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5"/>
  <workbookPr defaultThemeVersion="166925"/>
  <mc:AlternateContent xmlns:mc="http://schemas.openxmlformats.org/markup-compatibility/2006">
    <mc:Choice Requires="x15">
      <x15ac:absPath xmlns:x15ac="http://schemas.microsoft.com/office/spreadsheetml/2010/11/ac" url="/Users/Michael/Downloads/"/>
    </mc:Choice>
  </mc:AlternateContent>
  <xr:revisionPtr revIDLastSave="0" documentId="13_ncr:1_{A7D068A3-50F9-D94A-B529-D7CE534005CB}" xr6:coauthVersionLast="43" xr6:coauthVersionMax="43" xr10:uidLastSave="{00000000-0000-0000-0000-000000000000}"/>
  <bookViews>
    <workbookView xWindow="25940" yWindow="-7380" windowWidth="22220" windowHeight="21140" activeTab="8" xr2:uid="{00000000-000D-0000-FFFF-FFFF00000000}"/>
  </bookViews>
  <sheets>
    <sheet name="Notes" sheetId="1" r:id="rId1"/>
    <sheet name="5th Cycle Summary-Final" sheetId="2" state="hidden" r:id="rId2"/>
    <sheet name="5th Cycle Summary-Final2" sheetId="3" state="hidden" r:id="rId3"/>
    <sheet name="5th Cycle Full Summary" sheetId="4" r:id="rId4"/>
    <sheet name="CA_Cities_Counties_Table_120118" sheetId="5" state="hidden" r:id="rId5"/>
    <sheet name="SB35 Determination Data" sheetId="6" state="hidden" r:id="rId6"/>
    <sheet name="Sheet1" sheetId="7" state="hidden" r:id="rId7"/>
    <sheet name="2018Submitted" sheetId="8" state="hidden" r:id="rId8"/>
    <sheet name="5th Cycle APR Raw Data-Final" sheetId="9" r:id="rId9"/>
    <sheet name="FinalComparison" sheetId="10" state="hidden" r:id="rId10"/>
    <sheet name="FinalComparisonHC" sheetId="11" state="hidden" r:id="rId11"/>
    <sheet name="Sheet2" sheetId="12" state="hidden" r:id="rId12"/>
    <sheet name="Comparison" sheetId="13" state="hidden" r:id="rId13"/>
    <sheet name="5th Cycle APR Raw Data-Last" sheetId="14" state="hidden" r:id="rId14"/>
    <sheet name="2018RawData" sheetId="15" state="hidden" r:id="rId15"/>
    <sheet name="Assigned 5th Cycle RHNA" sheetId="16" r:id="rId16"/>
  </sheets>
  <definedNames>
    <definedName name="_xlnm._FilterDatabase" localSheetId="14" hidden="1">'2018RawData'!$A$2:$S$2</definedName>
    <definedName name="_xlnm._FilterDatabase" localSheetId="7" hidden="1">'2018Submitted'!$A$1:$D$540</definedName>
    <definedName name="_xlnm._FilterDatabase" localSheetId="8" hidden="1">'5th Cycle APR Raw Data-Final'!$A$2:$S$1978</definedName>
    <definedName name="_xlnm._FilterDatabase" localSheetId="13" hidden="1">'5th Cycle APR Raw Data-Last'!$A$2:$S$1377</definedName>
    <definedName name="_xlnm._FilterDatabase" localSheetId="3" hidden="1">'5th Cycle Full Summary'!$A$3:$AR$542</definedName>
    <definedName name="_xlnm._FilterDatabase" localSheetId="1" hidden="1">'5th Cycle Summary-Final'!$A$3:$AA$415</definedName>
    <definedName name="_xlnm._FilterDatabase" localSheetId="12" hidden="1">Comparison!$A$3:$Z$415</definedName>
    <definedName name="_xlnm._FilterDatabase" localSheetId="10" hidden="1">FinalComparisonHC!$A$1:$AF$415</definedName>
    <definedName name="_xlnm._FilterDatabase" localSheetId="5" hidden="1">'SB35 Determination Data'!$A$3:$AT$542</definedName>
    <definedName name="_xlnm._FilterDatabase" localSheetId="6" hidden="1">Sheet1!$A$1:$AT$540</definedName>
    <definedName name="_ftnref1" localSheetId="0">Notes!$A$4</definedName>
  </definedNames>
  <calcPr calcId="191029"/>
  <pivotCaches>
    <pivotCache cacheId="5" r:id="rId17"/>
  </pivotCaches>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H629" i="16" l="1"/>
  <c r="H628" i="16"/>
  <c r="H627" i="16" s="1"/>
  <c r="G627" i="16"/>
  <c r="G630" i="16" s="1"/>
  <c r="F627" i="16"/>
  <c r="F630" i="16" s="1"/>
  <c r="E627" i="16"/>
  <c r="E630" i="16" s="1"/>
  <c r="D627" i="16"/>
  <c r="D630" i="16" s="1"/>
  <c r="H626" i="16"/>
  <c r="H625" i="16"/>
  <c r="H624" i="16"/>
  <c r="H623" i="16"/>
  <c r="H622" i="16"/>
  <c r="H621" i="16" s="1"/>
  <c r="G621" i="16"/>
  <c r="F621" i="16"/>
  <c r="E621" i="16"/>
  <c r="D621" i="16"/>
  <c r="H620" i="16"/>
  <c r="H619" i="16"/>
  <c r="H618" i="16"/>
  <c r="H617" i="16"/>
  <c r="H616" i="16"/>
  <c r="H615" i="16"/>
  <c r="H614" i="16"/>
  <c r="H613" i="16"/>
  <c r="H612" i="16"/>
  <c r="H611" i="16"/>
  <c r="H610" i="16"/>
  <c r="G610" i="16"/>
  <c r="F610" i="16"/>
  <c r="E610" i="16"/>
  <c r="D610" i="16"/>
  <c r="H609" i="16"/>
  <c r="H608" i="16"/>
  <c r="H607" i="16"/>
  <c r="G607" i="16"/>
  <c r="F607" i="16"/>
  <c r="E607" i="16"/>
  <c r="D607" i="16"/>
  <c r="H606" i="16"/>
  <c r="H605" i="16"/>
  <c r="H604" i="16"/>
  <c r="H603" i="16"/>
  <c r="H602" i="16"/>
  <c r="G602" i="16"/>
  <c r="F602" i="16"/>
  <c r="E602" i="16"/>
  <c r="D602" i="16"/>
  <c r="H601" i="16"/>
  <c r="H600" i="16"/>
  <c r="H599" i="16" s="1"/>
  <c r="G599" i="16"/>
  <c r="F599" i="16"/>
  <c r="E599" i="16"/>
  <c r="D599" i="16"/>
  <c r="H598" i="16"/>
  <c r="H597" i="16"/>
  <c r="H596" i="16"/>
  <c r="H595" i="16"/>
  <c r="H594" i="16" s="1"/>
  <c r="G594" i="16"/>
  <c r="F594" i="16"/>
  <c r="E594" i="16"/>
  <c r="D594" i="16"/>
  <c r="H593" i="16"/>
  <c r="H592" i="16"/>
  <c r="H591" i="16"/>
  <c r="G591" i="16"/>
  <c r="F591" i="16"/>
  <c r="E591" i="16"/>
  <c r="D591" i="16"/>
  <c r="H590" i="16"/>
  <c r="H589" i="16"/>
  <c r="H588" i="16"/>
  <c r="G588" i="16"/>
  <c r="F588" i="16"/>
  <c r="E588" i="16"/>
  <c r="D588" i="16"/>
  <c r="H587" i="16"/>
  <c r="H586" i="16"/>
  <c r="H585" i="16"/>
  <c r="H584" i="16"/>
  <c r="H583" i="16"/>
  <c r="G583" i="16"/>
  <c r="F583" i="16"/>
  <c r="E583" i="16"/>
  <c r="D583" i="16"/>
  <c r="H582" i="16"/>
  <c r="H581" i="16"/>
  <c r="H580" i="16" s="1"/>
  <c r="G580" i="16"/>
  <c r="F580" i="16"/>
  <c r="E580" i="16"/>
  <c r="D580" i="16"/>
  <c r="H579" i="16"/>
  <c r="H578" i="16"/>
  <c r="H577" i="16" s="1"/>
  <c r="G577" i="16"/>
  <c r="F577" i="16"/>
  <c r="E577" i="16"/>
  <c r="D577" i="16"/>
  <c r="H576" i="16"/>
  <c r="H575" i="16"/>
  <c r="H574" i="16"/>
  <c r="H573" i="16"/>
  <c r="G573" i="16"/>
  <c r="F573" i="16"/>
  <c r="E573" i="16"/>
  <c r="D573" i="16"/>
  <c r="H572" i="16"/>
  <c r="H571" i="16"/>
  <c r="H570" i="16" s="1"/>
  <c r="G570" i="16"/>
  <c r="F570" i="16"/>
  <c r="E570" i="16"/>
  <c r="D570" i="16"/>
  <c r="H569" i="16"/>
  <c r="H568" i="16"/>
  <c r="H567" i="16"/>
  <c r="H566" i="16"/>
  <c r="G566" i="16"/>
  <c r="F566" i="16"/>
  <c r="E566" i="16"/>
  <c r="D566" i="16"/>
  <c r="H565" i="16"/>
  <c r="H564" i="16"/>
  <c r="H563" i="16" s="1"/>
  <c r="G563" i="16"/>
  <c r="F563" i="16"/>
  <c r="E563" i="16"/>
  <c r="D563" i="16"/>
  <c r="H562" i="16"/>
  <c r="H561" i="16"/>
  <c r="H560" i="16"/>
  <c r="H559" i="16"/>
  <c r="H558" i="16"/>
  <c r="H557" i="16"/>
  <c r="H556" i="16" s="1"/>
  <c r="G556" i="16"/>
  <c r="F556" i="16"/>
  <c r="E556" i="16"/>
  <c r="D556" i="16"/>
  <c r="H555" i="16"/>
  <c r="H552" i="16"/>
  <c r="H551" i="16"/>
  <c r="H550" i="16"/>
  <c r="H549" i="16"/>
  <c r="H548" i="16"/>
  <c r="H547" i="16"/>
  <c r="H546" i="16"/>
  <c r="H545" i="16"/>
  <c r="H544" i="16"/>
  <c r="H543" i="16"/>
  <c r="G543" i="16"/>
  <c r="F543" i="16"/>
  <c r="E543" i="16"/>
  <c r="D543" i="16"/>
  <c r="H542" i="16"/>
  <c r="H541" i="16"/>
  <c r="H540" i="16"/>
  <c r="H539" i="16"/>
  <c r="H538" i="16"/>
  <c r="H537" i="16"/>
  <c r="H536" i="16"/>
  <c r="H535" i="16"/>
  <c r="H534" i="16"/>
  <c r="H533" i="16"/>
  <c r="H532" i="16" s="1"/>
  <c r="G532" i="16"/>
  <c r="F532" i="16"/>
  <c r="E532" i="16"/>
  <c r="D532" i="16"/>
  <c r="H531" i="16"/>
  <c r="H530" i="16"/>
  <c r="H529" i="16"/>
  <c r="H528" i="16"/>
  <c r="H527" i="16"/>
  <c r="H526" i="16"/>
  <c r="H525" i="16"/>
  <c r="H524" i="16"/>
  <c r="H523" i="16"/>
  <c r="H522" i="16"/>
  <c r="G522" i="16"/>
  <c r="F522" i="16"/>
  <c r="E522" i="16"/>
  <c r="D522" i="16"/>
  <c r="H521" i="16"/>
  <c r="H520" i="16"/>
  <c r="H519" i="16"/>
  <c r="H518" i="16"/>
  <c r="H517" i="16"/>
  <c r="H516" i="16"/>
  <c r="H515" i="16"/>
  <c r="H514" i="16"/>
  <c r="H513" i="16" s="1"/>
  <c r="G513" i="16"/>
  <c r="F513" i="16"/>
  <c r="E513" i="16"/>
  <c r="D513" i="16"/>
  <c r="H512" i="16"/>
  <c r="H511" i="16"/>
  <c r="H510" i="16"/>
  <c r="H509" i="16"/>
  <c r="H508" i="16"/>
  <c r="H507" i="16"/>
  <c r="H506" i="16"/>
  <c r="H505" i="16"/>
  <c r="H504" i="16" s="1"/>
  <c r="G504" i="16"/>
  <c r="F504" i="16"/>
  <c r="E504" i="16"/>
  <c r="D504" i="16"/>
  <c r="H503" i="16"/>
  <c r="H502" i="16"/>
  <c r="H501" i="16"/>
  <c r="H500" i="16"/>
  <c r="H499" i="16"/>
  <c r="H498" i="16"/>
  <c r="H497" i="16"/>
  <c r="H496" i="16"/>
  <c r="G496" i="16"/>
  <c r="F496" i="16"/>
  <c r="E496" i="16"/>
  <c r="D496" i="16"/>
  <c r="H495" i="16"/>
  <c r="H494" i="16"/>
  <c r="H493" i="16"/>
  <c r="H492" i="16"/>
  <c r="H491" i="16"/>
  <c r="H490" i="16"/>
  <c r="G490" i="16"/>
  <c r="F490" i="16"/>
  <c r="E490" i="16"/>
  <c r="D490" i="16"/>
  <c r="H489" i="16"/>
  <c r="H488" i="16"/>
  <c r="H487" i="16"/>
  <c r="H486" i="16" s="1"/>
  <c r="G486" i="16"/>
  <c r="F486" i="16"/>
  <c r="E486" i="16"/>
  <c r="D486" i="16"/>
  <c r="H485" i="16"/>
  <c r="H484" i="16"/>
  <c r="H483" i="16"/>
  <c r="H482" i="16"/>
  <c r="H481" i="16"/>
  <c r="H480" i="16" s="1"/>
  <c r="G480" i="16"/>
  <c r="F480" i="16"/>
  <c r="E480" i="16"/>
  <c r="D480" i="16"/>
  <c r="H479" i="16"/>
  <c r="H478" i="16"/>
  <c r="H477" i="16"/>
  <c r="H476" i="16"/>
  <c r="H475" i="16"/>
  <c r="H474" i="16"/>
  <c r="H473" i="16"/>
  <c r="H472" i="16"/>
  <c r="H471" i="16"/>
  <c r="G471" i="16"/>
  <c r="F471" i="16"/>
  <c r="E471" i="16"/>
  <c r="D471" i="16"/>
  <c r="H470" i="16"/>
  <c r="H469" i="16"/>
  <c r="H468" i="16"/>
  <c r="H467" i="16"/>
  <c r="H466" i="16"/>
  <c r="H465" i="16"/>
  <c r="G464" i="16"/>
  <c r="F464" i="16"/>
  <c r="E464" i="16"/>
  <c r="D464" i="16"/>
  <c r="H464" i="16" s="1"/>
  <c r="H463" i="16"/>
  <c r="H462" i="16"/>
  <c r="H461" i="16"/>
  <c r="H460" i="16"/>
  <c r="H459" i="16"/>
  <c r="H458" i="16"/>
  <c r="H457" i="16"/>
  <c r="H456" i="16"/>
  <c r="H455" i="16"/>
  <c r="H454" i="16"/>
  <c r="H453" i="16"/>
  <c r="H452" i="16"/>
  <c r="H451" i="16"/>
  <c r="G451" i="16"/>
  <c r="F451" i="16"/>
  <c r="E451" i="16"/>
  <c r="D451" i="16"/>
  <c r="H450" i="16"/>
  <c r="H449" i="16"/>
  <c r="H448" i="16"/>
  <c r="H447" i="16"/>
  <c r="H446" i="16"/>
  <c r="H445" i="16"/>
  <c r="H444" i="16"/>
  <c r="H443" i="16"/>
  <c r="H442" i="16"/>
  <c r="H441" i="16"/>
  <c r="H440" i="16"/>
  <c r="H439" i="16"/>
  <c r="H438" i="16"/>
  <c r="H437" i="16"/>
  <c r="H436" i="16"/>
  <c r="H435" i="16"/>
  <c r="H434" i="16"/>
  <c r="G434" i="16"/>
  <c r="F434" i="16"/>
  <c r="E434" i="16"/>
  <c r="D434" i="16"/>
  <c r="H433" i="16"/>
  <c r="H432" i="16"/>
  <c r="H431" i="16"/>
  <c r="H430" i="16"/>
  <c r="G430" i="16"/>
  <c r="F430" i="16"/>
  <c r="E430" i="16"/>
  <c r="D430" i="16"/>
  <c r="H429" i="16"/>
  <c r="H428" i="16"/>
  <c r="H427" i="16"/>
  <c r="H426" i="16"/>
  <c r="H425" i="16"/>
  <c r="H424" i="16" s="1"/>
  <c r="H409" i="16" s="1"/>
  <c r="G424" i="16"/>
  <c r="F424" i="16"/>
  <c r="E424" i="16"/>
  <c r="D424" i="16"/>
  <c r="H423" i="16"/>
  <c r="H422" i="16"/>
  <c r="H421" i="16"/>
  <c r="H420" i="16"/>
  <c r="H419" i="16"/>
  <c r="H418" i="16"/>
  <c r="H417" i="16"/>
  <c r="H416" i="16"/>
  <c r="H415" i="16"/>
  <c r="H414" i="16"/>
  <c r="H413" i="16"/>
  <c r="H412" i="16"/>
  <c r="H411" i="16"/>
  <c r="H410" i="16" s="1"/>
  <c r="H408" i="16" s="1"/>
  <c r="G410" i="16"/>
  <c r="F410" i="16"/>
  <c r="E410" i="16"/>
  <c r="D410" i="16"/>
  <c r="G409" i="16"/>
  <c r="F409" i="16"/>
  <c r="E409" i="16"/>
  <c r="D409" i="16"/>
  <c r="G408" i="16"/>
  <c r="F408" i="16"/>
  <c r="E408" i="16"/>
  <c r="D408" i="16"/>
  <c r="G407" i="16"/>
  <c r="F407" i="16"/>
  <c r="E407" i="16"/>
  <c r="D407" i="16"/>
  <c r="H407" i="16" s="1"/>
  <c r="H406" i="16"/>
  <c r="H405" i="16"/>
  <c r="H404" i="16"/>
  <c r="H403" i="16"/>
  <c r="G403" i="16"/>
  <c r="F403" i="16"/>
  <c r="E403" i="16"/>
  <c r="D403" i="16"/>
  <c r="B403" i="16"/>
  <c r="H402" i="16"/>
  <c r="H401" i="16"/>
  <c r="H400" i="16"/>
  <c r="H399" i="16"/>
  <c r="H398" i="16"/>
  <c r="H397" i="16"/>
  <c r="G397" i="16"/>
  <c r="F397" i="16"/>
  <c r="E397" i="16"/>
  <c r="D397" i="16"/>
  <c r="B397" i="16"/>
  <c r="H396" i="16"/>
  <c r="H395" i="16"/>
  <c r="H394" i="16"/>
  <c r="H393" i="16" s="1"/>
  <c r="G393" i="16"/>
  <c r="F393" i="16"/>
  <c r="E393" i="16"/>
  <c r="D393" i="16"/>
  <c r="B393" i="16"/>
  <c r="H392" i="16"/>
  <c r="H391" i="16"/>
  <c r="H390" i="16"/>
  <c r="H389" i="16"/>
  <c r="H388" i="16"/>
  <c r="H387" i="16"/>
  <c r="H386" i="16"/>
  <c r="H385" i="16"/>
  <c r="H384" i="16"/>
  <c r="G384" i="16"/>
  <c r="F384" i="16"/>
  <c r="E384" i="16"/>
  <c r="D384" i="16"/>
  <c r="B384" i="16"/>
  <c r="H383" i="16"/>
  <c r="H382" i="16"/>
  <c r="H381" i="16"/>
  <c r="H380" i="16"/>
  <c r="H379" i="16"/>
  <c r="H378" i="16"/>
  <c r="H377" i="16"/>
  <c r="H376" i="16"/>
  <c r="G376" i="16"/>
  <c r="F376" i="16"/>
  <c r="E376" i="16"/>
  <c r="D376" i="16"/>
  <c r="B376" i="16"/>
  <c r="H375" i="16"/>
  <c r="H374" i="16"/>
  <c r="H373" i="16"/>
  <c r="H372" i="16"/>
  <c r="G372" i="16"/>
  <c r="F372" i="16"/>
  <c r="E372" i="16"/>
  <c r="D372" i="16"/>
  <c r="B372" i="16"/>
  <c r="H371" i="16"/>
  <c r="G371" i="16"/>
  <c r="F371" i="16"/>
  <c r="E371" i="16"/>
  <c r="D371" i="16"/>
  <c r="H370" i="16"/>
  <c r="G370" i="16"/>
  <c r="F370" i="16"/>
  <c r="E370" i="16"/>
  <c r="D370" i="16"/>
  <c r="H369" i="16"/>
  <c r="G369" i="16"/>
  <c r="F369" i="16"/>
  <c r="E369" i="16"/>
  <c r="E365" i="16" s="1"/>
  <c r="D369" i="16"/>
  <c r="H368" i="16"/>
  <c r="G368" i="16"/>
  <c r="F368" i="16"/>
  <c r="E368" i="16"/>
  <c r="D368" i="16"/>
  <c r="H367" i="16"/>
  <c r="G367" i="16"/>
  <c r="G365" i="16" s="1"/>
  <c r="F367" i="16"/>
  <c r="E367" i="16"/>
  <c r="D367" i="16"/>
  <c r="H366" i="16"/>
  <c r="H365" i="16" s="1"/>
  <c r="G366" i="16"/>
  <c r="F366" i="16"/>
  <c r="E366" i="16"/>
  <c r="D366" i="16"/>
  <c r="D365" i="16" s="1"/>
  <c r="H364" i="16"/>
  <c r="G364" i="16"/>
  <c r="E364" i="16"/>
  <c r="E354" i="16" s="1"/>
  <c r="E247" i="16" s="1"/>
  <c r="D364" i="16"/>
  <c r="H363" i="16"/>
  <c r="H362" i="16"/>
  <c r="H361" i="16"/>
  <c r="G360" i="16"/>
  <c r="G354" i="16" s="1"/>
  <c r="G247" i="16" s="1"/>
  <c r="E360" i="16"/>
  <c r="D360" i="16"/>
  <c r="H360" i="16" s="1"/>
  <c r="H359" i="16"/>
  <c r="H358" i="16"/>
  <c r="H357" i="16"/>
  <c r="H356" i="16"/>
  <c r="H355" i="16"/>
  <c r="F354" i="16"/>
  <c r="D354" i="16"/>
  <c r="H354" i="16" s="1"/>
  <c r="H353" i="16"/>
  <c r="H352" i="16"/>
  <c r="H351" i="16"/>
  <c r="H350" i="16"/>
  <c r="H349" i="16"/>
  <c r="H348" i="16"/>
  <c r="H347" i="16"/>
  <c r="H346" i="16"/>
  <c r="G345" i="16"/>
  <c r="F345" i="16"/>
  <c r="E345" i="16"/>
  <c r="D345" i="16"/>
  <c r="H345" i="16" s="1"/>
  <c r="H344" i="16"/>
  <c r="H343" i="16"/>
  <c r="H342" i="16"/>
  <c r="H341" i="16"/>
  <c r="H340" i="16"/>
  <c r="H339" i="16"/>
  <c r="H338" i="16"/>
  <c r="H337" i="16"/>
  <c r="H336" i="16"/>
  <c r="H335" i="16"/>
  <c r="H334" i="16"/>
  <c r="H333" i="16"/>
  <c r="H332" i="16"/>
  <c r="H331" i="16"/>
  <c r="H330" i="16"/>
  <c r="H329" i="16"/>
  <c r="G328" i="16"/>
  <c r="F328" i="16"/>
  <c r="E328" i="16"/>
  <c r="D328" i="16"/>
  <c r="H328" i="16" s="1"/>
  <c r="H327" i="16"/>
  <c r="H326" i="16"/>
  <c r="H325" i="16"/>
  <c r="H324" i="16"/>
  <c r="H323" i="16"/>
  <c r="H322" i="16"/>
  <c r="H321" i="16"/>
  <c r="H320" i="16"/>
  <c r="H319" i="16"/>
  <c r="H318" i="16"/>
  <c r="H317" i="16"/>
  <c r="H316" i="16"/>
  <c r="H315" i="16"/>
  <c r="H314" i="16"/>
  <c r="H313" i="16"/>
  <c r="H312" i="16"/>
  <c r="H311" i="16"/>
  <c r="H310" i="16"/>
  <c r="H309" i="16"/>
  <c r="H308" i="16"/>
  <c r="H307" i="16"/>
  <c r="G306" i="16"/>
  <c r="F306" i="16"/>
  <c r="E306" i="16"/>
  <c r="D306" i="16"/>
  <c r="H305" i="16"/>
  <c r="H304" i="16"/>
  <c r="H303" i="16"/>
  <c r="H302" i="16"/>
  <c r="H301" i="16"/>
  <c r="H300" i="16"/>
  <c r="H299" i="16"/>
  <c r="G298" i="16"/>
  <c r="F298" i="16"/>
  <c r="F242" i="16" s="1"/>
  <c r="E298" i="16"/>
  <c r="D298" i="16"/>
  <c r="H298" i="16" s="1"/>
  <c r="H297" i="16"/>
  <c r="H296" i="16"/>
  <c r="H295" i="16"/>
  <c r="H294" i="16"/>
  <c r="H293" i="16"/>
  <c r="H292" i="16"/>
  <c r="H291" i="16"/>
  <c r="H290" i="16"/>
  <c r="H289" i="16"/>
  <c r="H288" i="16"/>
  <c r="H287" i="16"/>
  <c r="H286" i="16"/>
  <c r="G285" i="16"/>
  <c r="F285" i="16"/>
  <c r="E285" i="16"/>
  <c r="D285" i="16"/>
  <c r="H285" i="16" s="1"/>
  <c r="H284" i="16"/>
  <c r="H283" i="16"/>
  <c r="H282" i="16"/>
  <c r="H281" i="16"/>
  <c r="H280" i="16"/>
  <c r="H279" i="16"/>
  <c r="H278" i="16"/>
  <c r="H277" i="16"/>
  <c r="H276" i="16"/>
  <c r="H275" i="16"/>
  <c r="H274" i="16"/>
  <c r="H273" i="16"/>
  <c r="H272" i="16"/>
  <c r="H271" i="16"/>
  <c r="H270" i="16"/>
  <c r="H269" i="16"/>
  <c r="H268" i="16"/>
  <c r="H267" i="16"/>
  <c r="H266" i="16"/>
  <c r="H265" i="16"/>
  <c r="G264" i="16"/>
  <c r="F264" i="16"/>
  <c r="E264" i="16"/>
  <c r="D264" i="16"/>
  <c r="H264" i="16" s="1"/>
  <c r="H263" i="16"/>
  <c r="H262" i="16"/>
  <c r="H261" i="16"/>
  <c r="H260" i="16"/>
  <c r="H259" i="16"/>
  <c r="H258" i="16"/>
  <c r="H257" i="16"/>
  <c r="H256" i="16"/>
  <c r="H255" i="16"/>
  <c r="H254" i="16"/>
  <c r="H253" i="16"/>
  <c r="H252" i="16"/>
  <c r="H251" i="16"/>
  <c r="H250" i="16"/>
  <c r="H249" i="16"/>
  <c r="G248" i="16"/>
  <c r="F248" i="16"/>
  <c r="E248" i="16"/>
  <c r="D248" i="16"/>
  <c r="F247" i="16"/>
  <c r="H247" i="16" s="1"/>
  <c r="D247" i="16"/>
  <c r="G246" i="16"/>
  <c r="F246" i="16"/>
  <c r="E246" i="16"/>
  <c r="D246" i="16"/>
  <c r="G245" i="16"/>
  <c r="F245" i="16"/>
  <c r="E245" i="16"/>
  <c r="D245" i="16"/>
  <c r="H245" i="16" s="1"/>
  <c r="G244" i="16"/>
  <c r="F244" i="16"/>
  <c r="E244" i="16"/>
  <c r="D244" i="16"/>
  <c r="G243" i="16"/>
  <c r="F243" i="16"/>
  <c r="E243" i="16"/>
  <c r="D243" i="16"/>
  <c r="H243" i="16" s="1"/>
  <c r="G242" i="16"/>
  <c r="E242" i="16"/>
  <c r="D242" i="16"/>
  <c r="G241" i="16"/>
  <c r="F241" i="16"/>
  <c r="E241" i="16"/>
  <c r="D241" i="16"/>
  <c r="H241" i="16" s="1"/>
  <c r="G240" i="16"/>
  <c r="F240" i="16"/>
  <c r="E240" i="16"/>
  <c r="D240" i="16"/>
  <c r="D238" i="16" s="1"/>
  <c r="G239" i="16"/>
  <c r="F239" i="16"/>
  <c r="E239" i="16"/>
  <c r="E238" i="16" s="1"/>
  <c r="D239" i="16"/>
  <c r="H239" i="16" s="1"/>
  <c r="G238" i="16"/>
  <c r="F238" i="16"/>
  <c r="H237" i="16"/>
  <c r="H236" i="16"/>
  <c r="H235" i="16"/>
  <c r="H234" i="16"/>
  <c r="H233" i="16"/>
  <c r="H232" i="16"/>
  <c r="H231" i="16"/>
  <c r="H230" i="16"/>
  <c r="H229" i="16"/>
  <c r="H228" i="16"/>
  <c r="H227" i="16"/>
  <c r="G226" i="16"/>
  <c r="F226" i="16"/>
  <c r="E226" i="16"/>
  <c r="D226" i="16"/>
  <c r="H226" i="16" s="1"/>
  <c r="H225" i="16"/>
  <c r="H224" i="16"/>
  <c r="H223" i="16"/>
  <c r="H222" i="16"/>
  <c r="H221" i="16"/>
  <c r="H220" i="16"/>
  <c r="H219" i="16"/>
  <c r="H218" i="16"/>
  <c r="H217" i="16"/>
  <c r="H216" i="16"/>
  <c r="H215" i="16"/>
  <c r="H214" i="16"/>
  <c r="H213" i="16"/>
  <c r="H212" i="16"/>
  <c r="H211" i="16"/>
  <c r="H210" i="16"/>
  <c r="H209" i="16"/>
  <c r="H208" i="16"/>
  <c r="H207" i="16"/>
  <c r="H206" i="16"/>
  <c r="H205" i="16"/>
  <c r="H204" i="16"/>
  <c r="H203" i="16"/>
  <c r="H202" i="16"/>
  <c r="H201" i="16"/>
  <c r="G200" i="16"/>
  <c r="F200" i="16"/>
  <c r="E200" i="16"/>
  <c r="D200" i="16"/>
  <c r="H200" i="16" s="1"/>
  <c r="H199" i="16"/>
  <c r="H198" i="16"/>
  <c r="H197" i="16"/>
  <c r="H196" i="16"/>
  <c r="H195" i="16"/>
  <c r="H194" i="16"/>
  <c r="H193" i="16"/>
  <c r="H192" i="16"/>
  <c r="H191" i="16"/>
  <c r="H190" i="16"/>
  <c r="H189" i="16"/>
  <c r="H188" i="16"/>
  <c r="H187" i="16"/>
  <c r="H186" i="16"/>
  <c r="H185" i="16"/>
  <c r="H184" i="16"/>
  <c r="H183" i="16"/>
  <c r="H182" i="16"/>
  <c r="H181" i="16"/>
  <c r="H180" i="16"/>
  <c r="H179" i="16"/>
  <c r="H178" i="16"/>
  <c r="H177" i="16"/>
  <c r="H176" i="16"/>
  <c r="H175" i="16"/>
  <c r="H174" i="16"/>
  <c r="H173" i="16"/>
  <c r="H172" i="16"/>
  <c r="H171" i="16"/>
  <c r="G170" i="16"/>
  <c r="F170" i="16"/>
  <c r="E170" i="16"/>
  <c r="D170" i="16"/>
  <c r="H170" i="16" s="1"/>
  <c r="H169" i="16"/>
  <c r="H168" i="16"/>
  <c r="H167" i="16"/>
  <c r="H166" i="16"/>
  <c r="H165" i="16"/>
  <c r="H164" i="16"/>
  <c r="H163" i="16"/>
  <c r="H162" i="16"/>
  <c r="H161" i="16"/>
  <c r="H160" i="16"/>
  <c r="H159" i="16"/>
  <c r="H158" i="16"/>
  <c r="H157" i="16"/>
  <c r="H156" i="16"/>
  <c r="H155" i="16"/>
  <c r="H154" i="16"/>
  <c r="H153" i="16"/>
  <c r="H152" i="16"/>
  <c r="H151" i="16"/>
  <c r="H150" i="16"/>
  <c r="H149" i="16"/>
  <c r="H148" i="16"/>
  <c r="H147" i="16"/>
  <c r="H146" i="16"/>
  <c r="H145" i="16"/>
  <c r="H144" i="16"/>
  <c r="H143" i="16"/>
  <c r="H142" i="16"/>
  <c r="H141" i="16"/>
  <c r="H140" i="16"/>
  <c r="H139" i="16"/>
  <c r="H138" i="16"/>
  <c r="H137" i="16"/>
  <c r="H136" i="16"/>
  <c r="H135" i="16"/>
  <c r="G134" i="16"/>
  <c r="F134" i="16"/>
  <c r="E134" i="16"/>
  <c r="D134" i="16"/>
  <c r="H134" i="16" s="1"/>
  <c r="H133" i="16"/>
  <c r="H132" i="16"/>
  <c r="H131" i="16"/>
  <c r="H130" i="16"/>
  <c r="H129" i="16"/>
  <c r="H128" i="16"/>
  <c r="H127" i="16"/>
  <c r="H126" i="16"/>
  <c r="H125" i="16"/>
  <c r="H124" i="16"/>
  <c r="H123" i="16"/>
  <c r="H122" i="16"/>
  <c r="H121" i="16"/>
  <c r="H120" i="16"/>
  <c r="H119" i="16"/>
  <c r="H118" i="16"/>
  <c r="H117" i="16"/>
  <c r="H116" i="16"/>
  <c r="H115" i="16"/>
  <c r="H114" i="16"/>
  <c r="H113" i="16"/>
  <c r="H112" i="16"/>
  <c r="H111" i="16"/>
  <c r="H110" i="16"/>
  <c r="H109" i="16"/>
  <c r="H108" i="16"/>
  <c r="H107" i="16"/>
  <c r="H106" i="16"/>
  <c r="H105" i="16"/>
  <c r="H104" i="16"/>
  <c r="H103" i="16"/>
  <c r="H102" i="16"/>
  <c r="H101" i="16"/>
  <c r="H100" i="16"/>
  <c r="H99" i="16"/>
  <c r="H98" i="16"/>
  <c r="H97" i="16"/>
  <c r="H96" i="16"/>
  <c r="H95" i="16"/>
  <c r="H94" i="16"/>
  <c r="H93" i="16"/>
  <c r="H92" i="16"/>
  <c r="H91" i="16"/>
  <c r="H90" i="16"/>
  <c r="H89" i="16"/>
  <c r="H88" i="16"/>
  <c r="H87" i="16"/>
  <c r="H86" i="16"/>
  <c r="H85" i="16"/>
  <c r="H84" i="16"/>
  <c r="H83" i="16"/>
  <c r="H82" i="16"/>
  <c r="H81" i="16"/>
  <c r="H80" i="16"/>
  <c r="H79" i="16"/>
  <c r="H78" i="16"/>
  <c r="H77" i="16"/>
  <c r="H76" i="16"/>
  <c r="H75" i="16"/>
  <c r="H74" i="16"/>
  <c r="H73" i="16"/>
  <c r="H72" i="16"/>
  <c r="H71" i="16"/>
  <c r="H70" i="16"/>
  <c r="H69" i="16"/>
  <c r="H68" i="16"/>
  <c r="H67" i="16"/>
  <c r="H66" i="16"/>
  <c r="H65" i="16"/>
  <c r="H64" i="16"/>
  <c r="H63" i="16"/>
  <c r="H62" i="16"/>
  <c r="H61" i="16"/>
  <c r="H60" i="16"/>
  <c r="H59" i="16"/>
  <c r="H58" i="16"/>
  <c r="H57" i="16"/>
  <c r="H56" i="16"/>
  <c r="H55" i="16"/>
  <c r="H54" i="16"/>
  <c r="H53" i="16"/>
  <c r="H52" i="16"/>
  <c r="H51" i="16"/>
  <c r="H50" i="16"/>
  <c r="H49" i="16"/>
  <c r="H48" i="16"/>
  <c r="H47" i="16"/>
  <c r="H46" i="16"/>
  <c r="H45" i="16"/>
  <c r="H44" i="16" s="1"/>
  <c r="G44" i="16"/>
  <c r="G30" i="16" s="1"/>
  <c r="F44" i="16"/>
  <c r="F30" i="16" s="1"/>
  <c r="E44" i="16"/>
  <c r="D44" i="16"/>
  <c r="H43" i="16"/>
  <c r="H42" i="16"/>
  <c r="H41" i="16"/>
  <c r="H40" i="16"/>
  <c r="H39" i="16"/>
  <c r="H38" i="16"/>
  <c r="H37" i="16"/>
  <c r="H36" i="16"/>
  <c r="G35" i="16"/>
  <c r="G29" i="16" s="1"/>
  <c r="G28" i="16" s="1"/>
  <c r="G5" i="16" s="1"/>
  <c r="F35" i="16"/>
  <c r="E35" i="16"/>
  <c r="D35" i="16"/>
  <c r="D29" i="16" s="1"/>
  <c r="G34" i="16"/>
  <c r="F34" i="16"/>
  <c r="E34" i="16"/>
  <c r="D34" i="16"/>
  <c r="H34" i="16" s="1"/>
  <c r="G33" i="16"/>
  <c r="F33" i="16"/>
  <c r="E33" i="16"/>
  <c r="D33" i="16"/>
  <c r="H33" i="16" s="1"/>
  <c r="G32" i="16"/>
  <c r="F32" i="16"/>
  <c r="E32" i="16"/>
  <c r="D32" i="16"/>
  <c r="H32" i="16" s="1"/>
  <c r="G31" i="16"/>
  <c r="F31" i="16"/>
  <c r="E31" i="16"/>
  <c r="D31" i="16"/>
  <c r="H31" i="16" s="1"/>
  <c r="E30" i="16"/>
  <c r="D30" i="16"/>
  <c r="F29" i="16"/>
  <c r="F28" i="16" s="1"/>
  <c r="E29" i="16"/>
  <c r="E28" i="16" s="1"/>
  <c r="H27" i="16"/>
  <c r="H26" i="16"/>
  <c r="H25" i="16"/>
  <c r="H24" i="16"/>
  <c r="H23" i="16"/>
  <c r="H22" i="16"/>
  <c r="H21" i="16"/>
  <c r="H20" i="16"/>
  <c r="H19" i="16"/>
  <c r="H18" i="16"/>
  <c r="H17" i="16"/>
  <c r="H16" i="16"/>
  <c r="H15" i="16"/>
  <c r="H14" i="16"/>
  <c r="H13" i="16"/>
  <c r="H12" i="16"/>
  <c r="H11" i="16"/>
  <c r="A11" i="16"/>
  <c r="A12" i="16" s="1"/>
  <c r="A13" i="16" s="1"/>
  <c r="A14" i="16" s="1"/>
  <c r="A15" i="16" s="1"/>
  <c r="A16" i="16" s="1"/>
  <c r="A17" i="16" s="1"/>
  <c r="A18" i="16" s="1"/>
  <c r="A19" i="16" s="1"/>
  <c r="A20" i="16" s="1"/>
  <c r="A21" i="16" s="1"/>
  <c r="A22" i="16" s="1"/>
  <c r="A23" i="16" s="1"/>
  <c r="A24" i="16" s="1"/>
  <c r="A25" i="16" s="1"/>
  <c r="A26" i="16" s="1"/>
  <c r="A27" i="16" s="1"/>
  <c r="A36" i="16" s="1"/>
  <c r="A37" i="16" s="1"/>
  <c r="A38" i="16" s="1"/>
  <c r="A39" i="16" s="1"/>
  <c r="A40" i="16" s="1"/>
  <c r="A41" i="16" s="1"/>
  <c r="A42" i="16" s="1"/>
  <c r="A43" i="16" s="1"/>
  <c r="A45" i="16" s="1"/>
  <c r="A46" i="16" s="1"/>
  <c r="A47" i="16" s="1"/>
  <c r="A48" i="16" s="1"/>
  <c r="A49" i="16" s="1"/>
  <c r="A50" i="16" s="1"/>
  <c r="A51" i="16" s="1"/>
  <c r="A52" i="16" s="1"/>
  <c r="A53" i="16" s="1"/>
  <c r="A54" i="16" s="1"/>
  <c r="A55" i="16" s="1"/>
  <c r="A56" i="16" s="1"/>
  <c r="A57" i="16" s="1"/>
  <c r="A58" i="16" s="1"/>
  <c r="A59" i="16" s="1"/>
  <c r="A60" i="16" s="1"/>
  <c r="A61" i="16" s="1"/>
  <c r="A62" i="16" s="1"/>
  <c r="A63" i="16" s="1"/>
  <c r="A64" i="16" s="1"/>
  <c r="A65" i="16" s="1"/>
  <c r="A66" i="16" s="1"/>
  <c r="A67" i="16" s="1"/>
  <c r="A68" i="16" s="1"/>
  <c r="A69" i="16" s="1"/>
  <c r="A70" i="16" s="1"/>
  <c r="A71" i="16" s="1"/>
  <c r="A72" i="16" s="1"/>
  <c r="A73" i="16" s="1"/>
  <c r="A74" i="16" s="1"/>
  <c r="A75" i="16" s="1"/>
  <c r="A76" i="16" s="1"/>
  <c r="A77" i="16" s="1"/>
  <c r="A78" i="16" s="1"/>
  <c r="A79" i="16" s="1"/>
  <c r="A80" i="16" s="1"/>
  <c r="A81" i="16" s="1"/>
  <c r="A82" i="16" s="1"/>
  <c r="A83" i="16" s="1"/>
  <c r="A84" i="16" s="1"/>
  <c r="A85" i="16" s="1"/>
  <c r="A86" i="16" s="1"/>
  <c r="A87" i="16" s="1"/>
  <c r="A88" i="16" s="1"/>
  <c r="A89" i="16" s="1"/>
  <c r="A90" i="16" s="1"/>
  <c r="A91" i="16" s="1"/>
  <c r="A92" i="16" s="1"/>
  <c r="A93" i="16" s="1"/>
  <c r="A94" i="16" s="1"/>
  <c r="A95" i="16" s="1"/>
  <c r="A96" i="16" s="1"/>
  <c r="A97" i="16" s="1"/>
  <c r="A98" i="16" s="1"/>
  <c r="A99" i="16" s="1"/>
  <c r="A100" i="16" s="1"/>
  <c r="A101" i="16" s="1"/>
  <c r="A102" i="16" s="1"/>
  <c r="A103" i="16" s="1"/>
  <c r="A104" i="16" s="1"/>
  <c r="A105" i="16" s="1"/>
  <c r="A106" i="16" s="1"/>
  <c r="A107" i="16" s="1"/>
  <c r="A108" i="16" s="1"/>
  <c r="A109" i="16" s="1"/>
  <c r="A110" i="16" s="1"/>
  <c r="A111" i="16" s="1"/>
  <c r="A112" i="16" s="1"/>
  <c r="A113" i="16" s="1"/>
  <c r="A114" i="16" s="1"/>
  <c r="A115" i="16" s="1"/>
  <c r="A116" i="16" s="1"/>
  <c r="A117" i="16" s="1"/>
  <c r="A118" i="16" s="1"/>
  <c r="A119" i="16" s="1"/>
  <c r="A120" i="16" s="1"/>
  <c r="A121" i="16" s="1"/>
  <c r="A122" i="16" s="1"/>
  <c r="A123" i="16" s="1"/>
  <c r="A124" i="16" s="1"/>
  <c r="A125" i="16" s="1"/>
  <c r="A126" i="16" s="1"/>
  <c r="A127" i="16" s="1"/>
  <c r="A128" i="16" s="1"/>
  <c r="A129" i="16" s="1"/>
  <c r="A130" i="16" s="1"/>
  <c r="A131" i="16" s="1"/>
  <c r="A132" i="16" s="1"/>
  <c r="A133" i="16" s="1"/>
  <c r="A135" i="16" s="1"/>
  <c r="A136" i="16" s="1"/>
  <c r="A137" i="16" s="1"/>
  <c r="A138" i="16" s="1"/>
  <c r="A139" i="16" s="1"/>
  <c r="A140" i="16" s="1"/>
  <c r="A141" i="16" s="1"/>
  <c r="A142" i="16" s="1"/>
  <c r="A143" i="16" s="1"/>
  <c r="A144" i="16" s="1"/>
  <c r="A145" i="16" s="1"/>
  <c r="A146" i="16" s="1"/>
  <c r="A147" i="16" s="1"/>
  <c r="A148" i="16" s="1"/>
  <c r="A149" i="16" s="1"/>
  <c r="A150" i="16" s="1"/>
  <c r="A151" i="16" s="1"/>
  <c r="A152" i="16" s="1"/>
  <c r="A153" i="16" s="1"/>
  <c r="A154" i="16" s="1"/>
  <c r="A155" i="16" s="1"/>
  <c r="A156" i="16" s="1"/>
  <c r="A157" i="16" s="1"/>
  <c r="A158" i="16" s="1"/>
  <c r="A159" i="16" s="1"/>
  <c r="A160" i="16" s="1"/>
  <c r="A161" i="16" s="1"/>
  <c r="A162" i="16" s="1"/>
  <c r="A163" i="16" s="1"/>
  <c r="A164" i="16" s="1"/>
  <c r="A165" i="16" s="1"/>
  <c r="A166" i="16" s="1"/>
  <c r="A167" i="16" s="1"/>
  <c r="A168" i="16" s="1"/>
  <c r="A169" i="16" s="1"/>
  <c r="A171" i="16" s="1"/>
  <c r="A172" i="16" s="1"/>
  <c r="A173" i="16" s="1"/>
  <c r="A174" i="16" s="1"/>
  <c r="A175" i="16" s="1"/>
  <c r="A176" i="16" s="1"/>
  <c r="A177" i="16" s="1"/>
  <c r="A178" i="16" s="1"/>
  <c r="A179" i="16" s="1"/>
  <c r="A180" i="16" s="1"/>
  <c r="A181" i="16" s="1"/>
  <c r="A182" i="16" s="1"/>
  <c r="A183" i="16" s="1"/>
  <c r="A184" i="16" s="1"/>
  <c r="A185" i="16" s="1"/>
  <c r="A186" i="16" s="1"/>
  <c r="A187" i="16" s="1"/>
  <c r="A188" i="16" s="1"/>
  <c r="A189" i="16" s="1"/>
  <c r="A190" i="16" s="1"/>
  <c r="A191" i="16" s="1"/>
  <c r="A192" i="16" s="1"/>
  <c r="A193" i="16" s="1"/>
  <c r="A194" i="16" s="1"/>
  <c r="A195" i="16" s="1"/>
  <c r="A196" i="16" s="1"/>
  <c r="A197" i="16" s="1"/>
  <c r="A198" i="16" s="1"/>
  <c r="A199" i="16" s="1"/>
  <c r="A201" i="16" s="1"/>
  <c r="A202" i="16" s="1"/>
  <c r="A203" i="16" s="1"/>
  <c r="A204" i="16" s="1"/>
  <c r="A205" i="16" s="1"/>
  <c r="A206" i="16" s="1"/>
  <c r="A207" i="16" s="1"/>
  <c r="A208" i="16" s="1"/>
  <c r="A209" i="16" s="1"/>
  <c r="A210" i="16" s="1"/>
  <c r="A211" i="16" s="1"/>
  <c r="A212" i="16" s="1"/>
  <c r="A213" i="16" s="1"/>
  <c r="A214" i="16" s="1"/>
  <c r="A215" i="16" s="1"/>
  <c r="A216" i="16" s="1"/>
  <c r="A217" i="16" s="1"/>
  <c r="A218" i="16" s="1"/>
  <c r="A219" i="16" s="1"/>
  <c r="A220" i="16" s="1"/>
  <c r="A221" i="16" s="1"/>
  <c r="A222" i="16" s="1"/>
  <c r="A223" i="16" s="1"/>
  <c r="A224" i="16" s="1"/>
  <c r="A225" i="16" s="1"/>
  <c r="A227" i="16" s="1"/>
  <c r="A228" i="16" s="1"/>
  <c r="A229" i="16" s="1"/>
  <c r="A230" i="16" s="1"/>
  <c r="A231" i="16" s="1"/>
  <c r="A232" i="16" s="1"/>
  <c r="A233" i="16" s="1"/>
  <c r="A234" i="16" s="1"/>
  <c r="A235" i="16" s="1"/>
  <c r="A236" i="16" s="1"/>
  <c r="A237" i="16" s="1"/>
  <c r="A249" i="16" s="1"/>
  <c r="A250" i="16" s="1"/>
  <c r="A251" i="16" s="1"/>
  <c r="A252" i="16" s="1"/>
  <c r="A253" i="16" s="1"/>
  <c r="A254" i="16" s="1"/>
  <c r="A255" i="16" s="1"/>
  <c r="A256" i="16" s="1"/>
  <c r="A257" i="16" s="1"/>
  <c r="A258" i="16" s="1"/>
  <c r="A259" i="16" s="1"/>
  <c r="A260" i="16" s="1"/>
  <c r="A261" i="16" s="1"/>
  <c r="A262" i="16" s="1"/>
  <c r="A263" i="16" s="1"/>
  <c r="A265" i="16" s="1"/>
  <c r="A266" i="16" s="1"/>
  <c r="A267" i="16" s="1"/>
  <c r="A268" i="16" s="1"/>
  <c r="A269" i="16" s="1"/>
  <c r="A270" i="16" s="1"/>
  <c r="A271" i="16" s="1"/>
  <c r="A272" i="16" s="1"/>
  <c r="A273" i="16" s="1"/>
  <c r="A274" i="16" s="1"/>
  <c r="A275" i="16" s="1"/>
  <c r="A276" i="16" s="1"/>
  <c r="A277" i="16" s="1"/>
  <c r="A278" i="16" s="1"/>
  <c r="A279" i="16" s="1"/>
  <c r="A280" i="16" s="1"/>
  <c r="A281" i="16" s="1"/>
  <c r="A282" i="16" s="1"/>
  <c r="A283" i="16" s="1"/>
  <c r="A284" i="16" s="1"/>
  <c r="A286" i="16" s="1"/>
  <c r="A287" i="16" s="1"/>
  <c r="A288" i="16" s="1"/>
  <c r="A289" i="16" s="1"/>
  <c r="A290" i="16" s="1"/>
  <c r="A291" i="16" s="1"/>
  <c r="A292" i="16" s="1"/>
  <c r="A293" i="16" s="1"/>
  <c r="A294" i="16" s="1"/>
  <c r="A295" i="16" s="1"/>
  <c r="A296" i="16" s="1"/>
  <c r="A297" i="16" s="1"/>
  <c r="A299" i="16" s="1"/>
  <c r="A300" i="16" s="1"/>
  <c r="A301" i="16" s="1"/>
  <c r="A302" i="16" s="1"/>
  <c r="A303" i="16" s="1"/>
  <c r="A304" i="16" s="1"/>
  <c r="A305" i="16" s="1"/>
  <c r="A307" i="16" s="1"/>
  <c r="A308" i="16" s="1"/>
  <c r="A309" i="16" s="1"/>
  <c r="A310" i="16" s="1"/>
  <c r="A311" i="16" s="1"/>
  <c r="A312" i="16" s="1"/>
  <c r="A313" i="16" s="1"/>
  <c r="A314" i="16" s="1"/>
  <c r="A315" i="16" s="1"/>
  <c r="A316" i="16" s="1"/>
  <c r="A317" i="16" s="1"/>
  <c r="A318" i="16" s="1"/>
  <c r="A319" i="16" s="1"/>
  <c r="A320" i="16" s="1"/>
  <c r="A321" i="16" s="1"/>
  <c r="A322" i="16" s="1"/>
  <c r="A323" i="16" s="1"/>
  <c r="A324" i="16" s="1"/>
  <c r="A325" i="16" s="1"/>
  <c r="A326" i="16" s="1"/>
  <c r="A327" i="16" s="1"/>
  <c r="A329" i="16" s="1"/>
  <c r="A330" i="16" s="1"/>
  <c r="A331" i="16" s="1"/>
  <c r="A332" i="16" s="1"/>
  <c r="A333" i="16" s="1"/>
  <c r="A334" i="16" s="1"/>
  <c r="A335" i="16" s="1"/>
  <c r="A336" i="16" s="1"/>
  <c r="A337" i="16" s="1"/>
  <c r="A338" i="16" s="1"/>
  <c r="A339" i="16" s="1"/>
  <c r="A340" i="16" s="1"/>
  <c r="A341" i="16" s="1"/>
  <c r="A342" i="16" s="1"/>
  <c r="A343" i="16" s="1"/>
  <c r="A344" i="16" s="1"/>
  <c r="A346" i="16" s="1"/>
  <c r="A347" i="16" s="1"/>
  <c r="A348" i="16" s="1"/>
  <c r="A349" i="16" s="1"/>
  <c r="A350" i="16" s="1"/>
  <c r="A351" i="16" s="1"/>
  <c r="A352" i="16" s="1"/>
  <c r="A353" i="16" s="1"/>
  <c r="A355" i="16" s="1"/>
  <c r="A356" i="16" s="1"/>
  <c r="A357" i="16" s="1"/>
  <c r="A358" i="16" s="1"/>
  <c r="A359" i="16" s="1"/>
  <c r="A360" i="16" s="1"/>
  <c r="A361" i="16" s="1"/>
  <c r="A362" i="16" s="1"/>
  <c r="A363" i="16" s="1"/>
  <c r="A364" i="16" s="1"/>
  <c r="A373" i="16" s="1"/>
  <c r="A374" i="16" s="1"/>
  <c r="A375" i="16" s="1"/>
  <c r="A377" i="16" s="1"/>
  <c r="A378" i="16" s="1"/>
  <c r="A379" i="16" s="1"/>
  <c r="A380" i="16" s="1"/>
  <c r="A381" i="16" s="1"/>
  <c r="A382" i="16" s="1"/>
  <c r="A383" i="16" s="1"/>
  <c r="A385" i="16" s="1"/>
  <c r="A386" i="16" s="1"/>
  <c r="A387" i="16" s="1"/>
  <c r="A388" i="16" s="1"/>
  <c r="A389" i="16" s="1"/>
  <c r="A390" i="16" s="1"/>
  <c r="A391" i="16" s="1"/>
  <c r="A392" i="16" s="1"/>
  <c r="A394" i="16" s="1"/>
  <c r="A395" i="16" s="1"/>
  <c r="A396" i="16" s="1"/>
  <c r="A398" i="16" s="1"/>
  <c r="A399" i="16" s="1"/>
  <c r="A400" i="16" s="1"/>
  <c r="A401" i="16" s="1"/>
  <c r="A402" i="16" s="1"/>
  <c r="A404" i="16" s="1"/>
  <c r="A405" i="16" s="1"/>
  <c r="A406" i="16" s="1"/>
  <c r="A411" i="16" s="1"/>
  <c r="A412" i="16" s="1"/>
  <c r="A413" i="16" s="1"/>
  <c r="A414" i="16" s="1"/>
  <c r="A415" i="16" s="1"/>
  <c r="A416" i="16" s="1"/>
  <c r="A417" i="16" s="1"/>
  <c r="A418" i="16" s="1"/>
  <c r="A419" i="16" s="1"/>
  <c r="A420" i="16" s="1"/>
  <c r="A421" i="16" s="1"/>
  <c r="A422" i="16" s="1"/>
  <c r="A423" i="16" s="1"/>
  <c r="A425" i="16" s="1"/>
  <c r="A426" i="16" s="1"/>
  <c r="A427" i="16" s="1"/>
  <c r="A428" i="16" s="1"/>
  <c r="A429" i="16" s="1"/>
  <c r="A431" i="16" s="1"/>
  <c r="A432" i="16" s="1"/>
  <c r="A433" i="16" s="1"/>
  <c r="A435" i="16" s="1"/>
  <c r="A436" i="16" s="1"/>
  <c r="A437" i="16" s="1"/>
  <c r="A438" i="16" s="1"/>
  <c r="A439" i="16" s="1"/>
  <c r="A440" i="16" s="1"/>
  <c r="A441" i="16" s="1"/>
  <c r="A442" i="16" s="1"/>
  <c r="A443" i="16" s="1"/>
  <c r="A444" i="16" s="1"/>
  <c r="A445" i="16" s="1"/>
  <c r="A446" i="16" s="1"/>
  <c r="A447" i="16" s="1"/>
  <c r="A448" i="16" s="1"/>
  <c r="A449" i="16" s="1"/>
  <c r="A450" i="16" s="1"/>
  <c r="A452" i="16" s="1"/>
  <c r="A453" i="16" s="1"/>
  <c r="A454" i="16" s="1"/>
  <c r="A455" i="16" s="1"/>
  <c r="A456" i="16" s="1"/>
  <c r="A457" i="16" s="1"/>
  <c r="A458" i="16" s="1"/>
  <c r="A459" i="16" s="1"/>
  <c r="A460" i="16" s="1"/>
  <c r="A461" i="16" s="1"/>
  <c r="A462" i="16" s="1"/>
  <c r="A463" i="16" s="1"/>
  <c r="A465" i="16" s="1"/>
  <c r="A466" i="16" s="1"/>
  <c r="A467" i="16" s="1"/>
  <c r="A468" i="16" s="1"/>
  <c r="A469" i="16" s="1"/>
  <c r="A470" i="16" s="1"/>
  <c r="A472" i="16" s="1"/>
  <c r="A473" i="16" s="1"/>
  <c r="A474" i="16" s="1"/>
  <c r="A475" i="16" s="1"/>
  <c r="A476" i="16" s="1"/>
  <c r="A477" i="16" s="1"/>
  <c r="A478" i="16" s="1"/>
  <c r="A479" i="16" s="1"/>
  <c r="A481" i="16" s="1"/>
  <c r="A482" i="16" s="1"/>
  <c r="A483" i="16" s="1"/>
  <c r="A484" i="16" s="1"/>
  <c r="A485" i="16" s="1"/>
  <c r="A487" i="16" s="1"/>
  <c r="A488" i="16" s="1"/>
  <c r="A489" i="16" s="1"/>
  <c r="A491" i="16" s="1"/>
  <c r="A492" i="16" s="1"/>
  <c r="A493" i="16" s="1"/>
  <c r="A494" i="16" s="1"/>
  <c r="A495" i="16" s="1"/>
  <c r="A497" i="16" s="1"/>
  <c r="A498" i="16" s="1"/>
  <c r="A499" i="16" s="1"/>
  <c r="A500" i="16" s="1"/>
  <c r="A501" i="16" s="1"/>
  <c r="A502" i="16" s="1"/>
  <c r="A503" i="16" s="1"/>
  <c r="A505" i="16" s="1"/>
  <c r="A506" i="16" s="1"/>
  <c r="A507" i="16" s="1"/>
  <c r="A508" i="16" s="1"/>
  <c r="A509" i="16" s="1"/>
  <c r="A510" i="16" s="1"/>
  <c r="A511" i="16" s="1"/>
  <c r="A512" i="16" s="1"/>
  <c r="A514" i="16" s="1"/>
  <c r="A515" i="16" s="1"/>
  <c r="A516" i="16" s="1"/>
  <c r="A517" i="16" s="1"/>
  <c r="A518" i="16" s="1"/>
  <c r="A519" i="16" s="1"/>
  <c r="A520" i="16" s="1"/>
  <c r="A521" i="16" s="1"/>
  <c r="A523" i="16" s="1"/>
  <c r="A524" i="16" s="1"/>
  <c r="A525" i="16" s="1"/>
  <c r="A526" i="16" s="1"/>
  <c r="A527" i="16" s="1"/>
  <c r="A528" i="16" s="1"/>
  <c r="A529" i="16" s="1"/>
  <c r="A530" i="16" s="1"/>
  <c r="A531" i="16" s="1"/>
  <c r="A533" i="16" s="1"/>
  <c r="A534" i="16" s="1"/>
  <c r="A535" i="16" s="1"/>
  <c r="A536" i="16" s="1"/>
  <c r="A537" i="16" s="1"/>
  <c r="A538" i="16" s="1"/>
  <c r="A539" i="16" s="1"/>
  <c r="A540" i="16" s="1"/>
  <c r="A541" i="16" s="1"/>
  <c r="A542" i="16" s="1"/>
  <c r="A544" i="16" s="1"/>
  <c r="A545" i="16" s="1"/>
  <c r="A546" i="16" s="1"/>
  <c r="A547" i="16" s="1"/>
  <c r="A548" i="16" s="1"/>
  <c r="A549" i="16" s="1"/>
  <c r="A550" i="16" s="1"/>
  <c r="A551" i="16" s="1"/>
  <c r="A552" i="16" s="1"/>
  <c r="A555" i="16" s="1"/>
  <c r="A557" i="16" s="1"/>
  <c r="A558" i="16" s="1"/>
  <c r="A559" i="16" s="1"/>
  <c r="A560" i="16" s="1"/>
  <c r="A561" i="16" s="1"/>
  <c r="A562" i="16" s="1"/>
  <c r="A564" i="16" s="1"/>
  <c r="A565" i="16" s="1"/>
  <c r="A567" i="16" s="1"/>
  <c r="A568" i="16" s="1"/>
  <c r="A569" i="16" s="1"/>
  <c r="A571" i="16" s="1"/>
  <c r="A572" i="16" s="1"/>
  <c r="A574" i="16" s="1"/>
  <c r="A575" i="16" s="1"/>
  <c r="A576" i="16" s="1"/>
  <c r="A578" i="16" s="1"/>
  <c r="A579" i="16" s="1"/>
  <c r="A581" i="16" s="1"/>
  <c r="A582" i="16" s="1"/>
  <c r="A584" i="16" s="1"/>
  <c r="A585" i="16" s="1"/>
  <c r="A586" i="16" s="1"/>
  <c r="A587" i="16" s="1"/>
  <c r="A589" i="16" s="1"/>
  <c r="A590" i="16" s="1"/>
  <c r="A592" i="16" s="1"/>
  <c r="A593" i="16" s="1"/>
  <c r="A595" i="16" s="1"/>
  <c r="A596" i="16" s="1"/>
  <c r="A597" i="16" s="1"/>
  <c r="A598" i="16" s="1"/>
  <c r="A600" i="16" s="1"/>
  <c r="A601" i="16" s="1"/>
  <c r="A603" i="16" s="1"/>
  <c r="A604" i="16" s="1"/>
  <c r="A605" i="16" s="1"/>
  <c r="A606" i="16" s="1"/>
  <c r="A608" i="16" s="1"/>
  <c r="A609" i="16" s="1"/>
  <c r="A611" i="16" s="1"/>
  <c r="A612" i="16" s="1"/>
  <c r="A613" i="16" s="1"/>
  <c r="A614" i="16" s="1"/>
  <c r="A615" i="16" s="1"/>
  <c r="A616" i="16" s="1"/>
  <c r="A617" i="16" s="1"/>
  <c r="A618" i="16" s="1"/>
  <c r="A619" i="16" s="1"/>
  <c r="A620" i="16" s="1"/>
  <c r="A622" i="16" s="1"/>
  <c r="A623" i="16" s="1"/>
  <c r="A624" i="16" s="1"/>
  <c r="A625" i="16" s="1"/>
  <c r="A626" i="16" s="1"/>
  <c r="A628" i="16" s="1"/>
  <c r="A629" i="16" s="1"/>
  <c r="H10" i="16"/>
  <c r="A10" i="16"/>
  <c r="H9" i="16"/>
  <c r="G7" i="16"/>
  <c r="F7" i="16"/>
  <c r="E7" i="16"/>
  <c r="E5" i="16" s="1"/>
  <c r="D7" i="16"/>
  <c r="K1920" i="15"/>
  <c r="G1920" i="15"/>
  <c r="K1919" i="15"/>
  <c r="G1919" i="15"/>
  <c r="K1918" i="15"/>
  <c r="G1918" i="15"/>
  <c r="K1917" i="15"/>
  <c r="G1917" i="15"/>
  <c r="K1916" i="15"/>
  <c r="G1916" i="15"/>
  <c r="K1915" i="15"/>
  <c r="G1915" i="15"/>
  <c r="K1914" i="15"/>
  <c r="G1914" i="15"/>
  <c r="K1913" i="15"/>
  <c r="G1913" i="15"/>
  <c r="K1912" i="15"/>
  <c r="G1912" i="15"/>
  <c r="K1911" i="15"/>
  <c r="G1911" i="15"/>
  <c r="K1910" i="15"/>
  <c r="G1910" i="15"/>
  <c r="K1909" i="15"/>
  <c r="G1909" i="15"/>
  <c r="K1908" i="15"/>
  <c r="G1908" i="15"/>
  <c r="K1907" i="15"/>
  <c r="G1907" i="15"/>
  <c r="K1906" i="15"/>
  <c r="G1906" i="15"/>
  <c r="K1905" i="15"/>
  <c r="G1905" i="15"/>
  <c r="K1904" i="15"/>
  <c r="G1904" i="15"/>
  <c r="K1903" i="15"/>
  <c r="G1903" i="15"/>
  <c r="K1902" i="15"/>
  <c r="G1902" i="15"/>
  <c r="K1901" i="15"/>
  <c r="G1901" i="15"/>
  <c r="K1900" i="15"/>
  <c r="G1900" i="15"/>
  <c r="K1899" i="15"/>
  <c r="G1899" i="15"/>
  <c r="K1898" i="15"/>
  <c r="G1898" i="15"/>
  <c r="K1897" i="15"/>
  <c r="G1897" i="15"/>
  <c r="K1896" i="15"/>
  <c r="G1896" i="15"/>
  <c r="K1895" i="15"/>
  <c r="G1895" i="15"/>
  <c r="K1894" i="15"/>
  <c r="G1894" i="15"/>
  <c r="K1893" i="15"/>
  <c r="G1893" i="15"/>
  <c r="K1892" i="15"/>
  <c r="G1892" i="15"/>
  <c r="K1891" i="15"/>
  <c r="G1891" i="15"/>
  <c r="K1890" i="15"/>
  <c r="G1890" i="15"/>
  <c r="K1889" i="15"/>
  <c r="G1889" i="15"/>
  <c r="K1888" i="15"/>
  <c r="G1888" i="15"/>
  <c r="K1887" i="15"/>
  <c r="G1887" i="15"/>
  <c r="K1886" i="15"/>
  <c r="G1886" i="15"/>
  <c r="K1885" i="15"/>
  <c r="G1885" i="15"/>
  <c r="K1884" i="15"/>
  <c r="G1884" i="15"/>
  <c r="K1883" i="15"/>
  <c r="G1883" i="15"/>
  <c r="K1882" i="15"/>
  <c r="G1882" i="15"/>
  <c r="K1881" i="15"/>
  <c r="G1881" i="15"/>
  <c r="K1880" i="15"/>
  <c r="G1880" i="15"/>
  <c r="K1879" i="15"/>
  <c r="G1879" i="15"/>
  <c r="K1878" i="15"/>
  <c r="G1878" i="15"/>
  <c r="K1877" i="15"/>
  <c r="G1877" i="15"/>
  <c r="K1876" i="15"/>
  <c r="G1876" i="15"/>
  <c r="K1875" i="15"/>
  <c r="G1875" i="15"/>
  <c r="K1874" i="15"/>
  <c r="G1874" i="15"/>
  <c r="K1873" i="15"/>
  <c r="G1873" i="15"/>
  <c r="K1872" i="15"/>
  <c r="G1872" i="15"/>
  <c r="K1871" i="15"/>
  <c r="G1871" i="15"/>
  <c r="K1870" i="15"/>
  <c r="G1870" i="15"/>
  <c r="K1869" i="15"/>
  <c r="G1869" i="15"/>
  <c r="K1868" i="15"/>
  <c r="G1868" i="15"/>
  <c r="K1867" i="15"/>
  <c r="G1867" i="15"/>
  <c r="K1866" i="15"/>
  <c r="G1866" i="15"/>
  <c r="K1865" i="15"/>
  <c r="G1865" i="15"/>
  <c r="K1864" i="15"/>
  <c r="G1864" i="15"/>
  <c r="K1863" i="15"/>
  <c r="G1863" i="15"/>
  <c r="K1862" i="15"/>
  <c r="G1862" i="15"/>
  <c r="K1861" i="15"/>
  <c r="G1861" i="15"/>
  <c r="K1860" i="15"/>
  <c r="G1860" i="15"/>
  <c r="K1859" i="15"/>
  <c r="G1859" i="15"/>
  <c r="K1858" i="15"/>
  <c r="G1858" i="15"/>
  <c r="K1857" i="15"/>
  <c r="G1857" i="15"/>
  <c r="K1856" i="15"/>
  <c r="G1856" i="15"/>
  <c r="K1855" i="15"/>
  <c r="G1855" i="15"/>
  <c r="K1854" i="15"/>
  <c r="G1854" i="15"/>
  <c r="K1853" i="15"/>
  <c r="G1853" i="15"/>
  <c r="K1852" i="15"/>
  <c r="G1852" i="15"/>
  <c r="K1851" i="15"/>
  <c r="G1851" i="15"/>
  <c r="K1850" i="15"/>
  <c r="G1850" i="15"/>
  <c r="K1849" i="15"/>
  <c r="G1849" i="15"/>
  <c r="K1848" i="15"/>
  <c r="G1848" i="15"/>
  <c r="K1847" i="15"/>
  <c r="G1847" i="15"/>
  <c r="K1846" i="15"/>
  <c r="G1846" i="15"/>
  <c r="K1845" i="15"/>
  <c r="G1845" i="15"/>
  <c r="K1844" i="15"/>
  <c r="G1844" i="15"/>
  <c r="K1843" i="15"/>
  <c r="G1843" i="15"/>
  <c r="K1842" i="15"/>
  <c r="G1842" i="15"/>
  <c r="K1841" i="15"/>
  <c r="G1841" i="15"/>
  <c r="K1840" i="15"/>
  <c r="G1840" i="15"/>
  <c r="K1839" i="15"/>
  <c r="G1839" i="15"/>
  <c r="K1838" i="15"/>
  <c r="G1838" i="15"/>
  <c r="K1837" i="15"/>
  <c r="G1837" i="15"/>
  <c r="K1836" i="15"/>
  <c r="G1836" i="15"/>
  <c r="K1835" i="15"/>
  <c r="G1835" i="15"/>
  <c r="K1834" i="15"/>
  <c r="G1834" i="15"/>
  <c r="K1833" i="15"/>
  <c r="G1833" i="15"/>
  <c r="K1832" i="15"/>
  <c r="G1832" i="15"/>
  <c r="K1831" i="15"/>
  <c r="G1831" i="15"/>
  <c r="K1830" i="15"/>
  <c r="G1830" i="15"/>
  <c r="K1829" i="15"/>
  <c r="G1829" i="15"/>
  <c r="K1828" i="15"/>
  <c r="G1828" i="15"/>
  <c r="K1827" i="15"/>
  <c r="G1827" i="15"/>
  <c r="K1826" i="15"/>
  <c r="G1826" i="15"/>
  <c r="K1825" i="15"/>
  <c r="G1825" i="15"/>
  <c r="K1824" i="15"/>
  <c r="G1824" i="15"/>
  <c r="K1823" i="15"/>
  <c r="G1823" i="15"/>
  <c r="K1822" i="15"/>
  <c r="G1822" i="15"/>
  <c r="K1821" i="15"/>
  <c r="G1821" i="15"/>
  <c r="K1820" i="15"/>
  <c r="G1820" i="15"/>
  <c r="K1819" i="15"/>
  <c r="G1819" i="15"/>
  <c r="K1818" i="15"/>
  <c r="G1818" i="15"/>
  <c r="K1817" i="15"/>
  <c r="G1817" i="15"/>
  <c r="K1816" i="15"/>
  <c r="G1816" i="15"/>
  <c r="K1815" i="15"/>
  <c r="G1815" i="15"/>
  <c r="K1814" i="15"/>
  <c r="G1814" i="15"/>
  <c r="K1813" i="15"/>
  <c r="G1813" i="15"/>
  <c r="K1812" i="15"/>
  <c r="G1812" i="15"/>
  <c r="K1811" i="15"/>
  <c r="G1811" i="15"/>
  <c r="K1810" i="15"/>
  <c r="G1810" i="15"/>
  <c r="K1809" i="15"/>
  <c r="G1809" i="15"/>
  <c r="K1808" i="15"/>
  <c r="G1808" i="15"/>
  <c r="K1807" i="15"/>
  <c r="G1807" i="15"/>
  <c r="K1806" i="15"/>
  <c r="G1806" i="15"/>
  <c r="K1805" i="15"/>
  <c r="G1805" i="15"/>
  <c r="K1804" i="15"/>
  <c r="G1804" i="15"/>
  <c r="K1803" i="15"/>
  <c r="G1803" i="15"/>
  <c r="K1802" i="15"/>
  <c r="G1802" i="15"/>
  <c r="K1801" i="15"/>
  <c r="G1801" i="15"/>
  <c r="K1800" i="15"/>
  <c r="G1800" i="15"/>
  <c r="K1799" i="15"/>
  <c r="G1799" i="15"/>
  <c r="K1798" i="15"/>
  <c r="G1798" i="15"/>
  <c r="K1797" i="15"/>
  <c r="G1797" i="15"/>
  <c r="K1796" i="15"/>
  <c r="G1796" i="15"/>
  <c r="K1795" i="15"/>
  <c r="G1795" i="15"/>
  <c r="K1794" i="15"/>
  <c r="G1794" i="15"/>
  <c r="K1793" i="15"/>
  <c r="G1793" i="15"/>
  <c r="K1792" i="15"/>
  <c r="G1792" i="15"/>
  <c r="K1791" i="15"/>
  <c r="G1791" i="15"/>
  <c r="K1790" i="15"/>
  <c r="G1790" i="15"/>
  <c r="K1789" i="15"/>
  <c r="G1789" i="15"/>
  <c r="K1788" i="15"/>
  <c r="G1788" i="15"/>
  <c r="K1787" i="15"/>
  <c r="G1787" i="15"/>
  <c r="K1786" i="15"/>
  <c r="G1786" i="15"/>
  <c r="K1785" i="15"/>
  <c r="G1785" i="15"/>
  <c r="K1784" i="15"/>
  <c r="G1784" i="15"/>
  <c r="K1783" i="15"/>
  <c r="G1783" i="15"/>
  <c r="K1782" i="15"/>
  <c r="G1782" i="15"/>
  <c r="K1781" i="15"/>
  <c r="G1781" i="15"/>
  <c r="K1780" i="15"/>
  <c r="G1780" i="15"/>
  <c r="K1779" i="15"/>
  <c r="G1779" i="15"/>
  <c r="K1778" i="15"/>
  <c r="G1778" i="15"/>
  <c r="K1777" i="15"/>
  <c r="G1777" i="15"/>
  <c r="K1776" i="15"/>
  <c r="G1776" i="15"/>
  <c r="K1775" i="15"/>
  <c r="G1775" i="15"/>
  <c r="K1774" i="15"/>
  <c r="G1774" i="15"/>
  <c r="K1773" i="15"/>
  <c r="G1773" i="15"/>
  <c r="K1772" i="15"/>
  <c r="G1772" i="15"/>
  <c r="K1771" i="15"/>
  <c r="G1771" i="15"/>
  <c r="K1770" i="15"/>
  <c r="G1770" i="15"/>
  <c r="K1769" i="15"/>
  <c r="G1769" i="15"/>
  <c r="K1768" i="15"/>
  <c r="G1768" i="15"/>
  <c r="K1767" i="15"/>
  <c r="G1767" i="15"/>
  <c r="K1766" i="15"/>
  <c r="G1766" i="15"/>
  <c r="K1765" i="15"/>
  <c r="G1765" i="15"/>
  <c r="K1764" i="15"/>
  <c r="G1764" i="15"/>
  <c r="K1763" i="15"/>
  <c r="G1763" i="15"/>
  <c r="K1762" i="15"/>
  <c r="G1762" i="15"/>
  <c r="K1761" i="15"/>
  <c r="G1761" i="15"/>
  <c r="K1760" i="15"/>
  <c r="G1760" i="15"/>
  <c r="K1759" i="15"/>
  <c r="G1759" i="15"/>
  <c r="K1758" i="15"/>
  <c r="G1758" i="15"/>
  <c r="K1757" i="15"/>
  <c r="G1757" i="15"/>
  <c r="K1756" i="15"/>
  <c r="G1756" i="15"/>
  <c r="K1755" i="15"/>
  <c r="G1755" i="15"/>
  <c r="K1754" i="15"/>
  <c r="G1754" i="15"/>
  <c r="K1753" i="15"/>
  <c r="G1753" i="15"/>
  <c r="K1752" i="15"/>
  <c r="G1752" i="15"/>
  <c r="K1751" i="15"/>
  <c r="G1751" i="15"/>
  <c r="K1750" i="15"/>
  <c r="G1750" i="15"/>
  <c r="K1749" i="15"/>
  <c r="G1749" i="15"/>
  <c r="K1748" i="15"/>
  <c r="G1748" i="15"/>
  <c r="K1747" i="15"/>
  <c r="G1747" i="15"/>
  <c r="K1746" i="15"/>
  <c r="G1746" i="15"/>
  <c r="K1745" i="15"/>
  <c r="G1745" i="15"/>
  <c r="K1744" i="15"/>
  <c r="G1744" i="15"/>
  <c r="K1743" i="15"/>
  <c r="G1743" i="15"/>
  <c r="K1742" i="15"/>
  <c r="G1742" i="15"/>
  <c r="K1741" i="15"/>
  <c r="G1741" i="15"/>
  <c r="K1740" i="15"/>
  <c r="G1740" i="15"/>
  <c r="K1739" i="15"/>
  <c r="G1739" i="15"/>
  <c r="K1738" i="15"/>
  <c r="G1738" i="15"/>
  <c r="K1737" i="15"/>
  <c r="G1737" i="15"/>
  <c r="K1736" i="15"/>
  <c r="G1736" i="15"/>
  <c r="K1735" i="15"/>
  <c r="G1735" i="15"/>
  <c r="K1734" i="15"/>
  <c r="G1734" i="15"/>
  <c r="K1733" i="15"/>
  <c r="G1733" i="15"/>
  <c r="K1732" i="15"/>
  <c r="G1732" i="15"/>
  <c r="K1731" i="15"/>
  <c r="G1731" i="15"/>
  <c r="K1730" i="15"/>
  <c r="G1730" i="15"/>
  <c r="K1729" i="15"/>
  <c r="G1729" i="15"/>
  <c r="K1728" i="15"/>
  <c r="G1728" i="15"/>
  <c r="K1727" i="15"/>
  <c r="G1727" i="15"/>
  <c r="K1726" i="15"/>
  <c r="G1726" i="15"/>
  <c r="K1725" i="15"/>
  <c r="G1725" i="15"/>
  <c r="K1724" i="15"/>
  <c r="G1724" i="15"/>
  <c r="K1723" i="15"/>
  <c r="G1723" i="15"/>
  <c r="K1722" i="15"/>
  <c r="G1722" i="15"/>
  <c r="K1721" i="15"/>
  <c r="G1721" i="15"/>
  <c r="K1720" i="15"/>
  <c r="G1720" i="15"/>
  <c r="K1719" i="15"/>
  <c r="G1719" i="15"/>
  <c r="K1718" i="15"/>
  <c r="G1718" i="15"/>
  <c r="K1717" i="15"/>
  <c r="G1717" i="15"/>
  <c r="K1716" i="15"/>
  <c r="G1716" i="15"/>
  <c r="K1715" i="15"/>
  <c r="G1715" i="15"/>
  <c r="K1714" i="15"/>
  <c r="G1714" i="15"/>
  <c r="K1713" i="15"/>
  <c r="G1713" i="15"/>
  <c r="K1712" i="15"/>
  <c r="G1712" i="15"/>
  <c r="K1711" i="15"/>
  <c r="G1711" i="15"/>
  <c r="K1710" i="15"/>
  <c r="G1710" i="15"/>
  <c r="K1709" i="15"/>
  <c r="G1709" i="15"/>
  <c r="K1708" i="15"/>
  <c r="G1708" i="15"/>
  <c r="K1707" i="15"/>
  <c r="G1707" i="15"/>
  <c r="K1706" i="15"/>
  <c r="G1706" i="15"/>
  <c r="K1705" i="15"/>
  <c r="G1705" i="15"/>
  <c r="K1704" i="15"/>
  <c r="G1704" i="15"/>
  <c r="K1703" i="15"/>
  <c r="G1703" i="15"/>
  <c r="K1702" i="15"/>
  <c r="G1702" i="15"/>
  <c r="K1701" i="15"/>
  <c r="G1701" i="15"/>
  <c r="K1700" i="15"/>
  <c r="G1700" i="15"/>
  <c r="K1699" i="15"/>
  <c r="G1699" i="15"/>
  <c r="K1698" i="15"/>
  <c r="G1698" i="15"/>
  <c r="K1697" i="15"/>
  <c r="G1697" i="15"/>
  <c r="K1696" i="15"/>
  <c r="G1696" i="15"/>
  <c r="K1695" i="15"/>
  <c r="G1695" i="15"/>
  <c r="K1694" i="15"/>
  <c r="G1694" i="15"/>
  <c r="K1693" i="15"/>
  <c r="G1693" i="15"/>
  <c r="K1692" i="15"/>
  <c r="G1692" i="15"/>
  <c r="K1691" i="15"/>
  <c r="G1691" i="15"/>
  <c r="K1690" i="15"/>
  <c r="G1690" i="15"/>
  <c r="K1689" i="15"/>
  <c r="G1689" i="15"/>
  <c r="K1688" i="15"/>
  <c r="G1688" i="15"/>
  <c r="K1687" i="15"/>
  <c r="G1687" i="15"/>
  <c r="K1686" i="15"/>
  <c r="G1686" i="15"/>
  <c r="K1685" i="15"/>
  <c r="G1685" i="15"/>
  <c r="K1684" i="15"/>
  <c r="G1684" i="15"/>
  <c r="K1683" i="15"/>
  <c r="G1683" i="15"/>
  <c r="K1682" i="15"/>
  <c r="G1682" i="15"/>
  <c r="K1681" i="15"/>
  <c r="G1681" i="15"/>
  <c r="K1680" i="15"/>
  <c r="G1680" i="15"/>
  <c r="K1679" i="15"/>
  <c r="G1679" i="15"/>
  <c r="K1678" i="15"/>
  <c r="G1678" i="15"/>
  <c r="K1677" i="15"/>
  <c r="G1677" i="15"/>
  <c r="K1676" i="15"/>
  <c r="G1676" i="15"/>
  <c r="K1675" i="15"/>
  <c r="G1675" i="15"/>
  <c r="K1674" i="15"/>
  <c r="G1674" i="15"/>
  <c r="K1673" i="15"/>
  <c r="G1673" i="15"/>
  <c r="K1672" i="15"/>
  <c r="G1672" i="15"/>
  <c r="K1671" i="15"/>
  <c r="G1671" i="15"/>
  <c r="K1670" i="15"/>
  <c r="G1670" i="15"/>
  <c r="K1669" i="15"/>
  <c r="G1669" i="15"/>
  <c r="K1668" i="15"/>
  <c r="G1668" i="15"/>
  <c r="K1667" i="15"/>
  <c r="G1667" i="15"/>
  <c r="K1666" i="15"/>
  <c r="G1666" i="15"/>
  <c r="K1665" i="15"/>
  <c r="G1665" i="15"/>
  <c r="K1664" i="15"/>
  <c r="G1664" i="15"/>
  <c r="K1663" i="15"/>
  <c r="G1663" i="15"/>
  <c r="K1662" i="15"/>
  <c r="G1662" i="15"/>
  <c r="K1661" i="15"/>
  <c r="G1661" i="15"/>
  <c r="K1660" i="15"/>
  <c r="G1660" i="15"/>
  <c r="K1659" i="15"/>
  <c r="G1659" i="15"/>
  <c r="K1658" i="15"/>
  <c r="G1658" i="15"/>
  <c r="K1657" i="15"/>
  <c r="G1657" i="15"/>
  <c r="K1656" i="15"/>
  <c r="G1656" i="15"/>
  <c r="K1655" i="15"/>
  <c r="G1655" i="15"/>
  <c r="K1654" i="15"/>
  <c r="G1654" i="15"/>
  <c r="K1653" i="15"/>
  <c r="G1653" i="15"/>
  <c r="K1652" i="15"/>
  <c r="G1652" i="15"/>
  <c r="K1651" i="15"/>
  <c r="G1651" i="15"/>
  <c r="K1650" i="15"/>
  <c r="G1650" i="15"/>
  <c r="K1649" i="15"/>
  <c r="G1649" i="15"/>
  <c r="K1648" i="15"/>
  <c r="G1648" i="15"/>
  <c r="K1647" i="15"/>
  <c r="G1647" i="15"/>
  <c r="K1646" i="15"/>
  <c r="G1646" i="15"/>
  <c r="K1645" i="15"/>
  <c r="G1645" i="15"/>
  <c r="K1644" i="15"/>
  <c r="G1644" i="15"/>
  <c r="K1643" i="15"/>
  <c r="G1643" i="15"/>
  <c r="K1642" i="15"/>
  <c r="G1642" i="15"/>
  <c r="K1641" i="15"/>
  <c r="G1641" i="15"/>
  <c r="K1640" i="15"/>
  <c r="G1640" i="15"/>
  <c r="K1639" i="15"/>
  <c r="G1639" i="15"/>
  <c r="K1638" i="15"/>
  <c r="G1638" i="15"/>
  <c r="K1637" i="15"/>
  <c r="G1637" i="15"/>
  <c r="K1636" i="15"/>
  <c r="G1636" i="15"/>
  <c r="K1635" i="15"/>
  <c r="G1635" i="15"/>
  <c r="K1634" i="15"/>
  <c r="G1634" i="15"/>
  <c r="K1633" i="15"/>
  <c r="G1633" i="15"/>
  <c r="K1632" i="15"/>
  <c r="G1632" i="15"/>
  <c r="K1631" i="15"/>
  <c r="G1631" i="15"/>
  <c r="K1630" i="15"/>
  <c r="G1630" i="15"/>
  <c r="K1629" i="15"/>
  <c r="G1629" i="15"/>
  <c r="K1628" i="15"/>
  <c r="G1628" i="15"/>
  <c r="K1627" i="15"/>
  <c r="G1627" i="15"/>
  <c r="K1626" i="15"/>
  <c r="G1626" i="15"/>
  <c r="K1625" i="15"/>
  <c r="G1625" i="15"/>
  <c r="K1624" i="15"/>
  <c r="G1624" i="15"/>
  <c r="K1623" i="15"/>
  <c r="G1623" i="15"/>
  <c r="K1622" i="15"/>
  <c r="G1622" i="15"/>
  <c r="K1621" i="15"/>
  <c r="G1621" i="15"/>
  <c r="K1620" i="15"/>
  <c r="G1620" i="15"/>
  <c r="K1619" i="15"/>
  <c r="G1619" i="15"/>
  <c r="K1618" i="15"/>
  <c r="G1618" i="15"/>
  <c r="K1617" i="15"/>
  <c r="G1617" i="15"/>
  <c r="K1616" i="15"/>
  <c r="G1616" i="15"/>
  <c r="K1615" i="15"/>
  <c r="G1615" i="15"/>
  <c r="K1614" i="15"/>
  <c r="G1614" i="15"/>
  <c r="K1613" i="15"/>
  <c r="G1613" i="15"/>
  <c r="K1612" i="15"/>
  <c r="G1612" i="15"/>
  <c r="K1611" i="15"/>
  <c r="G1611" i="15"/>
  <c r="K1610" i="15"/>
  <c r="G1610" i="15"/>
  <c r="K1609" i="15"/>
  <c r="G1609" i="15"/>
  <c r="K1608" i="15"/>
  <c r="G1608" i="15"/>
  <c r="K1607" i="15"/>
  <c r="G1607" i="15"/>
  <c r="K1606" i="15"/>
  <c r="G1606" i="15"/>
  <c r="K1605" i="15"/>
  <c r="G1605" i="15"/>
  <c r="K1604" i="15"/>
  <c r="G1604" i="15"/>
  <c r="K1603" i="15"/>
  <c r="G1603" i="15"/>
  <c r="K1602" i="15"/>
  <c r="G1602" i="15"/>
  <c r="K1601" i="15"/>
  <c r="G1601" i="15"/>
  <c r="K1600" i="15"/>
  <c r="G1600" i="15"/>
  <c r="K1599" i="15"/>
  <c r="G1599" i="15"/>
  <c r="K1598" i="15"/>
  <c r="G1598" i="15"/>
  <c r="K1597" i="15"/>
  <c r="G1597" i="15"/>
  <c r="K1596" i="15"/>
  <c r="G1596" i="15"/>
  <c r="K1595" i="15"/>
  <c r="G1595" i="15"/>
  <c r="K1594" i="15"/>
  <c r="G1594" i="15"/>
  <c r="K1593" i="15"/>
  <c r="G1593" i="15"/>
  <c r="K1592" i="15"/>
  <c r="G1592" i="15"/>
  <c r="K1591" i="15"/>
  <c r="G1591" i="15"/>
  <c r="K1590" i="15"/>
  <c r="G1590" i="15"/>
  <c r="K1589" i="15"/>
  <c r="G1589" i="15"/>
  <c r="K1588" i="15"/>
  <c r="G1588" i="15"/>
  <c r="K1587" i="15"/>
  <c r="G1587" i="15"/>
  <c r="K1586" i="15"/>
  <c r="G1586" i="15"/>
  <c r="K1585" i="15"/>
  <c r="G1585" i="15"/>
  <c r="K1584" i="15"/>
  <c r="G1584" i="15"/>
  <c r="K1583" i="15"/>
  <c r="G1583" i="15"/>
  <c r="K1582" i="15"/>
  <c r="G1582" i="15"/>
  <c r="K1581" i="15"/>
  <c r="G1581" i="15"/>
  <c r="K1580" i="15"/>
  <c r="G1580" i="15"/>
  <c r="K1579" i="15"/>
  <c r="G1579" i="15"/>
  <c r="K1578" i="15"/>
  <c r="G1578" i="15"/>
  <c r="K1577" i="15"/>
  <c r="G1577" i="15"/>
  <c r="K1576" i="15"/>
  <c r="G1576" i="15"/>
  <c r="K1575" i="15"/>
  <c r="G1575" i="15"/>
  <c r="K1574" i="15"/>
  <c r="G1574" i="15"/>
  <c r="K1573" i="15"/>
  <c r="G1573" i="15"/>
  <c r="K1572" i="15"/>
  <c r="G1572" i="15"/>
  <c r="K1571" i="15"/>
  <c r="G1571" i="15"/>
  <c r="K1570" i="15"/>
  <c r="G1570" i="15"/>
  <c r="K1569" i="15"/>
  <c r="G1569" i="15"/>
  <c r="K1568" i="15"/>
  <c r="G1568" i="15"/>
  <c r="K1567" i="15"/>
  <c r="G1567" i="15"/>
  <c r="K1566" i="15"/>
  <c r="G1566" i="15"/>
  <c r="K1565" i="15"/>
  <c r="G1565" i="15"/>
  <c r="K1564" i="15"/>
  <c r="G1564" i="15"/>
  <c r="K1563" i="15"/>
  <c r="G1563" i="15"/>
  <c r="K1562" i="15"/>
  <c r="G1562" i="15"/>
  <c r="K1561" i="15"/>
  <c r="G1561" i="15"/>
  <c r="K1560" i="15"/>
  <c r="G1560" i="15"/>
  <c r="K1559" i="15"/>
  <c r="G1559" i="15"/>
  <c r="K1558" i="15"/>
  <c r="G1558" i="15"/>
  <c r="K1557" i="15"/>
  <c r="G1557" i="15"/>
  <c r="K1556" i="15"/>
  <c r="G1556" i="15"/>
  <c r="K1555" i="15"/>
  <c r="G1555" i="15"/>
  <c r="K1554" i="15"/>
  <c r="G1554" i="15"/>
  <c r="K1553" i="15"/>
  <c r="G1553" i="15"/>
  <c r="K1552" i="15"/>
  <c r="G1552" i="15"/>
  <c r="K1551" i="15"/>
  <c r="G1551" i="15"/>
  <c r="K1550" i="15"/>
  <c r="G1550" i="15"/>
  <c r="K1549" i="15"/>
  <c r="G1549" i="15"/>
  <c r="K1548" i="15"/>
  <c r="G1548" i="15"/>
  <c r="K1547" i="15"/>
  <c r="G1547" i="15"/>
  <c r="K1546" i="15"/>
  <c r="G1546" i="15"/>
  <c r="K1545" i="15"/>
  <c r="G1545" i="15"/>
  <c r="K1544" i="15"/>
  <c r="G1544" i="15"/>
  <c r="K1543" i="15"/>
  <c r="G1543" i="15"/>
  <c r="K1542" i="15"/>
  <c r="G1542" i="15"/>
  <c r="K1541" i="15"/>
  <c r="G1541" i="15"/>
  <c r="K1540" i="15"/>
  <c r="G1540" i="15"/>
  <c r="K1539" i="15"/>
  <c r="G1539" i="15"/>
  <c r="K1538" i="15"/>
  <c r="G1538" i="15"/>
  <c r="K1537" i="15"/>
  <c r="G1537" i="15"/>
  <c r="K1536" i="15"/>
  <c r="G1536" i="15"/>
  <c r="K1535" i="15"/>
  <c r="G1535" i="15"/>
  <c r="K1534" i="15"/>
  <c r="G1534" i="15"/>
  <c r="K1533" i="15"/>
  <c r="G1533" i="15"/>
  <c r="K1532" i="15"/>
  <c r="G1532" i="15"/>
  <c r="K1531" i="15"/>
  <c r="G1531" i="15"/>
  <c r="K1530" i="15"/>
  <c r="G1530" i="15"/>
  <c r="K1529" i="15"/>
  <c r="G1529" i="15"/>
  <c r="K1528" i="15"/>
  <c r="G1528" i="15"/>
  <c r="K1527" i="15"/>
  <c r="G1527" i="15"/>
  <c r="K1526" i="15"/>
  <c r="G1526" i="15"/>
  <c r="K1525" i="15"/>
  <c r="G1525" i="15"/>
  <c r="K1524" i="15"/>
  <c r="G1524" i="15"/>
  <c r="K1523" i="15"/>
  <c r="G1523" i="15"/>
  <c r="K1522" i="15"/>
  <c r="G1522" i="15"/>
  <c r="K1521" i="15"/>
  <c r="G1521" i="15"/>
  <c r="K1520" i="15"/>
  <c r="G1520" i="15"/>
  <c r="K1519" i="15"/>
  <c r="G1519" i="15"/>
  <c r="K1518" i="15"/>
  <c r="G1518" i="15"/>
  <c r="K1517" i="15"/>
  <c r="G1517" i="15"/>
  <c r="K1516" i="15"/>
  <c r="G1516" i="15"/>
  <c r="K1515" i="15"/>
  <c r="G1515" i="15"/>
  <c r="K1514" i="15"/>
  <c r="G1514" i="15"/>
  <c r="K1513" i="15"/>
  <c r="G1513" i="15"/>
  <c r="K1512" i="15"/>
  <c r="G1512" i="15"/>
  <c r="K1511" i="15"/>
  <c r="G1511" i="15"/>
  <c r="K1510" i="15"/>
  <c r="G1510" i="15"/>
  <c r="K1509" i="15"/>
  <c r="G1509" i="15"/>
  <c r="K1508" i="15"/>
  <c r="G1508" i="15"/>
  <c r="K1507" i="15"/>
  <c r="G1507" i="15"/>
  <c r="K1506" i="15"/>
  <c r="G1506" i="15"/>
  <c r="K1505" i="15"/>
  <c r="G1505" i="15"/>
  <c r="K1504" i="15"/>
  <c r="G1504" i="15"/>
  <c r="K1503" i="15"/>
  <c r="G1503" i="15"/>
  <c r="K1502" i="15"/>
  <c r="G1502" i="15"/>
  <c r="K1501" i="15"/>
  <c r="G1501" i="15"/>
  <c r="K1500" i="15"/>
  <c r="G1500" i="15"/>
  <c r="K1499" i="15"/>
  <c r="G1499" i="15"/>
  <c r="K1498" i="15"/>
  <c r="G1498" i="15"/>
  <c r="K1497" i="15"/>
  <c r="G1497" i="15"/>
  <c r="K1496" i="15"/>
  <c r="G1496" i="15"/>
  <c r="K1495" i="15"/>
  <c r="G1495" i="15"/>
  <c r="K1494" i="15"/>
  <c r="G1494" i="15"/>
  <c r="K1493" i="15"/>
  <c r="G1493" i="15"/>
  <c r="K1492" i="15"/>
  <c r="G1492" i="15"/>
  <c r="K1491" i="15"/>
  <c r="G1491" i="15"/>
  <c r="K1490" i="15"/>
  <c r="G1490" i="15"/>
  <c r="K1489" i="15"/>
  <c r="G1489" i="15"/>
  <c r="K1488" i="15"/>
  <c r="G1488" i="15"/>
  <c r="K1487" i="15"/>
  <c r="G1487" i="15"/>
  <c r="K1486" i="15"/>
  <c r="G1486" i="15"/>
  <c r="K1485" i="15"/>
  <c r="G1485" i="15"/>
  <c r="K1484" i="15"/>
  <c r="G1484" i="15"/>
  <c r="K1483" i="15"/>
  <c r="G1483" i="15"/>
  <c r="K1482" i="15"/>
  <c r="G1482" i="15"/>
  <c r="K1481" i="15"/>
  <c r="G1481" i="15"/>
  <c r="K1480" i="15"/>
  <c r="G1480" i="15"/>
  <c r="K1479" i="15"/>
  <c r="G1479" i="15"/>
  <c r="K1478" i="15"/>
  <c r="G1478" i="15"/>
  <c r="K1477" i="15"/>
  <c r="G1477" i="15"/>
  <c r="K1476" i="15"/>
  <c r="G1476" i="15"/>
  <c r="K1475" i="15"/>
  <c r="G1475" i="15"/>
  <c r="K1474" i="15"/>
  <c r="G1474" i="15"/>
  <c r="K1473" i="15"/>
  <c r="G1473" i="15"/>
  <c r="K1472" i="15"/>
  <c r="G1472" i="15"/>
  <c r="K1471" i="15"/>
  <c r="G1471" i="15"/>
  <c r="K1470" i="15"/>
  <c r="G1470" i="15"/>
  <c r="K1469" i="15"/>
  <c r="G1469" i="15"/>
  <c r="K1468" i="15"/>
  <c r="G1468" i="15"/>
  <c r="K1467" i="15"/>
  <c r="G1467" i="15"/>
  <c r="K1466" i="15"/>
  <c r="G1466" i="15"/>
  <c r="K1465" i="15"/>
  <c r="G1465" i="15"/>
  <c r="K1464" i="15"/>
  <c r="G1464" i="15"/>
  <c r="K1463" i="15"/>
  <c r="G1463" i="15"/>
  <c r="K1462" i="15"/>
  <c r="G1462" i="15"/>
  <c r="K1461" i="15"/>
  <c r="G1461" i="15"/>
  <c r="K1460" i="15"/>
  <c r="G1460" i="15"/>
  <c r="K1459" i="15"/>
  <c r="G1459" i="15"/>
  <c r="K1458" i="15"/>
  <c r="G1458" i="15"/>
  <c r="K1457" i="15"/>
  <c r="G1457" i="15"/>
  <c r="K1456" i="15"/>
  <c r="G1456" i="15"/>
  <c r="K1455" i="15"/>
  <c r="G1455" i="15"/>
  <c r="K1454" i="15"/>
  <c r="G1454" i="15"/>
  <c r="K1453" i="15"/>
  <c r="G1453" i="15"/>
  <c r="K1452" i="15"/>
  <c r="G1452" i="15"/>
  <c r="K1451" i="15"/>
  <c r="G1451" i="15"/>
  <c r="K1450" i="15"/>
  <c r="G1450" i="15"/>
  <c r="K1449" i="15"/>
  <c r="G1449" i="15"/>
  <c r="K1448" i="15"/>
  <c r="G1448" i="15"/>
  <c r="K1447" i="15"/>
  <c r="G1447" i="15"/>
  <c r="K1446" i="15"/>
  <c r="G1446" i="15"/>
  <c r="K1445" i="15"/>
  <c r="G1445" i="15"/>
  <c r="K1444" i="15"/>
  <c r="G1444" i="15"/>
  <c r="K1443" i="15"/>
  <c r="G1443" i="15"/>
  <c r="K1442" i="15"/>
  <c r="G1442" i="15"/>
  <c r="K1441" i="15"/>
  <c r="G1441" i="15"/>
  <c r="K1440" i="15"/>
  <c r="G1440" i="15"/>
  <c r="K1439" i="15"/>
  <c r="G1439" i="15"/>
  <c r="K1438" i="15"/>
  <c r="G1438" i="15"/>
  <c r="K1437" i="15"/>
  <c r="G1437" i="15"/>
  <c r="K1436" i="15"/>
  <c r="G1436" i="15"/>
  <c r="K1435" i="15"/>
  <c r="G1435" i="15"/>
  <c r="K1434" i="15"/>
  <c r="G1434" i="15"/>
  <c r="K1433" i="15"/>
  <c r="G1433" i="15"/>
  <c r="K1432" i="15"/>
  <c r="G1432" i="15"/>
  <c r="K1431" i="15"/>
  <c r="G1431" i="15"/>
  <c r="K1430" i="15"/>
  <c r="G1430" i="15"/>
  <c r="K1429" i="15"/>
  <c r="G1429" i="15"/>
  <c r="K1428" i="15"/>
  <c r="G1428" i="15"/>
  <c r="K1427" i="15"/>
  <c r="G1427" i="15"/>
  <c r="K1426" i="15"/>
  <c r="G1426" i="15"/>
  <c r="K1425" i="15"/>
  <c r="G1425" i="15"/>
  <c r="K1424" i="15"/>
  <c r="G1424" i="15"/>
  <c r="K1423" i="15"/>
  <c r="G1423" i="15"/>
  <c r="K1422" i="15"/>
  <c r="G1422" i="15"/>
  <c r="K1421" i="15"/>
  <c r="G1421" i="15"/>
  <c r="K1420" i="15"/>
  <c r="G1420" i="15"/>
  <c r="K1419" i="15"/>
  <c r="G1419" i="15"/>
  <c r="K1418" i="15"/>
  <c r="G1418" i="15"/>
  <c r="K1417" i="15"/>
  <c r="G1417" i="15"/>
  <c r="K1416" i="15"/>
  <c r="G1416" i="15"/>
  <c r="K1415" i="15"/>
  <c r="G1415" i="15"/>
  <c r="K1414" i="15"/>
  <c r="G1414" i="15"/>
  <c r="K1413" i="15"/>
  <c r="G1413" i="15"/>
  <c r="K1412" i="15"/>
  <c r="G1412" i="15"/>
  <c r="K1411" i="15"/>
  <c r="G1411" i="15"/>
  <c r="K1410" i="15"/>
  <c r="G1410" i="15"/>
  <c r="K1409" i="15"/>
  <c r="G1409" i="15"/>
  <c r="K1408" i="15"/>
  <c r="G1408" i="15"/>
  <c r="K1407" i="15"/>
  <c r="G1407" i="15"/>
  <c r="K1406" i="15"/>
  <c r="G1406" i="15"/>
  <c r="K1405" i="15"/>
  <c r="G1405" i="15"/>
  <c r="K1404" i="15"/>
  <c r="G1404" i="15"/>
  <c r="K1403" i="15"/>
  <c r="G1403" i="15"/>
  <c r="K1402" i="15"/>
  <c r="G1402" i="15"/>
  <c r="K1401" i="15"/>
  <c r="G1401" i="15"/>
  <c r="K1400" i="15"/>
  <c r="G1400" i="15"/>
  <c r="K1399" i="15"/>
  <c r="G1399" i="15"/>
  <c r="K1398" i="15"/>
  <c r="G1398" i="15"/>
  <c r="K1397" i="15"/>
  <c r="G1397" i="15"/>
  <c r="K1396" i="15"/>
  <c r="G1396" i="15"/>
  <c r="K1395" i="15"/>
  <c r="G1395" i="15"/>
  <c r="K1394" i="15"/>
  <c r="G1394" i="15"/>
  <c r="K1393" i="15"/>
  <c r="G1393" i="15"/>
  <c r="K1392" i="15"/>
  <c r="G1392" i="15"/>
  <c r="K1391" i="15"/>
  <c r="G1391" i="15"/>
  <c r="K1390" i="15"/>
  <c r="G1390" i="15"/>
  <c r="K1389" i="15"/>
  <c r="G1389" i="15"/>
  <c r="K1388" i="15"/>
  <c r="G1388" i="15"/>
  <c r="K1387" i="15"/>
  <c r="G1387" i="15"/>
  <c r="K1386" i="15"/>
  <c r="G1386" i="15"/>
  <c r="K1385" i="15"/>
  <c r="G1385" i="15"/>
  <c r="K1384" i="15"/>
  <c r="G1384" i="15"/>
  <c r="K1383" i="15"/>
  <c r="G1383" i="15"/>
  <c r="K1382" i="15"/>
  <c r="G1382" i="15"/>
  <c r="K1381" i="15"/>
  <c r="G1381" i="15"/>
  <c r="K1380" i="15"/>
  <c r="G1380" i="15"/>
  <c r="K1379" i="15"/>
  <c r="G1379" i="15"/>
  <c r="K1378" i="15"/>
  <c r="G1378" i="15"/>
  <c r="K1377" i="15"/>
  <c r="G1377" i="15"/>
  <c r="K1376" i="15"/>
  <c r="G1376" i="15"/>
  <c r="K1375" i="15"/>
  <c r="G1375" i="15"/>
  <c r="K1374" i="15"/>
  <c r="G1374" i="15"/>
  <c r="K1373" i="15"/>
  <c r="G1373" i="15"/>
  <c r="K1372" i="15"/>
  <c r="G1372" i="15"/>
  <c r="K1371" i="15"/>
  <c r="G1371" i="15"/>
  <c r="K1370" i="15"/>
  <c r="G1370" i="15"/>
  <c r="K1369" i="15"/>
  <c r="G1369" i="15"/>
  <c r="K1368" i="15"/>
  <c r="G1368" i="15"/>
  <c r="K1367" i="15"/>
  <c r="G1367" i="15"/>
  <c r="K1366" i="15"/>
  <c r="G1366" i="15"/>
  <c r="K1365" i="15"/>
  <c r="G1365" i="15"/>
  <c r="K1364" i="15"/>
  <c r="G1364" i="15"/>
  <c r="K1363" i="15"/>
  <c r="G1363" i="15"/>
  <c r="K1362" i="15"/>
  <c r="G1362" i="15"/>
  <c r="K1361" i="15"/>
  <c r="G1361" i="15"/>
  <c r="K1360" i="15"/>
  <c r="G1360" i="15"/>
  <c r="K1359" i="15"/>
  <c r="G1359" i="15"/>
  <c r="K1358" i="15"/>
  <c r="G1358" i="15"/>
  <c r="K1357" i="15"/>
  <c r="G1357" i="15"/>
  <c r="K1356" i="15"/>
  <c r="G1356" i="15"/>
  <c r="K1355" i="15"/>
  <c r="G1355" i="15"/>
  <c r="K1354" i="15"/>
  <c r="G1354" i="15"/>
  <c r="K1353" i="15"/>
  <c r="G1353" i="15"/>
  <c r="K1352" i="15"/>
  <c r="G1352" i="15"/>
  <c r="K1351" i="15"/>
  <c r="G1351" i="15"/>
  <c r="K1350" i="15"/>
  <c r="G1350" i="15"/>
  <c r="K1349" i="15"/>
  <c r="G1349" i="15"/>
  <c r="K1348" i="15"/>
  <c r="G1348" i="15"/>
  <c r="K1347" i="15"/>
  <c r="G1347" i="15"/>
  <c r="K1346" i="15"/>
  <c r="G1346" i="15"/>
  <c r="K1345" i="15"/>
  <c r="G1345" i="15"/>
  <c r="K1344" i="15"/>
  <c r="G1344" i="15"/>
  <c r="K1343" i="15"/>
  <c r="G1343" i="15"/>
  <c r="K1342" i="15"/>
  <c r="G1342" i="15"/>
  <c r="K1341" i="15"/>
  <c r="G1341" i="15"/>
  <c r="K1340" i="15"/>
  <c r="G1340" i="15"/>
  <c r="K1339" i="15"/>
  <c r="G1339" i="15"/>
  <c r="K1338" i="15"/>
  <c r="G1338" i="15"/>
  <c r="K1337" i="15"/>
  <c r="G1337" i="15"/>
  <c r="K1336" i="15"/>
  <c r="G1336" i="15"/>
  <c r="K1335" i="15"/>
  <c r="G1335" i="15"/>
  <c r="K1334" i="15"/>
  <c r="G1334" i="15"/>
  <c r="K1333" i="15"/>
  <c r="G1333" i="15"/>
  <c r="K1332" i="15"/>
  <c r="G1332" i="15"/>
  <c r="K1331" i="15"/>
  <c r="G1331" i="15"/>
  <c r="K1330" i="15"/>
  <c r="G1330" i="15"/>
  <c r="K1329" i="15"/>
  <c r="G1329" i="15"/>
  <c r="K1328" i="15"/>
  <c r="G1328" i="15"/>
  <c r="K1327" i="15"/>
  <c r="G1327" i="15"/>
  <c r="K1326" i="15"/>
  <c r="G1326" i="15"/>
  <c r="K1325" i="15"/>
  <c r="G1325" i="15"/>
  <c r="K1324" i="15"/>
  <c r="G1324" i="15"/>
  <c r="K1323" i="15"/>
  <c r="G1323" i="15"/>
  <c r="K1322" i="15"/>
  <c r="G1322" i="15"/>
  <c r="K1321" i="15"/>
  <c r="G1321" i="15"/>
  <c r="K1320" i="15"/>
  <c r="G1320" i="15"/>
  <c r="K1319" i="15"/>
  <c r="G1319" i="15"/>
  <c r="K1318" i="15"/>
  <c r="G1318" i="15"/>
  <c r="K1317" i="15"/>
  <c r="G1317" i="15"/>
  <c r="K1316" i="15"/>
  <c r="G1316" i="15"/>
  <c r="K1315" i="15"/>
  <c r="G1315" i="15"/>
  <c r="K1314" i="15"/>
  <c r="G1314" i="15"/>
  <c r="K1313" i="15"/>
  <c r="G1313" i="15"/>
  <c r="K1312" i="15"/>
  <c r="G1312" i="15"/>
  <c r="K1311" i="15"/>
  <c r="G1311" i="15"/>
  <c r="K1310" i="15"/>
  <c r="G1310" i="15"/>
  <c r="K1309" i="15"/>
  <c r="G1309" i="15"/>
  <c r="K1308" i="15"/>
  <c r="G1308" i="15"/>
  <c r="K1307" i="15"/>
  <c r="G1307" i="15"/>
  <c r="K1306" i="15"/>
  <c r="G1306" i="15"/>
  <c r="K1305" i="15"/>
  <c r="G1305" i="15"/>
  <c r="K1304" i="15"/>
  <c r="G1304" i="15"/>
  <c r="K1303" i="15"/>
  <c r="G1303" i="15"/>
  <c r="K1302" i="15"/>
  <c r="G1302" i="15"/>
  <c r="K1301" i="15"/>
  <c r="G1301" i="15"/>
  <c r="K1300" i="15"/>
  <c r="G1300" i="15"/>
  <c r="K1299" i="15"/>
  <c r="G1299" i="15"/>
  <c r="K1298" i="15"/>
  <c r="G1298" i="15"/>
  <c r="K1297" i="15"/>
  <c r="G1297" i="15"/>
  <c r="K1296" i="15"/>
  <c r="G1296" i="15"/>
  <c r="K1295" i="15"/>
  <c r="G1295" i="15"/>
  <c r="K1294" i="15"/>
  <c r="G1294" i="15"/>
  <c r="K1293" i="15"/>
  <c r="G1293" i="15"/>
  <c r="K1292" i="15"/>
  <c r="G1292" i="15"/>
  <c r="K1291" i="15"/>
  <c r="G1291" i="15"/>
  <c r="K1290" i="15"/>
  <c r="G1290" i="15"/>
  <c r="K1289" i="15"/>
  <c r="G1289" i="15"/>
  <c r="K1288" i="15"/>
  <c r="G1288" i="15"/>
  <c r="K1287" i="15"/>
  <c r="G1287" i="15"/>
  <c r="K1286" i="15"/>
  <c r="G1286" i="15"/>
  <c r="K1285" i="15"/>
  <c r="G1285" i="15"/>
  <c r="K1284" i="15"/>
  <c r="G1284" i="15"/>
  <c r="K1283" i="15"/>
  <c r="G1283" i="15"/>
  <c r="K1282" i="15"/>
  <c r="G1282" i="15"/>
  <c r="K1281" i="15"/>
  <c r="G1281" i="15"/>
  <c r="K1280" i="15"/>
  <c r="G1280" i="15"/>
  <c r="K1279" i="15"/>
  <c r="G1279" i="15"/>
  <c r="K1278" i="15"/>
  <c r="G1278" i="15"/>
  <c r="K1277" i="15"/>
  <c r="G1277" i="15"/>
  <c r="K1276" i="15"/>
  <c r="G1276" i="15"/>
  <c r="K1275" i="15"/>
  <c r="G1275" i="15"/>
  <c r="K1274" i="15"/>
  <c r="G1274" i="15"/>
  <c r="K1273" i="15"/>
  <c r="G1273" i="15"/>
  <c r="K1272" i="15"/>
  <c r="G1272" i="15"/>
  <c r="K1271" i="15"/>
  <c r="G1271" i="15"/>
  <c r="K1270" i="15"/>
  <c r="G1270" i="15"/>
  <c r="K1269" i="15"/>
  <c r="G1269" i="15"/>
  <c r="K1268" i="15"/>
  <c r="G1268" i="15"/>
  <c r="K1267" i="15"/>
  <c r="G1267" i="15"/>
  <c r="K1266" i="15"/>
  <c r="G1266" i="15"/>
  <c r="K1265" i="15"/>
  <c r="G1265" i="15"/>
  <c r="K1264" i="15"/>
  <c r="G1264" i="15"/>
  <c r="K1263" i="15"/>
  <c r="G1263" i="15"/>
  <c r="K1262" i="15"/>
  <c r="G1262" i="15"/>
  <c r="K1261" i="15"/>
  <c r="G1261" i="15"/>
  <c r="K1260" i="15"/>
  <c r="G1260" i="15"/>
  <c r="K1259" i="15"/>
  <c r="G1259" i="15"/>
  <c r="K1258" i="15"/>
  <c r="G1258" i="15"/>
  <c r="K1257" i="15"/>
  <c r="G1257" i="15"/>
  <c r="K1256" i="15"/>
  <c r="G1256" i="15"/>
  <c r="K1255" i="15"/>
  <c r="G1255" i="15"/>
  <c r="K1254" i="15"/>
  <c r="G1254" i="15"/>
  <c r="K1253" i="15"/>
  <c r="G1253" i="15"/>
  <c r="K1252" i="15"/>
  <c r="G1252" i="15"/>
  <c r="K1251" i="15"/>
  <c r="G1251" i="15"/>
  <c r="K1250" i="15"/>
  <c r="G1250" i="15"/>
  <c r="K1249" i="15"/>
  <c r="G1249" i="15"/>
  <c r="K1248" i="15"/>
  <c r="G1248" i="15"/>
  <c r="K1247" i="15"/>
  <c r="G1247" i="15"/>
  <c r="K1246" i="15"/>
  <c r="G1246" i="15"/>
  <c r="K1245" i="15"/>
  <c r="G1245" i="15"/>
  <c r="K1244" i="15"/>
  <c r="G1244" i="15"/>
  <c r="K1243" i="15"/>
  <c r="G1243" i="15"/>
  <c r="K1242" i="15"/>
  <c r="G1242" i="15"/>
  <c r="K1241" i="15"/>
  <c r="G1241" i="15"/>
  <c r="K1240" i="15"/>
  <c r="G1240" i="15"/>
  <c r="K1239" i="15"/>
  <c r="G1239" i="15"/>
  <c r="K1238" i="15"/>
  <c r="G1238" i="15"/>
  <c r="K1237" i="15"/>
  <c r="G1237" i="15"/>
  <c r="K1236" i="15"/>
  <c r="G1236" i="15"/>
  <c r="K1235" i="15"/>
  <c r="G1235" i="15"/>
  <c r="K1234" i="15"/>
  <c r="G1234" i="15"/>
  <c r="K1233" i="15"/>
  <c r="G1233" i="15"/>
  <c r="K1232" i="15"/>
  <c r="G1232" i="15"/>
  <c r="K1231" i="15"/>
  <c r="G1231" i="15"/>
  <c r="K1230" i="15"/>
  <c r="G1230" i="15"/>
  <c r="K1229" i="15"/>
  <c r="G1229" i="15"/>
  <c r="K1228" i="15"/>
  <c r="G1228" i="15"/>
  <c r="K1227" i="15"/>
  <c r="G1227" i="15"/>
  <c r="K1226" i="15"/>
  <c r="G1226" i="15"/>
  <c r="K1225" i="15"/>
  <c r="G1225" i="15"/>
  <c r="K1224" i="15"/>
  <c r="G1224" i="15"/>
  <c r="K1223" i="15"/>
  <c r="G1223" i="15"/>
  <c r="K1222" i="15"/>
  <c r="G1222" i="15"/>
  <c r="K1221" i="15"/>
  <c r="G1221" i="15"/>
  <c r="K1220" i="15"/>
  <c r="G1220" i="15"/>
  <c r="K1219" i="15"/>
  <c r="G1219" i="15"/>
  <c r="K1218" i="15"/>
  <c r="G1218" i="15"/>
  <c r="K1217" i="15"/>
  <c r="G1217" i="15"/>
  <c r="K1216" i="15"/>
  <c r="G1216" i="15"/>
  <c r="K1215" i="15"/>
  <c r="G1215" i="15"/>
  <c r="K1214" i="15"/>
  <c r="G1214" i="15"/>
  <c r="K1213" i="15"/>
  <c r="G1213" i="15"/>
  <c r="K1212" i="15"/>
  <c r="G1212" i="15"/>
  <c r="K1211" i="15"/>
  <c r="G1211" i="15"/>
  <c r="K1210" i="15"/>
  <c r="G1210" i="15"/>
  <c r="K1209" i="15"/>
  <c r="G1209" i="15"/>
  <c r="K1208" i="15"/>
  <c r="G1208" i="15"/>
  <c r="K1207" i="15"/>
  <c r="G1207" i="15"/>
  <c r="K1206" i="15"/>
  <c r="G1206" i="15"/>
  <c r="K1205" i="15"/>
  <c r="G1205" i="15"/>
  <c r="K1204" i="15"/>
  <c r="G1204" i="15"/>
  <c r="K1203" i="15"/>
  <c r="G1203" i="15"/>
  <c r="K1202" i="15"/>
  <c r="G1202" i="15"/>
  <c r="K1201" i="15"/>
  <c r="G1201" i="15"/>
  <c r="K1200" i="15"/>
  <c r="G1200" i="15"/>
  <c r="K1199" i="15"/>
  <c r="G1199" i="15"/>
  <c r="K1198" i="15"/>
  <c r="G1198" i="15"/>
  <c r="K1197" i="15"/>
  <c r="G1197" i="15"/>
  <c r="K1196" i="15"/>
  <c r="G1196" i="15"/>
  <c r="K1195" i="15"/>
  <c r="G1195" i="15"/>
  <c r="K1194" i="15"/>
  <c r="G1194" i="15"/>
  <c r="K1193" i="15"/>
  <c r="G1193" i="15"/>
  <c r="K1192" i="15"/>
  <c r="G1192" i="15"/>
  <c r="K1191" i="15"/>
  <c r="G1191" i="15"/>
  <c r="K1190" i="15"/>
  <c r="G1190" i="15"/>
  <c r="K1189" i="15"/>
  <c r="G1189" i="15"/>
  <c r="K1188" i="15"/>
  <c r="G1188" i="15"/>
  <c r="K1187" i="15"/>
  <c r="G1187" i="15"/>
  <c r="K1186" i="15"/>
  <c r="G1186" i="15"/>
  <c r="K1185" i="15"/>
  <c r="G1185" i="15"/>
  <c r="K1184" i="15"/>
  <c r="G1184" i="15"/>
  <c r="K1183" i="15"/>
  <c r="G1183" i="15"/>
  <c r="K1182" i="15"/>
  <c r="G1182" i="15"/>
  <c r="K1181" i="15"/>
  <c r="G1181" i="15"/>
  <c r="K1180" i="15"/>
  <c r="G1180" i="15"/>
  <c r="K1179" i="15"/>
  <c r="G1179" i="15"/>
  <c r="K1178" i="15"/>
  <c r="G1178" i="15"/>
  <c r="K1177" i="15"/>
  <c r="G1177" i="15"/>
  <c r="K1176" i="15"/>
  <c r="G1176" i="15"/>
  <c r="K1175" i="15"/>
  <c r="G1175" i="15"/>
  <c r="K1174" i="15"/>
  <c r="G1174" i="15"/>
  <c r="K1173" i="15"/>
  <c r="G1173" i="15"/>
  <c r="K1172" i="15"/>
  <c r="G1172" i="15"/>
  <c r="K1171" i="15"/>
  <c r="G1171" i="15"/>
  <c r="K1170" i="15"/>
  <c r="G1170" i="15"/>
  <c r="K1169" i="15"/>
  <c r="G1169" i="15"/>
  <c r="K1168" i="15"/>
  <c r="G1168" i="15"/>
  <c r="K1167" i="15"/>
  <c r="G1167" i="15"/>
  <c r="K1166" i="15"/>
  <c r="G1166" i="15"/>
  <c r="K1165" i="15"/>
  <c r="G1165" i="15"/>
  <c r="K1164" i="15"/>
  <c r="G1164" i="15"/>
  <c r="K1163" i="15"/>
  <c r="G1163" i="15"/>
  <c r="K1162" i="15"/>
  <c r="G1162" i="15"/>
  <c r="K1161" i="15"/>
  <c r="G1161" i="15"/>
  <c r="K1160" i="15"/>
  <c r="G1160" i="15"/>
  <c r="K1159" i="15"/>
  <c r="G1159" i="15"/>
  <c r="K1158" i="15"/>
  <c r="G1158" i="15"/>
  <c r="K1157" i="15"/>
  <c r="G1157" i="15"/>
  <c r="K1156" i="15"/>
  <c r="G1156" i="15"/>
  <c r="K1155" i="15"/>
  <c r="G1155" i="15"/>
  <c r="K1154" i="15"/>
  <c r="G1154" i="15"/>
  <c r="K1153" i="15"/>
  <c r="G1153" i="15"/>
  <c r="K1152" i="15"/>
  <c r="G1152" i="15"/>
  <c r="K1151" i="15"/>
  <c r="G1151" i="15"/>
  <c r="K1150" i="15"/>
  <c r="G1150" i="15"/>
  <c r="K1149" i="15"/>
  <c r="G1149" i="15"/>
  <c r="K1148" i="15"/>
  <c r="G1148" i="15"/>
  <c r="K1147" i="15"/>
  <c r="G1147" i="15"/>
  <c r="K1146" i="15"/>
  <c r="G1146" i="15"/>
  <c r="K1145" i="15"/>
  <c r="G1145" i="15"/>
  <c r="K1144" i="15"/>
  <c r="G1144" i="15"/>
  <c r="K1143" i="15"/>
  <c r="G1143" i="15"/>
  <c r="K1142" i="15"/>
  <c r="G1142" i="15"/>
  <c r="K1141" i="15"/>
  <c r="G1141" i="15"/>
  <c r="K1140" i="15"/>
  <c r="G1140" i="15"/>
  <c r="K1139" i="15"/>
  <c r="G1139" i="15"/>
  <c r="K1138" i="15"/>
  <c r="G1138" i="15"/>
  <c r="K1137" i="15"/>
  <c r="G1137" i="15"/>
  <c r="K1136" i="15"/>
  <c r="G1136" i="15"/>
  <c r="K1135" i="15"/>
  <c r="G1135" i="15"/>
  <c r="K1134" i="15"/>
  <c r="G1134" i="15"/>
  <c r="K1133" i="15"/>
  <c r="G1133" i="15"/>
  <c r="K1132" i="15"/>
  <c r="G1132" i="15"/>
  <c r="K1131" i="15"/>
  <c r="G1131" i="15"/>
  <c r="K1130" i="15"/>
  <c r="G1130" i="15"/>
  <c r="K1129" i="15"/>
  <c r="G1129" i="15"/>
  <c r="K1128" i="15"/>
  <c r="G1128" i="15"/>
  <c r="K1127" i="15"/>
  <c r="G1127" i="15"/>
  <c r="K1126" i="15"/>
  <c r="G1126" i="15"/>
  <c r="K1125" i="15"/>
  <c r="G1125" i="15"/>
  <c r="K1124" i="15"/>
  <c r="G1124" i="15"/>
  <c r="K1123" i="15"/>
  <c r="G1123" i="15"/>
  <c r="K1122" i="15"/>
  <c r="G1122" i="15"/>
  <c r="K1121" i="15"/>
  <c r="G1121" i="15"/>
  <c r="K1120" i="15"/>
  <c r="G1120" i="15"/>
  <c r="K1119" i="15"/>
  <c r="G1119" i="15"/>
  <c r="K1118" i="15"/>
  <c r="G1118" i="15"/>
  <c r="K1117" i="15"/>
  <c r="G1117" i="15"/>
  <c r="K1116" i="15"/>
  <c r="G1116" i="15"/>
  <c r="K1115" i="15"/>
  <c r="G1115" i="15"/>
  <c r="K1114" i="15"/>
  <c r="G1114" i="15"/>
  <c r="K1113" i="15"/>
  <c r="G1113" i="15"/>
  <c r="K1112" i="15"/>
  <c r="G1112" i="15"/>
  <c r="K1111" i="15"/>
  <c r="G1111" i="15"/>
  <c r="K1110" i="15"/>
  <c r="G1110" i="15"/>
  <c r="K1109" i="15"/>
  <c r="G1109" i="15"/>
  <c r="K1108" i="15"/>
  <c r="G1108" i="15"/>
  <c r="K1107" i="15"/>
  <c r="G1107" i="15"/>
  <c r="K1106" i="15"/>
  <c r="G1106" i="15"/>
  <c r="K1105" i="15"/>
  <c r="G1105" i="15"/>
  <c r="K1104" i="15"/>
  <c r="G1104" i="15"/>
  <c r="K1103" i="15"/>
  <c r="G1103" i="15"/>
  <c r="K1102" i="15"/>
  <c r="G1102" i="15"/>
  <c r="K1101" i="15"/>
  <c r="G1101" i="15"/>
  <c r="K1100" i="15"/>
  <c r="G1100" i="15"/>
  <c r="K1099" i="15"/>
  <c r="G1099" i="15"/>
  <c r="K1098" i="15"/>
  <c r="G1098" i="15"/>
  <c r="K1097" i="15"/>
  <c r="G1097" i="15"/>
  <c r="K1096" i="15"/>
  <c r="G1096" i="15"/>
  <c r="K1095" i="15"/>
  <c r="G1095" i="15"/>
  <c r="K1094" i="15"/>
  <c r="G1094" i="15"/>
  <c r="K1093" i="15"/>
  <c r="G1093" i="15"/>
  <c r="K1092" i="15"/>
  <c r="G1092" i="15"/>
  <c r="K1091" i="15"/>
  <c r="G1091" i="15"/>
  <c r="K1090" i="15"/>
  <c r="G1090" i="15"/>
  <c r="K1089" i="15"/>
  <c r="G1089" i="15"/>
  <c r="K1088" i="15"/>
  <c r="G1088" i="15"/>
  <c r="K1087" i="15"/>
  <c r="G1087" i="15"/>
  <c r="K1086" i="15"/>
  <c r="G1086" i="15"/>
  <c r="K1085" i="15"/>
  <c r="G1085" i="15"/>
  <c r="K1084" i="15"/>
  <c r="G1084" i="15"/>
  <c r="K1083" i="15"/>
  <c r="G1083" i="15"/>
  <c r="K1082" i="15"/>
  <c r="G1082" i="15"/>
  <c r="K1081" i="15"/>
  <c r="G1081" i="15"/>
  <c r="K1080" i="15"/>
  <c r="G1080" i="15"/>
  <c r="K1079" i="15"/>
  <c r="G1079" i="15"/>
  <c r="K1078" i="15"/>
  <c r="G1078" i="15"/>
  <c r="K1077" i="15"/>
  <c r="G1077" i="15"/>
  <c r="K1076" i="15"/>
  <c r="G1076" i="15"/>
  <c r="K1075" i="15"/>
  <c r="G1075" i="15"/>
  <c r="K1074" i="15"/>
  <c r="G1074" i="15"/>
  <c r="K1073" i="15"/>
  <c r="G1073" i="15"/>
  <c r="K1072" i="15"/>
  <c r="G1072" i="15"/>
  <c r="K1071" i="15"/>
  <c r="G1071" i="15"/>
  <c r="K1070" i="15"/>
  <c r="G1070" i="15"/>
  <c r="K1069" i="15"/>
  <c r="G1069" i="15"/>
  <c r="K1068" i="15"/>
  <c r="G1068" i="15"/>
  <c r="K1067" i="15"/>
  <c r="G1067" i="15"/>
  <c r="K1066" i="15"/>
  <c r="G1066" i="15"/>
  <c r="K1065" i="15"/>
  <c r="G1065" i="15"/>
  <c r="K1064" i="15"/>
  <c r="G1064" i="15"/>
  <c r="K1063" i="15"/>
  <c r="G1063" i="15"/>
  <c r="K1062" i="15"/>
  <c r="G1062" i="15"/>
  <c r="K1061" i="15"/>
  <c r="G1061" i="15"/>
  <c r="K1060" i="15"/>
  <c r="G1060" i="15"/>
  <c r="K1059" i="15"/>
  <c r="G1059" i="15"/>
  <c r="K1058" i="15"/>
  <c r="G1058" i="15"/>
  <c r="K1057" i="15"/>
  <c r="G1057" i="15"/>
  <c r="K1056" i="15"/>
  <c r="G1056" i="15"/>
  <c r="K1055" i="15"/>
  <c r="G1055" i="15"/>
  <c r="K1054" i="15"/>
  <c r="G1054" i="15"/>
  <c r="K1053" i="15"/>
  <c r="G1053" i="15"/>
  <c r="K1052" i="15"/>
  <c r="G1052" i="15"/>
  <c r="K1051" i="15"/>
  <c r="G1051" i="15"/>
  <c r="K1050" i="15"/>
  <c r="G1050" i="15"/>
  <c r="K1049" i="15"/>
  <c r="G1049" i="15"/>
  <c r="K1048" i="15"/>
  <c r="G1048" i="15"/>
  <c r="K1047" i="15"/>
  <c r="G1047" i="15"/>
  <c r="K1046" i="15"/>
  <c r="G1046" i="15"/>
  <c r="K1045" i="15"/>
  <c r="G1045" i="15"/>
  <c r="K1044" i="15"/>
  <c r="G1044" i="15"/>
  <c r="K1043" i="15"/>
  <c r="G1043" i="15"/>
  <c r="K1042" i="15"/>
  <c r="G1042" i="15"/>
  <c r="K1041" i="15"/>
  <c r="G1041" i="15"/>
  <c r="K1040" i="15"/>
  <c r="G1040" i="15"/>
  <c r="K1039" i="15"/>
  <c r="G1039" i="15"/>
  <c r="K1038" i="15"/>
  <c r="G1038" i="15"/>
  <c r="K1037" i="15"/>
  <c r="G1037" i="15"/>
  <c r="K1036" i="15"/>
  <c r="G1036" i="15"/>
  <c r="K1035" i="15"/>
  <c r="G1035" i="15"/>
  <c r="K1034" i="15"/>
  <c r="G1034" i="15"/>
  <c r="K1033" i="15"/>
  <c r="G1033" i="15"/>
  <c r="K1032" i="15"/>
  <c r="G1032" i="15"/>
  <c r="K1031" i="15"/>
  <c r="G1031" i="15"/>
  <c r="K1030" i="15"/>
  <c r="G1030" i="15"/>
  <c r="K1029" i="15"/>
  <c r="G1029" i="15"/>
  <c r="K1028" i="15"/>
  <c r="G1028" i="15"/>
  <c r="K1027" i="15"/>
  <c r="G1027" i="15"/>
  <c r="K1026" i="15"/>
  <c r="G1026" i="15"/>
  <c r="K1025" i="15"/>
  <c r="G1025" i="15"/>
  <c r="K1024" i="15"/>
  <c r="G1024" i="15"/>
  <c r="K1023" i="15"/>
  <c r="G1023" i="15"/>
  <c r="K1022" i="15"/>
  <c r="G1022" i="15"/>
  <c r="K1021" i="15"/>
  <c r="G1021" i="15"/>
  <c r="K1020" i="15"/>
  <c r="G1020" i="15"/>
  <c r="K1019" i="15"/>
  <c r="G1019" i="15"/>
  <c r="K1018" i="15"/>
  <c r="G1018" i="15"/>
  <c r="K1017" i="15"/>
  <c r="G1017" i="15"/>
  <c r="K1016" i="15"/>
  <c r="G1016" i="15"/>
  <c r="K1015" i="15"/>
  <c r="G1015" i="15"/>
  <c r="K1014" i="15"/>
  <c r="G1014" i="15"/>
  <c r="K1013" i="15"/>
  <c r="G1013" i="15"/>
  <c r="K1012" i="15"/>
  <c r="G1012" i="15"/>
  <c r="K1011" i="15"/>
  <c r="G1011" i="15"/>
  <c r="K1010" i="15"/>
  <c r="G1010" i="15"/>
  <c r="K1009" i="15"/>
  <c r="G1009" i="15"/>
  <c r="K1008" i="15"/>
  <c r="G1008" i="15"/>
  <c r="K1007" i="15"/>
  <c r="G1007" i="15"/>
  <c r="K1006" i="15"/>
  <c r="G1006" i="15"/>
  <c r="K1005" i="15"/>
  <c r="G1005" i="15"/>
  <c r="K1004" i="15"/>
  <c r="G1004" i="15"/>
  <c r="K1003" i="15"/>
  <c r="G1003" i="15"/>
  <c r="K1002" i="15"/>
  <c r="G1002" i="15"/>
  <c r="K1001" i="15"/>
  <c r="G1001" i="15"/>
  <c r="K1000" i="15"/>
  <c r="G1000" i="15"/>
  <c r="K999" i="15"/>
  <c r="G999" i="15"/>
  <c r="K998" i="15"/>
  <c r="G998" i="15"/>
  <c r="K997" i="15"/>
  <c r="G997" i="15"/>
  <c r="K996" i="15"/>
  <c r="G996" i="15"/>
  <c r="K995" i="15"/>
  <c r="G995" i="15"/>
  <c r="K994" i="15"/>
  <c r="G994" i="15"/>
  <c r="K993" i="15"/>
  <c r="G993" i="15"/>
  <c r="K992" i="15"/>
  <c r="G992" i="15"/>
  <c r="K991" i="15"/>
  <c r="G991" i="15"/>
  <c r="K990" i="15"/>
  <c r="G990" i="15"/>
  <c r="K989" i="15"/>
  <c r="G989" i="15"/>
  <c r="K988" i="15"/>
  <c r="G988" i="15"/>
  <c r="K987" i="15"/>
  <c r="G987" i="15"/>
  <c r="K986" i="15"/>
  <c r="G986" i="15"/>
  <c r="K985" i="15"/>
  <c r="G985" i="15"/>
  <c r="K984" i="15"/>
  <c r="G984" i="15"/>
  <c r="K983" i="15"/>
  <c r="G983" i="15"/>
  <c r="K982" i="15"/>
  <c r="G982" i="15"/>
  <c r="K981" i="15"/>
  <c r="G981" i="15"/>
  <c r="K980" i="15"/>
  <c r="G980" i="15"/>
  <c r="K979" i="15"/>
  <c r="G979" i="15"/>
  <c r="K978" i="15"/>
  <c r="G978" i="15"/>
  <c r="K977" i="15"/>
  <c r="G977" i="15"/>
  <c r="K976" i="15"/>
  <c r="G976" i="15"/>
  <c r="K975" i="15"/>
  <c r="G975" i="15"/>
  <c r="K974" i="15"/>
  <c r="G974" i="15"/>
  <c r="K973" i="15"/>
  <c r="G973" i="15"/>
  <c r="K972" i="15"/>
  <c r="G972" i="15"/>
  <c r="K971" i="15"/>
  <c r="G971" i="15"/>
  <c r="K970" i="15"/>
  <c r="G970" i="15"/>
  <c r="K969" i="15"/>
  <c r="G969" i="15"/>
  <c r="K968" i="15"/>
  <c r="G968" i="15"/>
  <c r="K967" i="15"/>
  <c r="G967" i="15"/>
  <c r="K966" i="15"/>
  <c r="G966" i="15"/>
  <c r="K965" i="15"/>
  <c r="G965" i="15"/>
  <c r="K964" i="15"/>
  <c r="G964" i="15"/>
  <c r="K963" i="15"/>
  <c r="G963" i="15"/>
  <c r="K962" i="15"/>
  <c r="G962" i="15"/>
  <c r="K961" i="15"/>
  <c r="G961" i="15"/>
  <c r="K960" i="15"/>
  <c r="G960" i="15"/>
  <c r="K959" i="15"/>
  <c r="G959" i="15"/>
  <c r="K958" i="15"/>
  <c r="G958" i="15"/>
  <c r="K957" i="15"/>
  <c r="G957" i="15"/>
  <c r="K956" i="15"/>
  <c r="G956" i="15"/>
  <c r="K955" i="15"/>
  <c r="G955" i="15"/>
  <c r="K954" i="15"/>
  <c r="G954" i="15"/>
  <c r="K953" i="15"/>
  <c r="G953" i="15"/>
  <c r="K952" i="15"/>
  <c r="G952" i="15"/>
  <c r="K951" i="15"/>
  <c r="G951" i="15"/>
  <c r="K950" i="15"/>
  <c r="G950" i="15"/>
  <c r="K949" i="15"/>
  <c r="G949" i="15"/>
  <c r="K948" i="15"/>
  <c r="G948" i="15"/>
  <c r="K947" i="15"/>
  <c r="G947" i="15"/>
  <c r="K946" i="15"/>
  <c r="G946" i="15"/>
  <c r="K945" i="15"/>
  <c r="G945" i="15"/>
  <c r="K944" i="15"/>
  <c r="G944" i="15"/>
  <c r="K943" i="15"/>
  <c r="G943" i="15"/>
  <c r="K942" i="15"/>
  <c r="G942" i="15"/>
  <c r="K941" i="15"/>
  <c r="G941" i="15"/>
  <c r="K940" i="15"/>
  <c r="G940" i="15"/>
  <c r="K939" i="15"/>
  <c r="G939" i="15"/>
  <c r="K938" i="15"/>
  <c r="G938" i="15"/>
  <c r="K937" i="15"/>
  <c r="G937" i="15"/>
  <c r="K936" i="15"/>
  <c r="G936" i="15"/>
  <c r="K935" i="15"/>
  <c r="G935" i="15"/>
  <c r="K934" i="15"/>
  <c r="G934" i="15"/>
  <c r="K933" i="15"/>
  <c r="G933" i="15"/>
  <c r="K932" i="15"/>
  <c r="G932" i="15"/>
  <c r="K931" i="15"/>
  <c r="G931" i="15"/>
  <c r="K930" i="15"/>
  <c r="G930" i="15"/>
  <c r="K929" i="15"/>
  <c r="G929" i="15"/>
  <c r="K928" i="15"/>
  <c r="G928" i="15"/>
  <c r="K927" i="15"/>
  <c r="G927" i="15"/>
  <c r="K926" i="15"/>
  <c r="G926" i="15"/>
  <c r="K925" i="15"/>
  <c r="G925" i="15"/>
  <c r="K924" i="15"/>
  <c r="G924" i="15"/>
  <c r="K923" i="15"/>
  <c r="G923" i="15"/>
  <c r="K922" i="15"/>
  <c r="G922" i="15"/>
  <c r="K921" i="15"/>
  <c r="G921" i="15"/>
  <c r="K920" i="15"/>
  <c r="G920" i="15"/>
  <c r="K919" i="15"/>
  <c r="G919" i="15"/>
  <c r="K918" i="15"/>
  <c r="G918" i="15"/>
  <c r="K917" i="15"/>
  <c r="G917" i="15"/>
  <c r="K916" i="15"/>
  <c r="G916" i="15"/>
  <c r="K915" i="15"/>
  <c r="G915" i="15"/>
  <c r="K914" i="15"/>
  <c r="G914" i="15"/>
  <c r="K913" i="15"/>
  <c r="G913" i="15"/>
  <c r="K912" i="15"/>
  <c r="G912" i="15"/>
  <c r="K911" i="15"/>
  <c r="G911" i="15"/>
  <c r="K910" i="15"/>
  <c r="G910" i="15"/>
  <c r="K909" i="15"/>
  <c r="G909" i="15"/>
  <c r="K908" i="15"/>
  <c r="G908" i="15"/>
  <c r="K907" i="15"/>
  <c r="G907" i="15"/>
  <c r="K906" i="15"/>
  <c r="G906" i="15"/>
  <c r="K905" i="15"/>
  <c r="G905" i="15"/>
  <c r="K904" i="15"/>
  <c r="G904" i="15"/>
  <c r="K903" i="15"/>
  <c r="G903" i="15"/>
  <c r="K902" i="15"/>
  <c r="G902" i="15"/>
  <c r="K901" i="15"/>
  <c r="G901" i="15"/>
  <c r="K900" i="15"/>
  <c r="G900" i="15"/>
  <c r="K899" i="15"/>
  <c r="G899" i="15"/>
  <c r="K898" i="15"/>
  <c r="G898" i="15"/>
  <c r="K897" i="15"/>
  <c r="G897" i="15"/>
  <c r="K896" i="15"/>
  <c r="G896" i="15"/>
  <c r="K895" i="15"/>
  <c r="G895" i="15"/>
  <c r="K894" i="15"/>
  <c r="G894" i="15"/>
  <c r="K893" i="15"/>
  <c r="G893" i="15"/>
  <c r="K892" i="15"/>
  <c r="G892" i="15"/>
  <c r="K891" i="15"/>
  <c r="G891" i="15"/>
  <c r="K890" i="15"/>
  <c r="G890" i="15"/>
  <c r="K889" i="15"/>
  <c r="G889" i="15"/>
  <c r="K888" i="15"/>
  <c r="G888" i="15"/>
  <c r="K887" i="15"/>
  <c r="G887" i="15"/>
  <c r="K886" i="15"/>
  <c r="G886" i="15"/>
  <c r="K885" i="15"/>
  <c r="G885" i="15"/>
  <c r="K884" i="15"/>
  <c r="G884" i="15"/>
  <c r="K883" i="15"/>
  <c r="G883" i="15"/>
  <c r="K882" i="15"/>
  <c r="G882" i="15"/>
  <c r="K881" i="15"/>
  <c r="G881" i="15"/>
  <c r="K880" i="15"/>
  <c r="G880" i="15"/>
  <c r="K879" i="15"/>
  <c r="G879" i="15"/>
  <c r="K878" i="15"/>
  <c r="G878" i="15"/>
  <c r="K877" i="15"/>
  <c r="G877" i="15"/>
  <c r="K876" i="15"/>
  <c r="G876" i="15"/>
  <c r="K875" i="15"/>
  <c r="G875" i="15"/>
  <c r="K874" i="15"/>
  <c r="G874" i="15"/>
  <c r="K873" i="15"/>
  <c r="G873" i="15"/>
  <c r="K872" i="15"/>
  <c r="G872" i="15"/>
  <c r="K871" i="15"/>
  <c r="G871" i="15"/>
  <c r="K870" i="15"/>
  <c r="G870" i="15"/>
  <c r="K869" i="15"/>
  <c r="G869" i="15"/>
  <c r="K868" i="15"/>
  <c r="G868" i="15"/>
  <c r="K867" i="15"/>
  <c r="G867" i="15"/>
  <c r="K866" i="15"/>
  <c r="G866" i="15"/>
  <c r="K865" i="15"/>
  <c r="G865" i="15"/>
  <c r="K864" i="15"/>
  <c r="G864" i="15"/>
  <c r="K863" i="15"/>
  <c r="G863" i="15"/>
  <c r="K862" i="15"/>
  <c r="G862" i="15"/>
  <c r="K861" i="15"/>
  <c r="G861" i="15"/>
  <c r="K860" i="15"/>
  <c r="G860" i="15"/>
  <c r="K859" i="15"/>
  <c r="G859" i="15"/>
  <c r="K858" i="15"/>
  <c r="G858" i="15"/>
  <c r="K857" i="15"/>
  <c r="G857" i="15"/>
  <c r="K856" i="15"/>
  <c r="G856" i="15"/>
  <c r="K855" i="15"/>
  <c r="G855" i="15"/>
  <c r="K854" i="15"/>
  <c r="G854" i="15"/>
  <c r="K853" i="15"/>
  <c r="G853" i="15"/>
  <c r="K852" i="15"/>
  <c r="G852" i="15"/>
  <c r="K851" i="15"/>
  <c r="G851" i="15"/>
  <c r="K850" i="15"/>
  <c r="G850" i="15"/>
  <c r="K849" i="15"/>
  <c r="G849" i="15"/>
  <c r="K848" i="15"/>
  <c r="G848" i="15"/>
  <c r="K847" i="15"/>
  <c r="G847" i="15"/>
  <c r="K846" i="15"/>
  <c r="G846" i="15"/>
  <c r="K845" i="15"/>
  <c r="G845" i="15"/>
  <c r="K844" i="15"/>
  <c r="G844" i="15"/>
  <c r="K843" i="15"/>
  <c r="G843" i="15"/>
  <c r="K842" i="15"/>
  <c r="G842" i="15"/>
  <c r="K841" i="15"/>
  <c r="G841" i="15"/>
  <c r="K840" i="15"/>
  <c r="G840" i="15"/>
  <c r="K839" i="15"/>
  <c r="G839" i="15"/>
  <c r="K838" i="15"/>
  <c r="G838" i="15"/>
  <c r="K837" i="15"/>
  <c r="G837" i="15"/>
  <c r="K836" i="15"/>
  <c r="G836" i="15"/>
  <c r="K835" i="15"/>
  <c r="G835" i="15"/>
  <c r="K834" i="15"/>
  <c r="G834" i="15"/>
  <c r="K833" i="15"/>
  <c r="G833" i="15"/>
  <c r="K832" i="15"/>
  <c r="G832" i="15"/>
  <c r="K831" i="15"/>
  <c r="G831" i="15"/>
  <c r="K830" i="15"/>
  <c r="G830" i="15"/>
  <c r="K829" i="15"/>
  <c r="G829" i="15"/>
  <c r="K828" i="15"/>
  <c r="G828" i="15"/>
  <c r="K827" i="15"/>
  <c r="G827" i="15"/>
  <c r="K826" i="15"/>
  <c r="G826" i="15"/>
  <c r="K825" i="15"/>
  <c r="G825" i="15"/>
  <c r="K824" i="15"/>
  <c r="G824" i="15"/>
  <c r="K823" i="15"/>
  <c r="G823" i="15"/>
  <c r="K822" i="15"/>
  <c r="G822" i="15"/>
  <c r="K821" i="15"/>
  <c r="G821" i="15"/>
  <c r="K820" i="15"/>
  <c r="G820" i="15"/>
  <c r="K819" i="15"/>
  <c r="G819" i="15"/>
  <c r="K818" i="15"/>
  <c r="G818" i="15"/>
  <c r="K817" i="15"/>
  <c r="G817" i="15"/>
  <c r="K816" i="15"/>
  <c r="G816" i="15"/>
  <c r="K815" i="15"/>
  <c r="G815" i="15"/>
  <c r="K814" i="15"/>
  <c r="G814" i="15"/>
  <c r="K813" i="15"/>
  <c r="G813" i="15"/>
  <c r="K812" i="15"/>
  <c r="G812" i="15"/>
  <c r="K811" i="15"/>
  <c r="G811" i="15"/>
  <c r="K810" i="15"/>
  <c r="G810" i="15"/>
  <c r="K809" i="15"/>
  <c r="G809" i="15"/>
  <c r="K808" i="15"/>
  <c r="G808" i="15"/>
  <c r="K807" i="15"/>
  <c r="G807" i="15"/>
  <c r="K806" i="15"/>
  <c r="G806" i="15"/>
  <c r="K805" i="15"/>
  <c r="G805" i="15"/>
  <c r="K804" i="15"/>
  <c r="G804" i="15"/>
  <c r="K803" i="15"/>
  <c r="G803" i="15"/>
  <c r="K802" i="15"/>
  <c r="G802" i="15"/>
  <c r="K801" i="15"/>
  <c r="G801" i="15"/>
  <c r="K800" i="15"/>
  <c r="G800" i="15"/>
  <c r="K799" i="15"/>
  <c r="G799" i="15"/>
  <c r="K798" i="15"/>
  <c r="G798" i="15"/>
  <c r="K797" i="15"/>
  <c r="G797" i="15"/>
  <c r="K796" i="15"/>
  <c r="G796" i="15"/>
  <c r="K795" i="15"/>
  <c r="G795" i="15"/>
  <c r="K794" i="15"/>
  <c r="G794" i="15"/>
  <c r="K793" i="15"/>
  <c r="G793" i="15"/>
  <c r="K792" i="15"/>
  <c r="G792" i="15"/>
  <c r="K791" i="15"/>
  <c r="G791" i="15"/>
  <c r="K790" i="15"/>
  <c r="G790" i="15"/>
  <c r="K789" i="15"/>
  <c r="G789" i="15"/>
  <c r="K788" i="15"/>
  <c r="G788" i="15"/>
  <c r="K787" i="15"/>
  <c r="G787" i="15"/>
  <c r="K786" i="15"/>
  <c r="G786" i="15"/>
  <c r="K785" i="15"/>
  <c r="G785" i="15"/>
  <c r="K784" i="15"/>
  <c r="G784" i="15"/>
  <c r="K783" i="15"/>
  <c r="G783" i="15"/>
  <c r="K782" i="15"/>
  <c r="G782" i="15"/>
  <c r="K781" i="15"/>
  <c r="G781" i="15"/>
  <c r="K780" i="15"/>
  <c r="G780" i="15"/>
  <c r="K779" i="15"/>
  <c r="G779" i="15"/>
  <c r="K778" i="15"/>
  <c r="G778" i="15"/>
  <c r="K777" i="15"/>
  <c r="G777" i="15"/>
  <c r="K776" i="15"/>
  <c r="G776" i="15"/>
  <c r="K775" i="15"/>
  <c r="G775" i="15"/>
  <c r="K774" i="15"/>
  <c r="G774" i="15"/>
  <c r="K773" i="15"/>
  <c r="G773" i="15"/>
  <c r="K772" i="15"/>
  <c r="G772" i="15"/>
  <c r="K771" i="15"/>
  <c r="G771" i="15"/>
  <c r="K770" i="15"/>
  <c r="G770" i="15"/>
  <c r="K769" i="15"/>
  <c r="G769" i="15"/>
  <c r="K768" i="15"/>
  <c r="G768" i="15"/>
  <c r="K767" i="15"/>
  <c r="G767" i="15"/>
  <c r="K766" i="15"/>
  <c r="G766" i="15"/>
  <c r="K765" i="15"/>
  <c r="G765" i="15"/>
  <c r="K764" i="15"/>
  <c r="G764" i="15"/>
  <c r="K763" i="15"/>
  <c r="G763" i="15"/>
  <c r="K762" i="15"/>
  <c r="G762" i="15"/>
  <c r="K761" i="15"/>
  <c r="G761" i="15"/>
  <c r="K760" i="15"/>
  <c r="G760" i="15"/>
  <c r="K759" i="15"/>
  <c r="G759" i="15"/>
  <c r="K758" i="15"/>
  <c r="G758" i="15"/>
  <c r="K757" i="15"/>
  <c r="G757" i="15"/>
  <c r="K756" i="15"/>
  <c r="G756" i="15"/>
  <c r="K755" i="15"/>
  <c r="G755" i="15"/>
  <c r="K754" i="15"/>
  <c r="G754" i="15"/>
  <c r="K753" i="15"/>
  <c r="G753" i="15"/>
  <c r="K752" i="15"/>
  <c r="G752" i="15"/>
  <c r="K751" i="15"/>
  <c r="G751" i="15"/>
  <c r="K750" i="15"/>
  <c r="G750" i="15"/>
  <c r="K749" i="15"/>
  <c r="G749" i="15"/>
  <c r="K748" i="15"/>
  <c r="G748" i="15"/>
  <c r="K747" i="15"/>
  <c r="G747" i="15"/>
  <c r="K746" i="15"/>
  <c r="G746" i="15"/>
  <c r="K745" i="15"/>
  <c r="G745" i="15"/>
  <c r="K744" i="15"/>
  <c r="G744" i="15"/>
  <c r="K743" i="15"/>
  <c r="G743" i="15"/>
  <c r="K742" i="15"/>
  <c r="G742" i="15"/>
  <c r="K741" i="15"/>
  <c r="G741" i="15"/>
  <c r="K740" i="15"/>
  <c r="G740" i="15"/>
  <c r="K739" i="15"/>
  <c r="G739" i="15"/>
  <c r="K738" i="15"/>
  <c r="G738" i="15"/>
  <c r="K737" i="15"/>
  <c r="G737" i="15"/>
  <c r="K736" i="15"/>
  <c r="G736" i="15"/>
  <c r="K735" i="15"/>
  <c r="G735" i="15"/>
  <c r="K734" i="15"/>
  <c r="G734" i="15"/>
  <c r="K733" i="15"/>
  <c r="G733" i="15"/>
  <c r="K732" i="15"/>
  <c r="G732" i="15"/>
  <c r="K731" i="15"/>
  <c r="G731" i="15"/>
  <c r="K730" i="15"/>
  <c r="G730" i="15"/>
  <c r="K729" i="15"/>
  <c r="G729" i="15"/>
  <c r="K728" i="15"/>
  <c r="G728" i="15"/>
  <c r="K727" i="15"/>
  <c r="G727" i="15"/>
  <c r="K726" i="15"/>
  <c r="G726" i="15"/>
  <c r="K725" i="15"/>
  <c r="G725" i="15"/>
  <c r="K724" i="15"/>
  <c r="G724" i="15"/>
  <c r="K723" i="15"/>
  <c r="G723" i="15"/>
  <c r="K722" i="15"/>
  <c r="G722" i="15"/>
  <c r="K721" i="15"/>
  <c r="G721" i="15"/>
  <c r="K720" i="15"/>
  <c r="G720" i="15"/>
  <c r="K719" i="15"/>
  <c r="G719" i="15"/>
  <c r="K718" i="15"/>
  <c r="G718" i="15"/>
  <c r="K717" i="15"/>
  <c r="G717" i="15"/>
  <c r="K716" i="15"/>
  <c r="G716" i="15"/>
  <c r="K715" i="15"/>
  <c r="G715" i="15"/>
  <c r="K714" i="15"/>
  <c r="G714" i="15"/>
  <c r="K713" i="15"/>
  <c r="G713" i="15"/>
  <c r="K712" i="15"/>
  <c r="G712" i="15"/>
  <c r="K711" i="15"/>
  <c r="G711" i="15"/>
  <c r="K710" i="15"/>
  <c r="G710" i="15"/>
  <c r="K709" i="15"/>
  <c r="G709" i="15"/>
  <c r="K708" i="15"/>
  <c r="G708" i="15"/>
  <c r="K707" i="15"/>
  <c r="G707" i="15"/>
  <c r="K706" i="15"/>
  <c r="G706" i="15"/>
  <c r="K705" i="15"/>
  <c r="G705" i="15"/>
  <c r="K704" i="15"/>
  <c r="G704" i="15"/>
  <c r="K703" i="15"/>
  <c r="G703" i="15"/>
  <c r="K702" i="15"/>
  <c r="G702" i="15"/>
  <c r="K701" i="15"/>
  <c r="G701" i="15"/>
  <c r="K700" i="15"/>
  <c r="G700" i="15"/>
  <c r="K699" i="15"/>
  <c r="G699" i="15"/>
  <c r="K698" i="15"/>
  <c r="G698" i="15"/>
  <c r="K697" i="15"/>
  <c r="G697" i="15"/>
  <c r="K696" i="15"/>
  <c r="G696" i="15"/>
  <c r="K695" i="15"/>
  <c r="G695" i="15"/>
  <c r="K694" i="15"/>
  <c r="G694" i="15"/>
  <c r="K693" i="15"/>
  <c r="G693" i="15"/>
  <c r="K692" i="15"/>
  <c r="G692" i="15"/>
  <c r="K691" i="15"/>
  <c r="G691" i="15"/>
  <c r="K690" i="15"/>
  <c r="G690" i="15"/>
  <c r="K689" i="15"/>
  <c r="G689" i="15"/>
  <c r="K688" i="15"/>
  <c r="G688" i="15"/>
  <c r="K687" i="15"/>
  <c r="G687" i="15"/>
  <c r="K686" i="15"/>
  <c r="G686" i="15"/>
  <c r="K685" i="15"/>
  <c r="G685" i="15"/>
  <c r="K684" i="15"/>
  <c r="G684" i="15"/>
  <c r="K683" i="15"/>
  <c r="G683" i="15"/>
  <c r="K682" i="15"/>
  <c r="G682" i="15"/>
  <c r="K681" i="15"/>
  <c r="G681" i="15"/>
  <c r="K680" i="15"/>
  <c r="G680" i="15"/>
  <c r="K679" i="15"/>
  <c r="G679" i="15"/>
  <c r="K678" i="15"/>
  <c r="G678" i="15"/>
  <c r="K677" i="15"/>
  <c r="G677" i="15"/>
  <c r="K676" i="15"/>
  <c r="G676" i="15"/>
  <c r="K675" i="15"/>
  <c r="G675" i="15"/>
  <c r="K674" i="15"/>
  <c r="G674" i="15"/>
  <c r="K673" i="15"/>
  <c r="G673" i="15"/>
  <c r="K672" i="15"/>
  <c r="G672" i="15"/>
  <c r="K671" i="15"/>
  <c r="G671" i="15"/>
  <c r="K670" i="15"/>
  <c r="G670" i="15"/>
  <c r="K669" i="15"/>
  <c r="G669" i="15"/>
  <c r="K668" i="15"/>
  <c r="G668" i="15"/>
  <c r="K667" i="15"/>
  <c r="G667" i="15"/>
  <c r="K666" i="15"/>
  <c r="G666" i="15"/>
  <c r="K665" i="15"/>
  <c r="G665" i="15"/>
  <c r="K664" i="15"/>
  <c r="G664" i="15"/>
  <c r="K663" i="15"/>
  <c r="G663" i="15"/>
  <c r="K662" i="15"/>
  <c r="G662" i="15"/>
  <c r="K661" i="15"/>
  <c r="G661" i="15"/>
  <c r="K660" i="15"/>
  <c r="G660" i="15"/>
  <c r="K659" i="15"/>
  <c r="G659" i="15"/>
  <c r="K658" i="15"/>
  <c r="G658" i="15"/>
  <c r="K657" i="15"/>
  <c r="G657" i="15"/>
  <c r="K656" i="15"/>
  <c r="G656" i="15"/>
  <c r="K655" i="15"/>
  <c r="G655" i="15"/>
  <c r="K654" i="15"/>
  <c r="G654" i="15"/>
  <c r="K653" i="15"/>
  <c r="G653" i="15"/>
  <c r="K652" i="15"/>
  <c r="G652" i="15"/>
  <c r="K651" i="15"/>
  <c r="G651" i="15"/>
  <c r="K650" i="15"/>
  <c r="G650" i="15"/>
  <c r="K649" i="15"/>
  <c r="G649" i="15"/>
  <c r="K648" i="15"/>
  <c r="G648" i="15"/>
  <c r="K647" i="15"/>
  <c r="G647" i="15"/>
  <c r="K646" i="15"/>
  <c r="G646" i="15"/>
  <c r="K645" i="15"/>
  <c r="G645" i="15"/>
  <c r="K644" i="15"/>
  <c r="G644" i="15"/>
  <c r="K643" i="15"/>
  <c r="G643" i="15"/>
  <c r="K642" i="15"/>
  <c r="G642" i="15"/>
  <c r="K641" i="15"/>
  <c r="G641" i="15"/>
  <c r="K640" i="15"/>
  <c r="G640" i="15"/>
  <c r="K639" i="15"/>
  <c r="G639" i="15"/>
  <c r="K638" i="15"/>
  <c r="G638" i="15"/>
  <c r="K637" i="15"/>
  <c r="G637" i="15"/>
  <c r="K636" i="15"/>
  <c r="G636" i="15"/>
  <c r="K635" i="15"/>
  <c r="G635" i="15"/>
  <c r="K634" i="15"/>
  <c r="G634" i="15"/>
  <c r="K633" i="15"/>
  <c r="G633" i="15"/>
  <c r="K632" i="15"/>
  <c r="G632" i="15"/>
  <c r="K631" i="15"/>
  <c r="G631" i="15"/>
  <c r="K630" i="15"/>
  <c r="G630" i="15"/>
  <c r="K629" i="15"/>
  <c r="G629" i="15"/>
  <c r="K628" i="15"/>
  <c r="G628" i="15"/>
  <c r="K627" i="15"/>
  <c r="G627" i="15"/>
  <c r="K626" i="15"/>
  <c r="G626" i="15"/>
  <c r="K625" i="15"/>
  <c r="G625" i="15"/>
  <c r="K624" i="15"/>
  <c r="G624" i="15"/>
  <c r="K623" i="15"/>
  <c r="G623" i="15"/>
  <c r="K622" i="15"/>
  <c r="G622" i="15"/>
  <c r="K621" i="15"/>
  <c r="G621" i="15"/>
  <c r="K620" i="15"/>
  <c r="G620" i="15"/>
  <c r="K619" i="15"/>
  <c r="G619" i="15"/>
  <c r="K618" i="15"/>
  <c r="G618" i="15"/>
  <c r="K617" i="15"/>
  <c r="G617" i="15"/>
  <c r="K616" i="15"/>
  <c r="G616" i="15"/>
  <c r="K615" i="15"/>
  <c r="G615" i="15"/>
  <c r="K614" i="15"/>
  <c r="G614" i="15"/>
  <c r="K613" i="15"/>
  <c r="G613" i="15"/>
  <c r="K612" i="15"/>
  <c r="G612" i="15"/>
  <c r="K611" i="15"/>
  <c r="G611" i="15"/>
  <c r="K610" i="15"/>
  <c r="G610" i="15"/>
  <c r="K609" i="15"/>
  <c r="G609" i="15"/>
  <c r="K608" i="15"/>
  <c r="G608" i="15"/>
  <c r="K607" i="15"/>
  <c r="G607" i="15"/>
  <c r="K606" i="15"/>
  <c r="G606" i="15"/>
  <c r="K605" i="15"/>
  <c r="G605" i="15"/>
  <c r="K604" i="15"/>
  <c r="G604" i="15"/>
  <c r="K603" i="15"/>
  <c r="G603" i="15"/>
  <c r="K602" i="15"/>
  <c r="G602" i="15"/>
  <c r="K601" i="15"/>
  <c r="G601" i="15"/>
  <c r="K600" i="15"/>
  <c r="G600" i="15"/>
  <c r="K599" i="15"/>
  <c r="G599" i="15"/>
  <c r="K598" i="15"/>
  <c r="G598" i="15"/>
  <c r="K597" i="15"/>
  <c r="G597" i="15"/>
  <c r="K596" i="15"/>
  <c r="G596" i="15"/>
  <c r="K595" i="15"/>
  <c r="G595" i="15"/>
  <c r="K594" i="15"/>
  <c r="G594" i="15"/>
  <c r="K593" i="15"/>
  <c r="G593" i="15"/>
  <c r="K592" i="15"/>
  <c r="G592" i="15"/>
  <c r="K591" i="15"/>
  <c r="G591" i="15"/>
  <c r="K590" i="15"/>
  <c r="G590" i="15"/>
  <c r="K589" i="15"/>
  <c r="G589" i="15"/>
  <c r="K588" i="15"/>
  <c r="G588" i="15"/>
  <c r="K587" i="15"/>
  <c r="G587" i="15"/>
  <c r="K586" i="15"/>
  <c r="G586" i="15"/>
  <c r="K585" i="15"/>
  <c r="G585" i="15"/>
  <c r="K584" i="15"/>
  <c r="G584" i="15"/>
  <c r="K583" i="15"/>
  <c r="G583" i="15"/>
  <c r="K582" i="15"/>
  <c r="G582" i="15"/>
  <c r="K581" i="15"/>
  <c r="G581" i="15"/>
  <c r="K580" i="15"/>
  <c r="G580" i="15"/>
  <c r="K579" i="15"/>
  <c r="G579" i="15"/>
  <c r="K578" i="15"/>
  <c r="G578" i="15"/>
  <c r="K577" i="15"/>
  <c r="G577" i="15"/>
  <c r="K576" i="15"/>
  <c r="G576" i="15"/>
  <c r="K575" i="15"/>
  <c r="G575" i="15"/>
  <c r="K574" i="15"/>
  <c r="G574" i="15"/>
  <c r="K573" i="15"/>
  <c r="G573" i="15"/>
  <c r="K572" i="15"/>
  <c r="G572" i="15"/>
  <c r="K571" i="15"/>
  <c r="G571" i="15"/>
  <c r="K570" i="15"/>
  <c r="G570" i="15"/>
  <c r="K569" i="15"/>
  <c r="G569" i="15"/>
  <c r="K568" i="15"/>
  <c r="G568" i="15"/>
  <c r="K567" i="15"/>
  <c r="G567" i="15"/>
  <c r="K566" i="15"/>
  <c r="G566" i="15"/>
  <c r="K565" i="15"/>
  <c r="G565" i="15"/>
  <c r="K564" i="15"/>
  <c r="G564" i="15"/>
  <c r="K563" i="15"/>
  <c r="G563" i="15"/>
  <c r="K562" i="15"/>
  <c r="G562" i="15"/>
  <c r="K561" i="15"/>
  <c r="G561" i="15"/>
  <c r="K560" i="15"/>
  <c r="G560" i="15"/>
  <c r="K559" i="15"/>
  <c r="G559" i="15"/>
  <c r="K558" i="15"/>
  <c r="G558" i="15"/>
  <c r="K557" i="15"/>
  <c r="G557" i="15"/>
  <c r="K556" i="15"/>
  <c r="G556" i="15"/>
  <c r="K555" i="15"/>
  <c r="G555" i="15"/>
  <c r="K554" i="15"/>
  <c r="G554" i="15"/>
  <c r="K553" i="15"/>
  <c r="G553" i="15"/>
  <c r="K552" i="15"/>
  <c r="G552" i="15"/>
  <c r="K551" i="15"/>
  <c r="G551" i="15"/>
  <c r="K550" i="15"/>
  <c r="G550" i="15"/>
  <c r="K549" i="15"/>
  <c r="G549" i="15"/>
  <c r="K548" i="15"/>
  <c r="G548" i="15"/>
  <c r="K547" i="15"/>
  <c r="G547" i="15"/>
  <c r="K546" i="15"/>
  <c r="G546" i="15"/>
  <c r="K545" i="15"/>
  <c r="G545" i="15"/>
  <c r="K544" i="15"/>
  <c r="G544" i="15"/>
  <c r="K543" i="15"/>
  <c r="G543" i="15"/>
  <c r="K542" i="15"/>
  <c r="G542" i="15"/>
  <c r="K541" i="15"/>
  <c r="G541" i="15"/>
  <c r="K540" i="15"/>
  <c r="G540" i="15"/>
  <c r="K539" i="15"/>
  <c r="G539" i="15"/>
  <c r="K538" i="15"/>
  <c r="G538" i="15"/>
  <c r="K537" i="15"/>
  <c r="G537" i="15"/>
  <c r="K536" i="15"/>
  <c r="G536" i="15"/>
  <c r="K535" i="15"/>
  <c r="G535" i="15"/>
  <c r="K534" i="15"/>
  <c r="G534" i="15"/>
  <c r="K533" i="15"/>
  <c r="G533" i="15"/>
  <c r="K532" i="15"/>
  <c r="G532" i="15"/>
  <c r="K531" i="15"/>
  <c r="G531" i="15"/>
  <c r="K530" i="15"/>
  <c r="G530" i="15"/>
  <c r="K529" i="15"/>
  <c r="G529" i="15"/>
  <c r="K528" i="15"/>
  <c r="G528" i="15"/>
  <c r="K527" i="15"/>
  <c r="G527" i="15"/>
  <c r="K526" i="15"/>
  <c r="G526" i="15"/>
  <c r="K525" i="15"/>
  <c r="G525" i="15"/>
  <c r="K524" i="15"/>
  <c r="G524" i="15"/>
  <c r="K523" i="15"/>
  <c r="G523" i="15"/>
  <c r="K522" i="15"/>
  <c r="G522" i="15"/>
  <c r="K521" i="15"/>
  <c r="G521" i="15"/>
  <c r="K520" i="15"/>
  <c r="G520" i="15"/>
  <c r="K519" i="15"/>
  <c r="G519" i="15"/>
  <c r="K518" i="15"/>
  <c r="G518" i="15"/>
  <c r="K517" i="15"/>
  <c r="G517" i="15"/>
  <c r="K516" i="15"/>
  <c r="G516" i="15"/>
  <c r="K515" i="15"/>
  <c r="G515" i="15"/>
  <c r="K514" i="15"/>
  <c r="G514" i="15"/>
  <c r="K513" i="15"/>
  <c r="G513" i="15"/>
  <c r="K512" i="15"/>
  <c r="G512" i="15"/>
  <c r="K511" i="15"/>
  <c r="G511" i="15"/>
  <c r="K510" i="15"/>
  <c r="G510" i="15"/>
  <c r="K509" i="15"/>
  <c r="G509" i="15"/>
  <c r="K508" i="15"/>
  <c r="G508" i="15"/>
  <c r="K507" i="15"/>
  <c r="G507" i="15"/>
  <c r="K506" i="15"/>
  <c r="G506" i="15"/>
  <c r="K505" i="15"/>
  <c r="G505" i="15"/>
  <c r="K504" i="15"/>
  <c r="G504" i="15"/>
  <c r="K503" i="15"/>
  <c r="G503" i="15"/>
  <c r="K502" i="15"/>
  <c r="G502" i="15"/>
  <c r="K501" i="15"/>
  <c r="G501" i="15"/>
  <c r="K500" i="15"/>
  <c r="G500" i="15"/>
  <c r="K499" i="15"/>
  <c r="G499" i="15"/>
  <c r="K498" i="15"/>
  <c r="G498" i="15"/>
  <c r="K497" i="15"/>
  <c r="G497" i="15"/>
  <c r="K496" i="15"/>
  <c r="G496" i="15"/>
  <c r="K495" i="15"/>
  <c r="G495" i="15"/>
  <c r="K494" i="15"/>
  <c r="G494" i="15"/>
  <c r="K493" i="15"/>
  <c r="G493" i="15"/>
  <c r="K492" i="15"/>
  <c r="G492" i="15"/>
  <c r="K491" i="15"/>
  <c r="G491" i="15"/>
  <c r="K490" i="15"/>
  <c r="G490" i="15"/>
  <c r="K489" i="15"/>
  <c r="G489" i="15"/>
  <c r="K488" i="15"/>
  <c r="G488" i="15"/>
  <c r="K487" i="15"/>
  <c r="G487" i="15"/>
  <c r="K486" i="15"/>
  <c r="G486" i="15"/>
  <c r="K485" i="15"/>
  <c r="G485" i="15"/>
  <c r="K484" i="15"/>
  <c r="G484" i="15"/>
  <c r="K483" i="15"/>
  <c r="G483" i="15"/>
  <c r="K482" i="15"/>
  <c r="G482" i="15"/>
  <c r="K481" i="15"/>
  <c r="G481" i="15"/>
  <c r="K480" i="15"/>
  <c r="G480" i="15"/>
  <c r="K479" i="15"/>
  <c r="G479" i="15"/>
  <c r="K478" i="15"/>
  <c r="G478" i="15"/>
  <c r="K477" i="15"/>
  <c r="G477" i="15"/>
  <c r="K476" i="15"/>
  <c r="G476" i="15"/>
  <c r="K475" i="15"/>
  <c r="G475" i="15"/>
  <c r="K474" i="15"/>
  <c r="G474" i="15"/>
  <c r="K473" i="15"/>
  <c r="G473" i="15"/>
  <c r="K472" i="15"/>
  <c r="G472" i="15"/>
  <c r="K471" i="15"/>
  <c r="G471" i="15"/>
  <c r="K470" i="15"/>
  <c r="G470" i="15"/>
  <c r="K469" i="15"/>
  <c r="G469" i="15"/>
  <c r="K468" i="15"/>
  <c r="G468" i="15"/>
  <c r="K467" i="15"/>
  <c r="G467" i="15"/>
  <c r="K466" i="15"/>
  <c r="G466" i="15"/>
  <c r="K465" i="15"/>
  <c r="G465" i="15"/>
  <c r="K464" i="15"/>
  <c r="G464" i="15"/>
  <c r="K463" i="15"/>
  <c r="G463" i="15"/>
  <c r="K462" i="15"/>
  <c r="G462" i="15"/>
  <c r="K461" i="15"/>
  <c r="G461" i="15"/>
  <c r="K460" i="15"/>
  <c r="G460" i="15"/>
  <c r="K459" i="15"/>
  <c r="G459" i="15"/>
  <c r="K458" i="15"/>
  <c r="G458" i="15"/>
  <c r="K457" i="15"/>
  <c r="G457" i="15"/>
  <c r="K456" i="15"/>
  <c r="G456" i="15"/>
  <c r="K455" i="15"/>
  <c r="G455" i="15"/>
  <c r="K454" i="15"/>
  <c r="G454" i="15"/>
  <c r="K453" i="15"/>
  <c r="G453" i="15"/>
  <c r="K452" i="15"/>
  <c r="G452" i="15"/>
  <c r="K451" i="15"/>
  <c r="G451" i="15"/>
  <c r="K450" i="15"/>
  <c r="G450" i="15"/>
  <c r="K449" i="15"/>
  <c r="G449" i="15"/>
  <c r="K448" i="15"/>
  <c r="G448" i="15"/>
  <c r="K447" i="15"/>
  <c r="G447" i="15"/>
  <c r="K446" i="15"/>
  <c r="G446" i="15"/>
  <c r="K445" i="15"/>
  <c r="G445" i="15"/>
  <c r="K444" i="15"/>
  <c r="G444" i="15"/>
  <c r="K443" i="15"/>
  <c r="G443" i="15"/>
  <c r="K442" i="15"/>
  <c r="G442" i="15"/>
  <c r="K441" i="15"/>
  <c r="G441" i="15"/>
  <c r="K440" i="15"/>
  <c r="G440" i="15"/>
  <c r="K439" i="15"/>
  <c r="G439" i="15"/>
  <c r="K438" i="15"/>
  <c r="G438" i="15"/>
  <c r="K437" i="15"/>
  <c r="G437" i="15"/>
  <c r="K436" i="15"/>
  <c r="G436" i="15"/>
  <c r="K435" i="15"/>
  <c r="G435" i="15"/>
  <c r="K434" i="15"/>
  <c r="G434" i="15"/>
  <c r="K433" i="15"/>
  <c r="G433" i="15"/>
  <c r="K432" i="15"/>
  <c r="G432" i="15"/>
  <c r="K431" i="15"/>
  <c r="G431" i="15"/>
  <c r="K430" i="15"/>
  <c r="G430" i="15"/>
  <c r="K429" i="15"/>
  <c r="G429" i="15"/>
  <c r="K428" i="15"/>
  <c r="G428" i="15"/>
  <c r="K427" i="15"/>
  <c r="G427" i="15"/>
  <c r="K426" i="15"/>
  <c r="G426" i="15"/>
  <c r="K425" i="15"/>
  <c r="G425" i="15"/>
  <c r="K424" i="15"/>
  <c r="G424" i="15"/>
  <c r="K423" i="15"/>
  <c r="G423" i="15"/>
  <c r="K422" i="15"/>
  <c r="G422" i="15"/>
  <c r="K421" i="15"/>
  <c r="G421" i="15"/>
  <c r="K420" i="15"/>
  <c r="G420" i="15"/>
  <c r="K419" i="15"/>
  <c r="G419" i="15"/>
  <c r="K418" i="15"/>
  <c r="G418" i="15"/>
  <c r="K417" i="15"/>
  <c r="G417" i="15"/>
  <c r="K416" i="15"/>
  <c r="G416" i="15"/>
  <c r="K415" i="15"/>
  <c r="G415" i="15"/>
  <c r="K414" i="15"/>
  <c r="G414" i="15"/>
  <c r="K413" i="15"/>
  <c r="G413" i="15"/>
  <c r="K412" i="15"/>
  <c r="G412" i="15"/>
  <c r="K411" i="15"/>
  <c r="G411" i="15"/>
  <c r="K410" i="15"/>
  <c r="G410" i="15"/>
  <c r="K409" i="15"/>
  <c r="G409" i="15"/>
  <c r="K408" i="15"/>
  <c r="G408" i="15"/>
  <c r="K407" i="15"/>
  <c r="G407" i="15"/>
  <c r="K406" i="15"/>
  <c r="G406" i="15"/>
  <c r="K405" i="15"/>
  <c r="G405" i="15"/>
  <c r="K404" i="15"/>
  <c r="G404" i="15"/>
  <c r="K403" i="15"/>
  <c r="G403" i="15"/>
  <c r="K402" i="15"/>
  <c r="G402" i="15"/>
  <c r="K401" i="15"/>
  <c r="G401" i="15"/>
  <c r="K400" i="15"/>
  <c r="G400" i="15"/>
  <c r="K399" i="15"/>
  <c r="G399" i="15"/>
  <c r="K398" i="15"/>
  <c r="G398" i="15"/>
  <c r="K397" i="15"/>
  <c r="G397" i="15"/>
  <c r="K396" i="15"/>
  <c r="G396" i="15"/>
  <c r="K395" i="15"/>
  <c r="G395" i="15"/>
  <c r="K394" i="15"/>
  <c r="G394" i="15"/>
  <c r="K393" i="15"/>
  <c r="G393" i="15"/>
  <c r="K392" i="15"/>
  <c r="G392" i="15"/>
  <c r="K391" i="15"/>
  <c r="G391" i="15"/>
  <c r="K390" i="15"/>
  <c r="G390" i="15"/>
  <c r="K389" i="15"/>
  <c r="G389" i="15"/>
  <c r="K388" i="15"/>
  <c r="G388" i="15"/>
  <c r="K387" i="15"/>
  <c r="G387" i="15"/>
  <c r="K386" i="15"/>
  <c r="G386" i="15"/>
  <c r="K385" i="15"/>
  <c r="G385" i="15"/>
  <c r="K384" i="15"/>
  <c r="G384" i="15"/>
  <c r="K383" i="15"/>
  <c r="G383" i="15"/>
  <c r="K382" i="15"/>
  <c r="G382" i="15"/>
  <c r="K381" i="15"/>
  <c r="G381" i="15"/>
  <c r="K380" i="15"/>
  <c r="G380" i="15"/>
  <c r="K379" i="15"/>
  <c r="G379" i="15"/>
  <c r="K378" i="15"/>
  <c r="G378" i="15"/>
  <c r="K377" i="15"/>
  <c r="G377" i="15"/>
  <c r="K376" i="15"/>
  <c r="G376" i="15"/>
  <c r="K375" i="15"/>
  <c r="G375" i="15"/>
  <c r="K374" i="15"/>
  <c r="G374" i="15"/>
  <c r="K373" i="15"/>
  <c r="G373" i="15"/>
  <c r="K372" i="15"/>
  <c r="G372" i="15"/>
  <c r="K371" i="15"/>
  <c r="G371" i="15"/>
  <c r="K370" i="15"/>
  <c r="G370" i="15"/>
  <c r="K369" i="15"/>
  <c r="G369" i="15"/>
  <c r="K368" i="15"/>
  <c r="G368" i="15"/>
  <c r="K367" i="15"/>
  <c r="G367" i="15"/>
  <c r="K366" i="15"/>
  <c r="G366" i="15"/>
  <c r="K365" i="15"/>
  <c r="G365" i="15"/>
  <c r="K364" i="15"/>
  <c r="G364" i="15"/>
  <c r="K363" i="15"/>
  <c r="G363" i="15"/>
  <c r="K362" i="15"/>
  <c r="G362" i="15"/>
  <c r="K361" i="15"/>
  <c r="G361" i="15"/>
  <c r="K360" i="15"/>
  <c r="G360" i="15"/>
  <c r="K359" i="15"/>
  <c r="G359" i="15"/>
  <c r="K358" i="15"/>
  <c r="G358" i="15"/>
  <c r="K357" i="15"/>
  <c r="G357" i="15"/>
  <c r="K356" i="15"/>
  <c r="G356" i="15"/>
  <c r="K355" i="15"/>
  <c r="G355" i="15"/>
  <c r="K354" i="15"/>
  <c r="G354" i="15"/>
  <c r="K353" i="15"/>
  <c r="G353" i="15"/>
  <c r="K352" i="15"/>
  <c r="G352" i="15"/>
  <c r="K351" i="15"/>
  <c r="G351" i="15"/>
  <c r="K350" i="15"/>
  <c r="G350" i="15"/>
  <c r="K349" i="15"/>
  <c r="G349" i="15"/>
  <c r="K348" i="15"/>
  <c r="G348" i="15"/>
  <c r="K347" i="15"/>
  <c r="G347" i="15"/>
  <c r="K346" i="15"/>
  <c r="G346" i="15"/>
  <c r="K345" i="15"/>
  <c r="G345" i="15"/>
  <c r="K344" i="15"/>
  <c r="G344" i="15"/>
  <c r="K343" i="15"/>
  <c r="G343" i="15"/>
  <c r="K342" i="15"/>
  <c r="G342" i="15"/>
  <c r="K341" i="15"/>
  <c r="G341" i="15"/>
  <c r="K340" i="15"/>
  <c r="G340" i="15"/>
  <c r="K339" i="15"/>
  <c r="G339" i="15"/>
  <c r="K338" i="15"/>
  <c r="G338" i="15"/>
  <c r="K337" i="15"/>
  <c r="G337" i="15"/>
  <c r="K336" i="15"/>
  <c r="G336" i="15"/>
  <c r="K335" i="15"/>
  <c r="G335" i="15"/>
  <c r="K334" i="15"/>
  <c r="G334" i="15"/>
  <c r="K333" i="15"/>
  <c r="G333" i="15"/>
  <c r="K332" i="15"/>
  <c r="G332" i="15"/>
  <c r="K331" i="15"/>
  <c r="G331" i="15"/>
  <c r="K330" i="15"/>
  <c r="G330" i="15"/>
  <c r="K329" i="15"/>
  <c r="G329" i="15"/>
  <c r="K328" i="15"/>
  <c r="G328" i="15"/>
  <c r="K327" i="15"/>
  <c r="G327" i="15"/>
  <c r="K326" i="15"/>
  <c r="G326" i="15"/>
  <c r="K325" i="15"/>
  <c r="G325" i="15"/>
  <c r="K324" i="15"/>
  <c r="G324" i="15"/>
  <c r="K323" i="15"/>
  <c r="G323" i="15"/>
  <c r="K322" i="15"/>
  <c r="G322" i="15"/>
  <c r="K321" i="15"/>
  <c r="G321" i="15"/>
  <c r="K320" i="15"/>
  <c r="G320" i="15"/>
  <c r="K319" i="15"/>
  <c r="G319" i="15"/>
  <c r="K318" i="15"/>
  <c r="G318" i="15"/>
  <c r="K317" i="15"/>
  <c r="G317" i="15"/>
  <c r="K316" i="15"/>
  <c r="G316" i="15"/>
  <c r="K315" i="15"/>
  <c r="G315" i="15"/>
  <c r="K314" i="15"/>
  <c r="G314" i="15"/>
  <c r="K313" i="15"/>
  <c r="G313" i="15"/>
  <c r="K312" i="15"/>
  <c r="G312" i="15"/>
  <c r="K311" i="15"/>
  <c r="G311" i="15"/>
  <c r="K310" i="15"/>
  <c r="G310" i="15"/>
  <c r="K309" i="15"/>
  <c r="G309" i="15"/>
  <c r="K308" i="15"/>
  <c r="G308" i="15"/>
  <c r="K307" i="15"/>
  <c r="G307" i="15"/>
  <c r="K306" i="15"/>
  <c r="G306" i="15"/>
  <c r="K305" i="15"/>
  <c r="G305" i="15"/>
  <c r="K304" i="15"/>
  <c r="G304" i="15"/>
  <c r="K303" i="15"/>
  <c r="G303" i="15"/>
  <c r="K302" i="15"/>
  <c r="G302" i="15"/>
  <c r="K301" i="15"/>
  <c r="G301" i="15"/>
  <c r="K300" i="15"/>
  <c r="G300" i="15"/>
  <c r="K299" i="15"/>
  <c r="G299" i="15"/>
  <c r="K298" i="15"/>
  <c r="G298" i="15"/>
  <c r="K297" i="15"/>
  <c r="G297" i="15"/>
  <c r="K296" i="15"/>
  <c r="G296" i="15"/>
  <c r="K295" i="15"/>
  <c r="G295" i="15"/>
  <c r="K294" i="15"/>
  <c r="G294" i="15"/>
  <c r="K293" i="15"/>
  <c r="G293" i="15"/>
  <c r="K292" i="15"/>
  <c r="G292" i="15"/>
  <c r="K291" i="15"/>
  <c r="G291" i="15"/>
  <c r="K290" i="15"/>
  <c r="G290" i="15"/>
  <c r="K289" i="15"/>
  <c r="G289" i="15"/>
  <c r="K288" i="15"/>
  <c r="G288" i="15"/>
  <c r="K287" i="15"/>
  <c r="G287" i="15"/>
  <c r="K286" i="15"/>
  <c r="G286" i="15"/>
  <c r="K285" i="15"/>
  <c r="G285" i="15"/>
  <c r="K284" i="15"/>
  <c r="G284" i="15"/>
  <c r="K283" i="15"/>
  <c r="G283" i="15"/>
  <c r="K282" i="15"/>
  <c r="G282" i="15"/>
  <c r="K281" i="15"/>
  <c r="G281" i="15"/>
  <c r="K280" i="15"/>
  <c r="G280" i="15"/>
  <c r="K279" i="15"/>
  <c r="G279" i="15"/>
  <c r="K278" i="15"/>
  <c r="G278" i="15"/>
  <c r="K277" i="15"/>
  <c r="G277" i="15"/>
  <c r="K276" i="15"/>
  <c r="G276" i="15"/>
  <c r="K275" i="15"/>
  <c r="G275" i="15"/>
  <c r="K274" i="15"/>
  <c r="G274" i="15"/>
  <c r="K273" i="15"/>
  <c r="G273" i="15"/>
  <c r="K272" i="15"/>
  <c r="G272" i="15"/>
  <c r="K271" i="15"/>
  <c r="G271" i="15"/>
  <c r="K270" i="15"/>
  <c r="G270" i="15"/>
  <c r="K269" i="15"/>
  <c r="G269" i="15"/>
  <c r="K268" i="15"/>
  <c r="G268" i="15"/>
  <c r="K267" i="15"/>
  <c r="G267" i="15"/>
  <c r="K266" i="15"/>
  <c r="G266" i="15"/>
  <c r="K265" i="15"/>
  <c r="G265" i="15"/>
  <c r="K264" i="15"/>
  <c r="G264" i="15"/>
  <c r="K263" i="15"/>
  <c r="G263" i="15"/>
  <c r="K262" i="15"/>
  <c r="G262" i="15"/>
  <c r="K261" i="15"/>
  <c r="G261" i="15"/>
  <c r="K260" i="15"/>
  <c r="G260" i="15"/>
  <c r="K259" i="15"/>
  <c r="G259" i="15"/>
  <c r="K258" i="15"/>
  <c r="G258" i="15"/>
  <c r="K257" i="15"/>
  <c r="G257" i="15"/>
  <c r="K256" i="15"/>
  <c r="G256" i="15"/>
  <c r="K255" i="15"/>
  <c r="G255" i="15"/>
  <c r="K254" i="15"/>
  <c r="G254" i="15"/>
  <c r="K253" i="15"/>
  <c r="G253" i="15"/>
  <c r="K252" i="15"/>
  <c r="G252" i="15"/>
  <c r="K251" i="15"/>
  <c r="G251" i="15"/>
  <c r="K250" i="15"/>
  <c r="G250" i="15"/>
  <c r="K249" i="15"/>
  <c r="G249" i="15"/>
  <c r="K248" i="15"/>
  <c r="G248" i="15"/>
  <c r="K247" i="15"/>
  <c r="G247" i="15"/>
  <c r="K246" i="15"/>
  <c r="G246" i="15"/>
  <c r="K245" i="15"/>
  <c r="G245" i="15"/>
  <c r="K244" i="15"/>
  <c r="G244" i="15"/>
  <c r="K243" i="15"/>
  <c r="G243" i="15"/>
  <c r="K242" i="15"/>
  <c r="G242" i="15"/>
  <c r="K241" i="15"/>
  <c r="G241" i="15"/>
  <c r="K240" i="15"/>
  <c r="G240" i="15"/>
  <c r="K239" i="15"/>
  <c r="G239" i="15"/>
  <c r="K238" i="15"/>
  <c r="G238" i="15"/>
  <c r="K237" i="15"/>
  <c r="G237" i="15"/>
  <c r="K236" i="15"/>
  <c r="G236" i="15"/>
  <c r="K235" i="15"/>
  <c r="G235" i="15"/>
  <c r="K234" i="15"/>
  <c r="G234" i="15"/>
  <c r="K233" i="15"/>
  <c r="G233" i="15"/>
  <c r="K232" i="15"/>
  <c r="G232" i="15"/>
  <c r="K231" i="15"/>
  <c r="G231" i="15"/>
  <c r="K230" i="15"/>
  <c r="G230" i="15"/>
  <c r="K229" i="15"/>
  <c r="G229" i="15"/>
  <c r="K228" i="15"/>
  <c r="G228" i="15"/>
  <c r="K227" i="15"/>
  <c r="G227" i="15"/>
  <c r="K226" i="15"/>
  <c r="G226" i="15"/>
  <c r="K225" i="15"/>
  <c r="G225" i="15"/>
  <c r="K224" i="15"/>
  <c r="G224" i="15"/>
  <c r="K223" i="15"/>
  <c r="G223" i="15"/>
  <c r="K222" i="15"/>
  <c r="G222" i="15"/>
  <c r="K221" i="15"/>
  <c r="G221" i="15"/>
  <c r="K220" i="15"/>
  <c r="G220" i="15"/>
  <c r="K219" i="15"/>
  <c r="G219" i="15"/>
  <c r="K218" i="15"/>
  <c r="G218" i="15"/>
  <c r="K217" i="15"/>
  <c r="G217" i="15"/>
  <c r="K216" i="15"/>
  <c r="G216" i="15"/>
  <c r="K215" i="15"/>
  <c r="G215" i="15"/>
  <c r="K214" i="15"/>
  <c r="G214" i="15"/>
  <c r="K213" i="15"/>
  <c r="G213" i="15"/>
  <c r="K212" i="15"/>
  <c r="G212" i="15"/>
  <c r="K211" i="15"/>
  <c r="G211" i="15"/>
  <c r="K210" i="15"/>
  <c r="G210" i="15"/>
  <c r="K209" i="15"/>
  <c r="G209" i="15"/>
  <c r="K208" i="15"/>
  <c r="G208" i="15"/>
  <c r="K207" i="15"/>
  <c r="G207" i="15"/>
  <c r="K206" i="15"/>
  <c r="G206" i="15"/>
  <c r="K205" i="15"/>
  <c r="G205" i="15"/>
  <c r="K204" i="15"/>
  <c r="G204" i="15"/>
  <c r="K203" i="15"/>
  <c r="G203" i="15"/>
  <c r="K202" i="15"/>
  <c r="G202" i="15"/>
  <c r="K201" i="15"/>
  <c r="G201" i="15"/>
  <c r="K200" i="15"/>
  <c r="G200" i="15"/>
  <c r="K199" i="15"/>
  <c r="G199" i="15"/>
  <c r="K198" i="15"/>
  <c r="G198" i="15"/>
  <c r="K197" i="15"/>
  <c r="G197" i="15"/>
  <c r="K196" i="15"/>
  <c r="G196" i="15"/>
  <c r="K195" i="15"/>
  <c r="G195" i="15"/>
  <c r="K194" i="15"/>
  <c r="G194" i="15"/>
  <c r="K193" i="15"/>
  <c r="G193" i="15"/>
  <c r="K192" i="15"/>
  <c r="G192" i="15"/>
  <c r="K191" i="15"/>
  <c r="G191" i="15"/>
  <c r="K190" i="15"/>
  <c r="G190" i="15"/>
  <c r="K189" i="15"/>
  <c r="G189" i="15"/>
  <c r="K188" i="15"/>
  <c r="G188" i="15"/>
  <c r="K187" i="15"/>
  <c r="G187" i="15"/>
  <c r="K186" i="15"/>
  <c r="G186" i="15"/>
  <c r="K185" i="15"/>
  <c r="G185" i="15"/>
  <c r="K184" i="15"/>
  <c r="G184" i="15"/>
  <c r="K183" i="15"/>
  <c r="G183" i="15"/>
  <c r="K182" i="15"/>
  <c r="G182" i="15"/>
  <c r="K181" i="15"/>
  <c r="G181" i="15"/>
  <c r="K180" i="15"/>
  <c r="G180" i="15"/>
  <c r="K179" i="15"/>
  <c r="G179" i="15"/>
  <c r="K178" i="15"/>
  <c r="G178" i="15"/>
  <c r="K177" i="15"/>
  <c r="G177" i="15"/>
  <c r="K176" i="15"/>
  <c r="G176" i="15"/>
  <c r="K175" i="15"/>
  <c r="G175" i="15"/>
  <c r="K174" i="15"/>
  <c r="G174" i="15"/>
  <c r="K173" i="15"/>
  <c r="G173" i="15"/>
  <c r="K172" i="15"/>
  <c r="G172" i="15"/>
  <c r="K171" i="15"/>
  <c r="G171" i="15"/>
  <c r="K170" i="15"/>
  <c r="G170" i="15"/>
  <c r="K169" i="15"/>
  <c r="G169" i="15"/>
  <c r="K168" i="15"/>
  <c r="G168" i="15"/>
  <c r="K167" i="15"/>
  <c r="G167" i="15"/>
  <c r="K166" i="15"/>
  <c r="G166" i="15"/>
  <c r="K165" i="15"/>
  <c r="G165" i="15"/>
  <c r="K164" i="15"/>
  <c r="G164" i="15"/>
  <c r="K163" i="15"/>
  <c r="G163" i="15"/>
  <c r="K162" i="15"/>
  <c r="G162" i="15"/>
  <c r="K161" i="15"/>
  <c r="G161" i="15"/>
  <c r="K160" i="15"/>
  <c r="G160" i="15"/>
  <c r="K159" i="15"/>
  <c r="G159" i="15"/>
  <c r="K158" i="15"/>
  <c r="G158" i="15"/>
  <c r="K157" i="15"/>
  <c r="G157" i="15"/>
  <c r="K156" i="15"/>
  <c r="G156" i="15"/>
  <c r="K155" i="15"/>
  <c r="G155" i="15"/>
  <c r="K154" i="15"/>
  <c r="G154" i="15"/>
  <c r="K153" i="15"/>
  <c r="G153" i="15"/>
  <c r="K152" i="15"/>
  <c r="G152" i="15"/>
  <c r="K151" i="15"/>
  <c r="G151" i="15"/>
  <c r="K150" i="15"/>
  <c r="G150" i="15"/>
  <c r="K149" i="15"/>
  <c r="G149" i="15"/>
  <c r="K148" i="15"/>
  <c r="G148" i="15"/>
  <c r="K147" i="15"/>
  <c r="G147" i="15"/>
  <c r="K146" i="15"/>
  <c r="G146" i="15"/>
  <c r="K145" i="15"/>
  <c r="G145" i="15"/>
  <c r="K144" i="15"/>
  <c r="G144" i="15"/>
  <c r="K143" i="15"/>
  <c r="G143" i="15"/>
  <c r="K142" i="15"/>
  <c r="G142" i="15"/>
  <c r="K141" i="15"/>
  <c r="G141" i="15"/>
  <c r="K140" i="15"/>
  <c r="G140" i="15"/>
  <c r="K139" i="15"/>
  <c r="G139" i="15"/>
  <c r="K138" i="15"/>
  <c r="G138" i="15"/>
  <c r="K137" i="15"/>
  <c r="G137" i="15"/>
  <c r="K136" i="15"/>
  <c r="G136" i="15"/>
  <c r="K135" i="15"/>
  <c r="G135" i="15"/>
  <c r="K134" i="15"/>
  <c r="G134" i="15"/>
  <c r="K133" i="15"/>
  <c r="G133" i="15"/>
  <c r="K132" i="15"/>
  <c r="G132" i="15"/>
  <c r="K131" i="15"/>
  <c r="G131" i="15"/>
  <c r="K130" i="15"/>
  <c r="G130" i="15"/>
  <c r="K129" i="15"/>
  <c r="G129" i="15"/>
  <c r="K128" i="15"/>
  <c r="G128" i="15"/>
  <c r="K127" i="15"/>
  <c r="G127" i="15"/>
  <c r="K126" i="15"/>
  <c r="G126" i="15"/>
  <c r="K125" i="15"/>
  <c r="G125" i="15"/>
  <c r="K124" i="15"/>
  <c r="G124" i="15"/>
  <c r="K123" i="15"/>
  <c r="G123" i="15"/>
  <c r="K122" i="15"/>
  <c r="G122" i="15"/>
  <c r="K121" i="15"/>
  <c r="G121" i="15"/>
  <c r="K120" i="15"/>
  <c r="G120" i="15"/>
  <c r="K119" i="15"/>
  <c r="G119" i="15"/>
  <c r="K118" i="15"/>
  <c r="G118" i="15"/>
  <c r="K117" i="15"/>
  <c r="G117" i="15"/>
  <c r="K116" i="15"/>
  <c r="G116" i="15"/>
  <c r="K115" i="15"/>
  <c r="G115" i="15"/>
  <c r="K114" i="15"/>
  <c r="G114" i="15"/>
  <c r="K113" i="15"/>
  <c r="G113" i="15"/>
  <c r="K112" i="15"/>
  <c r="G112" i="15"/>
  <c r="K111" i="15"/>
  <c r="G111" i="15"/>
  <c r="K110" i="15"/>
  <c r="G110" i="15"/>
  <c r="K109" i="15"/>
  <c r="G109" i="15"/>
  <c r="K108" i="15"/>
  <c r="G108" i="15"/>
  <c r="K107" i="15"/>
  <c r="G107" i="15"/>
  <c r="K106" i="15"/>
  <c r="G106" i="15"/>
  <c r="K105" i="15"/>
  <c r="G105" i="15"/>
  <c r="K104" i="15"/>
  <c r="G104" i="15"/>
  <c r="K103" i="15"/>
  <c r="G103" i="15"/>
  <c r="K102" i="15"/>
  <c r="G102" i="15"/>
  <c r="K101" i="15"/>
  <c r="G101" i="15"/>
  <c r="K100" i="15"/>
  <c r="G100" i="15"/>
  <c r="K99" i="15"/>
  <c r="G99" i="15"/>
  <c r="K98" i="15"/>
  <c r="G98" i="15"/>
  <c r="K97" i="15"/>
  <c r="G97" i="15"/>
  <c r="K96" i="15"/>
  <c r="G96" i="15"/>
  <c r="K95" i="15"/>
  <c r="G95" i="15"/>
  <c r="K94" i="15"/>
  <c r="G94" i="15"/>
  <c r="K93" i="15"/>
  <c r="G93" i="15"/>
  <c r="K92" i="15"/>
  <c r="G92" i="15"/>
  <c r="K91" i="15"/>
  <c r="G91" i="15"/>
  <c r="K90" i="15"/>
  <c r="G90" i="15"/>
  <c r="K89" i="15"/>
  <c r="G89" i="15"/>
  <c r="K88" i="15"/>
  <c r="G88" i="15"/>
  <c r="K87" i="15"/>
  <c r="G87" i="15"/>
  <c r="K86" i="15"/>
  <c r="G86" i="15"/>
  <c r="K85" i="15"/>
  <c r="G85" i="15"/>
  <c r="K84" i="15"/>
  <c r="G84" i="15"/>
  <c r="K83" i="15"/>
  <c r="G83" i="15"/>
  <c r="K82" i="15"/>
  <c r="G82" i="15"/>
  <c r="K81" i="15"/>
  <c r="G81" i="15"/>
  <c r="K80" i="15"/>
  <c r="G80" i="15"/>
  <c r="K79" i="15"/>
  <c r="G79" i="15"/>
  <c r="K78" i="15"/>
  <c r="G78" i="15"/>
  <c r="K77" i="15"/>
  <c r="G77" i="15"/>
  <c r="K76" i="15"/>
  <c r="G76" i="15"/>
  <c r="K75" i="15"/>
  <c r="G75" i="15"/>
  <c r="K74" i="15"/>
  <c r="G74" i="15"/>
  <c r="K73" i="15"/>
  <c r="G73" i="15"/>
  <c r="K72" i="15"/>
  <c r="G72" i="15"/>
  <c r="K71" i="15"/>
  <c r="G71" i="15"/>
  <c r="K70" i="15"/>
  <c r="G70" i="15"/>
  <c r="K69" i="15"/>
  <c r="G69" i="15"/>
  <c r="K68" i="15"/>
  <c r="G68" i="15"/>
  <c r="K67" i="15"/>
  <c r="G67" i="15"/>
  <c r="K66" i="15"/>
  <c r="G66" i="15"/>
  <c r="K65" i="15"/>
  <c r="G65" i="15"/>
  <c r="K64" i="15"/>
  <c r="G64" i="15"/>
  <c r="K63" i="15"/>
  <c r="G63" i="15"/>
  <c r="K62" i="15"/>
  <c r="G62" i="15"/>
  <c r="K61" i="15"/>
  <c r="G61" i="15"/>
  <c r="K60" i="15"/>
  <c r="G60" i="15"/>
  <c r="K59" i="15"/>
  <c r="G59" i="15"/>
  <c r="K58" i="15"/>
  <c r="G58" i="15"/>
  <c r="K57" i="15"/>
  <c r="G57" i="15"/>
  <c r="K56" i="15"/>
  <c r="G56" i="15"/>
  <c r="K55" i="15"/>
  <c r="G55" i="15"/>
  <c r="K54" i="15"/>
  <c r="G54" i="15"/>
  <c r="K53" i="15"/>
  <c r="G53" i="15"/>
  <c r="K52" i="15"/>
  <c r="G52" i="15"/>
  <c r="K51" i="15"/>
  <c r="G51" i="15"/>
  <c r="K50" i="15"/>
  <c r="G50" i="15"/>
  <c r="K49" i="15"/>
  <c r="G49" i="15"/>
  <c r="K48" i="15"/>
  <c r="G48" i="15"/>
  <c r="K47" i="15"/>
  <c r="G47" i="15"/>
  <c r="K46" i="15"/>
  <c r="G46" i="15"/>
  <c r="K45" i="15"/>
  <c r="G45" i="15"/>
  <c r="K44" i="15"/>
  <c r="G44" i="15"/>
  <c r="K43" i="15"/>
  <c r="G43" i="15"/>
  <c r="K42" i="15"/>
  <c r="G42" i="15"/>
  <c r="K41" i="15"/>
  <c r="G41" i="15"/>
  <c r="K40" i="15"/>
  <c r="G40" i="15"/>
  <c r="K39" i="15"/>
  <c r="G39" i="15"/>
  <c r="K38" i="15"/>
  <c r="G38" i="15"/>
  <c r="K37" i="15"/>
  <c r="G37" i="15"/>
  <c r="K36" i="15"/>
  <c r="G36" i="15"/>
  <c r="K35" i="15"/>
  <c r="G35" i="15"/>
  <c r="K34" i="15"/>
  <c r="G34" i="15"/>
  <c r="K33" i="15"/>
  <c r="G33" i="15"/>
  <c r="K32" i="15"/>
  <c r="G32" i="15"/>
  <c r="K31" i="15"/>
  <c r="G31" i="15"/>
  <c r="K30" i="15"/>
  <c r="G30" i="15"/>
  <c r="K29" i="15"/>
  <c r="G29" i="15"/>
  <c r="K28" i="15"/>
  <c r="G28" i="15"/>
  <c r="K27" i="15"/>
  <c r="G27" i="15"/>
  <c r="K26" i="15"/>
  <c r="G26" i="15"/>
  <c r="K25" i="15"/>
  <c r="G25" i="15"/>
  <c r="K24" i="15"/>
  <c r="G24" i="15"/>
  <c r="K23" i="15"/>
  <c r="G23" i="15"/>
  <c r="K22" i="15"/>
  <c r="G22" i="15"/>
  <c r="K21" i="15"/>
  <c r="G21" i="15"/>
  <c r="K20" i="15"/>
  <c r="G20" i="15"/>
  <c r="K19" i="15"/>
  <c r="G19" i="15"/>
  <c r="K18" i="15"/>
  <c r="G18" i="15"/>
  <c r="K17" i="15"/>
  <c r="G17" i="15"/>
  <c r="K16" i="15"/>
  <c r="G16" i="15"/>
  <c r="K15" i="15"/>
  <c r="G15" i="15"/>
  <c r="K14" i="15"/>
  <c r="G14" i="15"/>
  <c r="K13" i="15"/>
  <c r="G13" i="15"/>
  <c r="K12" i="15"/>
  <c r="G12" i="15"/>
  <c r="K11" i="15"/>
  <c r="G11" i="15"/>
  <c r="K10" i="15"/>
  <c r="G10" i="15"/>
  <c r="K9" i="15"/>
  <c r="G9" i="15"/>
  <c r="K8" i="15"/>
  <c r="G8" i="15"/>
  <c r="K7" i="15"/>
  <c r="G7" i="15"/>
  <c r="K6" i="15"/>
  <c r="G6" i="15"/>
  <c r="K5" i="15"/>
  <c r="G5" i="15"/>
  <c r="K4" i="15"/>
  <c r="G4" i="15"/>
  <c r="K3" i="15"/>
  <c r="G3" i="15"/>
  <c r="K1374" i="14"/>
  <c r="G1374" i="14"/>
  <c r="K1373" i="14"/>
  <c r="G1373" i="14"/>
  <c r="K1372" i="14"/>
  <c r="G1372" i="14"/>
  <c r="K1371" i="14"/>
  <c r="G1371" i="14"/>
  <c r="K1370" i="14"/>
  <c r="G1370" i="14"/>
  <c r="K1369" i="14"/>
  <c r="G1369" i="14"/>
  <c r="K1368" i="14"/>
  <c r="G1368" i="14"/>
  <c r="K1367" i="14"/>
  <c r="G1367" i="14"/>
  <c r="K1366" i="14"/>
  <c r="G1366" i="14"/>
  <c r="K1365" i="14"/>
  <c r="G1365" i="14"/>
  <c r="K1364" i="14"/>
  <c r="G1364" i="14"/>
  <c r="K1363" i="14"/>
  <c r="G1363" i="14"/>
  <c r="K1362" i="14"/>
  <c r="G1362" i="14"/>
  <c r="K1361" i="14"/>
  <c r="G1361" i="14"/>
  <c r="K1360" i="14"/>
  <c r="G1360" i="14"/>
  <c r="K1359" i="14"/>
  <c r="G1359" i="14"/>
  <c r="K1358" i="14"/>
  <c r="G1358" i="14"/>
  <c r="K1357" i="14"/>
  <c r="G1357" i="14"/>
  <c r="K1356" i="14"/>
  <c r="G1356" i="14"/>
  <c r="K1355" i="14"/>
  <c r="G1355" i="14"/>
  <c r="K1354" i="14"/>
  <c r="G1354" i="14"/>
  <c r="K1353" i="14"/>
  <c r="G1353" i="14"/>
  <c r="K1352" i="14"/>
  <c r="G1352" i="14"/>
  <c r="K1351" i="14"/>
  <c r="G1351" i="14"/>
  <c r="K1350" i="14"/>
  <c r="G1350" i="14"/>
  <c r="K1349" i="14"/>
  <c r="G1349" i="14"/>
  <c r="K1348" i="14"/>
  <c r="G1348" i="14"/>
  <c r="K1347" i="14"/>
  <c r="G1347" i="14"/>
  <c r="K1346" i="14"/>
  <c r="G1346" i="14"/>
  <c r="K1345" i="14"/>
  <c r="G1345" i="14"/>
  <c r="K1344" i="14"/>
  <c r="G1344" i="14"/>
  <c r="K1343" i="14"/>
  <c r="G1343" i="14"/>
  <c r="K1342" i="14"/>
  <c r="G1342" i="14"/>
  <c r="K1341" i="14"/>
  <c r="G1341" i="14"/>
  <c r="K1340" i="14"/>
  <c r="G1340" i="14"/>
  <c r="K1339" i="14"/>
  <c r="G1339" i="14"/>
  <c r="K1338" i="14"/>
  <c r="G1338" i="14"/>
  <c r="K1337" i="14"/>
  <c r="G1337" i="14"/>
  <c r="K1336" i="14"/>
  <c r="G1336" i="14"/>
  <c r="K1335" i="14"/>
  <c r="G1335" i="14"/>
  <c r="K1334" i="14"/>
  <c r="G1334" i="14"/>
  <c r="K1333" i="14"/>
  <c r="G1333" i="14"/>
  <c r="K1332" i="14"/>
  <c r="G1332" i="14"/>
  <c r="K1331" i="14"/>
  <c r="G1331" i="14"/>
  <c r="K1330" i="14"/>
  <c r="G1330" i="14"/>
  <c r="K1329" i="14"/>
  <c r="G1329" i="14"/>
  <c r="K1328" i="14"/>
  <c r="G1328" i="14"/>
  <c r="K1327" i="14"/>
  <c r="G1327" i="14"/>
  <c r="K1326" i="14"/>
  <c r="G1326" i="14"/>
  <c r="K1325" i="14"/>
  <c r="G1325" i="14"/>
  <c r="K1324" i="14"/>
  <c r="G1324" i="14"/>
  <c r="K1323" i="14"/>
  <c r="G1323" i="14"/>
  <c r="K1322" i="14"/>
  <c r="G1322" i="14"/>
  <c r="K1321" i="14"/>
  <c r="G1321" i="14"/>
  <c r="K1320" i="14"/>
  <c r="G1320" i="14"/>
  <c r="K1319" i="14"/>
  <c r="G1319" i="14"/>
  <c r="K1318" i="14"/>
  <c r="G1318" i="14"/>
  <c r="K1317" i="14"/>
  <c r="G1317" i="14"/>
  <c r="K1316" i="14"/>
  <c r="G1316" i="14"/>
  <c r="K1315" i="14"/>
  <c r="G1315" i="14"/>
  <c r="K1314" i="14"/>
  <c r="G1314" i="14"/>
  <c r="K1313" i="14"/>
  <c r="G1313" i="14"/>
  <c r="K1312" i="14"/>
  <c r="G1312" i="14"/>
  <c r="K1311" i="14"/>
  <c r="G1311" i="14"/>
  <c r="K1310" i="14"/>
  <c r="G1310" i="14"/>
  <c r="K1309" i="14"/>
  <c r="G1309" i="14"/>
  <c r="K1308" i="14"/>
  <c r="G1308" i="14"/>
  <c r="K1307" i="14"/>
  <c r="G1307" i="14"/>
  <c r="K1306" i="14"/>
  <c r="G1306" i="14"/>
  <c r="K1305" i="14"/>
  <c r="G1305" i="14"/>
  <c r="K1304" i="14"/>
  <c r="G1304" i="14"/>
  <c r="K1303" i="14"/>
  <c r="G1303" i="14"/>
  <c r="K1302" i="14"/>
  <c r="G1302" i="14"/>
  <c r="K1301" i="14"/>
  <c r="G1301" i="14"/>
  <c r="K1300" i="14"/>
  <c r="G1300" i="14"/>
  <c r="K1299" i="14"/>
  <c r="G1299" i="14"/>
  <c r="K1298" i="14"/>
  <c r="G1298" i="14"/>
  <c r="K1297" i="14"/>
  <c r="G1297" i="14"/>
  <c r="K1296" i="14"/>
  <c r="G1296" i="14"/>
  <c r="K1295" i="14"/>
  <c r="G1295" i="14"/>
  <c r="K1294" i="14"/>
  <c r="G1294" i="14"/>
  <c r="K1293" i="14"/>
  <c r="G1293" i="14"/>
  <c r="K1292" i="14"/>
  <c r="G1292" i="14"/>
  <c r="K1291" i="14"/>
  <c r="G1291" i="14"/>
  <c r="K1290" i="14"/>
  <c r="G1290" i="14"/>
  <c r="K1289" i="14"/>
  <c r="G1289" i="14"/>
  <c r="K1288" i="14"/>
  <c r="G1288" i="14"/>
  <c r="K1287" i="14"/>
  <c r="G1287" i="14"/>
  <c r="K1286" i="14"/>
  <c r="G1286" i="14"/>
  <c r="K1285" i="14"/>
  <c r="G1285" i="14"/>
  <c r="K1284" i="14"/>
  <c r="G1284" i="14"/>
  <c r="K1283" i="14"/>
  <c r="G1283" i="14"/>
  <c r="K1282" i="14"/>
  <c r="G1282" i="14"/>
  <c r="K1281" i="14"/>
  <c r="G1281" i="14"/>
  <c r="K1280" i="14"/>
  <c r="G1280" i="14"/>
  <c r="K1279" i="14"/>
  <c r="G1279" i="14"/>
  <c r="K1278" i="14"/>
  <c r="G1278" i="14"/>
  <c r="K1277" i="14"/>
  <c r="G1277" i="14"/>
  <c r="K1276" i="14"/>
  <c r="G1276" i="14"/>
  <c r="K1275" i="14"/>
  <c r="G1275" i="14"/>
  <c r="K1274" i="14"/>
  <c r="G1274" i="14"/>
  <c r="K1273" i="14"/>
  <c r="G1273" i="14"/>
  <c r="K1272" i="14"/>
  <c r="G1272" i="14"/>
  <c r="K1271" i="14"/>
  <c r="G1271" i="14"/>
  <c r="K1270" i="14"/>
  <c r="G1270" i="14"/>
  <c r="K1269" i="14"/>
  <c r="G1269" i="14"/>
  <c r="K1268" i="14"/>
  <c r="G1268" i="14"/>
  <c r="K1267" i="14"/>
  <c r="G1267" i="14"/>
  <c r="K1266" i="14"/>
  <c r="G1266" i="14"/>
  <c r="K1265" i="14"/>
  <c r="G1265" i="14"/>
  <c r="K1264" i="14"/>
  <c r="G1264" i="14"/>
  <c r="K1263" i="14"/>
  <c r="G1263" i="14"/>
  <c r="K1262" i="14"/>
  <c r="G1262" i="14"/>
  <c r="K1261" i="14"/>
  <c r="G1261" i="14"/>
  <c r="K1260" i="14"/>
  <c r="G1260" i="14"/>
  <c r="K1259" i="14"/>
  <c r="G1259" i="14"/>
  <c r="K1258" i="14"/>
  <c r="G1258" i="14"/>
  <c r="K1257" i="14"/>
  <c r="G1257" i="14"/>
  <c r="K1256" i="14"/>
  <c r="G1256" i="14"/>
  <c r="K1255" i="14"/>
  <c r="G1255" i="14"/>
  <c r="K1254" i="14"/>
  <c r="G1254" i="14"/>
  <c r="K1253" i="14"/>
  <c r="G1253" i="14"/>
  <c r="K1252" i="14"/>
  <c r="G1252" i="14"/>
  <c r="K1251" i="14"/>
  <c r="G1251" i="14"/>
  <c r="K1250" i="14"/>
  <c r="G1250" i="14"/>
  <c r="K1249" i="14"/>
  <c r="G1249" i="14"/>
  <c r="K1248" i="14"/>
  <c r="G1248" i="14"/>
  <c r="K1247" i="14"/>
  <c r="G1247" i="14"/>
  <c r="K1246" i="14"/>
  <c r="G1246" i="14"/>
  <c r="K1245" i="14"/>
  <c r="G1245" i="14"/>
  <c r="K1244" i="14"/>
  <c r="G1244" i="14"/>
  <c r="K1243" i="14"/>
  <c r="G1243" i="14"/>
  <c r="K1242" i="14"/>
  <c r="G1242" i="14"/>
  <c r="K1241" i="14"/>
  <c r="G1241" i="14"/>
  <c r="K1240" i="14"/>
  <c r="G1240" i="14"/>
  <c r="K1239" i="14"/>
  <c r="G1239" i="14"/>
  <c r="K1238" i="14"/>
  <c r="G1238" i="14"/>
  <c r="K1237" i="14"/>
  <c r="G1237" i="14"/>
  <c r="K1236" i="14"/>
  <c r="G1236" i="14"/>
  <c r="K1235" i="14"/>
  <c r="G1235" i="14"/>
  <c r="K1234" i="14"/>
  <c r="G1234" i="14"/>
  <c r="K1233" i="14"/>
  <c r="G1233" i="14"/>
  <c r="K1232" i="14"/>
  <c r="G1232" i="14"/>
  <c r="K1231" i="14"/>
  <c r="G1231" i="14"/>
  <c r="K1230" i="14"/>
  <c r="G1230" i="14"/>
  <c r="K1229" i="14"/>
  <c r="G1229" i="14"/>
  <c r="K1228" i="14"/>
  <c r="G1228" i="14"/>
  <c r="K1227" i="14"/>
  <c r="G1227" i="14"/>
  <c r="K1226" i="14"/>
  <c r="G1226" i="14"/>
  <c r="K1225" i="14"/>
  <c r="G1225" i="14"/>
  <c r="K1224" i="14"/>
  <c r="G1224" i="14"/>
  <c r="K1223" i="14"/>
  <c r="G1223" i="14"/>
  <c r="K1222" i="14"/>
  <c r="G1222" i="14"/>
  <c r="K1221" i="14"/>
  <c r="G1221" i="14"/>
  <c r="K1220" i="14"/>
  <c r="G1220" i="14"/>
  <c r="K1219" i="14"/>
  <c r="G1219" i="14"/>
  <c r="K1218" i="14"/>
  <c r="G1218" i="14"/>
  <c r="K1217" i="14"/>
  <c r="G1217" i="14"/>
  <c r="K1216" i="14"/>
  <c r="G1216" i="14"/>
  <c r="K1215" i="14"/>
  <c r="G1215" i="14"/>
  <c r="K1214" i="14"/>
  <c r="G1214" i="14"/>
  <c r="K1213" i="14"/>
  <c r="G1213" i="14"/>
  <c r="K1212" i="14"/>
  <c r="G1212" i="14"/>
  <c r="K1211" i="14"/>
  <c r="G1211" i="14"/>
  <c r="K1210" i="14"/>
  <c r="G1210" i="14"/>
  <c r="K1209" i="14"/>
  <c r="G1209" i="14"/>
  <c r="K1208" i="14"/>
  <c r="G1208" i="14"/>
  <c r="K1207" i="14"/>
  <c r="G1207" i="14"/>
  <c r="K1206" i="14"/>
  <c r="G1206" i="14"/>
  <c r="K1205" i="14"/>
  <c r="G1205" i="14"/>
  <c r="K1204" i="14"/>
  <c r="G1204" i="14"/>
  <c r="K1203" i="14"/>
  <c r="G1203" i="14"/>
  <c r="K1202" i="14"/>
  <c r="G1202" i="14"/>
  <c r="K1201" i="14"/>
  <c r="G1201" i="14"/>
  <c r="K1200" i="14"/>
  <c r="G1200" i="14"/>
  <c r="K1199" i="14"/>
  <c r="G1199" i="14"/>
  <c r="K1198" i="14"/>
  <c r="G1198" i="14"/>
  <c r="K1197" i="14"/>
  <c r="G1197" i="14"/>
  <c r="K1196" i="14"/>
  <c r="G1196" i="14"/>
  <c r="K1195" i="14"/>
  <c r="G1195" i="14"/>
  <c r="K1194" i="14"/>
  <c r="G1194" i="14"/>
  <c r="K1193" i="14"/>
  <c r="G1193" i="14"/>
  <c r="K1192" i="14"/>
  <c r="G1192" i="14"/>
  <c r="K1191" i="14"/>
  <c r="G1191" i="14"/>
  <c r="K1190" i="14"/>
  <c r="G1190" i="14"/>
  <c r="K1189" i="14"/>
  <c r="G1189" i="14"/>
  <c r="K1188" i="14"/>
  <c r="G1188" i="14"/>
  <c r="K1187" i="14"/>
  <c r="G1187" i="14"/>
  <c r="K1186" i="14"/>
  <c r="G1186" i="14"/>
  <c r="K1185" i="14"/>
  <c r="G1185" i="14"/>
  <c r="K1184" i="14"/>
  <c r="G1184" i="14"/>
  <c r="K1183" i="14"/>
  <c r="G1183" i="14"/>
  <c r="K1182" i="14"/>
  <c r="G1182" i="14"/>
  <c r="K1181" i="14"/>
  <c r="G1181" i="14"/>
  <c r="K1180" i="14"/>
  <c r="G1180" i="14"/>
  <c r="K1179" i="14"/>
  <c r="G1179" i="14"/>
  <c r="K1178" i="14"/>
  <c r="G1178" i="14"/>
  <c r="K1177" i="14"/>
  <c r="G1177" i="14"/>
  <c r="K1176" i="14"/>
  <c r="G1176" i="14"/>
  <c r="K1175" i="14"/>
  <c r="G1175" i="14"/>
  <c r="K1174" i="14"/>
  <c r="G1174" i="14"/>
  <c r="K1173" i="14"/>
  <c r="G1173" i="14"/>
  <c r="K1172" i="14"/>
  <c r="G1172" i="14"/>
  <c r="K1171" i="14"/>
  <c r="G1171" i="14"/>
  <c r="K1170" i="14"/>
  <c r="G1170" i="14"/>
  <c r="K1169" i="14"/>
  <c r="G1169" i="14"/>
  <c r="K1168" i="14"/>
  <c r="G1168" i="14"/>
  <c r="K1167" i="14"/>
  <c r="G1167" i="14"/>
  <c r="K1166" i="14"/>
  <c r="G1166" i="14"/>
  <c r="K1165" i="14"/>
  <c r="G1165" i="14"/>
  <c r="K1164" i="14"/>
  <c r="G1164" i="14"/>
  <c r="K1163" i="14"/>
  <c r="G1163" i="14"/>
  <c r="K1162" i="14"/>
  <c r="G1162" i="14"/>
  <c r="K1161" i="14"/>
  <c r="G1161" i="14"/>
  <c r="K1160" i="14"/>
  <c r="G1160" i="14"/>
  <c r="K1159" i="14"/>
  <c r="G1159" i="14"/>
  <c r="K1158" i="14"/>
  <c r="G1158" i="14"/>
  <c r="K1157" i="14"/>
  <c r="G1157" i="14"/>
  <c r="K1156" i="14"/>
  <c r="G1156" i="14"/>
  <c r="K1155" i="14"/>
  <c r="G1155" i="14"/>
  <c r="K1154" i="14"/>
  <c r="G1154" i="14"/>
  <c r="K1153" i="14"/>
  <c r="G1153" i="14"/>
  <c r="K1152" i="14"/>
  <c r="G1152" i="14"/>
  <c r="K1151" i="14"/>
  <c r="G1151" i="14"/>
  <c r="K1150" i="14"/>
  <c r="G1150" i="14"/>
  <c r="K1149" i="14"/>
  <c r="G1149" i="14"/>
  <c r="K1148" i="14"/>
  <c r="G1148" i="14"/>
  <c r="K1147" i="14"/>
  <c r="G1147" i="14"/>
  <c r="K1146" i="14"/>
  <c r="G1146" i="14"/>
  <c r="K1145" i="14"/>
  <c r="G1145" i="14"/>
  <c r="K1144" i="14"/>
  <c r="G1144" i="14"/>
  <c r="K1143" i="14"/>
  <c r="G1143" i="14"/>
  <c r="K1142" i="14"/>
  <c r="G1142" i="14"/>
  <c r="K1141" i="14"/>
  <c r="G1141" i="14"/>
  <c r="K1140" i="14"/>
  <c r="G1140" i="14"/>
  <c r="K1139" i="14"/>
  <c r="G1139" i="14"/>
  <c r="K1138" i="14"/>
  <c r="G1138" i="14"/>
  <c r="K1137" i="14"/>
  <c r="G1137" i="14"/>
  <c r="K1136" i="14"/>
  <c r="G1136" i="14"/>
  <c r="K1135" i="14"/>
  <c r="G1135" i="14"/>
  <c r="K1134" i="14"/>
  <c r="G1134" i="14"/>
  <c r="K1133" i="14"/>
  <c r="G1133" i="14"/>
  <c r="K1132" i="14"/>
  <c r="G1132" i="14"/>
  <c r="K1131" i="14"/>
  <c r="G1131" i="14"/>
  <c r="K1130" i="14"/>
  <c r="G1130" i="14"/>
  <c r="K1129" i="14"/>
  <c r="G1129" i="14"/>
  <c r="K1128" i="14"/>
  <c r="G1128" i="14"/>
  <c r="K1127" i="14"/>
  <c r="G1127" i="14"/>
  <c r="K1126" i="14"/>
  <c r="G1126" i="14"/>
  <c r="K1125" i="14"/>
  <c r="G1125" i="14"/>
  <c r="K1124" i="14"/>
  <c r="G1124" i="14"/>
  <c r="K1123" i="14"/>
  <c r="G1123" i="14"/>
  <c r="K1122" i="14"/>
  <c r="G1122" i="14"/>
  <c r="K1121" i="14"/>
  <c r="G1121" i="14"/>
  <c r="K1120" i="14"/>
  <c r="G1120" i="14"/>
  <c r="K1119" i="14"/>
  <c r="G1119" i="14"/>
  <c r="K1118" i="14"/>
  <c r="G1118" i="14"/>
  <c r="K1117" i="14"/>
  <c r="G1117" i="14"/>
  <c r="K1116" i="14"/>
  <c r="G1116" i="14"/>
  <c r="K1115" i="14"/>
  <c r="G1115" i="14"/>
  <c r="K1114" i="14"/>
  <c r="G1114" i="14"/>
  <c r="K1113" i="14"/>
  <c r="G1113" i="14"/>
  <c r="K1112" i="14"/>
  <c r="G1112" i="14"/>
  <c r="K1111" i="14"/>
  <c r="G1111" i="14"/>
  <c r="K1110" i="14"/>
  <c r="G1110" i="14"/>
  <c r="K1109" i="14"/>
  <c r="G1109" i="14"/>
  <c r="K1108" i="14"/>
  <c r="G1108" i="14"/>
  <c r="K1107" i="14"/>
  <c r="G1107" i="14"/>
  <c r="K1106" i="14"/>
  <c r="G1106" i="14"/>
  <c r="K1105" i="14"/>
  <c r="G1105" i="14"/>
  <c r="K1104" i="14"/>
  <c r="G1104" i="14"/>
  <c r="K1103" i="14"/>
  <c r="G1103" i="14"/>
  <c r="K1102" i="14"/>
  <c r="G1102" i="14"/>
  <c r="K1101" i="14"/>
  <c r="G1101" i="14"/>
  <c r="K1100" i="14"/>
  <c r="G1100" i="14"/>
  <c r="K1099" i="14"/>
  <c r="G1099" i="14"/>
  <c r="K1098" i="14"/>
  <c r="G1098" i="14"/>
  <c r="K1097" i="14"/>
  <c r="G1097" i="14"/>
  <c r="K1096" i="14"/>
  <c r="G1096" i="14"/>
  <c r="K1095" i="14"/>
  <c r="G1095" i="14"/>
  <c r="K1094" i="14"/>
  <c r="G1094" i="14"/>
  <c r="K1093" i="14"/>
  <c r="G1093" i="14"/>
  <c r="K1092" i="14"/>
  <c r="G1092" i="14"/>
  <c r="K1091" i="14"/>
  <c r="G1091" i="14"/>
  <c r="K1090" i="14"/>
  <c r="G1090" i="14"/>
  <c r="K1089" i="14"/>
  <c r="G1089" i="14"/>
  <c r="K1088" i="14"/>
  <c r="G1088" i="14"/>
  <c r="K1087" i="14"/>
  <c r="G1087" i="14"/>
  <c r="K1086" i="14"/>
  <c r="G1086" i="14"/>
  <c r="K1085" i="14"/>
  <c r="G1085" i="14"/>
  <c r="K1084" i="14"/>
  <c r="G1084" i="14"/>
  <c r="K1083" i="14"/>
  <c r="G1083" i="14"/>
  <c r="K1082" i="14"/>
  <c r="G1082" i="14"/>
  <c r="K1081" i="14"/>
  <c r="G1081" i="14"/>
  <c r="K1080" i="14"/>
  <c r="G1080" i="14"/>
  <c r="K1079" i="14"/>
  <c r="G1079" i="14"/>
  <c r="K1078" i="14"/>
  <c r="G1078" i="14"/>
  <c r="K1077" i="14"/>
  <c r="G1077" i="14"/>
  <c r="K1076" i="14"/>
  <c r="G1076" i="14"/>
  <c r="K1075" i="14"/>
  <c r="G1075" i="14"/>
  <c r="K1074" i="14"/>
  <c r="G1074" i="14"/>
  <c r="K1073" i="14"/>
  <c r="G1073" i="14"/>
  <c r="K1072" i="14"/>
  <c r="G1072" i="14"/>
  <c r="K1071" i="14"/>
  <c r="G1071" i="14"/>
  <c r="K1070" i="14"/>
  <c r="G1070" i="14"/>
  <c r="K1069" i="14"/>
  <c r="G1069" i="14"/>
  <c r="K1068" i="14"/>
  <c r="G1068" i="14"/>
  <c r="K1067" i="14"/>
  <c r="G1067" i="14"/>
  <c r="K1066" i="14"/>
  <c r="G1066" i="14"/>
  <c r="K1065" i="14"/>
  <c r="G1065" i="14"/>
  <c r="K1064" i="14"/>
  <c r="G1064" i="14"/>
  <c r="K1063" i="14"/>
  <c r="G1063" i="14"/>
  <c r="K1062" i="14"/>
  <c r="G1062" i="14"/>
  <c r="K1061" i="14"/>
  <c r="G1061" i="14"/>
  <c r="K1060" i="14"/>
  <c r="G1060" i="14"/>
  <c r="K1059" i="14"/>
  <c r="G1059" i="14"/>
  <c r="K1058" i="14"/>
  <c r="G1058" i="14"/>
  <c r="K1057" i="14"/>
  <c r="G1057" i="14"/>
  <c r="G1056" i="14"/>
  <c r="K1055" i="14"/>
  <c r="G1055" i="14"/>
  <c r="K1054" i="14"/>
  <c r="G1054" i="14"/>
  <c r="K1053" i="14"/>
  <c r="G1053" i="14"/>
  <c r="K1052" i="14"/>
  <c r="G1052" i="14"/>
  <c r="K1051" i="14"/>
  <c r="G1051" i="14"/>
  <c r="K1050" i="14"/>
  <c r="G1050" i="14"/>
  <c r="K1049" i="14"/>
  <c r="G1049" i="14"/>
  <c r="K1048" i="14"/>
  <c r="G1048" i="14"/>
  <c r="K1047" i="14"/>
  <c r="G1047" i="14"/>
  <c r="K1046" i="14"/>
  <c r="G1046" i="14"/>
  <c r="K1045" i="14"/>
  <c r="G1045" i="14"/>
  <c r="K1044" i="14"/>
  <c r="G1044" i="14"/>
  <c r="K1043" i="14"/>
  <c r="G1043" i="14"/>
  <c r="K1042" i="14"/>
  <c r="G1042" i="14"/>
  <c r="K1041" i="14"/>
  <c r="G1041" i="14"/>
  <c r="K1040" i="14"/>
  <c r="G1040" i="14"/>
  <c r="K1039" i="14"/>
  <c r="G1039" i="14"/>
  <c r="K1038" i="14"/>
  <c r="G1038" i="14"/>
  <c r="K1037" i="14"/>
  <c r="G1037" i="14"/>
  <c r="K1036" i="14"/>
  <c r="G1036" i="14"/>
  <c r="K1035" i="14"/>
  <c r="G1035" i="14"/>
  <c r="K1034" i="14"/>
  <c r="G1034" i="14"/>
  <c r="K1033" i="14"/>
  <c r="G1033" i="14"/>
  <c r="K1032" i="14"/>
  <c r="G1032" i="14"/>
  <c r="K1031" i="14"/>
  <c r="G1031" i="14"/>
  <c r="K1030" i="14"/>
  <c r="G1030" i="14"/>
  <c r="K1029" i="14"/>
  <c r="G1029" i="14"/>
  <c r="K1028" i="14"/>
  <c r="G1028" i="14"/>
  <c r="K1027" i="14"/>
  <c r="G1027" i="14"/>
  <c r="K1026" i="14"/>
  <c r="G1026" i="14"/>
  <c r="K1025" i="14"/>
  <c r="G1025" i="14"/>
  <c r="K1024" i="14"/>
  <c r="G1024" i="14"/>
  <c r="K1023" i="14"/>
  <c r="G1023" i="14"/>
  <c r="K1022" i="14"/>
  <c r="G1022" i="14"/>
  <c r="K1021" i="14"/>
  <c r="G1021" i="14"/>
  <c r="K1020" i="14"/>
  <c r="G1020" i="14"/>
  <c r="K1019" i="14"/>
  <c r="G1019" i="14"/>
  <c r="K1018" i="14"/>
  <c r="G1018" i="14"/>
  <c r="K1017" i="14"/>
  <c r="G1017" i="14"/>
  <c r="K1016" i="14"/>
  <c r="G1016" i="14"/>
  <c r="K1015" i="14"/>
  <c r="G1015" i="14"/>
  <c r="K1014" i="14"/>
  <c r="G1014" i="14"/>
  <c r="K1013" i="14"/>
  <c r="G1013" i="14"/>
  <c r="K1012" i="14"/>
  <c r="G1012" i="14"/>
  <c r="K1011" i="14"/>
  <c r="G1011" i="14"/>
  <c r="K1010" i="14"/>
  <c r="G1010" i="14"/>
  <c r="K1009" i="14"/>
  <c r="G1009" i="14"/>
  <c r="K1008" i="14"/>
  <c r="G1008" i="14"/>
  <c r="K1007" i="14"/>
  <c r="G1007" i="14"/>
  <c r="K1006" i="14"/>
  <c r="G1006" i="14"/>
  <c r="K1005" i="14"/>
  <c r="G1005" i="14"/>
  <c r="K1004" i="14"/>
  <c r="G1004" i="14"/>
  <c r="K1003" i="14"/>
  <c r="G1003" i="14"/>
  <c r="K1002" i="14"/>
  <c r="G1002" i="14"/>
  <c r="K1001" i="14"/>
  <c r="G1001" i="14"/>
  <c r="K1000" i="14"/>
  <c r="G1000" i="14"/>
  <c r="K999" i="14"/>
  <c r="G999" i="14"/>
  <c r="K998" i="14"/>
  <c r="G998" i="14"/>
  <c r="K997" i="14"/>
  <c r="G997" i="14"/>
  <c r="K996" i="14"/>
  <c r="G996" i="14"/>
  <c r="K995" i="14"/>
  <c r="G995" i="14"/>
  <c r="K994" i="14"/>
  <c r="G994" i="14"/>
  <c r="K993" i="14"/>
  <c r="G993" i="14"/>
  <c r="K992" i="14"/>
  <c r="G992" i="14"/>
  <c r="K991" i="14"/>
  <c r="G991" i="14"/>
  <c r="K990" i="14"/>
  <c r="G990" i="14"/>
  <c r="K989" i="14"/>
  <c r="G989" i="14"/>
  <c r="K988" i="14"/>
  <c r="G988" i="14"/>
  <c r="K987" i="14"/>
  <c r="G987" i="14"/>
  <c r="K986" i="14"/>
  <c r="G986" i="14"/>
  <c r="K985" i="14"/>
  <c r="G985" i="14"/>
  <c r="K984" i="14"/>
  <c r="G984" i="14"/>
  <c r="K983" i="14"/>
  <c r="G983" i="14"/>
  <c r="K982" i="14"/>
  <c r="G982" i="14"/>
  <c r="K981" i="14"/>
  <c r="G981" i="14"/>
  <c r="K980" i="14"/>
  <c r="G980" i="14"/>
  <c r="K979" i="14"/>
  <c r="G979" i="14"/>
  <c r="K978" i="14"/>
  <c r="G978" i="14"/>
  <c r="K977" i="14"/>
  <c r="G977" i="14"/>
  <c r="K976" i="14"/>
  <c r="G976" i="14"/>
  <c r="K975" i="14"/>
  <c r="G975" i="14"/>
  <c r="K974" i="14"/>
  <c r="G974" i="14"/>
  <c r="K973" i="14"/>
  <c r="G973" i="14"/>
  <c r="K972" i="14"/>
  <c r="G972" i="14"/>
  <c r="K971" i="14"/>
  <c r="G971" i="14"/>
  <c r="K970" i="14"/>
  <c r="G970" i="14"/>
  <c r="K969" i="14"/>
  <c r="G969" i="14"/>
  <c r="K968" i="14"/>
  <c r="G968" i="14"/>
  <c r="K967" i="14"/>
  <c r="G967" i="14"/>
  <c r="K966" i="14"/>
  <c r="G966" i="14"/>
  <c r="K965" i="14"/>
  <c r="G965" i="14"/>
  <c r="K964" i="14"/>
  <c r="G964" i="14"/>
  <c r="K963" i="14"/>
  <c r="G963" i="14"/>
  <c r="K962" i="14"/>
  <c r="G962" i="14"/>
  <c r="K961" i="14"/>
  <c r="G961" i="14"/>
  <c r="K960" i="14"/>
  <c r="G960" i="14"/>
  <c r="K959" i="14"/>
  <c r="G959" i="14"/>
  <c r="K958" i="14"/>
  <c r="G958" i="14"/>
  <c r="K957" i="14"/>
  <c r="G957" i="14"/>
  <c r="K956" i="14"/>
  <c r="G956" i="14"/>
  <c r="K955" i="14"/>
  <c r="G955" i="14"/>
  <c r="K954" i="14"/>
  <c r="G954" i="14"/>
  <c r="K953" i="14"/>
  <c r="G953" i="14"/>
  <c r="K952" i="14"/>
  <c r="G952" i="14"/>
  <c r="K951" i="14"/>
  <c r="G951" i="14"/>
  <c r="K950" i="14"/>
  <c r="G950" i="14"/>
  <c r="K949" i="14"/>
  <c r="G949" i="14"/>
  <c r="K948" i="14"/>
  <c r="G948" i="14"/>
  <c r="K947" i="14"/>
  <c r="G947" i="14"/>
  <c r="K946" i="14"/>
  <c r="G946" i="14"/>
  <c r="K945" i="14"/>
  <c r="G945" i="14"/>
  <c r="K944" i="14"/>
  <c r="G944" i="14"/>
  <c r="K943" i="14"/>
  <c r="G943" i="14"/>
  <c r="K942" i="14"/>
  <c r="G942" i="14"/>
  <c r="K941" i="14"/>
  <c r="G941" i="14"/>
  <c r="K940" i="14"/>
  <c r="G940" i="14"/>
  <c r="K939" i="14"/>
  <c r="G939" i="14"/>
  <c r="K938" i="14"/>
  <c r="G938" i="14"/>
  <c r="K937" i="14"/>
  <c r="G937" i="14"/>
  <c r="K936" i="14"/>
  <c r="G936" i="14"/>
  <c r="K935" i="14"/>
  <c r="G935" i="14"/>
  <c r="K934" i="14"/>
  <c r="G934" i="14"/>
  <c r="K933" i="14"/>
  <c r="G933" i="14"/>
  <c r="K932" i="14"/>
  <c r="G932" i="14"/>
  <c r="K931" i="14"/>
  <c r="G931" i="14"/>
  <c r="K930" i="14"/>
  <c r="G930" i="14"/>
  <c r="K929" i="14"/>
  <c r="G929" i="14"/>
  <c r="K928" i="14"/>
  <c r="G928" i="14"/>
  <c r="K927" i="14"/>
  <c r="G927" i="14"/>
  <c r="K926" i="14"/>
  <c r="G926" i="14"/>
  <c r="K925" i="14"/>
  <c r="G925" i="14"/>
  <c r="K924" i="14"/>
  <c r="G924" i="14"/>
  <c r="K923" i="14"/>
  <c r="G923" i="14"/>
  <c r="K922" i="14"/>
  <c r="G922" i="14"/>
  <c r="K921" i="14"/>
  <c r="G921" i="14"/>
  <c r="K920" i="14"/>
  <c r="G920" i="14"/>
  <c r="K919" i="14"/>
  <c r="G919" i="14"/>
  <c r="K918" i="14"/>
  <c r="G918" i="14"/>
  <c r="K917" i="14"/>
  <c r="G917" i="14"/>
  <c r="K916" i="14"/>
  <c r="G916" i="14"/>
  <c r="K915" i="14"/>
  <c r="G915" i="14"/>
  <c r="K914" i="14"/>
  <c r="G914" i="14"/>
  <c r="K913" i="14"/>
  <c r="G913" i="14"/>
  <c r="K912" i="14"/>
  <c r="G912" i="14"/>
  <c r="K911" i="14"/>
  <c r="G911" i="14"/>
  <c r="K910" i="14"/>
  <c r="G910" i="14"/>
  <c r="K909" i="14"/>
  <c r="G909" i="14"/>
  <c r="K908" i="14"/>
  <c r="G908" i="14"/>
  <c r="K907" i="14"/>
  <c r="G907" i="14"/>
  <c r="K906" i="14"/>
  <c r="G906" i="14"/>
  <c r="K905" i="14"/>
  <c r="G905" i="14"/>
  <c r="K904" i="14"/>
  <c r="G904" i="14"/>
  <c r="K903" i="14"/>
  <c r="G903" i="14"/>
  <c r="K902" i="14"/>
  <c r="G902" i="14"/>
  <c r="K901" i="14"/>
  <c r="G901" i="14"/>
  <c r="K900" i="14"/>
  <c r="G900" i="14"/>
  <c r="K899" i="14"/>
  <c r="G899" i="14"/>
  <c r="K898" i="14"/>
  <c r="G898" i="14"/>
  <c r="K897" i="14"/>
  <c r="G897" i="14"/>
  <c r="K896" i="14"/>
  <c r="G896" i="14"/>
  <c r="K895" i="14"/>
  <c r="G895" i="14"/>
  <c r="K894" i="14"/>
  <c r="G894" i="14"/>
  <c r="K893" i="14"/>
  <c r="G893" i="14"/>
  <c r="K892" i="14"/>
  <c r="G892" i="14"/>
  <c r="K891" i="14"/>
  <c r="G891" i="14"/>
  <c r="K890" i="14"/>
  <c r="G890" i="14"/>
  <c r="K889" i="14"/>
  <c r="G889" i="14"/>
  <c r="K888" i="14"/>
  <c r="G888" i="14"/>
  <c r="K887" i="14"/>
  <c r="G887" i="14"/>
  <c r="K886" i="14"/>
  <c r="G886" i="14"/>
  <c r="K885" i="14"/>
  <c r="G885" i="14"/>
  <c r="K884" i="14"/>
  <c r="G884" i="14"/>
  <c r="K883" i="14"/>
  <c r="G883" i="14"/>
  <c r="K882" i="14"/>
  <c r="G882" i="14"/>
  <c r="K881" i="14"/>
  <c r="G881" i="14"/>
  <c r="K880" i="14"/>
  <c r="G880" i="14"/>
  <c r="K879" i="14"/>
  <c r="G879" i="14"/>
  <c r="K878" i="14"/>
  <c r="G878" i="14"/>
  <c r="K877" i="14"/>
  <c r="G877" i="14"/>
  <c r="K876" i="14"/>
  <c r="G876" i="14"/>
  <c r="K875" i="14"/>
  <c r="G875" i="14"/>
  <c r="K874" i="14"/>
  <c r="G874" i="14"/>
  <c r="K873" i="14"/>
  <c r="G873" i="14"/>
  <c r="K872" i="14"/>
  <c r="G872" i="14"/>
  <c r="K871" i="14"/>
  <c r="G871" i="14"/>
  <c r="K870" i="14"/>
  <c r="G870" i="14"/>
  <c r="K869" i="14"/>
  <c r="G869" i="14"/>
  <c r="K868" i="14"/>
  <c r="G868" i="14"/>
  <c r="K867" i="14"/>
  <c r="G867" i="14"/>
  <c r="K866" i="14"/>
  <c r="G866" i="14"/>
  <c r="K865" i="14"/>
  <c r="G865" i="14"/>
  <c r="K864" i="14"/>
  <c r="G864" i="14"/>
  <c r="K863" i="14"/>
  <c r="G863" i="14"/>
  <c r="K862" i="14"/>
  <c r="G862" i="14"/>
  <c r="K861" i="14"/>
  <c r="G861" i="14"/>
  <c r="K860" i="14"/>
  <c r="G860" i="14"/>
  <c r="K859" i="14"/>
  <c r="G859" i="14"/>
  <c r="K858" i="14"/>
  <c r="G858" i="14"/>
  <c r="K857" i="14"/>
  <c r="G857" i="14"/>
  <c r="K856" i="14"/>
  <c r="G856" i="14"/>
  <c r="K855" i="14"/>
  <c r="G855" i="14"/>
  <c r="K854" i="14"/>
  <c r="G854" i="14"/>
  <c r="K853" i="14"/>
  <c r="G853" i="14"/>
  <c r="K852" i="14"/>
  <c r="G852" i="14"/>
  <c r="K851" i="14"/>
  <c r="G851" i="14"/>
  <c r="K850" i="14"/>
  <c r="G850" i="14"/>
  <c r="K849" i="14"/>
  <c r="G849" i="14"/>
  <c r="K848" i="14"/>
  <c r="G848" i="14"/>
  <c r="K847" i="14"/>
  <c r="G847" i="14"/>
  <c r="K846" i="14"/>
  <c r="G846" i="14"/>
  <c r="K845" i="14"/>
  <c r="G845" i="14"/>
  <c r="K844" i="14"/>
  <c r="G844" i="14"/>
  <c r="K843" i="14"/>
  <c r="G843" i="14"/>
  <c r="K842" i="14"/>
  <c r="G842" i="14"/>
  <c r="K841" i="14"/>
  <c r="G841" i="14"/>
  <c r="K840" i="14"/>
  <c r="G840" i="14"/>
  <c r="K839" i="14"/>
  <c r="G839" i="14"/>
  <c r="K838" i="14"/>
  <c r="G838" i="14"/>
  <c r="K837" i="14"/>
  <c r="G837" i="14"/>
  <c r="K836" i="14"/>
  <c r="G836" i="14"/>
  <c r="K835" i="14"/>
  <c r="G835" i="14"/>
  <c r="K834" i="14"/>
  <c r="G834" i="14"/>
  <c r="K833" i="14"/>
  <c r="G833" i="14"/>
  <c r="K832" i="14"/>
  <c r="G832" i="14"/>
  <c r="K831" i="14"/>
  <c r="G831" i="14"/>
  <c r="K830" i="14"/>
  <c r="G830" i="14"/>
  <c r="K829" i="14"/>
  <c r="G829" i="14"/>
  <c r="K828" i="14"/>
  <c r="G828" i="14"/>
  <c r="K827" i="14"/>
  <c r="G827" i="14"/>
  <c r="K826" i="14"/>
  <c r="G826" i="14"/>
  <c r="K825" i="14"/>
  <c r="G825" i="14"/>
  <c r="K824" i="14"/>
  <c r="G824" i="14"/>
  <c r="K823" i="14"/>
  <c r="G823" i="14"/>
  <c r="K822" i="14"/>
  <c r="G822" i="14"/>
  <c r="K821" i="14"/>
  <c r="G821" i="14"/>
  <c r="K820" i="14"/>
  <c r="G820" i="14"/>
  <c r="K819" i="14"/>
  <c r="G819" i="14"/>
  <c r="K818" i="14"/>
  <c r="G818" i="14"/>
  <c r="K817" i="14"/>
  <c r="G817" i="14"/>
  <c r="K816" i="14"/>
  <c r="G816" i="14"/>
  <c r="K815" i="14"/>
  <c r="G815" i="14"/>
  <c r="K814" i="14"/>
  <c r="G814" i="14"/>
  <c r="K813" i="14"/>
  <c r="G813" i="14"/>
  <c r="K812" i="14"/>
  <c r="G812" i="14"/>
  <c r="K811" i="14"/>
  <c r="G811" i="14"/>
  <c r="K810" i="14"/>
  <c r="G810" i="14"/>
  <c r="K809" i="14"/>
  <c r="G809" i="14"/>
  <c r="K808" i="14"/>
  <c r="G808" i="14"/>
  <c r="K807" i="14"/>
  <c r="G807" i="14"/>
  <c r="K806" i="14"/>
  <c r="G806" i="14"/>
  <c r="K805" i="14"/>
  <c r="G805" i="14"/>
  <c r="K804" i="14"/>
  <c r="G804" i="14"/>
  <c r="K803" i="14"/>
  <c r="G803" i="14"/>
  <c r="K802" i="14"/>
  <c r="G802" i="14"/>
  <c r="K801" i="14"/>
  <c r="G801" i="14"/>
  <c r="K800" i="14"/>
  <c r="G800" i="14"/>
  <c r="K799" i="14"/>
  <c r="G799" i="14"/>
  <c r="K798" i="14"/>
  <c r="G798" i="14"/>
  <c r="K797" i="14"/>
  <c r="G797" i="14"/>
  <c r="K796" i="14"/>
  <c r="G796" i="14"/>
  <c r="K795" i="14"/>
  <c r="G795" i="14"/>
  <c r="K794" i="14"/>
  <c r="G794" i="14"/>
  <c r="K793" i="14"/>
  <c r="G793" i="14"/>
  <c r="K792" i="14"/>
  <c r="G792" i="14"/>
  <c r="K791" i="14"/>
  <c r="G791" i="14"/>
  <c r="K790" i="14"/>
  <c r="G790" i="14"/>
  <c r="K789" i="14"/>
  <c r="G789" i="14"/>
  <c r="K788" i="14"/>
  <c r="G788" i="14"/>
  <c r="K787" i="14"/>
  <c r="G787" i="14"/>
  <c r="K786" i="14"/>
  <c r="G786" i="14"/>
  <c r="K785" i="14"/>
  <c r="G785" i="14"/>
  <c r="K784" i="14"/>
  <c r="G784" i="14"/>
  <c r="K783" i="14"/>
  <c r="G783" i="14"/>
  <c r="K782" i="14"/>
  <c r="G782" i="14"/>
  <c r="K781" i="14"/>
  <c r="G781" i="14"/>
  <c r="K780" i="14"/>
  <c r="G780" i="14"/>
  <c r="K779" i="14"/>
  <c r="G779" i="14"/>
  <c r="K778" i="14"/>
  <c r="G778" i="14"/>
  <c r="K777" i="14"/>
  <c r="G777" i="14"/>
  <c r="K776" i="14"/>
  <c r="G776" i="14"/>
  <c r="K775" i="14"/>
  <c r="G775" i="14"/>
  <c r="K774" i="14"/>
  <c r="G774" i="14"/>
  <c r="K773" i="14"/>
  <c r="G773" i="14"/>
  <c r="K772" i="14"/>
  <c r="G772" i="14"/>
  <c r="K771" i="14"/>
  <c r="G771" i="14"/>
  <c r="K770" i="14"/>
  <c r="G770" i="14"/>
  <c r="K769" i="14"/>
  <c r="G769" i="14"/>
  <c r="K768" i="14"/>
  <c r="G768" i="14"/>
  <c r="K767" i="14"/>
  <c r="G767" i="14"/>
  <c r="K766" i="14"/>
  <c r="G766" i="14"/>
  <c r="K765" i="14"/>
  <c r="G765" i="14"/>
  <c r="K764" i="14"/>
  <c r="G764" i="14"/>
  <c r="K763" i="14"/>
  <c r="G763" i="14"/>
  <c r="K762" i="14"/>
  <c r="G762" i="14"/>
  <c r="K761" i="14"/>
  <c r="G761" i="14"/>
  <c r="K760" i="14"/>
  <c r="G760" i="14"/>
  <c r="K759" i="14"/>
  <c r="G759" i="14"/>
  <c r="K758" i="14"/>
  <c r="G758" i="14"/>
  <c r="K757" i="14"/>
  <c r="G757" i="14"/>
  <c r="K756" i="14"/>
  <c r="G756" i="14"/>
  <c r="K755" i="14"/>
  <c r="G755" i="14"/>
  <c r="K754" i="14"/>
  <c r="G754" i="14"/>
  <c r="K753" i="14"/>
  <c r="G753" i="14"/>
  <c r="K752" i="14"/>
  <c r="G752" i="14"/>
  <c r="K751" i="14"/>
  <c r="G751" i="14"/>
  <c r="K750" i="14"/>
  <c r="G750" i="14"/>
  <c r="K749" i="14"/>
  <c r="G749" i="14"/>
  <c r="K748" i="14"/>
  <c r="G748" i="14"/>
  <c r="K747" i="14"/>
  <c r="G747" i="14"/>
  <c r="K746" i="14"/>
  <c r="G746" i="14"/>
  <c r="K745" i="14"/>
  <c r="G745" i="14"/>
  <c r="K744" i="14"/>
  <c r="G744" i="14"/>
  <c r="K743" i="14"/>
  <c r="G743" i="14"/>
  <c r="K742" i="14"/>
  <c r="G742" i="14"/>
  <c r="K741" i="14"/>
  <c r="G741" i="14"/>
  <c r="K740" i="14"/>
  <c r="G740" i="14"/>
  <c r="K739" i="14"/>
  <c r="G739" i="14"/>
  <c r="K738" i="14"/>
  <c r="G738" i="14"/>
  <c r="K737" i="14"/>
  <c r="G737" i="14"/>
  <c r="K736" i="14"/>
  <c r="G736" i="14"/>
  <c r="K735" i="14"/>
  <c r="G735" i="14"/>
  <c r="K734" i="14"/>
  <c r="G734" i="14"/>
  <c r="K733" i="14"/>
  <c r="G733" i="14"/>
  <c r="K732" i="14"/>
  <c r="G732" i="14"/>
  <c r="K731" i="14"/>
  <c r="G731" i="14"/>
  <c r="K730" i="14"/>
  <c r="G730" i="14"/>
  <c r="K729" i="14"/>
  <c r="G729" i="14"/>
  <c r="K728" i="14"/>
  <c r="G728" i="14"/>
  <c r="K727" i="14"/>
  <c r="G727" i="14"/>
  <c r="K726" i="14"/>
  <c r="G726" i="14"/>
  <c r="K725" i="14"/>
  <c r="G725" i="14"/>
  <c r="K724" i="14"/>
  <c r="G724" i="14"/>
  <c r="K723" i="14"/>
  <c r="G723" i="14"/>
  <c r="K722" i="14"/>
  <c r="G722" i="14"/>
  <c r="K721" i="14"/>
  <c r="G721" i="14"/>
  <c r="K720" i="14"/>
  <c r="G720" i="14"/>
  <c r="K719" i="14"/>
  <c r="G719" i="14"/>
  <c r="K718" i="14"/>
  <c r="G718" i="14"/>
  <c r="K717" i="14"/>
  <c r="G717" i="14"/>
  <c r="K716" i="14"/>
  <c r="G716" i="14"/>
  <c r="K715" i="14"/>
  <c r="G715" i="14"/>
  <c r="K714" i="14"/>
  <c r="G714" i="14"/>
  <c r="K713" i="14"/>
  <c r="G713" i="14"/>
  <c r="K712" i="14"/>
  <c r="G712" i="14"/>
  <c r="K711" i="14"/>
  <c r="G711" i="14"/>
  <c r="K710" i="14"/>
  <c r="G710" i="14"/>
  <c r="K709" i="14"/>
  <c r="G709" i="14"/>
  <c r="K708" i="14"/>
  <c r="G708" i="14"/>
  <c r="K707" i="14"/>
  <c r="G707" i="14"/>
  <c r="K706" i="14"/>
  <c r="G706" i="14"/>
  <c r="K705" i="14"/>
  <c r="G705" i="14"/>
  <c r="K704" i="14"/>
  <c r="G704" i="14"/>
  <c r="K703" i="14"/>
  <c r="G703" i="14"/>
  <c r="K702" i="14"/>
  <c r="G702" i="14"/>
  <c r="K701" i="14"/>
  <c r="G701" i="14"/>
  <c r="K700" i="14"/>
  <c r="G700" i="14"/>
  <c r="K699" i="14"/>
  <c r="G699" i="14"/>
  <c r="K698" i="14"/>
  <c r="G698" i="14"/>
  <c r="K697" i="14"/>
  <c r="G697" i="14"/>
  <c r="K696" i="14"/>
  <c r="G696" i="14"/>
  <c r="K695" i="14"/>
  <c r="G695" i="14"/>
  <c r="K694" i="14"/>
  <c r="G694" i="14"/>
  <c r="K693" i="14"/>
  <c r="G693" i="14"/>
  <c r="K692" i="14"/>
  <c r="G692" i="14"/>
  <c r="K691" i="14"/>
  <c r="G691" i="14"/>
  <c r="K690" i="14"/>
  <c r="G690" i="14"/>
  <c r="K689" i="14"/>
  <c r="G689" i="14"/>
  <c r="K688" i="14"/>
  <c r="G688" i="14"/>
  <c r="K687" i="14"/>
  <c r="G687" i="14"/>
  <c r="K686" i="14"/>
  <c r="G686" i="14"/>
  <c r="K685" i="14"/>
  <c r="G685" i="14"/>
  <c r="K684" i="14"/>
  <c r="G684" i="14"/>
  <c r="K683" i="14"/>
  <c r="G683" i="14"/>
  <c r="K682" i="14"/>
  <c r="G682" i="14"/>
  <c r="K681" i="14"/>
  <c r="G681" i="14"/>
  <c r="K680" i="14"/>
  <c r="G680" i="14"/>
  <c r="K679" i="14"/>
  <c r="G679" i="14"/>
  <c r="K678" i="14"/>
  <c r="G678" i="14"/>
  <c r="K677" i="14"/>
  <c r="G677" i="14"/>
  <c r="K676" i="14"/>
  <c r="G676" i="14"/>
  <c r="K675" i="14"/>
  <c r="G675" i="14"/>
  <c r="K674" i="14"/>
  <c r="G674" i="14"/>
  <c r="K673" i="14"/>
  <c r="G673" i="14"/>
  <c r="K672" i="14"/>
  <c r="G672" i="14"/>
  <c r="K671" i="14"/>
  <c r="G671" i="14"/>
  <c r="K670" i="14"/>
  <c r="G670" i="14"/>
  <c r="K669" i="14"/>
  <c r="G669" i="14"/>
  <c r="K668" i="14"/>
  <c r="G668" i="14"/>
  <c r="K667" i="14"/>
  <c r="G667" i="14"/>
  <c r="K666" i="14"/>
  <c r="G666" i="14"/>
  <c r="K665" i="14"/>
  <c r="G665" i="14"/>
  <c r="K664" i="14"/>
  <c r="G664" i="14"/>
  <c r="K663" i="14"/>
  <c r="G663" i="14"/>
  <c r="K662" i="14"/>
  <c r="G662" i="14"/>
  <c r="K661" i="14"/>
  <c r="G661" i="14"/>
  <c r="K660" i="14"/>
  <c r="G660" i="14"/>
  <c r="K659" i="14"/>
  <c r="G659" i="14"/>
  <c r="K658" i="14"/>
  <c r="G658" i="14"/>
  <c r="K657" i="14"/>
  <c r="G657" i="14"/>
  <c r="K656" i="14"/>
  <c r="G656" i="14"/>
  <c r="K655" i="14"/>
  <c r="G655" i="14"/>
  <c r="K654" i="14"/>
  <c r="G654" i="14"/>
  <c r="K653" i="14"/>
  <c r="G653" i="14"/>
  <c r="K652" i="14"/>
  <c r="G652" i="14"/>
  <c r="K651" i="14"/>
  <c r="G651" i="14"/>
  <c r="K650" i="14"/>
  <c r="G650" i="14"/>
  <c r="K649" i="14"/>
  <c r="G649" i="14"/>
  <c r="K648" i="14"/>
  <c r="G648" i="14"/>
  <c r="K647" i="14"/>
  <c r="G647" i="14"/>
  <c r="K646" i="14"/>
  <c r="G646" i="14"/>
  <c r="K645" i="14"/>
  <c r="G645" i="14"/>
  <c r="K644" i="14"/>
  <c r="G644" i="14"/>
  <c r="K643" i="14"/>
  <c r="G643" i="14"/>
  <c r="K642" i="14"/>
  <c r="G642" i="14"/>
  <c r="K641" i="14"/>
  <c r="G641" i="14"/>
  <c r="K640" i="14"/>
  <c r="G640" i="14"/>
  <c r="K639" i="14"/>
  <c r="G639" i="14"/>
  <c r="K638" i="14"/>
  <c r="G638" i="14"/>
  <c r="K637" i="14"/>
  <c r="G637" i="14"/>
  <c r="K636" i="14"/>
  <c r="G636" i="14"/>
  <c r="K635" i="14"/>
  <c r="G635" i="14"/>
  <c r="K634" i="14"/>
  <c r="G634" i="14"/>
  <c r="K633" i="14"/>
  <c r="G633" i="14"/>
  <c r="K632" i="14"/>
  <c r="G632" i="14"/>
  <c r="K631" i="14"/>
  <c r="G631" i="14"/>
  <c r="K630" i="14"/>
  <c r="G630" i="14"/>
  <c r="K629" i="14"/>
  <c r="G629" i="14"/>
  <c r="K628" i="14"/>
  <c r="G628" i="14"/>
  <c r="K627" i="14"/>
  <c r="G627" i="14"/>
  <c r="K626" i="14"/>
  <c r="G626" i="14"/>
  <c r="K625" i="14"/>
  <c r="G625" i="14"/>
  <c r="K624" i="14"/>
  <c r="G624" i="14"/>
  <c r="K623" i="14"/>
  <c r="G623" i="14"/>
  <c r="K622" i="14"/>
  <c r="G622" i="14"/>
  <c r="K621" i="14"/>
  <c r="G621" i="14"/>
  <c r="K620" i="14"/>
  <c r="G620" i="14"/>
  <c r="K619" i="14"/>
  <c r="G619" i="14"/>
  <c r="K618" i="14"/>
  <c r="G618" i="14"/>
  <c r="K617" i="14"/>
  <c r="G617" i="14"/>
  <c r="K616" i="14"/>
  <c r="G616" i="14"/>
  <c r="K615" i="14"/>
  <c r="G615" i="14"/>
  <c r="K614" i="14"/>
  <c r="G614" i="14"/>
  <c r="K613" i="14"/>
  <c r="G613" i="14"/>
  <c r="K612" i="14"/>
  <c r="G612" i="14"/>
  <c r="K611" i="14"/>
  <c r="G611" i="14"/>
  <c r="K610" i="14"/>
  <c r="G610" i="14"/>
  <c r="K609" i="14"/>
  <c r="G609" i="14"/>
  <c r="K608" i="14"/>
  <c r="G608" i="14"/>
  <c r="K607" i="14"/>
  <c r="G607" i="14"/>
  <c r="K606" i="14"/>
  <c r="G606" i="14"/>
  <c r="K605" i="14"/>
  <c r="G605" i="14"/>
  <c r="K604" i="14"/>
  <c r="G604" i="14"/>
  <c r="K603" i="14"/>
  <c r="G603" i="14"/>
  <c r="K602" i="14"/>
  <c r="G602" i="14"/>
  <c r="K601" i="14"/>
  <c r="G601" i="14"/>
  <c r="K600" i="14"/>
  <c r="G600" i="14"/>
  <c r="K599" i="14"/>
  <c r="G599" i="14"/>
  <c r="K598" i="14"/>
  <c r="G598" i="14"/>
  <c r="K597" i="14"/>
  <c r="G597" i="14"/>
  <c r="K596" i="14"/>
  <c r="G596" i="14"/>
  <c r="K595" i="14"/>
  <c r="G595" i="14"/>
  <c r="K594" i="14"/>
  <c r="G594" i="14"/>
  <c r="K593" i="14"/>
  <c r="G593" i="14"/>
  <c r="K592" i="14"/>
  <c r="G592" i="14"/>
  <c r="K591" i="14"/>
  <c r="G591" i="14"/>
  <c r="K590" i="14"/>
  <c r="G590" i="14"/>
  <c r="K589" i="14"/>
  <c r="G589" i="14"/>
  <c r="K588" i="14"/>
  <c r="G588" i="14"/>
  <c r="K587" i="14"/>
  <c r="G587" i="14"/>
  <c r="K586" i="14"/>
  <c r="G586" i="14"/>
  <c r="K585" i="14"/>
  <c r="G585" i="14"/>
  <c r="K584" i="14"/>
  <c r="G584" i="14"/>
  <c r="K583" i="14"/>
  <c r="G583" i="14"/>
  <c r="K582" i="14"/>
  <c r="G582" i="14"/>
  <c r="K581" i="14"/>
  <c r="G581" i="14"/>
  <c r="K580" i="14"/>
  <c r="G580" i="14"/>
  <c r="K579" i="14"/>
  <c r="G579" i="14"/>
  <c r="K578" i="14"/>
  <c r="G578" i="14"/>
  <c r="K577" i="14"/>
  <c r="G577" i="14"/>
  <c r="K576" i="14"/>
  <c r="G576" i="14"/>
  <c r="K575" i="14"/>
  <c r="G575" i="14"/>
  <c r="K574" i="14"/>
  <c r="G574" i="14"/>
  <c r="K573" i="14"/>
  <c r="G573" i="14"/>
  <c r="K572" i="14"/>
  <c r="G572" i="14"/>
  <c r="K571" i="14"/>
  <c r="G571" i="14"/>
  <c r="K570" i="14"/>
  <c r="G570" i="14"/>
  <c r="K569" i="14"/>
  <c r="G569" i="14"/>
  <c r="K568" i="14"/>
  <c r="G568" i="14"/>
  <c r="K567" i="14"/>
  <c r="G567" i="14"/>
  <c r="K566" i="14"/>
  <c r="G566" i="14"/>
  <c r="K565" i="14"/>
  <c r="G565" i="14"/>
  <c r="K564" i="14"/>
  <c r="G564" i="14"/>
  <c r="K563" i="14"/>
  <c r="G563" i="14"/>
  <c r="K562" i="14"/>
  <c r="G562" i="14"/>
  <c r="K561" i="14"/>
  <c r="G561" i="14"/>
  <c r="K560" i="14"/>
  <c r="G560" i="14"/>
  <c r="K559" i="14"/>
  <c r="G559" i="14"/>
  <c r="K558" i="14"/>
  <c r="G558" i="14"/>
  <c r="K557" i="14"/>
  <c r="G557" i="14"/>
  <c r="K556" i="14"/>
  <c r="G556" i="14"/>
  <c r="K555" i="14"/>
  <c r="G555" i="14"/>
  <c r="K554" i="14"/>
  <c r="G554" i="14"/>
  <c r="K553" i="14"/>
  <c r="G553" i="14"/>
  <c r="K552" i="14"/>
  <c r="G552" i="14"/>
  <c r="K551" i="14"/>
  <c r="G551" i="14"/>
  <c r="K550" i="14"/>
  <c r="G550" i="14"/>
  <c r="K549" i="14"/>
  <c r="G549" i="14"/>
  <c r="K548" i="14"/>
  <c r="G548" i="14"/>
  <c r="K547" i="14"/>
  <c r="G547" i="14"/>
  <c r="K546" i="14"/>
  <c r="G546" i="14"/>
  <c r="K545" i="14"/>
  <c r="G545" i="14"/>
  <c r="K544" i="14"/>
  <c r="G544" i="14"/>
  <c r="K543" i="14"/>
  <c r="G543" i="14"/>
  <c r="K542" i="14"/>
  <c r="G542" i="14"/>
  <c r="K541" i="14"/>
  <c r="G541" i="14"/>
  <c r="K540" i="14"/>
  <c r="G540" i="14"/>
  <c r="K539" i="14"/>
  <c r="G539" i="14"/>
  <c r="K538" i="14"/>
  <c r="G538" i="14"/>
  <c r="K537" i="14"/>
  <c r="G537" i="14"/>
  <c r="K536" i="14"/>
  <c r="G536" i="14"/>
  <c r="K535" i="14"/>
  <c r="G535" i="14"/>
  <c r="K534" i="14"/>
  <c r="G534" i="14"/>
  <c r="K533" i="14"/>
  <c r="G533" i="14"/>
  <c r="K532" i="14"/>
  <c r="G532" i="14"/>
  <c r="K531" i="14"/>
  <c r="G531" i="14"/>
  <c r="K530" i="14"/>
  <c r="G530" i="14"/>
  <c r="K529" i="14"/>
  <c r="G529" i="14"/>
  <c r="K528" i="14"/>
  <c r="G528" i="14"/>
  <c r="K527" i="14"/>
  <c r="G527" i="14"/>
  <c r="K526" i="14"/>
  <c r="G526" i="14"/>
  <c r="K525" i="14"/>
  <c r="G525" i="14"/>
  <c r="K524" i="14"/>
  <c r="G524" i="14"/>
  <c r="K523" i="14"/>
  <c r="G523" i="14"/>
  <c r="K522" i="14"/>
  <c r="G522" i="14"/>
  <c r="K521" i="14"/>
  <c r="G521" i="14"/>
  <c r="K520" i="14"/>
  <c r="G520" i="14"/>
  <c r="K519" i="14"/>
  <c r="G519" i="14"/>
  <c r="K518" i="14"/>
  <c r="G518" i="14"/>
  <c r="K517" i="14"/>
  <c r="G517" i="14"/>
  <c r="K516" i="14"/>
  <c r="G516" i="14"/>
  <c r="K515" i="14"/>
  <c r="G515" i="14"/>
  <c r="K514" i="14"/>
  <c r="G514" i="14"/>
  <c r="K513" i="14"/>
  <c r="G513" i="14"/>
  <c r="K512" i="14"/>
  <c r="G512" i="14"/>
  <c r="K511" i="14"/>
  <c r="G511" i="14"/>
  <c r="K510" i="14"/>
  <c r="G510" i="14"/>
  <c r="K509" i="14"/>
  <c r="G509" i="14"/>
  <c r="K508" i="14"/>
  <c r="G508" i="14"/>
  <c r="K507" i="14"/>
  <c r="G507" i="14"/>
  <c r="K506" i="14"/>
  <c r="G506" i="14"/>
  <c r="K505" i="14"/>
  <c r="G505" i="14"/>
  <c r="K504" i="14"/>
  <c r="G504" i="14"/>
  <c r="K503" i="14"/>
  <c r="G503" i="14"/>
  <c r="K502" i="14"/>
  <c r="G502" i="14"/>
  <c r="K501" i="14"/>
  <c r="G501" i="14"/>
  <c r="K500" i="14"/>
  <c r="G500" i="14"/>
  <c r="K499" i="14"/>
  <c r="G499" i="14"/>
  <c r="K498" i="14"/>
  <c r="G498" i="14"/>
  <c r="K497" i="14"/>
  <c r="G497" i="14"/>
  <c r="K496" i="14"/>
  <c r="G496" i="14"/>
  <c r="K495" i="14"/>
  <c r="G495" i="14"/>
  <c r="K494" i="14"/>
  <c r="G494" i="14"/>
  <c r="K493" i="14"/>
  <c r="G493" i="14"/>
  <c r="K492" i="14"/>
  <c r="G492" i="14"/>
  <c r="K491" i="14"/>
  <c r="G491" i="14"/>
  <c r="K490" i="14"/>
  <c r="G490" i="14"/>
  <c r="K489" i="14"/>
  <c r="G489" i="14"/>
  <c r="K488" i="14"/>
  <c r="G488" i="14"/>
  <c r="K487" i="14"/>
  <c r="G487" i="14"/>
  <c r="K486" i="14"/>
  <c r="G486" i="14"/>
  <c r="K485" i="14"/>
  <c r="G485" i="14"/>
  <c r="K484" i="14"/>
  <c r="G484" i="14"/>
  <c r="K483" i="14"/>
  <c r="G483" i="14"/>
  <c r="K482" i="14"/>
  <c r="G482" i="14"/>
  <c r="K481" i="14"/>
  <c r="G481" i="14"/>
  <c r="K480" i="14"/>
  <c r="G480" i="14"/>
  <c r="K479" i="14"/>
  <c r="G479" i="14"/>
  <c r="K478" i="14"/>
  <c r="G478" i="14"/>
  <c r="K477" i="14"/>
  <c r="G477" i="14"/>
  <c r="K476" i="14"/>
  <c r="G476" i="14"/>
  <c r="K475" i="14"/>
  <c r="G475" i="14"/>
  <c r="K474" i="14"/>
  <c r="G474" i="14"/>
  <c r="K473" i="14"/>
  <c r="G473" i="14"/>
  <c r="K472" i="14"/>
  <c r="G472" i="14"/>
  <c r="K471" i="14"/>
  <c r="G471" i="14"/>
  <c r="K470" i="14"/>
  <c r="G470" i="14"/>
  <c r="K469" i="14"/>
  <c r="G469" i="14"/>
  <c r="K468" i="14"/>
  <c r="G468" i="14"/>
  <c r="K467" i="14"/>
  <c r="G467" i="14"/>
  <c r="K466" i="14"/>
  <c r="G466" i="14"/>
  <c r="K465" i="14"/>
  <c r="G465" i="14"/>
  <c r="K464" i="14"/>
  <c r="G464" i="14"/>
  <c r="K463" i="14"/>
  <c r="G463" i="14"/>
  <c r="K462" i="14"/>
  <c r="G462" i="14"/>
  <c r="K461" i="14"/>
  <c r="G461" i="14"/>
  <c r="K460" i="14"/>
  <c r="G460" i="14"/>
  <c r="K459" i="14"/>
  <c r="G459" i="14"/>
  <c r="K458" i="14"/>
  <c r="G458" i="14"/>
  <c r="K457" i="14"/>
  <c r="G457" i="14"/>
  <c r="K456" i="14"/>
  <c r="G456" i="14"/>
  <c r="K455" i="14"/>
  <c r="G455" i="14"/>
  <c r="K454" i="14"/>
  <c r="G454" i="14"/>
  <c r="K453" i="14"/>
  <c r="G453" i="14"/>
  <c r="K452" i="14"/>
  <c r="G452" i="14"/>
  <c r="K451" i="14"/>
  <c r="G451" i="14"/>
  <c r="K450" i="14"/>
  <c r="G450" i="14"/>
  <c r="K449" i="14"/>
  <c r="G449" i="14"/>
  <c r="K448" i="14"/>
  <c r="G448" i="14"/>
  <c r="K447" i="14"/>
  <c r="G447" i="14"/>
  <c r="K446" i="14"/>
  <c r="G446" i="14"/>
  <c r="K445" i="14"/>
  <c r="G445" i="14"/>
  <c r="K444" i="14"/>
  <c r="G444" i="14"/>
  <c r="K443" i="14"/>
  <c r="G443" i="14"/>
  <c r="K442" i="14"/>
  <c r="G442" i="14"/>
  <c r="K441" i="14"/>
  <c r="G441" i="14"/>
  <c r="K440" i="14"/>
  <c r="G440" i="14"/>
  <c r="K439" i="14"/>
  <c r="G439" i="14"/>
  <c r="K438" i="14"/>
  <c r="G438" i="14"/>
  <c r="K437" i="14"/>
  <c r="G437" i="14"/>
  <c r="K436" i="14"/>
  <c r="G436" i="14"/>
  <c r="K435" i="14"/>
  <c r="G435" i="14"/>
  <c r="K434" i="14"/>
  <c r="G434" i="14"/>
  <c r="K433" i="14"/>
  <c r="G433" i="14"/>
  <c r="K432" i="14"/>
  <c r="G432" i="14"/>
  <c r="K431" i="14"/>
  <c r="G431" i="14"/>
  <c r="K430" i="14"/>
  <c r="G430" i="14"/>
  <c r="K429" i="14"/>
  <c r="G429" i="14"/>
  <c r="K428" i="14"/>
  <c r="G428" i="14"/>
  <c r="K427" i="14"/>
  <c r="G427" i="14"/>
  <c r="K426" i="14"/>
  <c r="G426" i="14"/>
  <c r="K425" i="14"/>
  <c r="G425" i="14"/>
  <c r="K424" i="14"/>
  <c r="G424" i="14"/>
  <c r="K423" i="14"/>
  <c r="G423" i="14"/>
  <c r="K422" i="14"/>
  <c r="G422" i="14"/>
  <c r="K421" i="14"/>
  <c r="G421" i="14"/>
  <c r="K420" i="14"/>
  <c r="G420" i="14"/>
  <c r="K419" i="14"/>
  <c r="G419" i="14"/>
  <c r="K418" i="14"/>
  <c r="G418" i="14"/>
  <c r="K417" i="14"/>
  <c r="G417" i="14"/>
  <c r="K416" i="14"/>
  <c r="G416" i="14"/>
  <c r="K415" i="14"/>
  <c r="G415" i="14"/>
  <c r="K414" i="14"/>
  <c r="G414" i="14"/>
  <c r="K413" i="14"/>
  <c r="G413" i="14"/>
  <c r="K412" i="14"/>
  <c r="G412" i="14"/>
  <c r="K411" i="14"/>
  <c r="G411" i="14"/>
  <c r="K410" i="14"/>
  <c r="G410" i="14"/>
  <c r="K409" i="14"/>
  <c r="G409" i="14"/>
  <c r="K408" i="14"/>
  <c r="G408" i="14"/>
  <c r="K407" i="14"/>
  <c r="G407" i="14"/>
  <c r="K406" i="14"/>
  <c r="G406" i="14"/>
  <c r="K405" i="14"/>
  <c r="G405" i="14"/>
  <c r="K404" i="14"/>
  <c r="G404" i="14"/>
  <c r="K403" i="14"/>
  <c r="G403" i="14"/>
  <c r="K402" i="14"/>
  <c r="G402" i="14"/>
  <c r="K401" i="14"/>
  <c r="G401" i="14"/>
  <c r="K400" i="14"/>
  <c r="G400" i="14"/>
  <c r="K399" i="14"/>
  <c r="G399" i="14"/>
  <c r="K398" i="14"/>
  <c r="G398" i="14"/>
  <c r="K397" i="14"/>
  <c r="G397" i="14"/>
  <c r="K396" i="14"/>
  <c r="G396" i="14"/>
  <c r="K395" i="14"/>
  <c r="G395" i="14"/>
  <c r="K394" i="14"/>
  <c r="G394" i="14"/>
  <c r="K393" i="14"/>
  <c r="G393" i="14"/>
  <c r="K392" i="14"/>
  <c r="G392" i="14"/>
  <c r="K391" i="14"/>
  <c r="G391" i="14"/>
  <c r="K390" i="14"/>
  <c r="G390" i="14"/>
  <c r="K389" i="14"/>
  <c r="G389" i="14"/>
  <c r="K388" i="14"/>
  <c r="G388" i="14"/>
  <c r="K387" i="14"/>
  <c r="G387" i="14"/>
  <c r="K386" i="14"/>
  <c r="G386" i="14"/>
  <c r="K385" i="14"/>
  <c r="G385" i="14"/>
  <c r="K384" i="14"/>
  <c r="G384" i="14"/>
  <c r="K383" i="14"/>
  <c r="G383" i="14"/>
  <c r="K382" i="14"/>
  <c r="G382" i="14"/>
  <c r="K381" i="14"/>
  <c r="G381" i="14"/>
  <c r="K380" i="14"/>
  <c r="G380" i="14"/>
  <c r="K379" i="14"/>
  <c r="G379" i="14"/>
  <c r="K378" i="14"/>
  <c r="G378" i="14"/>
  <c r="K377" i="14"/>
  <c r="G377" i="14"/>
  <c r="K376" i="14"/>
  <c r="G376" i="14"/>
  <c r="K375" i="14"/>
  <c r="G375" i="14"/>
  <c r="K374" i="14"/>
  <c r="G374" i="14"/>
  <c r="K373" i="14"/>
  <c r="G373" i="14"/>
  <c r="K372" i="14"/>
  <c r="G372" i="14"/>
  <c r="K371" i="14"/>
  <c r="G371" i="14"/>
  <c r="K370" i="14"/>
  <c r="G370" i="14"/>
  <c r="K369" i="14"/>
  <c r="G369" i="14"/>
  <c r="K368" i="14"/>
  <c r="G368" i="14"/>
  <c r="K367" i="14"/>
  <c r="G367" i="14"/>
  <c r="K366" i="14"/>
  <c r="G366" i="14"/>
  <c r="K365" i="14"/>
  <c r="G365" i="14"/>
  <c r="K364" i="14"/>
  <c r="G364" i="14"/>
  <c r="K363" i="14"/>
  <c r="G363" i="14"/>
  <c r="K362" i="14"/>
  <c r="G362" i="14"/>
  <c r="K361" i="14"/>
  <c r="G361" i="14"/>
  <c r="K360" i="14"/>
  <c r="G360" i="14"/>
  <c r="K359" i="14"/>
  <c r="G359" i="14"/>
  <c r="K358" i="14"/>
  <c r="G358" i="14"/>
  <c r="K357" i="14"/>
  <c r="G357" i="14"/>
  <c r="K356" i="14"/>
  <c r="G356" i="14"/>
  <c r="K355" i="14"/>
  <c r="G355" i="14"/>
  <c r="K354" i="14"/>
  <c r="G354" i="14"/>
  <c r="K353" i="14"/>
  <c r="G353" i="14"/>
  <c r="K352" i="14"/>
  <c r="G352" i="14"/>
  <c r="K351" i="14"/>
  <c r="G351" i="14"/>
  <c r="K350" i="14"/>
  <c r="G350" i="14"/>
  <c r="K349" i="14"/>
  <c r="G349" i="14"/>
  <c r="K348" i="14"/>
  <c r="G348" i="14"/>
  <c r="K347" i="14"/>
  <c r="G347" i="14"/>
  <c r="K346" i="14"/>
  <c r="G346" i="14"/>
  <c r="K345" i="14"/>
  <c r="G345" i="14"/>
  <c r="K344" i="14"/>
  <c r="G344" i="14"/>
  <c r="K343" i="14"/>
  <c r="G343" i="14"/>
  <c r="K342" i="14"/>
  <c r="G342" i="14"/>
  <c r="K341" i="14"/>
  <c r="G341" i="14"/>
  <c r="K340" i="14"/>
  <c r="G340" i="14"/>
  <c r="K339" i="14"/>
  <c r="G339" i="14"/>
  <c r="K338" i="14"/>
  <c r="G338" i="14"/>
  <c r="K337" i="14"/>
  <c r="G337" i="14"/>
  <c r="K336" i="14"/>
  <c r="G336" i="14"/>
  <c r="K335" i="14"/>
  <c r="G335" i="14"/>
  <c r="K334" i="14"/>
  <c r="G334" i="14"/>
  <c r="K333" i="14"/>
  <c r="G333" i="14"/>
  <c r="K332" i="14"/>
  <c r="G332" i="14"/>
  <c r="K331" i="14"/>
  <c r="G331" i="14"/>
  <c r="K330" i="14"/>
  <c r="G330" i="14"/>
  <c r="K329" i="14"/>
  <c r="G329" i="14"/>
  <c r="K328" i="14"/>
  <c r="G328" i="14"/>
  <c r="K327" i="14"/>
  <c r="G327" i="14"/>
  <c r="K326" i="14"/>
  <c r="G326" i="14"/>
  <c r="K325" i="14"/>
  <c r="G325" i="14"/>
  <c r="K324" i="14"/>
  <c r="G324" i="14"/>
  <c r="K323" i="14"/>
  <c r="G323" i="14"/>
  <c r="K322" i="14"/>
  <c r="G322" i="14"/>
  <c r="K321" i="14"/>
  <c r="G321" i="14"/>
  <c r="K320" i="14"/>
  <c r="G320" i="14"/>
  <c r="K319" i="14"/>
  <c r="G319" i="14"/>
  <c r="K318" i="14"/>
  <c r="G318" i="14"/>
  <c r="K317" i="14"/>
  <c r="G317" i="14"/>
  <c r="K316" i="14"/>
  <c r="G316" i="14"/>
  <c r="K315" i="14"/>
  <c r="G315" i="14"/>
  <c r="K314" i="14"/>
  <c r="G314" i="14"/>
  <c r="K313" i="14"/>
  <c r="G313" i="14"/>
  <c r="K312" i="14"/>
  <c r="G312" i="14"/>
  <c r="K311" i="14"/>
  <c r="G311" i="14"/>
  <c r="K310" i="14"/>
  <c r="G310" i="14"/>
  <c r="K309" i="14"/>
  <c r="G309" i="14"/>
  <c r="K308" i="14"/>
  <c r="G308" i="14"/>
  <c r="K307" i="14"/>
  <c r="G307" i="14"/>
  <c r="K306" i="14"/>
  <c r="G306" i="14"/>
  <c r="K305" i="14"/>
  <c r="G305" i="14"/>
  <c r="K304" i="14"/>
  <c r="G304" i="14"/>
  <c r="K303" i="14"/>
  <c r="G303" i="14"/>
  <c r="K302" i="14"/>
  <c r="G302" i="14"/>
  <c r="K301" i="14"/>
  <c r="G301" i="14"/>
  <c r="K300" i="14"/>
  <c r="G300" i="14"/>
  <c r="K299" i="14"/>
  <c r="G299" i="14"/>
  <c r="K298" i="14"/>
  <c r="G298" i="14"/>
  <c r="K297" i="14"/>
  <c r="G297" i="14"/>
  <c r="K296" i="14"/>
  <c r="G296" i="14"/>
  <c r="K295" i="14"/>
  <c r="G295" i="14"/>
  <c r="K294" i="14"/>
  <c r="G294" i="14"/>
  <c r="K293" i="14"/>
  <c r="G293" i="14"/>
  <c r="K292" i="14"/>
  <c r="G292" i="14"/>
  <c r="K291" i="14"/>
  <c r="G291" i="14"/>
  <c r="K290" i="14"/>
  <c r="G290" i="14"/>
  <c r="K289" i="14"/>
  <c r="G289" i="14"/>
  <c r="K288" i="14"/>
  <c r="G288" i="14"/>
  <c r="K287" i="14"/>
  <c r="G287" i="14"/>
  <c r="K286" i="14"/>
  <c r="G286" i="14"/>
  <c r="K285" i="14"/>
  <c r="G285" i="14"/>
  <c r="K284" i="14"/>
  <c r="G284" i="14"/>
  <c r="K283" i="14"/>
  <c r="G283" i="14"/>
  <c r="K282" i="14"/>
  <c r="G282" i="14"/>
  <c r="K281" i="14"/>
  <c r="G281" i="14"/>
  <c r="K280" i="14"/>
  <c r="G280" i="14"/>
  <c r="K279" i="14"/>
  <c r="G279" i="14"/>
  <c r="K278" i="14"/>
  <c r="G278" i="14"/>
  <c r="K277" i="14"/>
  <c r="G277" i="14"/>
  <c r="K276" i="14"/>
  <c r="G276" i="14"/>
  <c r="K275" i="14"/>
  <c r="G275" i="14"/>
  <c r="K274" i="14"/>
  <c r="G274" i="14"/>
  <c r="K273" i="14"/>
  <c r="G273" i="14"/>
  <c r="K272" i="14"/>
  <c r="G272" i="14"/>
  <c r="K271" i="14"/>
  <c r="G271" i="14"/>
  <c r="K270" i="14"/>
  <c r="G270" i="14"/>
  <c r="K269" i="14"/>
  <c r="G269" i="14"/>
  <c r="K268" i="14"/>
  <c r="G268" i="14"/>
  <c r="K267" i="14"/>
  <c r="G267" i="14"/>
  <c r="K266" i="14"/>
  <c r="G266" i="14"/>
  <c r="K265" i="14"/>
  <c r="G265" i="14"/>
  <c r="K264" i="14"/>
  <c r="G264" i="14"/>
  <c r="K263" i="14"/>
  <c r="G263" i="14"/>
  <c r="K262" i="14"/>
  <c r="G262" i="14"/>
  <c r="K261" i="14"/>
  <c r="G261" i="14"/>
  <c r="K260" i="14"/>
  <c r="G260" i="14"/>
  <c r="K259" i="14"/>
  <c r="G259" i="14"/>
  <c r="K258" i="14"/>
  <c r="G258" i="14"/>
  <c r="K257" i="14"/>
  <c r="G257" i="14"/>
  <c r="K256" i="14"/>
  <c r="G256" i="14"/>
  <c r="K255" i="14"/>
  <c r="G255" i="14"/>
  <c r="K254" i="14"/>
  <c r="G254" i="14"/>
  <c r="K253" i="14"/>
  <c r="G253" i="14"/>
  <c r="K252" i="14"/>
  <c r="G252" i="14"/>
  <c r="K251" i="14"/>
  <c r="G251" i="14"/>
  <c r="K250" i="14"/>
  <c r="G250" i="14"/>
  <c r="K249" i="14"/>
  <c r="G249" i="14"/>
  <c r="K248" i="14"/>
  <c r="G248" i="14"/>
  <c r="K247" i="14"/>
  <c r="G247" i="14"/>
  <c r="K246" i="14"/>
  <c r="G246" i="14"/>
  <c r="K245" i="14"/>
  <c r="G245" i="14"/>
  <c r="K244" i="14"/>
  <c r="G244" i="14"/>
  <c r="K243" i="14"/>
  <c r="G243" i="14"/>
  <c r="K242" i="14"/>
  <c r="G242" i="14"/>
  <c r="K241" i="14"/>
  <c r="G241" i="14"/>
  <c r="K240" i="14"/>
  <c r="G240" i="14"/>
  <c r="K239" i="14"/>
  <c r="G239" i="14"/>
  <c r="K238" i="14"/>
  <c r="G238" i="14"/>
  <c r="K237" i="14"/>
  <c r="G237" i="14"/>
  <c r="K236" i="14"/>
  <c r="G236" i="14"/>
  <c r="K235" i="14"/>
  <c r="G235" i="14"/>
  <c r="K234" i="14"/>
  <c r="G234" i="14"/>
  <c r="K233" i="14"/>
  <c r="G233" i="14"/>
  <c r="K232" i="14"/>
  <c r="G232" i="14"/>
  <c r="K231" i="14"/>
  <c r="G231" i="14"/>
  <c r="K230" i="14"/>
  <c r="G230" i="14"/>
  <c r="K229" i="14"/>
  <c r="G229" i="14"/>
  <c r="K228" i="14"/>
  <c r="G228" i="14"/>
  <c r="K227" i="14"/>
  <c r="G227" i="14"/>
  <c r="K226" i="14"/>
  <c r="G226" i="14"/>
  <c r="K225" i="14"/>
  <c r="G225" i="14"/>
  <c r="K224" i="14"/>
  <c r="G224" i="14"/>
  <c r="K223" i="14"/>
  <c r="G223" i="14"/>
  <c r="K222" i="14"/>
  <c r="G222" i="14"/>
  <c r="K221" i="14"/>
  <c r="G221" i="14"/>
  <c r="K220" i="14"/>
  <c r="G220" i="14"/>
  <c r="K219" i="14"/>
  <c r="G219" i="14"/>
  <c r="K218" i="14"/>
  <c r="G218" i="14"/>
  <c r="K217" i="14"/>
  <c r="G217" i="14"/>
  <c r="K216" i="14"/>
  <c r="G216" i="14"/>
  <c r="K215" i="14"/>
  <c r="G215" i="14"/>
  <c r="K214" i="14"/>
  <c r="G214" i="14"/>
  <c r="K213" i="14"/>
  <c r="G213" i="14"/>
  <c r="K212" i="14"/>
  <c r="G212" i="14"/>
  <c r="K211" i="14"/>
  <c r="G211" i="14"/>
  <c r="K210" i="14"/>
  <c r="G210" i="14"/>
  <c r="K209" i="14"/>
  <c r="G209" i="14"/>
  <c r="K208" i="14"/>
  <c r="G208" i="14"/>
  <c r="K207" i="14"/>
  <c r="G207" i="14"/>
  <c r="K206" i="14"/>
  <c r="G206" i="14"/>
  <c r="K205" i="14"/>
  <c r="G205" i="14"/>
  <c r="K204" i="14"/>
  <c r="G204" i="14"/>
  <c r="K203" i="14"/>
  <c r="G203" i="14"/>
  <c r="K202" i="14"/>
  <c r="G202" i="14"/>
  <c r="K201" i="14"/>
  <c r="G201" i="14"/>
  <c r="K200" i="14"/>
  <c r="G200" i="14"/>
  <c r="K199" i="14"/>
  <c r="G199" i="14"/>
  <c r="K198" i="14"/>
  <c r="G198" i="14"/>
  <c r="K197" i="14"/>
  <c r="G197" i="14"/>
  <c r="K196" i="14"/>
  <c r="G196" i="14"/>
  <c r="K195" i="14"/>
  <c r="G195" i="14"/>
  <c r="K194" i="14"/>
  <c r="G194" i="14"/>
  <c r="K193" i="14"/>
  <c r="G193" i="14"/>
  <c r="K192" i="14"/>
  <c r="G192" i="14"/>
  <c r="K191" i="14"/>
  <c r="G191" i="14"/>
  <c r="K190" i="14"/>
  <c r="G190" i="14"/>
  <c r="K189" i="14"/>
  <c r="G189" i="14"/>
  <c r="K188" i="14"/>
  <c r="G188" i="14"/>
  <c r="K187" i="14"/>
  <c r="G187" i="14"/>
  <c r="K186" i="14"/>
  <c r="G186" i="14"/>
  <c r="K185" i="14"/>
  <c r="G185" i="14"/>
  <c r="K184" i="14"/>
  <c r="G184" i="14"/>
  <c r="K183" i="14"/>
  <c r="G183" i="14"/>
  <c r="K182" i="14"/>
  <c r="G182" i="14"/>
  <c r="K181" i="14"/>
  <c r="G181" i="14"/>
  <c r="K180" i="14"/>
  <c r="G180" i="14"/>
  <c r="K179" i="14"/>
  <c r="G179" i="14"/>
  <c r="K178" i="14"/>
  <c r="G178" i="14"/>
  <c r="K177" i="14"/>
  <c r="G177" i="14"/>
  <c r="K176" i="14"/>
  <c r="G176" i="14"/>
  <c r="K175" i="14"/>
  <c r="G175" i="14"/>
  <c r="K174" i="14"/>
  <c r="G174" i="14"/>
  <c r="K173" i="14"/>
  <c r="G173" i="14"/>
  <c r="K172" i="14"/>
  <c r="G172" i="14"/>
  <c r="K171" i="14"/>
  <c r="G171" i="14"/>
  <c r="K170" i="14"/>
  <c r="G170" i="14"/>
  <c r="K169" i="14"/>
  <c r="G169" i="14"/>
  <c r="K168" i="14"/>
  <c r="G168" i="14"/>
  <c r="K167" i="14"/>
  <c r="G167" i="14"/>
  <c r="K166" i="14"/>
  <c r="G166" i="14"/>
  <c r="K165" i="14"/>
  <c r="G165" i="14"/>
  <c r="K164" i="14"/>
  <c r="G164" i="14"/>
  <c r="K163" i="14"/>
  <c r="G163" i="14"/>
  <c r="K162" i="14"/>
  <c r="G162" i="14"/>
  <c r="K161" i="14"/>
  <c r="G161" i="14"/>
  <c r="K160" i="14"/>
  <c r="G160" i="14"/>
  <c r="K159" i="14"/>
  <c r="G159" i="14"/>
  <c r="K158" i="14"/>
  <c r="G158" i="14"/>
  <c r="K157" i="14"/>
  <c r="G157" i="14"/>
  <c r="K156" i="14"/>
  <c r="G156" i="14"/>
  <c r="K155" i="14"/>
  <c r="G155" i="14"/>
  <c r="K154" i="14"/>
  <c r="G154" i="14"/>
  <c r="K153" i="14"/>
  <c r="G153" i="14"/>
  <c r="K152" i="14"/>
  <c r="G152" i="14"/>
  <c r="K151" i="14"/>
  <c r="G151" i="14"/>
  <c r="K150" i="14"/>
  <c r="G150" i="14"/>
  <c r="K149" i="14"/>
  <c r="G149" i="14"/>
  <c r="K148" i="14"/>
  <c r="G148" i="14"/>
  <c r="K147" i="14"/>
  <c r="G147" i="14"/>
  <c r="K146" i="14"/>
  <c r="G146" i="14"/>
  <c r="K145" i="14"/>
  <c r="G145" i="14"/>
  <c r="K144" i="14"/>
  <c r="G144" i="14"/>
  <c r="K143" i="14"/>
  <c r="G143" i="14"/>
  <c r="K142" i="14"/>
  <c r="G142" i="14"/>
  <c r="K141" i="14"/>
  <c r="G141" i="14"/>
  <c r="K140" i="14"/>
  <c r="G140" i="14"/>
  <c r="K139" i="14"/>
  <c r="G139" i="14"/>
  <c r="K138" i="14"/>
  <c r="G138" i="14"/>
  <c r="K137" i="14"/>
  <c r="G137" i="14"/>
  <c r="K136" i="14"/>
  <c r="G136" i="14"/>
  <c r="K135" i="14"/>
  <c r="G135" i="14"/>
  <c r="K134" i="14"/>
  <c r="G134" i="14"/>
  <c r="K133" i="14"/>
  <c r="G133" i="14"/>
  <c r="K132" i="14"/>
  <c r="G132" i="14"/>
  <c r="K131" i="14"/>
  <c r="G131" i="14"/>
  <c r="K130" i="14"/>
  <c r="G130" i="14"/>
  <c r="K129" i="14"/>
  <c r="G129" i="14"/>
  <c r="K128" i="14"/>
  <c r="G128" i="14"/>
  <c r="K127" i="14"/>
  <c r="G127" i="14"/>
  <c r="K126" i="14"/>
  <c r="G126" i="14"/>
  <c r="K125" i="14"/>
  <c r="G125" i="14"/>
  <c r="K124" i="14"/>
  <c r="G124" i="14"/>
  <c r="K123" i="14"/>
  <c r="G123" i="14"/>
  <c r="K122" i="14"/>
  <c r="G122" i="14"/>
  <c r="K121" i="14"/>
  <c r="G121" i="14"/>
  <c r="K120" i="14"/>
  <c r="G120" i="14"/>
  <c r="K119" i="14"/>
  <c r="G119" i="14"/>
  <c r="K118" i="14"/>
  <c r="G118" i="14"/>
  <c r="K117" i="14"/>
  <c r="G117" i="14"/>
  <c r="K116" i="14"/>
  <c r="G116" i="14"/>
  <c r="K115" i="14"/>
  <c r="G115" i="14"/>
  <c r="K114" i="14"/>
  <c r="G114" i="14"/>
  <c r="K113" i="14"/>
  <c r="G113" i="14"/>
  <c r="K112" i="14"/>
  <c r="G112" i="14"/>
  <c r="K111" i="14"/>
  <c r="G111" i="14"/>
  <c r="K110" i="14"/>
  <c r="G110" i="14"/>
  <c r="K109" i="14"/>
  <c r="G109" i="14"/>
  <c r="K108" i="14"/>
  <c r="G108" i="14"/>
  <c r="K107" i="14"/>
  <c r="G107" i="14"/>
  <c r="K106" i="14"/>
  <c r="G106" i="14"/>
  <c r="K105" i="14"/>
  <c r="G105" i="14"/>
  <c r="K104" i="14"/>
  <c r="G104" i="14"/>
  <c r="K103" i="14"/>
  <c r="G103" i="14"/>
  <c r="K102" i="14"/>
  <c r="G102" i="14"/>
  <c r="K101" i="14"/>
  <c r="G101" i="14"/>
  <c r="K100" i="14"/>
  <c r="G100" i="14"/>
  <c r="K99" i="14"/>
  <c r="G99" i="14"/>
  <c r="K98" i="14"/>
  <c r="G98" i="14"/>
  <c r="K97" i="14"/>
  <c r="G97" i="14"/>
  <c r="K96" i="14"/>
  <c r="G96" i="14"/>
  <c r="K95" i="14"/>
  <c r="G95" i="14"/>
  <c r="K94" i="14"/>
  <c r="G94" i="14"/>
  <c r="K93" i="14"/>
  <c r="G93" i="14"/>
  <c r="K92" i="14"/>
  <c r="G92" i="14"/>
  <c r="K91" i="14"/>
  <c r="G91" i="14"/>
  <c r="K90" i="14"/>
  <c r="G90" i="14"/>
  <c r="K89" i="14"/>
  <c r="G89" i="14"/>
  <c r="K88" i="14"/>
  <c r="G88" i="14"/>
  <c r="K87" i="14"/>
  <c r="G87" i="14"/>
  <c r="K86" i="14"/>
  <c r="G86" i="14"/>
  <c r="K85" i="14"/>
  <c r="G85" i="14"/>
  <c r="K84" i="14"/>
  <c r="G84" i="14"/>
  <c r="K83" i="14"/>
  <c r="G83" i="14"/>
  <c r="K82" i="14"/>
  <c r="G82" i="14"/>
  <c r="K81" i="14"/>
  <c r="G81" i="14"/>
  <c r="K80" i="14"/>
  <c r="G80" i="14"/>
  <c r="K79" i="14"/>
  <c r="G79" i="14"/>
  <c r="K78" i="14"/>
  <c r="G78" i="14"/>
  <c r="K77" i="14"/>
  <c r="G77" i="14"/>
  <c r="K76" i="14"/>
  <c r="G76" i="14"/>
  <c r="K75" i="14"/>
  <c r="G75" i="14"/>
  <c r="K74" i="14"/>
  <c r="G74" i="14"/>
  <c r="K73" i="14"/>
  <c r="G73" i="14"/>
  <c r="K72" i="14"/>
  <c r="G72" i="14"/>
  <c r="K71" i="14"/>
  <c r="G71" i="14"/>
  <c r="K70" i="14"/>
  <c r="G70" i="14"/>
  <c r="K69" i="14"/>
  <c r="G69" i="14"/>
  <c r="K68" i="14"/>
  <c r="G68" i="14"/>
  <c r="K67" i="14"/>
  <c r="G67" i="14"/>
  <c r="K66" i="14"/>
  <c r="G66" i="14"/>
  <c r="K65" i="14"/>
  <c r="G65" i="14"/>
  <c r="K64" i="14"/>
  <c r="G64" i="14"/>
  <c r="K63" i="14"/>
  <c r="G63" i="14"/>
  <c r="K62" i="14"/>
  <c r="G62" i="14"/>
  <c r="K61" i="14"/>
  <c r="G61" i="14"/>
  <c r="K60" i="14"/>
  <c r="G60" i="14"/>
  <c r="K59" i="14"/>
  <c r="G59" i="14"/>
  <c r="K58" i="14"/>
  <c r="G58" i="14"/>
  <c r="K57" i="14"/>
  <c r="G57" i="14"/>
  <c r="K56" i="14"/>
  <c r="G56" i="14"/>
  <c r="K55" i="14"/>
  <c r="G55" i="14"/>
  <c r="K54" i="14"/>
  <c r="G54" i="14"/>
  <c r="K53" i="14"/>
  <c r="G53" i="14"/>
  <c r="K52" i="14"/>
  <c r="G52" i="14"/>
  <c r="K51" i="14"/>
  <c r="G51" i="14"/>
  <c r="K50" i="14"/>
  <c r="G50" i="14"/>
  <c r="K49" i="14"/>
  <c r="G49" i="14"/>
  <c r="K48" i="14"/>
  <c r="G48" i="14"/>
  <c r="K47" i="14"/>
  <c r="G47" i="14"/>
  <c r="K46" i="14"/>
  <c r="G46" i="14"/>
  <c r="K45" i="14"/>
  <c r="G45" i="14"/>
  <c r="K44" i="14"/>
  <c r="G44" i="14"/>
  <c r="K43" i="14"/>
  <c r="G43" i="14"/>
  <c r="K42" i="14"/>
  <c r="G42" i="14"/>
  <c r="K41" i="14"/>
  <c r="G41" i="14"/>
  <c r="K40" i="14"/>
  <c r="G40" i="14"/>
  <c r="K39" i="14"/>
  <c r="G39" i="14"/>
  <c r="K38" i="14"/>
  <c r="G38" i="14"/>
  <c r="K37" i="14"/>
  <c r="G37" i="14"/>
  <c r="K36" i="14"/>
  <c r="G36" i="14"/>
  <c r="K35" i="14"/>
  <c r="G35" i="14"/>
  <c r="K34" i="14"/>
  <c r="G34" i="14"/>
  <c r="K33" i="14"/>
  <c r="G33" i="14"/>
  <c r="K32" i="14"/>
  <c r="G32" i="14"/>
  <c r="K31" i="14"/>
  <c r="G31" i="14"/>
  <c r="K30" i="14"/>
  <c r="G30" i="14"/>
  <c r="K29" i="14"/>
  <c r="G29" i="14"/>
  <c r="K28" i="14"/>
  <c r="G28" i="14"/>
  <c r="K27" i="14"/>
  <c r="G27" i="14"/>
  <c r="K26" i="14"/>
  <c r="G26" i="14"/>
  <c r="K25" i="14"/>
  <c r="G25" i="14"/>
  <c r="K24" i="14"/>
  <c r="G24" i="14"/>
  <c r="K23" i="14"/>
  <c r="G23" i="14"/>
  <c r="K22" i="14"/>
  <c r="G22" i="14"/>
  <c r="K21" i="14"/>
  <c r="G21" i="14"/>
  <c r="K20" i="14"/>
  <c r="G20" i="14"/>
  <c r="K19" i="14"/>
  <c r="G19" i="14"/>
  <c r="K18" i="14"/>
  <c r="G18" i="14"/>
  <c r="K17" i="14"/>
  <c r="G17" i="14"/>
  <c r="K16" i="14"/>
  <c r="G16" i="14"/>
  <c r="K15" i="14"/>
  <c r="G15" i="14"/>
  <c r="K14" i="14"/>
  <c r="G14" i="14"/>
  <c r="K13" i="14"/>
  <c r="G13" i="14"/>
  <c r="K12" i="14"/>
  <c r="G12" i="14"/>
  <c r="K11" i="14"/>
  <c r="G11" i="14"/>
  <c r="K10" i="14"/>
  <c r="G10" i="14"/>
  <c r="K9" i="14"/>
  <c r="G9" i="14"/>
  <c r="K8" i="14"/>
  <c r="G8" i="14"/>
  <c r="K7" i="14"/>
  <c r="G7" i="14"/>
  <c r="K6" i="14"/>
  <c r="G6" i="14"/>
  <c r="K5" i="14"/>
  <c r="G5" i="14"/>
  <c r="K4" i="14"/>
  <c r="G4" i="14"/>
  <c r="K3" i="14"/>
  <c r="G3" i="14"/>
  <c r="AD415" i="10"/>
  <c r="AC415" i="10"/>
  <c r="Z415" i="10"/>
  <c r="Y415" i="10"/>
  <c r="S415" i="10"/>
  <c r="R415" i="10"/>
  <c r="Q415" i="10"/>
  <c r="P415" i="10"/>
  <c r="K415" i="10"/>
  <c r="J415" i="10"/>
  <c r="I415" i="10"/>
  <c r="H415" i="10"/>
  <c r="AD414" i="10"/>
  <c r="AC414" i="10"/>
  <c r="Z414" i="10"/>
  <c r="Y414" i="10"/>
  <c r="S414" i="10"/>
  <c r="R414" i="10"/>
  <c r="Q414" i="10"/>
  <c r="P414" i="10"/>
  <c r="K414" i="10"/>
  <c r="J414" i="10"/>
  <c r="I414" i="10"/>
  <c r="H414" i="10"/>
  <c r="AD413" i="10"/>
  <c r="AC413" i="10"/>
  <c r="Z413" i="10"/>
  <c r="Y413" i="10"/>
  <c r="S413" i="10"/>
  <c r="R413" i="10"/>
  <c r="Q413" i="10"/>
  <c r="P413" i="10"/>
  <c r="K413" i="10"/>
  <c r="J413" i="10"/>
  <c r="I413" i="10"/>
  <c r="H413" i="10"/>
  <c r="AD412" i="10"/>
  <c r="AC412" i="10"/>
  <c r="Z412" i="10"/>
  <c r="Y412" i="10"/>
  <c r="S412" i="10"/>
  <c r="R412" i="10"/>
  <c r="Q412" i="10"/>
  <c r="P412" i="10"/>
  <c r="K412" i="10"/>
  <c r="J412" i="10"/>
  <c r="I412" i="10"/>
  <c r="H412" i="10"/>
  <c r="AD411" i="10"/>
  <c r="AC411" i="10"/>
  <c r="Z411" i="10"/>
  <c r="Y411" i="10"/>
  <c r="S411" i="10"/>
  <c r="R411" i="10"/>
  <c r="Q411" i="10"/>
  <c r="P411" i="10"/>
  <c r="K411" i="10"/>
  <c r="J411" i="10"/>
  <c r="I411" i="10"/>
  <c r="H411" i="10"/>
  <c r="AD409" i="10"/>
  <c r="AC409" i="10"/>
  <c r="Z409" i="10"/>
  <c r="Y409" i="10"/>
  <c r="S409" i="10"/>
  <c r="R409" i="10"/>
  <c r="Q409" i="10"/>
  <c r="P409" i="10"/>
  <c r="K409" i="10"/>
  <c r="J409" i="10"/>
  <c r="I409" i="10"/>
  <c r="H409" i="10"/>
  <c r="AD408" i="10"/>
  <c r="AC408" i="10"/>
  <c r="Z408" i="10"/>
  <c r="Y408" i="10"/>
  <c r="S408" i="10"/>
  <c r="R408" i="10"/>
  <c r="Q408" i="10"/>
  <c r="P408" i="10"/>
  <c r="K408" i="10"/>
  <c r="J408" i="10"/>
  <c r="I408" i="10"/>
  <c r="H408" i="10"/>
  <c r="AD407" i="10"/>
  <c r="AC407" i="10"/>
  <c r="Z407" i="10"/>
  <c r="Y407" i="10"/>
  <c r="S407" i="10"/>
  <c r="R407" i="10"/>
  <c r="Q407" i="10"/>
  <c r="P407" i="10"/>
  <c r="K407" i="10"/>
  <c r="J407" i="10"/>
  <c r="I407" i="10"/>
  <c r="H407" i="10"/>
  <c r="AD400" i="10"/>
  <c r="AC400" i="10"/>
  <c r="Z400" i="10"/>
  <c r="Y400" i="10"/>
  <c r="S400" i="10"/>
  <c r="R400" i="10"/>
  <c r="Q400" i="10"/>
  <c r="P400" i="10"/>
  <c r="K400" i="10"/>
  <c r="J400" i="10"/>
  <c r="I400" i="10"/>
  <c r="H400" i="10"/>
  <c r="AD399" i="10"/>
  <c r="AC399" i="10"/>
  <c r="Z399" i="10"/>
  <c r="Y399" i="10"/>
  <c r="S399" i="10"/>
  <c r="R399" i="10"/>
  <c r="Q399" i="10"/>
  <c r="P399" i="10"/>
  <c r="K399" i="10"/>
  <c r="J399" i="10"/>
  <c r="I399" i="10"/>
  <c r="H399" i="10"/>
  <c r="AD398" i="10"/>
  <c r="AC398" i="10"/>
  <c r="Z398" i="10"/>
  <c r="Y398" i="10"/>
  <c r="S398" i="10"/>
  <c r="R398" i="10"/>
  <c r="Q398" i="10"/>
  <c r="P398" i="10"/>
  <c r="K398" i="10"/>
  <c r="J398" i="10"/>
  <c r="I398" i="10"/>
  <c r="H398" i="10"/>
  <c r="AD397" i="10"/>
  <c r="AC397" i="10"/>
  <c r="Z397" i="10"/>
  <c r="Y397" i="10"/>
  <c r="S397" i="10"/>
  <c r="R397" i="10"/>
  <c r="Q397" i="10"/>
  <c r="P397" i="10"/>
  <c r="K397" i="10"/>
  <c r="J397" i="10"/>
  <c r="I397" i="10"/>
  <c r="H397" i="10"/>
  <c r="AD396" i="10"/>
  <c r="AC396" i="10"/>
  <c r="Z396" i="10"/>
  <c r="Y396" i="10"/>
  <c r="S396" i="10"/>
  <c r="R396" i="10"/>
  <c r="Q396" i="10"/>
  <c r="P396" i="10"/>
  <c r="K396" i="10"/>
  <c r="J396" i="10"/>
  <c r="I396" i="10"/>
  <c r="H396" i="10"/>
  <c r="AD391" i="10"/>
  <c r="AC391" i="10"/>
  <c r="Z391" i="10"/>
  <c r="Y391" i="10"/>
  <c r="S391" i="10"/>
  <c r="R391" i="10"/>
  <c r="Q391" i="10"/>
  <c r="P391" i="10"/>
  <c r="K391" i="10"/>
  <c r="J391" i="10"/>
  <c r="I391" i="10"/>
  <c r="H391" i="10"/>
  <c r="AD390" i="10"/>
  <c r="AC390" i="10"/>
  <c r="Z390" i="10"/>
  <c r="Y390" i="10"/>
  <c r="S390" i="10"/>
  <c r="R390" i="10"/>
  <c r="Q390" i="10"/>
  <c r="P390" i="10"/>
  <c r="K390" i="10"/>
  <c r="J390" i="10"/>
  <c r="I390" i="10"/>
  <c r="H390" i="10"/>
  <c r="AD388" i="10"/>
  <c r="AC388" i="10"/>
  <c r="Z388" i="10"/>
  <c r="Y388" i="10"/>
  <c r="S388" i="10"/>
  <c r="R388" i="10"/>
  <c r="Q388" i="10"/>
  <c r="P388" i="10"/>
  <c r="K388" i="10"/>
  <c r="J388" i="10"/>
  <c r="I388" i="10"/>
  <c r="H388" i="10"/>
  <c r="AD386" i="10"/>
  <c r="AC386" i="10"/>
  <c r="Z386" i="10"/>
  <c r="Y386" i="10"/>
  <c r="S386" i="10"/>
  <c r="R386" i="10"/>
  <c r="Q386" i="10"/>
  <c r="P386" i="10"/>
  <c r="K386" i="10"/>
  <c r="J386" i="10"/>
  <c r="I386" i="10"/>
  <c r="H386" i="10"/>
  <c r="AD385" i="10"/>
  <c r="AC385" i="10"/>
  <c r="Z385" i="10"/>
  <c r="Y385" i="10"/>
  <c r="S385" i="10"/>
  <c r="R385" i="10"/>
  <c r="Q385" i="10"/>
  <c r="P385" i="10"/>
  <c r="K385" i="10"/>
  <c r="J385" i="10"/>
  <c r="I385" i="10"/>
  <c r="H385" i="10"/>
  <c r="AD379" i="10"/>
  <c r="AC379" i="10"/>
  <c r="Z379" i="10"/>
  <c r="Y379" i="10"/>
  <c r="S379" i="10"/>
  <c r="R379" i="10"/>
  <c r="Q379" i="10"/>
  <c r="P379" i="10"/>
  <c r="K379" i="10"/>
  <c r="J379" i="10"/>
  <c r="I379" i="10"/>
  <c r="H379" i="10"/>
  <c r="AD378" i="10"/>
  <c r="AC378" i="10"/>
  <c r="Z378" i="10"/>
  <c r="Y378" i="10"/>
  <c r="S378" i="10"/>
  <c r="R378" i="10"/>
  <c r="Q378" i="10"/>
  <c r="P378" i="10"/>
  <c r="K378" i="10"/>
  <c r="J378" i="10"/>
  <c r="I378" i="10"/>
  <c r="H378" i="10"/>
  <c r="AD377" i="10"/>
  <c r="AC377" i="10"/>
  <c r="Z377" i="10"/>
  <c r="Y377" i="10"/>
  <c r="S377" i="10"/>
  <c r="R377" i="10"/>
  <c r="Q377" i="10"/>
  <c r="P377" i="10"/>
  <c r="K377" i="10"/>
  <c r="J377" i="10"/>
  <c r="I377" i="10"/>
  <c r="H377" i="10"/>
  <c r="AD376" i="10"/>
  <c r="AC376" i="10"/>
  <c r="Z376" i="10"/>
  <c r="Y376" i="10"/>
  <c r="S376" i="10"/>
  <c r="R376" i="10"/>
  <c r="Q376" i="10"/>
  <c r="P376" i="10"/>
  <c r="K376" i="10"/>
  <c r="J376" i="10"/>
  <c r="I376" i="10"/>
  <c r="H376" i="10"/>
  <c r="AD375" i="10"/>
  <c r="AC375" i="10"/>
  <c r="Z375" i="10"/>
  <c r="Y375" i="10"/>
  <c r="S375" i="10"/>
  <c r="R375" i="10"/>
  <c r="Q375" i="10"/>
  <c r="P375" i="10"/>
  <c r="K375" i="10"/>
  <c r="J375" i="10"/>
  <c r="I375" i="10"/>
  <c r="H375" i="10"/>
  <c r="AD369" i="10"/>
  <c r="AC369" i="10"/>
  <c r="Z369" i="10"/>
  <c r="Y369" i="10"/>
  <c r="S369" i="10"/>
  <c r="R369" i="10"/>
  <c r="Q369" i="10"/>
  <c r="P369" i="10"/>
  <c r="K369" i="10"/>
  <c r="J369" i="10"/>
  <c r="I369" i="10"/>
  <c r="H369" i="10"/>
  <c r="AD368" i="10"/>
  <c r="AC368" i="10"/>
  <c r="Z368" i="10"/>
  <c r="Y368" i="10"/>
  <c r="S368" i="10"/>
  <c r="R368" i="10"/>
  <c r="Q368" i="10"/>
  <c r="P368" i="10"/>
  <c r="K368" i="10"/>
  <c r="J368" i="10"/>
  <c r="I368" i="10"/>
  <c r="H368" i="10"/>
  <c r="AD367" i="10"/>
  <c r="AC367" i="10"/>
  <c r="Z367" i="10"/>
  <c r="Y367" i="10"/>
  <c r="S367" i="10"/>
  <c r="R367" i="10"/>
  <c r="Q367" i="10"/>
  <c r="P367" i="10"/>
  <c r="K367" i="10"/>
  <c r="J367" i="10"/>
  <c r="I367" i="10"/>
  <c r="H367" i="10"/>
  <c r="AD366" i="10"/>
  <c r="AC366" i="10"/>
  <c r="Z366" i="10"/>
  <c r="Y366" i="10"/>
  <c r="S366" i="10"/>
  <c r="R366" i="10"/>
  <c r="Q366" i="10"/>
  <c r="P366" i="10"/>
  <c r="K366" i="10"/>
  <c r="J366" i="10"/>
  <c r="I366" i="10"/>
  <c r="H366" i="10"/>
  <c r="AD362" i="10"/>
  <c r="AC362" i="10"/>
  <c r="Z362" i="10"/>
  <c r="Y362" i="10"/>
  <c r="S362" i="10"/>
  <c r="R362" i="10"/>
  <c r="Q362" i="10"/>
  <c r="P362" i="10"/>
  <c r="K362" i="10"/>
  <c r="J362" i="10"/>
  <c r="I362" i="10"/>
  <c r="H362" i="10"/>
  <c r="AD357" i="10"/>
  <c r="AC357" i="10"/>
  <c r="Z357" i="10"/>
  <c r="Y357" i="10"/>
  <c r="S357" i="10"/>
  <c r="R357" i="10"/>
  <c r="Q357" i="10"/>
  <c r="P357" i="10"/>
  <c r="K357" i="10"/>
  <c r="J357" i="10"/>
  <c r="I357" i="10"/>
  <c r="H357" i="10"/>
  <c r="AD356" i="10"/>
  <c r="AC356" i="10"/>
  <c r="Z356" i="10"/>
  <c r="Y356" i="10"/>
  <c r="S356" i="10"/>
  <c r="R356" i="10"/>
  <c r="Q356" i="10"/>
  <c r="P356" i="10"/>
  <c r="K356" i="10"/>
  <c r="J356" i="10"/>
  <c r="I356" i="10"/>
  <c r="H356" i="10"/>
  <c r="AD353" i="10"/>
  <c r="AC353" i="10"/>
  <c r="Z353" i="10"/>
  <c r="Y353" i="10"/>
  <c r="S353" i="10"/>
  <c r="R353" i="10"/>
  <c r="Q353" i="10"/>
  <c r="P353" i="10"/>
  <c r="K353" i="10"/>
  <c r="J353" i="10"/>
  <c r="I353" i="10"/>
  <c r="H353" i="10"/>
  <c r="AD352" i="10"/>
  <c r="AC352" i="10"/>
  <c r="Z352" i="10"/>
  <c r="Y352" i="10"/>
  <c r="S352" i="10"/>
  <c r="R352" i="10"/>
  <c r="Q352" i="10"/>
  <c r="P352" i="10"/>
  <c r="K352" i="10"/>
  <c r="J352" i="10"/>
  <c r="I352" i="10"/>
  <c r="H352" i="10"/>
  <c r="AD351" i="10"/>
  <c r="AC351" i="10"/>
  <c r="Z351" i="10"/>
  <c r="Y351" i="10"/>
  <c r="S351" i="10"/>
  <c r="R351" i="10"/>
  <c r="Q351" i="10"/>
  <c r="P351" i="10"/>
  <c r="K351" i="10"/>
  <c r="J351" i="10"/>
  <c r="I351" i="10"/>
  <c r="H351" i="10"/>
  <c r="AD349" i="10"/>
  <c r="AC349" i="10"/>
  <c r="Z349" i="10"/>
  <c r="Y349" i="10"/>
  <c r="S349" i="10"/>
  <c r="R349" i="10"/>
  <c r="Q349" i="10"/>
  <c r="P349" i="10"/>
  <c r="K349" i="10"/>
  <c r="J349" i="10"/>
  <c r="I349" i="10"/>
  <c r="H349" i="10"/>
  <c r="AD348" i="10"/>
  <c r="AC348" i="10"/>
  <c r="Z348" i="10"/>
  <c r="Y348" i="10"/>
  <c r="S348" i="10"/>
  <c r="R348" i="10"/>
  <c r="Q348" i="10"/>
  <c r="P348" i="10"/>
  <c r="K348" i="10"/>
  <c r="J348" i="10"/>
  <c r="I348" i="10"/>
  <c r="H348" i="10"/>
  <c r="AD347" i="10"/>
  <c r="AC347" i="10"/>
  <c r="Z347" i="10"/>
  <c r="Y347" i="10"/>
  <c r="S347" i="10"/>
  <c r="R347" i="10"/>
  <c r="Q347" i="10"/>
  <c r="P347" i="10"/>
  <c r="K347" i="10"/>
  <c r="J347" i="10"/>
  <c r="I347" i="10"/>
  <c r="H347" i="10"/>
  <c r="AD346" i="10"/>
  <c r="AC346" i="10"/>
  <c r="Z346" i="10"/>
  <c r="Y346" i="10"/>
  <c r="S346" i="10"/>
  <c r="R346" i="10"/>
  <c r="Q346" i="10"/>
  <c r="P346" i="10"/>
  <c r="K346" i="10"/>
  <c r="J346" i="10"/>
  <c r="I346" i="10"/>
  <c r="H346" i="10"/>
  <c r="AD345" i="10"/>
  <c r="AC345" i="10"/>
  <c r="Z345" i="10"/>
  <c r="Y345" i="10"/>
  <c r="S345" i="10"/>
  <c r="R345" i="10"/>
  <c r="Q345" i="10"/>
  <c r="P345" i="10"/>
  <c r="K345" i="10"/>
  <c r="J345" i="10"/>
  <c r="I345" i="10"/>
  <c r="H345" i="10"/>
  <c r="AD333" i="10"/>
  <c r="AC333" i="10"/>
  <c r="Z333" i="10"/>
  <c r="Y333" i="10"/>
  <c r="S333" i="10"/>
  <c r="R333" i="10"/>
  <c r="Q333" i="10"/>
  <c r="P333" i="10"/>
  <c r="K333" i="10"/>
  <c r="J333" i="10"/>
  <c r="I333" i="10"/>
  <c r="H333" i="10"/>
  <c r="AD332" i="10"/>
  <c r="AC332" i="10"/>
  <c r="Z332" i="10"/>
  <c r="Y332" i="10"/>
  <c r="S332" i="10"/>
  <c r="R332" i="10"/>
  <c r="Q332" i="10"/>
  <c r="P332" i="10"/>
  <c r="K332" i="10"/>
  <c r="J332" i="10"/>
  <c r="I332" i="10"/>
  <c r="H332" i="10"/>
  <c r="AD331" i="10"/>
  <c r="AC331" i="10"/>
  <c r="Z331" i="10"/>
  <c r="Y331" i="10"/>
  <c r="S331" i="10"/>
  <c r="R331" i="10"/>
  <c r="Q331" i="10"/>
  <c r="P331" i="10"/>
  <c r="K331" i="10"/>
  <c r="J331" i="10"/>
  <c r="I331" i="10"/>
  <c r="H331" i="10"/>
  <c r="AD326" i="10"/>
  <c r="AC326" i="10"/>
  <c r="Z326" i="10"/>
  <c r="Y326" i="10"/>
  <c r="S326" i="10"/>
  <c r="R326" i="10"/>
  <c r="Q326" i="10"/>
  <c r="P326" i="10"/>
  <c r="K326" i="10"/>
  <c r="J326" i="10"/>
  <c r="I326" i="10"/>
  <c r="H326" i="10"/>
  <c r="AD325" i="10"/>
  <c r="AC325" i="10"/>
  <c r="Z325" i="10"/>
  <c r="Y325" i="10"/>
  <c r="S325" i="10"/>
  <c r="R325" i="10"/>
  <c r="Q325" i="10"/>
  <c r="P325" i="10"/>
  <c r="K325" i="10"/>
  <c r="J325" i="10"/>
  <c r="I325" i="10"/>
  <c r="H325" i="10"/>
  <c r="AD324" i="10"/>
  <c r="AC324" i="10"/>
  <c r="Z324" i="10"/>
  <c r="Y324" i="10"/>
  <c r="S324" i="10"/>
  <c r="R324" i="10"/>
  <c r="Q324" i="10"/>
  <c r="P324" i="10"/>
  <c r="K324" i="10"/>
  <c r="J324" i="10"/>
  <c r="I324" i="10"/>
  <c r="H324" i="10"/>
  <c r="AD323" i="10"/>
  <c r="AC323" i="10"/>
  <c r="Z323" i="10"/>
  <c r="Y323" i="10"/>
  <c r="S323" i="10"/>
  <c r="R323" i="10"/>
  <c r="Q323" i="10"/>
  <c r="P323" i="10"/>
  <c r="K323" i="10"/>
  <c r="J323" i="10"/>
  <c r="I323" i="10"/>
  <c r="H323" i="10"/>
  <c r="AD305" i="10"/>
  <c r="AC305" i="10"/>
  <c r="Z305" i="10"/>
  <c r="Y305" i="10"/>
  <c r="S305" i="10"/>
  <c r="R305" i="10"/>
  <c r="Q305" i="10"/>
  <c r="P305" i="10"/>
  <c r="K305" i="10"/>
  <c r="J305" i="10"/>
  <c r="I305" i="10"/>
  <c r="H305" i="10"/>
  <c r="AD304" i="10"/>
  <c r="AC304" i="10"/>
  <c r="Z304" i="10"/>
  <c r="Y304" i="10"/>
  <c r="S304" i="10"/>
  <c r="R304" i="10"/>
  <c r="Q304" i="10"/>
  <c r="P304" i="10"/>
  <c r="K304" i="10"/>
  <c r="J304" i="10"/>
  <c r="I304" i="10"/>
  <c r="H304" i="10"/>
  <c r="AD299" i="10"/>
  <c r="AC299" i="10"/>
  <c r="Z299" i="10"/>
  <c r="Y299" i="10"/>
  <c r="S299" i="10"/>
  <c r="R299" i="10"/>
  <c r="Q299" i="10"/>
  <c r="P299" i="10"/>
  <c r="K299" i="10"/>
  <c r="J299" i="10"/>
  <c r="I299" i="10"/>
  <c r="H299" i="10"/>
  <c r="AD298" i="10"/>
  <c r="AC298" i="10"/>
  <c r="Z298" i="10"/>
  <c r="Y298" i="10"/>
  <c r="S298" i="10"/>
  <c r="R298" i="10"/>
  <c r="Q298" i="10"/>
  <c r="P298" i="10"/>
  <c r="K298" i="10"/>
  <c r="J298" i="10"/>
  <c r="I298" i="10"/>
  <c r="H298" i="10"/>
  <c r="AD295" i="10"/>
  <c r="AC295" i="10"/>
  <c r="Z295" i="10"/>
  <c r="Y295" i="10"/>
  <c r="S295" i="10"/>
  <c r="R295" i="10"/>
  <c r="Q295" i="10"/>
  <c r="P295" i="10"/>
  <c r="K295" i="10"/>
  <c r="J295" i="10"/>
  <c r="I295" i="10"/>
  <c r="H295" i="10"/>
  <c r="AD294" i="10"/>
  <c r="AC294" i="10"/>
  <c r="Z294" i="10"/>
  <c r="Y294" i="10"/>
  <c r="S294" i="10"/>
  <c r="R294" i="10"/>
  <c r="Q294" i="10"/>
  <c r="P294" i="10"/>
  <c r="K294" i="10"/>
  <c r="J294" i="10"/>
  <c r="I294" i="10"/>
  <c r="H294" i="10"/>
  <c r="AD293" i="10"/>
  <c r="AC293" i="10"/>
  <c r="Z293" i="10"/>
  <c r="Y293" i="10"/>
  <c r="S293" i="10"/>
  <c r="R293" i="10"/>
  <c r="Q293" i="10"/>
  <c r="P293" i="10"/>
  <c r="K293" i="10"/>
  <c r="J293" i="10"/>
  <c r="I293" i="10"/>
  <c r="H293" i="10"/>
  <c r="AD292" i="10"/>
  <c r="AC292" i="10"/>
  <c r="Z292" i="10"/>
  <c r="Y292" i="10"/>
  <c r="S292" i="10"/>
  <c r="R292" i="10"/>
  <c r="Q292" i="10"/>
  <c r="P292" i="10"/>
  <c r="K292" i="10"/>
  <c r="J292" i="10"/>
  <c r="I292" i="10"/>
  <c r="H292" i="10"/>
  <c r="AD276" i="10"/>
  <c r="AC276" i="10"/>
  <c r="Z276" i="10"/>
  <c r="Y276" i="10"/>
  <c r="S276" i="10"/>
  <c r="R276" i="10"/>
  <c r="Q276" i="10"/>
  <c r="P276" i="10"/>
  <c r="K276" i="10"/>
  <c r="J276" i="10"/>
  <c r="I276" i="10"/>
  <c r="H276" i="10"/>
  <c r="AD275" i="10"/>
  <c r="AC275" i="10"/>
  <c r="Z275" i="10"/>
  <c r="Y275" i="10"/>
  <c r="S275" i="10"/>
  <c r="R275" i="10"/>
  <c r="Q275" i="10"/>
  <c r="P275" i="10"/>
  <c r="K275" i="10"/>
  <c r="J275" i="10"/>
  <c r="I275" i="10"/>
  <c r="H275" i="10"/>
  <c r="AD274" i="10"/>
  <c r="AC274" i="10"/>
  <c r="Z274" i="10"/>
  <c r="Y274" i="10"/>
  <c r="S274" i="10"/>
  <c r="R274" i="10"/>
  <c r="Q274" i="10"/>
  <c r="P274" i="10"/>
  <c r="K274" i="10"/>
  <c r="J274" i="10"/>
  <c r="I274" i="10"/>
  <c r="H274" i="10"/>
  <c r="AD249" i="10"/>
  <c r="AC249" i="10"/>
  <c r="Z249" i="10"/>
  <c r="Y249" i="10"/>
  <c r="S249" i="10"/>
  <c r="R249" i="10"/>
  <c r="Q249" i="10"/>
  <c r="P249" i="10"/>
  <c r="K249" i="10"/>
  <c r="J249" i="10"/>
  <c r="I249" i="10"/>
  <c r="H249" i="10"/>
  <c r="AD248" i="10"/>
  <c r="AC248" i="10"/>
  <c r="Z248" i="10"/>
  <c r="Y248" i="10"/>
  <c r="S248" i="10"/>
  <c r="R248" i="10"/>
  <c r="Q248" i="10"/>
  <c r="P248" i="10"/>
  <c r="K248" i="10"/>
  <c r="J248" i="10"/>
  <c r="I248" i="10"/>
  <c r="H248" i="10"/>
  <c r="AD216" i="10"/>
  <c r="AC216" i="10"/>
  <c r="Z216" i="10"/>
  <c r="Y216" i="10"/>
  <c r="S216" i="10"/>
  <c r="R216" i="10"/>
  <c r="Q216" i="10"/>
  <c r="P216" i="10"/>
  <c r="K216" i="10"/>
  <c r="J216" i="10"/>
  <c r="I216" i="10"/>
  <c r="H216" i="10"/>
  <c r="AD215" i="10"/>
  <c r="AC215" i="10"/>
  <c r="Z215" i="10"/>
  <c r="Y215" i="10"/>
  <c r="S215" i="10"/>
  <c r="R215" i="10"/>
  <c r="Q215" i="10"/>
  <c r="P215" i="10"/>
  <c r="K215" i="10"/>
  <c r="J215" i="10"/>
  <c r="I215" i="10"/>
  <c r="H215" i="10"/>
  <c r="AD214" i="10"/>
  <c r="AC214" i="10"/>
  <c r="Z214" i="10"/>
  <c r="Y214" i="10"/>
  <c r="S214" i="10"/>
  <c r="R214" i="10"/>
  <c r="Q214" i="10"/>
  <c r="P214" i="10"/>
  <c r="K214" i="10"/>
  <c r="J214" i="10"/>
  <c r="I214" i="10"/>
  <c r="H214" i="10"/>
  <c r="AD213" i="10"/>
  <c r="AC213" i="10"/>
  <c r="Z213" i="10"/>
  <c r="Y213" i="10"/>
  <c r="S213" i="10"/>
  <c r="R213" i="10"/>
  <c r="Q213" i="10"/>
  <c r="P213" i="10"/>
  <c r="K213" i="10"/>
  <c r="J213" i="10"/>
  <c r="I213" i="10"/>
  <c r="H213" i="10"/>
  <c r="AD212" i="10"/>
  <c r="AC212" i="10"/>
  <c r="Z212" i="10"/>
  <c r="Y212" i="10"/>
  <c r="S212" i="10"/>
  <c r="R212" i="10"/>
  <c r="Q212" i="10"/>
  <c r="P212" i="10"/>
  <c r="K212" i="10"/>
  <c r="J212" i="10"/>
  <c r="I212" i="10"/>
  <c r="H212" i="10"/>
  <c r="AD211" i="10"/>
  <c r="AC211" i="10"/>
  <c r="Z211" i="10"/>
  <c r="Y211" i="10"/>
  <c r="S211" i="10"/>
  <c r="R211" i="10"/>
  <c r="Q211" i="10"/>
  <c r="P211" i="10"/>
  <c r="K211" i="10"/>
  <c r="J211" i="10"/>
  <c r="I211" i="10"/>
  <c r="H211" i="10"/>
  <c r="AD210" i="10"/>
  <c r="AC210" i="10"/>
  <c r="Z210" i="10"/>
  <c r="Y210" i="10"/>
  <c r="S210" i="10"/>
  <c r="R210" i="10"/>
  <c r="Q210" i="10"/>
  <c r="P210" i="10"/>
  <c r="K210" i="10"/>
  <c r="J210" i="10"/>
  <c r="I210" i="10"/>
  <c r="H210" i="10"/>
  <c r="AD183" i="10"/>
  <c r="AC183" i="10"/>
  <c r="Z183" i="10"/>
  <c r="Y183" i="10"/>
  <c r="S183" i="10"/>
  <c r="R183" i="10"/>
  <c r="Q183" i="10"/>
  <c r="P183" i="10"/>
  <c r="K183" i="10"/>
  <c r="J183" i="10"/>
  <c r="I183" i="10"/>
  <c r="H183" i="10"/>
  <c r="AD180" i="10"/>
  <c r="AC180" i="10"/>
  <c r="Z180" i="10"/>
  <c r="Y180" i="10"/>
  <c r="S180" i="10"/>
  <c r="R180" i="10"/>
  <c r="Q180" i="10"/>
  <c r="P180" i="10"/>
  <c r="K180" i="10"/>
  <c r="J180" i="10"/>
  <c r="I180" i="10"/>
  <c r="H180" i="10"/>
  <c r="AD162" i="10"/>
  <c r="AC162" i="10"/>
  <c r="Z162" i="10"/>
  <c r="Y162" i="10"/>
  <c r="S162" i="10"/>
  <c r="R162" i="10"/>
  <c r="Q162" i="10"/>
  <c r="P162" i="10"/>
  <c r="K162" i="10"/>
  <c r="J162" i="10"/>
  <c r="I162" i="10"/>
  <c r="H162" i="10"/>
  <c r="AD157" i="10"/>
  <c r="AC157" i="10"/>
  <c r="Z157" i="10"/>
  <c r="Y157" i="10"/>
  <c r="S157" i="10"/>
  <c r="R157" i="10"/>
  <c r="Q157" i="10"/>
  <c r="P157" i="10"/>
  <c r="K157" i="10"/>
  <c r="J157" i="10"/>
  <c r="I157" i="10"/>
  <c r="H157" i="10"/>
  <c r="AD156" i="10"/>
  <c r="AC156" i="10"/>
  <c r="Z156" i="10"/>
  <c r="Y156" i="10"/>
  <c r="S156" i="10"/>
  <c r="R156" i="10"/>
  <c r="Q156" i="10"/>
  <c r="P156" i="10"/>
  <c r="K156" i="10"/>
  <c r="J156" i="10"/>
  <c r="I156" i="10"/>
  <c r="H156" i="10"/>
  <c r="AD155" i="10"/>
  <c r="AC155" i="10"/>
  <c r="Z155" i="10"/>
  <c r="Y155" i="10"/>
  <c r="S155" i="10"/>
  <c r="R155" i="10"/>
  <c r="Q155" i="10"/>
  <c r="P155" i="10"/>
  <c r="K155" i="10"/>
  <c r="J155" i="10"/>
  <c r="I155" i="10"/>
  <c r="H155" i="10"/>
  <c r="AD143" i="10"/>
  <c r="AC143" i="10"/>
  <c r="Z143" i="10"/>
  <c r="Y143" i="10"/>
  <c r="S143" i="10"/>
  <c r="R143" i="10"/>
  <c r="Q143" i="10"/>
  <c r="P143" i="10"/>
  <c r="K143" i="10"/>
  <c r="J143" i="10"/>
  <c r="I143" i="10"/>
  <c r="H143" i="10"/>
  <c r="AD142" i="10"/>
  <c r="AC142" i="10"/>
  <c r="Z142" i="10"/>
  <c r="Y142" i="10"/>
  <c r="S142" i="10"/>
  <c r="R142" i="10"/>
  <c r="Q142" i="10"/>
  <c r="P142" i="10"/>
  <c r="K142" i="10"/>
  <c r="J142" i="10"/>
  <c r="I142" i="10"/>
  <c r="H142" i="10"/>
  <c r="AD141" i="10"/>
  <c r="AC141" i="10"/>
  <c r="Z141" i="10"/>
  <c r="Y141" i="10"/>
  <c r="S141" i="10"/>
  <c r="R141" i="10"/>
  <c r="Q141" i="10"/>
  <c r="P141" i="10"/>
  <c r="K141" i="10"/>
  <c r="J141" i="10"/>
  <c r="I141" i="10"/>
  <c r="H141" i="10"/>
  <c r="AD140" i="10"/>
  <c r="AC140" i="10"/>
  <c r="Z140" i="10"/>
  <c r="Y140" i="10"/>
  <c r="S140" i="10"/>
  <c r="R140" i="10"/>
  <c r="Q140" i="10"/>
  <c r="P140" i="10"/>
  <c r="K140" i="10"/>
  <c r="J140" i="10"/>
  <c r="I140" i="10"/>
  <c r="H140" i="10"/>
  <c r="AD139" i="10"/>
  <c r="AC139" i="10"/>
  <c r="Z139" i="10"/>
  <c r="Y139" i="10"/>
  <c r="S139" i="10"/>
  <c r="R139" i="10"/>
  <c r="Q139" i="10"/>
  <c r="P139" i="10"/>
  <c r="K139" i="10"/>
  <c r="J139" i="10"/>
  <c r="I139" i="10"/>
  <c r="H139" i="10"/>
  <c r="AD138" i="10"/>
  <c r="AC138" i="10"/>
  <c r="Z138" i="10"/>
  <c r="Y138" i="10"/>
  <c r="S138" i="10"/>
  <c r="R138" i="10"/>
  <c r="Q138" i="10"/>
  <c r="P138" i="10"/>
  <c r="K138" i="10"/>
  <c r="J138" i="10"/>
  <c r="I138" i="10"/>
  <c r="H138" i="10"/>
  <c r="AD137" i="10"/>
  <c r="AC137" i="10"/>
  <c r="Z137" i="10"/>
  <c r="Y137" i="10"/>
  <c r="S137" i="10"/>
  <c r="R137" i="10"/>
  <c r="Q137" i="10"/>
  <c r="P137" i="10"/>
  <c r="K137" i="10"/>
  <c r="J137" i="10"/>
  <c r="I137" i="10"/>
  <c r="H137" i="10"/>
  <c r="AD136" i="10"/>
  <c r="AC136" i="10"/>
  <c r="Z136" i="10"/>
  <c r="Y136" i="10"/>
  <c r="S136" i="10"/>
  <c r="R136" i="10"/>
  <c r="Q136" i="10"/>
  <c r="P136" i="10"/>
  <c r="K136" i="10"/>
  <c r="J136" i="10"/>
  <c r="I136" i="10"/>
  <c r="H136" i="10"/>
  <c r="AD135" i="10"/>
  <c r="AC135" i="10"/>
  <c r="Z135" i="10"/>
  <c r="Y135" i="10"/>
  <c r="S135" i="10"/>
  <c r="R135" i="10"/>
  <c r="Q135" i="10"/>
  <c r="P135" i="10"/>
  <c r="K135" i="10"/>
  <c r="J135" i="10"/>
  <c r="I135" i="10"/>
  <c r="H135" i="10"/>
  <c r="AD134" i="10"/>
  <c r="AC134" i="10"/>
  <c r="Z134" i="10"/>
  <c r="Y134" i="10"/>
  <c r="S134" i="10"/>
  <c r="R134" i="10"/>
  <c r="Q134" i="10"/>
  <c r="P134" i="10"/>
  <c r="K134" i="10"/>
  <c r="J134" i="10"/>
  <c r="I134" i="10"/>
  <c r="H134" i="10"/>
  <c r="AD133" i="10"/>
  <c r="AC133" i="10"/>
  <c r="Z133" i="10"/>
  <c r="Y133" i="10"/>
  <c r="S133" i="10"/>
  <c r="R133" i="10"/>
  <c r="Q133" i="10"/>
  <c r="P133" i="10"/>
  <c r="K133" i="10"/>
  <c r="J133" i="10"/>
  <c r="I133" i="10"/>
  <c r="H133" i="10"/>
  <c r="AD132" i="10"/>
  <c r="AC132" i="10"/>
  <c r="Z132" i="10"/>
  <c r="Y132" i="10"/>
  <c r="S132" i="10"/>
  <c r="R132" i="10"/>
  <c r="Q132" i="10"/>
  <c r="P132" i="10"/>
  <c r="K132" i="10"/>
  <c r="J132" i="10"/>
  <c r="I132" i="10"/>
  <c r="H132" i="10"/>
  <c r="AD81" i="10"/>
  <c r="AC81" i="10"/>
  <c r="Z81" i="10"/>
  <c r="Y81" i="10"/>
  <c r="S81" i="10"/>
  <c r="R81" i="10"/>
  <c r="Q81" i="10"/>
  <c r="P81" i="10"/>
  <c r="K81" i="10"/>
  <c r="J81" i="10"/>
  <c r="I81" i="10"/>
  <c r="H81" i="10"/>
  <c r="AD80" i="10"/>
  <c r="AC80" i="10"/>
  <c r="Z80" i="10"/>
  <c r="Y80" i="10"/>
  <c r="S80" i="10"/>
  <c r="R80" i="10"/>
  <c r="Q80" i="10"/>
  <c r="P80" i="10"/>
  <c r="K80" i="10"/>
  <c r="J80" i="10"/>
  <c r="I80" i="10"/>
  <c r="H80" i="10"/>
  <c r="AD72" i="10"/>
  <c r="AC72" i="10"/>
  <c r="Z72" i="10"/>
  <c r="Y72" i="10"/>
  <c r="S72" i="10"/>
  <c r="R72" i="10"/>
  <c r="Q72" i="10"/>
  <c r="P72" i="10"/>
  <c r="K72" i="10"/>
  <c r="J72" i="10"/>
  <c r="I72" i="10"/>
  <c r="H72" i="10"/>
  <c r="AD62" i="10"/>
  <c r="AC62" i="10"/>
  <c r="Z62" i="10"/>
  <c r="Y62" i="10"/>
  <c r="S62" i="10"/>
  <c r="R62" i="10"/>
  <c r="Q62" i="10"/>
  <c r="P62" i="10"/>
  <c r="K62" i="10"/>
  <c r="J62" i="10"/>
  <c r="I62" i="10"/>
  <c r="H62" i="10"/>
  <c r="AD60" i="10"/>
  <c r="AC60" i="10"/>
  <c r="Z60" i="10"/>
  <c r="Y60" i="10"/>
  <c r="S60" i="10"/>
  <c r="R60" i="10"/>
  <c r="Q60" i="10"/>
  <c r="P60" i="10"/>
  <c r="K60" i="10"/>
  <c r="J60" i="10"/>
  <c r="I60" i="10"/>
  <c r="H60" i="10"/>
  <c r="AD52" i="10"/>
  <c r="AC52" i="10"/>
  <c r="Z52" i="10"/>
  <c r="Y52" i="10"/>
  <c r="S52" i="10"/>
  <c r="R52" i="10"/>
  <c r="Q52" i="10"/>
  <c r="P52" i="10"/>
  <c r="K52" i="10"/>
  <c r="J52" i="10"/>
  <c r="I52" i="10"/>
  <c r="H52" i="10"/>
  <c r="AD48" i="10"/>
  <c r="AC48" i="10"/>
  <c r="Z48" i="10"/>
  <c r="Y48" i="10"/>
  <c r="S48" i="10"/>
  <c r="R48" i="10"/>
  <c r="Q48" i="10"/>
  <c r="P48" i="10"/>
  <c r="K48" i="10"/>
  <c r="J48" i="10"/>
  <c r="I48" i="10"/>
  <c r="H48" i="10"/>
  <c r="AD47" i="10"/>
  <c r="AC47" i="10"/>
  <c r="Z47" i="10"/>
  <c r="Y47" i="10"/>
  <c r="S47" i="10"/>
  <c r="R47" i="10"/>
  <c r="Q47" i="10"/>
  <c r="P47" i="10"/>
  <c r="K47" i="10"/>
  <c r="J47" i="10"/>
  <c r="I47" i="10"/>
  <c r="H47" i="10"/>
  <c r="AD46" i="10"/>
  <c r="AC46" i="10"/>
  <c r="Z46" i="10"/>
  <c r="Y46" i="10"/>
  <c r="S46" i="10"/>
  <c r="R46" i="10"/>
  <c r="Q46" i="10"/>
  <c r="P46" i="10"/>
  <c r="K46" i="10"/>
  <c r="J46" i="10"/>
  <c r="I46" i="10"/>
  <c r="H46" i="10"/>
  <c r="AD21" i="10"/>
  <c r="AC21" i="10"/>
  <c r="Z21" i="10"/>
  <c r="Y21" i="10"/>
  <c r="S21" i="10"/>
  <c r="R21" i="10"/>
  <c r="Q21" i="10"/>
  <c r="P21" i="10"/>
  <c r="K21" i="10"/>
  <c r="J21" i="10"/>
  <c r="I21" i="10"/>
  <c r="H21" i="10"/>
  <c r="AD18" i="10"/>
  <c r="AC18" i="10"/>
  <c r="Z18" i="10"/>
  <c r="Y18" i="10"/>
  <c r="S18" i="10"/>
  <c r="R18" i="10"/>
  <c r="Q18" i="10"/>
  <c r="P18" i="10"/>
  <c r="K18" i="10"/>
  <c r="J18" i="10"/>
  <c r="I18" i="10"/>
  <c r="H18" i="10"/>
  <c r="AD17" i="10"/>
  <c r="AC17" i="10"/>
  <c r="Z17" i="10"/>
  <c r="Y17" i="10"/>
  <c r="S17" i="10"/>
  <c r="R17" i="10"/>
  <c r="Q17" i="10"/>
  <c r="P17" i="10"/>
  <c r="K17" i="10"/>
  <c r="J17" i="10"/>
  <c r="I17" i="10"/>
  <c r="H17" i="10"/>
  <c r="I2" i="10"/>
  <c r="F1978" i="9"/>
  <c r="D540" i="8"/>
  <c r="D539" i="8"/>
  <c r="D538" i="8"/>
  <c r="D537" i="8"/>
  <c r="D536" i="8"/>
  <c r="D535" i="8"/>
  <c r="D534" i="8"/>
  <c r="D533" i="8"/>
  <c r="D532" i="8"/>
  <c r="D531" i="8"/>
  <c r="D530" i="8"/>
  <c r="D529" i="8"/>
  <c r="D528" i="8"/>
  <c r="D527" i="8"/>
  <c r="D526" i="8"/>
  <c r="D525" i="8"/>
  <c r="D524" i="8"/>
  <c r="D523" i="8"/>
  <c r="D522" i="8"/>
  <c r="D521" i="8"/>
  <c r="D520" i="8"/>
  <c r="D519" i="8"/>
  <c r="D518" i="8"/>
  <c r="D517" i="8"/>
  <c r="D516" i="8"/>
  <c r="D515" i="8"/>
  <c r="D514" i="8"/>
  <c r="D513" i="8"/>
  <c r="D512" i="8"/>
  <c r="D511" i="8"/>
  <c r="D510" i="8"/>
  <c r="D509" i="8"/>
  <c r="D508" i="8"/>
  <c r="D507" i="8"/>
  <c r="D506" i="8"/>
  <c r="D505" i="8"/>
  <c r="D504" i="8"/>
  <c r="D503" i="8"/>
  <c r="D502" i="8"/>
  <c r="D501" i="8"/>
  <c r="D500" i="8"/>
  <c r="D499" i="8"/>
  <c r="D498" i="8"/>
  <c r="D497" i="8"/>
  <c r="D496" i="8"/>
  <c r="D495" i="8"/>
  <c r="D494" i="8"/>
  <c r="D493" i="8"/>
  <c r="D492" i="8"/>
  <c r="D491" i="8"/>
  <c r="D490" i="8"/>
  <c r="D489" i="8"/>
  <c r="D488" i="8"/>
  <c r="D487" i="8"/>
  <c r="D486" i="8"/>
  <c r="D485" i="8"/>
  <c r="D484" i="8"/>
  <c r="D483" i="8"/>
  <c r="D482" i="8"/>
  <c r="D481" i="8"/>
  <c r="D480" i="8"/>
  <c r="D479" i="8"/>
  <c r="D478" i="8"/>
  <c r="D477" i="8"/>
  <c r="D476" i="8"/>
  <c r="D475" i="8"/>
  <c r="D474" i="8"/>
  <c r="D473" i="8"/>
  <c r="D472" i="8"/>
  <c r="D471" i="8"/>
  <c r="D470" i="8"/>
  <c r="D469" i="8"/>
  <c r="D468" i="8"/>
  <c r="D467" i="8"/>
  <c r="D466" i="8"/>
  <c r="D465" i="8"/>
  <c r="D464" i="8"/>
  <c r="D463" i="8"/>
  <c r="D462" i="8"/>
  <c r="D461" i="8"/>
  <c r="D460" i="8"/>
  <c r="D459" i="8"/>
  <c r="D458" i="8"/>
  <c r="D457" i="8"/>
  <c r="D456" i="8"/>
  <c r="D455" i="8"/>
  <c r="D454" i="8"/>
  <c r="D453" i="8"/>
  <c r="D452" i="8"/>
  <c r="D451" i="8"/>
  <c r="D450" i="8"/>
  <c r="D449" i="8"/>
  <c r="D448" i="8"/>
  <c r="D447" i="8"/>
  <c r="D446" i="8"/>
  <c r="D445" i="8"/>
  <c r="D444" i="8"/>
  <c r="D443" i="8"/>
  <c r="D442" i="8"/>
  <c r="D441" i="8"/>
  <c r="D440" i="8"/>
  <c r="D439" i="8"/>
  <c r="D438" i="8"/>
  <c r="D437" i="8"/>
  <c r="D436" i="8"/>
  <c r="D435" i="8"/>
  <c r="D434" i="8"/>
  <c r="D433" i="8"/>
  <c r="D432" i="8"/>
  <c r="D431" i="8"/>
  <c r="D430" i="8"/>
  <c r="D429" i="8"/>
  <c r="D428" i="8"/>
  <c r="D427" i="8"/>
  <c r="D426" i="8"/>
  <c r="D425" i="8"/>
  <c r="D424" i="8"/>
  <c r="D423" i="8"/>
  <c r="D422" i="8"/>
  <c r="D421" i="8"/>
  <c r="D420" i="8"/>
  <c r="D419" i="8"/>
  <c r="D418" i="8"/>
  <c r="D417" i="8"/>
  <c r="D416" i="8"/>
  <c r="D415" i="8"/>
  <c r="D414" i="8"/>
  <c r="D413" i="8"/>
  <c r="D412" i="8"/>
  <c r="D411" i="8"/>
  <c r="D410" i="8"/>
  <c r="D409" i="8"/>
  <c r="D408" i="8"/>
  <c r="D407" i="8"/>
  <c r="D406" i="8"/>
  <c r="D405" i="8"/>
  <c r="D404" i="8"/>
  <c r="D403" i="8"/>
  <c r="D402" i="8"/>
  <c r="D401" i="8"/>
  <c r="D400" i="8"/>
  <c r="D399" i="8"/>
  <c r="D398" i="8"/>
  <c r="D397" i="8"/>
  <c r="D396" i="8"/>
  <c r="D395" i="8"/>
  <c r="D394" i="8"/>
  <c r="D393" i="8"/>
  <c r="D392" i="8"/>
  <c r="D391" i="8"/>
  <c r="D390" i="8"/>
  <c r="D389" i="8"/>
  <c r="D388" i="8"/>
  <c r="D387" i="8"/>
  <c r="D386" i="8"/>
  <c r="D385" i="8"/>
  <c r="D384" i="8"/>
  <c r="D383" i="8"/>
  <c r="D382" i="8"/>
  <c r="D381" i="8"/>
  <c r="D380" i="8"/>
  <c r="D379" i="8"/>
  <c r="D378" i="8"/>
  <c r="D377" i="8"/>
  <c r="D376" i="8"/>
  <c r="D375" i="8"/>
  <c r="D374" i="8"/>
  <c r="D373" i="8"/>
  <c r="D372" i="8"/>
  <c r="D371" i="8"/>
  <c r="D370" i="8"/>
  <c r="D369" i="8"/>
  <c r="D368" i="8"/>
  <c r="D367" i="8"/>
  <c r="D366" i="8"/>
  <c r="D365" i="8"/>
  <c r="D364" i="8"/>
  <c r="D363" i="8"/>
  <c r="D362" i="8"/>
  <c r="D361" i="8"/>
  <c r="D360" i="8"/>
  <c r="D359" i="8"/>
  <c r="D358" i="8"/>
  <c r="D357" i="8"/>
  <c r="D356" i="8"/>
  <c r="D355" i="8"/>
  <c r="D354" i="8"/>
  <c r="D353" i="8"/>
  <c r="D352" i="8"/>
  <c r="D351" i="8"/>
  <c r="D350" i="8"/>
  <c r="D349" i="8"/>
  <c r="D348" i="8"/>
  <c r="D347" i="8"/>
  <c r="D346" i="8"/>
  <c r="D345" i="8"/>
  <c r="D344" i="8"/>
  <c r="D343" i="8"/>
  <c r="D342" i="8"/>
  <c r="D341" i="8"/>
  <c r="D340" i="8"/>
  <c r="D339" i="8"/>
  <c r="D338" i="8"/>
  <c r="D337" i="8"/>
  <c r="D336" i="8"/>
  <c r="D335" i="8"/>
  <c r="D334" i="8"/>
  <c r="D333" i="8"/>
  <c r="D332" i="8"/>
  <c r="D331" i="8"/>
  <c r="D330" i="8"/>
  <c r="D329" i="8"/>
  <c r="D328" i="8"/>
  <c r="D327" i="8"/>
  <c r="D326" i="8"/>
  <c r="D325" i="8"/>
  <c r="D324" i="8"/>
  <c r="D323" i="8"/>
  <c r="D322" i="8"/>
  <c r="D321" i="8"/>
  <c r="D320" i="8"/>
  <c r="D319" i="8"/>
  <c r="D318" i="8"/>
  <c r="D317" i="8"/>
  <c r="D316" i="8"/>
  <c r="D315" i="8"/>
  <c r="D314" i="8"/>
  <c r="D313" i="8"/>
  <c r="D312" i="8"/>
  <c r="D311" i="8"/>
  <c r="D310" i="8"/>
  <c r="D309" i="8"/>
  <c r="D308" i="8"/>
  <c r="D307" i="8"/>
  <c r="D306" i="8"/>
  <c r="D305" i="8"/>
  <c r="D304" i="8"/>
  <c r="D303" i="8"/>
  <c r="D302" i="8"/>
  <c r="D301" i="8"/>
  <c r="D300" i="8"/>
  <c r="D299" i="8"/>
  <c r="D298" i="8"/>
  <c r="D297" i="8"/>
  <c r="D296" i="8"/>
  <c r="D295" i="8"/>
  <c r="D294" i="8"/>
  <c r="D293" i="8"/>
  <c r="D292" i="8"/>
  <c r="D291" i="8"/>
  <c r="D290" i="8"/>
  <c r="D289" i="8"/>
  <c r="D288" i="8"/>
  <c r="D287" i="8"/>
  <c r="D286" i="8"/>
  <c r="D285" i="8"/>
  <c r="D284" i="8"/>
  <c r="D283" i="8"/>
  <c r="D282" i="8"/>
  <c r="D281" i="8"/>
  <c r="D280" i="8"/>
  <c r="D279" i="8"/>
  <c r="D278" i="8"/>
  <c r="D277" i="8"/>
  <c r="D276" i="8"/>
  <c r="D275" i="8"/>
  <c r="D274" i="8"/>
  <c r="D273" i="8"/>
  <c r="D272" i="8"/>
  <c r="D271" i="8"/>
  <c r="D270" i="8"/>
  <c r="D269" i="8"/>
  <c r="D268" i="8"/>
  <c r="D267" i="8"/>
  <c r="D266" i="8"/>
  <c r="D265" i="8"/>
  <c r="D264" i="8"/>
  <c r="D263" i="8"/>
  <c r="D262" i="8"/>
  <c r="D261" i="8"/>
  <c r="D260" i="8"/>
  <c r="D259" i="8"/>
  <c r="D258" i="8"/>
  <c r="D257" i="8"/>
  <c r="D256" i="8"/>
  <c r="D255" i="8"/>
  <c r="D254" i="8"/>
  <c r="D253" i="8"/>
  <c r="D252" i="8"/>
  <c r="D251" i="8"/>
  <c r="D250" i="8"/>
  <c r="D249" i="8"/>
  <c r="D248" i="8"/>
  <c r="D247" i="8"/>
  <c r="D246" i="8"/>
  <c r="D245" i="8"/>
  <c r="D244" i="8"/>
  <c r="D243" i="8"/>
  <c r="D242" i="8"/>
  <c r="D241" i="8"/>
  <c r="D240" i="8"/>
  <c r="D239" i="8"/>
  <c r="D238" i="8"/>
  <c r="D237" i="8"/>
  <c r="D236" i="8"/>
  <c r="D235" i="8"/>
  <c r="D234" i="8"/>
  <c r="D233" i="8"/>
  <c r="D232" i="8"/>
  <c r="D231" i="8"/>
  <c r="D230" i="8"/>
  <c r="D229" i="8"/>
  <c r="D228" i="8"/>
  <c r="D227" i="8"/>
  <c r="D226" i="8"/>
  <c r="D225" i="8"/>
  <c r="D224" i="8"/>
  <c r="D223" i="8"/>
  <c r="D222" i="8"/>
  <c r="D221" i="8"/>
  <c r="D220" i="8"/>
  <c r="D219" i="8"/>
  <c r="D218" i="8"/>
  <c r="D217" i="8"/>
  <c r="D216" i="8"/>
  <c r="D215" i="8"/>
  <c r="D214" i="8"/>
  <c r="D213" i="8"/>
  <c r="D212" i="8"/>
  <c r="D211" i="8"/>
  <c r="D210" i="8"/>
  <c r="D209" i="8"/>
  <c r="D208" i="8"/>
  <c r="D207" i="8"/>
  <c r="D206" i="8"/>
  <c r="D205" i="8"/>
  <c r="D204" i="8"/>
  <c r="D203" i="8"/>
  <c r="D202" i="8"/>
  <c r="D201" i="8"/>
  <c r="D200" i="8"/>
  <c r="D199" i="8"/>
  <c r="D198" i="8"/>
  <c r="D197" i="8"/>
  <c r="D196" i="8"/>
  <c r="D195" i="8"/>
  <c r="D194" i="8"/>
  <c r="D193" i="8"/>
  <c r="D192" i="8"/>
  <c r="D191" i="8"/>
  <c r="D190" i="8"/>
  <c r="D189" i="8"/>
  <c r="D188" i="8"/>
  <c r="D187" i="8"/>
  <c r="D186" i="8"/>
  <c r="D185" i="8"/>
  <c r="D184" i="8"/>
  <c r="D183" i="8"/>
  <c r="D182" i="8"/>
  <c r="D181" i="8"/>
  <c r="D180" i="8"/>
  <c r="D179" i="8"/>
  <c r="D178" i="8"/>
  <c r="D177" i="8"/>
  <c r="D176" i="8"/>
  <c r="D175" i="8"/>
  <c r="D174" i="8"/>
  <c r="D173" i="8"/>
  <c r="D172" i="8"/>
  <c r="D171" i="8"/>
  <c r="D170" i="8"/>
  <c r="D169" i="8"/>
  <c r="D168" i="8"/>
  <c r="D167" i="8"/>
  <c r="D166" i="8"/>
  <c r="D165" i="8"/>
  <c r="D164" i="8"/>
  <c r="D163" i="8"/>
  <c r="D162" i="8"/>
  <c r="D161" i="8"/>
  <c r="D160" i="8"/>
  <c r="D159" i="8"/>
  <c r="D158" i="8"/>
  <c r="D157" i="8"/>
  <c r="D156" i="8"/>
  <c r="D155" i="8"/>
  <c r="D154" i="8"/>
  <c r="D153" i="8"/>
  <c r="D152" i="8"/>
  <c r="D151" i="8"/>
  <c r="D150" i="8"/>
  <c r="D149" i="8"/>
  <c r="D148" i="8"/>
  <c r="D147" i="8"/>
  <c r="D146" i="8"/>
  <c r="D145" i="8"/>
  <c r="D144" i="8"/>
  <c r="D143" i="8"/>
  <c r="D142" i="8"/>
  <c r="D141" i="8"/>
  <c r="D140" i="8"/>
  <c r="D139" i="8"/>
  <c r="D138" i="8"/>
  <c r="D137" i="8"/>
  <c r="D136" i="8"/>
  <c r="D135" i="8"/>
  <c r="D134" i="8"/>
  <c r="D133" i="8"/>
  <c r="D132" i="8"/>
  <c r="D131" i="8"/>
  <c r="D130" i="8"/>
  <c r="D129" i="8"/>
  <c r="D128" i="8"/>
  <c r="D127" i="8"/>
  <c r="D126" i="8"/>
  <c r="D125" i="8"/>
  <c r="D124" i="8"/>
  <c r="D123" i="8"/>
  <c r="D122" i="8"/>
  <c r="D121" i="8"/>
  <c r="D120" i="8"/>
  <c r="D119" i="8"/>
  <c r="D118" i="8"/>
  <c r="D117" i="8"/>
  <c r="D116" i="8"/>
  <c r="D115" i="8"/>
  <c r="D114" i="8"/>
  <c r="D113" i="8"/>
  <c r="D112" i="8"/>
  <c r="D111" i="8"/>
  <c r="D110" i="8"/>
  <c r="D109" i="8"/>
  <c r="D108" i="8"/>
  <c r="D107" i="8"/>
  <c r="D106" i="8"/>
  <c r="D105" i="8"/>
  <c r="D104" i="8"/>
  <c r="D103" i="8"/>
  <c r="D102" i="8"/>
  <c r="D101" i="8"/>
  <c r="D100" i="8"/>
  <c r="D99" i="8"/>
  <c r="D98" i="8"/>
  <c r="D97" i="8"/>
  <c r="D96" i="8"/>
  <c r="D95" i="8"/>
  <c r="D94" i="8"/>
  <c r="D93" i="8"/>
  <c r="D92" i="8"/>
  <c r="D91" i="8"/>
  <c r="D90" i="8"/>
  <c r="D89" i="8"/>
  <c r="D88" i="8"/>
  <c r="D87" i="8"/>
  <c r="D86" i="8"/>
  <c r="D85" i="8"/>
  <c r="D84" i="8"/>
  <c r="D83" i="8"/>
  <c r="D82" i="8"/>
  <c r="D81" i="8"/>
  <c r="D80" i="8"/>
  <c r="D79" i="8"/>
  <c r="D78" i="8"/>
  <c r="D77" i="8"/>
  <c r="D76" i="8"/>
  <c r="D75" i="8"/>
  <c r="D74" i="8"/>
  <c r="D73" i="8"/>
  <c r="D72" i="8"/>
  <c r="D71" i="8"/>
  <c r="D70" i="8"/>
  <c r="D69" i="8"/>
  <c r="D68" i="8"/>
  <c r="D67" i="8"/>
  <c r="D66" i="8"/>
  <c r="D65" i="8"/>
  <c r="D64" i="8"/>
  <c r="D63" i="8"/>
  <c r="D62" i="8"/>
  <c r="D61" i="8"/>
  <c r="D60" i="8"/>
  <c r="D59" i="8"/>
  <c r="D58" i="8"/>
  <c r="D57" i="8"/>
  <c r="D56" i="8"/>
  <c r="D55" i="8"/>
  <c r="D54" i="8"/>
  <c r="D53" i="8"/>
  <c r="D52" i="8"/>
  <c r="D51" i="8"/>
  <c r="D50" i="8"/>
  <c r="D49" i="8"/>
  <c r="D48" i="8"/>
  <c r="D47" i="8"/>
  <c r="D46" i="8"/>
  <c r="D45" i="8"/>
  <c r="D44" i="8"/>
  <c r="D43" i="8"/>
  <c r="D42" i="8"/>
  <c r="D41" i="8"/>
  <c r="D40" i="8"/>
  <c r="D39" i="8"/>
  <c r="D38" i="8"/>
  <c r="D37" i="8"/>
  <c r="D36" i="8"/>
  <c r="D35" i="8"/>
  <c r="D34" i="8"/>
  <c r="D33" i="8"/>
  <c r="D32" i="8"/>
  <c r="D31" i="8"/>
  <c r="D30" i="8"/>
  <c r="D29" i="8"/>
  <c r="D28" i="8"/>
  <c r="D27" i="8"/>
  <c r="D26" i="8"/>
  <c r="D25" i="8"/>
  <c r="D24" i="8"/>
  <c r="D23" i="8"/>
  <c r="D22" i="8"/>
  <c r="D21" i="8"/>
  <c r="D20" i="8"/>
  <c r="D19" i="8"/>
  <c r="D18" i="8"/>
  <c r="D17" i="8"/>
  <c r="D16" i="8"/>
  <c r="D15" i="8"/>
  <c r="D14" i="8"/>
  <c r="D13" i="8"/>
  <c r="D12" i="8"/>
  <c r="D11" i="8"/>
  <c r="D10" i="8"/>
  <c r="D9" i="8"/>
  <c r="D8" i="8"/>
  <c r="D7" i="8"/>
  <c r="D6" i="8"/>
  <c r="D5" i="8"/>
  <c r="D4" i="8"/>
  <c r="D3" i="8"/>
  <c r="D2" i="8"/>
  <c r="AR542" i="6"/>
  <c r="AK542" i="6"/>
  <c r="AG542" i="6"/>
  <c r="AC542" i="6"/>
  <c r="T542" i="6"/>
  <c r="L542" i="6"/>
  <c r="I542" i="6"/>
  <c r="H542" i="6"/>
  <c r="F542" i="6" s="1"/>
  <c r="G542" i="6"/>
  <c r="D542" i="6"/>
  <c r="C542" i="6"/>
  <c r="AN542" i="6" s="1"/>
  <c r="B542" i="6"/>
  <c r="AR541" i="6"/>
  <c r="AN541" i="6"/>
  <c r="AK541" i="6"/>
  <c r="AG541" i="6"/>
  <c r="AC541" i="6"/>
  <c r="T541" i="6"/>
  <c r="L541" i="6"/>
  <c r="R541" i="6" s="1"/>
  <c r="I541" i="6"/>
  <c r="H541" i="6"/>
  <c r="G541" i="6"/>
  <c r="F541" i="6"/>
  <c r="D541" i="6"/>
  <c r="E541" i="6" s="1"/>
  <c r="C541" i="6"/>
  <c r="B541" i="6"/>
  <c r="AR540" i="6"/>
  <c r="AO540" i="6" s="1"/>
  <c r="AQ540" i="6"/>
  <c r="AK540" i="6"/>
  <c r="AG540" i="6"/>
  <c r="AC540" i="6"/>
  <c r="T540" i="6"/>
  <c r="L540" i="6"/>
  <c r="I540" i="6"/>
  <c r="G540" i="6" s="1"/>
  <c r="H540" i="6"/>
  <c r="F540" i="6"/>
  <c r="B540" i="6"/>
  <c r="AR539" i="6"/>
  <c r="AO539" i="6" s="1"/>
  <c r="AQ539" i="6"/>
  <c r="AP539" i="6"/>
  <c r="AK539" i="6"/>
  <c r="AG539" i="6"/>
  <c r="AC539" i="6"/>
  <c r="T539" i="6"/>
  <c r="L539" i="6"/>
  <c r="I539" i="6"/>
  <c r="G539" i="6" s="1"/>
  <c r="H539" i="6"/>
  <c r="F539" i="6" s="1"/>
  <c r="D539" i="6"/>
  <c r="B539" i="6"/>
  <c r="AR538" i="6"/>
  <c r="AK538" i="6"/>
  <c r="AG538" i="6"/>
  <c r="AC538" i="6"/>
  <c r="T538" i="6"/>
  <c r="L538" i="6"/>
  <c r="I538" i="6"/>
  <c r="H538" i="6"/>
  <c r="F538" i="6" s="1"/>
  <c r="G538" i="6"/>
  <c r="D538" i="6"/>
  <c r="E538" i="6" s="1"/>
  <c r="C538" i="6"/>
  <c r="AN538" i="6" s="1"/>
  <c r="B538" i="6"/>
  <c r="AR537" i="6"/>
  <c r="AN537" i="6"/>
  <c r="AK537" i="6"/>
  <c r="AG537" i="6"/>
  <c r="AC537" i="6"/>
  <c r="T537" i="6"/>
  <c r="L537" i="6"/>
  <c r="R537" i="6" s="1"/>
  <c r="I537" i="6"/>
  <c r="H537" i="6"/>
  <c r="G537" i="6"/>
  <c r="F537" i="6"/>
  <c r="D537" i="6"/>
  <c r="E537" i="6" s="1"/>
  <c r="C537" i="6"/>
  <c r="B537" i="6"/>
  <c r="AR536" i="6"/>
  <c r="AK536" i="6"/>
  <c r="AG536" i="6"/>
  <c r="AC536" i="6"/>
  <c r="T536" i="6"/>
  <c r="L536" i="6"/>
  <c r="I536" i="6"/>
  <c r="G536" i="6" s="1"/>
  <c r="H536" i="6"/>
  <c r="F536" i="6"/>
  <c r="B536" i="6"/>
  <c r="AR535" i="6"/>
  <c r="AK535" i="6"/>
  <c r="AG535" i="6"/>
  <c r="AC535" i="6"/>
  <c r="T535" i="6"/>
  <c r="L535" i="6"/>
  <c r="I535" i="6"/>
  <c r="G535" i="6" s="1"/>
  <c r="H535" i="6"/>
  <c r="F535" i="6" s="1"/>
  <c r="D535" i="6"/>
  <c r="E535" i="6" s="1"/>
  <c r="B535" i="6"/>
  <c r="AR534" i="6"/>
  <c r="AK534" i="6"/>
  <c r="AG534" i="6"/>
  <c r="AC534" i="6"/>
  <c r="T534" i="6"/>
  <c r="L534" i="6"/>
  <c r="I534" i="6"/>
  <c r="H534" i="6"/>
  <c r="F534" i="6" s="1"/>
  <c r="G534" i="6"/>
  <c r="D534" i="6"/>
  <c r="C534" i="6"/>
  <c r="AN534" i="6" s="1"/>
  <c r="B534" i="6"/>
  <c r="AR533" i="6"/>
  <c r="AN533" i="6"/>
  <c r="AK533" i="6"/>
  <c r="AG533" i="6"/>
  <c r="AC533" i="6"/>
  <c r="T533" i="6"/>
  <c r="L533" i="6"/>
  <c r="R533" i="6" s="1"/>
  <c r="I533" i="6"/>
  <c r="H533" i="6"/>
  <c r="G533" i="6"/>
  <c r="F533" i="6"/>
  <c r="D533" i="6"/>
  <c r="E533" i="6" s="1"/>
  <c r="C533" i="6"/>
  <c r="B533" i="6"/>
  <c r="AR532" i="6"/>
  <c r="AK532" i="6"/>
  <c r="AG532" i="6"/>
  <c r="AC532" i="6"/>
  <c r="T532" i="6"/>
  <c r="L532" i="6"/>
  <c r="I532" i="6"/>
  <c r="G532" i="6" s="1"/>
  <c r="H532" i="6"/>
  <c r="F532" i="6"/>
  <c r="B532" i="6"/>
  <c r="AR531" i="6"/>
  <c r="AK531" i="6"/>
  <c r="AG531" i="6"/>
  <c r="AC531" i="6"/>
  <c r="T531" i="6"/>
  <c r="L531" i="6"/>
  <c r="I531" i="6"/>
  <c r="G531" i="6" s="1"/>
  <c r="H531" i="6"/>
  <c r="F531" i="6" s="1"/>
  <c r="D531" i="6"/>
  <c r="B531" i="6"/>
  <c r="AR530" i="6"/>
  <c r="AK530" i="6"/>
  <c r="AG530" i="6"/>
  <c r="AC530" i="6"/>
  <c r="T530" i="6"/>
  <c r="L530" i="6"/>
  <c r="I530" i="6"/>
  <c r="H530" i="6"/>
  <c r="F530" i="6" s="1"/>
  <c r="G530" i="6"/>
  <c r="D530" i="6"/>
  <c r="E530" i="6" s="1"/>
  <c r="C530" i="6"/>
  <c r="AN530" i="6" s="1"/>
  <c r="B530" i="6"/>
  <c r="AR529" i="6"/>
  <c r="AN529" i="6"/>
  <c r="AK529" i="6"/>
  <c r="AG529" i="6"/>
  <c r="AC529" i="6"/>
  <c r="T529" i="6"/>
  <c r="L529" i="6"/>
  <c r="R529" i="6" s="1"/>
  <c r="I529" i="6"/>
  <c r="H529" i="6"/>
  <c r="G529" i="6"/>
  <c r="F529" i="6"/>
  <c r="D529" i="6"/>
  <c r="E529" i="6" s="1"/>
  <c r="C529" i="6"/>
  <c r="B529" i="6"/>
  <c r="AR528" i="6"/>
  <c r="AK528" i="6"/>
  <c r="AG528" i="6"/>
  <c r="AC528" i="6"/>
  <c r="T528" i="6"/>
  <c r="L528" i="6"/>
  <c r="I528" i="6"/>
  <c r="G528" i="6" s="1"/>
  <c r="H528" i="6"/>
  <c r="F528" i="6"/>
  <c r="B528" i="6"/>
  <c r="AR527" i="6"/>
  <c r="AO527" i="6" s="1"/>
  <c r="AQ527" i="6"/>
  <c r="AP527" i="6"/>
  <c r="AK527" i="6"/>
  <c r="AJ527" i="6"/>
  <c r="AG527" i="6"/>
  <c r="AF527" i="6"/>
  <c r="AC527" i="6"/>
  <c r="AA527" i="6"/>
  <c r="T527" i="6"/>
  <c r="AB527" i="6" s="1"/>
  <c r="L527" i="6"/>
  <c r="I527" i="6"/>
  <c r="G527" i="6" s="1"/>
  <c r="H527" i="6"/>
  <c r="F527" i="6" s="1"/>
  <c r="D527" i="6"/>
  <c r="E527" i="6" s="1"/>
  <c r="B527" i="6"/>
  <c r="AR526" i="6"/>
  <c r="AK526" i="6"/>
  <c r="AG526" i="6"/>
  <c r="AC526" i="6"/>
  <c r="T526" i="6"/>
  <c r="L526" i="6"/>
  <c r="I526" i="6"/>
  <c r="H526" i="6"/>
  <c r="F526" i="6" s="1"/>
  <c r="G526" i="6"/>
  <c r="D526" i="6"/>
  <c r="E526" i="6" s="1"/>
  <c r="C526" i="6"/>
  <c r="AN526" i="6" s="1"/>
  <c r="B526" i="6"/>
  <c r="AR525" i="6"/>
  <c r="AN525" i="6"/>
  <c r="AK525" i="6"/>
  <c r="AG525" i="6"/>
  <c r="AC525" i="6"/>
  <c r="T525" i="6"/>
  <c r="L525" i="6"/>
  <c r="R525" i="6" s="1"/>
  <c r="I525" i="6"/>
  <c r="H525" i="6"/>
  <c r="G525" i="6"/>
  <c r="F525" i="6"/>
  <c r="D525" i="6"/>
  <c r="C525" i="6"/>
  <c r="B525" i="6"/>
  <c r="AR524" i="6"/>
  <c r="AO524" i="6" s="1"/>
  <c r="AQ524" i="6"/>
  <c r="AK524" i="6"/>
  <c r="AG524" i="6"/>
  <c r="AC524" i="6"/>
  <c r="T524" i="6"/>
  <c r="L524" i="6"/>
  <c r="I524" i="6"/>
  <c r="H524" i="6"/>
  <c r="F524" i="6"/>
  <c r="B524" i="6"/>
  <c r="AR523" i="6"/>
  <c r="AK523" i="6"/>
  <c r="AG523" i="6"/>
  <c r="AC523" i="6"/>
  <c r="T523" i="6"/>
  <c r="L523" i="6"/>
  <c r="I523" i="6"/>
  <c r="G523" i="6" s="1"/>
  <c r="H523" i="6"/>
  <c r="D523" i="6"/>
  <c r="B523" i="6"/>
  <c r="AR522" i="6"/>
  <c r="AK522" i="6"/>
  <c r="AG522" i="6"/>
  <c r="AC522" i="6"/>
  <c r="T522" i="6"/>
  <c r="L522" i="6"/>
  <c r="I522" i="6"/>
  <c r="H522" i="6"/>
  <c r="F522" i="6" s="1"/>
  <c r="G522" i="6"/>
  <c r="D522" i="6"/>
  <c r="C522" i="6"/>
  <c r="AN522" i="6" s="1"/>
  <c r="B522" i="6"/>
  <c r="AR521" i="6"/>
  <c r="AN521" i="6"/>
  <c r="AK521" i="6"/>
  <c r="AG521" i="6"/>
  <c r="AC521" i="6"/>
  <c r="T521" i="6"/>
  <c r="L521" i="6"/>
  <c r="I521" i="6"/>
  <c r="H521" i="6"/>
  <c r="G521" i="6"/>
  <c r="F521" i="6"/>
  <c r="D521" i="6"/>
  <c r="E521" i="6" s="1"/>
  <c r="C521" i="6"/>
  <c r="B521" i="6"/>
  <c r="AR520" i="6"/>
  <c r="AK520" i="6"/>
  <c r="AG520" i="6"/>
  <c r="AC520" i="6"/>
  <c r="T520" i="6"/>
  <c r="L520" i="6"/>
  <c r="I520" i="6"/>
  <c r="H520" i="6"/>
  <c r="F520" i="6"/>
  <c r="B520" i="6"/>
  <c r="AR519" i="6"/>
  <c r="AK519" i="6"/>
  <c r="AG519" i="6"/>
  <c r="AC519" i="6"/>
  <c r="T519" i="6"/>
  <c r="L519" i="6"/>
  <c r="I519" i="6"/>
  <c r="G519" i="6" s="1"/>
  <c r="H519" i="6"/>
  <c r="D519" i="6"/>
  <c r="B519" i="6"/>
  <c r="AR518" i="6"/>
  <c r="AK518" i="6"/>
  <c r="AG518" i="6"/>
  <c r="AC518" i="6"/>
  <c r="T518" i="6"/>
  <c r="L518" i="6"/>
  <c r="I518" i="6"/>
  <c r="D518" i="6" s="1"/>
  <c r="H518" i="6"/>
  <c r="F518" i="6" s="1"/>
  <c r="G518" i="6"/>
  <c r="C518" i="6"/>
  <c r="AN518" i="6" s="1"/>
  <c r="B518" i="6"/>
  <c r="AR517" i="6"/>
  <c r="AN517" i="6"/>
  <c r="AK517" i="6"/>
  <c r="AG517" i="6"/>
  <c r="AC517" i="6"/>
  <c r="T517" i="6"/>
  <c r="L517" i="6"/>
  <c r="I517" i="6"/>
  <c r="H517" i="6"/>
  <c r="G517" i="6"/>
  <c r="F517" i="6"/>
  <c r="D517" i="6"/>
  <c r="C517" i="6"/>
  <c r="B517" i="6"/>
  <c r="AR516" i="6"/>
  <c r="AK516" i="6"/>
  <c r="AG516" i="6"/>
  <c r="AC516" i="6"/>
  <c r="T516" i="6"/>
  <c r="L516" i="6"/>
  <c r="I516" i="6"/>
  <c r="H516" i="6"/>
  <c r="F516" i="6"/>
  <c r="B516" i="6"/>
  <c r="AR515" i="6"/>
  <c r="AK515" i="6"/>
  <c r="AG515" i="6"/>
  <c r="AC515" i="6"/>
  <c r="T515" i="6"/>
  <c r="L515" i="6"/>
  <c r="I515" i="6"/>
  <c r="G515" i="6" s="1"/>
  <c r="H515" i="6"/>
  <c r="D515" i="6" s="1"/>
  <c r="B515" i="6"/>
  <c r="AR514" i="6"/>
  <c r="AK514" i="6"/>
  <c r="AG514" i="6"/>
  <c r="AC514" i="6"/>
  <c r="T514" i="6"/>
  <c r="L514" i="6"/>
  <c r="I514" i="6"/>
  <c r="D514" i="6" s="1"/>
  <c r="E514" i="6" s="1"/>
  <c r="H514" i="6"/>
  <c r="F514" i="6" s="1"/>
  <c r="G514" i="6"/>
  <c r="C514" i="6"/>
  <c r="AN514" i="6" s="1"/>
  <c r="B514" i="6"/>
  <c r="AR513" i="6"/>
  <c r="AK513" i="6"/>
  <c r="AG513" i="6"/>
  <c r="AC513" i="6"/>
  <c r="T513" i="6"/>
  <c r="L513" i="6"/>
  <c r="I513" i="6"/>
  <c r="H513" i="6"/>
  <c r="C513" i="6" s="1"/>
  <c r="AN513" i="6" s="1"/>
  <c r="G513" i="6"/>
  <c r="F513" i="6"/>
  <c r="D513" i="6"/>
  <c r="B513" i="6"/>
  <c r="AR512" i="6"/>
  <c r="AK512" i="6"/>
  <c r="AG512" i="6"/>
  <c r="AC512" i="6"/>
  <c r="T512" i="6"/>
  <c r="L512" i="6"/>
  <c r="I512" i="6"/>
  <c r="H512" i="6"/>
  <c r="F512" i="6"/>
  <c r="B512" i="6"/>
  <c r="AR511" i="6"/>
  <c r="AK511" i="6"/>
  <c r="AG511" i="6"/>
  <c r="AC511" i="6"/>
  <c r="T511" i="6"/>
  <c r="L511" i="6"/>
  <c r="I511" i="6"/>
  <c r="G511" i="6" s="1"/>
  <c r="H511" i="6"/>
  <c r="B511" i="6"/>
  <c r="AR510" i="6"/>
  <c r="AK510" i="6"/>
  <c r="AG510" i="6"/>
  <c r="AC510" i="6"/>
  <c r="T510" i="6"/>
  <c r="L510" i="6"/>
  <c r="I510" i="6"/>
  <c r="D510" i="6" s="1"/>
  <c r="E510" i="6" s="1"/>
  <c r="H510" i="6"/>
  <c r="F510" i="6" s="1"/>
  <c r="G510" i="6"/>
  <c r="C510" i="6"/>
  <c r="AN510" i="6" s="1"/>
  <c r="B510" i="6"/>
  <c r="AR509" i="6"/>
  <c r="AK509" i="6"/>
  <c r="AG509" i="6"/>
  <c r="AC509" i="6"/>
  <c r="T509" i="6"/>
  <c r="L509" i="6"/>
  <c r="I509" i="6"/>
  <c r="H509" i="6"/>
  <c r="C509" i="6" s="1"/>
  <c r="AN509" i="6" s="1"/>
  <c r="G509" i="6"/>
  <c r="F509" i="6"/>
  <c r="D509" i="6"/>
  <c r="B509" i="6"/>
  <c r="AR508" i="6"/>
  <c r="AK508" i="6"/>
  <c r="AG508" i="6"/>
  <c r="AC508" i="6"/>
  <c r="T508" i="6"/>
  <c r="L508" i="6"/>
  <c r="I508" i="6"/>
  <c r="H508" i="6"/>
  <c r="F508" i="6"/>
  <c r="B508" i="6"/>
  <c r="AR507" i="6"/>
  <c r="AK507" i="6"/>
  <c r="AJ507" i="6"/>
  <c r="AG507" i="6"/>
  <c r="AF507" i="6"/>
  <c r="AC507" i="6"/>
  <c r="T507" i="6"/>
  <c r="AB507" i="6" s="1"/>
  <c r="L507" i="6"/>
  <c r="I507" i="6"/>
  <c r="G507" i="6" s="1"/>
  <c r="H507" i="6"/>
  <c r="D507" i="6" s="1"/>
  <c r="B507" i="6"/>
  <c r="AR506" i="6"/>
  <c r="AK506" i="6"/>
  <c r="AG506" i="6"/>
  <c r="AC506" i="6"/>
  <c r="T506" i="6"/>
  <c r="L506" i="6"/>
  <c r="I506" i="6"/>
  <c r="D506" i="6" s="1"/>
  <c r="E506" i="6" s="1"/>
  <c r="H506" i="6"/>
  <c r="F506" i="6" s="1"/>
  <c r="G506" i="6"/>
  <c r="C506" i="6"/>
  <c r="B506" i="6"/>
  <c r="AR505" i="6"/>
  <c r="AK505" i="6"/>
  <c r="AG505" i="6"/>
  <c r="AC505" i="6"/>
  <c r="T505" i="6"/>
  <c r="L505" i="6"/>
  <c r="I505" i="6"/>
  <c r="H505" i="6"/>
  <c r="C505" i="6" s="1"/>
  <c r="AN505" i="6" s="1"/>
  <c r="G505" i="6"/>
  <c r="F505" i="6"/>
  <c r="D505" i="6"/>
  <c r="B505" i="6"/>
  <c r="AR504" i="6"/>
  <c r="AK504" i="6"/>
  <c r="AG504" i="6"/>
  <c r="AC504" i="6"/>
  <c r="T504" i="6"/>
  <c r="L504" i="6"/>
  <c r="I504" i="6"/>
  <c r="H504" i="6"/>
  <c r="F504" i="6"/>
  <c r="B504" i="6"/>
  <c r="AR503" i="6"/>
  <c r="AK503" i="6"/>
  <c r="AG503" i="6"/>
  <c r="AC503" i="6"/>
  <c r="T503" i="6"/>
  <c r="L503" i="6"/>
  <c r="I503" i="6"/>
  <c r="G503" i="6" s="1"/>
  <c r="H503" i="6"/>
  <c r="B503" i="6"/>
  <c r="AR502" i="6"/>
  <c r="AK502" i="6"/>
  <c r="AG502" i="6"/>
  <c r="AC502" i="6"/>
  <c r="T502" i="6"/>
  <c r="L502" i="6"/>
  <c r="I502" i="6"/>
  <c r="D502" i="6" s="1"/>
  <c r="E502" i="6" s="1"/>
  <c r="H502" i="6"/>
  <c r="F502" i="6" s="1"/>
  <c r="G502" i="6"/>
  <c r="C502" i="6"/>
  <c r="AN502" i="6" s="1"/>
  <c r="B502" i="6"/>
  <c r="AR501" i="6"/>
  <c r="AK501" i="6"/>
  <c r="AG501" i="6"/>
  <c r="AC501" i="6"/>
  <c r="T501" i="6"/>
  <c r="L501" i="6"/>
  <c r="I501" i="6"/>
  <c r="H501" i="6"/>
  <c r="C501" i="6" s="1"/>
  <c r="AN501" i="6" s="1"/>
  <c r="G501" i="6"/>
  <c r="F501" i="6"/>
  <c r="D501" i="6"/>
  <c r="B501" i="6"/>
  <c r="AR500" i="6"/>
  <c r="AK500" i="6"/>
  <c r="AG500" i="6"/>
  <c r="AC500" i="6"/>
  <c r="T500" i="6"/>
  <c r="L500" i="6"/>
  <c r="I500" i="6"/>
  <c r="H500" i="6"/>
  <c r="F500" i="6"/>
  <c r="B500" i="6"/>
  <c r="AR499" i="6"/>
  <c r="AK499" i="6"/>
  <c r="AG499" i="6"/>
  <c r="AC499" i="6"/>
  <c r="T499" i="6"/>
  <c r="L499" i="6"/>
  <c r="I499" i="6"/>
  <c r="G499" i="6" s="1"/>
  <c r="H499" i="6"/>
  <c r="D499" i="6"/>
  <c r="B499" i="6"/>
  <c r="AR498" i="6"/>
  <c r="AQ498" i="6"/>
  <c r="AP498" i="6"/>
  <c r="AO498" i="6"/>
  <c r="AK498" i="6"/>
  <c r="AG498" i="6"/>
  <c r="AC498" i="6"/>
  <c r="T498" i="6"/>
  <c r="L498" i="6"/>
  <c r="I498" i="6"/>
  <c r="D498" i="6" s="1"/>
  <c r="E498" i="6" s="1"/>
  <c r="H498" i="6"/>
  <c r="F498" i="6" s="1"/>
  <c r="G498" i="6"/>
  <c r="C498" i="6"/>
  <c r="AN498" i="6" s="1"/>
  <c r="B498" i="6"/>
  <c r="AR497" i="6"/>
  <c r="AK497" i="6"/>
  <c r="AG497" i="6"/>
  <c r="AC497" i="6"/>
  <c r="T497" i="6"/>
  <c r="L497" i="6"/>
  <c r="I497" i="6"/>
  <c r="H497" i="6"/>
  <c r="C497" i="6" s="1"/>
  <c r="AN497" i="6" s="1"/>
  <c r="G497" i="6"/>
  <c r="F497" i="6"/>
  <c r="D497" i="6"/>
  <c r="B497" i="6"/>
  <c r="AR496" i="6"/>
  <c r="AK496" i="6"/>
  <c r="AG496" i="6"/>
  <c r="AC496" i="6"/>
  <c r="T496" i="6"/>
  <c r="L496" i="6"/>
  <c r="I496" i="6"/>
  <c r="H496" i="6"/>
  <c r="F496" i="6"/>
  <c r="B496" i="6"/>
  <c r="AR495" i="6"/>
  <c r="AK495" i="6"/>
  <c r="AG495" i="6"/>
  <c r="AC495" i="6"/>
  <c r="T495" i="6"/>
  <c r="L495" i="6"/>
  <c r="I495" i="6"/>
  <c r="G495" i="6" s="1"/>
  <c r="H495" i="6"/>
  <c r="B495" i="6"/>
  <c r="AR494" i="6"/>
  <c r="AK494" i="6"/>
  <c r="AG494" i="6"/>
  <c r="AC494" i="6"/>
  <c r="T494" i="6"/>
  <c r="L494" i="6"/>
  <c r="I494" i="6"/>
  <c r="D494" i="6" s="1"/>
  <c r="E494" i="6" s="1"/>
  <c r="H494" i="6"/>
  <c r="F494" i="6" s="1"/>
  <c r="G494" i="6"/>
  <c r="C494" i="6"/>
  <c r="AN494" i="6" s="1"/>
  <c r="B494" i="6"/>
  <c r="AR493" i="6"/>
  <c r="AK493" i="6"/>
  <c r="AG493" i="6"/>
  <c r="AC493" i="6"/>
  <c r="T493" i="6"/>
  <c r="L493" i="6"/>
  <c r="I493" i="6"/>
  <c r="H493" i="6"/>
  <c r="C493" i="6" s="1"/>
  <c r="AN493" i="6" s="1"/>
  <c r="G493" i="6"/>
  <c r="F493" i="6"/>
  <c r="D493" i="6"/>
  <c r="B493" i="6"/>
  <c r="AR492" i="6"/>
  <c r="AP492" i="6" s="1"/>
  <c r="AQ492" i="6"/>
  <c r="AO492" i="6"/>
  <c r="AK492" i="6"/>
  <c r="AG492" i="6"/>
  <c r="AJ492" i="6" s="1"/>
  <c r="AC492" i="6"/>
  <c r="AF492" i="6" s="1"/>
  <c r="AA492" i="6"/>
  <c r="T492" i="6"/>
  <c r="AB492" i="6" s="1"/>
  <c r="Q492" i="6"/>
  <c r="L492" i="6"/>
  <c r="I492" i="6"/>
  <c r="H492" i="6"/>
  <c r="F492" i="6"/>
  <c r="B492" i="6"/>
  <c r="AR491" i="6"/>
  <c r="AQ491" i="6" s="1"/>
  <c r="AP491" i="6"/>
  <c r="AK491" i="6"/>
  <c r="AJ491" i="6"/>
  <c r="AG491" i="6"/>
  <c r="AF491" i="6"/>
  <c r="AC491" i="6"/>
  <c r="T491" i="6"/>
  <c r="AB491" i="6" s="1"/>
  <c r="L491" i="6"/>
  <c r="I491" i="6"/>
  <c r="G491" i="6" s="1"/>
  <c r="H491" i="6"/>
  <c r="D491" i="6"/>
  <c r="B491" i="6"/>
  <c r="AR490" i="6"/>
  <c r="AK490" i="6"/>
  <c r="AG490" i="6"/>
  <c r="AC490" i="6"/>
  <c r="T490" i="6"/>
  <c r="L490" i="6"/>
  <c r="I490" i="6"/>
  <c r="D490" i="6" s="1"/>
  <c r="E490" i="6" s="1"/>
  <c r="H490" i="6"/>
  <c r="F490" i="6" s="1"/>
  <c r="G490" i="6"/>
  <c r="C490" i="6"/>
  <c r="AN490" i="6" s="1"/>
  <c r="B490" i="6"/>
  <c r="AR489" i="6"/>
  <c r="AK489" i="6"/>
  <c r="AG489" i="6"/>
  <c r="AC489" i="6"/>
  <c r="T489" i="6"/>
  <c r="L489" i="6"/>
  <c r="I489" i="6"/>
  <c r="H489" i="6"/>
  <c r="C489" i="6" s="1"/>
  <c r="AN489" i="6" s="1"/>
  <c r="G489" i="6"/>
  <c r="F489" i="6"/>
  <c r="D489" i="6"/>
  <c r="B489" i="6"/>
  <c r="AR488" i="6"/>
  <c r="AK488" i="6"/>
  <c r="AG488" i="6"/>
  <c r="AC488" i="6"/>
  <c r="T488" i="6"/>
  <c r="L488" i="6"/>
  <c r="I488" i="6"/>
  <c r="H488" i="6"/>
  <c r="F488" i="6"/>
  <c r="B488" i="6"/>
  <c r="AR487" i="6"/>
  <c r="AK487" i="6"/>
  <c r="AG487" i="6"/>
  <c r="AC487" i="6"/>
  <c r="T487" i="6"/>
  <c r="L487" i="6"/>
  <c r="I487" i="6"/>
  <c r="G487" i="6" s="1"/>
  <c r="H487" i="6"/>
  <c r="D487" i="6" s="1"/>
  <c r="B487" i="6"/>
  <c r="AR486" i="6"/>
  <c r="AK486" i="6"/>
  <c r="AG486" i="6"/>
  <c r="AC486" i="6"/>
  <c r="T486" i="6"/>
  <c r="L486" i="6"/>
  <c r="I486" i="6"/>
  <c r="D486" i="6" s="1"/>
  <c r="H486" i="6"/>
  <c r="F486" i="6" s="1"/>
  <c r="G486" i="6"/>
  <c r="C486" i="6"/>
  <c r="AN486" i="6" s="1"/>
  <c r="B486" i="6"/>
  <c r="AR485" i="6"/>
  <c r="AK485" i="6"/>
  <c r="AG485" i="6"/>
  <c r="AC485" i="6"/>
  <c r="T485" i="6"/>
  <c r="L485" i="6"/>
  <c r="I485" i="6"/>
  <c r="H485" i="6"/>
  <c r="C485" i="6" s="1"/>
  <c r="AN485" i="6" s="1"/>
  <c r="G485" i="6"/>
  <c r="F485" i="6"/>
  <c r="D485" i="6"/>
  <c r="E485" i="6" s="1"/>
  <c r="B485" i="6"/>
  <c r="AR484" i="6"/>
  <c r="AK484" i="6"/>
  <c r="AG484" i="6"/>
  <c r="AC484" i="6"/>
  <c r="T484" i="6"/>
  <c r="L484" i="6"/>
  <c r="I484" i="6"/>
  <c r="H484" i="6"/>
  <c r="F484" i="6"/>
  <c r="B484" i="6"/>
  <c r="AR483" i="6"/>
  <c r="AK483" i="6"/>
  <c r="AG483" i="6"/>
  <c r="AC483" i="6"/>
  <c r="T483" i="6"/>
  <c r="L483" i="6"/>
  <c r="I483" i="6"/>
  <c r="G483" i="6" s="1"/>
  <c r="H483" i="6"/>
  <c r="D483" i="6" s="1"/>
  <c r="B483" i="6"/>
  <c r="AR482" i="6"/>
  <c r="AK482" i="6"/>
  <c r="AG482" i="6"/>
  <c r="AC482" i="6"/>
  <c r="T482" i="6"/>
  <c r="L482" i="6"/>
  <c r="I482" i="6"/>
  <c r="D482" i="6" s="1"/>
  <c r="E482" i="6" s="1"/>
  <c r="H482" i="6"/>
  <c r="F482" i="6" s="1"/>
  <c r="G482" i="6"/>
  <c r="C482" i="6"/>
  <c r="AN482" i="6" s="1"/>
  <c r="B482" i="6"/>
  <c r="AR481" i="6"/>
  <c r="AK481" i="6"/>
  <c r="AG481" i="6"/>
  <c r="AC481" i="6"/>
  <c r="T481" i="6"/>
  <c r="L481" i="6"/>
  <c r="I481" i="6"/>
  <c r="H481" i="6"/>
  <c r="C481" i="6" s="1"/>
  <c r="AN481" i="6" s="1"/>
  <c r="G481" i="6"/>
  <c r="F481" i="6"/>
  <c r="D481" i="6"/>
  <c r="B481" i="6"/>
  <c r="AR480" i="6"/>
  <c r="AP480" i="6" s="1"/>
  <c r="AQ480" i="6"/>
  <c r="AO480" i="6"/>
  <c r="AK480" i="6"/>
  <c r="AG480" i="6"/>
  <c r="AC480" i="6"/>
  <c r="T480" i="6"/>
  <c r="L480" i="6"/>
  <c r="I480" i="6"/>
  <c r="D480" i="6" s="1"/>
  <c r="H480" i="6"/>
  <c r="G480" i="6"/>
  <c r="F480" i="6"/>
  <c r="E480" i="6"/>
  <c r="C480" i="6"/>
  <c r="AN480" i="6" s="1"/>
  <c r="B480" i="6"/>
  <c r="AR479" i="6"/>
  <c r="AN479" i="6"/>
  <c r="AK479" i="6"/>
  <c r="AG479" i="6"/>
  <c r="AC479" i="6"/>
  <c r="T479" i="6"/>
  <c r="L479" i="6"/>
  <c r="R479" i="6" s="1"/>
  <c r="I479" i="6"/>
  <c r="G479" i="6" s="1"/>
  <c r="H479" i="6"/>
  <c r="C479" i="6" s="1"/>
  <c r="F479" i="6"/>
  <c r="D479" i="6"/>
  <c r="B479" i="6"/>
  <c r="AR478" i="6"/>
  <c r="AQ478" i="6"/>
  <c r="AP478" i="6"/>
  <c r="AO478" i="6"/>
  <c r="AK478" i="6"/>
  <c r="AG478" i="6"/>
  <c r="AJ478" i="6" s="1"/>
  <c r="AC478" i="6"/>
  <c r="AF478" i="6" s="1"/>
  <c r="AA478" i="6"/>
  <c r="T478" i="6"/>
  <c r="AB478" i="6" s="1"/>
  <c r="Q478" i="6"/>
  <c r="L478" i="6"/>
  <c r="I478" i="6"/>
  <c r="D478" i="6" s="1"/>
  <c r="E478" i="6" s="1"/>
  <c r="H478" i="6"/>
  <c r="F478" i="6" s="1"/>
  <c r="C478" i="6"/>
  <c r="AN478" i="6" s="1"/>
  <c r="B478" i="6"/>
  <c r="AR477" i="6"/>
  <c r="AK477" i="6"/>
  <c r="AG477" i="6"/>
  <c r="AC477" i="6"/>
  <c r="T477" i="6"/>
  <c r="L477" i="6"/>
  <c r="I477" i="6"/>
  <c r="H477" i="6"/>
  <c r="C477" i="6" s="1"/>
  <c r="AN477" i="6" s="1"/>
  <c r="G477" i="6"/>
  <c r="B477" i="6"/>
  <c r="AR476" i="6"/>
  <c r="AK476" i="6"/>
  <c r="AG476" i="6"/>
  <c r="AC476" i="6"/>
  <c r="T476" i="6"/>
  <c r="L476" i="6"/>
  <c r="I476" i="6"/>
  <c r="D476" i="6" s="1"/>
  <c r="H476" i="6"/>
  <c r="F476" i="6"/>
  <c r="E476" i="6"/>
  <c r="B476" i="6"/>
  <c r="AR475" i="6"/>
  <c r="AK475" i="6"/>
  <c r="AG475" i="6"/>
  <c r="AC475" i="6"/>
  <c r="T475" i="6"/>
  <c r="L475" i="6"/>
  <c r="R475" i="6" s="1"/>
  <c r="I475" i="6"/>
  <c r="G475" i="6" s="1"/>
  <c r="H475" i="6"/>
  <c r="C475" i="6" s="1"/>
  <c r="AN475" i="6" s="1"/>
  <c r="D475" i="6"/>
  <c r="B475" i="6"/>
  <c r="AR474" i="6"/>
  <c r="AK474" i="6"/>
  <c r="AG474" i="6"/>
  <c r="AC474" i="6"/>
  <c r="T474" i="6"/>
  <c r="L474" i="6"/>
  <c r="I474" i="6"/>
  <c r="D474" i="6" s="1"/>
  <c r="H474" i="6"/>
  <c r="F474" i="6" s="1"/>
  <c r="G474" i="6"/>
  <c r="E474" i="6"/>
  <c r="C474" i="6"/>
  <c r="AN474" i="6" s="1"/>
  <c r="B474" i="6"/>
  <c r="AR473" i="6"/>
  <c r="AN473" i="6"/>
  <c r="AK473" i="6"/>
  <c r="AG473" i="6"/>
  <c r="AC473" i="6"/>
  <c r="T473" i="6"/>
  <c r="L473" i="6"/>
  <c r="R473" i="6" s="1"/>
  <c r="I473" i="6"/>
  <c r="H473" i="6"/>
  <c r="C473" i="6" s="1"/>
  <c r="G473" i="6"/>
  <c r="F473" i="6"/>
  <c r="D473" i="6"/>
  <c r="B473" i="6"/>
  <c r="AR472" i="6"/>
  <c r="AK472" i="6"/>
  <c r="AG472" i="6"/>
  <c r="AC472" i="6"/>
  <c r="T472" i="6"/>
  <c r="L472" i="6"/>
  <c r="I472" i="6"/>
  <c r="D472" i="6" s="1"/>
  <c r="H472" i="6"/>
  <c r="G472" i="6"/>
  <c r="F472" i="6"/>
  <c r="E472" i="6"/>
  <c r="C472" i="6"/>
  <c r="AN472" i="6" s="1"/>
  <c r="B472" i="6"/>
  <c r="AR471" i="6"/>
  <c r="AK471" i="6"/>
  <c r="AG471" i="6"/>
  <c r="AC471" i="6"/>
  <c r="T471" i="6"/>
  <c r="L471" i="6"/>
  <c r="I471" i="6"/>
  <c r="G471" i="6" s="1"/>
  <c r="H471" i="6"/>
  <c r="C471" i="6" s="1"/>
  <c r="B471" i="6"/>
  <c r="AR470" i="6"/>
  <c r="AK470" i="6"/>
  <c r="AG470" i="6"/>
  <c r="AC470" i="6"/>
  <c r="T470" i="6"/>
  <c r="L470" i="6"/>
  <c r="I470" i="6"/>
  <c r="D470" i="6" s="1"/>
  <c r="E470" i="6" s="1"/>
  <c r="H470" i="6"/>
  <c r="F470" i="6" s="1"/>
  <c r="C470" i="6"/>
  <c r="AN470" i="6" s="1"/>
  <c r="B470" i="6"/>
  <c r="AR469" i="6"/>
  <c r="AK469" i="6"/>
  <c r="AG469" i="6"/>
  <c r="AC469" i="6"/>
  <c r="T469" i="6"/>
  <c r="L469" i="6"/>
  <c r="I469" i="6"/>
  <c r="H469" i="6"/>
  <c r="C469" i="6" s="1"/>
  <c r="G469" i="6"/>
  <c r="B469" i="6"/>
  <c r="AR468" i="6"/>
  <c r="AK468" i="6"/>
  <c r="AG468" i="6"/>
  <c r="AC468" i="6"/>
  <c r="T468" i="6"/>
  <c r="L468" i="6"/>
  <c r="I468" i="6"/>
  <c r="D468" i="6" s="1"/>
  <c r="H468" i="6"/>
  <c r="F468" i="6"/>
  <c r="E468" i="6"/>
  <c r="B468" i="6"/>
  <c r="AR467" i="6"/>
  <c r="AK467" i="6"/>
  <c r="AG467" i="6"/>
  <c r="AC467" i="6"/>
  <c r="T467" i="6"/>
  <c r="L467" i="6"/>
  <c r="I467" i="6"/>
  <c r="G467" i="6" s="1"/>
  <c r="H467" i="6"/>
  <c r="D467" i="6"/>
  <c r="B467" i="6"/>
  <c r="AR466" i="6"/>
  <c r="AK466" i="6"/>
  <c r="AG466" i="6"/>
  <c r="AC466" i="6"/>
  <c r="T466" i="6"/>
  <c r="L466" i="6"/>
  <c r="I466" i="6"/>
  <c r="C466" i="6" s="1"/>
  <c r="AN466" i="6" s="1"/>
  <c r="H466" i="6"/>
  <c r="F466" i="6" s="1"/>
  <c r="D466" i="6"/>
  <c r="E466" i="6" s="1"/>
  <c r="B466" i="6"/>
  <c r="AR465" i="6"/>
  <c r="AN465" i="6"/>
  <c r="AK465" i="6"/>
  <c r="AG465" i="6"/>
  <c r="AC465" i="6"/>
  <c r="T465" i="6"/>
  <c r="R465" i="6"/>
  <c r="L465" i="6"/>
  <c r="I465" i="6"/>
  <c r="H465" i="6"/>
  <c r="G465" i="6"/>
  <c r="F465" i="6"/>
  <c r="D465" i="6"/>
  <c r="C465" i="6"/>
  <c r="B465" i="6"/>
  <c r="AR464" i="6"/>
  <c r="AK464" i="6"/>
  <c r="AG464" i="6"/>
  <c r="AC464" i="6"/>
  <c r="T464" i="6"/>
  <c r="L464" i="6"/>
  <c r="I464" i="6"/>
  <c r="D464" i="6" s="1"/>
  <c r="H464" i="6"/>
  <c r="G464" i="6"/>
  <c r="F464" i="6"/>
  <c r="E464" i="6" s="1"/>
  <c r="C464" i="6"/>
  <c r="AN464" i="6" s="1"/>
  <c r="B464" i="6"/>
  <c r="AR463" i="6"/>
  <c r="AK463" i="6"/>
  <c r="AG463" i="6"/>
  <c r="AC463" i="6"/>
  <c r="T463" i="6"/>
  <c r="L463" i="6"/>
  <c r="I463" i="6"/>
  <c r="G463" i="6" s="1"/>
  <c r="H463" i="6"/>
  <c r="C463" i="6" s="1"/>
  <c r="AN463" i="6" s="1"/>
  <c r="B463" i="6"/>
  <c r="AR462" i="6"/>
  <c r="AK462" i="6"/>
  <c r="AG462" i="6"/>
  <c r="AC462" i="6"/>
  <c r="T462" i="6"/>
  <c r="L462" i="6"/>
  <c r="I462" i="6"/>
  <c r="C462" i="6" s="1"/>
  <c r="AN462" i="6" s="1"/>
  <c r="H462" i="6"/>
  <c r="F462" i="6" s="1"/>
  <c r="G462" i="6"/>
  <c r="E462" i="6"/>
  <c r="D462" i="6"/>
  <c r="B462" i="6"/>
  <c r="AR461" i="6"/>
  <c r="AK461" i="6"/>
  <c r="AG461" i="6"/>
  <c r="AC461" i="6"/>
  <c r="T461" i="6"/>
  <c r="L461" i="6"/>
  <c r="I461" i="6"/>
  <c r="H461" i="6"/>
  <c r="F461" i="6" s="1"/>
  <c r="G461" i="6"/>
  <c r="D461" i="6"/>
  <c r="C461" i="6"/>
  <c r="AN461" i="6" s="1"/>
  <c r="B461" i="6"/>
  <c r="AR460" i="6"/>
  <c r="AP460" i="6" s="1"/>
  <c r="AK460" i="6"/>
  <c r="AG460" i="6"/>
  <c r="AC460" i="6"/>
  <c r="AB460" i="6"/>
  <c r="T460" i="6"/>
  <c r="L460" i="6"/>
  <c r="I460" i="6"/>
  <c r="D460" i="6" s="1"/>
  <c r="H460" i="6"/>
  <c r="F460" i="6"/>
  <c r="E460" i="6" s="1"/>
  <c r="B460" i="6"/>
  <c r="AR459" i="6"/>
  <c r="AK459" i="6"/>
  <c r="AG459" i="6"/>
  <c r="AC459" i="6"/>
  <c r="T459" i="6"/>
  <c r="L459" i="6"/>
  <c r="I459" i="6"/>
  <c r="G459" i="6" s="1"/>
  <c r="H459" i="6"/>
  <c r="D459" i="6"/>
  <c r="B459" i="6"/>
  <c r="AR458" i="6"/>
  <c r="AK458" i="6"/>
  <c r="AG458" i="6"/>
  <c r="AC458" i="6"/>
  <c r="T458" i="6"/>
  <c r="L458" i="6"/>
  <c r="I458" i="6"/>
  <c r="C458" i="6" s="1"/>
  <c r="AN458" i="6" s="1"/>
  <c r="H458" i="6"/>
  <c r="F458" i="6" s="1"/>
  <c r="D458" i="6"/>
  <c r="E458" i="6" s="1"/>
  <c r="B458" i="6"/>
  <c r="AR457" i="6"/>
  <c r="AN457" i="6"/>
  <c r="AK457" i="6"/>
  <c r="AG457" i="6"/>
  <c r="AC457" i="6"/>
  <c r="T457" i="6"/>
  <c r="R457" i="6"/>
  <c r="L457" i="6"/>
  <c r="I457" i="6"/>
  <c r="H457" i="6"/>
  <c r="G457" i="6"/>
  <c r="F457" i="6"/>
  <c r="D457" i="6"/>
  <c r="C457" i="6"/>
  <c r="B457" i="6"/>
  <c r="AR456" i="6"/>
  <c r="AP456" i="6" s="1"/>
  <c r="AO456" i="6"/>
  <c r="AK456" i="6"/>
  <c r="AJ456" i="6"/>
  <c r="AG456" i="6"/>
  <c r="AC456" i="6"/>
  <c r="AF456" i="6" s="1"/>
  <c r="T456" i="6"/>
  <c r="AA456" i="6" s="1"/>
  <c r="L456" i="6"/>
  <c r="I456" i="6"/>
  <c r="D456" i="6" s="1"/>
  <c r="H456" i="6"/>
  <c r="G456" i="6"/>
  <c r="F456" i="6"/>
  <c r="E456" i="6" s="1"/>
  <c r="C456" i="6"/>
  <c r="AN456" i="6" s="1"/>
  <c r="B456" i="6"/>
  <c r="AR455" i="6"/>
  <c r="AK455" i="6"/>
  <c r="AG455" i="6"/>
  <c r="AC455" i="6"/>
  <c r="T455" i="6"/>
  <c r="L455" i="6"/>
  <c r="I455" i="6"/>
  <c r="G455" i="6" s="1"/>
  <c r="H455" i="6"/>
  <c r="C455" i="6" s="1"/>
  <c r="AN455" i="6" s="1"/>
  <c r="B455" i="6"/>
  <c r="AR454" i="6"/>
  <c r="AK454" i="6"/>
  <c r="AG454" i="6"/>
  <c r="AC454" i="6"/>
  <c r="T454" i="6"/>
  <c r="L454" i="6"/>
  <c r="I454" i="6"/>
  <c r="C454" i="6" s="1"/>
  <c r="AN454" i="6" s="1"/>
  <c r="H454" i="6"/>
  <c r="F454" i="6" s="1"/>
  <c r="G454" i="6"/>
  <c r="E454" i="6"/>
  <c r="D454" i="6"/>
  <c r="B454" i="6"/>
  <c r="AR453" i="6"/>
  <c r="AQ453" i="6" s="1"/>
  <c r="AP453" i="6"/>
  <c r="AO453" i="6"/>
  <c r="AK453" i="6"/>
  <c r="AJ453" i="6"/>
  <c r="AG453" i="6"/>
  <c r="AF453" i="6"/>
  <c r="AC453" i="6"/>
  <c r="T453" i="6"/>
  <c r="AA453" i="6" s="1"/>
  <c r="L453" i="6"/>
  <c r="Q453" i="6" s="1"/>
  <c r="I453" i="6"/>
  <c r="H453" i="6"/>
  <c r="F453" i="6" s="1"/>
  <c r="G453" i="6"/>
  <c r="D453" i="6"/>
  <c r="C453" i="6"/>
  <c r="AN453" i="6" s="1"/>
  <c r="B453" i="6"/>
  <c r="AR452" i="6"/>
  <c r="AP452" i="6" s="1"/>
  <c r="AK452" i="6"/>
  <c r="AG452" i="6"/>
  <c r="AC452" i="6"/>
  <c r="T452" i="6"/>
  <c r="L452" i="6"/>
  <c r="I452" i="6"/>
  <c r="D452" i="6" s="1"/>
  <c r="H452" i="6"/>
  <c r="F452" i="6"/>
  <c r="E452" i="6" s="1"/>
  <c r="B452" i="6"/>
  <c r="AR451" i="6"/>
  <c r="AK451" i="6"/>
  <c r="AG451" i="6"/>
  <c r="AC451" i="6"/>
  <c r="T451" i="6"/>
  <c r="L451" i="6"/>
  <c r="I451" i="6"/>
  <c r="G451" i="6" s="1"/>
  <c r="H451" i="6"/>
  <c r="C451" i="6" s="1"/>
  <c r="AN451" i="6" s="1"/>
  <c r="F451" i="6"/>
  <c r="B451" i="6"/>
  <c r="AR450" i="6"/>
  <c r="AK450" i="6"/>
  <c r="AG450" i="6"/>
  <c r="AC450" i="6"/>
  <c r="T450" i="6"/>
  <c r="L450" i="6"/>
  <c r="I450" i="6"/>
  <c r="D450" i="6" s="1"/>
  <c r="E450" i="6" s="1"/>
  <c r="H450" i="6"/>
  <c r="F450" i="6" s="1"/>
  <c r="B450" i="6"/>
  <c r="AR449" i="6"/>
  <c r="AK449" i="6"/>
  <c r="AG449" i="6"/>
  <c r="AC449" i="6"/>
  <c r="T449" i="6"/>
  <c r="L449" i="6"/>
  <c r="I449" i="6"/>
  <c r="H449" i="6"/>
  <c r="C449" i="6" s="1"/>
  <c r="AN449" i="6" s="1"/>
  <c r="G449" i="6"/>
  <c r="D449" i="6"/>
  <c r="B449" i="6"/>
  <c r="AR448" i="6"/>
  <c r="AK448" i="6"/>
  <c r="AG448" i="6"/>
  <c r="AC448" i="6"/>
  <c r="T448" i="6"/>
  <c r="L448" i="6"/>
  <c r="R448" i="6" s="1"/>
  <c r="I448" i="6"/>
  <c r="D448" i="6" s="1"/>
  <c r="E448" i="6" s="1"/>
  <c r="H448" i="6"/>
  <c r="G448" i="6"/>
  <c r="F448" i="6"/>
  <c r="C448" i="6"/>
  <c r="AN448" i="6" s="1"/>
  <c r="B448" i="6"/>
  <c r="AR447" i="6"/>
  <c r="AK447" i="6"/>
  <c r="AG447" i="6"/>
  <c r="AC447" i="6"/>
  <c r="T447" i="6"/>
  <c r="L447" i="6"/>
  <c r="I447" i="6"/>
  <c r="G447" i="6" s="1"/>
  <c r="H447" i="6"/>
  <c r="C447" i="6" s="1"/>
  <c r="AN447" i="6" s="1"/>
  <c r="F447" i="6"/>
  <c r="B447" i="6"/>
  <c r="AR446" i="6"/>
  <c r="AK446" i="6"/>
  <c r="AG446" i="6"/>
  <c r="AC446" i="6"/>
  <c r="T446" i="6"/>
  <c r="L446" i="6"/>
  <c r="I446" i="6"/>
  <c r="D446" i="6" s="1"/>
  <c r="H446" i="6"/>
  <c r="F446" i="6" s="1"/>
  <c r="B446" i="6"/>
  <c r="AR445" i="6"/>
  <c r="AK445" i="6"/>
  <c r="AG445" i="6"/>
  <c r="AC445" i="6"/>
  <c r="T445" i="6"/>
  <c r="L445" i="6"/>
  <c r="I445" i="6"/>
  <c r="H445" i="6"/>
  <c r="C445" i="6" s="1"/>
  <c r="AN445" i="6" s="1"/>
  <c r="G445" i="6"/>
  <c r="D445" i="6"/>
  <c r="B445" i="6"/>
  <c r="AR444" i="6"/>
  <c r="AP444" i="6" s="1"/>
  <c r="AO444" i="6"/>
  <c r="AK444" i="6"/>
  <c r="AG444" i="6"/>
  <c r="AC444" i="6"/>
  <c r="T444" i="6"/>
  <c r="L444" i="6"/>
  <c r="I444" i="6"/>
  <c r="D444" i="6" s="1"/>
  <c r="E444" i="6" s="1"/>
  <c r="H444" i="6"/>
  <c r="G444" i="6"/>
  <c r="F444" i="6"/>
  <c r="C444" i="6"/>
  <c r="AN444" i="6" s="1"/>
  <c r="B444" i="6"/>
  <c r="AR443" i="6"/>
  <c r="AK443" i="6"/>
  <c r="AG443" i="6"/>
  <c r="AC443" i="6"/>
  <c r="T443" i="6"/>
  <c r="L443" i="6"/>
  <c r="I443" i="6"/>
  <c r="G443" i="6" s="1"/>
  <c r="H443" i="6"/>
  <c r="C443" i="6" s="1"/>
  <c r="F443" i="6"/>
  <c r="B443" i="6"/>
  <c r="AR442" i="6"/>
  <c r="AK442" i="6"/>
  <c r="AG442" i="6"/>
  <c r="AC442" i="6"/>
  <c r="T442" i="6"/>
  <c r="L442" i="6"/>
  <c r="I442" i="6"/>
  <c r="D442" i="6" s="1"/>
  <c r="H442" i="6"/>
  <c r="F442" i="6" s="1"/>
  <c r="B442" i="6"/>
  <c r="AR441" i="6"/>
  <c r="AK441" i="6"/>
  <c r="AG441" i="6"/>
  <c r="AC441" i="6"/>
  <c r="T441" i="6"/>
  <c r="L441" i="6"/>
  <c r="I441" i="6"/>
  <c r="H441" i="6"/>
  <c r="C441" i="6" s="1"/>
  <c r="AN441" i="6" s="1"/>
  <c r="G441" i="6"/>
  <c r="D441" i="6"/>
  <c r="B441" i="6"/>
  <c r="AR440" i="6"/>
  <c r="AK440" i="6"/>
  <c r="AG440" i="6"/>
  <c r="AC440" i="6"/>
  <c r="T440" i="6"/>
  <c r="L440" i="6"/>
  <c r="R440" i="6" s="1"/>
  <c r="I440" i="6"/>
  <c r="D440" i="6" s="1"/>
  <c r="E440" i="6" s="1"/>
  <c r="H440" i="6"/>
  <c r="G440" i="6"/>
  <c r="F440" i="6"/>
  <c r="C440" i="6"/>
  <c r="AN440" i="6" s="1"/>
  <c r="B440" i="6"/>
  <c r="AR439" i="6"/>
  <c r="AK439" i="6"/>
  <c r="AG439" i="6"/>
  <c r="AC439" i="6"/>
  <c r="T439" i="6"/>
  <c r="L439" i="6"/>
  <c r="I439" i="6"/>
  <c r="G439" i="6" s="1"/>
  <c r="H439" i="6"/>
  <c r="C439" i="6" s="1"/>
  <c r="AN439" i="6" s="1"/>
  <c r="F439" i="6"/>
  <c r="B439" i="6"/>
  <c r="AR438" i="6"/>
  <c r="AK438" i="6"/>
  <c r="AG438" i="6"/>
  <c r="AC438" i="6"/>
  <c r="T438" i="6"/>
  <c r="L438" i="6"/>
  <c r="I438" i="6"/>
  <c r="D438" i="6" s="1"/>
  <c r="E438" i="6" s="1"/>
  <c r="H438" i="6"/>
  <c r="F438" i="6" s="1"/>
  <c r="B438" i="6"/>
  <c r="AR437" i="6"/>
  <c r="AK437" i="6"/>
  <c r="AG437" i="6"/>
  <c r="AC437" i="6"/>
  <c r="T437" i="6"/>
  <c r="L437" i="6"/>
  <c r="I437" i="6"/>
  <c r="H437" i="6"/>
  <c r="C437" i="6" s="1"/>
  <c r="AN437" i="6" s="1"/>
  <c r="G437" i="6"/>
  <c r="D437" i="6"/>
  <c r="B437" i="6"/>
  <c r="AR436" i="6"/>
  <c r="AK436" i="6"/>
  <c r="AG436" i="6"/>
  <c r="AC436" i="6"/>
  <c r="T436" i="6"/>
  <c r="L436" i="6"/>
  <c r="I436" i="6"/>
  <c r="D436" i="6" s="1"/>
  <c r="E436" i="6" s="1"/>
  <c r="H436" i="6"/>
  <c r="G436" i="6"/>
  <c r="F436" i="6"/>
  <c r="C436" i="6"/>
  <c r="AN436" i="6" s="1"/>
  <c r="B436" i="6"/>
  <c r="AR435" i="6"/>
  <c r="AK435" i="6"/>
  <c r="AG435" i="6"/>
  <c r="AC435" i="6"/>
  <c r="T435" i="6"/>
  <c r="L435" i="6"/>
  <c r="I435" i="6"/>
  <c r="G435" i="6" s="1"/>
  <c r="H435" i="6"/>
  <c r="C435" i="6" s="1"/>
  <c r="AN435" i="6" s="1"/>
  <c r="F435" i="6"/>
  <c r="B435" i="6"/>
  <c r="AR434" i="6"/>
  <c r="AK434" i="6"/>
  <c r="AG434" i="6"/>
  <c r="AC434" i="6"/>
  <c r="T434" i="6"/>
  <c r="L434" i="6"/>
  <c r="I434" i="6"/>
  <c r="D434" i="6" s="1"/>
  <c r="H434" i="6"/>
  <c r="F434" i="6" s="1"/>
  <c r="B434" i="6"/>
  <c r="AR433" i="6"/>
  <c r="AK433" i="6"/>
  <c r="AG433" i="6"/>
  <c r="AC433" i="6"/>
  <c r="T433" i="6"/>
  <c r="L433" i="6"/>
  <c r="I433" i="6"/>
  <c r="H433" i="6"/>
  <c r="C433" i="6" s="1"/>
  <c r="AN433" i="6" s="1"/>
  <c r="G433" i="6"/>
  <c r="D433" i="6"/>
  <c r="B433" i="6"/>
  <c r="AR432" i="6"/>
  <c r="AK432" i="6"/>
  <c r="AG432" i="6"/>
  <c r="AC432" i="6"/>
  <c r="T432" i="6"/>
  <c r="L432" i="6"/>
  <c r="R432" i="6" s="1"/>
  <c r="I432" i="6"/>
  <c r="D432" i="6" s="1"/>
  <c r="E432" i="6" s="1"/>
  <c r="H432" i="6"/>
  <c r="G432" i="6"/>
  <c r="F432" i="6"/>
  <c r="C432" i="6"/>
  <c r="AN432" i="6" s="1"/>
  <c r="B432" i="6"/>
  <c r="AR431" i="6"/>
  <c r="AO431" i="6" s="1"/>
  <c r="AK431" i="6"/>
  <c r="AG431" i="6"/>
  <c r="AC431" i="6"/>
  <c r="T431" i="6"/>
  <c r="L431" i="6"/>
  <c r="I431" i="6"/>
  <c r="G431" i="6" s="1"/>
  <c r="H431" i="6"/>
  <c r="C431" i="6" s="1"/>
  <c r="AN431" i="6" s="1"/>
  <c r="F431" i="6"/>
  <c r="B431" i="6"/>
  <c r="AR430" i="6"/>
  <c r="AK430" i="6"/>
  <c r="AG430" i="6"/>
  <c r="AC430" i="6"/>
  <c r="T430" i="6"/>
  <c r="L430" i="6"/>
  <c r="I430" i="6"/>
  <c r="D430" i="6" s="1"/>
  <c r="E430" i="6" s="1"/>
  <c r="H430" i="6"/>
  <c r="F430" i="6" s="1"/>
  <c r="B430" i="6"/>
  <c r="AR429" i="6"/>
  <c r="AK429" i="6"/>
  <c r="AG429" i="6"/>
  <c r="AC429" i="6"/>
  <c r="T429" i="6"/>
  <c r="L429" i="6"/>
  <c r="I429" i="6"/>
  <c r="H429" i="6"/>
  <c r="C429" i="6" s="1"/>
  <c r="AN429" i="6" s="1"/>
  <c r="G429" i="6"/>
  <c r="D429" i="6"/>
  <c r="B429" i="6"/>
  <c r="AR428" i="6"/>
  <c r="AK428" i="6"/>
  <c r="AG428" i="6"/>
  <c r="AC428" i="6"/>
  <c r="T428" i="6"/>
  <c r="L428" i="6"/>
  <c r="I428" i="6"/>
  <c r="D428" i="6" s="1"/>
  <c r="E428" i="6" s="1"/>
  <c r="H428" i="6"/>
  <c r="G428" i="6"/>
  <c r="F428" i="6"/>
  <c r="C428" i="6"/>
  <c r="AN428" i="6" s="1"/>
  <c r="B428" i="6"/>
  <c r="AR427" i="6"/>
  <c r="AK427" i="6"/>
  <c r="AG427" i="6"/>
  <c r="AC427" i="6"/>
  <c r="T427" i="6"/>
  <c r="L427" i="6"/>
  <c r="I427" i="6"/>
  <c r="G427" i="6" s="1"/>
  <c r="H427" i="6"/>
  <c r="C427" i="6" s="1"/>
  <c r="AN427" i="6" s="1"/>
  <c r="F427" i="6"/>
  <c r="B427" i="6"/>
  <c r="AR426" i="6"/>
  <c r="AK426" i="6"/>
  <c r="AG426" i="6"/>
  <c r="AC426" i="6"/>
  <c r="T426" i="6"/>
  <c r="L426" i="6"/>
  <c r="I426" i="6"/>
  <c r="D426" i="6" s="1"/>
  <c r="H426" i="6"/>
  <c r="F426" i="6" s="1"/>
  <c r="B426" i="6"/>
  <c r="AR425" i="6"/>
  <c r="AK425" i="6"/>
  <c r="AG425" i="6"/>
  <c r="AC425" i="6"/>
  <c r="T425" i="6"/>
  <c r="L425" i="6"/>
  <c r="I425" i="6"/>
  <c r="H425" i="6"/>
  <c r="C425" i="6" s="1"/>
  <c r="AN425" i="6" s="1"/>
  <c r="G425" i="6"/>
  <c r="D425" i="6"/>
  <c r="B425" i="6"/>
  <c r="AR424" i="6"/>
  <c r="AK424" i="6"/>
  <c r="AG424" i="6"/>
  <c r="AJ424" i="6" s="1"/>
  <c r="AC424" i="6"/>
  <c r="AF424" i="6" s="1"/>
  <c r="T424" i="6"/>
  <c r="L424" i="6"/>
  <c r="R424" i="6" s="1"/>
  <c r="I424" i="6"/>
  <c r="D424" i="6" s="1"/>
  <c r="E424" i="6" s="1"/>
  <c r="H424" i="6"/>
  <c r="G424" i="6"/>
  <c r="F424" i="6"/>
  <c r="C424" i="6"/>
  <c r="AN424" i="6" s="1"/>
  <c r="B424" i="6"/>
  <c r="AR423" i="6"/>
  <c r="AK423" i="6"/>
  <c r="AG423" i="6"/>
  <c r="AC423" i="6"/>
  <c r="T423" i="6"/>
  <c r="L423" i="6"/>
  <c r="I423" i="6"/>
  <c r="G423" i="6" s="1"/>
  <c r="H423" i="6"/>
  <c r="C423" i="6" s="1"/>
  <c r="F423" i="6"/>
  <c r="B423" i="6"/>
  <c r="AR422" i="6"/>
  <c r="AK422" i="6"/>
  <c r="AG422" i="6"/>
  <c r="AC422" i="6"/>
  <c r="T422" i="6"/>
  <c r="L422" i="6"/>
  <c r="I422" i="6"/>
  <c r="D422" i="6" s="1"/>
  <c r="E422" i="6" s="1"/>
  <c r="H422" i="6"/>
  <c r="F422" i="6" s="1"/>
  <c r="B422" i="6"/>
  <c r="AR421" i="6"/>
  <c r="AK421" i="6"/>
  <c r="AG421" i="6"/>
  <c r="AC421" i="6"/>
  <c r="T421" i="6"/>
  <c r="L421" i="6"/>
  <c r="I421" i="6"/>
  <c r="H421" i="6"/>
  <c r="C421" i="6" s="1"/>
  <c r="AN421" i="6" s="1"/>
  <c r="G421" i="6"/>
  <c r="D421" i="6"/>
  <c r="B421" i="6"/>
  <c r="AR420" i="6"/>
  <c r="AK420" i="6"/>
  <c r="AG420" i="6"/>
  <c r="AC420" i="6"/>
  <c r="T420" i="6"/>
  <c r="L420" i="6"/>
  <c r="I420" i="6"/>
  <c r="D420" i="6" s="1"/>
  <c r="E420" i="6" s="1"/>
  <c r="H420" i="6"/>
  <c r="G420" i="6"/>
  <c r="F420" i="6"/>
  <c r="C420" i="6"/>
  <c r="AN420" i="6" s="1"/>
  <c r="B420" i="6"/>
  <c r="AR419" i="6"/>
  <c r="AK419" i="6"/>
  <c r="AG419" i="6"/>
  <c r="AC419" i="6"/>
  <c r="T419" i="6"/>
  <c r="L419" i="6"/>
  <c r="I419" i="6"/>
  <c r="G419" i="6" s="1"/>
  <c r="H419" i="6"/>
  <c r="C419" i="6" s="1"/>
  <c r="F419" i="6"/>
  <c r="B419" i="6"/>
  <c r="AR418" i="6"/>
  <c r="AK418" i="6"/>
  <c r="AG418" i="6"/>
  <c r="AC418" i="6"/>
  <c r="T418" i="6"/>
  <c r="L418" i="6"/>
  <c r="I418" i="6"/>
  <c r="D418" i="6" s="1"/>
  <c r="H418" i="6"/>
  <c r="F418" i="6" s="1"/>
  <c r="B418" i="6"/>
  <c r="AR417" i="6"/>
  <c r="AK417" i="6"/>
  <c r="AG417" i="6"/>
  <c r="AC417" i="6"/>
  <c r="T417" i="6"/>
  <c r="L417" i="6"/>
  <c r="I417" i="6"/>
  <c r="H417" i="6"/>
  <c r="C417" i="6" s="1"/>
  <c r="AN417" i="6" s="1"/>
  <c r="G417" i="6"/>
  <c r="D417" i="6"/>
  <c r="B417" i="6"/>
  <c r="AR416" i="6"/>
  <c r="AK416" i="6"/>
  <c r="AG416" i="6"/>
  <c r="AC416" i="6"/>
  <c r="T416" i="6"/>
  <c r="L416" i="6"/>
  <c r="R416" i="6" s="1"/>
  <c r="I416" i="6"/>
  <c r="D416" i="6" s="1"/>
  <c r="E416" i="6" s="1"/>
  <c r="H416" i="6"/>
  <c r="G416" i="6"/>
  <c r="F416" i="6"/>
  <c r="C416" i="6"/>
  <c r="AN416" i="6" s="1"/>
  <c r="B416" i="6"/>
  <c r="AR415" i="6"/>
  <c r="AK415" i="6"/>
  <c r="AG415" i="6"/>
  <c r="AC415" i="6"/>
  <c r="T415" i="6"/>
  <c r="L415" i="6"/>
  <c r="I415" i="6"/>
  <c r="G415" i="6" s="1"/>
  <c r="H415" i="6"/>
  <c r="C415" i="6" s="1"/>
  <c r="AN415" i="6" s="1"/>
  <c r="F415" i="6"/>
  <c r="B415" i="6"/>
  <c r="AR414" i="6"/>
  <c r="AK414" i="6"/>
  <c r="AG414" i="6"/>
  <c r="AC414" i="6"/>
  <c r="T414" i="6"/>
  <c r="L414" i="6"/>
  <c r="H247" i="10" s="1"/>
  <c r="I414" i="6"/>
  <c r="D414" i="6" s="1"/>
  <c r="E414" i="6" s="1"/>
  <c r="H414" i="6"/>
  <c r="F414" i="6" s="1"/>
  <c r="B414" i="6"/>
  <c r="AR413" i="6"/>
  <c r="AK413" i="6"/>
  <c r="AG413" i="6"/>
  <c r="AC413" i="6"/>
  <c r="T413" i="6"/>
  <c r="L413" i="6"/>
  <c r="H131" i="10" s="1"/>
  <c r="I413" i="6"/>
  <c r="H413" i="6"/>
  <c r="C413" i="6" s="1"/>
  <c r="AN413" i="6" s="1"/>
  <c r="G413" i="6"/>
  <c r="D413" i="6"/>
  <c r="B413" i="6"/>
  <c r="AR412" i="6"/>
  <c r="AK412" i="6"/>
  <c r="AG412" i="6"/>
  <c r="AC412" i="6"/>
  <c r="T412" i="6"/>
  <c r="L412" i="6"/>
  <c r="H296" i="10" s="1"/>
  <c r="I412" i="6"/>
  <c r="D412" i="6" s="1"/>
  <c r="E412" i="6" s="1"/>
  <c r="H412" i="6"/>
  <c r="G412" i="6"/>
  <c r="F412" i="6"/>
  <c r="C412" i="6"/>
  <c r="AN412" i="6" s="1"/>
  <c r="B412" i="6"/>
  <c r="AR411" i="6"/>
  <c r="AK411" i="6"/>
  <c r="AG411" i="6"/>
  <c r="AC411" i="6"/>
  <c r="T411" i="6"/>
  <c r="L411" i="6"/>
  <c r="H130" i="10" s="1"/>
  <c r="I411" i="6"/>
  <c r="G411" i="6" s="1"/>
  <c r="H411" i="6"/>
  <c r="C411" i="6" s="1"/>
  <c r="F411" i="6"/>
  <c r="B411" i="6"/>
  <c r="AR410" i="6"/>
  <c r="AK410" i="6"/>
  <c r="AG410" i="6"/>
  <c r="AC410" i="6"/>
  <c r="T410" i="6"/>
  <c r="L410" i="6"/>
  <c r="H129" i="10" s="1"/>
  <c r="I410" i="6"/>
  <c r="D410" i="6" s="1"/>
  <c r="H410" i="6"/>
  <c r="F410" i="6" s="1"/>
  <c r="B410" i="6"/>
  <c r="AR409" i="6"/>
  <c r="AK409" i="6"/>
  <c r="AG409" i="6"/>
  <c r="AC409" i="6"/>
  <c r="T409" i="6"/>
  <c r="L409" i="6"/>
  <c r="H291" i="10" s="1"/>
  <c r="I409" i="6"/>
  <c r="H409" i="6"/>
  <c r="C409" i="6" s="1"/>
  <c r="AN409" i="6" s="1"/>
  <c r="G409" i="6"/>
  <c r="D409" i="6"/>
  <c r="B409" i="6"/>
  <c r="AR408" i="6"/>
  <c r="AK408" i="6"/>
  <c r="AG408" i="6"/>
  <c r="AC408" i="6"/>
  <c r="T408" i="6"/>
  <c r="L408" i="6"/>
  <c r="H290" i="10" s="1"/>
  <c r="I408" i="6"/>
  <c r="D408" i="6" s="1"/>
  <c r="E408" i="6" s="1"/>
  <c r="H408" i="6"/>
  <c r="G408" i="6"/>
  <c r="F408" i="6"/>
  <c r="C408" i="6"/>
  <c r="AN408" i="6" s="1"/>
  <c r="B408" i="6"/>
  <c r="AR407" i="6"/>
  <c r="AK407" i="6"/>
  <c r="AG407" i="6"/>
  <c r="AC407" i="6"/>
  <c r="T407" i="6"/>
  <c r="L407" i="6"/>
  <c r="H209" i="10" s="1"/>
  <c r="I407" i="6"/>
  <c r="G407" i="6" s="1"/>
  <c r="H407" i="6"/>
  <c r="C407" i="6" s="1"/>
  <c r="F407" i="6"/>
  <c r="B407" i="6"/>
  <c r="AR406" i="6"/>
  <c r="AK406" i="6"/>
  <c r="AG406" i="6"/>
  <c r="AC406" i="6"/>
  <c r="T406" i="6"/>
  <c r="L406" i="6"/>
  <c r="H322" i="10" s="1"/>
  <c r="I406" i="6"/>
  <c r="D406" i="6" s="1"/>
  <c r="E406" i="6" s="1"/>
  <c r="H406" i="6"/>
  <c r="F406" i="6" s="1"/>
  <c r="B406" i="6"/>
  <c r="AR405" i="6"/>
  <c r="AK405" i="6"/>
  <c r="AG405" i="6"/>
  <c r="AC405" i="6"/>
  <c r="T405" i="6"/>
  <c r="L405" i="6"/>
  <c r="H406" i="10" s="1"/>
  <c r="I405" i="6"/>
  <c r="H405" i="6"/>
  <c r="C405" i="6" s="1"/>
  <c r="AN405" i="6" s="1"/>
  <c r="G405" i="6"/>
  <c r="D405" i="6"/>
  <c r="AR404" i="6"/>
  <c r="AK404" i="6"/>
  <c r="AG404" i="6"/>
  <c r="AC404" i="6"/>
  <c r="T404" i="6"/>
  <c r="L404" i="6"/>
  <c r="H321" i="10" s="1"/>
  <c r="I404" i="6"/>
  <c r="G404" i="6" s="1"/>
  <c r="H404" i="6"/>
  <c r="C404" i="6" s="1"/>
  <c r="AN404" i="6" s="1"/>
  <c r="F404" i="6"/>
  <c r="B404" i="6"/>
  <c r="AR403" i="6"/>
  <c r="AK403" i="6"/>
  <c r="AG403" i="6"/>
  <c r="AC403" i="6"/>
  <c r="T403" i="6"/>
  <c r="L403" i="6"/>
  <c r="H273" i="10" s="1"/>
  <c r="I403" i="6"/>
  <c r="D403" i="6" s="1"/>
  <c r="E403" i="6" s="1"/>
  <c r="H403" i="6"/>
  <c r="F403" i="6" s="1"/>
  <c r="B403" i="6"/>
  <c r="AR402" i="6"/>
  <c r="AK402" i="6"/>
  <c r="AG402" i="6"/>
  <c r="AC402" i="6"/>
  <c r="T402" i="6"/>
  <c r="L402" i="6"/>
  <c r="H272" i="10" s="1"/>
  <c r="I402" i="6"/>
  <c r="H402" i="6"/>
  <c r="C402" i="6" s="1"/>
  <c r="AN402" i="6" s="1"/>
  <c r="G402" i="6"/>
  <c r="D402" i="6"/>
  <c r="B402" i="6"/>
  <c r="AR401" i="6"/>
  <c r="AK401" i="6"/>
  <c r="AG401" i="6"/>
  <c r="AC401" i="6"/>
  <c r="T401" i="6"/>
  <c r="L401" i="6"/>
  <c r="H258" i="10" s="1"/>
  <c r="I401" i="6"/>
  <c r="D401" i="6" s="1"/>
  <c r="E401" i="6" s="1"/>
  <c r="H401" i="6"/>
  <c r="G401" i="6"/>
  <c r="F401" i="6"/>
  <c r="C401" i="6"/>
  <c r="AN401" i="6" s="1"/>
  <c r="B401" i="6"/>
  <c r="AR400" i="6"/>
  <c r="AK400" i="6"/>
  <c r="AG400" i="6"/>
  <c r="AC400" i="6"/>
  <c r="T400" i="6"/>
  <c r="L400" i="6"/>
  <c r="H154" i="10" s="1"/>
  <c r="I400" i="6"/>
  <c r="G400" i="6" s="1"/>
  <c r="H400" i="6"/>
  <c r="C400" i="6" s="1"/>
  <c r="AN400" i="6" s="1"/>
  <c r="F400" i="6"/>
  <c r="B400" i="6"/>
  <c r="AR399" i="6"/>
  <c r="AK399" i="6"/>
  <c r="AG399" i="6"/>
  <c r="AC399" i="6"/>
  <c r="T399" i="6"/>
  <c r="L399" i="6"/>
  <c r="H174" i="10" s="1"/>
  <c r="I399" i="6"/>
  <c r="D399" i="6" s="1"/>
  <c r="H399" i="6"/>
  <c r="F399" i="6" s="1"/>
  <c r="B399" i="6"/>
  <c r="AR398" i="6"/>
  <c r="AK398" i="6"/>
  <c r="AG398" i="6"/>
  <c r="AC398" i="6"/>
  <c r="T398" i="6"/>
  <c r="L398" i="6"/>
  <c r="H179" i="10" s="1"/>
  <c r="I398" i="6"/>
  <c r="H398" i="6"/>
  <c r="C398" i="6" s="1"/>
  <c r="AN398" i="6" s="1"/>
  <c r="G398" i="6"/>
  <c r="D398" i="6"/>
  <c r="B398" i="6"/>
  <c r="AR397" i="6"/>
  <c r="AK397" i="6"/>
  <c r="AG397" i="6"/>
  <c r="AC397" i="6"/>
  <c r="T397" i="6"/>
  <c r="L397" i="6"/>
  <c r="H256" i="10" s="1"/>
  <c r="I397" i="6"/>
  <c r="D397" i="6" s="1"/>
  <c r="E397" i="6" s="1"/>
  <c r="H397" i="6"/>
  <c r="G397" i="6"/>
  <c r="F397" i="6"/>
  <c r="C397" i="6"/>
  <c r="AN397" i="6" s="1"/>
  <c r="B397" i="6"/>
  <c r="AR396" i="6"/>
  <c r="AK396" i="6"/>
  <c r="AG396" i="6"/>
  <c r="AC396" i="6"/>
  <c r="T396" i="6"/>
  <c r="L396" i="6"/>
  <c r="H255" i="10" s="1"/>
  <c r="I396" i="6"/>
  <c r="G396" i="6" s="1"/>
  <c r="H396" i="6"/>
  <c r="C396" i="6" s="1"/>
  <c r="F396" i="6"/>
  <c r="B396" i="6"/>
  <c r="AR395" i="6"/>
  <c r="AK395" i="6"/>
  <c r="AG395" i="6"/>
  <c r="AC395" i="6"/>
  <c r="T395" i="6"/>
  <c r="L395" i="6"/>
  <c r="H153" i="10" s="1"/>
  <c r="I395" i="6"/>
  <c r="D395" i="6" s="1"/>
  <c r="E395" i="6" s="1"/>
  <c r="H395" i="6"/>
  <c r="F395" i="6" s="1"/>
  <c r="B395" i="6"/>
  <c r="AR394" i="6"/>
  <c r="AK394" i="6"/>
  <c r="AG394" i="6"/>
  <c r="AC394" i="6"/>
  <c r="T394" i="6"/>
  <c r="L394" i="6"/>
  <c r="H223" i="10" s="1"/>
  <c r="I394" i="6"/>
  <c r="H394" i="6"/>
  <c r="C394" i="6" s="1"/>
  <c r="AN394" i="6" s="1"/>
  <c r="G394" i="6"/>
  <c r="D394" i="6"/>
  <c r="B394" i="6"/>
  <c r="AR393" i="6"/>
  <c r="AK393" i="6"/>
  <c r="AG393" i="6"/>
  <c r="AC393" i="6"/>
  <c r="T393" i="6"/>
  <c r="L393" i="6"/>
  <c r="H128" i="10" s="1"/>
  <c r="I393" i="6"/>
  <c r="D393" i="6" s="1"/>
  <c r="E393" i="6" s="1"/>
  <c r="H393" i="6"/>
  <c r="G393" i="6"/>
  <c r="F393" i="6"/>
  <c r="C393" i="6"/>
  <c r="AN393" i="6" s="1"/>
  <c r="B393" i="6"/>
  <c r="AR392" i="6"/>
  <c r="AK392" i="6"/>
  <c r="AG392" i="6"/>
  <c r="AC392" i="6"/>
  <c r="T392" i="6"/>
  <c r="L392" i="6"/>
  <c r="I392" i="6"/>
  <c r="G392" i="6" s="1"/>
  <c r="H392" i="6"/>
  <c r="C392" i="6" s="1"/>
  <c r="F392" i="6"/>
  <c r="B392" i="6"/>
  <c r="AR391" i="6"/>
  <c r="AQ391" i="6"/>
  <c r="AP391" i="6"/>
  <c r="AO391" i="6"/>
  <c r="AK391" i="6"/>
  <c r="AG391" i="6"/>
  <c r="AJ391" i="6" s="1"/>
  <c r="AC391" i="6"/>
  <c r="AF391" i="6" s="1"/>
  <c r="AA391" i="6"/>
  <c r="T391" i="6"/>
  <c r="AB391" i="6" s="1"/>
  <c r="Q391" i="6"/>
  <c r="L391" i="6"/>
  <c r="I391" i="6"/>
  <c r="D391" i="6" s="1"/>
  <c r="E391" i="6" s="1"/>
  <c r="H391" i="6"/>
  <c r="F391" i="6" s="1"/>
  <c r="B391" i="6"/>
  <c r="AR390" i="6"/>
  <c r="AK390" i="6"/>
  <c r="AG390" i="6"/>
  <c r="AC390" i="6"/>
  <c r="T390" i="6"/>
  <c r="L390" i="6"/>
  <c r="H374" i="10" s="1"/>
  <c r="I390" i="6"/>
  <c r="H390" i="6"/>
  <c r="C390" i="6" s="1"/>
  <c r="AN390" i="6" s="1"/>
  <c r="G390" i="6"/>
  <c r="D390" i="6"/>
  <c r="B390" i="6"/>
  <c r="AR389" i="6"/>
  <c r="AK389" i="6"/>
  <c r="AG389" i="6"/>
  <c r="AC389" i="6"/>
  <c r="T389" i="6"/>
  <c r="L389" i="6"/>
  <c r="H222" i="10" s="1"/>
  <c r="I389" i="6"/>
  <c r="D389" i="6" s="1"/>
  <c r="E389" i="6" s="1"/>
  <c r="H389" i="6"/>
  <c r="G389" i="6"/>
  <c r="F389" i="6"/>
  <c r="C389" i="6"/>
  <c r="AN389" i="6" s="1"/>
  <c r="B389" i="6"/>
  <c r="AR388" i="6"/>
  <c r="AK388" i="6"/>
  <c r="AG388" i="6"/>
  <c r="AC388" i="6"/>
  <c r="T388" i="6"/>
  <c r="L388" i="6"/>
  <c r="H246" i="10" s="1"/>
  <c r="I388" i="6"/>
  <c r="G388" i="6" s="1"/>
  <c r="H388" i="6"/>
  <c r="C388" i="6" s="1"/>
  <c r="F388" i="6"/>
  <c r="B388" i="6"/>
  <c r="AR387" i="6"/>
  <c r="AK387" i="6"/>
  <c r="AG387" i="6"/>
  <c r="AC387" i="6"/>
  <c r="T387" i="6"/>
  <c r="L387" i="6"/>
  <c r="H245" i="10" s="1"/>
  <c r="I387" i="6"/>
  <c r="D387" i="6" s="1"/>
  <c r="H387" i="6"/>
  <c r="F387" i="6" s="1"/>
  <c r="B387" i="6"/>
  <c r="AR386" i="6"/>
  <c r="AK386" i="6"/>
  <c r="AG386" i="6"/>
  <c r="AC386" i="6"/>
  <c r="T386" i="6"/>
  <c r="L386" i="6"/>
  <c r="H384" i="10" s="1"/>
  <c r="I386" i="6"/>
  <c r="H386" i="6"/>
  <c r="C386" i="6" s="1"/>
  <c r="AN386" i="6" s="1"/>
  <c r="G386" i="6"/>
  <c r="D386" i="6"/>
  <c r="B386" i="6"/>
  <c r="AR385" i="6"/>
  <c r="AP385" i="6" s="1"/>
  <c r="AO385" i="6"/>
  <c r="AK385" i="6"/>
  <c r="AG385" i="6"/>
  <c r="AJ385" i="6" s="1"/>
  <c r="AC385" i="6"/>
  <c r="AF385" i="6" s="1"/>
  <c r="T385" i="6"/>
  <c r="AB385" i="6" s="1"/>
  <c r="Q385" i="6"/>
  <c r="L385" i="6"/>
  <c r="I385" i="6"/>
  <c r="D385" i="6" s="1"/>
  <c r="E385" i="6" s="1"/>
  <c r="H385" i="6"/>
  <c r="G385" i="6"/>
  <c r="F385" i="6"/>
  <c r="C385" i="6"/>
  <c r="AN385" i="6" s="1"/>
  <c r="B385" i="6"/>
  <c r="AR384" i="6"/>
  <c r="AK384" i="6"/>
  <c r="AG384" i="6"/>
  <c r="AC384" i="6"/>
  <c r="T384" i="6"/>
  <c r="L384" i="6"/>
  <c r="I384" i="6"/>
  <c r="G384" i="6" s="1"/>
  <c r="H384" i="6"/>
  <c r="C384" i="6" s="1"/>
  <c r="AN384" i="6" s="1"/>
  <c r="F384" i="6"/>
  <c r="B384" i="6"/>
  <c r="AR383" i="6"/>
  <c r="AK383" i="6"/>
  <c r="AG383" i="6"/>
  <c r="AC383" i="6"/>
  <c r="T383" i="6"/>
  <c r="L383" i="6"/>
  <c r="I383" i="6"/>
  <c r="D383" i="6" s="1"/>
  <c r="H383" i="6"/>
  <c r="F383" i="6" s="1"/>
  <c r="B383" i="6"/>
  <c r="AR382" i="6"/>
  <c r="AQ382" i="6" s="1"/>
  <c r="AP382" i="6"/>
  <c r="AO382" i="6"/>
  <c r="AK382" i="6"/>
  <c r="AG382" i="6"/>
  <c r="AC382" i="6"/>
  <c r="T382" i="6"/>
  <c r="AA382" i="6" s="1"/>
  <c r="Q382" i="6"/>
  <c r="L382" i="6"/>
  <c r="I382" i="6"/>
  <c r="H382" i="6"/>
  <c r="C382" i="6" s="1"/>
  <c r="AN382" i="6" s="1"/>
  <c r="G382" i="6"/>
  <c r="D382" i="6"/>
  <c r="B382" i="6"/>
  <c r="AR381" i="6"/>
  <c r="AP381" i="6" s="1"/>
  <c r="AO381" i="6"/>
  <c r="AK381" i="6"/>
  <c r="AG381" i="6"/>
  <c r="AC381" i="6"/>
  <c r="T381" i="6"/>
  <c r="L381" i="6"/>
  <c r="H45" i="10" s="1"/>
  <c r="I381" i="6"/>
  <c r="D381" i="6" s="1"/>
  <c r="E381" i="6" s="1"/>
  <c r="H381" i="6"/>
  <c r="G381" i="6"/>
  <c r="F381" i="6"/>
  <c r="C381" i="6"/>
  <c r="AN381" i="6" s="1"/>
  <c r="B381" i="6"/>
  <c r="AR380" i="6"/>
  <c r="AO380" i="6" s="1"/>
  <c r="AK380" i="6"/>
  <c r="AG380" i="6"/>
  <c r="AC380" i="6"/>
  <c r="T380" i="6"/>
  <c r="L380" i="6"/>
  <c r="H271" i="10" s="1"/>
  <c r="I380" i="6"/>
  <c r="G380" i="6" s="1"/>
  <c r="H380" i="6"/>
  <c r="C380" i="6" s="1"/>
  <c r="F380" i="6"/>
  <c r="B380" i="6"/>
  <c r="AR379" i="6"/>
  <c r="AK379" i="6"/>
  <c r="AG379" i="6"/>
  <c r="AC379" i="6"/>
  <c r="T379" i="6"/>
  <c r="L379" i="6"/>
  <c r="H59" i="10" s="1"/>
  <c r="I379" i="6"/>
  <c r="D379" i="6" s="1"/>
  <c r="E379" i="6" s="1"/>
  <c r="H379" i="6"/>
  <c r="F379" i="6" s="1"/>
  <c r="B379" i="6"/>
  <c r="AR378" i="6"/>
  <c r="AK378" i="6"/>
  <c r="AG378" i="6"/>
  <c r="AC378" i="6"/>
  <c r="T378" i="6"/>
  <c r="L378" i="6"/>
  <c r="H320" i="10" s="1"/>
  <c r="I378" i="6"/>
  <c r="H378" i="6"/>
  <c r="C378" i="6" s="1"/>
  <c r="AN378" i="6" s="1"/>
  <c r="G378" i="6"/>
  <c r="D378" i="6"/>
  <c r="B378" i="6"/>
  <c r="AR377" i="6"/>
  <c r="AK377" i="6"/>
  <c r="AG377" i="6"/>
  <c r="AC377" i="6"/>
  <c r="T377" i="6"/>
  <c r="L377" i="6"/>
  <c r="H127" i="10" s="1"/>
  <c r="I377" i="6"/>
  <c r="D377" i="6" s="1"/>
  <c r="E377" i="6" s="1"/>
  <c r="H377" i="6"/>
  <c r="G377" i="6"/>
  <c r="F377" i="6"/>
  <c r="C377" i="6"/>
  <c r="AN377" i="6" s="1"/>
  <c r="B377" i="6"/>
  <c r="AR376" i="6"/>
  <c r="AK376" i="6"/>
  <c r="AG376" i="6"/>
  <c r="AC376" i="6"/>
  <c r="T376" i="6"/>
  <c r="L376" i="6"/>
  <c r="H270" i="10" s="1"/>
  <c r="I376" i="6"/>
  <c r="G376" i="6" s="1"/>
  <c r="H376" i="6"/>
  <c r="C376" i="6" s="1"/>
  <c r="F376" i="6"/>
  <c r="B376" i="6"/>
  <c r="AR375" i="6"/>
  <c r="AK375" i="6"/>
  <c r="AG375" i="6"/>
  <c r="AC375" i="6"/>
  <c r="T375" i="6"/>
  <c r="L375" i="6"/>
  <c r="H355" i="10" s="1"/>
  <c r="I375" i="6"/>
  <c r="D375" i="6" s="1"/>
  <c r="H375" i="6"/>
  <c r="F375" i="6" s="1"/>
  <c r="B375" i="6"/>
  <c r="AR374" i="6"/>
  <c r="AK374" i="6"/>
  <c r="AG374" i="6"/>
  <c r="AC374" i="6"/>
  <c r="T374" i="6"/>
  <c r="L374" i="6"/>
  <c r="H389" i="10" s="1"/>
  <c r="I374" i="6"/>
  <c r="H374" i="6"/>
  <c r="C374" i="6" s="1"/>
  <c r="AN374" i="6" s="1"/>
  <c r="G374" i="6"/>
  <c r="D374" i="6"/>
  <c r="B374" i="6"/>
  <c r="AR373" i="6"/>
  <c r="AK373" i="6"/>
  <c r="AG373" i="6"/>
  <c r="AJ373" i="6" s="1"/>
  <c r="AC373" i="6"/>
  <c r="T373" i="6"/>
  <c r="L373" i="6"/>
  <c r="H208" i="10" s="1"/>
  <c r="I373" i="6"/>
  <c r="D373" i="6" s="1"/>
  <c r="E373" i="6" s="1"/>
  <c r="H373" i="6"/>
  <c r="G373" i="6"/>
  <c r="F373" i="6"/>
  <c r="C373" i="6"/>
  <c r="AN373" i="6" s="1"/>
  <c r="B373" i="6"/>
  <c r="AR372" i="6"/>
  <c r="AK372" i="6"/>
  <c r="AG372" i="6"/>
  <c r="AC372" i="6"/>
  <c r="T372" i="6"/>
  <c r="L372" i="6"/>
  <c r="I372" i="6"/>
  <c r="G372" i="6" s="1"/>
  <c r="H372" i="6"/>
  <c r="C372" i="6" s="1"/>
  <c r="F372" i="6"/>
  <c r="B372" i="6"/>
  <c r="AR371" i="6"/>
  <c r="AK371" i="6"/>
  <c r="AG371" i="6"/>
  <c r="AC371" i="6"/>
  <c r="T371" i="6"/>
  <c r="L371" i="6"/>
  <c r="H244" i="10" s="1"/>
  <c r="I371" i="6"/>
  <c r="H371" i="6"/>
  <c r="F371" i="6" s="1"/>
  <c r="B371" i="6"/>
  <c r="AR370" i="6"/>
  <c r="AK370" i="6"/>
  <c r="AG370" i="6"/>
  <c r="AC370" i="6"/>
  <c r="T370" i="6"/>
  <c r="L370" i="6"/>
  <c r="H269" i="10" s="1"/>
  <c r="I370" i="6"/>
  <c r="H370" i="6"/>
  <c r="G370" i="6"/>
  <c r="D370" i="6"/>
  <c r="B370" i="6"/>
  <c r="AR369" i="6"/>
  <c r="AK369" i="6"/>
  <c r="AG369" i="6"/>
  <c r="AC369" i="6"/>
  <c r="T369" i="6"/>
  <c r="L369" i="6"/>
  <c r="H254" i="10" s="1"/>
  <c r="I369" i="6"/>
  <c r="D369" i="6" s="1"/>
  <c r="E369" i="6" s="1"/>
  <c r="H369" i="6"/>
  <c r="G369" i="6"/>
  <c r="F369" i="6"/>
  <c r="C369" i="6"/>
  <c r="AN369" i="6" s="1"/>
  <c r="B369" i="6"/>
  <c r="AR368" i="6"/>
  <c r="AK368" i="6"/>
  <c r="AG368" i="6"/>
  <c r="AC368" i="6"/>
  <c r="T368" i="6"/>
  <c r="L368" i="6"/>
  <c r="I368" i="6"/>
  <c r="G368" i="6" s="1"/>
  <c r="H368" i="6"/>
  <c r="C368" i="6" s="1"/>
  <c r="F368" i="6"/>
  <c r="B368" i="6"/>
  <c r="AR367" i="6"/>
  <c r="AK367" i="6"/>
  <c r="AG367" i="6"/>
  <c r="AC367" i="6"/>
  <c r="T367" i="6"/>
  <c r="L367" i="6"/>
  <c r="H319" i="10" s="1"/>
  <c r="I367" i="6"/>
  <c r="H367" i="6"/>
  <c r="F367" i="6" s="1"/>
  <c r="B367" i="6"/>
  <c r="AR366" i="6"/>
  <c r="AQ366" i="6" s="1"/>
  <c r="AP366" i="6"/>
  <c r="AO366" i="6"/>
  <c r="AK366" i="6"/>
  <c r="AG366" i="6"/>
  <c r="AC366" i="6"/>
  <c r="T366" i="6"/>
  <c r="AA366" i="6" s="1"/>
  <c r="Q366" i="6"/>
  <c r="L366" i="6"/>
  <c r="I366" i="6"/>
  <c r="H366" i="6"/>
  <c r="G366" i="6"/>
  <c r="B366" i="6"/>
  <c r="AR365" i="6"/>
  <c r="AP365" i="6" s="1"/>
  <c r="AO365" i="6"/>
  <c r="AK365" i="6"/>
  <c r="AG365" i="6"/>
  <c r="AC365" i="6"/>
  <c r="T365" i="6"/>
  <c r="L365" i="6"/>
  <c r="H395" i="10" s="1"/>
  <c r="I365" i="6"/>
  <c r="D365" i="6" s="1"/>
  <c r="E365" i="6" s="1"/>
  <c r="H365" i="6"/>
  <c r="G365" i="6"/>
  <c r="F365" i="6"/>
  <c r="C365" i="6"/>
  <c r="AN365" i="6" s="1"/>
  <c r="B365" i="6"/>
  <c r="AR364" i="6"/>
  <c r="AK364" i="6"/>
  <c r="AJ364" i="6"/>
  <c r="AG364" i="6"/>
  <c r="AF364" i="6"/>
  <c r="AC364" i="6"/>
  <c r="T364" i="6"/>
  <c r="L364" i="6"/>
  <c r="I364" i="6"/>
  <c r="G364" i="6" s="1"/>
  <c r="H364" i="6"/>
  <c r="C364" i="6" s="1"/>
  <c r="F364" i="6"/>
  <c r="B364" i="6"/>
  <c r="AR363" i="6"/>
  <c r="AQ363" i="6"/>
  <c r="AP363" i="6"/>
  <c r="AO363" i="6"/>
  <c r="AK363" i="6"/>
  <c r="AG363" i="6"/>
  <c r="AJ363" i="6" s="1"/>
  <c r="AC363" i="6"/>
  <c r="AF363" i="6" s="1"/>
  <c r="AA363" i="6"/>
  <c r="T363" i="6"/>
  <c r="AB363" i="6" s="1"/>
  <c r="Q363" i="6"/>
  <c r="L363" i="6"/>
  <c r="I363" i="6"/>
  <c r="H363" i="6"/>
  <c r="F363" i="6" s="1"/>
  <c r="B363" i="6"/>
  <c r="AR362" i="6"/>
  <c r="AK362" i="6"/>
  <c r="AG362" i="6"/>
  <c r="AC362" i="6"/>
  <c r="T362" i="6"/>
  <c r="L362" i="6"/>
  <c r="H161" i="10" s="1"/>
  <c r="I362" i="6"/>
  <c r="H362" i="6"/>
  <c r="G362" i="6"/>
  <c r="B362" i="6"/>
  <c r="AR361" i="6"/>
  <c r="AP361" i="6" s="1"/>
  <c r="AO361" i="6"/>
  <c r="AK361" i="6"/>
  <c r="AG361" i="6"/>
  <c r="AC361" i="6"/>
  <c r="T361" i="6"/>
  <c r="L361" i="6"/>
  <c r="I361" i="6"/>
  <c r="D361" i="6" s="1"/>
  <c r="E361" i="6" s="1"/>
  <c r="H361" i="6"/>
  <c r="G361" i="6"/>
  <c r="F361" i="6"/>
  <c r="C361" i="6"/>
  <c r="AN361" i="6" s="1"/>
  <c r="B361" i="6"/>
  <c r="AR360" i="6"/>
  <c r="AK360" i="6"/>
  <c r="AG360" i="6"/>
  <c r="AC360" i="6"/>
  <c r="T360" i="6"/>
  <c r="L360" i="6"/>
  <c r="I360" i="6"/>
  <c r="G360" i="6" s="1"/>
  <c r="H360" i="6"/>
  <c r="C360" i="6" s="1"/>
  <c r="AN360" i="6" s="1"/>
  <c r="F360" i="6"/>
  <c r="B360" i="6"/>
  <c r="AR359" i="6"/>
  <c r="AK359" i="6"/>
  <c r="AG359" i="6"/>
  <c r="AC359" i="6"/>
  <c r="T359" i="6"/>
  <c r="L359" i="6"/>
  <c r="H16" i="10" s="1"/>
  <c r="I359" i="6"/>
  <c r="H359" i="6"/>
  <c r="F359" i="6" s="1"/>
  <c r="B359" i="6"/>
  <c r="AR358" i="6"/>
  <c r="AK358" i="6"/>
  <c r="AG358" i="6"/>
  <c r="AC358" i="6"/>
  <c r="T358" i="6"/>
  <c r="L358" i="6"/>
  <c r="H44" i="10" s="1"/>
  <c r="I358" i="6"/>
  <c r="H358" i="6"/>
  <c r="G358" i="6"/>
  <c r="B358" i="6"/>
  <c r="AR357" i="6"/>
  <c r="AK357" i="6"/>
  <c r="AG357" i="6"/>
  <c r="AC357" i="6"/>
  <c r="T357" i="6"/>
  <c r="L357" i="6"/>
  <c r="H51" i="10" s="1"/>
  <c r="I357" i="6"/>
  <c r="D357" i="6" s="1"/>
  <c r="E357" i="6" s="1"/>
  <c r="H357" i="6"/>
  <c r="G357" i="6"/>
  <c r="F357" i="6"/>
  <c r="C357" i="6"/>
  <c r="AN357" i="6" s="1"/>
  <c r="B357" i="6"/>
  <c r="AR356" i="6"/>
  <c r="AK356" i="6"/>
  <c r="AG356" i="6"/>
  <c r="AC356" i="6"/>
  <c r="T356" i="6"/>
  <c r="L356" i="6"/>
  <c r="I356" i="6"/>
  <c r="G356" i="6" s="1"/>
  <c r="H356" i="6"/>
  <c r="C356" i="6" s="1"/>
  <c r="F356" i="6"/>
  <c r="B356" i="6"/>
  <c r="AR355" i="6"/>
  <c r="AK355" i="6"/>
  <c r="AG355" i="6"/>
  <c r="AC355" i="6"/>
  <c r="T355" i="6"/>
  <c r="L355" i="6"/>
  <c r="H207" i="10" s="1"/>
  <c r="I355" i="6"/>
  <c r="H355" i="6"/>
  <c r="F355" i="6" s="1"/>
  <c r="B355" i="6"/>
  <c r="AR354" i="6"/>
  <c r="AK354" i="6"/>
  <c r="AG354" i="6"/>
  <c r="AC354" i="6"/>
  <c r="T354" i="6"/>
  <c r="L354" i="6"/>
  <c r="H43" i="10" s="1"/>
  <c r="I354" i="6"/>
  <c r="H354" i="6"/>
  <c r="G354" i="6"/>
  <c r="B354" i="6"/>
  <c r="AR353" i="6"/>
  <c r="AK353" i="6"/>
  <c r="AG353" i="6"/>
  <c r="AC353" i="6"/>
  <c r="T353" i="6"/>
  <c r="L353" i="6"/>
  <c r="I353" i="6"/>
  <c r="D353" i="6" s="1"/>
  <c r="E353" i="6" s="1"/>
  <c r="H353" i="6"/>
  <c r="G353" i="6"/>
  <c r="F353" i="6"/>
  <c r="C353" i="6"/>
  <c r="AN353" i="6" s="1"/>
  <c r="B353" i="6"/>
  <c r="AR352" i="6"/>
  <c r="AK352" i="6"/>
  <c r="AG352" i="6"/>
  <c r="AC352" i="6"/>
  <c r="T352" i="6"/>
  <c r="L352" i="6"/>
  <c r="I352" i="6"/>
  <c r="G352" i="6" s="1"/>
  <c r="H352" i="6"/>
  <c r="C352" i="6" s="1"/>
  <c r="AN352" i="6" s="1"/>
  <c r="F352" i="6"/>
  <c r="B352" i="6"/>
  <c r="AR351" i="6"/>
  <c r="AK351" i="6"/>
  <c r="AG351" i="6"/>
  <c r="AC351" i="6"/>
  <c r="T351" i="6"/>
  <c r="L351" i="6"/>
  <c r="H15" i="10" s="1"/>
  <c r="I351" i="6"/>
  <c r="H351" i="6"/>
  <c r="F351" i="6" s="1"/>
  <c r="B351" i="6"/>
  <c r="AR350" i="6"/>
  <c r="AQ350" i="6" s="1"/>
  <c r="AP350" i="6"/>
  <c r="AO350" i="6"/>
  <c r="AK350" i="6"/>
  <c r="AG350" i="6"/>
  <c r="AC350" i="6"/>
  <c r="T350" i="6"/>
  <c r="AA350" i="6" s="1"/>
  <c r="Q350" i="6"/>
  <c r="L350" i="6"/>
  <c r="I350" i="6"/>
  <c r="H350" i="6"/>
  <c r="G350" i="6"/>
  <c r="D350" i="6"/>
  <c r="B350" i="6"/>
  <c r="AR349" i="6"/>
  <c r="AK349" i="6"/>
  <c r="AG349" i="6"/>
  <c r="AC349" i="6"/>
  <c r="T349" i="6"/>
  <c r="L349" i="6"/>
  <c r="H373" i="10" s="1"/>
  <c r="I349" i="6"/>
  <c r="D349" i="6" s="1"/>
  <c r="E349" i="6" s="1"/>
  <c r="H349" i="6"/>
  <c r="G349" i="6"/>
  <c r="F349" i="6"/>
  <c r="C349" i="6"/>
  <c r="AN349" i="6" s="1"/>
  <c r="B349" i="6"/>
  <c r="AR348" i="6"/>
  <c r="AK348" i="6"/>
  <c r="AG348" i="6"/>
  <c r="AC348" i="6"/>
  <c r="T348" i="6"/>
  <c r="L348" i="6"/>
  <c r="I348" i="6"/>
  <c r="G348" i="6" s="1"/>
  <c r="H348" i="6"/>
  <c r="C348" i="6" s="1"/>
  <c r="F348" i="6"/>
  <c r="B348" i="6"/>
  <c r="AR347" i="6"/>
  <c r="AQ347" i="6"/>
  <c r="AP347" i="6"/>
  <c r="AO347" i="6"/>
  <c r="AK347" i="6"/>
  <c r="AG347" i="6"/>
  <c r="AJ347" i="6" s="1"/>
  <c r="AC347" i="6"/>
  <c r="AF347" i="6" s="1"/>
  <c r="AA347" i="6"/>
  <c r="T347" i="6"/>
  <c r="AB347" i="6" s="1"/>
  <c r="Q347" i="6"/>
  <c r="L347" i="6"/>
  <c r="I347" i="6"/>
  <c r="H347" i="6"/>
  <c r="F347" i="6" s="1"/>
  <c r="B347" i="6"/>
  <c r="AR346" i="6"/>
  <c r="AK346" i="6"/>
  <c r="AG346" i="6"/>
  <c r="AC346" i="6"/>
  <c r="T346" i="6"/>
  <c r="L346" i="6"/>
  <c r="H303" i="10" s="1"/>
  <c r="I346" i="6"/>
  <c r="H346" i="6"/>
  <c r="G346" i="6"/>
  <c r="B346" i="6"/>
  <c r="AR345" i="6"/>
  <c r="AK345" i="6"/>
  <c r="AG345" i="6"/>
  <c r="AC345" i="6"/>
  <c r="T345" i="6"/>
  <c r="L345" i="6"/>
  <c r="H125" i="10" s="1"/>
  <c r="I345" i="6"/>
  <c r="D345" i="6" s="1"/>
  <c r="E345" i="6" s="1"/>
  <c r="H345" i="6"/>
  <c r="G345" i="6"/>
  <c r="F345" i="6"/>
  <c r="C345" i="6"/>
  <c r="AN345" i="6" s="1"/>
  <c r="B345" i="6"/>
  <c r="AR344" i="6"/>
  <c r="AK344" i="6"/>
  <c r="AG344" i="6"/>
  <c r="AC344" i="6"/>
  <c r="T344" i="6"/>
  <c r="L344" i="6"/>
  <c r="I344" i="6"/>
  <c r="G344" i="6" s="1"/>
  <c r="H344" i="6"/>
  <c r="C344" i="6" s="1"/>
  <c r="AN344" i="6" s="1"/>
  <c r="F344" i="6"/>
  <c r="B344" i="6"/>
  <c r="AR343" i="6"/>
  <c r="AK343" i="6"/>
  <c r="AG343" i="6"/>
  <c r="AC343" i="6"/>
  <c r="T343" i="6"/>
  <c r="L343" i="6"/>
  <c r="H124" i="10" s="1"/>
  <c r="I343" i="6"/>
  <c r="H343" i="6"/>
  <c r="F343" i="6" s="1"/>
  <c r="B343" i="6"/>
  <c r="AR342" i="6"/>
  <c r="AK342" i="6"/>
  <c r="AG342" i="6"/>
  <c r="AC342" i="6"/>
  <c r="T342" i="6"/>
  <c r="L342" i="6"/>
  <c r="H26" i="10" s="1"/>
  <c r="I342" i="6"/>
  <c r="H342" i="6"/>
  <c r="G342" i="6"/>
  <c r="B342" i="6"/>
  <c r="AR341" i="6"/>
  <c r="AK341" i="6"/>
  <c r="AG341" i="6"/>
  <c r="AC341" i="6"/>
  <c r="T341" i="6"/>
  <c r="AB341" i="6" s="1"/>
  <c r="Q341" i="6"/>
  <c r="L341" i="6"/>
  <c r="I341" i="6"/>
  <c r="D341" i="6" s="1"/>
  <c r="E341" i="6" s="1"/>
  <c r="H341" i="6"/>
  <c r="G341" i="6"/>
  <c r="F341" i="6"/>
  <c r="C341" i="6"/>
  <c r="AN341" i="6" s="1"/>
  <c r="B341" i="6"/>
  <c r="AR340" i="6"/>
  <c r="AK340" i="6"/>
  <c r="AG340" i="6"/>
  <c r="AC340" i="6"/>
  <c r="T340" i="6"/>
  <c r="L340" i="6"/>
  <c r="I340" i="6"/>
  <c r="G340" i="6" s="1"/>
  <c r="H340" i="6"/>
  <c r="C340" i="6" s="1"/>
  <c r="AN340" i="6" s="1"/>
  <c r="F340" i="6"/>
  <c r="B340" i="6"/>
  <c r="AR339" i="6"/>
  <c r="AK339" i="6"/>
  <c r="AG339" i="6"/>
  <c r="AC339" i="6"/>
  <c r="T339" i="6"/>
  <c r="L339" i="6"/>
  <c r="H123" i="10" s="1"/>
  <c r="I339" i="6"/>
  <c r="H339" i="6"/>
  <c r="F339" i="6" s="1"/>
  <c r="B339" i="6"/>
  <c r="AR338" i="6"/>
  <c r="AK338" i="6"/>
  <c r="AG338" i="6"/>
  <c r="AC338" i="6"/>
  <c r="T338" i="6"/>
  <c r="L338" i="6"/>
  <c r="H242" i="10" s="1"/>
  <c r="I338" i="6"/>
  <c r="H338" i="6"/>
  <c r="G338" i="6"/>
  <c r="B338" i="6"/>
  <c r="AR337" i="6"/>
  <c r="AK337" i="6"/>
  <c r="AG337" i="6"/>
  <c r="AC337" i="6"/>
  <c r="T337" i="6"/>
  <c r="L337" i="6"/>
  <c r="H241" i="10" s="1"/>
  <c r="I337" i="6"/>
  <c r="D337" i="6" s="1"/>
  <c r="E337" i="6" s="1"/>
  <c r="H337" i="6"/>
  <c r="G337" i="6"/>
  <c r="F337" i="6"/>
  <c r="C337" i="6"/>
  <c r="AN337" i="6" s="1"/>
  <c r="B337" i="6"/>
  <c r="AR336" i="6"/>
  <c r="AK336" i="6"/>
  <c r="AG336" i="6"/>
  <c r="AC336" i="6"/>
  <c r="T336" i="6"/>
  <c r="L336" i="6"/>
  <c r="I336" i="6"/>
  <c r="G336" i="6" s="1"/>
  <c r="H336" i="6"/>
  <c r="C336" i="6" s="1"/>
  <c r="AN336" i="6" s="1"/>
  <c r="F336" i="6"/>
  <c r="B336" i="6"/>
  <c r="AR335" i="6"/>
  <c r="AQ335" i="6"/>
  <c r="AP335" i="6"/>
  <c r="AO335" i="6"/>
  <c r="AK335" i="6"/>
  <c r="AG335" i="6"/>
  <c r="AC335" i="6"/>
  <c r="T335" i="6"/>
  <c r="L335" i="6"/>
  <c r="H173" i="10" s="1"/>
  <c r="I335" i="6"/>
  <c r="H335" i="6"/>
  <c r="F335" i="6" s="1"/>
  <c r="B335" i="6"/>
  <c r="AR334" i="6"/>
  <c r="AK334" i="6"/>
  <c r="AG334" i="6"/>
  <c r="AC334" i="6"/>
  <c r="T334" i="6"/>
  <c r="L334" i="6"/>
  <c r="H404" i="10" s="1"/>
  <c r="I334" i="6"/>
  <c r="H334" i="6"/>
  <c r="G334" i="6"/>
  <c r="D334" i="6"/>
  <c r="B334" i="6"/>
  <c r="AR333" i="6"/>
  <c r="AK333" i="6"/>
  <c r="AG333" i="6"/>
  <c r="AC333" i="6"/>
  <c r="T333" i="6"/>
  <c r="L333" i="6"/>
  <c r="H25" i="10" s="1"/>
  <c r="I333" i="6"/>
  <c r="D333" i="6" s="1"/>
  <c r="E333" i="6" s="1"/>
  <c r="H333" i="6"/>
  <c r="G333" i="6"/>
  <c r="F333" i="6"/>
  <c r="C333" i="6"/>
  <c r="AN333" i="6" s="1"/>
  <c r="B333" i="6"/>
  <c r="AR332" i="6"/>
  <c r="AK332" i="6"/>
  <c r="AG332" i="6"/>
  <c r="AC332" i="6"/>
  <c r="T332" i="6"/>
  <c r="L332" i="6"/>
  <c r="I332" i="6"/>
  <c r="G332" i="6" s="1"/>
  <c r="H332" i="6"/>
  <c r="C332" i="6" s="1"/>
  <c r="AN332" i="6" s="1"/>
  <c r="F332" i="6"/>
  <c r="B332" i="6"/>
  <c r="AR331" i="6"/>
  <c r="AK331" i="6"/>
  <c r="AG331" i="6"/>
  <c r="AC331" i="6"/>
  <c r="T331" i="6"/>
  <c r="L331" i="6"/>
  <c r="H41" i="10" s="1"/>
  <c r="I331" i="6"/>
  <c r="H331" i="6"/>
  <c r="F331" i="6" s="1"/>
  <c r="B331" i="6"/>
  <c r="AR330" i="6"/>
  <c r="AK330" i="6"/>
  <c r="AG330" i="6"/>
  <c r="AC330" i="6"/>
  <c r="T330" i="6"/>
  <c r="L330" i="6"/>
  <c r="I330" i="6"/>
  <c r="H330" i="6"/>
  <c r="G330" i="6"/>
  <c r="D330" i="6"/>
  <c r="B330" i="6"/>
  <c r="AR329" i="6"/>
  <c r="AK329" i="6"/>
  <c r="AG329" i="6"/>
  <c r="AC329" i="6"/>
  <c r="T329" i="6"/>
  <c r="L329" i="6"/>
  <c r="H206" i="10" s="1"/>
  <c r="I329" i="6"/>
  <c r="D329" i="6" s="1"/>
  <c r="E329" i="6" s="1"/>
  <c r="H329" i="6"/>
  <c r="G329" i="6"/>
  <c r="F329" i="6"/>
  <c r="C329" i="6"/>
  <c r="AN329" i="6" s="1"/>
  <c r="B329" i="6"/>
  <c r="AR328" i="6"/>
  <c r="AK328" i="6"/>
  <c r="AG328" i="6"/>
  <c r="AC328" i="6"/>
  <c r="T328" i="6"/>
  <c r="L328" i="6"/>
  <c r="I328" i="6"/>
  <c r="G328" i="6" s="1"/>
  <c r="H328" i="6"/>
  <c r="C328" i="6" s="1"/>
  <c r="F328" i="6"/>
  <c r="B328" i="6"/>
  <c r="AR327" i="6"/>
  <c r="AK327" i="6"/>
  <c r="AG327" i="6"/>
  <c r="AC327" i="6"/>
  <c r="T327" i="6"/>
  <c r="L327" i="6"/>
  <c r="H268" i="10" s="1"/>
  <c r="I327" i="6"/>
  <c r="H327" i="6"/>
  <c r="F327" i="6" s="1"/>
  <c r="B327" i="6"/>
  <c r="AR326" i="6"/>
  <c r="AQ326" i="6" s="1"/>
  <c r="AP326" i="6"/>
  <c r="AO326" i="6"/>
  <c r="AK326" i="6"/>
  <c r="AG326" i="6"/>
  <c r="AC326" i="6"/>
  <c r="T326" i="6"/>
  <c r="L326" i="6"/>
  <c r="H403" i="10" s="1"/>
  <c r="I326" i="6"/>
  <c r="H326" i="6"/>
  <c r="G326" i="6"/>
  <c r="D326" i="6"/>
  <c r="B326" i="6"/>
  <c r="AR325" i="6"/>
  <c r="AK325" i="6"/>
  <c r="AG325" i="6"/>
  <c r="AC325" i="6"/>
  <c r="T325" i="6"/>
  <c r="L325" i="6"/>
  <c r="H288" i="10" s="1"/>
  <c r="I325" i="6"/>
  <c r="D325" i="6" s="1"/>
  <c r="E325" i="6" s="1"/>
  <c r="H325" i="6"/>
  <c r="G325" i="6"/>
  <c r="F325" i="6"/>
  <c r="C325" i="6"/>
  <c r="AN325" i="6" s="1"/>
  <c r="B325" i="6"/>
  <c r="AR324" i="6"/>
  <c r="AK324" i="6"/>
  <c r="AG324" i="6"/>
  <c r="AC324" i="6"/>
  <c r="T324" i="6"/>
  <c r="L324" i="6"/>
  <c r="I324" i="6"/>
  <c r="G324" i="6" s="1"/>
  <c r="H324" i="6"/>
  <c r="C324" i="6" s="1"/>
  <c r="AN324" i="6" s="1"/>
  <c r="F324" i="6"/>
  <c r="B324" i="6"/>
  <c r="AR323" i="6"/>
  <c r="AK323" i="6"/>
  <c r="AG323" i="6"/>
  <c r="AC323" i="6"/>
  <c r="T323" i="6"/>
  <c r="L323" i="6"/>
  <c r="H14" i="10" s="1"/>
  <c r="I323" i="6"/>
  <c r="H323" i="6"/>
  <c r="F323" i="6" s="1"/>
  <c r="B323" i="6"/>
  <c r="AR322" i="6"/>
  <c r="AK322" i="6"/>
  <c r="AG322" i="6"/>
  <c r="AC322" i="6"/>
  <c r="T322" i="6"/>
  <c r="L322" i="6"/>
  <c r="H383" i="10" s="1"/>
  <c r="I322" i="6"/>
  <c r="H322" i="6"/>
  <c r="G322" i="6"/>
  <c r="D322" i="6"/>
  <c r="B322" i="6"/>
  <c r="AR321" i="6"/>
  <c r="AK321" i="6"/>
  <c r="AG321" i="6"/>
  <c r="AC321" i="6"/>
  <c r="T321" i="6"/>
  <c r="L321" i="6"/>
  <c r="H152" i="10" s="1"/>
  <c r="I321" i="6"/>
  <c r="D321" i="6" s="1"/>
  <c r="E321" i="6" s="1"/>
  <c r="H321" i="6"/>
  <c r="G321" i="6"/>
  <c r="F321" i="6"/>
  <c r="C321" i="6"/>
  <c r="AN321" i="6" s="1"/>
  <c r="B321" i="6"/>
  <c r="AR320" i="6"/>
  <c r="AK320" i="6"/>
  <c r="AG320" i="6"/>
  <c r="AC320" i="6"/>
  <c r="T320" i="6"/>
  <c r="L320" i="6"/>
  <c r="I320" i="6"/>
  <c r="G320" i="6" s="1"/>
  <c r="H320" i="6"/>
  <c r="C320" i="6" s="1"/>
  <c r="F320" i="6"/>
  <c r="B320" i="6"/>
  <c r="AR319" i="6"/>
  <c r="AK319" i="6"/>
  <c r="AG319" i="6"/>
  <c r="AC319" i="6"/>
  <c r="T319" i="6"/>
  <c r="L319" i="6"/>
  <c r="H240" i="10" s="1"/>
  <c r="I319" i="6"/>
  <c r="D319" i="6" s="1"/>
  <c r="E319" i="6" s="1"/>
  <c r="H319" i="6"/>
  <c r="F319" i="6" s="1"/>
  <c r="G319" i="6"/>
  <c r="C319" i="6"/>
  <c r="AN319" i="6" s="1"/>
  <c r="B319" i="6"/>
  <c r="AR318" i="6"/>
  <c r="AK318" i="6"/>
  <c r="AG318" i="6"/>
  <c r="AC318" i="6"/>
  <c r="T318" i="6"/>
  <c r="L318" i="6"/>
  <c r="I318" i="6"/>
  <c r="H318" i="6"/>
  <c r="C318" i="6" s="1"/>
  <c r="G318" i="6"/>
  <c r="F318" i="6"/>
  <c r="B318" i="6"/>
  <c r="AR317" i="6"/>
  <c r="AP317" i="6" s="1"/>
  <c r="AQ317" i="6"/>
  <c r="AO317" i="6"/>
  <c r="AK317" i="6"/>
  <c r="AG317" i="6"/>
  <c r="AJ317" i="6" s="1"/>
  <c r="AC317" i="6"/>
  <c r="AF317" i="6" s="1"/>
  <c r="AA317" i="6"/>
  <c r="T317" i="6"/>
  <c r="AB317" i="6" s="1"/>
  <c r="Q317" i="6"/>
  <c r="L317" i="6"/>
  <c r="I317" i="6"/>
  <c r="H317" i="6"/>
  <c r="F317" i="6"/>
  <c r="B317" i="6"/>
  <c r="AR316" i="6"/>
  <c r="AK316" i="6"/>
  <c r="AG316" i="6"/>
  <c r="AC316" i="6"/>
  <c r="T316" i="6"/>
  <c r="L316" i="6"/>
  <c r="I316" i="6"/>
  <c r="G316" i="6" s="1"/>
  <c r="H316" i="6"/>
  <c r="F316" i="6" s="1"/>
  <c r="B316" i="6"/>
  <c r="AR315" i="6"/>
  <c r="AK315" i="6"/>
  <c r="AG315" i="6"/>
  <c r="AC315" i="6"/>
  <c r="T315" i="6"/>
  <c r="L315" i="6"/>
  <c r="H182" i="10" s="1"/>
  <c r="I315" i="6"/>
  <c r="H315" i="6"/>
  <c r="C315" i="6" s="1"/>
  <c r="AN315" i="6" s="1"/>
  <c r="G315" i="6"/>
  <c r="B315" i="6"/>
  <c r="AR314" i="6"/>
  <c r="AN314" i="6"/>
  <c r="AK314" i="6"/>
  <c r="AG314" i="6"/>
  <c r="AC314" i="6"/>
  <c r="T314" i="6"/>
  <c r="L314" i="6"/>
  <c r="I314" i="6"/>
  <c r="H314" i="6"/>
  <c r="G314" i="6"/>
  <c r="F314" i="6"/>
  <c r="D314" i="6"/>
  <c r="C314" i="6"/>
  <c r="B314" i="6"/>
  <c r="AR313" i="6"/>
  <c r="AN313" i="6"/>
  <c r="AK313" i="6"/>
  <c r="AG313" i="6"/>
  <c r="AC313" i="6"/>
  <c r="T313" i="6"/>
  <c r="L313" i="6"/>
  <c r="I313" i="6"/>
  <c r="D313" i="6" s="1"/>
  <c r="H313" i="6"/>
  <c r="G313" i="6"/>
  <c r="F313" i="6"/>
  <c r="E313" i="6" s="1"/>
  <c r="C313" i="6"/>
  <c r="B313" i="6"/>
  <c r="AR312" i="6"/>
  <c r="AK312" i="6"/>
  <c r="AG312" i="6"/>
  <c r="AC312" i="6"/>
  <c r="T312" i="6"/>
  <c r="L312" i="6"/>
  <c r="I312" i="6"/>
  <c r="G312" i="6" s="1"/>
  <c r="H312" i="6"/>
  <c r="C312" i="6" s="1"/>
  <c r="F312" i="6"/>
  <c r="B312" i="6"/>
  <c r="AR311" i="6"/>
  <c r="AK311" i="6"/>
  <c r="AG311" i="6"/>
  <c r="AC311" i="6"/>
  <c r="T311" i="6"/>
  <c r="L311" i="6"/>
  <c r="H178" i="10" s="1"/>
  <c r="I311" i="6"/>
  <c r="C311" i="6" s="1"/>
  <c r="AN311" i="6" s="1"/>
  <c r="H311" i="6"/>
  <c r="F311" i="6" s="1"/>
  <c r="E311" i="6"/>
  <c r="D311" i="6"/>
  <c r="B311" i="6"/>
  <c r="AR310" i="6"/>
  <c r="AK310" i="6"/>
  <c r="AG310" i="6"/>
  <c r="AC310" i="6"/>
  <c r="T310" i="6"/>
  <c r="L310" i="6"/>
  <c r="H177" i="10" s="1"/>
  <c r="I310" i="6"/>
  <c r="H310" i="6"/>
  <c r="C310" i="6" s="1"/>
  <c r="AN310" i="6" s="1"/>
  <c r="G310" i="6"/>
  <c r="B310" i="6"/>
  <c r="AR309" i="6"/>
  <c r="AK309" i="6"/>
  <c r="AG309" i="6"/>
  <c r="AC309" i="6"/>
  <c r="T309" i="6"/>
  <c r="L309" i="6"/>
  <c r="I309" i="6"/>
  <c r="H309" i="6"/>
  <c r="F309" i="6"/>
  <c r="B309" i="6"/>
  <c r="AR308" i="6"/>
  <c r="AK308" i="6"/>
  <c r="AG308" i="6"/>
  <c r="AC308" i="6"/>
  <c r="T308" i="6"/>
  <c r="L308" i="6"/>
  <c r="I308" i="6"/>
  <c r="G308" i="6" s="1"/>
  <c r="H308" i="6"/>
  <c r="F308" i="6" s="1"/>
  <c r="B308" i="6"/>
  <c r="AR307" i="6"/>
  <c r="AQ307" i="6"/>
  <c r="AP307" i="6"/>
  <c r="AO307" i="6"/>
  <c r="AK307" i="6"/>
  <c r="AG307" i="6"/>
  <c r="AC307" i="6"/>
  <c r="T307" i="6"/>
  <c r="L307" i="6"/>
  <c r="H361" i="10" s="1"/>
  <c r="I307" i="6"/>
  <c r="H307" i="6"/>
  <c r="G307" i="6"/>
  <c r="B307" i="6"/>
  <c r="AR306" i="6"/>
  <c r="AN306" i="6"/>
  <c r="AK306" i="6"/>
  <c r="AG306" i="6"/>
  <c r="AC306" i="6"/>
  <c r="T306" i="6"/>
  <c r="L306" i="6"/>
  <c r="I306" i="6"/>
  <c r="H306" i="6"/>
  <c r="G306" i="6"/>
  <c r="F306" i="6"/>
  <c r="D306" i="6"/>
  <c r="C306" i="6"/>
  <c r="B306" i="6"/>
  <c r="AR305" i="6"/>
  <c r="AN305" i="6"/>
  <c r="AK305" i="6"/>
  <c r="AG305" i="6"/>
  <c r="AC305" i="6"/>
  <c r="T305" i="6"/>
  <c r="L305" i="6"/>
  <c r="I305" i="6"/>
  <c r="D305" i="6" s="1"/>
  <c r="H305" i="6"/>
  <c r="G305" i="6"/>
  <c r="F305" i="6"/>
  <c r="E305" i="6" s="1"/>
  <c r="C305" i="6"/>
  <c r="B305" i="6"/>
  <c r="AR304" i="6"/>
  <c r="AK304" i="6"/>
  <c r="AG304" i="6"/>
  <c r="AC304" i="6"/>
  <c r="T304" i="6"/>
  <c r="L304" i="6"/>
  <c r="I304" i="6"/>
  <c r="G304" i="6" s="1"/>
  <c r="H304" i="6"/>
  <c r="C304" i="6" s="1"/>
  <c r="F304" i="6"/>
  <c r="B304" i="6"/>
  <c r="AR303" i="6"/>
  <c r="AK303" i="6"/>
  <c r="AG303" i="6"/>
  <c r="AC303" i="6"/>
  <c r="T303" i="6"/>
  <c r="L303" i="6"/>
  <c r="H39" i="10" s="1"/>
  <c r="I303" i="6"/>
  <c r="C303" i="6" s="1"/>
  <c r="AN303" i="6" s="1"/>
  <c r="H303" i="6"/>
  <c r="F303" i="6" s="1"/>
  <c r="E303" i="6"/>
  <c r="D303" i="6"/>
  <c r="B303" i="6"/>
  <c r="AR302" i="6"/>
  <c r="AK302" i="6"/>
  <c r="AG302" i="6"/>
  <c r="AC302" i="6"/>
  <c r="T302" i="6"/>
  <c r="L302" i="6"/>
  <c r="H402" i="10" s="1"/>
  <c r="I302" i="6"/>
  <c r="H302" i="6"/>
  <c r="G302" i="6"/>
  <c r="B302" i="6"/>
  <c r="AR301" i="6"/>
  <c r="AK301" i="6"/>
  <c r="AG301" i="6"/>
  <c r="AC301" i="6"/>
  <c r="T301" i="6"/>
  <c r="L301" i="6"/>
  <c r="I301" i="6"/>
  <c r="H301" i="6"/>
  <c r="F301" i="6"/>
  <c r="B301" i="6"/>
  <c r="AR300" i="6"/>
  <c r="AK300" i="6"/>
  <c r="AG300" i="6"/>
  <c r="AC300" i="6"/>
  <c r="T300" i="6"/>
  <c r="L300" i="6"/>
  <c r="I300" i="6"/>
  <c r="G300" i="6" s="1"/>
  <c r="H300" i="6"/>
  <c r="F300" i="6" s="1"/>
  <c r="B300" i="6"/>
  <c r="AR299" i="6"/>
  <c r="AK299" i="6"/>
  <c r="AG299" i="6"/>
  <c r="AC299" i="6"/>
  <c r="T299" i="6"/>
  <c r="L299" i="6"/>
  <c r="H171" i="10" s="1"/>
  <c r="I299" i="6"/>
  <c r="H299" i="6"/>
  <c r="G299" i="6"/>
  <c r="B299" i="6"/>
  <c r="AR298" i="6"/>
  <c r="AK298" i="6"/>
  <c r="AG298" i="6"/>
  <c r="AC298" i="6"/>
  <c r="T298" i="6"/>
  <c r="Q298" i="6"/>
  <c r="L298" i="6"/>
  <c r="I298" i="6"/>
  <c r="H298" i="6"/>
  <c r="G298" i="6"/>
  <c r="F298" i="6"/>
  <c r="D298" i="6"/>
  <c r="AN298" i="6" s="1"/>
  <c r="C298" i="6"/>
  <c r="B298" i="6"/>
  <c r="AR297" i="6"/>
  <c r="AN297" i="6"/>
  <c r="AK297" i="6"/>
  <c r="AG297" i="6"/>
  <c r="AC297" i="6"/>
  <c r="T297" i="6"/>
  <c r="L297" i="6"/>
  <c r="I297" i="6"/>
  <c r="D297" i="6" s="1"/>
  <c r="H297" i="6"/>
  <c r="G297" i="6"/>
  <c r="F297" i="6"/>
  <c r="E297" i="6" s="1"/>
  <c r="C297" i="6"/>
  <c r="B297" i="6"/>
  <c r="AR296" i="6"/>
  <c r="AK296" i="6"/>
  <c r="AG296" i="6"/>
  <c r="AC296" i="6"/>
  <c r="T296" i="6"/>
  <c r="L296" i="6"/>
  <c r="I296" i="6"/>
  <c r="G296" i="6" s="1"/>
  <c r="H296" i="6"/>
  <c r="C296" i="6" s="1"/>
  <c r="F296" i="6"/>
  <c r="B296" i="6"/>
  <c r="AR295" i="6"/>
  <c r="AK295" i="6"/>
  <c r="AG295" i="6"/>
  <c r="AC295" i="6"/>
  <c r="T295" i="6"/>
  <c r="L295" i="6"/>
  <c r="H360" i="10" s="1"/>
  <c r="I295" i="6"/>
  <c r="C295" i="6" s="1"/>
  <c r="AN295" i="6" s="1"/>
  <c r="H295" i="6"/>
  <c r="F295" i="6" s="1"/>
  <c r="E295" i="6"/>
  <c r="D295" i="6"/>
  <c r="B295" i="6"/>
  <c r="AR294" i="6"/>
  <c r="AK294" i="6"/>
  <c r="AG294" i="6"/>
  <c r="AC294" i="6"/>
  <c r="T294" i="6"/>
  <c r="L294" i="6"/>
  <c r="H120" i="10" s="1"/>
  <c r="I294" i="6"/>
  <c r="H294" i="6"/>
  <c r="G294" i="6"/>
  <c r="C294" i="6"/>
  <c r="B294" i="6"/>
  <c r="AR293" i="6"/>
  <c r="AK293" i="6"/>
  <c r="AG293" i="6"/>
  <c r="AC293" i="6"/>
  <c r="T293" i="6"/>
  <c r="L293" i="6"/>
  <c r="I293" i="6"/>
  <c r="H293" i="6"/>
  <c r="F293" i="6"/>
  <c r="B293" i="6"/>
  <c r="AR292" i="6"/>
  <c r="AK292" i="6"/>
  <c r="AG292" i="6"/>
  <c r="AC292" i="6"/>
  <c r="AA292" i="6"/>
  <c r="T292" i="6"/>
  <c r="L292" i="6"/>
  <c r="I292" i="6"/>
  <c r="G292" i="6" s="1"/>
  <c r="H292" i="6"/>
  <c r="F292" i="6" s="1"/>
  <c r="D292" i="6"/>
  <c r="B292" i="6"/>
  <c r="AR291" i="6"/>
  <c r="AK291" i="6"/>
  <c r="AG291" i="6"/>
  <c r="AC291" i="6"/>
  <c r="T291" i="6"/>
  <c r="L291" i="6"/>
  <c r="H382" i="10" s="1"/>
  <c r="I291" i="6"/>
  <c r="H291" i="6"/>
  <c r="G291" i="6"/>
  <c r="C291" i="6"/>
  <c r="AN291" i="6" s="1"/>
  <c r="B291" i="6"/>
  <c r="AR290" i="6"/>
  <c r="AK290" i="6"/>
  <c r="AG290" i="6"/>
  <c r="AC290" i="6"/>
  <c r="T290" i="6"/>
  <c r="L290" i="6"/>
  <c r="I290" i="6"/>
  <c r="H290" i="6"/>
  <c r="G290" i="6"/>
  <c r="F290" i="6"/>
  <c r="D290" i="6"/>
  <c r="AN290" i="6" s="1"/>
  <c r="C290" i="6"/>
  <c r="B290" i="6"/>
  <c r="AR289" i="6"/>
  <c r="AN289" i="6"/>
  <c r="AK289" i="6"/>
  <c r="AG289" i="6"/>
  <c r="AC289" i="6"/>
  <c r="T289" i="6"/>
  <c r="L289" i="6"/>
  <c r="I289" i="6"/>
  <c r="D289" i="6" s="1"/>
  <c r="H289" i="6"/>
  <c r="G289" i="6"/>
  <c r="F289" i="6"/>
  <c r="E289" i="6" s="1"/>
  <c r="C289" i="6"/>
  <c r="B289" i="6"/>
  <c r="AR288" i="6"/>
  <c r="AN288" i="6"/>
  <c r="AK288" i="6"/>
  <c r="AG288" i="6"/>
  <c r="AC288" i="6"/>
  <c r="T288" i="6"/>
  <c r="L288" i="6"/>
  <c r="I288" i="6"/>
  <c r="G288" i="6" s="1"/>
  <c r="H288" i="6"/>
  <c r="C288" i="6" s="1"/>
  <c r="F288" i="6"/>
  <c r="B288" i="6"/>
  <c r="AR287" i="6"/>
  <c r="AK287" i="6"/>
  <c r="AG287" i="6"/>
  <c r="AC287" i="6"/>
  <c r="T287" i="6"/>
  <c r="L287" i="6"/>
  <c r="H151" i="10" s="1"/>
  <c r="I287" i="6"/>
  <c r="C287" i="6" s="1"/>
  <c r="AN287" i="6" s="1"/>
  <c r="H287" i="6"/>
  <c r="F287" i="6" s="1"/>
  <c r="E287" i="6"/>
  <c r="D287" i="6"/>
  <c r="B287" i="6"/>
  <c r="AR286" i="6"/>
  <c r="AK286" i="6"/>
  <c r="AG286" i="6"/>
  <c r="AC286" i="6"/>
  <c r="T286" i="6"/>
  <c r="L286" i="6"/>
  <c r="H166" i="10" s="1"/>
  <c r="I286" i="6"/>
  <c r="H286" i="6"/>
  <c r="G286" i="6"/>
  <c r="C286" i="6"/>
  <c r="AN286" i="6" s="1"/>
  <c r="B286" i="6"/>
  <c r="AR285" i="6"/>
  <c r="AK285" i="6"/>
  <c r="AG285" i="6"/>
  <c r="AC285" i="6"/>
  <c r="T285" i="6"/>
  <c r="L285" i="6"/>
  <c r="I285" i="6"/>
  <c r="H285" i="6"/>
  <c r="F285" i="6"/>
  <c r="B285" i="6"/>
  <c r="AR284" i="6"/>
  <c r="AK284" i="6"/>
  <c r="AG284" i="6"/>
  <c r="AC284" i="6"/>
  <c r="T284" i="6"/>
  <c r="L284" i="6"/>
  <c r="I284" i="6"/>
  <c r="G284" i="6" s="1"/>
  <c r="H284" i="6"/>
  <c r="F284" i="6" s="1"/>
  <c r="D284" i="6"/>
  <c r="B284" i="6"/>
  <c r="AR283" i="6"/>
  <c r="AK283" i="6"/>
  <c r="AG283" i="6"/>
  <c r="AC283" i="6"/>
  <c r="T283" i="6"/>
  <c r="L283" i="6"/>
  <c r="H237" i="10" s="1"/>
  <c r="I283" i="6"/>
  <c r="H283" i="6"/>
  <c r="G283" i="6"/>
  <c r="C283" i="6"/>
  <c r="B283" i="6"/>
  <c r="AR282" i="6"/>
  <c r="AN282" i="6"/>
  <c r="AK282" i="6"/>
  <c r="AG282" i="6"/>
  <c r="AC282" i="6"/>
  <c r="AB282" i="6"/>
  <c r="T282" i="6"/>
  <c r="Q282" i="6"/>
  <c r="L282" i="6"/>
  <c r="I282" i="6"/>
  <c r="H282" i="6"/>
  <c r="G282" i="6"/>
  <c r="F282" i="6"/>
  <c r="D282" i="6"/>
  <c r="C282" i="6"/>
  <c r="B282" i="6"/>
  <c r="AR281" i="6"/>
  <c r="AP281" i="6" s="1"/>
  <c r="AN281" i="6"/>
  <c r="AK281" i="6"/>
  <c r="AG281" i="6"/>
  <c r="AC281" i="6"/>
  <c r="T281" i="6"/>
  <c r="L281" i="6"/>
  <c r="I281" i="6"/>
  <c r="D281" i="6" s="1"/>
  <c r="H281" i="6"/>
  <c r="G281" i="6"/>
  <c r="F281" i="6"/>
  <c r="E281" i="6" s="1"/>
  <c r="C281" i="6"/>
  <c r="B281" i="6"/>
  <c r="AR280" i="6"/>
  <c r="AN280" i="6"/>
  <c r="AK280" i="6"/>
  <c r="AG280" i="6"/>
  <c r="AC280" i="6"/>
  <c r="T280" i="6"/>
  <c r="L280" i="6"/>
  <c r="I280" i="6"/>
  <c r="G280" i="6" s="1"/>
  <c r="H280" i="6"/>
  <c r="C280" i="6" s="1"/>
  <c r="F280" i="6"/>
  <c r="B280" i="6"/>
  <c r="AT279" i="6"/>
  <c r="AR279" i="6"/>
  <c r="AQ279" i="6"/>
  <c r="AP279" i="6"/>
  <c r="AO279" i="6"/>
  <c r="AK279" i="6"/>
  <c r="AG279" i="6"/>
  <c r="AJ279" i="6" s="1"/>
  <c r="AC279" i="6"/>
  <c r="AF279" i="6" s="1"/>
  <c r="AA279" i="6"/>
  <c r="T279" i="6"/>
  <c r="AB279" i="6" s="1"/>
  <c r="Q279" i="6"/>
  <c r="L279" i="6"/>
  <c r="I279" i="6"/>
  <c r="C279" i="6" s="1"/>
  <c r="AN279" i="6" s="1"/>
  <c r="H279" i="6"/>
  <c r="F279" i="6" s="1"/>
  <c r="E279" i="6"/>
  <c r="D279" i="6"/>
  <c r="B279" i="6"/>
  <c r="AR278" i="6"/>
  <c r="AK278" i="6"/>
  <c r="AG278" i="6"/>
  <c r="AC278" i="6"/>
  <c r="T278" i="6"/>
  <c r="L278" i="6"/>
  <c r="I278" i="6"/>
  <c r="H278" i="6"/>
  <c r="G278" i="6"/>
  <c r="C278" i="6"/>
  <c r="B278" i="6"/>
  <c r="AR277" i="6"/>
  <c r="AK277" i="6"/>
  <c r="AG277" i="6"/>
  <c r="AC277" i="6"/>
  <c r="T277" i="6"/>
  <c r="L277" i="6"/>
  <c r="I277" i="6"/>
  <c r="H277" i="6"/>
  <c r="F277" i="6"/>
  <c r="B277" i="6"/>
  <c r="AR276" i="6"/>
  <c r="AK276" i="6"/>
  <c r="AG276" i="6"/>
  <c r="AC276" i="6"/>
  <c r="T276" i="6"/>
  <c r="L276" i="6"/>
  <c r="I276" i="6"/>
  <c r="G276" i="6" s="1"/>
  <c r="H276" i="6"/>
  <c r="F276" i="6" s="1"/>
  <c r="D276" i="6"/>
  <c r="B276" i="6"/>
  <c r="AR275" i="6"/>
  <c r="AK275" i="6"/>
  <c r="AG275" i="6"/>
  <c r="AC275" i="6"/>
  <c r="T275" i="6"/>
  <c r="L275" i="6"/>
  <c r="H170" i="10" s="1"/>
  <c r="I275" i="6"/>
  <c r="H275" i="6"/>
  <c r="G275" i="6"/>
  <c r="D275" i="6"/>
  <c r="B275" i="6"/>
  <c r="AR274" i="6"/>
  <c r="AK274" i="6"/>
  <c r="AG274" i="6"/>
  <c r="AC274" i="6"/>
  <c r="T274" i="6"/>
  <c r="L274" i="6"/>
  <c r="H150" i="10" s="1"/>
  <c r="I274" i="6"/>
  <c r="H274" i="6"/>
  <c r="G274" i="6"/>
  <c r="F274" i="6"/>
  <c r="D274" i="6"/>
  <c r="E274" i="6" s="1"/>
  <c r="C274" i="6"/>
  <c r="AN274" i="6" s="1"/>
  <c r="B274" i="6"/>
  <c r="AR273" i="6"/>
  <c r="AF273" i="6" s="1"/>
  <c r="AK273" i="6"/>
  <c r="AG273" i="6"/>
  <c r="AC273" i="6"/>
  <c r="T273" i="6"/>
  <c r="L273" i="6"/>
  <c r="I273" i="6"/>
  <c r="D273" i="6" s="1"/>
  <c r="H273" i="6"/>
  <c r="F273" i="6"/>
  <c r="B273" i="6"/>
  <c r="AR272" i="6"/>
  <c r="AK272" i="6"/>
  <c r="AG272" i="6"/>
  <c r="AC272" i="6"/>
  <c r="T272" i="6"/>
  <c r="L272" i="6"/>
  <c r="I272" i="6"/>
  <c r="H272" i="6"/>
  <c r="B272" i="6"/>
  <c r="AR271" i="6"/>
  <c r="AK271" i="6"/>
  <c r="AG271" i="6"/>
  <c r="AC271" i="6"/>
  <c r="T271" i="6"/>
  <c r="L271" i="6"/>
  <c r="I271" i="6"/>
  <c r="H271" i="6"/>
  <c r="G271" i="6"/>
  <c r="B271" i="6"/>
  <c r="AR270" i="6"/>
  <c r="AK270" i="6"/>
  <c r="AG270" i="6"/>
  <c r="AC270" i="6"/>
  <c r="T270" i="6"/>
  <c r="L270" i="6"/>
  <c r="H167" i="10" s="1"/>
  <c r="I270" i="6"/>
  <c r="H270" i="6"/>
  <c r="G270" i="6"/>
  <c r="F270" i="6"/>
  <c r="D270" i="6"/>
  <c r="E270" i="6" s="1"/>
  <c r="C270" i="6"/>
  <c r="AN270" i="6" s="1"/>
  <c r="B270" i="6"/>
  <c r="AR269" i="6"/>
  <c r="AK269" i="6"/>
  <c r="AJ269" i="6"/>
  <c r="AG269" i="6"/>
  <c r="AF269" i="6"/>
  <c r="AC269" i="6"/>
  <c r="T269" i="6"/>
  <c r="L269" i="6"/>
  <c r="I269" i="6"/>
  <c r="D269" i="6" s="1"/>
  <c r="H269" i="6"/>
  <c r="F269" i="6"/>
  <c r="B269" i="6"/>
  <c r="AR268" i="6"/>
  <c r="AK268" i="6"/>
  <c r="AG268" i="6"/>
  <c r="AC268" i="6"/>
  <c r="T268" i="6"/>
  <c r="L268" i="6"/>
  <c r="H145" i="10" s="1"/>
  <c r="I268" i="6"/>
  <c r="H268" i="6"/>
  <c r="C268" i="6" s="1"/>
  <c r="AN268" i="6" s="1"/>
  <c r="B268" i="6"/>
  <c r="AR267" i="6"/>
  <c r="AK267" i="6"/>
  <c r="AG267" i="6"/>
  <c r="AC267" i="6"/>
  <c r="T267" i="6"/>
  <c r="L267" i="6"/>
  <c r="H144" i="10" s="1"/>
  <c r="I267" i="6"/>
  <c r="H267" i="6"/>
  <c r="D267" i="6" s="1"/>
  <c r="G267" i="6"/>
  <c r="B267" i="6"/>
  <c r="AR266" i="6"/>
  <c r="AK266" i="6"/>
  <c r="AG266" i="6"/>
  <c r="AC266" i="6"/>
  <c r="T266" i="6"/>
  <c r="L266" i="6"/>
  <c r="I266" i="6"/>
  <c r="H266" i="6"/>
  <c r="G266" i="6"/>
  <c r="F266" i="6"/>
  <c r="D266" i="6"/>
  <c r="E266" i="6" s="1"/>
  <c r="C266" i="6"/>
  <c r="AN266" i="6" s="1"/>
  <c r="B266" i="6"/>
  <c r="AR265" i="6"/>
  <c r="AK265" i="6"/>
  <c r="AG265" i="6"/>
  <c r="AC265" i="6"/>
  <c r="T265" i="6"/>
  <c r="AB265" i="6" s="1"/>
  <c r="L265" i="6"/>
  <c r="I265" i="6"/>
  <c r="D265" i="6" s="1"/>
  <c r="E265" i="6" s="1"/>
  <c r="H265" i="6"/>
  <c r="F265" i="6"/>
  <c r="B265" i="6"/>
  <c r="AR264" i="6"/>
  <c r="AK264" i="6"/>
  <c r="AG264" i="6"/>
  <c r="AC264" i="6"/>
  <c r="T264" i="6"/>
  <c r="L264" i="6"/>
  <c r="H339" i="10" s="1"/>
  <c r="I264" i="6"/>
  <c r="H264" i="6"/>
  <c r="B264" i="6"/>
  <c r="AR263" i="6"/>
  <c r="AK263" i="6"/>
  <c r="AG263" i="6"/>
  <c r="AC263" i="6"/>
  <c r="T263" i="6"/>
  <c r="L263" i="6"/>
  <c r="H164" i="10" s="1"/>
  <c r="I263" i="6"/>
  <c r="H263" i="6"/>
  <c r="G263" i="6"/>
  <c r="D263" i="6"/>
  <c r="B263" i="6"/>
  <c r="AR262" i="6"/>
  <c r="AK262" i="6"/>
  <c r="AG262" i="6"/>
  <c r="AC262" i="6"/>
  <c r="T262" i="6"/>
  <c r="L262" i="6"/>
  <c r="H118" i="10" s="1"/>
  <c r="I262" i="6"/>
  <c r="H262" i="6"/>
  <c r="G262" i="6"/>
  <c r="F262" i="6"/>
  <c r="D262" i="6"/>
  <c r="E262" i="6" s="1"/>
  <c r="C262" i="6"/>
  <c r="AN262" i="6" s="1"/>
  <c r="B262" i="6"/>
  <c r="AR261" i="6"/>
  <c r="AK261" i="6"/>
  <c r="AG261" i="6"/>
  <c r="AC261" i="6"/>
  <c r="T261" i="6"/>
  <c r="L261" i="6"/>
  <c r="I261" i="6"/>
  <c r="D261" i="6" s="1"/>
  <c r="E261" i="6" s="1"/>
  <c r="H261" i="6"/>
  <c r="F261" i="6"/>
  <c r="B261" i="6"/>
  <c r="AR260" i="6"/>
  <c r="AK260" i="6"/>
  <c r="AG260" i="6"/>
  <c r="AC260" i="6"/>
  <c r="T260" i="6"/>
  <c r="L260" i="6"/>
  <c r="H338" i="10" s="1"/>
  <c r="I260" i="6"/>
  <c r="H260" i="6"/>
  <c r="C260" i="6" s="1"/>
  <c r="AN260" i="6" s="1"/>
  <c r="B260" i="6"/>
  <c r="AR259" i="6"/>
  <c r="AK259" i="6"/>
  <c r="AG259" i="6"/>
  <c r="AC259" i="6"/>
  <c r="T259" i="6"/>
  <c r="L259" i="6"/>
  <c r="H337" i="10" s="1"/>
  <c r="I259" i="6"/>
  <c r="H259" i="6"/>
  <c r="G259" i="6"/>
  <c r="D259" i="6"/>
  <c r="B259" i="6"/>
  <c r="AR258" i="6"/>
  <c r="AK258" i="6"/>
  <c r="AG258" i="6"/>
  <c r="AC258" i="6"/>
  <c r="T258" i="6"/>
  <c r="L258" i="6"/>
  <c r="H202" i="10" s="1"/>
  <c r="I258" i="6"/>
  <c r="H258" i="6"/>
  <c r="G258" i="6"/>
  <c r="F258" i="6"/>
  <c r="D258" i="6"/>
  <c r="E258" i="6" s="1"/>
  <c r="C258" i="6"/>
  <c r="AN258" i="6" s="1"/>
  <c r="B258" i="6"/>
  <c r="AR257" i="6"/>
  <c r="AK257" i="6"/>
  <c r="AG257" i="6"/>
  <c r="AC257" i="6"/>
  <c r="T257" i="6"/>
  <c r="L257" i="6"/>
  <c r="I257" i="6"/>
  <c r="D257" i="6" s="1"/>
  <c r="H257" i="6"/>
  <c r="F257" i="6"/>
  <c r="B257" i="6"/>
  <c r="AR256" i="6"/>
  <c r="AK256" i="6"/>
  <c r="AG256" i="6"/>
  <c r="AC256" i="6"/>
  <c r="T256" i="6"/>
  <c r="L256" i="6"/>
  <c r="H116" i="10" s="1"/>
  <c r="I256" i="6"/>
  <c r="H256" i="6"/>
  <c r="B256" i="6"/>
  <c r="AR255" i="6"/>
  <c r="AK255" i="6"/>
  <c r="AG255" i="6"/>
  <c r="AC255" i="6"/>
  <c r="T255" i="6"/>
  <c r="L255" i="6"/>
  <c r="H330" i="10" s="1"/>
  <c r="I255" i="6"/>
  <c r="H255" i="6"/>
  <c r="G255" i="6"/>
  <c r="B255" i="6"/>
  <c r="AR254" i="6"/>
  <c r="AK254" i="6"/>
  <c r="AG254" i="6"/>
  <c r="AC254" i="6"/>
  <c r="T254" i="6"/>
  <c r="L254" i="6"/>
  <c r="H115" i="10" s="1"/>
  <c r="I254" i="6"/>
  <c r="H254" i="6"/>
  <c r="G254" i="6"/>
  <c r="F254" i="6"/>
  <c r="D254" i="6"/>
  <c r="E254" i="6" s="1"/>
  <c r="C254" i="6"/>
  <c r="AN254" i="6" s="1"/>
  <c r="B254" i="6"/>
  <c r="AR253" i="6"/>
  <c r="AK253" i="6"/>
  <c r="AG253" i="6"/>
  <c r="AC253" i="6"/>
  <c r="T253" i="6"/>
  <c r="L253" i="6"/>
  <c r="I253" i="6"/>
  <c r="D253" i="6" s="1"/>
  <c r="H253" i="6"/>
  <c r="F253" i="6"/>
  <c r="B253" i="6"/>
  <c r="AR252" i="6"/>
  <c r="AK252" i="6"/>
  <c r="AG252" i="6"/>
  <c r="AC252" i="6"/>
  <c r="T252" i="6"/>
  <c r="L252" i="6"/>
  <c r="I252" i="6"/>
  <c r="H252" i="6"/>
  <c r="C252" i="6" s="1"/>
  <c r="AN252" i="6" s="1"/>
  <c r="B252" i="6"/>
  <c r="AR251" i="6"/>
  <c r="AQ251" i="6"/>
  <c r="AP251" i="6"/>
  <c r="AO251" i="6"/>
  <c r="AK251" i="6"/>
  <c r="AG251" i="6"/>
  <c r="AC251" i="6"/>
  <c r="T251" i="6"/>
  <c r="L251" i="6"/>
  <c r="H163" i="10" s="1"/>
  <c r="I251" i="6"/>
  <c r="H251" i="6"/>
  <c r="G251" i="6"/>
  <c r="D251" i="6"/>
  <c r="B251" i="6"/>
  <c r="AR250" i="6"/>
  <c r="AK250" i="6"/>
  <c r="AG250" i="6"/>
  <c r="AC250" i="6"/>
  <c r="T250" i="6"/>
  <c r="L250" i="6"/>
  <c r="H12" i="10" s="1"/>
  <c r="I250" i="6"/>
  <c r="H250" i="6"/>
  <c r="G250" i="6"/>
  <c r="F250" i="6"/>
  <c r="D250" i="6"/>
  <c r="E250" i="6" s="1"/>
  <c r="C250" i="6"/>
  <c r="AN250" i="6" s="1"/>
  <c r="B250" i="6"/>
  <c r="AR249" i="6"/>
  <c r="AK249" i="6"/>
  <c r="AG249" i="6"/>
  <c r="AC249" i="6"/>
  <c r="T249" i="6"/>
  <c r="L249" i="6"/>
  <c r="I249" i="6"/>
  <c r="D249" i="6" s="1"/>
  <c r="H249" i="6"/>
  <c r="F249" i="6"/>
  <c r="B249" i="6"/>
  <c r="AR248" i="6"/>
  <c r="AK248" i="6"/>
  <c r="AG248" i="6"/>
  <c r="AC248" i="6"/>
  <c r="T248" i="6"/>
  <c r="L248" i="6"/>
  <c r="H394" i="10" s="1"/>
  <c r="I248" i="6"/>
  <c r="H248" i="6"/>
  <c r="B248" i="6"/>
  <c r="AR247" i="6"/>
  <c r="AQ247" i="6"/>
  <c r="AP247" i="6"/>
  <c r="AO247" i="6"/>
  <c r="AK247" i="6"/>
  <c r="AG247" i="6"/>
  <c r="AC247" i="6"/>
  <c r="T247" i="6"/>
  <c r="L247" i="6"/>
  <c r="H219" i="10" s="1"/>
  <c r="I247" i="6"/>
  <c r="H247" i="6"/>
  <c r="G247" i="6"/>
  <c r="D247" i="6"/>
  <c r="B247" i="6"/>
  <c r="AR246" i="6"/>
  <c r="AQ246" i="6" s="1"/>
  <c r="AO246" i="6"/>
  <c r="AK246" i="6"/>
  <c r="AG246" i="6"/>
  <c r="AC246" i="6"/>
  <c r="T246" i="6"/>
  <c r="AB246" i="6" s="1"/>
  <c r="Q246" i="6"/>
  <c r="M246" i="6"/>
  <c r="L246" i="6"/>
  <c r="I246" i="6"/>
  <c r="H246" i="6"/>
  <c r="G246" i="6"/>
  <c r="F246" i="6"/>
  <c r="D246" i="6"/>
  <c r="E246" i="6" s="1"/>
  <c r="U246" i="6" s="1"/>
  <c r="C246" i="6"/>
  <c r="AN246" i="6" s="1"/>
  <c r="B246" i="6"/>
  <c r="AR245" i="6"/>
  <c r="AK245" i="6"/>
  <c r="AG245" i="6"/>
  <c r="AC245" i="6"/>
  <c r="T245" i="6"/>
  <c r="L245" i="6"/>
  <c r="I245" i="6"/>
  <c r="D245" i="6" s="1"/>
  <c r="E245" i="6" s="1"/>
  <c r="H245" i="6"/>
  <c r="F245" i="6"/>
  <c r="B245" i="6"/>
  <c r="AR244" i="6"/>
  <c r="AK244" i="6"/>
  <c r="AG244" i="6"/>
  <c r="AC244" i="6"/>
  <c r="T244" i="6"/>
  <c r="L244" i="6"/>
  <c r="H114" i="10" s="1"/>
  <c r="I244" i="6"/>
  <c r="H244" i="6"/>
  <c r="C244" i="6" s="1"/>
  <c r="B244" i="6"/>
  <c r="AR243" i="6"/>
  <c r="AK243" i="6"/>
  <c r="AG243" i="6"/>
  <c r="AC243" i="6"/>
  <c r="T243" i="6"/>
  <c r="L243" i="6"/>
  <c r="H297" i="10" s="1"/>
  <c r="I243" i="6"/>
  <c r="H243" i="6"/>
  <c r="F243" i="6" s="1"/>
  <c r="G243" i="6"/>
  <c r="D243" i="6"/>
  <c r="E243" i="6" s="1"/>
  <c r="C243" i="6"/>
  <c r="AN243" i="6" s="1"/>
  <c r="B243" i="6"/>
  <c r="AR242" i="6"/>
  <c r="AO242" i="6"/>
  <c r="AK242" i="6"/>
  <c r="AG242" i="6"/>
  <c r="AC242" i="6"/>
  <c r="T242" i="6"/>
  <c r="AA242" i="6" s="1"/>
  <c r="Q242" i="6"/>
  <c r="L242" i="6"/>
  <c r="I242" i="6"/>
  <c r="H242" i="6"/>
  <c r="G242" i="6"/>
  <c r="F242" i="6"/>
  <c r="D242" i="6"/>
  <c r="E242" i="6" s="1"/>
  <c r="C242" i="6"/>
  <c r="AN242" i="6" s="1"/>
  <c r="B242" i="6"/>
  <c r="AR241" i="6"/>
  <c r="AK241" i="6"/>
  <c r="AG241" i="6"/>
  <c r="AC241" i="6"/>
  <c r="T241" i="6"/>
  <c r="L241" i="6"/>
  <c r="I241" i="6"/>
  <c r="H241" i="6"/>
  <c r="F241" i="6"/>
  <c r="B241" i="6"/>
  <c r="AR240" i="6"/>
  <c r="AK240" i="6"/>
  <c r="AG240" i="6"/>
  <c r="AC240" i="6"/>
  <c r="T240" i="6"/>
  <c r="L240" i="6"/>
  <c r="I240" i="6"/>
  <c r="G240" i="6" s="1"/>
  <c r="H240" i="6"/>
  <c r="D240" i="6"/>
  <c r="B240" i="6"/>
  <c r="AR239" i="6"/>
  <c r="AK239" i="6"/>
  <c r="AG239" i="6"/>
  <c r="AC239" i="6"/>
  <c r="T239" i="6"/>
  <c r="L239" i="6"/>
  <c r="H113" i="10" s="1"/>
  <c r="I239" i="6"/>
  <c r="H239" i="6"/>
  <c r="F239" i="6" s="1"/>
  <c r="G239" i="6"/>
  <c r="B239" i="6"/>
  <c r="AR238" i="6"/>
  <c r="AO238" i="6" s="1"/>
  <c r="AK238" i="6"/>
  <c r="AG238" i="6"/>
  <c r="AC238" i="6"/>
  <c r="T238" i="6"/>
  <c r="L238" i="6"/>
  <c r="I238" i="6"/>
  <c r="H238" i="6"/>
  <c r="G238" i="6"/>
  <c r="F238" i="6"/>
  <c r="D238" i="6"/>
  <c r="C238" i="6"/>
  <c r="AN238" i="6" s="1"/>
  <c r="B238" i="6"/>
  <c r="AR237" i="6"/>
  <c r="AK237" i="6"/>
  <c r="AG237" i="6"/>
  <c r="AC237" i="6"/>
  <c r="T237" i="6"/>
  <c r="L237" i="6"/>
  <c r="I237" i="6"/>
  <c r="H237" i="6"/>
  <c r="F237" i="6"/>
  <c r="B237" i="6"/>
  <c r="AR236" i="6"/>
  <c r="AK236" i="6"/>
  <c r="AG236" i="6"/>
  <c r="AC236" i="6"/>
  <c r="T236" i="6"/>
  <c r="L236" i="6"/>
  <c r="H236" i="10" s="1"/>
  <c r="I236" i="6"/>
  <c r="G236" i="6" s="1"/>
  <c r="H236" i="6"/>
  <c r="B236" i="6"/>
  <c r="AR235" i="6"/>
  <c r="AK235" i="6"/>
  <c r="AG235" i="6"/>
  <c r="AC235" i="6"/>
  <c r="T235" i="6"/>
  <c r="L235" i="6"/>
  <c r="I235" i="6"/>
  <c r="H235" i="6"/>
  <c r="F235" i="6" s="1"/>
  <c r="G235" i="6"/>
  <c r="C235" i="6"/>
  <c r="AN235" i="6" s="1"/>
  <c r="B235" i="6"/>
  <c r="AR234" i="6"/>
  <c r="AK234" i="6"/>
  <c r="AG234" i="6"/>
  <c r="AC234" i="6"/>
  <c r="T234" i="6"/>
  <c r="L234" i="6"/>
  <c r="I234" i="6"/>
  <c r="H234" i="6"/>
  <c r="G234" i="6"/>
  <c r="F234" i="6"/>
  <c r="D234" i="6"/>
  <c r="E234" i="6" s="1"/>
  <c r="C234" i="6"/>
  <c r="AN234" i="6" s="1"/>
  <c r="B234" i="6"/>
  <c r="AR233" i="6"/>
  <c r="AK233" i="6"/>
  <c r="AG233" i="6"/>
  <c r="AC233" i="6"/>
  <c r="T233" i="6"/>
  <c r="L233" i="6"/>
  <c r="I233" i="6"/>
  <c r="H233" i="6"/>
  <c r="F233" i="6"/>
  <c r="B233" i="6"/>
  <c r="AR232" i="6"/>
  <c r="AK232" i="6"/>
  <c r="AJ232" i="6"/>
  <c r="AG232" i="6"/>
  <c r="AF232" i="6"/>
  <c r="AC232" i="6"/>
  <c r="T232" i="6"/>
  <c r="L232" i="6"/>
  <c r="H198" i="10" s="1"/>
  <c r="I232" i="6"/>
  <c r="G232" i="6" s="1"/>
  <c r="H232" i="6"/>
  <c r="D232" i="6"/>
  <c r="B232" i="6"/>
  <c r="AR231" i="6"/>
  <c r="AK231" i="6"/>
  <c r="AG231" i="6"/>
  <c r="AC231" i="6"/>
  <c r="T231" i="6"/>
  <c r="L231" i="6"/>
  <c r="H197" i="10" s="1"/>
  <c r="I231" i="6"/>
  <c r="H231" i="6"/>
  <c r="F231" i="6" s="1"/>
  <c r="G231" i="6"/>
  <c r="B231" i="6"/>
  <c r="AR230" i="6"/>
  <c r="AK230" i="6"/>
  <c r="AG230" i="6"/>
  <c r="AC230" i="6"/>
  <c r="T230" i="6"/>
  <c r="L230" i="6"/>
  <c r="I230" i="6"/>
  <c r="H230" i="6"/>
  <c r="G230" i="6"/>
  <c r="F230" i="6"/>
  <c r="D230" i="6"/>
  <c r="C230" i="6"/>
  <c r="AN230" i="6" s="1"/>
  <c r="B230" i="6"/>
  <c r="AR229" i="6"/>
  <c r="AQ229" i="6" s="1"/>
  <c r="AK229" i="6"/>
  <c r="AG229" i="6"/>
  <c r="AC229" i="6"/>
  <c r="T229" i="6"/>
  <c r="L229" i="6"/>
  <c r="I229" i="6"/>
  <c r="H229" i="6"/>
  <c r="F229" i="6"/>
  <c r="B229" i="6"/>
  <c r="AR228" i="6"/>
  <c r="AK228" i="6"/>
  <c r="AG228" i="6"/>
  <c r="AC228" i="6"/>
  <c r="T228" i="6"/>
  <c r="L228" i="6"/>
  <c r="I228" i="6"/>
  <c r="G228" i="6" s="1"/>
  <c r="H228" i="6"/>
  <c r="B228" i="6"/>
  <c r="AR227" i="6"/>
  <c r="AK227" i="6"/>
  <c r="AG227" i="6"/>
  <c r="AC227" i="6"/>
  <c r="AA227" i="6"/>
  <c r="T227" i="6"/>
  <c r="AB227" i="6" s="1"/>
  <c r="Q227" i="6"/>
  <c r="L227" i="6"/>
  <c r="I227" i="6"/>
  <c r="H227" i="6"/>
  <c r="F227" i="6" s="1"/>
  <c r="G227" i="6"/>
  <c r="D227" i="6"/>
  <c r="E227" i="6" s="1"/>
  <c r="B227" i="6"/>
  <c r="AR226" i="6"/>
  <c r="AK226" i="6"/>
  <c r="AG226" i="6"/>
  <c r="AC226" i="6"/>
  <c r="T226" i="6"/>
  <c r="L226" i="6"/>
  <c r="I226" i="6"/>
  <c r="H226" i="6"/>
  <c r="G226" i="6"/>
  <c r="F226" i="6"/>
  <c r="D226" i="6"/>
  <c r="C226" i="6"/>
  <c r="AN226" i="6" s="1"/>
  <c r="B226" i="6"/>
  <c r="AR225" i="6"/>
  <c r="AK225" i="6"/>
  <c r="AG225" i="6"/>
  <c r="AC225" i="6"/>
  <c r="T225" i="6"/>
  <c r="L225" i="6"/>
  <c r="I225" i="6"/>
  <c r="H225" i="6"/>
  <c r="F225" i="6"/>
  <c r="B225" i="6"/>
  <c r="AR224" i="6"/>
  <c r="AK224" i="6"/>
  <c r="AG224" i="6"/>
  <c r="AC224" i="6"/>
  <c r="T224" i="6"/>
  <c r="L224" i="6"/>
  <c r="H285" i="10" s="1"/>
  <c r="I224" i="6"/>
  <c r="G224" i="6" s="1"/>
  <c r="H224" i="6"/>
  <c r="D224" i="6" s="1"/>
  <c r="B224" i="6"/>
  <c r="AR223" i="6"/>
  <c r="AK223" i="6"/>
  <c r="AG223" i="6"/>
  <c r="AC223" i="6"/>
  <c r="T223" i="6"/>
  <c r="L223" i="6"/>
  <c r="I223" i="6"/>
  <c r="H223" i="6"/>
  <c r="F223" i="6" s="1"/>
  <c r="G223" i="6"/>
  <c r="D223" i="6"/>
  <c r="E223" i="6" s="1"/>
  <c r="C223" i="6"/>
  <c r="AN223" i="6" s="1"/>
  <c r="B223" i="6"/>
  <c r="AR222" i="6"/>
  <c r="AK222" i="6"/>
  <c r="AG222" i="6"/>
  <c r="AC222" i="6"/>
  <c r="T222" i="6"/>
  <c r="L222" i="6"/>
  <c r="I222" i="6"/>
  <c r="H222" i="6"/>
  <c r="G222" i="6"/>
  <c r="F222" i="6"/>
  <c r="D222" i="6"/>
  <c r="E222" i="6" s="1"/>
  <c r="C222" i="6"/>
  <c r="AN222" i="6" s="1"/>
  <c r="B222" i="6"/>
  <c r="AR221" i="6"/>
  <c r="AK221" i="6"/>
  <c r="AG221" i="6"/>
  <c r="AC221" i="6"/>
  <c r="T221" i="6"/>
  <c r="L221" i="6"/>
  <c r="I221" i="6"/>
  <c r="H221" i="6"/>
  <c r="F221" i="6"/>
  <c r="B221" i="6"/>
  <c r="AR220" i="6"/>
  <c r="AO220" i="6" s="1"/>
  <c r="AQ220" i="6"/>
  <c r="AP220" i="6"/>
  <c r="AK220" i="6"/>
  <c r="AG220" i="6"/>
  <c r="AC220" i="6"/>
  <c r="T220" i="6"/>
  <c r="L220" i="6"/>
  <c r="I220" i="6"/>
  <c r="G220" i="6" s="1"/>
  <c r="H220" i="6"/>
  <c r="D220" i="6"/>
  <c r="B220" i="6"/>
  <c r="AR219" i="6"/>
  <c r="AK219" i="6"/>
  <c r="AG219" i="6"/>
  <c r="AC219" i="6"/>
  <c r="T219" i="6"/>
  <c r="L219" i="6"/>
  <c r="H83" i="10" s="1"/>
  <c r="I219" i="6"/>
  <c r="H219" i="6"/>
  <c r="F219" i="6" s="1"/>
  <c r="G219" i="6"/>
  <c r="B219" i="6"/>
  <c r="AR218" i="6"/>
  <c r="AK218" i="6"/>
  <c r="AG218" i="6"/>
  <c r="AC218" i="6"/>
  <c r="T218" i="6"/>
  <c r="L218" i="6"/>
  <c r="I218" i="6"/>
  <c r="H218" i="6"/>
  <c r="G218" i="6"/>
  <c r="F218" i="6"/>
  <c r="D218" i="6"/>
  <c r="C218" i="6"/>
  <c r="AN218" i="6" s="1"/>
  <c r="B218" i="6"/>
  <c r="AR217" i="6"/>
  <c r="AK217" i="6"/>
  <c r="AG217" i="6"/>
  <c r="AC217" i="6"/>
  <c r="T217" i="6"/>
  <c r="L217" i="6"/>
  <c r="I217" i="6"/>
  <c r="H217" i="6"/>
  <c r="F217" i="6"/>
  <c r="B217" i="6"/>
  <c r="AR216" i="6"/>
  <c r="AK216" i="6"/>
  <c r="AG216" i="6"/>
  <c r="AC216" i="6"/>
  <c r="T216" i="6"/>
  <c r="L216" i="6"/>
  <c r="I216" i="6"/>
  <c r="G216" i="6" s="1"/>
  <c r="H216" i="6"/>
  <c r="B216" i="6"/>
  <c r="AR215" i="6"/>
  <c r="AK215" i="6"/>
  <c r="AG215" i="6"/>
  <c r="AC215" i="6"/>
  <c r="T215" i="6"/>
  <c r="L215" i="6"/>
  <c r="I215" i="6"/>
  <c r="H215" i="6"/>
  <c r="F215" i="6" s="1"/>
  <c r="G215" i="6"/>
  <c r="C215" i="6"/>
  <c r="B215" i="6"/>
  <c r="AR214" i="6"/>
  <c r="AK214" i="6"/>
  <c r="AG214" i="6"/>
  <c r="AC214" i="6"/>
  <c r="T214" i="6"/>
  <c r="L214" i="6"/>
  <c r="I214" i="6"/>
  <c r="H214" i="6"/>
  <c r="G214" i="6"/>
  <c r="F214" i="6"/>
  <c r="D214" i="6"/>
  <c r="E214" i="6" s="1"/>
  <c r="C214" i="6"/>
  <c r="AN214" i="6" s="1"/>
  <c r="B214" i="6"/>
  <c r="AR213" i="6"/>
  <c r="AK213" i="6"/>
  <c r="AG213" i="6"/>
  <c r="AC213" i="6"/>
  <c r="T213" i="6"/>
  <c r="L213" i="6"/>
  <c r="I213" i="6"/>
  <c r="H213" i="6"/>
  <c r="F213" i="6"/>
  <c r="B213" i="6"/>
  <c r="AR212" i="6"/>
  <c r="AK212" i="6"/>
  <c r="AG212" i="6"/>
  <c r="AC212" i="6"/>
  <c r="T212" i="6"/>
  <c r="L212" i="6"/>
  <c r="H110" i="10" s="1"/>
  <c r="I212" i="6"/>
  <c r="G212" i="6" s="1"/>
  <c r="H212" i="6"/>
  <c r="B212" i="6"/>
  <c r="AR211" i="6"/>
  <c r="AK211" i="6"/>
  <c r="AG211" i="6"/>
  <c r="AC211" i="6"/>
  <c r="T211" i="6"/>
  <c r="L211" i="6"/>
  <c r="H194" i="10" s="1"/>
  <c r="I211" i="6"/>
  <c r="H211" i="6"/>
  <c r="F211" i="6" s="1"/>
  <c r="G211" i="6"/>
  <c r="D211" i="6"/>
  <c r="E211" i="6" s="1"/>
  <c r="B211" i="6"/>
  <c r="AR210" i="6"/>
  <c r="AK210" i="6"/>
  <c r="AG210" i="6"/>
  <c r="AC210" i="6"/>
  <c r="T210" i="6"/>
  <c r="L210" i="6"/>
  <c r="I210" i="6"/>
  <c r="H210" i="6"/>
  <c r="G210" i="6"/>
  <c r="F210" i="6"/>
  <c r="D210" i="6"/>
  <c r="C210" i="6"/>
  <c r="AN210" i="6" s="1"/>
  <c r="B210" i="6"/>
  <c r="AR209" i="6"/>
  <c r="AK209" i="6"/>
  <c r="AG209" i="6"/>
  <c r="AC209" i="6"/>
  <c r="T209" i="6"/>
  <c r="L209" i="6"/>
  <c r="I209" i="6"/>
  <c r="H209" i="6"/>
  <c r="F209" i="6"/>
  <c r="B209" i="6"/>
  <c r="AR208" i="6"/>
  <c r="AK208" i="6"/>
  <c r="AG208" i="6"/>
  <c r="AC208" i="6"/>
  <c r="T208" i="6"/>
  <c r="L208" i="6"/>
  <c r="H109" i="10" s="1"/>
  <c r="I208" i="6"/>
  <c r="G208" i="6" s="1"/>
  <c r="H208" i="6"/>
  <c r="D208" i="6" s="1"/>
  <c r="B208" i="6"/>
  <c r="AR207" i="6"/>
  <c r="AK207" i="6"/>
  <c r="AG207" i="6"/>
  <c r="AC207" i="6"/>
  <c r="AA207" i="6"/>
  <c r="T207" i="6"/>
  <c r="AB207" i="6" s="1"/>
  <c r="Q207" i="6"/>
  <c r="L207" i="6"/>
  <c r="I207" i="6"/>
  <c r="H207" i="6"/>
  <c r="F207" i="6" s="1"/>
  <c r="G207" i="6"/>
  <c r="B207" i="6"/>
  <c r="AR206" i="6"/>
  <c r="AK206" i="6"/>
  <c r="AG206" i="6"/>
  <c r="AC206" i="6"/>
  <c r="T206" i="6"/>
  <c r="L206" i="6"/>
  <c r="I206" i="6"/>
  <c r="H206" i="6"/>
  <c r="G206" i="6"/>
  <c r="F206" i="6"/>
  <c r="D206" i="6"/>
  <c r="C206" i="6"/>
  <c r="AN206" i="6" s="1"/>
  <c r="B206" i="6"/>
  <c r="AR205" i="6"/>
  <c r="AK205" i="6"/>
  <c r="AG205" i="6"/>
  <c r="AC205" i="6"/>
  <c r="T205" i="6"/>
  <c r="L205" i="6"/>
  <c r="I205" i="6"/>
  <c r="H205" i="6"/>
  <c r="F205" i="6"/>
  <c r="B205" i="6"/>
  <c r="AR204" i="6"/>
  <c r="AK204" i="6"/>
  <c r="AG204" i="6"/>
  <c r="AC204" i="6"/>
  <c r="T204" i="6"/>
  <c r="L204" i="6"/>
  <c r="H71" i="10" s="1"/>
  <c r="I204" i="6"/>
  <c r="G204" i="6" s="1"/>
  <c r="H204" i="6"/>
  <c r="B204" i="6"/>
  <c r="AR203" i="6"/>
  <c r="AK203" i="6"/>
  <c r="AG203" i="6"/>
  <c r="AC203" i="6"/>
  <c r="T203" i="6"/>
  <c r="L203" i="6"/>
  <c r="H284" i="10" s="1"/>
  <c r="I203" i="6"/>
  <c r="H203" i="6"/>
  <c r="F203" i="6" s="1"/>
  <c r="G203" i="6"/>
  <c r="C203" i="6"/>
  <c r="B203" i="6"/>
  <c r="AR202" i="6"/>
  <c r="AK202" i="6"/>
  <c r="AG202" i="6"/>
  <c r="AC202" i="6"/>
  <c r="T202" i="6"/>
  <c r="L202" i="6"/>
  <c r="I202" i="6"/>
  <c r="H202" i="6"/>
  <c r="G202" i="6"/>
  <c r="F202" i="6"/>
  <c r="D202" i="6"/>
  <c r="E202" i="6" s="1"/>
  <c r="C202" i="6"/>
  <c r="AN202" i="6" s="1"/>
  <c r="B202" i="6"/>
  <c r="AR201" i="6"/>
  <c r="AK201" i="6"/>
  <c r="AG201" i="6"/>
  <c r="AC201" i="6"/>
  <c r="T201" i="6"/>
  <c r="L201" i="6"/>
  <c r="I201" i="6"/>
  <c r="H201" i="6"/>
  <c r="F201" i="6"/>
  <c r="B201" i="6"/>
  <c r="AR200" i="6"/>
  <c r="AO200" i="6" s="1"/>
  <c r="AQ200" i="6"/>
  <c r="AP200" i="6"/>
  <c r="AK200" i="6"/>
  <c r="AJ200" i="6"/>
  <c r="AG200" i="6"/>
  <c r="AF200" i="6"/>
  <c r="AC200" i="6"/>
  <c r="AA200" i="6"/>
  <c r="T200" i="6"/>
  <c r="AB200" i="6" s="1"/>
  <c r="L200" i="6"/>
  <c r="Q200" i="6" s="1"/>
  <c r="I200" i="6"/>
  <c r="G200" i="6" s="1"/>
  <c r="H200" i="6"/>
  <c r="D200" i="6"/>
  <c r="B200" i="6"/>
  <c r="AR199" i="6"/>
  <c r="AQ199" i="6"/>
  <c r="AP199" i="6"/>
  <c r="AO199" i="6"/>
  <c r="AK199" i="6"/>
  <c r="AG199" i="6"/>
  <c r="AC199" i="6"/>
  <c r="AA199" i="6"/>
  <c r="T199" i="6"/>
  <c r="AB199" i="6" s="1"/>
  <c r="Q199" i="6"/>
  <c r="L199" i="6"/>
  <c r="I199" i="6"/>
  <c r="H199" i="6"/>
  <c r="F199" i="6" s="1"/>
  <c r="G199" i="6"/>
  <c r="D199" i="6"/>
  <c r="E199" i="6" s="1"/>
  <c r="B199" i="6"/>
  <c r="AR198" i="6"/>
  <c r="AK198" i="6"/>
  <c r="AG198" i="6"/>
  <c r="AC198" i="6"/>
  <c r="T198" i="6"/>
  <c r="L198" i="6"/>
  <c r="I198" i="6"/>
  <c r="H198" i="6"/>
  <c r="G198" i="6"/>
  <c r="F198" i="6"/>
  <c r="D198" i="6"/>
  <c r="C198" i="6"/>
  <c r="AN198" i="6" s="1"/>
  <c r="B198" i="6"/>
  <c r="AR197" i="6"/>
  <c r="AK197" i="6"/>
  <c r="AG197" i="6"/>
  <c r="AC197" i="6"/>
  <c r="T197" i="6"/>
  <c r="L197" i="6"/>
  <c r="I197" i="6"/>
  <c r="H197" i="6"/>
  <c r="F197" i="6"/>
  <c r="B197" i="6"/>
  <c r="AR196" i="6"/>
  <c r="AO196" i="6" s="1"/>
  <c r="AQ196" i="6"/>
  <c r="AP196" i="6"/>
  <c r="AK196" i="6"/>
  <c r="AG196" i="6"/>
  <c r="AC196" i="6"/>
  <c r="T196" i="6"/>
  <c r="L196" i="6"/>
  <c r="H69" i="10" s="1"/>
  <c r="I196" i="6"/>
  <c r="G196" i="6" s="1"/>
  <c r="H196" i="6"/>
  <c r="D196" i="6" s="1"/>
  <c r="B196" i="6"/>
  <c r="AR195" i="6"/>
  <c r="AK195" i="6"/>
  <c r="AG195" i="6"/>
  <c r="AC195" i="6"/>
  <c r="T195" i="6"/>
  <c r="L195" i="6"/>
  <c r="H257" i="10" s="1"/>
  <c r="I195" i="6"/>
  <c r="H195" i="6"/>
  <c r="F195" i="6" s="1"/>
  <c r="G195" i="6"/>
  <c r="D195" i="6"/>
  <c r="E195" i="6" s="1"/>
  <c r="C195" i="6"/>
  <c r="AN195" i="6" s="1"/>
  <c r="B195" i="6"/>
  <c r="AR194" i="6"/>
  <c r="AK194" i="6"/>
  <c r="AG194" i="6"/>
  <c r="AC194" i="6"/>
  <c r="T194" i="6"/>
  <c r="L194" i="6"/>
  <c r="I194" i="6"/>
  <c r="H194" i="6"/>
  <c r="G194" i="6"/>
  <c r="F194" i="6"/>
  <c r="D194" i="6"/>
  <c r="E194" i="6" s="1"/>
  <c r="C194" i="6"/>
  <c r="AN194" i="6" s="1"/>
  <c r="B194" i="6"/>
  <c r="AR193" i="6"/>
  <c r="AK193" i="6"/>
  <c r="AG193" i="6"/>
  <c r="AC193" i="6"/>
  <c r="T193" i="6"/>
  <c r="L193" i="6"/>
  <c r="I193" i="6"/>
  <c r="D193" i="6" s="1"/>
  <c r="H193" i="6"/>
  <c r="G193" i="6"/>
  <c r="F193" i="6"/>
  <c r="E193" i="6" s="1"/>
  <c r="C193" i="6"/>
  <c r="AN193" i="6" s="1"/>
  <c r="B193" i="6"/>
  <c r="AR192" i="6"/>
  <c r="AK192" i="6"/>
  <c r="AG192" i="6"/>
  <c r="AC192" i="6"/>
  <c r="T192" i="6"/>
  <c r="L192" i="6"/>
  <c r="I192" i="6"/>
  <c r="G192" i="6" s="1"/>
  <c r="H192" i="6"/>
  <c r="C192" i="6" s="1"/>
  <c r="B192" i="6"/>
  <c r="AR191" i="6"/>
  <c r="AQ191" i="6"/>
  <c r="AP191" i="6"/>
  <c r="AO191" i="6"/>
  <c r="AK191" i="6"/>
  <c r="AG191" i="6"/>
  <c r="AC191" i="6"/>
  <c r="T191" i="6"/>
  <c r="L191" i="6"/>
  <c r="H266" i="10" s="1"/>
  <c r="I191" i="6"/>
  <c r="C191" i="6" s="1"/>
  <c r="AN191" i="6" s="1"/>
  <c r="H191" i="6"/>
  <c r="F191" i="6" s="1"/>
  <c r="G191" i="6"/>
  <c r="D191" i="6"/>
  <c r="E191" i="6" s="1"/>
  <c r="B191" i="6"/>
  <c r="AR190" i="6"/>
  <c r="AK190" i="6"/>
  <c r="AJ190" i="6"/>
  <c r="AG190" i="6"/>
  <c r="AF190" i="6"/>
  <c r="AC190" i="6"/>
  <c r="T190" i="6"/>
  <c r="L190" i="6"/>
  <c r="I190" i="6"/>
  <c r="H190" i="6"/>
  <c r="F190" i="6" s="1"/>
  <c r="G190" i="6"/>
  <c r="D190" i="6"/>
  <c r="C190" i="6"/>
  <c r="B190" i="6"/>
  <c r="AR189" i="6"/>
  <c r="AK189" i="6"/>
  <c r="AG189" i="6"/>
  <c r="AC189" i="6"/>
  <c r="T189" i="6"/>
  <c r="L189" i="6"/>
  <c r="I189" i="6"/>
  <c r="D189" i="6" s="1"/>
  <c r="H189" i="6"/>
  <c r="F189" i="6"/>
  <c r="E189" i="6" s="1"/>
  <c r="C189" i="6"/>
  <c r="AN189" i="6" s="1"/>
  <c r="B189" i="6"/>
  <c r="AR188" i="6"/>
  <c r="AK188" i="6"/>
  <c r="AG188" i="6"/>
  <c r="AC188" i="6"/>
  <c r="T188" i="6"/>
  <c r="L188" i="6"/>
  <c r="I188" i="6"/>
  <c r="G188" i="6" s="1"/>
  <c r="H188" i="6"/>
  <c r="C188" i="6" s="1"/>
  <c r="B188" i="6"/>
  <c r="AR187" i="6"/>
  <c r="AK187" i="6"/>
  <c r="AG187" i="6"/>
  <c r="AC187" i="6"/>
  <c r="T187" i="6"/>
  <c r="L187" i="6"/>
  <c r="H372" i="10" s="1"/>
  <c r="I187" i="6"/>
  <c r="C187" i="6" s="1"/>
  <c r="AN187" i="6" s="1"/>
  <c r="H187" i="6"/>
  <c r="F187" i="6" s="1"/>
  <c r="D187" i="6"/>
  <c r="E187" i="6" s="1"/>
  <c r="B187" i="6"/>
  <c r="AR186" i="6"/>
  <c r="AN186" i="6"/>
  <c r="AK186" i="6"/>
  <c r="AG186" i="6"/>
  <c r="AC186" i="6"/>
  <c r="T186" i="6"/>
  <c r="R186" i="6"/>
  <c r="L186" i="6"/>
  <c r="H11" i="10" s="1"/>
  <c r="I186" i="6"/>
  <c r="H186" i="6"/>
  <c r="G186" i="6"/>
  <c r="F186" i="6"/>
  <c r="D186" i="6"/>
  <c r="E186" i="6" s="1"/>
  <c r="C186" i="6"/>
  <c r="B186" i="6"/>
  <c r="AR185" i="6"/>
  <c r="AK185" i="6"/>
  <c r="AG185" i="6"/>
  <c r="AC185" i="6"/>
  <c r="T185" i="6"/>
  <c r="L185" i="6"/>
  <c r="I185" i="6"/>
  <c r="D185" i="6" s="1"/>
  <c r="H185" i="6"/>
  <c r="G185" i="6"/>
  <c r="F185" i="6"/>
  <c r="E185" i="6" s="1"/>
  <c r="C185" i="6"/>
  <c r="AN185" i="6" s="1"/>
  <c r="B185" i="6"/>
  <c r="AR184" i="6"/>
  <c r="AK184" i="6"/>
  <c r="AG184" i="6"/>
  <c r="AC184" i="6"/>
  <c r="T184" i="6"/>
  <c r="L184" i="6"/>
  <c r="I184" i="6"/>
  <c r="G184" i="6" s="1"/>
  <c r="H184" i="6"/>
  <c r="C184" i="6" s="1"/>
  <c r="B184" i="6"/>
  <c r="AR183" i="6"/>
  <c r="AK183" i="6"/>
  <c r="AG183" i="6"/>
  <c r="AC183" i="6"/>
  <c r="T183" i="6"/>
  <c r="L183" i="6"/>
  <c r="I183" i="6"/>
  <c r="C183" i="6" s="1"/>
  <c r="AN183" i="6" s="1"/>
  <c r="H183" i="6"/>
  <c r="F183" i="6" s="1"/>
  <c r="G183" i="6"/>
  <c r="D183" i="6"/>
  <c r="E183" i="6" s="1"/>
  <c r="B183" i="6"/>
  <c r="AR182" i="6"/>
  <c r="AN182" i="6"/>
  <c r="AK182" i="6"/>
  <c r="AG182" i="6"/>
  <c r="AC182" i="6"/>
  <c r="T182" i="6"/>
  <c r="R182" i="6"/>
  <c r="L182" i="6"/>
  <c r="H314" i="10" s="1"/>
  <c r="I182" i="6"/>
  <c r="H182" i="6"/>
  <c r="F182" i="6" s="1"/>
  <c r="G182" i="6"/>
  <c r="D182" i="6"/>
  <c r="C182" i="6"/>
  <c r="B182" i="6"/>
  <c r="AR181" i="6"/>
  <c r="AP181" i="6" s="1"/>
  <c r="AK181" i="6"/>
  <c r="AG181" i="6"/>
  <c r="AJ181" i="6" s="1"/>
  <c r="AC181" i="6"/>
  <c r="AB181" i="6"/>
  <c r="T181" i="6"/>
  <c r="AA181" i="6" s="1"/>
  <c r="L181" i="6"/>
  <c r="I181" i="6"/>
  <c r="D181" i="6" s="1"/>
  <c r="H181" i="6"/>
  <c r="F181" i="6"/>
  <c r="E181" i="6" s="1"/>
  <c r="C181" i="6"/>
  <c r="AN181" i="6" s="1"/>
  <c r="B181" i="6"/>
  <c r="AR180" i="6"/>
  <c r="AN180" i="6"/>
  <c r="AK180" i="6"/>
  <c r="AG180" i="6"/>
  <c r="AC180" i="6"/>
  <c r="T180" i="6"/>
  <c r="L180" i="6"/>
  <c r="I180" i="6"/>
  <c r="G180" i="6" s="1"/>
  <c r="H180" i="6"/>
  <c r="C180" i="6" s="1"/>
  <c r="B180" i="6"/>
  <c r="AR179" i="6"/>
  <c r="AK179" i="6"/>
  <c r="AG179" i="6"/>
  <c r="AC179" i="6"/>
  <c r="T179" i="6"/>
  <c r="L179" i="6"/>
  <c r="H302" i="10" s="1"/>
  <c r="I179" i="6"/>
  <c r="H179" i="6"/>
  <c r="C179" i="6" s="1"/>
  <c r="AN179" i="6" s="1"/>
  <c r="G179" i="6"/>
  <c r="D179" i="6"/>
  <c r="B179" i="6"/>
  <c r="AR178" i="6"/>
  <c r="AK178" i="6"/>
  <c r="AG178" i="6"/>
  <c r="AC178" i="6"/>
  <c r="T178" i="6"/>
  <c r="L178" i="6"/>
  <c r="I178" i="6"/>
  <c r="D178" i="6" s="1"/>
  <c r="E178" i="6" s="1"/>
  <c r="H178" i="6"/>
  <c r="G178" i="6"/>
  <c r="F178" i="6"/>
  <c r="C178" i="6"/>
  <c r="AN178" i="6" s="1"/>
  <c r="B178" i="6"/>
  <c r="AR177" i="6"/>
  <c r="AK177" i="6"/>
  <c r="AG177" i="6"/>
  <c r="AC177" i="6"/>
  <c r="T177" i="6"/>
  <c r="L177" i="6"/>
  <c r="R177" i="6" s="1"/>
  <c r="I177" i="6"/>
  <c r="G177" i="6" s="1"/>
  <c r="H177" i="6"/>
  <c r="C177" i="6" s="1"/>
  <c r="AN177" i="6" s="1"/>
  <c r="F177" i="6"/>
  <c r="D177" i="6"/>
  <c r="E177" i="6" s="1"/>
  <c r="B177" i="6"/>
  <c r="AR176" i="6"/>
  <c r="AK176" i="6"/>
  <c r="AG176" i="6"/>
  <c r="AC176" i="6"/>
  <c r="T176" i="6"/>
  <c r="L176" i="6"/>
  <c r="H181" i="10" s="1"/>
  <c r="I176" i="6"/>
  <c r="D176" i="6" s="1"/>
  <c r="E176" i="6" s="1"/>
  <c r="H176" i="6"/>
  <c r="F176" i="6" s="1"/>
  <c r="B176" i="6"/>
  <c r="AR175" i="6"/>
  <c r="AK175" i="6"/>
  <c r="AG175" i="6"/>
  <c r="AC175" i="6"/>
  <c r="T175" i="6"/>
  <c r="L175" i="6"/>
  <c r="H265" i="10" s="1"/>
  <c r="I175" i="6"/>
  <c r="H175" i="6"/>
  <c r="C175" i="6" s="1"/>
  <c r="AN175" i="6" s="1"/>
  <c r="G175" i="6"/>
  <c r="D175" i="6"/>
  <c r="B175" i="6"/>
  <c r="AR174" i="6"/>
  <c r="AK174" i="6"/>
  <c r="AG174" i="6"/>
  <c r="AC174" i="6"/>
  <c r="T174" i="6"/>
  <c r="L174" i="6"/>
  <c r="I174" i="6"/>
  <c r="D174" i="6" s="1"/>
  <c r="E174" i="6" s="1"/>
  <c r="H174" i="6"/>
  <c r="G174" i="6"/>
  <c r="F174" i="6"/>
  <c r="C174" i="6"/>
  <c r="AN174" i="6" s="1"/>
  <c r="B174" i="6"/>
  <c r="AR173" i="6"/>
  <c r="AK173" i="6"/>
  <c r="AG173" i="6"/>
  <c r="AC173" i="6"/>
  <c r="T173" i="6"/>
  <c r="L173" i="6"/>
  <c r="H329" i="10" s="1"/>
  <c r="I173" i="6"/>
  <c r="G173" i="6" s="1"/>
  <c r="H173" i="6"/>
  <c r="C173" i="6" s="1"/>
  <c r="AN173" i="6" s="1"/>
  <c r="F173" i="6"/>
  <c r="D173" i="6"/>
  <c r="E173" i="6" s="1"/>
  <c r="B173" i="6"/>
  <c r="AR172" i="6"/>
  <c r="AQ172" i="6"/>
  <c r="AP172" i="6"/>
  <c r="AO172" i="6"/>
  <c r="AK172" i="6"/>
  <c r="AG172" i="6"/>
  <c r="AC172" i="6"/>
  <c r="T172" i="6"/>
  <c r="L172" i="6"/>
  <c r="I172" i="6"/>
  <c r="D172" i="6" s="1"/>
  <c r="H172" i="6"/>
  <c r="F172" i="6" s="1"/>
  <c r="B172" i="6"/>
  <c r="AR171" i="6"/>
  <c r="AK171" i="6"/>
  <c r="AG171" i="6"/>
  <c r="AC171" i="6"/>
  <c r="T171" i="6"/>
  <c r="L171" i="6"/>
  <c r="H107" i="10" s="1"/>
  <c r="I171" i="6"/>
  <c r="H171" i="6"/>
  <c r="C171" i="6" s="1"/>
  <c r="AN171" i="6" s="1"/>
  <c r="G171" i="6"/>
  <c r="D171" i="6"/>
  <c r="B171" i="6"/>
  <c r="AR170" i="6"/>
  <c r="AK170" i="6"/>
  <c r="AG170" i="6"/>
  <c r="AC170" i="6"/>
  <c r="T170" i="6"/>
  <c r="L170" i="6"/>
  <c r="H106" i="10" s="1"/>
  <c r="I170" i="6"/>
  <c r="D170" i="6" s="1"/>
  <c r="E170" i="6" s="1"/>
  <c r="H170" i="6"/>
  <c r="G170" i="6"/>
  <c r="F170" i="6"/>
  <c r="C170" i="6"/>
  <c r="AN170" i="6" s="1"/>
  <c r="B170" i="6"/>
  <c r="AR169" i="6"/>
  <c r="AK169" i="6"/>
  <c r="AG169" i="6"/>
  <c r="AC169" i="6"/>
  <c r="T169" i="6"/>
  <c r="L169" i="6"/>
  <c r="H336" i="10" s="1"/>
  <c r="I169" i="6"/>
  <c r="G169" i="6" s="1"/>
  <c r="H169" i="6"/>
  <c r="C169" i="6" s="1"/>
  <c r="AN169" i="6" s="1"/>
  <c r="F169" i="6"/>
  <c r="D169" i="6"/>
  <c r="E169" i="6" s="1"/>
  <c r="B169" i="6"/>
  <c r="AR168" i="6"/>
  <c r="AK168" i="6"/>
  <c r="AG168" i="6"/>
  <c r="AC168" i="6"/>
  <c r="T168" i="6"/>
  <c r="L168" i="6"/>
  <c r="H105" i="10" s="1"/>
  <c r="I168" i="6"/>
  <c r="D168" i="6" s="1"/>
  <c r="E168" i="6" s="1"/>
  <c r="H168" i="6"/>
  <c r="F168" i="6" s="1"/>
  <c r="B168" i="6"/>
  <c r="AR167" i="6"/>
  <c r="AK167" i="6"/>
  <c r="AG167" i="6"/>
  <c r="AC167" i="6"/>
  <c r="T167" i="6"/>
  <c r="L167" i="6"/>
  <c r="H193" i="10" s="1"/>
  <c r="I167" i="6"/>
  <c r="H167" i="6"/>
  <c r="C167" i="6" s="1"/>
  <c r="AN167" i="6" s="1"/>
  <c r="G167" i="6"/>
  <c r="D167" i="6"/>
  <c r="B167" i="6"/>
  <c r="AR166" i="6"/>
  <c r="AK166" i="6"/>
  <c r="AG166" i="6"/>
  <c r="AC166" i="6"/>
  <c r="T166" i="6"/>
  <c r="L166" i="6"/>
  <c r="H253" i="10" s="1"/>
  <c r="I166" i="6"/>
  <c r="D166" i="6" s="1"/>
  <c r="E166" i="6" s="1"/>
  <c r="H166" i="6"/>
  <c r="G166" i="6"/>
  <c r="F166" i="6"/>
  <c r="C166" i="6"/>
  <c r="AN166" i="6" s="1"/>
  <c r="B166" i="6"/>
  <c r="AR165" i="6"/>
  <c r="AK165" i="6"/>
  <c r="AG165" i="6"/>
  <c r="AC165" i="6"/>
  <c r="T165" i="6"/>
  <c r="L165" i="6"/>
  <c r="H192" i="10" s="1"/>
  <c r="I165" i="6"/>
  <c r="G165" i="6" s="1"/>
  <c r="H165" i="6"/>
  <c r="C165" i="6" s="1"/>
  <c r="AN165" i="6" s="1"/>
  <c r="F165" i="6"/>
  <c r="D165" i="6"/>
  <c r="E165" i="6" s="1"/>
  <c r="B165" i="6"/>
  <c r="AR164" i="6"/>
  <c r="AK164" i="6"/>
  <c r="AG164" i="6"/>
  <c r="AC164" i="6"/>
  <c r="T164" i="6"/>
  <c r="L164" i="6"/>
  <c r="H56" i="10" s="1"/>
  <c r="I164" i="6"/>
  <c r="D164" i="6" s="1"/>
  <c r="E164" i="6" s="1"/>
  <c r="H164" i="6"/>
  <c r="F164" i="6" s="1"/>
  <c r="B164" i="6"/>
  <c r="AR163" i="6"/>
  <c r="AK163" i="6"/>
  <c r="AG163" i="6"/>
  <c r="AC163" i="6"/>
  <c r="T163" i="6"/>
  <c r="L163" i="6"/>
  <c r="H55" i="10" s="1"/>
  <c r="I163" i="6"/>
  <c r="H163" i="6"/>
  <c r="C163" i="6" s="1"/>
  <c r="AN163" i="6" s="1"/>
  <c r="G163" i="6"/>
  <c r="D163" i="6"/>
  <c r="B163" i="6"/>
  <c r="AR162" i="6"/>
  <c r="AK162" i="6"/>
  <c r="AG162" i="6"/>
  <c r="AC162" i="6"/>
  <c r="T162" i="6"/>
  <c r="L162" i="6"/>
  <c r="H10" i="10" s="1"/>
  <c r="I162" i="6"/>
  <c r="D162" i="6" s="1"/>
  <c r="E162" i="6" s="1"/>
  <c r="H162" i="6"/>
  <c r="G162" i="6"/>
  <c r="F162" i="6"/>
  <c r="C162" i="6"/>
  <c r="AN162" i="6" s="1"/>
  <c r="B162" i="6"/>
  <c r="AR161" i="6"/>
  <c r="AQ161" i="6" s="1"/>
  <c r="AK161" i="6"/>
  <c r="AJ161" i="6"/>
  <c r="AG161" i="6"/>
  <c r="AF161" i="6"/>
  <c r="AC161" i="6"/>
  <c r="T161" i="6"/>
  <c r="AA161" i="6" s="1"/>
  <c r="L161" i="6"/>
  <c r="I161" i="6"/>
  <c r="H161" i="6"/>
  <c r="C161" i="6" s="1"/>
  <c r="AN161" i="6" s="1"/>
  <c r="G161" i="6"/>
  <c r="F161" i="6"/>
  <c r="D161" i="6"/>
  <c r="E161" i="6" s="1"/>
  <c r="B161" i="6"/>
  <c r="AR160" i="6"/>
  <c r="AK160" i="6"/>
  <c r="AG160" i="6"/>
  <c r="AC160" i="6"/>
  <c r="T160" i="6"/>
  <c r="L160" i="6"/>
  <c r="H191" i="10" s="1"/>
  <c r="I160" i="6"/>
  <c r="D160" i="6" s="1"/>
  <c r="E160" i="6" s="1"/>
  <c r="H160" i="6"/>
  <c r="F160" i="6"/>
  <c r="B160" i="6"/>
  <c r="AR159" i="6"/>
  <c r="AK159" i="6"/>
  <c r="AG159" i="6"/>
  <c r="AC159" i="6"/>
  <c r="T159" i="6"/>
  <c r="L159" i="6"/>
  <c r="H313" i="10" s="1"/>
  <c r="I159" i="6"/>
  <c r="G159" i="6" s="1"/>
  <c r="H159" i="6"/>
  <c r="C159" i="6" s="1"/>
  <c r="AN159" i="6" s="1"/>
  <c r="D159" i="6"/>
  <c r="B159" i="6"/>
  <c r="AR158" i="6"/>
  <c r="AK158" i="6"/>
  <c r="AG158" i="6"/>
  <c r="AC158" i="6"/>
  <c r="T158" i="6"/>
  <c r="L158" i="6"/>
  <c r="I158" i="6"/>
  <c r="D158" i="6" s="1"/>
  <c r="H158" i="6"/>
  <c r="F158" i="6" s="1"/>
  <c r="G158" i="6"/>
  <c r="C158" i="6"/>
  <c r="AN158" i="6" s="1"/>
  <c r="B158" i="6"/>
  <c r="AR157" i="6"/>
  <c r="AQ157" i="6" s="1"/>
  <c r="AN157" i="6"/>
  <c r="W157" i="6" s="1"/>
  <c r="AK157" i="6"/>
  <c r="AJ157" i="6"/>
  <c r="AG157" i="6"/>
  <c r="AF157" i="6"/>
  <c r="AC157" i="6"/>
  <c r="T157" i="6"/>
  <c r="AA157" i="6" s="1"/>
  <c r="L157" i="6"/>
  <c r="R157" i="6" s="1"/>
  <c r="I157" i="6"/>
  <c r="H157" i="6"/>
  <c r="G157" i="6"/>
  <c r="F157" i="6"/>
  <c r="D157" i="6"/>
  <c r="E157" i="6" s="1"/>
  <c r="C157" i="6"/>
  <c r="B157" i="6"/>
  <c r="AR156" i="6"/>
  <c r="AK156" i="6"/>
  <c r="AG156" i="6"/>
  <c r="AC156" i="6"/>
  <c r="T156" i="6"/>
  <c r="L156" i="6"/>
  <c r="H159" i="10" s="1"/>
  <c r="I156" i="6"/>
  <c r="D156" i="6" s="1"/>
  <c r="E156" i="6" s="1"/>
  <c r="H156" i="6"/>
  <c r="F156" i="6"/>
  <c r="B156" i="6"/>
  <c r="AR155" i="6"/>
  <c r="AK155" i="6"/>
  <c r="AG155" i="6"/>
  <c r="AC155" i="6"/>
  <c r="T155" i="6"/>
  <c r="L155" i="6"/>
  <c r="H264" i="10" s="1"/>
  <c r="I155" i="6"/>
  <c r="G155" i="6" s="1"/>
  <c r="H155" i="6"/>
  <c r="C155" i="6" s="1"/>
  <c r="AN155" i="6" s="1"/>
  <c r="D155" i="6"/>
  <c r="B155" i="6"/>
  <c r="AR154" i="6"/>
  <c r="AK154" i="6"/>
  <c r="AG154" i="6"/>
  <c r="AC154" i="6"/>
  <c r="T154" i="6"/>
  <c r="L154" i="6"/>
  <c r="H252" i="10" s="1"/>
  <c r="I154" i="6"/>
  <c r="H154" i="6"/>
  <c r="F154" i="6" s="1"/>
  <c r="G154" i="6"/>
  <c r="D154" i="6"/>
  <c r="E154" i="6" s="1"/>
  <c r="C154" i="6"/>
  <c r="AN154" i="6" s="1"/>
  <c r="B154" i="6"/>
  <c r="AR153" i="6"/>
  <c r="AN153" i="6"/>
  <c r="AK153" i="6"/>
  <c r="AG153" i="6"/>
  <c r="AC153" i="6"/>
  <c r="T153" i="6"/>
  <c r="L153" i="6"/>
  <c r="R153" i="6" s="1"/>
  <c r="I153" i="6"/>
  <c r="H153" i="6"/>
  <c r="G153" i="6"/>
  <c r="F153" i="6"/>
  <c r="D153" i="6"/>
  <c r="E153" i="6" s="1"/>
  <c r="C153" i="6"/>
  <c r="B153" i="6"/>
  <c r="AR152" i="6"/>
  <c r="AP152" i="6" s="1"/>
  <c r="AQ152" i="6"/>
  <c r="AK152" i="6"/>
  <c r="AJ152" i="6"/>
  <c r="AG152" i="6"/>
  <c r="AC152" i="6"/>
  <c r="AF152" i="6" s="1"/>
  <c r="AA152" i="6"/>
  <c r="T152" i="6"/>
  <c r="AB152" i="6" s="1"/>
  <c r="L152" i="6"/>
  <c r="I152" i="6"/>
  <c r="D152" i="6" s="1"/>
  <c r="E152" i="6" s="1"/>
  <c r="H152" i="6"/>
  <c r="F152" i="6"/>
  <c r="B152" i="6"/>
  <c r="AR151" i="6"/>
  <c r="AO151" i="6" s="1"/>
  <c r="AQ151" i="6"/>
  <c r="AP151" i="6"/>
  <c r="AK151" i="6"/>
  <c r="AJ151" i="6"/>
  <c r="AG151" i="6"/>
  <c r="AF151" i="6"/>
  <c r="AC151" i="6"/>
  <c r="AA151" i="6"/>
  <c r="T151" i="6"/>
  <c r="AB151" i="6" s="1"/>
  <c r="L151" i="6"/>
  <c r="Q151" i="6" s="1"/>
  <c r="I151" i="6"/>
  <c r="G151" i="6" s="1"/>
  <c r="H151" i="6"/>
  <c r="C151" i="6" s="1"/>
  <c r="AN151" i="6" s="1"/>
  <c r="D151" i="6"/>
  <c r="B151" i="6"/>
  <c r="AR150" i="6"/>
  <c r="AK150" i="6"/>
  <c r="AG150" i="6"/>
  <c r="AC150" i="6"/>
  <c r="T150" i="6"/>
  <c r="L150" i="6"/>
  <c r="I150" i="6"/>
  <c r="D150" i="6" s="1"/>
  <c r="H150" i="6"/>
  <c r="F150" i="6" s="1"/>
  <c r="G150" i="6"/>
  <c r="C150" i="6"/>
  <c r="AN150" i="6" s="1"/>
  <c r="B150" i="6"/>
  <c r="AR149" i="6"/>
  <c r="AK149" i="6"/>
  <c r="AG149" i="6"/>
  <c r="AC149" i="6"/>
  <c r="T149" i="6"/>
  <c r="L149" i="6"/>
  <c r="H365" i="10" s="1"/>
  <c r="I149" i="6"/>
  <c r="H149" i="6"/>
  <c r="C149" i="6" s="1"/>
  <c r="AN149" i="6" s="1"/>
  <c r="G149" i="6"/>
  <c r="F149" i="6"/>
  <c r="D149" i="6"/>
  <c r="E149" i="6" s="1"/>
  <c r="B149" i="6"/>
  <c r="AR148" i="6"/>
  <c r="AK148" i="6"/>
  <c r="AG148" i="6"/>
  <c r="AC148" i="6"/>
  <c r="T148" i="6"/>
  <c r="L148" i="6"/>
  <c r="H148" i="10" s="1"/>
  <c r="I148" i="6"/>
  <c r="D148" i="6" s="1"/>
  <c r="E148" i="6" s="1"/>
  <c r="H148" i="6"/>
  <c r="F148" i="6"/>
  <c r="B148" i="6"/>
  <c r="AR147" i="6"/>
  <c r="AK147" i="6"/>
  <c r="AG147" i="6"/>
  <c r="AC147" i="6"/>
  <c r="T147" i="6"/>
  <c r="L147" i="6"/>
  <c r="H393" i="10" s="1"/>
  <c r="I147" i="6"/>
  <c r="G147" i="6" s="1"/>
  <c r="H147" i="6"/>
  <c r="C147" i="6" s="1"/>
  <c r="AN147" i="6" s="1"/>
  <c r="D147" i="6"/>
  <c r="B147" i="6"/>
  <c r="AR146" i="6"/>
  <c r="AK146" i="6"/>
  <c r="AG146" i="6"/>
  <c r="AC146" i="6"/>
  <c r="T146" i="6"/>
  <c r="L146" i="6"/>
  <c r="H64" i="10" s="1"/>
  <c r="I146" i="6"/>
  <c r="D146" i="6" s="1"/>
  <c r="H146" i="6"/>
  <c r="F146" i="6" s="1"/>
  <c r="G146" i="6"/>
  <c r="C146" i="6"/>
  <c r="AN146" i="6" s="1"/>
  <c r="B146" i="6"/>
  <c r="AR145" i="6"/>
  <c r="AK145" i="6"/>
  <c r="AG145" i="6"/>
  <c r="AC145" i="6"/>
  <c r="T145" i="6"/>
  <c r="L145" i="6"/>
  <c r="H359" i="10" s="1"/>
  <c r="I145" i="6"/>
  <c r="H145" i="6"/>
  <c r="C145" i="6" s="1"/>
  <c r="AN145" i="6" s="1"/>
  <c r="G145" i="6"/>
  <c r="F145" i="6"/>
  <c r="D145" i="6"/>
  <c r="E145" i="6" s="1"/>
  <c r="B145" i="6"/>
  <c r="AR144" i="6"/>
  <c r="AK144" i="6"/>
  <c r="AG144" i="6"/>
  <c r="AC144" i="6"/>
  <c r="T144" i="6"/>
  <c r="L144" i="6"/>
  <c r="H283" i="10" s="1"/>
  <c r="I144" i="6"/>
  <c r="D144" i="6" s="1"/>
  <c r="E144" i="6" s="1"/>
  <c r="H144" i="6"/>
  <c r="F144" i="6"/>
  <c r="B144" i="6"/>
  <c r="AR143" i="6"/>
  <c r="AK143" i="6"/>
  <c r="AG143" i="6"/>
  <c r="AC143" i="6"/>
  <c r="T143" i="6"/>
  <c r="L143" i="6"/>
  <c r="I143" i="6"/>
  <c r="G143" i="6" s="1"/>
  <c r="H143" i="6"/>
  <c r="C143" i="6" s="1"/>
  <c r="AN143" i="6" s="1"/>
  <c r="D143" i="6"/>
  <c r="B143" i="6"/>
  <c r="AR142" i="6"/>
  <c r="AK142" i="6"/>
  <c r="AG142" i="6"/>
  <c r="AC142" i="6"/>
  <c r="T142" i="6"/>
  <c r="L142" i="6"/>
  <c r="H282" i="10" s="1"/>
  <c r="I142" i="6"/>
  <c r="D142" i="6" s="1"/>
  <c r="E142" i="6" s="1"/>
  <c r="H142" i="6"/>
  <c r="G142" i="6"/>
  <c r="F142" i="6"/>
  <c r="C142" i="6"/>
  <c r="AN142" i="6" s="1"/>
  <c r="B142" i="6"/>
  <c r="AR141" i="6"/>
  <c r="AK141" i="6"/>
  <c r="AG141" i="6"/>
  <c r="AC141" i="6"/>
  <c r="T141" i="6"/>
  <c r="L141" i="6"/>
  <c r="H9" i="10" s="1"/>
  <c r="I141" i="6"/>
  <c r="H141" i="6"/>
  <c r="C141" i="6" s="1"/>
  <c r="AN141" i="6" s="1"/>
  <c r="G141" i="6"/>
  <c r="F141" i="6"/>
  <c r="D141" i="6"/>
  <c r="E141" i="6" s="1"/>
  <c r="B141" i="6"/>
  <c r="AR140" i="6"/>
  <c r="AK140" i="6"/>
  <c r="AG140" i="6"/>
  <c r="AC140" i="6"/>
  <c r="T140" i="6"/>
  <c r="L140" i="6"/>
  <c r="H251" i="10" s="1"/>
  <c r="I140" i="6"/>
  <c r="D140" i="6" s="1"/>
  <c r="E140" i="6" s="1"/>
  <c r="H140" i="6"/>
  <c r="F140" i="6"/>
  <c r="B140" i="6"/>
  <c r="AR139" i="6"/>
  <c r="AK139" i="6"/>
  <c r="AG139" i="6"/>
  <c r="AC139" i="6"/>
  <c r="T139" i="6"/>
  <c r="L139" i="6"/>
  <c r="I139" i="6"/>
  <c r="H139" i="6"/>
  <c r="C139" i="6" s="1"/>
  <c r="AN139" i="6" s="1"/>
  <c r="G139" i="6"/>
  <c r="D139" i="6"/>
  <c r="B139" i="6"/>
  <c r="AR138" i="6"/>
  <c r="AK138" i="6"/>
  <c r="AG138" i="6"/>
  <c r="AC138" i="6"/>
  <c r="T138" i="6"/>
  <c r="L138" i="6"/>
  <c r="H104" i="10" s="1"/>
  <c r="I138" i="6"/>
  <c r="D138" i="6" s="1"/>
  <c r="E138" i="6" s="1"/>
  <c r="H138" i="6"/>
  <c r="G138" i="6"/>
  <c r="F138" i="6"/>
  <c r="C138" i="6"/>
  <c r="AN138" i="6" s="1"/>
  <c r="B138" i="6"/>
  <c r="AR137" i="6"/>
  <c r="AK137" i="6"/>
  <c r="AG137" i="6"/>
  <c r="AC137" i="6"/>
  <c r="T137" i="6"/>
  <c r="L137" i="6"/>
  <c r="H50" i="10" s="1"/>
  <c r="I137" i="6"/>
  <c r="G137" i="6" s="1"/>
  <c r="H137" i="6"/>
  <c r="C137" i="6" s="1"/>
  <c r="AN137" i="6" s="1"/>
  <c r="F137" i="6"/>
  <c r="D137" i="6"/>
  <c r="E137" i="6" s="1"/>
  <c r="B137" i="6"/>
  <c r="AR136" i="6"/>
  <c r="AK136" i="6"/>
  <c r="AG136" i="6"/>
  <c r="AC136" i="6"/>
  <c r="T136" i="6"/>
  <c r="L136" i="6"/>
  <c r="H35" i="10" s="1"/>
  <c r="I136" i="6"/>
  <c r="D136" i="6" s="1"/>
  <c r="E136" i="6" s="1"/>
  <c r="H136" i="6"/>
  <c r="F136" i="6" s="1"/>
  <c r="B136" i="6"/>
  <c r="AR135" i="6"/>
  <c r="AK135" i="6"/>
  <c r="AG135" i="6"/>
  <c r="AC135" i="6"/>
  <c r="T135" i="6"/>
  <c r="L135" i="6"/>
  <c r="H68" i="10" s="1"/>
  <c r="I135" i="6"/>
  <c r="H135" i="6"/>
  <c r="C135" i="6" s="1"/>
  <c r="AN135" i="6" s="1"/>
  <c r="G135" i="6"/>
  <c r="D135" i="6"/>
  <c r="B135" i="6"/>
  <c r="AR134" i="6"/>
  <c r="AK134" i="6"/>
  <c r="AG134" i="6"/>
  <c r="AC134" i="6"/>
  <c r="T134" i="6"/>
  <c r="L134" i="6"/>
  <c r="H281" i="10" s="1"/>
  <c r="I134" i="6"/>
  <c r="D134" i="6" s="1"/>
  <c r="E134" i="6" s="1"/>
  <c r="H134" i="6"/>
  <c r="G134" i="6"/>
  <c r="F134" i="6"/>
  <c r="C134" i="6"/>
  <c r="AN134" i="6" s="1"/>
  <c r="B134" i="6"/>
  <c r="AR133" i="6"/>
  <c r="AK133" i="6"/>
  <c r="AG133" i="6"/>
  <c r="AC133" i="6"/>
  <c r="T133" i="6"/>
  <c r="L133" i="6"/>
  <c r="H232" i="10" s="1"/>
  <c r="I133" i="6"/>
  <c r="G133" i="6" s="1"/>
  <c r="H133" i="6"/>
  <c r="C133" i="6" s="1"/>
  <c r="AN133" i="6" s="1"/>
  <c r="F133" i="6"/>
  <c r="D133" i="6"/>
  <c r="E133" i="6" s="1"/>
  <c r="B133" i="6"/>
  <c r="AR132" i="6"/>
  <c r="AK132" i="6"/>
  <c r="AG132" i="6"/>
  <c r="AC132" i="6"/>
  <c r="T132" i="6"/>
  <c r="L132" i="6"/>
  <c r="H312" i="10" s="1"/>
  <c r="I132" i="6"/>
  <c r="D132" i="6" s="1"/>
  <c r="E132" i="6" s="1"/>
  <c r="H132" i="6"/>
  <c r="F132" i="6" s="1"/>
  <c r="B132" i="6"/>
  <c r="AR131" i="6"/>
  <c r="AK131" i="6"/>
  <c r="AG131" i="6"/>
  <c r="AC131" i="6"/>
  <c r="T131" i="6"/>
  <c r="L131" i="6"/>
  <c r="I131" i="6"/>
  <c r="H131" i="6"/>
  <c r="C131" i="6" s="1"/>
  <c r="AN131" i="6" s="1"/>
  <c r="G131" i="6"/>
  <c r="D131" i="6"/>
  <c r="B131" i="6"/>
  <c r="AR130" i="6"/>
  <c r="AK130" i="6"/>
  <c r="AG130" i="6"/>
  <c r="AC130" i="6"/>
  <c r="T130" i="6"/>
  <c r="L130" i="6"/>
  <c r="H8" i="10" s="1"/>
  <c r="I130" i="6"/>
  <c r="D130" i="6" s="1"/>
  <c r="E130" i="6" s="1"/>
  <c r="H130" i="6"/>
  <c r="G130" i="6"/>
  <c r="F130" i="6"/>
  <c r="C130" i="6"/>
  <c r="AN130" i="6" s="1"/>
  <c r="B130" i="6"/>
  <c r="AR129" i="6"/>
  <c r="AK129" i="6"/>
  <c r="AG129" i="6"/>
  <c r="AC129" i="6"/>
  <c r="T129" i="6"/>
  <c r="L129" i="6"/>
  <c r="H103" i="10" s="1"/>
  <c r="I129" i="6"/>
  <c r="G129" i="6" s="1"/>
  <c r="H129" i="6"/>
  <c r="C129" i="6" s="1"/>
  <c r="AN129" i="6" s="1"/>
  <c r="F129" i="6"/>
  <c r="D129" i="6"/>
  <c r="E129" i="6" s="1"/>
  <c r="B129" i="6"/>
  <c r="AR128" i="6"/>
  <c r="AK128" i="6"/>
  <c r="AG128" i="6"/>
  <c r="AC128" i="6"/>
  <c r="T128" i="6"/>
  <c r="L128" i="6"/>
  <c r="H102" i="10" s="1"/>
  <c r="I128" i="6"/>
  <c r="D128" i="6" s="1"/>
  <c r="H128" i="6"/>
  <c r="F128" i="6" s="1"/>
  <c r="B128" i="6"/>
  <c r="AR127" i="6"/>
  <c r="AO127" i="6" s="1"/>
  <c r="AP127" i="6"/>
  <c r="AK127" i="6"/>
  <c r="AJ127" i="6"/>
  <c r="AG127" i="6"/>
  <c r="AC127" i="6"/>
  <c r="AF127" i="6" s="1"/>
  <c r="T127" i="6"/>
  <c r="AB127" i="6" s="1"/>
  <c r="L127" i="6"/>
  <c r="Q127" i="6" s="1"/>
  <c r="I127" i="6"/>
  <c r="H127" i="6"/>
  <c r="C127" i="6" s="1"/>
  <c r="AN127" i="6" s="1"/>
  <c r="G127" i="6"/>
  <c r="D127" i="6"/>
  <c r="B127" i="6"/>
  <c r="AR126" i="6"/>
  <c r="AK126" i="6"/>
  <c r="AG126" i="6"/>
  <c r="AC126" i="6"/>
  <c r="T126" i="6"/>
  <c r="L126" i="6"/>
  <c r="H358" i="10" s="1"/>
  <c r="I126" i="6"/>
  <c r="D126" i="6" s="1"/>
  <c r="E126" i="6" s="1"/>
  <c r="H126" i="6"/>
  <c r="G126" i="6"/>
  <c r="F126" i="6"/>
  <c r="C126" i="6"/>
  <c r="AN126" i="6" s="1"/>
  <c r="B126" i="6"/>
  <c r="AR125" i="6"/>
  <c r="AK125" i="6"/>
  <c r="AG125" i="6"/>
  <c r="AC125" i="6"/>
  <c r="T125" i="6"/>
  <c r="L125" i="6"/>
  <c r="H364" i="10" s="1"/>
  <c r="I125" i="6"/>
  <c r="G125" i="6" s="1"/>
  <c r="H125" i="6"/>
  <c r="C125" i="6" s="1"/>
  <c r="AN125" i="6" s="1"/>
  <c r="F125" i="6"/>
  <c r="D125" i="6"/>
  <c r="E125" i="6" s="1"/>
  <c r="B125" i="6"/>
  <c r="AR124" i="6"/>
  <c r="AK124" i="6"/>
  <c r="AG124" i="6"/>
  <c r="AC124" i="6"/>
  <c r="T124" i="6"/>
  <c r="L124" i="6"/>
  <c r="H392" i="10" s="1"/>
  <c r="I124" i="6"/>
  <c r="D124" i="6" s="1"/>
  <c r="E124" i="6" s="1"/>
  <c r="H124" i="6"/>
  <c r="F124" i="6" s="1"/>
  <c r="B124" i="6"/>
  <c r="AR123" i="6"/>
  <c r="AK123" i="6"/>
  <c r="AG123" i="6"/>
  <c r="AC123" i="6"/>
  <c r="T123" i="6"/>
  <c r="L123" i="6"/>
  <c r="H101" i="10" s="1"/>
  <c r="I123" i="6"/>
  <c r="H123" i="6"/>
  <c r="C123" i="6" s="1"/>
  <c r="AN123" i="6" s="1"/>
  <c r="G123" i="6"/>
  <c r="D123" i="6"/>
  <c r="B123" i="6"/>
  <c r="AR122" i="6"/>
  <c r="AK122" i="6"/>
  <c r="AG122" i="6"/>
  <c r="AC122" i="6"/>
  <c r="T122" i="6"/>
  <c r="L122" i="6"/>
  <c r="H231" i="10" s="1"/>
  <c r="I122" i="6"/>
  <c r="D122" i="6" s="1"/>
  <c r="E122" i="6" s="1"/>
  <c r="H122" i="6"/>
  <c r="G122" i="6"/>
  <c r="F122" i="6"/>
  <c r="C122" i="6"/>
  <c r="AN122" i="6" s="1"/>
  <c r="B122" i="6"/>
  <c r="AR121" i="6"/>
  <c r="AK121" i="6"/>
  <c r="AG121" i="6"/>
  <c r="AC121" i="6"/>
  <c r="T121" i="6"/>
  <c r="L121" i="6"/>
  <c r="H77" i="10" s="1"/>
  <c r="I121" i="6"/>
  <c r="G121" i="6" s="1"/>
  <c r="H121" i="6"/>
  <c r="C121" i="6" s="1"/>
  <c r="AN121" i="6" s="1"/>
  <c r="F121" i="6"/>
  <c r="D121" i="6"/>
  <c r="E121" i="6" s="1"/>
  <c r="B121" i="6"/>
  <c r="AR120" i="6"/>
  <c r="AK120" i="6"/>
  <c r="AG120" i="6"/>
  <c r="AC120" i="6"/>
  <c r="T120" i="6"/>
  <c r="L120" i="6"/>
  <c r="I120" i="6"/>
  <c r="D120" i="6" s="1"/>
  <c r="H120" i="6"/>
  <c r="F120" i="6" s="1"/>
  <c r="B120" i="6"/>
  <c r="AR119" i="6"/>
  <c r="AK119" i="6"/>
  <c r="AG119" i="6"/>
  <c r="AC119" i="6"/>
  <c r="T119" i="6"/>
  <c r="L119" i="6"/>
  <c r="H49" i="10" s="1"/>
  <c r="I119" i="6"/>
  <c r="H119" i="6"/>
  <c r="C119" i="6" s="1"/>
  <c r="AN119" i="6" s="1"/>
  <c r="G119" i="6"/>
  <c r="D119" i="6"/>
  <c r="B119" i="6"/>
  <c r="AR118" i="6"/>
  <c r="AK118" i="6"/>
  <c r="AG118" i="6"/>
  <c r="AC118" i="6"/>
  <c r="T118" i="6"/>
  <c r="L118" i="6"/>
  <c r="H280" i="10" s="1"/>
  <c r="I118" i="6"/>
  <c r="D118" i="6" s="1"/>
  <c r="E118" i="6" s="1"/>
  <c r="H118" i="6"/>
  <c r="G118" i="6"/>
  <c r="F118" i="6"/>
  <c r="C118" i="6"/>
  <c r="AN118" i="6" s="1"/>
  <c r="B118" i="6"/>
  <c r="AR117" i="6"/>
  <c r="AK117" i="6"/>
  <c r="AG117" i="6"/>
  <c r="AC117" i="6"/>
  <c r="T117" i="6"/>
  <c r="L117" i="6"/>
  <c r="H410" i="10" s="1"/>
  <c r="I117" i="6"/>
  <c r="G117" i="6" s="1"/>
  <c r="H117" i="6"/>
  <c r="C117" i="6" s="1"/>
  <c r="AN117" i="6" s="1"/>
  <c r="F117" i="6"/>
  <c r="D117" i="6"/>
  <c r="E117" i="6" s="1"/>
  <c r="B117" i="6"/>
  <c r="AR116" i="6"/>
  <c r="AK116" i="6"/>
  <c r="AG116" i="6"/>
  <c r="AC116" i="6"/>
  <c r="T116" i="6"/>
  <c r="L116" i="6"/>
  <c r="H34" i="10" s="1"/>
  <c r="I116" i="6"/>
  <c r="D116" i="6" s="1"/>
  <c r="H116" i="6"/>
  <c r="F116" i="6" s="1"/>
  <c r="B116" i="6"/>
  <c r="AR115" i="6"/>
  <c r="AK115" i="6"/>
  <c r="AG115" i="6"/>
  <c r="AC115" i="6"/>
  <c r="T115" i="6"/>
  <c r="L115" i="6"/>
  <c r="H190" i="10" s="1"/>
  <c r="I115" i="6"/>
  <c r="H115" i="6"/>
  <c r="C115" i="6" s="1"/>
  <c r="AN115" i="6" s="1"/>
  <c r="G115" i="6"/>
  <c r="D115" i="6"/>
  <c r="B115" i="6"/>
  <c r="AR114" i="6"/>
  <c r="AK114" i="6"/>
  <c r="AG114" i="6"/>
  <c r="AC114" i="6"/>
  <c r="T114" i="6"/>
  <c r="L114" i="6"/>
  <c r="H311" i="10" s="1"/>
  <c r="I114" i="6"/>
  <c r="D114" i="6" s="1"/>
  <c r="E114" i="6" s="1"/>
  <c r="H114" i="6"/>
  <c r="G114" i="6"/>
  <c r="F114" i="6"/>
  <c r="C114" i="6"/>
  <c r="AN114" i="6" s="1"/>
  <c r="B114" i="6"/>
  <c r="AR113" i="6"/>
  <c r="AK113" i="6"/>
  <c r="AG113" i="6"/>
  <c r="AC113" i="6"/>
  <c r="T113" i="6"/>
  <c r="L113" i="6"/>
  <c r="H189" i="10" s="1"/>
  <c r="I113" i="6"/>
  <c r="G113" i="6" s="1"/>
  <c r="H113" i="6"/>
  <c r="C113" i="6" s="1"/>
  <c r="AN113" i="6" s="1"/>
  <c r="F113" i="6"/>
  <c r="D113" i="6"/>
  <c r="E113" i="6" s="1"/>
  <c r="B113" i="6"/>
  <c r="AR112" i="6"/>
  <c r="AK112" i="6"/>
  <c r="AG112" i="6"/>
  <c r="AC112" i="6"/>
  <c r="T112" i="6"/>
  <c r="L112" i="6"/>
  <c r="H335" i="10" s="1"/>
  <c r="I112" i="6"/>
  <c r="D112" i="6" s="1"/>
  <c r="E112" i="6" s="1"/>
  <c r="H112" i="6"/>
  <c r="F112" i="6" s="1"/>
  <c r="B112" i="6"/>
  <c r="AR111" i="6"/>
  <c r="AK111" i="6"/>
  <c r="AG111" i="6"/>
  <c r="AC111" i="6"/>
  <c r="T111" i="6"/>
  <c r="L111" i="6"/>
  <c r="I111" i="6"/>
  <c r="H111" i="6"/>
  <c r="C111" i="6" s="1"/>
  <c r="AN111" i="6" s="1"/>
  <c r="G111" i="6"/>
  <c r="D111" i="6"/>
  <c r="B111" i="6"/>
  <c r="AR110" i="6"/>
  <c r="AP110" i="6" s="1"/>
  <c r="AQ110" i="6"/>
  <c r="AO110" i="6"/>
  <c r="AK110" i="6"/>
  <c r="AG110" i="6"/>
  <c r="AC110" i="6"/>
  <c r="T110" i="6"/>
  <c r="L110" i="6"/>
  <c r="H100" i="10" s="1"/>
  <c r="I110" i="6"/>
  <c r="D110" i="6" s="1"/>
  <c r="E110" i="6" s="1"/>
  <c r="H110" i="6"/>
  <c r="G110" i="6"/>
  <c r="F110" i="6"/>
  <c r="C110" i="6"/>
  <c r="AN110" i="6" s="1"/>
  <c r="B110" i="6"/>
  <c r="AR109" i="6"/>
  <c r="AQ109" i="6" s="1"/>
  <c r="AK109" i="6"/>
  <c r="AJ109" i="6"/>
  <c r="AG109" i="6"/>
  <c r="AF109" i="6"/>
  <c r="AC109" i="6"/>
  <c r="T109" i="6"/>
  <c r="AA109" i="6" s="1"/>
  <c r="L109" i="6"/>
  <c r="R109" i="6" s="1"/>
  <c r="I109" i="6"/>
  <c r="G109" i="6" s="1"/>
  <c r="H109" i="6"/>
  <c r="C109" i="6" s="1"/>
  <c r="AN109" i="6" s="1"/>
  <c r="F109" i="6"/>
  <c r="D109" i="6"/>
  <c r="E109" i="6" s="1"/>
  <c r="B109" i="6"/>
  <c r="AR108" i="6"/>
  <c r="AK108" i="6"/>
  <c r="AG108" i="6"/>
  <c r="AJ108" i="6" s="1"/>
  <c r="AC108" i="6"/>
  <c r="AF108" i="6" s="1"/>
  <c r="AA108" i="6"/>
  <c r="T108" i="6"/>
  <c r="AB108" i="6" s="1"/>
  <c r="Q108" i="6"/>
  <c r="L108" i="6"/>
  <c r="I108" i="6"/>
  <c r="D108" i="6" s="1"/>
  <c r="E108" i="6" s="1"/>
  <c r="H108" i="6"/>
  <c r="F108" i="6"/>
  <c r="B108" i="6"/>
  <c r="AR107" i="6"/>
  <c r="AK107" i="6"/>
  <c r="AG107" i="6"/>
  <c r="AC107" i="6"/>
  <c r="T107" i="6"/>
  <c r="L107" i="6"/>
  <c r="H371" i="10" s="1"/>
  <c r="I107" i="6"/>
  <c r="G107" i="6" s="1"/>
  <c r="H107" i="6"/>
  <c r="C107" i="6" s="1"/>
  <c r="AN107" i="6" s="1"/>
  <c r="D107" i="6"/>
  <c r="B107" i="6"/>
  <c r="AR106" i="6"/>
  <c r="AK106" i="6"/>
  <c r="AG106" i="6"/>
  <c r="AJ106" i="6" s="1"/>
  <c r="AC106" i="6"/>
  <c r="AF106" i="6" s="1"/>
  <c r="T106" i="6"/>
  <c r="L106" i="6"/>
  <c r="H188" i="10" s="1"/>
  <c r="I106" i="6"/>
  <c r="D106" i="6" s="1"/>
  <c r="H106" i="6"/>
  <c r="F106" i="6" s="1"/>
  <c r="G106" i="6"/>
  <c r="C106" i="6"/>
  <c r="AN106" i="6" s="1"/>
  <c r="B106" i="6"/>
  <c r="AR105" i="6"/>
  <c r="AK105" i="6"/>
  <c r="AG105" i="6"/>
  <c r="AC105" i="6"/>
  <c r="T105" i="6"/>
  <c r="L105" i="6"/>
  <c r="H147" i="10" s="1"/>
  <c r="I105" i="6"/>
  <c r="H105" i="6"/>
  <c r="C105" i="6" s="1"/>
  <c r="AN105" i="6" s="1"/>
  <c r="G105" i="6"/>
  <c r="F105" i="6"/>
  <c r="D105" i="6"/>
  <c r="E105" i="6" s="1"/>
  <c r="B105" i="6"/>
  <c r="AR104" i="6"/>
  <c r="AK104" i="6"/>
  <c r="AG104" i="6"/>
  <c r="AC104" i="6"/>
  <c r="T104" i="6"/>
  <c r="L104" i="6"/>
  <c r="H279" i="10" s="1"/>
  <c r="I104" i="6"/>
  <c r="D104" i="6" s="1"/>
  <c r="E104" i="6" s="1"/>
  <c r="H104" i="6"/>
  <c r="F104" i="6"/>
  <c r="B104" i="6"/>
  <c r="AR103" i="6"/>
  <c r="AK103" i="6"/>
  <c r="AG103" i="6"/>
  <c r="AC103" i="6"/>
  <c r="T103" i="6"/>
  <c r="L103" i="6"/>
  <c r="H230" i="10" s="1"/>
  <c r="I103" i="6"/>
  <c r="G103" i="6" s="1"/>
  <c r="H103" i="6"/>
  <c r="C103" i="6" s="1"/>
  <c r="AN103" i="6" s="1"/>
  <c r="D103" i="6"/>
  <c r="B103" i="6"/>
  <c r="AR102" i="6"/>
  <c r="AK102" i="6"/>
  <c r="AG102" i="6"/>
  <c r="AC102" i="6"/>
  <c r="T102" i="6"/>
  <c r="L102" i="6"/>
  <c r="I102" i="6"/>
  <c r="D102" i="6" s="1"/>
  <c r="E102" i="6" s="1"/>
  <c r="H102" i="6"/>
  <c r="G102" i="6"/>
  <c r="F102" i="6"/>
  <c r="C102" i="6"/>
  <c r="AN102" i="6" s="1"/>
  <c r="B102" i="6"/>
  <c r="AR101" i="6"/>
  <c r="AQ101" i="6" s="1"/>
  <c r="AK101" i="6"/>
  <c r="AJ101" i="6"/>
  <c r="AG101" i="6"/>
  <c r="AF101" i="6"/>
  <c r="AC101" i="6"/>
  <c r="T101" i="6"/>
  <c r="AA101" i="6" s="1"/>
  <c r="L101" i="6"/>
  <c r="I101" i="6"/>
  <c r="H101" i="6"/>
  <c r="C101" i="6" s="1"/>
  <c r="AN101" i="6" s="1"/>
  <c r="G101" i="6"/>
  <c r="F101" i="6"/>
  <c r="D101" i="6"/>
  <c r="E101" i="6" s="1"/>
  <c r="B101" i="6"/>
  <c r="AR100" i="6"/>
  <c r="AK100" i="6"/>
  <c r="AG100" i="6"/>
  <c r="AC100" i="6"/>
  <c r="T100" i="6"/>
  <c r="L100" i="6"/>
  <c r="H33" i="10" s="1"/>
  <c r="I100" i="6"/>
  <c r="D100" i="6" s="1"/>
  <c r="E100" i="6" s="1"/>
  <c r="H100" i="6"/>
  <c r="F100" i="6"/>
  <c r="B100" i="6"/>
  <c r="AR99" i="6"/>
  <c r="AK99" i="6"/>
  <c r="AG99" i="6"/>
  <c r="AC99" i="6"/>
  <c r="T99" i="6"/>
  <c r="L99" i="6"/>
  <c r="H32" i="10" s="1"/>
  <c r="I99" i="6"/>
  <c r="G99" i="6" s="1"/>
  <c r="H99" i="6"/>
  <c r="C99" i="6" s="1"/>
  <c r="AN99" i="6" s="1"/>
  <c r="D99" i="6"/>
  <c r="B99" i="6"/>
  <c r="AR98" i="6"/>
  <c r="AQ98" i="6"/>
  <c r="AP98" i="6"/>
  <c r="AO98" i="6"/>
  <c r="AK98" i="6"/>
  <c r="AG98" i="6"/>
  <c r="AJ98" i="6" s="1"/>
  <c r="AC98" i="6"/>
  <c r="AF98" i="6" s="1"/>
  <c r="AA98" i="6"/>
  <c r="T98" i="6"/>
  <c r="AB98" i="6" s="1"/>
  <c r="Q98" i="6"/>
  <c r="L98" i="6"/>
  <c r="I98" i="6"/>
  <c r="D98" i="6" s="1"/>
  <c r="E98" i="6" s="1"/>
  <c r="H98" i="6"/>
  <c r="G98" i="6"/>
  <c r="F98" i="6"/>
  <c r="C98" i="6"/>
  <c r="AN98" i="6" s="1"/>
  <c r="B98" i="6"/>
  <c r="AR97" i="6"/>
  <c r="AQ97" i="6" s="1"/>
  <c r="AK97" i="6"/>
  <c r="AJ97" i="6"/>
  <c r="AG97" i="6"/>
  <c r="AF97" i="6"/>
  <c r="AC97" i="6"/>
  <c r="T97" i="6"/>
  <c r="AA97" i="6" s="1"/>
  <c r="L97" i="6"/>
  <c r="I97" i="6"/>
  <c r="H97" i="6"/>
  <c r="C97" i="6" s="1"/>
  <c r="AN97" i="6" s="1"/>
  <c r="G97" i="6"/>
  <c r="F97" i="6"/>
  <c r="D97" i="6"/>
  <c r="E97" i="6" s="1"/>
  <c r="B97" i="6"/>
  <c r="AR96" i="6"/>
  <c r="AK96" i="6"/>
  <c r="AG96" i="6"/>
  <c r="AC96" i="6"/>
  <c r="T96" i="6"/>
  <c r="L96" i="6"/>
  <c r="H28" i="10" s="1"/>
  <c r="I96" i="6"/>
  <c r="D96" i="6" s="1"/>
  <c r="E96" i="6" s="1"/>
  <c r="H96" i="6"/>
  <c r="F96" i="6"/>
  <c r="B96" i="6"/>
  <c r="AR95" i="6"/>
  <c r="AO95" i="6" s="1"/>
  <c r="AP95" i="6"/>
  <c r="AK95" i="6"/>
  <c r="AJ95" i="6"/>
  <c r="AG95" i="6"/>
  <c r="AF95" i="6"/>
  <c r="AC95" i="6"/>
  <c r="T95" i="6"/>
  <c r="AB95" i="6" s="1"/>
  <c r="L95" i="6"/>
  <c r="Q95" i="6" s="1"/>
  <c r="I95" i="6"/>
  <c r="H95" i="6"/>
  <c r="C95" i="6" s="1"/>
  <c r="AN95" i="6" s="1"/>
  <c r="G95" i="6"/>
  <c r="D95" i="6"/>
  <c r="B95" i="6"/>
  <c r="AR94" i="6"/>
  <c r="AK94" i="6"/>
  <c r="AG94" i="6"/>
  <c r="AC94" i="6"/>
  <c r="T94" i="6"/>
  <c r="L94" i="6"/>
  <c r="H263" i="10" s="1"/>
  <c r="I94" i="6"/>
  <c r="D94" i="6" s="1"/>
  <c r="E94" i="6" s="1"/>
  <c r="H94" i="6"/>
  <c r="G94" i="6"/>
  <c r="F94" i="6"/>
  <c r="C94" i="6"/>
  <c r="AN94" i="6" s="1"/>
  <c r="B94" i="6"/>
  <c r="AR93" i="6"/>
  <c r="AK93" i="6"/>
  <c r="AG93" i="6"/>
  <c r="AC93" i="6"/>
  <c r="T93" i="6"/>
  <c r="L93" i="6"/>
  <c r="H310" i="10" s="1"/>
  <c r="I93" i="6"/>
  <c r="G93" i="6" s="1"/>
  <c r="H93" i="6"/>
  <c r="C93" i="6" s="1"/>
  <c r="AN93" i="6" s="1"/>
  <c r="F93" i="6"/>
  <c r="D93" i="6"/>
  <c r="E93" i="6" s="1"/>
  <c r="B93" i="6"/>
  <c r="AR92" i="6"/>
  <c r="AK92" i="6"/>
  <c r="AG92" i="6"/>
  <c r="AC92" i="6"/>
  <c r="T92" i="6"/>
  <c r="L92" i="6"/>
  <c r="H218" i="10" s="1"/>
  <c r="I92" i="6"/>
  <c r="D92" i="6" s="1"/>
  <c r="E92" i="6" s="1"/>
  <c r="H92" i="6"/>
  <c r="F92" i="6"/>
  <c r="B92" i="6"/>
  <c r="AR91" i="6"/>
  <c r="AK91" i="6"/>
  <c r="AG91" i="6"/>
  <c r="AC91" i="6"/>
  <c r="T91" i="6"/>
  <c r="L91" i="6"/>
  <c r="H54" i="10" s="1"/>
  <c r="I91" i="6"/>
  <c r="G91" i="6" s="1"/>
  <c r="H91" i="6"/>
  <c r="C91" i="6" s="1"/>
  <c r="AN91" i="6" s="1"/>
  <c r="D91" i="6"/>
  <c r="B91" i="6"/>
  <c r="AR90" i="6"/>
  <c r="AK90" i="6"/>
  <c r="AG90" i="6"/>
  <c r="AC90" i="6"/>
  <c r="T90" i="6"/>
  <c r="L90" i="6"/>
  <c r="H229" i="10" s="1"/>
  <c r="I90" i="6"/>
  <c r="D90" i="6" s="1"/>
  <c r="E90" i="6" s="1"/>
  <c r="H90" i="6"/>
  <c r="G90" i="6"/>
  <c r="F90" i="6"/>
  <c r="C90" i="6"/>
  <c r="AN90" i="6" s="1"/>
  <c r="B90" i="6"/>
  <c r="AR89" i="6"/>
  <c r="AK89" i="6"/>
  <c r="AG89" i="6"/>
  <c r="AC89" i="6"/>
  <c r="T89" i="6"/>
  <c r="L89" i="6"/>
  <c r="H53" i="10" s="1"/>
  <c r="I89" i="6"/>
  <c r="H89" i="6"/>
  <c r="C89" i="6" s="1"/>
  <c r="AN89" i="6" s="1"/>
  <c r="G89" i="6"/>
  <c r="F89" i="6"/>
  <c r="D89" i="6"/>
  <c r="E89" i="6" s="1"/>
  <c r="B89" i="6"/>
  <c r="AR88" i="6"/>
  <c r="AK88" i="6"/>
  <c r="AG88" i="6"/>
  <c r="AC88" i="6"/>
  <c r="T88" i="6"/>
  <c r="L88" i="6"/>
  <c r="H370" i="10" s="1"/>
  <c r="I88" i="6"/>
  <c r="D88" i="6" s="1"/>
  <c r="E88" i="6" s="1"/>
  <c r="H88" i="6"/>
  <c r="F88" i="6"/>
  <c r="B88" i="6"/>
  <c r="AR87" i="6"/>
  <c r="AK87" i="6"/>
  <c r="AG87" i="6"/>
  <c r="AC87" i="6"/>
  <c r="T87" i="6"/>
  <c r="L87" i="6"/>
  <c r="I87" i="6"/>
  <c r="G87" i="6" s="1"/>
  <c r="H87" i="6"/>
  <c r="C87" i="6" s="1"/>
  <c r="AN87" i="6" s="1"/>
  <c r="D87" i="6"/>
  <c r="B87" i="6"/>
  <c r="AR86" i="6"/>
  <c r="AK86" i="6"/>
  <c r="AG86" i="6"/>
  <c r="AC86" i="6"/>
  <c r="T86" i="6"/>
  <c r="L86" i="6"/>
  <c r="H31" i="10" s="1"/>
  <c r="I86" i="6"/>
  <c r="D86" i="6" s="1"/>
  <c r="E86" i="6" s="1"/>
  <c r="H86" i="6"/>
  <c r="G86" i="6"/>
  <c r="F86" i="6"/>
  <c r="C86" i="6"/>
  <c r="AN86" i="6" s="1"/>
  <c r="B86" i="6"/>
  <c r="AR85" i="6"/>
  <c r="AK85" i="6"/>
  <c r="AG85" i="6"/>
  <c r="AC85" i="6"/>
  <c r="T85" i="6"/>
  <c r="L85" i="6"/>
  <c r="H99" i="10" s="1"/>
  <c r="I85" i="6"/>
  <c r="H85" i="6"/>
  <c r="C85" i="6" s="1"/>
  <c r="AN85" i="6" s="1"/>
  <c r="G85" i="6"/>
  <c r="F85" i="6"/>
  <c r="D85" i="6"/>
  <c r="E85" i="6" s="1"/>
  <c r="B85" i="6"/>
  <c r="AR84" i="6"/>
  <c r="AK84" i="6"/>
  <c r="AG84" i="6"/>
  <c r="AC84" i="6"/>
  <c r="T84" i="6"/>
  <c r="L84" i="6"/>
  <c r="H250" i="10" s="1"/>
  <c r="I84" i="6"/>
  <c r="D84" i="6" s="1"/>
  <c r="E84" i="6" s="1"/>
  <c r="H84" i="6"/>
  <c r="F84" i="6"/>
  <c r="B84" i="6"/>
  <c r="AR83" i="6"/>
  <c r="AK83" i="6"/>
  <c r="AG83" i="6"/>
  <c r="AC83" i="6"/>
  <c r="T83" i="6"/>
  <c r="L83" i="6"/>
  <c r="H278" i="10" s="1"/>
  <c r="I83" i="6"/>
  <c r="G83" i="6" s="1"/>
  <c r="H83" i="6"/>
  <c r="C83" i="6" s="1"/>
  <c r="AN83" i="6" s="1"/>
  <c r="D83" i="6"/>
  <c r="B83" i="6"/>
  <c r="AR82" i="6"/>
  <c r="AK82" i="6"/>
  <c r="AG82" i="6"/>
  <c r="AC82" i="6"/>
  <c r="T82" i="6"/>
  <c r="L82" i="6"/>
  <c r="I82" i="6"/>
  <c r="D82" i="6" s="1"/>
  <c r="E82" i="6" s="1"/>
  <c r="H82" i="6"/>
  <c r="G82" i="6"/>
  <c r="F82" i="6"/>
  <c r="C82" i="6"/>
  <c r="AN82" i="6" s="1"/>
  <c r="B82" i="6"/>
  <c r="AR81" i="6"/>
  <c r="AK81" i="6"/>
  <c r="AG81" i="6"/>
  <c r="AC81" i="6"/>
  <c r="T81" i="6"/>
  <c r="L81" i="6"/>
  <c r="H262" i="10" s="1"/>
  <c r="I81" i="6"/>
  <c r="G81" i="6" s="1"/>
  <c r="H81" i="6"/>
  <c r="C81" i="6" s="1"/>
  <c r="AN81" i="6" s="1"/>
  <c r="F81" i="6"/>
  <c r="D81" i="6"/>
  <c r="E81" i="6" s="1"/>
  <c r="B81" i="6"/>
  <c r="AR80" i="6"/>
  <c r="AK80" i="6"/>
  <c r="AG80" i="6"/>
  <c r="AC80" i="6"/>
  <c r="T80" i="6"/>
  <c r="L80" i="6"/>
  <c r="H261" i="10" s="1"/>
  <c r="I80" i="6"/>
  <c r="D80" i="6" s="1"/>
  <c r="E80" i="6" s="1"/>
  <c r="H80" i="6"/>
  <c r="F80" i="6" s="1"/>
  <c r="B80" i="6"/>
  <c r="AR79" i="6"/>
  <c r="AK79" i="6"/>
  <c r="AG79" i="6"/>
  <c r="AC79" i="6"/>
  <c r="T79" i="6"/>
  <c r="L79" i="6"/>
  <c r="H24" i="10" s="1"/>
  <c r="I79" i="6"/>
  <c r="H79" i="6"/>
  <c r="C79" i="6" s="1"/>
  <c r="AN79" i="6" s="1"/>
  <c r="G79" i="6"/>
  <c r="D79" i="6"/>
  <c r="B79" i="6"/>
  <c r="AR78" i="6"/>
  <c r="AK78" i="6"/>
  <c r="AG78" i="6"/>
  <c r="AC78" i="6"/>
  <c r="T78" i="6"/>
  <c r="L78" i="6"/>
  <c r="H98" i="10" s="1"/>
  <c r="I78" i="6"/>
  <c r="D78" i="6" s="1"/>
  <c r="E78" i="6" s="1"/>
  <c r="H78" i="6"/>
  <c r="G78" i="6"/>
  <c r="F78" i="6"/>
  <c r="C78" i="6"/>
  <c r="AN78" i="6" s="1"/>
  <c r="B78" i="6"/>
  <c r="AR77" i="6"/>
  <c r="AK77" i="6"/>
  <c r="AG77" i="6"/>
  <c r="AC77" i="6"/>
  <c r="T77" i="6"/>
  <c r="L77" i="6"/>
  <c r="H380" i="10" s="1"/>
  <c r="I77" i="6"/>
  <c r="D77" i="6" s="1"/>
  <c r="E77" i="6" s="1"/>
  <c r="H77" i="6"/>
  <c r="C77" i="6" s="1"/>
  <c r="AN77" i="6" s="1"/>
  <c r="F77" i="6"/>
  <c r="B77" i="6"/>
  <c r="AR76" i="6"/>
  <c r="AQ76" i="6"/>
  <c r="AP76" i="6"/>
  <c r="AO76" i="6"/>
  <c r="AK76" i="6"/>
  <c r="AG76" i="6"/>
  <c r="AC76" i="6"/>
  <c r="T76" i="6"/>
  <c r="L76" i="6"/>
  <c r="H228" i="10" s="1"/>
  <c r="I76" i="6"/>
  <c r="D76" i="6" s="1"/>
  <c r="H76" i="6"/>
  <c r="C76" i="6" s="1"/>
  <c r="B76" i="6"/>
  <c r="AR75" i="6"/>
  <c r="AK75" i="6"/>
  <c r="AG75" i="6"/>
  <c r="AC75" i="6"/>
  <c r="T75" i="6"/>
  <c r="L75" i="6"/>
  <c r="H97" i="10" s="1"/>
  <c r="I75" i="6"/>
  <c r="H75" i="6"/>
  <c r="C75" i="6" s="1"/>
  <c r="AN75" i="6" s="1"/>
  <c r="G75" i="6"/>
  <c r="D75" i="6"/>
  <c r="B75" i="6"/>
  <c r="AR74" i="6"/>
  <c r="AK74" i="6"/>
  <c r="AG74" i="6"/>
  <c r="AC74" i="6"/>
  <c r="T74" i="6"/>
  <c r="L74" i="6"/>
  <c r="H328" i="10" s="1"/>
  <c r="I74" i="6"/>
  <c r="D74" i="6" s="1"/>
  <c r="E74" i="6" s="1"/>
  <c r="H74" i="6"/>
  <c r="G74" i="6"/>
  <c r="F74" i="6"/>
  <c r="C74" i="6"/>
  <c r="AN74" i="6" s="1"/>
  <c r="B74" i="6"/>
  <c r="AR73" i="6"/>
  <c r="AK73" i="6"/>
  <c r="AJ73" i="6"/>
  <c r="AG73" i="6"/>
  <c r="AF73" i="6"/>
  <c r="AC73" i="6"/>
  <c r="T73" i="6"/>
  <c r="AA73" i="6" s="1"/>
  <c r="L73" i="6"/>
  <c r="I73" i="6"/>
  <c r="D73" i="6" s="1"/>
  <c r="E73" i="6" s="1"/>
  <c r="H73" i="6"/>
  <c r="F73" i="6"/>
  <c r="B73" i="6"/>
  <c r="AR72" i="6"/>
  <c r="AK72" i="6"/>
  <c r="AG72" i="6"/>
  <c r="AC72" i="6"/>
  <c r="T72" i="6"/>
  <c r="L72" i="6"/>
  <c r="H277" i="10" s="1"/>
  <c r="I72" i="6"/>
  <c r="D72" i="6" s="1"/>
  <c r="H72" i="6"/>
  <c r="C72" i="6" s="1"/>
  <c r="B72" i="6"/>
  <c r="AR71" i="6"/>
  <c r="AK71" i="6"/>
  <c r="AG71" i="6"/>
  <c r="AC71" i="6"/>
  <c r="T71" i="6"/>
  <c r="L71" i="6"/>
  <c r="H350" i="10" s="1"/>
  <c r="I71" i="6"/>
  <c r="H71" i="6"/>
  <c r="C71" i="6" s="1"/>
  <c r="AN71" i="6" s="1"/>
  <c r="G71" i="6"/>
  <c r="D71" i="6"/>
  <c r="B71" i="6"/>
  <c r="AR70" i="6"/>
  <c r="AK70" i="6"/>
  <c r="AG70" i="6"/>
  <c r="AC70" i="6"/>
  <c r="T70" i="6"/>
  <c r="L70" i="6"/>
  <c r="I70" i="6"/>
  <c r="H70" i="6"/>
  <c r="G70" i="6"/>
  <c r="F70" i="6"/>
  <c r="D70" i="6"/>
  <c r="E70" i="6" s="1"/>
  <c r="C70" i="6"/>
  <c r="AN70" i="6" s="1"/>
  <c r="B70" i="6"/>
  <c r="AR69" i="6"/>
  <c r="AK69" i="6"/>
  <c r="AG69" i="6"/>
  <c r="AC69" i="6"/>
  <c r="T69" i="6"/>
  <c r="L69" i="6"/>
  <c r="H334" i="10" s="1"/>
  <c r="I69" i="6"/>
  <c r="D69" i="6" s="1"/>
  <c r="E69" i="6" s="1"/>
  <c r="H69" i="6"/>
  <c r="F69" i="6"/>
  <c r="B69" i="6"/>
  <c r="AR68" i="6"/>
  <c r="AK68" i="6"/>
  <c r="AG68" i="6"/>
  <c r="AC68" i="6"/>
  <c r="T68" i="6"/>
  <c r="L68" i="6"/>
  <c r="H401" i="10" s="1"/>
  <c r="I68" i="6"/>
  <c r="D68" i="6" s="1"/>
  <c r="H68" i="6"/>
  <c r="C68" i="6" s="1"/>
  <c r="B68" i="6"/>
  <c r="AR67" i="6"/>
  <c r="AK67" i="6"/>
  <c r="AG67" i="6"/>
  <c r="AC67" i="6"/>
  <c r="T67" i="6"/>
  <c r="L67" i="6"/>
  <c r="H176" i="10" s="1"/>
  <c r="I67" i="6"/>
  <c r="H67" i="6"/>
  <c r="C67" i="6" s="1"/>
  <c r="AN67" i="6" s="1"/>
  <c r="G67" i="6"/>
  <c r="D67" i="6"/>
  <c r="B67" i="6"/>
  <c r="AR66" i="6"/>
  <c r="AQ66" i="6" s="1"/>
  <c r="AO66" i="6"/>
  <c r="AK66" i="6"/>
  <c r="AG66" i="6"/>
  <c r="AC66" i="6"/>
  <c r="T66" i="6"/>
  <c r="L66" i="6"/>
  <c r="H67" i="10" s="1"/>
  <c r="I66" i="6"/>
  <c r="H66" i="6"/>
  <c r="G66" i="6"/>
  <c r="F66" i="6"/>
  <c r="D66" i="6"/>
  <c r="E66" i="6" s="1"/>
  <c r="C66" i="6"/>
  <c r="AN66" i="6" s="1"/>
  <c r="B66" i="6"/>
  <c r="AR65" i="6"/>
  <c r="AK65" i="6"/>
  <c r="AG65" i="6"/>
  <c r="AC65" i="6"/>
  <c r="T65" i="6"/>
  <c r="L65" i="6"/>
  <c r="H227" i="10" s="1"/>
  <c r="I65" i="6"/>
  <c r="D65" i="6" s="1"/>
  <c r="E65" i="6" s="1"/>
  <c r="H65" i="6"/>
  <c r="F65" i="6"/>
  <c r="B65" i="6"/>
  <c r="AR64" i="6"/>
  <c r="AO64" i="6" s="1"/>
  <c r="AQ64" i="6"/>
  <c r="AP64" i="6"/>
  <c r="AK64" i="6"/>
  <c r="AG64" i="6"/>
  <c r="AJ64" i="6" s="1"/>
  <c r="AC64" i="6"/>
  <c r="AF64" i="6" s="1"/>
  <c r="AA64" i="6"/>
  <c r="T64" i="6"/>
  <c r="AB64" i="6" s="1"/>
  <c r="L64" i="6"/>
  <c r="Q64" i="6" s="1"/>
  <c r="I64" i="6"/>
  <c r="D64" i="6" s="1"/>
  <c r="H64" i="6"/>
  <c r="C64" i="6" s="1"/>
  <c r="AN64" i="6" s="1"/>
  <c r="B64" i="6"/>
  <c r="AR63" i="6"/>
  <c r="AK63" i="6"/>
  <c r="AG63" i="6"/>
  <c r="AC63" i="6"/>
  <c r="T63" i="6"/>
  <c r="L63" i="6"/>
  <c r="I63" i="6"/>
  <c r="H63" i="6"/>
  <c r="C63" i="6" s="1"/>
  <c r="AN63" i="6" s="1"/>
  <c r="G63" i="6"/>
  <c r="D63" i="6"/>
  <c r="B63" i="6"/>
  <c r="AR62" i="6"/>
  <c r="AK62" i="6"/>
  <c r="AG62" i="6"/>
  <c r="AC62" i="6"/>
  <c r="T62" i="6"/>
  <c r="L62" i="6"/>
  <c r="H27" i="10" s="1"/>
  <c r="I62" i="6"/>
  <c r="H62" i="6"/>
  <c r="G62" i="6"/>
  <c r="F62" i="6"/>
  <c r="D62" i="6"/>
  <c r="E62" i="6" s="1"/>
  <c r="C62" i="6"/>
  <c r="AN62" i="6" s="1"/>
  <c r="B62" i="6"/>
  <c r="AR61" i="6"/>
  <c r="AK61" i="6"/>
  <c r="AG61" i="6"/>
  <c r="AC61" i="6"/>
  <c r="T61" i="6"/>
  <c r="L61" i="6"/>
  <c r="H96" i="10" s="1"/>
  <c r="I61" i="6"/>
  <c r="D61" i="6" s="1"/>
  <c r="E61" i="6" s="1"/>
  <c r="H61" i="6"/>
  <c r="F61" i="6"/>
  <c r="B61" i="6"/>
  <c r="AR60" i="6"/>
  <c r="AK60" i="6"/>
  <c r="AG60" i="6"/>
  <c r="AC60" i="6"/>
  <c r="T60" i="6"/>
  <c r="L60" i="6"/>
  <c r="H23" i="10" s="1"/>
  <c r="I60" i="6"/>
  <c r="D60" i="6" s="1"/>
  <c r="H60" i="6"/>
  <c r="C60" i="6" s="1"/>
  <c r="AN60" i="6" s="1"/>
  <c r="B60" i="6"/>
  <c r="AR59" i="6"/>
  <c r="AK59" i="6"/>
  <c r="AG59" i="6"/>
  <c r="AC59" i="6"/>
  <c r="T59" i="6"/>
  <c r="L59" i="6"/>
  <c r="H309" i="10" s="1"/>
  <c r="I59" i="6"/>
  <c r="H59" i="6"/>
  <c r="C59" i="6" s="1"/>
  <c r="AN59" i="6" s="1"/>
  <c r="G59" i="6"/>
  <c r="D59" i="6"/>
  <c r="B59" i="6"/>
  <c r="AR58" i="6"/>
  <c r="AK58" i="6"/>
  <c r="AG58" i="6"/>
  <c r="AC58" i="6"/>
  <c r="T58" i="6"/>
  <c r="L58" i="6"/>
  <c r="H95" i="10" s="1"/>
  <c r="I58" i="6"/>
  <c r="H58" i="6"/>
  <c r="G58" i="6"/>
  <c r="F58" i="6"/>
  <c r="D58" i="6"/>
  <c r="E58" i="6" s="1"/>
  <c r="C58" i="6"/>
  <c r="AN58" i="6" s="1"/>
  <c r="B58" i="6"/>
  <c r="AR57" i="6"/>
  <c r="AK57" i="6"/>
  <c r="AG57" i="6"/>
  <c r="AC57" i="6"/>
  <c r="T57" i="6"/>
  <c r="L57" i="6"/>
  <c r="H187" i="10" s="1"/>
  <c r="I57" i="6"/>
  <c r="D57" i="6" s="1"/>
  <c r="E57" i="6" s="1"/>
  <c r="H57" i="6"/>
  <c r="F57" i="6"/>
  <c r="B57" i="6"/>
  <c r="AR56" i="6"/>
  <c r="AK56" i="6"/>
  <c r="AG56" i="6"/>
  <c r="AC56" i="6"/>
  <c r="T56" i="6"/>
  <c r="L56" i="6"/>
  <c r="H327" i="10" s="1"/>
  <c r="I56" i="6"/>
  <c r="D56" i="6" s="1"/>
  <c r="H56" i="6"/>
  <c r="C56" i="6" s="1"/>
  <c r="AN56" i="6" s="1"/>
  <c r="B56" i="6"/>
  <c r="AR55" i="6"/>
  <c r="AK55" i="6"/>
  <c r="AG55" i="6"/>
  <c r="AC55" i="6"/>
  <c r="T55" i="6"/>
  <c r="L55" i="6"/>
  <c r="H308" i="10" s="1"/>
  <c r="I55" i="6"/>
  <c r="H55" i="6"/>
  <c r="C55" i="6" s="1"/>
  <c r="AN55" i="6" s="1"/>
  <c r="G55" i="6"/>
  <c r="D55" i="6"/>
  <c r="B55" i="6"/>
  <c r="AR54" i="6"/>
  <c r="AK54" i="6"/>
  <c r="AG54" i="6"/>
  <c r="AC54" i="6"/>
  <c r="T54" i="6"/>
  <c r="L54" i="6"/>
  <c r="H30" i="10" s="1"/>
  <c r="I54" i="6"/>
  <c r="H54" i="6"/>
  <c r="G54" i="6"/>
  <c r="F54" i="6"/>
  <c r="D54" i="6"/>
  <c r="E54" i="6" s="1"/>
  <c r="C54" i="6"/>
  <c r="AN54" i="6" s="1"/>
  <c r="B54" i="6"/>
  <c r="AR53" i="6"/>
  <c r="AK53" i="6"/>
  <c r="AG53" i="6"/>
  <c r="AC53" i="6"/>
  <c r="T53" i="6"/>
  <c r="L53" i="6"/>
  <c r="H186" i="10" s="1"/>
  <c r="I53" i="6"/>
  <c r="D53" i="6" s="1"/>
  <c r="E53" i="6" s="1"/>
  <c r="H53" i="6"/>
  <c r="F53" i="6"/>
  <c r="B53" i="6"/>
  <c r="AR52" i="6"/>
  <c r="AK52" i="6"/>
  <c r="AG52" i="6"/>
  <c r="AC52" i="6"/>
  <c r="T52" i="6"/>
  <c r="L52" i="6"/>
  <c r="H66" i="10" s="1"/>
  <c r="I52" i="6"/>
  <c r="D52" i="6" s="1"/>
  <c r="H52" i="6"/>
  <c r="C52" i="6" s="1"/>
  <c r="B52" i="6"/>
  <c r="AR51" i="6"/>
  <c r="AQ51" i="6"/>
  <c r="AP51" i="6"/>
  <c r="AO51" i="6"/>
  <c r="AK51" i="6"/>
  <c r="AG51" i="6"/>
  <c r="AJ51" i="6" s="1"/>
  <c r="AC51" i="6"/>
  <c r="AF51" i="6" s="1"/>
  <c r="AA51" i="6"/>
  <c r="T51" i="6"/>
  <c r="AB51" i="6" s="1"/>
  <c r="Q51" i="6"/>
  <c r="L51" i="6"/>
  <c r="I51" i="6"/>
  <c r="H51" i="6"/>
  <c r="C51" i="6" s="1"/>
  <c r="AN51" i="6" s="1"/>
  <c r="G51" i="6"/>
  <c r="D51" i="6"/>
  <c r="B51" i="6"/>
  <c r="AR50" i="6"/>
  <c r="AQ50" i="6" s="1"/>
  <c r="AO50" i="6"/>
  <c r="AK50" i="6"/>
  <c r="AG50" i="6"/>
  <c r="AJ50" i="6" s="1"/>
  <c r="AC50" i="6"/>
  <c r="AF50" i="6" s="1"/>
  <c r="T50" i="6"/>
  <c r="AB50" i="6" s="1"/>
  <c r="Q50" i="6"/>
  <c r="L50" i="6"/>
  <c r="I50" i="6"/>
  <c r="D50" i="6" s="1"/>
  <c r="E50" i="6" s="1"/>
  <c r="H50" i="6"/>
  <c r="G50" i="6"/>
  <c r="F50" i="6"/>
  <c r="C50" i="6"/>
  <c r="AN50" i="6" s="1"/>
  <c r="B50" i="6"/>
  <c r="AR49" i="6"/>
  <c r="AQ49" i="6" s="1"/>
  <c r="AK49" i="6"/>
  <c r="AJ49" i="6"/>
  <c r="AG49" i="6"/>
  <c r="AF49" i="6"/>
  <c r="AC49" i="6"/>
  <c r="T49" i="6"/>
  <c r="AA49" i="6" s="1"/>
  <c r="L49" i="6"/>
  <c r="I49" i="6"/>
  <c r="D49" i="6" s="1"/>
  <c r="E49" i="6" s="1"/>
  <c r="H49" i="6"/>
  <c r="F49" i="6"/>
  <c r="B49" i="6"/>
  <c r="AR48" i="6"/>
  <c r="AK48" i="6"/>
  <c r="AG48" i="6"/>
  <c r="AC48" i="6"/>
  <c r="T48" i="6"/>
  <c r="L48" i="6"/>
  <c r="H73" i="10" s="1"/>
  <c r="I48" i="6"/>
  <c r="D48" i="6" s="1"/>
  <c r="H48" i="6"/>
  <c r="C48" i="6" s="1"/>
  <c r="AN48" i="6" s="1"/>
  <c r="B48" i="6"/>
  <c r="AR47" i="6"/>
  <c r="AK47" i="6"/>
  <c r="AG47" i="6"/>
  <c r="AC47" i="6"/>
  <c r="T47" i="6"/>
  <c r="L47" i="6"/>
  <c r="H22" i="10" s="1"/>
  <c r="I47" i="6"/>
  <c r="H47" i="6"/>
  <c r="C47" i="6" s="1"/>
  <c r="AN47" i="6" s="1"/>
  <c r="G47" i="6"/>
  <c r="D47" i="6"/>
  <c r="B47" i="6"/>
  <c r="AR46" i="6"/>
  <c r="AK46" i="6"/>
  <c r="AG46" i="6"/>
  <c r="AJ46" i="6" s="1"/>
  <c r="AC46" i="6"/>
  <c r="AF46" i="6" s="1"/>
  <c r="T46" i="6"/>
  <c r="L46" i="6"/>
  <c r="I46" i="6"/>
  <c r="H46" i="6"/>
  <c r="G46" i="6"/>
  <c r="F46" i="6"/>
  <c r="D46" i="6"/>
  <c r="E46" i="6" s="1"/>
  <c r="C46" i="6"/>
  <c r="AN46" i="6" s="1"/>
  <c r="B46" i="6"/>
  <c r="AR45" i="6"/>
  <c r="AK45" i="6"/>
  <c r="AJ45" i="6"/>
  <c r="AG45" i="6"/>
  <c r="AC45" i="6"/>
  <c r="T45" i="6"/>
  <c r="L45" i="6"/>
  <c r="H94" i="10" s="1"/>
  <c r="I45" i="6"/>
  <c r="D45" i="6" s="1"/>
  <c r="E45" i="6" s="1"/>
  <c r="H45" i="6"/>
  <c r="F45" i="6"/>
  <c r="B45" i="6"/>
  <c r="AR44" i="6"/>
  <c r="AK44" i="6"/>
  <c r="AG44" i="6"/>
  <c r="AC44" i="6"/>
  <c r="T44" i="6"/>
  <c r="L44" i="6"/>
  <c r="H7" i="10" s="1"/>
  <c r="I44" i="6"/>
  <c r="D44" i="6" s="1"/>
  <c r="H44" i="6"/>
  <c r="C44" i="6" s="1"/>
  <c r="AN44" i="6" s="1"/>
  <c r="B44" i="6"/>
  <c r="AR43" i="6"/>
  <c r="AK43" i="6"/>
  <c r="AG43" i="6"/>
  <c r="AC43" i="6"/>
  <c r="T43" i="6"/>
  <c r="L43" i="6"/>
  <c r="H363" i="10" s="1"/>
  <c r="I43" i="6"/>
  <c r="H43" i="6"/>
  <c r="C43" i="6" s="1"/>
  <c r="AN43" i="6" s="1"/>
  <c r="G43" i="6"/>
  <c r="D43" i="6"/>
  <c r="B43" i="6"/>
  <c r="AR42" i="6"/>
  <c r="AK42" i="6"/>
  <c r="AG42" i="6"/>
  <c r="AC42" i="6"/>
  <c r="T42" i="6"/>
  <c r="L42" i="6"/>
  <c r="H146" i="10" s="1"/>
  <c r="I42" i="6"/>
  <c r="H42" i="6"/>
  <c r="G42" i="6"/>
  <c r="F42" i="6"/>
  <c r="D42" i="6"/>
  <c r="E42" i="6" s="1"/>
  <c r="C42" i="6"/>
  <c r="AN42" i="6" s="1"/>
  <c r="B42" i="6"/>
  <c r="AR41" i="6"/>
  <c r="AK41" i="6"/>
  <c r="AG41" i="6"/>
  <c r="AC41" i="6"/>
  <c r="T41" i="6"/>
  <c r="L41" i="6"/>
  <c r="H307" i="10" s="1"/>
  <c r="I41" i="6"/>
  <c r="D41" i="6" s="1"/>
  <c r="E41" i="6" s="1"/>
  <c r="H41" i="6"/>
  <c r="F41" i="6"/>
  <c r="B41" i="6"/>
  <c r="AR40" i="6"/>
  <c r="AK40" i="6"/>
  <c r="AJ40" i="6"/>
  <c r="AG40" i="6"/>
  <c r="AF40" i="6"/>
  <c r="AC40" i="6"/>
  <c r="T40" i="6"/>
  <c r="L40" i="6"/>
  <c r="H93" i="10" s="1"/>
  <c r="I40" i="6"/>
  <c r="D40" i="6" s="1"/>
  <c r="H40" i="6"/>
  <c r="C40" i="6" s="1"/>
  <c r="B40" i="6"/>
  <c r="AR39" i="6"/>
  <c r="AQ39" i="6"/>
  <c r="AP39" i="6"/>
  <c r="AO39" i="6"/>
  <c r="AK39" i="6"/>
  <c r="AG39" i="6"/>
  <c r="AC39" i="6"/>
  <c r="T39" i="6"/>
  <c r="L39" i="6"/>
  <c r="H92" i="10" s="1"/>
  <c r="I39" i="6"/>
  <c r="H39" i="6"/>
  <c r="C39" i="6" s="1"/>
  <c r="AN39" i="6" s="1"/>
  <c r="G39" i="6"/>
  <c r="D39" i="6"/>
  <c r="B39" i="6"/>
  <c r="AR38" i="6"/>
  <c r="AQ38" i="6" s="1"/>
  <c r="AO38" i="6"/>
  <c r="AK38" i="6"/>
  <c r="AG38" i="6"/>
  <c r="AC38" i="6"/>
  <c r="T38" i="6"/>
  <c r="L38" i="6"/>
  <c r="H91" i="10" s="1"/>
  <c r="I38" i="6"/>
  <c r="H38" i="6"/>
  <c r="G38" i="6"/>
  <c r="F38" i="6"/>
  <c r="D38" i="6"/>
  <c r="E38" i="6" s="1"/>
  <c r="C38" i="6"/>
  <c r="AN38" i="6" s="1"/>
  <c r="B38" i="6"/>
  <c r="AR37" i="6"/>
  <c r="AK37" i="6"/>
  <c r="AG37" i="6"/>
  <c r="AC37" i="6"/>
  <c r="T37" i="6"/>
  <c r="L37" i="6"/>
  <c r="H226" i="10" s="1"/>
  <c r="I37" i="6"/>
  <c r="D37" i="6" s="1"/>
  <c r="E37" i="6" s="1"/>
  <c r="H37" i="6"/>
  <c r="F37" i="6"/>
  <c r="B37" i="6"/>
  <c r="AR36" i="6"/>
  <c r="AK36" i="6"/>
  <c r="AG36" i="6"/>
  <c r="AC36" i="6"/>
  <c r="T36" i="6"/>
  <c r="L36" i="6"/>
  <c r="H260" i="10" s="1"/>
  <c r="I36" i="6"/>
  <c r="D36" i="6" s="1"/>
  <c r="H36" i="6"/>
  <c r="C36" i="6" s="1"/>
  <c r="AN36" i="6" s="1"/>
  <c r="B36" i="6"/>
  <c r="AR35" i="6"/>
  <c r="AK35" i="6"/>
  <c r="AG35" i="6"/>
  <c r="AC35" i="6"/>
  <c r="T35" i="6"/>
  <c r="L35" i="6"/>
  <c r="H225" i="10" s="1"/>
  <c r="I35" i="6"/>
  <c r="H35" i="6"/>
  <c r="C35" i="6" s="1"/>
  <c r="AN35" i="6" s="1"/>
  <c r="G35" i="6"/>
  <c r="D35" i="6"/>
  <c r="B35" i="6"/>
  <c r="AR34" i="6"/>
  <c r="AK34" i="6"/>
  <c r="AG34" i="6"/>
  <c r="AC34" i="6"/>
  <c r="T34" i="6"/>
  <c r="L34" i="6"/>
  <c r="H90" i="10" s="1"/>
  <c r="I34" i="6"/>
  <c r="H34" i="6"/>
  <c r="G34" i="6"/>
  <c r="F34" i="6"/>
  <c r="D34" i="6"/>
  <c r="E34" i="6" s="1"/>
  <c r="C34" i="6"/>
  <c r="AN34" i="6" s="1"/>
  <c r="B34" i="6"/>
  <c r="AR33" i="6"/>
  <c r="AK33" i="6"/>
  <c r="AG33" i="6"/>
  <c r="AC33" i="6"/>
  <c r="T33" i="6"/>
  <c r="L33" i="6"/>
  <c r="H76" i="10" s="1"/>
  <c r="I33" i="6"/>
  <c r="D33" i="6" s="1"/>
  <c r="E33" i="6" s="1"/>
  <c r="H33" i="6"/>
  <c r="F33" i="6"/>
  <c r="B33" i="6"/>
  <c r="AR32" i="6"/>
  <c r="AK32" i="6"/>
  <c r="AG32" i="6"/>
  <c r="AC32" i="6"/>
  <c r="T32" i="6"/>
  <c r="L32" i="6"/>
  <c r="I32" i="6"/>
  <c r="D32" i="6" s="1"/>
  <c r="H32" i="6"/>
  <c r="C32" i="6" s="1"/>
  <c r="AN32" i="6" s="1"/>
  <c r="B32" i="6"/>
  <c r="AR31" i="6"/>
  <c r="AK31" i="6"/>
  <c r="AG31" i="6"/>
  <c r="AC31" i="6"/>
  <c r="T31" i="6"/>
  <c r="L31" i="6"/>
  <c r="H82" i="10" s="1"/>
  <c r="I31" i="6"/>
  <c r="H31" i="6"/>
  <c r="C31" i="6" s="1"/>
  <c r="AN31" i="6" s="1"/>
  <c r="G31" i="6"/>
  <c r="D31" i="6"/>
  <c r="B31" i="6"/>
  <c r="AR30" i="6"/>
  <c r="AK30" i="6"/>
  <c r="AG30" i="6"/>
  <c r="AC30" i="6"/>
  <c r="T30" i="6"/>
  <c r="L30" i="6"/>
  <c r="H89" i="10" s="1"/>
  <c r="I30" i="6"/>
  <c r="H30" i="6"/>
  <c r="G30" i="6"/>
  <c r="F30" i="6"/>
  <c r="D30" i="6"/>
  <c r="E30" i="6" s="1"/>
  <c r="C30" i="6"/>
  <c r="AN30" i="6" s="1"/>
  <c r="B30" i="6"/>
  <c r="AR29" i="6"/>
  <c r="AK29" i="6"/>
  <c r="AG29" i="6"/>
  <c r="AC29" i="6"/>
  <c r="T29" i="6"/>
  <c r="L29" i="6"/>
  <c r="H217" i="10" s="1"/>
  <c r="I29" i="6"/>
  <c r="D29" i="6" s="1"/>
  <c r="E29" i="6" s="1"/>
  <c r="H29" i="6"/>
  <c r="F29" i="6"/>
  <c r="B29" i="6"/>
  <c r="AR28" i="6"/>
  <c r="AK28" i="6"/>
  <c r="AG28" i="6"/>
  <c r="AC28" i="6"/>
  <c r="T28" i="6"/>
  <c r="L28" i="6"/>
  <c r="I28" i="6"/>
  <c r="D28" i="6" s="1"/>
  <c r="H28" i="6"/>
  <c r="C28" i="6" s="1"/>
  <c r="AN28" i="6" s="1"/>
  <c r="B28" i="6"/>
  <c r="AR27" i="6"/>
  <c r="AK27" i="6"/>
  <c r="AG27" i="6"/>
  <c r="AC27" i="6"/>
  <c r="T27" i="6"/>
  <c r="L27" i="6"/>
  <c r="H306" i="10" s="1"/>
  <c r="I27" i="6"/>
  <c r="H27" i="6"/>
  <c r="C27" i="6" s="1"/>
  <c r="AN27" i="6" s="1"/>
  <c r="G27" i="6"/>
  <c r="D27" i="6"/>
  <c r="B27" i="6"/>
  <c r="AR26" i="6"/>
  <c r="AK26" i="6"/>
  <c r="AG26" i="6"/>
  <c r="AC26" i="6"/>
  <c r="T26" i="6"/>
  <c r="L26" i="6"/>
  <c r="H301" i="10" s="1"/>
  <c r="I26" i="6"/>
  <c r="H26" i="6"/>
  <c r="G26" i="6"/>
  <c r="F26" i="6"/>
  <c r="D26" i="6"/>
  <c r="E26" i="6" s="1"/>
  <c r="C26" i="6"/>
  <c r="AN26" i="6" s="1"/>
  <c r="B26" i="6"/>
  <c r="AR25" i="6"/>
  <c r="AK25" i="6"/>
  <c r="AG25" i="6"/>
  <c r="AC25" i="6"/>
  <c r="T25" i="6"/>
  <c r="L25" i="6"/>
  <c r="H75" i="10" s="1"/>
  <c r="I25" i="6"/>
  <c r="D25" i="6" s="1"/>
  <c r="E25" i="6" s="1"/>
  <c r="H25" i="6"/>
  <c r="F25" i="6"/>
  <c r="B25" i="6"/>
  <c r="AR24" i="6"/>
  <c r="AK24" i="6"/>
  <c r="AG24" i="6"/>
  <c r="AC24" i="6"/>
  <c r="T24" i="6"/>
  <c r="L24" i="6"/>
  <c r="H88" i="10" s="1"/>
  <c r="I24" i="6"/>
  <c r="D24" i="6" s="1"/>
  <c r="H24" i="6"/>
  <c r="C24" i="6" s="1"/>
  <c r="B24" i="6"/>
  <c r="AR23" i="6"/>
  <c r="AK23" i="6"/>
  <c r="AG23" i="6"/>
  <c r="AC23" i="6"/>
  <c r="T23" i="6"/>
  <c r="L23" i="6"/>
  <c r="H300" i="10" s="1"/>
  <c r="I23" i="6"/>
  <c r="H23" i="6"/>
  <c r="C23" i="6" s="1"/>
  <c r="AN23" i="6" s="1"/>
  <c r="G23" i="6"/>
  <c r="D23" i="6"/>
  <c r="B23" i="6"/>
  <c r="AR22" i="6"/>
  <c r="AK22" i="6"/>
  <c r="AG22" i="6"/>
  <c r="AC22" i="6"/>
  <c r="T22" i="6"/>
  <c r="L22" i="6"/>
  <c r="H63" i="10" s="1"/>
  <c r="I22" i="6"/>
  <c r="H22" i="6"/>
  <c r="G22" i="6"/>
  <c r="F22" i="6"/>
  <c r="D22" i="6"/>
  <c r="E22" i="6" s="1"/>
  <c r="C22" i="6"/>
  <c r="AN22" i="6" s="1"/>
  <c r="B22" i="6"/>
  <c r="AR21" i="6"/>
  <c r="AK21" i="6"/>
  <c r="AG21" i="6"/>
  <c r="AC21" i="6"/>
  <c r="T21" i="6"/>
  <c r="L21" i="6"/>
  <c r="H87" i="10" s="1"/>
  <c r="I21" i="6"/>
  <c r="D21" i="6" s="1"/>
  <c r="E21" i="6" s="1"/>
  <c r="H21" i="6"/>
  <c r="F21" i="6"/>
  <c r="B21" i="6"/>
  <c r="AR20" i="6"/>
  <c r="AK20" i="6"/>
  <c r="AG20" i="6"/>
  <c r="AC20" i="6"/>
  <c r="T20" i="6"/>
  <c r="L20" i="6"/>
  <c r="H259" i="10" s="1"/>
  <c r="I20" i="6"/>
  <c r="D20" i="6" s="1"/>
  <c r="H20" i="6"/>
  <c r="C20" i="6" s="1"/>
  <c r="AN20" i="6" s="1"/>
  <c r="B20" i="6"/>
  <c r="AR19" i="6"/>
  <c r="AK19" i="6"/>
  <c r="AG19" i="6"/>
  <c r="AC19" i="6"/>
  <c r="T19" i="6"/>
  <c r="L19" i="6"/>
  <c r="H29" i="10" s="1"/>
  <c r="I19" i="6"/>
  <c r="H19" i="6"/>
  <c r="C19" i="6" s="1"/>
  <c r="AN19" i="6" s="1"/>
  <c r="G19" i="6"/>
  <c r="D19" i="6"/>
  <c r="B19" i="6"/>
  <c r="AR18" i="6"/>
  <c r="AK18" i="6"/>
  <c r="AG18" i="6"/>
  <c r="AC18" i="6"/>
  <c r="T18" i="6"/>
  <c r="L18" i="6"/>
  <c r="I18" i="6"/>
  <c r="H18" i="6"/>
  <c r="G18" i="6"/>
  <c r="F18" i="6"/>
  <c r="D18" i="6"/>
  <c r="E18" i="6" s="1"/>
  <c r="C18" i="6"/>
  <c r="AN18" i="6" s="1"/>
  <c r="B18" i="6"/>
  <c r="AR17" i="6"/>
  <c r="AK17" i="6"/>
  <c r="AG17" i="6"/>
  <c r="AC17" i="6"/>
  <c r="T17" i="6"/>
  <c r="L17" i="6"/>
  <c r="H354" i="10" s="1"/>
  <c r="I17" i="6"/>
  <c r="D17" i="6" s="1"/>
  <c r="E17" i="6" s="1"/>
  <c r="H17" i="6"/>
  <c r="F17" i="6"/>
  <c r="B17" i="6"/>
  <c r="AR16" i="6"/>
  <c r="AK16" i="6"/>
  <c r="AG16" i="6"/>
  <c r="AC16" i="6"/>
  <c r="T16" i="6"/>
  <c r="L16" i="6"/>
  <c r="H185" i="10" s="1"/>
  <c r="I16" i="6"/>
  <c r="D16" i="6" s="1"/>
  <c r="H16" i="6"/>
  <c r="C16" i="6" s="1"/>
  <c r="AN16" i="6" s="1"/>
  <c r="B16" i="6"/>
  <c r="AR15" i="6"/>
  <c r="AK15" i="6"/>
  <c r="AG15" i="6"/>
  <c r="AC15" i="6"/>
  <c r="T15" i="6"/>
  <c r="L15" i="6"/>
  <c r="H175" i="10" s="1"/>
  <c r="I15" i="6"/>
  <c r="H15" i="6"/>
  <c r="C15" i="6" s="1"/>
  <c r="AN15" i="6" s="1"/>
  <c r="G15" i="6"/>
  <c r="D15" i="6"/>
  <c r="B15" i="6"/>
  <c r="AR14" i="6"/>
  <c r="AK14" i="6"/>
  <c r="AG14" i="6"/>
  <c r="AC14" i="6"/>
  <c r="T14" i="6"/>
  <c r="L14" i="6"/>
  <c r="I14" i="6"/>
  <c r="H14" i="6"/>
  <c r="G14" i="6"/>
  <c r="F14" i="6"/>
  <c r="D14" i="6"/>
  <c r="E14" i="6" s="1"/>
  <c r="C14" i="6"/>
  <c r="AN14" i="6" s="1"/>
  <c r="B14" i="6"/>
  <c r="AR13" i="6"/>
  <c r="AQ13" i="6" s="1"/>
  <c r="AK13" i="6"/>
  <c r="AJ13" i="6"/>
  <c r="AG13" i="6"/>
  <c r="AF13" i="6"/>
  <c r="AC13" i="6"/>
  <c r="T13" i="6"/>
  <c r="AA13" i="6" s="1"/>
  <c r="L13" i="6"/>
  <c r="I13" i="6"/>
  <c r="D13" i="6" s="1"/>
  <c r="E13" i="6" s="1"/>
  <c r="H13" i="6"/>
  <c r="F13" i="6"/>
  <c r="B13" i="6"/>
  <c r="AR12" i="6"/>
  <c r="AO12" i="6" s="1"/>
  <c r="AQ12" i="6"/>
  <c r="AP12" i="6"/>
  <c r="AK12" i="6"/>
  <c r="AJ12" i="6"/>
  <c r="AG12" i="6"/>
  <c r="AF12" i="6"/>
  <c r="AC12" i="6"/>
  <c r="AA12" i="6"/>
  <c r="T12" i="6"/>
  <c r="AB12" i="6" s="1"/>
  <c r="L12" i="6"/>
  <c r="Q12" i="6" s="1"/>
  <c r="I12" i="6"/>
  <c r="D12" i="6" s="1"/>
  <c r="H12" i="6"/>
  <c r="C12" i="6" s="1"/>
  <c r="AN12" i="6" s="1"/>
  <c r="B12" i="6"/>
  <c r="AR11" i="6"/>
  <c r="AK11" i="6"/>
  <c r="AG11" i="6"/>
  <c r="AC11" i="6"/>
  <c r="T11" i="6"/>
  <c r="L11" i="6"/>
  <c r="H19" i="10" s="1"/>
  <c r="I11" i="6"/>
  <c r="H11" i="6"/>
  <c r="C11" i="6" s="1"/>
  <c r="AN11" i="6" s="1"/>
  <c r="G11" i="6"/>
  <c r="D11" i="6"/>
  <c r="B11" i="6"/>
  <c r="AR10" i="6"/>
  <c r="AK10" i="6"/>
  <c r="AG10" i="6"/>
  <c r="AC10" i="6"/>
  <c r="T10" i="6"/>
  <c r="L10" i="6"/>
  <c r="H184" i="10" s="1"/>
  <c r="I10" i="6"/>
  <c r="H10" i="6"/>
  <c r="G10" i="6"/>
  <c r="F10" i="6"/>
  <c r="D10" i="6"/>
  <c r="E10" i="6" s="1"/>
  <c r="C10" i="6"/>
  <c r="AN10" i="6" s="1"/>
  <c r="B10" i="6"/>
  <c r="AR9" i="6"/>
  <c r="AK9" i="6"/>
  <c r="AG9" i="6"/>
  <c r="AC9" i="6"/>
  <c r="T9" i="6"/>
  <c r="L9" i="6"/>
  <c r="H86" i="10" s="1"/>
  <c r="I9" i="6"/>
  <c r="D9" i="6" s="1"/>
  <c r="E9" i="6" s="1"/>
  <c r="H9" i="6"/>
  <c r="F9" i="6"/>
  <c r="B9" i="6"/>
  <c r="AR8" i="6"/>
  <c r="AK8" i="6"/>
  <c r="AG8" i="6"/>
  <c r="AC8" i="6"/>
  <c r="T8" i="6"/>
  <c r="L8" i="6"/>
  <c r="H6" i="10" s="1"/>
  <c r="I8" i="6"/>
  <c r="D8" i="6" s="1"/>
  <c r="H8" i="6"/>
  <c r="C8" i="6" s="1"/>
  <c r="AN8" i="6" s="1"/>
  <c r="B8" i="6"/>
  <c r="AR7" i="6"/>
  <c r="AK7" i="6"/>
  <c r="AG7" i="6"/>
  <c r="AC7" i="6"/>
  <c r="T7" i="6"/>
  <c r="L7" i="6"/>
  <c r="H5" i="10" s="1"/>
  <c r="I7" i="6"/>
  <c r="H7" i="6"/>
  <c r="C7" i="6" s="1"/>
  <c r="AN7" i="6" s="1"/>
  <c r="G7" i="6"/>
  <c r="D7" i="6"/>
  <c r="B7" i="6"/>
  <c r="AR6" i="6"/>
  <c r="AK6" i="6"/>
  <c r="AG6" i="6"/>
  <c r="AC6" i="6"/>
  <c r="T6" i="6"/>
  <c r="L6" i="6"/>
  <c r="H4" i="10" s="1"/>
  <c r="I6" i="6"/>
  <c r="H6" i="6"/>
  <c r="G6" i="6"/>
  <c r="F6" i="6"/>
  <c r="D6" i="6"/>
  <c r="E6" i="6" s="1"/>
  <c r="C6" i="6"/>
  <c r="AN6" i="6" s="1"/>
  <c r="B6" i="6"/>
  <c r="AR5" i="6"/>
  <c r="AK5" i="6"/>
  <c r="AG5" i="6"/>
  <c r="AC5" i="6"/>
  <c r="T5" i="6"/>
  <c r="L5" i="6"/>
  <c r="H85" i="10" s="1"/>
  <c r="I5" i="6"/>
  <c r="D5" i="6" s="1"/>
  <c r="E5" i="6" s="1"/>
  <c r="H5" i="6"/>
  <c r="F5" i="6"/>
  <c r="B5" i="6"/>
  <c r="AR4" i="6"/>
  <c r="AO4" i="6" s="1"/>
  <c r="AQ4" i="6"/>
  <c r="AP4" i="6"/>
  <c r="AK4" i="6"/>
  <c r="AJ4" i="6"/>
  <c r="AG4" i="6"/>
  <c r="AF4" i="6"/>
  <c r="AC4" i="6"/>
  <c r="AA4" i="6"/>
  <c r="T4" i="6"/>
  <c r="AB4" i="6" s="1"/>
  <c r="L4" i="6"/>
  <c r="Q4" i="6" s="1"/>
  <c r="I4" i="6"/>
  <c r="D4" i="6" s="1"/>
  <c r="H4" i="6"/>
  <c r="C4" i="6" s="1"/>
  <c r="AN4" i="6" s="1"/>
  <c r="B4" i="6"/>
  <c r="B3" i="6"/>
  <c r="N419" i="5"/>
  <c r="Y415" i="3"/>
  <c r="Y415" i="13" s="1"/>
  <c r="X415" i="3"/>
  <c r="X415" i="13" s="1"/>
  <c r="U415" i="3"/>
  <c r="U415" i="13" s="1"/>
  <c r="T415" i="3"/>
  <c r="T415" i="13" s="1"/>
  <c r="Q415" i="3"/>
  <c r="Q415" i="13" s="1"/>
  <c r="P415" i="3"/>
  <c r="P415" i="13" s="1"/>
  <c r="M415" i="3"/>
  <c r="M415" i="13" s="1"/>
  <c r="L415" i="3"/>
  <c r="L415" i="13" s="1"/>
  <c r="K415" i="3"/>
  <c r="K415" i="13" s="1"/>
  <c r="J415" i="3"/>
  <c r="J415" i="13" s="1"/>
  <c r="G415" i="3"/>
  <c r="G415" i="13" s="1"/>
  <c r="F415" i="3"/>
  <c r="F415" i="13" s="1"/>
  <c r="E415" i="3"/>
  <c r="E415" i="13" s="1"/>
  <c r="D415" i="3"/>
  <c r="D415" i="13" s="1"/>
  <c r="Y414" i="3"/>
  <c r="Y414" i="13" s="1"/>
  <c r="X414" i="3"/>
  <c r="X414" i="13" s="1"/>
  <c r="U414" i="3"/>
  <c r="U414" i="13" s="1"/>
  <c r="T414" i="3"/>
  <c r="T414" i="13" s="1"/>
  <c r="Q414" i="3"/>
  <c r="Q414" i="13" s="1"/>
  <c r="P414" i="3"/>
  <c r="P414" i="13" s="1"/>
  <c r="M414" i="3"/>
  <c r="M414" i="13" s="1"/>
  <c r="L414" i="3"/>
  <c r="L414" i="13" s="1"/>
  <c r="K414" i="3"/>
  <c r="K414" i="13" s="1"/>
  <c r="J414" i="3"/>
  <c r="J414" i="13" s="1"/>
  <c r="G414" i="3"/>
  <c r="G414" i="13" s="1"/>
  <c r="F414" i="3"/>
  <c r="F414" i="13" s="1"/>
  <c r="E414" i="3"/>
  <c r="E414" i="13" s="1"/>
  <c r="D414" i="3"/>
  <c r="D414" i="13" s="1"/>
  <c r="Y413" i="3"/>
  <c r="Y413" i="13" s="1"/>
  <c r="X413" i="3"/>
  <c r="X413" i="13" s="1"/>
  <c r="W413" i="3"/>
  <c r="V413" i="3"/>
  <c r="U413" i="3"/>
  <c r="U413" i="13" s="1"/>
  <c r="T413" i="3"/>
  <c r="T413" i="13" s="1"/>
  <c r="S413" i="3"/>
  <c r="R413" i="3"/>
  <c r="Q413" i="3"/>
  <c r="Q413" i="13" s="1"/>
  <c r="P413" i="3"/>
  <c r="P413" i="13" s="1"/>
  <c r="M413" i="3"/>
  <c r="M413" i="13" s="1"/>
  <c r="L413" i="3"/>
  <c r="L413" i="13" s="1"/>
  <c r="K413" i="3"/>
  <c r="K413" i="13" s="1"/>
  <c r="J413" i="3"/>
  <c r="J413" i="13" s="1"/>
  <c r="G413" i="3"/>
  <c r="G413" i="13" s="1"/>
  <c r="F413" i="3"/>
  <c r="F413" i="13" s="1"/>
  <c r="E413" i="3"/>
  <c r="E413" i="13" s="1"/>
  <c r="D413" i="3"/>
  <c r="D413" i="13" s="1"/>
  <c r="Y412" i="3"/>
  <c r="Y412" i="13" s="1"/>
  <c r="X412" i="3"/>
  <c r="X412" i="13" s="1"/>
  <c r="V412" i="3"/>
  <c r="U412" i="3"/>
  <c r="U412" i="13" s="1"/>
  <c r="T412" i="3"/>
  <c r="T412" i="13" s="1"/>
  <c r="R412" i="3"/>
  <c r="Q412" i="3"/>
  <c r="Q412" i="13" s="1"/>
  <c r="P412" i="3"/>
  <c r="P412" i="13" s="1"/>
  <c r="M412" i="3"/>
  <c r="M412" i="13" s="1"/>
  <c r="L412" i="3"/>
  <c r="L412" i="13" s="1"/>
  <c r="K412" i="3"/>
  <c r="K412" i="13" s="1"/>
  <c r="J412" i="3"/>
  <c r="J412" i="13" s="1"/>
  <c r="G412" i="3"/>
  <c r="G412" i="13" s="1"/>
  <c r="F412" i="3"/>
  <c r="F412" i="13" s="1"/>
  <c r="E412" i="3"/>
  <c r="E412" i="13" s="1"/>
  <c r="D412" i="3"/>
  <c r="D412" i="13" s="1"/>
  <c r="Y411" i="3"/>
  <c r="Y411" i="13" s="1"/>
  <c r="X411" i="3"/>
  <c r="X411" i="13" s="1"/>
  <c r="U411" i="3"/>
  <c r="U411" i="13" s="1"/>
  <c r="T411" i="3"/>
  <c r="T411" i="13" s="1"/>
  <c r="Q411" i="3"/>
  <c r="Q411" i="13" s="1"/>
  <c r="P411" i="3"/>
  <c r="P411" i="13" s="1"/>
  <c r="M411" i="3"/>
  <c r="M411" i="13" s="1"/>
  <c r="L411" i="3"/>
  <c r="L411" i="13" s="1"/>
  <c r="K411" i="3"/>
  <c r="K411" i="13" s="1"/>
  <c r="J411" i="3"/>
  <c r="J411" i="13" s="1"/>
  <c r="G411" i="3"/>
  <c r="G411" i="13" s="1"/>
  <c r="F411" i="3"/>
  <c r="F411" i="13" s="1"/>
  <c r="E411" i="3"/>
  <c r="E411" i="13" s="1"/>
  <c r="D411" i="3"/>
  <c r="D411" i="13" s="1"/>
  <c r="Y410" i="3"/>
  <c r="Y410" i="13" s="1"/>
  <c r="X410" i="3"/>
  <c r="X410" i="13" s="1"/>
  <c r="U410" i="3"/>
  <c r="U410" i="13" s="1"/>
  <c r="T410" i="3"/>
  <c r="T410" i="13" s="1"/>
  <c r="Q410" i="3"/>
  <c r="Q410" i="13" s="1"/>
  <c r="P410" i="3"/>
  <c r="P410" i="13" s="1"/>
  <c r="M410" i="3"/>
  <c r="M410" i="13" s="1"/>
  <c r="L410" i="3"/>
  <c r="L410" i="13" s="1"/>
  <c r="K410" i="3"/>
  <c r="K410" i="13" s="1"/>
  <c r="J410" i="3"/>
  <c r="J410" i="13" s="1"/>
  <c r="G410" i="3"/>
  <c r="G410" i="13" s="1"/>
  <c r="F410" i="3"/>
  <c r="F410" i="13" s="1"/>
  <c r="E410" i="3"/>
  <c r="E410" i="13" s="1"/>
  <c r="D410" i="3"/>
  <c r="D410" i="13" s="1"/>
  <c r="Y409" i="3"/>
  <c r="Y409" i="13" s="1"/>
  <c r="X409" i="3"/>
  <c r="X409" i="13" s="1"/>
  <c r="W409" i="3"/>
  <c r="V409" i="3"/>
  <c r="U409" i="3"/>
  <c r="U409" i="13" s="1"/>
  <c r="T409" i="3"/>
  <c r="T409" i="13" s="1"/>
  <c r="S409" i="3"/>
  <c r="R409" i="3"/>
  <c r="Q409" i="3"/>
  <c r="Q409" i="13" s="1"/>
  <c r="P409" i="3"/>
  <c r="P409" i="13" s="1"/>
  <c r="M409" i="3"/>
  <c r="M409" i="13" s="1"/>
  <c r="L409" i="3"/>
  <c r="L409" i="13" s="1"/>
  <c r="K409" i="3"/>
  <c r="K409" i="13" s="1"/>
  <c r="J409" i="3"/>
  <c r="J409" i="13" s="1"/>
  <c r="G409" i="3"/>
  <c r="G409" i="13" s="1"/>
  <c r="F409" i="3"/>
  <c r="F409" i="13" s="1"/>
  <c r="E409" i="3"/>
  <c r="E409" i="13" s="1"/>
  <c r="D409" i="3"/>
  <c r="D409" i="13" s="1"/>
  <c r="Y408" i="3"/>
  <c r="Y408" i="13" s="1"/>
  <c r="X408" i="3"/>
  <c r="X408" i="13" s="1"/>
  <c r="V408" i="3"/>
  <c r="U408" i="3"/>
  <c r="U408" i="13" s="1"/>
  <c r="T408" i="3"/>
  <c r="T408" i="13" s="1"/>
  <c r="R408" i="3"/>
  <c r="Q408" i="3"/>
  <c r="Q408" i="13" s="1"/>
  <c r="P408" i="3"/>
  <c r="P408" i="13" s="1"/>
  <c r="M408" i="3"/>
  <c r="M408" i="13" s="1"/>
  <c r="L408" i="3"/>
  <c r="L408" i="13" s="1"/>
  <c r="K408" i="3"/>
  <c r="K408" i="13" s="1"/>
  <c r="J408" i="3"/>
  <c r="J408" i="13" s="1"/>
  <c r="G408" i="3"/>
  <c r="G408" i="13" s="1"/>
  <c r="F408" i="3"/>
  <c r="F408" i="13" s="1"/>
  <c r="E408" i="3"/>
  <c r="E408" i="13" s="1"/>
  <c r="D408" i="3"/>
  <c r="D408" i="13" s="1"/>
  <c r="Y407" i="3"/>
  <c r="Y407" i="13" s="1"/>
  <c r="X407" i="3"/>
  <c r="X407" i="13" s="1"/>
  <c r="U407" i="3"/>
  <c r="U407" i="13" s="1"/>
  <c r="T407" i="3"/>
  <c r="T407" i="13" s="1"/>
  <c r="Q407" i="3"/>
  <c r="Q407" i="13" s="1"/>
  <c r="P407" i="3"/>
  <c r="P407" i="13" s="1"/>
  <c r="M407" i="3"/>
  <c r="M407" i="13" s="1"/>
  <c r="L407" i="3"/>
  <c r="L407" i="13" s="1"/>
  <c r="K407" i="3"/>
  <c r="K407" i="13" s="1"/>
  <c r="J407" i="3"/>
  <c r="J407" i="13" s="1"/>
  <c r="G407" i="3"/>
  <c r="G407" i="13" s="1"/>
  <c r="F407" i="3"/>
  <c r="F407" i="13" s="1"/>
  <c r="E407" i="3"/>
  <c r="E407" i="13" s="1"/>
  <c r="D407" i="3"/>
  <c r="D407" i="13" s="1"/>
  <c r="Y406" i="3"/>
  <c r="Y406" i="13" s="1"/>
  <c r="X406" i="3"/>
  <c r="X406" i="13" s="1"/>
  <c r="U406" i="3"/>
  <c r="U406" i="13" s="1"/>
  <c r="T406" i="3"/>
  <c r="T406" i="13" s="1"/>
  <c r="Q406" i="3"/>
  <c r="Q406" i="13" s="1"/>
  <c r="P406" i="3"/>
  <c r="P406" i="13" s="1"/>
  <c r="M406" i="3"/>
  <c r="M406" i="13" s="1"/>
  <c r="L406" i="3"/>
  <c r="L406" i="13" s="1"/>
  <c r="K406" i="3"/>
  <c r="K406" i="13" s="1"/>
  <c r="J406" i="3"/>
  <c r="J406" i="13" s="1"/>
  <c r="G406" i="3"/>
  <c r="G406" i="13" s="1"/>
  <c r="F406" i="3"/>
  <c r="F406" i="13" s="1"/>
  <c r="E406" i="3"/>
  <c r="E406" i="13" s="1"/>
  <c r="D406" i="3"/>
  <c r="D406" i="13" s="1"/>
  <c r="Y405" i="3"/>
  <c r="Y405" i="13" s="1"/>
  <c r="X405" i="3"/>
  <c r="X405" i="13" s="1"/>
  <c r="W405" i="3"/>
  <c r="V405" i="3"/>
  <c r="U405" i="3"/>
  <c r="U405" i="13" s="1"/>
  <c r="T405" i="3"/>
  <c r="T405" i="13" s="1"/>
  <c r="S405" i="3"/>
  <c r="R405" i="3"/>
  <c r="Q405" i="3"/>
  <c r="Q405" i="13" s="1"/>
  <c r="P405" i="3"/>
  <c r="P405" i="13" s="1"/>
  <c r="M405" i="3"/>
  <c r="M405" i="13" s="1"/>
  <c r="L405" i="3"/>
  <c r="L405" i="13" s="1"/>
  <c r="K405" i="3"/>
  <c r="K405" i="13" s="1"/>
  <c r="J405" i="3"/>
  <c r="J405" i="13" s="1"/>
  <c r="G405" i="3"/>
  <c r="G405" i="13" s="1"/>
  <c r="F405" i="3"/>
  <c r="F405" i="13" s="1"/>
  <c r="E405" i="3"/>
  <c r="E405" i="13" s="1"/>
  <c r="D405" i="3"/>
  <c r="D405" i="13" s="1"/>
  <c r="Y404" i="3"/>
  <c r="Y404" i="13" s="1"/>
  <c r="X404" i="3"/>
  <c r="X404" i="13" s="1"/>
  <c r="V404" i="3"/>
  <c r="U404" i="3"/>
  <c r="U404" i="13" s="1"/>
  <c r="T404" i="3"/>
  <c r="T404" i="13" s="1"/>
  <c r="R404" i="3"/>
  <c r="Q404" i="3"/>
  <c r="Q404" i="13" s="1"/>
  <c r="P404" i="3"/>
  <c r="P404" i="13" s="1"/>
  <c r="M404" i="3"/>
  <c r="M404" i="13" s="1"/>
  <c r="L404" i="3"/>
  <c r="L404" i="13" s="1"/>
  <c r="K404" i="3"/>
  <c r="K404" i="13" s="1"/>
  <c r="J404" i="3"/>
  <c r="J404" i="13" s="1"/>
  <c r="G404" i="3"/>
  <c r="G404" i="13" s="1"/>
  <c r="F404" i="3"/>
  <c r="F404" i="13" s="1"/>
  <c r="E404" i="3"/>
  <c r="E404" i="13" s="1"/>
  <c r="D404" i="3"/>
  <c r="D404" i="13" s="1"/>
  <c r="Y403" i="3"/>
  <c r="Y403" i="13" s="1"/>
  <c r="X403" i="3"/>
  <c r="X403" i="13" s="1"/>
  <c r="U403" i="3"/>
  <c r="U403" i="13" s="1"/>
  <c r="T403" i="3"/>
  <c r="T403" i="13" s="1"/>
  <c r="Q403" i="3"/>
  <c r="Q403" i="13" s="1"/>
  <c r="P403" i="3"/>
  <c r="P403" i="13" s="1"/>
  <c r="M403" i="3"/>
  <c r="M403" i="13" s="1"/>
  <c r="L403" i="3"/>
  <c r="L403" i="13" s="1"/>
  <c r="K403" i="3"/>
  <c r="K403" i="13" s="1"/>
  <c r="J403" i="3"/>
  <c r="J403" i="13" s="1"/>
  <c r="G403" i="3"/>
  <c r="G403" i="13" s="1"/>
  <c r="F403" i="3"/>
  <c r="F403" i="13" s="1"/>
  <c r="E403" i="3"/>
  <c r="E403" i="13" s="1"/>
  <c r="D403" i="3"/>
  <c r="D403" i="13" s="1"/>
  <c r="Y402" i="3"/>
  <c r="Y402" i="13" s="1"/>
  <c r="X402" i="3"/>
  <c r="X402" i="13" s="1"/>
  <c r="U402" i="3"/>
  <c r="U402" i="13" s="1"/>
  <c r="T402" i="3"/>
  <c r="T402" i="13" s="1"/>
  <c r="Q402" i="3"/>
  <c r="Q402" i="13" s="1"/>
  <c r="P402" i="3"/>
  <c r="P402" i="13" s="1"/>
  <c r="M402" i="3"/>
  <c r="M402" i="13" s="1"/>
  <c r="L402" i="3"/>
  <c r="L402" i="13" s="1"/>
  <c r="K402" i="3"/>
  <c r="K402" i="13" s="1"/>
  <c r="J402" i="3"/>
  <c r="J402" i="13" s="1"/>
  <c r="G402" i="3"/>
  <c r="G402" i="13" s="1"/>
  <c r="F402" i="3"/>
  <c r="F402" i="13" s="1"/>
  <c r="E402" i="3"/>
  <c r="E402" i="13" s="1"/>
  <c r="D402" i="3"/>
  <c r="D402" i="13" s="1"/>
  <c r="Y401" i="3"/>
  <c r="Y401" i="13" s="1"/>
  <c r="X401" i="3"/>
  <c r="X401" i="13" s="1"/>
  <c r="W401" i="3"/>
  <c r="V401" i="3"/>
  <c r="U401" i="3"/>
  <c r="U401" i="13" s="1"/>
  <c r="T401" i="3"/>
  <c r="T401" i="13" s="1"/>
  <c r="S401" i="3"/>
  <c r="R401" i="3"/>
  <c r="Q401" i="3"/>
  <c r="Q401" i="13" s="1"/>
  <c r="P401" i="3"/>
  <c r="P401" i="13" s="1"/>
  <c r="M401" i="3"/>
  <c r="M401" i="13" s="1"/>
  <c r="L401" i="3"/>
  <c r="L401" i="13" s="1"/>
  <c r="K401" i="3"/>
  <c r="K401" i="13" s="1"/>
  <c r="J401" i="3"/>
  <c r="J401" i="13" s="1"/>
  <c r="G401" i="3"/>
  <c r="G401" i="13" s="1"/>
  <c r="F401" i="3"/>
  <c r="F401" i="13" s="1"/>
  <c r="E401" i="3"/>
  <c r="E401" i="13" s="1"/>
  <c r="D401" i="3"/>
  <c r="D401" i="13" s="1"/>
  <c r="Y400" i="3"/>
  <c r="Y400" i="13" s="1"/>
  <c r="X400" i="3"/>
  <c r="X400" i="13" s="1"/>
  <c r="V400" i="3"/>
  <c r="U400" i="3"/>
  <c r="U400" i="13" s="1"/>
  <c r="T400" i="3"/>
  <c r="T400" i="13" s="1"/>
  <c r="R400" i="3"/>
  <c r="Q400" i="3"/>
  <c r="Q400" i="13" s="1"/>
  <c r="P400" i="3"/>
  <c r="P400" i="13" s="1"/>
  <c r="M400" i="3"/>
  <c r="M400" i="13" s="1"/>
  <c r="L400" i="3"/>
  <c r="L400" i="13" s="1"/>
  <c r="K400" i="3"/>
  <c r="K400" i="13" s="1"/>
  <c r="J400" i="3"/>
  <c r="J400" i="13" s="1"/>
  <c r="G400" i="3"/>
  <c r="G400" i="13" s="1"/>
  <c r="F400" i="3"/>
  <c r="F400" i="13" s="1"/>
  <c r="E400" i="3"/>
  <c r="E400" i="13" s="1"/>
  <c r="D400" i="3"/>
  <c r="D400" i="13" s="1"/>
  <c r="Y399" i="3"/>
  <c r="Y399" i="13" s="1"/>
  <c r="X399" i="3"/>
  <c r="X399" i="13" s="1"/>
  <c r="U399" i="3"/>
  <c r="U399" i="13" s="1"/>
  <c r="T399" i="3"/>
  <c r="T399" i="13" s="1"/>
  <c r="Q399" i="3"/>
  <c r="Q399" i="13" s="1"/>
  <c r="P399" i="3"/>
  <c r="P399" i="13" s="1"/>
  <c r="M399" i="3"/>
  <c r="M399" i="13" s="1"/>
  <c r="L399" i="3"/>
  <c r="L399" i="13" s="1"/>
  <c r="K399" i="3"/>
  <c r="K399" i="13" s="1"/>
  <c r="J399" i="3"/>
  <c r="J399" i="13" s="1"/>
  <c r="G399" i="3"/>
  <c r="G399" i="13" s="1"/>
  <c r="F399" i="3"/>
  <c r="F399" i="13" s="1"/>
  <c r="E399" i="3"/>
  <c r="E399" i="13" s="1"/>
  <c r="D399" i="3"/>
  <c r="D399" i="13" s="1"/>
  <c r="Y398" i="3"/>
  <c r="Y398" i="13" s="1"/>
  <c r="X398" i="3"/>
  <c r="X398" i="13" s="1"/>
  <c r="U398" i="3"/>
  <c r="U398" i="13" s="1"/>
  <c r="T398" i="3"/>
  <c r="T398" i="13" s="1"/>
  <c r="Q398" i="3"/>
  <c r="Q398" i="13" s="1"/>
  <c r="P398" i="3"/>
  <c r="P398" i="13" s="1"/>
  <c r="M398" i="3"/>
  <c r="M398" i="13" s="1"/>
  <c r="L398" i="3"/>
  <c r="L398" i="13" s="1"/>
  <c r="K398" i="3"/>
  <c r="K398" i="13" s="1"/>
  <c r="J398" i="3"/>
  <c r="J398" i="13" s="1"/>
  <c r="G398" i="3"/>
  <c r="G398" i="13" s="1"/>
  <c r="F398" i="3"/>
  <c r="F398" i="13" s="1"/>
  <c r="E398" i="3"/>
  <c r="E398" i="13" s="1"/>
  <c r="D398" i="3"/>
  <c r="D398" i="13" s="1"/>
  <c r="Y397" i="3"/>
  <c r="Y397" i="13" s="1"/>
  <c r="X397" i="3"/>
  <c r="X397" i="13" s="1"/>
  <c r="W397" i="3"/>
  <c r="V397" i="3"/>
  <c r="U397" i="3"/>
  <c r="U397" i="13" s="1"/>
  <c r="T397" i="3"/>
  <c r="T397" i="13" s="1"/>
  <c r="S397" i="3"/>
  <c r="R397" i="3"/>
  <c r="Q397" i="3"/>
  <c r="Q397" i="13" s="1"/>
  <c r="P397" i="3"/>
  <c r="P397" i="13" s="1"/>
  <c r="M397" i="3"/>
  <c r="M397" i="13" s="1"/>
  <c r="L397" i="3"/>
  <c r="L397" i="13" s="1"/>
  <c r="K397" i="3"/>
  <c r="K397" i="13" s="1"/>
  <c r="J397" i="3"/>
  <c r="J397" i="13" s="1"/>
  <c r="G397" i="3"/>
  <c r="G397" i="13" s="1"/>
  <c r="F397" i="3"/>
  <c r="F397" i="13" s="1"/>
  <c r="E397" i="3"/>
  <c r="E397" i="13" s="1"/>
  <c r="D397" i="3"/>
  <c r="D397" i="13" s="1"/>
  <c r="Y396" i="3"/>
  <c r="Y396" i="13" s="1"/>
  <c r="X396" i="3"/>
  <c r="X396" i="13" s="1"/>
  <c r="V396" i="3"/>
  <c r="U396" i="3"/>
  <c r="U396" i="13" s="1"/>
  <c r="T396" i="3"/>
  <c r="T396" i="13" s="1"/>
  <c r="R396" i="3"/>
  <c r="Q396" i="3"/>
  <c r="Q396" i="13" s="1"/>
  <c r="P396" i="3"/>
  <c r="P396" i="13" s="1"/>
  <c r="M396" i="3"/>
  <c r="M396" i="13" s="1"/>
  <c r="L396" i="3"/>
  <c r="L396" i="13" s="1"/>
  <c r="K396" i="3"/>
  <c r="K396" i="13" s="1"/>
  <c r="J396" i="3"/>
  <c r="J396" i="13" s="1"/>
  <c r="G396" i="3"/>
  <c r="G396" i="13" s="1"/>
  <c r="F396" i="3"/>
  <c r="F396" i="13" s="1"/>
  <c r="E396" i="3"/>
  <c r="E396" i="13" s="1"/>
  <c r="D396" i="3"/>
  <c r="D396" i="13" s="1"/>
  <c r="Y395" i="3"/>
  <c r="Y395" i="13" s="1"/>
  <c r="X395" i="3"/>
  <c r="X395" i="13" s="1"/>
  <c r="U395" i="3"/>
  <c r="U395" i="13" s="1"/>
  <c r="T395" i="3"/>
  <c r="T395" i="13" s="1"/>
  <c r="Q395" i="3"/>
  <c r="Q395" i="13" s="1"/>
  <c r="P395" i="3"/>
  <c r="P395" i="13" s="1"/>
  <c r="M395" i="3"/>
  <c r="M395" i="13" s="1"/>
  <c r="L395" i="3"/>
  <c r="L395" i="13" s="1"/>
  <c r="K395" i="3"/>
  <c r="K395" i="13" s="1"/>
  <c r="J395" i="3"/>
  <c r="J395" i="13" s="1"/>
  <c r="G395" i="3"/>
  <c r="G395" i="13" s="1"/>
  <c r="F395" i="3"/>
  <c r="F395" i="13" s="1"/>
  <c r="E395" i="3"/>
  <c r="E395" i="13" s="1"/>
  <c r="D395" i="3"/>
  <c r="D395" i="13" s="1"/>
  <c r="Y394" i="3"/>
  <c r="Y394" i="13" s="1"/>
  <c r="X394" i="3"/>
  <c r="X394" i="13" s="1"/>
  <c r="U394" i="3"/>
  <c r="U394" i="13" s="1"/>
  <c r="T394" i="3"/>
  <c r="T394" i="13" s="1"/>
  <c r="Q394" i="3"/>
  <c r="Q394" i="13" s="1"/>
  <c r="P394" i="3"/>
  <c r="P394" i="13" s="1"/>
  <c r="M394" i="3"/>
  <c r="M394" i="13" s="1"/>
  <c r="L394" i="3"/>
  <c r="L394" i="13" s="1"/>
  <c r="K394" i="3"/>
  <c r="K394" i="13" s="1"/>
  <c r="J394" i="3"/>
  <c r="J394" i="13" s="1"/>
  <c r="G394" i="3"/>
  <c r="G394" i="13" s="1"/>
  <c r="F394" i="3"/>
  <c r="F394" i="13" s="1"/>
  <c r="E394" i="3"/>
  <c r="E394" i="13" s="1"/>
  <c r="D394" i="3"/>
  <c r="D394" i="13" s="1"/>
  <c r="Y393" i="3"/>
  <c r="Y393" i="13" s="1"/>
  <c r="X393" i="3"/>
  <c r="X393" i="13" s="1"/>
  <c r="W393" i="3"/>
  <c r="V393" i="3"/>
  <c r="U393" i="3"/>
  <c r="U393" i="13" s="1"/>
  <c r="T393" i="3"/>
  <c r="T393" i="13" s="1"/>
  <c r="S393" i="3"/>
  <c r="R393" i="3"/>
  <c r="Q393" i="3"/>
  <c r="Q393" i="13" s="1"/>
  <c r="P393" i="3"/>
  <c r="P393" i="13" s="1"/>
  <c r="M393" i="3"/>
  <c r="M393" i="13" s="1"/>
  <c r="L393" i="3"/>
  <c r="L393" i="13" s="1"/>
  <c r="K393" i="3"/>
  <c r="K393" i="13" s="1"/>
  <c r="J393" i="3"/>
  <c r="J393" i="13" s="1"/>
  <c r="G393" i="3"/>
  <c r="G393" i="13" s="1"/>
  <c r="F393" i="3"/>
  <c r="F393" i="13" s="1"/>
  <c r="E393" i="3"/>
  <c r="E393" i="13" s="1"/>
  <c r="D393" i="3"/>
  <c r="D393" i="13" s="1"/>
  <c r="Y392" i="3"/>
  <c r="Y392" i="13" s="1"/>
  <c r="X392" i="3"/>
  <c r="X392" i="13" s="1"/>
  <c r="V392" i="3"/>
  <c r="U392" i="3"/>
  <c r="U392" i="13" s="1"/>
  <c r="T392" i="3"/>
  <c r="T392" i="13" s="1"/>
  <c r="R392" i="3"/>
  <c r="Q392" i="3"/>
  <c r="Q392" i="13" s="1"/>
  <c r="P392" i="3"/>
  <c r="P392" i="13" s="1"/>
  <c r="M392" i="3"/>
  <c r="M392" i="13" s="1"/>
  <c r="L392" i="3"/>
  <c r="L392" i="13" s="1"/>
  <c r="K392" i="3"/>
  <c r="K392" i="13" s="1"/>
  <c r="J392" i="3"/>
  <c r="J392" i="13" s="1"/>
  <c r="G392" i="3"/>
  <c r="G392" i="13" s="1"/>
  <c r="F392" i="3"/>
  <c r="F392" i="13" s="1"/>
  <c r="E392" i="3"/>
  <c r="E392" i="13" s="1"/>
  <c r="D392" i="3"/>
  <c r="D392" i="13" s="1"/>
  <c r="Y391" i="3"/>
  <c r="Y391" i="13" s="1"/>
  <c r="X391" i="3"/>
  <c r="X391" i="13" s="1"/>
  <c r="U391" i="3"/>
  <c r="U391" i="13" s="1"/>
  <c r="T391" i="3"/>
  <c r="T391" i="13" s="1"/>
  <c r="Q391" i="3"/>
  <c r="Q391" i="13" s="1"/>
  <c r="P391" i="3"/>
  <c r="P391" i="13" s="1"/>
  <c r="M391" i="3"/>
  <c r="M391" i="13" s="1"/>
  <c r="L391" i="3"/>
  <c r="L391" i="13" s="1"/>
  <c r="K391" i="3"/>
  <c r="K391" i="13" s="1"/>
  <c r="J391" i="3"/>
  <c r="J391" i="13" s="1"/>
  <c r="G391" i="3"/>
  <c r="G391" i="13" s="1"/>
  <c r="F391" i="3"/>
  <c r="F391" i="13" s="1"/>
  <c r="E391" i="3"/>
  <c r="E391" i="13" s="1"/>
  <c r="D391" i="3"/>
  <c r="D391" i="13" s="1"/>
  <c r="Y390" i="3"/>
  <c r="Y390" i="13" s="1"/>
  <c r="X390" i="3"/>
  <c r="X390" i="13" s="1"/>
  <c r="U390" i="3"/>
  <c r="U390" i="13" s="1"/>
  <c r="T390" i="3"/>
  <c r="T390" i="13" s="1"/>
  <c r="Q390" i="3"/>
  <c r="Q390" i="13" s="1"/>
  <c r="P390" i="3"/>
  <c r="P390" i="13" s="1"/>
  <c r="M390" i="3"/>
  <c r="M390" i="13" s="1"/>
  <c r="L390" i="3"/>
  <c r="L390" i="13" s="1"/>
  <c r="K390" i="3"/>
  <c r="K390" i="13" s="1"/>
  <c r="J390" i="3"/>
  <c r="J390" i="13" s="1"/>
  <c r="G390" i="3"/>
  <c r="G390" i="13" s="1"/>
  <c r="F390" i="3"/>
  <c r="F390" i="13" s="1"/>
  <c r="E390" i="3"/>
  <c r="E390" i="13" s="1"/>
  <c r="D390" i="3"/>
  <c r="D390" i="13" s="1"/>
  <c r="Y389" i="3"/>
  <c r="Y389" i="13" s="1"/>
  <c r="X389" i="3"/>
  <c r="X389" i="13" s="1"/>
  <c r="W389" i="3"/>
  <c r="V389" i="3"/>
  <c r="U389" i="3"/>
  <c r="U389" i="13" s="1"/>
  <c r="T389" i="3"/>
  <c r="T389" i="13" s="1"/>
  <c r="S389" i="3"/>
  <c r="R389" i="3"/>
  <c r="Q389" i="3"/>
  <c r="Q389" i="13" s="1"/>
  <c r="P389" i="3"/>
  <c r="P389" i="13" s="1"/>
  <c r="M389" i="3"/>
  <c r="M389" i="13" s="1"/>
  <c r="L389" i="3"/>
  <c r="L389" i="13" s="1"/>
  <c r="K389" i="3"/>
  <c r="K389" i="13" s="1"/>
  <c r="J389" i="3"/>
  <c r="J389" i="13" s="1"/>
  <c r="G389" i="3"/>
  <c r="G389" i="13" s="1"/>
  <c r="F389" i="3"/>
  <c r="F389" i="13" s="1"/>
  <c r="E389" i="3"/>
  <c r="E389" i="13" s="1"/>
  <c r="D389" i="3"/>
  <c r="D389" i="13" s="1"/>
  <c r="Y388" i="3"/>
  <c r="Y388" i="13" s="1"/>
  <c r="X388" i="3"/>
  <c r="X388" i="13" s="1"/>
  <c r="V388" i="3"/>
  <c r="U388" i="3"/>
  <c r="U388" i="13" s="1"/>
  <c r="T388" i="3"/>
  <c r="T388" i="13" s="1"/>
  <c r="R388" i="3"/>
  <c r="Q388" i="3"/>
  <c r="Q388" i="13" s="1"/>
  <c r="P388" i="3"/>
  <c r="P388" i="13" s="1"/>
  <c r="M388" i="3"/>
  <c r="M388" i="13" s="1"/>
  <c r="L388" i="3"/>
  <c r="L388" i="13" s="1"/>
  <c r="K388" i="3"/>
  <c r="K388" i="13" s="1"/>
  <c r="J388" i="3"/>
  <c r="J388" i="13" s="1"/>
  <c r="G388" i="3"/>
  <c r="G388" i="13" s="1"/>
  <c r="F388" i="3"/>
  <c r="F388" i="13" s="1"/>
  <c r="E388" i="3"/>
  <c r="E388" i="13" s="1"/>
  <c r="D388" i="3"/>
  <c r="D388" i="13" s="1"/>
  <c r="Y387" i="3"/>
  <c r="Y387" i="13" s="1"/>
  <c r="X387" i="3"/>
  <c r="X387" i="13" s="1"/>
  <c r="U387" i="3"/>
  <c r="U387" i="13" s="1"/>
  <c r="T387" i="3"/>
  <c r="T387" i="13" s="1"/>
  <c r="Q387" i="3"/>
  <c r="Q387" i="13" s="1"/>
  <c r="P387" i="3"/>
  <c r="P387" i="13" s="1"/>
  <c r="M387" i="3"/>
  <c r="M387" i="13" s="1"/>
  <c r="L387" i="3"/>
  <c r="L387" i="13" s="1"/>
  <c r="K387" i="3"/>
  <c r="K387" i="13" s="1"/>
  <c r="J387" i="3"/>
  <c r="J387" i="13" s="1"/>
  <c r="G387" i="3"/>
  <c r="G387" i="13" s="1"/>
  <c r="F387" i="3"/>
  <c r="F387" i="13" s="1"/>
  <c r="E387" i="3"/>
  <c r="E387" i="13" s="1"/>
  <c r="D387" i="3"/>
  <c r="D387" i="13" s="1"/>
  <c r="Y386" i="3"/>
  <c r="Y386" i="13" s="1"/>
  <c r="X386" i="3"/>
  <c r="X386" i="13" s="1"/>
  <c r="U386" i="3"/>
  <c r="U386" i="13" s="1"/>
  <c r="T386" i="3"/>
  <c r="T386" i="13" s="1"/>
  <c r="Q386" i="3"/>
  <c r="Q386" i="13" s="1"/>
  <c r="P386" i="3"/>
  <c r="P386" i="13" s="1"/>
  <c r="M386" i="3"/>
  <c r="M386" i="13" s="1"/>
  <c r="L386" i="3"/>
  <c r="L386" i="13" s="1"/>
  <c r="K386" i="3"/>
  <c r="K386" i="13" s="1"/>
  <c r="J386" i="3"/>
  <c r="J386" i="13" s="1"/>
  <c r="G386" i="3"/>
  <c r="G386" i="13" s="1"/>
  <c r="F386" i="3"/>
  <c r="F386" i="13" s="1"/>
  <c r="E386" i="3"/>
  <c r="E386" i="13" s="1"/>
  <c r="D386" i="3"/>
  <c r="D386" i="13" s="1"/>
  <c r="Y385" i="3"/>
  <c r="Y385" i="13" s="1"/>
  <c r="X385" i="3"/>
  <c r="X385" i="13" s="1"/>
  <c r="W385" i="3"/>
  <c r="V385" i="3"/>
  <c r="U385" i="3"/>
  <c r="U385" i="13" s="1"/>
  <c r="T385" i="3"/>
  <c r="T385" i="13" s="1"/>
  <c r="S385" i="3"/>
  <c r="R385" i="3"/>
  <c r="Q385" i="3"/>
  <c r="Q385" i="13" s="1"/>
  <c r="P385" i="3"/>
  <c r="P385" i="13" s="1"/>
  <c r="M385" i="3"/>
  <c r="M385" i="13" s="1"/>
  <c r="L385" i="3"/>
  <c r="L385" i="13" s="1"/>
  <c r="K385" i="3"/>
  <c r="K385" i="13" s="1"/>
  <c r="J385" i="3"/>
  <c r="J385" i="13" s="1"/>
  <c r="G385" i="3"/>
  <c r="G385" i="13" s="1"/>
  <c r="F385" i="3"/>
  <c r="F385" i="13" s="1"/>
  <c r="E385" i="3"/>
  <c r="E385" i="13" s="1"/>
  <c r="D385" i="3"/>
  <c r="D385" i="13" s="1"/>
  <c r="Y384" i="3"/>
  <c r="Y384" i="13" s="1"/>
  <c r="X384" i="3"/>
  <c r="X384" i="13" s="1"/>
  <c r="V384" i="3"/>
  <c r="U384" i="3"/>
  <c r="U384" i="13" s="1"/>
  <c r="T384" i="3"/>
  <c r="T384" i="13" s="1"/>
  <c r="R384" i="3"/>
  <c r="Q384" i="3"/>
  <c r="Q384" i="13" s="1"/>
  <c r="P384" i="3"/>
  <c r="P384" i="13" s="1"/>
  <c r="M384" i="3"/>
  <c r="M384" i="13" s="1"/>
  <c r="L384" i="3"/>
  <c r="L384" i="13" s="1"/>
  <c r="K384" i="3"/>
  <c r="K384" i="13" s="1"/>
  <c r="J384" i="3"/>
  <c r="J384" i="13" s="1"/>
  <c r="G384" i="3"/>
  <c r="G384" i="13" s="1"/>
  <c r="F384" i="3"/>
  <c r="F384" i="13" s="1"/>
  <c r="E384" i="3"/>
  <c r="E384" i="13" s="1"/>
  <c r="D384" i="3"/>
  <c r="D384" i="13" s="1"/>
  <c r="Y383" i="3"/>
  <c r="Y383" i="13" s="1"/>
  <c r="X383" i="3"/>
  <c r="X383" i="13" s="1"/>
  <c r="U383" i="3"/>
  <c r="U383" i="13" s="1"/>
  <c r="T383" i="3"/>
  <c r="T383" i="13" s="1"/>
  <c r="Q383" i="3"/>
  <c r="Q383" i="13" s="1"/>
  <c r="P383" i="3"/>
  <c r="P383" i="13" s="1"/>
  <c r="M383" i="3"/>
  <c r="M383" i="13" s="1"/>
  <c r="L383" i="3"/>
  <c r="L383" i="13" s="1"/>
  <c r="K383" i="3"/>
  <c r="K383" i="13" s="1"/>
  <c r="J383" i="3"/>
  <c r="J383" i="13" s="1"/>
  <c r="G383" i="3"/>
  <c r="G383" i="13" s="1"/>
  <c r="F383" i="3"/>
  <c r="F383" i="13" s="1"/>
  <c r="E383" i="3"/>
  <c r="E383" i="13" s="1"/>
  <c r="D383" i="3"/>
  <c r="D383" i="13" s="1"/>
  <c r="Y382" i="3"/>
  <c r="Y382" i="13" s="1"/>
  <c r="X382" i="3"/>
  <c r="X382" i="13" s="1"/>
  <c r="U382" i="3"/>
  <c r="U382" i="13" s="1"/>
  <c r="T382" i="3"/>
  <c r="T382" i="13" s="1"/>
  <c r="Q382" i="3"/>
  <c r="Q382" i="13" s="1"/>
  <c r="P382" i="3"/>
  <c r="P382" i="13" s="1"/>
  <c r="M382" i="3"/>
  <c r="M382" i="13" s="1"/>
  <c r="L382" i="3"/>
  <c r="L382" i="13" s="1"/>
  <c r="K382" i="3"/>
  <c r="K382" i="13" s="1"/>
  <c r="J382" i="3"/>
  <c r="J382" i="13" s="1"/>
  <c r="G382" i="3"/>
  <c r="G382" i="13" s="1"/>
  <c r="F382" i="3"/>
  <c r="F382" i="13" s="1"/>
  <c r="E382" i="3"/>
  <c r="E382" i="13" s="1"/>
  <c r="D382" i="3"/>
  <c r="D382" i="13" s="1"/>
  <c r="Y381" i="3"/>
  <c r="Y381" i="13" s="1"/>
  <c r="X381" i="3"/>
  <c r="X381" i="13" s="1"/>
  <c r="W381" i="3"/>
  <c r="V381" i="3"/>
  <c r="U381" i="3"/>
  <c r="U381" i="13" s="1"/>
  <c r="T381" i="3"/>
  <c r="T381" i="13" s="1"/>
  <c r="S381" i="3"/>
  <c r="R381" i="3"/>
  <c r="Q381" i="3"/>
  <c r="Q381" i="13" s="1"/>
  <c r="P381" i="3"/>
  <c r="P381" i="13" s="1"/>
  <c r="M381" i="3"/>
  <c r="M381" i="13" s="1"/>
  <c r="L381" i="3"/>
  <c r="L381" i="13" s="1"/>
  <c r="K381" i="3"/>
  <c r="K381" i="13" s="1"/>
  <c r="J381" i="3"/>
  <c r="J381" i="13" s="1"/>
  <c r="G381" i="3"/>
  <c r="G381" i="13" s="1"/>
  <c r="F381" i="3"/>
  <c r="F381" i="13" s="1"/>
  <c r="E381" i="3"/>
  <c r="E381" i="13" s="1"/>
  <c r="D381" i="3"/>
  <c r="D381" i="13" s="1"/>
  <c r="Y380" i="3"/>
  <c r="Y380" i="13" s="1"/>
  <c r="X380" i="3"/>
  <c r="X380" i="13" s="1"/>
  <c r="V380" i="3"/>
  <c r="U380" i="3"/>
  <c r="U380" i="13" s="1"/>
  <c r="T380" i="3"/>
  <c r="T380" i="13" s="1"/>
  <c r="R380" i="3"/>
  <c r="Q380" i="3"/>
  <c r="Q380" i="13" s="1"/>
  <c r="P380" i="3"/>
  <c r="P380" i="13" s="1"/>
  <c r="M380" i="3"/>
  <c r="M380" i="13" s="1"/>
  <c r="L380" i="3"/>
  <c r="L380" i="13" s="1"/>
  <c r="K380" i="3"/>
  <c r="K380" i="13" s="1"/>
  <c r="J380" i="3"/>
  <c r="J380" i="13" s="1"/>
  <c r="G380" i="3"/>
  <c r="G380" i="13" s="1"/>
  <c r="F380" i="3"/>
  <c r="F380" i="13" s="1"/>
  <c r="E380" i="3"/>
  <c r="E380" i="13" s="1"/>
  <c r="D380" i="3"/>
  <c r="D380" i="13" s="1"/>
  <c r="Y379" i="3"/>
  <c r="Y379" i="13" s="1"/>
  <c r="X379" i="3"/>
  <c r="X379" i="13" s="1"/>
  <c r="U379" i="3"/>
  <c r="U379" i="13" s="1"/>
  <c r="T379" i="3"/>
  <c r="T379" i="13" s="1"/>
  <c r="Q379" i="3"/>
  <c r="Q379" i="13" s="1"/>
  <c r="P379" i="3"/>
  <c r="P379" i="13" s="1"/>
  <c r="M379" i="3"/>
  <c r="M379" i="13" s="1"/>
  <c r="L379" i="3"/>
  <c r="L379" i="13" s="1"/>
  <c r="K379" i="3"/>
  <c r="K379" i="13" s="1"/>
  <c r="J379" i="3"/>
  <c r="J379" i="13" s="1"/>
  <c r="G379" i="3"/>
  <c r="G379" i="13" s="1"/>
  <c r="F379" i="3"/>
  <c r="F379" i="13" s="1"/>
  <c r="E379" i="3"/>
  <c r="E379" i="13" s="1"/>
  <c r="D379" i="3"/>
  <c r="D379" i="13" s="1"/>
  <c r="Y378" i="3"/>
  <c r="Y378" i="13" s="1"/>
  <c r="X378" i="3"/>
  <c r="X378" i="13" s="1"/>
  <c r="W378" i="3"/>
  <c r="U378" i="3"/>
  <c r="U378" i="13" s="1"/>
  <c r="T378" i="3"/>
  <c r="T378" i="13" s="1"/>
  <c r="S378" i="3"/>
  <c r="Q378" i="3"/>
  <c r="Q378" i="13" s="1"/>
  <c r="P378" i="3"/>
  <c r="P378" i="13" s="1"/>
  <c r="M378" i="3"/>
  <c r="M378" i="13" s="1"/>
  <c r="L378" i="3"/>
  <c r="L378" i="13" s="1"/>
  <c r="K378" i="3"/>
  <c r="K378" i="13" s="1"/>
  <c r="J378" i="3"/>
  <c r="J378" i="13" s="1"/>
  <c r="G378" i="3"/>
  <c r="G378" i="13" s="1"/>
  <c r="F378" i="3"/>
  <c r="F378" i="13" s="1"/>
  <c r="E378" i="3"/>
  <c r="E378" i="13" s="1"/>
  <c r="D378" i="3"/>
  <c r="D378" i="13" s="1"/>
  <c r="Y377" i="3"/>
  <c r="Y377" i="13" s="1"/>
  <c r="X377" i="3"/>
  <c r="X377" i="13" s="1"/>
  <c r="W377" i="3"/>
  <c r="V377" i="3"/>
  <c r="U377" i="3"/>
  <c r="U377" i="13" s="1"/>
  <c r="T377" i="3"/>
  <c r="T377" i="13" s="1"/>
  <c r="S377" i="3"/>
  <c r="R377" i="3"/>
  <c r="Q377" i="3"/>
  <c r="Q377" i="13" s="1"/>
  <c r="P377" i="3"/>
  <c r="P377" i="13" s="1"/>
  <c r="M377" i="3"/>
  <c r="M377" i="13" s="1"/>
  <c r="L377" i="3"/>
  <c r="L377" i="13" s="1"/>
  <c r="K377" i="3"/>
  <c r="K377" i="13" s="1"/>
  <c r="J377" i="3"/>
  <c r="J377" i="13" s="1"/>
  <c r="G377" i="3"/>
  <c r="G377" i="13" s="1"/>
  <c r="F377" i="3"/>
  <c r="F377" i="13" s="1"/>
  <c r="E377" i="3"/>
  <c r="E377" i="13" s="1"/>
  <c r="D377" i="3"/>
  <c r="D377" i="13" s="1"/>
  <c r="Y376" i="3"/>
  <c r="Y376" i="13" s="1"/>
  <c r="X376" i="3"/>
  <c r="X376" i="13" s="1"/>
  <c r="U376" i="3"/>
  <c r="U376" i="13" s="1"/>
  <c r="T376" i="3"/>
  <c r="T376" i="13" s="1"/>
  <c r="Q376" i="3"/>
  <c r="Q376" i="13" s="1"/>
  <c r="P376" i="3"/>
  <c r="P376" i="13" s="1"/>
  <c r="M376" i="3"/>
  <c r="M376" i="13" s="1"/>
  <c r="L376" i="3"/>
  <c r="L376" i="13" s="1"/>
  <c r="K376" i="3"/>
  <c r="K376" i="13" s="1"/>
  <c r="J376" i="3"/>
  <c r="J376" i="13" s="1"/>
  <c r="G376" i="3"/>
  <c r="G376" i="13" s="1"/>
  <c r="F376" i="3"/>
  <c r="F376" i="13" s="1"/>
  <c r="E376" i="3"/>
  <c r="E376" i="13" s="1"/>
  <c r="D376" i="3"/>
  <c r="D376" i="13" s="1"/>
  <c r="Y375" i="3"/>
  <c r="Y375" i="13" s="1"/>
  <c r="X375" i="3"/>
  <c r="X375" i="13" s="1"/>
  <c r="U375" i="3"/>
  <c r="U375" i="13" s="1"/>
  <c r="T375" i="3"/>
  <c r="T375" i="13" s="1"/>
  <c r="Q375" i="3"/>
  <c r="Q375" i="13" s="1"/>
  <c r="P375" i="3"/>
  <c r="P375" i="13" s="1"/>
  <c r="M375" i="3"/>
  <c r="M375" i="13" s="1"/>
  <c r="L375" i="3"/>
  <c r="L375" i="13" s="1"/>
  <c r="K375" i="3"/>
  <c r="K375" i="13" s="1"/>
  <c r="J375" i="3"/>
  <c r="J375" i="13" s="1"/>
  <c r="G375" i="3"/>
  <c r="G375" i="13" s="1"/>
  <c r="F375" i="3"/>
  <c r="F375" i="13" s="1"/>
  <c r="E375" i="3"/>
  <c r="E375" i="13" s="1"/>
  <c r="D375" i="3"/>
  <c r="D375" i="13" s="1"/>
  <c r="Y374" i="3"/>
  <c r="Y374" i="13" s="1"/>
  <c r="X374" i="3"/>
  <c r="X374" i="13" s="1"/>
  <c r="W374" i="3"/>
  <c r="U374" i="3"/>
  <c r="U374" i="13" s="1"/>
  <c r="T374" i="3"/>
  <c r="T374" i="13" s="1"/>
  <c r="S374" i="3"/>
  <c r="Q374" i="3"/>
  <c r="Q374" i="13" s="1"/>
  <c r="P374" i="3"/>
  <c r="P374" i="13" s="1"/>
  <c r="M374" i="3"/>
  <c r="M374" i="13" s="1"/>
  <c r="L374" i="3"/>
  <c r="L374" i="13" s="1"/>
  <c r="K374" i="3"/>
  <c r="K374" i="13" s="1"/>
  <c r="J374" i="3"/>
  <c r="J374" i="13" s="1"/>
  <c r="G374" i="3"/>
  <c r="G374" i="13" s="1"/>
  <c r="F374" i="3"/>
  <c r="F374" i="13" s="1"/>
  <c r="E374" i="3"/>
  <c r="E374" i="13" s="1"/>
  <c r="D374" i="3"/>
  <c r="D374" i="13" s="1"/>
  <c r="Y373" i="3"/>
  <c r="Y373" i="13" s="1"/>
  <c r="X373" i="3"/>
  <c r="X373" i="13" s="1"/>
  <c r="W373" i="3"/>
  <c r="V373" i="3"/>
  <c r="U373" i="3"/>
  <c r="U373" i="13" s="1"/>
  <c r="T373" i="3"/>
  <c r="T373" i="13" s="1"/>
  <c r="S373" i="3"/>
  <c r="R373" i="3"/>
  <c r="Q373" i="3"/>
  <c r="Q373" i="13" s="1"/>
  <c r="P373" i="3"/>
  <c r="P373" i="13" s="1"/>
  <c r="M373" i="3"/>
  <c r="M373" i="13" s="1"/>
  <c r="L373" i="3"/>
  <c r="L373" i="13" s="1"/>
  <c r="K373" i="3"/>
  <c r="K373" i="13" s="1"/>
  <c r="J373" i="3"/>
  <c r="J373" i="13" s="1"/>
  <c r="G373" i="3"/>
  <c r="G373" i="13" s="1"/>
  <c r="F373" i="3"/>
  <c r="F373" i="13" s="1"/>
  <c r="E373" i="3"/>
  <c r="E373" i="13" s="1"/>
  <c r="D373" i="3"/>
  <c r="D373" i="13" s="1"/>
  <c r="Y372" i="3"/>
  <c r="Y372" i="13" s="1"/>
  <c r="X372" i="3"/>
  <c r="X372" i="13" s="1"/>
  <c r="U372" i="3"/>
  <c r="U372" i="13" s="1"/>
  <c r="T372" i="3"/>
  <c r="T372" i="13" s="1"/>
  <c r="Q372" i="3"/>
  <c r="Q372" i="13" s="1"/>
  <c r="P372" i="3"/>
  <c r="P372" i="13" s="1"/>
  <c r="M372" i="3"/>
  <c r="M372" i="13" s="1"/>
  <c r="L372" i="3"/>
  <c r="L372" i="13" s="1"/>
  <c r="K372" i="3"/>
  <c r="K372" i="13" s="1"/>
  <c r="J372" i="3"/>
  <c r="J372" i="13" s="1"/>
  <c r="G372" i="3"/>
  <c r="G372" i="13" s="1"/>
  <c r="F372" i="3"/>
  <c r="F372" i="13" s="1"/>
  <c r="E372" i="3"/>
  <c r="E372" i="13" s="1"/>
  <c r="D372" i="3"/>
  <c r="D372" i="13" s="1"/>
  <c r="Y371" i="3"/>
  <c r="Y371" i="13" s="1"/>
  <c r="X371" i="3"/>
  <c r="X371" i="13" s="1"/>
  <c r="U371" i="3"/>
  <c r="U371" i="13" s="1"/>
  <c r="T371" i="3"/>
  <c r="T371" i="13" s="1"/>
  <c r="Q371" i="3"/>
  <c r="Q371" i="13" s="1"/>
  <c r="P371" i="3"/>
  <c r="P371" i="13" s="1"/>
  <c r="M371" i="3"/>
  <c r="M371" i="13" s="1"/>
  <c r="L371" i="3"/>
  <c r="L371" i="13" s="1"/>
  <c r="K371" i="3"/>
  <c r="K371" i="13" s="1"/>
  <c r="J371" i="3"/>
  <c r="J371" i="13" s="1"/>
  <c r="G371" i="3"/>
  <c r="G371" i="13" s="1"/>
  <c r="F371" i="3"/>
  <c r="F371" i="13" s="1"/>
  <c r="E371" i="3"/>
  <c r="E371" i="13" s="1"/>
  <c r="D371" i="3"/>
  <c r="D371" i="13" s="1"/>
  <c r="Y370" i="3"/>
  <c r="Y370" i="13" s="1"/>
  <c r="X370" i="3"/>
  <c r="X370" i="13" s="1"/>
  <c r="U370" i="3"/>
  <c r="U370" i="13" s="1"/>
  <c r="T370" i="3"/>
  <c r="T370" i="13" s="1"/>
  <c r="Q370" i="3"/>
  <c r="Q370" i="13" s="1"/>
  <c r="P370" i="3"/>
  <c r="P370" i="13" s="1"/>
  <c r="M370" i="3"/>
  <c r="M370" i="13" s="1"/>
  <c r="L370" i="3"/>
  <c r="L370" i="13" s="1"/>
  <c r="K370" i="3"/>
  <c r="K370" i="13" s="1"/>
  <c r="J370" i="3"/>
  <c r="J370" i="13" s="1"/>
  <c r="G370" i="3"/>
  <c r="G370" i="13" s="1"/>
  <c r="F370" i="3"/>
  <c r="F370" i="13" s="1"/>
  <c r="E370" i="3"/>
  <c r="E370" i="13" s="1"/>
  <c r="D370" i="3"/>
  <c r="D370" i="13" s="1"/>
  <c r="Y369" i="3"/>
  <c r="Y369" i="13" s="1"/>
  <c r="X369" i="3"/>
  <c r="X369" i="13" s="1"/>
  <c r="W369" i="3"/>
  <c r="V369" i="3"/>
  <c r="U369" i="3"/>
  <c r="U369" i="13" s="1"/>
  <c r="T369" i="3"/>
  <c r="T369" i="13" s="1"/>
  <c r="S369" i="3"/>
  <c r="R369" i="3"/>
  <c r="Q369" i="3"/>
  <c r="Q369" i="13" s="1"/>
  <c r="P369" i="3"/>
  <c r="P369" i="13" s="1"/>
  <c r="M369" i="3"/>
  <c r="M369" i="13" s="1"/>
  <c r="L369" i="3"/>
  <c r="L369" i="13" s="1"/>
  <c r="K369" i="3"/>
  <c r="K369" i="13" s="1"/>
  <c r="J369" i="3"/>
  <c r="J369" i="13" s="1"/>
  <c r="G369" i="3"/>
  <c r="G369" i="13" s="1"/>
  <c r="F369" i="3"/>
  <c r="F369" i="13" s="1"/>
  <c r="E369" i="3"/>
  <c r="E369" i="13" s="1"/>
  <c r="D369" i="3"/>
  <c r="D369" i="13" s="1"/>
  <c r="Y368" i="3"/>
  <c r="Y368" i="13" s="1"/>
  <c r="X368" i="3"/>
  <c r="X368" i="13" s="1"/>
  <c r="V368" i="3"/>
  <c r="U368" i="3"/>
  <c r="U368" i="13" s="1"/>
  <c r="T368" i="3"/>
  <c r="T368" i="13" s="1"/>
  <c r="R368" i="3"/>
  <c r="Q368" i="3"/>
  <c r="Q368" i="13" s="1"/>
  <c r="P368" i="3"/>
  <c r="P368" i="13" s="1"/>
  <c r="M368" i="3"/>
  <c r="M368" i="13" s="1"/>
  <c r="L368" i="3"/>
  <c r="L368" i="13" s="1"/>
  <c r="K368" i="3"/>
  <c r="K368" i="13" s="1"/>
  <c r="J368" i="3"/>
  <c r="J368" i="13" s="1"/>
  <c r="G368" i="3"/>
  <c r="G368" i="13" s="1"/>
  <c r="F368" i="3"/>
  <c r="F368" i="13" s="1"/>
  <c r="E368" i="3"/>
  <c r="E368" i="13" s="1"/>
  <c r="D368" i="3"/>
  <c r="D368" i="13" s="1"/>
  <c r="Y367" i="3"/>
  <c r="Y367" i="13" s="1"/>
  <c r="X367" i="3"/>
  <c r="X367" i="13" s="1"/>
  <c r="U367" i="3"/>
  <c r="U367" i="13" s="1"/>
  <c r="T367" i="3"/>
  <c r="T367" i="13" s="1"/>
  <c r="Q367" i="3"/>
  <c r="Q367" i="13" s="1"/>
  <c r="P367" i="3"/>
  <c r="P367" i="13" s="1"/>
  <c r="M367" i="3"/>
  <c r="M367" i="13" s="1"/>
  <c r="L367" i="3"/>
  <c r="L367" i="13" s="1"/>
  <c r="K367" i="3"/>
  <c r="K367" i="13" s="1"/>
  <c r="J367" i="3"/>
  <c r="J367" i="13" s="1"/>
  <c r="G367" i="3"/>
  <c r="G367" i="13" s="1"/>
  <c r="F367" i="3"/>
  <c r="F367" i="13" s="1"/>
  <c r="E367" i="3"/>
  <c r="E367" i="13" s="1"/>
  <c r="D367" i="3"/>
  <c r="D367" i="13" s="1"/>
  <c r="Y366" i="3"/>
  <c r="Y366" i="13" s="1"/>
  <c r="X366" i="3"/>
  <c r="X366" i="13" s="1"/>
  <c r="U366" i="3"/>
  <c r="U366" i="13" s="1"/>
  <c r="T366" i="3"/>
  <c r="T366" i="13" s="1"/>
  <c r="Q366" i="3"/>
  <c r="Q366" i="13" s="1"/>
  <c r="P366" i="3"/>
  <c r="P366" i="13" s="1"/>
  <c r="M366" i="3"/>
  <c r="M366" i="13" s="1"/>
  <c r="L366" i="3"/>
  <c r="L366" i="13" s="1"/>
  <c r="K366" i="3"/>
  <c r="K366" i="13" s="1"/>
  <c r="J366" i="3"/>
  <c r="J366" i="13" s="1"/>
  <c r="G366" i="3"/>
  <c r="G366" i="13" s="1"/>
  <c r="F366" i="3"/>
  <c r="F366" i="13" s="1"/>
  <c r="E366" i="3"/>
  <c r="E366" i="13" s="1"/>
  <c r="D366" i="3"/>
  <c r="D366" i="13" s="1"/>
  <c r="Y365" i="3"/>
  <c r="Y365" i="13" s="1"/>
  <c r="X365" i="3"/>
  <c r="X365" i="13" s="1"/>
  <c r="W365" i="3"/>
  <c r="V365" i="3"/>
  <c r="U365" i="3"/>
  <c r="U365" i="13" s="1"/>
  <c r="T365" i="3"/>
  <c r="T365" i="13" s="1"/>
  <c r="S365" i="3"/>
  <c r="R365" i="3"/>
  <c r="Q365" i="3"/>
  <c r="Q365" i="13" s="1"/>
  <c r="P365" i="3"/>
  <c r="P365" i="13" s="1"/>
  <c r="M365" i="3"/>
  <c r="M365" i="13" s="1"/>
  <c r="L365" i="3"/>
  <c r="L365" i="13" s="1"/>
  <c r="K365" i="3"/>
  <c r="K365" i="13" s="1"/>
  <c r="J365" i="3"/>
  <c r="J365" i="13" s="1"/>
  <c r="G365" i="3"/>
  <c r="G365" i="13" s="1"/>
  <c r="F365" i="3"/>
  <c r="F365" i="13" s="1"/>
  <c r="E365" i="3"/>
  <c r="E365" i="13" s="1"/>
  <c r="D365" i="3"/>
  <c r="D365" i="13" s="1"/>
  <c r="Y364" i="3"/>
  <c r="Y364" i="13" s="1"/>
  <c r="X364" i="3"/>
  <c r="X364" i="13" s="1"/>
  <c r="V364" i="3"/>
  <c r="U364" i="3"/>
  <c r="U364" i="13" s="1"/>
  <c r="T364" i="3"/>
  <c r="T364" i="13" s="1"/>
  <c r="R364" i="3"/>
  <c r="Q364" i="3"/>
  <c r="Q364" i="13" s="1"/>
  <c r="P364" i="3"/>
  <c r="P364" i="13" s="1"/>
  <c r="M364" i="3"/>
  <c r="M364" i="13" s="1"/>
  <c r="L364" i="3"/>
  <c r="L364" i="13" s="1"/>
  <c r="K364" i="3"/>
  <c r="K364" i="13" s="1"/>
  <c r="J364" i="3"/>
  <c r="J364" i="13" s="1"/>
  <c r="G364" i="3"/>
  <c r="G364" i="13" s="1"/>
  <c r="F364" i="3"/>
  <c r="F364" i="13" s="1"/>
  <c r="E364" i="3"/>
  <c r="E364" i="13" s="1"/>
  <c r="D364" i="3"/>
  <c r="D364" i="13" s="1"/>
  <c r="Y363" i="3"/>
  <c r="Y363" i="13" s="1"/>
  <c r="X363" i="3"/>
  <c r="X363" i="13" s="1"/>
  <c r="U363" i="3"/>
  <c r="U363" i="13" s="1"/>
  <c r="T363" i="3"/>
  <c r="T363" i="13" s="1"/>
  <c r="Q363" i="3"/>
  <c r="Q363" i="13" s="1"/>
  <c r="P363" i="3"/>
  <c r="P363" i="13" s="1"/>
  <c r="M363" i="3"/>
  <c r="M363" i="13" s="1"/>
  <c r="L363" i="3"/>
  <c r="L363" i="13" s="1"/>
  <c r="K363" i="3"/>
  <c r="K363" i="13" s="1"/>
  <c r="J363" i="3"/>
  <c r="J363" i="13" s="1"/>
  <c r="G363" i="3"/>
  <c r="G363" i="13" s="1"/>
  <c r="F363" i="3"/>
  <c r="F363" i="13" s="1"/>
  <c r="E363" i="3"/>
  <c r="E363" i="13" s="1"/>
  <c r="D363" i="3"/>
  <c r="D363" i="13" s="1"/>
  <c r="Y362" i="3"/>
  <c r="Y362" i="13" s="1"/>
  <c r="X362" i="3"/>
  <c r="X362" i="13" s="1"/>
  <c r="U362" i="3"/>
  <c r="U362" i="13" s="1"/>
  <c r="T362" i="3"/>
  <c r="T362" i="13" s="1"/>
  <c r="Q362" i="3"/>
  <c r="Q362" i="13" s="1"/>
  <c r="P362" i="3"/>
  <c r="P362" i="13" s="1"/>
  <c r="M362" i="3"/>
  <c r="M362" i="13" s="1"/>
  <c r="L362" i="3"/>
  <c r="L362" i="13" s="1"/>
  <c r="K362" i="3"/>
  <c r="K362" i="13" s="1"/>
  <c r="J362" i="3"/>
  <c r="J362" i="13" s="1"/>
  <c r="G362" i="3"/>
  <c r="G362" i="13" s="1"/>
  <c r="F362" i="3"/>
  <c r="F362" i="13" s="1"/>
  <c r="E362" i="3"/>
  <c r="E362" i="13" s="1"/>
  <c r="D362" i="3"/>
  <c r="D362" i="13" s="1"/>
  <c r="Y361" i="3"/>
  <c r="Y361" i="13" s="1"/>
  <c r="X361" i="3"/>
  <c r="X361" i="13" s="1"/>
  <c r="W361" i="3"/>
  <c r="V361" i="3"/>
  <c r="U361" i="3"/>
  <c r="U361" i="13" s="1"/>
  <c r="T361" i="3"/>
  <c r="T361" i="13" s="1"/>
  <c r="S361" i="3"/>
  <c r="R361" i="3"/>
  <c r="Q361" i="3"/>
  <c r="Q361" i="13" s="1"/>
  <c r="P361" i="3"/>
  <c r="P361" i="13" s="1"/>
  <c r="M361" i="3"/>
  <c r="M361" i="13" s="1"/>
  <c r="L361" i="3"/>
  <c r="L361" i="13" s="1"/>
  <c r="K361" i="3"/>
  <c r="K361" i="13" s="1"/>
  <c r="J361" i="3"/>
  <c r="J361" i="13" s="1"/>
  <c r="G361" i="3"/>
  <c r="G361" i="13" s="1"/>
  <c r="F361" i="3"/>
  <c r="F361" i="13" s="1"/>
  <c r="E361" i="3"/>
  <c r="E361" i="13" s="1"/>
  <c r="D361" i="3"/>
  <c r="D361" i="13" s="1"/>
  <c r="Y360" i="3"/>
  <c r="Y360" i="13" s="1"/>
  <c r="X360" i="3"/>
  <c r="X360" i="13" s="1"/>
  <c r="V360" i="3"/>
  <c r="U360" i="3"/>
  <c r="U360" i="13" s="1"/>
  <c r="T360" i="3"/>
  <c r="T360" i="13" s="1"/>
  <c r="R360" i="3"/>
  <c r="Q360" i="3"/>
  <c r="Q360" i="13" s="1"/>
  <c r="P360" i="3"/>
  <c r="P360" i="13" s="1"/>
  <c r="M360" i="3"/>
  <c r="M360" i="13" s="1"/>
  <c r="L360" i="3"/>
  <c r="L360" i="13" s="1"/>
  <c r="K360" i="3"/>
  <c r="K360" i="13" s="1"/>
  <c r="J360" i="3"/>
  <c r="J360" i="13" s="1"/>
  <c r="G360" i="3"/>
  <c r="G360" i="13" s="1"/>
  <c r="F360" i="3"/>
  <c r="F360" i="13" s="1"/>
  <c r="E360" i="3"/>
  <c r="E360" i="13" s="1"/>
  <c r="D360" i="3"/>
  <c r="D360" i="13" s="1"/>
  <c r="Y359" i="3"/>
  <c r="Y359" i="13" s="1"/>
  <c r="X359" i="3"/>
  <c r="X359" i="13" s="1"/>
  <c r="U359" i="3"/>
  <c r="U359" i="13" s="1"/>
  <c r="T359" i="3"/>
  <c r="T359" i="13" s="1"/>
  <c r="Q359" i="3"/>
  <c r="Q359" i="13" s="1"/>
  <c r="P359" i="3"/>
  <c r="P359" i="13" s="1"/>
  <c r="M359" i="3"/>
  <c r="M359" i="13" s="1"/>
  <c r="L359" i="3"/>
  <c r="L359" i="13" s="1"/>
  <c r="K359" i="3"/>
  <c r="K359" i="13" s="1"/>
  <c r="J359" i="3"/>
  <c r="J359" i="13" s="1"/>
  <c r="G359" i="3"/>
  <c r="G359" i="13" s="1"/>
  <c r="F359" i="3"/>
  <c r="F359" i="13" s="1"/>
  <c r="E359" i="3"/>
  <c r="E359" i="13" s="1"/>
  <c r="D359" i="3"/>
  <c r="D359" i="13" s="1"/>
  <c r="Y358" i="3"/>
  <c r="Y358" i="13" s="1"/>
  <c r="X358" i="3"/>
  <c r="X358" i="13" s="1"/>
  <c r="U358" i="3"/>
  <c r="U358" i="13" s="1"/>
  <c r="T358" i="3"/>
  <c r="T358" i="13" s="1"/>
  <c r="Q358" i="3"/>
  <c r="Q358" i="13" s="1"/>
  <c r="P358" i="3"/>
  <c r="P358" i="13" s="1"/>
  <c r="M358" i="3"/>
  <c r="M358" i="13" s="1"/>
  <c r="L358" i="3"/>
  <c r="L358" i="13" s="1"/>
  <c r="K358" i="3"/>
  <c r="K358" i="13" s="1"/>
  <c r="J358" i="3"/>
  <c r="J358" i="13" s="1"/>
  <c r="G358" i="3"/>
  <c r="G358" i="13" s="1"/>
  <c r="F358" i="3"/>
  <c r="F358" i="13" s="1"/>
  <c r="E358" i="3"/>
  <c r="E358" i="13" s="1"/>
  <c r="D358" i="3"/>
  <c r="D358" i="13" s="1"/>
  <c r="Y357" i="3"/>
  <c r="Y357" i="13" s="1"/>
  <c r="X357" i="3"/>
  <c r="X357" i="13" s="1"/>
  <c r="W357" i="3"/>
  <c r="V357" i="3"/>
  <c r="U357" i="3"/>
  <c r="U357" i="13" s="1"/>
  <c r="T357" i="3"/>
  <c r="T357" i="13" s="1"/>
  <c r="S357" i="3"/>
  <c r="R357" i="3"/>
  <c r="Q357" i="3"/>
  <c r="Q357" i="13" s="1"/>
  <c r="P357" i="3"/>
  <c r="P357" i="13" s="1"/>
  <c r="M357" i="3"/>
  <c r="M357" i="13" s="1"/>
  <c r="L357" i="3"/>
  <c r="L357" i="13" s="1"/>
  <c r="K357" i="3"/>
  <c r="K357" i="13" s="1"/>
  <c r="J357" i="3"/>
  <c r="J357" i="13" s="1"/>
  <c r="G357" i="3"/>
  <c r="G357" i="13" s="1"/>
  <c r="F357" i="3"/>
  <c r="F357" i="13" s="1"/>
  <c r="E357" i="3"/>
  <c r="E357" i="13" s="1"/>
  <c r="D357" i="3"/>
  <c r="D357" i="13" s="1"/>
  <c r="Y356" i="3"/>
  <c r="Y356" i="13" s="1"/>
  <c r="X356" i="3"/>
  <c r="X356" i="13" s="1"/>
  <c r="V356" i="3"/>
  <c r="U356" i="3"/>
  <c r="U356" i="13" s="1"/>
  <c r="T356" i="3"/>
  <c r="T356" i="13" s="1"/>
  <c r="R356" i="3"/>
  <c r="Q356" i="3"/>
  <c r="Q356" i="13" s="1"/>
  <c r="P356" i="3"/>
  <c r="P356" i="13" s="1"/>
  <c r="M356" i="3"/>
  <c r="M356" i="13" s="1"/>
  <c r="L356" i="3"/>
  <c r="L356" i="13" s="1"/>
  <c r="K356" i="3"/>
  <c r="K356" i="13" s="1"/>
  <c r="J356" i="3"/>
  <c r="J356" i="13" s="1"/>
  <c r="G356" i="3"/>
  <c r="G356" i="13" s="1"/>
  <c r="F356" i="3"/>
  <c r="F356" i="13" s="1"/>
  <c r="E356" i="3"/>
  <c r="E356" i="13" s="1"/>
  <c r="D356" i="3"/>
  <c r="D356" i="13" s="1"/>
  <c r="Y355" i="3"/>
  <c r="Y355" i="13" s="1"/>
  <c r="X355" i="3"/>
  <c r="X355" i="13" s="1"/>
  <c r="U355" i="3"/>
  <c r="U355" i="13" s="1"/>
  <c r="T355" i="3"/>
  <c r="T355" i="13" s="1"/>
  <c r="Q355" i="3"/>
  <c r="Q355" i="13" s="1"/>
  <c r="P355" i="3"/>
  <c r="P355" i="13" s="1"/>
  <c r="M355" i="3"/>
  <c r="M355" i="13" s="1"/>
  <c r="L355" i="3"/>
  <c r="L355" i="13" s="1"/>
  <c r="K355" i="3"/>
  <c r="K355" i="13" s="1"/>
  <c r="J355" i="3"/>
  <c r="J355" i="13" s="1"/>
  <c r="G355" i="3"/>
  <c r="G355" i="13" s="1"/>
  <c r="F355" i="3"/>
  <c r="F355" i="13" s="1"/>
  <c r="E355" i="3"/>
  <c r="E355" i="13" s="1"/>
  <c r="D355" i="3"/>
  <c r="D355" i="13" s="1"/>
  <c r="Y354" i="3"/>
  <c r="Y354" i="13" s="1"/>
  <c r="X354" i="3"/>
  <c r="X354" i="13" s="1"/>
  <c r="U354" i="3"/>
  <c r="U354" i="13" s="1"/>
  <c r="T354" i="3"/>
  <c r="T354" i="13" s="1"/>
  <c r="Q354" i="3"/>
  <c r="Q354" i="13" s="1"/>
  <c r="P354" i="3"/>
  <c r="P354" i="13" s="1"/>
  <c r="M354" i="3"/>
  <c r="M354" i="13" s="1"/>
  <c r="L354" i="3"/>
  <c r="L354" i="13" s="1"/>
  <c r="K354" i="3"/>
  <c r="K354" i="13" s="1"/>
  <c r="J354" i="3"/>
  <c r="J354" i="13" s="1"/>
  <c r="G354" i="3"/>
  <c r="G354" i="13" s="1"/>
  <c r="F354" i="3"/>
  <c r="F354" i="13" s="1"/>
  <c r="E354" i="3"/>
  <c r="E354" i="13" s="1"/>
  <c r="D354" i="3"/>
  <c r="D354" i="13" s="1"/>
  <c r="Y353" i="3"/>
  <c r="Y353" i="13" s="1"/>
  <c r="X353" i="3"/>
  <c r="X353" i="13" s="1"/>
  <c r="W353" i="3"/>
  <c r="V353" i="3"/>
  <c r="U353" i="3"/>
  <c r="U353" i="13" s="1"/>
  <c r="T353" i="3"/>
  <c r="T353" i="13" s="1"/>
  <c r="S353" i="3"/>
  <c r="R353" i="3"/>
  <c r="Q353" i="3"/>
  <c r="Q353" i="13" s="1"/>
  <c r="P353" i="3"/>
  <c r="P353" i="13" s="1"/>
  <c r="M353" i="3"/>
  <c r="M353" i="13" s="1"/>
  <c r="L353" i="3"/>
  <c r="L353" i="13" s="1"/>
  <c r="K353" i="3"/>
  <c r="K353" i="13" s="1"/>
  <c r="J353" i="3"/>
  <c r="J353" i="13" s="1"/>
  <c r="G353" i="3"/>
  <c r="G353" i="13" s="1"/>
  <c r="F353" i="3"/>
  <c r="F353" i="13" s="1"/>
  <c r="E353" i="3"/>
  <c r="E353" i="13" s="1"/>
  <c r="D353" i="3"/>
  <c r="D353" i="13" s="1"/>
  <c r="Y352" i="3"/>
  <c r="Y352" i="13" s="1"/>
  <c r="X352" i="3"/>
  <c r="X352" i="13" s="1"/>
  <c r="V352" i="3"/>
  <c r="U352" i="3"/>
  <c r="U352" i="13" s="1"/>
  <c r="T352" i="3"/>
  <c r="T352" i="13" s="1"/>
  <c r="R352" i="3"/>
  <c r="Q352" i="3"/>
  <c r="Q352" i="13" s="1"/>
  <c r="P352" i="3"/>
  <c r="P352" i="13" s="1"/>
  <c r="M352" i="3"/>
  <c r="M352" i="13" s="1"/>
  <c r="L352" i="3"/>
  <c r="L352" i="13" s="1"/>
  <c r="K352" i="3"/>
  <c r="K352" i="13" s="1"/>
  <c r="J352" i="3"/>
  <c r="J352" i="13" s="1"/>
  <c r="G352" i="3"/>
  <c r="G352" i="13" s="1"/>
  <c r="F352" i="3"/>
  <c r="F352" i="13" s="1"/>
  <c r="E352" i="3"/>
  <c r="E352" i="13" s="1"/>
  <c r="D352" i="3"/>
  <c r="D352" i="13" s="1"/>
  <c r="Y351" i="3"/>
  <c r="Y351" i="13" s="1"/>
  <c r="X351" i="3"/>
  <c r="X351" i="13" s="1"/>
  <c r="U351" i="3"/>
  <c r="U351" i="13" s="1"/>
  <c r="T351" i="3"/>
  <c r="T351" i="13" s="1"/>
  <c r="Q351" i="3"/>
  <c r="Q351" i="13" s="1"/>
  <c r="P351" i="3"/>
  <c r="P351" i="13" s="1"/>
  <c r="M351" i="3"/>
  <c r="M351" i="13" s="1"/>
  <c r="L351" i="3"/>
  <c r="L351" i="13" s="1"/>
  <c r="K351" i="3"/>
  <c r="K351" i="13" s="1"/>
  <c r="J351" i="3"/>
  <c r="J351" i="13" s="1"/>
  <c r="G351" i="3"/>
  <c r="G351" i="13" s="1"/>
  <c r="F351" i="3"/>
  <c r="F351" i="13" s="1"/>
  <c r="E351" i="3"/>
  <c r="E351" i="13" s="1"/>
  <c r="D351" i="3"/>
  <c r="D351" i="13" s="1"/>
  <c r="Y350" i="3"/>
  <c r="Y350" i="13" s="1"/>
  <c r="X350" i="3"/>
  <c r="X350" i="13" s="1"/>
  <c r="U350" i="3"/>
  <c r="U350" i="13" s="1"/>
  <c r="T350" i="3"/>
  <c r="T350" i="13" s="1"/>
  <c r="Q350" i="3"/>
  <c r="Q350" i="13" s="1"/>
  <c r="P350" i="3"/>
  <c r="P350" i="13" s="1"/>
  <c r="M350" i="3"/>
  <c r="M350" i="13" s="1"/>
  <c r="L350" i="3"/>
  <c r="L350" i="13" s="1"/>
  <c r="K350" i="3"/>
  <c r="K350" i="13" s="1"/>
  <c r="J350" i="3"/>
  <c r="J350" i="13" s="1"/>
  <c r="G350" i="3"/>
  <c r="G350" i="13" s="1"/>
  <c r="F350" i="3"/>
  <c r="F350" i="13" s="1"/>
  <c r="E350" i="3"/>
  <c r="E350" i="13" s="1"/>
  <c r="D350" i="3"/>
  <c r="D350" i="13" s="1"/>
  <c r="Y349" i="3"/>
  <c r="Y349" i="13" s="1"/>
  <c r="X349" i="3"/>
  <c r="X349" i="13" s="1"/>
  <c r="W349" i="3"/>
  <c r="V349" i="3"/>
  <c r="U349" i="3"/>
  <c r="U349" i="13" s="1"/>
  <c r="T349" i="3"/>
  <c r="T349" i="13" s="1"/>
  <c r="S349" i="3"/>
  <c r="R349" i="3"/>
  <c r="Q349" i="3"/>
  <c r="Q349" i="13" s="1"/>
  <c r="P349" i="3"/>
  <c r="P349" i="13" s="1"/>
  <c r="M349" i="3"/>
  <c r="M349" i="13" s="1"/>
  <c r="L349" i="3"/>
  <c r="L349" i="13" s="1"/>
  <c r="K349" i="3"/>
  <c r="K349" i="13" s="1"/>
  <c r="J349" i="3"/>
  <c r="J349" i="13" s="1"/>
  <c r="G349" i="3"/>
  <c r="G349" i="13" s="1"/>
  <c r="F349" i="3"/>
  <c r="F349" i="13" s="1"/>
  <c r="E349" i="3"/>
  <c r="E349" i="13" s="1"/>
  <c r="D349" i="3"/>
  <c r="D349" i="13" s="1"/>
  <c r="Y348" i="3"/>
  <c r="Y348" i="13" s="1"/>
  <c r="X348" i="3"/>
  <c r="X348" i="13" s="1"/>
  <c r="V348" i="3"/>
  <c r="U348" i="3"/>
  <c r="U348" i="13" s="1"/>
  <c r="T348" i="3"/>
  <c r="T348" i="13" s="1"/>
  <c r="R348" i="3"/>
  <c r="Q348" i="3"/>
  <c r="Q348" i="13" s="1"/>
  <c r="P348" i="3"/>
  <c r="P348" i="13" s="1"/>
  <c r="M348" i="3"/>
  <c r="M348" i="13" s="1"/>
  <c r="L348" i="3"/>
  <c r="L348" i="13" s="1"/>
  <c r="K348" i="3"/>
  <c r="K348" i="13" s="1"/>
  <c r="J348" i="3"/>
  <c r="J348" i="13" s="1"/>
  <c r="G348" i="3"/>
  <c r="G348" i="13" s="1"/>
  <c r="F348" i="3"/>
  <c r="F348" i="13" s="1"/>
  <c r="E348" i="3"/>
  <c r="E348" i="13" s="1"/>
  <c r="D348" i="3"/>
  <c r="D348" i="13" s="1"/>
  <c r="Y347" i="3"/>
  <c r="Y347" i="13" s="1"/>
  <c r="X347" i="3"/>
  <c r="X347" i="13" s="1"/>
  <c r="U347" i="3"/>
  <c r="U347" i="13" s="1"/>
  <c r="T347" i="3"/>
  <c r="T347" i="13" s="1"/>
  <c r="Q347" i="3"/>
  <c r="Q347" i="13" s="1"/>
  <c r="P347" i="3"/>
  <c r="P347" i="13" s="1"/>
  <c r="M347" i="3"/>
  <c r="M347" i="13" s="1"/>
  <c r="L347" i="3"/>
  <c r="L347" i="13" s="1"/>
  <c r="K347" i="3"/>
  <c r="K347" i="13" s="1"/>
  <c r="J347" i="3"/>
  <c r="J347" i="13" s="1"/>
  <c r="G347" i="3"/>
  <c r="G347" i="13" s="1"/>
  <c r="F347" i="3"/>
  <c r="F347" i="13" s="1"/>
  <c r="E347" i="3"/>
  <c r="E347" i="13" s="1"/>
  <c r="D347" i="3"/>
  <c r="D347" i="13" s="1"/>
  <c r="Y346" i="3"/>
  <c r="Y346" i="13" s="1"/>
  <c r="X346" i="3"/>
  <c r="X346" i="13" s="1"/>
  <c r="U346" i="3"/>
  <c r="U346" i="13" s="1"/>
  <c r="T346" i="3"/>
  <c r="T346" i="13" s="1"/>
  <c r="Q346" i="3"/>
  <c r="Q346" i="13" s="1"/>
  <c r="P346" i="3"/>
  <c r="P346" i="13" s="1"/>
  <c r="M346" i="3"/>
  <c r="M346" i="13" s="1"/>
  <c r="L346" i="3"/>
  <c r="L346" i="13" s="1"/>
  <c r="K346" i="3"/>
  <c r="K346" i="13" s="1"/>
  <c r="J346" i="3"/>
  <c r="J346" i="13" s="1"/>
  <c r="G346" i="3"/>
  <c r="G346" i="13" s="1"/>
  <c r="F346" i="3"/>
  <c r="F346" i="13" s="1"/>
  <c r="E346" i="3"/>
  <c r="E346" i="13" s="1"/>
  <c r="D346" i="3"/>
  <c r="D346" i="13" s="1"/>
  <c r="Y345" i="3"/>
  <c r="Y345" i="13" s="1"/>
  <c r="X345" i="3"/>
  <c r="X345" i="13" s="1"/>
  <c r="W345" i="3"/>
  <c r="V345" i="3"/>
  <c r="U345" i="3"/>
  <c r="U345" i="13" s="1"/>
  <c r="T345" i="3"/>
  <c r="T345" i="13" s="1"/>
  <c r="S345" i="3"/>
  <c r="R345" i="3"/>
  <c r="Q345" i="3"/>
  <c r="Q345" i="13" s="1"/>
  <c r="P345" i="3"/>
  <c r="P345" i="13" s="1"/>
  <c r="M345" i="3"/>
  <c r="M345" i="13" s="1"/>
  <c r="L345" i="3"/>
  <c r="L345" i="13" s="1"/>
  <c r="K345" i="3"/>
  <c r="K345" i="13" s="1"/>
  <c r="J345" i="3"/>
  <c r="J345" i="13" s="1"/>
  <c r="G345" i="3"/>
  <c r="G345" i="13" s="1"/>
  <c r="F345" i="3"/>
  <c r="F345" i="13" s="1"/>
  <c r="E345" i="3"/>
  <c r="E345" i="13" s="1"/>
  <c r="D345" i="3"/>
  <c r="D345" i="13" s="1"/>
  <c r="Y344" i="3"/>
  <c r="Y344" i="13" s="1"/>
  <c r="X344" i="3"/>
  <c r="X344" i="13" s="1"/>
  <c r="V344" i="3"/>
  <c r="U344" i="3"/>
  <c r="U344" i="13" s="1"/>
  <c r="T344" i="3"/>
  <c r="T344" i="13" s="1"/>
  <c r="R344" i="3"/>
  <c r="Q344" i="3"/>
  <c r="Q344" i="13" s="1"/>
  <c r="P344" i="3"/>
  <c r="P344" i="13" s="1"/>
  <c r="M344" i="3"/>
  <c r="M344" i="13" s="1"/>
  <c r="L344" i="3"/>
  <c r="L344" i="13" s="1"/>
  <c r="K344" i="3"/>
  <c r="K344" i="13" s="1"/>
  <c r="J344" i="3"/>
  <c r="J344" i="13" s="1"/>
  <c r="G344" i="3"/>
  <c r="G344" i="13" s="1"/>
  <c r="F344" i="3"/>
  <c r="F344" i="13" s="1"/>
  <c r="E344" i="3"/>
  <c r="E344" i="13" s="1"/>
  <c r="D344" i="3"/>
  <c r="D344" i="13" s="1"/>
  <c r="Y343" i="3"/>
  <c r="Y343" i="13" s="1"/>
  <c r="X343" i="3"/>
  <c r="X343" i="13" s="1"/>
  <c r="U343" i="3"/>
  <c r="U343" i="13" s="1"/>
  <c r="T343" i="3"/>
  <c r="T343" i="13" s="1"/>
  <c r="Q343" i="3"/>
  <c r="Q343" i="13" s="1"/>
  <c r="P343" i="3"/>
  <c r="P343" i="13" s="1"/>
  <c r="M343" i="3"/>
  <c r="M343" i="13" s="1"/>
  <c r="L343" i="3"/>
  <c r="L343" i="13" s="1"/>
  <c r="K343" i="3"/>
  <c r="K343" i="13" s="1"/>
  <c r="J343" i="3"/>
  <c r="J343" i="13" s="1"/>
  <c r="G343" i="3"/>
  <c r="G343" i="13" s="1"/>
  <c r="F343" i="3"/>
  <c r="F343" i="13" s="1"/>
  <c r="E343" i="3"/>
  <c r="E343" i="13" s="1"/>
  <c r="D343" i="3"/>
  <c r="D343" i="13" s="1"/>
  <c r="Y342" i="3"/>
  <c r="Y342" i="13" s="1"/>
  <c r="X342" i="3"/>
  <c r="X342" i="13" s="1"/>
  <c r="U342" i="3"/>
  <c r="U342" i="13" s="1"/>
  <c r="T342" i="3"/>
  <c r="T342" i="13" s="1"/>
  <c r="Q342" i="3"/>
  <c r="Q342" i="13" s="1"/>
  <c r="P342" i="3"/>
  <c r="P342" i="13" s="1"/>
  <c r="M342" i="3"/>
  <c r="M342" i="13" s="1"/>
  <c r="L342" i="3"/>
  <c r="L342" i="13" s="1"/>
  <c r="K342" i="3"/>
  <c r="K342" i="13" s="1"/>
  <c r="J342" i="3"/>
  <c r="J342" i="13" s="1"/>
  <c r="G342" i="3"/>
  <c r="G342" i="13" s="1"/>
  <c r="F342" i="3"/>
  <c r="F342" i="13" s="1"/>
  <c r="E342" i="3"/>
  <c r="E342" i="13" s="1"/>
  <c r="D342" i="3"/>
  <c r="D342" i="13" s="1"/>
  <c r="Y341" i="3"/>
  <c r="Y341" i="13" s="1"/>
  <c r="X341" i="3"/>
  <c r="X341" i="13" s="1"/>
  <c r="W341" i="3"/>
  <c r="V341" i="3"/>
  <c r="U341" i="3"/>
  <c r="U341" i="13" s="1"/>
  <c r="T341" i="3"/>
  <c r="T341" i="13" s="1"/>
  <c r="S341" i="3"/>
  <c r="R341" i="3"/>
  <c r="Q341" i="3"/>
  <c r="Q341" i="13" s="1"/>
  <c r="P341" i="3"/>
  <c r="P341" i="13" s="1"/>
  <c r="M341" i="3"/>
  <c r="M341" i="13" s="1"/>
  <c r="L341" i="3"/>
  <c r="L341" i="13" s="1"/>
  <c r="K341" i="3"/>
  <c r="K341" i="13" s="1"/>
  <c r="J341" i="3"/>
  <c r="J341" i="13" s="1"/>
  <c r="G341" i="3"/>
  <c r="G341" i="13" s="1"/>
  <c r="F341" i="3"/>
  <c r="F341" i="13" s="1"/>
  <c r="E341" i="3"/>
  <c r="E341" i="13" s="1"/>
  <c r="D341" i="3"/>
  <c r="D341" i="13" s="1"/>
  <c r="Y340" i="3"/>
  <c r="Y340" i="13" s="1"/>
  <c r="X340" i="3"/>
  <c r="X340" i="13" s="1"/>
  <c r="V340" i="3"/>
  <c r="U340" i="3"/>
  <c r="U340" i="13" s="1"/>
  <c r="T340" i="3"/>
  <c r="T340" i="13" s="1"/>
  <c r="R340" i="3"/>
  <c r="Q340" i="3"/>
  <c r="Q340" i="13" s="1"/>
  <c r="P340" i="3"/>
  <c r="P340" i="13" s="1"/>
  <c r="M340" i="3"/>
  <c r="M340" i="13" s="1"/>
  <c r="L340" i="3"/>
  <c r="L340" i="13" s="1"/>
  <c r="K340" i="3"/>
  <c r="K340" i="13" s="1"/>
  <c r="J340" i="3"/>
  <c r="J340" i="13" s="1"/>
  <c r="G340" i="3"/>
  <c r="G340" i="13" s="1"/>
  <c r="F340" i="3"/>
  <c r="F340" i="13" s="1"/>
  <c r="E340" i="3"/>
  <c r="E340" i="13" s="1"/>
  <c r="D340" i="3"/>
  <c r="D340" i="13" s="1"/>
  <c r="Y339" i="3"/>
  <c r="Y339" i="13" s="1"/>
  <c r="X339" i="3"/>
  <c r="X339" i="13" s="1"/>
  <c r="U339" i="3"/>
  <c r="U339" i="13" s="1"/>
  <c r="T339" i="3"/>
  <c r="T339" i="13" s="1"/>
  <c r="Q339" i="3"/>
  <c r="Q339" i="13" s="1"/>
  <c r="P339" i="3"/>
  <c r="P339" i="13" s="1"/>
  <c r="M339" i="3"/>
  <c r="M339" i="13" s="1"/>
  <c r="L339" i="3"/>
  <c r="L339" i="13" s="1"/>
  <c r="K339" i="3"/>
  <c r="K339" i="13" s="1"/>
  <c r="J339" i="3"/>
  <c r="J339" i="13" s="1"/>
  <c r="G339" i="3"/>
  <c r="G339" i="13" s="1"/>
  <c r="F339" i="3"/>
  <c r="F339" i="13" s="1"/>
  <c r="E339" i="3"/>
  <c r="E339" i="13" s="1"/>
  <c r="D339" i="3"/>
  <c r="D339" i="13" s="1"/>
  <c r="Y338" i="3"/>
  <c r="Y338" i="13" s="1"/>
  <c r="X338" i="3"/>
  <c r="X338" i="13" s="1"/>
  <c r="U338" i="3"/>
  <c r="U338" i="13" s="1"/>
  <c r="T338" i="3"/>
  <c r="T338" i="13" s="1"/>
  <c r="Q338" i="3"/>
  <c r="Q338" i="13" s="1"/>
  <c r="P338" i="3"/>
  <c r="P338" i="13" s="1"/>
  <c r="M338" i="3"/>
  <c r="M338" i="13" s="1"/>
  <c r="L338" i="3"/>
  <c r="L338" i="13" s="1"/>
  <c r="K338" i="3"/>
  <c r="K338" i="13" s="1"/>
  <c r="J338" i="3"/>
  <c r="J338" i="13" s="1"/>
  <c r="G338" i="3"/>
  <c r="G338" i="13" s="1"/>
  <c r="F338" i="3"/>
  <c r="F338" i="13" s="1"/>
  <c r="E338" i="3"/>
  <c r="E338" i="13" s="1"/>
  <c r="D338" i="3"/>
  <c r="D338" i="13" s="1"/>
  <c r="Y337" i="3"/>
  <c r="Y337" i="13" s="1"/>
  <c r="X337" i="3"/>
  <c r="X337" i="13" s="1"/>
  <c r="W337" i="3"/>
  <c r="V337" i="3"/>
  <c r="U337" i="3"/>
  <c r="U337" i="13" s="1"/>
  <c r="T337" i="3"/>
  <c r="T337" i="13" s="1"/>
  <c r="S337" i="3"/>
  <c r="R337" i="3"/>
  <c r="Q337" i="3"/>
  <c r="Q337" i="13" s="1"/>
  <c r="P337" i="3"/>
  <c r="P337" i="13" s="1"/>
  <c r="M337" i="3"/>
  <c r="M337" i="13" s="1"/>
  <c r="L337" i="3"/>
  <c r="L337" i="13" s="1"/>
  <c r="K337" i="3"/>
  <c r="K337" i="13" s="1"/>
  <c r="J337" i="3"/>
  <c r="J337" i="13" s="1"/>
  <c r="G337" i="3"/>
  <c r="G337" i="13" s="1"/>
  <c r="F337" i="3"/>
  <c r="F337" i="13" s="1"/>
  <c r="E337" i="3"/>
  <c r="E337" i="13" s="1"/>
  <c r="D337" i="3"/>
  <c r="D337" i="13" s="1"/>
  <c r="Y336" i="3"/>
  <c r="Y336" i="13" s="1"/>
  <c r="X336" i="3"/>
  <c r="X336" i="13" s="1"/>
  <c r="V336" i="3"/>
  <c r="U336" i="3"/>
  <c r="U336" i="13" s="1"/>
  <c r="T336" i="3"/>
  <c r="T336" i="13" s="1"/>
  <c r="R336" i="3"/>
  <c r="Q336" i="3"/>
  <c r="Q336" i="13" s="1"/>
  <c r="P336" i="3"/>
  <c r="P336" i="13" s="1"/>
  <c r="M336" i="3"/>
  <c r="M336" i="13" s="1"/>
  <c r="L336" i="3"/>
  <c r="L336" i="13" s="1"/>
  <c r="K336" i="3"/>
  <c r="K336" i="13" s="1"/>
  <c r="J336" i="3"/>
  <c r="J336" i="13" s="1"/>
  <c r="G336" i="3"/>
  <c r="G336" i="13" s="1"/>
  <c r="F336" i="3"/>
  <c r="F336" i="13" s="1"/>
  <c r="E336" i="3"/>
  <c r="E336" i="13" s="1"/>
  <c r="D336" i="3"/>
  <c r="D336" i="13" s="1"/>
  <c r="Y335" i="3"/>
  <c r="Y335" i="13" s="1"/>
  <c r="X335" i="3"/>
  <c r="X335" i="13" s="1"/>
  <c r="U335" i="3"/>
  <c r="U335" i="13" s="1"/>
  <c r="T335" i="3"/>
  <c r="T335" i="13" s="1"/>
  <c r="Q335" i="3"/>
  <c r="Q335" i="13" s="1"/>
  <c r="P335" i="3"/>
  <c r="P335" i="13" s="1"/>
  <c r="M335" i="3"/>
  <c r="M335" i="13" s="1"/>
  <c r="L335" i="3"/>
  <c r="L335" i="13" s="1"/>
  <c r="K335" i="3"/>
  <c r="K335" i="13" s="1"/>
  <c r="J335" i="3"/>
  <c r="J335" i="13" s="1"/>
  <c r="G335" i="3"/>
  <c r="G335" i="13" s="1"/>
  <c r="F335" i="3"/>
  <c r="F335" i="13" s="1"/>
  <c r="E335" i="3"/>
  <c r="E335" i="13" s="1"/>
  <c r="D335" i="3"/>
  <c r="D335" i="13" s="1"/>
  <c r="Y334" i="3"/>
  <c r="Y334" i="13" s="1"/>
  <c r="X334" i="3"/>
  <c r="X334" i="13" s="1"/>
  <c r="U334" i="3"/>
  <c r="U334" i="13" s="1"/>
  <c r="T334" i="3"/>
  <c r="T334" i="13" s="1"/>
  <c r="Q334" i="3"/>
  <c r="Q334" i="13" s="1"/>
  <c r="P334" i="3"/>
  <c r="P334" i="13" s="1"/>
  <c r="M334" i="3"/>
  <c r="M334" i="13" s="1"/>
  <c r="L334" i="3"/>
  <c r="L334" i="13" s="1"/>
  <c r="K334" i="3"/>
  <c r="K334" i="13" s="1"/>
  <c r="J334" i="3"/>
  <c r="J334" i="13" s="1"/>
  <c r="G334" i="3"/>
  <c r="G334" i="13" s="1"/>
  <c r="F334" i="3"/>
  <c r="F334" i="13" s="1"/>
  <c r="E334" i="3"/>
  <c r="E334" i="13" s="1"/>
  <c r="D334" i="3"/>
  <c r="D334" i="13" s="1"/>
  <c r="Y333" i="3"/>
  <c r="Y333" i="13" s="1"/>
  <c r="X333" i="3"/>
  <c r="X333" i="13" s="1"/>
  <c r="W333" i="3"/>
  <c r="V333" i="3"/>
  <c r="U333" i="3"/>
  <c r="U333" i="13" s="1"/>
  <c r="T333" i="3"/>
  <c r="T333" i="13" s="1"/>
  <c r="S333" i="3"/>
  <c r="R333" i="3"/>
  <c r="Q333" i="3"/>
  <c r="Q333" i="13" s="1"/>
  <c r="P333" i="3"/>
  <c r="P333" i="13" s="1"/>
  <c r="M333" i="3"/>
  <c r="M333" i="13" s="1"/>
  <c r="L333" i="3"/>
  <c r="L333" i="13" s="1"/>
  <c r="K333" i="3"/>
  <c r="K333" i="13" s="1"/>
  <c r="J333" i="3"/>
  <c r="J333" i="13" s="1"/>
  <c r="G333" i="3"/>
  <c r="G333" i="13" s="1"/>
  <c r="F333" i="3"/>
  <c r="F333" i="13" s="1"/>
  <c r="E333" i="3"/>
  <c r="E333" i="13" s="1"/>
  <c r="D333" i="3"/>
  <c r="D333" i="13" s="1"/>
  <c r="Y332" i="3"/>
  <c r="Y332" i="13" s="1"/>
  <c r="X332" i="3"/>
  <c r="X332" i="13" s="1"/>
  <c r="V332" i="3"/>
  <c r="U332" i="3"/>
  <c r="U332" i="13" s="1"/>
  <c r="T332" i="3"/>
  <c r="T332" i="13" s="1"/>
  <c r="R332" i="3"/>
  <c r="Q332" i="3"/>
  <c r="Q332" i="13" s="1"/>
  <c r="P332" i="3"/>
  <c r="P332" i="13" s="1"/>
  <c r="M332" i="3"/>
  <c r="M332" i="13" s="1"/>
  <c r="L332" i="3"/>
  <c r="L332" i="13" s="1"/>
  <c r="K332" i="3"/>
  <c r="K332" i="13" s="1"/>
  <c r="J332" i="3"/>
  <c r="J332" i="13" s="1"/>
  <c r="G332" i="3"/>
  <c r="G332" i="13" s="1"/>
  <c r="F332" i="3"/>
  <c r="F332" i="13" s="1"/>
  <c r="E332" i="3"/>
  <c r="E332" i="13" s="1"/>
  <c r="D332" i="3"/>
  <c r="D332" i="13" s="1"/>
  <c r="Y331" i="3"/>
  <c r="Y331" i="13" s="1"/>
  <c r="X331" i="3"/>
  <c r="X331" i="13" s="1"/>
  <c r="U331" i="3"/>
  <c r="U331" i="13" s="1"/>
  <c r="T331" i="3"/>
  <c r="T331" i="13" s="1"/>
  <c r="Q331" i="3"/>
  <c r="Q331" i="13" s="1"/>
  <c r="P331" i="3"/>
  <c r="P331" i="13" s="1"/>
  <c r="M331" i="3"/>
  <c r="M331" i="13" s="1"/>
  <c r="L331" i="3"/>
  <c r="L331" i="13" s="1"/>
  <c r="K331" i="3"/>
  <c r="K331" i="13" s="1"/>
  <c r="J331" i="3"/>
  <c r="J331" i="13" s="1"/>
  <c r="G331" i="3"/>
  <c r="G331" i="13" s="1"/>
  <c r="F331" i="3"/>
  <c r="F331" i="13" s="1"/>
  <c r="E331" i="3"/>
  <c r="E331" i="13" s="1"/>
  <c r="D331" i="3"/>
  <c r="D331" i="13" s="1"/>
  <c r="Y330" i="3"/>
  <c r="Y330" i="13" s="1"/>
  <c r="X330" i="3"/>
  <c r="X330" i="13" s="1"/>
  <c r="U330" i="3"/>
  <c r="U330" i="13" s="1"/>
  <c r="T330" i="3"/>
  <c r="T330" i="13" s="1"/>
  <c r="Q330" i="3"/>
  <c r="Q330" i="13" s="1"/>
  <c r="P330" i="3"/>
  <c r="P330" i="13" s="1"/>
  <c r="M330" i="3"/>
  <c r="M330" i="13" s="1"/>
  <c r="L330" i="3"/>
  <c r="L330" i="13" s="1"/>
  <c r="K330" i="3"/>
  <c r="K330" i="13" s="1"/>
  <c r="J330" i="3"/>
  <c r="J330" i="13" s="1"/>
  <c r="G330" i="3"/>
  <c r="G330" i="13" s="1"/>
  <c r="F330" i="3"/>
  <c r="F330" i="13" s="1"/>
  <c r="E330" i="3"/>
  <c r="E330" i="13" s="1"/>
  <c r="D330" i="3"/>
  <c r="D330" i="13" s="1"/>
  <c r="Y329" i="3"/>
  <c r="Y329" i="13" s="1"/>
  <c r="X329" i="3"/>
  <c r="X329" i="13" s="1"/>
  <c r="W329" i="3"/>
  <c r="V329" i="3"/>
  <c r="U329" i="3"/>
  <c r="U329" i="13" s="1"/>
  <c r="T329" i="3"/>
  <c r="T329" i="13" s="1"/>
  <c r="S329" i="3"/>
  <c r="R329" i="3"/>
  <c r="Q329" i="3"/>
  <c r="Q329" i="13" s="1"/>
  <c r="P329" i="3"/>
  <c r="P329" i="13" s="1"/>
  <c r="M329" i="3"/>
  <c r="M329" i="13" s="1"/>
  <c r="L329" i="3"/>
  <c r="L329" i="13" s="1"/>
  <c r="K329" i="3"/>
  <c r="K329" i="13" s="1"/>
  <c r="J329" i="3"/>
  <c r="J329" i="13" s="1"/>
  <c r="G329" i="3"/>
  <c r="G329" i="13" s="1"/>
  <c r="F329" i="3"/>
  <c r="F329" i="13" s="1"/>
  <c r="E329" i="3"/>
  <c r="E329" i="13" s="1"/>
  <c r="D329" i="3"/>
  <c r="D329" i="13" s="1"/>
  <c r="Y328" i="3"/>
  <c r="Y328" i="13" s="1"/>
  <c r="X328" i="3"/>
  <c r="X328" i="13" s="1"/>
  <c r="V328" i="3"/>
  <c r="U328" i="3"/>
  <c r="U328" i="13" s="1"/>
  <c r="T328" i="3"/>
  <c r="T328" i="13" s="1"/>
  <c r="R328" i="3"/>
  <c r="Q328" i="3"/>
  <c r="Q328" i="13" s="1"/>
  <c r="P328" i="3"/>
  <c r="P328" i="13" s="1"/>
  <c r="M328" i="3"/>
  <c r="M328" i="13" s="1"/>
  <c r="L328" i="3"/>
  <c r="L328" i="13" s="1"/>
  <c r="K328" i="3"/>
  <c r="K328" i="13" s="1"/>
  <c r="J328" i="3"/>
  <c r="J328" i="13" s="1"/>
  <c r="G328" i="3"/>
  <c r="G328" i="13" s="1"/>
  <c r="F328" i="3"/>
  <c r="F328" i="13" s="1"/>
  <c r="E328" i="3"/>
  <c r="E328" i="13" s="1"/>
  <c r="D328" i="3"/>
  <c r="D328" i="13" s="1"/>
  <c r="Y327" i="3"/>
  <c r="Y327" i="13" s="1"/>
  <c r="X327" i="3"/>
  <c r="X327" i="13" s="1"/>
  <c r="U327" i="3"/>
  <c r="U327" i="13" s="1"/>
  <c r="T327" i="3"/>
  <c r="T327" i="13" s="1"/>
  <c r="Q327" i="3"/>
  <c r="Q327" i="13" s="1"/>
  <c r="P327" i="3"/>
  <c r="P327" i="13" s="1"/>
  <c r="M327" i="3"/>
  <c r="M327" i="13" s="1"/>
  <c r="L327" i="3"/>
  <c r="L327" i="13" s="1"/>
  <c r="K327" i="3"/>
  <c r="K327" i="13" s="1"/>
  <c r="J327" i="3"/>
  <c r="J327" i="13" s="1"/>
  <c r="G327" i="3"/>
  <c r="G327" i="13" s="1"/>
  <c r="F327" i="3"/>
  <c r="F327" i="13" s="1"/>
  <c r="E327" i="3"/>
  <c r="E327" i="13" s="1"/>
  <c r="D327" i="3"/>
  <c r="D327" i="13" s="1"/>
  <c r="Y326" i="3"/>
  <c r="Y326" i="13" s="1"/>
  <c r="X326" i="3"/>
  <c r="X326" i="13" s="1"/>
  <c r="U326" i="3"/>
  <c r="U326" i="13" s="1"/>
  <c r="T326" i="3"/>
  <c r="T326" i="13" s="1"/>
  <c r="Q326" i="3"/>
  <c r="Q326" i="13" s="1"/>
  <c r="P326" i="3"/>
  <c r="P326" i="13" s="1"/>
  <c r="M326" i="3"/>
  <c r="M326" i="13" s="1"/>
  <c r="L326" i="3"/>
  <c r="L326" i="13" s="1"/>
  <c r="K326" i="3"/>
  <c r="K326" i="13" s="1"/>
  <c r="J326" i="3"/>
  <c r="J326" i="13" s="1"/>
  <c r="G326" i="3"/>
  <c r="G326" i="13" s="1"/>
  <c r="F326" i="3"/>
  <c r="F326" i="13" s="1"/>
  <c r="E326" i="3"/>
  <c r="E326" i="13" s="1"/>
  <c r="D326" i="3"/>
  <c r="D326" i="13" s="1"/>
  <c r="Y325" i="3"/>
  <c r="Y325" i="13" s="1"/>
  <c r="X325" i="3"/>
  <c r="X325" i="13" s="1"/>
  <c r="W325" i="3"/>
  <c r="V325" i="3"/>
  <c r="U325" i="3"/>
  <c r="U325" i="13" s="1"/>
  <c r="T325" i="3"/>
  <c r="T325" i="13" s="1"/>
  <c r="S325" i="3"/>
  <c r="R325" i="3"/>
  <c r="Q325" i="3"/>
  <c r="Q325" i="13" s="1"/>
  <c r="P325" i="3"/>
  <c r="P325" i="13" s="1"/>
  <c r="M325" i="3"/>
  <c r="M325" i="13" s="1"/>
  <c r="L325" i="3"/>
  <c r="L325" i="13" s="1"/>
  <c r="K325" i="3"/>
  <c r="K325" i="13" s="1"/>
  <c r="J325" i="3"/>
  <c r="J325" i="13" s="1"/>
  <c r="G325" i="3"/>
  <c r="G325" i="13" s="1"/>
  <c r="F325" i="3"/>
  <c r="F325" i="13" s="1"/>
  <c r="E325" i="3"/>
  <c r="E325" i="13" s="1"/>
  <c r="D325" i="3"/>
  <c r="D325" i="13" s="1"/>
  <c r="Y324" i="3"/>
  <c r="Y324" i="13" s="1"/>
  <c r="X324" i="3"/>
  <c r="X324" i="13" s="1"/>
  <c r="V324" i="3"/>
  <c r="U324" i="3"/>
  <c r="U324" i="13" s="1"/>
  <c r="T324" i="3"/>
  <c r="T324" i="13" s="1"/>
  <c r="R324" i="3"/>
  <c r="Q324" i="3"/>
  <c r="Q324" i="13" s="1"/>
  <c r="P324" i="3"/>
  <c r="P324" i="13" s="1"/>
  <c r="M324" i="3"/>
  <c r="M324" i="13" s="1"/>
  <c r="L324" i="3"/>
  <c r="L324" i="13" s="1"/>
  <c r="K324" i="3"/>
  <c r="K324" i="13" s="1"/>
  <c r="J324" i="3"/>
  <c r="J324" i="13" s="1"/>
  <c r="G324" i="3"/>
  <c r="G324" i="13" s="1"/>
  <c r="F324" i="3"/>
  <c r="F324" i="13" s="1"/>
  <c r="E324" i="3"/>
  <c r="E324" i="13" s="1"/>
  <c r="D324" i="3"/>
  <c r="D324" i="13" s="1"/>
  <c r="Y323" i="3"/>
  <c r="Y323" i="13" s="1"/>
  <c r="X323" i="3"/>
  <c r="X323" i="13" s="1"/>
  <c r="U323" i="3"/>
  <c r="U323" i="13" s="1"/>
  <c r="T323" i="3"/>
  <c r="T323" i="13" s="1"/>
  <c r="Q323" i="3"/>
  <c r="Q323" i="13" s="1"/>
  <c r="P323" i="3"/>
  <c r="P323" i="13" s="1"/>
  <c r="M323" i="3"/>
  <c r="M323" i="13" s="1"/>
  <c r="L323" i="3"/>
  <c r="L323" i="13" s="1"/>
  <c r="K323" i="3"/>
  <c r="K323" i="13" s="1"/>
  <c r="J323" i="3"/>
  <c r="J323" i="13" s="1"/>
  <c r="G323" i="3"/>
  <c r="G323" i="13" s="1"/>
  <c r="F323" i="3"/>
  <c r="F323" i="13" s="1"/>
  <c r="E323" i="3"/>
  <c r="E323" i="13" s="1"/>
  <c r="D323" i="3"/>
  <c r="D323" i="13" s="1"/>
  <c r="Y322" i="3"/>
  <c r="Y322" i="13" s="1"/>
  <c r="X322" i="3"/>
  <c r="X322" i="13" s="1"/>
  <c r="U322" i="3"/>
  <c r="U322" i="13" s="1"/>
  <c r="T322" i="3"/>
  <c r="T322" i="13" s="1"/>
  <c r="Q322" i="3"/>
  <c r="Q322" i="13" s="1"/>
  <c r="P322" i="3"/>
  <c r="P322" i="13" s="1"/>
  <c r="M322" i="3"/>
  <c r="M322" i="13" s="1"/>
  <c r="L322" i="3"/>
  <c r="L322" i="13" s="1"/>
  <c r="K322" i="3"/>
  <c r="K322" i="13" s="1"/>
  <c r="J322" i="3"/>
  <c r="J322" i="13" s="1"/>
  <c r="G322" i="3"/>
  <c r="G322" i="13" s="1"/>
  <c r="F322" i="3"/>
  <c r="F322" i="13" s="1"/>
  <c r="E322" i="3"/>
  <c r="E322" i="13" s="1"/>
  <c r="D322" i="3"/>
  <c r="D322" i="13" s="1"/>
  <c r="Y321" i="3"/>
  <c r="Y321" i="13" s="1"/>
  <c r="X321" i="3"/>
  <c r="X321" i="13" s="1"/>
  <c r="W321" i="3"/>
  <c r="V321" i="3"/>
  <c r="U321" i="3"/>
  <c r="U321" i="13" s="1"/>
  <c r="T321" i="3"/>
  <c r="T321" i="13" s="1"/>
  <c r="S321" i="3"/>
  <c r="R321" i="3"/>
  <c r="Q321" i="3"/>
  <c r="Q321" i="13" s="1"/>
  <c r="P321" i="3"/>
  <c r="P321" i="13" s="1"/>
  <c r="M321" i="3"/>
  <c r="M321" i="13" s="1"/>
  <c r="L321" i="3"/>
  <c r="L321" i="13" s="1"/>
  <c r="K321" i="3"/>
  <c r="K321" i="13" s="1"/>
  <c r="J321" i="3"/>
  <c r="J321" i="13" s="1"/>
  <c r="G321" i="3"/>
  <c r="G321" i="13" s="1"/>
  <c r="F321" i="3"/>
  <c r="F321" i="13" s="1"/>
  <c r="E321" i="3"/>
  <c r="E321" i="13" s="1"/>
  <c r="D321" i="3"/>
  <c r="D321" i="13" s="1"/>
  <c r="Y320" i="3"/>
  <c r="Y320" i="13" s="1"/>
  <c r="X320" i="3"/>
  <c r="X320" i="13" s="1"/>
  <c r="V320" i="3"/>
  <c r="U320" i="3"/>
  <c r="U320" i="13" s="1"/>
  <c r="T320" i="3"/>
  <c r="T320" i="13" s="1"/>
  <c r="R320" i="3"/>
  <c r="Q320" i="3"/>
  <c r="Q320" i="13" s="1"/>
  <c r="P320" i="3"/>
  <c r="P320" i="13" s="1"/>
  <c r="M320" i="3"/>
  <c r="M320" i="13" s="1"/>
  <c r="L320" i="3"/>
  <c r="L320" i="13" s="1"/>
  <c r="K320" i="3"/>
  <c r="K320" i="13" s="1"/>
  <c r="J320" i="3"/>
  <c r="J320" i="13" s="1"/>
  <c r="G320" i="3"/>
  <c r="G320" i="13" s="1"/>
  <c r="F320" i="3"/>
  <c r="F320" i="13" s="1"/>
  <c r="E320" i="3"/>
  <c r="E320" i="13" s="1"/>
  <c r="D320" i="3"/>
  <c r="D320" i="13" s="1"/>
  <c r="Y319" i="3"/>
  <c r="Y319" i="13" s="1"/>
  <c r="X319" i="3"/>
  <c r="X319" i="13" s="1"/>
  <c r="U319" i="3"/>
  <c r="U319" i="13" s="1"/>
  <c r="T319" i="3"/>
  <c r="T319" i="13" s="1"/>
  <c r="Q319" i="3"/>
  <c r="Q319" i="13" s="1"/>
  <c r="P319" i="3"/>
  <c r="P319" i="13" s="1"/>
  <c r="M319" i="3"/>
  <c r="M319" i="13" s="1"/>
  <c r="L319" i="3"/>
  <c r="L319" i="13" s="1"/>
  <c r="K319" i="3"/>
  <c r="K319" i="13" s="1"/>
  <c r="J319" i="3"/>
  <c r="J319" i="13" s="1"/>
  <c r="G319" i="3"/>
  <c r="G319" i="13" s="1"/>
  <c r="F319" i="3"/>
  <c r="F319" i="13" s="1"/>
  <c r="E319" i="3"/>
  <c r="E319" i="13" s="1"/>
  <c r="D319" i="3"/>
  <c r="D319" i="13" s="1"/>
  <c r="Y318" i="3"/>
  <c r="Y318" i="13" s="1"/>
  <c r="X318" i="3"/>
  <c r="X318" i="13" s="1"/>
  <c r="U318" i="3"/>
  <c r="U318" i="13" s="1"/>
  <c r="T318" i="3"/>
  <c r="T318" i="13" s="1"/>
  <c r="Q318" i="3"/>
  <c r="Q318" i="13" s="1"/>
  <c r="P318" i="3"/>
  <c r="P318" i="13" s="1"/>
  <c r="M318" i="3"/>
  <c r="M318" i="13" s="1"/>
  <c r="L318" i="3"/>
  <c r="L318" i="13" s="1"/>
  <c r="K318" i="3"/>
  <c r="K318" i="13" s="1"/>
  <c r="J318" i="3"/>
  <c r="J318" i="13" s="1"/>
  <c r="G318" i="3"/>
  <c r="G318" i="13" s="1"/>
  <c r="F318" i="3"/>
  <c r="F318" i="13" s="1"/>
  <c r="E318" i="3"/>
  <c r="E318" i="13" s="1"/>
  <c r="D318" i="3"/>
  <c r="D318" i="13" s="1"/>
  <c r="Y317" i="3"/>
  <c r="Y317" i="13" s="1"/>
  <c r="X317" i="3"/>
  <c r="X317" i="13" s="1"/>
  <c r="W317" i="3"/>
  <c r="V317" i="3"/>
  <c r="U317" i="3"/>
  <c r="U317" i="13" s="1"/>
  <c r="T317" i="3"/>
  <c r="T317" i="13" s="1"/>
  <c r="S317" i="3"/>
  <c r="R317" i="3"/>
  <c r="Q317" i="3"/>
  <c r="Q317" i="13" s="1"/>
  <c r="P317" i="3"/>
  <c r="P317" i="13" s="1"/>
  <c r="M317" i="3"/>
  <c r="M317" i="13" s="1"/>
  <c r="L317" i="3"/>
  <c r="L317" i="13" s="1"/>
  <c r="K317" i="3"/>
  <c r="K317" i="13" s="1"/>
  <c r="J317" i="3"/>
  <c r="J317" i="13" s="1"/>
  <c r="G317" i="3"/>
  <c r="G317" i="13" s="1"/>
  <c r="F317" i="3"/>
  <c r="F317" i="13" s="1"/>
  <c r="E317" i="3"/>
  <c r="E317" i="13" s="1"/>
  <c r="D317" i="3"/>
  <c r="D317" i="13" s="1"/>
  <c r="Y316" i="3"/>
  <c r="Y316" i="13" s="1"/>
  <c r="X316" i="3"/>
  <c r="X316" i="13" s="1"/>
  <c r="V316" i="3"/>
  <c r="U316" i="3"/>
  <c r="U316" i="13" s="1"/>
  <c r="T316" i="3"/>
  <c r="T316" i="13" s="1"/>
  <c r="R316" i="3"/>
  <c r="Q316" i="3"/>
  <c r="Q316" i="13" s="1"/>
  <c r="P316" i="3"/>
  <c r="P316" i="13" s="1"/>
  <c r="M316" i="3"/>
  <c r="M316" i="13" s="1"/>
  <c r="L316" i="3"/>
  <c r="L316" i="13" s="1"/>
  <c r="K316" i="3"/>
  <c r="K316" i="13" s="1"/>
  <c r="J316" i="3"/>
  <c r="J316" i="13" s="1"/>
  <c r="G316" i="3"/>
  <c r="G316" i="13" s="1"/>
  <c r="F316" i="3"/>
  <c r="F316" i="13" s="1"/>
  <c r="E316" i="3"/>
  <c r="E316" i="13" s="1"/>
  <c r="D316" i="3"/>
  <c r="D316" i="13" s="1"/>
  <c r="Y315" i="3"/>
  <c r="Y315" i="13" s="1"/>
  <c r="X315" i="3"/>
  <c r="X315" i="13" s="1"/>
  <c r="U315" i="3"/>
  <c r="U315" i="13" s="1"/>
  <c r="T315" i="3"/>
  <c r="T315" i="13" s="1"/>
  <c r="Q315" i="3"/>
  <c r="Q315" i="13" s="1"/>
  <c r="P315" i="3"/>
  <c r="P315" i="13" s="1"/>
  <c r="M315" i="3"/>
  <c r="M315" i="13" s="1"/>
  <c r="L315" i="3"/>
  <c r="L315" i="13" s="1"/>
  <c r="K315" i="3"/>
  <c r="K315" i="13" s="1"/>
  <c r="J315" i="3"/>
  <c r="J315" i="13" s="1"/>
  <c r="G315" i="3"/>
  <c r="G315" i="13" s="1"/>
  <c r="F315" i="3"/>
  <c r="F315" i="13" s="1"/>
  <c r="E315" i="3"/>
  <c r="E315" i="13" s="1"/>
  <c r="D315" i="3"/>
  <c r="D315" i="13" s="1"/>
  <c r="Y314" i="3"/>
  <c r="Y314" i="13" s="1"/>
  <c r="X314" i="3"/>
  <c r="X314" i="13" s="1"/>
  <c r="U314" i="3"/>
  <c r="U314" i="13" s="1"/>
  <c r="T314" i="3"/>
  <c r="T314" i="13" s="1"/>
  <c r="Q314" i="3"/>
  <c r="Q314" i="13" s="1"/>
  <c r="P314" i="3"/>
  <c r="P314" i="13" s="1"/>
  <c r="M314" i="3"/>
  <c r="M314" i="13" s="1"/>
  <c r="L314" i="3"/>
  <c r="L314" i="13" s="1"/>
  <c r="K314" i="3"/>
  <c r="K314" i="13" s="1"/>
  <c r="J314" i="3"/>
  <c r="J314" i="13" s="1"/>
  <c r="G314" i="3"/>
  <c r="G314" i="13" s="1"/>
  <c r="F314" i="3"/>
  <c r="F314" i="13" s="1"/>
  <c r="E314" i="3"/>
  <c r="E314" i="13" s="1"/>
  <c r="D314" i="3"/>
  <c r="D314" i="13" s="1"/>
  <c r="Y313" i="3"/>
  <c r="Y313" i="13" s="1"/>
  <c r="X313" i="3"/>
  <c r="X313" i="13" s="1"/>
  <c r="W313" i="3"/>
  <c r="V313" i="3"/>
  <c r="U313" i="3"/>
  <c r="U313" i="13" s="1"/>
  <c r="T313" i="3"/>
  <c r="T313" i="13" s="1"/>
  <c r="S313" i="3"/>
  <c r="R313" i="3"/>
  <c r="Q313" i="3"/>
  <c r="Q313" i="13" s="1"/>
  <c r="P313" i="3"/>
  <c r="P313" i="13" s="1"/>
  <c r="M313" i="3"/>
  <c r="M313" i="13" s="1"/>
  <c r="L313" i="3"/>
  <c r="L313" i="13" s="1"/>
  <c r="K313" i="3"/>
  <c r="K313" i="13" s="1"/>
  <c r="J313" i="3"/>
  <c r="J313" i="13" s="1"/>
  <c r="G313" i="3"/>
  <c r="G313" i="13" s="1"/>
  <c r="F313" i="3"/>
  <c r="F313" i="13" s="1"/>
  <c r="E313" i="3"/>
  <c r="E313" i="13" s="1"/>
  <c r="D313" i="3"/>
  <c r="D313" i="13" s="1"/>
  <c r="Y312" i="3"/>
  <c r="Y312" i="13" s="1"/>
  <c r="X312" i="3"/>
  <c r="X312" i="13" s="1"/>
  <c r="V312" i="3"/>
  <c r="U312" i="3"/>
  <c r="U312" i="13" s="1"/>
  <c r="T312" i="3"/>
  <c r="T312" i="13" s="1"/>
  <c r="R312" i="3"/>
  <c r="Q312" i="3"/>
  <c r="Q312" i="13" s="1"/>
  <c r="P312" i="3"/>
  <c r="P312" i="13" s="1"/>
  <c r="M312" i="3"/>
  <c r="M312" i="13" s="1"/>
  <c r="L312" i="3"/>
  <c r="L312" i="13" s="1"/>
  <c r="K312" i="3"/>
  <c r="K312" i="13" s="1"/>
  <c r="J312" i="3"/>
  <c r="J312" i="13" s="1"/>
  <c r="G312" i="3"/>
  <c r="G312" i="13" s="1"/>
  <c r="F312" i="3"/>
  <c r="F312" i="13" s="1"/>
  <c r="E312" i="3"/>
  <c r="E312" i="13" s="1"/>
  <c r="D312" i="3"/>
  <c r="D312" i="13" s="1"/>
  <c r="Y311" i="3"/>
  <c r="Y311" i="13" s="1"/>
  <c r="X311" i="3"/>
  <c r="X311" i="13" s="1"/>
  <c r="U311" i="3"/>
  <c r="U311" i="13" s="1"/>
  <c r="T311" i="3"/>
  <c r="T311" i="13" s="1"/>
  <c r="Q311" i="3"/>
  <c r="Q311" i="13" s="1"/>
  <c r="P311" i="3"/>
  <c r="P311" i="13" s="1"/>
  <c r="M311" i="3"/>
  <c r="M311" i="13" s="1"/>
  <c r="L311" i="3"/>
  <c r="L311" i="13" s="1"/>
  <c r="K311" i="3"/>
  <c r="K311" i="13" s="1"/>
  <c r="J311" i="3"/>
  <c r="J311" i="13" s="1"/>
  <c r="G311" i="3"/>
  <c r="G311" i="13" s="1"/>
  <c r="F311" i="3"/>
  <c r="F311" i="13" s="1"/>
  <c r="E311" i="3"/>
  <c r="E311" i="13" s="1"/>
  <c r="D311" i="3"/>
  <c r="D311" i="13" s="1"/>
  <c r="Y310" i="3"/>
  <c r="Y310" i="13" s="1"/>
  <c r="X310" i="3"/>
  <c r="X310" i="13" s="1"/>
  <c r="U310" i="3"/>
  <c r="U310" i="13" s="1"/>
  <c r="T310" i="3"/>
  <c r="T310" i="13" s="1"/>
  <c r="Q310" i="3"/>
  <c r="Q310" i="13" s="1"/>
  <c r="P310" i="3"/>
  <c r="P310" i="13" s="1"/>
  <c r="M310" i="3"/>
  <c r="M310" i="13" s="1"/>
  <c r="L310" i="3"/>
  <c r="L310" i="13" s="1"/>
  <c r="K310" i="3"/>
  <c r="K310" i="13" s="1"/>
  <c r="J310" i="3"/>
  <c r="J310" i="13" s="1"/>
  <c r="G310" i="3"/>
  <c r="G310" i="13" s="1"/>
  <c r="F310" i="3"/>
  <c r="F310" i="13" s="1"/>
  <c r="E310" i="3"/>
  <c r="E310" i="13" s="1"/>
  <c r="D310" i="3"/>
  <c r="D310" i="13" s="1"/>
  <c r="Y309" i="3"/>
  <c r="Y309" i="13" s="1"/>
  <c r="X309" i="3"/>
  <c r="X309" i="13" s="1"/>
  <c r="W309" i="3"/>
  <c r="V309" i="3"/>
  <c r="U309" i="3"/>
  <c r="U309" i="13" s="1"/>
  <c r="T309" i="3"/>
  <c r="T309" i="13" s="1"/>
  <c r="S309" i="3"/>
  <c r="R309" i="3"/>
  <c r="Q309" i="3"/>
  <c r="Q309" i="13" s="1"/>
  <c r="P309" i="3"/>
  <c r="P309" i="13" s="1"/>
  <c r="M309" i="3"/>
  <c r="M309" i="13" s="1"/>
  <c r="L309" i="3"/>
  <c r="L309" i="13" s="1"/>
  <c r="K309" i="3"/>
  <c r="K309" i="13" s="1"/>
  <c r="J309" i="3"/>
  <c r="J309" i="13" s="1"/>
  <c r="G309" i="3"/>
  <c r="G309" i="13" s="1"/>
  <c r="F309" i="3"/>
  <c r="F309" i="13" s="1"/>
  <c r="E309" i="3"/>
  <c r="E309" i="13" s="1"/>
  <c r="D309" i="3"/>
  <c r="D309" i="13" s="1"/>
  <c r="Y308" i="3"/>
  <c r="Y308" i="13" s="1"/>
  <c r="X308" i="3"/>
  <c r="X308" i="13" s="1"/>
  <c r="V308" i="3"/>
  <c r="U308" i="3"/>
  <c r="U308" i="13" s="1"/>
  <c r="T308" i="3"/>
  <c r="T308" i="13" s="1"/>
  <c r="R308" i="3"/>
  <c r="Q308" i="3"/>
  <c r="Q308" i="13" s="1"/>
  <c r="P308" i="3"/>
  <c r="P308" i="13" s="1"/>
  <c r="M308" i="3"/>
  <c r="M308" i="13" s="1"/>
  <c r="L308" i="3"/>
  <c r="L308" i="13" s="1"/>
  <c r="K308" i="3"/>
  <c r="K308" i="13" s="1"/>
  <c r="J308" i="3"/>
  <c r="J308" i="13" s="1"/>
  <c r="G308" i="3"/>
  <c r="G308" i="13" s="1"/>
  <c r="F308" i="3"/>
  <c r="F308" i="13" s="1"/>
  <c r="E308" i="3"/>
  <c r="E308" i="13" s="1"/>
  <c r="D308" i="3"/>
  <c r="D308" i="13" s="1"/>
  <c r="Y307" i="3"/>
  <c r="Y307" i="13" s="1"/>
  <c r="X307" i="3"/>
  <c r="X307" i="13" s="1"/>
  <c r="U307" i="3"/>
  <c r="U307" i="13" s="1"/>
  <c r="T307" i="3"/>
  <c r="T307" i="13" s="1"/>
  <c r="Q307" i="3"/>
  <c r="Q307" i="13" s="1"/>
  <c r="P307" i="3"/>
  <c r="P307" i="13" s="1"/>
  <c r="M307" i="3"/>
  <c r="M307" i="13" s="1"/>
  <c r="L307" i="3"/>
  <c r="L307" i="13" s="1"/>
  <c r="K307" i="3"/>
  <c r="K307" i="13" s="1"/>
  <c r="J307" i="3"/>
  <c r="J307" i="13" s="1"/>
  <c r="G307" i="3"/>
  <c r="G307" i="13" s="1"/>
  <c r="F307" i="3"/>
  <c r="F307" i="13" s="1"/>
  <c r="E307" i="3"/>
  <c r="E307" i="13" s="1"/>
  <c r="D307" i="3"/>
  <c r="D307" i="13" s="1"/>
  <c r="Y306" i="3"/>
  <c r="Y306" i="13" s="1"/>
  <c r="X306" i="3"/>
  <c r="X306" i="13" s="1"/>
  <c r="U306" i="3"/>
  <c r="U306" i="13" s="1"/>
  <c r="T306" i="3"/>
  <c r="T306" i="13" s="1"/>
  <c r="Q306" i="3"/>
  <c r="Q306" i="13" s="1"/>
  <c r="P306" i="3"/>
  <c r="P306" i="13" s="1"/>
  <c r="M306" i="3"/>
  <c r="M306" i="13" s="1"/>
  <c r="L306" i="3"/>
  <c r="L306" i="13" s="1"/>
  <c r="K306" i="3"/>
  <c r="K306" i="13" s="1"/>
  <c r="J306" i="3"/>
  <c r="J306" i="13" s="1"/>
  <c r="G306" i="3"/>
  <c r="G306" i="13" s="1"/>
  <c r="F306" i="3"/>
  <c r="F306" i="13" s="1"/>
  <c r="E306" i="3"/>
  <c r="E306" i="13" s="1"/>
  <c r="D306" i="3"/>
  <c r="D306" i="13" s="1"/>
  <c r="Y305" i="3"/>
  <c r="Y305" i="13" s="1"/>
  <c r="X305" i="3"/>
  <c r="X305" i="13" s="1"/>
  <c r="W305" i="3"/>
  <c r="V305" i="3"/>
  <c r="U305" i="3"/>
  <c r="U305" i="13" s="1"/>
  <c r="T305" i="3"/>
  <c r="T305" i="13" s="1"/>
  <c r="S305" i="3"/>
  <c r="R305" i="3"/>
  <c r="Q305" i="3"/>
  <c r="Q305" i="13" s="1"/>
  <c r="P305" i="3"/>
  <c r="P305" i="13" s="1"/>
  <c r="M305" i="3"/>
  <c r="M305" i="13" s="1"/>
  <c r="L305" i="3"/>
  <c r="L305" i="13" s="1"/>
  <c r="K305" i="3"/>
  <c r="K305" i="13" s="1"/>
  <c r="J305" i="3"/>
  <c r="J305" i="13" s="1"/>
  <c r="G305" i="3"/>
  <c r="G305" i="13" s="1"/>
  <c r="F305" i="3"/>
  <c r="F305" i="13" s="1"/>
  <c r="E305" i="3"/>
  <c r="E305" i="13" s="1"/>
  <c r="D305" i="3"/>
  <c r="D305" i="13" s="1"/>
  <c r="Y304" i="3"/>
  <c r="Y304" i="13" s="1"/>
  <c r="X304" i="3"/>
  <c r="X304" i="13" s="1"/>
  <c r="V304" i="3"/>
  <c r="U304" i="3"/>
  <c r="U304" i="13" s="1"/>
  <c r="T304" i="3"/>
  <c r="T304" i="13" s="1"/>
  <c r="R304" i="3"/>
  <c r="Q304" i="3"/>
  <c r="Q304" i="13" s="1"/>
  <c r="P304" i="3"/>
  <c r="P304" i="13" s="1"/>
  <c r="M304" i="3"/>
  <c r="M304" i="13" s="1"/>
  <c r="L304" i="3"/>
  <c r="L304" i="13" s="1"/>
  <c r="K304" i="3"/>
  <c r="K304" i="13" s="1"/>
  <c r="J304" i="3"/>
  <c r="J304" i="13" s="1"/>
  <c r="G304" i="3"/>
  <c r="G304" i="13" s="1"/>
  <c r="F304" i="3"/>
  <c r="F304" i="13" s="1"/>
  <c r="E304" i="3"/>
  <c r="E304" i="13" s="1"/>
  <c r="D304" i="3"/>
  <c r="D304" i="13" s="1"/>
  <c r="Y303" i="3"/>
  <c r="Y303" i="13" s="1"/>
  <c r="X303" i="3"/>
  <c r="X303" i="13" s="1"/>
  <c r="U303" i="3"/>
  <c r="U303" i="13" s="1"/>
  <c r="T303" i="3"/>
  <c r="T303" i="13" s="1"/>
  <c r="Q303" i="3"/>
  <c r="Q303" i="13" s="1"/>
  <c r="P303" i="3"/>
  <c r="P303" i="13" s="1"/>
  <c r="M303" i="3"/>
  <c r="M303" i="13" s="1"/>
  <c r="L303" i="3"/>
  <c r="L303" i="13" s="1"/>
  <c r="K303" i="3"/>
  <c r="K303" i="13" s="1"/>
  <c r="J303" i="3"/>
  <c r="J303" i="13" s="1"/>
  <c r="G303" i="3"/>
  <c r="G303" i="13" s="1"/>
  <c r="F303" i="3"/>
  <c r="F303" i="13" s="1"/>
  <c r="E303" i="3"/>
  <c r="E303" i="13" s="1"/>
  <c r="D303" i="3"/>
  <c r="D303" i="13" s="1"/>
  <c r="Y302" i="3"/>
  <c r="Y302" i="13" s="1"/>
  <c r="X302" i="3"/>
  <c r="X302" i="13" s="1"/>
  <c r="U302" i="3"/>
  <c r="U302" i="13" s="1"/>
  <c r="T302" i="3"/>
  <c r="T302" i="13" s="1"/>
  <c r="Q302" i="3"/>
  <c r="Q302" i="13" s="1"/>
  <c r="P302" i="3"/>
  <c r="P302" i="13" s="1"/>
  <c r="M302" i="3"/>
  <c r="M302" i="13" s="1"/>
  <c r="L302" i="3"/>
  <c r="L302" i="13" s="1"/>
  <c r="K302" i="3"/>
  <c r="K302" i="13" s="1"/>
  <c r="J302" i="3"/>
  <c r="J302" i="13" s="1"/>
  <c r="G302" i="3"/>
  <c r="G302" i="13" s="1"/>
  <c r="F302" i="3"/>
  <c r="F302" i="13" s="1"/>
  <c r="E302" i="3"/>
  <c r="E302" i="13" s="1"/>
  <c r="D302" i="3"/>
  <c r="D302" i="13" s="1"/>
  <c r="Y301" i="3"/>
  <c r="Y301" i="13" s="1"/>
  <c r="X301" i="3"/>
  <c r="X301" i="13" s="1"/>
  <c r="W301" i="3"/>
  <c r="V301" i="3"/>
  <c r="U301" i="3"/>
  <c r="U301" i="13" s="1"/>
  <c r="T301" i="3"/>
  <c r="T301" i="13" s="1"/>
  <c r="S301" i="3"/>
  <c r="R301" i="3"/>
  <c r="Q301" i="3"/>
  <c r="Q301" i="13" s="1"/>
  <c r="P301" i="3"/>
  <c r="P301" i="13" s="1"/>
  <c r="M301" i="3"/>
  <c r="M301" i="13" s="1"/>
  <c r="L301" i="3"/>
  <c r="L301" i="13" s="1"/>
  <c r="K301" i="3"/>
  <c r="K301" i="13" s="1"/>
  <c r="J301" i="3"/>
  <c r="J301" i="13" s="1"/>
  <c r="G301" i="3"/>
  <c r="G301" i="13" s="1"/>
  <c r="F301" i="3"/>
  <c r="F301" i="13" s="1"/>
  <c r="E301" i="3"/>
  <c r="E301" i="13" s="1"/>
  <c r="D301" i="3"/>
  <c r="D301" i="13" s="1"/>
  <c r="Y300" i="3"/>
  <c r="Y300" i="13" s="1"/>
  <c r="X300" i="3"/>
  <c r="X300" i="13" s="1"/>
  <c r="V300" i="3"/>
  <c r="U300" i="3"/>
  <c r="U300" i="13" s="1"/>
  <c r="T300" i="3"/>
  <c r="T300" i="13" s="1"/>
  <c r="R300" i="3"/>
  <c r="Q300" i="3"/>
  <c r="Q300" i="13" s="1"/>
  <c r="P300" i="3"/>
  <c r="P300" i="13" s="1"/>
  <c r="M300" i="3"/>
  <c r="M300" i="13" s="1"/>
  <c r="L300" i="3"/>
  <c r="L300" i="13" s="1"/>
  <c r="K300" i="3"/>
  <c r="K300" i="13" s="1"/>
  <c r="J300" i="3"/>
  <c r="J300" i="13" s="1"/>
  <c r="G300" i="3"/>
  <c r="G300" i="13" s="1"/>
  <c r="F300" i="3"/>
  <c r="F300" i="13" s="1"/>
  <c r="E300" i="3"/>
  <c r="E300" i="13" s="1"/>
  <c r="D300" i="3"/>
  <c r="D300" i="13" s="1"/>
  <c r="Y299" i="3"/>
  <c r="Y299" i="13" s="1"/>
  <c r="X299" i="3"/>
  <c r="X299" i="13" s="1"/>
  <c r="U299" i="3"/>
  <c r="U299" i="13" s="1"/>
  <c r="T299" i="3"/>
  <c r="T299" i="13" s="1"/>
  <c r="Q299" i="3"/>
  <c r="Q299" i="13" s="1"/>
  <c r="P299" i="3"/>
  <c r="P299" i="13" s="1"/>
  <c r="M299" i="3"/>
  <c r="M299" i="13" s="1"/>
  <c r="L299" i="3"/>
  <c r="L299" i="13" s="1"/>
  <c r="K299" i="3"/>
  <c r="K299" i="13" s="1"/>
  <c r="J299" i="3"/>
  <c r="J299" i="13" s="1"/>
  <c r="G299" i="3"/>
  <c r="G299" i="13" s="1"/>
  <c r="F299" i="3"/>
  <c r="F299" i="13" s="1"/>
  <c r="E299" i="3"/>
  <c r="E299" i="13" s="1"/>
  <c r="D299" i="3"/>
  <c r="D299" i="13" s="1"/>
  <c r="Y298" i="3"/>
  <c r="Y298" i="13" s="1"/>
  <c r="X298" i="3"/>
  <c r="X298" i="13" s="1"/>
  <c r="U298" i="3"/>
  <c r="U298" i="13" s="1"/>
  <c r="T298" i="3"/>
  <c r="T298" i="13" s="1"/>
  <c r="Q298" i="3"/>
  <c r="Q298" i="13" s="1"/>
  <c r="P298" i="3"/>
  <c r="P298" i="13" s="1"/>
  <c r="M298" i="3"/>
  <c r="M298" i="13" s="1"/>
  <c r="L298" i="3"/>
  <c r="L298" i="13" s="1"/>
  <c r="K298" i="3"/>
  <c r="K298" i="13" s="1"/>
  <c r="J298" i="3"/>
  <c r="J298" i="13" s="1"/>
  <c r="G298" i="3"/>
  <c r="G298" i="13" s="1"/>
  <c r="F298" i="3"/>
  <c r="F298" i="13" s="1"/>
  <c r="E298" i="3"/>
  <c r="E298" i="13" s="1"/>
  <c r="D298" i="3"/>
  <c r="D298" i="13" s="1"/>
  <c r="Y297" i="3"/>
  <c r="Y297" i="13" s="1"/>
  <c r="X297" i="3"/>
  <c r="X297" i="13" s="1"/>
  <c r="W297" i="3"/>
  <c r="V297" i="3"/>
  <c r="U297" i="3"/>
  <c r="U297" i="13" s="1"/>
  <c r="T297" i="3"/>
  <c r="T297" i="13" s="1"/>
  <c r="S297" i="3"/>
  <c r="R297" i="3"/>
  <c r="Q297" i="3"/>
  <c r="Q297" i="13" s="1"/>
  <c r="P297" i="3"/>
  <c r="P297" i="13" s="1"/>
  <c r="M297" i="3"/>
  <c r="M297" i="13" s="1"/>
  <c r="L297" i="3"/>
  <c r="L297" i="13" s="1"/>
  <c r="K297" i="3"/>
  <c r="K297" i="13" s="1"/>
  <c r="J297" i="3"/>
  <c r="J297" i="13" s="1"/>
  <c r="G297" i="3"/>
  <c r="G297" i="13" s="1"/>
  <c r="F297" i="3"/>
  <c r="F297" i="13" s="1"/>
  <c r="E297" i="3"/>
  <c r="E297" i="13" s="1"/>
  <c r="D297" i="3"/>
  <c r="D297" i="13" s="1"/>
  <c r="Y296" i="3"/>
  <c r="Y296" i="13" s="1"/>
  <c r="X296" i="3"/>
  <c r="X296" i="13" s="1"/>
  <c r="V296" i="3"/>
  <c r="U296" i="3"/>
  <c r="U296" i="13" s="1"/>
  <c r="T296" i="3"/>
  <c r="T296" i="13" s="1"/>
  <c r="R296" i="3"/>
  <c r="Q296" i="3"/>
  <c r="Q296" i="13" s="1"/>
  <c r="P296" i="3"/>
  <c r="P296" i="13" s="1"/>
  <c r="M296" i="3"/>
  <c r="M296" i="13" s="1"/>
  <c r="L296" i="3"/>
  <c r="L296" i="13" s="1"/>
  <c r="K296" i="3"/>
  <c r="K296" i="13" s="1"/>
  <c r="J296" i="3"/>
  <c r="J296" i="13" s="1"/>
  <c r="G296" i="3"/>
  <c r="G296" i="13" s="1"/>
  <c r="F296" i="3"/>
  <c r="F296" i="13" s="1"/>
  <c r="E296" i="3"/>
  <c r="E296" i="13" s="1"/>
  <c r="D296" i="3"/>
  <c r="D296" i="13" s="1"/>
  <c r="Y295" i="3"/>
  <c r="Y295" i="13" s="1"/>
  <c r="X295" i="3"/>
  <c r="X295" i="13" s="1"/>
  <c r="U295" i="3"/>
  <c r="U295" i="13" s="1"/>
  <c r="T295" i="3"/>
  <c r="T295" i="13" s="1"/>
  <c r="Q295" i="3"/>
  <c r="Q295" i="13" s="1"/>
  <c r="P295" i="3"/>
  <c r="P295" i="13" s="1"/>
  <c r="M295" i="3"/>
  <c r="M295" i="13" s="1"/>
  <c r="L295" i="3"/>
  <c r="L295" i="13" s="1"/>
  <c r="K295" i="3"/>
  <c r="K295" i="13" s="1"/>
  <c r="J295" i="3"/>
  <c r="J295" i="13" s="1"/>
  <c r="G295" i="3"/>
  <c r="G295" i="13" s="1"/>
  <c r="F295" i="3"/>
  <c r="F295" i="13" s="1"/>
  <c r="E295" i="3"/>
  <c r="E295" i="13" s="1"/>
  <c r="D295" i="3"/>
  <c r="D295" i="13" s="1"/>
  <c r="Y294" i="3"/>
  <c r="Y294" i="13" s="1"/>
  <c r="X294" i="3"/>
  <c r="X294" i="13" s="1"/>
  <c r="U294" i="3"/>
  <c r="U294" i="13" s="1"/>
  <c r="T294" i="3"/>
  <c r="T294" i="13" s="1"/>
  <c r="Q294" i="3"/>
  <c r="Q294" i="13" s="1"/>
  <c r="P294" i="3"/>
  <c r="P294" i="13" s="1"/>
  <c r="M294" i="3"/>
  <c r="M294" i="13" s="1"/>
  <c r="L294" i="3"/>
  <c r="L294" i="13" s="1"/>
  <c r="K294" i="3"/>
  <c r="K294" i="13" s="1"/>
  <c r="J294" i="3"/>
  <c r="J294" i="13" s="1"/>
  <c r="G294" i="3"/>
  <c r="G294" i="13" s="1"/>
  <c r="F294" i="3"/>
  <c r="F294" i="13" s="1"/>
  <c r="E294" i="3"/>
  <c r="E294" i="13" s="1"/>
  <c r="D294" i="3"/>
  <c r="D294" i="13" s="1"/>
  <c r="Y293" i="3"/>
  <c r="Y293" i="13" s="1"/>
  <c r="X293" i="3"/>
  <c r="X293" i="13" s="1"/>
  <c r="W293" i="3"/>
  <c r="V293" i="3"/>
  <c r="U293" i="3"/>
  <c r="U293" i="13" s="1"/>
  <c r="T293" i="3"/>
  <c r="T293" i="13" s="1"/>
  <c r="S293" i="3"/>
  <c r="R293" i="3"/>
  <c r="Q293" i="3"/>
  <c r="Q293" i="13" s="1"/>
  <c r="P293" i="3"/>
  <c r="P293" i="13" s="1"/>
  <c r="M293" i="3"/>
  <c r="M293" i="13" s="1"/>
  <c r="L293" i="3"/>
  <c r="L293" i="13" s="1"/>
  <c r="K293" i="3"/>
  <c r="K293" i="13" s="1"/>
  <c r="J293" i="3"/>
  <c r="J293" i="13" s="1"/>
  <c r="G293" i="3"/>
  <c r="G293" i="13" s="1"/>
  <c r="F293" i="3"/>
  <c r="F293" i="13" s="1"/>
  <c r="E293" i="3"/>
  <c r="E293" i="13" s="1"/>
  <c r="D293" i="3"/>
  <c r="D293" i="13" s="1"/>
  <c r="Y292" i="3"/>
  <c r="Y292" i="13" s="1"/>
  <c r="X292" i="3"/>
  <c r="X292" i="13" s="1"/>
  <c r="V292" i="3"/>
  <c r="U292" i="3"/>
  <c r="U292" i="13" s="1"/>
  <c r="T292" i="3"/>
  <c r="T292" i="13" s="1"/>
  <c r="R292" i="3"/>
  <c r="Q292" i="3"/>
  <c r="Q292" i="13" s="1"/>
  <c r="P292" i="3"/>
  <c r="P292" i="13" s="1"/>
  <c r="M292" i="3"/>
  <c r="M292" i="13" s="1"/>
  <c r="L292" i="3"/>
  <c r="L292" i="13" s="1"/>
  <c r="K292" i="3"/>
  <c r="K292" i="13" s="1"/>
  <c r="J292" i="3"/>
  <c r="J292" i="13" s="1"/>
  <c r="G292" i="3"/>
  <c r="G292" i="13" s="1"/>
  <c r="F292" i="3"/>
  <c r="F292" i="13" s="1"/>
  <c r="E292" i="3"/>
  <c r="E292" i="13" s="1"/>
  <c r="D292" i="3"/>
  <c r="D292" i="13" s="1"/>
  <c r="Y291" i="3"/>
  <c r="Y291" i="13" s="1"/>
  <c r="X291" i="3"/>
  <c r="X291" i="13" s="1"/>
  <c r="U291" i="3"/>
  <c r="U291" i="13" s="1"/>
  <c r="T291" i="3"/>
  <c r="T291" i="13" s="1"/>
  <c r="Q291" i="3"/>
  <c r="Q291" i="13" s="1"/>
  <c r="P291" i="3"/>
  <c r="P291" i="13" s="1"/>
  <c r="M291" i="3"/>
  <c r="M291" i="13" s="1"/>
  <c r="L291" i="3"/>
  <c r="L291" i="13" s="1"/>
  <c r="K291" i="3"/>
  <c r="K291" i="13" s="1"/>
  <c r="J291" i="3"/>
  <c r="J291" i="13" s="1"/>
  <c r="G291" i="3"/>
  <c r="G291" i="13" s="1"/>
  <c r="F291" i="3"/>
  <c r="F291" i="13" s="1"/>
  <c r="E291" i="3"/>
  <c r="E291" i="13" s="1"/>
  <c r="D291" i="3"/>
  <c r="D291" i="13" s="1"/>
  <c r="Y290" i="3"/>
  <c r="Y290" i="13" s="1"/>
  <c r="X290" i="3"/>
  <c r="X290" i="13" s="1"/>
  <c r="U290" i="3"/>
  <c r="U290" i="13" s="1"/>
  <c r="T290" i="3"/>
  <c r="T290" i="13" s="1"/>
  <c r="Q290" i="3"/>
  <c r="Q290" i="13" s="1"/>
  <c r="P290" i="3"/>
  <c r="P290" i="13" s="1"/>
  <c r="M290" i="3"/>
  <c r="M290" i="13" s="1"/>
  <c r="L290" i="3"/>
  <c r="L290" i="13" s="1"/>
  <c r="K290" i="3"/>
  <c r="K290" i="13" s="1"/>
  <c r="J290" i="3"/>
  <c r="J290" i="13" s="1"/>
  <c r="G290" i="3"/>
  <c r="G290" i="13" s="1"/>
  <c r="F290" i="3"/>
  <c r="F290" i="13" s="1"/>
  <c r="E290" i="3"/>
  <c r="E290" i="13" s="1"/>
  <c r="D290" i="3"/>
  <c r="D290" i="13" s="1"/>
  <c r="Y289" i="3"/>
  <c r="Y289" i="13" s="1"/>
  <c r="X289" i="3"/>
  <c r="X289" i="13" s="1"/>
  <c r="W289" i="3"/>
  <c r="V289" i="3"/>
  <c r="U289" i="3"/>
  <c r="U289" i="13" s="1"/>
  <c r="T289" i="3"/>
  <c r="T289" i="13" s="1"/>
  <c r="S289" i="3"/>
  <c r="R289" i="3"/>
  <c r="Q289" i="3"/>
  <c r="Q289" i="13" s="1"/>
  <c r="P289" i="3"/>
  <c r="P289" i="13" s="1"/>
  <c r="M289" i="3"/>
  <c r="M289" i="13" s="1"/>
  <c r="L289" i="3"/>
  <c r="L289" i="13" s="1"/>
  <c r="K289" i="3"/>
  <c r="K289" i="13" s="1"/>
  <c r="J289" i="3"/>
  <c r="J289" i="13" s="1"/>
  <c r="G289" i="3"/>
  <c r="G289" i="13" s="1"/>
  <c r="F289" i="3"/>
  <c r="F289" i="13" s="1"/>
  <c r="E289" i="3"/>
  <c r="E289" i="13" s="1"/>
  <c r="D289" i="3"/>
  <c r="D289" i="13" s="1"/>
  <c r="Y288" i="3"/>
  <c r="Y288" i="13" s="1"/>
  <c r="X288" i="3"/>
  <c r="X288" i="13" s="1"/>
  <c r="V288" i="3"/>
  <c r="U288" i="3"/>
  <c r="U288" i="13" s="1"/>
  <c r="T288" i="3"/>
  <c r="T288" i="13" s="1"/>
  <c r="R288" i="3"/>
  <c r="Q288" i="3"/>
  <c r="Q288" i="13" s="1"/>
  <c r="P288" i="3"/>
  <c r="P288" i="13" s="1"/>
  <c r="M288" i="3"/>
  <c r="M288" i="13" s="1"/>
  <c r="L288" i="3"/>
  <c r="L288" i="13" s="1"/>
  <c r="K288" i="3"/>
  <c r="K288" i="13" s="1"/>
  <c r="J288" i="3"/>
  <c r="J288" i="13" s="1"/>
  <c r="G288" i="3"/>
  <c r="G288" i="13" s="1"/>
  <c r="F288" i="3"/>
  <c r="F288" i="13" s="1"/>
  <c r="E288" i="3"/>
  <c r="E288" i="13" s="1"/>
  <c r="D288" i="3"/>
  <c r="D288" i="13" s="1"/>
  <c r="Y287" i="3"/>
  <c r="Y287" i="13" s="1"/>
  <c r="X287" i="3"/>
  <c r="X287" i="13" s="1"/>
  <c r="U287" i="3"/>
  <c r="U287" i="13" s="1"/>
  <c r="T287" i="3"/>
  <c r="T287" i="13" s="1"/>
  <c r="Q287" i="3"/>
  <c r="Q287" i="13" s="1"/>
  <c r="P287" i="3"/>
  <c r="P287" i="13" s="1"/>
  <c r="M287" i="3"/>
  <c r="M287" i="13" s="1"/>
  <c r="L287" i="3"/>
  <c r="L287" i="13" s="1"/>
  <c r="K287" i="3"/>
  <c r="K287" i="13" s="1"/>
  <c r="J287" i="3"/>
  <c r="J287" i="13" s="1"/>
  <c r="G287" i="3"/>
  <c r="G287" i="13" s="1"/>
  <c r="F287" i="3"/>
  <c r="F287" i="13" s="1"/>
  <c r="E287" i="3"/>
  <c r="E287" i="13" s="1"/>
  <c r="D287" i="3"/>
  <c r="D287" i="13" s="1"/>
  <c r="Y286" i="3"/>
  <c r="Y286" i="13" s="1"/>
  <c r="X286" i="3"/>
  <c r="X286" i="13" s="1"/>
  <c r="U286" i="3"/>
  <c r="U286" i="13" s="1"/>
  <c r="T286" i="3"/>
  <c r="T286" i="13" s="1"/>
  <c r="Q286" i="3"/>
  <c r="Q286" i="13" s="1"/>
  <c r="P286" i="3"/>
  <c r="P286" i="13" s="1"/>
  <c r="M286" i="3"/>
  <c r="M286" i="13" s="1"/>
  <c r="L286" i="3"/>
  <c r="L286" i="13" s="1"/>
  <c r="K286" i="3"/>
  <c r="K286" i="13" s="1"/>
  <c r="J286" i="3"/>
  <c r="J286" i="13" s="1"/>
  <c r="G286" i="3"/>
  <c r="G286" i="13" s="1"/>
  <c r="F286" i="3"/>
  <c r="F286" i="13" s="1"/>
  <c r="E286" i="3"/>
  <c r="E286" i="13" s="1"/>
  <c r="D286" i="3"/>
  <c r="D286" i="13" s="1"/>
  <c r="Y285" i="3"/>
  <c r="Y285" i="13" s="1"/>
  <c r="X285" i="3"/>
  <c r="X285" i="13" s="1"/>
  <c r="W285" i="3"/>
  <c r="V285" i="3"/>
  <c r="U285" i="3"/>
  <c r="U285" i="13" s="1"/>
  <c r="T285" i="3"/>
  <c r="T285" i="13" s="1"/>
  <c r="S285" i="3"/>
  <c r="R285" i="3"/>
  <c r="Q285" i="3"/>
  <c r="Q285" i="13" s="1"/>
  <c r="P285" i="3"/>
  <c r="P285" i="13" s="1"/>
  <c r="M285" i="3"/>
  <c r="M285" i="13" s="1"/>
  <c r="L285" i="3"/>
  <c r="L285" i="13" s="1"/>
  <c r="K285" i="3"/>
  <c r="K285" i="13" s="1"/>
  <c r="J285" i="3"/>
  <c r="J285" i="13" s="1"/>
  <c r="G285" i="3"/>
  <c r="G285" i="13" s="1"/>
  <c r="F285" i="3"/>
  <c r="F285" i="13" s="1"/>
  <c r="E285" i="3"/>
  <c r="E285" i="13" s="1"/>
  <c r="D285" i="3"/>
  <c r="D285" i="13" s="1"/>
  <c r="Y284" i="3"/>
  <c r="Y284" i="13" s="1"/>
  <c r="X284" i="3"/>
  <c r="X284" i="13" s="1"/>
  <c r="V284" i="3"/>
  <c r="U284" i="3"/>
  <c r="U284" i="13" s="1"/>
  <c r="T284" i="3"/>
  <c r="T284" i="13" s="1"/>
  <c r="R284" i="3"/>
  <c r="Q284" i="3"/>
  <c r="Q284" i="13" s="1"/>
  <c r="P284" i="3"/>
  <c r="P284" i="13" s="1"/>
  <c r="M284" i="3"/>
  <c r="M284" i="13" s="1"/>
  <c r="L284" i="3"/>
  <c r="L284" i="13" s="1"/>
  <c r="K284" i="3"/>
  <c r="K284" i="13" s="1"/>
  <c r="J284" i="3"/>
  <c r="J284" i="13" s="1"/>
  <c r="G284" i="3"/>
  <c r="G284" i="13" s="1"/>
  <c r="F284" i="3"/>
  <c r="F284" i="13" s="1"/>
  <c r="E284" i="3"/>
  <c r="E284" i="13" s="1"/>
  <c r="D284" i="3"/>
  <c r="D284" i="13" s="1"/>
  <c r="Y283" i="3"/>
  <c r="Y283" i="13" s="1"/>
  <c r="X283" i="3"/>
  <c r="X283" i="13" s="1"/>
  <c r="U283" i="3"/>
  <c r="U283" i="13" s="1"/>
  <c r="T283" i="3"/>
  <c r="T283" i="13" s="1"/>
  <c r="Q283" i="3"/>
  <c r="Q283" i="13" s="1"/>
  <c r="P283" i="3"/>
  <c r="P283" i="13" s="1"/>
  <c r="M283" i="3"/>
  <c r="M283" i="13" s="1"/>
  <c r="L283" i="3"/>
  <c r="L283" i="13" s="1"/>
  <c r="K283" i="3"/>
  <c r="K283" i="13" s="1"/>
  <c r="J283" i="3"/>
  <c r="J283" i="13" s="1"/>
  <c r="G283" i="3"/>
  <c r="G283" i="13" s="1"/>
  <c r="F283" i="3"/>
  <c r="F283" i="13" s="1"/>
  <c r="E283" i="3"/>
  <c r="E283" i="13" s="1"/>
  <c r="D283" i="3"/>
  <c r="D283" i="13" s="1"/>
  <c r="Y282" i="3"/>
  <c r="Y282" i="13" s="1"/>
  <c r="X282" i="3"/>
  <c r="X282" i="13" s="1"/>
  <c r="U282" i="3"/>
  <c r="U282" i="13" s="1"/>
  <c r="T282" i="3"/>
  <c r="T282" i="13" s="1"/>
  <c r="Q282" i="3"/>
  <c r="Q282" i="13" s="1"/>
  <c r="P282" i="3"/>
  <c r="P282" i="13" s="1"/>
  <c r="M282" i="3"/>
  <c r="M282" i="13" s="1"/>
  <c r="L282" i="3"/>
  <c r="L282" i="13" s="1"/>
  <c r="K282" i="3"/>
  <c r="K282" i="13" s="1"/>
  <c r="J282" i="3"/>
  <c r="J282" i="13" s="1"/>
  <c r="G282" i="3"/>
  <c r="G282" i="13" s="1"/>
  <c r="F282" i="3"/>
  <c r="F282" i="13" s="1"/>
  <c r="E282" i="3"/>
  <c r="E282" i="13" s="1"/>
  <c r="D282" i="3"/>
  <c r="D282" i="13" s="1"/>
  <c r="Y281" i="3"/>
  <c r="Y281" i="13" s="1"/>
  <c r="X281" i="3"/>
  <c r="X281" i="13" s="1"/>
  <c r="W281" i="3"/>
  <c r="V281" i="3"/>
  <c r="U281" i="3"/>
  <c r="U281" i="13" s="1"/>
  <c r="T281" i="3"/>
  <c r="T281" i="13" s="1"/>
  <c r="S281" i="3"/>
  <c r="R281" i="3"/>
  <c r="Q281" i="3"/>
  <c r="Q281" i="13" s="1"/>
  <c r="P281" i="3"/>
  <c r="P281" i="13" s="1"/>
  <c r="M281" i="3"/>
  <c r="M281" i="13" s="1"/>
  <c r="L281" i="3"/>
  <c r="L281" i="13" s="1"/>
  <c r="K281" i="3"/>
  <c r="K281" i="13" s="1"/>
  <c r="J281" i="3"/>
  <c r="J281" i="13" s="1"/>
  <c r="G281" i="3"/>
  <c r="G281" i="13" s="1"/>
  <c r="F281" i="3"/>
  <c r="F281" i="13" s="1"/>
  <c r="E281" i="3"/>
  <c r="E281" i="13" s="1"/>
  <c r="D281" i="3"/>
  <c r="D281" i="13" s="1"/>
  <c r="Y280" i="3"/>
  <c r="Y280" i="13" s="1"/>
  <c r="X280" i="3"/>
  <c r="X280" i="13" s="1"/>
  <c r="V280" i="3"/>
  <c r="U280" i="3"/>
  <c r="U280" i="13" s="1"/>
  <c r="T280" i="3"/>
  <c r="T280" i="13" s="1"/>
  <c r="R280" i="3"/>
  <c r="Q280" i="3"/>
  <c r="Q280" i="13" s="1"/>
  <c r="P280" i="3"/>
  <c r="P280" i="13" s="1"/>
  <c r="M280" i="3"/>
  <c r="M280" i="13" s="1"/>
  <c r="L280" i="3"/>
  <c r="L280" i="13" s="1"/>
  <c r="K280" i="3"/>
  <c r="K280" i="13" s="1"/>
  <c r="J280" i="3"/>
  <c r="J280" i="13" s="1"/>
  <c r="G280" i="3"/>
  <c r="G280" i="13" s="1"/>
  <c r="F280" i="3"/>
  <c r="F280" i="13" s="1"/>
  <c r="E280" i="3"/>
  <c r="E280" i="13" s="1"/>
  <c r="D280" i="3"/>
  <c r="D280" i="13" s="1"/>
  <c r="Y279" i="3"/>
  <c r="Y279" i="13" s="1"/>
  <c r="X279" i="3"/>
  <c r="X279" i="13" s="1"/>
  <c r="U279" i="3"/>
  <c r="U279" i="13" s="1"/>
  <c r="T279" i="3"/>
  <c r="T279" i="13" s="1"/>
  <c r="Q279" i="3"/>
  <c r="Q279" i="13" s="1"/>
  <c r="P279" i="3"/>
  <c r="P279" i="13" s="1"/>
  <c r="M279" i="3"/>
  <c r="M279" i="13" s="1"/>
  <c r="L279" i="3"/>
  <c r="L279" i="13" s="1"/>
  <c r="K279" i="3"/>
  <c r="K279" i="13" s="1"/>
  <c r="J279" i="3"/>
  <c r="J279" i="13" s="1"/>
  <c r="G279" i="3"/>
  <c r="G279" i="13" s="1"/>
  <c r="F279" i="3"/>
  <c r="F279" i="13" s="1"/>
  <c r="E279" i="3"/>
  <c r="E279" i="13" s="1"/>
  <c r="D279" i="3"/>
  <c r="D279" i="13" s="1"/>
  <c r="Y278" i="3"/>
  <c r="Y278" i="13" s="1"/>
  <c r="X278" i="3"/>
  <c r="X278" i="13" s="1"/>
  <c r="U278" i="3"/>
  <c r="U278" i="13" s="1"/>
  <c r="T278" i="3"/>
  <c r="T278" i="13" s="1"/>
  <c r="Q278" i="3"/>
  <c r="Q278" i="13" s="1"/>
  <c r="P278" i="3"/>
  <c r="P278" i="13" s="1"/>
  <c r="M278" i="3"/>
  <c r="M278" i="13" s="1"/>
  <c r="L278" i="3"/>
  <c r="L278" i="13" s="1"/>
  <c r="K278" i="3"/>
  <c r="K278" i="13" s="1"/>
  <c r="J278" i="3"/>
  <c r="J278" i="13" s="1"/>
  <c r="G278" i="3"/>
  <c r="G278" i="13" s="1"/>
  <c r="F278" i="3"/>
  <c r="F278" i="13" s="1"/>
  <c r="E278" i="3"/>
  <c r="E278" i="13" s="1"/>
  <c r="D278" i="3"/>
  <c r="D278" i="13" s="1"/>
  <c r="Y277" i="3"/>
  <c r="Y277" i="13" s="1"/>
  <c r="X277" i="3"/>
  <c r="X277" i="13" s="1"/>
  <c r="W277" i="3"/>
  <c r="V277" i="3"/>
  <c r="U277" i="3"/>
  <c r="U277" i="13" s="1"/>
  <c r="T277" i="3"/>
  <c r="T277" i="13" s="1"/>
  <c r="S277" i="3"/>
  <c r="R277" i="3"/>
  <c r="Q277" i="3"/>
  <c r="Q277" i="13" s="1"/>
  <c r="P277" i="3"/>
  <c r="P277" i="13" s="1"/>
  <c r="M277" i="3"/>
  <c r="M277" i="13" s="1"/>
  <c r="L277" i="3"/>
  <c r="L277" i="13" s="1"/>
  <c r="K277" i="3"/>
  <c r="K277" i="13" s="1"/>
  <c r="J277" i="3"/>
  <c r="J277" i="13" s="1"/>
  <c r="G277" i="3"/>
  <c r="G277" i="13" s="1"/>
  <c r="F277" i="3"/>
  <c r="F277" i="13" s="1"/>
  <c r="E277" i="3"/>
  <c r="E277" i="13" s="1"/>
  <c r="D277" i="3"/>
  <c r="D277" i="13" s="1"/>
  <c r="Y276" i="3"/>
  <c r="Y276" i="13" s="1"/>
  <c r="X276" i="3"/>
  <c r="X276" i="13" s="1"/>
  <c r="V276" i="3"/>
  <c r="U276" i="3"/>
  <c r="U276" i="13" s="1"/>
  <c r="T276" i="3"/>
  <c r="T276" i="13" s="1"/>
  <c r="R276" i="3"/>
  <c r="Q276" i="3"/>
  <c r="Q276" i="13" s="1"/>
  <c r="P276" i="3"/>
  <c r="P276" i="13" s="1"/>
  <c r="M276" i="3"/>
  <c r="M276" i="13" s="1"/>
  <c r="L276" i="3"/>
  <c r="L276" i="13" s="1"/>
  <c r="K276" i="3"/>
  <c r="K276" i="13" s="1"/>
  <c r="J276" i="3"/>
  <c r="J276" i="13" s="1"/>
  <c r="G276" i="3"/>
  <c r="G276" i="13" s="1"/>
  <c r="F276" i="3"/>
  <c r="F276" i="13" s="1"/>
  <c r="E276" i="3"/>
  <c r="E276" i="13" s="1"/>
  <c r="D276" i="3"/>
  <c r="D276" i="13" s="1"/>
  <c r="Y275" i="3"/>
  <c r="Y275" i="13" s="1"/>
  <c r="X275" i="3"/>
  <c r="X275" i="13" s="1"/>
  <c r="U275" i="3"/>
  <c r="U275" i="13" s="1"/>
  <c r="T275" i="3"/>
  <c r="T275" i="13" s="1"/>
  <c r="Q275" i="3"/>
  <c r="Q275" i="13" s="1"/>
  <c r="P275" i="3"/>
  <c r="P275" i="13" s="1"/>
  <c r="M275" i="3"/>
  <c r="M275" i="13" s="1"/>
  <c r="L275" i="3"/>
  <c r="L275" i="13" s="1"/>
  <c r="K275" i="3"/>
  <c r="K275" i="13" s="1"/>
  <c r="J275" i="3"/>
  <c r="J275" i="13" s="1"/>
  <c r="G275" i="3"/>
  <c r="G275" i="13" s="1"/>
  <c r="F275" i="3"/>
  <c r="F275" i="13" s="1"/>
  <c r="E275" i="3"/>
  <c r="E275" i="13" s="1"/>
  <c r="D275" i="3"/>
  <c r="D275" i="13" s="1"/>
  <c r="Y274" i="3"/>
  <c r="Y274" i="13" s="1"/>
  <c r="X274" i="3"/>
  <c r="X274" i="13" s="1"/>
  <c r="U274" i="3"/>
  <c r="U274" i="13" s="1"/>
  <c r="T274" i="3"/>
  <c r="T274" i="13" s="1"/>
  <c r="Q274" i="3"/>
  <c r="Q274" i="13" s="1"/>
  <c r="P274" i="3"/>
  <c r="P274" i="13" s="1"/>
  <c r="M274" i="3"/>
  <c r="M274" i="13" s="1"/>
  <c r="L274" i="3"/>
  <c r="L274" i="13" s="1"/>
  <c r="K274" i="3"/>
  <c r="K274" i="13" s="1"/>
  <c r="J274" i="3"/>
  <c r="J274" i="13" s="1"/>
  <c r="G274" i="3"/>
  <c r="G274" i="13" s="1"/>
  <c r="F274" i="3"/>
  <c r="F274" i="13" s="1"/>
  <c r="E274" i="3"/>
  <c r="E274" i="13" s="1"/>
  <c r="D274" i="3"/>
  <c r="D274" i="13" s="1"/>
  <c r="Y273" i="3"/>
  <c r="Y273" i="13" s="1"/>
  <c r="X273" i="3"/>
  <c r="X273" i="13" s="1"/>
  <c r="W273" i="3"/>
  <c r="V273" i="3"/>
  <c r="U273" i="3"/>
  <c r="U273" i="13" s="1"/>
  <c r="T273" i="3"/>
  <c r="T273" i="13" s="1"/>
  <c r="S273" i="3"/>
  <c r="R273" i="3"/>
  <c r="Q273" i="3"/>
  <c r="Q273" i="13" s="1"/>
  <c r="P273" i="3"/>
  <c r="P273" i="13" s="1"/>
  <c r="M273" i="3"/>
  <c r="M273" i="13" s="1"/>
  <c r="L273" i="3"/>
  <c r="L273" i="13" s="1"/>
  <c r="K273" i="3"/>
  <c r="K273" i="13" s="1"/>
  <c r="J273" i="3"/>
  <c r="J273" i="13" s="1"/>
  <c r="G273" i="3"/>
  <c r="G273" i="13" s="1"/>
  <c r="F273" i="3"/>
  <c r="F273" i="13" s="1"/>
  <c r="E273" i="3"/>
  <c r="E273" i="13" s="1"/>
  <c r="D273" i="3"/>
  <c r="D273" i="13" s="1"/>
  <c r="Y272" i="3"/>
  <c r="Y272" i="13" s="1"/>
  <c r="X272" i="3"/>
  <c r="X272" i="13" s="1"/>
  <c r="V272" i="3"/>
  <c r="U272" i="3"/>
  <c r="U272" i="13" s="1"/>
  <c r="T272" i="3"/>
  <c r="T272" i="13" s="1"/>
  <c r="R272" i="3"/>
  <c r="Q272" i="3"/>
  <c r="Q272" i="13" s="1"/>
  <c r="P272" i="3"/>
  <c r="P272" i="13" s="1"/>
  <c r="M272" i="3"/>
  <c r="M272" i="13" s="1"/>
  <c r="L272" i="3"/>
  <c r="L272" i="13" s="1"/>
  <c r="K272" i="3"/>
  <c r="K272" i="13" s="1"/>
  <c r="J272" i="3"/>
  <c r="J272" i="13" s="1"/>
  <c r="G272" i="3"/>
  <c r="G272" i="13" s="1"/>
  <c r="F272" i="3"/>
  <c r="F272" i="13" s="1"/>
  <c r="E272" i="3"/>
  <c r="E272" i="13" s="1"/>
  <c r="D272" i="3"/>
  <c r="D272" i="13" s="1"/>
  <c r="Y271" i="3"/>
  <c r="Y271" i="13" s="1"/>
  <c r="X271" i="3"/>
  <c r="X271" i="13" s="1"/>
  <c r="U271" i="3"/>
  <c r="U271" i="13" s="1"/>
  <c r="T271" i="3"/>
  <c r="T271" i="13" s="1"/>
  <c r="Q271" i="3"/>
  <c r="Q271" i="13" s="1"/>
  <c r="P271" i="3"/>
  <c r="P271" i="13" s="1"/>
  <c r="M271" i="3"/>
  <c r="M271" i="13" s="1"/>
  <c r="L271" i="3"/>
  <c r="L271" i="13" s="1"/>
  <c r="K271" i="3"/>
  <c r="K271" i="13" s="1"/>
  <c r="J271" i="3"/>
  <c r="J271" i="13" s="1"/>
  <c r="G271" i="3"/>
  <c r="G271" i="13" s="1"/>
  <c r="F271" i="3"/>
  <c r="F271" i="13" s="1"/>
  <c r="E271" i="3"/>
  <c r="E271" i="13" s="1"/>
  <c r="D271" i="3"/>
  <c r="D271" i="13" s="1"/>
  <c r="Y270" i="3"/>
  <c r="Y270" i="13" s="1"/>
  <c r="X270" i="3"/>
  <c r="X270" i="13" s="1"/>
  <c r="U270" i="3"/>
  <c r="U270" i="13" s="1"/>
  <c r="T270" i="3"/>
  <c r="T270" i="13" s="1"/>
  <c r="Q270" i="3"/>
  <c r="Q270" i="13" s="1"/>
  <c r="P270" i="3"/>
  <c r="P270" i="13" s="1"/>
  <c r="M270" i="3"/>
  <c r="M270" i="13" s="1"/>
  <c r="L270" i="3"/>
  <c r="L270" i="13" s="1"/>
  <c r="K270" i="3"/>
  <c r="K270" i="13" s="1"/>
  <c r="J270" i="3"/>
  <c r="J270" i="13" s="1"/>
  <c r="G270" i="3"/>
  <c r="G270" i="13" s="1"/>
  <c r="F270" i="3"/>
  <c r="F270" i="13" s="1"/>
  <c r="E270" i="3"/>
  <c r="E270" i="13" s="1"/>
  <c r="D270" i="3"/>
  <c r="D270" i="13" s="1"/>
  <c r="Y269" i="3"/>
  <c r="Y269" i="13" s="1"/>
  <c r="X269" i="3"/>
  <c r="X269" i="13" s="1"/>
  <c r="W269" i="3"/>
  <c r="V269" i="3"/>
  <c r="U269" i="3"/>
  <c r="U269" i="13" s="1"/>
  <c r="T269" i="3"/>
  <c r="T269" i="13" s="1"/>
  <c r="S269" i="3"/>
  <c r="R269" i="3"/>
  <c r="Q269" i="3"/>
  <c r="Q269" i="13" s="1"/>
  <c r="P269" i="3"/>
  <c r="P269" i="13" s="1"/>
  <c r="M269" i="3"/>
  <c r="M269" i="13" s="1"/>
  <c r="L269" i="3"/>
  <c r="L269" i="13" s="1"/>
  <c r="K269" i="3"/>
  <c r="K269" i="13" s="1"/>
  <c r="J269" i="3"/>
  <c r="J269" i="13" s="1"/>
  <c r="G269" i="3"/>
  <c r="G269" i="13" s="1"/>
  <c r="F269" i="3"/>
  <c r="F269" i="13" s="1"/>
  <c r="E269" i="3"/>
  <c r="E269" i="13" s="1"/>
  <c r="D269" i="3"/>
  <c r="D269" i="13" s="1"/>
  <c r="Y268" i="3"/>
  <c r="Y268" i="13" s="1"/>
  <c r="X268" i="3"/>
  <c r="X268" i="13" s="1"/>
  <c r="V268" i="3"/>
  <c r="U268" i="3"/>
  <c r="U268" i="13" s="1"/>
  <c r="T268" i="3"/>
  <c r="T268" i="13" s="1"/>
  <c r="R268" i="3"/>
  <c r="Q268" i="3"/>
  <c r="Q268" i="13" s="1"/>
  <c r="P268" i="3"/>
  <c r="P268" i="13" s="1"/>
  <c r="M268" i="3"/>
  <c r="M268" i="13" s="1"/>
  <c r="L268" i="3"/>
  <c r="L268" i="13" s="1"/>
  <c r="K268" i="3"/>
  <c r="K268" i="13" s="1"/>
  <c r="J268" i="3"/>
  <c r="J268" i="13" s="1"/>
  <c r="G268" i="3"/>
  <c r="G268" i="13" s="1"/>
  <c r="F268" i="3"/>
  <c r="F268" i="13" s="1"/>
  <c r="E268" i="3"/>
  <c r="E268" i="13" s="1"/>
  <c r="D268" i="3"/>
  <c r="D268" i="13" s="1"/>
  <c r="Y267" i="3"/>
  <c r="Y267" i="13" s="1"/>
  <c r="X267" i="3"/>
  <c r="X267" i="13" s="1"/>
  <c r="U267" i="3"/>
  <c r="U267" i="13" s="1"/>
  <c r="T267" i="3"/>
  <c r="T267" i="13" s="1"/>
  <c r="Q267" i="3"/>
  <c r="Q267" i="13" s="1"/>
  <c r="P267" i="3"/>
  <c r="P267" i="13" s="1"/>
  <c r="M267" i="3"/>
  <c r="M267" i="13" s="1"/>
  <c r="L267" i="3"/>
  <c r="L267" i="13" s="1"/>
  <c r="K267" i="3"/>
  <c r="K267" i="13" s="1"/>
  <c r="J267" i="3"/>
  <c r="J267" i="13" s="1"/>
  <c r="G267" i="3"/>
  <c r="G267" i="13" s="1"/>
  <c r="F267" i="3"/>
  <c r="F267" i="13" s="1"/>
  <c r="E267" i="3"/>
  <c r="E267" i="13" s="1"/>
  <c r="D267" i="3"/>
  <c r="D267" i="13" s="1"/>
  <c r="Y266" i="3"/>
  <c r="Y266" i="13" s="1"/>
  <c r="X266" i="3"/>
  <c r="X266" i="13" s="1"/>
  <c r="U266" i="3"/>
  <c r="U266" i="13" s="1"/>
  <c r="T266" i="3"/>
  <c r="T266" i="13" s="1"/>
  <c r="Q266" i="3"/>
  <c r="Q266" i="13" s="1"/>
  <c r="P266" i="3"/>
  <c r="P266" i="13" s="1"/>
  <c r="M266" i="3"/>
  <c r="M266" i="13" s="1"/>
  <c r="L266" i="3"/>
  <c r="L266" i="13" s="1"/>
  <c r="K266" i="3"/>
  <c r="K266" i="13" s="1"/>
  <c r="J266" i="3"/>
  <c r="J266" i="13" s="1"/>
  <c r="G266" i="3"/>
  <c r="G266" i="13" s="1"/>
  <c r="F266" i="3"/>
  <c r="F266" i="13" s="1"/>
  <c r="E266" i="3"/>
  <c r="E266" i="13" s="1"/>
  <c r="D266" i="3"/>
  <c r="D266" i="13" s="1"/>
  <c r="Y265" i="3"/>
  <c r="Y265" i="13" s="1"/>
  <c r="X265" i="3"/>
  <c r="X265" i="13" s="1"/>
  <c r="W265" i="3"/>
  <c r="V265" i="3"/>
  <c r="U265" i="3"/>
  <c r="U265" i="13" s="1"/>
  <c r="T265" i="3"/>
  <c r="T265" i="13" s="1"/>
  <c r="S265" i="3"/>
  <c r="R265" i="3"/>
  <c r="Q265" i="3"/>
  <c r="Q265" i="13" s="1"/>
  <c r="P265" i="3"/>
  <c r="P265" i="13" s="1"/>
  <c r="M265" i="3"/>
  <c r="M265" i="13" s="1"/>
  <c r="L265" i="3"/>
  <c r="L265" i="13" s="1"/>
  <c r="K265" i="3"/>
  <c r="K265" i="13" s="1"/>
  <c r="J265" i="3"/>
  <c r="J265" i="13" s="1"/>
  <c r="G265" i="3"/>
  <c r="G265" i="13" s="1"/>
  <c r="F265" i="3"/>
  <c r="F265" i="13" s="1"/>
  <c r="E265" i="3"/>
  <c r="E265" i="13" s="1"/>
  <c r="D265" i="3"/>
  <c r="D265" i="13" s="1"/>
  <c r="Y264" i="3"/>
  <c r="Y264" i="13" s="1"/>
  <c r="X264" i="3"/>
  <c r="X264" i="13" s="1"/>
  <c r="V264" i="3"/>
  <c r="U264" i="3"/>
  <c r="U264" i="13" s="1"/>
  <c r="T264" i="3"/>
  <c r="T264" i="13" s="1"/>
  <c r="R264" i="3"/>
  <c r="Q264" i="3"/>
  <c r="Q264" i="13" s="1"/>
  <c r="P264" i="3"/>
  <c r="P264" i="13" s="1"/>
  <c r="M264" i="3"/>
  <c r="M264" i="13" s="1"/>
  <c r="L264" i="3"/>
  <c r="L264" i="13" s="1"/>
  <c r="K264" i="3"/>
  <c r="K264" i="13" s="1"/>
  <c r="J264" i="3"/>
  <c r="J264" i="13" s="1"/>
  <c r="G264" i="3"/>
  <c r="G264" i="13" s="1"/>
  <c r="F264" i="3"/>
  <c r="F264" i="13" s="1"/>
  <c r="E264" i="3"/>
  <c r="E264" i="13" s="1"/>
  <c r="D264" i="3"/>
  <c r="D264" i="13" s="1"/>
  <c r="Y263" i="3"/>
  <c r="Y263" i="13" s="1"/>
  <c r="X263" i="3"/>
  <c r="X263" i="13" s="1"/>
  <c r="U263" i="3"/>
  <c r="U263" i="13" s="1"/>
  <c r="T263" i="3"/>
  <c r="T263" i="13" s="1"/>
  <c r="Q263" i="3"/>
  <c r="Q263" i="13" s="1"/>
  <c r="P263" i="3"/>
  <c r="P263" i="13" s="1"/>
  <c r="M263" i="3"/>
  <c r="M263" i="13" s="1"/>
  <c r="L263" i="3"/>
  <c r="L263" i="13" s="1"/>
  <c r="K263" i="3"/>
  <c r="K263" i="13" s="1"/>
  <c r="J263" i="3"/>
  <c r="J263" i="13" s="1"/>
  <c r="G263" i="3"/>
  <c r="G263" i="13" s="1"/>
  <c r="F263" i="3"/>
  <c r="F263" i="13" s="1"/>
  <c r="E263" i="3"/>
  <c r="E263" i="13" s="1"/>
  <c r="D263" i="3"/>
  <c r="D263" i="13" s="1"/>
  <c r="Y262" i="3"/>
  <c r="Y262" i="13" s="1"/>
  <c r="X262" i="3"/>
  <c r="X262" i="13" s="1"/>
  <c r="U262" i="3"/>
  <c r="U262" i="13" s="1"/>
  <c r="T262" i="3"/>
  <c r="T262" i="13" s="1"/>
  <c r="Q262" i="3"/>
  <c r="Q262" i="13" s="1"/>
  <c r="P262" i="3"/>
  <c r="P262" i="13" s="1"/>
  <c r="M262" i="3"/>
  <c r="M262" i="13" s="1"/>
  <c r="L262" i="3"/>
  <c r="L262" i="13" s="1"/>
  <c r="K262" i="3"/>
  <c r="K262" i="13" s="1"/>
  <c r="J262" i="3"/>
  <c r="J262" i="13" s="1"/>
  <c r="G262" i="3"/>
  <c r="G262" i="13" s="1"/>
  <c r="F262" i="3"/>
  <c r="F262" i="13" s="1"/>
  <c r="E262" i="3"/>
  <c r="E262" i="13" s="1"/>
  <c r="D262" i="3"/>
  <c r="D262" i="13" s="1"/>
  <c r="Y261" i="3"/>
  <c r="Y261" i="13" s="1"/>
  <c r="X261" i="3"/>
  <c r="X261" i="13" s="1"/>
  <c r="W261" i="3"/>
  <c r="V261" i="3"/>
  <c r="U261" i="3"/>
  <c r="U261" i="13" s="1"/>
  <c r="T261" i="3"/>
  <c r="T261" i="13" s="1"/>
  <c r="S261" i="3"/>
  <c r="R261" i="3"/>
  <c r="Q261" i="3"/>
  <c r="Q261" i="13" s="1"/>
  <c r="P261" i="3"/>
  <c r="P261" i="13" s="1"/>
  <c r="M261" i="3"/>
  <c r="M261" i="13" s="1"/>
  <c r="L261" i="3"/>
  <c r="L261" i="13" s="1"/>
  <c r="K261" i="3"/>
  <c r="K261" i="13" s="1"/>
  <c r="J261" i="3"/>
  <c r="J261" i="13" s="1"/>
  <c r="G261" i="3"/>
  <c r="G261" i="13" s="1"/>
  <c r="F261" i="3"/>
  <c r="F261" i="13" s="1"/>
  <c r="E261" i="3"/>
  <c r="E261" i="13" s="1"/>
  <c r="D261" i="3"/>
  <c r="D261" i="13" s="1"/>
  <c r="Y260" i="3"/>
  <c r="Y260" i="13" s="1"/>
  <c r="X260" i="3"/>
  <c r="X260" i="13" s="1"/>
  <c r="V260" i="3"/>
  <c r="U260" i="3"/>
  <c r="U260" i="13" s="1"/>
  <c r="T260" i="3"/>
  <c r="T260" i="13" s="1"/>
  <c r="R260" i="3"/>
  <c r="Q260" i="3"/>
  <c r="Q260" i="13" s="1"/>
  <c r="P260" i="3"/>
  <c r="P260" i="13" s="1"/>
  <c r="M260" i="3"/>
  <c r="M260" i="13" s="1"/>
  <c r="L260" i="3"/>
  <c r="L260" i="13" s="1"/>
  <c r="K260" i="3"/>
  <c r="K260" i="13" s="1"/>
  <c r="J260" i="3"/>
  <c r="J260" i="13" s="1"/>
  <c r="G260" i="3"/>
  <c r="G260" i="13" s="1"/>
  <c r="F260" i="3"/>
  <c r="F260" i="13" s="1"/>
  <c r="E260" i="3"/>
  <c r="E260" i="13" s="1"/>
  <c r="D260" i="3"/>
  <c r="D260" i="13" s="1"/>
  <c r="Y259" i="3"/>
  <c r="Y259" i="13" s="1"/>
  <c r="X259" i="3"/>
  <c r="X259" i="13" s="1"/>
  <c r="U259" i="3"/>
  <c r="U259" i="13" s="1"/>
  <c r="T259" i="3"/>
  <c r="T259" i="13" s="1"/>
  <c r="Q259" i="3"/>
  <c r="Q259" i="13" s="1"/>
  <c r="P259" i="3"/>
  <c r="P259" i="13" s="1"/>
  <c r="M259" i="3"/>
  <c r="M259" i="13" s="1"/>
  <c r="L259" i="3"/>
  <c r="L259" i="13" s="1"/>
  <c r="K259" i="3"/>
  <c r="K259" i="13" s="1"/>
  <c r="J259" i="3"/>
  <c r="J259" i="13" s="1"/>
  <c r="G259" i="3"/>
  <c r="G259" i="13" s="1"/>
  <c r="F259" i="3"/>
  <c r="F259" i="13" s="1"/>
  <c r="E259" i="3"/>
  <c r="E259" i="13" s="1"/>
  <c r="D259" i="3"/>
  <c r="D259" i="13" s="1"/>
  <c r="Y258" i="3"/>
  <c r="Y258" i="13" s="1"/>
  <c r="X258" i="3"/>
  <c r="X258" i="13" s="1"/>
  <c r="U258" i="3"/>
  <c r="U258" i="13" s="1"/>
  <c r="T258" i="3"/>
  <c r="T258" i="13" s="1"/>
  <c r="Q258" i="3"/>
  <c r="Q258" i="13" s="1"/>
  <c r="P258" i="3"/>
  <c r="P258" i="13" s="1"/>
  <c r="M258" i="3"/>
  <c r="M258" i="13" s="1"/>
  <c r="L258" i="3"/>
  <c r="L258" i="13" s="1"/>
  <c r="K258" i="3"/>
  <c r="K258" i="13" s="1"/>
  <c r="J258" i="3"/>
  <c r="J258" i="13" s="1"/>
  <c r="G258" i="3"/>
  <c r="G258" i="13" s="1"/>
  <c r="F258" i="3"/>
  <c r="F258" i="13" s="1"/>
  <c r="E258" i="3"/>
  <c r="E258" i="13" s="1"/>
  <c r="D258" i="3"/>
  <c r="D258" i="13" s="1"/>
  <c r="Y257" i="3"/>
  <c r="Y257" i="13" s="1"/>
  <c r="X257" i="3"/>
  <c r="X257" i="13" s="1"/>
  <c r="W257" i="3"/>
  <c r="V257" i="3"/>
  <c r="U257" i="3"/>
  <c r="U257" i="13" s="1"/>
  <c r="T257" i="3"/>
  <c r="T257" i="13" s="1"/>
  <c r="S257" i="3"/>
  <c r="R257" i="3"/>
  <c r="Q257" i="3"/>
  <c r="Q257" i="13" s="1"/>
  <c r="P257" i="3"/>
  <c r="P257" i="13" s="1"/>
  <c r="M257" i="3"/>
  <c r="M257" i="13" s="1"/>
  <c r="L257" i="3"/>
  <c r="L257" i="13" s="1"/>
  <c r="K257" i="3"/>
  <c r="K257" i="13" s="1"/>
  <c r="J257" i="3"/>
  <c r="J257" i="13" s="1"/>
  <c r="G257" i="3"/>
  <c r="G257" i="13" s="1"/>
  <c r="F257" i="3"/>
  <c r="F257" i="13" s="1"/>
  <c r="E257" i="3"/>
  <c r="E257" i="13" s="1"/>
  <c r="D257" i="3"/>
  <c r="D257" i="13" s="1"/>
  <c r="Y256" i="3"/>
  <c r="Y256" i="13" s="1"/>
  <c r="X256" i="3"/>
  <c r="X256" i="13" s="1"/>
  <c r="U256" i="3"/>
  <c r="U256" i="13" s="1"/>
  <c r="T256" i="3"/>
  <c r="T256" i="13" s="1"/>
  <c r="Q256" i="3"/>
  <c r="Q256" i="13" s="1"/>
  <c r="P256" i="3"/>
  <c r="P256" i="13" s="1"/>
  <c r="M256" i="3"/>
  <c r="M256" i="13" s="1"/>
  <c r="L256" i="3"/>
  <c r="L256" i="13" s="1"/>
  <c r="K256" i="3"/>
  <c r="K256" i="13" s="1"/>
  <c r="J256" i="3"/>
  <c r="J256" i="13" s="1"/>
  <c r="G256" i="3"/>
  <c r="G256" i="13" s="1"/>
  <c r="F256" i="3"/>
  <c r="F256" i="13" s="1"/>
  <c r="E256" i="3"/>
  <c r="E256" i="13" s="1"/>
  <c r="D256" i="3"/>
  <c r="D256" i="13" s="1"/>
  <c r="Y255" i="3"/>
  <c r="Y255" i="13" s="1"/>
  <c r="X255" i="3"/>
  <c r="X255" i="13" s="1"/>
  <c r="U255" i="3"/>
  <c r="U255" i="13" s="1"/>
  <c r="T255" i="3"/>
  <c r="T255" i="13" s="1"/>
  <c r="Q255" i="3"/>
  <c r="Q255" i="13" s="1"/>
  <c r="P255" i="3"/>
  <c r="P255" i="13" s="1"/>
  <c r="M255" i="3"/>
  <c r="M255" i="13" s="1"/>
  <c r="L255" i="3"/>
  <c r="L255" i="13" s="1"/>
  <c r="K255" i="3"/>
  <c r="K255" i="13" s="1"/>
  <c r="J255" i="3"/>
  <c r="J255" i="13" s="1"/>
  <c r="G255" i="3"/>
  <c r="G255" i="13" s="1"/>
  <c r="F255" i="3"/>
  <c r="F255" i="13" s="1"/>
  <c r="E255" i="3"/>
  <c r="E255" i="13" s="1"/>
  <c r="D255" i="3"/>
  <c r="D255" i="13" s="1"/>
  <c r="Y254" i="3"/>
  <c r="Y254" i="13" s="1"/>
  <c r="X254" i="3"/>
  <c r="X254" i="13" s="1"/>
  <c r="W254" i="3"/>
  <c r="U254" i="3"/>
  <c r="U254" i="13" s="1"/>
  <c r="T254" i="3"/>
  <c r="T254" i="13" s="1"/>
  <c r="S254" i="3"/>
  <c r="Q254" i="3"/>
  <c r="Q254" i="13" s="1"/>
  <c r="P254" i="3"/>
  <c r="P254" i="13" s="1"/>
  <c r="M254" i="3"/>
  <c r="M254" i="13" s="1"/>
  <c r="L254" i="3"/>
  <c r="L254" i="13" s="1"/>
  <c r="K254" i="3"/>
  <c r="K254" i="13" s="1"/>
  <c r="J254" i="3"/>
  <c r="J254" i="13" s="1"/>
  <c r="G254" i="3"/>
  <c r="G254" i="13" s="1"/>
  <c r="F254" i="3"/>
  <c r="F254" i="13" s="1"/>
  <c r="E254" i="3"/>
  <c r="E254" i="13" s="1"/>
  <c r="D254" i="3"/>
  <c r="D254" i="13" s="1"/>
  <c r="Y253" i="3"/>
  <c r="Y253" i="13" s="1"/>
  <c r="X253" i="3"/>
  <c r="X253" i="13" s="1"/>
  <c r="W253" i="3"/>
  <c r="V253" i="3"/>
  <c r="U253" i="3"/>
  <c r="U253" i="13" s="1"/>
  <c r="T253" i="3"/>
  <c r="T253" i="13" s="1"/>
  <c r="S253" i="3"/>
  <c r="R253" i="3"/>
  <c r="Q253" i="3"/>
  <c r="Q253" i="13" s="1"/>
  <c r="P253" i="3"/>
  <c r="P253" i="13" s="1"/>
  <c r="M253" i="3"/>
  <c r="M253" i="13" s="1"/>
  <c r="L253" i="3"/>
  <c r="L253" i="13" s="1"/>
  <c r="K253" i="3"/>
  <c r="K253" i="13" s="1"/>
  <c r="J253" i="3"/>
  <c r="J253" i="13" s="1"/>
  <c r="G253" i="3"/>
  <c r="G253" i="13" s="1"/>
  <c r="F253" i="3"/>
  <c r="F253" i="13" s="1"/>
  <c r="E253" i="3"/>
  <c r="E253" i="13" s="1"/>
  <c r="D253" i="3"/>
  <c r="D253" i="13" s="1"/>
  <c r="Y252" i="3"/>
  <c r="Y252" i="13" s="1"/>
  <c r="X252" i="3"/>
  <c r="X252" i="13" s="1"/>
  <c r="U252" i="3"/>
  <c r="U252" i="13" s="1"/>
  <c r="T252" i="3"/>
  <c r="T252" i="13" s="1"/>
  <c r="Q252" i="3"/>
  <c r="Q252" i="13" s="1"/>
  <c r="P252" i="3"/>
  <c r="P252" i="13" s="1"/>
  <c r="M252" i="3"/>
  <c r="M252" i="13" s="1"/>
  <c r="L252" i="3"/>
  <c r="L252" i="13" s="1"/>
  <c r="K252" i="3"/>
  <c r="K252" i="13" s="1"/>
  <c r="J252" i="3"/>
  <c r="J252" i="13" s="1"/>
  <c r="G252" i="3"/>
  <c r="G252" i="13" s="1"/>
  <c r="F252" i="3"/>
  <c r="F252" i="13" s="1"/>
  <c r="E252" i="3"/>
  <c r="E252" i="13" s="1"/>
  <c r="D252" i="3"/>
  <c r="D252" i="13" s="1"/>
  <c r="Y251" i="3"/>
  <c r="Y251" i="13" s="1"/>
  <c r="X251" i="3"/>
  <c r="X251" i="13" s="1"/>
  <c r="U251" i="3"/>
  <c r="U251" i="13" s="1"/>
  <c r="T251" i="3"/>
  <c r="T251" i="13" s="1"/>
  <c r="Q251" i="3"/>
  <c r="Q251" i="13" s="1"/>
  <c r="P251" i="3"/>
  <c r="P251" i="13" s="1"/>
  <c r="M251" i="3"/>
  <c r="M251" i="13" s="1"/>
  <c r="L251" i="3"/>
  <c r="L251" i="13" s="1"/>
  <c r="K251" i="3"/>
  <c r="K251" i="13" s="1"/>
  <c r="J251" i="3"/>
  <c r="J251" i="13" s="1"/>
  <c r="G251" i="3"/>
  <c r="G251" i="13" s="1"/>
  <c r="F251" i="3"/>
  <c r="F251" i="13" s="1"/>
  <c r="E251" i="3"/>
  <c r="E251" i="13" s="1"/>
  <c r="D251" i="3"/>
  <c r="D251" i="13" s="1"/>
  <c r="Y250" i="3"/>
  <c r="Y250" i="13" s="1"/>
  <c r="X250" i="3"/>
  <c r="X250" i="13" s="1"/>
  <c r="U250" i="3"/>
  <c r="U250" i="13" s="1"/>
  <c r="T250" i="3"/>
  <c r="T250" i="13" s="1"/>
  <c r="Q250" i="3"/>
  <c r="Q250" i="13" s="1"/>
  <c r="P250" i="3"/>
  <c r="P250" i="13" s="1"/>
  <c r="M250" i="3"/>
  <c r="M250" i="13" s="1"/>
  <c r="L250" i="3"/>
  <c r="L250" i="13" s="1"/>
  <c r="K250" i="3"/>
  <c r="K250" i="13" s="1"/>
  <c r="J250" i="3"/>
  <c r="J250" i="13" s="1"/>
  <c r="G250" i="3"/>
  <c r="G250" i="13" s="1"/>
  <c r="F250" i="3"/>
  <c r="F250" i="13" s="1"/>
  <c r="E250" i="3"/>
  <c r="E250" i="13" s="1"/>
  <c r="D250" i="3"/>
  <c r="D250" i="13" s="1"/>
  <c r="Y249" i="3"/>
  <c r="Y249" i="13" s="1"/>
  <c r="X249" i="3"/>
  <c r="X249" i="13" s="1"/>
  <c r="W249" i="3"/>
  <c r="V249" i="3"/>
  <c r="U249" i="3"/>
  <c r="U249" i="13" s="1"/>
  <c r="T249" i="3"/>
  <c r="T249" i="13" s="1"/>
  <c r="S249" i="3"/>
  <c r="R249" i="3"/>
  <c r="Q249" i="3"/>
  <c r="Q249" i="13" s="1"/>
  <c r="P249" i="3"/>
  <c r="P249" i="13" s="1"/>
  <c r="M249" i="3"/>
  <c r="M249" i="13" s="1"/>
  <c r="L249" i="3"/>
  <c r="L249" i="13" s="1"/>
  <c r="K249" i="3"/>
  <c r="K249" i="13" s="1"/>
  <c r="J249" i="3"/>
  <c r="J249" i="13" s="1"/>
  <c r="G249" i="3"/>
  <c r="G249" i="13" s="1"/>
  <c r="F249" i="3"/>
  <c r="F249" i="13" s="1"/>
  <c r="E249" i="3"/>
  <c r="E249" i="13" s="1"/>
  <c r="D249" i="3"/>
  <c r="D249" i="13" s="1"/>
  <c r="Y248" i="3"/>
  <c r="Y248" i="13" s="1"/>
  <c r="X248" i="3"/>
  <c r="X248" i="13" s="1"/>
  <c r="U248" i="3"/>
  <c r="U248" i="13" s="1"/>
  <c r="T248" i="3"/>
  <c r="T248" i="13" s="1"/>
  <c r="Q248" i="3"/>
  <c r="Q248" i="13" s="1"/>
  <c r="P248" i="3"/>
  <c r="P248" i="13" s="1"/>
  <c r="M248" i="3"/>
  <c r="M248" i="13" s="1"/>
  <c r="L248" i="3"/>
  <c r="L248" i="13" s="1"/>
  <c r="K248" i="3"/>
  <c r="K248" i="13" s="1"/>
  <c r="J248" i="3"/>
  <c r="J248" i="13" s="1"/>
  <c r="G248" i="3"/>
  <c r="G248" i="13" s="1"/>
  <c r="F248" i="3"/>
  <c r="F248" i="13" s="1"/>
  <c r="E248" i="3"/>
  <c r="E248" i="13" s="1"/>
  <c r="D248" i="3"/>
  <c r="D248" i="13" s="1"/>
  <c r="Y247" i="3"/>
  <c r="Y247" i="13" s="1"/>
  <c r="X247" i="3"/>
  <c r="X247" i="13" s="1"/>
  <c r="U247" i="3"/>
  <c r="U247" i="13" s="1"/>
  <c r="T247" i="3"/>
  <c r="T247" i="13" s="1"/>
  <c r="Q247" i="3"/>
  <c r="Q247" i="13" s="1"/>
  <c r="P247" i="3"/>
  <c r="P247" i="13" s="1"/>
  <c r="M247" i="3"/>
  <c r="M247" i="13" s="1"/>
  <c r="L247" i="3"/>
  <c r="L247" i="13" s="1"/>
  <c r="K247" i="3"/>
  <c r="K247" i="13" s="1"/>
  <c r="J247" i="3"/>
  <c r="J247" i="13" s="1"/>
  <c r="G247" i="3"/>
  <c r="G247" i="13" s="1"/>
  <c r="F247" i="3"/>
  <c r="F247" i="13" s="1"/>
  <c r="E247" i="3"/>
  <c r="E247" i="13" s="1"/>
  <c r="D247" i="3"/>
  <c r="D247" i="13" s="1"/>
  <c r="Y246" i="3"/>
  <c r="Y246" i="13" s="1"/>
  <c r="X246" i="3"/>
  <c r="X246" i="13" s="1"/>
  <c r="U246" i="3"/>
  <c r="U246" i="13" s="1"/>
  <c r="T246" i="3"/>
  <c r="T246" i="13" s="1"/>
  <c r="Q246" i="3"/>
  <c r="Q246" i="13" s="1"/>
  <c r="P246" i="3"/>
  <c r="P246" i="13" s="1"/>
  <c r="M246" i="3"/>
  <c r="M246" i="13" s="1"/>
  <c r="L246" i="3"/>
  <c r="L246" i="13" s="1"/>
  <c r="K246" i="3"/>
  <c r="K246" i="13" s="1"/>
  <c r="J246" i="3"/>
  <c r="J246" i="13" s="1"/>
  <c r="G246" i="3"/>
  <c r="G246" i="13" s="1"/>
  <c r="F246" i="3"/>
  <c r="F246" i="13" s="1"/>
  <c r="E246" i="3"/>
  <c r="E246" i="13" s="1"/>
  <c r="D246" i="3"/>
  <c r="D246" i="13" s="1"/>
  <c r="Y245" i="3"/>
  <c r="Y245" i="13" s="1"/>
  <c r="X245" i="3"/>
  <c r="X245" i="13" s="1"/>
  <c r="W245" i="3"/>
  <c r="V245" i="3"/>
  <c r="U245" i="3"/>
  <c r="U245" i="13" s="1"/>
  <c r="T245" i="3"/>
  <c r="T245" i="13" s="1"/>
  <c r="S245" i="3"/>
  <c r="R245" i="3"/>
  <c r="Q245" i="3"/>
  <c r="Q245" i="13" s="1"/>
  <c r="P245" i="3"/>
  <c r="P245" i="13" s="1"/>
  <c r="M245" i="3"/>
  <c r="M245" i="13" s="1"/>
  <c r="L245" i="3"/>
  <c r="L245" i="13" s="1"/>
  <c r="K245" i="3"/>
  <c r="K245" i="13" s="1"/>
  <c r="J245" i="3"/>
  <c r="J245" i="13" s="1"/>
  <c r="G245" i="3"/>
  <c r="G245" i="13" s="1"/>
  <c r="F245" i="3"/>
  <c r="F245" i="13" s="1"/>
  <c r="E245" i="3"/>
  <c r="E245" i="13" s="1"/>
  <c r="D245" i="3"/>
  <c r="D245" i="13" s="1"/>
  <c r="Y244" i="3"/>
  <c r="Y244" i="13" s="1"/>
  <c r="X244" i="3"/>
  <c r="X244" i="13" s="1"/>
  <c r="V244" i="3"/>
  <c r="U244" i="3"/>
  <c r="U244" i="13" s="1"/>
  <c r="T244" i="3"/>
  <c r="T244" i="13" s="1"/>
  <c r="R244" i="3"/>
  <c r="Q244" i="3"/>
  <c r="Q244" i="13" s="1"/>
  <c r="P244" i="3"/>
  <c r="P244" i="13" s="1"/>
  <c r="M244" i="3"/>
  <c r="M244" i="13" s="1"/>
  <c r="L244" i="3"/>
  <c r="L244" i="13" s="1"/>
  <c r="K244" i="3"/>
  <c r="K244" i="13" s="1"/>
  <c r="J244" i="3"/>
  <c r="J244" i="13" s="1"/>
  <c r="G244" i="3"/>
  <c r="G244" i="13" s="1"/>
  <c r="F244" i="3"/>
  <c r="F244" i="13" s="1"/>
  <c r="E244" i="3"/>
  <c r="E244" i="13" s="1"/>
  <c r="D244" i="3"/>
  <c r="D244" i="13" s="1"/>
  <c r="Y243" i="3"/>
  <c r="Y243" i="13" s="1"/>
  <c r="X243" i="3"/>
  <c r="X243" i="13" s="1"/>
  <c r="U243" i="3"/>
  <c r="U243" i="13" s="1"/>
  <c r="T243" i="3"/>
  <c r="T243" i="13" s="1"/>
  <c r="Q243" i="3"/>
  <c r="Q243" i="13" s="1"/>
  <c r="P243" i="3"/>
  <c r="P243" i="13" s="1"/>
  <c r="M243" i="3"/>
  <c r="M243" i="13" s="1"/>
  <c r="L243" i="3"/>
  <c r="L243" i="13" s="1"/>
  <c r="K243" i="3"/>
  <c r="K243" i="13" s="1"/>
  <c r="J243" i="3"/>
  <c r="J243" i="13" s="1"/>
  <c r="G243" i="3"/>
  <c r="G243" i="13" s="1"/>
  <c r="F243" i="3"/>
  <c r="F243" i="13" s="1"/>
  <c r="E243" i="3"/>
  <c r="E243" i="13" s="1"/>
  <c r="D243" i="3"/>
  <c r="D243" i="13" s="1"/>
  <c r="Y242" i="3"/>
  <c r="Y242" i="13" s="1"/>
  <c r="X242" i="3"/>
  <c r="X242" i="13" s="1"/>
  <c r="U242" i="3"/>
  <c r="U242" i="13" s="1"/>
  <c r="T242" i="3"/>
  <c r="T242" i="13" s="1"/>
  <c r="Q242" i="3"/>
  <c r="Q242" i="13" s="1"/>
  <c r="P242" i="3"/>
  <c r="P242" i="13" s="1"/>
  <c r="M242" i="3"/>
  <c r="M242" i="13" s="1"/>
  <c r="L242" i="3"/>
  <c r="L242" i="13" s="1"/>
  <c r="K242" i="3"/>
  <c r="K242" i="13" s="1"/>
  <c r="J242" i="3"/>
  <c r="J242" i="13" s="1"/>
  <c r="G242" i="3"/>
  <c r="G242" i="13" s="1"/>
  <c r="F242" i="3"/>
  <c r="F242" i="13" s="1"/>
  <c r="E242" i="3"/>
  <c r="E242" i="13" s="1"/>
  <c r="D242" i="3"/>
  <c r="D242" i="13" s="1"/>
  <c r="Y241" i="3"/>
  <c r="Y241" i="13" s="1"/>
  <c r="X241" i="3"/>
  <c r="X241" i="13" s="1"/>
  <c r="W241" i="3"/>
  <c r="V241" i="3"/>
  <c r="U241" i="3"/>
  <c r="U241" i="13" s="1"/>
  <c r="T241" i="3"/>
  <c r="T241" i="13" s="1"/>
  <c r="S241" i="3"/>
  <c r="R241" i="3"/>
  <c r="Q241" i="3"/>
  <c r="Q241" i="13" s="1"/>
  <c r="P241" i="3"/>
  <c r="P241" i="13" s="1"/>
  <c r="M241" i="3"/>
  <c r="M241" i="13" s="1"/>
  <c r="L241" i="3"/>
  <c r="L241" i="13" s="1"/>
  <c r="K241" i="3"/>
  <c r="K241" i="13" s="1"/>
  <c r="J241" i="3"/>
  <c r="J241" i="13" s="1"/>
  <c r="G241" i="3"/>
  <c r="G241" i="13" s="1"/>
  <c r="F241" i="3"/>
  <c r="F241" i="13" s="1"/>
  <c r="E241" i="3"/>
  <c r="E241" i="13" s="1"/>
  <c r="D241" i="3"/>
  <c r="D241" i="13" s="1"/>
  <c r="Y240" i="3"/>
  <c r="Y240" i="13" s="1"/>
  <c r="X240" i="3"/>
  <c r="X240" i="13" s="1"/>
  <c r="V240" i="3"/>
  <c r="U240" i="3"/>
  <c r="U240" i="13" s="1"/>
  <c r="T240" i="3"/>
  <c r="T240" i="13" s="1"/>
  <c r="R240" i="3"/>
  <c r="Q240" i="3"/>
  <c r="Q240" i="13" s="1"/>
  <c r="P240" i="3"/>
  <c r="P240" i="13" s="1"/>
  <c r="M240" i="3"/>
  <c r="M240" i="13" s="1"/>
  <c r="L240" i="3"/>
  <c r="L240" i="13" s="1"/>
  <c r="K240" i="3"/>
  <c r="K240" i="13" s="1"/>
  <c r="J240" i="3"/>
  <c r="J240" i="13" s="1"/>
  <c r="G240" i="3"/>
  <c r="G240" i="13" s="1"/>
  <c r="F240" i="3"/>
  <c r="F240" i="13" s="1"/>
  <c r="E240" i="3"/>
  <c r="E240" i="13" s="1"/>
  <c r="D240" i="3"/>
  <c r="D240" i="13" s="1"/>
  <c r="Y239" i="3"/>
  <c r="Y239" i="13" s="1"/>
  <c r="X239" i="3"/>
  <c r="X239" i="13" s="1"/>
  <c r="U239" i="3"/>
  <c r="U239" i="13" s="1"/>
  <c r="T239" i="3"/>
  <c r="T239" i="13" s="1"/>
  <c r="Q239" i="3"/>
  <c r="Q239" i="13" s="1"/>
  <c r="P239" i="3"/>
  <c r="P239" i="13" s="1"/>
  <c r="M239" i="3"/>
  <c r="M239" i="13" s="1"/>
  <c r="L239" i="3"/>
  <c r="L239" i="13" s="1"/>
  <c r="K239" i="3"/>
  <c r="K239" i="13" s="1"/>
  <c r="J239" i="3"/>
  <c r="J239" i="13" s="1"/>
  <c r="G239" i="3"/>
  <c r="G239" i="13" s="1"/>
  <c r="F239" i="3"/>
  <c r="F239" i="13" s="1"/>
  <c r="E239" i="3"/>
  <c r="E239" i="13" s="1"/>
  <c r="D239" i="3"/>
  <c r="D239" i="13" s="1"/>
  <c r="Y238" i="3"/>
  <c r="Y238" i="13" s="1"/>
  <c r="X238" i="3"/>
  <c r="X238" i="13" s="1"/>
  <c r="U238" i="3"/>
  <c r="U238" i="13" s="1"/>
  <c r="T238" i="3"/>
  <c r="T238" i="13" s="1"/>
  <c r="Q238" i="3"/>
  <c r="Q238" i="13" s="1"/>
  <c r="P238" i="3"/>
  <c r="P238" i="13" s="1"/>
  <c r="M238" i="3"/>
  <c r="M238" i="13" s="1"/>
  <c r="L238" i="3"/>
  <c r="L238" i="13" s="1"/>
  <c r="K238" i="3"/>
  <c r="K238" i="13" s="1"/>
  <c r="J238" i="3"/>
  <c r="J238" i="13" s="1"/>
  <c r="G238" i="3"/>
  <c r="G238" i="13" s="1"/>
  <c r="F238" i="3"/>
  <c r="F238" i="13" s="1"/>
  <c r="E238" i="3"/>
  <c r="E238" i="13" s="1"/>
  <c r="D238" i="3"/>
  <c r="D238" i="13" s="1"/>
  <c r="Y237" i="3"/>
  <c r="Y237" i="13" s="1"/>
  <c r="X237" i="3"/>
  <c r="X237" i="13" s="1"/>
  <c r="W237" i="3"/>
  <c r="V237" i="3"/>
  <c r="U237" i="3"/>
  <c r="U237" i="13" s="1"/>
  <c r="T237" i="3"/>
  <c r="T237" i="13" s="1"/>
  <c r="S237" i="3"/>
  <c r="R237" i="3"/>
  <c r="Q237" i="3"/>
  <c r="Q237" i="13" s="1"/>
  <c r="P237" i="3"/>
  <c r="P237" i="13" s="1"/>
  <c r="M237" i="3"/>
  <c r="M237" i="13" s="1"/>
  <c r="L237" i="3"/>
  <c r="L237" i="13" s="1"/>
  <c r="K237" i="3"/>
  <c r="K237" i="13" s="1"/>
  <c r="J237" i="3"/>
  <c r="J237" i="13" s="1"/>
  <c r="G237" i="3"/>
  <c r="G237" i="13" s="1"/>
  <c r="F237" i="3"/>
  <c r="F237" i="13" s="1"/>
  <c r="E237" i="3"/>
  <c r="E237" i="13" s="1"/>
  <c r="D237" i="3"/>
  <c r="D237" i="13" s="1"/>
  <c r="Y236" i="3"/>
  <c r="Y236" i="13" s="1"/>
  <c r="X236" i="3"/>
  <c r="X236" i="13" s="1"/>
  <c r="V236" i="3"/>
  <c r="U236" i="3"/>
  <c r="U236" i="13" s="1"/>
  <c r="T236" i="3"/>
  <c r="T236" i="13" s="1"/>
  <c r="R236" i="3"/>
  <c r="Q236" i="3"/>
  <c r="Q236" i="13" s="1"/>
  <c r="P236" i="3"/>
  <c r="P236" i="13" s="1"/>
  <c r="M236" i="3"/>
  <c r="M236" i="13" s="1"/>
  <c r="L236" i="3"/>
  <c r="L236" i="13" s="1"/>
  <c r="K236" i="3"/>
  <c r="K236" i="13" s="1"/>
  <c r="J236" i="3"/>
  <c r="J236" i="13" s="1"/>
  <c r="G236" i="3"/>
  <c r="G236" i="13" s="1"/>
  <c r="F236" i="3"/>
  <c r="F236" i="13" s="1"/>
  <c r="E236" i="3"/>
  <c r="E236" i="13" s="1"/>
  <c r="D236" i="3"/>
  <c r="D236" i="13" s="1"/>
  <c r="Y235" i="3"/>
  <c r="Y235" i="13" s="1"/>
  <c r="X235" i="3"/>
  <c r="X235" i="13" s="1"/>
  <c r="U235" i="3"/>
  <c r="U235" i="13" s="1"/>
  <c r="T235" i="3"/>
  <c r="T235" i="13" s="1"/>
  <c r="Q235" i="3"/>
  <c r="Q235" i="13" s="1"/>
  <c r="P235" i="3"/>
  <c r="P235" i="13" s="1"/>
  <c r="M235" i="3"/>
  <c r="M235" i="13" s="1"/>
  <c r="L235" i="3"/>
  <c r="L235" i="13" s="1"/>
  <c r="K235" i="3"/>
  <c r="K235" i="13" s="1"/>
  <c r="J235" i="3"/>
  <c r="J235" i="13" s="1"/>
  <c r="G235" i="3"/>
  <c r="G235" i="13" s="1"/>
  <c r="F235" i="3"/>
  <c r="F235" i="13" s="1"/>
  <c r="E235" i="3"/>
  <c r="E235" i="13" s="1"/>
  <c r="D235" i="3"/>
  <c r="D235" i="13" s="1"/>
  <c r="Y234" i="3"/>
  <c r="Y234" i="13" s="1"/>
  <c r="X234" i="3"/>
  <c r="X234" i="13" s="1"/>
  <c r="U234" i="3"/>
  <c r="U234" i="13" s="1"/>
  <c r="T234" i="3"/>
  <c r="T234" i="13" s="1"/>
  <c r="Q234" i="3"/>
  <c r="Q234" i="13" s="1"/>
  <c r="P234" i="3"/>
  <c r="P234" i="13" s="1"/>
  <c r="M234" i="3"/>
  <c r="M234" i="13" s="1"/>
  <c r="L234" i="3"/>
  <c r="L234" i="13" s="1"/>
  <c r="K234" i="3"/>
  <c r="K234" i="13" s="1"/>
  <c r="J234" i="3"/>
  <c r="J234" i="13" s="1"/>
  <c r="G234" i="3"/>
  <c r="G234" i="13" s="1"/>
  <c r="F234" i="3"/>
  <c r="F234" i="13" s="1"/>
  <c r="E234" i="3"/>
  <c r="E234" i="13" s="1"/>
  <c r="D234" i="3"/>
  <c r="D234" i="13" s="1"/>
  <c r="Y233" i="3"/>
  <c r="Y233" i="13" s="1"/>
  <c r="X233" i="3"/>
  <c r="X233" i="13" s="1"/>
  <c r="W233" i="3"/>
  <c r="V233" i="3"/>
  <c r="U233" i="3"/>
  <c r="U233" i="13" s="1"/>
  <c r="T233" i="3"/>
  <c r="T233" i="13" s="1"/>
  <c r="S233" i="3"/>
  <c r="R233" i="3"/>
  <c r="Q233" i="3"/>
  <c r="Q233" i="13" s="1"/>
  <c r="P233" i="3"/>
  <c r="P233" i="13" s="1"/>
  <c r="M233" i="3"/>
  <c r="M233" i="13" s="1"/>
  <c r="L233" i="3"/>
  <c r="L233" i="13" s="1"/>
  <c r="K233" i="3"/>
  <c r="K233" i="13" s="1"/>
  <c r="J233" i="3"/>
  <c r="J233" i="13" s="1"/>
  <c r="G233" i="3"/>
  <c r="G233" i="13" s="1"/>
  <c r="F233" i="3"/>
  <c r="F233" i="13" s="1"/>
  <c r="E233" i="3"/>
  <c r="E233" i="13" s="1"/>
  <c r="D233" i="3"/>
  <c r="D233" i="13" s="1"/>
  <c r="Y232" i="3"/>
  <c r="Y232" i="13" s="1"/>
  <c r="X232" i="3"/>
  <c r="X232" i="13" s="1"/>
  <c r="V232" i="3"/>
  <c r="U232" i="3"/>
  <c r="U232" i="13" s="1"/>
  <c r="T232" i="3"/>
  <c r="T232" i="13" s="1"/>
  <c r="R232" i="3"/>
  <c r="Q232" i="3"/>
  <c r="Q232" i="13" s="1"/>
  <c r="P232" i="3"/>
  <c r="P232" i="13" s="1"/>
  <c r="M232" i="3"/>
  <c r="M232" i="13" s="1"/>
  <c r="L232" i="3"/>
  <c r="L232" i="13" s="1"/>
  <c r="K232" i="3"/>
  <c r="K232" i="13" s="1"/>
  <c r="J232" i="3"/>
  <c r="J232" i="13" s="1"/>
  <c r="G232" i="3"/>
  <c r="G232" i="13" s="1"/>
  <c r="F232" i="3"/>
  <c r="F232" i="13" s="1"/>
  <c r="E232" i="3"/>
  <c r="E232" i="13" s="1"/>
  <c r="D232" i="3"/>
  <c r="D232" i="13" s="1"/>
  <c r="Y231" i="3"/>
  <c r="Y231" i="13" s="1"/>
  <c r="X231" i="3"/>
  <c r="X231" i="13" s="1"/>
  <c r="U231" i="3"/>
  <c r="U231" i="13" s="1"/>
  <c r="T231" i="3"/>
  <c r="T231" i="13" s="1"/>
  <c r="Q231" i="3"/>
  <c r="Q231" i="13" s="1"/>
  <c r="P231" i="3"/>
  <c r="P231" i="13" s="1"/>
  <c r="M231" i="3"/>
  <c r="M231" i="13" s="1"/>
  <c r="L231" i="3"/>
  <c r="L231" i="13" s="1"/>
  <c r="K231" i="3"/>
  <c r="K231" i="13" s="1"/>
  <c r="J231" i="3"/>
  <c r="J231" i="13" s="1"/>
  <c r="G231" i="3"/>
  <c r="G231" i="13" s="1"/>
  <c r="F231" i="3"/>
  <c r="F231" i="13" s="1"/>
  <c r="E231" i="3"/>
  <c r="E231" i="13" s="1"/>
  <c r="D231" i="3"/>
  <c r="D231" i="13" s="1"/>
  <c r="Y230" i="3"/>
  <c r="Y230" i="13" s="1"/>
  <c r="X230" i="3"/>
  <c r="X230" i="13" s="1"/>
  <c r="U230" i="3"/>
  <c r="U230" i="13" s="1"/>
  <c r="T230" i="3"/>
  <c r="T230" i="13" s="1"/>
  <c r="Q230" i="3"/>
  <c r="Q230" i="13" s="1"/>
  <c r="P230" i="3"/>
  <c r="P230" i="13" s="1"/>
  <c r="M230" i="3"/>
  <c r="M230" i="13" s="1"/>
  <c r="L230" i="3"/>
  <c r="L230" i="13" s="1"/>
  <c r="K230" i="3"/>
  <c r="K230" i="13" s="1"/>
  <c r="J230" i="3"/>
  <c r="J230" i="13" s="1"/>
  <c r="G230" i="3"/>
  <c r="G230" i="13" s="1"/>
  <c r="F230" i="3"/>
  <c r="F230" i="13" s="1"/>
  <c r="E230" i="3"/>
  <c r="E230" i="13" s="1"/>
  <c r="D230" i="3"/>
  <c r="D230" i="13" s="1"/>
  <c r="Y229" i="3"/>
  <c r="Y229" i="13" s="1"/>
  <c r="X229" i="3"/>
  <c r="X229" i="13" s="1"/>
  <c r="W229" i="3"/>
  <c r="V229" i="3"/>
  <c r="U229" i="3"/>
  <c r="U229" i="13" s="1"/>
  <c r="T229" i="3"/>
  <c r="T229" i="13" s="1"/>
  <c r="S229" i="3"/>
  <c r="R229" i="3"/>
  <c r="Q229" i="3"/>
  <c r="Q229" i="13" s="1"/>
  <c r="P229" i="3"/>
  <c r="P229" i="13" s="1"/>
  <c r="M229" i="3"/>
  <c r="M229" i="13" s="1"/>
  <c r="L229" i="3"/>
  <c r="L229" i="13" s="1"/>
  <c r="K229" i="3"/>
  <c r="K229" i="13" s="1"/>
  <c r="J229" i="3"/>
  <c r="J229" i="13" s="1"/>
  <c r="G229" i="3"/>
  <c r="G229" i="13" s="1"/>
  <c r="F229" i="3"/>
  <c r="F229" i="13" s="1"/>
  <c r="E229" i="3"/>
  <c r="E229" i="13" s="1"/>
  <c r="D229" i="3"/>
  <c r="D229" i="13" s="1"/>
  <c r="Y228" i="3"/>
  <c r="Y228" i="13" s="1"/>
  <c r="X228" i="3"/>
  <c r="X228" i="13" s="1"/>
  <c r="V228" i="3"/>
  <c r="U228" i="3"/>
  <c r="U228" i="13" s="1"/>
  <c r="T228" i="3"/>
  <c r="T228" i="13" s="1"/>
  <c r="R228" i="3"/>
  <c r="Q228" i="3"/>
  <c r="Q228" i="13" s="1"/>
  <c r="P228" i="3"/>
  <c r="P228" i="13" s="1"/>
  <c r="M228" i="3"/>
  <c r="M228" i="13" s="1"/>
  <c r="L228" i="3"/>
  <c r="L228" i="13" s="1"/>
  <c r="K228" i="3"/>
  <c r="K228" i="13" s="1"/>
  <c r="J228" i="3"/>
  <c r="J228" i="13" s="1"/>
  <c r="G228" i="3"/>
  <c r="G228" i="13" s="1"/>
  <c r="F228" i="3"/>
  <c r="F228" i="13" s="1"/>
  <c r="E228" i="3"/>
  <c r="E228" i="13" s="1"/>
  <c r="D228" i="3"/>
  <c r="D228" i="13" s="1"/>
  <c r="Y227" i="3"/>
  <c r="Y227" i="13" s="1"/>
  <c r="X227" i="3"/>
  <c r="X227" i="13" s="1"/>
  <c r="U227" i="3"/>
  <c r="U227" i="13" s="1"/>
  <c r="T227" i="3"/>
  <c r="T227" i="13" s="1"/>
  <c r="Q227" i="3"/>
  <c r="Q227" i="13" s="1"/>
  <c r="P227" i="3"/>
  <c r="P227" i="13" s="1"/>
  <c r="M227" i="3"/>
  <c r="M227" i="13" s="1"/>
  <c r="L227" i="3"/>
  <c r="L227" i="13" s="1"/>
  <c r="K227" i="3"/>
  <c r="K227" i="13" s="1"/>
  <c r="J227" i="3"/>
  <c r="J227" i="13" s="1"/>
  <c r="G227" i="3"/>
  <c r="G227" i="13" s="1"/>
  <c r="F227" i="3"/>
  <c r="F227" i="13" s="1"/>
  <c r="E227" i="3"/>
  <c r="E227" i="13" s="1"/>
  <c r="D227" i="3"/>
  <c r="D227" i="13" s="1"/>
  <c r="Y226" i="3"/>
  <c r="Y226" i="13" s="1"/>
  <c r="X226" i="3"/>
  <c r="X226" i="13" s="1"/>
  <c r="U226" i="3"/>
  <c r="U226" i="13" s="1"/>
  <c r="T226" i="3"/>
  <c r="T226" i="13" s="1"/>
  <c r="Q226" i="3"/>
  <c r="Q226" i="13" s="1"/>
  <c r="P226" i="3"/>
  <c r="P226" i="13" s="1"/>
  <c r="M226" i="3"/>
  <c r="M226" i="13" s="1"/>
  <c r="L226" i="3"/>
  <c r="L226" i="13" s="1"/>
  <c r="K226" i="3"/>
  <c r="K226" i="13" s="1"/>
  <c r="J226" i="3"/>
  <c r="J226" i="13" s="1"/>
  <c r="G226" i="3"/>
  <c r="G226" i="13" s="1"/>
  <c r="F226" i="3"/>
  <c r="F226" i="13" s="1"/>
  <c r="E226" i="3"/>
  <c r="E226" i="13" s="1"/>
  <c r="D226" i="3"/>
  <c r="D226" i="13" s="1"/>
  <c r="Y225" i="3"/>
  <c r="Y225" i="13" s="1"/>
  <c r="X225" i="3"/>
  <c r="X225" i="13" s="1"/>
  <c r="W225" i="3"/>
  <c r="V225" i="3"/>
  <c r="U225" i="3"/>
  <c r="U225" i="13" s="1"/>
  <c r="T225" i="3"/>
  <c r="T225" i="13" s="1"/>
  <c r="S225" i="3"/>
  <c r="R225" i="3"/>
  <c r="Q225" i="3"/>
  <c r="Q225" i="13" s="1"/>
  <c r="P225" i="3"/>
  <c r="P225" i="13" s="1"/>
  <c r="M225" i="3"/>
  <c r="M225" i="13" s="1"/>
  <c r="L225" i="3"/>
  <c r="L225" i="13" s="1"/>
  <c r="K225" i="3"/>
  <c r="K225" i="13" s="1"/>
  <c r="J225" i="3"/>
  <c r="J225" i="13" s="1"/>
  <c r="G225" i="3"/>
  <c r="G225" i="13" s="1"/>
  <c r="F225" i="3"/>
  <c r="F225" i="13" s="1"/>
  <c r="E225" i="3"/>
  <c r="E225" i="13" s="1"/>
  <c r="D225" i="3"/>
  <c r="D225" i="13" s="1"/>
  <c r="Y224" i="3"/>
  <c r="Y224" i="13" s="1"/>
  <c r="X224" i="3"/>
  <c r="X224" i="13" s="1"/>
  <c r="V224" i="3"/>
  <c r="U224" i="3"/>
  <c r="U224" i="13" s="1"/>
  <c r="T224" i="3"/>
  <c r="T224" i="13" s="1"/>
  <c r="R224" i="3"/>
  <c r="Q224" i="3"/>
  <c r="Q224" i="13" s="1"/>
  <c r="P224" i="3"/>
  <c r="P224" i="13" s="1"/>
  <c r="M224" i="3"/>
  <c r="M224" i="13" s="1"/>
  <c r="L224" i="3"/>
  <c r="L224" i="13" s="1"/>
  <c r="K224" i="3"/>
  <c r="K224" i="13" s="1"/>
  <c r="J224" i="3"/>
  <c r="J224" i="13" s="1"/>
  <c r="G224" i="3"/>
  <c r="G224" i="13" s="1"/>
  <c r="F224" i="3"/>
  <c r="F224" i="13" s="1"/>
  <c r="E224" i="3"/>
  <c r="E224" i="13" s="1"/>
  <c r="D224" i="3"/>
  <c r="D224" i="13" s="1"/>
  <c r="Y223" i="3"/>
  <c r="Y223" i="13" s="1"/>
  <c r="X223" i="3"/>
  <c r="X223" i="13" s="1"/>
  <c r="U223" i="3"/>
  <c r="U223" i="13" s="1"/>
  <c r="T223" i="3"/>
  <c r="T223" i="13" s="1"/>
  <c r="Q223" i="3"/>
  <c r="Q223" i="13" s="1"/>
  <c r="P223" i="3"/>
  <c r="P223" i="13" s="1"/>
  <c r="M223" i="3"/>
  <c r="M223" i="13" s="1"/>
  <c r="L223" i="3"/>
  <c r="L223" i="13" s="1"/>
  <c r="K223" i="3"/>
  <c r="K223" i="13" s="1"/>
  <c r="J223" i="3"/>
  <c r="J223" i="13" s="1"/>
  <c r="G223" i="3"/>
  <c r="G223" i="13" s="1"/>
  <c r="F223" i="3"/>
  <c r="F223" i="13" s="1"/>
  <c r="E223" i="3"/>
  <c r="E223" i="13" s="1"/>
  <c r="D223" i="3"/>
  <c r="D223" i="13" s="1"/>
  <c r="Y222" i="3"/>
  <c r="Y222" i="13" s="1"/>
  <c r="X222" i="3"/>
  <c r="X222" i="13" s="1"/>
  <c r="U222" i="3"/>
  <c r="U222" i="13" s="1"/>
  <c r="T222" i="3"/>
  <c r="T222" i="13" s="1"/>
  <c r="Q222" i="3"/>
  <c r="Q222" i="13" s="1"/>
  <c r="P222" i="3"/>
  <c r="P222" i="13" s="1"/>
  <c r="M222" i="3"/>
  <c r="M222" i="13" s="1"/>
  <c r="L222" i="3"/>
  <c r="L222" i="13" s="1"/>
  <c r="K222" i="3"/>
  <c r="K222" i="13" s="1"/>
  <c r="J222" i="3"/>
  <c r="J222" i="13" s="1"/>
  <c r="G222" i="3"/>
  <c r="G222" i="13" s="1"/>
  <c r="F222" i="3"/>
  <c r="F222" i="13" s="1"/>
  <c r="E222" i="3"/>
  <c r="E222" i="13" s="1"/>
  <c r="D222" i="3"/>
  <c r="D222" i="13" s="1"/>
  <c r="Y221" i="3"/>
  <c r="Y221" i="13" s="1"/>
  <c r="X221" i="3"/>
  <c r="X221" i="13" s="1"/>
  <c r="W221" i="3"/>
  <c r="V221" i="3"/>
  <c r="U221" i="3"/>
  <c r="U221" i="13" s="1"/>
  <c r="T221" i="3"/>
  <c r="T221" i="13" s="1"/>
  <c r="S221" i="3"/>
  <c r="R221" i="3"/>
  <c r="Q221" i="3"/>
  <c r="Q221" i="13" s="1"/>
  <c r="P221" i="3"/>
  <c r="P221" i="13" s="1"/>
  <c r="M221" i="3"/>
  <c r="M221" i="13" s="1"/>
  <c r="L221" i="3"/>
  <c r="L221" i="13" s="1"/>
  <c r="K221" i="3"/>
  <c r="K221" i="13" s="1"/>
  <c r="J221" i="3"/>
  <c r="J221" i="13" s="1"/>
  <c r="G221" i="3"/>
  <c r="G221" i="13" s="1"/>
  <c r="F221" i="3"/>
  <c r="F221" i="13" s="1"/>
  <c r="E221" i="3"/>
  <c r="E221" i="13" s="1"/>
  <c r="D221" i="3"/>
  <c r="D221" i="13" s="1"/>
  <c r="Y220" i="3"/>
  <c r="Y220" i="13" s="1"/>
  <c r="X220" i="3"/>
  <c r="X220" i="13" s="1"/>
  <c r="V220" i="3"/>
  <c r="U220" i="3"/>
  <c r="U220" i="13" s="1"/>
  <c r="T220" i="3"/>
  <c r="T220" i="13" s="1"/>
  <c r="R220" i="3"/>
  <c r="Q220" i="3"/>
  <c r="Q220" i="13" s="1"/>
  <c r="P220" i="3"/>
  <c r="P220" i="13" s="1"/>
  <c r="M220" i="3"/>
  <c r="M220" i="13" s="1"/>
  <c r="L220" i="3"/>
  <c r="L220" i="13" s="1"/>
  <c r="K220" i="3"/>
  <c r="K220" i="13" s="1"/>
  <c r="J220" i="3"/>
  <c r="J220" i="13" s="1"/>
  <c r="G220" i="3"/>
  <c r="G220" i="13" s="1"/>
  <c r="F220" i="3"/>
  <c r="F220" i="13" s="1"/>
  <c r="E220" i="3"/>
  <c r="E220" i="13" s="1"/>
  <c r="D220" i="3"/>
  <c r="D220" i="13" s="1"/>
  <c r="Y219" i="3"/>
  <c r="Y219" i="13" s="1"/>
  <c r="X219" i="3"/>
  <c r="X219" i="13" s="1"/>
  <c r="U219" i="3"/>
  <c r="U219" i="13" s="1"/>
  <c r="T219" i="3"/>
  <c r="T219" i="13" s="1"/>
  <c r="Q219" i="3"/>
  <c r="Q219" i="13" s="1"/>
  <c r="P219" i="3"/>
  <c r="P219" i="13" s="1"/>
  <c r="M219" i="3"/>
  <c r="M219" i="13" s="1"/>
  <c r="L219" i="3"/>
  <c r="L219" i="13" s="1"/>
  <c r="K219" i="3"/>
  <c r="K219" i="13" s="1"/>
  <c r="J219" i="3"/>
  <c r="J219" i="13" s="1"/>
  <c r="G219" i="3"/>
  <c r="G219" i="13" s="1"/>
  <c r="F219" i="3"/>
  <c r="F219" i="13" s="1"/>
  <c r="E219" i="3"/>
  <c r="E219" i="13" s="1"/>
  <c r="D219" i="3"/>
  <c r="D219" i="13" s="1"/>
  <c r="Y218" i="3"/>
  <c r="Y218" i="13" s="1"/>
  <c r="X218" i="3"/>
  <c r="X218" i="13" s="1"/>
  <c r="W218" i="3"/>
  <c r="U218" i="3"/>
  <c r="U218" i="13" s="1"/>
  <c r="T218" i="3"/>
  <c r="T218" i="13" s="1"/>
  <c r="S218" i="3"/>
  <c r="Q218" i="3"/>
  <c r="Q218" i="13" s="1"/>
  <c r="P218" i="3"/>
  <c r="P218" i="13" s="1"/>
  <c r="M218" i="3"/>
  <c r="M218" i="13" s="1"/>
  <c r="L218" i="3"/>
  <c r="L218" i="13" s="1"/>
  <c r="K218" i="3"/>
  <c r="K218" i="13" s="1"/>
  <c r="J218" i="3"/>
  <c r="J218" i="13" s="1"/>
  <c r="G218" i="3"/>
  <c r="G218" i="13" s="1"/>
  <c r="F218" i="3"/>
  <c r="F218" i="13" s="1"/>
  <c r="E218" i="3"/>
  <c r="E218" i="13" s="1"/>
  <c r="D218" i="3"/>
  <c r="D218" i="13" s="1"/>
  <c r="Y217" i="3"/>
  <c r="Y217" i="13" s="1"/>
  <c r="X217" i="3"/>
  <c r="X217" i="13" s="1"/>
  <c r="W217" i="3"/>
  <c r="V217" i="3"/>
  <c r="U217" i="3"/>
  <c r="U217" i="13" s="1"/>
  <c r="T217" i="3"/>
  <c r="T217" i="13" s="1"/>
  <c r="S217" i="3"/>
  <c r="R217" i="3"/>
  <c r="Q217" i="3"/>
  <c r="Q217" i="13" s="1"/>
  <c r="P217" i="3"/>
  <c r="P217" i="13" s="1"/>
  <c r="M217" i="3"/>
  <c r="M217" i="13" s="1"/>
  <c r="L217" i="3"/>
  <c r="L217" i="13" s="1"/>
  <c r="K217" i="3"/>
  <c r="K217" i="13" s="1"/>
  <c r="J217" i="3"/>
  <c r="J217" i="13" s="1"/>
  <c r="G217" i="3"/>
  <c r="G217" i="13" s="1"/>
  <c r="F217" i="3"/>
  <c r="F217" i="13" s="1"/>
  <c r="E217" i="3"/>
  <c r="E217" i="13" s="1"/>
  <c r="D217" i="3"/>
  <c r="D217" i="13" s="1"/>
  <c r="Y216" i="3"/>
  <c r="Y216" i="13" s="1"/>
  <c r="X216" i="3"/>
  <c r="X216" i="13" s="1"/>
  <c r="U216" i="3"/>
  <c r="U216" i="13" s="1"/>
  <c r="T216" i="3"/>
  <c r="T216" i="13" s="1"/>
  <c r="Q216" i="3"/>
  <c r="Q216" i="13" s="1"/>
  <c r="P216" i="3"/>
  <c r="P216" i="13" s="1"/>
  <c r="M216" i="3"/>
  <c r="M216" i="13" s="1"/>
  <c r="L216" i="3"/>
  <c r="L216" i="13" s="1"/>
  <c r="K216" i="3"/>
  <c r="K216" i="13" s="1"/>
  <c r="J216" i="3"/>
  <c r="J216" i="13" s="1"/>
  <c r="G216" i="3"/>
  <c r="G216" i="13" s="1"/>
  <c r="F216" i="3"/>
  <c r="F216" i="13" s="1"/>
  <c r="E216" i="3"/>
  <c r="E216" i="13" s="1"/>
  <c r="D216" i="3"/>
  <c r="D216" i="13" s="1"/>
  <c r="Y215" i="3"/>
  <c r="Y215" i="13" s="1"/>
  <c r="X215" i="3"/>
  <c r="X215" i="13" s="1"/>
  <c r="U215" i="3"/>
  <c r="U215" i="13" s="1"/>
  <c r="T215" i="3"/>
  <c r="T215" i="13" s="1"/>
  <c r="Q215" i="3"/>
  <c r="Q215" i="13" s="1"/>
  <c r="P215" i="3"/>
  <c r="P215" i="13" s="1"/>
  <c r="M215" i="3"/>
  <c r="M215" i="13" s="1"/>
  <c r="L215" i="3"/>
  <c r="L215" i="13" s="1"/>
  <c r="K215" i="3"/>
  <c r="K215" i="13" s="1"/>
  <c r="J215" i="3"/>
  <c r="J215" i="13" s="1"/>
  <c r="G215" i="3"/>
  <c r="G215" i="13" s="1"/>
  <c r="F215" i="3"/>
  <c r="F215" i="13" s="1"/>
  <c r="E215" i="3"/>
  <c r="E215" i="13" s="1"/>
  <c r="D215" i="3"/>
  <c r="D215" i="13" s="1"/>
  <c r="Y214" i="3"/>
  <c r="Y214" i="13" s="1"/>
  <c r="X214" i="3"/>
  <c r="X214" i="13" s="1"/>
  <c r="W214" i="3"/>
  <c r="U214" i="3"/>
  <c r="U214" i="13" s="1"/>
  <c r="T214" i="3"/>
  <c r="T214" i="13" s="1"/>
  <c r="S214" i="3"/>
  <c r="Q214" i="3"/>
  <c r="Q214" i="13" s="1"/>
  <c r="P214" i="3"/>
  <c r="P214" i="13" s="1"/>
  <c r="M214" i="3"/>
  <c r="M214" i="13" s="1"/>
  <c r="L214" i="3"/>
  <c r="L214" i="13" s="1"/>
  <c r="K214" i="3"/>
  <c r="K214" i="13" s="1"/>
  <c r="J214" i="3"/>
  <c r="J214" i="13" s="1"/>
  <c r="G214" i="3"/>
  <c r="G214" i="13" s="1"/>
  <c r="F214" i="3"/>
  <c r="F214" i="13" s="1"/>
  <c r="E214" i="3"/>
  <c r="E214" i="13" s="1"/>
  <c r="D214" i="3"/>
  <c r="D214" i="13" s="1"/>
  <c r="Y213" i="3"/>
  <c r="Y213" i="13" s="1"/>
  <c r="X213" i="3"/>
  <c r="X213" i="13" s="1"/>
  <c r="W213" i="3"/>
  <c r="V213" i="3"/>
  <c r="U213" i="3"/>
  <c r="U213" i="13" s="1"/>
  <c r="T213" i="3"/>
  <c r="T213" i="13" s="1"/>
  <c r="S213" i="3"/>
  <c r="R213" i="3"/>
  <c r="Q213" i="3"/>
  <c r="Q213" i="13" s="1"/>
  <c r="P213" i="3"/>
  <c r="P213" i="13" s="1"/>
  <c r="M213" i="3"/>
  <c r="M213" i="13" s="1"/>
  <c r="L213" i="3"/>
  <c r="L213" i="13" s="1"/>
  <c r="K213" i="3"/>
  <c r="K213" i="13" s="1"/>
  <c r="J213" i="3"/>
  <c r="J213" i="13" s="1"/>
  <c r="G213" i="3"/>
  <c r="G213" i="13" s="1"/>
  <c r="F213" i="3"/>
  <c r="F213" i="13" s="1"/>
  <c r="E213" i="3"/>
  <c r="E213" i="13" s="1"/>
  <c r="D213" i="3"/>
  <c r="D213" i="13" s="1"/>
  <c r="Y212" i="3"/>
  <c r="Y212" i="13" s="1"/>
  <c r="X212" i="3"/>
  <c r="X212" i="13" s="1"/>
  <c r="U212" i="3"/>
  <c r="U212" i="13" s="1"/>
  <c r="T212" i="3"/>
  <c r="T212" i="13" s="1"/>
  <c r="Q212" i="3"/>
  <c r="Q212" i="13" s="1"/>
  <c r="P212" i="3"/>
  <c r="P212" i="13" s="1"/>
  <c r="M212" i="3"/>
  <c r="M212" i="13" s="1"/>
  <c r="L212" i="3"/>
  <c r="L212" i="13" s="1"/>
  <c r="K212" i="3"/>
  <c r="K212" i="13" s="1"/>
  <c r="J212" i="3"/>
  <c r="J212" i="13" s="1"/>
  <c r="G212" i="3"/>
  <c r="G212" i="13" s="1"/>
  <c r="F212" i="3"/>
  <c r="F212" i="13" s="1"/>
  <c r="E212" i="3"/>
  <c r="E212" i="13" s="1"/>
  <c r="D212" i="3"/>
  <c r="D212" i="13" s="1"/>
  <c r="Y211" i="3"/>
  <c r="Y211" i="13" s="1"/>
  <c r="X211" i="3"/>
  <c r="X211" i="13" s="1"/>
  <c r="U211" i="3"/>
  <c r="U211" i="13" s="1"/>
  <c r="T211" i="3"/>
  <c r="T211" i="13" s="1"/>
  <c r="Q211" i="3"/>
  <c r="Q211" i="13" s="1"/>
  <c r="P211" i="3"/>
  <c r="P211" i="13" s="1"/>
  <c r="M211" i="3"/>
  <c r="M211" i="13" s="1"/>
  <c r="L211" i="3"/>
  <c r="L211" i="13" s="1"/>
  <c r="K211" i="3"/>
  <c r="K211" i="13" s="1"/>
  <c r="J211" i="3"/>
  <c r="J211" i="13" s="1"/>
  <c r="G211" i="3"/>
  <c r="G211" i="13" s="1"/>
  <c r="F211" i="3"/>
  <c r="F211" i="13" s="1"/>
  <c r="E211" i="3"/>
  <c r="E211" i="13" s="1"/>
  <c r="D211" i="3"/>
  <c r="D211" i="13" s="1"/>
  <c r="Y210" i="3"/>
  <c r="Y210" i="13" s="1"/>
  <c r="X210" i="3"/>
  <c r="X210" i="13" s="1"/>
  <c r="W210" i="3"/>
  <c r="U210" i="3"/>
  <c r="U210" i="13" s="1"/>
  <c r="T210" i="3"/>
  <c r="T210" i="13" s="1"/>
  <c r="S210" i="3"/>
  <c r="Q210" i="3"/>
  <c r="Q210" i="13" s="1"/>
  <c r="P210" i="3"/>
  <c r="P210" i="13" s="1"/>
  <c r="M210" i="3"/>
  <c r="M210" i="13" s="1"/>
  <c r="L210" i="3"/>
  <c r="L210" i="13" s="1"/>
  <c r="K210" i="3"/>
  <c r="K210" i="13" s="1"/>
  <c r="J210" i="3"/>
  <c r="J210" i="13" s="1"/>
  <c r="G210" i="3"/>
  <c r="G210" i="13" s="1"/>
  <c r="F210" i="3"/>
  <c r="F210" i="13" s="1"/>
  <c r="E210" i="3"/>
  <c r="E210" i="13" s="1"/>
  <c r="D210" i="3"/>
  <c r="D210" i="13" s="1"/>
  <c r="Y209" i="3"/>
  <c r="Y209" i="13" s="1"/>
  <c r="X209" i="3"/>
  <c r="X209" i="13" s="1"/>
  <c r="W209" i="3"/>
  <c r="V209" i="3"/>
  <c r="U209" i="3"/>
  <c r="U209" i="13" s="1"/>
  <c r="T209" i="3"/>
  <c r="T209" i="13" s="1"/>
  <c r="S209" i="3"/>
  <c r="R209" i="3"/>
  <c r="Q209" i="3"/>
  <c r="Q209" i="13" s="1"/>
  <c r="P209" i="3"/>
  <c r="P209" i="13" s="1"/>
  <c r="M209" i="3"/>
  <c r="M209" i="13" s="1"/>
  <c r="L209" i="3"/>
  <c r="L209" i="13" s="1"/>
  <c r="K209" i="3"/>
  <c r="K209" i="13" s="1"/>
  <c r="J209" i="3"/>
  <c r="J209" i="13" s="1"/>
  <c r="G209" i="3"/>
  <c r="G209" i="13" s="1"/>
  <c r="F209" i="3"/>
  <c r="F209" i="13" s="1"/>
  <c r="E209" i="3"/>
  <c r="E209" i="13" s="1"/>
  <c r="D209" i="3"/>
  <c r="D209" i="13" s="1"/>
  <c r="Y208" i="3"/>
  <c r="Y208" i="13" s="1"/>
  <c r="X208" i="3"/>
  <c r="X208" i="13" s="1"/>
  <c r="U208" i="3"/>
  <c r="U208" i="13" s="1"/>
  <c r="T208" i="3"/>
  <c r="T208" i="13" s="1"/>
  <c r="Q208" i="3"/>
  <c r="Q208" i="13" s="1"/>
  <c r="P208" i="3"/>
  <c r="P208" i="13" s="1"/>
  <c r="M208" i="3"/>
  <c r="M208" i="13" s="1"/>
  <c r="L208" i="3"/>
  <c r="L208" i="13" s="1"/>
  <c r="K208" i="3"/>
  <c r="K208" i="13" s="1"/>
  <c r="J208" i="3"/>
  <c r="J208" i="13" s="1"/>
  <c r="G208" i="3"/>
  <c r="G208" i="13" s="1"/>
  <c r="F208" i="3"/>
  <c r="F208" i="13" s="1"/>
  <c r="E208" i="3"/>
  <c r="E208" i="13" s="1"/>
  <c r="D208" i="3"/>
  <c r="D208" i="13" s="1"/>
  <c r="Y207" i="3"/>
  <c r="Y207" i="13" s="1"/>
  <c r="X207" i="3"/>
  <c r="X207" i="13" s="1"/>
  <c r="U207" i="3"/>
  <c r="U207" i="13" s="1"/>
  <c r="T207" i="3"/>
  <c r="T207" i="13" s="1"/>
  <c r="Q207" i="3"/>
  <c r="Q207" i="13" s="1"/>
  <c r="P207" i="3"/>
  <c r="P207" i="13" s="1"/>
  <c r="M207" i="3"/>
  <c r="M207" i="13" s="1"/>
  <c r="L207" i="3"/>
  <c r="L207" i="13" s="1"/>
  <c r="K207" i="3"/>
  <c r="K207" i="13" s="1"/>
  <c r="J207" i="3"/>
  <c r="J207" i="13" s="1"/>
  <c r="G207" i="3"/>
  <c r="G207" i="13" s="1"/>
  <c r="F207" i="3"/>
  <c r="F207" i="13" s="1"/>
  <c r="E207" i="3"/>
  <c r="E207" i="13" s="1"/>
  <c r="D207" i="3"/>
  <c r="D207" i="13" s="1"/>
  <c r="Y206" i="3"/>
  <c r="Y206" i="13" s="1"/>
  <c r="X206" i="3"/>
  <c r="X206" i="13" s="1"/>
  <c r="W206" i="3"/>
  <c r="U206" i="3"/>
  <c r="U206" i="13" s="1"/>
  <c r="T206" i="3"/>
  <c r="T206" i="13" s="1"/>
  <c r="S206" i="3"/>
  <c r="Q206" i="3"/>
  <c r="Q206" i="13" s="1"/>
  <c r="P206" i="3"/>
  <c r="P206" i="13" s="1"/>
  <c r="M206" i="3"/>
  <c r="M206" i="13" s="1"/>
  <c r="L206" i="3"/>
  <c r="L206" i="13" s="1"/>
  <c r="K206" i="3"/>
  <c r="K206" i="13" s="1"/>
  <c r="J206" i="3"/>
  <c r="J206" i="13" s="1"/>
  <c r="G206" i="3"/>
  <c r="G206" i="13" s="1"/>
  <c r="F206" i="3"/>
  <c r="F206" i="13" s="1"/>
  <c r="E206" i="3"/>
  <c r="E206" i="13" s="1"/>
  <c r="D206" i="3"/>
  <c r="D206" i="13" s="1"/>
  <c r="Y205" i="3"/>
  <c r="Y205" i="13" s="1"/>
  <c r="X205" i="3"/>
  <c r="X205" i="13" s="1"/>
  <c r="W205" i="3"/>
  <c r="V205" i="3"/>
  <c r="U205" i="3"/>
  <c r="U205" i="13" s="1"/>
  <c r="T205" i="3"/>
  <c r="T205" i="13" s="1"/>
  <c r="S205" i="3"/>
  <c r="R205" i="3"/>
  <c r="Q205" i="3"/>
  <c r="Q205" i="13" s="1"/>
  <c r="P205" i="3"/>
  <c r="P205" i="13" s="1"/>
  <c r="M205" i="3"/>
  <c r="M205" i="13" s="1"/>
  <c r="L205" i="3"/>
  <c r="L205" i="13" s="1"/>
  <c r="K205" i="3"/>
  <c r="K205" i="13" s="1"/>
  <c r="J205" i="3"/>
  <c r="J205" i="13" s="1"/>
  <c r="G205" i="3"/>
  <c r="G205" i="13" s="1"/>
  <c r="F205" i="3"/>
  <c r="F205" i="13" s="1"/>
  <c r="E205" i="3"/>
  <c r="E205" i="13" s="1"/>
  <c r="D205" i="3"/>
  <c r="D205" i="13" s="1"/>
  <c r="Y204" i="3"/>
  <c r="Y204" i="13" s="1"/>
  <c r="X204" i="3"/>
  <c r="X204" i="13" s="1"/>
  <c r="U204" i="3"/>
  <c r="U204" i="13" s="1"/>
  <c r="T204" i="3"/>
  <c r="T204" i="13" s="1"/>
  <c r="Q204" i="3"/>
  <c r="Q204" i="13" s="1"/>
  <c r="P204" i="3"/>
  <c r="P204" i="13" s="1"/>
  <c r="M204" i="3"/>
  <c r="M204" i="13" s="1"/>
  <c r="L204" i="3"/>
  <c r="L204" i="13" s="1"/>
  <c r="K204" i="3"/>
  <c r="K204" i="13" s="1"/>
  <c r="J204" i="3"/>
  <c r="J204" i="13" s="1"/>
  <c r="G204" i="3"/>
  <c r="G204" i="13" s="1"/>
  <c r="F204" i="3"/>
  <c r="F204" i="13" s="1"/>
  <c r="E204" i="3"/>
  <c r="E204" i="13" s="1"/>
  <c r="D204" i="3"/>
  <c r="D204" i="13" s="1"/>
  <c r="Y203" i="3"/>
  <c r="Y203" i="13" s="1"/>
  <c r="X203" i="3"/>
  <c r="X203" i="13" s="1"/>
  <c r="U203" i="3"/>
  <c r="U203" i="13" s="1"/>
  <c r="T203" i="3"/>
  <c r="T203" i="13" s="1"/>
  <c r="Q203" i="3"/>
  <c r="Q203" i="13" s="1"/>
  <c r="P203" i="3"/>
  <c r="P203" i="13" s="1"/>
  <c r="M203" i="3"/>
  <c r="M203" i="13" s="1"/>
  <c r="L203" i="3"/>
  <c r="L203" i="13" s="1"/>
  <c r="K203" i="3"/>
  <c r="K203" i="13" s="1"/>
  <c r="J203" i="3"/>
  <c r="J203" i="13" s="1"/>
  <c r="G203" i="3"/>
  <c r="G203" i="13" s="1"/>
  <c r="F203" i="3"/>
  <c r="F203" i="13" s="1"/>
  <c r="E203" i="3"/>
  <c r="E203" i="13" s="1"/>
  <c r="D203" i="3"/>
  <c r="D203" i="13" s="1"/>
  <c r="Y202" i="3"/>
  <c r="Y202" i="13" s="1"/>
  <c r="X202" i="3"/>
  <c r="X202" i="13" s="1"/>
  <c r="W202" i="3"/>
  <c r="U202" i="3"/>
  <c r="U202" i="13" s="1"/>
  <c r="T202" i="3"/>
  <c r="T202" i="13" s="1"/>
  <c r="S202" i="3"/>
  <c r="Q202" i="3"/>
  <c r="Q202" i="13" s="1"/>
  <c r="P202" i="3"/>
  <c r="P202" i="13" s="1"/>
  <c r="M202" i="3"/>
  <c r="M202" i="13" s="1"/>
  <c r="L202" i="3"/>
  <c r="L202" i="13" s="1"/>
  <c r="K202" i="3"/>
  <c r="K202" i="13" s="1"/>
  <c r="J202" i="3"/>
  <c r="J202" i="13" s="1"/>
  <c r="G202" i="3"/>
  <c r="G202" i="13" s="1"/>
  <c r="F202" i="3"/>
  <c r="F202" i="13" s="1"/>
  <c r="E202" i="3"/>
  <c r="E202" i="13" s="1"/>
  <c r="D202" i="3"/>
  <c r="D202" i="13" s="1"/>
  <c r="Y201" i="3"/>
  <c r="Y201" i="13" s="1"/>
  <c r="X201" i="3"/>
  <c r="X201" i="13" s="1"/>
  <c r="W201" i="3"/>
  <c r="V201" i="3"/>
  <c r="U201" i="3"/>
  <c r="U201" i="13" s="1"/>
  <c r="T201" i="3"/>
  <c r="T201" i="13" s="1"/>
  <c r="S201" i="3"/>
  <c r="R201" i="3"/>
  <c r="Q201" i="3"/>
  <c r="Q201" i="13" s="1"/>
  <c r="P201" i="3"/>
  <c r="P201" i="13" s="1"/>
  <c r="M201" i="3"/>
  <c r="M201" i="13" s="1"/>
  <c r="L201" i="3"/>
  <c r="L201" i="13" s="1"/>
  <c r="K201" i="3"/>
  <c r="K201" i="13" s="1"/>
  <c r="J201" i="3"/>
  <c r="J201" i="13" s="1"/>
  <c r="G201" i="3"/>
  <c r="G201" i="13" s="1"/>
  <c r="F201" i="3"/>
  <c r="F201" i="13" s="1"/>
  <c r="E201" i="3"/>
  <c r="E201" i="13" s="1"/>
  <c r="D201" i="3"/>
  <c r="D201" i="13" s="1"/>
  <c r="Y200" i="3"/>
  <c r="Y200" i="13" s="1"/>
  <c r="X200" i="3"/>
  <c r="X200" i="13" s="1"/>
  <c r="U200" i="3"/>
  <c r="U200" i="13" s="1"/>
  <c r="T200" i="3"/>
  <c r="T200" i="13" s="1"/>
  <c r="Q200" i="3"/>
  <c r="Q200" i="13" s="1"/>
  <c r="P200" i="3"/>
  <c r="P200" i="13" s="1"/>
  <c r="M200" i="3"/>
  <c r="M200" i="13" s="1"/>
  <c r="L200" i="3"/>
  <c r="L200" i="13" s="1"/>
  <c r="K200" i="3"/>
  <c r="K200" i="13" s="1"/>
  <c r="J200" i="3"/>
  <c r="J200" i="13" s="1"/>
  <c r="G200" i="3"/>
  <c r="G200" i="13" s="1"/>
  <c r="F200" i="3"/>
  <c r="F200" i="13" s="1"/>
  <c r="E200" i="3"/>
  <c r="E200" i="13" s="1"/>
  <c r="D200" i="3"/>
  <c r="D200" i="13" s="1"/>
  <c r="Y199" i="3"/>
  <c r="Y199" i="13" s="1"/>
  <c r="X199" i="3"/>
  <c r="X199" i="13" s="1"/>
  <c r="U199" i="3"/>
  <c r="U199" i="13" s="1"/>
  <c r="T199" i="3"/>
  <c r="T199" i="13" s="1"/>
  <c r="Q199" i="3"/>
  <c r="Q199" i="13" s="1"/>
  <c r="P199" i="3"/>
  <c r="P199" i="13" s="1"/>
  <c r="M199" i="3"/>
  <c r="M199" i="13" s="1"/>
  <c r="L199" i="3"/>
  <c r="L199" i="13" s="1"/>
  <c r="K199" i="3"/>
  <c r="K199" i="13" s="1"/>
  <c r="J199" i="3"/>
  <c r="J199" i="13" s="1"/>
  <c r="G199" i="3"/>
  <c r="G199" i="13" s="1"/>
  <c r="F199" i="3"/>
  <c r="F199" i="13" s="1"/>
  <c r="E199" i="3"/>
  <c r="E199" i="13" s="1"/>
  <c r="D199" i="3"/>
  <c r="D199" i="13" s="1"/>
  <c r="Y198" i="3"/>
  <c r="Y198" i="13" s="1"/>
  <c r="X198" i="3"/>
  <c r="X198" i="13" s="1"/>
  <c r="W198" i="3"/>
  <c r="U198" i="3"/>
  <c r="U198" i="13" s="1"/>
  <c r="T198" i="3"/>
  <c r="T198" i="13" s="1"/>
  <c r="S198" i="3"/>
  <c r="Q198" i="3"/>
  <c r="Q198" i="13" s="1"/>
  <c r="P198" i="3"/>
  <c r="P198" i="13" s="1"/>
  <c r="M198" i="3"/>
  <c r="M198" i="13" s="1"/>
  <c r="L198" i="3"/>
  <c r="L198" i="13" s="1"/>
  <c r="K198" i="3"/>
  <c r="K198" i="13" s="1"/>
  <c r="J198" i="3"/>
  <c r="J198" i="13" s="1"/>
  <c r="G198" i="3"/>
  <c r="G198" i="13" s="1"/>
  <c r="F198" i="3"/>
  <c r="F198" i="13" s="1"/>
  <c r="E198" i="3"/>
  <c r="E198" i="13" s="1"/>
  <c r="D198" i="3"/>
  <c r="D198" i="13" s="1"/>
  <c r="Y197" i="3"/>
  <c r="Y197" i="13" s="1"/>
  <c r="X197" i="3"/>
  <c r="X197" i="13" s="1"/>
  <c r="W197" i="3"/>
  <c r="V197" i="3"/>
  <c r="U197" i="3"/>
  <c r="U197" i="13" s="1"/>
  <c r="T197" i="3"/>
  <c r="T197" i="13" s="1"/>
  <c r="S197" i="3"/>
  <c r="R197" i="3"/>
  <c r="Q197" i="3"/>
  <c r="Q197" i="13" s="1"/>
  <c r="P197" i="3"/>
  <c r="P197" i="13" s="1"/>
  <c r="M197" i="3"/>
  <c r="M197" i="13" s="1"/>
  <c r="L197" i="3"/>
  <c r="L197" i="13" s="1"/>
  <c r="K197" i="3"/>
  <c r="K197" i="13" s="1"/>
  <c r="J197" i="3"/>
  <c r="J197" i="13" s="1"/>
  <c r="G197" i="3"/>
  <c r="G197" i="13" s="1"/>
  <c r="F197" i="3"/>
  <c r="F197" i="13" s="1"/>
  <c r="E197" i="3"/>
  <c r="E197" i="13" s="1"/>
  <c r="D197" i="3"/>
  <c r="D197" i="13" s="1"/>
  <c r="Y196" i="3"/>
  <c r="Y196" i="13" s="1"/>
  <c r="X196" i="3"/>
  <c r="X196" i="13" s="1"/>
  <c r="U196" i="3"/>
  <c r="U196" i="13" s="1"/>
  <c r="T196" i="3"/>
  <c r="T196" i="13" s="1"/>
  <c r="Q196" i="3"/>
  <c r="Q196" i="13" s="1"/>
  <c r="P196" i="3"/>
  <c r="P196" i="13" s="1"/>
  <c r="M196" i="3"/>
  <c r="M196" i="13" s="1"/>
  <c r="L196" i="3"/>
  <c r="L196" i="13" s="1"/>
  <c r="K196" i="3"/>
  <c r="K196" i="13" s="1"/>
  <c r="J196" i="3"/>
  <c r="J196" i="13" s="1"/>
  <c r="G196" i="3"/>
  <c r="G196" i="13" s="1"/>
  <c r="F196" i="3"/>
  <c r="F196" i="13" s="1"/>
  <c r="E196" i="3"/>
  <c r="E196" i="13" s="1"/>
  <c r="D196" i="3"/>
  <c r="D196" i="13" s="1"/>
  <c r="Y195" i="3"/>
  <c r="Y195" i="13" s="1"/>
  <c r="X195" i="3"/>
  <c r="X195" i="13" s="1"/>
  <c r="U195" i="3"/>
  <c r="U195" i="13" s="1"/>
  <c r="T195" i="3"/>
  <c r="T195" i="13" s="1"/>
  <c r="Q195" i="3"/>
  <c r="Q195" i="13" s="1"/>
  <c r="P195" i="3"/>
  <c r="P195" i="13" s="1"/>
  <c r="M195" i="3"/>
  <c r="M195" i="13" s="1"/>
  <c r="L195" i="3"/>
  <c r="L195" i="13" s="1"/>
  <c r="K195" i="3"/>
  <c r="K195" i="13" s="1"/>
  <c r="J195" i="3"/>
  <c r="J195" i="13" s="1"/>
  <c r="G195" i="3"/>
  <c r="G195" i="13" s="1"/>
  <c r="F195" i="3"/>
  <c r="F195" i="13" s="1"/>
  <c r="E195" i="3"/>
  <c r="E195" i="13" s="1"/>
  <c r="D195" i="3"/>
  <c r="D195" i="13" s="1"/>
  <c r="Y194" i="3"/>
  <c r="Y194" i="13" s="1"/>
  <c r="X194" i="3"/>
  <c r="X194" i="13" s="1"/>
  <c r="W194" i="3"/>
  <c r="U194" i="3"/>
  <c r="U194" i="13" s="1"/>
  <c r="T194" i="3"/>
  <c r="T194" i="13" s="1"/>
  <c r="S194" i="3"/>
  <c r="Q194" i="3"/>
  <c r="Q194" i="13" s="1"/>
  <c r="P194" i="3"/>
  <c r="P194" i="13" s="1"/>
  <c r="M194" i="3"/>
  <c r="M194" i="13" s="1"/>
  <c r="L194" i="3"/>
  <c r="L194" i="13" s="1"/>
  <c r="K194" i="3"/>
  <c r="K194" i="13" s="1"/>
  <c r="J194" i="3"/>
  <c r="J194" i="13" s="1"/>
  <c r="G194" i="3"/>
  <c r="G194" i="13" s="1"/>
  <c r="F194" i="3"/>
  <c r="F194" i="13" s="1"/>
  <c r="E194" i="3"/>
  <c r="E194" i="13" s="1"/>
  <c r="D194" i="3"/>
  <c r="D194" i="13" s="1"/>
  <c r="Y193" i="3"/>
  <c r="Y193" i="13" s="1"/>
  <c r="X193" i="3"/>
  <c r="X193" i="13" s="1"/>
  <c r="W193" i="3"/>
  <c r="V193" i="3"/>
  <c r="U193" i="3"/>
  <c r="U193" i="13" s="1"/>
  <c r="T193" i="3"/>
  <c r="T193" i="13" s="1"/>
  <c r="S193" i="3"/>
  <c r="R193" i="3"/>
  <c r="Q193" i="3"/>
  <c r="Q193" i="13" s="1"/>
  <c r="P193" i="3"/>
  <c r="P193" i="13" s="1"/>
  <c r="M193" i="3"/>
  <c r="M193" i="13" s="1"/>
  <c r="L193" i="3"/>
  <c r="L193" i="13" s="1"/>
  <c r="K193" i="3"/>
  <c r="K193" i="13" s="1"/>
  <c r="J193" i="3"/>
  <c r="J193" i="13" s="1"/>
  <c r="G193" i="3"/>
  <c r="G193" i="13" s="1"/>
  <c r="F193" i="3"/>
  <c r="F193" i="13" s="1"/>
  <c r="E193" i="3"/>
  <c r="E193" i="13" s="1"/>
  <c r="D193" i="3"/>
  <c r="D193" i="13" s="1"/>
  <c r="Y192" i="3"/>
  <c r="Y192" i="13" s="1"/>
  <c r="X192" i="3"/>
  <c r="X192" i="13" s="1"/>
  <c r="U192" i="3"/>
  <c r="U192" i="13" s="1"/>
  <c r="T192" i="3"/>
  <c r="T192" i="13" s="1"/>
  <c r="Q192" i="3"/>
  <c r="Q192" i="13" s="1"/>
  <c r="P192" i="3"/>
  <c r="P192" i="13" s="1"/>
  <c r="M192" i="3"/>
  <c r="M192" i="13" s="1"/>
  <c r="L192" i="3"/>
  <c r="L192" i="13" s="1"/>
  <c r="K192" i="3"/>
  <c r="K192" i="13" s="1"/>
  <c r="J192" i="3"/>
  <c r="J192" i="13" s="1"/>
  <c r="G192" i="3"/>
  <c r="G192" i="13" s="1"/>
  <c r="F192" i="3"/>
  <c r="F192" i="13" s="1"/>
  <c r="E192" i="3"/>
  <c r="E192" i="13" s="1"/>
  <c r="D192" i="3"/>
  <c r="D192" i="13" s="1"/>
  <c r="Y191" i="3"/>
  <c r="Y191" i="13" s="1"/>
  <c r="X191" i="3"/>
  <c r="X191" i="13" s="1"/>
  <c r="U191" i="3"/>
  <c r="U191" i="13" s="1"/>
  <c r="T191" i="3"/>
  <c r="T191" i="13" s="1"/>
  <c r="Q191" i="3"/>
  <c r="Q191" i="13" s="1"/>
  <c r="P191" i="3"/>
  <c r="P191" i="13" s="1"/>
  <c r="M191" i="3"/>
  <c r="M191" i="13" s="1"/>
  <c r="L191" i="3"/>
  <c r="L191" i="13" s="1"/>
  <c r="K191" i="3"/>
  <c r="K191" i="13" s="1"/>
  <c r="J191" i="3"/>
  <c r="J191" i="13" s="1"/>
  <c r="G191" i="3"/>
  <c r="G191" i="13" s="1"/>
  <c r="F191" i="3"/>
  <c r="F191" i="13" s="1"/>
  <c r="E191" i="3"/>
  <c r="E191" i="13" s="1"/>
  <c r="D191" i="3"/>
  <c r="D191" i="13" s="1"/>
  <c r="Y190" i="3"/>
  <c r="Y190" i="13" s="1"/>
  <c r="X190" i="3"/>
  <c r="X190" i="13" s="1"/>
  <c r="W190" i="3"/>
  <c r="U190" i="3"/>
  <c r="U190" i="13" s="1"/>
  <c r="T190" i="3"/>
  <c r="T190" i="13" s="1"/>
  <c r="S190" i="3"/>
  <c r="Q190" i="3"/>
  <c r="Q190" i="13" s="1"/>
  <c r="P190" i="3"/>
  <c r="P190" i="13" s="1"/>
  <c r="M190" i="3"/>
  <c r="M190" i="13" s="1"/>
  <c r="L190" i="3"/>
  <c r="L190" i="13" s="1"/>
  <c r="K190" i="3"/>
  <c r="K190" i="13" s="1"/>
  <c r="J190" i="3"/>
  <c r="J190" i="13" s="1"/>
  <c r="G190" i="3"/>
  <c r="G190" i="13" s="1"/>
  <c r="F190" i="3"/>
  <c r="F190" i="13" s="1"/>
  <c r="E190" i="3"/>
  <c r="E190" i="13" s="1"/>
  <c r="D190" i="3"/>
  <c r="D190" i="13" s="1"/>
  <c r="Y189" i="3"/>
  <c r="Y189" i="13" s="1"/>
  <c r="X189" i="3"/>
  <c r="X189" i="13" s="1"/>
  <c r="W189" i="3"/>
  <c r="V189" i="3"/>
  <c r="U189" i="3"/>
  <c r="U189" i="13" s="1"/>
  <c r="T189" i="3"/>
  <c r="T189" i="13" s="1"/>
  <c r="S189" i="3"/>
  <c r="R189" i="3"/>
  <c r="Q189" i="3"/>
  <c r="Q189" i="13" s="1"/>
  <c r="P189" i="3"/>
  <c r="P189" i="13" s="1"/>
  <c r="M189" i="3"/>
  <c r="M189" i="13" s="1"/>
  <c r="L189" i="3"/>
  <c r="L189" i="13" s="1"/>
  <c r="K189" i="3"/>
  <c r="K189" i="13" s="1"/>
  <c r="J189" i="3"/>
  <c r="J189" i="13" s="1"/>
  <c r="G189" i="3"/>
  <c r="G189" i="13" s="1"/>
  <c r="F189" i="3"/>
  <c r="F189" i="13" s="1"/>
  <c r="E189" i="3"/>
  <c r="E189" i="13" s="1"/>
  <c r="D189" i="3"/>
  <c r="D189" i="13" s="1"/>
  <c r="Y188" i="3"/>
  <c r="Y188" i="13" s="1"/>
  <c r="X188" i="3"/>
  <c r="X188" i="13" s="1"/>
  <c r="U188" i="3"/>
  <c r="U188" i="13" s="1"/>
  <c r="T188" i="3"/>
  <c r="T188" i="13" s="1"/>
  <c r="Q188" i="3"/>
  <c r="Q188" i="13" s="1"/>
  <c r="P188" i="3"/>
  <c r="P188" i="13" s="1"/>
  <c r="M188" i="3"/>
  <c r="M188" i="13" s="1"/>
  <c r="L188" i="3"/>
  <c r="L188" i="13" s="1"/>
  <c r="K188" i="3"/>
  <c r="K188" i="13" s="1"/>
  <c r="J188" i="3"/>
  <c r="J188" i="13" s="1"/>
  <c r="G188" i="3"/>
  <c r="G188" i="13" s="1"/>
  <c r="F188" i="3"/>
  <c r="F188" i="13" s="1"/>
  <c r="E188" i="3"/>
  <c r="E188" i="13" s="1"/>
  <c r="D188" i="3"/>
  <c r="D188" i="13" s="1"/>
  <c r="Y187" i="3"/>
  <c r="Y187" i="13" s="1"/>
  <c r="X187" i="3"/>
  <c r="X187" i="13" s="1"/>
  <c r="U187" i="3"/>
  <c r="U187" i="13" s="1"/>
  <c r="T187" i="3"/>
  <c r="T187" i="13" s="1"/>
  <c r="Q187" i="3"/>
  <c r="Q187" i="13" s="1"/>
  <c r="P187" i="3"/>
  <c r="P187" i="13" s="1"/>
  <c r="M187" i="3"/>
  <c r="M187" i="13" s="1"/>
  <c r="L187" i="3"/>
  <c r="L187" i="13" s="1"/>
  <c r="K187" i="3"/>
  <c r="K187" i="13" s="1"/>
  <c r="J187" i="3"/>
  <c r="J187" i="13" s="1"/>
  <c r="G187" i="3"/>
  <c r="G187" i="13" s="1"/>
  <c r="F187" i="3"/>
  <c r="F187" i="13" s="1"/>
  <c r="E187" i="3"/>
  <c r="E187" i="13" s="1"/>
  <c r="D187" i="3"/>
  <c r="D187" i="13" s="1"/>
  <c r="Y186" i="3"/>
  <c r="Y186" i="13" s="1"/>
  <c r="X186" i="3"/>
  <c r="X186" i="13" s="1"/>
  <c r="W186" i="3"/>
  <c r="U186" i="3"/>
  <c r="U186" i="13" s="1"/>
  <c r="T186" i="3"/>
  <c r="T186" i="13" s="1"/>
  <c r="S186" i="3"/>
  <c r="Q186" i="3"/>
  <c r="Q186" i="13" s="1"/>
  <c r="P186" i="3"/>
  <c r="P186" i="13" s="1"/>
  <c r="M186" i="3"/>
  <c r="M186" i="13" s="1"/>
  <c r="L186" i="3"/>
  <c r="L186" i="13" s="1"/>
  <c r="K186" i="3"/>
  <c r="K186" i="13" s="1"/>
  <c r="J186" i="3"/>
  <c r="J186" i="13" s="1"/>
  <c r="G186" i="3"/>
  <c r="G186" i="13" s="1"/>
  <c r="F186" i="3"/>
  <c r="F186" i="13" s="1"/>
  <c r="E186" i="3"/>
  <c r="E186" i="13" s="1"/>
  <c r="D186" i="3"/>
  <c r="D186" i="13" s="1"/>
  <c r="Y185" i="3"/>
  <c r="Y185" i="13" s="1"/>
  <c r="X185" i="3"/>
  <c r="X185" i="13" s="1"/>
  <c r="W185" i="3"/>
  <c r="V185" i="3"/>
  <c r="U185" i="3"/>
  <c r="U185" i="13" s="1"/>
  <c r="T185" i="3"/>
  <c r="T185" i="13" s="1"/>
  <c r="S185" i="3"/>
  <c r="R185" i="3"/>
  <c r="Q185" i="3"/>
  <c r="Q185" i="13" s="1"/>
  <c r="P185" i="3"/>
  <c r="P185" i="13" s="1"/>
  <c r="M185" i="3"/>
  <c r="M185" i="13" s="1"/>
  <c r="L185" i="3"/>
  <c r="L185" i="13" s="1"/>
  <c r="K185" i="3"/>
  <c r="K185" i="13" s="1"/>
  <c r="J185" i="3"/>
  <c r="J185" i="13" s="1"/>
  <c r="G185" i="3"/>
  <c r="G185" i="13" s="1"/>
  <c r="F185" i="3"/>
  <c r="F185" i="13" s="1"/>
  <c r="E185" i="3"/>
  <c r="E185" i="13" s="1"/>
  <c r="D185" i="3"/>
  <c r="D185" i="13" s="1"/>
  <c r="Y184" i="3"/>
  <c r="Y184" i="13" s="1"/>
  <c r="X184" i="3"/>
  <c r="X184" i="13" s="1"/>
  <c r="U184" i="3"/>
  <c r="U184" i="13" s="1"/>
  <c r="T184" i="3"/>
  <c r="T184" i="13" s="1"/>
  <c r="Q184" i="3"/>
  <c r="Q184" i="13" s="1"/>
  <c r="P184" i="3"/>
  <c r="P184" i="13" s="1"/>
  <c r="M184" i="3"/>
  <c r="M184" i="13" s="1"/>
  <c r="L184" i="3"/>
  <c r="L184" i="13" s="1"/>
  <c r="K184" i="3"/>
  <c r="K184" i="13" s="1"/>
  <c r="J184" i="3"/>
  <c r="J184" i="13" s="1"/>
  <c r="G184" i="3"/>
  <c r="G184" i="13" s="1"/>
  <c r="F184" i="3"/>
  <c r="F184" i="13" s="1"/>
  <c r="E184" i="3"/>
  <c r="E184" i="13" s="1"/>
  <c r="D184" i="3"/>
  <c r="D184" i="13" s="1"/>
  <c r="Y183" i="3"/>
  <c r="Y183" i="13" s="1"/>
  <c r="X183" i="3"/>
  <c r="X183" i="13" s="1"/>
  <c r="U183" i="3"/>
  <c r="U183" i="13" s="1"/>
  <c r="T183" i="3"/>
  <c r="T183" i="13" s="1"/>
  <c r="Q183" i="3"/>
  <c r="Q183" i="13" s="1"/>
  <c r="P183" i="3"/>
  <c r="P183" i="13" s="1"/>
  <c r="M183" i="3"/>
  <c r="M183" i="13" s="1"/>
  <c r="L183" i="3"/>
  <c r="L183" i="13" s="1"/>
  <c r="K183" i="3"/>
  <c r="K183" i="13" s="1"/>
  <c r="J183" i="3"/>
  <c r="J183" i="13" s="1"/>
  <c r="G183" i="3"/>
  <c r="G183" i="13" s="1"/>
  <c r="F183" i="3"/>
  <c r="F183" i="13" s="1"/>
  <c r="E183" i="3"/>
  <c r="E183" i="13" s="1"/>
  <c r="D183" i="3"/>
  <c r="D183" i="13" s="1"/>
  <c r="Y182" i="3"/>
  <c r="Y182" i="13" s="1"/>
  <c r="X182" i="3"/>
  <c r="X182" i="13" s="1"/>
  <c r="W182" i="3"/>
  <c r="U182" i="3"/>
  <c r="U182" i="13" s="1"/>
  <c r="T182" i="3"/>
  <c r="T182" i="13" s="1"/>
  <c r="S182" i="3"/>
  <c r="Q182" i="3"/>
  <c r="Q182" i="13" s="1"/>
  <c r="P182" i="3"/>
  <c r="P182" i="13" s="1"/>
  <c r="M182" i="3"/>
  <c r="M182" i="13" s="1"/>
  <c r="L182" i="3"/>
  <c r="L182" i="13" s="1"/>
  <c r="K182" i="3"/>
  <c r="K182" i="13" s="1"/>
  <c r="J182" i="3"/>
  <c r="J182" i="13" s="1"/>
  <c r="G182" i="3"/>
  <c r="G182" i="13" s="1"/>
  <c r="F182" i="3"/>
  <c r="F182" i="13" s="1"/>
  <c r="E182" i="3"/>
  <c r="E182" i="13" s="1"/>
  <c r="D182" i="3"/>
  <c r="D182" i="13" s="1"/>
  <c r="Y181" i="3"/>
  <c r="Y181" i="13" s="1"/>
  <c r="X181" i="3"/>
  <c r="X181" i="13" s="1"/>
  <c r="W181" i="3"/>
  <c r="V181" i="3"/>
  <c r="U181" i="3"/>
  <c r="U181" i="13" s="1"/>
  <c r="T181" i="3"/>
  <c r="T181" i="13" s="1"/>
  <c r="S181" i="3"/>
  <c r="R181" i="3"/>
  <c r="Q181" i="3"/>
  <c r="Q181" i="13" s="1"/>
  <c r="P181" i="3"/>
  <c r="P181" i="13" s="1"/>
  <c r="M181" i="3"/>
  <c r="M181" i="13" s="1"/>
  <c r="L181" i="3"/>
  <c r="L181" i="13" s="1"/>
  <c r="K181" i="3"/>
  <c r="K181" i="13" s="1"/>
  <c r="J181" i="3"/>
  <c r="J181" i="13" s="1"/>
  <c r="G181" i="3"/>
  <c r="G181" i="13" s="1"/>
  <c r="F181" i="3"/>
  <c r="F181" i="13" s="1"/>
  <c r="E181" i="3"/>
  <c r="E181" i="13" s="1"/>
  <c r="D181" i="3"/>
  <c r="D181" i="13" s="1"/>
  <c r="Y180" i="3"/>
  <c r="Y180" i="13" s="1"/>
  <c r="X180" i="3"/>
  <c r="X180" i="13" s="1"/>
  <c r="U180" i="3"/>
  <c r="U180" i="13" s="1"/>
  <c r="T180" i="3"/>
  <c r="T180" i="13" s="1"/>
  <c r="Q180" i="3"/>
  <c r="Q180" i="13" s="1"/>
  <c r="P180" i="3"/>
  <c r="P180" i="13" s="1"/>
  <c r="M180" i="3"/>
  <c r="M180" i="13" s="1"/>
  <c r="L180" i="3"/>
  <c r="L180" i="13" s="1"/>
  <c r="K180" i="3"/>
  <c r="K180" i="13" s="1"/>
  <c r="J180" i="3"/>
  <c r="J180" i="13" s="1"/>
  <c r="G180" i="3"/>
  <c r="G180" i="13" s="1"/>
  <c r="F180" i="3"/>
  <c r="F180" i="13" s="1"/>
  <c r="E180" i="3"/>
  <c r="E180" i="13" s="1"/>
  <c r="D180" i="3"/>
  <c r="D180" i="13" s="1"/>
  <c r="Y179" i="3"/>
  <c r="Y179" i="13" s="1"/>
  <c r="X179" i="3"/>
  <c r="X179" i="13" s="1"/>
  <c r="U179" i="3"/>
  <c r="U179" i="13" s="1"/>
  <c r="T179" i="3"/>
  <c r="T179" i="13" s="1"/>
  <c r="Q179" i="3"/>
  <c r="Q179" i="13" s="1"/>
  <c r="P179" i="3"/>
  <c r="P179" i="13" s="1"/>
  <c r="M179" i="3"/>
  <c r="M179" i="13" s="1"/>
  <c r="L179" i="3"/>
  <c r="L179" i="13" s="1"/>
  <c r="K179" i="3"/>
  <c r="K179" i="13" s="1"/>
  <c r="J179" i="3"/>
  <c r="J179" i="13" s="1"/>
  <c r="G179" i="3"/>
  <c r="G179" i="13" s="1"/>
  <c r="F179" i="3"/>
  <c r="F179" i="13" s="1"/>
  <c r="E179" i="3"/>
  <c r="E179" i="13" s="1"/>
  <c r="D179" i="3"/>
  <c r="D179" i="13" s="1"/>
  <c r="Y178" i="3"/>
  <c r="Y178" i="13" s="1"/>
  <c r="X178" i="3"/>
  <c r="X178" i="13" s="1"/>
  <c r="W178" i="3"/>
  <c r="U178" i="3"/>
  <c r="U178" i="13" s="1"/>
  <c r="T178" i="3"/>
  <c r="T178" i="13" s="1"/>
  <c r="S178" i="3"/>
  <c r="Q178" i="3"/>
  <c r="Q178" i="13" s="1"/>
  <c r="P178" i="3"/>
  <c r="P178" i="13" s="1"/>
  <c r="M178" i="3"/>
  <c r="M178" i="13" s="1"/>
  <c r="L178" i="3"/>
  <c r="L178" i="13" s="1"/>
  <c r="K178" i="3"/>
  <c r="K178" i="13" s="1"/>
  <c r="J178" i="3"/>
  <c r="J178" i="13" s="1"/>
  <c r="G178" i="3"/>
  <c r="G178" i="13" s="1"/>
  <c r="F178" i="3"/>
  <c r="F178" i="13" s="1"/>
  <c r="E178" i="3"/>
  <c r="E178" i="13" s="1"/>
  <c r="D178" i="3"/>
  <c r="D178" i="13" s="1"/>
  <c r="Y177" i="3"/>
  <c r="Y177" i="13" s="1"/>
  <c r="X177" i="3"/>
  <c r="X177" i="13" s="1"/>
  <c r="W177" i="3"/>
  <c r="V177" i="3"/>
  <c r="U177" i="3"/>
  <c r="U177" i="13" s="1"/>
  <c r="T177" i="3"/>
  <c r="T177" i="13" s="1"/>
  <c r="S177" i="3"/>
  <c r="R177" i="3"/>
  <c r="Q177" i="3"/>
  <c r="Q177" i="13" s="1"/>
  <c r="P177" i="3"/>
  <c r="P177" i="13" s="1"/>
  <c r="M177" i="3"/>
  <c r="M177" i="13" s="1"/>
  <c r="L177" i="3"/>
  <c r="L177" i="13" s="1"/>
  <c r="K177" i="3"/>
  <c r="K177" i="13" s="1"/>
  <c r="J177" i="3"/>
  <c r="J177" i="13" s="1"/>
  <c r="G177" i="3"/>
  <c r="G177" i="13" s="1"/>
  <c r="F177" i="3"/>
  <c r="F177" i="13" s="1"/>
  <c r="E177" i="3"/>
  <c r="E177" i="13" s="1"/>
  <c r="D177" i="3"/>
  <c r="D177" i="13" s="1"/>
  <c r="Y176" i="3"/>
  <c r="Y176" i="13" s="1"/>
  <c r="X176" i="3"/>
  <c r="X176" i="13" s="1"/>
  <c r="U176" i="3"/>
  <c r="T176" i="3"/>
  <c r="T176" i="13" s="1"/>
  <c r="Q176" i="3"/>
  <c r="P176" i="3"/>
  <c r="P176" i="13" s="1"/>
  <c r="M176" i="3"/>
  <c r="M176" i="13" s="1"/>
  <c r="L176" i="3"/>
  <c r="L176" i="13" s="1"/>
  <c r="K176" i="3"/>
  <c r="K176" i="13" s="1"/>
  <c r="J176" i="3"/>
  <c r="J176" i="13" s="1"/>
  <c r="G176" i="3"/>
  <c r="G176" i="13" s="1"/>
  <c r="F176" i="3"/>
  <c r="F176" i="13" s="1"/>
  <c r="E176" i="3"/>
  <c r="E176" i="13" s="1"/>
  <c r="D176" i="3"/>
  <c r="D176" i="13" s="1"/>
  <c r="Y175" i="3"/>
  <c r="Y175" i="13" s="1"/>
  <c r="X175" i="3"/>
  <c r="X175" i="13" s="1"/>
  <c r="U175" i="3"/>
  <c r="U175" i="13" s="1"/>
  <c r="T175" i="3"/>
  <c r="Q175" i="3"/>
  <c r="Q175" i="13" s="1"/>
  <c r="P175" i="3"/>
  <c r="M175" i="3"/>
  <c r="M175" i="13" s="1"/>
  <c r="L175" i="3"/>
  <c r="L175" i="13" s="1"/>
  <c r="K175" i="3"/>
  <c r="K175" i="13" s="1"/>
  <c r="J175" i="3"/>
  <c r="J175" i="13" s="1"/>
  <c r="G175" i="3"/>
  <c r="G175" i="13" s="1"/>
  <c r="F175" i="3"/>
  <c r="F175" i="13" s="1"/>
  <c r="E175" i="3"/>
  <c r="E175" i="13" s="1"/>
  <c r="D175" i="3"/>
  <c r="D175" i="13" s="1"/>
  <c r="Y174" i="3"/>
  <c r="Y174" i="13" s="1"/>
  <c r="X174" i="3"/>
  <c r="X174" i="13" s="1"/>
  <c r="W174" i="3"/>
  <c r="U174" i="3"/>
  <c r="U174" i="13" s="1"/>
  <c r="T174" i="3"/>
  <c r="T174" i="13" s="1"/>
  <c r="S174" i="3"/>
  <c r="Q174" i="3"/>
  <c r="Q174" i="13" s="1"/>
  <c r="P174" i="3"/>
  <c r="P174" i="13" s="1"/>
  <c r="M174" i="3"/>
  <c r="M174" i="13" s="1"/>
  <c r="L174" i="3"/>
  <c r="L174" i="13" s="1"/>
  <c r="K174" i="3"/>
  <c r="K174" i="13" s="1"/>
  <c r="J174" i="3"/>
  <c r="J174" i="13" s="1"/>
  <c r="G174" i="3"/>
  <c r="G174" i="13" s="1"/>
  <c r="F174" i="3"/>
  <c r="F174" i="13" s="1"/>
  <c r="E174" i="3"/>
  <c r="E174" i="13" s="1"/>
  <c r="D174" i="3"/>
  <c r="D174" i="13" s="1"/>
  <c r="Y173" i="3"/>
  <c r="Y173" i="13" s="1"/>
  <c r="X173" i="3"/>
  <c r="X173" i="13" s="1"/>
  <c r="W173" i="3"/>
  <c r="V173" i="3"/>
  <c r="U173" i="3"/>
  <c r="U173" i="13" s="1"/>
  <c r="T173" i="3"/>
  <c r="T173" i="13" s="1"/>
  <c r="S173" i="3"/>
  <c r="R173" i="3"/>
  <c r="Q173" i="3"/>
  <c r="Q173" i="13" s="1"/>
  <c r="P173" i="3"/>
  <c r="P173" i="13" s="1"/>
  <c r="M173" i="3"/>
  <c r="M173" i="13" s="1"/>
  <c r="L173" i="3"/>
  <c r="L173" i="13" s="1"/>
  <c r="K173" i="3"/>
  <c r="K173" i="13" s="1"/>
  <c r="J173" i="3"/>
  <c r="J173" i="13" s="1"/>
  <c r="G173" i="3"/>
  <c r="G173" i="13" s="1"/>
  <c r="F173" i="3"/>
  <c r="F173" i="13" s="1"/>
  <c r="E173" i="3"/>
  <c r="E173" i="13" s="1"/>
  <c r="D173" i="3"/>
  <c r="D173" i="13" s="1"/>
  <c r="Y172" i="3"/>
  <c r="Y172" i="13" s="1"/>
  <c r="X172" i="3"/>
  <c r="X172" i="13" s="1"/>
  <c r="U172" i="3"/>
  <c r="T172" i="3"/>
  <c r="T172" i="13" s="1"/>
  <c r="Q172" i="3"/>
  <c r="P172" i="3"/>
  <c r="P172" i="13" s="1"/>
  <c r="M172" i="3"/>
  <c r="M172" i="13" s="1"/>
  <c r="L172" i="3"/>
  <c r="L172" i="13" s="1"/>
  <c r="K172" i="3"/>
  <c r="K172" i="13" s="1"/>
  <c r="J172" i="3"/>
  <c r="J172" i="13" s="1"/>
  <c r="G172" i="3"/>
  <c r="G172" i="13" s="1"/>
  <c r="F172" i="3"/>
  <c r="F172" i="13" s="1"/>
  <c r="E172" i="3"/>
  <c r="E172" i="13" s="1"/>
  <c r="D172" i="3"/>
  <c r="D172" i="13" s="1"/>
  <c r="Y171" i="3"/>
  <c r="Y171" i="13" s="1"/>
  <c r="X171" i="3"/>
  <c r="X171" i="13" s="1"/>
  <c r="U171" i="3"/>
  <c r="U171" i="13" s="1"/>
  <c r="T171" i="3"/>
  <c r="Q171" i="3"/>
  <c r="Q171" i="13" s="1"/>
  <c r="P171" i="3"/>
  <c r="M171" i="3"/>
  <c r="M171" i="13" s="1"/>
  <c r="L171" i="3"/>
  <c r="L171" i="13" s="1"/>
  <c r="K171" i="3"/>
  <c r="K171" i="13" s="1"/>
  <c r="J171" i="3"/>
  <c r="J171" i="13" s="1"/>
  <c r="G171" i="3"/>
  <c r="G171" i="13" s="1"/>
  <c r="F171" i="3"/>
  <c r="F171" i="13" s="1"/>
  <c r="E171" i="3"/>
  <c r="E171" i="13" s="1"/>
  <c r="D171" i="3"/>
  <c r="D171" i="13" s="1"/>
  <c r="Y170" i="3"/>
  <c r="Y170" i="13" s="1"/>
  <c r="X170" i="3"/>
  <c r="X170" i="13" s="1"/>
  <c r="W170" i="3"/>
  <c r="U170" i="3"/>
  <c r="U170" i="13" s="1"/>
  <c r="T170" i="3"/>
  <c r="T170" i="13" s="1"/>
  <c r="S170" i="3"/>
  <c r="Q170" i="3"/>
  <c r="Q170" i="13" s="1"/>
  <c r="P170" i="3"/>
  <c r="P170" i="13" s="1"/>
  <c r="M170" i="3"/>
  <c r="M170" i="13" s="1"/>
  <c r="L170" i="3"/>
  <c r="L170" i="13" s="1"/>
  <c r="K170" i="3"/>
  <c r="K170" i="13" s="1"/>
  <c r="J170" i="3"/>
  <c r="J170" i="13" s="1"/>
  <c r="G170" i="3"/>
  <c r="G170" i="13" s="1"/>
  <c r="F170" i="3"/>
  <c r="F170" i="13" s="1"/>
  <c r="E170" i="3"/>
  <c r="E170" i="13" s="1"/>
  <c r="D170" i="3"/>
  <c r="D170" i="13" s="1"/>
  <c r="Y169" i="3"/>
  <c r="Y169" i="13" s="1"/>
  <c r="X169" i="3"/>
  <c r="X169" i="13" s="1"/>
  <c r="W169" i="3"/>
  <c r="V169" i="3"/>
  <c r="U169" i="3"/>
  <c r="U169" i="13" s="1"/>
  <c r="T169" i="3"/>
  <c r="T169" i="13" s="1"/>
  <c r="S169" i="3"/>
  <c r="R169" i="3"/>
  <c r="Q169" i="3"/>
  <c r="Q169" i="13" s="1"/>
  <c r="P169" i="3"/>
  <c r="P169" i="13" s="1"/>
  <c r="M169" i="3"/>
  <c r="M169" i="13" s="1"/>
  <c r="L169" i="3"/>
  <c r="L169" i="13" s="1"/>
  <c r="K169" i="3"/>
  <c r="K169" i="13" s="1"/>
  <c r="J169" i="3"/>
  <c r="J169" i="13" s="1"/>
  <c r="G169" i="3"/>
  <c r="G169" i="13" s="1"/>
  <c r="F169" i="3"/>
  <c r="F169" i="13" s="1"/>
  <c r="E169" i="3"/>
  <c r="E169" i="13" s="1"/>
  <c r="D169" i="3"/>
  <c r="D169" i="13" s="1"/>
  <c r="Y168" i="3"/>
  <c r="Y168" i="13" s="1"/>
  <c r="X168" i="3"/>
  <c r="X168" i="13" s="1"/>
  <c r="U168" i="3"/>
  <c r="T168" i="3"/>
  <c r="T168" i="13" s="1"/>
  <c r="Q168" i="3"/>
  <c r="P168" i="3"/>
  <c r="P168" i="13" s="1"/>
  <c r="M168" i="3"/>
  <c r="M168" i="13" s="1"/>
  <c r="L168" i="3"/>
  <c r="L168" i="13" s="1"/>
  <c r="K168" i="3"/>
  <c r="K168" i="13" s="1"/>
  <c r="J168" i="3"/>
  <c r="J168" i="13" s="1"/>
  <c r="I168" i="3"/>
  <c r="G168" i="3"/>
  <c r="G168" i="13" s="1"/>
  <c r="F168" i="3"/>
  <c r="F168" i="13" s="1"/>
  <c r="E168" i="3"/>
  <c r="E168" i="13" s="1"/>
  <c r="D168" i="3"/>
  <c r="D168" i="13" s="1"/>
  <c r="Y167" i="3"/>
  <c r="Y167" i="13" s="1"/>
  <c r="X167" i="3"/>
  <c r="X167" i="13" s="1"/>
  <c r="U167" i="3"/>
  <c r="U167" i="13" s="1"/>
  <c r="T167" i="3"/>
  <c r="Q167" i="3"/>
  <c r="Q167" i="13" s="1"/>
  <c r="P167" i="3"/>
  <c r="M167" i="3"/>
  <c r="M167" i="13" s="1"/>
  <c r="L167" i="3"/>
  <c r="L167" i="13" s="1"/>
  <c r="K167" i="3"/>
  <c r="K167" i="13" s="1"/>
  <c r="J167" i="3"/>
  <c r="J167" i="13" s="1"/>
  <c r="G167" i="3"/>
  <c r="G167" i="13" s="1"/>
  <c r="F167" i="3"/>
  <c r="F167" i="13" s="1"/>
  <c r="E167" i="3"/>
  <c r="E167" i="13" s="1"/>
  <c r="D167" i="3"/>
  <c r="D167" i="13" s="1"/>
  <c r="Y166" i="3"/>
  <c r="Y166" i="13" s="1"/>
  <c r="X166" i="3"/>
  <c r="X166" i="13" s="1"/>
  <c r="W166" i="3"/>
  <c r="U166" i="3"/>
  <c r="U166" i="13" s="1"/>
  <c r="T166" i="3"/>
  <c r="T166" i="13" s="1"/>
  <c r="S166" i="3"/>
  <c r="Q166" i="3"/>
  <c r="Q166" i="13" s="1"/>
  <c r="P166" i="3"/>
  <c r="P166" i="13" s="1"/>
  <c r="O166" i="3"/>
  <c r="M166" i="3"/>
  <c r="M166" i="13" s="1"/>
  <c r="L166" i="3"/>
  <c r="L166" i="13" s="1"/>
  <c r="K166" i="3"/>
  <c r="K166" i="13" s="1"/>
  <c r="J166" i="3"/>
  <c r="J166" i="13" s="1"/>
  <c r="G166" i="3"/>
  <c r="G166" i="13" s="1"/>
  <c r="F166" i="3"/>
  <c r="F166" i="13" s="1"/>
  <c r="E166" i="3"/>
  <c r="E166" i="13" s="1"/>
  <c r="D166" i="3"/>
  <c r="D166" i="13" s="1"/>
  <c r="Y165" i="3"/>
  <c r="Y165" i="13" s="1"/>
  <c r="X165" i="3"/>
  <c r="X165" i="13" s="1"/>
  <c r="W165" i="3"/>
  <c r="V165" i="3"/>
  <c r="U165" i="3"/>
  <c r="U165" i="13" s="1"/>
  <c r="T165" i="3"/>
  <c r="T165" i="13" s="1"/>
  <c r="S165" i="3"/>
  <c r="R165" i="3"/>
  <c r="Q165" i="3"/>
  <c r="Q165" i="13" s="1"/>
  <c r="P165" i="3"/>
  <c r="P165" i="13" s="1"/>
  <c r="M165" i="3"/>
  <c r="M165" i="13" s="1"/>
  <c r="L165" i="3"/>
  <c r="L165" i="13" s="1"/>
  <c r="K165" i="3"/>
  <c r="K165" i="13" s="1"/>
  <c r="J165" i="3"/>
  <c r="J165" i="13" s="1"/>
  <c r="G165" i="3"/>
  <c r="G165" i="13" s="1"/>
  <c r="F165" i="3"/>
  <c r="F165" i="13" s="1"/>
  <c r="E165" i="3"/>
  <c r="E165" i="13" s="1"/>
  <c r="D165" i="3"/>
  <c r="D165" i="13" s="1"/>
  <c r="Y164" i="3"/>
  <c r="Y164" i="13" s="1"/>
  <c r="X164" i="3"/>
  <c r="X164" i="13" s="1"/>
  <c r="U164" i="3"/>
  <c r="T164" i="3"/>
  <c r="T164" i="13" s="1"/>
  <c r="Q164" i="3"/>
  <c r="P164" i="3"/>
  <c r="P164" i="13" s="1"/>
  <c r="M164" i="3"/>
  <c r="M164" i="13" s="1"/>
  <c r="L164" i="3"/>
  <c r="L164" i="13" s="1"/>
  <c r="K164" i="3"/>
  <c r="K164" i="13" s="1"/>
  <c r="J164" i="3"/>
  <c r="J164" i="13" s="1"/>
  <c r="I164" i="3"/>
  <c r="G164" i="3"/>
  <c r="G164" i="13" s="1"/>
  <c r="F164" i="3"/>
  <c r="F164" i="13" s="1"/>
  <c r="E164" i="3"/>
  <c r="E164" i="13" s="1"/>
  <c r="D164" i="3"/>
  <c r="D164" i="13" s="1"/>
  <c r="Y163" i="3"/>
  <c r="Y163" i="13" s="1"/>
  <c r="X163" i="3"/>
  <c r="X163" i="13" s="1"/>
  <c r="U163" i="3"/>
  <c r="U163" i="13" s="1"/>
  <c r="T163" i="3"/>
  <c r="Q163" i="3"/>
  <c r="Q163" i="13" s="1"/>
  <c r="P163" i="3"/>
  <c r="M163" i="3"/>
  <c r="M163" i="13" s="1"/>
  <c r="L163" i="3"/>
  <c r="L163" i="13" s="1"/>
  <c r="K163" i="3"/>
  <c r="K163" i="13" s="1"/>
  <c r="J163" i="3"/>
  <c r="J163" i="13" s="1"/>
  <c r="G163" i="3"/>
  <c r="G163" i="13" s="1"/>
  <c r="F163" i="3"/>
  <c r="F163" i="13" s="1"/>
  <c r="E163" i="3"/>
  <c r="E163" i="13" s="1"/>
  <c r="D163" i="3"/>
  <c r="D163" i="13" s="1"/>
  <c r="Y162" i="3"/>
  <c r="Y162" i="13" s="1"/>
  <c r="X162" i="3"/>
  <c r="X162" i="13" s="1"/>
  <c r="W162" i="3"/>
  <c r="U162" i="3"/>
  <c r="U162" i="13" s="1"/>
  <c r="T162" i="3"/>
  <c r="T162" i="13" s="1"/>
  <c r="S162" i="3"/>
  <c r="Q162" i="3"/>
  <c r="Q162" i="13" s="1"/>
  <c r="P162" i="3"/>
  <c r="P162" i="13" s="1"/>
  <c r="O162" i="3"/>
  <c r="M162" i="3"/>
  <c r="M162" i="13" s="1"/>
  <c r="L162" i="3"/>
  <c r="L162" i="13" s="1"/>
  <c r="K162" i="3"/>
  <c r="K162" i="13" s="1"/>
  <c r="J162" i="3"/>
  <c r="J162" i="13" s="1"/>
  <c r="G162" i="3"/>
  <c r="G162" i="13" s="1"/>
  <c r="F162" i="3"/>
  <c r="F162" i="13" s="1"/>
  <c r="E162" i="3"/>
  <c r="E162" i="13" s="1"/>
  <c r="D162" i="3"/>
  <c r="D162" i="13" s="1"/>
  <c r="Y161" i="3"/>
  <c r="Y161" i="13" s="1"/>
  <c r="X161" i="3"/>
  <c r="X161" i="13" s="1"/>
  <c r="W161" i="3"/>
  <c r="V161" i="3"/>
  <c r="U161" i="3"/>
  <c r="U161" i="13" s="1"/>
  <c r="T161" i="3"/>
  <c r="T161" i="13" s="1"/>
  <c r="S161" i="3"/>
  <c r="R161" i="3"/>
  <c r="Q161" i="3"/>
  <c r="Q161" i="13" s="1"/>
  <c r="P161" i="3"/>
  <c r="P161" i="13" s="1"/>
  <c r="M161" i="3"/>
  <c r="M161" i="13" s="1"/>
  <c r="L161" i="3"/>
  <c r="L161" i="13" s="1"/>
  <c r="K161" i="3"/>
  <c r="K161" i="13" s="1"/>
  <c r="J161" i="3"/>
  <c r="J161" i="13" s="1"/>
  <c r="G161" i="3"/>
  <c r="G161" i="13" s="1"/>
  <c r="F161" i="3"/>
  <c r="F161" i="13" s="1"/>
  <c r="E161" i="3"/>
  <c r="E161" i="13" s="1"/>
  <c r="D161" i="3"/>
  <c r="D161" i="13" s="1"/>
  <c r="Y160" i="3"/>
  <c r="Y160" i="13" s="1"/>
  <c r="X160" i="3"/>
  <c r="X160" i="13" s="1"/>
  <c r="U160" i="3"/>
  <c r="T160" i="3"/>
  <c r="T160" i="13" s="1"/>
  <c r="Q160" i="3"/>
  <c r="P160" i="3"/>
  <c r="P160" i="13" s="1"/>
  <c r="M160" i="3"/>
  <c r="M160" i="13" s="1"/>
  <c r="L160" i="3"/>
  <c r="L160" i="13" s="1"/>
  <c r="K160" i="3"/>
  <c r="K160" i="13" s="1"/>
  <c r="J160" i="3"/>
  <c r="J160" i="13" s="1"/>
  <c r="G160" i="3"/>
  <c r="G160" i="13" s="1"/>
  <c r="F160" i="3"/>
  <c r="F160" i="13" s="1"/>
  <c r="E160" i="3"/>
  <c r="E160" i="13" s="1"/>
  <c r="D160" i="3"/>
  <c r="D160" i="13" s="1"/>
  <c r="Y159" i="3"/>
  <c r="Y159" i="13" s="1"/>
  <c r="X159" i="3"/>
  <c r="X159" i="13" s="1"/>
  <c r="U159" i="3"/>
  <c r="T159" i="3"/>
  <c r="Q159" i="3"/>
  <c r="P159" i="3"/>
  <c r="M159" i="3"/>
  <c r="M159" i="13" s="1"/>
  <c r="L159" i="3"/>
  <c r="L159" i="13" s="1"/>
  <c r="K159" i="3"/>
  <c r="K159" i="13" s="1"/>
  <c r="J159" i="3"/>
  <c r="J159" i="13" s="1"/>
  <c r="G159" i="3"/>
  <c r="G159" i="13" s="1"/>
  <c r="F159" i="3"/>
  <c r="F159" i="13" s="1"/>
  <c r="E159" i="3"/>
  <c r="E159" i="13" s="1"/>
  <c r="D159" i="3"/>
  <c r="D159" i="13" s="1"/>
  <c r="Y158" i="3"/>
  <c r="Y158" i="13" s="1"/>
  <c r="X158" i="3"/>
  <c r="X158" i="13" s="1"/>
  <c r="U158" i="3"/>
  <c r="U158" i="13" s="1"/>
  <c r="T158" i="3"/>
  <c r="W158" i="3" s="1"/>
  <c r="S158" i="3"/>
  <c r="Q158" i="3"/>
  <c r="Q158" i="13" s="1"/>
  <c r="P158" i="3"/>
  <c r="O158" i="3"/>
  <c r="M158" i="3"/>
  <c r="M158" i="13" s="1"/>
  <c r="L158" i="3"/>
  <c r="L158" i="13" s="1"/>
  <c r="K158" i="3"/>
  <c r="K158" i="13" s="1"/>
  <c r="J158" i="3"/>
  <c r="J158" i="13" s="1"/>
  <c r="G158" i="3"/>
  <c r="G158" i="13" s="1"/>
  <c r="F158" i="3"/>
  <c r="F158" i="13" s="1"/>
  <c r="E158" i="3"/>
  <c r="E158" i="13" s="1"/>
  <c r="D158" i="3"/>
  <c r="D158" i="13" s="1"/>
  <c r="Y157" i="3"/>
  <c r="Y157" i="13" s="1"/>
  <c r="X157" i="3"/>
  <c r="X157" i="13" s="1"/>
  <c r="W157" i="3"/>
  <c r="V157" i="3"/>
  <c r="U157" i="3"/>
  <c r="U157" i="13" s="1"/>
  <c r="T157" i="3"/>
  <c r="T157" i="13" s="1"/>
  <c r="S157" i="3"/>
  <c r="R157" i="3"/>
  <c r="Q157" i="3"/>
  <c r="Q157" i="13" s="1"/>
  <c r="P157" i="3"/>
  <c r="P157" i="13" s="1"/>
  <c r="M157" i="3"/>
  <c r="M157" i="13" s="1"/>
  <c r="L157" i="3"/>
  <c r="L157" i="13" s="1"/>
  <c r="K157" i="3"/>
  <c r="K157" i="13" s="1"/>
  <c r="J157" i="3"/>
  <c r="J157" i="13" s="1"/>
  <c r="G157" i="3"/>
  <c r="G157" i="13" s="1"/>
  <c r="F157" i="3"/>
  <c r="F157" i="13" s="1"/>
  <c r="E157" i="3"/>
  <c r="E157" i="13" s="1"/>
  <c r="D157" i="3"/>
  <c r="D157" i="13" s="1"/>
  <c r="Y156" i="3"/>
  <c r="Y156" i="13" s="1"/>
  <c r="X156" i="3"/>
  <c r="X156" i="13" s="1"/>
  <c r="U156" i="3"/>
  <c r="T156" i="3"/>
  <c r="T156" i="13" s="1"/>
  <c r="Q156" i="3"/>
  <c r="P156" i="3"/>
  <c r="P156" i="13" s="1"/>
  <c r="M156" i="3"/>
  <c r="M156" i="13" s="1"/>
  <c r="L156" i="3"/>
  <c r="L156" i="13" s="1"/>
  <c r="K156" i="3"/>
  <c r="K156" i="13" s="1"/>
  <c r="J156" i="3"/>
  <c r="J156" i="13" s="1"/>
  <c r="G156" i="3"/>
  <c r="G156" i="13" s="1"/>
  <c r="F156" i="3"/>
  <c r="F156" i="13" s="1"/>
  <c r="E156" i="3"/>
  <c r="E156" i="13" s="1"/>
  <c r="D156" i="3"/>
  <c r="D156" i="13" s="1"/>
  <c r="Y155" i="3"/>
  <c r="Y155" i="13" s="1"/>
  <c r="X155" i="3"/>
  <c r="X155" i="13" s="1"/>
  <c r="U155" i="3"/>
  <c r="U155" i="13" s="1"/>
  <c r="T155" i="3"/>
  <c r="W155" i="3" s="1"/>
  <c r="S155" i="3"/>
  <c r="Q155" i="3"/>
  <c r="Q155" i="13" s="1"/>
  <c r="P155" i="3"/>
  <c r="O155" i="3"/>
  <c r="M155" i="3"/>
  <c r="M155" i="13" s="1"/>
  <c r="L155" i="3"/>
  <c r="L155" i="13" s="1"/>
  <c r="K155" i="3"/>
  <c r="K155" i="13" s="1"/>
  <c r="J155" i="3"/>
  <c r="J155" i="13" s="1"/>
  <c r="G155" i="3"/>
  <c r="G155" i="13" s="1"/>
  <c r="F155" i="3"/>
  <c r="F155" i="13" s="1"/>
  <c r="E155" i="3"/>
  <c r="E155" i="13" s="1"/>
  <c r="D155" i="3"/>
  <c r="D155" i="13" s="1"/>
  <c r="Y154" i="3"/>
  <c r="Y154" i="13" s="1"/>
  <c r="X154" i="3"/>
  <c r="X154" i="13" s="1"/>
  <c r="U154" i="3"/>
  <c r="U154" i="13" s="1"/>
  <c r="T154" i="3"/>
  <c r="T154" i="13" s="1"/>
  <c r="Q154" i="3"/>
  <c r="Q154" i="13" s="1"/>
  <c r="P154" i="3"/>
  <c r="P154" i="13" s="1"/>
  <c r="M154" i="3"/>
  <c r="M154" i="13" s="1"/>
  <c r="L154" i="3"/>
  <c r="L154" i="13" s="1"/>
  <c r="K154" i="3"/>
  <c r="K154" i="13" s="1"/>
  <c r="J154" i="3"/>
  <c r="J154" i="13" s="1"/>
  <c r="G154" i="3"/>
  <c r="G154" i="13" s="1"/>
  <c r="F154" i="3"/>
  <c r="F154" i="13" s="1"/>
  <c r="E154" i="3"/>
  <c r="E154" i="13" s="1"/>
  <c r="D154" i="3"/>
  <c r="D154" i="13" s="1"/>
  <c r="Y153" i="3"/>
  <c r="Y153" i="13" s="1"/>
  <c r="X153" i="3"/>
  <c r="X153" i="13" s="1"/>
  <c r="W153" i="3"/>
  <c r="V153" i="3"/>
  <c r="U153" i="3"/>
  <c r="U153" i="13" s="1"/>
  <c r="T153" i="3"/>
  <c r="T153" i="13" s="1"/>
  <c r="S153" i="3"/>
  <c r="R153" i="3"/>
  <c r="Q153" i="3"/>
  <c r="Q153" i="13" s="1"/>
  <c r="P153" i="3"/>
  <c r="P153" i="13" s="1"/>
  <c r="M153" i="3"/>
  <c r="M153" i="13" s="1"/>
  <c r="L153" i="3"/>
  <c r="L153" i="13" s="1"/>
  <c r="K153" i="3"/>
  <c r="K153" i="13" s="1"/>
  <c r="J153" i="3"/>
  <c r="J153" i="13" s="1"/>
  <c r="G153" i="3"/>
  <c r="G153" i="13" s="1"/>
  <c r="F153" i="3"/>
  <c r="F153" i="13" s="1"/>
  <c r="E153" i="3"/>
  <c r="E153" i="13" s="1"/>
  <c r="D153" i="3"/>
  <c r="D153" i="13" s="1"/>
  <c r="Y152" i="3"/>
  <c r="Y152" i="13" s="1"/>
  <c r="X152" i="3"/>
  <c r="X152" i="13" s="1"/>
  <c r="U152" i="3"/>
  <c r="T152" i="3"/>
  <c r="T152" i="13" s="1"/>
  <c r="R152" i="3"/>
  <c r="Q152" i="3"/>
  <c r="P152" i="3"/>
  <c r="P152" i="13" s="1"/>
  <c r="M152" i="3"/>
  <c r="M152" i="13" s="1"/>
  <c r="L152" i="3"/>
  <c r="L152" i="13" s="1"/>
  <c r="K152" i="3"/>
  <c r="K152" i="13" s="1"/>
  <c r="J152" i="3"/>
  <c r="J152" i="13" s="1"/>
  <c r="G152" i="3"/>
  <c r="G152" i="13" s="1"/>
  <c r="F152" i="3"/>
  <c r="F152" i="13" s="1"/>
  <c r="E152" i="3"/>
  <c r="E152" i="13" s="1"/>
  <c r="D152" i="3"/>
  <c r="D152" i="13" s="1"/>
  <c r="Y151" i="3"/>
  <c r="Y151" i="13" s="1"/>
  <c r="X151" i="3"/>
  <c r="X151" i="13" s="1"/>
  <c r="W151" i="3"/>
  <c r="U151" i="3"/>
  <c r="U151" i="13" s="1"/>
  <c r="T151" i="3"/>
  <c r="Q151" i="3"/>
  <c r="Q151" i="13" s="1"/>
  <c r="P151" i="3"/>
  <c r="M151" i="3"/>
  <c r="M151" i="13" s="1"/>
  <c r="L151" i="3"/>
  <c r="L151" i="13" s="1"/>
  <c r="K151" i="3"/>
  <c r="K151" i="13" s="1"/>
  <c r="J151" i="3"/>
  <c r="J151" i="13" s="1"/>
  <c r="G151" i="3"/>
  <c r="G151" i="13" s="1"/>
  <c r="F151" i="3"/>
  <c r="F151" i="13" s="1"/>
  <c r="E151" i="3"/>
  <c r="E151" i="13" s="1"/>
  <c r="D151" i="3"/>
  <c r="D151" i="13" s="1"/>
  <c r="Y150" i="3"/>
  <c r="Y150" i="13" s="1"/>
  <c r="X150" i="3"/>
  <c r="X150" i="13" s="1"/>
  <c r="W150" i="3"/>
  <c r="U150" i="3"/>
  <c r="U150" i="13" s="1"/>
  <c r="T150" i="3"/>
  <c r="T150" i="13" s="1"/>
  <c r="S150" i="3"/>
  <c r="Q150" i="3"/>
  <c r="Q150" i="13" s="1"/>
  <c r="P150" i="3"/>
  <c r="P150" i="13" s="1"/>
  <c r="M150" i="3"/>
  <c r="M150" i="13" s="1"/>
  <c r="L150" i="3"/>
  <c r="L150" i="13" s="1"/>
  <c r="K150" i="3"/>
  <c r="K150" i="13" s="1"/>
  <c r="J150" i="3"/>
  <c r="J150" i="13" s="1"/>
  <c r="G150" i="3"/>
  <c r="G150" i="13" s="1"/>
  <c r="F150" i="3"/>
  <c r="F150" i="13" s="1"/>
  <c r="E150" i="3"/>
  <c r="E150" i="13" s="1"/>
  <c r="D150" i="3"/>
  <c r="D150" i="13" s="1"/>
  <c r="Y149" i="3"/>
  <c r="Y149" i="13" s="1"/>
  <c r="X149" i="3"/>
  <c r="X149" i="13" s="1"/>
  <c r="U149" i="3"/>
  <c r="U149" i="13" s="1"/>
  <c r="T149" i="3"/>
  <c r="T149" i="13" s="1"/>
  <c r="Q149" i="3"/>
  <c r="Q149" i="13" s="1"/>
  <c r="P149" i="3"/>
  <c r="P149" i="13" s="1"/>
  <c r="M149" i="3"/>
  <c r="M149" i="13" s="1"/>
  <c r="L149" i="3"/>
  <c r="L149" i="13" s="1"/>
  <c r="K149" i="3"/>
  <c r="K149" i="13" s="1"/>
  <c r="J149" i="3"/>
  <c r="J149" i="13" s="1"/>
  <c r="I149" i="3"/>
  <c r="G149" i="3"/>
  <c r="G149" i="13" s="1"/>
  <c r="F149" i="3"/>
  <c r="F149" i="13" s="1"/>
  <c r="E149" i="3"/>
  <c r="E149" i="13" s="1"/>
  <c r="D149" i="3"/>
  <c r="D149" i="13" s="1"/>
  <c r="Y148" i="3"/>
  <c r="Y148" i="13" s="1"/>
  <c r="X148" i="3"/>
  <c r="X148" i="13" s="1"/>
  <c r="V148" i="3"/>
  <c r="U148" i="3"/>
  <c r="T148" i="3"/>
  <c r="T148" i="13" s="1"/>
  <c r="Q148" i="3"/>
  <c r="P148" i="3"/>
  <c r="P148" i="13" s="1"/>
  <c r="M148" i="3"/>
  <c r="M148" i="13" s="1"/>
  <c r="L148" i="3"/>
  <c r="L148" i="13" s="1"/>
  <c r="K148" i="3"/>
  <c r="K148" i="13" s="1"/>
  <c r="J148" i="3"/>
  <c r="J148" i="13" s="1"/>
  <c r="G148" i="3"/>
  <c r="G148" i="13" s="1"/>
  <c r="F148" i="3"/>
  <c r="F148" i="13" s="1"/>
  <c r="E148" i="3"/>
  <c r="E148" i="13" s="1"/>
  <c r="D148" i="3"/>
  <c r="D148" i="13" s="1"/>
  <c r="Y147" i="3"/>
  <c r="Y147" i="13" s="1"/>
  <c r="X147" i="3"/>
  <c r="X147" i="13" s="1"/>
  <c r="U147" i="3"/>
  <c r="U147" i="13" s="1"/>
  <c r="T147" i="3"/>
  <c r="Q147" i="3"/>
  <c r="Q147" i="13" s="1"/>
  <c r="P147" i="3"/>
  <c r="M147" i="3"/>
  <c r="M147" i="13" s="1"/>
  <c r="L147" i="3"/>
  <c r="L147" i="13" s="1"/>
  <c r="K147" i="3"/>
  <c r="K147" i="13" s="1"/>
  <c r="J147" i="3"/>
  <c r="J147" i="13" s="1"/>
  <c r="G147" i="3"/>
  <c r="G147" i="13" s="1"/>
  <c r="F147" i="3"/>
  <c r="F147" i="13" s="1"/>
  <c r="E147" i="3"/>
  <c r="E147" i="13" s="1"/>
  <c r="D147" i="3"/>
  <c r="D147" i="13" s="1"/>
  <c r="Y146" i="3"/>
  <c r="Y146" i="13" s="1"/>
  <c r="X146" i="3"/>
  <c r="X146" i="13" s="1"/>
  <c r="W146" i="3"/>
  <c r="V146" i="3"/>
  <c r="U146" i="3"/>
  <c r="U146" i="13" s="1"/>
  <c r="T146" i="3"/>
  <c r="T146" i="13" s="1"/>
  <c r="S146" i="3"/>
  <c r="R146" i="3"/>
  <c r="Q146" i="3"/>
  <c r="Q146" i="13" s="1"/>
  <c r="P146" i="3"/>
  <c r="P146" i="13" s="1"/>
  <c r="M146" i="3"/>
  <c r="M146" i="13" s="1"/>
  <c r="L146" i="3"/>
  <c r="L146" i="13" s="1"/>
  <c r="K146" i="3"/>
  <c r="K146" i="13" s="1"/>
  <c r="J146" i="3"/>
  <c r="J146" i="13" s="1"/>
  <c r="G146" i="3"/>
  <c r="G146" i="13" s="1"/>
  <c r="F146" i="3"/>
  <c r="F146" i="13" s="1"/>
  <c r="E146" i="3"/>
  <c r="E146" i="13" s="1"/>
  <c r="D146" i="3"/>
  <c r="D146" i="13" s="1"/>
  <c r="Y145" i="3"/>
  <c r="Y145" i="13" s="1"/>
  <c r="X145" i="3"/>
  <c r="X145" i="13" s="1"/>
  <c r="U145" i="3"/>
  <c r="U145" i="13" s="1"/>
  <c r="T145" i="3"/>
  <c r="T145" i="13" s="1"/>
  <c r="Q145" i="3"/>
  <c r="Q145" i="13" s="1"/>
  <c r="P145" i="3"/>
  <c r="P145" i="13" s="1"/>
  <c r="M145" i="3"/>
  <c r="M145" i="13" s="1"/>
  <c r="L145" i="3"/>
  <c r="L145" i="13" s="1"/>
  <c r="K145" i="3"/>
  <c r="K145" i="13" s="1"/>
  <c r="J145" i="3"/>
  <c r="J145" i="13" s="1"/>
  <c r="I145" i="3"/>
  <c r="G145" i="3"/>
  <c r="G145" i="13" s="1"/>
  <c r="F145" i="3"/>
  <c r="F145" i="13" s="1"/>
  <c r="E145" i="3"/>
  <c r="E145" i="13" s="1"/>
  <c r="D145" i="3"/>
  <c r="D145" i="13" s="1"/>
  <c r="Y144" i="3"/>
  <c r="Y144" i="13" s="1"/>
  <c r="X144" i="3"/>
  <c r="X144" i="13" s="1"/>
  <c r="U144" i="3"/>
  <c r="T144" i="3"/>
  <c r="T144" i="13" s="1"/>
  <c r="Q144" i="3"/>
  <c r="P144" i="3"/>
  <c r="P144" i="13" s="1"/>
  <c r="M144" i="3"/>
  <c r="M144" i="13" s="1"/>
  <c r="L144" i="3"/>
  <c r="L144" i="13" s="1"/>
  <c r="K144" i="3"/>
  <c r="K144" i="13" s="1"/>
  <c r="J144" i="3"/>
  <c r="J144" i="13" s="1"/>
  <c r="G144" i="3"/>
  <c r="G144" i="13" s="1"/>
  <c r="F144" i="3"/>
  <c r="F144" i="13" s="1"/>
  <c r="E144" i="3"/>
  <c r="E144" i="13" s="1"/>
  <c r="D144" i="3"/>
  <c r="D144" i="13" s="1"/>
  <c r="Y143" i="3"/>
  <c r="Y143" i="13" s="1"/>
  <c r="X143" i="3"/>
  <c r="X143" i="13" s="1"/>
  <c r="U143" i="3"/>
  <c r="U143" i="13" s="1"/>
  <c r="T143" i="3"/>
  <c r="Q143" i="3"/>
  <c r="Q143" i="13" s="1"/>
  <c r="P143" i="3"/>
  <c r="S143" i="3" s="1"/>
  <c r="O143" i="3"/>
  <c r="M143" i="3"/>
  <c r="M143" i="13" s="1"/>
  <c r="L143" i="3"/>
  <c r="L143" i="13" s="1"/>
  <c r="K143" i="3"/>
  <c r="K143" i="13" s="1"/>
  <c r="J143" i="3"/>
  <c r="J143" i="13" s="1"/>
  <c r="G143" i="3"/>
  <c r="G143" i="13" s="1"/>
  <c r="F143" i="3"/>
  <c r="F143" i="13" s="1"/>
  <c r="E143" i="3"/>
  <c r="E143" i="13" s="1"/>
  <c r="D143" i="3"/>
  <c r="D143" i="13" s="1"/>
  <c r="Y142" i="3"/>
  <c r="Y142" i="13" s="1"/>
  <c r="X142" i="3"/>
  <c r="X142" i="13" s="1"/>
  <c r="V142" i="3"/>
  <c r="U142" i="3"/>
  <c r="U142" i="13" s="1"/>
  <c r="T142" i="3"/>
  <c r="T142" i="13" s="1"/>
  <c r="R142" i="3"/>
  <c r="Q142" i="3"/>
  <c r="Q142" i="13" s="1"/>
  <c r="P142" i="3"/>
  <c r="P142" i="13" s="1"/>
  <c r="M142" i="3"/>
  <c r="M142" i="13" s="1"/>
  <c r="L142" i="3"/>
  <c r="L142" i="13" s="1"/>
  <c r="K142" i="3"/>
  <c r="K142" i="13" s="1"/>
  <c r="J142" i="3"/>
  <c r="J142" i="13" s="1"/>
  <c r="G142" i="3"/>
  <c r="G142" i="13" s="1"/>
  <c r="F142" i="3"/>
  <c r="F142" i="13" s="1"/>
  <c r="E142" i="3"/>
  <c r="E142" i="13" s="1"/>
  <c r="D142" i="3"/>
  <c r="D142" i="13" s="1"/>
  <c r="Y141" i="3"/>
  <c r="Y141" i="13" s="1"/>
  <c r="X141" i="3"/>
  <c r="X141" i="13" s="1"/>
  <c r="W141" i="3"/>
  <c r="V141" i="3"/>
  <c r="U141" i="3"/>
  <c r="U141" i="13" s="1"/>
  <c r="T141" i="3"/>
  <c r="T141" i="13" s="1"/>
  <c r="S141" i="3"/>
  <c r="R141" i="3"/>
  <c r="Q141" i="3"/>
  <c r="Q141" i="13" s="1"/>
  <c r="P141" i="3"/>
  <c r="P141" i="13" s="1"/>
  <c r="M141" i="3"/>
  <c r="M141" i="13" s="1"/>
  <c r="L141" i="3"/>
  <c r="L141" i="13" s="1"/>
  <c r="K141" i="3"/>
  <c r="K141" i="13" s="1"/>
  <c r="J141" i="3"/>
  <c r="J141" i="13" s="1"/>
  <c r="G141" i="3"/>
  <c r="G141" i="13" s="1"/>
  <c r="F141" i="3"/>
  <c r="F141" i="13" s="1"/>
  <c r="E141" i="3"/>
  <c r="E141" i="13" s="1"/>
  <c r="D141" i="3"/>
  <c r="D141" i="13" s="1"/>
  <c r="Y140" i="3"/>
  <c r="Y140" i="13" s="1"/>
  <c r="X140" i="3"/>
  <c r="X140" i="13" s="1"/>
  <c r="U140" i="3"/>
  <c r="T140" i="3"/>
  <c r="T140" i="13" s="1"/>
  <c r="Q140" i="3"/>
  <c r="P140" i="3"/>
  <c r="P140" i="13" s="1"/>
  <c r="M140" i="3"/>
  <c r="M140" i="13" s="1"/>
  <c r="L140" i="3"/>
  <c r="L140" i="13" s="1"/>
  <c r="K140" i="3"/>
  <c r="K140" i="13" s="1"/>
  <c r="J140" i="3"/>
  <c r="J140" i="13" s="1"/>
  <c r="G140" i="3"/>
  <c r="G140" i="13" s="1"/>
  <c r="F140" i="3"/>
  <c r="F140" i="13" s="1"/>
  <c r="E140" i="3"/>
  <c r="E140" i="13" s="1"/>
  <c r="D140" i="3"/>
  <c r="D140" i="13" s="1"/>
  <c r="Y139" i="3"/>
  <c r="Y139" i="13" s="1"/>
  <c r="X139" i="3"/>
  <c r="X139" i="13" s="1"/>
  <c r="U139" i="3"/>
  <c r="U139" i="13" s="1"/>
  <c r="T139" i="3"/>
  <c r="W139" i="3" s="1"/>
  <c r="S139" i="3"/>
  <c r="Q139" i="3"/>
  <c r="Q139" i="13" s="1"/>
  <c r="P139" i="3"/>
  <c r="O139" i="3"/>
  <c r="M139" i="3"/>
  <c r="M139" i="13" s="1"/>
  <c r="L139" i="3"/>
  <c r="L139" i="13" s="1"/>
  <c r="K139" i="3"/>
  <c r="K139" i="13" s="1"/>
  <c r="J139" i="3"/>
  <c r="J139" i="13" s="1"/>
  <c r="G139" i="3"/>
  <c r="G139" i="13" s="1"/>
  <c r="F139" i="3"/>
  <c r="F139" i="13" s="1"/>
  <c r="E139" i="3"/>
  <c r="E139" i="13" s="1"/>
  <c r="D139" i="3"/>
  <c r="D139" i="13" s="1"/>
  <c r="Y138" i="3"/>
  <c r="Y138" i="13" s="1"/>
  <c r="X138" i="3"/>
  <c r="X138" i="13" s="1"/>
  <c r="U138" i="3"/>
  <c r="U138" i="13" s="1"/>
  <c r="T138" i="3"/>
  <c r="T138" i="13" s="1"/>
  <c r="Q138" i="3"/>
  <c r="Q138" i="13" s="1"/>
  <c r="P138" i="3"/>
  <c r="P138" i="13" s="1"/>
  <c r="M138" i="3"/>
  <c r="M138" i="13" s="1"/>
  <c r="L138" i="3"/>
  <c r="L138" i="13" s="1"/>
  <c r="K138" i="3"/>
  <c r="K138" i="13" s="1"/>
  <c r="J138" i="3"/>
  <c r="J138" i="13" s="1"/>
  <c r="G138" i="3"/>
  <c r="G138" i="13" s="1"/>
  <c r="F138" i="3"/>
  <c r="F138" i="13" s="1"/>
  <c r="E138" i="3"/>
  <c r="E138" i="13" s="1"/>
  <c r="D138" i="3"/>
  <c r="D138" i="13" s="1"/>
  <c r="Y137" i="3"/>
  <c r="Y137" i="13" s="1"/>
  <c r="X137" i="3"/>
  <c r="X137" i="13" s="1"/>
  <c r="W137" i="3"/>
  <c r="V137" i="3"/>
  <c r="U137" i="3"/>
  <c r="U137" i="13" s="1"/>
  <c r="T137" i="3"/>
  <c r="T137" i="13" s="1"/>
  <c r="S137" i="3"/>
  <c r="R137" i="3"/>
  <c r="Q137" i="3"/>
  <c r="Q137" i="13" s="1"/>
  <c r="P137" i="3"/>
  <c r="P137" i="13" s="1"/>
  <c r="M137" i="3"/>
  <c r="M137" i="13" s="1"/>
  <c r="L137" i="3"/>
  <c r="L137" i="13" s="1"/>
  <c r="K137" i="3"/>
  <c r="K137" i="13" s="1"/>
  <c r="J137" i="3"/>
  <c r="J137" i="13" s="1"/>
  <c r="G137" i="3"/>
  <c r="G137" i="13" s="1"/>
  <c r="F137" i="3"/>
  <c r="F137" i="13" s="1"/>
  <c r="E137" i="3"/>
  <c r="E137" i="13" s="1"/>
  <c r="D137" i="3"/>
  <c r="D137" i="13" s="1"/>
  <c r="Y136" i="3"/>
  <c r="Y136" i="13" s="1"/>
  <c r="X136" i="3"/>
  <c r="X136" i="13" s="1"/>
  <c r="U136" i="3"/>
  <c r="T136" i="3"/>
  <c r="T136" i="13" s="1"/>
  <c r="R136" i="3"/>
  <c r="Q136" i="3"/>
  <c r="P136" i="3"/>
  <c r="P136" i="13" s="1"/>
  <c r="M136" i="3"/>
  <c r="M136" i="13" s="1"/>
  <c r="L136" i="3"/>
  <c r="L136" i="13" s="1"/>
  <c r="K136" i="3"/>
  <c r="K136" i="13" s="1"/>
  <c r="J136" i="3"/>
  <c r="J136" i="13" s="1"/>
  <c r="G136" i="3"/>
  <c r="G136" i="13" s="1"/>
  <c r="F136" i="3"/>
  <c r="F136" i="13" s="1"/>
  <c r="E136" i="3"/>
  <c r="E136" i="13" s="1"/>
  <c r="D136" i="3"/>
  <c r="D136" i="13" s="1"/>
  <c r="Y135" i="3"/>
  <c r="Y135" i="13" s="1"/>
  <c r="X135" i="3"/>
  <c r="X135" i="13" s="1"/>
  <c r="W135" i="3"/>
  <c r="U135" i="3"/>
  <c r="U135" i="13" s="1"/>
  <c r="T135" i="3"/>
  <c r="Q135" i="3"/>
  <c r="Q135" i="13" s="1"/>
  <c r="P135" i="3"/>
  <c r="M135" i="3"/>
  <c r="M135" i="13" s="1"/>
  <c r="L135" i="3"/>
  <c r="L135" i="13" s="1"/>
  <c r="K135" i="3"/>
  <c r="K135" i="13" s="1"/>
  <c r="J135" i="3"/>
  <c r="J135" i="13" s="1"/>
  <c r="G135" i="3"/>
  <c r="G135" i="13" s="1"/>
  <c r="F135" i="3"/>
  <c r="F135" i="13" s="1"/>
  <c r="E135" i="3"/>
  <c r="E135" i="13" s="1"/>
  <c r="D135" i="3"/>
  <c r="D135" i="13" s="1"/>
  <c r="Y134" i="3"/>
  <c r="Y134" i="13" s="1"/>
  <c r="X134" i="3"/>
  <c r="X134" i="13" s="1"/>
  <c r="W134" i="3"/>
  <c r="U134" i="3"/>
  <c r="U134" i="13" s="1"/>
  <c r="T134" i="3"/>
  <c r="T134" i="13" s="1"/>
  <c r="S134" i="3"/>
  <c r="Q134" i="3"/>
  <c r="Q134" i="13" s="1"/>
  <c r="P134" i="3"/>
  <c r="P134" i="13" s="1"/>
  <c r="M134" i="3"/>
  <c r="M134" i="13" s="1"/>
  <c r="L134" i="3"/>
  <c r="L134" i="13" s="1"/>
  <c r="K134" i="3"/>
  <c r="K134" i="13" s="1"/>
  <c r="J134" i="3"/>
  <c r="J134" i="13" s="1"/>
  <c r="G134" i="3"/>
  <c r="G134" i="13" s="1"/>
  <c r="F134" i="3"/>
  <c r="F134" i="13" s="1"/>
  <c r="E134" i="3"/>
  <c r="E134" i="13" s="1"/>
  <c r="D134" i="3"/>
  <c r="D134" i="13" s="1"/>
  <c r="Y133" i="3"/>
  <c r="Y133" i="13" s="1"/>
  <c r="X133" i="3"/>
  <c r="X133" i="13" s="1"/>
  <c r="U133" i="3"/>
  <c r="U133" i="13" s="1"/>
  <c r="T133" i="3"/>
  <c r="T133" i="13" s="1"/>
  <c r="Q133" i="3"/>
  <c r="Q133" i="13" s="1"/>
  <c r="P133" i="3"/>
  <c r="P133" i="13" s="1"/>
  <c r="M133" i="3"/>
  <c r="M133" i="13" s="1"/>
  <c r="L133" i="3"/>
  <c r="L133" i="13" s="1"/>
  <c r="K133" i="3"/>
  <c r="K133" i="13" s="1"/>
  <c r="J133" i="3"/>
  <c r="J133" i="13" s="1"/>
  <c r="I133" i="3"/>
  <c r="G133" i="3"/>
  <c r="G133" i="13" s="1"/>
  <c r="F133" i="3"/>
  <c r="F133" i="13" s="1"/>
  <c r="E133" i="3"/>
  <c r="E133" i="13" s="1"/>
  <c r="D133" i="3"/>
  <c r="D133" i="13" s="1"/>
  <c r="Y132" i="3"/>
  <c r="Y132" i="13" s="1"/>
  <c r="X132" i="3"/>
  <c r="X132" i="13" s="1"/>
  <c r="V132" i="3"/>
  <c r="U132" i="3"/>
  <c r="T132" i="3"/>
  <c r="T132" i="13" s="1"/>
  <c r="Q132" i="3"/>
  <c r="P132" i="3"/>
  <c r="P132" i="13" s="1"/>
  <c r="M132" i="3"/>
  <c r="M132" i="13" s="1"/>
  <c r="L132" i="3"/>
  <c r="L132" i="13" s="1"/>
  <c r="K132" i="3"/>
  <c r="K132" i="13" s="1"/>
  <c r="J132" i="3"/>
  <c r="J132" i="13" s="1"/>
  <c r="G132" i="3"/>
  <c r="G132" i="13" s="1"/>
  <c r="F132" i="3"/>
  <c r="F132" i="13" s="1"/>
  <c r="E132" i="3"/>
  <c r="E132" i="13" s="1"/>
  <c r="D132" i="3"/>
  <c r="D132" i="13" s="1"/>
  <c r="Y131" i="3"/>
  <c r="Y131" i="13" s="1"/>
  <c r="X131" i="3"/>
  <c r="X131" i="13" s="1"/>
  <c r="U131" i="3"/>
  <c r="U131" i="13" s="1"/>
  <c r="T131" i="3"/>
  <c r="Q131" i="3"/>
  <c r="Q131" i="13" s="1"/>
  <c r="P131" i="3"/>
  <c r="M131" i="3"/>
  <c r="M131" i="13" s="1"/>
  <c r="L131" i="3"/>
  <c r="L131" i="13" s="1"/>
  <c r="K131" i="3"/>
  <c r="K131" i="13" s="1"/>
  <c r="J131" i="3"/>
  <c r="J131" i="13" s="1"/>
  <c r="G131" i="3"/>
  <c r="G131" i="13" s="1"/>
  <c r="F131" i="3"/>
  <c r="F131" i="13" s="1"/>
  <c r="E131" i="3"/>
  <c r="E131" i="13" s="1"/>
  <c r="D131" i="3"/>
  <c r="D131" i="13" s="1"/>
  <c r="Y130" i="3"/>
  <c r="Y130" i="13" s="1"/>
  <c r="X130" i="3"/>
  <c r="X130" i="13" s="1"/>
  <c r="W130" i="3"/>
  <c r="V130" i="3"/>
  <c r="U130" i="3"/>
  <c r="U130" i="13" s="1"/>
  <c r="T130" i="3"/>
  <c r="T130" i="13" s="1"/>
  <c r="S130" i="3"/>
  <c r="R130" i="3"/>
  <c r="Q130" i="3"/>
  <c r="Q130" i="13" s="1"/>
  <c r="P130" i="3"/>
  <c r="P130" i="13" s="1"/>
  <c r="M130" i="3"/>
  <c r="M130" i="13" s="1"/>
  <c r="L130" i="3"/>
  <c r="L130" i="13" s="1"/>
  <c r="K130" i="3"/>
  <c r="K130" i="13" s="1"/>
  <c r="J130" i="3"/>
  <c r="J130" i="13" s="1"/>
  <c r="G130" i="3"/>
  <c r="G130" i="13" s="1"/>
  <c r="F130" i="3"/>
  <c r="F130" i="13" s="1"/>
  <c r="E130" i="3"/>
  <c r="E130" i="13" s="1"/>
  <c r="D130" i="3"/>
  <c r="D130" i="13" s="1"/>
  <c r="Y129" i="3"/>
  <c r="Y129" i="13" s="1"/>
  <c r="X129" i="3"/>
  <c r="X129" i="13" s="1"/>
  <c r="U129" i="3"/>
  <c r="U129" i="13" s="1"/>
  <c r="T129" i="3"/>
  <c r="T129" i="13" s="1"/>
  <c r="Q129" i="3"/>
  <c r="Q129" i="13" s="1"/>
  <c r="P129" i="3"/>
  <c r="P129" i="13" s="1"/>
  <c r="M129" i="3"/>
  <c r="M129" i="13" s="1"/>
  <c r="L129" i="3"/>
  <c r="L129" i="13" s="1"/>
  <c r="K129" i="3"/>
  <c r="K129" i="13" s="1"/>
  <c r="J129" i="3"/>
  <c r="J129" i="13" s="1"/>
  <c r="I129" i="3"/>
  <c r="G129" i="3"/>
  <c r="G129" i="13" s="1"/>
  <c r="F129" i="3"/>
  <c r="F129" i="13" s="1"/>
  <c r="E129" i="3"/>
  <c r="E129" i="13" s="1"/>
  <c r="D129" i="3"/>
  <c r="D129" i="13" s="1"/>
  <c r="Y128" i="3"/>
  <c r="Y128" i="13" s="1"/>
  <c r="X128" i="3"/>
  <c r="X128" i="13" s="1"/>
  <c r="U128" i="3"/>
  <c r="T128" i="3"/>
  <c r="T128" i="13" s="1"/>
  <c r="Q128" i="3"/>
  <c r="P128" i="3"/>
  <c r="P128" i="13" s="1"/>
  <c r="M128" i="3"/>
  <c r="M128" i="13" s="1"/>
  <c r="L128" i="3"/>
  <c r="L128" i="13" s="1"/>
  <c r="K128" i="3"/>
  <c r="K128" i="13" s="1"/>
  <c r="J128" i="3"/>
  <c r="J128" i="13" s="1"/>
  <c r="G128" i="3"/>
  <c r="G128" i="13" s="1"/>
  <c r="F128" i="3"/>
  <c r="F128" i="13" s="1"/>
  <c r="E128" i="3"/>
  <c r="E128" i="13" s="1"/>
  <c r="D128" i="3"/>
  <c r="D128" i="13" s="1"/>
  <c r="Y127" i="3"/>
  <c r="Y127" i="13" s="1"/>
  <c r="X127" i="3"/>
  <c r="X127" i="13" s="1"/>
  <c r="U127" i="3"/>
  <c r="U127" i="13" s="1"/>
  <c r="T127" i="3"/>
  <c r="Q127" i="3"/>
  <c r="Q127" i="13" s="1"/>
  <c r="P127" i="3"/>
  <c r="O127" i="3"/>
  <c r="M127" i="3"/>
  <c r="M127" i="13" s="1"/>
  <c r="L127" i="3"/>
  <c r="L127" i="13" s="1"/>
  <c r="K127" i="3"/>
  <c r="K127" i="13" s="1"/>
  <c r="J127" i="3"/>
  <c r="J127" i="13" s="1"/>
  <c r="G127" i="3"/>
  <c r="G127" i="13" s="1"/>
  <c r="F127" i="3"/>
  <c r="F127" i="13" s="1"/>
  <c r="E127" i="3"/>
  <c r="E127" i="13" s="1"/>
  <c r="D127" i="3"/>
  <c r="D127" i="13" s="1"/>
  <c r="Y126" i="3"/>
  <c r="Y126" i="13" s="1"/>
  <c r="X126" i="3"/>
  <c r="X126" i="13" s="1"/>
  <c r="W126" i="3"/>
  <c r="V126" i="3"/>
  <c r="U126" i="3"/>
  <c r="U126" i="13" s="1"/>
  <c r="T126" i="3"/>
  <c r="T126" i="13" s="1"/>
  <c r="S126" i="3"/>
  <c r="R126" i="3"/>
  <c r="Q126" i="3"/>
  <c r="Q126" i="13" s="1"/>
  <c r="P126" i="3"/>
  <c r="P126" i="13" s="1"/>
  <c r="M126" i="3"/>
  <c r="M126" i="13" s="1"/>
  <c r="L126" i="3"/>
  <c r="L126" i="13" s="1"/>
  <c r="K126" i="3"/>
  <c r="K126" i="13" s="1"/>
  <c r="J126" i="3"/>
  <c r="J126" i="13" s="1"/>
  <c r="G126" i="3"/>
  <c r="G126" i="13" s="1"/>
  <c r="F126" i="3"/>
  <c r="F126" i="13" s="1"/>
  <c r="E126" i="3"/>
  <c r="E126" i="13" s="1"/>
  <c r="D126" i="3"/>
  <c r="D126" i="13" s="1"/>
  <c r="Y125" i="3"/>
  <c r="Y125" i="13" s="1"/>
  <c r="X125" i="3"/>
  <c r="X125" i="13" s="1"/>
  <c r="W125" i="3"/>
  <c r="U125" i="3"/>
  <c r="U125" i="13" s="1"/>
  <c r="T125" i="3"/>
  <c r="T125" i="13" s="1"/>
  <c r="S125" i="3"/>
  <c r="Q125" i="3"/>
  <c r="Q125" i="13" s="1"/>
  <c r="P125" i="3"/>
  <c r="P125" i="13" s="1"/>
  <c r="M125" i="3"/>
  <c r="M125" i="13" s="1"/>
  <c r="L125" i="3"/>
  <c r="L125" i="13" s="1"/>
  <c r="K125" i="3"/>
  <c r="K125" i="13" s="1"/>
  <c r="J125" i="3"/>
  <c r="J125" i="13" s="1"/>
  <c r="I125" i="3"/>
  <c r="G125" i="3"/>
  <c r="G125" i="13" s="1"/>
  <c r="F125" i="3"/>
  <c r="F125" i="13" s="1"/>
  <c r="E125" i="3"/>
  <c r="E125" i="13" s="1"/>
  <c r="D125" i="3"/>
  <c r="D125" i="13" s="1"/>
  <c r="Y124" i="3"/>
  <c r="Y124" i="13" s="1"/>
  <c r="X124" i="3"/>
  <c r="X124" i="13" s="1"/>
  <c r="U124" i="3"/>
  <c r="T124" i="3"/>
  <c r="T124" i="13" s="1"/>
  <c r="Q124" i="3"/>
  <c r="P124" i="3"/>
  <c r="P124" i="13" s="1"/>
  <c r="M124" i="3"/>
  <c r="M124" i="13" s="1"/>
  <c r="L124" i="3"/>
  <c r="L124" i="13" s="1"/>
  <c r="K124" i="3"/>
  <c r="K124" i="13" s="1"/>
  <c r="J124" i="3"/>
  <c r="J124" i="13" s="1"/>
  <c r="G124" i="3"/>
  <c r="G124" i="13" s="1"/>
  <c r="F124" i="3"/>
  <c r="F124" i="13" s="1"/>
  <c r="E124" i="3"/>
  <c r="E124" i="13" s="1"/>
  <c r="D124" i="3"/>
  <c r="D124" i="13" s="1"/>
  <c r="Y123" i="3"/>
  <c r="Y123" i="13" s="1"/>
  <c r="X123" i="3"/>
  <c r="X123" i="13" s="1"/>
  <c r="U123" i="3"/>
  <c r="U123" i="13" s="1"/>
  <c r="T123" i="3"/>
  <c r="S123" i="3"/>
  <c r="Q123" i="3"/>
  <c r="Q123" i="13" s="1"/>
  <c r="P123" i="3"/>
  <c r="O123" i="3"/>
  <c r="M123" i="3"/>
  <c r="M123" i="13" s="1"/>
  <c r="L123" i="3"/>
  <c r="L123" i="13" s="1"/>
  <c r="K123" i="3"/>
  <c r="K123" i="13" s="1"/>
  <c r="J123" i="3"/>
  <c r="J123" i="13" s="1"/>
  <c r="G123" i="3"/>
  <c r="G123" i="13" s="1"/>
  <c r="F123" i="3"/>
  <c r="F123" i="13" s="1"/>
  <c r="E123" i="3"/>
  <c r="E123" i="13" s="1"/>
  <c r="D123" i="3"/>
  <c r="D123" i="13" s="1"/>
  <c r="Y122" i="3"/>
  <c r="Y122" i="13" s="1"/>
  <c r="X122" i="3"/>
  <c r="X122" i="13" s="1"/>
  <c r="U122" i="3"/>
  <c r="U122" i="13" s="1"/>
  <c r="T122" i="3"/>
  <c r="T122" i="13" s="1"/>
  <c r="Q122" i="3"/>
  <c r="Q122" i="13" s="1"/>
  <c r="P122" i="3"/>
  <c r="P122" i="13" s="1"/>
  <c r="M122" i="3"/>
  <c r="M122" i="13" s="1"/>
  <c r="L122" i="3"/>
  <c r="L122" i="13" s="1"/>
  <c r="K122" i="3"/>
  <c r="K122" i="13" s="1"/>
  <c r="J122" i="3"/>
  <c r="J122" i="13" s="1"/>
  <c r="G122" i="3"/>
  <c r="G122" i="13" s="1"/>
  <c r="F122" i="3"/>
  <c r="F122" i="13" s="1"/>
  <c r="E122" i="3"/>
  <c r="E122" i="13" s="1"/>
  <c r="D122" i="3"/>
  <c r="D122" i="13" s="1"/>
  <c r="Y121" i="3"/>
  <c r="Y121" i="13" s="1"/>
  <c r="X121" i="3"/>
  <c r="X121" i="13" s="1"/>
  <c r="W121" i="3"/>
  <c r="V121" i="3"/>
  <c r="U121" i="3"/>
  <c r="U121" i="13" s="1"/>
  <c r="T121" i="3"/>
  <c r="T121" i="13" s="1"/>
  <c r="S121" i="3"/>
  <c r="R121" i="3"/>
  <c r="Q121" i="3"/>
  <c r="Q121" i="13" s="1"/>
  <c r="P121" i="3"/>
  <c r="P121" i="13" s="1"/>
  <c r="M121" i="3"/>
  <c r="M121" i="13" s="1"/>
  <c r="L121" i="3"/>
  <c r="L121" i="13" s="1"/>
  <c r="K121" i="3"/>
  <c r="K121" i="13" s="1"/>
  <c r="J121" i="3"/>
  <c r="J121" i="13" s="1"/>
  <c r="G121" i="3"/>
  <c r="G121" i="13" s="1"/>
  <c r="F121" i="3"/>
  <c r="F121" i="13" s="1"/>
  <c r="E121" i="3"/>
  <c r="E121" i="13" s="1"/>
  <c r="D121" i="3"/>
  <c r="D121" i="13" s="1"/>
  <c r="Y120" i="3"/>
  <c r="Y120" i="13" s="1"/>
  <c r="X120" i="3"/>
  <c r="X120" i="13" s="1"/>
  <c r="U120" i="3"/>
  <c r="T120" i="3"/>
  <c r="T120" i="13" s="1"/>
  <c r="R120" i="3"/>
  <c r="Q120" i="3"/>
  <c r="P120" i="3"/>
  <c r="P120" i="13" s="1"/>
  <c r="M120" i="3"/>
  <c r="M120" i="13" s="1"/>
  <c r="L120" i="3"/>
  <c r="L120" i="13" s="1"/>
  <c r="K120" i="3"/>
  <c r="K120" i="13" s="1"/>
  <c r="J120" i="3"/>
  <c r="J120" i="13" s="1"/>
  <c r="G120" i="3"/>
  <c r="G120" i="13" s="1"/>
  <c r="F120" i="3"/>
  <c r="F120" i="13" s="1"/>
  <c r="E120" i="3"/>
  <c r="E120" i="13" s="1"/>
  <c r="D120" i="3"/>
  <c r="D120" i="13" s="1"/>
  <c r="Y119" i="3"/>
  <c r="Y119" i="13" s="1"/>
  <c r="X119" i="3"/>
  <c r="X119" i="13" s="1"/>
  <c r="W119" i="3"/>
  <c r="U119" i="3"/>
  <c r="U119" i="13" s="1"/>
  <c r="T119" i="3"/>
  <c r="Q119" i="3"/>
  <c r="Q119" i="13" s="1"/>
  <c r="P119" i="3"/>
  <c r="O119" i="3"/>
  <c r="M119" i="3"/>
  <c r="M119" i="13" s="1"/>
  <c r="L119" i="3"/>
  <c r="L119" i="13" s="1"/>
  <c r="K119" i="3"/>
  <c r="K119" i="13" s="1"/>
  <c r="J119" i="3"/>
  <c r="J119" i="13" s="1"/>
  <c r="G119" i="3"/>
  <c r="G119" i="13" s="1"/>
  <c r="F119" i="3"/>
  <c r="F119" i="13" s="1"/>
  <c r="E119" i="3"/>
  <c r="E119" i="13" s="1"/>
  <c r="D119" i="3"/>
  <c r="D119" i="13" s="1"/>
  <c r="Y118" i="3"/>
  <c r="Y118" i="13" s="1"/>
  <c r="X118" i="3"/>
  <c r="X118" i="13" s="1"/>
  <c r="W118" i="3"/>
  <c r="U118" i="3"/>
  <c r="U118" i="13" s="1"/>
  <c r="T118" i="3"/>
  <c r="T118" i="13" s="1"/>
  <c r="S118" i="3"/>
  <c r="Q118" i="3"/>
  <c r="Q118" i="13" s="1"/>
  <c r="P118" i="3"/>
  <c r="P118" i="13" s="1"/>
  <c r="M118" i="3"/>
  <c r="M118" i="13" s="1"/>
  <c r="L118" i="3"/>
  <c r="L118" i="13" s="1"/>
  <c r="K118" i="3"/>
  <c r="K118" i="13" s="1"/>
  <c r="J118" i="3"/>
  <c r="J118" i="13" s="1"/>
  <c r="G118" i="3"/>
  <c r="G118" i="13" s="1"/>
  <c r="F118" i="3"/>
  <c r="F118" i="13" s="1"/>
  <c r="E118" i="3"/>
  <c r="E118" i="13" s="1"/>
  <c r="D118" i="3"/>
  <c r="D118" i="13" s="1"/>
  <c r="Y117" i="3"/>
  <c r="Y117" i="13" s="1"/>
  <c r="X117" i="3"/>
  <c r="X117" i="13" s="1"/>
  <c r="U117" i="3"/>
  <c r="U117" i="13" s="1"/>
  <c r="T117" i="3"/>
  <c r="T117" i="13" s="1"/>
  <c r="Q117" i="3"/>
  <c r="Q117" i="13" s="1"/>
  <c r="P117" i="3"/>
  <c r="P117" i="13" s="1"/>
  <c r="M117" i="3"/>
  <c r="M117" i="13" s="1"/>
  <c r="L117" i="3"/>
  <c r="L117" i="13" s="1"/>
  <c r="K117" i="3"/>
  <c r="K117" i="13" s="1"/>
  <c r="J117" i="3"/>
  <c r="J117" i="13" s="1"/>
  <c r="I117" i="3"/>
  <c r="G117" i="3"/>
  <c r="G117" i="13" s="1"/>
  <c r="F117" i="3"/>
  <c r="F117" i="13" s="1"/>
  <c r="E117" i="3"/>
  <c r="E117" i="13" s="1"/>
  <c r="D117" i="3"/>
  <c r="D117" i="13" s="1"/>
  <c r="Y116" i="3"/>
  <c r="Y116" i="13" s="1"/>
  <c r="X116" i="3"/>
  <c r="X116" i="13" s="1"/>
  <c r="V116" i="3"/>
  <c r="U116" i="3"/>
  <c r="T116" i="3"/>
  <c r="T116" i="13" s="1"/>
  <c r="Q116" i="3"/>
  <c r="P116" i="3"/>
  <c r="P116" i="13" s="1"/>
  <c r="M116" i="3"/>
  <c r="M116" i="13" s="1"/>
  <c r="L116" i="3"/>
  <c r="L116" i="13" s="1"/>
  <c r="K116" i="3"/>
  <c r="K116" i="13" s="1"/>
  <c r="J116" i="3"/>
  <c r="J116" i="13" s="1"/>
  <c r="G116" i="3"/>
  <c r="G116" i="13" s="1"/>
  <c r="F116" i="3"/>
  <c r="F116" i="13" s="1"/>
  <c r="E116" i="3"/>
  <c r="E116" i="13" s="1"/>
  <c r="D116" i="3"/>
  <c r="D116" i="13" s="1"/>
  <c r="Y115" i="3"/>
  <c r="Y115" i="13" s="1"/>
  <c r="X115" i="3"/>
  <c r="X115" i="13" s="1"/>
  <c r="U115" i="3"/>
  <c r="U115" i="13" s="1"/>
  <c r="T115" i="3"/>
  <c r="Q115" i="3"/>
  <c r="Q115" i="13" s="1"/>
  <c r="P115" i="3"/>
  <c r="M115" i="3"/>
  <c r="M115" i="13" s="1"/>
  <c r="L115" i="3"/>
  <c r="L115" i="13" s="1"/>
  <c r="K115" i="3"/>
  <c r="K115" i="13" s="1"/>
  <c r="J115" i="3"/>
  <c r="J115" i="13" s="1"/>
  <c r="G115" i="3"/>
  <c r="G115" i="13" s="1"/>
  <c r="F115" i="3"/>
  <c r="F115" i="13" s="1"/>
  <c r="E115" i="3"/>
  <c r="E115" i="13" s="1"/>
  <c r="D115" i="3"/>
  <c r="D115" i="13" s="1"/>
  <c r="Y114" i="3"/>
  <c r="Y114" i="13" s="1"/>
  <c r="X114" i="3"/>
  <c r="X114" i="13" s="1"/>
  <c r="W114" i="3"/>
  <c r="V114" i="3"/>
  <c r="U114" i="3"/>
  <c r="U114" i="13" s="1"/>
  <c r="T114" i="3"/>
  <c r="T114" i="13" s="1"/>
  <c r="S114" i="3"/>
  <c r="R114" i="3"/>
  <c r="Q114" i="3"/>
  <c r="Q114" i="13" s="1"/>
  <c r="P114" i="3"/>
  <c r="P114" i="13" s="1"/>
  <c r="M114" i="3"/>
  <c r="M114" i="13" s="1"/>
  <c r="L114" i="3"/>
  <c r="L114" i="13" s="1"/>
  <c r="K114" i="3"/>
  <c r="K114" i="13" s="1"/>
  <c r="J114" i="3"/>
  <c r="J114" i="13" s="1"/>
  <c r="G114" i="3"/>
  <c r="G114" i="13" s="1"/>
  <c r="F114" i="3"/>
  <c r="F114" i="13" s="1"/>
  <c r="E114" i="3"/>
  <c r="E114" i="13" s="1"/>
  <c r="D114" i="3"/>
  <c r="D114" i="13" s="1"/>
  <c r="Y113" i="3"/>
  <c r="Y113" i="13" s="1"/>
  <c r="X113" i="3"/>
  <c r="X113" i="13" s="1"/>
  <c r="U113" i="3"/>
  <c r="U113" i="13" s="1"/>
  <c r="T113" i="3"/>
  <c r="T113" i="13" s="1"/>
  <c r="Q113" i="3"/>
  <c r="Q113" i="13" s="1"/>
  <c r="P113" i="3"/>
  <c r="P113" i="13" s="1"/>
  <c r="M113" i="3"/>
  <c r="M113" i="13" s="1"/>
  <c r="L113" i="3"/>
  <c r="L113" i="13" s="1"/>
  <c r="K113" i="3"/>
  <c r="K113" i="13" s="1"/>
  <c r="J113" i="3"/>
  <c r="J113" i="13" s="1"/>
  <c r="I113" i="3"/>
  <c r="G113" i="3"/>
  <c r="G113" i="13" s="1"/>
  <c r="F113" i="3"/>
  <c r="F113" i="13" s="1"/>
  <c r="E113" i="3"/>
  <c r="E113" i="13" s="1"/>
  <c r="D113" i="3"/>
  <c r="D113" i="13" s="1"/>
  <c r="Y112" i="3"/>
  <c r="Y112" i="13" s="1"/>
  <c r="X112" i="3"/>
  <c r="X112" i="13" s="1"/>
  <c r="U112" i="3"/>
  <c r="T112" i="3"/>
  <c r="T112" i="13" s="1"/>
  <c r="Q112" i="3"/>
  <c r="P112" i="3"/>
  <c r="P112" i="13" s="1"/>
  <c r="M112" i="3"/>
  <c r="M112" i="13" s="1"/>
  <c r="L112" i="3"/>
  <c r="L112" i="13" s="1"/>
  <c r="K112" i="3"/>
  <c r="K112" i="13" s="1"/>
  <c r="J112" i="3"/>
  <c r="J112" i="13" s="1"/>
  <c r="G112" i="3"/>
  <c r="G112" i="13" s="1"/>
  <c r="F112" i="3"/>
  <c r="F112" i="13" s="1"/>
  <c r="E112" i="3"/>
  <c r="E112" i="13" s="1"/>
  <c r="D112" i="3"/>
  <c r="D112" i="13" s="1"/>
  <c r="Y111" i="3"/>
  <c r="Y111" i="13" s="1"/>
  <c r="X111" i="3"/>
  <c r="X111" i="13" s="1"/>
  <c r="U111" i="3"/>
  <c r="U111" i="13" s="1"/>
  <c r="T111" i="3"/>
  <c r="Q111" i="3"/>
  <c r="Q111" i="13" s="1"/>
  <c r="P111" i="3"/>
  <c r="O111" i="3"/>
  <c r="M111" i="3"/>
  <c r="M111" i="13" s="1"/>
  <c r="L111" i="3"/>
  <c r="L111" i="13" s="1"/>
  <c r="K111" i="3"/>
  <c r="K111" i="13" s="1"/>
  <c r="J111" i="3"/>
  <c r="J111" i="13" s="1"/>
  <c r="G111" i="3"/>
  <c r="G111" i="13" s="1"/>
  <c r="F111" i="3"/>
  <c r="F111" i="13" s="1"/>
  <c r="E111" i="3"/>
  <c r="E111" i="13" s="1"/>
  <c r="D111" i="3"/>
  <c r="D111" i="13" s="1"/>
  <c r="Y110" i="3"/>
  <c r="Y110" i="13" s="1"/>
  <c r="X110" i="3"/>
  <c r="X110" i="13" s="1"/>
  <c r="W110" i="3"/>
  <c r="V110" i="3"/>
  <c r="U110" i="3"/>
  <c r="U110" i="13" s="1"/>
  <c r="T110" i="3"/>
  <c r="T110" i="13" s="1"/>
  <c r="S110" i="3"/>
  <c r="R110" i="3"/>
  <c r="Q110" i="3"/>
  <c r="Q110" i="13" s="1"/>
  <c r="P110" i="3"/>
  <c r="P110" i="13" s="1"/>
  <c r="M110" i="3"/>
  <c r="M110" i="13" s="1"/>
  <c r="L110" i="3"/>
  <c r="L110" i="13" s="1"/>
  <c r="K110" i="3"/>
  <c r="K110" i="13" s="1"/>
  <c r="J110" i="3"/>
  <c r="J110" i="13" s="1"/>
  <c r="G110" i="3"/>
  <c r="G110" i="13" s="1"/>
  <c r="F110" i="3"/>
  <c r="F110" i="13" s="1"/>
  <c r="E110" i="3"/>
  <c r="E110" i="13" s="1"/>
  <c r="D110" i="3"/>
  <c r="D110" i="13" s="1"/>
  <c r="Y109" i="3"/>
  <c r="Y109" i="13" s="1"/>
  <c r="X109" i="3"/>
  <c r="X109" i="13" s="1"/>
  <c r="W109" i="3"/>
  <c r="U109" i="3"/>
  <c r="U109" i="13" s="1"/>
  <c r="T109" i="3"/>
  <c r="T109" i="13" s="1"/>
  <c r="S109" i="3"/>
  <c r="Q109" i="3"/>
  <c r="Q109" i="13" s="1"/>
  <c r="P109" i="3"/>
  <c r="P109" i="13" s="1"/>
  <c r="M109" i="3"/>
  <c r="M109" i="13" s="1"/>
  <c r="L109" i="3"/>
  <c r="L109" i="13" s="1"/>
  <c r="K109" i="3"/>
  <c r="K109" i="13" s="1"/>
  <c r="J109" i="3"/>
  <c r="J109" i="13" s="1"/>
  <c r="I109" i="3"/>
  <c r="G109" i="3"/>
  <c r="G109" i="13" s="1"/>
  <c r="F109" i="3"/>
  <c r="F109" i="13" s="1"/>
  <c r="E109" i="3"/>
  <c r="E109" i="13" s="1"/>
  <c r="D109" i="3"/>
  <c r="D109" i="13" s="1"/>
  <c r="Y108" i="3"/>
  <c r="Y108" i="13" s="1"/>
  <c r="X108" i="3"/>
  <c r="X108" i="13" s="1"/>
  <c r="U108" i="3"/>
  <c r="T108" i="3"/>
  <c r="T108" i="13" s="1"/>
  <c r="Q108" i="3"/>
  <c r="P108" i="3"/>
  <c r="P108" i="13" s="1"/>
  <c r="M108" i="3"/>
  <c r="M108" i="13" s="1"/>
  <c r="L108" i="3"/>
  <c r="L108" i="13" s="1"/>
  <c r="K108" i="3"/>
  <c r="K108" i="13" s="1"/>
  <c r="J108" i="3"/>
  <c r="J108" i="13" s="1"/>
  <c r="G108" i="3"/>
  <c r="G108" i="13" s="1"/>
  <c r="F108" i="3"/>
  <c r="F108" i="13" s="1"/>
  <c r="E108" i="3"/>
  <c r="E108" i="13" s="1"/>
  <c r="D108" i="3"/>
  <c r="D108" i="13" s="1"/>
  <c r="Y107" i="3"/>
  <c r="Y107" i="13" s="1"/>
  <c r="X107" i="3"/>
  <c r="X107" i="13" s="1"/>
  <c r="U107" i="3"/>
  <c r="U107" i="13" s="1"/>
  <c r="T107" i="3"/>
  <c r="S107" i="3"/>
  <c r="Q107" i="3"/>
  <c r="Q107" i="13" s="1"/>
  <c r="P107" i="3"/>
  <c r="O107" i="3"/>
  <c r="M107" i="3"/>
  <c r="M107" i="13" s="1"/>
  <c r="L107" i="3"/>
  <c r="L107" i="13" s="1"/>
  <c r="K107" i="3"/>
  <c r="K107" i="13" s="1"/>
  <c r="J107" i="3"/>
  <c r="J107" i="13" s="1"/>
  <c r="G107" i="3"/>
  <c r="G107" i="13" s="1"/>
  <c r="F107" i="3"/>
  <c r="F107" i="13" s="1"/>
  <c r="E107" i="3"/>
  <c r="E107" i="13" s="1"/>
  <c r="D107" i="3"/>
  <c r="D107" i="13" s="1"/>
  <c r="Y106" i="3"/>
  <c r="Y106" i="13" s="1"/>
  <c r="X106" i="3"/>
  <c r="X106" i="13" s="1"/>
  <c r="U106" i="3"/>
  <c r="U106" i="13" s="1"/>
  <c r="T106" i="3"/>
  <c r="T106" i="13" s="1"/>
  <c r="Q106" i="3"/>
  <c r="Q106" i="13" s="1"/>
  <c r="P106" i="3"/>
  <c r="P106" i="13" s="1"/>
  <c r="M106" i="3"/>
  <c r="M106" i="13" s="1"/>
  <c r="L106" i="3"/>
  <c r="L106" i="13" s="1"/>
  <c r="K106" i="3"/>
  <c r="K106" i="13" s="1"/>
  <c r="J106" i="3"/>
  <c r="J106" i="13" s="1"/>
  <c r="G106" i="3"/>
  <c r="G106" i="13" s="1"/>
  <c r="F106" i="3"/>
  <c r="F106" i="13" s="1"/>
  <c r="E106" i="3"/>
  <c r="E106" i="13" s="1"/>
  <c r="D106" i="3"/>
  <c r="D106" i="13" s="1"/>
  <c r="Y105" i="3"/>
  <c r="Y105" i="13" s="1"/>
  <c r="X105" i="3"/>
  <c r="X105" i="13" s="1"/>
  <c r="W105" i="3"/>
  <c r="V105" i="3"/>
  <c r="U105" i="3"/>
  <c r="U105" i="13" s="1"/>
  <c r="T105" i="3"/>
  <c r="T105" i="13" s="1"/>
  <c r="S105" i="3"/>
  <c r="R105" i="3"/>
  <c r="Q105" i="3"/>
  <c r="Q105" i="13" s="1"/>
  <c r="P105" i="3"/>
  <c r="P105" i="13" s="1"/>
  <c r="M105" i="3"/>
  <c r="M105" i="13" s="1"/>
  <c r="L105" i="3"/>
  <c r="L105" i="13" s="1"/>
  <c r="K105" i="3"/>
  <c r="K105" i="13" s="1"/>
  <c r="J105" i="3"/>
  <c r="J105" i="13" s="1"/>
  <c r="G105" i="3"/>
  <c r="G105" i="13" s="1"/>
  <c r="F105" i="3"/>
  <c r="F105" i="13" s="1"/>
  <c r="E105" i="3"/>
  <c r="E105" i="13" s="1"/>
  <c r="D105" i="3"/>
  <c r="D105" i="13" s="1"/>
  <c r="Y104" i="3"/>
  <c r="Y104" i="13" s="1"/>
  <c r="X104" i="3"/>
  <c r="X104" i="13" s="1"/>
  <c r="U104" i="3"/>
  <c r="T104" i="3"/>
  <c r="T104" i="13" s="1"/>
  <c r="R104" i="3"/>
  <c r="Q104" i="3"/>
  <c r="P104" i="3"/>
  <c r="P104" i="13" s="1"/>
  <c r="M104" i="3"/>
  <c r="M104" i="13" s="1"/>
  <c r="L104" i="3"/>
  <c r="L104" i="13" s="1"/>
  <c r="K104" i="3"/>
  <c r="K104" i="13" s="1"/>
  <c r="J104" i="3"/>
  <c r="J104" i="13" s="1"/>
  <c r="G104" i="3"/>
  <c r="G104" i="13" s="1"/>
  <c r="F104" i="3"/>
  <c r="F104" i="13" s="1"/>
  <c r="E104" i="3"/>
  <c r="E104" i="13" s="1"/>
  <c r="D104" i="3"/>
  <c r="D104" i="13" s="1"/>
  <c r="Y103" i="3"/>
  <c r="Y103" i="13" s="1"/>
  <c r="X103" i="3"/>
  <c r="X103" i="13" s="1"/>
  <c r="W103" i="3"/>
  <c r="U103" i="3"/>
  <c r="U103" i="13" s="1"/>
  <c r="T103" i="3"/>
  <c r="Q103" i="3"/>
  <c r="Q103" i="13" s="1"/>
  <c r="P103" i="3"/>
  <c r="O103" i="3"/>
  <c r="M103" i="3"/>
  <c r="M103" i="13" s="1"/>
  <c r="L103" i="3"/>
  <c r="L103" i="13" s="1"/>
  <c r="K103" i="3"/>
  <c r="K103" i="13" s="1"/>
  <c r="J103" i="3"/>
  <c r="J103" i="13" s="1"/>
  <c r="G103" i="3"/>
  <c r="G103" i="13" s="1"/>
  <c r="F103" i="3"/>
  <c r="F103" i="13" s="1"/>
  <c r="E103" i="3"/>
  <c r="E103" i="13" s="1"/>
  <c r="D103" i="3"/>
  <c r="D103" i="13" s="1"/>
  <c r="Y102" i="3"/>
  <c r="Y102" i="13" s="1"/>
  <c r="X102" i="3"/>
  <c r="X102" i="13" s="1"/>
  <c r="W102" i="3"/>
  <c r="U102" i="3"/>
  <c r="U102" i="13" s="1"/>
  <c r="T102" i="3"/>
  <c r="T102" i="13" s="1"/>
  <c r="S102" i="3"/>
  <c r="Q102" i="3"/>
  <c r="Q102" i="13" s="1"/>
  <c r="P102" i="3"/>
  <c r="P102" i="13" s="1"/>
  <c r="M102" i="3"/>
  <c r="M102" i="13" s="1"/>
  <c r="L102" i="3"/>
  <c r="L102" i="13" s="1"/>
  <c r="K102" i="3"/>
  <c r="K102" i="13" s="1"/>
  <c r="J102" i="3"/>
  <c r="J102" i="13" s="1"/>
  <c r="G102" i="3"/>
  <c r="G102" i="13" s="1"/>
  <c r="F102" i="3"/>
  <c r="F102" i="13" s="1"/>
  <c r="E102" i="3"/>
  <c r="E102" i="13" s="1"/>
  <c r="D102" i="3"/>
  <c r="D102" i="13" s="1"/>
  <c r="Y101" i="3"/>
  <c r="Y101" i="13" s="1"/>
  <c r="X101" i="3"/>
  <c r="X101" i="13" s="1"/>
  <c r="U101" i="3"/>
  <c r="U101" i="13" s="1"/>
  <c r="T101" i="3"/>
  <c r="T101" i="13" s="1"/>
  <c r="Q101" i="3"/>
  <c r="Q101" i="13" s="1"/>
  <c r="P101" i="3"/>
  <c r="P101" i="13" s="1"/>
  <c r="M101" i="3"/>
  <c r="M101" i="13" s="1"/>
  <c r="L101" i="3"/>
  <c r="L101" i="13" s="1"/>
  <c r="K101" i="3"/>
  <c r="K101" i="13" s="1"/>
  <c r="J101" i="3"/>
  <c r="J101" i="13" s="1"/>
  <c r="I101" i="3"/>
  <c r="G101" i="3"/>
  <c r="G101" i="13" s="1"/>
  <c r="F101" i="3"/>
  <c r="F101" i="13" s="1"/>
  <c r="E101" i="3"/>
  <c r="E101" i="13" s="1"/>
  <c r="D101" i="3"/>
  <c r="D101" i="13" s="1"/>
  <c r="Y100" i="3"/>
  <c r="Y100" i="13" s="1"/>
  <c r="X100" i="3"/>
  <c r="X100" i="13" s="1"/>
  <c r="V100" i="3"/>
  <c r="U100" i="3"/>
  <c r="T100" i="3"/>
  <c r="T100" i="13" s="1"/>
  <c r="Q100" i="3"/>
  <c r="P100" i="3"/>
  <c r="P100" i="13" s="1"/>
  <c r="M100" i="3"/>
  <c r="M100" i="13" s="1"/>
  <c r="L100" i="3"/>
  <c r="L100" i="13" s="1"/>
  <c r="K100" i="3"/>
  <c r="K100" i="13" s="1"/>
  <c r="J100" i="3"/>
  <c r="J100" i="13" s="1"/>
  <c r="G100" i="3"/>
  <c r="G100" i="13" s="1"/>
  <c r="F100" i="3"/>
  <c r="F100" i="13" s="1"/>
  <c r="E100" i="3"/>
  <c r="E100" i="13" s="1"/>
  <c r="D100" i="3"/>
  <c r="D100" i="13" s="1"/>
  <c r="Y99" i="3"/>
  <c r="Y99" i="13" s="1"/>
  <c r="X99" i="3"/>
  <c r="X99" i="13" s="1"/>
  <c r="U99" i="3"/>
  <c r="U99" i="13" s="1"/>
  <c r="T99" i="3"/>
  <c r="Q99" i="3"/>
  <c r="Q99" i="13" s="1"/>
  <c r="P99" i="3"/>
  <c r="M99" i="3"/>
  <c r="M99" i="13" s="1"/>
  <c r="L99" i="3"/>
  <c r="L99" i="13" s="1"/>
  <c r="K99" i="3"/>
  <c r="K99" i="13" s="1"/>
  <c r="J99" i="3"/>
  <c r="J99" i="13" s="1"/>
  <c r="G99" i="3"/>
  <c r="G99" i="13" s="1"/>
  <c r="F99" i="3"/>
  <c r="F99" i="13" s="1"/>
  <c r="E99" i="3"/>
  <c r="E99" i="13" s="1"/>
  <c r="D99" i="3"/>
  <c r="D99" i="13" s="1"/>
  <c r="Y98" i="3"/>
  <c r="Y98" i="13" s="1"/>
  <c r="X98" i="3"/>
  <c r="X98" i="13" s="1"/>
  <c r="W98" i="3"/>
  <c r="V98" i="3"/>
  <c r="U98" i="3"/>
  <c r="U98" i="13" s="1"/>
  <c r="T98" i="3"/>
  <c r="T98" i="13" s="1"/>
  <c r="S98" i="3"/>
  <c r="R98" i="3"/>
  <c r="Q98" i="3"/>
  <c r="Q98" i="13" s="1"/>
  <c r="P98" i="3"/>
  <c r="P98" i="13" s="1"/>
  <c r="M98" i="3"/>
  <c r="M98" i="13" s="1"/>
  <c r="L98" i="3"/>
  <c r="L98" i="13" s="1"/>
  <c r="K98" i="3"/>
  <c r="K98" i="13" s="1"/>
  <c r="J98" i="3"/>
  <c r="J98" i="13" s="1"/>
  <c r="G98" i="3"/>
  <c r="G98" i="13" s="1"/>
  <c r="F98" i="3"/>
  <c r="F98" i="13" s="1"/>
  <c r="E98" i="3"/>
  <c r="E98" i="13" s="1"/>
  <c r="D98" i="3"/>
  <c r="D98" i="13" s="1"/>
  <c r="Y97" i="3"/>
  <c r="Y97" i="13" s="1"/>
  <c r="X97" i="3"/>
  <c r="X97" i="13" s="1"/>
  <c r="U97" i="3"/>
  <c r="U97" i="13" s="1"/>
  <c r="T97" i="3"/>
  <c r="T97" i="13" s="1"/>
  <c r="Q97" i="3"/>
  <c r="Q97" i="13" s="1"/>
  <c r="P97" i="3"/>
  <c r="P97" i="13" s="1"/>
  <c r="M97" i="3"/>
  <c r="M97" i="13" s="1"/>
  <c r="L97" i="3"/>
  <c r="L97" i="13" s="1"/>
  <c r="K97" i="3"/>
  <c r="K97" i="13" s="1"/>
  <c r="J97" i="3"/>
  <c r="J97" i="13" s="1"/>
  <c r="I97" i="3"/>
  <c r="G97" i="3"/>
  <c r="G97" i="13" s="1"/>
  <c r="F97" i="3"/>
  <c r="F97" i="13" s="1"/>
  <c r="E97" i="3"/>
  <c r="E97" i="13" s="1"/>
  <c r="D97" i="3"/>
  <c r="D97" i="13" s="1"/>
  <c r="Y96" i="3"/>
  <c r="Y96" i="13" s="1"/>
  <c r="X96" i="3"/>
  <c r="X96" i="13" s="1"/>
  <c r="U96" i="3"/>
  <c r="T96" i="3"/>
  <c r="T96" i="13" s="1"/>
  <c r="Q96" i="3"/>
  <c r="P96" i="3"/>
  <c r="P96" i="13" s="1"/>
  <c r="M96" i="3"/>
  <c r="M96" i="13" s="1"/>
  <c r="L96" i="3"/>
  <c r="L96" i="13" s="1"/>
  <c r="K96" i="3"/>
  <c r="K96" i="13" s="1"/>
  <c r="J96" i="3"/>
  <c r="J96" i="13" s="1"/>
  <c r="G96" i="3"/>
  <c r="G96" i="13" s="1"/>
  <c r="F96" i="3"/>
  <c r="F96" i="13" s="1"/>
  <c r="E96" i="3"/>
  <c r="E96" i="13" s="1"/>
  <c r="D96" i="3"/>
  <c r="D96" i="13" s="1"/>
  <c r="Y95" i="3"/>
  <c r="Y95" i="13" s="1"/>
  <c r="X95" i="3"/>
  <c r="X95" i="13" s="1"/>
  <c r="U95" i="3"/>
  <c r="U95" i="13" s="1"/>
  <c r="T95" i="3"/>
  <c r="Q95" i="3"/>
  <c r="Q95" i="13" s="1"/>
  <c r="P95" i="3"/>
  <c r="O95" i="3"/>
  <c r="M95" i="3"/>
  <c r="M95" i="13" s="1"/>
  <c r="L95" i="3"/>
  <c r="L95" i="13" s="1"/>
  <c r="K95" i="3"/>
  <c r="K95" i="13" s="1"/>
  <c r="J95" i="3"/>
  <c r="J95" i="13" s="1"/>
  <c r="G95" i="3"/>
  <c r="G95" i="13" s="1"/>
  <c r="F95" i="3"/>
  <c r="F95" i="13" s="1"/>
  <c r="E95" i="3"/>
  <c r="E95" i="13" s="1"/>
  <c r="D95" i="3"/>
  <c r="D95" i="13" s="1"/>
  <c r="Y94" i="3"/>
  <c r="Y94" i="13" s="1"/>
  <c r="X94" i="3"/>
  <c r="X94" i="13" s="1"/>
  <c r="W94" i="3"/>
  <c r="V94" i="3"/>
  <c r="U94" i="3"/>
  <c r="U94" i="13" s="1"/>
  <c r="T94" i="3"/>
  <c r="T94" i="13" s="1"/>
  <c r="S94" i="3"/>
  <c r="R94" i="3"/>
  <c r="Q94" i="3"/>
  <c r="Q94" i="13" s="1"/>
  <c r="P94" i="3"/>
  <c r="P94" i="13" s="1"/>
  <c r="M94" i="3"/>
  <c r="M94" i="13" s="1"/>
  <c r="L94" i="3"/>
  <c r="L94" i="13" s="1"/>
  <c r="K94" i="3"/>
  <c r="K94" i="13" s="1"/>
  <c r="J94" i="3"/>
  <c r="J94" i="13" s="1"/>
  <c r="G94" i="3"/>
  <c r="G94" i="13" s="1"/>
  <c r="F94" i="3"/>
  <c r="F94" i="13" s="1"/>
  <c r="E94" i="3"/>
  <c r="E94" i="13" s="1"/>
  <c r="D94" i="3"/>
  <c r="D94" i="13" s="1"/>
  <c r="Y93" i="3"/>
  <c r="Y93" i="13" s="1"/>
  <c r="X93" i="3"/>
  <c r="X93" i="13" s="1"/>
  <c r="W93" i="3"/>
  <c r="U93" i="3"/>
  <c r="U93" i="13" s="1"/>
  <c r="T93" i="3"/>
  <c r="T93" i="13" s="1"/>
  <c r="S93" i="3"/>
  <c r="Q93" i="3"/>
  <c r="Q93" i="13" s="1"/>
  <c r="P93" i="3"/>
  <c r="P93" i="13" s="1"/>
  <c r="M93" i="3"/>
  <c r="M93" i="13" s="1"/>
  <c r="L93" i="3"/>
  <c r="L93" i="13" s="1"/>
  <c r="K93" i="3"/>
  <c r="K93" i="13" s="1"/>
  <c r="J93" i="3"/>
  <c r="J93" i="13" s="1"/>
  <c r="I93" i="3"/>
  <c r="G93" i="3"/>
  <c r="G93" i="13" s="1"/>
  <c r="F93" i="3"/>
  <c r="F93" i="13" s="1"/>
  <c r="E93" i="3"/>
  <c r="E93" i="13" s="1"/>
  <c r="D93" i="3"/>
  <c r="D93" i="13" s="1"/>
  <c r="Y92" i="3"/>
  <c r="Y92" i="13" s="1"/>
  <c r="X92" i="3"/>
  <c r="X92" i="13" s="1"/>
  <c r="U92" i="3"/>
  <c r="T92" i="3"/>
  <c r="T92" i="13" s="1"/>
  <c r="Q92" i="3"/>
  <c r="P92" i="3"/>
  <c r="P92" i="13" s="1"/>
  <c r="M92" i="3"/>
  <c r="M92" i="13" s="1"/>
  <c r="L92" i="3"/>
  <c r="L92" i="13" s="1"/>
  <c r="K92" i="3"/>
  <c r="K92" i="13" s="1"/>
  <c r="J92" i="3"/>
  <c r="J92" i="13" s="1"/>
  <c r="G92" i="3"/>
  <c r="G92" i="13" s="1"/>
  <c r="F92" i="3"/>
  <c r="F92" i="13" s="1"/>
  <c r="E92" i="3"/>
  <c r="E92" i="13" s="1"/>
  <c r="D92" i="3"/>
  <c r="D92" i="13" s="1"/>
  <c r="Y91" i="3"/>
  <c r="Y91" i="13" s="1"/>
  <c r="X91" i="3"/>
  <c r="X91" i="13" s="1"/>
  <c r="U91" i="3"/>
  <c r="U91" i="13" s="1"/>
  <c r="T91" i="3"/>
  <c r="S91" i="3"/>
  <c r="Q91" i="3"/>
  <c r="Q91" i="13" s="1"/>
  <c r="P91" i="3"/>
  <c r="O91" i="3"/>
  <c r="M91" i="3"/>
  <c r="M91" i="13" s="1"/>
  <c r="L91" i="3"/>
  <c r="L91" i="13" s="1"/>
  <c r="K91" i="3"/>
  <c r="K91" i="13" s="1"/>
  <c r="J91" i="3"/>
  <c r="J91" i="13" s="1"/>
  <c r="G91" i="3"/>
  <c r="G91" i="13" s="1"/>
  <c r="F91" i="3"/>
  <c r="F91" i="13" s="1"/>
  <c r="E91" i="3"/>
  <c r="E91" i="13" s="1"/>
  <c r="D91" i="3"/>
  <c r="D91" i="13" s="1"/>
  <c r="Y90" i="3"/>
  <c r="Y90" i="13" s="1"/>
  <c r="X90" i="3"/>
  <c r="X90" i="13" s="1"/>
  <c r="U90" i="3"/>
  <c r="U90" i="13" s="1"/>
  <c r="T90" i="3"/>
  <c r="T90" i="13" s="1"/>
  <c r="Q90" i="3"/>
  <c r="Q90" i="13" s="1"/>
  <c r="P90" i="3"/>
  <c r="P90" i="13" s="1"/>
  <c r="M90" i="3"/>
  <c r="M90" i="13" s="1"/>
  <c r="L90" i="3"/>
  <c r="L90" i="13" s="1"/>
  <c r="K90" i="3"/>
  <c r="K90" i="13" s="1"/>
  <c r="J90" i="3"/>
  <c r="J90" i="13" s="1"/>
  <c r="G90" i="3"/>
  <c r="G90" i="13" s="1"/>
  <c r="F90" i="3"/>
  <c r="F90" i="13" s="1"/>
  <c r="E90" i="3"/>
  <c r="E90" i="13" s="1"/>
  <c r="D90" i="3"/>
  <c r="D90" i="13" s="1"/>
  <c r="Y89" i="3"/>
  <c r="Y89" i="13" s="1"/>
  <c r="X89" i="3"/>
  <c r="X89" i="13" s="1"/>
  <c r="W89" i="3"/>
  <c r="V89" i="3"/>
  <c r="U89" i="3"/>
  <c r="U89" i="13" s="1"/>
  <c r="T89" i="3"/>
  <c r="T89" i="13" s="1"/>
  <c r="S89" i="3"/>
  <c r="R89" i="3"/>
  <c r="Q89" i="3"/>
  <c r="Q89" i="13" s="1"/>
  <c r="P89" i="3"/>
  <c r="P89" i="13" s="1"/>
  <c r="M89" i="3"/>
  <c r="M89" i="13" s="1"/>
  <c r="L89" i="3"/>
  <c r="L89" i="13" s="1"/>
  <c r="K89" i="3"/>
  <c r="K89" i="13" s="1"/>
  <c r="J89" i="3"/>
  <c r="J89" i="13" s="1"/>
  <c r="G89" i="3"/>
  <c r="G89" i="13" s="1"/>
  <c r="F89" i="3"/>
  <c r="F89" i="13" s="1"/>
  <c r="E89" i="3"/>
  <c r="E89" i="13" s="1"/>
  <c r="D89" i="3"/>
  <c r="D89" i="13" s="1"/>
  <c r="Y88" i="3"/>
  <c r="Y88" i="13" s="1"/>
  <c r="X88" i="3"/>
  <c r="X88" i="13" s="1"/>
  <c r="U88" i="3"/>
  <c r="T88" i="3"/>
  <c r="T88" i="13" s="1"/>
  <c r="R88" i="3"/>
  <c r="Q88" i="3"/>
  <c r="P88" i="3"/>
  <c r="P88" i="13" s="1"/>
  <c r="M88" i="3"/>
  <c r="M88" i="13" s="1"/>
  <c r="L88" i="3"/>
  <c r="L88" i="13" s="1"/>
  <c r="K88" i="3"/>
  <c r="K88" i="13" s="1"/>
  <c r="J88" i="3"/>
  <c r="J88" i="13" s="1"/>
  <c r="G88" i="3"/>
  <c r="G88" i="13" s="1"/>
  <c r="F88" i="3"/>
  <c r="F88" i="13" s="1"/>
  <c r="E88" i="3"/>
  <c r="E88" i="13" s="1"/>
  <c r="D88" i="3"/>
  <c r="D88" i="13" s="1"/>
  <c r="Y87" i="3"/>
  <c r="Y87" i="13" s="1"/>
  <c r="X87" i="3"/>
  <c r="X87" i="13" s="1"/>
  <c r="W87" i="3"/>
  <c r="U87" i="3"/>
  <c r="U87" i="13" s="1"/>
  <c r="T87" i="3"/>
  <c r="Q87" i="3"/>
  <c r="Q87" i="13" s="1"/>
  <c r="P87" i="3"/>
  <c r="O87" i="3"/>
  <c r="M87" i="3"/>
  <c r="M87" i="13" s="1"/>
  <c r="L87" i="3"/>
  <c r="L87" i="13" s="1"/>
  <c r="K87" i="3"/>
  <c r="K87" i="13" s="1"/>
  <c r="J87" i="3"/>
  <c r="J87" i="13" s="1"/>
  <c r="G87" i="3"/>
  <c r="G87" i="13" s="1"/>
  <c r="F87" i="3"/>
  <c r="F87" i="13" s="1"/>
  <c r="E87" i="3"/>
  <c r="E87" i="13" s="1"/>
  <c r="D87" i="3"/>
  <c r="D87" i="13" s="1"/>
  <c r="Y86" i="3"/>
  <c r="Y86" i="13" s="1"/>
  <c r="X86" i="3"/>
  <c r="X86" i="13" s="1"/>
  <c r="W86" i="3"/>
  <c r="U86" i="3"/>
  <c r="U86" i="13" s="1"/>
  <c r="T86" i="3"/>
  <c r="T86" i="13" s="1"/>
  <c r="S86" i="3"/>
  <c r="Q86" i="3"/>
  <c r="Q86" i="13" s="1"/>
  <c r="P86" i="3"/>
  <c r="P86" i="13" s="1"/>
  <c r="M86" i="3"/>
  <c r="M86" i="13" s="1"/>
  <c r="L86" i="3"/>
  <c r="L86" i="13" s="1"/>
  <c r="K86" i="3"/>
  <c r="K86" i="13" s="1"/>
  <c r="J86" i="3"/>
  <c r="J86" i="13" s="1"/>
  <c r="G86" i="3"/>
  <c r="G86" i="13" s="1"/>
  <c r="F86" i="3"/>
  <c r="F86" i="13" s="1"/>
  <c r="E86" i="3"/>
  <c r="E86" i="13" s="1"/>
  <c r="D86" i="3"/>
  <c r="D86" i="13" s="1"/>
  <c r="Y85" i="3"/>
  <c r="Y85" i="13" s="1"/>
  <c r="X85" i="3"/>
  <c r="X85" i="13" s="1"/>
  <c r="U85" i="3"/>
  <c r="U85" i="13" s="1"/>
  <c r="T85" i="3"/>
  <c r="T85" i="13" s="1"/>
  <c r="Q85" i="3"/>
  <c r="Q85" i="13" s="1"/>
  <c r="P85" i="3"/>
  <c r="P85" i="13" s="1"/>
  <c r="M85" i="3"/>
  <c r="M85" i="13" s="1"/>
  <c r="L85" i="3"/>
  <c r="L85" i="13" s="1"/>
  <c r="K85" i="3"/>
  <c r="K85" i="13" s="1"/>
  <c r="J85" i="3"/>
  <c r="J85" i="13" s="1"/>
  <c r="I85" i="3"/>
  <c r="G85" i="3"/>
  <c r="G85" i="13" s="1"/>
  <c r="F85" i="3"/>
  <c r="F85" i="13" s="1"/>
  <c r="E85" i="3"/>
  <c r="E85" i="13" s="1"/>
  <c r="D85" i="3"/>
  <c r="D85" i="13" s="1"/>
  <c r="Y84" i="3"/>
  <c r="Y84" i="13" s="1"/>
  <c r="X84" i="3"/>
  <c r="X84" i="13" s="1"/>
  <c r="V84" i="3"/>
  <c r="U84" i="3"/>
  <c r="T84" i="3"/>
  <c r="T84" i="13" s="1"/>
  <c r="Q84" i="3"/>
  <c r="P84" i="3"/>
  <c r="P84" i="13" s="1"/>
  <c r="M84" i="3"/>
  <c r="M84" i="13" s="1"/>
  <c r="L84" i="3"/>
  <c r="L84" i="13" s="1"/>
  <c r="K84" i="3"/>
  <c r="K84" i="13" s="1"/>
  <c r="J84" i="3"/>
  <c r="J84" i="13" s="1"/>
  <c r="G84" i="3"/>
  <c r="G84" i="13" s="1"/>
  <c r="F84" i="3"/>
  <c r="F84" i="13" s="1"/>
  <c r="E84" i="3"/>
  <c r="E84" i="13" s="1"/>
  <c r="D84" i="3"/>
  <c r="D84" i="13" s="1"/>
  <c r="Y83" i="3"/>
  <c r="Y83" i="13" s="1"/>
  <c r="X83" i="3"/>
  <c r="X83" i="13" s="1"/>
  <c r="U83" i="3"/>
  <c r="U83" i="13" s="1"/>
  <c r="T83" i="3"/>
  <c r="Q83" i="3"/>
  <c r="Q83" i="13" s="1"/>
  <c r="P83" i="3"/>
  <c r="M83" i="3"/>
  <c r="M83" i="13" s="1"/>
  <c r="L83" i="3"/>
  <c r="L83" i="13" s="1"/>
  <c r="K83" i="3"/>
  <c r="K83" i="13" s="1"/>
  <c r="J83" i="3"/>
  <c r="J83" i="13" s="1"/>
  <c r="G83" i="3"/>
  <c r="G83" i="13" s="1"/>
  <c r="F83" i="3"/>
  <c r="F83" i="13" s="1"/>
  <c r="E83" i="3"/>
  <c r="E83" i="13" s="1"/>
  <c r="D83" i="3"/>
  <c r="D83" i="13" s="1"/>
  <c r="Y82" i="3"/>
  <c r="Y82" i="13" s="1"/>
  <c r="X82" i="3"/>
  <c r="X82" i="13" s="1"/>
  <c r="W82" i="3"/>
  <c r="V82" i="3"/>
  <c r="U82" i="3"/>
  <c r="U82" i="13" s="1"/>
  <c r="T82" i="3"/>
  <c r="T82" i="13" s="1"/>
  <c r="S82" i="3"/>
  <c r="R82" i="3"/>
  <c r="Q82" i="3"/>
  <c r="Q82" i="13" s="1"/>
  <c r="P82" i="3"/>
  <c r="P82" i="13" s="1"/>
  <c r="M82" i="3"/>
  <c r="M82" i="13" s="1"/>
  <c r="L82" i="3"/>
  <c r="L82" i="13" s="1"/>
  <c r="K82" i="3"/>
  <c r="K82" i="13" s="1"/>
  <c r="J82" i="3"/>
  <c r="J82" i="13" s="1"/>
  <c r="G82" i="3"/>
  <c r="G82" i="13" s="1"/>
  <c r="F82" i="3"/>
  <c r="F82" i="13" s="1"/>
  <c r="E82" i="3"/>
  <c r="E82" i="13" s="1"/>
  <c r="D82" i="3"/>
  <c r="D82" i="13" s="1"/>
  <c r="Y81" i="3"/>
  <c r="Y81" i="13" s="1"/>
  <c r="X81" i="3"/>
  <c r="X81" i="13" s="1"/>
  <c r="U81" i="3"/>
  <c r="U81" i="13" s="1"/>
  <c r="T81" i="3"/>
  <c r="T81" i="13" s="1"/>
  <c r="Q81" i="3"/>
  <c r="Q81" i="13" s="1"/>
  <c r="P81" i="3"/>
  <c r="P81" i="13" s="1"/>
  <c r="M81" i="3"/>
  <c r="M81" i="13" s="1"/>
  <c r="L81" i="3"/>
  <c r="L81" i="13" s="1"/>
  <c r="K81" i="3"/>
  <c r="K81" i="13" s="1"/>
  <c r="J81" i="3"/>
  <c r="J81" i="13" s="1"/>
  <c r="I81" i="3"/>
  <c r="G81" i="3"/>
  <c r="G81" i="13" s="1"/>
  <c r="F81" i="3"/>
  <c r="F81" i="13" s="1"/>
  <c r="E81" i="3"/>
  <c r="E81" i="13" s="1"/>
  <c r="D81" i="3"/>
  <c r="D81" i="13" s="1"/>
  <c r="Y80" i="3"/>
  <c r="Y80" i="13" s="1"/>
  <c r="X80" i="3"/>
  <c r="X80" i="13" s="1"/>
  <c r="U80" i="3"/>
  <c r="T80" i="3"/>
  <c r="T80" i="13" s="1"/>
  <c r="Q80" i="3"/>
  <c r="P80" i="3"/>
  <c r="P80" i="13" s="1"/>
  <c r="M80" i="3"/>
  <c r="M80" i="13" s="1"/>
  <c r="L80" i="3"/>
  <c r="L80" i="13" s="1"/>
  <c r="K80" i="3"/>
  <c r="K80" i="13" s="1"/>
  <c r="J80" i="3"/>
  <c r="J80" i="13" s="1"/>
  <c r="G80" i="3"/>
  <c r="G80" i="13" s="1"/>
  <c r="F80" i="3"/>
  <c r="F80" i="13" s="1"/>
  <c r="E80" i="3"/>
  <c r="E80" i="13" s="1"/>
  <c r="D80" i="3"/>
  <c r="D80" i="13" s="1"/>
  <c r="Y79" i="3"/>
  <c r="Y79" i="13" s="1"/>
  <c r="X79" i="3"/>
  <c r="X79" i="13" s="1"/>
  <c r="U79" i="3"/>
  <c r="U79" i="13" s="1"/>
  <c r="T79" i="3"/>
  <c r="Q79" i="3"/>
  <c r="Q79" i="13" s="1"/>
  <c r="P79" i="3"/>
  <c r="O79" i="3"/>
  <c r="M79" i="3"/>
  <c r="M79" i="13" s="1"/>
  <c r="L79" i="3"/>
  <c r="L79" i="13" s="1"/>
  <c r="K79" i="3"/>
  <c r="K79" i="13" s="1"/>
  <c r="J79" i="3"/>
  <c r="J79" i="13" s="1"/>
  <c r="G79" i="3"/>
  <c r="G79" i="13" s="1"/>
  <c r="F79" i="3"/>
  <c r="F79" i="13" s="1"/>
  <c r="E79" i="3"/>
  <c r="E79" i="13" s="1"/>
  <c r="D79" i="3"/>
  <c r="D79" i="13" s="1"/>
  <c r="Y78" i="3"/>
  <c r="Y78" i="13" s="1"/>
  <c r="X78" i="3"/>
  <c r="X78" i="13" s="1"/>
  <c r="W78" i="3"/>
  <c r="V78" i="3"/>
  <c r="U78" i="3"/>
  <c r="U78" i="13" s="1"/>
  <c r="T78" i="3"/>
  <c r="T78" i="13" s="1"/>
  <c r="S78" i="3"/>
  <c r="R78" i="3"/>
  <c r="Q78" i="3"/>
  <c r="Q78" i="13" s="1"/>
  <c r="P78" i="3"/>
  <c r="P78" i="13" s="1"/>
  <c r="M78" i="3"/>
  <c r="M78" i="13" s="1"/>
  <c r="L78" i="3"/>
  <c r="L78" i="13" s="1"/>
  <c r="K78" i="3"/>
  <c r="K78" i="13" s="1"/>
  <c r="J78" i="3"/>
  <c r="J78" i="13" s="1"/>
  <c r="G78" i="3"/>
  <c r="G78" i="13" s="1"/>
  <c r="F78" i="3"/>
  <c r="F78" i="13" s="1"/>
  <c r="E78" i="3"/>
  <c r="E78" i="13" s="1"/>
  <c r="D78" i="3"/>
  <c r="D78" i="13" s="1"/>
  <c r="Y77" i="3"/>
  <c r="Y77" i="13" s="1"/>
  <c r="X77" i="3"/>
  <c r="X77" i="13" s="1"/>
  <c r="W77" i="3"/>
  <c r="U77" i="3"/>
  <c r="U77" i="13" s="1"/>
  <c r="T77" i="3"/>
  <c r="T77" i="13" s="1"/>
  <c r="S77" i="3"/>
  <c r="Q77" i="3"/>
  <c r="Q77" i="13" s="1"/>
  <c r="P77" i="3"/>
  <c r="P77" i="13" s="1"/>
  <c r="M77" i="3"/>
  <c r="M77" i="13" s="1"/>
  <c r="L77" i="3"/>
  <c r="L77" i="13" s="1"/>
  <c r="K77" i="3"/>
  <c r="K77" i="13" s="1"/>
  <c r="J77" i="3"/>
  <c r="J77" i="13" s="1"/>
  <c r="I77" i="3"/>
  <c r="G77" i="3"/>
  <c r="G77" i="13" s="1"/>
  <c r="F77" i="3"/>
  <c r="F77" i="13" s="1"/>
  <c r="E77" i="3"/>
  <c r="E77" i="13" s="1"/>
  <c r="D77" i="3"/>
  <c r="D77" i="13" s="1"/>
  <c r="Y76" i="3"/>
  <c r="Y76" i="13" s="1"/>
  <c r="X76" i="3"/>
  <c r="X76" i="13" s="1"/>
  <c r="U76" i="3"/>
  <c r="T76" i="3"/>
  <c r="T76" i="13" s="1"/>
  <c r="Q76" i="3"/>
  <c r="P76" i="3"/>
  <c r="P76" i="13" s="1"/>
  <c r="M76" i="3"/>
  <c r="M76" i="13" s="1"/>
  <c r="L76" i="3"/>
  <c r="L76" i="13" s="1"/>
  <c r="K76" i="3"/>
  <c r="K76" i="13" s="1"/>
  <c r="J76" i="3"/>
  <c r="J76" i="13" s="1"/>
  <c r="G76" i="3"/>
  <c r="G76" i="13" s="1"/>
  <c r="F76" i="3"/>
  <c r="F76" i="13" s="1"/>
  <c r="E76" i="3"/>
  <c r="E76" i="13" s="1"/>
  <c r="D76" i="3"/>
  <c r="D76" i="13" s="1"/>
  <c r="Y75" i="3"/>
  <c r="Y75" i="13" s="1"/>
  <c r="X75" i="3"/>
  <c r="X75" i="13" s="1"/>
  <c r="U75" i="3"/>
  <c r="U75" i="13" s="1"/>
  <c r="T75" i="3"/>
  <c r="S75" i="3"/>
  <c r="Q75" i="3"/>
  <c r="Q75" i="13" s="1"/>
  <c r="P75" i="3"/>
  <c r="O75" i="3"/>
  <c r="M75" i="3"/>
  <c r="M75" i="13" s="1"/>
  <c r="L75" i="3"/>
  <c r="L75" i="13" s="1"/>
  <c r="K75" i="3"/>
  <c r="K75" i="13" s="1"/>
  <c r="J75" i="3"/>
  <c r="J75" i="13" s="1"/>
  <c r="G75" i="3"/>
  <c r="G75" i="13" s="1"/>
  <c r="F75" i="3"/>
  <c r="F75" i="13" s="1"/>
  <c r="E75" i="3"/>
  <c r="E75" i="13" s="1"/>
  <c r="D75" i="3"/>
  <c r="D75" i="13" s="1"/>
  <c r="Y74" i="3"/>
  <c r="Y74" i="13" s="1"/>
  <c r="X74" i="3"/>
  <c r="X74" i="13" s="1"/>
  <c r="U74" i="3"/>
  <c r="U74" i="13" s="1"/>
  <c r="T74" i="3"/>
  <c r="T74" i="13" s="1"/>
  <c r="Q74" i="3"/>
  <c r="Q74" i="13" s="1"/>
  <c r="P74" i="3"/>
  <c r="P74" i="13" s="1"/>
  <c r="M74" i="3"/>
  <c r="M74" i="13" s="1"/>
  <c r="L74" i="3"/>
  <c r="L74" i="13" s="1"/>
  <c r="K74" i="3"/>
  <c r="K74" i="13" s="1"/>
  <c r="J74" i="3"/>
  <c r="J74" i="13" s="1"/>
  <c r="G74" i="3"/>
  <c r="G74" i="13" s="1"/>
  <c r="F74" i="3"/>
  <c r="F74" i="13" s="1"/>
  <c r="E74" i="3"/>
  <c r="E74" i="13" s="1"/>
  <c r="D74" i="3"/>
  <c r="D74" i="13" s="1"/>
  <c r="Y73" i="3"/>
  <c r="Y73" i="13" s="1"/>
  <c r="X73" i="3"/>
  <c r="X73" i="13" s="1"/>
  <c r="W73" i="3"/>
  <c r="V73" i="3"/>
  <c r="U73" i="3"/>
  <c r="U73" i="13" s="1"/>
  <c r="T73" i="3"/>
  <c r="T73" i="13" s="1"/>
  <c r="S73" i="3"/>
  <c r="R73" i="3"/>
  <c r="Q73" i="3"/>
  <c r="Q73" i="13" s="1"/>
  <c r="P73" i="3"/>
  <c r="P73" i="13" s="1"/>
  <c r="M73" i="3"/>
  <c r="M73" i="13" s="1"/>
  <c r="L73" i="3"/>
  <c r="L73" i="13" s="1"/>
  <c r="K73" i="3"/>
  <c r="K73" i="13" s="1"/>
  <c r="J73" i="3"/>
  <c r="J73" i="13" s="1"/>
  <c r="G73" i="3"/>
  <c r="G73" i="13" s="1"/>
  <c r="F73" i="3"/>
  <c r="F73" i="13" s="1"/>
  <c r="E73" i="3"/>
  <c r="E73" i="13" s="1"/>
  <c r="D73" i="3"/>
  <c r="D73" i="13" s="1"/>
  <c r="Y72" i="3"/>
  <c r="Y72" i="13" s="1"/>
  <c r="X72" i="3"/>
  <c r="X72" i="13" s="1"/>
  <c r="U72" i="3"/>
  <c r="T72" i="3"/>
  <c r="T72" i="13" s="1"/>
  <c r="R72" i="3"/>
  <c r="Q72" i="3"/>
  <c r="P72" i="3"/>
  <c r="P72" i="13" s="1"/>
  <c r="M72" i="3"/>
  <c r="M72" i="13" s="1"/>
  <c r="L72" i="3"/>
  <c r="L72" i="13" s="1"/>
  <c r="K72" i="3"/>
  <c r="K72" i="13" s="1"/>
  <c r="J72" i="3"/>
  <c r="J72" i="13" s="1"/>
  <c r="G72" i="3"/>
  <c r="G72" i="13" s="1"/>
  <c r="F72" i="3"/>
  <c r="F72" i="13" s="1"/>
  <c r="E72" i="3"/>
  <c r="E72" i="13" s="1"/>
  <c r="D72" i="3"/>
  <c r="D72" i="13" s="1"/>
  <c r="Y71" i="3"/>
  <c r="Y71" i="13" s="1"/>
  <c r="X71" i="3"/>
  <c r="X71" i="13" s="1"/>
  <c r="W71" i="3"/>
  <c r="U71" i="3"/>
  <c r="U71" i="13" s="1"/>
  <c r="T71" i="3"/>
  <c r="Q71" i="3"/>
  <c r="Q71" i="13" s="1"/>
  <c r="P71" i="3"/>
  <c r="M71" i="3"/>
  <c r="M71" i="13" s="1"/>
  <c r="L71" i="3"/>
  <c r="L71" i="13" s="1"/>
  <c r="K71" i="3"/>
  <c r="K71" i="13" s="1"/>
  <c r="J71" i="3"/>
  <c r="J71" i="13" s="1"/>
  <c r="G71" i="3"/>
  <c r="G71" i="13" s="1"/>
  <c r="F71" i="3"/>
  <c r="F71" i="13" s="1"/>
  <c r="E71" i="3"/>
  <c r="E71" i="13" s="1"/>
  <c r="D71" i="3"/>
  <c r="D71" i="13" s="1"/>
  <c r="Y70" i="3"/>
  <c r="Y70" i="13" s="1"/>
  <c r="X70" i="3"/>
  <c r="X70" i="13" s="1"/>
  <c r="W70" i="3"/>
  <c r="U70" i="3"/>
  <c r="U70" i="13" s="1"/>
  <c r="T70" i="3"/>
  <c r="T70" i="13" s="1"/>
  <c r="S70" i="3"/>
  <c r="Q70" i="3"/>
  <c r="Q70" i="13" s="1"/>
  <c r="P70" i="3"/>
  <c r="P70" i="13" s="1"/>
  <c r="M70" i="3"/>
  <c r="M70" i="13" s="1"/>
  <c r="L70" i="3"/>
  <c r="L70" i="13" s="1"/>
  <c r="K70" i="3"/>
  <c r="K70" i="13" s="1"/>
  <c r="J70" i="3"/>
  <c r="J70" i="13" s="1"/>
  <c r="G70" i="3"/>
  <c r="G70" i="13" s="1"/>
  <c r="F70" i="3"/>
  <c r="F70" i="13" s="1"/>
  <c r="E70" i="3"/>
  <c r="E70" i="13" s="1"/>
  <c r="D70" i="3"/>
  <c r="D70" i="13" s="1"/>
  <c r="Y69" i="3"/>
  <c r="Y69" i="13" s="1"/>
  <c r="X69" i="3"/>
  <c r="X69" i="13" s="1"/>
  <c r="U69" i="3"/>
  <c r="U69" i="13" s="1"/>
  <c r="T69" i="3"/>
  <c r="T69" i="13" s="1"/>
  <c r="Q69" i="3"/>
  <c r="Q69" i="13" s="1"/>
  <c r="P69" i="3"/>
  <c r="P69" i="13" s="1"/>
  <c r="M69" i="3"/>
  <c r="M69" i="13" s="1"/>
  <c r="L69" i="3"/>
  <c r="L69" i="13" s="1"/>
  <c r="K69" i="3"/>
  <c r="K69" i="13" s="1"/>
  <c r="J69" i="3"/>
  <c r="J69" i="13" s="1"/>
  <c r="G69" i="3"/>
  <c r="G69" i="13" s="1"/>
  <c r="F69" i="3"/>
  <c r="F69" i="13" s="1"/>
  <c r="E69" i="3"/>
  <c r="E69" i="13" s="1"/>
  <c r="D69" i="3"/>
  <c r="Y68" i="3"/>
  <c r="Y68" i="13" s="1"/>
  <c r="X68" i="3"/>
  <c r="X68" i="13" s="1"/>
  <c r="W68" i="3"/>
  <c r="U68" i="3"/>
  <c r="U68" i="13" s="1"/>
  <c r="T68" i="3"/>
  <c r="T68" i="13" s="1"/>
  <c r="S68" i="3"/>
  <c r="Q68" i="3"/>
  <c r="Q68" i="13" s="1"/>
  <c r="P68" i="3"/>
  <c r="P68" i="13" s="1"/>
  <c r="M68" i="3"/>
  <c r="M68" i="13" s="1"/>
  <c r="L68" i="3"/>
  <c r="L68" i="13" s="1"/>
  <c r="K68" i="3"/>
  <c r="K68" i="13" s="1"/>
  <c r="J68" i="3"/>
  <c r="J68" i="13" s="1"/>
  <c r="G68" i="3"/>
  <c r="G68" i="13" s="1"/>
  <c r="F68" i="3"/>
  <c r="F68" i="13" s="1"/>
  <c r="E68" i="3"/>
  <c r="E68" i="13" s="1"/>
  <c r="D68" i="3"/>
  <c r="D68" i="13" s="1"/>
  <c r="Y67" i="3"/>
  <c r="Y67" i="13" s="1"/>
  <c r="X67" i="3"/>
  <c r="X67" i="13" s="1"/>
  <c r="W67" i="3"/>
  <c r="V67" i="3"/>
  <c r="U67" i="3"/>
  <c r="U67" i="13" s="1"/>
  <c r="T67" i="3"/>
  <c r="T67" i="13" s="1"/>
  <c r="S67" i="3"/>
  <c r="R67" i="3"/>
  <c r="Q67" i="3"/>
  <c r="Q67" i="13" s="1"/>
  <c r="P67" i="3"/>
  <c r="P67" i="13" s="1"/>
  <c r="M67" i="3"/>
  <c r="M67" i="13" s="1"/>
  <c r="L67" i="3"/>
  <c r="L67" i="13" s="1"/>
  <c r="K67" i="3"/>
  <c r="K67" i="13" s="1"/>
  <c r="J67" i="3"/>
  <c r="J67" i="13" s="1"/>
  <c r="G67" i="3"/>
  <c r="G67" i="13" s="1"/>
  <c r="F67" i="3"/>
  <c r="F67" i="13" s="1"/>
  <c r="E67" i="3"/>
  <c r="E67" i="13" s="1"/>
  <c r="D67" i="3"/>
  <c r="D67" i="13" s="1"/>
  <c r="Y66" i="3"/>
  <c r="Y66" i="13" s="1"/>
  <c r="X66" i="3"/>
  <c r="X66" i="13" s="1"/>
  <c r="U66" i="3"/>
  <c r="U66" i="13" s="1"/>
  <c r="T66" i="3"/>
  <c r="T66" i="13" s="1"/>
  <c r="Q66" i="3"/>
  <c r="Q66" i="13" s="1"/>
  <c r="P66" i="3"/>
  <c r="P66" i="13" s="1"/>
  <c r="M66" i="3"/>
  <c r="M66" i="13" s="1"/>
  <c r="L66" i="3"/>
  <c r="L66" i="13" s="1"/>
  <c r="K66" i="3"/>
  <c r="K66" i="13" s="1"/>
  <c r="J66" i="3"/>
  <c r="J66" i="13" s="1"/>
  <c r="G66" i="3"/>
  <c r="G66" i="13" s="1"/>
  <c r="F66" i="3"/>
  <c r="F66" i="13" s="1"/>
  <c r="E66" i="3"/>
  <c r="E66" i="13" s="1"/>
  <c r="D66" i="3"/>
  <c r="D66" i="13" s="1"/>
  <c r="Y65" i="3"/>
  <c r="Y65" i="13" s="1"/>
  <c r="X65" i="3"/>
  <c r="X65" i="13" s="1"/>
  <c r="U65" i="3"/>
  <c r="U65" i="13" s="1"/>
  <c r="T65" i="3"/>
  <c r="T65" i="13" s="1"/>
  <c r="Q65" i="3"/>
  <c r="Q65" i="13" s="1"/>
  <c r="P65" i="3"/>
  <c r="P65" i="13" s="1"/>
  <c r="M65" i="3"/>
  <c r="M65" i="13" s="1"/>
  <c r="L65" i="3"/>
  <c r="L65" i="13" s="1"/>
  <c r="K65" i="3"/>
  <c r="K65" i="13" s="1"/>
  <c r="J65" i="3"/>
  <c r="J65" i="13" s="1"/>
  <c r="G65" i="3"/>
  <c r="G65" i="13" s="1"/>
  <c r="F65" i="3"/>
  <c r="F65" i="13" s="1"/>
  <c r="E65" i="3"/>
  <c r="E65" i="13" s="1"/>
  <c r="D65" i="3"/>
  <c r="D65" i="13" s="1"/>
  <c r="Y64" i="3"/>
  <c r="Y64" i="13" s="1"/>
  <c r="X64" i="3"/>
  <c r="X64" i="13" s="1"/>
  <c r="W64" i="3"/>
  <c r="U64" i="3"/>
  <c r="U64" i="13" s="1"/>
  <c r="T64" i="3"/>
  <c r="T64" i="13" s="1"/>
  <c r="S64" i="3"/>
  <c r="Q64" i="3"/>
  <c r="Q64" i="13" s="1"/>
  <c r="P64" i="3"/>
  <c r="P64" i="13" s="1"/>
  <c r="M64" i="3"/>
  <c r="M64" i="13" s="1"/>
  <c r="L64" i="3"/>
  <c r="L64" i="13" s="1"/>
  <c r="K64" i="3"/>
  <c r="K64" i="13" s="1"/>
  <c r="J64" i="3"/>
  <c r="J64" i="13" s="1"/>
  <c r="G64" i="3"/>
  <c r="G64" i="13" s="1"/>
  <c r="F64" i="3"/>
  <c r="F64" i="13" s="1"/>
  <c r="E64" i="3"/>
  <c r="E64" i="13" s="1"/>
  <c r="D64" i="3"/>
  <c r="D64" i="13" s="1"/>
  <c r="Y63" i="3"/>
  <c r="Y63" i="13" s="1"/>
  <c r="X63" i="3"/>
  <c r="X63" i="13" s="1"/>
  <c r="W63" i="3"/>
  <c r="V63" i="3"/>
  <c r="U63" i="3"/>
  <c r="U63" i="13" s="1"/>
  <c r="T63" i="3"/>
  <c r="T63" i="13" s="1"/>
  <c r="S63" i="3"/>
  <c r="R63" i="3"/>
  <c r="Q63" i="3"/>
  <c r="Q63" i="13" s="1"/>
  <c r="P63" i="3"/>
  <c r="P63" i="13" s="1"/>
  <c r="M63" i="3"/>
  <c r="M63" i="13" s="1"/>
  <c r="L63" i="3"/>
  <c r="L63" i="13" s="1"/>
  <c r="K63" i="3"/>
  <c r="K63" i="13" s="1"/>
  <c r="J63" i="3"/>
  <c r="J63" i="13" s="1"/>
  <c r="G63" i="3"/>
  <c r="G63" i="13" s="1"/>
  <c r="F63" i="3"/>
  <c r="F63" i="13" s="1"/>
  <c r="E63" i="3"/>
  <c r="E63" i="13" s="1"/>
  <c r="D63" i="3"/>
  <c r="D63" i="13" s="1"/>
  <c r="Y62" i="3"/>
  <c r="Y62" i="13" s="1"/>
  <c r="X62" i="3"/>
  <c r="X62" i="13" s="1"/>
  <c r="U62" i="3"/>
  <c r="U62" i="13" s="1"/>
  <c r="T62" i="3"/>
  <c r="T62" i="13" s="1"/>
  <c r="Q62" i="3"/>
  <c r="Q62" i="13" s="1"/>
  <c r="P62" i="3"/>
  <c r="P62" i="13" s="1"/>
  <c r="M62" i="3"/>
  <c r="M62" i="13" s="1"/>
  <c r="L62" i="3"/>
  <c r="L62" i="13" s="1"/>
  <c r="K62" i="3"/>
  <c r="K62" i="13" s="1"/>
  <c r="J62" i="3"/>
  <c r="J62" i="13" s="1"/>
  <c r="G62" i="3"/>
  <c r="G62" i="13" s="1"/>
  <c r="F62" i="3"/>
  <c r="F62" i="13" s="1"/>
  <c r="E62" i="3"/>
  <c r="E62" i="13" s="1"/>
  <c r="D62" i="3"/>
  <c r="D62" i="13" s="1"/>
  <c r="Y61" i="3"/>
  <c r="Y61" i="13" s="1"/>
  <c r="X61" i="3"/>
  <c r="X61" i="13" s="1"/>
  <c r="U61" i="3"/>
  <c r="U61" i="13" s="1"/>
  <c r="T61" i="3"/>
  <c r="T61" i="13" s="1"/>
  <c r="Q61" i="3"/>
  <c r="Q61" i="13" s="1"/>
  <c r="P61" i="3"/>
  <c r="P61" i="13" s="1"/>
  <c r="M61" i="3"/>
  <c r="M61" i="13" s="1"/>
  <c r="L61" i="3"/>
  <c r="L61" i="13" s="1"/>
  <c r="K61" i="3"/>
  <c r="K61" i="13" s="1"/>
  <c r="J61" i="3"/>
  <c r="J61" i="13" s="1"/>
  <c r="G61" i="3"/>
  <c r="G61" i="13" s="1"/>
  <c r="F61" i="3"/>
  <c r="F61" i="13" s="1"/>
  <c r="E61" i="3"/>
  <c r="E61" i="13" s="1"/>
  <c r="D61" i="3"/>
  <c r="D61" i="13" s="1"/>
  <c r="Y60" i="3"/>
  <c r="Y60" i="13" s="1"/>
  <c r="X60" i="3"/>
  <c r="X60" i="13" s="1"/>
  <c r="W60" i="3"/>
  <c r="U60" i="3"/>
  <c r="U60" i="13" s="1"/>
  <c r="T60" i="3"/>
  <c r="T60" i="13" s="1"/>
  <c r="S60" i="3"/>
  <c r="Q60" i="3"/>
  <c r="Q60" i="13" s="1"/>
  <c r="P60" i="3"/>
  <c r="P60" i="13" s="1"/>
  <c r="M60" i="3"/>
  <c r="M60" i="13" s="1"/>
  <c r="L60" i="3"/>
  <c r="L60" i="13" s="1"/>
  <c r="K60" i="3"/>
  <c r="K60" i="13" s="1"/>
  <c r="J60" i="3"/>
  <c r="J60" i="13" s="1"/>
  <c r="G60" i="3"/>
  <c r="G60" i="13" s="1"/>
  <c r="F60" i="3"/>
  <c r="F60" i="13" s="1"/>
  <c r="E60" i="3"/>
  <c r="E60" i="13" s="1"/>
  <c r="D60" i="3"/>
  <c r="D60" i="13" s="1"/>
  <c r="Y59" i="3"/>
  <c r="Y59" i="13" s="1"/>
  <c r="X59" i="3"/>
  <c r="X59" i="13" s="1"/>
  <c r="W59" i="3"/>
  <c r="V59" i="3"/>
  <c r="U59" i="3"/>
  <c r="U59" i="13" s="1"/>
  <c r="T59" i="3"/>
  <c r="T59" i="13" s="1"/>
  <c r="S59" i="3"/>
  <c r="R59" i="3"/>
  <c r="Q59" i="3"/>
  <c r="Q59" i="13" s="1"/>
  <c r="P59" i="3"/>
  <c r="P59" i="13" s="1"/>
  <c r="M59" i="3"/>
  <c r="M59" i="13" s="1"/>
  <c r="L59" i="3"/>
  <c r="L59" i="13" s="1"/>
  <c r="K59" i="3"/>
  <c r="K59" i="13" s="1"/>
  <c r="J59" i="3"/>
  <c r="J59" i="13" s="1"/>
  <c r="G59" i="3"/>
  <c r="G59" i="13" s="1"/>
  <c r="F59" i="3"/>
  <c r="F59" i="13" s="1"/>
  <c r="E59" i="3"/>
  <c r="E59" i="13" s="1"/>
  <c r="D59" i="3"/>
  <c r="D59" i="13" s="1"/>
  <c r="Y58" i="3"/>
  <c r="Y58" i="13" s="1"/>
  <c r="X58" i="3"/>
  <c r="X58" i="13" s="1"/>
  <c r="U58" i="3"/>
  <c r="U58" i="13" s="1"/>
  <c r="T58" i="3"/>
  <c r="T58" i="13" s="1"/>
  <c r="Q58" i="3"/>
  <c r="Q58" i="13" s="1"/>
  <c r="P58" i="3"/>
  <c r="P58" i="13" s="1"/>
  <c r="M58" i="3"/>
  <c r="M58" i="13" s="1"/>
  <c r="L58" i="3"/>
  <c r="L58" i="13" s="1"/>
  <c r="K58" i="3"/>
  <c r="K58" i="13" s="1"/>
  <c r="J58" i="3"/>
  <c r="J58" i="13" s="1"/>
  <c r="G58" i="3"/>
  <c r="G58" i="13" s="1"/>
  <c r="F58" i="3"/>
  <c r="F58" i="13" s="1"/>
  <c r="E58" i="3"/>
  <c r="E58" i="13" s="1"/>
  <c r="D58" i="3"/>
  <c r="D58" i="13" s="1"/>
  <c r="Y57" i="3"/>
  <c r="Y57" i="13" s="1"/>
  <c r="X57" i="3"/>
  <c r="X57" i="13" s="1"/>
  <c r="U57" i="3"/>
  <c r="U57" i="13" s="1"/>
  <c r="T57" i="3"/>
  <c r="T57" i="13" s="1"/>
  <c r="Q57" i="3"/>
  <c r="Q57" i="13" s="1"/>
  <c r="P57" i="3"/>
  <c r="P57" i="13" s="1"/>
  <c r="M57" i="3"/>
  <c r="M57" i="13" s="1"/>
  <c r="L57" i="3"/>
  <c r="L57" i="13" s="1"/>
  <c r="K57" i="3"/>
  <c r="K57" i="13" s="1"/>
  <c r="J57" i="3"/>
  <c r="J57" i="13" s="1"/>
  <c r="G57" i="3"/>
  <c r="G57" i="13" s="1"/>
  <c r="F57" i="3"/>
  <c r="F57" i="13" s="1"/>
  <c r="E57" i="3"/>
  <c r="E57" i="13" s="1"/>
  <c r="D57" i="3"/>
  <c r="D57" i="13" s="1"/>
  <c r="Y56" i="3"/>
  <c r="Y56" i="13" s="1"/>
  <c r="X56" i="3"/>
  <c r="X56" i="13" s="1"/>
  <c r="W56" i="3"/>
  <c r="U56" i="3"/>
  <c r="U56" i="13" s="1"/>
  <c r="T56" i="3"/>
  <c r="T56" i="13" s="1"/>
  <c r="S56" i="3"/>
  <c r="Q56" i="3"/>
  <c r="Q56" i="13" s="1"/>
  <c r="P56" i="3"/>
  <c r="P56" i="13" s="1"/>
  <c r="M56" i="3"/>
  <c r="M56" i="13" s="1"/>
  <c r="L56" i="3"/>
  <c r="L56" i="13" s="1"/>
  <c r="K56" i="3"/>
  <c r="K56" i="13" s="1"/>
  <c r="J56" i="3"/>
  <c r="J56" i="13" s="1"/>
  <c r="G56" i="3"/>
  <c r="G56" i="13" s="1"/>
  <c r="F56" i="3"/>
  <c r="F56" i="13" s="1"/>
  <c r="E56" i="3"/>
  <c r="E56" i="13" s="1"/>
  <c r="D56" i="3"/>
  <c r="D56" i="13" s="1"/>
  <c r="Y55" i="3"/>
  <c r="Y55" i="13" s="1"/>
  <c r="X55" i="3"/>
  <c r="X55" i="13" s="1"/>
  <c r="W55" i="3"/>
  <c r="V55" i="3"/>
  <c r="U55" i="3"/>
  <c r="U55" i="13" s="1"/>
  <c r="T55" i="3"/>
  <c r="T55" i="13" s="1"/>
  <c r="S55" i="3"/>
  <c r="R55" i="3"/>
  <c r="Q55" i="3"/>
  <c r="Q55" i="13" s="1"/>
  <c r="P55" i="3"/>
  <c r="P55" i="13" s="1"/>
  <c r="M55" i="3"/>
  <c r="M55" i="13" s="1"/>
  <c r="L55" i="3"/>
  <c r="L55" i="13" s="1"/>
  <c r="K55" i="3"/>
  <c r="K55" i="13" s="1"/>
  <c r="J55" i="3"/>
  <c r="J55" i="13" s="1"/>
  <c r="G55" i="3"/>
  <c r="G55" i="13" s="1"/>
  <c r="F55" i="3"/>
  <c r="F55" i="13" s="1"/>
  <c r="E55" i="3"/>
  <c r="E55" i="13" s="1"/>
  <c r="D55" i="3"/>
  <c r="D55" i="13" s="1"/>
  <c r="Y54" i="3"/>
  <c r="Y54" i="13" s="1"/>
  <c r="X54" i="3"/>
  <c r="X54" i="13" s="1"/>
  <c r="U54" i="3"/>
  <c r="U54" i="13" s="1"/>
  <c r="T54" i="3"/>
  <c r="T54" i="13" s="1"/>
  <c r="Q54" i="3"/>
  <c r="Q54" i="13" s="1"/>
  <c r="P54" i="3"/>
  <c r="P54" i="13" s="1"/>
  <c r="M54" i="3"/>
  <c r="M54" i="13" s="1"/>
  <c r="L54" i="3"/>
  <c r="L54" i="13" s="1"/>
  <c r="K54" i="3"/>
  <c r="K54" i="13" s="1"/>
  <c r="J54" i="3"/>
  <c r="J54" i="13" s="1"/>
  <c r="G54" i="3"/>
  <c r="G54" i="13" s="1"/>
  <c r="F54" i="3"/>
  <c r="F54" i="13" s="1"/>
  <c r="E54" i="3"/>
  <c r="E54" i="13" s="1"/>
  <c r="D54" i="3"/>
  <c r="D54" i="13" s="1"/>
  <c r="Y53" i="3"/>
  <c r="Y53" i="13" s="1"/>
  <c r="X53" i="3"/>
  <c r="X53" i="13" s="1"/>
  <c r="U53" i="3"/>
  <c r="U53" i="13" s="1"/>
  <c r="T53" i="3"/>
  <c r="T53" i="13" s="1"/>
  <c r="Q53" i="3"/>
  <c r="Q53" i="13" s="1"/>
  <c r="P53" i="3"/>
  <c r="P53" i="13" s="1"/>
  <c r="M53" i="3"/>
  <c r="M53" i="13" s="1"/>
  <c r="L53" i="3"/>
  <c r="L53" i="13" s="1"/>
  <c r="K53" i="3"/>
  <c r="K53" i="13" s="1"/>
  <c r="J53" i="3"/>
  <c r="J53" i="13" s="1"/>
  <c r="G53" i="3"/>
  <c r="G53" i="13" s="1"/>
  <c r="F53" i="3"/>
  <c r="F53" i="13" s="1"/>
  <c r="E53" i="3"/>
  <c r="E53" i="13" s="1"/>
  <c r="D53" i="3"/>
  <c r="D53" i="13" s="1"/>
  <c r="Y52" i="3"/>
  <c r="Y52" i="13" s="1"/>
  <c r="X52" i="3"/>
  <c r="X52" i="13" s="1"/>
  <c r="W52" i="3"/>
  <c r="U52" i="3"/>
  <c r="U52" i="13" s="1"/>
  <c r="T52" i="3"/>
  <c r="T52" i="13" s="1"/>
  <c r="S52" i="3"/>
  <c r="Q52" i="3"/>
  <c r="Q52" i="13" s="1"/>
  <c r="P52" i="3"/>
  <c r="P52" i="13" s="1"/>
  <c r="M52" i="3"/>
  <c r="M52" i="13" s="1"/>
  <c r="L52" i="3"/>
  <c r="L52" i="13" s="1"/>
  <c r="K52" i="3"/>
  <c r="K52" i="13" s="1"/>
  <c r="J52" i="3"/>
  <c r="J52" i="13" s="1"/>
  <c r="G52" i="3"/>
  <c r="G52" i="13" s="1"/>
  <c r="F52" i="3"/>
  <c r="F52" i="13" s="1"/>
  <c r="E52" i="3"/>
  <c r="E52" i="13" s="1"/>
  <c r="D52" i="3"/>
  <c r="D52" i="13" s="1"/>
  <c r="Y51" i="3"/>
  <c r="Y51" i="13" s="1"/>
  <c r="X51" i="3"/>
  <c r="X51" i="13" s="1"/>
  <c r="V51" i="3"/>
  <c r="U51" i="3"/>
  <c r="U51" i="13" s="1"/>
  <c r="T51" i="3"/>
  <c r="T51" i="13" s="1"/>
  <c r="R51" i="3"/>
  <c r="Q51" i="3"/>
  <c r="Q51" i="13" s="1"/>
  <c r="P51" i="3"/>
  <c r="P51" i="13" s="1"/>
  <c r="M51" i="3"/>
  <c r="M51" i="13" s="1"/>
  <c r="L51" i="3"/>
  <c r="L51" i="13" s="1"/>
  <c r="K51" i="3"/>
  <c r="K51" i="13" s="1"/>
  <c r="J51" i="3"/>
  <c r="J51" i="13" s="1"/>
  <c r="G51" i="3"/>
  <c r="G51" i="13" s="1"/>
  <c r="F51" i="3"/>
  <c r="F51" i="13" s="1"/>
  <c r="E51" i="3"/>
  <c r="E51" i="13" s="1"/>
  <c r="D51" i="3"/>
  <c r="D51" i="13" s="1"/>
  <c r="Y50" i="3"/>
  <c r="Y50" i="13" s="1"/>
  <c r="X50" i="3"/>
  <c r="X50" i="13" s="1"/>
  <c r="U50" i="3"/>
  <c r="U50" i="13" s="1"/>
  <c r="T50" i="3"/>
  <c r="T50" i="13" s="1"/>
  <c r="Q50" i="3"/>
  <c r="Q50" i="13" s="1"/>
  <c r="P50" i="3"/>
  <c r="P50" i="13" s="1"/>
  <c r="M50" i="3"/>
  <c r="M50" i="13" s="1"/>
  <c r="L50" i="3"/>
  <c r="L50" i="13" s="1"/>
  <c r="K50" i="3"/>
  <c r="K50" i="13" s="1"/>
  <c r="J50" i="3"/>
  <c r="J50" i="13" s="1"/>
  <c r="G50" i="3"/>
  <c r="G50" i="13" s="1"/>
  <c r="F50" i="3"/>
  <c r="F50" i="13" s="1"/>
  <c r="E50" i="3"/>
  <c r="E50" i="13" s="1"/>
  <c r="D50" i="3"/>
  <c r="D50" i="13" s="1"/>
  <c r="Y49" i="3"/>
  <c r="Y49" i="13" s="1"/>
  <c r="X49" i="3"/>
  <c r="X49" i="13" s="1"/>
  <c r="U49" i="3"/>
  <c r="U49" i="13" s="1"/>
  <c r="T49" i="3"/>
  <c r="T49" i="13" s="1"/>
  <c r="Q49" i="3"/>
  <c r="Q49" i="13" s="1"/>
  <c r="P49" i="3"/>
  <c r="P49" i="13" s="1"/>
  <c r="M49" i="3"/>
  <c r="M49" i="13" s="1"/>
  <c r="L49" i="3"/>
  <c r="L49" i="13" s="1"/>
  <c r="K49" i="3"/>
  <c r="K49" i="13" s="1"/>
  <c r="J49" i="3"/>
  <c r="J49" i="13" s="1"/>
  <c r="G49" i="3"/>
  <c r="G49" i="13" s="1"/>
  <c r="F49" i="3"/>
  <c r="F49" i="13" s="1"/>
  <c r="E49" i="3"/>
  <c r="E49" i="13" s="1"/>
  <c r="D49" i="3"/>
  <c r="D49" i="13" s="1"/>
  <c r="Y48" i="3"/>
  <c r="Y48" i="13" s="1"/>
  <c r="X48" i="3"/>
  <c r="X48" i="13" s="1"/>
  <c r="W48" i="3"/>
  <c r="U48" i="3"/>
  <c r="U48" i="13" s="1"/>
  <c r="T48" i="3"/>
  <c r="T48" i="13" s="1"/>
  <c r="S48" i="3"/>
  <c r="Q48" i="3"/>
  <c r="Q48" i="13" s="1"/>
  <c r="P48" i="3"/>
  <c r="P48" i="13" s="1"/>
  <c r="M48" i="3"/>
  <c r="M48" i="13" s="1"/>
  <c r="L48" i="3"/>
  <c r="L48" i="13" s="1"/>
  <c r="K48" i="3"/>
  <c r="K48" i="13" s="1"/>
  <c r="J48" i="3"/>
  <c r="J48" i="13" s="1"/>
  <c r="G48" i="3"/>
  <c r="G48" i="13" s="1"/>
  <c r="F48" i="3"/>
  <c r="F48" i="13" s="1"/>
  <c r="E48" i="3"/>
  <c r="E48" i="13" s="1"/>
  <c r="D48" i="3"/>
  <c r="D48" i="13" s="1"/>
  <c r="Y47" i="3"/>
  <c r="Y47" i="13" s="1"/>
  <c r="X47" i="3"/>
  <c r="X47" i="13" s="1"/>
  <c r="V47" i="3"/>
  <c r="U47" i="3"/>
  <c r="U47" i="13" s="1"/>
  <c r="T47" i="3"/>
  <c r="T47" i="13" s="1"/>
  <c r="R47" i="3"/>
  <c r="Q47" i="3"/>
  <c r="Q47" i="13" s="1"/>
  <c r="P47" i="3"/>
  <c r="P47" i="13" s="1"/>
  <c r="M47" i="3"/>
  <c r="M47" i="13" s="1"/>
  <c r="L47" i="3"/>
  <c r="L47" i="13" s="1"/>
  <c r="K47" i="3"/>
  <c r="K47" i="13" s="1"/>
  <c r="J47" i="3"/>
  <c r="J47" i="13" s="1"/>
  <c r="G47" i="3"/>
  <c r="G47" i="13" s="1"/>
  <c r="F47" i="3"/>
  <c r="F47" i="13" s="1"/>
  <c r="E47" i="3"/>
  <c r="E47" i="13" s="1"/>
  <c r="D47" i="3"/>
  <c r="D47" i="13" s="1"/>
  <c r="Y46" i="3"/>
  <c r="Y46" i="13" s="1"/>
  <c r="X46" i="3"/>
  <c r="X46" i="13" s="1"/>
  <c r="U46" i="3"/>
  <c r="U46" i="13" s="1"/>
  <c r="T46" i="3"/>
  <c r="T46" i="13" s="1"/>
  <c r="Q46" i="3"/>
  <c r="Q46" i="13" s="1"/>
  <c r="P46" i="3"/>
  <c r="P46" i="13" s="1"/>
  <c r="M46" i="3"/>
  <c r="M46" i="13" s="1"/>
  <c r="L46" i="3"/>
  <c r="L46" i="13" s="1"/>
  <c r="K46" i="3"/>
  <c r="K46" i="13" s="1"/>
  <c r="J46" i="3"/>
  <c r="J46" i="13" s="1"/>
  <c r="G46" i="3"/>
  <c r="G46" i="13" s="1"/>
  <c r="F46" i="3"/>
  <c r="F46" i="13" s="1"/>
  <c r="E46" i="3"/>
  <c r="E46" i="13" s="1"/>
  <c r="D46" i="3"/>
  <c r="D46" i="13" s="1"/>
  <c r="Y45" i="3"/>
  <c r="Y45" i="13" s="1"/>
  <c r="X45" i="3"/>
  <c r="X45" i="13" s="1"/>
  <c r="U45" i="3"/>
  <c r="U45" i="13" s="1"/>
  <c r="T45" i="3"/>
  <c r="T45" i="13" s="1"/>
  <c r="Q45" i="3"/>
  <c r="Q45" i="13" s="1"/>
  <c r="P45" i="3"/>
  <c r="P45" i="13" s="1"/>
  <c r="M45" i="3"/>
  <c r="M45" i="13" s="1"/>
  <c r="L45" i="3"/>
  <c r="L45" i="13" s="1"/>
  <c r="K45" i="3"/>
  <c r="K45" i="13" s="1"/>
  <c r="J45" i="3"/>
  <c r="J45" i="13" s="1"/>
  <c r="G45" i="3"/>
  <c r="G45" i="13" s="1"/>
  <c r="F45" i="3"/>
  <c r="F45" i="13" s="1"/>
  <c r="E45" i="3"/>
  <c r="E45" i="13" s="1"/>
  <c r="D45" i="3"/>
  <c r="D45" i="13" s="1"/>
  <c r="Y44" i="3"/>
  <c r="Y44" i="13" s="1"/>
  <c r="X44" i="3"/>
  <c r="X44" i="13" s="1"/>
  <c r="W44" i="3"/>
  <c r="U44" i="3"/>
  <c r="U44" i="13" s="1"/>
  <c r="T44" i="3"/>
  <c r="T44" i="13" s="1"/>
  <c r="S44" i="3"/>
  <c r="Q44" i="3"/>
  <c r="Q44" i="13" s="1"/>
  <c r="P44" i="3"/>
  <c r="P44" i="13" s="1"/>
  <c r="M44" i="3"/>
  <c r="M44" i="13" s="1"/>
  <c r="L44" i="3"/>
  <c r="L44" i="13" s="1"/>
  <c r="K44" i="3"/>
  <c r="K44" i="13" s="1"/>
  <c r="J44" i="3"/>
  <c r="J44" i="13" s="1"/>
  <c r="G44" i="3"/>
  <c r="G44" i="13" s="1"/>
  <c r="F44" i="3"/>
  <c r="F44" i="13" s="1"/>
  <c r="E44" i="3"/>
  <c r="E44" i="13" s="1"/>
  <c r="D44" i="3"/>
  <c r="D44" i="13" s="1"/>
  <c r="Y43" i="3"/>
  <c r="Y43" i="13" s="1"/>
  <c r="X43" i="3"/>
  <c r="X43" i="13" s="1"/>
  <c r="V43" i="3"/>
  <c r="U43" i="3"/>
  <c r="U43" i="13" s="1"/>
  <c r="T43" i="3"/>
  <c r="T43" i="13" s="1"/>
  <c r="R43" i="3"/>
  <c r="Q43" i="3"/>
  <c r="Q43" i="13" s="1"/>
  <c r="P43" i="3"/>
  <c r="P43" i="13" s="1"/>
  <c r="M43" i="3"/>
  <c r="M43" i="13" s="1"/>
  <c r="L43" i="3"/>
  <c r="L43" i="13" s="1"/>
  <c r="K43" i="3"/>
  <c r="K43" i="13" s="1"/>
  <c r="J43" i="3"/>
  <c r="J43" i="13" s="1"/>
  <c r="G43" i="3"/>
  <c r="G43" i="13" s="1"/>
  <c r="F43" i="3"/>
  <c r="F43" i="13" s="1"/>
  <c r="E43" i="3"/>
  <c r="E43" i="13" s="1"/>
  <c r="D43" i="3"/>
  <c r="D43" i="13" s="1"/>
  <c r="Y42" i="3"/>
  <c r="Y42" i="13" s="1"/>
  <c r="X42" i="3"/>
  <c r="X42" i="13" s="1"/>
  <c r="U42" i="3"/>
  <c r="U42" i="13" s="1"/>
  <c r="T42" i="3"/>
  <c r="T42" i="13" s="1"/>
  <c r="Q42" i="3"/>
  <c r="Q42" i="13" s="1"/>
  <c r="P42" i="3"/>
  <c r="P42" i="13" s="1"/>
  <c r="M42" i="3"/>
  <c r="M42" i="13" s="1"/>
  <c r="L42" i="3"/>
  <c r="L42" i="13" s="1"/>
  <c r="K42" i="3"/>
  <c r="K42" i="13" s="1"/>
  <c r="J42" i="3"/>
  <c r="J42" i="13" s="1"/>
  <c r="G42" i="3"/>
  <c r="G42" i="13" s="1"/>
  <c r="F42" i="3"/>
  <c r="F42" i="13" s="1"/>
  <c r="E42" i="3"/>
  <c r="E42" i="13" s="1"/>
  <c r="D42" i="3"/>
  <c r="D42" i="13" s="1"/>
  <c r="Y41" i="3"/>
  <c r="Y41" i="13" s="1"/>
  <c r="X41" i="3"/>
  <c r="X41" i="13" s="1"/>
  <c r="U41" i="3"/>
  <c r="U41" i="13" s="1"/>
  <c r="T41" i="3"/>
  <c r="T41" i="13" s="1"/>
  <c r="Q41" i="3"/>
  <c r="Q41" i="13" s="1"/>
  <c r="P41" i="3"/>
  <c r="P41" i="13" s="1"/>
  <c r="M41" i="3"/>
  <c r="M41" i="13" s="1"/>
  <c r="L41" i="3"/>
  <c r="L41" i="13" s="1"/>
  <c r="K41" i="3"/>
  <c r="K41" i="13" s="1"/>
  <c r="J41" i="3"/>
  <c r="J41" i="13" s="1"/>
  <c r="G41" i="3"/>
  <c r="G41" i="13" s="1"/>
  <c r="F41" i="3"/>
  <c r="F41" i="13" s="1"/>
  <c r="E41" i="3"/>
  <c r="E41" i="13" s="1"/>
  <c r="D41" i="3"/>
  <c r="D41" i="13" s="1"/>
  <c r="Y40" i="3"/>
  <c r="Y40" i="13" s="1"/>
  <c r="X40" i="3"/>
  <c r="X40" i="13" s="1"/>
  <c r="W40" i="3"/>
  <c r="U40" i="3"/>
  <c r="U40" i="13" s="1"/>
  <c r="T40" i="3"/>
  <c r="T40" i="13" s="1"/>
  <c r="S40" i="3"/>
  <c r="Q40" i="3"/>
  <c r="Q40" i="13" s="1"/>
  <c r="P40" i="3"/>
  <c r="P40" i="13" s="1"/>
  <c r="M40" i="3"/>
  <c r="M40" i="13" s="1"/>
  <c r="L40" i="3"/>
  <c r="L40" i="13" s="1"/>
  <c r="K40" i="3"/>
  <c r="K40" i="13" s="1"/>
  <c r="J40" i="3"/>
  <c r="J40" i="13" s="1"/>
  <c r="G40" i="3"/>
  <c r="G40" i="13" s="1"/>
  <c r="F40" i="3"/>
  <c r="F40" i="13" s="1"/>
  <c r="E40" i="3"/>
  <c r="E40" i="13" s="1"/>
  <c r="D40" i="3"/>
  <c r="D40" i="13" s="1"/>
  <c r="Y39" i="3"/>
  <c r="Y39" i="13" s="1"/>
  <c r="X39" i="3"/>
  <c r="X39" i="13" s="1"/>
  <c r="V39" i="3"/>
  <c r="U39" i="3"/>
  <c r="U39" i="13" s="1"/>
  <c r="T39" i="3"/>
  <c r="T39" i="13" s="1"/>
  <c r="R39" i="3"/>
  <c r="Q39" i="3"/>
  <c r="Q39" i="13" s="1"/>
  <c r="P39" i="3"/>
  <c r="P39" i="13" s="1"/>
  <c r="M39" i="3"/>
  <c r="M39" i="13" s="1"/>
  <c r="L39" i="3"/>
  <c r="L39" i="13" s="1"/>
  <c r="K39" i="3"/>
  <c r="K39" i="13" s="1"/>
  <c r="J39" i="3"/>
  <c r="J39" i="13" s="1"/>
  <c r="G39" i="3"/>
  <c r="G39" i="13" s="1"/>
  <c r="F39" i="3"/>
  <c r="F39" i="13" s="1"/>
  <c r="E39" i="3"/>
  <c r="E39" i="13" s="1"/>
  <c r="D39" i="3"/>
  <c r="D39" i="13" s="1"/>
  <c r="Y38" i="3"/>
  <c r="Y38" i="13" s="1"/>
  <c r="X38" i="3"/>
  <c r="X38" i="13" s="1"/>
  <c r="U38" i="3"/>
  <c r="U38" i="13" s="1"/>
  <c r="T38" i="3"/>
  <c r="T38" i="13" s="1"/>
  <c r="Q38" i="3"/>
  <c r="Q38" i="13" s="1"/>
  <c r="P38" i="3"/>
  <c r="P38" i="13" s="1"/>
  <c r="M38" i="3"/>
  <c r="M38" i="13" s="1"/>
  <c r="L38" i="3"/>
  <c r="L38" i="13" s="1"/>
  <c r="K38" i="3"/>
  <c r="K38" i="13" s="1"/>
  <c r="J38" i="3"/>
  <c r="J38" i="13" s="1"/>
  <c r="G38" i="3"/>
  <c r="G38" i="13" s="1"/>
  <c r="F38" i="3"/>
  <c r="F38" i="13" s="1"/>
  <c r="E38" i="3"/>
  <c r="E38" i="13" s="1"/>
  <c r="D38" i="3"/>
  <c r="D38" i="13" s="1"/>
  <c r="Y37" i="3"/>
  <c r="Y37" i="13" s="1"/>
  <c r="X37" i="3"/>
  <c r="X37" i="13" s="1"/>
  <c r="U37" i="3"/>
  <c r="U37" i="13" s="1"/>
  <c r="T37" i="3"/>
  <c r="T37" i="13" s="1"/>
  <c r="Q37" i="3"/>
  <c r="Q37" i="13" s="1"/>
  <c r="P37" i="3"/>
  <c r="P37" i="13" s="1"/>
  <c r="M37" i="3"/>
  <c r="M37" i="13" s="1"/>
  <c r="L37" i="3"/>
  <c r="L37" i="13" s="1"/>
  <c r="K37" i="3"/>
  <c r="K37" i="13" s="1"/>
  <c r="J37" i="3"/>
  <c r="J37" i="13" s="1"/>
  <c r="G37" i="3"/>
  <c r="G37" i="13" s="1"/>
  <c r="F37" i="3"/>
  <c r="F37" i="13" s="1"/>
  <c r="E37" i="3"/>
  <c r="E37" i="13" s="1"/>
  <c r="D37" i="3"/>
  <c r="D37" i="13" s="1"/>
  <c r="Y36" i="3"/>
  <c r="Y36" i="13" s="1"/>
  <c r="X36" i="3"/>
  <c r="X36" i="13" s="1"/>
  <c r="W36" i="3"/>
  <c r="U36" i="3"/>
  <c r="U36" i="13" s="1"/>
  <c r="T36" i="3"/>
  <c r="T36" i="13" s="1"/>
  <c r="S36" i="3"/>
  <c r="Q36" i="3"/>
  <c r="Q36" i="13" s="1"/>
  <c r="P36" i="3"/>
  <c r="P36" i="13" s="1"/>
  <c r="M36" i="3"/>
  <c r="M36" i="13" s="1"/>
  <c r="L36" i="3"/>
  <c r="L36" i="13" s="1"/>
  <c r="K36" i="3"/>
  <c r="K36" i="13" s="1"/>
  <c r="J36" i="3"/>
  <c r="J36" i="13" s="1"/>
  <c r="G36" i="3"/>
  <c r="G36" i="13" s="1"/>
  <c r="F36" i="3"/>
  <c r="F36" i="13" s="1"/>
  <c r="E36" i="3"/>
  <c r="E36" i="13" s="1"/>
  <c r="D36" i="3"/>
  <c r="D36" i="13" s="1"/>
  <c r="Y35" i="3"/>
  <c r="Y35" i="13" s="1"/>
  <c r="X35" i="3"/>
  <c r="X35" i="13" s="1"/>
  <c r="V35" i="3"/>
  <c r="U35" i="3"/>
  <c r="U35" i="13" s="1"/>
  <c r="T35" i="3"/>
  <c r="T35" i="13" s="1"/>
  <c r="R35" i="3"/>
  <c r="Q35" i="3"/>
  <c r="Q35" i="13" s="1"/>
  <c r="P35" i="3"/>
  <c r="P35" i="13" s="1"/>
  <c r="M35" i="3"/>
  <c r="M35" i="13" s="1"/>
  <c r="L35" i="3"/>
  <c r="L35" i="13" s="1"/>
  <c r="K35" i="3"/>
  <c r="K35" i="13" s="1"/>
  <c r="J35" i="3"/>
  <c r="J35" i="13" s="1"/>
  <c r="G35" i="3"/>
  <c r="G35" i="13" s="1"/>
  <c r="F35" i="3"/>
  <c r="F35" i="13" s="1"/>
  <c r="E35" i="3"/>
  <c r="E35" i="13" s="1"/>
  <c r="D35" i="3"/>
  <c r="D35" i="13" s="1"/>
  <c r="Y34" i="3"/>
  <c r="Y34" i="13" s="1"/>
  <c r="X34" i="3"/>
  <c r="X34" i="13" s="1"/>
  <c r="U34" i="3"/>
  <c r="U34" i="13" s="1"/>
  <c r="T34" i="3"/>
  <c r="T34" i="13" s="1"/>
  <c r="Q34" i="3"/>
  <c r="Q34" i="13" s="1"/>
  <c r="P34" i="3"/>
  <c r="P34" i="13" s="1"/>
  <c r="M34" i="3"/>
  <c r="M34" i="13" s="1"/>
  <c r="L34" i="3"/>
  <c r="L34" i="13" s="1"/>
  <c r="K34" i="3"/>
  <c r="K34" i="13" s="1"/>
  <c r="J34" i="3"/>
  <c r="J34" i="13" s="1"/>
  <c r="G34" i="3"/>
  <c r="G34" i="13" s="1"/>
  <c r="F34" i="3"/>
  <c r="F34" i="13" s="1"/>
  <c r="E34" i="3"/>
  <c r="E34" i="13" s="1"/>
  <c r="D34" i="3"/>
  <c r="D34" i="13" s="1"/>
  <c r="Y33" i="3"/>
  <c r="Y33" i="13" s="1"/>
  <c r="X33" i="3"/>
  <c r="X33" i="13" s="1"/>
  <c r="U33" i="3"/>
  <c r="U33" i="13" s="1"/>
  <c r="T33" i="3"/>
  <c r="T33" i="13" s="1"/>
  <c r="Q33" i="3"/>
  <c r="Q33" i="13" s="1"/>
  <c r="P33" i="3"/>
  <c r="P33" i="13" s="1"/>
  <c r="M33" i="3"/>
  <c r="M33" i="13" s="1"/>
  <c r="L33" i="3"/>
  <c r="L33" i="13" s="1"/>
  <c r="K33" i="3"/>
  <c r="K33" i="13" s="1"/>
  <c r="J33" i="3"/>
  <c r="J33" i="13" s="1"/>
  <c r="G33" i="3"/>
  <c r="G33" i="13" s="1"/>
  <c r="F33" i="3"/>
  <c r="F33" i="13" s="1"/>
  <c r="E33" i="3"/>
  <c r="E33" i="13" s="1"/>
  <c r="D33" i="3"/>
  <c r="D33" i="13" s="1"/>
  <c r="Y32" i="3"/>
  <c r="Y32" i="13" s="1"/>
  <c r="X32" i="3"/>
  <c r="X32" i="13" s="1"/>
  <c r="W32" i="3"/>
  <c r="U32" i="3"/>
  <c r="U32" i="13" s="1"/>
  <c r="T32" i="3"/>
  <c r="T32" i="13" s="1"/>
  <c r="S32" i="3"/>
  <c r="Q32" i="3"/>
  <c r="Q32" i="13" s="1"/>
  <c r="P32" i="3"/>
  <c r="P32" i="13" s="1"/>
  <c r="M32" i="3"/>
  <c r="M32" i="13" s="1"/>
  <c r="L32" i="3"/>
  <c r="L32" i="13" s="1"/>
  <c r="K32" i="3"/>
  <c r="K32" i="13" s="1"/>
  <c r="J32" i="3"/>
  <c r="J32" i="13" s="1"/>
  <c r="G32" i="3"/>
  <c r="G32" i="13" s="1"/>
  <c r="F32" i="3"/>
  <c r="F32" i="13" s="1"/>
  <c r="E32" i="3"/>
  <c r="E32" i="13" s="1"/>
  <c r="D32" i="3"/>
  <c r="D32" i="13" s="1"/>
  <c r="Y31" i="3"/>
  <c r="Y31" i="13" s="1"/>
  <c r="X31" i="3"/>
  <c r="X31" i="13" s="1"/>
  <c r="V31" i="3"/>
  <c r="U31" i="3"/>
  <c r="U31" i="13" s="1"/>
  <c r="T31" i="3"/>
  <c r="T31" i="13" s="1"/>
  <c r="R31" i="3"/>
  <c r="Q31" i="3"/>
  <c r="Q31" i="13" s="1"/>
  <c r="P31" i="3"/>
  <c r="P31" i="13" s="1"/>
  <c r="M31" i="3"/>
  <c r="M31" i="13" s="1"/>
  <c r="L31" i="3"/>
  <c r="L31" i="13" s="1"/>
  <c r="K31" i="3"/>
  <c r="K31" i="13" s="1"/>
  <c r="J31" i="3"/>
  <c r="J31" i="13" s="1"/>
  <c r="G31" i="3"/>
  <c r="G31" i="13" s="1"/>
  <c r="F31" i="3"/>
  <c r="F31" i="13" s="1"/>
  <c r="E31" i="3"/>
  <c r="E31" i="13" s="1"/>
  <c r="D31" i="3"/>
  <c r="D31" i="13" s="1"/>
  <c r="Y30" i="3"/>
  <c r="Y30" i="13" s="1"/>
  <c r="X30" i="3"/>
  <c r="X30" i="13" s="1"/>
  <c r="U30" i="3"/>
  <c r="U30" i="13" s="1"/>
  <c r="T30" i="3"/>
  <c r="T30" i="13" s="1"/>
  <c r="Q30" i="3"/>
  <c r="Q30" i="13" s="1"/>
  <c r="P30" i="3"/>
  <c r="P30" i="13" s="1"/>
  <c r="M30" i="3"/>
  <c r="M30" i="13" s="1"/>
  <c r="L30" i="3"/>
  <c r="L30" i="13" s="1"/>
  <c r="K30" i="3"/>
  <c r="K30" i="13" s="1"/>
  <c r="J30" i="3"/>
  <c r="J30" i="13" s="1"/>
  <c r="G30" i="3"/>
  <c r="G30" i="13" s="1"/>
  <c r="F30" i="3"/>
  <c r="F30" i="13" s="1"/>
  <c r="E30" i="3"/>
  <c r="E30" i="13" s="1"/>
  <c r="D30" i="3"/>
  <c r="D30" i="13" s="1"/>
  <c r="Y29" i="3"/>
  <c r="Y29" i="13" s="1"/>
  <c r="X29" i="3"/>
  <c r="X29" i="13" s="1"/>
  <c r="U29" i="3"/>
  <c r="U29" i="13" s="1"/>
  <c r="T29" i="3"/>
  <c r="T29" i="13" s="1"/>
  <c r="Q29" i="3"/>
  <c r="Q29" i="13" s="1"/>
  <c r="P29" i="3"/>
  <c r="P29" i="13" s="1"/>
  <c r="M29" i="3"/>
  <c r="M29" i="13" s="1"/>
  <c r="L29" i="3"/>
  <c r="L29" i="13" s="1"/>
  <c r="K29" i="3"/>
  <c r="K29" i="13" s="1"/>
  <c r="J29" i="3"/>
  <c r="J29" i="13" s="1"/>
  <c r="G29" i="3"/>
  <c r="G29" i="13" s="1"/>
  <c r="F29" i="3"/>
  <c r="F29" i="13" s="1"/>
  <c r="E29" i="3"/>
  <c r="E29" i="13" s="1"/>
  <c r="D29" i="3"/>
  <c r="D29" i="13" s="1"/>
  <c r="Y28" i="3"/>
  <c r="Y28" i="13" s="1"/>
  <c r="X28" i="3"/>
  <c r="X28" i="13" s="1"/>
  <c r="W28" i="3"/>
  <c r="U28" i="3"/>
  <c r="U28" i="13" s="1"/>
  <c r="T28" i="3"/>
  <c r="T28" i="13" s="1"/>
  <c r="S28" i="3"/>
  <c r="Q28" i="3"/>
  <c r="Q28" i="13" s="1"/>
  <c r="P28" i="3"/>
  <c r="P28" i="13" s="1"/>
  <c r="M28" i="3"/>
  <c r="M28" i="13" s="1"/>
  <c r="L28" i="3"/>
  <c r="L28" i="13" s="1"/>
  <c r="K28" i="3"/>
  <c r="K28" i="13" s="1"/>
  <c r="J28" i="3"/>
  <c r="J28" i="13" s="1"/>
  <c r="G28" i="3"/>
  <c r="G28" i="13" s="1"/>
  <c r="F28" i="3"/>
  <c r="F28" i="13" s="1"/>
  <c r="E28" i="3"/>
  <c r="E28" i="13" s="1"/>
  <c r="D28" i="3"/>
  <c r="D28" i="13" s="1"/>
  <c r="Y27" i="3"/>
  <c r="Y27" i="13" s="1"/>
  <c r="X27" i="3"/>
  <c r="X27" i="13" s="1"/>
  <c r="W27" i="3"/>
  <c r="V27" i="3"/>
  <c r="U27" i="3"/>
  <c r="U27" i="13" s="1"/>
  <c r="T27" i="3"/>
  <c r="T27" i="13" s="1"/>
  <c r="S27" i="3"/>
  <c r="R27" i="3"/>
  <c r="Q27" i="3"/>
  <c r="Q27" i="13" s="1"/>
  <c r="P27" i="3"/>
  <c r="P27" i="13" s="1"/>
  <c r="M27" i="3"/>
  <c r="M27" i="13" s="1"/>
  <c r="L27" i="3"/>
  <c r="L27" i="13" s="1"/>
  <c r="K27" i="3"/>
  <c r="K27" i="13" s="1"/>
  <c r="J27" i="3"/>
  <c r="J27" i="13" s="1"/>
  <c r="G27" i="3"/>
  <c r="G27" i="13" s="1"/>
  <c r="F27" i="3"/>
  <c r="F27" i="13" s="1"/>
  <c r="E27" i="3"/>
  <c r="E27" i="13" s="1"/>
  <c r="D27" i="3"/>
  <c r="D27" i="13" s="1"/>
  <c r="Y26" i="3"/>
  <c r="Y26" i="13" s="1"/>
  <c r="X26" i="3"/>
  <c r="X26" i="13" s="1"/>
  <c r="U26" i="3"/>
  <c r="U26" i="13" s="1"/>
  <c r="T26" i="3"/>
  <c r="T26" i="13" s="1"/>
  <c r="Q26" i="3"/>
  <c r="Q26" i="13" s="1"/>
  <c r="P26" i="3"/>
  <c r="P26" i="13" s="1"/>
  <c r="M26" i="3"/>
  <c r="M26" i="13" s="1"/>
  <c r="L26" i="3"/>
  <c r="L26" i="13" s="1"/>
  <c r="K26" i="3"/>
  <c r="K26" i="13" s="1"/>
  <c r="J26" i="3"/>
  <c r="J26" i="13" s="1"/>
  <c r="G26" i="3"/>
  <c r="G26" i="13" s="1"/>
  <c r="F26" i="3"/>
  <c r="F26" i="13" s="1"/>
  <c r="E26" i="3"/>
  <c r="E26" i="13" s="1"/>
  <c r="D26" i="3"/>
  <c r="D26" i="13" s="1"/>
  <c r="Y25" i="3"/>
  <c r="Y25" i="13" s="1"/>
  <c r="X25" i="3"/>
  <c r="X25" i="13" s="1"/>
  <c r="U25" i="3"/>
  <c r="U25" i="13" s="1"/>
  <c r="T25" i="3"/>
  <c r="T25" i="13" s="1"/>
  <c r="Q25" i="3"/>
  <c r="Q25" i="13" s="1"/>
  <c r="P25" i="3"/>
  <c r="P25" i="13" s="1"/>
  <c r="M25" i="3"/>
  <c r="M25" i="13" s="1"/>
  <c r="L25" i="3"/>
  <c r="L25" i="13" s="1"/>
  <c r="K25" i="3"/>
  <c r="K25" i="13" s="1"/>
  <c r="J25" i="3"/>
  <c r="J25" i="13" s="1"/>
  <c r="G25" i="3"/>
  <c r="G25" i="13" s="1"/>
  <c r="F25" i="3"/>
  <c r="F25" i="13" s="1"/>
  <c r="E25" i="3"/>
  <c r="E25" i="13" s="1"/>
  <c r="D25" i="3"/>
  <c r="D25" i="13" s="1"/>
  <c r="Y24" i="3"/>
  <c r="Y24" i="13" s="1"/>
  <c r="X24" i="3"/>
  <c r="X24" i="13" s="1"/>
  <c r="W24" i="3"/>
  <c r="U24" i="3"/>
  <c r="U24" i="13" s="1"/>
  <c r="T24" i="3"/>
  <c r="T24" i="13" s="1"/>
  <c r="S24" i="3"/>
  <c r="Q24" i="3"/>
  <c r="Q24" i="13" s="1"/>
  <c r="P24" i="3"/>
  <c r="P24" i="13" s="1"/>
  <c r="M24" i="3"/>
  <c r="M24" i="13" s="1"/>
  <c r="L24" i="3"/>
  <c r="L24" i="13" s="1"/>
  <c r="K24" i="3"/>
  <c r="K24" i="13" s="1"/>
  <c r="J24" i="3"/>
  <c r="J24" i="13" s="1"/>
  <c r="G24" i="3"/>
  <c r="G24" i="13" s="1"/>
  <c r="F24" i="3"/>
  <c r="F24" i="13" s="1"/>
  <c r="E24" i="3"/>
  <c r="E24" i="13" s="1"/>
  <c r="D24" i="3"/>
  <c r="D24" i="13" s="1"/>
  <c r="Y23" i="3"/>
  <c r="Y23" i="13" s="1"/>
  <c r="X23" i="3"/>
  <c r="X23" i="13" s="1"/>
  <c r="W23" i="3"/>
  <c r="V23" i="3"/>
  <c r="U23" i="3"/>
  <c r="U23" i="13" s="1"/>
  <c r="T23" i="3"/>
  <c r="T23" i="13" s="1"/>
  <c r="S23" i="3"/>
  <c r="R23" i="3"/>
  <c r="Q23" i="3"/>
  <c r="Q23" i="13" s="1"/>
  <c r="P23" i="3"/>
  <c r="P23" i="13" s="1"/>
  <c r="M23" i="3"/>
  <c r="M23" i="13" s="1"/>
  <c r="L23" i="3"/>
  <c r="L23" i="13" s="1"/>
  <c r="K23" i="3"/>
  <c r="K23" i="13" s="1"/>
  <c r="J23" i="3"/>
  <c r="J23" i="13" s="1"/>
  <c r="G23" i="3"/>
  <c r="G23" i="13" s="1"/>
  <c r="F23" i="3"/>
  <c r="F23" i="13" s="1"/>
  <c r="E23" i="3"/>
  <c r="E23" i="13" s="1"/>
  <c r="D23" i="3"/>
  <c r="D23" i="13" s="1"/>
  <c r="Y22" i="3"/>
  <c r="Y22" i="13" s="1"/>
  <c r="X22" i="3"/>
  <c r="X22" i="13" s="1"/>
  <c r="U22" i="3"/>
  <c r="U22" i="13" s="1"/>
  <c r="T22" i="3"/>
  <c r="T22" i="13" s="1"/>
  <c r="Q22" i="3"/>
  <c r="Q22" i="13" s="1"/>
  <c r="P22" i="3"/>
  <c r="P22" i="13" s="1"/>
  <c r="M22" i="3"/>
  <c r="M22" i="13" s="1"/>
  <c r="L22" i="3"/>
  <c r="L22" i="13" s="1"/>
  <c r="K22" i="3"/>
  <c r="K22" i="13" s="1"/>
  <c r="J22" i="3"/>
  <c r="J22" i="13" s="1"/>
  <c r="G22" i="3"/>
  <c r="G22" i="13" s="1"/>
  <c r="F22" i="3"/>
  <c r="F22" i="13" s="1"/>
  <c r="E22" i="3"/>
  <c r="E22" i="13" s="1"/>
  <c r="D22" i="3"/>
  <c r="D22" i="13" s="1"/>
  <c r="Y21" i="3"/>
  <c r="Y21" i="13" s="1"/>
  <c r="X21" i="3"/>
  <c r="X21" i="13" s="1"/>
  <c r="U21" i="3"/>
  <c r="U21" i="13" s="1"/>
  <c r="T21" i="3"/>
  <c r="T21" i="13" s="1"/>
  <c r="Q21" i="3"/>
  <c r="Q21" i="13" s="1"/>
  <c r="P21" i="3"/>
  <c r="P21" i="13" s="1"/>
  <c r="M21" i="3"/>
  <c r="M21" i="13" s="1"/>
  <c r="L21" i="3"/>
  <c r="L21" i="13" s="1"/>
  <c r="K21" i="3"/>
  <c r="K21" i="13" s="1"/>
  <c r="J21" i="3"/>
  <c r="J21" i="13" s="1"/>
  <c r="G21" i="3"/>
  <c r="G21" i="13" s="1"/>
  <c r="F21" i="3"/>
  <c r="F21" i="13" s="1"/>
  <c r="E21" i="3"/>
  <c r="E21" i="13" s="1"/>
  <c r="D21" i="3"/>
  <c r="D21" i="13" s="1"/>
  <c r="Y20" i="3"/>
  <c r="Y20" i="13" s="1"/>
  <c r="X20" i="3"/>
  <c r="X20" i="13" s="1"/>
  <c r="W20" i="3"/>
  <c r="U20" i="3"/>
  <c r="U20" i="13" s="1"/>
  <c r="T20" i="3"/>
  <c r="T20" i="13" s="1"/>
  <c r="S20" i="3"/>
  <c r="Q20" i="3"/>
  <c r="Q20" i="13" s="1"/>
  <c r="P20" i="3"/>
  <c r="P20" i="13" s="1"/>
  <c r="M20" i="3"/>
  <c r="M20" i="13" s="1"/>
  <c r="L20" i="3"/>
  <c r="L20" i="13" s="1"/>
  <c r="K20" i="3"/>
  <c r="K20" i="13" s="1"/>
  <c r="J20" i="3"/>
  <c r="J20" i="13" s="1"/>
  <c r="G20" i="3"/>
  <c r="G20" i="13" s="1"/>
  <c r="F20" i="3"/>
  <c r="F20" i="13" s="1"/>
  <c r="E20" i="3"/>
  <c r="E20" i="13" s="1"/>
  <c r="D20" i="3"/>
  <c r="D20" i="13" s="1"/>
  <c r="Y19" i="3"/>
  <c r="Y19" i="13" s="1"/>
  <c r="X19" i="3"/>
  <c r="X19" i="13" s="1"/>
  <c r="W19" i="3"/>
  <c r="V19" i="3"/>
  <c r="U19" i="3"/>
  <c r="U19" i="13" s="1"/>
  <c r="T19" i="3"/>
  <c r="T19" i="13" s="1"/>
  <c r="S19" i="3"/>
  <c r="R19" i="3"/>
  <c r="Q19" i="3"/>
  <c r="Q19" i="13" s="1"/>
  <c r="P19" i="3"/>
  <c r="P19" i="13" s="1"/>
  <c r="M19" i="3"/>
  <c r="M19" i="13" s="1"/>
  <c r="L19" i="3"/>
  <c r="L19" i="13" s="1"/>
  <c r="K19" i="3"/>
  <c r="K19" i="13" s="1"/>
  <c r="J19" i="3"/>
  <c r="J19" i="13" s="1"/>
  <c r="G19" i="3"/>
  <c r="G19" i="13" s="1"/>
  <c r="F19" i="3"/>
  <c r="F19" i="13" s="1"/>
  <c r="E19" i="3"/>
  <c r="E19" i="13" s="1"/>
  <c r="D19" i="3"/>
  <c r="D19" i="13" s="1"/>
  <c r="Y18" i="3"/>
  <c r="Y18" i="13" s="1"/>
  <c r="X18" i="3"/>
  <c r="X18" i="13" s="1"/>
  <c r="U18" i="3"/>
  <c r="U18" i="13" s="1"/>
  <c r="T18" i="3"/>
  <c r="T18" i="13" s="1"/>
  <c r="Q18" i="3"/>
  <c r="Q18" i="13" s="1"/>
  <c r="P18" i="3"/>
  <c r="P18" i="13" s="1"/>
  <c r="M18" i="3"/>
  <c r="M18" i="13" s="1"/>
  <c r="L18" i="3"/>
  <c r="L18" i="13" s="1"/>
  <c r="K18" i="3"/>
  <c r="K18" i="13" s="1"/>
  <c r="J18" i="3"/>
  <c r="J18" i="13" s="1"/>
  <c r="G18" i="3"/>
  <c r="G18" i="13" s="1"/>
  <c r="F18" i="3"/>
  <c r="F18" i="13" s="1"/>
  <c r="E18" i="3"/>
  <c r="E18" i="13" s="1"/>
  <c r="D18" i="3"/>
  <c r="D18" i="13" s="1"/>
  <c r="Y17" i="3"/>
  <c r="Y17" i="13" s="1"/>
  <c r="X17" i="3"/>
  <c r="X17" i="13" s="1"/>
  <c r="U17" i="3"/>
  <c r="U17" i="13" s="1"/>
  <c r="T17" i="3"/>
  <c r="T17" i="13" s="1"/>
  <c r="Q17" i="3"/>
  <c r="Q17" i="13" s="1"/>
  <c r="P17" i="3"/>
  <c r="P17" i="13" s="1"/>
  <c r="M17" i="3"/>
  <c r="M17" i="13" s="1"/>
  <c r="L17" i="3"/>
  <c r="L17" i="13" s="1"/>
  <c r="K17" i="3"/>
  <c r="K17" i="13" s="1"/>
  <c r="J17" i="3"/>
  <c r="J17" i="13" s="1"/>
  <c r="G17" i="3"/>
  <c r="G17" i="13" s="1"/>
  <c r="F17" i="3"/>
  <c r="F17" i="13" s="1"/>
  <c r="E17" i="3"/>
  <c r="E17" i="13" s="1"/>
  <c r="D17" i="3"/>
  <c r="D17" i="13" s="1"/>
  <c r="Y16" i="3"/>
  <c r="Y16" i="13" s="1"/>
  <c r="X16" i="3"/>
  <c r="X16" i="13" s="1"/>
  <c r="W16" i="3"/>
  <c r="U16" i="3"/>
  <c r="U16" i="13" s="1"/>
  <c r="T16" i="3"/>
  <c r="T16" i="13" s="1"/>
  <c r="S16" i="3"/>
  <c r="Q16" i="3"/>
  <c r="Q16" i="13" s="1"/>
  <c r="P16" i="3"/>
  <c r="P16" i="13" s="1"/>
  <c r="M16" i="3"/>
  <c r="M16" i="13" s="1"/>
  <c r="L16" i="3"/>
  <c r="L16" i="13" s="1"/>
  <c r="K16" i="3"/>
  <c r="K16" i="13" s="1"/>
  <c r="J16" i="3"/>
  <c r="J16" i="13" s="1"/>
  <c r="G16" i="3"/>
  <c r="G16" i="13" s="1"/>
  <c r="F16" i="3"/>
  <c r="F16" i="13" s="1"/>
  <c r="E16" i="3"/>
  <c r="E16" i="13" s="1"/>
  <c r="D16" i="3"/>
  <c r="D16" i="13" s="1"/>
  <c r="Y15" i="3"/>
  <c r="Y15" i="13" s="1"/>
  <c r="X15" i="3"/>
  <c r="X15" i="13" s="1"/>
  <c r="W15" i="3"/>
  <c r="V15" i="3"/>
  <c r="U15" i="3"/>
  <c r="U15" i="13" s="1"/>
  <c r="T15" i="3"/>
  <c r="T15" i="13" s="1"/>
  <c r="S15" i="3"/>
  <c r="R15" i="3"/>
  <c r="Q15" i="3"/>
  <c r="Q15" i="13" s="1"/>
  <c r="P15" i="3"/>
  <c r="P15" i="13" s="1"/>
  <c r="M15" i="3"/>
  <c r="M15" i="13" s="1"/>
  <c r="L15" i="3"/>
  <c r="L15" i="13" s="1"/>
  <c r="K15" i="3"/>
  <c r="K15" i="13" s="1"/>
  <c r="J15" i="3"/>
  <c r="J15" i="13" s="1"/>
  <c r="G15" i="3"/>
  <c r="G15" i="13" s="1"/>
  <c r="F15" i="3"/>
  <c r="F15" i="13" s="1"/>
  <c r="E15" i="3"/>
  <c r="E15" i="13" s="1"/>
  <c r="D15" i="3"/>
  <c r="D15" i="13" s="1"/>
  <c r="Y14" i="3"/>
  <c r="Y14" i="13" s="1"/>
  <c r="X14" i="3"/>
  <c r="X14" i="13" s="1"/>
  <c r="U14" i="3"/>
  <c r="U14" i="13" s="1"/>
  <c r="T14" i="3"/>
  <c r="T14" i="13" s="1"/>
  <c r="Q14" i="3"/>
  <c r="Q14" i="13" s="1"/>
  <c r="P14" i="3"/>
  <c r="P14" i="13" s="1"/>
  <c r="M14" i="3"/>
  <c r="M14" i="13" s="1"/>
  <c r="L14" i="3"/>
  <c r="L14" i="13" s="1"/>
  <c r="K14" i="3"/>
  <c r="K14" i="13" s="1"/>
  <c r="J14" i="3"/>
  <c r="J14" i="13" s="1"/>
  <c r="G14" i="3"/>
  <c r="G14" i="13" s="1"/>
  <c r="F14" i="3"/>
  <c r="F14" i="13" s="1"/>
  <c r="E14" i="3"/>
  <c r="E14" i="13" s="1"/>
  <c r="D14" i="3"/>
  <c r="D14" i="13" s="1"/>
  <c r="Y13" i="3"/>
  <c r="Y13" i="13" s="1"/>
  <c r="X13" i="3"/>
  <c r="X13" i="13" s="1"/>
  <c r="U13" i="3"/>
  <c r="U13" i="13" s="1"/>
  <c r="T13" i="3"/>
  <c r="T13" i="13" s="1"/>
  <c r="Q13" i="3"/>
  <c r="Q13" i="13" s="1"/>
  <c r="P13" i="3"/>
  <c r="P13" i="13" s="1"/>
  <c r="M13" i="3"/>
  <c r="M13" i="13" s="1"/>
  <c r="L13" i="3"/>
  <c r="L13" i="13" s="1"/>
  <c r="K13" i="3"/>
  <c r="K13" i="13" s="1"/>
  <c r="J13" i="3"/>
  <c r="J13" i="13" s="1"/>
  <c r="G13" i="3"/>
  <c r="G13" i="13" s="1"/>
  <c r="F13" i="3"/>
  <c r="F13" i="13" s="1"/>
  <c r="E13" i="3"/>
  <c r="E13" i="13" s="1"/>
  <c r="D13" i="3"/>
  <c r="D13" i="13" s="1"/>
  <c r="Y12" i="3"/>
  <c r="Y12" i="13" s="1"/>
  <c r="X12" i="3"/>
  <c r="X12" i="13" s="1"/>
  <c r="W12" i="3"/>
  <c r="U12" i="3"/>
  <c r="U12" i="13" s="1"/>
  <c r="T12" i="3"/>
  <c r="T12" i="13" s="1"/>
  <c r="S12" i="3"/>
  <c r="Q12" i="3"/>
  <c r="Q12" i="13" s="1"/>
  <c r="P12" i="3"/>
  <c r="P12" i="13" s="1"/>
  <c r="M12" i="3"/>
  <c r="M12" i="13" s="1"/>
  <c r="L12" i="3"/>
  <c r="L12" i="13" s="1"/>
  <c r="K12" i="3"/>
  <c r="K12" i="13" s="1"/>
  <c r="J12" i="3"/>
  <c r="J12" i="13" s="1"/>
  <c r="G12" i="3"/>
  <c r="G12" i="13" s="1"/>
  <c r="F12" i="3"/>
  <c r="F12" i="13" s="1"/>
  <c r="E12" i="3"/>
  <c r="E12" i="13" s="1"/>
  <c r="D12" i="3"/>
  <c r="D12" i="13" s="1"/>
  <c r="Y11" i="3"/>
  <c r="Y11" i="13" s="1"/>
  <c r="X11" i="3"/>
  <c r="X11" i="13" s="1"/>
  <c r="W11" i="3"/>
  <c r="V11" i="3"/>
  <c r="U11" i="3"/>
  <c r="U11" i="13" s="1"/>
  <c r="T11" i="3"/>
  <c r="T11" i="13" s="1"/>
  <c r="S11" i="3"/>
  <c r="R11" i="3"/>
  <c r="Q11" i="3"/>
  <c r="Q11" i="13" s="1"/>
  <c r="P11" i="3"/>
  <c r="P11" i="13" s="1"/>
  <c r="M11" i="3"/>
  <c r="M11" i="13" s="1"/>
  <c r="L11" i="3"/>
  <c r="L11" i="13" s="1"/>
  <c r="K11" i="3"/>
  <c r="K11" i="13" s="1"/>
  <c r="J11" i="3"/>
  <c r="J11" i="13" s="1"/>
  <c r="G11" i="3"/>
  <c r="G11" i="13" s="1"/>
  <c r="F11" i="3"/>
  <c r="F11" i="13" s="1"/>
  <c r="E11" i="3"/>
  <c r="E11" i="13" s="1"/>
  <c r="D11" i="3"/>
  <c r="D11" i="13" s="1"/>
  <c r="Y10" i="3"/>
  <c r="Y10" i="13" s="1"/>
  <c r="X10" i="3"/>
  <c r="X10" i="13" s="1"/>
  <c r="U10" i="3"/>
  <c r="U10" i="13" s="1"/>
  <c r="T10" i="3"/>
  <c r="T10" i="13" s="1"/>
  <c r="Q10" i="3"/>
  <c r="Q10" i="13" s="1"/>
  <c r="P10" i="3"/>
  <c r="P10" i="13" s="1"/>
  <c r="M10" i="3"/>
  <c r="M10" i="13" s="1"/>
  <c r="L10" i="3"/>
  <c r="L10" i="13" s="1"/>
  <c r="K10" i="3"/>
  <c r="K10" i="13" s="1"/>
  <c r="J10" i="3"/>
  <c r="J10" i="13" s="1"/>
  <c r="G10" i="3"/>
  <c r="G10" i="13" s="1"/>
  <c r="F10" i="3"/>
  <c r="F10" i="13" s="1"/>
  <c r="E10" i="3"/>
  <c r="E10" i="13" s="1"/>
  <c r="D10" i="3"/>
  <c r="D10" i="13" s="1"/>
  <c r="Y9" i="3"/>
  <c r="Y9" i="13" s="1"/>
  <c r="X9" i="3"/>
  <c r="X9" i="13" s="1"/>
  <c r="U9" i="3"/>
  <c r="U9" i="13" s="1"/>
  <c r="T9" i="3"/>
  <c r="T9" i="13" s="1"/>
  <c r="Q9" i="3"/>
  <c r="Q9" i="13" s="1"/>
  <c r="P9" i="3"/>
  <c r="P9" i="13" s="1"/>
  <c r="M9" i="3"/>
  <c r="M9" i="13" s="1"/>
  <c r="L9" i="3"/>
  <c r="L9" i="13" s="1"/>
  <c r="K9" i="3"/>
  <c r="K9" i="13" s="1"/>
  <c r="J9" i="3"/>
  <c r="J9" i="13" s="1"/>
  <c r="G9" i="3"/>
  <c r="G9" i="13" s="1"/>
  <c r="F9" i="3"/>
  <c r="F9" i="13" s="1"/>
  <c r="E9" i="3"/>
  <c r="E9" i="13" s="1"/>
  <c r="D9" i="3"/>
  <c r="D9" i="13" s="1"/>
  <c r="Y8" i="3"/>
  <c r="Y8" i="13" s="1"/>
  <c r="X8" i="3"/>
  <c r="X8" i="13" s="1"/>
  <c r="W8" i="3"/>
  <c r="U8" i="3"/>
  <c r="U8" i="13" s="1"/>
  <c r="T8" i="3"/>
  <c r="T8" i="13" s="1"/>
  <c r="S8" i="3"/>
  <c r="Q8" i="3"/>
  <c r="Q8" i="13" s="1"/>
  <c r="P8" i="3"/>
  <c r="P8" i="13" s="1"/>
  <c r="M8" i="3"/>
  <c r="M8" i="13" s="1"/>
  <c r="L8" i="3"/>
  <c r="L8" i="13" s="1"/>
  <c r="K8" i="3"/>
  <c r="K8" i="13" s="1"/>
  <c r="J8" i="3"/>
  <c r="J8" i="13" s="1"/>
  <c r="G8" i="3"/>
  <c r="G8" i="13" s="1"/>
  <c r="F8" i="3"/>
  <c r="F8" i="13" s="1"/>
  <c r="E8" i="3"/>
  <c r="E8" i="13" s="1"/>
  <c r="D8" i="3"/>
  <c r="D8" i="13" s="1"/>
  <c r="Y7" i="3"/>
  <c r="Y7" i="13" s="1"/>
  <c r="X7" i="3"/>
  <c r="X7" i="13" s="1"/>
  <c r="W7" i="3"/>
  <c r="V7" i="3"/>
  <c r="U7" i="3"/>
  <c r="U7" i="13" s="1"/>
  <c r="T7" i="3"/>
  <c r="T7" i="13" s="1"/>
  <c r="S7" i="3"/>
  <c r="R7" i="3"/>
  <c r="Q7" i="3"/>
  <c r="Q7" i="13" s="1"/>
  <c r="P7" i="3"/>
  <c r="P7" i="13" s="1"/>
  <c r="M7" i="3"/>
  <c r="M7" i="13" s="1"/>
  <c r="L7" i="3"/>
  <c r="L7" i="13" s="1"/>
  <c r="K7" i="3"/>
  <c r="K7" i="13" s="1"/>
  <c r="J7" i="3"/>
  <c r="J7" i="13" s="1"/>
  <c r="G7" i="3"/>
  <c r="G7" i="13" s="1"/>
  <c r="F7" i="3"/>
  <c r="F7" i="13" s="1"/>
  <c r="E7" i="3"/>
  <c r="E7" i="13" s="1"/>
  <c r="D7" i="3"/>
  <c r="D7" i="13" s="1"/>
  <c r="Y6" i="3"/>
  <c r="Y6" i="13" s="1"/>
  <c r="X6" i="3"/>
  <c r="X6" i="13" s="1"/>
  <c r="U6" i="3"/>
  <c r="U6" i="13" s="1"/>
  <c r="T6" i="3"/>
  <c r="T6" i="13" s="1"/>
  <c r="Q6" i="3"/>
  <c r="Q6" i="13" s="1"/>
  <c r="P6" i="3"/>
  <c r="P6" i="13" s="1"/>
  <c r="M6" i="3"/>
  <c r="M6" i="13" s="1"/>
  <c r="L6" i="3"/>
  <c r="L6" i="13" s="1"/>
  <c r="K6" i="3"/>
  <c r="K6" i="13" s="1"/>
  <c r="J6" i="3"/>
  <c r="J6" i="13" s="1"/>
  <c r="G6" i="3"/>
  <c r="G6" i="13" s="1"/>
  <c r="F6" i="3"/>
  <c r="F6" i="13" s="1"/>
  <c r="E6" i="3"/>
  <c r="E6" i="13" s="1"/>
  <c r="D6" i="3"/>
  <c r="D6" i="13" s="1"/>
  <c r="Y5" i="3"/>
  <c r="Y5" i="13" s="1"/>
  <c r="X5" i="3"/>
  <c r="X5" i="13" s="1"/>
  <c r="U5" i="3"/>
  <c r="U5" i="13" s="1"/>
  <c r="T5" i="3"/>
  <c r="T5" i="13" s="1"/>
  <c r="Q5" i="3"/>
  <c r="Q5" i="13" s="1"/>
  <c r="P5" i="3"/>
  <c r="P5" i="13" s="1"/>
  <c r="M5" i="3"/>
  <c r="M5" i="13" s="1"/>
  <c r="L5" i="3"/>
  <c r="L5" i="13" s="1"/>
  <c r="K5" i="3"/>
  <c r="K5" i="13" s="1"/>
  <c r="J5" i="3"/>
  <c r="J5" i="13" s="1"/>
  <c r="G5" i="3"/>
  <c r="G5" i="13" s="1"/>
  <c r="F5" i="3"/>
  <c r="F5" i="13" s="1"/>
  <c r="E5" i="3"/>
  <c r="E5" i="13" s="1"/>
  <c r="D5" i="3"/>
  <c r="D5" i="13" s="1"/>
  <c r="Y4" i="3"/>
  <c r="Y4" i="13" s="1"/>
  <c r="X4" i="3"/>
  <c r="X4" i="13" s="1"/>
  <c r="W4" i="3"/>
  <c r="U4" i="3"/>
  <c r="U4" i="13" s="1"/>
  <c r="T4" i="3"/>
  <c r="T4" i="13" s="1"/>
  <c r="S4" i="3"/>
  <c r="Q4" i="3"/>
  <c r="Q4" i="13" s="1"/>
  <c r="P4" i="3"/>
  <c r="P4" i="13" s="1"/>
  <c r="M4" i="3"/>
  <c r="M4" i="13" s="1"/>
  <c r="L4" i="3"/>
  <c r="L4" i="13" s="1"/>
  <c r="K4" i="3"/>
  <c r="K4" i="13" s="1"/>
  <c r="J4" i="3"/>
  <c r="J4" i="13" s="1"/>
  <c r="G4" i="3"/>
  <c r="G4" i="13" s="1"/>
  <c r="F4" i="3"/>
  <c r="F4" i="13" s="1"/>
  <c r="E4" i="3"/>
  <c r="E4" i="13" s="1"/>
  <c r="D4" i="3"/>
  <c r="D4" i="13" s="1"/>
  <c r="W415" i="2"/>
  <c r="V415" i="2"/>
  <c r="S415" i="2"/>
  <c r="R415" i="2"/>
  <c r="O415" i="2"/>
  <c r="N415" i="2"/>
  <c r="I415" i="2"/>
  <c r="H415" i="2"/>
  <c r="W414" i="2"/>
  <c r="V414" i="2"/>
  <c r="S414" i="2"/>
  <c r="R414" i="2"/>
  <c r="O414" i="2"/>
  <c r="N414" i="2"/>
  <c r="I414" i="2"/>
  <c r="H414" i="2"/>
  <c r="W413" i="2"/>
  <c r="V413" i="2"/>
  <c r="S413" i="2"/>
  <c r="R413" i="2"/>
  <c r="O413" i="2"/>
  <c r="N413" i="2"/>
  <c r="I413" i="2"/>
  <c r="H413" i="2"/>
  <c r="W412" i="2"/>
  <c r="V412" i="2"/>
  <c r="S412" i="2"/>
  <c r="R412" i="2"/>
  <c r="O412" i="2"/>
  <c r="N412" i="2"/>
  <c r="I412" i="2"/>
  <c r="H412" i="2"/>
  <c r="W411" i="2"/>
  <c r="V411" i="2"/>
  <c r="S411" i="2"/>
  <c r="R411" i="2"/>
  <c r="O411" i="2"/>
  <c r="N411" i="2"/>
  <c r="I411" i="2"/>
  <c r="H411" i="2"/>
  <c r="W410" i="2"/>
  <c r="V410" i="2"/>
  <c r="S410" i="2"/>
  <c r="R410" i="2"/>
  <c r="O410" i="2"/>
  <c r="N410" i="2"/>
  <c r="I410" i="2"/>
  <c r="H410" i="2"/>
  <c r="W409" i="2"/>
  <c r="V409" i="2"/>
  <c r="S409" i="2"/>
  <c r="R409" i="2"/>
  <c r="O409" i="2"/>
  <c r="N409" i="2"/>
  <c r="I409" i="2"/>
  <c r="H409" i="2"/>
  <c r="W408" i="2"/>
  <c r="V408" i="2"/>
  <c r="S408" i="2"/>
  <c r="R408" i="2"/>
  <c r="O408" i="2"/>
  <c r="N408" i="2"/>
  <c r="I408" i="2"/>
  <c r="H408" i="2"/>
  <c r="W407" i="2"/>
  <c r="V407" i="2"/>
  <c r="S407" i="2"/>
  <c r="R407" i="2"/>
  <c r="O407" i="2"/>
  <c r="N407" i="2"/>
  <c r="I407" i="2"/>
  <c r="H407" i="2"/>
  <c r="W406" i="2"/>
  <c r="V406" i="2"/>
  <c r="S406" i="2"/>
  <c r="R406" i="2"/>
  <c r="O406" i="2"/>
  <c r="N406" i="2"/>
  <c r="I406" i="2"/>
  <c r="H406" i="2"/>
  <c r="W405" i="2"/>
  <c r="V405" i="2"/>
  <c r="S405" i="2"/>
  <c r="R405" i="2"/>
  <c r="O405" i="2"/>
  <c r="N405" i="2"/>
  <c r="I405" i="2"/>
  <c r="H405" i="2"/>
  <c r="W404" i="2"/>
  <c r="V404" i="2"/>
  <c r="S404" i="2"/>
  <c r="R404" i="2"/>
  <c r="O404" i="2"/>
  <c r="N404" i="2"/>
  <c r="I404" i="2"/>
  <c r="H404" i="2"/>
  <c r="W403" i="2"/>
  <c r="V403" i="2"/>
  <c r="S403" i="2"/>
  <c r="R403" i="2"/>
  <c r="O403" i="2"/>
  <c r="N403" i="2"/>
  <c r="I403" i="2"/>
  <c r="H403" i="2"/>
  <c r="Z403" i="2" s="1"/>
  <c r="W402" i="2"/>
  <c r="V402" i="2"/>
  <c r="S402" i="2"/>
  <c r="R402" i="2"/>
  <c r="O402" i="2"/>
  <c r="N402" i="2"/>
  <c r="I402" i="2"/>
  <c r="H402" i="2"/>
  <c r="W401" i="2"/>
  <c r="V401" i="2"/>
  <c r="S401" i="2"/>
  <c r="R401" i="2"/>
  <c r="O401" i="2"/>
  <c r="N401" i="2"/>
  <c r="I401" i="2"/>
  <c r="H401" i="2"/>
  <c r="W400" i="2"/>
  <c r="V400" i="2"/>
  <c r="S400" i="2"/>
  <c r="R400" i="2"/>
  <c r="O400" i="2"/>
  <c r="N400" i="2"/>
  <c r="I400" i="2"/>
  <c r="H400" i="2"/>
  <c r="W399" i="2"/>
  <c r="V399" i="2"/>
  <c r="S399" i="2"/>
  <c r="R399" i="2"/>
  <c r="O399" i="2"/>
  <c r="N399" i="2"/>
  <c r="I399" i="2"/>
  <c r="H399" i="2"/>
  <c r="Z399" i="2" s="1"/>
  <c r="W398" i="2"/>
  <c r="V398" i="2"/>
  <c r="S398" i="2"/>
  <c r="R398" i="2"/>
  <c r="O398" i="2"/>
  <c r="N398" i="2"/>
  <c r="I398" i="2"/>
  <c r="H398" i="2"/>
  <c r="W397" i="2"/>
  <c r="V397" i="2"/>
  <c r="S397" i="2"/>
  <c r="R397" i="2"/>
  <c r="O397" i="2"/>
  <c r="N397" i="2"/>
  <c r="I397" i="2"/>
  <c r="H397" i="2"/>
  <c r="W396" i="2"/>
  <c r="V396" i="2"/>
  <c r="S396" i="2"/>
  <c r="R396" i="2"/>
  <c r="O396" i="2"/>
  <c r="N396" i="2"/>
  <c r="I396" i="2"/>
  <c r="H396" i="2"/>
  <c r="W395" i="2"/>
  <c r="V395" i="2"/>
  <c r="S395" i="2"/>
  <c r="R395" i="2"/>
  <c r="O395" i="2"/>
  <c r="N395" i="2"/>
  <c r="I395" i="2"/>
  <c r="H395" i="2"/>
  <c r="W394" i="2"/>
  <c r="V394" i="2"/>
  <c r="S394" i="2"/>
  <c r="R394" i="2"/>
  <c r="O394" i="2"/>
  <c r="N394" i="2"/>
  <c r="I394" i="2"/>
  <c r="H394" i="2"/>
  <c r="W393" i="2"/>
  <c r="V393" i="2"/>
  <c r="S393" i="2"/>
  <c r="R393" i="2"/>
  <c r="O393" i="2"/>
  <c r="N393" i="2"/>
  <c r="I393" i="2"/>
  <c r="H393" i="2"/>
  <c r="W392" i="2"/>
  <c r="V392" i="2"/>
  <c r="S392" i="2"/>
  <c r="R392" i="2"/>
  <c r="O392" i="2"/>
  <c r="N392" i="2"/>
  <c r="I392" i="2"/>
  <c r="H392" i="2"/>
  <c r="W391" i="2"/>
  <c r="V391" i="2"/>
  <c r="S391" i="2"/>
  <c r="R391" i="2"/>
  <c r="O391" i="2"/>
  <c r="N391" i="2"/>
  <c r="I391" i="2"/>
  <c r="H391" i="2"/>
  <c r="W390" i="2"/>
  <c r="V390" i="2"/>
  <c r="S390" i="2"/>
  <c r="R390" i="2"/>
  <c r="O390" i="2"/>
  <c r="N390" i="2"/>
  <c r="I390" i="2"/>
  <c r="H390" i="2"/>
  <c r="W389" i="2"/>
  <c r="V389" i="2"/>
  <c r="S389" i="2"/>
  <c r="R389" i="2"/>
  <c r="O389" i="2"/>
  <c r="N389" i="2"/>
  <c r="I389" i="2"/>
  <c r="H389" i="2"/>
  <c r="W388" i="2"/>
  <c r="V388" i="2"/>
  <c r="S388" i="2"/>
  <c r="R388" i="2"/>
  <c r="O388" i="2"/>
  <c r="N388" i="2"/>
  <c r="I388" i="2"/>
  <c r="H388" i="2"/>
  <c r="W387" i="2"/>
  <c r="V387" i="2"/>
  <c r="S387" i="2"/>
  <c r="R387" i="2"/>
  <c r="O387" i="2"/>
  <c r="N387" i="2"/>
  <c r="I387" i="2"/>
  <c r="H387" i="2"/>
  <c r="W386" i="2"/>
  <c r="V386" i="2"/>
  <c r="S386" i="2"/>
  <c r="R386" i="2"/>
  <c r="O386" i="2"/>
  <c r="N386" i="2"/>
  <c r="I386" i="2"/>
  <c r="H386" i="2"/>
  <c r="W385" i="2"/>
  <c r="V385" i="2"/>
  <c r="S385" i="2"/>
  <c r="R385" i="2"/>
  <c r="O385" i="2"/>
  <c r="N385" i="2"/>
  <c r="I385" i="2"/>
  <c r="H385" i="2"/>
  <c r="W384" i="2"/>
  <c r="V384" i="2"/>
  <c r="S384" i="2"/>
  <c r="R384" i="2"/>
  <c r="O384" i="2"/>
  <c r="N384" i="2"/>
  <c r="I384" i="2"/>
  <c r="H384" i="2"/>
  <c r="W383" i="2"/>
  <c r="V383" i="2"/>
  <c r="S383" i="2"/>
  <c r="R383" i="2"/>
  <c r="O383" i="2"/>
  <c r="N383" i="2"/>
  <c r="I383" i="2"/>
  <c r="H383" i="2"/>
  <c r="W382" i="2"/>
  <c r="V382" i="2"/>
  <c r="S382" i="2"/>
  <c r="R382" i="2"/>
  <c r="O382" i="2"/>
  <c r="N382" i="2"/>
  <c r="I382" i="2"/>
  <c r="H382" i="2"/>
  <c r="W381" i="2"/>
  <c r="V381" i="2"/>
  <c r="S381" i="2"/>
  <c r="R381" i="2"/>
  <c r="O381" i="2"/>
  <c r="N381" i="2"/>
  <c r="I381" i="2"/>
  <c r="H381" i="2"/>
  <c r="W380" i="2"/>
  <c r="V380" i="2"/>
  <c r="S380" i="2"/>
  <c r="R380" i="2"/>
  <c r="O380" i="2"/>
  <c r="N380" i="2"/>
  <c r="I380" i="2"/>
  <c r="H380" i="2"/>
  <c r="W379" i="2"/>
  <c r="V379" i="2"/>
  <c r="S379" i="2"/>
  <c r="R379" i="2"/>
  <c r="O379" i="2"/>
  <c r="N379" i="2"/>
  <c r="I379" i="2"/>
  <c r="H379" i="2"/>
  <c r="W378" i="2"/>
  <c r="V378" i="2"/>
  <c r="S378" i="2"/>
  <c r="R378" i="2"/>
  <c r="O378" i="2"/>
  <c r="N378" i="2"/>
  <c r="I378" i="2"/>
  <c r="H378" i="2"/>
  <c r="W377" i="2"/>
  <c r="V377" i="2"/>
  <c r="S377" i="2"/>
  <c r="R377" i="2"/>
  <c r="O377" i="2"/>
  <c r="N377" i="2"/>
  <c r="I377" i="2"/>
  <c r="H377" i="2"/>
  <c r="W376" i="2"/>
  <c r="V376" i="2"/>
  <c r="S376" i="2"/>
  <c r="R376" i="2"/>
  <c r="O376" i="2"/>
  <c r="N376" i="2"/>
  <c r="I376" i="2"/>
  <c r="H376" i="2"/>
  <c r="Z376" i="2" s="1"/>
  <c r="W375" i="2"/>
  <c r="V375" i="2"/>
  <c r="S375" i="2"/>
  <c r="R375" i="2"/>
  <c r="O375" i="2"/>
  <c r="N375" i="2"/>
  <c r="I375" i="2"/>
  <c r="H375" i="2"/>
  <c r="W374" i="2"/>
  <c r="V374" i="2"/>
  <c r="S374" i="2"/>
  <c r="R374" i="2"/>
  <c r="O374" i="2"/>
  <c r="N374" i="2"/>
  <c r="I374" i="2"/>
  <c r="H374" i="2"/>
  <c r="W373" i="2"/>
  <c r="V373" i="2"/>
  <c r="S373" i="2"/>
  <c r="R373" i="2"/>
  <c r="O373" i="2"/>
  <c r="N373" i="2"/>
  <c r="I373" i="2"/>
  <c r="H373" i="2"/>
  <c r="W372" i="2"/>
  <c r="V372" i="2"/>
  <c r="S372" i="2"/>
  <c r="R372" i="2"/>
  <c r="O372" i="2"/>
  <c r="N372" i="2"/>
  <c r="I372" i="2"/>
  <c r="H372" i="2"/>
  <c r="W371" i="2"/>
  <c r="V371" i="2"/>
  <c r="S371" i="2"/>
  <c r="R371" i="2"/>
  <c r="O371" i="2"/>
  <c r="N371" i="2"/>
  <c r="I371" i="2"/>
  <c r="H371" i="2"/>
  <c r="Z371" i="2" s="1"/>
  <c r="W370" i="2"/>
  <c r="V370" i="2"/>
  <c r="S370" i="2"/>
  <c r="R370" i="2"/>
  <c r="O370" i="2"/>
  <c r="N370" i="2"/>
  <c r="I370" i="2"/>
  <c r="H370" i="2"/>
  <c r="W369" i="2"/>
  <c r="V369" i="2"/>
  <c r="S369" i="2"/>
  <c r="R369" i="2"/>
  <c r="O369" i="2"/>
  <c r="N369" i="2"/>
  <c r="I369" i="2"/>
  <c r="H369" i="2"/>
  <c r="W368" i="2"/>
  <c r="V368" i="2"/>
  <c r="S368" i="2"/>
  <c r="R368" i="2"/>
  <c r="O368" i="2"/>
  <c r="N368" i="2"/>
  <c r="I368" i="2"/>
  <c r="H368" i="2"/>
  <c r="W367" i="2"/>
  <c r="V367" i="2"/>
  <c r="S367" i="2"/>
  <c r="R367" i="2"/>
  <c r="O367" i="2"/>
  <c r="N367" i="2"/>
  <c r="I367" i="2"/>
  <c r="H367" i="2"/>
  <c r="W366" i="2"/>
  <c r="V366" i="2"/>
  <c r="S366" i="2"/>
  <c r="R366" i="2"/>
  <c r="O366" i="2"/>
  <c r="N366" i="2"/>
  <c r="I366" i="2"/>
  <c r="H366" i="2"/>
  <c r="W365" i="2"/>
  <c r="V365" i="2"/>
  <c r="S365" i="2"/>
  <c r="R365" i="2"/>
  <c r="O365" i="2"/>
  <c r="N365" i="2"/>
  <c r="I365" i="2"/>
  <c r="H365" i="2"/>
  <c r="W364" i="2"/>
  <c r="V364" i="2"/>
  <c r="S364" i="2"/>
  <c r="R364" i="2"/>
  <c r="O364" i="2"/>
  <c r="N364" i="2"/>
  <c r="I364" i="2"/>
  <c r="H364" i="2"/>
  <c r="W363" i="2"/>
  <c r="V363" i="2"/>
  <c r="S363" i="2"/>
  <c r="R363" i="2"/>
  <c r="O363" i="2"/>
  <c r="N363" i="2"/>
  <c r="I363" i="2"/>
  <c r="H363" i="2"/>
  <c r="Z363" i="2" s="1"/>
  <c r="W362" i="2"/>
  <c r="V362" i="2"/>
  <c r="S362" i="2"/>
  <c r="R362" i="2"/>
  <c r="O362" i="2"/>
  <c r="N362" i="2"/>
  <c r="I362" i="2"/>
  <c r="H362" i="2"/>
  <c r="W361" i="2"/>
  <c r="V361" i="2"/>
  <c r="S361" i="2"/>
  <c r="R361" i="2"/>
  <c r="O361" i="2"/>
  <c r="N361" i="2"/>
  <c r="I361" i="2"/>
  <c r="H361" i="2"/>
  <c r="W360" i="2"/>
  <c r="V360" i="2"/>
  <c r="S360" i="2"/>
  <c r="R360" i="2"/>
  <c r="O360" i="2"/>
  <c r="N360" i="2"/>
  <c r="I360" i="2"/>
  <c r="H360" i="2"/>
  <c r="W359" i="2"/>
  <c r="V359" i="2"/>
  <c r="S359" i="2"/>
  <c r="R359" i="2"/>
  <c r="O359" i="2"/>
  <c r="N359" i="2"/>
  <c r="I359" i="2"/>
  <c r="H359" i="2"/>
  <c r="W358" i="2"/>
  <c r="V358" i="2"/>
  <c r="S358" i="2"/>
  <c r="R358" i="2"/>
  <c r="O358" i="2"/>
  <c r="N358" i="2"/>
  <c r="I358" i="2"/>
  <c r="H358" i="2"/>
  <c r="W357" i="2"/>
  <c r="V357" i="2"/>
  <c r="S357" i="2"/>
  <c r="R357" i="2"/>
  <c r="O357" i="2"/>
  <c r="N357" i="2"/>
  <c r="I357" i="2"/>
  <c r="H357" i="2"/>
  <c r="W356" i="2"/>
  <c r="V356" i="2"/>
  <c r="S356" i="2"/>
  <c r="R356" i="2"/>
  <c r="O356" i="2"/>
  <c r="N356" i="2"/>
  <c r="I356" i="2"/>
  <c r="H356" i="2"/>
  <c r="Z356" i="2" s="1"/>
  <c r="W355" i="2"/>
  <c r="V355" i="2"/>
  <c r="S355" i="2"/>
  <c r="R355" i="2"/>
  <c r="O355" i="2"/>
  <c r="N355" i="2"/>
  <c r="I355" i="2"/>
  <c r="H355" i="2"/>
  <c r="W354" i="2"/>
  <c r="V354" i="2"/>
  <c r="S354" i="2"/>
  <c r="R354" i="2"/>
  <c r="O354" i="2"/>
  <c r="N354" i="2"/>
  <c r="I354" i="2"/>
  <c r="H354" i="2"/>
  <c r="W353" i="2"/>
  <c r="V353" i="2"/>
  <c r="S353" i="2"/>
  <c r="R353" i="2"/>
  <c r="O353" i="2"/>
  <c r="N353" i="2"/>
  <c r="I353" i="2"/>
  <c r="H353" i="2"/>
  <c r="W352" i="2"/>
  <c r="V352" i="2"/>
  <c r="S352" i="2"/>
  <c r="R352" i="2"/>
  <c r="O352" i="2"/>
  <c r="N352" i="2"/>
  <c r="I352" i="2"/>
  <c r="H352" i="2"/>
  <c r="Z352" i="2" s="1"/>
  <c r="W351" i="2"/>
  <c r="V351" i="2"/>
  <c r="S351" i="2"/>
  <c r="R351" i="2"/>
  <c r="O351" i="2"/>
  <c r="N351" i="2"/>
  <c r="I351" i="2"/>
  <c r="H351" i="2"/>
  <c r="W350" i="2"/>
  <c r="V350" i="2"/>
  <c r="S350" i="2"/>
  <c r="R350" i="2"/>
  <c r="O350" i="2"/>
  <c r="N350" i="2"/>
  <c r="I350" i="2"/>
  <c r="H350" i="2"/>
  <c r="W349" i="2"/>
  <c r="V349" i="2"/>
  <c r="S349" i="2"/>
  <c r="R349" i="2"/>
  <c r="O349" i="2"/>
  <c r="N349" i="2"/>
  <c r="I349" i="2"/>
  <c r="H349" i="2"/>
  <c r="W348" i="2"/>
  <c r="V348" i="2"/>
  <c r="S348" i="2"/>
  <c r="R348" i="2"/>
  <c r="O348" i="2"/>
  <c r="N348" i="2"/>
  <c r="I348" i="2"/>
  <c r="H348" i="2"/>
  <c r="W347" i="2"/>
  <c r="V347" i="2"/>
  <c r="S347" i="2"/>
  <c r="R347" i="2"/>
  <c r="O347" i="2"/>
  <c r="N347" i="2"/>
  <c r="I347" i="2"/>
  <c r="H347" i="2"/>
  <c r="W346" i="2"/>
  <c r="V346" i="2"/>
  <c r="S346" i="2"/>
  <c r="R346" i="2"/>
  <c r="O346" i="2"/>
  <c r="N346" i="2"/>
  <c r="I346" i="2"/>
  <c r="H346" i="2"/>
  <c r="W345" i="2"/>
  <c r="V345" i="2"/>
  <c r="S345" i="2"/>
  <c r="R345" i="2"/>
  <c r="O345" i="2"/>
  <c r="N345" i="2"/>
  <c r="I345" i="2"/>
  <c r="H345" i="2"/>
  <c r="W344" i="2"/>
  <c r="V344" i="2"/>
  <c r="S344" i="2"/>
  <c r="R344" i="2"/>
  <c r="O344" i="2"/>
  <c r="N344" i="2"/>
  <c r="I344" i="2"/>
  <c r="H344" i="2"/>
  <c r="W343" i="2"/>
  <c r="V343" i="2"/>
  <c r="S343" i="2"/>
  <c r="R343" i="2"/>
  <c r="O343" i="2"/>
  <c r="N343" i="2"/>
  <c r="I343" i="2"/>
  <c r="H343" i="2"/>
  <c r="W342" i="2"/>
  <c r="V342" i="2"/>
  <c r="S342" i="2"/>
  <c r="R342" i="2"/>
  <c r="O342" i="2"/>
  <c r="N342" i="2"/>
  <c r="I342" i="2"/>
  <c r="H342" i="2"/>
  <c r="W341" i="2"/>
  <c r="V341" i="2"/>
  <c r="S341" i="2"/>
  <c r="R341" i="2"/>
  <c r="O341" i="2"/>
  <c r="N341" i="2"/>
  <c r="I341" i="2"/>
  <c r="H341" i="2"/>
  <c r="W340" i="2"/>
  <c r="V340" i="2"/>
  <c r="S340" i="2"/>
  <c r="R340" i="2"/>
  <c r="O340" i="2"/>
  <c r="N340" i="2"/>
  <c r="I340" i="2"/>
  <c r="H340" i="2"/>
  <c r="W339" i="2"/>
  <c r="V339" i="2"/>
  <c r="S339" i="2"/>
  <c r="R339" i="2"/>
  <c r="O339" i="2"/>
  <c r="N339" i="2"/>
  <c r="I339" i="2"/>
  <c r="H339" i="2"/>
  <c r="Z339" i="2" s="1"/>
  <c r="W338" i="2"/>
  <c r="V338" i="2"/>
  <c r="S338" i="2"/>
  <c r="R338" i="2"/>
  <c r="O338" i="2"/>
  <c r="N338" i="2"/>
  <c r="I338" i="2"/>
  <c r="H338" i="2"/>
  <c r="W337" i="2"/>
  <c r="V337" i="2"/>
  <c r="S337" i="2"/>
  <c r="R337" i="2"/>
  <c r="O337" i="2"/>
  <c r="N337" i="2"/>
  <c r="I337" i="2"/>
  <c r="H337" i="2"/>
  <c r="W336" i="2"/>
  <c r="V336" i="2"/>
  <c r="S336" i="2"/>
  <c r="R336" i="2"/>
  <c r="O336" i="2"/>
  <c r="N336" i="2"/>
  <c r="I336" i="2"/>
  <c r="H336" i="2"/>
  <c r="W335" i="2"/>
  <c r="V335" i="2"/>
  <c r="S335" i="2"/>
  <c r="R335" i="2"/>
  <c r="O335" i="2"/>
  <c r="N335" i="2"/>
  <c r="I335" i="2"/>
  <c r="H335" i="2"/>
  <c r="Z335" i="2" s="1"/>
  <c r="W334" i="2"/>
  <c r="V334" i="2"/>
  <c r="S334" i="2"/>
  <c r="R334" i="2"/>
  <c r="O334" i="2"/>
  <c r="N334" i="2"/>
  <c r="I334" i="2"/>
  <c r="H334" i="2"/>
  <c r="W333" i="2"/>
  <c r="V333" i="2"/>
  <c r="S333" i="2"/>
  <c r="R333" i="2"/>
  <c r="O333" i="2"/>
  <c r="N333" i="2"/>
  <c r="I333" i="2"/>
  <c r="H333" i="2"/>
  <c r="W332" i="2"/>
  <c r="V332" i="2"/>
  <c r="S332" i="2"/>
  <c r="R332" i="2"/>
  <c r="O332" i="2"/>
  <c r="N332" i="2"/>
  <c r="I332" i="2"/>
  <c r="H332" i="2"/>
  <c r="W331" i="2"/>
  <c r="V331" i="2"/>
  <c r="S331" i="2"/>
  <c r="R331" i="2"/>
  <c r="O331" i="2"/>
  <c r="N331" i="2"/>
  <c r="I331" i="2"/>
  <c r="H331" i="2"/>
  <c r="Z331" i="2" s="1"/>
  <c r="W330" i="2"/>
  <c r="V330" i="2"/>
  <c r="S330" i="2"/>
  <c r="R330" i="2"/>
  <c r="O330" i="2"/>
  <c r="N330" i="2"/>
  <c r="I330" i="2"/>
  <c r="H330" i="2"/>
  <c r="W329" i="2"/>
  <c r="V329" i="2"/>
  <c r="S329" i="2"/>
  <c r="R329" i="2"/>
  <c r="O329" i="2"/>
  <c r="N329" i="2"/>
  <c r="I329" i="2"/>
  <c r="H329" i="2"/>
  <c r="W328" i="2"/>
  <c r="V328" i="2"/>
  <c r="S328" i="2"/>
  <c r="R328" i="2"/>
  <c r="O328" i="2"/>
  <c r="N328" i="2"/>
  <c r="I328" i="2"/>
  <c r="H328" i="2"/>
  <c r="Z328" i="2" s="1"/>
  <c r="W327" i="2"/>
  <c r="V327" i="2"/>
  <c r="S327" i="2"/>
  <c r="R327" i="2"/>
  <c r="O327" i="2"/>
  <c r="N327" i="2"/>
  <c r="I327" i="2"/>
  <c r="H327" i="2"/>
  <c r="Z327" i="2" s="1"/>
  <c r="W326" i="2"/>
  <c r="V326" i="2"/>
  <c r="S326" i="2"/>
  <c r="R326" i="2"/>
  <c r="O326" i="2"/>
  <c r="N326" i="2"/>
  <c r="I326" i="2"/>
  <c r="H326" i="2"/>
  <c r="W325" i="2"/>
  <c r="V325" i="2"/>
  <c r="S325" i="2"/>
  <c r="R325" i="2"/>
  <c r="O325" i="2"/>
  <c r="N325" i="2"/>
  <c r="I325" i="2"/>
  <c r="H325" i="2"/>
  <c r="W324" i="2"/>
  <c r="V324" i="2"/>
  <c r="S324" i="2"/>
  <c r="R324" i="2"/>
  <c r="O324" i="2"/>
  <c r="N324" i="2"/>
  <c r="I324" i="2"/>
  <c r="H324" i="2"/>
  <c r="W323" i="2"/>
  <c r="V323" i="2"/>
  <c r="S323" i="2"/>
  <c r="R323" i="2"/>
  <c r="O323" i="2"/>
  <c r="N323" i="2"/>
  <c r="I323" i="2"/>
  <c r="H323" i="2"/>
  <c r="Z323" i="2" s="1"/>
  <c r="W322" i="2"/>
  <c r="V322" i="2"/>
  <c r="S322" i="2"/>
  <c r="R322" i="2"/>
  <c r="O322" i="2"/>
  <c r="N322" i="2"/>
  <c r="I322" i="2"/>
  <c r="H322" i="2"/>
  <c r="W321" i="2"/>
  <c r="V321" i="2"/>
  <c r="S321" i="2"/>
  <c r="R321" i="2"/>
  <c r="O321" i="2"/>
  <c r="N321" i="2"/>
  <c r="I321" i="2"/>
  <c r="H321" i="2"/>
  <c r="W320" i="2"/>
  <c r="V320" i="2"/>
  <c r="S320" i="2"/>
  <c r="R320" i="2"/>
  <c r="O320" i="2"/>
  <c r="N320" i="2"/>
  <c r="I320" i="2"/>
  <c r="H320" i="2"/>
  <c r="W319" i="2"/>
  <c r="V319" i="2"/>
  <c r="S319" i="2"/>
  <c r="R319" i="2"/>
  <c r="O319" i="2"/>
  <c r="N319" i="2"/>
  <c r="I319" i="2"/>
  <c r="H319" i="2"/>
  <c r="W318" i="2"/>
  <c r="V318" i="2"/>
  <c r="S318" i="2"/>
  <c r="R318" i="2"/>
  <c r="O318" i="2"/>
  <c r="N318" i="2"/>
  <c r="I318" i="2"/>
  <c r="H318" i="2"/>
  <c r="W317" i="2"/>
  <c r="V317" i="2"/>
  <c r="S317" i="2"/>
  <c r="R317" i="2"/>
  <c r="O317" i="2"/>
  <c r="N317" i="2"/>
  <c r="I317" i="2"/>
  <c r="H317" i="2"/>
  <c r="W316" i="2"/>
  <c r="V316" i="2"/>
  <c r="S316" i="2"/>
  <c r="R316" i="2"/>
  <c r="O316" i="2"/>
  <c r="N316" i="2"/>
  <c r="I316" i="2"/>
  <c r="H316" i="2"/>
  <c r="W315" i="2"/>
  <c r="V315" i="2"/>
  <c r="S315" i="2"/>
  <c r="R315" i="2"/>
  <c r="O315" i="2"/>
  <c r="N315" i="2"/>
  <c r="I315" i="2"/>
  <c r="H315" i="2"/>
  <c r="W314" i="2"/>
  <c r="V314" i="2"/>
  <c r="S314" i="2"/>
  <c r="R314" i="2"/>
  <c r="O314" i="2"/>
  <c r="N314" i="2"/>
  <c r="I314" i="2"/>
  <c r="H314" i="2"/>
  <c r="W313" i="2"/>
  <c r="V313" i="2"/>
  <c r="S313" i="2"/>
  <c r="R313" i="2"/>
  <c r="O313" i="2"/>
  <c r="N313" i="2"/>
  <c r="I313" i="2"/>
  <c r="H313" i="2"/>
  <c r="W312" i="2"/>
  <c r="V312" i="2"/>
  <c r="S312" i="2"/>
  <c r="R312" i="2"/>
  <c r="O312" i="2"/>
  <c r="N312" i="2"/>
  <c r="I312" i="2"/>
  <c r="H312" i="2"/>
  <c r="Z312" i="2" s="1"/>
  <c r="W311" i="2"/>
  <c r="V311" i="2"/>
  <c r="S311" i="2"/>
  <c r="R311" i="2"/>
  <c r="O311" i="2"/>
  <c r="N311" i="2"/>
  <c r="I311" i="2"/>
  <c r="H311" i="2"/>
  <c r="Z311" i="2" s="1"/>
  <c r="W310" i="2"/>
  <c r="V310" i="2"/>
  <c r="S310" i="2"/>
  <c r="R310" i="2"/>
  <c r="O310" i="2"/>
  <c r="N310" i="2"/>
  <c r="I310" i="2"/>
  <c r="H310" i="2"/>
  <c r="W309" i="2"/>
  <c r="V309" i="2"/>
  <c r="S309" i="2"/>
  <c r="R309" i="2"/>
  <c r="O309" i="2"/>
  <c r="N309" i="2"/>
  <c r="I309" i="2"/>
  <c r="H309" i="2"/>
  <c r="W308" i="2"/>
  <c r="V308" i="2"/>
  <c r="S308" i="2"/>
  <c r="R308" i="2"/>
  <c r="O308" i="2"/>
  <c r="N308" i="2"/>
  <c r="I308" i="2"/>
  <c r="H308" i="2"/>
  <c r="W307" i="2"/>
  <c r="V307" i="2"/>
  <c r="S307" i="2"/>
  <c r="R307" i="2"/>
  <c r="O307" i="2"/>
  <c r="N307" i="2"/>
  <c r="I307" i="2"/>
  <c r="H307" i="2"/>
  <c r="W306" i="2"/>
  <c r="V306" i="2"/>
  <c r="S306" i="2"/>
  <c r="R306" i="2"/>
  <c r="O306" i="2"/>
  <c r="N306" i="2"/>
  <c r="I306" i="2"/>
  <c r="H306" i="2"/>
  <c r="W305" i="2"/>
  <c r="V305" i="2"/>
  <c r="S305" i="2"/>
  <c r="R305" i="2"/>
  <c r="O305" i="2"/>
  <c r="N305" i="2"/>
  <c r="I305" i="2"/>
  <c r="H305" i="2"/>
  <c r="W304" i="2"/>
  <c r="V304" i="2"/>
  <c r="S304" i="2"/>
  <c r="R304" i="2"/>
  <c r="O304" i="2"/>
  <c r="N304" i="2"/>
  <c r="I304" i="2"/>
  <c r="H304" i="2"/>
  <c r="W303" i="2"/>
  <c r="V303" i="2"/>
  <c r="S303" i="2"/>
  <c r="R303" i="2"/>
  <c r="O303" i="2"/>
  <c r="N303" i="2"/>
  <c r="I303" i="2"/>
  <c r="H303" i="2"/>
  <c r="W302" i="2"/>
  <c r="V302" i="2"/>
  <c r="S302" i="2"/>
  <c r="R302" i="2"/>
  <c r="O302" i="2"/>
  <c r="N302" i="2"/>
  <c r="I302" i="2"/>
  <c r="H302" i="2"/>
  <c r="W301" i="2"/>
  <c r="V301" i="2"/>
  <c r="S301" i="2"/>
  <c r="R301" i="2"/>
  <c r="O301" i="2"/>
  <c r="N301" i="2"/>
  <c r="I301" i="2"/>
  <c r="H301" i="2"/>
  <c r="W300" i="2"/>
  <c r="V300" i="2"/>
  <c r="S300" i="2"/>
  <c r="R300" i="2"/>
  <c r="O300" i="2"/>
  <c r="N300" i="2"/>
  <c r="I300" i="2"/>
  <c r="H300" i="2"/>
  <c r="W299" i="2"/>
  <c r="V299" i="2"/>
  <c r="S299" i="2"/>
  <c r="R299" i="2"/>
  <c r="O299" i="2"/>
  <c r="N299" i="2"/>
  <c r="I299" i="2"/>
  <c r="H299" i="2"/>
  <c r="W298" i="2"/>
  <c r="V298" i="2"/>
  <c r="S298" i="2"/>
  <c r="R298" i="2"/>
  <c r="O298" i="2"/>
  <c r="N298" i="2"/>
  <c r="I298" i="2"/>
  <c r="H298" i="2"/>
  <c r="W297" i="2"/>
  <c r="V297" i="2"/>
  <c r="S297" i="2"/>
  <c r="R297" i="2"/>
  <c r="O297" i="2"/>
  <c r="N297" i="2"/>
  <c r="I297" i="2"/>
  <c r="H297" i="2"/>
  <c r="W296" i="2"/>
  <c r="V296" i="2"/>
  <c r="S296" i="2"/>
  <c r="R296" i="2"/>
  <c r="O296" i="2"/>
  <c r="N296" i="2"/>
  <c r="I296" i="2"/>
  <c r="H296" i="2"/>
  <c r="W295" i="2"/>
  <c r="V295" i="2"/>
  <c r="S295" i="2"/>
  <c r="R295" i="2"/>
  <c r="O295" i="2"/>
  <c r="N295" i="2"/>
  <c r="I295" i="2"/>
  <c r="H295" i="2"/>
  <c r="W294" i="2"/>
  <c r="V294" i="2"/>
  <c r="S294" i="2"/>
  <c r="R294" i="2"/>
  <c r="O294" i="2"/>
  <c r="N294" i="2"/>
  <c r="I294" i="2"/>
  <c r="H294" i="2"/>
  <c r="W293" i="2"/>
  <c r="V293" i="2"/>
  <c r="S293" i="2"/>
  <c r="R293" i="2"/>
  <c r="O293" i="2"/>
  <c r="N293" i="2"/>
  <c r="I293" i="2"/>
  <c r="H293" i="2"/>
  <c r="W292" i="2"/>
  <c r="V292" i="2"/>
  <c r="S292" i="2"/>
  <c r="R292" i="2"/>
  <c r="O292" i="2"/>
  <c r="N292" i="2"/>
  <c r="I292" i="2"/>
  <c r="H292" i="2"/>
  <c r="W291" i="2"/>
  <c r="V291" i="2"/>
  <c r="S291" i="2"/>
  <c r="R291" i="2"/>
  <c r="O291" i="2"/>
  <c r="N291" i="2"/>
  <c r="I291" i="2"/>
  <c r="H291" i="2"/>
  <c r="Z291" i="2" s="1"/>
  <c r="W290" i="2"/>
  <c r="V290" i="2"/>
  <c r="S290" i="2"/>
  <c r="R290" i="2"/>
  <c r="O290" i="2"/>
  <c r="N290" i="2"/>
  <c r="I290" i="2"/>
  <c r="H290" i="2"/>
  <c r="W289" i="2"/>
  <c r="V289" i="2"/>
  <c r="S289" i="2"/>
  <c r="R289" i="2"/>
  <c r="O289" i="2"/>
  <c r="N289" i="2"/>
  <c r="I289" i="2"/>
  <c r="H289" i="2"/>
  <c r="W288" i="2"/>
  <c r="V288" i="2"/>
  <c r="S288" i="2"/>
  <c r="R288" i="2"/>
  <c r="O288" i="2"/>
  <c r="N288" i="2"/>
  <c r="I288" i="2"/>
  <c r="H288" i="2"/>
  <c r="W287" i="2"/>
  <c r="V287" i="2"/>
  <c r="S287" i="2"/>
  <c r="R287" i="2"/>
  <c r="O287" i="2"/>
  <c r="N287" i="2"/>
  <c r="I287" i="2"/>
  <c r="H287" i="2"/>
  <c r="Z287" i="2" s="1"/>
  <c r="W286" i="2"/>
  <c r="V286" i="2"/>
  <c r="S286" i="2"/>
  <c r="R286" i="2"/>
  <c r="O286" i="2"/>
  <c r="N286" i="2"/>
  <c r="I286" i="2"/>
  <c r="H286" i="2"/>
  <c r="W285" i="2"/>
  <c r="V285" i="2"/>
  <c r="S285" i="2"/>
  <c r="R285" i="2"/>
  <c r="O285" i="2"/>
  <c r="N285" i="2"/>
  <c r="I285" i="2"/>
  <c r="H285" i="2"/>
  <c r="W284" i="2"/>
  <c r="V284" i="2"/>
  <c r="S284" i="2"/>
  <c r="R284" i="2"/>
  <c r="O284" i="2"/>
  <c r="N284" i="2"/>
  <c r="I284" i="2"/>
  <c r="H284" i="2"/>
  <c r="W283" i="2"/>
  <c r="V283" i="2"/>
  <c r="S283" i="2"/>
  <c r="R283" i="2"/>
  <c r="O283" i="2"/>
  <c r="N283" i="2"/>
  <c r="I283" i="2"/>
  <c r="H283" i="2"/>
  <c r="Z283" i="2" s="1"/>
  <c r="W282" i="2"/>
  <c r="V282" i="2"/>
  <c r="S282" i="2"/>
  <c r="R282" i="2"/>
  <c r="O282" i="2"/>
  <c r="N282" i="2"/>
  <c r="I282" i="2"/>
  <c r="H282" i="2"/>
  <c r="W281" i="2"/>
  <c r="V281" i="2"/>
  <c r="S281" i="2"/>
  <c r="R281" i="2"/>
  <c r="O281" i="2"/>
  <c r="N281" i="2"/>
  <c r="I281" i="2"/>
  <c r="H281" i="2"/>
  <c r="W280" i="2"/>
  <c r="V280" i="2"/>
  <c r="S280" i="2"/>
  <c r="R280" i="2"/>
  <c r="O280" i="2"/>
  <c r="N280" i="2"/>
  <c r="I280" i="2"/>
  <c r="H280" i="2"/>
  <c r="W279" i="2"/>
  <c r="V279" i="2"/>
  <c r="S279" i="2"/>
  <c r="R279" i="2"/>
  <c r="O279" i="2"/>
  <c r="N279" i="2"/>
  <c r="I279" i="2"/>
  <c r="H279" i="2"/>
  <c r="Z279" i="2" s="1"/>
  <c r="W278" i="2"/>
  <c r="V278" i="2"/>
  <c r="S278" i="2"/>
  <c r="R278" i="2"/>
  <c r="O278" i="2"/>
  <c r="N278" i="2"/>
  <c r="I278" i="2"/>
  <c r="H278" i="2"/>
  <c r="W277" i="2"/>
  <c r="V277" i="2"/>
  <c r="S277" i="2"/>
  <c r="R277" i="2"/>
  <c r="O277" i="2"/>
  <c r="N277" i="2"/>
  <c r="I277" i="2"/>
  <c r="H277" i="2"/>
  <c r="W276" i="2"/>
  <c r="V276" i="2"/>
  <c r="S276" i="2"/>
  <c r="R276" i="2"/>
  <c r="O276" i="2"/>
  <c r="N276" i="2"/>
  <c r="I276" i="2"/>
  <c r="H276" i="2"/>
  <c r="W275" i="2"/>
  <c r="V275" i="2"/>
  <c r="S275" i="2"/>
  <c r="R275" i="2"/>
  <c r="O275" i="2"/>
  <c r="N275" i="2"/>
  <c r="I275" i="2"/>
  <c r="H275" i="2"/>
  <c r="Z275" i="2" s="1"/>
  <c r="W274" i="2"/>
  <c r="V274" i="2"/>
  <c r="S274" i="2"/>
  <c r="R274" i="2"/>
  <c r="O274" i="2"/>
  <c r="N274" i="2"/>
  <c r="I274" i="2"/>
  <c r="H274" i="2"/>
  <c r="W273" i="2"/>
  <c r="V273" i="2"/>
  <c r="S273" i="2"/>
  <c r="R273" i="2"/>
  <c r="O273" i="2"/>
  <c r="N273" i="2"/>
  <c r="I273" i="2"/>
  <c r="H273" i="2"/>
  <c r="W272" i="2"/>
  <c r="V272" i="2"/>
  <c r="S272" i="2"/>
  <c r="R272" i="2"/>
  <c r="O272" i="2"/>
  <c r="N272" i="2"/>
  <c r="I272" i="2"/>
  <c r="H272" i="2"/>
  <c r="W271" i="2"/>
  <c r="V271" i="2"/>
  <c r="S271" i="2"/>
  <c r="R271" i="2"/>
  <c r="O271" i="2"/>
  <c r="N271" i="2"/>
  <c r="I271" i="2"/>
  <c r="H271" i="2"/>
  <c r="W270" i="2"/>
  <c r="V270" i="2"/>
  <c r="S270" i="2"/>
  <c r="R270" i="2"/>
  <c r="O270" i="2"/>
  <c r="N270" i="2"/>
  <c r="I270" i="2"/>
  <c r="H270" i="2"/>
  <c r="W269" i="2"/>
  <c r="V269" i="2"/>
  <c r="S269" i="2"/>
  <c r="R269" i="2"/>
  <c r="O269" i="2"/>
  <c r="N269" i="2"/>
  <c r="I269" i="2"/>
  <c r="H269" i="2"/>
  <c r="W268" i="2"/>
  <c r="V268" i="2"/>
  <c r="S268" i="2"/>
  <c r="R268" i="2"/>
  <c r="O268" i="2"/>
  <c r="N268" i="2"/>
  <c r="I268" i="2"/>
  <c r="H268" i="2"/>
  <c r="W267" i="2"/>
  <c r="V267" i="2"/>
  <c r="S267" i="2"/>
  <c r="R267" i="2"/>
  <c r="O267" i="2"/>
  <c r="N267" i="2"/>
  <c r="I267" i="2"/>
  <c r="H267" i="2"/>
  <c r="W266" i="2"/>
  <c r="V266" i="2"/>
  <c r="S266" i="2"/>
  <c r="R266" i="2"/>
  <c r="O266" i="2"/>
  <c r="N266" i="2"/>
  <c r="I266" i="2"/>
  <c r="H266" i="2"/>
  <c r="W265" i="2"/>
  <c r="V265" i="2"/>
  <c r="S265" i="2"/>
  <c r="R265" i="2"/>
  <c r="O265" i="2"/>
  <c r="N265" i="2"/>
  <c r="I265" i="2"/>
  <c r="H265" i="2"/>
  <c r="W264" i="2"/>
  <c r="V264" i="2"/>
  <c r="S264" i="2"/>
  <c r="R264" i="2"/>
  <c r="O264" i="2"/>
  <c r="N264" i="2"/>
  <c r="I264" i="2"/>
  <c r="H264" i="2"/>
  <c r="W263" i="2"/>
  <c r="V263" i="2"/>
  <c r="S263" i="2"/>
  <c r="R263" i="2"/>
  <c r="O263" i="2"/>
  <c r="N263" i="2"/>
  <c r="I263" i="2"/>
  <c r="H263" i="2"/>
  <c r="W262" i="2"/>
  <c r="V262" i="2"/>
  <c r="S262" i="2"/>
  <c r="R262" i="2"/>
  <c r="O262" i="2"/>
  <c r="N262" i="2"/>
  <c r="I262" i="2"/>
  <c r="H262" i="2"/>
  <c r="W261" i="2"/>
  <c r="V261" i="2"/>
  <c r="S261" i="2"/>
  <c r="R261" i="2"/>
  <c r="O261" i="2"/>
  <c r="N261" i="2"/>
  <c r="I261" i="2"/>
  <c r="H261" i="2"/>
  <c r="W260" i="2"/>
  <c r="V260" i="2"/>
  <c r="S260" i="2"/>
  <c r="R260" i="2"/>
  <c r="O260" i="2"/>
  <c r="N260" i="2"/>
  <c r="I260" i="2"/>
  <c r="H260" i="2"/>
  <c r="W259" i="2"/>
  <c r="V259" i="2"/>
  <c r="S259" i="2"/>
  <c r="R259" i="2"/>
  <c r="O259" i="2"/>
  <c r="N259" i="2"/>
  <c r="I259" i="2"/>
  <c r="H259" i="2"/>
  <c r="W258" i="2"/>
  <c r="V258" i="2"/>
  <c r="S258" i="2"/>
  <c r="R258" i="2"/>
  <c r="O258" i="2"/>
  <c r="N258" i="2"/>
  <c r="I258" i="2"/>
  <c r="H258" i="2"/>
  <c r="W257" i="2"/>
  <c r="V257" i="2"/>
  <c r="S257" i="2"/>
  <c r="R257" i="2"/>
  <c r="O257" i="2"/>
  <c r="N257" i="2"/>
  <c r="I257" i="2"/>
  <c r="H257" i="2"/>
  <c r="W256" i="2"/>
  <c r="V256" i="2"/>
  <c r="S256" i="2"/>
  <c r="R256" i="2"/>
  <c r="O256" i="2"/>
  <c r="N256" i="2"/>
  <c r="I256" i="2"/>
  <c r="H256" i="2"/>
  <c r="W255" i="2"/>
  <c r="V255" i="2"/>
  <c r="S255" i="2"/>
  <c r="R255" i="2"/>
  <c r="O255" i="2"/>
  <c r="N255" i="2"/>
  <c r="I255" i="2"/>
  <c r="H255" i="2"/>
  <c r="W254" i="2"/>
  <c r="V254" i="2"/>
  <c r="S254" i="2"/>
  <c r="R254" i="2"/>
  <c r="O254" i="2"/>
  <c r="N254" i="2"/>
  <c r="I254" i="2"/>
  <c r="H254" i="2"/>
  <c r="W253" i="2"/>
  <c r="V253" i="2"/>
  <c r="S253" i="2"/>
  <c r="R253" i="2"/>
  <c r="O253" i="2"/>
  <c r="N253" i="2"/>
  <c r="I253" i="2"/>
  <c r="H253" i="2"/>
  <c r="W252" i="2"/>
  <c r="V252" i="2"/>
  <c r="S252" i="2"/>
  <c r="R252" i="2"/>
  <c r="O252" i="2"/>
  <c r="N252" i="2"/>
  <c r="I252" i="2"/>
  <c r="H252" i="2"/>
  <c r="W251" i="2"/>
  <c r="V251" i="2"/>
  <c r="S251" i="2"/>
  <c r="R251" i="2"/>
  <c r="O251" i="2"/>
  <c r="N251" i="2"/>
  <c r="I251" i="2"/>
  <c r="H251" i="2"/>
  <c r="W250" i="2"/>
  <c r="V250" i="2"/>
  <c r="S250" i="2"/>
  <c r="R250" i="2"/>
  <c r="O250" i="2"/>
  <c r="N250" i="2"/>
  <c r="I250" i="2"/>
  <c r="H250" i="2"/>
  <c r="W249" i="2"/>
  <c r="V249" i="2"/>
  <c r="S249" i="2"/>
  <c r="R249" i="2"/>
  <c r="O249" i="2"/>
  <c r="N249" i="2"/>
  <c r="I249" i="2"/>
  <c r="H249" i="2"/>
  <c r="W248" i="2"/>
  <c r="V248" i="2"/>
  <c r="S248" i="2"/>
  <c r="R248" i="2"/>
  <c r="O248" i="2"/>
  <c r="N248" i="2"/>
  <c r="I248" i="2"/>
  <c r="H248" i="2"/>
  <c r="W247" i="2"/>
  <c r="V247" i="2"/>
  <c r="S247" i="2"/>
  <c r="R247" i="2"/>
  <c r="O247" i="2"/>
  <c r="N247" i="2"/>
  <c r="I247" i="2"/>
  <c r="H247" i="2"/>
  <c r="W246" i="2"/>
  <c r="V246" i="2"/>
  <c r="S246" i="2"/>
  <c r="R246" i="2"/>
  <c r="O246" i="2"/>
  <c r="N246" i="2"/>
  <c r="I246" i="2"/>
  <c r="H246" i="2"/>
  <c r="W245" i="2"/>
  <c r="V245" i="2"/>
  <c r="S245" i="2"/>
  <c r="R245" i="2"/>
  <c r="O245" i="2"/>
  <c r="N245" i="2"/>
  <c r="I245" i="2"/>
  <c r="H245" i="2"/>
  <c r="W244" i="2"/>
  <c r="V244" i="2"/>
  <c r="S244" i="2"/>
  <c r="R244" i="2"/>
  <c r="O244" i="2"/>
  <c r="N244" i="2"/>
  <c r="I244" i="2"/>
  <c r="H244" i="2"/>
  <c r="Z244" i="2" s="1"/>
  <c r="W243" i="2"/>
  <c r="V243" i="2"/>
  <c r="S243" i="2"/>
  <c r="R243" i="2"/>
  <c r="O243" i="2"/>
  <c r="N243" i="2"/>
  <c r="I243" i="2"/>
  <c r="H243" i="2"/>
  <c r="Z243" i="2" s="1"/>
  <c r="W242" i="2"/>
  <c r="V242" i="2"/>
  <c r="S242" i="2"/>
  <c r="R242" i="2"/>
  <c r="O242" i="2"/>
  <c r="N242" i="2"/>
  <c r="I242" i="2"/>
  <c r="H242" i="2"/>
  <c r="W241" i="2"/>
  <c r="V241" i="2"/>
  <c r="S241" i="2"/>
  <c r="R241" i="2"/>
  <c r="O241" i="2"/>
  <c r="N241" i="2"/>
  <c r="I241" i="2"/>
  <c r="H241" i="2"/>
  <c r="W240" i="2"/>
  <c r="V240" i="2"/>
  <c r="S240" i="2"/>
  <c r="R240" i="2"/>
  <c r="O240" i="2"/>
  <c r="N240" i="2"/>
  <c r="I240" i="2"/>
  <c r="H240" i="2"/>
  <c r="W239" i="2"/>
  <c r="V239" i="2"/>
  <c r="S239" i="2"/>
  <c r="R239" i="2"/>
  <c r="O239" i="2"/>
  <c r="N239" i="2"/>
  <c r="I239" i="2"/>
  <c r="H239" i="2"/>
  <c r="Z239" i="2" s="1"/>
  <c r="W238" i="2"/>
  <c r="V238" i="2"/>
  <c r="S238" i="2"/>
  <c r="R238" i="2"/>
  <c r="O238" i="2"/>
  <c r="N238" i="2"/>
  <c r="I238" i="2"/>
  <c r="H238" i="2"/>
  <c r="W237" i="2"/>
  <c r="V237" i="2"/>
  <c r="S237" i="2"/>
  <c r="R237" i="2"/>
  <c r="O237" i="2"/>
  <c r="N237" i="2"/>
  <c r="I237" i="2"/>
  <c r="H237" i="2"/>
  <c r="W236" i="2"/>
  <c r="V236" i="2"/>
  <c r="S236" i="2"/>
  <c r="R236" i="2"/>
  <c r="O236" i="2"/>
  <c r="N236" i="2"/>
  <c r="I236" i="2"/>
  <c r="H236" i="2"/>
  <c r="W235" i="2"/>
  <c r="V235" i="2"/>
  <c r="S235" i="2"/>
  <c r="R235" i="2"/>
  <c r="O235" i="2"/>
  <c r="N235" i="2"/>
  <c r="I235" i="2"/>
  <c r="H235" i="2"/>
  <c r="W234" i="2"/>
  <c r="V234" i="2"/>
  <c r="S234" i="2"/>
  <c r="R234" i="2"/>
  <c r="O234" i="2"/>
  <c r="N234" i="2"/>
  <c r="I234" i="2"/>
  <c r="H234" i="2"/>
  <c r="W233" i="2"/>
  <c r="V233" i="2"/>
  <c r="S233" i="2"/>
  <c r="R233" i="2"/>
  <c r="O233" i="2"/>
  <c r="N233" i="2"/>
  <c r="I233" i="2"/>
  <c r="H233" i="2"/>
  <c r="W232" i="2"/>
  <c r="V232" i="2"/>
  <c r="S232" i="2"/>
  <c r="R232" i="2"/>
  <c r="O232" i="2"/>
  <c r="N232" i="2"/>
  <c r="I232" i="2"/>
  <c r="H232" i="2"/>
  <c r="Z232" i="2" s="1"/>
  <c r="W231" i="2"/>
  <c r="V231" i="2"/>
  <c r="S231" i="2"/>
  <c r="R231" i="2"/>
  <c r="O231" i="2"/>
  <c r="N231" i="2"/>
  <c r="I231" i="2"/>
  <c r="H231" i="2"/>
  <c r="Z231" i="2" s="1"/>
  <c r="W230" i="2"/>
  <c r="V230" i="2"/>
  <c r="S230" i="2"/>
  <c r="R230" i="2"/>
  <c r="O230" i="2"/>
  <c r="N230" i="2"/>
  <c r="I230" i="2"/>
  <c r="H230" i="2"/>
  <c r="W229" i="2"/>
  <c r="V229" i="2"/>
  <c r="S229" i="2"/>
  <c r="R229" i="2"/>
  <c r="O229" i="2"/>
  <c r="N229" i="2"/>
  <c r="I229" i="2"/>
  <c r="H229" i="2"/>
  <c r="W228" i="2"/>
  <c r="V228" i="2"/>
  <c r="S228" i="2"/>
  <c r="R228" i="2"/>
  <c r="O228" i="2"/>
  <c r="N228" i="2"/>
  <c r="I228" i="2"/>
  <c r="H228" i="2"/>
  <c r="W227" i="2"/>
  <c r="V227" i="2"/>
  <c r="S227" i="2"/>
  <c r="R227" i="2"/>
  <c r="O227" i="2"/>
  <c r="N227" i="2"/>
  <c r="I227" i="2"/>
  <c r="H227" i="2"/>
  <c r="W226" i="2"/>
  <c r="V226" i="2"/>
  <c r="S226" i="2"/>
  <c r="R226" i="2"/>
  <c r="O226" i="2"/>
  <c r="N226" i="2"/>
  <c r="I226" i="2"/>
  <c r="H226" i="2"/>
  <c r="W225" i="2"/>
  <c r="V225" i="2"/>
  <c r="S225" i="2"/>
  <c r="R225" i="2"/>
  <c r="O225" i="2"/>
  <c r="N225" i="2"/>
  <c r="I225" i="2"/>
  <c r="H225" i="2"/>
  <c r="W224" i="2"/>
  <c r="V224" i="2"/>
  <c r="S224" i="2"/>
  <c r="R224" i="2"/>
  <c r="O224" i="2"/>
  <c r="N224" i="2"/>
  <c r="I224" i="2"/>
  <c r="H224" i="2"/>
  <c r="W223" i="2"/>
  <c r="V223" i="2"/>
  <c r="S223" i="2"/>
  <c r="R223" i="2"/>
  <c r="O223" i="2"/>
  <c r="N223" i="2"/>
  <c r="I223" i="2"/>
  <c r="H223" i="2"/>
  <c r="Z223" i="2" s="1"/>
  <c r="W222" i="2"/>
  <c r="V222" i="2"/>
  <c r="S222" i="2"/>
  <c r="R222" i="2"/>
  <c r="O222" i="2"/>
  <c r="N222" i="2"/>
  <c r="I222" i="2"/>
  <c r="H222" i="2"/>
  <c r="W221" i="2"/>
  <c r="V221" i="2"/>
  <c r="S221" i="2"/>
  <c r="R221" i="2"/>
  <c r="O221" i="2"/>
  <c r="N221" i="2"/>
  <c r="I221" i="2"/>
  <c r="H221" i="2"/>
  <c r="W220" i="2"/>
  <c r="V220" i="2"/>
  <c r="S220" i="2"/>
  <c r="R220" i="2"/>
  <c r="O220" i="2"/>
  <c r="N220" i="2"/>
  <c r="I220" i="2"/>
  <c r="H220" i="2"/>
  <c r="Z220" i="2" s="1"/>
  <c r="W219" i="2"/>
  <c r="V219" i="2"/>
  <c r="S219" i="2"/>
  <c r="R219" i="2"/>
  <c r="O219" i="2"/>
  <c r="N219" i="2"/>
  <c r="I219" i="2"/>
  <c r="H219" i="2"/>
  <c r="W218" i="2"/>
  <c r="V218" i="2"/>
  <c r="S218" i="2"/>
  <c r="R218" i="2"/>
  <c r="O218" i="2"/>
  <c r="N218" i="2"/>
  <c r="I218" i="2"/>
  <c r="H218" i="2"/>
  <c r="W217" i="2"/>
  <c r="V217" i="2"/>
  <c r="S217" i="2"/>
  <c r="R217" i="2"/>
  <c r="O217" i="2"/>
  <c r="N217" i="2"/>
  <c r="I217" i="2"/>
  <c r="H217" i="2"/>
  <c r="W216" i="2"/>
  <c r="V216" i="2"/>
  <c r="S216" i="2"/>
  <c r="R216" i="2"/>
  <c r="O216" i="2"/>
  <c r="N216" i="2"/>
  <c r="I216" i="2"/>
  <c r="H216" i="2"/>
  <c r="W215" i="2"/>
  <c r="V215" i="2"/>
  <c r="S215" i="2"/>
  <c r="R215" i="2"/>
  <c r="O215" i="2"/>
  <c r="N215" i="2"/>
  <c r="I215" i="2"/>
  <c r="H215" i="2"/>
  <c r="W214" i="2"/>
  <c r="V214" i="2"/>
  <c r="S214" i="2"/>
  <c r="R214" i="2"/>
  <c r="O214" i="2"/>
  <c r="N214" i="2"/>
  <c r="I214" i="2"/>
  <c r="H214" i="2"/>
  <c r="W213" i="2"/>
  <c r="V213" i="2"/>
  <c r="S213" i="2"/>
  <c r="R213" i="2"/>
  <c r="O213" i="2"/>
  <c r="N213" i="2"/>
  <c r="I213" i="2"/>
  <c r="H213" i="2"/>
  <c r="W212" i="2"/>
  <c r="V212" i="2"/>
  <c r="S212" i="2"/>
  <c r="R212" i="2"/>
  <c r="O212" i="2"/>
  <c r="N212" i="2"/>
  <c r="I212" i="2"/>
  <c r="H212" i="2"/>
  <c r="W211" i="2"/>
  <c r="V211" i="2"/>
  <c r="S211" i="2"/>
  <c r="R211" i="2"/>
  <c r="O211" i="2"/>
  <c r="N211" i="2"/>
  <c r="I211" i="2"/>
  <c r="H211" i="2"/>
  <c r="W210" i="2"/>
  <c r="V210" i="2"/>
  <c r="S210" i="2"/>
  <c r="R210" i="2"/>
  <c r="O210" i="2"/>
  <c r="N210" i="2"/>
  <c r="I210" i="2"/>
  <c r="H210" i="2"/>
  <c r="W209" i="2"/>
  <c r="V209" i="2"/>
  <c r="S209" i="2"/>
  <c r="R209" i="2"/>
  <c r="O209" i="2"/>
  <c r="N209" i="2"/>
  <c r="I209" i="2"/>
  <c r="H209" i="2"/>
  <c r="W208" i="2"/>
  <c r="V208" i="2"/>
  <c r="S208" i="2"/>
  <c r="R208" i="2"/>
  <c r="O208" i="2"/>
  <c r="N208" i="2"/>
  <c r="I208" i="2"/>
  <c r="H208" i="2"/>
  <c r="W207" i="2"/>
  <c r="V207" i="2"/>
  <c r="S207" i="2"/>
  <c r="R207" i="2"/>
  <c r="O207" i="2"/>
  <c r="N207" i="2"/>
  <c r="I207" i="2"/>
  <c r="H207" i="2"/>
  <c r="W206" i="2"/>
  <c r="V206" i="2"/>
  <c r="S206" i="2"/>
  <c r="R206" i="2"/>
  <c r="O206" i="2"/>
  <c r="N206" i="2"/>
  <c r="I206" i="2"/>
  <c r="H206" i="2"/>
  <c r="W205" i="2"/>
  <c r="V205" i="2"/>
  <c r="S205" i="2"/>
  <c r="R205" i="2"/>
  <c r="O205" i="2"/>
  <c r="N205" i="2"/>
  <c r="I205" i="2"/>
  <c r="H205" i="2"/>
  <c r="W204" i="2"/>
  <c r="V204" i="2"/>
  <c r="S204" i="2"/>
  <c r="R204" i="2"/>
  <c r="O204" i="2"/>
  <c r="N204" i="2"/>
  <c r="I204" i="2"/>
  <c r="H204" i="2"/>
  <c r="W203" i="2"/>
  <c r="V203" i="2"/>
  <c r="S203" i="2"/>
  <c r="R203" i="2"/>
  <c r="O203" i="2"/>
  <c r="N203" i="2"/>
  <c r="I203" i="2"/>
  <c r="H203" i="2"/>
  <c r="W202" i="2"/>
  <c r="V202" i="2"/>
  <c r="S202" i="2"/>
  <c r="R202" i="2"/>
  <c r="O202" i="2"/>
  <c r="N202" i="2"/>
  <c r="I202" i="2"/>
  <c r="H202" i="2"/>
  <c r="W201" i="2"/>
  <c r="V201" i="2"/>
  <c r="S201" i="2"/>
  <c r="R201" i="2"/>
  <c r="O201" i="2"/>
  <c r="N201" i="2"/>
  <c r="I201" i="2"/>
  <c r="H201" i="2"/>
  <c r="W200" i="2"/>
  <c r="V200" i="2"/>
  <c r="S200" i="2"/>
  <c r="R200" i="2"/>
  <c r="O200" i="2"/>
  <c r="N200" i="2"/>
  <c r="I200" i="2"/>
  <c r="H200" i="2"/>
  <c r="W199" i="2"/>
  <c r="V199" i="2"/>
  <c r="S199" i="2"/>
  <c r="R199" i="2"/>
  <c r="O199" i="2"/>
  <c r="N199" i="2"/>
  <c r="I199" i="2"/>
  <c r="H199" i="2"/>
  <c r="W198" i="2"/>
  <c r="V198" i="2"/>
  <c r="S198" i="2"/>
  <c r="R198" i="2"/>
  <c r="O198" i="2"/>
  <c r="N198" i="2"/>
  <c r="I198" i="2"/>
  <c r="H198" i="2"/>
  <c r="W197" i="2"/>
  <c r="V197" i="2"/>
  <c r="S197" i="2"/>
  <c r="R197" i="2"/>
  <c r="O197" i="2"/>
  <c r="N197" i="2"/>
  <c r="I197" i="2"/>
  <c r="H197" i="2"/>
  <c r="W196" i="2"/>
  <c r="V196" i="2"/>
  <c r="S196" i="2"/>
  <c r="R196" i="2"/>
  <c r="O196" i="2"/>
  <c r="N196" i="2"/>
  <c r="I196" i="2"/>
  <c r="H196" i="2"/>
  <c r="W195" i="2"/>
  <c r="V195" i="2"/>
  <c r="S195" i="2"/>
  <c r="R195" i="2"/>
  <c r="O195" i="2"/>
  <c r="N195" i="2"/>
  <c r="I195" i="2"/>
  <c r="H195" i="2"/>
  <c r="Z195" i="2" s="1"/>
  <c r="W194" i="2"/>
  <c r="V194" i="2"/>
  <c r="S194" i="2"/>
  <c r="R194" i="2"/>
  <c r="O194" i="2"/>
  <c r="N194" i="2"/>
  <c r="I194" i="2"/>
  <c r="H194" i="2"/>
  <c r="W193" i="2"/>
  <c r="V193" i="2"/>
  <c r="S193" i="2"/>
  <c r="R193" i="2"/>
  <c r="O193" i="2"/>
  <c r="N193" i="2"/>
  <c r="I193" i="2"/>
  <c r="H193" i="2"/>
  <c r="W192" i="2"/>
  <c r="V192" i="2"/>
  <c r="S192" i="2"/>
  <c r="R192" i="2"/>
  <c r="O192" i="2"/>
  <c r="N192" i="2"/>
  <c r="I192" i="2"/>
  <c r="H192" i="2"/>
  <c r="W191" i="2"/>
  <c r="V191" i="2"/>
  <c r="S191" i="2"/>
  <c r="R191" i="2"/>
  <c r="O191" i="2"/>
  <c r="N191" i="2"/>
  <c r="I191" i="2"/>
  <c r="H191" i="2"/>
  <c r="Z191" i="2" s="1"/>
  <c r="W190" i="2"/>
  <c r="V190" i="2"/>
  <c r="S190" i="2"/>
  <c r="R190" i="2"/>
  <c r="O190" i="2"/>
  <c r="N190" i="2"/>
  <c r="I190" i="2"/>
  <c r="H190" i="2"/>
  <c r="W189" i="2"/>
  <c r="V189" i="2"/>
  <c r="S189" i="2"/>
  <c r="R189" i="2"/>
  <c r="O189" i="2"/>
  <c r="N189" i="2"/>
  <c r="I189" i="2"/>
  <c r="H189" i="2"/>
  <c r="W188" i="2"/>
  <c r="V188" i="2"/>
  <c r="S188" i="2"/>
  <c r="R188" i="2"/>
  <c r="O188" i="2"/>
  <c r="N188" i="2"/>
  <c r="I188" i="2"/>
  <c r="H188" i="2"/>
  <c r="W187" i="2"/>
  <c r="V187" i="2"/>
  <c r="S187" i="2"/>
  <c r="R187" i="2"/>
  <c r="O187" i="2"/>
  <c r="N187" i="2"/>
  <c r="I187" i="2"/>
  <c r="H187" i="2"/>
  <c r="W186" i="2"/>
  <c r="V186" i="2"/>
  <c r="S186" i="2"/>
  <c r="R186" i="2"/>
  <c r="O186" i="2"/>
  <c r="N186" i="2"/>
  <c r="I186" i="2"/>
  <c r="H186" i="2"/>
  <c r="W185" i="2"/>
  <c r="V185" i="2"/>
  <c r="S185" i="2"/>
  <c r="R185" i="2"/>
  <c r="O185" i="2"/>
  <c r="N185" i="2"/>
  <c r="I185" i="2"/>
  <c r="H185" i="2"/>
  <c r="W184" i="2"/>
  <c r="V184" i="2"/>
  <c r="S184" i="2"/>
  <c r="R184" i="2"/>
  <c r="O184" i="2"/>
  <c r="N184" i="2"/>
  <c r="I184" i="2"/>
  <c r="H184" i="2"/>
  <c r="W183" i="2"/>
  <c r="V183" i="2"/>
  <c r="S183" i="2"/>
  <c r="R183" i="2"/>
  <c r="O183" i="2"/>
  <c r="N183" i="2"/>
  <c r="I183" i="2"/>
  <c r="H183" i="2"/>
  <c r="Z183" i="2" s="1"/>
  <c r="W182" i="2"/>
  <c r="V182" i="2"/>
  <c r="S182" i="2"/>
  <c r="R182" i="2"/>
  <c r="O182" i="2"/>
  <c r="N182" i="2"/>
  <c r="I182" i="2"/>
  <c r="H182" i="2"/>
  <c r="W181" i="2"/>
  <c r="V181" i="2"/>
  <c r="S181" i="2"/>
  <c r="R181" i="2"/>
  <c r="O181" i="2"/>
  <c r="N181" i="2"/>
  <c r="I181" i="2"/>
  <c r="H181" i="2"/>
  <c r="W180" i="2"/>
  <c r="V180" i="2"/>
  <c r="S180" i="2"/>
  <c r="R180" i="2"/>
  <c r="O180" i="2"/>
  <c r="N180" i="2"/>
  <c r="I180" i="2"/>
  <c r="H180" i="2"/>
  <c r="W179" i="2"/>
  <c r="V179" i="2"/>
  <c r="S179" i="2"/>
  <c r="R179" i="2"/>
  <c r="O179" i="2"/>
  <c r="N179" i="2"/>
  <c r="I179" i="2"/>
  <c r="H179" i="2"/>
  <c r="W178" i="2"/>
  <c r="V178" i="2"/>
  <c r="S178" i="2"/>
  <c r="R178" i="2"/>
  <c r="O178" i="2"/>
  <c r="N178" i="2"/>
  <c r="I178" i="2"/>
  <c r="H178" i="2"/>
  <c r="W177" i="2"/>
  <c r="V177" i="2"/>
  <c r="S177" i="2"/>
  <c r="R177" i="2"/>
  <c r="O177" i="2"/>
  <c r="N177" i="2"/>
  <c r="I177" i="2"/>
  <c r="H177" i="2"/>
  <c r="W176" i="2"/>
  <c r="V176" i="2"/>
  <c r="S176" i="2"/>
  <c r="R176" i="2"/>
  <c r="O176" i="2"/>
  <c r="N176" i="2"/>
  <c r="I176" i="2"/>
  <c r="H176" i="2"/>
  <c r="W175" i="2"/>
  <c r="V175" i="2"/>
  <c r="S175" i="2"/>
  <c r="R175" i="2"/>
  <c r="O175" i="2"/>
  <c r="N175" i="2"/>
  <c r="I175" i="2"/>
  <c r="H175" i="2"/>
  <c r="W174" i="2"/>
  <c r="V174" i="2"/>
  <c r="S174" i="2"/>
  <c r="R174" i="2"/>
  <c r="O174" i="2"/>
  <c r="N174" i="2"/>
  <c r="I174" i="2"/>
  <c r="H174" i="2"/>
  <c r="W173" i="2"/>
  <c r="V173" i="2"/>
  <c r="S173" i="2"/>
  <c r="R173" i="2"/>
  <c r="O173" i="2"/>
  <c r="N173" i="2"/>
  <c r="I173" i="2"/>
  <c r="H173" i="2"/>
  <c r="W172" i="2"/>
  <c r="V172" i="2"/>
  <c r="S172" i="2"/>
  <c r="R172" i="2"/>
  <c r="O172" i="2"/>
  <c r="N172" i="2"/>
  <c r="I172" i="2"/>
  <c r="H172" i="2"/>
  <c r="W171" i="2"/>
  <c r="V171" i="2"/>
  <c r="S171" i="2"/>
  <c r="R171" i="2"/>
  <c r="O171" i="2"/>
  <c r="N171" i="2"/>
  <c r="I171" i="2"/>
  <c r="H171" i="2"/>
  <c r="W170" i="2"/>
  <c r="V170" i="2"/>
  <c r="S170" i="2"/>
  <c r="R170" i="2"/>
  <c r="O170" i="2"/>
  <c r="N170" i="2"/>
  <c r="I170" i="2"/>
  <c r="H170" i="2"/>
  <c r="W169" i="2"/>
  <c r="V169" i="2"/>
  <c r="S169" i="2"/>
  <c r="R169" i="2"/>
  <c r="O169" i="2"/>
  <c r="N169" i="2"/>
  <c r="I169" i="2"/>
  <c r="H169" i="2"/>
  <c r="W168" i="2"/>
  <c r="V168" i="2"/>
  <c r="S168" i="2"/>
  <c r="R168" i="2"/>
  <c r="O168" i="2"/>
  <c r="N168" i="2"/>
  <c r="I168" i="2"/>
  <c r="H168" i="2"/>
  <c r="W167" i="2"/>
  <c r="V167" i="2"/>
  <c r="S167" i="2"/>
  <c r="R167" i="2"/>
  <c r="O167" i="2"/>
  <c r="N167" i="2"/>
  <c r="I167" i="2"/>
  <c r="H167" i="2"/>
  <c r="W166" i="2"/>
  <c r="V166" i="2"/>
  <c r="S166" i="2"/>
  <c r="R166" i="2"/>
  <c r="O166" i="2"/>
  <c r="N166" i="2"/>
  <c r="I166" i="2"/>
  <c r="H166" i="2"/>
  <c r="W165" i="2"/>
  <c r="V165" i="2"/>
  <c r="S165" i="2"/>
  <c r="R165" i="2"/>
  <c r="O165" i="2"/>
  <c r="N165" i="2"/>
  <c r="I165" i="2"/>
  <c r="H165" i="2"/>
  <c r="W164" i="2"/>
  <c r="V164" i="2"/>
  <c r="S164" i="2"/>
  <c r="R164" i="2"/>
  <c r="O164" i="2"/>
  <c r="N164" i="2"/>
  <c r="I164" i="2"/>
  <c r="H164" i="2"/>
  <c r="W163" i="2"/>
  <c r="V163" i="2"/>
  <c r="S163" i="2"/>
  <c r="R163" i="2"/>
  <c r="O163" i="2"/>
  <c r="N163" i="2"/>
  <c r="I163" i="2"/>
  <c r="H163" i="2"/>
  <c r="W162" i="2"/>
  <c r="V162" i="2"/>
  <c r="S162" i="2"/>
  <c r="R162" i="2"/>
  <c r="O162" i="2"/>
  <c r="N162" i="2"/>
  <c r="I162" i="2"/>
  <c r="H162" i="2"/>
  <c r="W161" i="2"/>
  <c r="V161" i="2"/>
  <c r="S161" i="2"/>
  <c r="R161" i="2"/>
  <c r="O161" i="2"/>
  <c r="N161" i="2"/>
  <c r="I161" i="2"/>
  <c r="H161" i="2"/>
  <c r="W160" i="2"/>
  <c r="V160" i="2"/>
  <c r="S160" i="2"/>
  <c r="R160" i="2"/>
  <c r="O160" i="2"/>
  <c r="N160" i="2"/>
  <c r="I160" i="2"/>
  <c r="H160" i="2"/>
  <c r="W159" i="2"/>
  <c r="V159" i="2"/>
  <c r="S159" i="2"/>
  <c r="R159" i="2"/>
  <c r="O159" i="2"/>
  <c r="N159" i="2"/>
  <c r="I159" i="2"/>
  <c r="H159" i="2"/>
  <c r="W158" i="2"/>
  <c r="V158" i="2"/>
  <c r="S158" i="2"/>
  <c r="R158" i="2"/>
  <c r="O158" i="2"/>
  <c r="N158" i="2"/>
  <c r="I158" i="2"/>
  <c r="H158" i="2"/>
  <c r="W157" i="2"/>
  <c r="V157" i="2"/>
  <c r="S157" i="2"/>
  <c r="R157" i="2"/>
  <c r="O157" i="2"/>
  <c r="N157" i="2"/>
  <c r="I157" i="2"/>
  <c r="H157" i="2"/>
  <c r="W156" i="2"/>
  <c r="V156" i="2"/>
  <c r="S156" i="2"/>
  <c r="R156" i="2"/>
  <c r="O156" i="2"/>
  <c r="N156" i="2"/>
  <c r="I156" i="2"/>
  <c r="H156" i="2"/>
  <c r="W155" i="2"/>
  <c r="V155" i="2"/>
  <c r="S155" i="2"/>
  <c r="R155" i="2"/>
  <c r="O155" i="2"/>
  <c r="N155" i="2"/>
  <c r="I155" i="2"/>
  <c r="H155" i="2"/>
  <c r="Z155" i="2" s="1"/>
  <c r="W154" i="2"/>
  <c r="V154" i="2"/>
  <c r="S154" i="2"/>
  <c r="R154" i="2"/>
  <c r="O154" i="2"/>
  <c r="N154" i="2"/>
  <c r="I154" i="2"/>
  <c r="H154" i="2"/>
  <c r="W153" i="2"/>
  <c r="V153" i="2"/>
  <c r="S153" i="2"/>
  <c r="R153" i="2"/>
  <c r="O153" i="2"/>
  <c r="N153" i="2"/>
  <c r="I153" i="2"/>
  <c r="H153" i="2"/>
  <c r="W152" i="2"/>
  <c r="V152" i="2"/>
  <c r="S152" i="2"/>
  <c r="R152" i="2"/>
  <c r="O152" i="2"/>
  <c r="N152" i="2"/>
  <c r="I152" i="2"/>
  <c r="H152" i="2"/>
  <c r="Z152" i="2" s="1"/>
  <c r="W151" i="2"/>
  <c r="V151" i="2"/>
  <c r="S151" i="2"/>
  <c r="R151" i="2"/>
  <c r="O151" i="2"/>
  <c r="N151" i="2"/>
  <c r="I151" i="2"/>
  <c r="H151" i="2"/>
  <c r="W150" i="2"/>
  <c r="V150" i="2"/>
  <c r="S150" i="2"/>
  <c r="R150" i="2"/>
  <c r="O150" i="2"/>
  <c r="N150" i="2"/>
  <c r="I150" i="2"/>
  <c r="H150" i="2"/>
  <c r="W149" i="2"/>
  <c r="V149" i="2"/>
  <c r="S149" i="2"/>
  <c r="R149" i="2"/>
  <c r="O149" i="2"/>
  <c r="N149" i="2"/>
  <c r="I149" i="2"/>
  <c r="H149" i="2"/>
  <c r="W148" i="2"/>
  <c r="V148" i="2"/>
  <c r="S148" i="2"/>
  <c r="R148" i="2"/>
  <c r="O148" i="2"/>
  <c r="N148" i="2"/>
  <c r="I148" i="2"/>
  <c r="H148" i="2"/>
  <c r="W147" i="2"/>
  <c r="V147" i="2"/>
  <c r="S147" i="2"/>
  <c r="R147" i="2"/>
  <c r="O147" i="2"/>
  <c r="N147" i="2"/>
  <c r="I147" i="2"/>
  <c r="H147" i="2"/>
  <c r="W146" i="2"/>
  <c r="V146" i="2"/>
  <c r="S146" i="2"/>
  <c r="R146" i="2"/>
  <c r="O146" i="2"/>
  <c r="N146" i="2"/>
  <c r="I146" i="2"/>
  <c r="H146" i="2"/>
  <c r="W145" i="2"/>
  <c r="V145" i="2"/>
  <c r="S145" i="2"/>
  <c r="R145" i="2"/>
  <c r="O145" i="2"/>
  <c r="N145" i="2"/>
  <c r="I145" i="2"/>
  <c r="H145" i="2"/>
  <c r="W144" i="2"/>
  <c r="V144" i="2"/>
  <c r="S144" i="2"/>
  <c r="R144" i="2"/>
  <c r="O144" i="2"/>
  <c r="N144" i="2"/>
  <c r="I144" i="2"/>
  <c r="H144" i="2"/>
  <c r="W143" i="2"/>
  <c r="V143" i="2"/>
  <c r="S143" i="2"/>
  <c r="R143" i="2"/>
  <c r="O143" i="2"/>
  <c r="N143" i="2"/>
  <c r="I143" i="2"/>
  <c r="H143" i="2"/>
  <c r="W142" i="2"/>
  <c r="V142" i="2"/>
  <c r="S142" i="2"/>
  <c r="R142" i="2"/>
  <c r="O142" i="2"/>
  <c r="N142" i="2"/>
  <c r="I142" i="2"/>
  <c r="H142" i="2"/>
  <c r="W141" i="2"/>
  <c r="V141" i="2"/>
  <c r="S141" i="2"/>
  <c r="R141" i="2"/>
  <c r="O141" i="2"/>
  <c r="N141" i="2"/>
  <c r="I141" i="2"/>
  <c r="H141" i="2"/>
  <c r="W140" i="2"/>
  <c r="V140" i="2"/>
  <c r="S140" i="2"/>
  <c r="R140" i="2"/>
  <c r="O140" i="2"/>
  <c r="N140" i="2"/>
  <c r="I140" i="2"/>
  <c r="H140" i="2"/>
  <c r="W139" i="2"/>
  <c r="V139" i="2"/>
  <c r="S139" i="2"/>
  <c r="R139" i="2"/>
  <c r="O139" i="2"/>
  <c r="N139" i="2"/>
  <c r="I139" i="2"/>
  <c r="H139" i="2"/>
  <c r="W138" i="2"/>
  <c r="V138" i="2"/>
  <c r="S138" i="2"/>
  <c r="R138" i="2"/>
  <c r="O138" i="2"/>
  <c r="N138" i="2"/>
  <c r="I138" i="2"/>
  <c r="H138" i="2"/>
  <c r="W137" i="2"/>
  <c r="V137" i="2"/>
  <c r="S137" i="2"/>
  <c r="R137" i="2"/>
  <c r="O137" i="2"/>
  <c r="N137" i="2"/>
  <c r="I137" i="2"/>
  <c r="H137" i="2"/>
  <c r="W136" i="2"/>
  <c r="V136" i="2"/>
  <c r="S136" i="2"/>
  <c r="R136" i="2"/>
  <c r="O136" i="2"/>
  <c r="N136" i="2"/>
  <c r="I136" i="2"/>
  <c r="H136" i="2"/>
  <c r="W135" i="2"/>
  <c r="V135" i="2"/>
  <c r="S135" i="2"/>
  <c r="R135" i="2"/>
  <c r="O135" i="2"/>
  <c r="N135" i="2"/>
  <c r="I135" i="2"/>
  <c r="H135" i="2"/>
  <c r="Z135" i="2" s="1"/>
  <c r="W134" i="2"/>
  <c r="V134" i="2"/>
  <c r="S134" i="2"/>
  <c r="R134" i="2"/>
  <c r="O134" i="2"/>
  <c r="N134" i="2"/>
  <c r="I134" i="2"/>
  <c r="H134" i="2"/>
  <c r="W133" i="2"/>
  <c r="V133" i="2"/>
  <c r="S133" i="2"/>
  <c r="R133" i="2"/>
  <c r="O133" i="2"/>
  <c r="N133" i="2"/>
  <c r="I133" i="2"/>
  <c r="H133" i="2"/>
  <c r="W132" i="2"/>
  <c r="V132" i="2"/>
  <c r="S132" i="2"/>
  <c r="R132" i="2"/>
  <c r="O132" i="2"/>
  <c r="N132" i="2"/>
  <c r="I132" i="2"/>
  <c r="H132" i="2"/>
  <c r="W131" i="2"/>
  <c r="V131" i="2"/>
  <c r="S131" i="2"/>
  <c r="R131" i="2"/>
  <c r="O131" i="2"/>
  <c r="N131" i="2"/>
  <c r="I131" i="2"/>
  <c r="H131" i="2"/>
  <c r="W130" i="2"/>
  <c r="V130" i="2"/>
  <c r="S130" i="2"/>
  <c r="R130" i="2"/>
  <c r="O130" i="2"/>
  <c r="N130" i="2"/>
  <c r="I130" i="2"/>
  <c r="H130" i="2"/>
  <c r="W129" i="2"/>
  <c r="V129" i="2"/>
  <c r="S129" i="2"/>
  <c r="R129" i="2"/>
  <c r="O129" i="2"/>
  <c r="N129" i="2"/>
  <c r="I129" i="2"/>
  <c r="H129" i="2"/>
  <c r="W128" i="2"/>
  <c r="V128" i="2"/>
  <c r="S128" i="2"/>
  <c r="R128" i="2"/>
  <c r="O128" i="2"/>
  <c r="N128" i="2"/>
  <c r="I128" i="2"/>
  <c r="H128" i="2"/>
  <c r="W127" i="2"/>
  <c r="V127" i="2"/>
  <c r="S127" i="2"/>
  <c r="R127" i="2"/>
  <c r="O127" i="2"/>
  <c r="N127" i="2"/>
  <c r="I127" i="2"/>
  <c r="H127" i="2"/>
  <c r="W126" i="2"/>
  <c r="V126" i="2"/>
  <c r="S126" i="2"/>
  <c r="R126" i="2"/>
  <c r="O126" i="2"/>
  <c r="N126" i="2"/>
  <c r="I126" i="2"/>
  <c r="H126" i="2"/>
  <c r="W125" i="2"/>
  <c r="V125" i="2"/>
  <c r="S125" i="2"/>
  <c r="R125" i="2"/>
  <c r="O125" i="2"/>
  <c r="N125" i="2"/>
  <c r="I125" i="2"/>
  <c r="H125" i="2"/>
  <c r="W124" i="2"/>
  <c r="V124" i="2"/>
  <c r="S124" i="2"/>
  <c r="R124" i="2"/>
  <c r="O124" i="2"/>
  <c r="N124" i="2"/>
  <c r="I124" i="2"/>
  <c r="H124" i="2"/>
  <c r="W123" i="2"/>
  <c r="V123" i="2"/>
  <c r="S123" i="2"/>
  <c r="R123" i="2"/>
  <c r="O123" i="2"/>
  <c r="N123" i="2"/>
  <c r="I123" i="2"/>
  <c r="H123" i="2"/>
  <c r="Z123" i="2" s="1"/>
  <c r="W122" i="2"/>
  <c r="V122" i="2"/>
  <c r="S122" i="2"/>
  <c r="R122" i="2"/>
  <c r="O122" i="2"/>
  <c r="N122" i="2"/>
  <c r="I122" i="2"/>
  <c r="H122" i="2"/>
  <c r="W121" i="2"/>
  <c r="V121" i="2"/>
  <c r="S121" i="2"/>
  <c r="R121" i="2"/>
  <c r="O121" i="2"/>
  <c r="N121" i="2"/>
  <c r="I121" i="2"/>
  <c r="H121" i="2"/>
  <c r="W120" i="2"/>
  <c r="V120" i="2"/>
  <c r="S120" i="2"/>
  <c r="R120" i="2"/>
  <c r="O120" i="2"/>
  <c r="N120" i="2"/>
  <c r="I120" i="2"/>
  <c r="H120" i="2"/>
  <c r="Z120" i="2" s="1"/>
  <c r="W119" i="2"/>
  <c r="V119" i="2"/>
  <c r="S119" i="2"/>
  <c r="R119" i="2"/>
  <c r="O119" i="2"/>
  <c r="N119" i="2"/>
  <c r="I119" i="2"/>
  <c r="H119" i="2"/>
  <c r="W118" i="2"/>
  <c r="V118" i="2"/>
  <c r="S118" i="2"/>
  <c r="R118" i="2"/>
  <c r="O118" i="2"/>
  <c r="N118" i="2"/>
  <c r="I118" i="2"/>
  <c r="H118" i="2"/>
  <c r="W117" i="2"/>
  <c r="V117" i="2"/>
  <c r="S117" i="2"/>
  <c r="R117" i="2"/>
  <c r="O117" i="2"/>
  <c r="N117" i="2"/>
  <c r="I117" i="2"/>
  <c r="H117" i="2"/>
  <c r="W116" i="2"/>
  <c r="V116" i="2"/>
  <c r="S116" i="2"/>
  <c r="R116" i="2"/>
  <c r="O116" i="2"/>
  <c r="N116" i="2"/>
  <c r="I116" i="2"/>
  <c r="H116" i="2"/>
  <c r="W115" i="2"/>
  <c r="V115" i="2"/>
  <c r="S115" i="2"/>
  <c r="R115" i="2"/>
  <c r="O115" i="2"/>
  <c r="N115" i="2"/>
  <c r="I115" i="2"/>
  <c r="H115" i="2"/>
  <c r="W114" i="2"/>
  <c r="V114" i="2"/>
  <c r="S114" i="2"/>
  <c r="R114" i="2"/>
  <c r="O114" i="2"/>
  <c r="N114" i="2"/>
  <c r="I114" i="2"/>
  <c r="H114" i="2"/>
  <c r="W113" i="2"/>
  <c r="V113" i="2"/>
  <c r="S113" i="2"/>
  <c r="R113" i="2"/>
  <c r="O113" i="2"/>
  <c r="N113" i="2"/>
  <c r="I113" i="2"/>
  <c r="H113" i="2"/>
  <c r="W112" i="2"/>
  <c r="V112" i="2"/>
  <c r="S112" i="2"/>
  <c r="R112" i="2"/>
  <c r="O112" i="2"/>
  <c r="N112" i="2"/>
  <c r="I112" i="2"/>
  <c r="H112" i="2"/>
  <c r="W111" i="2"/>
  <c r="V111" i="2"/>
  <c r="S111" i="2"/>
  <c r="R111" i="2"/>
  <c r="O111" i="2"/>
  <c r="N111" i="2"/>
  <c r="I111" i="2"/>
  <c r="H111" i="2"/>
  <c r="Z111" i="2" s="1"/>
  <c r="W110" i="2"/>
  <c r="V110" i="2"/>
  <c r="S110" i="2"/>
  <c r="R110" i="2"/>
  <c r="O110" i="2"/>
  <c r="N110" i="2"/>
  <c r="I110" i="2"/>
  <c r="H110" i="2"/>
  <c r="W109" i="2"/>
  <c r="V109" i="2"/>
  <c r="S109" i="2"/>
  <c r="R109" i="2"/>
  <c r="O109" i="2"/>
  <c r="N109" i="2"/>
  <c r="I109" i="2"/>
  <c r="H109" i="2"/>
  <c r="W108" i="2"/>
  <c r="V108" i="2"/>
  <c r="S108" i="2"/>
  <c r="R108" i="2"/>
  <c r="O108" i="2"/>
  <c r="N108" i="2"/>
  <c r="I108" i="2"/>
  <c r="H108" i="2"/>
  <c r="W107" i="2"/>
  <c r="V107" i="2"/>
  <c r="S107" i="2"/>
  <c r="R107" i="2"/>
  <c r="O107" i="2"/>
  <c r="N107" i="2"/>
  <c r="I107" i="2"/>
  <c r="H107" i="2"/>
  <c r="Z107" i="2" s="1"/>
  <c r="W106" i="2"/>
  <c r="V106" i="2"/>
  <c r="S106" i="2"/>
  <c r="R106" i="2"/>
  <c r="O106" i="2"/>
  <c r="N106" i="2"/>
  <c r="I106" i="2"/>
  <c r="H106" i="2"/>
  <c r="W105" i="2"/>
  <c r="V105" i="2"/>
  <c r="S105" i="2"/>
  <c r="R105" i="2"/>
  <c r="O105" i="2"/>
  <c r="N105" i="2"/>
  <c r="I105" i="2"/>
  <c r="H105" i="2"/>
  <c r="W104" i="2"/>
  <c r="V104" i="2"/>
  <c r="S104" i="2"/>
  <c r="R104" i="2"/>
  <c r="O104" i="2"/>
  <c r="N104" i="2"/>
  <c r="I104" i="2"/>
  <c r="H104" i="2"/>
  <c r="W103" i="2"/>
  <c r="V103" i="2"/>
  <c r="S103" i="2"/>
  <c r="R103" i="2"/>
  <c r="O103" i="2"/>
  <c r="N103" i="2"/>
  <c r="I103" i="2"/>
  <c r="H103" i="2"/>
  <c r="W102" i="2"/>
  <c r="V102" i="2"/>
  <c r="S102" i="2"/>
  <c r="R102" i="2"/>
  <c r="O102" i="2"/>
  <c r="N102" i="2"/>
  <c r="I102" i="2"/>
  <c r="H102" i="2"/>
  <c r="W101" i="2"/>
  <c r="V101" i="2"/>
  <c r="S101" i="2"/>
  <c r="R101" i="2"/>
  <c r="O101" i="2"/>
  <c r="N101" i="2"/>
  <c r="I101" i="2"/>
  <c r="H101" i="2"/>
  <c r="W100" i="2"/>
  <c r="V100" i="2"/>
  <c r="S100" i="2"/>
  <c r="R100" i="2"/>
  <c r="O100" i="2"/>
  <c r="N100" i="2"/>
  <c r="I100" i="2"/>
  <c r="H100" i="2"/>
  <c r="Z100" i="2" s="1"/>
  <c r="W99" i="2"/>
  <c r="V99" i="2"/>
  <c r="S99" i="2"/>
  <c r="R99" i="2"/>
  <c r="O99" i="2"/>
  <c r="N99" i="2"/>
  <c r="I99" i="2"/>
  <c r="H99" i="2"/>
  <c r="W98" i="2"/>
  <c r="V98" i="2"/>
  <c r="S98" i="2"/>
  <c r="R98" i="2"/>
  <c r="O98" i="2"/>
  <c r="N98" i="2"/>
  <c r="I98" i="2"/>
  <c r="H98" i="2"/>
  <c r="W97" i="2"/>
  <c r="V97" i="2"/>
  <c r="S97" i="2"/>
  <c r="R97" i="2"/>
  <c r="O97" i="2"/>
  <c r="N97" i="2"/>
  <c r="I97" i="2"/>
  <c r="H97" i="2"/>
  <c r="W96" i="2"/>
  <c r="V96" i="2"/>
  <c r="S96" i="2"/>
  <c r="R96" i="2"/>
  <c r="O96" i="2"/>
  <c r="N96" i="2"/>
  <c r="I96" i="2"/>
  <c r="H96" i="2"/>
  <c r="W95" i="2"/>
  <c r="V95" i="2"/>
  <c r="S95" i="2"/>
  <c r="R95" i="2"/>
  <c r="O95" i="2"/>
  <c r="N95" i="2"/>
  <c r="I95" i="2"/>
  <c r="H95" i="2"/>
  <c r="Z95" i="2" s="1"/>
  <c r="W94" i="2"/>
  <c r="V94" i="2"/>
  <c r="S94" i="2"/>
  <c r="R94" i="2"/>
  <c r="O94" i="2"/>
  <c r="N94" i="2"/>
  <c r="I94" i="2"/>
  <c r="H94" i="2"/>
  <c r="W93" i="2"/>
  <c r="V93" i="2"/>
  <c r="S93" i="2"/>
  <c r="R93" i="2"/>
  <c r="O93" i="2"/>
  <c r="N93" i="2"/>
  <c r="I93" i="2"/>
  <c r="H93" i="2"/>
  <c r="W92" i="2"/>
  <c r="V92" i="2"/>
  <c r="S92" i="2"/>
  <c r="R92" i="2"/>
  <c r="O92" i="2"/>
  <c r="N92" i="2"/>
  <c r="I92" i="2"/>
  <c r="H92" i="2"/>
  <c r="W91" i="2"/>
  <c r="V91" i="2"/>
  <c r="S91" i="2"/>
  <c r="R91" i="2"/>
  <c r="O91" i="2"/>
  <c r="N91" i="2"/>
  <c r="I91" i="2"/>
  <c r="H91" i="2"/>
  <c r="W90" i="2"/>
  <c r="V90" i="2"/>
  <c r="S90" i="2"/>
  <c r="R90" i="2"/>
  <c r="O90" i="2"/>
  <c r="N90" i="2"/>
  <c r="I90" i="2"/>
  <c r="H90" i="2"/>
  <c r="W89" i="2"/>
  <c r="V89" i="2"/>
  <c r="S89" i="2"/>
  <c r="R89" i="2"/>
  <c r="O89" i="2"/>
  <c r="N89" i="2"/>
  <c r="I89" i="2"/>
  <c r="H89" i="2"/>
  <c r="W88" i="2"/>
  <c r="V88" i="2"/>
  <c r="S88" i="2"/>
  <c r="R88" i="2"/>
  <c r="O88" i="2"/>
  <c r="N88" i="2"/>
  <c r="I88" i="2"/>
  <c r="H88" i="2"/>
  <c r="W87" i="2"/>
  <c r="V87" i="2"/>
  <c r="S87" i="2"/>
  <c r="R87" i="2"/>
  <c r="O87" i="2"/>
  <c r="N87" i="2"/>
  <c r="I87" i="2"/>
  <c r="H87" i="2"/>
  <c r="W86" i="2"/>
  <c r="V86" i="2"/>
  <c r="S86" i="2"/>
  <c r="R86" i="2"/>
  <c r="O86" i="2"/>
  <c r="N86" i="2"/>
  <c r="I86" i="2"/>
  <c r="H86" i="2"/>
  <c r="W85" i="2"/>
  <c r="V85" i="2"/>
  <c r="S85" i="2"/>
  <c r="R85" i="2"/>
  <c r="O85" i="2"/>
  <c r="N85" i="2"/>
  <c r="I85" i="2"/>
  <c r="H85" i="2"/>
  <c r="W84" i="2"/>
  <c r="V84" i="2"/>
  <c r="S84" i="2"/>
  <c r="R84" i="2"/>
  <c r="O84" i="2"/>
  <c r="N84" i="2"/>
  <c r="I84" i="2"/>
  <c r="H84" i="2"/>
  <c r="W83" i="2"/>
  <c r="V83" i="2"/>
  <c r="S83" i="2"/>
  <c r="R83" i="2"/>
  <c r="O83" i="2"/>
  <c r="N83" i="2"/>
  <c r="I83" i="2"/>
  <c r="H83" i="2"/>
  <c r="Z83" i="2" s="1"/>
  <c r="W82" i="2"/>
  <c r="V82" i="2"/>
  <c r="S82" i="2"/>
  <c r="R82" i="2"/>
  <c r="O82" i="2"/>
  <c r="N82" i="2"/>
  <c r="I82" i="2"/>
  <c r="H82" i="2"/>
  <c r="W81" i="2"/>
  <c r="V81" i="2"/>
  <c r="S81" i="2"/>
  <c r="R81" i="2"/>
  <c r="O81" i="2"/>
  <c r="N81" i="2"/>
  <c r="I81" i="2"/>
  <c r="H81" i="2"/>
  <c r="W80" i="2"/>
  <c r="V80" i="2"/>
  <c r="S80" i="2"/>
  <c r="R80" i="2"/>
  <c r="O80" i="2"/>
  <c r="N80" i="2"/>
  <c r="I80" i="2"/>
  <c r="H80" i="2"/>
  <c r="W79" i="2"/>
  <c r="V79" i="2"/>
  <c r="S79" i="2"/>
  <c r="R79" i="2"/>
  <c r="O79" i="2"/>
  <c r="N79" i="2"/>
  <c r="I79" i="2"/>
  <c r="H79" i="2"/>
  <c r="W78" i="2"/>
  <c r="V78" i="2"/>
  <c r="S78" i="2"/>
  <c r="R78" i="2"/>
  <c r="O78" i="2"/>
  <c r="N78" i="2"/>
  <c r="I78" i="2"/>
  <c r="H78" i="2"/>
  <c r="W77" i="2"/>
  <c r="V77" i="2"/>
  <c r="S77" i="2"/>
  <c r="R77" i="2"/>
  <c r="O77" i="2"/>
  <c r="N77" i="2"/>
  <c r="I77" i="2"/>
  <c r="H77" i="2"/>
  <c r="W76" i="2"/>
  <c r="V76" i="2"/>
  <c r="S76" i="2"/>
  <c r="R76" i="2"/>
  <c r="O76" i="2"/>
  <c r="N76" i="2"/>
  <c r="I76" i="2"/>
  <c r="H76" i="2"/>
  <c r="W75" i="2"/>
  <c r="V75" i="2"/>
  <c r="S75" i="2"/>
  <c r="R75" i="2"/>
  <c r="O75" i="2"/>
  <c r="N75" i="2"/>
  <c r="I75" i="2"/>
  <c r="H75" i="2"/>
  <c r="W74" i="2"/>
  <c r="V74" i="2"/>
  <c r="S74" i="2"/>
  <c r="R74" i="2"/>
  <c r="O74" i="2"/>
  <c r="N74" i="2"/>
  <c r="I74" i="2"/>
  <c r="H74" i="2"/>
  <c r="W73" i="2"/>
  <c r="V73" i="2"/>
  <c r="S73" i="2"/>
  <c r="R73" i="2"/>
  <c r="O73" i="2"/>
  <c r="N73" i="2"/>
  <c r="I73" i="2"/>
  <c r="H73" i="2"/>
  <c r="W72" i="2"/>
  <c r="V72" i="2"/>
  <c r="S72" i="2"/>
  <c r="R72" i="2"/>
  <c r="O72" i="2"/>
  <c r="N72" i="2"/>
  <c r="I72" i="2"/>
  <c r="H72" i="2"/>
  <c r="W71" i="2"/>
  <c r="V71" i="2"/>
  <c r="S71" i="2"/>
  <c r="R71" i="2"/>
  <c r="O71" i="2"/>
  <c r="N71" i="2"/>
  <c r="I71" i="2"/>
  <c r="H71" i="2"/>
  <c r="W70" i="2"/>
  <c r="V70" i="2"/>
  <c r="S70" i="2"/>
  <c r="R70" i="2"/>
  <c r="O70" i="2"/>
  <c r="N70" i="2"/>
  <c r="I70" i="2"/>
  <c r="H70" i="2"/>
  <c r="W69" i="2"/>
  <c r="V69" i="2"/>
  <c r="S69" i="2"/>
  <c r="R69" i="2"/>
  <c r="O69" i="2"/>
  <c r="N69" i="2"/>
  <c r="I69" i="2"/>
  <c r="H69" i="2"/>
  <c r="W68" i="2"/>
  <c r="V68" i="2"/>
  <c r="S68" i="2"/>
  <c r="R68" i="2"/>
  <c r="O68" i="2"/>
  <c r="N68" i="2"/>
  <c r="I68" i="2"/>
  <c r="H68" i="2"/>
  <c r="W67" i="2"/>
  <c r="V67" i="2"/>
  <c r="S67" i="2"/>
  <c r="R67" i="2"/>
  <c r="O67" i="2"/>
  <c r="N67" i="2"/>
  <c r="I67" i="2"/>
  <c r="H67" i="2"/>
  <c r="Z67" i="2" s="1"/>
  <c r="W66" i="2"/>
  <c r="V66" i="2"/>
  <c r="S66" i="2"/>
  <c r="R66" i="2"/>
  <c r="O66" i="2"/>
  <c r="N66" i="2"/>
  <c r="I66" i="2"/>
  <c r="H66" i="2"/>
  <c r="W65" i="2"/>
  <c r="V65" i="2"/>
  <c r="S65" i="2"/>
  <c r="R65" i="2"/>
  <c r="O65" i="2"/>
  <c r="N65" i="2"/>
  <c r="I65" i="2"/>
  <c r="H65" i="2"/>
  <c r="W64" i="2"/>
  <c r="V64" i="2"/>
  <c r="S64" i="2"/>
  <c r="R64" i="2"/>
  <c r="O64" i="2"/>
  <c r="N64" i="2"/>
  <c r="I64" i="2"/>
  <c r="H64" i="2"/>
  <c r="W63" i="2"/>
  <c r="V63" i="2"/>
  <c r="S63" i="2"/>
  <c r="R63" i="2"/>
  <c r="O63" i="2"/>
  <c r="N63" i="2"/>
  <c r="I63" i="2"/>
  <c r="H63" i="2"/>
  <c r="Z63" i="2" s="1"/>
  <c r="W62" i="2"/>
  <c r="V62" i="2"/>
  <c r="S62" i="2"/>
  <c r="R62" i="2"/>
  <c r="O62" i="2"/>
  <c r="N62" i="2"/>
  <c r="I62" i="2"/>
  <c r="H62" i="2"/>
  <c r="W61" i="2"/>
  <c r="V61" i="2"/>
  <c r="S61" i="2"/>
  <c r="R61" i="2"/>
  <c r="O61" i="2"/>
  <c r="N61" i="2"/>
  <c r="I61" i="2"/>
  <c r="H61" i="2"/>
  <c r="W60" i="2"/>
  <c r="V60" i="2"/>
  <c r="S60" i="2"/>
  <c r="R60" i="2"/>
  <c r="O60" i="2"/>
  <c r="N60" i="2"/>
  <c r="I60" i="2"/>
  <c r="H60" i="2"/>
  <c r="W59" i="2"/>
  <c r="V59" i="2"/>
  <c r="S59" i="2"/>
  <c r="R59" i="2"/>
  <c r="O59" i="2"/>
  <c r="N59" i="2"/>
  <c r="I59" i="2"/>
  <c r="H59" i="2"/>
  <c r="W58" i="2"/>
  <c r="V58" i="2"/>
  <c r="S58" i="2"/>
  <c r="R58" i="2"/>
  <c r="O58" i="2"/>
  <c r="N58" i="2"/>
  <c r="I58" i="2"/>
  <c r="H58" i="2"/>
  <c r="W57" i="2"/>
  <c r="V57" i="2"/>
  <c r="S57" i="2"/>
  <c r="R57" i="2"/>
  <c r="O57" i="2"/>
  <c r="N57" i="2"/>
  <c r="I57" i="2"/>
  <c r="H57" i="2"/>
  <c r="W56" i="2"/>
  <c r="V56" i="2"/>
  <c r="S56" i="2"/>
  <c r="R56" i="2"/>
  <c r="O56" i="2"/>
  <c r="N56" i="2"/>
  <c r="I56" i="2"/>
  <c r="H56" i="2"/>
  <c r="W55" i="2"/>
  <c r="V55" i="2"/>
  <c r="S55" i="2"/>
  <c r="R55" i="2"/>
  <c r="O55" i="2"/>
  <c r="N55" i="2"/>
  <c r="I55" i="2"/>
  <c r="H55" i="2"/>
  <c r="W54" i="2"/>
  <c r="V54" i="2"/>
  <c r="S54" i="2"/>
  <c r="R54" i="2"/>
  <c r="O54" i="2"/>
  <c r="N54" i="2"/>
  <c r="I54" i="2"/>
  <c r="H54" i="2"/>
  <c r="W53" i="2"/>
  <c r="V53" i="2"/>
  <c r="S53" i="2"/>
  <c r="R53" i="2"/>
  <c r="O53" i="2"/>
  <c r="N53" i="2"/>
  <c r="I53" i="2"/>
  <c r="H53" i="2"/>
  <c r="W52" i="2"/>
  <c r="V52" i="2"/>
  <c r="S52" i="2"/>
  <c r="R52" i="2"/>
  <c r="O52" i="2"/>
  <c r="N52" i="2"/>
  <c r="I52" i="2"/>
  <c r="H52" i="2"/>
  <c r="W51" i="2"/>
  <c r="V51" i="2"/>
  <c r="S51" i="2"/>
  <c r="R51" i="2"/>
  <c r="O51" i="2"/>
  <c r="N51" i="2"/>
  <c r="I51" i="2"/>
  <c r="H51" i="2"/>
  <c r="W50" i="2"/>
  <c r="V50" i="2"/>
  <c r="S50" i="2"/>
  <c r="R50" i="2"/>
  <c r="O50" i="2"/>
  <c r="N50" i="2"/>
  <c r="I50" i="2"/>
  <c r="H50" i="2"/>
  <c r="W49" i="2"/>
  <c r="V49" i="2"/>
  <c r="S49" i="2"/>
  <c r="R49" i="2"/>
  <c r="O49" i="2"/>
  <c r="N49" i="2"/>
  <c r="I49" i="2"/>
  <c r="H49" i="2"/>
  <c r="W48" i="2"/>
  <c r="V48" i="2"/>
  <c r="S48" i="2"/>
  <c r="R48" i="2"/>
  <c r="O48" i="2"/>
  <c r="N48" i="2"/>
  <c r="I48" i="2"/>
  <c r="H48" i="2"/>
  <c r="W47" i="2"/>
  <c r="V47" i="2"/>
  <c r="S47" i="2"/>
  <c r="R47" i="2"/>
  <c r="O47" i="2"/>
  <c r="N47" i="2"/>
  <c r="I47" i="2"/>
  <c r="H47" i="2"/>
  <c r="W46" i="2"/>
  <c r="V46" i="2"/>
  <c r="S46" i="2"/>
  <c r="R46" i="2"/>
  <c r="O46" i="2"/>
  <c r="N46" i="2"/>
  <c r="I46" i="2"/>
  <c r="H46" i="2"/>
  <c r="W45" i="2"/>
  <c r="V45" i="2"/>
  <c r="S45" i="2"/>
  <c r="R45" i="2"/>
  <c r="O45" i="2"/>
  <c r="N45" i="2"/>
  <c r="I45" i="2"/>
  <c r="H45" i="2"/>
  <c r="W44" i="2"/>
  <c r="V44" i="2"/>
  <c r="S44" i="2"/>
  <c r="R44" i="2"/>
  <c r="O44" i="2"/>
  <c r="N44" i="2"/>
  <c r="I44" i="2"/>
  <c r="H44" i="2"/>
  <c r="Z44" i="2" s="1"/>
  <c r="W43" i="2"/>
  <c r="V43" i="2"/>
  <c r="S43" i="2"/>
  <c r="R43" i="2"/>
  <c r="O43" i="2"/>
  <c r="N43" i="2"/>
  <c r="I43" i="2"/>
  <c r="H43" i="2"/>
  <c r="Z43" i="2" s="1"/>
  <c r="W42" i="2"/>
  <c r="V42" i="2"/>
  <c r="S42" i="2"/>
  <c r="R42" i="2"/>
  <c r="O42" i="2"/>
  <c r="N42" i="2"/>
  <c r="I42" i="2"/>
  <c r="H42" i="2"/>
  <c r="W41" i="2"/>
  <c r="V41" i="2"/>
  <c r="S41" i="2"/>
  <c r="R41" i="2"/>
  <c r="O41" i="2"/>
  <c r="N41" i="2"/>
  <c r="I41" i="2"/>
  <c r="H41" i="2"/>
  <c r="W40" i="2"/>
  <c r="V40" i="2"/>
  <c r="S40" i="2"/>
  <c r="R40" i="2"/>
  <c r="O40" i="2"/>
  <c r="N40" i="2"/>
  <c r="I40" i="2"/>
  <c r="H40" i="2"/>
  <c r="Z40" i="2" s="1"/>
  <c r="W39" i="2"/>
  <c r="V39" i="2"/>
  <c r="S39" i="2"/>
  <c r="R39" i="2"/>
  <c r="O39" i="2"/>
  <c r="N39" i="2"/>
  <c r="I39" i="2"/>
  <c r="H39" i="2"/>
  <c r="W38" i="2"/>
  <c r="V38" i="2"/>
  <c r="S38" i="2"/>
  <c r="R38" i="2"/>
  <c r="O38" i="2"/>
  <c r="N38" i="2"/>
  <c r="I38" i="2"/>
  <c r="H38" i="2"/>
  <c r="W37" i="2"/>
  <c r="V37" i="2"/>
  <c r="S37" i="2"/>
  <c r="R37" i="2"/>
  <c r="O37" i="2"/>
  <c r="N37" i="2"/>
  <c r="I37" i="2"/>
  <c r="H37" i="2"/>
  <c r="W36" i="2"/>
  <c r="V36" i="2"/>
  <c r="S36" i="2"/>
  <c r="R36" i="2"/>
  <c r="O36" i="2"/>
  <c r="N36" i="2"/>
  <c r="I36" i="2"/>
  <c r="H36" i="2"/>
  <c r="W35" i="2"/>
  <c r="V35" i="2"/>
  <c r="S35" i="2"/>
  <c r="R35" i="2"/>
  <c r="O35" i="2"/>
  <c r="N35" i="2"/>
  <c r="I35" i="2"/>
  <c r="H35" i="2"/>
  <c r="W34" i="2"/>
  <c r="V34" i="2"/>
  <c r="S34" i="2"/>
  <c r="R34" i="2"/>
  <c r="O34" i="2"/>
  <c r="N34" i="2"/>
  <c r="I34" i="2"/>
  <c r="H34" i="2"/>
  <c r="W33" i="2"/>
  <c r="V33" i="2"/>
  <c r="S33" i="2"/>
  <c r="R33" i="2"/>
  <c r="O33" i="2"/>
  <c r="N33" i="2"/>
  <c r="I33" i="2"/>
  <c r="H33" i="2"/>
  <c r="W32" i="2"/>
  <c r="V32" i="2"/>
  <c r="S32" i="2"/>
  <c r="R32" i="2"/>
  <c r="O32" i="2"/>
  <c r="N32" i="2"/>
  <c r="I32" i="2"/>
  <c r="H32" i="2"/>
  <c r="W31" i="2"/>
  <c r="V31" i="2"/>
  <c r="S31" i="2"/>
  <c r="R31" i="2"/>
  <c r="O31" i="2"/>
  <c r="N31" i="2"/>
  <c r="I31" i="2"/>
  <c r="H31" i="2"/>
  <c r="W30" i="2"/>
  <c r="V30" i="2"/>
  <c r="S30" i="2"/>
  <c r="R30" i="2"/>
  <c r="O30" i="2"/>
  <c r="N30" i="2"/>
  <c r="I30" i="2"/>
  <c r="H30" i="2"/>
  <c r="W29" i="2"/>
  <c r="V29" i="2"/>
  <c r="S29" i="2"/>
  <c r="R29" i="2"/>
  <c r="O29" i="2"/>
  <c r="N29" i="2"/>
  <c r="I29" i="2"/>
  <c r="H29" i="2"/>
  <c r="W28" i="2"/>
  <c r="V28" i="2"/>
  <c r="S28" i="2"/>
  <c r="R28" i="2"/>
  <c r="O28" i="2"/>
  <c r="N28" i="2"/>
  <c r="I28" i="2"/>
  <c r="H28" i="2"/>
  <c r="W27" i="2"/>
  <c r="V27" i="2"/>
  <c r="S27" i="2"/>
  <c r="R27" i="2"/>
  <c r="O27" i="2"/>
  <c r="N27" i="2"/>
  <c r="I27" i="2"/>
  <c r="H27" i="2"/>
  <c r="W26" i="2"/>
  <c r="V26" i="2"/>
  <c r="S26" i="2"/>
  <c r="R26" i="2"/>
  <c r="O26" i="2"/>
  <c r="N26" i="2"/>
  <c r="I26" i="2"/>
  <c r="H26" i="2"/>
  <c r="W25" i="2"/>
  <c r="V25" i="2"/>
  <c r="S25" i="2"/>
  <c r="R25" i="2"/>
  <c r="O25" i="2"/>
  <c r="N25" i="2"/>
  <c r="I25" i="2"/>
  <c r="H25" i="2"/>
  <c r="W24" i="2"/>
  <c r="V24" i="2"/>
  <c r="S24" i="2"/>
  <c r="R24" i="2"/>
  <c r="O24" i="2"/>
  <c r="N24" i="2"/>
  <c r="I24" i="2"/>
  <c r="H24" i="2"/>
  <c r="W23" i="2"/>
  <c r="V23" i="2"/>
  <c r="S23" i="2"/>
  <c r="R23" i="2"/>
  <c r="O23" i="2"/>
  <c r="N23" i="2"/>
  <c r="I23" i="2"/>
  <c r="H23" i="2"/>
  <c r="Z23" i="2" s="1"/>
  <c r="W22" i="2"/>
  <c r="V22" i="2"/>
  <c r="S22" i="2"/>
  <c r="R22" i="2"/>
  <c r="O22" i="2"/>
  <c r="N22" i="2"/>
  <c r="I22" i="2"/>
  <c r="H22" i="2"/>
  <c r="W21" i="2"/>
  <c r="V21" i="2"/>
  <c r="S21" i="2"/>
  <c r="R21" i="2"/>
  <c r="O21" i="2"/>
  <c r="N21" i="2"/>
  <c r="I21" i="2"/>
  <c r="H21" i="2"/>
  <c r="W20" i="2"/>
  <c r="V20" i="2"/>
  <c r="S20" i="2"/>
  <c r="R20" i="2"/>
  <c r="O20" i="2"/>
  <c r="N20" i="2"/>
  <c r="I20" i="2"/>
  <c r="H20" i="2"/>
  <c r="W19" i="2"/>
  <c r="V19" i="2"/>
  <c r="S19" i="2"/>
  <c r="R19" i="2"/>
  <c r="O19" i="2"/>
  <c r="N19" i="2"/>
  <c r="I19" i="2"/>
  <c r="H19" i="2"/>
  <c r="W18" i="2"/>
  <c r="V18" i="2"/>
  <c r="S18" i="2"/>
  <c r="R18" i="2"/>
  <c r="O18" i="2"/>
  <c r="N18" i="2"/>
  <c r="I18" i="2"/>
  <c r="H18" i="2"/>
  <c r="W17" i="2"/>
  <c r="V17" i="2"/>
  <c r="S17" i="2"/>
  <c r="R17" i="2"/>
  <c r="O17" i="2"/>
  <c r="N17" i="2"/>
  <c r="I17" i="2"/>
  <c r="H17" i="2"/>
  <c r="W16" i="2"/>
  <c r="V16" i="2"/>
  <c r="S16" i="2"/>
  <c r="R16" i="2"/>
  <c r="O16" i="2"/>
  <c r="N16" i="2"/>
  <c r="I16" i="2"/>
  <c r="H16" i="2"/>
  <c r="W15" i="2"/>
  <c r="V15" i="2"/>
  <c r="S15" i="2"/>
  <c r="R15" i="2"/>
  <c r="O15" i="2"/>
  <c r="N15" i="2"/>
  <c r="I15" i="2"/>
  <c r="H15" i="2"/>
  <c r="W14" i="2"/>
  <c r="V14" i="2"/>
  <c r="S14" i="2"/>
  <c r="R14" i="2"/>
  <c r="O14" i="2"/>
  <c r="N14" i="2"/>
  <c r="I14" i="2"/>
  <c r="H14" i="2"/>
  <c r="W13" i="2"/>
  <c r="V13" i="2"/>
  <c r="S13" i="2"/>
  <c r="R13" i="2"/>
  <c r="O13" i="2"/>
  <c r="N13" i="2"/>
  <c r="I13" i="2"/>
  <c r="H13" i="2"/>
  <c r="W12" i="2"/>
  <c r="V12" i="2"/>
  <c r="S12" i="2"/>
  <c r="R12" i="2"/>
  <c r="O12" i="2"/>
  <c r="N12" i="2"/>
  <c r="I12" i="2"/>
  <c r="H12" i="2"/>
  <c r="Z12" i="2" s="1"/>
  <c r="W11" i="2"/>
  <c r="V11" i="2"/>
  <c r="S11" i="2"/>
  <c r="R11" i="2"/>
  <c r="O11" i="2"/>
  <c r="N11" i="2"/>
  <c r="I11" i="2"/>
  <c r="H11" i="2"/>
  <c r="Z11" i="2" s="1"/>
  <c r="W10" i="2"/>
  <c r="V10" i="2"/>
  <c r="S10" i="2"/>
  <c r="R10" i="2"/>
  <c r="O10" i="2"/>
  <c r="N10" i="2"/>
  <c r="I10" i="2"/>
  <c r="H10" i="2"/>
  <c r="W9" i="2"/>
  <c r="V9" i="2"/>
  <c r="S9" i="2"/>
  <c r="R9" i="2"/>
  <c r="O9" i="2"/>
  <c r="N9" i="2"/>
  <c r="I9" i="2"/>
  <c r="H9" i="2"/>
  <c r="W8" i="2"/>
  <c r="V8" i="2"/>
  <c r="S8" i="2"/>
  <c r="R8" i="2"/>
  <c r="O8" i="2"/>
  <c r="N8" i="2"/>
  <c r="I8" i="2"/>
  <c r="H8" i="2"/>
  <c r="W7" i="2"/>
  <c r="V7" i="2"/>
  <c r="S7" i="2"/>
  <c r="R7" i="2"/>
  <c r="O7" i="2"/>
  <c r="N7" i="2"/>
  <c r="I7" i="2"/>
  <c r="H7" i="2"/>
  <c r="W6" i="2"/>
  <c r="V6" i="2"/>
  <c r="S6" i="2"/>
  <c r="R6" i="2"/>
  <c r="O6" i="2"/>
  <c r="N6" i="2"/>
  <c r="I6" i="2"/>
  <c r="H6" i="2"/>
  <c r="W5" i="2"/>
  <c r="V5" i="2"/>
  <c r="S5" i="2"/>
  <c r="R5" i="2"/>
  <c r="O5" i="2"/>
  <c r="N5" i="2"/>
  <c r="I5" i="2"/>
  <c r="H5" i="2"/>
  <c r="W4" i="2"/>
  <c r="V4" i="2"/>
  <c r="S4" i="2"/>
  <c r="R4" i="2"/>
  <c r="O4" i="2"/>
  <c r="N4" i="2"/>
  <c r="I4" i="2"/>
  <c r="H4" i="2"/>
  <c r="Z7" i="2" l="1"/>
  <c r="W12" i="13"/>
  <c r="AE17" i="10"/>
  <c r="R19" i="13"/>
  <c r="W20" i="13"/>
  <c r="W24" i="13"/>
  <c r="R27" i="13"/>
  <c r="Z31" i="2"/>
  <c r="R35" i="13"/>
  <c r="R39" i="13"/>
  <c r="W40" i="13"/>
  <c r="R43" i="13"/>
  <c r="AB46" i="10"/>
  <c r="W48" i="10"/>
  <c r="R51" i="13"/>
  <c r="W60" i="10"/>
  <c r="AB62" i="10"/>
  <c r="R67" i="13"/>
  <c r="Z71" i="2"/>
  <c r="T81" i="10"/>
  <c r="S82" i="13"/>
  <c r="Z87" i="2"/>
  <c r="V89" i="13"/>
  <c r="S94" i="13"/>
  <c r="S98" i="13"/>
  <c r="Z103" i="2"/>
  <c r="S110" i="13"/>
  <c r="S126" i="13"/>
  <c r="S130" i="13"/>
  <c r="W132" i="10"/>
  <c r="AE133" i="10"/>
  <c r="S134" i="13"/>
  <c r="AB134" i="10"/>
  <c r="AF136" i="10"/>
  <c r="L139" i="10"/>
  <c r="Z139" i="2"/>
  <c r="M142" i="10"/>
  <c r="AA143" i="10"/>
  <c r="Z151" i="2"/>
  <c r="V157" i="13"/>
  <c r="AE157" i="10"/>
  <c r="V161" i="13"/>
  <c r="S162" i="13"/>
  <c r="AB162" i="10"/>
  <c r="V165" i="13"/>
  <c r="S166" i="13"/>
  <c r="V169" i="13"/>
  <c r="S178" i="13"/>
  <c r="W180" i="10"/>
  <c r="V181" i="13"/>
  <c r="S182" i="13"/>
  <c r="S186" i="13"/>
  <c r="S190" i="13"/>
  <c r="V193" i="13"/>
  <c r="S194" i="13"/>
  <c r="V197" i="13"/>
  <c r="Z199" i="2"/>
  <c r="Z207" i="2"/>
  <c r="L211" i="10"/>
  <c r="AF212" i="10"/>
  <c r="M214" i="10"/>
  <c r="AA215" i="10"/>
  <c r="S218" i="13"/>
  <c r="V229" i="13"/>
  <c r="V249" i="13"/>
  <c r="AE249" i="10"/>
  <c r="Z251" i="2"/>
  <c r="V253" i="13"/>
  <c r="Z271" i="2"/>
  <c r="V273" i="13"/>
  <c r="AA275" i="10"/>
  <c r="AF276" i="10"/>
  <c r="AF292" i="10"/>
  <c r="V293" i="13"/>
  <c r="AE293" i="10"/>
  <c r="AB294" i="10"/>
  <c r="M298" i="10"/>
  <c r="L299" i="10"/>
  <c r="Z299" i="2"/>
  <c r="V301" i="13"/>
  <c r="AF304" i="10"/>
  <c r="V305" i="13"/>
  <c r="AE305" i="10"/>
  <c r="V309" i="13"/>
  <c r="V313" i="13"/>
  <c r="W324" i="10"/>
  <c r="V325" i="13"/>
  <c r="AE325" i="10"/>
  <c r="AB326" i="10"/>
  <c r="AA331" i="10"/>
  <c r="AF332" i="10"/>
  <c r="Z343" i="2"/>
  <c r="V345" i="13"/>
  <c r="AE345" i="10"/>
  <c r="AA347" i="10"/>
  <c r="T349" i="10"/>
  <c r="L351" i="10"/>
  <c r="AF352" i="10"/>
  <c r="T357" i="10"/>
  <c r="V361" i="13"/>
  <c r="AB362" i="10"/>
  <c r="L367" i="10"/>
  <c r="T369" i="10"/>
  <c r="S374" i="13"/>
  <c r="I6" i="3"/>
  <c r="I10" i="3"/>
  <c r="N11" i="3"/>
  <c r="I14" i="3"/>
  <c r="N15" i="3"/>
  <c r="N15" i="13" s="1"/>
  <c r="I18" i="3"/>
  <c r="H21" i="3"/>
  <c r="O24" i="3"/>
  <c r="H25" i="3"/>
  <c r="N31" i="3"/>
  <c r="N31" i="13" s="1"/>
  <c r="N35" i="3"/>
  <c r="I38" i="3"/>
  <c r="I42" i="3"/>
  <c r="I42" i="13" s="1"/>
  <c r="Z4" i="2"/>
  <c r="S7" i="13"/>
  <c r="Z8" i="2"/>
  <c r="S11" i="13"/>
  <c r="S15" i="13"/>
  <c r="W17" i="10"/>
  <c r="T18" i="10"/>
  <c r="Z20" i="2"/>
  <c r="AF21" i="10"/>
  <c r="Z24" i="2"/>
  <c r="S27" i="13"/>
  <c r="Z28" i="2"/>
  <c r="Z32" i="2"/>
  <c r="T46" i="10"/>
  <c r="M47" i="10"/>
  <c r="L48" i="10"/>
  <c r="L52" i="10"/>
  <c r="Z52" i="2"/>
  <c r="S55" i="13"/>
  <c r="L60" i="10"/>
  <c r="Z60" i="2"/>
  <c r="AE62" i="10"/>
  <c r="Z64" i="2"/>
  <c r="Z68" i="2"/>
  <c r="R72" i="13"/>
  <c r="AA72" i="10"/>
  <c r="W73" i="13"/>
  <c r="S75" i="13"/>
  <c r="AA80" i="10"/>
  <c r="AF81" i="10"/>
  <c r="V82" i="13"/>
  <c r="Z84" i="2"/>
  <c r="Z88" i="2"/>
  <c r="W89" i="13"/>
  <c r="Z92" i="2"/>
  <c r="W93" i="13"/>
  <c r="V94" i="13"/>
  <c r="Z96" i="2"/>
  <c r="V98" i="13"/>
  <c r="Z104" i="2"/>
  <c r="W105" i="13"/>
  <c r="Z108" i="2"/>
  <c r="W109" i="13"/>
  <c r="V110" i="13"/>
  <c r="Z112" i="2"/>
  <c r="Z116" i="2"/>
  <c r="R120" i="13"/>
  <c r="W121" i="13"/>
  <c r="S123" i="13"/>
  <c r="Z128" i="2"/>
  <c r="V130" i="13"/>
  <c r="AA132" i="10"/>
  <c r="W133" i="10"/>
  <c r="AF133" i="10"/>
  <c r="AE134" i="10"/>
  <c r="AB135" i="10"/>
  <c r="R136" i="13"/>
  <c r="AA136" i="10"/>
  <c r="W137" i="10"/>
  <c r="T138" i="10"/>
  <c r="M139" i="10"/>
  <c r="L140" i="10"/>
  <c r="Z140" i="2"/>
  <c r="W141" i="13"/>
  <c r="AF141" i="10"/>
  <c r="T142" i="10"/>
  <c r="M143" i="10"/>
  <c r="V146" i="13"/>
  <c r="R152" i="13"/>
  <c r="W153" i="13"/>
  <c r="S155" i="13"/>
  <c r="AB155" i="10"/>
  <c r="AA156" i="10"/>
  <c r="W157" i="10"/>
  <c r="W157" i="13"/>
  <c r="AF157" i="10"/>
  <c r="T162" i="10"/>
  <c r="Z168" i="2"/>
  <c r="W169" i="13"/>
  <c r="Z172" i="2"/>
  <c r="W173" i="13"/>
  <c r="AA180" i="10"/>
  <c r="M183" i="10"/>
  <c r="Z184" i="2"/>
  <c r="W185" i="13"/>
  <c r="Z192" i="2"/>
  <c r="W193" i="13"/>
  <c r="Z196" i="2"/>
  <c r="W197" i="13"/>
  <c r="Z200" i="2"/>
  <c r="W201" i="13"/>
  <c r="W209" i="13"/>
  <c r="AE210" i="10"/>
  <c r="AB211" i="10"/>
  <c r="L212" i="10"/>
  <c r="Z212" i="2"/>
  <c r="W213" i="10"/>
  <c r="W213" i="13"/>
  <c r="AF213" i="10"/>
  <c r="T214" i="10"/>
  <c r="AE214" i="10"/>
  <c r="M215" i="10"/>
  <c r="L216" i="10"/>
  <c r="Z216" i="2"/>
  <c r="W217" i="13"/>
  <c r="R220" i="13"/>
  <c r="W221" i="13"/>
  <c r="Z224" i="2"/>
  <c r="W225" i="13"/>
  <c r="R228" i="13"/>
  <c r="W229" i="13"/>
  <c r="R232" i="13"/>
  <c r="W233" i="13"/>
  <c r="R236" i="13"/>
  <c r="R240" i="13"/>
  <c r="R244" i="13"/>
  <c r="W245" i="13"/>
  <c r="AA248" i="10"/>
  <c r="W249" i="10"/>
  <c r="Z252" i="2"/>
  <c r="W253" i="13"/>
  <c r="W265" i="13"/>
  <c r="R268" i="13"/>
  <c r="Z272" i="2"/>
  <c r="W273" i="13"/>
  <c r="AE274" i="10"/>
  <c r="M275" i="10"/>
  <c r="R276" i="13"/>
  <c r="AA276" i="10"/>
  <c r="W277" i="13"/>
  <c r="R280" i="13"/>
  <c r="Z284" i="2"/>
  <c r="W285" i="13"/>
  <c r="Z288" i="2"/>
  <c r="W289" i="13"/>
  <c r="L292" i="10"/>
  <c r="Z292" i="2"/>
  <c r="W293" i="13"/>
  <c r="AF293" i="10"/>
  <c r="AE294" i="10"/>
  <c r="AB295" i="10"/>
  <c r="R296" i="13"/>
  <c r="T298" i="10"/>
  <c r="M299" i="10"/>
  <c r="Z300" i="2"/>
  <c r="L304" i="10"/>
  <c r="Z304" i="2"/>
  <c r="W305" i="13"/>
  <c r="AF305" i="10"/>
  <c r="R308" i="13"/>
  <c r="W309" i="13"/>
  <c r="R312" i="13"/>
  <c r="W313" i="13"/>
  <c r="R316" i="13"/>
  <c r="W317" i="13"/>
  <c r="Z320" i="2"/>
  <c r="W321" i="13"/>
  <c r="AB323" i="10"/>
  <c r="L324" i="10"/>
  <c r="Z324" i="2"/>
  <c r="W325" i="13"/>
  <c r="AF325" i="10"/>
  <c r="AE326" i="10"/>
  <c r="R328" i="13"/>
  <c r="W329" i="13"/>
  <c r="M331" i="10"/>
  <c r="L332" i="10"/>
  <c r="Z332" i="2"/>
  <c r="W333" i="10"/>
  <c r="Z336" i="2"/>
  <c r="W337" i="13"/>
  <c r="Z340" i="2"/>
  <c r="W341" i="13"/>
  <c r="Z344" i="2"/>
  <c r="W345" i="13"/>
  <c r="AF345" i="10"/>
  <c r="AE346" i="10"/>
  <c r="AB347" i="10"/>
  <c r="L348" i="10"/>
  <c r="Z348" i="2"/>
  <c r="W349" i="13"/>
  <c r="AF349" i="10"/>
  <c r="AB351" i="10"/>
  <c r="R352" i="13"/>
  <c r="AA352" i="10"/>
  <c r="W353" i="13"/>
  <c r="AF353" i="10"/>
  <c r="R356" i="13"/>
  <c r="AA356" i="10"/>
  <c r="W357" i="13"/>
  <c r="AF357" i="10"/>
  <c r="Z360" i="2"/>
  <c r="W361" i="13"/>
  <c r="AE362" i="10"/>
  <c r="W365" i="13"/>
  <c r="AE366" i="10"/>
  <c r="AB367" i="10"/>
  <c r="R368" i="13"/>
  <c r="AA368" i="10"/>
  <c r="W369" i="10"/>
  <c r="W369" i="13"/>
  <c r="AF369" i="10"/>
  <c r="Z372" i="2"/>
  <c r="W373" i="13"/>
  <c r="M375" i="10"/>
  <c r="AB375" i="10"/>
  <c r="AA376" i="10"/>
  <c r="W377" i="10"/>
  <c r="W377" i="13"/>
  <c r="AF377" i="10"/>
  <c r="T378" i="10"/>
  <c r="AE378" i="10"/>
  <c r="M379" i="10"/>
  <c r="AB379" i="10"/>
  <c r="R380" i="13"/>
  <c r="Z380" i="2"/>
  <c r="W381" i="13"/>
  <c r="R384" i="13"/>
  <c r="Z384" i="2"/>
  <c r="W385" i="10"/>
  <c r="W385" i="13"/>
  <c r="AF385" i="10"/>
  <c r="T386" i="10"/>
  <c r="AE386" i="10"/>
  <c r="L388" i="10"/>
  <c r="R388" i="13"/>
  <c r="AA388" i="10"/>
  <c r="Z388" i="2"/>
  <c r="W389" i="13"/>
  <c r="T390" i="10"/>
  <c r="AE390" i="10"/>
  <c r="M391" i="10"/>
  <c r="AB391" i="10"/>
  <c r="R392" i="13"/>
  <c r="Z392" i="2"/>
  <c r="W393" i="13"/>
  <c r="L396" i="10"/>
  <c r="R396" i="13"/>
  <c r="AA396" i="10"/>
  <c r="Z396" i="2"/>
  <c r="W397" i="10"/>
  <c r="W397" i="13"/>
  <c r="AF397" i="10"/>
  <c r="T398" i="10"/>
  <c r="AE398" i="10"/>
  <c r="M399" i="10"/>
  <c r="AB399" i="10"/>
  <c r="L400" i="10"/>
  <c r="R400" i="13"/>
  <c r="AA400" i="10"/>
  <c r="Z400" i="2"/>
  <c r="W401" i="13"/>
  <c r="R404" i="13"/>
  <c r="Z404" i="2"/>
  <c r="W405" i="13"/>
  <c r="M407" i="10"/>
  <c r="AB407" i="10"/>
  <c r="L408" i="10"/>
  <c r="R408" i="13"/>
  <c r="AA408" i="10"/>
  <c r="Z408" i="2"/>
  <c r="W409" i="10"/>
  <c r="W409" i="13"/>
  <c r="AF409" i="10"/>
  <c r="M411" i="10"/>
  <c r="AB411" i="10"/>
  <c r="L412" i="10"/>
  <c r="R412" i="13"/>
  <c r="AA412" i="10"/>
  <c r="Z412" i="2"/>
  <c r="W413" i="10"/>
  <c r="W413" i="13"/>
  <c r="AF413" i="10"/>
  <c r="T414" i="10"/>
  <c r="AE414" i="10"/>
  <c r="M415" i="10"/>
  <c r="AB415" i="10"/>
  <c r="H4" i="3"/>
  <c r="I5" i="3"/>
  <c r="I13" i="3"/>
  <c r="N14" i="3"/>
  <c r="R14" i="3"/>
  <c r="R14" i="13" s="1"/>
  <c r="V14" i="3"/>
  <c r="V14" i="13" s="1"/>
  <c r="S4" i="13"/>
  <c r="Z5" i="2"/>
  <c r="V7" i="13"/>
  <c r="S8" i="13"/>
  <c r="Z9" i="2"/>
  <c r="N11" i="13"/>
  <c r="V11" i="13"/>
  <c r="S12" i="13"/>
  <c r="Z13" i="2"/>
  <c r="V15" i="13"/>
  <c r="S16" i="13"/>
  <c r="L17" i="10"/>
  <c r="AA17" i="10"/>
  <c r="Z17" i="2"/>
  <c r="W18" i="10"/>
  <c r="AF18" i="10"/>
  <c r="V19" i="13"/>
  <c r="S20" i="13"/>
  <c r="H21" i="13"/>
  <c r="L21" i="10"/>
  <c r="AA21" i="10"/>
  <c r="Z21" i="2"/>
  <c r="V23" i="13"/>
  <c r="S24" i="13"/>
  <c r="H25" i="13"/>
  <c r="Z25" i="2"/>
  <c r="V27" i="13"/>
  <c r="S28" i="13"/>
  <c r="Z29" i="2"/>
  <c r="V31" i="13"/>
  <c r="S32" i="13"/>
  <c r="Z33" i="2"/>
  <c r="N35" i="13"/>
  <c r="V35" i="13"/>
  <c r="S36" i="13"/>
  <c r="Z37" i="2"/>
  <c r="V39" i="13"/>
  <c r="S40" i="13"/>
  <c r="Z41" i="2"/>
  <c r="V43" i="13"/>
  <c r="S44" i="13"/>
  <c r="Z45" i="2"/>
  <c r="W46" i="10"/>
  <c r="AF46" i="10"/>
  <c r="T47" i="10"/>
  <c r="V47" i="13"/>
  <c r="AE47" i="10"/>
  <c r="M48" i="10"/>
  <c r="S48" i="13"/>
  <c r="AB48" i="10"/>
  <c r="Z49" i="2"/>
  <c r="V51" i="13"/>
  <c r="M52" i="10"/>
  <c r="S52" i="13"/>
  <c r="AB52" i="10"/>
  <c r="Z53" i="2"/>
  <c r="V55" i="13"/>
  <c r="S56" i="13"/>
  <c r="Z57" i="2"/>
  <c r="V59" i="13"/>
  <c r="M60" i="10"/>
  <c r="S60" i="13"/>
  <c r="AB60" i="10"/>
  <c r="Z61" i="2"/>
  <c r="W62" i="10"/>
  <c r="AF62" i="10"/>
  <c r="V63" i="13"/>
  <c r="S64" i="13"/>
  <c r="Z65" i="2"/>
  <c r="V67" i="13"/>
  <c r="S68" i="13"/>
  <c r="Z69" i="2"/>
  <c r="W70" i="13"/>
  <c r="M72" i="10"/>
  <c r="AB72" i="10"/>
  <c r="R73" i="13"/>
  <c r="Z73" i="2"/>
  <c r="O74" i="13"/>
  <c r="Z77" i="2"/>
  <c r="W78" i="13"/>
  <c r="M80" i="10"/>
  <c r="AB80" i="10"/>
  <c r="L81" i="10"/>
  <c r="AA81" i="10"/>
  <c r="Z81" i="2"/>
  <c r="W82" i="13"/>
  <c r="Z85" i="2"/>
  <c r="W86" i="13"/>
  <c r="R89" i="13"/>
  <c r="Z89" i="2"/>
  <c r="O90" i="13"/>
  <c r="Z93" i="2"/>
  <c r="W94" i="13"/>
  <c r="Z97" i="2"/>
  <c r="W98" i="13"/>
  <c r="Z101" i="2"/>
  <c r="W102" i="13"/>
  <c r="R105" i="13"/>
  <c r="Z105" i="2"/>
  <c r="O106" i="13"/>
  <c r="Z109" i="2"/>
  <c r="W110" i="13"/>
  <c r="Z113" i="2"/>
  <c r="W114" i="13"/>
  <c r="Z117" i="2"/>
  <c r="W118" i="13"/>
  <c r="R121" i="13"/>
  <c r="Z121" i="2"/>
  <c r="O122" i="13"/>
  <c r="Z125" i="2"/>
  <c r="W126" i="13"/>
  <c r="Z129" i="2"/>
  <c r="W130" i="13"/>
  <c r="M132" i="10"/>
  <c r="AB132" i="10"/>
  <c r="L133" i="10"/>
  <c r="AA133" i="10"/>
  <c r="Z133" i="2"/>
  <c r="W134" i="10"/>
  <c r="W134" i="13"/>
  <c r="AF134" i="10"/>
  <c r="T135" i="10"/>
  <c r="AE135" i="10"/>
  <c r="M136" i="10"/>
  <c r="AB136" i="10"/>
  <c r="L137" i="10"/>
  <c r="R137" i="13"/>
  <c r="AA137" i="10"/>
  <c r="Z137" i="2"/>
  <c r="O138" i="13"/>
  <c r="W138" i="10"/>
  <c r="AF138" i="10"/>
  <c r="T139" i="10"/>
  <c r="AE139" i="10"/>
  <c r="I140" i="13"/>
  <c r="M140" i="10"/>
  <c r="AB140" i="10"/>
  <c r="L141" i="10"/>
  <c r="R141" i="13"/>
  <c r="AA141" i="10"/>
  <c r="Z141" i="2"/>
  <c r="W142" i="10"/>
  <c r="AF142" i="10"/>
  <c r="T143" i="10"/>
  <c r="AE143" i="10"/>
  <c r="Z145" i="2"/>
  <c r="W146" i="13"/>
  <c r="Z149" i="2"/>
  <c r="W150" i="13"/>
  <c r="R153" i="13"/>
  <c r="Z153" i="2"/>
  <c r="O154" i="13"/>
  <c r="T155" i="10"/>
  <c r="AE155" i="10"/>
  <c r="I156" i="13"/>
  <c r="M156" i="10"/>
  <c r="AB156" i="10"/>
  <c r="L157" i="10"/>
  <c r="R157" i="13"/>
  <c r="AA157" i="10"/>
  <c r="Z157" i="2"/>
  <c r="O158" i="13"/>
  <c r="W158" i="13"/>
  <c r="R161" i="13"/>
  <c r="Z161" i="2"/>
  <c r="O162" i="13"/>
  <c r="W162" i="10"/>
  <c r="W162" i="13"/>
  <c r="AF162" i="10"/>
  <c r="I164" i="13"/>
  <c r="R165" i="13"/>
  <c r="Z165" i="2"/>
  <c r="O166" i="13"/>
  <c r="W166" i="13"/>
  <c r="I168" i="13"/>
  <c r="R169" i="13"/>
  <c r="Z169" i="2"/>
  <c r="O170" i="13"/>
  <c r="W170" i="13"/>
  <c r="R173" i="13"/>
  <c r="Z173" i="2"/>
  <c r="W174" i="13"/>
  <c r="R177" i="13"/>
  <c r="Z177" i="2"/>
  <c r="W178" i="13"/>
  <c r="M180" i="10"/>
  <c r="AB180" i="10"/>
  <c r="R181" i="13"/>
  <c r="Z181" i="2"/>
  <c r="W182" i="13"/>
  <c r="T183" i="10"/>
  <c r="AE183" i="10"/>
  <c r="R185" i="13"/>
  <c r="Z185" i="2"/>
  <c r="W186" i="13"/>
  <c r="R189" i="13"/>
  <c r="Z189" i="2"/>
  <c r="W190" i="13"/>
  <c r="R193" i="13"/>
  <c r="Z193" i="2"/>
  <c r="W194" i="13"/>
  <c r="R197" i="13"/>
  <c r="Z197" i="2"/>
  <c r="W198" i="13"/>
  <c r="R201" i="13"/>
  <c r="Z201" i="2"/>
  <c r="W202" i="13"/>
  <c r="R205" i="13"/>
  <c r="Z205" i="2"/>
  <c r="W206" i="13"/>
  <c r="R209" i="13"/>
  <c r="Z209" i="2"/>
  <c r="W210" i="10"/>
  <c r="W210" i="13"/>
  <c r="AF210" i="10"/>
  <c r="T211" i="10"/>
  <c r="AE211" i="10"/>
  <c r="M212" i="10"/>
  <c r="AB212" i="10"/>
  <c r="L213" i="10"/>
  <c r="R213" i="13"/>
  <c r="AA213" i="10"/>
  <c r="Z213" i="2"/>
  <c r="W214" i="10"/>
  <c r="W214" i="13"/>
  <c r="AF214" i="10"/>
  <c r="T215" i="10"/>
  <c r="AE215" i="10"/>
  <c r="M216" i="10"/>
  <c r="AB216" i="10"/>
  <c r="R217" i="13"/>
  <c r="Z217" i="2"/>
  <c r="W218" i="13"/>
  <c r="R221" i="13"/>
  <c r="Z221" i="2"/>
  <c r="R225" i="13"/>
  <c r="Z225" i="2"/>
  <c r="R229" i="13"/>
  <c r="Z229" i="2"/>
  <c r="R233" i="13"/>
  <c r="Z233" i="2"/>
  <c r="R237" i="13"/>
  <c r="Z237" i="2"/>
  <c r="R241" i="13"/>
  <c r="Z241" i="2"/>
  <c r="R245" i="13"/>
  <c r="Z245" i="2"/>
  <c r="M248" i="10"/>
  <c r="AB248" i="10"/>
  <c r="L249" i="10"/>
  <c r="R249" i="13"/>
  <c r="AA249" i="10"/>
  <c r="Z249" i="2"/>
  <c r="R253" i="13"/>
  <c r="Z253" i="2"/>
  <c r="W254" i="13"/>
  <c r="R257" i="13"/>
  <c r="Z257" i="2"/>
  <c r="R261" i="13"/>
  <c r="Z261" i="2"/>
  <c r="R265" i="13"/>
  <c r="Z265" i="2"/>
  <c r="R269" i="13"/>
  <c r="Z269" i="2"/>
  <c r="R273" i="13"/>
  <c r="Z273" i="2"/>
  <c r="W274" i="10"/>
  <c r="AF274" i="10"/>
  <c r="T275" i="10"/>
  <c r="AE275" i="10"/>
  <c r="M276" i="10"/>
  <c r="AB276" i="10"/>
  <c r="R277" i="13"/>
  <c r="Z277" i="2"/>
  <c r="R281" i="13"/>
  <c r="Z281" i="2"/>
  <c r="R285" i="13"/>
  <c r="Z285" i="2"/>
  <c r="R289" i="13"/>
  <c r="Z289" i="2"/>
  <c r="M292" i="10"/>
  <c r="AB292" i="10"/>
  <c r="L293" i="10"/>
  <c r="R293" i="13"/>
  <c r="AA293" i="10"/>
  <c r="Z293" i="2"/>
  <c r="W294" i="10"/>
  <c r="AF294" i="10"/>
  <c r="T295" i="10"/>
  <c r="AE295" i="10"/>
  <c r="R297" i="13"/>
  <c r="Z297" i="2"/>
  <c r="W298" i="10"/>
  <c r="AF298" i="10"/>
  <c r="T299" i="10"/>
  <c r="AE299" i="10"/>
  <c r="R301" i="13"/>
  <c r="Z301" i="2"/>
  <c r="M304" i="10"/>
  <c r="AB304" i="10"/>
  <c r="L305" i="10"/>
  <c r="R305" i="13"/>
  <c r="AA305" i="10"/>
  <c r="Z305" i="2"/>
  <c r="R309" i="13"/>
  <c r="Z309" i="2"/>
  <c r="R313" i="13"/>
  <c r="Z313" i="2"/>
  <c r="R317" i="13"/>
  <c r="Z317" i="2"/>
  <c r="R321" i="13"/>
  <c r="Z321" i="2"/>
  <c r="T323" i="10"/>
  <c r="AE323" i="10"/>
  <c r="M324" i="10"/>
  <c r="AB324" i="10"/>
  <c r="L325" i="10"/>
  <c r="R325" i="13"/>
  <c r="AA325" i="10"/>
  <c r="Z325" i="2"/>
  <c r="W326" i="10"/>
  <c r="AF326" i="10"/>
  <c r="R329" i="13"/>
  <c r="Z329" i="2"/>
  <c r="T331" i="10"/>
  <c r="AE331" i="10"/>
  <c r="M332" i="10"/>
  <c r="AB332" i="10"/>
  <c r="L333" i="10"/>
  <c r="R333" i="13"/>
  <c r="AA333" i="10"/>
  <c r="Z333" i="2"/>
  <c r="R337" i="13"/>
  <c r="Z337" i="2"/>
  <c r="R341" i="13"/>
  <c r="Z341" i="2"/>
  <c r="L345" i="10"/>
  <c r="R345" i="13"/>
  <c r="AA345" i="10"/>
  <c r="Z345" i="2"/>
  <c r="W346" i="10"/>
  <c r="AF346" i="10"/>
  <c r="T347" i="10"/>
  <c r="AE347" i="10"/>
  <c r="M348" i="10"/>
  <c r="AB348" i="10"/>
  <c r="L349" i="10"/>
  <c r="R349" i="13"/>
  <c r="AA349" i="10"/>
  <c r="Z349" i="2"/>
  <c r="T351" i="10"/>
  <c r="AE351" i="10"/>
  <c r="M352" i="10"/>
  <c r="AB352" i="10"/>
  <c r="L353" i="10"/>
  <c r="R353" i="13"/>
  <c r="AA353" i="10"/>
  <c r="Z353" i="2"/>
  <c r="M356" i="10"/>
  <c r="AB356" i="10"/>
  <c r="L357" i="10"/>
  <c r="R357" i="13"/>
  <c r="AA357" i="10"/>
  <c r="Z357" i="2"/>
  <c r="R361" i="13"/>
  <c r="Z361" i="2"/>
  <c r="W362" i="10"/>
  <c r="AF362" i="10"/>
  <c r="R365" i="13"/>
  <c r="Z365" i="2"/>
  <c r="W366" i="10"/>
  <c r="AF366" i="10"/>
  <c r="T367" i="10"/>
  <c r="AE367" i="10"/>
  <c r="M368" i="10"/>
  <c r="AB368" i="10"/>
  <c r="L369" i="10"/>
  <c r="R369" i="13"/>
  <c r="AA369" i="10"/>
  <c r="Z369" i="2"/>
  <c r="R373" i="13"/>
  <c r="Z373" i="2"/>
  <c r="W374" i="13"/>
  <c r="T375" i="10"/>
  <c r="AE375" i="10"/>
  <c r="M376" i="10"/>
  <c r="AB376" i="10"/>
  <c r="L377" i="10"/>
  <c r="R377" i="13"/>
  <c r="AA377" i="10"/>
  <c r="Z377" i="2"/>
  <c r="W378" i="10"/>
  <c r="W378" i="13"/>
  <c r="AF378" i="10"/>
  <c r="T379" i="10"/>
  <c r="AE379" i="10"/>
  <c r="R381" i="13"/>
  <c r="Z381" i="2"/>
  <c r="L385" i="10"/>
  <c r="R385" i="13"/>
  <c r="AA385" i="10"/>
  <c r="Z385" i="2"/>
  <c r="W386" i="10"/>
  <c r="AF386" i="10"/>
  <c r="M388" i="10"/>
  <c r="AB388" i="10"/>
  <c r="R389" i="13"/>
  <c r="Z389" i="2"/>
  <c r="W390" i="10"/>
  <c r="AF390" i="10"/>
  <c r="T391" i="10"/>
  <c r="AE391" i="10"/>
  <c r="R393" i="13"/>
  <c r="Z393" i="2"/>
  <c r="M396" i="10"/>
  <c r="AB396" i="10"/>
  <c r="L397" i="10"/>
  <c r="R397" i="13"/>
  <c r="AA397" i="10"/>
  <c r="Z397" i="2"/>
  <c r="W398" i="10"/>
  <c r="AF398" i="10"/>
  <c r="T399" i="10"/>
  <c r="AE399" i="10"/>
  <c r="M400" i="10"/>
  <c r="AB400" i="10"/>
  <c r="R401" i="13"/>
  <c r="Z401" i="2"/>
  <c r="R405" i="13"/>
  <c r="Z405" i="2"/>
  <c r="T407" i="10"/>
  <c r="AE407" i="10"/>
  <c r="M408" i="10"/>
  <c r="AB408" i="10"/>
  <c r="L409" i="10"/>
  <c r="R409" i="13"/>
  <c r="AA409" i="10"/>
  <c r="Z409" i="2"/>
  <c r="T411" i="10"/>
  <c r="AE411" i="10"/>
  <c r="M412" i="10"/>
  <c r="AB412" i="10"/>
  <c r="L413" i="10"/>
  <c r="R413" i="13"/>
  <c r="AA413" i="10"/>
  <c r="Z413" i="2"/>
  <c r="W414" i="10"/>
  <c r="AF414" i="10"/>
  <c r="T415" i="10"/>
  <c r="AE415" i="10"/>
  <c r="I4" i="3"/>
  <c r="I4" i="13" s="1"/>
  <c r="V4" i="13"/>
  <c r="I5" i="13"/>
  <c r="Z6" i="2"/>
  <c r="W7" i="13"/>
  <c r="Z10" i="2"/>
  <c r="W11" i="13"/>
  <c r="I13" i="13"/>
  <c r="H14" i="13"/>
  <c r="Z14" i="2"/>
  <c r="Z14" i="13" s="1"/>
  <c r="W15" i="13"/>
  <c r="M17" i="10"/>
  <c r="AB17" i="10"/>
  <c r="L18" i="10"/>
  <c r="AA18" i="10"/>
  <c r="Z18" i="2"/>
  <c r="W19" i="13"/>
  <c r="V20" i="13"/>
  <c r="M21" i="10"/>
  <c r="AB21" i="10"/>
  <c r="Z22" i="2"/>
  <c r="W23" i="13"/>
  <c r="Z26" i="2"/>
  <c r="W27" i="13"/>
  <c r="H30" i="13"/>
  <c r="Z30" i="2"/>
  <c r="Z34" i="2"/>
  <c r="V36" i="13"/>
  <c r="Z38" i="2"/>
  <c r="Z42" i="2"/>
  <c r="H46" i="13"/>
  <c r="L46" i="10"/>
  <c r="AA46" i="10"/>
  <c r="Z46" i="2"/>
  <c r="W47" i="10"/>
  <c r="AF47" i="10"/>
  <c r="T48" i="10"/>
  <c r="AE48" i="10"/>
  <c r="Z50" i="2"/>
  <c r="T52" i="10"/>
  <c r="V52" i="13"/>
  <c r="AE52" i="10"/>
  <c r="Z54" i="2"/>
  <c r="W55" i="13"/>
  <c r="Z58" i="2"/>
  <c r="W59" i="13"/>
  <c r="T60" i="10"/>
  <c r="AE60" i="10"/>
  <c r="H62" i="13"/>
  <c r="L62" i="10"/>
  <c r="AA62" i="10"/>
  <c r="Z62" i="2"/>
  <c r="W63" i="13"/>
  <c r="Z66" i="2"/>
  <c r="W67" i="13"/>
  <c r="V68" i="13"/>
  <c r="Z70" i="2"/>
  <c r="W71" i="13"/>
  <c r="T72" i="10"/>
  <c r="AE72" i="10"/>
  <c r="S73" i="13"/>
  <c r="Z74" i="2"/>
  <c r="O75" i="13"/>
  <c r="I77" i="13"/>
  <c r="S77" i="13"/>
  <c r="R78" i="13"/>
  <c r="Z78" i="2"/>
  <c r="O79" i="13"/>
  <c r="T80" i="10"/>
  <c r="AE80" i="10"/>
  <c r="I81" i="13"/>
  <c r="M81" i="10"/>
  <c r="AB81" i="10"/>
  <c r="R82" i="13"/>
  <c r="Z82" i="2"/>
  <c r="V84" i="13"/>
  <c r="I85" i="13"/>
  <c r="Z86" i="2"/>
  <c r="O87" i="13"/>
  <c r="W87" i="13"/>
  <c r="S89" i="13"/>
  <c r="Z90" i="2"/>
  <c r="O91" i="13"/>
  <c r="I93" i="13"/>
  <c r="S93" i="13"/>
  <c r="H94" i="13"/>
  <c r="R94" i="13"/>
  <c r="Z94" i="2"/>
  <c r="O95" i="13"/>
  <c r="I97" i="13"/>
  <c r="R98" i="13"/>
  <c r="Z98" i="2"/>
  <c r="V100" i="13"/>
  <c r="I101" i="13"/>
  <c r="Z102" i="2"/>
  <c r="O103" i="13"/>
  <c r="W103" i="13"/>
  <c r="S105" i="13"/>
  <c r="Z106" i="2"/>
  <c r="O107" i="13"/>
  <c r="N108" i="13"/>
  <c r="I109" i="13"/>
  <c r="S109" i="13"/>
  <c r="R110" i="13"/>
  <c r="Z110" i="2"/>
  <c r="O111" i="13"/>
  <c r="I113" i="13"/>
  <c r="R114" i="13"/>
  <c r="Z114" i="2"/>
  <c r="V116" i="13"/>
  <c r="I117" i="13"/>
  <c r="Z118" i="2"/>
  <c r="O119" i="13"/>
  <c r="W119" i="13"/>
  <c r="S121" i="13"/>
  <c r="Z122" i="2"/>
  <c r="O123" i="13"/>
  <c r="I125" i="13"/>
  <c r="S125" i="13"/>
  <c r="H126" i="13"/>
  <c r="R126" i="13"/>
  <c r="Z126" i="2"/>
  <c r="O127" i="13"/>
  <c r="I129" i="13"/>
  <c r="R130" i="13"/>
  <c r="Z130" i="2"/>
  <c r="T132" i="10"/>
  <c r="V132" i="13"/>
  <c r="AE132" i="10"/>
  <c r="I133" i="13"/>
  <c r="M133" i="10"/>
  <c r="AB133" i="10"/>
  <c r="L134" i="10"/>
  <c r="AA134" i="10"/>
  <c r="Z134" i="2"/>
  <c r="W135" i="10"/>
  <c r="W135" i="13"/>
  <c r="AF135" i="10"/>
  <c r="T136" i="10"/>
  <c r="AE136" i="10"/>
  <c r="M137" i="10"/>
  <c r="S137" i="13"/>
  <c r="AB137" i="10"/>
  <c r="L138" i="10"/>
  <c r="AA138" i="10"/>
  <c r="Z138" i="2"/>
  <c r="O139" i="13"/>
  <c r="W139" i="10"/>
  <c r="W139" i="13"/>
  <c r="AF139" i="10"/>
  <c r="N140" i="13"/>
  <c r="T140" i="10"/>
  <c r="AE140" i="10"/>
  <c r="M141" i="10"/>
  <c r="S141" i="13"/>
  <c r="AB141" i="10"/>
  <c r="L142" i="10"/>
  <c r="R142" i="13"/>
  <c r="AA142" i="10"/>
  <c r="Z142" i="2"/>
  <c r="O143" i="13"/>
  <c r="W143" i="10"/>
  <c r="AF143" i="10"/>
  <c r="I145" i="13"/>
  <c r="R146" i="13"/>
  <c r="Z146" i="2"/>
  <c r="V148" i="13"/>
  <c r="I149" i="13"/>
  <c r="Z150" i="2"/>
  <c r="W151" i="13"/>
  <c r="S153" i="13"/>
  <c r="Z154" i="2"/>
  <c r="O155" i="13"/>
  <c r="W155" i="10"/>
  <c r="W155" i="13"/>
  <c r="AF155" i="10"/>
  <c r="T156" i="10"/>
  <c r="AE156" i="10"/>
  <c r="M157" i="10"/>
  <c r="S157" i="13"/>
  <c r="AB157" i="10"/>
  <c r="H158" i="13"/>
  <c r="Z158" i="2"/>
  <c r="S161" i="13"/>
  <c r="L162" i="10"/>
  <c r="AA162" i="10"/>
  <c r="Z162" i="2"/>
  <c r="S165" i="13"/>
  <c r="Z166" i="2"/>
  <c r="S169" i="13"/>
  <c r="Z170" i="2"/>
  <c r="S173" i="13"/>
  <c r="Z174" i="2"/>
  <c r="S177" i="13"/>
  <c r="Z178" i="2"/>
  <c r="T180" i="10"/>
  <c r="AE180" i="10"/>
  <c r="S181" i="13"/>
  <c r="Z182" i="2"/>
  <c r="W183" i="10"/>
  <c r="AF183" i="10"/>
  <c r="S185" i="13"/>
  <c r="Z186" i="2"/>
  <c r="S189" i="13"/>
  <c r="Z190" i="2"/>
  <c r="S193" i="13"/>
  <c r="Z194" i="2"/>
  <c r="S197" i="13"/>
  <c r="Z198" i="2"/>
  <c r="S201" i="13"/>
  <c r="Z202" i="2"/>
  <c r="S205" i="13"/>
  <c r="Z206" i="2"/>
  <c r="S209" i="13"/>
  <c r="L210" i="10"/>
  <c r="AA210" i="10"/>
  <c r="Z210" i="2"/>
  <c r="W211" i="10"/>
  <c r="AF211" i="10"/>
  <c r="T212" i="10"/>
  <c r="AE212" i="10"/>
  <c r="M213" i="10"/>
  <c r="S213" i="13"/>
  <c r="AB213" i="10"/>
  <c r="L214" i="10"/>
  <c r="AA214" i="10"/>
  <c r="Z214" i="2"/>
  <c r="W215" i="10"/>
  <c r="AF215" i="10"/>
  <c r="T216" i="10"/>
  <c r="AE216" i="10"/>
  <c r="S217" i="13"/>
  <c r="Z218" i="2"/>
  <c r="V220" i="13"/>
  <c r="S221" i="13"/>
  <c r="Z222" i="2"/>
  <c r="V224" i="13"/>
  <c r="S225" i="13"/>
  <c r="Z226" i="2"/>
  <c r="V228" i="13"/>
  <c r="S229" i="13"/>
  <c r="Z230" i="2"/>
  <c r="V232" i="13"/>
  <c r="S233" i="13"/>
  <c r="Z234" i="2"/>
  <c r="V236" i="13"/>
  <c r="S237" i="13"/>
  <c r="Z238" i="2"/>
  <c r="V240" i="13"/>
  <c r="S241" i="13"/>
  <c r="Z242" i="2"/>
  <c r="V244" i="13"/>
  <c r="S245" i="13"/>
  <c r="Z246" i="2"/>
  <c r="T248" i="10"/>
  <c r="AE248" i="10"/>
  <c r="M249" i="10"/>
  <c r="S249" i="13"/>
  <c r="AB249" i="10"/>
  <c r="Z250" i="2"/>
  <c r="S253" i="13"/>
  <c r="Z254" i="2"/>
  <c r="S257" i="13"/>
  <c r="Z258" i="2"/>
  <c r="V260" i="13"/>
  <c r="S261" i="13"/>
  <c r="Z262" i="2"/>
  <c r="V264" i="13"/>
  <c r="S265" i="13"/>
  <c r="Z266" i="2"/>
  <c r="V268" i="13"/>
  <c r="S269" i="13"/>
  <c r="Z270" i="2"/>
  <c r="V272" i="13"/>
  <c r="S273" i="13"/>
  <c r="L274" i="10"/>
  <c r="AA274" i="10"/>
  <c r="Z274" i="2"/>
  <c r="W275" i="10"/>
  <c r="AF275" i="10"/>
  <c r="T276" i="10"/>
  <c r="V276" i="13"/>
  <c r="AE276" i="10"/>
  <c r="S277" i="13"/>
  <c r="Z278" i="2"/>
  <c r="V280" i="13"/>
  <c r="S281" i="13"/>
  <c r="Z282" i="2"/>
  <c r="V284" i="13"/>
  <c r="S285" i="13"/>
  <c r="Z286" i="2"/>
  <c r="V288" i="13"/>
  <c r="S289" i="13"/>
  <c r="Z290" i="2"/>
  <c r="T292" i="10"/>
  <c r="V292" i="13"/>
  <c r="AE292" i="10"/>
  <c r="M293" i="10"/>
  <c r="S293" i="13"/>
  <c r="AB293" i="10"/>
  <c r="L294" i="10"/>
  <c r="AA294" i="10"/>
  <c r="Z294" i="2"/>
  <c r="W295" i="10"/>
  <c r="AF295" i="10"/>
  <c r="V296" i="13"/>
  <c r="S297" i="13"/>
  <c r="L298" i="10"/>
  <c r="AA298" i="10"/>
  <c r="Z298" i="2"/>
  <c r="W299" i="10"/>
  <c r="AF299" i="10"/>
  <c r="V300" i="13"/>
  <c r="S301" i="13"/>
  <c r="Z302" i="2"/>
  <c r="T304" i="10"/>
  <c r="V304" i="13"/>
  <c r="AE304" i="10"/>
  <c r="M305" i="10"/>
  <c r="S305" i="13"/>
  <c r="AB305" i="10"/>
  <c r="Z306" i="2"/>
  <c r="V308" i="13"/>
  <c r="S309" i="13"/>
  <c r="Z310" i="2"/>
  <c r="V312" i="13"/>
  <c r="S313" i="13"/>
  <c r="Z314" i="2"/>
  <c r="V316" i="13"/>
  <c r="S317" i="13"/>
  <c r="Z318" i="2"/>
  <c r="V320" i="13"/>
  <c r="S321" i="13"/>
  <c r="Z322" i="2"/>
  <c r="W323" i="10"/>
  <c r="AF323" i="10"/>
  <c r="T324" i="10"/>
  <c r="V324" i="13"/>
  <c r="AE324" i="10"/>
  <c r="M325" i="10"/>
  <c r="S325" i="13"/>
  <c r="AB325" i="10"/>
  <c r="L326" i="10"/>
  <c r="AA326" i="10"/>
  <c r="Z326" i="2"/>
  <c r="V328" i="13"/>
  <c r="S329" i="13"/>
  <c r="Z330" i="2"/>
  <c r="W331" i="10"/>
  <c r="AF331" i="10"/>
  <c r="T332" i="10"/>
  <c r="V332" i="13"/>
  <c r="AE332" i="10"/>
  <c r="M333" i="10"/>
  <c r="S333" i="13"/>
  <c r="AB333" i="10"/>
  <c r="Z334" i="2"/>
  <c r="V336" i="13"/>
  <c r="S337" i="13"/>
  <c r="Z338" i="2"/>
  <c r="V340" i="13"/>
  <c r="S341" i="13"/>
  <c r="Z342" i="2"/>
  <c r="V344" i="13"/>
  <c r="M345" i="10"/>
  <c r="S345" i="13"/>
  <c r="AB345" i="10"/>
  <c r="L346" i="10"/>
  <c r="AA346" i="10"/>
  <c r="Z346" i="2"/>
  <c r="W347" i="10"/>
  <c r="AF347" i="10"/>
  <c r="T348" i="10"/>
  <c r="V348" i="13"/>
  <c r="AE348" i="10"/>
  <c r="M349" i="10"/>
  <c r="S349" i="13"/>
  <c r="AB349" i="10"/>
  <c r="Z350" i="2"/>
  <c r="W351" i="10"/>
  <c r="AF351" i="10"/>
  <c r="T352" i="10"/>
  <c r="V352" i="13"/>
  <c r="AE352" i="10"/>
  <c r="M353" i="10"/>
  <c r="S353" i="13"/>
  <c r="AB353" i="10"/>
  <c r="Z354" i="2"/>
  <c r="T356" i="10"/>
  <c r="V356" i="13"/>
  <c r="AE356" i="10"/>
  <c r="M357" i="10"/>
  <c r="S357" i="13"/>
  <c r="AB357" i="10"/>
  <c r="Z358" i="2"/>
  <c r="V360" i="13"/>
  <c r="S361" i="13"/>
  <c r="L362" i="10"/>
  <c r="AA362" i="10"/>
  <c r="Z362" i="2"/>
  <c r="V364" i="13"/>
  <c r="S365" i="13"/>
  <c r="L366" i="10"/>
  <c r="AA366" i="10"/>
  <c r="Z366" i="2"/>
  <c r="W367" i="10"/>
  <c r="AF367" i="10"/>
  <c r="T368" i="10"/>
  <c r="V368" i="13"/>
  <c r="AE368" i="10"/>
  <c r="M369" i="10"/>
  <c r="S369" i="13"/>
  <c r="AB369" i="10"/>
  <c r="Z370" i="2"/>
  <c r="S373" i="13"/>
  <c r="Z374" i="2"/>
  <c r="W375" i="10"/>
  <c r="AF375" i="10"/>
  <c r="T376" i="10"/>
  <c r="AE376" i="10"/>
  <c r="M377" i="10"/>
  <c r="S377" i="13"/>
  <c r="AB377" i="10"/>
  <c r="L378" i="10"/>
  <c r="AA378" i="10"/>
  <c r="Z378" i="2"/>
  <c r="W379" i="10"/>
  <c r="AF379" i="10"/>
  <c r="V380" i="13"/>
  <c r="S381" i="13"/>
  <c r="Z382" i="2"/>
  <c r="V384" i="13"/>
  <c r="M385" i="10"/>
  <c r="S385" i="13"/>
  <c r="AB385" i="10"/>
  <c r="L386" i="10"/>
  <c r="AA386" i="10"/>
  <c r="Z386" i="2"/>
  <c r="T388" i="10"/>
  <c r="V388" i="13"/>
  <c r="AE388" i="10"/>
  <c r="S389" i="13"/>
  <c r="L390" i="10"/>
  <c r="AA390" i="10"/>
  <c r="Z390" i="2"/>
  <c r="W391" i="10"/>
  <c r="AF391" i="10"/>
  <c r="V392" i="13"/>
  <c r="S393" i="13"/>
  <c r="Z394" i="2"/>
  <c r="T396" i="10"/>
  <c r="V396" i="13"/>
  <c r="AE396" i="10"/>
  <c r="M397" i="10"/>
  <c r="S397" i="13"/>
  <c r="AB397" i="10"/>
  <c r="L398" i="10"/>
  <c r="AA398" i="10"/>
  <c r="Z398" i="2"/>
  <c r="W399" i="10"/>
  <c r="AF399" i="10"/>
  <c r="T400" i="10"/>
  <c r="V400" i="13"/>
  <c r="AE400" i="10"/>
  <c r="S401" i="13"/>
  <c r="Z402" i="2"/>
  <c r="V404" i="13"/>
  <c r="S405" i="13"/>
  <c r="Z406" i="2"/>
  <c r="W407" i="10"/>
  <c r="AF407" i="10"/>
  <c r="T408" i="10"/>
  <c r="V408" i="13"/>
  <c r="AE408" i="10"/>
  <c r="M409" i="10"/>
  <c r="S409" i="13"/>
  <c r="AB409" i="10"/>
  <c r="Z410" i="2"/>
  <c r="W411" i="10"/>
  <c r="AF411" i="10"/>
  <c r="T412" i="10"/>
  <c r="V412" i="13"/>
  <c r="AE412" i="10"/>
  <c r="M413" i="10"/>
  <c r="S413" i="13"/>
  <c r="AB413" i="10"/>
  <c r="L414" i="10"/>
  <c r="AA414" i="10"/>
  <c r="Z414" i="2"/>
  <c r="W415" i="10"/>
  <c r="AF415" i="10"/>
  <c r="N4" i="3"/>
  <c r="N4" i="13" s="1"/>
  <c r="R4" i="3"/>
  <c r="V4" i="3"/>
  <c r="O5" i="3"/>
  <c r="S5" i="3"/>
  <c r="S5" i="13" s="1"/>
  <c r="W5" i="3"/>
  <c r="W5" i="13" s="1"/>
  <c r="H6" i="3"/>
  <c r="I7" i="3"/>
  <c r="N8" i="3"/>
  <c r="N8" i="13" s="1"/>
  <c r="R8" i="3"/>
  <c r="V8" i="3"/>
  <c r="V8" i="13" s="1"/>
  <c r="O9" i="3"/>
  <c r="S9" i="3"/>
  <c r="S9" i="13" s="1"/>
  <c r="W9" i="3"/>
  <c r="W9" i="13" s="1"/>
  <c r="H10" i="3"/>
  <c r="I11" i="3"/>
  <c r="N12" i="3"/>
  <c r="N12" i="13" s="1"/>
  <c r="R12" i="3"/>
  <c r="R12" i="13" s="1"/>
  <c r="V12" i="3"/>
  <c r="V12" i="13" s="1"/>
  <c r="O13" i="3"/>
  <c r="S13" i="3"/>
  <c r="S13" i="13" s="1"/>
  <c r="W13" i="3"/>
  <c r="W13" i="13" s="1"/>
  <c r="H14" i="3"/>
  <c r="Z14" i="3" s="1"/>
  <c r="I15" i="3"/>
  <c r="N16" i="3"/>
  <c r="N16" i="13" s="1"/>
  <c r="R16" i="3"/>
  <c r="R16" i="13" s="1"/>
  <c r="V16" i="3"/>
  <c r="V16" i="13" s="1"/>
  <c r="O17" i="3"/>
  <c r="O17" i="13" s="1"/>
  <c r="S17" i="3"/>
  <c r="S17" i="13" s="1"/>
  <c r="W17" i="3"/>
  <c r="H18" i="3"/>
  <c r="I19" i="3"/>
  <c r="I19" i="13" s="1"/>
  <c r="N20" i="3"/>
  <c r="N20" i="13" s="1"/>
  <c r="R20" i="3"/>
  <c r="V20" i="3"/>
  <c r="O21" i="3"/>
  <c r="S21" i="3"/>
  <c r="S21" i="13" s="1"/>
  <c r="W21" i="3"/>
  <c r="W21" i="13" s="1"/>
  <c r="H22" i="3"/>
  <c r="I23" i="3"/>
  <c r="I23" i="13" s="1"/>
  <c r="N24" i="3"/>
  <c r="N24" i="13" s="1"/>
  <c r="R24" i="3"/>
  <c r="V24" i="3"/>
  <c r="V24" i="13" s="1"/>
  <c r="O25" i="3"/>
  <c r="S25" i="3"/>
  <c r="S25" i="13" s="1"/>
  <c r="W25" i="3"/>
  <c r="W25" i="13" s="1"/>
  <c r="H26" i="3"/>
  <c r="I27" i="3"/>
  <c r="N28" i="3"/>
  <c r="N28" i="13" s="1"/>
  <c r="R28" i="3"/>
  <c r="V28" i="3"/>
  <c r="V28" i="13" s="1"/>
  <c r="O29" i="3"/>
  <c r="S29" i="3"/>
  <c r="S29" i="13" s="1"/>
  <c r="W29" i="3"/>
  <c r="W29" i="13" s="1"/>
  <c r="H30" i="3"/>
  <c r="I31" i="3"/>
  <c r="N32" i="3"/>
  <c r="N32" i="13" s="1"/>
  <c r="R32" i="3"/>
  <c r="V32" i="3"/>
  <c r="V32" i="13" s="1"/>
  <c r="O33" i="3"/>
  <c r="S33" i="3"/>
  <c r="S33" i="13" s="1"/>
  <c r="W33" i="3"/>
  <c r="W33" i="13" s="1"/>
  <c r="H34" i="3"/>
  <c r="I35" i="3"/>
  <c r="N36" i="3"/>
  <c r="N36" i="13" s="1"/>
  <c r="R36" i="3"/>
  <c r="R36" i="13" s="1"/>
  <c r="V36" i="3"/>
  <c r="O37" i="3"/>
  <c r="S37" i="3"/>
  <c r="S37" i="13" s="1"/>
  <c r="W37" i="3"/>
  <c r="W37" i="13" s="1"/>
  <c r="H38" i="3"/>
  <c r="I39" i="3"/>
  <c r="N40" i="3"/>
  <c r="N40" i="13" s="1"/>
  <c r="R40" i="3"/>
  <c r="R40" i="13" s="1"/>
  <c r="V40" i="3"/>
  <c r="V40" i="13" s="1"/>
  <c r="O41" i="3"/>
  <c r="S41" i="3"/>
  <c r="S41" i="13" s="1"/>
  <c r="W41" i="3"/>
  <c r="W41" i="13" s="1"/>
  <c r="H42" i="3"/>
  <c r="I43" i="3"/>
  <c r="N44" i="3"/>
  <c r="N44" i="13" s="1"/>
  <c r="R44" i="3"/>
  <c r="R44" i="13" s="1"/>
  <c r="V44" i="3"/>
  <c r="V44" i="13" s="1"/>
  <c r="O45" i="3"/>
  <c r="S45" i="3"/>
  <c r="S45" i="13" s="1"/>
  <c r="W45" i="3"/>
  <c r="W45" i="13" s="1"/>
  <c r="H46" i="3"/>
  <c r="I47" i="3"/>
  <c r="I47" i="13" s="1"/>
  <c r="N48" i="3"/>
  <c r="N48" i="13" s="1"/>
  <c r="R48" i="3"/>
  <c r="V48" i="3"/>
  <c r="V48" i="13" s="1"/>
  <c r="O49" i="3"/>
  <c r="O49" i="13" s="1"/>
  <c r="S49" i="3"/>
  <c r="S49" i="13" s="1"/>
  <c r="W49" i="3"/>
  <c r="H50" i="3"/>
  <c r="I51" i="3"/>
  <c r="I51" i="13" s="1"/>
  <c r="N52" i="3"/>
  <c r="N52" i="13" s="1"/>
  <c r="R52" i="3"/>
  <c r="V52" i="3"/>
  <c r="O53" i="3"/>
  <c r="S53" i="3"/>
  <c r="S53" i="13" s="1"/>
  <c r="W53" i="3"/>
  <c r="W53" i="13" s="1"/>
  <c r="H54" i="3"/>
  <c r="I55" i="3"/>
  <c r="N56" i="3"/>
  <c r="N56" i="13" s="1"/>
  <c r="R56" i="3"/>
  <c r="R56" i="13" s="1"/>
  <c r="V56" i="3"/>
  <c r="V56" i="13" s="1"/>
  <c r="O57" i="3"/>
  <c r="O57" i="13" s="1"/>
  <c r="S57" i="3"/>
  <c r="S57" i="13" s="1"/>
  <c r="W57" i="3"/>
  <c r="H58" i="3"/>
  <c r="I59" i="3"/>
  <c r="I59" i="13" s="1"/>
  <c r="N60" i="3"/>
  <c r="N60" i="13" s="1"/>
  <c r="R60" i="3"/>
  <c r="V60" i="3"/>
  <c r="V60" i="13" s="1"/>
  <c r="O61" i="3"/>
  <c r="O61" i="13" s="1"/>
  <c r="S61" i="3"/>
  <c r="S61" i="13" s="1"/>
  <c r="W61" i="3"/>
  <c r="H62" i="3"/>
  <c r="I63" i="3"/>
  <c r="I63" i="13" s="1"/>
  <c r="N64" i="3"/>
  <c r="N64" i="13" s="1"/>
  <c r="R64" i="3"/>
  <c r="V64" i="3"/>
  <c r="V64" i="13" s="1"/>
  <c r="O65" i="3"/>
  <c r="S65" i="3"/>
  <c r="S65" i="13" s="1"/>
  <c r="W65" i="3"/>
  <c r="W65" i="13" s="1"/>
  <c r="H66" i="3"/>
  <c r="I67" i="3"/>
  <c r="I67" i="13" s="1"/>
  <c r="N68" i="3"/>
  <c r="N68" i="13" s="1"/>
  <c r="R68" i="3"/>
  <c r="V68" i="3"/>
  <c r="N70" i="3"/>
  <c r="R70" i="3"/>
  <c r="R70" i="13" s="1"/>
  <c r="V70" i="3"/>
  <c r="V70" i="13" s="1"/>
  <c r="P71" i="13"/>
  <c r="R71" i="3"/>
  <c r="H72" i="3"/>
  <c r="Q72" i="13"/>
  <c r="S72" i="3"/>
  <c r="S72" i="13" s="1"/>
  <c r="V72" i="3"/>
  <c r="V72" i="13" s="1"/>
  <c r="I73" i="3"/>
  <c r="I73" i="13" s="1"/>
  <c r="O74" i="3"/>
  <c r="S74" i="3"/>
  <c r="W74" i="3"/>
  <c r="W74" i="13" s="1"/>
  <c r="H75" i="3"/>
  <c r="H75" i="13" s="1"/>
  <c r="W75" i="3"/>
  <c r="W75" i="13" s="1"/>
  <c r="I76" i="3"/>
  <c r="I76" i="13" s="1"/>
  <c r="R76" i="3"/>
  <c r="R76" i="13" s="1"/>
  <c r="N77" i="3"/>
  <c r="N77" i="13" s="1"/>
  <c r="R77" i="3"/>
  <c r="R77" i="13" s="1"/>
  <c r="V77" i="3"/>
  <c r="I79" i="3"/>
  <c r="I79" i="13" s="1"/>
  <c r="S79" i="3"/>
  <c r="S79" i="13" s="1"/>
  <c r="N80" i="3"/>
  <c r="N80" i="13" s="1"/>
  <c r="O81" i="3"/>
  <c r="S81" i="3"/>
  <c r="S81" i="13" s="1"/>
  <c r="W81" i="3"/>
  <c r="W81" i="13" s="1"/>
  <c r="H82" i="3"/>
  <c r="O83" i="3"/>
  <c r="O83" i="13" s="1"/>
  <c r="T83" i="13"/>
  <c r="V83" i="3"/>
  <c r="V83" i="13" s="1"/>
  <c r="U84" i="13"/>
  <c r="W84" i="3"/>
  <c r="N86" i="3"/>
  <c r="N86" i="13" s="1"/>
  <c r="R86" i="3"/>
  <c r="R86" i="13" s="1"/>
  <c r="V86" i="3"/>
  <c r="P87" i="13"/>
  <c r="R87" i="3"/>
  <c r="H88" i="3"/>
  <c r="H88" i="13" s="1"/>
  <c r="Q88" i="13"/>
  <c r="S88" i="3"/>
  <c r="S88" i="13" s="1"/>
  <c r="V88" i="3"/>
  <c r="V88" i="13" s="1"/>
  <c r="I89" i="3"/>
  <c r="I89" i="13" s="1"/>
  <c r="O90" i="3"/>
  <c r="S90" i="3"/>
  <c r="W90" i="3"/>
  <c r="W90" i="13" s="1"/>
  <c r="H91" i="3"/>
  <c r="W91" i="3"/>
  <c r="W91" i="13" s="1"/>
  <c r="I92" i="3"/>
  <c r="I92" i="13" s="1"/>
  <c r="R92" i="3"/>
  <c r="N93" i="3"/>
  <c r="N93" i="13" s="1"/>
  <c r="R93" i="3"/>
  <c r="R93" i="13" s="1"/>
  <c r="V93" i="3"/>
  <c r="I95" i="3"/>
  <c r="S95" i="3"/>
  <c r="S95" i="13" s="1"/>
  <c r="N96" i="3"/>
  <c r="N96" i="13" s="1"/>
  <c r="O97" i="3"/>
  <c r="S97" i="3"/>
  <c r="S97" i="13" s="1"/>
  <c r="W97" i="3"/>
  <c r="W97" i="13" s="1"/>
  <c r="H98" i="3"/>
  <c r="O99" i="3"/>
  <c r="O99" i="13" s="1"/>
  <c r="T99" i="13"/>
  <c r="V99" i="3"/>
  <c r="V99" i="13" s="1"/>
  <c r="U100" i="13"/>
  <c r="W100" i="3"/>
  <c r="N102" i="3"/>
  <c r="R102" i="3"/>
  <c r="R102" i="13" s="1"/>
  <c r="V102" i="3"/>
  <c r="V102" i="13" s="1"/>
  <c r="P103" i="13"/>
  <c r="R103" i="3"/>
  <c r="H104" i="3"/>
  <c r="H104" i="13" s="1"/>
  <c r="Q104" i="13"/>
  <c r="S104" i="3"/>
  <c r="S104" i="13" s="1"/>
  <c r="V104" i="3"/>
  <c r="V104" i="13" s="1"/>
  <c r="I105" i="3"/>
  <c r="I105" i="13" s="1"/>
  <c r="O106" i="3"/>
  <c r="S106" i="3"/>
  <c r="W106" i="3"/>
  <c r="W106" i="13" s="1"/>
  <c r="H107" i="3"/>
  <c r="W107" i="3"/>
  <c r="W107" i="13" s="1"/>
  <c r="I108" i="3"/>
  <c r="I108" i="13" s="1"/>
  <c r="R108" i="3"/>
  <c r="N109" i="3"/>
  <c r="R109" i="3"/>
  <c r="R109" i="13" s="1"/>
  <c r="V109" i="3"/>
  <c r="I111" i="3"/>
  <c r="S111" i="3"/>
  <c r="S111" i="13" s="1"/>
  <c r="N112" i="3"/>
  <c r="N112" i="13" s="1"/>
  <c r="O113" i="3"/>
  <c r="S113" i="3"/>
  <c r="S113" i="13" s="1"/>
  <c r="W113" i="3"/>
  <c r="W113" i="13" s="1"/>
  <c r="H114" i="3"/>
  <c r="O115" i="3"/>
  <c r="O115" i="13" s="1"/>
  <c r="T115" i="13"/>
  <c r="V115" i="3"/>
  <c r="V115" i="13" s="1"/>
  <c r="U116" i="13"/>
  <c r="W116" i="3"/>
  <c r="W116" i="13" s="1"/>
  <c r="N118" i="3"/>
  <c r="R118" i="3"/>
  <c r="R118" i="13" s="1"/>
  <c r="V118" i="3"/>
  <c r="V118" i="13" s="1"/>
  <c r="P119" i="13"/>
  <c r="R119" i="3"/>
  <c r="R119" i="13" s="1"/>
  <c r="H120" i="3"/>
  <c r="Q120" i="13"/>
  <c r="S120" i="3"/>
  <c r="S120" i="13" s="1"/>
  <c r="V120" i="3"/>
  <c r="V120" i="13" s="1"/>
  <c r="I121" i="3"/>
  <c r="I121" i="13" s="1"/>
  <c r="O122" i="3"/>
  <c r="S122" i="3"/>
  <c r="W122" i="3"/>
  <c r="W122" i="13" s="1"/>
  <c r="H123" i="3"/>
  <c r="W123" i="3"/>
  <c r="W123" i="13" s="1"/>
  <c r="I124" i="3"/>
  <c r="I124" i="13" s="1"/>
  <c r="R124" i="3"/>
  <c r="R124" i="13" s="1"/>
  <c r="N125" i="3"/>
  <c r="N125" i="13" s="1"/>
  <c r="R125" i="3"/>
  <c r="R125" i="13" s="1"/>
  <c r="V125" i="3"/>
  <c r="V125" i="13" s="1"/>
  <c r="I127" i="3"/>
  <c r="I127" i="13" s="1"/>
  <c r="S127" i="3"/>
  <c r="N128" i="3"/>
  <c r="N128" i="13" s="1"/>
  <c r="O129" i="3"/>
  <c r="S129" i="3"/>
  <c r="S129" i="13" s="1"/>
  <c r="W129" i="3"/>
  <c r="W129" i="13" s="1"/>
  <c r="H130" i="3"/>
  <c r="O131" i="3"/>
  <c r="O131" i="13" s="1"/>
  <c r="T131" i="13"/>
  <c r="V131" i="3"/>
  <c r="V131" i="13" s="1"/>
  <c r="U132" i="13"/>
  <c r="W132" i="3"/>
  <c r="N134" i="3"/>
  <c r="R134" i="3"/>
  <c r="R134" i="13" s="1"/>
  <c r="V134" i="3"/>
  <c r="V134" i="13" s="1"/>
  <c r="P135" i="13"/>
  <c r="R135" i="3"/>
  <c r="R135" i="13" s="1"/>
  <c r="H136" i="3"/>
  <c r="Q136" i="13"/>
  <c r="S136" i="3"/>
  <c r="S136" i="13" s="1"/>
  <c r="V136" i="3"/>
  <c r="V136" i="13" s="1"/>
  <c r="I137" i="3"/>
  <c r="I137" i="13" s="1"/>
  <c r="O138" i="3"/>
  <c r="S138" i="3"/>
  <c r="W138" i="3"/>
  <c r="W138" i="13" s="1"/>
  <c r="H139" i="3"/>
  <c r="I140" i="3"/>
  <c r="R140" i="3"/>
  <c r="N141" i="3"/>
  <c r="I143" i="3"/>
  <c r="I143" i="13" s="1"/>
  <c r="N144" i="3"/>
  <c r="N144" i="13" s="1"/>
  <c r="O145" i="3"/>
  <c r="S145" i="3"/>
  <c r="S145" i="13" s="1"/>
  <c r="W145" i="3"/>
  <c r="W145" i="13" s="1"/>
  <c r="H146" i="3"/>
  <c r="O147" i="3"/>
  <c r="O147" i="13" s="1"/>
  <c r="T147" i="13"/>
  <c r="V147" i="3"/>
  <c r="V147" i="13" s="1"/>
  <c r="U148" i="13"/>
  <c r="W148" i="3"/>
  <c r="N150" i="3"/>
  <c r="R150" i="3"/>
  <c r="R150" i="13" s="1"/>
  <c r="V150" i="3"/>
  <c r="V150" i="13" s="1"/>
  <c r="P151" i="13"/>
  <c r="R151" i="3"/>
  <c r="R151" i="13" s="1"/>
  <c r="H152" i="3"/>
  <c r="Q152" i="13"/>
  <c r="S152" i="3"/>
  <c r="S152" i="13" s="1"/>
  <c r="V152" i="3"/>
  <c r="V152" i="13" s="1"/>
  <c r="I153" i="3"/>
  <c r="I153" i="13" s="1"/>
  <c r="O154" i="3"/>
  <c r="S154" i="3"/>
  <c r="S154" i="13" s="1"/>
  <c r="W154" i="3"/>
  <c r="W154" i="13" s="1"/>
  <c r="H155" i="3"/>
  <c r="H155" i="13" s="1"/>
  <c r="I156" i="3"/>
  <c r="R156" i="3"/>
  <c r="R156" i="13" s="1"/>
  <c r="N157" i="3"/>
  <c r="I159" i="3"/>
  <c r="U159" i="13"/>
  <c r="W159" i="3"/>
  <c r="W159" i="13" s="1"/>
  <c r="P163" i="13"/>
  <c r="R163" i="3"/>
  <c r="Q164" i="13"/>
  <c r="S164" i="3"/>
  <c r="S164" i="13" s="1"/>
  <c r="R164" i="3"/>
  <c r="R164" i="13" s="1"/>
  <c r="N169" i="3"/>
  <c r="O170" i="3"/>
  <c r="T171" i="13"/>
  <c r="V171" i="3"/>
  <c r="V171" i="13" s="1"/>
  <c r="I172" i="3"/>
  <c r="I172" i="13" s="1"/>
  <c r="U172" i="13"/>
  <c r="W172" i="3"/>
  <c r="W172" i="13" s="1"/>
  <c r="V172" i="3"/>
  <c r="V172" i="13" s="1"/>
  <c r="H175" i="3"/>
  <c r="R7" i="6"/>
  <c r="AT12" i="6"/>
  <c r="R12" i="6"/>
  <c r="AS12" i="6"/>
  <c r="R19" i="6"/>
  <c r="AN24" i="6"/>
  <c r="R35" i="6"/>
  <c r="R39" i="6"/>
  <c r="AN40" i="6"/>
  <c r="R43" i="6"/>
  <c r="R47" i="6"/>
  <c r="AN52" i="6"/>
  <c r="R63" i="6"/>
  <c r="AN68" i="6"/>
  <c r="AS95" i="6"/>
  <c r="R97" i="6"/>
  <c r="R106" i="6"/>
  <c r="R107" i="6"/>
  <c r="R119" i="6"/>
  <c r="AS127" i="6"/>
  <c r="R146" i="6"/>
  <c r="R147" i="6"/>
  <c r="R154" i="6"/>
  <c r="R158" i="6"/>
  <c r="R159" i="6"/>
  <c r="R161" i="6"/>
  <c r="R187" i="6"/>
  <c r="W4" i="13"/>
  <c r="I6" i="13"/>
  <c r="R7" i="13"/>
  <c r="O12" i="13"/>
  <c r="Z15" i="2"/>
  <c r="T17" i="10"/>
  <c r="Z19" i="2"/>
  <c r="T21" i="10"/>
  <c r="R23" i="13"/>
  <c r="O28" i="13"/>
  <c r="O36" i="13"/>
  <c r="I38" i="13"/>
  <c r="W44" i="13"/>
  <c r="M46" i="10"/>
  <c r="R47" i="13"/>
  <c r="AA47" i="10"/>
  <c r="W48" i="13"/>
  <c r="AF48" i="10"/>
  <c r="I50" i="13"/>
  <c r="O52" i="13"/>
  <c r="W52" i="10"/>
  <c r="R55" i="13"/>
  <c r="Z55" i="2"/>
  <c r="W56" i="13"/>
  <c r="I58" i="13"/>
  <c r="R59" i="13"/>
  <c r="W60" i="13"/>
  <c r="AF60" i="10"/>
  <c r="M62" i="10"/>
  <c r="R63" i="13"/>
  <c r="W64" i="13"/>
  <c r="I66" i="13"/>
  <c r="W68" i="13"/>
  <c r="R71" i="13"/>
  <c r="AF72" i="10"/>
  <c r="Z75" i="2"/>
  <c r="S78" i="13"/>
  <c r="AF80" i="10"/>
  <c r="S86" i="13"/>
  <c r="H91" i="13"/>
  <c r="Z91" i="2"/>
  <c r="W96" i="13"/>
  <c r="S102" i="13"/>
  <c r="V105" i="13"/>
  <c r="S106" i="13"/>
  <c r="V109" i="13"/>
  <c r="S118" i="13"/>
  <c r="V121" i="13"/>
  <c r="S122" i="13"/>
  <c r="Z127" i="2"/>
  <c r="W132" i="13"/>
  <c r="AF132" i="10"/>
  <c r="M134" i="10"/>
  <c r="AA135" i="10"/>
  <c r="T137" i="10"/>
  <c r="M138" i="10"/>
  <c r="AA139" i="10"/>
  <c r="AF140" i="10"/>
  <c r="N141" i="13"/>
  <c r="T141" i="10"/>
  <c r="L143" i="10"/>
  <c r="S146" i="13"/>
  <c r="Z147" i="2"/>
  <c r="W148" i="13"/>
  <c r="V153" i="13"/>
  <c r="L155" i="10"/>
  <c r="W156" i="10"/>
  <c r="AF156" i="10"/>
  <c r="S158" i="13"/>
  <c r="Z159" i="2"/>
  <c r="Z167" i="2"/>
  <c r="N169" i="13"/>
  <c r="H171" i="13"/>
  <c r="Z171" i="2"/>
  <c r="H175" i="13"/>
  <c r="V177" i="13"/>
  <c r="Z179" i="2"/>
  <c r="L183" i="10"/>
  <c r="V185" i="13"/>
  <c r="Z187" i="2"/>
  <c r="V189" i="13"/>
  <c r="V201" i="13"/>
  <c r="S202" i="13"/>
  <c r="Z203" i="2"/>
  <c r="V205" i="13"/>
  <c r="S206" i="13"/>
  <c r="V209" i="13"/>
  <c r="AA211" i="10"/>
  <c r="W212" i="10"/>
  <c r="V213" i="13"/>
  <c r="AE213" i="10"/>
  <c r="S214" i="13"/>
  <c r="AB214" i="10"/>
  <c r="W216" i="10"/>
  <c r="V217" i="13"/>
  <c r="Z219" i="2"/>
  <c r="V221" i="13"/>
  <c r="V225" i="13"/>
  <c r="Z227" i="2"/>
  <c r="Z235" i="2"/>
  <c r="W248" i="10"/>
  <c r="AF248" i="10"/>
  <c r="S254" i="13"/>
  <c r="V257" i="13"/>
  <c r="Z259" i="2"/>
  <c r="Z263" i="2"/>
  <c r="V269" i="13"/>
  <c r="AB274" i="10"/>
  <c r="AA295" i="10"/>
  <c r="Z319" i="2"/>
  <c r="AA323" i="10"/>
  <c r="AF324" i="10"/>
  <c r="M326" i="10"/>
  <c r="T333" i="10"/>
  <c r="T345" i="10"/>
  <c r="AB346" i="10"/>
  <c r="W348" i="10"/>
  <c r="V349" i="13"/>
  <c r="AE349" i="10"/>
  <c r="W352" i="10"/>
  <c r="V353" i="13"/>
  <c r="AE353" i="10"/>
  <c r="Z355" i="2"/>
  <c r="AF356" i="10"/>
  <c r="M362" i="10"/>
  <c r="M366" i="10"/>
  <c r="AA367" i="10"/>
  <c r="W368" i="10"/>
  <c r="V373" i="13"/>
  <c r="AA375" i="10"/>
  <c r="W376" i="10"/>
  <c r="T377" i="10"/>
  <c r="M378" i="10"/>
  <c r="L379" i="10"/>
  <c r="Z383" i="2"/>
  <c r="V385" i="13"/>
  <c r="AE385" i="10"/>
  <c r="AB386" i="10"/>
  <c r="W388" i="10"/>
  <c r="V389" i="13"/>
  <c r="M390" i="10"/>
  <c r="L391" i="10"/>
  <c r="Z391" i="2"/>
  <c r="V393" i="13"/>
  <c r="W396" i="10"/>
  <c r="V397" i="13"/>
  <c r="AE397" i="10"/>
  <c r="AB398" i="10"/>
  <c r="AA399" i="10"/>
  <c r="AF400" i="10"/>
  <c r="V401" i="13"/>
  <c r="L407" i="10"/>
  <c r="Z407" i="2"/>
  <c r="AF408" i="10"/>
  <c r="V409" i="13"/>
  <c r="AE409" i="10"/>
  <c r="L411" i="10"/>
  <c r="Z411" i="2"/>
  <c r="AF412" i="10"/>
  <c r="V413" i="13"/>
  <c r="AE413" i="10"/>
  <c r="AB414" i="10"/>
  <c r="L415" i="10"/>
  <c r="Z415" i="2"/>
  <c r="N7" i="3"/>
  <c r="N7" i="13" s="1"/>
  <c r="O8" i="3"/>
  <c r="H9" i="3"/>
  <c r="H9" i="13" s="1"/>
  <c r="O12" i="3"/>
  <c r="O16" i="3"/>
  <c r="O16" i="13" s="1"/>
  <c r="N19" i="3"/>
  <c r="N19" i="13" s="1"/>
  <c r="I22" i="3"/>
  <c r="I22" i="13" s="1"/>
  <c r="I26" i="3"/>
  <c r="I26" i="13" s="1"/>
  <c r="O28" i="3"/>
  <c r="I30" i="3"/>
  <c r="H33" i="3"/>
  <c r="H37" i="3"/>
  <c r="O40" i="3"/>
  <c r="O40" i="13" s="1"/>
  <c r="H41" i="3"/>
  <c r="H41" i="13" s="1"/>
  <c r="O44" i="3"/>
  <c r="O44" i="13" s="1"/>
  <c r="H45" i="3"/>
  <c r="I46" i="3"/>
  <c r="I46" i="13" s="1"/>
  <c r="N47" i="3"/>
  <c r="N47" i="13" s="1"/>
  <c r="O48" i="3"/>
  <c r="O48" i="13" s="1"/>
  <c r="H49" i="3"/>
  <c r="I50" i="3"/>
  <c r="N51" i="3"/>
  <c r="N51" i="13" s="1"/>
  <c r="O52" i="3"/>
  <c r="H53" i="3"/>
  <c r="I54" i="3"/>
  <c r="N55" i="3"/>
  <c r="N55" i="13" s="1"/>
  <c r="O56" i="3"/>
  <c r="H57" i="3"/>
  <c r="H57" i="13" s="1"/>
  <c r="I58" i="3"/>
  <c r="N59" i="3"/>
  <c r="N59" i="13" s="1"/>
  <c r="O60" i="3"/>
  <c r="O60" i="13" s="1"/>
  <c r="H61" i="3"/>
  <c r="I62" i="3"/>
  <c r="I62" i="13" s="1"/>
  <c r="N63" i="3"/>
  <c r="N63" i="13" s="1"/>
  <c r="O64" i="3"/>
  <c r="H65" i="3"/>
  <c r="I66" i="3"/>
  <c r="N67" i="3"/>
  <c r="N67" i="13" s="1"/>
  <c r="O68" i="3"/>
  <c r="D69" i="13"/>
  <c r="H69" i="3"/>
  <c r="I69" i="3"/>
  <c r="I69" i="13" s="1"/>
  <c r="O70" i="3"/>
  <c r="O70" i="13" s="1"/>
  <c r="H71" i="3"/>
  <c r="I72" i="3"/>
  <c r="I72" i="13" s="1"/>
  <c r="N73" i="3"/>
  <c r="N73" i="13" s="1"/>
  <c r="I75" i="3"/>
  <c r="I75" i="13" s="1"/>
  <c r="N76" i="3"/>
  <c r="N76" i="13" s="1"/>
  <c r="O77" i="3"/>
  <c r="O77" i="13" s="1"/>
  <c r="H78" i="3"/>
  <c r="T79" i="13"/>
  <c r="V79" i="3"/>
  <c r="V79" i="13" s="1"/>
  <c r="U80" i="13"/>
  <c r="W80" i="3"/>
  <c r="W80" i="13" s="1"/>
  <c r="N82" i="3"/>
  <c r="P83" i="13"/>
  <c r="R83" i="3"/>
  <c r="H84" i="3"/>
  <c r="H84" i="13" s="1"/>
  <c r="Q84" i="13"/>
  <c r="S84" i="3"/>
  <c r="S84" i="13" s="1"/>
  <c r="O86" i="3"/>
  <c r="O86" i="13" s="1"/>
  <c r="H87" i="3"/>
  <c r="H87" i="13" s="1"/>
  <c r="I88" i="3"/>
  <c r="I88" i="13" s="1"/>
  <c r="N89" i="3"/>
  <c r="I91" i="3"/>
  <c r="I91" i="13" s="1"/>
  <c r="N92" i="3"/>
  <c r="N92" i="13" s="1"/>
  <c r="O93" i="3"/>
  <c r="O93" i="13" s="1"/>
  <c r="H94" i="3"/>
  <c r="T95" i="13"/>
  <c r="V95" i="3"/>
  <c r="V95" i="13" s="1"/>
  <c r="U96" i="13"/>
  <c r="W96" i="3"/>
  <c r="N98" i="3"/>
  <c r="P99" i="13"/>
  <c r="R99" i="3"/>
  <c r="R99" i="13" s="1"/>
  <c r="H100" i="3"/>
  <c r="Q100" i="13"/>
  <c r="S100" i="3"/>
  <c r="S100" i="13" s="1"/>
  <c r="O102" i="3"/>
  <c r="O102" i="13" s="1"/>
  <c r="H103" i="3"/>
  <c r="I104" i="3"/>
  <c r="I104" i="13" s="1"/>
  <c r="N105" i="3"/>
  <c r="I107" i="3"/>
  <c r="I107" i="13" s="1"/>
  <c r="N108" i="3"/>
  <c r="O109" i="3"/>
  <c r="H110" i="3"/>
  <c r="T111" i="13"/>
  <c r="V111" i="3"/>
  <c r="V111" i="13" s="1"/>
  <c r="U112" i="13"/>
  <c r="W112" i="3"/>
  <c r="W112" i="13" s="1"/>
  <c r="N114" i="3"/>
  <c r="N114" i="13" s="1"/>
  <c r="P115" i="13"/>
  <c r="R115" i="3"/>
  <c r="R115" i="13" s="1"/>
  <c r="H116" i="3"/>
  <c r="H116" i="13" s="1"/>
  <c r="Q116" i="13"/>
  <c r="S116" i="3"/>
  <c r="S116" i="13" s="1"/>
  <c r="O118" i="3"/>
  <c r="O118" i="13" s="1"/>
  <c r="H119" i="3"/>
  <c r="I120" i="3"/>
  <c r="I120" i="13" s="1"/>
  <c r="N121" i="3"/>
  <c r="I123" i="3"/>
  <c r="N124" i="3"/>
  <c r="N124" i="13" s="1"/>
  <c r="O125" i="3"/>
  <c r="O125" i="13" s="1"/>
  <c r="H126" i="3"/>
  <c r="T127" i="13"/>
  <c r="V127" i="3"/>
  <c r="V127" i="13" s="1"/>
  <c r="U128" i="13"/>
  <c r="W128" i="3"/>
  <c r="N130" i="3"/>
  <c r="P131" i="13"/>
  <c r="R131" i="3"/>
  <c r="R131" i="13" s="1"/>
  <c r="H132" i="3"/>
  <c r="Q132" i="13"/>
  <c r="S132" i="3"/>
  <c r="S132" i="13" s="1"/>
  <c r="O134" i="3"/>
  <c r="O134" i="13" s="1"/>
  <c r="H135" i="3"/>
  <c r="I136" i="3"/>
  <c r="I136" i="13" s="1"/>
  <c r="N137" i="3"/>
  <c r="N137" i="13" s="1"/>
  <c r="I139" i="3"/>
  <c r="I139" i="13" s="1"/>
  <c r="N140" i="3"/>
  <c r="O141" i="3"/>
  <c r="H142" i="3"/>
  <c r="T143" i="13"/>
  <c r="V143" i="3"/>
  <c r="V143" i="13" s="1"/>
  <c r="U144" i="13"/>
  <c r="W144" i="3"/>
  <c r="W144" i="13" s="1"/>
  <c r="N146" i="3"/>
  <c r="N146" i="13" s="1"/>
  <c r="P147" i="13"/>
  <c r="R147" i="3"/>
  <c r="H148" i="3"/>
  <c r="H148" i="13" s="1"/>
  <c r="Q148" i="13"/>
  <c r="S148" i="3"/>
  <c r="S148" i="13" s="1"/>
  <c r="O150" i="3"/>
  <c r="O150" i="13" s="1"/>
  <c r="H151" i="3"/>
  <c r="H151" i="13" s="1"/>
  <c r="I152" i="3"/>
  <c r="I152" i="13" s="1"/>
  <c r="N153" i="3"/>
  <c r="I155" i="3"/>
  <c r="N156" i="3"/>
  <c r="N156" i="13" s="1"/>
  <c r="O157" i="3"/>
  <c r="O157" i="13" s="1"/>
  <c r="H158" i="3"/>
  <c r="P159" i="13"/>
  <c r="R159" i="3"/>
  <c r="R159" i="13" s="1"/>
  <c r="Q160" i="13"/>
  <c r="S160" i="3"/>
  <c r="S160" i="13" s="1"/>
  <c r="R160" i="3"/>
  <c r="R160" i="13" s="1"/>
  <c r="N165" i="3"/>
  <c r="N165" i="13" s="1"/>
  <c r="T167" i="13"/>
  <c r="V167" i="3"/>
  <c r="V167" i="13" s="1"/>
  <c r="U168" i="13"/>
  <c r="W168" i="3"/>
  <c r="W168" i="13" s="1"/>
  <c r="V168" i="3"/>
  <c r="V168" i="13" s="1"/>
  <c r="H171" i="3"/>
  <c r="P175" i="13"/>
  <c r="R175" i="3"/>
  <c r="R175" i="13" s="1"/>
  <c r="Q176" i="13"/>
  <c r="S176" i="3"/>
  <c r="S176" i="13" s="1"/>
  <c r="R176" i="3"/>
  <c r="R176" i="13" s="1"/>
  <c r="AT4" i="6"/>
  <c r="R4" i="6"/>
  <c r="AS4" i="6"/>
  <c r="R8" i="6"/>
  <c r="R15" i="6"/>
  <c r="R20" i="6"/>
  <c r="R31" i="6"/>
  <c r="R36" i="6"/>
  <c r="AO40" i="6"/>
  <c r="R44" i="6"/>
  <c r="R48" i="6"/>
  <c r="AS51" i="6"/>
  <c r="AT51" i="6"/>
  <c r="R59" i="6"/>
  <c r="R64" i="6"/>
  <c r="R83" i="6"/>
  <c r="R87" i="6"/>
  <c r="R91" i="6"/>
  <c r="AT95" i="6"/>
  <c r="R95" i="6"/>
  <c r="W98" i="6"/>
  <c r="O98" i="6"/>
  <c r="AL98" i="6"/>
  <c r="AH98" i="6"/>
  <c r="AD98" i="6"/>
  <c r="V98" i="6"/>
  <c r="N98" i="6"/>
  <c r="U98" i="6"/>
  <c r="M98" i="6"/>
  <c r="P98" i="6" s="1"/>
  <c r="W101" i="6"/>
  <c r="O101" i="6"/>
  <c r="AL101" i="6"/>
  <c r="AH101" i="6"/>
  <c r="AD101" i="6"/>
  <c r="V101" i="6"/>
  <c r="N101" i="6"/>
  <c r="U101" i="6"/>
  <c r="M101" i="6"/>
  <c r="AE101" i="6"/>
  <c r="R103" i="6"/>
  <c r="R115" i="6"/>
  <c r="R139" i="6"/>
  <c r="R143" i="6"/>
  <c r="R155" i="6"/>
  <c r="R171" i="6"/>
  <c r="AL181" i="6"/>
  <c r="AH181" i="6"/>
  <c r="AD181" i="6"/>
  <c r="AE181" i="6" s="1"/>
  <c r="V181" i="6"/>
  <c r="N181" i="6"/>
  <c r="U181" i="6"/>
  <c r="O181" i="6"/>
  <c r="M181" i="6"/>
  <c r="W181" i="6"/>
  <c r="R191" i="6"/>
  <c r="R315" i="6"/>
  <c r="O8" i="13"/>
  <c r="W8" i="13"/>
  <c r="I10" i="13"/>
  <c r="R11" i="13"/>
  <c r="I14" i="13"/>
  <c r="R15" i="13"/>
  <c r="W16" i="13"/>
  <c r="I18" i="13"/>
  <c r="M18" i="10"/>
  <c r="AB18" i="10"/>
  <c r="AE21" i="10"/>
  <c r="O24" i="13"/>
  <c r="Z27" i="2"/>
  <c r="W28" i="13"/>
  <c r="I30" i="13"/>
  <c r="R31" i="13"/>
  <c r="W32" i="13"/>
  <c r="Z35" i="2"/>
  <c r="W36" i="13"/>
  <c r="Z39" i="2"/>
  <c r="L47" i="10"/>
  <c r="Z47" i="2"/>
  <c r="Z51" i="2"/>
  <c r="W52" i="13"/>
  <c r="AF52" i="10"/>
  <c r="I54" i="13"/>
  <c r="O56" i="13"/>
  <c r="Z59" i="2"/>
  <c r="O64" i="13"/>
  <c r="O68" i="13"/>
  <c r="S70" i="13"/>
  <c r="W72" i="10"/>
  <c r="V73" i="13"/>
  <c r="S74" i="13"/>
  <c r="V77" i="13"/>
  <c r="H79" i="13"/>
  <c r="Z79" i="2"/>
  <c r="W80" i="10"/>
  <c r="AE81" i="10"/>
  <c r="R83" i="13"/>
  <c r="W84" i="13"/>
  <c r="R87" i="13"/>
  <c r="N89" i="13"/>
  <c r="S90" i="13"/>
  <c r="V93" i="13"/>
  <c r="H99" i="13"/>
  <c r="Z99" i="2"/>
  <c r="W100" i="13"/>
  <c r="R103" i="13"/>
  <c r="N105" i="13"/>
  <c r="H107" i="13"/>
  <c r="N109" i="13"/>
  <c r="H111" i="13"/>
  <c r="S114" i="13"/>
  <c r="Z115" i="2"/>
  <c r="H119" i="13"/>
  <c r="Z119" i="2"/>
  <c r="N121" i="13"/>
  <c r="H123" i="13"/>
  <c r="W128" i="13"/>
  <c r="Z131" i="2"/>
  <c r="N133" i="13"/>
  <c r="T133" i="10"/>
  <c r="H135" i="13"/>
  <c r="L135" i="10"/>
  <c r="W136" i="10"/>
  <c r="V137" i="13"/>
  <c r="AE137" i="10"/>
  <c r="S138" i="13"/>
  <c r="AB138" i="10"/>
  <c r="W140" i="10"/>
  <c r="V141" i="13"/>
  <c r="AE141" i="10"/>
  <c r="AB142" i="10"/>
  <c r="Z143" i="2"/>
  <c r="N145" i="13"/>
  <c r="R147" i="13"/>
  <c r="V149" i="13"/>
  <c r="S150" i="13"/>
  <c r="N153" i="13"/>
  <c r="AA155" i="10"/>
  <c r="N157" i="13"/>
  <c r="T157" i="10"/>
  <c r="W160" i="13"/>
  <c r="M162" i="10"/>
  <c r="R163" i="13"/>
  <c r="Z163" i="2"/>
  <c r="W164" i="13"/>
  <c r="R167" i="13"/>
  <c r="S170" i="13"/>
  <c r="V173" i="13"/>
  <c r="S174" i="13"/>
  <c r="Z175" i="2"/>
  <c r="AF180" i="10"/>
  <c r="AA183" i="10"/>
  <c r="S198" i="13"/>
  <c r="M210" i="10"/>
  <c r="S210" i="13"/>
  <c r="AB210" i="10"/>
  <c r="Z211" i="2"/>
  <c r="T213" i="10"/>
  <c r="L215" i="10"/>
  <c r="Z215" i="2"/>
  <c r="AF216" i="10"/>
  <c r="V233" i="13"/>
  <c r="V237" i="13"/>
  <c r="V241" i="13"/>
  <c r="V245" i="13"/>
  <c r="Z247" i="2"/>
  <c r="T249" i="10"/>
  <c r="Z255" i="2"/>
  <c r="V261" i="13"/>
  <c r="V265" i="13"/>
  <c r="Z267" i="2"/>
  <c r="M274" i="10"/>
  <c r="L275" i="10"/>
  <c r="W276" i="10"/>
  <c r="V277" i="13"/>
  <c r="V281" i="13"/>
  <c r="V285" i="13"/>
  <c r="V289" i="13"/>
  <c r="W292" i="10"/>
  <c r="T293" i="10"/>
  <c r="M294" i="10"/>
  <c r="L295" i="10"/>
  <c r="Z295" i="2"/>
  <c r="V297" i="13"/>
  <c r="AB298" i="10"/>
  <c r="AA299" i="10"/>
  <c r="Z303" i="2"/>
  <c r="W304" i="10"/>
  <c r="T305" i="10"/>
  <c r="Z307" i="2"/>
  <c r="Z315" i="2"/>
  <c r="V317" i="13"/>
  <c r="V321" i="13"/>
  <c r="L323" i="10"/>
  <c r="T325" i="10"/>
  <c r="V329" i="13"/>
  <c r="L331" i="10"/>
  <c r="W332" i="10"/>
  <c r="V333" i="13"/>
  <c r="AE333" i="10"/>
  <c r="V337" i="13"/>
  <c r="V341" i="13"/>
  <c r="M346" i="10"/>
  <c r="L347" i="10"/>
  <c r="Z347" i="2"/>
  <c r="AF348" i="10"/>
  <c r="AA351" i="10"/>
  <c r="Z351" i="2"/>
  <c r="T353" i="10"/>
  <c r="W356" i="10"/>
  <c r="V357" i="13"/>
  <c r="AE357" i="10"/>
  <c r="Z359" i="2"/>
  <c r="V365" i="13"/>
  <c r="AB366" i="10"/>
  <c r="Z367" i="2"/>
  <c r="AF368" i="10"/>
  <c r="V369" i="13"/>
  <c r="AE369" i="10"/>
  <c r="L375" i="10"/>
  <c r="Z375" i="2"/>
  <c r="AF376" i="10"/>
  <c r="V377" i="13"/>
  <c r="AE377" i="10"/>
  <c r="S378" i="13"/>
  <c r="AB378" i="10"/>
  <c r="AA379" i="10"/>
  <c r="Z379" i="2"/>
  <c r="V381" i="13"/>
  <c r="T385" i="10"/>
  <c r="M386" i="10"/>
  <c r="Z387" i="2"/>
  <c r="AF388" i="10"/>
  <c r="AB390" i="10"/>
  <c r="AA391" i="10"/>
  <c r="Z395" i="2"/>
  <c r="AF396" i="10"/>
  <c r="T397" i="10"/>
  <c r="M398" i="10"/>
  <c r="L399" i="10"/>
  <c r="W400" i="10"/>
  <c r="V405" i="13"/>
  <c r="AA407" i="10"/>
  <c r="W408" i="10"/>
  <c r="T409" i="10"/>
  <c r="AA411" i="10"/>
  <c r="W412" i="10"/>
  <c r="T413" i="10"/>
  <c r="M414" i="10"/>
  <c r="AA415" i="10"/>
  <c r="O4" i="3"/>
  <c r="O4" i="13" s="1"/>
  <c r="H5" i="3"/>
  <c r="H5" i="13" s="1"/>
  <c r="H13" i="3"/>
  <c r="H17" i="3"/>
  <c r="O20" i="3"/>
  <c r="O20" i="13" s="1"/>
  <c r="N23" i="3"/>
  <c r="N23" i="13" s="1"/>
  <c r="N27" i="3"/>
  <c r="N27" i="13" s="1"/>
  <c r="H29" i="3"/>
  <c r="O32" i="3"/>
  <c r="O32" i="13" s="1"/>
  <c r="I34" i="3"/>
  <c r="I34" i="13" s="1"/>
  <c r="O36" i="3"/>
  <c r="N39" i="3"/>
  <c r="N39" i="13" s="1"/>
  <c r="N43" i="3"/>
  <c r="N43" i="13" s="1"/>
  <c r="R4" i="13"/>
  <c r="O5" i="13"/>
  <c r="N6" i="13"/>
  <c r="I7" i="13"/>
  <c r="R8" i="13"/>
  <c r="O9" i="13"/>
  <c r="I11" i="13"/>
  <c r="O13" i="13"/>
  <c r="N14" i="13"/>
  <c r="I15" i="13"/>
  <c r="H16" i="13"/>
  <c r="Z16" i="2"/>
  <c r="Z16" i="13" s="1"/>
  <c r="W17" i="13"/>
  <c r="AF17" i="10"/>
  <c r="AE18" i="10"/>
  <c r="S19" i="13"/>
  <c r="R20" i="13"/>
  <c r="O21" i="13"/>
  <c r="W21" i="10"/>
  <c r="S23" i="13"/>
  <c r="R24" i="13"/>
  <c r="O25" i="13"/>
  <c r="I27" i="13"/>
  <c r="R28" i="13"/>
  <c r="O29" i="13"/>
  <c r="I31" i="13"/>
  <c r="R32" i="13"/>
  <c r="O33" i="13"/>
  <c r="I35" i="13"/>
  <c r="Z36" i="2"/>
  <c r="O37" i="13"/>
  <c r="N38" i="13"/>
  <c r="I39" i="13"/>
  <c r="O41" i="13"/>
  <c r="N42" i="13"/>
  <c r="I43" i="13"/>
  <c r="O45" i="13"/>
  <c r="AE46" i="10"/>
  <c r="S47" i="13"/>
  <c r="AB47" i="10"/>
  <c r="R48" i="13"/>
  <c r="AA48" i="10"/>
  <c r="Z48" i="2"/>
  <c r="W49" i="13"/>
  <c r="R52" i="13"/>
  <c r="AA52" i="10"/>
  <c r="O53" i="13"/>
  <c r="N54" i="13"/>
  <c r="I55" i="13"/>
  <c r="H56" i="13"/>
  <c r="Z56" i="2"/>
  <c r="W57" i="13"/>
  <c r="V58" i="13"/>
  <c r="S59" i="13"/>
  <c r="R60" i="13"/>
  <c r="AA60" i="10"/>
  <c r="W61" i="13"/>
  <c r="N62" i="13"/>
  <c r="T62" i="10"/>
  <c r="S63" i="13"/>
  <c r="R64" i="13"/>
  <c r="O65" i="13"/>
  <c r="S67" i="13"/>
  <c r="R68" i="13"/>
  <c r="N70" i="13"/>
  <c r="H72" i="13"/>
  <c r="L72" i="10"/>
  <c r="Z72" i="2"/>
  <c r="Z76" i="2"/>
  <c r="W77" i="13"/>
  <c r="V78" i="13"/>
  <c r="L80" i="10"/>
  <c r="Z80" i="2"/>
  <c r="O81" i="13"/>
  <c r="W81" i="10"/>
  <c r="N82" i="13"/>
  <c r="V86" i="13"/>
  <c r="R88" i="13"/>
  <c r="S91" i="13"/>
  <c r="R92" i="13"/>
  <c r="N94" i="13"/>
  <c r="I95" i="13"/>
  <c r="O97" i="13"/>
  <c r="N98" i="13"/>
  <c r="H100" i="13"/>
  <c r="N102" i="13"/>
  <c r="R104" i="13"/>
  <c r="S107" i="13"/>
  <c r="R108" i="13"/>
  <c r="O109" i="13"/>
  <c r="N110" i="13"/>
  <c r="I111" i="13"/>
  <c r="O113" i="13"/>
  <c r="V114" i="13"/>
  <c r="N118" i="13"/>
  <c r="H120" i="13"/>
  <c r="I123" i="13"/>
  <c r="Z124" i="2"/>
  <c r="W125" i="13"/>
  <c r="V126" i="13"/>
  <c r="S127" i="13"/>
  <c r="O129" i="13"/>
  <c r="N130" i="13"/>
  <c r="H132" i="13"/>
  <c r="L132" i="10"/>
  <c r="Z132" i="2"/>
  <c r="N134" i="13"/>
  <c r="T134" i="10"/>
  <c r="M135" i="10"/>
  <c r="H136" i="13"/>
  <c r="L136" i="10"/>
  <c r="Z136" i="2"/>
  <c r="W137" i="13"/>
  <c r="AF137" i="10"/>
  <c r="AE138" i="10"/>
  <c r="S139" i="13"/>
  <c r="AB139" i="10"/>
  <c r="R140" i="13"/>
  <c r="AA140" i="10"/>
  <c r="O141" i="13"/>
  <c r="W141" i="10"/>
  <c r="V142" i="13"/>
  <c r="AE142" i="10"/>
  <c r="S143" i="13"/>
  <c r="AB143" i="10"/>
  <c r="Z144" i="2"/>
  <c r="O145" i="13"/>
  <c r="Z148" i="2"/>
  <c r="N150" i="13"/>
  <c r="H152" i="13"/>
  <c r="I155" i="13"/>
  <c r="M155" i="10"/>
  <c r="H156" i="13"/>
  <c r="L156" i="10"/>
  <c r="Z156" i="2"/>
  <c r="I159" i="13"/>
  <c r="Z160" i="2"/>
  <c r="W161" i="13"/>
  <c r="AE162" i="10"/>
  <c r="Z164" i="2"/>
  <c r="W165" i="13"/>
  <c r="Z176" i="2"/>
  <c r="W177" i="13"/>
  <c r="L180" i="10"/>
  <c r="Z180" i="2"/>
  <c r="W181" i="13"/>
  <c r="AB183" i="10"/>
  <c r="R184" i="13"/>
  <c r="Z188" i="2"/>
  <c r="W189" i="13"/>
  <c r="R192" i="13"/>
  <c r="R200" i="13"/>
  <c r="Z204" i="2"/>
  <c r="W205" i="13"/>
  <c r="Z208" i="2"/>
  <c r="T210" i="10"/>
  <c r="I211" i="13"/>
  <c r="M211" i="10"/>
  <c r="AA212" i="10"/>
  <c r="AB215" i="10"/>
  <c r="AA216" i="10"/>
  <c r="I219" i="13"/>
  <c r="I223" i="13"/>
  <c r="R224" i="13"/>
  <c r="I227" i="13"/>
  <c r="Z228" i="2"/>
  <c r="Z236" i="2"/>
  <c r="W237" i="13"/>
  <c r="Z240" i="2"/>
  <c r="W241" i="13"/>
  <c r="I247" i="13"/>
  <c r="L248" i="10"/>
  <c r="Z248" i="2"/>
  <c r="W249" i="13"/>
  <c r="AF249" i="10"/>
  <c r="I255" i="13"/>
  <c r="Z256" i="2"/>
  <c r="W257" i="13"/>
  <c r="R260" i="13"/>
  <c r="Z260" i="2"/>
  <c r="W261" i="13"/>
  <c r="R264" i="13"/>
  <c r="Z264" i="2"/>
  <c r="Z268" i="2"/>
  <c r="W269" i="13"/>
  <c r="R272" i="13"/>
  <c r="T274" i="10"/>
  <c r="AB275" i="10"/>
  <c r="L276" i="10"/>
  <c r="Z276" i="2"/>
  <c r="Z280" i="2"/>
  <c r="W281" i="13"/>
  <c r="R284" i="13"/>
  <c r="R288" i="13"/>
  <c r="R292" i="13"/>
  <c r="AA292" i="10"/>
  <c r="W293" i="10"/>
  <c r="T294" i="10"/>
  <c r="M295" i="10"/>
  <c r="Z296" i="2"/>
  <c r="W297" i="13"/>
  <c r="AE298" i="10"/>
  <c r="AB299" i="10"/>
  <c r="R300" i="13"/>
  <c r="W301" i="13"/>
  <c r="R304" i="13"/>
  <c r="AA304" i="10"/>
  <c r="O305" i="13"/>
  <c r="W305" i="10"/>
  <c r="Z308" i="2"/>
  <c r="Z316" i="2"/>
  <c r="O317" i="13"/>
  <c r="R320" i="13"/>
  <c r="O321" i="13"/>
  <c r="M323" i="10"/>
  <c r="R324" i="13"/>
  <c r="AA324" i="10"/>
  <c r="O325" i="13"/>
  <c r="W325" i="10"/>
  <c r="T326" i="10"/>
  <c r="O329" i="13"/>
  <c r="AB331" i="10"/>
  <c r="R332" i="13"/>
  <c r="AA332" i="10"/>
  <c r="W333" i="13"/>
  <c r="AF333" i="10"/>
  <c r="R336" i="13"/>
  <c r="O337" i="13"/>
  <c r="R340" i="13"/>
  <c r="O341" i="13"/>
  <c r="R344" i="13"/>
  <c r="O345" i="13"/>
  <c r="W345" i="10"/>
  <c r="T346" i="10"/>
  <c r="M347" i="10"/>
  <c r="R348" i="13"/>
  <c r="AA348" i="10"/>
  <c r="O349" i="13"/>
  <c r="W349" i="10"/>
  <c r="M351" i="10"/>
  <c r="L352" i="10"/>
  <c r="O353" i="13"/>
  <c r="W353" i="10"/>
  <c r="L356" i="10"/>
  <c r="O357" i="13"/>
  <c r="W357" i="10"/>
  <c r="R360" i="13"/>
  <c r="O361" i="13"/>
  <c r="T362" i="10"/>
  <c r="R364" i="13"/>
  <c r="Z364" i="2"/>
  <c r="T366" i="10"/>
  <c r="M367" i="10"/>
  <c r="L368" i="10"/>
  <c r="Z368" i="2"/>
  <c r="L376" i="10"/>
  <c r="N6" i="3"/>
  <c r="R6" i="3"/>
  <c r="R6" i="13" s="1"/>
  <c r="V6" i="3"/>
  <c r="V6" i="13" s="1"/>
  <c r="O7" i="3"/>
  <c r="O7" i="13" s="1"/>
  <c r="H8" i="3"/>
  <c r="Z8" i="3" s="1"/>
  <c r="I9" i="3"/>
  <c r="I9" i="13" s="1"/>
  <c r="N10" i="3"/>
  <c r="N10" i="13" s="1"/>
  <c r="R10" i="3"/>
  <c r="R10" i="13" s="1"/>
  <c r="V10" i="3"/>
  <c r="V10" i="13" s="1"/>
  <c r="O11" i="3"/>
  <c r="O11" i="13" s="1"/>
  <c r="H12" i="3"/>
  <c r="Z12" i="3" s="1"/>
  <c r="Z12" i="13" s="1"/>
  <c r="O15" i="3"/>
  <c r="O15" i="13" s="1"/>
  <c r="H16" i="3"/>
  <c r="Z16" i="3" s="1"/>
  <c r="I17" i="3"/>
  <c r="I17" i="13" s="1"/>
  <c r="N18" i="3"/>
  <c r="N18" i="13" s="1"/>
  <c r="R18" i="3"/>
  <c r="R18" i="13" s="1"/>
  <c r="V18" i="3"/>
  <c r="V18" i="13" s="1"/>
  <c r="O19" i="3"/>
  <c r="O19" i="13" s="1"/>
  <c r="H20" i="3"/>
  <c r="Z20" i="3" s="1"/>
  <c r="I21" i="3"/>
  <c r="I21" i="13" s="1"/>
  <c r="N22" i="3"/>
  <c r="N22" i="13" s="1"/>
  <c r="R22" i="3"/>
  <c r="R22" i="13" s="1"/>
  <c r="V22" i="3"/>
  <c r="V22" i="13" s="1"/>
  <c r="O23" i="3"/>
  <c r="O23" i="13" s="1"/>
  <c r="H24" i="3"/>
  <c r="Z24" i="3" s="1"/>
  <c r="I25" i="3"/>
  <c r="I25" i="13" s="1"/>
  <c r="N26" i="3"/>
  <c r="N26" i="13" s="1"/>
  <c r="R26" i="3"/>
  <c r="R26" i="13" s="1"/>
  <c r="V26" i="3"/>
  <c r="V26" i="13" s="1"/>
  <c r="O27" i="3"/>
  <c r="O27" i="13" s="1"/>
  <c r="H28" i="3"/>
  <c r="Z28" i="3" s="1"/>
  <c r="I29" i="3"/>
  <c r="I29" i="13" s="1"/>
  <c r="N30" i="3"/>
  <c r="N30" i="13" s="1"/>
  <c r="R30" i="3"/>
  <c r="R30" i="13" s="1"/>
  <c r="V30" i="3"/>
  <c r="V30" i="13" s="1"/>
  <c r="O31" i="3"/>
  <c r="O31" i="13" s="1"/>
  <c r="S31" i="3"/>
  <c r="S31" i="13" s="1"/>
  <c r="W31" i="3"/>
  <c r="W31" i="13" s="1"/>
  <c r="H32" i="3"/>
  <c r="Z32" i="3" s="1"/>
  <c r="I33" i="3"/>
  <c r="I33" i="13" s="1"/>
  <c r="N34" i="3"/>
  <c r="N34" i="13" s="1"/>
  <c r="R34" i="3"/>
  <c r="R34" i="13" s="1"/>
  <c r="V34" i="3"/>
  <c r="V34" i="13" s="1"/>
  <c r="O35" i="3"/>
  <c r="O35" i="13" s="1"/>
  <c r="S35" i="3"/>
  <c r="S35" i="13" s="1"/>
  <c r="W35" i="3"/>
  <c r="W35" i="13" s="1"/>
  <c r="H36" i="3"/>
  <c r="Z36" i="3" s="1"/>
  <c r="I37" i="3"/>
  <c r="I37" i="13" s="1"/>
  <c r="N38" i="3"/>
  <c r="R38" i="3"/>
  <c r="R38" i="13" s="1"/>
  <c r="V38" i="3"/>
  <c r="V38" i="13" s="1"/>
  <c r="O39" i="3"/>
  <c r="O39" i="13" s="1"/>
  <c r="S39" i="3"/>
  <c r="S39" i="13" s="1"/>
  <c r="W39" i="3"/>
  <c r="W39" i="13" s="1"/>
  <c r="H40" i="3"/>
  <c r="Z40" i="3" s="1"/>
  <c r="Z40" i="13" s="1"/>
  <c r="I41" i="3"/>
  <c r="I41" i="13" s="1"/>
  <c r="N42" i="3"/>
  <c r="R42" i="3"/>
  <c r="R42" i="13" s="1"/>
  <c r="V42" i="3"/>
  <c r="V42" i="13" s="1"/>
  <c r="O43" i="3"/>
  <c r="O43" i="13" s="1"/>
  <c r="S43" i="3"/>
  <c r="S43" i="13" s="1"/>
  <c r="W43" i="3"/>
  <c r="W43" i="13" s="1"/>
  <c r="H44" i="3"/>
  <c r="Z44" i="3" s="1"/>
  <c r="Z44" i="13" s="1"/>
  <c r="I45" i="3"/>
  <c r="I45" i="13" s="1"/>
  <c r="N46" i="3"/>
  <c r="N46" i="13" s="1"/>
  <c r="R46" i="3"/>
  <c r="R46" i="13" s="1"/>
  <c r="V46" i="3"/>
  <c r="V46" i="13" s="1"/>
  <c r="O47" i="3"/>
  <c r="O47" i="13" s="1"/>
  <c r="S47" i="3"/>
  <c r="W47" i="3"/>
  <c r="W47" i="13" s="1"/>
  <c r="H48" i="3"/>
  <c r="Z48" i="3" s="1"/>
  <c r="I49" i="3"/>
  <c r="I49" i="13" s="1"/>
  <c r="N50" i="3"/>
  <c r="N50" i="13" s="1"/>
  <c r="R50" i="3"/>
  <c r="R50" i="13" s="1"/>
  <c r="V50" i="3"/>
  <c r="V50" i="13" s="1"/>
  <c r="O51" i="3"/>
  <c r="O51" i="13" s="1"/>
  <c r="S51" i="3"/>
  <c r="S51" i="13" s="1"/>
  <c r="W51" i="3"/>
  <c r="W51" i="13" s="1"/>
  <c r="H52" i="3"/>
  <c r="Z52" i="3" s="1"/>
  <c r="I53" i="3"/>
  <c r="I53" i="13" s="1"/>
  <c r="N54" i="3"/>
  <c r="R54" i="3"/>
  <c r="R54" i="13" s="1"/>
  <c r="V54" i="3"/>
  <c r="V54" i="13" s="1"/>
  <c r="O55" i="3"/>
  <c r="O55" i="13" s="1"/>
  <c r="H56" i="3"/>
  <c r="Z56" i="3" s="1"/>
  <c r="I57" i="3"/>
  <c r="I57" i="13" s="1"/>
  <c r="N58" i="3"/>
  <c r="N58" i="13" s="1"/>
  <c r="R58" i="3"/>
  <c r="R58" i="13" s="1"/>
  <c r="V58" i="3"/>
  <c r="O59" i="3"/>
  <c r="O59" i="13" s="1"/>
  <c r="H60" i="3"/>
  <c r="Z60" i="3" s="1"/>
  <c r="I61" i="3"/>
  <c r="I61" i="13" s="1"/>
  <c r="N62" i="3"/>
  <c r="R62" i="3"/>
  <c r="R62" i="13" s="1"/>
  <c r="V62" i="3"/>
  <c r="V62" i="13" s="1"/>
  <c r="O63" i="3"/>
  <c r="O63" i="13" s="1"/>
  <c r="H64" i="3"/>
  <c r="Z64" i="3" s="1"/>
  <c r="I65" i="3"/>
  <c r="I65" i="13" s="1"/>
  <c r="N66" i="3"/>
  <c r="N66" i="13" s="1"/>
  <c r="R66" i="3"/>
  <c r="R66" i="13" s="1"/>
  <c r="V66" i="3"/>
  <c r="V66" i="13" s="1"/>
  <c r="O67" i="3"/>
  <c r="O67" i="13" s="1"/>
  <c r="H68" i="3"/>
  <c r="Z68" i="3" s="1"/>
  <c r="N69" i="3"/>
  <c r="N69" i="13" s="1"/>
  <c r="R69" i="3"/>
  <c r="R69" i="13" s="1"/>
  <c r="V69" i="3"/>
  <c r="V69" i="13" s="1"/>
  <c r="I71" i="3"/>
  <c r="I71" i="13" s="1"/>
  <c r="S71" i="3"/>
  <c r="S71" i="13" s="1"/>
  <c r="N72" i="3"/>
  <c r="N72" i="13" s="1"/>
  <c r="O73" i="3"/>
  <c r="O73" i="13" s="1"/>
  <c r="H74" i="3"/>
  <c r="H74" i="13" s="1"/>
  <c r="T75" i="13"/>
  <c r="V75" i="3"/>
  <c r="V75" i="13" s="1"/>
  <c r="U76" i="13"/>
  <c r="W76" i="3"/>
  <c r="W76" i="13" s="1"/>
  <c r="N78" i="3"/>
  <c r="N78" i="13" s="1"/>
  <c r="P79" i="13"/>
  <c r="R79" i="3"/>
  <c r="R79" i="13" s="1"/>
  <c r="H80" i="3"/>
  <c r="Z80" i="3" s="1"/>
  <c r="Q80" i="13"/>
  <c r="S80" i="3"/>
  <c r="S80" i="13" s="1"/>
  <c r="V80" i="3"/>
  <c r="V80" i="13" s="1"/>
  <c r="O82" i="3"/>
  <c r="O82" i="13" s="1"/>
  <c r="H83" i="3"/>
  <c r="W83" i="3"/>
  <c r="W83" i="13" s="1"/>
  <c r="I84" i="3"/>
  <c r="I84" i="13" s="1"/>
  <c r="R84" i="3"/>
  <c r="R84" i="13" s="1"/>
  <c r="N85" i="3"/>
  <c r="N85" i="13" s="1"/>
  <c r="R85" i="3"/>
  <c r="R85" i="13" s="1"/>
  <c r="V85" i="3"/>
  <c r="V85" i="13" s="1"/>
  <c r="I87" i="3"/>
  <c r="I87" i="13" s="1"/>
  <c r="S87" i="3"/>
  <c r="S87" i="13" s="1"/>
  <c r="N88" i="3"/>
  <c r="N88" i="13" s="1"/>
  <c r="O89" i="3"/>
  <c r="O89" i="13" s="1"/>
  <c r="H90" i="3"/>
  <c r="H90" i="13" s="1"/>
  <c r="T91" i="13"/>
  <c r="V91" i="3"/>
  <c r="V91" i="13" s="1"/>
  <c r="U92" i="13"/>
  <c r="W92" i="3"/>
  <c r="W92" i="13" s="1"/>
  <c r="N94" i="3"/>
  <c r="P95" i="13"/>
  <c r="R95" i="3"/>
  <c r="R95" i="13" s="1"/>
  <c r="H96" i="3"/>
  <c r="Z96" i="3" s="1"/>
  <c r="Q96" i="13"/>
  <c r="S96" i="3"/>
  <c r="S96" i="13" s="1"/>
  <c r="V96" i="3"/>
  <c r="V96" i="13" s="1"/>
  <c r="O98" i="3"/>
  <c r="O98" i="13" s="1"/>
  <c r="H99" i="3"/>
  <c r="W99" i="3"/>
  <c r="W99" i="13" s="1"/>
  <c r="I100" i="3"/>
  <c r="I100" i="13" s="1"/>
  <c r="R100" i="3"/>
  <c r="R100" i="13" s="1"/>
  <c r="N101" i="3"/>
  <c r="N101" i="13" s="1"/>
  <c r="R101" i="3"/>
  <c r="R101" i="13" s="1"/>
  <c r="V101" i="3"/>
  <c r="V101" i="13" s="1"/>
  <c r="I103" i="3"/>
  <c r="I103" i="13" s="1"/>
  <c r="S103" i="3"/>
  <c r="S103" i="13" s="1"/>
  <c r="N104" i="3"/>
  <c r="N104" i="13" s="1"/>
  <c r="O105" i="3"/>
  <c r="O105" i="13" s="1"/>
  <c r="H106" i="3"/>
  <c r="H106" i="13" s="1"/>
  <c r="T107" i="13"/>
  <c r="V107" i="3"/>
  <c r="V107" i="13" s="1"/>
  <c r="U108" i="13"/>
  <c r="W108" i="3"/>
  <c r="W108" i="13" s="1"/>
  <c r="N110" i="3"/>
  <c r="P111" i="13"/>
  <c r="R111" i="3"/>
  <c r="R111" i="13" s="1"/>
  <c r="H112" i="3"/>
  <c r="Z112" i="3" s="1"/>
  <c r="Q112" i="13"/>
  <c r="S112" i="3"/>
  <c r="S112" i="13" s="1"/>
  <c r="V112" i="3"/>
  <c r="V112" i="13" s="1"/>
  <c r="O114" i="3"/>
  <c r="O114" i="13" s="1"/>
  <c r="H115" i="3"/>
  <c r="W115" i="3"/>
  <c r="W115" i="13" s="1"/>
  <c r="I116" i="3"/>
  <c r="I116" i="13" s="1"/>
  <c r="R116" i="3"/>
  <c r="R116" i="13" s="1"/>
  <c r="N117" i="3"/>
  <c r="N117" i="13" s="1"/>
  <c r="R117" i="3"/>
  <c r="R117" i="13" s="1"/>
  <c r="V117" i="3"/>
  <c r="V117" i="13" s="1"/>
  <c r="I119" i="3"/>
  <c r="I119" i="13" s="1"/>
  <c r="S119" i="3"/>
  <c r="S119" i="13" s="1"/>
  <c r="N120" i="3"/>
  <c r="N120" i="13" s="1"/>
  <c r="O121" i="3"/>
  <c r="O121" i="13" s="1"/>
  <c r="H122" i="3"/>
  <c r="H122" i="13" s="1"/>
  <c r="T123" i="13"/>
  <c r="V123" i="3"/>
  <c r="V123" i="13" s="1"/>
  <c r="U124" i="13"/>
  <c r="W124" i="3"/>
  <c r="W124" i="13" s="1"/>
  <c r="N126" i="3"/>
  <c r="N126" i="13" s="1"/>
  <c r="P127" i="13"/>
  <c r="R127" i="3"/>
  <c r="R127" i="13" s="1"/>
  <c r="H128" i="3"/>
  <c r="Z128" i="3" s="1"/>
  <c r="Q128" i="13"/>
  <c r="S128" i="3"/>
  <c r="S128" i="13" s="1"/>
  <c r="V128" i="3"/>
  <c r="V128" i="13" s="1"/>
  <c r="O130" i="3"/>
  <c r="O130" i="13" s="1"/>
  <c r="H131" i="3"/>
  <c r="W131" i="3"/>
  <c r="W131" i="13" s="1"/>
  <c r="I132" i="3"/>
  <c r="I132" i="13" s="1"/>
  <c r="R132" i="3"/>
  <c r="R132" i="13" s="1"/>
  <c r="N133" i="3"/>
  <c r="R133" i="3"/>
  <c r="R133" i="13" s="1"/>
  <c r="V133" i="3"/>
  <c r="V133" i="13" s="1"/>
  <c r="I135" i="3"/>
  <c r="I135" i="13" s="1"/>
  <c r="S135" i="3"/>
  <c r="S135" i="13" s="1"/>
  <c r="N136" i="3"/>
  <c r="N136" i="13" s="1"/>
  <c r="O137" i="3"/>
  <c r="O137" i="13" s="1"/>
  <c r="H138" i="3"/>
  <c r="Z138" i="3" s="1"/>
  <c r="T139" i="13"/>
  <c r="V139" i="3"/>
  <c r="V139" i="13" s="1"/>
  <c r="U140" i="13"/>
  <c r="W140" i="3"/>
  <c r="W140" i="13" s="1"/>
  <c r="N142" i="3"/>
  <c r="N142" i="13" s="1"/>
  <c r="P143" i="13"/>
  <c r="R143" i="3"/>
  <c r="R143" i="13" s="1"/>
  <c r="H144" i="3"/>
  <c r="Z144" i="3" s="1"/>
  <c r="Q144" i="13"/>
  <c r="S144" i="3"/>
  <c r="S144" i="13" s="1"/>
  <c r="V144" i="3"/>
  <c r="V144" i="13" s="1"/>
  <c r="O146" i="3"/>
  <c r="O146" i="13" s="1"/>
  <c r="H147" i="3"/>
  <c r="H147" i="13" s="1"/>
  <c r="W147" i="3"/>
  <c r="W147" i="13" s="1"/>
  <c r="I148" i="3"/>
  <c r="I148" i="13" s="1"/>
  <c r="R148" i="3"/>
  <c r="R148" i="13" s="1"/>
  <c r="N149" i="3"/>
  <c r="N149" i="13" s="1"/>
  <c r="R149" i="3"/>
  <c r="R149" i="13" s="1"/>
  <c r="V149" i="3"/>
  <c r="I151" i="3"/>
  <c r="I151" i="13" s="1"/>
  <c r="S151" i="3"/>
  <c r="S151" i="13" s="1"/>
  <c r="N152" i="3"/>
  <c r="N152" i="13" s="1"/>
  <c r="O153" i="3"/>
  <c r="O153" i="13" s="1"/>
  <c r="H154" i="3"/>
  <c r="Z154" i="3" s="1"/>
  <c r="T155" i="13"/>
  <c r="V155" i="3"/>
  <c r="V155" i="13" s="1"/>
  <c r="U156" i="13"/>
  <c r="W156" i="3"/>
  <c r="W156" i="13" s="1"/>
  <c r="T158" i="13"/>
  <c r="V158" i="3"/>
  <c r="V158" i="13" s="1"/>
  <c r="Q159" i="13"/>
  <c r="S159" i="3"/>
  <c r="S159" i="13" s="1"/>
  <c r="N161" i="3"/>
  <c r="N161" i="13" s="1"/>
  <c r="T163" i="13"/>
  <c r="V163" i="3"/>
  <c r="V163" i="13" s="1"/>
  <c r="U164" i="13"/>
  <c r="W164" i="3"/>
  <c r="V164" i="3"/>
  <c r="V164" i="13" s="1"/>
  <c r="H167" i="3"/>
  <c r="P171" i="13"/>
  <c r="R171" i="3"/>
  <c r="R171" i="13" s="1"/>
  <c r="Q172" i="13"/>
  <c r="S172" i="3"/>
  <c r="S172" i="13" s="1"/>
  <c r="R172" i="3"/>
  <c r="R172" i="13" s="1"/>
  <c r="N177" i="3"/>
  <c r="N177" i="13" s="1"/>
  <c r="R16" i="6"/>
  <c r="R27" i="6"/>
  <c r="R32" i="6"/>
  <c r="AO46" i="6"/>
  <c r="W50" i="6"/>
  <c r="O50" i="6"/>
  <c r="AL50" i="6"/>
  <c r="AH50" i="6"/>
  <c r="AD50" i="6"/>
  <c r="V50" i="6"/>
  <c r="N50" i="6"/>
  <c r="U50" i="6"/>
  <c r="M50" i="6"/>
  <c r="R51" i="6"/>
  <c r="R55" i="6"/>
  <c r="R60" i="6"/>
  <c r="R71" i="6"/>
  <c r="R75" i="6"/>
  <c r="W97" i="6"/>
  <c r="O97" i="6"/>
  <c r="AL97" i="6"/>
  <c r="AH97" i="6"/>
  <c r="AI97" i="6" s="1"/>
  <c r="AD97" i="6"/>
  <c r="AE97" i="6" s="1"/>
  <c r="V97" i="6"/>
  <c r="N97" i="6"/>
  <c r="U97" i="6"/>
  <c r="M97" i="6"/>
  <c r="S97" i="6" s="1"/>
  <c r="Y97" i="6" s="1"/>
  <c r="Z97" i="6" s="1"/>
  <c r="R111" i="6"/>
  <c r="E120" i="6"/>
  <c r="AT127" i="6"/>
  <c r="R127" i="6"/>
  <c r="E128" i="6"/>
  <c r="R135" i="6"/>
  <c r="E150" i="6"/>
  <c r="W150" i="6" s="1"/>
  <c r="W161" i="6"/>
  <c r="O161" i="6"/>
  <c r="AL161" i="6"/>
  <c r="AH161" i="6"/>
  <c r="AI161" i="6" s="1"/>
  <c r="AD161" i="6"/>
  <c r="AE161" i="6" s="1"/>
  <c r="V161" i="6"/>
  <c r="N161" i="6"/>
  <c r="U161" i="6"/>
  <c r="M161" i="6"/>
  <c r="S161" i="6" s="1"/>
  <c r="Y161" i="6" s="1"/>
  <c r="Z161" i="6" s="1"/>
  <c r="R167" i="6"/>
  <c r="R179" i="6"/>
  <c r="R183" i="6"/>
  <c r="N5" i="3"/>
  <c r="N5" i="13" s="1"/>
  <c r="R5" i="3"/>
  <c r="R5" i="13" s="1"/>
  <c r="V5" i="3"/>
  <c r="V5" i="13" s="1"/>
  <c r="O6" i="3"/>
  <c r="O6" i="13" s="1"/>
  <c r="S6" i="3"/>
  <c r="S6" i="13" s="1"/>
  <c r="W6" i="3"/>
  <c r="W6" i="13" s="1"/>
  <c r="H7" i="3"/>
  <c r="Z7" i="3" s="1"/>
  <c r="I8" i="3"/>
  <c r="I8" i="13" s="1"/>
  <c r="N9" i="3"/>
  <c r="N9" i="13" s="1"/>
  <c r="R9" i="3"/>
  <c r="R9" i="13" s="1"/>
  <c r="V9" i="3"/>
  <c r="V9" i="13" s="1"/>
  <c r="O10" i="3"/>
  <c r="O10" i="13" s="1"/>
  <c r="S10" i="3"/>
  <c r="S10" i="13" s="1"/>
  <c r="W10" i="3"/>
  <c r="W10" i="13" s="1"/>
  <c r="H11" i="3"/>
  <c r="Z11" i="3" s="1"/>
  <c r="Z11" i="13" s="1"/>
  <c r="I12" i="3"/>
  <c r="I12" i="13" s="1"/>
  <c r="N13" i="3"/>
  <c r="N13" i="13" s="1"/>
  <c r="R13" i="3"/>
  <c r="R13" i="13" s="1"/>
  <c r="V13" i="3"/>
  <c r="V13" i="13" s="1"/>
  <c r="O14" i="3"/>
  <c r="O14" i="13" s="1"/>
  <c r="S14" i="3"/>
  <c r="S14" i="13" s="1"/>
  <c r="W14" i="3"/>
  <c r="W14" i="13" s="1"/>
  <c r="H15" i="3"/>
  <c r="Z15" i="3" s="1"/>
  <c r="I16" i="3"/>
  <c r="I16" i="13" s="1"/>
  <c r="N17" i="3"/>
  <c r="N17" i="13" s="1"/>
  <c r="R17" i="3"/>
  <c r="R17" i="13" s="1"/>
  <c r="V17" i="3"/>
  <c r="V17" i="13" s="1"/>
  <c r="O18" i="3"/>
  <c r="O18" i="13" s="1"/>
  <c r="S18" i="3"/>
  <c r="S18" i="13" s="1"/>
  <c r="W18" i="3"/>
  <c r="W18" i="13" s="1"/>
  <c r="H19" i="3"/>
  <c r="Z19" i="3" s="1"/>
  <c r="I20" i="3"/>
  <c r="I20" i="13" s="1"/>
  <c r="N21" i="3"/>
  <c r="N21" i="13" s="1"/>
  <c r="R21" i="3"/>
  <c r="R21" i="13" s="1"/>
  <c r="V21" i="3"/>
  <c r="V21" i="13" s="1"/>
  <c r="O22" i="3"/>
  <c r="O22" i="13" s="1"/>
  <c r="S22" i="3"/>
  <c r="S22" i="13" s="1"/>
  <c r="W22" i="3"/>
  <c r="W22" i="13" s="1"/>
  <c r="H23" i="3"/>
  <c r="Z23" i="3" s="1"/>
  <c r="Z23" i="13" s="1"/>
  <c r="I24" i="3"/>
  <c r="I24" i="13" s="1"/>
  <c r="N25" i="3"/>
  <c r="N25" i="13" s="1"/>
  <c r="R25" i="3"/>
  <c r="R25" i="13" s="1"/>
  <c r="V25" i="3"/>
  <c r="V25" i="13" s="1"/>
  <c r="O26" i="3"/>
  <c r="O26" i="13" s="1"/>
  <c r="S26" i="3"/>
  <c r="S26" i="13" s="1"/>
  <c r="W26" i="3"/>
  <c r="W26" i="13" s="1"/>
  <c r="H27" i="3"/>
  <c r="Z27" i="3" s="1"/>
  <c r="I28" i="3"/>
  <c r="I28" i="13" s="1"/>
  <c r="N29" i="3"/>
  <c r="N29" i="13" s="1"/>
  <c r="R29" i="3"/>
  <c r="R29" i="13" s="1"/>
  <c r="V29" i="3"/>
  <c r="V29" i="13" s="1"/>
  <c r="O30" i="3"/>
  <c r="O30" i="13" s="1"/>
  <c r="S30" i="3"/>
  <c r="S30" i="13" s="1"/>
  <c r="W30" i="3"/>
  <c r="W30" i="13" s="1"/>
  <c r="H31" i="3"/>
  <c r="Z31" i="3" s="1"/>
  <c r="I32" i="3"/>
  <c r="I32" i="13" s="1"/>
  <c r="N33" i="3"/>
  <c r="N33" i="13" s="1"/>
  <c r="R33" i="3"/>
  <c r="R33" i="13" s="1"/>
  <c r="V33" i="3"/>
  <c r="V33" i="13" s="1"/>
  <c r="O34" i="3"/>
  <c r="O34" i="13" s="1"/>
  <c r="S34" i="3"/>
  <c r="S34" i="13" s="1"/>
  <c r="W34" i="3"/>
  <c r="W34" i="13" s="1"/>
  <c r="H35" i="3"/>
  <c r="Z35" i="3" s="1"/>
  <c r="I36" i="3"/>
  <c r="I36" i="13" s="1"/>
  <c r="N37" i="3"/>
  <c r="N37" i="13" s="1"/>
  <c r="R37" i="3"/>
  <c r="R37" i="13" s="1"/>
  <c r="V37" i="3"/>
  <c r="V37" i="13" s="1"/>
  <c r="O38" i="3"/>
  <c r="O38" i="13" s="1"/>
  <c r="S38" i="3"/>
  <c r="S38" i="13" s="1"/>
  <c r="W38" i="3"/>
  <c r="W38" i="13" s="1"/>
  <c r="H39" i="3"/>
  <c r="Z39" i="3" s="1"/>
  <c r="I40" i="3"/>
  <c r="I40" i="13" s="1"/>
  <c r="N41" i="3"/>
  <c r="N41" i="13" s="1"/>
  <c r="R41" i="3"/>
  <c r="R41" i="13" s="1"/>
  <c r="V41" i="3"/>
  <c r="V41" i="13" s="1"/>
  <c r="O42" i="3"/>
  <c r="O42" i="13" s="1"/>
  <c r="S42" i="3"/>
  <c r="S42" i="13" s="1"/>
  <c r="W42" i="3"/>
  <c r="W42" i="13" s="1"/>
  <c r="H43" i="3"/>
  <c r="Z43" i="3" s="1"/>
  <c r="Z43" i="13" s="1"/>
  <c r="I44" i="3"/>
  <c r="I44" i="13" s="1"/>
  <c r="N45" i="3"/>
  <c r="N45" i="13" s="1"/>
  <c r="R45" i="3"/>
  <c r="R45" i="13" s="1"/>
  <c r="V45" i="3"/>
  <c r="V45" i="13" s="1"/>
  <c r="O46" i="3"/>
  <c r="O46" i="13" s="1"/>
  <c r="S46" i="3"/>
  <c r="S46" i="13" s="1"/>
  <c r="W46" i="3"/>
  <c r="W46" i="13" s="1"/>
  <c r="H47" i="3"/>
  <c r="Z47" i="3" s="1"/>
  <c r="I48" i="3"/>
  <c r="I48" i="13" s="1"/>
  <c r="N49" i="3"/>
  <c r="N49" i="13" s="1"/>
  <c r="R49" i="3"/>
  <c r="R49" i="13" s="1"/>
  <c r="V49" i="3"/>
  <c r="V49" i="13" s="1"/>
  <c r="O50" i="3"/>
  <c r="O50" i="13" s="1"/>
  <c r="S50" i="3"/>
  <c r="S50" i="13" s="1"/>
  <c r="W50" i="3"/>
  <c r="W50" i="13" s="1"/>
  <c r="H51" i="3"/>
  <c r="Z51" i="3" s="1"/>
  <c r="I52" i="3"/>
  <c r="I52" i="13" s="1"/>
  <c r="N53" i="3"/>
  <c r="N53" i="13" s="1"/>
  <c r="R53" i="3"/>
  <c r="R53" i="13" s="1"/>
  <c r="V53" i="3"/>
  <c r="V53" i="13" s="1"/>
  <c r="O54" i="3"/>
  <c r="O54" i="13" s="1"/>
  <c r="S54" i="3"/>
  <c r="S54" i="13" s="1"/>
  <c r="W54" i="3"/>
  <c r="W54" i="13" s="1"/>
  <c r="H55" i="3"/>
  <c r="Z55" i="3" s="1"/>
  <c r="I56" i="3"/>
  <c r="I56" i="13" s="1"/>
  <c r="N57" i="3"/>
  <c r="N57" i="13" s="1"/>
  <c r="R57" i="3"/>
  <c r="R57" i="13" s="1"/>
  <c r="V57" i="3"/>
  <c r="V57" i="13" s="1"/>
  <c r="O58" i="3"/>
  <c r="O58" i="13" s="1"/>
  <c r="S58" i="3"/>
  <c r="S58" i="13" s="1"/>
  <c r="W58" i="3"/>
  <c r="W58" i="13" s="1"/>
  <c r="H59" i="3"/>
  <c r="Z59" i="3" s="1"/>
  <c r="I60" i="3"/>
  <c r="I60" i="13" s="1"/>
  <c r="N61" i="3"/>
  <c r="N61" i="13" s="1"/>
  <c r="R61" i="3"/>
  <c r="R61" i="13" s="1"/>
  <c r="V61" i="3"/>
  <c r="V61" i="13" s="1"/>
  <c r="O62" i="3"/>
  <c r="O62" i="13" s="1"/>
  <c r="S62" i="3"/>
  <c r="S62" i="13" s="1"/>
  <c r="W62" i="3"/>
  <c r="W62" i="13" s="1"/>
  <c r="H63" i="3"/>
  <c r="Z63" i="3" s="1"/>
  <c r="Z63" i="13" s="1"/>
  <c r="I64" i="3"/>
  <c r="I64" i="13" s="1"/>
  <c r="N65" i="3"/>
  <c r="N65" i="13" s="1"/>
  <c r="R65" i="3"/>
  <c r="R65" i="13" s="1"/>
  <c r="V65" i="3"/>
  <c r="V65" i="13" s="1"/>
  <c r="O66" i="3"/>
  <c r="O66" i="13" s="1"/>
  <c r="S66" i="3"/>
  <c r="S66" i="13" s="1"/>
  <c r="W66" i="3"/>
  <c r="W66" i="13" s="1"/>
  <c r="H67" i="3"/>
  <c r="Z67" i="3" s="1"/>
  <c r="Z67" i="13" s="1"/>
  <c r="I68" i="3"/>
  <c r="I68" i="13" s="1"/>
  <c r="O69" i="3"/>
  <c r="O69" i="13" s="1"/>
  <c r="S69" i="3"/>
  <c r="S69" i="13" s="1"/>
  <c r="W69" i="3"/>
  <c r="W69" i="13" s="1"/>
  <c r="H70" i="3"/>
  <c r="Z70" i="3" s="1"/>
  <c r="O71" i="3"/>
  <c r="O71" i="13" s="1"/>
  <c r="T71" i="13"/>
  <c r="V71" i="3"/>
  <c r="V71" i="13" s="1"/>
  <c r="U72" i="13"/>
  <c r="W72" i="3"/>
  <c r="W72" i="13" s="1"/>
  <c r="N74" i="3"/>
  <c r="N74" i="13" s="1"/>
  <c r="R74" i="3"/>
  <c r="R74" i="13" s="1"/>
  <c r="V74" i="3"/>
  <c r="V74" i="13" s="1"/>
  <c r="P75" i="13"/>
  <c r="R75" i="3"/>
  <c r="R75" i="13" s="1"/>
  <c r="H76" i="3"/>
  <c r="Q76" i="13"/>
  <c r="S76" i="3"/>
  <c r="S76" i="13" s="1"/>
  <c r="V76" i="3"/>
  <c r="V76" i="13" s="1"/>
  <c r="O78" i="3"/>
  <c r="O78" i="13" s="1"/>
  <c r="H79" i="3"/>
  <c r="W79" i="3"/>
  <c r="W79" i="13" s="1"/>
  <c r="I80" i="3"/>
  <c r="I80" i="13" s="1"/>
  <c r="R80" i="3"/>
  <c r="R80" i="13" s="1"/>
  <c r="N81" i="3"/>
  <c r="N81" i="13" s="1"/>
  <c r="R81" i="3"/>
  <c r="R81" i="13" s="1"/>
  <c r="V81" i="3"/>
  <c r="V81" i="13" s="1"/>
  <c r="I83" i="3"/>
  <c r="I83" i="13" s="1"/>
  <c r="S83" i="3"/>
  <c r="S83" i="13" s="1"/>
  <c r="N84" i="3"/>
  <c r="N84" i="13" s="1"/>
  <c r="O85" i="3"/>
  <c r="O85" i="13" s="1"/>
  <c r="S85" i="3"/>
  <c r="S85" i="13" s="1"/>
  <c r="W85" i="3"/>
  <c r="W85" i="13" s="1"/>
  <c r="H86" i="3"/>
  <c r="Z86" i="3" s="1"/>
  <c r="T87" i="13"/>
  <c r="V87" i="3"/>
  <c r="V87" i="13" s="1"/>
  <c r="U88" i="13"/>
  <c r="W88" i="3"/>
  <c r="W88" i="13" s="1"/>
  <c r="N90" i="3"/>
  <c r="N90" i="13" s="1"/>
  <c r="R90" i="3"/>
  <c r="R90" i="13" s="1"/>
  <c r="V90" i="3"/>
  <c r="V90" i="13" s="1"/>
  <c r="P91" i="13"/>
  <c r="R91" i="3"/>
  <c r="R91" i="13" s="1"/>
  <c r="H92" i="3"/>
  <c r="Q92" i="13"/>
  <c r="S92" i="3"/>
  <c r="S92" i="13" s="1"/>
  <c r="V92" i="3"/>
  <c r="V92" i="13" s="1"/>
  <c r="O94" i="3"/>
  <c r="O94" i="13" s="1"/>
  <c r="H95" i="3"/>
  <c r="W95" i="3"/>
  <c r="W95" i="13" s="1"/>
  <c r="I96" i="3"/>
  <c r="I96" i="13" s="1"/>
  <c r="R96" i="3"/>
  <c r="R96" i="13" s="1"/>
  <c r="N97" i="3"/>
  <c r="N97" i="13" s="1"/>
  <c r="R97" i="3"/>
  <c r="R97" i="13" s="1"/>
  <c r="V97" i="3"/>
  <c r="V97" i="13" s="1"/>
  <c r="I99" i="3"/>
  <c r="I99" i="13" s="1"/>
  <c r="S99" i="3"/>
  <c r="S99" i="13" s="1"/>
  <c r="N100" i="3"/>
  <c r="N100" i="13" s="1"/>
  <c r="O101" i="3"/>
  <c r="O101" i="13" s="1"/>
  <c r="S101" i="3"/>
  <c r="S101" i="13" s="1"/>
  <c r="W101" i="3"/>
  <c r="W101" i="13" s="1"/>
  <c r="H102" i="3"/>
  <c r="Z102" i="3" s="1"/>
  <c r="T103" i="13"/>
  <c r="V103" i="3"/>
  <c r="V103" i="13" s="1"/>
  <c r="U104" i="13"/>
  <c r="W104" i="3"/>
  <c r="W104" i="13" s="1"/>
  <c r="N106" i="3"/>
  <c r="N106" i="13" s="1"/>
  <c r="R106" i="3"/>
  <c r="R106" i="13" s="1"/>
  <c r="V106" i="3"/>
  <c r="V106" i="13" s="1"/>
  <c r="P107" i="13"/>
  <c r="R107" i="3"/>
  <c r="R107" i="13" s="1"/>
  <c r="H108" i="3"/>
  <c r="H108" i="13" s="1"/>
  <c r="Q108" i="13"/>
  <c r="S108" i="3"/>
  <c r="S108" i="13" s="1"/>
  <c r="V108" i="3"/>
  <c r="V108" i="13" s="1"/>
  <c r="O110" i="3"/>
  <c r="O110" i="13" s="1"/>
  <c r="H111" i="3"/>
  <c r="W111" i="3"/>
  <c r="W111" i="13" s="1"/>
  <c r="I112" i="3"/>
  <c r="I112" i="13" s="1"/>
  <c r="R112" i="3"/>
  <c r="R112" i="13" s="1"/>
  <c r="N113" i="3"/>
  <c r="N113" i="13" s="1"/>
  <c r="R113" i="3"/>
  <c r="R113" i="13" s="1"/>
  <c r="V113" i="3"/>
  <c r="V113" i="13" s="1"/>
  <c r="I115" i="3"/>
  <c r="I115" i="13" s="1"/>
  <c r="S115" i="3"/>
  <c r="S115" i="13" s="1"/>
  <c r="N116" i="3"/>
  <c r="N116" i="13" s="1"/>
  <c r="O117" i="3"/>
  <c r="O117" i="13" s="1"/>
  <c r="S117" i="3"/>
  <c r="S117" i="13" s="1"/>
  <c r="W117" i="3"/>
  <c r="W117" i="13" s="1"/>
  <c r="H118" i="3"/>
  <c r="Z118" i="3" s="1"/>
  <c r="T119" i="13"/>
  <c r="V119" i="3"/>
  <c r="V119" i="13" s="1"/>
  <c r="U120" i="13"/>
  <c r="W120" i="3"/>
  <c r="W120" i="13" s="1"/>
  <c r="N122" i="3"/>
  <c r="N122" i="13" s="1"/>
  <c r="R122" i="3"/>
  <c r="R122" i="13" s="1"/>
  <c r="V122" i="3"/>
  <c r="V122" i="13" s="1"/>
  <c r="P123" i="13"/>
  <c r="R123" i="3"/>
  <c r="R123" i="13" s="1"/>
  <c r="H124" i="3"/>
  <c r="Q124" i="13"/>
  <c r="S124" i="3"/>
  <c r="S124" i="13" s="1"/>
  <c r="V124" i="3"/>
  <c r="V124" i="13" s="1"/>
  <c r="O126" i="3"/>
  <c r="O126" i="13" s="1"/>
  <c r="H127" i="3"/>
  <c r="W127" i="3"/>
  <c r="W127" i="13" s="1"/>
  <c r="I128" i="3"/>
  <c r="I128" i="13" s="1"/>
  <c r="R128" i="3"/>
  <c r="R128" i="13" s="1"/>
  <c r="N129" i="3"/>
  <c r="N129" i="13" s="1"/>
  <c r="R129" i="3"/>
  <c r="R129" i="13" s="1"/>
  <c r="V129" i="3"/>
  <c r="V129" i="13" s="1"/>
  <c r="I131" i="3"/>
  <c r="I131" i="13" s="1"/>
  <c r="S131" i="3"/>
  <c r="S131" i="13" s="1"/>
  <c r="N132" i="3"/>
  <c r="N132" i="13" s="1"/>
  <c r="O133" i="3"/>
  <c r="O133" i="13" s="1"/>
  <c r="S133" i="3"/>
  <c r="S133" i="13" s="1"/>
  <c r="W133" i="3"/>
  <c r="W133" i="13" s="1"/>
  <c r="H134" i="3"/>
  <c r="Z134" i="3" s="1"/>
  <c r="O135" i="3"/>
  <c r="O135" i="13" s="1"/>
  <c r="T135" i="13"/>
  <c r="V135" i="3"/>
  <c r="V135" i="13" s="1"/>
  <c r="U136" i="13"/>
  <c r="W136" i="3"/>
  <c r="W136" i="13" s="1"/>
  <c r="N138" i="3"/>
  <c r="N138" i="13" s="1"/>
  <c r="R138" i="3"/>
  <c r="R138" i="13" s="1"/>
  <c r="V138" i="3"/>
  <c r="V138" i="13" s="1"/>
  <c r="P139" i="13"/>
  <c r="R139" i="3"/>
  <c r="R139" i="13" s="1"/>
  <c r="H140" i="3"/>
  <c r="Q140" i="13"/>
  <c r="S140" i="3"/>
  <c r="S140" i="13" s="1"/>
  <c r="V140" i="3"/>
  <c r="V140" i="13" s="1"/>
  <c r="I141" i="3"/>
  <c r="I141" i="13" s="1"/>
  <c r="O142" i="3"/>
  <c r="O142" i="13" s="1"/>
  <c r="S142" i="3"/>
  <c r="S142" i="13" s="1"/>
  <c r="W142" i="3"/>
  <c r="W142" i="13" s="1"/>
  <c r="H143" i="3"/>
  <c r="W143" i="3"/>
  <c r="W143" i="13" s="1"/>
  <c r="I144" i="3"/>
  <c r="I144" i="13" s="1"/>
  <c r="R144" i="3"/>
  <c r="R144" i="13" s="1"/>
  <c r="N145" i="3"/>
  <c r="R145" i="3"/>
  <c r="R145" i="13" s="1"/>
  <c r="V145" i="3"/>
  <c r="V145" i="13" s="1"/>
  <c r="I147" i="3"/>
  <c r="I147" i="13" s="1"/>
  <c r="S147" i="3"/>
  <c r="S147" i="13" s="1"/>
  <c r="N148" i="3"/>
  <c r="N148" i="13" s="1"/>
  <c r="O149" i="3"/>
  <c r="O149" i="13" s="1"/>
  <c r="S149" i="3"/>
  <c r="S149" i="13" s="1"/>
  <c r="W149" i="3"/>
  <c r="W149" i="13" s="1"/>
  <c r="H150" i="3"/>
  <c r="Z150" i="3" s="1"/>
  <c r="O151" i="3"/>
  <c r="O151" i="13" s="1"/>
  <c r="T151" i="13"/>
  <c r="V151" i="3"/>
  <c r="V151" i="13" s="1"/>
  <c r="U152" i="13"/>
  <c r="W152" i="3"/>
  <c r="W152" i="13" s="1"/>
  <c r="N154" i="3"/>
  <c r="N154" i="13" s="1"/>
  <c r="R154" i="3"/>
  <c r="R154" i="13" s="1"/>
  <c r="V154" i="3"/>
  <c r="V154" i="13" s="1"/>
  <c r="P155" i="13"/>
  <c r="R155" i="3"/>
  <c r="R155" i="13" s="1"/>
  <c r="H156" i="3"/>
  <c r="Q156" i="13"/>
  <c r="S156" i="3"/>
  <c r="S156" i="13" s="1"/>
  <c r="V156" i="3"/>
  <c r="V156" i="13" s="1"/>
  <c r="I157" i="3"/>
  <c r="I157" i="13" s="1"/>
  <c r="P158" i="13"/>
  <c r="R158" i="3"/>
  <c r="R158" i="13" s="1"/>
  <c r="H159" i="3"/>
  <c r="T159" i="13"/>
  <c r="V159" i="3"/>
  <c r="V159" i="13" s="1"/>
  <c r="I160" i="3"/>
  <c r="I160" i="13" s="1"/>
  <c r="U160" i="13"/>
  <c r="W160" i="3"/>
  <c r="V160" i="3"/>
  <c r="V160" i="13" s="1"/>
  <c r="H163" i="3"/>
  <c r="H163" i="13" s="1"/>
  <c r="P167" i="13"/>
  <c r="R167" i="3"/>
  <c r="Q168" i="13"/>
  <c r="S168" i="3"/>
  <c r="S168" i="13" s="1"/>
  <c r="R168" i="3"/>
  <c r="R168" i="13" s="1"/>
  <c r="N173" i="3"/>
  <c r="N173" i="13" s="1"/>
  <c r="O174" i="3"/>
  <c r="O174" i="13" s="1"/>
  <c r="T175" i="13"/>
  <c r="V175" i="3"/>
  <c r="V175" i="13" s="1"/>
  <c r="I176" i="3"/>
  <c r="I176" i="13" s="1"/>
  <c r="U176" i="13"/>
  <c r="W176" i="3"/>
  <c r="W176" i="13" s="1"/>
  <c r="V176" i="3"/>
  <c r="V176" i="13" s="1"/>
  <c r="R11" i="6"/>
  <c r="R23" i="6"/>
  <c r="R28" i="6"/>
  <c r="P50" i="6"/>
  <c r="AT50" i="6"/>
  <c r="AS50" i="6"/>
  <c r="R56" i="6"/>
  <c r="AT64" i="6"/>
  <c r="AS64" i="6"/>
  <c r="R67" i="6"/>
  <c r="AN72" i="6"/>
  <c r="AN76" i="6"/>
  <c r="R79" i="6"/>
  <c r="AT98" i="6"/>
  <c r="AS98" i="6"/>
  <c r="R99" i="6"/>
  <c r="R101" i="6"/>
  <c r="AI101" i="6"/>
  <c r="E106" i="6"/>
  <c r="W106" i="6" s="1"/>
  <c r="AO106" i="6"/>
  <c r="W109" i="6"/>
  <c r="O109" i="6"/>
  <c r="AL109" i="6"/>
  <c r="AH109" i="6"/>
  <c r="AI109" i="6" s="1"/>
  <c r="AD109" i="6"/>
  <c r="AE109" i="6" s="1"/>
  <c r="V109" i="6"/>
  <c r="N109" i="6"/>
  <c r="U109" i="6"/>
  <c r="M109" i="6"/>
  <c r="S109" i="6" s="1"/>
  <c r="E116" i="6"/>
  <c r="R123" i="6"/>
  <c r="R131" i="6"/>
  <c r="E146" i="6"/>
  <c r="R150" i="6"/>
  <c r="AT151" i="6"/>
  <c r="R151" i="6"/>
  <c r="AS151" i="6"/>
  <c r="E158" i="6"/>
  <c r="R163" i="6"/>
  <c r="E172" i="6"/>
  <c r="R175" i="6"/>
  <c r="W242" i="6"/>
  <c r="O242" i="6"/>
  <c r="AL242" i="6"/>
  <c r="AH242" i="6"/>
  <c r="AI242" i="6" s="1"/>
  <c r="AD242" i="6"/>
  <c r="AE242" i="6" s="1"/>
  <c r="V242" i="6"/>
  <c r="N242" i="6"/>
  <c r="U242" i="6"/>
  <c r="M242" i="6"/>
  <c r="R310" i="6"/>
  <c r="N160" i="3"/>
  <c r="N160" i="13" s="1"/>
  <c r="O161" i="3"/>
  <c r="O161" i="13" s="1"/>
  <c r="H162" i="3"/>
  <c r="I163" i="3"/>
  <c r="I163" i="13" s="1"/>
  <c r="N164" i="3"/>
  <c r="N164" i="13" s="1"/>
  <c r="O165" i="3"/>
  <c r="O165" i="13" s="1"/>
  <c r="H166" i="3"/>
  <c r="H166" i="13" s="1"/>
  <c r="I167" i="3"/>
  <c r="I167" i="13" s="1"/>
  <c r="N168" i="3"/>
  <c r="N168" i="13" s="1"/>
  <c r="O169" i="3"/>
  <c r="O169" i="13" s="1"/>
  <c r="H170" i="3"/>
  <c r="H170" i="13" s="1"/>
  <c r="I171" i="3"/>
  <c r="I171" i="13" s="1"/>
  <c r="N172" i="3"/>
  <c r="N172" i="13" s="1"/>
  <c r="O173" i="3"/>
  <c r="O173" i="13" s="1"/>
  <c r="H174" i="3"/>
  <c r="I175" i="3"/>
  <c r="I175" i="13" s="1"/>
  <c r="N176" i="3"/>
  <c r="N176" i="13" s="1"/>
  <c r="O177" i="3"/>
  <c r="O177" i="13" s="1"/>
  <c r="H178" i="3"/>
  <c r="I179" i="3"/>
  <c r="I179" i="13" s="1"/>
  <c r="N180" i="3"/>
  <c r="N180" i="13" s="1"/>
  <c r="R180" i="3"/>
  <c r="R180" i="13" s="1"/>
  <c r="V180" i="3"/>
  <c r="V180" i="13" s="1"/>
  <c r="O181" i="3"/>
  <c r="O181" i="13" s="1"/>
  <c r="H182" i="3"/>
  <c r="I183" i="3"/>
  <c r="I183" i="13" s="1"/>
  <c r="N184" i="3"/>
  <c r="N184" i="13" s="1"/>
  <c r="R184" i="3"/>
  <c r="V184" i="3"/>
  <c r="V184" i="13" s="1"/>
  <c r="O185" i="3"/>
  <c r="O185" i="13" s="1"/>
  <c r="H186" i="3"/>
  <c r="H186" i="13" s="1"/>
  <c r="I187" i="3"/>
  <c r="I187" i="13" s="1"/>
  <c r="N188" i="3"/>
  <c r="N188" i="13" s="1"/>
  <c r="R188" i="3"/>
  <c r="R188" i="13" s="1"/>
  <c r="V188" i="3"/>
  <c r="V188" i="13" s="1"/>
  <c r="O189" i="3"/>
  <c r="O189" i="13" s="1"/>
  <c r="H190" i="3"/>
  <c r="I191" i="3"/>
  <c r="I191" i="13" s="1"/>
  <c r="N192" i="3"/>
  <c r="N192" i="13" s="1"/>
  <c r="R192" i="3"/>
  <c r="V192" i="3"/>
  <c r="V192" i="13" s="1"/>
  <c r="O193" i="3"/>
  <c r="O193" i="13" s="1"/>
  <c r="H194" i="3"/>
  <c r="I195" i="3"/>
  <c r="I195" i="13" s="1"/>
  <c r="N196" i="3"/>
  <c r="N196" i="13" s="1"/>
  <c r="R196" i="3"/>
  <c r="R196" i="13" s="1"/>
  <c r="V196" i="3"/>
  <c r="V196" i="13" s="1"/>
  <c r="O197" i="3"/>
  <c r="O197" i="13" s="1"/>
  <c r="H198" i="3"/>
  <c r="I199" i="3"/>
  <c r="I199" i="13" s="1"/>
  <c r="N200" i="3"/>
  <c r="N200" i="13" s="1"/>
  <c r="R200" i="3"/>
  <c r="V200" i="3"/>
  <c r="V200" i="13" s="1"/>
  <c r="O201" i="3"/>
  <c r="O201" i="13" s="1"/>
  <c r="H202" i="3"/>
  <c r="H202" i="13" s="1"/>
  <c r="I203" i="3"/>
  <c r="I203" i="13" s="1"/>
  <c r="N204" i="3"/>
  <c r="N204" i="13" s="1"/>
  <c r="R204" i="3"/>
  <c r="R204" i="13" s="1"/>
  <c r="V204" i="3"/>
  <c r="V204" i="13" s="1"/>
  <c r="O205" i="3"/>
  <c r="O205" i="13" s="1"/>
  <c r="H206" i="3"/>
  <c r="I207" i="3"/>
  <c r="I207" i="13" s="1"/>
  <c r="N208" i="3"/>
  <c r="N208" i="13" s="1"/>
  <c r="R208" i="3"/>
  <c r="R208" i="13" s="1"/>
  <c r="V208" i="3"/>
  <c r="V208" i="13" s="1"/>
  <c r="O209" i="3"/>
  <c r="O209" i="13" s="1"/>
  <c r="H210" i="3"/>
  <c r="I211" i="3"/>
  <c r="N212" i="3"/>
  <c r="N212" i="13" s="1"/>
  <c r="R212" i="3"/>
  <c r="R212" i="13" s="1"/>
  <c r="V212" i="3"/>
  <c r="V212" i="13" s="1"/>
  <c r="O213" i="3"/>
  <c r="O213" i="13" s="1"/>
  <c r="H214" i="3"/>
  <c r="I215" i="3"/>
  <c r="I215" i="13" s="1"/>
  <c r="N216" i="3"/>
  <c r="N216" i="13" s="1"/>
  <c r="R216" i="3"/>
  <c r="R216" i="13" s="1"/>
  <c r="V216" i="3"/>
  <c r="V216" i="13" s="1"/>
  <c r="O217" i="3"/>
  <c r="O217" i="13" s="1"/>
  <c r="H218" i="3"/>
  <c r="H218" i="13" s="1"/>
  <c r="I219" i="3"/>
  <c r="N220" i="3"/>
  <c r="N220" i="13" s="1"/>
  <c r="O221" i="3"/>
  <c r="O221" i="13" s="1"/>
  <c r="H222" i="3"/>
  <c r="I223" i="3"/>
  <c r="N224" i="3"/>
  <c r="N224" i="13" s="1"/>
  <c r="O225" i="3"/>
  <c r="O225" i="13" s="1"/>
  <c r="H226" i="3"/>
  <c r="I227" i="3"/>
  <c r="N228" i="3"/>
  <c r="N228" i="13" s="1"/>
  <c r="O229" i="3"/>
  <c r="O229" i="13" s="1"/>
  <c r="H230" i="3"/>
  <c r="H230" i="13" s="1"/>
  <c r="I231" i="3"/>
  <c r="I231" i="13" s="1"/>
  <c r="N232" i="3"/>
  <c r="N232" i="13" s="1"/>
  <c r="O233" i="3"/>
  <c r="O233" i="13" s="1"/>
  <c r="H234" i="3"/>
  <c r="H234" i="13" s="1"/>
  <c r="I235" i="3"/>
  <c r="I235" i="13" s="1"/>
  <c r="N236" i="3"/>
  <c r="N236" i="13" s="1"/>
  <c r="O237" i="3"/>
  <c r="O237" i="13" s="1"/>
  <c r="H238" i="3"/>
  <c r="I239" i="3"/>
  <c r="I239" i="13" s="1"/>
  <c r="N240" i="3"/>
  <c r="N240" i="13" s="1"/>
  <c r="O241" i="3"/>
  <c r="O241" i="13" s="1"/>
  <c r="H242" i="3"/>
  <c r="I243" i="3"/>
  <c r="I243" i="13" s="1"/>
  <c r="N244" i="3"/>
  <c r="N244" i="13" s="1"/>
  <c r="O245" i="3"/>
  <c r="O245" i="13" s="1"/>
  <c r="H246" i="3"/>
  <c r="H246" i="13" s="1"/>
  <c r="I247" i="3"/>
  <c r="N248" i="3"/>
  <c r="N248" i="13" s="1"/>
  <c r="R248" i="3"/>
  <c r="R248" i="13" s="1"/>
  <c r="V248" i="3"/>
  <c r="V248" i="13" s="1"/>
  <c r="O249" i="3"/>
  <c r="O249" i="13" s="1"/>
  <c r="H250" i="3"/>
  <c r="I251" i="3"/>
  <c r="I251" i="13" s="1"/>
  <c r="N252" i="3"/>
  <c r="N252" i="13" s="1"/>
  <c r="R252" i="3"/>
  <c r="R252" i="13" s="1"/>
  <c r="V252" i="3"/>
  <c r="V252" i="13" s="1"/>
  <c r="O253" i="3"/>
  <c r="O253" i="13" s="1"/>
  <c r="H254" i="3"/>
  <c r="I255" i="3"/>
  <c r="N256" i="3"/>
  <c r="N256" i="13" s="1"/>
  <c r="R256" i="3"/>
  <c r="R256" i="13" s="1"/>
  <c r="V256" i="3"/>
  <c r="V256" i="13" s="1"/>
  <c r="O257" i="3"/>
  <c r="O257" i="13" s="1"/>
  <c r="H258" i="3"/>
  <c r="I259" i="3"/>
  <c r="I259" i="13" s="1"/>
  <c r="N260" i="3"/>
  <c r="N260" i="13" s="1"/>
  <c r="O261" i="3"/>
  <c r="O261" i="13" s="1"/>
  <c r="H262" i="3"/>
  <c r="I263" i="3"/>
  <c r="I263" i="13" s="1"/>
  <c r="N264" i="3"/>
  <c r="N264" i="13" s="1"/>
  <c r="O265" i="3"/>
  <c r="O265" i="13" s="1"/>
  <c r="H266" i="3"/>
  <c r="I267" i="3"/>
  <c r="I267" i="13" s="1"/>
  <c r="N268" i="3"/>
  <c r="N268" i="13" s="1"/>
  <c r="O269" i="3"/>
  <c r="O269" i="13" s="1"/>
  <c r="H270" i="3"/>
  <c r="I271" i="3"/>
  <c r="I271" i="13" s="1"/>
  <c r="N272" i="3"/>
  <c r="N272" i="13" s="1"/>
  <c r="O273" i="3"/>
  <c r="O273" i="13" s="1"/>
  <c r="H274" i="3"/>
  <c r="I275" i="3"/>
  <c r="I275" i="13" s="1"/>
  <c r="N276" i="3"/>
  <c r="N276" i="13" s="1"/>
  <c r="O277" i="3"/>
  <c r="O277" i="13" s="1"/>
  <c r="H278" i="3"/>
  <c r="I279" i="3"/>
  <c r="I279" i="13" s="1"/>
  <c r="N280" i="3"/>
  <c r="N280" i="13" s="1"/>
  <c r="O281" i="3"/>
  <c r="O281" i="13" s="1"/>
  <c r="H282" i="3"/>
  <c r="I283" i="3"/>
  <c r="I283" i="13" s="1"/>
  <c r="N284" i="3"/>
  <c r="N284" i="13" s="1"/>
  <c r="O285" i="3"/>
  <c r="O285" i="13" s="1"/>
  <c r="H286" i="3"/>
  <c r="I287" i="3"/>
  <c r="I287" i="13" s="1"/>
  <c r="N288" i="3"/>
  <c r="N288" i="13" s="1"/>
  <c r="O289" i="3"/>
  <c r="O289" i="13" s="1"/>
  <c r="H290" i="3"/>
  <c r="I291" i="3"/>
  <c r="I291" i="13" s="1"/>
  <c r="N292" i="3"/>
  <c r="N292" i="13" s="1"/>
  <c r="O293" i="3"/>
  <c r="O293" i="13" s="1"/>
  <c r="H294" i="3"/>
  <c r="I295" i="3"/>
  <c r="I295" i="13" s="1"/>
  <c r="N296" i="3"/>
  <c r="N296" i="13" s="1"/>
  <c r="O297" i="3"/>
  <c r="O297" i="13" s="1"/>
  <c r="H298" i="3"/>
  <c r="I299" i="3"/>
  <c r="I299" i="13" s="1"/>
  <c r="N300" i="3"/>
  <c r="N300" i="13" s="1"/>
  <c r="O301" i="3"/>
  <c r="O301" i="13" s="1"/>
  <c r="H302" i="3"/>
  <c r="I303" i="3"/>
  <c r="I303" i="13" s="1"/>
  <c r="N304" i="3"/>
  <c r="N304" i="13" s="1"/>
  <c r="O305" i="3"/>
  <c r="H306" i="3"/>
  <c r="I307" i="3"/>
  <c r="I307" i="13" s="1"/>
  <c r="N308" i="3"/>
  <c r="N308" i="13" s="1"/>
  <c r="O309" i="3"/>
  <c r="O309" i="13" s="1"/>
  <c r="H310" i="3"/>
  <c r="I311" i="3"/>
  <c r="I311" i="13" s="1"/>
  <c r="N312" i="3"/>
  <c r="N312" i="13" s="1"/>
  <c r="O313" i="3"/>
  <c r="O313" i="13" s="1"/>
  <c r="H314" i="3"/>
  <c r="I315" i="3"/>
  <c r="I315" i="13" s="1"/>
  <c r="N316" i="3"/>
  <c r="N316" i="13" s="1"/>
  <c r="O317" i="3"/>
  <c r="H318" i="3"/>
  <c r="I319" i="3"/>
  <c r="I319" i="13" s="1"/>
  <c r="N320" i="3"/>
  <c r="N320" i="13" s="1"/>
  <c r="O321" i="3"/>
  <c r="H322" i="3"/>
  <c r="I323" i="3"/>
  <c r="I323" i="13" s="1"/>
  <c r="N324" i="3"/>
  <c r="N324" i="13" s="1"/>
  <c r="O325" i="3"/>
  <c r="H326" i="3"/>
  <c r="I327" i="3"/>
  <c r="I327" i="13" s="1"/>
  <c r="N328" i="3"/>
  <c r="N328" i="13" s="1"/>
  <c r="O329" i="3"/>
  <c r="H330" i="3"/>
  <c r="I331" i="3"/>
  <c r="I331" i="13" s="1"/>
  <c r="N332" i="3"/>
  <c r="N332" i="13" s="1"/>
  <c r="O333" i="3"/>
  <c r="O333" i="13" s="1"/>
  <c r="H334" i="3"/>
  <c r="I335" i="3"/>
  <c r="I335" i="13" s="1"/>
  <c r="N336" i="3"/>
  <c r="N336" i="13" s="1"/>
  <c r="O337" i="3"/>
  <c r="H338" i="3"/>
  <c r="I339" i="3"/>
  <c r="I339" i="13" s="1"/>
  <c r="N340" i="3"/>
  <c r="N340" i="13" s="1"/>
  <c r="O341" i="3"/>
  <c r="H342" i="3"/>
  <c r="I343" i="3"/>
  <c r="I343" i="13" s="1"/>
  <c r="N344" i="3"/>
  <c r="N344" i="13" s="1"/>
  <c r="O345" i="3"/>
  <c r="H346" i="3"/>
  <c r="I347" i="3"/>
  <c r="I347" i="13" s="1"/>
  <c r="N348" i="3"/>
  <c r="N348" i="13" s="1"/>
  <c r="O349" i="3"/>
  <c r="H350" i="3"/>
  <c r="I351" i="3"/>
  <c r="I351" i="13" s="1"/>
  <c r="N352" i="3"/>
  <c r="N352" i="13" s="1"/>
  <c r="O353" i="3"/>
  <c r="H354" i="3"/>
  <c r="I355" i="3"/>
  <c r="I355" i="13" s="1"/>
  <c r="N356" i="3"/>
  <c r="N356" i="13" s="1"/>
  <c r="O357" i="3"/>
  <c r="H358" i="3"/>
  <c r="I359" i="3"/>
  <c r="I359" i="13" s="1"/>
  <c r="N360" i="3"/>
  <c r="N360" i="13" s="1"/>
  <c r="O361" i="3"/>
  <c r="H362" i="3"/>
  <c r="I363" i="3"/>
  <c r="I363" i="13" s="1"/>
  <c r="N364" i="3"/>
  <c r="N364" i="13" s="1"/>
  <c r="O365" i="3"/>
  <c r="O365" i="13" s="1"/>
  <c r="H366" i="3"/>
  <c r="I367" i="3"/>
  <c r="I367" i="13" s="1"/>
  <c r="N368" i="3"/>
  <c r="N368" i="13" s="1"/>
  <c r="O369" i="3"/>
  <c r="O369" i="13" s="1"/>
  <c r="H370" i="3"/>
  <c r="I371" i="3"/>
  <c r="I371" i="13" s="1"/>
  <c r="N372" i="3"/>
  <c r="N372" i="13" s="1"/>
  <c r="R372" i="3"/>
  <c r="R372" i="13" s="1"/>
  <c r="V372" i="3"/>
  <c r="V372" i="13" s="1"/>
  <c r="O373" i="3"/>
  <c r="O373" i="13" s="1"/>
  <c r="H374" i="3"/>
  <c r="H374" i="13" s="1"/>
  <c r="I375" i="3"/>
  <c r="I375" i="13" s="1"/>
  <c r="N376" i="3"/>
  <c r="N376" i="13" s="1"/>
  <c r="R376" i="3"/>
  <c r="R376" i="13" s="1"/>
  <c r="V376" i="3"/>
  <c r="V376" i="13" s="1"/>
  <c r="O377" i="3"/>
  <c r="O377" i="13" s="1"/>
  <c r="H378" i="3"/>
  <c r="I379" i="3"/>
  <c r="I379" i="13" s="1"/>
  <c r="N380" i="3"/>
  <c r="N380" i="13" s="1"/>
  <c r="O381" i="3"/>
  <c r="O381" i="13" s="1"/>
  <c r="H382" i="3"/>
  <c r="I383" i="3"/>
  <c r="I383" i="13" s="1"/>
  <c r="N384" i="3"/>
  <c r="N384" i="13" s="1"/>
  <c r="O385" i="3"/>
  <c r="O385" i="13" s="1"/>
  <c r="H386" i="3"/>
  <c r="I387" i="3"/>
  <c r="I387" i="13" s="1"/>
  <c r="N388" i="3"/>
  <c r="N388" i="13" s="1"/>
  <c r="O389" i="3"/>
  <c r="O389" i="13" s="1"/>
  <c r="H390" i="3"/>
  <c r="I391" i="3"/>
  <c r="I391" i="13" s="1"/>
  <c r="N392" i="3"/>
  <c r="N392" i="13" s="1"/>
  <c r="O393" i="3"/>
  <c r="O393" i="13" s="1"/>
  <c r="H394" i="3"/>
  <c r="I395" i="3"/>
  <c r="I395" i="13" s="1"/>
  <c r="N396" i="3"/>
  <c r="N396" i="13" s="1"/>
  <c r="O397" i="3"/>
  <c r="O397" i="13" s="1"/>
  <c r="H398" i="3"/>
  <c r="I399" i="3"/>
  <c r="I399" i="13" s="1"/>
  <c r="N400" i="3"/>
  <c r="N400" i="13" s="1"/>
  <c r="O401" i="3"/>
  <c r="O401" i="13" s="1"/>
  <c r="H402" i="3"/>
  <c r="I403" i="3"/>
  <c r="I403" i="13" s="1"/>
  <c r="N404" i="3"/>
  <c r="N404" i="13" s="1"/>
  <c r="O405" i="3"/>
  <c r="O405" i="13" s="1"/>
  <c r="H406" i="3"/>
  <c r="I407" i="3"/>
  <c r="I407" i="13" s="1"/>
  <c r="N408" i="3"/>
  <c r="N408" i="13" s="1"/>
  <c r="O409" i="3"/>
  <c r="O409" i="13" s="1"/>
  <c r="H410" i="3"/>
  <c r="I411" i="3"/>
  <c r="I411" i="13" s="1"/>
  <c r="N412" i="3"/>
  <c r="N412" i="13" s="1"/>
  <c r="O413" i="3"/>
  <c r="O413" i="13" s="1"/>
  <c r="H414" i="3"/>
  <c r="I415" i="3"/>
  <c r="I415" i="13" s="1"/>
  <c r="AB13" i="6"/>
  <c r="AB49" i="6"/>
  <c r="AB73" i="6"/>
  <c r="X97" i="6"/>
  <c r="AB97" i="6"/>
  <c r="AT97" i="6" s="1"/>
  <c r="P101" i="6"/>
  <c r="X101" i="6"/>
  <c r="AB101" i="6"/>
  <c r="AT101" i="6" s="1"/>
  <c r="P109" i="6"/>
  <c r="X109" i="6"/>
  <c r="AB109" i="6"/>
  <c r="AT109" i="6" s="1"/>
  <c r="AB157" i="6"/>
  <c r="X161" i="6"/>
  <c r="AB161" i="6"/>
  <c r="AT161" i="6" s="1"/>
  <c r="R180" i="6"/>
  <c r="R181" i="6"/>
  <c r="Q181" i="6"/>
  <c r="AT181" i="6" s="1"/>
  <c r="E182" i="6"/>
  <c r="M182" i="6" s="1"/>
  <c r="H233" i="10"/>
  <c r="H36" i="10"/>
  <c r="R189" i="6"/>
  <c r="E190" i="6"/>
  <c r="D197" i="6"/>
  <c r="E197" i="6" s="1"/>
  <c r="G197" i="6"/>
  <c r="C197" i="6"/>
  <c r="AN197" i="6" s="1"/>
  <c r="H65" i="10"/>
  <c r="R198" i="6"/>
  <c r="D209" i="6"/>
  <c r="E209" i="6" s="1"/>
  <c r="G209" i="6"/>
  <c r="C209" i="6"/>
  <c r="AN209" i="6" s="1"/>
  <c r="AP209" i="6"/>
  <c r="AO209" i="6"/>
  <c r="R210" i="6"/>
  <c r="C212" i="6"/>
  <c r="F212" i="6"/>
  <c r="H111" i="10"/>
  <c r="D225" i="6"/>
  <c r="E225" i="6" s="1"/>
  <c r="G225" i="6"/>
  <c r="C225" i="6"/>
  <c r="AP225" i="6"/>
  <c r="AO225" i="6"/>
  <c r="H196" i="10"/>
  <c r="R226" i="6"/>
  <c r="AF231" i="6"/>
  <c r="W235" i="6"/>
  <c r="AL235" i="6"/>
  <c r="H149" i="10"/>
  <c r="H286" i="10"/>
  <c r="D248" i="6"/>
  <c r="G248" i="6"/>
  <c r="C255" i="6"/>
  <c r="AN255" i="6" s="1"/>
  <c r="F255" i="6"/>
  <c r="D256" i="6"/>
  <c r="G256" i="6"/>
  <c r="R260" i="6"/>
  <c r="H117" i="10"/>
  <c r="AQ265" i="6"/>
  <c r="AP265" i="6"/>
  <c r="AO265" i="6"/>
  <c r="C271" i="6"/>
  <c r="F271" i="6"/>
  <c r="D272" i="6"/>
  <c r="G272" i="6"/>
  <c r="H203" i="10"/>
  <c r="R290" i="6"/>
  <c r="AQ298" i="6"/>
  <c r="AP298" i="6"/>
  <c r="AF298" i="6"/>
  <c r="AO298" i="6"/>
  <c r="F299" i="6"/>
  <c r="D299" i="6"/>
  <c r="F302" i="6"/>
  <c r="U816" i="9" s="1"/>
  <c r="T816" i="9" s="1"/>
  <c r="D302" i="6"/>
  <c r="F307" i="6"/>
  <c r="U831" i="9" s="1"/>
  <c r="T831" i="9" s="1"/>
  <c r="D307" i="6"/>
  <c r="D309" i="6"/>
  <c r="E309" i="6" s="1"/>
  <c r="C309" i="6"/>
  <c r="G309" i="6"/>
  <c r="C346" i="6"/>
  <c r="AN346" i="6" s="1"/>
  <c r="F346" i="6"/>
  <c r="D346" i="6"/>
  <c r="D347" i="6"/>
  <c r="E347" i="6" s="1"/>
  <c r="G347" i="6"/>
  <c r="R374" i="6"/>
  <c r="AL385" i="6"/>
  <c r="AH385" i="6"/>
  <c r="AD385" i="6"/>
  <c r="V385" i="6"/>
  <c r="N385" i="6"/>
  <c r="U385" i="6"/>
  <c r="M385" i="6"/>
  <c r="W385" i="6"/>
  <c r="O385" i="6"/>
  <c r="R386" i="6"/>
  <c r="R409" i="6"/>
  <c r="R417" i="6"/>
  <c r="R425" i="6"/>
  <c r="R433" i="6"/>
  <c r="R441" i="6"/>
  <c r="AL456" i="6"/>
  <c r="AH456" i="6"/>
  <c r="AI456" i="6" s="1"/>
  <c r="AD456" i="6"/>
  <c r="AE456" i="6" s="1"/>
  <c r="V456" i="6"/>
  <c r="N456" i="6"/>
  <c r="U456" i="6"/>
  <c r="O456" i="6"/>
  <c r="M456" i="6"/>
  <c r="W456" i="6"/>
  <c r="R461" i="6"/>
  <c r="R462" i="6"/>
  <c r="R477" i="6"/>
  <c r="I70" i="3"/>
  <c r="I70" i="13" s="1"/>
  <c r="N71" i="3"/>
  <c r="N71" i="13" s="1"/>
  <c r="O72" i="3"/>
  <c r="O72" i="13" s="1"/>
  <c r="H73" i="3"/>
  <c r="Z73" i="3" s="1"/>
  <c r="I74" i="3"/>
  <c r="I74" i="13" s="1"/>
  <c r="N75" i="3"/>
  <c r="N75" i="13" s="1"/>
  <c r="O76" i="3"/>
  <c r="O76" i="13" s="1"/>
  <c r="H77" i="3"/>
  <c r="Z77" i="3" s="1"/>
  <c r="I78" i="3"/>
  <c r="I78" i="13" s="1"/>
  <c r="N79" i="3"/>
  <c r="N79" i="13" s="1"/>
  <c r="O80" i="3"/>
  <c r="O80" i="13" s="1"/>
  <c r="H81" i="3"/>
  <c r="I82" i="3"/>
  <c r="I82" i="13" s="1"/>
  <c r="N83" i="3"/>
  <c r="N83" i="13" s="1"/>
  <c r="O84" i="3"/>
  <c r="O84" i="13" s="1"/>
  <c r="H85" i="3"/>
  <c r="Z85" i="3" s="1"/>
  <c r="I86" i="3"/>
  <c r="I86" i="13" s="1"/>
  <c r="N87" i="3"/>
  <c r="N87" i="13" s="1"/>
  <c r="O88" i="3"/>
  <c r="O88" i="13" s="1"/>
  <c r="H89" i="3"/>
  <c r="Z89" i="3" s="1"/>
  <c r="I90" i="3"/>
  <c r="I90" i="13" s="1"/>
  <c r="N91" i="3"/>
  <c r="N91" i="13" s="1"/>
  <c r="O92" i="3"/>
  <c r="O92" i="13" s="1"/>
  <c r="H93" i="3"/>
  <c r="Z93" i="3" s="1"/>
  <c r="I94" i="3"/>
  <c r="I94" i="13" s="1"/>
  <c r="N95" i="3"/>
  <c r="N95" i="13" s="1"/>
  <c r="O96" i="3"/>
  <c r="O96" i="13" s="1"/>
  <c r="H97" i="3"/>
  <c r="I98" i="3"/>
  <c r="I98" i="13" s="1"/>
  <c r="N99" i="3"/>
  <c r="N99" i="13" s="1"/>
  <c r="O100" i="3"/>
  <c r="O100" i="13" s="1"/>
  <c r="H101" i="3"/>
  <c r="Z101" i="3" s="1"/>
  <c r="I102" i="3"/>
  <c r="I102" i="13" s="1"/>
  <c r="N103" i="3"/>
  <c r="N103" i="13" s="1"/>
  <c r="O104" i="3"/>
  <c r="O104" i="13" s="1"/>
  <c r="H105" i="3"/>
  <c r="Z105" i="3" s="1"/>
  <c r="I106" i="3"/>
  <c r="I106" i="13" s="1"/>
  <c r="N107" i="3"/>
  <c r="N107" i="13" s="1"/>
  <c r="O108" i="3"/>
  <c r="O108" i="13" s="1"/>
  <c r="H109" i="3"/>
  <c r="Z109" i="3" s="1"/>
  <c r="I110" i="3"/>
  <c r="I110" i="13" s="1"/>
  <c r="N111" i="3"/>
  <c r="N111" i="13" s="1"/>
  <c r="O112" i="3"/>
  <c r="O112" i="13" s="1"/>
  <c r="H113" i="3"/>
  <c r="I114" i="3"/>
  <c r="I114" i="13" s="1"/>
  <c r="N115" i="3"/>
  <c r="N115" i="13" s="1"/>
  <c r="O116" i="3"/>
  <c r="O116" i="13" s="1"/>
  <c r="H117" i="3"/>
  <c r="Z117" i="3" s="1"/>
  <c r="I118" i="3"/>
  <c r="I118" i="13" s="1"/>
  <c r="N119" i="3"/>
  <c r="N119" i="13" s="1"/>
  <c r="O120" i="3"/>
  <c r="O120" i="13" s="1"/>
  <c r="H121" i="3"/>
  <c r="Z121" i="3" s="1"/>
  <c r="I122" i="3"/>
  <c r="I122" i="13" s="1"/>
  <c r="N123" i="3"/>
  <c r="N123" i="13" s="1"/>
  <c r="O124" i="3"/>
  <c r="O124" i="13" s="1"/>
  <c r="H125" i="3"/>
  <c r="Z125" i="3" s="1"/>
  <c r="I126" i="3"/>
  <c r="I126" i="13" s="1"/>
  <c r="N127" i="3"/>
  <c r="N127" i="13" s="1"/>
  <c r="O128" i="3"/>
  <c r="O128" i="13" s="1"/>
  <c r="H129" i="3"/>
  <c r="I130" i="3"/>
  <c r="I130" i="13" s="1"/>
  <c r="N131" i="3"/>
  <c r="N131" i="13" s="1"/>
  <c r="O132" i="3"/>
  <c r="O132" i="13" s="1"/>
  <c r="H133" i="3"/>
  <c r="Z133" i="3" s="1"/>
  <c r="I134" i="3"/>
  <c r="I134" i="13" s="1"/>
  <c r="N135" i="3"/>
  <c r="N135" i="13" s="1"/>
  <c r="O136" i="3"/>
  <c r="O136" i="13" s="1"/>
  <c r="H137" i="3"/>
  <c r="Z137" i="3" s="1"/>
  <c r="I138" i="3"/>
  <c r="I138" i="13" s="1"/>
  <c r="N139" i="3"/>
  <c r="N139" i="13" s="1"/>
  <c r="O140" i="3"/>
  <c r="O140" i="13" s="1"/>
  <c r="H141" i="3"/>
  <c r="Z141" i="3" s="1"/>
  <c r="I142" i="3"/>
  <c r="I142" i="13" s="1"/>
  <c r="N143" i="3"/>
  <c r="N143" i="13" s="1"/>
  <c r="O144" i="3"/>
  <c r="O144" i="13" s="1"/>
  <c r="H145" i="3"/>
  <c r="I146" i="3"/>
  <c r="I146" i="13" s="1"/>
  <c r="N147" i="3"/>
  <c r="N147" i="13" s="1"/>
  <c r="O148" i="3"/>
  <c r="O148" i="13" s="1"/>
  <c r="H149" i="3"/>
  <c r="Z149" i="3" s="1"/>
  <c r="I150" i="3"/>
  <c r="I150" i="13" s="1"/>
  <c r="N151" i="3"/>
  <c r="N151" i="13" s="1"/>
  <c r="O152" i="3"/>
  <c r="O152" i="13" s="1"/>
  <c r="H153" i="3"/>
  <c r="Z153" i="3" s="1"/>
  <c r="I154" i="3"/>
  <c r="I154" i="13" s="1"/>
  <c r="N155" i="3"/>
  <c r="N155" i="13" s="1"/>
  <c r="O156" i="3"/>
  <c r="O156" i="13" s="1"/>
  <c r="H157" i="3"/>
  <c r="Z157" i="3" s="1"/>
  <c r="I158" i="3"/>
  <c r="I158" i="13" s="1"/>
  <c r="N159" i="3"/>
  <c r="N159" i="13" s="1"/>
  <c r="O160" i="3"/>
  <c r="O160" i="13" s="1"/>
  <c r="H161" i="3"/>
  <c r="Z161" i="3" s="1"/>
  <c r="I162" i="3"/>
  <c r="I162" i="13" s="1"/>
  <c r="N163" i="3"/>
  <c r="N163" i="13" s="1"/>
  <c r="O164" i="3"/>
  <c r="O164" i="13" s="1"/>
  <c r="H165" i="3"/>
  <c r="Z165" i="3" s="1"/>
  <c r="I166" i="3"/>
  <c r="I166" i="13" s="1"/>
  <c r="N167" i="3"/>
  <c r="N167" i="13" s="1"/>
  <c r="O168" i="3"/>
  <c r="O168" i="13" s="1"/>
  <c r="H169" i="3"/>
  <c r="Z169" i="3" s="1"/>
  <c r="I170" i="3"/>
  <c r="I170" i="13" s="1"/>
  <c r="N171" i="3"/>
  <c r="N171" i="13" s="1"/>
  <c r="O172" i="3"/>
  <c r="O172" i="13" s="1"/>
  <c r="H173" i="3"/>
  <c r="Z173" i="3" s="1"/>
  <c r="I174" i="3"/>
  <c r="I174" i="13" s="1"/>
  <c r="N175" i="3"/>
  <c r="N175" i="13" s="1"/>
  <c r="O176" i="3"/>
  <c r="O176" i="13" s="1"/>
  <c r="H177" i="3"/>
  <c r="Z177" i="3" s="1"/>
  <c r="I178" i="3"/>
  <c r="I178" i="13" s="1"/>
  <c r="N179" i="3"/>
  <c r="N179" i="13" s="1"/>
  <c r="R179" i="3"/>
  <c r="R179" i="13" s="1"/>
  <c r="V179" i="3"/>
  <c r="V179" i="13" s="1"/>
  <c r="O180" i="3"/>
  <c r="O180" i="13" s="1"/>
  <c r="S180" i="3"/>
  <c r="S180" i="13" s="1"/>
  <c r="W180" i="3"/>
  <c r="W180" i="13" s="1"/>
  <c r="H181" i="3"/>
  <c r="I182" i="3"/>
  <c r="I182" i="13" s="1"/>
  <c r="N183" i="3"/>
  <c r="N183" i="13" s="1"/>
  <c r="R183" i="3"/>
  <c r="R183" i="13" s="1"/>
  <c r="V183" i="3"/>
  <c r="V183" i="13" s="1"/>
  <c r="O184" i="3"/>
  <c r="O184" i="13" s="1"/>
  <c r="S184" i="3"/>
  <c r="S184" i="13" s="1"/>
  <c r="W184" i="3"/>
  <c r="W184" i="13" s="1"/>
  <c r="H185" i="3"/>
  <c r="H185" i="13" s="1"/>
  <c r="I186" i="3"/>
  <c r="I186" i="13" s="1"/>
  <c r="N187" i="3"/>
  <c r="N187" i="13" s="1"/>
  <c r="R187" i="3"/>
  <c r="R187" i="13" s="1"/>
  <c r="V187" i="3"/>
  <c r="V187" i="13" s="1"/>
  <c r="O188" i="3"/>
  <c r="O188" i="13" s="1"/>
  <c r="S188" i="3"/>
  <c r="S188" i="13" s="1"/>
  <c r="W188" i="3"/>
  <c r="W188" i="13" s="1"/>
  <c r="H189" i="3"/>
  <c r="I190" i="3"/>
  <c r="I190" i="13" s="1"/>
  <c r="N191" i="3"/>
  <c r="N191" i="13" s="1"/>
  <c r="R191" i="3"/>
  <c r="R191" i="13" s="1"/>
  <c r="V191" i="3"/>
  <c r="V191" i="13" s="1"/>
  <c r="O192" i="3"/>
  <c r="O192" i="13" s="1"/>
  <c r="S192" i="3"/>
  <c r="S192" i="13" s="1"/>
  <c r="W192" i="3"/>
  <c r="W192" i="13" s="1"/>
  <c r="H193" i="3"/>
  <c r="I194" i="3"/>
  <c r="I194" i="13" s="1"/>
  <c r="N195" i="3"/>
  <c r="N195" i="13" s="1"/>
  <c r="R195" i="3"/>
  <c r="R195" i="13" s="1"/>
  <c r="V195" i="3"/>
  <c r="V195" i="13" s="1"/>
  <c r="O196" i="3"/>
  <c r="O196" i="13" s="1"/>
  <c r="S196" i="3"/>
  <c r="S196" i="13" s="1"/>
  <c r="W196" i="3"/>
  <c r="W196" i="13" s="1"/>
  <c r="H197" i="3"/>
  <c r="I198" i="3"/>
  <c r="I198" i="13" s="1"/>
  <c r="N199" i="3"/>
  <c r="N199" i="13" s="1"/>
  <c r="R199" i="3"/>
  <c r="R199" i="13" s="1"/>
  <c r="V199" i="3"/>
  <c r="V199" i="13" s="1"/>
  <c r="O200" i="3"/>
  <c r="O200" i="13" s="1"/>
  <c r="S200" i="3"/>
  <c r="S200" i="13" s="1"/>
  <c r="W200" i="3"/>
  <c r="W200" i="13" s="1"/>
  <c r="H201" i="3"/>
  <c r="H201" i="13" s="1"/>
  <c r="I202" i="3"/>
  <c r="I202" i="13" s="1"/>
  <c r="N203" i="3"/>
  <c r="N203" i="13" s="1"/>
  <c r="R203" i="3"/>
  <c r="R203" i="13" s="1"/>
  <c r="V203" i="3"/>
  <c r="V203" i="13" s="1"/>
  <c r="O204" i="3"/>
  <c r="O204" i="13" s="1"/>
  <c r="S204" i="3"/>
  <c r="S204" i="13" s="1"/>
  <c r="W204" i="3"/>
  <c r="W204" i="13" s="1"/>
  <c r="H205" i="3"/>
  <c r="I206" i="3"/>
  <c r="I206" i="13" s="1"/>
  <c r="N207" i="3"/>
  <c r="N207" i="13" s="1"/>
  <c r="R207" i="3"/>
  <c r="R207" i="13" s="1"/>
  <c r="V207" i="3"/>
  <c r="V207" i="13" s="1"/>
  <c r="O208" i="3"/>
  <c r="O208" i="13" s="1"/>
  <c r="S208" i="3"/>
  <c r="S208" i="13" s="1"/>
  <c r="W208" i="3"/>
  <c r="W208" i="13" s="1"/>
  <c r="H209" i="3"/>
  <c r="I210" i="3"/>
  <c r="I210" i="13" s="1"/>
  <c r="N211" i="3"/>
  <c r="N211" i="13" s="1"/>
  <c r="R211" i="3"/>
  <c r="R211" i="13" s="1"/>
  <c r="V211" i="3"/>
  <c r="V211" i="13" s="1"/>
  <c r="O212" i="3"/>
  <c r="O212" i="13" s="1"/>
  <c r="S212" i="3"/>
  <c r="S212" i="13" s="1"/>
  <c r="W212" i="3"/>
  <c r="W212" i="13" s="1"/>
  <c r="H213" i="3"/>
  <c r="I214" i="3"/>
  <c r="I214" i="13" s="1"/>
  <c r="N215" i="3"/>
  <c r="N215" i="13" s="1"/>
  <c r="R215" i="3"/>
  <c r="R215" i="13" s="1"/>
  <c r="V215" i="3"/>
  <c r="V215" i="13" s="1"/>
  <c r="O216" i="3"/>
  <c r="O216" i="13" s="1"/>
  <c r="S216" i="3"/>
  <c r="S216" i="13" s="1"/>
  <c r="W216" i="3"/>
  <c r="W216" i="13" s="1"/>
  <c r="H217" i="3"/>
  <c r="H217" i="13" s="1"/>
  <c r="I218" i="3"/>
  <c r="I218" i="13" s="1"/>
  <c r="N219" i="3"/>
  <c r="N219" i="13" s="1"/>
  <c r="R219" i="3"/>
  <c r="R219" i="13" s="1"/>
  <c r="V219" i="3"/>
  <c r="V219" i="13" s="1"/>
  <c r="O220" i="3"/>
  <c r="O220" i="13" s="1"/>
  <c r="S220" i="3"/>
  <c r="S220" i="13" s="1"/>
  <c r="W220" i="3"/>
  <c r="W220" i="13" s="1"/>
  <c r="H221" i="3"/>
  <c r="I222" i="3"/>
  <c r="I222" i="13" s="1"/>
  <c r="N223" i="3"/>
  <c r="N223" i="13" s="1"/>
  <c r="R223" i="3"/>
  <c r="R223" i="13" s="1"/>
  <c r="V223" i="3"/>
  <c r="V223" i="13" s="1"/>
  <c r="O224" i="3"/>
  <c r="O224" i="13" s="1"/>
  <c r="S224" i="3"/>
  <c r="S224" i="13" s="1"/>
  <c r="W224" i="3"/>
  <c r="W224" i="13" s="1"/>
  <c r="H225" i="3"/>
  <c r="I226" i="3"/>
  <c r="I226" i="13" s="1"/>
  <c r="N227" i="3"/>
  <c r="N227" i="13" s="1"/>
  <c r="R227" i="3"/>
  <c r="R227" i="13" s="1"/>
  <c r="V227" i="3"/>
  <c r="V227" i="13" s="1"/>
  <c r="O228" i="3"/>
  <c r="O228" i="13" s="1"/>
  <c r="S228" i="3"/>
  <c r="S228" i="13" s="1"/>
  <c r="W228" i="3"/>
  <c r="W228" i="13" s="1"/>
  <c r="H229" i="3"/>
  <c r="I230" i="3"/>
  <c r="I230" i="13" s="1"/>
  <c r="N231" i="3"/>
  <c r="N231" i="13" s="1"/>
  <c r="R231" i="3"/>
  <c r="R231" i="13" s="1"/>
  <c r="V231" i="3"/>
  <c r="V231" i="13" s="1"/>
  <c r="O232" i="3"/>
  <c r="O232" i="13" s="1"/>
  <c r="S232" i="3"/>
  <c r="S232" i="13" s="1"/>
  <c r="W232" i="3"/>
  <c r="W232" i="13" s="1"/>
  <c r="H233" i="3"/>
  <c r="H233" i="13" s="1"/>
  <c r="I234" i="3"/>
  <c r="I234" i="13" s="1"/>
  <c r="N235" i="3"/>
  <c r="N235" i="13" s="1"/>
  <c r="R235" i="3"/>
  <c r="R235" i="13" s="1"/>
  <c r="V235" i="3"/>
  <c r="V235" i="13" s="1"/>
  <c r="O236" i="3"/>
  <c r="O236" i="13" s="1"/>
  <c r="S236" i="3"/>
  <c r="S236" i="13" s="1"/>
  <c r="W236" i="3"/>
  <c r="W236" i="13" s="1"/>
  <c r="H237" i="3"/>
  <c r="I238" i="3"/>
  <c r="I238" i="13" s="1"/>
  <c r="N239" i="3"/>
  <c r="N239" i="13" s="1"/>
  <c r="R239" i="3"/>
  <c r="R239" i="13" s="1"/>
  <c r="V239" i="3"/>
  <c r="V239" i="13" s="1"/>
  <c r="O240" i="3"/>
  <c r="O240" i="13" s="1"/>
  <c r="S240" i="3"/>
  <c r="S240" i="13" s="1"/>
  <c r="W240" i="3"/>
  <c r="W240" i="13" s="1"/>
  <c r="H241" i="3"/>
  <c r="I242" i="3"/>
  <c r="I242" i="13" s="1"/>
  <c r="N243" i="3"/>
  <c r="N243" i="13" s="1"/>
  <c r="R243" i="3"/>
  <c r="R243" i="13" s="1"/>
  <c r="V243" i="3"/>
  <c r="V243" i="13" s="1"/>
  <c r="O244" i="3"/>
  <c r="O244" i="13" s="1"/>
  <c r="S244" i="3"/>
  <c r="S244" i="13" s="1"/>
  <c r="W244" i="3"/>
  <c r="W244" i="13" s="1"/>
  <c r="H245" i="3"/>
  <c r="I246" i="3"/>
  <c r="I246" i="13" s="1"/>
  <c r="N247" i="3"/>
  <c r="N247" i="13" s="1"/>
  <c r="R247" i="3"/>
  <c r="R247" i="13" s="1"/>
  <c r="V247" i="3"/>
  <c r="V247" i="13" s="1"/>
  <c r="O248" i="3"/>
  <c r="O248" i="13" s="1"/>
  <c r="S248" i="3"/>
  <c r="S248" i="13" s="1"/>
  <c r="W248" i="3"/>
  <c r="W248" i="13" s="1"/>
  <c r="H249" i="3"/>
  <c r="H249" i="13" s="1"/>
  <c r="I250" i="3"/>
  <c r="I250" i="13" s="1"/>
  <c r="N251" i="3"/>
  <c r="N251" i="13" s="1"/>
  <c r="R251" i="3"/>
  <c r="R251" i="13" s="1"/>
  <c r="V251" i="3"/>
  <c r="V251" i="13" s="1"/>
  <c r="O252" i="3"/>
  <c r="O252" i="13" s="1"/>
  <c r="S252" i="3"/>
  <c r="S252" i="13" s="1"/>
  <c r="W252" i="3"/>
  <c r="W252" i="13" s="1"/>
  <c r="H253" i="3"/>
  <c r="I254" i="3"/>
  <c r="I254" i="13" s="1"/>
  <c r="N255" i="3"/>
  <c r="N255" i="13" s="1"/>
  <c r="R255" i="3"/>
  <c r="R255" i="13" s="1"/>
  <c r="V255" i="3"/>
  <c r="V255" i="13" s="1"/>
  <c r="O256" i="3"/>
  <c r="O256" i="13" s="1"/>
  <c r="S256" i="3"/>
  <c r="S256" i="13" s="1"/>
  <c r="W256" i="3"/>
  <c r="W256" i="13" s="1"/>
  <c r="H257" i="3"/>
  <c r="I258" i="3"/>
  <c r="I258" i="13" s="1"/>
  <c r="N259" i="3"/>
  <c r="N259" i="13" s="1"/>
  <c r="R259" i="3"/>
  <c r="R259" i="13" s="1"/>
  <c r="V259" i="3"/>
  <c r="V259" i="13" s="1"/>
  <c r="O260" i="3"/>
  <c r="O260" i="13" s="1"/>
  <c r="S260" i="3"/>
  <c r="S260" i="13" s="1"/>
  <c r="W260" i="3"/>
  <c r="W260" i="13" s="1"/>
  <c r="H261" i="3"/>
  <c r="I262" i="3"/>
  <c r="I262" i="13" s="1"/>
  <c r="N263" i="3"/>
  <c r="N263" i="13" s="1"/>
  <c r="R263" i="3"/>
  <c r="R263" i="13" s="1"/>
  <c r="V263" i="3"/>
  <c r="V263" i="13" s="1"/>
  <c r="O264" i="3"/>
  <c r="O264" i="13" s="1"/>
  <c r="S264" i="3"/>
  <c r="S264" i="13" s="1"/>
  <c r="W264" i="3"/>
  <c r="W264" i="13" s="1"/>
  <c r="H265" i="3"/>
  <c r="H265" i="13" s="1"/>
  <c r="I266" i="3"/>
  <c r="I266" i="13" s="1"/>
  <c r="N267" i="3"/>
  <c r="N267" i="13" s="1"/>
  <c r="R267" i="3"/>
  <c r="R267" i="13" s="1"/>
  <c r="V267" i="3"/>
  <c r="V267" i="13" s="1"/>
  <c r="O268" i="3"/>
  <c r="O268" i="13" s="1"/>
  <c r="S268" i="3"/>
  <c r="S268" i="13" s="1"/>
  <c r="W268" i="3"/>
  <c r="W268" i="13" s="1"/>
  <c r="H269" i="3"/>
  <c r="I270" i="3"/>
  <c r="I270" i="13" s="1"/>
  <c r="N271" i="3"/>
  <c r="N271" i="13" s="1"/>
  <c r="R271" i="3"/>
  <c r="R271" i="13" s="1"/>
  <c r="V271" i="3"/>
  <c r="V271" i="13" s="1"/>
  <c r="O272" i="3"/>
  <c r="O272" i="13" s="1"/>
  <c r="S272" i="3"/>
  <c r="S272" i="13" s="1"/>
  <c r="W272" i="3"/>
  <c r="W272" i="13" s="1"/>
  <c r="H273" i="3"/>
  <c r="I274" i="3"/>
  <c r="I274" i="13" s="1"/>
  <c r="N275" i="3"/>
  <c r="N275" i="13" s="1"/>
  <c r="R275" i="3"/>
  <c r="R275" i="13" s="1"/>
  <c r="V275" i="3"/>
  <c r="V275" i="13" s="1"/>
  <c r="O276" i="3"/>
  <c r="O276" i="13" s="1"/>
  <c r="S276" i="3"/>
  <c r="S276" i="13" s="1"/>
  <c r="W276" i="3"/>
  <c r="W276" i="13" s="1"/>
  <c r="H277" i="3"/>
  <c r="I278" i="3"/>
  <c r="I278" i="13" s="1"/>
  <c r="N279" i="3"/>
  <c r="N279" i="13" s="1"/>
  <c r="R279" i="3"/>
  <c r="R279" i="13" s="1"/>
  <c r="V279" i="3"/>
  <c r="V279" i="13" s="1"/>
  <c r="O280" i="3"/>
  <c r="O280" i="13" s="1"/>
  <c r="S280" i="3"/>
  <c r="S280" i="13" s="1"/>
  <c r="W280" i="3"/>
  <c r="W280" i="13" s="1"/>
  <c r="H281" i="3"/>
  <c r="H281" i="13" s="1"/>
  <c r="I282" i="3"/>
  <c r="I282" i="13" s="1"/>
  <c r="N283" i="3"/>
  <c r="N283" i="13" s="1"/>
  <c r="R283" i="3"/>
  <c r="R283" i="13" s="1"/>
  <c r="V283" i="3"/>
  <c r="V283" i="13" s="1"/>
  <c r="O284" i="3"/>
  <c r="O284" i="13" s="1"/>
  <c r="S284" i="3"/>
  <c r="S284" i="13" s="1"/>
  <c r="W284" i="3"/>
  <c r="W284" i="13" s="1"/>
  <c r="H285" i="3"/>
  <c r="I286" i="3"/>
  <c r="I286" i="13" s="1"/>
  <c r="N287" i="3"/>
  <c r="N287" i="13" s="1"/>
  <c r="R287" i="3"/>
  <c r="R287" i="13" s="1"/>
  <c r="V287" i="3"/>
  <c r="V287" i="13" s="1"/>
  <c r="O288" i="3"/>
  <c r="O288" i="13" s="1"/>
  <c r="S288" i="3"/>
  <c r="S288" i="13" s="1"/>
  <c r="W288" i="3"/>
  <c r="W288" i="13" s="1"/>
  <c r="H289" i="3"/>
  <c r="I290" i="3"/>
  <c r="I290" i="13" s="1"/>
  <c r="N291" i="3"/>
  <c r="N291" i="13" s="1"/>
  <c r="R291" i="3"/>
  <c r="R291" i="13" s="1"/>
  <c r="V291" i="3"/>
  <c r="V291" i="13" s="1"/>
  <c r="O292" i="3"/>
  <c r="O292" i="13" s="1"/>
  <c r="S292" i="3"/>
  <c r="S292" i="13" s="1"/>
  <c r="W292" i="3"/>
  <c r="W292" i="13" s="1"/>
  <c r="H293" i="3"/>
  <c r="I294" i="3"/>
  <c r="I294" i="13" s="1"/>
  <c r="N295" i="3"/>
  <c r="N295" i="13" s="1"/>
  <c r="R295" i="3"/>
  <c r="R295" i="13" s="1"/>
  <c r="V295" i="3"/>
  <c r="V295" i="13" s="1"/>
  <c r="O296" i="3"/>
  <c r="O296" i="13" s="1"/>
  <c r="S296" i="3"/>
  <c r="S296" i="13" s="1"/>
  <c r="W296" i="3"/>
  <c r="W296" i="13" s="1"/>
  <c r="H297" i="3"/>
  <c r="H297" i="13" s="1"/>
  <c r="I298" i="3"/>
  <c r="I298" i="13" s="1"/>
  <c r="N299" i="3"/>
  <c r="N299" i="13" s="1"/>
  <c r="R299" i="3"/>
  <c r="R299" i="13" s="1"/>
  <c r="V299" i="3"/>
  <c r="V299" i="13" s="1"/>
  <c r="O300" i="3"/>
  <c r="O300" i="13" s="1"/>
  <c r="S300" i="3"/>
  <c r="S300" i="13" s="1"/>
  <c r="W300" i="3"/>
  <c r="W300" i="13" s="1"/>
  <c r="H301" i="3"/>
  <c r="I302" i="3"/>
  <c r="I302" i="13" s="1"/>
  <c r="N303" i="3"/>
  <c r="N303" i="13" s="1"/>
  <c r="R303" i="3"/>
  <c r="R303" i="13" s="1"/>
  <c r="V303" i="3"/>
  <c r="V303" i="13" s="1"/>
  <c r="O304" i="3"/>
  <c r="O304" i="13" s="1"/>
  <c r="S304" i="3"/>
  <c r="S304" i="13" s="1"/>
  <c r="W304" i="3"/>
  <c r="W304" i="13" s="1"/>
  <c r="H305" i="3"/>
  <c r="I306" i="3"/>
  <c r="I306" i="13" s="1"/>
  <c r="N307" i="3"/>
  <c r="N307" i="13" s="1"/>
  <c r="R307" i="3"/>
  <c r="R307" i="13" s="1"/>
  <c r="V307" i="3"/>
  <c r="V307" i="13" s="1"/>
  <c r="O308" i="3"/>
  <c r="O308" i="13" s="1"/>
  <c r="S308" i="3"/>
  <c r="S308" i="13" s="1"/>
  <c r="W308" i="3"/>
  <c r="W308" i="13" s="1"/>
  <c r="H309" i="3"/>
  <c r="I310" i="3"/>
  <c r="I310" i="13" s="1"/>
  <c r="N311" i="3"/>
  <c r="N311" i="13" s="1"/>
  <c r="R311" i="3"/>
  <c r="R311" i="13" s="1"/>
  <c r="V311" i="3"/>
  <c r="V311" i="13" s="1"/>
  <c r="O312" i="3"/>
  <c r="O312" i="13" s="1"/>
  <c r="S312" i="3"/>
  <c r="S312" i="13" s="1"/>
  <c r="W312" i="3"/>
  <c r="W312" i="13" s="1"/>
  <c r="H313" i="3"/>
  <c r="H313" i="13" s="1"/>
  <c r="I314" i="3"/>
  <c r="I314" i="13" s="1"/>
  <c r="N315" i="3"/>
  <c r="N315" i="13" s="1"/>
  <c r="R315" i="3"/>
  <c r="R315" i="13" s="1"/>
  <c r="V315" i="3"/>
  <c r="V315" i="13" s="1"/>
  <c r="O316" i="3"/>
  <c r="O316" i="13" s="1"/>
  <c r="S316" i="3"/>
  <c r="S316" i="13" s="1"/>
  <c r="W316" i="3"/>
  <c r="W316" i="13" s="1"/>
  <c r="H317" i="3"/>
  <c r="I318" i="3"/>
  <c r="I318" i="13" s="1"/>
  <c r="N319" i="3"/>
  <c r="N319" i="13" s="1"/>
  <c r="R319" i="3"/>
  <c r="R319" i="13" s="1"/>
  <c r="V319" i="3"/>
  <c r="V319" i="13" s="1"/>
  <c r="O320" i="3"/>
  <c r="O320" i="13" s="1"/>
  <c r="S320" i="3"/>
  <c r="S320" i="13" s="1"/>
  <c r="W320" i="3"/>
  <c r="W320" i="13" s="1"/>
  <c r="H321" i="3"/>
  <c r="I322" i="3"/>
  <c r="I322" i="13" s="1"/>
  <c r="N323" i="3"/>
  <c r="N323" i="13" s="1"/>
  <c r="R323" i="3"/>
  <c r="R323" i="13" s="1"/>
  <c r="V323" i="3"/>
  <c r="V323" i="13" s="1"/>
  <c r="O324" i="3"/>
  <c r="O324" i="13" s="1"/>
  <c r="S324" i="3"/>
  <c r="S324" i="13" s="1"/>
  <c r="W324" i="3"/>
  <c r="W324" i="13" s="1"/>
  <c r="H325" i="3"/>
  <c r="I326" i="3"/>
  <c r="I326" i="13" s="1"/>
  <c r="N327" i="3"/>
  <c r="N327" i="13" s="1"/>
  <c r="R327" i="3"/>
  <c r="R327" i="13" s="1"/>
  <c r="V327" i="3"/>
  <c r="V327" i="13" s="1"/>
  <c r="O328" i="3"/>
  <c r="O328" i="13" s="1"/>
  <c r="S328" i="3"/>
  <c r="S328" i="13" s="1"/>
  <c r="W328" i="3"/>
  <c r="W328" i="13" s="1"/>
  <c r="H329" i="3"/>
  <c r="H329" i="13" s="1"/>
  <c r="I330" i="3"/>
  <c r="I330" i="13" s="1"/>
  <c r="N331" i="3"/>
  <c r="N331" i="13" s="1"/>
  <c r="R331" i="3"/>
  <c r="R331" i="13" s="1"/>
  <c r="V331" i="3"/>
  <c r="V331" i="13" s="1"/>
  <c r="O332" i="3"/>
  <c r="O332" i="13" s="1"/>
  <c r="S332" i="3"/>
  <c r="S332" i="13" s="1"/>
  <c r="W332" i="3"/>
  <c r="W332" i="13" s="1"/>
  <c r="H333" i="3"/>
  <c r="I334" i="3"/>
  <c r="I334" i="13" s="1"/>
  <c r="N335" i="3"/>
  <c r="N335" i="13" s="1"/>
  <c r="R335" i="3"/>
  <c r="R335" i="13" s="1"/>
  <c r="V335" i="3"/>
  <c r="V335" i="13" s="1"/>
  <c r="O336" i="3"/>
  <c r="O336" i="13" s="1"/>
  <c r="S336" i="3"/>
  <c r="S336" i="13" s="1"/>
  <c r="W336" i="3"/>
  <c r="W336" i="13" s="1"/>
  <c r="H337" i="3"/>
  <c r="I338" i="3"/>
  <c r="I338" i="13" s="1"/>
  <c r="N339" i="3"/>
  <c r="N339" i="13" s="1"/>
  <c r="R339" i="3"/>
  <c r="R339" i="13" s="1"/>
  <c r="V339" i="3"/>
  <c r="V339" i="13" s="1"/>
  <c r="O340" i="3"/>
  <c r="O340" i="13" s="1"/>
  <c r="S340" i="3"/>
  <c r="S340" i="13" s="1"/>
  <c r="W340" i="3"/>
  <c r="W340" i="13" s="1"/>
  <c r="H341" i="3"/>
  <c r="I342" i="3"/>
  <c r="I342" i="13" s="1"/>
  <c r="N343" i="3"/>
  <c r="N343" i="13" s="1"/>
  <c r="R343" i="3"/>
  <c r="R343" i="13" s="1"/>
  <c r="V343" i="3"/>
  <c r="V343" i="13" s="1"/>
  <c r="O344" i="3"/>
  <c r="O344" i="13" s="1"/>
  <c r="S344" i="3"/>
  <c r="S344" i="13" s="1"/>
  <c r="W344" i="3"/>
  <c r="W344" i="13" s="1"/>
  <c r="H345" i="3"/>
  <c r="H345" i="13" s="1"/>
  <c r="I346" i="3"/>
  <c r="I346" i="13" s="1"/>
  <c r="N347" i="3"/>
  <c r="N347" i="13" s="1"/>
  <c r="R347" i="3"/>
  <c r="R347" i="13" s="1"/>
  <c r="V347" i="3"/>
  <c r="V347" i="13" s="1"/>
  <c r="O348" i="3"/>
  <c r="O348" i="13" s="1"/>
  <c r="S348" i="3"/>
  <c r="S348" i="13" s="1"/>
  <c r="W348" i="3"/>
  <c r="W348" i="13" s="1"/>
  <c r="H349" i="3"/>
  <c r="I350" i="3"/>
  <c r="I350" i="13" s="1"/>
  <c r="N351" i="3"/>
  <c r="N351" i="13" s="1"/>
  <c r="R351" i="3"/>
  <c r="R351" i="13" s="1"/>
  <c r="V351" i="3"/>
  <c r="V351" i="13" s="1"/>
  <c r="O352" i="3"/>
  <c r="O352" i="13" s="1"/>
  <c r="S352" i="3"/>
  <c r="S352" i="13" s="1"/>
  <c r="W352" i="3"/>
  <c r="W352" i="13" s="1"/>
  <c r="H353" i="3"/>
  <c r="I354" i="3"/>
  <c r="I354" i="13" s="1"/>
  <c r="N355" i="3"/>
  <c r="N355" i="13" s="1"/>
  <c r="R355" i="3"/>
  <c r="R355" i="13" s="1"/>
  <c r="V355" i="3"/>
  <c r="V355" i="13" s="1"/>
  <c r="O356" i="3"/>
  <c r="O356" i="13" s="1"/>
  <c r="S356" i="3"/>
  <c r="S356" i="13" s="1"/>
  <c r="W356" i="3"/>
  <c r="W356" i="13" s="1"/>
  <c r="H357" i="3"/>
  <c r="I358" i="3"/>
  <c r="I358" i="13" s="1"/>
  <c r="N359" i="3"/>
  <c r="N359" i="13" s="1"/>
  <c r="R359" i="3"/>
  <c r="R359" i="13" s="1"/>
  <c r="V359" i="3"/>
  <c r="V359" i="13" s="1"/>
  <c r="O360" i="3"/>
  <c r="O360" i="13" s="1"/>
  <c r="S360" i="3"/>
  <c r="S360" i="13" s="1"/>
  <c r="W360" i="3"/>
  <c r="W360" i="13" s="1"/>
  <c r="H361" i="3"/>
  <c r="H361" i="13" s="1"/>
  <c r="I362" i="3"/>
  <c r="I362" i="13" s="1"/>
  <c r="N363" i="3"/>
  <c r="N363" i="13" s="1"/>
  <c r="R363" i="3"/>
  <c r="R363" i="13" s="1"/>
  <c r="V363" i="3"/>
  <c r="V363" i="13" s="1"/>
  <c r="O364" i="3"/>
  <c r="O364" i="13" s="1"/>
  <c r="S364" i="3"/>
  <c r="S364" i="13" s="1"/>
  <c r="W364" i="3"/>
  <c r="W364" i="13" s="1"/>
  <c r="H365" i="3"/>
  <c r="I366" i="3"/>
  <c r="I366" i="13" s="1"/>
  <c r="N367" i="3"/>
  <c r="N367" i="13" s="1"/>
  <c r="R367" i="3"/>
  <c r="R367" i="13" s="1"/>
  <c r="V367" i="3"/>
  <c r="V367" i="13" s="1"/>
  <c r="O368" i="3"/>
  <c r="O368" i="13" s="1"/>
  <c r="S368" i="3"/>
  <c r="S368" i="13" s="1"/>
  <c r="W368" i="3"/>
  <c r="W368" i="13" s="1"/>
  <c r="H369" i="3"/>
  <c r="I370" i="3"/>
  <c r="I370" i="13" s="1"/>
  <c r="N371" i="3"/>
  <c r="N371" i="13" s="1"/>
  <c r="R371" i="3"/>
  <c r="R371" i="13" s="1"/>
  <c r="V371" i="3"/>
  <c r="V371" i="13" s="1"/>
  <c r="O372" i="3"/>
  <c r="O372" i="13" s="1"/>
  <c r="S372" i="3"/>
  <c r="S372" i="13" s="1"/>
  <c r="W372" i="3"/>
  <c r="W372" i="13" s="1"/>
  <c r="H373" i="3"/>
  <c r="I374" i="3"/>
  <c r="I374" i="13" s="1"/>
  <c r="N375" i="3"/>
  <c r="N375" i="13" s="1"/>
  <c r="R375" i="3"/>
  <c r="R375" i="13" s="1"/>
  <c r="V375" i="3"/>
  <c r="V375" i="13" s="1"/>
  <c r="O376" i="3"/>
  <c r="O376" i="13" s="1"/>
  <c r="S376" i="3"/>
  <c r="S376" i="13" s="1"/>
  <c r="W376" i="3"/>
  <c r="W376" i="13" s="1"/>
  <c r="H377" i="3"/>
  <c r="H377" i="13" s="1"/>
  <c r="I378" i="3"/>
  <c r="I378" i="13" s="1"/>
  <c r="N379" i="3"/>
  <c r="N379" i="13" s="1"/>
  <c r="R379" i="3"/>
  <c r="R379" i="13" s="1"/>
  <c r="V379" i="3"/>
  <c r="V379" i="13" s="1"/>
  <c r="O380" i="3"/>
  <c r="O380" i="13" s="1"/>
  <c r="S380" i="3"/>
  <c r="S380" i="13" s="1"/>
  <c r="W380" i="3"/>
  <c r="W380" i="13" s="1"/>
  <c r="H381" i="3"/>
  <c r="I382" i="3"/>
  <c r="I382" i="13" s="1"/>
  <c r="N383" i="3"/>
  <c r="N383" i="13" s="1"/>
  <c r="R383" i="3"/>
  <c r="R383" i="13" s="1"/>
  <c r="V383" i="3"/>
  <c r="V383" i="13" s="1"/>
  <c r="O384" i="3"/>
  <c r="O384" i="13" s="1"/>
  <c r="S384" i="3"/>
  <c r="S384" i="13" s="1"/>
  <c r="W384" i="3"/>
  <c r="W384" i="13" s="1"/>
  <c r="H385" i="3"/>
  <c r="I386" i="3"/>
  <c r="I386" i="13" s="1"/>
  <c r="N387" i="3"/>
  <c r="N387" i="13" s="1"/>
  <c r="R387" i="3"/>
  <c r="R387" i="13" s="1"/>
  <c r="V387" i="3"/>
  <c r="V387" i="13" s="1"/>
  <c r="O388" i="3"/>
  <c r="O388" i="13" s="1"/>
  <c r="S388" i="3"/>
  <c r="S388" i="13" s="1"/>
  <c r="W388" i="3"/>
  <c r="W388" i="13" s="1"/>
  <c r="H389" i="3"/>
  <c r="I390" i="3"/>
  <c r="I390" i="13" s="1"/>
  <c r="N391" i="3"/>
  <c r="N391" i="13" s="1"/>
  <c r="R391" i="3"/>
  <c r="R391" i="13" s="1"/>
  <c r="V391" i="3"/>
  <c r="V391" i="13" s="1"/>
  <c r="O392" i="3"/>
  <c r="O392" i="13" s="1"/>
  <c r="S392" i="3"/>
  <c r="S392" i="13" s="1"/>
  <c r="W392" i="3"/>
  <c r="W392" i="13" s="1"/>
  <c r="H393" i="3"/>
  <c r="H393" i="13" s="1"/>
  <c r="I394" i="3"/>
  <c r="I394" i="13" s="1"/>
  <c r="N395" i="3"/>
  <c r="N395" i="13" s="1"/>
  <c r="R395" i="3"/>
  <c r="R395" i="13" s="1"/>
  <c r="V395" i="3"/>
  <c r="V395" i="13" s="1"/>
  <c r="O396" i="3"/>
  <c r="O396" i="13" s="1"/>
  <c r="S396" i="3"/>
  <c r="S396" i="13" s="1"/>
  <c r="W396" i="3"/>
  <c r="W396" i="13" s="1"/>
  <c r="H397" i="3"/>
  <c r="I398" i="3"/>
  <c r="I398" i="13" s="1"/>
  <c r="N399" i="3"/>
  <c r="N399" i="13" s="1"/>
  <c r="R399" i="3"/>
  <c r="R399" i="13" s="1"/>
  <c r="V399" i="3"/>
  <c r="V399" i="13" s="1"/>
  <c r="O400" i="3"/>
  <c r="O400" i="13" s="1"/>
  <c r="S400" i="3"/>
  <c r="S400" i="13" s="1"/>
  <c r="W400" i="3"/>
  <c r="W400" i="13" s="1"/>
  <c r="H401" i="3"/>
  <c r="I402" i="3"/>
  <c r="I402" i="13" s="1"/>
  <c r="N403" i="3"/>
  <c r="N403" i="13" s="1"/>
  <c r="R403" i="3"/>
  <c r="R403" i="13" s="1"/>
  <c r="V403" i="3"/>
  <c r="V403" i="13" s="1"/>
  <c r="O404" i="3"/>
  <c r="O404" i="13" s="1"/>
  <c r="S404" i="3"/>
  <c r="S404" i="13" s="1"/>
  <c r="W404" i="3"/>
  <c r="W404" i="13" s="1"/>
  <c r="H405" i="3"/>
  <c r="I406" i="3"/>
  <c r="I406" i="13" s="1"/>
  <c r="N407" i="3"/>
  <c r="N407" i="13" s="1"/>
  <c r="R407" i="3"/>
  <c r="R407" i="13" s="1"/>
  <c r="V407" i="3"/>
  <c r="V407" i="13" s="1"/>
  <c r="O408" i="3"/>
  <c r="O408" i="13" s="1"/>
  <c r="S408" i="3"/>
  <c r="S408" i="13" s="1"/>
  <c r="W408" i="3"/>
  <c r="W408" i="13" s="1"/>
  <c r="H409" i="3"/>
  <c r="H409" i="13" s="1"/>
  <c r="I410" i="3"/>
  <c r="I410" i="13" s="1"/>
  <c r="N411" i="3"/>
  <c r="N411" i="13" s="1"/>
  <c r="R411" i="3"/>
  <c r="R411" i="13" s="1"/>
  <c r="V411" i="3"/>
  <c r="V411" i="13" s="1"/>
  <c r="O412" i="3"/>
  <c r="O412" i="13" s="1"/>
  <c r="S412" i="3"/>
  <c r="S412" i="13" s="1"/>
  <c r="W412" i="3"/>
  <c r="W412" i="13" s="1"/>
  <c r="H413" i="3"/>
  <c r="I414" i="3"/>
  <c r="I414" i="13" s="1"/>
  <c r="N415" i="3"/>
  <c r="N415" i="13" s="1"/>
  <c r="R415" i="3"/>
  <c r="R415" i="13" s="1"/>
  <c r="V415" i="3"/>
  <c r="V415" i="13" s="1"/>
  <c r="U1976" i="9"/>
  <c r="T1976" i="9" s="1"/>
  <c r="U1973" i="9"/>
  <c r="T1973" i="9" s="1"/>
  <c r="U1968" i="9"/>
  <c r="T1968" i="9" s="1"/>
  <c r="U1965" i="9"/>
  <c r="T1965" i="9" s="1"/>
  <c r="U1960" i="9"/>
  <c r="T1960" i="9" s="1"/>
  <c r="U1952" i="9"/>
  <c r="T1952" i="9" s="1"/>
  <c r="U1949" i="9"/>
  <c r="T1949" i="9" s="1"/>
  <c r="U1944" i="9"/>
  <c r="T1944" i="9" s="1"/>
  <c r="U1941" i="9"/>
  <c r="T1941" i="9" s="1"/>
  <c r="U1936" i="9"/>
  <c r="T1936" i="9" s="1"/>
  <c r="U1933" i="9"/>
  <c r="T1933" i="9" s="1"/>
  <c r="U1928" i="9"/>
  <c r="T1928" i="9" s="1"/>
  <c r="U1925" i="9"/>
  <c r="T1925" i="9" s="1"/>
  <c r="U1917" i="9"/>
  <c r="T1917" i="9" s="1"/>
  <c r="U1904" i="9"/>
  <c r="T1904" i="9" s="1"/>
  <c r="U1901" i="9"/>
  <c r="T1901" i="9" s="1"/>
  <c r="U1893" i="9"/>
  <c r="T1893" i="9" s="1"/>
  <c r="U1877" i="9"/>
  <c r="T1877" i="9" s="1"/>
  <c r="U1864" i="9"/>
  <c r="T1864" i="9" s="1"/>
  <c r="U1856" i="9"/>
  <c r="T1856" i="9" s="1"/>
  <c r="U1853" i="9"/>
  <c r="T1853" i="9" s="1"/>
  <c r="U1974" i="9"/>
  <c r="T1974" i="9" s="1"/>
  <c r="U1971" i="9"/>
  <c r="T1971" i="9" s="1"/>
  <c r="U1966" i="9"/>
  <c r="T1966" i="9" s="1"/>
  <c r="U1963" i="9"/>
  <c r="T1963" i="9" s="1"/>
  <c r="U1958" i="9"/>
  <c r="T1958" i="9" s="1"/>
  <c r="U1955" i="9"/>
  <c r="T1955" i="9" s="1"/>
  <c r="U1950" i="9"/>
  <c r="T1950" i="9" s="1"/>
  <c r="U1942" i="9"/>
  <c r="T1942" i="9" s="1"/>
  <c r="U1939" i="9"/>
  <c r="T1939" i="9" s="1"/>
  <c r="U1931" i="9"/>
  <c r="T1931" i="9" s="1"/>
  <c r="U1923" i="9"/>
  <c r="T1923" i="9" s="1"/>
  <c r="U1915" i="9"/>
  <c r="T1915" i="9" s="1"/>
  <c r="U1910" i="9"/>
  <c r="T1910" i="9" s="1"/>
  <c r="U1902" i="9"/>
  <c r="T1902" i="9" s="1"/>
  <c r="U1894" i="9"/>
  <c r="T1894" i="9" s="1"/>
  <c r="U1891" i="9"/>
  <c r="T1891" i="9" s="1"/>
  <c r="U1886" i="9"/>
  <c r="T1886" i="9" s="1"/>
  <c r="U1883" i="9"/>
  <c r="T1883" i="9" s="1"/>
  <c r="U1878" i="9"/>
  <c r="T1878" i="9" s="1"/>
  <c r="U1875" i="9"/>
  <c r="T1875" i="9" s="1"/>
  <c r="U1870" i="9"/>
  <c r="T1870" i="9" s="1"/>
  <c r="U1867" i="9"/>
  <c r="T1867" i="9" s="1"/>
  <c r="U1862" i="9"/>
  <c r="T1862" i="9" s="1"/>
  <c r="U1859" i="9"/>
  <c r="T1859" i="9" s="1"/>
  <c r="U1854" i="9"/>
  <c r="T1854" i="9" s="1"/>
  <c r="U1846" i="9"/>
  <c r="T1846" i="9" s="1"/>
  <c r="U1842" i="9"/>
  <c r="T1842" i="9" s="1"/>
  <c r="U1838" i="9"/>
  <c r="T1838" i="9" s="1"/>
  <c r="U1836" i="9"/>
  <c r="T1836" i="9" s="1"/>
  <c r="U1834" i="9"/>
  <c r="T1834" i="9" s="1"/>
  <c r="U1832" i="9"/>
  <c r="T1832" i="9" s="1"/>
  <c r="U1830" i="9"/>
  <c r="T1830" i="9" s="1"/>
  <c r="U1826" i="9"/>
  <c r="T1826" i="9" s="1"/>
  <c r="U1824" i="9"/>
  <c r="T1824" i="9" s="1"/>
  <c r="U1822" i="9"/>
  <c r="T1822" i="9" s="1"/>
  <c r="U1820" i="9"/>
  <c r="T1820" i="9" s="1"/>
  <c r="U1818" i="9"/>
  <c r="T1818" i="9" s="1"/>
  <c r="U1816" i="9"/>
  <c r="T1816" i="9" s="1"/>
  <c r="U1814" i="9"/>
  <c r="T1814" i="9" s="1"/>
  <c r="U1812" i="9"/>
  <c r="T1812" i="9" s="1"/>
  <c r="U1808" i="9"/>
  <c r="T1808" i="9" s="1"/>
  <c r="U1804" i="9"/>
  <c r="T1804" i="9" s="1"/>
  <c r="U1802" i="9"/>
  <c r="T1802" i="9" s="1"/>
  <c r="U1800" i="9"/>
  <c r="T1800" i="9" s="1"/>
  <c r="U1798" i="9"/>
  <c r="T1798" i="9" s="1"/>
  <c r="U1796" i="9"/>
  <c r="T1796" i="9" s="1"/>
  <c r="U1792" i="9"/>
  <c r="T1792" i="9" s="1"/>
  <c r="U1788" i="9"/>
  <c r="T1788" i="9" s="1"/>
  <c r="U1786" i="9"/>
  <c r="T1786" i="9" s="1"/>
  <c r="U1784" i="9"/>
  <c r="T1784" i="9" s="1"/>
  <c r="U1782" i="9"/>
  <c r="T1782" i="9" s="1"/>
  <c r="U1780" i="9"/>
  <c r="T1780" i="9" s="1"/>
  <c r="U1774" i="9"/>
  <c r="T1774" i="9" s="1"/>
  <c r="U1772" i="9"/>
  <c r="T1772" i="9" s="1"/>
  <c r="U1770" i="9"/>
  <c r="T1770" i="9" s="1"/>
  <c r="U1766" i="9"/>
  <c r="T1766" i="9" s="1"/>
  <c r="U1760" i="9"/>
  <c r="T1760" i="9" s="1"/>
  <c r="U1756" i="9"/>
  <c r="T1756" i="9" s="1"/>
  <c r="U266" i="6" s="1"/>
  <c r="U1752" i="9"/>
  <c r="T1752" i="9" s="1"/>
  <c r="U1746" i="9"/>
  <c r="T1746" i="9" s="1"/>
  <c r="U1742" i="9"/>
  <c r="T1742" i="9" s="1"/>
  <c r="U1740" i="9"/>
  <c r="T1740" i="9" s="1"/>
  <c r="U1738" i="9"/>
  <c r="T1738" i="9" s="1"/>
  <c r="U1734" i="9"/>
  <c r="T1734" i="9" s="1"/>
  <c r="U1732" i="9"/>
  <c r="T1732" i="9" s="1"/>
  <c r="O235" i="6" s="1"/>
  <c r="U1730" i="9"/>
  <c r="T1730" i="9" s="1"/>
  <c r="U1728" i="9"/>
  <c r="T1728" i="9" s="1"/>
  <c r="U1726" i="9"/>
  <c r="T1726" i="9" s="1"/>
  <c r="U1724" i="9"/>
  <c r="T1724" i="9" s="1"/>
  <c r="U223" i="6" s="1"/>
  <c r="AA223" i="6" s="1"/>
  <c r="U1722" i="9"/>
  <c r="T1722" i="9" s="1"/>
  <c r="U1720" i="9"/>
  <c r="T1720" i="9" s="1"/>
  <c r="U1718" i="9"/>
  <c r="T1718" i="9" s="1"/>
  <c r="U1716" i="9"/>
  <c r="T1716" i="9" s="1"/>
  <c r="U1714" i="9"/>
  <c r="T1714" i="9" s="1"/>
  <c r="U1712" i="9"/>
  <c r="T1712" i="9" s="1"/>
  <c r="U1710" i="9"/>
  <c r="T1710" i="9" s="1"/>
  <c r="U1708" i="9"/>
  <c r="T1708" i="9" s="1"/>
  <c r="U1706" i="9"/>
  <c r="T1706" i="9" s="1"/>
  <c r="U1704" i="9"/>
  <c r="T1704" i="9" s="1"/>
  <c r="U1702" i="9"/>
  <c r="T1702" i="9" s="1"/>
  <c r="U1700" i="9"/>
  <c r="T1700" i="9" s="1"/>
  <c r="U1696" i="9"/>
  <c r="T1696" i="9" s="1"/>
  <c r="U1692" i="9"/>
  <c r="T1692" i="9" s="1"/>
  <c r="U1688" i="9"/>
  <c r="T1688" i="9" s="1"/>
  <c r="AH177" i="6" s="1"/>
  <c r="U1686" i="9"/>
  <c r="T1686" i="9" s="1"/>
  <c r="U1684" i="9"/>
  <c r="T1684" i="9" s="1"/>
  <c r="U1682" i="9"/>
  <c r="T1682" i="9" s="1"/>
  <c r="U1680" i="9"/>
  <c r="T1680" i="9" s="1"/>
  <c r="U1678" i="9"/>
  <c r="T1678" i="9" s="1"/>
  <c r="U1676" i="9"/>
  <c r="T1676" i="9" s="1"/>
  <c r="U1672" i="9"/>
  <c r="T1672" i="9" s="1"/>
  <c r="U1670" i="9"/>
  <c r="T1670" i="9" s="1"/>
  <c r="U1668" i="9"/>
  <c r="T1668" i="9" s="1"/>
  <c r="U1666" i="9"/>
  <c r="T1666" i="9" s="1"/>
  <c r="U1664" i="9"/>
  <c r="T1664" i="9" s="1"/>
  <c r="U1662" i="9"/>
  <c r="T1662" i="9" s="1"/>
  <c r="U1660" i="9"/>
  <c r="T1660" i="9" s="1"/>
  <c r="U1658" i="9"/>
  <c r="T1658" i="9" s="1"/>
  <c r="U1656" i="9"/>
  <c r="T1656" i="9" s="1"/>
  <c r="U1654" i="9"/>
  <c r="T1654" i="9" s="1"/>
  <c r="U1652" i="9"/>
  <c r="T1652" i="9" s="1"/>
  <c r="U1650" i="9"/>
  <c r="T1650" i="9" s="1"/>
  <c r="U1648" i="9"/>
  <c r="T1648" i="9" s="1"/>
  <c r="U1646" i="9"/>
  <c r="T1646" i="9" s="1"/>
  <c r="U1644" i="9"/>
  <c r="T1644" i="9" s="1"/>
  <c r="U1640" i="9"/>
  <c r="T1640" i="9" s="1"/>
  <c r="U1636" i="9"/>
  <c r="T1636" i="9" s="1"/>
  <c r="U1632" i="9"/>
  <c r="T1632" i="9" s="1"/>
  <c r="U1630" i="9"/>
  <c r="T1630" i="9" s="1"/>
  <c r="U1628" i="9"/>
  <c r="T1628" i="9" s="1"/>
  <c r="U1624" i="9"/>
  <c r="T1624" i="9" s="1"/>
  <c r="U1622" i="9"/>
  <c r="T1622" i="9" s="1"/>
  <c r="U1620" i="9"/>
  <c r="T1620" i="9" s="1"/>
  <c r="U1616" i="9"/>
  <c r="T1616" i="9" s="1"/>
  <c r="U1612" i="9"/>
  <c r="T1612" i="9" s="1"/>
  <c r="U1608" i="9"/>
  <c r="T1608" i="9" s="1"/>
  <c r="U1604" i="9"/>
  <c r="T1604" i="9" s="1"/>
  <c r="U1598" i="9"/>
  <c r="T1598" i="9" s="1"/>
  <c r="U1592" i="9"/>
  <c r="T1592" i="9" s="1"/>
  <c r="U1588" i="9"/>
  <c r="T1588" i="9" s="1"/>
  <c r="U1580" i="9"/>
  <c r="T1580" i="9" s="1"/>
  <c r="U1576" i="9"/>
  <c r="T1576" i="9" s="1"/>
  <c r="U1572" i="9"/>
  <c r="T1572" i="9" s="1"/>
  <c r="U1568" i="9"/>
  <c r="T1568" i="9" s="1"/>
  <c r="U1564" i="9"/>
  <c r="T1564" i="9" s="1"/>
  <c r="U1560" i="9"/>
  <c r="T1560" i="9" s="1"/>
  <c r="U1556" i="9"/>
  <c r="T1556" i="9" s="1"/>
  <c r="U1550" i="9"/>
  <c r="T1550" i="9" s="1"/>
  <c r="U1546" i="9"/>
  <c r="T1546" i="9" s="1"/>
  <c r="U1544" i="9"/>
  <c r="T1544" i="9" s="1"/>
  <c r="U1542" i="9"/>
  <c r="T1542" i="9" s="1"/>
  <c r="U1540" i="9"/>
  <c r="T1540" i="9" s="1"/>
  <c r="U1538" i="9"/>
  <c r="T1538" i="9" s="1"/>
  <c r="U1536" i="9"/>
  <c r="T1536" i="9" s="1"/>
  <c r="U1534" i="9"/>
  <c r="T1534" i="9" s="1"/>
  <c r="U1532" i="9"/>
  <c r="T1532" i="9" s="1"/>
  <c r="U1530" i="9"/>
  <c r="T1530" i="9" s="1"/>
  <c r="U1528" i="9"/>
  <c r="T1528" i="9" s="1"/>
  <c r="U1526" i="9"/>
  <c r="T1526" i="9" s="1"/>
  <c r="U1524" i="9"/>
  <c r="T1524" i="9" s="1"/>
  <c r="U1522" i="9"/>
  <c r="T1522" i="9" s="1"/>
  <c r="U1520" i="9"/>
  <c r="T1520" i="9" s="1"/>
  <c r="U1518" i="9"/>
  <c r="T1518" i="9" s="1"/>
  <c r="U1516" i="9"/>
  <c r="T1516" i="9" s="1"/>
  <c r="U1514" i="9"/>
  <c r="T1514" i="9" s="1"/>
  <c r="U1512" i="9"/>
  <c r="T1512" i="9" s="1"/>
  <c r="U1510" i="9"/>
  <c r="T1510" i="9" s="1"/>
  <c r="U1508" i="9"/>
  <c r="T1508" i="9" s="1"/>
  <c r="U1506" i="9"/>
  <c r="T1506" i="9" s="1"/>
  <c r="U1504" i="9"/>
  <c r="T1504" i="9" s="1"/>
  <c r="U1502" i="9"/>
  <c r="T1502" i="9" s="1"/>
  <c r="U1500" i="9"/>
  <c r="T1500" i="9" s="1"/>
  <c r="U1498" i="9"/>
  <c r="T1498" i="9" s="1"/>
  <c r="U1496" i="9"/>
  <c r="T1496" i="9" s="1"/>
  <c r="U1494" i="9"/>
  <c r="T1494" i="9" s="1"/>
  <c r="U1492" i="9"/>
  <c r="T1492" i="9" s="1"/>
  <c r="U1490" i="9"/>
  <c r="T1490" i="9" s="1"/>
  <c r="U1488" i="9"/>
  <c r="T1488" i="9" s="1"/>
  <c r="U1486" i="9"/>
  <c r="T1486" i="9" s="1"/>
  <c r="U1480" i="9"/>
  <c r="T1480" i="9" s="1"/>
  <c r="U1478" i="9"/>
  <c r="T1478" i="9" s="1"/>
  <c r="U1476" i="9"/>
  <c r="T1476" i="9" s="1"/>
  <c r="U1474" i="9"/>
  <c r="T1474" i="9" s="1"/>
  <c r="U1472" i="9"/>
  <c r="T1472" i="9" s="1"/>
  <c r="U1466" i="9"/>
  <c r="T1466" i="9" s="1"/>
  <c r="U1464" i="9"/>
  <c r="T1464" i="9" s="1"/>
  <c r="U1462" i="9"/>
  <c r="T1462" i="9" s="1"/>
  <c r="U1460" i="9"/>
  <c r="T1460" i="9" s="1"/>
  <c r="U1458" i="9"/>
  <c r="T1458" i="9" s="1"/>
  <c r="U1456" i="9"/>
  <c r="T1456" i="9" s="1"/>
  <c r="U1454" i="9"/>
  <c r="T1454" i="9" s="1"/>
  <c r="U1446" i="9"/>
  <c r="T1446" i="9" s="1"/>
  <c r="U1444" i="9"/>
  <c r="T1444" i="9" s="1"/>
  <c r="U1442" i="9"/>
  <c r="T1442" i="9" s="1"/>
  <c r="U1440" i="9"/>
  <c r="T1440" i="9" s="1"/>
  <c r="U1438" i="9"/>
  <c r="T1438" i="9" s="1"/>
  <c r="U1436" i="9"/>
  <c r="T1436" i="9" s="1"/>
  <c r="U1434" i="9"/>
  <c r="T1434" i="9" s="1"/>
  <c r="U1430" i="9"/>
  <c r="T1430" i="9" s="1"/>
  <c r="U1428" i="9"/>
  <c r="T1428" i="9" s="1"/>
  <c r="U1426" i="9"/>
  <c r="T1426" i="9" s="1"/>
  <c r="U1424" i="9"/>
  <c r="T1424" i="9" s="1"/>
  <c r="AL501" i="6" s="1"/>
  <c r="U1422" i="9"/>
  <c r="T1422" i="9" s="1"/>
  <c r="U1420" i="9"/>
  <c r="T1420" i="9" s="1"/>
  <c r="U1414" i="9"/>
  <c r="T1414" i="9" s="1"/>
  <c r="U1412" i="9"/>
  <c r="T1412" i="9" s="1"/>
  <c r="U1410" i="9"/>
  <c r="T1410" i="9" s="1"/>
  <c r="U1408" i="9"/>
  <c r="T1408" i="9" s="1"/>
  <c r="U1404" i="9"/>
  <c r="T1404" i="9" s="1"/>
  <c r="U1402" i="9"/>
  <c r="T1402" i="9" s="1"/>
  <c r="U1400" i="9"/>
  <c r="T1400" i="9" s="1"/>
  <c r="U1398" i="9"/>
  <c r="T1398" i="9" s="1"/>
  <c r="AH493" i="6" s="1"/>
  <c r="AJ493" i="6" s="1"/>
  <c r="U1396" i="9"/>
  <c r="T1396" i="9" s="1"/>
  <c r="U1394" i="9"/>
  <c r="T1394" i="9" s="1"/>
  <c r="U1392" i="9"/>
  <c r="T1392" i="9" s="1"/>
  <c r="U1390" i="9"/>
  <c r="T1390" i="9" s="1"/>
  <c r="U1388" i="9"/>
  <c r="T1388" i="9" s="1"/>
  <c r="U1382" i="9"/>
  <c r="T1382" i="9" s="1"/>
  <c r="U1380" i="9"/>
  <c r="T1380" i="9" s="1"/>
  <c r="U1378" i="9"/>
  <c r="T1378" i="9" s="1"/>
  <c r="AH485" i="6" s="1"/>
  <c r="U1376" i="9"/>
  <c r="T1376" i="9" s="1"/>
  <c r="U1372" i="9"/>
  <c r="T1372" i="9" s="1"/>
  <c r="U1370" i="9"/>
  <c r="T1370" i="9" s="1"/>
  <c r="U1368" i="9"/>
  <c r="T1368" i="9" s="1"/>
  <c r="U1366" i="9"/>
  <c r="T1366" i="9" s="1"/>
  <c r="U1364" i="9"/>
  <c r="T1364" i="9" s="1"/>
  <c r="U1362" i="9"/>
  <c r="T1362" i="9" s="1"/>
  <c r="U1358" i="9"/>
  <c r="T1358" i="9" s="1"/>
  <c r="U1356" i="9"/>
  <c r="T1356" i="9" s="1"/>
  <c r="U1352" i="9"/>
  <c r="T1352" i="9" s="1"/>
  <c r="U1350" i="9"/>
  <c r="T1350" i="9" s="1"/>
  <c r="U1348" i="9"/>
  <c r="T1348" i="9" s="1"/>
  <c r="U1346" i="9"/>
  <c r="T1346" i="9" s="1"/>
  <c r="U1344" i="9"/>
  <c r="T1344" i="9" s="1"/>
  <c r="M472" i="6" s="1"/>
  <c r="U1334" i="9"/>
  <c r="T1334" i="9" s="1"/>
  <c r="U1332" i="9"/>
  <c r="T1332" i="9" s="1"/>
  <c r="U1326" i="9"/>
  <c r="T1326" i="9" s="1"/>
  <c r="U1324" i="9"/>
  <c r="T1324" i="9" s="1"/>
  <c r="U1322" i="9"/>
  <c r="T1322" i="9" s="1"/>
  <c r="U1320" i="9"/>
  <c r="T1320" i="9" s="1"/>
  <c r="U1318" i="9"/>
  <c r="T1318" i="9" s="1"/>
  <c r="U1314" i="9"/>
  <c r="T1314" i="9" s="1"/>
  <c r="U1312" i="9"/>
  <c r="T1312" i="9" s="1"/>
  <c r="N462" i="6" s="1"/>
  <c r="U1310" i="9"/>
  <c r="T1310" i="9" s="1"/>
  <c r="U1308" i="9"/>
  <c r="T1308" i="9" s="1"/>
  <c r="U1306" i="9"/>
  <c r="T1306" i="9" s="1"/>
  <c r="U1300" i="9"/>
  <c r="T1300" i="9" s="1"/>
  <c r="U1298" i="9"/>
  <c r="T1298" i="9" s="1"/>
  <c r="U1296" i="9"/>
  <c r="T1296" i="9" s="1"/>
  <c r="U1294" i="9"/>
  <c r="T1294" i="9" s="1"/>
  <c r="U1290" i="9"/>
  <c r="T1290" i="9" s="1"/>
  <c r="U1288" i="9"/>
  <c r="T1288" i="9" s="1"/>
  <c r="U1286" i="9"/>
  <c r="T1286" i="9" s="1"/>
  <c r="U1284" i="9"/>
  <c r="T1284" i="9" s="1"/>
  <c r="U1282" i="9"/>
  <c r="T1282" i="9" s="1"/>
  <c r="U1280" i="9"/>
  <c r="T1280" i="9" s="1"/>
  <c r="U1278" i="9"/>
  <c r="T1278" i="9" s="1"/>
  <c r="U1276" i="9"/>
  <c r="T1276" i="9" s="1"/>
  <c r="U1274" i="9"/>
  <c r="T1274" i="9" s="1"/>
  <c r="U1272" i="9"/>
  <c r="T1272" i="9" s="1"/>
  <c r="U1270" i="9"/>
  <c r="T1270" i="9" s="1"/>
  <c r="U1264" i="9"/>
  <c r="T1264" i="9" s="1"/>
  <c r="U1262" i="9"/>
  <c r="T1262" i="9" s="1"/>
  <c r="AD444" i="6" s="1"/>
  <c r="U1260" i="9"/>
  <c r="T1260" i="9" s="1"/>
  <c r="U1258" i="9"/>
  <c r="T1258" i="9" s="1"/>
  <c r="U1256" i="9"/>
  <c r="T1256" i="9" s="1"/>
  <c r="U1252" i="9"/>
  <c r="T1252" i="9" s="1"/>
  <c r="U1250" i="9"/>
  <c r="T1250" i="9" s="1"/>
  <c r="U1248" i="9"/>
  <c r="T1248" i="9" s="1"/>
  <c r="U1246" i="9"/>
  <c r="T1246" i="9" s="1"/>
  <c r="U1244" i="9"/>
  <c r="T1244" i="9" s="1"/>
  <c r="U1238" i="9"/>
  <c r="T1238" i="9" s="1"/>
  <c r="U1236" i="9"/>
  <c r="T1236" i="9" s="1"/>
  <c r="U1234" i="9"/>
  <c r="T1234" i="9" s="1"/>
  <c r="U1232" i="9"/>
  <c r="T1232" i="9" s="1"/>
  <c r="U1230" i="9"/>
  <c r="T1230" i="9" s="1"/>
  <c r="U1228" i="9"/>
  <c r="T1228" i="9" s="1"/>
  <c r="U1224" i="9"/>
  <c r="T1224" i="9" s="1"/>
  <c r="U1222" i="9"/>
  <c r="T1222" i="9" s="1"/>
  <c r="U1220" i="9"/>
  <c r="T1220" i="9" s="1"/>
  <c r="U1969" i="9"/>
  <c r="T1969" i="9" s="1"/>
  <c r="U1953" i="9"/>
  <c r="T1953" i="9" s="1"/>
  <c r="U1948" i="9"/>
  <c r="T1948" i="9" s="1"/>
  <c r="U1937" i="9"/>
  <c r="T1937" i="9" s="1"/>
  <c r="U1932" i="9"/>
  <c r="T1932" i="9" s="1"/>
  <c r="U1921" i="9"/>
  <c r="T1921" i="9" s="1"/>
  <c r="U1905" i="9"/>
  <c r="T1905" i="9" s="1"/>
  <c r="U1900" i="9"/>
  <c r="T1900" i="9" s="1"/>
  <c r="U1889" i="9"/>
  <c r="T1889" i="9" s="1"/>
  <c r="U1884" i="9"/>
  <c r="T1884" i="9" s="1"/>
  <c r="U1873" i="9"/>
  <c r="T1873" i="9" s="1"/>
  <c r="U1868" i="9"/>
  <c r="T1868" i="9" s="1"/>
  <c r="U1857" i="9"/>
  <c r="T1857" i="9" s="1"/>
  <c r="U1852" i="9"/>
  <c r="T1852" i="9" s="1"/>
  <c r="U1213" i="9"/>
  <c r="T1213" i="9" s="1"/>
  <c r="U1208" i="9"/>
  <c r="T1208" i="9" s="1"/>
  <c r="U1200" i="9"/>
  <c r="T1200" i="9" s="1"/>
  <c r="U1197" i="9"/>
  <c r="T1197" i="9" s="1"/>
  <c r="U1192" i="9"/>
  <c r="T1192" i="9" s="1"/>
  <c r="U1184" i="9"/>
  <c r="T1184" i="9" s="1"/>
  <c r="U1181" i="9"/>
  <c r="T1181" i="9" s="1"/>
  <c r="U1173" i="9"/>
  <c r="T1173" i="9" s="1"/>
  <c r="U1160" i="9"/>
  <c r="T1160" i="9" s="1"/>
  <c r="U1157" i="9"/>
  <c r="T1157" i="9" s="1"/>
  <c r="U1144" i="9"/>
  <c r="T1144" i="9" s="1"/>
  <c r="U1141" i="9"/>
  <c r="T1141" i="9" s="1"/>
  <c r="U1128" i="9"/>
  <c r="T1128" i="9" s="1"/>
  <c r="U1125" i="9"/>
  <c r="T1125" i="9" s="1"/>
  <c r="U1120" i="9"/>
  <c r="T1120" i="9" s="1"/>
  <c r="U1117" i="9"/>
  <c r="T1117" i="9" s="1"/>
  <c r="U1109" i="9"/>
  <c r="T1109" i="9" s="1"/>
  <c r="U1104" i="9"/>
  <c r="T1104" i="9" s="1"/>
  <c r="U1101" i="9"/>
  <c r="T1101" i="9" s="1"/>
  <c r="U1088" i="9"/>
  <c r="T1088" i="9" s="1"/>
  <c r="U1080" i="9"/>
  <c r="T1080" i="9" s="1"/>
  <c r="U1077" i="9"/>
  <c r="T1077" i="9" s="1"/>
  <c r="U1069" i="9"/>
  <c r="T1069" i="9" s="1"/>
  <c r="U1064" i="9"/>
  <c r="T1064" i="9" s="1"/>
  <c r="U1061" i="9"/>
  <c r="T1061" i="9" s="1"/>
  <c r="U1053" i="9"/>
  <c r="T1053" i="9" s="1"/>
  <c r="U1048" i="9"/>
  <c r="T1048" i="9" s="1"/>
  <c r="U1045" i="9"/>
  <c r="T1045" i="9" s="1"/>
  <c r="U1037" i="9"/>
  <c r="T1037" i="9" s="1"/>
  <c r="U1032" i="9"/>
  <c r="T1032" i="9" s="1"/>
  <c r="U1029" i="9"/>
  <c r="T1029" i="9" s="1"/>
  <c r="U1024" i="9"/>
  <c r="T1024" i="9" s="1"/>
  <c r="U1021" i="9"/>
  <c r="T1021" i="9" s="1"/>
  <c r="U1016" i="9"/>
  <c r="T1016" i="9" s="1"/>
  <c r="U1013" i="9"/>
  <c r="T1013" i="9" s="1"/>
  <c r="U1008" i="9"/>
  <c r="T1008" i="9" s="1"/>
  <c r="U1000" i="9"/>
  <c r="T1000" i="9" s="1"/>
  <c r="U997" i="9"/>
  <c r="T997" i="9" s="1"/>
  <c r="U992" i="9"/>
  <c r="T992" i="9" s="1"/>
  <c r="U989" i="9"/>
  <c r="T989" i="9" s="1"/>
  <c r="U984" i="9"/>
  <c r="T984" i="9" s="1"/>
  <c r="U981" i="9"/>
  <c r="T981" i="9" s="1"/>
  <c r="U973" i="9"/>
  <c r="T973" i="9" s="1"/>
  <c r="U968" i="9"/>
  <c r="T968" i="9" s="1"/>
  <c r="U965" i="9"/>
  <c r="T965" i="9" s="1"/>
  <c r="U960" i="9"/>
  <c r="T960" i="9" s="1"/>
  <c r="U957" i="9"/>
  <c r="T957" i="9" s="1"/>
  <c r="U952" i="9"/>
  <c r="T952" i="9" s="1"/>
  <c r="U949" i="9"/>
  <c r="T949" i="9" s="1"/>
  <c r="U944" i="9"/>
  <c r="T944" i="9" s="1"/>
  <c r="U936" i="9"/>
  <c r="T936" i="9" s="1"/>
  <c r="U928" i="9"/>
  <c r="T928" i="9" s="1"/>
  <c r="U925" i="9"/>
  <c r="T925" i="9" s="1"/>
  <c r="U912" i="9"/>
  <c r="T912" i="9" s="1"/>
  <c r="U909" i="9"/>
  <c r="T909" i="9" s="1"/>
  <c r="U904" i="9"/>
  <c r="T904" i="9" s="1"/>
  <c r="U901" i="9"/>
  <c r="T901" i="9" s="1"/>
  <c r="U896" i="9"/>
  <c r="T896" i="9" s="1"/>
  <c r="U893" i="9"/>
  <c r="T893" i="9" s="1"/>
  <c r="U888" i="9"/>
  <c r="T888" i="9" s="1"/>
  <c r="U885" i="9"/>
  <c r="T885" i="9" s="1"/>
  <c r="U880" i="9"/>
  <c r="T880" i="9" s="1"/>
  <c r="U872" i="9"/>
  <c r="T872" i="9" s="1"/>
  <c r="U869" i="9"/>
  <c r="T869" i="9" s="1"/>
  <c r="U864" i="9"/>
  <c r="T864" i="9" s="1"/>
  <c r="U861" i="9"/>
  <c r="T861" i="9" s="1"/>
  <c r="U853" i="9"/>
  <c r="T853" i="9" s="1"/>
  <c r="U848" i="9"/>
  <c r="T848" i="9" s="1"/>
  <c r="U845" i="9"/>
  <c r="T845" i="9" s="1"/>
  <c r="U837" i="9"/>
  <c r="T837" i="9" s="1"/>
  <c r="U832" i="9"/>
  <c r="T832" i="9" s="1"/>
  <c r="U829" i="9"/>
  <c r="T829" i="9" s="1"/>
  <c r="U824" i="9"/>
  <c r="T824" i="9" s="1"/>
  <c r="U821" i="9"/>
  <c r="T821" i="9" s="1"/>
  <c r="U813" i="9"/>
  <c r="T813" i="9" s="1"/>
  <c r="U808" i="9"/>
  <c r="T808" i="9" s="1"/>
  <c r="U805" i="9"/>
  <c r="T805" i="9" s="1"/>
  <c r="M297" i="6" s="1"/>
  <c r="U800" i="9"/>
  <c r="T800" i="9" s="1"/>
  <c r="U792" i="9"/>
  <c r="T792" i="9" s="1"/>
  <c r="U784" i="9"/>
  <c r="T784" i="9" s="1"/>
  <c r="U781" i="9"/>
  <c r="T781" i="9" s="1"/>
  <c r="M289" i="6" s="1"/>
  <c r="U776" i="9"/>
  <c r="T776" i="9" s="1"/>
  <c r="O287" i="6" s="1"/>
  <c r="U773" i="9"/>
  <c r="T773" i="9" s="1"/>
  <c r="U765" i="9"/>
  <c r="T765" i="9" s="1"/>
  <c r="V281" i="6" s="1"/>
  <c r="U760" i="9"/>
  <c r="T760" i="9" s="1"/>
  <c r="U757" i="9"/>
  <c r="T757" i="9" s="1"/>
  <c r="U752" i="9"/>
  <c r="T752" i="9" s="1"/>
  <c r="U749" i="9"/>
  <c r="T749" i="9" s="1"/>
  <c r="AL274" i="6" s="1"/>
  <c r="U744" i="9"/>
  <c r="T744" i="9" s="1"/>
  <c r="U741" i="9"/>
  <c r="T741" i="9" s="1"/>
  <c r="U270" i="6" s="1"/>
  <c r="X270" i="6" s="1"/>
  <c r="U720" i="9"/>
  <c r="T720" i="9" s="1"/>
  <c r="U717" i="9"/>
  <c r="T717" i="9" s="1"/>
  <c r="U704" i="9"/>
  <c r="T704" i="9" s="1"/>
  <c r="U701" i="9"/>
  <c r="T701" i="9" s="1"/>
  <c r="U696" i="9"/>
  <c r="T696" i="9" s="1"/>
  <c r="U693" i="9"/>
  <c r="T693" i="9" s="1"/>
  <c r="U688" i="9"/>
  <c r="T688" i="9" s="1"/>
  <c r="U677" i="9"/>
  <c r="T677" i="9" s="1"/>
  <c r="U669" i="9"/>
  <c r="T669" i="9" s="1"/>
  <c r="U664" i="9"/>
  <c r="T664" i="9" s="1"/>
  <c r="U661" i="9"/>
  <c r="T661" i="9" s="1"/>
  <c r="U656" i="9"/>
  <c r="T656" i="9" s="1"/>
  <c r="U648" i="9"/>
  <c r="T648" i="9" s="1"/>
  <c r="AH234" i="6" s="1"/>
  <c r="AI234" i="6" s="1"/>
  <c r="U645" i="9"/>
  <c r="T645" i="9" s="1"/>
  <c r="U637" i="9"/>
  <c r="T637" i="9" s="1"/>
  <c r="U632" i="9"/>
  <c r="T632" i="9" s="1"/>
  <c r="U629" i="9"/>
  <c r="T629" i="9" s="1"/>
  <c r="U624" i="9"/>
  <c r="T624" i="9" s="1"/>
  <c r="U616" i="9"/>
  <c r="T616" i="9" s="1"/>
  <c r="U613" i="9"/>
  <c r="T613" i="9" s="1"/>
  <c r="AL222" i="6" s="1"/>
  <c r="U605" i="9"/>
  <c r="T605" i="9" s="1"/>
  <c r="U600" i="9"/>
  <c r="T600" i="9" s="1"/>
  <c r="U597" i="9"/>
  <c r="T597" i="9" s="1"/>
  <c r="U592" i="9"/>
  <c r="T592" i="9" s="1"/>
  <c r="U589" i="9"/>
  <c r="T589" i="9" s="1"/>
  <c r="O210" i="6" s="1"/>
  <c r="U584" i="9"/>
  <c r="T584" i="9" s="1"/>
  <c r="U576" i="9"/>
  <c r="T576" i="9" s="1"/>
  <c r="U573" i="9"/>
  <c r="T573" i="9" s="1"/>
  <c r="U568" i="9"/>
  <c r="T568" i="9" s="1"/>
  <c r="U565" i="9"/>
  <c r="T565" i="9" s="1"/>
  <c r="U560" i="9"/>
  <c r="T560" i="9" s="1"/>
  <c r="U557" i="9"/>
  <c r="T557" i="9" s="1"/>
  <c r="U552" i="9"/>
  <c r="T552" i="9" s="1"/>
  <c r="U549" i="9"/>
  <c r="T549" i="9" s="1"/>
  <c r="U544" i="9"/>
  <c r="T544" i="9" s="1"/>
  <c r="AH194" i="6" s="1"/>
  <c r="U541" i="9"/>
  <c r="T541" i="9" s="1"/>
  <c r="U536" i="9"/>
  <c r="T536" i="9" s="1"/>
  <c r="AH191" i="6" s="1"/>
  <c r="U533" i="9"/>
  <c r="T533" i="9" s="1"/>
  <c r="AH189" i="6" s="1"/>
  <c r="U528" i="9"/>
  <c r="T528" i="9" s="1"/>
  <c r="U525" i="9"/>
  <c r="T525" i="9" s="1"/>
  <c r="W187" i="6" s="1"/>
  <c r="U520" i="9"/>
  <c r="T520" i="9" s="1"/>
  <c r="U517" i="9"/>
  <c r="T517" i="9" s="1"/>
  <c r="U509" i="9"/>
  <c r="T509" i="9" s="1"/>
  <c r="U504" i="9"/>
  <c r="T504" i="9" s="1"/>
  <c r="U496" i="9"/>
  <c r="T496" i="9" s="1"/>
  <c r="U493" i="9"/>
  <c r="T493" i="9" s="1"/>
  <c r="U485" i="9"/>
  <c r="T485" i="9" s="1"/>
  <c r="U480" i="9"/>
  <c r="T480" i="9" s="1"/>
  <c r="U477" i="9"/>
  <c r="T477" i="9" s="1"/>
  <c r="U469" i="9"/>
  <c r="T469" i="9" s="1"/>
  <c r="U464" i="9"/>
  <c r="T464" i="9" s="1"/>
  <c r="U461" i="9"/>
  <c r="T461" i="9" s="1"/>
  <c r="U453" i="9"/>
  <c r="T453" i="9" s="1"/>
  <c r="U448" i="9"/>
  <c r="T448" i="9" s="1"/>
  <c r="U437" i="9"/>
  <c r="T437" i="9" s="1"/>
  <c r="U432" i="9"/>
  <c r="T432" i="9" s="1"/>
  <c r="U429" i="9"/>
  <c r="T429" i="9" s="1"/>
  <c r="U424" i="9"/>
  <c r="T424" i="9" s="1"/>
  <c r="U421" i="9"/>
  <c r="T421" i="9" s="1"/>
  <c r="U416" i="9"/>
  <c r="T416" i="9" s="1"/>
  <c r="U413" i="9"/>
  <c r="T413" i="9" s="1"/>
  <c r="U408" i="9"/>
  <c r="T408" i="9" s="1"/>
  <c r="W142" i="6" s="1"/>
  <c r="U405" i="9"/>
  <c r="T405" i="9" s="1"/>
  <c r="W141" i="6" s="1"/>
  <c r="U400" i="9"/>
  <c r="T400" i="9" s="1"/>
  <c r="U397" i="9"/>
  <c r="T397" i="9" s="1"/>
  <c r="U392" i="9"/>
  <c r="T392" i="9" s="1"/>
  <c r="U389" i="9"/>
  <c r="T389" i="9" s="1"/>
  <c r="U381" i="9"/>
  <c r="T381" i="9" s="1"/>
  <c r="U376" i="9"/>
  <c r="T376" i="9" s="1"/>
  <c r="U373" i="9"/>
  <c r="T373" i="9" s="1"/>
  <c r="U365" i="9"/>
  <c r="T365" i="9" s="1"/>
  <c r="U360" i="9"/>
  <c r="T360" i="9" s="1"/>
  <c r="W129" i="6" s="1"/>
  <c r="U357" i="9"/>
  <c r="T357" i="9" s="1"/>
  <c r="U352" i="9"/>
  <c r="T352" i="9" s="1"/>
  <c r="U349" i="9"/>
  <c r="T349" i="9" s="1"/>
  <c r="U341" i="9"/>
  <c r="T341" i="9" s="1"/>
  <c r="U333" i="9"/>
  <c r="T333" i="9" s="1"/>
  <c r="U328" i="9"/>
  <c r="T328" i="9" s="1"/>
  <c r="U325" i="9"/>
  <c r="T325" i="9" s="1"/>
  <c r="W117" i="6" s="1"/>
  <c r="U317" i="9"/>
  <c r="T317" i="9" s="1"/>
  <c r="U312" i="9"/>
  <c r="T312" i="9" s="1"/>
  <c r="U309" i="9"/>
  <c r="T309" i="9" s="1"/>
  <c r="U304" i="9"/>
  <c r="T304" i="9" s="1"/>
  <c r="AH110" i="6" s="1"/>
  <c r="U301" i="9"/>
  <c r="T301" i="9" s="1"/>
  <c r="U296" i="9"/>
  <c r="T296" i="9" s="1"/>
  <c r="U293" i="9"/>
  <c r="T293" i="9" s="1"/>
  <c r="U285" i="9"/>
  <c r="T285" i="9" s="1"/>
  <c r="U277" i="9"/>
  <c r="T277" i="9" s="1"/>
  <c r="U272" i="9"/>
  <c r="T272" i="9" s="1"/>
  <c r="U269" i="9"/>
  <c r="T269" i="9" s="1"/>
  <c r="U261" i="9"/>
  <c r="T261" i="9" s="1"/>
  <c r="U256" i="9"/>
  <c r="T256" i="9" s="1"/>
  <c r="U253" i="9"/>
  <c r="T253" i="9" s="1"/>
  <c r="U245" i="9"/>
  <c r="T245" i="9" s="1"/>
  <c r="O86" i="6" s="1"/>
  <c r="U240" i="9"/>
  <c r="T240" i="9" s="1"/>
  <c r="U237" i="9"/>
  <c r="T237" i="9" s="1"/>
  <c r="U1967" i="9"/>
  <c r="T1967" i="9" s="1"/>
  <c r="U1962" i="9"/>
  <c r="T1962" i="9" s="1"/>
  <c r="U1951" i="9"/>
  <c r="T1951" i="9" s="1"/>
  <c r="U1946" i="9"/>
  <c r="T1946" i="9" s="1"/>
  <c r="U1935" i="9"/>
  <c r="T1935" i="9" s="1"/>
  <c r="U1919" i="9"/>
  <c r="T1919" i="9" s="1"/>
  <c r="U1914" i="9"/>
  <c r="T1914" i="9" s="1"/>
  <c r="U1898" i="9"/>
  <c r="T1898" i="9" s="1"/>
  <c r="U1887" i="9"/>
  <c r="T1887" i="9" s="1"/>
  <c r="U1882" i="9"/>
  <c r="T1882" i="9" s="1"/>
  <c r="U1871" i="9"/>
  <c r="T1871" i="9" s="1"/>
  <c r="U1866" i="9"/>
  <c r="T1866" i="9" s="1"/>
  <c r="U1850" i="9"/>
  <c r="T1850" i="9" s="1"/>
  <c r="U1845" i="9"/>
  <c r="T1845" i="9" s="1"/>
  <c r="U1841" i="9"/>
  <c r="T1841" i="9" s="1"/>
  <c r="U1829" i="9"/>
  <c r="T1829" i="9" s="1"/>
  <c r="U1817" i="9"/>
  <c r="T1817" i="9" s="1"/>
  <c r="U1813" i="9"/>
  <c r="T1813" i="9" s="1"/>
  <c r="U1809" i="9"/>
  <c r="T1809" i="9" s="1"/>
  <c r="U1805" i="9"/>
  <c r="T1805" i="9" s="1"/>
  <c r="U1801" i="9"/>
  <c r="T1801" i="9" s="1"/>
  <c r="U1797" i="9"/>
  <c r="T1797" i="9" s="1"/>
  <c r="U1793" i="9"/>
  <c r="T1793" i="9" s="1"/>
  <c r="V314" i="6" s="1"/>
  <c r="U1789" i="9"/>
  <c r="T1789" i="9" s="1"/>
  <c r="U1785" i="9"/>
  <c r="T1785" i="9" s="1"/>
  <c r="U1781" i="9"/>
  <c r="T1781" i="9" s="1"/>
  <c r="U1777" i="9"/>
  <c r="T1777" i="9" s="1"/>
  <c r="U1773" i="9"/>
  <c r="T1773" i="9" s="1"/>
  <c r="U1769" i="9"/>
  <c r="T1769" i="9" s="1"/>
  <c r="U1765" i="9"/>
  <c r="T1765" i="9" s="1"/>
  <c r="U1761" i="9"/>
  <c r="T1761" i="9" s="1"/>
  <c r="U1753" i="9"/>
  <c r="T1753" i="9" s="1"/>
  <c r="U1749" i="9"/>
  <c r="T1749" i="9" s="1"/>
  <c r="U1745" i="9"/>
  <c r="T1745" i="9" s="1"/>
  <c r="U1737" i="9"/>
  <c r="T1737" i="9" s="1"/>
  <c r="U1729" i="9"/>
  <c r="T1729" i="9" s="1"/>
  <c r="U1721" i="9"/>
  <c r="T1721" i="9" s="1"/>
  <c r="U1717" i="9"/>
  <c r="T1717" i="9" s="1"/>
  <c r="U1713" i="9"/>
  <c r="T1713" i="9" s="1"/>
  <c r="U1709" i="9"/>
  <c r="T1709" i="9" s="1"/>
  <c r="U1705" i="9"/>
  <c r="T1705" i="9" s="1"/>
  <c r="U1701" i="9"/>
  <c r="T1701" i="9" s="1"/>
  <c r="U1697" i="9"/>
  <c r="T1697" i="9" s="1"/>
  <c r="U1693" i="9"/>
  <c r="T1693" i="9" s="1"/>
  <c r="AD183" i="6" s="1"/>
  <c r="U1689" i="9"/>
  <c r="T1689" i="9" s="1"/>
  <c r="U1685" i="9"/>
  <c r="T1685" i="9" s="1"/>
  <c r="U1681" i="9"/>
  <c r="T1681" i="9" s="1"/>
  <c r="U1673" i="9"/>
  <c r="T1673" i="9" s="1"/>
  <c r="U1669" i="9"/>
  <c r="T1669" i="9" s="1"/>
  <c r="AD153" i="6" s="1"/>
  <c r="U1645" i="9"/>
  <c r="T1645" i="9" s="1"/>
  <c r="U1641" i="9"/>
  <c r="T1641" i="9" s="1"/>
  <c r="U1637" i="9"/>
  <c r="T1637" i="9" s="1"/>
  <c r="U1633" i="9"/>
  <c r="T1633" i="9" s="1"/>
  <c r="U1629" i="9"/>
  <c r="T1629" i="9" s="1"/>
  <c r="U1625" i="9"/>
  <c r="T1625" i="9" s="1"/>
  <c r="AH102" i="6" s="1"/>
  <c r="U1621" i="9"/>
  <c r="T1621" i="9" s="1"/>
  <c r="U1617" i="9"/>
  <c r="T1617" i="9" s="1"/>
  <c r="U1613" i="9"/>
  <c r="T1613" i="9" s="1"/>
  <c r="U1609" i="9"/>
  <c r="T1609" i="9" s="1"/>
  <c r="AH82" i="6" s="1"/>
  <c r="U1605" i="9"/>
  <c r="T1605" i="9" s="1"/>
  <c r="U1601" i="9"/>
  <c r="T1601" i="9" s="1"/>
  <c r="U1593" i="9"/>
  <c r="T1593" i="9" s="1"/>
  <c r="U1589" i="9"/>
  <c r="T1589" i="9" s="1"/>
  <c r="U1585" i="9"/>
  <c r="T1585" i="9" s="1"/>
  <c r="U1581" i="9"/>
  <c r="T1581" i="9" s="1"/>
  <c r="U1577" i="9"/>
  <c r="T1577" i="9" s="1"/>
  <c r="U1557" i="9"/>
  <c r="T1557" i="9" s="1"/>
  <c r="W18" i="6" s="1"/>
  <c r="U1553" i="9"/>
  <c r="T1553" i="9" s="1"/>
  <c r="U1545" i="9"/>
  <c r="T1545" i="9" s="1"/>
  <c r="U1541" i="9"/>
  <c r="T1541" i="9" s="1"/>
  <c r="U1537" i="9"/>
  <c r="T1537" i="9" s="1"/>
  <c r="U1533" i="9"/>
  <c r="T1533" i="9" s="1"/>
  <c r="U1529" i="9"/>
  <c r="T1529" i="9" s="1"/>
  <c r="U1525" i="9"/>
  <c r="T1525" i="9" s="1"/>
  <c r="U1521" i="9"/>
  <c r="T1521" i="9" s="1"/>
  <c r="U1517" i="9"/>
  <c r="T1517" i="9" s="1"/>
  <c r="U1513" i="9"/>
  <c r="T1513" i="9" s="1"/>
  <c r="U1509" i="9"/>
  <c r="T1509" i="9" s="1"/>
  <c r="U1505" i="9"/>
  <c r="T1505" i="9" s="1"/>
  <c r="U1501" i="9"/>
  <c r="T1501" i="9" s="1"/>
  <c r="U1497" i="9"/>
  <c r="T1497" i="9" s="1"/>
  <c r="U1493" i="9"/>
  <c r="T1493" i="9" s="1"/>
  <c r="U1489" i="9"/>
  <c r="T1489" i="9" s="1"/>
  <c r="U1485" i="9"/>
  <c r="T1485" i="9" s="1"/>
  <c r="U1477" i="9"/>
  <c r="T1477" i="9" s="1"/>
  <c r="U1473" i="9"/>
  <c r="T1473" i="9" s="1"/>
  <c r="U1465" i="9"/>
  <c r="T1465" i="9" s="1"/>
  <c r="U1461" i="9"/>
  <c r="T1461" i="9" s="1"/>
  <c r="U1457" i="9"/>
  <c r="T1457" i="9" s="1"/>
  <c r="U1453" i="9"/>
  <c r="T1453" i="9" s="1"/>
  <c r="U1445" i="9"/>
  <c r="T1445" i="9" s="1"/>
  <c r="U1441" i="9"/>
  <c r="T1441" i="9" s="1"/>
  <c r="U1437" i="9"/>
  <c r="T1437" i="9" s="1"/>
  <c r="U1429" i="9"/>
  <c r="T1429" i="9" s="1"/>
  <c r="U1425" i="9"/>
  <c r="T1425" i="9" s="1"/>
  <c r="U1421" i="9"/>
  <c r="T1421" i="9" s="1"/>
  <c r="U1413" i="9"/>
  <c r="T1413" i="9" s="1"/>
  <c r="U1409" i="9"/>
  <c r="T1409" i="9" s="1"/>
  <c r="U1401" i="9"/>
  <c r="T1401" i="9" s="1"/>
  <c r="U1397" i="9"/>
  <c r="T1397" i="9" s="1"/>
  <c r="U1393" i="9"/>
  <c r="T1393" i="9" s="1"/>
  <c r="U1389" i="9"/>
  <c r="T1389" i="9" s="1"/>
  <c r="U1381" i="9"/>
  <c r="T1381" i="9" s="1"/>
  <c r="U1377" i="9"/>
  <c r="T1377" i="9" s="1"/>
  <c r="U1373" i="9"/>
  <c r="T1373" i="9" s="1"/>
  <c r="U1369" i="9"/>
  <c r="T1369" i="9" s="1"/>
  <c r="U1365" i="9"/>
  <c r="T1365" i="9" s="1"/>
  <c r="U1357" i="9"/>
  <c r="T1357" i="9" s="1"/>
  <c r="U1353" i="9"/>
  <c r="T1353" i="9" s="1"/>
  <c r="U1349" i="9"/>
  <c r="T1349" i="9" s="1"/>
  <c r="U1345" i="9"/>
  <c r="T1345" i="9" s="1"/>
  <c r="U1333" i="9"/>
  <c r="T1333" i="9" s="1"/>
  <c r="U1325" i="9"/>
  <c r="T1325" i="9" s="1"/>
  <c r="U1321" i="9"/>
  <c r="T1321" i="9" s="1"/>
  <c r="U1313" i="9"/>
  <c r="T1313" i="9" s="1"/>
  <c r="U1309" i="9"/>
  <c r="T1309" i="9" s="1"/>
  <c r="U1301" i="9"/>
  <c r="T1301" i="9" s="1"/>
  <c r="U1297" i="9"/>
  <c r="T1297" i="9" s="1"/>
  <c r="U1289" i="9"/>
  <c r="T1289" i="9" s="1"/>
  <c r="U1285" i="9"/>
  <c r="T1285" i="9" s="1"/>
  <c r="U1281" i="9"/>
  <c r="T1281" i="9" s="1"/>
  <c r="U1277" i="9"/>
  <c r="T1277" i="9" s="1"/>
  <c r="U1273" i="9"/>
  <c r="T1273" i="9" s="1"/>
  <c r="U1261" i="9"/>
  <c r="T1261" i="9" s="1"/>
  <c r="V444" i="6" s="1"/>
  <c r="U1257" i="9"/>
  <c r="T1257" i="9" s="1"/>
  <c r="U1249" i="9"/>
  <c r="T1249" i="9" s="1"/>
  <c r="U1245" i="9"/>
  <c r="T1245" i="9" s="1"/>
  <c r="U1237" i="9"/>
  <c r="T1237" i="9" s="1"/>
  <c r="U1233" i="9"/>
  <c r="T1233" i="9" s="1"/>
  <c r="U1229" i="9"/>
  <c r="T1229" i="9" s="1"/>
  <c r="U1221" i="9"/>
  <c r="T1221" i="9" s="1"/>
  <c r="U1215" i="9"/>
  <c r="T1215" i="9" s="1"/>
  <c r="U1210" i="9"/>
  <c r="T1210" i="9" s="1"/>
  <c r="U1207" i="9"/>
  <c r="T1207" i="9" s="1"/>
  <c r="U1202" i="9"/>
  <c r="T1202" i="9" s="1"/>
  <c r="U1199" i="9"/>
  <c r="T1199" i="9" s="1"/>
  <c r="U1194" i="9"/>
  <c r="T1194" i="9" s="1"/>
  <c r="U1191" i="9"/>
  <c r="T1191" i="9" s="1"/>
  <c r="U1186" i="9"/>
  <c r="T1186" i="9" s="1"/>
  <c r="AL420" i="6" s="1"/>
  <c r="U1183" i="9"/>
  <c r="T1183" i="9" s="1"/>
  <c r="AH420" i="6" s="1"/>
  <c r="AJ420" i="6" s="1"/>
  <c r="U1170" i="9"/>
  <c r="T1170" i="9" s="1"/>
  <c r="U1162" i="9"/>
  <c r="T1162" i="9" s="1"/>
  <c r="U1159" i="9"/>
  <c r="T1159" i="9" s="1"/>
  <c r="U1154" i="9"/>
  <c r="T1154" i="9" s="1"/>
  <c r="U1146" i="9"/>
  <c r="T1146" i="9" s="1"/>
  <c r="U1143" i="9"/>
  <c r="T1143" i="9" s="1"/>
  <c r="U1138" i="9"/>
  <c r="T1138" i="9" s="1"/>
  <c r="U1130" i="9"/>
  <c r="T1130" i="9" s="1"/>
  <c r="U1127" i="9"/>
  <c r="T1127" i="9" s="1"/>
  <c r="U1122" i="9"/>
  <c r="T1122" i="9" s="1"/>
  <c r="U1119" i="9"/>
  <c r="T1119" i="9" s="1"/>
  <c r="U1114" i="9"/>
  <c r="T1114" i="9" s="1"/>
  <c r="U1106" i="9"/>
  <c r="T1106" i="9" s="1"/>
  <c r="U1103" i="9"/>
  <c r="T1103" i="9" s="1"/>
  <c r="U1098" i="9"/>
  <c r="T1098" i="9" s="1"/>
  <c r="U1090" i="9"/>
  <c r="T1090" i="9" s="1"/>
  <c r="U1087" i="9"/>
  <c r="T1087" i="9" s="1"/>
  <c r="U1082" i="9"/>
  <c r="T1082" i="9" s="1"/>
  <c r="U1079" i="9"/>
  <c r="T1079" i="9" s="1"/>
  <c r="U1074" i="9"/>
  <c r="T1074" i="9" s="1"/>
  <c r="U1066" i="9"/>
  <c r="T1066" i="9" s="1"/>
  <c r="U1063" i="9"/>
  <c r="T1063" i="9" s="1"/>
  <c r="U1058" i="9"/>
  <c r="T1058" i="9" s="1"/>
  <c r="U1050" i="9"/>
  <c r="T1050" i="9" s="1"/>
  <c r="V377" i="6" s="1"/>
  <c r="U1047" i="9"/>
  <c r="T1047" i="9" s="1"/>
  <c r="U1042" i="9"/>
  <c r="T1042" i="9" s="1"/>
  <c r="U1034" i="9"/>
  <c r="T1034" i="9" s="1"/>
  <c r="U1031" i="9"/>
  <c r="T1031" i="9" s="1"/>
  <c r="U1023" i="9"/>
  <c r="T1023" i="9" s="1"/>
  <c r="U1018" i="9"/>
  <c r="T1018" i="9" s="1"/>
  <c r="U1015" i="9"/>
  <c r="T1015" i="9" s="1"/>
  <c r="U1010" i="9"/>
  <c r="T1010" i="9" s="1"/>
  <c r="U1002" i="9"/>
  <c r="T1002" i="9" s="1"/>
  <c r="U999" i="9"/>
  <c r="T999" i="9" s="1"/>
  <c r="U991" i="9"/>
  <c r="T991" i="9" s="1"/>
  <c r="U986" i="9"/>
  <c r="T986" i="9" s="1"/>
  <c r="U983" i="9"/>
  <c r="T983" i="9" s="1"/>
  <c r="U970" i="9"/>
  <c r="T970" i="9" s="1"/>
  <c r="U967" i="9"/>
  <c r="T967" i="9" s="1"/>
  <c r="U962" i="9"/>
  <c r="T962" i="9" s="1"/>
  <c r="U959" i="9"/>
  <c r="T959" i="9" s="1"/>
  <c r="U954" i="9"/>
  <c r="T954" i="9" s="1"/>
  <c r="U951" i="9"/>
  <c r="T951" i="9" s="1"/>
  <c r="AL345" i="6" s="1"/>
  <c r="U946" i="9"/>
  <c r="T946" i="9" s="1"/>
  <c r="U938" i="9"/>
  <c r="T938" i="9" s="1"/>
  <c r="U935" i="9"/>
  <c r="T935" i="9" s="1"/>
  <c r="U930" i="9"/>
  <c r="T930" i="9" s="1"/>
  <c r="U927" i="9"/>
  <c r="T927" i="9" s="1"/>
  <c r="U922" i="9"/>
  <c r="T922" i="9" s="1"/>
  <c r="U914" i="9"/>
  <c r="T914" i="9" s="1"/>
  <c r="U911" i="9"/>
  <c r="T911" i="9" s="1"/>
  <c r="U906" i="9"/>
  <c r="T906" i="9" s="1"/>
  <c r="U903" i="9"/>
  <c r="T903" i="9" s="1"/>
  <c r="U898" i="9"/>
  <c r="T898" i="9" s="1"/>
  <c r="U895" i="9"/>
  <c r="T895" i="9" s="1"/>
  <c r="U887" i="9"/>
  <c r="T887" i="9" s="1"/>
  <c r="U882" i="9"/>
  <c r="T882" i="9" s="1"/>
  <c r="U879" i="9"/>
  <c r="T879" i="9" s="1"/>
  <c r="U874" i="9"/>
  <c r="T874" i="9" s="1"/>
  <c r="U871" i="9"/>
  <c r="T871" i="9" s="1"/>
  <c r="U866" i="9"/>
  <c r="T866" i="9" s="1"/>
  <c r="U863" i="9"/>
  <c r="T863" i="9" s="1"/>
  <c r="U855" i="9"/>
  <c r="T855" i="9" s="1"/>
  <c r="U850" i="9"/>
  <c r="T850" i="9" s="1"/>
  <c r="U847" i="9"/>
  <c r="T847" i="9" s="1"/>
  <c r="U839" i="9"/>
  <c r="T839" i="9" s="1"/>
  <c r="U834" i="9"/>
  <c r="T834" i="9" s="1"/>
  <c r="U826" i="9"/>
  <c r="T826" i="9" s="1"/>
  <c r="U823" i="9"/>
  <c r="T823" i="9" s="1"/>
  <c r="U818" i="9"/>
  <c r="T818" i="9" s="1"/>
  <c r="U815" i="9"/>
  <c r="T815" i="9" s="1"/>
  <c r="U810" i="9"/>
  <c r="T810" i="9" s="1"/>
  <c r="U807" i="9"/>
  <c r="T807" i="9" s="1"/>
  <c r="U802" i="9"/>
  <c r="T802" i="9" s="1"/>
  <c r="U794" i="9"/>
  <c r="T794" i="9" s="1"/>
  <c r="U786" i="9"/>
  <c r="T786" i="9" s="1"/>
  <c r="U783" i="9"/>
  <c r="T783" i="9" s="1"/>
  <c r="U778" i="9"/>
  <c r="T778" i="9" s="1"/>
  <c r="U770" i="9"/>
  <c r="T770" i="9" s="1"/>
  <c r="U759" i="9"/>
  <c r="T759" i="9" s="1"/>
  <c r="U754" i="9"/>
  <c r="T754" i="9" s="1"/>
  <c r="U751" i="9"/>
  <c r="T751" i="9" s="1"/>
  <c r="U746" i="9"/>
  <c r="T746" i="9" s="1"/>
  <c r="U743" i="9"/>
  <c r="T743" i="9" s="1"/>
  <c r="U738" i="9"/>
  <c r="T738" i="9" s="1"/>
  <c r="U727" i="9"/>
  <c r="T727" i="9" s="1"/>
  <c r="U722" i="9"/>
  <c r="T722" i="9" s="1"/>
  <c r="W262" i="6" s="1"/>
  <c r="U719" i="9"/>
  <c r="T719" i="9" s="1"/>
  <c r="U711" i="9"/>
  <c r="T711" i="9" s="1"/>
  <c r="O258" i="6" s="1"/>
  <c r="U703" i="9"/>
  <c r="T703" i="9" s="1"/>
  <c r="U695" i="9"/>
  <c r="T695" i="9" s="1"/>
  <c r="U690" i="9"/>
  <c r="T690" i="9" s="1"/>
  <c r="U687" i="9"/>
  <c r="T687" i="9" s="1"/>
  <c r="U674" i="9"/>
  <c r="T674" i="9" s="1"/>
  <c r="U666" i="9"/>
  <c r="T666" i="9" s="1"/>
  <c r="U663" i="9"/>
  <c r="T663" i="9" s="1"/>
  <c r="U658" i="9"/>
  <c r="T658" i="9" s="1"/>
  <c r="U650" i="9"/>
  <c r="T650" i="9" s="1"/>
  <c r="U647" i="9"/>
  <c r="T647" i="9" s="1"/>
  <c r="U639" i="9"/>
  <c r="T639" i="9" s="1"/>
  <c r="U634" i="9"/>
  <c r="T634" i="9" s="1"/>
  <c r="U631" i="9"/>
  <c r="T631" i="9" s="1"/>
  <c r="U626" i="9"/>
  <c r="T626" i="9" s="1"/>
  <c r="U623" i="9"/>
  <c r="T623" i="9" s="1"/>
  <c r="U615" i="9"/>
  <c r="T615" i="9" s="1"/>
  <c r="U610" i="9"/>
  <c r="T610" i="9" s="1"/>
  <c r="U607" i="9"/>
  <c r="T607" i="9" s="1"/>
  <c r="U602" i="9"/>
  <c r="T602" i="9" s="1"/>
  <c r="U599" i="9"/>
  <c r="T599" i="9" s="1"/>
  <c r="U594" i="9"/>
  <c r="T594" i="9" s="1"/>
  <c r="U591" i="9"/>
  <c r="T591" i="9" s="1"/>
  <c r="U586" i="9"/>
  <c r="T586" i="9" s="1"/>
  <c r="U583" i="9"/>
  <c r="T583" i="9" s="1"/>
  <c r="U578" i="9"/>
  <c r="T578" i="9" s="1"/>
  <c r="U575" i="9"/>
  <c r="T575" i="9" s="1"/>
  <c r="U567" i="9"/>
  <c r="T567" i="9" s="1"/>
  <c r="U562" i="9"/>
  <c r="T562" i="9" s="1"/>
  <c r="U559" i="9"/>
  <c r="T559" i="9" s="1"/>
  <c r="U554" i="9"/>
  <c r="T554" i="9" s="1"/>
  <c r="AH198" i="6" s="1"/>
  <c r="U551" i="9"/>
  <c r="T551" i="9" s="1"/>
  <c r="U546" i="9"/>
  <c r="T546" i="9" s="1"/>
  <c r="U543" i="9"/>
  <c r="T543" i="9" s="1"/>
  <c r="U538" i="9"/>
  <c r="T538" i="9" s="1"/>
  <c r="U535" i="9"/>
  <c r="T535" i="9" s="1"/>
  <c r="U527" i="9"/>
  <c r="T527" i="9" s="1"/>
  <c r="U522" i="9"/>
  <c r="T522" i="9" s="1"/>
  <c r="U519" i="9"/>
  <c r="T519" i="9" s="1"/>
  <c r="U514" i="9"/>
  <c r="T514" i="9" s="1"/>
  <c r="U506" i="9"/>
  <c r="T506" i="9" s="1"/>
  <c r="W178" i="6" s="1"/>
  <c r="U503" i="9"/>
  <c r="T503" i="9" s="1"/>
  <c r="U498" i="9"/>
  <c r="T498" i="9" s="1"/>
  <c r="AL174" i="6" s="1"/>
  <c r="U495" i="9"/>
  <c r="T495" i="9" s="1"/>
  <c r="U490" i="9"/>
  <c r="T490" i="9" s="1"/>
  <c r="U482" i="9"/>
  <c r="T482" i="9" s="1"/>
  <c r="W170" i="6" s="1"/>
  <c r="U479" i="9"/>
  <c r="T479" i="9" s="1"/>
  <c r="W169" i="6" s="1"/>
  <c r="U466" i="9"/>
  <c r="T466" i="9" s="1"/>
  <c r="AH166" i="6" s="1"/>
  <c r="U463" i="9"/>
  <c r="T463" i="9" s="1"/>
  <c r="U455" i="9"/>
  <c r="T455" i="9" s="1"/>
  <c r="U450" i="9"/>
  <c r="T450" i="9" s="1"/>
  <c r="U434" i="9"/>
  <c r="T434" i="9" s="1"/>
  <c r="AH154" i="6" s="1"/>
  <c r="U431" i="9"/>
  <c r="T431" i="9" s="1"/>
  <c r="AL150" i="6" s="1"/>
  <c r="U426" i="9"/>
  <c r="T426" i="9" s="1"/>
  <c r="U418" i="9"/>
  <c r="T418" i="9" s="1"/>
  <c r="AH145" i="6" s="1"/>
  <c r="U415" i="9"/>
  <c r="T415" i="9" s="1"/>
  <c r="U410" i="9"/>
  <c r="T410" i="9" s="1"/>
  <c r="U407" i="9"/>
  <c r="T407" i="9" s="1"/>
  <c r="U402" i="9"/>
  <c r="T402" i="9" s="1"/>
  <c r="U399" i="9"/>
  <c r="T399" i="9" s="1"/>
  <c r="U394" i="9"/>
  <c r="T394" i="9" s="1"/>
  <c r="U391" i="9"/>
  <c r="T391" i="9" s="1"/>
  <c r="AH137" i="6" s="1"/>
  <c r="U378" i="9"/>
  <c r="T378" i="9" s="1"/>
  <c r="W134" i="6" s="1"/>
  <c r="U375" i="9"/>
  <c r="T375" i="9" s="1"/>
  <c r="U362" i="9"/>
  <c r="T362" i="9" s="1"/>
  <c r="U359" i="9"/>
  <c r="T359" i="9" s="1"/>
  <c r="U354" i="9"/>
  <c r="T354" i="9" s="1"/>
  <c r="U351" i="9"/>
  <c r="T351" i="9" s="1"/>
  <c r="U1977" i="9"/>
  <c r="T1977" i="9" s="1"/>
  <c r="U1972" i="9"/>
  <c r="T1972" i="9" s="1"/>
  <c r="U1961" i="9"/>
  <c r="T1961" i="9" s="1"/>
  <c r="U1956" i="9"/>
  <c r="T1956" i="9" s="1"/>
  <c r="U1945" i="9"/>
  <c r="T1945" i="9" s="1"/>
  <c r="U1929" i="9"/>
  <c r="T1929" i="9" s="1"/>
  <c r="U1913" i="9"/>
  <c r="T1913" i="9" s="1"/>
  <c r="U1908" i="9"/>
  <c r="T1908" i="9" s="1"/>
  <c r="U1897" i="9"/>
  <c r="T1897" i="9" s="1"/>
  <c r="U1881" i="9"/>
  <c r="T1881" i="9" s="1"/>
  <c r="U1860" i="9"/>
  <c r="T1860" i="9" s="1"/>
  <c r="U1849" i="9"/>
  <c r="T1849" i="9" s="1"/>
  <c r="U1212" i="9"/>
  <c r="T1212" i="9" s="1"/>
  <c r="V428" i="6" s="1"/>
  <c r="U1209" i="9"/>
  <c r="T1209" i="9" s="1"/>
  <c r="U1201" i="9"/>
  <c r="T1201" i="9" s="1"/>
  <c r="U1196" i="9"/>
  <c r="T1196" i="9" s="1"/>
  <c r="U1193" i="9"/>
  <c r="T1193" i="9" s="1"/>
  <c r="U1185" i="9"/>
  <c r="T1185" i="9" s="1"/>
  <c r="U1180" i="9"/>
  <c r="T1180" i="9" s="1"/>
  <c r="U1172" i="9"/>
  <c r="T1172" i="9" s="1"/>
  <c r="U1169" i="9"/>
  <c r="T1169" i="9" s="1"/>
  <c r="U1164" i="9"/>
  <c r="T1164" i="9" s="1"/>
  <c r="U1161" i="9"/>
  <c r="T1161" i="9" s="1"/>
  <c r="AL412" i="6" s="1"/>
  <c r="U1156" i="9"/>
  <c r="T1156" i="9" s="1"/>
  <c r="U1153" i="9"/>
  <c r="T1153" i="9" s="1"/>
  <c r="U1145" i="9"/>
  <c r="T1145" i="9" s="1"/>
  <c r="U1140" i="9"/>
  <c r="T1140" i="9" s="1"/>
  <c r="U1137" i="9"/>
  <c r="T1137" i="9" s="1"/>
  <c r="U1132" i="9"/>
  <c r="T1132" i="9" s="1"/>
  <c r="U1129" i="9"/>
  <c r="T1129" i="9" s="1"/>
  <c r="U1121" i="9"/>
  <c r="T1121" i="9" s="1"/>
  <c r="U1116" i="9"/>
  <c r="T1116" i="9" s="1"/>
  <c r="U1113" i="9"/>
  <c r="T1113" i="9" s="1"/>
  <c r="U1108" i="9"/>
  <c r="T1108" i="9" s="1"/>
  <c r="U1105" i="9"/>
  <c r="T1105" i="9" s="1"/>
  <c r="U1100" i="9"/>
  <c r="T1100" i="9" s="1"/>
  <c r="U1097" i="9"/>
  <c r="T1097" i="9" s="1"/>
  <c r="U1089" i="9"/>
  <c r="T1089" i="9" s="1"/>
  <c r="U1081" i="9"/>
  <c r="T1081" i="9" s="1"/>
  <c r="U1076" i="9"/>
  <c r="T1076" i="9" s="1"/>
  <c r="U1073" i="9"/>
  <c r="T1073" i="9" s="1"/>
  <c r="U1068" i="9"/>
  <c r="T1068" i="9" s="1"/>
  <c r="U1065" i="9"/>
  <c r="T1065" i="9" s="1"/>
  <c r="U1060" i="9"/>
  <c r="T1060" i="9" s="1"/>
  <c r="U1057" i="9"/>
  <c r="T1057" i="9" s="1"/>
  <c r="U1052" i="9"/>
  <c r="T1052" i="9" s="1"/>
  <c r="U1049" i="9"/>
  <c r="T1049" i="9" s="1"/>
  <c r="U1044" i="9"/>
  <c r="T1044" i="9" s="1"/>
  <c r="U1036" i="9"/>
  <c r="T1036" i="9" s="1"/>
  <c r="U1033" i="9"/>
  <c r="T1033" i="9" s="1"/>
  <c r="U1020" i="9"/>
  <c r="T1020" i="9" s="1"/>
  <c r="U1017" i="9"/>
  <c r="T1017" i="9" s="1"/>
  <c r="U1012" i="9"/>
  <c r="T1012" i="9" s="1"/>
  <c r="U1009" i="9"/>
  <c r="T1009" i="9" s="1"/>
  <c r="U1001" i="9"/>
  <c r="T1001" i="9" s="1"/>
  <c r="O360" i="6" s="1"/>
  <c r="U988" i="9"/>
  <c r="T988" i="9" s="1"/>
  <c r="U985" i="9"/>
  <c r="T985" i="9" s="1"/>
  <c r="U980" i="9"/>
  <c r="T980" i="9" s="1"/>
  <c r="U972" i="9"/>
  <c r="T972" i="9" s="1"/>
  <c r="U969" i="9"/>
  <c r="T969" i="9" s="1"/>
  <c r="U964" i="9"/>
  <c r="T964" i="9" s="1"/>
  <c r="U961" i="9"/>
  <c r="T961" i="9" s="1"/>
  <c r="U956" i="9"/>
  <c r="T956" i="9" s="1"/>
  <c r="U953" i="9"/>
  <c r="T953" i="9" s="1"/>
  <c r="U948" i="9"/>
  <c r="T948" i="9" s="1"/>
  <c r="U945" i="9"/>
  <c r="T945" i="9" s="1"/>
  <c r="U940" i="9"/>
  <c r="T940" i="9" s="1"/>
  <c r="U937" i="9"/>
  <c r="T937" i="9" s="1"/>
  <c r="U929" i="9"/>
  <c r="T929" i="9" s="1"/>
  <c r="U924" i="9"/>
  <c r="T924" i="9" s="1"/>
  <c r="U921" i="9"/>
  <c r="T921" i="9" s="1"/>
  <c r="U916" i="9"/>
  <c r="T916" i="9" s="1"/>
  <c r="U913" i="9"/>
  <c r="T913" i="9" s="1"/>
  <c r="U908" i="9"/>
  <c r="T908" i="9" s="1"/>
  <c r="U905" i="9"/>
  <c r="T905" i="9" s="1"/>
  <c r="U900" i="9"/>
  <c r="T900" i="9" s="1"/>
  <c r="U897" i="9"/>
  <c r="T897" i="9" s="1"/>
  <c r="U889" i="9"/>
  <c r="T889" i="9" s="1"/>
  <c r="U884" i="9"/>
  <c r="T884" i="9" s="1"/>
  <c r="U881" i="9"/>
  <c r="T881" i="9" s="1"/>
  <c r="U876" i="9"/>
  <c r="T876" i="9" s="1"/>
  <c r="U873" i="9"/>
  <c r="T873" i="9" s="1"/>
  <c r="AD321" i="6" s="1"/>
  <c r="U868" i="9"/>
  <c r="T868" i="9" s="1"/>
  <c r="O319" i="6" s="1"/>
  <c r="U865" i="9"/>
  <c r="T865" i="9" s="1"/>
  <c r="U860" i="9"/>
  <c r="T860" i="9" s="1"/>
  <c r="U852" i="9"/>
  <c r="T852" i="9" s="1"/>
  <c r="M313" i="6" s="1"/>
  <c r="U849" i="9"/>
  <c r="T849" i="9" s="1"/>
  <c r="U844" i="9"/>
  <c r="T844" i="9" s="1"/>
  <c r="U836" i="9"/>
  <c r="T836" i="9" s="1"/>
  <c r="U833" i="9"/>
  <c r="T833" i="9" s="1"/>
  <c r="U828" i="9"/>
  <c r="T828" i="9" s="1"/>
  <c r="M305" i="6" s="1"/>
  <c r="U825" i="9"/>
  <c r="T825" i="9" s="1"/>
  <c r="U820" i="9"/>
  <c r="T820" i="9" s="1"/>
  <c r="O303" i="6" s="1"/>
  <c r="U817" i="9"/>
  <c r="T817" i="9" s="1"/>
  <c r="U812" i="9"/>
  <c r="T812" i="9" s="1"/>
  <c r="U809" i="9"/>
  <c r="T809" i="9" s="1"/>
  <c r="U804" i="9"/>
  <c r="T804" i="9" s="1"/>
  <c r="U801" i="9"/>
  <c r="T801" i="9" s="1"/>
  <c r="U793" i="9"/>
  <c r="T793" i="9" s="1"/>
  <c r="U788" i="9"/>
  <c r="T788" i="9" s="1"/>
  <c r="U785" i="9"/>
  <c r="T785" i="9" s="1"/>
  <c r="U780" i="9"/>
  <c r="T780" i="9" s="1"/>
  <c r="U777" i="9"/>
  <c r="T777" i="9" s="1"/>
  <c r="U772" i="9"/>
  <c r="T772" i="9" s="1"/>
  <c r="U764" i="9"/>
  <c r="T764" i="9" s="1"/>
  <c r="U761" i="9"/>
  <c r="T761" i="9" s="1"/>
  <c r="U756" i="9"/>
  <c r="T756" i="9" s="1"/>
  <c r="U748" i="9"/>
  <c r="T748" i="9" s="1"/>
  <c r="U745" i="9"/>
  <c r="T745" i="9" s="1"/>
  <c r="U740" i="9"/>
  <c r="T740" i="9" s="1"/>
  <c r="U737" i="9"/>
  <c r="T737" i="9" s="1"/>
  <c r="U729" i="9"/>
  <c r="T729" i="9" s="1"/>
  <c r="U721" i="9"/>
  <c r="T721" i="9" s="1"/>
  <c r="U716" i="9"/>
  <c r="T716" i="9" s="1"/>
  <c r="U705" i="9"/>
  <c r="T705" i="9" s="1"/>
  <c r="U700" i="9"/>
  <c r="T700" i="9" s="1"/>
  <c r="U697" i="9"/>
  <c r="T697" i="9" s="1"/>
  <c r="U692" i="9"/>
  <c r="T692" i="9" s="1"/>
  <c r="AL250" i="6" s="1"/>
  <c r="U689" i="9"/>
  <c r="T689" i="9" s="1"/>
  <c r="U684" i="9"/>
  <c r="T684" i="9" s="1"/>
  <c r="U676" i="9"/>
  <c r="T676" i="9" s="1"/>
  <c r="U668" i="9"/>
  <c r="T668" i="9" s="1"/>
  <c r="U665" i="9"/>
  <c r="T665" i="9" s="1"/>
  <c r="U660" i="9"/>
  <c r="T660" i="9" s="1"/>
  <c r="AL238" i="6" s="1"/>
  <c r="U657" i="9"/>
  <c r="T657" i="9" s="1"/>
  <c r="U652" i="9"/>
  <c r="T652" i="9" s="1"/>
  <c r="U649" i="9"/>
  <c r="T649" i="9" s="1"/>
  <c r="U644" i="9"/>
  <c r="T644" i="9" s="1"/>
  <c r="U636" i="9"/>
  <c r="T636" i="9" s="1"/>
  <c r="U633" i="9"/>
  <c r="T633" i="9" s="1"/>
  <c r="U628" i="9"/>
  <c r="T628" i="9" s="1"/>
  <c r="U625" i="9"/>
  <c r="T625" i="9" s="1"/>
  <c r="U620" i="9"/>
  <c r="T620" i="9" s="1"/>
  <c r="U617" i="9"/>
  <c r="T617" i="9" s="1"/>
  <c r="U612" i="9"/>
  <c r="T612" i="9" s="1"/>
  <c r="U609" i="9"/>
  <c r="T609" i="9" s="1"/>
  <c r="U604" i="9"/>
  <c r="T604" i="9" s="1"/>
  <c r="U601" i="9"/>
  <c r="T601" i="9" s="1"/>
  <c r="U596" i="9"/>
  <c r="T596" i="9" s="1"/>
  <c r="W214" i="6" s="1"/>
  <c r="U593" i="9"/>
  <c r="T593" i="9" s="1"/>
  <c r="U588" i="9"/>
  <c r="T588" i="9" s="1"/>
  <c r="U585" i="9"/>
  <c r="T585" i="9" s="1"/>
  <c r="U580" i="9"/>
  <c r="T580" i="9" s="1"/>
  <c r="U577" i="9"/>
  <c r="T577" i="9" s="1"/>
  <c r="U572" i="9"/>
  <c r="T572" i="9" s="1"/>
  <c r="U569" i="9"/>
  <c r="T569" i="9" s="1"/>
  <c r="U564" i="9"/>
  <c r="T564" i="9" s="1"/>
  <c r="U561" i="9"/>
  <c r="T561" i="9" s="1"/>
  <c r="O202" i="6" s="1"/>
  <c r="U556" i="9"/>
  <c r="T556" i="9" s="1"/>
  <c r="U553" i="9"/>
  <c r="T553" i="9" s="1"/>
  <c r="U548" i="9"/>
  <c r="T548" i="9" s="1"/>
  <c r="U545" i="9"/>
  <c r="T545" i="9" s="1"/>
  <c r="U540" i="9"/>
  <c r="T540" i="9" s="1"/>
  <c r="AH193" i="6" s="1"/>
  <c r="U537" i="9"/>
  <c r="T537" i="9" s="1"/>
  <c r="U524" i="9"/>
  <c r="T524" i="9" s="1"/>
  <c r="U521" i="9"/>
  <c r="T521" i="9" s="1"/>
  <c r="U516" i="9"/>
  <c r="T516" i="9" s="1"/>
  <c r="U508" i="9"/>
  <c r="T508" i="9" s="1"/>
  <c r="U505" i="9"/>
  <c r="T505" i="9" s="1"/>
  <c r="U500" i="9"/>
  <c r="T500" i="9" s="1"/>
  <c r="U497" i="9"/>
  <c r="T497" i="9" s="1"/>
  <c r="U492" i="9"/>
  <c r="T492" i="9" s="1"/>
  <c r="U484" i="9"/>
  <c r="T484" i="9" s="1"/>
  <c r="U481" i="9"/>
  <c r="T481" i="9" s="1"/>
  <c r="U476" i="9"/>
  <c r="T476" i="9" s="1"/>
  <c r="U468" i="9"/>
  <c r="T468" i="9" s="1"/>
  <c r="U465" i="9"/>
  <c r="T465" i="9" s="1"/>
  <c r="U460" i="9"/>
  <c r="T460" i="9" s="1"/>
  <c r="U452" i="9"/>
  <c r="T452" i="9" s="1"/>
  <c r="W162" i="6" s="1"/>
  <c r="U449" i="9"/>
  <c r="T449" i="9" s="1"/>
  <c r="U444" i="9"/>
  <c r="T444" i="9" s="1"/>
  <c r="W158" i="6" s="1"/>
  <c r="U436" i="9"/>
  <c r="T436" i="9" s="1"/>
  <c r="U433" i="9"/>
  <c r="T433" i="9" s="1"/>
  <c r="W153" i="6" s="1"/>
  <c r="U428" i="9"/>
  <c r="T428" i="9" s="1"/>
  <c r="U425" i="9"/>
  <c r="T425" i="9" s="1"/>
  <c r="U420" i="9"/>
  <c r="T420" i="9" s="1"/>
  <c r="U417" i="9"/>
  <c r="T417" i="9" s="1"/>
  <c r="U412" i="9"/>
  <c r="T412" i="9" s="1"/>
  <c r="U409" i="9"/>
  <c r="T409" i="9" s="1"/>
  <c r="U404" i="9"/>
  <c r="T404" i="9" s="1"/>
  <c r="U401" i="9"/>
  <c r="T401" i="9" s="1"/>
  <c r="U396" i="9"/>
  <c r="T396" i="9" s="1"/>
  <c r="O138" i="6" s="1"/>
  <c r="U393" i="9"/>
  <c r="T393" i="9" s="1"/>
  <c r="U388" i="9"/>
  <c r="T388" i="9" s="1"/>
  <c r="U380" i="9"/>
  <c r="T380" i="9" s="1"/>
  <c r="U377" i="9"/>
  <c r="T377" i="9" s="1"/>
  <c r="U372" i="9"/>
  <c r="T372" i="9" s="1"/>
  <c r="U364" i="9"/>
  <c r="T364" i="9" s="1"/>
  <c r="AH130" i="6" s="1"/>
  <c r="U361" i="9"/>
  <c r="T361" i="9" s="1"/>
  <c r="U356" i="9"/>
  <c r="T356" i="9" s="1"/>
  <c r="U353" i="9"/>
  <c r="T353" i="9" s="1"/>
  <c r="O126" i="6" s="1"/>
  <c r="U348" i="9"/>
  <c r="T348" i="9" s="1"/>
  <c r="U345" i="9"/>
  <c r="T345" i="9" s="1"/>
  <c r="U340" i="9"/>
  <c r="T340" i="9" s="1"/>
  <c r="U332" i="9"/>
  <c r="T332" i="9" s="1"/>
  <c r="U329" i="9"/>
  <c r="T329" i="9" s="1"/>
  <c r="U324" i="9"/>
  <c r="T324" i="9" s="1"/>
  <c r="U316" i="9"/>
  <c r="T316" i="9" s="1"/>
  <c r="U313" i="9"/>
  <c r="T313" i="9" s="1"/>
  <c r="U308" i="9"/>
  <c r="T308" i="9" s="1"/>
  <c r="U305" i="9"/>
  <c r="T305" i="9" s="1"/>
  <c r="U300" i="9"/>
  <c r="T300" i="9" s="1"/>
  <c r="U297" i="9"/>
  <c r="T297" i="9" s="1"/>
  <c r="U292" i="9"/>
  <c r="T292" i="9" s="1"/>
  <c r="U284" i="9"/>
  <c r="T284" i="9" s="1"/>
  <c r="U281" i="9"/>
  <c r="T281" i="9" s="1"/>
  <c r="U276" i="9"/>
  <c r="T276" i="9" s="1"/>
  <c r="U273" i="9"/>
  <c r="T273" i="9" s="1"/>
  <c r="U268" i="9"/>
  <c r="T268" i="9" s="1"/>
  <c r="U265" i="9"/>
  <c r="T265" i="9" s="1"/>
  <c r="U260" i="9"/>
  <c r="T260" i="9" s="1"/>
  <c r="U257" i="9"/>
  <c r="T257" i="9" s="1"/>
  <c r="U252" i="9"/>
  <c r="T252" i="9" s="1"/>
  <c r="U244" i="9"/>
  <c r="T244" i="9" s="1"/>
  <c r="AL85" i="6" s="1"/>
  <c r="U241" i="9"/>
  <c r="T241" i="9" s="1"/>
  <c r="U236" i="9"/>
  <c r="T236" i="9" s="1"/>
  <c r="U1975" i="9"/>
  <c r="T1975" i="9" s="1"/>
  <c r="U1970" i="9"/>
  <c r="T1970" i="9" s="1"/>
  <c r="U1959" i="9"/>
  <c r="T1959" i="9" s="1"/>
  <c r="U1943" i="9"/>
  <c r="T1943" i="9" s="1"/>
  <c r="U1938" i="9"/>
  <c r="T1938" i="9" s="1"/>
  <c r="U1927" i="9"/>
  <c r="T1927" i="9" s="1"/>
  <c r="U1922" i="9"/>
  <c r="T1922" i="9" s="1"/>
  <c r="U1911" i="9"/>
  <c r="T1911" i="9" s="1"/>
  <c r="U1906" i="9"/>
  <c r="T1906" i="9" s="1"/>
  <c r="U1895" i="9"/>
  <c r="T1895" i="9" s="1"/>
  <c r="U1890" i="9"/>
  <c r="T1890" i="9" s="1"/>
  <c r="U1879" i="9"/>
  <c r="T1879" i="9" s="1"/>
  <c r="U1874" i="9"/>
  <c r="T1874" i="9" s="1"/>
  <c r="U1863" i="9"/>
  <c r="T1863" i="9" s="1"/>
  <c r="U1858" i="9"/>
  <c r="T1858" i="9" s="1"/>
  <c r="U1847" i="9"/>
  <c r="T1847" i="9" s="1"/>
  <c r="U1843" i="9"/>
  <c r="T1843" i="9" s="1"/>
  <c r="U1839" i="9"/>
  <c r="T1839" i="9" s="1"/>
  <c r="U1835" i="9"/>
  <c r="T1835" i="9" s="1"/>
  <c r="U1831" i="9"/>
  <c r="T1831" i="9" s="1"/>
  <c r="U1827" i="9"/>
  <c r="T1827" i="9" s="1"/>
  <c r="U1823" i="9"/>
  <c r="T1823" i="9" s="1"/>
  <c r="U1819" i="9"/>
  <c r="T1819" i="9" s="1"/>
  <c r="U1815" i="9"/>
  <c r="T1815" i="9" s="1"/>
  <c r="U1811" i="9"/>
  <c r="T1811" i="9" s="1"/>
  <c r="U1807" i="9"/>
  <c r="T1807" i="9" s="1"/>
  <c r="U1803" i="9"/>
  <c r="T1803" i="9" s="1"/>
  <c r="U1795" i="9"/>
  <c r="T1795" i="9" s="1"/>
  <c r="U1791" i="9"/>
  <c r="T1791" i="9" s="1"/>
  <c r="U1787" i="9"/>
  <c r="T1787" i="9" s="1"/>
  <c r="V306" i="6" s="1"/>
  <c r="U1783" i="9"/>
  <c r="T1783" i="9" s="1"/>
  <c r="U1779" i="9"/>
  <c r="T1779" i="9" s="1"/>
  <c r="U1775" i="9"/>
  <c r="T1775" i="9" s="1"/>
  <c r="U1771" i="9"/>
  <c r="T1771" i="9" s="1"/>
  <c r="U1763" i="9"/>
  <c r="T1763" i="9" s="1"/>
  <c r="U1759" i="9"/>
  <c r="T1759" i="9" s="1"/>
  <c r="U1755" i="9"/>
  <c r="T1755" i="9" s="1"/>
  <c r="U1747" i="9"/>
  <c r="T1747" i="9" s="1"/>
  <c r="U1743" i="9"/>
  <c r="T1743" i="9" s="1"/>
  <c r="U1735" i="9"/>
  <c r="T1735" i="9" s="1"/>
  <c r="U1731" i="9"/>
  <c r="T1731" i="9" s="1"/>
  <c r="U1723" i="9"/>
  <c r="T1723" i="9" s="1"/>
  <c r="U1719" i="9"/>
  <c r="T1719" i="9" s="1"/>
  <c r="U1715" i="9"/>
  <c r="T1715" i="9" s="1"/>
  <c r="U1711" i="9"/>
  <c r="T1711" i="9" s="1"/>
  <c r="U1707" i="9"/>
  <c r="T1707" i="9" s="1"/>
  <c r="U1703" i="9"/>
  <c r="T1703" i="9" s="1"/>
  <c r="U1699" i="9"/>
  <c r="T1699" i="9" s="1"/>
  <c r="U1695" i="9"/>
  <c r="T1695" i="9" s="1"/>
  <c r="U1691" i="9"/>
  <c r="T1691" i="9" s="1"/>
  <c r="U1687" i="9"/>
  <c r="T1687" i="9" s="1"/>
  <c r="U1679" i="9"/>
  <c r="T1679" i="9" s="1"/>
  <c r="U1675" i="9"/>
  <c r="T1675" i="9" s="1"/>
  <c r="U1667" i="9"/>
  <c r="T1667" i="9" s="1"/>
  <c r="U1663" i="9"/>
  <c r="T1663" i="9" s="1"/>
  <c r="U1659" i="9"/>
  <c r="T1659" i="9" s="1"/>
  <c r="U1655" i="9"/>
  <c r="T1655" i="9" s="1"/>
  <c r="U1651" i="9"/>
  <c r="T1651" i="9" s="1"/>
  <c r="U1647" i="9"/>
  <c r="T1647" i="9" s="1"/>
  <c r="U1643" i="9"/>
  <c r="T1643" i="9" s="1"/>
  <c r="U1639" i="9"/>
  <c r="T1639" i="9" s="1"/>
  <c r="U1635" i="9"/>
  <c r="T1635" i="9" s="1"/>
  <c r="U1627" i="9"/>
  <c r="T1627" i="9" s="1"/>
  <c r="U1623" i="9"/>
  <c r="T1623" i="9" s="1"/>
  <c r="U1619" i="9"/>
  <c r="T1619" i="9" s="1"/>
  <c r="U1615" i="9"/>
  <c r="T1615" i="9" s="1"/>
  <c r="U1611" i="9"/>
  <c r="T1611" i="9" s="1"/>
  <c r="U1607" i="9"/>
  <c r="T1607" i="9" s="1"/>
  <c r="U1595" i="9"/>
  <c r="T1595" i="9" s="1"/>
  <c r="U1579" i="9"/>
  <c r="T1579" i="9" s="1"/>
  <c r="U1575" i="9"/>
  <c r="T1575" i="9" s="1"/>
  <c r="U1571" i="9"/>
  <c r="T1571" i="9" s="1"/>
  <c r="U1567" i="9"/>
  <c r="T1567" i="9" s="1"/>
  <c r="U1563" i="9"/>
  <c r="T1563" i="9" s="1"/>
  <c r="U1559" i="9"/>
  <c r="T1559" i="9" s="1"/>
  <c r="U1551" i="9"/>
  <c r="T1551" i="9" s="1"/>
  <c r="U1547" i="9"/>
  <c r="T1547" i="9" s="1"/>
  <c r="U1543" i="9"/>
  <c r="T1543" i="9" s="1"/>
  <c r="U1539" i="9"/>
  <c r="T1539" i="9" s="1"/>
  <c r="U1535" i="9"/>
  <c r="T1535" i="9" s="1"/>
  <c r="U1531" i="9"/>
  <c r="T1531" i="9" s="1"/>
  <c r="U1527" i="9"/>
  <c r="T1527" i="9" s="1"/>
  <c r="U1523" i="9"/>
  <c r="T1523" i="9" s="1"/>
  <c r="U1519" i="9"/>
  <c r="T1519" i="9" s="1"/>
  <c r="U1515" i="9"/>
  <c r="T1515" i="9" s="1"/>
  <c r="U1511" i="9"/>
  <c r="T1511" i="9" s="1"/>
  <c r="U1507" i="9"/>
  <c r="T1507" i="9" s="1"/>
  <c r="U1503" i="9"/>
  <c r="T1503" i="9" s="1"/>
  <c r="U1499" i="9"/>
  <c r="T1499" i="9" s="1"/>
  <c r="U1495" i="9"/>
  <c r="T1495" i="9" s="1"/>
  <c r="U1491" i="9"/>
  <c r="T1491" i="9" s="1"/>
  <c r="U1487" i="9"/>
  <c r="T1487" i="9" s="1"/>
  <c r="U1479" i="9"/>
  <c r="T1479" i="9" s="1"/>
  <c r="U1475" i="9"/>
  <c r="T1475" i="9" s="1"/>
  <c r="U1471" i="9"/>
  <c r="T1471" i="9" s="1"/>
  <c r="U1463" i="9"/>
  <c r="T1463" i="9" s="1"/>
  <c r="U1459" i="9"/>
  <c r="T1459" i="9" s="1"/>
  <c r="U1455" i="9"/>
  <c r="T1455" i="9" s="1"/>
  <c r="U1447" i="9"/>
  <c r="T1447" i="9" s="1"/>
  <c r="U1443" i="9"/>
  <c r="T1443" i="9" s="1"/>
  <c r="U1439" i="9"/>
  <c r="T1439" i="9" s="1"/>
  <c r="U1435" i="9"/>
  <c r="T1435" i="9" s="1"/>
  <c r="U1427" i="9"/>
  <c r="T1427" i="9" s="1"/>
  <c r="U1423" i="9"/>
  <c r="T1423" i="9" s="1"/>
  <c r="AH501" i="6" s="1"/>
  <c r="AJ501" i="6" s="1"/>
  <c r="U1419" i="9"/>
  <c r="T1419" i="9" s="1"/>
  <c r="U1411" i="9"/>
  <c r="T1411" i="9" s="1"/>
  <c r="U1403" i="9"/>
  <c r="T1403" i="9" s="1"/>
  <c r="U1399" i="9"/>
  <c r="T1399" i="9" s="1"/>
  <c r="U1395" i="9"/>
  <c r="T1395" i="9" s="1"/>
  <c r="U1391" i="9"/>
  <c r="T1391" i="9" s="1"/>
  <c r="U1387" i="9"/>
  <c r="T1387" i="9" s="1"/>
  <c r="U1379" i="9"/>
  <c r="T1379" i="9" s="1"/>
  <c r="V485" i="6" s="1"/>
  <c r="U1375" i="9"/>
  <c r="T1375" i="9" s="1"/>
  <c r="U1371" i="9"/>
  <c r="T1371" i="9" s="1"/>
  <c r="U1367" i="9"/>
  <c r="T1367" i="9" s="1"/>
  <c r="W480" i="6" s="1"/>
  <c r="U1363" i="9"/>
  <c r="T1363" i="9" s="1"/>
  <c r="U1355" i="9"/>
  <c r="T1355" i="9" s="1"/>
  <c r="U1351" i="9"/>
  <c r="T1351" i="9" s="1"/>
  <c r="U1347" i="9"/>
  <c r="T1347" i="9" s="1"/>
  <c r="U1339" i="9"/>
  <c r="T1339" i="9" s="1"/>
  <c r="U470" i="6" s="1"/>
  <c r="AA470" i="6" s="1"/>
  <c r="U1331" i="9"/>
  <c r="T1331" i="9" s="1"/>
  <c r="U1323" i="9"/>
  <c r="T1323" i="9" s="1"/>
  <c r="AH466" i="6" s="1"/>
  <c r="AI466" i="6" s="1"/>
  <c r="U1319" i="9"/>
  <c r="T1319" i="9" s="1"/>
  <c r="V464" i="6" s="1"/>
  <c r="U1311" i="9"/>
  <c r="T1311" i="9" s="1"/>
  <c r="AL462" i="6" s="1"/>
  <c r="U1307" i="9"/>
  <c r="T1307" i="9" s="1"/>
  <c r="U1299" i="9"/>
  <c r="T1299" i="9" s="1"/>
  <c r="U1295" i="9"/>
  <c r="T1295" i="9" s="1"/>
  <c r="U1287" i="9"/>
  <c r="T1287" i="9" s="1"/>
  <c r="U1283" i="9"/>
  <c r="T1283" i="9" s="1"/>
  <c r="U1279" i="9"/>
  <c r="T1279" i="9" s="1"/>
  <c r="U1275" i="9"/>
  <c r="T1275" i="9" s="1"/>
  <c r="U1271" i="9"/>
  <c r="T1271" i="9" s="1"/>
  <c r="U1263" i="9"/>
  <c r="T1263" i="9" s="1"/>
  <c r="U1259" i="9"/>
  <c r="T1259" i="9" s="1"/>
  <c r="U1251" i="9"/>
  <c r="T1251" i="9" s="1"/>
  <c r="U1247" i="9"/>
  <c r="T1247" i="9" s="1"/>
  <c r="U1243" i="9"/>
  <c r="T1243" i="9" s="1"/>
  <c r="U1235" i="9"/>
  <c r="T1235" i="9" s="1"/>
  <c r="V436" i="6" s="1"/>
  <c r="U1231" i="9"/>
  <c r="T1231" i="9" s="1"/>
  <c r="U1223" i="9"/>
  <c r="T1223" i="9" s="1"/>
  <c r="U1214" i="9"/>
  <c r="T1214" i="9" s="1"/>
  <c r="U1211" i="9"/>
  <c r="T1211" i="9" s="1"/>
  <c r="U1206" i="9"/>
  <c r="T1206" i="9" s="1"/>
  <c r="U1198" i="9"/>
  <c r="T1198" i="9" s="1"/>
  <c r="U1195" i="9"/>
  <c r="T1195" i="9" s="1"/>
  <c r="U1182" i="9"/>
  <c r="T1182" i="9" s="1"/>
  <c r="U1179" i="9"/>
  <c r="T1179" i="9" s="1"/>
  <c r="U1174" i="9"/>
  <c r="T1174" i="9" s="1"/>
  <c r="AD416" i="6" s="1"/>
  <c r="U1171" i="9"/>
  <c r="T1171" i="9" s="1"/>
  <c r="U1163" i="9"/>
  <c r="T1163" i="9" s="1"/>
  <c r="U1158" i="9"/>
  <c r="T1158" i="9" s="1"/>
  <c r="U1155" i="9"/>
  <c r="T1155" i="9" s="1"/>
  <c r="U1147" i="9"/>
  <c r="T1147" i="9" s="1"/>
  <c r="V408" i="6" s="1"/>
  <c r="U1142" i="9"/>
  <c r="T1142" i="9" s="1"/>
  <c r="U1139" i="9"/>
  <c r="T1139" i="9" s="1"/>
  <c r="U1131" i="9"/>
  <c r="T1131" i="9" s="1"/>
  <c r="U1126" i="9"/>
  <c r="T1126" i="9" s="1"/>
  <c r="U1118" i="9"/>
  <c r="T1118" i="9" s="1"/>
  <c r="U1115" i="9"/>
  <c r="T1115" i="9" s="1"/>
  <c r="U1107" i="9"/>
  <c r="T1107" i="9" s="1"/>
  <c r="U1102" i="9"/>
  <c r="T1102" i="9" s="1"/>
  <c r="U1099" i="9"/>
  <c r="T1099" i="9" s="1"/>
  <c r="U1091" i="9"/>
  <c r="T1091" i="9" s="1"/>
  <c r="U1078" i="9"/>
  <c r="T1078" i="9" s="1"/>
  <c r="V389" i="6" s="1"/>
  <c r="U1075" i="9"/>
  <c r="T1075" i="9" s="1"/>
  <c r="U1067" i="9"/>
  <c r="T1067" i="9" s="1"/>
  <c r="U1062" i="9"/>
  <c r="T1062" i="9" s="1"/>
  <c r="U1059" i="9"/>
  <c r="T1059" i="9" s="1"/>
  <c r="U1051" i="9"/>
  <c r="T1051" i="9" s="1"/>
  <c r="U1046" i="9"/>
  <c r="T1046" i="9" s="1"/>
  <c r="U1043" i="9"/>
  <c r="T1043" i="9" s="1"/>
  <c r="U1035" i="9"/>
  <c r="T1035" i="9" s="1"/>
  <c r="AD373" i="6" s="1"/>
  <c r="AE373" i="6" s="1"/>
  <c r="U1030" i="9"/>
  <c r="T1030" i="9" s="1"/>
  <c r="U1022" i="9"/>
  <c r="T1022" i="9" s="1"/>
  <c r="U1019" i="9"/>
  <c r="T1019" i="9" s="1"/>
  <c r="U1014" i="9"/>
  <c r="T1014" i="9" s="1"/>
  <c r="U1011" i="9"/>
  <c r="T1011" i="9" s="1"/>
  <c r="U1003" i="9"/>
  <c r="T1003" i="9" s="1"/>
  <c r="AD361" i="6" s="1"/>
  <c r="U998" i="9"/>
  <c r="T998" i="9" s="1"/>
  <c r="U990" i="9"/>
  <c r="T990" i="9" s="1"/>
  <c r="U987" i="9"/>
  <c r="T987" i="9" s="1"/>
  <c r="U982" i="9"/>
  <c r="T982" i="9" s="1"/>
  <c r="U979" i="9"/>
  <c r="T979" i="9" s="1"/>
  <c r="U974" i="9"/>
  <c r="T974" i="9" s="1"/>
  <c r="U971" i="9"/>
  <c r="T971" i="9" s="1"/>
  <c r="AD353" i="6" s="1"/>
  <c r="U966" i="9"/>
  <c r="T966" i="9" s="1"/>
  <c r="U963" i="9"/>
  <c r="T963" i="9" s="1"/>
  <c r="U958" i="9"/>
  <c r="T958" i="9" s="1"/>
  <c r="U955" i="9"/>
  <c r="T955" i="9" s="1"/>
  <c r="U950" i="9"/>
  <c r="T950" i="9" s="1"/>
  <c r="U947" i="9"/>
  <c r="T947" i="9" s="1"/>
  <c r="U939" i="9"/>
  <c r="T939" i="9" s="1"/>
  <c r="U926" i="9"/>
  <c r="T926" i="9" s="1"/>
  <c r="U923" i="9"/>
  <c r="T923" i="9" s="1"/>
  <c r="U918" i="9"/>
  <c r="T918" i="9" s="1"/>
  <c r="U915" i="9"/>
  <c r="T915" i="9" s="1"/>
  <c r="U910" i="9"/>
  <c r="T910" i="9" s="1"/>
  <c r="U907" i="9"/>
  <c r="T907" i="9" s="1"/>
  <c r="U902" i="9"/>
  <c r="T902" i="9" s="1"/>
  <c r="AL329" i="6" s="1"/>
  <c r="U899" i="9"/>
  <c r="T899" i="9" s="1"/>
  <c r="U894" i="9"/>
  <c r="T894" i="9" s="1"/>
  <c r="U886" i="9"/>
  <c r="T886" i="9" s="1"/>
  <c r="AD325" i="6" s="1"/>
  <c r="U883" i="9"/>
  <c r="T883" i="9" s="1"/>
  <c r="U875" i="9"/>
  <c r="T875" i="9" s="1"/>
  <c r="U870" i="9"/>
  <c r="T870" i="9" s="1"/>
  <c r="U867" i="9"/>
  <c r="T867" i="9" s="1"/>
  <c r="U862" i="9"/>
  <c r="T862" i="9" s="1"/>
  <c r="U854" i="9"/>
  <c r="T854" i="9" s="1"/>
  <c r="AD313" i="6" s="1"/>
  <c r="U851" i="9"/>
  <c r="T851" i="9" s="1"/>
  <c r="U846" i="9"/>
  <c r="T846" i="9" s="1"/>
  <c r="U843" i="9"/>
  <c r="T843" i="9" s="1"/>
  <c r="AH311" i="6" s="1"/>
  <c r="U838" i="9"/>
  <c r="T838" i="9" s="1"/>
  <c r="U835" i="9"/>
  <c r="T835" i="9" s="1"/>
  <c r="U830" i="9"/>
  <c r="T830" i="9" s="1"/>
  <c r="U827" i="9"/>
  <c r="T827" i="9" s="1"/>
  <c r="U822" i="9"/>
  <c r="T822" i="9" s="1"/>
  <c r="U819" i="9"/>
  <c r="T819" i="9" s="1"/>
  <c r="U814" i="9"/>
  <c r="T814" i="9" s="1"/>
  <c r="U811" i="9"/>
  <c r="T811" i="9" s="1"/>
  <c r="U806" i="9"/>
  <c r="T806" i="9" s="1"/>
  <c r="AH297" i="6" s="1"/>
  <c r="U803" i="9"/>
  <c r="T803" i="9" s="1"/>
  <c r="U795" i="9"/>
  <c r="T795" i="9" s="1"/>
  <c r="U787" i="9"/>
  <c r="T787" i="9" s="1"/>
  <c r="U782" i="9"/>
  <c r="T782" i="9" s="1"/>
  <c r="U779" i="9"/>
  <c r="T779" i="9" s="1"/>
  <c r="W288" i="6" s="1"/>
  <c r="U771" i="9"/>
  <c r="T771" i="9" s="1"/>
  <c r="U763" i="9"/>
  <c r="T763" i="9" s="1"/>
  <c r="U758" i="9"/>
  <c r="T758" i="9" s="1"/>
  <c r="U755" i="9"/>
  <c r="T755" i="9" s="1"/>
  <c r="U750" i="9"/>
  <c r="T750" i="9" s="1"/>
  <c r="U747" i="9"/>
  <c r="T747" i="9" s="1"/>
  <c r="U742" i="9"/>
  <c r="T742" i="9" s="1"/>
  <c r="O270" i="6" s="1"/>
  <c r="U739" i="9"/>
  <c r="T739" i="9" s="1"/>
  <c r="U726" i="9"/>
  <c r="T726" i="9" s="1"/>
  <c r="U723" i="9"/>
  <c r="T723" i="9" s="1"/>
  <c r="U718" i="9"/>
  <c r="T718" i="9" s="1"/>
  <c r="U710" i="9"/>
  <c r="T710" i="9" s="1"/>
  <c r="U702" i="9"/>
  <c r="T702" i="9" s="1"/>
  <c r="U699" i="9"/>
  <c r="T699" i="9" s="1"/>
  <c r="M254" i="6" s="1"/>
  <c r="U694" i="9"/>
  <c r="T694" i="9" s="1"/>
  <c r="M250" i="6" s="1"/>
  <c r="U691" i="9"/>
  <c r="T691" i="9" s="1"/>
  <c r="U678" i="9"/>
  <c r="T678" i="9" s="1"/>
  <c r="U675" i="9"/>
  <c r="T675" i="9" s="1"/>
  <c r="U670" i="9"/>
  <c r="T670" i="9" s="1"/>
  <c r="U667" i="9"/>
  <c r="T667" i="9" s="1"/>
  <c r="U662" i="9"/>
  <c r="T662" i="9" s="1"/>
  <c r="U659" i="9"/>
  <c r="T659" i="9" s="1"/>
  <c r="U651" i="9"/>
  <c r="T651" i="9" s="1"/>
  <c r="U646" i="9"/>
  <c r="T646" i="9" s="1"/>
  <c r="U638" i="9"/>
  <c r="T638" i="9" s="1"/>
  <c r="U635" i="9"/>
  <c r="T635" i="9" s="1"/>
  <c r="U630" i="9"/>
  <c r="T630" i="9" s="1"/>
  <c r="U627" i="9"/>
  <c r="T627" i="9" s="1"/>
  <c r="U622" i="9"/>
  <c r="T622" i="9" s="1"/>
  <c r="U619" i="9"/>
  <c r="T619" i="9" s="1"/>
  <c r="U614" i="9"/>
  <c r="T614" i="9" s="1"/>
  <c r="U611" i="9"/>
  <c r="T611" i="9" s="1"/>
  <c r="U606" i="9"/>
  <c r="T606" i="9" s="1"/>
  <c r="U603" i="9"/>
  <c r="T603" i="9" s="1"/>
  <c r="U598" i="9"/>
  <c r="T598" i="9" s="1"/>
  <c r="U595" i="9"/>
  <c r="T595" i="9" s="1"/>
  <c r="U590" i="9"/>
  <c r="T590" i="9" s="1"/>
  <c r="U587" i="9"/>
  <c r="T587" i="9" s="1"/>
  <c r="U582" i="9"/>
  <c r="T582" i="9" s="1"/>
  <c r="U579" i="9"/>
  <c r="T579" i="9" s="1"/>
  <c r="U574" i="9"/>
  <c r="T574" i="9" s="1"/>
  <c r="U571" i="9"/>
  <c r="T571" i="9" s="1"/>
  <c r="U566" i="9"/>
  <c r="T566" i="9" s="1"/>
  <c r="U563" i="9"/>
  <c r="T563" i="9" s="1"/>
  <c r="U558" i="9"/>
  <c r="T558" i="9" s="1"/>
  <c r="U555" i="9"/>
  <c r="T555" i="9" s="1"/>
  <c r="U550" i="9"/>
  <c r="T550" i="9" s="1"/>
  <c r="U547" i="9"/>
  <c r="T547" i="9" s="1"/>
  <c r="W195" i="6" s="1"/>
  <c r="U542" i="9"/>
  <c r="T542" i="9" s="1"/>
  <c r="U539" i="9"/>
  <c r="T539" i="9" s="1"/>
  <c r="U534" i="9"/>
  <c r="T534" i="9" s="1"/>
  <c r="U526" i="9"/>
  <c r="T526" i="9" s="1"/>
  <c r="U523" i="9"/>
  <c r="T523" i="9" s="1"/>
  <c r="U186" i="6" s="1"/>
  <c r="U518" i="9"/>
  <c r="T518" i="9" s="1"/>
  <c r="AL185" i="6" s="1"/>
  <c r="U515" i="9"/>
  <c r="T515" i="9" s="1"/>
  <c r="AD182" i="6" s="1"/>
  <c r="U507" i="9"/>
  <c r="T507" i="9" s="1"/>
  <c r="U502" i="9"/>
  <c r="T502" i="9" s="1"/>
  <c r="U499" i="9"/>
  <c r="T499" i="9" s="1"/>
  <c r="U494" i="9"/>
  <c r="T494" i="9" s="1"/>
  <c r="W173" i="6" s="1"/>
  <c r="U491" i="9"/>
  <c r="T491" i="9" s="1"/>
  <c r="U486" i="9"/>
  <c r="T486" i="9" s="1"/>
  <c r="U483" i="9"/>
  <c r="T483" i="9" s="1"/>
  <c r="U478" i="9"/>
  <c r="T478" i="9" s="1"/>
  <c r="U475" i="9"/>
  <c r="T475" i="9" s="1"/>
  <c r="U470" i="9"/>
  <c r="T470" i="9" s="1"/>
  <c r="U467" i="9"/>
  <c r="T467" i="9" s="1"/>
  <c r="U462" i="9"/>
  <c r="T462" i="9" s="1"/>
  <c r="W165" i="6" s="1"/>
  <c r="U459" i="9"/>
  <c r="T459" i="9" s="1"/>
  <c r="U454" i="9"/>
  <c r="T454" i="9" s="1"/>
  <c r="U451" i="9"/>
  <c r="T451" i="9" s="1"/>
  <c r="U443" i="9"/>
  <c r="T443" i="9" s="1"/>
  <c r="U438" i="9"/>
  <c r="T438" i="9" s="1"/>
  <c r="U435" i="9"/>
  <c r="T435" i="9" s="1"/>
  <c r="U430" i="9"/>
  <c r="T430" i="9" s="1"/>
  <c r="U427" i="9"/>
  <c r="T427" i="9" s="1"/>
  <c r="O149" i="6" s="1"/>
  <c r="U422" i="9"/>
  <c r="T422" i="9" s="1"/>
  <c r="U419" i="9"/>
  <c r="T419" i="9" s="1"/>
  <c r="O146" i="6" s="1"/>
  <c r="U414" i="9"/>
  <c r="T414" i="9" s="1"/>
  <c r="U411" i="9"/>
  <c r="T411" i="9" s="1"/>
  <c r="U406" i="9"/>
  <c r="T406" i="9" s="1"/>
  <c r="U403" i="9"/>
  <c r="T403" i="9" s="1"/>
  <c r="U398" i="9"/>
  <c r="T398" i="9" s="1"/>
  <c r="U395" i="9"/>
  <c r="T395" i="9" s="1"/>
  <c r="U390" i="9"/>
  <c r="T390" i="9" s="1"/>
  <c r="U387" i="9"/>
  <c r="T387" i="9" s="1"/>
  <c r="U382" i="9"/>
  <c r="T382" i="9" s="1"/>
  <c r="U379" i="9"/>
  <c r="T379" i="9" s="1"/>
  <c r="U374" i="9"/>
  <c r="T374" i="9" s="1"/>
  <c r="O133" i="6" s="1"/>
  <c r="U371" i="9"/>
  <c r="T371" i="9" s="1"/>
  <c r="U366" i="9"/>
  <c r="T366" i="9" s="1"/>
  <c r="U363" i="9"/>
  <c r="T363" i="9" s="1"/>
  <c r="U358" i="9"/>
  <c r="T358" i="9" s="1"/>
  <c r="U355" i="9"/>
  <c r="T355" i="9" s="1"/>
  <c r="U350" i="9"/>
  <c r="T350" i="9" s="1"/>
  <c r="W125" i="6" s="1"/>
  <c r="U347" i="9"/>
  <c r="T347" i="9" s="1"/>
  <c r="U342" i="9"/>
  <c r="T342" i="9" s="1"/>
  <c r="W122" i="6" s="1"/>
  <c r="U339" i="9"/>
  <c r="T339" i="9" s="1"/>
  <c r="O121" i="6" s="1"/>
  <c r="U334" i="9"/>
  <c r="T334" i="9" s="1"/>
  <c r="U331" i="9"/>
  <c r="T331" i="9" s="1"/>
  <c r="U326" i="9"/>
  <c r="T326" i="9" s="1"/>
  <c r="U323" i="9"/>
  <c r="T323" i="9" s="1"/>
  <c r="U315" i="9"/>
  <c r="T315" i="9" s="1"/>
  <c r="U310" i="9"/>
  <c r="T310" i="9" s="1"/>
  <c r="O113" i="6" s="1"/>
  <c r="U307" i="9"/>
  <c r="T307" i="9" s="1"/>
  <c r="U299" i="9"/>
  <c r="T299" i="9" s="1"/>
  <c r="U294" i="9"/>
  <c r="T294" i="9" s="1"/>
  <c r="U291" i="9"/>
  <c r="T291" i="9" s="1"/>
  <c r="U283" i="9"/>
  <c r="T283" i="9" s="1"/>
  <c r="U278" i="9"/>
  <c r="T278" i="9" s="1"/>
  <c r="U275" i="9"/>
  <c r="T275" i="9" s="1"/>
  <c r="U270" i="9"/>
  <c r="T270" i="9" s="1"/>
  <c r="U267" i="9"/>
  <c r="T267" i="9" s="1"/>
  <c r="AH93" i="6" s="1"/>
  <c r="U259" i="9"/>
  <c r="T259" i="9" s="1"/>
  <c r="U254" i="9"/>
  <c r="T254" i="9" s="1"/>
  <c r="U251" i="9"/>
  <c r="T251" i="9" s="1"/>
  <c r="U322" i="9"/>
  <c r="T322" i="9" s="1"/>
  <c r="U311" i="9"/>
  <c r="T311" i="9" s="1"/>
  <c r="U290" i="9"/>
  <c r="T290" i="9" s="1"/>
  <c r="U279" i="9"/>
  <c r="T279" i="9" s="1"/>
  <c r="U258" i="9"/>
  <c r="T258" i="9" s="1"/>
  <c r="AH90" i="6" s="1"/>
  <c r="U243" i="9"/>
  <c r="T243" i="9" s="1"/>
  <c r="U233" i="9"/>
  <c r="T233" i="9" s="1"/>
  <c r="U229" i="9"/>
  <c r="T229" i="9" s="1"/>
  <c r="U221" i="9"/>
  <c r="T221" i="9" s="1"/>
  <c r="U217" i="9"/>
  <c r="T217" i="9" s="1"/>
  <c r="AH77" i="6" s="1"/>
  <c r="U213" i="9"/>
  <c r="T213" i="9" s="1"/>
  <c r="U209" i="9"/>
  <c r="T209" i="9" s="1"/>
  <c r="U201" i="9"/>
  <c r="T201" i="9" s="1"/>
  <c r="U197" i="9"/>
  <c r="T197" i="9" s="1"/>
  <c r="U193" i="9"/>
  <c r="T193" i="9" s="1"/>
  <c r="U185" i="9"/>
  <c r="T185" i="9" s="1"/>
  <c r="U182" i="9"/>
  <c r="T182" i="9" s="1"/>
  <c r="U174" i="9"/>
  <c r="T174" i="9" s="1"/>
  <c r="U169" i="9"/>
  <c r="T169" i="9" s="1"/>
  <c r="U158" i="9"/>
  <c r="T158" i="9" s="1"/>
  <c r="U153" i="9"/>
  <c r="T153" i="9" s="1"/>
  <c r="U142" i="9"/>
  <c r="T142" i="9" s="1"/>
  <c r="U137" i="9"/>
  <c r="T137" i="9" s="1"/>
  <c r="U134" i="9"/>
  <c r="T134" i="9" s="1"/>
  <c r="U121" i="9"/>
  <c r="T121" i="9" s="1"/>
  <c r="U118" i="9"/>
  <c r="T118" i="9" s="1"/>
  <c r="U113" i="9"/>
  <c r="T113" i="9" s="1"/>
  <c r="U110" i="9"/>
  <c r="T110" i="9" s="1"/>
  <c r="U105" i="9"/>
  <c r="T105" i="9" s="1"/>
  <c r="U97" i="9"/>
  <c r="T97" i="9" s="1"/>
  <c r="U94" i="9"/>
  <c r="T94" i="9" s="1"/>
  <c r="U89" i="9"/>
  <c r="T89" i="9" s="1"/>
  <c r="U86" i="9"/>
  <c r="T86" i="9" s="1"/>
  <c r="U73" i="9"/>
  <c r="T73" i="9" s="1"/>
  <c r="U70" i="9"/>
  <c r="T70" i="9" s="1"/>
  <c r="U62" i="9"/>
  <c r="T62" i="9" s="1"/>
  <c r="U57" i="9"/>
  <c r="T57" i="9" s="1"/>
  <c r="U54" i="9"/>
  <c r="T54" i="9" s="1"/>
  <c r="U49" i="9"/>
  <c r="T49" i="9" s="1"/>
  <c r="U46" i="9"/>
  <c r="T46" i="9" s="1"/>
  <c r="U38" i="9"/>
  <c r="T38" i="9" s="1"/>
  <c r="U25" i="9"/>
  <c r="T25" i="9" s="1"/>
  <c r="U22" i="9"/>
  <c r="T22" i="9" s="1"/>
  <c r="U17" i="9"/>
  <c r="T17" i="9" s="1"/>
  <c r="U9" i="9"/>
  <c r="T9" i="9" s="1"/>
  <c r="U6" i="9"/>
  <c r="T6" i="9" s="1"/>
  <c r="U330" i="9"/>
  <c r="T330" i="9" s="1"/>
  <c r="O118" i="6" s="1"/>
  <c r="U298" i="9"/>
  <c r="T298" i="9" s="1"/>
  <c r="U287" i="9"/>
  <c r="T287" i="9" s="1"/>
  <c r="U266" i="9"/>
  <c r="T266" i="9" s="1"/>
  <c r="U255" i="9"/>
  <c r="T255" i="9" s="1"/>
  <c r="O89" i="6" s="1"/>
  <c r="U247" i="9"/>
  <c r="T247" i="9" s="1"/>
  <c r="U242" i="9"/>
  <c r="T242" i="9" s="1"/>
  <c r="U232" i="9"/>
  <c r="T232" i="9" s="1"/>
  <c r="U228" i="9"/>
  <c r="T228" i="9" s="1"/>
  <c r="U224" i="9"/>
  <c r="T224" i="9" s="1"/>
  <c r="U220" i="9"/>
  <c r="T220" i="9" s="1"/>
  <c r="U208" i="9"/>
  <c r="T208" i="9" s="1"/>
  <c r="U196" i="9"/>
  <c r="T196" i="9" s="1"/>
  <c r="U192" i="9"/>
  <c r="T192" i="9" s="1"/>
  <c r="U188" i="9"/>
  <c r="T188" i="9" s="1"/>
  <c r="U179" i="9"/>
  <c r="T179" i="9" s="1"/>
  <c r="U176" i="9"/>
  <c r="T176" i="9" s="1"/>
  <c r="U171" i="9"/>
  <c r="T171" i="9" s="1"/>
  <c r="W62" i="6" s="1"/>
  <c r="U168" i="9"/>
  <c r="T168" i="9" s="1"/>
  <c r="U160" i="9"/>
  <c r="T160" i="9" s="1"/>
  <c r="U155" i="9"/>
  <c r="T155" i="9" s="1"/>
  <c r="U144" i="9"/>
  <c r="T144" i="9" s="1"/>
  <c r="U139" i="9"/>
  <c r="T139" i="9" s="1"/>
  <c r="U123" i="9"/>
  <c r="T123" i="9" s="1"/>
  <c r="U112" i="9"/>
  <c r="T112" i="9" s="1"/>
  <c r="U107" i="9"/>
  <c r="T107" i="9" s="1"/>
  <c r="U104" i="9"/>
  <c r="T104" i="9" s="1"/>
  <c r="U96" i="9"/>
  <c r="T96" i="9" s="1"/>
  <c r="U91" i="9"/>
  <c r="T91" i="9" s="1"/>
  <c r="U83" i="9"/>
  <c r="T83" i="9" s="1"/>
  <c r="U80" i="9"/>
  <c r="T80" i="9" s="1"/>
  <c r="U75" i="9"/>
  <c r="T75" i="9" s="1"/>
  <c r="U72" i="9"/>
  <c r="T72" i="9" s="1"/>
  <c r="U59" i="9"/>
  <c r="T59" i="9" s="1"/>
  <c r="W26" i="6" s="1"/>
  <c r="U56" i="9"/>
  <c r="T56" i="9" s="1"/>
  <c r="U48" i="9"/>
  <c r="T48" i="9" s="1"/>
  <c r="U32" i="9"/>
  <c r="T32" i="9" s="1"/>
  <c r="U27" i="9"/>
  <c r="T27" i="9" s="1"/>
  <c r="U19" i="9"/>
  <c r="T19" i="9" s="1"/>
  <c r="U16" i="9"/>
  <c r="T16" i="9" s="1"/>
  <c r="U8" i="9"/>
  <c r="T8" i="9" s="1"/>
  <c r="U3" i="9"/>
  <c r="T3" i="9" s="1"/>
  <c r="U338" i="9"/>
  <c r="T338" i="9" s="1"/>
  <c r="U327" i="9"/>
  <c r="T327" i="9" s="1"/>
  <c r="U306" i="9"/>
  <c r="T306" i="9" s="1"/>
  <c r="U295" i="9"/>
  <c r="T295" i="9" s="1"/>
  <c r="O105" i="6" s="1"/>
  <c r="U274" i="9"/>
  <c r="T274" i="9" s="1"/>
  <c r="U246" i="9"/>
  <c r="T246" i="9" s="1"/>
  <c r="U231" i="9"/>
  <c r="T231" i="9" s="1"/>
  <c r="U227" i="9"/>
  <c r="T227" i="9" s="1"/>
  <c r="U219" i="9"/>
  <c r="T219" i="9" s="1"/>
  <c r="O78" i="6" s="1"/>
  <c r="U215" i="9"/>
  <c r="T215" i="9" s="1"/>
  <c r="U207" i="9"/>
  <c r="T207" i="9" s="1"/>
  <c r="U195" i="9"/>
  <c r="T195" i="9" s="1"/>
  <c r="U191" i="9"/>
  <c r="T191" i="9" s="1"/>
  <c r="U181" i="9"/>
  <c r="T181" i="9" s="1"/>
  <c r="U178" i="9"/>
  <c r="T178" i="9" s="1"/>
  <c r="U173" i="9"/>
  <c r="T173" i="9" s="1"/>
  <c r="U170" i="9"/>
  <c r="T170" i="9" s="1"/>
  <c r="U157" i="9"/>
  <c r="T157" i="9" s="1"/>
  <c r="O58" i="6" s="1"/>
  <c r="U154" i="9"/>
  <c r="T154" i="9" s="1"/>
  <c r="U149" i="9"/>
  <c r="T149" i="9" s="1"/>
  <c r="U146" i="9"/>
  <c r="T146" i="9" s="1"/>
  <c r="U141" i="9"/>
  <c r="T141" i="9" s="1"/>
  <c r="AL54" i="6" s="1"/>
  <c r="U138" i="9"/>
  <c r="T138" i="9" s="1"/>
  <c r="U133" i="9"/>
  <c r="T133" i="9" s="1"/>
  <c r="U130" i="9"/>
  <c r="T130" i="9" s="1"/>
  <c r="U125" i="9"/>
  <c r="T125" i="9" s="1"/>
  <c r="AL46" i="6" s="1"/>
  <c r="U122" i="9"/>
  <c r="T122" i="9" s="1"/>
  <c r="U117" i="9"/>
  <c r="T117" i="9" s="1"/>
  <c r="U114" i="9"/>
  <c r="T114" i="9" s="1"/>
  <c r="U109" i="9"/>
  <c r="T109" i="9" s="1"/>
  <c r="U98" i="9"/>
  <c r="T98" i="9" s="1"/>
  <c r="U85" i="9"/>
  <c r="T85" i="9" s="1"/>
  <c r="U77" i="9"/>
  <c r="T77" i="9" s="1"/>
  <c r="U74" i="9"/>
  <c r="T74" i="9" s="1"/>
  <c r="W30" i="6" s="1"/>
  <c r="U69" i="9"/>
  <c r="T69" i="9" s="1"/>
  <c r="U61" i="9"/>
  <c r="T61" i="9" s="1"/>
  <c r="U58" i="9"/>
  <c r="T58" i="9" s="1"/>
  <c r="U53" i="9"/>
  <c r="T53" i="9" s="1"/>
  <c r="U50" i="9"/>
  <c r="T50" i="9" s="1"/>
  <c r="U37" i="9"/>
  <c r="T37" i="9" s="1"/>
  <c r="U21" i="9"/>
  <c r="T21" i="9" s="1"/>
  <c r="U18" i="9"/>
  <c r="T18" i="9" s="1"/>
  <c r="U5" i="9"/>
  <c r="T5" i="9" s="1"/>
  <c r="U314" i="9"/>
  <c r="T314" i="9" s="1"/>
  <c r="W114" i="6" s="1"/>
  <c r="U282" i="9"/>
  <c r="T282" i="9" s="1"/>
  <c r="U271" i="9"/>
  <c r="T271" i="9" s="1"/>
  <c r="O94" i="6" s="1"/>
  <c r="U239" i="9"/>
  <c r="T239" i="9" s="1"/>
  <c r="U234" i="9"/>
  <c r="T234" i="9" s="1"/>
  <c r="U230" i="9"/>
  <c r="T230" i="9" s="1"/>
  <c r="O81" i="6" s="1"/>
  <c r="U226" i="9"/>
  <c r="T226" i="9" s="1"/>
  <c r="U222" i="9"/>
  <c r="T222" i="9" s="1"/>
  <c r="U218" i="9"/>
  <c r="T218" i="9" s="1"/>
  <c r="U214" i="9"/>
  <c r="T214" i="9" s="1"/>
  <c r="U206" i="9"/>
  <c r="T206" i="9" s="1"/>
  <c r="W74" i="6" s="1"/>
  <c r="U202" i="9"/>
  <c r="T202" i="9" s="1"/>
  <c r="U194" i="9"/>
  <c r="T194" i="9" s="1"/>
  <c r="AL70" i="6" s="1"/>
  <c r="U186" i="9"/>
  <c r="T186" i="9" s="1"/>
  <c r="U183" i="9"/>
  <c r="T183" i="9" s="1"/>
  <c r="O66" i="6" s="1"/>
  <c r="U180" i="9"/>
  <c r="T180" i="9" s="1"/>
  <c r="U172" i="9"/>
  <c r="T172" i="9" s="1"/>
  <c r="U167" i="9"/>
  <c r="T167" i="9" s="1"/>
  <c r="U159" i="9"/>
  <c r="T159" i="9" s="1"/>
  <c r="U156" i="9"/>
  <c r="T156" i="9" s="1"/>
  <c r="U143" i="9"/>
  <c r="T143" i="9" s="1"/>
  <c r="U140" i="9"/>
  <c r="T140" i="9" s="1"/>
  <c r="U135" i="9"/>
  <c r="T135" i="9" s="1"/>
  <c r="U124" i="9"/>
  <c r="T124" i="9" s="1"/>
  <c r="U119" i="9"/>
  <c r="T119" i="9" s="1"/>
  <c r="U111" i="9"/>
  <c r="T111" i="9" s="1"/>
  <c r="W42" i="6" s="1"/>
  <c r="U108" i="9"/>
  <c r="T108" i="9" s="1"/>
  <c r="U103" i="9"/>
  <c r="T103" i="9" s="1"/>
  <c r="U95" i="9"/>
  <c r="T95" i="9" s="1"/>
  <c r="O38" i="6" s="1"/>
  <c r="U87" i="9"/>
  <c r="T87" i="9" s="1"/>
  <c r="U84" i="9"/>
  <c r="T84" i="9" s="1"/>
  <c r="O34" i="6" s="1"/>
  <c r="U76" i="9"/>
  <c r="T76" i="9" s="1"/>
  <c r="U71" i="9"/>
  <c r="T71" i="9" s="1"/>
  <c r="U60" i="9"/>
  <c r="T60" i="9" s="1"/>
  <c r="U55" i="9"/>
  <c r="T55" i="9" s="1"/>
  <c r="U52" i="9"/>
  <c r="T52" i="9" s="1"/>
  <c r="U47" i="9"/>
  <c r="T47" i="9" s="1"/>
  <c r="AH22" i="6" s="1"/>
  <c r="U36" i="9"/>
  <c r="T36" i="9" s="1"/>
  <c r="U28" i="9"/>
  <c r="T28" i="9" s="1"/>
  <c r="AL14" i="6" s="1"/>
  <c r="U23" i="9"/>
  <c r="T23" i="9" s="1"/>
  <c r="U20" i="9"/>
  <c r="T20" i="9" s="1"/>
  <c r="AH10" i="6" s="1"/>
  <c r="U7" i="9"/>
  <c r="T7" i="9" s="1"/>
  <c r="W6" i="6" s="1"/>
  <c r="U4" i="9"/>
  <c r="T4" i="9" s="1"/>
  <c r="F4" i="6"/>
  <c r="C5" i="6"/>
  <c r="AN5" i="6" s="1"/>
  <c r="R5" i="6" s="1"/>
  <c r="G5" i="6"/>
  <c r="R6" i="6"/>
  <c r="F8" i="6"/>
  <c r="C9" i="6"/>
  <c r="AN9" i="6" s="1"/>
  <c r="G9" i="6"/>
  <c r="R10" i="6"/>
  <c r="F12" i="6"/>
  <c r="V12" i="6" s="1"/>
  <c r="C13" i="6"/>
  <c r="AN13" i="6" s="1"/>
  <c r="G13" i="6"/>
  <c r="Q13" i="6"/>
  <c r="AO13" i="6"/>
  <c r="AS13" i="6"/>
  <c r="R14" i="6"/>
  <c r="F16" i="6"/>
  <c r="C17" i="6"/>
  <c r="AN17" i="6" s="1"/>
  <c r="G17" i="6"/>
  <c r="R18" i="6"/>
  <c r="F20" i="6"/>
  <c r="C21" i="6"/>
  <c r="AN21" i="6" s="1"/>
  <c r="G21" i="6"/>
  <c r="R22" i="6"/>
  <c r="F24" i="6"/>
  <c r="U1562" i="9" s="1"/>
  <c r="T1562" i="9" s="1"/>
  <c r="C25" i="6"/>
  <c r="AN25" i="6" s="1"/>
  <c r="R25" i="6" s="1"/>
  <c r="G25" i="6"/>
  <c r="R26" i="6"/>
  <c r="F28" i="6"/>
  <c r="C29" i="6"/>
  <c r="AN29" i="6" s="1"/>
  <c r="G29" i="6"/>
  <c r="R30" i="6"/>
  <c r="F32" i="6"/>
  <c r="C33" i="6"/>
  <c r="AN33" i="6" s="1"/>
  <c r="G33" i="6"/>
  <c r="R34" i="6"/>
  <c r="F36" i="6"/>
  <c r="C37" i="6"/>
  <c r="AN37" i="6" s="1"/>
  <c r="G37" i="6"/>
  <c r="R38" i="6"/>
  <c r="AP38" i="6"/>
  <c r="F40" i="6"/>
  <c r="E40" i="6" s="1"/>
  <c r="C41" i="6"/>
  <c r="AN41" i="6" s="1"/>
  <c r="G41" i="6"/>
  <c r="R42" i="6"/>
  <c r="F44" i="6"/>
  <c r="C45" i="6"/>
  <c r="AN45" i="6" s="1"/>
  <c r="G45" i="6"/>
  <c r="AO45" i="6"/>
  <c r="R46" i="6"/>
  <c r="F48" i="6"/>
  <c r="C49" i="6"/>
  <c r="AN49" i="6" s="1"/>
  <c r="R49" i="6" s="1"/>
  <c r="G49" i="6"/>
  <c r="Q49" i="6"/>
  <c r="AO49" i="6"/>
  <c r="AS49" i="6"/>
  <c r="R50" i="6"/>
  <c r="AP50" i="6"/>
  <c r="F52" i="6"/>
  <c r="E52" i="6" s="1"/>
  <c r="C53" i="6"/>
  <c r="AN53" i="6" s="1"/>
  <c r="G53" i="6"/>
  <c r="R54" i="6"/>
  <c r="F56" i="6"/>
  <c r="E56" i="6" s="1"/>
  <c r="C57" i="6"/>
  <c r="AN57" i="6" s="1"/>
  <c r="G57" i="6"/>
  <c r="R58" i="6"/>
  <c r="F60" i="6"/>
  <c r="C61" i="6"/>
  <c r="AN61" i="6" s="1"/>
  <c r="G61" i="6"/>
  <c r="R62" i="6"/>
  <c r="F64" i="6"/>
  <c r="C65" i="6"/>
  <c r="AN65" i="6" s="1"/>
  <c r="G65" i="6"/>
  <c r="R66" i="6"/>
  <c r="AP66" i="6"/>
  <c r="F68" i="6"/>
  <c r="E68" i="6" s="1"/>
  <c r="C69" i="6"/>
  <c r="AN69" i="6" s="1"/>
  <c r="R69" i="6" s="1"/>
  <c r="G69" i="6"/>
  <c r="R70" i="6"/>
  <c r="F72" i="6"/>
  <c r="U204" i="9" s="1"/>
  <c r="T204" i="9" s="1"/>
  <c r="C73" i="6"/>
  <c r="AN73" i="6" s="1"/>
  <c r="G73" i="6"/>
  <c r="Q73" i="6"/>
  <c r="AS73" i="6"/>
  <c r="R74" i="6"/>
  <c r="F76" i="6"/>
  <c r="U1603" i="9" s="1"/>
  <c r="T1603" i="9" s="1"/>
  <c r="G77" i="6"/>
  <c r="R78" i="6"/>
  <c r="R82" i="6"/>
  <c r="R86" i="6"/>
  <c r="R90" i="6"/>
  <c r="R94" i="6"/>
  <c r="AA95" i="6"/>
  <c r="AQ95" i="6"/>
  <c r="Q97" i="6"/>
  <c r="AS97" i="6" s="1"/>
  <c r="AO97" i="6"/>
  <c r="R98" i="6"/>
  <c r="Q101" i="6"/>
  <c r="AS101" i="6" s="1"/>
  <c r="AO101" i="6"/>
  <c r="R102" i="6"/>
  <c r="Q109" i="6"/>
  <c r="AO109" i="6"/>
  <c r="AS109" i="6"/>
  <c r="R110" i="6"/>
  <c r="R114" i="6"/>
  <c r="R118" i="6"/>
  <c r="R122" i="6"/>
  <c r="R126" i="6"/>
  <c r="AA127" i="6"/>
  <c r="AQ127" i="6"/>
  <c r="R130" i="6"/>
  <c r="R134" i="6"/>
  <c r="R138" i="6"/>
  <c r="R142" i="6"/>
  <c r="M153" i="6"/>
  <c r="S153" i="6" s="1"/>
  <c r="Y153" i="6" s="1"/>
  <c r="Z153" i="6" s="1"/>
  <c r="U153" i="6"/>
  <c r="AA153" i="6" s="1"/>
  <c r="M157" i="6"/>
  <c r="S157" i="6" s="1"/>
  <c r="Q157" i="6"/>
  <c r="AT157" i="6" s="1"/>
  <c r="U157" i="6"/>
  <c r="X157" i="6" s="1"/>
  <c r="AO157" i="6"/>
  <c r="AS157" i="6"/>
  <c r="Q161" i="6"/>
  <c r="AO161" i="6"/>
  <c r="AS161" i="6"/>
  <c r="R162" i="6"/>
  <c r="R166" i="6"/>
  <c r="R170" i="6"/>
  <c r="R174" i="6"/>
  <c r="R178" i="6"/>
  <c r="F180" i="6"/>
  <c r="U180" i="6" s="1"/>
  <c r="N180" i="6"/>
  <c r="G181" i="6"/>
  <c r="X181" i="6"/>
  <c r="AI181" i="6"/>
  <c r="V182" i="6"/>
  <c r="D184" i="6"/>
  <c r="AD186" i="6"/>
  <c r="AE186" i="6" s="1"/>
  <c r="F188" i="6"/>
  <c r="U530" i="9" s="1"/>
  <c r="T530" i="9" s="1"/>
  <c r="G189" i="6"/>
  <c r="D192" i="6"/>
  <c r="E192" i="6" s="1"/>
  <c r="N195" i="6"/>
  <c r="AE195" i="6"/>
  <c r="H381" i="10"/>
  <c r="R197" i="6"/>
  <c r="AJ199" i="6"/>
  <c r="D201" i="6"/>
  <c r="E201" i="6" s="1"/>
  <c r="G201" i="6"/>
  <c r="C201" i="6"/>
  <c r="AN201" i="6" s="1"/>
  <c r="H70" i="10"/>
  <c r="R202" i="6"/>
  <c r="D203" i="6"/>
  <c r="E203" i="6" s="1"/>
  <c r="C204" i="6"/>
  <c r="AN204" i="6" s="1"/>
  <c r="F204" i="6"/>
  <c r="U570" i="9" s="1"/>
  <c r="T570" i="9" s="1"/>
  <c r="E206" i="6"/>
  <c r="AL206" i="6" s="1"/>
  <c r="C207" i="6"/>
  <c r="AF207" i="6"/>
  <c r="H74" i="10"/>
  <c r="R209" i="6"/>
  <c r="D213" i="6"/>
  <c r="E213" i="6" s="1"/>
  <c r="G213" i="6"/>
  <c r="C213" i="6"/>
  <c r="H20" i="10"/>
  <c r="R214" i="6"/>
  <c r="D215" i="6"/>
  <c r="E215" i="6" s="1"/>
  <c r="C216" i="6"/>
  <c r="AN216" i="6" s="1"/>
  <c r="F216" i="6"/>
  <c r="E218" i="6"/>
  <c r="AL218" i="6" s="1"/>
  <c r="C219" i="6"/>
  <c r="AN219" i="6" s="1"/>
  <c r="N223" i="6"/>
  <c r="AJ227" i="6"/>
  <c r="C228" i="6"/>
  <c r="F228" i="6"/>
  <c r="U1727" i="9" s="1"/>
  <c r="T1727" i="9" s="1"/>
  <c r="E230" i="6"/>
  <c r="AH230" i="6" s="1"/>
  <c r="C231" i="6"/>
  <c r="D233" i="6"/>
  <c r="E233" i="6" s="1"/>
  <c r="G233" i="6"/>
  <c r="C233" i="6"/>
  <c r="AN233" i="6" s="1"/>
  <c r="H200" i="10"/>
  <c r="R234" i="6"/>
  <c r="AJ234" i="6"/>
  <c r="D235" i="6"/>
  <c r="E235" i="6" s="1"/>
  <c r="P235" i="6"/>
  <c r="R235" i="6"/>
  <c r="C236" i="6"/>
  <c r="F236" i="6"/>
  <c r="U1733" i="9" s="1"/>
  <c r="T1733" i="9" s="1"/>
  <c r="E238" i="6"/>
  <c r="C239" i="6"/>
  <c r="X242" i="6"/>
  <c r="AF242" i="6"/>
  <c r="N243" i="6"/>
  <c r="AE243" i="6"/>
  <c r="D244" i="6"/>
  <c r="G244" i="6"/>
  <c r="W246" i="6"/>
  <c r="O246" i="6"/>
  <c r="AL246" i="6"/>
  <c r="AH246" i="6"/>
  <c r="AI246" i="6" s="1"/>
  <c r="AD246" i="6"/>
  <c r="V246" i="6"/>
  <c r="N246" i="6"/>
  <c r="AF246" i="6"/>
  <c r="AE246" i="6"/>
  <c r="C251" i="6"/>
  <c r="AN251" i="6" s="1"/>
  <c r="F251" i="6"/>
  <c r="E253" i="6"/>
  <c r="C259" i="6"/>
  <c r="AN259" i="6" s="1"/>
  <c r="F259" i="6"/>
  <c r="U1750" i="9" s="1"/>
  <c r="T1750" i="9" s="1"/>
  <c r="D260" i="6"/>
  <c r="G260" i="6"/>
  <c r="O262" i="6"/>
  <c r="AL262" i="6"/>
  <c r="AH262" i="6"/>
  <c r="AJ262" i="6" s="1"/>
  <c r="AQ262" i="6" s="1"/>
  <c r="V262" i="6"/>
  <c r="N262" i="6"/>
  <c r="C264" i="6"/>
  <c r="AN264" i="6" s="1"/>
  <c r="Q265" i="6"/>
  <c r="AJ265" i="6"/>
  <c r="E269" i="6"/>
  <c r="AA273" i="6"/>
  <c r="C275" i="6"/>
  <c r="AN275" i="6" s="1"/>
  <c r="F275" i="6"/>
  <c r="U1764" i="9" s="1"/>
  <c r="T1764" i="9" s="1"/>
  <c r="F278" i="6"/>
  <c r="U1767" i="9" s="1"/>
  <c r="T1767" i="9" s="1"/>
  <c r="D278" i="6"/>
  <c r="AL281" i="6"/>
  <c r="AH281" i="6"/>
  <c r="AI281" i="6" s="1"/>
  <c r="AD281" i="6"/>
  <c r="AF281" i="6" s="1"/>
  <c r="N281" i="6"/>
  <c r="W281" i="6"/>
  <c r="U281" i="6"/>
  <c r="X281" i="6" s="1"/>
  <c r="AJ282" i="6"/>
  <c r="AQ282" i="6"/>
  <c r="AP282" i="6"/>
  <c r="AF282" i="6"/>
  <c r="AO282" i="6"/>
  <c r="F283" i="6"/>
  <c r="U768" i="9" s="1"/>
  <c r="T768" i="9" s="1"/>
  <c r="D283" i="6"/>
  <c r="F286" i="6"/>
  <c r="D286" i="6"/>
  <c r="P289" i="6"/>
  <c r="F291" i="6"/>
  <c r="U789" i="9" s="1"/>
  <c r="T789" i="9" s="1"/>
  <c r="D291" i="6"/>
  <c r="AO292" i="6"/>
  <c r="AQ292" i="6"/>
  <c r="AP292" i="6"/>
  <c r="AJ292" i="6"/>
  <c r="AF292" i="6"/>
  <c r="F294" i="6"/>
  <c r="U1778" i="9" s="1"/>
  <c r="T1778" i="9" s="1"/>
  <c r="D294" i="6"/>
  <c r="AL297" i="6"/>
  <c r="V297" i="6"/>
  <c r="N297" i="6"/>
  <c r="O297" i="6"/>
  <c r="AJ298" i="6"/>
  <c r="D301" i="6"/>
  <c r="E301" i="6" s="1"/>
  <c r="C301" i="6"/>
  <c r="AN301" i="6" s="1"/>
  <c r="G301" i="6"/>
  <c r="D308" i="6"/>
  <c r="E308" i="6" s="1"/>
  <c r="O311" i="6"/>
  <c r="AL311" i="6"/>
  <c r="R311" i="6"/>
  <c r="U311" i="6"/>
  <c r="AA311" i="6" s="1"/>
  <c r="AH314" i="6"/>
  <c r="AI314" i="6" s="1"/>
  <c r="M314" i="6"/>
  <c r="P314" i="6" s="1"/>
  <c r="R314" i="6"/>
  <c r="AL314" i="6"/>
  <c r="D316" i="6"/>
  <c r="E316" i="6" s="1"/>
  <c r="H122" i="10"/>
  <c r="C338" i="6"/>
  <c r="F338" i="6"/>
  <c r="U934" i="9" s="1"/>
  <c r="T934" i="9" s="1"/>
  <c r="D338" i="6"/>
  <c r="D339" i="6"/>
  <c r="E339" i="6" s="1"/>
  <c r="G339" i="6"/>
  <c r="C342" i="6"/>
  <c r="AN342" i="6" s="1"/>
  <c r="F342" i="6"/>
  <c r="U943" i="9" s="1"/>
  <c r="T943" i="9" s="1"/>
  <c r="D342" i="6"/>
  <c r="D343" i="6"/>
  <c r="E343" i="6" s="1"/>
  <c r="G343" i="6"/>
  <c r="U360" i="6"/>
  <c r="X360" i="6" s="1"/>
  <c r="M360" i="6"/>
  <c r="P360" i="6" s="1"/>
  <c r="W360" i="6"/>
  <c r="AL360" i="6"/>
  <c r="AH360" i="6"/>
  <c r="AD360" i="6"/>
  <c r="N360" i="6"/>
  <c r="N158" i="3"/>
  <c r="N158" i="13" s="1"/>
  <c r="O159" i="3"/>
  <c r="O159" i="13" s="1"/>
  <c r="H160" i="3"/>
  <c r="Z160" i="3" s="1"/>
  <c r="I161" i="3"/>
  <c r="I161" i="13" s="1"/>
  <c r="N162" i="3"/>
  <c r="N162" i="13" s="1"/>
  <c r="R162" i="3"/>
  <c r="R162" i="13" s="1"/>
  <c r="V162" i="3"/>
  <c r="V162" i="13" s="1"/>
  <c r="O163" i="3"/>
  <c r="O163" i="13" s="1"/>
  <c r="S163" i="3"/>
  <c r="S163" i="13" s="1"/>
  <c r="W163" i="3"/>
  <c r="W163" i="13" s="1"/>
  <c r="H164" i="3"/>
  <c r="Z164" i="3" s="1"/>
  <c r="I165" i="3"/>
  <c r="I165" i="13" s="1"/>
  <c r="N166" i="3"/>
  <c r="N166" i="13" s="1"/>
  <c r="R166" i="3"/>
  <c r="R166" i="13" s="1"/>
  <c r="V166" i="3"/>
  <c r="V166" i="13" s="1"/>
  <c r="O167" i="3"/>
  <c r="O167" i="13" s="1"/>
  <c r="S167" i="3"/>
  <c r="S167" i="13" s="1"/>
  <c r="W167" i="3"/>
  <c r="W167" i="13" s="1"/>
  <c r="H168" i="3"/>
  <c r="Z168" i="3" s="1"/>
  <c r="I169" i="3"/>
  <c r="I169" i="13" s="1"/>
  <c r="N170" i="3"/>
  <c r="N170" i="13" s="1"/>
  <c r="R170" i="3"/>
  <c r="R170" i="13" s="1"/>
  <c r="V170" i="3"/>
  <c r="V170" i="13" s="1"/>
  <c r="O171" i="3"/>
  <c r="O171" i="13" s="1"/>
  <c r="S171" i="3"/>
  <c r="S171" i="13" s="1"/>
  <c r="W171" i="3"/>
  <c r="W171" i="13" s="1"/>
  <c r="H172" i="3"/>
  <c r="Z172" i="3" s="1"/>
  <c r="I173" i="3"/>
  <c r="I173" i="13" s="1"/>
  <c r="N174" i="3"/>
  <c r="N174" i="13" s="1"/>
  <c r="R174" i="3"/>
  <c r="R174" i="13" s="1"/>
  <c r="V174" i="3"/>
  <c r="V174" i="13" s="1"/>
  <c r="O175" i="3"/>
  <c r="O175" i="13" s="1"/>
  <c r="S175" i="3"/>
  <c r="S175" i="13" s="1"/>
  <c r="W175" i="3"/>
  <c r="W175" i="13" s="1"/>
  <c r="H176" i="3"/>
  <c r="Z176" i="3" s="1"/>
  <c r="I177" i="3"/>
  <c r="I177" i="13" s="1"/>
  <c r="N178" i="3"/>
  <c r="N178" i="13" s="1"/>
  <c r="R178" i="3"/>
  <c r="R178" i="13" s="1"/>
  <c r="V178" i="3"/>
  <c r="V178" i="13" s="1"/>
  <c r="O179" i="3"/>
  <c r="O179" i="13" s="1"/>
  <c r="S179" i="3"/>
  <c r="S179" i="13" s="1"/>
  <c r="W179" i="3"/>
  <c r="W179" i="13" s="1"/>
  <c r="H180" i="3"/>
  <c r="Z180" i="3" s="1"/>
  <c r="I181" i="3"/>
  <c r="I181" i="13" s="1"/>
  <c r="N182" i="3"/>
  <c r="N182" i="13" s="1"/>
  <c r="R182" i="3"/>
  <c r="R182" i="13" s="1"/>
  <c r="V182" i="3"/>
  <c r="V182" i="13" s="1"/>
  <c r="O183" i="3"/>
  <c r="O183" i="13" s="1"/>
  <c r="S183" i="3"/>
  <c r="S183" i="13" s="1"/>
  <c r="W183" i="3"/>
  <c r="W183" i="13" s="1"/>
  <c r="H184" i="3"/>
  <c r="Z184" i="3" s="1"/>
  <c r="I185" i="3"/>
  <c r="I185" i="13" s="1"/>
  <c r="N186" i="3"/>
  <c r="N186" i="13" s="1"/>
  <c r="R186" i="3"/>
  <c r="R186" i="13" s="1"/>
  <c r="V186" i="3"/>
  <c r="V186" i="13" s="1"/>
  <c r="O187" i="3"/>
  <c r="O187" i="13" s="1"/>
  <c r="S187" i="3"/>
  <c r="S187" i="13" s="1"/>
  <c r="W187" i="3"/>
  <c r="W187" i="13" s="1"/>
  <c r="H188" i="3"/>
  <c r="Z188" i="3" s="1"/>
  <c r="I189" i="3"/>
  <c r="I189" i="13" s="1"/>
  <c r="N190" i="3"/>
  <c r="N190" i="13" s="1"/>
  <c r="R190" i="3"/>
  <c r="R190" i="13" s="1"/>
  <c r="V190" i="3"/>
  <c r="V190" i="13" s="1"/>
  <c r="O191" i="3"/>
  <c r="O191" i="13" s="1"/>
  <c r="S191" i="3"/>
  <c r="S191" i="13" s="1"/>
  <c r="W191" i="3"/>
  <c r="W191" i="13" s="1"/>
  <c r="H192" i="3"/>
  <c r="Z192" i="3" s="1"/>
  <c r="I193" i="3"/>
  <c r="I193" i="13" s="1"/>
  <c r="N194" i="3"/>
  <c r="N194" i="13" s="1"/>
  <c r="R194" i="3"/>
  <c r="R194" i="13" s="1"/>
  <c r="V194" i="3"/>
  <c r="V194" i="13" s="1"/>
  <c r="O195" i="3"/>
  <c r="O195" i="13" s="1"/>
  <c r="S195" i="3"/>
  <c r="S195" i="13" s="1"/>
  <c r="W195" i="3"/>
  <c r="W195" i="13" s="1"/>
  <c r="H196" i="3"/>
  <c r="Z196" i="3" s="1"/>
  <c r="I197" i="3"/>
  <c r="I197" i="13" s="1"/>
  <c r="N198" i="3"/>
  <c r="N198" i="13" s="1"/>
  <c r="R198" i="3"/>
  <c r="R198" i="13" s="1"/>
  <c r="V198" i="3"/>
  <c r="V198" i="13" s="1"/>
  <c r="O199" i="3"/>
  <c r="O199" i="13" s="1"/>
  <c r="S199" i="3"/>
  <c r="S199" i="13" s="1"/>
  <c r="W199" i="3"/>
  <c r="W199" i="13" s="1"/>
  <c r="H200" i="3"/>
  <c r="Z200" i="3" s="1"/>
  <c r="I201" i="3"/>
  <c r="I201" i="13" s="1"/>
  <c r="N202" i="3"/>
  <c r="N202" i="13" s="1"/>
  <c r="R202" i="3"/>
  <c r="R202" i="13" s="1"/>
  <c r="V202" i="3"/>
  <c r="V202" i="13" s="1"/>
  <c r="O203" i="3"/>
  <c r="O203" i="13" s="1"/>
  <c r="S203" i="3"/>
  <c r="S203" i="13" s="1"/>
  <c r="W203" i="3"/>
  <c r="W203" i="13" s="1"/>
  <c r="H204" i="3"/>
  <c r="Z204" i="3" s="1"/>
  <c r="I205" i="3"/>
  <c r="I205" i="13" s="1"/>
  <c r="N206" i="3"/>
  <c r="N206" i="13" s="1"/>
  <c r="R206" i="3"/>
  <c r="R206" i="13" s="1"/>
  <c r="V206" i="3"/>
  <c r="V206" i="13" s="1"/>
  <c r="O207" i="3"/>
  <c r="O207" i="13" s="1"/>
  <c r="S207" i="3"/>
  <c r="S207" i="13" s="1"/>
  <c r="W207" i="3"/>
  <c r="W207" i="13" s="1"/>
  <c r="H208" i="3"/>
  <c r="Z208" i="3" s="1"/>
  <c r="I209" i="3"/>
  <c r="I209" i="13" s="1"/>
  <c r="N210" i="3"/>
  <c r="N210" i="13" s="1"/>
  <c r="R210" i="3"/>
  <c r="R210" i="13" s="1"/>
  <c r="V210" i="3"/>
  <c r="V210" i="13" s="1"/>
  <c r="O211" i="3"/>
  <c r="O211" i="13" s="1"/>
  <c r="S211" i="3"/>
  <c r="S211" i="13" s="1"/>
  <c r="W211" i="3"/>
  <c r="W211" i="13" s="1"/>
  <c r="H212" i="3"/>
  <c r="Z212" i="3" s="1"/>
  <c r="I213" i="3"/>
  <c r="I213" i="13" s="1"/>
  <c r="N214" i="3"/>
  <c r="N214" i="13" s="1"/>
  <c r="R214" i="3"/>
  <c r="R214" i="13" s="1"/>
  <c r="V214" i="3"/>
  <c r="V214" i="13" s="1"/>
  <c r="O215" i="3"/>
  <c r="O215" i="13" s="1"/>
  <c r="S215" i="3"/>
  <c r="S215" i="13" s="1"/>
  <c r="W215" i="3"/>
  <c r="W215" i="13" s="1"/>
  <c r="H216" i="3"/>
  <c r="Z216" i="3" s="1"/>
  <c r="I217" i="3"/>
  <c r="I217" i="13" s="1"/>
  <c r="N218" i="3"/>
  <c r="N218" i="13" s="1"/>
  <c r="R218" i="3"/>
  <c r="R218" i="13" s="1"/>
  <c r="V218" i="3"/>
  <c r="V218" i="13" s="1"/>
  <c r="O219" i="3"/>
  <c r="O219" i="13" s="1"/>
  <c r="S219" i="3"/>
  <c r="S219" i="13" s="1"/>
  <c r="W219" i="3"/>
  <c r="W219" i="13" s="1"/>
  <c r="H220" i="3"/>
  <c r="Z220" i="3" s="1"/>
  <c r="Z220" i="13" s="1"/>
  <c r="I221" i="3"/>
  <c r="I221" i="13" s="1"/>
  <c r="N222" i="3"/>
  <c r="N222" i="13" s="1"/>
  <c r="R222" i="3"/>
  <c r="R222" i="13" s="1"/>
  <c r="V222" i="3"/>
  <c r="V222" i="13" s="1"/>
  <c r="O223" i="3"/>
  <c r="O223" i="13" s="1"/>
  <c r="S223" i="3"/>
  <c r="S223" i="13" s="1"/>
  <c r="W223" i="3"/>
  <c r="W223" i="13" s="1"/>
  <c r="H224" i="3"/>
  <c r="Z224" i="3" s="1"/>
  <c r="I225" i="3"/>
  <c r="I225" i="13" s="1"/>
  <c r="N226" i="3"/>
  <c r="N226" i="13" s="1"/>
  <c r="R226" i="3"/>
  <c r="R226" i="13" s="1"/>
  <c r="V226" i="3"/>
  <c r="V226" i="13" s="1"/>
  <c r="O227" i="3"/>
  <c r="O227" i="13" s="1"/>
  <c r="S227" i="3"/>
  <c r="S227" i="13" s="1"/>
  <c r="W227" i="3"/>
  <c r="W227" i="13" s="1"/>
  <c r="H228" i="3"/>
  <c r="Z228" i="3" s="1"/>
  <c r="I229" i="3"/>
  <c r="I229" i="13" s="1"/>
  <c r="N230" i="3"/>
  <c r="N230" i="13" s="1"/>
  <c r="R230" i="3"/>
  <c r="R230" i="13" s="1"/>
  <c r="V230" i="3"/>
  <c r="V230" i="13" s="1"/>
  <c r="O231" i="3"/>
  <c r="O231" i="13" s="1"/>
  <c r="S231" i="3"/>
  <c r="S231" i="13" s="1"/>
  <c r="W231" i="3"/>
  <c r="W231" i="13" s="1"/>
  <c r="H232" i="3"/>
  <c r="Z232" i="3" s="1"/>
  <c r="Z232" i="13" s="1"/>
  <c r="I233" i="3"/>
  <c r="I233" i="13" s="1"/>
  <c r="N234" i="3"/>
  <c r="N234" i="13" s="1"/>
  <c r="R234" i="3"/>
  <c r="R234" i="13" s="1"/>
  <c r="V234" i="3"/>
  <c r="V234" i="13" s="1"/>
  <c r="O235" i="3"/>
  <c r="O235" i="13" s="1"/>
  <c r="S235" i="3"/>
  <c r="S235" i="13" s="1"/>
  <c r="W235" i="3"/>
  <c r="W235" i="13" s="1"/>
  <c r="H236" i="3"/>
  <c r="Z236" i="3" s="1"/>
  <c r="I237" i="3"/>
  <c r="I237" i="13" s="1"/>
  <c r="N238" i="3"/>
  <c r="N238" i="13" s="1"/>
  <c r="R238" i="3"/>
  <c r="R238" i="13" s="1"/>
  <c r="V238" i="3"/>
  <c r="V238" i="13" s="1"/>
  <c r="O239" i="3"/>
  <c r="O239" i="13" s="1"/>
  <c r="S239" i="3"/>
  <c r="S239" i="13" s="1"/>
  <c r="W239" i="3"/>
  <c r="W239" i="13" s="1"/>
  <c r="H240" i="3"/>
  <c r="Z240" i="3" s="1"/>
  <c r="I241" i="3"/>
  <c r="I241" i="13" s="1"/>
  <c r="N242" i="3"/>
  <c r="N242" i="13" s="1"/>
  <c r="R242" i="3"/>
  <c r="R242" i="13" s="1"/>
  <c r="V242" i="3"/>
  <c r="V242" i="13" s="1"/>
  <c r="O243" i="3"/>
  <c r="O243" i="13" s="1"/>
  <c r="S243" i="3"/>
  <c r="S243" i="13" s="1"/>
  <c r="W243" i="3"/>
  <c r="W243" i="13" s="1"/>
  <c r="H244" i="3"/>
  <c r="Z244" i="3" s="1"/>
  <c r="Z244" i="13" s="1"/>
  <c r="I245" i="3"/>
  <c r="I245" i="13" s="1"/>
  <c r="N246" i="3"/>
  <c r="N246" i="13" s="1"/>
  <c r="R246" i="3"/>
  <c r="R246" i="13" s="1"/>
  <c r="V246" i="3"/>
  <c r="V246" i="13" s="1"/>
  <c r="O247" i="3"/>
  <c r="O247" i="13" s="1"/>
  <c r="S247" i="3"/>
  <c r="S247" i="13" s="1"/>
  <c r="W247" i="3"/>
  <c r="W247" i="13" s="1"/>
  <c r="H248" i="3"/>
  <c r="Z248" i="3" s="1"/>
  <c r="I249" i="3"/>
  <c r="I249" i="13" s="1"/>
  <c r="N250" i="3"/>
  <c r="N250" i="13" s="1"/>
  <c r="R250" i="3"/>
  <c r="R250" i="13" s="1"/>
  <c r="V250" i="3"/>
  <c r="V250" i="13" s="1"/>
  <c r="O251" i="3"/>
  <c r="O251" i="13" s="1"/>
  <c r="S251" i="3"/>
  <c r="S251" i="13" s="1"/>
  <c r="W251" i="3"/>
  <c r="W251" i="13" s="1"/>
  <c r="H252" i="3"/>
  <c r="Z252" i="3" s="1"/>
  <c r="I253" i="3"/>
  <c r="I253" i="13" s="1"/>
  <c r="N254" i="3"/>
  <c r="N254" i="13" s="1"/>
  <c r="R254" i="3"/>
  <c r="R254" i="13" s="1"/>
  <c r="V254" i="3"/>
  <c r="V254" i="13" s="1"/>
  <c r="O255" i="3"/>
  <c r="O255" i="13" s="1"/>
  <c r="S255" i="3"/>
  <c r="S255" i="13" s="1"/>
  <c r="W255" i="3"/>
  <c r="W255" i="13" s="1"/>
  <c r="H256" i="3"/>
  <c r="Z256" i="3" s="1"/>
  <c r="I257" i="3"/>
  <c r="I257" i="13" s="1"/>
  <c r="N258" i="3"/>
  <c r="N258" i="13" s="1"/>
  <c r="R258" i="3"/>
  <c r="R258" i="13" s="1"/>
  <c r="V258" i="3"/>
  <c r="V258" i="13" s="1"/>
  <c r="O259" i="3"/>
  <c r="O259" i="13" s="1"/>
  <c r="S259" i="3"/>
  <c r="S259" i="13" s="1"/>
  <c r="W259" i="3"/>
  <c r="W259" i="13" s="1"/>
  <c r="H260" i="3"/>
  <c r="Z260" i="3" s="1"/>
  <c r="I261" i="3"/>
  <c r="I261" i="13" s="1"/>
  <c r="N262" i="3"/>
  <c r="N262" i="13" s="1"/>
  <c r="R262" i="3"/>
  <c r="R262" i="13" s="1"/>
  <c r="V262" i="3"/>
  <c r="V262" i="13" s="1"/>
  <c r="O263" i="3"/>
  <c r="O263" i="13" s="1"/>
  <c r="S263" i="3"/>
  <c r="S263" i="13" s="1"/>
  <c r="W263" i="3"/>
  <c r="W263" i="13" s="1"/>
  <c r="H264" i="3"/>
  <c r="Z264" i="3" s="1"/>
  <c r="I265" i="3"/>
  <c r="I265" i="13" s="1"/>
  <c r="N266" i="3"/>
  <c r="N266" i="13" s="1"/>
  <c r="R266" i="3"/>
  <c r="R266" i="13" s="1"/>
  <c r="V266" i="3"/>
  <c r="V266" i="13" s="1"/>
  <c r="O267" i="3"/>
  <c r="O267" i="13" s="1"/>
  <c r="S267" i="3"/>
  <c r="S267" i="13" s="1"/>
  <c r="W267" i="3"/>
  <c r="W267" i="13" s="1"/>
  <c r="H268" i="3"/>
  <c r="Z268" i="3" s="1"/>
  <c r="I269" i="3"/>
  <c r="I269" i="13" s="1"/>
  <c r="N270" i="3"/>
  <c r="N270" i="13" s="1"/>
  <c r="R270" i="3"/>
  <c r="R270" i="13" s="1"/>
  <c r="V270" i="3"/>
  <c r="V270" i="13" s="1"/>
  <c r="O271" i="3"/>
  <c r="O271" i="13" s="1"/>
  <c r="S271" i="3"/>
  <c r="S271" i="13" s="1"/>
  <c r="W271" i="3"/>
  <c r="W271" i="13" s="1"/>
  <c r="H272" i="3"/>
  <c r="Z272" i="3" s="1"/>
  <c r="I273" i="3"/>
  <c r="I273" i="13" s="1"/>
  <c r="N274" i="3"/>
  <c r="N274" i="13" s="1"/>
  <c r="R274" i="3"/>
  <c r="R274" i="13" s="1"/>
  <c r="V274" i="3"/>
  <c r="V274" i="13" s="1"/>
  <c r="O275" i="3"/>
  <c r="O275" i="13" s="1"/>
  <c r="S275" i="3"/>
  <c r="S275" i="13" s="1"/>
  <c r="W275" i="3"/>
  <c r="W275" i="13" s="1"/>
  <c r="H276" i="3"/>
  <c r="Z276" i="3" s="1"/>
  <c r="I277" i="3"/>
  <c r="I277" i="13" s="1"/>
  <c r="N278" i="3"/>
  <c r="N278" i="13" s="1"/>
  <c r="R278" i="3"/>
  <c r="R278" i="13" s="1"/>
  <c r="V278" i="3"/>
  <c r="V278" i="13" s="1"/>
  <c r="O279" i="3"/>
  <c r="O279" i="13" s="1"/>
  <c r="S279" i="3"/>
  <c r="S279" i="13" s="1"/>
  <c r="W279" i="3"/>
  <c r="W279" i="13" s="1"/>
  <c r="H280" i="3"/>
  <c r="Z280" i="3" s="1"/>
  <c r="I281" i="3"/>
  <c r="I281" i="13" s="1"/>
  <c r="N282" i="3"/>
  <c r="N282" i="13" s="1"/>
  <c r="R282" i="3"/>
  <c r="R282" i="13" s="1"/>
  <c r="V282" i="3"/>
  <c r="V282" i="13" s="1"/>
  <c r="O283" i="3"/>
  <c r="O283" i="13" s="1"/>
  <c r="S283" i="3"/>
  <c r="S283" i="13" s="1"/>
  <c r="W283" i="3"/>
  <c r="W283" i="13" s="1"/>
  <c r="H284" i="3"/>
  <c r="Z284" i="3" s="1"/>
  <c r="I285" i="3"/>
  <c r="I285" i="13" s="1"/>
  <c r="N286" i="3"/>
  <c r="N286" i="13" s="1"/>
  <c r="R286" i="3"/>
  <c r="R286" i="13" s="1"/>
  <c r="V286" i="3"/>
  <c r="V286" i="13" s="1"/>
  <c r="O287" i="3"/>
  <c r="O287" i="13" s="1"/>
  <c r="S287" i="3"/>
  <c r="S287" i="13" s="1"/>
  <c r="W287" i="3"/>
  <c r="W287" i="13" s="1"/>
  <c r="H288" i="3"/>
  <c r="Z288" i="3" s="1"/>
  <c r="I289" i="3"/>
  <c r="I289" i="13" s="1"/>
  <c r="N290" i="3"/>
  <c r="N290" i="13" s="1"/>
  <c r="R290" i="3"/>
  <c r="R290" i="13" s="1"/>
  <c r="V290" i="3"/>
  <c r="V290" i="13" s="1"/>
  <c r="O291" i="3"/>
  <c r="O291" i="13" s="1"/>
  <c r="S291" i="3"/>
  <c r="S291" i="13" s="1"/>
  <c r="W291" i="3"/>
  <c r="W291" i="13" s="1"/>
  <c r="H292" i="3"/>
  <c r="Z292" i="3" s="1"/>
  <c r="I293" i="3"/>
  <c r="I293" i="13" s="1"/>
  <c r="N294" i="3"/>
  <c r="N294" i="13" s="1"/>
  <c r="R294" i="3"/>
  <c r="R294" i="13" s="1"/>
  <c r="V294" i="3"/>
  <c r="V294" i="13" s="1"/>
  <c r="O295" i="3"/>
  <c r="O295" i="13" s="1"/>
  <c r="S295" i="3"/>
  <c r="S295" i="13" s="1"/>
  <c r="W295" i="3"/>
  <c r="W295" i="13" s="1"/>
  <c r="H296" i="3"/>
  <c r="Z296" i="3" s="1"/>
  <c r="I297" i="3"/>
  <c r="I297" i="13" s="1"/>
  <c r="N298" i="3"/>
  <c r="N298" i="13" s="1"/>
  <c r="R298" i="3"/>
  <c r="R298" i="13" s="1"/>
  <c r="V298" i="3"/>
  <c r="V298" i="13" s="1"/>
  <c r="O299" i="3"/>
  <c r="O299" i="13" s="1"/>
  <c r="S299" i="3"/>
  <c r="S299" i="13" s="1"/>
  <c r="W299" i="3"/>
  <c r="W299" i="13" s="1"/>
  <c r="H300" i="3"/>
  <c r="Z300" i="3" s="1"/>
  <c r="I301" i="3"/>
  <c r="I301" i="13" s="1"/>
  <c r="N302" i="3"/>
  <c r="N302" i="13" s="1"/>
  <c r="R302" i="3"/>
  <c r="R302" i="13" s="1"/>
  <c r="V302" i="3"/>
  <c r="V302" i="13" s="1"/>
  <c r="O303" i="3"/>
  <c r="O303" i="13" s="1"/>
  <c r="S303" i="3"/>
  <c r="S303" i="13" s="1"/>
  <c r="W303" i="3"/>
  <c r="W303" i="13" s="1"/>
  <c r="H304" i="3"/>
  <c r="Z304" i="3" s="1"/>
  <c r="I305" i="3"/>
  <c r="I305" i="13" s="1"/>
  <c r="N306" i="3"/>
  <c r="N306" i="13" s="1"/>
  <c r="R306" i="3"/>
  <c r="R306" i="13" s="1"/>
  <c r="V306" i="3"/>
  <c r="V306" i="13" s="1"/>
  <c r="O307" i="3"/>
  <c r="O307" i="13" s="1"/>
  <c r="S307" i="3"/>
  <c r="S307" i="13" s="1"/>
  <c r="W307" i="3"/>
  <c r="W307" i="13" s="1"/>
  <c r="H308" i="3"/>
  <c r="Z308" i="3" s="1"/>
  <c r="I309" i="3"/>
  <c r="I309" i="13" s="1"/>
  <c r="N310" i="3"/>
  <c r="N310" i="13" s="1"/>
  <c r="R310" i="3"/>
  <c r="R310" i="13" s="1"/>
  <c r="V310" i="3"/>
  <c r="V310" i="13" s="1"/>
  <c r="O311" i="3"/>
  <c r="O311" i="13" s="1"/>
  <c r="S311" i="3"/>
  <c r="S311" i="13" s="1"/>
  <c r="W311" i="3"/>
  <c r="W311" i="13" s="1"/>
  <c r="H312" i="3"/>
  <c r="Z312" i="3" s="1"/>
  <c r="Z312" i="13" s="1"/>
  <c r="I313" i="3"/>
  <c r="I313" i="13" s="1"/>
  <c r="N314" i="3"/>
  <c r="N314" i="13" s="1"/>
  <c r="R314" i="3"/>
  <c r="R314" i="13" s="1"/>
  <c r="V314" i="3"/>
  <c r="V314" i="13" s="1"/>
  <c r="O315" i="3"/>
  <c r="O315" i="13" s="1"/>
  <c r="S315" i="3"/>
  <c r="S315" i="13" s="1"/>
  <c r="W315" i="3"/>
  <c r="W315" i="13" s="1"/>
  <c r="H316" i="3"/>
  <c r="Z316" i="3" s="1"/>
  <c r="I317" i="3"/>
  <c r="I317" i="13" s="1"/>
  <c r="N318" i="3"/>
  <c r="N318" i="13" s="1"/>
  <c r="R318" i="3"/>
  <c r="R318" i="13" s="1"/>
  <c r="V318" i="3"/>
  <c r="V318" i="13" s="1"/>
  <c r="O319" i="3"/>
  <c r="O319" i="13" s="1"/>
  <c r="S319" i="3"/>
  <c r="S319" i="13" s="1"/>
  <c r="W319" i="3"/>
  <c r="W319" i="13" s="1"/>
  <c r="H320" i="3"/>
  <c r="Z320" i="3" s="1"/>
  <c r="I321" i="3"/>
  <c r="I321" i="13" s="1"/>
  <c r="N322" i="3"/>
  <c r="N322" i="13" s="1"/>
  <c r="R322" i="3"/>
  <c r="R322" i="13" s="1"/>
  <c r="V322" i="3"/>
  <c r="V322" i="13" s="1"/>
  <c r="O323" i="3"/>
  <c r="O323" i="13" s="1"/>
  <c r="S323" i="3"/>
  <c r="S323" i="13" s="1"/>
  <c r="W323" i="3"/>
  <c r="W323" i="13" s="1"/>
  <c r="H324" i="3"/>
  <c r="Z324" i="3" s="1"/>
  <c r="I325" i="3"/>
  <c r="I325" i="13" s="1"/>
  <c r="N326" i="3"/>
  <c r="N326" i="13" s="1"/>
  <c r="R326" i="3"/>
  <c r="R326" i="13" s="1"/>
  <c r="V326" i="3"/>
  <c r="V326" i="13" s="1"/>
  <c r="O327" i="3"/>
  <c r="O327" i="13" s="1"/>
  <c r="S327" i="3"/>
  <c r="S327" i="13" s="1"/>
  <c r="W327" i="3"/>
  <c r="W327" i="13" s="1"/>
  <c r="H328" i="3"/>
  <c r="Z328" i="3" s="1"/>
  <c r="Z328" i="13" s="1"/>
  <c r="I329" i="3"/>
  <c r="I329" i="13" s="1"/>
  <c r="N330" i="3"/>
  <c r="N330" i="13" s="1"/>
  <c r="R330" i="3"/>
  <c r="R330" i="13" s="1"/>
  <c r="V330" i="3"/>
  <c r="V330" i="13" s="1"/>
  <c r="O331" i="3"/>
  <c r="O331" i="13" s="1"/>
  <c r="S331" i="3"/>
  <c r="S331" i="13" s="1"/>
  <c r="W331" i="3"/>
  <c r="W331" i="13" s="1"/>
  <c r="H332" i="3"/>
  <c r="Z332" i="3" s="1"/>
  <c r="I333" i="3"/>
  <c r="I333" i="13" s="1"/>
  <c r="N334" i="3"/>
  <c r="N334" i="13" s="1"/>
  <c r="R334" i="3"/>
  <c r="R334" i="13" s="1"/>
  <c r="V334" i="3"/>
  <c r="V334" i="13" s="1"/>
  <c r="O335" i="3"/>
  <c r="O335" i="13" s="1"/>
  <c r="S335" i="3"/>
  <c r="S335" i="13" s="1"/>
  <c r="W335" i="3"/>
  <c r="W335" i="13" s="1"/>
  <c r="H336" i="3"/>
  <c r="Z336" i="3" s="1"/>
  <c r="I337" i="3"/>
  <c r="I337" i="13" s="1"/>
  <c r="N338" i="3"/>
  <c r="N338" i="13" s="1"/>
  <c r="R338" i="3"/>
  <c r="R338" i="13" s="1"/>
  <c r="V338" i="3"/>
  <c r="V338" i="13" s="1"/>
  <c r="O339" i="3"/>
  <c r="O339" i="13" s="1"/>
  <c r="S339" i="3"/>
  <c r="S339" i="13" s="1"/>
  <c r="W339" i="3"/>
  <c r="W339" i="13" s="1"/>
  <c r="H340" i="3"/>
  <c r="Z340" i="3" s="1"/>
  <c r="I341" i="3"/>
  <c r="I341" i="13" s="1"/>
  <c r="N342" i="3"/>
  <c r="N342" i="13" s="1"/>
  <c r="R342" i="3"/>
  <c r="R342" i="13" s="1"/>
  <c r="V342" i="3"/>
  <c r="V342" i="13" s="1"/>
  <c r="O343" i="3"/>
  <c r="O343" i="13" s="1"/>
  <c r="S343" i="3"/>
  <c r="S343" i="13" s="1"/>
  <c r="W343" i="3"/>
  <c r="W343" i="13" s="1"/>
  <c r="H344" i="3"/>
  <c r="Z344" i="3" s="1"/>
  <c r="I345" i="3"/>
  <c r="I345" i="13" s="1"/>
  <c r="N346" i="3"/>
  <c r="N346" i="13" s="1"/>
  <c r="R346" i="3"/>
  <c r="R346" i="13" s="1"/>
  <c r="V346" i="3"/>
  <c r="V346" i="13" s="1"/>
  <c r="O347" i="3"/>
  <c r="O347" i="13" s="1"/>
  <c r="S347" i="3"/>
  <c r="S347" i="13" s="1"/>
  <c r="W347" i="3"/>
  <c r="W347" i="13" s="1"/>
  <c r="H348" i="3"/>
  <c r="Z348" i="3" s="1"/>
  <c r="I349" i="3"/>
  <c r="I349" i="13" s="1"/>
  <c r="N350" i="3"/>
  <c r="N350" i="13" s="1"/>
  <c r="R350" i="3"/>
  <c r="R350" i="13" s="1"/>
  <c r="V350" i="3"/>
  <c r="V350" i="13" s="1"/>
  <c r="O351" i="3"/>
  <c r="O351" i="13" s="1"/>
  <c r="S351" i="3"/>
  <c r="S351" i="13" s="1"/>
  <c r="W351" i="3"/>
  <c r="W351" i="13" s="1"/>
  <c r="H352" i="3"/>
  <c r="Z352" i="3" s="1"/>
  <c r="Z352" i="13" s="1"/>
  <c r="I353" i="3"/>
  <c r="I353" i="13" s="1"/>
  <c r="N354" i="3"/>
  <c r="N354" i="13" s="1"/>
  <c r="R354" i="3"/>
  <c r="R354" i="13" s="1"/>
  <c r="V354" i="3"/>
  <c r="V354" i="13" s="1"/>
  <c r="O355" i="3"/>
  <c r="O355" i="13" s="1"/>
  <c r="S355" i="3"/>
  <c r="S355" i="13" s="1"/>
  <c r="W355" i="3"/>
  <c r="W355" i="13" s="1"/>
  <c r="H356" i="3"/>
  <c r="Z356" i="3" s="1"/>
  <c r="Z356" i="13" s="1"/>
  <c r="I357" i="3"/>
  <c r="I357" i="13" s="1"/>
  <c r="N358" i="3"/>
  <c r="N358" i="13" s="1"/>
  <c r="R358" i="3"/>
  <c r="R358" i="13" s="1"/>
  <c r="V358" i="3"/>
  <c r="V358" i="13" s="1"/>
  <c r="O359" i="3"/>
  <c r="O359" i="13" s="1"/>
  <c r="S359" i="3"/>
  <c r="S359" i="13" s="1"/>
  <c r="W359" i="3"/>
  <c r="W359" i="13" s="1"/>
  <c r="H360" i="3"/>
  <c r="Z360" i="3" s="1"/>
  <c r="I361" i="3"/>
  <c r="I361" i="13" s="1"/>
  <c r="N362" i="3"/>
  <c r="N362" i="13" s="1"/>
  <c r="R362" i="3"/>
  <c r="R362" i="13" s="1"/>
  <c r="V362" i="3"/>
  <c r="V362" i="13" s="1"/>
  <c r="O363" i="3"/>
  <c r="O363" i="13" s="1"/>
  <c r="S363" i="3"/>
  <c r="S363" i="13" s="1"/>
  <c r="W363" i="3"/>
  <c r="W363" i="13" s="1"/>
  <c r="H364" i="3"/>
  <c r="Z364" i="3" s="1"/>
  <c r="I365" i="3"/>
  <c r="I365" i="13" s="1"/>
  <c r="N366" i="3"/>
  <c r="N366" i="13" s="1"/>
  <c r="R366" i="3"/>
  <c r="R366" i="13" s="1"/>
  <c r="V366" i="3"/>
  <c r="V366" i="13" s="1"/>
  <c r="O367" i="3"/>
  <c r="O367" i="13" s="1"/>
  <c r="S367" i="3"/>
  <c r="S367" i="13" s="1"/>
  <c r="W367" i="3"/>
  <c r="W367" i="13" s="1"/>
  <c r="H368" i="3"/>
  <c r="Z368" i="3" s="1"/>
  <c r="I369" i="3"/>
  <c r="I369" i="13" s="1"/>
  <c r="N370" i="3"/>
  <c r="N370" i="13" s="1"/>
  <c r="R370" i="3"/>
  <c r="R370" i="13" s="1"/>
  <c r="V370" i="3"/>
  <c r="V370" i="13" s="1"/>
  <c r="O371" i="3"/>
  <c r="O371" i="13" s="1"/>
  <c r="S371" i="3"/>
  <c r="S371" i="13" s="1"/>
  <c r="W371" i="3"/>
  <c r="W371" i="13" s="1"/>
  <c r="H372" i="3"/>
  <c r="Z372" i="3" s="1"/>
  <c r="I373" i="3"/>
  <c r="I373" i="13" s="1"/>
  <c r="N374" i="3"/>
  <c r="N374" i="13" s="1"/>
  <c r="R374" i="3"/>
  <c r="R374" i="13" s="1"/>
  <c r="V374" i="3"/>
  <c r="V374" i="13" s="1"/>
  <c r="O375" i="3"/>
  <c r="O375" i="13" s="1"/>
  <c r="S375" i="3"/>
  <c r="S375" i="13" s="1"/>
  <c r="W375" i="3"/>
  <c r="W375" i="13" s="1"/>
  <c r="H376" i="3"/>
  <c r="Z376" i="3" s="1"/>
  <c r="Z376" i="13" s="1"/>
  <c r="I377" i="3"/>
  <c r="I377" i="13" s="1"/>
  <c r="N378" i="3"/>
  <c r="N378" i="13" s="1"/>
  <c r="R378" i="3"/>
  <c r="R378" i="13" s="1"/>
  <c r="V378" i="3"/>
  <c r="V378" i="13" s="1"/>
  <c r="O379" i="3"/>
  <c r="O379" i="13" s="1"/>
  <c r="S379" i="3"/>
  <c r="S379" i="13" s="1"/>
  <c r="W379" i="3"/>
  <c r="W379" i="13" s="1"/>
  <c r="H380" i="3"/>
  <c r="Z380" i="3" s="1"/>
  <c r="I381" i="3"/>
  <c r="I381" i="13" s="1"/>
  <c r="N382" i="3"/>
  <c r="N382" i="13" s="1"/>
  <c r="R382" i="3"/>
  <c r="R382" i="13" s="1"/>
  <c r="V382" i="3"/>
  <c r="V382" i="13" s="1"/>
  <c r="O383" i="3"/>
  <c r="O383" i="13" s="1"/>
  <c r="S383" i="3"/>
  <c r="S383" i="13" s="1"/>
  <c r="W383" i="3"/>
  <c r="W383" i="13" s="1"/>
  <c r="H384" i="3"/>
  <c r="Z384" i="3" s="1"/>
  <c r="I385" i="3"/>
  <c r="I385" i="13" s="1"/>
  <c r="N386" i="3"/>
  <c r="N386" i="13" s="1"/>
  <c r="R386" i="3"/>
  <c r="R386" i="13" s="1"/>
  <c r="V386" i="3"/>
  <c r="V386" i="13" s="1"/>
  <c r="O387" i="3"/>
  <c r="O387" i="13" s="1"/>
  <c r="S387" i="3"/>
  <c r="S387" i="13" s="1"/>
  <c r="W387" i="3"/>
  <c r="W387" i="13" s="1"/>
  <c r="H388" i="3"/>
  <c r="Z388" i="3" s="1"/>
  <c r="I389" i="3"/>
  <c r="I389" i="13" s="1"/>
  <c r="N390" i="3"/>
  <c r="N390" i="13" s="1"/>
  <c r="R390" i="3"/>
  <c r="R390" i="13" s="1"/>
  <c r="V390" i="3"/>
  <c r="V390" i="13" s="1"/>
  <c r="O391" i="3"/>
  <c r="O391" i="13" s="1"/>
  <c r="S391" i="3"/>
  <c r="S391" i="13" s="1"/>
  <c r="W391" i="3"/>
  <c r="W391" i="13" s="1"/>
  <c r="H392" i="3"/>
  <c r="Z392" i="3" s="1"/>
  <c r="I393" i="3"/>
  <c r="I393" i="13" s="1"/>
  <c r="N394" i="3"/>
  <c r="N394" i="13" s="1"/>
  <c r="R394" i="3"/>
  <c r="R394" i="13" s="1"/>
  <c r="V394" i="3"/>
  <c r="V394" i="13" s="1"/>
  <c r="O395" i="3"/>
  <c r="O395" i="13" s="1"/>
  <c r="S395" i="3"/>
  <c r="S395" i="13" s="1"/>
  <c r="W395" i="3"/>
  <c r="W395" i="13" s="1"/>
  <c r="H396" i="3"/>
  <c r="Z396" i="3" s="1"/>
  <c r="I397" i="3"/>
  <c r="I397" i="13" s="1"/>
  <c r="N398" i="3"/>
  <c r="N398" i="13" s="1"/>
  <c r="R398" i="3"/>
  <c r="R398" i="13" s="1"/>
  <c r="V398" i="3"/>
  <c r="V398" i="13" s="1"/>
  <c r="O399" i="3"/>
  <c r="O399" i="13" s="1"/>
  <c r="S399" i="3"/>
  <c r="S399" i="13" s="1"/>
  <c r="W399" i="3"/>
  <c r="W399" i="13" s="1"/>
  <c r="H400" i="3"/>
  <c r="Z400" i="3" s="1"/>
  <c r="I401" i="3"/>
  <c r="I401" i="13" s="1"/>
  <c r="N402" i="3"/>
  <c r="N402" i="13" s="1"/>
  <c r="R402" i="3"/>
  <c r="R402" i="13" s="1"/>
  <c r="V402" i="3"/>
  <c r="V402" i="13" s="1"/>
  <c r="O403" i="3"/>
  <c r="O403" i="13" s="1"/>
  <c r="S403" i="3"/>
  <c r="S403" i="13" s="1"/>
  <c r="W403" i="3"/>
  <c r="W403" i="13" s="1"/>
  <c r="H404" i="3"/>
  <c r="Z404" i="3" s="1"/>
  <c r="I405" i="3"/>
  <c r="I405" i="13" s="1"/>
  <c r="N406" i="3"/>
  <c r="N406" i="13" s="1"/>
  <c r="R406" i="3"/>
  <c r="R406" i="13" s="1"/>
  <c r="V406" i="3"/>
  <c r="V406" i="13" s="1"/>
  <c r="O407" i="3"/>
  <c r="O407" i="13" s="1"/>
  <c r="S407" i="3"/>
  <c r="S407" i="13" s="1"/>
  <c r="W407" i="3"/>
  <c r="W407" i="13" s="1"/>
  <c r="H408" i="3"/>
  <c r="Z408" i="3" s="1"/>
  <c r="I409" i="3"/>
  <c r="I409" i="13" s="1"/>
  <c r="N410" i="3"/>
  <c r="N410" i="13" s="1"/>
  <c r="R410" i="3"/>
  <c r="R410" i="13" s="1"/>
  <c r="V410" i="3"/>
  <c r="V410" i="13" s="1"/>
  <c r="O411" i="3"/>
  <c r="O411" i="13" s="1"/>
  <c r="S411" i="3"/>
  <c r="S411" i="13" s="1"/>
  <c r="W411" i="3"/>
  <c r="W411" i="13" s="1"/>
  <c r="H412" i="3"/>
  <c r="Z412" i="3" s="1"/>
  <c r="I413" i="3"/>
  <c r="I413" i="13" s="1"/>
  <c r="N414" i="3"/>
  <c r="N414" i="13" s="1"/>
  <c r="R414" i="3"/>
  <c r="R414" i="13" s="1"/>
  <c r="V414" i="3"/>
  <c r="V414" i="13" s="1"/>
  <c r="O415" i="3"/>
  <c r="O415" i="13" s="1"/>
  <c r="S415" i="3"/>
  <c r="S415" i="13" s="1"/>
  <c r="W415" i="3"/>
  <c r="W415" i="13" s="1"/>
  <c r="G4" i="6"/>
  <c r="F7" i="6"/>
  <c r="G8" i="6"/>
  <c r="R9" i="6"/>
  <c r="F11" i="6"/>
  <c r="G12" i="6"/>
  <c r="AP13" i="6"/>
  <c r="F15" i="6"/>
  <c r="G16" i="6"/>
  <c r="F19" i="6"/>
  <c r="G20" i="6"/>
  <c r="R21" i="6"/>
  <c r="F23" i="6"/>
  <c r="G24" i="6"/>
  <c r="F27" i="6"/>
  <c r="G28" i="6"/>
  <c r="R29" i="6"/>
  <c r="F31" i="6"/>
  <c r="G32" i="6"/>
  <c r="F35" i="6"/>
  <c r="G36" i="6"/>
  <c r="R37" i="6"/>
  <c r="F39" i="6"/>
  <c r="G40" i="6"/>
  <c r="R41" i="6"/>
  <c r="F43" i="6"/>
  <c r="G44" i="6"/>
  <c r="F47" i="6"/>
  <c r="G48" i="6"/>
  <c r="AP49" i="6"/>
  <c r="AA50" i="6"/>
  <c r="AE50" i="6"/>
  <c r="AI50" i="6"/>
  <c r="F51" i="6"/>
  <c r="G52" i="6"/>
  <c r="R53" i="6"/>
  <c r="F55" i="6"/>
  <c r="G56" i="6"/>
  <c r="F59" i="6"/>
  <c r="G60" i="6"/>
  <c r="R61" i="6"/>
  <c r="F63" i="6"/>
  <c r="G64" i="6"/>
  <c r="R65" i="6"/>
  <c r="F67" i="6"/>
  <c r="G68" i="6"/>
  <c r="F71" i="6"/>
  <c r="G72" i="6"/>
  <c r="F75" i="6"/>
  <c r="G76" i="6"/>
  <c r="R77" i="6"/>
  <c r="F79" i="6"/>
  <c r="C80" i="6"/>
  <c r="AN80" i="6" s="1"/>
  <c r="G80" i="6"/>
  <c r="R81" i="6"/>
  <c r="F83" i="6"/>
  <c r="C84" i="6"/>
  <c r="AN84" i="6" s="1"/>
  <c r="G84" i="6"/>
  <c r="R85" i="6"/>
  <c r="F87" i="6"/>
  <c r="C88" i="6"/>
  <c r="AN88" i="6" s="1"/>
  <c r="G88" i="6"/>
  <c r="R89" i="6"/>
  <c r="F91" i="6"/>
  <c r="C92" i="6"/>
  <c r="AN92" i="6" s="1"/>
  <c r="G92" i="6"/>
  <c r="R93" i="6"/>
  <c r="F95" i="6"/>
  <c r="W95" i="6" s="1"/>
  <c r="C96" i="6"/>
  <c r="AN96" i="6" s="1"/>
  <c r="G96" i="6"/>
  <c r="AP97" i="6"/>
  <c r="AE98" i="6"/>
  <c r="AI98" i="6"/>
  <c r="F99" i="6"/>
  <c r="C100" i="6"/>
  <c r="AN100" i="6" s="1"/>
  <c r="R100" i="6" s="1"/>
  <c r="G100" i="6"/>
  <c r="AP101" i="6"/>
  <c r="F103" i="6"/>
  <c r="C104" i="6"/>
  <c r="AN104" i="6" s="1"/>
  <c r="G104" i="6"/>
  <c r="R105" i="6"/>
  <c r="F107" i="6"/>
  <c r="C108" i="6"/>
  <c r="AN108" i="6" s="1"/>
  <c r="AS108" i="6" s="1"/>
  <c r="G108" i="6"/>
  <c r="AP109" i="6"/>
  <c r="F111" i="6"/>
  <c r="C112" i="6"/>
  <c r="AN112" i="6" s="1"/>
  <c r="G112" i="6"/>
  <c r="R113" i="6"/>
  <c r="F115" i="6"/>
  <c r="C116" i="6"/>
  <c r="AN116" i="6" s="1"/>
  <c r="G116" i="6"/>
  <c r="R117" i="6"/>
  <c r="F119" i="6"/>
  <c r="C120" i="6"/>
  <c r="AN120" i="6" s="1"/>
  <c r="G120" i="6"/>
  <c r="R121" i="6"/>
  <c r="F123" i="6"/>
  <c r="C124" i="6"/>
  <c r="AN124" i="6" s="1"/>
  <c r="G124" i="6"/>
  <c r="R125" i="6"/>
  <c r="F127" i="6"/>
  <c r="C128" i="6"/>
  <c r="AN128" i="6" s="1"/>
  <c r="G128" i="6"/>
  <c r="R129" i="6"/>
  <c r="F131" i="6"/>
  <c r="C132" i="6"/>
  <c r="AN132" i="6" s="1"/>
  <c r="G132" i="6"/>
  <c r="R133" i="6"/>
  <c r="F135" i="6"/>
  <c r="C136" i="6"/>
  <c r="AN136" i="6" s="1"/>
  <c r="G136" i="6"/>
  <c r="R137" i="6"/>
  <c r="F139" i="6"/>
  <c r="C140" i="6"/>
  <c r="AN140" i="6" s="1"/>
  <c r="G140" i="6"/>
  <c r="R141" i="6"/>
  <c r="F143" i="6"/>
  <c r="C144" i="6"/>
  <c r="AN144" i="6" s="1"/>
  <c r="G144" i="6"/>
  <c r="R145" i="6"/>
  <c r="F147" i="6"/>
  <c r="C148" i="6"/>
  <c r="AN148" i="6" s="1"/>
  <c r="G148" i="6"/>
  <c r="R149" i="6"/>
  <c r="F151" i="6"/>
  <c r="O151" i="6" s="1"/>
  <c r="C152" i="6"/>
  <c r="AN152" i="6" s="1"/>
  <c r="G152" i="6"/>
  <c r="Q152" i="6"/>
  <c r="AO152" i="6"/>
  <c r="AS152" i="6"/>
  <c r="N153" i="6"/>
  <c r="V153" i="6"/>
  <c r="AH153" i="6"/>
  <c r="AJ153" i="6" s="1"/>
  <c r="AL153" i="6"/>
  <c r="F155" i="6"/>
  <c r="E155" i="6" s="1"/>
  <c r="C156" i="6"/>
  <c r="AN156" i="6" s="1"/>
  <c r="G156" i="6"/>
  <c r="N157" i="6"/>
  <c r="V157" i="6"/>
  <c r="AD157" i="6"/>
  <c r="AE157" i="6" s="1"/>
  <c r="AH157" i="6"/>
  <c r="AI157" i="6" s="1"/>
  <c r="AL157" i="6"/>
  <c r="AP157" i="6"/>
  <c r="F159" i="6"/>
  <c r="C160" i="6"/>
  <c r="AN160" i="6" s="1"/>
  <c r="G160" i="6"/>
  <c r="AP161" i="6"/>
  <c r="F163" i="6"/>
  <c r="C164" i="6"/>
  <c r="AN164" i="6" s="1"/>
  <c r="G164" i="6"/>
  <c r="R165" i="6"/>
  <c r="F167" i="6"/>
  <c r="C168" i="6"/>
  <c r="AN168" i="6" s="1"/>
  <c r="G168" i="6"/>
  <c r="R169" i="6"/>
  <c r="F171" i="6"/>
  <c r="C172" i="6"/>
  <c r="AN172" i="6" s="1"/>
  <c r="G172" i="6"/>
  <c r="R173" i="6"/>
  <c r="F175" i="6"/>
  <c r="E175" i="6" s="1"/>
  <c r="C176" i="6"/>
  <c r="AN176" i="6" s="1"/>
  <c r="G176" i="6"/>
  <c r="F179" i="6"/>
  <c r="AD180" i="6"/>
  <c r="AH180" i="6"/>
  <c r="AO181" i="6"/>
  <c r="W182" i="6"/>
  <c r="O182" i="6"/>
  <c r="H108" i="10"/>
  <c r="R185" i="6"/>
  <c r="G187" i="6"/>
  <c r="AN190" i="6"/>
  <c r="H267" i="10"/>
  <c r="R193" i="6"/>
  <c r="O195" i="6"/>
  <c r="V195" i="6"/>
  <c r="AD195" i="6"/>
  <c r="AF195" i="6" s="1"/>
  <c r="C200" i="6"/>
  <c r="AN200" i="6" s="1"/>
  <c r="F200" i="6"/>
  <c r="E200" i="6" s="1"/>
  <c r="H57" i="10"/>
  <c r="R201" i="6"/>
  <c r="D205" i="6"/>
  <c r="E205" i="6" s="1"/>
  <c r="G205" i="6"/>
  <c r="C205" i="6"/>
  <c r="AN205" i="6" s="1"/>
  <c r="H235" i="10"/>
  <c r="R206" i="6"/>
  <c r="D207" i="6"/>
  <c r="E207" i="6" s="1"/>
  <c r="D212" i="6"/>
  <c r="E212" i="6" s="1"/>
  <c r="D217" i="6"/>
  <c r="E217" i="6" s="1"/>
  <c r="G217" i="6"/>
  <c r="C217" i="6"/>
  <c r="AN217" i="6" s="1"/>
  <c r="H169" i="10"/>
  <c r="R218" i="6"/>
  <c r="D219" i="6"/>
  <c r="E219" i="6" s="1"/>
  <c r="C220" i="6"/>
  <c r="AN220" i="6" s="1"/>
  <c r="F220" i="6"/>
  <c r="E220" i="6" s="1"/>
  <c r="W223" i="6"/>
  <c r="O223" i="6"/>
  <c r="V223" i="6"/>
  <c r="AD223" i="6"/>
  <c r="AF223" i="6" s="1"/>
  <c r="AL223" i="6"/>
  <c r="D229" i="6"/>
  <c r="E229" i="6" s="1"/>
  <c r="G229" i="6"/>
  <c r="C229" i="6"/>
  <c r="AN229" i="6" s="1"/>
  <c r="AP229" i="6"/>
  <c r="AO229" i="6"/>
  <c r="H37" i="10"/>
  <c r="R230" i="6"/>
  <c r="D231" i="6"/>
  <c r="E231" i="6" s="1"/>
  <c r="AJ231" i="6"/>
  <c r="C232" i="6"/>
  <c r="AN232" i="6" s="1"/>
  <c r="F232" i="6"/>
  <c r="E232" i="6" s="1"/>
  <c r="H199" i="10"/>
  <c r="M235" i="6"/>
  <c r="AH235" i="6"/>
  <c r="AJ235" i="6" s="1"/>
  <c r="D237" i="6"/>
  <c r="E237" i="6" s="1"/>
  <c r="G237" i="6"/>
  <c r="C237" i="6"/>
  <c r="H84" i="10"/>
  <c r="R238" i="6"/>
  <c r="AQ238" i="6"/>
  <c r="AP238" i="6"/>
  <c r="D239" i="6"/>
  <c r="E239" i="6" s="1"/>
  <c r="C240" i="6"/>
  <c r="AN240" i="6" s="1"/>
  <c r="F240" i="6"/>
  <c r="E240" i="6" s="1"/>
  <c r="W243" i="6"/>
  <c r="O243" i="6"/>
  <c r="V243" i="6"/>
  <c r="AD243" i="6"/>
  <c r="AF243" i="6" s="1"/>
  <c r="AL243" i="6"/>
  <c r="AJ246" i="6"/>
  <c r="C247" i="6"/>
  <c r="AN247" i="6" s="1"/>
  <c r="F247" i="6"/>
  <c r="U680" i="9" s="1"/>
  <c r="T680" i="9" s="1"/>
  <c r="E249" i="6"/>
  <c r="U250" i="6"/>
  <c r="R252" i="6"/>
  <c r="R253" i="6"/>
  <c r="D255" i="6"/>
  <c r="E255" i="6" s="1"/>
  <c r="E257" i="6"/>
  <c r="U258" i="6"/>
  <c r="C263" i="6"/>
  <c r="AN263" i="6" s="1"/>
  <c r="F263" i="6"/>
  <c r="E263" i="6" s="1"/>
  <c r="D264" i="6"/>
  <c r="E264" i="6" s="1"/>
  <c r="G264" i="6"/>
  <c r="W266" i="6"/>
  <c r="O266" i="6"/>
  <c r="AL266" i="6"/>
  <c r="AH266" i="6"/>
  <c r="AJ266" i="6" s="1"/>
  <c r="AD266" i="6"/>
  <c r="V266" i="6"/>
  <c r="N266" i="6"/>
  <c r="AF266" i="6"/>
  <c r="AE266" i="6"/>
  <c r="R268" i="6"/>
  <c r="H119" i="10"/>
  <c r="R269" i="6"/>
  <c r="D271" i="6"/>
  <c r="E271" i="6" s="1"/>
  <c r="E273" i="6"/>
  <c r="AQ273" i="6"/>
  <c r="AP273" i="6"/>
  <c r="AO273" i="6"/>
  <c r="U274" i="6"/>
  <c r="D277" i="6"/>
  <c r="E277" i="6" s="1"/>
  <c r="C277" i="6"/>
  <c r="AN277" i="6" s="1"/>
  <c r="G277" i="6"/>
  <c r="D285" i="6"/>
  <c r="E285" i="6" s="1"/>
  <c r="C285" i="6"/>
  <c r="AN285" i="6" s="1"/>
  <c r="G285" i="6"/>
  <c r="AL289" i="6"/>
  <c r="AH289" i="6"/>
  <c r="AI289" i="6" s="1"/>
  <c r="AD289" i="6"/>
  <c r="AE289" i="6" s="1"/>
  <c r="V289" i="6"/>
  <c r="N289" i="6"/>
  <c r="W289" i="6"/>
  <c r="U289" i="6"/>
  <c r="X289" i="6" s="1"/>
  <c r="O289" i="6"/>
  <c r="D293" i="6"/>
  <c r="E293" i="6" s="1"/>
  <c r="C293" i="6"/>
  <c r="AN293" i="6" s="1"/>
  <c r="G293" i="6"/>
  <c r="C299" i="6"/>
  <c r="AN299" i="6" s="1"/>
  <c r="D300" i="6"/>
  <c r="E300" i="6" s="1"/>
  <c r="C302" i="6"/>
  <c r="AN302" i="6" s="1"/>
  <c r="AD303" i="6"/>
  <c r="AE303" i="6" s="1"/>
  <c r="AH303" i="6"/>
  <c r="AI303" i="6" s="1"/>
  <c r="W303" i="6"/>
  <c r="N303" i="6"/>
  <c r="V303" i="6"/>
  <c r="R303" i="6"/>
  <c r="M303" i="6"/>
  <c r="M306" i="6"/>
  <c r="S306" i="6" s="1"/>
  <c r="R306" i="6"/>
  <c r="C307" i="6"/>
  <c r="AN307" i="6" s="1"/>
  <c r="D317" i="6"/>
  <c r="E317" i="6" s="1"/>
  <c r="C317" i="6"/>
  <c r="AN317" i="6" s="1"/>
  <c r="G317" i="6"/>
  <c r="H40" i="10"/>
  <c r="R324" i="6"/>
  <c r="U332" i="6"/>
  <c r="X332" i="6" s="1"/>
  <c r="M332" i="6"/>
  <c r="P332" i="6" s="1"/>
  <c r="W332" i="6"/>
  <c r="O332" i="6"/>
  <c r="AL332" i="6"/>
  <c r="AH332" i="6"/>
  <c r="AD332" i="6"/>
  <c r="V332" i="6"/>
  <c r="N332" i="6"/>
  <c r="AL341" i="6"/>
  <c r="AH341" i="6"/>
  <c r="AI341" i="6" s="1"/>
  <c r="AD341" i="6"/>
  <c r="V341" i="6"/>
  <c r="N341" i="6"/>
  <c r="W341" i="6"/>
  <c r="O341" i="6"/>
  <c r="M341" i="6"/>
  <c r="S341" i="6" s="1"/>
  <c r="Y341" i="6" s="1"/>
  <c r="Z341" i="6" s="1"/>
  <c r="U341" i="6"/>
  <c r="AH345" i="6"/>
  <c r="AI345" i="6" s="1"/>
  <c r="AD345" i="6"/>
  <c r="V345" i="6"/>
  <c r="W345" i="6"/>
  <c r="O345" i="6"/>
  <c r="M345" i="6"/>
  <c r="C366" i="6"/>
  <c r="AN366" i="6" s="1"/>
  <c r="F366" i="6"/>
  <c r="D366" i="6"/>
  <c r="AN368" i="6"/>
  <c r="O178" i="3"/>
  <c r="O178" i="13" s="1"/>
  <c r="H179" i="3"/>
  <c r="Z179" i="3" s="1"/>
  <c r="I180" i="3"/>
  <c r="I180" i="13" s="1"/>
  <c r="N181" i="3"/>
  <c r="N181" i="13" s="1"/>
  <c r="O182" i="3"/>
  <c r="O182" i="13" s="1"/>
  <c r="H183" i="3"/>
  <c r="Z183" i="3" s="1"/>
  <c r="Z183" i="13" s="1"/>
  <c r="I184" i="3"/>
  <c r="I184" i="13" s="1"/>
  <c r="N185" i="3"/>
  <c r="N185" i="13" s="1"/>
  <c r="O186" i="3"/>
  <c r="O186" i="13" s="1"/>
  <c r="H187" i="3"/>
  <c r="Z187" i="3" s="1"/>
  <c r="I188" i="3"/>
  <c r="I188" i="13" s="1"/>
  <c r="N189" i="3"/>
  <c r="N189" i="13" s="1"/>
  <c r="O190" i="3"/>
  <c r="O190" i="13" s="1"/>
  <c r="H191" i="3"/>
  <c r="Z191" i="3" s="1"/>
  <c r="Z191" i="13" s="1"/>
  <c r="I192" i="3"/>
  <c r="I192" i="13" s="1"/>
  <c r="N193" i="3"/>
  <c r="N193" i="13" s="1"/>
  <c r="O194" i="3"/>
  <c r="O194" i="13" s="1"/>
  <c r="H195" i="3"/>
  <c r="Z195" i="3" s="1"/>
  <c r="Z195" i="13" s="1"/>
  <c r="I196" i="3"/>
  <c r="I196" i="13" s="1"/>
  <c r="N197" i="3"/>
  <c r="N197" i="13" s="1"/>
  <c r="O198" i="3"/>
  <c r="O198" i="13" s="1"/>
  <c r="H199" i="3"/>
  <c r="Z199" i="3" s="1"/>
  <c r="I200" i="3"/>
  <c r="I200" i="13" s="1"/>
  <c r="N201" i="3"/>
  <c r="N201" i="13" s="1"/>
  <c r="O202" i="3"/>
  <c r="O202" i="13" s="1"/>
  <c r="H203" i="3"/>
  <c r="Z203" i="3" s="1"/>
  <c r="I204" i="3"/>
  <c r="I204" i="13" s="1"/>
  <c r="N205" i="3"/>
  <c r="N205" i="13" s="1"/>
  <c r="O206" i="3"/>
  <c r="O206" i="13" s="1"/>
  <c r="H207" i="3"/>
  <c r="Z207" i="3" s="1"/>
  <c r="I208" i="3"/>
  <c r="I208" i="13" s="1"/>
  <c r="N209" i="3"/>
  <c r="N209" i="13" s="1"/>
  <c r="O210" i="3"/>
  <c r="O210" i="13" s="1"/>
  <c r="H211" i="3"/>
  <c r="Z211" i="3" s="1"/>
  <c r="I212" i="3"/>
  <c r="I212" i="13" s="1"/>
  <c r="N213" i="3"/>
  <c r="N213" i="13" s="1"/>
  <c r="O214" i="3"/>
  <c r="O214" i="13" s="1"/>
  <c r="H215" i="3"/>
  <c r="Z215" i="3" s="1"/>
  <c r="I216" i="3"/>
  <c r="I216" i="13" s="1"/>
  <c r="N217" i="3"/>
  <c r="N217" i="13" s="1"/>
  <c r="O218" i="3"/>
  <c r="O218" i="13" s="1"/>
  <c r="H219" i="3"/>
  <c r="Z219" i="3" s="1"/>
  <c r="I220" i="3"/>
  <c r="I220" i="13" s="1"/>
  <c r="N221" i="3"/>
  <c r="N221" i="13" s="1"/>
  <c r="O222" i="3"/>
  <c r="O222" i="13" s="1"/>
  <c r="S222" i="3"/>
  <c r="S222" i="13" s="1"/>
  <c r="W222" i="3"/>
  <c r="W222" i="13" s="1"/>
  <c r="H223" i="3"/>
  <c r="Z223" i="3" s="1"/>
  <c r="Z223" i="13" s="1"/>
  <c r="I224" i="3"/>
  <c r="I224" i="13" s="1"/>
  <c r="N225" i="3"/>
  <c r="N225" i="13" s="1"/>
  <c r="O226" i="3"/>
  <c r="O226" i="13" s="1"/>
  <c r="S226" i="3"/>
  <c r="S226" i="13" s="1"/>
  <c r="W226" i="3"/>
  <c r="W226" i="13" s="1"/>
  <c r="H227" i="3"/>
  <c r="Z227" i="3" s="1"/>
  <c r="I228" i="3"/>
  <c r="I228" i="13" s="1"/>
  <c r="N229" i="3"/>
  <c r="N229" i="13" s="1"/>
  <c r="O230" i="3"/>
  <c r="O230" i="13" s="1"/>
  <c r="S230" i="3"/>
  <c r="S230" i="13" s="1"/>
  <c r="W230" i="3"/>
  <c r="W230" i="13" s="1"/>
  <c r="H231" i="3"/>
  <c r="Z231" i="3" s="1"/>
  <c r="Z231" i="13" s="1"/>
  <c r="I232" i="3"/>
  <c r="I232" i="13" s="1"/>
  <c r="N233" i="3"/>
  <c r="N233" i="13" s="1"/>
  <c r="O234" i="3"/>
  <c r="O234" i="13" s="1"/>
  <c r="S234" i="3"/>
  <c r="S234" i="13" s="1"/>
  <c r="W234" i="3"/>
  <c r="W234" i="13" s="1"/>
  <c r="H235" i="3"/>
  <c r="Z235" i="3" s="1"/>
  <c r="I236" i="3"/>
  <c r="I236" i="13" s="1"/>
  <c r="N237" i="3"/>
  <c r="N237" i="13" s="1"/>
  <c r="O238" i="3"/>
  <c r="O238" i="13" s="1"/>
  <c r="S238" i="3"/>
  <c r="S238" i="13" s="1"/>
  <c r="W238" i="3"/>
  <c r="W238" i="13" s="1"/>
  <c r="H239" i="3"/>
  <c r="Z239" i="3" s="1"/>
  <c r="Z239" i="13" s="1"/>
  <c r="I240" i="3"/>
  <c r="I240" i="13" s="1"/>
  <c r="N241" i="3"/>
  <c r="N241" i="13" s="1"/>
  <c r="O242" i="3"/>
  <c r="O242" i="13" s="1"/>
  <c r="S242" i="3"/>
  <c r="S242" i="13" s="1"/>
  <c r="W242" i="3"/>
  <c r="W242" i="13" s="1"/>
  <c r="H243" i="3"/>
  <c r="Z243" i="3" s="1"/>
  <c r="Z243" i="13" s="1"/>
  <c r="I244" i="3"/>
  <c r="I244" i="13" s="1"/>
  <c r="N245" i="3"/>
  <c r="N245" i="13" s="1"/>
  <c r="O246" i="3"/>
  <c r="O246" i="13" s="1"/>
  <c r="S246" i="3"/>
  <c r="S246" i="13" s="1"/>
  <c r="W246" i="3"/>
  <c r="W246" i="13" s="1"/>
  <c r="H247" i="3"/>
  <c r="Z247" i="3" s="1"/>
  <c r="I248" i="3"/>
  <c r="I248" i="13" s="1"/>
  <c r="N249" i="3"/>
  <c r="N249" i="13" s="1"/>
  <c r="O250" i="3"/>
  <c r="O250" i="13" s="1"/>
  <c r="S250" i="3"/>
  <c r="S250" i="13" s="1"/>
  <c r="W250" i="3"/>
  <c r="W250" i="13" s="1"/>
  <c r="H251" i="3"/>
  <c r="Z251" i="3" s="1"/>
  <c r="I252" i="3"/>
  <c r="I252" i="13" s="1"/>
  <c r="N253" i="3"/>
  <c r="N253" i="13" s="1"/>
  <c r="O254" i="3"/>
  <c r="O254" i="13" s="1"/>
  <c r="H255" i="3"/>
  <c r="Z255" i="3" s="1"/>
  <c r="I256" i="3"/>
  <c r="I256" i="13" s="1"/>
  <c r="N257" i="3"/>
  <c r="N257" i="13" s="1"/>
  <c r="O258" i="3"/>
  <c r="O258" i="13" s="1"/>
  <c r="S258" i="3"/>
  <c r="S258" i="13" s="1"/>
  <c r="W258" i="3"/>
  <c r="W258" i="13" s="1"/>
  <c r="H259" i="3"/>
  <c r="Z259" i="3" s="1"/>
  <c r="I260" i="3"/>
  <c r="I260" i="13" s="1"/>
  <c r="N261" i="3"/>
  <c r="N261" i="13" s="1"/>
  <c r="O262" i="3"/>
  <c r="O262" i="13" s="1"/>
  <c r="S262" i="3"/>
  <c r="S262" i="13" s="1"/>
  <c r="W262" i="3"/>
  <c r="W262" i="13" s="1"/>
  <c r="H263" i="3"/>
  <c r="Z263" i="3" s="1"/>
  <c r="I264" i="3"/>
  <c r="I264" i="13" s="1"/>
  <c r="N265" i="3"/>
  <c r="N265" i="13" s="1"/>
  <c r="O266" i="3"/>
  <c r="O266" i="13" s="1"/>
  <c r="S266" i="3"/>
  <c r="S266" i="13" s="1"/>
  <c r="W266" i="3"/>
  <c r="W266" i="13" s="1"/>
  <c r="H267" i="3"/>
  <c r="Z267" i="3" s="1"/>
  <c r="I268" i="3"/>
  <c r="I268" i="13" s="1"/>
  <c r="N269" i="3"/>
  <c r="N269" i="13" s="1"/>
  <c r="O270" i="3"/>
  <c r="O270" i="13" s="1"/>
  <c r="S270" i="3"/>
  <c r="S270" i="13" s="1"/>
  <c r="W270" i="3"/>
  <c r="W270" i="13" s="1"/>
  <c r="H271" i="3"/>
  <c r="Z271" i="3" s="1"/>
  <c r="I272" i="3"/>
  <c r="I272" i="13" s="1"/>
  <c r="N273" i="3"/>
  <c r="N273" i="13" s="1"/>
  <c r="O274" i="3"/>
  <c r="O274" i="13" s="1"/>
  <c r="S274" i="3"/>
  <c r="S274" i="13" s="1"/>
  <c r="W274" i="3"/>
  <c r="W274" i="13" s="1"/>
  <c r="H275" i="3"/>
  <c r="Z275" i="3" s="1"/>
  <c r="Z275" i="13" s="1"/>
  <c r="I276" i="3"/>
  <c r="I276" i="13" s="1"/>
  <c r="N277" i="3"/>
  <c r="N277" i="13" s="1"/>
  <c r="O278" i="3"/>
  <c r="O278" i="13" s="1"/>
  <c r="S278" i="3"/>
  <c r="S278" i="13" s="1"/>
  <c r="W278" i="3"/>
  <c r="W278" i="13" s="1"/>
  <c r="H279" i="3"/>
  <c r="Z279" i="3" s="1"/>
  <c r="Z279" i="13" s="1"/>
  <c r="I280" i="3"/>
  <c r="I280" i="13" s="1"/>
  <c r="N281" i="3"/>
  <c r="N281" i="13" s="1"/>
  <c r="O282" i="3"/>
  <c r="O282" i="13" s="1"/>
  <c r="S282" i="3"/>
  <c r="S282" i="13" s="1"/>
  <c r="W282" i="3"/>
  <c r="W282" i="13" s="1"/>
  <c r="H283" i="3"/>
  <c r="Z283" i="3" s="1"/>
  <c r="Z283" i="13" s="1"/>
  <c r="I284" i="3"/>
  <c r="I284" i="13" s="1"/>
  <c r="N285" i="3"/>
  <c r="N285" i="13" s="1"/>
  <c r="O286" i="3"/>
  <c r="O286" i="13" s="1"/>
  <c r="S286" i="3"/>
  <c r="S286" i="13" s="1"/>
  <c r="W286" i="3"/>
  <c r="W286" i="13" s="1"/>
  <c r="H287" i="3"/>
  <c r="Z287" i="3" s="1"/>
  <c r="Z287" i="13" s="1"/>
  <c r="I288" i="3"/>
  <c r="I288" i="13" s="1"/>
  <c r="N289" i="3"/>
  <c r="N289" i="13" s="1"/>
  <c r="O290" i="3"/>
  <c r="O290" i="13" s="1"/>
  <c r="S290" i="3"/>
  <c r="S290" i="13" s="1"/>
  <c r="W290" i="3"/>
  <c r="W290" i="13" s="1"/>
  <c r="H291" i="3"/>
  <c r="Z291" i="3" s="1"/>
  <c r="Z291" i="13" s="1"/>
  <c r="I292" i="3"/>
  <c r="I292" i="13" s="1"/>
  <c r="N293" i="3"/>
  <c r="N293" i="13" s="1"/>
  <c r="O294" i="3"/>
  <c r="O294" i="13" s="1"/>
  <c r="S294" i="3"/>
  <c r="S294" i="13" s="1"/>
  <c r="W294" i="3"/>
  <c r="W294" i="13" s="1"/>
  <c r="H295" i="3"/>
  <c r="Z295" i="3" s="1"/>
  <c r="I296" i="3"/>
  <c r="I296" i="13" s="1"/>
  <c r="N297" i="3"/>
  <c r="N297" i="13" s="1"/>
  <c r="O298" i="3"/>
  <c r="O298" i="13" s="1"/>
  <c r="S298" i="3"/>
  <c r="S298" i="13" s="1"/>
  <c r="W298" i="3"/>
  <c r="W298" i="13" s="1"/>
  <c r="H299" i="3"/>
  <c r="Z299" i="3" s="1"/>
  <c r="I300" i="3"/>
  <c r="I300" i="13" s="1"/>
  <c r="N301" i="3"/>
  <c r="N301" i="13" s="1"/>
  <c r="O302" i="3"/>
  <c r="O302" i="13" s="1"/>
  <c r="S302" i="3"/>
  <c r="S302" i="13" s="1"/>
  <c r="W302" i="3"/>
  <c r="W302" i="13" s="1"/>
  <c r="H303" i="3"/>
  <c r="Z303" i="3" s="1"/>
  <c r="I304" i="3"/>
  <c r="I304" i="13" s="1"/>
  <c r="N305" i="3"/>
  <c r="N305" i="13" s="1"/>
  <c r="O306" i="3"/>
  <c r="O306" i="13" s="1"/>
  <c r="S306" i="3"/>
  <c r="S306" i="13" s="1"/>
  <c r="W306" i="3"/>
  <c r="W306" i="13" s="1"/>
  <c r="H307" i="3"/>
  <c r="Z307" i="3" s="1"/>
  <c r="I308" i="3"/>
  <c r="I308" i="13" s="1"/>
  <c r="N309" i="3"/>
  <c r="N309" i="13" s="1"/>
  <c r="O310" i="3"/>
  <c r="O310" i="13" s="1"/>
  <c r="S310" i="3"/>
  <c r="S310" i="13" s="1"/>
  <c r="W310" i="3"/>
  <c r="W310" i="13" s="1"/>
  <c r="H311" i="3"/>
  <c r="Z311" i="3" s="1"/>
  <c r="Z311" i="13" s="1"/>
  <c r="I312" i="3"/>
  <c r="I312" i="13" s="1"/>
  <c r="N313" i="3"/>
  <c r="N313" i="13" s="1"/>
  <c r="O314" i="3"/>
  <c r="O314" i="13" s="1"/>
  <c r="S314" i="3"/>
  <c r="S314" i="13" s="1"/>
  <c r="W314" i="3"/>
  <c r="W314" i="13" s="1"/>
  <c r="H315" i="3"/>
  <c r="Z315" i="3" s="1"/>
  <c r="I316" i="3"/>
  <c r="I316" i="13" s="1"/>
  <c r="N317" i="3"/>
  <c r="N317" i="13" s="1"/>
  <c r="O318" i="3"/>
  <c r="O318" i="13" s="1"/>
  <c r="S318" i="3"/>
  <c r="S318" i="13" s="1"/>
  <c r="W318" i="3"/>
  <c r="W318" i="13" s="1"/>
  <c r="H319" i="3"/>
  <c r="Z319" i="3" s="1"/>
  <c r="I320" i="3"/>
  <c r="I320" i="13" s="1"/>
  <c r="N321" i="3"/>
  <c r="N321" i="13" s="1"/>
  <c r="O322" i="3"/>
  <c r="O322" i="13" s="1"/>
  <c r="S322" i="3"/>
  <c r="S322" i="13" s="1"/>
  <c r="W322" i="3"/>
  <c r="W322" i="13" s="1"/>
  <c r="H323" i="3"/>
  <c r="Z323" i="3" s="1"/>
  <c r="Z323" i="13" s="1"/>
  <c r="I324" i="3"/>
  <c r="I324" i="13" s="1"/>
  <c r="N325" i="3"/>
  <c r="N325" i="13" s="1"/>
  <c r="O326" i="3"/>
  <c r="O326" i="13" s="1"/>
  <c r="S326" i="3"/>
  <c r="S326" i="13" s="1"/>
  <c r="W326" i="3"/>
  <c r="W326" i="13" s="1"/>
  <c r="H327" i="3"/>
  <c r="Z327" i="3" s="1"/>
  <c r="Z327" i="13" s="1"/>
  <c r="I328" i="3"/>
  <c r="I328" i="13" s="1"/>
  <c r="N329" i="3"/>
  <c r="N329" i="13" s="1"/>
  <c r="O330" i="3"/>
  <c r="O330" i="13" s="1"/>
  <c r="S330" i="3"/>
  <c r="S330" i="13" s="1"/>
  <c r="W330" i="3"/>
  <c r="W330" i="13" s="1"/>
  <c r="H331" i="3"/>
  <c r="Z331" i="3" s="1"/>
  <c r="Z331" i="13" s="1"/>
  <c r="I332" i="3"/>
  <c r="I332" i="13" s="1"/>
  <c r="N333" i="3"/>
  <c r="N333" i="13" s="1"/>
  <c r="O334" i="3"/>
  <c r="O334" i="13" s="1"/>
  <c r="S334" i="3"/>
  <c r="S334" i="13" s="1"/>
  <c r="W334" i="3"/>
  <c r="W334" i="13" s="1"/>
  <c r="H335" i="3"/>
  <c r="Z335" i="3" s="1"/>
  <c r="Z335" i="13" s="1"/>
  <c r="I336" i="3"/>
  <c r="I336" i="13" s="1"/>
  <c r="N337" i="3"/>
  <c r="N337" i="13" s="1"/>
  <c r="O338" i="3"/>
  <c r="O338" i="13" s="1"/>
  <c r="S338" i="3"/>
  <c r="S338" i="13" s="1"/>
  <c r="W338" i="3"/>
  <c r="W338" i="13" s="1"/>
  <c r="H339" i="3"/>
  <c r="Z339" i="3" s="1"/>
  <c r="Z339" i="13" s="1"/>
  <c r="I340" i="3"/>
  <c r="I340" i="13" s="1"/>
  <c r="N341" i="3"/>
  <c r="N341" i="13" s="1"/>
  <c r="O342" i="3"/>
  <c r="O342" i="13" s="1"/>
  <c r="S342" i="3"/>
  <c r="S342" i="13" s="1"/>
  <c r="W342" i="3"/>
  <c r="W342" i="13" s="1"/>
  <c r="H343" i="3"/>
  <c r="Z343" i="3" s="1"/>
  <c r="I344" i="3"/>
  <c r="I344" i="13" s="1"/>
  <c r="N345" i="3"/>
  <c r="N345" i="13" s="1"/>
  <c r="O346" i="3"/>
  <c r="O346" i="13" s="1"/>
  <c r="S346" i="3"/>
  <c r="S346" i="13" s="1"/>
  <c r="W346" i="3"/>
  <c r="W346" i="13" s="1"/>
  <c r="H347" i="3"/>
  <c r="Z347" i="3" s="1"/>
  <c r="I348" i="3"/>
  <c r="I348" i="13" s="1"/>
  <c r="N349" i="3"/>
  <c r="N349" i="13" s="1"/>
  <c r="O350" i="3"/>
  <c r="O350" i="13" s="1"/>
  <c r="S350" i="3"/>
  <c r="S350" i="13" s="1"/>
  <c r="W350" i="3"/>
  <c r="W350" i="13" s="1"/>
  <c r="H351" i="3"/>
  <c r="Z351" i="3" s="1"/>
  <c r="I352" i="3"/>
  <c r="I352" i="13" s="1"/>
  <c r="N353" i="3"/>
  <c r="N353" i="13" s="1"/>
  <c r="O354" i="3"/>
  <c r="O354" i="13" s="1"/>
  <c r="S354" i="3"/>
  <c r="S354" i="13" s="1"/>
  <c r="W354" i="3"/>
  <c r="W354" i="13" s="1"/>
  <c r="H355" i="3"/>
  <c r="Z355" i="3" s="1"/>
  <c r="I356" i="3"/>
  <c r="I356" i="13" s="1"/>
  <c r="N357" i="3"/>
  <c r="N357" i="13" s="1"/>
  <c r="O358" i="3"/>
  <c r="O358" i="13" s="1"/>
  <c r="S358" i="3"/>
  <c r="S358" i="13" s="1"/>
  <c r="W358" i="3"/>
  <c r="W358" i="13" s="1"/>
  <c r="H359" i="3"/>
  <c r="Z359" i="3" s="1"/>
  <c r="I360" i="3"/>
  <c r="I360" i="13" s="1"/>
  <c r="N361" i="3"/>
  <c r="N361" i="13" s="1"/>
  <c r="O362" i="3"/>
  <c r="O362" i="13" s="1"/>
  <c r="S362" i="3"/>
  <c r="S362" i="13" s="1"/>
  <c r="W362" i="3"/>
  <c r="W362" i="13" s="1"/>
  <c r="H363" i="3"/>
  <c r="Z363" i="3" s="1"/>
  <c r="Z363" i="13" s="1"/>
  <c r="I364" i="3"/>
  <c r="I364" i="13" s="1"/>
  <c r="N365" i="3"/>
  <c r="N365" i="13" s="1"/>
  <c r="O366" i="3"/>
  <c r="O366" i="13" s="1"/>
  <c r="S366" i="3"/>
  <c r="S366" i="13" s="1"/>
  <c r="W366" i="3"/>
  <c r="W366" i="13" s="1"/>
  <c r="H367" i="3"/>
  <c r="Z367" i="3" s="1"/>
  <c r="I368" i="3"/>
  <c r="I368" i="13" s="1"/>
  <c r="N369" i="3"/>
  <c r="N369" i="13" s="1"/>
  <c r="O370" i="3"/>
  <c r="O370" i="13" s="1"/>
  <c r="S370" i="3"/>
  <c r="S370" i="13" s="1"/>
  <c r="W370" i="3"/>
  <c r="W370" i="13" s="1"/>
  <c r="H371" i="3"/>
  <c r="Z371" i="3" s="1"/>
  <c r="Z371" i="13" s="1"/>
  <c r="I372" i="3"/>
  <c r="I372" i="13" s="1"/>
  <c r="N373" i="3"/>
  <c r="N373" i="13" s="1"/>
  <c r="O374" i="3"/>
  <c r="O374" i="13" s="1"/>
  <c r="H375" i="3"/>
  <c r="Z375" i="3" s="1"/>
  <c r="I376" i="3"/>
  <c r="I376" i="13" s="1"/>
  <c r="N377" i="3"/>
  <c r="N377" i="13" s="1"/>
  <c r="O378" i="3"/>
  <c r="O378" i="13" s="1"/>
  <c r="H379" i="3"/>
  <c r="Z379" i="3" s="1"/>
  <c r="I380" i="3"/>
  <c r="I380" i="13" s="1"/>
  <c r="N381" i="3"/>
  <c r="N381" i="13" s="1"/>
  <c r="O382" i="3"/>
  <c r="O382" i="13" s="1"/>
  <c r="S382" i="3"/>
  <c r="S382" i="13" s="1"/>
  <c r="W382" i="3"/>
  <c r="W382" i="13" s="1"/>
  <c r="H383" i="3"/>
  <c r="Z383" i="3" s="1"/>
  <c r="I384" i="3"/>
  <c r="I384" i="13" s="1"/>
  <c r="N385" i="3"/>
  <c r="N385" i="13" s="1"/>
  <c r="O386" i="3"/>
  <c r="O386" i="13" s="1"/>
  <c r="S386" i="3"/>
  <c r="S386" i="13" s="1"/>
  <c r="W386" i="3"/>
  <c r="W386" i="13" s="1"/>
  <c r="H387" i="3"/>
  <c r="Z387" i="3" s="1"/>
  <c r="I388" i="3"/>
  <c r="I388" i="13" s="1"/>
  <c r="N389" i="3"/>
  <c r="N389" i="13" s="1"/>
  <c r="O390" i="3"/>
  <c r="O390" i="13" s="1"/>
  <c r="S390" i="3"/>
  <c r="S390" i="13" s="1"/>
  <c r="W390" i="3"/>
  <c r="W390" i="13" s="1"/>
  <c r="H391" i="3"/>
  <c r="Z391" i="3" s="1"/>
  <c r="I392" i="3"/>
  <c r="I392" i="13" s="1"/>
  <c r="N393" i="3"/>
  <c r="N393" i="13" s="1"/>
  <c r="O394" i="3"/>
  <c r="O394" i="13" s="1"/>
  <c r="S394" i="3"/>
  <c r="S394" i="13" s="1"/>
  <c r="W394" i="3"/>
  <c r="W394" i="13" s="1"/>
  <c r="H395" i="3"/>
  <c r="Z395" i="3" s="1"/>
  <c r="I396" i="3"/>
  <c r="I396" i="13" s="1"/>
  <c r="N397" i="3"/>
  <c r="N397" i="13" s="1"/>
  <c r="O398" i="3"/>
  <c r="O398" i="13" s="1"/>
  <c r="S398" i="3"/>
  <c r="S398" i="13" s="1"/>
  <c r="W398" i="3"/>
  <c r="W398" i="13" s="1"/>
  <c r="H399" i="3"/>
  <c r="Z399" i="3" s="1"/>
  <c r="Z399" i="13" s="1"/>
  <c r="I400" i="3"/>
  <c r="I400" i="13" s="1"/>
  <c r="N401" i="3"/>
  <c r="N401" i="13" s="1"/>
  <c r="O402" i="3"/>
  <c r="O402" i="13" s="1"/>
  <c r="S402" i="3"/>
  <c r="S402" i="13" s="1"/>
  <c r="W402" i="3"/>
  <c r="W402" i="13" s="1"/>
  <c r="H403" i="3"/>
  <c r="Z403" i="3" s="1"/>
  <c r="Z403" i="13" s="1"/>
  <c r="I404" i="3"/>
  <c r="I404" i="13" s="1"/>
  <c r="N405" i="3"/>
  <c r="N405" i="13" s="1"/>
  <c r="O406" i="3"/>
  <c r="O406" i="13" s="1"/>
  <c r="S406" i="3"/>
  <c r="S406" i="13" s="1"/>
  <c r="W406" i="3"/>
  <c r="W406" i="13" s="1"/>
  <c r="H407" i="3"/>
  <c r="Z407" i="3" s="1"/>
  <c r="I408" i="3"/>
  <c r="I408" i="13" s="1"/>
  <c r="N409" i="3"/>
  <c r="N409" i="13" s="1"/>
  <c r="O410" i="3"/>
  <c r="O410" i="13" s="1"/>
  <c r="S410" i="3"/>
  <c r="S410" i="13" s="1"/>
  <c r="W410" i="3"/>
  <c r="W410" i="13" s="1"/>
  <c r="H411" i="3"/>
  <c r="Z411" i="3" s="1"/>
  <c r="I412" i="3"/>
  <c r="I412" i="13" s="1"/>
  <c r="N413" i="3"/>
  <c r="N413" i="13" s="1"/>
  <c r="O414" i="3"/>
  <c r="O414" i="13" s="1"/>
  <c r="S414" i="3"/>
  <c r="S414" i="13" s="1"/>
  <c r="W414" i="3"/>
  <c r="W414" i="13" s="1"/>
  <c r="H415" i="3"/>
  <c r="Z415" i="3" s="1"/>
  <c r="H1" i="6"/>
  <c r="X50" i="6"/>
  <c r="R84" i="6"/>
  <c r="R88" i="6"/>
  <c r="R96" i="6"/>
  <c r="X98" i="6"/>
  <c r="R104" i="6"/>
  <c r="R140" i="6"/>
  <c r="R144" i="6"/>
  <c r="R148" i="6"/>
  <c r="O157" i="6"/>
  <c r="R160" i="6"/>
  <c r="D180" i="6"/>
  <c r="E180" i="6" s="1"/>
  <c r="AL180" i="6" s="1"/>
  <c r="V180" i="6"/>
  <c r="P181" i="6"/>
  <c r="AF181" i="6"/>
  <c r="AQ181" i="6"/>
  <c r="N182" i="6"/>
  <c r="F184" i="6"/>
  <c r="U1694" i="9" s="1"/>
  <c r="T1694" i="9" s="1"/>
  <c r="AL186" i="6"/>
  <c r="D188" i="6"/>
  <c r="AO190" i="6"/>
  <c r="F192" i="6"/>
  <c r="H315" i="10"/>
  <c r="R194" i="6"/>
  <c r="R195" i="6"/>
  <c r="C196" i="6"/>
  <c r="AN196" i="6" s="1"/>
  <c r="F196" i="6"/>
  <c r="E196" i="6" s="1"/>
  <c r="E198" i="6"/>
  <c r="C199" i="6"/>
  <c r="AN199" i="6" s="1"/>
  <c r="AF199" i="6"/>
  <c r="D204" i="6"/>
  <c r="H234" i="10"/>
  <c r="AJ207" i="6"/>
  <c r="C208" i="6"/>
  <c r="AN208" i="6" s="1"/>
  <c r="F208" i="6"/>
  <c r="E208" i="6" s="1"/>
  <c r="AQ209" i="6"/>
  <c r="E210" i="6"/>
  <c r="C211" i="6"/>
  <c r="AN211" i="6" s="1"/>
  <c r="D216" i="6"/>
  <c r="E216" i="6" s="1"/>
  <c r="H78" i="10"/>
  <c r="D221" i="6"/>
  <c r="E221" i="6" s="1"/>
  <c r="G221" i="6"/>
  <c r="C221" i="6"/>
  <c r="AN221" i="6" s="1"/>
  <c r="H195" i="10"/>
  <c r="R222" i="6"/>
  <c r="R223" i="6"/>
  <c r="C224" i="6"/>
  <c r="AN224" i="6" s="1"/>
  <c r="F224" i="6"/>
  <c r="E224" i="6" s="1"/>
  <c r="AQ225" i="6"/>
  <c r="E226" i="6"/>
  <c r="O226" i="6" s="1"/>
  <c r="C227" i="6"/>
  <c r="AN227" i="6" s="1"/>
  <c r="AF227" i="6"/>
  <c r="D228" i="6"/>
  <c r="E228" i="6" s="1"/>
  <c r="H112" i="10"/>
  <c r="AF234" i="6"/>
  <c r="N235" i="6"/>
  <c r="U235" i="6"/>
  <c r="AA235" i="6" s="1"/>
  <c r="D236" i="6"/>
  <c r="E236" i="6" s="1"/>
  <c r="H201" i="10"/>
  <c r="D241" i="6"/>
  <c r="E241" i="6" s="1"/>
  <c r="G241" i="6"/>
  <c r="C241" i="6"/>
  <c r="AN241" i="6" s="1"/>
  <c r="R241" i="6" s="1"/>
  <c r="R242" i="6"/>
  <c r="AB242" i="6"/>
  <c r="AJ242" i="6"/>
  <c r="AQ242" i="6"/>
  <c r="AP242" i="6"/>
  <c r="R243" i="6"/>
  <c r="P246" i="6"/>
  <c r="C248" i="6"/>
  <c r="AN248" i="6" s="1"/>
  <c r="H387" i="10"/>
  <c r="E251" i="6"/>
  <c r="D252" i="6"/>
  <c r="G252" i="6"/>
  <c r="W254" i="6"/>
  <c r="AL254" i="6"/>
  <c r="AH254" i="6"/>
  <c r="AI254" i="6" s="1"/>
  <c r="AD254" i="6"/>
  <c r="N254" i="6"/>
  <c r="AF254" i="6"/>
  <c r="AE254" i="6"/>
  <c r="C256" i="6"/>
  <c r="AN256" i="6" s="1"/>
  <c r="H220" i="10"/>
  <c r="M258" i="6"/>
  <c r="E259" i="6"/>
  <c r="AA265" i="6"/>
  <c r="AF265" i="6"/>
  <c r="C267" i="6"/>
  <c r="AN267" i="6" s="1"/>
  <c r="F267" i="6"/>
  <c r="U1757" i="9" s="1"/>
  <c r="T1757" i="9" s="1"/>
  <c r="D268" i="6"/>
  <c r="G268" i="6"/>
  <c r="W270" i="6"/>
  <c r="AL270" i="6"/>
  <c r="AH270" i="6"/>
  <c r="AJ270" i="6" s="1"/>
  <c r="AD270" i="6"/>
  <c r="N270" i="6"/>
  <c r="AF270" i="6"/>
  <c r="AE270" i="6"/>
  <c r="C272" i="6"/>
  <c r="AN272" i="6" s="1"/>
  <c r="Q273" i="6"/>
  <c r="AB273" i="6"/>
  <c r="AJ273" i="6"/>
  <c r="M274" i="6"/>
  <c r="E275" i="6"/>
  <c r="E276" i="6"/>
  <c r="AN278" i="6"/>
  <c r="AS279" i="6"/>
  <c r="AD279" i="6"/>
  <c r="AE279" i="6" s="1"/>
  <c r="O279" i="6"/>
  <c r="AH279" i="6"/>
  <c r="AI279" i="6" s="1"/>
  <c r="W279" i="6"/>
  <c r="N279" i="6"/>
  <c r="AL279" i="6"/>
  <c r="V279" i="6"/>
  <c r="R279" i="6"/>
  <c r="M279" i="6"/>
  <c r="S279" i="6" s="1"/>
  <c r="Y279" i="6" s="1"/>
  <c r="Z279" i="6" s="1"/>
  <c r="U279" i="6"/>
  <c r="AA281" i="6"/>
  <c r="R282" i="6"/>
  <c r="AN283" i="6"/>
  <c r="E284" i="6"/>
  <c r="R286" i="6"/>
  <c r="AD287" i="6"/>
  <c r="AE287" i="6" s="1"/>
  <c r="AH287" i="6"/>
  <c r="AI287" i="6" s="1"/>
  <c r="W287" i="6"/>
  <c r="N287" i="6"/>
  <c r="V287" i="6"/>
  <c r="R287" i="6"/>
  <c r="M287" i="6"/>
  <c r="O290" i="6"/>
  <c r="U290" i="6"/>
  <c r="X290" i="6" s="1"/>
  <c r="AD290" i="6"/>
  <c r="AF290" i="6" s="1"/>
  <c r="AH290" i="6"/>
  <c r="AI290" i="6" s="1"/>
  <c r="M290" i="6"/>
  <c r="S290" i="6" s="1"/>
  <c r="Y290" i="6" s="1"/>
  <c r="V290" i="6"/>
  <c r="R291" i="6"/>
  <c r="E292" i="6"/>
  <c r="AN294" i="6"/>
  <c r="AH295" i="6"/>
  <c r="AI295" i="6" s="1"/>
  <c r="V295" i="6"/>
  <c r="R295" i="6"/>
  <c r="R298" i="6"/>
  <c r="AB298" i="6"/>
  <c r="P305" i="6"/>
  <c r="F310" i="6"/>
  <c r="D310" i="6"/>
  <c r="AL313" i="6"/>
  <c r="AH313" i="6"/>
  <c r="AI313" i="6" s="1"/>
  <c r="V313" i="6"/>
  <c r="N313" i="6"/>
  <c r="W313" i="6"/>
  <c r="O313" i="6"/>
  <c r="F315" i="6"/>
  <c r="D315" i="6"/>
  <c r="M319" i="6"/>
  <c r="E334" i="6"/>
  <c r="AL337" i="6"/>
  <c r="AH337" i="6"/>
  <c r="AI337" i="6" s="1"/>
  <c r="AD337" i="6"/>
  <c r="AF337" i="6" s="1"/>
  <c r="V337" i="6"/>
  <c r="N337" i="6"/>
  <c r="W337" i="6"/>
  <c r="O337" i="6"/>
  <c r="M337" i="6"/>
  <c r="P337" i="6" s="1"/>
  <c r="U337" i="6"/>
  <c r="AJ341" i="6"/>
  <c r="AQ341" i="6" s="1"/>
  <c r="H42" i="10"/>
  <c r="R352" i="6"/>
  <c r="H221" i="10"/>
  <c r="H224" i="10"/>
  <c r="Q360" i="6"/>
  <c r="R360" i="6"/>
  <c r="AN364" i="6"/>
  <c r="AL365" i="6"/>
  <c r="AH365" i="6"/>
  <c r="AI365" i="6" s="1"/>
  <c r="AD365" i="6"/>
  <c r="V365" i="6"/>
  <c r="N365" i="6"/>
  <c r="W365" i="6"/>
  <c r="O365" i="6"/>
  <c r="M365" i="6"/>
  <c r="U365" i="6"/>
  <c r="AJ365" i="6"/>
  <c r="E370" i="6"/>
  <c r="F244" i="6"/>
  <c r="U672" i="9" s="1"/>
  <c r="T672" i="9" s="1"/>
  <c r="C245" i="6"/>
  <c r="AN245" i="6" s="1"/>
  <c r="R245" i="6" s="1"/>
  <c r="G245" i="6"/>
  <c r="R246" i="6"/>
  <c r="S246" i="6" s="1"/>
  <c r="Y246" i="6" s="1"/>
  <c r="Z246" i="6" s="1"/>
  <c r="AP246" i="6"/>
  <c r="F248" i="6"/>
  <c r="U1741" i="9" s="1"/>
  <c r="T1741" i="9" s="1"/>
  <c r="C249" i="6"/>
  <c r="AN249" i="6" s="1"/>
  <c r="G249" i="6"/>
  <c r="R250" i="6"/>
  <c r="F252" i="6"/>
  <c r="C253" i="6"/>
  <c r="AN253" i="6" s="1"/>
  <c r="G253" i="6"/>
  <c r="R254" i="6"/>
  <c r="F256" i="6"/>
  <c r="U1748" i="9" s="1"/>
  <c r="T1748" i="9" s="1"/>
  <c r="C257" i="6"/>
  <c r="AN257" i="6" s="1"/>
  <c r="G257" i="6"/>
  <c r="R258" i="6"/>
  <c r="F260" i="6"/>
  <c r="C261" i="6"/>
  <c r="AN261" i="6" s="1"/>
  <c r="R261" i="6" s="1"/>
  <c r="G261" i="6"/>
  <c r="R262" i="6"/>
  <c r="F264" i="6"/>
  <c r="U728" i="9" s="1"/>
  <c r="T728" i="9" s="1"/>
  <c r="C265" i="6"/>
  <c r="AN265" i="6" s="1"/>
  <c r="G265" i="6"/>
  <c r="R266" i="6"/>
  <c r="F268" i="6"/>
  <c r="C269" i="6"/>
  <c r="AN269" i="6" s="1"/>
  <c r="G269" i="6"/>
  <c r="R270" i="6"/>
  <c r="F272" i="6"/>
  <c r="U1762" i="9" s="1"/>
  <c r="T1762" i="9" s="1"/>
  <c r="C273" i="6"/>
  <c r="AN273" i="6" s="1"/>
  <c r="G273" i="6"/>
  <c r="R274" i="6"/>
  <c r="H158" i="10"/>
  <c r="H38" i="10"/>
  <c r="R277" i="6"/>
  <c r="G279" i="6"/>
  <c r="AD280" i="6"/>
  <c r="AO281" i="6"/>
  <c r="H316" i="10"/>
  <c r="R284" i="6"/>
  <c r="H165" i="10"/>
  <c r="R285" i="6"/>
  <c r="G287" i="6"/>
  <c r="AD288" i="6"/>
  <c r="AH288" i="6"/>
  <c r="AL288" i="6"/>
  <c r="AE290" i="6"/>
  <c r="Q292" i="6"/>
  <c r="AB292" i="6"/>
  <c r="H168" i="10"/>
  <c r="R293" i="6"/>
  <c r="G295" i="6"/>
  <c r="W295" i="6" s="1"/>
  <c r="H172" i="10"/>
  <c r="H121" i="10"/>
  <c r="R301" i="6"/>
  <c r="G303" i="6"/>
  <c r="W306" i="6"/>
  <c r="O306" i="6"/>
  <c r="H343" i="10"/>
  <c r="H239" i="10"/>
  <c r="G311" i="6"/>
  <c r="W314" i="6"/>
  <c r="O314" i="6"/>
  <c r="H13" i="10"/>
  <c r="R316" i="6"/>
  <c r="AT317" i="6"/>
  <c r="AL319" i="6"/>
  <c r="AH319" i="6"/>
  <c r="AI319" i="6" s="1"/>
  <c r="AD319" i="6"/>
  <c r="AE319" i="6" s="1"/>
  <c r="V319" i="6"/>
  <c r="R319" i="6"/>
  <c r="N319" i="6"/>
  <c r="W319" i="6"/>
  <c r="AL321" i="6"/>
  <c r="AH321" i="6"/>
  <c r="AJ321" i="6" s="1"/>
  <c r="AQ321" i="6" s="1"/>
  <c r="V321" i="6"/>
  <c r="N321" i="6"/>
  <c r="W321" i="6"/>
  <c r="AI321" i="6"/>
  <c r="C322" i="6"/>
  <c r="AN322" i="6" s="1"/>
  <c r="F322" i="6"/>
  <c r="D323" i="6"/>
  <c r="E323" i="6" s="1"/>
  <c r="G323" i="6"/>
  <c r="AL325" i="6"/>
  <c r="AH325" i="6"/>
  <c r="V325" i="6"/>
  <c r="N325" i="6"/>
  <c r="W325" i="6"/>
  <c r="AJ325" i="6"/>
  <c r="AI325" i="6"/>
  <c r="C326" i="6"/>
  <c r="AN326" i="6" s="1"/>
  <c r="F326" i="6"/>
  <c r="H205" i="10"/>
  <c r="H61" i="10"/>
  <c r="Q332" i="6"/>
  <c r="R332" i="6"/>
  <c r="R341" i="6"/>
  <c r="E350" i="6"/>
  <c r="D351" i="6"/>
  <c r="E351" i="6" s="1"/>
  <c r="G351" i="6"/>
  <c r="AL353" i="6"/>
  <c r="AH353" i="6"/>
  <c r="AJ353" i="6" s="1"/>
  <c r="V353" i="6"/>
  <c r="N353" i="6"/>
  <c r="W353" i="6"/>
  <c r="AI353" i="6"/>
  <c r="C354" i="6"/>
  <c r="AN354" i="6" s="1"/>
  <c r="F354" i="6"/>
  <c r="D355" i="6"/>
  <c r="E355" i="6" s="1"/>
  <c r="G355" i="6"/>
  <c r="AL357" i="6"/>
  <c r="AH357" i="6"/>
  <c r="AD357" i="6"/>
  <c r="AE357" i="6" s="1"/>
  <c r="V357" i="6"/>
  <c r="N357" i="6"/>
  <c r="W357" i="6"/>
  <c r="O357" i="6"/>
  <c r="AJ357" i="6"/>
  <c r="AI357" i="6"/>
  <c r="C358" i="6"/>
  <c r="AN358" i="6" s="1"/>
  <c r="F358" i="6"/>
  <c r="D359" i="6"/>
  <c r="E359" i="6" s="1"/>
  <c r="G359" i="6"/>
  <c r="AL361" i="6"/>
  <c r="AH361" i="6"/>
  <c r="AJ361" i="6" s="1"/>
  <c r="V361" i="6"/>
  <c r="N361" i="6"/>
  <c r="W361" i="6"/>
  <c r="AI361" i="6"/>
  <c r="C362" i="6"/>
  <c r="AN362" i="6" s="1"/>
  <c r="F362" i="6"/>
  <c r="D363" i="6"/>
  <c r="E363" i="6" s="1"/>
  <c r="G363" i="6"/>
  <c r="H289" i="10"/>
  <c r="H126" i="10"/>
  <c r="AF373" i="6"/>
  <c r="AN380" i="6"/>
  <c r="R382" i="6"/>
  <c r="R385" i="6"/>
  <c r="AT385" i="6"/>
  <c r="AS385" i="6"/>
  <c r="R394" i="6"/>
  <c r="AL397" i="6"/>
  <c r="AH397" i="6"/>
  <c r="AI397" i="6" s="1"/>
  <c r="AD397" i="6"/>
  <c r="AF397" i="6" s="1"/>
  <c r="V397" i="6"/>
  <c r="N397" i="6"/>
  <c r="U397" i="6"/>
  <c r="M397" i="6"/>
  <c r="W397" i="6"/>
  <c r="O397" i="6"/>
  <c r="E399" i="6"/>
  <c r="R402" i="6"/>
  <c r="AN407" i="6"/>
  <c r="AF416" i="6"/>
  <c r="R420" i="6"/>
  <c r="R428" i="6"/>
  <c r="U431" i="6"/>
  <c r="AL431" i="6"/>
  <c r="N431" i="6"/>
  <c r="Q435" i="6"/>
  <c r="R436" i="6"/>
  <c r="O439" i="6"/>
  <c r="AF440" i="6"/>
  <c r="R444" i="6"/>
  <c r="E446" i="6"/>
  <c r="R449" i="6"/>
  <c r="AT453" i="6"/>
  <c r="AL464" i="6"/>
  <c r="AH464" i="6"/>
  <c r="AD464" i="6"/>
  <c r="AE464" i="6" s="1"/>
  <c r="N464" i="6"/>
  <c r="U464" i="6"/>
  <c r="O464" i="6"/>
  <c r="W464" i="6"/>
  <c r="U474" i="6"/>
  <c r="AA474" i="6" s="1"/>
  <c r="AE474" i="6"/>
  <c r="M482" i="6"/>
  <c r="M498" i="6"/>
  <c r="X223" i="6"/>
  <c r="X235" i="6"/>
  <c r="AA246" i="6"/>
  <c r="AA250" i="6"/>
  <c r="AA258" i="6"/>
  <c r="AA266" i="6"/>
  <c r="AA270" i="6"/>
  <c r="AA274" i="6"/>
  <c r="D280" i="6"/>
  <c r="E280" i="6" s="1"/>
  <c r="W280" i="6" s="1"/>
  <c r="AQ281" i="6"/>
  <c r="N282" i="6"/>
  <c r="AA282" i="6"/>
  <c r="AF287" i="6"/>
  <c r="D288" i="6"/>
  <c r="E288" i="6" s="1"/>
  <c r="N288" i="6" s="1"/>
  <c r="AA290" i="6"/>
  <c r="D296" i="6"/>
  <c r="AA298" i="6"/>
  <c r="AF303" i="6"/>
  <c r="D304" i="6"/>
  <c r="AD306" i="6"/>
  <c r="AF306" i="6" s="1"/>
  <c r="D312" i="6"/>
  <c r="N314" i="6"/>
  <c r="AD314" i="6"/>
  <c r="AF314" i="6" s="1"/>
  <c r="D318" i="6"/>
  <c r="U321" i="6"/>
  <c r="AA321" i="6" s="1"/>
  <c r="U325" i="6"/>
  <c r="D327" i="6"/>
  <c r="E327" i="6" s="1"/>
  <c r="G327" i="6"/>
  <c r="AH329" i="6"/>
  <c r="AJ329" i="6" s="1"/>
  <c r="AD329" i="6"/>
  <c r="AF329" i="6" s="1"/>
  <c r="V329" i="6"/>
  <c r="W329" i="6"/>
  <c r="O329" i="6"/>
  <c r="C330" i="6"/>
  <c r="AN330" i="6" s="1"/>
  <c r="F330" i="6"/>
  <c r="U1806" i="9" s="1"/>
  <c r="T1806" i="9" s="1"/>
  <c r="D331" i="6"/>
  <c r="E331" i="6" s="1"/>
  <c r="G331" i="6"/>
  <c r="AL333" i="6"/>
  <c r="AH333" i="6"/>
  <c r="AJ333" i="6" s="1"/>
  <c r="AD333" i="6"/>
  <c r="AF333" i="6" s="1"/>
  <c r="V333" i="6"/>
  <c r="N333" i="6"/>
  <c r="W333" i="6"/>
  <c r="O333" i="6"/>
  <c r="C334" i="6"/>
  <c r="AN334" i="6" s="1"/>
  <c r="F334" i="6"/>
  <c r="U920" i="9" s="1"/>
  <c r="T920" i="9" s="1"/>
  <c r="D335" i="6"/>
  <c r="E335" i="6" s="1"/>
  <c r="G335" i="6"/>
  <c r="AO344" i="6"/>
  <c r="AQ344" i="6"/>
  <c r="AP344" i="6"/>
  <c r="AS347" i="6"/>
  <c r="H243" i="10"/>
  <c r="AF349" i="6"/>
  <c r="AE349" i="6"/>
  <c r="R353" i="6"/>
  <c r="U357" i="6"/>
  <c r="AA360" i="6"/>
  <c r="R361" i="6"/>
  <c r="U361" i="6"/>
  <c r="AA361" i="6" s="1"/>
  <c r="AO364" i="6"/>
  <c r="D367" i="6"/>
  <c r="E367" i="6" s="1"/>
  <c r="G367" i="6"/>
  <c r="AL369" i="6"/>
  <c r="AH369" i="6"/>
  <c r="AJ369" i="6" s="1"/>
  <c r="AD369" i="6"/>
  <c r="AF369" i="6" s="1"/>
  <c r="V369" i="6"/>
  <c r="N369" i="6"/>
  <c r="W369" i="6"/>
  <c r="O369" i="6"/>
  <c r="C370" i="6"/>
  <c r="AN370" i="6" s="1"/>
  <c r="F370" i="6"/>
  <c r="U1026" i="9" s="1"/>
  <c r="T1026" i="9" s="1"/>
  <c r="D371" i="6"/>
  <c r="E371" i="6" s="1"/>
  <c r="G371" i="6"/>
  <c r="AL373" i="6"/>
  <c r="AH373" i="6"/>
  <c r="AI373" i="6" s="1"/>
  <c r="V373" i="6"/>
  <c r="N373" i="6"/>
  <c r="W373" i="6"/>
  <c r="AO373" i="6"/>
  <c r="E375" i="6"/>
  <c r="R378" i="6"/>
  <c r="AL381" i="6"/>
  <c r="AH381" i="6"/>
  <c r="AD381" i="6"/>
  <c r="AF381" i="6" s="1"/>
  <c r="V381" i="6"/>
  <c r="N381" i="6"/>
  <c r="U381" i="6"/>
  <c r="AA381" i="6" s="1"/>
  <c r="M381" i="6"/>
  <c r="W381" i="6"/>
  <c r="O381" i="6"/>
  <c r="AJ381" i="6"/>
  <c r="E383" i="6"/>
  <c r="E387" i="6"/>
  <c r="R390" i="6"/>
  <c r="AN392" i="6"/>
  <c r="U400" i="6"/>
  <c r="AA400" i="6" s="1"/>
  <c r="N400" i="6"/>
  <c r="R405" i="6"/>
  <c r="AL408" i="6"/>
  <c r="AH408" i="6"/>
  <c r="AD408" i="6"/>
  <c r="AF408" i="6" s="1"/>
  <c r="N408" i="6"/>
  <c r="U408" i="6"/>
  <c r="M408" i="6"/>
  <c r="P408" i="6" s="1"/>
  <c r="O408" i="6"/>
  <c r="AJ408" i="6"/>
  <c r="E410" i="6"/>
  <c r="R413" i="6"/>
  <c r="AL416" i="6"/>
  <c r="AH416" i="6"/>
  <c r="AJ416" i="6" s="1"/>
  <c r="AQ416" i="6" s="1"/>
  <c r="V416" i="6"/>
  <c r="N416" i="6"/>
  <c r="U416" i="6"/>
  <c r="W416" i="6"/>
  <c r="O416" i="6"/>
  <c r="E418" i="6"/>
  <c r="R421" i="6"/>
  <c r="AL424" i="6"/>
  <c r="AH424" i="6"/>
  <c r="AD424" i="6"/>
  <c r="V424" i="6"/>
  <c r="N424" i="6"/>
  <c r="U424" i="6"/>
  <c r="M424" i="6"/>
  <c r="P424" i="6" s="1"/>
  <c r="W424" i="6"/>
  <c r="O424" i="6"/>
  <c r="AO424" i="6"/>
  <c r="E426" i="6"/>
  <c r="R429" i="6"/>
  <c r="AL432" i="6"/>
  <c r="AH432" i="6"/>
  <c r="AD432" i="6"/>
  <c r="AF432" i="6" s="1"/>
  <c r="V432" i="6"/>
  <c r="N432" i="6"/>
  <c r="U432" i="6"/>
  <c r="M432" i="6"/>
  <c r="W432" i="6"/>
  <c r="O432" i="6"/>
  <c r="AJ432" i="6"/>
  <c r="E434" i="6"/>
  <c r="R437" i="6"/>
  <c r="AL440" i="6"/>
  <c r="AH440" i="6"/>
  <c r="AD440" i="6"/>
  <c r="V440" i="6"/>
  <c r="N440" i="6"/>
  <c r="U440" i="6"/>
  <c r="M440" i="6"/>
  <c r="W440" i="6"/>
  <c r="O440" i="6"/>
  <c r="AJ440" i="6"/>
  <c r="E442" i="6"/>
  <c r="U466" i="6"/>
  <c r="AA466" i="6" s="1"/>
  <c r="AD466" i="6"/>
  <c r="O466" i="6"/>
  <c r="W466" i="6"/>
  <c r="N466" i="6"/>
  <c r="AL466" i="6"/>
  <c r="R466" i="6"/>
  <c r="M466" i="6"/>
  <c r="AH481" i="6"/>
  <c r="AJ481" i="6" s="1"/>
  <c r="AO481" i="6" s="1"/>
  <c r="AP481" i="6" s="1"/>
  <c r="AD481" i="6"/>
  <c r="V481" i="6"/>
  <c r="U481" i="6"/>
  <c r="X481" i="6" s="1"/>
  <c r="M481" i="6"/>
  <c r="Q481" i="6" s="1"/>
  <c r="W481" i="6"/>
  <c r="AL497" i="6"/>
  <c r="AH497" i="6"/>
  <c r="AJ497" i="6" s="1"/>
  <c r="AQ497" i="6" s="1"/>
  <c r="AD497" i="6"/>
  <c r="AF497" i="6" s="1"/>
  <c r="V497" i="6"/>
  <c r="N497" i="6"/>
  <c r="U497" i="6"/>
  <c r="X497" i="6" s="1"/>
  <c r="M497" i="6"/>
  <c r="S497" i="6" s="1"/>
  <c r="Y497" i="6" s="1"/>
  <c r="W497" i="6"/>
  <c r="O497" i="6"/>
  <c r="E507" i="6"/>
  <c r="V509" i="6"/>
  <c r="N509" i="6"/>
  <c r="W509" i="6"/>
  <c r="X246" i="6"/>
  <c r="P250" i="6"/>
  <c r="X250" i="6"/>
  <c r="P258" i="6"/>
  <c r="X258" i="6"/>
  <c r="X266" i="6"/>
  <c r="P274" i="6"/>
  <c r="X274" i="6"/>
  <c r="C276" i="6"/>
  <c r="AN276" i="6" s="1"/>
  <c r="H79" i="10"/>
  <c r="R280" i="6"/>
  <c r="U280" i="6"/>
  <c r="M280" i="6"/>
  <c r="H160" i="10"/>
  <c r="R281" i="6"/>
  <c r="E282" i="6"/>
  <c r="C284" i="6"/>
  <c r="AN284" i="6" s="1"/>
  <c r="H317" i="10"/>
  <c r="R288" i="6"/>
  <c r="U288" i="6"/>
  <c r="M288" i="6"/>
  <c r="P288" i="6" s="1"/>
  <c r="H340" i="10"/>
  <c r="R289" i="6"/>
  <c r="Q289" i="6"/>
  <c r="E290" i="6"/>
  <c r="W290" i="6" s="1"/>
  <c r="C292" i="6"/>
  <c r="AN292" i="6" s="1"/>
  <c r="H341" i="10"/>
  <c r="R297" i="6"/>
  <c r="Q297" i="6"/>
  <c r="E298" i="6"/>
  <c r="AD298" i="6" s="1"/>
  <c r="AE298" i="6" s="1"/>
  <c r="C300" i="6"/>
  <c r="AN300" i="6" s="1"/>
  <c r="H238" i="10"/>
  <c r="H342" i="10"/>
  <c r="R305" i="6"/>
  <c r="Q305" i="6"/>
  <c r="E306" i="6"/>
  <c r="C308" i="6"/>
  <c r="AN308" i="6" s="1"/>
  <c r="H287" i="10"/>
  <c r="R313" i="6"/>
  <c r="E314" i="6"/>
  <c r="C316" i="6"/>
  <c r="AN316" i="6" s="1"/>
  <c r="H204" i="10"/>
  <c r="AA332" i="6"/>
  <c r="H318" i="10"/>
  <c r="R336" i="6"/>
  <c r="AE337" i="6"/>
  <c r="H344" i="10"/>
  <c r="R340" i="6"/>
  <c r="AF341" i="6"/>
  <c r="AE341" i="6"/>
  <c r="H58" i="10"/>
  <c r="R344" i="6"/>
  <c r="AF345" i="6"/>
  <c r="AE345" i="6"/>
  <c r="AL349" i="6"/>
  <c r="AH349" i="6"/>
  <c r="AD349" i="6"/>
  <c r="V349" i="6"/>
  <c r="N349" i="6"/>
  <c r="W349" i="6"/>
  <c r="O349" i="6"/>
  <c r="AJ349" i="6"/>
  <c r="AI349" i="6"/>
  <c r="C350" i="6"/>
  <c r="AN350" i="6" s="1"/>
  <c r="F350" i="6"/>
  <c r="M353" i="6"/>
  <c r="D354" i="6"/>
  <c r="E354" i="6" s="1"/>
  <c r="M357" i="6"/>
  <c r="I51" i="10" s="1"/>
  <c r="D358" i="6"/>
  <c r="M361" i="6"/>
  <c r="D362" i="6"/>
  <c r="E362" i="6" s="1"/>
  <c r="AS363" i="6"/>
  <c r="H405" i="10"/>
  <c r="AF365" i="6"/>
  <c r="AE365" i="6"/>
  <c r="AN376" i="6"/>
  <c r="E382" i="6"/>
  <c r="AL382" i="6" s="1"/>
  <c r="U384" i="6"/>
  <c r="AA384" i="6" s="1"/>
  <c r="O384" i="6"/>
  <c r="N384" i="6"/>
  <c r="AN388" i="6"/>
  <c r="AL393" i="6"/>
  <c r="AH393" i="6"/>
  <c r="AI393" i="6" s="1"/>
  <c r="AD393" i="6"/>
  <c r="V393" i="6"/>
  <c r="N393" i="6"/>
  <c r="U393" i="6"/>
  <c r="M393" i="6"/>
  <c r="I128" i="10" s="1"/>
  <c r="W393" i="6"/>
  <c r="O393" i="6"/>
  <c r="AJ393" i="6"/>
  <c r="AQ393" i="6" s="1"/>
  <c r="E394" i="6"/>
  <c r="R398" i="6"/>
  <c r="AL401" i="6"/>
  <c r="AH401" i="6"/>
  <c r="AI401" i="6" s="1"/>
  <c r="AD401" i="6"/>
  <c r="AF401" i="6" s="1"/>
  <c r="V401" i="6"/>
  <c r="N401" i="6"/>
  <c r="U401" i="6"/>
  <c r="M401" i="6"/>
  <c r="P401" i="6" s="1"/>
  <c r="W401" i="6"/>
  <c r="O401" i="6"/>
  <c r="AJ401" i="6"/>
  <c r="E402" i="6"/>
  <c r="AN419" i="6"/>
  <c r="U427" i="6"/>
  <c r="M427" i="6"/>
  <c r="Q427" i="6" s="1"/>
  <c r="O427" i="6"/>
  <c r="AL427" i="6"/>
  <c r="AH427" i="6"/>
  <c r="V427" i="6"/>
  <c r="N427" i="6"/>
  <c r="U435" i="6"/>
  <c r="M435" i="6"/>
  <c r="O435" i="6"/>
  <c r="AL435" i="6"/>
  <c r="AH435" i="6"/>
  <c r="V435" i="6"/>
  <c r="N435" i="6"/>
  <c r="AN443" i="6"/>
  <c r="R443" i="6" s="1"/>
  <c r="R445" i="6"/>
  <c r="AL448" i="6"/>
  <c r="AH448" i="6"/>
  <c r="AD448" i="6"/>
  <c r="AF448" i="6" s="1"/>
  <c r="V448" i="6"/>
  <c r="N448" i="6"/>
  <c r="U448" i="6"/>
  <c r="AA448" i="6" s="1"/>
  <c r="M448" i="6"/>
  <c r="W448" i="6"/>
  <c r="O448" i="6"/>
  <c r="AJ448" i="6"/>
  <c r="E449" i="6"/>
  <c r="O453" i="6"/>
  <c r="AL453" i="6"/>
  <c r="R453" i="6"/>
  <c r="M453" i="6"/>
  <c r="AH454" i="6"/>
  <c r="AI454" i="6" s="1"/>
  <c r="W454" i="6"/>
  <c r="N454" i="6"/>
  <c r="AL454" i="6"/>
  <c r="V454" i="6"/>
  <c r="R454" i="6"/>
  <c r="M454" i="6"/>
  <c r="U454" i="6"/>
  <c r="AD454" i="6"/>
  <c r="AE454" i="6" s="1"/>
  <c r="O454" i="6"/>
  <c r="AF457" i="6"/>
  <c r="U458" i="6"/>
  <c r="AA458" i="6" s="1"/>
  <c r="AD458" i="6"/>
  <c r="AF458" i="6" s="1"/>
  <c r="O458" i="6"/>
  <c r="AH458" i="6"/>
  <c r="AI458" i="6" s="1"/>
  <c r="W458" i="6"/>
  <c r="N458" i="6"/>
  <c r="AL458" i="6"/>
  <c r="V458" i="6"/>
  <c r="R458" i="6"/>
  <c r="M458" i="6"/>
  <c r="AA464" i="6"/>
  <c r="M480" i="6"/>
  <c r="M514" i="6"/>
  <c r="D320" i="6"/>
  <c r="E320" i="6" s="1"/>
  <c r="C323" i="6"/>
  <c r="AN323" i="6" s="1"/>
  <c r="D324" i="6"/>
  <c r="E324" i="6" s="1"/>
  <c r="M324" i="6" s="1"/>
  <c r="AA325" i="6"/>
  <c r="AQ325" i="6"/>
  <c r="C327" i="6"/>
  <c r="AN327" i="6" s="1"/>
  <c r="D328" i="6"/>
  <c r="C331" i="6"/>
  <c r="AN331" i="6" s="1"/>
  <c r="D332" i="6"/>
  <c r="E332" i="6" s="1"/>
  <c r="C335" i="6"/>
  <c r="AN335" i="6" s="1"/>
  <c r="D336" i="6"/>
  <c r="E336" i="6" s="1"/>
  <c r="AA337" i="6"/>
  <c r="C339" i="6"/>
  <c r="AN339" i="6" s="1"/>
  <c r="D340" i="6"/>
  <c r="E340" i="6" s="1"/>
  <c r="U340" i="6" s="1"/>
  <c r="AA341" i="6"/>
  <c r="C343" i="6"/>
  <c r="AN343" i="6" s="1"/>
  <c r="D344" i="6"/>
  <c r="E344" i="6" s="1"/>
  <c r="O344" i="6" s="1"/>
  <c r="C347" i="6"/>
  <c r="AN347" i="6" s="1"/>
  <c r="D348" i="6"/>
  <c r="AB350" i="6"/>
  <c r="AF350" i="6"/>
  <c r="AJ350" i="6"/>
  <c r="C351" i="6"/>
  <c r="AN351" i="6" s="1"/>
  <c r="D352" i="6"/>
  <c r="E352" i="6" s="1"/>
  <c r="C355" i="6"/>
  <c r="AN355" i="6" s="1"/>
  <c r="D356" i="6"/>
  <c r="AA357" i="6"/>
  <c r="C359" i="6"/>
  <c r="AN359" i="6" s="1"/>
  <c r="D360" i="6"/>
  <c r="E360" i="6" s="1"/>
  <c r="AQ361" i="6"/>
  <c r="C363" i="6"/>
  <c r="AN363" i="6" s="1"/>
  <c r="AT363" i="6" s="1"/>
  <c r="D364" i="6"/>
  <c r="E364" i="6" s="1"/>
  <c r="AA365" i="6"/>
  <c r="AQ365" i="6"/>
  <c r="AB366" i="6"/>
  <c r="AF366" i="6"/>
  <c r="AJ366" i="6"/>
  <c r="C367" i="6"/>
  <c r="AN367" i="6" s="1"/>
  <c r="D368" i="6"/>
  <c r="E368" i="6" s="1"/>
  <c r="C371" i="6"/>
  <c r="D372" i="6"/>
  <c r="F374" i="6"/>
  <c r="E374" i="6" s="1"/>
  <c r="C375" i="6"/>
  <c r="AN375" i="6" s="1"/>
  <c r="G375" i="6"/>
  <c r="D376" i="6"/>
  <c r="E376" i="6" s="1"/>
  <c r="F378" i="6"/>
  <c r="U1056" i="9" s="1"/>
  <c r="T1056" i="9" s="1"/>
  <c r="C379" i="6"/>
  <c r="AN379" i="6" s="1"/>
  <c r="G379" i="6"/>
  <c r="D380" i="6"/>
  <c r="E380" i="6" s="1"/>
  <c r="R380" i="6"/>
  <c r="AP380" i="6"/>
  <c r="AI381" i="6"/>
  <c r="AQ381" i="6"/>
  <c r="F382" i="6"/>
  <c r="AH382" i="6" s="1"/>
  <c r="AI382" i="6" s="1"/>
  <c r="AB382" i="6"/>
  <c r="AF382" i="6"/>
  <c r="AJ382" i="6"/>
  <c r="C383" i="6"/>
  <c r="AN383" i="6" s="1"/>
  <c r="G383" i="6"/>
  <c r="D384" i="6"/>
  <c r="E384" i="6" s="1"/>
  <c r="AL384" i="6" s="1"/>
  <c r="R384" i="6"/>
  <c r="AA385" i="6"/>
  <c r="AE385" i="6"/>
  <c r="AI385" i="6"/>
  <c r="AQ385" i="6"/>
  <c r="F386" i="6"/>
  <c r="C387" i="6"/>
  <c r="AN387" i="6" s="1"/>
  <c r="G387" i="6"/>
  <c r="D388" i="6"/>
  <c r="E388" i="6" s="1"/>
  <c r="R388" i="6"/>
  <c r="F390" i="6"/>
  <c r="U1086" i="9" s="1"/>
  <c r="T1086" i="9" s="1"/>
  <c r="C391" i="6"/>
  <c r="AN391" i="6" s="1"/>
  <c r="AT391" i="6" s="1"/>
  <c r="G391" i="6"/>
  <c r="D392" i="6"/>
  <c r="E392" i="6" s="1"/>
  <c r="R392" i="6"/>
  <c r="AA393" i="6"/>
  <c r="F394" i="6"/>
  <c r="C395" i="6"/>
  <c r="AN395" i="6" s="1"/>
  <c r="G395" i="6"/>
  <c r="D396" i="6"/>
  <c r="AA397" i="6"/>
  <c r="AE397" i="6"/>
  <c r="F398" i="6"/>
  <c r="C399" i="6"/>
  <c r="AN399" i="6" s="1"/>
  <c r="G399" i="6"/>
  <c r="D400" i="6"/>
  <c r="E400" i="6" s="1"/>
  <c r="R400" i="6"/>
  <c r="AA401" i="6"/>
  <c r="AE401" i="6"/>
  <c r="F402" i="6"/>
  <c r="C403" i="6"/>
  <c r="AN403" i="6" s="1"/>
  <c r="G403" i="6"/>
  <c r="D404" i="6"/>
  <c r="E404" i="6" s="1"/>
  <c r="R404" i="6"/>
  <c r="F405" i="6"/>
  <c r="U1861" i="9" s="1"/>
  <c r="T1861" i="9" s="1"/>
  <c r="C406" i="6"/>
  <c r="AN406" i="6" s="1"/>
  <c r="G406" i="6"/>
  <c r="D407" i="6"/>
  <c r="E407" i="6" s="1"/>
  <c r="R407" i="6"/>
  <c r="AA408" i="6"/>
  <c r="AI408" i="6"/>
  <c r="F409" i="6"/>
  <c r="C410" i="6"/>
  <c r="AN410" i="6" s="1"/>
  <c r="G410" i="6"/>
  <c r="D411" i="6"/>
  <c r="E411" i="6" s="1"/>
  <c r="F413" i="6"/>
  <c r="C414" i="6"/>
  <c r="AN414" i="6" s="1"/>
  <c r="G414" i="6"/>
  <c r="D415" i="6"/>
  <c r="E415" i="6" s="1"/>
  <c r="M415" i="6" s="1"/>
  <c r="R415" i="6"/>
  <c r="AA416" i="6"/>
  <c r="AE416" i="6"/>
  <c r="F417" i="6"/>
  <c r="C418" i="6"/>
  <c r="AN418" i="6" s="1"/>
  <c r="G418" i="6"/>
  <c r="D419" i="6"/>
  <c r="E419" i="6" s="1"/>
  <c r="R419" i="6"/>
  <c r="AI420" i="6"/>
  <c r="AQ420" i="6"/>
  <c r="F421" i="6"/>
  <c r="C422" i="6"/>
  <c r="AN422" i="6" s="1"/>
  <c r="G422" i="6"/>
  <c r="D423" i="6"/>
  <c r="E423" i="6" s="1"/>
  <c r="AA424" i="6"/>
  <c r="AE424" i="6"/>
  <c r="AI424" i="6"/>
  <c r="F425" i="6"/>
  <c r="C426" i="6"/>
  <c r="AN426" i="6" s="1"/>
  <c r="G426" i="6"/>
  <c r="D427" i="6"/>
  <c r="E427" i="6" s="1"/>
  <c r="W427" i="6" s="1"/>
  <c r="R427" i="6"/>
  <c r="F429" i="6"/>
  <c r="C430" i="6"/>
  <c r="AN430" i="6" s="1"/>
  <c r="G430" i="6"/>
  <c r="D431" i="6"/>
  <c r="E431" i="6" s="1"/>
  <c r="R431" i="6"/>
  <c r="AP431" i="6"/>
  <c r="AA432" i="6"/>
  <c r="AE432" i="6"/>
  <c r="AI432" i="6"/>
  <c r="F433" i="6"/>
  <c r="E433" i="6" s="1"/>
  <c r="C434" i="6"/>
  <c r="AN434" i="6" s="1"/>
  <c r="G434" i="6"/>
  <c r="D435" i="6"/>
  <c r="E435" i="6" s="1"/>
  <c r="W435" i="6" s="1"/>
  <c r="R435" i="6"/>
  <c r="F437" i="6"/>
  <c r="C438" i="6"/>
  <c r="AN438" i="6" s="1"/>
  <c r="G438" i="6"/>
  <c r="D439" i="6"/>
  <c r="E439" i="6" s="1"/>
  <c r="R439" i="6"/>
  <c r="AA440" i="6"/>
  <c r="AE440" i="6"/>
  <c r="AI440" i="6"/>
  <c r="F441" i="6"/>
  <c r="C442" i="6"/>
  <c r="AN442" i="6" s="1"/>
  <c r="G442" i="6"/>
  <c r="D443" i="6"/>
  <c r="E443" i="6" s="1"/>
  <c r="AQ444" i="6"/>
  <c r="F445" i="6"/>
  <c r="C446" i="6"/>
  <c r="AN446" i="6" s="1"/>
  <c r="G446" i="6"/>
  <c r="D447" i="6"/>
  <c r="E447" i="6" s="1"/>
  <c r="O447" i="6" s="1"/>
  <c r="R447" i="6"/>
  <c r="AI448" i="6"/>
  <c r="F449" i="6"/>
  <c r="AF449" i="6"/>
  <c r="AJ449" i="6"/>
  <c r="C450" i="6"/>
  <c r="AN450" i="6" s="1"/>
  <c r="G450" i="6"/>
  <c r="D451" i="6"/>
  <c r="E451" i="6" s="1"/>
  <c r="W451" i="6" s="1"/>
  <c r="R451" i="6"/>
  <c r="C452" i="6"/>
  <c r="AN452" i="6" s="1"/>
  <c r="AO452" i="6"/>
  <c r="AS453" i="6"/>
  <c r="R455" i="6"/>
  <c r="R456" i="6"/>
  <c r="Q456" i="6"/>
  <c r="AB456" i="6"/>
  <c r="E457" i="6"/>
  <c r="V457" i="6" s="1"/>
  <c r="U457" i="6"/>
  <c r="X457" i="6" s="1"/>
  <c r="G458" i="6"/>
  <c r="AJ458" i="6"/>
  <c r="C459" i="6"/>
  <c r="AN459" i="6" s="1"/>
  <c r="C460" i="6"/>
  <c r="AN460" i="6" s="1"/>
  <c r="AJ460" i="6"/>
  <c r="AO460" i="6"/>
  <c r="R463" i="6"/>
  <c r="R464" i="6"/>
  <c r="E465" i="6"/>
  <c r="G466" i="6"/>
  <c r="AJ466" i="6"/>
  <c r="C467" i="6"/>
  <c r="AN467" i="6" s="1"/>
  <c r="C468" i="6"/>
  <c r="AN468" i="6" s="1"/>
  <c r="F469" i="6"/>
  <c r="G470" i="6"/>
  <c r="M470" i="6"/>
  <c r="D471" i="6"/>
  <c r="P472" i="6"/>
  <c r="AL474" i="6"/>
  <c r="AH474" i="6"/>
  <c r="AI474" i="6" s="1"/>
  <c r="AD474" i="6"/>
  <c r="V474" i="6"/>
  <c r="R474" i="6"/>
  <c r="N474" i="6"/>
  <c r="W474" i="6"/>
  <c r="C476" i="6"/>
  <c r="AN476" i="6" s="1"/>
  <c r="F477" i="6"/>
  <c r="G478" i="6"/>
  <c r="M478" i="6" s="1"/>
  <c r="AA481" i="6"/>
  <c r="R486" i="6"/>
  <c r="R489" i="6"/>
  <c r="AS492" i="6"/>
  <c r="AT492" i="6"/>
  <c r="E493" i="6"/>
  <c r="AI493" i="6"/>
  <c r="AO493" i="6"/>
  <c r="AE494" i="6"/>
  <c r="F495" i="6"/>
  <c r="C495" i="6"/>
  <c r="AN495" i="6" s="1"/>
  <c r="AA497" i="6"/>
  <c r="G500" i="6"/>
  <c r="C500" i="6"/>
  <c r="AN500" i="6" s="1"/>
  <c r="D500" i="6"/>
  <c r="E500" i="6" s="1"/>
  <c r="E501" i="6"/>
  <c r="AI501" i="6"/>
  <c r="AO501" i="6"/>
  <c r="AE502" i="6"/>
  <c r="AF502" i="6"/>
  <c r="F503" i="6"/>
  <c r="C503" i="6"/>
  <c r="G508" i="6"/>
  <c r="C508" i="6"/>
  <c r="D508" i="6"/>
  <c r="E508" i="6" s="1"/>
  <c r="E509" i="6"/>
  <c r="F511" i="6"/>
  <c r="C511" i="6"/>
  <c r="AN511" i="6" s="1"/>
  <c r="R517" i="6"/>
  <c r="Q517" i="6"/>
  <c r="E518" i="6"/>
  <c r="G520" i="6"/>
  <c r="C520" i="6"/>
  <c r="D520" i="6"/>
  <c r="E520" i="6" s="1"/>
  <c r="AL521" i="6"/>
  <c r="AH521" i="6"/>
  <c r="AJ521" i="6" s="1"/>
  <c r="AO521" i="6" s="1"/>
  <c r="AP521" i="6" s="1"/>
  <c r="AD521" i="6"/>
  <c r="AF521" i="6" s="1"/>
  <c r="V521" i="6"/>
  <c r="N521" i="6"/>
  <c r="U521" i="6"/>
  <c r="X521" i="6" s="1"/>
  <c r="M521" i="6"/>
  <c r="S521" i="6" s="1"/>
  <c r="Y521" i="6" s="1"/>
  <c r="W521" i="6"/>
  <c r="O521" i="6"/>
  <c r="E522" i="6"/>
  <c r="V522" i="6" s="1"/>
  <c r="E525" i="6"/>
  <c r="W530" i="6"/>
  <c r="O530" i="6"/>
  <c r="AL530" i="6"/>
  <c r="AH530" i="6"/>
  <c r="AI530" i="6" s="1"/>
  <c r="AD530" i="6"/>
  <c r="AE530" i="6" s="1"/>
  <c r="V530" i="6"/>
  <c r="R530" i="6"/>
  <c r="N530" i="6"/>
  <c r="U530" i="6"/>
  <c r="M530" i="6"/>
  <c r="E531" i="6"/>
  <c r="AE533" i="6"/>
  <c r="W538" i="6"/>
  <c r="O538" i="6"/>
  <c r="AL538" i="6"/>
  <c r="AH538" i="6"/>
  <c r="AI538" i="6" s="1"/>
  <c r="AD538" i="6"/>
  <c r="AF538" i="6" s="1"/>
  <c r="V538" i="6"/>
  <c r="R538" i="6"/>
  <c r="N538" i="6"/>
  <c r="U538" i="6"/>
  <c r="M538" i="6"/>
  <c r="E539" i="6"/>
  <c r="X321" i="6"/>
  <c r="X325" i="6"/>
  <c r="X337" i="6"/>
  <c r="P341" i="6"/>
  <c r="X341" i="6"/>
  <c r="P345" i="6"/>
  <c r="P357" i="6"/>
  <c r="X357" i="6"/>
  <c r="X361" i="6"/>
  <c r="P365" i="6"/>
  <c r="X365" i="6"/>
  <c r="AQ380" i="6"/>
  <c r="P381" i="6"/>
  <c r="X381" i="6"/>
  <c r="P385" i="6"/>
  <c r="X385" i="6"/>
  <c r="P393" i="6"/>
  <c r="X393" i="6"/>
  <c r="P397" i="6"/>
  <c r="X397" i="6"/>
  <c r="X401" i="6"/>
  <c r="X408" i="6"/>
  <c r="X416" i="6"/>
  <c r="X424" i="6"/>
  <c r="AA427" i="6"/>
  <c r="AA431" i="6"/>
  <c r="AQ431" i="6"/>
  <c r="X432" i="6"/>
  <c r="AA435" i="6"/>
  <c r="P440" i="6"/>
  <c r="X440" i="6"/>
  <c r="AQ452" i="6"/>
  <c r="P454" i="6"/>
  <c r="F455" i="6"/>
  <c r="X456" i="6"/>
  <c r="AA460" i="6"/>
  <c r="AF460" i="6"/>
  <c r="AQ460" i="6"/>
  <c r="F463" i="6"/>
  <c r="X464" i="6"/>
  <c r="V465" i="6"/>
  <c r="AF466" i="6"/>
  <c r="O470" i="6"/>
  <c r="F471" i="6"/>
  <c r="E473" i="6"/>
  <c r="AH473" i="6" s="1"/>
  <c r="AJ474" i="6"/>
  <c r="E479" i="6"/>
  <c r="O479" i="6" s="1"/>
  <c r="P480" i="6"/>
  <c r="AJ480" i="6"/>
  <c r="E481" i="6"/>
  <c r="AL481" i="6" s="1"/>
  <c r="AE482" i="6"/>
  <c r="F483" i="6"/>
  <c r="E483" i="6" s="1"/>
  <c r="C483" i="6"/>
  <c r="AN483" i="6" s="1"/>
  <c r="W490" i="6"/>
  <c r="O490" i="6"/>
  <c r="AL490" i="6"/>
  <c r="AH490" i="6"/>
  <c r="AJ490" i="6" s="1"/>
  <c r="AD490" i="6"/>
  <c r="AE490" i="6" s="1"/>
  <c r="V490" i="6"/>
  <c r="R490" i="6"/>
  <c r="N490" i="6"/>
  <c r="U490" i="6"/>
  <c r="AA490" i="6" s="1"/>
  <c r="R493" i="6"/>
  <c r="G496" i="6"/>
  <c r="C496" i="6"/>
  <c r="AN496" i="6" s="1"/>
  <c r="D496" i="6"/>
  <c r="E496" i="6" s="1"/>
  <c r="E497" i="6"/>
  <c r="AI497" i="6"/>
  <c r="AF498" i="6"/>
  <c r="R501" i="6"/>
  <c r="G504" i="6"/>
  <c r="C504" i="6"/>
  <c r="AN504" i="6" s="1"/>
  <c r="D504" i="6"/>
  <c r="E504" i="6" s="1"/>
  <c r="E505" i="6"/>
  <c r="AD505" i="6" s="1"/>
  <c r="F507" i="6"/>
  <c r="C507" i="6"/>
  <c r="AN507" i="6" s="1"/>
  <c r="R509" i="6"/>
  <c r="G512" i="6"/>
  <c r="C512" i="6"/>
  <c r="D512" i="6"/>
  <c r="E512" i="6" s="1"/>
  <c r="E513" i="6"/>
  <c r="V513" i="6" s="1"/>
  <c r="F515" i="6"/>
  <c r="C515" i="6"/>
  <c r="AN515" i="6" s="1"/>
  <c r="W518" i="6"/>
  <c r="AL518" i="6"/>
  <c r="AH518" i="6"/>
  <c r="AI518" i="6" s="1"/>
  <c r="AD518" i="6"/>
  <c r="R518" i="6"/>
  <c r="N518" i="6"/>
  <c r="E523" i="6"/>
  <c r="W526" i="6"/>
  <c r="O526" i="6"/>
  <c r="AL526" i="6"/>
  <c r="AH526" i="6"/>
  <c r="AI526" i="6" s="1"/>
  <c r="AD526" i="6"/>
  <c r="AF526" i="6" s="1"/>
  <c r="V526" i="6"/>
  <c r="R526" i="6"/>
  <c r="N526" i="6"/>
  <c r="U526" i="6"/>
  <c r="M526" i="6"/>
  <c r="AL529" i="6"/>
  <c r="P530" i="6"/>
  <c r="AL537" i="6"/>
  <c r="P538" i="6"/>
  <c r="W542" i="6"/>
  <c r="O542" i="6"/>
  <c r="V542" i="6"/>
  <c r="U542" i="6"/>
  <c r="AA542" i="6" s="1"/>
  <c r="X400" i="6"/>
  <c r="P427" i="6"/>
  <c r="X427" i="6"/>
  <c r="X431" i="6"/>
  <c r="P435" i="6"/>
  <c r="X435" i="6"/>
  <c r="E453" i="6"/>
  <c r="AD453" i="6" s="1"/>
  <c r="AE453" i="6" s="1"/>
  <c r="AE457" i="6"/>
  <c r="O457" i="6"/>
  <c r="R459" i="6"/>
  <c r="Q460" i="6"/>
  <c r="E461" i="6"/>
  <c r="AL470" i="6"/>
  <c r="AH470" i="6"/>
  <c r="AI470" i="6" s="1"/>
  <c r="AD470" i="6"/>
  <c r="AE470" i="6" s="1"/>
  <c r="V470" i="6"/>
  <c r="R470" i="6"/>
  <c r="N470" i="6"/>
  <c r="W470" i="6"/>
  <c r="AL472" i="6"/>
  <c r="AH472" i="6"/>
  <c r="AI472" i="6" s="1"/>
  <c r="AD472" i="6"/>
  <c r="AE472" i="6" s="1"/>
  <c r="V472" i="6"/>
  <c r="N472" i="6"/>
  <c r="O472" i="6"/>
  <c r="U472" i="6"/>
  <c r="AF472" i="6"/>
  <c r="E475" i="6"/>
  <c r="R478" i="6"/>
  <c r="N479" i="6"/>
  <c r="W479" i="6"/>
  <c r="R481" i="6"/>
  <c r="G484" i="6"/>
  <c r="C484" i="6"/>
  <c r="AN484" i="6" s="1"/>
  <c r="D484" i="6"/>
  <c r="E484" i="6" s="1"/>
  <c r="F487" i="6"/>
  <c r="C487" i="6"/>
  <c r="AN487" i="6" s="1"/>
  <c r="E491" i="6"/>
  <c r="G492" i="6"/>
  <c r="C492" i="6"/>
  <c r="AN492" i="6" s="1"/>
  <c r="D492" i="6"/>
  <c r="E492" i="6" s="1"/>
  <c r="W494" i="6"/>
  <c r="O494" i="6"/>
  <c r="AL494" i="6"/>
  <c r="AH494" i="6"/>
  <c r="AI494" i="6" s="1"/>
  <c r="AD494" i="6"/>
  <c r="AF494" i="6" s="1"/>
  <c r="V494" i="6"/>
  <c r="R494" i="6"/>
  <c r="N494" i="6"/>
  <c r="U494" i="6"/>
  <c r="AA494" i="6" s="1"/>
  <c r="R497" i="6"/>
  <c r="Q497" i="6"/>
  <c r="W502" i="6"/>
  <c r="O502" i="6"/>
  <c r="AL502" i="6"/>
  <c r="AH502" i="6"/>
  <c r="AI502" i="6" s="1"/>
  <c r="AD502" i="6"/>
  <c r="V502" i="6"/>
  <c r="R502" i="6"/>
  <c r="N502" i="6"/>
  <c r="U502" i="6"/>
  <c r="AA502" i="6" s="1"/>
  <c r="R505" i="6"/>
  <c r="AS507" i="6"/>
  <c r="W510" i="6"/>
  <c r="O510" i="6"/>
  <c r="AL510" i="6"/>
  <c r="AH510" i="6"/>
  <c r="AI510" i="6" s="1"/>
  <c r="AD510" i="6"/>
  <c r="AE510" i="6" s="1"/>
  <c r="V510" i="6"/>
  <c r="R510" i="6"/>
  <c r="N510" i="6"/>
  <c r="U510" i="6"/>
  <c r="AA510" i="6" s="1"/>
  <c r="R513" i="6"/>
  <c r="G516" i="6"/>
  <c r="C516" i="6"/>
  <c r="AN516" i="6" s="1"/>
  <c r="D516" i="6"/>
  <c r="E516" i="6" s="1"/>
  <c r="AA517" i="6"/>
  <c r="AL517" i="6"/>
  <c r="AH517" i="6"/>
  <c r="AJ517" i="6" s="1"/>
  <c r="AQ517" i="6" s="1"/>
  <c r="AD517" i="6"/>
  <c r="AF517" i="6" s="1"/>
  <c r="V517" i="6"/>
  <c r="N517" i="6"/>
  <c r="U517" i="6"/>
  <c r="M517" i="6"/>
  <c r="W517" i="6"/>
  <c r="O517" i="6"/>
  <c r="E519" i="6"/>
  <c r="R521" i="6"/>
  <c r="Q521" i="6"/>
  <c r="AF522" i="6"/>
  <c r="F523" i="6"/>
  <c r="U1484" i="9" s="1"/>
  <c r="T1484" i="9" s="1"/>
  <c r="C523" i="6"/>
  <c r="AN523" i="6" s="1"/>
  <c r="AL525" i="6"/>
  <c r="AS527" i="6"/>
  <c r="AE529" i="6"/>
  <c r="W534" i="6"/>
  <c r="AD534" i="6"/>
  <c r="AE534" i="6" s="1"/>
  <c r="R534" i="6"/>
  <c r="AL541" i="6"/>
  <c r="E542" i="6"/>
  <c r="AH542" i="6" s="1"/>
  <c r="R542" i="6"/>
  <c r="X279" i="6"/>
  <c r="P287" i="6"/>
  <c r="P303" i="6"/>
  <c r="X311" i="6"/>
  <c r="P319" i="6"/>
  <c r="R321" i="6"/>
  <c r="R325" i="6"/>
  <c r="R329" i="6"/>
  <c r="R333" i="6"/>
  <c r="R337" i="6"/>
  <c r="R345" i="6"/>
  <c r="R349" i="6"/>
  <c r="R357" i="6"/>
  <c r="R365" i="6"/>
  <c r="R369" i="6"/>
  <c r="R373" i="6"/>
  <c r="R377" i="6"/>
  <c r="R381" i="6"/>
  <c r="R389" i="6"/>
  <c r="R393" i="6"/>
  <c r="R397" i="6"/>
  <c r="R401" i="6"/>
  <c r="R408" i="6"/>
  <c r="R412" i="6"/>
  <c r="G452" i="6"/>
  <c r="AB453" i="6"/>
  <c r="AF454" i="6"/>
  <c r="D455" i="6"/>
  <c r="E455" i="6" s="1"/>
  <c r="P456" i="6"/>
  <c r="AQ456" i="6"/>
  <c r="AD457" i="6"/>
  <c r="P458" i="6"/>
  <c r="AM458" i="6" s="1"/>
  <c r="AE458" i="6"/>
  <c r="F459" i="6"/>
  <c r="G460" i="6"/>
  <c r="D463" i="6"/>
  <c r="E463" i="6" s="1"/>
  <c r="N465" i="6"/>
  <c r="AD465" i="6"/>
  <c r="AF465" i="6" s="1"/>
  <c r="AE466" i="6"/>
  <c r="F467" i="6"/>
  <c r="G468" i="6"/>
  <c r="D469" i="6"/>
  <c r="W472" i="6"/>
  <c r="V473" i="6"/>
  <c r="O473" i="6"/>
  <c r="O474" i="6"/>
  <c r="AF474" i="6"/>
  <c r="F475" i="6"/>
  <c r="G476" i="6"/>
  <c r="D477" i="6"/>
  <c r="AT478" i="6"/>
  <c r="AS478" i="6"/>
  <c r="AD479" i="6"/>
  <c r="AL480" i="6"/>
  <c r="AH480" i="6"/>
  <c r="AI480" i="6" s="1"/>
  <c r="AD480" i="6"/>
  <c r="AE480" i="6" s="1"/>
  <c r="V480" i="6"/>
  <c r="N480" i="6"/>
  <c r="O480" i="6"/>
  <c r="U480" i="6"/>
  <c r="AA480" i="6" s="1"/>
  <c r="AF480" i="6"/>
  <c r="P481" i="6"/>
  <c r="W482" i="6"/>
  <c r="O482" i="6"/>
  <c r="AL482" i="6"/>
  <c r="AH482" i="6"/>
  <c r="AI482" i="6" s="1"/>
  <c r="AD482" i="6"/>
  <c r="AF482" i="6" s="1"/>
  <c r="V482" i="6"/>
  <c r="R482" i="6"/>
  <c r="N482" i="6"/>
  <c r="P482" i="6"/>
  <c r="U482" i="6"/>
  <c r="AA482" i="6" s="1"/>
  <c r="R485" i="6"/>
  <c r="E486" i="6"/>
  <c r="M486" i="6" s="1"/>
  <c r="G488" i="6"/>
  <c r="C488" i="6"/>
  <c r="AN488" i="6" s="1"/>
  <c r="D488" i="6"/>
  <c r="E488" i="6" s="1"/>
  <c r="E489" i="6"/>
  <c r="W489" i="6" s="1"/>
  <c r="F491" i="6"/>
  <c r="C491" i="6"/>
  <c r="AN491" i="6" s="1"/>
  <c r="M494" i="6"/>
  <c r="D495" i="6"/>
  <c r="E495" i="6" s="1"/>
  <c r="P497" i="6"/>
  <c r="AE497" i="6"/>
  <c r="W498" i="6"/>
  <c r="O498" i="6"/>
  <c r="AL498" i="6"/>
  <c r="AH498" i="6"/>
  <c r="AJ498" i="6" s="1"/>
  <c r="AD498" i="6"/>
  <c r="AE498" i="6" s="1"/>
  <c r="V498" i="6"/>
  <c r="R498" i="6"/>
  <c r="N498" i="6"/>
  <c r="P498" i="6"/>
  <c r="U498" i="6"/>
  <c r="AA498" i="6" s="1"/>
  <c r="F499" i="6"/>
  <c r="C499" i="6"/>
  <c r="AN499" i="6" s="1"/>
  <c r="M502" i="6"/>
  <c r="D503" i="6"/>
  <c r="E503" i="6" s="1"/>
  <c r="AN506" i="6"/>
  <c r="M510" i="6"/>
  <c r="P510" i="6" s="1"/>
  <c r="D511" i="6"/>
  <c r="E511" i="6" s="1"/>
  <c r="W514" i="6"/>
  <c r="O514" i="6"/>
  <c r="AL514" i="6"/>
  <c r="AH514" i="6"/>
  <c r="AJ514" i="6" s="1"/>
  <c r="AD514" i="6"/>
  <c r="AF514" i="6" s="1"/>
  <c r="V514" i="6"/>
  <c r="R514" i="6"/>
  <c r="N514" i="6"/>
  <c r="P514" i="6"/>
  <c r="U514" i="6"/>
  <c r="AA514" i="6" s="1"/>
  <c r="E517" i="6"/>
  <c r="X517" i="6"/>
  <c r="AI517" i="6"/>
  <c r="AE518" i="6"/>
  <c r="AF518" i="6"/>
  <c r="F519" i="6"/>
  <c r="U1470" i="9" s="1"/>
  <c r="T1470" i="9" s="1"/>
  <c r="C519" i="6"/>
  <c r="AN519" i="6" s="1"/>
  <c r="P521" i="6"/>
  <c r="AL522" i="6"/>
  <c r="AH522" i="6"/>
  <c r="AI522" i="6" s="1"/>
  <c r="R522" i="6"/>
  <c r="N522" i="6"/>
  <c r="AJ522" i="6"/>
  <c r="G524" i="6"/>
  <c r="C524" i="6"/>
  <c r="AN524" i="6" s="1"/>
  <c r="D524" i="6"/>
  <c r="E524" i="6" s="1"/>
  <c r="AB533" i="6"/>
  <c r="AL533" i="6"/>
  <c r="E534" i="6"/>
  <c r="AL534" i="6" s="1"/>
  <c r="X458" i="6"/>
  <c r="X466" i="6"/>
  <c r="R468" i="6"/>
  <c r="X470" i="6"/>
  <c r="R472" i="6"/>
  <c r="X474" i="6"/>
  <c r="R480" i="6"/>
  <c r="X482" i="6"/>
  <c r="R484" i="6"/>
  <c r="R488" i="6"/>
  <c r="X490" i="6"/>
  <c r="Q491" i="6"/>
  <c r="AO491" i="6"/>
  <c r="R492" i="6"/>
  <c r="X494" i="6"/>
  <c r="R496" i="6"/>
  <c r="R500" i="6"/>
  <c r="X502" i="6"/>
  <c r="R504" i="6"/>
  <c r="Q507" i="6"/>
  <c r="AO507" i="6"/>
  <c r="AP507" i="6" s="1"/>
  <c r="X510" i="6"/>
  <c r="X514" i="6"/>
  <c r="R516" i="6"/>
  <c r="AP524" i="6"/>
  <c r="W525" i="6"/>
  <c r="AJ526" i="6"/>
  <c r="C527" i="6"/>
  <c r="AN527" i="6" s="1"/>
  <c r="Q527" i="6"/>
  <c r="D528" i="6"/>
  <c r="E528" i="6" s="1"/>
  <c r="O529" i="6"/>
  <c r="W529" i="6"/>
  <c r="AJ530" i="6"/>
  <c r="C531" i="6"/>
  <c r="AN531" i="6" s="1"/>
  <c r="D532" i="6"/>
  <c r="E532" i="6" s="1"/>
  <c r="R532" i="6"/>
  <c r="O533" i="6"/>
  <c r="W533" i="6"/>
  <c r="AF534" i="6"/>
  <c r="C535" i="6"/>
  <c r="AN535" i="6" s="1"/>
  <c r="D536" i="6"/>
  <c r="E536" i="6" s="1"/>
  <c r="O537" i="6"/>
  <c r="W537" i="6"/>
  <c r="AA537" i="6"/>
  <c r="AJ538" i="6"/>
  <c r="C539" i="6"/>
  <c r="AN539" i="6" s="1"/>
  <c r="D540" i="6"/>
  <c r="E540" i="6" s="1"/>
  <c r="AP540" i="6"/>
  <c r="O541" i="6"/>
  <c r="W541" i="6"/>
  <c r="X542" i="6"/>
  <c r="P525" i="6"/>
  <c r="X533" i="6"/>
  <c r="AA491" i="6"/>
  <c r="AA507" i="6"/>
  <c r="M525" i="6"/>
  <c r="S525" i="6" s="1"/>
  <c r="Q525" i="6"/>
  <c r="U525" i="6"/>
  <c r="X525" i="6" s="1"/>
  <c r="M529" i="6"/>
  <c r="U529" i="6"/>
  <c r="X529" i="6" s="1"/>
  <c r="M533" i="6"/>
  <c r="S533" i="6" s="1"/>
  <c r="Y533" i="6" s="1"/>
  <c r="Z533" i="6" s="1"/>
  <c r="Q533" i="6"/>
  <c r="U533" i="6"/>
  <c r="AA533" i="6" s="1"/>
  <c r="M537" i="6"/>
  <c r="U537" i="6"/>
  <c r="X537" i="6" s="1"/>
  <c r="M541" i="6"/>
  <c r="S541" i="6" s="1"/>
  <c r="Y541" i="6" s="1"/>
  <c r="Z541" i="6" s="1"/>
  <c r="U541" i="6"/>
  <c r="AA541" i="6" s="1"/>
  <c r="N525" i="6"/>
  <c r="V525" i="6"/>
  <c r="AD525" i="6"/>
  <c r="C528" i="6"/>
  <c r="AN528" i="6" s="1"/>
  <c r="N529" i="6"/>
  <c r="V529" i="6"/>
  <c r="AD529" i="6"/>
  <c r="AF529" i="6" s="1"/>
  <c r="AH529" i="6"/>
  <c r="C532" i="6"/>
  <c r="AN532" i="6" s="1"/>
  <c r="N533" i="6"/>
  <c r="V533" i="6"/>
  <c r="AD533" i="6"/>
  <c r="AF533" i="6" s="1"/>
  <c r="AH533" i="6"/>
  <c r="AJ533" i="6" s="1"/>
  <c r="C536" i="6"/>
  <c r="AN536" i="6" s="1"/>
  <c r="N537" i="6"/>
  <c r="V537" i="6"/>
  <c r="AD537" i="6"/>
  <c r="AH537" i="6"/>
  <c r="C540" i="6"/>
  <c r="N541" i="6"/>
  <c r="V541" i="6"/>
  <c r="AD541" i="6"/>
  <c r="AH541" i="6"/>
  <c r="AJ541" i="6" s="1"/>
  <c r="AQ541" i="6" s="1"/>
  <c r="J2" i="10"/>
  <c r="I39" i="10"/>
  <c r="I45" i="10"/>
  <c r="I61" i="10"/>
  <c r="I79" i="10"/>
  <c r="I115" i="10"/>
  <c r="I125" i="10"/>
  <c r="I151" i="10"/>
  <c r="I224" i="10"/>
  <c r="I240" i="10"/>
  <c r="I150" i="10"/>
  <c r="I342" i="10"/>
  <c r="I341" i="10"/>
  <c r="I258" i="10"/>
  <c r="I256" i="10"/>
  <c r="I202" i="10"/>
  <c r="I317" i="10"/>
  <c r="I203" i="10"/>
  <c r="I340" i="10"/>
  <c r="I241" i="10"/>
  <c r="H29" i="16"/>
  <c r="D28" i="16"/>
  <c r="H28" i="16" s="1"/>
  <c r="F5" i="16"/>
  <c r="H30" i="16"/>
  <c r="H7" i="16"/>
  <c r="H238" i="16"/>
  <c r="H35" i="16"/>
  <c r="H240" i="16"/>
  <c r="H306" i="16"/>
  <c r="G631" i="16"/>
  <c r="H242" i="16"/>
  <c r="H244" i="16"/>
  <c r="H248" i="16"/>
  <c r="F365" i="16"/>
  <c r="F631" i="16" s="1"/>
  <c r="D631" i="16"/>
  <c r="H631" i="16" s="1"/>
  <c r="H630" i="16"/>
  <c r="H246" i="16"/>
  <c r="E631" i="16"/>
  <c r="AJ482" i="6" l="1"/>
  <c r="AM424" i="6"/>
  <c r="AI369" i="6"/>
  <c r="AI333" i="6"/>
  <c r="AJ397" i="6"/>
  <c r="AQ397" i="6" s="1"/>
  <c r="AJ337" i="6"/>
  <c r="AO517" i="6"/>
  <c r="AP517" i="6" s="1"/>
  <c r="AQ533" i="6"/>
  <c r="AM497" i="6"/>
  <c r="AJ454" i="6"/>
  <c r="AI521" i="6"/>
  <c r="AJ502" i="6"/>
  <c r="AO497" i="6"/>
  <c r="AP497" i="6" s="1"/>
  <c r="AI490" i="6"/>
  <c r="AI416" i="6"/>
  <c r="AJ345" i="6"/>
  <c r="AM98" i="6"/>
  <c r="AJ319" i="6"/>
  <c r="AI262" i="6"/>
  <c r="AJ470" i="6"/>
  <c r="AM456" i="6"/>
  <c r="AJ518" i="6"/>
  <c r="AM401" i="6"/>
  <c r="AI329" i="6"/>
  <c r="AJ289" i="6"/>
  <c r="AM510" i="6"/>
  <c r="AF505" i="6"/>
  <c r="AE505" i="6"/>
  <c r="S478" i="6"/>
  <c r="P478" i="6"/>
  <c r="S415" i="6"/>
  <c r="P415" i="6"/>
  <c r="Q415" i="6"/>
  <c r="AJ542" i="6"/>
  <c r="AI542" i="6"/>
  <c r="S486" i="6"/>
  <c r="Q486" i="6"/>
  <c r="P486" i="6"/>
  <c r="AJ473" i="6"/>
  <c r="AI473" i="6"/>
  <c r="M449" i="6"/>
  <c r="AJ537" i="6"/>
  <c r="AI537" i="6"/>
  <c r="U536" i="6"/>
  <c r="M536" i="6"/>
  <c r="W536" i="6"/>
  <c r="O536" i="6"/>
  <c r="AL536" i="6"/>
  <c r="AH536" i="6"/>
  <c r="AD536" i="6"/>
  <c r="V536" i="6"/>
  <c r="N536" i="6"/>
  <c r="AO514" i="6"/>
  <c r="AB541" i="6"/>
  <c r="R523" i="6"/>
  <c r="AF537" i="6"/>
  <c r="AE537" i="6"/>
  <c r="S529" i="6"/>
  <c r="Y529" i="6" s="1"/>
  <c r="Q529" i="6"/>
  <c r="AQ538" i="6"/>
  <c r="AT538" i="6"/>
  <c r="AS538" i="6"/>
  <c r="AO538" i="6"/>
  <c r="AP538" i="6" s="1"/>
  <c r="R519" i="6"/>
  <c r="S502" i="6"/>
  <c r="Y502" i="6" s="1"/>
  <c r="Q502" i="6"/>
  <c r="W491" i="6"/>
  <c r="O491" i="6"/>
  <c r="U491" i="6"/>
  <c r="X491" i="6" s="1"/>
  <c r="M491" i="6"/>
  <c r="AH491" i="6"/>
  <c r="AI491" i="6" s="1"/>
  <c r="R491" i="6"/>
  <c r="AL491" i="6"/>
  <c r="N491" i="6"/>
  <c r="AT491" i="6"/>
  <c r="V491" i="6"/>
  <c r="AD491" i="6"/>
  <c r="AE491" i="6" s="1"/>
  <c r="V478" i="6"/>
  <c r="AA530" i="6"/>
  <c r="X530" i="6"/>
  <c r="R511" i="6"/>
  <c r="S470" i="6"/>
  <c r="Y470" i="6" s="1"/>
  <c r="Q470" i="6"/>
  <c r="AL460" i="6"/>
  <c r="AH460" i="6"/>
  <c r="AI460" i="6" s="1"/>
  <c r="AD460" i="6"/>
  <c r="AE460" i="6" s="1"/>
  <c r="V460" i="6"/>
  <c r="N460" i="6"/>
  <c r="M460" i="6"/>
  <c r="W460" i="6"/>
  <c r="U460" i="6"/>
  <c r="X460" i="6" s="1"/>
  <c r="O460" i="6"/>
  <c r="W426" i="6"/>
  <c r="O426" i="6"/>
  <c r="AL426" i="6"/>
  <c r="AH426" i="6"/>
  <c r="AD426" i="6"/>
  <c r="V426" i="6"/>
  <c r="R426" i="6"/>
  <c r="N426" i="6"/>
  <c r="U426" i="6"/>
  <c r="M426" i="6"/>
  <c r="D5" i="16"/>
  <c r="AF541" i="6"/>
  <c r="AE541" i="6"/>
  <c r="Q541" i="6"/>
  <c r="X480" i="6"/>
  <c r="P541" i="6"/>
  <c r="P529" i="6"/>
  <c r="W527" i="6"/>
  <c r="O527" i="6"/>
  <c r="AT527" i="6"/>
  <c r="AL527" i="6"/>
  <c r="AH527" i="6"/>
  <c r="AI527" i="6" s="1"/>
  <c r="AD527" i="6"/>
  <c r="AE527" i="6" s="1"/>
  <c r="V527" i="6"/>
  <c r="R527" i="6"/>
  <c r="N527" i="6"/>
  <c r="U527" i="6"/>
  <c r="X527" i="6" s="1"/>
  <c r="M527" i="6"/>
  <c r="AA525" i="6"/>
  <c r="X498" i="6"/>
  <c r="AE538" i="6"/>
  <c r="AO522" i="6"/>
  <c r="AE521" i="6"/>
  <c r="R499" i="6"/>
  <c r="AT498" i="6"/>
  <c r="AS498" i="6"/>
  <c r="S494" i="6"/>
  <c r="Y494" i="6" s="1"/>
  <c r="Q494" i="6"/>
  <c r="AF490" i="6"/>
  <c r="U488" i="6"/>
  <c r="M488" i="6"/>
  <c r="AL488" i="6"/>
  <c r="AH488" i="6"/>
  <c r="AD488" i="6"/>
  <c r="V488" i="6"/>
  <c r="N488" i="6"/>
  <c r="O488" i="6"/>
  <c r="W488" i="6"/>
  <c r="AA457" i="6"/>
  <c r="N534" i="6"/>
  <c r="S517" i="6"/>
  <c r="Y517" i="6" s="1"/>
  <c r="P517" i="6"/>
  <c r="P502" i="6"/>
  <c r="AM502" i="6" s="1"/>
  <c r="AI498" i="6"/>
  <c r="P494" i="6"/>
  <c r="AM494" i="6" s="1"/>
  <c r="U1383" i="9"/>
  <c r="T1383" i="9" s="1"/>
  <c r="E487" i="6"/>
  <c r="U1934" i="9"/>
  <c r="T1934" i="9" s="1"/>
  <c r="U1386" i="9"/>
  <c r="T1386" i="9" s="1"/>
  <c r="U1384" i="9"/>
  <c r="T1384" i="9" s="1"/>
  <c r="U1385" i="9"/>
  <c r="T1385" i="9" s="1"/>
  <c r="N478" i="6"/>
  <c r="AH478" i="6"/>
  <c r="AI478" i="6" s="1"/>
  <c r="AA472" i="6"/>
  <c r="X472" i="6"/>
  <c r="AE465" i="6"/>
  <c r="R460" i="6"/>
  <c r="W457" i="6"/>
  <c r="M542" i="6"/>
  <c r="S526" i="6"/>
  <c r="Y526" i="6" s="1"/>
  <c r="Q526" i="6"/>
  <c r="P526" i="6"/>
  <c r="AE514" i="6"/>
  <c r="AJ494" i="6"/>
  <c r="AI481" i="6"/>
  <c r="X448" i="6"/>
  <c r="AM385" i="6"/>
  <c r="AM365" i="6"/>
  <c r="S538" i="6"/>
  <c r="Y538" i="6" s="1"/>
  <c r="Q538" i="6"/>
  <c r="AA521" i="6"/>
  <c r="O518" i="6"/>
  <c r="V518" i="6"/>
  <c r="U518" i="6"/>
  <c r="M518" i="6"/>
  <c r="AF510" i="6"/>
  <c r="AH509" i="6"/>
  <c r="U509" i="6"/>
  <c r="AD509" i="6"/>
  <c r="M509" i="6"/>
  <c r="U1431" i="9"/>
  <c r="T1431" i="9" s="1"/>
  <c r="U1947" i="9"/>
  <c r="T1947" i="9" s="1"/>
  <c r="U1432" i="9"/>
  <c r="T1432" i="9" s="1"/>
  <c r="U1433" i="9"/>
  <c r="T1433" i="9" s="1"/>
  <c r="AS491" i="6"/>
  <c r="AH486" i="6"/>
  <c r="E471" i="6"/>
  <c r="AN471" i="6"/>
  <c r="R467" i="6"/>
  <c r="AT458" i="6"/>
  <c r="AS458" i="6"/>
  <c r="AO458" i="6"/>
  <c r="AP458" i="6" s="1"/>
  <c r="AQ458" i="6"/>
  <c r="AS456" i="6"/>
  <c r="AT456" i="6"/>
  <c r="AO449" i="6"/>
  <c r="U1903" i="9"/>
  <c r="T1903" i="9" s="1"/>
  <c r="AL449" i="6"/>
  <c r="AH449" i="6"/>
  <c r="AI449" i="6" s="1"/>
  <c r="N449" i="6"/>
  <c r="W449" i="6"/>
  <c r="AD449" i="6"/>
  <c r="AE449" i="6" s="1"/>
  <c r="U449" i="6"/>
  <c r="U439" i="6"/>
  <c r="AL439" i="6"/>
  <c r="N439" i="6"/>
  <c r="M439" i="6"/>
  <c r="AH439" i="6"/>
  <c r="W439" i="6"/>
  <c r="AD439" i="6"/>
  <c r="M431" i="6"/>
  <c r="AH431" i="6"/>
  <c r="W431" i="6"/>
  <c r="AD431" i="6"/>
  <c r="O431" i="6"/>
  <c r="V431" i="6"/>
  <c r="W410" i="6"/>
  <c r="O410" i="6"/>
  <c r="AL410" i="6"/>
  <c r="AH410" i="6"/>
  <c r="AD410" i="6"/>
  <c r="V410" i="6"/>
  <c r="R410" i="6"/>
  <c r="N410" i="6"/>
  <c r="J129" i="10" s="1"/>
  <c r="U410" i="6"/>
  <c r="M410" i="6"/>
  <c r="E409" i="6"/>
  <c r="U409" i="6" s="1"/>
  <c r="U1152" i="9"/>
  <c r="T1152" i="9" s="1"/>
  <c r="U1151" i="9"/>
  <c r="T1151" i="9" s="1"/>
  <c r="U1150" i="9"/>
  <c r="T1150" i="9" s="1"/>
  <c r="U1149" i="9"/>
  <c r="T1149" i="9" s="1"/>
  <c r="W409" i="6" s="1"/>
  <c r="U1865" i="9"/>
  <c r="T1865" i="9" s="1"/>
  <c r="U1148" i="9"/>
  <c r="T1148" i="9" s="1"/>
  <c r="O409" i="6" s="1"/>
  <c r="W406" i="6"/>
  <c r="O406" i="6"/>
  <c r="AL406" i="6"/>
  <c r="AH406" i="6"/>
  <c r="AD406" i="6"/>
  <c r="V406" i="6"/>
  <c r="R406" i="6"/>
  <c r="N406" i="6"/>
  <c r="U406" i="6"/>
  <c r="M406" i="6"/>
  <c r="O404" i="6"/>
  <c r="V404" i="6"/>
  <c r="U404" i="6"/>
  <c r="AL404" i="6"/>
  <c r="N404" i="6"/>
  <c r="M404" i="6"/>
  <c r="AH404" i="6"/>
  <c r="W404" i="6"/>
  <c r="AD404" i="6"/>
  <c r="M400" i="6"/>
  <c r="AH400" i="6"/>
  <c r="W400" i="6"/>
  <c r="AD400" i="6"/>
  <c r="O400" i="6"/>
  <c r="V400" i="6"/>
  <c r="W379" i="6"/>
  <c r="O379" i="6"/>
  <c r="AL379" i="6"/>
  <c r="AH379" i="6"/>
  <c r="AD379" i="6"/>
  <c r="V379" i="6"/>
  <c r="R379" i="6"/>
  <c r="N379" i="6"/>
  <c r="U379" i="6"/>
  <c r="M379" i="6"/>
  <c r="U336" i="6"/>
  <c r="AL336" i="6"/>
  <c r="N336" i="6"/>
  <c r="M336" i="6"/>
  <c r="AH336" i="6"/>
  <c r="W336" i="6"/>
  <c r="AD336" i="6"/>
  <c r="O336" i="6"/>
  <c r="V336" i="6"/>
  <c r="I40" i="10"/>
  <c r="S324" i="6"/>
  <c r="P324" i="6"/>
  <c r="Q324" i="6"/>
  <c r="V282" i="6"/>
  <c r="U282" i="6"/>
  <c r="X282" i="6" s="1"/>
  <c r="W282" i="6"/>
  <c r="AH282" i="6"/>
  <c r="AI282" i="6" s="1"/>
  <c r="AL282" i="6"/>
  <c r="O282" i="6"/>
  <c r="AD282" i="6"/>
  <c r="AE282" i="6" s="1"/>
  <c r="M282" i="6"/>
  <c r="S280" i="6"/>
  <c r="Y280" i="6" s="1"/>
  <c r="P280" i="6"/>
  <c r="Q280" i="6"/>
  <c r="O509" i="6"/>
  <c r="AL509" i="6"/>
  <c r="Z497" i="6"/>
  <c r="AB497" i="6"/>
  <c r="Q432" i="6"/>
  <c r="S432" i="6"/>
  <c r="Y432" i="6" s="1"/>
  <c r="P432" i="6"/>
  <c r="AM432" i="6" s="1"/>
  <c r="AL400" i="6"/>
  <c r="AO369" i="6"/>
  <c r="AO329" i="6"/>
  <c r="E318" i="6"/>
  <c r="AN318" i="6"/>
  <c r="V449" i="6"/>
  <c r="V439" i="6"/>
  <c r="AH415" i="6"/>
  <c r="U1828" i="9"/>
  <c r="T1828" i="9" s="1"/>
  <c r="U1007" i="9"/>
  <c r="T1007" i="9" s="1"/>
  <c r="U1006" i="9"/>
  <c r="T1006" i="9" s="1"/>
  <c r="U1005" i="9"/>
  <c r="T1005" i="9" s="1"/>
  <c r="U1004" i="9"/>
  <c r="T1004" i="9" s="1"/>
  <c r="U978" i="9"/>
  <c r="T978" i="9" s="1"/>
  <c r="U976" i="9"/>
  <c r="T976" i="9" s="1"/>
  <c r="U1821" i="9"/>
  <c r="T1821" i="9" s="1"/>
  <c r="U975" i="9"/>
  <c r="T975" i="9" s="1"/>
  <c r="U977" i="9"/>
  <c r="T977" i="9" s="1"/>
  <c r="AM337" i="6"/>
  <c r="AJ230" i="6"/>
  <c r="AI230" i="6"/>
  <c r="AI77" i="6"/>
  <c r="AJ77" i="6"/>
  <c r="X186" i="6"/>
  <c r="AA186" i="6"/>
  <c r="AE325" i="6"/>
  <c r="AF325" i="6"/>
  <c r="AF361" i="6"/>
  <c r="AE361" i="6"/>
  <c r="S313" i="6"/>
  <c r="P313" i="6"/>
  <c r="Q313" i="6"/>
  <c r="AE321" i="6"/>
  <c r="AF321" i="6"/>
  <c r="AI137" i="6"/>
  <c r="AJ137" i="6"/>
  <c r="AI189" i="6"/>
  <c r="AJ189" i="6"/>
  <c r="Q472" i="6"/>
  <c r="S472" i="6"/>
  <c r="Y472" i="6" s="1"/>
  <c r="S182" i="6"/>
  <c r="P182" i="6"/>
  <c r="Q182" i="6"/>
  <c r="I314" i="10"/>
  <c r="S537" i="6"/>
  <c r="Y537" i="6" s="1"/>
  <c r="Q537" i="6"/>
  <c r="AM521" i="6"/>
  <c r="AH489" i="6"/>
  <c r="U489" i="6"/>
  <c r="AD489" i="6"/>
  <c r="M489" i="6"/>
  <c r="O486" i="6"/>
  <c r="V486" i="6"/>
  <c r="U486" i="6"/>
  <c r="AI514" i="6"/>
  <c r="AM514" i="6" s="1"/>
  <c r="AM530" i="6"/>
  <c r="V505" i="6"/>
  <c r="W505" i="6"/>
  <c r="AL505" i="6"/>
  <c r="N505" i="6"/>
  <c r="O505" i="6"/>
  <c r="AL473" i="6"/>
  <c r="U473" i="6"/>
  <c r="AA538" i="6"/>
  <c r="X538" i="6"/>
  <c r="AE526" i="6"/>
  <c r="Z521" i="6"/>
  <c r="AB521" i="6"/>
  <c r="U500" i="6"/>
  <c r="M500" i="6"/>
  <c r="AL500" i="6"/>
  <c r="AH500" i="6"/>
  <c r="AD500" i="6"/>
  <c r="V500" i="6"/>
  <c r="N500" i="6"/>
  <c r="O500" i="6"/>
  <c r="W500" i="6"/>
  <c r="N486" i="6"/>
  <c r="AL486" i="6"/>
  <c r="U478" i="6"/>
  <c r="X478" i="6" s="1"/>
  <c r="AL478" i="6"/>
  <c r="U1926" i="9"/>
  <c r="T1926" i="9" s="1"/>
  <c r="U1361" i="9"/>
  <c r="T1361" i="9" s="1"/>
  <c r="U1359" i="9"/>
  <c r="T1359" i="9" s="1"/>
  <c r="U1360" i="9"/>
  <c r="T1360" i="9" s="1"/>
  <c r="AM472" i="6"/>
  <c r="AO466" i="6"/>
  <c r="AH465" i="6"/>
  <c r="M465" i="6"/>
  <c r="AL465" i="6"/>
  <c r="W465" i="6"/>
  <c r="AT460" i="6"/>
  <c r="AS460" i="6"/>
  <c r="M447" i="6"/>
  <c r="AH447" i="6"/>
  <c r="W447" i="6"/>
  <c r="AD447" i="6"/>
  <c r="U1190" i="9"/>
  <c r="T1190" i="9" s="1"/>
  <c r="AL421" i="6"/>
  <c r="U1189" i="9"/>
  <c r="T1189" i="9" s="1"/>
  <c r="U1188" i="9"/>
  <c r="T1188" i="9" s="1"/>
  <c r="U1187" i="9"/>
  <c r="T1187" i="9" s="1"/>
  <c r="O421" i="6" s="1"/>
  <c r="AH421" i="6"/>
  <c r="E421" i="6"/>
  <c r="U1876" i="9"/>
  <c r="T1876" i="9" s="1"/>
  <c r="W421" i="6"/>
  <c r="W418" i="6"/>
  <c r="O418" i="6"/>
  <c r="AL418" i="6"/>
  <c r="AH418" i="6"/>
  <c r="AD418" i="6"/>
  <c r="V418" i="6"/>
  <c r="R418" i="6"/>
  <c r="N418" i="6"/>
  <c r="U418" i="6"/>
  <c r="M418" i="6"/>
  <c r="U1176" i="9"/>
  <c r="T1176" i="9" s="1"/>
  <c r="U1175" i="9"/>
  <c r="T1175" i="9" s="1"/>
  <c r="U1177" i="9"/>
  <c r="T1177" i="9" s="1"/>
  <c r="U1872" i="9"/>
  <c r="T1872" i="9" s="1"/>
  <c r="E417" i="6"/>
  <c r="AD417" i="6" s="1"/>
  <c r="U1178" i="9"/>
  <c r="T1178" i="9" s="1"/>
  <c r="E413" i="6"/>
  <c r="U413" i="6" s="1"/>
  <c r="U1869" i="9"/>
  <c r="T1869" i="9" s="1"/>
  <c r="U1168" i="9"/>
  <c r="T1168" i="9" s="1"/>
  <c r="U1167" i="9"/>
  <c r="T1167" i="9" s="1"/>
  <c r="U1166" i="9"/>
  <c r="T1166" i="9" s="1"/>
  <c r="U1165" i="9"/>
  <c r="T1165" i="9" s="1"/>
  <c r="N413" i="6" s="1"/>
  <c r="J131" i="10" s="1"/>
  <c r="E396" i="6"/>
  <c r="AN396" i="6"/>
  <c r="U1844" i="9"/>
  <c r="T1844" i="9" s="1"/>
  <c r="E386" i="6"/>
  <c r="W386" i="6" s="1"/>
  <c r="U1072" i="9"/>
  <c r="T1072" i="9" s="1"/>
  <c r="U1071" i="9"/>
  <c r="T1071" i="9" s="1"/>
  <c r="U1070" i="9"/>
  <c r="T1070" i="9" s="1"/>
  <c r="AD386" i="6" s="1"/>
  <c r="E372" i="6"/>
  <c r="AN372" i="6"/>
  <c r="AS366" i="6"/>
  <c r="AT366" i="6"/>
  <c r="AL359" i="6"/>
  <c r="AH359" i="6"/>
  <c r="AD359" i="6"/>
  <c r="V359" i="6"/>
  <c r="R359" i="6"/>
  <c r="N359" i="6"/>
  <c r="U359" i="6"/>
  <c r="M359" i="6"/>
  <c r="O359" i="6"/>
  <c r="W359" i="6"/>
  <c r="E348" i="6"/>
  <c r="AN348" i="6"/>
  <c r="AL335" i="6"/>
  <c r="AH335" i="6"/>
  <c r="AD335" i="6"/>
  <c r="V335" i="6"/>
  <c r="R335" i="6"/>
  <c r="N335" i="6"/>
  <c r="U335" i="6"/>
  <c r="M335" i="6"/>
  <c r="W335" i="6"/>
  <c r="O335" i="6"/>
  <c r="AA454" i="6"/>
  <c r="X454" i="6"/>
  <c r="AM454" i="6" s="1"/>
  <c r="S453" i="6"/>
  <c r="P453" i="6"/>
  <c r="Q448" i="6"/>
  <c r="S448" i="6"/>
  <c r="Y448" i="6" s="1"/>
  <c r="P448" i="6"/>
  <c r="Q393" i="6"/>
  <c r="S393" i="6"/>
  <c r="Y393" i="6" s="1"/>
  <c r="AF393" i="6"/>
  <c r="AE393" i="6"/>
  <c r="U388" i="6"/>
  <c r="M388" i="6"/>
  <c r="W388" i="6"/>
  <c r="O388" i="6"/>
  <c r="AL388" i="6"/>
  <c r="AH388" i="6"/>
  <c r="AD388" i="6"/>
  <c r="V388" i="6"/>
  <c r="N388" i="6"/>
  <c r="U308" i="6"/>
  <c r="M308" i="6"/>
  <c r="AL308" i="6"/>
  <c r="AH308" i="6"/>
  <c r="AD308" i="6"/>
  <c r="O308" i="6"/>
  <c r="N308" i="6"/>
  <c r="W308" i="6"/>
  <c r="V308" i="6"/>
  <c r="R308" i="6"/>
  <c r="X280" i="6"/>
  <c r="AA280" i="6"/>
  <c r="AH505" i="6"/>
  <c r="N489" i="6"/>
  <c r="AF481" i="6"/>
  <c r="AE481" i="6"/>
  <c r="Q466" i="6"/>
  <c r="S466" i="6"/>
  <c r="Y466" i="6" s="1"/>
  <c r="P466" i="6"/>
  <c r="AM466" i="6" s="1"/>
  <c r="N447" i="6"/>
  <c r="U447" i="6"/>
  <c r="AO432" i="6"/>
  <c r="AT381" i="6"/>
  <c r="AS381" i="6"/>
  <c r="O449" i="6"/>
  <c r="AN423" i="6"/>
  <c r="U380" i="6"/>
  <c r="M380" i="6"/>
  <c r="W380" i="6"/>
  <c r="O380" i="6"/>
  <c r="AL380" i="6"/>
  <c r="AH380" i="6"/>
  <c r="AD380" i="6"/>
  <c r="V380" i="6"/>
  <c r="N380" i="6"/>
  <c r="J271" i="10" s="1"/>
  <c r="U1825" i="9"/>
  <c r="T1825" i="9" s="1"/>
  <c r="U994" i="9"/>
  <c r="T994" i="9" s="1"/>
  <c r="U996" i="9"/>
  <c r="T996" i="9" s="1"/>
  <c r="U995" i="9"/>
  <c r="T995" i="9" s="1"/>
  <c r="U993" i="9"/>
  <c r="T993" i="9" s="1"/>
  <c r="E326" i="6"/>
  <c r="U890" i="9"/>
  <c r="T890" i="9" s="1"/>
  <c r="U892" i="9"/>
  <c r="T892" i="9" s="1"/>
  <c r="U891" i="9"/>
  <c r="T891" i="9" s="1"/>
  <c r="AJ90" i="6"/>
  <c r="AI90" i="6"/>
  <c r="AI93" i="6"/>
  <c r="AJ93" i="6"/>
  <c r="AF353" i="6"/>
  <c r="AE353" i="6"/>
  <c r="AJ193" i="6"/>
  <c r="AI193" i="6"/>
  <c r="AF153" i="6"/>
  <c r="AE153" i="6"/>
  <c r="AI191" i="6"/>
  <c r="AJ191" i="6"/>
  <c r="J343" i="10"/>
  <c r="J321" i="10"/>
  <c r="J317" i="10"/>
  <c r="J373" i="10"/>
  <c r="J395" i="10"/>
  <c r="J297" i="10"/>
  <c r="J257" i="10"/>
  <c r="J173" i="10"/>
  <c r="J167" i="10"/>
  <c r="J160" i="10"/>
  <c r="J154" i="10"/>
  <c r="J152" i="10"/>
  <c r="J151" i="10"/>
  <c r="J128" i="10"/>
  <c r="J118" i="10"/>
  <c r="J115" i="10"/>
  <c r="J61" i="10"/>
  <c r="J59" i="10"/>
  <c r="J51" i="10"/>
  <c r="J45" i="10"/>
  <c r="J39" i="10"/>
  <c r="J25" i="10"/>
  <c r="J16" i="10"/>
  <c r="J318" i="10"/>
  <c r="J240" i="10"/>
  <c r="J224" i="10"/>
  <c r="J208" i="10"/>
  <c r="J341" i="10"/>
  <c r="J322" i="10"/>
  <c r="J340" i="10"/>
  <c r="J314" i="10"/>
  <c r="J290" i="10"/>
  <c r="J254" i="10"/>
  <c r="J288" i="10"/>
  <c r="J258" i="10"/>
  <c r="J246" i="10"/>
  <c r="J241" i="10"/>
  <c r="J256" i="10"/>
  <c r="K2" i="10"/>
  <c r="AJ529" i="6"/>
  <c r="AI529" i="6"/>
  <c r="U528" i="6"/>
  <c r="M528" i="6"/>
  <c r="W528" i="6"/>
  <c r="O528" i="6"/>
  <c r="AL528" i="6"/>
  <c r="AH528" i="6"/>
  <c r="AD528" i="6"/>
  <c r="V528" i="6"/>
  <c r="N528" i="6"/>
  <c r="AA526" i="6"/>
  <c r="X526" i="6"/>
  <c r="AQ530" i="6"/>
  <c r="AT530" i="6"/>
  <c r="AS530" i="6"/>
  <c r="AO530" i="6"/>
  <c r="AP530" i="6" s="1"/>
  <c r="U1924" i="9"/>
  <c r="T1924" i="9" s="1"/>
  <c r="W475" i="6"/>
  <c r="AD475" i="6"/>
  <c r="U1354" i="9"/>
  <c r="T1354" i="9" s="1"/>
  <c r="AH475" i="6" s="1"/>
  <c r="O475" i="6"/>
  <c r="W473" i="6"/>
  <c r="N473" i="6"/>
  <c r="AT470" i="6"/>
  <c r="AO470" i="6"/>
  <c r="AP470" i="6" s="1"/>
  <c r="AS470" i="6"/>
  <c r="AQ470" i="6"/>
  <c r="E469" i="6"/>
  <c r="AN469" i="6"/>
  <c r="U516" i="6"/>
  <c r="M516" i="6"/>
  <c r="AL516" i="6"/>
  <c r="AH516" i="6"/>
  <c r="AD516" i="6"/>
  <c r="V516" i="6"/>
  <c r="N516" i="6"/>
  <c r="W516" i="6"/>
  <c r="O516" i="6"/>
  <c r="AQ482" i="6"/>
  <c r="AT482" i="6"/>
  <c r="AS482" i="6"/>
  <c r="AO482" i="6"/>
  <c r="AP482" i="6" s="1"/>
  <c r="W461" i="6"/>
  <c r="U461" i="6"/>
  <c r="O461" i="6"/>
  <c r="AD461" i="6"/>
  <c r="M461" i="6"/>
  <c r="AL461" i="6"/>
  <c r="N461" i="6"/>
  <c r="V461" i="6"/>
  <c r="AH461" i="6"/>
  <c r="AQ454" i="6"/>
  <c r="AT454" i="6"/>
  <c r="AS454" i="6"/>
  <c r="AO454" i="6"/>
  <c r="AP454" i="6" s="1"/>
  <c r="U1957" i="9"/>
  <c r="T1957" i="9" s="1"/>
  <c r="E515" i="6"/>
  <c r="AJ510" i="6"/>
  <c r="AO490" i="6"/>
  <c r="AH479" i="6"/>
  <c r="V479" i="6"/>
  <c r="M479" i="6"/>
  <c r="AO474" i="6"/>
  <c r="U1342" i="9"/>
  <c r="T1342" i="9" s="1"/>
  <c r="U1920" i="9"/>
  <c r="T1920" i="9" s="1"/>
  <c r="U1340" i="9"/>
  <c r="T1340" i="9" s="1"/>
  <c r="U1341" i="9"/>
  <c r="T1341" i="9" s="1"/>
  <c r="U1343" i="9"/>
  <c r="T1343" i="9" s="1"/>
  <c r="AM393" i="6"/>
  <c r="AM341" i="6"/>
  <c r="M522" i="6"/>
  <c r="U522" i="6"/>
  <c r="W522" i="6"/>
  <c r="AD522" i="6"/>
  <c r="AE522" i="6" s="1"/>
  <c r="AT521" i="6"/>
  <c r="AS521" i="6"/>
  <c r="AO518" i="6"/>
  <c r="W486" i="6"/>
  <c r="AE448" i="6"/>
  <c r="U1892" i="9"/>
  <c r="T1892" i="9" s="1"/>
  <c r="U1239" i="9"/>
  <c r="T1239" i="9" s="1"/>
  <c r="U1242" i="9"/>
  <c r="T1242" i="9" s="1"/>
  <c r="E437" i="6"/>
  <c r="O437" i="6" s="1"/>
  <c r="U1240" i="9"/>
  <c r="T1240" i="9" s="1"/>
  <c r="U1241" i="9"/>
  <c r="T1241" i="9" s="1"/>
  <c r="W434" i="6"/>
  <c r="O434" i="6"/>
  <c r="AL434" i="6"/>
  <c r="AH434" i="6"/>
  <c r="AD434" i="6"/>
  <c r="V434" i="6"/>
  <c r="R434" i="6"/>
  <c r="N434" i="6"/>
  <c r="U434" i="6"/>
  <c r="M434" i="6"/>
  <c r="U1888" i="9"/>
  <c r="T1888" i="9" s="1"/>
  <c r="U1226" i="9"/>
  <c r="T1226" i="9" s="1"/>
  <c r="U1225" i="9"/>
  <c r="T1225" i="9" s="1"/>
  <c r="W433" i="6" s="1"/>
  <c r="U1227" i="9"/>
  <c r="T1227" i="9" s="1"/>
  <c r="U1218" i="9"/>
  <c r="T1218" i="9" s="1"/>
  <c r="U1219" i="9"/>
  <c r="T1219" i="9" s="1"/>
  <c r="U1885" i="9"/>
  <c r="T1885" i="9" s="1"/>
  <c r="U1216" i="9"/>
  <c r="T1216" i="9" s="1"/>
  <c r="AL429" i="6" s="1"/>
  <c r="U1217" i="9"/>
  <c r="T1217" i="9" s="1"/>
  <c r="U429" i="6"/>
  <c r="E429" i="6"/>
  <c r="AD429" i="6" s="1"/>
  <c r="U1205" i="9"/>
  <c r="T1205" i="9" s="1"/>
  <c r="U1204" i="9"/>
  <c r="T1204" i="9" s="1"/>
  <c r="W425" i="6" s="1"/>
  <c r="U1203" i="9"/>
  <c r="T1203" i="9" s="1"/>
  <c r="M425" i="6"/>
  <c r="E425" i="6"/>
  <c r="N425" i="6" s="1"/>
  <c r="U1880" i="9"/>
  <c r="T1880" i="9" s="1"/>
  <c r="W415" i="6"/>
  <c r="AD415" i="6"/>
  <c r="O415" i="6"/>
  <c r="V415" i="6"/>
  <c r="U415" i="6"/>
  <c r="AL415" i="6"/>
  <c r="N415" i="6"/>
  <c r="W403" i="6"/>
  <c r="O403" i="6"/>
  <c r="AL403" i="6"/>
  <c r="AH403" i="6"/>
  <c r="AD403" i="6"/>
  <c r="V403" i="6"/>
  <c r="R403" i="6"/>
  <c r="N403" i="6"/>
  <c r="J273" i="10" s="1"/>
  <c r="U403" i="6"/>
  <c r="M403" i="6"/>
  <c r="U1040" i="9"/>
  <c r="T1040" i="9" s="1"/>
  <c r="U1837" i="9"/>
  <c r="T1837" i="9" s="1"/>
  <c r="U1039" i="9"/>
  <c r="T1039" i="9" s="1"/>
  <c r="U1041" i="9"/>
  <c r="T1041" i="9" s="1"/>
  <c r="AD374" i="6" s="1"/>
  <c r="U1038" i="9"/>
  <c r="T1038" i="9" s="1"/>
  <c r="W374" i="6" s="1"/>
  <c r="E356" i="6"/>
  <c r="AN356" i="6"/>
  <c r="X340" i="6"/>
  <c r="AA340" i="6"/>
  <c r="E328" i="6"/>
  <c r="AN328" i="6"/>
  <c r="AL475" i="6"/>
  <c r="AD473" i="6"/>
  <c r="AO448" i="6"/>
  <c r="U443" i="6"/>
  <c r="M443" i="6"/>
  <c r="W443" i="6"/>
  <c r="O443" i="6"/>
  <c r="AL443" i="6"/>
  <c r="AH443" i="6"/>
  <c r="AD443" i="6"/>
  <c r="V443" i="6"/>
  <c r="N443" i="6"/>
  <c r="U419" i="6"/>
  <c r="M419" i="6"/>
  <c r="W419" i="6"/>
  <c r="O419" i="6"/>
  <c r="AL419" i="6"/>
  <c r="AH419" i="6"/>
  <c r="AD419" i="6"/>
  <c r="V419" i="6"/>
  <c r="N419" i="6"/>
  <c r="AN411" i="6"/>
  <c r="Q401" i="6"/>
  <c r="S401" i="6"/>
  <c r="Y401" i="6" s="1"/>
  <c r="AT393" i="6"/>
  <c r="AS393" i="6"/>
  <c r="AO393" i="6"/>
  <c r="AP393" i="6" s="1"/>
  <c r="U376" i="6"/>
  <c r="M376" i="6"/>
  <c r="W376" i="6"/>
  <c r="O376" i="6"/>
  <c r="AL376" i="6"/>
  <c r="AH376" i="6"/>
  <c r="AD376" i="6"/>
  <c r="V376" i="6"/>
  <c r="N376" i="6"/>
  <c r="J270" i="10" s="1"/>
  <c r="S361" i="6"/>
  <c r="Y361" i="6" s="1"/>
  <c r="Q361" i="6"/>
  <c r="P361" i="6"/>
  <c r="AM361" i="6" s="1"/>
  <c r="S353" i="6"/>
  <c r="Q353" i="6"/>
  <c r="P353" i="6"/>
  <c r="X288" i="6"/>
  <c r="AA288" i="6"/>
  <c r="M505" i="6"/>
  <c r="V489" i="6"/>
  <c r="S481" i="6"/>
  <c r="Y481" i="6" s="1"/>
  <c r="AT481" i="6"/>
  <c r="AS481" i="6"/>
  <c r="AQ481" i="6"/>
  <c r="V447" i="6"/>
  <c r="U437" i="6"/>
  <c r="O429" i="6"/>
  <c r="U1799" i="9"/>
  <c r="T1799" i="9" s="1"/>
  <c r="U878" i="9"/>
  <c r="T878" i="9" s="1"/>
  <c r="U877" i="9"/>
  <c r="T877" i="9" s="1"/>
  <c r="AT266" i="6"/>
  <c r="AS266" i="6"/>
  <c r="AO266" i="6"/>
  <c r="AP266" i="6" s="1"/>
  <c r="AQ266" i="6"/>
  <c r="AQ235" i="6"/>
  <c r="AT235" i="6"/>
  <c r="AO235" i="6"/>
  <c r="AP235" i="6" s="1"/>
  <c r="AS235" i="6"/>
  <c r="AI10" i="6"/>
  <c r="AJ10" i="6"/>
  <c r="AI22" i="6"/>
  <c r="AJ22" i="6"/>
  <c r="AF182" i="6"/>
  <c r="AE182" i="6"/>
  <c r="I12" i="10"/>
  <c r="S250" i="6"/>
  <c r="Y250" i="6" s="1"/>
  <c r="Q250" i="6"/>
  <c r="AI297" i="6"/>
  <c r="AJ297" i="6"/>
  <c r="AF313" i="6"/>
  <c r="AE313" i="6"/>
  <c r="AJ130" i="6"/>
  <c r="AI130" i="6"/>
  <c r="AJ154" i="6"/>
  <c r="AI154" i="6"/>
  <c r="AJ166" i="6"/>
  <c r="AI166" i="6"/>
  <c r="AT420" i="6"/>
  <c r="AS420" i="6"/>
  <c r="AO420" i="6"/>
  <c r="AP420" i="6" s="1"/>
  <c r="AE183" i="6"/>
  <c r="AF183" i="6"/>
  <c r="AJ485" i="6"/>
  <c r="AI485" i="6"/>
  <c r="AI177" i="6"/>
  <c r="AJ177" i="6"/>
  <c r="P537" i="6"/>
  <c r="AM537" i="6" s="1"/>
  <c r="W539" i="6"/>
  <c r="O539" i="6"/>
  <c r="AL539" i="6"/>
  <c r="AH539" i="6"/>
  <c r="AD539" i="6"/>
  <c r="V539" i="6"/>
  <c r="R539" i="6"/>
  <c r="N539" i="6"/>
  <c r="U539" i="6"/>
  <c r="M539" i="6"/>
  <c r="R536" i="6"/>
  <c r="W531" i="6"/>
  <c r="O531" i="6"/>
  <c r="AL531" i="6"/>
  <c r="AH531" i="6"/>
  <c r="AD531" i="6"/>
  <c r="V531" i="6"/>
  <c r="R531" i="6"/>
  <c r="N531" i="6"/>
  <c r="U531" i="6"/>
  <c r="M531" i="6"/>
  <c r="AA529" i="6"/>
  <c r="R528" i="6"/>
  <c r="AO526" i="6"/>
  <c r="U524" i="6"/>
  <c r="M524" i="6"/>
  <c r="AL524" i="6"/>
  <c r="AH524" i="6"/>
  <c r="AD524" i="6"/>
  <c r="V524" i="6"/>
  <c r="N524" i="6"/>
  <c r="O524" i="6"/>
  <c r="W524" i="6"/>
  <c r="S510" i="6"/>
  <c r="Y510" i="6" s="1"/>
  <c r="Q510" i="6"/>
  <c r="U1415" i="9"/>
  <c r="T1415" i="9" s="1"/>
  <c r="U1418" i="9"/>
  <c r="T1418" i="9" s="1"/>
  <c r="U1416" i="9"/>
  <c r="T1416" i="9" s="1"/>
  <c r="U1417" i="9"/>
  <c r="T1417" i="9" s="1"/>
  <c r="AE479" i="6"/>
  <c r="AF479" i="6"/>
  <c r="E467" i="6"/>
  <c r="U1916" i="9"/>
  <c r="T1916" i="9" s="1"/>
  <c r="U1329" i="9"/>
  <c r="T1329" i="9" s="1"/>
  <c r="U1330" i="9"/>
  <c r="T1330" i="9" s="1"/>
  <c r="U1327" i="9"/>
  <c r="T1327" i="9" s="1"/>
  <c r="O467" i="6" s="1"/>
  <c r="U1328" i="9"/>
  <c r="T1328" i="9" s="1"/>
  <c r="AF525" i="6"/>
  <c r="AE525" i="6"/>
  <c r="Y525" i="6"/>
  <c r="X541" i="6"/>
  <c r="P533" i="6"/>
  <c r="W535" i="6"/>
  <c r="O535" i="6"/>
  <c r="AL535" i="6"/>
  <c r="AH535" i="6"/>
  <c r="AD535" i="6"/>
  <c r="V535" i="6"/>
  <c r="R535" i="6"/>
  <c r="N535" i="6"/>
  <c r="U535" i="6"/>
  <c r="M535" i="6"/>
  <c r="AF530" i="6"/>
  <c r="R524" i="6"/>
  <c r="O534" i="6"/>
  <c r="V534" i="6"/>
  <c r="M534" i="6"/>
  <c r="O522" i="6"/>
  <c r="AM482" i="6"/>
  <c r="E477" i="6"/>
  <c r="O477" i="6" s="1"/>
  <c r="M473" i="6"/>
  <c r="P470" i="6"/>
  <c r="AM470" i="6" s="1"/>
  <c r="E459" i="6"/>
  <c r="U1909" i="9"/>
  <c r="T1909" i="9" s="1"/>
  <c r="U1302" i="9"/>
  <c r="T1302" i="9" s="1"/>
  <c r="U1303" i="9"/>
  <c r="T1303" i="9" s="1"/>
  <c r="U1304" i="9"/>
  <c r="T1304" i="9" s="1"/>
  <c r="U1305" i="9"/>
  <c r="T1305" i="9" s="1"/>
  <c r="AL542" i="6"/>
  <c r="N542" i="6"/>
  <c r="U534" i="6"/>
  <c r="AH534" i="6"/>
  <c r="E499" i="6"/>
  <c r="U499" i="6" s="1"/>
  <c r="W487" i="6"/>
  <c r="O487" i="6"/>
  <c r="U487" i="6"/>
  <c r="M487" i="6"/>
  <c r="AL487" i="6"/>
  <c r="AD487" i="6"/>
  <c r="R487" i="6"/>
  <c r="AH487" i="6"/>
  <c r="N487" i="6"/>
  <c r="V487" i="6"/>
  <c r="U484" i="6"/>
  <c r="M484" i="6"/>
  <c r="AL484" i="6"/>
  <c r="AH484" i="6"/>
  <c r="AD484" i="6"/>
  <c r="V484" i="6"/>
  <c r="N484" i="6"/>
  <c r="W484" i="6"/>
  <c r="O484" i="6"/>
  <c r="U479" i="6"/>
  <c r="W478" i="6"/>
  <c r="AD478" i="6"/>
  <c r="AE478" i="6" s="1"/>
  <c r="O465" i="6"/>
  <c r="V453" i="6"/>
  <c r="AH453" i="6"/>
  <c r="AI453" i="6" s="1"/>
  <c r="W453" i="6"/>
  <c r="U453" i="6"/>
  <c r="X453" i="6" s="1"/>
  <c r="X384" i="6"/>
  <c r="AD542" i="6"/>
  <c r="AM538" i="6"/>
  <c r="AQ521" i="6"/>
  <c r="AE517" i="6"/>
  <c r="AN512" i="6"/>
  <c r="W507" i="6"/>
  <c r="O507" i="6"/>
  <c r="U507" i="6"/>
  <c r="X507" i="6" s="1"/>
  <c r="M507" i="6"/>
  <c r="AT507" i="6"/>
  <c r="V507" i="6"/>
  <c r="AD507" i="6"/>
  <c r="AE507" i="6" s="1"/>
  <c r="AH507" i="6"/>
  <c r="AI507" i="6" s="1"/>
  <c r="R507" i="6"/>
  <c r="AL507" i="6"/>
  <c r="N507" i="6"/>
  <c r="AQ507" i="6"/>
  <c r="AO502" i="6"/>
  <c r="U1374" i="9"/>
  <c r="T1374" i="9" s="1"/>
  <c r="U1930" i="9"/>
  <c r="T1930" i="9" s="1"/>
  <c r="AM480" i="6"/>
  <c r="O478" i="6"/>
  <c r="AF470" i="6"/>
  <c r="N463" i="6"/>
  <c r="U1317" i="9"/>
  <c r="T1317" i="9" s="1"/>
  <c r="W463" i="6"/>
  <c r="U1316" i="9"/>
  <c r="T1316" i="9" s="1"/>
  <c r="U1315" i="9"/>
  <c r="T1315" i="9" s="1"/>
  <c r="V463" i="6" s="1"/>
  <c r="AD463" i="6"/>
  <c r="O463" i="6"/>
  <c r="U1912" i="9"/>
  <c r="T1912" i="9" s="1"/>
  <c r="U1907" i="9"/>
  <c r="T1907" i="9" s="1"/>
  <c r="U1292" i="9"/>
  <c r="T1292" i="9" s="1"/>
  <c r="U1293" i="9"/>
  <c r="T1293" i="9" s="1"/>
  <c r="V455" i="6" s="1"/>
  <c r="U1291" i="9"/>
  <c r="T1291" i="9" s="1"/>
  <c r="AM397" i="6"/>
  <c r="AM357" i="6"/>
  <c r="O525" i="6"/>
  <c r="AH525" i="6"/>
  <c r="U1452" i="9"/>
  <c r="T1452" i="9" s="1"/>
  <c r="U1450" i="9"/>
  <c r="T1450" i="9" s="1"/>
  <c r="U1448" i="9"/>
  <c r="T1448" i="9" s="1"/>
  <c r="W511" i="6" s="1"/>
  <c r="U1449" i="9"/>
  <c r="T1449" i="9" s="1"/>
  <c r="U1954" i="9"/>
  <c r="T1954" i="9" s="1"/>
  <c r="U1451" i="9"/>
  <c r="T1451" i="9" s="1"/>
  <c r="U1406" i="9"/>
  <c r="T1406" i="9" s="1"/>
  <c r="U1405" i="9"/>
  <c r="T1405" i="9" s="1"/>
  <c r="U1940" i="9"/>
  <c r="T1940" i="9" s="1"/>
  <c r="U1407" i="9"/>
  <c r="T1407" i="9" s="1"/>
  <c r="AD486" i="6"/>
  <c r="AL476" i="6"/>
  <c r="AH476" i="6"/>
  <c r="AD476" i="6"/>
  <c r="V476" i="6"/>
  <c r="N476" i="6"/>
  <c r="M476" i="6"/>
  <c r="W476" i="6"/>
  <c r="U476" i="6"/>
  <c r="O476" i="6"/>
  <c r="R476" i="6"/>
  <c r="U1335" i="9"/>
  <c r="T1335" i="9" s="1"/>
  <c r="U1918" i="9"/>
  <c r="T1918" i="9" s="1"/>
  <c r="U1338" i="9"/>
  <c r="T1338" i="9" s="1"/>
  <c r="U1336" i="9"/>
  <c r="T1336" i="9" s="1"/>
  <c r="U1337" i="9"/>
  <c r="T1337" i="9" s="1"/>
  <c r="U465" i="6"/>
  <c r="AH457" i="6"/>
  <c r="M457" i="6"/>
  <c r="AL457" i="6"/>
  <c r="N457" i="6"/>
  <c r="AL452" i="6"/>
  <c r="AH452" i="6"/>
  <c r="AD452" i="6"/>
  <c r="V452" i="6"/>
  <c r="N452" i="6"/>
  <c r="M452" i="6"/>
  <c r="W452" i="6"/>
  <c r="U452" i="6"/>
  <c r="O452" i="6"/>
  <c r="R452" i="6"/>
  <c r="W450" i="6"/>
  <c r="O450" i="6"/>
  <c r="AL450" i="6"/>
  <c r="AH450" i="6"/>
  <c r="AD450" i="6"/>
  <c r="V450" i="6"/>
  <c r="R450" i="6"/>
  <c r="N450" i="6"/>
  <c r="U450" i="6"/>
  <c r="M450" i="6"/>
  <c r="U1269" i="9"/>
  <c r="T1269" i="9" s="1"/>
  <c r="U1268" i="9"/>
  <c r="T1268" i="9" s="1"/>
  <c r="U1265" i="9"/>
  <c r="T1265" i="9" s="1"/>
  <c r="U1267" i="9"/>
  <c r="T1267" i="9" s="1"/>
  <c r="AH445" i="6"/>
  <c r="U1266" i="9"/>
  <c r="T1266" i="9" s="1"/>
  <c r="E445" i="6"/>
  <c r="W445" i="6"/>
  <c r="U1899" i="9"/>
  <c r="T1899" i="9" s="1"/>
  <c r="W442" i="6"/>
  <c r="O442" i="6"/>
  <c r="AL442" i="6"/>
  <c r="AH442" i="6"/>
  <c r="AD442" i="6"/>
  <c r="V442" i="6"/>
  <c r="R442" i="6"/>
  <c r="N442" i="6"/>
  <c r="U442" i="6"/>
  <c r="M442" i="6"/>
  <c r="U1254" i="9"/>
  <c r="T1254" i="9" s="1"/>
  <c r="U1253" i="9"/>
  <c r="T1253" i="9" s="1"/>
  <c r="U1255" i="9"/>
  <c r="T1255" i="9" s="1"/>
  <c r="W441" i="6"/>
  <c r="E441" i="6"/>
  <c r="AD441" i="6" s="1"/>
  <c r="O441" i="6"/>
  <c r="U1896" i="9"/>
  <c r="T1896" i="9" s="1"/>
  <c r="AL402" i="6"/>
  <c r="U1124" i="9"/>
  <c r="T1124" i="9" s="1"/>
  <c r="U1123" i="9"/>
  <c r="T1123" i="9" s="1"/>
  <c r="W402" i="6" s="1"/>
  <c r="AH402" i="6"/>
  <c r="N402" i="6"/>
  <c r="J272" i="10" s="1"/>
  <c r="AD402" i="6"/>
  <c r="U402" i="6"/>
  <c r="U1112" i="9"/>
  <c r="T1112" i="9" s="1"/>
  <c r="U1111" i="9"/>
  <c r="T1111" i="9" s="1"/>
  <c r="U1110" i="9"/>
  <c r="T1110" i="9" s="1"/>
  <c r="N398" i="6"/>
  <c r="J179" i="10" s="1"/>
  <c r="U1855" i="9"/>
  <c r="T1855" i="9" s="1"/>
  <c r="U398" i="6"/>
  <c r="W395" i="6"/>
  <c r="O395" i="6"/>
  <c r="AL395" i="6"/>
  <c r="AH395" i="6"/>
  <c r="AD395" i="6"/>
  <c r="V395" i="6"/>
  <c r="R395" i="6"/>
  <c r="N395" i="6"/>
  <c r="J153" i="10" s="1"/>
  <c r="U395" i="6"/>
  <c r="M395" i="6"/>
  <c r="U1096" i="9"/>
  <c r="T1096" i="9" s="1"/>
  <c r="U1095" i="9"/>
  <c r="T1095" i="9" s="1"/>
  <c r="U1094" i="9"/>
  <c r="T1094" i="9" s="1"/>
  <c r="U1093" i="9"/>
  <c r="T1093" i="9" s="1"/>
  <c r="O394" i="6" s="1"/>
  <c r="U1092" i="9"/>
  <c r="T1092" i="9" s="1"/>
  <c r="AL394" i="6" s="1"/>
  <c r="U1851" i="9"/>
  <c r="T1851" i="9" s="1"/>
  <c r="U394" i="6" s="1"/>
  <c r="W391" i="6"/>
  <c r="O391" i="6"/>
  <c r="AL391" i="6"/>
  <c r="AH391" i="6"/>
  <c r="AI391" i="6" s="1"/>
  <c r="AD391" i="6"/>
  <c r="AE391" i="6" s="1"/>
  <c r="V391" i="6"/>
  <c r="R391" i="6"/>
  <c r="N391" i="6"/>
  <c r="U391" i="6"/>
  <c r="X391" i="6" s="1"/>
  <c r="M391" i="6"/>
  <c r="AS391" i="6"/>
  <c r="M384" i="6"/>
  <c r="AH384" i="6"/>
  <c r="W384" i="6"/>
  <c r="AD384" i="6"/>
  <c r="R376" i="6"/>
  <c r="AL355" i="6"/>
  <c r="AH355" i="6"/>
  <c r="AD355" i="6"/>
  <c r="V355" i="6"/>
  <c r="R355" i="6"/>
  <c r="N355" i="6"/>
  <c r="J207" i="10" s="1"/>
  <c r="U355" i="6"/>
  <c r="M355" i="6"/>
  <c r="O355" i="6"/>
  <c r="W355" i="6"/>
  <c r="O352" i="6"/>
  <c r="V352" i="6"/>
  <c r="U352" i="6"/>
  <c r="AL352" i="6"/>
  <c r="N352" i="6"/>
  <c r="J42" i="10" s="1"/>
  <c r="M352" i="6"/>
  <c r="AH352" i="6"/>
  <c r="W352" i="6"/>
  <c r="AD352" i="6"/>
  <c r="AL339" i="6"/>
  <c r="AH339" i="6"/>
  <c r="AD339" i="6"/>
  <c r="V339" i="6"/>
  <c r="R339" i="6"/>
  <c r="N339" i="6"/>
  <c r="J123" i="10" s="1"/>
  <c r="U339" i="6"/>
  <c r="M339" i="6"/>
  <c r="O339" i="6"/>
  <c r="W339" i="6"/>
  <c r="S514" i="6"/>
  <c r="Y514" i="6" s="1"/>
  <c r="Q514" i="6"/>
  <c r="N475" i="6"/>
  <c r="Q458" i="6"/>
  <c r="S458" i="6"/>
  <c r="Y458" i="6" s="1"/>
  <c r="N453" i="6"/>
  <c r="AO401" i="6"/>
  <c r="V384" i="6"/>
  <c r="AO349" i="6"/>
  <c r="E322" i="6"/>
  <c r="U300" i="6"/>
  <c r="M300" i="6"/>
  <c r="AL300" i="6"/>
  <c r="AH300" i="6"/>
  <c r="AD300" i="6"/>
  <c r="O300" i="6"/>
  <c r="N300" i="6"/>
  <c r="J172" i="10" s="1"/>
  <c r="W300" i="6"/>
  <c r="V300" i="6"/>
  <c r="R300" i="6"/>
  <c r="U292" i="6"/>
  <c r="X292" i="6" s="1"/>
  <c r="M292" i="6"/>
  <c r="AL292" i="6"/>
  <c r="AH292" i="6"/>
  <c r="AI292" i="6" s="1"/>
  <c r="AD292" i="6"/>
  <c r="AE292" i="6" s="1"/>
  <c r="O292" i="6"/>
  <c r="N292" i="6"/>
  <c r="W292" i="6"/>
  <c r="V292" i="6"/>
  <c r="R292" i="6"/>
  <c r="U505" i="6"/>
  <c r="O489" i="6"/>
  <c r="AL489" i="6"/>
  <c r="AL447" i="6"/>
  <c r="N437" i="6"/>
  <c r="W437" i="6"/>
  <c r="M429" i="6"/>
  <c r="V421" i="6"/>
  <c r="AH413" i="6"/>
  <c r="AT333" i="6"/>
  <c r="AS333" i="6"/>
  <c r="AO333" i="6"/>
  <c r="AP333" i="6" s="1"/>
  <c r="AQ333" i="6"/>
  <c r="AL479" i="6"/>
  <c r="E398" i="6"/>
  <c r="V398" i="6" s="1"/>
  <c r="Q397" i="6"/>
  <c r="S397" i="6"/>
  <c r="Y397" i="6" s="1"/>
  <c r="AO270" i="6"/>
  <c r="X180" i="6"/>
  <c r="AA180" i="6"/>
  <c r="S254" i="6"/>
  <c r="Q254" i="6"/>
  <c r="P254" i="6"/>
  <c r="AI311" i="6"/>
  <c r="AJ311" i="6"/>
  <c r="AJ145" i="6"/>
  <c r="AI145" i="6"/>
  <c r="AJ198" i="6"/>
  <c r="AI198" i="6"/>
  <c r="AI82" i="6"/>
  <c r="AJ82" i="6"/>
  <c r="AI102" i="6"/>
  <c r="AJ102" i="6"/>
  <c r="AI110" i="6"/>
  <c r="AJ110" i="6"/>
  <c r="AI194" i="6"/>
  <c r="AJ194" i="6"/>
  <c r="S297" i="6"/>
  <c r="P297" i="6"/>
  <c r="AF444" i="6"/>
  <c r="AE444" i="6"/>
  <c r="AF288" i="6"/>
  <c r="AE288" i="6"/>
  <c r="AF280" i="6"/>
  <c r="AE280" i="6"/>
  <c r="W273" i="6"/>
  <c r="O273" i="6"/>
  <c r="AL273" i="6"/>
  <c r="AH273" i="6"/>
  <c r="AI273" i="6" s="1"/>
  <c r="AD273" i="6"/>
  <c r="AE273" i="6" s="1"/>
  <c r="V273" i="6"/>
  <c r="N273" i="6"/>
  <c r="U273" i="6"/>
  <c r="X273" i="6" s="1"/>
  <c r="M273" i="6"/>
  <c r="W257" i="6"/>
  <c r="O257" i="6"/>
  <c r="AL257" i="6"/>
  <c r="AH257" i="6"/>
  <c r="AD257" i="6"/>
  <c r="V257" i="6"/>
  <c r="N257" i="6"/>
  <c r="J220" i="10" s="1"/>
  <c r="U257" i="6"/>
  <c r="M257" i="6"/>
  <c r="S365" i="6"/>
  <c r="Y365" i="6" s="1"/>
  <c r="Q365" i="6"/>
  <c r="U364" i="6"/>
  <c r="M364" i="6"/>
  <c r="W364" i="6"/>
  <c r="O364" i="6"/>
  <c r="AL364" i="6"/>
  <c r="AH364" i="6"/>
  <c r="AI364" i="6" s="1"/>
  <c r="AD364" i="6"/>
  <c r="AE364" i="6" s="1"/>
  <c r="V364" i="6"/>
  <c r="N364" i="6"/>
  <c r="J405" i="10" s="1"/>
  <c r="AO337" i="6"/>
  <c r="R294" i="6"/>
  <c r="R278" i="6"/>
  <c r="AT273" i="6"/>
  <c r="AS273" i="6"/>
  <c r="R272" i="6"/>
  <c r="S258" i="6"/>
  <c r="Y258" i="6" s="1"/>
  <c r="Q258" i="6"/>
  <c r="R256" i="6"/>
  <c r="AL221" i="6"/>
  <c r="AH221" i="6"/>
  <c r="AD221" i="6"/>
  <c r="V221" i="6"/>
  <c r="N221" i="6"/>
  <c r="J111" i="10" s="1"/>
  <c r="U221" i="6"/>
  <c r="M221" i="6"/>
  <c r="W221" i="6"/>
  <c r="O221" i="6"/>
  <c r="AN188" i="6"/>
  <c r="E188" i="6"/>
  <c r="U368" i="6"/>
  <c r="M368" i="6"/>
  <c r="W368" i="6"/>
  <c r="O368" i="6"/>
  <c r="AL368" i="6"/>
  <c r="AH368" i="6"/>
  <c r="AD368" i="6"/>
  <c r="V368" i="6"/>
  <c r="N368" i="6"/>
  <c r="J289" i="10" s="1"/>
  <c r="AO345" i="6"/>
  <c r="AF289" i="6"/>
  <c r="R247" i="6"/>
  <c r="R232" i="6"/>
  <c r="AL229" i="6"/>
  <c r="AH229" i="6"/>
  <c r="AD229" i="6"/>
  <c r="V229" i="6"/>
  <c r="N229" i="6"/>
  <c r="J112" i="10" s="1"/>
  <c r="U229" i="6"/>
  <c r="M229" i="6"/>
  <c r="W229" i="6"/>
  <c r="O229" i="6"/>
  <c r="R220" i="6"/>
  <c r="AL217" i="6"/>
  <c r="AH217" i="6"/>
  <c r="AD217" i="6"/>
  <c r="V217" i="6"/>
  <c r="N217" i="6"/>
  <c r="J78" i="10" s="1"/>
  <c r="U217" i="6"/>
  <c r="M217" i="6"/>
  <c r="W217" i="6"/>
  <c r="O217" i="6"/>
  <c r="AL205" i="6"/>
  <c r="AH205" i="6"/>
  <c r="AD205" i="6"/>
  <c r="V205" i="6"/>
  <c r="N205" i="6"/>
  <c r="J234" i="10" s="1"/>
  <c r="U205" i="6"/>
  <c r="M205" i="6"/>
  <c r="W205" i="6"/>
  <c r="O205" i="6"/>
  <c r="AE180" i="6"/>
  <c r="AF180" i="6"/>
  <c r="AL168" i="6"/>
  <c r="AH168" i="6"/>
  <c r="AD168" i="6"/>
  <c r="V168" i="6"/>
  <c r="R168" i="6"/>
  <c r="N168" i="6"/>
  <c r="J105" i="10" s="1"/>
  <c r="U168" i="6"/>
  <c r="M168" i="6"/>
  <c r="W168" i="6"/>
  <c r="O168" i="6"/>
  <c r="AL156" i="6"/>
  <c r="AH156" i="6"/>
  <c r="AD156" i="6"/>
  <c r="V156" i="6"/>
  <c r="N156" i="6"/>
  <c r="J159" i="10" s="1"/>
  <c r="U156" i="6"/>
  <c r="M156" i="6"/>
  <c r="W156" i="6"/>
  <c r="O156" i="6"/>
  <c r="AT153" i="6"/>
  <c r="AS153" i="6"/>
  <c r="AL152" i="6"/>
  <c r="AH152" i="6"/>
  <c r="AI152" i="6" s="1"/>
  <c r="AD152" i="6"/>
  <c r="AE152" i="6" s="1"/>
  <c r="V152" i="6"/>
  <c r="N152" i="6"/>
  <c r="U152" i="6"/>
  <c r="X152" i="6" s="1"/>
  <c r="M152" i="6"/>
  <c r="W152" i="6"/>
  <c r="O152" i="6"/>
  <c r="AL136" i="6"/>
  <c r="AH136" i="6"/>
  <c r="AD136" i="6"/>
  <c r="V136" i="6"/>
  <c r="R136" i="6"/>
  <c r="N136" i="6"/>
  <c r="J35" i="10" s="1"/>
  <c r="U136" i="6"/>
  <c r="M136" i="6"/>
  <c r="W136" i="6"/>
  <c r="O136" i="6"/>
  <c r="AL120" i="6"/>
  <c r="AH120" i="6"/>
  <c r="AD120" i="6"/>
  <c r="V120" i="6"/>
  <c r="R120" i="6"/>
  <c r="N120" i="6"/>
  <c r="U120" i="6"/>
  <c r="M120" i="6"/>
  <c r="W120" i="6"/>
  <c r="O120" i="6"/>
  <c r="AL92" i="6"/>
  <c r="AH92" i="6"/>
  <c r="AD92" i="6"/>
  <c r="V92" i="6"/>
  <c r="N92" i="6"/>
  <c r="J218" i="10" s="1"/>
  <c r="U92" i="6"/>
  <c r="M92" i="6"/>
  <c r="W92" i="6"/>
  <c r="O92" i="6"/>
  <c r="R342" i="6"/>
  <c r="AL301" i="6"/>
  <c r="AH301" i="6"/>
  <c r="AD301" i="6"/>
  <c r="V301" i="6"/>
  <c r="N301" i="6"/>
  <c r="J121" i="10" s="1"/>
  <c r="O301" i="6"/>
  <c r="M301" i="6"/>
  <c r="W301" i="6"/>
  <c r="U301" i="6"/>
  <c r="AM289" i="6"/>
  <c r="AT265" i="6"/>
  <c r="AS265" i="6"/>
  <c r="R259" i="6"/>
  <c r="AN236" i="6"/>
  <c r="AO234" i="6"/>
  <c r="AL233" i="6"/>
  <c r="AH233" i="6"/>
  <c r="AD233" i="6"/>
  <c r="V233" i="6"/>
  <c r="N233" i="6"/>
  <c r="J199" i="10" s="1"/>
  <c r="U233" i="6"/>
  <c r="M233" i="6"/>
  <c r="W233" i="6"/>
  <c r="O233" i="6"/>
  <c r="AQ227" i="6"/>
  <c r="AT227" i="6"/>
  <c r="AO227" i="6"/>
  <c r="AP227" i="6" s="1"/>
  <c r="AS227" i="6"/>
  <c r="AE223" i="6"/>
  <c r="R204" i="6"/>
  <c r="W73" i="6"/>
  <c r="O73" i="6"/>
  <c r="AL73" i="6"/>
  <c r="AH73" i="6"/>
  <c r="AI73" i="6" s="1"/>
  <c r="AD73" i="6"/>
  <c r="AE73" i="6" s="1"/>
  <c r="V73" i="6"/>
  <c r="N73" i="6"/>
  <c r="U73" i="6"/>
  <c r="X73" i="6" s="1"/>
  <c r="M73" i="6"/>
  <c r="W57" i="6"/>
  <c r="O57" i="6"/>
  <c r="AL57" i="6"/>
  <c r="AH57" i="6"/>
  <c r="AD57" i="6"/>
  <c r="V57" i="6"/>
  <c r="N57" i="6"/>
  <c r="J187" i="10" s="1"/>
  <c r="U57" i="6"/>
  <c r="M57" i="6"/>
  <c r="W33" i="6"/>
  <c r="O33" i="6"/>
  <c r="AL33" i="6"/>
  <c r="AH33" i="6"/>
  <c r="AD33" i="6"/>
  <c r="V33" i="6"/>
  <c r="N33" i="6"/>
  <c r="J76" i="10" s="1"/>
  <c r="U33" i="6"/>
  <c r="M33" i="6"/>
  <c r="W17" i="6"/>
  <c r="O17" i="6"/>
  <c r="AL17" i="6"/>
  <c r="AH17" i="6"/>
  <c r="AD17" i="6"/>
  <c r="V17" i="6"/>
  <c r="N17" i="6"/>
  <c r="J354" i="10" s="1"/>
  <c r="U17" i="6"/>
  <c r="M17" i="6"/>
  <c r="W13" i="6"/>
  <c r="O13" i="6"/>
  <c r="AL13" i="6"/>
  <c r="AH13" i="6"/>
  <c r="AI13" i="6" s="1"/>
  <c r="AD13" i="6"/>
  <c r="AE13" i="6" s="1"/>
  <c r="V13" i="6"/>
  <c r="N13" i="6"/>
  <c r="U13" i="6"/>
  <c r="X13" i="6" s="1"/>
  <c r="M13" i="6"/>
  <c r="U12" i="9"/>
  <c r="T12" i="9" s="1"/>
  <c r="U44" i="9"/>
  <c r="T44" i="9" s="1"/>
  <c r="U92" i="9"/>
  <c r="T92" i="9" s="1"/>
  <c r="U101" i="9"/>
  <c r="T101" i="9" s="1"/>
  <c r="U165" i="9"/>
  <c r="T165" i="9" s="1"/>
  <c r="U199" i="9"/>
  <c r="T199" i="9" s="1"/>
  <c r="U64" i="9"/>
  <c r="T64" i="9" s="1"/>
  <c r="U128" i="9"/>
  <c r="T128" i="9" s="1"/>
  <c r="U41" i="9"/>
  <c r="T41" i="9" s="1"/>
  <c r="U683" i="9"/>
  <c r="T683" i="9" s="1"/>
  <c r="U715" i="9"/>
  <c r="T715" i="9" s="1"/>
  <c r="U731" i="9"/>
  <c r="T731" i="9" s="1"/>
  <c r="U859" i="9"/>
  <c r="T859" i="9" s="1"/>
  <c r="U1083" i="9"/>
  <c r="T1083" i="9" s="1"/>
  <c r="U1467" i="9"/>
  <c r="T1467" i="9" s="1"/>
  <c r="U519" i="6" s="1"/>
  <c r="U1483" i="9"/>
  <c r="T1483" i="9" s="1"/>
  <c r="U1739" i="9"/>
  <c r="T1739" i="9" s="1"/>
  <c r="U732" i="9"/>
  <c r="T732" i="9" s="1"/>
  <c r="U796" i="9"/>
  <c r="T796" i="9" s="1"/>
  <c r="S305" i="6"/>
  <c r="U369" i="6"/>
  <c r="M369" i="6"/>
  <c r="U1084" i="9"/>
  <c r="T1084" i="9" s="1"/>
  <c r="U346" i="9"/>
  <c r="T346" i="9" s="1"/>
  <c r="U442" i="9"/>
  <c r="T442" i="9" s="1"/>
  <c r="U458" i="9"/>
  <c r="T458" i="9" s="1"/>
  <c r="U474" i="9"/>
  <c r="T474" i="9" s="1"/>
  <c r="AH186" i="6"/>
  <c r="M186" i="6"/>
  <c r="U618" i="9"/>
  <c r="T618" i="9" s="1"/>
  <c r="U682" i="9"/>
  <c r="T682" i="9" s="1"/>
  <c r="U698" i="9"/>
  <c r="T698" i="9" s="1"/>
  <c r="U714" i="9"/>
  <c r="T714" i="9" s="1"/>
  <c r="U730" i="9"/>
  <c r="T730" i="9" s="1"/>
  <c r="U762" i="9"/>
  <c r="T762" i="9" s="1"/>
  <c r="U842" i="9"/>
  <c r="T842" i="9" s="1"/>
  <c r="U858" i="9"/>
  <c r="T858" i="9" s="1"/>
  <c r="U373" i="6"/>
  <c r="M373" i="6"/>
  <c r="U1481" i="9"/>
  <c r="T1481" i="9" s="1"/>
  <c r="O523" i="6" s="1"/>
  <c r="U1561" i="9"/>
  <c r="T1561" i="9" s="1"/>
  <c r="U1657" i="9"/>
  <c r="T1657" i="9" s="1"/>
  <c r="U1833" i="9"/>
  <c r="T1833" i="9" s="1"/>
  <c r="U445" i="9"/>
  <c r="T445" i="9" s="1"/>
  <c r="U621" i="9"/>
  <c r="T621" i="9" s="1"/>
  <c r="U653" i="9"/>
  <c r="T653" i="9" s="1"/>
  <c r="AH243" i="6"/>
  <c r="M243" i="6"/>
  <c r="U685" i="9"/>
  <c r="T685" i="9" s="1"/>
  <c r="U733" i="9"/>
  <c r="T733" i="9" s="1"/>
  <c r="S289" i="6"/>
  <c r="Y289" i="6" s="1"/>
  <c r="U797" i="9"/>
  <c r="T797" i="9" s="1"/>
  <c r="U941" i="9"/>
  <c r="T941" i="9" s="1"/>
  <c r="U1085" i="9"/>
  <c r="T1085" i="9" s="1"/>
  <c r="U1133" i="9"/>
  <c r="T1133" i="9" s="1"/>
  <c r="U1964" i="9"/>
  <c r="T1964" i="9" s="1"/>
  <c r="U1552" i="9"/>
  <c r="T1552" i="9" s="1"/>
  <c r="U1584" i="9"/>
  <c r="T1584" i="9" s="1"/>
  <c r="U1600" i="9"/>
  <c r="T1600" i="9" s="1"/>
  <c r="U1736" i="9"/>
  <c r="T1736" i="9" s="1"/>
  <c r="U1744" i="9"/>
  <c r="T1744" i="9" s="1"/>
  <c r="U1768" i="9"/>
  <c r="T1768" i="9" s="1"/>
  <c r="U1776" i="9"/>
  <c r="T1776" i="9" s="1"/>
  <c r="U1840" i="9"/>
  <c r="T1840" i="9" s="1"/>
  <c r="U1848" i="9"/>
  <c r="T1848" i="9" s="1"/>
  <c r="M513" i="6"/>
  <c r="AD513" i="6"/>
  <c r="W501" i="6"/>
  <c r="V501" i="6"/>
  <c r="O493" i="6"/>
  <c r="N493" i="6"/>
  <c r="AL493" i="6"/>
  <c r="M485" i="6"/>
  <c r="AD485" i="6"/>
  <c r="O462" i="6"/>
  <c r="W462" i="6"/>
  <c r="S456" i="6"/>
  <c r="Y456" i="6" s="1"/>
  <c r="Z456" i="6" s="1"/>
  <c r="AH451" i="6"/>
  <c r="M451" i="6"/>
  <c r="U444" i="6"/>
  <c r="AH444" i="6"/>
  <c r="M436" i="6"/>
  <c r="AD436" i="6"/>
  <c r="M428" i="6"/>
  <c r="AD428" i="6"/>
  <c r="W420" i="6"/>
  <c r="V420" i="6"/>
  <c r="W412" i="6"/>
  <c r="V412" i="6"/>
  <c r="E390" i="6"/>
  <c r="M389" i="6"/>
  <c r="AD389" i="6"/>
  <c r="E378" i="6"/>
  <c r="M377" i="6"/>
  <c r="AD377" i="6"/>
  <c r="AF357" i="6"/>
  <c r="W346" i="6"/>
  <c r="O346" i="6"/>
  <c r="U346" i="6"/>
  <c r="M346" i="6"/>
  <c r="AH346" i="6"/>
  <c r="N346" i="6"/>
  <c r="J303" i="10" s="1"/>
  <c r="V346" i="6"/>
  <c r="AL346" i="6"/>
  <c r="AD346" i="6"/>
  <c r="R346" i="6"/>
  <c r="AD344" i="6"/>
  <c r="W344" i="6"/>
  <c r="V340" i="6"/>
  <c r="O340" i="6"/>
  <c r="N324" i="6"/>
  <c r="J40" i="10" s="1"/>
  <c r="AL324" i="6"/>
  <c r="U324" i="6"/>
  <c r="AJ313" i="6"/>
  <c r="N305" i="6"/>
  <c r="J342" i="10" s="1"/>
  <c r="AL305" i="6"/>
  <c r="V288" i="6"/>
  <c r="P279" i="6"/>
  <c r="AM279" i="6" s="1"/>
  <c r="V274" i="6"/>
  <c r="O274" i="6"/>
  <c r="E272" i="6"/>
  <c r="AH272" i="6" s="1"/>
  <c r="AI270" i="6"/>
  <c r="AD258" i="6"/>
  <c r="W258" i="6"/>
  <c r="AJ254" i="6"/>
  <c r="V250" i="6"/>
  <c r="O250" i="6"/>
  <c r="E248" i="6"/>
  <c r="AD235" i="6"/>
  <c r="AN215" i="6"/>
  <c r="O186" i="6"/>
  <c r="P157" i="6"/>
  <c r="AM157" i="6" s="1"/>
  <c r="AM109" i="6"/>
  <c r="Z414" i="3"/>
  <c r="Z410" i="3"/>
  <c r="Z406" i="3"/>
  <c r="Z402" i="3"/>
  <c r="Z398" i="3"/>
  <c r="Z394" i="3"/>
  <c r="Z394" i="13" s="1"/>
  <c r="Z390" i="3"/>
  <c r="Z386" i="3"/>
  <c r="Z382" i="3"/>
  <c r="Z378" i="3"/>
  <c r="Z370" i="3"/>
  <c r="Z366" i="3"/>
  <c r="Z362" i="3"/>
  <c r="Z362" i="13" s="1"/>
  <c r="Z358" i="3"/>
  <c r="Z354" i="3"/>
  <c r="Z350" i="3"/>
  <c r="Z346" i="3"/>
  <c r="Z342" i="3"/>
  <c r="Z338" i="3"/>
  <c r="Z334" i="3"/>
  <c r="Z330" i="3"/>
  <c r="Z330" i="13" s="1"/>
  <c r="Z326" i="3"/>
  <c r="Z322" i="3"/>
  <c r="Z318" i="3"/>
  <c r="Z314" i="3"/>
  <c r="Z310" i="3"/>
  <c r="Z306" i="3"/>
  <c r="Z302" i="3"/>
  <c r="Z298" i="3"/>
  <c r="Z298" i="13" s="1"/>
  <c r="Z294" i="3"/>
  <c r="Z290" i="3"/>
  <c r="Z286" i="3"/>
  <c r="Z282" i="3"/>
  <c r="Z278" i="3"/>
  <c r="Z274" i="3"/>
  <c r="Z270" i="3"/>
  <c r="Z266" i="3"/>
  <c r="Z266" i="13" s="1"/>
  <c r="Z262" i="3"/>
  <c r="Z258" i="3"/>
  <c r="Z250" i="3"/>
  <c r="Z214" i="3"/>
  <c r="Z206" i="3"/>
  <c r="Z198" i="3"/>
  <c r="Z190" i="3"/>
  <c r="Z182" i="3"/>
  <c r="M281" i="6"/>
  <c r="M226" i="6"/>
  <c r="AD226" i="6"/>
  <c r="W226" i="6"/>
  <c r="V222" i="6"/>
  <c r="O222" i="6"/>
  <c r="U214" i="6"/>
  <c r="AH214" i="6"/>
  <c r="N198" i="6"/>
  <c r="J65" i="10" s="1"/>
  <c r="AL198" i="6"/>
  <c r="U185" i="6"/>
  <c r="V185" i="6"/>
  <c r="N177" i="6"/>
  <c r="AL177" i="6"/>
  <c r="U170" i="6"/>
  <c r="AH170" i="6"/>
  <c r="U165" i="6"/>
  <c r="AH165" i="6"/>
  <c r="N151" i="6"/>
  <c r="AH151" i="6"/>
  <c r="AI151" i="6" s="1"/>
  <c r="W151" i="6"/>
  <c r="M150" i="6"/>
  <c r="V150" i="6"/>
  <c r="O150" i="6"/>
  <c r="N145" i="6"/>
  <c r="J359" i="10" s="1"/>
  <c r="AL145" i="6"/>
  <c r="U141" i="6"/>
  <c r="AH141" i="6"/>
  <c r="M138" i="6"/>
  <c r="AD138" i="6"/>
  <c r="W138" i="6"/>
  <c r="M133" i="6"/>
  <c r="AD133" i="6"/>
  <c r="W133" i="6"/>
  <c r="U125" i="6"/>
  <c r="AH125" i="6"/>
  <c r="U114" i="6"/>
  <c r="AH114" i="6"/>
  <c r="M105" i="6"/>
  <c r="AD105" i="6"/>
  <c r="W105" i="6"/>
  <c r="M94" i="6"/>
  <c r="AD94" i="6"/>
  <c r="W94" i="6"/>
  <c r="M89" i="6"/>
  <c r="AD89" i="6"/>
  <c r="W89" i="6"/>
  <c r="V85" i="6"/>
  <c r="O85" i="6"/>
  <c r="M81" i="6"/>
  <c r="AD81" i="6"/>
  <c r="W81" i="6"/>
  <c r="V70" i="6"/>
  <c r="O70" i="6"/>
  <c r="M66" i="6"/>
  <c r="AD66" i="6"/>
  <c r="W66" i="6"/>
  <c r="V54" i="6"/>
  <c r="O54" i="6"/>
  <c r="E32" i="6"/>
  <c r="AH32" i="6" s="1"/>
  <c r="U26" i="6"/>
  <c r="AH26" i="6"/>
  <c r="E15" i="6"/>
  <c r="M15" i="6" s="1"/>
  <c r="E267" i="6"/>
  <c r="V218" i="6"/>
  <c r="O218" i="6"/>
  <c r="W183" i="6"/>
  <c r="U183" i="6"/>
  <c r="U169" i="6"/>
  <c r="AH169" i="6"/>
  <c r="E151" i="6"/>
  <c r="M149" i="6"/>
  <c r="AD149" i="6"/>
  <c r="W149" i="6"/>
  <c r="N137" i="6"/>
  <c r="J50" i="10" s="1"/>
  <c r="AL137" i="6"/>
  <c r="M118" i="6"/>
  <c r="AD118" i="6"/>
  <c r="W118" i="6"/>
  <c r="M113" i="6"/>
  <c r="AD113" i="6"/>
  <c r="W113" i="6"/>
  <c r="N110" i="6"/>
  <c r="J100" i="10" s="1"/>
  <c r="AL110" i="6"/>
  <c r="E99" i="6"/>
  <c r="AD99" i="6" s="1"/>
  <c r="N93" i="6"/>
  <c r="J310" i="10" s="1"/>
  <c r="AL93" i="6"/>
  <c r="E64" i="6"/>
  <c r="W64" i="6" s="1"/>
  <c r="M58" i="6"/>
  <c r="AD58" i="6"/>
  <c r="W58" i="6"/>
  <c r="E48" i="6"/>
  <c r="E36" i="6"/>
  <c r="AD36" i="6" s="1"/>
  <c r="U30" i="6"/>
  <c r="AH30" i="6"/>
  <c r="V14" i="6"/>
  <c r="O14" i="6"/>
  <c r="Z167" i="3"/>
  <c r="Z368" i="13"/>
  <c r="Z316" i="13"/>
  <c r="Z296" i="13"/>
  <c r="Z276" i="13"/>
  <c r="Z264" i="13"/>
  <c r="H256" i="13"/>
  <c r="Z240" i="13"/>
  <c r="H228" i="13"/>
  <c r="H220" i="13"/>
  <c r="Z204" i="13"/>
  <c r="H180" i="13"/>
  <c r="H164" i="13"/>
  <c r="Z144" i="13"/>
  <c r="H80" i="13"/>
  <c r="H44" i="13"/>
  <c r="H40" i="13"/>
  <c r="Z29" i="3"/>
  <c r="Z17" i="3"/>
  <c r="Z395" i="13"/>
  <c r="Z379" i="13"/>
  <c r="Z367" i="13"/>
  <c r="H363" i="13"/>
  <c r="H315" i="13"/>
  <c r="H311" i="13"/>
  <c r="Z303" i="13"/>
  <c r="Z247" i="13"/>
  <c r="H243" i="13"/>
  <c r="H67" i="13"/>
  <c r="H39" i="13"/>
  <c r="H27" i="13"/>
  <c r="AL290" i="6"/>
  <c r="N234" i="6"/>
  <c r="J200" i="10" s="1"/>
  <c r="AL234" i="6"/>
  <c r="M202" i="6"/>
  <c r="AD202" i="6"/>
  <c r="W202" i="6"/>
  <c r="N194" i="6"/>
  <c r="J315" i="10" s="1"/>
  <c r="AL194" i="6"/>
  <c r="O193" i="6"/>
  <c r="N193" i="6"/>
  <c r="J267" i="10" s="1"/>
  <c r="AL193" i="6"/>
  <c r="AL191" i="6"/>
  <c r="O191" i="6"/>
  <c r="W189" i="6"/>
  <c r="N189" i="6"/>
  <c r="J36" i="10" s="1"/>
  <c r="AL189" i="6"/>
  <c r="S181" i="6"/>
  <c r="Y181" i="6" s="1"/>
  <c r="Z181" i="6" s="1"/>
  <c r="V174" i="6"/>
  <c r="O174" i="6"/>
  <c r="U162" i="6"/>
  <c r="AH162" i="6"/>
  <c r="AT152" i="6"/>
  <c r="E131" i="6"/>
  <c r="N130" i="6"/>
  <c r="J8" i="10" s="1"/>
  <c r="AL130" i="6"/>
  <c r="U122" i="6"/>
  <c r="AH122" i="6"/>
  <c r="U117" i="6"/>
  <c r="AH117" i="6"/>
  <c r="AO108" i="6"/>
  <c r="AP108" i="6" s="1"/>
  <c r="S101" i="6"/>
  <c r="Y101" i="6" s="1"/>
  <c r="Z101" i="6" s="1"/>
  <c r="AL95" i="6"/>
  <c r="M95" i="6"/>
  <c r="M78" i="6"/>
  <c r="AD78" i="6"/>
  <c r="W78" i="6"/>
  <c r="E67" i="6"/>
  <c r="O67" i="6" s="1"/>
  <c r="AL64" i="6"/>
  <c r="U62" i="6"/>
  <c r="AH62" i="6"/>
  <c r="V46" i="6"/>
  <c r="O46" i="6"/>
  <c r="U42" i="6"/>
  <c r="AH42" i="6"/>
  <c r="M34" i="6"/>
  <c r="AD34" i="6"/>
  <c r="W34" i="6"/>
  <c r="E24" i="6"/>
  <c r="U18" i="6"/>
  <c r="AH18" i="6"/>
  <c r="E12" i="6"/>
  <c r="U6" i="6"/>
  <c r="AH6" i="6"/>
  <c r="Z69" i="3"/>
  <c r="H411" i="13"/>
  <c r="Z391" i="13"/>
  <c r="Z355" i="13"/>
  <c r="H335" i="13"/>
  <c r="Z235" i="13"/>
  <c r="Z219" i="13"/>
  <c r="Z187" i="13"/>
  <c r="H183" i="13"/>
  <c r="Z19" i="13"/>
  <c r="U254" i="6"/>
  <c r="V238" i="6"/>
  <c r="O238" i="6"/>
  <c r="N230" i="6"/>
  <c r="J37" i="10" s="1"/>
  <c r="AL230" i="6"/>
  <c r="M210" i="6"/>
  <c r="AD210" i="6"/>
  <c r="W210" i="6"/>
  <c r="V206" i="6"/>
  <c r="O206" i="6"/>
  <c r="AD187" i="6"/>
  <c r="V187" i="6"/>
  <c r="AH187" i="6"/>
  <c r="AL182" i="6"/>
  <c r="AH182" i="6"/>
  <c r="U178" i="6"/>
  <c r="AH178" i="6"/>
  <c r="U173" i="6"/>
  <c r="AH173" i="6"/>
  <c r="E167" i="6"/>
  <c r="U167" i="6" s="1"/>
  <c r="N166" i="6"/>
  <c r="J253" i="10" s="1"/>
  <c r="AL166" i="6"/>
  <c r="N158" i="6"/>
  <c r="AH158" i="6"/>
  <c r="AL154" i="6"/>
  <c r="U146" i="6"/>
  <c r="AD146" i="6"/>
  <c r="W146" i="6"/>
  <c r="U142" i="6"/>
  <c r="AH142" i="6"/>
  <c r="U134" i="6"/>
  <c r="AH134" i="6"/>
  <c r="U129" i="6"/>
  <c r="AH129" i="6"/>
  <c r="M126" i="6"/>
  <c r="AD126" i="6"/>
  <c r="W126" i="6"/>
  <c r="M121" i="6"/>
  <c r="AD121" i="6"/>
  <c r="W121" i="6"/>
  <c r="N106" i="6"/>
  <c r="J188" i="10" s="1"/>
  <c r="AH106" i="6"/>
  <c r="AI106" i="6" s="1"/>
  <c r="E103" i="6"/>
  <c r="N103" i="6" s="1"/>
  <c r="J230" i="10" s="1"/>
  <c r="N102" i="6"/>
  <c r="AL102" i="6"/>
  <c r="E91" i="6"/>
  <c r="U91" i="6" s="1"/>
  <c r="N90" i="6"/>
  <c r="J229" i="10" s="1"/>
  <c r="AL90" i="6"/>
  <c r="M86" i="6"/>
  <c r="AD86" i="6"/>
  <c r="W86" i="6"/>
  <c r="E83" i="6"/>
  <c r="O83" i="6" s="1"/>
  <c r="N82" i="6"/>
  <c r="AL82" i="6"/>
  <c r="N77" i="6"/>
  <c r="J380" i="10" s="1"/>
  <c r="AL77" i="6"/>
  <c r="E76" i="6"/>
  <c r="U74" i="6"/>
  <c r="AH74" i="6"/>
  <c r="AT73" i="6"/>
  <c r="R68" i="6"/>
  <c r="E55" i="6"/>
  <c r="M55" i="6" s="1"/>
  <c r="E51" i="6"/>
  <c r="W51" i="6" s="1"/>
  <c r="M38" i="6"/>
  <c r="AD38" i="6"/>
  <c r="W38" i="6"/>
  <c r="E28" i="6"/>
  <c r="W28" i="6" s="1"/>
  <c r="N22" i="6"/>
  <c r="J63" i="10" s="1"/>
  <c r="AL22" i="6"/>
  <c r="U12" i="6"/>
  <c r="X12" i="6" s="1"/>
  <c r="AD12" i="6"/>
  <c r="AE12" i="6" s="1"/>
  <c r="N10" i="6"/>
  <c r="J184" i="10" s="1"/>
  <c r="AL10" i="6"/>
  <c r="Z66" i="3"/>
  <c r="Z62" i="3"/>
  <c r="Z58" i="3"/>
  <c r="Z54" i="3"/>
  <c r="Z50" i="3"/>
  <c r="Z46" i="3"/>
  <c r="Z42" i="3"/>
  <c r="Z38" i="3"/>
  <c r="Z34" i="3"/>
  <c r="Z30" i="3"/>
  <c r="Z26" i="3"/>
  <c r="Z22" i="3"/>
  <c r="Z18" i="3"/>
  <c r="Z10" i="3"/>
  <c r="Z6" i="3"/>
  <c r="Z410" i="13"/>
  <c r="H410" i="13"/>
  <c r="H394" i="13"/>
  <c r="Z378" i="13"/>
  <c r="H378" i="13"/>
  <c r="H362" i="13"/>
  <c r="Z346" i="13"/>
  <c r="H346" i="13"/>
  <c r="H330" i="13"/>
  <c r="Z314" i="13"/>
  <c r="H314" i="13"/>
  <c r="H298" i="13"/>
  <c r="Z282" i="13"/>
  <c r="H282" i="13"/>
  <c r="H266" i="13"/>
  <c r="Z250" i="13"/>
  <c r="H250" i="13"/>
  <c r="Z154" i="13"/>
  <c r="H154" i="13"/>
  <c r="Z138" i="13"/>
  <c r="H138" i="13"/>
  <c r="Z58" i="13"/>
  <c r="H58" i="13"/>
  <c r="Z42" i="13"/>
  <c r="H42" i="13"/>
  <c r="Z26" i="13"/>
  <c r="H26" i="13"/>
  <c r="Z10" i="13"/>
  <c r="H10" i="13"/>
  <c r="Z169" i="13"/>
  <c r="H169" i="13"/>
  <c r="Z153" i="13"/>
  <c r="H153" i="13"/>
  <c r="Z137" i="13"/>
  <c r="H137" i="13"/>
  <c r="Z121" i="13"/>
  <c r="H121" i="13"/>
  <c r="Z105" i="13"/>
  <c r="H105" i="13"/>
  <c r="Z89" i="13"/>
  <c r="H89" i="13"/>
  <c r="Z73" i="13"/>
  <c r="H73" i="13"/>
  <c r="Z412" i="13"/>
  <c r="H412" i="13"/>
  <c r="Z396" i="13"/>
  <c r="H396" i="13"/>
  <c r="Z380" i="13"/>
  <c r="H380" i="13"/>
  <c r="H360" i="13"/>
  <c r="Z344" i="13"/>
  <c r="H336" i="13"/>
  <c r="Z324" i="13"/>
  <c r="Z304" i="13"/>
  <c r="H292" i="13"/>
  <c r="Z284" i="13"/>
  <c r="H252" i="13"/>
  <c r="Z216" i="13"/>
  <c r="H200" i="13"/>
  <c r="Z192" i="13"/>
  <c r="Z172" i="13"/>
  <c r="Z96" i="13"/>
  <c r="Z68" i="13"/>
  <c r="H60" i="13"/>
  <c r="Z32" i="13"/>
  <c r="H24" i="13"/>
  <c r="Z8" i="13"/>
  <c r="Z25" i="3"/>
  <c r="Z25" i="13" s="1"/>
  <c r="H299" i="13"/>
  <c r="H251" i="13"/>
  <c r="H211" i="13"/>
  <c r="H199" i="13"/>
  <c r="Z31" i="13"/>
  <c r="AL317" i="6"/>
  <c r="AH317" i="6"/>
  <c r="AI317" i="6" s="1"/>
  <c r="AD317" i="6"/>
  <c r="AE317" i="6" s="1"/>
  <c r="V317" i="6"/>
  <c r="N317" i="6"/>
  <c r="U317" i="6"/>
  <c r="X317" i="6" s="1"/>
  <c r="O317" i="6"/>
  <c r="M317" i="6"/>
  <c r="W317" i="6"/>
  <c r="AS317" i="6"/>
  <c r="AL307" i="6"/>
  <c r="V307" i="6"/>
  <c r="R307" i="6"/>
  <c r="M307" i="6"/>
  <c r="U307" i="6"/>
  <c r="AD307" i="6"/>
  <c r="O307" i="6"/>
  <c r="N307" i="6"/>
  <c r="J361" i="10" s="1"/>
  <c r="W307" i="6"/>
  <c r="AH307" i="6"/>
  <c r="R302" i="6"/>
  <c r="M298" i="6"/>
  <c r="U298" i="6"/>
  <c r="X298" i="6" s="1"/>
  <c r="H5" i="16"/>
  <c r="I290" i="10"/>
  <c r="I395" i="10"/>
  <c r="AT541" i="6"/>
  <c r="AS541" i="6"/>
  <c r="AN540" i="6"/>
  <c r="AT533" i="6"/>
  <c r="AS533" i="6"/>
  <c r="U532" i="6"/>
  <c r="M532" i="6"/>
  <c r="W532" i="6"/>
  <c r="O532" i="6"/>
  <c r="AL532" i="6"/>
  <c r="AH532" i="6"/>
  <c r="AD532" i="6"/>
  <c r="V532" i="6"/>
  <c r="N532" i="6"/>
  <c r="AO541" i="6"/>
  <c r="AP541" i="6" s="1"/>
  <c r="AO533" i="6"/>
  <c r="AP533" i="6" s="1"/>
  <c r="W506" i="6"/>
  <c r="O506" i="6"/>
  <c r="AL506" i="6"/>
  <c r="AH506" i="6"/>
  <c r="AD506" i="6"/>
  <c r="V506" i="6"/>
  <c r="R506" i="6"/>
  <c r="N506" i="6"/>
  <c r="U506" i="6"/>
  <c r="M506" i="6"/>
  <c r="AM498" i="6"/>
  <c r="AT517" i="6"/>
  <c r="AS517" i="6"/>
  <c r="U492" i="6"/>
  <c r="X492" i="6" s="1"/>
  <c r="M492" i="6"/>
  <c r="AL492" i="6"/>
  <c r="AH492" i="6"/>
  <c r="AI492" i="6" s="1"/>
  <c r="AD492" i="6"/>
  <c r="AE492" i="6" s="1"/>
  <c r="V492" i="6"/>
  <c r="N492" i="6"/>
  <c r="W492" i="6"/>
  <c r="O492" i="6"/>
  <c r="AI533" i="6"/>
  <c r="W515" i="6"/>
  <c r="O515" i="6"/>
  <c r="U515" i="6"/>
  <c r="M515" i="6"/>
  <c r="V515" i="6"/>
  <c r="AL515" i="6"/>
  <c r="AD515" i="6"/>
  <c r="R515" i="6"/>
  <c r="AH515" i="6"/>
  <c r="N515" i="6"/>
  <c r="U504" i="6"/>
  <c r="M504" i="6"/>
  <c r="AL504" i="6"/>
  <c r="AH504" i="6"/>
  <c r="AD504" i="6"/>
  <c r="V504" i="6"/>
  <c r="N504" i="6"/>
  <c r="O504" i="6"/>
  <c r="W504" i="6"/>
  <c r="U496" i="6"/>
  <c r="M496" i="6"/>
  <c r="AL496" i="6"/>
  <c r="AH496" i="6"/>
  <c r="AD496" i="6"/>
  <c r="V496" i="6"/>
  <c r="N496" i="6"/>
  <c r="O496" i="6"/>
  <c r="W496" i="6"/>
  <c r="W483" i="6"/>
  <c r="O483" i="6"/>
  <c r="U483" i="6"/>
  <c r="M483" i="6"/>
  <c r="V483" i="6"/>
  <c r="AL483" i="6"/>
  <c r="AD483" i="6"/>
  <c r="R483" i="6"/>
  <c r="AH483" i="6"/>
  <c r="N483" i="6"/>
  <c r="AM440" i="6"/>
  <c r="AI541" i="6"/>
  <c r="S530" i="6"/>
  <c r="Y530" i="6" s="1"/>
  <c r="Q530" i="6"/>
  <c r="AN520" i="6"/>
  <c r="AN508" i="6"/>
  <c r="AN503" i="6"/>
  <c r="W495" i="6"/>
  <c r="O495" i="6"/>
  <c r="U495" i="6"/>
  <c r="M495" i="6"/>
  <c r="AH495" i="6"/>
  <c r="N495" i="6"/>
  <c r="V495" i="6"/>
  <c r="AL495" i="6"/>
  <c r="AD495" i="6"/>
  <c r="R495" i="6"/>
  <c r="AJ472" i="6"/>
  <c r="AL468" i="6"/>
  <c r="AH468" i="6"/>
  <c r="AD468" i="6"/>
  <c r="V468" i="6"/>
  <c r="N468" i="6"/>
  <c r="M468" i="6"/>
  <c r="W468" i="6"/>
  <c r="U468" i="6"/>
  <c r="O468" i="6"/>
  <c r="U459" i="6"/>
  <c r="M459" i="6"/>
  <c r="N459" i="6"/>
  <c r="W459" i="6"/>
  <c r="V459" i="6"/>
  <c r="AL459" i="6"/>
  <c r="AH459" i="6"/>
  <c r="AD459" i="6"/>
  <c r="O459" i="6"/>
  <c r="W446" i="6"/>
  <c r="O446" i="6"/>
  <c r="AL446" i="6"/>
  <c r="AH446" i="6"/>
  <c r="AD446" i="6"/>
  <c r="V446" i="6"/>
  <c r="R446" i="6"/>
  <c r="N446" i="6"/>
  <c r="U446" i="6"/>
  <c r="M446" i="6"/>
  <c r="W438" i="6"/>
  <c r="O438" i="6"/>
  <c r="AL438" i="6"/>
  <c r="AH438" i="6"/>
  <c r="AD438" i="6"/>
  <c r="V438" i="6"/>
  <c r="R438" i="6"/>
  <c r="N438" i="6"/>
  <c r="U438" i="6"/>
  <c r="M438" i="6"/>
  <c r="W430" i="6"/>
  <c r="O430" i="6"/>
  <c r="AL430" i="6"/>
  <c r="AH430" i="6"/>
  <c r="AD430" i="6"/>
  <c r="V430" i="6"/>
  <c r="R430" i="6"/>
  <c r="N430" i="6"/>
  <c r="U430" i="6"/>
  <c r="M430" i="6"/>
  <c r="W422" i="6"/>
  <c r="O422" i="6"/>
  <c r="AL422" i="6"/>
  <c r="AH422" i="6"/>
  <c r="AD422" i="6"/>
  <c r="V422" i="6"/>
  <c r="R422" i="6"/>
  <c r="N422" i="6"/>
  <c r="U422" i="6"/>
  <c r="M422" i="6"/>
  <c r="W414" i="6"/>
  <c r="O414" i="6"/>
  <c r="AL414" i="6"/>
  <c r="AH414" i="6"/>
  <c r="AD414" i="6"/>
  <c r="V414" i="6"/>
  <c r="R414" i="6"/>
  <c r="N414" i="6"/>
  <c r="J247" i="10" s="1"/>
  <c r="U414" i="6"/>
  <c r="M414" i="6"/>
  <c r="AE408" i="6"/>
  <c r="AM408" i="6" s="1"/>
  <c r="W399" i="6"/>
  <c r="O399" i="6"/>
  <c r="AL399" i="6"/>
  <c r="AH399" i="6"/>
  <c r="AD399" i="6"/>
  <c r="V399" i="6"/>
  <c r="R399" i="6"/>
  <c r="N399" i="6"/>
  <c r="J174" i="10" s="1"/>
  <c r="U399" i="6"/>
  <c r="M399" i="6"/>
  <c r="W383" i="6"/>
  <c r="O383" i="6"/>
  <c r="AL383" i="6"/>
  <c r="AH383" i="6"/>
  <c r="AD383" i="6"/>
  <c r="V383" i="6"/>
  <c r="R383" i="6"/>
  <c r="N383" i="6"/>
  <c r="U383" i="6"/>
  <c r="M383" i="6"/>
  <c r="AE381" i="6"/>
  <c r="AM381" i="6" s="1"/>
  <c r="AN371" i="6"/>
  <c r="AL351" i="6"/>
  <c r="AH351" i="6"/>
  <c r="AD351" i="6"/>
  <c r="V351" i="6"/>
  <c r="R351" i="6"/>
  <c r="N351" i="6"/>
  <c r="J15" i="10" s="1"/>
  <c r="U351" i="6"/>
  <c r="M351" i="6"/>
  <c r="O351" i="6"/>
  <c r="W351" i="6"/>
  <c r="AL347" i="6"/>
  <c r="AH347" i="6"/>
  <c r="AI347" i="6" s="1"/>
  <c r="AD347" i="6"/>
  <c r="AE347" i="6" s="1"/>
  <c r="V347" i="6"/>
  <c r="R347" i="6"/>
  <c r="N347" i="6"/>
  <c r="U347" i="6"/>
  <c r="X347" i="6" s="1"/>
  <c r="M347" i="6"/>
  <c r="W347" i="6"/>
  <c r="O347" i="6"/>
  <c r="AL331" i="6"/>
  <c r="AH331" i="6"/>
  <c r="AD331" i="6"/>
  <c r="V331" i="6"/>
  <c r="R331" i="6"/>
  <c r="N331" i="6"/>
  <c r="J41" i="10" s="1"/>
  <c r="U331" i="6"/>
  <c r="M331" i="6"/>
  <c r="W331" i="6"/>
  <c r="O331" i="6"/>
  <c r="AL327" i="6"/>
  <c r="AH327" i="6"/>
  <c r="AD327" i="6"/>
  <c r="V327" i="6"/>
  <c r="R327" i="6"/>
  <c r="N327" i="6"/>
  <c r="J268" i="10" s="1"/>
  <c r="U327" i="6"/>
  <c r="M327" i="6"/>
  <c r="W327" i="6"/>
  <c r="O327" i="6"/>
  <c r="S480" i="6"/>
  <c r="Y480" i="6" s="1"/>
  <c r="Q480" i="6"/>
  <c r="S454" i="6"/>
  <c r="Y454" i="6" s="1"/>
  <c r="Q454" i="6"/>
  <c r="AD435" i="6"/>
  <c r="AD427" i="6"/>
  <c r="R364" i="6"/>
  <c r="E358" i="6"/>
  <c r="U358" i="6" s="1"/>
  <c r="W350" i="6"/>
  <c r="O350" i="6"/>
  <c r="U350" i="6"/>
  <c r="X350" i="6" s="1"/>
  <c r="M350" i="6"/>
  <c r="AH350" i="6"/>
  <c r="AI350" i="6" s="1"/>
  <c r="V350" i="6"/>
  <c r="N350" i="6"/>
  <c r="AL350" i="6"/>
  <c r="AD350" i="6"/>
  <c r="AE350" i="6" s="1"/>
  <c r="R350" i="6"/>
  <c r="U316" i="6"/>
  <c r="M316" i="6"/>
  <c r="AD316" i="6"/>
  <c r="O316" i="6"/>
  <c r="AH316" i="6"/>
  <c r="N316" i="6"/>
  <c r="J13" i="10" s="1"/>
  <c r="AL316" i="6"/>
  <c r="W316" i="6"/>
  <c r="V316" i="6"/>
  <c r="Q288" i="6"/>
  <c r="U284" i="6"/>
  <c r="M284" i="6"/>
  <c r="AL284" i="6"/>
  <c r="AH284" i="6"/>
  <c r="AD284" i="6"/>
  <c r="O284" i="6"/>
  <c r="N284" i="6"/>
  <c r="J316" i="10" s="1"/>
  <c r="W284" i="6"/>
  <c r="V284" i="6"/>
  <c r="U276" i="6"/>
  <c r="M276" i="6"/>
  <c r="AL276" i="6"/>
  <c r="AH276" i="6"/>
  <c r="AD276" i="6"/>
  <c r="O276" i="6"/>
  <c r="N276" i="6"/>
  <c r="J158" i="10" s="1"/>
  <c r="W276" i="6"/>
  <c r="V276" i="6"/>
  <c r="AT497" i="6"/>
  <c r="AS497" i="6"/>
  <c r="O481" i="6"/>
  <c r="N481" i="6"/>
  <c r="V466" i="6"/>
  <c r="Q440" i="6"/>
  <c r="S440" i="6"/>
  <c r="Y440" i="6" s="1"/>
  <c r="M416" i="6"/>
  <c r="W408" i="6"/>
  <c r="AL390" i="6"/>
  <c r="O373" i="6"/>
  <c r="U353" i="6"/>
  <c r="AT347" i="6"/>
  <c r="N329" i="6"/>
  <c r="J206" i="10" s="1"/>
  <c r="AT319" i="6"/>
  <c r="AS319" i="6"/>
  <c r="AO319" i="6"/>
  <c r="AP319" i="6" s="1"/>
  <c r="AQ319" i="6"/>
  <c r="N306" i="6"/>
  <c r="S498" i="6"/>
  <c r="Y498" i="6" s="1"/>
  <c r="Q498" i="6"/>
  <c r="M464" i="6"/>
  <c r="AT397" i="6"/>
  <c r="AS397" i="6"/>
  <c r="AO397" i="6"/>
  <c r="AP397" i="6" s="1"/>
  <c r="M382" i="6"/>
  <c r="V382" i="6"/>
  <c r="O382" i="6"/>
  <c r="AE369" i="6"/>
  <c r="W362" i="6"/>
  <c r="O362" i="6"/>
  <c r="U362" i="6"/>
  <c r="M362" i="6"/>
  <c r="V362" i="6"/>
  <c r="AL362" i="6"/>
  <c r="AD362" i="6"/>
  <c r="R362" i="6"/>
  <c r="AH362" i="6"/>
  <c r="N362" i="6"/>
  <c r="J161" i="10" s="1"/>
  <c r="O361" i="6"/>
  <c r="W358" i="6"/>
  <c r="O358" i="6"/>
  <c r="V358" i="6"/>
  <c r="AL358" i="6"/>
  <c r="R358" i="6"/>
  <c r="AH358" i="6"/>
  <c r="N358" i="6"/>
  <c r="J44" i="10" s="1"/>
  <c r="W354" i="6"/>
  <c r="O354" i="6"/>
  <c r="U354" i="6"/>
  <c r="M354" i="6"/>
  <c r="V354" i="6"/>
  <c r="AL354" i="6"/>
  <c r="AD354" i="6"/>
  <c r="R354" i="6"/>
  <c r="AH354" i="6"/>
  <c r="N354" i="6"/>
  <c r="J43" i="10" s="1"/>
  <c r="O353" i="6"/>
  <c r="AE333" i="6"/>
  <c r="AE329" i="6"/>
  <c r="W326" i="6"/>
  <c r="O326" i="6"/>
  <c r="U326" i="6"/>
  <c r="M326" i="6"/>
  <c r="V326" i="6"/>
  <c r="AL326" i="6"/>
  <c r="AD326" i="6"/>
  <c r="R326" i="6"/>
  <c r="AH326" i="6"/>
  <c r="N326" i="6"/>
  <c r="J403" i="10" s="1"/>
  <c r="O325" i="6"/>
  <c r="W322" i="6"/>
  <c r="O322" i="6"/>
  <c r="U322" i="6"/>
  <c r="M322" i="6"/>
  <c r="V322" i="6"/>
  <c r="AL322" i="6"/>
  <c r="AD322" i="6"/>
  <c r="R322" i="6"/>
  <c r="AH322" i="6"/>
  <c r="N322" i="6"/>
  <c r="J383" i="10" s="1"/>
  <c r="O321" i="6"/>
  <c r="R317" i="6"/>
  <c r="AE314" i="6"/>
  <c r="AE306" i="6"/>
  <c r="AJ295" i="6"/>
  <c r="AO289" i="6"/>
  <c r="O288" i="6"/>
  <c r="O280" i="6"/>
  <c r="R276" i="6"/>
  <c r="W269" i="6"/>
  <c r="O269" i="6"/>
  <c r="AL269" i="6"/>
  <c r="AH269" i="6"/>
  <c r="AI269" i="6" s="1"/>
  <c r="AD269" i="6"/>
  <c r="AE269" i="6" s="1"/>
  <c r="V269" i="6"/>
  <c r="N269" i="6"/>
  <c r="J119" i="10" s="1"/>
  <c r="U269" i="6"/>
  <c r="M269" i="6"/>
  <c r="W253" i="6"/>
  <c r="O253" i="6"/>
  <c r="AL253" i="6"/>
  <c r="AH253" i="6"/>
  <c r="AD253" i="6"/>
  <c r="V253" i="6"/>
  <c r="N253" i="6"/>
  <c r="U253" i="6"/>
  <c r="M253" i="6"/>
  <c r="AT341" i="6"/>
  <c r="AO341" i="6"/>
  <c r="AP341" i="6" s="1"/>
  <c r="AS341" i="6"/>
  <c r="E315" i="6"/>
  <c r="U313" i="6"/>
  <c r="E310" i="6"/>
  <c r="W310" i="6" s="1"/>
  <c r="Q306" i="6"/>
  <c r="U295" i="6"/>
  <c r="AL295" i="6"/>
  <c r="O295" i="6"/>
  <c r="N290" i="6"/>
  <c r="J203" i="10" s="1"/>
  <c r="U287" i="6"/>
  <c r="AL287" i="6"/>
  <c r="R283" i="6"/>
  <c r="V280" i="6"/>
  <c r="V270" i="6"/>
  <c r="U267" i="6"/>
  <c r="M267" i="6"/>
  <c r="W267" i="6"/>
  <c r="O267" i="6"/>
  <c r="R267" i="6"/>
  <c r="AH267" i="6"/>
  <c r="N267" i="6"/>
  <c r="J144" i="10" s="1"/>
  <c r="V267" i="6"/>
  <c r="AL267" i="6"/>
  <c r="AD267" i="6"/>
  <c r="V254" i="6"/>
  <c r="O254" i="6"/>
  <c r="AL248" i="6"/>
  <c r="AH248" i="6"/>
  <c r="AD248" i="6"/>
  <c r="R248" i="6"/>
  <c r="N248" i="6"/>
  <c r="J394" i="10" s="1"/>
  <c r="U248" i="6"/>
  <c r="O248" i="6"/>
  <c r="W248" i="6"/>
  <c r="AO232" i="6"/>
  <c r="R229" i="6"/>
  <c r="E204" i="6"/>
  <c r="U204" i="6" s="1"/>
  <c r="V186" i="6"/>
  <c r="R156" i="6"/>
  <c r="O153" i="6"/>
  <c r="E366" i="6"/>
  <c r="U345" i="6"/>
  <c r="N345" i="6"/>
  <c r="J125" i="10" s="1"/>
  <c r="AL306" i="6"/>
  <c r="AH306" i="6"/>
  <c r="U303" i="6"/>
  <c r="AL303" i="6"/>
  <c r="AH298" i="6"/>
  <c r="AI298" i="6" s="1"/>
  <c r="O298" i="6"/>
  <c r="AJ290" i="6"/>
  <c r="AJ281" i="6"/>
  <c r="AL277" i="6"/>
  <c r="AH277" i="6"/>
  <c r="AD277" i="6"/>
  <c r="V277" i="6"/>
  <c r="N277" i="6"/>
  <c r="J38" i="10" s="1"/>
  <c r="O277" i="6"/>
  <c r="M277" i="6"/>
  <c r="W277" i="6"/>
  <c r="U277" i="6"/>
  <c r="R263" i="6"/>
  <c r="U240" i="6"/>
  <c r="M240" i="6"/>
  <c r="AD240" i="6"/>
  <c r="W240" i="6"/>
  <c r="R240" i="6"/>
  <c r="AH240" i="6"/>
  <c r="V240" i="6"/>
  <c r="O240" i="6"/>
  <c r="AL240" i="6"/>
  <c r="N240" i="6"/>
  <c r="AN237" i="6"/>
  <c r="R233" i="6"/>
  <c r="U200" i="6"/>
  <c r="X200" i="6" s="1"/>
  <c r="M200" i="6"/>
  <c r="AL200" i="6"/>
  <c r="AH200" i="6"/>
  <c r="AI200" i="6" s="1"/>
  <c r="AD200" i="6"/>
  <c r="AE200" i="6" s="1"/>
  <c r="W200" i="6"/>
  <c r="R200" i="6"/>
  <c r="V200" i="6"/>
  <c r="O200" i="6"/>
  <c r="N200" i="6"/>
  <c r="AT200" i="6"/>
  <c r="AL195" i="6"/>
  <c r="W190" i="6"/>
  <c r="O190" i="6"/>
  <c r="AD190" i="6"/>
  <c r="AE190" i="6" s="1"/>
  <c r="N190" i="6"/>
  <c r="AH190" i="6"/>
  <c r="AI190" i="6" s="1"/>
  <c r="R190" i="6"/>
  <c r="M190" i="6"/>
  <c r="AL190" i="6"/>
  <c r="V190" i="6"/>
  <c r="U190" i="6"/>
  <c r="O180" i="6"/>
  <c r="AL164" i="6"/>
  <c r="AH164" i="6"/>
  <c r="AD164" i="6"/>
  <c r="V164" i="6"/>
  <c r="R164" i="6"/>
  <c r="N164" i="6"/>
  <c r="J56" i="10" s="1"/>
  <c r="U164" i="6"/>
  <c r="M164" i="6"/>
  <c r="W164" i="6"/>
  <c r="O164" i="6"/>
  <c r="AL160" i="6"/>
  <c r="AH160" i="6"/>
  <c r="AD160" i="6"/>
  <c r="V160" i="6"/>
  <c r="N160" i="6"/>
  <c r="J191" i="10" s="1"/>
  <c r="U160" i="6"/>
  <c r="M160" i="6"/>
  <c r="W160" i="6"/>
  <c r="O160" i="6"/>
  <c r="AL148" i="6"/>
  <c r="AH148" i="6"/>
  <c r="AD148" i="6"/>
  <c r="V148" i="6"/>
  <c r="N148" i="6"/>
  <c r="J148" i="10" s="1"/>
  <c r="U148" i="6"/>
  <c r="M148" i="6"/>
  <c r="W148" i="6"/>
  <c r="O148" i="6"/>
  <c r="AL132" i="6"/>
  <c r="AH132" i="6"/>
  <c r="AD132" i="6"/>
  <c r="V132" i="6"/>
  <c r="R132" i="6"/>
  <c r="N132" i="6"/>
  <c r="J312" i="10" s="1"/>
  <c r="U132" i="6"/>
  <c r="M132" i="6"/>
  <c r="W132" i="6"/>
  <c r="O132" i="6"/>
  <c r="AL116" i="6"/>
  <c r="AH116" i="6"/>
  <c r="AD116" i="6"/>
  <c r="V116" i="6"/>
  <c r="R116" i="6"/>
  <c r="N116" i="6"/>
  <c r="J34" i="10" s="1"/>
  <c r="U116" i="6"/>
  <c r="M116" i="6"/>
  <c r="W116" i="6"/>
  <c r="O116" i="6"/>
  <c r="AL88" i="6"/>
  <c r="AH88" i="6"/>
  <c r="AD88" i="6"/>
  <c r="V88" i="6"/>
  <c r="N88" i="6"/>
  <c r="J370" i="10" s="1"/>
  <c r="U88" i="6"/>
  <c r="M88" i="6"/>
  <c r="W88" i="6"/>
  <c r="O88" i="6"/>
  <c r="R57" i="6"/>
  <c r="R45" i="6"/>
  <c r="R17" i="6"/>
  <c r="V360" i="6"/>
  <c r="AN338" i="6"/>
  <c r="U314" i="6"/>
  <c r="M311" i="6"/>
  <c r="N311" i="6"/>
  <c r="J178" i="10" s="1"/>
  <c r="AD311" i="6"/>
  <c r="U297" i="6"/>
  <c r="AD297" i="6"/>
  <c r="E294" i="6"/>
  <c r="U294" i="6" s="1"/>
  <c r="AS292" i="6"/>
  <c r="AT292" i="6"/>
  <c r="E283" i="6"/>
  <c r="M283" i="6" s="1"/>
  <c r="O281" i="6"/>
  <c r="AE281" i="6"/>
  <c r="AO269" i="6"/>
  <c r="AD262" i="6"/>
  <c r="E260" i="6"/>
  <c r="V260" i="6" s="1"/>
  <c r="AI235" i="6"/>
  <c r="AN231" i="6"/>
  <c r="W219" i="6"/>
  <c r="O219" i="6"/>
  <c r="AH219" i="6"/>
  <c r="M219" i="6"/>
  <c r="R219" i="6"/>
  <c r="AL219" i="6"/>
  <c r="AD219" i="6"/>
  <c r="V219" i="6"/>
  <c r="U219" i="6"/>
  <c r="N219" i="6"/>
  <c r="J83" i="10" s="1"/>
  <c r="AN213" i="6"/>
  <c r="AS200" i="6"/>
  <c r="W180" i="6"/>
  <c r="AO153" i="6"/>
  <c r="AP153" i="6" s="1"/>
  <c r="AO73" i="6"/>
  <c r="AP73" i="6" s="1"/>
  <c r="W61" i="6"/>
  <c r="O61" i="6"/>
  <c r="AL61" i="6"/>
  <c r="AH61" i="6"/>
  <c r="AD61" i="6"/>
  <c r="V61" i="6"/>
  <c r="N61" i="6"/>
  <c r="J96" i="10" s="1"/>
  <c r="U61" i="6"/>
  <c r="M61" i="6"/>
  <c r="W37" i="6"/>
  <c r="O37" i="6"/>
  <c r="AL37" i="6"/>
  <c r="AH37" i="6"/>
  <c r="AD37" i="6"/>
  <c r="V37" i="6"/>
  <c r="N37" i="6"/>
  <c r="J226" i="10" s="1"/>
  <c r="U37" i="6"/>
  <c r="M37" i="6"/>
  <c r="W21" i="6"/>
  <c r="O21" i="6"/>
  <c r="AL21" i="6"/>
  <c r="AH21" i="6"/>
  <c r="AD21" i="6"/>
  <c r="V21" i="6"/>
  <c r="N21" i="6"/>
  <c r="J87" i="10" s="1"/>
  <c r="U21" i="6"/>
  <c r="M21" i="6"/>
  <c r="U15" i="9"/>
  <c r="T15" i="9" s="1"/>
  <c r="U31" i="9"/>
  <c r="T31" i="9" s="1"/>
  <c r="U63" i="9"/>
  <c r="T63" i="9" s="1"/>
  <c r="U79" i="9"/>
  <c r="T79" i="9" s="1"/>
  <c r="W32" i="6" s="1"/>
  <c r="U127" i="9"/>
  <c r="T127" i="9" s="1"/>
  <c r="U175" i="9"/>
  <c r="T175" i="9" s="1"/>
  <c r="U190" i="9"/>
  <c r="T190" i="9" s="1"/>
  <c r="U303" i="9"/>
  <c r="T303" i="9" s="1"/>
  <c r="U10" i="9"/>
  <c r="T10" i="9" s="1"/>
  <c r="U26" i="9"/>
  <c r="T26" i="9" s="1"/>
  <c r="U42" i="9"/>
  <c r="T42" i="9" s="1"/>
  <c r="U90" i="9"/>
  <c r="T90" i="9" s="1"/>
  <c r="U106" i="9"/>
  <c r="T106" i="9" s="1"/>
  <c r="U187" i="9"/>
  <c r="T187" i="9" s="1"/>
  <c r="AL68" i="6" s="1"/>
  <c r="U203" i="9"/>
  <c r="T203" i="9" s="1"/>
  <c r="U235" i="9"/>
  <c r="T235" i="9" s="1"/>
  <c r="U35" i="9"/>
  <c r="T35" i="9" s="1"/>
  <c r="U51" i="9"/>
  <c r="T51" i="9" s="1"/>
  <c r="AL23" i="6" s="1"/>
  <c r="U67" i="9"/>
  <c r="T67" i="9" s="1"/>
  <c r="U99" i="9"/>
  <c r="T99" i="9" s="1"/>
  <c r="U115" i="9"/>
  <c r="T115" i="9" s="1"/>
  <c r="U131" i="9"/>
  <c r="T131" i="9" s="1"/>
  <c r="U147" i="9"/>
  <c r="T147" i="9" s="1"/>
  <c r="U163" i="9"/>
  <c r="T163" i="9" s="1"/>
  <c r="U212" i="9"/>
  <c r="T212" i="9" s="1"/>
  <c r="U319" i="9"/>
  <c r="T319" i="9" s="1"/>
  <c r="U14" i="9"/>
  <c r="T14" i="9" s="1"/>
  <c r="U30" i="9"/>
  <c r="T30" i="9" s="1"/>
  <c r="U78" i="9"/>
  <c r="T78" i="9" s="1"/>
  <c r="U126" i="9"/>
  <c r="T126" i="9" s="1"/>
  <c r="U189" i="9"/>
  <c r="T189" i="9" s="1"/>
  <c r="U205" i="9"/>
  <c r="T205" i="9" s="1"/>
  <c r="U238" i="9"/>
  <c r="T238" i="9" s="1"/>
  <c r="U286" i="9"/>
  <c r="T286" i="9" s="1"/>
  <c r="U302" i="9"/>
  <c r="T302" i="9" s="1"/>
  <c r="U318" i="9"/>
  <c r="T318" i="9" s="1"/>
  <c r="U446" i="9"/>
  <c r="T446" i="9" s="1"/>
  <c r="U510" i="9"/>
  <c r="T510" i="9" s="1"/>
  <c r="U179" i="6" s="1"/>
  <c r="U654" i="9"/>
  <c r="T654" i="9" s="1"/>
  <c r="U686" i="9"/>
  <c r="T686" i="9" s="1"/>
  <c r="V248" i="6" s="1"/>
  <c r="U734" i="9"/>
  <c r="T734" i="9" s="1"/>
  <c r="U766" i="9"/>
  <c r="T766" i="9" s="1"/>
  <c r="U798" i="9"/>
  <c r="T798" i="9" s="1"/>
  <c r="U942" i="9"/>
  <c r="T942" i="9" s="1"/>
  <c r="U1054" i="9"/>
  <c r="T1054" i="9" s="1"/>
  <c r="U378" i="6" s="1"/>
  <c r="U1134" i="9"/>
  <c r="T1134" i="9" s="1"/>
  <c r="U1583" i="9"/>
  <c r="T1583" i="9" s="1"/>
  <c r="U1599" i="9"/>
  <c r="T1599" i="9" s="1"/>
  <c r="U1631" i="9"/>
  <c r="T1631" i="9" s="1"/>
  <c r="U289" i="9"/>
  <c r="T289" i="9" s="1"/>
  <c r="U321" i="9"/>
  <c r="T321" i="9" s="1"/>
  <c r="U337" i="9"/>
  <c r="T337" i="9" s="1"/>
  <c r="U369" i="9"/>
  <c r="T369" i="9" s="1"/>
  <c r="U385" i="9"/>
  <c r="T385" i="9" s="1"/>
  <c r="U513" i="9"/>
  <c r="T513" i="9" s="1"/>
  <c r="U529" i="9"/>
  <c r="T529" i="9" s="1"/>
  <c r="U641" i="9"/>
  <c r="T641" i="9" s="1"/>
  <c r="U673" i="9"/>
  <c r="T673" i="9" s="1"/>
  <c r="U753" i="9"/>
  <c r="T753" i="9" s="1"/>
  <c r="U769" i="9"/>
  <c r="T769" i="9" s="1"/>
  <c r="U333" i="6"/>
  <c r="M333" i="6"/>
  <c r="U1025" i="9"/>
  <c r="T1025" i="9" s="1"/>
  <c r="U367" i="9"/>
  <c r="T367" i="9" s="1"/>
  <c r="AL131" i="6" s="1"/>
  <c r="U383" i="9"/>
  <c r="T383" i="9" s="1"/>
  <c r="U447" i="9"/>
  <c r="T447" i="9" s="1"/>
  <c r="U511" i="9"/>
  <c r="T511" i="9" s="1"/>
  <c r="U655" i="9"/>
  <c r="T655" i="9" s="1"/>
  <c r="U671" i="9"/>
  <c r="T671" i="9" s="1"/>
  <c r="U735" i="9"/>
  <c r="T735" i="9" s="1"/>
  <c r="U767" i="9"/>
  <c r="T767" i="9" s="1"/>
  <c r="U799" i="9"/>
  <c r="T799" i="9" s="1"/>
  <c r="U1055" i="9"/>
  <c r="T1055" i="9" s="1"/>
  <c r="U1135" i="9"/>
  <c r="T1135" i="9" s="1"/>
  <c r="U1469" i="9"/>
  <c r="T1469" i="9" s="1"/>
  <c r="U1549" i="9"/>
  <c r="T1549" i="9" s="1"/>
  <c r="U1565" i="9"/>
  <c r="T1565" i="9" s="1"/>
  <c r="U1597" i="9"/>
  <c r="T1597" i="9" s="1"/>
  <c r="U1661" i="9"/>
  <c r="T1661" i="9" s="1"/>
  <c r="U1677" i="9"/>
  <c r="T1677" i="9" s="1"/>
  <c r="U1725" i="9"/>
  <c r="T1725" i="9" s="1"/>
  <c r="U288" i="9"/>
  <c r="T288" i="9" s="1"/>
  <c r="U320" i="9"/>
  <c r="T320" i="9" s="1"/>
  <c r="U336" i="9"/>
  <c r="T336" i="9" s="1"/>
  <c r="U368" i="9"/>
  <c r="T368" i="9" s="1"/>
  <c r="U384" i="9"/>
  <c r="T384" i="9" s="1"/>
  <c r="U512" i="9"/>
  <c r="T512" i="9" s="1"/>
  <c r="U608" i="9"/>
  <c r="T608" i="9" s="1"/>
  <c r="U220" i="6" s="1"/>
  <c r="U640" i="9"/>
  <c r="T640" i="9" s="1"/>
  <c r="M232" i="6" s="1"/>
  <c r="M262" i="6"/>
  <c r="U736" i="9"/>
  <c r="T736" i="9" s="1"/>
  <c r="U1136" i="9"/>
  <c r="T1136" i="9" s="1"/>
  <c r="U1482" i="9"/>
  <c r="T1482" i="9" s="1"/>
  <c r="U1554" i="9"/>
  <c r="T1554" i="9" s="1"/>
  <c r="U1570" i="9"/>
  <c r="T1570" i="9" s="1"/>
  <c r="U1578" i="9"/>
  <c r="T1578" i="9" s="1"/>
  <c r="U1586" i="9"/>
  <c r="T1586" i="9" s="1"/>
  <c r="U1594" i="9"/>
  <c r="T1594" i="9" s="1"/>
  <c r="U1602" i="9"/>
  <c r="T1602" i="9" s="1"/>
  <c r="U1610" i="9"/>
  <c r="T1610" i="9" s="1"/>
  <c r="U1618" i="9"/>
  <c r="T1618" i="9" s="1"/>
  <c r="U1626" i="9"/>
  <c r="T1626" i="9" s="1"/>
  <c r="U1634" i="9"/>
  <c r="T1634" i="9" s="1"/>
  <c r="U1642" i="9"/>
  <c r="T1642" i="9" s="1"/>
  <c r="U1674" i="9"/>
  <c r="T1674" i="9" s="1"/>
  <c r="U1690" i="9"/>
  <c r="T1690" i="9" s="1"/>
  <c r="U1698" i="9"/>
  <c r="T1698" i="9" s="1"/>
  <c r="U1754" i="9"/>
  <c r="T1754" i="9" s="1"/>
  <c r="U1794" i="9"/>
  <c r="T1794" i="9" s="1"/>
  <c r="U1810" i="9"/>
  <c r="T1810" i="9" s="1"/>
  <c r="Z413" i="3"/>
  <c r="Z409" i="3"/>
  <c r="Z409" i="13" s="1"/>
  <c r="Z405" i="3"/>
  <c r="Z401" i="3"/>
  <c r="Z397" i="3"/>
  <c r="Z393" i="3"/>
  <c r="Z393" i="13" s="1"/>
  <c r="Z389" i="3"/>
  <c r="Z385" i="3"/>
  <c r="Z381" i="3"/>
  <c r="Z377" i="3"/>
  <c r="Z377" i="13" s="1"/>
  <c r="Z373" i="3"/>
  <c r="Z369" i="3"/>
  <c r="Z365" i="3"/>
  <c r="Z361" i="3"/>
  <c r="Z361" i="13" s="1"/>
  <c r="Z357" i="3"/>
  <c r="Z353" i="3"/>
  <c r="Z349" i="3"/>
  <c r="Z345" i="3"/>
  <c r="Z345" i="13" s="1"/>
  <c r="Z341" i="3"/>
  <c r="Z337" i="3"/>
  <c r="Z333" i="3"/>
  <c r="Z329" i="3"/>
  <c r="Z329" i="13" s="1"/>
  <c r="Z325" i="3"/>
  <c r="Z321" i="3"/>
  <c r="Z317" i="3"/>
  <c r="Z313" i="3"/>
  <c r="Z313" i="13" s="1"/>
  <c r="Z309" i="3"/>
  <c r="Z305" i="3"/>
  <c r="Z301" i="3"/>
  <c r="Z297" i="3"/>
  <c r="Z297" i="13" s="1"/>
  <c r="Z293" i="3"/>
  <c r="Z289" i="3"/>
  <c r="Z285" i="3"/>
  <c r="Z281" i="3"/>
  <c r="Z281" i="13" s="1"/>
  <c r="Z277" i="3"/>
  <c r="Z273" i="3"/>
  <c r="Z269" i="3"/>
  <c r="Z265" i="3"/>
  <c r="Z265" i="13" s="1"/>
  <c r="Z261" i="3"/>
  <c r="Z257" i="3"/>
  <c r="Z253" i="3"/>
  <c r="Z249" i="3"/>
  <c r="Z249" i="13" s="1"/>
  <c r="Z245" i="3"/>
  <c r="Z241" i="3"/>
  <c r="Z237" i="3"/>
  <c r="Z233" i="3"/>
  <c r="Z233" i="13" s="1"/>
  <c r="Z229" i="3"/>
  <c r="Z225" i="3"/>
  <c r="Z221" i="3"/>
  <c r="Z217" i="3"/>
  <c r="Z217" i="13" s="1"/>
  <c r="Z213" i="3"/>
  <c r="Z209" i="3"/>
  <c r="Z205" i="3"/>
  <c r="Z201" i="3"/>
  <c r="Z201" i="13" s="1"/>
  <c r="Z197" i="3"/>
  <c r="Z193" i="3"/>
  <c r="Z189" i="3"/>
  <c r="Z185" i="3"/>
  <c r="Z185" i="13" s="1"/>
  <c r="Z181" i="3"/>
  <c r="Z145" i="3"/>
  <c r="Z129" i="3"/>
  <c r="Z113" i="3"/>
  <c r="Z97" i="3"/>
  <c r="Z81" i="3"/>
  <c r="U513" i="6"/>
  <c r="AH513" i="6"/>
  <c r="M501" i="6"/>
  <c r="AD501" i="6"/>
  <c r="W493" i="6"/>
  <c r="V493" i="6"/>
  <c r="U485" i="6"/>
  <c r="AF464" i="6"/>
  <c r="AD462" i="6"/>
  <c r="V462" i="6"/>
  <c r="AH462" i="6"/>
  <c r="N451" i="6"/>
  <c r="AL451" i="6"/>
  <c r="U451" i="6"/>
  <c r="O444" i="6"/>
  <c r="N444" i="6"/>
  <c r="AL444" i="6"/>
  <c r="U436" i="6"/>
  <c r="AH436" i="6"/>
  <c r="U428" i="6"/>
  <c r="AH428" i="6"/>
  <c r="M420" i="6"/>
  <c r="AD420" i="6"/>
  <c r="M412" i="6"/>
  <c r="AD412" i="6"/>
  <c r="E405" i="6"/>
  <c r="N405" i="6" s="1"/>
  <c r="J406" i="10" s="1"/>
  <c r="U389" i="6"/>
  <c r="AH389" i="6"/>
  <c r="S385" i="6"/>
  <c r="Y385" i="6" s="1"/>
  <c r="Z385" i="6" s="1"/>
  <c r="U377" i="6"/>
  <c r="AH377" i="6"/>
  <c r="AH344" i="6"/>
  <c r="M344" i="6"/>
  <c r="AD340" i="6"/>
  <c r="W340" i="6"/>
  <c r="V324" i="6"/>
  <c r="O324" i="6"/>
  <c r="U319" i="6"/>
  <c r="O305" i="6"/>
  <c r="V305" i="6"/>
  <c r="E299" i="6"/>
  <c r="P290" i="6"/>
  <c r="AM290" i="6" s="1"/>
  <c r="AD274" i="6"/>
  <c r="W274" i="6"/>
  <c r="AH258" i="6"/>
  <c r="AD250" i="6"/>
  <c r="W250" i="6"/>
  <c r="V235" i="6"/>
  <c r="R221" i="6"/>
  <c r="AL209" i="6"/>
  <c r="AH209" i="6"/>
  <c r="AD209" i="6"/>
  <c r="V209" i="6"/>
  <c r="N209" i="6"/>
  <c r="J74" i="10" s="1"/>
  <c r="U209" i="6"/>
  <c r="M209" i="6"/>
  <c r="W209" i="6"/>
  <c r="O209" i="6"/>
  <c r="AL197" i="6"/>
  <c r="AH197" i="6"/>
  <c r="AD197" i="6"/>
  <c r="V197" i="6"/>
  <c r="N197" i="6"/>
  <c r="J381" i="10" s="1"/>
  <c r="U197" i="6"/>
  <c r="M197" i="6"/>
  <c r="W197" i="6"/>
  <c r="O197" i="6"/>
  <c r="W186" i="6"/>
  <c r="P161" i="6"/>
  <c r="AM161" i="6" s="1"/>
  <c r="AB153" i="6"/>
  <c r="P97" i="6"/>
  <c r="AM97" i="6" s="1"/>
  <c r="M270" i="6"/>
  <c r="U226" i="6"/>
  <c r="AH226" i="6"/>
  <c r="M222" i="6"/>
  <c r="AD222" i="6"/>
  <c r="W222" i="6"/>
  <c r="N214" i="6"/>
  <c r="J20" i="10" s="1"/>
  <c r="AL214" i="6"/>
  <c r="V198" i="6"/>
  <c r="O198" i="6"/>
  <c r="W185" i="6"/>
  <c r="AD185" i="6"/>
  <c r="V177" i="6"/>
  <c r="O177" i="6"/>
  <c r="E171" i="6"/>
  <c r="W171" i="6" s="1"/>
  <c r="N170" i="6"/>
  <c r="J106" i="10" s="1"/>
  <c r="AL170" i="6"/>
  <c r="N165" i="6"/>
  <c r="J192" i="10" s="1"/>
  <c r="AL165" i="6"/>
  <c r="E159" i="6"/>
  <c r="AL159" i="6" s="1"/>
  <c r="AL151" i="6"/>
  <c r="M151" i="6"/>
  <c r="U150" i="6"/>
  <c r="AD150" i="6"/>
  <c r="V145" i="6"/>
  <c r="O145" i="6"/>
  <c r="N141" i="6"/>
  <c r="J9" i="10" s="1"/>
  <c r="AL141" i="6"/>
  <c r="U138" i="6"/>
  <c r="AH138" i="6"/>
  <c r="U133" i="6"/>
  <c r="AH133" i="6"/>
  <c r="N125" i="6"/>
  <c r="J364" i="10" s="1"/>
  <c r="AL125" i="6"/>
  <c r="E115" i="6"/>
  <c r="V115" i="6" s="1"/>
  <c r="N114" i="6"/>
  <c r="J311" i="10" s="1"/>
  <c r="AL114" i="6"/>
  <c r="E107" i="6"/>
  <c r="W107" i="6" s="1"/>
  <c r="U105" i="6"/>
  <c r="AH105" i="6"/>
  <c r="U94" i="6"/>
  <c r="AH94" i="6"/>
  <c r="U89" i="6"/>
  <c r="AH89" i="6"/>
  <c r="M85" i="6"/>
  <c r="AD85" i="6"/>
  <c r="W85" i="6"/>
  <c r="U81" i="6"/>
  <c r="AH81" i="6"/>
  <c r="R73" i="6"/>
  <c r="M70" i="6"/>
  <c r="AD70" i="6"/>
  <c r="W70" i="6"/>
  <c r="U66" i="6"/>
  <c r="AH66" i="6"/>
  <c r="M54" i="6"/>
  <c r="AD54" i="6"/>
  <c r="W54" i="6"/>
  <c r="E31" i="6"/>
  <c r="M31" i="6" s="1"/>
  <c r="N26" i="6"/>
  <c r="J301" i="10" s="1"/>
  <c r="AL26" i="6"/>
  <c r="V23" i="6"/>
  <c r="O23" i="6"/>
  <c r="Z156" i="3"/>
  <c r="Z156" i="13" s="1"/>
  <c r="Z143" i="3"/>
  <c r="Z140" i="3"/>
  <c r="Z140" i="13" s="1"/>
  <c r="Z127" i="3"/>
  <c r="Z127" i="13" s="1"/>
  <c r="Z111" i="3"/>
  <c r="Z111" i="13" s="1"/>
  <c r="Z95" i="3"/>
  <c r="Z95" i="13" s="1"/>
  <c r="Z79" i="3"/>
  <c r="Z79" i="13" s="1"/>
  <c r="U262" i="6"/>
  <c r="M218" i="6"/>
  <c r="AD218" i="6"/>
  <c r="W218" i="6"/>
  <c r="V183" i="6"/>
  <c r="AH183" i="6"/>
  <c r="V179" i="6"/>
  <c r="AL179" i="6"/>
  <c r="N169" i="6"/>
  <c r="J336" i="10" s="1"/>
  <c r="AL169" i="6"/>
  <c r="U149" i="6"/>
  <c r="AH149" i="6"/>
  <c r="V137" i="6"/>
  <c r="O137" i="6"/>
  <c r="U118" i="6"/>
  <c r="AH118" i="6"/>
  <c r="U113" i="6"/>
  <c r="AH113" i="6"/>
  <c r="O111" i="6"/>
  <c r="V110" i="6"/>
  <c r="O110" i="6"/>
  <c r="V93" i="6"/>
  <c r="O93" i="6"/>
  <c r="U58" i="6"/>
  <c r="AH58" i="6"/>
  <c r="AL51" i="6"/>
  <c r="U51" i="6"/>
  <c r="X51" i="6" s="1"/>
  <c r="E47" i="6"/>
  <c r="AH47" i="6" s="1"/>
  <c r="E39" i="6"/>
  <c r="AD39" i="6" s="1"/>
  <c r="E35" i="6"/>
  <c r="W35" i="6" s="1"/>
  <c r="N30" i="6"/>
  <c r="J89" i="10" s="1"/>
  <c r="AL30" i="6"/>
  <c r="M14" i="6"/>
  <c r="AD14" i="6"/>
  <c r="W14" i="6"/>
  <c r="E4" i="6"/>
  <c r="V4" i="6" s="1"/>
  <c r="H356" i="13"/>
  <c r="H352" i="13"/>
  <c r="H328" i="13"/>
  <c r="H308" i="13"/>
  <c r="Z280" i="13"/>
  <c r="Z268" i="13"/>
  <c r="Z260" i="13"/>
  <c r="H248" i="13"/>
  <c r="H244" i="13"/>
  <c r="Z236" i="13"/>
  <c r="Z208" i="13"/>
  <c r="Z188" i="13"/>
  <c r="Z176" i="13"/>
  <c r="Z160" i="13"/>
  <c r="Z56" i="13"/>
  <c r="H36" i="13"/>
  <c r="Z13" i="3"/>
  <c r="H403" i="13"/>
  <c r="H399" i="13"/>
  <c r="Z387" i="13"/>
  <c r="Z375" i="13"/>
  <c r="H359" i="13"/>
  <c r="Z347" i="13"/>
  <c r="H327" i="13"/>
  <c r="H323" i="13"/>
  <c r="H307" i="13"/>
  <c r="Z295" i="13"/>
  <c r="H287" i="13"/>
  <c r="H279" i="13"/>
  <c r="Z255" i="13"/>
  <c r="Z215" i="13"/>
  <c r="H95" i="13"/>
  <c r="Z59" i="13"/>
  <c r="H47" i="13"/>
  <c r="Z35" i="13"/>
  <c r="V234" i="6"/>
  <c r="O234" i="6"/>
  <c r="U202" i="6"/>
  <c r="AH202" i="6"/>
  <c r="V194" i="6"/>
  <c r="O194" i="6"/>
  <c r="U193" i="6"/>
  <c r="V193" i="6"/>
  <c r="M191" i="6"/>
  <c r="N191" i="6"/>
  <c r="J266" i="10" s="1"/>
  <c r="AD191" i="6"/>
  <c r="M189" i="6"/>
  <c r="V189" i="6"/>
  <c r="AS181" i="6"/>
  <c r="M174" i="6"/>
  <c r="AD174" i="6"/>
  <c r="W174" i="6"/>
  <c r="E163" i="6"/>
  <c r="V163" i="6" s="1"/>
  <c r="N162" i="6"/>
  <c r="J10" i="10" s="1"/>
  <c r="AL162" i="6"/>
  <c r="V130" i="6"/>
  <c r="O130" i="6"/>
  <c r="E123" i="6"/>
  <c r="AD123" i="6" s="1"/>
  <c r="N122" i="6"/>
  <c r="J231" i="10" s="1"/>
  <c r="AL122" i="6"/>
  <c r="N117" i="6"/>
  <c r="J410" i="10" s="1"/>
  <c r="AL117" i="6"/>
  <c r="AD115" i="6"/>
  <c r="AL103" i="6"/>
  <c r="U103" i="6"/>
  <c r="V95" i="6"/>
  <c r="U95" i="6"/>
  <c r="X95" i="6" s="1"/>
  <c r="AD83" i="6"/>
  <c r="W83" i="6"/>
  <c r="U78" i="6"/>
  <c r="AH78" i="6"/>
  <c r="M64" i="6"/>
  <c r="V64" i="6"/>
  <c r="N62" i="6"/>
  <c r="J27" i="10" s="1"/>
  <c r="AL62" i="6"/>
  <c r="M46" i="6"/>
  <c r="AD46" i="6"/>
  <c r="AE46" i="6" s="1"/>
  <c r="W46" i="6"/>
  <c r="N42" i="6"/>
  <c r="J146" i="10" s="1"/>
  <c r="AL42" i="6"/>
  <c r="U34" i="6"/>
  <c r="AH34" i="6"/>
  <c r="E23" i="6"/>
  <c r="N18" i="6"/>
  <c r="AL18" i="6"/>
  <c r="E11" i="6"/>
  <c r="N6" i="6"/>
  <c r="J4" i="10" s="1"/>
  <c r="AL6" i="6"/>
  <c r="O4" i="6"/>
  <c r="N4" i="6"/>
  <c r="Z171" i="3"/>
  <c r="Z158" i="3"/>
  <c r="Z135" i="3"/>
  <c r="Z135" i="13" s="1"/>
  <c r="Z132" i="3"/>
  <c r="Z132" i="13" s="1"/>
  <c r="Z126" i="3"/>
  <c r="Z103" i="3"/>
  <c r="Z100" i="3"/>
  <c r="Z100" i="13" s="1"/>
  <c r="Z94" i="3"/>
  <c r="Z71" i="3"/>
  <c r="Z65" i="3"/>
  <c r="Z61" i="3"/>
  <c r="Z57" i="3"/>
  <c r="Z57" i="13" s="1"/>
  <c r="Z53" i="3"/>
  <c r="Z49" i="3"/>
  <c r="Z45" i="3"/>
  <c r="Z37" i="3"/>
  <c r="Z415" i="13"/>
  <c r="H407" i="13"/>
  <c r="Z383" i="13"/>
  <c r="Z319" i="13"/>
  <c r="H267" i="13"/>
  <c r="Z259" i="13"/>
  <c r="H227" i="13"/>
  <c r="H203" i="13"/>
  <c r="H195" i="13"/>
  <c r="H179" i="13"/>
  <c r="H167" i="13"/>
  <c r="H143" i="13"/>
  <c r="Z55" i="13"/>
  <c r="H51" i="13"/>
  <c r="H35" i="13"/>
  <c r="Z15" i="13"/>
  <c r="H11" i="13"/>
  <c r="M238" i="6"/>
  <c r="AD238" i="6"/>
  <c r="W238" i="6"/>
  <c r="V230" i="6"/>
  <c r="O230" i="6"/>
  <c r="U210" i="6"/>
  <c r="AH210" i="6"/>
  <c r="M206" i="6"/>
  <c r="AD206" i="6"/>
  <c r="W206" i="6"/>
  <c r="AN192" i="6"/>
  <c r="U187" i="6"/>
  <c r="AL187" i="6"/>
  <c r="E179" i="6"/>
  <c r="N178" i="6"/>
  <c r="AL178" i="6"/>
  <c r="N173" i="6"/>
  <c r="J329" i="10" s="1"/>
  <c r="AL173" i="6"/>
  <c r="V166" i="6"/>
  <c r="O166" i="6"/>
  <c r="V159" i="6"/>
  <c r="O159" i="6"/>
  <c r="AL158" i="6"/>
  <c r="M154" i="6"/>
  <c r="V154" i="6"/>
  <c r="O154" i="6"/>
  <c r="N146" i="6"/>
  <c r="J64" i="10" s="1"/>
  <c r="AH146" i="6"/>
  <c r="E143" i="6"/>
  <c r="M143" i="6" s="1"/>
  <c r="N142" i="6"/>
  <c r="J282" i="10" s="1"/>
  <c r="AL142" i="6"/>
  <c r="E135" i="6"/>
  <c r="M135" i="6" s="1"/>
  <c r="N134" i="6"/>
  <c r="J281" i="10" s="1"/>
  <c r="AL134" i="6"/>
  <c r="N129" i="6"/>
  <c r="J103" i="10" s="1"/>
  <c r="AL129" i="6"/>
  <c r="U126" i="6"/>
  <c r="AH126" i="6"/>
  <c r="U121" i="6"/>
  <c r="AH121" i="6"/>
  <c r="E111" i="6"/>
  <c r="M111" i="6" s="1"/>
  <c r="AL107" i="6"/>
  <c r="U107" i="6"/>
  <c r="AL106" i="6"/>
  <c r="V102" i="6"/>
  <c r="O102" i="6"/>
  <c r="V90" i="6"/>
  <c r="O90" i="6"/>
  <c r="U86" i="6"/>
  <c r="AH86" i="6"/>
  <c r="V82" i="6"/>
  <c r="O82" i="6"/>
  <c r="V77" i="6"/>
  <c r="O77" i="6"/>
  <c r="E75" i="6"/>
  <c r="U75" i="6" s="1"/>
  <c r="N74" i="6"/>
  <c r="J328" i="10" s="1"/>
  <c r="AL74" i="6"/>
  <c r="E72" i="6"/>
  <c r="U38" i="6"/>
  <c r="AH38" i="6"/>
  <c r="E27" i="6"/>
  <c r="O27" i="6" s="1"/>
  <c r="V22" i="6"/>
  <c r="O22" i="6"/>
  <c r="O12" i="6"/>
  <c r="N12" i="6"/>
  <c r="AH12" i="6"/>
  <c r="AI12" i="6" s="1"/>
  <c r="V10" i="6"/>
  <c r="O10" i="6"/>
  <c r="Z146" i="3"/>
  <c r="Z130" i="3"/>
  <c r="Z114" i="3"/>
  <c r="Z98" i="3"/>
  <c r="Z82" i="3"/>
  <c r="Z406" i="13"/>
  <c r="H406" i="13"/>
  <c r="Z390" i="13"/>
  <c r="H390" i="13"/>
  <c r="Z358" i="13"/>
  <c r="H358" i="13"/>
  <c r="Z342" i="13"/>
  <c r="H342" i="13"/>
  <c r="Z326" i="13"/>
  <c r="H326" i="13"/>
  <c r="Z310" i="13"/>
  <c r="H310" i="13"/>
  <c r="Z294" i="13"/>
  <c r="H294" i="13"/>
  <c r="Z278" i="13"/>
  <c r="H278" i="13"/>
  <c r="Z262" i="13"/>
  <c r="H262" i="13"/>
  <c r="Z214" i="13"/>
  <c r="H214" i="13"/>
  <c r="Z198" i="13"/>
  <c r="H198" i="13"/>
  <c r="Z182" i="13"/>
  <c r="H182" i="13"/>
  <c r="Z150" i="13"/>
  <c r="H150" i="13"/>
  <c r="Z134" i="13"/>
  <c r="H134" i="13"/>
  <c r="Z118" i="13"/>
  <c r="H118" i="13"/>
  <c r="Z102" i="13"/>
  <c r="H102" i="13"/>
  <c r="Z86" i="13"/>
  <c r="H86" i="13"/>
  <c r="Z70" i="13"/>
  <c r="H70" i="13"/>
  <c r="Z54" i="13"/>
  <c r="H54" i="13"/>
  <c r="Z38" i="13"/>
  <c r="H38" i="13"/>
  <c r="Z22" i="13"/>
  <c r="H22" i="13"/>
  <c r="Z6" i="13"/>
  <c r="H6" i="13"/>
  <c r="Z405" i="13"/>
  <c r="H405" i="13"/>
  <c r="Z389" i="13"/>
  <c r="H389" i="13"/>
  <c r="Z373" i="13"/>
  <c r="H373" i="13"/>
  <c r="Z357" i="13"/>
  <c r="H357" i="13"/>
  <c r="Z341" i="13"/>
  <c r="H341" i="13"/>
  <c r="Z325" i="13"/>
  <c r="H325" i="13"/>
  <c r="Z309" i="13"/>
  <c r="H309" i="13"/>
  <c r="Z293" i="13"/>
  <c r="H293" i="13"/>
  <c r="Z277" i="13"/>
  <c r="H277" i="13"/>
  <c r="Z261" i="13"/>
  <c r="H261" i="13"/>
  <c r="Z245" i="13"/>
  <c r="H245" i="13"/>
  <c r="Z229" i="13"/>
  <c r="H229" i="13"/>
  <c r="Z213" i="13"/>
  <c r="H213" i="13"/>
  <c r="Z197" i="13"/>
  <c r="H197" i="13"/>
  <c r="Z181" i="13"/>
  <c r="H181" i="13"/>
  <c r="Z165" i="13"/>
  <c r="H165" i="13"/>
  <c r="Z149" i="13"/>
  <c r="H149" i="13"/>
  <c r="Z133" i="13"/>
  <c r="H133" i="13"/>
  <c r="Z117" i="13"/>
  <c r="H117" i="13"/>
  <c r="Z101" i="13"/>
  <c r="H101" i="13"/>
  <c r="Z85" i="13"/>
  <c r="H85" i="13"/>
  <c r="Z69" i="13"/>
  <c r="H69" i="13"/>
  <c r="Z53" i="13"/>
  <c r="H53" i="13"/>
  <c r="Z37" i="13"/>
  <c r="H37" i="13"/>
  <c r="Z408" i="13"/>
  <c r="H408" i="13"/>
  <c r="Z392" i="13"/>
  <c r="H392" i="13"/>
  <c r="H348" i="13"/>
  <c r="Z340" i="13"/>
  <c r="H332" i="13"/>
  <c r="Z320" i="13"/>
  <c r="Z300" i="13"/>
  <c r="H288" i="13"/>
  <c r="H272" i="13"/>
  <c r="H224" i="13"/>
  <c r="Z212" i="13"/>
  <c r="H196" i="13"/>
  <c r="Z184" i="13"/>
  <c r="Z168" i="13"/>
  <c r="H144" i="13"/>
  <c r="H128" i="13"/>
  <c r="Z112" i="13"/>
  <c r="Z64" i="13"/>
  <c r="H52" i="13"/>
  <c r="H48" i="13"/>
  <c r="Z28" i="13"/>
  <c r="H20" i="13"/>
  <c r="Z343" i="13"/>
  <c r="Z271" i="13"/>
  <c r="H207" i="13"/>
  <c r="H103" i="13"/>
  <c r="Z71" i="13"/>
  <c r="H55" i="13"/>
  <c r="H7" i="13"/>
  <c r="W387" i="6"/>
  <c r="O387" i="6"/>
  <c r="AL387" i="6"/>
  <c r="AH387" i="6"/>
  <c r="AD387" i="6"/>
  <c r="V387" i="6"/>
  <c r="R387" i="6"/>
  <c r="N387" i="6"/>
  <c r="J245" i="10" s="1"/>
  <c r="U387" i="6"/>
  <c r="M387" i="6"/>
  <c r="AT382" i="6"/>
  <c r="AS382" i="6"/>
  <c r="W375" i="6"/>
  <c r="O375" i="6"/>
  <c r="AL375" i="6"/>
  <c r="AH375" i="6"/>
  <c r="AD375" i="6"/>
  <c r="V375" i="6"/>
  <c r="R375" i="6"/>
  <c r="N375" i="6"/>
  <c r="J355" i="10" s="1"/>
  <c r="U375" i="6"/>
  <c r="M375" i="6"/>
  <c r="AL367" i="6"/>
  <c r="AH367" i="6"/>
  <c r="AD367" i="6"/>
  <c r="V367" i="6"/>
  <c r="R367" i="6"/>
  <c r="N367" i="6"/>
  <c r="J319" i="10" s="1"/>
  <c r="U367" i="6"/>
  <c r="M367" i="6"/>
  <c r="W367" i="6"/>
  <c r="O367" i="6"/>
  <c r="AL363" i="6"/>
  <c r="AH363" i="6"/>
  <c r="AI363" i="6" s="1"/>
  <c r="AD363" i="6"/>
  <c r="AE363" i="6" s="1"/>
  <c r="V363" i="6"/>
  <c r="R363" i="6"/>
  <c r="N363" i="6"/>
  <c r="U363" i="6"/>
  <c r="X363" i="6" s="1"/>
  <c r="M363" i="6"/>
  <c r="W363" i="6"/>
  <c r="O363" i="6"/>
  <c r="AS350" i="6"/>
  <c r="AT350" i="6"/>
  <c r="AL343" i="6"/>
  <c r="AH343" i="6"/>
  <c r="AD343" i="6"/>
  <c r="V343" i="6"/>
  <c r="R343" i="6"/>
  <c r="N343" i="6"/>
  <c r="J124" i="10" s="1"/>
  <c r="U343" i="6"/>
  <c r="M343" i="6"/>
  <c r="O343" i="6"/>
  <c r="W343" i="6"/>
  <c r="AL323" i="6"/>
  <c r="AH323" i="6"/>
  <c r="AD323" i="6"/>
  <c r="V323" i="6"/>
  <c r="R323" i="6"/>
  <c r="N323" i="6"/>
  <c r="J14" i="10" s="1"/>
  <c r="U323" i="6"/>
  <c r="M323" i="6"/>
  <c r="O323" i="6"/>
  <c r="W323" i="6"/>
  <c r="AJ435" i="6"/>
  <c r="AI435" i="6"/>
  <c r="S435" i="6"/>
  <c r="Y435" i="6" s="1"/>
  <c r="AJ427" i="6"/>
  <c r="AI427" i="6"/>
  <c r="S427" i="6"/>
  <c r="Y427" i="6" s="1"/>
  <c r="S357" i="6"/>
  <c r="Y357" i="6" s="1"/>
  <c r="Q357" i="6"/>
  <c r="S288" i="6"/>
  <c r="Y288" i="6" s="1"/>
  <c r="AO440" i="6"/>
  <c r="AT416" i="6"/>
  <c r="AS416" i="6"/>
  <c r="AO416" i="6"/>
  <c r="AP416" i="6" s="1"/>
  <c r="Q408" i="6"/>
  <c r="S408" i="6"/>
  <c r="Y408" i="6" s="1"/>
  <c r="U392" i="6"/>
  <c r="M392" i="6"/>
  <c r="W392" i="6"/>
  <c r="O392" i="6"/>
  <c r="AL392" i="6"/>
  <c r="AH392" i="6"/>
  <c r="AD392" i="6"/>
  <c r="V392" i="6"/>
  <c r="N392" i="6"/>
  <c r="R370" i="6"/>
  <c r="R334" i="6"/>
  <c r="AN312" i="6"/>
  <c r="E312" i="6"/>
  <c r="AN296" i="6"/>
  <c r="E296" i="6"/>
  <c r="U382" i="6"/>
  <c r="X382" i="6" s="1"/>
  <c r="AD382" i="6"/>
  <c r="AE382" i="6" s="1"/>
  <c r="W382" i="6"/>
  <c r="AJ287" i="6"/>
  <c r="AL280" i="6"/>
  <c r="W265" i="6"/>
  <c r="O265" i="6"/>
  <c r="AL265" i="6"/>
  <c r="AH265" i="6"/>
  <c r="AI265" i="6" s="1"/>
  <c r="AD265" i="6"/>
  <c r="AE265" i="6" s="1"/>
  <c r="V265" i="6"/>
  <c r="N265" i="6"/>
  <c r="U265" i="6"/>
  <c r="X265" i="6" s="1"/>
  <c r="M265" i="6"/>
  <c r="W249" i="6"/>
  <c r="O249" i="6"/>
  <c r="AL249" i="6"/>
  <c r="AH249" i="6"/>
  <c r="AD249" i="6"/>
  <c r="V249" i="6"/>
  <c r="N249" i="6"/>
  <c r="J387" i="10" s="1"/>
  <c r="U249" i="6"/>
  <c r="M249" i="6"/>
  <c r="AT365" i="6"/>
  <c r="AS365" i="6"/>
  <c r="S337" i="6"/>
  <c r="Y337" i="6" s="1"/>
  <c r="Q337" i="6"/>
  <c r="E330" i="6"/>
  <c r="AN320" i="6"/>
  <c r="AJ314" i="6"/>
  <c r="M295" i="6"/>
  <c r="N295" i="6"/>
  <c r="J360" i="10" s="1"/>
  <c r="AD295" i="6"/>
  <c r="S287" i="6"/>
  <c r="Y287" i="6" s="1"/>
  <c r="Q287" i="6"/>
  <c r="E268" i="6"/>
  <c r="W268" i="6" s="1"/>
  <c r="AI266" i="6"/>
  <c r="R257" i="6"/>
  <c r="E252" i="6"/>
  <c r="AD252" i="6" s="1"/>
  <c r="AT242" i="6"/>
  <c r="AS242" i="6"/>
  <c r="U224" i="6"/>
  <c r="M224" i="6"/>
  <c r="AH224" i="6"/>
  <c r="V224" i="6"/>
  <c r="O224" i="6"/>
  <c r="AL224" i="6"/>
  <c r="N224" i="6"/>
  <c r="J285" i="10" s="1"/>
  <c r="AD224" i="6"/>
  <c r="W224" i="6"/>
  <c r="R224" i="6"/>
  <c r="R217" i="6"/>
  <c r="R208" i="6"/>
  <c r="U196" i="6"/>
  <c r="M196" i="6"/>
  <c r="AH196" i="6"/>
  <c r="V196" i="6"/>
  <c r="O196" i="6"/>
  <c r="AL196" i="6"/>
  <c r="N196" i="6"/>
  <c r="J69" i="10" s="1"/>
  <c r="AD196" i="6"/>
  <c r="W196" i="6"/>
  <c r="R196" i="6"/>
  <c r="AM181" i="6"/>
  <c r="S345" i="6"/>
  <c r="Y345" i="6" s="1"/>
  <c r="Q345" i="6"/>
  <c r="AE332" i="6"/>
  <c r="AF332" i="6"/>
  <c r="U306" i="6"/>
  <c r="S303" i="6"/>
  <c r="Y303" i="6" s="1"/>
  <c r="Q303" i="6"/>
  <c r="AL299" i="6"/>
  <c r="V299" i="6"/>
  <c r="R299" i="6"/>
  <c r="M299" i="6"/>
  <c r="U299" i="6"/>
  <c r="AD299" i="6"/>
  <c r="O299" i="6"/>
  <c r="N299" i="6"/>
  <c r="J171" i="10" s="1"/>
  <c r="W299" i="6"/>
  <c r="AH299" i="6"/>
  <c r="N298" i="6"/>
  <c r="W298" i="6"/>
  <c r="AT246" i="6"/>
  <c r="AS246" i="6"/>
  <c r="S235" i="6"/>
  <c r="Y235" i="6" s="1"/>
  <c r="Q235" i="6"/>
  <c r="AO231" i="6"/>
  <c r="AF186" i="6"/>
  <c r="AL176" i="6"/>
  <c r="AH176" i="6"/>
  <c r="AD176" i="6"/>
  <c r="V176" i="6"/>
  <c r="R176" i="6"/>
  <c r="N176" i="6"/>
  <c r="J181" i="10" s="1"/>
  <c r="U176" i="6"/>
  <c r="M176" i="6"/>
  <c r="W176" i="6"/>
  <c r="O176" i="6"/>
  <c r="AL144" i="6"/>
  <c r="AH144" i="6"/>
  <c r="AD144" i="6"/>
  <c r="V144" i="6"/>
  <c r="N144" i="6"/>
  <c r="J283" i="10" s="1"/>
  <c r="U144" i="6"/>
  <c r="M144" i="6"/>
  <c r="W144" i="6"/>
  <c r="O144" i="6"/>
  <c r="AL128" i="6"/>
  <c r="AH128" i="6"/>
  <c r="AD128" i="6"/>
  <c r="V128" i="6"/>
  <c r="R128" i="6"/>
  <c r="N128" i="6"/>
  <c r="J102" i="10" s="1"/>
  <c r="U128" i="6"/>
  <c r="M128" i="6"/>
  <c r="W128" i="6"/>
  <c r="O128" i="6"/>
  <c r="AL112" i="6"/>
  <c r="AH112" i="6"/>
  <c r="AD112" i="6"/>
  <c r="V112" i="6"/>
  <c r="R112" i="6"/>
  <c r="N112" i="6"/>
  <c r="J335" i="10" s="1"/>
  <c r="U112" i="6"/>
  <c r="M112" i="6"/>
  <c r="W112" i="6"/>
  <c r="O112" i="6"/>
  <c r="AL108" i="6"/>
  <c r="AH108" i="6"/>
  <c r="AI108" i="6" s="1"/>
  <c r="AD108" i="6"/>
  <c r="AE108" i="6" s="1"/>
  <c r="V108" i="6"/>
  <c r="N108" i="6"/>
  <c r="U108" i="6"/>
  <c r="X108" i="6" s="1"/>
  <c r="M108" i="6"/>
  <c r="W108" i="6"/>
  <c r="O108" i="6"/>
  <c r="AL84" i="6"/>
  <c r="AH84" i="6"/>
  <c r="AD84" i="6"/>
  <c r="V84" i="6"/>
  <c r="N84" i="6"/>
  <c r="J250" i="10" s="1"/>
  <c r="U84" i="6"/>
  <c r="M84" i="6"/>
  <c r="W84" i="6"/>
  <c r="O84" i="6"/>
  <c r="AE360" i="6"/>
  <c r="AF360" i="6"/>
  <c r="E342" i="6"/>
  <c r="M342" i="6" s="1"/>
  <c r="W311" i="6"/>
  <c r="AT298" i="6"/>
  <c r="AS298" i="6"/>
  <c r="W297" i="6"/>
  <c r="E291" i="6"/>
  <c r="E286" i="6"/>
  <c r="E278" i="6"/>
  <c r="O278" i="6" s="1"/>
  <c r="AL275" i="6"/>
  <c r="V275" i="6"/>
  <c r="R275" i="6"/>
  <c r="M275" i="6"/>
  <c r="U275" i="6"/>
  <c r="AD275" i="6"/>
  <c r="O275" i="6"/>
  <c r="W275" i="6"/>
  <c r="AH275" i="6"/>
  <c r="N275" i="6"/>
  <c r="J170" i="10" s="1"/>
  <c r="R265" i="6"/>
  <c r="U251" i="6"/>
  <c r="M251" i="6"/>
  <c r="W251" i="6"/>
  <c r="O251" i="6"/>
  <c r="V251" i="6"/>
  <c r="AL251" i="6"/>
  <c r="AD251" i="6"/>
  <c r="R251" i="6"/>
  <c r="AH251" i="6"/>
  <c r="N251" i="6"/>
  <c r="J163" i="10" s="1"/>
  <c r="AN228" i="6"/>
  <c r="U216" i="6"/>
  <c r="M216" i="6"/>
  <c r="AD216" i="6"/>
  <c r="W216" i="6"/>
  <c r="R216" i="6"/>
  <c r="AH216" i="6"/>
  <c r="V216" i="6"/>
  <c r="O216" i="6"/>
  <c r="AL216" i="6"/>
  <c r="N216" i="6"/>
  <c r="AL201" i="6"/>
  <c r="AH201" i="6"/>
  <c r="AD201" i="6"/>
  <c r="V201" i="6"/>
  <c r="N201" i="6"/>
  <c r="J57" i="10" s="1"/>
  <c r="U201" i="6"/>
  <c r="M201" i="6"/>
  <c r="W201" i="6"/>
  <c r="O201" i="6"/>
  <c r="N186" i="6"/>
  <c r="J11" i="10" s="1"/>
  <c r="E184" i="6"/>
  <c r="Y157" i="6"/>
  <c r="Z157" i="6" s="1"/>
  <c r="W65" i="6"/>
  <c r="O65" i="6"/>
  <c r="AL65" i="6"/>
  <c r="AH65" i="6"/>
  <c r="AD65" i="6"/>
  <c r="V65" i="6"/>
  <c r="N65" i="6"/>
  <c r="J227" i="10" s="1"/>
  <c r="U65" i="6"/>
  <c r="M65" i="6"/>
  <c r="W41" i="6"/>
  <c r="O41" i="6"/>
  <c r="AL41" i="6"/>
  <c r="AH41" i="6"/>
  <c r="AD41" i="6"/>
  <c r="V41" i="6"/>
  <c r="N41" i="6"/>
  <c r="J307" i="10" s="1"/>
  <c r="U41" i="6"/>
  <c r="M41" i="6"/>
  <c r="W25" i="6"/>
  <c r="O25" i="6"/>
  <c r="AL25" i="6"/>
  <c r="AH25" i="6"/>
  <c r="AD25" i="6"/>
  <c r="V25" i="6"/>
  <c r="N25" i="6"/>
  <c r="J75" i="10" s="1"/>
  <c r="U25" i="6"/>
  <c r="M25" i="6"/>
  <c r="W5" i="6"/>
  <c r="O5" i="6"/>
  <c r="AL5" i="6"/>
  <c r="AH5" i="6"/>
  <c r="AD5" i="6"/>
  <c r="V5" i="6"/>
  <c r="N5" i="6"/>
  <c r="J85" i="10" s="1"/>
  <c r="U5" i="6"/>
  <c r="M5" i="6"/>
  <c r="U68" i="9"/>
  <c r="T68" i="9" s="1"/>
  <c r="V28" i="6" s="1"/>
  <c r="U100" i="9"/>
  <c r="T100" i="9" s="1"/>
  <c r="M39" i="6" s="1"/>
  <c r="U116" i="9"/>
  <c r="T116" i="9" s="1"/>
  <c r="U132" i="9"/>
  <c r="T132" i="9" s="1"/>
  <c r="U148" i="9"/>
  <c r="T148" i="9" s="1"/>
  <c r="U164" i="9"/>
  <c r="T164" i="9" s="1"/>
  <c r="U210" i="9"/>
  <c r="T210" i="9" s="1"/>
  <c r="U250" i="9"/>
  <c r="T250" i="9" s="1"/>
  <c r="U13" i="9"/>
  <c r="T13" i="9" s="1"/>
  <c r="U29" i="9"/>
  <c r="T29" i="9" s="1"/>
  <c r="V15" i="6" s="1"/>
  <c r="U45" i="9"/>
  <c r="T45" i="9" s="1"/>
  <c r="U93" i="9"/>
  <c r="T93" i="9" s="1"/>
  <c r="O36" i="6" s="1"/>
  <c r="U223" i="9"/>
  <c r="T223" i="9" s="1"/>
  <c r="U24" i="9"/>
  <c r="T24" i="9" s="1"/>
  <c r="M11" i="6" s="1"/>
  <c r="U40" i="9"/>
  <c r="T40" i="9" s="1"/>
  <c r="U88" i="9"/>
  <c r="T88" i="9" s="1"/>
  <c r="U35" i="6" s="1"/>
  <c r="U120" i="9"/>
  <c r="T120" i="9" s="1"/>
  <c r="U136" i="9"/>
  <c r="T136" i="9" s="1"/>
  <c r="AD52" i="6" s="1"/>
  <c r="U152" i="9"/>
  <c r="T152" i="9" s="1"/>
  <c r="U184" i="9"/>
  <c r="T184" i="9" s="1"/>
  <c r="M67" i="6" s="1"/>
  <c r="U200" i="9"/>
  <c r="T200" i="9" s="1"/>
  <c r="U216" i="9"/>
  <c r="T216" i="9" s="1"/>
  <c r="AL76" i="6" s="1"/>
  <c r="U33" i="9"/>
  <c r="T33" i="9" s="1"/>
  <c r="U65" i="9"/>
  <c r="T65" i="9" s="1"/>
  <c r="V27" i="6" s="1"/>
  <c r="U81" i="9"/>
  <c r="T81" i="9" s="1"/>
  <c r="M32" i="6" s="1"/>
  <c r="U129" i="9"/>
  <c r="T129" i="9" s="1"/>
  <c r="AL48" i="6" s="1"/>
  <c r="U145" i="9"/>
  <c r="T145" i="9" s="1"/>
  <c r="AL55" i="6" s="1"/>
  <c r="U161" i="9"/>
  <c r="T161" i="9" s="1"/>
  <c r="U177" i="9"/>
  <c r="T177" i="9" s="1"/>
  <c r="U225" i="9"/>
  <c r="T225" i="9" s="1"/>
  <c r="U531" i="9"/>
  <c r="T531" i="9" s="1"/>
  <c r="AH195" i="6"/>
  <c r="M195" i="6"/>
  <c r="U643" i="9"/>
  <c r="T643" i="9" s="1"/>
  <c r="U707" i="9"/>
  <c r="T707" i="9" s="1"/>
  <c r="U931" i="9"/>
  <c r="T931" i="9" s="1"/>
  <c r="M349" i="6"/>
  <c r="U349" i="6"/>
  <c r="U1027" i="9"/>
  <c r="T1027" i="9" s="1"/>
  <c r="W370" i="6" s="1"/>
  <c r="M490" i="6"/>
  <c r="U1555" i="9"/>
  <c r="T1555" i="9" s="1"/>
  <c r="U1587" i="9"/>
  <c r="T1587" i="9" s="1"/>
  <c r="U1683" i="9"/>
  <c r="T1683" i="9" s="1"/>
  <c r="U532" i="9"/>
  <c r="T532" i="9" s="1"/>
  <c r="U708" i="9"/>
  <c r="T708" i="9" s="1"/>
  <c r="U724" i="9"/>
  <c r="T724" i="9" s="1"/>
  <c r="U263" i="6" s="1"/>
  <c r="U932" i="9"/>
  <c r="T932" i="9" s="1"/>
  <c r="U1028" i="9"/>
  <c r="T1028" i="9" s="1"/>
  <c r="U370" i="9"/>
  <c r="T370" i="9" s="1"/>
  <c r="V131" i="6" s="1"/>
  <c r="U386" i="9"/>
  <c r="T386" i="9" s="1"/>
  <c r="AL135" i="6" s="1"/>
  <c r="U642" i="9"/>
  <c r="T642" i="9" s="1"/>
  <c r="U706" i="9"/>
  <c r="T706" i="9" s="1"/>
  <c r="U1569" i="9"/>
  <c r="T1569" i="9" s="1"/>
  <c r="AL31" i="6" s="1"/>
  <c r="U1649" i="9"/>
  <c r="T1649" i="9" s="1"/>
  <c r="U1665" i="9"/>
  <c r="T1665" i="9" s="1"/>
  <c r="U501" i="9"/>
  <c r="T501" i="9" s="1"/>
  <c r="N175" i="6" s="1"/>
  <c r="J265" i="10" s="1"/>
  <c r="U581" i="9"/>
  <c r="T581" i="9" s="1"/>
  <c r="V208" i="6" s="1"/>
  <c r="U709" i="9"/>
  <c r="T709" i="9" s="1"/>
  <c r="U725" i="9"/>
  <c r="T725" i="9" s="1"/>
  <c r="M325" i="6"/>
  <c r="U329" i="6"/>
  <c r="M329" i="6"/>
  <c r="U917" i="9"/>
  <c r="T917" i="9" s="1"/>
  <c r="U334" i="6" s="1"/>
  <c r="U933" i="9"/>
  <c r="T933" i="9" s="1"/>
  <c r="U1468" i="9"/>
  <c r="T1468" i="9" s="1"/>
  <c r="U1548" i="9"/>
  <c r="T1548" i="9" s="1"/>
  <c r="U1596" i="9"/>
  <c r="T1596" i="9" s="1"/>
  <c r="AH223" i="6"/>
  <c r="M223" i="6"/>
  <c r="O513" i="6"/>
  <c r="N513" i="6"/>
  <c r="AL513" i="6"/>
  <c r="U501" i="6"/>
  <c r="M493" i="6"/>
  <c r="AD493" i="6"/>
  <c r="O485" i="6"/>
  <c r="N485" i="6"/>
  <c r="AL485" i="6"/>
  <c r="U462" i="6"/>
  <c r="V451" i="6"/>
  <c r="O451" i="6"/>
  <c r="W444" i="6"/>
  <c r="O436" i="6"/>
  <c r="N436" i="6"/>
  <c r="AL436" i="6"/>
  <c r="O428" i="6"/>
  <c r="N428" i="6"/>
  <c r="AL428" i="6"/>
  <c r="U420" i="6"/>
  <c r="U412" i="6"/>
  <c r="AH412" i="6"/>
  <c r="O389" i="6"/>
  <c r="N389" i="6"/>
  <c r="J222" i="10" s="1"/>
  <c r="AL389" i="6"/>
  <c r="O377" i="6"/>
  <c r="N377" i="6"/>
  <c r="J127" i="10" s="1"/>
  <c r="AL377" i="6"/>
  <c r="E346" i="6"/>
  <c r="N344" i="6"/>
  <c r="J58" i="10" s="1"/>
  <c r="AL344" i="6"/>
  <c r="U344" i="6"/>
  <c r="AH340" i="6"/>
  <c r="M340" i="6"/>
  <c r="AD324" i="6"/>
  <c r="W324" i="6"/>
  <c r="E307" i="6"/>
  <c r="U305" i="6"/>
  <c r="AD305" i="6"/>
  <c r="E302" i="6"/>
  <c r="U302" i="6" s="1"/>
  <c r="N280" i="6"/>
  <c r="J79" i="10" s="1"/>
  <c r="AH274" i="6"/>
  <c r="N258" i="6"/>
  <c r="J202" i="10" s="1"/>
  <c r="AL258" i="6"/>
  <c r="U255" i="6"/>
  <c r="M255" i="6"/>
  <c r="W255" i="6"/>
  <c r="O255" i="6"/>
  <c r="AH255" i="6"/>
  <c r="N255" i="6"/>
  <c r="J330" i="10" s="1"/>
  <c r="V255" i="6"/>
  <c r="AL255" i="6"/>
  <c r="AD255" i="6"/>
  <c r="R255" i="6"/>
  <c r="AH250" i="6"/>
  <c r="E247" i="6"/>
  <c r="O247" i="6" s="1"/>
  <c r="AN225" i="6"/>
  <c r="AN203" i="6"/>
  <c r="X153" i="6"/>
  <c r="AM101" i="6"/>
  <c r="Z374" i="3"/>
  <c r="Z374" i="13" s="1"/>
  <c r="Z254" i="3"/>
  <c r="Z246" i="3"/>
  <c r="Z246" i="13" s="1"/>
  <c r="Z242" i="3"/>
  <c r="Z238" i="3"/>
  <c r="Z234" i="3"/>
  <c r="Z234" i="13" s="1"/>
  <c r="Z230" i="3"/>
  <c r="Z230" i="13" s="1"/>
  <c r="Z226" i="3"/>
  <c r="Z222" i="3"/>
  <c r="Z218" i="3"/>
  <c r="Z218" i="13" s="1"/>
  <c r="Z210" i="3"/>
  <c r="Z202" i="3"/>
  <c r="Z202" i="13" s="1"/>
  <c r="Z194" i="3"/>
  <c r="Z186" i="3"/>
  <c r="Z186" i="13" s="1"/>
  <c r="Z178" i="3"/>
  <c r="Z174" i="3"/>
  <c r="Z170" i="3"/>
  <c r="Z170" i="13" s="1"/>
  <c r="Z166" i="3"/>
  <c r="Z166" i="13" s="1"/>
  <c r="Z162" i="3"/>
  <c r="N226" i="6"/>
  <c r="J196" i="10" s="1"/>
  <c r="AL226" i="6"/>
  <c r="U222" i="6"/>
  <c r="AH222" i="6"/>
  <c r="V214" i="6"/>
  <c r="O214" i="6"/>
  <c r="M198" i="6"/>
  <c r="AD198" i="6"/>
  <c r="W198" i="6"/>
  <c r="M185" i="6"/>
  <c r="AH185" i="6"/>
  <c r="M177" i="6"/>
  <c r="AD177" i="6"/>
  <c r="W177" i="6"/>
  <c r="AL175" i="6"/>
  <c r="U175" i="6"/>
  <c r="V170" i="6"/>
  <c r="O170" i="6"/>
  <c r="V165" i="6"/>
  <c r="O165" i="6"/>
  <c r="AI153" i="6"/>
  <c r="V151" i="6"/>
  <c r="U151" i="6"/>
  <c r="X151" i="6" s="1"/>
  <c r="N150" i="6"/>
  <c r="AH150" i="6"/>
  <c r="E147" i="6"/>
  <c r="AH147" i="6" s="1"/>
  <c r="M145" i="6"/>
  <c r="AD145" i="6"/>
  <c r="W145" i="6"/>
  <c r="V141" i="6"/>
  <c r="O141" i="6"/>
  <c r="E139" i="6"/>
  <c r="V139" i="6" s="1"/>
  <c r="N138" i="6"/>
  <c r="J104" i="10" s="1"/>
  <c r="AL138" i="6"/>
  <c r="N133" i="6"/>
  <c r="J232" i="10" s="1"/>
  <c r="AL133" i="6"/>
  <c r="AD131" i="6"/>
  <c r="W131" i="6"/>
  <c r="V125" i="6"/>
  <c r="O125" i="6"/>
  <c r="V114" i="6"/>
  <c r="O114" i="6"/>
  <c r="Y109" i="6"/>
  <c r="Z109" i="6" s="1"/>
  <c r="N105" i="6"/>
  <c r="J147" i="10" s="1"/>
  <c r="AL105" i="6"/>
  <c r="E95" i="6"/>
  <c r="N94" i="6"/>
  <c r="J263" i="10" s="1"/>
  <c r="AL94" i="6"/>
  <c r="N89" i="6"/>
  <c r="J53" i="10" s="1"/>
  <c r="AL89" i="6"/>
  <c r="U85" i="6"/>
  <c r="AH85" i="6"/>
  <c r="N81" i="6"/>
  <c r="J262" i="10" s="1"/>
  <c r="AL81" i="6"/>
  <c r="AD76" i="6"/>
  <c r="V76" i="6"/>
  <c r="R76" i="6"/>
  <c r="U76" i="6"/>
  <c r="M76" i="6"/>
  <c r="AL72" i="6"/>
  <c r="AH72" i="6"/>
  <c r="AD72" i="6"/>
  <c r="V72" i="6"/>
  <c r="R72" i="6"/>
  <c r="N72" i="6"/>
  <c r="J277" i="10" s="1"/>
  <c r="U72" i="6"/>
  <c r="M72" i="6"/>
  <c r="W72" i="6"/>
  <c r="O72" i="6"/>
  <c r="U70" i="6"/>
  <c r="AH70" i="6"/>
  <c r="AL67" i="6"/>
  <c r="U67" i="6"/>
  <c r="N66" i="6"/>
  <c r="J67" i="10" s="1"/>
  <c r="AL66" i="6"/>
  <c r="E60" i="6"/>
  <c r="O60" i="6" s="1"/>
  <c r="U54" i="6"/>
  <c r="AH54" i="6"/>
  <c r="AM50" i="6"/>
  <c r="V26" i="6"/>
  <c r="O26" i="6"/>
  <c r="AD23" i="6"/>
  <c r="W23" i="6"/>
  <c r="AD11" i="6"/>
  <c r="W11" i="6"/>
  <c r="Z159" i="3"/>
  <c r="Z159" i="13" s="1"/>
  <c r="Z124" i="3"/>
  <c r="Z124" i="13" s="1"/>
  <c r="Z108" i="3"/>
  <c r="Z92" i="3"/>
  <c r="Z92" i="13" s="1"/>
  <c r="Z76" i="3"/>
  <c r="Z76" i="13" s="1"/>
  <c r="U243" i="6"/>
  <c r="U218" i="6"/>
  <c r="AH218" i="6"/>
  <c r="AN184" i="6"/>
  <c r="AL183" i="6"/>
  <c r="O183" i="6"/>
  <c r="AD179" i="6"/>
  <c r="M179" i="6"/>
  <c r="V169" i="6"/>
  <c r="O169" i="6"/>
  <c r="AQ153" i="6"/>
  <c r="N149" i="6"/>
  <c r="J365" i="10" s="1"/>
  <c r="AL149" i="6"/>
  <c r="M137" i="6"/>
  <c r="AD137" i="6"/>
  <c r="W137" i="6"/>
  <c r="E119" i="6"/>
  <c r="N118" i="6"/>
  <c r="J280" i="10" s="1"/>
  <c r="AL118" i="6"/>
  <c r="N113" i="6"/>
  <c r="J189" i="10" s="1"/>
  <c r="AL113" i="6"/>
  <c r="AD111" i="6"/>
  <c r="W111" i="6"/>
  <c r="M110" i="6"/>
  <c r="AD110" i="6"/>
  <c r="W110" i="6"/>
  <c r="M93" i="6"/>
  <c r="AD93" i="6"/>
  <c r="W93" i="6"/>
  <c r="AQ73" i="6"/>
  <c r="E63" i="6"/>
  <c r="W63" i="6" s="1"/>
  <c r="N58" i="6"/>
  <c r="J95" i="10" s="1"/>
  <c r="AL58" i="6"/>
  <c r="V55" i="6"/>
  <c r="O55" i="6"/>
  <c r="V51" i="6"/>
  <c r="O51" i="6"/>
  <c r="S50" i="6"/>
  <c r="Y50" i="6" s="1"/>
  <c r="Z50" i="6" s="1"/>
  <c r="E44" i="6"/>
  <c r="AL44" i="6" s="1"/>
  <c r="V30" i="6"/>
  <c r="O30" i="6"/>
  <c r="E20" i="6"/>
  <c r="M20" i="6" s="1"/>
  <c r="U14" i="6"/>
  <c r="AH14" i="6"/>
  <c r="AT13" i="6"/>
  <c r="E8" i="6"/>
  <c r="AH8" i="6" s="1"/>
  <c r="Z147" i="3"/>
  <c r="Z147" i="13" s="1"/>
  <c r="Z131" i="3"/>
  <c r="Z131" i="13" s="1"/>
  <c r="Z115" i="3"/>
  <c r="Z115" i="13" s="1"/>
  <c r="Z99" i="3"/>
  <c r="Z99" i="13" s="1"/>
  <c r="Z83" i="3"/>
  <c r="Z83" i="13" s="1"/>
  <c r="H368" i="13"/>
  <c r="H316" i="13"/>
  <c r="H312" i="13"/>
  <c r="H296" i="13"/>
  <c r="H276" i="13"/>
  <c r="Z256" i="13"/>
  <c r="H240" i="13"/>
  <c r="Z228" i="13"/>
  <c r="Z180" i="13"/>
  <c r="Z164" i="13"/>
  <c r="Z80" i="13"/>
  <c r="Z48" i="13"/>
  <c r="H12" i="13"/>
  <c r="Z5" i="3"/>
  <c r="Z5" i="13" s="1"/>
  <c r="H395" i="13"/>
  <c r="Z351" i="13"/>
  <c r="Z315" i="13"/>
  <c r="H303" i="13"/>
  <c r="Z267" i="13"/>
  <c r="H247" i="13"/>
  <c r="H239" i="13"/>
  <c r="H231" i="13"/>
  <c r="H223" i="13"/>
  <c r="Z211" i="13"/>
  <c r="H191" i="13"/>
  <c r="H131" i="13"/>
  <c r="H63" i="13"/>
  <c r="Z51" i="13"/>
  <c r="Z39" i="13"/>
  <c r="Z27" i="13"/>
  <c r="H23" i="13"/>
  <c r="O252" i="6"/>
  <c r="M234" i="6"/>
  <c r="AD234" i="6"/>
  <c r="AE234" i="6" s="1"/>
  <c r="W234" i="6"/>
  <c r="N202" i="6"/>
  <c r="J70" i="10" s="1"/>
  <c r="AL202" i="6"/>
  <c r="M194" i="6"/>
  <c r="AD194" i="6"/>
  <c r="W194" i="6"/>
  <c r="W193" i="6"/>
  <c r="AD193" i="6"/>
  <c r="W191" i="6"/>
  <c r="U191" i="6"/>
  <c r="O189" i="6"/>
  <c r="AD189" i="6"/>
  <c r="U174" i="6"/>
  <c r="AH174" i="6"/>
  <c r="V162" i="6"/>
  <c r="O162" i="6"/>
  <c r="AD143" i="6"/>
  <c r="W143" i="6"/>
  <c r="N139" i="6"/>
  <c r="AH139" i="6"/>
  <c r="M139" i="6"/>
  <c r="M130" i="6"/>
  <c r="AD130" i="6"/>
  <c r="W130" i="6"/>
  <c r="V122" i="6"/>
  <c r="O122" i="6"/>
  <c r="V117" i="6"/>
  <c r="O117" i="6"/>
  <c r="N115" i="6"/>
  <c r="J190" i="10" s="1"/>
  <c r="AH115" i="6"/>
  <c r="M115" i="6"/>
  <c r="AT108" i="6"/>
  <c r="V103" i="6"/>
  <c r="O103" i="6"/>
  <c r="S98" i="6"/>
  <c r="Y98" i="6" s="1"/>
  <c r="Z98" i="6" s="1"/>
  <c r="AD95" i="6"/>
  <c r="AE95" i="6" s="1"/>
  <c r="O95" i="6"/>
  <c r="N83" i="6"/>
  <c r="J278" i="10" s="1"/>
  <c r="AH83" i="6"/>
  <c r="M83" i="6"/>
  <c r="E79" i="6"/>
  <c r="V79" i="6" s="1"/>
  <c r="N78" i="6"/>
  <c r="J98" i="10" s="1"/>
  <c r="AL78" i="6"/>
  <c r="U64" i="6"/>
  <c r="X64" i="6" s="1"/>
  <c r="AD64" i="6"/>
  <c r="AE64" i="6" s="1"/>
  <c r="V62" i="6"/>
  <c r="O62" i="6"/>
  <c r="O48" i="6"/>
  <c r="N48" i="6"/>
  <c r="J73" i="10" s="1"/>
  <c r="AH48" i="6"/>
  <c r="U46" i="6"/>
  <c r="AH46" i="6"/>
  <c r="AI46" i="6" s="1"/>
  <c r="U44" i="6"/>
  <c r="V42" i="6"/>
  <c r="O42" i="6"/>
  <c r="N34" i="6"/>
  <c r="J90" i="10" s="1"/>
  <c r="AL34" i="6"/>
  <c r="V31" i="6"/>
  <c r="O31" i="6"/>
  <c r="V18" i="6"/>
  <c r="O18" i="6"/>
  <c r="W15" i="6"/>
  <c r="U8" i="6"/>
  <c r="AD8" i="6"/>
  <c r="V6" i="6"/>
  <c r="O6" i="6"/>
  <c r="W4" i="6"/>
  <c r="AL4" i="6"/>
  <c r="Z33" i="3"/>
  <c r="Z9" i="3"/>
  <c r="Z9" i="13" s="1"/>
  <c r="Z411" i="13"/>
  <c r="H391" i="13"/>
  <c r="H355" i="13"/>
  <c r="Z263" i="13"/>
  <c r="H235" i="13"/>
  <c r="H219" i="13"/>
  <c r="H187" i="13"/>
  <c r="Z171" i="13"/>
  <c r="H127" i="13"/>
  <c r="H115" i="13"/>
  <c r="H19" i="13"/>
  <c r="U238" i="6"/>
  <c r="AH238" i="6"/>
  <c r="M230" i="6"/>
  <c r="AD230" i="6"/>
  <c r="W230" i="6"/>
  <c r="N210" i="6"/>
  <c r="AL210" i="6"/>
  <c r="U206" i="6"/>
  <c r="AH206" i="6"/>
  <c r="M187" i="6"/>
  <c r="N187" i="6"/>
  <c r="J372" i="10" s="1"/>
  <c r="U182" i="6"/>
  <c r="V178" i="6"/>
  <c r="O178" i="6"/>
  <c r="V173" i="6"/>
  <c r="O173" i="6"/>
  <c r="M166" i="6"/>
  <c r="AD166" i="6"/>
  <c r="W166" i="6"/>
  <c r="AD159" i="6"/>
  <c r="W159" i="6"/>
  <c r="M158" i="6"/>
  <c r="V158" i="6"/>
  <c r="O158" i="6"/>
  <c r="U154" i="6"/>
  <c r="AD154" i="6"/>
  <c r="W154" i="6"/>
  <c r="U147" i="6"/>
  <c r="AL146" i="6"/>
  <c r="V142" i="6"/>
  <c r="O142" i="6"/>
  <c r="V134" i="6"/>
  <c r="O134" i="6"/>
  <c r="V129" i="6"/>
  <c r="O129" i="6"/>
  <c r="E127" i="6"/>
  <c r="W127" i="6" s="1"/>
  <c r="N126" i="6"/>
  <c r="J358" i="10" s="1"/>
  <c r="AL126" i="6"/>
  <c r="N121" i="6"/>
  <c r="J77" i="10" s="1"/>
  <c r="AL121" i="6"/>
  <c r="V107" i="6"/>
  <c r="O107" i="6"/>
  <c r="M106" i="6"/>
  <c r="V106" i="6"/>
  <c r="O106" i="6"/>
  <c r="M102" i="6"/>
  <c r="AD102" i="6"/>
  <c r="W102" i="6"/>
  <c r="M90" i="6"/>
  <c r="AD90" i="6"/>
  <c r="W90" i="6"/>
  <c r="E87" i="6"/>
  <c r="N86" i="6"/>
  <c r="J31" i="10" s="1"/>
  <c r="AL86" i="6"/>
  <c r="M82" i="6"/>
  <c r="AD82" i="6"/>
  <c r="W82" i="6"/>
  <c r="M77" i="6"/>
  <c r="AD77" i="6"/>
  <c r="W77" i="6"/>
  <c r="V74" i="6"/>
  <c r="O74" i="6"/>
  <c r="E71" i="6"/>
  <c r="U71" i="6" s="1"/>
  <c r="V63" i="6"/>
  <c r="O63" i="6"/>
  <c r="AL52" i="6"/>
  <c r="AH52" i="6"/>
  <c r="V52" i="6"/>
  <c r="R52" i="6"/>
  <c r="N52" i="6"/>
  <c r="J66" i="10" s="1"/>
  <c r="M52" i="6"/>
  <c r="W52" i="6"/>
  <c r="O52" i="6"/>
  <c r="N38" i="6"/>
  <c r="J91" i="10" s="1"/>
  <c r="AL38" i="6"/>
  <c r="M22" i="6"/>
  <c r="AD22" i="6"/>
  <c r="W22" i="6"/>
  <c r="W12" i="6"/>
  <c r="AL12" i="6"/>
  <c r="M10" i="6"/>
  <c r="AD10" i="6"/>
  <c r="W10" i="6"/>
  <c r="Z175" i="3"/>
  <c r="Z175" i="13" s="1"/>
  <c r="Z155" i="3"/>
  <c r="Z155" i="13" s="1"/>
  <c r="Z152" i="3"/>
  <c r="Z152" i="13" s="1"/>
  <c r="Z139" i="3"/>
  <c r="Z139" i="13" s="1"/>
  <c r="Z136" i="3"/>
  <c r="Z136" i="13" s="1"/>
  <c r="Z123" i="3"/>
  <c r="Z123" i="13" s="1"/>
  <c r="Z120" i="3"/>
  <c r="Z120" i="13" s="1"/>
  <c r="Z107" i="3"/>
  <c r="Z107" i="13" s="1"/>
  <c r="Z104" i="3"/>
  <c r="Z91" i="3"/>
  <c r="Z91" i="13" s="1"/>
  <c r="Z88" i="3"/>
  <c r="Z88" i="13" s="1"/>
  <c r="Z75" i="3"/>
  <c r="Z75" i="13" s="1"/>
  <c r="Z72" i="3"/>
  <c r="Z72" i="13" s="1"/>
  <c r="Z402" i="13"/>
  <c r="H402" i="13"/>
  <c r="Z386" i="13"/>
  <c r="H386" i="13"/>
  <c r="Z370" i="13"/>
  <c r="H370" i="13"/>
  <c r="Z354" i="13"/>
  <c r="H354" i="13"/>
  <c r="Z338" i="13"/>
  <c r="H338" i="13"/>
  <c r="Z322" i="13"/>
  <c r="H322" i="13"/>
  <c r="Z306" i="13"/>
  <c r="H306" i="13"/>
  <c r="Z290" i="13"/>
  <c r="H290" i="13"/>
  <c r="Z274" i="13"/>
  <c r="H274" i="13"/>
  <c r="Z258" i="13"/>
  <c r="H258" i="13"/>
  <c r="Z242" i="13"/>
  <c r="H242" i="13"/>
  <c r="Z226" i="13"/>
  <c r="H226" i="13"/>
  <c r="Z210" i="13"/>
  <c r="H210" i="13"/>
  <c r="Z194" i="13"/>
  <c r="H194" i="13"/>
  <c r="Z178" i="13"/>
  <c r="H178" i="13"/>
  <c r="Z162" i="13"/>
  <c r="H162" i="13"/>
  <c r="Z146" i="13"/>
  <c r="H146" i="13"/>
  <c r="Z130" i="13"/>
  <c r="H130" i="13"/>
  <c r="Z114" i="13"/>
  <c r="H114" i="13"/>
  <c r="Z98" i="13"/>
  <c r="H98" i="13"/>
  <c r="Z82" i="13"/>
  <c r="H82" i="13"/>
  <c r="Z66" i="13"/>
  <c r="H66" i="13"/>
  <c r="Z50" i="13"/>
  <c r="H50" i="13"/>
  <c r="Z34" i="13"/>
  <c r="H34" i="13"/>
  <c r="Z18" i="13"/>
  <c r="H18" i="13"/>
  <c r="Z401" i="13"/>
  <c r="H401" i="13"/>
  <c r="Z385" i="13"/>
  <c r="H385" i="13"/>
  <c r="Z369" i="13"/>
  <c r="H369" i="13"/>
  <c r="Z353" i="13"/>
  <c r="H353" i="13"/>
  <c r="Z337" i="13"/>
  <c r="H337" i="13"/>
  <c r="Z321" i="13"/>
  <c r="H321" i="13"/>
  <c r="Z305" i="13"/>
  <c r="H305" i="13"/>
  <c r="Z289" i="13"/>
  <c r="H289" i="13"/>
  <c r="Z273" i="13"/>
  <c r="H273" i="13"/>
  <c r="Z257" i="13"/>
  <c r="H257" i="13"/>
  <c r="Z241" i="13"/>
  <c r="H241" i="13"/>
  <c r="Z225" i="13"/>
  <c r="H225" i="13"/>
  <c r="Z209" i="13"/>
  <c r="H209" i="13"/>
  <c r="Z193" i="13"/>
  <c r="H193" i="13"/>
  <c r="Z177" i="13"/>
  <c r="H177" i="13"/>
  <c r="Z161" i="13"/>
  <c r="H161" i="13"/>
  <c r="Z145" i="13"/>
  <c r="H145" i="13"/>
  <c r="Z129" i="13"/>
  <c r="H129" i="13"/>
  <c r="Z113" i="13"/>
  <c r="H113" i="13"/>
  <c r="Z97" i="13"/>
  <c r="H97" i="13"/>
  <c r="Z81" i="13"/>
  <c r="H81" i="13"/>
  <c r="Z65" i="13"/>
  <c r="H65" i="13"/>
  <c r="Z49" i="13"/>
  <c r="H49" i="13"/>
  <c r="Z33" i="13"/>
  <c r="H33" i="13"/>
  <c r="Z17" i="13"/>
  <c r="H17" i="13"/>
  <c r="Z404" i="13"/>
  <c r="H404" i="13"/>
  <c r="Z388" i="13"/>
  <c r="H388" i="13"/>
  <c r="Z360" i="13"/>
  <c r="H344" i="13"/>
  <c r="Z336" i="13"/>
  <c r="H324" i="13"/>
  <c r="H304" i="13"/>
  <c r="Z292" i="13"/>
  <c r="H284" i="13"/>
  <c r="Z252" i="13"/>
  <c r="H216" i="13"/>
  <c r="Z200" i="13"/>
  <c r="H192" i="13"/>
  <c r="H172" i="13"/>
  <c r="H140" i="13"/>
  <c r="Z108" i="13"/>
  <c r="H96" i="13"/>
  <c r="H68" i="13"/>
  <c r="Z60" i="13"/>
  <c r="H32" i="13"/>
  <c r="Z24" i="13"/>
  <c r="H8" i="13"/>
  <c r="Z21" i="3"/>
  <c r="Z21" i="13" s="1"/>
  <c r="H383" i="13"/>
  <c r="H367" i="13"/>
  <c r="H351" i="13"/>
  <c r="Z299" i="13"/>
  <c r="Z251" i="13"/>
  <c r="Z199" i="13"/>
  <c r="H159" i="13"/>
  <c r="H139" i="13"/>
  <c r="H31" i="13"/>
  <c r="Q424" i="6"/>
  <c r="S424" i="6"/>
  <c r="Y424" i="6" s="1"/>
  <c r="AO408" i="6"/>
  <c r="Q381" i="6"/>
  <c r="S381" i="6"/>
  <c r="Y381" i="6" s="1"/>
  <c r="W330" i="6"/>
  <c r="O330" i="6"/>
  <c r="U330" i="6"/>
  <c r="M330" i="6"/>
  <c r="AL330" i="6"/>
  <c r="AD330" i="6"/>
  <c r="R330" i="6"/>
  <c r="AH330" i="6"/>
  <c r="N330" i="6"/>
  <c r="V330" i="6"/>
  <c r="AN304" i="6"/>
  <c r="E304" i="6"/>
  <c r="S482" i="6"/>
  <c r="Y482" i="6" s="1"/>
  <c r="Q482" i="6"/>
  <c r="AJ464" i="6"/>
  <c r="AI464" i="6"/>
  <c r="U407" i="6"/>
  <c r="M407" i="6"/>
  <c r="W407" i="6"/>
  <c r="O407" i="6"/>
  <c r="AL407" i="6"/>
  <c r="AH407" i="6"/>
  <c r="AD407" i="6"/>
  <c r="V407" i="6"/>
  <c r="N407" i="6"/>
  <c r="J209" i="10" s="1"/>
  <c r="N382" i="6"/>
  <c r="R368" i="6"/>
  <c r="AO357" i="6"/>
  <c r="AO353" i="6"/>
  <c r="AT325" i="6"/>
  <c r="AO325" i="6"/>
  <c r="AP325" i="6" s="1"/>
  <c r="AS325" i="6"/>
  <c r="AT321" i="6"/>
  <c r="AO321" i="6"/>
  <c r="AP321" i="6" s="1"/>
  <c r="AS321" i="6"/>
  <c r="AJ303" i="6"/>
  <c r="AJ288" i="6"/>
  <c r="AI288" i="6"/>
  <c r="AH280" i="6"/>
  <c r="W261" i="6"/>
  <c r="O261" i="6"/>
  <c r="AL261" i="6"/>
  <c r="AH261" i="6"/>
  <c r="AD261" i="6"/>
  <c r="V261" i="6"/>
  <c r="N261" i="6"/>
  <c r="J117" i="10" s="1"/>
  <c r="U261" i="6"/>
  <c r="M261" i="6"/>
  <c r="W245" i="6"/>
  <c r="O245" i="6"/>
  <c r="AL245" i="6"/>
  <c r="AH245" i="6"/>
  <c r="AD245" i="6"/>
  <c r="V245" i="6"/>
  <c r="N245" i="6"/>
  <c r="J286" i="10" s="1"/>
  <c r="U245" i="6"/>
  <c r="M245" i="6"/>
  <c r="S319" i="6"/>
  <c r="Y319" i="6" s="1"/>
  <c r="Q319" i="6"/>
  <c r="AL298" i="6"/>
  <c r="Z290" i="6"/>
  <c r="AB290" i="6"/>
  <c r="S274" i="6"/>
  <c r="Y274" i="6" s="1"/>
  <c r="Q274" i="6"/>
  <c r="R273" i="6"/>
  <c r="R249" i="6"/>
  <c r="AM246" i="6"/>
  <c r="AL241" i="6"/>
  <c r="AH241" i="6"/>
  <c r="AD241" i="6"/>
  <c r="V241" i="6"/>
  <c r="N241" i="6"/>
  <c r="J149" i="10" s="1"/>
  <c r="U241" i="6"/>
  <c r="M241" i="6"/>
  <c r="W241" i="6"/>
  <c r="O241" i="6"/>
  <c r="W227" i="6"/>
  <c r="O227" i="6"/>
  <c r="V227" i="6"/>
  <c r="AH227" i="6"/>
  <c r="AI227" i="6" s="1"/>
  <c r="U227" i="6"/>
  <c r="X227" i="6" s="1"/>
  <c r="N227" i="6"/>
  <c r="M227" i="6"/>
  <c r="AL227" i="6"/>
  <c r="AD227" i="6"/>
  <c r="AE227" i="6" s="1"/>
  <c r="R227" i="6"/>
  <c r="W211" i="6"/>
  <c r="O211" i="6"/>
  <c r="AL211" i="6"/>
  <c r="AD211" i="6"/>
  <c r="V211" i="6"/>
  <c r="U211" i="6"/>
  <c r="N211" i="6"/>
  <c r="J194" i="10" s="1"/>
  <c r="AH211" i="6"/>
  <c r="M211" i="6"/>
  <c r="R211" i="6"/>
  <c r="R205" i="6"/>
  <c r="W199" i="6"/>
  <c r="O199" i="6"/>
  <c r="V199" i="6"/>
  <c r="AH199" i="6"/>
  <c r="AI199" i="6" s="1"/>
  <c r="U199" i="6"/>
  <c r="X199" i="6" s="1"/>
  <c r="N199" i="6"/>
  <c r="M199" i="6"/>
  <c r="AL199" i="6"/>
  <c r="AD199" i="6"/>
  <c r="AE199" i="6" s="1"/>
  <c r="R199" i="6"/>
  <c r="R92" i="6"/>
  <c r="W366" i="6"/>
  <c r="O366" i="6"/>
  <c r="U366" i="6"/>
  <c r="X366" i="6" s="1"/>
  <c r="M366" i="6"/>
  <c r="V366" i="6"/>
  <c r="N366" i="6"/>
  <c r="AL366" i="6"/>
  <c r="AD366" i="6"/>
  <c r="AE366" i="6" s="1"/>
  <c r="R366" i="6"/>
  <c r="AH366" i="6"/>
  <c r="AI366" i="6" s="1"/>
  <c r="AI332" i="6"/>
  <c r="AJ332" i="6"/>
  <c r="S332" i="6"/>
  <c r="Y332" i="6" s="1"/>
  <c r="P306" i="6"/>
  <c r="V298" i="6"/>
  <c r="AL293" i="6"/>
  <c r="AH293" i="6"/>
  <c r="AD293" i="6"/>
  <c r="V293" i="6"/>
  <c r="N293" i="6"/>
  <c r="J168" i="10" s="1"/>
  <c r="O293" i="6"/>
  <c r="M293" i="6"/>
  <c r="W293" i="6"/>
  <c r="U293" i="6"/>
  <c r="AL285" i="6"/>
  <c r="AH285" i="6"/>
  <c r="AD285" i="6"/>
  <c r="V285" i="6"/>
  <c r="N285" i="6"/>
  <c r="J165" i="10" s="1"/>
  <c r="O285" i="6"/>
  <c r="M285" i="6"/>
  <c r="W285" i="6"/>
  <c r="U285" i="6"/>
  <c r="AT262" i="6"/>
  <c r="AS262" i="6"/>
  <c r="AO262" i="6"/>
  <c r="AP262" i="6" s="1"/>
  <c r="M252" i="6"/>
  <c r="V252" i="6"/>
  <c r="AI180" i="6"/>
  <c r="AJ180" i="6"/>
  <c r="AL172" i="6"/>
  <c r="AH172" i="6"/>
  <c r="AD172" i="6"/>
  <c r="V172" i="6"/>
  <c r="R172" i="6"/>
  <c r="N172" i="6"/>
  <c r="U172" i="6"/>
  <c r="M172" i="6"/>
  <c r="W172" i="6"/>
  <c r="O172" i="6"/>
  <c r="AL140" i="6"/>
  <c r="AH140" i="6"/>
  <c r="AD140" i="6"/>
  <c r="V140" i="6"/>
  <c r="N140" i="6"/>
  <c r="J251" i="10" s="1"/>
  <c r="U140" i="6"/>
  <c r="M140" i="6"/>
  <c r="W140" i="6"/>
  <c r="O140" i="6"/>
  <c r="AL124" i="6"/>
  <c r="AH124" i="6"/>
  <c r="AD124" i="6"/>
  <c r="V124" i="6"/>
  <c r="R124" i="6"/>
  <c r="N124" i="6"/>
  <c r="J392" i="10" s="1"/>
  <c r="U124" i="6"/>
  <c r="M124" i="6"/>
  <c r="W124" i="6"/>
  <c r="O124" i="6"/>
  <c r="AL104" i="6"/>
  <c r="AH104" i="6"/>
  <c r="AD104" i="6"/>
  <c r="V104" i="6"/>
  <c r="N104" i="6"/>
  <c r="J279" i="10" s="1"/>
  <c r="U104" i="6"/>
  <c r="M104" i="6"/>
  <c r="W104" i="6"/>
  <c r="O104" i="6"/>
  <c r="AL100" i="6"/>
  <c r="AH100" i="6"/>
  <c r="AD100" i="6"/>
  <c r="V100" i="6"/>
  <c r="N100" i="6"/>
  <c r="J33" i="10" s="1"/>
  <c r="U100" i="6"/>
  <c r="M100" i="6"/>
  <c r="W100" i="6"/>
  <c r="O100" i="6"/>
  <c r="AL96" i="6"/>
  <c r="AH96" i="6"/>
  <c r="AD96" i="6"/>
  <c r="V96" i="6"/>
  <c r="N96" i="6"/>
  <c r="J28" i="10" s="1"/>
  <c r="U96" i="6"/>
  <c r="M96" i="6"/>
  <c r="W96" i="6"/>
  <c r="O96" i="6"/>
  <c r="AL80" i="6"/>
  <c r="AH80" i="6"/>
  <c r="AD80" i="6"/>
  <c r="V80" i="6"/>
  <c r="R80" i="6"/>
  <c r="N80" i="6"/>
  <c r="J261" i="10" s="1"/>
  <c r="U80" i="6"/>
  <c r="M80" i="6"/>
  <c r="W80" i="6"/>
  <c r="O80" i="6"/>
  <c r="R33" i="6"/>
  <c r="AI360" i="6"/>
  <c r="AJ360" i="6"/>
  <c r="S360" i="6"/>
  <c r="Y360" i="6" s="1"/>
  <c r="E338" i="6"/>
  <c r="AF319" i="6"/>
  <c r="S314" i="6"/>
  <c r="Y314" i="6" s="1"/>
  <c r="Q314" i="6"/>
  <c r="V311" i="6"/>
  <c r="Q290" i="6"/>
  <c r="AT282" i="6"/>
  <c r="AS282" i="6"/>
  <c r="AL264" i="6"/>
  <c r="AH264" i="6"/>
  <c r="AD264" i="6"/>
  <c r="V264" i="6"/>
  <c r="R264" i="6"/>
  <c r="N264" i="6"/>
  <c r="J339" i="10" s="1"/>
  <c r="U264" i="6"/>
  <c r="M264" i="6"/>
  <c r="W264" i="6"/>
  <c r="O264" i="6"/>
  <c r="E244" i="6"/>
  <c r="AN239" i="6"/>
  <c r="AN207" i="6"/>
  <c r="AT199" i="6"/>
  <c r="AS199" i="6"/>
  <c r="Q153" i="6"/>
  <c r="W69" i="6"/>
  <c r="O69" i="6"/>
  <c r="AL69" i="6"/>
  <c r="AH69" i="6"/>
  <c r="AD69" i="6"/>
  <c r="V69" i="6"/>
  <c r="N69" i="6"/>
  <c r="J334" i="10" s="1"/>
  <c r="U69" i="6"/>
  <c r="M69" i="6"/>
  <c r="W53" i="6"/>
  <c r="O53" i="6"/>
  <c r="AL53" i="6"/>
  <c r="AH53" i="6"/>
  <c r="AD53" i="6"/>
  <c r="V53" i="6"/>
  <c r="N53" i="6"/>
  <c r="J186" i="10" s="1"/>
  <c r="U53" i="6"/>
  <c r="M53" i="6"/>
  <c r="W49" i="6"/>
  <c r="O49" i="6"/>
  <c r="AL49" i="6"/>
  <c r="AH49" i="6"/>
  <c r="AI49" i="6" s="1"/>
  <c r="AD49" i="6"/>
  <c r="AE49" i="6" s="1"/>
  <c r="V49" i="6"/>
  <c r="N49" i="6"/>
  <c r="U49" i="6"/>
  <c r="X49" i="6" s="1"/>
  <c r="M49" i="6"/>
  <c r="W45" i="6"/>
  <c r="O45" i="6"/>
  <c r="AL45" i="6"/>
  <c r="AH45" i="6"/>
  <c r="AI45" i="6" s="1"/>
  <c r="AD45" i="6"/>
  <c r="V45" i="6"/>
  <c r="N45" i="6"/>
  <c r="J94" i="10" s="1"/>
  <c r="U45" i="6"/>
  <c r="M45" i="6"/>
  <c r="W29" i="6"/>
  <c r="O29" i="6"/>
  <c r="AL29" i="6"/>
  <c r="AH29" i="6"/>
  <c r="AD29" i="6"/>
  <c r="V29" i="6"/>
  <c r="N29" i="6"/>
  <c r="J217" i="10" s="1"/>
  <c r="U29" i="6"/>
  <c r="M29" i="6"/>
  <c r="W9" i="6"/>
  <c r="O9" i="6"/>
  <c r="AL9" i="6"/>
  <c r="AH9" i="6"/>
  <c r="AD9" i="6"/>
  <c r="V9" i="6"/>
  <c r="N9" i="6"/>
  <c r="J86" i="10" s="1"/>
  <c r="U9" i="6"/>
  <c r="M9" i="6"/>
  <c r="U39" i="9"/>
  <c r="T39" i="9" s="1"/>
  <c r="U151" i="9"/>
  <c r="T151" i="9" s="1"/>
  <c r="U198" i="9"/>
  <c r="T198" i="9" s="1"/>
  <c r="U335" i="9"/>
  <c r="T335" i="9" s="1"/>
  <c r="U119" i="6" s="1"/>
  <c r="U34" i="9"/>
  <c r="T34" i="9" s="1"/>
  <c r="U66" i="9"/>
  <c r="T66" i="9" s="1"/>
  <c r="AD27" i="6" s="1"/>
  <c r="U82" i="9"/>
  <c r="T82" i="9" s="1"/>
  <c r="U32" i="6" s="1"/>
  <c r="U162" i="9"/>
  <c r="T162" i="9" s="1"/>
  <c r="U211" i="9"/>
  <c r="T211" i="9" s="1"/>
  <c r="M75" i="6" s="1"/>
  <c r="U263" i="9"/>
  <c r="T263" i="9" s="1"/>
  <c r="U11" i="9"/>
  <c r="T11" i="9" s="1"/>
  <c r="U43" i="9"/>
  <c r="T43" i="9" s="1"/>
  <c r="O20" i="6" s="1"/>
  <c r="U102" i="9"/>
  <c r="T102" i="9" s="1"/>
  <c r="U39" i="6" s="1"/>
  <c r="U150" i="9"/>
  <c r="T150" i="9" s="1"/>
  <c r="AD56" i="6" s="1"/>
  <c r="U166" i="9"/>
  <c r="T166" i="9" s="1"/>
  <c r="U60" i="6" s="1"/>
  <c r="U262" i="9"/>
  <c r="T262" i="9" s="1"/>
  <c r="N91" i="6" s="1"/>
  <c r="J54" i="10" s="1"/>
  <c r="U774" i="9"/>
  <c r="T774" i="9" s="1"/>
  <c r="AD286" i="6" s="1"/>
  <c r="U790" i="9"/>
  <c r="T790" i="9" s="1"/>
  <c r="AH291" i="6" s="1"/>
  <c r="U1591" i="9"/>
  <c r="T1591" i="9" s="1"/>
  <c r="U1671" i="9"/>
  <c r="T1671" i="9" s="1"/>
  <c r="U1751" i="9"/>
  <c r="T1751" i="9" s="1"/>
  <c r="N260" i="6" s="1"/>
  <c r="J338" i="10" s="1"/>
  <c r="U249" i="9"/>
  <c r="T249" i="9" s="1"/>
  <c r="U441" i="9"/>
  <c r="T441" i="9" s="1"/>
  <c r="U457" i="9"/>
  <c r="T457" i="9" s="1"/>
  <c r="U473" i="9"/>
  <c r="T473" i="9" s="1"/>
  <c r="U489" i="9"/>
  <c r="T489" i="9" s="1"/>
  <c r="U681" i="9"/>
  <c r="T681" i="9" s="1"/>
  <c r="U713" i="9"/>
  <c r="T713" i="9" s="1"/>
  <c r="U841" i="9"/>
  <c r="T841" i="9" s="1"/>
  <c r="U857" i="9"/>
  <c r="T857" i="9" s="1"/>
  <c r="M321" i="6"/>
  <c r="U343" i="9"/>
  <c r="T343" i="9" s="1"/>
  <c r="M123" i="6" s="1"/>
  <c r="U423" i="9"/>
  <c r="T423" i="9" s="1"/>
  <c r="AL147" i="6" s="1"/>
  <c r="U439" i="9"/>
  <c r="T439" i="9" s="1"/>
  <c r="M155" i="6" s="1"/>
  <c r="U471" i="9"/>
  <c r="T471" i="9" s="1"/>
  <c r="AD167" i="6" s="1"/>
  <c r="U487" i="9"/>
  <c r="T487" i="9" s="1"/>
  <c r="V171" i="6" s="1"/>
  <c r="U679" i="9"/>
  <c r="T679" i="9" s="1"/>
  <c r="U775" i="9"/>
  <c r="T775" i="9" s="1"/>
  <c r="N286" i="6" s="1"/>
  <c r="J166" i="10" s="1"/>
  <c r="U791" i="9"/>
  <c r="T791" i="9" s="1"/>
  <c r="N291" i="6" s="1"/>
  <c r="J382" i="10" s="1"/>
  <c r="U919" i="9"/>
  <c r="T919" i="9" s="1"/>
  <c r="U1573" i="9"/>
  <c r="T1573" i="9" s="1"/>
  <c r="V35" i="6" s="1"/>
  <c r="U1653" i="9"/>
  <c r="T1653" i="9" s="1"/>
  <c r="U135" i="6" s="1"/>
  <c r="U248" i="9"/>
  <c r="T248" i="9" s="1"/>
  <c r="W87" i="6" s="1"/>
  <c r="U264" i="9"/>
  <c r="T264" i="9" s="1"/>
  <c r="U280" i="9"/>
  <c r="T280" i="9" s="1"/>
  <c r="N99" i="6" s="1"/>
  <c r="J32" i="10" s="1"/>
  <c r="U344" i="9"/>
  <c r="T344" i="9" s="1"/>
  <c r="U440" i="9"/>
  <c r="T440" i="9" s="1"/>
  <c r="U456" i="9"/>
  <c r="T456" i="9" s="1"/>
  <c r="AH163" i="6" s="1"/>
  <c r="U472" i="9"/>
  <c r="T472" i="9" s="1"/>
  <c r="U488" i="9"/>
  <c r="T488" i="9" s="1"/>
  <c r="U712" i="9"/>
  <c r="T712" i="9" s="1"/>
  <c r="M259" i="6" s="1"/>
  <c r="U840" i="9"/>
  <c r="T840" i="9" s="1"/>
  <c r="AL310" i="6" s="1"/>
  <c r="U856" i="9"/>
  <c r="T856" i="9" s="1"/>
  <c r="M315" i="6" s="1"/>
  <c r="M474" i="6"/>
  <c r="U1558" i="9"/>
  <c r="T1558" i="9" s="1"/>
  <c r="U1566" i="9"/>
  <c r="T1566" i="9" s="1"/>
  <c r="U28" i="6" s="1"/>
  <c r="U1574" i="9"/>
  <c r="T1574" i="9" s="1"/>
  <c r="V36" i="6" s="1"/>
  <c r="U1582" i="9"/>
  <c r="T1582" i="9" s="1"/>
  <c r="V47" i="6" s="1"/>
  <c r="U1590" i="9"/>
  <c r="T1590" i="9" s="1"/>
  <c r="U1606" i="9"/>
  <c r="T1606" i="9" s="1"/>
  <c r="AH79" i="6" s="1"/>
  <c r="U1614" i="9"/>
  <c r="T1614" i="9" s="1"/>
  <c r="U1638" i="9"/>
  <c r="T1638" i="9" s="1"/>
  <c r="U1758" i="9"/>
  <c r="T1758" i="9" s="1"/>
  <c r="O268" i="6" s="1"/>
  <c r="U1790" i="9"/>
  <c r="T1790" i="9" s="1"/>
  <c r="W513" i="6"/>
  <c r="O501" i="6"/>
  <c r="N501" i="6"/>
  <c r="U493" i="6"/>
  <c r="W485" i="6"/>
  <c r="M462" i="6"/>
  <c r="AD451" i="6"/>
  <c r="M444" i="6"/>
  <c r="W436" i="6"/>
  <c r="W428" i="6"/>
  <c r="O420" i="6"/>
  <c r="N420" i="6"/>
  <c r="O412" i="6"/>
  <c r="N412" i="6"/>
  <c r="J296" i="10" s="1"/>
  <c r="W389" i="6"/>
  <c r="W377" i="6"/>
  <c r="V344" i="6"/>
  <c r="N340" i="6"/>
  <c r="J344" i="10" s="1"/>
  <c r="AL340" i="6"/>
  <c r="AH324" i="6"/>
  <c r="AN309" i="6"/>
  <c r="W305" i="6"/>
  <c r="AH305" i="6"/>
  <c r="AA289" i="6"/>
  <c r="N274" i="6"/>
  <c r="J150" i="10" s="1"/>
  <c r="AN271" i="6"/>
  <c r="M260" i="6"/>
  <c r="V258" i="6"/>
  <c r="E256" i="6"/>
  <c r="AH256" i="6" s="1"/>
  <c r="N250" i="6"/>
  <c r="J12" i="10" s="1"/>
  <c r="AN244" i="6"/>
  <c r="AN212" i="6"/>
  <c r="M180" i="6"/>
  <c r="P153" i="6"/>
  <c r="AM153" i="6" s="1"/>
  <c r="AD310" i="6"/>
  <c r="M310" i="6"/>
  <c r="S242" i="6"/>
  <c r="Y242" i="6" s="1"/>
  <c r="Z242" i="6" s="1"/>
  <c r="V226" i="6"/>
  <c r="N222" i="6"/>
  <c r="J195" i="10" s="1"/>
  <c r="M214" i="6"/>
  <c r="AD214" i="6"/>
  <c r="U198" i="6"/>
  <c r="O185" i="6"/>
  <c r="N185" i="6"/>
  <c r="J108" i="10" s="1"/>
  <c r="U177" i="6"/>
  <c r="V175" i="6"/>
  <c r="O175" i="6"/>
  <c r="M170" i="6"/>
  <c r="AD170" i="6"/>
  <c r="M165" i="6"/>
  <c r="AD165" i="6"/>
  <c r="AL163" i="6"/>
  <c r="AD151" i="6"/>
  <c r="AE151" i="6" s="1"/>
  <c r="U145" i="6"/>
  <c r="M141" i="6"/>
  <c r="AD141" i="6"/>
  <c r="V138" i="6"/>
  <c r="V133" i="6"/>
  <c r="N131" i="6"/>
  <c r="AH131" i="6"/>
  <c r="M125" i="6"/>
  <c r="AD125" i="6"/>
  <c r="AL123" i="6"/>
  <c r="M114" i="6"/>
  <c r="AD114" i="6"/>
  <c r="V105" i="6"/>
  <c r="V99" i="6"/>
  <c r="V94" i="6"/>
  <c r="V89" i="6"/>
  <c r="N85" i="6"/>
  <c r="J99" i="10" s="1"/>
  <c r="V81" i="6"/>
  <c r="N79" i="6"/>
  <c r="J24" i="10" s="1"/>
  <c r="N70" i="6"/>
  <c r="V67" i="6"/>
  <c r="V66" i="6"/>
  <c r="E59" i="6"/>
  <c r="AD59" i="6" s="1"/>
  <c r="M56" i="6"/>
  <c r="V56" i="6"/>
  <c r="N54" i="6"/>
  <c r="J30" i="10" s="1"/>
  <c r="N28" i="6"/>
  <c r="M26" i="6"/>
  <c r="AD26" i="6"/>
  <c r="N23" i="6"/>
  <c r="J300" i="10" s="1"/>
  <c r="AH23" i="6"/>
  <c r="E16" i="6"/>
  <c r="V16" i="6" s="1"/>
  <c r="N11" i="6"/>
  <c r="J19" i="10" s="1"/>
  <c r="AH11" i="6"/>
  <c r="Z163" i="3"/>
  <c r="Z163" i="13" s="1"/>
  <c r="N218" i="6"/>
  <c r="J169" i="10" s="1"/>
  <c r="U195" i="6"/>
  <c r="M183" i="6"/>
  <c r="N183" i="6"/>
  <c r="N179" i="6"/>
  <c r="J302" i="10" s="1"/>
  <c r="O179" i="6"/>
  <c r="M169" i="6"/>
  <c r="AD169" i="6"/>
  <c r="AL167" i="6"/>
  <c r="V149" i="6"/>
  <c r="U137" i="6"/>
  <c r="V135" i="6"/>
  <c r="N127" i="6"/>
  <c r="AH127" i="6"/>
  <c r="AI127" i="6" s="1"/>
  <c r="V118" i="6"/>
  <c r="V113" i="6"/>
  <c r="N111" i="6"/>
  <c r="AH111" i="6"/>
  <c r="U110" i="6"/>
  <c r="U93" i="6"/>
  <c r="AL75" i="6"/>
  <c r="AL71" i="6"/>
  <c r="V58" i="6"/>
  <c r="AD55" i="6"/>
  <c r="AD51" i="6"/>
  <c r="AE51" i="6" s="1"/>
  <c r="AT49" i="6"/>
  <c r="E43" i="6"/>
  <c r="V43" i="6" s="1"/>
  <c r="O32" i="6"/>
  <c r="N32" i="6"/>
  <c r="M30" i="6"/>
  <c r="AD30" i="6"/>
  <c r="N27" i="6"/>
  <c r="J306" i="10" s="1"/>
  <c r="AH27" i="6"/>
  <c r="E19" i="6"/>
  <c r="U19" i="6" s="1"/>
  <c r="N14" i="6"/>
  <c r="E7" i="6"/>
  <c r="W7" i="6" s="1"/>
  <c r="Z122" i="3"/>
  <c r="Z122" i="13" s="1"/>
  <c r="Z106" i="3"/>
  <c r="Z106" i="13" s="1"/>
  <c r="Z90" i="3"/>
  <c r="Z90" i="13" s="1"/>
  <c r="Z74" i="3"/>
  <c r="Z74" i="13" s="1"/>
  <c r="H376" i="13"/>
  <c r="Z364" i="13"/>
  <c r="Z308" i="13"/>
  <c r="H280" i="13"/>
  <c r="H268" i="13"/>
  <c r="Z248" i="13"/>
  <c r="H236" i="13"/>
  <c r="H232" i="13"/>
  <c r="H208" i="13"/>
  <c r="H188" i="13"/>
  <c r="H176" i="13"/>
  <c r="H160" i="13"/>
  <c r="H124" i="13"/>
  <c r="H76" i="13"/>
  <c r="Z36" i="13"/>
  <c r="H387" i="13"/>
  <c r="H375" i="13"/>
  <c r="H371" i="13"/>
  <c r="Z359" i="13"/>
  <c r="H347" i="13"/>
  <c r="H339" i="13"/>
  <c r="H331" i="13"/>
  <c r="Z307" i="13"/>
  <c r="H295" i="13"/>
  <c r="H291" i="13"/>
  <c r="H283" i="13"/>
  <c r="H275" i="13"/>
  <c r="H255" i="13"/>
  <c r="H215" i="13"/>
  <c r="Z143" i="13"/>
  <c r="H59" i="13"/>
  <c r="Z47" i="13"/>
  <c r="H43" i="13"/>
  <c r="N315" i="6"/>
  <c r="J182" i="10" s="1"/>
  <c r="P242" i="6"/>
  <c r="AM242" i="6" s="1"/>
  <c r="U234" i="6"/>
  <c r="V202" i="6"/>
  <c r="U194" i="6"/>
  <c r="M193" i="6"/>
  <c r="V191" i="6"/>
  <c r="U189" i="6"/>
  <c r="N174" i="6"/>
  <c r="AD171" i="6"/>
  <c r="M162" i="6"/>
  <c r="AD162" i="6"/>
  <c r="AD155" i="6"/>
  <c r="W155" i="6"/>
  <c r="N143" i="6"/>
  <c r="AH143" i="6"/>
  <c r="AL139" i="6"/>
  <c r="U130" i="6"/>
  <c r="M122" i="6"/>
  <c r="AD122" i="6"/>
  <c r="M117" i="6"/>
  <c r="AD117" i="6"/>
  <c r="AL115" i="6"/>
  <c r="AQ108" i="6"/>
  <c r="AD103" i="6"/>
  <c r="N95" i="6"/>
  <c r="AH95" i="6"/>
  <c r="AI95" i="6" s="1"/>
  <c r="AL91" i="6"/>
  <c r="AD87" i="6"/>
  <c r="AL83" i="6"/>
  <c r="V78" i="6"/>
  <c r="O64" i="6"/>
  <c r="N64" i="6"/>
  <c r="M62" i="6"/>
  <c r="AD62" i="6"/>
  <c r="N59" i="6"/>
  <c r="J309" i="10" s="1"/>
  <c r="AH59" i="6"/>
  <c r="W48" i="6"/>
  <c r="N46" i="6"/>
  <c r="O44" i="6"/>
  <c r="N44" i="6"/>
  <c r="J7" i="10" s="1"/>
  <c r="M42" i="6"/>
  <c r="AD42" i="6"/>
  <c r="U36" i="6"/>
  <c r="V34" i="6"/>
  <c r="AD31" i="6"/>
  <c r="N20" i="6"/>
  <c r="J259" i="10" s="1"/>
  <c r="M18" i="6"/>
  <c r="AD18" i="6"/>
  <c r="N15" i="6"/>
  <c r="J175" i="10" s="1"/>
  <c r="AH15" i="6"/>
  <c r="R13" i="6"/>
  <c r="O8" i="6"/>
  <c r="N8" i="6"/>
  <c r="J6" i="10" s="1"/>
  <c r="M6" i="6"/>
  <c r="AD6" i="6"/>
  <c r="M4" i="6"/>
  <c r="Z151" i="3"/>
  <c r="Z148" i="3"/>
  <c r="Z148" i="13" s="1"/>
  <c r="Z142" i="3"/>
  <c r="Z119" i="3"/>
  <c r="Z119" i="13" s="1"/>
  <c r="Z116" i="3"/>
  <c r="Z116" i="13" s="1"/>
  <c r="Z110" i="3"/>
  <c r="Z87" i="3"/>
  <c r="Z87" i="13" s="1"/>
  <c r="Z84" i="3"/>
  <c r="Z84" i="13" s="1"/>
  <c r="Z78" i="3"/>
  <c r="Z41" i="3"/>
  <c r="Z41" i="13" s="1"/>
  <c r="H415" i="13"/>
  <c r="Z407" i="13"/>
  <c r="H379" i="13"/>
  <c r="Z227" i="13"/>
  <c r="Z203" i="13"/>
  <c r="Z179" i="13"/>
  <c r="Z167" i="13"/>
  <c r="H83" i="13"/>
  <c r="H15" i="13"/>
  <c r="M266" i="6"/>
  <c r="N238" i="6"/>
  <c r="J84" i="10" s="1"/>
  <c r="U230" i="6"/>
  <c r="V210" i="6"/>
  <c r="N206" i="6"/>
  <c r="J235" i="10" s="1"/>
  <c r="O187" i="6"/>
  <c r="M178" i="6"/>
  <c r="AD178" i="6"/>
  <c r="M173" i="6"/>
  <c r="AD173" i="6"/>
  <c r="U166" i="6"/>
  <c r="N159" i="6"/>
  <c r="J313" i="10" s="1"/>
  <c r="AH159" i="6"/>
  <c r="U158" i="6"/>
  <c r="AD158" i="6"/>
  <c r="N154" i="6"/>
  <c r="J252" i="10" s="1"/>
  <c r="R152" i="6"/>
  <c r="V147" i="6"/>
  <c r="M146" i="6"/>
  <c r="V146" i="6"/>
  <c r="M142" i="6"/>
  <c r="AD142" i="6"/>
  <c r="M134" i="6"/>
  <c r="AD134" i="6"/>
  <c r="M129" i="6"/>
  <c r="AD129" i="6"/>
  <c r="V126" i="6"/>
  <c r="V121" i="6"/>
  <c r="N119" i="6"/>
  <c r="J49" i="10" s="1"/>
  <c r="R108" i="6"/>
  <c r="AD107" i="6"/>
  <c r="U106" i="6"/>
  <c r="AD106" i="6"/>
  <c r="AE106" i="6" s="1"/>
  <c r="U102" i="6"/>
  <c r="U90" i="6"/>
  <c r="V86" i="6"/>
  <c r="U82" i="6"/>
  <c r="U77" i="6"/>
  <c r="M74" i="6"/>
  <c r="AD74" i="6"/>
  <c r="AD63" i="6"/>
  <c r="AD47" i="6"/>
  <c r="N43" i="6"/>
  <c r="J363" i="10" s="1"/>
  <c r="AH43" i="6"/>
  <c r="AL40" i="6"/>
  <c r="AH40" i="6"/>
  <c r="AI40" i="6" s="1"/>
  <c r="AD40" i="6"/>
  <c r="AE40" i="6" s="1"/>
  <c r="V40" i="6"/>
  <c r="R40" i="6"/>
  <c r="N40" i="6"/>
  <c r="J93" i="10" s="1"/>
  <c r="U40" i="6"/>
  <c r="M40" i="6"/>
  <c r="W40" i="6"/>
  <c r="O40" i="6"/>
  <c r="V39" i="6"/>
  <c r="V38" i="6"/>
  <c r="AD35" i="6"/>
  <c r="AL24" i="6"/>
  <c r="AH24" i="6"/>
  <c r="AD24" i="6"/>
  <c r="V24" i="6"/>
  <c r="R24" i="6"/>
  <c r="N24" i="6"/>
  <c r="J88" i="10" s="1"/>
  <c r="U24" i="6"/>
  <c r="M24" i="6"/>
  <c r="W24" i="6"/>
  <c r="O24" i="6"/>
  <c r="U22" i="6"/>
  <c r="AL19" i="6"/>
  <c r="M12" i="6"/>
  <c r="U10" i="6"/>
  <c r="AL7" i="6"/>
  <c r="Z414" i="13"/>
  <c r="H414" i="13"/>
  <c r="Z398" i="13"/>
  <c r="H398" i="13"/>
  <c r="Z382" i="13"/>
  <c r="H382" i="13"/>
  <c r="Z366" i="13"/>
  <c r="H366" i="13"/>
  <c r="Z350" i="13"/>
  <c r="H350" i="13"/>
  <c r="Z334" i="13"/>
  <c r="H334" i="13"/>
  <c r="Z318" i="13"/>
  <c r="H318" i="13"/>
  <c r="Z302" i="13"/>
  <c r="H302" i="13"/>
  <c r="Z286" i="13"/>
  <c r="H286" i="13"/>
  <c r="Z270" i="13"/>
  <c r="H270" i="13"/>
  <c r="Z254" i="13"/>
  <c r="H254" i="13"/>
  <c r="Z238" i="13"/>
  <c r="H238" i="13"/>
  <c r="Z222" i="13"/>
  <c r="H222" i="13"/>
  <c r="Z206" i="13"/>
  <c r="H206" i="13"/>
  <c r="Z190" i="13"/>
  <c r="H190" i="13"/>
  <c r="Z174" i="13"/>
  <c r="H174" i="13"/>
  <c r="Z158" i="13"/>
  <c r="Z142" i="13"/>
  <c r="H142" i="13"/>
  <c r="Z126" i="13"/>
  <c r="Z110" i="13"/>
  <c r="H110" i="13"/>
  <c r="Z94" i="13"/>
  <c r="Z78" i="13"/>
  <c r="H78" i="13"/>
  <c r="Z62" i="13"/>
  <c r="Z46" i="13"/>
  <c r="Z30" i="13"/>
  <c r="Z413" i="13"/>
  <c r="H413" i="13"/>
  <c r="Z397" i="13"/>
  <c r="H397" i="13"/>
  <c r="Z381" i="13"/>
  <c r="H381" i="13"/>
  <c r="Z365" i="13"/>
  <c r="H365" i="13"/>
  <c r="Z349" i="13"/>
  <c r="H349" i="13"/>
  <c r="Z333" i="13"/>
  <c r="H333" i="13"/>
  <c r="Z317" i="13"/>
  <c r="H317" i="13"/>
  <c r="Z301" i="13"/>
  <c r="H301" i="13"/>
  <c r="Z285" i="13"/>
  <c r="H285" i="13"/>
  <c r="Z269" i="13"/>
  <c r="H269" i="13"/>
  <c r="Z253" i="13"/>
  <c r="H253" i="13"/>
  <c r="Z237" i="13"/>
  <c r="H237" i="13"/>
  <c r="Z221" i="13"/>
  <c r="H221" i="13"/>
  <c r="Z205" i="13"/>
  <c r="H205" i="13"/>
  <c r="Z189" i="13"/>
  <c r="H189" i="13"/>
  <c r="Z173" i="13"/>
  <c r="H173" i="13"/>
  <c r="Z157" i="13"/>
  <c r="H157" i="13"/>
  <c r="Z141" i="13"/>
  <c r="H141" i="13"/>
  <c r="Z125" i="13"/>
  <c r="H125" i="13"/>
  <c r="Z109" i="13"/>
  <c r="H109" i="13"/>
  <c r="Z93" i="13"/>
  <c r="H93" i="13"/>
  <c r="Z77" i="13"/>
  <c r="H77" i="13"/>
  <c r="Z61" i="13"/>
  <c r="H61" i="13"/>
  <c r="Z45" i="13"/>
  <c r="H45" i="13"/>
  <c r="Z29" i="13"/>
  <c r="H29" i="13"/>
  <c r="Z13" i="13"/>
  <c r="H13" i="13"/>
  <c r="Z4" i="3"/>
  <c r="Z4" i="13" s="1"/>
  <c r="Z400" i="13"/>
  <c r="H400" i="13"/>
  <c r="Z384" i="13"/>
  <c r="H384" i="13"/>
  <c r="Z372" i="13"/>
  <c r="H372" i="13"/>
  <c r="H364" i="13"/>
  <c r="Z348" i="13"/>
  <c r="H340" i="13"/>
  <c r="Z332" i="13"/>
  <c r="H320" i="13"/>
  <c r="H300" i="13"/>
  <c r="Z288" i="13"/>
  <c r="Z272" i="13"/>
  <c r="H264" i="13"/>
  <c r="H260" i="13"/>
  <c r="Z224" i="13"/>
  <c r="H212" i="13"/>
  <c r="H204" i="13"/>
  <c r="Z196" i="13"/>
  <c r="H184" i="13"/>
  <c r="H168" i="13"/>
  <c r="Z128" i="13"/>
  <c r="H112" i="13"/>
  <c r="Z104" i="13"/>
  <c r="H92" i="13"/>
  <c r="H64" i="13"/>
  <c r="Z52" i="13"/>
  <c r="H28" i="13"/>
  <c r="Z20" i="13"/>
  <c r="H4" i="13"/>
  <c r="H343" i="13"/>
  <c r="H319" i="13"/>
  <c r="H271" i="13"/>
  <c r="H263" i="13"/>
  <c r="H259" i="13"/>
  <c r="Z207" i="13"/>
  <c r="Z151" i="13"/>
  <c r="Z103" i="13"/>
  <c r="H71" i="13"/>
  <c r="Z7" i="13"/>
  <c r="AM360" i="6" l="1"/>
  <c r="AM332" i="6"/>
  <c r="AM481" i="6"/>
  <c r="AM288" i="6"/>
  <c r="AJ256" i="6"/>
  <c r="AI256" i="6"/>
  <c r="Q315" i="6"/>
  <c r="S315" i="6"/>
  <c r="I182" i="10"/>
  <c r="P315" i="6"/>
  <c r="AF286" i="6"/>
  <c r="AE286" i="6"/>
  <c r="AA39" i="6"/>
  <c r="X39" i="6"/>
  <c r="Q75" i="6"/>
  <c r="S75" i="6"/>
  <c r="Y75" i="6" s="1"/>
  <c r="P75" i="6"/>
  <c r="I97" i="10"/>
  <c r="AJ8" i="6"/>
  <c r="AI8" i="6"/>
  <c r="S20" i="6"/>
  <c r="P20" i="6"/>
  <c r="I259" i="10"/>
  <c r="Q20" i="6"/>
  <c r="Q67" i="6"/>
  <c r="S67" i="6"/>
  <c r="Y67" i="6" s="1"/>
  <c r="P67" i="6"/>
  <c r="I176" i="10"/>
  <c r="AA35" i="6"/>
  <c r="X35" i="6"/>
  <c r="AE39" i="6"/>
  <c r="AF39" i="6"/>
  <c r="Q31" i="6"/>
  <c r="S31" i="6"/>
  <c r="P31" i="6"/>
  <c r="I82" i="10"/>
  <c r="AA220" i="6"/>
  <c r="X220" i="6"/>
  <c r="X294" i="6"/>
  <c r="AA294" i="6"/>
  <c r="AA204" i="6"/>
  <c r="X204" i="6"/>
  <c r="Q55" i="6"/>
  <c r="S55" i="6"/>
  <c r="P55" i="6"/>
  <c r="I308" i="10"/>
  <c r="AA91" i="6"/>
  <c r="X91" i="6"/>
  <c r="AF36" i="6"/>
  <c r="AE36" i="6"/>
  <c r="AF99" i="6"/>
  <c r="AE99" i="6"/>
  <c r="AA519" i="6"/>
  <c r="X519" i="6"/>
  <c r="AA409" i="6"/>
  <c r="X409" i="6"/>
  <c r="AA28" i="6"/>
  <c r="X28" i="6"/>
  <c r="AJ163" i="6"/>
  <c r="AI163" i="6"/>
  <c r="S123" i="6"/>
  <c r="P123" i="6"/>
  <c r="I101" i="10"/>
  <c r="Q123" i="6"/>
  <c r="X119" i="6"/>
  <c r="AA119" i="6"/>
  <c r="AA71" i="6"/>
  <c r="X71" i="6"/>
  <c r="X334" i="6"/>
  <c r="AA334" i="6"/>
  <c r="AF252" i="6"/>
  <c r="AE252" i="6"/>
  <c r="S111" i="6"/>
  <c r="Q111" i="6"/>
  <c r="P111" i="6"/>
  <c r="S143" i="6"/>
  <c r="Q143" i="6"/>
  <c r="P143" i="6"/>
  <c r="AI47" i="6"/>
  <c r="AJ47" i="6"/>
  <c r="Q283" i="6"/>
  <c r="S283" i="6"/>
  <c r="P283" i="6"/>
  <c r="I237" i="10"/>
  <c r="X358" i="6"/>
  <c r="AA358" i="6"/>
  <c r="AJ32" i="6"/>
  <c r="AI32" i="6"/>
  <c r="AE441" i="6"/>
  <c r="AF441" i="6"/>
  <c r="AE429" i="6"/>
  <c r="AF429" i="6"/>
  <c r="AE386" i="6"/>
  <c r="AF386" i="6"/>
  <c r="AA413" i="6"/>
  <c r="X413" i="6"/>
  <c r="Q11" i="6"/>
  <c r="S11" i="6"/>
  <c r="P11" i="6"/>
  <c r="I19" i="10"/>
  <c r="Q39" i="6"/>
  <c r="S39" i="6"/>
  <c r="Y39" i="6" s="1"/>
  <c r="P39" i="6"/>
  <c r="I92" i="10"/>
  <c r="S135" i="6"/>
  <c r="Y135" i="6" s="1"/>
  <c r="P135" i="6"/>
  <c r="Q135" i="6"/>
  <c r="I68" i="10"/>
  <c r="X179" i="6"/>
  <c r="AA179" i="6"/>
  <c r="AA167" i="6"/>
  <c r="X167" i="6"/>
  <c r="Q15" i="6"/>
  <c r="S15" i="6"/>
  <c r="P15" i="6"/>
  <c r="I175" i="10"/>
  <c r="AJ272" i="6"/>
  <c r="AI272" i="6"/>
  <c r="AA394" i="6"/>
  <c r="X394" i="6"/>
  <c r="AE374" i="6"/>
  <c r="AF374" i="6"/>
  <c r="AF59" i="6"/>
  <c r="AE59" i="6"/>
  <c r="AJ79" i="6"/>
  <c r="AI79" i="6"/>
  <c r="Q259" i="6"/>
  <c r="S259" i="6"/>
  <c r="P259" i="6"/>
  <c r="I337" i="10"/>
  <c r="AF167" i="6"/>
  <c r="AE167" i="6"/>
  <c r="AA60" i="6"/>
  <c r="X60" i="6"/>
  <c r="AA32" i="6"/>
  <c r="X32" i="6"/>
  <c r="AJ147" i="6"/>
  <c r="AI147" i="6"/>
  <c r="AA263" i="6"/>
  <c r="X263" i="6"/>
  <c r="AF52" i="6"/>
  <c r="AE52" i="6"/>
  <c r="AA19" i="6"/>
  <c r="X19" i="6"/>
  <c r="X135" i="6"/>
  <c r="AA135" i="6"/>
  <c r="S155" i="6"/>
  <c r="P155" i="6"/>
  <c r="Q155" i="6"/>
  <c r="I264" i="10"/>
  <c r="AI291" i="6"/>
  <c r="AJ291" i="6"/>
  <c r="AF56" i="6"/>
  <c r="AE56" i="6"/>
  <c r="AF27" i="6"/>
  <c r="AE27" i="6"/>
  <c r="AA302" i="6"/>
  <c r="X302" i="6"/>
  <c r="S32" i="6"/>
  <c r="Y32" i="6" s="1"/>
  <c r="P32" i="6"/>
  <c r="Q32" i="6"/>
  <c r="I26" i="10"/>
  <c r="S342" i="6"/>
  <c r="Q342" i="6"/>
  <c r="P342" i="6"/>
  <c r="AA75" i="6"/>
  <c r="X75" i="6"/>
  <c r="AF123" i="6"/>
  <c r="AE123" i="6"/>
  <c r="S232" i="6"/>
  <c r="Q232" i="6"/>
  <c r="P232" i="6"/>
  <c r="I198" i="10"/>
  <c r="AA378" i="6"/>
  <c r="X378" i="6"/>
  <c r="AA499" i="6"/>
  <c r="X499" i="6"/>
  <c r="AI475" i="6"/>
  <c r="AJ475" i="6"/>
  <c r="AE417" i="6"/>
  <c r="AF417" i="6"/>
  <c r="S24" i="6"/>
  <c r="Y24" i="6" s="1"/>
  <c r="Q24" i="6"/>
  <c r="P24" i="6"/>
  <c r="I88" i="10"/>
  <c r="S74" i="6"/>
  <c r="Y74" i="6" s="1"/>
  <c r="Q74" i="6"/>
  <c r="P74" i="6"/>
  <c r="I328" i="10"/>
  <c r="AF107" i="6"/>
  <c r="AE107" i="6"/>
  <c r="AF134" i="6"/>
  <c r="AE134" i="6"/>
  <c r="AE178" i="6"/>
  <c r="AF178" i="6"/>
  <c r="S18" i="6"/>
  <c r="Y18" i="6" s="1"/>
  <c r="Q18" i="6"/>
  <c r="P18" i="6"/>
  <c r="AJ59" i="6"/>
  <c r="AI59" i="6"/>
  <c r="AF103" i="6"/>
  <c r="AE103" i="6"/>
  <c r="AF55" i="6"/>
  <c r="AE55" i="6"/>
  <c r="S26" i="6"/>
  <c r="Y26" i="6" s="1"/>
  <c r="Q26" i="6"/>
  <c r="P26" i="6"/>
  <c r="I301" i="10"/>
  <c r="I9" i="10"/>
  <c r="S141" i="6"/>
  <c r="Y141" i="6" s="1"/>
  <c r="Q141" i="6"/>
  <c r="P141" i="6"/>
  <c r="AE165" i="6"/>
  <c r="AF165" i="6"/>
  <c r="AF310" i="6"/>
  <c r="AE310" i="6"/>
  <c r="AL244" i="6"/>
  <c r="AH244" i="6"/>
  <c r="AD244" i="6"/>
  <c r="V244" i="6"/>
  <c r="R244" i="6"/>
  <c r="N244" i="6"/>
  <c r="J114" i="10" s="1"/>
  <c r="U244" i="6"/>
  <c r="M244" i="6"/>
  <c r="O244" i="6"/>
  <c r="W244" i="6"/>
  <c r="S260" i="6"/>
  <c r="P260" i="6"/>
  <c r="Q260" i="6"/>
  <c r="I338" i="10"/>
  <c r="AI305" i="6"/>
  <c r="AJ305" i="6"/>
  <c r="AF451" i="6"/>
  <c r="AE451" i="6"/>
  <c r="S321" i="6"/>
  <c r="Y321" i="6" s="1"/>
  <c r="Q321" i="6"/>
  <c r="P321" i="6"/>
  <c r="AM321" i="6" s="1"/>
  <c r="I152" i="10"/>
  <c r="X9" i="6"/>
  <c r="AA9" i="6"/>
  <c r="AI9" i="6"/>
  <c r="AJ9" i="6"/>
  <c r="S29" i="6"/>
  <c r="Y29" i="6" s="1"/>
  <c r="Q29" i="6"/>
  <c r="P29" i="6"/>
  <c r="I217" i="10"/>
  <c r="AE29" i="6"/>
  <c r="AF29" i="6"/>
  <c r="AA53" i="6"/>
  <c r="X53" i="6"/>
  <c r="AI53" i="6"/>
  <c r="AJ53" i="6"/>
  <c r="S69" i="6"/>
  <c r="Y69" i="6" s="1"/>
  <c r="P69" i="6"/>
  <c r="Q69" i="6"/>
  <c r="I334" i="10"/>
  <c r="AE69" i="6"/>
  <c r="AF69" i="6"/>
  <c r="W207" i="6"/>
  <c r="O207" i="6"/>
  <c r="M207" i="6"/>
  <c r="AL207" i="6"/>
  <c r="AD207" i="6"/>
  <c r="AE207" i="6" s="1"/>
  <c r="R207" i="6"/>
  <c r="V207" i="6"/>
  <c r="AH207" i="6"/>
  <c r="AI207" i="6" s="1"/>
  <c r="U207" i="6"/>
  <c r="X207" i="6" s="1"/>
  <c r="N207" i="6"/>
  <c r="AA264" i="6"/>
  <c r="X264" i="6"/>
  <c r="AF264" i="6"/>
  <c r="AE264" i="6"/>
  <c r="Z314" i="6"/>
  <c r="AB314" i="6"/>
  <c r="AO360" i="6"/>
  <c r="AA96" i="6"/>
  <c r="X96" i="6"/>
  <c r="AI96" i="6"/>
  <c r="AJ96" i="6"/>
  <c r="Q100" i="6"/>
  <c r="S100" i="6"/>
  <c r="Y100" i="6" s="1"/>
  <c r="P100" i="6"/>
  <c r="I33" i="10"/>
  <c r="AE100" i="6"/>
  <c r="AF100" i="6"/>
  <c r="AI124" i="6"/>
  <c r="AJ124" i="6"/>
  <c r="Q140" i="6"/>
  <c r="S140" i="6"/>
  <c r="Y140" i="6" s="1"/>
  <c r="P140" i="6"/>
  <c r="I251" i="10"/>
  <c r="AE140" i="6"/>
  <c r="AF140" i="6"/>
  <c r="S252" i="6"/>
  <c r="Q252" i="6"/>
  <c r="P252" i="6"/>
  <c r="AD268" i="6"/>
  <c r="S285" i="6"/>
  <c r="Y285" i="6" s="1"/>
  <c r="P285" i="6"/>
  <c r="Q285" i="6"/>
  <c r="I165" i="10"/>
  <c r="AE285" i="6"/>
  <c r="AF285" i="6"/>
  <c r="S211" i="6"/>
  <c r="Y211" i="6" s="1"/>
  <c r="Q211" i="6"/>
  <c r="P211" i="6"/>
  <c r="I194" i="10"/>
  <c r="S227" i="6"/>
  <c r="Y227" i="6" s="1"/>
  <c r="Z227" i="6" s="1"/>
  <c r="P227" i="6"/>
  <c r="AM227" i="6" s="1"/>
  <c r="Z274" i="6"/>
  <c r="AB274" i="6"/>
  <c r="S245" i="6"/>
  <c r="Y245" i="6" s="1"/>
  <c r="I286" i="10"/>
  <c r="Q245" i="6"/>
  <c r="P245" i="6"/>
  <c r="AE245" i="6"/>
  <c r="AF245" i="6"/>
  <c r="AS288" i="6"/>
  <c r="AT288" i="6"/>
  <c r="AQ288" i="6"/>
  <c r="AO288" i="6"/>
  <c r="AP288" i="6" s="1"/>
  <c r="AF407" i="6"/>
  <c r="AE407" i="6"/>
  <c r="AO464" i="6"/>
  <c r="U304" i="6"/>
  <c r="M304" i="6"/>
  <c r="W304" i="6"/>
  <c r="V304" i="6"/>
  <c r="AL304" i="6"/>
  <c r="AH304" i="6"/>
  <c r="AD304" i="6"/>
  <c r="O304" i="6"/>
  <c r="N304" i="6"/>
  <c r="J238" i="10" s="1"/>
  <c r="R304" i="6"/>
  <c r="AA330" i="6"/>
  <c r="X330" i="6"/>
  <c r="Z381" i="6"/>
  <c r="AB381" i="6"/>
  <c r="AH7" i="6"/>
  <c r="S10" i="6"/>
  <c r="Y10" i="6" s="1"/>
  <c r="Q10" i="6"/>
  <c r="P10" i="6"/>
  <c r="I184" i="10"/>
  <c r="AH19" i="6"/>
  <c r="S22" i="6"/>
  <c r="Y22" i="6" s="1"/>
  <c r="Q22" i="6"/>
  <c r="P22" i="6"/>
  <c r="I63" i="10"/>
  <c r="AD43" i="6"/>
  <c r="S77" i="6"/>
  <c r="Y77" i="6" s="1"/>
  <c r="Q77" i="6"/>
  <c r="P77" i="6"/>
  <c r="I380" i="10"/>
  <c r="AF90" i="6"/>
  <c r="AE90" i="6"/>
  <c r="S102" i="6"/>
  <c r="Y102" i="6" s="1"/>
  <c r="Q102" i="6"/>
  <c r="P102" i="6"/>
  <c r="X147" i="6"/>
  <c r="AA147" i="6"/>
  <c r="AA154" i="6"/>
  <c r="X154" i="6"/>
  <c r="S166" i="6"/>
  <c r="Y166" i="6" s="1"/>
  <c r="Q166" i="6"/>
  <c r="P166" i="6"/>
  <c r="I253" i="10"/>
  <c r="AJ206" i="6"/>
  <c r="AI206" i="6"/>
  <c r="X238" i="6"/>
  <c r="AA238" i="6"/>
  <c r="AA8" i="6"/>
  <c r="X8" i="6"/>
  <c r="M36" i="6"/>
  <c r="AA44" i="6"/>
  <c r="X44" i="6"/>
  <c r="AJ83" i="6"/>
  <c r="AI83" i="6"/>
  <c r="M91" i="6"/>
  <c r="AJ139" i="6"/>
  <c r="AI139" i="6"/>
  <c r="O155" i="6"/>
  <c r="O171" i="6"/>
  <c r="AF189" i="6"/>
  <c r="AE189" i="6"/>
  <c r="AE193" i="6"/>
  <c r="AF193" i="6"/>
  <c r="S194" i="6"/>
  <c r="Y194" i="6" s="1"/>
  <c r="Q194" i="6"/>
  <c r="P194" i="6"/>
  <c r="I315" i="10"/>
  <c r="U315" i="6"/>
  <c r="W16" i="6"/>
  <c r="V60" i="6"/>
  <c r="AH71" i="6"/>
  <c r="AH75" i="6"/>
  <c r="S93" i="6"/>
  <c r="Y93" i="6" s="1"/>
  <c r="Q93" i="6"/>
  <c r="I310" i="10"/>
  <c r="P93" i="6"/>
  <c r="AD127" i="6"/>
  <c r="AE127" i="6" s="1"/>
  <c r="AE137" i="6"/>
  <c r="AF137" i="6"/>
  <c r="AJ218" i="6"/>
  <c r="AI218" i="6"/>
  <c r="W56" i="6"/>
  <c r="AA67" i="6"/>
  <c r="X67" i="6"/>
  <c r="AJ72" i="6"/>
  <c r="AI72" i="6"/>
  <c r="Q76" i="6"/>
  <c r="S76" i="6"/>
  <c r="Y76" i="6" s="1"/>
  <c r="P76" i="6"/>
  <c r="I228" i="10"/>
  <c r="W79" i="6"/>
  <c r="AI85" i="6"/>
  <c r="AJ85" i="6"/>
  <c r="AL99" i="6"/>
  <c r="AH123" i="6"/>
  <c r="N163" i="6"/>
  <c r="J55" i="10" s="1"/>
  <c r="AE177" i="6"/>
  <c r="AF177" i="6"/>
  <c r="N310" i="6"/>
  <c r="J177" i="10" s="1"/>
  <c r="AI340" i="6"/>
  <c r="AJ340" i="6"/>
  <c r="AA412" i="6"/>
  <c r="X412" i="6"/>
  <c r="S493" i="6"/>
  <c r="Y493" i="6" s="1"/>
  <c r="P493" i="6"/>
  <c r="Q493" i="6"/>
  <c r="S329" i="6"/>
  <c r="Y329" i="6" s="1"/>
  <c r="Q329" i="6"/>
  <c r="P329" i="6"/>
  <c r="I206" i="10"/>
  <c r="X349" i="6"/>
  <c r="AA349" i="6"/>
  <c r="AA25" i="6"/>
  <c r="X25" i="6"/>
  <c r="AI25" i="6"/>
  <c r="AJ25" i="6"/>
  <c r="S41" i="6"/>
  <c r="Y41" i="6" s="1"/>
  <c r="P41" i="6"/>
  <c r="Q41" i="6"/>
  <c r="I307" i="10"/>
  <c r="AE41" i="6"/>
  <c r="AF41" i="6"/>
  <c r="X201" i="6"/>
  <c r="AA201" i="6"/>
  <c r="AI201" i="6"/>
  <c r="AJ201" i="6"/>
  <c r="U228" i="6"/>
  <c r="M228" i="6"/>
  <c r="AD228" i="6"/>
  <c r="W228" i="6"/>
  <c r="R228" i="6"/>
  <c r="AH228" i="6"/>
  <c r="V228" i="6"/>
  <c r="O228" i="6"/>
  <c r="AL228" i="6"/>
  <c r="N228" i="6"/>
  <c r="AE251" i="6"/>
  <c r="AF251" i="6"/>
  <c r="AF275" i="6"/>
  <c r="AE275" i="6"/>
  <c r="O291" i="6"/>
  <c r="M291" i="6"/>
  <c r="W291" i="6"/>
  <c r="V291" i="6"/>
  <c r="AD291" i="6"/>
  <c r="Q112" i="6"/>
  <c r="S112" i="6"/>
  <c r="Y112" i="6" s="1"/>
  <c r="P112" i="6"/>
  <c r="I335" i="10"/>
  <c r="AI128" i="6"/>
  <c r="AJ128" i="6"/>
  <c r="Q144" i="6"/>
  <c r="S144" i="6"/>
  <c r="Y144" i="6" s="1"/>
  <c r="P144" i="6"/>
  <c r="I283" i="10"/>
  <c r="AE144" i="6"/>
  <c r="AF144" i="6"/>
  <c r="V268" i="6"/>
  <c r="AJ299" i="6"/>
  <c r="AI299" i="6"/>
  <c r="AF299" i="6"/>
  <c r="AE299" i="6"/>
  <c r="X306" i="6"/>
  <c r="AA306" i="6"/>
  <c r="Z345" i="6"/>
  <c r="AB345" i="6"/>
  <c r="AA196" i="6"/>
  <c r="X196" i="6"/>
  <c r="N208" i="6"/>
  <c r="J109" i="10" s="1"/>
  <c r="AH208" i="6"/>
  <c r="S224" i="6"/>
  <c r="Y224" i="6" s="1"/>
  <c r="Q224" i="6"/>
  <c r="P224" i="6"/>
  <c r="I285" i="10"/>
  <c r="S295" i="6"/>
  <c r="Y295" i="6" s="1"/>
  <c r="Q295" i="6"/>
  <c r="P295" i="6"/>
  <c r="I360" i="10"/>
  <c r="AO287" i="6"/>
  <c r="V334" i="6"/>
  <c r="AD334" i="6"/>
  <c r="O334" i="6"/>
  <c r="AH370" i="6"/>
  <c r="M370" i="6"/>
  <c r="AA392" i="6"/>
  <c r="X392" i="6"/>
  <c r="Z435" i="6"/>
  <c r="AB435" i="6"/>
  <c r="AA343" i="6"/>
  <c r="X343" i="6"/>
  <c r="AE343" i="6"/>
  <c r="AF343" i="6"/>
  <c r="AD7" i="6"/>
  <c r="AL35" i="6"/>
  <c r="AH39" i="6"/>
  <c r="U47" i="6"/>
  <c r="AJ86" i="6"/>
  <c r="AI86" i="6"/>
  <c r="AI121" i="6"/>
  <c r="AJ121" i="6"/>
  <c r="AJ146" i="6"/>
  <c r="AI146" i="6"/>
  <c r="N147" i="6"/>
  <c r="J393" i="10" s="1"/>
  <c r="U192" i="6"/>
  <c r="M192" i="6"/>
  <c r="N192" i="6"/>
  <c r="W192" i="6"/>
  <c r="V192" i="6"/>
  <c r="AL192" i="6"/>
  <c r="AH192" i="6"/>
  <c r="AD192" i="6"/>
  <c r="O192" i="6"/>
  <c r="R192" i="6"/>
  <c r="AJ210" i="6"/>
  <c r="AI210" i="6"/>
  <c r="M8" i="6"/>
  <c r="AA34" i="6"/>
  <c r="X34" i="6"/>
  <c r="O59" i="6"/>
  <c r="W91" i="6"/>
  <c r="AA103" i="6"/>
  <c r="X103" i="6"/>
  <c r="AD139" i="6"/>
  <c r="AL155" i="6"/>
  <c r="U171" i="6"/>
  <c r="S174" i="6"/>
  <c r="Y174" i="6" s="1"/>
  <c r="Q174" i="6"/>
  <c r="P174" i="6"/>
  <c r="AE191" i="6"/>
  <c r="AF191" i="6"/>
  <c r="X193" i="6"/>
  <c r="AA193" i="6"/>
  <c r="X202" i="6"/>
  <c r="AA202" i="6"/>
  <c r="AD315" i="6"/>
  <c r="N16" i="6"/>
  <c r="J185" i="10" s="1"/>
  <c r="AA58" i="6"/>
  <c r="X58" i="6"/>
  <c r="AD71" i="6"/>
  <c r="V111" i="6"/>
  <c r="AA118" i="6"/>
  <c r="X118" i="6"/>
  <c r="AH135" i="6"/>
  <c r="AJ149" i="6"/>
  <c r="AI149" i="6"/>
  <c r="AJ183" i="6"/>
  <c r="AI183" i="6"/>
  <c r="S218" i="6"/>
  <c r="Y218" i="6" s="1"/>
  <c r="P218" i="6"/>
  <c r="Q218" i="6"/>
  <c r="I169" i="10"/>
  <c r="M28" i="6"/>
  <c r="AF54" i="6"/>
  <c r="AE54" i="6"/>
  <c r="O56" i="6"/>
  <c r="AH67" i="6"/>
  <c r="S70" i="6"/>
  <c r="Y70" i="6" s="1"/>
  <c r="Q70" i="6"/>
  <c r="P70" i="6"/>
  <c r="AI81" i="6"/>
  <c r="AJ81" i="6"/>
  <c r="S85" i="6"/>
  <c r="Y85" i="6" s="1"/>
  <c r="P85" i="6"/>
  <c r="Q85" i="6"/>
  <c r="I99" i="10"/>
  <c r="AA94" i="6"/>
  <c r="X94" i="6"/>
  <c r="AJ105" i="6"/>
  <c r="AI105" i="6"/>
  <c r="AI133" i="6"/>
  <c r="AJ133" i="6"/>
  <c r="AF150" i="6"/>
  <c r="AE150" i="6"/>
  <c r="M175" i="6"/>
  <c r="AF222" i="6"/>
  <c r="AE222" i="6"/>
  <c r="S270" i="6"/>
  <c r="Y270" i="6" s="1"/>
  <c r="Q270" i="6"/>
  <c r="P270" i="6"/>
  <c r="AM270" i="6" s="1"/>
  <c r="I167" i="10"/>
  <c r="AF250" i="6"/>
  <c r="AE250" i="6"/>
  <c r="AI344" i="6"/>
  <c r="AJ344" i="6"/>
  <c r="AJ389" i="6"/>
  <c r="AI389" i="6"/>
  <c r="Q412" i="6"/>
  <c r="S412" i="6"/>
  <c r="Y412" i="6" s="1"/>
  <c r="P412" i="6"/>
  <c r="I296" i="10"/>
  <c r="AA428" i="6"/>
  <c r="X428" i="6"/>
  <c r="AF501" i="6"/>
  <c r="AE501" i="6"/>
  <c r="S262" i="6"/>
  <c r="Y262" i="6" s="1"/>
  <c r="Q262" i="6"/>
  <c r="P262" i="6"/>
  <c r="I118" i="10"/>
  <c r="S333" i="6"/>
  <c r="Y333" i="6" s="1"/>
  <c r="Q333" i="6"/>
  <c r="I25" i="10"/>
  <c r="P333" i="6"/>
  <c r="AA37" i="6"/>
  <c r="X37" i="6"/>
  <c r="AI37" i="6"/>
  <c r="AJ37" i="6"/>
  <c r="S61" i="6"/>
  <c r="Y61" i="6" s="1"/>
  <c r="Q61" i="6"/>
  <c r="P61" i="6"/>
  <c r="I96" i="10"/>
  <c r="AE61" i="6"/>
  <c r="AF61" i="6"/>
  <c r="AA219" i="6"/>
  <c r="X219" i="6"/>
  <c r="AF262" i="6"/>
  <c r="AE262" i="6"/>
  <c r="AF297" i="6"/>
  <c r="AE297" i="6"/>
  <c r="S311" i="6"/>
  <c r="Y311" i="6" s="1"/>
  <c r="Q311" i="6"/>
  <c r="P311" i="6"/>
  <c r="I178" i="10"/>
  <c r="AI116" i="6"/>
  <c r="AJ116" i="6"/>
  <c r="Q132" i="6"/>
  <c r="S132" i="6"/>
  <c r="Y132" i="6" s="1"/>
  <c r="P132" i="6"/>
  <c r="I312" i="10"/>
  <c r="AA160" i="6"/>
  <c r="X160" i="6"/>
  <c r="AI160" i="6"/>
  <c r="AJ160" i="6"/>
  <c r="Q164" i="6"/>
  <c r="S164" i="6"/>
  <c r="Y164" i="6" s="1"/>
  <c r="P164" i="6"/>
  <c r="I56" i="10"/>
  <c r="S190" i="6"/>
  <c r="Y190" i="6" s="1"/>
  <c r="P190" i="6"/>
  <c r="Q190" i="6"/>
  <c r="AH252" i="6"/>
  <c r="AH263" i="6"/>
  <c r="O263" i="6"/>
  <c r="AL268" i="6"/>
  <c r="I38" i="10"/>
  <c r="S277" i="6"/>
  <c r="Y277" i="6" s="1"/>
  <c r="P277" i="6"/>
  <c r="Q277" i="6"/>
  <c r="AE277" i="6"/>
  <c r="AF277" i="6"/>
  <c r="AT290" i="6"/>
  <c r="AS290" i="6"/>
  <c r="AQ290" i="6"/>
  <c r="AO290" i="6"/>
  <c r="AP290" i="6" s="1"/>
  <c r="AA303" i="6"/>
  <c r="X303" i="6"/>
  <c r="AM303" i="6" s="1"/>
  <c r="X345" i="6"/>
  <c r="AM345" i="6" s="1"/>
  <c r="AA345" i="6"/>
  <c r="AJ248" i="6"/>
  <c r="AI248" i="6"/>
  <c r="O260" i="6"/>
  <c r="O283" i="6"/>
  <c r="U291" i="6"/>
  <c r="AA253" i="6"/>
  <c r="X253" i="6"/>
  <c r="AI253" i="6"/>
  <c r="AJ253" i="6"/>
  <c r="S269" i="6"/>
  <c r="Y269" i="6" s="1"/>
  <c r="Q269" i="6"/>
  <c r="P269" i="6"/>
  <c r="I119" i="10"/>
  <c r="S322" i="6"/>
  <c r="Y322" i="6" s="1"/>
  <c r="Q322" i="6"/>
  <c r="P322" i="6"/>
  <c r="I383" i="10"/>
  <c r="AE326" i="6"/>
  <c r="AF326" i="6"/>
  <c r="AA326" i="6"/>
  <c r="X326" i="6"/>
  <c r="S354" i="6"/>
  <c r="Y354" i="6" s="1"/>
  <c r="Q354" i="6"/>
  <c r="P354" i="6"/>
  <c r="I43" i="10"/>
  <c r="AI362" i="6"/>
  <c r="AJ362" i="6"/>
  <c r="S382" i="6"/>
  <c r="Y382" i="6" s="1"/>
  <c r="Z382" i="6" s="1"/>
  <c r="P382" i="6"/>
  <c r="AM382" i="6" s="1"/>
  <c r="S464" i="6"/>
  <c r="Y464" i="6" s="1"/>
  <c r="Q464" i="6"/>
  <c r="P464" i="6"/>
  <c r="AM464" i="6" s="1"/>
  <c r="W378" i="6"/>
  <c r="AH405" i="6"/>
  <c r="Z440" i="6"/>
  <c r="AB440" i="6"/>
  <c r="AJ276" i="6"/>
  <c r="AI276" i="6"/>
  <c r="AF284" i="6"/>
  <c r="AE284" i="6"/>
  <c r="AA284" i="6"/>
  <c r="X284" i="6"/>
  <c r="AE316" i="6"/>
  <c r="AF316" i="6"/>
  <c r="AF435" i="6"/>
  <c r="AE435" i="6"/>
  <c r="AM435" i="6" s="1"/>
  <c r="Z480" i="6"/>
  <c r="AB480" i="6"/>
  <c r="AA327" i="6"/>
  <c r="X327" i="6"/>
  <c r="AE327" i="6"/>
  <c r="AF327" i="6"/>
  <c r="S347" i="6"/>
  <c r="Y347" i="6" s="1"/>
  <c r="Z347" i="6" s="1"/>
  <c r="P347" i="6"/>
  <c r="AM347" i="6" s="1"/>
  <c r="AI351" i="6"/>
  <c r="AJ351" i="6"/>
  <c r="S383" i="6"/>
  <c r="Y383" i="6" s="1"/>
  <c r="Q383" i="6"/>
  <c r="P383" i="6"/>
  <c r="AI399" i="6"/>
  <c r="AJ399" i="6"/>
  <c r="AA422" i="6"/>
  <c r="X422" i="6"/>
  <c r="AE422" i="6"/>
  <c r="AF422" i="6"/>
  <c r="AA438" i="6"/>
  <c r="X438" i="6"/>
  <c r="AE438" i="6"/>
  <c r="AF438" i="6"/>
  <c r="AF459" i="6"/>
  <c r="AE459" i="6"/>
  <c r="S495" i="6"/>
  <c r="Y495" i="6" s="1"/>
  <c r="Q495" i="6"/>
  <c r="P495" i="6"/>
  <c r="W503" i="6"/>
  <c r="O503" i="6"/>
  <c r="U503" i="6"/>
  <c r="M503" i="6"/>
  <c r="AH503" i="6"/>
  <c r="N503" i="6"/>
  <c r="V503" i="6"/>
  <c r="AL503" i="6"/>
  <c r="AD503" i="6"/>
  <c r="R503" i="6"/>
  <c r="Z530" i="6"/>
  <c r="AB530" i="6"/>
  <c r="AI504" i="6"/>
  <c r="AJ504" i="6"/>
  <c r="AJ506" i="6"/>
  <c r="AI506" i="6"/>
  <c r="AF532" i="6"/>
  <c r="AE532" i="6"/>
  <c r="S298" i="6"/>
  <c r="Y298" i="6" s="1"/>
  <c r="Z298" i="6" s="1"/>
  <c r="P298" i="6"/>
  <c r="AM298" i="6" s="1"/>
  <c r="V302" i="6"/>
  <c r="AH302" i="6"/>
  <c r="AI307" i="6"/>
  <c r="AJ307" i="6"/>
  <c r="AE307" i="6"/>
  <c r="AF307" i="6"/>
  <c r="S317" i="6"/>
  <c r="Y317" i="6" s="1"/>
  <c r="Z317" i="6" s="1"/>
  <c r="P317" i="6"/>
  <c r="AM317" i="6" s="1"/>
  <c r="V19" i="6"/>
  <c r="M35" i="6"/>
  <c r="AF38" i="6"/>
  <c r="AE38" i="6"/>
  <c r="U43" i="6"/>
  <c r="N47" i="6"/>
  <c r="J22" i="10" s="1"/>
  <c r="AH63" i="6"/>
  <c r="M68" i="6"/>
  <c r="V68" i="6"/>
  <c r="M107" i="6"/>
  <c r="AL119" i="6"/>
  <c r="AA129" i="6"/>
  <c r="X129" i="6"/>
  <c r="AA142" i="6"/>
  <c r="X142" i="6"/>
  <c r="W147" i="6"/>
  <c r="AJ178" i="6"/>
  <c r="AI178" i="6"/>
  <c r="AI187" i="6"/>
  <c r="AJ187" i="6"/>
  <c r="AA254" i="6"/>
  <c r="X254" i="6"/>
  <c r="AA6" i="6"/>
  <c r="X6" i="6"/>
  <c r="U15" i="6"/>
  <c r="AL20" i="6"/>
  <c r="AH31" i="6"/>
  <c r="S34" i="6"/>
  <c r="Y34" i="6" s="1"/>
  <c r="Q34" i="6"/>
  <c r="P34" i="6"/>
  <c r="I90" i="10"/>
  <c r="W44" i="6"/>
  <c r="M48" i="6"/>
  <c r="AA62" i="6"/>
  <c r="X62" i="6"/>
  <c r="V83" i="6"/>
  <c r="O91" i="6"/>
  <c r="X117" i="6"/>
  <c r="AA117" i="6"/>
  <c r="U143" i="6"/>
  <c r="AH155" i="6"/>
  <c r="M171" i="6"/>
  <c r="U27" i="6"/>
  <c r="AL32" i="6"/>
  <c r="M51" i="6"/>
  <c r="AH55" i="6"/>
  <c r="S58" i="6"/>
  <c r="Y58" i="6" s="1"/>
  <c r="Q58" i="6"/>
  <c r="P58" i="6"/>
  <c r="I95" i="10"/>
  <c r="V75" i="6"/>
  <c r="AF118" i="6"/>
  <c r="AE118" i="6"/>
  <c r="W135" i="6"/>
  <c r="O167" i="6"/>
  <c r="AH179" i="6"/>
  <c r="AL11" i="6"/>
  <c r="AJ26" i="6"/>
  <c r="AI26" i="6"/>
  <c r="U56" i="6"/>
  <c r="W67" i="6"/>
  <c r="U79" i="6"/>
  <c r="S81" i="6"/>
  <c r="Y81" i="6" s="1"/>
  <c r="P81" i="6"/>
  <c r="Q81" i="6"/>
  <c r="I262" i="10"/>
  <c r="AF89" i="6"/>
  <c r="AE89" i="6"/>
  <c r="S94" i="6"/>
  <c r="Y94" i="6" s="1"/>
  <c r="Q94" i="6"/>
  <c r="P94" i="6"/>
  <c r="I263" i="10"/>
  <c r="AF105" i="6"/>
  <c r="AE105" i="6"/>
  <c r="O123" i="6"/>
  <c r="U131" i="6"/>
  <c r="S133" i="6"/>
  <c r="Y133" i="6" s="1"/>
  <c r="Q133" i="6"/>
  <c r="P133" i="6"/>
  <c r="I232" i="10"/>
  <c r="AJ141" i="6"/>
  <c r="AI141" i="6"/>
  <c r="AI165" i="6"/>
  <c r="AJ165" i="6"/>
  <c r="W175" i="6"/>
  <c r="AI214" i="6"/>
  <c r="AJ214" i="6"/>
  <c r="U310" i="6"/>
  <c r="AF258" i="6"/>
  <c r="AE258" i="6"/>
  <c r="X324" i="6"/>
  <c r="AA324" i="6"/>
  <c r="AE346" i="6"/>
  <c r="AF346" i="6"/>
  <c r="AI346" i="6"/>
  <c r="AJ346" i="6"/>
  <c r="AL378" i="6"/>
  <c r="AH378" i="6"/>
  <c r="N378" i="6"/>
  <c r="J320" i="10" s="1"/>
  <c r="M378" i="6"/>
  <c r="O378" i="6"/>
  <c r="V378" i="6"/>
  <c r="AF428" i="6"/>
  <c r="AE428" i="6"/>
  <c r="AJ444" i="6"/>
  <c r="AI444" i="6"/>
  <c r="S485" i="6"/>
  <c r="Y485" i="6" s="1"/>
  <c r="P485" i="6"/>
  <c r="Q485" i="6"/>
  <c r="S186" i="6"/>
  <c r="Y186" i="6" s="1"/>
  <c r="P186" i="6"/>
  <c r="Q186" i="6"/>
  <c r="I11" i="10"/>
  <c r="AA369" i="6"/>
  <c r="X369" i="6"/>
  <c r="AA33" i="6"/>
  <c r="X33" i="6"/>
  <c r="AI33" i="6"/>
  <c r="AJ33" i="6"/>
  <c r="S57" i="6"/>
  <c r="Y57" i="6" s="1"/>
  <c r="P57" i="6"/>
  <c r="Q57" i="6"/>
  <c r="I187" i="10"/>
  <c r="AE57" i="6"/>
  <c r="AF57" i="6"/>
  <c r="O204" i="6"/>
  <c r="W204" i="6"/>
  <c r="X233" i="6"/>
  <c r="AA233" i="6"/>
  <c r="AI233" i="6"/>
  <c r="AJ233" i="6"/>
  <c r="AH259" i="6"/>
  <c r="V259" i="6"/>
  <c r="U259" i="6"/>
  <c r="AA301" i="6"/>
  <c r="X301" i="6"/>
  <c r="V342" i="6"/>
  <c r="U342" i="6"/>
  <c r="AI120" i="6"/>
  <c r="AJ120" i="6"/>
  <c r="Q136" i="6"/>
  <c r="S136" i="6"/>
  <c r="Y136" i="6" s="1"/>
  <c r="P136" i="6"/>
  <c r="I35" i="10"/>
  <c r="AI168" i="6"/>
  <c r="AJ168" i="6"/>
  <c r="AA217" i="6"/>
  <c r="X217" i="6"/>
  <c r="AJ217" i="6"/>
  <c r="AI217" i="6"/>
  <c r="O220" i="6"/>
  <c r="W220" i="6"/>
  <c r="V232" i="6"/>
  <c r="AD232" i="6"/>
  <c r="AE232" i="6" s="1"/>
  <c r="U232" i="6"/>
  <c r="W247" i="6"/>
  <c r="U252" i="6"/>
  <c r="AT207" i="6"/>
  <c r="S221" i="6"/>
  <c r="Y221" i="6" s="1"/>
  <c r="P221" i="6"/>
  <c r="Q221" i="6"/>
  <c r="I111" i="10"/>
  <c r="AF221" i="6"/>
  <c r="AE221" i="6"/>
  <c r="O256" i="6"/>
  <c r="AL256" i="6"/>
  <c r="O272" i="6"/>
  <c r="AL272" i="6"/>
  <c r="AD278" i="6"/>
  <c r="M278" i="6"/>
  <c r="W278" i="6"/>
  <c r="V294" i="6"/>
  <c r="AH294" i="6"/>
  <c r="Z365" i="6"/>
  <c r="AB365" i="6"/>
  <c r="S273" i="6"/>
  <c r="Y273" i="6" s="1"/>
  <c r="Z273" i="6" s="1"/>
  <c r="P273" i="6"/>
  <c r="AM273" i="6" s="1"/>
  <c r="Y297" i="6"/>
  <c r="AT145" i="6"/>
  <c r="AS145" i="6"/>
  <c r="AQ145" i="6"/>
  <c r="AO145" i="6"/>
  <c r="AP145" i="6" s="1"/>
  <c r="AH44" i="6"/>
  <c r="M27" i="6"/>
  <c r="Z397" i="6"/>
  <c r="AB397" i="6"/>
  <c r="AF300" i="6"/>
  <c r="AE300" i="6"/>
  <c r="AA300" i="6"/>
  <c r="X300" i="6"/>
  <c r="I42" i="10"/>
  <c r="S352" i="6"/>
  <c r="Y352" i="6" s="1"/>
  <c r="Q352" i="6"/>
  <c r="P352" i="6"/>
  <c r="Q355" i="6"/>
  <c r="S355" i="6"/>
  <c r="Y355" i="6" s="1"/>
  <c r="P355" i="6"/>
  <c r="I207" i="10"/>
  <c r="S384" i="6"/>
  <c r="Y384" i="6" s="1"/>
  <c r="Q384" i="6"/>
  <c r="P384" i="6"/>
  <c r="AI395" i="6"/>
  <c r="AJ395" i="6"/>
  <c r="AA398" i="6"/>
  <c r="X398" i="6"/>
  <c r="AA442" i="6"/>
  <c r="X442" i="6"/>
  <c r="AE442" i="6"/>
  <c r="AF442" i="6"/>
  <c r="AI445" i="6"/>
  <c r="AJ445" i="6"/>
  <c r="AI457" i="6"/>
  <c r="AJ457" i="6"/>
  <c r="AJ525" i="6"/>
  <c r="AI525" i="6"/>
  <c r="AM525" i="6" s="1"/>
  <c r="AE463" i="6"/>
  <c r="AF463" i="6"/>
  <c r="AJ535" i="6"/>
  <c r="AI535" i="6"/>
  <c r="AM533" i="6"/>
  <c r="AJ524" i="6"/>
  <c r="AI524" i="6"/>
  <c r="AJ531" i="6"/>
  <c r="AI531" i="6"/>
  <c r="AT177" i="6"/>
  <c r="AS177" i="6"/>
  <c r="AQ177" i="6"/>
  <c r="AO177" i="6"/>
  <c r="AP177" i="6" s="1"/>
  <c r="AT10" i="6"/>
  <c r="AS10" i="6"/>
  <c r="AO10" i="6"/>
  <c r="AP10" i="6" s="1"/>
  <c r="AQ10" i="6"/>
  <c r="AD60" i="6"/>
  <c r="W47" i="6"/>
  <c r="AF419" i="6"/>
  <c r="AE419" i="6"/>
  <c r="AF473" i="6"/>
  <c r="AE473" i="6"/>
  <c r="AL374" i="6"/>
  <c r="O374" i="6"/>
  <c r="N374" i="6"/>
  <c r="J389" i="10" s="1"/>
  <c r="AI403" i="6"/>
  <c r="AJ403" i="6"/>
  <c r="AL425" i="6"/>
  <c r="O425" i="6"/>
  <c r="U425" i="6"/>
  <c r="AH425" i="6"/>
  <c r="W429" i="6"/>
  <c r="N429" i="6"/>
  <c r="N433" i="6"/>
  <c r="AI434" i="6"/>
  <c r="AJ434" i="6"/>
  <c r="AA522" i="6"/>
  <c r="X522" i="6"/>
  <c r="X461" i="6"/>
  <c r="AA461" i="6"/>
  <c r="AA528" i="6"/>
  <c r="X528" i="6"/>
  <c r="AQ90" i="6"/>
  <c r="AT90" i="6"/>
  <c r="AS90" i="6"/>
  <c r="AO90" i="6"/>
  <c r="AP90" i="6" s="1"/>
  <c r="M23" i="6"/>
  <c r="M159" i="6"/>
  <c r="AJ380" i="6"/>
  <c r="AI380" i="6"/>
  <c r="S380" i="6"/>
  <c r="Y380" i="6" s="1"/>
  <c r="I271" i="10"/>
  <c r="Q380" i="6"/>
  <c r="P380" i="6"/>
  <c r="M421" i="6"/>
  <c r="Z466" i="6"/>
  <c r="AB466" i="6"/>
  <c r="AM448" i="6"/>
  <c r="Y453" i="6"/>
  <c r="Z453" i="6" s="1"/>
  <c r="M413" i="6"/>
  <c r="AD413" i="6"/>
  <c r="AH417" i="6"/>
  <c r="M417" i="6"/>
  <c r="W417" i="6"/>
  <c r="AD421" i="6"/>
  <c r="N421" i="6"/>
  <c r="AI465" i="6"/>
  <c r="AJ465" i="6"/>
  <c r="AD477" i="6"/>
  <c r="U477" i="6"/>
  <c r="AI500" i="6"/>
  <c r="AJ500" i="6"/>
  <c r="AJ489" i="6"/>
  <c r="AI489" i="6"/>
  <c r="Z472" i="6"/>
  <c r="AB472" i="6"/>
  <c r="AQ472" i="6" s="1"/>
  <c r="AO137" i="6"/>
  <c r="AH20" i="6"/>
  <c r="W31" i="6"/>
  <c r="O99" i="6"/>
  <c r="U115" i="6"/>
  <c r="M131" i="6"/>
  <c r="O147" i="6"/>
  <c r="S336" i="6"/>
  <c r="Y336" i="6" s="1"/>
  <c r="P336" i="6"/>
  <c r="Q336" i="6"/>
  <c r="I318" i="10"/>
  <c r="S379" i="6"/>
  <c r="Y379" i="6" s="1"/>
  <c r="Q379" i="6"/>
  <c r="I59" i="10"/>
  <c r="P379" i="6"/>
  <c r="AF400" i="6"/>
  <c r="AE400" i="6"/>
  <c r="AF404" i="6"/>
  <c r="AE404" i="6"/>
  <c r="AA410" i="6"/>
  <c r="X410" i="6"/>
  <c r="AE410" i="6"/>
  <c r="AF410" i="6"/>
  <c r="AD467" i="6"/>
  <c r="AH467" i="6"/>
  <c r="W467" i="6"/>
  <c r="AJ509" i="6"/>
  <c r="AI509" i="6"/>
  <c r="Z538" i="6"/>
  <c r="AB538" i="6"/>
  <c r="AM526" i="6"/>
  <c r="AD499" i="6"/>
  <c r="AH499" i="6"/>
  <c r="O499" i="6"/>
  <c r="AL511" i="6"/>
  <c r="M511" i="6"/>
  <c r="AD519" i="6"/>
  <c r="AH519" i="6"/>
  <c r="O519" i="6"/>
  <c r="Z529" i="6"/>
  <c r="AB529" i="6"/>
  <c r="N523" i="6"/>
  <c r="AL523" i="6"/>
  <c r="W523" i="6"/>
  <c r="AF536" i="6"/>
  <c r="AE536" i="6"/>
  <c r="AO537" i="6"/>
  <c r="V429" i="6"/>
  <c r="AF87" i="6"/>
  <c r="AE87" i="6"/>
  <c r="S117" i="6"/>
  <c r="Y117" i="6" s="1"/>
  <c r="Q117" i="6"/>
  <c r="P117" i="6"/>
  <c r="I410" i="10"/>
  <c r="AF155" i="6"/>
  <c r="AE155" i="6"/>
  <c r="X194" i="6"/>
  <c r="AA194" i="6"/>
  <c r="X22" i="6"/>
  <c r="AA22" i="6"/>
  <c r="AA24" i="6"/>
  <c r="X24" i="6"/>
  <c r="AF24" i="6"/>
  <c r="AE24" i="6"/>
  <c r="AF47" i="6"/>
  <c r="AE47" i="6"/>
  <c r="X77" i="6"/>
  <c r="AA77" i="6"/>
  <c r="AA102" i="6"/>
  <c r="X102" i="6"/>
  <c r="S134" i="6"/>
  <c r="Y134" i="6" s="1"/>
  <c r="Q134" i="6"/>
  <c r="P134" i="6"/>
  <c r="I281" i="10"/>
  <c r="S146" i="6"/>
  <c r="Y146" i="6" s="1"/>
  <c r="Q146" i="6"/>
  <c r="P146" i="6"/>
  <c r="I64" i="10"/>
  <c r="AE158" i="6"/>
  <c r="AF158" i="6"/>
  <c r="AA166" i="6"/>
  <c r="X166" i="6"/>
  <c r="S178" i="6"/>
  <c r="Y178" i="6" s="1"/>
  <c r="Q178" i="6"/>
  <c r="P178" i="6"/>
  <c r="X230" i="6"/>
  <c r="AA230" i="6"/>
  <c r="I4" i="10"/>
  <c r="S6" i="6"/>
  <c r="Y6" i="6" s="1"/>
  <c r="Q6" i="6"/>
  <c r="P6" i="6"/>
  <c r="AJ15" i="6"/>
  <c r="AI15" i="6"/>
  <c r="AF122" i="6"/>
  <c r="AE122" i="6"/>
  <c r="AE162" i="6"/>
  <c r="AF162" i="6"/>
  <c r="M16" i="6"/>
  <c r="AF30" i="6"/>
  <c r="AE30" i="6"/>
  <c r="AE45" i="6"/>
  <c r="AF45" i="6"/>
  <c r="AA69" i="6"/>
  <c r="X69" i="6"/>
  <c r="AI69" i="6"/>
  <c r="AJ69" i="6"/>
  <c r="AJ264" i="6"/>
  <c r="AI264" i="6"/>
  <c r="Q80" i="6"/>
  <c r="S80" i="6"/>
  <c r="Y80" i="6" s="1"/>
  <c r="P80" i="6"/>
  <c r="I261" i="10"/>
  <c r="AA100" i="6"/>
  <c r="X100" i="6"/>
  <c r="AI100" i="6"/>
  <c r="AJ100" i="6"/>
  <c r="Q104" i="6"/>
  <c r="S104" i="6"/>
  <c r="Y104" i="6" s="1"/>
  <c r="P104" i="6"/>
  <c r="I279" i="10"/>
  <c r="AE104" i="6"/>
  <c r="AF104" i="6"/>
  <c r="AA140" i="6"/>
  <c r="X140" i="6"/>
  <c r="AI140" i="6"/>
  <c r="AJ140" i="6"/>
  <c r="Q172" i="6"/>
  <c r="S172" i="6"/>
  <c r="Y172" i="6" s="1"/>
  <c r="P172" i="6"/>
  <c r="AO180" i="6"/>
  <c r="U268" i="6"/>
  <c r="AJ285" i="6"/>
  <c r="AI285" i="6"/>
  <c r="S293" i="6"/>
  <c r="Y293" i="6" s="1"/>
  <c r="P293" i="6"/>
  <c r="Q293" i="6"/>
  <c r="I168" i="10"/>
  <c r="AE293" i="6"/>
  <c r="AF293" i="6"/>
  <c r="AJ211" i="6"/>
  <c r="AI211" i="6"/>
  <c r="AF211" i="6"/>
  <c r="AE211" i="6"/>
  <c r="S241" i="6"/>
  <c r="Y241" i="6" s="1"/>
  <c r="Q241" i="6"/>
  <c r="P241" i="6"/>
  <c r="I149" i="10"/>
  <c r="AF241" i="6"/>
  <c r="AE241" i="6"/>
  <c r="AA245" i="6"/>
  <c r="X245" i="6"/>
  <c r="AI245" i="6"/>
  <c r="AJ245" i="6"/>
  <c r="S261" i="6"/>
  <c r="Y261" i="6" s="1"/>
  <c r="P261" i="6"/>
  <c r="I117" i="10"/>
  <c r="Q261" i="6"/>
  <c r="AE261" i="6"/>
  <c r="AF261" i="6"/>
  <c r="AO303" i="6"/>
  <c r="AJ407" i="6"/>
  <c r="AI407" i="6"/>
  <c r="S407" i="6"/>
  <c r="Y407" i="6" s="1"/>
  <c r="P407" i="6"/>
  <c r="I209" i="10"/>
  <c r="Q407" i="6"/>
  <c r="AE330" i="6"/>
  <c r="AF330" i="6"/>
  <c r="Z424" i="6"/>
  <c r="AB424" i="6"/>
  <c r="N7" i="6"/>
  <c r="J5" i="10" s="1"/>
  <c r="N19" i="6"/>
  <c r="J29" i="10" s="1"/>
  <c r="O35" i="6"/>
  <c r="O47" i="6"/>
  <c r="S52" i="6"/>
  <c r="P52" i="6"/>
  <c r="I66" i="10"/>
  <c r="Q52" i="6"/>
  <c r="S90" i="6"/>
  <c r="Y90" i="6" s="1"/>
  <c r="Q90" i="6"/>
  <c r="P90" i="6"/>
  <c r="I229" i="10"/>
  <c r="AF159" i="6"/>
  <c r="AE159" i="6"/>
  <c r="X182" i="6"/>
  <c r="AA182" i="6"/>
  <c r="X206" i="6"/>
  <c r="AA206" i="6"/>
  <c r="AF230" i="6"/>
  <c r="AE230" i="6"/>
  <c r="AD20" i="6"/>
  <c r="AH91" i="6"/>
  <c r="S115" i="6"/>
  <c r="P115" i="6"/>
  <c r="Q115" i="6"/>
  <c r="I190" i="10"/>
  <c r="AF130" i="6"/>
  <c r="AE130" i="6"/>
  <c r="V155" i="6"/>
  <c r="S234" i="6"/>
  <c r="Y234" i="6" s="1"/>
  <c r="P234" i="6"/>
  <c r="Q234" i="6"/>
  <c r="I200" i="10"/>
  <c r="W315" i="6"/>
  <c r="AI14" i="6"/>
  <c r="AJ14" i="6"/>
  <c r="M60" i="6"/>
  <c r="N71" i="6"/>
  <c r="J350" i="10" s="1"/>
  <c r="N75" i="6"/>
  <c r="J97" i="10" s="1"/>
  <c r="AF111" i="6"/>
  <c r="AE111" i="6"/>
  <c r="S137" i="6"/>
  <c r="Y137" i="6" s="1"/>
  <c r="P137" i="6"/>
  <c r="Q137" i="6"/>
  <c r="I50" i="10"/>
  <c r="M167" i="6"/>
  <c r="X218" i="6"/>
  <c r="AA218" i="6"/>
  <c r="AF11" i="6"/>
  <c r="AE11" i="6"/>
  <c r="AI54" i="6"/>
  <c r="AJ54" i="6"/>
  <c r="AA76" i="6"/>
  <c r="X76" i="6"/>
  <c r="AE76" i="6"/>
  <c r="AF76" i="6"/>
  <c r="AD79" i="6"/>
  <c r="X85" i="6"/>
  <c r="AA85" i="6"/>
  <c r="N123" i="6"/>
  <c r="J101" i="10" s="1"/>
  <c r="AF131" i="6"/>
  <c r="AE131" i="6"/>
  <c r="AJ150" i="6"/>
  <c r="AI150" i="6"/>
  <c r="X175" i="6"/>
  <c r="AA175" i="6"/>
  <c r="S177" i="6"/>
  <c r="Y177" i="6" s="1"/>
  <c r="P177" i="6"/>
  <c r="Q177" i="6"/>
  <c r="AF198" i="6"/>
  <c r="AE198" i="6"/>
  <c r="AJ222" i="6"/>
  <c r="AI222" i="6"/>
  <c r="AI250" i="6"/>
  <c r="AJ250" i="6"/>
  <c r="AA344" i="6"/>
  <c r="X344" i="6"/>
  <c r="X420" i="6"/>
  <c r="AA420" i="6"/>
  <c r="X501" i="6"/>
  <c r="AA501" i="6"/>
  <c r="S223" i="6"/>
  <c r="Y223" i="6" s="1"/>
  <c r="Q223" i="6"/>
  <c r="P223" i="6"/>
  <c r="X329" i="6"/>
  <c r="AA329" i="6"/>
  <c r="S349" i="6"/>
  <c r="Y349" i="6" s="1"/>
  <c r="Q349" i="6"/>
  <c r="I373" i="10"/>
  <c r="P349" i="6"/>
  <c r="AM349" i="6" s="1"/>
  <c r="S195" i="6"/>
  <c r="Y195" i="6" s="1"/>
  <c r="Q195" i="6"/>
  <c r="P195" i="6"/>
  <c r="I257" i="10"/>
  <c r="X41" i="6"/>
  <c r="AA41" i="6"/>
  <c r="AI41" i="6"/>
  <c r="AJ41" i="6"/>
  <c r="S65" i="6"/>
  <c r="Y65" i="6" s="1"/>
  <c r="P65" i="6"/>
  <c r="Q65" i="6"/>
  <c r="I227" i="10"/>
  <c r="AE65" i="6"/>
  <c r="AF65" i="6"/>
  <c r="AF216" i="6"/>
  <c r="AE216" i="6"/>
  <c r="Q251" i="6"/>
  <c r="S251" i="6"/>
  <c r="Y251" i="6" s="1"/>
  <c r="P251" i="6"/>
  <c r="I163" i="10"/>
  <c r="AJ275" i="6"/>
  <c r="AI275" i="6"/>
  <c r="AA275" i="6"/>
  <c r="X275" i="6"/>
  <c r="AA112" i="6"/>
  <c r="X112" i="6"/>
  <c r="AE112" i="6"/>
  <c r="AF112" i="6"/>
  <c r="AA144" i="6"/>
  <c r="X144" i="6"/>
  <c r="AI144" i="6"/>
  <c r="AJ144" i="6"/>
  <c r="Q176" i="6"/>
  <c r="S176" i="6"/>
  <c r="Y176" i="6" s="1"/>
  <c r="P176" i="6"/>
  <c r="I181" i="10"/>
  <c r="M268" i="6"/>
  <c r="AA299" i="6"/>
  <c r="X299" i="6"/>
  <c r="AF196" i="6"/>
  <c r="AE196" i="6"/>
  <c r="AL208" i="6"/>
  <c r="M208" i="6"/>
  <c r="AA224" i="6"/>
  <c r="X224" i="6"/>
  <c r="Z287" i="6"/>
  <c r="AB287" i="6"/>
  <c r="AT287" i="6" s="1"/>
  <c r="S249" i="6"/>
  <c r="Y249" i="6" s="1"/>
  <c r="P249" i="6"/>
  <c r="Q249" i="6"/>
  <c r="I387" i="10"/>
  <c r="AE249" i="6"/>
  <c r="AF249" i="6"/>
  <c r="U296" i="6"/>
  <c r="M296" i="6"/>
  <c r="W296" i="6"/>
  <c r="V296" i="6"/>
  <c r="AL296" i="6"/>
  <c r="AH296" i="6"/>
  <c r="AD296" i="6"/>
  <c r="O296" i="6"/>
  <c r="N296" i="6"/>
  <c r="R296" i="6"/>
  <c r="N334" i="6"/>
  <c r="J404" i="10" s="1"/>
  <c r="AL334" i="6"/>
  <c r="W334" i="6"/>
  <c r="U370" i="6"/>
  <c r="Z408" i="6"/>
  <c r="AB408" i="6"/>
  <c r="AB288" i="6"/>
  <c r="Z288" i="6"/>
  <c r="Z427" i="6"/>
  <c r="AB427" i="6"/>
  <c r="Q323" i="6"/>
  <c r="S323" i="6"/>
  <c r="Y323" i="6" s="1"/>
  <c r="I14" i="10"/>
  <c r="P323" i="6"/>
  <c r="AI343" i="6"/>
  <c r="AJ343" i="6"/>
  <c r="Q367" i="6"/>
  <c r="S367" i="6"/>
  <c r="Y367" i="6" s="1"/>
  <c r="I319" i="10"/>
  <c r="P367" i="6"/>
  <c r="S375" i="6"/>
  <c r="Y375" i="6" s="1"/>
  <c r="Q375" i="6"/>
  <c r="I355" i="10"/>
  <c r="P375" i="6"/>
  <c r="S387" i="6"/>
  <c r="Y387" i="6" s="1"/>
  <c r="Q387" i="6"/>
  <c r="I245" i="10"/>
  <c r="P387" i="6"/>
  <c r="AJ38" i="6"/>
  <c r="AI38" i="6"/>
  <c r="N39" i="6"/>
  <c r="J92" i="10" s="1"/>
  <c r="AL47" i="6"/>
  <c r="AA86" i="6"/>
  <c r="X86" i="6"/>
  <c r="AA121" i="6"/>
  <c r="X121" i="6"/>
  <c r="X210" i="6"/>
  <c r="AA210" i="6"/>
  <c r="AF238" i="6"/>
  <c r="AE238" i="6"/>
  <c r="U31" i="6"/>
  <c r="AL36" i="6"/>
  <c r="V44" i="6"/>
  <c r="S46" i="6"/>
  <c r="Y46" i="6" s="1"/>
  <c r="Q46" i="6"/>
  <c r="P46" i="6"/>
  <c r="V59" i="6"/>
  <c r="S64" i="6"/>
  <c r="Y64" i="6" s="1"/>
  <c r="Z64" i="6" s="1"/>
  <c r="P64" i="6"/>
  <c r="AF83" i="6"/>
  <c r="AE83" i="6"/>
  <c r="AD91" i="6"/>
  <c r="O143" i="6"/>
  <c r="AL171" i="6"/>
  <c r="AH315" i="6"/>
  <c r="AF14" i="6"/>
  <c r="AE14" i="6"/>
  <c r="O16" i="6"/>
  <c r="U55" i="6"/>
  <c r="AL60" i="6"/>
  <c r="W75" i="6"/>
  <c r="AI113" i="6"/>
  <c r="AJ113" i="6"/>
  <c r="U127" i="6"/>
  <c r="X127" i="6" s="1"/>
  <c r="N135" i="6"/>
  <c r="J68" i="10" s="1"/>
  <c r="AA149" i="6"/>
  <c r="X149" i="6"/>
  <c r="AA262" i="6"/>
  <c r="X262" i="6"/>
  <c r="O11" i="6"/>
  <c r="I30" i="10"/>
  <c r="S54" i="6"/>
  <c r="Y54" i="6" s="1"/>
  <c r="Q54" i="6"/>
  <c r="P54" i="6"/>
  <c r="AI66" i="6"/>
  <c r="AJ66" i="6"/>
  <c r="N67" i="6"/>
  <c r="J176" i="10" s="1"/>
  <c r="AA81" i="6"/>
  <c r="X81" i="6"/>
  <c r="AI89" i="6"/>
  <c r="AJ89" i="6"/>
  <c r="M99" i="6"/>
  <c r="X105" i="6"/>
  <c r="AA105" i="6"/>
  <c r="AA133" i="6"/>
  <c r="X133" i="6"/>
  <c r="AA150" i="6"/>
  <c r="X150" i="6"/>
  <c r="W163" i="6"/>
  <c r="AH175" i="6"/>
  <c r="AE185" i="6"/>
  <c r="AF185" i="6"/>
  <c r="S222" i="6"/>
  <c r="Y222" i="6" s="1"/>
  <c r="Q222" i="6"/>
  <c r="P222" i="6"/>
  <c r="I195" i="10"/>
  <c r="AH310" i="6"/>
  <c r="P197" i="6"/>
  <c r="S197" i="6"/>
  <c r="Y197" i="6" s="1"/>
  <c r="Q197" i="6"/>
  <c r="I381" i="10"/>
  <c r="AE197" i="6"/>
  <c r="AF197" i="6"/>
  <c r="AJ258" i="6"/>
  <c r="AI258" i="6"/>
  <c r="AF274" i="6"/>
  <c r="AE274" i="6"/>
  <c r="AJ377" i="6"/>
  <c r="AI377" i="6"/>
  <c r="AA389" i="6"/>
  <c r="X389" i="6"/>
  <c r="AF420" i="6"/>
  <c r="AE420" i="6"/>
  <c r="AJ436" i="6"/>
  <c r="AI436" i="6"/>
  <c r="AI462" i="6"/>
  <c r="AJ462" i="6"/>
  <c r="X485" i="6"/>
  <c r="AA485" i="6"/>
  <c r="S501" i="6"/>
  <c r="Y501" i="6" s="1"/>
  <c r="P501" i="6"/>
  <c r="Q501" i="6"/>
  <c r="AA333" i="6"/>
  <c r="X333" i="6"/>
  <c r="X61" i="6"/>
  <c r="AA61" i="6"/>
  <c r="AI61" i="6"/>
  <c r="AJ61" i="6"/>
  <c r="S219" i="6"/>
  <c r="Y219" i="6" s="1"/>
  <c r="Q219" i="6"/>
  <c r="P219" i="6"/>
  <c r="I83" i="10"/>
  <c r="W231" i="6"/>
  <c r="O231" i="6"/>
  <c r="AH231" i="6"/>
  <c r="AI231" i="6" s="1"/>
  <c r="M231" i="6"/>
  <c r="R231" i="6"/>
  <c r="AL231" i="6"/>
  <c r="AD231" i="6"/>
  <c r="AE231" i="6" s="1"/>
  <c r="V231" i="6"/>
  <c r="U231" i="6"/>
  <c r="N231" i="6"/>
  <c r="J197" i="10" s="1"/>
  <c r="X297" i="6"/>
  <c r="AA297" i="6"/>
  <c r="X314" i="6"/>
  <c r="AM314" i="6" s="1"/>
  <c r="AA314" i="6"/>
  <c r="Q88" i="6"/>
  <c r="S88" i="6"/>
  <c r="Y88" i="6" s="1"/>
  <c r="P88" i="6"/>
  <c r="I370" i="10"/>
  <c r="AE88" i="6"/>
  <c r="AF88" i="6"/>
  <c r="AA132" i="6"/>
  <c r="X132" i="6"/>
  <c r="AE132" i="6"/>
  <c r="AF132" i="6"/>
  <c r="AA164" i="6"/>
  <c r="X164" i="6"/>
  <c r="AE164" i="6"/>
  <c r="AF164" i="6"/>
  <c r="X190" i="6"/>
  <c r="AA190" i="6"/>
  <c r="AL237" i="6"/>
  <c r="AH237" i="6"/>
  <c r="AD237" i="6"/>
  <c r="V237" i="6"/>
  <c r="N237" i="6"/>
  <c r="J201" i="10" s="1"/>
  <c r="U237" i="6"/>
  <c r="M237" i="6"/>
  <c r="W237" i="6"/>
  <c r="O237" i="6"/>
  <c r="R237" i="6"/>
  <c r="AF240" i="6"/>
  <c r="AE240" i="6"/>
  <c r="N252" i="6"/>
  <c r="W263" i="6"/>
  <c r="AJ277" i="6"/>
  <c r="AI277" i="6"/>
  <c r="AJ306" i="6"/>
  <c r="AI306" i="6"/>
  <c r="AM306" i="6" s="1"/>
  <c r="AF267" i="6"/>
  <c r="AE267" i="6"/>
  <c r="AJ267" i="6"/>
  <c r="AI267" i="6"/>
  <c r="Q267" i="6"/>
  <c r="S267" i="6"/>
  <c r="Y267" i="6" s="1"/>
  <c r="P267" i="6"/>
  <c r="I144" i="10"/>
  <c r="N283" i="6"/>
  <c r="J237" i="10" s="1"/>
  <c r="AD283" i="6"/>
  <c r="V283" i="6"/>
  <c r="AA287" i="6"/>
  <c r="X287" i="6"/>
  <c r="AM287" i="6" s="1"/>
  <c r="AA269" i="6"/>
  <c r="X269" i="6"/>
  <c r="AS295" i="6"/>
  <c r="AO295" i="6"/>
  <c r="AP295" i="6" s="1"/>
  <c r="AQ295" i="6"/>
  <c r="AT295" i="6"/>
  <c r="AE322" i="6"/>
  <c r="AF322" i="6"/>
  <c r="AA322" i="6"/>
  <c r="X322" i="6"/>
  <c r="AE354" i="6"/>
  <c r="AF354" i="6"/>
  <c r="X354" i="6"/>
  <c r="AA354" i="6"/>
  <c r="AJ358" i="6"/>
  <c r="AI358" i="6"/>
  <c r="S362" i="6"/>
  <c r="Y362" i="6" s="1"/>
  <c r="Q362" i="6"/>
  <c r="P362" i="6"/>
  <c r="I161" i="10"/>
  <c r="AD378" i="6"/>
  <c r="AJ284" i="6"/>
  <c r="AI284" i="6"/>
  <c r="I13" i="10"/>
  <c r="S316" i="6"/>
  <c r="Y316" i="6" s="1"/>
  <c r="P316" i="6"/>
  <c r="Q316" i="6"/>
  <c r="S350" i="6"/>
  <c r="Y350" i="6" s="1"/>
  <c r="Z350" i="6" s="1"/>
  <c r="P350" i="6"/>
  <c r="AM350" i="6" s="1"/>
  <c r="AI327" i="6"/>
  <c r="AJ327" i="6"/>
  <c r="Q331" i="6"/>
  <c r="S331" i="6"/>
  <c r="Y331" i="6" s="1"/>
  <c r="I41" i="10"/>
  <c r="P331" i="6"/>
  <c r="AA383" i="6"/>
  <c r="X383" i="6"/>
  <c r="AE383" i="6"/>
  <c r="AF383" i="6"/>
  <c r="S414" i="6"/>
  <c r="Y414" i="6" s="1"/>
  <c r="Q414" i="6"/>
  <c r="I247" i="10"/>
  <c r="P414" i="6"/>
  <c r="AI422" i="6"/>
  <c r="AJ422" i="6"/>
  <c r="S430" i="6"/>
  <c r="Y430" i="6" s="1"/>
  <c r="Q430" i="6"/>
  <c r="P430" i="6"/>
  <c r="AI438" i="6"/>
  <c r="AJ438" i="6"/>
  <c r="S446" i="6"/>
  <c r="Y446" i="6" s="1"/>
  <c r="Q446" i="6"/>
  <c r="P446" i="6"/>
  <c r="AJ459" i="6"/>
  <c r="AI459" i="6"/>
  <c r="AA468" i="6"/>
  <c r="X468" i="6"/>
  <c r="AT472" i="6"/>
  <c r="AO472" i="6"/>
  <c r="AP472" i="6" s="1"/>
  <c r="AA495" i="6"/>
  <c r="X495" i="6"/>
  <c r="U508" i="6"/>
  <c r="M508" i="6"/>
  <c r="AL508" i="6"/>
  <c r="AH508" i="6"/>
  <c r="AD508" i="6"/>
  <c r="V508" i="6"/>
  <c r="N508" i="6"/>
  <c r="O508" i="6"/>
  <c r="W508" i="6"/>
  <c r="R508" i="6"/>
  <c r="AJ483" i="6"/>
  <c r="AI483" i="6"/>
  <c r="Q496" i="6"/>
  <c r="S496" i="6"/>
  <c r="Y496" i="6" s="1"/>
  <c r="P496" i="6"/>
  <c r="AJ515" i="6"/>
  <c r="AI515" i="6"/>
  <c r="AJ532" i="6"/>
  <c r="AI532" i="6"/>
  <c r="S532" i="6"/>
  <c r="Y532" i="6" s="1"/>
  <c r="P532" i="6"/>
  <c r="Q532" i="6"/>
  <c r="U540" i="6"/>
  <c r="M540" i="6"/>
  <c r="W540" i="6"/>
  <c r="O540" i="6"/>
  <c r="AL540" i="6"/>
  <c r="AH540" i="6"/>
  <c r="AD540" i="6"/>
  <c r="V540" i="6"/>
  <c r="N540" i="6"/>
  <c r="R540" i="6"/>
  <c r="N302" i="6"/>
  <c r="J402" i="10" s="1"/>
  <c r="AL302" i="6"/>
  <c r="O302" i="6"/>
  <c r="AA307" i="6"/>
  <c r="X307" i="6"/>
  <c r="O7" i="6"/>
  <c r="AH35" i="6"/>
  <c r="S38" i="6"/>
  <c r="Y38" i="6" s="1"/>
  <c r="Q38" i="6"/>
  <c r="P38" i="6"/>
  <c r="I91" i="10"/>
  <c r="AL43" i="6"/>
  <c r="N63" i="6"/>
  <c r="U68" i="6"/>
  <c r="AD68" i="6"/>
  <c r="AJ74" i="6"/>
  <c r="AI74" i="6"/>
  <c r="AH107" i="6"/>
  <c r="AE126" i="6"/>
  <c r="AF126" i="6"/>
  <c r="AJ134" i="6"/>
  <c r="AI134" i="6"/>
  <c r="AD147" i="6"/>
  <c r="U159" i="6"/>
  <c r="AA178" i="6"/>
  <c r="X178" i="6"/>
  <c r="AD4" i="6"/>
  <c r="AE4" i="6" s="1"/>
  <c r="AL8" i="6"/>
  <c r="AL15" i="6"/>
  <c r="W20" i="6"/>
  <c r="N31" i="6"/>
  <c r="J82" i="10" s="1"/>
  <c r="AH36" i="6"/>
  <c r="AI42" i="6"/>
  <c r="AJ42" i="6"/>
  <c r="U59" i="6"/>
  <c r="AF78" i="6"/>
  <c r="AE78" i="6"/>
  <c r="M87" i="6"/>
  <c r="V91" i="6"/>
  <c r="M103" i="6"/>
  <c r="O115" i="6"/>
  <c r="AI122" i="6"/>
  <c r="AJ122" i="6"/>
  <c r="AL143" i="6"/>
  <c r="N155" i="6"/>
  <c r="J264" i="10" s="1"/>
  <c r="AH171" i="6"/>
  <c r="AE202" i="6"/>
  <c r="AF202" i="6"/>
  <c r="AL27" i="6"/>
  <c r="AH51" i="6"/>
  <c r="AI51" i="6" s="1"/>
  <c r="N55" i="6"/>
  <c r="J308" i="10" s="1"/>
  <c r="AH60" i="6"/>
  <c r="O71" i="6"/>
  <c r="AE113" i="6"/>
  <c r="AF113" i="6"/>
  <c r="S118" i="6"/>
  <c r="Y118" i="6" s="1"/>
  <c r="Q118" i="6"/>
  <c r="P118" i="6"/>
  <c r="I280" i="10"/>
  <c r="AD135" i="6"/>
  <c r="AF149" i="6"/>
  <c r="AE149" i="6"/>
  <c r="V167" i="6"/>
  <c r="W179" i="6"/>
  <c r="AA26" i="6"/>
  <c r="X26" i="6"/>
  <c r="AD67" i="6"/>
  <c r="AL79" i="6"/>
  <c r="S89" i="6"/>
  <c r="Y89" i="6" s="1"/>
  <c r="P89" i="6"/>
  <c r="Q89" i="6"/>
  <c r="I53" i="10"/>
  <c r="W99" i="6"/>
  <c r="S105" i="6"/>
  <c r="Y105" i="6" s="1"/>
  <c r="P105" i="6"/>
  <c r="AM105" i="6" s="1"/>
  <c r="Q105" i="6"/>
  <c r="I147" i="10"/>
  <c r="V123" i="6"/>
  <c r="X141" i="6"/>
  <c r="AA141" i="6"/>
  <c r="AA165" i="6"/>
  <c r="X165" i="6"/>
  <c r="AD175" i="6"/>
  <c r="X185" i="6"/>
  <c r="AA185" i="6"/>
  <c r="X214" i="6"/>
  <c r="AA214" i="6"/>
  <c r="AF226" i="6"/>
  <c r="AE226" i="6"/>
  <c r="W215" i="6"/>
  <c r="O215" i="6"/>
  <c r="U215" i="6"/>
  <c r="N215" i="6"/>
  <c r="AH215" i="6"/>
  <c r="M215" i="6"/>
  <c r="R215" i="6"/>
  <c r="AL215" i="6"/>
  <c r="AD215" i="6"/>
  <c r="V215" i="6"/>
  <c r="AD260" i="6"/>
  <c r="S346" i="6"/>
  <c r="Y346" i="6" s="1"/>
  <c r="Q346" i="6"/>
  <c r="P346" i="6"/>
  <c r="I303" i="10"/>
  <c r="AE389" i="6"/>
  <c r="AF389" i="6"/>
  <c r="Q428" i="6"/>
  <c r="S428" i="6"/>
  <c r="Y428" i="6" s="1"/>
  <c r="P428" i="6"/>
  <c r="X444" i="6"/>
  <c r="AA444" i="6"/>
  <c r="S243" i="6"/>
  <c r="Y243" i="6" s="1"/>
  <c r="Q243" i="6"/>
  <c r="P243" i="6"/>
  <c r="I297" i="10"/>
  <c r="AJ186" i="6"/>
  <c r="AI186" i="6"/>
  <c r="Y305" i="6"/>
  <c r="S13" i="6"/>
  <c r="Y13" i="6" s="1"/>
  <c r="Z13" i="6" s="1"/>
  <c r="P13" i="6"/>
  <c r="AM13" i="6" s="1"/>
  <c r="AA57" i="6"/>
  <c r="X57" i="6"/>
  <c r="AI57" i="6"/>
  <c r="AJ57" i="6"/>
  <c r="S73" i="6"/>
  <c r="Y73" i="6" s="1"/>
  <c r="Z73" i="6" s="1"/>
  <c r="P73" i="6"/>
  <c r="AM73" i="6" s="1"/>
  <c r="V204" i="6"/>
  <c r="AD204" i="6"/>
  <c r="O259" i="6"/>
  <c r="N342" i="6"/>
  <c r="J26" i="10" s="1"/>
  <c r="O342" i="6"/>
  <c r="Q92" i="6"/>
  <c r="S92" i="6"/>
  <c r="Y92" i="6" s="1"/>
  <c r="P92" i="6"/>
  <c r="I218" i="10"/>
  <c r="AE92" i="6"/>
  <c r="AF92" i="6"/>
  <c r="AA136" i="6"/>
  <c r="X136" i="6"/>
  <c r="AE136" i="6"/>
  <c r="AF136" i="6"/>
  <c r="S156" i="6"/>
  <c r="Y156" i="6" s="1"/>
  <c r="Q156" i="6"/>
  <c r="P156" i="6"/>
  <c r="I159" i="10"/>
  <c r="AF156" i="6"/>
  <c r="AE156" i="6"/>
  <c r="V220" i="6"/>
  <c r="AD220" i="6"/>
  <c r="AH232" i="6"/>
  <c r="AI232" i="6" s="1"/>
  <c r="V247" i="6"/>
  <c r="AD247" i="6"/>
  <c r="M247" i="6"/>
  <c r="AH268" i="6"/>
  <c r="AP345" i="6"/>
  <c r="AE368" i="6"/>
  <c r="AF368" i="6"/>
  <c r="U188" i="6"/>
  <c r="M188" i="6"/>
  <c r="V188" i="6"/>
  <c r="AL188" i="6"/>
  <c r="AH188" i="6"/>
  <c r="AD188" i="6"/>
  <c r="O188" i="6"/>
  <c r="N188" i="6"/>
  <c r="J233" i="10" s="1"/>
  <c r="W188" i="6"/>
  <c r="R188" i="6"/>
  <c r="AQ207" i="6"/>
  <c r="AA221" i="6"/>
  <c r="X221" i="6"/>
  <c r="AJ221" i="6"/>
  <c r="AI221" i="6"/>
  <c r="M256" i="6"/>
  <c r="V256" i="6"/>
  <c r="M272" i="6"/>
  <c r="V272" i="6"/>
  <c r="U278" i="6"/>
  <c r="N294" i="6"/>
  <c r="J120" i="10" s="1"/>
  <c r="AL294" i="6"/>
  <c r="O294" i="6"/>
  <c r="S364" i="6"/>
  <c r="Y364" i="6" s="1"/>
  <c r="P364" i="6"/>
  <c r="Q364" i="6"/>
  <c r="I405" i="10"/>
  <c r="W252" i="6"/>
  <c r="AO194" i="6"/>
  <c r="AQ102" i="6"/>
  <c r="AT102" i="6"/>
  <c r="AS102" i="6"/>
  <c r="AO102" i="6"/>
  <c r="AP102" i="6" s="1"/>
  <c r="AO311" i="6"/>
  <c r="Y254" i="6"/>
  <c r="O39" i="6"/>
  <c r="AI413" i="6"/>
  <c r="AJ413" i="6"/>
  <c r="S292" i="6"/>
  <c r="Y292" i="6" s="1"/>
  <c r="Z292" i="6" s="1"/>
  <c r="P292" i="6"/>
  <c r="AM292" i="6" s="1"/>
  <c r="AJ300" i="6"/>
  <c r="AI300" i="6"/>
  <c r="AD455" i="6"/>
  <c r="Q339" i="6"/>
  <c r="S339" i="6"/>
  <c r="Y339" i="6" s="1"/>
  <c r="I123" i="10"/>
  <c r="P339" i="6"/>
  <c r="AE352" i="6"/>
  <c r="AF352" i="6"/>
  <c r="AA355" i="6"/>
  <c r="X355" i="6"/>
  <c r="AE355" i="6"/>
  <c r="AF355" i="6"/>
  <c r="AF384" i="6"/>
  <c r="AE384" i="6"/>
  <c r="M394" i="6"/>
  <c r="AD394" i="6"/>
  <c r="N394" i="6"/>
  <c r="J223" i="10" s="1"/>
  <c r="AD398" i="6"/>
  <c r="AH398" i="6"/>
  <c r="AA402" i="6"/>
  <c r="X402" i="6"/>
  <c r="AI402" i="6"/>
  <c r="AJ402" i="6"/>
  <c r="N441" i="6"/>
  <c r="AI442" i="6"/>
  <c r="AJ442" i="6"/>
  <c r="O445" i="6"/>
  <c r="M445" i="6"/>
  <c r="S450" i="6"/>
  <c r="Y450" i="6" s="1"/>
  <c r="Q450" i="6"/>
  <c r="P450" i="6"/>
  <c r="AA452" i="6"/>
  <c r="X452" i="6"/>
  <c r="X465" i="6"/>
  <c r="AA465" i="6"/>
  <c r="AA476" i="6"/>
  <c r="X476" i="6"/>
  <c r="AE486" i="6"/>
  <c r="AF486" i="6"/>
  <c r="U455" i="6"/>
  <c r="W455" i="6"/>
  <c r="M455" i="6"/>
  <c r="O455" i="6"/>
  <c r="M463" i="6"/>
  <c r="AH463" i="6"/>
  <c r="AL463" i="6"/>
  <c r="AA479" i="6"/>
  <c r="X479" i="6"/>
  <c r="Q484" i="6"/>
  <c r="S484" i="6"/>
  <c r="Y484" i="6" s="1"/>
  <c r="P484" i="6"/>
  <c r="AJ487" i="6"/>
  <c r="AI487" i="6"/>
  <c r="S487" i="6"/>
  <c r="Y487" i="6" s="1"/>
  <c r="Q487" i="6"/>
  <c r="P487" i="6"/>
  <c r="S473" i="6"/>
  <c r="Y473" i="6" s="1"/>
  <c r="Q473" i="6"/>
  <c r="P473" i="6"/>
  <c r="S534" i="6"/>
  <c r="Y534" i="6" s="1"/>
  <c r="Q534" i="6"/>
  <c r="P534" i="6"/>
  <c r="S539" i="6"/>
  <c r="Y539" i="6" s="1"/>
  <c r="Q539" i="6"/>
  <c r="P539" i="6"/>
  <c r="AO166" i="6"/>
  <c r="AO130" i="6"/>
  <c r="AH64" i="6"/>
  <c r="AI64" i="6" s="1"/>
  <c r="M79" i="6"/>
  <c r="AH437" i="6"/>
  <c r="S505" i="6"/>
  <c r="Y505" i="6" s="1"/>
  <c r="Q505" i="6"/>
  <c r="P505" i="6"/>
  <c r="AF376" i="6"/>
  <c r="AE376" i="6"/>
  <c r="U411" i="6"/>
  <c r="M411" i="6"/>
  <c r="W411" i="6"/>
  <c r="O411" i="6"/>
  <c r="AL411" i="6"/>
  <c r="AH411" i="6"/>
  <c r="AD411" i="6"/>
  <c r="V411" i="6"/>
  <c r="N411" i="6"/>
  <c r="J130" i="10" s="1"/>
  <c r="R411" i="6"/>
  <c r="AJ419" i="6"/>
  <c r="AI419" i="6"/>
  <c r="S419" i="6"/>
  <c r="Y419" i="6" s="1"/>
  <c r="Q419" i="6"/>
  <c r="P419" i="6"/>
  <c r="AF443" i="6"/>
  <c r="AE443" i="6"/>
  <c r="U374" i="6"/>
  <c r="AH374" i="6"/>
  <c r="AF415" i="6"/>
  <c r="AE415" i="6"/>
  <c r="AD425" i="6"/>
  <c r="AH429" i="6"/>
  <c r="M433" i="6"/>
  <c r="U433" i="6"/>
  <c r="AH433" i="6"/>
  <c r="M437" i="6"/>
  <c r="S522" i="6"/>
  <c r="Y522" i="6" s="1"/>
  <c r="Q522" i="6"/>
  <c r="P522" i="6"/>
  <c r="AM522" i="6" s="1"/>
  <c r="S479" i="6"/>
  <c r="Y479" i="6" s="1"/>
  <c r="P479" i="6"/>
  <c r="Q479" i="6"/>
  <c r="AJ461" i="6"/>
  <c r="AI461" i="6"/>
  <c r="S461" i="6"/>
  <c r="Y461" i="6" s="1"/>
  <c r="P461" i="6"/>
  <c r="Q461" i="6"/>
  <c r="Q516" i="6"/>
  <c r="S516" i="6"/>
  <c r="Y516" i="6" s="1"/>
  <c r="P516" i="6"/>
  <c r="AT93" i="6"/>
  <c r="AS93" i="6"/>
  <c r="AO93" i="6"/>
  <c r="AP93" i="6" s="1"/>
  <c r="AQ93" i="6"/>
  <c r="W55" i="6"/>
  <c r="U163" i="6"/>
  <c r="AA380" i="6"/>
  <c r="X380" i="6"/>
  <c r="X447" i="6"/>
  <c r="AA447" i="6"/>
  <c r="AJ505" i="6"/>
  <c r="AI505" i="6"/>
  <c r="S308" i="6"/>
  <c r="Y308" i="6" s="1"/>
  <c r="P308" i="6"/>
  <c r="Q308" i="6"/>
  <c r="I343" i="10"/>
  <c r="AF388" i="6"/>
  <c r="AE388" i="6"/>
  <c r="Z448" i="6"/>
  <c r="AB448" i="6"/>
  <c r="AP448" i="6" s="1"/>
  <c r="Q335" i="6"/>
  <c r="S335" i="6"/>
  <c r="Y335" i="6" s="1"/>
  <c r="P335" i="6"/>
  <c r="I173" i="10"/>
  <c r="U348" i="6"/>
  <c r="M348" i="6"/>
  <c r="W348" i="6"/>
  <c r="O348" i="6"/>
  <c r="AL348" i="6"/>
  <c r="AH348" i="6"/>
  <c r="AD348" i="6"/>
  <c r="V348" i="6"/>
  <c r="N348" i="6"/>
  <c r="J243" i="10" s="1"/>
  <c r="R348" i="6"/>
  <c r="I16" i="10"/>
  <c r="Q359" i="6"/>
  <c r="S359" i="6"/>
  <c r="Y359" i="6" s="1"/>
  <c r="P359" i="6"/>
  <c r="AL386" i="6"/>
  <c r="M386" i="6"/>
  <c r="N386" i="6"/>
  <c r="J384" i="10" s="1"/>
  <c r="V413" i="6"/>
  <c r="W413" i="6"/>
  <c r="V417" i="6"/>
  <c r="S418" i="6"/>
  <c r="Y418" i="6" s="1"/>
  <c r="Q418" i="6"/>
  <c r="P418" i="6"/>
  <c r="AI421" i="6"/>
  <c r="AJ421" i="6"/>
  <c r="AJ447" i="6"/>
  <c r="AI447" i="6"/>
  <c r="M477" i="6"/>
  <c r="AH477" i="6"/>
  <c r="X473" i="6"/>
  <c r="AA473" i="6"/>
  <c r="S489" i="6"/>
  <c r="Y489" i="6" s="1"/>
  <c r="P489" i="6"/>
  <c r="Q489" i="6"/>
  <c r="AT77" i="6"/>
  <c r="AS77" i="6"/>
  <c r="AQ77" i="6"/>
  <c r="AO77" i="6"/>
  <c r="AP77" i="6" s="1"/>
  <c r="AH28" i="6"/>
  <c r="AO230" i="6"/>
  <c r="M43" i="6"/>
  <c r="W103" i="6"/>
  <c r="M119" i="6"/>
  <c r="O135" i="6"/>
  <c r="Z432" i="6"/>
  <c r="AB432" i="6"/>
  <c r="AB280" i="6"/>
  <c r="Z280" i="6"/>
  <c r="Y324" i="6"/>
  <c r="AE336" i="6"/>
  <c r="AF336" i="6"/>
  <c r="AA379" i="6"/>
  <c r="X379" i="6"/>
  <c r="AE379" i="6"/>
  <c r="AF379" i="6"/>
  <c r="S406" i="6"/>
  <c r="Y406" i="6" s="1"/>
  <c r="Q406" i="6"/>
  <c r="P406" i="6"/>
  <c r="I322" i="10"/>
  <c r="M409" i="6"/>
  <c r="AD409" i="6"/>
  <c r="AI410" i="6"/>
  <c r="AJ410" i="6"/>
  <c r="AJ431" i="6"/>
  <c r="AI431" i="6"/>
  <c r="AJ439" i="6"/>
  <c r="AI439" i="6"/>
  <c r="X439" i="6"/>
  <c r="AA439" i="6"/>
  <c r="AL467" i="6"/>
  <c r="M467" i="6"/>
  <c r="W471" i="6"/>
  <c r="O471" i="6"/>
  <c r="U471" i="6"/>
  <c r="M471" i="6"/>
  <c r="AD471" i="6"/>
  <c r="AH471" i="6"/>
  <c r="V471" i="6"/>
  <c r="N471" i="6"/>
  <c r="AL471" i="6"/>
  <c r="R471" i="6"/>
  <c r="S509" i="6"/>
  <c r="Y509" i="6" s="1"/>
  <c r="P509" i="6"/>
  <c r="Q509" i="6"/>
  <c r="AM517" i="6"/>
  <c r="Q488" i="6"/>
  <c r="S488" i="6"/>
  <c r="Y488" i="6" s="1"/>
  <c r="P488" i="6"/>
  <c r="Z494" i="6"/>
  <c r="AB494" i="6"/>
  <c r="AL499" i="6"/>
  <c r="W499" i="6"/>
  <c r="S426" i="6"/>
  <c r="Y426" i="6" s="1"/>
  <c r="Q426" i="6"/>
  <c r="P426" i="6"/>
  <c r="Z470" i="6"/>
  <c r="AB470" i="6"/>
  <c r="V511" i="6"/>
  <c r="U511" i="6"/>
  <c r="AL519" i="6"/>
  <c r="W519" i="6"/>
  <c r="AH523" i="6"/>
  <c r="M523" i="6"/>
  <c r="AJ536" i="6"/>
  <c r="AI536" i="6"/>
  <c r="S536" i="6"/>
  <c r="Y536" i="6" s="1"/>
  <c r="P536" i="6"/>
  <c r="Q536" i="6"/>
  <c r="S449" i="6"/>
  <c r="Y449" i="6" s="1"/>
  <c r="Q449" i="6"/>
  <c r="P449" i="6"/>
  <c r="Y486" i="6"/>
  <c r="AM478" i="6"/>
  <c r="AF35" i="6"/>
  <c r="AE35" i="6"/>
  <c r="AA90" i="6"/>
  <c r="X90" i="6"/>
  <c r="AF6" i="6"/>
  <c r="AE6" i="6"/>
  <c r="AA36" i="6"/>
  <c r="X36" i="6"/>
  <c r="AJ143" i="6"/>
  <c r="AI143" i="6"/>
  <c r="AA189" i="6"/>
  <c r="X189" i="6"/>
  <c r="X93" i="6"/>
  <c r="AA93" i="6"/>
  <c r="AE169" i="6"/>
  <c r="AF169" i="6"/>
  <c r="AI23" i="6"/>
  <c r="AJ23" i="6"/>
  <c r="S56" i="6"/>
  <c r="Y56" i="6" s="1"/>
  <c r="P56" i="6"/>
  <c r="Q56" i="6"/>
  <c r="I327" i="10"/>
  <c r="AE125" i="6"/>
  <c r="AF125" i="6"/>
  <c r="AA145" i="6"/>
  <c r="X145" i="6"/>
  <c r="S165" i="6"/>
  <c r="Y165" i="6" s="1"/>
  <c r="P165" i="6"/>
  <c r="AM165" i="6" s="1"/>
  <c r="Q165" i="6"/>
  <c r="I192" i="10"/>
  <c r="X198" i="6"/>
  <c r="AA198" i="6"/>
  <c r="U271" i="6"/>
  <c r="M271" i="6"/>
  <c r="W271" i="6"/>
  <c r="O271" i="6"/>
  <c r="AH271" i="6"/>
  <c r="N271" i="6"/>
  <c r="V271" i="6"/>
  <c r="AL271" i="6"/>
  <c r="AD271" i="6"/>
  <c r="R271" i="6"/>
  <c r="S462" i="6"/>
  <c r="Y462" i="6" s="1"/>
  <c r="Q462" i="6"/>
  <c r="P462" i="6"/>
  <c r="S474" i="6"/>
  <c r="Y474" i="6" s="1"/>
  <c r="Q474" i="6"/>
  <c r="P474" i="6"/>
  <c r="AM474" i="6" s="1"/>
  <c r="AA29" i="6"/>
  <c r="X29" i="6"/>
  <c r="AI29" i="6"/>
  <c r="AJ29" i="6"/>
  <c r="S45" i="6"/>
  <c r="Y45" i="6" s="1"/>
  <c r="Q45" i="6"/>
  <c r="I94" i="10"/>
  <c r="P45" i="6"/>
  <c r="X10" i="6"/>
  <c r="AA10" i="6"/>
  <c r="AJ24" i="6"/>
  <c r="AI24" i="6"/>
  <c r="S40" i="6"/>
  <c r="Y40" i="6" s="1"/>
  <c r="I93" i="10"/>
  <c r="P40" i="6"/>
  <c r="Q40" i="6"/>
  <c r="AF63" i="6"/>
  <c r="AE63" i="6"/>
  <c r="AA82" i="6"/>
  <c r="X82" i="6"/>
  <c r="AH119" i="6"/>
  <c r="AE129" i="6"/>
  <c r="AF129" i="6"/>
  <c r="AE142" i="6"/>
  <c r="AF142" i="6"/>
  <c r="AA158" i="6"/>
  <c r="X158" i="6"/>
  <c r="AE173" i="6"/>
  <c r="AF173" i="6"/>
  <c r="AF42" i="6"/>
  <c r="AE42" i="6"/>
  <c r="AF62" i="6"/>
  <c r="AE62" i="6"/>
  <c r="S122" i="6"/>
  <c r="Y122" i="6" s="1"/>
  <c r="Q122" i="6"/>
  <c r="P122" i="6"/>
  <c r="I231" i="10"/>
  <c r="S162" i="6"/>
  <c r="Y162" i="6" s="1"/>
  <c r="Q162" i="6"/>
  <c r="I10" i="10"/>
  <c r="P162" i="6"/>
  <c r="X234" i="6"/>
  <c r="AA234" i="6"/>
  <c r="S30" i="6"/>
  <c r="Y30" i="6" s="1"/>
  <c r="Q30" i="6"/>
  <c r="P30" i="6"/>
  <c r="I89" i="10"/>
  <c r="AA110" i="6"/>
  <c r="X110" i="6"/>
  <c r="AA137" i="6"/>
  <c r="X137" i="6"/>
  <c r="S169" i="6"/>
  <c r="Y169" i="6" s="1"/>
  <c r="P169" i="6"/>
  <c r="Q169" i="6"/>
  <c r="I336" i="10"/>
  <c r="Q183" i="6"/>
  <c r="S183" i="6"/>
  <c r="Y183" i="6" s="1"/>
  <c r="P183" i="6"/>
  <c r="AJ11" i="6"/>
  <c r="AI11" i="6"/>
  <c r="O28" i="6"/>
  <c r="AF114" i="6"/>
  <c r="AE114" i="6"/>
  <c r="S125" i="6"/>
  <c r="Y125" i="6" s="1"/>
  <c r="Q125" i="6"/>
  <c r="P125" i="6"/>
  <c r="I364" i="10"/>
  <c r="AF170" i="6"/>
  <c r="AE170" i="6"/>
  <c r="AA177" i="6"/>
  <c r="X177" i="6"/>
  <c r="AE214" i="6"/>
  <c r="AF214" i="6"/>
  <c r="S180" i="6"/>
  <c r="Y180" i="6" s="1"/>
  <c r="Q180" i="6"/>
  <c r="P180" i="6"/>
  <c r="AM180" i="6" s="1"/>
  <c r="AL309" i="6"/>
  <c r="AH309" i="6"/>
  <c r="AD309" i="6"/>
  <c r="V309" i="6"/>
  <c r="N309" i="6"/>
  <c r="J239" i="10" s="1"/>
  <c r="O309" i="6"/>
  <c r="M309" i="6"/>
  <c r="W309" i="6"/>
  <c r="U309" i="6"/>
  <c r="R309" i="6"/>
  <c r="X45" i="6"/>
  <c r="AA45" i="6"/>
  <c r="S49" i="6"/>
  <c r="Y49" i="6" s="1"/>
  <c r="Z49" i="6" s="1"/>
  <c r="P49" i="6"/>
  <c r="AM49" i="6" s="1"/>
  <c r="AA80" i="6"/>
  <c r="X80" i="6"/>
  <c r="AE80" i="6"/>
  <c r="AF80" i="6"/>
  <c r="AA104" i="6"/>
  <c r="X104" i="6"/>
  <c r="AI104" i="6"/>
  <c r="AJ104" i="6"/>
  <c r="Q124" i="6"/>
  <c r="S124" i="6"/>
  <c r="Y124" i="6" s="1"/>
  <c r="P124" i="6"/>
  <c r="I392" i="10"/>
  <c r="AA172" i="6"/>
  <c r="X172" i="6"/>
  <c r="AE172" i="6"/>
  <c r="AF172" i="6"/>
  <c r="AA285" i="6"/>
  <c r="X285" i="6"/>
  <c r="AJ293" i="6"/>
  <c r="AI293" i="6"/>
  <c r="Z332" i="6"/>
  <c r="AB332" i="6"/>
  <c r="X241" i="6"/>
  <c r="AA241" i="6"/>
  <c r="AJ241" i="6"/>
  <c r="AI241" i="6"/>
  <c r="X261" i="6"/>
  <c r="AA261" i="6"/>
  <c r="AI261" i="6"/>
  <c r="AJ261" i="6"/>
  <c r="AJ280" i="6"/>
  <c r="AI280" i="6"/>
  <c r="AM280" i="6" s="1"/>
  <c r="X407" i="6"/>
  <c r="AA407" i="6"/>
  <c r="Z482" i="6"/>
  <c r="AB482" i="6"/>
  <c r="AP408" i="6"/>
  <c r="AL39" i="6"/>
  <c r="U52" i="6"/>
  <c r="AF82" i="6"/>
  <c r="AE82" i="6"/>
  <c r="W119" i="6"/>
  <c r="S230" i="6"/>
  <c r="Y230" i="6" s="1"/>
  <c r="P230" i="6"/>
  <c r="AM230" i="6" s="1"/>
  <c r="Q230" i="6"/>
  <c r="I37" i="10"/>
  <c r="AD15" i="6"/>
  <c r="U20" i="6"/>
  <c r="AA46" i="6"/>
  <c r="X46" i="6"/>
  <c r="W59" i="6"/>
  <c r="O87" i="6"/>
  <c r="AJ115" i="6"/>
  <c r="AI115" i="6"/>
  <c r="I8" i="10"/>
  <c r="S130" i="6"/>
  <c r="Y130" i="6" s="1"/>
  <c r="Q130" i="6"/>
  <c r="P130" i="6"/>
  <c r="AI174" i="6"/>
  <c r="AJ174" i="6"/>
  <c r="AA191" i="6"/>
  <c r="X191" i="6"/>
  <c r="AA14" i="6"/>
  <c r="X14" i="6"/>
  <c r="W27" i="6"/>
  <c r="AD32" i="6"/>
  <c r="AE110" i="6"/>
  <c r="AF110" i="6"/>
  <c r="AH167" i="6"/>
  <c r="S179" i="6"/>
  <c r="Y179" i="6" s="1"/>
  <c r="Q179" i="6"/>
  <c r="P179" i="6"/>
  <c r="I302" i="10"/>
  <c r="U184" i="6"/>
  <c r="M184" i="6"/>
  <c r="N184" i="6"/>
  <c r="W184" i="6"/>
  <c r="V184" i="6"/>
  <c r="AL184" i="6"/>
  <c r="AH184" i="6"/>
  <c r="AD184" i="6"/>
  <c r="O184" i="6"/>
  <c r="R184" i="6"/>
  <c r="AA243" i="6"/>
  <c r="X243" i="6"/>
  <c r="AD28" i="6"/>
  <c r="AA54" i="6"/>
  <c r="X54" i="6"/>
  <c r="AJ70" i="6"/>
  <c r="AI70" i="6"/>
  <c r="S72" i="6"/>
  <c r="Y72" i="6" s="1"/>
  <c r="P72" i="6"/>
  <c r="Q72" i="6"/>
  <c r="I277" i="10"/>
  <c r="O76" i="6"/>
  <c r="N76" i="6"/>
  <c r="J228" i="10" s="1"/>
  <c r="AH76" i="6"/>
  <c r="AF145" i="6"/>
  <c r="AE145" i="6"/>
  <c r="M163" i="6"/>
  <c r="AJ185" i="6"/>
  <c r="AI185" i="6"/>
  <c r="S198" i="6"/>
  <c r="Y198" i="6" s="1"/>
  <c r="P198" i="6"/>
  <c r="Q198" i="6"/>
  <c r="I65" i="10"/>
  <c r="AA222" i="6"/>
  <c r="X222" i="6"/>
  <c r="O310" i="6"/>
  <c r="W203" i="6"/>
  <c r="O203" i="6"/>
  <c r="U203" i="6"/>
  <c r="N203" i="6"/>
  <c r="J284" i="10" s="1"/>
  <c r="AH203" i="6"/>
  <c r="M203" i="6"/>
  <c r="R203" i="6"/>
  <c r="AL203" i="6"/>
  <c r="AD203" i="6"/>
  <c r="V203" i="6"/>
  <c r="Q255" i="6"/>
  <c r="S255" i="6"/>
  <c r="Y255" i="6" s="1"/>
  <c r="P255" i="6"/>
  <c r="I330" i="10"/>
  <c r="AL260" i="6"/>
  <c r="AF305" i="6"/>
  <c r="AE305" i="6"/>
  <c r="AE324" i="6"/>
  <c r="AF324" i="6"/>
  <c r="AI223" i="6"/>
  <c r="AJ223" i="6"/>
  <c r="S325" i="6"/>
  <c r="Y325" i="6" s="1"/>
  <c r="Q325" i="6"/>
  <c r="I288" i="10"/>
  <c r="P325" i="6"/>
  <c r="AM325" i="6" s="1"/>
  <c r="S490" i="6"/>
  <c r="Y490" i="6" s="1"/>
  <c r="Q490" i="6"/>
  <c r="P490" i="6"/>
  <c r="AM490" i="6" s="1"/>
  <c r="AI195" i="6"/>
  <c r="AJ195" i="6"/>
  <c r="S5" i="6"/>
  <c r="Y5" i="6" s="1"/>
  <c r="P5" i="6"/>
  <c r="I85" i="10"/>
  <c r="Q5" i="6"/>
  <c r="AE5" i="6"/>
  <c r="AF5" i="6"/>
  <c r="AA65" i="6"/>
  <c r="X65" i="6"/>
  <c r="AI65" i="6"/>
  <c r="AJ65" i="6"/>
  <c r="AJ216" i="6"/>
  <c r="AI216" i="6"/>
  <c r="S216" i="6"/>
  <c r="Y216" i="6" s="1"/>
  <c r="Q216" i="6"/>
  <c r="P216" i="6"/>
  <c r="AJ251" i="6"/>
  <c r="AI251" i="6"/>
  <c r="AA251" i="6"/>
  <c r="X251" i="6"/>
  <c r="Q275" i="6"/>
  <c r="S275" i="6"/>
  <c r="Y275" i="6" s="1"/>
  <c r="I170" i="10"/>
  <c r="P275" i="6"/>
  <c r="AM275" i="6" s="1"/>
  <c r="Q84" i="6"/>
  <c r="S84" i="6"/>
  <c r="Y84" i="6" s="1"/>
  <c r="P84" i="6"/>
  <c r="I250" i="10"/>
  <c r="AE84" i="6"/>
  <c r="AF84" i="6"/>
  <c r="AI112" i="6"/>
  <c r="AJ112" i="6"/>
  <c r="Q128" i="6"/>
  <c r="S128" i="6"/>
  <c r="Y128" i="6" s="1"/>
  <c r="I102" i="10"/>
  <c r="P128" i="6"/>
  <c r="AA176" i="6"/>
  <c r="X176" i="6"/>
  <c r="AE176" i="6"/>
  <c r="AF176" i="6"/>
  <c r="AL252" i="6"/>
  <c r="Q299" i="6"/>
  <c r="S299" i="6"/>
  <c r="Y299" i="6" s="1"/>
  <c r="P299" i="6"/>
  <c r="AM299" i="6" s="1"/>
  <c r="I171" i="10"/>
  <c r="AJ196" i="6"/>
  <c r="AI196" i="6"/>
  <c r="W208" i="6"/>
  <c r="O208" i="6"/>
  <c r="U208" i="6"/>
  <c r="AF224" i="6"/>
  <c r="AE224" i="6"/>
  <c r="AE295" i="6"/>
  <c r="AF295" i="6"/>
  <c r="AT314" i="6"/>
  <c r="AS314" i="6"/>
  <c r="AO314" i="6"/>
  <c r="AP314" i="6" s="1"/>
  <c r="AQ314" i="6"/>
  <c r="Z337" i="6"/>
  <c r="AB337" i="6"/>
  <c r="AP337" i="6" s="1"/>
  <c r="X249" i="6"/>
  <c r="AA249" i="6"/>
  <c r="AI249" i="6"/>
  <c r="AJ249" i="6"/>
  <c r="S265" i="6"/>
  <c r="Y265" i="6" s="1"/>
  <c r="Z265" i="6" s="1"/>
  <c r="P265" i="6"/>
  <c r="AM265" i="6" s="1"/>
  <c r="AH334" i="6"/>
  <c r="M334" i="6"/>
  <c r="V370" i="6"/>
  <c r="AD370" i="6"/>
  <c r="O370" i="6"/>
  <c r="AF392" i="6"/>
  <c r="AE392" i="6"/>
  <c r="AP440" i="6"/>
  <c r="AS435" i="6"/>
  <c r="AT435" i="6"/>
  <c r="AO435" i="6"/>
  <c r="AP435" i="6" s="1"/>
  <c r="AQ435" i="6"/>
  <c r="AA323" i="6"/>
  <c r="X323" i="6"/>
  <c r="AE323" i="6"/>
  <c r="AF323" i="6"/>
  <c r="AA367" i="6"/>
  <c r="X367" i="6"/>
  <c r="AE367" i="6"/>
  <c r="AF367" i="6"/>
  <c r="AA375" i="6"/>
  <c r="X375" i="6"/>
  <c r="AE375" i="6"/>
  <c r="AF375" i="6"/>
  <c r="AA387" i="6"/>
  <c r="X387" i="6"/>
  <c r="AE387" i="6"/>
  <c r="AF387" i="6"/>
  <c r="W19" i="6"/>
  <c r="AA38" i="6"/>
  <c r="X38" i="6"/>
  <c r="O43" i="6"/>
  <c r="U63" i="6"/>
  <c r="O119" i="6"/>
  <c r="AJ126" i="6"/>
  <c r="AI126" i="6"/>
  <c r="M147" i="6"/>
  <c r="AF206" i="6"/>
  <c r="AE206" i="6"/>
  <c r="S238" i="6"/>
  <c r="Y238" i="6" s="1"/>
  <c r="P238" i="6"/>
  <c r="Q238" i="6"/>
  <c r="I84" i="10"/>
  <c r="AH4" i="6"/>
  <c r="AI4" i="6" s="1"/>
  <c r="O15" i="6"/>
  <c r="V20" i="6"/>
  <c r="W36" i="6"/>
  <c r="M44" i="6"/>
  <c r="AD48" i="6"/>
  <c r="AJ78" i="6"/>
  <c r="AI78" i="6"/>
  <c r="U87" i="6"/>
  <c r="W115" i="6"/>
  <c r="V143" i="6"/>
  <c r="Q191" i="6"/>
  <c r="S191" i="6"/>
  <c r="Y191" i="6" s="1"/>
  <c r="P191" i="6"/>
  <c r="AM191" i="6" s="1"/>
  <c r="I266" i="10"/>
  <c r="S14" i="6"/>
  <c r="Y14" i="6" s="1"/>
  <c r="Q14" i="6"/>
  <c r="P14" i="6"/>
  <c r="AM14" i="6" s="1"/>
  <c r="V32" i="6"/>
  <c r="W60" i="6"/>
  <c r="AD75" i="6"/>
  <c r="AA113" i="6"/>
  <c r="X113" i="6"/>
  <c r="V127" i="6"/>
  <c r="W167" i="6"/>
  <c r="V11" i="6"/>
  <c r="AH56" i="6"/>
  <c r="X66" i="6"/>
  <c r="AA66" i="6"/>
  <c r="O79" i="6"/>
  <c r="AA89" i="6"/>
  <c r="X89" i="6"/>
  <c r="AH99" i="6"/>
  <c r="W123" i="6"/>
  <c r="O131" i="6"/>
  <c r="AJ138" i="6"/>
  <c r="AI138" i="6"/>
  <c r="S151" i="6"/>
  <c r="Y151" i="6" s="1"/>
  <c r="Z151" i="6" s="1"/>
  <c r="P151" i="6"/>
  <c r="AM151" i="6" s="1"/>
  <c r="AD163" i="6"/>
  <c r="AJ226" i="6"/>
  <c r="AI226" i="6"/>
  <c r="V310" i="6"/>
  <c r="X197" i="6"/>
  <c r="AA197" i="6"/>
  <c r="AJ197" i="6"/>
  <c r="AI197" i="6"/>
  <c r="P209" i="6"/>
  <c r="S209" i="6"/>
  <c r="Y209" i="6" s="1"/>
  <c r="Q209" i="6"/>
  <c r="I74" i="10"/>
  <c r="AE209" i="6"/>
  <c r="AF209" i="6"/>
  <c r="AH260" i="6"/>
  <c r="AA319" i="6"/>
  <c r="X319" i="6"/>
  <c r="AM319" i="6" s="1"/>
  <c r="AE340" i="6"/>
  <c r="AF340" i="6"/>
  <c r="AA377" i="6"/>
  <c r="X377" i="6"/>
  <c r="O405" i="6"/>
  <c r="V405" i="6"/>
  <c r="M405" i="6"/>
  <c r="AL405" i="6"/>
  <c r="U405" i="6"/>
  <c r="W405" i="6"/>
  <c r="AD405" i="6"/>
  <c r="Q420" i="6"/>
  <c r="S420" i="6"/>
  <c r="Y420" i="6" s="1"/>
  <c r="P420" i="6"/>
  <c r="AM420" i="6" s="1"/>
  <c r="X436" i="6"/>
  <c r="AA436" i="6"/>
  <c r="AA451" i="6"/>
  <c r="X451" i="6"/>
  <c r="AJ513" i="6"/>
  <c r="AI513" i="6"/>
  <c r="S21" i="6"/>
  <c r="Y21" i="6" s="1"/>
  <c r="Q21" i="6"/>
  <c r="P21" i="6"/>
  <c r="I87" i="10"/>
  <c r="AE21" i="6"/>
  <c r="AF21" i="6"/>
  <c r="AL213" i="6"/>
  <c r="AH213" i="6"/>
  <c r="AD213" i="6"/>
  <c r="V213" i="6"/>
  <c r="N213" i="6"/>
  <c r="U213" i="6"/>
  <c r="M213" i="6"/>
  <c r="W213" i="6"/>
  <c r="O213" i="6"/>
  <c r="R213" i="6"/>
  <c r="AF219" i="6"/>
  <c r="AE219" i="6"/>
  <c r="AJ219" i="6"/>
  <c r="AI219" i="6"/>
  <c r="AE311" i="6"/>
  <c r="AF311" i="6"/>
  <c r="W338" i="6"/>
  <c r="O338" i="6"/>
  <c r="U338" i="6"/>
  <c r="M338" i="6"/>
  <c r="AH338" i="6"/>
  <c r="N338" i="6"/>
  <c r="J242" i="10" s="1"/>
  <c r="V338" i="6"/>
  <c r="AL338" i="6"/>
  <c r="AD338" i="6"/>
  <c r="R338" i="6"/>
  <c r="AA88" i="6"/>
  <c r="X88" i="6"/>
  <c r="AI88" i="6"/>
  <c r="AJ88" i="6"/>
  <c r="I34" i="10"/>
  <c r="Q116" i="6"/>
  <c r="S116" i="6"/>
  <c r="Y116" i="6" s="1"/>
  <c r="P116" i="6"/>
  <c r="AI132" i="6"/>
  <c r="AJ132" i="6"/>
  <c r="Q148" i="6"/>
  <c r="S148" i="6"/>
  <c r="Y148" i="6" s="1"/>
  <c r="P148" i="6"/>
  <c r="I148" i="10"/>
  <c r="AE148" i="6"/>
  <c r="AF148" i="6"/>
  <c r="AI164" i="6"/>
  <c r="AJ164" i="6"/>
  <c r="S200" i="6"/>
  <c r="Y200" i="6" s="1"/>
  <c r="Z200" i="6" s="1"/>
  <c r="P200" i="6"/>
  <c r="AM200" i="6" s="1"/>
  <c r="AJ240" i="6"/>
  <c r="AI240" i="6"/>
  <c r="S240" i="6"/>
  <c r="Y240" i="6" s="1"/>
  <c r="Q240" i="6"/>
  <c r="P240" i="6"/>
  <c r="V263" i="6"/>
  <c r="AD263" i="6"/>
  <c r="M263" i="6"/>
  <c r="AA277" i="6"/>
  <c r="X277" i="6"/>
  <c r="M248" i="6"/>
  <c r="AA267" i="6"/>
  <c r="X267" i="6"/>
  <c r="AH283" i="6"/>
  <c r="U283" i="6"/>
  <c r="AL283" i="6"/>
  <c r="X313" i="6"/>
  <c r="AM313" i="6" s="1"/>
  <c r="AA313" i="6"/>
  <c r="AJ326" i="6"/>
  <c r="AI326" i="6"/>
  <c r="M358" i="6"/>
  <c r="AE362" i="6"/>
  <c r="AF362" i="6"/>
  <c r="AA362" i="6"/>
  <c r="X362" i="6"/>
  <c r="Z498" i="6"/>
  <c r="AB498" i="6"/>
  <c r="AA353" i="6"/>
  <c r="X353" i="6"/>
  <c r="AM353" i="6" s="1"/>
  <c r="S276" i="6"/>
  <c r="Y276" i="6" s="1"/>
  <c r="P276" i="6"/>
  <c r="Q276" i="6"/>
  <c r="I158" i="10"/>
  <c r="AI316" i="6"/>
  <c r="AJ316" i="6"/>
  <c r="AA316" i="6"/>
  <c r="X316" i="6"/>
  <c r="Z454" i="6"/>
  <c r="AB454" i="6"/>
  <c r="AA331" i="6"/>
  <c r="X331" i="6"/>
  <c r="AE331" i="6"/>
  <c r="AF331" i="6"/>
  <c r="Q351" i="6"/>
  <c r="S351" i="6"/>
  <c r="Y351" i="6" s="1"/>
  <c r="I15" i="10"/>
  <c r="P351" i="6"/>
  <c r="AL371" i="6"/>
  <c r="AH371" i="6"/>
  <c r="AD371" i="6"/>
  <c r="V371" i="6"/>
  <c r="R371" i="6"/>
  <c r="N371" i="6"/>
  <c r="J244" i="10" s="1"/>
  <c r="U371" i="6"/>
  <c r="M371" i="6"/>
  <c r="W371" i="6"/>
  <c r="O371" i="6"/>
  <c r="AI383" i="6"/>
  <c r="AJ383" i="6"/>
  <c r="S399" i="6"/>
  <c r="Y399" i="6" s="1"/>
  <c r="Q399" i="6"/>
  <c r="P399" i="6"/>
  <c r="I174" i="10"/>
  <c r="AA414" i="6"/>
  <c r="X414" i="6"/>
  <c r="AE414" i="6"/>
  <c r="AF414" i="6"/>
  <c r="AA430" i="6"/>
  <c r="X430" i="6"/>
  <c r="AE430" i="6"/>
  <c r="AF430" i="6"/>
  <c r="AA446" i="6"/>
  <c r="X446" i="6"/>
  <c r="AE446" i="6"/>
  <c r="AF446" i="6"/>
  <c r="S459" i="6"/>
  <c r="Y459" i="6" s="1"/>
  <c r="P459" i="6"/>
  <c r="Q459" i="6"/>
  <c r="AE468" i="6"/>
  <c r="AF468" i="6"/>
  <c r="U520" i="6"/>
  <c r="M520" i="6"/>
  <c r="AL520" i="6"/>
  <c r="AH520" i="6"/>
  <c r="AD520" i="6"/>
  <c r="V520" i="6"/>
  <c r="N520" i="6"/>
  <c r="O520" i="6"/>
  <c r="W520" i="6"/>
  <c r="R520" i="6"/>
  <c r="S483" i="6"/>
  <c r="Y483" i="6" s="1"/>
  <c r="Q483" i="6"/>
  <c r="P483" i="6"/>
  <c r="AE496" i="6"/>
  <c r="AF496" i="6"/>
  <c r="AA496" i="6"/>
  <c r="X496" i="6"/>
  <c r="Q504" i="6"/>
  <c r="S504" i="6"/>
  <c r="Y504" i="6" s="1"/>
  <c r="P504" i="6"/>
  <c r="S515" i="6"/>
  <c r="Y515" i="6" s="1"/>
  <c r="Q515" i="6"/>
  <c r="P515" i="6"/>
  <c r="S492" i="6"/>
  <c r="Y492" i="6" s="1"/>
  <c r="Z492" i="6" s="1"/>
  <c r="P492" i="6"/>
  <c r="AM492" i="6" s="1"/>
  <c r="S506" i="6"/>
  <c r="Y506" i="6" s="1"/>
  <c r="Q506" i="6"/>
  <c r="P506" i="6"/>
  <c r="AA532" i="6"/>
  <c r="X532" i="6"/>
  <c r="AD302" i="6"/>
  <c r="M302" i="6"/>
  <c r="W302" i="6"/>
  <c r="Q307" i="6"/>
  <c r="S307" i="6"/>
  <c r="Y307" i="6" s="1"/>
  <c r="P307" i="6"/>
  <c r="AM307" i="6" s="1"/>
  <c r="I361" i="10"/>
  <c r="V7" i="6"/>
  <c r="N35" i="6"/>
  <c r="J225" i="10" s="1"/>
  <c r="W39" i="6"/>
  <c r="M47" i="6"/>
  <c r="O68" i="6"/>
  <c r="N68" i="6"/>
  <c r="J401" i="10" s="1"/>
  <c r="AH68" i="6"/>
  <c r="X74" i="6"/>
  <c r="AA74" i="6"/>
  <c r="AF86" i="6"/>
  <c r="AE86" i="6"/>
  <c r="N107" i="6"/>
  <c r="J371" i="10" s="1"/>
  <c r="AE121" i="6"/>
  <c r="AF121" i="6"/>
  <c r="S126" i="6"/>
  <c r="Y126" i="6" s="1"/>
  <c r="Q126" i="6"/>
  <c r="P126" i="6"/>
  <c r="I358" i="10"/>
  <c r="AA134" i="6"/>
  <c r="X134" i="6"/>
  <c r="AF146" i="6"/>
  <c r="AE146" i="6"/>
  <c r="AI173" i="6"/>
  <c r="AJ173" i="6"/>
  <c r="AJ182" i="6"/>
  <c r="AI182" i="6"/>
  <c r="AE187" i="6"/>
  <c r="AF187" i="6"/>
  <c r="AF210" i="6"/>
  <c r="AE210" i="6"/>
  <c r="U4" i="6"/>
  <c r="X4" i="6" s="1"/>
  <c r="W8" i="6"/>
  <c r="AI18" i="6"/>
  <c r="AJ18" i="6"/>
  <c r="N36" i="6"/>
  <c r="J260" i="10" s="1"/>
  <c r="AA42" i="6"/>
  <c r="X42" i="6"/>
  <c r="AL59" i="6"/>
  <c r="S78" i="6"/>
  <c r="Y78" i="6" s="1"/>
  <c r="Q78" i="6"/>
  <c r="P78" i="6"/>
  <c r="I98" i="10"/>
  <c r="AH87" i="6"/>
  <c r="S95" i="6"/>
  <c r="Y95" i="6" s="1"/>
  <c r="Z95" i="6" s="1"/>
  <c r="P95" i="6"/>
  <c r="AM95" i="6" s="1"/>
  <c r="AH103" i="6"/>
  <c r="AA122" i="6"/>
  <c r="X122" i="6"/>
  <c r="O139" i="6"/>
  <c r="AJ162" i="6"/>
  <c r="AI162" i="6"/>
  <c r="N171" i="6"/>
  <c r="J107" i="10" s="1"/>
  <c r="S202" i="6"/>
  <c r="Y202" i="6" s="1"/>
  <c r="P202" i="6"/>
  <c r="Q202" i="6"/>
  <c r="I70" i="10"/>
  <c r="O315" i="6"/>
  <c r="AD16" i="6"/>
  <c r="AJ30" i="6"/>
  <c r="AI30" i="6"/>
  <c r="N51" i="6"/>
  <c r="N60" i="6"/>
  <c r="J23" i="10" s="1"/>
  <c r="V71" i="6"/>
  <c r="U111" i="6"/>
  <c r="S113" i="6"/>
  <c r="Y113" i="6" s="1"/>
  <c r="Q113" i="6"/>
  <c r="P113" i="6"/>
  <c r="AM113" i="6" s="1"/>
  <c r="I189" i="10"/>
  <c r="M127" i="6"/>
  <c r="S149" i="6"/>
  <c r="Y149" i="6" s="1"/>
  <c r="P149" i="6"/>
  <c r="AM149" i="6" s="1"/>
  <c r="I365" i="10"/>
  <c r="Q149" i="6"/>
  <c r="AI169" i="6"/>
  <c r="AJ169" i="6"/>
  <c r="AA183" i="6"/>
  <c r="X183" i="6"/>
  <c r="U23" i="6"/>
  <c r="AL28" i="6"/>
  <c r="AF66" i="6"/>
  <c r="AE66" i="6"/>
  <c r="AJ114" i="6"/>
  <c r="AI114" i="6"/>
  <c r="AI125" i="6"/>
  <c r="AJ125" i="6"/>
  <c r="AF138" i="6"/>
  <c r="AE138" i="6"/>
  <c r="S150" i="6"/>
  <c r="Y150" i="6" s="1"/>
  <c r="Q150" i="6"/>
  <c r="P150" i="6"/>
  <c r="AM150" i="6" s="1"/>
  <c r="O163" i="6"/>
  <c r="AI170" i="6"/>
  <c r="AJ170" i="6"/>
  <c r="S226" i="6"/>
  <c r="Y226" i="6" s="1"/>
  <c r="Q226" i="6"/>
  <c r="P226" i="6"/>
  <c r="I196" i="10"/>
  <c r="AF235" i="6"/>
  <c r="AE235" i="6"/>
  <c r="AM235" i="6" s="1"/>
  <c r="AO254" i="6"/>
  <c r="U260" i="6"/>
  <c r="AE344" i="6"/>
  <c r="AF344" i="6"/>
  <c r="AA346" i="6"/>
  <c r="X346" i="6"/>
  <c r="AF377" i="6"/>
  <c r="AE377" i="6"/>
  <c r="Q389" i="6"/>
  <c r="S389" i="6"/>
  <c r="Y389" i="6" s="1"/>
  <c r="I222" i="10"/>
  <c r="P389" i="6"/>
  <c r="AM389" i="6" s="1"/>
  <c r="AF436" i="6"/>
  <c r="AE436" i="6"/>
  <c r="S451" i="6"/>
  <c r="Y451" i="6" s="1"/>
  <c r="Q451" i="6"/>
  <c r="P451" i="6"/>
  <c r="AF513" i="6"/>
  <c r="AE513" i="6"/>
  <c r="Z289" i="6"/>
  <c r="AB289" i="6"/>
  <c r="AJ243" i="6"/>
  <c r="AI243" i="6"/>
  <c r="S373" i="6"/>
  <c r="Y373" i="6" s="1"/>
  <c r="Q373" i="6"/>
  <c r="I208" i="10"/>
  <c r="P373" i="6"/>
  <c r="S17" i="6"/>
  <c r="Y17" i="6" s="1"/>
  <c r="Q17" i="6"/>
  <c r="P17" i="6"/>
  <c r="I354" i="10"/>
  <c r="AE17" i="6"/>
  <c r="AF17" i="6"/>
  <c r="N204" i="6"/>
  <c r="J71" i="10" s="1"/>
  <c r="AH204" i="6"/>
  <c r="M204" i="6"/>
  <c r="U236" i="6"/>
  <c r="M236" i="6"/>
  <c r="AD236" i="6"/>
  <c r="W236" i="6"/>
  <c r="R236" i="6"/>
  <c r="AH236" i="6"/>
  <c r="V236" i="6"/>
  <c r="O236" i="6"/>
  <c r="AL236" i="6"/>
  <c r="N236" i="6"/>
  <c r="J236" i="10" s="1"/>
  <c r="AD259" i="6"/>
  <c r="W259" i="6"/>
  <c r="S301" i="6"/>
  <c r="Y301" i="6" s="1"/>
  <c r="P301" i="6"/>
  <c r="Q301" i="6"/>
  <c r="I121" i="10"/>
  <c r="AE301" i="6"/>
  <c r="AF301" i="6"/>
  <c r="AD342" i="6"/>
  <c r="AH342" i="6"/>
  <c r="W342" i="6"/>
  <c r="AA92" i="6"/>
  <c r="X92" i="6"/>
  <c r="AI92" i="6"/>
  <c r="AJ92" i="6"/>
  <c r="Q120" i="6"/>
  <c r="S120" i="6"/>
  <c r="Y120" i="6" s="1"/>
  <c r="P120" i="6"/>
  <c r="AI136" i="6"/>
  <c r="AJ136" i="6"/>
  <c r="S152" i="6"/>
  <c r="Y152" i="6" s="1"/>
  <c r="Z152" i="6" s="1"/>
  <c r="P152" i="6"/>
  <c r="AM152" i="6" s="1"/>
  <c r="AA156" i="6"/>
  <c r="X156" i="6"/>
  <c r="AJ156" i="6"/>
  <c r="AI156" i="6"/>
  <c r="Q168" i="6"/>
  <c r="S168" i="6"/>
  <c r="Y168" i="6" s="1"/>
  <c r="P168" i="6"/>
  <c r="I105" i="10"/>
  <c r="S205" i="6"/>
  <c r="Y205" i="6" s="1"/>
  <c r="P205" i="6"/>
  <c r="Q205" i="6"/>
  <c r="I234" i="10"/>
  <c r="AF205" i="6"/>
  <c r="AE205" i="6"/>
  <c r="N220" i="6"/>
  <c r="AH220" i="6"/>
  <c r="M220" i="6"/>
  <c r="S229" i="6"/>
  <c r="Y229" i="6" s="1"/>
  <c r="P229" i="6"/>
  <c r="Q229" i="6"/>
  <c r="I112" i="10"/>
  <c r="AF229" i="6"/>
  <c r="AE229" i="6"/>
  <c r="N232" i="6"/>
  <c r="J198" i="10" s="1"/>
  <c r="AL232" i="6"/>
  <c r="N247" i="6"/>
  <c r="J219" i="10" s="1"/>
  <c r="AL247" i="6"/>
  <c r="U247" i="6"/>
  <c r="N268" i="6"/>
  <c r="J145" i="10" s="1"/>
  <c r="AI368" i="6"/>
  <c r="AJ368" i="6"/>
  <c r="S368" i="6"/>
  <c r="Y368" i="6" s="1"/>
  <c r="P368" i="6"/>
  <c r="Q368" i="6"/>
  <c r="I289" i="10"/>
  <c r="AS207" i="6"/>
  <c r="U256" i="6"/>
  <c r="AD256" i="6"/>
  <c r="Z258" i="6"/>
  <c r="AB258" i="6"/>
  <c r="U272" i="6"/>
  <c r="AD272" i="6"/>
  <c r="V278" i="6"/>
  <c r="AH278" i="6"/>
  <c r="AD294" i="6"/>
  <c r="M294" i="6"/>
  <c r="W294" i="6"/>
  <c r="X364" i="6"/>
  <c r="AA364" i="6"/>
  <c r="S257" i="6"/>
  <c r="Y257" i="6" s="1"/>
  <c r="P257" i="6"/>
  <c r="Q257" i="6"/>
  <c r="I220" i="10"/>
  <c r="AE257" i="6"/>
  <c r="AF257" i="6"/>
  <c r="AT198" i="6"/>
  <c r="AS198" i="6"/>
  <c r="AQ198" i="6"/>
  <c r="AO198" i="6"/>
  <c r="AP198" i="6" s="1"/>
  <c r="M59" i="6"/>
  <c r="O398" i="6"/>
  <c r="M398" i="6"/>
  <c r="AL398" i="6"/>
  <c r="X505" i="6"/>
  <c r="AA505" i="6"/>
  <c r="Z458" i="6"/>
  <c r="AB458" i="6"/>
  <c r="Z514" i="6"/>
  <c r="AB514" i="6"/>
  <c r="AA339" i="6"/>
  <c r="X339" i="6"/>
  <c r="AE339" i="6"/>
  <c r="AF339" i="6"/>
  <c r="AI355" i="6"/>
  <c r="AJ355" i="6"/>
  <c r="S391" i="6"/>
  <c r="Y391" i="6" s="1"/>
  <c r="Z391" i="6" s="1"/>
  <c r="P391" i="6"/>
  <c r="AM391" i="6" s="1"/>
  <c r="V394" i="6"/>
  <c r="W394" i="6"/>
  <c r="AH394" i="6"/>
  <c r="S395" i="6"/>
  <c r="Y395" i="6" s="1"/>
  <c r="Q395" i="6"/>
  <c r="P395" i="6"/>
  <c r="I153" i="10"/>
  <c r="W398" i="6"/>
  <c r="AE402" i="6"/>
  <c r="AF402" i="6"/>
  <c r="M441" i="6"/>
  <c r="U441" i="6"/>
  <c r="AH441" i="6"/>
  <c r="AL441" i="6"/>
  <c r="U445" i="6"/>
  <c r="AA450" i="6"/>
  <c r="X450" i="6"/>
  <c r="AE450" i="6"/>
  <c r="AF450" i="6"/>
  <c r="AF452" i="6"/>
  <c r="AE452" i="6"/>
  <c r="AE476" i="6"/>
  <c r="AF476" i="6"/>
  <c r="N455" i="6"/>
  <c r="U463" i="6"/>
  <c r="AE484" i="6"/>
  <c r="AF484" i="6"/>
  <c r="AA484" i="6"/>
  <c r="X484" i="6"/>
  <c r="X487" i="6"/>
  <c r="AA487" i="6"/>
  <c r="AJ534" i="6"/>
  <c r="AI534" i="6"/>
  <c r="S535" i="6"/>
  <c r="Y535" i="6" s="1"/>
  <c r="Q535" i="6"/>
  <c r="P535" i="6"/>
  <c r="Z525" i="6"/>
  <c r="AB525" i="6"/>
  <c r="Z510" i="6"/>
  <c r="AB510" i="6"/>
  <c r="AQ510" i="6" s="1"/>
  <c r="S524" i="6"/>
  <c r="Y524" i="6" s="1"/>
  <c r="Q524" i="6"/>
  <c r="P524" i="6"/>
  <c r="S531" i="6"/>
  <c r="Y531" i="6" s="1"/>
  <c r="Q531" i="6"/>
  <c r="P531" i="6"/>
  <c r="AA539" i="6"/>
  <c r="X539" i="6"/>
  <c r="AF539" i="6"/>
  <c r="AE539" i="6"/>
  <c r="AO485" i="6"/>
  <c r="Z250" i="6"/>
  <c r="AB250" i="6"/>
  <c r="AT22" i="6"/>
  <c r="AS22" i="6"/>
  <c r="AO22" i="6"/>
  <c r="AP22" i="6" s="1"/>
  <c r="AQ22" i="6"/>
  <c r="U83" i="6"/>
  <c r="AA437" i="6"/>
  <c r="X437" i="6"/>
  <c r="Z361" i="6"/>
  <c r="AB361" i="6"/>
  <c r="AJ376" i="6"/>
  <c r="AI376" i="6"/>
  <c r="S376" i="6"/>
  <c r="Y376" i="6" s="1"/>
  <c r="P376" i="6"/>
  <c r="Q376" i="6"/>
  <c r="I270" i="10"/>
  <c r="X419" i="6"/>
  <c r="AA419" i="6"/>
  <c r="AJ443" i="6"/>
  <c r="AI443" i="6"/>
  <c r="S443" i="6"/>
  <c r="Y443" i="6" s="1"/>
  <c r="Q443" i="6"/>
  <c r="P443" i="6"/>
  <c r="U328" i="6"/>
  <c r="M328" i="6"/>
  <c r="W328" i="6"/>
  <c r="O328" i="6"/>
  <c r="AL328" i="6"/>
  <c r="AH328" i="6"/>
  <c r="AD328" i="6"/>
  <c r="V328" i="6"/>
  <c r="N328" i="6"/>
  <c r="J205" i="10" s="1"/>
  <c r="R328" i="6"/>
  <c r="U356" i="6"/>
  <c r="M356" i="6"/>
  <c r="W356" i="6"/>
  <c r="O356" i="6"/>
  <c r="AL356" i="6"/>
  <c r="AH356" i="6"/>
  <c r="AD356" i="6"/>
  <c r="V356" i="6"/>
  <c r="N356" i="6"/>
  <c r="J221" i="10" s="1"/>
  <c r="R356" i="6"/>
  <c r="M374" i="6"/>
  <c r="S403" i="6"/>
  <c r="Y403" i="6" s="1"/>
  <c r="Q403" i="6"/>
  <c r="P403" i="6"/>
  <c r="I273" i="10"/>
  <c r="AA415" i="6"/>
  <c r="X415" i="6"/>
  <c r="S425" i="6"/>
  <c r="Y425" i="6" s="1"/>
  <c r="Q425" i="6"/>
  <c r="P425" i="6"/>
  <c r="AA429" i="6"/>
  <c r="X429" i="6"/>
  <c r="V433" i="6"/>
  <c r="AD433" i="6"/>
  <c r="S434" i="6"/>
  <c r="Y434" i="6" s="1"/>
  <c r="Q434" i="6"/>
  <c r="P434" i="6"/>
  <c r="V437" i="6"/>
  <c r="AT510" i="6"/>
  <c r="AO510" i="6"/>
  <c r="AP510" i="6" s="1"/>
  <c r="AS510" i="6"/>
  <c r="AF461" i="6"/>
  <c r="AE461" i="6"/>
  <c r="AE516" i="6"/>
  <c r="AF516" i="6"/>
  <c r="AA516" i="6"/>
  <c r="X516" i="6"/>
  <c r="AE475" i="6"/>
  <c r="AF475" i="6"/>
  <c r="AF528" i="6"/>
  <c r="AE528" i="6"/>
  <c r="AT529" i="6"/>
  <c r="AS529" i="6"/>
  <c r="AQ529" i="6"/>
  <c r="AO529" i="6"/>
  <c r="AP529" i="6" s="1"/>
  <c r="AT193" i="6"/>
  <c r="AS193" i="6"/>
  <c r="AO193" i="6"/>
  <c r="AP193" i="6" s="1"/>
  <c r="AQ193" i="6"/>
  <c r="U423" i="6"/>
  <c r="M423" i="6"/>
  <c r="W423" i="6"/>
  <c r="O423" i="6"/>
  <c r="AL423" i="6"/>
  <c r="AH423" i="6"/>
  <c r="AD423" i="6"/>
  <c r="V423" i="6"/>
  <c r="N423" i="6"/>
  <c r="R423" i="6"/>
  <c r="AP432" i="6"/>
  <c r="AF308" i="6"/>
  <c r="AE308" i="6"/>
  <c r="AA308" i="6"/>
  <c r="X308" i="6"/>
  <c r="AJ388" i="6"/>
  <c r="AI388" i="6"/>
  <c r="S388" i="6"/>
  <c r="Y388" i="6" s="1"/>
  <c r="Q388" i="6"/>
  <c r="P388" i="6"/>
  <c r="I246" i="10"/>
  <c r="Z393" i="6"/>
  <c r="AB393" i="6"/>
  <c r="AA335" i="6"/>
  <c r="X335" i="6"/>
  <c r="AE335" i="6"/>
  <c r="AF335" i="6"/>
  <c r="AA359" i="6"/>
  <c r="X359" i="6"/>
  <c r="AE359" i="6"/>
  <c r="AF359" i="6"/>
  <c r="V386" i="6"/>
  <c r="U386" i="6"/>
  <c r="AH386" i="6"/>
  <c r="AL413" i="6"/>
  <c r="O413" i="6"/>
  <c r="AL417" i="6"/>
  <c r="O417" i="6"/>
  <c r="U417" i="6"/>
  <c r="AA418" i="6"/>
  <c r="X418" i="6"/>
  <c r="AE418" i="6"/>
  <c r="AF418" i="6"/>
  <c r="S447" i="6"/>
  <c r="Y447" i="6" s="1"/>
  <c r="Q447" i="6"/>
  <c r="P447" i="6"/>
  <c r="AP466" i="6"/>
  <c r="V477" i="6"/>
  <c r="W477" i="6"/>
  <c r="Q500" i="6"/>
  <c r="S500" i="6"/>
  <c r="Y500" i="6" s="1"/>
  <c r="P500" i="6"/>
  <c r="AA486" i="6"/>
  <c r="X486" i="6"/>
  <c r="AF489" i="6"/>
  <c r="AE489" i="6"/>
  <c r="AM182" i="6"/>
  <c r="AO189" i="6"/>
  <c r="Y313" i="6"/>
  <c r="U7" i="6"/>
  <c r="U123" i="6"/>
  <c r="U139" i="6"/>
  <c r="O402" i="6"/>
  <c r="W318" i="6"/>
  <c r="O318" i="6"/>
  <c r="U318" i="6"/>
  <c r="M318" i="6"/>
  <c r="AL318" i="6"/>
  <c r="AD318" i="6"/>
  <c r="N318" i="6"/>
  <c r="J204" i="10" s="1"/>
  <c r="V318" i="6"/>
  <c r="AH318" i="6"/>
  <c r="R318" i="6"/>
  <c r="S282" i="6"/>
  <c r="Y282" i="6" s="1"/>
  <c r="Z282" i="6" s="1"/>
  <c r="P282" i="6"/>
  <c r="AM282" i="6" s="1"/>
  <c r="M475" i="6"/>
  <c r="AI379" i="6"/>
  <c r="AJ379" i="6"/>
  <c r="AJ400" i="6"/>
  <c r="AI400" i="6"/>
  <c r="AJ404" i="6"/>
  <c r="AI404" i="6"/>
  <c r="AA404" i="6"/>
  <c r="X404" i="6"/>
  <c r="AA406" i="6"/>
  <c r="X406" i="6"/>
  <c r="AE406" i="6"/>
  <c r="AF406" i="6"/>
  <c r="N409" i="6"/>
  <c r="J291" i="10" s="1"/>
  <c r="V409" i="6"/>
  <c r="S431" i="6"/>
  <c r="Y431" i="6" s="1"/>
  <c r="P431" i="6"/>
  <c r="Q431" i="6"/>
  <c r="S439" i="6"/>
  <c r="Y439" i="6" s="1"/>
  <c r="P439" i="6"/>
  <c r="Q439" i="6"/>
  <c r="AA449" i="6"/>
  <c r="X449" i="6"/>
  <c r="N467" i="6"/>
  <c r="U467" i="6"/>
  <c r="AF509" i="6"/>
  <c r="AE509" i="6"/>
  <c r="S518" i="6"/>
  <c r="Y518" i="6" s="1"/>
  <c r="Q518" i="6"/>
  <c r="P518" i="6"/>
  <c r="AQ494" i="6"/>
  <c r="AT494" i="6"/>
  <c r="AO494" i="6"/>
  <c r="AP494" i="6" s="1"/>
  <c r="AS494" i="6"/>
  <c r="Z526" i="6"/>
  <c r="AB526" i="6"/>
  <c r="AP526" i="6" s="1"/>
  <c r="Z517" i="6"/>
  <c r="AB517" i="6"/>
  <c r="AE488" i="6"/>
  <c r="AF488" i="6"/>
  <c r="AA488" i="6"/>
  <c r="X488" i="6"/>
  <c r="V499" i="6"/>
  <c r="M499" i="6"/>
  <c r="AM529" i="6"/>
  <c r="AA426" i="6"/>
  <c r="X426" i="6"/>
  <c r="AE426" i="6"/>
  <c r="AF426" i="6"/>
  <c r="S460" i="6"/>
  <c r="Y460" i="6" s="1"/>
  <c r="Z460" i="6" s="1"/>
  <c r="P460" i="6"/>
  <c r="AM460" i="6" s="1"/>
  <c r="N511" i="6"/>
  <c r="O511" i="6"/>
  <c r="S491" i="6"/>
  <c r="Y491" i="6" s="1"/>
  <c r="Z491" i="6" s="1"/>
  <c r="P491" i="6"/>
  <c r="AM491" i="6" s="1"/>
  <c r="V519" i="6"/>
  <c r="M519" i="6"/>
  <c r="U523" i="6"/>
  <c r="AP514" i="6"/>
  <c r="AA536" i="6"/>
  <c r="X536" i="6"/>
  <c r="M402" i="6"/>
  <c r="AD437" i="6"/>
  <c r="AO473" i="6"/>
  <c r="Y415" i="6"/>
  <c r="Y478" i="6"/>
  <c r="Z478" i="6" s="1"/>
  <c r="U475" i="6"/>
  <c r="S12" i="6"/>
  <c r="Y12" i="6" s="1"/>
  <c r="Z12" i="6" s="1"/>
  <c r="P12" i="6"/>
  <c r="AM12" i="6" s="1"/>
  <c r="AA40" i="6"/>
  <c r="X40" i="6"/>
  <c r="AI43" i="6"/>
  <c r="AJ43" i="6"/>
  <c r="AE74" i="6"/>
  <c r="AF74" i="6"/>
  <c r="AA106" i="6"/>
  <c r="X106" i="6"/>
  <c r="S129" i="6"/>
  <c r="Y129" i="6" s="1"/>
  <c r="Q129" i="6"/>
  <c r="P129" i="6"/>
  <c r="AM129" i="6" s="1"/>
  <c r="I103" i="10"/>
  <c r="S142" i="6"/>
  <c r="Y142" i="6" s="1"/>
  <c r="Q142" i="6"/>
  <c r="P142" i="6"/>
  <c r="I282" i="10"/>
  <c r="AJ159" i="6"/>
  <c r="AI159" i="6"/>
  <c r="S173" i="6"/>
  <c r="Y173" i="6" s="1"/>
  <c r="P173" i="6"/>
  <c r="Q173" i="6"/>
  <c r="I329" i="10"/>
  <c r="S266" i="6"/>
  <c r="Y266" i="6" s="1"/>
  <c r="Q266" i="6"/>
  <c r="P266" i="6"/>
  <c r="AM266" i="6" s="1"/>
  <c r="S4" i="6"/>
  <c r="Y4" i="6" s="1"/>
  <c r="Z4" i="6" s="1"/>
  <c r="P4" i="6"/>
  <c r="AM4" i="6" s="1"/>
  <c r="AF18" i="6"/>
  <c r="AE18" i="6"/>
  <c r="AF31" i="6"/>
  <c r="AE31" i="6"/>
  <c r="S42" i="6"/>
  <c r="Y42" i="6" s="1"/>
  <c r="Q42" i="6"/>
  <c r="P42" i="6"/>
  <c r="AM42" i="6" s="1"/>
  <c r="I146" i="10"/>
  <c r="S62" i="6"/>
  <c r="Y62" i="6" s="1"/>
  <c r="Q62" i="6"/>
  <c r="P62" i="6"/>
  <c r="I27" i="10"/>
  <c r="AE117" i="6"/>
  <c r="AF117" i="6"/>
  <c r="AA130" i="6"/>
  <c r="X130" i="6"/>
  <c r="AF171" i="6"/>
  <c r="AE171" i="6"/>
  <c r="S193" i="6"/>
  <c r="Y193" i="6" s="1"/>
  <c r="Q193" i="6"/>
  <c r="I267" i="10"/>
  <c r="P193" i="6"/>
  <c r="AM193" i="6" s="1"/>
  <c r="AI27" i="6"/>
  <c r="AJ27" i="6"/>
  <c r="AJ111" i="6"/>
  <c r="AI111" i="6"/>
  <c r="AA195" i="6"/>
  <c r="X195" i="6"/>
  <c r="AF26" i="6"/>
  <c r="AE26" i="6"/>
  <c r="S114" i="6"/>
  <c r="Y114" i="6" s="1"/>
  <c r="Q114" i="6"/>
  <c r="P114" i="6"/>
  <c r="I311" i="10"/>
  <c r="AJ131" i="6"/>
  <c r="AI131" i="6"/>
  <c r="AF141" i="6"/>
  <c r="AE141" i="6"/>
  <c r="S170" i="6"/>
  <c r="Y170" i="6" s="1"/>
  <c r="Q170" i="6"/>
  <c r="P170" i="6"/>
  <c r="I106" i="10"/>
  <c r="I20" i="10"/>
  <c r="S214" i="6"/>
  <c r="Y214" i="6" s="1"/>
  <c r="P214" i="6"/>
  <c r="AM214" i="6" s="1"/>
  <c r="Q214" i="6"/>
  <c r="S310" i="6"/>
  <c r="Y310" i="6" s="1"/>
  <c r="P310" i="6"/>
  <c r="Q310" i="6"/>
  <c r="I177" i="10"/>
  <c r="U212" i="6"/>
  <c r="M212" i="6"/>
  <c r="AL212" i="6"/>
  <c r="N212" i="6"/>
  <c r="J110" i="10" s="1"/>
  <c r="AD212" i="6"/>
  <c r="W212" i="6"/>
  <c r="R212" i="6"/>
  <c r="AH212" i="6"/>
  <c r="V212" i="6"/>
  <c r="O212" i="6"/>
  <c r="AI324" i="6"/>
  <c r="AJ324" i="6"/>
  <c r="Q444" i="6"/>
  <c r="S444" i="6"/>
  <c r="Y444" i="6" s="1"/>
  <c r="P444" i="6"/>
  <c r="AM444" i="6" s="1"/>
  <c r="X493" i="6"/>
  <c r="AA493" i="6"/>
  <c r="S9" i="6"/>
  <c r="Y9" i="6" s="1"/>
  <c r="P9" i="6"/>
  <c r="Q9" i="6"/>
  <c r="I86" i="10"/>
  <c r="AE9" i="6"/>
  <c r="AF9" i="6"/>
  <c r="S53" i="6"/>
  <c r="Y53" i="6" s="1"/>
  <c r="P53" i="6"/>
  <c r="AM53" i="6" s="1"/>
  <c r="Q53" i="6"/>
  <c r="I186" i="10"/>
  <c r="AE53" i="6"/>
  <c r="AF53" i="6"/>
  <c r="W239" i="6"/>
  <c r="O239" i="6"/>
  <c r="AH239" i="6"/>
  <c r="M239" i="6"/>
  <c r="R239" i="6"/>
  <c r="AL239" i="6"/>
  <c r="AD239" i="6"/>
  <c r="V239" i="6"/>
  <c r="U239" i="6"/>
  <c r="N239" i="6"/>
  <c r="J113" i="10" s="1"/>
  <c r="S264" i="6"/>
  <c r="Y264" i="6" s="1"/>
  <c r="Q264" i="6"/>
  <c r="P264" i="6"/>
  <c r="AM264" i="6" s="1"/>
  <c r="I339" i="10"/>
  <c r="Z360" i="6"/>
  <c r="AB360" i="6"/>
  <c r="AT360" i="6" s="1"/>
  <c r="AI80" i="6"/>
  <c r="AJ80" i="6"/>
  <c r="I28" i="10"/>
  <c r="Q96" i="6"/>
  <c r="S96" i="6"/>
  <c r="Y96" i="6" s="1"/>
  <c r="P96" i="6"/>
  <c r="AE96" i="6"/>
  <c r="AF96" i="6"/>
  <c r="AA124" i="6"/>
  <c r="X124" i="6"/>
  <c r="AE124" i="6"/>
  <c r="AF124" i="6"/>
  <c r="AI172" i="6"/>
  <c r="AJ172" i="6"/>
  <c r="AA293" i="6"/>
  <c r="X293" i="6"/>
  <c r="AS332" i="6"/>
  <c r="AT332" i="6"/>
  <c r="AO332" i="6"/>
  <c r="AP332" i="6" s="1"/>
  <c r="AQ332" i="6"/>
  <c r="S366" i="6"/>
  <c r="Y366" i="6" s="1"/>
  <c r="Z366" i="6" s="1"/>
  <c r="P366" i="6"/>
  <c r="AM366" i="6" s="1"/>
  <c r="S199" i="6"/>
  <c r="Y199" i="6" s="1"/>
  <c r="Z199" i="6" s="1"/>
  <c r="P199" i="6"/>
  <c r="AM199" i="6" s="1"/>
  <c r="AA211" i="6"/>
  <c r="X211" i="6"/>
  <c r="Z319" i="6"/>
  <c r="AB319" i="6"/>
  <c r="AJ330" i="6"/>
  <c r="AI330" i="6"/>
  <c r="S330" i="6"/>
  <c r="Y330" i="6" s="1"/>
  <c r="Q330" i="6"/>
  <c r="P330" i="6"/>
  <c r="AM330" i="6" s="1"/>
  <c r="M7" i="6"/>
  <c r="AF10" i="6"/>
  <c r="AE10" i="6"/>
  <c r="M19" i="6"/>
  <c r="AF22" i="6"/>
  <c r="AE22" i="6"/>
  <c r="W43" i="6"/>
  <c r="AJ52" i="6"/>
  <c r="AI52" i="6"/>
  <c r="AE77" i="6"/>
  <c r="AF77" i="6"/>
  <c r="S82" i="6"/>
  <c r="Y82" i="6" s="1"/>
  <c r="Q82" i="6"/>
  <c r="P82" i="6"/>
  <c r="AM82" i="6" s="1"/>
  <c r="AF102" i="6"/>
  <c r="AE102" i="6"/>
  <c r="S106" i="6"/>
  <c r="Y106" i="6" s="1"/>
  <c r="Q106" i="6"/>
  <c r="P106" i="6"/>
  <c r="AM106" i="6" s="1"/>
  <c r="I188" i="10"/>
  <c r="AD119" i="6"/>
  <c r="AF154" i="6"/>
  <c r="AE154" i="6"/>
  <c r="S158" i="6"/>
  <c r="Y158" i="6" s="1"/>
  <c r="Q158" i="6"/>
  <c r="P158" i="6"/>
  <c r="AF166" i="6"/>
  <c r="AE166" i="6"/>
  <c r="S187" i="6"/>
  <c r="Y187" i="6" s="1"/>
  <c r="Q187" i="6"/>
  <c r="P187" i="6"/>
  <c r="I372" i="10"/>
  <c r="AJ238" i="6"/>
  <c r="AI238" i="6"/>
  <c r="AF8" i="6"/>
  <c r="AE8" i="6"/>
  <c r="AD44" i="6"/>
  <c r="AJ48" i="6"/>
  <c r="AI48" i="6"/>
  <c r="S83" i="6"/>
  <c r="Y83" i="6" s="1"/>
  <c r="Q83" i="6"/>
  <c r="I278" i="10"/>
  <c r="P83" i="6"/>
  <c r="V87" i="6"/>
  <c r="S139" i="6"/>
  <c r="Y139" i="6" s="1"/>
  <c r="Q139" i="6"/>
  <c r="P139" i="6"/>
  <c r="AF143" i="6"/>
  <c r="AE143" i="6"/>
  <c r="AA174" i="6"/>
  <c r="X174" i="6"/>
  <c r="AF194" i="6"/>
  <c r="AE194" i="6"/>
  <c r="AL315" i="6"/>
  <c r="AL16" i="6"/>
  <c r="M71" i="6"/>
  <c r="AE93" i="6"/>
  <c r="AF93" i="6"/>
  <c r="S110" i="6"/>
  <c r="Y110" i="6" s="1"/>
  <c r="Q110" i="6"/>
  <c r="P110" i="6"/>
  <c r="AM110" i="6" s="1"/>
  <c r="I100" i="10"/>
  <c r="O127" i="6"/>
  <c r="N167" i="6"/>
  <c r="J193" i="10" s="1"/>
  <c r="AF179" i="6"/>
  <c r="AE179" i="6"/>
  <c r="AE23" i="6"/>
  <c r="AF23" i="6"/>
  <c r="AL56" i="6"/>
  <c r="AA70" i="6"/>
  <c r="X70" i="6"/>
  <c r="AA72" i="6"/>
  <c r="X72" i="6"/>
  <c r="AF72" i="6"/>
  <c r="AE72" i="6"/>
  <c r="W76" i="6"/>
  <c r="U99" i="6"/>
  <c r="S145" i="6"/>
  <c r="Y145" i="6" s="1"/>
  <c r="Q145" i="6"/>
  <c r="P145" i="6"/>
  <c r="AM145" i="6" s="1"/>
  <c r="I359" i="10"/>
  <c r="S185" i="6"/>
  <c r="Y185" i="6" s="1"/>
  <c r="P185" i="6"/>
  <c r="Q185" i="6"/>
  <c r="I108" i="10"/>
  <c r="AL225" i="6"/>
  <c r="AH225" i="6"/>
  <c r="AD225" i="6"/>
  <c r="V225" i="6"/>
  <c r="N225" i="6"/>
  <c r="U225" i="6"/>
  <c r="M225" i="6"/>
  <c r="W225" i="6"/>
  <c r="O225" i="6"/>
  <c r="R225" i="6"/>
  <c r="AE255" i="6"/>
  <c r="AF255" i="6"/>
  <c r="AJ255" i="6"/>
  <c r="AI255" i="6"/>
  <c r="AA255" i="6"/>
  <c r="X255" i="6"/>
  <c r="AI274" i="6"/>
  <c r="AJ274" i="6"/>
  <c r="X305" i="6"/>
  <c r="AM305" i="6" s="1"/>
  <c r="AA305" i="6"/>
  <c r="S340" i="6"/>
  <c r="Y340" i="6" s="1"/>
  <c r="P340" i="6"/>
  <c r="AM340" i="6" s="1"/>
  <c r="I344" i="10"/>
  <c r="Q340" i="6"/>
  <c r="AJ412" i="6"/>
  <c r="AI412" i="6"/>
  <c r="AA462" i="6"/>
  <c r="X462" i="6"/>
  <c r="AF493" i="6"/>
  <c r="AE493" i="6"/>
  <c r="AA5" i="6"/>
  <c r="X5" i="6"/>
  <c r="AI5" i="6"/>
  <c r="AJ5" i="6"/>
  <c r="S25" i="6"/>
  <c r="Y25" i="6" s="1"/>
  <c r="P25" i="6"/>
  <c r="I75" i="10"/>
  <c r="Q25" i="6"/>
  <c r="AE25" i="6"/>
  <c r="AF25" i="6"/>
  <c r="S201" i="6"/>
  <c r="Y201" i="6" s="1"/>
  <c r="P201" i="6"/>
  <c r="Q201" i="6"/>
  <c r="I57" i="10"/>
  <c r="AF201" i="6"/>
  <c r="AE201" i="6"/>
  <c r="AA216" i="6"/>
  <c r="X216" i="6"/>
  <c r="W286" i="6"/>
  <c r="M286" i="6"/>
  <c r="O286" i="6"/>
  <c r="AL286" i="6"/>
  <c r="U286" i="6"/>
  <c r="AA84" i="6"/>
  <c r="X84" i="6"/>
  <c r="AI84" i="6"/>
  <c r="AJ84" i="6"/>
  <c r="S108" i="6"/>
  <c r="Y108" i="6" s="1"/>
  <c r="Z108" i="6" s="1"/>
  <c r="P108" i="6"/>
  <c r="AM108" i="6" s="1"/>
  <c r="AA128" i="6"/>
  <c r="X128" i="6"/>
  <c r="AE128" i="6"/>
  <c r="AF128" i="6"/>
  <c r="AI176" i="6"/>
  <c r="AJ176" i="6"/>
  <c r="Z235" i="6"/>
  <c r="AB235" i="6"/>
  <c r="W260" i="6"/>
  <c r="Z303" i="6"/>
  <c r="AB303" i="6"/>
  <c r="AQ303" i="6" s="1"/>
  <c r="S196" i="6"/>
  <c r="Y196" i="6" s="1"/>
  <c r="P196" i="6"/>
  <c r="Q196" i="6"/>
  <c r="I69" i="10"/>
  <c r="AD208" i="6"/>
  <c r="AJ224" i="6"/>
  <c r="AI224" i="6"/>
  <c r="U320" i="6"/>
  <c r="M320" i="6"/>
  <c r="W320" i="6"/>
  <c r="O320" i="6"/>
  <c r="AL320" i="6"/>
  <c r="AH320" i="6"/>
  <c r="AD320" i="6"/>
  <c r="V320" i="6"/>
  <c r="N320" i="6"/>
  <c r="J122" i="10" s="1"/>
  <c r="R320" i="6"/>
  <c r="U312" i="6"/>
  <c r="M312" i="6"/>
  <c r="W312" i="6"/>
  <c r="V312" i="6"/>
  <c r="AL312" i="6"/>
  <c r="AH312" i="6"/>
  <c r="AD312" i="6"/>
  <c r="O312" i="6"/>
  <c r="N312" i="6"/>
  <c r="J287" i="10" s="1"/>
  <c r="R312" i="6"/>
  <c r="N370" i="6"/>
  <c r="J269" i="10" s="1"/>
  <c r="AL370" i="6"/>
  <c r="AJ392" i="6"/>
  <c r="AI392" i="6"/>
  <c r="S392" i="6"/>
  <c r="Y392" i="6" s="1"/>
  <c r="Q392" i="6"/>
  <c r="P392" i="6"/>
  <c r="Z357" i="6"/>
  <c r="AB357" i="6"/>
  <c r="AP357" i="6" s="1"/>
  <c r="AS427" i="6"/>
  <c r="AT427" i="6"/>
  <c r="AO427" i="6"/>
  <c r="AP427" i="6" s="1"/>
  <c r="AQ427" i="6"/>
  <c r="AI323" i="6"/>
  <c r="AJ323" i="6"/>
  <c r="Q343" i="6"/>
  <c r="S343" i="6"/>
  <c r="Y343" i="6" s="1"/>
  <c r="I124" i="10"/>
  <c r="P343" i="6"/>
  <c r="AM343" i="6" s="1"/>
  <c r="S363" i="6"/>
  <c r="Y363" i="6" s="1"/>
  <c r="Z363" i="6" s="1"/>
  <c r="P363" i="6"/>
  <c r="AM363" i="6" s="1"/>
  <c r="AI367" i="6"/>
  <c r="AJ367" i="6"/>
  <c r="AI375" i="6"/>
  <c r="AJ375" i="6"/>
  <c r="AI387" i="6"/>
  <c r="AJ387" i="6"/>
  <c r="AD19" i="6"/>
  <c r="AL63" i="6"/>
  <c r="X107" i="6"/>
  <c r="AA107" i="6"/>
  <c r="V119" i="6"/>
  <c r="AA126" i="6"/>
  <c r="X126" i="6"/>
  <c r="S154" i="6"/>
  <c r="Y154" i="6" s="1"/>
  <c r="Q154" i="6"/>
  <c r="P154" i="6"/>
  <c r="AM154" i="6" s="1"/>
  <c r="I252" i="10"/>
  <c r="AA187" i="6"/>
  <c r="X187" i="6"/>
  <c r="S206" i="6"/>
  <c r="Y206" i="6" s="1"/>
  <c r="P206" i="6"/>
  <c r="AM206" i="6" s="1"/>
  <c r="Q206" i="6"/>
  <c r="I235" i="10"/>
  <c r="V8" i="6"/>
  <c r="AI34" i="6"/>
  <c r="AJ34" i="6"/>
  <c r="U48" i="6"/>
  <c r="AA78" i="6"/>
  <c r="X78" i="6"/>
  <c r="AL87" i="6"/>
  <c r="AF115" i="6"/>
  <c r="AE115" i="6"/>
  <c r="W139" i="6"/>
  <c r="U155" i="6"/>
  <c r="AE174" i="6"/>
  <c r="AF174" i="6"/>
  <c r="I36" i="10"/>
  <c r="S189" i="6"/>
  <c r="Y189" i="6" s="1"/>
  <c r="Q189" i="6"/>
  <c r="P189" i="6"/>
  <c r="AM189" i="6" s="1"/>
  <c r="AI202" i="6"/>
  <c r="AJ202" i="6"/>
  <c r="V315" i="6"/>
  <c r="AH16" i="6"/>
  <c r="AI58" i="6"/>
  <c r="AJ58" i="6"/>
  <c r="W71" i="6"/>
  <c r="AJ118" i="6"/>
  <c r="AI118" i="6"/>
  <c r="AF218" i="6"/>
  <c r="AE218" i="6"/>
  <c r="N56" i="6"/>
  <c r="J327" i="10" s="1"/>
  <c r="AE70" i="6"/>
  <c r="AF70" i="6"/>
  <c r="AF85" i="6"/>
  <c r="AE85" i="6"/>
  <c r="AJ94" i="6"/>
  <c r="AI94" i="6"/>
  <c r="AA138" i="6"/>
  <c r="X138" i="6"/>
  <c r="X226" i="6"/>
  <c r="AA226" i="6"/>
  <c r="X209" i="6"/>
  <c r="AA209" i="6"/>
  <c r="AJ209" i="6"/>
  <c r="AI209" i="6"/>
  <c r="S344" i="6"/>
  <c r="Y344" i="6" s="1"/>
  <c r="P344" i="6"/>
  <c r="AM344" i="6" s="1"/>
  <c r="Q344" i="6"/>
  <c r="I58" i="10"/>
  <c r="AF412" i="6"/>
  <c r="AE412" i="6"/>
  <c r="AJ428" i="6"/>
  <c r="AI428" i="6"/>
  <c r="AE462" i="6"/>
  <c r="AF462" i="6"/>
  <c r="X513" i="6"/>
  <c r="AA513" i="6"/>
  <c r="AA21" i="6"/>
  <c r="X21" i="6"/>
  <c r="AI21" i="6"/>
  <c r="AJ21" i="6"/>
  <c r="S37" i="6"/>
  <c r="Y37" i="6" s="1"/>
  <c r="Q37" i="6"/>
  <c r="P37" i="6"/>
  <c r="I226" i="10"/>
  <c r="AE37" i="6"/>
  <c r="AF37" i="6"/>
  <c r="AA116" i="6"/>
  <c r="X116" i="6"/>
  <c r="AE116" i="6"/>
  <c r="AF116" i="6"/>
  <c r="AA148" i="6"/>
  <c r="X148" i="6"/>
  <c r="AI148" i="6"/>
  <c r="AJ148" i="6"/>
  <c r="Q160" i="6"/>
  <c r="S160" i="6"/>
  <c r="Y160" i="6" s="1"/>
  <c r="P160" i="6"/>
  <c r="AM160" i="6" s="1"/>
  <c r="I191" i="10"/>
  <c r="AE160" i="6"/>
  <c r="AF160" i="6"/>
  <c r="AA240" i="6"/>
  <c r="X240" i="6"/>
  <c r="N263" i="6"/>
  <c r="J164" i="10" s="1"/>
  <c r="AL263" i="6"/>
  <c r="AT281" i="6"/>
  <c r="AS281" i="6"/>
  <c r="AA248" i="6"/>
  <c r="X248" i="6"/>
  <c r="AF248" i="6"/>
  <c r="AE248" i="6"/>
  <c r="W283" i="6"/>
  <c r="V286" i="6"/>
  <c r="AL291" i="6"/>
  <c r="AA295" i="6"/>
  <c r="X295" i="6"/>
  <c r="S253" i="6"/>
  <c r="Y253" i="6" s="1"/>
  <c r="P253" i="6"/>
  <c r="AM253" i="6" s="1"/>
  <c r="Q253" i="6"/>
  <c r="AE253" i="6"/>
  <c r="AF253" i="6"/>
  <c r="AI322" i="6"/>
  <c r="AJ322" i="6"/>
  <c r="S326" i="6"/>
  <c r="Y326" i="6" s="1"/>
  <c r="Q326" i="6"/>
  <c r="P326" i="6"/>
  <c r="AM326" i="6" s="1"/>
  <c r="I403" i="10"/>
  <c r="AI354" i="6"/>
  <c r="AJ354" i="6"/>
  <c r="AD358" i="6"/>
  <c r="Q416" i="6"/>
  <c r="S416" i="6"/>
  <c r="Y416" i="6" s="1"/>
  <c r="P416" i="6"/>
  <c r="AM416" i="6" s="1"/>
  <c r="AF276" i="6"/>
  <c r="AE276" i="6"/>
  <c r="AA276" i="6"/>
  <c r="X276" i="6"/>
  <c r="S284" i="6"/>
  <c r="Y284" i="6" s="1"/>
  <c r="P284" i="6"/>
  <c r="Q284" i="6"/>
  <c r="I316" i="10"/>
  <c r="AF427" i="6"/>
  <c r="AE427" i="6"/>
  <c r="AM427" i="6" s="1"/>
  <c r="Q327" i="6"/>
  <c r="S327" i="6"/>
  <c r="Y327" i="6" s="1"/>
  <c r="I268" i="10"/>
  <c r="P327" i="6"/>
  <c r="AM327" i="6" s="1"/>
  <c r="AI331" i="6"/>
  <c r="AJ331" i="6"/>
  <c r="AA351" i="6"/>
  <c r="X351" i="6"/>
  <c r="AE351" i="6"/>
  <c r="AF351" i="6"/>
  <c r="AA399" i="6"/>
  <c r="X399" i="6"/>
  <c r="AE399" i="6"/>
  <c r="AF399" i="6"/>
  <c r="AI414" i="6"/>
  <c r="AJ414" i="6"/>
  <c r="S422" i="6"/>
  <c r="Y422" i="6" s="1"/>
  <c r="Q422" i="6"/>
  <c r="P422" i="6"/>
  <c r="AM422" i="6" s="1"/>
  <c r="AI430" i="6"/>
  <c r="AJ430" i="6"/>
  <c r="S438" i="6"/>
  <c r="Y438" i="6" s="1"/>
  <c r="Q438" i="6"/>
  <c r="P438" i="6"/>
  <c r="AM438" i="6" s="1"/>
  <c r="AI446" i="6"/>
  <c r="AJ446" i="6"/>
  <c r="AA459" i="6"/>
  <c r="X459" i="6"/>
  <c r="S468" i="6"/>
  <c r="Y468" i="6" s="1"/>
  <c r="Q468" i="6"/>
  <c r="P468" i="6"/>
  <c r="AM468" i="6" s="1"/>
  <c r="AI468" i="6"/>
  <c r="AJ468" i="6"/>
  <c r="AF495" i="6"/>
  <c r="AE495" i="6"/>
  <c r="AJ495" i="6"/>
  <c r="AI495" i="6"/>
  <c r="AF483" i="6"/>
  <c r="AE483" i="6"/>
  <c r="AA483" i="6"/>
  <c r="X483" i="6"/>
  <c r="AI496" i="6"/>
  <c r="AJ496" i="6"/>
  <c r="AE504" i="6"/>
  <c r="AF504" i="6"/>
  <c r="AA504" i="6"/>
  <c r="X504" i="6"/>
  <c r="AF515" i="6"/>
  <c r="AE515" i="6"/>
  <c r="AA515" i="6"/>
  <c r="X515" i="6"/>
  <c r="AA506" i="6"/>
  <c r="X506" i="6"/>
  <c r="AE506" i="6"/>
  <c r="AF506" i="6"/>
  <c r="Y306" i="6"/>
  <c r="O19" i="6"/>
  <c r="M63" i="6"/>
  <c r="W68" i="6"/>
  <c r="S86" i="6"/>
  <c r="Y86" i="6" s="1"/>
  <c r="Q86" i="6"/>
  <c r="P86" i="6"/>
  <c r="AM86" i="6" s="1"/>
  <c r="I31" i="10"/>
  <c r="S121" i="6"/>
  <c r="Y121" i="6" s="1"/>
  <c r="P121" i="6"/>
  <c r="AM121" i="6" s="1"/>
  <c r="Q121" i="6"/>
  <c r="I77" i="10"/>
  <c r="AI129" i="6"/>
  <c r="AJ129" i="6"/>
  <c r="AJ142" i="6"/>
  <c r="AI142" i="6"/>
  <c r="AA146" i="6"/>
  <c r="X146" i="6"/>
  <c r="AJ158" i="6"/>
  <c r="AI158" i="6"/>
  <c r="X173" i="6"/>
  <c r="AA173" i="6"/>
  <c r="S210" i="6"/>
  <c r="Y210" i="6" s="1"/>
  <c r="P210" i="6"/>
  <c r="AM210" i="6" s="1"/>
  <c r="Q210" i="6"/>
  <c r="AI6" i="6"/>
  <c r="AJ6" i="6"/>
  <c r="AA18" i="6"/>
  <c r="X18" i="6"/>
  <c r="AF34" i="6"/>
  <c r="AE34" i="6"/>
  <c r="V48" i="6"/>
  <c r="AJ62" i="6"/>
  <c r="AI62" i="6"/>
  <c r="N87" i="6"/>
  <c r="AI117" i="6"/>
  <c r="AJ117" i="6"/>
  <c r="AA162" i="6"/>
  <c r="X162" i="6"/>
  <c r="U16" i="6"/>
  <c r="AA30" i="6"/>
  <c r="X30" i="6"/>
  <c r="AF58" i="6"/>
  <c r="AE58" i="6"/>
  <c r="O75" i="6"/>
  <c r="AL111" i="6"/>
  <c r="AL127" i="6"/>
  <c r="X169" i="6"/>
  <c r="AA169" i="6"/>
  <c r="U11" i="6"/>
  <c r="S66" i="6"/>
  <c r="Y66" i="6" s="1"/>
  <c r="Q66" i="6"/>
  <c r="P66" i="6"/>
  <c r="AM66" i="6" s="1"/>
  <c r="I67" i="10"/>
  <c r="AE81" i="6"/>
  <c r="AF81" i="6"/>
  <c r="AF94" i="6"/>
  <c r="AE94" i="6"/>
  <c r="AA114" i="6"/>
  <c r="X114" i="6"/>
  <c r="X125" i="6"/>
  <c r="AA125" i="6"/>
  <c r="AE133" i="6"/>
  <c r="AF133" i="6"/>
  <c r="S138" i="6"/>
  <c r="Y138" i="6" s="1"/>
  <c r="Q138" i="6"/>
  <c r="P138" i="6"/>
  <c r="AM138" i="6" s="1"/>
  <c r="I104" i="10"/>
  <c r="AA170" i="6"/>
  <c r="X170" i="6"/>
  <c r="S281" i="6"/>
  <c r="Y281" i="6" s="1"/>
  <c r="P281" i="6"/>
  <c r="AM281" i="6" s="1"/>
  <c r="Q281" i="6"/>
  <c r="I160" i="10"/>
  <c r="AT313" i="6"/>
  <c r="AS313" i="6"/>
  <c r="AQ313" i="6"/>
  <c r="AO313" i="6"/>
  <c r="AP313" i="6" s="1"/>
  <c r="Q377" i="6"/>
  <c r="S377" i="6"/>
  <c r="Y377" i="6" s="1"/>
  <c r="I127" i="10"/>
  <c r="P377" i="6"/>
  <c r="AM377" i="6" s="1"/>
  <c r="W390" i="6"/>
  <c r="AD390" i="6"/>
  <c r="U390" i="6"/>
  <c r="O390" i="6"/>
  <c r="K374" i="10" s="1"/>
  <c r="V390" i="6"/>
  <c r="M390" i="6"/>
  <c r="AH390" i="6"/>
  <c r="N390" i="6"/>
  <c r="J374" i="10" s="1"/>
  <c r="Q436" i="6"/>
  <c r="S436" i="6"/>
  <c r="Y436" i="6" s="1"/>
  <c r="P436" i="6"/>
  <c r="AM436" i="6" s="1"/>
  <c r="AJ451" i="6"/>
  <c r="AI451" i="6"/>
  <c r="AF485" i="6"/>
  <c r="AE485" i="6"/>
  <c r="S513" i="6"/>
  <c r="Y513" i="6" s="1"/>
  <c r="Q513" i="6"/>
  <c r="P513" i="6"/>
  <c r="AM513" i="6" s="1"/>
  <c r="AA373" i="6"/>
  <c r="X373" i="6"/>
  <c r="S369" i="6"/>
  <c r="Y369" i="6" s="1"/>
  <c r="Q369" i="6"/>
  <c r="P369" i="6"/>
  <c r="AM369" i="6" s="1"/>
  <c r="I254" i="10"/>
  <c r="AA17" i="6"/>
  <c r="X17" i="6"/>
  <c r="AI17" i="6"/>
  <c r="AJ17" i="6"/>
  <c r="S33" i="6"/>
  <c r="Y33" i="6" s="1"/>
  <c r="Q33" i="6"/>
  <c r="P33" i="6"/>
  <c r="I76" i="10"/>
  <c r="AE33" i="6"/>
  <c r="AF33" i="6"/>
  <c r="AL204" i="6"/>
  <c r="S233" i="6"/>
  <c r="Y233" i="6" s="1"/>
  <c r="P233" i="6"/>
  <c r="I199" i="10"/>
  <c r="Q233" i="6"/>
  <c r="AF233" i="6"/>
  <c r="AE233" i="6"/>
  <c r="N259" i="6"/>
  <c r="J337" i="10" s="1"/>
  <c r="AL259" i="6"/>
  <c r="AJ301" i="6"/>
  <c r="AI301" i="6"/>
  <c r="AL342" i="6"/>
  <c r="AA120" i="6"/>
  <c r="X120" i="6"/>
  <c r="AE120" i="6"/>
  <c r="AF120" i="6"/>
  <c r="AA168" i="6"/>
  <c r="X168" i="6"/>
  <c r="AE168" i="6"/>
  <c r="AF168" i="6"/>
  <c r="AA205" i="6"/>
  <c r="X205" i="6"/>
  <c r="AJ205" i="6"/>
  <c r="AI205" i="6"/>
  <c r="S217" i="6"/>
  <c r="Y217" i="6" s="1"/>
  <c r="P217" i="6"/>
  <c r="Q217" i="6"/>
  <c r="I78" i="10"/>
  <c r="AF217" i="6"/>
  <c r="AE217" i="6"/>
  <c r="AL220" i="6"/>
  <c r="AA229" i="6"/>
  <c r="X229" i="6"/>
  <c r="AJ229" i="6"/>
  <c r="AI229" i="6"/>
  <c r="O232" i="6"/>
  <c r="W232" i="6"/>
  <c r="AH247" i="6"/>
  <c r="X368" i="6"/>
  <c r="AA368" i="6"/>
  <c r="AO207" i="6"/>
  <c r="AP207" i="6" s="1"/>
  <c r="W256" i="6"/>
  <c r="N256" i="6"/>
  <c r="J116" i="10" s="1"/>
  <c r="W272" i="6"/>
  <c r="N272" i="6"/>
  <c r="N278" i="6"/>
  <c r="AL278" i="6"/>
  <c r="X257" i="6"/>
  <c r="AA257" i="6"/>
  <c r="AI257" i="6"/>
  <c r="AJ257" i="6"/>
  <c r="AM297" i="6"/>
  <c r="AT110" i="6"/>
  <c r="AS110" i="6"/>
  <c r="AQ82" i="6"/>
  <c r="AT82" i="6"/>
  <c r="AS82" i="6"/>
  <c r="AO82" i="6"/>
  <c r="AP82" i="6" s="1"/>
  <c r="AM254" i="6"/>
  <c r="AH286" i="6"/>
  <c r="V402" i="6"/>
  <c r="S429" i="6"/>
  <c r="Y429" i="6" s="1"/>
  <c r="Q429" i="6"/>
  <c r="P429" i="6"/>
  <c r="S300" i="6"/>
  <c r="Y300" i="6" s="1"/>
  <c r="P300" i="6"/>
  <c r="AM300" i="6" s="1"/>
  <c r="I172" i="10"/>
  <c r="Q300" i="6"/>
  <c r="V445" i="6"/>
  <c r="AI339" i="6"/>
  <c r="AJ339" i="6"/>
  <c r="AI352" i="6"/>
  <c r="AJ352" i="6"/>
  <c r="X352" i="6"/>
  <c r="AA352" i="6"/>
  <c r="AJ384" i="6"/>
  <c r="AI384" i="6"/>
  <c r="AA395" i="6"/>
  <c r="X395" i="6"/>
  <c r="AE395" i="6"/>
  <c r="AF395" i="6"/>
  <c r="V441" i="6"/>
  <c r="S442" i="6"/>
  <c r="Y442" i="6" s="1"/>
  <c r="Q442" i="6"/>
  <c r="P442" i="6"/>
  <c r="AM442" i="6" s="1"/>
  <c r="AD445" i="6"/>
  <c r="N445" i="6"/>
  <c r="AI450" i="6"/>
  <c r="AJ450" i="6"/>
  <c r="S452" i="6"/>
  <c r="Y452" i="6" s="1"/>
  <c r="P452" i="6"/>
  <c r="Q452" i="6"/>
  <c r="AI452" i="6"/>
  <c r="AJ452" i="6"/>
  <c r="S457" i="6"/>
  <c r="Y457" i="6" s="1"/>
  <c r="Q457" i="6"/>
  <c r="P457" i="6"/>
  <c r="AM457" i="6" s="1"/>
  <c r="S476" i="6"/>
  <c r="Y476" i="6" s="1"/>
  <c r="Q476" i="6"/>
  <c r="P476" i="6"/>
  <c r="AJ476" i="6"/>
  <c r="AI476" i="6"/>
  <c r="AL455" i="6"/>
  <c r="S507" i="6"/>
  <c r="Y507" i="6" s="1"/>
  <c r="Z507" i="6" s="1"/>
  <c r="P507" i="6"/>
  <c r="AM507" i="6" s="1"/>
  <c r="U512" i="6"/>
  <c r="M512" i="6"/>
  <c r="AL512" i="6"/>
  <c r="AH512" i="6"/>
  <c r="AD512" i="6"/>
  <c r="V512" i="6"/>
  <c r="N512" i="6"/>
  <c r="O512" i="6"/>
  <c r="W512" i="6"/>
  <c r="R512" i="6"/>
  <c r="AF542" i="6"/>
  <c r="AE542" i="6"/>
  <c r="AI484" i="6"/>
  <c r="AJ484" i="6"/>
  <c r="AF487" i="6"/>
  <c r="AE487" i="6"/>
  <c r="AA534" i="6"/>
  <c r="X534" i="6"/>
  <c r="AA535" i="6"/>
  <c r="X535" i="6"/>
  <c r="AF535" i="6"/>
  <c r="AE535" i="6"/>
  <c r="AF524" i="6"/>
  <c r="AE524" i="6"/>
  <c r="AA524" i="6"/>
  <c r="X524" i="6"/>
  <c r="AA531" i="6"/>
  <c r="X531" i="6"/>
  <c r="AF531" i="6"/>
  <c r="AE531" i="6"/>
  <c r="AJ539" i="6"/>
  <c r="AI539" i="6"/>
  <c r="AO154" i="6"/>
  <c r="AO297" i="6"/>
  <c r="Z481" i="6"/>
  <c r="AB481" i="6"/>
  <c r="Y353" i="6"/>
  <c r="AA376" i="6"/>
  <c r="X376" i="6"/>
  <c r="Z401" i="6"/>
  <c r="AB401" i="6"/>
  <c r="AA443" i="6"/>
  <c r="X443" i="6"/>
  <c r="V374" i="6"/>
  <c r="AA403" i="6"/>
  <c r="X403" i="6"/>
  <c r="AE403" i="6"/>
  <c r="AF403" i="6"/>
  <c r="V425" i="6"/>
  <c r="AL433" i="6"/>
  <c r="O433" i="6"/>
  <c r="AA434" i="6"/>
  <c r="X434" i="6"/>
  <c r="AE434" i="6"/>
  <c r="AF434" i="6"/>
  <c r="AL437" i="6"/>
  <c r="AI479" i="6"/>
  <c r="AJ479" i="6"/>
  <c r="AI516" i="6"/>
  <c r="AJ516" i="6"/>
  <c r="U469" i="6"/>
  <c r="M469" i="6"/>
  <c r="W469" i="6"/>
  <c r="O469" i="6"/>
  <c r="AD469" i="6"/>
  <c r="AH469" i="6"/>
  <c r="V469" i="6"/>
  <c r="N469" i="6"/>
  <c r="AL469" i="6"/>
  <c r="R469" i="6"/>
  <c r="V475" i="6"/>
  <c r="AJ528" i="6"/>
  <c r="AI528" i="6"/>
  <c r="S528" i="6"/>
  <c r="Y528" i="6" s="1"/>
  <c r="Q528" i="6"/>
  <c r="P528" i="6"/>
  <c r="K410" i="10"/>
  <c r="K406" i="10"/>
  <c r="K405" i="10"/>
  <c r="K404" i="10"/>
  <c r="K403" i="10"/>
  <c r="K402" i="10"/>
  <c r="K401" i="10"/>
  <c r="K395" i="10"/>
  <c r="K394" i="10"/>
  <c r="K393" i="10"/>
  <c r="K392" i="10"/>
  <c r="K389" i="10"/>
  <c r="K387" i="10"/>
  <c r="K384" i="10"/>
  <c r="K383" i="10"/>
  <c r="K382" i="10"/>
  <c r="K381" i="10"/>
  <c r="K380" i="10"/>
  <c r="K373" i="10"/>
  <c r="K372" i="10"/>
  <c r="K371" i="10"/>
  <c r="K370" i="10"/>
  <c r="K365" i="10"/>
  <c r="K364" i="10"/>
  <c r="K363" i="10"/>
  <c r="K361" i="10"/>
  <c r="K360" i="10"/>
  <c r="K359" i="10"/>
  <c r="K358" i="10"/>
  <c r="K355" i="10"/>
  <c r="K354" i="10"/>
  <c r="K350" i="10"/>
  <c r="K344" i="10"/>
  <c r="K343" i="10"/>
  <c r="K342" i="10"/>
  <c r="K341" i="10"/>
  <c r="K340" i="10"/>
  <c r="K339" i="10"/>
  <c r="K338" i="10"/>
  <c r="K337" i="10"/>
  <c r="K336" i="10"/>
  <c r="K335" i="10"/>
  <c r="K334" i="10"/>
  <c r="K330" i="10"/>
  <c r="K329" i="10"/>
  <c r="K328" i="10"/>
  <c r="K327" i="10"/>
  <c r="K322" i="10"/>
  <c r="K321" i="10"/>
  <c r="K320" i="10"/>
  <c r="K319" i="10"/>
  <c r="K318" i="10"/>
  <c r="K317" i="10"/>
  <c r="K240" i="10"/>
  <c r="K236" i="10"/>
  <c r="K232" i="10"/>
  <c r="K228" i="10"/>
  <c r="K224" i="10"/>
  <c r="K220" i="10"/>
  <c r="K208" i="10"/>
  <c r="K204" i="10"/>
  <c r="K200" i="10"/>
  <c r="K316" i="10"/>
  <c r="K314" i="10"/>
  <c r="K312" i="10"/>
  <c r="K310" i="10"/>
  <c r="K308" i="10"/>
  <c r="K306" i="10"/>
  <c r="K302" i="10"/>
  <c r="K300" i="10"/>
  <c r="K296" i="10"/>
  <c r="K290" i="10"/>
  <c r="K288" i="10"/>
  <c r="K286" i="10"/>
  <c r="K284" i="10"/>
  <c r="K282" i="10"/>
  <c r="K280" i="10"/>
  <c r="K278" i="10"/>
  <c r="K272" i="10"/>
  <c r="K270" i="10"/>
  <c r="K268" i="10"/>
  <c r="K266" i="10"/>
  <c r="K264" i="10"/>
  <c r="K262" i="10"/>
  <c r="K260" i="10"/>
  <c r="K258" i="10"/>
  <c r="K256" i="10"/>
  <c r="K254" i="10"/>
  <c r="K252" i="10"/>
  <c r="K250" i="10"/>
  <c r="K246" i="10"/>
  <c r="K244" i="10"/>
  <c r="K241" i="10"/>
  <c r="K237" i="10"/>
  <c r="K233" i="10"/>
  <c r="K229" i="10"/>
  <c r="K225" i="10"/>
  <c r="K221" i="10"/>
  <c r="K217" i="10"/>
  <c r="K209" i="10"/>
  <c r="K205" i="10"/>
  <c r="K201" i="10"/>
  <c r="K315" i="10"/>
  <c r="K313" i="10"/>
  <c r="K311" i="10"/>
  <c r="K309" i="10"/>
  <c r="K307" i="10"/>
  <c r="K303" i="10"/>
  <c r="K301" i="10"/>
  <c r="K297" i="10"/>
  <c r="K291" i="10"/>
  <c r="K289" i="10"/>
  <c r="K287" i="10"/>
  <c r="K285" i="10"/>
  <c r="K283" i="10"/>
  <c r="K281" i="10"/>
  <c r="K279" i="10"/>
  <c r="K277" i="10"/>
  <c r="K273" i="10"/>
  <c r="K271" i="10"/>
  <c r="K269" i="10"/>
  <c r="K267" i="10"/>
  <c r="K265" i="10"/>
  <c r="K263" i="10"/>
  <c r="K261" i="10"/>
  <c r="K259" i="10"/>
  <c r="K257" i="10"/>
  <c r="K255" i="10"/>
  <c r="K253" i="10"/>
  <c r="K251" i="10"/>
  <c r="K247" i="10"/>
  <c r="K245" i="10"/>
  <c r="K243" i="10"/>
  <c r="K239" i="10"/>
  <c r="K235" i="10"/>
  <c r="K231" i="10"/>
  <c r="K227" i="10"/>
  <c r="K223" i="10"/>
  <c r="K219" i="10"/>
  <c r="K207" i="10"/>
  <c r="K203" i="10"/>
  <c r="K199" i="10"/>
  <c r="K197" i="10"/>
  <c r="K196" i="10"/>
  <c r="K195" i="10"/>
  <c r="K194" i="10"/>
  <c r="K193" i="10"/>
  <c r="K192" i="10"/>
  <c r="K191" i="10"/>
  <c r="K190" i="10"/>
  <c r="K189" i="10"/>
  <c r="K188" i="10"/>
  <c r="K187" i="10"/>
  <c r="K186" i="10"/>
  <c r="K185" i="10"/>
  <c r="K184" i="10"/>
  <c r="K182" i="10"/>
  <c r="K181" i="10"/>
  <c r="K179" i="10"/>
  <c r="K178" i="10"/>
  <c r="K177" i="10"/>
  <c r="K176" i="10"/>
  <c r="K175" i="10"/>
  <c r="K174" i="10"/>
  <c r="K173" i="10"/>
  <c r="K172" i="10"/>
  <c r="K171" i="10"/>
  <c r="K170" i="10"/>
  <c r="K169" i="10"/>
  <c r="K168" i="10"/>
  <c r="K167" i="10"/>
  <c r="K166" i="10"/>
  <c r="K165" i="10"/>
  <c r="K164" i="10"/>
  <c r="K163" i="10"/>
  <c r="K161" i="10"/>
  <c r="K160" i="10"/>
  <c r="K159" i="10"/>
  <c r="K158" i="10"/>
  <c r="K154" i="10"/>
  <c r="K153" i="10"/>
  <c r="K152" i="10"/>
  <c r="K151" i="10"/>
  <c r="K150" i="10"/>
  <c r="K149" i="10"/>
  <c r="K148" i="10"/>
  <c r="K147" i="10"/>
  <c r="K146" i="10"/>
  <c r="K145" i="10"/>
  <c r="K144" i="10"/>
  <c r="K131" i="10"/>
  <c r="K130" i="10"/>
  <c r="K129" i="10"/>
  <c r="K128" i="10"/>
  <c r="K127" i="10"/>
  <c r="K125" i="10"/>
  <c r="K124" i="10"/>
  <c r="K123" i="10"/>
  <c r="K122" i="10"/>
  <c r="K121" i="10"/>
  <c r="K120" i="10"/>
  <c r="K119" i="10"/>
  <c r="K118" i="10"/>
  <c r="K117" i="10"/>
  <c r="K116" i="10"/>
  <c r="K115" i="10"/>
  <c r="K114" i="10"/>
  <c r="K113" i="10"/>
  <c r="K112" i="10"/>
  <c r="K111" i="10"/>
  <c r="K110" i="10"/>
  <c r="K109" i="10"/>
  <c r="K108" i="10"/>
  <c r="K107" i="10"/>
  <c r="K106" i="10"/>
  <c r="K105" i="10"/>
  <c r="K104" i="10"/>
  <c r="K103" i="10"/>
  <c r="K102" i="10"/>
  <c r="K101" i="10"/>
  <c r="K100" i="10"/>
  <c r="K99" i="10"/>
  <c r="K98" i="10"/>
  <c r="K97" i="10"/>
  <c r="K96" i="10"/>
  <c r="K95" i="10"/>
  <c r="K94" i="10"/>
  <c r="K93" i="10"/>
  <c r="K92" i="10"/>
  <c r="K91" i="10"/>
  <c r="K90" i="10"/>
  <c r="K89" i="10"/>
  <c r="K88" i="10"/>
  <c r="K87" i="10"/>
  <c r="K86" i="10"/>
  <c r="K85" i="10"/>
  <c r="K84" i="10"/>
  <c r="K83" i="10"/>
  <c r="K82" i="10"/>
  <c r="K79" i="10"/>
  <c r="K78" i="10"/>
  <c r="K77" i="10"/>
  <c r="K76" i="10"/>
  <c r="K75" i="10"/>
  <c r="K74" i="10"/>
  <c r="K73" i="10"/>
  <c r="K71" i="10"/>
  <c r="K70" i="10"/>
  <c r="K69" i="10"/>
  <c r="K68" i="10"/>
  <c r="K67" i="10"/>
  <c r="K66" i="10"/>
  <c r="K65" i="10"/>
  <c r="K64" i="10"/>
  <c r="K63" i="10"/>
  <c r="K61" i="10"/>
  <c r="K59" i="10"/>
  <c r="K58" i="10"/>
  <c r="K57" i="10"/>
  <c r="K56" i="10"/>
  <c r="K55" i="10"/>
  <c r="K54" i="10"/>
  <c r="K53" i="10"/>
  <c r="K51" i="10"/>
  <c r="K50" i="10"/>
  <c r="K49" i="10"/>
  <c r="K45" i="10"/>
  <c r="K44" i="10"/>
  <c r="K43" i="10"/>
  <c r="K42" i="10"/>
  <c r="K41" i="10"/>
  <c r="K40" i="10"/>
  <c r="K39" i="10"/>
  <c r="K38" i="10"/>
  <c r="K37" i="10"/>
  <c r="K36" i="10"/>
  <c r="K35" i="10"/>
  <c r="K34" i="10"/>
  <c r="K33" i="10"/>
  <c r="K32" i="10"/>
  <c r="K31" i="10"/>
  <c r="K30" i="10"/>
  <c r="K29" i="10"/>
  <c r="K28" i="10"/>
  <c r="K27" i="10"/>
  <c r="K26" i="10"/>
  <c r="K25" i="10"/>
  <c r="K24" i="10"/>
  <c r="K23" i="10"/>
  <c r="K22" i="10"/>
  <c r="K20" i="10"/>
  <c r="K19" i="10"/>
  <c r="K16" i="10"/>
  <c r="K15" i="10"/>
  <c r="K14" i="10"/>
  <c r="K13" i="10"/>
  <c r="K12" i="10"/>
  <c r="K11" i="10"/>
  <c r="K10" i="10"/>
  <c r="K9" i="10"/>
  <c r="K8" i="10"/>
  <c r="K7" i="10"/>
  <c r="K6" i="10"/>
  <c r="K5" i="10"/>
  <c r="K4" i="10"/>
  <c r="L2" i="10"/>
  <c r="K234" i="10"/>
  <c r="K218" i="10"/>
  <c r="K198" i="10"/>
  <c r="K238" i="10"/>
  <c r="K222" i="10"/>
  <c r="K202" i="10"/>
  <c r="K242" i="10"/>
  <c r="K226" i="10"/>
  <c r="K206" i="10"/>
  <c r="K230" i="10"/>
  <c r="AF380" i="6"/>
  <c r="AE380" i="6"/>
  <c r="AJ308" i="6"/>
  <c r="AI308" i="6"/>
  <c r="AA388" i="6"/>
  <c r="X388" i="6"/>
  <c r="AM453" i="6"/>
  <c r="AI335" i="6"/>
  <c r="AJ335" i="6"/>
  <c r="AI359" i="6"/>
  <c r="AJ359" i="6"/>
  <c r="U372" i="6"/>
  <c r="M372" i="6"/>
  <c r="W372" i="6"/>
  <c r="O372" i="6"/>
  <c r="K126" i="10" s="1"/>
  <c r="AL372" i="6"/>
  <c r="AH372" i="6"/>
  <c r="AD372" i="6"/>
  <c r="V372" i="6"/>
  <c r="N372" i="6"/>
  <c r="J126" i="10" s="1"/>
  <c r="R372" i="6"/>
  <c r="O386" i="6"/>
  <c r="U396" i="6"/>
  <c r="M396" i="6"/>
  <c r="W396" i="6"/>
  <c r="O396" i="6"/>
  <c r="AL396" i="6"/>
  <c r="AH396" i="6"/>
  <c r="AD396" i="6"/>
  <c r="V396" i="6"/>
  <c r="N396" i="6"/>
  <c r="J255" i="10" s="1"/>
  <c r="R396" i="6"/>
  <c r="N417" i="6"/>
  <c r="AI418" i="6"/>
  <c r="AJ418" i="6"/>
  <c r="U421" i="6"/>
  <c r="AF447" i="6"/>
  <c r="AE447" i="6"/>
  <c r="S465" i="6"/>
  <c r="Y465" i="6" s="1"/>
  <c r="Q465" i="6"/>
  <c r="P465" i="6"/>
  <c r="AM465" i="6" s="1"/>
  <c r="AL477" i="6"/>
  <c r="N477" i="6"/>
  <c r="AE500" i="6"/>
  <c r="AF500" i="6"/>
  <c r="AA500" i="6"/>
  <c r="X500" i="6"/>
  <c r="AA489" i="6"/>
  <c r="X489" i="6"/>
  <c r="Z537" i="6"/>
  <c r="AB537" i="6"/>
  <c r="AS537" i="6" s="1"/>
  <c r="Y182" i="6"/>
  <c r="AJ415" i="6"/>
  <c r="AI415" i="6"/>
  <c r="AI336" i="6"/>
  <c r="AJ336" i="6"/>
  <c r="AA336" i="6"/>
  <c r="X336" i="6"/>
  <c r="S400" i="6"/>
  <c r="Y400" i="6" s="1"/>
  <c r="P400" i="6"/>
  <c r="I154" i="10"/>
  <c r="Q400" i="6"/>
  <c r="S404" i="6"/>
  <c r="Y404" i="6" s="1"/>
  <c r="I321" i="10"/>
  <c r="P404" i="6"/>
  <c r="AM404" i="6" s="1"/>
  <c r="Q404" i="6"/>
  <c r="AI406" i="6"/>
  <c r="AJ406" i="6"/>
  <c r="AH409" i="6"/>
  <c r="AL409" i="6"/>
  <c r="S410" i="6"/>
  <c r="Y410" i="6" s="1"/>
  <c r="Q410" i="6"/>
  <c r="I129" i="10"/>
  <c r="P410" i="6"/>
  <c r="AM410" i="6" s="1"/>
  <c r="AF431" i="6"/>
  <c r="AE431" i="6"/>
  <c r="AF439" i="6"/>
  <c r="AE439" i="6"/>
  <c r="V467" i="6"/>
  <c r="AJ486" i="6"/>
  <c r="AI486" i="6"/>
  <c r="X509" i="6"/>
  <c r="AA509" i="6"/>
  <c r="AA518" i="6"/>
  <c r="X518" i="6"/>
  <c r="S542" i="6"/>
  <c r="Y542" i="6" s="1"/>
  <c r="Q542" i="6"/>
  <c r="P542" i="6"/>
  <c r="AM542" i="6" s="1"/>
  <c r="AI488" i="6"/>
  <c r="AJ488" i="6"/>
  <c r="N499" i="6"/>
  <c r="S527" i="6"/>
  <c r="Y527" i="6" s="1"/>
  <c r="Z527" i="6" s="1"/>
  <c r="P527" i="6"/>
  <c r="AM527" i="6" s="1"/>
  <c r="AM541" i="6"/>
  <c r="AI426" i="6"/>
  <c r="AJ426" i="6"/>
  <c r="AD511" i="6"/>
  <c r="AH511" i="6"/>
  <c r="Z502" i="6"/>
  <c r="AB502" i="6"/>
  <c r="AP502" i="6" s="1"/>
  <c r="N519" i="6"/>
  <c r="V523" i="6"/>
  <c r="AD523" i="6"/>
  <c r="AL445" i="6"/>
  <c r="AM486" i="6"/>
  <c r="AT542" i="6"/>
  <c r="AS542" i="6"/>
  <c r="AO542" i="6"/>
  <c r="AP542" i="6" s="1"/>
  <c r="AQ542" i="6"/>
  <c r="AH455" i="6"/>
  <c r="AM324" i="6" l="1"/>
  <c r="AM196" i="6"/>
  <c r="AM415" i="6"/>
  <c r="AM400" i="6"/>
  <c r="AM284" i="6"/>
  <c r="AM185" i="6"/>
  <c r="AF523" i="6"/>
  <c r="AE523" i="6"/>
  <c r="Z410" i="6"/>
  <c r="AB410" i="6"/>
  <c r="Z404" i="6"/>
  <c r="AB404" i="6"/>
  <c r="Z400" i="6"/>
  <c r="AB400" i="6"/>
  <c r="AB465" i="6"/>
  <c r="Z465" i="6"/>
  <c r="AQ418" i="6"/>
  <c r="AT418" i="6"/>
  <c r="AS418" i="6"/>
  <c r="AO418" i="6"/>
  <c r="AP418" i="6" s="1"/>
  <c r="AA396" i="6"/>
  <c r="X396" i="6"/>
  <c r="AS205" i="6"/>
  <c r="AO205" i="6"/>
  <c r="AM233" i="6"/>
  <c r="Z33" i="6"/>
  <c r="AB33" i="6"/>
  <c r="Z369" i="6"/>
  <c r="AB369" i="6"/>
  <c r="Z281" i="6"/>
  <c r="AB281" i="6"/>
  <c r="Z66" i="6"/>
  <c r="AB66" i="6"/>
  <c r="AO6" i="6"/>
  <c r="Z210" i="6"/>
  <c r="AB210" i="6"/>
  <c r="AQ158" i="6"/>
  <c r="AT158" i="6"/>
  <c r="AS158" i="6"/>
  <c r="AO158" i="6"/>
  <c r="AP158" i="6" s="1"/>
  <c r="AO142" i="6"/>
  <c r="Q63" i="6"/>
  <c r="S63" i="6"/>
  <c r="Y63" i="6" s="1"/>
  <c r="P63" i="6"/>
  <c r="AQ446" i="6"/>
  <c r="AT446" i="6"/>
  <c r="AS446" i="6"/>
  <c r="AO446" i="6"/>
  <c r="AP446" i="6" s="1"/>
  <c r="Z438" i="6"/>
  <c r="AB438" i="6"/>
  <c r="AO331" i="6"/>
  <c r="Z327" i="6"/>
  <c r="AB327" i="6"/>
  <c r="AO354" i="6"/>
  <c r="Z253" i="6"/>
  <c r="AB253" i="6"/>
  <c r="Z37" i="6"/>
  <c r="AB37" i="6"/>
  <c r="Z344" i="6"/>
  <c r="AB344" i="6"/>
  <c r="AA48" i="6"/>
  <c r="X48" i="6"/>
  <c r="AE19" i="6"/>
  <c r="AF19" i="6"/>
  <c r="AJ312" i="6"/>
  <c r="AI312" i="6"/>
  <c r="S312" i="6"/>
  <c r="Y312" i="6" s="1"/>
  <c r="P312" i="6"/>
  <c r="I287" i="10"/>
  <c r="Q312" i="6"/>
  <c r="S286" i="6"/>
  <c r="Y286" i="6" s="1"/>
  <c r="P286" i="6"/>
  <c r="Q286" i="6"/>
  <c r="I166" i="10"/>
  <c r="AM201" i="6"/>
  <c r="AO5" i="6"/>
  <c r="AT274" i="6"/>
  <c r="AO274" i="6"/>
  <c r="AP274" i="6" s="1"/>
  <c r="AS274" i="6"/>
  <c r="AQ274" i="6"/>
  <c r="X225" i="6"/>
  <c r="AA225" i="6"/>
  <c r="AJ225" i="6"/>
  <c r="AI225" i="6"/>
  <c r="Z110" i="6"/>
  <c r="AB110" i="6"/>
  <c r="AM187" i="6"/>
  <c r="S239" i="6"/>
  <c r="Y239" i="6" s="1"/>
  <c r="Q239" i="6"/>
  <c r="I113" i="10"/>
  <c r="P239" i="6"/>
  <c r="AF212" i="6"/>
  <c r="AE212" i="6"/>
  <c r="AA212" i="6"/>
  <c r="X212" i="6"/>
  <c r="Z310" i="6"/>
  <c r="AB310" i="6"/>
  <c r="Z170" i="6"/>
  <c r="AB170" i="6"/>
  <c r="AS131" i="6"/>
  <c r="AT131" i="6"/>
  <c r="AO131" i="6"/>
  <c r="AP131" i="6" s="1"/>
  <c r="AQ131" i="6"/>
  <c r="Z114" i="6"/>
  <c r="AB114" i="6"/>
  <c r="Z193" i="6"/>
  <c r="AB193" i="6"/>
  <c r="AM62" i="6"/>
  <c r="AA475" i="6"/>
  <c r="X475" i="6"/>
  <c r="S402" i="6"/>
  <c r="Y402" i="6" s="1"/>
  <c r="Q402" i="6"/>
  <c r="P402" i="6"/>
  <c r="AM402" i="6" s="1"/>
  <c r="I272" i="10"/>
  <c r="AA523" i="6"/>
  <c r="X523" i="6"/>
  <c r="AM518" i="6"/>
  <c r="Z439" i="6"/>
  <c r="AB439" i="6"/>
  <c r="AQ379" i="6"/>
  <c r="AT379" i="6"/>
  <c r="AS379" i="6"/>
  <c r="AO379" i="6"/>
  <c r="AP379" i="6" s="1"/>
  <c r="X318" i="6"/>
  <c r="AA318" i="6"/>
  <c r="AA139" i="6"/>
  <c r="X139" i="6"/>
  <c r="AA386" i="6"/>
  <c r="X386" i="6"/>
  <c r="AA423" i="6"/>
  <c r="X423" i="6"/>
  <c r="AF433" i="6"/>
  <c r="AE433" i="6"/>
  <c r="Z403" i="6"/>
  <c r="AB403" i="6"/>
  <c r="AI328" i="6"/>
  <c r="AJ328" i="6"/>
  <c r="S328" i="6"/>
  <c r="Y328" i="6" s="1"/>
  <c r="P328" i="6"/>
  <c r="Q328" i="6"/>
  <c r="I205" i="10"/>
  <c r="Z443" i="6"/>
  <c r="AB443" i="6"/>
  <c r="Z376" i="6"/>
  <c r="AB376" i="6"/>
  <c r="Z531" i="6"/>
  <c r="AB531" i="6"/>
  <c r="AM535" i="6"/>
  <c r="AO534" i="6"/>
  <c r="AP534" i="6" s="1"/>
  <c r="AA441" i="6"/>
  <c r="X441" i="6"/>
  <c r="Z395" i="6"/>
  <c r="AB395" i="6"/>
  <c r="AS514" i="6"/>
  <c r="AQ514" i="6"/>
  <c r="AT514" i="6"/>
  <c r="AF294" i="6"/>
  <c r="AE294" i="6"/>
  <c r="AA272" i="6"/>
  <c r="X272" i="6"/>
  <c r="AA256" i="6"/>
  <c r="X256" i="6"/>
  <c r="AM368" i="6"/>
  <c r="S220" i="6"/>
  <c r="Y220" i="6" s="1"/>
  <c r="Q220" i="6"/>
  <c r="P220" i="6"/>
  <c r="Z205" i="6"/>
  <c r="AB205" i="6"/>
  <c r="AT205" i="6" s="1"/>
  <c r="AT92" i="6"/>
  <c r="AS92" i="6"/>
  <c r="AO92" i="6"/>
  <c r="AP92" i="6" s="1"/>
  <c r="AQ92" i="6"/>
  <c r="Z301" i="6"/>
  <c r="AB301" i="6"/>
  <c r="AA236" i="6"/>
  <c r="X236" i="6"/>
  <c r="AM17" i="6"/>
  <c r="AS243" i="6"/>
  <c r="AO243" i="6"/>
  <c r="AP243" i="6" s="1"/>
  <c r="AQ243" i="6"/>
  <c r="AT243" i="6"/>
  <c r="Z389" i="6"/>
  <c r="AB389" i="6"/>
  <c r="AA260" i="6"/>
  <c r="X260" i="6"/>
  <c r="AM226" i="6"/>
  <c r="Z150" i="6"/>
  <c r="AB150" i="6"/>
  <c r="X111" i="6"/>
  <c r="AA111" i="6"/>
  <c r="AO173" i="6"/>
  <c r="I22" i="10"/>
  <c r="Q47" i="6"/>
  <c r="S47" i="6"/>
  <c r="Y47" i="6" s="1"/>
  <c r="P47" i="6"/>
  <c r="Z515" i="6"/>
  <c r="AB515" i="6"/>
  <c r="AM483" i="6"/>
  <c r="AF520" i="6"/>
  <c r="AE520" i="6"/>
  <c r="AA520" i="6"/>
  <c r="X520" i="6"/>
  <c r="AM459" i="6"/>
  <c r="AI371" i="6"/>
  <c r="AJ371" i="6"/>
  <c r="Z351" i="6"/>
  <c r="AB351" i="6"/>
  <c r="I44" i="10"/>
  <c r="S358" i="6"/>
  <c r="Y358" i="6" s="1"/>
  <c r="Q358" i="6"/>
  <c r="P358" i="6"/>
  <c r="AM240" i="6"/>
  <c r="AS240" i="6"/>
  <c r="AT240" i="6"/>
  <c r="AQ240" i="6"/>
  <c r="AO240" i="6"/>
  <c r="AP240" i="6" s="1"/>
  <c r="AM148" i="6"/>
  <c r="AA338" i="6"/>
  <c r="X338" i="6"/>
  <c r="S213" i="6"/>
  <c r="Y213" i="6" s="1"/>
  <c r="P213" i="6"/>
  <c r="Q213" i="6"/>
  <c r="AF213" i="6"/>
  <c r="AE213" i="6"/>
  <c r="Z21" i="6"/>
  <c r="AB21" i="6"/>
  <c r="Z420" i="6"/>
  <c r="AB420" i="6"/>
  <c r="AA405" i="6"/>
  <c r="X405" i="6"/>
  <c r="Z209" i="6"/>
  <c r="AB209" i="6"/>
  <c r="AO226" i="6"/>
  <c r="AJ99" i="6"/>
  <c r="AI99" i="6"/>
  <c r="AF75" i="6"/>
  <c r="AE75" i="6"/>
  <c r="Z191" i="6"/>
  <c r="AB191" i="6"/>
  <c r="AA87" i="6"/>
  <c r="X87" i="6"/>
  <c r="S44" i="6"/>
  <c r="Y44" i="6" s="1"/>
  <c r="Q44" i="6"/>
  <c r="P44" i="6"/>
  <c r="I7" i="10"/>
  <c r="Z238" i="6"/>
  <c r="AB238" i="6"/>
  <c r="AF370" i="6"/>
  <c r="AE370" i="6"/>
  <c r="AA208" i="6"/>
  <c r="X208" i="6"/>
  <c r="AS196" i="6"/>
  <c r="AT196" i="6"/>
  <c r="Z128" i="6"/>
  <c r="AB128" i="6"/>
  <c r="Z84" i="6"/>
  <c r="AB84" i="6"/>
  <c r="Z275" i="6"/>
  <c r="AB275" i="6"/>
  <c r="Z216" i="6"/>
  <c r="AB216" i="6"/>
  <c r="Z5" i="6"/>
  <c r="AB5" i="6"/>
  <c r="AS5" i="6" s="1"/>
  <c r="AA203" i="6"/>
  <c r="X203" i="6"/>
  <c r="AM198" i="6"/>
  <c r="S163" i="6"/>
  <c r="Y163" i="6" s="1"/>
  <c r="P163" i="6"/>
  <c r="Q163" i="6"/>
  <c r="I55" i="10"/>
  <c r="AM72" i="6"/>
  <c r="AJ184" i="6"/>
  <c r="AI184" i="6"/>
  <c r="AQ174" i="6"/>
  <c r="AT174" i="6"/>
  <c r="AS174" i="6"/>
  <c r="AO174" i="6"/>
  <c r="AP174" i="6" s="1"/>
  <c r="Z130" i="6"/>
  <c r="AB130" i="6"/>
  <c r="AA20" i="6"/>
  <c r="X20" i="6"/>
  <c r="AO104" i="6"/>
  <c r="AJ309" i="6"/>
  <c r="AI309" i="6"/>
  <c r="Z180" i="6"/>
  <c r="AB180" i="6"/>
  <c r="AM125" i="6"/>
  <c r="AM183" i="6"/>
  <c r="AM30" i="6"/>
  <c r="Z162" i="6"/>
  <c r="AB162" i="6"/>
  <c r="Z122" i="6"/>
  <c r="AB122" i="6"/>
  <c r="Z474" i="6"/>
  <c r="AB474" i="6"/>
  <c r="Q271" i="6"/>
  <c r="S271" i="6"/>
  <c r="Y271" i="6" s="1"/>
  <c r="P271" i="6"/>
  <c r="AS23" i="6"/>
  <c r="AO23" i="6"/>
  <c r="AP23" i="6" s="1"/>
  <c r="AQ23" i="6"/>
  <c r="AT23" i="6"/>
  <c r="Z486" i="6"/>
  <c r="AB486" i="6"/>
  <c r="AO536" i="6"/>
  <c r="AM488" i="6"/>
  <c r="AE471" i="6"/>
  <c r="AF471" i="6"/>
  <c r="AS431" i="6"/>
  <c r="AT431" i="6"/>
  <c r="S409" i="6"/>
  <c r="Y409" i="6" s="1"/>
  <c r="Q409" i="6"/>
  <c r="P409" i="6"/>
  <c r="I291" i="10"/>
  <c r="Z406" i="6"/>
  <c r="AB406" i="6"/>
  <c r="Q43" i="6"/>
  <c r="S43" i="6"/>
  <c r="Y43" i="6" s="1"/>
  <c r="P43" i="6"/>
  <c r="I363" i="10"/>
  <c r="AM489" i="6"/>
  <c r="AJ477" i="6"/>
  <c r="AI477" i="6"/>
  <c r="AO421" i="6"/>
  <c r="Z418" i="6"/>
  <c r="AB418" i="6"/>
  <c r="Z359" i="6"/>
  <c r="AB359" i="6"/>
  <c r="AA348" i="6"/>
  <c r="X348" i="6"/>
  <c r="Z308" i="6"/>
  <c r="AB308" i="6"/>
  <c r="Z516" i="6"/>
  <c r="AB516" i="6"/>
  <c r="Z461" i="6"/>
  <c r="AB461" i="6"/>
  <c r="AM479" i="6"/>
  <c r="Z522" i="6"/>
  <c r="AB522" i="6"/>
  <c r="AA433" i="6"/>
  <c r="X433" i="6"/>
  <c r="AJ411" i="6"/>
  <c r="AI411" i="6"/>
  <c r="S411" i="6"/>
  <c r="Y411" i="6" s="1"/>
  <c r="Q411" i="6"/>
  <c r="I130" i="10"/>
  <c r="P411" i="6"/>
  <c r="AI437" i="6"/>
  <c r="AJ437" i="6"/>
  <c r="Z534" i="6"/>
  <c r="AB534" i="6"/>
  <c r="AS534" i="6" s="1"/>
  <c r="AM487" i="6"/>
  <c r="AO487" i="6"/>
  <c r="S463" i="6"/>
  <c r="Y463" i="6" s="1"/>
  <c r="Q463" i="6"/>
  <c r="P463" i="6"/>
  <c r="AA455" i="6"/>
  <c r="X455" i="6"/>
  <c r="S445" i="6"/>
  <c r="Y445" i="6" s="1"/>
  <c r="Q445" i="6"/>
  <c r="P445" i="6"/>
  <c r="AE394" i="6"/>
  <c r="AF394" i="6"/>
  <c r="Z339" i="6"/>
  <c r="AB339" i="6"/>
  <c r="AO300" i="6"/>
  <c r="AE247" i="6"/>
  <c r="AF247" i="6"/>
  <c r="AM156" i="6"/>
  <c r="AF204" i="6"/>
  <c r="AE204" i="6"/>
  <c r="AO57" i="6"/>
  <c r="AT186" i="6"/>
  <c r="AS186" i="6"/>
  <c r="AQ186" i="6"/>
  <c r="AO186" i="6"/>
  <c r="AP186" i="6" s="1"/>
  <c r="Z243" i="6"/>
  <c r="AB243" i="6"/>
  <c r="Z428" i="6"/>
  <c r="AB428" i="6"/>
  <c r="AF260" i="6"/>
  <c r="AE260" i="6"/>
  <c r="AA215" i="6"/>
  <c r="X215" i="6"/>
  <c r="AF135" i="6"/>
  <c r="AE135" i="6"/>
  <c r="Z118" i="6"/>
  <c r="AB118" i="6"/>
  <c r="AJ60" i="6"/>
  <c r="AI60" i="6"/>
  <c r="S103" i="6"/>
  <c r="Y103" i="6" s="1"/>
  <c r="Q103" i="6"/>
  <c r="P103" i="6"/>
  <c r="I230" i="10"/>
  <c r="AJ36" i="6"/>
  <c r="AI36" i="6"/>
  <c r="X159" i="6"/>
  <c r="AA159" i="6"/>
  <c r="AO74" i="6"/>
  <c r="Z38" i="6"/>
  <c r="AB38" i="6"/>
  <c r="AS38" i="6" s="1"/>
  <c r="AJ540" i="6"/>
  <c r="AI540" i="6"/>
  <c r="S540" i="6"/>
  <c r="Y540" i="6" s="1"/>
  <c r="Q540" i="6"/>
  <c r="P540" i="6"/>
  <c r="Z532" i="6"/>
  <c r="AB532" i="6"/>
  <c r="AS515" i="6"/>
  <c r="AT515" i="6"/>
  <c r="AQ515" i="6"/>
  <c r="AO515" i="6"/>
  <c r="AP515" i="6" s="1"/>
  <c r="AI508" i="6"/>
  <c r="AJ508" i="6"/>
  <c r="AS472" i="6"/>
  <c r="Z446" i="6"/>
  <c r="AB446" i="6"/>
  <c r="AM414" i="6"/>
  <c r="AM331" i="6"/>
  <c r="AT327" i="6"/>
  <c r="AS327" i="6"/>
  <c r="AO327" i="6"/>
  <c r="AP327" i="6" s="1"/>
  <c r="AQ327" i="6"/>
  <c r="AM362" i="6"/>
  <c r="AS358" i="6"/>
  <c r="AO358" i="6"/>
  <c r="AP358" i="6" s="1"/>
  <c r="AT358" i="6"/>
  <c r="AQ358" i="6"/>
  <c r="AA237" i="6"/>
  <c r="X237" i="6"/>
  <c r="AJ237" i="6"/>
  <c r="AI237" i="6"/>
  <c r="Z88" i="6"/>
  <c r="AB88" i="6"/>
  <c r="AA231" i="6"/>
  <c r="X231" i="6"/>
  <c r="Z219" i="6"/>
  <c r="AB219" i="6"/>
  <c r="AM501" i="6"/>
  <c r="AO462" i="6"/>
  <c r="AJ310" i="6"/>
  <c r="AI310" i="6"/>
  <c r="Z222" i="6"/>
  <c r="AB222" i="6"/>
  <c r="AO89" i="6"/>
  <c r="AM64" i="6"/>
  <c r="AA31" i="6"/>
  <c r="X31" i="6"/>
  <c r="Z387" i="6"/>
  <c r="AB387" i="6"/>
  <c r="Z375" i="6"/>
  <c r="AB375" i="6"/>
  <c r="AF296" i="6"/>
  <c r="AE296" i="6"/>
  <c r="Z249" i="6"/>
  <c r="AB249" i="6"/>
  <c r="AT144" i="6"/>
  <c r="AS144" i="6"/>
  <c r="AO144" i="6"/>
  <c r="AP144" i="6" s="1"/>
  <c r="AQ144" i="6"/>
  <c r="AT41" i="6"/>
  <c r="AO41" i="6"/>
  <c r="Z223" i="6"/>
  <c r="AB223" i="6"/>
  <c r="S167" i="6"/>
  <c r="Y167" i="6" s="1"/>
  <c r="Q167" i="6"/>
  <c r="P167" i="6"/>
  <c r="I193" i="10"/>
  <c r="Z137" i="6"/>
  <c r="AB137" i="6"/>
  <c r="Z234" i="6"/>
  <c r="AB234" i="6"/>
  <c r="AJ91" i="6"/>
  <c r="AI91" i="6"/>
  <c r="AM407" i="6"/>
  <c r="AS303" i="6"/>
  <c r="Z241" i="6"/>
  <c r="AB241" i="6"/>
  <c r="AO211" i="6"/>
  <c r="AP211" i="6" s="1"/>
  <c r="Z172" i="6"/>
  <c r="AB172" i="6"/>
  <c r="AO100" i="6"/>
  <c r="AO15" i="6"/>
  <c r="AT537" i="6"/>
  <c r="AF499" i="6"/>
  <c r="AE499" i="6"/>
  <c r="AE467" i="6"/>
  <c r="AF467" i="6"/>
  <c r="Z379" i="6"/>
  <c r="AB379" i="6"/>
  <c r="Z336" i="6"/>
  <c r="AB336" i="6"/>
  <c r="X477" i="6"/>
  <c r="AA477" i="6"/>
  <c r="AI417" i="6"/>
  <c r="AJ417" i="6"/>
  <c r="AM380" i="6"/>
  <c r="AA425" i="6"/>
  <c r="X425" i="6"/>
  <c r="Z355" i="6"/>
  <c r="AB355" i="6"/>
  <c r="Z352" i="6"/>
  <c r="AB352" i="6"/>
  <c r="S278" i="6"/>
  <c r="Y278" i="6" s="1"/>
  <c r="P278" i="6"/>
  <c r="Q278" i="6"/>
  <c r="AO168" i="6"/>
  <c r="Z136" i="6"/>
  <c r="AB136" i="6"/>
  <c r="X342" i="6"/>
  <c r="AA342" i="6"/>
  <c r="AA259" i="6"/>
  <c r="X259" i="6"/>
  <c r="AB186" i="6"/>
  <c r="Z186" i="6"/>
  <c r="AI378" i="6"/>
  <c r="AJ378" i="6"/>
  <c r="AM258" i="6"/>
  <c r="AA79" i="6"/>
  <c r="X79" i="6"/>
  <c r="AO26" i="6"/>
  <c r="AJ55" i="6"/>
  <c r="AI55" i="6"/>
  <c r="S171" i="6"/>
  <c r="Y171" i="6" s="1"/>
  <c r="P171" i="6"/>
  <c r="Q171" i="6"/>
  <c r="I107" i="10"/>
  <c r="AM34" i="6"/>
  <c r="S107" i="6"/>
  <c r="Y107" i="6" s="1"/>
  <c r="Q107" i="6"/>
  <c r="P107" i="6"/>
  <c r="I371" i="10"/>
  <c r="Q35" i="6"/>
  <c r="S35" i="6"/>
  <c r="Y35" i="6" s="1"/>
  <c r="P35" i="6"/>
  <c r="I225" i="10"/>
  <c r="AJ302" i="6"/>
  <c r="AI302" i="6"/>
  <c r="AO504" i="6"/>
  <c r="Z495" i="6"/>
  <c r="AB495" i="6"/>
  <c r="AT351" i="6"/>
  <c r="AS351" i="6"/>
  <c r="AO351" i="6"/>
  <c r="AP351" i="6" s="1"/>
  <c r="AQ351" i="6"/>
  <c r="AS480" i="6"/>
  <c r="AT480" i="6"/>
  <c r="AS440" i="6"/>
  <c r="AQ440" i="6"/>
  <c r="AT440" i="6"/>
  <c r="AM354" i="6"/>
  <c r="AM322" i="6"/>
  <c r="AT253" i="6"/>
  <c r="AS253" i="6"/>
  <c r="AO253" i="6"/>
  <c r="AP253" i="6" s="1"/>
  <c r="AQ253" i="6"/>
  <c r="AA291" i="6"/>
  <c r="X291" i="6"/>
  <c r="AT248" i="6"/>
  <c r="AS248" i="6"/>
  <c r="AQ248" i="6"/>
  <c r="AO248" i="6"/>
  <c r="AP248" i="6" s="1"/>
  <c r="AM277" i="6"/>
  <c r="AM190" i="6"/>
  <c r="Z164" i="6"/>
  <c r="AB164" i="6"/>
  <c r="Z132" i="6"/>
  <c r="AB132" i="6"/>
  <c r="AT37" i="6"/>
  <c r="AS37" i="6"/>
  <c r="AQ37" i="6"/>
  <c r="AO37" i="6"/>
  <c r="AP37" i="6" s="1"/>
  <c r="AM333" i="6"/>
  <c r="AM250" i="6"/>
  <c r="S175" i="6"/>
  <c r="Y175" i="6" s="1"/>
  <c r="Q175" i="6"/>
  <c r="P175" i="6"/>
  <c r="I265" i="10"/>
  <c r="Z85" i="6"/>
  <c r="AB85" i="6"/>
  <c r="AS85" i="6" s="1"/>
  <c r="AT183" i="6"/>
  <c r="AS183" i="6"/>
  <c r="AO183" i="6"/>
  <c r="AP183" i="6" s="1"/>
  <c r="AQ183" i="6"/>
  <c r="Z174" i="6"/>
  <c r="AB174" i="6"/>
  <c r="AT210" i="6"/>
  <c r="AS210" i="6"/>
  <c r="AQ210" i="6"/>
  <c r="AO210" i="6"/>
  <c r="AP210" i="6" s="1"/>
  <c r="AJ192" i="6"/>
  <c r="AI192" i="6"/>
  <c r="AQ287" i="6"/>
  <c r="AM295" i="6"/>
  <c r="AM224" i="6"/>
  <c r="Z144" i="6"/>
  <c r="AB144" i="6"/>
  <c r="AF291" i="6"/>
  <c r="AE291" i="6"/>
  <c r="AF228" i="6"/>
  <c r="AE228" i="6"/>
  <c r="Z41" i="6"/>
  <c r="AB41" i="6"/>
  <c r="AS41" i="6" s="1"/>
  <c r="AM329" i="6"/>
  <c r="AM493" i="6"/>
  <c r="AO340" i="6"/>
  <c r="AQ85" i="6"/>
  <c r="AO85" i="6"/>
  <c r="AO72" i="6"/>
  <c r="Z93" i="6"/>
  <c r="AB93" i="6"/>
  <c r="AO83" i="6"/>
  <c r="Z102" i="6"/>
  <c r="AB102" i="6"/>
  <c r="AM77" i="6"/>
  <c r="AJ19" i="6"/>
  <c r="AI19" i="6"/>
  <c r="Z10" i="6"/>
  <c r="AB10" i="6"/>
  <c r="Z245" i="6"/>
  <c r="AB245" i="6"/>
  <c r="Z211" i="6"/>
  <c r="AB211" i="6"/>
  <c r="AT211" i="6" s="1"/>
  <c r="AS360" i="6"/>
  <c r="Z29" i="6"/>
  <c r="AB29" i="6"/>
  <c r="Z321" i="6"/>
  <c r="AB321" i="6"/>
  <c r="Y260" i="6"/>
  <c r="AA244" i="6"/>
  <c r="X244" i="6"/>
  <c r="AF244" i="6"/>
  <c r="AE244" i="6"/>
  <c r="AM26" i="6"/>
  <c r="AO59" i="6"/>
  <c r="AS475" i="6"/>
  <c r="AT475" i="6"/>
  <c r="AQ475" i="6"/>
  <c r="AO475" i="6"/>
  <c r="AP475" i="6" s="1"/>
  <c r="Y342" i="6"/>
  <c r="Z32" i="6"/>
  <c r="AB32" i="6"/>
  <c r="Y155" i="6"/>
  <c r="AS47" i="6"/>
  <c r="AO47" i="6"/>
  <c r="AP47" i="6" s="1"/>
  <c r="AQ47" i="6"/>
  <c r="AT47" i="6"/>
  <c r="Y143" i="6"/>
  <c r="Y55" i="6"/>
  <c r="Z75" i="6"/>
  <c r="AB75" i="6"/>
  <c r="Y315" i="6"/>
  <c r="AI409" i="6"/>
  <c r="AJ409" i="6"/>
  <c r="AS415" i="6"/>
  <c r="AT415" i="6"/>
  <c r="AO415" i="6"/>
  <c r="AP415" i="6" s="1"/>
  <c r="AQ415" i="6"/>
  <c r="AF396" i="6"/>
  <c r="AE396" i="6"/>
  <c r="AI372" i="6"/>
  <c r="AJ372" i="6"/>
  <c r="S372" i="6"/>
  <c r="Y372" i="6" s="1"/>
  <c r="I126" i="10"/>
  <c r="P372" i="6"/>
  <c r="Q372" i="6"/>
  <c r="AT335" i="6"/>
  <c r="AS335" i="6"/>
  <c r="AT359" i="6"/>
  <c r="AS359" i="6"/>
  <c r="AO359" i="6"/>
  <c r="AP359" i="6" s="1"/>
  <c r="AQ359" i="6"/>
  <c r="AS308" i="6"/>
  <c r="AT308" i="6"/>
  <c r="AO308" i="6"/>
  <c r="AP308" i="6" s="1"/>
  <c r="AQ308" i="6"/>
  <c r="AF469" i="6"/>
  <c r="AE469" i="6"/>
  <c r="X469" i="6"/>
  <c r="AA469" i="6"/>
  <c r="AO479" i="6"/>
  <c r="AI512" i="6"/>
  <c r="AJ512" i="6"/>
  <c r="AT476" i="6"/>
  <c r="AQ476" i="6"/>
  <c r="AO476" i="6"/>
  <c r="AP476" i="6" s="1"/>
  <c r="AS476" i="6"/>
  <c r="AQ450" i="6"/>
  <c r="AT450" i="6"/>
  <c r="AS450" i="6"/>
  <c r="AO450" i="6"/>
  <c r="AP450" i="6" s="1"/>
  <c r="AS352" i="6"/>
  <c r="AT352" i="6"/>
  <c r="AQ352" i="6"/>
  <c r="AO352" i="6"/>
  <c r="AP352" i="6" s="1"/>
  <c r="Z429" i="6"/>
  <c r="AB429" i="6"/>
  <c r="AT257" i="6"/>
  <c r="AS257" i="6"/>
  <c r="AQ257" i="6"/>
  <c r="AO257" i="6"/>
  <c r="AP257" i="6" s="1"/>
  <c r="AI455" i="6"/>
  <c r="AJ455" i="6"/>
  <c r="AJ511" i="6"/>
  <c r="AI511" i="6"/>
  <c r="AO488" i="6"/>
  <c r="Z542" i="6"/>
  <c r="AB542" i="6"/>
  <c r="AE372" i="6"/>
  <c r="AF372" i="6"/>
  <c r="M2" i="10"/>
  <c r="L199" i="10"/>
  <c r="L251" i="10"/>
  <c r="L88" i="10"/>
  <c r="L108" i="10"/>
  <c r="L200" i="10"/>
  <c r="L252" i="10"/>
  <c r="L336" i="10"/>
  <c r="L360" i="10"/>
  <c r="L380" i="10"/>
  <c r="L9" i="10"/>
  <c r="L25" i="10"/>
  <c r="L41" i="10"/>
  <c r="L57" i="10"/>
  <c r="L89" i="10"/>
  <c r="L105" i="10"/>
  <c r="L121" i="10"/>
  <c r="L153" i="10"/>
  <c r="L169" i="10"/>
  <c r="L217" i="10"/>
  <c r="L265" i="10"/>
  <c r="L281" i="10"/>
  <c r="L297" i="10"/>
  <c r="L329" i="10"/>
  <c r="L361" i="10"/>
  <c r="L10" i="10"/>
  <c r="L26" i="10"/>
  <c r="L42" i="10"/>
  <c r="L58" i="10"/>
  <c r="L74" i="10"/>
  <c r="L90" i="10"/>
  <c r="L106" i="10"/>
  <c r="L154" i="10"/>
  <c r="L170" i="10"/>
  <c r="L186" i="10"/>
  <c r="L202" i="10"/>
  <c r="L218" i="10"/>
  <c r="L234" i="10"/>
  <c r="L250" i="10"/>
  <c r="L266" i="10"/>
  <c r="L282" i="10"/>
  <c r="L314" i="10"/>
  <c r="L330" i="10"/>
  <c r="L410" i="10"/>
  <c r="L75" i="10"/>
  <c r="L171" i="10"/>
  <c r="L335" i="10"/>
  <c r="L27" i="10"/>
  <c r="L39" i="10"/>
  <c r="L67" i="10"/>
  <c r="L107" i="10"/>
  <c r="L311" i="10"/>
  <c r="L315" i="10"/>
  <c r="L363" i="10"/>
  <c r="L40" i="10"/>
  <c r="L44" i="10"/>
  <c r="L220" i="10"/>
  <c r="L228" i="10"/>
  <c r="L256" i="10"/>
  <c r="L259" i="10"/>
  <c r="L263" i="10"/>
  <c r="L271" i="10"/>
  <c r="L319" i="10"/>
  <c r="L343" i="10"/>
  <c r="L4" i="10"/>
  <c r="L28" i="10"/>
  <c r="L64" i="10"/>
  <c r="L92" i="10"/>
  <c r="L112" i="10"/>
  <c r="L168" i="10"/>
  <c r="L184" i="10"/>
  <c r="L264" i="10"/>
  <c r="L340" i="10"/>
  <c r="L364" i="10"/>
  <c r="L372" i="10"/>
  <c r="L13" i="10"/>
  <c r="L45" i="10"/>
  <c r="L61" i="10"/>
  <c r="L77" i="10"/>
  <c r="L93" i="10"/>
  <c r="L125" i="10"/>
  <c r="L173" i="10"/>
  <c r="L189" i="10"/>
  <c r="L205" i="10"/>
  <c r="L237" i="10"/>
  <c r="L253" i="10"/>
  <c r="L285" i="10"/>
  <c r="L301" i="10"/>
  <c r="L317" i="10"/>
  <c r="L365" i="10"/>
  <c r="L381" i="10"/>
  <c r="L14" i="10"/>
  <c r="L30" i="10"/>
  <c r="L78" i="10"/>
  <c r="L94" i="10"/>
  <c r="L158" i="10"/>
  <c r="L174" i="10"/>
  <c r="L190" i="10"/>
  <c r="L206" i="10"/>
  <c r="L222" i="10"/>
  <c r="L254" i="10"/>
  <c r="L270" i="10"/>
  <c r="L286" i="10"/>
  <c r="L302" i="10"/>
  <c r="L318" i="10"/>
  <c r="L334" i="10"/>
  <c r="L15" i="10"/>
  <c r="L83" i="10"/>
  <c r="L91" i="10"/>
  <c r="L175" i="10"/>
  <c r="L43" i="10"/>
  <c r="L59" i="10"/>
  <c r="L99" i="10"/>
  <c r="L119" i="10"/>
  <c r="L283" i="10"/>
  <c r="L291" i="10"/>
  <c r="L339" i="10"/>
  <c r="L371" i="10"/>
  <c r="L387" i="10"/>
  <c r="L56" i="10"/>
  <c r="L76" i="10"/>
  <c r="L100" i="10"/>
  <c r="L124" i="10"/>
  <c r="L160" i="10"/>
  <c r="L176" i="10"/>
  <c r="L188" i="10"/>
  <c r="L208" i="10"/>
  <c r="L232" i="10"/>
  <c r="L268" i="10"/>
  <c r="L280" i="10"/>
  <c r="L31" i="10"/>
  <c r="L87" i="10"/>
  <c r="L159" i="10"/>
  <c r="L383" i="10"/>
  <c r="L8" i="10"/>
  <c r="L68" i="10"/>
  <c r="L96" i="10"/>
  <c r="L172" i="10"/>
  <c r="L192" i="10"/>
  <c r="L344" i="10"/>
  <c r="L33" i="10"/>
  <c r="L65" i="10"/>
  <c r="L97" i="10"/>
  <c r="L113" i="10"/>
  <c r="L129" i="10"/>
  <c r="L161" i="10"/>
  <c r="L177" i="10"/>
  <c r="L193" i="10"/>
  <c r="L209" i="10"/>
  <c r="L225" i="10"/>
  <c r="L241" i="10"/>
  <c r="L257" i="10"/>
  <c r="L273" i="10"/>
  <c r="L289" i="10"/>
  <c r="L321" i="10"/>
  <c r="L337" i="10"/>
  <c r="L34" i="10"/>
  <c r="L50" i="10"/>
  <c r="L66" i="10"/>
  <c r="L82" i="10"/>
  <c r="L98" i="10"/>
  <c r="L130" i="10"/>
  <c r="L146" i="10"/>
  <c r="L178" i="10"/>
  <c r="L194" i="10"/>
  <c r="L226" i="10"/>
  <c r="L258" i="10"/>
  <c r="L290" i="10"/>
  <c r="L322" i="10"/>
  <c r="L338" i="10"/>
  <c r="L354" i="10"/>
  <c r="L370" i="10"/>
  <c r="L19" i="10"/>
  <c r="L115" i="10"/>
  <c r="L127" i="10"/>
  <c r="L187" i="10"/>
  <c r="L235" i="10"/>
  <c r="L355" i="10"/>
  <c r="L63" i="10"/>
  <c r="L79" i="10"/>
  <c r="L111" i="10"/>
  <c r="L123" i="10"/>
  <c r="L191" i="10"/>
  <c r="L223" i="10"/>
  <c r="L231" i="10"/>
  <c r="L247" i="10"/>
  <c r="L303" i="10"/>
  <c r="L395" i="10"/>
  <c r="L12" i="10"/>
  <c r="L16" i="10"/>
  <c r="L152" i="10"/>
  <c r="L240" i="10"/>
  <c r="L296" i="10"/>
  <c r="L312" i="10"/>
  <c r="L316" i="10"/>
  <c r="L7" i="10"/>
  <c r="L55" i="10"/>
  <c r="L103" i="10"/>
  <c r="L147" i="10"/>
  <c r="L151" i="10"/>
  <c r="L207" i="10"/>
  <c r="L20" i="10"/>
  <c r="L84" i="10"/>
  <c r="L104" i="10"/>
  <c r="L128" i="10"/>
  <c r="L144" i="10"/>
  <c r="L196" i="10"/>
  <c r="L224" i="10"/>
  <c r="L272" i="10"/>
  <c r="L288" i="10"/>
  <c r="L392" i="10"/>
  <c r="L37" i="10"/>
  <c r="L53" i="10"/>
  <c r="L69" i="10"/>
  <c r="L85" i="10"/>
  <c r="L101" i="10"/>
  <c r="L117" i="10"/>
  <c r="L149" i="10"/>
  <c r="L165" i="10"/>
  <c r="L181" i="10"/>
  <c r="L229" i="10"/>
  <c r="L245" i="10"/>
  <c r="L261" i="10"/>
  <c r="L277" i="10"/>
  <c r="L309" i="10"/>
  <c r="L341" i="10"/>
  <c r="L373" i="10"/>
  <c r="L405" i="10"/>
  <c r="L22" i="10"/>
  <c r="L38" i="10"/>
  <c r="L70" i="10"/>
  <c r="L86" i="10"/>
  <c r="L102" i="10"/>
  <c r="L118" i="10"/>
  <c r="L150" i="10"/>
  <c r="L166" i="10"/>
  <c r="L182" i="10"/>
  <c r="L198" i="10"/>
  <c r="L230" i="10"/>
  <c r="L246" i="10"/>
  <c r="L262" i="10"/>
  <c r="L278" i="10"/>
  <c r="L310" i="10"/>
  <c r="L342" i="10"/>
  <c r="L358" i="10"/>
  <c r="L11" i="10"/>
  <c r="L35" i="10"/>
  <c r="L51" i="10"/>
  <c r="L163" i="10"/>
  <c r="L167" i="10"/>
  <c r="L195" i="10"/>
  <c r="L203" i="10"/>
  <c r="L227" i="10"/>
  <c r="L267" i="10"/>
  <c r="L95" i="10"/>
  <c r="L279" i="10"/>
  <c r="L287" i="10"/>
  <c r="L307" i="10"/>
  <c r="L327" i="10"/>
  <c r="L359" i="10"/>
  <c r="L403" i="10"/>
  <c r="L36" i="10"/>
  <c r="L148" i="10"/>
  <c r="L308" i="10"/>
  <c r="L328" i="10"/>
  <c r="AM528" i="6"/>
  <c r="AS528" i="6"/>
  <c r="AQ528" i="6"/>
  <c r="AT528" i="6"/>
  <c r="AO528" i="6"/>
  <c r="AP528" i="6" s="1"/>
  <c r="AS516" i="6"/>
  <c r="AT516" i="6"/>
  <c r="AQ516" i="6"/>
  <c r="AO516" i="6"/>
  <c r="AP516" i="6" s="1"/>
  <c r="AQ401" i="6"/>
  <c r="AT401" i="6"/>
  <c r="AS401" i="6"/>
  <c r="Z353" i="6"/>
  <c r="AB353" i="6"/>
  <c r="AT539" i="6"/>
  <c r="AS539" i="6"/>
  <c r="AM476" i="6"/>
  <c r="AO384" i="6"/>
  <c r="AQ384" i="6"/>
  <c r="Z300" i="6"/>
  <c r="AB300" i="6"/>
  <c r="AQ300" i="6" s="1"/>
  <c r="AI247" i="6"/>
  <c r="AJ247" i="6"/>
  <c r="AT229" i="6"/>
  <c r="AS229" i="6"/>
  <c r="AM217" i="6"/>
  <c r="AT301" i="6"/>
  <c r="AO301" i="6"/>
  <c r="AP301" i="6" s="1"/>
  <c r="AS301" i="6"/>
  <c r="AQ301" i="6"/>
  <c r="Z233" i="6"/>
  <c r="AB233" i="6"/>
  <c r="AQ17" i="6"/>
  <c r="AO17" i="6"/>
  <c r="Z513" i="6"/>
  <c r="AB513" i="6"/>
  <c r="AS451" i="6"/>
  <c r="AT451" i="6"/>
  <c r="AQ451" i="6"/>
  <c r="AO451" i="6"/>
  <c r="AP451" i="6" s="1"/>
  <c r="AA11" i="6"/>
  <c r="X11" i="6"/>
  <c r="AM11" i="6" s="1"/>
  <c r="AT129" i="6"/>
  <c r="AS129" i="6"/>
  <c r="AQ129" i="6"/>
  <c r="AO129" i="6"/>
  <c r="AP129" i="6" s="1"/>
  <c r="AT468" i="6"/>
  <c r="AO468" i="6"/>
  <c r="AP468" i="6" s="1"/>
  <c r="Z468" i="6"/>
  <c r="AB468" i="6"/>
  <c r="AQ468" i="6" s="1"/>
  <c r="AQ430" i="6"/>
  <c r="AT430" i="6"/>
  <c r="AS430" i="6"/>
  <c r="AO430" i="6"/>
  <c r="AP430" i="6" s="1"/>
  <c r="Z422" i="6"/>
  <c r="AB422" i="6"/>
  <c r="Z416" i="6"/>
  <c r="AB416" i="6"/>
  <c r="Z326" i="6"/>
  <c r="AB326" i="6"/>
  <c r="Z160" i="6"/>
  <c r="AB160" i="6"/>
  <c r="AT21" i="6"/>
  <c r="AS21" i="6"/>
  <c r="AO21" i="6"/>
  <c r="AP21" i="6" s="1"/>
  <c r="AQ21" i="6"/>
  <c r="AT58" i="6"/>
  <c r="AS58" i="6"/>
  <c r="AO58" i="6"/>
  <c r="AP58" i="6" s="1"/>
  <c r="AQ58" i="6"/>
  <c r="AT202" i="6"/>
  <c r="AS202" i="6"/>
  <c r="AO202" i="6"/>
  <c r="AP202" i="6" s="1"/>
  <c r="AQ202" i="6"/>
  <c r="Z189" i="6"/>
  <c r="AB189" i="6"/>
  <c r="AA155" i="6"/>
  <c r="X155" i="6"/>
  <c r="AT34" i="6"/>
  <c r="AO34" i="6"/>
  <c r="Z154" i="6"/>
  <c r="AB154" i="6"/>
  <c r="AQ387" i="6"/>
  <c r="AT387" i="6"/>
  <c r="AS387" i="6"/>
  <c r="AO387" i="6"/>
  <c r="AP387" i="6" s="1"/>
  <c r="AO367" i="6"/>
  <c r="AO323" i="6"/>
  <c r="AP323" i="6" s="1"/>
  <c r="AM392" i="6"/>
  <c r="AO392" i="6"/>
  <c r="X312" i="6"/>
  <c r="AA312" i="6"/>
  <c r="AE320" i="6"/>
  <c r="AF320" i="6"/>
  <c r="AO224" i="6"/>
  <c r="AT176" i="6"/>
  <c r="AS176" i="6"/>
  <c r="AO176" i="6"/>
  <c r="AP176" i="6" s="1"/>
  <c r="AQ176" i="6"/>
  <c r="AT84" i="6"/>
  <c r="AS84" i="6"/>
  <c r="AO84" i="6"/>
  <c r="AP84" i="6" s="1"/>
  <c r="AQ84" i="6"/>
  <c r="AA286" i="6"/>
  <c r="X286" i="6"/>
  <c r="Z201" i="6"/>
  <c r="AB201" i="6"/>
  <c r="AS412" i="6"/>
  <c r="AO412" i="6"/>
  <c r="Z340" i="6"/>
  <c r="AB340" i="6"/>
  <c r="AT340" i="6" s="1"/>
  <c r="AS255" i="6"/>
  <c r="AO255" i="6"/>
  <c r="AP255" i="6" s="1"/>
  <c r="AQ255" i="6"/>
  <c r="AT255" i="6"/>
  <c r="Z185" i="6"/>
  <c r="AB185" i="6"/>
  <c r="Z145" i="6"/>
  <c r="AB145" i="6"/>
  <c r="AT48" i="6"/>
  <c r="AS48" i="6"/>
  <c r="AQ48" i="6"/>
  <c r="AO48" i="6"/>
  <c r="AP48" i="6" s="1"/>
  <c r="AM158" i="6"/>
  <c r="Z330" i="6"/>
  <c r="AB330" i="6"/>
  <c r="Z264" i="6"/>
  <c r="AB264" i="6"/>
  <c r="AE239" i="6"/>
  <c r="AF239" i="6"/>
  <c r="AJ239" i="6"/>
  <c r="AI239" i="6"/>
  <c r="Z53" i="6"/>
  <c r="AB53" i="6"/>
  <c r="AO324" i="6"/>
  <c r="AJ212" i="6"/>
  <c r="AI212" i="6"/>
  <c r="AO159" i="6"/>
  <c r="Z142" i="6"/>
  <c r="AB142" i="6"/>
  <c r="AT142" i="6" s="1"/>
  <c r="Z129" i="6"/>
  <c r="AB129" i="6"/>
  <c r="S519" i="6"/>
  <c r="Y519" i="6" s="1"/>
  <c r="P519" i="6"/>
  <c r="Q519" i="6"/>
  <c r="X467" i="6"/>
  <c r="AA467" i="6"/>
  <c r="AS404" i="6"/>
  <c r="AT404" i="6"/>
  <c r="AQ404" i="6"/>
  <c r="AO404" i="6"/>
  <c r="AP404" i="6" s="1"/>
  <c r="AF318" i="6"/>
  <c r="AE318" i="6"/>
  <c r="AA123" i="6"/>
  <c r="X123" i="6"/>
  <c r="AP189" i="6"/>
  <c r="AM500" i="6"/>
  <c r="Z447" i="6"/>
  <c r="AB447" i="6"/>
  <c r="AM388" i="6"/>
  <c r="AS388" i="6"/>
  <c r="AT388" i="6"/>
  <c r="AO388" i="6"/>
  <c r="AP388" i="6" s="1"/>
  <c r="AQ388" i="6"/>
  <c r="AM434" i="6"/>
  <c r="S374" i="6"/>
  <c r="Y374" i="6" s="1"/>
  <c r="Q374" i="6"/>
  <c r="I389" i="10"/>
  <c r="P374" i="6"/>
  <c r="AE356" i="6"/>
  <c r="AF356" i="6"/>
  <c r="X328" i="6"/>
  <c r="AA328" i="6"/>
  <c r="AM524" i="6"/>
  <c r="AA445" i="6"/>
  <c r="X445" i="6"/>
  <c r="S441" i="6"/>
  <c r="Y441" i="6" s="1"/>
  <c r="Q441" i="6"/>
  <c r="P441" i="6"/>
  <c r="AJ394" i="6"/>
  <c r="AI394" i="6"/>
  <c r="Q59" i="6"/>
  <c r="S59" i="6"/>
  <c r="Y59" i="6" s="1"/>
  <c r="P59" i="6"/>
  <c r="I309" i="10"/>
  <c r="AJ278" i="6"/>
  <c r="AI278" i="6"/>
  <c r="Z368" i="6"/>
  <c r="AB368" i="6"/>
  <c r="AA247" i="6"/>
  <c r="X247" i="6"/>
  <c r="AJ220" i="6"/>
  <c r="AI220" i="6"/>
  <c r="AM120" i="6"/>
  <c r="AI342" i="6"/>
  <c r="AJ342" i="6"/>
  <c r="AT289" i="6"/>
  <c r="AQ289" i="6"/>
  <c r="AS289" i="6"/>
  <c r="AM451" i="6"/>
  <c r="AT169" i="6"/>
  <c r="AO169" i="6"/>
  <c r="AT30" i="6"/>
  <c r="AS30" i="6"/>
  <c r="AO30" i="6"/>
  <c r="AP30" i="6" s="1"/>
  <c r="AQ30" i="6"/>
  <c r="AJ87" i="6"/>
  <c r="AI87" i="6"/>
  <c r="Z78" i="6"/>
  <c r="AB78" i="6"/>
  <c r="Z126" i="6"/>
  <c r="AB126" i="6"/>
  <c r="AJ68" i="6"/>
  <c r="AI68" i="6"/>
  <c r="S302" i="6"/>
  <c r="Y302" i="6" s="1"/>
  <c r="P302" i="6"/>
  <c r="Q302" i="6"/>
  <c r="I402" i="10"/>
  <c r="AM506" i="6"/>
  <c r="AM504" i="6"/>
  <c r="AJ520" i="6"/>
  <c r="AI520" i="6"/>
  <c r="AB459" i="6"/>
  <c r="AQ459" i="6" s="1"/>
  <c r="Z459" i="6"/>
  <c r="Z399" i="6"/>
  <c r="AB399" i="6"/>
  <c r="Q263" i="6"/>
  <c r="S263" i="6"/>
  <c r="Y263" i="6" s="1"/>
  <c r="P263" i="6"/>
  <c r="I164" i="10"/>
  <c r="Z148" i="6"/>
  <c r="AB148" i="6"/>
  <c r="AM116" i="6"/>
  <c r="AT88" i="6"/>
  <c r="AS88" i="6"/>
  <c r="AO88" i="6"/>
  <c r="AP88" i="6" s="1"/>
  <c r="AQ88" i="6"/>
  <c r="X213" i="6"/>
  <c r="AA213" i="6"/>
  <c r="AI213" i="6"/>
  <c r="AJ213" i="6"/>
  <c r="AM209" i="6"/>
  <c r="AF163" i="6"/>
  <c r="AE163" i="6"/>
  <c r="AQ138" i="6"/>
  <c r="AT138" i="6"/>
  <c r="AS138" i="6"/>
  <c r="AO138" i="6"/>
  <c r="AP138" i="6" s="1"/>
  <c r="Z14" i="6"/>
  <c r="AB14" i="6"/>
  <c r="AQ126" i="6"/>
  <c r="AT126" i="6"/>
  <c r="AS126" i="6"/>
  <c r="AO126" i="6"/>
  <c r="AP126" i="6" s="1"/>
  <c r="AS251" i="6"/>
  <c r="AT251" i="6"/>
  <c r="AO195" i="6"/>
  <c r="Z490" i="6"/>
  <c r="AB490" i="6"/>
  <c r="Z325" i="6"/>
  <c r="AB325" i="6"/>
  <c r="S203" i="6"/>
  <c r="Y203" i="6" s="1"/>
  <c r="Q203" i="6"/>
  <c r="P203" i="6"/>
  <c r="I284" i="10"/>
  <c r="Z198" i="6"/>
  <c r="AB198" i="6"/>
  <c r="Z72" i="6"/>
  <c r="AB72" i="6"/>
  <c r="AT72" i="6" s="1"/>
  <c r="S184" i="6"/>
  <c r="Y184" i="6" s="1"/>
  <c r="P184" i="6"/>
  <c r="Q184" i="6"/>
  <c r="AF15" i="6"/>
  <c r="AE15" i="6"/>
  <c r="Z230" i="6"/>
  <c r="AB230" i="6"/>
  <c r="AA52" i="6"/>
  <c r="X52" i="6"/>
  <c r="AM52" i="6" s="1"/>
  <c r="AS280" i="6"/>
  <c r="AT280" i="6"/>
  <c r="AQ280" i="6"/>
  <c r="AO280" i="6"/>
  <c r="AP280" i="6" s="1"/>
  <c r="AO293" i="6"/>
  <c r="AM124" i="6"/>
  <c r="AA309" i="6"/>
  <c r="X309" i="6"/>
  <c r="Z183" i="6"/>
  <c r="AB183" i="6"/>
  <c r="AM169" i="6"/>
  <c r="AM162" i="6"/>
  <c r="AJ119" i="6"/>
  <c r="AI119" i="6"/>
  <c r="Z40" i="6"/>
  <c r="AB40" i="6"/>
  <c r="Z45" i="6"/>
  <c r="AB45" i="6"/>
  <c r="AM462" i="6"/>
  <c r="AF271" i="6"/>
  <c r="AE271" i="6"/>
  <c r="AJ271" i="6"/>
  <c r="AI271" i="6"/>
  <c r="AA271" i="6"/>
  <c r="X271" i="6"/>
  <c r="AS143" i="6"/>
  <c r="AT143" i="6"/>
  <c r="AO143" i="6"/>
  <c r="AP143" i="6" s="1"/>
  <c r="AQ143" i="6"/>
  <c r="AM449" i="6"/>
  <c r="AM536" i="6"/>
  <c r="S523" i="6"/>
  <c r="Y523" i="6" s="1"/>
  <c r="P523" i="6"/>
  <c r="Q523" i="6"/>
  <c r="AA511" i="6"/>
  <c r="X511" i="6"/>
  <c r="AM426" i="6"/>
  <c r="Z488" i="6"/>
  <c r="AB488" i="6"/>
  <c r="AT488" i="6" s="1"/>
  <c r="AM509" i="6"/>
  <c r="S471" i="6"/>
  <c r="Y471" i="6" s="1"/>
  <c r="P471" i="6"/>
  <c r="Q471" i="6"/>
  <c r="S467" i="6"/>
  <c r="Y467" i="6" s="1"/>
  <c r="P467" i="6"/>
  <c r="Q467" i="6"/>
  <c r="AQ410" i="6"/>
  <c r="AT410" i="6"/>
  <c r="AS410" i="6"/>
  <c r="AO410" i="6"/>
  <c r="AP410" i="6" s="1"/>
  <c r="AJ28" i="6"/>
  <c r="AI28" i="6"/>
  <c r="Z489" i="6"/>
  <c r="AB489" i="6"/>
  <c r="S477" i="6"/>
  <c r="Y477" i="6" s="1"/>
  <c r="P477" i="6"/>
  <c r="Q477" i="6"/>
  <c r="S386" i="6"/>
  <c r="Y386" i="6" s="1"/>
  <c r="Q386" i="6"/>
  <c r="I384" i="10"/>
  <c r="P386" i="6"/>
  <c r="AT448" i="6"/>
  <c r="AS448" i="6"/>
  <c r="AQ448" i="6"/>
  <c r="Z479" i="6"/>
  <c r="AB479" i="6"/>
  <c r="AS479" i="6" s="1"/>
  <c r="S433" i="6"/>
  <c r="Y433" i="6" s="1"/>
  <c r="Q433" i="6"/>
  <c r="P433" i="6"/>
  <c r="Z419" i="6"/>
  <c r="AB419" i="6"/>
  <c r="AA411" i="6"/>
  <c r="X411" i="6"/>
  <c r="AM505" i="6"/>
  <c r="I24" i="10"/>
  <c r="Q79" i="6"/>
  <c r="S79" i="6"/>
  <c r="Y79" i="6" s="1"/>
  <c r="P79" i="6"/>
  <c r="L24" i="10" s="1"/>
  <c r="Z539" i="6"/>
  <c r="AB539" i="6"/>
  <c r="AM473" i="6"/>
  <c r="AM484" i="6"/>
  <c r="AM450" i="6"/>
  <c r="AT402" i="6"/>
  <c r="AS402" i="6"/>
  <c r="AO402" i="6"/>
  <c r="AP402" i="6" s="1"/>
  <c r="AQ402" i="6"/>
  <c r="AI398" i="6"/>
  <c r="AJ398" i="6"/>
  <c r="S394" i="6"/>
  <c r="Y394" i="6" s="1"/>
  <c r="Q394" i="6"/>
  <c r="P394" i="6"/>
  <c r="I223" i="10"/>
  <c r="AP194" i="6"/>
  <c r="S272" i="6"/>
  <c r="Y272" i="6" s="1"/>
  <c r="Q272" i="6"/>
  <c r="P272" i="6"/>
  <c r="AO221" i="6"/>
  <c r="AE188" i="6"/>
  <c r="AF188" i="6"/>
  <c r="S188" i="6"/>
  <c r="Y188" i="6" s="1"/>
  <c r="P188" i="6"/>
  <c r="L233" i="10" s="1"/>
  <c r="Q188" i="6"/>
  <c r="I233" i="10"/>
  <c r="AM346" i="6"/>
  <c r="S215" i="6"/>
  <c r="Y215" i="6" s="1"/>
  <c r="Q215" i="6"/>
  <c r="P215" i="6"/>
  <c r="AF175" i="6"/>
  <c r="AE175" i="6"/>
  <c r="AF67" i="6"/>
  <c r="AE67" i="6"/>
  <c r="AQ122" i="6"/>
  <c r="AT122" i="6"/>
  <c r="AS122" i="6"/>
  <c r="AO122" i="6"/>
  <c r="AP122" i="6" s="1"/>
  <c r="AA59" i="6"/>
  <c r="X59" i="6"/>
  <c r="AF147" i="6"/>
  <c r="AE147" i="6"/>
  <c r="AF68" i="6"/>
  <c r="AE68" i="6"/>
  <c r="AJ35" i="6"/>
  <c r="AI35" i="6"/>
  <c r="AA540" i="6"/>
  <c r="X540" i="6"/>
  <c r="AM496" i="6"/>
  <c r="AS483" i="6"/>
  <c r="AT483" i="6"/>
  <c r="AQ483" i="6"/>
  <c r="AO483" i="6"/>
  <c r="AP483" i="6" s="1"/>
  <c r="AO459" i="6"/>
  <c r="AP459" i="6" s="1"/>
  <c r="AQ438" i="6"/>
  <c r="AT438" i="6"/>
  <c r="AS438" i="6"/>
  <c r="AO438" i="6"/>
  <c r="AP438" i="6" s="1"/>
  <c r="Z430" i="6"/>
  <c r="AB430" i="6"/>
  <c r="AM316" i="6"/>
  <c r="AS284" i="6"/>
  <c r="AO284" i="6"/>
  <c r="AM267" i="6"/>
  <c r="AS267" i="6"/>
  <c r="AO267" i="6"/>
  <c r="AP267" i="6" s="1"/>
  <c r="AQ267" i="6"/>
  <c r="AT267" i="6"/>
  <c r="AT306" i="6"/>
  <c r="AS306" i="6"/>
  <c r="AQ306" i="6"/>
  <c r="AO306" i="6"/>
  <c r="AP306" i="6" s="1"/>
  <c r="S231" i="6"/>
  <c r="Y231" i="6" s="1"/>
  <c r="Q231" i="6"/>
  <c r="P231" i="6"/>
  <c r="AM231" i="6" s="1"/>
  <c r="I197" i="10"/>
  <c r="AO61" i="6"/>
  <c r="Z501" i="6"/>
  <c r="AB501" i="6"/>
  <c r="AT377" i="6"/>
  <c r="AS377" i="6"/>
  <c r="AO377" i="6"/>
  <c r="AP377" i="6" s="1"/>
  <c r="AQ377" i="6"/>
  <c r="AT258" i="6"/>
  <c r="AO258" i="6"/>
  <c r="AP258" i="6" s="1"/>
  <c r="AS258" i="6"/>
  <c r="AQ258" i="6"/>
  <c r="AT66" i="6"/>
  <c r="AS66" i="6"/>
  <c r="Z54" i="6"/>
  <c r="AB54" i="6"/>
  <c r="AF91" i="6"/>
  <c r="AE91" i="6"/>
  <c r="Z46" i="6"/>
  <c r="AB46" i="6"/>
  <c r="AM387" i="6"/>
  <c r="AM375" i="6"/>
  <c r="AM367" i="6"/>
  <c r="AT343" i="6"/>
  <c r="AS343" i="6"/>
  <c r="AO343" i="6"/>
  <c r="AP343" i="6" s="1"/>
  <c r="AQ343" i="6"/>
  <c r="Z323" i="6"/>
  <c r="AB323" i="6"/>
  <c r="AS323" i="6" s="1"/>
  <c r="X370" i="6"/>
  <c r="AA370" i="6"/>
  <c r="AJ296" i="6"/>
  <c r="AI296" i="6"/>
  <c r="S296" i="6"/>
  <c r="Y296" i="6" s="1"/>
  <c r="P296" i="6"/>
  <c r="Q296" i="6"/>
  <c r="S208" i="6"/>
  <c r="Y208" i="6" s="1"/>
  <c r="Q208" i="6"/>
  <c r="I109" i="10"/>
  <c r="P208" i="6"/>
  <c r="AM176" i="6"/>
  <c r="AM251" i="6"/>
  <c r="AM195" i="6"/>
  <c r="AF79" i="6"/>
  <c r="AE79" i="6"/>
  <c r="S60" i="6"/>
  <c r="Y60" i="6" s="1"/>
  <c r="P60" i="6"/>
  <c r="Q60" i="6"/>
  <c r="I23" i="10"/>
  <c r="AF20" i="6"/>
  <c r="AE20" i="6"/>
  <c r="Z90" i="6"/>
  <c r="AB90" i="6"/>
  <c r="Y52" i="6"/>
  <c r="Z407" i="6"/>
  <c r="AB407" i="6"/>
  <c r="AT303" i="6"/>
  <c r="AM261" i="6"/>
  <c r="AT285" i="6"/>
  <c r="AO285" i="6"/>
  <c r="AP285" i="6" s="1"/>
  <c r="AS285" i="6"/>
  <c r="AQ285" i="6"/>
  <c r="AM104" i="6"/>
  <c r="AM80" i="6"/>
  <c r="AT264" i="6"/>
  <c r="AS264" i="6"/>
  <c r="AQ264" i="6"/>
  <c r="AO264" i="6"/>
  <c r="AP264" i="6" s="1"/>
  <c r="AM6" i="6"/>
  <c r="Z178" i="6"/>
  <c r="AB178" i="6"/>
  <c r="Z146" i="6"/>
  <c r="AB146" i="6"/>
  <c r="Z134" i="6"/>
  <c r="AB134" i="6"/>
  <c r="Z117" i="6"/>
  <c r="AB117" i="6"/>
  <c r="AQ537" i="6"/>
  <c r="AJ519" i="6"/>
  <c r="AI519" i="6"/>
  <c r="AT509" i="6"/>
  <c r="AS509" i="6"/>
  <c r="AQ509" i="6"/>
  <c r="AO509" i="6"/>
  <c r="AP509" i="6" s="1"/>
  <c r="AM379" i="6"/>
  <c r="S131" i="6"/>
  <c r="Y131" i="6" s="1"/>
  <c r="Q131" i="6"/>
  <c r="P131" i="6"/>
  <c r="AJ20" i="6"/>
  <c r="AI20" i="6"/>
  <c r="AT489" i="6"/>
  <c r="AS489" i="6"/>
  <c r="AQ489" i="6"/>
  <c r="AO489" i="6"/>
  <c r="AP489" i="6" s="1"/>
  <c r="AF477" i="6"/>
  <c r="AE477" i="6"/>
  <c r="AE421" i="6"/>
  <c r="AF421" i="6"/>
  <c r="AE413" i="6"/>
  <c r="AF413" i="6"/>
  <c r="AS466" i="6"/>
  <c r="AQ466" i="6"/>
  <c r="AT466" i="6"/>
  <c r="AS380" i="6"/>
  <c r="AT380" i="6"/>
  <c r="AF60" i="6"/>
  <c r="AE60" i="6"/>
  <c r="AQ535" i="6"/>
  <c r="AT535" i="6"/>
  <c r="AS535" i="6"/>
  <c r="AO535" i="6"/>
  <c r="AP535" i="6" s="1"/>
  <c r="AT445" i="6"/>
  <c r="AS445" i="6"/>
  <c r="AO445" i="6"/>
  <c r="AP445" i="6" s="1"/>
  <c r="AQ445" i="6"/>
  <c r="AQ395" i="6"/>
  <c r="AT395" i="6"/>
  <c r="AS395" i="6"/>
  <c r="AO395" i="6"/>
  <c r="AP395" i="6" s="1"/>
  <c r="Z384" i="6"/>
  <c r="AB384" i="6"/>
  <c r="AS384" i="6" s="1"/>
  <c r="Q27" i="6"/>
  <c r="S27" i="6"/>
  <c r="Y27" i="6" s="1"/>
  <c r="P27" i="6"/>
  <c r="I306" i="10"/>
  <c r="AJ294" i="6"/>
  <c r="AI294" i="6"/>
  <c r="AF278" i="6"/>
  <c r="AE278" i="6"/>
  <c r="AA252" i="6"/>
  <c r="X252" i="6"/>
  <c r="AT217" i="6"/>
  <c r="AS217" i="6"/>
  <c r="AQ217" i="6"/>
  <c r="AO217" i="6"/>
  <c r="AP217" i="6" s="1"/>
  <c r="AM57" i="6"/>
  <c r="AT444" i="6"/>
  <c r="AS444" i="6"/>
  <c r="AO141" i="6"/>
  <c r="Z133" i="6"/>
  <c r="AB133" i="6"/>
  <c r="Z94" i="6"/>
  <c r="AB94" i="6"/>
  <c r="AM58" i="6"/>
  <c r="S51" i="6"/>
  <c r="Y51" i="6" s="1"/>
  <c r="Z51" i="6" s="1"/>
  <c r="P51" i="6"/>
  <c r="AM51" i="6" s="1"/>
  <c r="AJ155" i="6"/>
  <c r="AI155" i="6"/>
  <c r="S48" i="6"/>
  <c r="Y48" i="6" s="1"/>
  <c r="P48" i="6"/>
  <c r="L73" i="10" s="1"/>
  <c r="Q48" i="6"/>
  <c r="I73" i="10"/>
  <c r="AA15" i="6"/>
  <c r="X15" i="6"/>
  <c r="AM15" i="6" s="1"/>
  <c r="AQ178" i="6"/>
  <c r="AT178" i="6"/>
  <c r="AS178" i="6"/>
  <c r="AO178" i="6"/>
  <c r="AP178" i="6" s="1"/>
  <c r="AA43" i="6"/>
  <c r="X43" i="6"/>
  <c r="AF503" i="6"/>
  <c r="AE503" i="6"/>
  <c r="AJ503" i="6"/>
  <c r="AI503" i="6"/>
  <c r="AM383" i="6"/>
  <c r="AO362" i="6"/>
  <c r="AP362" i="6" s="1"/>
  <c r="AM269" i="6"/>
  <c r="Z277" i="6"/>
  <c r="AB277" i="6"/>
  <c r="AJ263" i="6"/>
  <c r="AI263" i="6"/>
  <c r="Z190" i="6"/>
  <c r="AB190" i="6"/>
  <c r="AM311" i="6"/>
  <c r="AM61" i="6"/>
  <c r="AM262" i="6"/>
  <c r="AM412" i="6"/>
  <c r="AT389" i="6"/>
  <c r="AS389" i="6"/>
  <c r="AO389" i="6"/>
  <c r="AP389" i="6" s="1"/>
  <c r="AQ389" i="6"/>
  <c r="Z270" i="6"/>
  <c r="AB270" i="6"/>
  <c r="AO81" i="6"/>
  <c r="Z70" i="6"/>
  <c r="AB70" i="6"/>
  <c r="AM218" i="6"/>
  <c r="AA171" i="6"/>
  <c r="X171" i="6"/>
  <c r="S192" i="6"/>
  <c r="Y192" i="6" s="1"/>
  <c r="Q192" i="6"/>
  <c r="P192" i="6"/>
  <c r="AQ146" i="6"/>
  <c r="AT146" i="6"/>
  <c r="AS146" i="6"/>
  <c r="AO146" i="6"/>
  <c r="AP146" i="6" s="1"/>
  <c r="AQ86" i="6"/>
  <c r="AT86" i="6"/>
  <c r="AS86" i="6"/>
  <c r="AO86" i="6"/>
  <c r="AP86" i="6" s="1"/>
  <c r="AF7" i="6"/>
  <c r="AE7" i="6"/>
  <c r="AF334" i="6"/>
  <c r="AE334" i="6"/>
  <c r="AP287" i="6"/>
  <c r="AM112" i="6"/>
  <c r="AJ228" i="6"/>
  <c r="AI228" i="6"/>
  <c r="S228" i="6"/>
  <c r="Y228" i="6" s="1"/>
  <c r="Q228" i="6"/>
  <c r="P228" i="6"/>
  <c r="AT25" i="6"/>
  <c r="AS25" i="6"/>
  <c r="AO25" i="6"/>
  <c r="AP25" i="6" s="1"/>
  <c r="AQ25" i="6"/>
  <c r="Z493" i="6"/>
  <c r="AB493" i="6"/>
  <c r="Z76" i="6"/>
  <c r="AB76" i="6"/>
  <c r="AO218" i="6"/>
  <c r="AM93" i="6"/>
  <c r="AJ75" i="6"/>
  <c r="AI75" i="6"/>
  <c r="AA315" i="6"/>
  <c r="X315" i="6"/>
  <c r="Z194" i="6"/>
  <c r="AB194" i="6"/>
  <c r="AS139" i="6"/>
  <c r="AT139" i="6"/>
  <c r="AO139" i="6"/>
  <c r="AP139" i="6" s="1"/>
  <c r="AQ139" i="6"/>
  <c r="AQ206" i="6"/>
  <c r="AO206" i="6"/>
  <c r="Z166" i="6"/>
  <c r="AB166" i="6"/>
  <c r="AM22" i="6"/>
  <c r="AI7" i="6"/>
  <c r="AJ7" i="6"/>
  <c r="AF304" i="6"/>
  <c r="AE304" i="6"/>
  <c r="AM245" i="6"/>
  <c r="AM285" i="6"/>
  <c r="AT124" i="6"/>
  <c r="AS124" i="6"/>
  <c r="AO124" i="6"/>
  <c r="AP124" i="6" s="1"/>
  <c r="AQ124" i="6"/>
  <c r="AT96" i="6"/>
  <c r="AS96" i="6"/>
  <c r="AO96" i="6"/>
  <c r="AP96" i="6" s="1"/>
  <c r="AQ96" i="6"/>
  <c r="AP360" i="6"/>
  <c r="AM69" i="6"/>
  <c r="AT9" i="6"/>
  <c r="AS9" i="6"/>
  <c r="AQ9" i="6"/>
  <c r="AO9" i="6"/>
  <c r="AP9" i="6" s="1"/>
  <c r="AJ244" i="6"/>
  <c r="AI244" i="6"/>
  <c r="Z141" i="6"/>
  <c r="AB141" i="6"/>
  <c r="AQ141" i="6" s="1"/>
  <c r="AM18" i="6"/>
  <c r="Z74" i="6"/>
  <c r="AB74" i="6"/>
  <c r="AT74" i="6" s="1"/>
  <c r="Z24" i="6"/>
  <c r="AB24" i="6"/>
  <c r="Y232" i="6"/>
  <c r="Y15" i="6"/>
  <c r="Z39" i="6"/>
  <c r="AB39" i="6"/>
  <c r="Y11" i="6"/>
  <c r="AT32" i="6"/>
  <c r="AS32" i="6"/>
  <c r="AQ32" i="6"/>
  <c r="AO32" i="6"/>
  <c r="AP32" i="6" s="1"/>
  <c r="AM111" i="6"/>
  <c r="AO163" i="6"/>
  <c r="AO8" i="6"/>
  <c r="AS484" i="6"/>
  <c r="AO484" i="6"/>
  <c r="AP484" i="6" s="1"/>
  <c r="AT484" i="6"/>
  <c r="AQ484" i="6"/>
  <c r="Q512" i="6"/>
  <c r="S512" i="6"/>
  <c r="Y512" i="6" s="1"/>
  <c r="P512" i="6"/>
  <c r="AB457" i="6"/>
  <c r="Z457" i="6"/>
  <c r="AM452" i="6"/>
  <c r="Z442" i="6"/>
  <c r="AB442" i="6"/>
  <c r="AT339" i="6"/>
  <c r="AS339" i="6"/>
  <c r="AO339" i="6"/>
  <c r="AP339" i="6" s="1"/>
  <c r="AQ339" i="6"/>
  <c r="Z217" i="6"/>
  <c r="AB217" i="6"/>
  <c r="AM33" i="6"/>
  <c r="AI390" i="6"/>
  <c r="AJ390" i="6"/>
  <c r="AA390" i="6"/>
  <c r="X390" i="6"/>
  <c r="Z138" i="6"/>
  <c r="AB138" i="6"/>
  <c r="AT117" i="6"/>
  <c r="AS117" i="6"/>
  <c r="AQ117" i="6"/>
  <c r="AO117" i="6"/>
  <c r="AP117" i="6" s="1"/>
  <c r="AT62" i="6"/>
  <c r="AS62" i="6"/>
  <c r="AO62" i="6"/>
  <c r="AP62" i="6" s="1"/>
  <c r="AQ62" i="6"/>
  <c r="Z121" i="6"/>
  <c r="AB121" i="6"/>
  <c r="Z86" i="6"/>
  <c r="AB86" i="6"/>
  <c r="Z306" i="6"/>
  <c r="AB306" i="6"/>
  <c r="AS495" i="6"/>
  <c r="AT495" i="6"/>
  <c r="AQ495" i="6"/>
  <c r="AO495" i="6"/>
  <c r="AP495" i="6" s="1"/>
  <c r="AQ414" i="6"/>
  <c r="AT414" i="6"/>
  <c r="AS414" i="6"/>
  <c r="AO414" i="6"/>
  <c r="AP414" i="6" s="1"/>
  <c r="AS322" i="6"/>
  <c r="AO322" i="6"/>
  <c r="AM37" i="6"/>
  <c r="AT428" i="6"/>
  <c r="AS428" i="6"/>
  <c r="AO428" i="6"/>
  <c r="AP428" i="6" s="1"/>
  <c r="AQ428" i="6"/>
  <c r="AT209" i="6"/>
  <c r="AS209" i="6"/>
  <c r="AQ94" i="6"/>
  <c r="AT94" i="6"/>
  <c r="AS94" i="6"/>
  <c r="AO94" i="6"/>
  <c r="AP94" i="6" s="1"/>
  <c r="AI320" i="6"/>
  <c r="AJ320" i="6"/>
  <c r="S320" i="6"/>
  <c r="Y320" i="6" s="1"/>
  <c r="P320" i="6"/>
  <c r="Q320" i="6"/>
  <c r="I122" i="10"/>
  <c r="AF208" i="6"/>
  <c r="AE208" i="6"/>
  <c r="Z196" i="6"/>
  <c r="AB196" i="6"/>
  <c r="AM25" i="6"/>
  <c r="AA99" i="6"/>
  <c r="X99" i="6"/>
  <c r="Z139" i="6"/>
  <c r="AB139" i="6"/>
  <c r="AF44" i="6"/>
  <c r="AE44" i="6"/>
  <c r="AT238" i="6"/>
  <c r="AS238" i="6"/>
  <c r="Z187" i="6"/>
  <c r="AB187" i="6"/>
  <c r="AF119" i="6"/>
  <c r="AE119" i="6"/>
  <c r="Z106" i="6"/>
  <c r="AB106" i="6"/>
  <c r="I5" i="10"/>
  <c r="Q7" i="6"/>
  <c r="S7" i="6"/>
  <c r="Y7" i="6" s="1"/>
  <c r="P7" i="6"/>
  <c r="L5" i="10" s="1"/>
  <c r="AT172" i="6"/>
  <c r="AS172" i="6"/>
  <c r="AM96" i="6"/>
  <c r="AS80" i="6"/>
  <c r="AO80" i="6"/>
  <c r="AM9" i="6"/>
  <c r="AM170" i="6"/>
  <c r="AM114" i="6"/>
  <c r="AO111" i="6"/>
  <c r="Z62" i="6"/>
  <c r="AB62" i="6"/>
  <c r="Z42" i="6"/>
  <c r="AB42" i="6"/>
  <c r="AM173" i="6"/>
  <c r="AS43" i="6"/>
  <c r="AO43" i="6"/>
  <c r="AP43" i="6" s="1"/>
  <c r="AQ43" i="6"/>
  <c r="AT43" i="6"/>
  <c r="Z415" i="6"/>
  <c r="AB415" i="6"/>
  <c r="S499" i="6"/>
  <c r="Y499" i="6" s="1"/>
  <c r="Q499" i="6"/>
  <c r="P499" i="6"/>
  <c r="AQ526" i="6"/>
  <c r="AT526" i="6"/>
  <c r="AS526" i="6"/>
  <c r="Z518" i="6"/>
  <c r="AB518" i="6"/>
  <c r="AM431" i="6"/>
  <c r="S475" i="6"/>
  <c r="Y475" i="6" s="1"/>
  <c r="P475" i="6"/>
  <c r="AM475" i="6" s="1"/>
  <c r="Q475" i="6"/>
  <c r="AJ318" i="6"/>
  <c r="AI318" i="6"/>
  <c r="AA7" i="6"/>
  <c r="X7" i="6"/>
  <c r="Z500" i="6"/>
  <c r="AB500" i="6"/>
  <c r="AA417" i="6"/>
  <c r="X417" i="6"/>
  <c r="AF423" i="6"/>
  <c r="AE423" i="6"/>
  <c r="Z425" i="6"/>
  <c r="AB425" i="6"/>
  <c r="AM403" i="6"/>
  <c r="AI356" i="6"/>
  <c r="AJ356" i="6"/>
  <c r="S356" i="6"/>
  <c r="Y356" i="6" s="1"/>
  <c r="P356" i="6"/>
  <c r="Q356" i="6"/>
  <c r="I221" i="10"/>
  <c r="AM443" i="6"/>
  <c r="AS443" i="6"/>
  <c r="AT443" i="6"/>
  <c r="AO443" i="6"/>
  <c r="AP443" i="6" s="1"/>
  <c r="AQ443" i="6"/>
  <c r="AS376" i="6"/>
  <c r="AT376" i="6"/>
  <c r="AO376" i="6"/>
  <c r="AP376" i="6" s="1"/>
  <c r="AQ376" i="6"/>
  <c r="AM531" i="6"/>
  <c r="Z535" i="6"/>
  <c r="AB535" i="6"/>
  <c r="AM395" i="6"/>
  <c r="AT355" i="6"/>
  <c r="AS355" i="6"/>
  <c r="AO355" i="6"/>
  <c r="AP355" i="6" s="1"/>
  <c r="AQ355" i="6"/>
  <c r="AM257" i="6"/>
  <c r="AS368" i="6"/>
  <c r="AT368" i="6"/>
  <c r="AO368" i="6"/>
  <c r="AP368" i="6" s="1"/>
  <c r="AQ368" i="6"/>
  <c r="AM229" i="6"/>
  <c r="AM168" i="6"/>
  <c r="AT156" i="6"/>
  <c r="AO156" i="6"/>
  <c r="Z120" i="6"/>
  <c r="AB120" i="6"/>
  <c r="AE342" i="6"/>
  <c r="AF342" i="6"/>
  <c r="AF259" i="6"/>
  <c r="AE259" i="6"/>
  <c r="AF236" i="6"/>
  <c r="AE236" i="6"/>
  <c r="S204" i="6"/>
  <c r="Y204" i="6" s="1"/>
  <c r="P204" i="6"/>
  <c r="Q204" i="6"/>
  <c r="I71" i="10"/>
  <c r="Z17" i="6"/>
  <c r="AB17" i="6"/>
  <c r="AS17" i="6" s="1"/>
  <c r="Z373" i="6"/>
  <c r="AB373" i="6"/>
  <c r="Z226" i="6"/>
  <c r="AB226" i="6"/>
  <c r="AT226" i="6" s="1"/>
  <c r="AQ114" i="6"/>
  <c r="AT114" i="6"/>
  <c r="AS114" i="6"/>
  <c r="AO114" i="6"/>
  <c r="AP114" i="6" s="1"/>
  <c r="AA23" i="6"/>
  <c r="X23" i="6"/>
  <c r="Z149" i="6"/>
  <c r="AB149" i="6"/>
  <c r="AF16" i="6"/>
  <c r="AE16" i="6"/>
  <c r="AM202" i="6"/>
  <c r="AQ162" i="6"/>
  <c r="AT162" i="6"/>
  <c r="AS162" i="6"/>
  <c r="AO162" i="6"/>
  <c r="AP162" i="6" s="1"/>
  <c r="AJ103" i="6"/>
  <c r="AI103" i="6"/>
  <c r="AT18" i="6"/>
  <c r="AS18" i="6"/>
  <c r="AO18" i="6"/>
  <c r="AP18" i="6" s="1"/>
  <c r="AQ18" i="6"/>
  <c r="Z307" i="6"/>
  <c r="AB307" i="6"/>
  <c r="AF302" i="6"/>
  <c r="AE302" i="6"/>
  <c r="AM515" i="6"/>
  <c r="Z504" i="6"/>
  <c r="AB504" i="6"/>
  <c r="AQ504" i="6" s="1"/>
  <c r="Z483" i="6"/>
  <c r="AB483" i="6"/>
  <c r="AQ383" i="6"/>
  <c r="AT383" i="6"/>
  <c r="AS383" i="6"/>
  <c r="AO383" i="6"/>
  <c r="AP383" i="6" s="1"/>
  <c r="Q371" i="6"/>
  <c r="S371" i="6"/>
  <c r="Y371" i="6" s="1"/>
  <c r="I244" i="10"/>
  <c r="P371" i="6"/>
  <c r="L244" i="10" s="1"/>
  <c r="AM351" i="6"/>
  <c r="AO316" i="6"/>
  <c r="AQ316" i="6"/>
  <c r="AM276" i="6"/>
  <c r="AS326" i="6"/>
  <c r="AT326" i="6"/>
  <c r="AA283" i="6"/>
  <c r="X283" i="6"/>
  <c r="S248" i="6"/>
  <c r="Y248" i="6" s="1"/>
  <c r="P248" i="6"/>
  <c r="AM248" i="6" s="1"/>
  <c r="Q248" i="6"/>
  <c r="I394" i="10"/>
  <c r="AF263" i="6"/>
  <c r="AE263" i="6"/>
  <c r="Z240" i="6"/>
  <c r="AB240" i="6"/>
  <c r="Z116" i="6"/>
  <c r="AB116" i="6"/>
  <c r="AF338" i="6"/>
  <c r="AE338" i="6"/>
  <c r="AI338" i="6"/>
  <c r="AJ338" i="6"/>
  <c r="AQ219" i="6"/>
  <c r="AT219" i="6"/>
  <c r="AO219" i="6"/>
  <c r="AP219" i="6" s="1"/>
  <c r="AS219" i="6"/>
  <c r="AM21" i="6"/>
  <c r="AT513" i="6"/>
  <c r="AS513" i="6"/>
  <c r="AQ513" i="6"/>
  <c r="AO513" i="6"/>
  <c r="AP513" i="6" s="1"/>
  <c r="AE405" i="6"/>
  <c r="AF405" i="6"/>
  <c r="S405" i="6"/>
  <c r="Y405" i="6" s="1"/>
  <c r="Q405" i="6"/>
  <c r="I406" i="10"/>
  <c r="P405" i="6"/>
  <c r="AJ56" i="6"/>
  <c r="AI56" i="6"/>
  <c r="AT78" i="6"/>
  <c r="AS78" i="6"/>
  <c r="AO78" i="6"/>
  <c r="AP78" i="6" s="1"/>
  <c r="AQ78" i="6"/>
  <c r="S334" i="6"/>
  <c r="Y334" i="6" s="1"/>
  <c r="Q334" i="6"/>
  <c r="P334" i="6"/>
  <c r="L404" i="10" s="1"/>
  <c r="I404" i="10"/>
  <c r="AT249" i="6"/>
  <c r="AS249" i="6"/>
  <c r="AQ249" i="6"/>
  <c r="AO249" i="6"/>
  <c r="AP249" i="6" s="1"/>
  <c r="AS337" i="6"/>
  <c r="AT337" i="6"/>
  <c r="AQ337" i="6"/>
  <c r="AM128" i="6"/>
  <c r="AO112" i="6"/>
  <c r="AM216" i="6"/>
  <c r="AS216" i="6"/>
  <c r="AQ216" i="6"/>
  <c r="AT216" i="6"/>
  <c r="AO216" i="6"/>
  <c r="AP216" i="6" s="1"/>
  <c r="AQ223" i="6"/>
  <c r="AT223" i="6"/>
  <c r="AO223" i="6"/>
  <c r="AP223" i="6" s="1"/>
  <c r="AS223" i="6"/>
  <c r="AM255" i="6"/>
  <c r="AF203" i="6"/>
  <c r="AE203" i="6"/>
  <c r="AJ203" i="6"/>
  <c r="AI203" i="6"/>
  <c r="AF28" i="6"/>
  <c r="AE28" i="6"/>
  <c r="AA184" i="6"/>
  <c r="X184" i="6"/>
  <c r="Z179" i="6"/>
  <c r="AB179" i="6"/>
  <c r="AF32" i="6"/>
  <c r="AE32" i="6"/>
  <c r="AM130" i="6"/>
  <c r="AT261" i="6"/>
  <c r="AO261" i="6"/>
  <c r="Z124" i="6"/>
  <c r="AB124" i="6"/>
  <c r="Z125" i="6"/>
  <c r="AB125" i="6"/>
  <c r="Z169" i="6"/>
  <c r="AB169" i="6"/>
  <c r="AQ169" i="6" s="1"/>
  <c r="Z30" i="6"/>
  <c r="AB30" i="6"/>
  <c r="AM122" i="6"/>
  <c r="AM45" i="6"/>
  <c r="AT29" i="6"/>
  <c r="AS29" i="6"/>
  <c r="AQ29" i="6"/>
  <c r="AO29" i="6"/>
  <c r="AP29" i="6" s="1"/>
  <c r="Z536" i="6"/>
  <c r="AB536" i="6"/>
  <c r="AQ536" i="6" s="1"/>
  <c r="AJ523" i="6"/>
  <c r="AI523" i="6"/>
  <c r="Z509" i="6"/>
  <c r="AB509" i="6"/>
  <c r="X471" i="6"/>
  <c r="AA471" i="6"/>
  <c r="AS439" i="6"/>
  <c r="AT439" i="6"/>
  <c r="AO439" i="6"/>
  <c r="AP439" i="6" s="1"/>
  <c r="AQ439" i="6"/>
  <c r="AM406" i="6"/>
  <c r="AS432" i="6"/>
  <c r="AQ432" i="6"/>
  <c r="AT432" i="6"/>
  <c r="S119" i="6"/>
  <c r="Y119" i="6" s="1"/>
  <c r="Q119" i="6"/>
  <c r="P119" i="6"/>
  <c r="AM119" i="6" s="1"/>
  <c r="I49" i="10"/>
  <c r="AM418" i="6"/>
  <c r="AE348" i="6"/>
  <c r="AF348" i="6"/>
  <c r="AM335" i="6"/>
  <c r="AT505" i="6"/>
  <c r="AS505" i="6"/>
  <c r="AO505" i="6"/>
  <c r="AP505" i="6" s="1"/>
  <c r="AQ505" i="6"/>
  <c r="AT461" i="6"/>
  <c r="AO461" i="6"/>
  <c r="AP461" i="6" s="1"/>
  <c r="AS461" i="6"/>
  <c r="AQ461" i="6"/>
  <c r="S437" i="6"/>
  <c r="Y437" i="6" s="1"/>
  <c r="Q437" i="6"/>
  <c r="P437" i="6"/>
  <c r="AI429" i="6"/>
  <c r="AM429" i="6" s="1"/>
  <c r="AJ429" i="6"/>
  <c r="AJ374" i="6"/>
  <c r="AI374" i="6"/>
  <c r="AM534" i="6"/>
  <c r="Z487" i="6"/>
  <c r="AB487" i="6"/>
  <c r="AS487" i="6" s="1"/>
  <c r="Z484" i="6"/>
  <c r="AB484" i="6"/>
  <c r="S455" i="6"/>
  <c r="Y455" i="6" s="1"/>
  <c r="P455" i="6"/>
  <c r="Q455" i="6"/>
  <c r="AQ442" i="6"/>
  <c r="AT442" i="6"/>
  <c r="AS442" i="6"/>
  <c r="AO442" i="6"/>
  <c r="AP442" i="6" s="1"/>
  <c r="AE398" i="6"/>
  <c r="AF398" i="6"/>
  <c r="AM339" i="6"/>
  <c r="AE455" i="6"/>
  <c r="AF455" i="6"/>
  <c r="Z254" i="6"/>
  <c r="AB254" i="6"/>
  <c r="AM364" i="6"/>
  <c r="AI188" i="6"/>
  <c r="AJ188" i="6"/>
  <c r="X188" i="6"/>
  <c r="AA188" i="6"/>
  <c r="AJ268" i="6"/>
  <c r="AI268" i="6"/>
  <c r="Z156" i="6"/>
  <c r="AB156" i="6"/>
  <c r="AS156" i="6" s="1"/>
  <c r="AM92" i="6"/>
  <c r="Z305" i="6"/>
  <c r="AB305" i="6"/>
  <c r="AM243" i="6"/>
  <c r="AF215" i="6"/>
  <c r="AE215" i="6"/>
  <c r="AI215" i="6"/>
  <c r="AJ215" i="6"/>
  <c r="Z105" i="6"/>
  <c r="AB105" i="6"/>
  <c r="AS105" i="6" s="1"/>
  <c r="AM89" i="6"/>
  <c r="AM118" i="6"/>
  <c r="AJ171" i="6"/>
  <c r="AI171" i="6"/>
  <c r="S87" i="6"/>
  <c r="Y87" i="6" s="1"/>
  <c r="P87" i="6"/>
  <c r="AM87" i="6" s="1"/>
  <c r="Q87" i="6"/>
  <c r="AT42" i="6"/>
  <c r="AS42" i="6"/>
  <c r="AO42" i="6"/>
  <c r="AP42" i="6" s="1"/>
  <c r="AQ42" i="6"/>
  <c r="AJ107" i="6"/>
  <c r="AI107" i="6"/>
  <c r="AA68" i="6"/>
  <c r="X68" i="6"/>
  <c r="AM38" i="6"/>
  <c r="AS532" i="6"/>
  <c r="AQ532" i="6"/>
  <c r="AT532" i="6"/>
  <c r="AO532" i="6"/>
  <c r="AP532" i="6" s="1"/>
  <c r="Z496" i="6"/>
  <c r="AB496" i="6"/>
  <c r="Q508" i="6"/>
  <c r="S508" i="6"/>
  <c r="Y508" i="6" s="1"/>
  <c r="P508" i="6"/>
  <c r="AM446" i="6"/>
  <c r="AQ422" i="6"/>
  <c r="AT422" i="6"/>
  <c r="AS422" i="6"/>
  <c r="AO422" i="6"/>
  <c r="AP422" i="6" s="1"/>
  <c r="Z331" i="6"/>
  <c r="AB331" i="6"/>
  <c r="AT331" i="6" s="1"/>
  <c r="Z316" i="6"/>
  <c r="AB316" i="6"/>
  <c r="AS316" i="6" s="1"/>
  <c r="AE378" i="6"/>
  <c r="AF378" i="6"/>
  <c r="Z362" i="6"/>
  <c r="AB362" i="6"/>
  <c r="AS362" i="6" s="1"/>
  <c r="AE283" i="6"/>
  <c r="AF283" i="6"/>
  <c r="Z267" i="6"/>
  <c r="AB267" i="6"/>
  <c r="AM219" i="6"/>
  <c r="AM274" i="6"/>
  <c r="Z197" i="6"/>
  <c r="AB197" i="6"/>
  <c r="AM222" i="6"/>
  <c r="AT113" i="6"/>
  <c r="AO113" i="6"/>
  <c r="AA55" i="6"/>
  <c r="X55" i="6"/>
  <c r="AJ315" i="6"/>
  <c r="AI315" i="6"/>
  <c r="X296" i="6"/>
  <c r="AA296" i="6"/>
  <c r="Z176" i="6"/>
  <c r="AB176" i="6"/>
  <c r="Z251" i="6"/>
  <c r="AB251" i="6"/>
  <c r="AM65" i="6"/>
  <c r="AM223" i="6"/>
  <c r="AT222" i="6"/>
  <c r="AO222" i="6"/>
  <c r="AP222" i="6" s="1"/>
  <c r="AS222" i="6"/>
  <c r="AQ222" i="6"/>
  <c r="AM177" i="6"/>
  <c r="AT54" i="6"/>
  <c r="AS54" i="6"/>
  <c r="AO54" i="6"/>
  <c r="AP54" i="6" s="1"/>
  <c r="AQ54" i="6"/>
  <c r="AT14" i="6"/>
  <c r="AS14" i="6"/>
  <c r="AO14" i="6"/>
  <c r="AP14" i="6" s="1"/>
  <c r="AQ14" i="6"/>
  <c r="AS424" i="6"/>
  <c r="AQ424" i="6"/>
  <c r="AT424" i="6"/>
  <c r="AP424" i="6"/>
  <c r="Z261" i="6"/>
  <c r="AB261" i="6"/>
  <c r="AS261" i="6" s="1"/>
  <c r="AM241" i="6"/>
  <c r="AM293" i="6"/>
  <c r="AA268" i="6"/>
  <c r="X268" i="6"/>
  <c r="AT140" i="6"/>
  <c r="AO140" i="6"/>
  <c r="Z104" i="6"/>
  <c r="AB104" i="6"/>
  <c r="AQ104" i="6" s="1"/>
  <c r="Z80" i="6"/>
  <c r="AB80" i="6"/>
  <c r="AT80" i="6" s="1"/>
  <c r="AT69" i="6"/>
  <c r="AO69" i="6"/>
  <c r="S16" i="6"/>
  <c r="Y16" i="6" s="1"/>
  <c r="P16" i="6"/>
  <c r="Q16" i="6"/>
  <c r="I185" i="10"/>
  <c r="AP537" i="6"/>
  <c r="AF519" i="6"/>
  <c r="AE519" i="6"/>
  <c r="AA115" i="6"/>
  <c r="X115" i="6"/>
  <c r="AM115" i="6" s="1"/>
  <c r="AS500" i="6"/>
  <c r="AO500" i="6"/>
  <c r="AP500" i="6" s="1"/>
  <c r="AT500" i="6"/>
  <c r="AQ500" i="6"/>
  <c r="AT465" i="6"/>
  <c r="AS465" i="6"/>
  <c r="AQ465" i="6"/>
  <c r="AO465" i="6"/>
  <c r="AP465" i="6" s="1"/>
  <c r="S413" i="6"/>
  <c r="Y413" i="6" s="1"/>
  <c r="Q413" i="6"/>
  <c r="P413" i="6"/>
  <c r="AM413" i="6" s="1"/>
  <c r="I131" i="10"/>
  <c r="S159" i="6"/>
  <c r="Y159" i="6" s="1"/>
  <c r="P159" i="6"/>
  <c r="AM159" i="6" s="1"/>
  <c r="Q159" i="6"/>
  <c r="I313" i="10"/>
  <c r="AO434" i="6"/>
  <c r="AP434" i="6" s="1"/>
  <c r="AS524" i="6"/>
  <c r="AT524" i="6"/>
  <c r="AT525" i="6"/>
  <c r="AS525" i="6"/>
  <c r="AO525" i="6"/>
  <c r="AP525" i="6" s="1"/>
  <c r="AQ525" i="6"/>
  <c r="AM352" i="6"/>
  <c r="AP401" i="6"/>
  <c r="AJ44" i="6"/>
  <c r="AI44" i="6"/>
  <c r="AM221" i="6"/>
  <c r="AT120" i="6"/>
  <c r="AS120" i="6"/>
  <c r="AO120" i="6"/>
  <c r="AP120" i="6" s="1"/>
  <c r="AQ120" i="6"/>
  <c r="AI259" i="6"/>
  <c r="AM259" i="6" s="1"/>
  <c r="AJ259" i="6"/>
  <c r="Z57" i="6"/>
  <c r="AB57" i="6"/>
  <c r="AQ57" i="6" s="1"/>
  <c r="AM485" i="6"/>
  <c r="S378" i="6"/>
  <c r="Y378" i="6" s="1"/>
  <c r="Q378" i="6"/>
  <c r="P378" i="6"/>
  <c r="AM378" i="6" s="1"/>
  <c r="I320" i="10"/>
  <c r="AS346" i="6"/>
  <c r="AO346" i="6"/>
  <c r="AP346" i="6" s="1"/>
  <c r="AT346" i="6"/>
  <c r="AQ346" i="6"/>
  <c r="X310" i="6"/>
  <c r="AA310" i="6"/>
  <c r="AS165" i="6"/>
  <c r="AO165" i="6"/>
  <c r="AA131" i="6"/>
  <c r="X131" i="6"/>
  <c r="AM81" i="6"/>
  <c r="AA56" i="6"/>
  <c r="X56" i="6"/>
  <c r="AM56" i="6" s="1"/>
  <c r="AI179" i="6"/>
  <c r="AM179" i="6" s="1"/>
  <c r="AJ179" i="6"/>
  <c r="X143" i="6"/>
  <c r="AA143" i="6"/>
  <c r="Z34" i="6"/>
  <c r="AB34" i="6"/>
  <c r="AQ34" i="6" s="1"/>
  <c r="AQ187" i="6"/>
  <c r="AT187" i="6"/>
  <c r="AS187" i="6"/>
  <c r="AO187" i="6"/>
  <c r="AP187" i="6" s="1"/>
  <c r="S68" i="6"/>
  <c r="Y68" i="6" s="1"/>
  <c r="Q68" i="6"/>
  <c r="P68" i="6"/>
  <c r="AM68" i="6" s="1"/>
  <c r="I401" i="10"/>
  <c r="AT307" i="6"/>
  <c r="AS307" i="6"/>
  <c r="S503" i="6"/>
  <c r="Y503" i="6" s="1"/>
  <c r="Q503" i="6"/>
  <c r="P503" i="6"/>
  <c r="AM495" i="6"/>
  <c r="AJ405" i="6"/>
  <c r="AI405" i="6"/>
  <c r="Z464" i="6"/>
  <c r="AB464" i="6"/>
  <c r="Z354" i="6"/>
  <c r="AB354" i="6"/>
  <c r="AT354" i="6" s="1"/>
  <c r="Z322" i="6"/>
  <c r="AB322" i="6"/>
  <c r="AQ322" i="6" s="1"/>
  <c r="AJ252" i="6"/>
  <c r="AI252" i="6"/>
  <c r="AT160" i="6"/>
  <c r="AS160" i="6"/>
  <c r="AO160" i="6"/>
  <c r="AP160" i="6" s="1"/>
  <c r="AQ160" i="6"/>
  <c r="AT116" i="6"/>
  <c r="AS116" i="6"/>
  <c r="AO116" i="6"/>
  <c r="AP116" i="6" s="1"/>
  <c r="AQ116" i="6"/>
  <c r="Z412" i="6"/>
  <c r="AB412" i="6"/>
  <c r="AT412" i="6" s="1"/>
  <c r="AS344" i="6"/>
  <c r="AT344" i="6"/>
  <c r="AO105" i="6"/>
  <c r="AP105" i="6" s="1"/>
  <c r="AI67" i="6"/>
  <c r="AM67" i="6" s="1"/>
  <c r="AJ67" i="6"/>
  <c r="S28" i="6"/>
  <c r="Y28" i="6" s="1"/>
  <c r="P28" i="6"/>
  <c r="Q28" i="6"/>
  <c r="Z218" i="6"/>
  <c r="AB218" i="6"/>
  <c r="AT218" i="6" s="1"/>
  <c r="AT149" i="6"/>
  <c r="AS149" i="6"/>
  <c r="AO149" i="6"/>
  <c r="AP149" i="6" s="1"/>
  <c r="AQ149" i="6"/>
  <c r="AM174" i="6"/>
  <c r="S8" i="6"/>
  <c r="Y8" i="6" s="1"/>
  <c r="P8" i="6"/>
  <c r="AM8" i="6" s="1"/>
  <c r="Q8" i="6"/>
  <c r="I6" i="10"/>
  <c r="X192" i="6"/>
  <c r="AA192" i="6"/>
  <c r="AT121" i="6"/>
  <c r="AS121" i="6"/>
  <c r="AQ121" i="6"/>
  <c r="AO121" i="6"/>
  <c r="AP121" i="6" s="1"/>
  <c r="AA47" i="6"/>
  <c r="X47" i="6"/>
  <c r="S370" i="6"/>
  <c r="Y370" i="6" s="1"/>
  <c r="Q370" i="6"/>
  <c r="P370" i="6"/>
  <c r="I269" i="10"/>
  <c r="AS287" i="6"/>
  <c r="Z295" i="6"/>
  <c r="AB295" i="6"/>
  <c r="Z224" i="6"/>
  <c r="AB224" i="6"/>
  <c r="AS224" i="6" s="1"/>
  <c r="AQ299" i="6"/>
  <c r="AT299" i="6"/>
  <c r="AS299" i="6"/>
  <c r="AO299" i="6"/>
  <c r="AP299" i="6" s="1"/>
  <c r="AT128" i="6"/>
  <c r="AS128" i="6"/>
  <c r="AO128" i="6"/>
  <c r="AP128" i="6" s="1"/>
  <c r="AQ128" i="6"/>
  <c r="Z112" i="6"/>
  <c r="AB112" i="6"/>
  <c r="AQ112" i="6" s="1"/>
  <c r="AA228" i="6"/>
  <c r="X228" i="6"/>
  <c r="Z329" i="6"/>
  <c r="AB329" i="6"/>
  <c r="AJ123" i="6"/>
  <c r="AI123" i="6"/>
  <c r="AJ71" i="6"/>
  <c r="AI71" i="6"/>
  <c r="S91" i="6"/>
  <c r="Y91" i="6" s="1"/>
  <c r="P91" i="6"/>
  <c r="I54" i="10"/>
  <c r="Q91" i="6"/>
  <c r="AM102" i="6"/>
  <c r="Z77" i="6"/>
  <c r="AB77" i="6"/>
  <c r="AM10" i="6"/>
  <c r="AJ304" i="6"/>
  <c r="AI304" i="6"/>
  <c r="S304" i="6"/>
  <c r="Y304" i="6" s="1"/>
  <c r="P304" i="6"/>
  <c r="AM304" i="6" s="1"/>
  <c r="Q304" i="6"/>
  <c r="I238" i="10"/>
  <c r="AP464" i="6"/>
  <c r="AM211" i="6"/>
  <c r="Z285" i="6"/>
  <c r="AB285" i="6"/>
  <c r="Y252" i="6"/>
  <c r="AM140" i="6"/>
  <c r="AM100" i="6"/>
  <c r="AQ360" i="6"/>
  <c r="S207" i="6"/>
  <c r="Y207" i="6" s="1"/>
  <c r="Z207" i="6" s="1"/>
  <c r="P207" i="6"/>
  <c r="AM207" i="6" s="1"/>
  <c r="Z69" i="6"/>
  <c r="AB69" i="6"/>
  <c r="AS69" i="6" s="1"/>
  <c r="AM29" i="6"/>
  <c r="Z26" i="6"/>
  <c r="AB26" i="6"/>
  <c r="AT26" i="6" s="1"/>
  <c r="AM342" i="6"/>
  <c r="AS147" i="6"/>
  <c r="AT147" i="6"/>
  <c r="AQ147" i="6"/>
  <c r="AO147" i="6"/>
  <c r="AP147" i="6" s="1"/>
  <c r="AO79" i="6"/>
  <c r="AT272" i="6"/>
  <c r="AS272" i="6"/>
  <c r="AQ272" i="6"/>
  <c r="AO272" i="6"/>
  <c r="AP272" i="6" s="1"/>
  <c r="Z135" i="6"/>
  <c r="AB135" i="6"/>
  <c r="Y283" i="6"/>
  <c r="AM143" i="6"/>
  <c r="AM123" i="6"/>
  <c r="Y31" i="6"/>
  <c r="Z67" i="6"/>
  <c r="AB67" i="6"/>
  <c r="AM20" i="6"/>
  <c r="AF511" i="6"/>
  <c r="AE511" i="6"/>
  <c r="AS502" i="6"/>
  <c r="AQ502" i="6"/>
  <c r="AT502" i="6"/>
  <c r="AQ426" i="6"/>
  <c r="AT426" i="6"/>
  <c r="AS426" i="6"/>
  <c r="AO426" i="6"/>
  <c r="AP426" i="6" s="1"/>
  <c r="AQ486" i="6"/>
  <c r="AT486" i="6"/>
  <c r="AS486" i="6"/>
  <c r="AO486" i="6"/>
  <c r="AP486" i="6" s="1"/>
  <c r="AQ406" i="6"/>
  <c r="AT406" i="6"/>
  <c r="AS406" i="6"/>
  <c r="AO406" i="6"/>
  <c r="AP406" i="6" s="1"/>
  <c r="AS336" i="6"/>
  <c r="AT336" i="6"/>
  <c r="AO336" i="6"/>
  <c r="AP336" i="6" s="1"/>
  <c r="AQ336" i="6"/>
  <c r="Z182" i="6"/>
  <c r="AB182" i="6"/>
  <c r="AA421" i="6"/>
  <c r="X421" i="6"/>
  <c r="AJ396" i="6"/>
  <c r="AI396" i="6"/>
  <c r="S396" i="6"/>
  <c r="Y396" i="6" s="1"/>
  <c r="I255" i="10"/>
  <c r="P396" i="6"/>
  <c r="L255" i="10" s="1"/>
  <c r="Q396" i="6"/>
  <c r="X372" i="6"/>
  <c r="AA372" i="6"/>
  <c r="Z528" i="6"/>
  <c r="AB528" i="6"/>
  <c r="AJ469" i="6"/>
  <c r="AI469" i="6"/>
  <c r="S469" i="6"/>
  <c r="Y469" i="6" s="1"/>
  <c r="P469" i="6"/>
  <c r="AM469" i="6" s="1"/>
  <c r="Q469" i="6"/>
  <c r="AE512" i="6"/>
  <c r="AF512" i="6"/>
  <c r="AA512" i="6"/>
  <c r="X512" i="6"/>
  <c r="Z476" i="6"/>
  <c r="AB476" i="6"/>
  <c r="AT452" i="6"/>
  <c r="AS452" i="6"/>
  <c r="Z452" i="6"/>
  <c r="AB452" i="6"/>
  <c r="AF445" i="6"/>
  <c r="AE445" i="6"/>
  <c r="AJ286" i="6"/>
  <c r="AI286" i="6"/>
  <c r="Z436" i="6"/>
  <c r="AB436" i="6"/>
  <c r="S390" i="6"/>
  <c r="Y390" i="6" s="1"/>
  <c r="Q390" i="6"/>
  <c r="P390" i="6"/>
  <c r="AM390" i="6" s="1"/>
  <c r="I374" i="10"/>
  <c r="AE390" i="6"/>
  <c r="AF390" i="6"/>
  <c r="Z377" i="6"/>
  <c r="AB377" i="6"/>
  <c r="AA16" i="6"/>
  <c r="X16" i="6"/>
  <c r="AS496" i="6"/>
  <c r="AO496" i="6"/>
  <c r="AP496" i="6" s="1"/>
  <c r="AT496" i="6"/>
  <c r="AQ496" i="6"/>
  <c r="Z284" i="6"/>
  <c r="AB284" i="6"/>
  <c r="AQ284" i="6" s="1"/>
  <c r="AE358" i="6"/>
  <c r="AF358" i="6"/>
  <c r="AT148" i="6"/>
  <c r="AS148" i="6"/>
  <c r="AO148" i="6"/>
  <c r="AP148" i="6" s="1"/>
  <c r="AQ148" i="6"/>
  <c r="AQ118" i="6"/>
  <c r="AT118" i="6"/>
  <c r="AS118" i="6"/>
  <c r="AO118" i="6"/>
  <c r="AP118" i="6" s="1"/>
  <c r="AJ16" i="6"/>
  <c r="AI16" i="6"/>
  <c r="Z206" i="6"/>
  <c r="AB206" i="6"/>
  <c r="AS206" i="6" s="1"/>
  <c r="AQ375" i="6"/>
  <c r="AT375" i="6"/>
  <c r="AS375" i="6"/>
  <c r="AO375" i="6"/>
  <c r="AP375" i="6" s="1"/>
  <c r="Z343" i="6"/>
  <c r="AB343" i="6"/>
  <c r="AS357" i="6"/>
  <c r="AT357" i="6"/>
  <c r="AQ357" i="6"/>
  <c r="Z392" i="6"/>
  <c r="AB392" i="6"/>
  <c r="AS392" i="6" s="1"/>
  <c r="AF312" i="6"/>
  <c r="AE312" i="6"/>
  <c r="X320" i="6"/>
  <c r="AA320" i="6"/>
  <c r="Z25" i="6"/>
  <c r="AB25" i="6"/>
  <c r="P225" i="6"/>
  <c r="S225" i="6"/>
  <c r="Y225" i="6" s="1"/>
  <c r="Q225" i="6"/>
  <c r="AE225" i="6"/>
  <c r="AF225" i="6"/>
  <c r="Q71" i="6"/>
  <c r="S71" i="6"/>
  <c r="Y71" i="6" s="1"/>
  <c r="P71" i="6"/>
  <c r="AM71" i="6" s="1"/>
  <c r="I350" i="10"/>
  <c r="Z83" i="6"/>
  <c r="AB83" i="6"/>
  <c r="AQ83" i="6" s="1"/>
  <c r="Z158" i="6"/>
  <c r="AB158" i="6"/>
  <c r="Z82" i="6"/>
  <c r="AB82" i="6"/>
  <c r="AT52" i="6"/>
  <c r="AS52" i="6"/>
  <c r="AQ52" i="6"/>
  <c r="AO52" i="6"/>
  <c r="AP52" i="6" s="1"/>
  <c r="Q19" i="6"/>
  <c r="S19" i="6"/>
  <c r="Y19" i="6" s="1"/>
  <c r="P19" i="6"/>
  <c r="AM19" i="6" s="1"/>
  <c r="I29" i="10"/>
  <c r="AS330" i="6"/>
  <c r="AO330" i="6"/>
  <c r="AP330" i="6" s="1"/>
  <c r="AT330" i="6"/>
  <c r="AQ330" i="6"/>
  <c r="Z96" i="6"/>
  <c r="AB96" i="6"/>
  <c r="AA239" i="6"/>
  <c r="X239" i="6"/>
  <c r="Z9" i="6"/>
  <c r="AB9" i="6"/>
  <c r="Z444" i="6"/>
  <c r="AB444" i="6"/>
  <c r="S212" i="6"/>
  <c r="Y212" i="6" s="1"/>
  <c r="P212" i="6"/>
  <c r="AM212" i="6" s="1"/>
  <c r="I110" i="10"/>
  <c r="Q212" i="6"/>
  <c r="AM310" i="6"/>
  <c r="Z214" i="6"/>
  <c r="AB214" i="6"/>
  <c r="AO27" i="6"/>
  <c r="Z266" i="6"/>
  <c r="AB266" i="6"/>
  <c r="Z173" i="6"/>
  <c r="AB173" i="6"/>
  <c r="AS173" i="6" s="1"/>
  <c r="AM142" i="6"/>
  <c r="AP473" i="6"/>
  <c r="AE437" i="6"/>
  <c r="AF437" i="6"/>
  <c r="AM439" i="6"/>
  <c r="Z431" i="6"/>
  <c r="AB431" i="6"/>
  <c r="AS400" i="6"/>
  <c r="AT400" i="6"/>
  <c r="AO400" i="6"/>
  <c r="AP400" i="6" s="1"/>
  <c r="AQ400" i="6"/>
  <c r="S318" i="6"/>
  <c r="Y318" i="6" s="1"/>
  <c r="P318" i="6"/>
  <c r="AM318" i="6" s="1"/>
  <c r="Q318" i="6"/>
  <c r="I204" i="10"/>
  <c r="Z313" i="6"/>
  <c r="AB313" i="6"/>
  <c r="AM447" i="6"/>
  <c r="AI386" i="6"/>
  <c r="AJ386" i="6"/>
  <c r="Z388" i="6"/>
  <c r="AB388" i="6"/>
  <c r="AJ423" i="6"/>
  <c r="AI423" i="6"/>
  <c r="S423" i="6"/>
  <c r="Y423" i="6" s="1"/>
  <c r="P423" i="6"/>
  <c r="AM423" i="6" s="1"/>
  <c r="Q423" i="6"/>
  <c r="Z434" i="6"/>
  <c r="AB434" i="6"/>
  <c r="AS434" i="6" s="1"/>
  <c r="X356" i="6"/>
  <c r="AA356" i="6"/>
  <c r="AE328" i="6"/>
  <c r="AF328" i="6"/>
  <c r="AM376" i="6"/>
  <c r="AT361" i="6"/>
  <c r="AS361" i="6"/>
  <c r="X83" i="6"/>
  <c r="AM83" i="6" s="1"/>
  <c r="AA83" i="6"/>
  <c r="Z524" i="6"/>
  <c r="AB524" i="6"/>
  <c r="AA463" i="6"/>
  <c r="X463" i="6"/>
  <c r="AI441" i="6"/>
  <c r="AJ441" i="6"/>
  <c r="S398" i="6"/>
  <c r="Y398" i="6" s="1"/>
  <c r="Q398" i="6"/>
  <c r="P398" i="6"/>
  <c r="AM398" i="6" s="1"/>
  <c r="I179" i="10"/>
  <c r="Z257" i="6"/>
  <c r="AB257" i="6"/>
  <c r="S294" i="6"/>
  <c r="Y294" i="6" s="1"/>
  <c r="P294" i="6"/>
  <c r="AM294" i="6" s="1"/>
  <c r="Q294" i="6"/>
  <c r="I120" i="10"/>
  <c r="AF272" i="6"/>
  <c r="AE272" i="6"/>
  <c r="AF256" i="6"/>
  <c r="AE256" i="6"/>
  <c r="Z229" i="6"/>
  <c r="AB229" i="6"/>
  <c r="AM205" i="6"/>
  <c r="Z168" i="6"/>
  <c r="AB168" i="6"/>
  <c r="AS168" i="6" s="1"/>
  <c r="AT136" i="6"/>
  <c r="AS136" i="6"/>
  <c r="AO136" i="6"/>
  <c r="AP136" i="6" s="1"/>
  <c r="AQ136" i="6"/>
  <c r="AM301" i="6"/>
  <c r="AJ236" i="6"/>
  <c r="AI236" i="6"/>
  <c r="S236" i="6"/>
  <c r="Y236" i="6" s="1"/>
  <c r="P236" i="6"/>
  <c r="L236" i="10" s="1"/>
  <c r="Q236" i="6"/>
  <c r="I236" i="10"/>
  <c r="AJ204" i="6"/>
  <c r="AI204" i="6"/>
  <c r="AM373" i="6"/>
  <c r="Z451" i="6"/>
  <c r="AB451" i="6"/>
  <c r="AP254" i="6"/>
  <c r="AQ170" i="6"/>
  <c r="AT170" i="6"/>
  <c r="AS170" i="6"/>
  <c r="AO170" i="6"/>
  <c r="AP170" i="6" s="1"/>
  <c r="AT125" i="6"/>
  <c r="AS125" i="6"/>
  <c r="AO125" i="6"/>
  <c r="AP125" i="6" s="1"/>
  <c r="AQ125" i="6"/>
  <c r="S127" i="6"/>
  <c r="Y127" i="6" s="1"/>
  <c r="Z127" i="6" s="1"/>
  <c r="P127" i="6"/>
  <c r="AM127" i="6" s="1"/>
  <c r="Z113" i="6"/>
  <c r="AB113" i="6"/>
  <c r="AS113" i="6" s="1"/>
  <c r="Z202" i="6"/>
  <c r="AB202" i="6"/>
  <c r="AM78" i="6"/>
  <c r="AT182" i="6"/>
  <c r="AO182" i="6"/>
  <c r="AP182" i="6" s="1"/>
  <c r="AS182" i="6"/>
  <c r="AQ182" i="6"/>
  <c r="AM126" i="6"/>
  <c r="Z506" i="6"/>
  <c r="AB506" i="6"/>
  <c r="S520" i="6"/>
  <c r="Y520" i="6" s="1"/>
  <c r="Q520" i="6"/>
  <c r="P520" i="6"/>
  <c r="AM520" i="6" s="1"/>
  <c r="AM399" i="6"/>
  <c r="AA371" i="6"/>
  <c r="X371" i="6"/>
  <c r="AE371" i="6"/>
  <c r="AF371" i="6"/>
  <c r="Z276" i="6"/>
  <c r="AB276" i="6"/>
  <c r="AJ283" i="6"/>
  <c r="AI283" i="6"/>
  <c r="AM283" i="6" s="1"/>
  <c r="AT164" i="6"/>
  <c r="AS164" i="6"/>
  <c r="AO164" i="6"/>
  <c r="AP164" i="6" s="1"/>
  <c r="AQ164" i="6"/>
  <c r="AT132" i="6"/>
  <c r="AS132" i="6"/>
  <c r="AO132" i="6"/>
  <c r="AP132" i="6" s="1"/>
  <c r="AQ132" i="6"/>
  <c r="S338" i="6"/>
  <c r="Y338" i="6" s="1"/>
  <c r="Q338" i="6"/>
  <c r="P338" i="6"/>
  <c r="AM338" i="6" s="1"/>
  <c r="I242" i="10"/>
  <c r="AJ260" i="6"/>
  <c r="AI260" i="6"/>
  <c r="AT197" i="6"/>
  <c r="AS197" i="6"/>
  <c r="AO197" i="6"/>
  <c r="AP197" i="6" s="1"/>
  <c r="AQ197" i="6"/>
  <c r="AF48" i="6"/>
  <c r="AE48" i="6"/>
  <c r="AM238" i="6"/>
  <c r="S147" i="6"/>
  <c r="Y147" i="6" s="1"/>
  <c r="P147" i="6"/>
  <c r="AM147" i="6" s="1"/>
  <c r="Q147" i="6"/>
  <c r="I393" i="10"/>
  <c r="AA63" i="6"/>
  <c r="X63" i="6"/>
  <c r="AI334" i="6"/>
  <c r="AJ334" i="6"/>
  <c r="Z299" i="6"/>
  <c r="AB299" i="6"/>
  <c r="AM84" i="6"/>
  <c r="AT65" i="6"/>
  <c r="AS65" i="6"/>
  <c r="AO65" i="6"/>
  <c r="AP65" i="6" s="1"/>
  <c r="AQ65" i="6"/>
  <c r="AM5" i="6"/>
  <c r="Z255" i="6"/>
  <c r="AB255" i="6"/>
  <c r="AT185" i="6"/>
  <c r="AS185" i="6"/>
  <c r="AO185" i="6"/>
  <c r="AP185" i="6" s="1"/>
  <c r="AQ185" i="6"/>
  <c r="AI76" i="6"/>
  <c r="AM76" i="6" s="1"/>
  <c r="AJ76" i="6"/>
  <c r="AT70" i="6"/>
  <c r="AS70" i="6"/>
  <c r="AO70" i="6"/>
  <c r="AP70" i="6" s="1"/>
  <c r="AQ70" i="6"/>
  <c r="AF184" i="6"/>
  <c r="AE184" i="6"/>
  <c r="AJ167" i="6"/>
  <c r="AI167" i="6"/>
  <c r="AO115" i="6"/>
  <c r="AT241" i="6"/>
  <c r="AS241" i="6"/>
  <c r="AQ241" i="6"/>
  <c r="AO241" i="6"/>
  <c r="AP241" i="6" s="1"/>
  <c r="S309" i="6"/>
  <c r="Y309" i="6" s="1"/>
  <c r="P309" i="6"/>
  <c r="AM309" i="6" s="1"/>
  <c r="Q309" i="6"/>
  <c r="I239" i="10"/>
  <c r="AE309" i="6"/>
  <c r="AF309" i="6"/>
  <c r="AS11" i="6"/>
  <c r="AO11" i="6"/>
  <c r="AP11" i="6" s="1"/>
  <c r="AQ11" i="6"/>
  <c r="AT11" i="6"/>
  <c r="AM40" i="6"/>
  <c r="AT24" i="6"/>
  <c r="AS24" i="6"/>
  <c r="AQ24" i="6"/>
  <c r="AO24" i="6"/>
  <c r="AP24" i="6" s="1"/>
  <c r="Z462" i="6"/>
  <c r="AB462" i="6"/>
  <c r="AQ462" i="6" s="1"/>
  <c r="Z165" i="6"/>
  <c r="AB165" i="6"/>
  <c r="AT165" i="6" s="1"/>
  <c r="Z56" i="6"/>
  <c r="AB56" i="6"/>
  <c r="Z449" i="6"/>
  <c r="AB449" i="6"/>
  <c r="Z426" i="6"/>
  <c r="AB426" i="6"/>
  <c r="AI471" i="6"/>
  <c r="AJ471" i="6"/>
  <c r="AE409" i="6"/>
  <c r="AF409" i="6"/>
  <c r="Z324" i="6"/>
  <c r="AB324" i="6"/>
  <c r="AQ324" i="6" s="1"/>
  <c r="AS447" i="6"/>
  <c r="AT447" i="6"/>
  <c r="AO447" i="6"/>
  <c r="AP447" i="6" s="1"/>
  <c r="AQ447" i="6"/>
  <c r="AM359" i="6"/>
  <c r="AI348" i="6"/>
  <c r="AJ348" i="6"/>
  <c r="S348" i="6"/>
  <c r="Y348" i="6" s="1"/>
  <c r="P348" i="6"/>
  <c r="AM348" i="6" s="1"/>
  <c r="Q348" i="6"/>
  <c r="I243" i="10"/>
  <c r="Z335" i="6"/>
  <c r="AB335" i="6"/>
  <c r="AM308" i="6"/>
  <c r="X163" i="6"/>
  <c r="AA163" i="6"/>
  <c r="AM516" i="6"/>
  <c r="AM461" i="6"/>
  <c r="AI433" i="6"/>
  <c r="AJ433" i="6"/>
  <c r="AF425" i="6"/>
  <c r="AE425" i="6"/>
  <c r="X374" i="6"/>
  <c r="AA374" i="6"/>
  <c r="AM419" i="6"/>
  <c r="AS419" i="6"/>
  <c r="AT419" i="6"/>
  <c r="AQ419" i="6"/>
  <c r="AO419" i="6"/>
  <c r="AP419" i="6" s="1"/>
  <c r="AF411" i="6"/>
  <c r="AE411" i="6"/>
  <c r="Z505" i="6"/>
  <c r="AB505" i="6"/>
  <c r="AP130" i="6"/>
  <c r="AP166" i="6"/>
  <c r="AM539" i="6"/>
  <c r="Z473" i="6"/>
  <c r="AB473" i="6"/>
  <c r="AI463" i="6"/>
  <c r="AJ463" i="6"/>
  <c r="Z450" i="6"/>
  <c r="AB450" i="6"/>
  <c r="AO413" i="6"/>
  <c r="Z364" i="6"/>
  <c r="AB364" i="6"/>
  <c r="AA278" i="6"/>
  <c r="X278" i="6"/>
  <c r="S256" i="6"/>
  <c r="Y256" i="6" s="1"/>
  <c r="P256" i="6"/>
  <c r="AM256" i="6" s="1"/>
  <c r="Q256" i="6"/>
  <c r="I116" i="10"/>
  <c r="Q247" i="6"/>
  <c r="S247" i="6"/>
  <c r="Y247" i="6" s="1"/>
  <c r="P247" i="6"/>
  <c r="AM247" i="6" s="1"/>
  <c r="I219" i="10"/>
  <c r="AF220" i="6"/>
  <c r="AE220" i="6"/>
  <c r="Z92" i="6"/>
  <c r="AB92" i="6"/>
  <c r="AM428" i="6"/>
  <c r="Z346" i="6"/>
  <c r="AB346" i="6"/>
  <c r="Z89" i="6"/>
  <c r="AB89" i="6"/>
  <c r="AT89" i="6" s="1"/>
  <c r="AQ134" i="6"/>
  <c r="AT134" i="6"/>
  <c r="AS134" i="6"/>
  <c r="AO134" i="6"/>
  <c r="AP134" i="6" s="1"/>
  <c r="AF540" i="6"/>
  <c r="AE540" i="6"/>
  <c r="AM532" i="6"/>
  <c r="AE508" i="6"/>
  <c r="AF508" i="6"/>
  <c r="AA508" i="6"/>
  <c r="X508" i="6"/>
  <c r="AM430" i="6"/>
  <c r="Z414" i="6"/>
  <c r="AB414" i="6"/>
  <c r="AT277" i="6"/>
  <c r="AO277" i="6"/>
  <c r="AP277" i="6" s="1"/>
  <c r="AS277" i="6"/>
  <c r="AQ277" i="6"/>
  <c r="S237" i="6"/>
  <c r="Y237" i="6" s="1"/>
  <c r="P237" i="6"/>
  <c r="Q237" i="6"/>
  <c r="I201" i="10"/>
  <c r="AF237" i="6"/>
  <c r="AE237" i="6"/>
  <c r="AM88" i="6"/>
  <c r="AT436" i="6"/>
  <c r="AS436" i="6"/>
  <c r="AO436" i="6"/>
  <c r="AP436" i="6" s="1"/>
  <c r="AQ436" i="6"/>
  <c r="AM197" i="6"/>
  <c r="AJ175" i="6"/>
  <c r="AI175" i="6"/>
  <c r="I32" i="10"/>
  <c r="S99" i="6"/>
  <c r="Y99" i="6" s="1"/>
  <c r="Q99" i="6"/>
  <c r="P99" i="6"/>
  <c r="AM99" i="6" s="1"/>
  <c r="AM54" i="6"/>
  <c r="AM46" i="6"/>
  <c r="Z367" i="6"/>
  <c r="AB367" i="6"/>
  <c r="AS367" i="6" s="1"/>
  <c r="AM323" i="6"/>
  <c r="AQ408" i="6"/>
  <c r="AS408" i="6"/>
  <c r="AT408" i="6"/>
  <c r="AM249" i="6"/>
  <c r="S268" i="6"/>
  <c r="Y268" i="6" s="1"/>
  <c r="P268" i="6"/>
  <c r="L145" i="10" s="1"/>
  <c r="Q268" i="6"/>
  <c r="I145" i="10"/>
  <c r="AQ275" i="6"/>
  <c r="AT275" i="6"/>
  <c r="AS275" i="6"/>
  <c r="AO275" i="6"/>
  <c r="AP275" i="6" s="1"/>
  <c r="Z65" i="6"/>
  <c r="AB65" i="6"/>
  <c r="Z195" i="6"/>
  <c r="AB195" i="6"/>
  <c r="AT195" i="6" s="1"/>
  <c r="Z349" i="6"/>
  <c r="AB349" i="6"/>
  <c r="AT250" i="6"/>
  <c r="AO250" i="6"/>
  <c r="AP250" i="6" s="1"/>
  <c r="AS250" i="6"/>
  <c r="AQ250" i="6"/>
  <c r="Z177" i="6"/>
  <c r="AB177" i="6"/>
  <c r="AQ150" i="6"/>
  <c r="AT150" i="6"/>
  <c r="AS150" i="6"/>
  <c r="AO150" i="6"/>
  <c r="AP150" i="6" s="1"/>
  <c r="AM137" i="6"/>
  <c r="AM234" i="6"/>
  <c r="Y115" i="6"/>
  <c r="AM90" i="6"/>
  <c r="AS407" i="6"/>
  <c r="AT407" i="6"/>
  <c r="AO407" i="6"/>
  <c r="AP407" i="6" s="1"/>
  <c r="AQ407" i="6"/>
  <c r="AP303" i="6"/>
  <c r="AT245" i="6"/>
  <c r="AS245" i="6"/>
  <c r="AQ245" i="6"/>
  <c r="AO245" i="6"/>
  <c r="AP245" i="6" s="1"/>
  <c r="Z293" i="6"/>
  <c r="AB293" i="6"/>
  <c r="AT293" i="6" s="1"/>
  <c r="AP180" i="6"/>
  <c r="AM172" i="6"/>
  <c r="Z6" i="6"/>
  <c r="AB6" i="6"/>
  <c r="AQ6" i="6" s="1"/>
  <c r="AM178" i="6"/>
  <c r="AM146" i="6"/>
  <c r="AM134" i="6"/>
  <c r="AM117" i="6"/>
  <c r="S511" i="6"/>
  <c r="Y511" i="6" s="1"/>
  <c r="Q511" i="6"/>
  <c r="P511" i="6"/>
  <c r="AM511" i="6" s="1"/>
  <c r="AJ499" i="6"/>
  <c r="AI499" i="6"/>
  <c r="AI467" i="6"/>
  <c r="AJ467" i="6"/>
  <c r="AM336" i="6"/>
  <c r="AP137" i="6"/>
  <c r="S417" i="6"/>
  <c r="Y417" i="6" s="1"/>
  <c r="Q417" i="6"/>
  <c r="P417" i="6"/>
  <c r="AM417" i="6" s="1"/>
  <c r="S421" i="6"/>
  <c r="Y421" i="6" s="1"/>
  <c r="Q421" i="6"/>
  <c r="P421" i="6"/>
  <c r="AM421" i="6" s="1"/>
  <c r="Z380" i="6"/>
  <c r="AB380" i="6"/>
  <c r="Q23" i="6"/>
  <c r="S23" i="6"/>
  <c r="Y23" i="6" s="1"/>
  <c r="P23" i="6"/>
  <c r="AM23" i="6" s="1"/>
  <c r="I300" i="10"/>
  <c r="AI425" i="6"/>
  <c r="AJ425" i="6"/>
  <c r="AQ403" i="6"/>
  <c r="AT403" i="6"/>
  <c r="AS403" i="6"/>
  <c r="AO403" i="6"/>
  <c r="AP403" i="6" s="1"/>
  <c r="AQ531" i="6"/>
  <c r="AT531" i="6"/>
  <c r="AS531" i="6"/>
  <c r="AO531" i="6"/>
  <c r="AP531" i="6" s="1"/>
  <c r="AT457" i="6"/>
  <c r="AS457" i="6"/>
  <c r="AO457" i="6"/>
  <c r="AP457" i="6" s="1"/>
  <c r="AQ457" i="6"/>
  <c r="AM384" i="6"/>
  <c r="AM355" i="6"/>
  <c r="Z297" i="6"/>
  <c r="AB297" i="6"/>
  <c r="AP297" i="6" s="1"/>
  <c r="Z221" i="6"/>
  <c r="AB221" i="6"/>
  <c r="AT221" i="6" s="1"/>
  <c r="AA232" i="6"/>
  <c r="X232" i="6"/>
  <c r="AM136" i="6"/>
  <c r="AT233" i="6"/>
  <c r="AS233" i="6"/>
  <c r="AQ233" i="6"/>
  <c r="AO233" i="6"/>
  <c r="AP233" i="6" s="1"/>
  <c r="AT33" i="6"/>
  <c r="AS33" i="6"/>
  <c r="AQ33" i="6"/>
  <c r="AO33" i="6"/>
  <c r="AP33" i="6" s="1"/>
  <c r="AM186" i="6"/>
  <c r="Z485" i="6"/>
  <c r="AB485" i="6"/>
  <c r="AP485" i="6" s="1"/>
  <c r="AT214" i="6"/>
  <c r="AS214" i="6"/>
  <c r="AO214" i="6"/>
  <c r="AP214" i="6" s="1"/>
  <c r="AQ214" i="6"/>
  <c r="AM133" i="6"/>
  <c r="AM94" i="6"/>
  <c r="Z81" i="6"/>
  <c r="AB81" i="6"/>
  <c r="AQ81" i="6" s="1"/>
  <c r="Z58" i="6"/>
  <c r="AB58" i="6"/>
  <c r="AA27" i="6"/>
  <c r="X27" i="6"/>
  <c r="AJ31" i="6"/>
  <c r="AI31" i="6"/>
  <c r="AM31" i="6" s="1"/>
  <c r="AI63" i="6"/>
  <c r="AJ63" i="6"/>
  <c r="AQ506" i="6"/>
  <c r="AT506" i="6"/>
  <c r="AS506" i="6"/>
  <c r="AO506" i="6"/>
  <c r="AP506" i="6" s="1"/>
  <c r="X503" i="6"/>
  <c r="AA503" i="6"/>
  <c r="AQ399" i="6"/>
  <c r="AT399" i="6"/>
  <c r="AS399" i="6"/>
  <c r="AO399" i="6"/>
  <c r="AP399" i="6" s="1"/>
  <c r="Z383" i="6"/>
  <c r="AB383" i="6"/>
  <c r="AS276" i="6"/>
  <c r="AT276" i="6"/>
  <c r="AO276" i="6"/>
  <c r="AP276" i="6" s="1"/>
  <c r="AQ276" i="6"/>
  <c r="AP289" i="6"/>
  <c r="Z269" i="6"/>
  <c r="AB269" i="6"/>
  <c r="AM164" i="6"/>
  <c r="AM132" i="6"/>
  <c r="Z311" i="6"/>
  <c r="AB311" i="6"/>
  <c r="Z61" i="6"/>
  <c r="AB61" i="6"/>
  <c r="AQ61" i="6" s="1"/>
  <c r="Z333" i="6"/>
  <c r="AB333" i="6"/>
  <c r="Z262" i="6"/>
  <c r="AB262" i="6"/>
  <c r="AT133" i="6"/>
  <c r="AS133" i="6"/>
  <c r="AO133" i="6"/>
  <c r="AP133" i="6" s="1"/>
  <c r="AQ133" i="6"/>
  <c r="AM85" i="6"/>
  <c r="AM70" i="6"/>
  <c r="AJ135" i="6"/>
  <c r="AI135" i="6"/>
  <c r="AM135" i="6" s="1"/>
  <c r="AF71" i="6"/>
  <c r="AE71" i="6"/>
  <c r="AE315" i="6"/>
  <c r="AM315" i="6" s="1"/>
  <c r="AF315" i="6"/>
  <c r="AF139" i="6"/>
  <c r="AE139" i="6"/>
  <c r="AM139" i="6" s="1"/>
  <c r="AF192" i="6"/>
  <c r="AE192" i="6"/>
  <c r="AJ39" i="6"/>
  <c r="AI39" i="6"/>
  <c r="AM39" i="6" s="1"/>
  <c r="AI370" i="6"/>
  <c r="AJ370" i="6"/>
  <c r="AJ208" i="6"/>
  <c r="AI208" i="6"/>
  <c r="AQ345" i="6"/>
  <c r="AT345" i="6"/>
  <c r="AS345" i="6"/>
  <c r="AM144" i="6"/>
  <c r="Q291" i="6"/>
  <c r="S291" i="6"/>
  <c r="Y291" i="6" s="1"/>
  <c r="I382" i="10"/>
  <c r="P291" i="6"/>
  <c r="AM291" i="6" s="1"/>
  <c r="AT201" i="6"/>
  <c r="AS201" i="6"/>
  <c r="AQ201" i="6"/>
  <c r="AO201" i="6"/>
  <c r="AP201" i="6" s="1"/>
  <c r="AM41" i="6"/>
  <c r="AM194" i="6"/>
  <c r="S36" i="6"/>
  <c r="Y36" i="6" s="1"/>
  <c r="P36" i="6"/>
  <c r="AM36" i="6" s="1"/>
  <c r="Q36" i="6"/>
  <c r="I260" i="10"/>
  <c r="AM166" i="6"/>
  <c r="AF43" i="6"/>
  <c r="AE43" i="6"/>
  <c r="Z22" i="6"/>
  <c r="AB22" i="6"/>
  <c r="X304" i="6"/>
  <c r="AA304" i="6"/>
  <c r="AF268" i="6"/>
  <c r="AE268" i="6"/>
  <c r="Z140" i="6"/>
  <c r="AB140" i="6"/>
  <c r="AQ140" i="6" s="1"/>
  <c r="Z100" i="6"/>
  <c r="AB100" i="6"/>
  <c r="AT100" i="6" s="1"/>
  <c r="AT53" i="6"/>
  <c r="AS53" i="6"/>
  <c r="AQ53" i="6"/>
  <c r="AO53" i="6"/>
  <c r="AP53" i="6" s="1"/>
  <c r="AT305" i="6"/>
  <c r="AS305" i="6"/>
  <c r="AO305" i="6"/>
  <c r="AP305" i="6" s="1"/>
  <c r="AQ305" i="6"/>
  <c r="AM260" i="6"/>
  <c r="S244" i="6"/>
  <c r="Y244" i="6" s="1"/>
  <c r="P244" i="6"/>
  <c r="AM244" i="6" s="1"/>
  <c r="Q244" i="6"/>
  <c r="I114" i="10"/>
  <c r="AM141" i="6"/>
  <c r="Z18" i="6"/>
  <c r="AB18" i="6"/>
  <c r="AM74" i="6"/>
  <c r="AM24" i="6"/>
  <c r="AM232" i="6"/>
  <c r="AM32" i="6"/>
  <c r="AQ291" i="6"/>
  <c r="AT291" i="6"/>
  <c r="AS291" i="6"/>
  <c r="AO291" i="6"/>
  <c r="AP291" i="6" s="1"/>
  <c r="AM155" i="6"/>
  <c r="Y259" i="6"/>
  <c r="Y111" i="6"/>
  <c r="Y123" i="6"/>
  <c r="AM55" i="6"/>
  <c r="Y20" i="6"/>
  <c r="AM75" i="6"/>
  <c r="AT256" i="6"/>
  <c r="AS256" i="6"/>
  <c r="AQ256" i="6"/>
  <c r="AO256" i="6"/>
  <c r="AP256" i="6" s="1"/>
  <c r="AM370" i="6" l="1"/>
  <c r="AM425" i="6"/>
  <c r="AM252" i="6"/>
  <c r="Z291" i="6"/>
  <c r="AB291" i="6"/>
  <c r="AT499" i="6"/>
  <c r="AO499" i="6"/>
  <c r="Z256" i="6"/>
  <c r="AB256" i="6"/>
  <c r="AO348" i="6"/>
  <c r="AQ348" i="6"/>
  <c r="AO252" i="6"/>
  <c r="AP252" i="6" s="1"/>
  <c r="AO405" i="6"/>
  <c r="AT311" i="6"/>
  <c r="AS311" i="6"/>
  <c r="AQ311" i="6"/>
  <c r="AQ269" i="6"/>
  <c r="AS269" i="6"/>
  <c r="AT269" i="6"/>
  <c r="AP269" i="6"/>
  <c r="Z417" i="6"/>
  <c r="AB417" i="6"/>
  <c r="Z268" i="6"/>
  <c r="AB268" i="6"/>
  <c r="Z99" i="6"/>
  <c r="AB99" i="6"/>
  <c r="AT76" i="6"/>
  <c r="AS76" i="6"/>
  <c r="AS334" i="6"/>
  <c r="AO334" i="6"/>
  <c r="AP334" i="6" s="1"/>
  <c r="AT334" i="6"/>
  <c r="AQ334" i="6"/>
  <c r="AO260" i="6"/>
  <c r="Z338" i="6"/>
  <c r="AB338" i="6"/>
  <c r="Z520" i="6"/>
  <c r="AB520" i="6"/>
  <c r="AS204" i="6"/>
  <c r="AQ204" i="6"/>
  <c r="AT204" i="6"/>
  <c r="AO204" i="6"/>
  <c r="AP204" i="6" s="1"/>
  <c r="Z236" i="6"/>
  <c r="AB236" i="6"/>
  <c r="Z294" i="6"/>
  <c r="AB294" i="6"/>
  <c r="AT386" i="6"/>
  <c r="AS386" i="6"/>
  <c r="AO386" i="6"/>
  <c r="AP386" i="6" s="1"/>
  <c r="AQ386" i="6"/>
  <c r="Z318" i="6"/>
  <c r="AB318" i="6"/>
  <c r="Z225" i="6"/>
  <c r="AB225" i="6"/>
  <c r="Z390" i="6"/>
  <c r="AB390" i="6"/>
  <c r="AS286" i="6"/>
  <c r="AT286" i="6"/>
  <c r="AO286" i="6"/>
  <c r="AP286" i="6" s="1"/>
  <c r="AQ286" i="6"/>
  <c r="Z283" i="6"/>
  <c r="AB283" i="6"/>
  <c r="AM91" i="6"/>
  <c r="Z370" i="6"/>
  <c r="AB370" i="6"/>
  <c r="AQ370" i="6" s="1"/>
  <c r="Z8" i="6"/>
  <c r="AB8" i="6"/>
  <c r="AT105" i="6"/>
  <c r="AM503" i="6"/>
  <c r="Z68" i="6"/>
  <c r="AB68" i="6"/>
  <c r="AP165" i="6"/>
  <c r="AT434" i="6"/>
  <c r="AQ69" i="6"/>
  <c r="AP140" i="6"/>
  <c r="AQ315" i="6"/>
  <c r="AT315" i="6"/>
  <c r="AS315" i="6"/>
  <c r="AO315" i="6"/>
  <c r="AP315" i="6" s="1"/>
  <c r="AQ113" i="6"/>
  <c r="AQ215" i="6"/>
  <c r="AT215" i="6"/>
  <c r="AO215" i="6"/>
  <c r="AP215" i="6" s="1"/>
  <c r="AS215" i="6"/>
  <c r="AM437" i="6"/>
  <c r="AQ261" i="6"/>
  <c r="AS112" i="6"/>
  <c r="AM405" i="6"/>
  <c r="Z248" i="6"/>
  <c r="AB248" i="6"/>
  <c r="AT316" i="6"/>
  <c r="AQ156" i="6"/>
  <c r="Z475" i="6"/>
  <c r="AB475" i="6"/>
  <c r="AQ80" i="6"/>
  <c r="Z7" i="6"/>
  <c r="AB7" i="6"/>
  <c r="AM320" i="6"/>
  <c r="AT322" i="6"/>
  <c r="AM512" i="6"/>
  <c r="Z232" i="6"/>
  <c r="AB232" i="6"/>
  <c r="AS7" i="6"/>
  <c r="AO7" i="6"/>
  <c r="AP7" i="6" s="1"/>
  <c r="AQ7" i="6"/>
  <c r="AT7" i="6"/>
  <c r="AT206" i="6"/>
  <c r="AP218" i="6"/>
  <c r="AM228" i="6"/>
  <c r="AO228" i="6"/>
  <c r="AP228" i="6" s="1"/>
  <c r="AP81" i="6"/>
  <c r="AO263" i="6"/>
  <c r="AQ263" i="6"/>
  <c r="AQ362" i="6"/>
  <c r="Z48" i="6"/>
  <c r="AB48" i="6"/>
  <c r="AS141" i="6"/>
  <c r="AM27" i="6"/>
  <c r="AM131" i="6"/>
  <c r="AM208" i="6"/>
  <c r="AS296" i="6"/>
  <c r="AT296" i="6"/>
  <c r="AQ296" i="6"/>
  <c r="AO296" i="6"/>
  <c r="AP296" i="6" s="1"/>
  <c r="AS46" i="6"/>
  <c r="AQ46" i="6"/>
  <c r="AP46" i="6"/>
  <c r="AT46" i="6"/>
  <c r="AS501" i="6"/>
  <c r="AQ501" i="6"/>
  <c r="AP501" i="6"/>
  <c r="AT501" i="6"/>
  <c r="AS61" i="6"/>
  <c r="AP284" i="6"/>
  <c r="AT459" i="6"/>
  <c r="Z188" i="6"/>
  <c r="AB188" i="6"/>
  <c r="AQ221" i="6"/>
  <c r="AS398" i="6"/>
  <c r="AO398" i="6"/>
  <c r="Z79" i="6"/>
  <c r="AB79" i="6"/>
  <c r="AM433" i="6"/>
  <c r="AM386" i="6"/>
  <c r="AM467" i="6"/>
  <c r="Z471" i="6"/>
  <c r="AB471" i="6"/>
  <c r="AM523" i="6"/>
  <c r="AS119" i="6"/>
  <c r="AT119" i="6"/>
  <c r="AQ119" i="6"/>
  <c r="AO119" i="6"/>
  <c r="AP119" i="6" s="1"/>
  <c r="AQ293" i="6"/>
  <c r="Z184" i="6"/>
  <c r="AB184" i="6"/>
  <c r="Z203" i="6"/>
  <c r="AB203" i="6"/>
  <c r="AQ195" i="6"/>
  <c r="AT213" i="6"/>
  <c r="AS213" i="6"/>
  <c r="AQ213" i="6"/>
  <c r="AO213" i="6"/>
  <c r="AP213" i="6" s="1"/>
  <c r="AM263" i="6"/>
  <c r="AS520" i="6"/>
  <c r="AT520" i="6"/>
  <c r="AQ520" i="6"/>
  <c r="AO520" i="6"/>
  <c r="AP520" i="6" s="1"/>
  <c r="AT68" i="6"/>
  <c r="AS68" i="6"/>
  <c r="AQ68" i="6"/>
  <c r="AO68" i="6"/>
  <c r="AP68" i="6" s="1"/>
  <c r="AP169" i="6"/>
  <c r="Z59" i="6"/>
  <c r="AB59" i="6"/>
  <c r="AM441" i="6"/>
  <c r="Z519" i="6"/>
  <c r="AB519" i="6"/>
  <c r="AP324" i="6"/>
  <c r="AQ412" i="6"/>
  <c r="AP224" i="6"/>
  <c r="AQ392" i="6"/>
  <c r="AT323" i="6"/>
  <c r="AT367" i="6"/>
  <c r="AP34" i="6"/>
  <c r="AT17" i="6"/>
  <c r="AT384" i="6"/>
  <c r="L239" i="10"/>
  <c r="L131" i="10"/>
  <c r="L219" i="10"/>
  <c r="L32" i="10"/>
  <c r="L110" i="10"/>
  <c r="L260" i="10"/>
  <c r="L243" i="10"/>
  <c r="L313" i="10"/>
  <c r="N2" i="10"/>
  <c r="O2" i="10" s="1"/>
  <c r="P2" i="10" s="1"/>
  <c r="M26" i="10"/>
  <c r="M106" i="10"/>
  <c r="M114" i="10"/>
  <c r="M122" i="10"/>
  <c r="M154" i="10"/>
  <c r="M174" i="10"/>
  <c r="M290" i="10"/>
  <c r="M67" i="10"/>
  <c r="M115" i="10"/>
  <c r="M171" i="10"/>
  <c r="M191" i="10"/>
  <c r="M283" i="10"/>
  <c r="M303" i="10"/>
  <c r="M343" i="10"/>
  <c r="M395" i="10"/>
  <c r="M8" i="10"/>
  <c r="M24" i="10"/>
  <c r="M40" i="10"/>
  <c r="M56" i="10"/>
  <c r="M88" i="10"/>
  <c r="M104" i="10"/>
  <c r="M120" i="10"/>
  <c r="M152" i="10"/>
  <c r="M168" i="10"/>
  <c r="M184" i="10"/>
  <c r="M200" i="10"/>
  <c r="M232" i="10"/>
  <c r="M264" i="10"/>
  <c r="M280" i="10"/>
  <c r="M296" i="10"/>
  <c r="M312" i="10"/>
  <c r="M328" i="10"/>
  <c r="M344" i="10"/>
  <c r="M360" i="10"/>
  <c r="M392" i="10"/>
  <c r="M9" i="10"/>
  <c r="M25" i="10"/>
  <c r="M41" i="10"/>
  <c r="M57" i="10"/>
  <c r="M73" i="10"/>
  <c r="M89" i="10"/>
  <c r="M105" i="10"/>
  <c r="M121" i="10"/>
  <c r="M153" i="10"/>
  <c r="M169" i="10"/>
  <c r="M185" i="10"/>
  <c r="M201" i="10"/>
  <c r="M217" i="10"/>
  <c r="M233" i="10"/>
  <c r="M265" i="10"/>
  <c r="M281" i="10"/>
  <c r="M297" i="10"/>
  <c r="M313" i="10"/>
  <c r="M329" i="10"/>
  <c r="M361" i="10"/>
  <c r="M393" i="10"/>
  <c r="M70" i="10"/>
  <c r="M230" i="10"/>
  <c r="M338" i="10"/>
  <c r="M14" i="10"/>
  <c r="M130" i="10"/>
  <c r="M146" i="10"/>
  <c r="M182" i="10"/>
  <c r="M190" i="10"/>
  <c r="M226" i="10"/>
  <c r="M302" i="10"/>
  <c r="M394" i="10"/>
  <c r="M7" i="10"/>
  <c r="M11" i="10"/>
  <c r="M15" i="10"/>
  <c r="M71" i="10"/>
  <c r="M131" i="10"/>
  <c r="M151" i="10"/>
  <c r="M195" i="10"/>
  <c r="M203" i="10"/>
  <c r="M311" i="10"/>
  <c r="M315" i="10"/>
  <c r="M202" i="10"/>
  <c r="M206" i="10"/>
  <c r="M19" i="10"/>
  <c r="M51" i="10"/>
  <c r="M127" i="10"/>
  <c r="M163" i="10"/>
  <c r="M179" i="10"/>
  <c r="M271" i="10"/>
  <c r="M287" i="10"/>
  <c r="M383" i="10"/>
  <c r="M12" i="10"/>
  <c r="M28" i="10"/>
  <c r="M44" i="10"/>
  <c r="M76" i="10"/>
  <c r="M92" i="10"/>
  <c r="M108" i="10"/>
  <c r="M124" i="10"/>
  <c r="M172" i="10"/>
  <c r="M188" i="10"/>
  <c r="M204" i="10"/>
  <c r="M220" i="10"/>
  <c r="M236" i="10"/>
  <c r="M252" i="10"/>
  <c r="M268" i="10"/>
  <c r="M284" i="10"/>
  <c r="M300" i="10"/>
  <c r="M316" i="10"/>
  <c r="M364" i="10"/>
  <c r="M380" i="10"/>
  <c r="M13" i="10"/>
  <c r="M29" i="10"/>
  <c r="M45" i="10"/>
  <c r="M61" i="10"/>
  <c r="M77" i="10"/>
  <c r="M93" i="10"/>
  <c r="M109" i="10"/>
  <c r="M125" i="10"/>
  <c r="M173" i="10"/>
  <c r="M189" i="10"/>
  <c r="M205" i="10"/>
  <c r="M221" i="10"/>
  <c r="M237" i="10"/>
  <c r="M253" i="10"/>
  <c r="M269" i="10"/>
  <c r="M285" i="10"/>
  <c r="M301" i="10"/>
  <c r="M317" i="10"/>
  <c r="M365" i="10"/>
  <c r="M381" i="10"/>
  <c r="M6" i="10"/>
  <c r="M50" i="10"/>
  <c r="M78" i="10"/>
  <c r="M198" i="10"/>
  <c r="M242" i="10"/>
  <c r="M254" i="10"/>
  <c r="M266" i="10"/>
  <c r="M286" i="10"/>
  <c r="M370" i="10"/>
  <c r="M406" i="10"/>
  <c r="M30" i="10"/>
  <c r="M54" i="10"/>
  <c r="M86" i="10"/>
  <c r="M170" i="10"/>
  <c r="M270" i="10"/>
  <c r="M306" i="10"/>
  <c r="M402" i="10"/>
  <c r="M410" i="10"/>
  <c r="M27" i="10"/>
  <c r="M31" i="10"/>
  <c r="M35" i="10"/>
  <c r="M147" i="10"/>
  <c r="M247" i="10"/>
  <c r="M307" i="10"/>
  <c r="M319" i="10"/>
  <c r="M327" i="10"/>
  <c r="M339" i="10"/>
  <c r="M355" i="10"/>
  <c r="M363" i="10"/>
  <c r="M22" i="10"/>
  <c r="M110" i="10"/>
  <c r="M118" i="10"/>
  <c r="M222" i="10"/>
  <c r="M234" i="10"/>
  <c r="M278" i="10"/>
  <c r="M354" i="10"/>
  <c r="M23" i="10"/>
  <c r="M59" i="10"/>
  <c r="M87" i="10"/>
  <c r="M107" i="10"/>
  <c r="M199" i="10"/>
  <c r="M239" i="10"/>
  <c r="M243" i="10"/>
  <c r="M251" i="10"/>
  <c r="M291" i="10"/>
  <c r="M335" i="10"/>
  <c r="M359" i="10"/>
  <c r="M387" i="10"/>
  <c r="M403" i="10"/>
  <c r="M16" i="10"/>
  <c r="M32" i="10"/>
  <c r="M64" i="10"/>
  <c r="M96" i="10"/>
  <c r="M112" i="10"/>
  <c r="M128" i="10"/>
  <c r="M144" i="10"/>
  <c r="M160" i="10"/>
  <c r="M176" i="10"/>
  <c r="M192" i="10"/>
  <c r="M208" i="10"/>
  <c r="M224" i="10"/>
  <c r="M240" i="10"/>
  <c r="M256" i="10"/>
  <c r="M272" i="10"/>
  <c r="M288" i="10"/>
  <c r="M320" i="10"/>
  <c r="M336" i="10"/>
  <c r="M384" i="10"/>
  <c r="M33" i="10"/>
  <c r="M49" i="10"/>
  <c r="M65" i="10"/>
  <c r="M97" i="10"/>
  <c r="M113" i="10"/>
  <c r="M129" i="10"/>
  <c r="M145" i="10"/>
  <c r="M161" i="10"/>
  <c r="M177" i="10"/>
  <c r="M193" i="10"/>
  <c r="M209" i="10"/>
  <c r="M225" i="10"/>
  <c r="M241" i="10"/>
  <c r="M257" i="10"/>
  <c r="M273" i="10"/>
  <c r="M289" i="10"/>
  <c r="M321" i="10"/>
  <c r="M337" i="10"/>
  <c r="M401" i="10"/>
  <c r="M58" i="10"/>
  <c r="M66" i="10"/>
  <c r="M74" i="10"/>
  <c r="M98" i="10"/>
  <c r="M150" i="10"/>
  <c r="M262" i="10"/>
  <c r="M322" i="10"/>
  <c r="M330" i="10"/>
  <c r="M342" i="10"/>
  <c r="M10" i="10"/>
  <c r="M102" i="10"/>
  <c r="M126" i="10"/>
  <c r="M158" i="10"/>
  <c r="M178" i="10"/>
  <c r="M186" i="10"/>
  <c r="M194" i="10"/>
  <c r="M218" i="10"/>
  <c r="M258" i="10"/>
  <c r="M310" i="10"/>
  <c r="M314" i="10"/>
  <c r="M350" i="10"/>
  <c r="M39" i="10"/>
  <c r="M43" i="10"/>
  <c r="M219" i="10"/>
  <c r="M223" i="10"/>
  <c r="M227" i="10"/>
  <c r="M255" i="10"/>
  <c r="M42" i="10"/>
  <c r="M94" i="10"/>
  <c r="M318" i="10"/>
  <c r="M334" i="10"/>
  <c r="M63" i="10"/>
  <c r="M79" i="10"/>
  <c r="M91" i="10"/>
  <c r="M167" i="10"/>
  <c r="M207" i="10"/>
  <c r="M259" i="10"/>
  <c r="M263" i="10"/>
  <c r="M4" i="10"/>
  <c r="M20" i="10"/>
  <c r="M36" i="10"/>
  <c r="M68" i="10"/>
  <c r="M84" i="10"/>
  <c r="M100" i="10"/>
  <c r="M116" i="10"/>
  <c r="M148" i="10"/>
  <c r="M164" i="10"/>
  <c r="M196" i="10"/>
  <c r="M228" i="10"/>
  <c r="M244" i="10"/>
  <c r="M260" i="10"/>
  <c r="M308" i="10"/>
  <c r="M340" i="10"/>
  <c r="M372" i="10"/>
  <c r="M404" i="10"/>
  <c r="M5" i="10"/>
  <c r="M37" i="10"/>
  <c r="M53" i="10"/>
  <c r="M69" i="10"/>
  <c r="M85" i="10"/>
  <c r="M101" i="10"/>
  <c r="M117" i="10"/>
  <c r="M149" i="10"/>
  <c r="M165" i="10"/>
  <c r="M181" i="10"/>
  <c r="M197" i="10"/>
  <c r="M229" i="10"/>
  <c r="M245" i="10"/>
  <c r="M261" i="10"/>
  <c r="M277" i="10"/>
  <c r="M309" i="10"/>
  <c r="M341" i="10"/>
  <c r="M373" i="10"/>
  <c r="M389" i="10"/>
  <c r="M405" i="10"/>
  <c r="M38" i="10"/>
  <c r="M82" i="10"/>
  <c r="M90" i="10"/>
  <c r="M238" i="10"/>
  <c r="M246" i="10"/>
  <c r="M250" i="10"/>
  <c r="M282" i="10"/>
  <c r="M358" i="10"/>
  <c r="M382" i="10"/>
  <c r="M34" i="10"/>
  <c r="M166" i="10"/>
  <c r="M374" i="10"/>
  <c r="M55" i="10"/>
  <c r="M75" i="10"/>
  <c r="M83" i="10"/>
  <c r="M95" i="10"/>
  <c r="M99" i="10"/>
  <c r="M103" i="10"/>
  <c r="M111" i="10"/>
  <c r="M119" i="10"/>
  <c r="M123" i="10"/>
  <c r="M159" i="10"/>
  <c r="M175" i="10"/>
  <c r="M187" i="10"/>
  <c r="M231" i="10"/>
  <c r="M235" i="10"/>
  <c r="M267" i="10"/>
  <c r="M279" i="10"/>
  <c r="M371" i="10"/>
  <c r="AS488" i="6"/>
  <c r="AQ479" i="6"/>
  <c r="Z372" i="6"/>
  <c r="AB372" i="6"/>
  <c r="Z260" i="6"/>
  <c r="AB260" i="6"/>
  <c r="AT260" i="6" s="1"/>
  <c r="AT83" i="6"/>
  <c r="AP72" i="6"/>
  <c r="AT85" i="6"/>
  <c r="AS340" i="6"/>
  <c r="AT504" i="6"/>
  <c r="AO302" i="6"/>
  <c r="Z107" i="6"/>
  <c r="AB107" i="6"/>
  <c r="AM171" i="6"/>
  <c r="AQ26" i="6"/>
  <c r="AT168" i="6"/>
  <c r="AQ100" i="6"/>
  <c r="AS211" i="6"/>
  <c r="AO91" i="6"/>
  <c r="AQ91" i="6"/>
  <c r="Z167" i="6"/>
  <c r="AB167" i="6"/>
  <c r="AQ41" i="6"/>
  <c r="AT38" i="6"/>
  <c r="AP89" i="6"/>
  <c r="AP462" i="6"/>
  <c r="AS237" i="6"/>
  <c r="AO237" i="6"/>
  <c r="AQ74" i="6"/>
  <c r="AS57" i="6"/>
  <c r="AP300" i="6"/>
  <c r="AM463" i="6"/>
  <c r="AQ487" i="6"/>
  <c r="AM411" i="6"/>
  <c r="AQ522" i="6"/>
  <c r="AT522" i="6"/>
  <c r="AS522" i="6"/>
  <c r="AP522" i="6"/>
  <c r="AO477" i="6"/>
  <c r="Z43" i="6"/>
  <c r="AB43" i="6"/>
  <c r="AS536" i="6"/>
  <c r="Z271" i="6"/>
  <c r="AB271" i="6"/>
  <c r="AP104" i="6"/>
  <c r="AP226" i="6"/>
  <c r="Z213" i="6"/>
  <c r="AB213" i="6"/>
  <c r="AT173" i="6"/>
  <c r="AT534" i="6"/>
  <c r="Z328" i="6"/>
  <c r="AB328" i="6"/>
  <c r="Z402" i="6"/>
  <c r="AB402" i="6"/>
  <c r="AM239" i="6"/>
  <c r="AT5" i="6"/>
  <c r="AM286" i="6"/>
  <c r="AM312" i="6"/>
  <c r="AP354" i="6"/>
  <c r="AQ331" i="6"/>
  <c r="AQ142" i="6"/>
  <c r="AP6" i="6"/>
  <c r="AQ205" i="6"/>
  <c r="AO370" i="6"/>
  <c r="AT370" i="6"/>
  <c r="AM237" i="6"/>
  <c r="Z212" i="6"/>
  <c r="AB212" i="6"/>
  <c r="AT329" i="6"/>
  <c r="AS329" i="6"/>
  <c r="AQ329" i="6"/>
  <c r="AP329" i="6"/>
  <c r="Z28" i="6"/>
  <c r="AB28" i="6"/>
  <c r="Z503" i="6"/>
  <c r="AB503" i="6"/>
  <c r="Z123" i="6"/>
  <c r="AB123" i="6"/>
  <c r="Z36" i="6"/>
  <c r="AB36" i="6"/>
  <c r="AS208" i="6"/>
  <c r="AT208" i="6"/>
  <c r="AQ208" i="6"/>
  <c r="AO208" i="6"/>
  <c r="AP208" i="6" s="1"/>
  <c r="AS39" i="6"/>
  <c r="AT39" i="6"/>
  <c r="Z421" i="6"/>
  <c r="AB421" i="6"/>
  <c r="Z511" i="6"/>
  <c r="AB511" i="6"/>
  <c r="Z247" i="6"/>
  <c r="AB247" i="6"/>
  <c r="AS247" i="6" s="1"/>
  <c r="AS364" i="6"/>
  <c r="AQ364" i="6"/>
  <c r="AP364" i="6"/>
  <c r="AT364" i="6"/>
  <c r="AO463" i="6"/>
  <c r="AP463" i="6" s="1"/>
  <c r="AO433" i="6"/>
  <c r="AQ433" i="6"/>
  <c r="Z348" i="6"/>
  <c r="AB348" i="6"/>
  <c r="AS348" i="6" s="1"/>
  <c r="AS471" i="6"/>
  <c r="AT471" i="6"/>
  <c r="AQ471" i="6"/>
  <c r="AO471" i="6"/>
  <c r="AP471" i="6" s="1"/>
  <c r="AS449" i="6"/>
  <c r="AQ449" i="6"/>
  <c r="AT449" i="6"/>
  <c r="AP449" i="6"/>
  <c r="AS167" i="6"/>
  <c r="AT167" i="6"/>
  <c r="AO167" i="6"/>
  <c r="AP167" i="6" s="1"/>
  <c r="AQ167" i="6"/>
  <c r="AT423" i="6"/>
  <c r="AO423" i="6"/>
  <c r="Z19" i="6"/>
  <c r="AB19" i="6"/>
  <c r="AQ19" i="6" s="1"/>
  <c r="AM225" i="6"/>
  <c r="AS469" i="6"/>
  <c r="AT469" i="6"/>
  <c r="AO469" i="6"/>
  <c r="AP469" i="6" s="1"/>
  <c r="AQ469" i="6"/>
  <c r="Z396" i="6"/>
  <c r="AB396" i="6"/>
  <c r="Z31" i="6"/>
  <c r="AB31" i="6"/>
  <c r="AS304" i="6"/>
  <c r="AT304" i="6"/>
  <c r="AQ304" i="6"/>
  <c r="AO304" i="6"/>
  <c r="AP304" i="6" s="1"/>
  <c r="Z91" i="6"/>
  <c r="AB91" i="6"/>
  <c r="AS91" i="6" s="1"/>
  <c r="AS123" i="6"/>
  <c r="AT123" i="6"/>
  <c r="AO123" i="6"/>
  <c r="AP123" i="6" s="1"/>
  <c r="AQ123" i="6"/>
  <c r="AM28" i="6"/>
  <c r="AQ105" i="6"/>
  <c r="AQ179" i="6"/>
  <c r="AT179" i="6"/>
  <c r="AS179" i="6"/>
  <c r="AO179" i="6"/>
  <c r="AP179" i="6" s="1"/>
  <c r="AQ165" i="6"/>
  <c r="Z378" i="6"/>
  <c r="AB378" i="6"/>
  <c r="AQ378" i="6" s="1"/>
  <c r="AO259" i="6"/>
  <c r="AT259" i="6"/>
  <c r="AO44" i="6"/>
  <c r="AQ434" i="6"/>
  <c r="Z159" i="6"/>
  <c r="AB159" i="6"/>
  <c r="Z413" i="6"/>
  <c r="AB413" i="6"/>
  <c r="AP413" i="6" s="1"/>
  <c r="AM16" i="6"/>
  <c r="AS140" i="6"/>
  <c r="AM508" i="6"/>
  <c r="Z87" i="6"/>
  <c r="AB87" i="6"/>
  <c r="AS254" i="6"/>
  <c r="AQ254" i="6"/>
  <c r="AT254" i="6"/>
  <c r="AM455" i="6"/>
  <c r="AT374" i="6"/>
  <c r="AS374" i="6"/>
  <c r="AO374" i="6"/>
  <c r="AP374" i="6" s="1"/>
  <c r="AQ374" i="6"/>
  <c r="AQ523" i="6"/>
  <c r="AS523" i="6"/>
  <c r="AT523" i="6"/>
  <c r="AO523" i="6"/>
  <c r="AP523" i="6" s="1"/>
  <c r="AQ203" i="6"/>
  <c r="AT203" i="6"/>
  <c r="AO203" i="6"/>
  <c r="AP203" i="6" s="1"/>
  <c r="AS203" i="6"/>
  <c r="AT112" i="6"/>
  <c r="Z334" i="6"/>
  <c r="AB334" i="6"/>
  <c r="Z371" i="6"/>
  <c r="AB371" i="6"/>
  <c r="AS103" i="6"/>
  <c r="AO103" i="6"/>
  <c r="AM204" i="6"/>
  <c r="AM356" i="6"/>
  <c r="AS318" i="6"/>
  <c r="AT318" i="6"/>
  <c r="AQ318" i="6"/>
  <c r="AO318" i="6"/>
  <c r="AP318" i="6" s="1"/>
  <c r="Z499" i="6"/>
  <c r="AB499" i="6"/>
  <c r="AQ499" i="6" s="1"/>
  <c r="AP111" i="6"/>
  <c r="AP80" i="6"/>
  <c r="Z320" i="6"/>
  <c r="AB320" i="6"/>
  <c r="AP322" i="6"/>
  <c r="AT390" i="6"/>
  <c r="AS390" i="6"/>
  <c r="AO390" i="6"/>
  <c r="AP390" i="6" s="1"/>
  <c r="AQ390" i="6"/>
  <c r="Z512" i="6"/>
  <c r="AB512" i="6"/>
  <c r="AT244" i="6"/>
  <c r="AS244" i="6"/>
  <c r="AQ244" i="6"/>
  <c r="AO244" i="6"/>
  <c r="AP244" i="6" s="1"/>
  <c r="AP206" i="6"/>
  <c r="AQ194" i="6"/>
  <c r="AT194" i="6"/>
  <c r="AS194" i="6"/>
  <c r="AQ218" i="6"/>
  <c r="Z192" i="6"/>
  <c r="AB192" i="6"/>
  <c r="AS81" i="6"/>
  <c r="AS190" i="6"/>
  <c r="AT190" i="6"/>
  <c r="AP190" i="6"/>
  <c r="AQ190" i="6"/>
  <c r="AT362" i="6"/>
  <c r="AT141" i="6"/>
  <c r="Z27" i="6"/>
  <c r="AB27" i="6"/>
  <c r="AQ519" i="6"/>
  <c r="AS519" i="6"/>
  <c r="AT519" i="6"/>
  <c r="AO519" i="6"/>
  <c r="AP519" i="6" s="1"/>
  <c r="AM60" i="6"/>
  <c r="AM296" i="6"/>
  <c r="AT61" i="6"/>
  <c r="Z231" i="6"/>
  <c r="AB231" i="6"/>
  <c r="AT284" i="6"/>
  <c r="AS459" i="6"/>
  <c r="AM215" i="6"/>
  <c r="AS221" i="6"/>
  <c r="Z272" i="6"/>
  <c r="AB272" i="6"/>
  <c r="AM394" i="6"/>
  <c r="AM477" i="6"/>
  <c r="Z467" i="6"/>
  <c r="AB467" i="6"/>
  <c r="Z523" i="6"/>
  <c r="AB523" i="6"/>
  <c r="AS40" i="6"/>
  <c r="AT40" i="6"/>
  <c r="AQ40" i="6"/>
  <c r="AP40" i="6"/>
  <c r="AS293" i="6"/>
  <c r="AS195" i="6"/>
  <c r="Z263" i="6"/>
  <c r="AB263" i="6"/>
  <c r="AT263" i="6" s="1"/>
  <c r="AM302" i="6"/>
  <c r="AS169" i="6"/>
  <c r="AS278" i="6"/>
  <c r="AT278" i="6"/>
  <c r="AO278" i="6"/>
  <c r="AP278" i="6" s="1"/>
  <c r="AQ278" i="6"/>
  <c r="Z374" i="6"/>
  <c r="AB374" i="6"/>
  <c r="AT324" i="6"/>
  <c r="AP412" i="6"/>
  <c r="AQ224" i="6"/>
  <c r="AP392" i="6"/>
  <c r="AQ323" i="6"/>
  <c r="AQ367" i="6"/>
  <c r="AQ154" i="6"/>
  <c r="AT154" i="6"/>
  <c r="AS154" i="6"/>
  <c r="AS34" i="6"/>
  <c r="AT189" i="6"/>
  <c r="AS189" i="6"/>
  <c r="AQ189" i="6"/>
  <c r="AS468" i="6"/>
  <c r="AP17" i="6"/>
  <c r="AQ353" i="6"/>
  <c r="AT353" i="6"/>
  <c r="AS353" i="6"/>
  <c r="AP353" i="6"/>
  <c r="L406" i="10"/>
  <c r="L6" i="10"/>
  <c r="L23" i="10"/>
  <c r="L402" i="10"/>
  <c r="L242" i="10"/>
  <c r="L401" i="10"/>
  <c r="L116" i="10"/>
  <c r="L382" i="10"/>
  <c r="L238" i="10"/>
  <c r="L221" i="10"/>
  <c r="L384" i="10"/>
  <c r="L320" i="10"/>
  <c r="L204" i="10"/>
  <c r="L394" i="10"/>
  <c r="L122" i="10"/>
  <c r="L393" i="10"/>
  <c r="AQ488" i="6"/>
  <c r="AP154" i="6"/>
  <c r="AT479" i="6"/>
  <c r="AS372" i="6"/>
  <c r="AT372" i="6"/>
  <c r="AO372" i="6"/>
  <c r="AP372" i="6" s="1"/>
  <c r="AQ372" i="6"/>
  <c r="AT409" i="6"/>
  <c r="AS409" i="6"/>
  <c r="AO409" i="6"/>
  <c r="AP409" i="6" s="1"/>
  <c r="AQ409" i="6"/>
  <c r="AS83" i="6"/>
  <c r="AQ72" i="6"/>
  <c r="AP85" i="6"/>
  <c r="AQ340" i="6"/>
  <c r="AM175" i="6"/>
  <c r="AP504" i="6"/>
  <c r="Z171" i="6"/>
  <c r="AB171" i="6"/>
  <c r="AP26" i="6"/>
  <c r="AQ168" i="6"/>
  <c r="AP100" i="6"/>
  <c r="AQ211" i="6"/>
  <c r="AS234" i="6"/>
  <c r="AQ234" i="6"/>
  <c r="AT234" i="6"/>
  <c r="AP234" i="6"/>
  <c r="AQ89" i="6"/>
  <c r="AS462" i="6"/>
  <c r="AS508" i="6"/>
  <c r="AO508" i="6"/>
  <c r="AP508" i="6" s="1"/>
  <c r="AT508" i="6"/>
  <c r="AQ508" i="6"/>
  <c r="AM540" i="6"/>
  <c r="AS540" i="6"/>
  <c r="AT540" i="6"/>
  <c r="AP74" i="6"/>
  <c r="AM103" i="6"/>
  <c r="AT60" i="6"/>
  <c r="AS60" i="6"/>
  <c r="AQ60" i="6"/>
  <c r="AO60" i="6"/>
  <c r="AP60" i="6" s="1"/>
  <c r="AT57" i="6"/>
  <c r="AT300" i="6"/>
  <c r="Z445" i="6"/>
  <c r="AB445" i="6"/>
  <c r="AT487" i="6"/>
  <c r="AS411" i="6"/>
  <c r="AT411" i="6"/>
  <c r="AO411" i="6"/>
  <c r="AP411" i="6" s="1"/>
  <c r="AQ411" i="6"/>
  <c r="AM409" i="6"/>
  <c r="AP536" i="6"/>
  <c r="AS104" i="6"/>
  <c r="AQ130" i="6"/>
  <c r="AT130" i="6"/>
  <c r="AS130" i="6"/>
  <c r="AS184" i="6"/>
  <c r="AT184" i="6"/>
  <c r="AQ184" i="6"/>
  <c r="AO184" i="6"/>
  <c r="AP184" i="6" s="1"/>
  <c r="AM163" i="6"/>
  <c r="AM44" i="6"/>
  <c r="AQ226" i="6"/>
  <c r="AM358" i="6"/>
  <c r="AM47" i="6"/>
  <c r="AQ173" i="6"/>
  <c r="AM220" i="6"/>
  <c r="AQ534" i="6"/>
  <c r="AS328" i="6"/>
  <c r="AT328" i="6"/>
  <c r="AO328" i="6"/>
  <c r="AP328" i="6" s="1"/>
  <c r="AQ328" i="6"/>
  <c r="AQ5" i="6"/>
  <c r="Z286" i="6"/>
  <c r="AB286" i="6"/>
  <c r="AB312" i="6"/>
  <c r="Z312" i="6"/>
  <c r="AS354" i="6"/>
  <c r="AP331" i="6"/>
  <c r="AP142" i="6"/>
  <c r="AS6" i="6"/>
  <c r="AP205" i="6"/>
  <c r="AS31" i="6"/>
  <c r="AO31" i="6"/>
  <c r="AP31" i="6" s="1"/>
  <c r="AQ31" i="6"/>
  <c r="AT31" i="6"/>
  <c r="Z115" i="6"/>
  <c r="AB115" i="6"/>
  <c r="AQ283" i="6"/>
  <c r="AT283" i="6"/>
  <c r="AS283" i="6"/>
  <c r="AO283" i="6"/>
  <c r="AP283" i="6" s="1"/>
  <c r="AT16" i="6"/>
  <c r="AQ16" i="6"/>
  <c r="AO16" i="6"/>
  <c r="AP16" i="6" s="1"/>
  <c r="AS107" i="6"/>
  <c r="AT107" i="6"/>
  <c r="AO107" i="6"/>
  <c r="AP107" i="6" s="1"/>
  <c r="AQ107" i="6"/>
  <c r="Z455" i="6"/>
  <c r="AB455" i="6"/>
  <c r="AT429" i="6"/>
  <c r="AS429" i="6"/>
  <c r="AO429" i="6"/>
  <c r="AP429" i="6" s="1"/>
  <c r="AQ429" i="6"/>
  <c r="Z204" i="6"/>
  <c r="AB204" i="6"/>
  <c r="Z356" i="6"/>
  <c r="AB356" i="6"/>
  <c r="AQ518" i="6"/>
  <c r="AT518" i="6"/>
  <c r="AS518" i="6"/>
  <c r="AP518" i="6"/>
  <c r="AS320" i="6"/>
  <c r="AT320" i="6"/>
  <c r="AO320" i="6"/>
  <c r="AP320" i="6" s="1"/>
  <c r="AQ320" i="6"/>
  <c r="AS75" i="6"/>
  <c r="AO75" i="6"/>
  <c r="AP75" i="6" s="1"/>
  <c r="AT75" i="6"/>
  <c r="AQ75" i="6"/>
  <c r="AS218" i="6"/>
  <c r="AP493" i="6"/>
  <c r="AS493" i="6"/>
  <c r="AQ493" i="6"/>
  <c r="AT493" i="6"/>
  <c r="Z228" i="6"/>
  <c r="AB228" i="6"/>
  <c r="AS228" i="6" s="1"/>
  <c r="AT81" i="6"/>
  <c r="AS503" i="6"/>
  <c r="AT503" i="6"/>
  <c r="AQ503" i="6"/>
  <c r="AO503" i="6"/>
  <c r="AP503" i="6" s="1"/>
  <c r="AO155" i="6"/>
  <c r="AP141" i="6"/>
  <c r="AS294" i="6"/>
  <c r="AT294" i="6"/>
  <c r="AO294" i="6"/>
  <c r="AP294" i="6" s="1"/>
  <c r="AQ294" i="6"/>
  <c r="Z131" i="6"/>
  <c r="AB131" i="6"/>
  <c r="Z52" i="6"/>
  <c r="AB52" i="6"/>
  <c r="Z60" i="6"/>
  <c r="AB60" i="6"/>
  <c r="AB296" i="6"/>
  <c r="Z296" i="6"/>
  <c r="AS35" i="6"/>
  <c r="AO35" i="6"/>
  <c r="AP35" i="6" s="1"/>
  <c r="AQ35" i="6"/>
  <c r="AT35" i="6"/>
  <c r="Z433" i="6"/>
  <c r="AB433" i="6"/>
  <c r="AT433" i="6" s="1"/>
  <c r="Z477" i="6"/>
  <c r="AB477" i="6"/>
  <c r="AS477" i="6" s="1"/>
  <c r="AT28" i="6"/>
  <c r="AS28" i="6"/>
  <c r="AQ28" i="6"/>
  <c r="AO28" i="6"/>
  <c r="AP28" i="6" s="1"/>
  <c r="AP293" i="6"/>
  <c r="AS230" i="6"/>
  <c r="AQ230" i="6"/>
  <c r="AT230" i="6"/>
  <c r="AM203" i="6"/>
  <c r="AP195" i="6"/>
  <c r="Z302" i="6"/>
  <c r="AB302" i="6"/>
  <c r="AQ302" i="6" s="1"/>
  <c r="AS87" i="6"/>
  <c r="AT87" i="6"/>
  <c r="AQ87" i="6"/>
  <c r="AO87" i="6"/>
  <c r="AP87" i="6" s="1"/>
  <c r="Z441" i="6"/>
  <c r="AB441" i="6"/>
  <c r="AM374" i="6"/>
  <c r="AP159" i="6"/>
  <c r="AS212" i="6"/>
  <c r="AQ212" i="6"/>
  <c r="AT212" i="6"/>
  <c r="AO212" i="6"/>
  <c r="AP212" i="6" s="1"/>
  <c r="AS324" i="6"/>
  <c r="AO239" i="6"/>
  <c r="AT224" i="6"/>
  <c r="AT392" i="6"/>
  <c r="AP367" i="6"/>
  <c r="L374" i="10"/>
  <c r="L54" i="10"/>
  <c r="L306" i="10"/>
  <c r="L49" i="10"/>
  <c r="L284" i="10"/>
  <c r="L350" i="10"/>
  <c r="L269" i="10"/>
  <c r="L109" i="10"/>
  <c r="L300" i="10"/>
  <c r="L71" i="10"/>
  <c r="L164" i="10"/>
  <c r="L201" i="10"/>
  <c r="AS511" i="6"/>
  <c r="AT511" i="6"/>
  <c r="AQ511" i="6"/>
  <c r="AO511" i="6"/>
  <c r="AP511" i="6" s="1"/>
  <c r="AM372" i="6"/>
  <c r="Z55" i="6"/>
  <c r="AB55" i="6"/>
  <c r="Z342" i="6"/>
  <c r="AB342" i="6"/>
  <c r="AS19" i="6"/>
  <c r="AO19" i="6"/>
  <c r="AS72" i="6"/>
  <c r="AP340" i="6"/>
  <c r="AS504" i="6"/>
  <c r="AM35" i="6"/>
  <c r="AM107" i="6"/>
  <c r="AS26" i="6"/>
  <c r="AP168" i="6"/>
  <c r="AM278" i="6"/>
  <c r="AP15" i="6"/>
  <c r="AS100" i="6"/>
  <c r="AM167" i="6"/>
  <c r="AS89" i="6"/>
  <c r="AT462" i="6"/>
  <c r="AS74" i="6"/>
  <c r="AP57" i="6"/>
  <c r="AS300" i="6"/>
  <c r="Z463" i="6"/>
  <c r="AB463" i="6"/>
  <c r="AS463" i="6" s="1"/>
  <c r="AT437" i="6"/>
  <c r="AS437" i="6"/>
  <c r="AO437" i="6"/>
  <c r="AP437" i="6" s="1"/>
  <c r="AQ437" i="6"/>
  <c r="AT536" i="6"/>
  <c r="AQ474" i="6"/>
  <c r="AS474" i="6"/>
  <c r="AT474" i="6"/>
  <c r="AP474" i="6"/>
  <c r="AO309" i="6"/>
  <c r="AT104" i="6"/>
  <c r="Z163" i="6"/>
  <c r="AB163" i="6"/>
  <c r="AP163" i="6" s="1"/>
  <c r="AT191" i="6"/>
  <c r="AS191" i="6"/>
  <c r="AS226" i="6"/>
  <c r="Z47" i="6"/>
  <c r="AB47" i="6"/>
  <c r="AP173" i="6"/>
  <c r="AT225" i="6"/>
  <c r="AS225" i="6"/>
  <c r="AP5" i="6"/>
  <c r="AQ354" i="6"/>
  <c r="AS331" i="6"/>
  <c r="AM63" i="6"/>
  <c r="AS142" i="6"/>
  <c r="AT6" i="6"/>
  <c r="Z111" i="6"/>
  <c r="AB111" i="6"/>
  <c r="AS236" i="6"/>
  <c r="AQ236" i="6"/>
  <c r="AT236" i="6"/>
  <c r="AO236" i="6"/>
  <c r="AP236" i="6" s="1"/>
  <c r="Z398" i="6"/>
  <c r="AB398" i="6"/>
  <c r="AQ398" i="6" s="1"/>
  <c r="AP27" i="6"/>
  <c r="Z16" i="6"/>
  <c r="AB16" i="6"/>
  <c r="AS16" i="6" s="1"/>
  <c r="Z508" i="6"/>
  <c r="AB508" i="6"/>
  <c r="AS188" i="6"/>
  <c r="AQ188" i="6"/>
  <c r="AT188" i="6"/>
  <c r="AO188" i="6"/>
  <c r="AP188" i="6" s="1"/>
  <c r="Z437" i="6"/>
  <c r="AB437" i="6"/>
  <c r="Z20" i="6"/>
  <c r="AB20" i="6"/>
  <c r="Z259" i="6"/>
  <c r="AB259" i="6"/>
  <c r="AS259" i="6" s="1"/>
  <c r="Z244" i="6"/>
  <c r="AB244" i="6"/>
  <c r="AS135" i="6"/>
  <c r="AT135" i="6"/>
  <c r="AQ135" i="6"/>
  <c r="AO135" i="6"/>
  <c r="AP135" i="6" s="1"/>
  <c r="AS63" i="6"/>
  <c r="AO63" i="6"/>
  <c r="AP63" i="6" s="1"/>
  <c r="AQ63" i="6"/>
  <c r="AT63" i="6"/>
  <c r="AQ485" i="6"/>
  <c r="AT485" i="6"/>
  <c r="AS485" i="6"/>
  <c r="AT297" i="6"/>
  <c r="AS297" i="6"/>
  <c r="AQ297" i="6"/>
  <c r="AT425" i="6"/>
  <c r="AS425" i="6"/>
  <c r="AO425" i="6"/>
  <c r="AP425" i="6" s="1"/>
  <c r="AQ425" i="6"/>
  <c r="Z23" i="6"/>
  <c r="AB23" i="6"/>
  <c r="AS467" i="6"/>
  <c r="AT467" i="6"/>
  <c r="AQ467" i="6"/>
  <c r="AO467" i="6"/>
  <c r="AP467" i="6" s="1"/>
  <c r="AQ349" i="6"/>
  <c r="AT349" i="6"/>
  <c r="AS349" i="6"/>
  <c r="AP349" i="6"/>
  <c r="AM268" i="6"/>
  <c r="AS175" i="6"/>
  <c r="AT175" i="6"/>
  <c r="AO175" i="6"/>
  <c r="AP175" i="6" s="1"/>
  <c r="AQ175" i="6"/>
  <c r="Z237" i="6"/>
  <c r="AB237" i="6"/>
  <c r="AQ237" i="6" s="1"/>
  <c r="AS473" i="6"/>
  <c r="AT473" i="6"/>
  <c r="AQ473" i="6"/>
  <c r="Z309" i="6"/>
  <c r="AB309" i="6"/>
  <c r="AS309" i="6" s="1"/>
  <c r="Z147" i="6"/>
  <c r="AB147" i="6"/>
  <c r="AM236" i="6"/>
  <c r="AT441" i="6"/>
  <c r="AS441" i="6"/>
  <c r="AO441" i="6"/>
  <c r="AP441" i="6" s="1"/>
  <c r="AQ441" i="6"/>
  <c r="Z423" i="6"/>
  <c r="AB423" i="6"/>
  <c r="AQ423" i="6" s="1"/>
  <c r="Z71" i="6"/>
  <c r="AB71" i="6"/>
  <c r="AQ71" i="6" s="1"/>
  <c r="Z469" i="6"/>
  <c r="AB469" i="6"/>
  <c r="AM396" i="6"/>
  <c r="AS396" i="6"/>
  <c r="AT396" i="6"/>
  <c r="AO396" i="6"/>
  <c r="AP396" i="6" s="1"/>
  <c r="AQ396" i="6"/>
  <c r="Z252" i="6"/>
  <c r="AB252" i="6"/>
  <c r="AT252" i="6" s="1"/>
  <c r="AB304" i="6"/>
  <c r="Z304" i="6"/>
  <c r="AS71" i="6"/>
  <c r="AO71" i="6"/>
  <c r="AT71" i="6"/>
  <c r="AS67" i="6"/>
  <c r="AO67" i="6"/>
  <c r="AP67" i="6" s="1"/>
  <c r="AQ67" i="6"/>
  <c r="AT67" i="6"/>
  <c r="AT464" i="6"/>
  <c r="AS464" i="6"/>
  <c r="AQ464" i="6"/>
  <c r="AP69" i="6"/>
  <c r="AP113" i="6"/>
  <c r="AS171" i="6"/>
  <c r="AT171" i="6"/>
  <c r="AQ171" i="6"/>
  <c r="AO171" i="6"/>
  <c r="AP171" i="6" s="1"/>
  <c r="AT268" i="6"/>
  <c r="AS268" i="6"/>
  <c r="AQ268" i="6"/>
  <c r="AO268" i="6"/>
  <c r="AP268" i="6" s="1"/>
  <c r="AP230" i="6"/>
  <c r="Z119" i="6"/>
  <c r="AB119" i="6"/>
  <c r="AP261" i="6"/>
  <c r="AP112" i="6"/>
  <c r="AM334" i="6"/>
  <c r="AT56" i="6"/>
  <c r="AS56" i="6"/>
  <c r="AQ56" i="6"/>
  <c r="AO56" i="6"/>
  <c r="AP56" i="6" s="1"/>
  <c r="Z405" i="6"/>
  <c r="AB405" i="6"/>
  <c r="AT405" i="6" s="1"/>
  <c r="AS338" i="6"/>
  <c r="AO338" i="6"/>
  <c r="AP338" i="6" s="1"/>
  <c r="AT338" i="6"/>
  <c r="AQ338" i="6"/>
  <c r="AP316" i="6"/>
  <c r="AM371" i="6"/>
  <c r="AT373" i="6"/>
  <c r="AS373" i="6"/>
  <c r="AQ373" i="6"/>
  <c r="AP373" i="6"/>
  <c r="AP156" i="6"/>
  <c r="AS356" i="6"/>
  <c r="AT356" i="6"/>
  <c r="AO356" i="6"/>
  <c r="AP356" i="6" s="1"/>
  <c r="AQ356" i="6"/>
  <c r="AM499" i="6"/>
  <c r="AM7" i="6"/>
  <c r="AS106" i="6"/>
  <c r="AQ106" i="6"/>
  <c r="AT106" i="6"/>
  <c r="AP106" i="6"/>
  <c r="AP8" i="6"/>
  <c r="Z11" i="6"/>
  <c r="AB11" i="6"/>
  <c r="Z15" i="6"/>
  <c r="AB15" i="6"/>
  <c r="AQ166" i="6"/>
  <c r="AT166" i="6"/>
  <c r="AS166" i="6"/>
  <c r="AM192" i="6"/>
  <c r="AS270" i="6"/>
  <c r="AQ270" i="6"/>
  <c r="AT270" i="6"/>
  <c r="AP270" i="6"/>
  <c r="AM48" i="6"/>
  <c r="AT20" i="6"/>
  <c r="AS20" i="6"/>
  <c r="AQ20" i="6"/>
  <c r="AO20" i="6"/>
  <c r="AP20" i="6" s="1"/>
  <c r="Z208" i="6"/>
  <c r="AB208" i="6"/>
  <c r="AP61" i="6"/>
  <c r="Z215" i="6"/>
  <c r="AB215" i="6"/>
  <c r="AM188" i="6"/>
  <c r="AP221" i="6"/>
  <c r="AM272" i="6"/>
  <c r="AP311" i="6"/>
  <c r="Z394" i="6"/>
  <c r="AB394" i="6"/>
  <c r="AM79" i="6"/>
  <c r="Z386" i="6"/>
  <c r="AB386" i="6"/>
  <c r="AM471" i="6"/>
  <c r="AS271" i="6"/>
  <c r="AO271" i="6"/>
  <c r="AP271" i="6" s="1"/>
  <c r="AQ271" i="6"/>
  <c r="AT271" i="6"/>
  <c r="AS45" i="6"/>
  <c r="AP45" i="6"/>
  <c r="AT45" i="6"/>
  <c r="AQ45" i="6"/>
  <c r="AM184" i="6"/>
  <c r="AS490" i="6"/>
  <c r="AQ490" i="6"/>
  <c r="AT490" i="6"/>
  <c r="AP490" i="6"/>
  <c r="AS342" i="6"/>
  <c r="AO342" i="6"/>
  <c r="AP342" i="6" s="1"/>
  <c r="AT342" i="6"/>
  <c r="AQ342" i="6"/>
  <c r="AS220" i="6"/>
  <c r="AT220" i="6"/>
  <c r="AM59" i="6"/>
  <c r="AT394" i="6"/>
  <c r="AS394" i="6"/>
  <c r="AO394" i="6"/>
  <c r="AP394" i="6" s="1"/>
  <c r="AQ394" i="6"/>
  <c r="AM519" i="6"/>
  <c r="AP384" i="6"/>
  <c r="L179" i="10"/>
  <c r="L389" i="10"/>
  <c r="L197" i="10"/>
  <c r="L114" i="10"/>
  <c r="L120" i="10"/>
  <c r="L126" i="10"/>
  <c r="L29" i="10"/>
  <c r="L185" i="10"/>
  <c r="AP488" i="6"/>
  <c r="AS455" i="6"/>
  <c r="AQ455" i="6"/>
  <c r="AT455" i="6"/>
  <c r="AO455" i="6"/>
  <c r="AP455" i="6" s="1"/>
  <c r="AS512" i="6"/>
  <c r="AO512" i="6"/>
  <c r="AP512" i="6" s="1"/>
  <c r="AT512" i="6"/>
  <c r="AQ512" i="6"/>
  <c r="AP479" i="6"/>
  <c r="Z315" i="6"/>
  <c r="AB315" i="6"/>
  <c r="Z143" i="6"/>
  <c r="AB143" i="6"/>
  <c r="Z155" i="6"/>
  <c r="AB155" i="6"/>
  <c r="AQ155" i="6" s="1"/>
  <c r="AP83" i="6"/>
  <c r="AS192" i="6"/>
  <c r="AT192" i="6"/>
  <c r="AQ192" i="6"/>
  <c r="AO192" i="6"/>
  <c r="AP192" i="6" s="1"/>
  <c r="Z175" i="6"/>
  <c r="AB175" i="6"/>
  <c r="Z35" i="6"/>
  <c r="AB35" i="6"/>
  <c r="AS55" i="6"/>
  <c r="AO55" i="6"/>
  <c r="AP55" i="6" s="1"/>
  <c r="AQ55" i="6"/>
  <c r="AT55" i="6"/>
  <c r="AO378" i="6"/>
  <c r="AP378" i="6" s="1"/>
  <c r="Z278" i="6"/>
  <c r="AB278" i="6"/>
  <c r="AT417" i="6"/>
  <c r="AS417" i="6"/>
  <c r="AO417" i="6"/>
  <c r="AP417" i="6" s="1"/>
  <c r="AQ417" i="6"/>
  <c r="AQ137" i="6"/>
  <c r="AT137" i="6"/>
  <c r="AS137" i="6"/>
  <c r="AP41" i="6"/>
  <c r="AS310" i="6"/>
  <c r="AO310" i="6"/>
  <c r="AP310" i="6" s="1"/>
  <c r="AT310" i="6"/>
  <c r="AQ310" i="6"/>
  <c r="Z540" i="6"/>
  <c r="AB540" i="6"/>
  <c r="AT36" i="6"/>
  <c r="AS36" i="6"/>
  <c r="AQ36" i="6"/>
  <c r="AO36" i="6"/>
  <c r="AP36" i="6" s="1"/>
  <c r="Z103" i="6"/>
  <c r="AB103" i="6"/>
  <c r="AT103" i="6" s="1"/>
  <c r="AM445" i="6"/>
  <c r="AP487" i="6"/>
  <c r="Z411" i="6"/>
  <c r="AB411" i="6"/>
  <c r="AM43" i="6"/>
  <c r="Z409" i="6"/>
  <c r="AB409" i="6"/>
  <c r="AM271" i="6"/>
  <c r="AS180" i="6"/>
  <c r="AQ180" i="6"/>
  <c r="AT180" i="6"/>
  <c r="Z44" i="6"/>
  <c r="AB44" i="6"/>
  <c r="AT44" i="6" s="1"/>
  <c r="AS99" i="6"/>
  <c r="AT99" i="6"/>
  <c r="AQ99" i="6"/>
  <c r="AO99" i="6"/>
  <c r="AP99" i="6" s="1"/>
  <c r="AM213" i="6"/>
  <c r="Z358" i="6"/>
  <c r="AB358" i="6"/>
  <c r="AT371" i="6"/>
  <c r="AS371" i="6"/>
  <c r="AO371" i="6"/>
  <c r="AP371" i="6" s="1"/>
  <c r="AQ371" i="6"/>
  <c r="Z220" i="6"/>
  <c r="AB220" i="6"/>
  <c r="AM328" i="6"/>
  <c r="Z239" i="6"/>
  <c r="AB239" i="6"/>
  <c r="AS239" i="6" s="1"/>
  <c r="AS312" i="6"/>
  <c r="AT312" i="6"/>
  <c r="AQ312" i="6"/>
  <c r="AO312" i="6"/>
  <c r="AP312" i="6" s="1"/>
  <c r="Z63" i="6"/>
  <c r="AB63" i="6"/>
  <c r="AQ369" i="6"/>
  <c r="AT369" i="6"/>
  <c r="AS369" i="6"/>
  <c r="AP369" i="6"/>
  <c r="AP309" i="6" l="1"/>
  <c r="AP239" i="6"/>
  <c r="AS155" i="6"/>
  <c r="AS115" i="6"/>
  <c r="AT115" i="6"/>
  <c r="AQ115" i="6"/>
  <c r="AP44" i="6"/>
  <c r="AQ421" i="6"/>
  <c r="AT421" i="6"/>
  <c r="AS421" i="6"/>
  <c r="AQ477" i="6"/>
  <c r="AT302" i="6"/>
  <c r="AT59" i="6"/>
  <c r="AS59" i="6"/>
  <c r="AQ59" i="6"/>
  <c r="AS79" i="6"/>
  <c r="AT79" i="6"/>
  <c r="AQ79" i="6"/>
  <c r="AQ260" i="6"/>
  <c r="AQ405" i="6"/>
  <c r="AS378" i="6"/>
  <c r="AP79" i="6"/>
  <c r="AT309" i="6"/>
  <c r="AT19" i="6"/>
  <c r="AT239" i="6"/>
  <c r="AP155" i="6"/>
  <c r="AS231" i="6"/>
  <c r="AQ231" i="6"/>
  <c r="AT231" i="6"/>
  <c r="AP231" i="6"/>
  <c r="AP103" i="6"/>
  <c r="AT159" i="6"/>
  <c r="AQ159" i="6"/>
  <c r="AS159" i="6"/>
  <c r="AQ44" i="6"/>
  <c r="AQ259" i="6"/>
  <c r="AS423" i="6"/>
  <c r="AP433" i="6"/>
  <c r="AT463" i="6"/>
  <c r="AP370" i="6"/>
  <c r="AT477" i="6"/>
  <c r="AT237" i="6"/>
  <c r="AP91" i="6"/>
  <c r="AP302" i="6"/>
  <c r="AT398" i="6"/>
  <c r="AP263" i="6"/>
  <c r="AT228" i="6"/>
  <c r="AS260" i="6"/>
  <c r="AP115" i="6"/>
  <c r="AP405" i="6"/>
  <c r="AQ252" i="6"/>
  <c r="AP348" i="6"/>
  <c r="AS499" i="6"/>
  <c r="AT378" i="6"/>
  <c r="AS15" i="6"/>
  <c r="AQ15" i="6"/>
  <c r="AT15" i="6"/>
  <c r="AQ309" i="6"/>
  <c r="AT247" i="6"/>
  <c r="AQ239" i="6"/>
  <c r="AT155" i="6"/>
  <c r="AP59" i="6"/>
  <c r="AS27" i="6"/>
  <c r="AQ27" i="6"/>
  <c r="AT27" i="6"/>
  <c r="AQ103" i="6"/>
  <c r="AS44" i="6"/>
  <c r="AP259" i="6"/>
  <c r="AS433" i="6"/>
  <c r="AQ463" i="6"/>
  <c r="AS370" i="6"/>
  <c r="AT91" i="6"/>
  <c r="AS302" i="6"/>
  <c r="AS263" i="6"/>
  <c r="AQ228" i="6"/>
  <c r="AT8" i="6"/>
  <c r="AS8" i="6"/>
  <c r="AQ8" i="6"/>
  <c r="AS405" i="6"/>
  <c r="AS252" i="6"/>
  <c r="AT348" i="6"/>
  <c r="AP71" i="6"/>
  <c r="AT111" i="6"/>
  <c r="AQ111" i="6"/>
  <c r="AS111" i="6"/>
  <c r="AT163" i="6"/>
  <c r="AQ163" i="6"/>
  <c r="AS163" i="6"/>
  <c r="AP19" i="6"/>
  <c r="AQ413" i="6"/>
  <c r="AS413" i="6"/>
  <c r="AT413" i="6"/>
  <c r="AP423" i="6"/>
  <c r="AP477" i="6"/>
  <c r="AP421" i="6"/>
  <c r="AP237" i="6"/>
  <c r="P410" i="10"/>
  <c r="P406" i="10"/>
  <c r="P405" i="10"/>
  <c r="P404" i="10"/>
  <c r="P403" i="10"/>
  <c r="P402" i="10"/>
  <c r="P393" i="10"/>
  <c r="P389" i="10"/>
  <c r="P387" i="10"/>
  <c r="P383" i="10"/>
  <c r="P373" i="10"/>
  <c r="P364" i="10"/>
  <c r="P361" i="10"/>
  <c r="P358" i="10"/>
  <c r="P354" i="10"/>
  <c r="P342" i="10"/>
  <c r="P338" i="10"/>
  <c r="P334" i="10"/>
  <c r="P328" i="10"/>
  <c r="P320" i="10"/>
  <c r="P392" i="10"/>
  <c r="P382" i="10"/>
  <c r="P372" i="10"/>
  <c r="P359" i="10"/>
  <c r="P355" i="10"/>
  <c r="P401" i="10"/>
  <c r="P395" i="10"/>
  <c r="P381" i="10"/>
  <c r="P371" i="10"/>
  <c r="P394" i="10"/>
  <c r="P384" i="10"/>
  <c r="P380" i="10"/>
  <c r="P374" i="10"/>
  <c r="P370" i="10"/>
  <c r="P341" i="10"/>
  <c r="P337" i="10"/>
  <c r="P327" i="10"/>
  <c r="P319" i="10"/>
  <c r="P350" i="10"/>
  <c r="P339" i="10"/>
  <c r="P318" i="10"/>
  <c r="P316" i="10"/>
  <c r="P314" i="10"/>
  <c r="P312" i="10"/>
  <c r="P310" i="10"/>
  <c r="P308" i="10"/>
  <c r="P306" i="10"/>
  <c r="P302" i="10"/>
  <c r="P300" i="10"/>
  <c r="P296" i="10"/>
  <c r="P290" i="10"/>
  <c r="P288" i="10"/>
  <c r="P286" i="10"/>
  <c r="P284" i="10"/>
  <c r="P282" i="10"/>
  <c r="P280" i="10"/>
  <c r="P278" i="10"/>
  <c r="P272" i="10"/>
  <c r="P270" i="10"/>
  <c r="P268" i="10"/>
  <c r="P266" i="10"/>
  <c r="P264" i="10"/>
  <c r="P262" i="10"/>
  <c r="P260" i="10"/>
  <c r="P258" i="10"/>
  <c r="P256" i="10"/>
  <c r="P254" i="10"/>
  <c r="P252" i="10"/>
  <c r="P250" i="10"/>
  <c r="P246" i="10"/>
  <c r="P244" i="10"/>
  <c r="P242" i="10"/>
  <c r="P238" i="10"/>
  <c r="P234" i="10"/>
  <c r="P230" i="10"/>
  <c r="P226" i="10"/>
  <c r="P222" i="10"/>
  <c r="P218" i="10"/>
  <c r="P206" i="10"/>
  <c r="P202" i="10"/>
  <c r="P198" i="10"/>
  <c r="P197" i="10"/>
  <c r="P196" i="10"/>
  <c r="P195" i="10"/>
  <c r="P194" i="10"/>
  <c r="P193" i="10"/>
  <c r="P192" i="10"/>
  <c r="P191" i="10"/>
  <c r="P190" i="10"/>
  <c r="P189" i="10"/>
  <c r="P188" i="10"/>
  <c r="P187" i="10"/>
  <c r="P186" i="10"/>
  <c r="P185" i="10"/>
  <c r="P184" i="10"/>
  <c r="P182" i="10"/>
  <c r="P181" i="10"/>
  <c r="P179" i="10"/>
  <c r="P178" i="10"/>
  <c r="P177" i="10"/>
  <c r="P176" i="10"/>
  <c r="P175" i="10"/>
  <c r="P174" i="10"/>
  <c r="P173" i="10"/>
  <c r="P172" i="10"/>
  <c r="P171" i="10"/>
  <c r="P170" i="10"/>
  <c r="P169" i="10"/>
  <c r="P168" i="10"/>
  <c r="P167" i="10"/>
  <c r="P166" i="10"/>
  <c r="P165" i="10"/>
  <c r="P164" i="10"/>
  <c r="P163" i="10"/>
  <c r="P161" i="10"/>
  <c r="P160" i="10"/>
  <c r="P159" i="10"/>
  <c r="P158" i="10"/>
  <c r="P154" i="10"/>
  <c r="P153" i="10"/>
  <c r="P152" i="10"/>
  <c r="P151" i="10"/>
  <c r="P150" i="10"/>
  <c r="P149" i="10"/>
  <c r="P148" i="10"/>
  <c r="P147" i="10"/>
  <c r="P146" i="10"/>
  <c r="P145" i="10"/>
  <c r="P144" i="10"/>
  <c r="P131" i="10"/>
  <c r="P130" i="10"/>
  <c r="P129" i="10"/>
  <c r="P128" i="10"/>
  <c r="P127" i="10"/>
  <c r="P126" i="10"/>
  <c r="P125" i="10"/>
  <c r="P124" i="10"/>
  <c r="P123" i="10"/>
  <c r="P122" i="10"/>
  <c r="P121" i="10"/>
  <c r="P120" i="10"/>
  <c r="P119" i="10"/>
  <c r="P118" i="10"/>
  <c r="P117" i="10"/>
  <c r="P116" i="10"/>
  <c r="P115" i="10"/>
  <c r="P114" i="10"/>
  <c r="P113" i="10"/>
  <c r="P112" i="10"/>
  <c r="P111" i="10"/>
  <c r="P110" i="10"/>
  <c r="P109" i="10"/>
  <c r="P108" i="10"/>
  <c r="P107" i="10"/>
  <c r="P106" i="10"/>
  <c r="P105" i="10"/>
  <c r="P104" i="10"/>
  <c r="P103" i="10"/>
  <c r="P102" i="10"/>
  <c r="P101" i="10"/>
  <c r="P100" i="10"/>
  <c r="P99" i="10"/>
  <c r="P98" i="10"/>
  <c r="P97" i="10"/>
  <c r="P96" i="10"/>
  <c r="P95" i="10"/>
  <c r="P94" i="10"/>
  <c r="P93" i="10"/>
  <c r="P92" i="10"/>
  <c r="P91" i="10"/>
  <c r="P90" i="10"/>
  <c r="P89" i="10"/>
  <c r="P88" i="10"/>
  <c r="P87" i="10"/>
  <c r="P86" i="10"/>
  <c r="P85" i="10"/>
  <c r="P84" i="10"/>
  <c r="P83" i="10"/>
  <c r="P82" i="10"/>
  <c r="P79" i="10"/>
  <c r="P78" i="10"/>
  <c r="P77" i="10"/>
  <c r="P76" i="10"/>
  <c r="P75" i="10"/>
  <c r="P74" i="10"/>
  <c r="P73" i="10"/>
  <c r="P71" i="10"/>
  <c r="P70" i="10"/>
  <c r="P69" i="10"/>
  <c r="P68" i="10"/>
  <c r="P67" i="10"/>
  <c r="P66" i="10"/>
  <c r="P65" i="10"/>
  <c r="P64" i="10"/>
  <c r="P63" i="10"/>
  <c r="P61" i="10"/>
  <c r="P59" i="10"/>
  <c r="P58" i="10"/>
  <c r="P57" i="10"/>
  <c r="P56" i="10"/>
  <c r="P55" i="10"/>
  <c r="P54" i="10"/>
  <c r="P53" i="10"/>
  <c r="P51" i="10"/>
  <c r="P50" i="10"/>
  <c r="P49" i="10"/>
  <c r="P45" i="10"/>
  <c r="P44" i="10"/>
  <c r="P43" i="10"/>
  <c r="P42" i="10"/>
  <c r="P41" i="10"/>
  <c r="P40" i="10"/>
  <c r="P39" i="10"/>
  <c r="P38" i="10"/>
  <c r="P37" i="10"/>
  <c r="P36" i="10"/>
  <c r="P35" i="10"/>
  <c r="P34" i="10"/>
  <c r="P33" i="10"/>
  <c r="P32" i="10"/>
  <c r="P31" i="10"/>
  <c r="P30" i="10"/>
  <c r="P29" i="10"/>
  <c r="P28" i="10"/>
  <c r="P27" i="10"/>
  <c r="P26" i="10"/>
  <c r="P25" i="10"/>
  <c r="P24" i="10"/>
  <c r="P23" i="10"/>
  <c r="P22" i="10"/>
  <c r="P20" i="10"/>
  <c r="P19" i="10"/>
  <c r="P16" i="10"/>
  <c r="P360" i="10"/>
  <c r="P340" i="10"/>
  <c r="P329" i="10"/>
  <c r="P321" i="10"/>
  <c r="P243" i="10"/>
  <c r="P239" i="10"/>
  <c r="P235" i="10"/>
  <c r="P231" i="10"/>
  <c r="P227" i="10"/>
  <c r="P223" i="10"/>
  <c r="P219" i="10"/>
  <c r="P207" i="10"/>
  <c r="P203" i="10"/>
  <c r="P199" i="10"/>
  <c r="P365" i="10"/>
  <c r="P363" i="10"/>
  <c r="P344" i="10"/>
  <c r="P336" i="10"/>
  <c r="P317" i="10"/>
  <c r="P241" i="10"/>
  <c r="P237" i="10"/>
  <c r="P233" i="10"/>
  <c r="P229" i="10"/>
  <c r="P225" i="10"/>
  <c r="P221" i="10"/>
  <c r="P217" i="10"/>
  <c r="P209" i="10"/>
  <c r="P205" i="10"/>
  <c r="P201" i="10"/>
  <c r="P309" i="10"/>
  <c r="P285" i="10"/>
  <c r="P277" i="10"/>
  <c r="P273" i="10"/>
  <c r="P265" i="10"/>
  <c r="P257" i="10"/>
  <c r="P245" i="10"/>
  <c r="P236" i="10"/>
  <c r="P220" i="10"/>
  <c r="P200" i="10"/>
  <c r="P15" i="10"/>
  <c r="P11" i="10"/>
  <c r="P7" i="10"/>
  <c r="P335" i="10"/>
  <c r="P315" i="10"/>
  <c r="P307" i="10"/>
  <c r="P303" i="10"/>
  <c r="P291" i="10"/>
  <c r="P283" i="10"/>
  <c r="P271" i="10"/>
  <c r="P263" i="10"/>
  <c r="P255" i="10"/>
  <c r="P240" i="10"/>
  <c r="P224" i="10"/>
  <c r="P204" i="10"/>
  <c r="P343" i="10"/>
  <c r="P330" i="10"/>
  <c r="P313" i="10"/>
  <c r="P301" i="10"/>
  <c r="P297" i="10"/>
  <c r="P289" i="10"/>
  <c r="P281" i="10"/>
  <c r="P269" i="10"/>
  <c r="P261" i="10"/>
  <c r="P253" i="10"/>
  <c r="P228" i="10"/>
  <c r="P208" i="10"/>
  <c r="P322" i="10"/>
  <c r="P311" i="10"/>
  <c r="P287" i="10"/>
  <c r="P279" i="10"/>
  <c r="P267" i="10"/>
  <c r="P259" i="10"/>
  <c r="P251" i="10"/>
  <c r="P247" i="10"/>
  <c r="P232" i="10"/>
  <c r="P14" i="10"/>
  <c r="P10" i="10"/>
  <c r="P6" i="10"/>
  <c r="P12" i="10"/>
  <c r="P4" i="10"/>
  <c r="P13" i="10"/>
  <c r="P5" i="10"/>
  <c r="Q2" i="10"/>
  <c r="P8" i="10"/>
  <c r="P9" i="10"/>
  <c r="AP398" i="6"/>
  <c r="AQ232" i="6"/>
  <c r="AT232" i="6"/>
  <c r="AS232" i="6"/>
  <c r="AP232" i="6"/>
  <c r="AP260" i="6"/>
  <c r="AP499" i="6"/>
  <c r="Q410" i="10" l="1"/>
  <c r="Q406" i="10"/>
  <c r="Q405" i="10"/>
  <c r="Q404" i="10"/>
  <c r="Q403" i="10"/>
  <c r="Q402" i="10"/>
  <c r="Q401" i="10"/>
  <c r="Q395" i="10"/>
  <c r="Q394" i="10"/>
  <c r="Q393" i="10"/>
  <c r="Q392" i="10"/>
  <c r="Q389" i="10"/>
  <c r="Q387" i="10"/>
  <c r="Q384" i="10"/>
  <c r="Q383" i="10"/>
  <c r="Q382" i="10"/>
  <c r="Q381" i="10"/>
  <c r="Q380" i="10"/>
  <c r="Q374" i="10"/>
  <c r="Q373" i="10"/>
  <c r="Q372" i="10"/>
  <c r="Q371" i="10"/>
  <c r="Q370" i="10"/>
  <c r="Q365" i="10"/>
  <c r="Q364" i="10"/>
  <c r="Q363" i="10"/>
  <c r="Q361" i="10"/>
  <c r="Q360" i="10"/>
  <c r="Q359" i="10"/>
  <c r="Q358" i="10"/>
  <c r="Q355" i="10"/>
  <c r="Q354" i="10"/>
  <c r="Q350" i="10"/>
  <c r="Q344" i="10"/>
  <c r="Q343" i="10"/>
  <c r="Q342" i="10"/>
  <c r="Q341" i="10"/>
  <c r="Q340" i="10"/>
  <c r="Q339" i="10"/>
  <c r="Q338" i="10"/>
  <c r="Q337" i="10"/>
  <c r="Q336" i="10"/>
  <c r="Q335" i="10"/>
  <c r="Q334" i="10"/>
  <c r="Q330" i="10"/>
  <c r="Q329" i="10"/>
  <c r="Q328" i="10"/>
  <c r="Q327" i="10"/>
  <c r="Q322" i="10"/>
  <c r="Q321" i="10"/>
  <c r="Q320" i="10"/>
  <c r="Q319" i="10"/>
  <c r="Q318" i="10"/>
  <c r="Q317" i="10"/>
  <c r="Q243" i="10"/>
  <c r="Q239" i="10"/>
  <c r="Q235" i="10"/>
  <c r="Q231" i="10"/>
  <c r="Q227" i="10"/>
  <c r="Q223" i="10"/>
  <c r="Q219" i="10"/>
  <c r="Q207" i="10"/>
  <c r="Q203" i="10"/>
  <c r="Q199" i="10"/>
  <c r="Q315" i="10"/>
  <c r="Q313" i="10"/>
  <c r="Q311" i="10"/>
  <c r="Q309" i="10"/>
  <c r="Q307" i="10"/>
  <c r="Q303" i="10"/>
  <c r="Q301" i="10"/>
  <c r="Q297" i="10"/>
  <c r="Q291" i="10"/>
  <c r="Q289" i="10"/>
  <c r="Q287" i="10"/>
  <c r="Q285" i="10"/>
  <c r="Q283" i="10"/>
  <c r="Q281" i="10"/>
  <c r="Q279" i="10"/>
  <c r="Q277" i="10"/>
  <c r="Q273" i="10"/>
  <c r="Q271" i="10"/>
  <c r="Q269" i="10"/>
  <c r="Q267" i="10"/>
  <c r="Q265" i="10"/>
  <c r="Q263" i="10"/>
  <c r="Q261" i="10"/>
  <c r="Q259" i="10"/>
  <c r="Q257" i="10"/>
  <c r="Q255" i="10"/>
  <c r="Q253" i="10"/>
  <c r="Q251" i="10"/>
  <c r="Q247" i="10"/>
  <c r="Q245" i="10"/>
  <c r="Q240" i="10"/>
  <c r="Q236" i="10"/>
  <c r="Q232" i="10"/>
  <c r="Q228" i="10"/>
  <c r="Q224" i="10"/>
  <c r="Q220" i="10"/>
  <c r="Q208" i="10"/>
  <c r="Q204" i="10"/>
  <c r="Q200" i="10"/>
  <c r="Q316" i="10"/>
  <c r="Q314" i="10"/>
  <c r="Q312" i="10"/>
  <c r="Q310" i="10"/>
  <c r="Q308" i="10"/>
  <c r="Q306" i="10"/>
  <c r="Q302" i="10"/>
  <c r="Q300" i="10"/>
  <c r="Q296" i="10"/>
  <c r="Q290" i="10"/>
  <c r="Q288" i="10"/>
  <c r="Q286" i="10"/>
  <c r="Q284" i="10"/>
  <c r="Q282" i="10"/>
  <c r="Q280" i="10"/>
  <c r="Q278" i="10"/>
  <c r="Q272" i="10"/>
  <c r="Q270" i="10"/>
  <c r="Q268" i="10"/>
  <c r="Q266" i="10"/>
  <c r="Q264" i="10"/>
  <c r="Q262" i="10"/>
  <c r="Q260" i="10"/>
  <c r="Q258" i="10"/>
  <c r="Q256" i="10"/>
  <c r="Q254" i="10"/>
  <c r="Q252" i="10"/>
  <c r="Q250" i="10"/>
  <c r="Q246" i="10"/>
  <c r="Q244" i="10"/>
  <c r="Q242" i="10"/>
  <c r="Q238" i="10"/>
  <c r="Q234" i="10"/>
  <c r="Q230" i="10"/>
  <c r="Q226" i="10"/>
  <c r="Q222" i="10"/>
  <c r="Q218" i="10"/>
  <c r="Q206" i="10"/>
  <c r="Q202" i="10"/>
  <c r="Q198" i="10"/>
  <c r="Q197" i="10"/>
  <c r="Q196" i="10"/>
  <c r="Q195" i="10"/>
  <c r="Q194" i="10"/>
  <c r="Q193" i="10"/>
  <c r="Q192" i="10"/>
  <c r="Q191" i="10"/>
  <c r="Q190" i="10"/>
  <c r="Q189" i="10"/>
  <c r="Q188" i="10"/>
  <c r="Q187" i="10"/>
  <c r="Q186" i="10"/>
  <c r="Q185" i="10"/>
  <c r="Q184" i="10"/>
  <c r="Q182" i="10"/>
  <c r="Q181" i="10"/>
  <c r="Q179" i="10"/>
  <c r="Q178" i="10"/>
  <c r="Q177" i="10"/>
  <c r="Q176" i="10"/>
  <c r="Q175" i="10"/>
  <c r="Q174" i="10"/>
  <c r="Q173" i="10"/>
  <c r="Q172" i="10"/>
  <c r="Q171" i="10"/>
  <c r="Q170" i="10"/>
  <c r="Q169" i="10"/>
  <c r="Q168" i="10"/>
  <c r="Q167" i="10"/>
  <c r="Q166" i="10"/>
  <c r="Q165" i="10"/>
  <c r="Q164" i="10"/>
  <c r="Q163" i="10"/>
  <c r="Q161" i="10"/>
  <c r="Q160" i="10"/>
  <c r="Q159" i="10"/>
  <c r="Q158" i="10"/>
  <c r="Q154" i="10"/>
  <c r="Q153" i="10"/>
  <c r="Q152" i="10"/>
  <c r="Q151" i="10"/>
  <c r="Q150" i="10"/>
  <c r="Q149" i="10"/>
  <c r="Q148" i="10"/>
  <c r="Q147" i="10"/>
  <c r="Q146" i="10"/>
  <c r="Q145" i="10"/>
  <c r="Q144" i="10"/>
  <c r="Q131" i="10"/>
  <c r="Q130" i="10"/>
  <c r="Q129" i="10"/>
  <c r="Q128" i="10"/>
  <c r="Q127" i="10"/>
  <c r="Q126" i="10"/>
  <c r="Q125" i="10"/>
  <c r="Q124" i="10"/>
  <c r="Q123" i="10"/>
  <c r="Q122" i="10"/>
  <c r="Q121" i="10"/>
  <c r="Q120" i="10"/>
  <c r="Q119" i="10"/>
  <c r="Q118" i="10"/>
  <c r="Q117" i="10"/>
  <c r="Q116" i="10"/>
  <c r="Q115" i="10"/>
  <c r="Q114" i="10"/>
  <c r="Q113" i="10"/>
  <c r="Q112" i="10"/>
  <c r="Q111" i="10"/>
  <c r="Q110" i="10"/>
  <c r="Q109" i="10"/>
  <c r="Q108" i="10"/>
  <c r="Q107" i="10"/>
  <c r="Q106" i="10"/>
  <c r="Q105" i="10"/>
  <c r="Q104" i="10"/>
  <c r="Q103" i="10"/>
  <c r="Q102" i="10"/>
  <c r="Q101" i="10"/>
  <c r="Q100" i="10"/>
  <c r="Q99" i="10"/>
  <c r="Q98" i="10"/>
  <c r="Q97" i="10"/>
  <c r="Q96" i="10"/>
  <c r="Q95" i="10"/>
  <c r="Q94" i="10"/>
  <c r="Q93" i="10"/>
  <c r="Q92" i="10"/>
  <c r="Q91" i="10"/>
  <c r="Q90" i="10"/>
  <c r="Q89" i="10"/>
  <c r="Q88" i="10"/>
  <c r="Q87" i="10"/>
  <c r="Q86" i="10"/>
  <c r="Q85" i="10"/>
  <c r="Q84" i="10"/>
  <c r="Q83" i="10"/>
  <c r="Q82" i="10"/>
  <c r="Q79" i="10"/>
  <c r="Q78" i="10"/>
  <c r="Q77" i="10"/>
  <c r="Q76" i="10"/>
  <c r="Q75" i="10"/>
  <c r="Q74" i="10"/>
  <c r="Q73" i="10"/>
  <c r="Q71" i="10"/>
  <c r="Q70" i="10"/>
  <c r="Q69" i="10"/>
  <c r="Q68" i="10"/>
  <c r="Q67" i="10"/>
  <c r="Q66" i="10"/>
  <c r="Q65" i="10"/>
  <c r="Q64" i="10"/>
  <c r="Q63" i="10"/>
  <c r="Q61" i="10"/>
  <c r="Q59" i="10"/>
  <c r="Q58" i="10"/>
  <c r="Q57" i="10"/>
  <c r="Q56" i="10"/>
  <c r="Q55" i="10"/>
  <c r="Q54" i="10"/>
  <c r="Q53" i="10"/>
  <c r="Q51" i="10"/>
  <c r="Q50" i="10"/>
  <c r="Q49" i="10"/>
  <c r="Q45" i="10"/>
  <c r="Q44" i="10"/>
  <c r="Q43" i="10"/>
  <c r="Q42" i="10"/>
  <c r="Q41" i="10"/>
  <c r="Q40" i="10"/>
  <c r="Q39" i="10"/>
  <c r="Q38" i="10"/>
  <c r="Q37" i="10"/>
  <c r="Q36" i="10"/>
  <c r="Q35" i="10"/>
  <c r="Q34" i="10"/>
  <c r="Q33" i="10"/>
  <c r="Q32" i="10"/>
  <c r="Q31" i="10"/>
  <c r="Q30" i="10"/>
  <c r="Q29" i="10"/>
  <c r="Q28" i="10"/>
  <c r="Q27" i="10"/>
  <c r="Q26" i="10"/>
  <c r="Q25" i="10"/>
  <c r="Q24" i="10"/>
  <c r="Q23" i="10"/>
  <c r="Q22" i="10"/>
  <c r="Q20" i="10"/>
  <c r="Q19" i="10"/>
  <c r="Q16" i="10"/>
  <c r="Q15" i="10"/>
  <c r="Q14" i="10"/>
  <c r="Q13" i="10"/>
  <c r="Q12" i="10"/>
  <c r="Q11" i="10"/>
  <c r="Q10" i="10"/>
  <c r="Q9" i="10"/>
  <c r="Q8" i="10"/>
  <c r="Q7" i="10"/>
  <c r="Q6" i="10"/>
  <c r="Q5" i="10"/>
  <c r="Q4" i="10"/>
  <c r="Q237" i="10"/>
  <c r="Q221" i="10"/>
  <c r="Q201" i="10"/>
  <c r="Q241" i="10"/>
  <c r="Q225" i="10"/>
  <c r="Q205" i="10"/>
  <c r="Q229" i="10"/>
  <c r="Q209" i="10"/>
  <c r="Q233" i="10"/>
  <c r="Q217" i="10"/>
  <c r="R2" i="10"/>
  <c r="R410" i="10" l="1"/>
  <c r="R406" i="10"/>
  <c r="R405" i="10"/>
  <c r="R404" i="10"/>
  <c r="R403" i="10"/>
  <c r="R402" i="10"/>
  <c r="R401" i="10"/>
  <c r="R395" i="10"/>
  <c r="R394" i="10"/>
  <c r="R393" i="10"/>
  <c r="R392" i="10"/>
  <c r="R389" i="10"/>
  <c r="R387" i="10"/>
  <c r="R384" i="10"/>
  <c r="R383" i="10"/>
  <c r="R382" i="10"/>
  <c r="R381" i="10"/>
  <c r="R380" i="10"/>
  <c r="R374" i="10"/>
  <c r="R373" i="10"/>
  <c r="R372" i="10"/>
  <c r="R371" i="10"/>
  <c r="R370" i="10"/>
  <c r="R359" i="10"/>
  <c r="R355" i="10"/>
  <c r="R343" i="10"/>
  <c r="R339" i="10"/>
  <c r="R335" i="10"/>
  <c r="R329" i="10"/>
  <c r="R321" i="10"/>
  <c r="R317" i="10"/>
  <c r="R316" i="10"/>
  <c r="R315" i="10"/>
  <c r="R314" i="10"/>
  <c r="R313" i="10"/>
  <c r="R312" i="10"/>
  <c r="R311" i="10"/>
  <c r="R310" i="10"/>
  <c r="R309" i="10"/>
  <c r="R308" i="10"/>
  <c r="R307" i="10"/>
  <c r="R306" i="10"/>
  <c r="R303" i="10"/>
  <c r="R302" i="10"/>
  <c r="R301" i="10"/>
  <c r="R300" i="10"/>
  <c r="R297" i="10"/>
  <c r="R296" i="10"/>
  <c r="R291" i="10"/>
  <c r="R290" i="10"/>
  <c r="R289" i="10"/>
  <c r="R288" i="10"/>
  <c r="R287" i="10"/>
  <c r="R286" i="10"/>
  <c r="R285" i="10"/>
  <c r="R284" i="10"/>
  <c r="R283" i="10"/>
  <c r="R282" i="10"/>
  <c r="R281" i="10"/>
  <c r="R280" i="10"/>
  <c r="R279" i="10"/>
  <c r="R278" i="10"/>
  <c r="R277" i="10"/>
  <c r="R273" i="10"/>
  <c r="R272" i="10"/>
  <c r="R271" i="10"/>
  <c r="R270" i="10"/>
  <c r="R269" i="10"/>
  <c r="R268" i="10"/>
  <c r="R267" i="10"/>
  <c r="R266" i="10"/>
  <c r="R265" i="10"/>
  <c r="R264" i="10"/>
  <c r="R263" i="10"/>
  <c r="R262" i="10"/>
  <c r="R261" i="10"/>
  <c r="R260" i="10"/>
  <c r="R259" i="10"/>
  <c r="R258" i="10"/>
  <c r="R257" i="10"/>
  <c r="R256" i="10"/>
  <c r="R255" i="10"/>
  <c r="R254" i="10"/>
  <c r="R253" i="10"/>
  <c r="R252" i="10"/>
  <c r="R251" i="10"/>
  <c r="R250" i="10"/>
  <c r="R247" i="10"/>
  <c r="R246" i="10"/>
  <c r="R245" i="10"/>
  <c r="R244" i="10"/>
  <c r="R243" i="10"/>
  <c r="R242" i="10"/>
  <c r="R241" i="10"/>
  <c r="R240" i="10"/>
  <c r="R239" i="10"/>
  <c r="R238" i="10"/>
  <c r="R237" i="10"/>
  <c r="R236" i="10"/>
  <c r="R235" i="10"/>
  <c r="R234" i="10"/>
  <c r="R233" i="10"/>
  <c r="R232" i="10"/>
  <c r="R231" i="10"/>
  <c r="R230" i="10"/>
  <c r="R229" i="10"/>
  <c r="R228" i="10"/>
  <c r="R227" i="10"/>
  <c r="R226" i="10"/>
  <c r="R225" i="10"/>
  <c r="R224" i="10"/>
  <c r="R223" i="10"/>
  <c r="R222" i="10"/>
  <c r="R221" i="10"/>
  <c r="R220" i="10"/>
  <c r="R219" i="10"/>
  <c r="R218" i="10"/>
  <c r="R217" i="10"/>
  <c r="R209" i="10"/>
  <c r="R208" i="10"/>
  <c r="R207" i="10"/>
  <c r="R206" i="10"/>
  <c r="R205" i="10"/>
  <c r="R204" i="10"/>
  <c r="R203" i="10"/>
  <c r="R202" i="10"/>
  <c r="R201" i="10"/>
  <c r="R200" i="10"/>
  <c r="R199" i="10"/>
  <c r="R198" i="10"/>
  <c r="R365" i="10"/>
  <c r="R363" i="10"/>
  <c r="R360" i="10"/>
  <c r="R364" i="10"/>
  <c r="R361" i="10"/>
  <c r="R358" i="10"/>
  <c r="R354" i="10"/>
  <c r="R342" i="10"/>
  <c r="R338" i="10"/>
  <c r="R334" i="10"/>
  <c r="R328" i="10"/>
  <c r="R320" i="10"/>
  <c r="R340" i="10"/>
  <c r="R327" i="10"/>
  <c r="R319" i="10"/>
  <c r="R341" i="10"/>
  <c r="R330" i="10"/>
  <c r="R322" i="10"/>
  <c r="R350" i="10"/>
  <c r="R337" i="10"/>
  <c r="R318" i="10"/>
  <c r="R344" i="10"/>
  <c r="R196" i="10"/>
  <c r="R192" i="10"/>
  <c r="R188" i="10"/>
  <c r="R184" i="10"/>
  <c r="R176" i="10"/>
  <c r="R172" i="10"/>
  <c r="R171" i="10"/>
  <c r="R169" i="10"/>
  <c r="R167" i="10"/>
  <c r="R165" i="10"/>
  <c r="R163" i="10"/>
  <c r="R161" i="10"/>
  <c r="R159" i="10"/>
  <c r="R153" i="10"/>
  <c r="R151" i="10"/>
  <c r="R149" i="10"/>
  <c r="R147" i="10"/>
  <c r="R145" i="10"/>
  <c r="R131" i="10"/>
  <c r="R129" i="10"/>
  <c r="R127" i="10"/>
  <c r="R125" i="10"/>
  <c r="R123" i="10"/>
  <c r="R121" i="10"/>
  <c r="R119" i="10"/>
  <c r="R117" i="10"/>
  <c r="R115" i="10"/>
  <c r="R113" i="10"/>
  <c r="R111" i="10"/>
  <c r="R109" i="10"/>
  <c r="R107" i="10"/>
  <c r="R105" i="10"/>
  <c r="R103" i="10"/>
  <c r="R101" i="10"/>
  <c r="R99" i="10"/>
  <c r="R97" i="10"/>
  <c r="R95" i="10"/>
  <c r="R93" i="10"/>
  <c r="R91" i="10"/>
  <c r="R89" i="10"/>
  <c r="R87" i="10"/>
  <c r="R85" i="10"/>
  <c r="R83" i="10"/>
  <c r="R79" i="10"/>
  <c r="R77" i="10"/>
  <c r="R75" i="10"/>
  <c r="R73" i="10"/>
  <c r="R71" i="10"/>
  <c r="R69" i="10"/>
  <c r="R67" i="10"/>
  <c r="R65" i="10"/>
  <c r="R63" i="10"/>
  <c r="R61" i="10"/>
  <c r="R59" i="10"/>
  <c r="R57" i="10"/>
  <c r="R55" i="10"/>
  <c r="R53" i="10"/>
  <c r="R51" i="10"/>
  <c r="R49" i="10"/>
  <c r="R45" i="10"/>
  <c r="R43" i="10"/>
  <c r="R41" i="10"/>
  <c r="R39" i="10"/>
  <c r="R37" i="10"/>
  <c r="R35" i="10"/>
  <c r="R33" i="10"/>
  <c r="R31" i="10"/>
  <c r="R29" i="10"/>
  <c r="R27" i="10"/>
  <c r="R25" i="10"/>
  <c r="R23" i="10"/>
  <c r="R19" i="10"/>
  <c r="R12" i="10"/>
  <c r="R8" i="10"/>
  <c r="R4" i="10"/>
  <c r="S2" i="10"/>
  <c r="R195" i="10"/>
  <c r="R191" i="10"/>
  <c r="R187" i="10"/>
  <c r="R179" i="10"/>
  <c r="R175" i="10"/>
  <c r="R194" i="10"/>
  <c r="R190" i="10"/>
  <c r="R186" i="10"/>
  <c r="R182" i="10"/>
  <c r="R178" i="10"/>
  <c r="R174" i="10"/>
  <c r="R170" i="10"/>
  <c r="R168" i="10"/>
  <c r="R166" i="10"/>
  <c r="R164" i="10"/>
  <c r="R160" i="10"/>
  <c r="R158" i="10"/>
  <c r="R154" i="10"/>
  <c r="R152" i="10"/>
  <c r="R150" i="10"/>
  <c r="R148" i="10"/>
  <c r="R146" i="10"/>
  <c r="R144" i="10"/>
  <c r="R336" i="10"/>
  <c r="R197" i="10"/>
  <c r="R193" i="10"/>
  <c r="R189" i="10"/>
  <c r="R185" i="10"/>
  <c r="R181" i="10"/>
  <c r="R177" i="10"/>
  <c r="R173" i="10"/>
  <c r="R15" i="10"/>
  <c r="R11" i="10"/>
  <c r="R7" i="10"/>
  <c r="R130" i="10"/>
  <c r="R122" i="10"/>
  <c r="R114" i="10"/>
  <c r="R106" i="10"/>
  <c r="R98" i="10"/>
  <c r="R90" i="10"/>
  <c r="R82" i="10"/>
  <c r="R74" i="10"/>
  <c r="R70" i="10"/>
  <c r="R54" i="10"/>
  <c r="R50" i="10"/>
  <c r="R13" i="10"/>
  <c r="R5" i="10"/>
  <c r="R128" i="10"/>
  <c r="R120" i="10"/>
  <c r="R112" i="10"/>
  <c r="R104" i="10"/>
  <c r="R96" i="10"/>
  <c r="R88" i="10"/>
  <c r="R68" i="10"/>
  <c r="R44" i="10"/>
  <c r="R38" i="10"/>
  <c r="R34" i="10"/>
  <c r="R30" i="10"/>
  <c r="R26" i="10"/>
  <c r="R22" i="10"/>
  <c r="R14" i="10"/>
  <c r="R6" i="10"/>
  <c r="R126" i="10"/>
  <c r="R118" i="10"/>
  <c r="R110" i="10"/>
  <c r="R102" i="10"/>
  <c r="R94" i="10"/>
  <c r="R86" i="10"/>
  <c r="R78" i="10"/>
  <c r="R66" i="10"/>
  <c r="R58" i="10"/>
  <c r="R42" i="10"/>
  <c r="R9" i="10"/>
  <c r="R124" i="10"/>
  <c r="R116" i="10"/>
  <c r="R108" i="10"/>
  <c r="R100" i="10"/>
  <c r="R92" i="10"/>
  <c r="R84" i="10"/>
  <c r="R76" i="10"/>
  <c r="R64" i="10"/>
  <c r="R56" i="10"/>
  <c r="R40" i="10"/>
  <c r="R36" i="10"/>
  <c r="R32" i="10"/>
  <c r="R28" i="10"/>
  <c r="R24" i="10"/>
  <c r="R20" i="10"/>
  <c r="R16" i="10"/>
  <c r="R10" i="10"/>
  <c r="S410" i="10" l="1"/>
  <c r="S406" i="10"/>
  <c r="S405" i="10"/>
  <c r="S404" i="10"/>
  <c r="S403" i="10"/>
  <c r="S402" i="10"/>
  <c r="S401" i="10"/>
  <c r="S395" i="10"/>
  <c r="S394" i="10"/>
  <c r="S393" i="10"/>
  <c r="S392" i="10"/>
  <c r="S389" i="10"/>
  <c r="S387" i="10"/>
  <c r="S384" i="10"/>
  <c r="S383" i="10"/>
  <c r="S382" i="10"/>
  <c r="S381" i="10"/>
  <c r="S380" i="10"/>
  <c r="S374" i="10"/>
  <c r="S373" i="10"/>
  <c r="S372" i="10"/>
  <c r="S371" i="10"/>
  <c r="S370" i="10"/>
  <c r="S365" i="10"/>
  <c r="S364" i="10"/>
  <c r="S363" i="10"/>
  <c r="S361" i="10"/>
  <c r="S360" i="10"/>
  <c r="S350" i="10"/>
  <c r="S344" i="10"/>
  <c r="S340" i="10"/>
  <c r="S336" i="10"/>
  <c r="S330" i="10"/>
  <c r="S322" i="10"/>
  <c r="S318" i="10"/>
  <c r="S359" i="10"/>
  <c r="S355" i="10"/>
  <c r="S343" i="10"/>
  <c r="S339" i="10"/>
  <c r="S335" i="10"/>
  <c r="S329" i="10"/>
  <c r="S321" i="10"/>
  <c r="S317" i="10"/>
  <c r="S316" i="10"/>
  <c r="S315" i="10"/>
  <c r="S314" i="10"/>
  <c r="S313" i="10"/>
  <c r="S312" i="10"/>
  <c r="S311" i="10"/>
  <c r="S310" i="10"/>
  <c r="S309" i="10"/>
  <c r="S308" i="10"/>
  <c r="S307" i="10"/>
  <c r="S306" i="10"/>
  <c r="S303" i="10"/>
  <c r="S302" i="10"/>
  <c r="S301" i="10"/>
  <c r="S300" i="10"/>
  <c r="S297" i="10"/>
  <c r="S296" i="10"/>
  <c r="S291" i="10"/>
  <c r="S290" i="10"/>
  <c r="S289" i="10"/>
  <c r="S288" i="10"/>
  <c r="S287" i="10"/>
  <c r="S286" i="10"/>
  <c r="S285" i="10"/>
  <c r="S284" i="10"/>
  <c r="S283" i="10"/>
  <c r="S282" i="10"/>
  <c r="S281" i="10"/>
  <c r="S280" i="10"/>
  <c r="S279" i="10"/>
  <c r="S278" i="10"/>
  <c r="S277" i="10"/>
  <c r="S273" i="10"/>
  <c r="S272" i="10"/>
  <c r="S271" i="10"/>
  <c r="S270" i="10"/>
  <c r="S269" i="10"/>
  <c r="S268" i="10"/>
  <c r="S267" i="10"/>
  <c r="S266" i="10"/>
  <c r="S265" i="10"/>
  <c r="S264" i="10"/>
  <c r="S263" i="10"/>
  <c r="S262" i="10"/>
  <c r="S261" i="10"/>
  <c r="S260" i="10"/>
  <c r="S259" i="10"/>
  <c r="S258" i="10"/>
  <c r="S257" i="10"/>
  <c r="S256" i="10"/>
  <c r="S255" i="10"/>
  <c r="S254" i="10"/>
  <c r="S253" i="10"/>
  <c r="S252" i="10"/>
  <c r="S251" i="10"/>
  <c r="S250" i="10"/>
  <c r="S247" i="10"/>
  <c r="S246" i="10"/>
  <c r="S245" i="10"/>
  <c r="S244" i="10"/>
  <c r="S341" i="10"/>
  <c r="S328" i="10"/>
  <c r="S320" i="10"/>
  <c r="S240" i="10"/>
  <c r="S236" i="10"/>
  <c r="S232" i="10"/>
  <c r="S228" i="10"/>
  <c r="S224" i="10"/>
  <c r="S220" i="10"/>
  <c r="S208" i="10"/>
  <c r="S204" i="10"/>
  <c r="S200" i="10"/>
  <c r="S342" i="10"/>
  <c r="S334" i="10"/>
  <c r="S241" i="10"/>
  <c r="S237" i="10"/>
  <c r="S233" i="10"/>
  <c r="S229" i="10"/>
  <c r="S225" i="10"/>
  <c r="S221" i="10"/>
  <c r="S217" i="10"/>
  <c r="S209" i="10"/>
  <c r="S205" i="10"/>
  <c r="S201" i="10"/>
  <c r="S197" i="10"/>
  <c r="S196" i="10"/>
  <c r="S195" i="10"/>
  <c r="S194" i="10"/>
  <c r="S193" i="10"/>
  <c r="S192" i="10"/>
  <c r="S191" i="10"/>
  <c r="S190" i="10"/>
  <c r="S189" i="10"/>
  <c r="S188" i="10"/>
  <c r="S187" i="10"/>
  <c r="S186" i="10"/>
  <c r="S185" i="10"/>
  <c r="S184" i="10"/>
  <c r="S182" i="10"/>
  <c r="S181" i="10"/>
  <c r="S179" i="10"/>
  <c r="S178" i="10"/>
  <c r="S177" i="10"/>
  <c r="S176" i="10"/>
  <c r="S175" i="10"/>
  <c r="S174" i="10"/>
  <c r="S173" i="10"/>
  <c r="S172" i="10"/>
  <c r="S354" i="10"/>
  <c r="S358" i="10"/>
  <c r="S338" i="10"/>
  <c r="S327" i="10"/>
  <c r="S319" i="10"/>
  <c r="S243" i="10"/>
  <c r="S239" i="10"/>
  <c r="S235" i="10"/>
  <c r="S231" i="10"/>
  <c r="S227" i="10"/>
  <c r="S223" i="10"/>
  <c r="S219" i="10"/>
  <c r="S207" i="10"/>
  <c r="S203" i="10"/>
  <c r="S199" i="10"/>
  <c r="T2" i="10"/>
  <c r="S238" i="10"/>
  <c r="S222" i="10"/>
  <c r="S202" i="10"/>
  <c r="S13" i="10"/>
  <c r="S9" i="10"/>
  <c r="S5" i="10"/>
  <c r="S337" i="10"/>
  <c r="S242" i="10"/>
  <c r="S226" i="10"/>
  <c r="S206" i="10"/>
  <c r="S170" i="10"/>
  <c r="S168" i="10"/>
  <c r="S166" i="10"/>
  <c r="S164" i="10"/>
  <c r="S160" i="10"/>
  <c r="S158" i="10"/>
  <c r="S154" i="10"/>
  <c r="S152" i="10"/>
  <c r="S150" i="10"/>
  <c r="S148" i="10"/>
  <c r="S146" i="10"/>
  <c r="S144" i="10"/>
  <c r="S130" i="10"/>
  <c r="S128" i="10"/>
  <c r="S126" i="10"/>
  <c r="S124" i="10"/>
  <c r="S122" i="10"/>
  <c r="S120" i="10"/>
  <c r="S118" i="10"/>
  <c r="S116" i="10"/>
  <c r="S114" i="10"/>
  <c r="S112" i="10"/>
  <c r="S110" i="10"/>
  <c r="S108" i="10"/>
  <c r="S106" i="10"/>
  <c r="S104" i="10"/>
  <c r="S102" i="10"/>
  <c r="S100" i="10"/>
  <c r="S98" i="10"/>
  <c r="S96" i="10"/>
  <c r="S94" i="10"/>
  <c r="S92" i="10"/>
  <c r="S90" i="10"/>
  <c r="S88" i="10"/>
  <c r="S86" i="10"/>
  <c r="S84" i="10"/>
  <c r="S82" i="10"/>
  <c r="S78" i="10"/>
  <c r="S76" i="10"/>
  <c r="S74" i="10"/>
  <c r="S70" i="10"/>
  <c r="S68" i="10"/>
  <c r="S66" i="10"/>
  <c r="S64" i="10"/>
  <c r="S58" i="10"/>
  <c r="S56" i="10"/>
  <c r="S54" i="10"/>
  <c r="S50" i="10"/>
  <c r="S44" i="10"/>
  <c r="S42" i="10"/>
  <c r="S40" i="10"/>
  <c r="S230" i="10"/>
  <c r="S234" i="10"/>
  <c r="S218" i="10"/>
  <c r="S198" i="10"/>
  <c r="S171" i="10"/>
  <c r="S169" i="10"/>
  <c r="S167" i="10"/>
  <c r="S165" i="10"/>
  <c r="S163" i="10"/>
  <c r="S161" i="10"/>
  <c r="S159" i="10"/>
  <c r="S153" i="10"/>
  <c r="S151" i="10"/>
  <c r="S149" i="10"/>
  <c r="S147" i="10"/>
  <c r="S145" i="10"/>
  <c r="S131" i="10"/>
  <c r="S129" i="10"/>
  <c r="S127" i="10"/>
  <c r="S125" i="10"/>
  <c r="S123" i="10"/>
  <c r="S121" i="10"/>
  <c r="S119" i="10"/>
  <c r="S117" i="10"/>
  <c r="S115" i="10"/>
  <c r="S113" i="10"/>
  <c r="S111" i="10"/>
  <c r="S109" i="10"/>
  <c r="S107" i="10"/>
  <c r="S105" i="10"/>
  <c r="S103" i="10"/>
  <c r="S101" i="10"/>
  <c r="S99" i="10"/>
  <c r="S97" i="10"/>
  <c r="S95" i="10"/>
  <c r="S93" i="10"/>
  <c r="S91" i="10"/>
  <c r="S89" i="10"/>
  <c r="S87" i="10"/>
  <c r="S85" i="10"/>
  <c r="S83" i="10"/>
  <c r="S79" i="10"/>
  <c r="S77" i="10"/>
  <c r="S75" i="10"/>
  <c r="S73" i="10"/>
  <c r="S71" i="10"/>
  <c r="S69" i="10"/>
  <c r="S67" i="10"/>
  <c r="S65" i="10"/>
  <c r="S63" i="10"/>
  <c r="S61" i="10"/>
  <c r="S59" i="10"/>
  <c r="S57" i="10"/>
  <c r="S55" i="10"/>
  <c r="S53" i="10"/>
  <c r="S51" i="10"/>
  <c r="S49" i="10"/>
  <c r="S45" i="10"/>
  <c r="S43" i="10"/>
  <c r="S41" i="10"/>
  <c r="S39" i="10"/>
  <c r="S37" i="10"/>
  <c r="S35" i="10"/>
  <c r="S33" i="10"/>
  <c r="S31" i="10"/>
  <c r="S29" i="10"/>
  <c r="S27" i="10"/>
  <c r="S25" i="10"/>
  <c r="S23" i="10"/>
  <c r="S19" i="10"/>
  <c r="S12" i="10"/>
  <c r="S8" i="10"/>
  <c r="S4" i="10"/>
  <c r="S38" i="10"/>
  <c r="S34" i="10"/>
  <c r="S30" i="10"/>
  <c r="S26" i="10"/>
  <c r="S22" i="10"/>
  <c r="S14" i="10"/>
  <c r="S6" i="10"/>
  <c r="S15" i="10"/>
  <c r="S7" i="10"/>
  <c r="S36" i="10"/>
  <c r="S32" i="10"/>
  <c r="S28" i="10"/>
  <c r="S24" i="10"/>
  <c r="S20" i="10"/>
  <c r="S16" i="10"/>
  <c r="S10" i="10"/>
  <c r="S11" i="10"/>
  <c r="U2" i="10" l="1"/>
  <c r="V2" i="10" s="1"/>
  <c r="W2" i="10" s="1"/>
  <c r="T29" i="10"/>
  <c r="T73" i="10"/>
  <c r="T77" i="10"/>
  <c r="T85" i="10"/>
  <c r="T129" i="10"/>
  <c r="T177" i="10"/>
  <c r="T189" i="10"/>
  <c r="T217" i="10"/>
  <c r="T297" i="10"/>
  <c r="T365" i="10"/>
  <c r="T58" i="10"/>
  <c r="T86" i="10"/>
  <c r="T242" i="10"/>
  <c r="T250" i="10"/>
  <c r="T334" i="10"/>
  <c r="T394" i="10"/>
  <c r="T410" i="10"/>
  <c r="T7" i="10"/>
  <c r="T23" i="10"/>
  <c r="T39" i="10"/>
  <c r="T55" i="10"/>
  <c r="T71" i="10"/>
  <c r="T87" i="10"/>
  <c r="T103" i="10"/>
  <c r="T119" i="10"/>
  <c r="T151" i="10"/>
  <c r="T167" i="10"/>
  <c r="T199" i="10"/>
  <c r="T231" i="10"/>
  <c r="T247" i="10"/>
  <c r="T263" i="10"/>
  <c r="T279" i="10"/>
  <c r="T311" i="10"/>
  <c r="T327" i="10"/>
  <c r="T343" i="10"/>
  <c r="T359" i="10"/>
  <c r="T8" i="10"/>
  <c r="T24" i="10"/>
  <c r="T40" i="10"/>
  <c r="T56" i="10"/>
  <c r="T88" i="10"/>
  <c r="T104" i="10"/>
  <c r="T120" i="10"/>
  <c r="T152" i="10"/>
  <c r="T168" i="10"/>
  <c r="T184" i="10"/>
  <c r="T200" i="10"/>
  <c r="T232" i="10"/>
  <c r="T264" i="10"/>
  <c r="T280" i="10"/>
  <c r="T296" i="10"/>
  <c r="T312" i="10"/>
  <c r="T328" i="10"/>
  <c r="T344" i="10"/>
  <c r="T360" i="10"/>
  <c r="T392" i="10"/>
  <c r="T93" i="10"/>
  <c r="T113" i="10"/>
  <c r="T125" i="10"/>
  <c r="T233" i="10"/>
  <c r="T321" i="10"/>
  <c r="T109" i="10"/>
  <c r="T121" i="10"/>
  <c r="T153" i="10"/>
  <c r="T185" i="10"/>
  <c r="T221" i="10"/>
  <c r="T229" i="10"/>
  <c r="T309" i="10"/>
  <c r="T313" i="10"/>
  <c r="T38" i="10"/>
  <c r="T42" i="10"/>
  <c r="T218" i="10"/>
  <c r="T222" i="10"/>
  <c r="T226" i="10"/>
  <c r="T254" i="10"/>
  <c r="T5" i="10"/>
  <c r="T37" i="10"/>
  <c r="T53" i="10"/>
  <c r="T57" i="10"/>
  <c r="T149" i="10"/>
  <c r="T317" i="10"/>
  <c r="T329" i="10"/>
  <c r="T78" i="10"/>
  <c r="T166" i="10"/>
  <c r="T182" i="10"/>
  <c r="T206" i="10"/>
  <c r="T258" i="10"/>
  <c r="T262" i="10"/>
  <c r="T382" i="10"/>
  <c r="T11" i="10"/>
  <c r="T27" i="10"/>
  <c r="T43" i="10"/>
  <c r="T59" i="10"/>
  <c r="T75" i="10"/>
  <c r="T91" i="10"/>
  <c r="T107" i="10"/>
  <c r="T123" i="10"/>
  <c r="T171" i="10"/>
  <c r="T187" i="10"/>
  <c r="T203" i="10"/>
  <c r="T219" i="10"/>
  <c r="T235" i="10"/>
  <c r="T251" i="10"/>
  <c r="T267" i="10"/>
  <c r="T283" i="10"/>
  <c r="T315" i="10"/>
  <c r="T363" i="10"/>
  <c r="T395" i="10"/>
  <c r="T12" i="10"/>
  <c r="T28" i="10"/>
  <c r="T44" i="10"/>
  <c r="T76" i="10"/>
  <c r="T92" i="10"/>
  <c r="T108" i="10"/>
  <c r="T124" i="10"/>
  <c r="T172" i="10"/>
  <c r="T188" i="10"/>
  <c r="T204" i="10"/>
  <c r="T220" i="10"/>
  <c r="T236" i="10"/>
  <c r="T252" i="10"/>
  <c r="T268" i="10"/>
  <c r="T284" i="10"/>
  <c r="T300" i="10"/>
  <c r="T316" i="10"/>
  <c r="T364" i="10"/>
  <c r="T380" i="10"/>
  <c r="T9" i="10"/>
  <c r="T33" i="10"/>
  <c r="T161" i="10"/>
  <c r="T165" i="10"/>
  <c r="T193" i="10"/>
  <c r="T273" i="10"/>
  <c r="T277" i="10"/>
  <c r="T289" i="10"/>
  <c r="T381" i="10"/>
  <c r="T373" i="10"/>
  <c r="T54" i="10"/>
  <c r="T74" i="10"/>
  <c r="T82" i="10"/>
  <c r="T90" i="10"/>
  <c r="T94" i="10"/>
  <c r="T98" i="10"/>
  <c r="T102" i="10"/>
  <c r="T106" i="10"/>
  <c r="T110" i="10"/>
  <c r="T118" i="10"/>
  <c r="T122" i="10"/>
  <c r="T158" i="10"/>
  <c r="T170" i="10"/>
  <c r="T174" i="10"/>
  <c r="T186" i="10"/>
  <c r="T230" i="10"/>
  <c r="T234" i="10"/>
  <c r="T266" i="10"/>
  <c r="T278" i="10"/>
  <c r="T370" i="10"/>
  <c r="T209" i="10"/>
  <c r="T225" i="10"/>
  <c r="T237" i="10"/>
  <c r="T241" i="10"/>
  <c r="T245" i="10"/>
  <c r="T281" i="10"/>
  <c r="T285" i="10"/>
  <c r="T114" i="10"/>
  <c r="T190" i="10"/>
  <c r="T282" i="10"/>
  <c r="T302" i="10"/>
  <c r="T374" i="10"/>
  <c r="T402" i="10"/>
  <c r="T15" i="10"/>
  <c r="T31" i="10"/>
  <c r="T63" i="10"/>
  <c r="T79" i="10"/>
  <c r="T95" i="10"/>
  <c r="T111" i="10"/>
  <c r="T127" i="10"/>
  <c r="T159" i="10"/>
  <c r="T175" i="10"/>
  <c r="T191" i="10"/>
  <c r="T207" i="10"/>
  <c r="T223" i="10"/>
  <c r="T239" i="10"/>
  <c r="T255" i="10"/>
  <c r="T271" i="10"/>
  <c r="T287" i="10"/>
  <c r="T303" i="10"/>
  <c r="T319" i="10"/>
  <c r="T335" i="10"/>
  <c r="T383" i="10"/>
  <c r="T16" i="10"/>
  <c r="T32" i="10"/>
  <c r="T64" i="10"/>
  <c r="T96" i="10"/>
  <c r="T112" i="10"/>
  <c r="T128" i="10"/>
  <c r="T144" i="10"/>
  <c r="T160" i="10"/>
  <c r="T176" i="10"/>
  <c r="T192" i="10"/>
  <c r="T208" i="10"/>
  <c r="T224" i="10"/>
  <c r="T240" i="10"/>
  <c r="T256" i="10"/>
  <c r="T272" i="10"/>
  <c r="T288" i="10"/>
  <c r="T320" i="10"/>
  <c r="T336" i="10"/>
  <c r="T384" i="10"/>
  <c r="T101" i="10"/>
  <c r="T169" i="10"/>
  <c r="T181" i="10"/>
  <c r="T13" i="10"/>
  <c r="T25" i="10"/>
  <c r="T49" i="10"/>
  <c r="T105" i="10"/>
  <c r="T145" i="10"/>
  <c r="T197" i="10"/>
  <c r="T301" i="10"/>
  <c r="T361" i="10"/>
  <c r="T389" i="10"/>
  <c r="T393" i="10"/>
  <c r="T6" i="10"/>
  <c r="T10" i="10"/>
  <c r="T14" i="10"/>
  <c r="T66" i="10"/>
  <c r="T70" i="10"/>
  <c r="T130" i="10"/>
  <c r="T150" i="10"/>
  <c r="T154" i="10"/>
  <c r="T194" i="10"/>
  <c r="T198" i="10"/>
  <c r="T202" i="10"/>
  <c r="T238" i="10"/>
  <c r="T290" i="10"/>
  <c r="T310" i="10"/>
  <c r="T314" i="10"/>
  <c r="T45" i="10"/>
  <c r="T61" i="10"/>
  <c r="T65" i="10"/>
  <c r="T69" i="10"/>
  <c r="T201" i="10"/>
  <c r="T205" i="10"/>
  <c r="T257" i="10"/>
  <c r="T261" i="10"/>
  <c r="T265" i="10"/>
  <c r="T269" i="10"/>
  <c r="T337" i="10"/>
  <c r="T341" i="10"/>
  <c r="T50" i="10"/>
  <c r="T126" i="10"/>
  <c r="T178" i="10"/>
  <c r="T270" i="10"/>
  <c r="T286" i="10"/>
  <c r="T406" i="10"/>
  <c r="T19" i="10"/>
  <c r="T35" i="10"/>
  <c r="T51" i="10"/>
  <c r="T67" i="10"/>
  <c r="T83" i="10"/>
  <c r="T99" i="10"/>
  <c r="T115" i="10"/>
  <c r="T131" i="10"/>
  <c r="T147" i="10"/>
  <c r="T163" i="10"/>
  <c r="T179" i="10"/>
  <c r="T195" i="10"/>
  <c r="T227" i="10"/>
  <c r="T243" i="10"/>
  <c r="T259" i="10"/>
  <c r="T291" i="10"/>
  <c r="T307" i="10"/>
  <c r="T339" i="10"/>
  <c r="T355" i="10"/>
  <c r="T371" i="10"/>
  <c r="T387" i="10"/>
  <c r="T403" i="10"/>
  <c r="T4" i="10"/>
  <c r="T20" i="10"/>
  <c r="T36" i="10"/>
  <c r="T68" i="10"/>
  <c r="T84" i="10"/>
  <c r="T100" i="10"/>
  <c r="T116" i="10"/>
  <c r="T148" i="10"/>
  <c r="T164" i="10"/>
  <c r="T196" i="10"/>
  <c r="T228" i="10"/>
  <c r="T244" i="10"/>
  <c r="T260" i="10"/>
  <c r="T308" i="10"/>
  <c r="T340" i="10"/>
  <c r="T372" i="10"/>
  <c r="T404" i="10"/>
  <c r="T173" i="10"/>
  <c r="T405" i="10"/>
  <c r="T41" i="10"/>
  <c r="T89" i="10"/>
  <c r="T97" i="10"/>
  <c r="T117" i="10"/>
  <c r="T253" i="10"/>
  <c r="T401" i="10"/>
  <c r="T22" i="10"/>
  <c r="T26" i="10"/>
  <c r="T30" i="10"/>
  <c r="T34" i="10"/>
  <c r="T146" i="10"/>
  <c r="T246" i="10"/>
  <c r="T306" i="10"/>
  <c r="T318" i="10"/>
  <c r="T322" i="10"/>
  <c r="T330" i="10"/>
  <c r="T338" i="10"/>
  <c r="T342" i="10"/>
  <c r="T350" i="10"/>
  <c r="T354" i="10"/>
  <c r="T358" i="10"/>
  <c r="X2" i="10" l="1"/>
  <c r="Y2" i="10" s="1"/>
  <c r="W124" i="10"/>
  <c r="W160" i="10"/>
  <c r="W168" i="10"/>
  <c r="W192" i="10"/>
  <c r="W220" i="10"/>
  <c r="W189" i="10"/>
  <c r="W281" i="10"/>
  <c r="W301" i="10"/>
  <c r="W393" i="10"/>
  <c r="W6" i="10"/>
  <c r="W22" i="10"/>
  <c r="W38" i="10"/>
  <c r="W54" i="10"/>
  <c r="W70" i="10"/>
  <c r="W86" i="10"/>
  <c r="W102" i="10"/>
  <c r="W118" i="10"/>
  <c r="W150" i="10"/>
  <c r="W166" i="10"/>
  <c r="W182" i="10"/>
  <c r="W198" i="10"/>
  <c r="W230" i="10"/>
  <c r="W246" i="10"/>
  <c r="W262" i="10"/>
  <c r="W278" i="10"/>
  <c r="W310" i="10"/>
  <c r="W342" i="10"/>
  <c r="W358" i="10"/>
  <c r="W374" i="10"/>
  <c r="W406" i="10"/>
  <c r="W7" i="10"/>
  <c r="W23" i="10"/>
  <c r="W39" i="10"/>
  <c r="W55" i="10"/>
  <c r="W71" i="10"/>
  <c r="W87" i="10"/>
  <c r="W103" i="10"/>
  <c r="W119" i="10"/>
  <c r="W151" i="10"/>
  <c r="W167" i="10"/>
  <c r="W199" i="10"/>
  <c r="W231" i="10"/>
  <c r="W247" i="10"/>
  <c r="W263" i="10"/>
  <c r="W279" i="10"/>
  <c r="W311" i="10"/>
  <c r="W327" i="10"/>
  <c r="W343" i="10"/>
  <c r="W359" i="10"/>
  <c r="W116" i="10"/>
  <c r="W4" i="10"/>
  <c r="W24" i="10"/>
  <c r="W64" i="10"/>
  <c r="W148" i="10"/>
  <c r="W224" i="10"/>
  <c r="W232" i="10"/>
  <c r="W240" i="10"/>
  <c r="W264" i="10"/>
  <c r="W300" i="10"/>
  <c r="W392" i="10"/>
  <c r="W5" i="10"/>
  <c r="W9" i="10"/>
  <c r="W13" i="10"/>
  <c r="W65" i="10"/>
  <c r="W69" i="10"/>
  <c r="W129" i="10"/>
  <c r="W153" i="10"/>
  <c r="W193" i="10"/>
  <c r="W197" i="10"/>
  <c r="W201" i="10"/>
  <c r="W273" i="10"/>
  <c r="W285" i="10"/>
  <c r="W289" i="10"/>
  <c r="W313" i="10"/>
  <c r="W204" i="10"/>
  <c r="W49" i="10"/>
  <c r="W73" i="10"/>
  <c r="W125" i="10"/>
  <c r="W149" i="10"/>
  <c r="W161" i="10"/>
  <c r="W177" i="10"/>
  <c r="W209" i="10"/>
  <c r="W269" i="10"/>
  <c r="W309" i="10"/>
  <c r="W381" i="10"/>
  <c r="W10" i="10"/>
  <c r="W26" i="10"/>
  <c r="W42" i="10"/>
  <c r="W58" i="10"/>
  <c r="W74" i="10"/>
  <c r="W90" i="10"/>
  <c r="W106" i="10"/>
  <c r="W122" i="10"/>
  <c r="W154" i="10"/>
  <c r="W170" i="10"/>
  <c r="W186" i="10"/>
  <c r="W202" i="10"/>
  <c r="W218" i="10"/>
  <c r="W234" i="10"/>
  <c r="W250" i="10"/>
  <c r="W266" i="10"/>
  <c r="W282" i="10"/>
  <c r="W314" i="10"/>
  <c r="W330" i="10"/>
  <c r="W394" i="10"/>
  <c r="W410" i="10"/>
  <c r="W11" i="10"/>
  <c r="W27" i="10"/>
  <c r="W43" i="10"/>
  <c r="W59" i="10"/>
  <c r="W75" i="10"/>
  <c r="W91" i="10"/>
  <c r="W107" i="10"/>
  <c r="W123" i="10"/>
  <c r="W171" i="10"/>
  <c r="W187" i="10"/>
  <c r="W203" i="10"/>
  <c r="W219" i="10"/>
  <c r="W235" i="10"/>
  <c r="W251" i="10"/>
  <c r="W267" i="10"/>
  <c r="W283" i="10"/>
  <c r="W315" i="10"/>
  <c r="W363" i="10"/>
  <c r="W395" i="10"/>
  <c r="W12" i="10"/>
  <c r="W28" i="10"/>
  <c r="W36" i="10"/>
  <c r="W88" i="10"/>
  <c r="W144" i="10"/>
  <c r="W196" i="10"/>
  <c r="W200" i="10"/>
  <c r="W256" i="10"/>
  <c r="W268" i="10"/>
  <c r="W404" i="10"/>
  <c r="W56" i="10"/>
  <c r="W96" i="10"/>
  <c r="W172" i="10"/>
  <c r="W252" i="10"/>
  <c r="W280" i="10"/>
  <c r="W288" i="10"/>
  <c r="W328" i="10"/>
  <c r="W336" i="10"/>
  <c r="W25" i="10"/>
  <c r="W29" i="10"/>
  <c r="W33" i="10"/>
  <c r="W145" i="10"/>
  <c r="W245" i="10"/>
  <c r="W317" i="10"/>
  <c r="W321" i="10"/>
  <c r="W329" i="10"/>
  <c r="W337" i="10"/>
  <c r="W341" i="10"/>
  <c r="W361" i="10"/>
  <c r="W16" i="10"/>
  <c r="W112" i="10"/>
  <c r="W128" i="10"/>
  <c r="W164" i="10"/>
  <c r="W188" i="10"/>
  <c r="W228" i="10"/>
  <c r="W296" i="10"/>
  <c r="W360" i="10"/>
  <c r="W57" i="10"/>
  <c r="W85" i="10"/>
  <c r="W237" i="10"/>
  <c r="W241" i="10"/>
  <c r="W277" i="10"/>
  <c r="W373" i="10"/>
  <c r="W401" i="10"/>
  <c r="W14" i="10"/>
  <c r="W30" i="10"/>
  <c r="W78" i="10"/>
  <c r="W94" i="10"/>
  <c r="W110" i="10"/>
  <c r="W126" i="10"/>
  <c r="W158" i="10"/>
  <c r="W174" i="10"/>
  <c r="W190" i="10"/>
  <c r="W206" i="10"/>
  <c r="W222" i="10"/>
  <c r="W238" i="10"/>
  <c r="W254" i="10"/>
  <c r="W270" i="10"/>
  <c r="W286" i="10"/>
  <c r="W302" i="10"/>
  <c r="W318" i="10"/>
  <c r="W334" i="10"/>
  <c r="W350" i="10"/>
  <c r="W382" i="10"/>
  <c r="W15" i="10"/>
  <c r="W31" i="10"/>
  <c r="W63" i="10"/>
  <c r="W79" i="10"/>
  <c r="W95" i="10"/>
  <c r="W111" i="10"/>
  <c r="W127" i="10"/>
  <c r="W159" i="10"/>
  <c r="W175" i="10"/>
  <c r="W191" i="10"/>
  <c r="W207" i="10"/>
  <c r="W223" i="10"/>
  <c r="W239" i="10"/>
  <c r="W255" i="10"/>
  <c r="W271" i="10"/>
  <c r="W287" i="10"/>
  <c r="W303" i="10"/>
  <c r="W319" i="10"/>
  <c r="W335" i="10"/>
  <c r="W383" i="10"/>
  <c r="W104" i="10"/>
  <c r="W120" i="10"/>
  <c r="W184" i="10"/>
  <c r="W208" i="10"/>
  <c r="W344" i="10"/>
  <c r="W8" i="10"/>
  <c r="W20" i="10"/>
  <c r="W68" i="10"/>
  <c r="W76" i="10"/>
  <c r="W108" i="10"/>
  <c r="W152" i="10"/>
  <c r="W236" i="10"/>
  <c r="W244" i="10"/>
  <c r="W260" i="10"/>
  <c r="W312" i="10"/>
  <c r="W364" i="10"/>
  <c r="W37" i="10"/>
  <c r="W41" i="10"/>
  <c r="W45" i="10"/>
  <c r="W217" i="10"/>
  <c r="W221" i="10"/>
  <c r="W225" i="10"/>
  <c r="W253" i="10"/>
  <c r="W100" i="10"/>
  <c r="W308" i="10"/>
  <c r="W316" i="10"/>
  <c r="W61" i="10"/>
  <c r="W77" i="10"/>
  <c r="W165" i="10"/>
  <c r="W181" i="10"/>
  <c r="W205" i="10"/>
  <c r="W257" i="10"/>
  <c r="W261" i="10"/>
  <c r="W265" i="10"/>
  <c r="W297" i="10"/>
  <c r="W365" i="10"/>
  <c r="W389" i="10"/>
  <c r="W405" i="10"/>
  <c r="W34" i="10"/>
  <c r="W50" i="10"/>
  <c r="W66" i="10"/>
  <c r="W82" i="10"/>
  <c r="W98" i="10"/>
  <c r="W114" i="10"/>
  <c r="W130" i="10"/>
  <c r="W146" i="10"/>
  <c r="W178" i="10"/>
  <c r="W194" i="10"/>
  <c r="W226" i="10"/>
  <c r="W242" i="10"/>
  <c r="W258" i="10"/>
  <c r="W290" i="10"/>
  <c r="W306" i="10"/>
  <c r="W322" i="10"/>
  <c r="W338" i="10"/>
  <c r="W354" i="10"/>
  <c r="W370" i="10"/>
  <c r="W402" i="10"/>
  <c r="W19" i="10"/>
  <c r="W35" i="10"/>
  <c r="W51" i="10"/>
  <c r="W67" i="10"/>
  <c r="W83" i="10"/>
  <c r="W99" i="10"/>
  <c r="W115" i="10"/>
  <c r="W131" i="10"/>
  <c r="W147" i="10"/>
  <c r="W163" i="10"/>
  <c r="W179" i="10"/>
  <c r="W195" i="10"/>
  <c r="W227" i="10"/>
  <c r="W243" i="10"/>
  <c r="W259" i="10"/>
  <c r="W291" i="10"/>
  <c r="W307" i="10"/>
  <c r="W339" i="10"/>
  <c r="W355" i="10"/>
  <c r="W371" i="10"/>
  <c r="W387" i="10"/>
  <c r="W403" i="10"/>
  <c r="W32" i="10"/>
  <c r="W40" i="10"/>
  <c r="W84" i="10"/>
  <c r="W176" i="10"/>
  <c r="W272" i="10"/>
  <c r="W380" i="10"/>
  <c r="W44" i="10"/>
  <c r="W92" i="10"/>
  <c r="W284" i="10"/>
  <c r="W320" i="10"/>
  <c r="W340" i="10"/>
  <c r="W372" i="10"/>
  <c r="W384" i="10"/>
  <c r="W53" i="10"/>
  <c r="W89" i="10"/>
  <c r="W93" i="10"/>
  <c r="W97" i="10"/>
  <c r="W101" i="10"/>
  <c r="W105" i="10"/>
  <c r="W109" i="10"/>
  <c r="W113" i="10"/>
  <c r="W117" i="10"/>
  <c r="W121" i="10"/>
  <c r="W169" i="10"/>
  <c r="W173" i="10"/>
  <c r="W185" i="10"/>
  <c r="W229" i="10"/>
  <c r="W233" i="10"/>
  <c r="Y410" i="10" l="1"/>
  <c r="Y406" i="10"/>
  <c r="Y405" i="10"/>
  <c r="Y404" i="10"/>
  <c r="Y403" i="10"/>
  <c r="Y402" i="10"/>
  <c r="Y401" i="10"/>
  <c r="Y395" i="10"/>
  <c r="Y394" i="10"/>
  <c r="Y393" i="10"/>
  <c r="Y392" i="10"/>
  <c r="Y389" i="10"/>
  <c r="Y387" i="10"/>
  <c r="Y384" i="10"/>
  <c r="Y383" i="10"/>
  <c r="Y382" i="10"/>
  <c r="Y381" i="10"/>
  <c r="Y380" i="10"/>
  <c r="Y374" i="10"/>
  <c r="Y373" i="10"/>
  <c r="Y372" i="10"/>
  <c r="Y371" i="10"/>
  <c r="Y370" i="10"/>
  <c r="Y358" i="10"/>
  <c r="Y354" i="10"/>
  <c r="Y342" i="10"/>
  <c r="Y338" i="10"/>
  <c r="Y334" i="10"/>
  <c r="Y328" i="10"/>
  <c r="Y320" i="10"/>
  <c r="Y316" i="10"/>
  <c r="Y315" i="10"/>
  <c r="Y314" i="10"/>
  <c r="Y313" i="10"/>
  <c r="Y312" i="10"/>
  <c r="Y311" i="10"/>
  <c r="Y310" i="10"/>
  <c r="Y309" i="10"/>
  <c r="Y308" i="10"/>
  <c r="Y307" i="10"/>
  <c r="Y306" i="10"/>
  <c r="Y303" i="10"/>
  <c r="Y302" i="10"/>
  <c r="Y301" i="10"/>
  <c r="Y300" i="10"/>
  <c r="Y297" i="10"/>
  <c r="Y296" i="10"/>
  <c r="Y291" i="10"/>
  <c r="Y290" i="10"/>
  <c r="Y289" i="10"/>
  <c r="Y288" i="10"/>
  <c r="Y287" i="10"/>
  <c r="Y286" i="10"/>
  <c r="Y285" i="10"/>
  <c r="Y284" i="10"/>
  <c r="Y283" i="10"/>
  <c r="Y282" i="10"/>
  <c r="Y281" i="10"/>
  <c r="Y280" i="10"/>
  <c r="Y279" i="10"/>
  <c r="Y278" i="10"/>
  <c r="Y277" i="10"/>
  <c r="Y273" i="10"/>
  <c r="Y272" i="10"/>
  <c r="Y271" i="10"/>
  <c r="Y270" i="10"/>
  <c r="Y269" i="10"/>
  <c r="Y268" i="10"/>
  <c r="Y267" i="10"/>
  <c r="Y266" i="10"/>
  <c r="Y265" i="10"/>
  <c r="Y264" i="10"/>
  <c r="Y263" i="10"/>
  <c r="Y262" i="10"/>
  <c r="Y261" i="10"/>
  <c r="Y260" i="10"/>
  <c r="Y259" i="10"/>
  <c r="Y258" i="10"/>
  <c r="Y257" i="10"/>
  <c r="Y256" i="10"/>
  <c r="Y255" i="10"/>
  <c r="Y254" i="10"/>
  <c r="Y253" i="10"/>
  <c r="Y252" i="10"/>
  <c r="Y251" i="10"/>
  <c r="Y250" i="10"/>
  <c r="Y247" i="10"/>
  <c r="Y246" i="10"/>
  <c r="Y245" i="10"/>
  <c r="Y244" i="10"/>
  <c r="Y243" i="10"/>
  <c r="Y242" i="10"/>
  <c r="Y241" i="10"/>
  <c r="Y240" i="10"/>
  <c r="Y239" i="10"/>
  <c r="Y238" i="10"/>
  <c r="Y237" i="10"/>
  <c r="Y236" i="10"/>
  <c r="Y235" i="10"/>
  <c r="Y234" i="10"/>
  <c r="Y233" i="10"/>
  <c r="Y232" i="10"/>
  <c r="Y231" i="10"/>
  <c r="Y230" i="10"/>
  <c r="Y229" i="10"/>
  <c r="Y228" i="10"/>
  <c r="Y227" i="10"/>
  <c r="Y226" i="10"/>
  <c r="Y225" i="10"/>
  <c r="Y224" i="10"/>
  <c r="Y223" i="10"/>
  <c r="Y222" i="10"/>
  <c r="Y221" i="10"/>
  <c r="Y220" i="10"/>
  <c r="Y219" i="10"/>
  <c r="Y218" i="10"/>
  <c r="Y217" i="10"/>
  <c r="Y209" i="10"/>
  <c r="Y208" i="10"/>
  <c r="Y207" i="10"/>
  <c r="Y206" i="10"/>
  <c r="Y205" i="10"/>
  <c r="Y204" i="10"/>
  <c r="Y203" i="10"/>
  <c r="Y202" i="10"/>
  <c r="Y201" i="10"/>
  <c r="Y200" i="10"/>
  <c r="Y199" i="10"/>
  <c r="Y198" i="10"/>
  <c r="Y197" i="10"/>
  <c r="Y364" i="10"/>
  <c r="Y361" i="10"/>
  <c r="Y359" i="10"/>
  <c r="Y355" i="10"/>
  <c r="Y365" i="10"/>
  <c r="Y363" i="10"/>
  <c r="Y360" i="10"/>
  <c r="Y341" i="10"/>
  <c r="Y337" i="10"/>
  <c r="Y327" i="10"/>
  <c r="Y319" i="10"/>
  <c r="Y343" i="10"/>
  <c r="Y335" i="10"/>
  <c r="Y330" i="10"/>
  <c r="Y322" i="10"/>
  <c r="Y344" i="10"/>
  <c r="Y336" i="10"/>
  <c r="Y317" i="10"/>
  <c r="Y350" i="10"/>
  <c r="Y340" i="10"/>
  <c r="Y329" i="10"/>
  <c r="Y321" i="10"/>
  <c r="Y195" i="10"/>
  <c r="Y191" i="10"/>
  <c r="Y187" i="10"/>
  <c r="Y179" i="10"/>
  <c r="Y175" i="10"/>
  <c r="Y170" i="10"/>
  <c r="Y168" i="10"/>
  <c r="Y166" i="10"/>
  <c r="Y164" i="10"/>
  <c r="Y160" i="10"/>
  <c r="Y158" i="10"/>
  <c r="Y154" i="10"/>
  <c r="Y152" i="10"/>
  <c r="Y150" i="10"/>
  <c r="Y148" i="10"/>
  <c r="Y146" i="10"/>
  <c r="Y144" i="10"/>
  <c r="Y130" i="10"/>
  <c r="Y128" i="10"/>
  <c r="Y126" i="10"/>
  <c r="Y124" i="10"/>
  <c r="Y122" i="10"/>
  <c r="Y120" i="10"/>
  <c r="Y118" i="10"/>
  <c r="Y116" i="10"/>
  <c r="Y114" i="10"/>
  <c r="Y112" i="10"/>
  <c r="Y110" i="10"/>
  <c r="Y108" i="10"/>
  <c r="Y106" i="10"/>
  <c r="Y104" i="10"/>
  <c r="Y102" i="10"/>
  <c r="Y100" i="10"/>
  <c r="Y98" i="10"/>
  <c r="Y96" i="10"/>
  <c r="Y94" i="10"/>
  <c r="Y92" i="10"/>
  <c r="Y90" i="10"/>
  <c r="Y88" i="10"/>
  <c r="Y86" i="10"/>
  <c r="Y84" i="10"/>
  <c r="Y82" i="10"/>
  <c r="Y78" i="10"/>
  <c r="Y76" i="10"/>
  <c r="Y74" i="10"/>
  <c r="Y70" i="10"/>
  <c r="Y68" i="10"/>
  <c r="Y66" i="10"/>
  <c r="Y64" i="10"/>
  <c r="Y58" i="10"/>
  <c r="Y56" i="10"/>
  <c r="Y54" i="10"/>
  <c r="Y50" i="10"/>
  <c r="Y44" i="10"/>
  <c r="Y42" i="10"/>
  <c r="Y40" i="10"/>
  <c r="Y38" i="10"/>
  <c r="Y36" i="10"/>
  <c r="Y34" i="10"/>
  <c r="Y32" i="10"/>
  <c r="Y30" i="10"/>
  <c r="Y28" i="10"/>
  <c r="Y26" i="10"/>
  <c r="Y24" i="10"/>
  <c r="Y22" i="10"/>
  <c r="Y20" i="10"/>
  <c r="Y16" i="10"/>
  <c r="Y15" i="10"/>
  <c r="Y11" i="10"/>
  <c r="Y7" i="10"/>
  <c r="Y339" i="10"/>
  <c r="Y194" i="10"/>
  <c r="Y190" i="10"/>
  <c r="Y186" i="10"/>
  <c r="Y182" i="10"/>
  <c r="Y178" i="10"/>
  <c r="Y174" i="10"/>
  <c r="Y318" i="10"/>
  <c r="Y193" i="10"/>
  <c r="Y189" i="10"/>
  <c r="Y185" i="10"/>
  <c r="Y181" i="10"/>
  <c r="Y177" i="10"/>
  <c r="Y173" i="10"/>
  <c r="Y171" i="10"/>
  <c r="Y169" i="10"/>
  <c r="Y167" i="10"/>
  <c r="Y165" i="10"/>
  <c r="Y163" i="10"/>
  <c r="Y161" i="10"/>
  <c r="Y159" i="10"/>
  <c r="Y153" i="10"/>
  <c r="Y151" i="10"/>
  <c r="Y149" i="10"/>
  <c r="Y147" i="10"/>
  <c r="Y145" i="10"/>
  <c r="Y196" i="10"/>
  <c r="Y192" i="10"/>
  <c r="Y188" i="10"/>
  <c r="Y184" i="10"/>
  <c r="Y176" i="10"/>
  <c r="Y172" i="10"/>
  <c r="Y14" i="10"/>
  <c r="Y10" i="10"/>
  <c r="Y6" i="10"/>
  <c r="Z2" i="10"/>
  <c r="Y125" i="10"/>
  <c r="Y117" i="10"/>
  <c r="Y109" i="10"/>
  <c r="Y101" i="10"/>
  <c r="Y93" i="10"/>
  <c r="Y85" i="10"/>
  <c r="Y77" i="10"/>
  <c r="Y65" i="10"/>
  <c r="Y61" i="10"/>
  <c r="Y57" i="10"/>
  <c r="Y41" i="10"/>
  <c r="Y8" i="10"/>
  <c r="Y131" i="10"/>
  <c r="Y123" i="10"/>
  <c r="Y115" i="10"/>
  <c r="Y107" i="10"/>
  <c r="Y99" i="10"/>
  <c r="Y91" i="10"/>
  <c r="Y83" i="10"/>
  <c r="Y75" i="10"/>
  <c r="Y71" i="10"/>
  <c r="Y63" i="10"/>
  <c r="Y55" i="10"/>
  <c r="Y51" i="10"/>
  <c r="Y37" i="10"/>
  <c r="Y33" i="10"/>
  <c r="Y29" i="10"/>
  <c r="Y25" i="10"/>
  <c r="Y9" i="10"/>
  <c r="Y129" i="10"/>
  <c r="Y121" i="10"/>
  <c r="Y113" i="10"/>
  <c r="Y105" i="10"/>
  <c r="Y97" i="10"/>
  <c r="Y89" i="10"/>
  <c r="Y73" i="10"/>
  <c r="Y69" i="10"/>
  <c r="Y53" i="10"/>
  <c r="Y49" i="10"/>
  <c r="Y45" i="10"/>
  <c r="Y12" i="10"/>
  <c r="Y4" i="10"/>
  <c r="Y127" i="10"/>
  <c r="Y119" i="10"/>
  <c r="Y111" i="10"/>
  <c r="Y103" i="10"/>
  <c r="Y95" i="10"/>
  <c r="Y87" i="10"/>
  <c r="Y79" i="10"/>
  <c r="Y67" i="10"/>
  <c r="Y59" i="10"/>
  <c r="Y43" i="10"/>
  <c r="Y39" i="10"/>
  <c r="Y35" i="10"/>
  <c r="Y31" i="10"/>
  <c r="Y27" i="10"/>
  <c r="Y23" i="10"/>
  <c r="Y19" i="10"/>
  <c r="Y13" i="10"/>
  <c r="Y5" i="10"/>
  <c r="Z410" i="10" l="1"/>
  <c r="Z406" i="10"/>
  <c r="Z405" i="10"/>
  <c r="Z404" i="10"/>
  <c r="Z403" i="10"/>
  <c r="Z402" i="10"/>
  <c r="Z401" i="10"/>
  <c r="Z395" i="10"/>
  <c r="Z394" i="10"/>
  <c r="Z393" i="10"/>
  <c r="Z392" i="10"/>
  <c r="Z389" i="10"/>
  <c r="Z387" i="10"/>
  <c r="Z384" i="10"/>
  <c r="Z383" i="10"/>
  <c r="Z382" i="10"/>
  <c r="Z381" i="10"/>
  <c r="Z380" i="10"/>
  <c r="Z374" i="10"/>
  <c r="Z373" i="10"/>
  <c r="Z372" i="10"/>
  <c r="Z371" i="10"/>
  <c r="Z370" i="10"/>
  <c r="Z365" i="10"/>
  <c r="Z364" i="10"/>
  <c r="Z363" i="10"/>
  <c r="Z361" i="10"/>
  <c r="Z360" i="10"/>
  <c r="Z359" i="10"/>
  <c r="Z355" i="10"/>
  <c r="Z343" i="10"/>
  <c r="Z339" i="10"/>
  <c r="Z335" i="10"/>
  <c r="Z329" i="10"/>
  <c r="Z321" i="10"/>
  <c r="Z317" i="10"/>
  <c r="Z358" i="10"/>
  <c r="Z354" i="10"/>
  <c r="Z342" i="10"/>
  <c r="Z338" i="10"/>
  <c r="Z334" i="10"/>
  <c r="Z328" i="10"/>
  <c r="Z320" i="10"/>
  <c r="Z316" i="10"/>
  <c r="Z315" i="10"/>
  <c r="Z314" i="10"/>
  <c r="Z313" i="10"/>
  <c r="Z312" i="10"/>
  <c r="Z311" i="10"/>
  <c r="Z310" i="10"/>
  <c r="Z309" i="10"/>
  <c r="Z308" i="10"/>
  <c r="Z307" i="10"/>
  <c r="Z306" i="10"/>
  <c r="Z303" i="10"/>
  <c r="Z302" i="10"/>
  <c r="Z301" i="10"/>
  <c r="Z300" i="10"/>
  <c r="Z297" i="10"/>
  <c r="Z296" i="10"/>
  <c r="Z291" i="10"/>
  <c r="Z290" i="10"/>
  <c r="Z289" i="10"/>
  <c r="Z288" i="10"/>
  <c r="Z287" i="10"/>
  <c r="Z286" i="10"/>
  <c r="Z285" i="10"/>
  <c r="Z284" i="10"/>
  <c r="Z283" i="10"/>
  <c r="Z282" i="10"/>
  <c r="Z281" i="10"/>
  <c r="Z280" i="10"/>
  <c r="Z279" i="10"/>
  <c r="Z278" i="10"/>
  <c r="Z277" i="10"/>
  <c r="Z273" i="10"/>
  <c r="Z272" i="10"/>
  <c r="Z271" i="10"/>
  <c r="Z270" i="10"/>
  <c r="Z269" i="10"/>
  <c r="Z268" i="10"/>
  <c r="Z267" i="10"/>
  <c r="Z266" i="10"/>
  <c r="Z265" i="10"/>
  <c r="Z264" i="10"/>
  <c r="Z263" i="10"/>
  <c r="Z262" i="10"/>
  <c r="Z261" i="10"/>
  <c r="Z260" i="10"/>
  <c r="Z259" i="10"/>
  <c r="Z258" i="10"/>
  <c r="Z257" i="10"/>
  <c r="Z256" i="10"/>
  <c r="Z255" i="10"/>
  <c r="Z254" i="10"/>
  <c r="Z253" i="10"/>
  <c r="Z252" i="10"/>
  <c r="Z251" i="10"/>
  <c r="Z250" i="10"/>
  <c r="Z247" i="10"/>
  <c r="Z246" i="10"/>
  <c r="Z245" i="10"/>
  <c r="Z244" i="10"/>
  <c r="Z344" i="10"/>
  <c r="Z336" i="10"/>
  <c r="Z243" i="10"/>
  <c r="Z239" i="10"/>
  <c r="Z235" i="10"/>
  <c r="Z231" i="10"/>
  <c r="Z227" i="10"/>
  <c r="Z223" i="10"/>
  <c r="Z219" i="10"/>
  <c r="Z207" i="10"/>
  <c r="Z203" i="10"/>
  <c r="Z199" i="10"/>
  <c r="Z350" i="10"/>
  <c r="Z337" i="10"/>
  <c r="Z318" i="10"/>
  <c r="Z240" i="10"/>
  <c r="Z236" i="10"/>
  <c r="Z232" i="10"/>
  <c r="Z228" i="10"/>
  <c r="Z224" i="10"/>
  <c r="Z220" i="10"/>
  <c r="Z208" i="10"/>
  <c r="Z204" i="10"/>
  <c r="Z200" i="10"/>
  <c r="Z196" i="10"/>
  <c r="Z195" i="10"/>
  <c r="Z194" i="10"/>
  <c r="Z193" i="10"/>
  <c r="Z192" i="10"/>
  <c r="Z191" i="10"/>
  <c r="Z190" i="10"/>
  <c r="Z189" i="10"/>
  <c r="Z188" i="10"/>
  <c r="Z187" i="10"/>
  <c r="Z186" i="10"/>
  <c r="Z185" i="10"/>
  <c r="Z184" i="10"/>
  <c r="Z182" i="10"/>
  <c r="Z181" i="10"/>
  <c r="Z179" i="10"/>
  <c r="Z178" i="10"/>
  <c r="Z177" i="10"/>
  <c r="Z176" i="10"/>
  <c r="Z175" i="10"/>
  <c r="Z174" i="10"/>
  <c r="Z173" i="10"/>
  <c r="Z172" i="10"/>
  <c r="Z341" i="10"/>
  <c r="Z330" i="10"/>
  <c r="Z322" i="10"/>
  <c r="Z242" i="10"/>
  <c r="Z238" i="10"/>
  <c r="Z234" i="10"/>
  <c r="Z230" i="10"/>
  <c r="Z226" i="10"/>
  <c r="Z222" i="10"/>
  <c r="Z218" i="10"/>
  <c r="Z206" i="10"/>
  <c r="Z202" i="10"/>
  <c r="Z198" i="10"/>
  <c r="Z319" i="10"/>
  <c r="Z241" i="10"/>
  <c r="Z225" i="10"/>
  <c r="Z205" i="10"/>
  <c r="Z12" i="10"/>
  <c r="Z8" i="10"/>
  <c r="Z4" i="10"/>
  <c r="Z229" i="10"/>
  <c r="Z209" i="10"/>
  <c r="Z171" i="10"/>
  <c r="Z169" i="10"/>
  <c r="Z167" i="10"/>
  <c r="Z165" i="10"/>
  <c r="Z163" i="10"/>
  <c r="Z161" i="10"/>
  <c r="Z159" i="10"/>
  <c r="Z153" i="10"/>
  <c r="Z151" i="10"/>
  <c r="Z149" i="10"/>
  <c r="Z147" i="10"/>
  <c r="Z145" i="10"/>
  <c r="Z131" i="10"/>
  <c r="Z129" i="10"/>
  <c r="Z127" i="10"/>
  <c r="Z125" i="10"/>
  <c r="Z123" i="10"/>
  <c r="Z121" i="10"/>
  <c r="Z119" i="10"/>
  <c r="Z117" i="10"/>
  <c r="Z115" i="10"/>
  <c r="Z113" i="10"/>
  <c r="Z111" i="10"/>
  <c r="Z109" i="10"/>
  <c r="Z107" i="10"/>
  <c r="Z105" i="10"/>
  <c r="Z103" i="10"/>
  <c r="Z101" i="10"/>
  <c r="Z99" i="10"/>
  <c r="Z97" i="10"/>
  <c r="Z95" i="10"/>
  <c r="Z93" i="10"/>
  <c r="Z91" i="10"/>
  <c r="Z89" i="10"/>
  <c r="Z87" i="10"/>
  <c r="Z85" i="10"/>
  <c r="Z83" i="10"/>
  <c r="Z79" i="10"/>
  <c r="Z77" i="10"/>
  <c r="Z75" i="10"/>
  <c r="Z73" i="10"/>
  <c r="Z71" i="10"/>
  <c r="Z69" i="10"/>
  <c r="Z67" i="10"/>
  <c r="Z65" i="10"/>
  <c r="Z63" i="10"/>
  <c r="Z61" i="10"/>
  <c r="Z59" i="10"/>
  <c r="Z57" i="10"/>
  <c r="Z55" i="10"/>
  <c r="Z53" i="10"/>
  <c r="Z51" i="10"/>
  <c r="Z49" i="10"/>
  <c r="Z45" i="10"/>
  <c r="Z43" i="10"/>
  <c r="Z41" i="10"/>
  <c r="Z233" i="10"/>
  <c r="Z217" i="10"/>
  <c r="Z197" i="10"/>
  <c r="Z340" i="10"/>
  <c r="Z327" i="10"/>
  <c r="Z237" i="10"/>
  <c r="Z221" i="10"/>
  <c r="Z201" i="10"/>
  <c r="Z170" i="10"/>
  <c r="Z168" i="10"/>
  <c r="Z166" i="10"/>
  <c r="Z164" i="10"/>
  <c r="Z160" i="10"/>
  <c r="Z158" i="10"/>
  <c r="Z154" i="10"/>
  <c r="Z152" i="10"/>
  <c r="Z150" i="10"/>
  <c r="Z148" i="10"/>
  <c r="Z146" i="10"/>
  <c r="Z144" i="10"/>
  <c r="Z130" i="10"/>
  <c r="Z128" i="10"/>
  <c r="Z126" i="10"/>
  <c r="Z124" i="10"/>
  <c r="Z122" i="10"/>
  <c r="Z120" i="10"/>
  <c r="Z118" i="10"/>
  <c r="Z116" i="10"/>
  <c r="Z114" i="10"/>
  <c r="Z112" i="10"/>
  <c r="Z110" i="10"/>
  <c r="Z108" i="10"/>
  <c r="Z106" i="10"/>
  <c r="Z104" i="10"/>
  <c r="Z102" i="10"/>
  <c r="Z100" i="10"/>
  <c r="Z98" i="10"/>
  <c r="Z96" i="10"/>
  <c r="Z94" i="10"/>
  <c r="Z92" i="10"/>
  <c r="Z90" i="10"/>
  <c r="Z88" i="10"/>
  <c r="Z86" i="10"/>
  <c r="Z84" i="10"/>
  <c r="Z82" i="10"/>
  <c r="Z78" i="10"/>
  <c r="Z76" i="10"/>
  <c r="Z74" i="10"/>
  <c r="Z70" i="10"/>
  <c r="Z68" i="10"/>
  <c r="Z66" i="10"/>
  <c r="Z64" i="10"/>
  <c r="Z58" i="10"/>
  <c r="Z56" i="10"/>
  <c r="Z54" i="10"/>
  <c r="Z50" i="10"/>
  <c r="Z44" i="10"/>
  <c r="Z42" i="10"/>
  <c r="Z40" i="10"/>
  <c r="Z38" i="10"/>
  <c r="Z36" i="10"/>
  <c r="Z34" i="10"/>
  <c r="Z32" i="10"/>
  <c r="Z30" i="10"/>
  <c r="Z28" i="10"/>
  <c r="Z26" i="10"/>
  <c r="Z24" i="10"/>
  <c r="Z22" i="10"/>
  <c r="Z20" i="10"/>
  <c r="Z16" i="10"/>
  <c r="Z15" i="10"/>
  <c r="Z11" i="10"/>
  <c r="Z7" i="10"/>
  <c r="Z37" i="10"/>
  <c r="Z33" i="10"/>
  <c r="Z29" i="10"/>
  <c r="Z25" i="10"/>
  <c r="Z9" i="10"/>
  <c r="Z10" i="10"/>
  <c r="AA2" i="10"/>
  <c r="Z39" i="10"/>
  <c r="Z35" i="10"/>
  <c r="Z31" i="10"/>
  <c r="Z27" i="10"/>
  <c r="Z23" i="10"/>
  <c r="Z19" i="10"/>
  <c r="Z13" i="10"/>
  <c r="Z5" i="10"/>
  <c r="Z14" i="10"/>
  <c r="Z6" i="10"/>
  <c r="AB2" i="10" l="1"/>
  <c r="AA119" i="10"/>
  <c r="AA131" i="10"/>
  <c r="AA171" i="10"/>
  <c r="AA223" i="10"/>
  <c r="AA235" i="10"/>
  <c r="AA239" i="10"/>
  <c r="AA243" i="10"/>
  <c r="AA247" i="10"/>
  <c r="AA287" i="10"/>
  <c r="AA355" i="10"/>
  <c r="AA56" i="10"/>
  <c r="AA228" i="10"/>
  <c r="AA232" i="10"/>
  <c r="AA236" i="10"/>
  <c r="AA240" i="10"/>
  <c r="AA244" i="10"/>
  <c r="AA404" i="10"/>
  <c r="AA33" i="10"/>
  <c r="AA49" i="10"/>
  <c r="AA65" i="10"/>
  <c r="AA97" i="10"/>
  <c r="AA113" i="10"/>
  <c r="AA129" i="10"/>
  <c r="AA145" i="10"/>
  <c r="AA161" i="10"/>
  <c r="AA177" i="10"/>
  <c r="AA193" i="10"/>
  <c r="AA209" i="10"/>
  <c r="AA225" i="10"/>
  <c r="AA241" i="10"/>
  <c r="AA257" i="10"/>
  <c r="AA273" i="10"/>
  <c r="AA289" i="10"/>
  <c r="AA321" i="10"/>
  <c r="AA337" i="10"/>
  <c r="AA401" i="10"/>
  <c r="AA34" i="10"/>
  <c r="AA50" i="10"/>
  <c r="AA66" i="10"/>
  <c r="AA82" i="10"/>
  <c r="AA98" i="10"/>
  <c r="AA114" i="10"/>
  <c r="AA130" i="10"/>
  <c r="AA146" i="10"/>
  <c r="AA178" i="10"/>
  <c r="AA194" i="10"/>
  <c r="AA226" i="10"/>
  <c r="AA242" i="10"/>
  <c r="AA258" i="10"/>
  <c r="AA290" i="10"/>
  <c r="AA306" i="10"/>
  <c r="AA322" i="10"/>
  <c r="AA338" i="10"/>
  <c r="AA354" i="10"/>
  <c r="AA370" i="10"/>
  <c r="AA402" i="10"/>
  <c r="AA59" i="10"/>
  <c r="AA99" i="10"/>
  <c r="AA151" i="10"/>
  <c r="AA207" i="10"/>
  <c r="AA263" i="10"/>
  <c r="AA11" i="10"/>
  <c r="AA103" i="10"/>
  <c r="AA127" i="10"/>
  <c r="AA159" i="10"/>
  <c r="AA179" i="10"/>
  <c r="AA187" i="10"/>
  <c r="AA195" i="10"/>
  <c r="AA219" i="10"/>
  <c r="AA259" i="10"/>
  <c r="AA224" i="10"/>
  <c r="AA252" i="10"/>
  <c r="AA43" i="10"/>
  <c r="AA67" i="10"/>
  <c r="AA255" i="10"/>
  <c r="AA267" i="10"/>
  <c r="AA303" i="10"/>
  <c r="AA307" i="10"/>
  <c r="AA311" i="10"/>
  <c r="AA315" i="10"/>
  <c r="AA335" i="10"/>
  <c r="AA76" i="10"/>
  <c r="AA152" i="10"/>
  <c r="AA164" i="10"/>
  <c r="AA256" i="10"/>
  <c r="AA296" i="10"/>
  <c r="AA312" i="10"/>
  <c r="AA316" i="10"/>
  <c r="AA392" i="10"/>
  <c r="AA5" i="10"/>
  <c r="AA37" i="10"/>
  <c r="AA53" i="10"/>
  <c r="AA69" i="10"/>
  <c r="AA85" i="10"/>
  <c r="AA101" i="10"/>
  <c r="AA117" i="10"/>
  <c r="AA149" i="10"/>
  <c r="AA165" i="10"/>
  <c r="AA181" i="10"/>
  <c r="AA197" i="10"/>
  <c r="AA229" i="10"/>
  <c r="AA245" i="10"/>
  <c r="AA261" i="10"/>
  <c r="AA277" i="10"/>
  <c r="AA309" i="10"/>
  <c r="AA341" i="10"/>
  <c r="AA373" i="10"/>
  <c r="AA389" i="10"/>
  <c r="AA405" i="10"/>
  <c r="AA6" i="10"/>
  <c r="AA22" i="10"/>
  <c r="AA38" i="10"/>
  <c r="AA54" i="10"/>
  <c r="AA70" i="10"/>
  <c r="AA86" i="10"/>
  <c r="AA102" i="10"/>
  <c r="AA118" i="10"/>
  <c r="AA150" i="10"/>
  <c r="AA166" i="10"/>
  <c r="AA182" i="10"/>
  <c r="AA198" i="10"/>
  <c r="AA230" i="10"/>
  <c r="AA246" i="10"/>
  <c r="AA262" i="10"/>
  <c r="AA278" i="10"/>
  <c r="AA310" i="10"/>
  <c r="AA342" i="10"/>
  <c r="AA358" i="10"/>
  <c r="AA374" i="10"/>
  <c r="AA406" i="10"/>
  <c r="AA55" i="10"/>
  <c r="AA251" i="10"/>
  <c r="AA283" i="10"/>
  <c r="AA359" i="10"/>
  <c r="AA83" i="10"/>
  <c r="AA167" i="10"/>
  <c r="AA319" i="10"/>
  <c r="AA383" i="10"/>
  <c r="AA84" i="10"/>
  <c r="AA88" i="10"/>
  <c r="AA92" i="10"/>
  <c r="AA96" i="10"/>
  <c r="AA104" i="10"/>
  <c r="AA108" i="10"/>
  <c r="AA112" i="10"/>
  <c r="AA116" i="10"/>
  <c r="AA168" i="10"/>
  <c r="AA172" i="10"/>
  <c r="AA184" i="10"/>
  <c r="AA260" i="10"/>
  <c r="AA19" i="10"/>
  <c r="AA27" i="10"/>
  <c r="AA75" i="10"/>
  <c r="AA79" i="10"/>
  <c r="AA107" i="10"/>
  <c r="AA115" i="10"/>
  <c r="AA123" i="10"/>
  <c r="AA175" i="10"/>
  <c r="AA231" i="10"/>
  <c r="AA188" i="10"/>
  <c r="AA280" i="10"/>
  <c r="AA380" i="10"/>
  <c r="AA9" i="10"/>
  <c r="AA25" i="10"/>
  <c r="AA41" i="10"/>
  <c r="AA57" i="10"/>
  <c r="AA73" i="10"/>
  <c r="AA89" i="10"/>
  <c r="AA105" i="10"/>
  <c r="AA121" i="10"/>
  <c r="AA153" i="10"/>
  <c r="AA169" i="10"/>
  <c r="AA185" i="10"/>
  <c r="AA201" i="10"/>
  <c r="AA217" i="10"/>
  <c r="AA233" i="10"/>
  <c r="AA265" i="10"/>
  <c r="AA281" i="10"/>
  <c r="AA297" i="10"/>
  <c r="AA313" i="10"/>
  <c r="AA329" i="10"/>
  <c r="AA361" i="10"/>
  <c r="AA393" i="10"/>
  <c r="AA10" i="10"/>
  <c r="AA26" i="10"/>
  <c r="AA42" i="10"/>
  <c r="AA58" i="10"/>
  <c r="AA74" i="10"/>
  <c r="AA90" i="10"/>
  <c r="AA106" i="10"/>
  <c r="AA122" i="10"/>
  <c r="AA154" i="10"/>
  <c r="AA170" i="10"/>
  <c r="AA186" i="10"/>
  <c r="AA202" i="10"/>
  <c r="AA218" i="10"/>
  <c r="AA234" i="10"/>
  <c r="AA250" i="10"/>
  <c r="AA266" i="10"/>
  <c r="AA282" i="10"/>
  <c r="AA314" i="10"/>
  <c r="AA330" i="10"/>
  <c r="AA394" i="10"/>
  <c r="AA410" i="10"/>
  <c r="AA63" i="10"/>
  <c r="AA71" i="10"/>
  <c r="AA95" i="10"/>
  <c r="AA111" i="10"/>
  <c r="AA327" i="10"/>
  <c r="AA339" i="10"/>
  <c r="AA387" i="10"/>
  <c r="AA15" i="10"/>
  <c r="AA147" i="10"/>
  <c r="AA163" i="10"/>
  <c r="AA227" i="10"/>
  <c r="AA4" i="10"/>
  <c r="AA8" i="10"/>
  <c r="AA64" i="10"/>
  <c r="AA68" i="10"/>
  <c r="AA128" i="10"/>
  <c r="AA144" i="10"/>
  <c r="AA192" i="10"/>
  <c r="AA196" i="10"/>
  <c r="AA200" i="10"/>
  <c r="AA204" i="10"/>
  <c r="AA264" i="10"/>
  <c r="AA272" i="10"/>
  <c r="AA284" i="10"/>
  <c r="AA288" i="10"/>
  <c r="AA35" i="10"/>
  <c r="AA39" i="10"/>
  <c r="AA51" i="10"/>
  <c r="AA91" i="10"/>
  <c r="AA203" i="10"/>
  <c r="AA12" i="10"/>
  <c r="AA16" i="10"/>
  <c r="AA36" i="10"/>
  <c r="AA40" i="10"/>
  <c r="AA44" i="10"/>
  <c r="AA100" i="10"/>
  <c r="AA120" i="10"/>
  <c r="AA124" i="10"/>
  <c r="AA148" i="10"/>
  <c r="AA160" i="10"/>
  <c r="AA176" i="10"/>
  <c r="AA208" i="10"/>
  <c r="AA220" i="10"/>
  <c r="AA268" i="10"/>
  <c r="AA308" i="10"/>
  <c r="AA328" i="10"/>
  <c r="AA372" i="10"/>
  <c r="AA384" i="10"/>
  <c r="AA13" i="10"/>
  <c r="AA29" i="10"/>
  <c r="AA45" i="10"/>
  <c r="AA61" i="10"/>
  <c r="AA77" i="10"/>
  <c r="AA93" i="10"/>
  <c r="AA109" i="10"/>
  <c r="AA125" i="10"/>
  <c r="AA173" i="10"/>
  <c r="AA189" i="10"/>
  <c r="AA205" i="10"/>
  <c r="AA221" i="10"/>
  <c r="AA237" i="10"/>
  <c r="AA253" i="10"/>
  <c r="AA269" i="10"/>
  <c r="AA285" i="10"/>
  <c r="AA301" i="10"/>
  <c r="AA317" i="10"/>
  <c r="AA365" i="10"/>
  <c r="AA381" i="10"/>
  <c r="AA14" i="10"/>
  <c r="AA30" i="10"/>
  <c r="AA78" i="10"/>
  <c r="AA94" i="10"/>
  <c r="AA110" i="10"/>
  <c r="AA126" i="10"/>
  <c r="AA158" i="10"/>
  <c r="AA174" i="10"/>
  <c r="AA190" i="10"/>
  <c r="AA206" i="10"/>
  <c r="AA222" i="10"/>
  <c r="AA238" i="10"/>
  <c r="AA254" i="10"/>
  <c r="AA270" i="10"/>
  <c r="AA286" i="10"/>
  <c r="AA302" i="10"/>
  <c r="AA318" i="10"/>
  <c r="AA334" i="10"/>
  <c r="AA350" i="10"/>
  <c r="AA382" i="10"/>
  <c r="AA7" i="10"/>
  <c r="AA23" i="10"/>
  <c r="AA191" i="10"/>
  <c r="AA199" i="10"/>
  <c r="AA279" i="10"/>
  <c r="AA291" i="10"/>
  <c r="AA363" i="10"/>
  <c r="AA371" i="10"/>
  <c r="AA395" i="10"/>
  <c r="AA403" i="10"/>
  <c r="AA31" i="10"/>
  <c r="AA87" i="10"/>
  <c r="AA271" i="10"/>
  <c r="AA343" i="10"/>
  <c r="AA20" i="10"/>
  <c r="AA24" i="10"/>
  <c r="AA28" i="10"/>
  <c r="AA32" i="10"/>
  <c r="AA300" i="10"/>
  <c r="AA320" i="10"/>
  <c r="AA336" i="10"/>
  <c r="AA340" i="10"/>
  <c r="AA344" i="10"/>
  <c r="AA360" i="10"/>
  <c r="AA364" i="10"/>
  <c r="AC2" i="10" l="1"/>
  <c r="AB10" i="10"/>
  <c r="AB14" i="10"/>
  <c r="AB22" i="10"/>
  <c r="AB110" i="10"/>
  <c r="AB126" i="10"/>
  <c r="AB182" i="10"/>
  <c r="AB186" i="10"/>
  <c r="AB194" i="10"/>
  <c r="AB226" i="10"/>
  <c r="AB278" i="10"/>
  <c r="AB282" i="10"/>
  <c r="AB358" i="10"/>
  <c r="AB374" i="10"/>
  <c r="AB7" i="10"/>
  <c r="AB31" i="10"/>
  <c r="AB95" i="10"/>
  <c r="AB187" i="10"/>
  <c r="AB279" i="10"/>
  <c r="AB387" i="10"/>
  <c r="AB403" i="10"/>
  <c r="AB16" i="10"/>
  <c r="AB32" i="10"/>
  <c r="AB64" i="10"/>
  <c r="AB96" i="10"/>
  <c r="AB112" i="10"/>
  <c r="AB128" i="10"/>
  <c r="AB144" i="10"/>
  <c r="AB160" i="10"/>
  <c r="AB176" i="10"/>
  <c r="AB192" i="10"/>
  <c r="AB208" i="10"/>
  <c r="AB224" i="10"/>
  <c r="AB240" i="10"/>
  <c r="AB256" i="10"/>
  <c r="AB272" i="10"/>
  <c r="AB288" i="10"/>
  <c r="AB320" i="10"/>
  <c r="AB336" i="10"/>
  <c r="AB384" i="10"/>
  <c r="AB33" i="10"/>
  <c r="AB49" i="10"/>
  <c r="AB65" i="10"/>
  <c r="AB97" i="10"/>
  <c r="AB113" i="10"/>
  <c r="AB129" i="10"/>
  <c r="AB145" i="10"/>
  <c r="AB161" i="10"/>
  <c r="AB177" i="10"/>
  <c r="AB193" i="10"/>
  <c r="AB209" i="10"/>
  <c r="AB225" i="10"/>
  <c r="AB241" i="10"/>
  <c r="AB257" i="10"/>
  <c r="AB273" i="10"/>
  <c r="AB289" i="10"/>
  <c r="AB321" i="10"/>
  <c r="AB337" i="10"/>
  <c r="AB401" i="10"/>
  <c r="AB66" i="10"/>
  <c r="AB102" i="10"/>
  <c r="AB118" i="10"/>
  <c r="AB330" i="10"/>
  <c r="AB342" i="10"/>
  <c r="AB350" i="10"/>
  <c r="AB6" i="10"/>
  <c r="AB50" i="10"/>
  <c r="AB74" i="10"/>
  <c r="AB114" i="10"/>
  <c r="AB150" i="10"/>
  <c r="AB198" i="10"/>
  <c r="AB234" i="10"/>
  <c r="AB266" i="10"/>
  <c r="AB59" i="10"/>
  <c r="AB63" i="10"/>
  <c r="AB67" i="10"/>
  <c r="AB127" i="10"/>
  <c r="AB191" i="10"/>
  <c r="AB199" i="10"/>
  <c r="AB239" i="10"/>
  <c r="AB263" i="10"/>
  <c r="AB271" i="10"/>
  <c r="AB283" i="10"/>
  <c r="AB287" i="10"/>
  <c r="AB291" i="10"/>
  <c r="AB94" i="10"/>
  <c r="AB98" i="10"/>
  <c r="AB322" i="10"/>
  <c r="AB338" i="10"/>
  <c r="AB11" i="10"/>
  <c r="AB15" i="10"/>
  <c r="AB35" i="10"/>
  <c r="AB39" i="10"/>
  <c r="AB43" i="10"/>
  <c r="AB71" i="10"/>
  <c r="AB79" i="10"/>
  <c r="AB83" i="10"/>
  <c r="AB99" i="10"/>
  <c r="AB103" i="10"/>
  <c r="AB119" i="10"/>
  <c r="AB123" i="10"/>
  <c r="AB147" i="10"/>
  <c r="AB159" i="10"/>
  <c r="AB175" i="10"/>
  <c r="AB195" i="10"/>
  <c r="AB207" i="10"/>
  <c r="AB219" i="10"/>
  <c r="AB223" i="10"/>
  <c r="AB267" i="10"/>
  <c r="AB307" i="10"/>
  <c r="AB327" i="10"/>
  <c r="AB4" i="10"/>
  <c r="AB20" i="10"/>
  <c r="AB36" i="10"/>
  <c r="AB68" i="10"/>
  <c r="AB84" i="10"/>
  <c r="AB100" i="10"/>
  <c r="AB116" i="10"/>
  <c r="AB148" i="10"/>
  <c r="AB164" i="10"/>
  <c r="AB196" i="10"/>
  <c r="AB228" i="10"/>
  <c r="AB244" i="10"/>
  <c r="AB260" i="10"/>
  <c r="AB308" i="10"/>
  <c r="AB340" i="10"/>
  <c r="AB372" i="10"/>
  <c r="AB404" i="10"/>
  <c r="AB5" i="10"/>
  <c r="AB37" i="10"/>
  <c r="AB53" i="10"/>
  <c r="AB69" i="10"/>
  <c r="AB85" i="10"/>
  <c r="AB101" i="10"/>
  <c r="AB117" i="10"/>
  <c r="AB149" i="10"/>
  <c r="AB165" i="10"/>
  <c r="AB181" i="10"/>
  <c r="AB197" i="10"/>
  <c r="AB229" i="10"/>
  <c r="AB245" i="10"/>
  <c r="AB261" i="10"/>
  <c r="AB277" i="10"/>
  <c r="AB309" i="10"/>
  <c r="AB341" i="10"/>
  <c r="AB373" i="10"/>
  <c r="AB389" i="10"/>
  <c r="AB405" i="10"/>
  <c r="AB30" i="10"/>
  <c r="AB38" i="10"/>
  <c r="AB146" i="10"/>
  <c r="AB202" i="10"/>
  <c r="AB238" i="10"/>
  <c r="AB246" i="10"/>
  <c r="AB258" i="10"/>
  <c r="AB270" i="10"/>
  <c r="AB382" i="10"/>
  <c r="AB394" i="10"/>
  <c r="AB402" i="10"/>
  <c r="AB34" i="10"/>
  <c r="AB90" i="10"/>
  <c r="AB174" i="10"/>
  <c r="AB354" i="10"/>
  <c r="AB406" i="10"/>
  <c r="AB19" i="10"/>
  <c r="AB23" i="10"/>
  <c r="AB243" i="10"/>
  <c r="AB303" i="10"/>
  <c r="AB335" i="10"/>
  <c r="AB343" i="10"/>
  <c r="AB359" i="10"/>
  <c r="AB82" i="10"/>
  <c r="AB130" i="10"/>
  <c r="AB154" i="10"/>
  <c r="AB166" i="10"/>
  <c r="AB178" i="10"/>
  <c r="AB190" i="10"/>
  <c r="AB218" i="10"/>
  <c r="AB290" i="10"/>
  <c r="AB370" i="10"/>
  <c r="AB55" i="10"/>
  <c r="AB131" i="10"/>
  <c r="AB227" i="10"/>
  <c r="AB231" i="10"/>
  <c r="AB235" i="10"/>
  <c r="AB247" i="10"/>
  <c r="AB355" i="10"/>
  <c r="AB395" i="10"/>
  <c r="AB8" i="10"/>
  <c r="AB24" i="10"/>
  <c r="AB40" i="10"/>
  <c r="AB56" i="10"/>
  <c r="AB88" i="10"/>
  <c r="AB104" i="10"/>
  <c r="AB120" i="10"/>
  <c r="AB152" i="10"/>
  <c r="AB168" i="10"/>
  <c r="AB184" i="10"/>
  <c r="AB200" i="10"/>
  <c r="AB232" i="10"/>
  <c r="AB264" i="10"/>
  <c r="AB280" i="10"/>
  <c r="AB296" i="10"/>
  <c r="AB312" i="10"/>
  <c r="AB328" i="10"/>
  <c r="AB344" i="10"/>
  <c r="AB360" i="10"/>
  <c r="AB392" i="10"/>
  <c r="AB9" i="10"/>
  <c r="AB25" i="10"/>
  <c r="AB41" i="10"/>
  <c r="AB57" i="10"/>
  <c r="AB73" i="10"/>
  <c r="AB89" i="10"/>
  <c r="AB105" i="10"/>
  <c r="AB121" i="10"/>
  <c r="AB153" i="10"/>
  <c r="AB169" i="10"/>
  <c r="AB185" i="10"/>
  <c r="AB201" i="10"/>
  <c r="AB217" i="10"/>
  <c r="AB233" i="10"/>
  <c r="AB265" i="10"/>
  <c r="AB281" i="10"/>
  <c r="AB297" i="10"/>
  <c r="AB313" i="10"/>
  <c r="AB329" i="10"/>
  <c r="AB361" i="10"/>
  <c r="AB393" i="10"/>
  <c r="AB106" i="10"/>
  <c r="AB122" i="10"/>
  <c r="AB158" i="10"/>
  <c r="AB206" i="10"/>
  <c r="AB230" i="10"/>
  <c r="AB410" i="10"/>
  <c r="AB70" i="10"/>
  <c r="AB262" i="10"/>
  <c r="AB251" i="10"/>
  <c r="AB58" i="10"/>
  <c r="AB302" i="10"/>
  <c r="AB306" i="10"/>
  <c r="AB310" i="10"/>
  <c r="AB314" i="10"/>
  <c r="AB27" i="10"/>
  <c r="AB75" i="10"/>
  <c r="AB111" i="10"/>
  <c r="AB151" i="10"/>
  <c r="AB163" i="10"/>
  <c r="AB179" i="10"/>
  <c r="AB203" i="10"/>
  <c r="AB255" i="10"/>
  <c r="AB311" i="10"/>
  <c r="AB315" i="10"/>
  <c r="AB319" i="10"/>
  <c r="AB339" i="10"/>
  <c r="AB363" i="10"/>
  <c r="AB371" i="10"/>
  <c r="AB383" i="10"/>
  <c r="AB12" i="10"/>
  <c r="AB28" i="10"/>
  <c r="AB44" i="10"/>
  <c r="AB76" i="10"/>
  <c r="AB92" i="10"/>
  <c r="AB108" i="10"/>
  <c r="AB124" i="10"/>
  <c r="AB172" i="10"/>
  <c r="AB188" i="10"/>
  <c r="AB204" i="10"/>
  <c r="AB220" i="10"/>
  <c r="AB236" i="10"/>
  <c r="AB252" i="10"/>
  <c r="AB268" i="10"/>
  <c r="AB284" i="10"/>
  <c r="AB300" i="10"/>
  <c r="AB316" i="10"/>
  <c r="AB364" i="10"/>
  <c r="AB380" i="10"/>
  <c r="AB13" i="10"/>
  <c r="AB29" i="10"/>
  <c r="AB45" i="10"/>
  <c r="AB61" i="10"/>
  <c r="AB77" i="10"/>
  <c r="AB93" i="10"/>
  <c r="AB109" i="10"/>
  <c r="AB125" i="10"/>
  <c r="AB173" i="10"/>
  <c r="AB189" i="10"/>
  <c r="AB205" i="10"/>
  <c r="AB221" i="10"/>
  <c r="AB237" i="10"/>
  <c r="AB253" i="10"/>
  <c r="AB269" i="10"/>
  <c r="AB285" i="10"/>
  <c r="AB301" i="10"/>
  <c r="AB317" i="10"/>
  <c r="AB365" i="10"/>
  <c r="AB381" i="10"/>
  <c r="AB26" i="10"/>
  <c r="AB42" i="10"/>
  <c r="AB78" i="10"/>
  <c r="AB86" i="10"/>
  <c r="AB222" i="10"/>
  <c r="AB242" i="10"/>
  <c r="AB254" i="10"/>
  <c r="AB286" i="10"/>
  <c r="AB54" i="10"/>
  <c r="AB170" i="10"/>
  <c r="AB250" i="10"/>
  <c r="AB318" i="10"/>
  <c r="AB334" i="10"/>
  <c r="AB51" i="10"/>
  <c r="AB87" i="10"/>
  <c r="AB91" i="10"/>
  <c r="AB107" i="10"/>
  <c r="AB115" i="10"/>
  <c r="AB167" i="10"/>
  <c r="AB171" i="10"/>
  <c r="AB259" i="10"/>
  <c r="AC410" i="10" l="1"/>
  <c r="AC406" i="10"/>
  <c r="AC405" i="10"/>
  <c r="AC404" i="10"/>
  <c r="AC403" i="10"/>
  <c r="AC402" i="10"/>
  <c r="AC401" i="10"/>
  <c r="AC395" i="10"/>
  <c r="AC394" i="10"/>
  <c r="AC393" i="10"/>
  <c r="AC392" i="10"/>
  <c r="AC389" i="10"/>
  <c r="AC387" i="10"/>
  <c r="AC384" i="10"/>
  <c r="AC383" i="10"/>
  <c r="AC382" i="10"/>
  <c r="AC381" i="10"/>
  <c r="AC380" i="10"/>
  <c r="AC374" i="10"/>
  <c r="AC373" i="10"/>
  <c r="AC372" i="10"/>
  <c r="AC371" i="10"/>
  <c r="AC370" i="10"/>
  <c r="AC365" i="10"/>
  <c r="AC341" i="10"/>
  <c r="AC337" i="10"/>
  <c r="AC327" i="10"/>
  <c r="AC319" i="10"/>
  <c r="AC315" i="10"/>
  <c r="AC314" i="10"/>
  <c r="AC313" i="10"/>
  <c r="AC312" i="10"/>
  <c r="AC311" i="10"/>
  <c r="AC310" i="10"/>
  <c r="AC309" i="10"/>
  <c r="AC308" i="10"/>
  <c r="AC307" i="10"/>
  <c r="AC306" i="10"/>
  <c r="AC303" i="10"/>
  <c r="AC302" i="10"/>
  <c r="AC301" i="10"/>
  <c r="AC300" i="10"/>
  <c r="AC297" i="10"/>
  <c r="AC296" i="10"/>
  <c r="AC291" i="10"/>
  <c r="AC290" i="10"/>
  <c r="AC289" i="10"/>
  <c r="AC288" i="10"/>
  <c r="AC287" i="10"/>
  <c r="AC286" i="10"/>
  <c r="AC285" i="10"/>
  <c r="AC284" i="10"/>
  <c r="AC283" i="10"/>
  <c r="AC282" i="10"/>
  <c r="AC281" i="10"/>
  <c r="AC280" i="10"/>
  <c r="AC279" i="10"/>
  <c r="AC278" i="10"/>
  <c r="AC277" i="10"/>
  <c r="AC273" i="10"/>
  <c r="AC272" i="10"/>
  <c r="AC271" i="10"/>
  <c r="AC270" i="10"/>
  <c r="AC269" i="10"/>
  <c r="AC268" i="10"/>
  <c r="AC267" i="10"/>
  <c r="AC266" i="10"/>
  <c r="AC265" i="10"/>
  <c r="AC264" i="10"/>
  <c r="AC263" i="10"/>
  <c r="AC262" i="10"/>
  <c r="AC261" i="10"/>
  <c r="AC260" i="10"/>
  <c r="AC259" i="10"/>
  <c r="AC258" i="10"/>
  <c r="AC257" i="10"/>
  <c r="AC256" i="10"/>
  <c r="AC255" i="10"/>
  <c r="AC254" i="10"/>
  <c r="AC253" i="10"/>
  <c r="AC252" i="10"/>
  <c r="AC251" i="10"/>
  <c r="AC250" i="10"/>
  <c r="AC247" i="10"/>
  <c r="AC246" i="10"/>
  <c r="AC245" i="10"/>
  <c r="AC244" i="10"/>
  <c r="AC243" i="10"/>
  <c r="AC242" i="10"/>
  <c r="AC241" i="10"/>
  <c r="AC240" i="10"/>
  <c r="AC239" i="10"/>
  <c r="AC238" i="10"/>
  <c r="AC237" i="10"/>
  <c r="AC236" i="10"/>
  <c r="AC235" i="10"/>
  <c r="AC234" i="10"/>
  <c r="AC233" i="10"/>
  <c r="AC232" i="10"/>
  <c r="AC231" i="10"/>
  <c r="AC230" i="10"/>
  <c r="AC229" i="10"/>
  <c r="AC228" i="10"/>
  <c r="AC227" i="10"/>
  <c r="AC226" i="10"/>
  <c r="AC225" i="10"/>
  <c r="AC224" i="10"/>
  <c r="AC223" i="10"/>
  <c r="AC222" i="10"/>
  <c r="AC221" i="10"/>
  <c r="AC220" i="10"/>
  <c r="AC219" i="10"/>
  <c r="AC218" i="10"/>
  <c r="AC217" i="10"/>
  <c r="AC209" i="10"/>
  <c r="AC208" i="10"/>
  <c r="AC207" i="10"/>
  <c r="AC206" i="10"/>
  <c r="AC205" i="10"/>
  <c r="AC204" i="10"/>
  <c r="AC203" i="10"/>
  <c r="AC202" i="10"/>
  <c r="AC201" i="10"/>
  <c r="AC200" i="10"/>
  <c r="AC199" i="10"/>
  <c r="AC198" i="10"/>
  <c r="AC197" i="10"/>
  <c r="AC363" i="10"/>
  <c r="AC360" i="10"/>
  <c r="AC358" i="10"/>
  <c r="AC354" i="10"/>
  <c r="AC364" i="10"/>
  <c r="AC361" i="10"/>
  <c r="AC359" i="10"/>
  <c r="AC350" i="10"/>
  <c r="AC344" i="10"/>
  <c r="AC340" i="10"/>
  <c r="AC336" i="10"/>
  <c r="AC330" i="10"/>
  <c r="AC322" i="10"/>
  <c r="AC318" i="10"/>
  <c r="AC338" i="10"/>
  <c r="AC317" i="10"/>
  <c r="AC355" i="10"/>
  <c r="AC339" i="10"/>
  <c r="AC328" i="10"/>
  <c r="AC320" i="10"/>
  <c r="AC343" i="10"/>
  <c r="AC335" i="10"/>
  <c r="AC316" i="10"/>
  <c r="AC321" i="10"/>
  <c r="AC194" i="10"/>
  <c r="AC190" i="10"/>
  <c r="AC186" i="10"/>
  <c r="AC182" i="10"/>
  <c r="AC178" i="10"/>
  <c r="AC174" i="10"/>
  <c r="AC171" i="10"/>
  <c r="AC169" i="10"/>
  <c r="AC167" i="10"/>
  <c r="AC165" i="10"/>
  <c r="AC163" i="10"/>
  <c r="AC161" i="10"/>
  <c r="AC159" i="10"/>
  <c r="AC153" i="10"/>
  <c r="AC151" i="10"/>
  <c r="AC149" i="10"/>
  <c r="AC147" i="10"/>
  <c r="AC145" i="10"/>
  <c r="AC131" i="10"/>
  <c r="AC129" i="10"/>
  <c r="AC127" i="10"/>
  <c r="AC125" i="10"/>
  <c r="AC123" i="10"/>
  <c r="AC121" i="10"/>
  <c r="AC119" i="10"/>
  <c r="AC117" i="10"/>
  <c r="AC115" i="10"/>
  <c r="AC113" i="10"/>
  <c r="AC111" i="10"/>
  <c r="AC109" i="10"/>
  <c r="AC107" i="10"/>
  <c r="AC105" i="10"/>
  <c r="AC103" i="10"/>
  <c r="AC101" i="10"/>
  <c r="AC99" i="10"/>
  <c r="AC97" i="10"/>
  <c r="AC95" i="10"/>
  <c r="AC93" i="10"/>
  <c r="AC91" i="10"/>
  <c r="AC89" i="10"/>
  <c r="AC87" i="10"/>
  <c r="AC85" i="10"/>
  <c r="AC83" i="10"/>
  <c r="AC79" i="10"/>
  <c r="AC77" i="10"/>
  <c r="AC75" i="10"/>
  <c r="AC73" i="10"/>
  <c r="AC71" i="10"/>
  <c r="AC69" i="10"/>
  <c r="AC67" i="10"/>
  <c r="AC65" i="10"/>
  <c r="AC63" i="10"/>
  <c r="AC61" i="10"/>
  <c r="AC59" i="10"/>
  <c r="AC57" i="10"/>
  <c r="AC55" i="10"/>
  <c r="AC53" i="10"/>
  <c r="AC51" i="10"/>
  <c r="AC49" i="10"/>
  <c r="AC45" i="10"/>
  <c r="AC43" i="10"/>
  <c r="AC41" i="10"/>
  <c r="AC39" i="10"/>
  <c r="AC37" i="10"/>
  <c r="AC35" i="10"/>
  <c r="AC33" i="10"/>
  <c r="AC31" i="10"/>
  <c r="AC29" i="10"/>
  <c r="AC27" i="10"/>
  <c r="AC25" i="10"/>
  <c r="AC23" i="10"/>
  <c r="AC19" i="10"/>
  <c r="AC14" i="10"/>
  <c r="AC10" i="10"/>
  <c r="AC6" i="10"/>
  <c r="AD2" i="10"/>
  <c r="AC193" i="10"/>
  <c r="AC189" i="10"/>
  <c r="AC185" i="10"/>
  <c r="AC181" i="10"/>
  <c r="AC177" i="10"/>
  <c r="AC173" i="10"/>
  <c r="AC334" i="10"/>
  <c r="AC196" i="10"/>
  <c r="AC192" i="10"/>
  <c r="AC188" i="10"/>
  <c r="AC184" i="10"/>
  <c r="AC176" i="10"/>
  <c r="AC172" i="10"/>
  <c r="AC170" i="10"/>
  <c r="AC168" i="10"/>
  <c r="AC166" i="10"/>
  <c r="AC164" i="10"/>
  <c r="AC160" i="10"/>
  <c r="AC158" i="10"/>
  <c r="AC154" i="10"/>
  <c r="AC152" i="10"/>
  <c r="AC150" i="10"/>
  <c r="AC148" i="10"/>
  <c r="AC146" i="10"/>
  <c r="AC144" i="10"/>
  <c r="AC342" i="10"/>
  <c r="AC329" i="10"/>
  <c r="AC195" i="10"/>
  <c r="AC191" i="10"/>
  <c r="AC187" i="10"/>
  <c r="AC179" i="10"/>
  <c r="AC175" i="10"/>
  <c r="AC13" i="10"/>
  <c r="AC9" i="10"/>
  <c r="AC5" i="10"/>
  <c r="AC128" i="10"/>
  <c r="AC120" i="10"/>
  <c r="AC112" i="10"/>
  <c r="AC104" i="10"/>
  <c r="AC96" i="10"/>
  <c r="AC88" i="10"/>
  <c r="AC68" i="10"/>
  <c r="AC44" i="10"/>
  <c r="AC11" i="10"/>
  <c r="AC126" i="10"/>
  <c r="AC118" i="10"/>
  <c r="AC110" i="10"/>
  <c r="AC102" i="10"/>
  <c r="AC94" i="10"/>
  <c r="AC86" i="10"/>
  <c r="AC78" i="10"/>
  <c r="AC66" i="10"/>
  <c r="AC58" i="10"/>
  <c r="AC42" i="10"/>
  <c r="AC36" i="10"/>
  <c r="AC32" i="10"/>
  <c r="AC28" i="10"/>
  <c r="AC24" i="10"/>
  <c r="AC20" i="10"/>
  <c r="AC16" i="10"/>
  <c r="AC12" i="10"/>
  <c r="AC4" i="10"/>
  <c r="AC124" i="10"/>
  <c r="AC116" i="10"/>
  <c r="AC108" i="10"/>
  <c r="AC100" i="10"/>
  <c r="AC92" i="10"/>
  <c r="AC84" i="10"/>
  <c r="AC76" i="10"/>
  <c r="AC64" i="10"/>
  <c r="AC56" i="10"/>
  <c r="AC40" i="10"/>
  <c r="AC15" i="10"/>
  <c r="AC7" i="10"/>
  <c r="AC130" i="10"/>
  <c r="AC122" i="10"/>
  <c r="AC114" i="10"/>
  <c r="AC106" i="10"/>
  <c r="AC98" i="10"/>
  <c r="AC90" i="10"/>
  <c r="AC82" i="10"/>
  <c r="AC74" i="10"/>
  <c r="AC70" i="10"/>
  <c r="AC54" i="10"/>
  <c r="AC50" i="10"/>
  <c r="AC38" i="10"/>
  <c r="AC34" i="10"/>
  <c r="AC30" i="10"/>
  <c r="AC26" i="10"/>
  <c r="AC22" i="10"/>
  <c r="AC8" i="10"/>
  <c r="AD410" i="10" l="1"/>
  <c r="AD406" i="10"/>
  <c r="AD405" i="10"/>
  <c r="AD404" i="10"/>
  <c r="AD403" i="10"/>
  <c r="AD402" i="10"/>
  <c r="AD401" i="10"/>
  <c r="AD395" i="10"/>
  <c r="AD394" i="10"/>
  <c r="AD393" i="10"/>
  <c r="AD392" i="10"/>
  <c r="AD389" i="10"/>
  <c r="AD387" i="10"/>
  <c r="AD384" i="10"/>
  <c r="AD383" i="10"/>
  <c r="AD382" i="10"/>
  <c r="AD381" i="10"/>
  <c r="AD380" i="10"/>
  <c r="AD374" i="10"/>
  <c r="AD373" i="10"/>
  <c r="AD372" i="10"/>
  <c r="AD371" i="10"/>
  <c r="AD370" i="10"/>
  <c r="AD365" i="10"/>
  <c r="AD364" i="10"/>
  <c r="AD363" i="10"/>
  <c r="AD361" i="10"/>
  <c r="AD360" i="10"/>
  <c r="AD359" i="10"/>
  <c r="AD358" i="10"/>
  <c r="AD354" i="10"/>
  <c r="AD342" i="10"/>
  <c r="AD338" i="10"/>
  <c r="AD334" i="10"/>
  <c r="AD328" i="10"/>
  <c r="AD320" i="10"/>
  <c r="AD316" i="10"/>
  <c r="AD355" i="10"/>
  <c r="AD341" i="10"/>
  <c r="AD337" i="10"/>
  <c r="AD327" i="10"/>
  <c r="AD319" i="10"/>
  <c r="AD315" i="10"/>
  <c r="AD314" i="10"/>
  <c r="AD313" i="10"/>
  <c r="AD312" i="10"/>
  <c r="AD311" i="10"/>
  <c r="AD310" i="10"/>
  <c r="AD309" i="10"/>
  <c r="AD308" i="10"/>
  <c r="AD307" i="10"/>
  <c r="AD306" i="10"/>
  <c r="AD303" i="10"/>
  <c r="AD302" i="10"/>
  <c r="AD301" i="10"/>
  <c r="AD300" i="10"/>
  <c r="AD297" i="10"/>
  <c r="AD296" i="10"/>
  <c r="AD291" i="10"/>
  <c r="AD290" i="10"/>
  <c r="AD289" i="10"/>
  <c r="AD288" i="10"/>
  <c r="AD287" i="10"/>
  <c r="AD286" i="10"/>
  <c r="AD285" i="10"/>
  <c r="AD284" i="10"/>
  <c r="AD283" i="10"/>
  <c r="AD282" i="10"/>
  <c r="AD281" i="10"/>
  <c r="AD280" i="10"/>
  <c r="AD279" i="10"/>
  <c r="AD278" i="10"/>
  <c r="AD277" i="10"/>
  <c r="AD273" i="10"/>
  <c r="AD272" i="10"/>
  <c r="AD271" i="10"/>
  <c r="AD270" i="10"/>
  <c r="AD269" i="10"/>
  <c r="AD268" i="10"/>
  <c r="AD267" i="10"/>
  <c r="AD266" i="10"/>
  <c r="AD265" i="10"/>
  <c r="AD264" i="10"/>
  <c r="AD263" i="10"/>
  <c r="AD262" i="10"/>
  <c r="AD261" i="10"/>
  <c r="AD260" i="10"/>
  <c r="AD259" i="10"/>
  <c r="AD258" i="10"/>
  <c r="AD257" i="10"/>
  <c r="AD256" i="10"/>
  <c r="AD255" i="10"/>
  <c r="AD254" i="10"/>
  <c r="AD253" i="10"/>
  <c r="AD252" i="10"/>
  <c r="AD251" i="10"/>
  <c r="AD250" i="10"/>
  <c r="AD247" i="10"/>
  <c r="AD246" i="10"/>
  <c r="AD245" i="10"/>
  <c r="AD244" i="10"/>
  <c r="AD350" i="10"/>
  <c r="AD339" i="10"/>
  <c r="AD318" i="10"/>
  <c r="AD242" i="10"/>
  <c r="AD238" i="10"/>
  <c r="AD234" i="10"/>
  <c r="AD230" i="10"/>
  <c r="AD226" i="10"/>
  <c r="AD222" i="10"/>
  <c r="AD218" i="10"/>
  <c r="AD206" i="10"/>
  <c r="AD202" i="10"/>
  <c r="AD198" i="10"/>
  <c r="AD340" i="10"/>
  <c r="AD329" i="10"/>
  <c r="AD321" i="10"/>
  <c r="AD243" i="10"/>
  <c r="AD239" i="10"/>
  <c r="AD235" i="10"/>
  <c r="AD231" i="10"/>
  <c r="AD227" i="10"/>
  <c r="AD223" i="10"/>
  <c r="AD219" i="10"/>
  <c r="AD207" i="10"/>
  <c r="AD203" i="10"/>
  <c r="AD199" i="10"/>
  <c r="AD196" i="10"/>
  <c r="AD195" i="10"/>
  <c r="AD194" i="10"/>
  <c r="AD193" i="10"/>
  <c r="AD192" i="10"/>
  <c r="AD191" i="10"/>
  <c r="AD190" i="10"/>
  <c r="AD189" i="10"/>
  <c r="AD188" i="10"/>
  <c r="AD187" i="10"/>
  <c r="AD186" i="10"/>
  <c r="AD185" i="10"/>
  <c r="AD184" i="10"/>
  <c r="AD182" i="10"/>
  <c r="AD181" i="10"/>
  <c r="AD179" i="10"/>
  <c r="AD178" i="10"/>
  <c r="AD177" i="10"/>
  <c r="AD176" i="10"/>
  <c r="AD175" i="10"/>
  <c r="AD174" i="10"/>
  <c r="AD173" i="10"/>
  <c r="AD172" i="10"/>
  <c r="AD344" i="10"/>
  <c r="AD336" i="10"/>
  <c r="AD317" i="10"/>
  <c r="AD241" i="10"/>
  <c r="AD237" i="10"/>
  <c r="AD233" i="10"/>
  <c r="AD229" i="10"/>
  <c r="AD225" i="10"/>
  <c r="AD221" i="10"/>
  <c r="AD217" i="10"/>
  <c r="AD209" i="10"/>
  <c r="AD205" i="10"/>
  <c r="AD201" i="10"/>
  <c r="AD197" i="10"/>
  <c r="AD335" i="10"/>
  <c r="AD228" i="10"/>
  <c r="AD208" i="10"/>
  <c r="AD15" i="10"/>
  <c r="AD11" i="10"/>
  <c r="AD7" i="10"/>
  <c r="AD343" i="10"/>
  <c r="AD330" i="10"/>
  <c r="AD232" i="10"/>
  <c r="AD170" i="10"/>
  <c r="AD168" i="10"/>
  <c r="AD166" i="10"/>
  <c r="AD164" i="10"/>
  <c r="AD160" i="10"/>
  <c r="AD158" i="10"/>
  <c r="AD154" i="10"/>
  <c r="AD152" i="10"/>
  <c r="AD150" i="10"/>
  <c r="AD148" i="10"/>
  <c r="AD146" i="10"/>
  <c r="AD144" i="10"/>
  <c r="AD130" i="10"/>
  <c r="AD128" i="10"/>
  <c r="AD126" i="10"/>
  <c r="AD124" i="10"/>
  <c r="AD122" i="10"/>
  <c r="AD120" i="10"/>
  <c r="AD118" i="10"/>
  <c r="AD116" i="10"/>
  <c r="AD114" i="10"/>
  <c r="AD112" i="10"/>
  <c r="AD110" i="10"/>
  <c r="AD108" i="10"/>
  <c r="AD106" i="10"/>
  <c r="AD104" i="10"/>
  <c r="AD102" i="10"/>
  <c r="AD100" i="10"/>
  <c r="AD98" i="10"/>
  <c r="AD96" i="10"/>
  <c r="AD94" i="10"/>
  <c r="AD92" i="10"/>
  <c r="AD90" i="10"/>
  <c r="AD88" i="10"/>
  <c r="AD86" i="10"/>
  <c r="AD84" i="10"/>
  <c r="AD82" i="10"/>
  <c r="AD78" i="10"/>
  <c r="AD76" i="10"/>
  <c r="AD74" i="10"/>
  <c r="AD70" i="10"/>
  <c r="AD68" i="10"/>
  <c r="AD66" i="10"/>
  <c r="AD64" i="10"/>
  <c r="AD58" i="10"/>
  <c r="AD56" i="10"/>
  <c r="AD54" i="10"/>
  <c r="AD50" i="10"/>
  <c r="AD44" i="10"/>
  <c r="AD42" i="10"/>
  <c r="AD40" i="10"/>
  <c r="AD322" i="10"/>
  <c r="AD236" i="10"/>
  <c r="AD220" i="10"/>
  <c r="AD200" i="10"/>
  <c r="AD240" i="10"/>
  <c r="AD224" i="10"/>
  <c r="AD204" i="10"/>
  <c r="AD171" i="10"/>
  <c r="AD169" i="10"/>
  <c r="AD167" i="10"/>
  <c r="AD165" i="10"/>
  <c r="AD163" i="10"/>
  <c r="AD161" i="10"/>
  <c r="AD159" i="10"/>
  <c r="AD153" i="10"/>
  <c r="AD151" i="10"/>
  <c r="AD149" i="10"/>
  <c r="AD147" i="10"/>
  <c r="AD145" i="10"/>
  <c r="AD131" i="10"/>
  <c r="AD129" i="10"/>
  <c r="AD127" i="10"/>
  <c r="AD125" i="10"/>
  <c r="AD123" i="10"/>
  <c r="AD121" i="10"/>
  <c r="AD119" i="10"/>
  <c r="AD117" i="10"/>
  <c r="AD115" i="10"/>
  <c r="AD113" i="10"/>
  <c r="AD111" i="10"/>
  <c r="AD109" i="10"/>
  <c r="AD107" i="10"/>
  <c r="AD105" i="10"/>
  <c r="AD103" i="10"/>
  <c r="AD101" i="10"/>
  <c r="AD99" i="10"/>
  <c r="AD97" i="10"/>
  <c r="AD95" i="10"/>
  <c r="AD93" i="10"/>
  <c r="AD91" i="10"/>
  <c r="AD89" i="10"/>
  <c r="AD87" i="10"/>
  <c r="AD85" i="10"/>
  <c r="AD83" i="10"/>
  <c r="AD79" i="10"/>
  <c r="AD77" i="10"/>
  <c r="AD75" i="10"/>
  <c r="AD73" i="10"/>
  <c r="AD71" i="10"/>
  <c r="AD69" i="10"/>
  <c r="AD67" i="10"/>
  <c r="AD65" i="10"/>
  <c r="AD63" i="10"/>
  <c r="AD61" i="10"/>
  <c r="AD59" i="10"/>
  <c r="AD57" i="10"/>
  <c r="AD55" i="10"/>
  <c r="AD53" i="10"/>
  <c r="AD51" i="10"/>
  <c r="AD49" i="10"/>
  <c r="AD45" i="10"/>
  <c r="AD43" i="10"/>
  <c r="AD41" i="10"/>
  <c r="AD39" i="10"/>
  <c r="AD37" i="10"/>
  <c r="AD35" i="10"/>
  <c r="AD33" i="10"/>
  <c r="AD31" i="10"/>
  <c r="AD29" i="10"/>
  <c r="AD27" i="10"/>
  <c r="AD25" i="10"/>
  <c r="AD23" i="10"/>
  <c r="AD19" i="10"/>
  <c r="AD14" i="10"/>
  <c r="AD10" i="10"/>
  <c r="AD6" i="10"/>
  <c r="AE2" i="10"/>
  <c r="AD36" i="10"/>
  <c r="AD32" i="10"/>
  <c r="AD28" i="10"/>
  <c r="AD24" i="10"/>
  <c r="AD20" i="10"/>
  <c r="AD16" i="10"/>
  <c r="AD12" i="10"/>
  <c r="AD4" i="10"/>
  <c r="AD13" i="10"/>
  <c r="AD5" i="10"/>
  <c r="AD38" i="10"/>
  <c r="AD34" i="10"/>
  <c r="AD30" i="10"/>
  <c r="AD26" i="10"/>
  <c r="AD22" i="10"/>
  <c r="AD8" i="10"/>
  <c r="AD9" i="10"/>
  <c r="AF2" i="10" l="1"/>
  <c r="AE165" i="10"/>
  <c r="AE229" i="10"/>
  <c r="AE273" i="10"/>
  <c r="AE361" i="10"/>
  <c r="AE22" i="10"/>
  <c r="AE54" i="10"/>
  <c r="AE106" i="10"/>
  <c r="AE130" i="10"/>
  <c r="AE198" i="10"/>
  <c r="AE226" i="10"/>
  <c r="AE230" i="10"/>
  <c r="AE234" i="10"/>
  <c r="AE238" i="10"/>
  <c r="AE246" i="10"/>
  <c r="AE290" i="10"/>
  <c r="AE350" i="10"/>
  <c r="AE354" i="10"/>
  <c r="AE358" i="10"/>
  <c r="AE374" i="10"/>
  <c r="AE402" i="10"/>
  <c r="AE15" i="10"/>
  <c r="AE31" i="10"/>
  <c r="AE63" i="10"/>
  <c r="AE79" i="10"/>
  <c r="AE95" i="10"/>
  <c r="AE111" i="10"/>
  <c r="AE127" i="10"/>
  <c r="AE159" i="10"/>
  <c r="AE175" i="10"/>
  <c r="AE191" i="10"/>
  <c r="AE207" i="10"/>
  <c r="AE223" i="10"/>
  <c r="AE239" i="10"/>
  <c r="AE255" i="10"/>
  <c r="AE271" i="10"/>
  <c r="AE287" i="10"/>
  <c r="AE303" i="10"/>
  <c r="AE319" i="10"/>
  <c r="AE335" i="10"/>
  <c r="AE383" i="10"/>
  <c r="AE16" i="10"/>
  <c r="AE32" i="10"/>
  <c r="AE64" i="10"/>
  <c r="AE96" i="10"/>
  <c r="AE112" i="10"/>
  <c r="AE128" i="10"/>
  <c r="AE144" i="10"/>
  <c r="AE160" i="10"/>
  <c r="AE176" i="10"/>
  <c r="AE192" i="10"/>
  <c r="AE208" i="10"/>
  <c r="AE224" i="10"/>
  <c r="AE240" i="10"/>
  <c r="AE256" i="10"/>
  <c r="AE272" i="10"/>
  <c r="AE288" i="10"/>
  <c r="AE320" i="10"/>
  <c r="AE336" i="10"/>
  <c r="AE384" i="10"/>
  <c r="AE105" i="10"/>
  <c r="AE109" i="10"/>
  <c r="AE121" i="10"/>
  <c r="AE185" i="10"/>
  <c r="AE205" i="10"/>
  <c r="AE209" i="10"/>
  <c r="AE217" i="10"/>
  <c r="AE61" i="10"/>
  <c r="AE69" i="10"/>
  <c r="AE77" i="10"/>
  <c r="AE237" i="10"/>
  <c r="AE245" i="10"/>
  <c r="AE261" i="10"/>
  <c r="AE365" i="10"/>
  <c r="AE250" i="10"/>
  <c r="AE33" i="10"/>
  <c r="AE49" i="10"/>
  <c r="AE89" i="10"/>
  <c r="AE101" i="10"/>
  <c r="AE301" i="10"/>
  <c r="AE309" i="10"/>
  <c r="AE313" i="10"/>
  <c r="AE26" i="10"/>
  <c r="AE74" i="10"/>
  <c r="AE90" i="10"/>
  <c r="AE110" i="10"/>
  <c r="AE150" i="10"/>
  <c r="AE154" i="10"/>
  <c r="AE202" i="10"/>
  <c r="AE254" i="10"/>
  <c r="AE310" i="10"/>
  <c r="AE314" i="10"/>
  <c r="AE318" i="10"/>
  <c r="AE338" i="10"/>
  <c r="AE370" i="10"/>
  <c r="AE406" i="10"/>
  <c r="AE19" i="10"/>
  <c r="AE35" i="10"/>
  <c r="AE51" i="10"/>
  <c r="AE67" i="10"/>
  <c r="AE83" i="10"/>
  <c r="AE99" i="10"/>
  <c r="AE115" i="10"/>
  <c r="AE131" i="10"/>
  <c r="AE147" i="10"/>
  <c r="AE163" i="10"/>
  <c r="AE179" i="10"/>
  <c r="AE195" i="10"/>
  <c r="AE227" i="10"/>
  <c r="AE243" i="10"/>
  <c r="AE259" i="10"/>
  <c r="AE291" i="10"/>
  <c r="AE307" i="10"/>
  <c r="AE339" i="10"/>
  <c r="AE355" i="10"/>
  <c r="AE371" i="10"/>
  <c r="AE387" i="10"/>
  <c r="AE403" i="10"/>
  <c r="AE4" i="10"/>
  <c r="AE20" i="10"/>
  <c r="AE36" i="10"/>
  <c r="AE68" i="10"/>
  <c r="AE84" i="10"/>
  <c r="AE100" i="10"/>
  <c r="AE116" i="10"/>
  <c r="AE148" i="10"/>
  <c r="AE164" i="10"/>
  <c r="AE196" i="10"/>
  <c r="AE228" i="10"/>
  <c r="AE244" i="10"/>
  <c r="AE260" i="10"/>
  <c r="AE308" i="10"/>
  <c r="AE340" i="10"/>
  <c r="AE372" i="10"/>
  <c r="AE404" i="10"/>
  <c r="AE25" i="10"/>
  <c r="AE41" i="10"/>
  <c r="AE85" i="10"/>
  <c r="AE129" i="10"/>
  <c r="AE177" i="10"/>
  <c r="AE189" i="10"/>
  <c r="AE221" i="10"/>
  <c r="AE225" i="10"/>
  <c r="AE45" i="10"/>
  <c r="AE93" i="10"/>
  <c r="AE277" i="10"/>
  <c r="AE285" i="10"/>
  <c r="AE317" i="10"/>
  <c r="AE321" i="10"/>
  <c r="AE341" i="10"/>
  <c r="AE50" i="10"/>
  <c r="AE86" i="10"/>
  <c r="AE114" i="10"/>
  <c r="AE166" i="10"/>
  <c r="AE182" i="10"/>
  <c r="AE258" i="10"/>
  <c r="AE9" i="10"/>
  <c r="AE125" i="10"/>
  <c r="AE161" i="10"/>
  <c r="AE169" i="10"/>
  <c r="AE181" i="10"/>
  <c r="AE193" i="10"/>
  <c r="AE197" i="10"/>
  <c r="AE6" i="10"/>
  <c r="AE30" i="10"/>
  <c r="AE66" i="10"/>
  <c r="AE94" i="10"/>
  <c r="AE170" i="10"/>
  <c r="AE186" i="10"/>
  <c r="AE278" i="10"/>
  <c r="AE322" i="10"/>
  <c r="AE342" i="10"/>
  <c r="AE394" i="10"/>
  <c r="AE410" i="10"/>
  <c r="AE7" i="10"/>
  <c r="AE23" i="10"/>
  <c r="AE39" i="10"/>
  <c r="AE55" i="10"/>
  <c r="AE71" i="10"/>
  <c r="AE87" i="10"/>
  <c r="AE103" i="10"/>
  <c r="AE119" i="10"/>
  <c r="AE151" i="10"/>
  <c r="AE167" i="10"/>
  <c r="AE199" i="10"/>
  <c r="AE231" i="10"/>
  <c r="AE247" i="10"/>
  <c r="AE263" i="10"/>
  <c r="AE279" i="10"/>
  <c r="AE311" i="10"/>
  <c r="AE327" i="10"/>
  <c r="AE343" i="10"/>
  <c r="AE359" i="10"/>
  <c r="AE8" i="10"/>
  <c r="AE24" i="10"/>
  <c r="AE40" i="10"/>
  <c r="AE56" i="10"/>
  <c r="AE88" i="10"/>
  <c r="AE104" i="10"/>
  <c r="AE120" i="10"/>
  <c r="AE152" i="10"/>
  <c r="AE168" i="10"/>
  <c r="AE184" i="10"/>
  <c r="AE200" i="10"/>
  <c r="AE232" i="10"/>
  <c r="AE264" i="10"/>
  <c r="AE280" i="10"/>
  <c r="AE296" i="10"/>
  <c r="AE312" i="10"/>
  <c r="AE328" i="10"/>
  <c r="AE344" i="10"/>
  <c r="AE360" i="10"/>
  <c r="AE392" i="10"/>
  <c r="AE117" i="10"/>
  <c r="AE153" i="10"/>
  <c r="AE389" i="10"/>
  <c r="AE5" i="10"/>
  <c r="AE37" i="10"/>
  <c r="AE65" i="10"/>
  <c r="AE73" i="10"/>
  <c r="AE113" i="10"/>
  <c r="AE149" i="10"/>
  <c r="AE233" i="10"/>
  <c r="AE241" i="10"/>
  <c r="AE265" i="10"/>
  <c r="AE297" i="10"/>
  <c r="AE58" i="10"/>
  <c r="AE78" i="10"/>
  <c r="AE126" i="10"/>
  <c r="AE178" i="10"/>
  <c r="AE190" i="10"/>
  <c r="AE262" i="10"/>
  <c r="AE270" i="10"/>
  <c r="AE282" i="10"/>
  <c r="AE286" i="10"/>
  <c r="AE97" i="10"/>
  <c r="AE253" i="10"/>
  <c r="AE10" i="10"/>
  <c r="AE14" i="10"/>
  <c r="AE34" i="10"/>
  <c r="AE38" i="10"/>
  <c r="AE42" i="10"/>
  <c r="AE70" i="10"/>
  <c r="AE82" i="10"/>
  <c r="AE98" i="10"/>
  <c r="AE102" i="10"/>
  <c r="AE118" i="10"/>
  <c r="AE122" i="10"/>
  <c r="AE146" i="10"/>
  <c r="AE158" i="10"/>
  <c r="AE174" i="10"/>
  <c r="AE194" i="10"/>
  <c r="AE218" i="10"/>
  <c r="AE222" i="10"/>
  <c r="AE266" i="10"/>
  <c r="AE306" i="10"/>
  <c r="AE330" i="10"/>
  <c r="AE382" i="10"/>
  <c r="AE11" i="10"/>
  <c r="AE27" i="10"/>
  <c r="AE43" i="10"/>
  <c r="AE59" i="10"/>
  <c r="AE75" i="10"/>
  <c r="AE91" i="10"/>
  <c r="AE107" i="10"/>
  <c r="AE123" i="10"/>
  <c r="AE171" i="10"/>
  <c r="AE187" i="10"/>
  <c r="AE203" i="10"/>
  <c r="AE219" i="10"/>
  <c r="AE235" i="10"/>
  <c r="AE251" i="10"/>
  <c r="AE267" i="10"/>
  <c r="AE283" i="10"/>
  <c r="AE315" i="10"/>
  <c r="AE363" i="10"/>
  <c r="AE395" i="10"/>
  <c r="AE12" i="10"/>
  <c r="AE28" i="10"/>
  <c r="AE44" i="10"/>
  <c r="AE76" i="10"/>
  <c r="AE92" i="10"/>
  <c r="AE108" i="10"/>
  <c r="AE124" i="10"/>
  <c r="AE172" i="10"/>
  <c r="AE188" i="10"/>
  <c r="AE204" i="10"/>
  <c r="AE220" i="10"/>
  <c r="AE236" i="10"/>
  <c r="AE252" i="10"/>
  <c r="AE268" i="10"/>
  <c r="AE284" i="10"/>
  <c r="AE300" i="10"/>
  <c r="AE316" i="10"/>
  <c r="AE364" i="10"/>
  <c r="AE380" i="10"/>
  <c r="AE13" i="10"/>
  <c r="AE29" i="10"/>
  <c r="AE53" i="10"/>
  <c r="AE145" i="10"/>
  <c r="AE201" i="10"/>
  <c r="AE257" i="10"/>
  <c r="AE269" i="10"/>
  <c r="AE373" i="10"/>
  <c r="AE393" i="10"/>
  <c r="AE401" i="10"/>
  <c r="AE57" i="10"/>
  <c r="AE173" i="10"/>
  <c r="AE281" i="10"/>
  <c r="AE289" i="10"/>
  <c r="AE329" i="10"/>
  <c r="AE337" i="10"/>
  <c r="AE381" i="10"/>
  <c r="AE405" i="10"/>
  <c r="AE206" i="10"/>
  <c r="AE242" i="10"/>
  <c r="AE302" i="10"/>
  <c r="AE334" i="10"/>
  <c r="AF20" i="10" l="1"/>
  <c r="AF108" i="10"/>
  <c r="AF116" i="10"/>
  <c r="AF232" i="10"/>
  <c r="AF5" i="10"/>
  <c r="AF29" i="10"/>
  <c r="AF65" i="10"/>
  <c r="AF93" i="10"/>
  <c r="AF113" i="10"/>
  <c r="AF169" i="10"/>
  <c r="AF185" i="10"/>
  <c r="AF277" i="10"/>
  <c r="AF321" i="10"/>
  <c r="AF341" i="10"/>
  <c r="AF373" i="10"/>
  <c r="AF401" i="10"/>
  <c r="AF14" i="10"/>
  <c r="AF30" i="10"/>
  <c r="AF78" i="10"/>
  <c r="AF94" i="10"/>
  <c r="AF110" i="10"/>
  <c r="AF126" i="10"/>
  <c r="AF158" i="10"/>
  <c r="AF174" i="10"/>
  <c r="AF190" i="10"/>
  <c r="AF206" i="10"/>
  <c r="AF222" i="10"/>
  <c r="AF238" i="10"/>
  <c r="AF254" i="10"/>
  <c r="AF270" i="10"/>
  <c r="AF286" i="10"/>
  <c r="AF302" i="10"/>
  <c r="AF318" i="10"/>
  <c r="AF334" i="10"/>
  <c r="AF350" i="10"/>
  <c r="AF382" i="10"/>
  <c r="AF15" i="10"/>
  <c r="AF31" i="10"/>
  <c r="AF63" i="10"/>
  <c r="AF79" i="10"/>
  <c r="AF95" i="10"/>
  <c r="AF111" i="10"/>
  <c r="AF127" i="10"/>
  <c r="AF159" i="10"/>
  <c r="AF175" i="10"/>
  <c r="AF191" i="10"/>
  <c r="AF207" i="10"/>
  <c r="AF223" i="10"/>
  <c r="AF239" i="10"/>
  <c r="AF255" i="10"/>
  <c r="AF271" i="10"/>
  <c r="AF287" i="10"/>
  <c r="AF303" i="10"/>
  <c r="AF319" i="10"/>
  <c r="AF335" i="10"/>
  <c r="AF383" i="10"/>
  <c r="AF56" i="10"/>
  <c r="AF64" i="10"/>
  <c r="AF96" i="10"/>
  <c r="AF148" i="10"/>
  <c r="AF260" i="10"/>
  <c r="AF328" i="10"/>
  <c r="AF340" i="10"/>
  <c r="AF384" i="10"/>
  <c r="AF8" i="10"/>
  <c r="AF16" i="10"/>
  <c r="AF36" i="10"/>
  <c r="AF100" i="10"/>
  <c r="AF112" i="10"/>
  <c r="AF124" i="10"/>
  <c r="AF176" i="10"/>
  <c r="AF192" i="10"/>
  <c r="AF208" i="10"/>
  <c r="AF256" i="10"/>
  <c r="AF296" i="10"/>
  <c r="AF57" i="10"/>
  <c r="AF61" i="10"/>
  <c r="AF77" i="10"/>
  <c r="AF125" i="10"/>
  <c r="AF161" i="10"/>
  <c r="AF177" i="10"/>
  <c r="AF189" i="10"/>
  <c r="AF237" i="10"/>
  <c r="AF261" i="10"/>
  <c r="AF269" i="10"/>
  <c r="AF281" i="10"/>
  <c r="AF40" i="10"/>
  <c r="AF92" i="10"/>
  <c r="AF144" i="10"/>
  <c r="AF9" i="10"/>
  <c r="AF13" i="10"/>
  <c r="AF33" i="10"/>
  <c r="AF37" i="10"/>
  <c r="AF41" i="10"/>
  <c r="AF45" i="10"/>
  <c r="AF69" i="10"/>
  <c r="AF97" i="10"/>
  <c r="AF101" i="10"/>
  <c r="AF117" i="10"/>
  <c r="AF121" i="10"/>
  <c r="AF145" i="10"/>
  <c r="AF173" i="10"/>
  <c r="AF193" i="10"/>
  <c r="AF217" i="10"/>
  <c r="AF221" i="10"/>
  <c r="AF265" i="10"/>
  <c r="AF285" i="10"/>
  <c r="AF329" i="10"/>
  <c r="AF365" i="10"/>
  <c r="AF389" i="10"/>
  <c r="AF405" i="10"/>
  <c r="AF34" i="10"/>
  <c r="AF50" i="10"/>
  <c r="AF66" i="10"/>
  <c r="AF82" i="10"/>
  <c r="AF98" i="10"/>
  <c r="AF114" i="10"/>
  <c r="AF130" i="10"/>
  <c r="AF146" i="10"/>
  <c r="AF178" i="10"/>
  <c r="AF194" i="10"/>
  <c r="AF226" i="10"/>
  <c r="AF242" i="10"/>
  <c r="AF258" i="10"/>
  <c r="AF290" i="10"/>
  <c r="AF306" i="10"/>
  <c r="AF322" i="10"/>
  <c r="AF338" i="10"/>
  <c r="AF354" i="10"/>
  <c r="AF370" i="10"/>
  <c r="AF402" i="10"/>
  <c r="AF19" i="10"/>
  <c r="AF35" i="10"/>
  <c r="AF51" i="10"/>
  <c r="AF67" i="10"/>
  <c r="AF83" i="10"/>
  <c r="AF99" i="10"/>
  <c r="AF115" i="10"/>
  <c r="AF131" i="10"/>
  <c r="AF147" i="10"/>
  <c r="AF163" i="10"/>
  <c r="AF179" i="10"/>
  <c r="AF195" i="10"/>
  <c r="AF227" i="10"/>
  <c r="AF243" i="10"/>
  <c r="AF259" i="10"/>
  <c r="AF291" i="10"/>
  <c r="AF307" i="10"/>
  <c r="AF339" i="10"/>
  <c r="AF355" i="10"/>
  <c r="AF371" i="10"/>
  <c r="AF387" i="10"/>
  <c r="AF403" i="10"/>
  <c r="AF44" i="10"/>
  <c r="AF236" i="10"/>
  <c r="AF244" i="10"/>
  <c r="AF280" i="10"/>
  <c r="AF364" i="10"/>
  <c r="AF372" i="10"/>
  <c r="AF392" i="10"/>
  <c r="AF32" i="10"/>
  <c r="AF88" i="10"/>
  <c r="AF164" i="10"/>
  <c r="AF272" i="10"/>
  <c r="AF344" i="10"/>
  <c r="AF380" i="10"/>
  <c r="AF404" i="10"/>
  <c r="AF205" i="10"/>
  <c r="AF241" i="10"/>
  <c r="AF297" i="10"/>
  <c r="AF301" i="10"/>
  <c r="AF12" i="10"/>
  <c r="AF24" i="10"/>
  <c r="AF104" i="10"/>
  <c r="AF120" i="10"/>
  <c r="AF152" i="10"/>
  <c r="AF172" i="10"/>
  <c r="AF184" i="10"/>
  <c r="AF288" i="10"/>
  <c r="AF53" i="10"/>
  <c r="AF105" i="10"/>
  <c r="AF129" i="10"/>
  <c r="AF197" i="10"/>
  <c r="AF225" i="10"/>
  <c r="AF229" i="10"/>
  <c r="AF233" i="10"/>
  <c r="AF245" i="10"/>
  <c r="AF273" i="10"/>
  <c r="AF289" i="10"/>
  <c r="AF393" i="10"/>
  <c r="AF6" i="10"/>
  <c r="AF22" i="10"/>
  <c r="AF38" i="10"/>
  <c r="AF54" i="10"/>
  <c r="AF70" i="10"/>
  <c r="AF86" i="10"/>
  <c r="AF102" i="10"/>
  <c r="AF118" i="10"/>
  <c r="AF150" i="10"/>
  <c r="AF166" i="10"/>
  <c r="AF182" i="10"/>
  <c r="AF198" i="10"/>
  <c r="AF230" i="10"/>
  <c r="AF246" i="10"/>
  <c r="AF262" i="10"/>
  <c r="AF278" i="10"/>
  <c r="AF310" i="10"/>
  <c r="AF342" i="10"/>
  <c r="AF358" i="10"/>
  <c r="AF374" i="10"/>
  <c r="AF406" i="10"/>
  <c r="AF7" i="10"/>
  <c r="AF23" i="10"/>
  <c r="AF39" i="10"/>
  <c r="AF55" i="10"/>
  <c r="AF71" i="10"/>
  <c r="AF87" i="10"/>
  <c r="AF103" i="10"/>
  <c r="AF119" i="10"/>
  <c r="AF151" i="10"/>
  <c r="AF167" i="10"/>
  <c r="AF199" i="10"/>
  <c r="AF231" i="10"/>
  <c r="AF247" i="10"/>
  <c r="AF263" i="10"/>
  <c r="AF279" i="10"/>
  <c r="AF311" i="10"/>
  <c r="AF327" i="10"/>
  <c r="AF343" i="10"/>
  <c r="AF359" i="10"/>
  <c r="AF68" i="10"/>
  <c r="AF204" i="10"/>
  <c r="AF228" i="10"/>
  <c r="AF336" i="10"/>
  <c r="AF128" i="10"/>
  <c r="AF160" i="10"/>
  <c r="AF188" i="10"/>
  <c r="AF200" i="10"/>
  <c r="AF220" i="10"/>
  <c r="AF224" i="10"/>
  <c r="AF308" i="10"/>
  <c r="AF300" i="10"/>
  <c r="AF312" i="10"/>
  <c r="AF320" i="10"/>
  <c r="AF25" i="10"/>
  <c r="AF73" i="10"/>
  <c r="AF89" i="10"/>
  <c r="AF109" i="10"/>
  <c r="AF149" i="10"/>
  <c r="AF153" i="10"/>
  <c r="AF201" i="10"/>
  <c r="AF209" i="10"/>
  <c r="AF253" i="10"/>
  <c r="AF309" i="10"/>
  <c r="AF313" i="10"/>
  <c r="AF317" i="10"/>
  <c r="AF337" i="10"/>
  <c r="AF361" i="10"/>
  <c r="AF381" i="10"/>
  <c r="AF10" i="10"/>
  <c r="AF26" i="10"/>
  <c r="AF42" i="10"/>
  <c r="AF58" i="10"/>
  <c r="AF74" i="10"/>
  <c r="AF90" i="10"/>
  <c r="AF106" i="10"/>
  <c r="AF122" i="10"/>
  <c r="AF154" i="10"/>
  <c r="AF170" i="10"/>
  <c r="AF186" i="10"/>
  <c r="AF202" i="10"/>
  <c r="AF218" i="10"/>
  <c r="AF234" i="10"/>
  <c r="AF250" i="10"/>
  <c r="AF266" i="10"/>
  <c r="AF282" i="10"/>
  <c r="AF314" i="10"/>
  <c r="AF330" i="10"/>
  <c r="AF394" i="10"/>
  <c r="AF410" i="10"/>
  <c r="AF11" i="10"/>
  <c r="AF27" i="10"/>
  <c r="AF43" i="10"/>
  <c r="AF59" i="10"/>
  <c r="AF75" i="10"/>
  <c r="AF91" i="10"/>
  <c r="AF107" i="10"/>
  <c r="AF123" i="10"/>
  <c r="AF171" i="10"/>
  <c r="AF187" i="10"/>
  <c r="AF203" i="10"/>
  <c r="AF219" i="10"/>
  <c r="AF235" i="10"/>
  <c r="AF251" i="10"/>
  <c r="AF267" i="10"/>
  <c r="AF283" i="10"/>
  <c r="AF315" i="10"/>
  <c r="AF363" i="10"/>
  <c r="AF395" i="10"/>
  <c r="AF4" i="10"/>
  <c r="AF76" i="10"/>
  <c r="AF196" i="10"/>
  <c r="AF240" i="10"/>
  <c r="AF252" i="10"/>
  <c r="AF264" i="10"/>
  <c r="AF284" i="10"/>
  <c r="AF360" i="10"/>
  <c r="AF28" i="10"/>
  <c r="AF84" i="10"/>
  <c r="AF168" i="10"/>
  <c r="AF268" i="10"/>
  <c r="AF316" i="10"/>
  <c r="AF49" i="10"/>
  <c r="AF85" i="10"/>
  <c r="AF165" i="10"/>
  <c r="AF181" i="10"/>
  <c r="AF257"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0300-000001000000}">
      <text>
        <r>
          <rPr>
            <sz val="10"/>
            <color rgb="FF000000"/>
            <rFont val="ARIAL"/>
          </rPr>
          <t>Harrison Anixter:
Calculated based on end of most recent APR reporting period, planning period length, and start date of planning period. This is the basis for the proration factor in column AK.</t>
        </r>
      </text>
    </comment>
    <comment ref="D3" authorId="0" shapeId="0" xr:uid="{00000000-0006-0000-0300-000002000000}">
      <text>
        <r>
          <rPr>
            <sz val="10"/>
            <color rgb="FF000000"/>
            <rFont val="ARIAL"/>
          </rPr>
          <t>Harrison Anixter:
Difference between planning period beginning and end dates, rounded to the nearest year</t>
        </r>
      </text>
    </comment>
    <comment ref="E3" authorId="0" shapeId="0" xr:uid="{00000000-0006-0000-0300-000003000000}">
      <text>
        <r>
          <rPr>
            <sz val="10"/>
            <color rgb="FF000000"/>
            <rFont val="ARIAL"/>
          </rPr>
          <t>Anixter, Harrison@HCD:
Formula for jurisdictions at 50% and 60% proration will count data from all APRs in years prior to the one in this column. E.g. if the value is 2017, formula will count APRs in 2016 and prior</t>
        </r>
      </text>
    </comment>
    <comment ref="F3" authorId="0" shapeId="0" xr:uid="{00000000-0006-0000-0300-000004000000}">
      <text>
        <r>
          <rPr>
            <sz val="10"/>
            <color rgb="FF000000"/>
            <rFont val="ARIAL"/>
          </rPr>
          <t>Harrison Anixter:
Year of first APR of planning period per SMAP guidelines section 200(a)(1)</t>
        </r>
      </text>
    </comment>
    <comment ref="H3" authorId="0" shapeId="0" xr:uid="{00000000-0006-0000-0300-000005000000}">
      <text>
        <r>
          <rPr>
            <sz val="10"/>
            <color rgb="FF000000"/>
            <rFont val="ARIAL"/>
          </rPr>
          <t>Harrison Anixter:
Beginning date of current planning period for the COG in which the jurisdiction is located</t>
        </r>
      </text>
    </comment>
    <comment ref="I3" authorId="0" shapeId="0" xr:uid="{00000000-0006-0000-0300-000006000000}">
      <text>
        <r>
          <rPr>
            <sz val="10"/>
            <color rgb="FF000000"/>
            <rFont val="ARIAL"/>
          </rPr>
          <t>Harrison Anixter:
End date of current planning period for the COG in which the jurisdiction is located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0500-000001000000}">
      <text>
        <r>
          <rPr>
            <sz val="10"/>
            <color rgb="FF000000"/>
            <rFont val="ARIAL"/>
          </rPr>
          <t>Harrison Anixter:
Calculated based on end of most recent APR reporting period, planning period length, and start date of planning period. This is the basis for the proration factor in column AK.</t>
        </r>
      </text>
    </comment>
    <comment ref="D3" authorId="0" shapeId="0" xr:uid="{00000000-0006-0000-0500-000002000000}">
      <text>
        <r>
          <rPr>
            <sz val="10"/>
            <color rgb="FF000000"/>
            <rFont val="ARIAL"/>
          </rPr>
          <t>Harrison Anixter:
Difference between planning period beginning and end dates, rounded to the nearest year</t>
        </r>
      </text>
    </comment>
    <comment ref="E3" authorId="0" shapeId="0" xr:uid="{00000000-0006-0000-0500-000003000000}">
      <text>
        <r>
          <rPr>
            <sz val="10"/>
            <color rgb="FF000000"/>
            <rFont val="ARIAL"/>
          </rPr>
          <t>Anixter, Harrison@HCD:
Formula for jurisdictions at 50% and 60% proration will count data from all APRs in years prior to the one in this column. E.g. if the value is 2017, formula will count APRs in 2016 and prior</t>
        </r>
      </text>
    </comment>
    <comment ref="F3" authorId="0" shapeId="0" xr:uid="{00000000-0006-0000-0500-000004000000}">
      <text>
        <r>
          <rPr>
            <sz val="10"/>
            <color rgb="FF000000"/>
            <rFont val="ARIAL"/>
          </rPr>
          <t>Harrison Anixter:
Year of first APR of planning period per SMAP guidelines section 200(a)(1)</t>
        </r>
      </text>
    </comment>
    <comment ref="H3" authorId="0" shapeId="0" xr:uid="{00000000-0006-0000-0500-000005000000}">
      <text>
        <r>
          <rPr>
            <sz val="10"/>
            <color rgb="FF000000"/>
            <rFont val="ARIAL"/>
          </rPr>
          <t>Harrison Anixter:
Beginning date of current planning period for the COG in which the jurisdiction is located</t>
        </r>
      </text>
    </comment>
    <comment ref="I3" authorId="0" shapeId="0" xr:uid="{00000000-0006-0000-0500-000006000000}">
      <text>
        <r>
          <rPr>
            <sz val="10"/>
            <color rgb="FF000000"/>
            <rFont val="ARIAL"/>
          </rPr>
          <t>Harrison Anixter:
End date of current planning period for the COG in which the jurisdiction is located</t>
        </r>
      </text>
    </comment>
    <comment ref="K3" authorId="0" shapeId="0" xr:uid="{00000000-0006-0000-0500-000007000000}">
      <text>
        <r>
          <rPr>
            <sz val="10"/>
            <color rgb="FF000000"/>
            <rFont val="ARIAL"/>
          </rPr>
          <t>Harrison Anixter:
Jurisdiction name - This will need to be updated when there is a full list of jurisdictions for which SMAP determinations can be established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T2" authorId="0" shapeId="0" xr:uid="{00000000-0006-0000-0800-000001000000}">
      <text>
        <r>
          <rPr>
            <sz val="10"/>
            <color rgb="FF000000"/>
            <rFont val="ARIAL"/>
          </rPr>
          <t>Harrison Anixter:
Some jurisdictions submitted APRs for projection period units that are dated before the planning period, this column places these units within the first year of the planning period where jurisdictions are directed to count projection period units going forward</t>
        </r>
      </text>
    </comment>
  </commentList>
</comments>
</file>

<file path=xl/sharedStrings.xml><?xml version="1.0" encoding="utf-8"?>
<sst xmlns="http://schemas.openxmlformats.org/spreadsheetml/2006/main" count="54185" uniqueCount="2017">
  <si>
    <t>Updated 06/25/2019</t>
  </si>
  <si>
    <t>Annual Progress Report Permit Summary - Pivot Table with 5th Cycle Summary Data</t>
  </si>
  <si>
    <t>This spreadsheet summarizes self-reported permits for all submitted 5th Cycle jurisdiction APRs by jurisdiction up to 2018 APRs. The columns of this spreadsheet correspond to the information that appears summarized in Table B of the APR. The information is displayed as a summary pivot table (a row for all of 5th Cycle).</t>
  </si>
  <si>
    <r>
      <t xml:space="preserve">The APR Summary data will </t>
    </r>
    <r>
      <rPr>
        <u/>
        <sz val="12"/>
        <color rgb="FF000000"/>
        <rFont val="Arial"/>
      </rPr>
      <t>not</t>
    </r>
    <r>
      <rPr>
        <sz val="12"/>
        <color rgb="FF000000"/>
        <rFont val="Arial"/>
      </rPr>
      <t xml:space="preserve"> show permitting completed after the start of the 5</t>
    </r>
    <r>
      <rPr>
        <vertAlign val="superscript"/>
        <sz val="12"/>
        <color rgb="FF000000"/>
        <rFont val="Arial"/>
      </rPr>
      <t>th</t>
    </r>
    <r>
      <rPr>
        <sz val="12"/>
        <color rgb="FF000000"/>
        <rFont val="Arial"/>
      </rPr>
      <t xml:space="preserve"> Cycle Projection Period that occurs before the start of the 5</t>
    </r>
    <r>
      <rPr>
        <vertAlign val="superscript"/>
        <sz val="12"/>
        <color rgb="FF000000"/>
        <rFont val="Arial"/>
      </rPr>
      <t>th</t>
    </r>
    <r>
      <rPr>
        <sz val="12"/>
        <color rgb="FF000000"/>
        <rFont val="Arial"/>
      </rPr>
      <t xml:space="preserve"> Cycle Planning Period </t>
    </r>
    <r>
      <rPr>
        <u/>
        <sz val="12"/>
        <color rgb="FF000000"/>
        <rFont val="Arial"/>
      </rPr>
      <t>unless</t>
    </r>
    <r>
      <rPr>
        <sz val="12"/>
        <color rgb="FF000000"/>
        <rFont val="Arial"/>
      </rPr>
      <t xml:space="preserve"> the jurisdiction used the HCD-approved system for tracking these permits; that is to enter the units into Table A of the APR.  Any jurisdiction wanting to register units that were permitted during the 5</t>
    </r>
    <r>
      <rPr>
        <vertAlign val="superscript"/>
        <sz val="12"/>
        <color rgb="FF000000"/>
        <rFont val="Arial"/>
      </rPr>
      <t>th</t>
    </r>
    <r>
      <rPr>
        <sz val="12"/>
        <color rgb="FF000000"/>
        <rFont val="Arial"/>
      </rPr>
      <t xml:space="preserve"> Cycle Projection Period before the start of the 5</t>
    </r>
    <r>
      <rPr>
        <vertAlign val="superscript"/>
        <sz val="12"/>
        <color rgb="FF000000"/>
        <rFont val="Arial"/>
      </rPr>
      <t>th</t>
    </r>
    <r>
      <rPr>
        <sz val="12"/>
        <color rgb="FF000000"/>
        <rFont val="Arial"/>
      </rPr>
      <t xml:space="preserve"> Cycle Planning Period should follow these steps in the APR system for the first year of the Planning Period:</t>
    </r>
  </si>
  <si>
    <r>
      <t>1)</t>
    </r>
    <r>
      <rPr>
        <sz val="12"/>
        <color rgb="FF000000"/>
        <rFont val="Times New Roman"/>
      </rPr>
      <t xml:space="preserve">    </t>
    </r>
    <r>
      <rPr>
        <sz val="12"/>
        <color rgb="FF000000"/>
        <rFont val="Arial"/>
      </rPr>
      <t>In Table A of the APR: Create a new project (you will do this twice if necessary, once for single-family projects, once for multi-family units)</t>
    </r>
  </si>
  <si>
    <r>
      <t>2)</t>
    </r>
    <r>
      <rPr>
        <sz val="12"/>
        <color rgb="FF000000"/>
        <rFont val="Times New Roman"/>
      </rPr>
      <t xml:space="preserve">    </t>
    </r>
    <r>
      <rPr>
        <sz val="12"/>
        <color rgb="FF000000"/>
        <rFont val="Arial"/>
      </rPr>
      <t>Under “Project Identifier” enter the label as “Units permitted in the Projection Period”</t>
    </r>
  </si>
  <si>
    <r>
      <t>3)</t>
    </r>
    <r>
      <rPr>
        <sz val="12"/>
        <color rgb="FF000000"/>
        <rFont val="Times New Roman"/>
      </rPr>
      <t xml:space="preserve">    </t>
    </r>
    <r>
      <rPr>
        <sz val="12"/>
        <color rgb="FF000000"/>
        <rFont val="Arial"/>
      </rPr>
      <t>Under “Unit Category” select single-family or multifamily as appropriate</t>
    </r>
  </si>
  <si>
    <r>
      <t>4)</t>
    </r>
    <r>
      <rPr>
        <sz val="12"/>
        <color rgb="FF000000"/>
        <rFont val="Times New Roman"/>
      </rPr>
      <t xml:space="preserve">    </t>
    </r>
    <r>
      <rPr>
        <sz val="12"/>
        <color rgb="FF000000"/>
        <rFont val="Arial"/>
      </rPr>
      <t>Include the total number of units by income category</t>
    </r>
  </si>
  <si>
    <r>
      <t>5)</t>
    </r>
    <r>
      <rPr>
        <sz val="12"/>
        <color rgb="FF000000"/>
        <rFont val="Times New Roman"/>
      </rPr>
      <t xml:space="preserve">    </t>
    </r>
    <r>
      <rPr>
        <sz val="12"/>
        <color rgb="FF000000"/>
        <rFont val="Arial"/>
      </rPr>
      <t>Press “Submit”</t>
    </r>
  </si>
  <si>
    <t xml:space="preserve">If the APR has been submitted and the information needs to be corrected, please send a request to APR@hcd.ca.gov.  HCD staff will “unlock” the report so that it can be edited.  Once the edits have been made, the jurisdiction will be responsible to finalize the report by selecting the “Final” button.  This will lock the report once again. Please be aware, the report, once unlocked, will not be considered “submitted to the Department” until finalized.  </t>
  </si>
  <si>
    <t>Annual Progress Report Permit Summary - Raw Annual Progress Report Data</t>
  </si>
  <si>
    <t>This spreadsheet lists all self-reported permits for submitted 5th Cycle jurisdiction APRs by jurisdiction up to 2017 APRs. The columns of this spreadsheet correspond to the information that appears summarized in Table B of the APR. The information is displayed in a raw data format with a row for each 5th cycle APR through the 2017 APR.</t>
  </si>
  <si>
    <t>Annual Progress Report Permit Summary - Assigned 5th Cycle RHNA</t>
  </si>
  <si>
    <r>
      <rPr>
        <b/>
        <sz val="18"/>
        <color rgb="FF000000"/>
        <rFont val="Arial"/>
      </rPr>
      <t>California Department of Housing and Community Development - Division of Housing Policy Development</t>
    </r>
    <r>
      <rPr>
        <sz val="18"/>
        <color rgb="FF000000"/>
        <rFont val="Arial"/>
      </rPr>
      <t xml:space="preserve">
Annual Progress Report Permit Summary Table
</t>
    </r>
    <r>
      <rPr>
        <sz val="14"/>
        <color rgb="FF000000"/>
        <rFont val="Arial"/>
      </rPr>
      <t xml:space="preserve">A summary of the housing units reported as permitted in the Housing Element Annual Progress Reports submitted to HCD for 5th Cycle compared to self-reported Regional Housing Needs Allocation (RHNA).  This table provides a summary of all 5th Cycle APR data received from a jurisdiction up to the 2017 APR received as of June 1, 2018; one line for each jurisdiction. Full definition of fields shown in row 2, recommend hiding this row for printing. </t>
    </r>
    <r>
      <rPr>
        <sz val="11"/>
        <color rgb="FF000000"/>
        <rFont val="Arial"/>
      </rPr>
      <t xml:space="preserve">
</t>
    </r>
  </si>
  <si>
    <r>
      <rPr>
        <b/>
        <sz val="18"/>
        <color rgb="FF000000"/>
        <rFont val="Arial"/>
      </rPr>
      <t>California Department of Housing and Community Development - Division of Housing Policy Development</t>
    </r>
    <r>
      <rPr>
        <sz val="18"/>
        <color rgb="FF000000"/>
        <rFont val="Arial"/>
      </rPr>
      <t xml:space="preserve">
Annual Progress Report Permit Summary Table
</t>
    </r>
    <r>
      <rPr>
        <sz val="14"/>
        <color rgb="FF000000"/>
        <rFont val="Arial"/>
      </rPr>
      <t xml:space="preserve">A summary of the housing units reported as permitted in the Housing Element Annual Progress Reports submitted to HCD for 5th Cycle compared to self-reported Regional Housing Needs Allocation (RHNA).  This table provides a summary of all 5th Cycle APR data received from a jurisdiction up to the 2017 APR received as of June 1, 2018; one line for each jurisdiction. Full definition of fields shown in row 2, recommend hiding this row for printing. </t>
    </r>
    <r>
      <rPr>
        <sz val="11"/>
        <color rgb="FF000000"/>
        <rFont val="Arial"/>
      </rPr>
      <t xml:space="preserve">
</t>
    </r>
  </si>
  <si>
    <t>Field Definitions</t>
  </si>
  <si>
    <t>RHNA for Very Low Income Housing</t>
  </si>
  <si>
    <t>Total Number of Very Low Income Housing Units Permitted for 5th Cycle 2013-2017</t>
  </si>
  <si>
    <t>Total Number of Deed-Restricted Very Low Income Housing Units Permitted in 5th Cycle 2013-2017</t>
  </si>
  <si>
    <t>Total Number of Non Deed-Restricted Very Low Income Housing Units Permitted in 5th Cycle 2013-2017</t>
  </si>
  <si>
    <t>Total Number of Remaining Very Low Income Housing Units before RHNA is met</t>
  </si>
  <si>
    <t>Total Very Low Income Housing Units permitted in 5th Cycle 2013-2017 divided by the Very Low Income RHNA.  Percentage of Very Low Income RHNA complete.</t>
  </si>
  <si>
    <r>
      <t>The Regional Housing Needs Allocation (RHNA) provided on APRs is self-reported by jurisdictions, the third tab includes the assigned 5</t>
    </r>
    <r>
      <rPr>
        <vertAlign val="superscript"/>
        <sz val="12"/>
        <color rgb="FF000000"/>
        <rFont val="Arial"/>
      </rPr>
      <t>th</t>
    </r>
    <r>
      <rPr>
        <sz val="12"/>
        <color rgb="FF000000"/>
        <rFont val="Arial"/>
      </rPr>
      <t xml:space="preserve"> Cycle RHNA for comparison purposes.</t>
    </r>
  </si>
  <si>
    <t>RHNA for Low Income Housing</t>
  </si>
  <si>
    <t>Total Number of  Low Income Housing Units Permitted for 5th Cycle 2013-2017</t>
  </si>
  <si>
    <t>Total Number of Deed-Restricted Low Income Housing Units Permitted in 5th Cycle 2013-2017</t>
  </si>
  <si>
    <t>Total Number of Non Deed-Restricted  Low Income Housing Units Permitted in 5th Cycle 2013-2017</t>
  </si>
  <si>
    <t>Total Number of Remaining Low Income Housing Units before RHNA is met</t>
  </si>
  <si>
    <t>Total Low Income Housing Units permitted in 5th Cycle 2013-2017 divided by the Low Income RHNA.  Percentage of Low Income RHNA complete.</t>
  </si>
  <si>
    <t>RHNA for Moderate Income Housing</t>
  </si>
  <si>
    <t>Total Number of  Moderate Income Housing Units Permitted for 5th Cycle 2013-2017</t>
  </si>
  <si>
    <t>Total Number of Remaining Moderate Income Housing Units before RHNA is met</t>
  </si>
  <si>
    <t>Total Moderate Income Housing Units permitted in 5th Cycle 2013-2017 divided by the Moderate Income RHNA.  Percentage of Moderate Income RHNA complete.</t>
  </si>
  <si>
    <t>RHNA for Above Moderate Income Housing</t>
  </si>
  <si>
    <t>Total Number of  Above Moderate Income Housing Units Permitted for 5th Cycle 2013-2017</t>
  </si>
  <si>
    <t>Total Number of Remaining Above Moderate Income Housing Units before RHNA is met</t>
  </si>
  <si>
    <t>Total Above Moderate Income Housing Units permitted in 5th Cycle 2013-2017 divided by the Above Moderate Income RHNA.  Percentage of Above Moderate Income RHNA complete.</t>
  </si>
  <si>
    <t>Combined total RHNA for all income categories</t>
  </si>
  <si>
    <t>Total permits from all income categories.  Note:  This column may exceed "RHNA Total," before RHNA is fully satisfied.  For example, if all permitting occured at the Above Moderate Income level, the "Total Permits" could exceed "Total RHNA" and still show remaining RHNA in the next column because there were not sufficient permits in the Very Low, Low, and Moderate income categories.</t>
  </si>
  <si>
    <t>Sum of total remaining from each income category.  Will not read zero unless RHNA is complete in all income categories.</t>
  </si>
  <si>
    <t>COUNTY</t>
  </si>
  <si>
    <t>PLANNING PERIOD</t>
  </si>
  <si>
    <t>JURISDICTION</t>
  </si>
  <si>
    <t>VLI RHNA</t>
  </si>
  <si>
    <t>VLI PERMITS</t>
  </si>
  <si>
    <t>VLI (DR) UNITS</t>
  </si>
  <si>
    <t>VLI (NDR) UNITS</t>
  </si>
  <si>
    <t>VLI REMAIN UNITS</t>
  </si>
  <si>
    <t>VLI % COMPLETE</t>
  </si>
  <si>
    <t>LI RHNA</t>
  </si>
  <si>
    <t>LI PERMITS</t>
  </si>
  <si>
    <t>LI (DR) UNITS</t>
  </si>
  <si>
    <t>LI (NDR) UNITS</t>
  </si>
  <si>
    <t>LI  REMAIN UNITS</t>
  </si>
  <si>
    <t>LI % COMPLETE</t>
  </si>
  <si>
    <t>MOD RHNA</t>
  </si>
  <si>
    <t>MOD PERMITS</t>
  </si>
  <si>
    <t>MOD REMAIN UNITS</t>
  </si>
  <si>
    <t>MOD % COMPLETE</t>
  </si>
  <si>
    <t>ABOVE MOD RHNA</t>
  </si>
  <si>
    <t>ABOVE MOD PERMITS</t>
  </si>
  <si>
    <t>ABOVE MOD REMAIN UNITS</t>
  </si>
  <si>
    <t>ABOVE MOD % COMPLETE</t>
  </si>
  <si>
    <t>RHNA TOTAL</t>
  </si>
  <si>
    <t>TOTAL PERMITS</t>
  </si>
  <si>
    <t>TOTAL RHNA REMAIN</t>
  </si>
  <si>
    <t>ALAMEDA</t>
  </si>
  <si>
    <t>01/31/2015 - 01/31/2023</t>
  </si>
  <si>
    <t>ALAMEDA COUNTY</t>
  </si>
  <si>
    <t>ALBANY</t>
  </si>
  <si>
    <t>BERKELEY</t>
  </si>
  <si>
    <t>DUBLIN</t>
  </si>
  <si>
    <t>EMERYVILLE</t>
  </si>
  <si>
    <t>FREMONT</t>
  </si>
  <si>
    <t>HAYWARD</t>
  </si>
  <si>
    <t>LIVERMORE</t>
  </si>
  <si>
    <t>NEWARK</t>
  </si>
  <si>
    <t>OAKLAND</t>
  </si>
  <si>
    <t>PIEDMONT</t>
  </si>
  <si>
    <t>PLEASANTON</t>
  </si>
  <si>
    <t>SAN LEANDRO</t>
  </si>
  <si>
    <t>UNION CITY</t>
  </si>
  <si>
    <t>ALPINE</t>
  </si>
  <si>
    <t>06/30/2014 - 06/30/2019</t>
  </si>
  <si>
    <t>ALPINE COUNTY</t>
  </si>
  <si>
    <t>AMADOR</t>
  </si>
  <si>
    <t>JACKSON</t>
  </si>
  <si>
    <t>SUTTER CREEK</t>
  </si>
  <si>
    <t>BUTTE</t>
  </si>
  <si>
    <t>06/15/2014 - 06/15/2022</t>
  </si>
  <si>
    <t>BIGGS</t>
  </si>
  <si>
    <t>BUTTE COUNTY</t>
  </si>
  <si>
    <t>CHICO</t>
  </si>
  <si>
    <t>OROVILLE</t>
  </si>
  <si>
    <t>PARADISE</t>
  </si>
  <si>
    <t>CALAVERAS</t>
  </si>
  <si>
    <t>CALAVERAS COUNTY</t>
  </si>
  <si>
    <t>COLUSA</t>
  </si>
  <si>
    <t>COLUSA COUNTY</t>
  </si>
  <si>
    <t>CONTRA COSTA</t>
  </si>
  <si>
    <t>ANTIOCH</t>
  </si>
  <si>
    <t>BRENTWOOD</t>
  </si>
  <si>
    <t>CLAYTON</t>
  </si>
  <si>
    <t>CONCORD</t>
  </si>
  <si>
    <t>CONTRA COSTA COUNTY</t>
  </si>
  <si>
    <t>DANVILLE</t>
  </si>
  <si>
    <t>EL CERRITO</t>
  </si>
  <si>
    <t>HERCULES</t>
  </si>
  <si>
    <t>LAFAYETTE</t>
  </si>
  <si>
    <t>MARTINEZ</t>
  </si>
  <si>
    <t>MORAGA</t>
  </si>
  <si>
    <t>OAKLEY</t>
  </si>
  <si>
    <t>ORINDA</t>
  </si>
  <si>
    <t>PINOLE</t>
  </si>
  <si>
    <t>PITTSBURG</t>
  </si>
  <si>
    <t>PLEASANT HILL</t>
  </si>
  <si>
    <t>RICHMOND</t>
  </si>
  <si>
    <t>SAN PABLO</t>
  </si>
  <si>
    <t>SAN RAMON</t>
  </si>
  <si>
    <t>WALNUT CREEK</t>
  </si>
  <si>
    <t>DEL NORTE</t>
  </si>
  <si>
    <t>DEL NORTE COUNTY</t>
  </si>
  <si>
    <t>EL DORADO</t>
  </si>
  <si>
    <t>10/31/2013 - 10/31/2021</t>
  </si>
  <si>
    <t>EL DORADO COUNTY</t>
  </si>
  <si>
    <t>PLACERVILLE</t>
  </si>
  <si>
    <t>SOUTH LAKE TAHOE</t>
  </si>
  <si>
    <t>FRESNO</t>
  </si>
  <si>
    <t>12/31/2015 - 12/31/2023</t>
  </si>
  <si>
    <t>CLOVIS</t>
  </si>
  <si>
    <t>COALINGA</t>
  </si>
  <si>
    <t>FRESNO COUNTY</t>
  </si>
  <si>
    <t>HURON</t>
  </si>
  <si>
    <t>PARLIER</t>
  </si>
  <si>
    <t>REEDLEY</t>
  </si>
  <si>
    <t>SANGER</t>
  </si>
  <si>
    <t>GLENN</t>
  </si>
  <si>
    <t>ORLAND</t>
  </si>
  <si>
    <t>WILLOWS</t>
  </si>
  <si>
    <t>HUMBOLDT</t>
  </si>
  <si>
    <t>ARCATA</t>
  </si>
  <si>
    <t>EUREKA</t>
  </si>
  <si>
    <t>HUMBOLDT COUNTY</t>
  </si>
  <si>
    <t>IMPERIAL</t>
  </si>
  <si>
    <t>10/15/2013 - 10/15/2021</t>
  </si>
  <si>
    <t>BRAWLEY</t>
  </si>
  <si>
    <t>CALIPATRIA</t>
  </si>
  <si>
    <t>EL CENTRO</t>
  </si>
  <si>
    <t>HOLTVILLE</t>
  </si>
  <si>
    <t>IMPERIAL COUNTY</t>
  </si>
  <si>
    <t>WESTMORLAND</t>
  </si>
  <si>
    <t>INYO</t>
  </si>
  <si>
    <t>BISHOP</t>
  </si>
  <si>
    <t>INYO COUNTY</t>
  </si>
  <si>
    <t>KERN</t>
  </si>
  <si>
    <t>ARVIN</t>
  </si>
  <si>
    <t>BAKERSFIELD</t>
  </si>
  <si>
    <t>DELANO</t>
  </si>
  <si>
    <t>KERN COUNTY</t>
  </si>
  <si>
    <t>MCFARLAND</t>
  </si>
  <si>
    <t>TAFT</t>
  </si>
  <si>
    <t>WASCO</t>
  </si>
  <si>
    <t>KINGS</t>
  </si>
  <si>
    <t>01/31/2016 - 01/31/2024</t>
  </si>
  <si>
    <t>AVENAL</t>
  </si>
  <si>
    <t>KINGS COUNTY</t>
  </si>
  <si>
    <t>LAKE</t>
  </si>
  <si>
    <t>LAKEPORT</t>
  </si>
  <si>
    <t>LOS ANGELES</t>
  </si>
  <si>
    <t>AGOURA HILLS</t>
  </si>
  <si>
    <t>ALHAMBRA</t>
  </si>
  <si>
    <t>ARCADIA</t>
  </si>
  <si>
    <t>ARTESIA</t>
  </si>
  <si>
    <t>AVALON</t>
  </si>
  <si>
    <t>BALDWIN PARK</t>
  </si>
  <si>
    <t>BELL</t>
  </si>
  <si>
    <t>BELL GARDENS</t>
  </si>
  <si>
    <t>BELLFLOWER</t>
  </si>
  <si>
    <t>BEVERLY HILLS</t>
  </si>
  <si>
    <t>BURBANK</t>
  </si>
  <si>
    <t>CALABASAS</t>
  </si>
  <si>
    <t>CARSON</t>
  </si>
  <si>
    <t>CERRITOS</t>
  </si>
  <si>
    <t>CLAREMONT</t>
  </si>
  <si>
    <t>CUDAHY</t>
  </si>
  <si>
    <t>DIAMOND BAR</t>
  </si>
  <si>
    <t>DOWNEY</t>
  </si>
  <si>
    <t>DUARTE</t>
  </si>
  <si>
    <t>EL MONTE</t>
  </si>
  <si>
    <t>GARDENA</t>
  </si>
  <si>
    <t>GLENDALE</t>
  </si>
  <si>
    <t>GLENDORA</t>
  </si>
  <si>
    <t>HAWTHORNE</t>
  </si>
  <si>
    <t>INGLEWOOD</t>
  </si>
  <si>
    <t>IRWINDALE</t>
  </si>
  <si>
    <t>LA CANADA FLINTRIDGE</t>
  </si>
  <si>
    <t>LA VERNE</t>
  </si>
  <si>
    <t>LAKEWOOD</t>
  </si>
  <si>
    <t>LAWNDALE</t>
  </si>
  <si>
    <t>LOMITA</t>
  </si>
  <si>
    <t>LONG BEACH</t>
  </si>
  <si>
    <t>LOS ANGELES COUNTY</t>
  </si>
  <si>
    <t>MALIBU</t>
  </si>
  <si>
    <t>MONROVIA</t>
  </si>
  <si>
    <t>MONTEREY PARK</t>
  </si>
  <si>
    <t>NORWALK</t>
  </si>
  <si>
    <t>PALMDALE</t>
  </si>
  <si>
    <t>PARAMOUNT</t>
  </si>
  <si>
    <t>PASADENA</t>
  </si>
  <si>
    <t>RANCHO PALOS VERDES</t>
  </si>
  <si>
    <t>REDONDO BEACH</t>
  </si>
  <si>
    <t>ROSEMEAD</t>
  </si>
  <si>
    <t>SAN DIMAS</t>
  </si>
  <si>
    <t>SAN FERNANDO</t>
  </si>
  <si>
    <t>SAN GABRIEL</t>
  </si>
  <si>
    <t>SAN MARINO</t>
  </si>
  <si>
    <t>SANTA FE SPRINGS</t>
  </si>
  <si>
    <t>SANTA MONICA</t>
  </si>
  <si>
    <t>SIERRA MADRE</t>
  </si>
  <si>
    <t>SIGNAL HILL</t>
  </si>
  <si>
    <t>SOUTH PASADENA</t>
  </si>
  <si>
    <t>TORRANCE</t>
  </si>
  <si>
    <t>WALNUT</t>
  </si>
  <si>
    <t>WEST COVINA</t>
  </si>
  <si>
    <t>WEST HOLLYWOOD</t>
  </si>
  <si>
    <t>WESTLAKE VILLAGE</t>
  </si>
  <si>
    <t>WHITTIER</t>
  </si>
  <si>
    <t>MADERA</t>
  </si>
  <si>
    <t>MADERA COUNTY</t>
  </si>
  <si>
    <t>MARIN</t>
  </si>
  <si>
    <t>BELVEDERE</t>
  </si>
  <si>
    <t>CORTE MADERA</t>
  </si>
  <si>
    <t>FAIRFAX</t>
  </si>
  <si>
    <t>LARKSPUR</t>
  </si>
  <si>
    <t>MARIN COUNTY</t>
  </si>
  <si>
    <t>MILL VALLEY</t>
  </si>
  <si>
    <t>NOVATO</t>
  </si>
  <si>
    <t>ROSS</t>
  </si>
  <si>
    <t>SAN ANSELMO</t>
  </si>
  <si>
    <t>SAN RAFAEL</t>
  </si>
  <si>
    <t>SAUSALITO</t>
  </si>
  <si>
    <t>TIBURON</t>
  </si>
  <si>
    <t>MARIPOSA</t>
  </si>
  <si>
    <t>MARIPOSA COUNTY</t>
  </si>
  <si>
    <t>MENDOCINO</t>
  </si>
  <si>
    <t>FORT BRAGG</t>
  </si>
  <si>
    <t>MENDOCINO COUNTY</t>
  </si>
  <si>
    <t>POINT ARENA</t>
  </si>
  <si>
    <t>UKIAH</t>
  </si>
  <si>
    <t>MERCED</t>
  </si>
  <si>
    <t>03/31/2016 - 03/31/2024</t>
  </si>
  <si>
    <t>LIVINGSTON</t>
  </si>
  <si>
    <t>LOS BANOS</t>
  </si>
  <si>
    <t>MERCED COUNTY</t>
  </si>
  <si>
    <t>MONO</t>
  </si>
  <si>
    <t>MAMMOTH LAKES</t>
  </si>
  <si>
    <t>MONO COUNTY</t>
  </si>
  <si>
    <t>MONTEREY</t>
  </si>
  <si>
    <t>KING CITY</t>
  </si>
  <si>
    <t>MARINA</t>
  </si>
  <si>
    <t>MONTEREY COUNTY</t>
  </si>
  <si>
    <t>PACIFIC GROVE</t>
  </si>
  <si>
    <t>SALINAS</t>
  </si>
  <si>
    <t>NAPA</t>
  </si>
  <si>
    <t>AMERICAN CANYON</t>
  </si>
  <si>
    <t>CALISTOGA</t>
  </si>
  <si>
    <t>NAPA COUNTY</t>
  </si>
  <si>
    <t>SAINT HELENA</t>
  </si>
  <si>
    <t>YOUNTVILLE</t>
  </si>
  <si>
    <t>NEVADA</t>
  </si>
  <si>
    <t>GRASS VALLEY</t>
  </si>
  <si>
    <t>NEVADA COUNTY</t>
  </si>
  <si>
    <t>TRUCKEE</t>
  </si>
  <si>
    <t>ORANGE</t>
  </si>
  <si>
    <t>ALISO VIEJO</t>
  </si>
  <si>
    <t>ANAHEIM</t>
  </si>
  <si>
    <t>BREA</t>
  </si>
  <si>
    <t>BUENA PARK</t>
  </si>
  <si>
    <t>COSTA MESA</t>
  </si>
  <si>
    <t>CYPRESS</t>
  </si>
  <si>
    <t>DANA POINT</t>
  </si>
  <si>
    <t>FOUNTAIN VALLEY</t>
  </si>
  <si>
    <t>FULLERTON</t>
  </si>
  <si>
    <t>GARDEN GROVE</t>
  </si>
  <si>
    <t>IRVINE</t>
  </si>
  <si>
    <t>LA HABRA</t>
  </si>
  <si>
    <t>LA PALMA</t>
  </si>
  <si>
    <t>LAGUNA BEACH</t>
  </si>
  <si>
    <t>LAGUNA HILLS</t>
  </si>
  <si>
    <t>LAGUNA NIGUEL</t>
  </si>
  <si>
    <t>LAGUNA WOODS</t>
  </si>
  <si>
    <t>LAKE FOREST</t>
  </si>
  <si>
    <t>LOS ALAMITOS</t>
  </si>
  <si>
    <t>MISSION VIEJO</t>
  </si>
  <si>
    <t>NEWPORT BEACH</t>
  </si>
  <si>
    <t>ORANGE COUNTY</t>
  </si>
  <si>
    <t>PLACENTIA</t>
  </si>
  <si>
    <t>RANCHO ST. MARGARITA</t>
  </si>
  <si>
    <t>SAN CLEMENTE</t>
  </si>
  <si>
    <t>SAN JUAN CAPISTRANO</t>
  </si>
  <si>
    <t>SANTA ANA</t>
  </si>
  <si>
    <t>STANTON</t>
  </si>
  <si>
    <t>TUSTIN</t>
  </si>
  <si>
    <t>VILLA PARK</t>
  </si>
  <si>
    <t>WESTMINSTER</t>
  </si>
  <si>
    <t>YORBA LINDA</t>
  </si>
  <si>
    <t>PLACER</t>
  </si>
  <si>
    <t>AUBURN</t>
  </si>
  <si>
    <t>COLFAX</t>
  </si>
  <si>
    <t>LINCOLN</t>
  </si>
  <si>
    <t>LOOMIS</t>
  </si>
  <si>
    <t>PLACER COUNTY</t>
  </si>
  <si>
    <t>ROCKLIN</t>
  </si>
  <si>
    <t>ROSEVILLE</t>
  </si>
  <si>
    <t>PLUMAS</t>
  </si>
  <si>
    <t>PLUMAS COUNTY</t>
  </si>
  <si>
    <t>RIVERSIDE</t>
  </si>
  <si>
    <t>BANNING</t>
  </si>
  <si>
    <t>BEAUMONT</t>
  </si>
  <si>
    <t>CALIMESA</t>
  </si>
  <si>
    <t>CATHEDRAL</t>
  </si>
  <si>
    <t>COACHELLA</t>
  </si>
  <si>
    <t>CORONA</t>
  </si>
  <si>
    <t>DESERT HOT SPRINGS</t>
  </si>
  <si>
    <t>EASTVALE</t>
  </si>
  <si>
    <t>HEMET</t>
  </si>
  <si>
    <t>INDIAN WELLS</t>
  </si>
  <si>
    <t>INDIO</t>
  </si>
  <si>
    <t>LAKE ELSINORE</t>
  </si>
  <si>
    <t>MENIFEE</t>
  </si>
  <si>
    <t>MORENO VALLEY</t>
  </si>
  <si>
    <t>MURRIETA</t>
  </si>
  <si>
    <t>NORCO</t>
  </si>
  <si>
    <t>PALM DESERT</t>
  </si>
  <si>
    <t>PALM SPRINGS</t>
  </si>
  <si>
    <t>PERRIS</t>
  </si>
  <si>
    <t>RANCHO MIRAGE</t>
  </si>
  <si>
    <t>RIVERSIDE COUNTY</t>
  </si>
  <si>
    <t>SAN JACINTO</t>
  </si>
  <si>
    <t>TEMECULA</t>
  </si>
  <si>
    <t>WILDOMAR</t>
  </si>
  <si>
    <t>SACRAMENTO</t>
  </si>
  <si>
    <t>CITRUS HEIGHTS</t>
  </si>
  <si>
    <t>ELK GROVE</t>
  </si>
  <si>
    <t>FOLSOM</t>
  </si>
  <si>
    <t>GALT</t>
  </si>
  <si>
    <t>RANCHO CORDOVA</t>
  </si>
  <si>
    <t>SACRAMENTO COUNTY</t>
  </si>
  <si>
    <t>SAN BENITO</t>
  </si>
  <si>
    <t>HOLLISTER</t>
  </si>
  <si>
    <t>Enter End of Most Recent APR Reporting Period:</t>
  </si>
  <si>
    <t>SAN BENITO COUNTY</t>
  </si>
  <si>
    <t>SAN BERNARDINO</t>
  </si>
  <si>
    <t>APPLE VALLEY</t>
  </si>
  <si>
    <t>BARSTOW</t>
  </si>
  <si>
    <t>CHINO</t>
  </si>
  <si>
    <t>CHINO HILLS</t>
  </si>
  <si>
    <r>
      <rPr>
        <b/>
        <sz val="18"/>
        <color rgb="FF000000"/>
        <rFont val="Arial"/>
      </rPr>
      <t>California Department of Housing and Community Development - Division of Housing Policy Development</t>
    </r>
    <r>
      <rPr>
        <sz val="18"/>
        <color rgb="FF000000"/>
        <rFont val="Arial"/>
      </rPr>
      <t xml:space="preserve">
Annual Progress Report Permit Summary Table
</t>
    </r>
    <r>
      <rPr>
        <sz val="14"/>
        <color rgb="FF000000"/>
        <rFont val="Arial"/>
      </rPr>
      <t>A summary of the housing units reported as permitted in the Housing Element Annual Progress Reports submitted to HCD for 5th Cycle compared to Regional Housing Needs Allocations (RHNAs).  This table provides a summary of all 5th Cycle APR data received from a jurisdiction up to the 2018 APR receiv</t>
    </r>
    <r>
      <rPr>
        <sz val="14"/>
        <rFont val="Arial"/>
      </rPr>
      <t>ed as of June 25, 2019</t>
    </r>
    <r>
      <rPr>
        <sz val="14"/>
        <color rgb="FF000000"/>
        <rFont val="Arial"/>
      </rPr>
      <t xml:space="preserve">; one line for each jurisdiction. Full definition of fields shown in row 2, recommend hiding this row for printing. </t>
    </r>
  </si>
  <si>
    <t>COLTON</t>
  </si>
  <si>
    <t>FONTANA</t>
  </si>
  <si>
    <t>GRAND TERRACE</t>
  </si>
  <si>
    <t>Total Number of Very Low Income Housing Units Permitted for 5th Cycle 2013-2018</t>
  </si>
  <si>
    <t>Total Number of Deed-Restricted Very Low Income Housing Units Permitted in 5th Cycle 2013-2018</t>
  </si>
  <si>
    <t>Total Number of Non Deed-Restricted Very Low Income Housing Units Permitted in 5th Cycle 2013-2018</t>
  </si>
  <si>
    <t>Total Very Low Income Housing Units permitted in 5th Cycle 2013-2018 divided by the Very Low Income RHNA.  Percentage of Very Low Income RHNA complete.</t>
  </si>
  <si>
    <t>HESPERIA</t>
  </si>
  <si>
    <t>RHNA for Very Low Income Housing prorated by percentage progress in 5th cycle (e.g. 3 years in the 8 year planning cycle is 3/8 or 37.5% multiplied by Very Low Income RHNA)</t>
  </si>
  <si>
    <t>Very Low Income permits in excess of prorated Very Low Income RHNA</t>
  </si>
  <si>
    <t>Total Number of  Low Income Housing Units Permitted for 5th Cycle 2013-2018</t>
  </si>
  <si>
    <t>Total Number of Deed-Restricted Low Income Housing Units Permitted in 5th Cycle 2013-2018</t>
  </si>
  <si>
    <t>Total Number of Non Deed-Restricted  Low Income Housing Units Permitted in 5th Cycle 2013-2018</t>
  </si>
  <si>
    <t>Total Number of  Low Income Housing Units and Excess Very Low Income Units Permitted for 5th Cycle 2013-2018</t>
  </si>
  <si>
    <t>Total Number of Remaining Lower (including excess Very Low Income units) Income Housing Units before RHNA is met.</t>
  </si>
  <si>
    <t>Total Low Income Housing Units permitted in 5th Cycle 2013-2018 divided by the Low Income RHNA.  Percentage of Low Income RHNA complete.</t>
  </si>
  <si>
    <t>Total Lower Income Housing Units (including excess Very Low Income units) permitted in 5th Cycle 2013-2018 divided by the Low Income RHNA.  Percentage of Low Income RHNA complete.</t>
  </si>
  <si>
    <t>Total Number of  Moderate Income Housing Units Permitted for 5th Cycle 2013-2018</t>
  </si>
  <si>
    <t>Total Moderate Income Housing Units permitted in 5th Cycle 2013-2018 divided by the Moderate Income RHNA.  Percentage of Moderate Income RHNA complete.</t>
  </si>
  <si>
    <t>Total Number of  Above Moderate Income Housing Units Permitted for 5th Cycle 2013-2018</t>
  </si>
  <si>
    <t>Total Above Moderate Income Housing Units permitted in 5th Cycle 2013-2018 divided by the Above Moderate Income RHNA.  Percentage of Above Moderate Income RHNA complete.</t>
  </si>
  <si>
    <t xml:space="preserve">Percentage progress in 5th cycle (e.g. 3 years in the 8 year planning cycle is 3/8 or 37.5%. </t>
  </si>
  <si>
    <t>HIGHLAND</t>
  </si>
  <si>
    <t>Planning Period Progress</t>
  </si>
  <si>
    <t>Planning Period Length (Years)</t>
  </si>
  <si>
    <t>ONTARIO</t>
  </si>
  <si>
    <t>Planning Period Half-Way Point</t>
  </si>
  <si>
    <t>RANCHO CUCAMONGA</t>
  </si>
  <si>
    <t>1st APR</t>
  </si>
  <si>
    <t>Last APR</t>
  </si>
  <si>
    <t>Planning Period Beginning</t>
  </si>
  <si>
    <t>Planning Period End</t>
  </si>
  <si>
    <t>Prorated VLI RHNA</t>
  </si>
  <si>
    <t>Excess VLI</t>
  </si>
  <si>
    <t>REDLANDS</t>
  </si>
  <si>
    <t>Lower Permits</t>
  </si>
  <si>
    <t>Lower Remain</t>
  </si>
  <si>
    <t>% Lower Complete</t>
  </si>
  <si>
    <t>PRORATION FACTOR</t>
  </si>
  <si>
    <t>RIALTO</t>
  </si>
  <si>
    <t>On Pace?</t>
  </si>
  <si>
    <t>2018 APR Status</t>
  </si>
  <si>
    <t>Exempt but for 2018 APR</t>
  </si>
  <si>
    <t>50% but for 2018 APR</t>
  </si>
  <si>
    <t>ADELANTO</t>
  </si>
  <si>
    <t>2021</t>
  </si>
  <si>
    <t>10/15/2013</t>
  </si>
  <si>
    <t>10/15/2021</t>
  </si>
  <si>
    <t>SAN BERNARDINO COUNTY</t>
  </si>
  <si>
    <t>NO</t>
  </si>
  <si>
    <t>No 2018 Annual Progress Report</t>
  </si>
  <si>
    <t>UPLAND</t>
  </si>
  <si>
    <t>YUCAIPA</t>
  </si>
  <si>
    <t>Successful</t>
  </si>
  <si>
    <t>YES</t>
  </si>
  <si>
    <t>01/31/2015</t>
  </si>
  <si>
    <t>01/31/2023</t>
  </si>
  <si>
    <t>YUCCA VALLEY</t>
  </si>
  <si>
    <t>SAN DIEGO</t>
  </si>
  <si>
    <t>04/30/2013 - 04/30/2021</t>
  </si>
  <si>
    <t>CARLSBAD</t>
  </si>
  <si>
    <t>CHULA VISTA</t>
  </si>
  <si>
    <t>CORONADO</t>
  </si>
  <si>
    <t>DEL MAR</t>
  </si>
  <si>
    <t>06/30/2014</t>
  </si>
  <si>
    <t>06/30/2019</t>
  </si>
  <si>
    <t>MODOC</t>
  </si>
  <si>
    <t>ALTURAS</t>
  </si>
  <si>
    <t>EL CAJON</t>
  </si>
  <si>
    <t>AMADOR CITY</t>
  </si>
  <si>
    <t>ENCINITAS</t>
  </si>
  <si>
    <t>*</t>
  </si>
  <si>
    <t>AMADOR COUNTY</t>
  </si>
  <si>
    <t>ESCONDIDO</t>
  </si>
  <si>
    <t>IMPERIAL BEACH</t>
  </si>
  <si>
    <t>SHASTA</t>
  </si>
  <si>
    <t>ANDERSON</t>
  </si>
  <si>
    <t>ANGELS CAMP</t>
  </si>
  <si>
    <t>LA MESA</t>
  </si>
  <si>
    <t>LEMON GROVE</t>
  </si>
  <si>
    <t>Received - Not successful</t>
  </si>
  <si>
    <t>NATIONAL CITY</t>
  </si>
  <si>
    <t>OCEANSIDE</t>
  </si>
  <si>
    <t>SAN LUIS OBISPO</t>
  </si>
  <si>
    <t>ARROYO GRANDE</t>
  </si>
  <si>
    <t>POWAY</t>
  </si>
  <si>
    <t>2023</t>
  </si>
  <si>
    <t>12/31/2015</t>
  </si>
  <si>
    <t>12/31/2023</t>
  </si>
  <si>
    <t>ATASCADERO</t>
  </si>
  <si>
    <t>SAN DIEGO COUNTY</t>
  </si>
  <si>
    <t>SAN MATEO</t>
  </si>
  <si>
    <t>ATHERTON</t>
  </si>
  <si>
    <t>SAN MARCOS</t>
  </si>
  <si>
    <t>ATWATER</t>
  </si>
  <si>
    <t>03/31/2016</t>
  </si>
  <si>
    <t>03/31/2024</t>
  </si>
  <si>
    <t>SANTEE</t>
  </si>
  <si>
    <t>10/31/2013</t>
  </si>
  <si>
    <t>10/31/2021</t>
  </si>
  <si>
    <t>SOLANA BEACH</t>
  </si>
  <si>
    <t>01/31/2016</t>
  </si>
  <si>
    <t>01/31/2024</t>
  </si>
  <si>
    <t>VISTA</t>
  </si>
  <si>
    <t>AZUSA</t>
  </si>
  <si>
    <t>SAN FRANCISCO</t>
  </si>
  <si>
    <t>SAN JOAQUIN</t>
  </si>
  <si>
    <t>LATHROP</t>
  </si>
  <si>
    <t>SAN JOAQUIN COUNTY</t>
  </si>
  <si>
    <t>TRACY</t>
  </si>
  <si>
    <t>GROVER BEACH</t>
  </si>
  <si>
    <t>PASO ROBLES</t>
  </si>
  <si>
    <t>BELMONT</t>
  </si>
  <si>
    <t>SAN LUIS OBISPO CO.</t>
  </si>
  <si>
    <t>SOLANO</t>
  </si>
  <si>
    <t>BENICIA</t>
  </si>
  <si>
    <t>BIG BEAR LAKE</t>
  </si>
  <si>
    <t>BRISBANE</t>
  </si>
  <si>
    <t>06/15/2014</t>
  </si>
  <si>
    <t>06/15/2022</t>
  </si>
  <si>
    <t>BURLINGAME</t>
  </si>
  <si>
    <t>BLUE LAKE</t>
  </si>
  <si>
    <t>COLMA</t>
  </si>
  <si>
    <t>BLYTHE</t>
  </si>
  <si>
    <t>DALY CITY</t>
  </si>
  <si>
    <t>BRADBURY</t>
  </si>
  <si>
    <t>EAST PALO ALTO</t>
  </si>
  <si>
    <t>FOSTER CITY</t>
  </si>
  <si>
    <t>HALF MOON BAY</t>
  </si>
  <si>
    <t>HILLSBOROUGH</t>
  </si>
  <si>
    <t>SANTA BARBARA</t>
  </si>
  <si>
    <t>BUELLTON</t>
  </si>
  <si>
    <t>02/15/2015</t>
  </si>
  <si>
    <t>02/15/2023</t>
  </si>
  <si>
    <t>02/15/2015 - 02/15/2023</t>
  </si>
  <si>
    <t>MENLO PARK</t>
  </si>
  <si>
    <t>MILLBRAE</t>
  </si>
  <si>
    <t>PACIFICA</t>
  </si>
  <si>
    <t>PORTOLA VALLEY</t>
  </si>
  <si>
    <t>REDWOOD CITY</t>
  </si>
  <si>
    <t>CALEXICO</t>
  </si>
  <si>
    <t>SAN BRUNO</t>
  </si>
  <si>
    <t>CALIFORNIA CITY</t>
  </si>
  <si>
    <t>SAN CARLOS</t>
  </si>
  <si>
    <t>VENTURA</t>
  </si>
  <si>
    <t>CAMARILLO</t>
  </si>
  <si>
    <t>SAN MATEO COUNTY</t>
  </si>
  <si>
    <t>SANTA CLARA</t>
  </si>
  <si>
    <t>CAMPBELL</t>
  </si>
  <si>
    <t>SOUTH SAN FRANCISCO</t>
  </si>
  <si>
    <t>CANYON LAKE</t>
  </si>
  <si>
    <t>SANTA CRUZ</t>
  </si>
  <si>
    <t>CAPITOLA</t>
  </si>
  <si>
    <t>WOODSIDE</t>
  </si>
  <si>
    <t>04/30/2013</t>
  </si>
  <si>
    <t>04/30/2021</t>
  </si>
  <si>
    <t>CARMEL</t>
  </si>
  <si>
    <t>CARPINTERIA</t>
  </si>
  <si>
    <t>GOLETA</t>
  </si>
  <si>
    <t>STANISLAUS</t>
  </si>
  <si>
    <t>CERES</t>
  </si>
  <si>
    <t>LOMPOC</t>
  </si>
  <si>
    <t>SANTA BARBARA COUNTY</t>
  </si>
  <si>
    <t>CHOWCHILLA</t>
  </si>
  <si>
    <t>SANTA MARIA</t>
  </si>
  <si>
    <t>CUPERTINO</t>
  </si>
  <si>
    <t>GILROY</t>
  </si>
  <si>
    <t>LOS ALTOS</t>
  </si>
  <si>
    <t>CLEARLAKE</t>
  </si>
  <si>
    <t>LOS ALTOS HILLS</t>
  </si>
  <si>
    <t>SONOMA</t>
  </si>
  <si>
    <t>CLOVERDALE</t>
  </si>
  <si>
    <t>LOS GATOS</t>
  </si>
  <si>
    <t>MILPITAS</t>
  </si>
  <si>
    <t>MONTE SERENO</t>
  </si>
  <si>
    <t>MORGAN HILL</t>
  </si>
  <si>
    <t>MOUNTAIN VIEW</t>
  </si>
  <si>
    <t>PALO ALTO</t>
  </si>
  <si>
    <t>COMMERCE</t>
  </si>
  <si>
    <t>SAN JOSE</t>
  </si>
  <si>
    <t>COMPTON</t>
  </si>
  <si>
    <t>SANTA CLARA COUNTY</t>
  </si>
  <si>
    <t>CORCORAN</t>
  </si>
  <si>
    <t>SARATOGA</t>
  </si>
  <si>
    <t>TEHAMA</t>
  </si>
  <si>
    <t>CORNING</t>
  </si>
  <si>
    <t>SUNNYVALE</t>
  </si>
  <si>
    <t>SANTA CRUZ COUNTY</t>
  </si>
  <si>
    <t>COTATI</t>
  </si>
  <si>
    <t>COVINA</t>
  </si>
  <si>
    <t>WATSONVILLE</t>
  </si>
  <si>
    <t>CRESCENT CITY</t>
  </si>
  <si>
    <t>CULVER CITY</t>
  </si>
  <si>
    <t>REDDING</t>
  </si>
  <si>
    <t>SHASTA COUNTY</t>
  </si>
  <si>
    <t>SHASTA LAKE</t>
  </si>
  <si>
    <t>SISKIYOU</t>
  </si>
  <si>
    <t>DORRIS</t>
  </si>
  <si>
    <t>ETNA</t>
  </si>
  <si>
    <t>MONTAGUE</t>
  </si>
  <si>
    <t>YOLO</t>
  </si>
  <si>
    <t>DAVIS</t>
  </si>
  <si>
    <t>MOUNT SHASTA</t>
  </si>
  <si>
    <t>DEL REY OAKS</t>
  </si>
  <si>
    <t>YREKA</t>
  </si>
  <si>
    <t>DIXON</t>
  </si>
  <si>
    <t>TULARE</t>
  </si>
  <si>
    <t>DINUBA</t>
  </si>
  <si>
    <t>FAIRFIELD</t>
  </si>
  <si>
    <t>SOLANO COUNTY</t>
  </si>
  <si>
    <t>DOS PALOS</t>
  </si>
  <si>
    <t>SUISUN CITY</t>
  </si>
  <si>
    <t>VACAVILLE</t>
  </si>
  <si>
    <t>VALLEJO</t>
  </si>
  <si>
    <t>DUNSMUIR</t>
  </si>
  <si>
    <t>HEALDSBURG</t>
  </si>
  <si>
    <t>PETALUMA</t>
  </si>
  <si>
    <t>ROHNERT PARK</t>
  </si>
  <si>
    <t>SANTA ROSA</t>
  </si>
  <si>
    <t>EL SEGUNDO</t>
  </si>
  <si>
    <t>SEBASTOPOL</t>
  </si>
  <si>
    <t>SONOMA COUNTY</t>
  </si>
  <si>
    <t>ESCALON</t>
  </si>
  <si>
    <t>WINDSOR</t>
  </si>
  <si>
    <t>HUGHSON</t>
  </si>
  <si>
    <t>EXETER</t>
  </si>
  <si>
    <t>MODESTO</t>
  </si>
  <si>
    <t>OAKDALE</t>
  </si>
  <si>
    <t>FARMERSVILLE</t>
  </si>
  <si>
    <t>RIVERBANK</t>
  </si>
  <si>
    <t>FERNDALE</t>
  </si>
  <si>
    <t>FILLMORE</t>
  </si>
  <si>
    <t>FIREBAUGH</t>
  </si>
  <si>
    <t>STANISLAUS COUNTY</t>
  </si>
  <si>
    <t>TURLOCK</t>
  </si>
  <si>
    <t>FORT JONES</t>
  </si>
  <si>
    <t>SUTTER</t>
  </si>
  <si>
    <t>LIVE OAK</t>
  </si>
  <si>
    <t>FORTUNA</t>
  </si>
  <si>
    <t>YUBA CITY</t>
  </si>
  <si>
    <t>RED BLUFF</t>
  </si>
  <si>
    <t>FOWLER</t>
  </si>
  <si>
    <t>TEHAMA COUNTY</t>
  </si>
  <si>
    <t>LINDSAY</t>
  </si>
  <si>
    <t>PORTERVILLE</t>
  </si>
  <si>
    <t>GLENN COUNTY</t>
  </si>
  <si>
    <t>TULARE COUNTY</t>
  </si>
  <si>
    <t>VISALIA</t>
  </si>
  <si>
    <t>GONZALES</t>
  </si>
  <si>
    <t>TUOLUMNE</t>
  </si>
  <si>
    <t>SONORA</t>
  </si>
  <si>
    <t>GREENFIELD</t>
  </si>
  <si>
    <t>TUOLUMNE COUNTY</t>
  </si>
  <si>
    <t>GRIDLEY</t>
  </si>
  <si>
    <t>MOORPARK</t>
  </si>
  <si>
    <t>OJAI</t>
  </si>
  <si>
    <t>GUADALUPE</t>
  </si>
  <si>
    <t>OXNARD</t>
  </si>
  <si>
    <t>GUSTINE</t>
  </si>
  <si>
    <t>PORT HUENEME</t>
  </si>
  <si>
    <t>HANFORD</t>
  </si>
  <si>
    <t>SAN BUENAVENTURA</t>
  </si>
  <si>
    <t>HAWAIIAN GARDENS</t>
  </si>
  <si>
    <t>SIMI VALLEY</t>
  </si>
  <si>
    <t>THOUSAND OAKS</t>
  </si>
  <si>
    <t>VENTURA COUNTY</t>
  </si>
  <si>
    <t>HERMOSA BEACH</t>
  </si>
  <si>
    <t>WEST SACRAMENTO</t>
  </si>
  <si>
    <t>HIDDEN HILLS</t>
  </si>
  <si>
    <t>WINTERS</t>
  </si>
  <si>
    <t>WOODLAND</t>
  </si>
  <si>
    <t>YOLO COUNTY</t>
  </si>
  <si>
    <t>YUBA</t>
  </si>
  <si>
    <t>YUBA COUNTY</t>
  </si>
  <si>
    <t>HUNTINGTON BEACH</t>
  </si>
  <si>
    <t>HUNTINGTON PARK</t>
  </si>
  <si>
    <t>INDUSTRY</t>
  </si>
  <si>
    <t>Name</t>
  </si>
  <si>
    <t>Planning_P</t>
  </si>
  <si>
    <t>SB_2_Emerg</t>
  </si>
  <si>
    <t>1233_Progr</t>
  </si>
  <si>
    <t>2013_APR</t>
  </si>
  <si>
    <t>2014_APR</t>
  </si>
  <si>
    <t>2015_APR</t>
  </si>
  <si>
    <t>2016_APR</t>
  </si>
  <si>
    <t>2017_APR</t>
  </si>
  <si>
    <t>VLI_PERMIT</t>
  </si>
  <si>
    <t>LI_PERMITS</t>
  </si>
  <si>
    <t>MOD_PERMIT</t>
  </si>
  <si>
    <t>ABOVE_MOD_PERMIT</t>
  </si>
  <si>
    <t>TOTAL_PERM</t>
  </si>
  <si>
    <t>SB_35_Dete</t>
  </si>
  <si>
    <t>VLI_RHNA</t>
  </si>
  <si>
    <t>LI_RHNA</t>
  </si>
  <si>
    <t>MOD_RHNA</t>
  </si>
  <si>
    <t>Above_MOD_RHNA</t>
  </si>
  <si>
    <t>RHNA_TOTAL</t>
  </si>
  <si>
    <t>PlanPeriod</t>
  </si>
  <si>
    <t>HE_Complia</t>
  </si>
  <si>
    <t>RezoneProg</t>
  </si>
  <si>
    <t>COG</t>
  </si>
  <si>
    <t>County</t>
  </si>
  <si>
    <t>Total_Pop</t>
  </si>
  <si>
    <t>Adelanto</t>
  </si>
  <si>
    <t>8 Year</t>
  </si>
  <si>
    <t xml:space="preserve">Yes     </t>
  </si>
  <si>
    <t xml:space="preserve">No     </t>
  </si>
  <si>
    <t>No</t>
  </si>
  <si>
    <t>10 Percent</t>
  </si>
  <si>
    <t>In</t>
  </si>
  <si>
    <t>SCAG</t>
  </si>
  <si>
    <t>San Bernardino County</t>
  </si>
  <si>
    <t>Agoura Hills</t>
  </si>
  <si>
    <t>Yes</t>
  </si>
  <si>
    <t>50 Percent</t>
  </si>
  <si>
    <t>Los Angeles County</t>
  </si>
  <si>
    <t>Alameda</t>
  </si>
  <si>
    <t>ABAG</t>
  </si>
  <si>
    <t>Alameda County</t>
  </si>
  <si>
    <t>Albany</t>
  </si>
  <si>
    <t>Alhambra</t>
  </si>
  <si>
    <t>Aliso Viejo</t>
  </si>
  <si>
    <t xml:space="preserve">Yes       </t>
  </si>
  <si>
    <t>Orange County</t>
  </si>
  <si>
    <t>Alpine County</t>
  </si>
  <si>
    <t>5 Year</t>
  </si>
  <si>
    <t>None</t>
  </si>
  <si>
    <t>Alturas</t>
  </si>
  <si>
    <t>Unknown</t>
  </si>
  <si>
    <t xml:space="preserve">Unknown   </t>
  </si>
  <si>
    <t>Out (Due)</t>
  </si>
  <si>
    <t>Modoc County</t>
  </si>
  <si>
    <t>Amador City</t>
  </si>
  <si>
    <t>Amador County</t>
  </si>
  <si>
    <t>American Canyon</t>
  </si>
  <si>
    <t>Exempt</t>
  </si>
  <si>
    <t>Napa County</t>
  </si>
  <si>
    <t>Anaheim</t>
  </si>
  <si>
    <t>Anderson</t>
  </si>
  <si>
    <t>Shasta County</t>
  </si>
  <si>
    <t>Angels Camp</t>
  </si>
  <si>
    <t>Calaveras County</t>
  </si>
  <si>
    <t>Antioch</t>
  </si>
  <si>
    <t>Contra Costa County</t>
  </si>
  <si>
    <t>Apple Valley</t>
  </si>
  <si>
    <t>Arcadia</t>
  </si>
  <si>
    <t>Arcata</t>
  </si>
  <si>
    <t>Humboldt County Association of Governments</t>
  </si>
  <si>
    <t>Humboldt County</t>
  </si>
  <si>
    <t>Arroyo Grande</t>
  </si>
  <si>
    <t>SLOCOG</t>
  </si>
  <si>
    <t>San Luis Obispo County</t>
  </si>
  <si>
    <t>Artesia</t>
  </si>
  <si>
    <t>In - Conditional</t>
  </si>
  <si>
    <t xml:space="preserve">Yes    </t>
  </si>
  <si>
    <t>Arvin</t>
  </si>
  <si>
    <t>KernCOG</t>
  </si>
  <si>
    <t>Kern County</t>
  </si>
  <si>
    <t>Atascadero</t>
  </si>
  <si>
    <t>Atherton</t>
  </si>
  <si>
    <t>San Mateo County</t>
  </si>
  <si>
    <t>Atwater</t>
  </si>
  <si>
    <t>No (Program)</t>
  </si>
  <si>
    <t>Out (Adopted)</t>
  </si>
  <si>
    <t>Merced County Association of Governments</t>
  </si>
  <si>
    <t>Merced County</t>
  </si>
  <si>
    <t>Auburn</t>
  </si>
  <si>
    <t>SACOG</t>
  </si>
  <si>
    <t>Placer County</t>
  </si>
  <si>
    <t>Avalon</t>
  </si>
  <si>
    <t>Avenal</t>
  </si>
  <si>
    <t>Kings County Association of Governments</t>
  </si>
  <si>
    <t>Kings County</t>
  </si>
  <si>
    <t>Azusa</t>
  </si>
  <si>
    <t xml:space="preserve">Yes      </t>
  </si>
  <si>
    <t>Bakersfield</t>
  </si>
  <si>
    <t>Baldwin Park</t>
  </si>
  <si>
    <t>Banning</t>
  </si>
  <si>
    <t>8 year</t>
  </si>
  <si>
    <t>Riverside County</t>
  </si>
  <si>
    <t>Barstow</t>
  </si>
  <si>
    <t>In Review (Adopted)</t>
  </si>
  <si>
    <t>Beaumont</t>
  </si>
  <si>
    <t>Bell</t>
  </si>
  <si>
    <t>TBD</t>
  </si>
  <si>
    <t>Out (Draft)</t>
  </si>
  <si>
    <t>Bell Gardens</t>
  </si>
  <si>
    <t>Bellflower</t>
  </si>
  <si>
    <t>Belmont</t>
  </si>
  <si>
    <t>Belvedere</t>
  </si>
  <si>
    <t>Marin County</t>
  </si>
  <si>
    <t>Benicia</t>
  </si>
  <si>
    <t>Solano County</t>
  </si>
  <si>
    <t>Berkeley</t>
  </si>
  <si>
    <t>Beverly Hills</t>
  </si>
  <si>
    <t>Big Bear Lake</t>
  </si>
  <si>
    <t>Biggs</t>
  </si>
  <si>
    <t>Butte County Association of Governments</t>
  </si>
  <si>
    <t>Butte County</t>
  </si>
  <si>
    <t>Bishop</t>
  </si>
  <si>
    <t>Inyo County</t>
  </si>
  <si>
    <t>Blue Lake</t>
  </si>
  <si>
    <t>Blythe</t>
  </si>
  <si>
    <t>Bradbury</t>
  </si>
  <si>
    <t>Brawley</t>
  </si>
  <si>
    <t>Imperial County</t>
  </si>
  <si>
    <t>Brea</t>
  </si>
  <si>
    <t>Brentwood</t>
  </si>
  <si>
    <t>Brisbane</t>
  </si>
  <si>
    <t xml:space="preserve">Yes        </t>
  </si>
  <si>
    <t>Buellton</t>
  </si>
  <si>
    <t>Santa Barbara Council of Governments</t>
  </si>
  <si>
    <t>Santa Barbara County</t>
  </si>
  <si>
    <t>Buena Park</t>
  </si>
  <si>
    <t>Burbank</t>
  </si>
  <si>
    <t>Burlingame</t>
  </si>
  <si>
    <t>Calabasas</t>
  </si>
  <si>
    <t>Calexico</t>
  </si>
  <si>
    <t>California City</t>
  </si>
  <si>
    <t>Calimesa</t>
  </si>
  <si>
    <t>Calipatria</t>
  </si>
  <si>
    <t>Calistoga</t>
  </si>
  <si>
    <t>Camarillo</t>
  </si>
  <si>
    <t>Ventura County</t>
  </si>
  <si>
    <t>Campbell</t>
  </si>
  <si>
    <t>Santa Clara County</t>
  </si>
  <si>
    <t>Canyon Lake</t>
  </si>
  <si>
    <t>Capitola</t>
  </si>
  <si>
    <t>AMBAG</t>
  </si>
  <si>
    <t>Santa Cruz County</t>
  </si>
  <si>
    <t>Carlsbad</t>
  </si>
  <si>
    <t>SANDAG</t>
  </si>
  <si>
    <t>San Diego County</t>
  </si>
  <si>
    <t>Carmel</t>
  </si>
  <si>
    <t>Monterey County</t>
  </si>
  <si>
    <t>Carpinteria</t>
  </si>
  <si>
    <t>Carson</t>
  </si>
  <si>
    <t>Cathedral</t>
  </si>
  <si>
    <t>Ceres</t>
  </si>
  <si>
    <t>Stanislaus Council of Governments?á</t>
  </si>
  <si>
    <t>Stanislaus County</t>
  </si>
  <si>
    <t>Cerritos</t>
  </si>
  <si>
    <t>Chico</t>
  </si>
  <si>
    <t>Chino</t>
  </si>
  <si>
    <t>Chino Hills</t>
  </si>
  <si>
    <t>Chowchilla</t>
  </si>
  <si>
    <t>Madera County Transportation Commission</t>
  </si>
  <si>
    <t>Madera County</t>
  </si>
  <si>
    <t>Chula Vista</t>
  </si>
  <si>
    <t>Citrus Heights</t>
  </si>
  <si>
    <t>Sacramento County</t>
  </si>
  <si>
    <t>Claremont</t>
  </si>
  <si>
    <t>Clayton</t>
  </si>
  <si>
    <t>Clearlake</t>
  </si>
  <si>
    <t>Lake County Areawide Planning Council</t>
  </si>
  <si>
    <t>Lake County</t>
  </si>
  <si>
    <t>Cloverdale</t>
  </si>
  <si>
    <t>Sonoma County</t>
  </si>
  <si>
    <t>Clovis</t>
  </si>
  <si>
    <t>Council of Fresno County Governments</t>
  </si>
  <si>
    <t>Fresno County</t>
  </si>
  <si>
    <t>Coachella</t>
  </si>
  <si>
    <t>Coalinga</t>
  </si>
  <si>
    <t>Colfax</t>
  </si>
  <si>
    <t>Colma</t>
  </si>
  <si>
    <t>Colton</t>
  </si>
  <si>
    <t>Colusa</t>
  </si>
  <si>
    <t>Colusa County</t>
  </si>
  <si>
    <t>Commerce</t>
  </si>
  <si>
    <t>Compton</t>
  </si>
  <si>
    <t>Concord</t>
  </si>
  <si>
    <t>Corcoran</t>
  </si>
  <si>
    <t>Corning</t>
  </si>
  <si>
    <t>Tehama County</t>
  </si>
  <si>
    <t>Corona</t>
  </si>
  <si>
    <t>Coronado</t>
  </si>
  <si>
    <t>Corte Madera</t>
  </si>
  <si>
    <t>Costa Mesa</t>
  </si>
  <si>
    <t>Cotati</t>
  </si>
  <si>
    <t>Covina</t>
  </si>
  <si>
    <t>Crescent City</t>
  </si>
  <si>
    <t>Del Norte County</t>
  </si>
  <si>
    <t>Cudahy</t>
  </si>
  <si>
    <t>Culver City</t>
  </si>
  <si>
    <t>Cupertino</t>
  </si>
  <si>
    <t>Cypress</t>
  </si>
  <si>
    <t>Daly City</t>
  </si>
  <si>
    <t>Dana Point</t>
  </si>
  <si>
    <t>Danville</t>
  </si>
  <si>
    <t>Davis</t>
  </si>
  <si>
    <t>Yolo County</t>
  </si>
  <si>
    <t>Del Mar</t>
  </si>
  <si>
    <t>Del Rey Oaks</t>
  </si>
  <si>
    <t>Delano</t>
  </si>
  <si>
    <t xml:space="preserve">No      </t>
  </si>
  <si>
    <t>Desert Hot Springs</t>
  </si>
  <si>
    <t>Diamond Bar</t>
  </si>
  <si>
    <t>Dinuba</t>
  </si>
  <si>
    <t>Tulare County Association of Governments</t>
  </si>
  <si>
    <t>Tulare County</t>
  </si>
  <si>
    <t>Dixon</t>
  </si>
  <si>
    <t>Dorris</t>
  </si>
  <si>
    <t>Siskiyou County</t>
  </si>
  <si>
    <t>Dos Palos</t>
  </si>
  <si>
    <t>Downey</t>
  </si>
  <si>
    <t>Duarte</t>
  </si>
  <si>
    <t>Dublin</t>
  </si>
  <si>
    <t>Dunsmuir</t>
  </si>
  <si>
    <t>East Palo Alto</t>
  </si>
  <si>
    <t>Eastvale</t>
  </si>
  <si>
    <t>El Cajon</t>
  </si>
  <si>
    <t>El Centro</t>
  </si>
  <si>
    <t>El Cerrito</t>
  </si>
  <si>
    <t>El Dorado County</t>
  </si>
  <si>
    <t>El Monte</t>
  </si>
  <si>
    <t>El Segundo</t>
  </si>
  <si>
    <t>Elk Grove</t>
  </si>
  <si>
    <t xml:space="preserve">No        </t>
  </si>
  <si>
    <t>Emeryville</t>
  </si>
  <si>
    <t>Encinitas</t>
  </si>
  <si>
    <t>In Review (Draft)</t>
  </si>
  <si>
    <t>Escalon</t>
  </si>
  <si>
    <t>San Joaquin County Council of Governments?á</t>
  </si>
  <si>
    <t>San Joaquin County</t>
  </si>
  <si>
    <t>Escondido</t>
  </si>
  <si>
    <t>Etna</t>
  </si>
  <si>
    <t>Eureka</t>
  </si>
  <si>
    <t>Exeter</t>
  </si>
  <si>
    <t>Fairfax</t>
  </si>
  <si>
    <t>Fairfield</t>
  </si>
  <si>
    <t>Farmersville</t>
  </si>
  <si>
    <t>Ferndale</t>
  </si>
  <si>
    <t>Fillmore</t>
  </si>
  <si>
    <t>Firebaugh</t>
  </si>
  <si>
    <t>Folsom</t>
  </si>
  <si>
    <t>Fontana</t>
  </si>
  <si>
    <t>Fort Bragg</t>
  </si>
  <si>
    <t>Mendocino Council of Governments?á</t>
  </si>
  <si>
    <t>Mendocino County</t>
  </si>
  <si>
    <t>Fort Jones</t>
  </si>
  <si>
    <t>Fortuna</t>
  </si>
  <si>
    <t>Foster City</t>
  </si>
  <si>
    <t>Fountain Valley</t>
  </si>
  <si>
    <t>Fowler</t>
  </si>
  <si>
    <t>Fremont</t>
  </si>
  <si>
    <t>Fresno</t>
  </si>
  <si>
    <t>Fullerton</t>
  </si>
  <si>
    <t>Galt</t>
  </si>
  <si>
    <t>Garden Grove</t>
  </si>
  <si>
    <t>Gardena</t>
  </si>
  <si>
    <t>Gilroy</t>
  </si>
  <si>
    <t>Glendale</t>
  </si>
  <si>
    <t>Glendora</t>
  </si>
  <si>
    <t>Glenn County</t>
  </si>
  <si>
    <t>Goleta</t>
  </si>
  <si>
    <t>Gonzales</t>
  </si>
  <si>
    <t>Grand Terrace</t>
  </si>
  <si>
    <t>Grass Valley</t>
  </si>
  <si>
    <t>Sierra Planning Organization</t>
  </si>
  <si>
    <t>Nevada County</t>
  </si>
  <si>
    <t>Greenfield</t>
  </si>
  <si>
    <t>Gridley</t>
  </si>
  <si>
    <t>Grover Beach</t>
  </si>
  <si>
    <t>Guadalupe</t>
  </si>
  <si>
    <t>Gustine</t>
  </si>
  <si>
    <t>Half Moon Bay</t>
  </si>
  <si>
    <t>Hanford</t>
  </si>
  <si>
    <t>Hawaiian Gardens</t>
  </si>
  <si>
    <t>Hawthorne</t>
  </si>
  <si>
    <t>Hayward</t>
  </si>
  <si>
    <t>Healdsburg</t>
  </si>
  <si>
    <t>Hemet</t>
  </si>
  <si>
    <t>Hercules</t>
  </si>
  <si>
    <t>Hermosa Beach</t>
  </si>
  <si>
    <t>Hesperia</t>
  </si>
  <si>
    <t>Hidden Hills</t>
  </si>
  <si>
    <t>Highland</t>
  </si>
  <si>
    <t>Hillsborough</t>
  </si>
  <si>
    <t>Hollister</t>
  </si>
  <si>
    <t>San Benito County Council of Governments</t>
  </si>
  <si>
    <t>San Benito County</t>
  </si>
  <si>
    <t>Holtville</t>
  </si>
  <si>
    <t>Hughson</t>
  </si>
  <si>
    <t>Huntington Beach</t>
  </si>
  <si>
    <t>Huntington Park</t>
  </si>
  <si>
    <t>Huron</t>
  </si>
  <si>
    <t>Imperial</t>
  </si>
  <si>
    <t>Imperial Beach</t>
  </si>
  <si>
    <t>Indian Wells</t>
  </si>
  <si>
    <t>Indio</t>
  </si>
  <si>
    <t>Industry</t>
  </si>
  <si>
    <t>Inglewood</t>
  </si>
  <si>
    <t>Ione</t>
  </si>
  <si>
    <t>Irvine</t>
  </si>
  <si>
    <t>Irwindale</t>
  </si>
  <si>
    <t>Isleton</t>
  </si>
  <si>
    <t>Jackson</t>
  </si>
  <si>
    <t>Jurupa Valley</t>
  </si>
  <si>
    <t>Kerman</t>
  </si>
  <si>
    <t>King City</t>
  </si>
  <si>
    <t>Kingsburg</t>
  </si>
  <si>
    <t>La Canada Flintridge</t>
  </si>
  <si>
    <t>La Habra</t>
  </si>
  <si>
    <t>La Habra Heights</t>
  </si>
  <si>
    <t>La Mesa</t>
  </si>
  <si>
    <t>La Mirada</t>
  </si>
  <si>
    <t>La Palma</t>
  </si>
  <si>
    <t>La Puente</t>
  </si>
  <si>
    <t>La Quinta</t>
  </si>
  <si>
    <t>La Verne</t>
  </si>
  <si>
    <t>Lafayette</t>
  </si>
  <si>
    <t>Laguna Beach</t>
  </si>
  <si>
    <t>Yes (Sufficient Capacity - No zoning required)</t>
  </si>
  <si>
    <t>Laguna Hills</t>
  </si>
  <si>
    <t>Laguna Niguel</t>
  </si>
  <si>
    <t>Laguna Woods</t>
  </si>
  <si>
    <t>5 year</t>
  </si>
  <si>
    <t>Lake Elsinore</t>
  </si>
  <si>
    <t>Lake Forest</t>
  </si>
  <si>
    <t>Lakeport</t>
  </si>
  <si>
    <t>Lakewood</t>
  </si>
  <si>
    <t>Lancaster</t>
  </si>
  <si>
    <t>Larkspur</t>
  </si>
  <si>
    <t>Lassen County</t>
  </si>
  <si>
    <t>Lathrop</t>
  </si>
  <si>
    <t>Lawndale</t>
  </si>
  <si>
    <t>Lemon Grove</t>
  </si>
  <si>
    <t>Lemoore</t>
  </si>
  <si>
    <t>Lincoln</t>
  </si>
  <si>
    <t>Lindsay</t>
  </si>
  <si>
    <t>Live Oak</t>
  </si>
  <si>
    <t>Sutter County</t>
  </si>
  <si>
    <t>Livermore</t>
  </si>
  <si>
    <t>Livingston</t>
  </si>
  <si>
    <t>Lodi</t>
  </si>
  <si>
    <t>Loma Linda</t>
  </si>
  <si>
    <t>Lomita</t>
  </si>
  <si>
    <t>Lompoc</t>
  </si>
  <si>
    <t>Long Beach</t>
  </si>
  <si>
    <t>Loomis</t>
  </si>
  <si>
    <t>Los Alamitos</t>
  </si>
  <si>
    <t>Los Altos</t>
  </si>
  <si>
    <t>Los Altos Hills</t>
  </si>
  <si>
    <t>Los Angeles</t>
  </si>
  <si>
    <t>Los Banos</t>
  </si>
  <si>
    <t>Los Gatos</t>
  </si>
  <si>
    <t>Loyalton</t>
  </si>
  <si>
    <t>Sierra County</t>
  </si>
  <si>
    <t>Lynwood</t>
  </si>
  <si>
    <t>Madera</t>
  </si>
  <si>
    <t>Malibu</t>
  </si>
  <si>
    <t>Mammoth Lakes</t>
  </si>
  <si>
    <t>Mono County</t>
  </si>
  <si>
    <t>Manhattan Beach</t>
  </si>
  <si>
    <t>Manteca</t>
  </si>
  <si>
    <t>Maricopa</t>
  </si>
  <si>
    <t>Marina</t>
  </si>
  <si>
    <t>Mariposa County</t>
  </si>
  <si>
    <t>Martinez</t>
  </si>
  <si>
    <t>Marysville</t>
  </si>
  <si>
    <t>Yuba County</t>
  </si>
  <si>
    <t>Maywood</t>
  </si>
  <si>
    <t>Mcfarland</t>
  </si>
  <si>
    <t>Mendota</t>
  </si>
  <si>
    <t>Menifee</t>
  </si>
  <si>
    <t>Menlo Park</t>
  </si>
  <si>
    <t>Merced</t>
  </si>
  <si>
    <t>Mill Valley</t>
  </si>
  <si>
    <t>Millbrae</t>
  </si>
  <si>
    <t>Milpitas</t>
  </si>
  <si>
    <t>Mission Viejo</t>
  </si>
  <si>
    <t>Modesto</t>
  </si>
  <si>
    <t>Monrovia</t>
  </si>
  <si>
    <t>Montague</t>
  </si>
  <si>
    <t>Montclair</t>
  </si>
  <si>
    <t>Monte Sereno</t>
  </si>
  <si>
    <t>Montebello</t>
  </si>
  <si>
    <t>Monterey</t>
  </si>
  <si>
    <t>Monterey Park</t>
  </si>
  <si>
    <t>Moorpark</t>
  </si>
  <si>
    <t>Moraga</t>
  </si>
  <si>
    <t>Moreno Valley</t>
  </si>
  <si>
    <t>Morgan Hill</t>
  </si>
  <si>
    <t>Morro Bay</t>
  </si>
  <si>
    <t>Mount Shasta</t>
  </si>
  <si>
    <t>Mountain View</t>
  </si>
  <si>
    <t>Murrieta</t>
  </si>
  <si>
    <t>Napa</t>
  </si>
  <si>
    <t>National City</t>
  </si>
  <si>
    <t>Needles</t>
  </si>
  <si>
    <t>Nevada City</t>
  </si>
  <si>
    <t>Newark</t>
  </si>
  <si>
    <t>Newman</t>
  </si>
  <si>
    <t>Newport Beach</t>
  </si>
  <si>
    <t>Norco</t>
  </si>
  <si>
    <t>Norwalk</t>
  </si>
  <si>
    <t>Novato</t>
  </si>
  <si>
    <t>Oakdale</t>
  </si>
  <si>
    <t>Oakland</t>
  </si>
  <si>
    <t>IONE</t>
  </si>
  <si>
    <t>Oakley</t>
  </si>
  <si>
    <t>Oceanside</t>
  </si>
  <si>
    <t>Ojai</t>
  </si>
  <si>
    <t>Ontario</t>
  </si>
  <si>
    <t>Orange</t>
  </si>
  <si>
    <t>Orange Cove</t>
  </si>
  <si>
    <t>ISLETON</t>
  </si>
  <si>
    <t>Orinda</t>
  </si>
  <si>
    <t>Orland</t>
  </si>
  <si>
    <t>Oroville</t>
  </si>
  <si>
    <t>Oxnard</t>
  </si>
  <si>
    <t>Pacific Grove</t>
  </si>
  <si>
    <t>Pacifica</t>
  </si>
  <si>
    <t>JURUPA VALLEY</t>
  </si>
  <si>
    <t>Palm Desert</t>
  </si>
  <si>
    <t>Palm Springs</t>
  </si>
  <si>
    <t>KERMAN</t>
  </si>
  <si>
    <t>Palmdale</t>
  </si>
  <si>
    <t>Palo Alto</t>
  </si>
  <si>
    <t xml:space="preserve">No    </t>
  </si>
  <si>
    <t>Palos Verdes Estates</t>
  </si>
  <si>
    <t>Paradise</t>
  </si>
  <si>
    <t>Paramount</t>
  </si>
  <si>
    <t>Parlier</t>
  </si>
  <si>
    <t>Pasadena</t>
  </si>
  <si>
    <t>Paso Robles</t>
  </si>
  <si>
    <t>Patterson</t>
  </si>
  <si>
    <t>Perris</t>
  </si>
  <si>
    <t>KINGSBURG</t>
  </si>
  <si>
    <t>Petaluma</t>
  </si>
  <si>
    <t>Pico Rivera</t>
  </si>
  <si>
    <t>Piedmont</t>
  </si>
  <si>
    <t>Pinole</t>
  </si>
  <si>
    <t>Pismo Beach</t>
  </si>
  <si>
    <t>Pittsburg</t>
  </si>
  <si>
    <t>LA HABRA HEIGHTS</t>
  </si>
  <si>
    <t>Placentia</t>
  </si>
  <si>
    <t>Placerville</t>
  </si>
  <si>
    <t>LA MIRADA</t>
  </si>
  <si>
    <t>Pleasant Hill</t>
  </si>
  <si>
    <t>Pleasanton</t>
  </si>
  <si>
    <t>Plumas County</t>
  </si>
  <si>
    <t>LA PUENTE</t>
  </si>
  <si>
    <t>Plymouth</t>
  </si>
  <si>
    <t>Point Arena</t>
  </si>
  <si>
    <t>LA QUINTA</t>
  </si>
  <si>
    <t>Pomona</t>
  </si>
  <si>
    <t>Port Hueneme</t>
  </si>
  <si>
    <t>Porterville</t>
  </si>
  <si>
    <t>Portola</t>
  </si>
  <si>
    <t>Portola Valley</t>
  </si>
  <si>
    <t>Poway</t>
  </si>
  <si>
    <t>Rancho Cordova</t>
  </si>
  <si>
    <t>Rancho Cucamonga</t>
  </si>
  <si>
    <t>Rancho Mirage</t>
  </si>
  <si>
    <t>Rancho Palos Verdes</t>
  </si>
  <si>
    <t>Rancho St. Margarita</t>
  </si>
  <si>
    <t>Red Bluff</t>
  </si>
  <si>
    <t>Redding</t>
  </si>
  <si>
    <t>LAKE COUNTY</t>
  </si>
  <si>
    <t>Redlands</t>
  </si>
  <si>
    <t>Redondo Beach</t>
  </si>
  <si>
    <t>Redwood City</t>
  </si>
  <si>
    <t>Reedley</t>
  </si>
  <si>
    <t>Rialto</t>
  </si>
  <si>
    <t>Richmond</t>
  </si>
  <si>
    <t>Ridgecrest</t>
  </si>
  <si>
    <t>Rio Dell</t>
  </si>
  <si>
    <t>Rio Vista</t>
  </si>
  <si>
    <t>Ripon</t>
  </si>
  <si>
    <t>LANCASTER</t>
  </si>
  <si>
    <t>Riverbank</t>
  </si>
  <si>
    <t>Riverside</t>
  </si>
  <si>
    <t>LASSEN</t>
  </si>
  <si>
    <t>LASSEN COUNTY</t>
  </si>
  <si>
    <t>Rocklin</t>
  </si>
  <si>
    <t>Rohnert Park</t>
  </si>
  <si>
    <t>Rolling Hills</t>
  </si>
  <si>
    <t>Rolling Hills Estates</t>
  </si>
  <si>
    <t>Rosemead</t>
  </si>
  <si>
    <t>Roseville</t>
  </si>
  <si>
    <t>Ross</t>
  </si>
  <si>
    <t>LEMOORE</t>
  </si>
  <si>
    <t>LODI</t>
  </si>
  <si>
    <t>LOMA LINDA</t>
  </si>
  <si>
    <t>Sacramento</t>
  </si>
  <si>
    <t>Saint Helena</t>
  </si>
  <si>
    <t>Salinas</t>
  </si>
  <si>
    <t>San Anselmo</t>
  </si>
  <si>
    <t>San Bernardino</t>
  </si>
  <si>
    <t>San Bruno</t>
  </si>
  <si>
    <t>San Carlos</t>
  </si>
  <si>
    <t>San Clemente</t>
  </si>
  <si>
    <t>SIERRA</t>
  </si>
  <si>
    <t>LOYALTON</t>
  </si>
  <si>
    <t>San Diego</t>
  </si>
  <si>
    <t>LYNWOOD</t>
  </si>
  <si>
    <t>San Dimas</t>
  </si>
  <si>
    <t>San Fernando</t>
  </si>
  <si>
    <t>San Francisco</t>
  </si>
  <si>
    <t>San Francisco County</t>
  </si>
  <si>
    <t>San Gabriel</t>
  </si>
  <si>
    <t>San Jacinto</t>
  </si>
  <si>
    <t>San Joaquin</t>
  </si>
  <si>
    <t>San Jose</t>
  </si>
  <si>
    <t>San Juan Bautista</t>
  </si>
  <si>
    <t>MANHATTAN BEACH</t>
  </si>
  <si>
    <t>San Juan Capistrano</t>
  </si>
  <si>
    <t>MANTECA</t>
  </si>
  <si>
    <t>San Leandro</t>
  </si>
  <si>
    <t>San Luis Obispo</t>
  </si>
  <si>
    <t>MARICOPA</t>
  </si>
  <si>
    <t>San Luis Obispo Co.</t>
  </si>
  <si>
    <t>San Marcos</t>
  </si>
  <si>
    <t>San Marino</t>
  </si>
  <si>
    <t>San Mateo</t>
  </si>
  <si>
    <t>San Pablo</t>
  </si>
  <si>
    <t>San Rafael</t>
  </si>
  <si>
    <t>San Ramon</t>
  </si>
  <si>
    <t>Sand City</t>
  </si>
  <si>
    <t>Sanger</t>
  </si>
  <si>
    <t>Santa Ana</t>
  </si>
  <si>
    <t>Santa Barbara</t>
  </si>
  <si>
    <t>MARYSVILLE</t>
  </si>
  <si>
    <t>Santa Clara</t>
  </si>
  <si>
    <t>MAYWOOD</t>
  </si>
  <si>
    <t>Santa Clarita</t>
  </si>
  <si>
    <t>Santa Cruz</t>
  </si>
  <si>
    <t>Santa Fe Springs</t>
  </si>
  <si>
    <t>Santa Maria</t>
  </si>
  <si>
    <t>MENDOTA</t>
  </si>
  <si>
    <t>Santa Monica</t>
  </si>
  <si>
    <t>Santa Paula</t>
  </si>
  <si>
    <t>Santa Rosa</t>
  </si>
  <si>
    <t>Santee</t>
  </si>
  <si>
    <t>Saratoga</t>
  </si>
  <si>
    <t>Sausalito</t>
  </si>
  <si>
    <t>Scotts Valley</t>
  </si>
  <si>
    <t>Seal Beach</t>
  </si>
  <si>
    <t>Seaside</t>
  </si>
  <si>
    <t>Sebastopol</t>
  </si>
  <si>
    <t>Selma</t>
  </si>
  <si>
    <t>Shafter</t>
  </si>
  <si>
    <t>Shasta Lake</t>
  </si>
  <si>
    <t>Sierra Madre</t>
  </si>
  <si>
    <t>Signal Hill</t>
  </si>
  <si>
    <t>Simi Valley</t>
  </si>
  <si>
    <t>MODOC COUNTY</t>
  </si>
  <si>
    <t>Solana Beach</t>
  </si>
  <si>
    <t>Soledad</t>
  </si>
  <si>
    <t>Solvang</t>
  </si>
  <si>
    <t>Sonoma</t>
  </si>
  <si>
    <t>Sonora</t>
  </si>
  <si>
    <t>Tuolumne County</t>
  </si>
  <si>
    <t>South El Monte</t>
  </si>
  <si>
    <t>South Gate</t>
  </si>
  <si>
    <t>South Lake Tahoe</t>
  </si>
  <si>
    <t>South Pasadena</t>
  </si>
  <si>
    <t>South San Francisco</t>
  </si>
  <si>
    <t>MONTCLAIR</t>
  </si>
  <si>
    <t>Stanton</t>
  </si>
  <si>
    <t>MONTEBELLO</t>
  </si>
  <si>
    <t>Stockton</t>
  </si>
  <si>
    <t>Suisun City</t>
  </si>
  <si>
    <t>Sunnyvale</t>
  </si>
  <si>
    <t>Susanville</t>
  </si>
  <si>
    <t>Sutter Creek</t>
  </si>
  <si>
    <t>Taft</t>
  </si>
  <si>
    <t>Tehachapi</t>
  </si>
  <si>
    <t>Tehama</t>
  </si>
  <si>
    <t>Temecula</t>
  </si>
  <si>
    <t>Temple City</t>
  </si>
  <si>
    <t>Thousand Oaks</t>
  </si>
  <si>
    <t>Tiburon</t>
  </si>
  <si>
    <t>MORRO BAY</t>
  </si>
  <si>
    <t>Torrance</t>
  </si>
  <si>
    <t>Tracy</t>
  </si>
  <si>
    <t>Trinidad</t>
  </si>
  <si>
    <t>Trinity County</t>
  </si>
  <si>
    <t>Truckee</t>
  </si>
  <si>
    <t>Tulare</t>
  </si>
  <si>
    <t>Tulelake</t>
  </si>
  <si>
    <t>Turlock</t>
  </si>
  <si>
    <t>Tustin</t>
  </si>
  <si>
    <t>Twentynine Palms</t>
  </si>
  <si>
    <t>Ukiah</t>
  </si>
  <si>
    <t>Union City</t>
  </si>
  <si>
    <t>NEEDLES</t>
  </si>
  <si>
    <t>Upland</t>
  </si>
  <si>
    <t>Vacaville</t>
  </si>
  <si>
    <t>NEVADA CITY</t>
  </si>
  <si>
    <t>Vallejo</t>
  </si>
  <si>
    <t>San Buenaventura</t>
  </si>
  <si>
    <t>Vernon</t>
  </si>
  <si>
    <t>Victorville</t>
  </si>
  <si>
    <t>Villa Park</t>
  </si>
  <si>
    <t>NEWMAN</t>
  </si>
  <si>
    <t>Visalia</t>
  </si>
  <si>
    <t>Vista</t>
  </si>
  <si>
    <t>Walnut</t>
  </si>
  <si>
    <t>Walnut Creek</t>
  </si>
  <si>
    <t>Wasco</t>
  </si>
  <si>
    <t>Waterford</t>
  </si>
  <si>
    <t>Watsonville</t>
  </si>
  <si>
    <t>Weed</t>
  </si>
  <si>
    <t>West Covina</t>
  </si>
  <si>
    <t>West Hollywood</t>
  </si>
  <si>
    <t>West Sacramento</t>
  </si>
  <si>
    <t>Westlake Village</t>
  </si>
  <si>
    <t>Westminster</t>
  </si>
  <si>
    <t>Westmorland</t>
  </si>
  <si>
    <t>Wheatland</t>
  </si>
  <si>
    <t>Whittier</t>
  </si>
  <si>
    <t>Wildomar</t>
  </si>
  <si>
    <t>Williams</t>
  </si>
  <si>
    <t>Willits</t>
  </si>
  <si>
    <t>Willows</t>
  </si>
  <si>
    <t>Windsor</t>
  </si>
  <si>
    <t>Winters</t>
  </si>
  <si>
    <t>Woodlake</t>
  </si>
  <si>
    <t>Woodland</t>
  </si>
  <si>
    <t>Woodside</t>
  </si>
  <si>
    <t>Yorba Linda</t>
  </si>
  <si>
    <t>Yountville</t>
  </si>
  <si>
    <t>ORANGE COVE</t>
  </si>
  <si>
    <t>Yreka</t>
  </si>
  <si>
    <t>Yuba City</t>
  </si>
  <si>
    <t>Yucaipa</t>
  </si>
  <si>
    <t>Yucca Valley</t>
  </si>
  <si>
    <t>PALOS VERDES ESTATES</t>
  </si>
  <si>
    <t>PATTERSON</t>
  </si>
  <si>
    <t>PICO RIVERA</t>
  </si>
  <si>
    <t>PISMO BEACH</t>
  </si>
  <si>
    <t>PLYMOUTH</t>
  </si>
  <si>
    <t>POMONA</t>
  </si>
  <si>
    <t>PORTOLA</t>
  </si>
  <si>
    <t>RIDGECREST</t>
  </si>
  <si>
    <t>RIO DELL</t>
  </si>
  <si>
    <t>RIO VISTA</t>
  </si>
  <si>
    <t>RIPON</t>
  </si>
  <si>
    <t>ROLLING HILLS</t>
  </si>
  <si>
    <t>ROLLING HILLS ESTATES</t>
  </si>
  <si>
    <t>SAN JUAN BAUTISTA</t>
  </si>
  <si>
    <t>SAND CITY</t>
  </si>
  <si>
    <t>SANTA CLARITA</t>
  </si>
  <si>
    <t>SANTA PAULA</t>
  </si>
  <si>
    <t>SCOTTS VALLEY</t>
  </si>
  <si>
    <t>SEAL BEACH</t>
  </si>
  <si>
    <t>SEASIDE</t>
  </si>
  <si>
    <t>SELMA</t>
  </si>
  <si>
    <t>SHAFTER</t>
  </si>
  <si>
    <t>SIERRA COUNTY</t>
  </si>
  <si>
    <t>SISKIYOU COUNTY</t>
  </si>
  <si>
    <t>SOLEDAD</t>
  </si>
  <si>
    <t>SOLVANG</t>
  </si>
  <si>
    <t>SOUTH EL MONTE</t>
  </si>
  <si>
    <t>SOUTH GATE</t>
  </si>
  <si>
    <t>STOCKTON</t>
  </si>
  <si>
    <t>SUSANVILLE</t>
  </si>
  <si>
    <t>SUTTER COUNTY</t>
  </si>
  <si>
    <t>TEHACHAPI</t>
  </si>
  <si>
    <t>TEMPLE CITY</t>
  </si>
  <si>
    <t>TRINIDAD</t>
  </si>
  <si>
    <r>
      <rPr>
        <b/>
        <sz val="18"/>
        <color rgb="FF000000"/>
        <rFont val="Arial"/>
      </rPr>
      <t>California Department of Housing and Community Development - Division of Housing Policy Development</t>
    </r>
    <r>
      <rPr>
        <sz val="18"/>
        <color rgb="FF000000"/>
        <rFont val="Arial"/>
      </rPr>
      <t xml:space="preserve">
Annual Progress Report Permit Summary Table
</t>
    </r>
    <r>
      <rPr>
        <sz val="14"/>
        <color rgb="FF000000"/>
        <rFont val="Arial"/>
      </rPr>
      <t xml:space="preserve">A summary of the housing units reported as permitted in the Housing Element Annual Progress Reports submitted to HCD for 5th Cycle compared to Regional Housing Needs Allocations (RHNAs).  This table provides a summary of all 5th Cycle APR data received from a jurisdiction up to the 2018 APR received as of </t>
    </r>
    <r>
      <rPr>
        <sz val="14"/>
        <color rgb="FFFF0000"/>
        <rFont val="Arial"/>
      </rPr>
      <t>June 21, 2019</t>
    </r>
    <r>
      <rPr>
        <sz val="14"/>
        <color rgb="FF000000"/>
        <rFont val="Arial"/>
      </rPr>
      <t xml:space="preserve">; one line for each jurisdiction. Full definition of fields shown in row 2, recommend hiding this row for printing. </t>
    </r>
    <r>
      <rPr>
        <sz val="11"/>
        <color rgb="FF000000"/>
        <rFont val="Arial"/>
      </rPr>
      <t xml:space="preserve">
</t>
    </r>
  </si>
  <si>
    <t>TRINITY</t>
  </si>
  <si>
    <t>TRINITY COUNTY</t>
  </si>
  <si>
    <t>TULELAKE</t>
  </si>
  <si>
    <t>TWENTYNINE PALMS</t>
  </si>
  <si>
    <t>2018 APR</t>
  </si>
  <si>
    <t>VERNON</t>
  </si>
  <si>
    <t>VICTORVILLE</t>
  </si>
  <si>
    <t>WATERFORD</t>
  </si>
  <si>
    <t>WEED</t>
  </si>
  <si>
    <t>WHEATLAND</t>
  </si>
  <si>
    <t>WILLIAMS</t>
  </si>
  <si>
    <t>WILLITS</t>
  </si>
  <si>
    <t>WOODLAKE</t>
  </si>
  <si>
    <t>Jurisdiction</t>
  </si>
  <si>
    <t>Status</t>
  </si>
  <si>
    <t>HETS NAME</t>
  </si>
  <si>
    <t>AgouraHills</t>
  </si>
  <si>
    <t>AlamedaCounty</t>
  </si>
  <si>
    <t>AlisoViejo</t>
  </si>
  <si>
    <t>AlpineCounty</t>
  </si>
  <si>
    <t>AmadorCity</t>
  </si>
  <si>
    <t>AmadorCounty</t>
  </si>
  <si>
    <t>AmericanCanyon</t>
  </si>
  <si>
    <t>AngelsCamp</t>
  </si>
  <si>
    <t>AppleValley</t>
  </si>
  <si>
    <t>ArroyoGrande</t>
  </si>
  <si>
    <t>BaldwinPark</t>
  </si>
  <si>
    <t>BellGardens</t>
  </si>
  <si>
    <t>BeverlyHills</t>
  </si>
  <si>
    <t>BigBearLake</t>
  </si>
  <si>
    <t>BlueLake</t>
  </si>
  <si>
    <t>BuenaPark</t>
  </si>
  <si>
    <t>ButteCounty</t>
  </si>
  <si>
    <t>CalaverasCounty</t>
  </si>
  <si>
    <t>CaliforniaCity</t>
  </si>
  <si>
    <t>CanyonLake</t>
  </si>
  <si>
    <t>ChinoHills</t>
  </si>
  <si>
    <t>ChulaVista</t>
  </si>
  <si>
    <t>CitrusHeights</t>
  </si>
  <si>
    <t>ColusaCounty</t>
  </si>
  <si>
    <t>ContraCostaCounty</t>
  </si>
  <si>
    <t>CorteMadera</t>
  </si>
  <si>
    <t>CostaMesa</t>
  </si>
  <si>
    <t>CrescentCity</t>
  </si>
  <si>
    <t>CulverCity</t>
  </si>
  <si>
    <t>DalyCity</t>
  </si>
  <si>
    <t>DanaPoint</t>
  </si>
  <si>
    <t>DelMar</t>
  </si>
  <si>
    <t>DelNorteCounty</t>
  </si>
  <si>
    <t>DelReyOaks</t>
  </si>
  <si>
    <t>DesertHotSprings</t>
  </si>
  <si>
    <t>DiamondBar</t>
  </si>
  <si>
    <t>DosPalos</t>
  </si>
  <si>
    <t>EastPaloAlto</t>
  </si>
  <si>
    <t>ElCajon</t>
  </si>
  <si>
    <t>ElCentro</t>
  </si>
  <si>
    <t>ElCerrito</t>
  </si>
  <si>
    <t>ElDoradoCounty</t>
  </si>
  <si>
    <t>ElMonte</t>
  </si>
  <si>
    <t>ElSegundo</t>
  </si>
  <si>
    <t>ElkGrove</t>
  </si>
  <si>
    <t>FortBragg</t>
  </si>
  <si>
    <t>FortJones</t>
  </si>
  <si>
    <t>FosterCity</t>
  </si>
  <si>
    <t>FountainValley</t>
  </si>
  <si>
    <t>FresnoCounty</t>
  </si>
  <si>
    <t>GardenGrove</t>
  </si>
  <si>
    <t>GlennCounty</t>
  </si>
  <si>
    <t>GrandTerrace</t>
  </si>
  <si>
    <t>GrassValley</t>
  </si>
  <si>
    <t>GroverBeach</t>
  </si>
  <si>
    <t>HalfMoonBay</t>
  </si>
  <si>
    <t>HawaiianGardens</t>
  </si>
  <si>
    <t>HermosaBeach</t>
  </si>
  <si>
    <t>HiddenHills</t>
  </si>
  <si>
    <t>HumboldtCounty</t>
  </si>
  <si>
    <t>HuntingtonBeach</t>
  </si>
  <si>
    <t>HuntingtonPark</t>
  </si>
  <si>
    <t>ImperialBeach</t>
  </si>
  <si>
    <t>ImperialCounty</t>
  </si>
  <si>
    <t>IndianWells</t>
  </si>
  <si>
    <t>InyoCounty</t>
  </si>
  <si>
    <t>JurupaValley</t>
  </si>
  <si>
    <t>KernCounty</t>
  </si>
  <si>
    <t>KingCity</t>
  </si>
  <si>
    <t>KingsCounty</t>
  </si>
  <si>
    <t>LaCanadaFlintridge</t>
  </si>
  <si>
    <t>LaHabra</t>
  </si>
  <si>
    <t>LaHabraHeights</t>
  </si>
  <si>
    <t>LaMesa</t>
  </si>
  <si>
    <t>LaMirada</t>
  </si>
  <si>
    <t>LaPalma</t>
  </si>
  <si>
    <t>LaPuente</t>
  </si>
  <si>
    <t>LaQuinta</t>
  </si>
  <si>
    <t>LaVerne</t>
  </si>
  <si>
    <t>LagunaBeach</t>
  </si>
  <si>
    <t>LagunaHills</t>
  </si>
  <si>
    <t>LagunaNiguel</t>
  </si>
  <si>
    <t>LagunaWoods</t>
  </si>
  <si>
    <t>LakeCounty</t>
  </si>
  <si>
    <t>LakeElsinore</t>
  </si>
  <si>
    <t>LakeForest</t>
  </si>
  <si>
    <t>LassenCounty</t>
  </si>
  <si>
    <t>LemonGrove</t>
  </si>
  <si>
    <t>LiveOak</t>
  </si>
  <si>
    <t>LomaLinda</t>
  </si>
  <si>
    <t>LongBeach</t>
  </si>
  <si>
    <t>LosAlamitos</t>
  </si>
  <si>
    <t>LosAltos</t>
  </si>
  <si>
    <t>LosAltosHills</t>
  </si>
  <si>
    <t>LosAngeles</t>
  </si>
  <si>
    <t>LosAngelesCounty</t>
  </si>
  <si>
    <t>LosBanos</t>
  </si>
  <si>
    <t>LosGatos</t>
  </si>
  <si>
    <t>MaderaCounty</t>
  </si>
  <si>
    <t>MammothLakes</t>
  </si>
  <si>
    <t>ManhattanBeach</t>
  </si>
  <si>
    <t>MarinCounty</t>
  </si>
  <si>
    <t>MariposaCounty</t>
  </si>
  <si>
    <t>MendocinoCounty</t>
  </si>
  <si>
    <t>MenloPark</t>
  </si>
  <si>
    <t>MercedCounty</t>
  </si>
  <si>
    <t>MillValley</t>
  </si>
  <si>
    <t>MissionViejo</t>
  </si>
  <si>
    <t>ModocCounty</t>
  </si>
  <si>
    <t>MonoCounty</t>
  </si>
  <si>
    <t>MonteSereno</t>
  </si>
  <si>
    <t>MontereyCounty</t>
  </si>
  <si>
    <t>MontereyPark</t>
  </si>
  <si>
    <t>MorenoValley</t>
  </si>
  <si>
    <t>MorganHill</t>
  </si>
  <si>
    <t>MorroBay</t>
  </si>
  <si>
    <t>MountShasta</t>
  </si>
  <si>
    <t>MountainView</t>
  </si>
  <si>
    <t>NapaCounty</t>
  </si>
  <si>
    <t>NationalCity</t>
  </si>
  <si>
    <t>NevadaCity</t>
  </si>
  <si>
    <t>NevadaCounty</t>
  </si>
  <si>
    <t>NewportBeach</t>
  </si>
  <si>
    <t>OrangeCounty</t>
  </si>
  <si>
    <t>OrangeCove</t>
  </si>
  <si>
    <t>PacificGrove</t>
  </si>
  <si>
    <t>PalmDesert</t>
  </si>
  <si>
    <t>PalmSprings</t>
  </si>
  <si>
    <t>PaloAlto</t>
  </si>
  <si>
    <t>PalosVerdesEstates</t>
  </si>
  <si>
    <t>PasoRobles</t>
  </si>
  <si>
    <t>PicoRivera</t>
  </si>
  <si>
    <t>PismoBeach</t>
  </si>
  <si>
    <t>PlacerCounty</t>
  </si>
  <si>
    <t>PleasantHill</t>
  </si>
  <si>
    <t>PlumasCounty</t>
  </si>
  <si>
    <t>PointArena</t>
  </si>
  <si>
    <t>PortHueneme</t>
  </si>
  <si>
    <t>PortolaValley</t>
  </si>
  <si>
    <t>RanchoCordova</t>
  </si>
  <si>
    <t>RanchoCucamonga</t>
  </si>
  <si>
    <t>RanchoMirage</t>
  </si>
  <si>
    <t>RanchoPalosVerdes</t>
  </si>
  <si>
    <t>RanchoSantaMargarita</t>
  </si>
  <si>
    <t>RedBluff</t>
  </si>
  <si>
    <t>RedondoBeach</t>
  </si>
  <si>
    <t>RedwoodCity</t>
  </si>
  <si>
    <t>RioDell</t>
  </si>
  <si>
    <t>RioVista</t>
  </si>
  <si>
    <t>RiversideCounty</t>
  </si>
  <si>
    <t>RohnertPark</t>
  </si>
  <si>
    <t>RollingHills</t>
  </si>
  <si>
    <t>RollingHillsEstates</t>
  </si>
  <si>
    <t>SacramentoCounty</t>
  </si>
  <si>
    <t>SaintHelena</t>
  </si>
  <si>
    <t>SanAnselmo</t>
  </si>
  <si>
    <t>SanBenitoCounty</t>
  </si>
  <si>
    <t>SanBernardino</t>
  </si>
  <si>
    <t>SanBernardinoCounty</t>
  </si>
  <si>
    <t>SanBruno</t>
  </si>
  <si>
    <t>SanCarlos</t>
  </si>
  <si>
    <t>SanClemente</t>
  </si>
  <si>
    <t>SanDiego</t>
  </si>
  <si>
    <t>SanDiegoCounty</t>
  </si>
  <si>
    <t>SanDimas</t>
  </si>
  <si>
    <t>SanFernando</t>
  </si>
  <si>
    <t>SanFrancisco</t>
  </si>
  <si>
    <t>SanGabriel</t>
  </si>
  <si>
    <t>SanJacinto</t>
  </si>
  <si>
    <t>SanJoaquin</t>
  </si>
  <si>
    <t>SanJoaquinCounty</t>
  </si>
  <si>
    <t>SanJose</t>
  </si>
  <si>
    <t>SanJuanBautista</t>
  </si>
  <si>
    <t>SanJuanCapistrano</t>
  </si>
  <si>
    <t>SanLeandro</t>
  </si>
  <si>
    <t>SanLuisObispo</t>
  </si>
  <si>
    <t>SanLuisObispoCounty</t>
  </si>
  <si>
    <t>SanMarcos</t>
  </si>
  <si>
    <t>SanMarino</t>
  </si>
  <si>
    <t>SanMateo</t>
  </si>
  <si>
    <t>SanMateoCounty</t>
  </si>
  <si>
    <t>SanPablo</t>
  </si>
  <si>
    <t>SanRafael</t>
  </si>
  <si>
    <t>SanRamon</t>
  </si>
  <si>
    <t>SandCity</t>
  </si>
  <si>
    <t>SantaAna</t>
  </si>
  <si>
    <t>SantaBarbara</t>
  </si>
  <si>
    <t>SantaBarbaraCounty</t>
  </si>
  <si>
    <t>SantaClara</t>
  </si>
  <si>
    <t>SantaClaraCounty</t>
  </si>
  <si>
    <t>SantaClarita</t>
  </si>
  <si>
    <t>SantaCruz</t>
  </si>
  <si>
    <t>SantaCruzCounty</t>
  </si>
  <si>
    <t>SantaFeSprings</t>
  </si>
  <si>
    <t>SantaMaria</t>
  </si>
  <si>
    <t>SantaMonica</t>
  </si>
  <si>
    <t>SantaPaula</t>
  </si>
  <si>
    <t>SantaRosa</t>
  </si>
  <si>
    <t>ScottsValley</t>
  </si>
  <si>
    <t>SealBeach</t>
  </si>
  <si>
    <t>ShastaCounty</t>
  </si>
  <si>
    <t>ShastaLake</t>
  </si>
  <si>
    <t>SierraCounty</t>
  </si>
  <si>
    <t>SierraMadre</t>
  </si>
  <si>
    <t>SignalHill</t>
  </si>
  <si>
    <t>SimiValley</t>
  </si>
  <si>
    <t>SiskiyouCounty</t>
  </si>
  <si>
    <t>SolanaBeach</t>
  </si>
  <si>
    <t>SolanoCounty</t>
  </si>
  <si>
    <t>SonomaCounty</t>
  </si>
  <si>
    <t>SouthElMonte</t>
  </si>
  <si>
    <t>SouthGate</t>
  </si>
  <si>
    <t>SouthLakeTahoe</t>
  </si>
  <si>
    <t>SouthPasadena</t>
  </si>
  <si>
    <t>SouthSanFrancisco</t>
  </si>
  <si>
    <t>StanislausCounty</t>
  </si>
  <si>
    <t>SuisunCity</t>
  </si>
  <si>
    <t>SutterCounty</t>
  </si>
  <si>
    <t>SutterCreek</t>
  </si>
  <si>
    <t>TehamaCounty</t>
  </si>
  <si>
    <t>TempleCity</t>
  </si>
  <si>
    <t>ThousandOaks</t>
  </si>
  <si>
    <t>TrinityCounty</t>
  </si>
  <si>
    <t>TulareCounty</t>
  </si>
  <si>
    <t>TuolumneCounty</t>
  </si>
  <si>
    <t>TwentyninePalms</t>
  </si>
  <si>
    <t>UnionCity</t>
  </si>
  <si>
    <t>Ventura</t>
  </si>
  <si>
    <t>VenturaCounty</t>
  </si>
  <si>
    <t>VillaPark</t>
  </si>
  <si>
    <t>WalnutCreek</t>
  </si>
  <si>
    <t>WestCovina</t>
  </si>
  <si>
    <t>WestHollywood</t>
  </si>
  <si>
    <t>WestSacramento</t>
  </si>
  <si>
    <t>WestlakeVillage</t>
  </si>
  <si>
    <t>YoloCounty</t>
  </si>
  <si>
    <t>YorbaLinda</t>
  </si>
  <si>
    <t>YubaCity</t>
  </si>
  <si>
    <t>YubaCounty</t>
  </si>
  <si>
    <t>YuccaValley</t>
  </si>
  <si>
    <r>
      <rPr>
        <b/>
        <sz val="18"/>
        <color rgb="FF000000"/>
        <rFont val="Arial"/>
      </rPr>
      <t>California Department of Housing and Community Development - Division of Housing Policy Development</t>
    </r>
    <r>
      <rPr>
        <sz val="18"/>
        <color rgb="FF000000"/>
        <rFont val="Arial"/>
      </rPr>
      <t xml:space="preserve">
Annual Progress Report Permit Summary - Raw Annual Progress Report Data
</t>
    </r>
    <r>
      <rPr>
        <sz val="14"/>
        <color rgb="FF000000"/>
        <rFont val="Arial"/>
      </rPr>
      <t>A compilation of the housing units reported as permitted in the Housing Element Annual Progress Reports</t>
    </r>
    <r>
      <rPr>
        <sz val="14"/>
        <rFont val="Arial"/>
      </rPr>
      <t xml:space="preserve"> submitted to HCD for 5th Cycle 2013-2018.  This spreadsheet provides one line for each 5th Cycle APR that was received as of June 25, 2019</t>
    </r>
    <r>
      <rPr>
        <sz val="14"/>
        <color rgb="FF000000"/>
        <rFont val="Arial"/>
      </rPr>
      <t>.</t>
    </r>
    <r>
      <rPr>
        <sz val="11"/>
        <color rgb="FF000000"/>
        <rFont val="Arial"/>
      </rPr>
      <t xml:space="preserve">
</t>
    </r>
  </si>
  <si>
    <t>PERIOD</t>
  </si>
  <si>
    <t>APR YEAR</t>
  </si>
  <si>
    <t>APR STATUS</t>
  </si>
  <si>
    <t>MIN VLI RHNA</t>
  </si>
  <si>
    <t>SUM VLI PERMITS</t>
  </si>
  <si>
    <t>SUM VLI (DR) UNITS</t>
  </si>
  <si>
    <t>SUM VLI (NDR) UNITS</t>
  </si>
  <si>
    <t>MIN LI RHNA</t>
  </si>
  <si>
    <t>SUM LI PERMITS</t>
  </si>
  <si>
    <t>SUM LI (DR) UNITS</t>
  </si>
  <si>
    <t>SUM LI (NDR) UNITS</t>
  </si>
  <si>
    <t>MIN MOD RHNA</t>
  </si>
  <si>
    <t>SUM MOD PERMITS</t>
  </si>
  <si>
    <t>MIN ABOVE MOD RHNA</t>
  </si>
  <si>
    <t>SUM ABOVE MOD PERMITS</t>
  </si>
  <si>
    <t>MIN RHNA TOTAL</t>
  </si>
  <si>
    <t>SUM TOTAL PERMITS</t>
  </si>
  <si>
    <t>APR YEAR (In Planning Period)</t>
  </si>
  <si>
    <t>1st APR in Planning Period</t>
  </si>
  <si>
    <t>Final</t>
  </si>
  <si>
    <t>Sum of SUM TOTAL PERMITS</t>
  </si>
  <si>
    <t>Sum of MIN RHNA TOTAL</t>
  </si>
  <si>
    <t>Sum of SUM ABOVE MOD PERMITS</t>
  </si>
  <si>
    <t>Sum of MIN ABOVE MOD RHNA</t>
  </si>
  <si>
    <t>Sum of SUM MOD PERMITS</t>
  </si>
  <si>
    <t>Sum of MIN MOD RHNA</t>
  </si>
  <si>
    <t>Sum of SUM LI (NDR) UNITS</t>
  </si>
  <si>
    <t>Sum of SUM LI (DR) UNITS</t>
  </si>
  <si>
    <t>Sum of SUM LI PERMITS</t>
  </si>
  <si>
    <t>Sum of MIN LI RHNA</t>
  </si>
  <si>
    <t>Sum of SUM VLI (NDR) UNITS</t>
  </si>
  <si>
    <t>Sum of SUM VLI (DR) UNITS</t>
  </si>
  <si>
    <t>Sum of SUM VLI PERMITS</t>
  </si>
  <si>
    <t>Sum of MIN VLI RHNA</t>
  </si>
  <si>
    <r>
      <rPr>
        <b/>
        <sz val="18"/>
        <color rgb="FF000000"/>
        <rFont val="Arial"/>
      </rPr>
      <t>California Department of Housing and Community Development - Division of Housing Policy Development</t>
    </r>
    <r>
      <rPr>
        <sz val="18"/>
        <color rgb="FF000000"/>
        <rFont val="Arial"/>
      </rPr>
      <t xml:space="preserve">
Annual Progress Report Permit Summary Table
</t>
    </r>
    <r>
      <rPr>
        <sz val="14"/>
        <color rgb="FF000000"/>
        <rFont val="Arial"/>
      </rPr>
      <t xml:space="preserve">A summary of the housing units reported as permitted in the Housing Element Annual Progress Reports submitted to HCD for 5th Cycle compared to self-reported Regional Housing Needs Allocation (RHNA).  This table provides a summary of all 5th Cycle APR data received from a jurisdiction up to the 2017 APR received as of June 1, 2018; one line for each jurisdiction. Full definition of fields shown in row 2, recommend hiding this row for printing. </t>
    </r>
    <r>
      <rPr>
        <sz val="11"/>
        <color rgb="FF000000"/>
        <rFont val="Arial"/>
      </rPr>
      <t xml:space="preserve">
</t>
    </r>
  </si>
  <si>
    <r>
      <rPr>
        <b/>
        <sz val="18"/>
        <color rgb="FF000000"/>
        <rFont val="Arial"/>
      </rPr>
      <t>California Department of Housing and Community Development - Division of Housing Policy Development</t>
    </r>
    <r>
      <rPr>
        <sz val="18"/>
        <color rgb="FF000000"/>
        <rFont val="Arial"/>
      </rPr>
      <t xml:space="preserve">
Annual Progress Report Permit Summary - Raw Annual Progress Report Data
</t>
    </r>
    <r>
      <rPr>
        <sz val="14"/>
        <color rgb="FF000000"/>
        <rFont val="Arial"/>
      </rPr>
      <t>A compilation of the housing units reported as permitted in the Housing Element Annual Progress Reports submitted to HCD for 5th Cycle 2013-2017.  This spreadsheet provides one line for each 5th Cycle APR that was received as of June 1, 2018.</t>
    </r>
    <r>
      <rPr>
        <sz val="11"/>
        <color rgb="FF000000"/>
        <rFont val="Arial"/>
      </rPr>
      <t xml:space="preserve">
</t>
    </r>
  </si>
  <si>
    <t>SB 35 Determination APR Permit Summary :</t>
  </si>
  <si>
    <t>PLANNING_PERIOD</t>
  </si>
  <si>
    <t>YEARS</t>
  </si>
  <si>
    <t>APR_STATUS_NAME</t>
  </si>
  <si>
    <t>RHNA_VLI</t>
  </si>
  <si>
    <t>TOTAL_VLI_PERMITS</t>
  </si>
  <si>
    <t>VLI_DEED_RESTRICTED_UNITS</t>
  </si>
  <si>
    <t>VLI_NOT_DEED_RESTRICTED_UNITS</t>
  </si>
  <si>
    <t>RHNA_LI</t>
  </si>
  <si>
    <t>TOTAL_LI_PERMITS</t>
  </si>
  <si>
    <t>LI (DEED_RESTRICTED_UNITS)</t>
  </si>
  <si>
    <t>LI (NON_DEED_RESTRICTED_UNITS)</t>
  </si>
  <si>
    <t>RHNA_MOD</t>
  </si>
  <si>
    <t>MOD_UNITS</t>
  </si>
  <si>
    <t>RHNA_ABOVE_MOD</t>
  </si>
  <si>
    <t>ABOVE_MOD_UNITS</t>
  </si>
  <si>
    <t>TOTAL_UNITS_YEAR_SUBMITTED</t>
  </si>
  <si>
    <t>2018</t>
  </si>
  <si>
    <t>45</t>
  </si>
  <si>
    <t>748</t>
  </si>
  <si>
    <t>145</t>
  </si>
  <si>
    <t>642</t>
  </si>
  <si>
    <t>16</t>
  </si>
  <si>
    <t>23</t>
  </si>
  <si>
    <t>164</t>
  </si>
  <si>
    <t>2501</t>
  </si>
  <si>
    <t>59</t>
  </si>
  <si>
    <t>69</t>
  </si>
  <si>
    <t>680</t>
  </si>
  <si>
    <t>434</t>
  </si>
  <si>
    <t>160</t>
  </si>
  <si>
    <t>101</t>
  </si>
  <si>
    <t>51</t>
  </si>
  <si>
    <t>3</t>
  </si>
  <si>
    <t>125</t>
  </si>
  <si>
    <t>34</t>
  </si>
  <si>
    <t>336</t>
  </si>
  <si>
    <t>14331</t>
  </si>
  <si>
    <t>242</t>
  </si>
  <si>
    <t>363</t>
  </si>
  <si>
    <t>222</t>
  </si>
  <si>
    <t>5</t>
  </si>
  <si>
    <t>1401</t>
  </si>
  <si>
    <t>0</t>
  </si>
  <si>
    <t>28</t>
  </si>
  <si>
    <t>1326</t>
  </si>
  <si>
    <t>785</t>
  </si>
  <si>
    <t>30</t>
  </si>
  <si>
    <t>124</t>
  </si>
  <si>
    <t>148</t>
  </si>
  <si>
    <t>1134</t>
  </si>
  <si>
    <t>288</t>
  </si>
  <si>
    <t>1267</t>
  </si>
  <si>
    <t>131</t>
  </si>
  <si>
    <t>15</t>
  </si>
  <si>
    <t>908</t>
  </si>
  <si>
    <t>391</t>
  </si>
  <si>
    <t>60</t>
  </si>
  <si>
    <t>2332</t>
  </si>
  <si>
    <t>64</t>
  </si>
  <si>
    <t>708</t>
  </si>
  <si>
    <t>254</t>
  </si>
  <si>
    <t>1104</t>
  </si>
  <si>
    <t>35</t>
  </si>
  <si>
    <t>1638</t>
  </si>
  <si>
    <t>1176</t>
  </si>
  <si>
    <t>333</t>
  </si>
  <si>
    <t>4956</t>
  </si>
  <si>
    <t>318</t>
  </si>
  <si>
    <t>152</t>
  </si>
  <si>
    <t>205</t>
  </si>
  <si>
    <t>112</t>
  </si>
  <si>
    <t>1844</t>
  </si>
  <si>
    <t>2945</t>
  </si>
  <si>
    <t>201</t>
  </si>
  <si>
    <t>36</t>
  </si>
  <si>
    <t>22</t>
  </si>
  <si>
    <t>210</t>
  </si>
  <si>
    <t>1677</t>
  </si>
  <si>
    <t>532</t>
  </si>
  <si>
    <t>308</t>
  </si>
  <si>
    <t>19</t>
  </si>
  <si>
    <t>24</t>
  </si>
  <si>
    <t>66</t>
  </si>
  <si>
    <t>541</t>
  </si>
  <si>
    <t>126</t>
  </si>
  <si>
    <t>106</t>
  </si>
  <si>
    <t>1817</t>
  </si>
  <si>
    <t>466</t>
  </si>
  <si>
    <t>470</t>
  </si>
  <si>
    <t>346</t>
  </si>
  <si>
    <t>142</t>
  </si>
  <si>
    <t>12</t>
  </si>
  <si>
    <t>266</t>
  </si>
  <si>
    <t>2237</t>
  </si>
  <si>
    <t>840</t>
  </si>
  <si>
    <t>166</t>
  </si>
  <si>
    <t>1757</t>
  </si>
  <si>
    <t>946</t>
  </si>
  <si>
    <t>2563</t>
  </si>
  <si>
    <t>752</t>
  </si>
  <si>
    <t>907</t>
  </si>
  <si>
    <t>191</t>
  </si>
  <si>
    <t>1609</t>
  </si>
  <si>
    <t>264</t>
  </si>
  <si>
    <t>272</t>
  </si>
  <si>
    <t>1461</t>
  </si>
  <si>
    <t>259</t>
  </si>
  <si>
    <t>211</t>
  </si>
  <si>
    <t>1699</t>
  </si>
  <si>
    <t>9</t>
  </si>
  <si>
    <t>119</t>
  </si>
  <si>
    <t>151</t>
  </si>
  <si>
    <t>1837</t>
  </si>
  <si>
    <t>10116</t>
  </si>
  <si>
    <t>794</t>
  </si>
  <si>
    <t>331</t>
  </si>
  <si>
    <t>173</t>
  </si>
  <si>
    <t>413</t>
  </si>
  <si>
    <t>123</t>
  </si>
  <si>
    <t>49</t>
  </si>
  <si>
    <t>220</t>
  </si>
  <si>
    <t>321</t>
  </si>
  <si>
    <t>121</t>
  </si>
  <si>
    <t>300</t>
  </si>
  <si>
    <t>1981</t>
  </si>
  <si>
    <t>76</t>
  </si>
  <si>
    <t>244</t>
  </si>
  <si>
    <t>890</t>
  </si>
  <si>
    <t>93</t>
  </si>
  <si>
    <t>98</t>
  </si>
  <si>
    <t>62</t>
  </si>
  <si>
    <t>1271</t>
  </si>
  <si>
    <t>5059</t>
  </si>
  <si>
    <t>7</t>
  </si>
  <si>
    <t>8</t>
  </si>
  <si>
    <t>258</t>
  </si>
  <si>
    <t>10462</t>
  </si>
  <si>
    <t>347</t>
  </si>
  <si>
    <t>132</t>
  </si>
  <si>
    <t>664</t>
  </si>
  <si>
    <t>146</t>
  </si>
  <si>
    <t>75</t>
  </si>
  <si>
    <t>1317</t>
  </si>
  <si>
    <t>1133</t>
  </si>
  <si>
    <t>2421</t>
  </si>
  <si>
    <t>348</t>
  </si>
  <si>
    <t>20</t>
  </si>
  <si>
    <t>3039</t>
  </si>
  <si>
    <t>97</t>
  </si>
  <si>
    <t>35412</t>
  </si>
  <si>
    <t>10844</t>
  </si>
  <si>
    <t>1049</t>
  </si>
  <si>
    <t>174</t>
  </si>
  <si>
    <t>2600</t>
  </si>
  <si>
    <t>2398</t>
  </si>
  <si>
    <t>31</t>
  </si>
  <si>
    <t>61</t>
  </si>
  <si>
    <t>548</t>
  </si>
  <si>
    <t>420</t>
  </si>
  <si>
    <t>195</t>
  </si>
  <si>
    <t>2610</t>
  </si>
  <si>
    <t>150</t>
  </si>
  <si>
    <t>1885</t>
  </si>
  <si>
    <t>38</t>
  </si>
  <si>
    <t>257</t>
  </si>
  <si>
    <t>1151</t>
  </si>
  <si>
    <t>73</t>
  </si>
  <si>
    <t>3796</t>
  </si>
  <si>
    <t>241</t>
  </si>
  <si>
    <t>651</t>
  </si>
  <si>
    <t>316</t>
  </si>
  <si>
    <t>1093</t>
  </si>
  <si>
    <t>627</t>
  </si>
  <si>
    <t>403</t>
  </si>
  <si>
    <t>67</t>
  </si>
  <si>
    <t>718</t>
  </si>
  <si>
    <t>314</t>
  </si>
  <si>
    <t>423</t>
  </si>
  <si>
    <t>2</t>
  </si>
  <si>
    <t>85</t>
  </si>
  <si>
    <t>167</t>
  </si>
  <si>
    <t>520</t>
  </si>
  <si>
    <t>7816</t>
  </si>
  <si>
    <t>446</t>
  </si>
  <si>
    <t>2393</t>
  </si>
  <si>
    <t>4547</t>
  </si>
  <si>
    <t>155</t>
  </si>
  <si>
    <t>2174</t>
  </si>
  <si>
    <t>116</t>
  </si>
  <si>
    <t>784</t>
  </si>
  <si>
    <t>3102</t>
  </si>
  <si>
    <t>1875</t>
  </si>
  <si>
    <t>587</t>
  </si>
  <si>
    <t>1814</t>
  </si>
  <si>
    <t>322</t>
  </si>
  <si>
    <r>
      <rPr>
        <b/>
        <sz val="18"/>
        <color rgb="FF000000"/>
        <rFont val="Arial"/>
      </rPr>
      <t>California Department of Housing and Community Development - Division of Housing Policy Development</t>
    </r>
    <r>
      <rPr>
        <sz val="18"/>
        <color rgb="FF000000"/>
        <rFont val="Arial"/>
      </rPr>
      <t xml:space="preserve">
Annual Progress Report Permit Summary - Assigned RHNA
</t>
    </r>
    <r>
      <rPr>
        <sz val="14"/>
        <color rgb="FF000000"/>
        <rFont val="Arial"/>
      </rPr>
      <t xml:space="preserve">The Regional Housing Needs Allocation listed in Annual Progress Reports is self-reported by jurisdictions.  This spreadsheet provides the assigned RHNA for comparison purposes.  </t>
    </r>
    <r>
      <rPr>
        <sz val="11"/>
        <color rgb="FF000000"/>
        <rFont val="Arial"/>
      </rPr>
      <t xml:space="preserve">
</t>
    </r>
  </si>
  <si>
    <t>209</t>
  </si>
  <si>
    <r>
      <rPr>
        <b/>
        <sz val="11"/>
        <rFont val="Arial"/>
      </rPr>
      <t>5th Cycle</t>
    </r>
    <r>
      <rPr>
        <b/>
        <sz val="9"/>
        <rFont val="Arial"/>
      </rPr>
      <t>: Regional Housing Need Allocation (RHNA)</t>
    </r>
  </si>
  <si>
    <t>5TH RHNA Allocations</t>
  </si>
  <si>
    <t>1773</t>
  </si>
  <si>
    <t>Very Low</t>
  </si>
  <si>
    <t>170</t>
  </si>
  <si>
    <t>Low</t>
  </si>
  <si>
    <t>Mod</t>
  </si>
  <si>
    <t>Above Mod</t>
  </si>
  <si>
    <t>TOTAL</t>
  </si>
  <si>
    <t xml:space="preserve">ALL JURISDICTIONS 5th Cycle </t>
  </si>
  <si>
    <t>553</t>
  </si>
  <si>
    <t>25</t>
  </si>
  <si>
    <t>1</t>
  </si>
  <si>
    <t>Region/County</t>
  </si>
  <si>
    <t xml:space="preserve">Jurisdiction </t>
  </si>
  <si>
    <t xml:space="preserve">SANDAG </t>
  </si>
  <si>
    <t>13</t>
  </si>
  <si>
    <t>618</t>
  </si>
  <si>
    <t>3087</t>
  </si>
  <si>
    <t>39</t>
  </si>
  <si>
    <t>137</t>
  </si>
  <si>
    <t>2761</t>
  </si>
  <si>
    <t>Unincorporated County</t>
  </si>
  <si>
    <t>564</t>
  </si>
  <si>
    <t>IMPERIAL CY JURISDICTIONS</t>
  </si>
  <si>
    <t>LOS ANGELES CY JURISDICTIONS</t>
  </si>
  <si>
    <t>ORANGE CY JURISDICTIONS</t>
  </si>
  <si>
    <t>RIVERSIDE CY JURISDICTIONS</t>
  </si>
  <si>
    <t>SAN BERNARDINO CY JURISDICTIONS</t>
  </si>
  <si>
    <t>536</t>
  </si>
  <si>
    <t>VENTURA JURISDICTIONS</t>
  </si>
  <si>
    <t>3442</t>
  </si>
  <si>
    <t>12725</t>
  </si>
  <si>
    <t>1335</t>
  </si>
  <si>
    <t>262</t>
  </si>
  <si>
    <t>3043</t>
  </si>
  <si>
    <t>4</t>
  </si>
  <si>
    <t>5913</t>
  </si>
  <si>
    <t>37</t>
  </si>
  <si>
    <t>431</t>
  </si>
  <si>
    <t>1529</t>
  </si>
  <si>
    <t>183</t>
  </si>
  <si>
    <t>33954</t>
  </si>
  <si>
    <t>12878</t>
  </si>
  <si>
    <t>193</t>
  </si>
  <si>
    <t>95</t>
  </si>
  <si>
    <t>398</t>
  </si>
  <si>
    <t>14231</t>
  </si>
  <si>
    <t>267</t>
  </si>
  <si>
    <t>1161</t>
  </si>
  <si>
    <t>1613</t>
  </si>
  <si>
    <t>1242</t>
  </si>
  <si>
    <t>555</t>
  </si>
  <si>
    <t>265</t>
  </si>
  <si>
    <t>438</t>
  </si>
  <si>
    <t>Rancho Santa Margarita</t>
  </si>
  <si>
    <t>90</t>
  </si>
  <si>
    <t>1617</t>
  </si>
  <si>
    <t>284</t>
  </si>
  <si>
    <t>Cathedral City</t>
  </si>
  <si>
    <t>Eastvale (new city 2010)</t>
  </si>
  <si>
    <t>313</t>
  </si>
  <si>
    <t>551</t>
  </si>
  <si>
    <t>139</t>
  </si>
  <si>
    <t>1731</t>
  </si>
  <si>
    <t>Jurapa Valley</t>
  </si>
  <si>
    <t>700</t>
  </si>
  <si>
    <t>1410</t>
  </si>
  <si>
    <t>Wildomar (new city 2010)</t>
  </si>
  <si>
    <t>Apple Valley town</t>
  </si>
  <si>
    <t>58</t>
  </si>
  <si>
    <t>70</t>
  </si>
  <si>
    <t>509</t>
  </si>
  <si>
    <t xml:space="preserve">ABAG </t>
  </si>
  <si>
    <t>43</t>
  </si>
  <si>
    <t>80</t>
  </si>
  <si>
    <t>ALAMEDA CY JURISDICTIONS</t>
  </si>
  <si>
    <t>CONTRA COSTA CY JURISDICTIONS</t>
  </si>
  <si>
    <t>MARIN CY JURISDICTIONS</t>
  </si>
  <si>
    <t>192</t>
  </si>
  <si>
    <t>NAPA CY JURISDICTIONS</t>
  </si>
  <si>
    <t>SAN FRANCISCO CY JURISDICTIONS</t>
  </si>
  <si>
    <t>42</t>
  </si>
  <si>
    <t>SAN MATEO CY JURISDICTIONS</t>
  </si>
  <si>
    <t>SANTA CLARA CY JURISDICTIONS</t>
  </si>
  <si>
    <t>SOLANO CY JURISDICTIONS</t>
  </si>
  <si>
    <t>SONOMA JURISDICTIONS</t>
  </si>
  <si>
    <t>558</t>
  </si>
  <si>
    <t>181</t>
  </si>
  <si>
    <t>967</t>
  </si>
  <si>
    <t>1974</t>
  </si>
  <si>
    <t>128</t>
  </si>
  <si>
    <t>Contra Costa</t>
  </si>
  <si>
    <t>596</t>
  </si>
  <si>
    <t>Danville town</t>
  </si>
  <si>
    <t>77</t>
  </si>
  <si>
    <t>600</t>
  </si>
  <si>
    <t>2463</t>
  </si>
  <si>
    <t>476</t>
  </si>
  <si>
    <t>Marin</t>
  </si>
  <si>
    <t>3370</t>
  </si>
  <si>
    <t>Corte Madera town</t>
  </si>
  <si>
    <t>Fairfax town</t>
  </si>
  <si>
    <t>Ross town</t>
  </si>
  <si>
    <t>San Anselmo town</t>
  </si>
  <si>
    <t>Tiburon town</t>
  </si>
  <si>
    <t>St. Helena</t>
  </si>
  <si>
    <t>Yountville town</t>
  </si>
  <si>
    <t>417</t>
  </si>
  <si>
    <t>Atherton town</t>
  </si>
  <si>
    <t>653</t>
  </si>
  <si>
    <t>Colma town</t>
  </si>
  <si>
    <t>690</t>
  </si>
  <si>
    <t>412</t>
  </si>
  <si>
    <t>3124</t>
  </si>
  <si>
    <t>Hillsborough town</t>
  </si>
  <si>
    <t>3672</t>
  </si>
  <si>
    <t>530</t>
  </si>
  <si>
    <t>Portola Valley town</t>
  </si>
  <si>
    <t>Woodside town</t>
  </si>
  <si>
    <t>521</t>
  </si>
  <si>
    <t>293</t>
  </si>
  <si>
    <t>Los Altos Hills town</t>
  </si>
  <si>
    <t>Los Gatos town</t>
  </si>
  <si>
    <t>2627</t>
  </si>
  <si>
    <t>18</t>
  </si>
  <si>
    <t>Solano</t>
  </si>
  <si>
    <t>105</t>
  </si>
  <si>
    <t>1038</t>
  </si>
  <si>
    <t>Windsor town</t>
  </si>
  <si>
    <t>188</t>
  </si>
  <si>
    <t xml:space="preserve">SACOG </t>
  </si>
  <si>
    <t>130</t>
  </si>
  <si>
    <t>EL DORADO CY JURISDICTIONS</t>
  </si>
  <si>
    <t>PLACER CY JURISDICTIONS</t>
  </si>
  <si>
    <t>SACRAMENTO CY JURISDICTIONS</t>
  </si>
  <si>
    <t>864</t>
  </si>
  <si>
    <t>SUTTER CY JURISDICTIONS</t>
  </si>
  <si>
    <t>YOLO CY JURISDICTIONS</t>
  </si>
  <si>
    <t>11</t>
  </si>
  <si>
    <t>YUBA CY JURISDICTIONS</t>
  </si>
  <si>
    <t>813</t>
  </si>
  <si>
    <t>270</t>
  </si>
  <si>
    <t>El Dorado</t>
  </si>
  <si>
    <t>Placer</t>
  </si>
  <si>
    <t>851</t>
  </si>
  <si>
    <t>Loomis town</t>
  </si>
  <si>
    <t>400</t>
  </si>
  <si>
    <t>Sutter</t>
  </si>
  <si>
    <t>Yolo</t>
  </si>
  <si>
    <t>Yuba</t>
  </si>
  <si>
    <t xml:space="preserve">AMBAG </t>
  </si>
  <si>
    <t>MONTEREY CY JURISDICTIONS</t>
  </si>
  <si>
    <t>SANTA CRUZ CY JURISDICITONS</t>
  </si>
  <si>
    <t>Carmel-by-the-Sea</t>
  </si>
  <si>
    <t>Updated 7/10 to match AMBAG allocation numbers</t>
  </si>
  <si>
    <t>http://ambag.org/sites/default/files/documents/RHNP%202014-2023_Final_revised.pdf</t>
  </si>
  <si>
    <t>San Benito (San Benito COG)</t>
  </si>
  <si>
    <t>San Benito</t>
  </si>
  <si>
    <t>Fresno (FCOG)</t>
  </si>
  <si>
    <t>KERN (KCOG)</t>
  </si>
  <si>
    <t>Kern</t>
  </si>
  <si>
    <t>McFarland</t>
  </si>
  <si>
    <t>Butte (BCAG)</t>
  </si>
  <si>
    <t>Butte</t>
  </si>
  <si>
    <t>Paradise town</t>
  </si>
  <si>
    <t>Humboldt (HCOAG)</t>
  </si>
  <si>
    <t>Humboldt</t>
  </si>
  <si>
    <t>Kings (KCAG)</t>
  </si>
  <si>
    <t>Kings</t>
  </si>
  <si>
    <t>Lake (Lake APC)</t>
  </si>
  <si>
    <t>Lake</t>
  </si>
  <si>
    <t>Mendocino (MCOG)</t>
  </si>
  <si>
    <t>Mendocino</t>
  </si>
  <si>
    <t>Merced (MCAG)</t>
  </si>
  <si>
    <t>San Joaquin (SJCOG)</t>
  </si>
  <si>
    <t>San Luis Obispo (SLOCOG)</t>
  </si>
  <si>
    <t>Santa Barbara (SBCAG)</t>
  </si>
  <si>
    <t>Updated 6/22 to match SBCAG allocation numbers</t>
  </si>
  <si>
    <t>http://www.sbcag.org/uploads/2/4/5/4/24540302/final_regional_housing_needs_allocation_rhna_plan_2014-2022.pdf</t>
  </si>
  <si>
    <t>Stanislaus (StanCOG)</t>
  </si>
  <si>
    <t>Stanislaus</t>
  </si>
  <si>
    <t>Tulare (TCAG)</t>
  </si>
  <si>
    <r>
      <t xml:space="preserve">All Others (20) </t>
    </r>
    <r>
      <rPr>
        <b/>
        <sz val="9"/>
        <color rgb="FFFF0000"/>
        <rFont val="Arial"/>
      </rPr>
      <t>(HCD as COG)</t>
    </r>
  </si>
  <si>
    <t>Amador</t>
  </si>
  <si>
    <t>Calaveras</t>
  </si>
  <si>
    <t>Angels</t>
  </si>
  <si>
    <t>Del Norte</t>
  </si>
  <si>
    <t>Glenn</t>
  </si>
  <si>
    <t>Inyo</t>
  </si>
  <si>
    <t>Lassen</t>
  </si>
  <si>
    <t>Modoc</t>
  </si>
  <si>
    <t>Mono</t>
  </si>
  <si>
    <t>Mammoth Lakes town</t>
  </si>
  <si>
    <t>Nevada</t>
  </si>
  <si>
    <t>Plumas</t>
  </si>
  <si>
    <t>Shasta</t>
  </si>
  <si>
    <t>Sierra</t>
  </si>
  <si>
    <t>Siskiyou</t>
  </si>
  <si>
    <t xml:space="preserve">Tehama  </t>
  </si>
  <si>
    <t>Tuolumne</t>
  </si>
  <si>
    <t>20 NON-COG ALL OTHER TOTAL</t>
  </si>
  <si>
    <t>Statewide 5th Cycle Total units: all jurisdictions</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</si>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</sst>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
    <numFmt numFmtId="165" formatCode="0.0"/>
    <numFmt numFmtId="166" formatCode="#,##0.0"/>
    <numFmt numFmtId="167" formatCode="_(* #,##0_);_(* \(#,##0\);_(* &quot;-&quot;??_);_(@_)"/>
  </numFmts>
  <fonts count="31" x14ac:knownFonts="1">
    <font>
      <sz val="10"/>
      <color rgb="FF000000"/>
      <name val="ARIAL"/>
    </font>
    <font>
      <sz val="12"/>
      <color rgb="FF000000"/>
      <name val="Arial"/>
    </font>
    <font>
      <b/>
      <sz val="12"/>
      <color rgb="FF000000"/>
      <name val="Arial"/>
    </font>
    <font>
      <sz val="11"/>
      <color rgb="FF000000"/>
      <name val="Arial"/>
    </font>
    <font>
      <sz val="10"/>
      <name val="ARIAL"/>
    </font>
    <font>
      <sz val="10"/>
      <name val="Arial"/>
    </font>
    <font>
      <sz val="10"/>
      <color rgb="FF000000"/>
      <name val="Arial"/>
    </font>
    <font>
      <sz val="10"/>
      <color rgb="FFFF0000"/>
      <name val="Arial"/>
    </font>
    <font>
      <sz val="11"/>
      <color rgb="FF000000"/>
      <name val="Calibri"/>
    </font>
    <font>
      <sz val="9"/>
      <color rgb="FF000000"/>
      <name val="Arial"/>
    </font>
    <font>
      <sz val="9"/>
      <name val="Arial"/>
    </font>
    <font>
      <b/>
      <sz val="9"/>
      <name val="Arial"/>
    </font>
    <font>
      <b/>
      <sz val="9"/>
      <color rgb="FFFF0000"/>
      <name val="Arial"/>
    </font>
    <font>
      <b/>
      <sz val="11"/>
      <color rgb="FF000000"/>
      <name val="Arial"/>
    </font>
    <font>
      <b/>
      <sz val="11"/>
      <name val="Arial"/>
    </font>
    <font>
      <b/>
      <sz val="11"/>
      <color rgb="FFFF0000"/>
      <name val="Arial"/>
    </font>
    <font>
      <sz val="9"/>
      <color rgb="FFFF0000"/>
      <name val="Arial"/>
    </font>
    <font>
      <b/>
      <sz val="10"/>
      <color rgb="FFFF0000"/>
      <name val="Arial"/>
    </font>
    <font>
      <b/>
      <sz val="12"/>
      <color rgb="FFFF0000"/>
      <name val="Arial"/>
    </font>
    <font>
      <u/>
      <sz val="10"/>
      <color rgb="FF000000"/>
      <name val="Arial"/>
    </font>
    <font>
      <sz val="12"/>
      <name val="Times New Roman"/>
    </font>
    <font>
      <b/>
      <sz val="9"/>
      <color rgb="FF000000"/>
      <name val="Arial"/>
    </font>
    <font>
      <u/>
      <sz val="10"/>
      <color rgb="FF0563C1"/>
      <name val="Arial"/>
    </font>
    <font>
      <u/>
      <sz val="12"/>
      <color rgb="FF000000"/>
      <name val="Arial"/>
    </font>
    <font>
      <vertAlign val="superscript"/>
      <sz val="12"/>
      <color rgb="FF000000"/>
      <name val="Arial"/>
    </font>
    <font>
      <sz val="12"/>
      <color rgb="FF000000"/>
      <name val="Times New Roman"/>
    </font>
    <font>
      <b/>
      <sz val="18"/>
      <color rgb="FF000000"/>
      <name val="Arial"/>
    </font>
    <font>
      <sz val="18"/>
      <color rgb="FF000000"/>
      <name val="Arial"/>
    </font>
    <font>
      <sz val="14"/>
      <color rgb="FF000000"/>
      <name val="Arial"/>
    </font>
    <font>
      <sz val="14"/>
      <name val="Arial"/>
    </font>
    <font>
      <sz val="14"/>
      <color rgb="FFFF0000"/>
      <name val="Arial"/>
    </font>
  </fonts>
  <fills count="19">
    <fill>
      <patternFill patternType="none"/>
    </fill>
    <fill>
      <patternFill patternType="gray125"/>
    </fill>
    <fill>
      <patternFill patternType="solid">
        <fgColor rgb="FFFFFFFF"/>
        <bgColor rgb="FFFFFFFF"/>
      </patternFill>
    </fill>
    <fill>
      <patternFill patternType="solid">
        <fgColor rgb="FFECECEC"/>
        <bgColor rgb="FFECECEC"/>
      </patternFill>
    </fill>
    <fill>
      <patternFill patternType="solid">
        <fgColor rgb="FFE2EFD9"/>
        <bgColor rgb="FFE2EFD9"/>
      </patternFill>
    </fill>
    <fill>
      <patternFill patternType="solid">
        <fgColor rgb="FFDEEAF6"/>
        <bgColor rgb="FFDEEAF6"/>
      </patternFill>
    </fill>
    <fill>
      <patternFill patternType="solid">
        <fgColor rgb="FFFEF2CB"/>
        <bgColor rgb="FFFEF2CB"/>
      </patternFill>
    </fill>
    <fill>
      <patternFill patternType="solid">
        <fgColor rgb="FFFBE4D5"/>
        <bgColor rgb="FFFBE4D5"/>
      </patternFill>
    </fill>
    <fill>
      <patternFill patternType="solid">
        <fgColor rgb="FF5B9BD5"/>
        <bgColor rgb="FF5B9BD5"/>
      </patternFill>
    </fill>
    <fill>
      <patternFill patternType="solid">
        <fgColor rgb="FF70AD47"/>
        <bgColor rgb="FF70AD47"/>
      </patternFill>
    </fill>
    <fill>
      <patternFill patternType="solid">
        <fgColor rgb="FF9CC2E5"/>
        <bgColor rgb="FF9CC2E5"/>
      </patternFill>
    </fill>
    <fill>
      <patternFill patternType="solid">
        <fgColor rgb="FFFFD965"/>
        <bgColor rgb="FFFFD965"/>
      </patternFill>
    </fill>
    <fill>
      <patternFill patternType="solid">
        <fgColor rgb="FFF4B083"/>
        <bgColor rgb="FFF4B083"/>
      </patternFill>
    </fill>
    <fill>
      <patternFill patternType="solid">
        <fgColor rgb="FFFFFF00"/>
        <bgColor rgb="FFFFFF00"/>
      </patternFill>
    </fill>
    <fill>
      <patternFill patternType="solid">
        <fgColor rgb="FF92D050"/>
        <bgColor rgb="FF92D050"/>
      </patternFill>
    </fill>
    <fill>
      <patternFill patternType="solid">
        <fgColor rgb="FFE7E6E6"/>
        <bgColor rgb="FFE7E6E6"/>
      </patternFill>
    </fill>
    <fill>
      <patternFill patternType="solid">
        <fgColor rgb="FFD6DCE4"/>
        <bgColor rgb="FFD6DCE4"/>
      </patternFill>
    </fill>
    <fill>
      <patternFill patternType="solid">
        <fgColor rgb="FF8EAADB"/>
        <bgColor rgb="FF8EAADB"/>
      </patternFill>
    </fill>
    <fill>
      <patternFill patternType="solid">
        <fgColor rgb="FF000000"/>
        <bgColor rgb="FF000000"/>
      </patternFill>
    </fill>
  </fills>
  <borders count="27">
    <border>
      <left/>
      <right/>
      <top/>
      <bottom/>
      <diagonal/>
    </border>
    <border>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top/>
      <bottom style="thin">
        <color rgb="FF000000"/>
      </bottom>
      <diagonal/>
    </border>
    <border>
      <left/>
      <right/>
      <top/>
      <bottom style="thin">
        <color rgb="FF000000"/>
      </bottom>
      <diagonal/>
    </border>
    <border>
      <left/>
      <right/>
      <top/>
      <bottom style="thin">
        <color rgb="FF000000"/>
      </bottom>
      <diagonal/>
    </border>
    <border>
      <left style="thin">
        <color rgb="FF999999"/>
      </left>
      <right/>
      <top/>
      <bottom/>
      <diagonal/>
    </border>
    <border>
      <left/>
      <right style="thin">
        <color rgb="FF999999"/>
      </right>
      <top/>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style="thin">
        <color rgb="FF000000"/>
      </left>
      <right/>
      <top/>
      <bottom/>
      <diagonal/>
    </border>
    <border>
      <left style="thin">
        <color rgb="FF000000"/>
      </left>
      <right/>
      <top style="thin">
        <color rgb="FF000000"/>
      </top>
      <bottom style="thin">
        <color rgb="FF000000"/>
      </bottom>
      <diagonal/>
    </border>
    <border>
      <left/>
      <right/>
      <top/>
      <bottom style="thick">
        <color rgb="FF000000"/>
      </bottom>
      <diagonal/>
    </border>
    <border>
      <left style="medium">
        <color rgb="FF000000"/>
      </left>
      <right/>
      <top style="medium">
        <color rgb="FF000000"/>
      </top>
      <bottom/>
      <diagonal/>
    </border>
    <border>
      <left/>
      <right/>
      <top style="medium">
        <color rgb="FF000000"/>
      </top>
      <bottom/>
      <diagonal/>
    </border>
    <border>
      <left style="medium">
        <color rgb="FF000000"/>
      </left>
      <right/>
      <top/>
      <bottom/>
      <diagonal/>
    </border>
    <border>
      <left style="medium">
        <color rgb="FF000000"/>
      </left>
      <right/>
      <top/>
      <bottom style="medium">
        <color rgb="FF000000"/>
      </bottom>
      <diagonal/>
    </border>
    <border>
      <left/>
      <right/>
      <top/>
      <bottom style="medium">
        <color rgb="FF000000"/>
      </bottom>
      <diagonal/>
    </border>
  </borders>
  <cellStyleXfs count="1">
    <xf numFmtId="0" fontId="0" fillId="0" borderId="0"/>
  </cellStyleXfs>
  <cellXfs count="183">
    <xf numFmtId="0" fontId="0" fillId="0" borderId="0" xfId="0" applyFont="1" applyAlignment="1">
      <alignment vertical="top"/>
    </xf>
    <xf numFmtId="0" fontId="1" fillId="0" borderId="0" xfId="0" applyFont="1" applyAlignment="1">
      <alignment vertical="center"/>
    </xf>
    <xf numFmtId="0" fontId="0" fillId="0" borderId="0" xfId="0" applyFont="1" applyAlignment="1">
      <alignment vertical="top"/>
    </xf>
    <xf numFmtId="0" fontId="2" fillId="0" borderId="0" xfId="0" applyFont="1" applyAlignment="1">
      <alignment vertical="top"/>
    </xf>
    <xf numFmtId="0" fontId="1" fillId="0" borderId="0" xfId="0" applyFont="1" applyAlignment="1">
      <alignment vertical="top" wrapText="1"/>
    </xf>
    <xf numFmtId="0" fontId="1" fillId="0" borderId="0" xfId="0" applyFont="1" applyAlignment="1">
      <alignment vertical="center" wrapText="1"/>
    </xf>
    <xf numFmtId="0" fontId="3" fillId="2" borderId="1" xfId="0" applyFont="1" applyFill="1" applyBorder="1" applyAlignment="1">
      <alignment wrapText="1"/>
    </xf>
    <xf numFmtId="0" fontId="3" fillId="0" borderId="0" xfId="0" applyFont="1" applyAlignment="1">
      <alignment horizontal="center" wrapText="1"/>
    </xf>
    <xf numFmtId="3" fontId="3" fillId="2" borderId="1" xfId="0" applyNumberFormat="1" applyFont="1" applyFill="1" applyBorder="1" applyAlignment="1">
      <alignment wrapText="1"/>
    </xf>
    <xf numFmtId="0" fontId="0" fillId="0" borderId="0" xfId="0" applyFont="1" applyAlignment="1">
      <alignment horizontal="center" vertical="center"/>
    </xf>
    <xf numFmtId="3" fontId="3" fillId="4" borderId="5" xfId="0" applyNumberFormat="1" applyFont="1" applyFill="1" applyBorder="1" applyAlignment="1">
      <alignment horizontal="left" vertical="top" wrapText="1"/>
    </xf>
    <xf numFmtId="3" fontId="3" fillId="3" borderId="5" xfId="0" applyNumberFormat="1" applyFont="1" applyFill="1" applyBorder="1" applyAlignment="1">
      <alignment horizontal="left" vertical="top" wrapText="1"/>
    </xf>
    <xf numFmtId="0" fontId="3" fillId="3" borderId="5" xfId="0" applyFont="1" applyFill="1" applyBorder="1" applyAlignment="1">
      <alignment horizontal="left" vertical="top" wrapText="1"/>
    </xf>
    <xf numFmtId="3" fontId="3" fillId="5" borderId="5" xfId="0" applyNumberFormat="1" applyFont="1" applyFill="1" applyBorder="1" applyAlignment="1">
      <alignment horizontal="left" vertical="top" wrapText="1"/>
    </xf>
    <xf numFmtId="3" fontId="3" fillId="6" borderId="5" xfId="0" applyNumberFormat="1" applyFont="1" applyFill="1" applyBorder="1" applyAlignment="1">
      <alignment horizontal="left" vertical="top" wrapText="1"/>
    </xf>
    <xf numFmtId="3" fontId="3" fillId="7" borderId="5" xfId="0" applyNumberFormat="1" applyFont="1" applyFill="1" applyBorder="1" applyAlignment="1">
      <alignment horizontal="left" vertical="top" wrapText="1"/>
    </xf>
    <xf numFmtId="14" fontId="1" fillId="0" borderId="0" xfId="0" applyNumberFormat="1" applyFont="1" applyAlignment="1">
      <alignment horizontal="left" vertical="center"/>
    </xf>
    <xf numFmtId="0" fontId="0" fillId="3" borderId="1" xfId="0" applyFont="1" applyFill="1" applyBorder="1" applyAlignment="1">
      <alignment horizontal="left" vertical="top"/>
    </xf>
    <xf numFmtId="0" fontId="0" fillId="8" borderId="6" xfId="0" applyFont="1" applyFill="1" applyBorder="1" applyAlignment="1">
      <alignment horizontal="center" vertical="center"/>
    </xf>
    <xf numFmtId="3" fontId="5" fillId="4" borderId="6" xfId="0" applyNumberFormat="1" applyFont="1" applyFill="1" applyBorder="1" applyAlignment="1">
      <alignment horizontal="center" vertical="center" wrapText="1"/>
    </xf>
    <xf numFmtId="0" fontId="5" fillId="9" borderId="6" xfId="0" applyFont="1" applyFill="1" applyBorder="1" applyAlignment="1">
      <alignment horizontal="center" vertical="center" wrapText="1"/>
    </xf>
    <xf numFmtId="0" fontId="5" fillId="5" borderId="6" xfId="0" applyFont="1" applyFill="1" applyBorder="1" applyAlignment="1">
      <alignment horizontal="center" vertical="center" wrapText="1"/>
    </xf>
    <xf numFmtId="0" fontId="5" fillId="10" borderId="6" xfId="0" applyFont="1" applyFill="1" applyBorder="1" applyAlignment="1">
      <alignment horizontal="center" vertical="center" wrapText="1"/>
    </xf>
    <xf numFmtId="0" fontId="5" fillId="6" borderId="6" xfId="0" applyFont="1" applyFill="1" applyBorder="1" applyAlignment="1">
      <alignment horizontal="center" vertical="center" wrapText="1"/>
    </xf>
    <xf numFmtId="0" fontId="5" fillId="11" borderId="6"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12" borderId="6" xfId="0" applyFont="1" applyFill="1" applyBorder="1" applyAlignment="1">
      <alignment horizontal="center" vertical="center" wrapText="1"/>
    </xf>
    <xf numFmtId="0" fontId="0" fillId="0" borderId="6" xfId="0" applyFont="1" applyBorder="1" applyAlignment="1">
      <alignment horizontal="center" vertical="center" wrapText="1"/>
    </xf>
    <xf numFmtId="0" fontId="0" fillId="0" borderId="6" xfId="0" applyFont="1" applyBorder="1" applyAlignment="1">
      <alignment vertical="top"/>
    </xf>
    <xf numFmtId="0" fontId="6" fillId="0" borderId="0" xfId="0" applyFont="1" applyAlignment="1">
      <alignment horizontal="center" vertical="center"/>
    </xf>
    <xf numFmtId="3" fontId="6" fillId="0" borderId="0" xfId="0" applyNumberFormat="1" applyFont="1" applyAlignment="1">
      <alignment horizontal="center" vertical="center"/>
    </xf>
    <xf numFmtId="164" fontId="0" fillId="0" borderId="0" xfId="0" applyNumberFormat="1" applyFont="1" applyAlignment="1">
      <alignment horizontal="center" vertical="center"/>
    </xf>
    <xf numFmtId="3" fontId="6" fillId="4" borderId="1" xfId="0" applyNumberFormat="1" applyFont="1" applyFill="1" applyBorder="1" applyAlignment="1">
      <alignment horizontal="center" vertical="center"/>
    </xf>
    <xf numFmtId="3" fontId="0" fillId="0" borderId="0" xfId="0" applyNumberFormat="1" applyFont="1" applyAlignment="1">
      <alignment horizontal="center" vertical="center"/>
    </xf>
    <xf numFmtId="164" fontId="0" fillId="4" borderId="1" xfId="0" applyNumberFormat="1" applyFont="1" applyFill="1" applyBorder="1" applyAlignment="1">
      <alignment horizontal="center" vertical="center"/>
    </xf>
    <xf numFmtId="14" fontId="3" fillId="2" borderId="1" xfId="0" applyNumberFormat="1" applyFont="1" applyFill="1" applyBorder="1" applyAlignment="1">
      <alignment wrapText="1"/>
    </xf>
    <xf numFmtId="0" fontId="3" fillId="0" borderId="0" xfId="0" applyFont="1" applyAlignment="1">
      <alignment wrapText="1"/>
    </xf>
    <xf numFmtId="3" fontId="3" fillId="0" borderId="0" xfId="0" applyNumberFormat="1" applyFont="1" applyAlignment="1">
      <alignment wrapText="1"/>
    </xf>
    <xf numFmtId="0" fontId="3" fillId="3" borderId="5" xfId="0" applyFont="1" applyFill="1" applyBorder="1" applyAlignment="1">
      <alignment vertical="top" wrapText="1"/>
    </xf>
    <xf numFmtId="3" fontId="3" fillId="0" borderId="7" xfId="0" applyNumberFormat="1" applyFont="1" applyBorder="1" applyAlignment="1">
      <alignment horizontal="left" vertical="top" wrapText="1"/>
    </xf>
    <xf numFmtId="0" fontId="3" fillId="0" borderId="7" xfId="0" applyFont="1" applyBorder="1" applyAlignment="1">
      <alignment horizontal="left" vertical="top" wrapText="1"/>
    </xf>
    <xf numFmtId="0" fontId="0" fillId="8" borderId="6" xfId="0" applyFont="1" applyFill="1" applyBorder="1" applyAlignment="1">
      <alignment horizontal="center" vertical="center" wrapText="1"/>
    </xf>
    <xf numFmtId="0" fontId="0" fillId="0" borderId="6" xfId="0" applyFont="1" applyBorder="1" applyAlignment="1">
      <alignment horizontal="center" vertical="center"/>
    </xf>
    <xf numFmtId="10" fontId="0" fillId="0" borderId="6" xfId="0" applyNumberFormat="1" applyFont="1" applyBorder="1" applyAlignment="1">
      <alignment horizontal="center" vertical="center" wrapText="1"/>
    </xf>
    <xf numFmtId="0" fontId="6" fillId="0" borderId="6" xfId="0" applyFont="1" applyBorder="1" applyAlignment="1">
      <alignment horizontal="center" vertical="center"/>
    </xf>
    <xf numFmtId="165" fontId="0" fillId="0" borderId="0" xfId="0" applyNumberFormat="1" applyFont="1" applyAlignment="1">
      <alignment horizontal="center" vertical="center"/>
    </xf>
    <xf numFmtId="1" fontId="0" fillId="0" borderId="0" xfId="0" applyNumberFormat="1" applyFont="1" applyAlignment="1">
      <alignment horizontal="center" vertical="center"/>
    </xf>
    <xf numFmtId="164" fontId="6" fillId="0" borderId="0" xfId="0" applyNumberFormat="1" applyFont="1" applyAlignment="1">
      <alignment vertical="top"/>
    </xf>
    <xf numFmtId="0" fontId="7" fillId="0" borderId="0" xfId="0" applyFont="1" applyAlignment="1">
      <alignment horizontal="center" vertical="center"/>
    </xf>
    <xf numFmtId="0" fontId="0" fillId="0" borderId="0" xfId="0" applyFont="1" applyAlignment="1">
      <alignment horizontal="center" vertical="top"/>
    </xf>
    <xf numFmtId="0" fontId="0" fillId="13" borderId="1" xfId="0" applyFont="1" applyFill="1" applyBorder="1" applyAlignment="1">
      <alignment horizontal="center" vertical="center"/>
    </xf>
    <xf numFmtId="0" fontId="8" fillId="0" borderId="0" xfId="0" applyFont="1" applyAlignment="1"/>
    <xf numFmtId="166" fontId="6" fillId="0" borderId="0" xfId="0" applyNumberFormat="1" applyFont="1" applyAlignment="1">
      <alignment horizontal="center" vertical="center"/>
    </xf>
    <xf numFmtId="164" fontId="6" fillId="0" borderId="0" xfId="0" applyNumberFormat="1" applyFont="1" applyAlignment="1">
      <alignment horizontal="center" vertical="center"/>
    </xf>
    <xf numFmtId="165" fontId="6" fillId="0" borderId="0" xfId="0" applyNumberFormat="1" applyFont="1" applyAlignment="1">
      <alignment horizontal="center" vertical="center"/>
    </xf>
    <xf numFmtId="1" fontId="6" fillId="0" borderId="0" xfId="0" applyNumberFormat="1" applyFont="1" applyAlignment="1">
      <alignment horizontal="center" vertical="center"/>
    </xf>
    <xf numFmtId="3" fontId="5" fillId="0" borderId="6" xfId="0" applyNumberFormat="1" applyFont="1" applyBorder="1" applyAlignment="1">
      <alignment horizontal="center" vertical="center" wrapText="1"/>
    </xf>
    <xf numFmtId="0" fontId="5" fillId="0" borderId="6" xfId="0" applyFont="1" applyBorder="1" applyAlignment="1">
      <alignment horizontal="center" vertical="center" wrapText="1"/>
    </xf>
    <xf numFmtId="0" fontId="0" fillId="0" borderId="6" xfId="0" applyFont="1" applyBorder="1" applyAlignment="1">
      <alignment vertical="top" wrapText="1"/>
    </xf>
    <xf numFmtId="9" fontId="0" fillId="0" borderId="6" xfId="0" applyNumberFormat="1" applyFont="1" applyBorder="1" applyAlignment="1">
      <alignment horizontal="center" vertical="center"/>
    </xf>
    <xf numFmtId="3" fontId="6" fillId="14" borderId="1" xfId="0" applyNumberFormat="1" applyFont="1" applyFill="1" applyBorder="1" applyAlignment="1">
      <alignment horizontal="center" vertical="center"/>
    </xf>
    <xf numFmtId="1" fontId="0" fillId="14" borderId="1" xfId="0" applyNumberFormat="1" applyFont="1" applyFill="1" applyBorder="1" applyAlignment="1">
      <alignment horizontal="center" vertical="center"/>
    </xf>
    <xf numFmtId="164" fontId="6" fillId="13" borderId="1" xfId="0" applyNumberFormat="1" applyFont="1" applyFill="1" applyBorder="1" applyAlignment="1">
      <alignment vertical="top"/>
    </xf>
    <xf numFmtId="164" fontId="0" fillId="13" borderId="1" xfId="0" applyNumberFormat="1" applyFont="1" applyFill="1" applyBorder="1" applyAlignment="1">
      <alignment horizontal="center" vertical="center"/>
    </xf>
    <xf numFmtId="165" fontId="0" fillId="13" borderId="1" xfId="0" applyNumberFormat="1" applyFont="1" applyFill="1" applyBorder="1" applyAlignment="1">
      <alignment horizontal="center" vertical="center"/>
    </xf>
    <xf numFmtId="1" fontId="0" fillId="13" borderId="1" xfId="0" applyNumberFormat="1" applyFont="1" applyFill="1" applyBorder="1" applyAlignment="1">
      <alignment horizontal="center" vertical="center"/>
    </xf>
    <xf numFmtId="3" fontId="6" fillId="13" borderId="1" xfId="0" applyNumberFormat="1" applyFont="1" applyFill="1" applyBorder="1" applyAlignment="1">
      <alignment horizontal="center" vertical="center"/>
    </xf>
    <xf numFmtId="2" fontId="3" fillId="2" borderId="1" xfId="0" applyNumberFormat="1" applyFont="1" applyFill="1" applyBorder="1" applyAlignment="1">
      <alignment wrapText="1"/>
    </xf>
    <xf numFmtId="0" fontId="6" fillId="15" borderId="6" xfId="0" applyFont="1" applyFill="1" applyBorder="1" applyAlignment="1">
      <alignment horizontal="center" vertical="center" wrapText="1"/>
    </xf>
    <xf numFmtId="0" fontId="0" fillId="15" borderId="6" xfId="0" applyFont="1" applyFill="1" applyBorder="1" applyAlignment="1">
      <alignment horizontal="center" vertical="center" wrapText="1"/>
    </xf>
    <xf numFmtId="0" fontId="0" fillId="15" borderId="6" xfId="0" applyFont="1" applyFill="1" applyBorder="1" applyAlignment="1">
      <alignment horizontal="left" vertical="center" wrapText="1"/>
    </xf>
    <xf numFmtId="0" fontId="0" fillId="4" borderId="6" xfId="0" applyFont="1" applyFill="1" applyBorder="1" applyAlignment="1">
      <alignment horizontal="center" vertical="center" wrapText="1"/>
    </xf>
    <xf numFmtId="0" fontId="0" fillId="5" borderId="6" xfId="0" applyFont="1" applyFill="1" applyBorder="1" applyAlignment="1">
      <alignment horizontal="center" vertical="center" wrapText="1"/>
    </xf>
    <xf numFmtId="0" fontId="0" fillId="6" borderId="6" xfId="0" applyFont="1" applyFill="1" applyBorder="1" applyAlignment="1">
      <alignment horizontal="center" vertical="center" wrapText="1"/>
    </xf>
    <xf numFmtId="2" fontId="0" fillId="7" borderId="6" xfId="0" applyNumberFormat="1" applyFont="1" applyFill="1" applyBorder="1" applyAlignment="1">
      <alignment horizontal="center" vertical="center" wrapText="1"/>
    </xf>
    <xf numFmtId="0" fontId="0" fillId="7" borderId="6" xfId="0" applyFont="1" applyFill="1" applyBorder="1" applyAlignment="1">
      <alignment horizontal="center" vertical="center" wrapText="1"/>
    </xf>
    <xf numFmtId="0" fontId="0" fillId="16" borderId="6" xfId="0" applyFont="1" applyFill="1" applyBorder="1" applyAlignment="1">
      <alignment horizontal="center" vertical="center" wrapText="1"/>
    </xf>
    <xf numFmtId="0" fontId="6" fillId="0" borderId="0" xfId="0" applyFont="1" applyAlignment="1">
      <alignment vertical="top"/>
    </xf>
    <xf numFmtId="1" fontId="6" fillId="0" borderId="0" xfId="0" applyNumberFormat="1" applyFont="1" applyAlignment="1">
      <alignment horizontal="left" vertical="top"/>
    </xf>
    <xf numFmtId="2" fontId="6" fillId="0" borderId="0" xfId="0" applyNumberFormat="1" applyFont="1" applyAlignment="1">
      <alignment vertical="top"/>
    </xf>
    <xf numFmtId="3" fontId="0" fillId="0" borderId="0" xfId="0" applyNumberFormat="1" applyFont="1" applyAlignment="1">
      <alignment vertical="top"/>
    </xf>
    <xf numFmtId="1" fontId="0" fillId="0" borderId="0" xfId="0" applyNumberFormat="1" applyFont="1" applyAlignment="1">
      <alignment horizontal="right" vertical="top"/>
    </xf>
    <xf numFmtId="1" fontId="4" fillId="0" borderId="0" xfId="0" applyNumberFormat="1" applyFont="1" applyAlignment="1">
      <alignment vertical="top"/>
    </xf>
    <xf numFmtId="2" fontId="0" fillId="0" borderId="0" xfId="0" applyNumberFormat="1" applyFont="1" applyAlignment="1">
      <alignment vertical="top"/>
    </xf>
    <xf numFmtId="9" fontId="0" fillId="0" borderId="0" xfId="0" applyNumberFormat="1" applyFont="1" applyAlignment="1">
      <alignment horizontal="center" vertical="center"/>
    </xf>
    <xf numFmtId="0" fontId="0" fillId="0" borderId="0" xfId="0" applyFont="1" applyAlignment="1">
      <alignment horizontal="left" vertical="top"/>
    </xf>
    <xf numFmtId="0" fontId="0" fillId="0" borderId="0" xfId="0" applyFont="1" applyAlignment="1">
      <alignment horizontal="right" vertical="top"/>
    </xf>
    <xf numFmtId="3" fontId="0" fillId="4" borderId="1" xfId="0" applyNumberFormat="1" applyFont="1" applyFill="1" applyBorder="1" applyAlignment="1">
      <alignment vertical="top"/>
    </xf>
    <xf numFmtId="3" fontId="5" fillId="13" borderId="6" xfId="0" applyNumberFormat="1" applyFont="1" applyFill="1" applyBorder="1" applyAlignment="1">
      <alignment horizontal="center" vertical="center" wrapText="1"/>
    </xf>
    <xf numFmtId="0" fontId="0" fillId="13" borderId="6" xfId="0" applyFont="1" applyFill="1" applyBorder="1" applyAlignment="1">
      <alignment horizontal="center" vertical="center"/>
    </xf>
    <xf numFmtId="0" fontId="0" fillId="13" borderId="1" xfId="0" applyFont="1" applyFill="1" applyBorder="1" applyAlignment="1">
      <alignment vertical="top"/>
    </xf>
    <xf numFmtId="3" fontId="0" fillId="13" borderId="1" xfId="0" applyNumberFormat="1" applyFont="1" applyFill="1" applyBorder="1" applyAlignment="1">
      <alignment vertical="top"/>
    </xf>
    <xf numFmtId="0" fontId="0" fillId="0" borderId="11" xfId="0" applyFont="1" applyBorder="1" applyAlignment="1">
      <alignment vertical="top"/>
    </xf>
    <xf numFmtId="0" fontId="0" fillId="0" borderId="12" xfId="0" applyFont="1" applyBorder="1" applyAlignment="1">
      <alignment vertical="top"/>
    </xf>
    <xf numFmtId="0" fontId="0" fillId="0" borderId="13" xfId="0" applyFont="1" applyBorder="1" applyAlignment="1">
      <alignment vertical="top"/>
    </xf>
    <xf numFmtId="0" fontId="0" fillId="0" borderId="14" xfId="0" applyFont="1" applyBorder="1" applyAlignment="1">
      <alignment vertical="top"/>
    </xf>
    <xf numFmtId="0" fontId="0" fillId="0" borderId="15" xfId="0" applyFont="1" applyBorder="1" applyAlignment="1">
      <alignment vertical="top"/>
    </xf>
    <xf numFmtId="0" fontId="0" fillId="13" borderId="1" xfId="0" applyFont="1" applyFill="1" applyBorder="1" applyAlignment="1">
      <alignment horizontal="center" vertical="top"/>
    </xf>
    <xf numFmtId="0" fontId="6" fillId="13" borderId="1" xfId="0" applyFont="1" applyFill="1" applyBorder="1" applyAlignment="1">
      <alignment horizontal="center" vertical="center"/>
    </xf>
    <xf numFmtId="0" fontId="6" fillId="4" borderId="6"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6" borderId="6" xfId="0" applyFont="1" applyFill="1" applyBorder="1" applyAlignment="1">
      <alignment horizontal="center" vertical="center" wrapText="1"/>
    </xf>
    <xf numFmtId="0" fontId="6" fillId="7" borderId="6" xfId="0" applyFont="1" applyFill="1" applyBorder="1" applyAlignment="1">
      <alignment horizontal="center" vertical="center" wrapText="1"/>
    </xf>
    <xf numFmtId="1" fontId="6" fillId="0" borderId="0" xfId="0" applyNumberFormat="1" applyFont="1" applyAlignment="1">
      <alignment vertical="top"/>
    </xf>
    <xf numFmtId="3" fontId="6" fillId="0" borderId="0" xfId="0" applyNumberFormat="1" applyFont="1" applyAlignment="1">
      <alignment vertical="top"/>
    </xf>
    <xf numFmtId="3" fontId="6" fillId="2" borderId="1" xfId="0" applyNumberFormat="1" applyFont="1" applyFill="1" applyBorder="1" applyAlignment="1">
      <alignment vertical="top"/>
    </xf>
    <xf numFmtId="0" fontId="6" fillId="0" borderId="6" xfId="0" applyFont="1" applyBorder="1" applyAlignment="1">
      <alignment vertical="top"/>
    </xf>
    <xf numFmtId="0" fontId="6" fillId="0" borderId="6" xfId="0" applyFont="1" applyBorder="1" applyAlignment="1">
      <alignment horizontal="right" vertical="top"/>
    </xf>
    <xf numFmtId="3" fontId="6" fillId="0" borderId="6" xfId="0" applyNumberFormat="1" applyFont="1" applyBorder="1" applyAlignment="1">
      <alignment vertical="top"/>
    </xf>
    <xf numFmtId="1" fontId="6" fillId="0" borderId="6" xfId="0" applyNumberFormat="1" applyFont="1" applyBorder="1" applyAlignment="1">
      <alignment vertical="top"/>
    </xf>
    <xf numFmtId="0" fontId="0" fillId="0" borderId="6" xfId="0" applyFont="1" applyBorder="1" applyAlignment="1">
      <alignment horizontal="right" vertical="top"/>
    </xf>
    <xf numFmtId="0" fontId="6" fillId="0" borderId="0" xfId="0" applyFont="1" applyAlignment="1">
      <alignment horizontal="right" vertical="top"/>
    </xf>
    <xf numFmtId="0" fontId="3" fillId="0" borderId="19" xfId="0" applyFont="1" applyBorder="1" applyAlignment="1">
      <alignment wrapText="1"/>
    </xf>
    <xf numFmtId="0" fontId="0" fillId="0" borderId="0" xfId="0" applyFont="1" applyAlignment="1"/>
    <xf numFmtId="0" fontId="9" fillId="0" borderId="0" xfId="0" applyFont="1" applyAlignment="1">
      <alignment horizontal="center"/>
    </xf>
    <xf numFmtId="0" fontId="10" fillId="0" borderId="0" xfId="0" applyFont="1" applyAlignment="1"/>
    <xf numFmtId="3" fontId="10" fillId="17" borderId="6" xfId="0" applyNumberFormat="1" applyFont="1" applyFill="1" applyBorder="1" applyAlignment="1">
      <alignment wrapText="1"/>
    </xf>
    <xf numFmtId="3" fontId="10" fillId="17" borderId="20" xfId="0" applyNumberFormat="1" applyFont="1" applyFill="1" applyBorder="1" applyAlignment="1">
      <alignment wrapText="1"/>
    </xf>
    <xf numFmtId="0" fontId="0" fillId="0" borderId="19" xfId="0" applyFont="1" applyBorder="1" applyAlignment="1"/>
    <xf numFmtId="0" fontId="11" fillId="0" borderId="0" xfId="0" applyFont="1" applyAlignment="1"/>
    <xf numFmtId="0" fontId="12" fillId="0" borderId="0" xfId="0" applyFont="1" applyAlignment="1"/>
    <xf numFmtId="3" fontId="11" fillId="17" borderId="6" xfId="0" applyNumberFormat="1" applyFont="1" applyFill="1" applyBorder="1" applyAlignment="1">
      <alignment horizontal="center" wrapText="1"/>
    </xf>
    <xf numFmtId="3" fontId="11" fillId="17" borderId="20" xfId="0" applyNumberFormat="1" applyFont="1" applyFill="1" applyBorder="1" applyAlignment="1">
      <alignment horizontal="center" wrapText="1"/>
    </xf>
    <xf numFmtId="3" fontId="11" fillId="17" borderId="6" xfId="0" applyNumberFormat="1" applyFont="1" applyFill="1" applyBorder="1" applyAlignment="1">
      <alignment wrapText="1"/>
    </xf>
    <xf numFmtId="0" fontId="9" fillId="0" borderId="21" xfId="0" applyFont="1" applyBorder="1" applyAlignment="1">
      <alignment horizontal="center"/>
    </xf>
    <xf numFmtId="0" fontId="11" fillId="0" borderId="21" xfId="0" applyFont="1" applyBorder="1" applyAlignment="1"/>
    <xf numFmtId="3" fontId="11" fillId="0" borderId="6" xfId="0" applyNumberFormat="1" applyFont="1" applyBorder="1" applyAlignment="1">
      <alignment wrapText="1"/>
    </xf>
    <xf numFmtId="0" fontId="13" fillId="0" borderId="0" xfId="0" applyFont="1" applyAlignment="1"/>
    <xf numFmtId="3" fontId="12" fillId="0" borderId="6" xfId="0" applyNumberFormat="1" applyFont="1" applyBorder="1" applyAlignment="1">
      <alignment wrapText="1"/>
    </xf>
    <xf numFmtId="0" fontId="12" fillId="0" borderId="0" xfId="0" applyFont="1" applyAlignment="1">
      <alignment horizontal="right"/>
    </xf>
    <xf numFmtId="167" fontId="10" fillId="0" borderId="6" xfId="0" applyNumberFormat="1" applyFont="1" applyBorder="1" applyAlignment="1"/>
    <xf numFmtId="0" fontId="14" fillId="0" borderId="22" xfId="0" applyFont="1" applyBorder="1" applyAlignment="1"/>
    <xf numFmtId="0" fontId="12" fillId="0" borderId="23" xfId="0" applyFont="1" applyBorder="1" applyAlignment="1"/>
    <xf numFmtId="0" fontId="15" fillId="0" borderId="24" xfId="0" applyFont="1" applyBorder="1" applyAlignment="1"/>
    <xf numFmtId="0" fontId="16" fillId="0" borderId="0" xfId="0" applyFont="1" applyAlignment="1">
      <alignment horizontal="right"/>
    </xf>
    <xf numFmtId="3" fontId="16" fillId="0" borderId="6" xfId="0" applyNumberFormat="1" applyFont="1" applyBorder="1" applyAlignment="1">
      <alignment wrapText="1"/>
    </xf>
    <xf numFmtId="0" fontId="15" fillId="0" borderId="25" xfId="0" applyFont="1" applyBorder="1" applyAlignment="1"/>
    <xf numFmtId="0" fontId="16" fillId="0" borderId="26" xfId="0" applyFont="1" applyBorder="1" applyAlignment="1">
      <alignment horizontal="right"/>
    </xf>
    <xf numFmtId="0" fontId="10" fillId="2" borderId="1" xfId="0" applyFont="1" applyFill="1" applyBorder="1" applyAlignment="1"/>
    <xf numFmtId="0" fontId="12" fillId="0" borderId="23" xfId="0" applyFont="1" applyBorder="1" applyAlignment="1">
      <alignment horizontal="left"/>
    </xf>
    <xf numFmtId="3" fontId="17" fillId="0" borderId="6" xfId="0" applyNumberFormat="1" applyFont="1" applyBorder="1" applyAlignment="1">
      <alignment wrapText="1"/>
    </xf>
    <xf numFmtId="0" fontId="18" fillId="0" borderId="24" xfId="0" applyFont="1" applyBorder="1" applyAlignment="1"/>
    <xf numFmtId="0" fontId="18" fillId="0" borderId="25" xfId="0" applyFont="1" applyBorder="1" applyAlignment="1"/>
    <xf numFmtId="0" fontId="19" fillId="0" borderId="0" xfId="0" applyFont="1" applyAlignment="1">
      <alignment horizontal="center"/>
    </xf>
    <xf numFmtId="167" fontId="12" fillId="0" borderId="6" xfId="0" applyNumberFormat="1" applyFont="1" applyBorder="1" applyAlignment="1"/>
    <xf numFmtId="0" fontId="10" fillId="0" borderId="24" xfId="0" applyFont="1" applyBorder="1" applyAlignment="1"/>
    <xf numFmtId="0" fontId="10" fillId="0" borderId="25" xfId="0" applyFont="1" applyBorder="1" applyAlignment="1"/>
    <xf numFmtId="0" fontId="12" fillId="0" borderId="24" xfId="0" applyFont="1" applyBorder="1" applyAlignment="1"/>
    <xf numFmtId="0" fontId="12" fillId="0" borderId="25" xfId="0" applyFont="1" applyBorder="1" applyAlignment="1"/>
    <xf numFmtId="0" fontId="0" fillId="0" borderId="6" xfId="0" applyFont="1" applyBorder="1" applyAlignment="1"/>
    <xf numFmtId="0" fontId="0" fillId="17" borderId="6" xfId="0" applyFont="1" applyFill="1" applyBorder="1" applyAlignment="1"/>
    <xf numFmtId="0" fontId="0" fillId="13" borderId="1" xfId="0" applyFont="1" applyFill="1" applyBorder="1" applyAlignment="1"/>
    <xf numFmtId="0" fontId="20" fillId="0" borderId="0" xfId="0" applyFont="1" applyAlignment="1"/>
    <xf numFmtId="0" fontId="21" fillId="0" borderId="0" xfId="0" applyFont="1" applyAlignment="1"/>
    <xf numFmtId="3" fontId="0" fillId="0" borderId="6" xfId="0" applyNumberFormat="1" applyFont="1" applyBorder="1" applyAlignment="1"/>
    <xf numFmtId="3" fontId="10" fillId="0" borderId="6" xfId="0" applyNumberFormat="1" applyFont="1" applyBorder="1" applyAlignment="1">
      <alignment wrapText="1"/>
    </xf>
    <xf numFmtId="167" fontId="10" fillId="2" borderId="6" xfId="0" applyNumberFormat="1" applyFont="1" applyFill="1" applyBorder="1" applyAlignment="1"/>
    <xf numFmtId="0" fontId="22" fillId="0" borderId="0" xfId="0" applyFont="1" applyAlignment="1">
      <alignment vertical="center"/>
    </xf>
    <xf numFmtId="0" fontId="0" fillId="0" borderId="6" xfId="0" applyFont="1" applyBorder="1" applyAlignment="1">
      <alignment wrapText="1"/>
    </xf>
    <xf numFmtId="0" fontId="10" fillId="18" borderId="1" xfId="0" applyFont="1" applyFill="1" applyBorder="1" applyAlignment="1"/>
    <xf numFmtId="0" fontId="10" fillId="18" borderId="1" xfId="0" applyFont="1" applyFill="1" applyBorder="1" applyAlignment="1">
      <alignment horizontal="right"/>
    </xf>
    <xf numFmtId="3" fontId="9" fillId="18" borderId="6" xfId="0" applyNumberFormat="1" applyFont="1" applyFill="1" applyBorder="1" applyAlignment="1">
      <alignment wrapText="1"/>
    </xf>
    <xf numFmtId="3" fontId="21" fillId="18" borderId="6" xfId="0" applyNumberFormat="1" applyFont="1" applyFill="1" applyBorder="1" applyAlignment="1">
      <alignment wrapText="1"/>
    </xf>
    <xf numFmtId="0" fontId="9" fillId="0" borderId="6" xfId="0" applyFont="1" applyBorder="1" applyAlignment="1">
      <alignment horizontal="center" vertical="center" wrapText="1"/>
    </xf>
    <xf numFmtId="3" fontId="9" fillId="0" borderId="6" xfId="0" applyNumberFormat="1" applyFont="1" applyBorder="1" applyAlignment="1">
      <alignment horizontal="center" vertical="center" wrapText="1"/>
    </xf>
    <xf numFmtId="0" fontId="11" fillId="0" borderId="0" xfId="0" applyFont="1" applyAlignment="1">
      <alignment horizontal="right"/>
    </xf>
    <xf numFmtId="3" fontId="11" fillId="17" borderId="6" xfId="0" applyNumberFormat="1" applyFont="1" applyFill="1" applyBorder="1" applyAlignment="1">
      <alignment horizontal="right" wrapText="1"/>
    </xf>
    <xf numFmtId="3" fontId="11" fillId="17" borderId="5" xfId="0" applyNumberFormat="1" applyFont="1" applyFill="1" applyBorder="1" applyAlignment="1">
      <alignment horizontal="right" wrapText="1"/>
    </xf>
    <xf numFmtId="3" fontId="0" fillId="0" borderId="0" xfId="0" applyNumberFormat="1" applyFont="1" applyAlignment="1"/>
    <xf numFmtId="0" fontId="3" fillId="0" borderId="0" xfId="0" applyFont="1" applyAlignment="1">
      <alignment horizontal="center" wrapText="1"/>
    </xf>
    <xf numFmtId="0" fontId="0" fillId="0" borderId="0" xfId="0" applyFont="1" applyAlignment="1">
      <alignment vertical="top"/>
    </xf>
    <xf numFmtId="0" fontId="3" fillId="3" borderId="2" xfId="0" applyFont="1" applyFill="1" applyBorder="1" applyAlignment="1">
      <alignment horizontal="left" vertical="top" wrapText="1"/>
    </xf>
    <xf numFmtId="0" fontId="4" fillId="0" borderId="3" xfId="0" applyFont="1" applyBorder="1" applyAlignment="1">
      <alignment vertical="top"/>
    </xf>
    <xf numFmtId="0" fontId="4" fillId="0" borderId="4" xfId="0" applyFont="1" applyBorder="1" applyAlignment="1">
      <alignment vertical="top"/>
    </xf>
    <xf numFmtId="0" fontId="3" fillId="2" borderId="8" xfId="0" applyFont="1" applyFill="1" applyBorder="1" applyAlignment="1">
      <alignment horizontal="center" wrapText="1"/>
    </xf>
    <xf numFmtId="0" fontId="4" fillId="0" borderId="9" xfId="0" applyFont="1" applyBorder="1" applyAlignment="1">
      <alignment vertical="top"/>
    </xf>
    <xf numFmtId="0" fontId="4" fillId="0" borderId="10" xfId="0" applyFont="1" applyBorder="1" applyAlignment="1">
      <alignment vertical="top"/>
    </xf>
    <xf numFmtId="3" fontId="11" fillId="17" borderId="16" xfId="0" applyNumberFormat="1" applyFont="1" applyFill="1" applyBorder="1" applyAlignment="1">
      <alignment horizontal="center" wrapText="1"/>
    </xf>
    <xf numFmtId="0" fontId="4" fillId="0" borderId="17" xfId="0" applyFont="1" applyBorder="1" applyAlignment="1">
      <alignment vertical="top"/>
    </xf>
    <xf numFmtId="0" fontId="4" fillId="0" borderId="18" xfId="0" applyFont="1" applyBorder="1" applyAlignment="1">
      <alignment vertical="top"/>
    </xf>
    <xf numFmtId="0" fontId="3" fillId="2" borderId="16" xfId="0" applyFont="1" applyFill="1" applyBorder="1" applyAlignment="1">
      <alignment horizontal="center" wrapText="1"/>
    </xf>
    <xf numFmtId="0" fontId="0" fillId="0" borderId="0" xfId="0" pivotButton="1" applyFont="1" applyAlignment="1">
      <alignment vertical="top"/>
    </xf>
    <xf numFmtId="0" fontId="0" fillId="0" borderId="0" xfId="0" applyNumberFormat="1" applyFont="1" applyAlignment="1">
      <alignment vertical="top"/>
    </xf>
  </cellXfs>
  <cellStyles count="1">
    <cellStyle name="Normal" xfId="0" builtinId="0"/>
  </cellStyles>
  <dxfs count="77">
    <dxf>
      <font>
        <color rgb="FF9C0006"/>
      </font>
      <fill>
        <patternFill patternType="solid">
          <fgColor rgb="FFFFC7CE"/>
          <bgColor rgb="FFFFC7CE"/>
        </patternFill>
      </fill>
    </dxf>
    <dxf>
      <fill>
        <patternFill patternType="solid">
          <fgColor rgb="FFC6EFCE"/>
          <bgColor rgb="FFC6EFCE"/>
        </patternFill>
      </fill>
    </dxf>
    <dxf>
      <fill>
        <patternFill patternType="solid">
          <fgColor rgb="FFFFE598"/>
          <bgColor rgb="FFFFE598"/>
        </patternFill>
      </fill>
    </dxf>
    <dxf>
      <font>
        <color rgb="FF9C0006"/>
      </font>
      <fill>
        <patternFill patternType="solid">
          <fgColor rgb="FFFFC7CE"/>
          <bgColor rgb="FFFFC7CE"/>
        </patternFill>
      </fill>
    </dxf>
    <dxf>
      <fill>
        <patternFill patternType="solid">
          <fgColor rgb="FFC6EFCE"/>
          <bgColor rgb="FFC6EFCE"/>
        </patternFill>
      </fill>
    </dxf>
    <dxf>
      <fill>
        <patternFill patternType="solid">
          <fgColor rgb="FFFFE598"/>
          <bgColor rgb="FFFFE598"/>
        </patternFill>
      </fill>
    </dxf>
    <dxf>
      <font>
        <color rgb="FF9C0006"/>
      </font>
      <fill>
        <patternFill patternType="solid">
          <fgColor rgb="FFFFC7CE"/>
          <bgColor rgb="FFFFC7CE"/>
        </patternFill>
      </fill>
    </dxf>
    <dxf>
      <fill>
        <patternFill patternType="solid">
          <fgColor rgb="FFC6EFCE"/>
          <bgColor rgb="FFC6EFCE"/>
        </patternFill>
      </fill>
    </dxf>
    <dxf>
      <fill>
        <patternFill patternType="solid">
          <fgColor rgb="FFFFE598"/>
          <bgColor rgb="FFFFE598"/>
        </patternFill>
      </fill>
    </dxf>
    <dxf>
      <font>
        <color rgb="FF9C0006"/>
      </font>
      <fill>
        <patternFill patternType="solid">
          <fgColor rgb="FFFFC7CE"/>
          <bgColor rgb="FFFFC7CE"/>
        </patternFill>
      </fill>
    </dxf>
    <dxf>
      <fill>
        <patternFill patternType="solid">
          <fgColor rgb="FFC6EFCE"/>
          <bgColor rgb="FFC6EFCE"/>
        </patternFill>
      </fill>
    </dxf>
    <dxf>
      <fill>
        <patternFill patternType="solid">
          <fgColor rgb="FFFFE598"/>
          <bgColor rgb="FFFFE598"/>
        </patternFill>
      </fill>
    </dxf>
    <dxf>
      <font>
        <color rgb="FF9C0006"/>
      </font>
      <fill>
        <patternFill patternType="solid">
          <fgColor rgb="FFFFC7CE"/>
          <bgColor rgb="FFFFC7CE"/>
        </patternFill>
      </fill>
    </dxf>
    <dxf>
      <fill>
        <patternFill patternType="solid">
          <fgColor rgb="FFC6EFCE"/>
          <bgColor rgb="FFC6EFCE"/>
        </patternFill>
      </fill>
    </dxf>
    <dxf>
      <fill>
        <patternFill patternType="solid">
          <fgColor rgb="FFFFE598"/>
          <bgColor rgb="FFFFE598"/>
        </patternFill>
      </fill>
    </dxf>
    <dxf>
      <fill>
        <patternFill patternType="none"/>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ill>
        <patternFill patternType="solid">
          <fgColor rgb="FFC6EFCE"/>
          <bgColor rgb="FFC6EFCE"/>
        </patternFill>
      </fill>
    </dxf>
    <dxf>
      <fill>
        <patternFill patternType="solid">
          <fgColor rgb="FFFFE598"/>
          <bgColor rgb="FFFFE598"/>
        </patternFill>
      </fill>
    </dxf>
    <dxf>
      <font>
        <color rgb="FF9C0006"/>
      </font>
      <fill>
        <patternFill patternType="solid">
          <fgColor rgb="FFFFC7CE"/>
          <bgColor rgb="FFFFC7CE"/>
        </patternFill>
      </fill>
    </dxf>
    <dxf>
      <fill>
        <patternFill patternType="solid">
          <fgColor rgb="FFC6EFCE"/>
          <bgColor rgb="FFC6EFCE"/>
        </patternFill>
      </fill>
    </dxf>
    <dxf>
      <fill>
        <patternFill patternType="solid">
          <fgColor rgb="FFFFE598"/>
          <bgColor rgb="FFFFE598"/>
        </patternFill>
      </fill>
    </dxf>
    <dxf>
      <font>
        <color rgb="FF9C0006"/>
      </font>
      <fill>
        <patternFill patternType="solid">
          <fgColor rgb="FFFFC7CE"/>
          <bgColor rgb="FFFFC7CE"/>
        </patternFill>
      </fill>
    </dxf>
    <dxf>
      <fill>
        <patternFill patternType="solid">
          <fgColor rgb="FFC6EFCE"/>
          <bgColor rgb="FFC6EFCE"/>
        </patternFill>
      </fill>
    </dxf>
    <dxf>
      <fill>
        <patternFill patternType="solid">
          <fgColor rgb="FFFFE598"/>
          <bgColor rgb="FFFFE598"/>
        </patternFill>
      </fill>
    </dxf>
    <dxf>
      <font>
        <color rgb="FF9C0006"/>
      </font>
      <fill>
        <patternFill patternType="solid">
          <fgColor rgb="FFFFC7CE"/>
          <bgColor rgb="FFFFC7CE"/>
        </patternFill>
      </fill>
    </dxf>
    <dxf>
      <fill>
        <patternFill patternType="solid">
          <fgColor rgb="FFC6EFCE"/>
          <bgColor rgb="FFC6EFCE"/>
        </patternFill>
      </fill>
    </dxf>
    <dxf>
      <fill>
        <patternFill patternType="solid">
          <fgColor rgb="FFFFE598"/>
          <bgColor rgb="FFFFE598"/>
        </patternFill>
      </fill>
    </dxf>
    <dxf>
      <font>
        <color rgb="FF9C0006"/>
      </font>
      <fill>
        <patternFill patternType="solid">
          <fgColor rgb="FFFFC7CE"/>
          <bgColor rgb="FFFFC7CE"/>
        </patternFill>
      </fill>
    </dxf>
    <dxf>
      <fill>
        <patternFill patternType="solid">
          <fgColor rgb="FFC6EFCE"/>
          <bgColor rgb="FFC6EFCE"/>
        </patternFill>
      </fill>
    </dxf>
    <dxf>
      <fill>
        <patternFill patternType="solid">
          <fgColor rgb="FFFFE598"/>
          <bgColor rgb="FFFFE598"/>
        </patternFill>
      </fill>
    </dxf>
    <dxf>
      <fill>
        <patternFill patternType="none"/>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ill>
        <patternFill patternType="solid">
          <fgColor rgb="FFC6EFCE"/>
          <bgColor rgb="FFC6EFCE"/>
        </patternFill>
      </fill>
    </dxf>
    <dxf>
      <fill>
        <patternFill patternType="solid">
          <fgColor rgb="FFFFE598"/>
          <bgColor rgb="FFFFE598"/>
        </patternFill>
      </fill>
    </dxf>
    <dxf>
      <font>
        <color rgb="FF9C0006"/>
      </font>
      <fill>
        <patternFill patternType="solid">
          <fgColor rgb="FFFFC7CE"/>
          <bgColor rgb="FFFFC7CE"/>
        </patternFill>
      </fill>
    </dxf>
    <dxf>
      <fill>
        <patternFill patternType="solid">
          <fgColor rgb="FFC6EFCE"/>
          <bgColor rgb="FFC6EFCE"/>
        </patternFill>
      </fill>
    </dxf>
    <dxf>
      <fill>
        <patternFill patternType="solid">
          <fgColor rgb="FFFFE598"/>
          <bgColor rgb="FFFFE598"/>
        </patternFill>
      </fill>
    </dxf>
    <dxf>
      <font>
        <color rgb="FF9C0006"/>
      </font>
      <fill>
        <patternFill patternType="solid">
          <fgColor rgb="FFFFC7CE"/>
          <bgColor rgb="FFFFC7CE"/>
        </patternFill>
      </fill>
    </dxf>
    <dxf>
      <fill>
        <patternFill patternType="solid">
          <fgColor rgb="FFC6EFCE"/>
          <bgColor rgb="FFC6EFCE"/>
        </patternFill>
      </fill>
    </dxf>
    <dxf>
      <fill>
        <patternFill patternType="solid">
          <fgColor rgb="FFFFE598"/>
          <bgColor rgb="FFFFE598"/>
        </patternFill>
      </fill>
    </dxf>
    <dxf>
      <font>
        <color rgb="FF9C0006"/>
      </font>
      <fill>
        <patternFill patternType="solid">
          <fgColor rgb="FFFFC7CE"/>
          <bgColor rgb="FFFFC7CE"/>
        </patternFill>
      </fill>
    </dxf>
    <dxf>
      <fill>
        <patternFill patternType="solid">
          <fgColor rgb="FFC6EFCE"/>
          <bgColor rgb="FFC6EFCE"/>
        </patternFill>
      </fill>
    </dxf>
    <dxf>
      <fill>
        <patternFill patternType="solid">
          <fgColor rgb="FFFFE598"/>
          <bgColor rgb="FFFFE598"/>
        </patternFill>
      </fill>
    </dxf>
    <dxf>
      <font>
        <color rgb="FF9C0006"/>
      </font>
      <fill>
        <patternFill patternType="solid">
          <fgColor rgb="FFFFC7CE"/>
          <bgColor rgb="FFFFC7CE"/>
        </patternFill>
      </fill>
    </dxf>
    <dxf>
      <fill>
        <patternFill patternType="solid">
          <fgColor rgb="FFC6EFCE"/>
          <bgColor rgb="FFC6EFCE"/>
        </patternFill>
      </fill>
    </dxf>
    <dxf>
      <fill>
        <patternFill patternType="solid">
          <fgColor rgb="FFFFE598"/>
          <bgColor rgb="FFFFE598"/>
        </patternFill>
      </fill>
    </dxf>
    <dxf>
      <fill>
        <patternFill patternType="none"/>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color rgb="FF006100"/>
      </font>
      <fill>
        <patternFill patternType="solid">
          <fgColor rgb="FFC6EFCE"/>
          <bgColor rgb="FFC6EFCE"/>
        </patternFill>
      </fill>
    </dxf>
    <dxf>
      <font>
        <b/>
        <color rgb="FF000000"/>
      </font>
      <fill>
        <patternFill patternType="solid">
          <fgColor rgb="FFD9D9D9"/>
          <bgColor rgb="FFD9D9D9"/>
        </patternFill>
      </fill>
      <border>
        <top style="double">
          <color rgb="FF000000"/>
        </top>
      </border>
    </dxf>
    <dxf>
      <font>
        <color rgb="FF000000"/>
      </font>
      <fill>
        <patternFill patternType="solid">
          <fgColor rgb="FFD9D9D9"/>
          <bgColor rgb="FFD9D9D9"/>
        </patternFill>
      </fill>
      <border>
        <top style="thin">
          <color rgb="FFFFFFFF"/>
        </top>
      </border>
    </dxf>
    <dxf>
      <font>
        <color rgb="FF000000"/>
      </font>
      <fill>
        <patternFill patternType="solid">
          <fgColor rgb="FFD9D9D9"/>
          <bgColor rgb="FFD9D9D9"/>
        </patternFill>
      </fill>
      <border>
        <top style="thin">
          <color rgb="FFFFFFFF"/>
        </top>
      </border>
    </dxf>
    <dxf>
      <font>
        <color rgb="FF000000"/>
      </font>
      <fill>
        <patternFill patternType="solid">
          <fgColor rgb="FFD9D9D9"/>
          <bgColor rgb="FFD9D9D9"/>
        </patternFill>
      </fill>
      <border>
        <top style="thin">
          <color rgb="FFFFFFFF"/>
        </top>
      </border>
    </dxf>
    <dxf>
      <font>
        <color rgb="FFFFFFFF"/>
      </font>
      <fill>
        <patternFill patternType="solid">
          <fgColor rgb="FF666666"/>
          <bgColor rgb="FF666666"/>
        </patternFill>
      </fill>
      <border>
        <bottom style="thin">
          <color rgb="FFFFFFFF"/>
        </bottom>
      </border>
    </dxf>
    <dxf>
      <font>
        <color rgb="FFFFFFFF"/>
      </font>
      <fill>
        <patternFill patternType="solid">
          <fgColor rgb="FF666666"/>
          <bgColor rgb="FF666666"/>
        </patternFill>
      </fill>
      <border>
        <bottom style="thin">
          <color rgb="FFFFFFFF"/>
        </bottom>
      </border>
    </dxf>
    <dxf>
      <font>
        <color rgb="FFFFFFFF"/>
      </font>
      <fill>
        <patternFill patternType="solid">
          <fgColor rgb="FF666666"/>
          <bgColor rgb="FF666666"/>
        </patternFill>
      </fill>
      <border>
        <bottom style="thin">
          <color rgb="FFFFFFFF"/>
        </bottom>
      </border>
    </dxf>
    <dxf>
      <font>
        <color rgb="FFFFFFFF"/>
      </font>
      <fill>
        <patternFill patternType="solid">
          <fgColor rgb="FF666666"/>
          <bgColor rgb="FF666666"/>
        </patternFill>
      </fill>
      <border>
        <bottom style="thin">
          <color rgb="FFFFFFFF"/>
        </bottom>
      </border>
    </dxf>
    <dxf>
      <font>
        <color rgb="FF000000"/>
      </font>
      <fill>
        <patternFill patternType="solid">
          <fgColor rgb="FFF3F3F3"/>
          <bgColor rgb="FFF3F3F3"/>
        </patternFill>
      </fill>
      <border>
        <right style="thin">
          <color rgb="FFFFFFFF"/>
        </right>
      </border>
    </dxf>
    <dxf>
      <font>
        <color rgb="FF000000"/>
      </font>
      <fill>
        <patternFill patternType="solid">
          <fgColor rgb="FFF3F3F3"/>
          <bgColor rgb="FFF3F3F3"/>
        </patternFill>
      </fill>
      <border>
        <right style="thin">
          <color rgb="FFFFFFFF"/>
        </right>
      </border>
    </dxf>
    <dxf>
      <font>
        <color rgb="FF000000"/>
      </font>
      <fill>
        <patternFill patternType="solid">
          <fgColor rgb="FFF3F3F3"/>
          <bgColor rgb="FFF3F3F3"/>
        </patternFill>
      </fill>
      <border>
        <right style="thin">
          <color rgb="FFFFFFFF"/>
        </right>
      </border>
    </dxf>
    <dxf>
      <font>
        <color rgb="FF000000"/>
      </font>
      <fill>
        <patternFill patternType="solid">
          <fgColor rgb="FFFFFFFF"/>
          <bgColor rgb="FFFFFFFF"/>
        </patternFill>
      </fill>
    </dxf>
  </dxfs>
  <tableStyles count="1">
    <tableStyle name="Google Sheets Pivot Table Style" table="0" count="12" xr9:uid="{00000000-0011-0000-FFFF-FFFF00000000}">
      <tableStyleElement type="wholeTable" dxfId="76"/>
      <tableStyleElement type="headerRow" dxfId="69"/>
      <tableStyleElement type="totalRow" dxfId="65"/>
      <tableStyleElement type="firstSubtotalRow" dxfId="68"/>
      <tableStyleElement type="secondSubtotalRow" dxfId="67"/>
      <tableStyleElement type="thirdSubtotalRow" dxfId="66"/>
      <tableStyleElement type="firstColumnSubheading" dxfId="72"/>
      <tableStyleElement type="secondColumnSubheading" dxfId="71"/>
      <tableStyleElement type="thirdColumnSubheading" dxfId="70"/>
      <tableStyleElement type="firstRowSubheading" dxfId="75"/>
      <tableStyleElement type="secondRowSubheading" dxfId="74"/>
      <tableStyleElement type="thirdRowSubheading" dxfId="7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Microsoft Office User" refreshedDate="43686.548909953701" refreshedVersion="6" recordCount="1456" xr:uid="{00000000-000A-0000-FFFF-FFFF00000000}">
  <cacheSource type="worksheet">
    <worksheetSource ref="A2:S1458" sheet="5th Cycle APR Raw Data-Final"/>
  </cacheSource>
  <cacheFields count="19">
    <cacheField name="JURISDICTION" numFmtId="0">
      <sharedItems count="434">
        <s v="AGOURA HILLS"/>
        <s v="ALAMEDA"/>
        <s v="ALAMEDA COUNTY"/>
        <s v="ALBANY"/>
        <s v="ALHAMBRA"/>
        <s v="ALISO VIEJO"/>
        <s v="ALPINE COUNTY"/>
        <s v="AMADOR COUNTY"/>
        <s v="AMERICAN CANYON"/>
        <s v="ANAHEIM"/>
        <s v="ANDERSON"/>
        <s v="ANTIOCH"/>
        <s v="APPLE VALLEY"/>
        <s v="ARCADIA"/>
        <s v="ARCATA"/>
        <s v="ARROYO GRANDE"/>
        <s v="ARTESIA"/>
        <s v="ARVIN"/>
        <s v="ATASCADERO"/>
        <s v="ATHERTON"/>
        <s v="ATWATER"/>
        <s v="AUBURN"/>
        <s v="AVALON"/>
        <s v="AVENAL"/>
        <s v="AZUSA"/>
        <s v="BAKERSFIELD"/>
        <s v="BALDWIN PARK"/>
        <s v="BANNING"/>
        <s v="BARSTOW"/>
        <s v="BEAUMONT"/>
        <s v="BELL"/>
        <s v="BELL GARDENS"/>
        <s v="BELLFLOWER"/>
        <s v="BELMONT"/>
        <s v="BELVEDERE"/>
        <s v="BENICIA"/>
        <s v="BERKELEY"/>
        <s v="BEVERLY HILLS"/>
        <s v="BIG BEAR LAKE"/>
        <s v="BIGGS"/>
        <s v="BISHOP"/>
        <s v="BRAWLEY"/>
        <s v="BREA"/>
        <s v="BRENTWOOD"/>
        <s v="BRISBANE"/>
        <s v="BUELLTON"/>
        <s v="BUENA PARK"/>
        <s v="BURBANK"/>
        <s v="BURLINGAME"/>
        <s v="BUTTE COUNTY"/>
        <s v="CALABASAS"/>
        <s v="CALAVERAS COUNTY"/>
        <s v="CALEXICO"/>
        <s v="CALIMESA"/>
        <s v="CALIPATRIA"/>
        <s v="CALISTOGA"/>
        <s v="CAMARILLO"/>
        <s v="CAMPBELL"/>
        <s v="CANYON LAKE"/>
        <s v="CAPITOLA"/>
        <s v="CARLSBAD"/>
        <s v="CARPINTERIA"/>
        <s v="CARSON"/>
        <s v="CATHEDRAL"/>
        <s v="CERES"/>
        <s v="CERRITOS"/>
        <s v="CHICO"/>
        <s v="CHINO"/>
        <s v="CHINO HILLS"/>
        <s v="CHULA VISTA"/>
        <s v="CITRUS HEIGHTS"/>
        <s v="CLAREMONT"/>
        <s v="CLAYTON"/>
        <s v="CLEARLAKE"/>
        <s v="CLOVERDALE"/>
        <s v="CLOVIS"/>
        <s v="COACHELLA"/>
        <s v="COALINGA"/>
        <s v="COLFAX"/>
        <s v="COLMA"/>
        <s v="COLTON"/>
        <s v="COLUSA COUNTY"/>
        <s v="CONCORD"/>
        <s v="CONTRA COSTA COUNTY"/>
        <s v="CORONA"/>
        <s v="CORONADO"/>
        <s v="CORTE MADERA"/>
        <s v="COSTA MESA"/>
        <s v="COTATI"/>
        <s v="CUDAHY"/>
        <s v="CULVER CITY"/>
        <s v="CUPERTINO"/>
        <s v="CYPRESS"/>
        <s v="DALY CITY"/>
        <s v="DANA POINT"/>
        <s v="DANVILLE"/>
        <s v="DAVIS"/>
        <s v="DEL MAR"/>
        <s v="DEL NORTE COUNTY"/>
        <s v="DELANO"/>
        <s v="DESERT HOT SPRINGS"/>
        <s v="DIAMOND BAR"/>
        <s v="DINUBA"/>
        <s v="DIXON"/>
        <s v="DORRIS"/>
        <s v="DOWNEY"/>
        <s v="DUARTE"/>
        <s v="DUBLIN"/>
        <s v="DUNSMUIR"/>
        <s v="EAST PALO ALTO"/>
        <s v="EASTVALE"/>
        <s v="EL CAJON"/>
        <s v="EL CENTRO"/>
        <s v="EL CERRITO"/>
        <s v="EL DORADO COUNTY"/>
        <s v="EL MONTE"/>
        <s v="ELK GROVE"/>
        <s v="EMERYVILLE"/>
        <s v="ENCINITAS"/>
        <s v="ESCONDIDO"/>
        <s v="ETNA"/>
        <s v="EUREKA"/>
        <s v="EXETER"/>
        <s v="FAIRFAX"/>
        <s v="FAIRFIELD"/>
        <s v="FARMERSVILLE"/>
        <s v="FIREBAUGH"/>
        <s v="FOLSOM"/>
        <s v="FONTANA"/>
        <s v="FORT BRAGG"/>
        <s v="FORTUNA"/>
        <s v="FOSTER CITY"/>
        <s v="FOUNTAIN VALLEY"/>
        <s v="FREMONT"/>
        <s v="FRESNO"/>
        <s v="FRESNO COUNTY"/>
        <s v="FULLERTON"/>
        <s v="GALT"/>
        <s v="GARDEN GROVE"/>
        <s v="GARDENA"/>
        <s v="GILROY"/>
        <s v="GLENDALE"/>
        <s v="GLENDORA"/>
        <s v="GLENN COUNTY"/>
        <s v="GOLETA"/>
        <s v="GONZALES"/>
        <s v="GRAND TERRACE"/>
        <s v="GRASS VALLEY"/>
        <s v="GRIDLEY"/>
        <s v="GROVER BEACH"/>
        <s v="HALF MOON BAY"/>
        <s v="HAWTHORNE"/>
        <s v="HAYWARD"/>
        <s v="HEALDSBURG"/>
        <s v="HEMET"/>
        <s v="HERCULES"/>
        <s v="HESPERIA"/>
        <s v="HIGHLAND"/>
        <s v="HILLSBOROUGH"/>
        <s v="HOLLISTER"/>
        <s v="HOLTVILLE"/>
        <s v="HUGHSON"/>
        <s v="HUMBOLDT COUNTY"/>
        <s v="HURON"/>
        <s v="IMPERIAL"/>
        <s v="IMPERIAL BEACH"/>
        <s v="IMPERIAL COUNTY"/>
        <s v="INDIAN WELLS"/>
        <s v="INDIO"/>
        <s v="INDUSTRY"/>
        <s v="INGLEWOOD"/>
        <s v="INYO COUNTY"/>
        <s v="IONE"/>
        <s v="IRVINE"/>
        <s v="IRWINDALE"/>
        <s v="JACKSON"/>
        <s v="KERMAN"/>
        <s v="KERN COUNTY"/>
        <s v="KING CITY"/>
        <s v="KINGS COUNTY"/>
        <s v="KINGSBURG"/>
        <s v="LA CANADA FLINTRIDGE"/>
        <s v="LA HABRA"/>
        <s v="LA MESA"/>
        <s v="LA MIRADA"/>
        <s v="LA PALMA"/>
        <s v="LA QUINTA"/>
        <s v="LA VERNE"/>
        <s v="LAFAYETTE"/>
        <s v="LAGUNA BEACH"/>
        <s v="LAGUNA HILLS"/>
        <s v="LAGUNA NIGUEL"/>
        <s v="LAGUNA WOODS"/>
        <s v="LAKE ELSINORE"/>
        <s v="LAKE FOREST"/>
        <s v="LAKEPORT"/>
        <s v="LAKEWOOD"/>
        <s v="LARKSPUR"/>
        <s v="LATHROP"/>
        <s v="LAWNDALE"/>
        <s v="LEMON GROVE"/>
        <s v="LINCOLN"/>
        <s v="LINDSAY"/>
        <s v="LIVE OAK"/>
        <s v="LIVERMORE"/>
        <s v="LIVINGSTON"/>
        <s v="LODI"/>
        <s v="LOMITA"/>
        <s v="LOMPOC"/>
        <s v="LONG BEACH"/>
        <s v="LOOMIS"/>
        <s v="LOS ALAMITOS"/>
        <s v="LOS ALTOS"/>
        <s v="LOS ALTOS HILLS"/>
        <s v="LOS ANGELES"/>
        <s v="LOS ANGELES COUNTY"/>
        <s v="LOS BANOS"/>
        <s v="LOS GATOS"/>
        <s v="MADERA"/>
        <s v="MADERA COUNTY"/>
        <s v="MALIBU"/>
        <s v="MAMMOTH LAKES"/>
        <s v="MANHATTAN BEACH"/>
        <s v="MARIN COUNTY"/>
        <s v="MARINA"/>
        <s v="MARIPOSA COUNTY"/>
        <s v="MARTINEZ"/>
        <s v="MARYSVILLE"/>
        <s v="MCFARLAND"/>
        <s v="MENDOCINO COUNTY"/>
        <s v="MENIFEE"/>
        <s v="MENLO PARK"/>
        <s v="MERCED"/>
        <s v="MERCED COUNTY"/>
        <s v="MILL VALLEY"/>
        <s v="MILLBRAE"/>
        <s v="MILPITAS"/>
        <s v="MISSION VIEJO"/>
        <s v="MODESTO"/>
        <s v="MONO COUNTY"/>
        <s v="MONROVIA"/>
        <s v="MONTAGUE"/>
        <s v="MONTCLAIR"/>
        <s v="MONTE SERENO"/>
        <s v="MONTEREY"/>
        <s v="MONTEREY COUNTY"/>
        <s v="MONTEREY PARK"/>
        <s v="MOORPARK"/>
        <s v="MORAGA"/>
        <s v="MORENO VALLEY"/>
        <s v="MORGAN HILL"/>
        <s v="MOUNT SHASTA"/>
        <s v="MOUNTAIN VIEW"/>
        <s v="MURRIETA"/>
        <s v="NAPA"/>
        <s v="NAPA COUNTY"/>
        <s v="NATIONAL CITY"/>
        <s v="NEEDLES"/>
        <s v="NEVADA COUNTY"/>
        <s v="NEWARK"/>
        <s v="NEWPORT BEACH"/>
        <s v="NORCO"/>
        <s v="NORWALK"/>
        <s v="NOVATO"/>
        <s v="OAKDALE"/>
        <s v="OAKLAND"/>
        <s v="OAKLEY"/>
        <s v="OCEANSIDE"/>
        <s v="OJAI"/>
        <s v="ONTARIO"/>
        <s v="ORANGE"/>
        <s v="ORANGE COUNTY"/>
        <s v="ORINDA"/>
        <s v="ORLAND"/>
        <s v="OROVILLE"/>
        <s v="OXNARD"/>
        <s v="PACIFIC GROVE"/>
        <s v="PACIFICA"/>
        <s v="PALM DESERT"/>
        <s v="PALM SPRINGS"/>
        <s v="PALMDALE"/>
        <s v="PALO ALTO"/>
        <s v="PARADISE"/>
        <s v="PARAMOUNT"/>
        <s v="PARLIER"/>
        <s v="PASADENA"/>
        <s v="PASO ROBLES"/>
        <s v="PERRIS"/>
        <s v="PETALUMA"/>
        <s v="PIEDMONT"/>
        <s v="PINOLE"/>
        <s v="PISMO BEACH"/>
        <s v="PITTSBURG"/>
        <s v="PLACENTIA"/>
        <s v="PLACER COUNTY"/>
        <s v="PLACERVILLE"/>
        <s v="PLEASANT HILL"/>
        <s v="PLEASANTON"/>
        <s v="PLUMAS COUNTY"/>
        <s v="PLYMOUTH"/>
        <s v="POINT ARENA"/>
        <s v="PORT HUENEME"/>
        <s v="PORTERVILLE"/>
        <s v="PORTOLA VALLEY"/>
        <s v="POWAY"/>
        <s v="RANCHO CORDOVA"/>
        <s v="RANCHO CUCAMONGA"/>
        <s v="RANCHO MIRAGE"/>
        <s v="RANCHO PALOS VERDES"/>
        <s v="RANCHO ST. MARGARITA"/>
        <s v="RED BLUFF"/>
        <s v="REDDING"/>
        <s v="REDLANDS"/>
        <s v="REDONDO BEACH"/>
        <s v="REDWOOD CITY"/>
        <s v="REEDLEY"/>
        <s v="RIALTO"/>
        <s v="RICHMOND"/>
        <s v="RIO VISTA"/>
        <s v="RIVERBANK"/>
        <s v="RIVERSIDE"/>
        <s v="RIVERSIDE COUNTY"/>
        <s v="ROCKLIN"/>
        <s v="ROHNERT PARK"/>
        <s v="ROLLING HILLS ESTATES"/>
        <s v="ROSEMEAD"/>
        <s v="ROSEVILLE"/>
        <s v="ROSS"/>
        <s v="SACRAMENTO"/>
        <s v="SACRAMENTO COUNTY"/>
        <s v="SAINT HELENA"/>
        <s v="SALINAS"/>
        <s v="SAN ANSELMO"/>
        <s v="SAN BENITO COUNTY"/>
        <s v="SAN BERNARDINO"/>
        <s v="SAN BERNARDINO COUNTY"/>
        <s v="SAN BRUNO"/>
        <s v="SAN BUENAVENTURA"/>
        <s v="SAN CARLOS"/>
        <s v="SAN CLEMENTE"/>
        <s v="SAN DIEGO"/>
        <s v="SAN DIEGO COUNTY"/>
        <s v="SAN DIMAS"/>
        <s v="SAN FERNANDO"/>
        <s v="SAN FRANCISCO"/>
        <s v="SAN GABRIEL"/>
        <s v="SAN JACINTO"/>
        <s v="SAN JOAQUIN COUNTY"/>
        <s v="SAN JOSE"/>
        <s v="SAN JUAN CAPISTRANO"/>
        <s v="SAN LEANDRO"/>
        <s v="SAN LUIS OBISPO"/>
        <s v="SAN LUIS OBISPO CO."/>
        <s v="SAN MARCOS"/>
        <s v="SAN MARINO"/>
        <s v="SAN MATEO"/>
        <s v="SAN MATEO COUNTY"/>
        <s v="SAN PABLO"/>
        <s v="SAN RAFAEL"/>
        <s v="SAN RAMON"/>
        <s v="SANGER"/>
        <s v="SANTA ANA"/>
        <s v="SANTA BARBARA"/>
        <s v="SANTA BARBARA COUNTY"/>
        <s v="SANTA CLARA"/>
        <s v="SANTA CLARA COUNTY"/>
        <s v="SANTA CLARITA"/>
        <s v="SANTA CRUZ"/>
        <s v="SANTA CRUZ COUNTY"/>
        <s v="SANTA FE SPRINGS"/>
        <s v="SANTA MARIA"/>
        <s v="SANTA MONICA"/>
        <s v="SANTA PAULA"/>
        <s v="SANTA ROSA"/>
        <s v="SANTEE"/>
        <s v="SARATOGA"/>
        <s v="SAUSALITO"/>
        <s v="SCOTTS VALLEY"/>
        <s v="SEASIDE"/>
        <s v="SEBASTOPOL"/>
        <s v="SELMA"/>
        <s v="SHASTA COUNTY"/>
        <s v="SHASTA LAKE"/>
        <s v="SIERRA MADRE"/>
        <s v="SIGNAL HILL"/>
        <s v="SIMI VALLEY"/>
        <s v="SOLANA BEACH"/>
        <s v="SOLANO COUNTY"/>
        <s v="SOLEDAD"/>
        <s v="SOLVANG"/>
        <s v="SONOMA"/>
        <s v="SONOMA COUNTY"/>
        <s v="SONORA"/>
        <s v="SOUTH EL MONTE"/>
        <s v="SOUTH GATE"/>
        <s v="SOUTH LAKE TAHOE"/>
        <s v="SOUTH PASADENA"/>
        <s v="SOUTH SAN FRANCISCO"/>
        <s v="STANISLAUS COUNTY"/>
        <s v="STANTON"/>
        <s v="STOCKTON"/>
        <s v="SUISUN CITY"/>
        <s v="SUNNYVALE"/>
        <s v="SUTTER COUNTY"/>
        <s v="SUTTER CREEK"/>
        <s v="TAFT"/>
        <s v="TEHAMA"/>
        <s v="TEHAMA COUNTY"/>
        <s v="TEMECULA"/>
        <s v="TEMPLE CITY"/>
        <s v="THOUSAND OAKS"/>
        <s v="TIBURON"/>
        <s v="TORRANCE"/>
        <s v="TRACY"/>
        <s v="TRUCKEE"/>
        <s v="TULARE"/>
        <s v="TULARE COUNTY"/>
        <s v="TUOLUMNE COUNTY"/>
        <s v="TURLOCK"/>
        <s v="TUSTIN"/>
        <s v="TWENTYNINE PALMS"/>
        <s v="UKIAH"/>
        <s v="UNION CITY"/>
        <s v="UPLAND"/>
        <s v="VACAVILLE"/>
        <s v="VALLEJO"/>
        <s v="VENTURA COUNTY"/>
        <s v="VICTORVILLE"/>
        <s v="VILLA PARK"/>
        <s v="VISALIA"/>
        <s v="VISTA"/>
        <s v="WALNUT"/>
        <s v="WALNUT CREEK"/>
        <s v="WASCO"/>
      </sharedItems>
    </cacheField>
    <cacheField name="COUNTY" numFmtId="0">
      <sharedItems/>
    </cacheField>
    <cacheField name="PERIOD" numFmtId="0">
      <sharedItems/>
    </cacheField>
    <cacheField name="APR YEAR" numFmtId="0">
      <sharedItems containsSemiMixedTypes="0" containsString="0" containsNumber="1" containsInteger="1" minValue="2013" maxValue="2017"/>
    </cacheField>
    <cacheField name="APR STATUS" numFmtId="0">
      <sharedItems/>
    </cacheField>
    <cacheField name="MIN VLI RHNA" numFmtId="2">
      <sharedItems containsSemiMixedTypes="0" containsString="0" containsNumber="1" containsInteger="1" minValue="0" maxValue="21977"/>
    </cacheField>
    <cacheField name="SUM VLI PERMITS" numFmtId="2">
      <sharedItems containsSemiMixedTypes="0" containsString="0" containsNumber="1" containsInteger="1" minValue="0" maxValue="893"/>
    </cacheField>
    <cacheField name="SUM VLI (DR) UNITS" numFmtId="2">
      <sharedItems containsSemiMixedTypes="0" containsString="0" containsNumber="1" containsInteger="1" minValue="0" maxValue="893"/>
    </cacheField>
    <cacheField name="SUM VLI (NDR) UNITS" numFmtId="2">
      <sharedItems containsSemiMixedTypes="0" containsString="0" containsNumber="1" containsInteger="1" minValue="0" maxValue="148"/>
    </cacheField>
    <cacheField name="MIN LI RHNA" numFmtId="2">
      <sharedItems containsSemiMixedTypes="0" containsString="0" containsNumber="1" containsInteger="1" minValue="0" maxValue="16703"/>
    </cacheField>
    <cacheField name="SUM LI PERMITS" numFmtId="2">
      <sharedItems containsSemiMixedTypes="0" containsString="0" containsNumber="1" containsInteger="1" minValue="0" maxValue="915"/>
    </cacheField>
    <cacheField name="SUM LI (DR) UNITS" numFmtId="2">
      <sharedItems containsSemiMixedTypes="0" containsString="0" containsNumber="1" containsInteger="1" minValue="0" maxValue="915"/>
    </cacheField>
    <cacheField name="SUM LI (NDR) UNITS" numFmtId="2">
      <sharedItems containsSemiMixedTypes="0" containsString="0" containsNumber="1" containsInteger="1" minValue="0" maxValue="236"/>
    </cacheField>
    <cacheField name="MIN MOD RHNA" numFmtId="0">
      <sharedItems containsSemiMixedTypes="0" containsString="0" containsNumber="1" containsInteger="1" minValue="0" maxValue="15462"/>
    </cacheField>
    <cacheField name="SUM MOD PERMITS" numFmtId="2">
      <sharedItems containsSemiMixedTypes="0" containsString="0" containsNumber="1" containsInteger="1" minValue="0" maxValue="4582"/>
    </cacheField>
    <cacheField name="MIN ABOVE MOD RHNA" numFmtId="2">
      <sharedItems containsSemiMixedTypes="0" containsString="0" containsNumber="1" containsInteger="1" minValue="0" maxValue="35412"/>
    </cacheField>
    <cacheField name="SUM ABOVE MOD PERMITS" numFmtId="3">
      <sharedItems containsSemiMixedTypes="0" containsString="0" containsNumber="1" containsInteger="1" minValue="0" maxValue="15833"/>
    </cacheField>
    <cacheField name="MIN RHNA TOTAL" numFmtId="0">
      <sharedItems containsSemiMixedTypes="0" containsString="0" containsNumber="1" containsInteger="1" minValue="0" maxValue="88096"/>
    </cacheField>
    <cacheField name="SUM TOTAL PERMITS" numFmtId="0">
      <sharedItems containsSemiMixedTypes="0" containsString="0" containsNumber="1" containsInteger="1" minValue="0" maxValue="1730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56">
  <r>
    <x v="0"/>
    <s v="LOS ANGELES"/>
    <s v="10/15/2013 - 10/15/2021"/>
    <n v="2014"/>
    <s v="Final"/>
    <n v="31"/>
    <n v="0"/>
    <n v="0"/>
    <n v="0"/>
    <n v="19"/>
    <n v="0"/>
    <n v="0"/>
    <n v="0"/>
    <n v="20"/>
    <n v="0"/>
    <n v="45"/>
    <n v="17"/>
    <n v="115"/>
    <n v="17"/>
  </r>
  <r>
    <x v="0"/>
    <s v="LOS ANGELES"/>
    <s v="10/15/2013 - 10/15/2021"/>
    <n v="2015"/>
    <s v="Final"/>
    <n v="31"/>
    <n v="0"/>
    <n v="0"/>
    <n v="0"/>
    <n v="19"/>
    <n v="0"/>
    <n v="0"/>
    <n v="0"/>
    <n v="20"/>
    <n v="0"/>
    <n v="45"/>
    <n v="15"/>
    <n v="115"/>
    <n v="15"/>
  </r>
  <r>
    <x v="0"/>
    <s v="LOS ANGELES"/>
    <s v="10/15/2013 - 10/15/2021"/>
    <n v="2016"/>
    <s v="Final"/>
    <n v="31"/>
    <n v="0"/>
    <n v="0"/>
    <n v="0"/>
    <n v="19"/>
    <n v="0"/>
    <n v="0"/>
    <n v="0"/>
    <n v="20"/>
    <n v="0"/>
    <n v="45"/>
    <n v="2"/>
    <n v="115"/>
    <n v="2"/>
  </r>
  <r>
    <x v="0"/>
    <s v="LOS ANGELES"/>
    <s v="10/15/2013 - 10/15/2021"/>
    <n v="2017"/>
    <s v="Final"/>
    <n v="31"/>
    <n v="0"/>
    <n v="0"/>
    <n v="0"/>
    <n v="19"/>
    <n v="0"/>
    <n v="0"/>
    <n v="0"/>
    <n v="20"/>
    <n v="0"/>
    <n v="45"/>
    <n v="7"/>
    <n v="115"/>
    <n v="7"/>
  </r>
  <r>
    <x v="1"/>
    <s v="ALAMEDA"/>
    <s v="01/31/2015 - 01/31/2023"/>
    <n v="2015"/>
    <s v="Final"/>
    <n v="444"/>
    <n v="19"/>
    <n v="19"/>
    <n v="0"/>
    <n v="248"/>
    <n v="22"/>
    <n v="22"/>
    <n v="0"/>
    <n v="283"/>
    <n v="14"/>
    <n v="748"/>
    <n v="192"/>
    <n v="1723"/>
    <n v="247"/>
  </r>
  <r>
    <x v="1"/>
    <s v="ALAMEDA"/>
    <s v="01/31/2015 - 01/31/2023"/>
    <n v="2016"/>
    <s v="Final"/>
    <n v="444"/>
    <n v="17"/>
    <n v="17"/>
    <n v="0"/>
    <n v="248"/>
    <n v="14"/>
    <n v="14"/>
    <n v="0"/>
    <n v="283"/>
    <n v="7"/>
    <n v="748"/>
    <n v="61"/>
    <n v="1723"/>
    <n v="99"/>
  </r>
  <r>
    <x v="1"/>
    <s v="ALAMEDA"/>
    <s v="01/31/2015 - 01/31/2023"/>
    <n v="2017"/>
    <s v="Final"/>
    <n v="444"/>
    <n v="18"/>
    <n v="18"/>
    <n v="0"/>
    <n v="248"/>
    <n v="4"/>
    <n v="4"/>
    <n v="0"/>
    <n v="283"/>
    <n v="5"/>
    <n v="748"/>
    <n v="66"/>
    <n v="1723"/>
    <n v="93"/>
  </r>
  <r>
    <x v="2"/>
    <s v="ALAMEDA"/>
    <s v="01/31/2015 - 01/31/2023"/>
    <n v="2014"/>
    <s v="Final"/>
    <n v="430"/>
    <n v="0"/>
    <n v="0"/>
    <n v="0"/>
    <n v="227"/>
    <n v="3"/>
    <n v="0"/>
    <n v="3"/>
    <n v="295"/>
    <n v="14"/>
    <n v="817"/>
    <n v="12"/>
    <n v="1769"/>
    <n v="29"/>
  </r>
  <r>
    <x v="2"/>
    <s v="ALAMEDA"/>
    <s v="01/31/2015 - 01/31/2023"/>
    <n v="2015"/>
    <s v="Final"/>
    <n v="430"/>
    <n v="35"/>
    <n v="35"/>
    <n v="0"/>
    <n v="227"/>
    <n v="65"/>
    <n v="65"/>
    <n v="0"/>
    <n v="295"/>
    <n v="21"/>
    <n v="817"/>
    <n v="17"/>
    <n v="1769"/>
    <n v="138"/>
  </r>
  <r>
    <x v="2"/>
    <s v="ALAMEDA"/>
    <s v="01/31/2015 - 01/31/2023"/>
    <n v="2016"/>
    <s v="Final"/>
    <n v="430"/>
    <n v="85"/>
    <n v="85"/>
    <n v="0"/>
    <n v="227"/>
    <n v="8"/>
    <n v="8"/>
    <n v="0"/>
    <n v="295"/>
    <n v="0"/>
    <n v="817"/>
    <n v="9"/>
    <n v="1769"/>
    <n v="102"/>
  </r>
  <r>
    <x v="2"/>
    <s v="ALAMEDA"/>
    <s v="01/31/2015 - 01/31/2023"/>
    <n v="2017"/>
    <s v="Final"/>
    <n v="430"/>
    <n v="0"/>
    <n v="0"/>
    <n v="0"/>
    <n v="227"/>
    <n v="3"/>
    <n v="0"/>
    <n v="3"/>
    <n v="295"/>
    <n v="0"/>
    <n v="817"/>
    <n v="32"/>
    <n v="1769"/>
    <n v="35"/>
  </r>
  <r>
    <x v="3"/>
    <s v="ALAMEDA"/>
    <s v="01/31/2015 - 01/31/2023"/>
    <n v="2016"/>
    <s v="Final"/>
    <n v="80"/>
    <n v="0"/>
    <n v="0"/>
    <n v="0"/>
    <n v="53"/>
    <n v="0"/>
    <n v="0"/>
    <n v="0"/>
    <n v="57"/>
    <n v="0"/>
    <n v="145"/>
    <n v="186"/>
    <n v="335"/>
    <n v="186"/>
  </r>
  <r>
    <x v="3"/>
    <s v="ALAMEDA"/>
    <s v="01/31/2015 - 01/31/2023"/>
    <n v="2017"/>
    <s v="Final"/>
    <n v="80"/>
    <n v="0"/>
    <n v="0"/>
    <n v="0"/>
    <n v="53"/>
    <n v="0"/>
    <n v="0"/>
    <n v="0"/>
    <n v="57"/>
    <n v="4"/>
    <n v="145"/>
    <n v="8"/>
    <n v="335"/>
    <n v="12"/>
  </r>
  <r>
    <x v="4"/>
    <s v="LOS ANGELES"/>
    <s v="10/15/2013 - 10/15/2021"/>
    <n v="2014"/>
    <s v="Final"/>
    <n v="380"/>
    <n v="0"/>
    <n v="0"/>
    <n v="0"/>
    <n v="224"/>
    <n v="0"/>
    <n v="0"/>
    <n v="0"/>
    <n v="246"/>
    <n v="3"/>
    <n v="642"/>
    <n v="29"/>
    <n v="1492"/>
    <n v="32"/>
  </r>
  <r>
    <x v="4"/>
    <s v="LOS ANGELES"/>
    <s v="10/15/2013 - 10/15/2021"/>
    <n v="2015"/>
    <s v="Final"/>
    <n v="380"/>
    <n v="0"/>
    <n v="0"/>
    <n v="0"/>
    <n v="224"/>
    <n v="0"/>
    <n v="0"/>
    <n v="0"/>
    <n v="246"/>
    <n v="0"/>
    <n v="642"/>
    <n v="0"/>
    <n v="1492"/>
    <n v="0"/>
  </r>
  <r>
    <x v="4"/>
    <s v="LOS ANGELES"/>
    <s v="10/15/2013 - 10/15/2021"/>
    <n v="2016"/>
    <s v="Final"/>
    <n v="380"/>
    <n v="0"/>
    <n v="0"/>
    <n v="0"/>
    <n v="224"/>
    <n v="0"/>
    <n v="0"/>
    <n v="0"/>
    <n v="246"/>
    <n v="0"/>
    <n v="642"/>
    <n v="38"/>
    <n v="1492"/>
    <n v="38"/>
  </r>
  <r>
    <x v="4"/>
    <s v="LOS ANGELES"/>
    <s v="10/15/2013 - 10/15/2021"/>
    <n v="2017"/>
    <s v="Final"/>
    <n v="380"/>
    <n v="0"/>
    <n v="0"/>
    <n v="0"/>
    <n v="224"/>
    <n v="0"/>
    <n v="0"/>
    <n v="0"/>
    <n v="246"/>
    <n v="0"/>
    <n v="642"/>
    <n v="74"/>
    <n v="1492"/>
    <n v="74"/>
  </r>
  <r>
    <x v="5"/>
    <s v="ORANGE"/>
    <s v="10/15/2013 - 10/15/2021"/>
    <n v="2014"/>
    <s v="Final"/>
    <n v="9"/>
    <n v="0"/>
    <n v="0"/>
    <n v="0"/>
    <n v="7"/>
    <n v="0"/>
    <n v="0"/>
    <n v="0"/>
    <n v="7"/>
    <n v="1"/>
    <n v="16"/>
    <n v="0"/>
    <n v="39"/>
    <n v="1"/>
  </r>
  <r>
    <x v="5"/>
    <s v="ORANGE"/>
    <s v="10/15/2013 - 10/15/2021"/>
    <n v="2015"/>
    <s v="Final"/>
    <n v="9"/>
    <n v="33"/>
    <n v="33"/>
    <n v="0"/>
    <n v="7"/>
    <n v="187"/>
    <n v="187"/>
    <n v="0"/>
    <n v="7"/>
    <n v="419"/>
    <n v="16"/>
    <n v="0"/>
    <n v="39"/>
    <n v="639"/>
  </r>
  <r>
    <x v="5"/>
    <s v="ORANGE"/>
    <s v="10/15/2013 - 10/15/2021"/>
    <n v="2016"/>
    <s v="Final"/>
    <n v="9"/>
    <n v="50"/>
    <n v="50"/>
    <n v="0"/>
    <n v="7"/>
    <n v="148"/>
    <n v="148"/>
    <n v="0"/>
    <n v="7"/>
    <n v="4"/>
    <n v="16"/>
    <n v="0"/>
    <n v="39"/>
    <n v="202"/>
  </r>
  <r>
    <x v="5"/>
    <s v="ORANGE"/>
    <s v="10/15/2013 - 10/15/2021"/>
    <n v="2017"/>
    <s v="Final"/>
    <n v="9"/>
    <n v="0"/>
    <n v="0"/>
    <n v="0"/>
    <n v="7"/>
    <n v="0"/>
    <n v="0"/>
    <n v="0"/>
    <n v="7"/>
    <n v="0"/>
    <n v="16"/>
    <n v="0"/>
    <n v="39"/>
    <n v="0"/>
  </r>
  <r>
    <x v="6"/>
    <s v="ALPINE"/>
    <s v="06/30/2014 - 06/30/2019"/>
    <n v="2014"/>
    <s v="Final"/>
    <n v="7"/>
    <n v="0"/>
    <n v="0"/>
    <n v="0"/>
    <n v="6"/>
    <n v="0"/>
    <n v="0"/>
    <n v="0"/>
    <n v="6"/>
    <n v="1"/>
    <n v="11"/>
    <n v="1"/>
    <n v="30"/>
    <n v="2"/>
  </r>
  <r>
    <x v="6"/>
    <s v="ALPINE"/>
    <s v="06/30/2014 - 06/30/2019"/>
    <n v="2015"/>
    <s v="Final"/>
    <n v="7"/>
    <n v="0"/>
    <n v="0"/>
    <n v="0"/>
    <n v="6"/>
    <n v="0"/>
    <n v="0"/>
    <n v="0"/>
    <n v="6"/>
    <n v="0"/>
    <n v="11"/>
    <n v="4"/>
    <n v="30"/>
    <n v="4"/>
  </r>
  <r>
    <x v="6"/>
    <s v="ALPINE"/>
    <s v="06/30/2014 - 06/30/2019"/>
    <n v="2016"/>
    <s v="Final"/>
    <n v="7"/>
    <n v="0"/>
    <n v="0"/>
    <n v="0"/>
    <n v="6"/>
    <n v="0"/>
    <n v="0"/>
    <n v="0"/>
    <n v="6"/>
    <n v="0"/>
    <n v="11"/>
    <n v="2"/>
    <n v="30"/>
    <n v="2"/>
  </r>
  <r>
    <x v="6"/>
    <s v="ALPINE"/>
    <s v="06/30/2014 - 06/30/2019"/>
    <n v="2017"/>
    <s v="Final"/>
    <n v="7"/>
    <n v="0"/>
    <n v="0"/>
    <n v="0"/>
    <n v="6"/>
    <n v="2"/>
    <n v="0"/>
    <n v="2"/>
    <n v="6"/>
    <n v="3"/>
    <n v="11"/>
    <n v="3"/>
    <n v="30"/>
    <n v="8"/>
  </r>
  <r>
    <x v="7"/>
    <s v="AMADOR"/>
    <s v="06/30/2014 - 06/30/2019"/>
    <n v="2017"/>
    <s v="Final"/>
    <n v="10"/>
    <n v="0"/>
    <n v="0"/>
    <n v="0"/>
    <n v="7"/>
    <n v="2"/>
    <n v="1"/>
    <n v="1"/>
    <n v="9"/>
    <n v="13"/>
    <n v="23"/>
    <n v="17"/>
    <n v="49"/>
    <n v="32"/>
  </r>
  <r>
    <x v="8"/>
    <s v="NAPA"/>
    <s v="01/31/2015 - 01/31/2023"/>
    <n v="2015"/>
    <s v="Final"/>
    <n v="116"/>
    <n v="0"/>
    <n v="0"/>
    <n v="0"/>
    <n v="54"/>
    <n v="9"/>
    <n v="9"/>
    <n v="0"/>
    <n v="58"/>
    <n v="140"/>
    <n v="164"/>
    <n v="0"/>
    <n v="392"/>
    <n v="149"/>
  </r>
  <r>
    <x v="8"/>
    <s v="NAPA"/>
    <s v="01/31/2015 - 01/31/2023"/>
    <n v="2016"/>
    <s v="Final"/>
    <n v="116"/>
    <n v="0"/>
    <n v="0"/>
    <n v="0"/>
    <n v="54"/>
    <n v="0"/>
    <n v="0"/>
    <n v="0"/>
    <n v="58"/>
    <n v="0"/>
    <n v="164"/>
    <n v="0"/>
    <n v="392"/>
    <n v="0"/>
  </r>
  <r>
    <x v="8"/>
    <s v="NAPA"/>
    <s v="01/31/2015 - 01/31/2023"/>
    <n v="2017"/>
    <s v="Final"/>
    <n v="116"/>
    <n v="49"/>
    <n v="49"/>
    <n v="0"/>
    <n v="54"/>
    <n v="20"/>
    <n v="20"/>
    <n v="0"/>
    <n v="58"/>
    <n v="1"/>
    <n v="164"/>
    <n v="0"/>
    <n v="392"/>
    <n v="70"/>
  </r>
  <r>
    <x v="9"/>
    <s v="ORANGE"/>
    <s v="10/15/2013 - 10/15/2021"/>
    <n v="2014"/>
    <s v="Final"/>
    <n v="1256"/>
    <n v="0"/>
    <n v="0"/>
    <n v="0"/>
    <n v="907"/>
    <n v="9"/>
    <n v="9"/>
    <n v="0"/>
    <n v="1038"/>
    <n v="21"/>
    <n v="2501"/>
    <n v="1271"/>
    <n v="5702"/>
    <n v="1301"/>
  </r>
  <r>
    <x v="9"/>
    <s v="ORANGE"/>
    <s v="10/15/2013 - 10/15/2021"/>
    <n v="2015"/>
    <s v="Final"/>
    <n v="1256"/>
    <n v="69"/>
    <n v="69"/>
    <n v="0"/>
    <n v="907"/>
    <n v="13"/>
    <n v="13"/>
    <n v="0"/>
    <n v="1038"/>
    <n v="23"/>
    <n v="2501"/>
    <n v="1169"/>
    <n v="5702"/>
    <n v="1274"/>
  </r>
  <r>
    <x v="9"/>
    <s v="ORANGE"/>
    <s v="10/15/2013 - 10/15/2021"/>
    <n v="2016"/>
    <s v="Final"/>
    <n v="1256"/>
    <n v="0"/>
    <n v="0"/>
    <n v="0"/>
    <n v="907"/>
    <n v="0"/>
    <n v="0"/>
    <n v="0"/>
    <n v="1038"/>
    <n v="0"/>
    <n v="2501"/>
    <n v="1317"/>
    <n v="5702"/>
    <n v="1317"/>
  </r>
  <r>
    <x v="9"/>
    <s v="ORANGE"/>
    <s v="10/15/2013 - 10/15/2021"/>
    <n v="2017"/>
    <s v="Final"/>
    <n v="1256"/>
    <n v="2"/>
    <n v="2"/>
    <n v="0"/>
    <n v="907"/>
    <n v="0"/>
    <n v="0"/>
    <n v="0"/>
    <n v="1038"/>
    <n v="0"/>
    <n v="2501"/>
    <n v="1533"/>
    <n v="5702"/>
    <n v="1535"/>
  </r>
  <r>
    <x v="10"/>
    <s v="SHASTA"/>
    <s v="06/30/2014 - 06/30/2019"/>
    <n v="2015"/>
    <s v="Final"/>
    <n v="32"/>
    <n v="0"/>
    <n v="0"/>
    <n v="0"/>
    <n v="21"/>
    <n v="0"/>
    <n v="0"/>
    <n v="0"/>
    <n v="24"/>
    <n v="19"/>
    <n v="59"/>
    <n v="1"/>
    <n v="136"/>
    <n v="20"/>
  </r>
  <r>
    <x v="10"/>
    <s v="SHASTA"/>
    <s v="06/30/2014 - 06/30/2019"/>
    <n v="2016"/>
    <s v="Final"/>
    <n v="32"/>
    <n v="0"/>
    <n v="0"/>
    <n v="0"/>
    <n v="21"/>
    <n v="4"/>
    <n v="4"/>
    <n v="0"/>
    <n v="24"/>
    <n v="33"/>
    <n v="59"/>
    <n v="9"/>
    <n v="136"/>
    <n v="46"/>
  </r>
  <r>
    <x v="10"/>
    <s v="SHASTA"/>
    <s v="06/30/2014 - 06/30/2019"/>
    <n v="2017"/>
    <s v="Final"/>
    <n v="32"/>
    <n v="23"/>
    <n v="23"/>
    <n v="0"/>
    <n v="21"/>
    <n v="15"/>
    <n v="15"/>
    <n v="0"/>
    <n v="24"/>
    <n v="40"/>
    <n v="59"/>
    <n v="23"/>
    <n v="136"/>
    <n v="101"/>
  </r>
  <r>
    <x v="11"/>
    <s v="CONTRA COSTA"/>
    <s v="01/31/2015 - 01/31/2023"/>
    <n v="2014"/>
    <s v="Final"/>
    <n v="349"/>
    <n v="0"/>
    <n v="0"/>
    <n v="0"/>
    <n v="205"/>
    <n v="0"/>
    <n v="0"/>
    <n v="0"/>
    <n v="214"/>
    <n v="57"/>
    <n v="680"/>
    <n v="174"/>
    <n v="1448"/>
    <n v="231"/>
  </r>
  <r>
    <x v="11"/>
    <s v="CONTRA COSTA"/>
    <s v="01/31/2015 - 01/31/2023"/>
    <n v="2015"/>
    <s v="Final"/>
    <n v="349"/>
    <n v="1"/>
    <n v="0"/>
    <n v="1"/>
    <n v="205"/>
    <n v="0"/>
    <n v="0"/>
    <n v="0"/>
    <n v="214"/>
    <n v="19"/>
    <n v="680"/>
    <n v="47"/>
    <n v="1448"/>
    <n v="67"/>
  </r>
  <r>
    <x v="11"/>
    <s v="CONTRA COSTA"/>
    <s v="01/31/2015 - 01/31/2023"/>
    <n v="2016"/>
    <s v="Final"/>
    <n v="349"/>
    <n v="84"/>
    <n v="84"/>
    <n v="0"/>
    <n v="205"/>
    <n v="0"/>
    <n v="0"/>
    <n v="0"/>
    <n v="214"/>
    <n v="1"/>
    <n v="680"/>
    <n v="42"/>
    <n v="1448"/>
    <n v="127"/>
  </r>
  <r>
    <x v="11"/>
    <s v="CONTRA COSTA"/>
    <s v="01/31/2015 - 01/31/2023"/>
    <n v="2017"/>
    <s v="Final"/>
    <n v="349"/>
    <n v="2"/>
    <n v="2"/>
    <n v="0"/>
    <n v="205"/>
    <n v="0"/>
    <n v="0"/>
    <n v="0"/>
    <n v="214"/>
    <n v="0"/>
    <n v="680"/>
    <n v="41"/>
    <n v="1448"/>
    <n v="43"/>
  </r>
  <r>
    <x v="12"/>
    <s v="SAN BERNARDINO"/>
    <s v="10/15/2013 - 10/15/2021"/>
    <n v="2015"/>
    <s v="Final"/>
    <n v="764"/>
    <n v="0"/>
    <n v="0"/>
    <n v="0"/>
    <n v="541"/>
    <n v="0"/>
    <n v="0"/>
    <n v="0"/>
    <n v="622"/>
    <n v="0"/>
    <n v="1407"/>
    <n v="0"/>
    <n v="3334"/>
    <n v="0"/>
  </r>
  <r>
    <x v="12"/>
    <s v="SAN BERNARDINO"/>
    <s v="10/15/2013 - 10/15/2021"/>
    <n v="2016"/>
    <s v="Final"/>
    <n v="764"/>
    <n v="0"/>
    <n v="0"/>
    <n v="0"/>
    <n v="541"/>
    <n v="0"/>
    <n v="0"/>
    <n v="0"/>
    <n v="622"/>
    <n v="0"/>
    <n v="1407"/>
    <n v="0"/>
    <n v="3334"/>
    <n v="0"/>
  </r>
  <r>
    <x v="12"/>
    <s v="SAN BERNARDINO"/>
    <s v="10/15/2013 - 10/15/2021"/>
    <n v="2017"/>
    <s v="Final"/>
    <n v="764"/>
    <n v="0"/>
    <n v="0"/>
    <n v="0"/>
    <n v="541"/>
    <n v="0"/>
    <n v="0"/>
    <n v="0"/>
    <n v="622"/>
    <n v="0"/>
    <n v="1407"/>
    <n v="0"/>
    <n v="3334"/>
    <n v="0"/>
  </r>
  <r>
    <x v="13"/>
    <s v="LOS ANGELES"/>
    <s v="10/15/2013 - 10/15/2021"/>
    <n v="2017"/>
    <s v="Final"/>
    <n v="276"/>
    <n v="0"/>
    <n v="0"/>
    <n v="0"/>
    <n v="167"/>
    <n v="0"/>
    <n v="0"/>
    <n v="0"/>
    <n v="177"/>
    <n v="38"/>
    <n v="434"/>
    <n v="101"/>
    <n v="1054"/>
    <n v="139"/>
  </r>
  <r>
    <x v="14"/>
    <s v="HUMBOLDT"/>
    <s v="06/30/2014 - 06/30/2019"/>
    <n v="2014"/>
    <s v="Final"/>
    <n v="85"/>
    <n v="26"/>
    <n v="26"/>
    <n v="0"/>
    <n v="56"/>
    <n v="5"/>
    <n v="5"/>
    <n v="0"/>
    <n v="62"/>
    <n v="8"/>
    <n v="160"/>
    <n v="7"/>
    <n v="363"/>
    <n v="46"/>
  </r>
  <r>
    <x v="14"/>
    <s v="HUMBOLDT"/>
    <s v="06/30/2014 - 06/30/2019"/>
    <n v="2015"/>
    <s v="Final"/>
    <n v="85"/>
    <n v="17"/>
    <n v="17"/>
    <n v="0"/>
    <n v="56"/>
    <n v="0"/>
    <n v="0"/>
    <n v="0"/>
    <n v="62"/>
    <n v="3"/>
    <n v="160"/>
    <n v="2"/>
    <n v="363"/>
    <n v="22"/>
  </r>
  <r>
    <x v="14"/>
    <s v="HUMBOLDT"/>
    <s v="06/30/2014 - 06/30/2019"/>
    <n v="2016"/>
    <s v="Final"/>
    <n v="85"/>
    <n v="0"/>
    <n v="0"/>
    <n v="0"/>
    <n v="56"/>
    <n v="0"/>
    <n v="0"/>
    <n v="0"/>
    <n v="62"/>
    <n v="43"/>
    <n v="160"/>
    <n v="7"/>
    <n v="363"/>
    <n v="50"/>
  </r>
  <r>
    <x v="14"/>
    <s v="HUMBOLDT"/>
    <s v="06/30/2014 - 06/30/2019"/>
    <n v="2017"/>
    <s v="Final"/>
    <n v="85"/>
    <n v="0"/>
    <n v="0"/>
    <n v="0"/>
    <n v="56"/>
    <n v="0"/>
    <n v="0"/>
    <n v="0"/>
    <n v="62"/>
    <n v="164"/>
    <n v="160"/>
    <n v="5"/>
    <n v="363"/>
    <n v="169"/>
  </r>
  <r>
    <x v="15"/>
    <s v="SAN LUIS OBISPO"/>
    <s v="06/30/2014 - 06/30/2019"/>
    <n v="2017"/>
    <s v="Final"/>
    <n v="60"/>
    <n v="0"/>
    <n v="0"/>
    <n v="0"/>
    <n v="38"/>
    <n v="4"/>
    <n v="0"/>
    <n v="4"/>
    <n v="43"/>
    <n v="0"/>
    <n v="101"/>
    <n v="37"/>
    <n v="242"/>
    <n v="41"/>
  </r>
  <r>
    <x v="16"/>
    <s v="LOS ANGELES"/>
    <s v="10/15/2013 - 10/15/2021"/>
    <n v="2014"/>
    <s v="Final"/>
    <n v="31"/>
    <n v="0"/>
    <n v="0"/>
    <n v="0"/>
    <n v="18"/>
    <n v="0"/>
    <n v="0"/>
    <n v="0"/>
    <n v="20"/>
    <n v="0"/>
    <n v="51"/>
    <n v="17"/>
    <n v="120"/>
    <n v="17"/>
  </r>
  <r>
    <x v="16"/>
    <s v="LOS ANGELES"/>
    <s v="10/15/2013 - 10/15/2021"/>
    <n v="2015"/>
    <s v="Final"/>
    <n v="31"/>
    <n v="0"/>
    <n v="0"/>
    <n v="0"/>
    <n v="18"/>
    <n v="0"/>
    <n v="0"/>
    <n v="0"/>
    <n v="20"/>
    <n v="0"/>
    <n v="51"/>
    <n v="8"/>
    <n v="120"/>
    <n v="8"/>
  </r>
  <r>
    <x v="16"/>
    <s v="LOS ANGELES"/>
    <s v="10/15/2013 - 10/15/2021"/>
    <n v="2016"/>
    <s v="Final"/>
    <n v="31"/>
    <n v="0"/>
    <n v="0"/>
    <n v="0"/>
    <n v="18"/>
    <n v="0"/>
    <n v="0"/>
    <n v="0"/>
    <n v="20"/>
    <n v="0"/>
    <n v="51"/>
    <n v="22"/>
    <n v="120"/>
    <n v="22"/>
  </r>
  <r>
    <x v="16"/>
    <s v="LOS ANGELES"/>
    <s v="10/15/2013 - 10/15/2021"/>
    <n v="2017"/>
    <s v="Final"/>
    <n v="31"/>
    <n v="0"/>
    <n v="0"/>
    <n v="0"/>
    <n v="18"/>
    <n v="0"/>
    <n v="0"/>
    <n v="0"/>
    <n v="20"/>
    <n v="0"/>
    <n v="51"/>
    <n v="8"/>
    <n v="120"/>
    <n v="8"/>
  </r>
  <r>
    <x v="17"/>
    <s v="KERN"/>
    <s v="12/31/2015 - 12/31/2023"/>
    <n v="2015"/>
    <s v="Final"/>
    <n v="398"/>
    <n v="0"/>
    <n v="0"/>
    <n v="0"/>
    <n v="239"/>
    <n v="26"/>
    <n v="9"/>
    <n v="17"/>
    <n v="183"/>
    <n v="60"/>
    <n v="349"/>
    <n v="0"/>
    <n v="1169"/>
    <n v="86"/>
  </r>
  <r>
    <x v="17"/>
    <s v="KERN"/>
    <s v="12/31/2015 - 12/31/2023"/>
    <n v="2016"/>
    <s v="Final"/>
    <n v="398"/>
    <n v="0"/>
    <n v="0"/>
    <n v="0"/>
    <n v="239"/>
    <n v="24"/>
    <n v="11"/>
    <n v="13"/>
    <n v="183"/>
    <n v="29"/>
    <n v="349"/>
    <n v="0"/>
    <n v="1169"/>
    <n v="53"/>
  </r>
  <r>
    <x v="17"/>
    <s v="KERN"/>
    <s v="12/31/2015 - 12/31/2023"/>
    <n v="2017"/>
    <s v="Final"/>
    <n v="398"/>
    <n v="0"/>
    <n v="0"/>
    <n v="0"/>
    <n v="239"/>
    <n v="6"/>
    <n v="0"/>
    <n v="6"/>
    <n v="183"/>
    <n v="79"/>
    <n v="349"/>
    <n v="0"/>
    <n v="1169"/>
    <n v="85"/>
  </r>
  <r>
    <x v="18"/>
    <s v="SAN LUIS OBISPO"/>
    <s v="06/30/2014 - 06/30/2019"/>
    <n v="2014"/>
    <s v="Final"/>
    <n v="98"/>
    <n v="2"/>
    <n v="2"/>
    <n v="0"/>
    <n v="62"/>
    <n v="1"/>
    <n v="1"/>
    <n v="0"/>
    <n v="69"/>
    <n v="76"/>
    <n v="164"/>
    <n v="106"/>
    <n v="393"/>
    <n v="185"/>
  </r>
  <r>
    <x v="18"/>
    <s v="SAN LUIS OBISPO"/>
    <s v="06/30/2014 - 06/30/2019"/>
    <n v="2015"/>
    <s v="Final"/>
    <n v="98"/>
    <n v="1"/>
    <n v="1"/>
    <n v="0"/>
    <n v="62"/>
    <n v="0"/>
    <n v="0"/>
    <n v="0"/>
    <n v="69"/>
    <n v="58"/>
    <n v="164"/>
    <n v="29"/>
    <n v="393"/>
    <n v="88"/>
  </r>
  <r>
    <x v="18"/>
    <s v="SAN LUIS OBISPO"/>
    <s v="06/30/2014 - 06/30/2019"/>
    <n v="2016"/>
    <s v="Final"/>
    <n v="98"/>
    <n v="45"/>
    <n v="45"/>
    <n v="0"/>
    <n v="62"/>
    <n v="25"/>
    <n v="25"/>
    <n v="0"/>
    <n v="69"/>
    <n v="29"/>
    <n v="164"/>
    <n v="21"/>
    <n v="393"/>
    <n v="120"/>
  </r>
  <r>
    <x v="18"/>
    <s v="SAN LUIS OBISPO"/>
    <s v="06/30/2014 - 06/30/2019"/>
    <n v="2017"/>
    <s v="Final"/>
    <n v="98"/>
    <n v="0"/>
    <n v="0"/>
    <n v="0"/>
    <n v="62"/>
    <n v="0"/>
    <n v="0"/>
    <n v="0"/>
    <n v="69"/>
    <n v="1"/>
    <n v="164"/>
    <n v="76"/>
    <n v="393"/>
    <n v="77"/>
  </r>
  <r>
    <x v="19"/>
    <s v="SAN MATEO"/>
    <s v="01/31/2015 - 01/31/2023"/>
    <n v="2014"/>
    <s v="Final"/>
    <n v="35"/>
    <n v="1"/>
    <n v="0"/>
    <n v="1"/>
    <n v="26"/>
    <n v="3"/>
    <n v="0"/>
    <n v="3"/>
    <n v="29"/>
    <n v="0"/>
    <n v="3"/>
    <n v="1"/>
    <n v="93"/>
    <n v="5"/>
  </r>
  <r>
    <x v="19"/>
    <s v="SAN MATEO"/>
    <s v="01/31/2015 - 01/31/2023"/>
    <n v="2015"/>
    <s v="Final"/>
    <n v="35"/>
    <n v="12"/>
    <n v="12"/>
    <n v="0"/>
    <n v="26"/>
    <n v="0"/>
    <n v="0"/>
    <n v="0"/>
    <n v="29"/>
    <n v="0"/>
    <n v="3"/>
    <n v="0"/>
    <n v="93"/>
    <n v="12"/>
  </r>
  <r>
    <x v="19"/>
    <s v="SAN MATEO"/>
    <s v="01/31/2015 - 01/31/2023"/>
    <n v="2016"/>
    <s v="Final"/>
    <n v="35"/>
    <n v="5"/>
    <n v="0"/>
    <n v="5"/>
    <n v="26"/>
    <n v="3"/>
    <n v="0"/>
    <n v="3"/>
    <n v="29"/>
    <n v="2"/>
    <n v="3"/>
    <n v="5"/>
    <n v="93"/>
    <n v="15"/>
  </r>
  <r>
    <x v="19"/>
    <s v="SAN MATEO"/>
    <s v="01/31/2015 - 01/31/2023"/>
    <n v="2017"/>
    <s v="Final"/>
    <n v="35"/>
    <n v="6"/>
    <n v="0"/>
    <n v="6"/>
    <n v="26"/>
    <n v="5"/>
    <n v="0"/>
    <n v="5"/>
    <n v="29"/>
    <n v="0"/>
    <n v="3"/>
    <n v="25"/>
    <n v="93"/>
    <n v="36"/>
  </r>
  <r>
    <x v="20"/>
    <s v="MERCED"/>
    <s v="03/31/2016 - 03/31/2024"/>
    <n v="2016"/>
    <s v="Final"/>
    <n v="429"/>
    <n v="0"/>
    <n v="0"/>
    <n v="0"/>
    <n v="307"/>
    <n v="0"/>
    <n v="0"/>
    <n v="0"/>
    <n v="281"/>
    <n v="0"/>
    <n v="748"/>
    <n v="235"/>
    <n v="1765"/>
    <n v="235"/>
  </r>
  <r>
    <x v="20"/>
    <s v="MERCED"/>
    <s v="03/31/2016 - 03/31/2024"/>
    <n v="2017"/>
    <s v="Final"/>
    <n v="429"/>
    <n v="0"/>
    <n v="0"/>
    <n v="0"/>
    <n v="307"/>
    <n v="0"/>
    <n v="0"/>
    <n v="0"/>
    <n v="281"/>
    <n v="0"/>
    <n v="748"/>
    <n v="133"/>
    <n v="1765"/>
    <n v="133"/>
  </r>
  <r>
    <x v="21"/>
    <s v="PLACER"/>
    <s v="10/31/2013 - 10/31/2021"/>
    <n v="2013"/>
    <s v="Final"/>
    <n v="74"/>
    <n v="0"/>
    <n v="0"/>
    <n v="0"/>
    <n v="52"/>
    <n v="0"/>
    <n v="0"/>
    <n v="0"/>
    <n v="57"/>
    <n v="2"/>
    <n v="125"/>
    <n v="10"/>
    <n v="308"/>
    <n v="12"/>
  </r>
  <r>
    <x v="21"/>
    <s v="PLACER"/>
    <s v="10/31/2013 - 10/31/2021"/>
    <n v="2014"/>
    <s v="Final"/>
    <n v="74"/>
    <n v="0"/>
    <n v="0"/>
    <n v="0"/>
    <n v="52"/>
    <n v="0"/>
    <n v="0"/>
    <n v="0"/>
    <n v="57"/>
    <n v="0"/>
    <n v="125"/>
    <n v="13"/>
    <n v="308"/>
    <n v="13"/>
  </r>
  <r>
    <x v="21"/>
    <s v="PLACER"/>
    <s v="10/31/2013 - 10/31/2021"/>
    <n v="2015"/>
    <s v="Final"/>
    <n v="74"/>
    <n v="0"/>
    <n v="0"/>
    <n v="0"/>
    <n v="52"/>
    <n v="0"/>
    <n v="0"/>
    <n v="0"/>
    <n v="57"/>
    <n v="0"/>
    <n v="125"/>
    <n v="10"/>
    <n v="308"/>
    <n v="10"/>
  </r>
  <r>
    <x v="21"/>
    <s v="PLACER"/>
    <s v="10/31/2013 - 10/31/2021"/>
    <n v="2016"/>
    <s v="Final"/>
    <n v="74"/>
    <n v="0"/>
    <n v="0"/>
    <n v="0"/>
    <n v="52"/>
    <n v="0"/>
    <n v="0"/>
    <n v="0"/>
    <n v="57"/>
    <n v="9"/>
    <n v="125"/>
    <n v="13"/>
    <n v="308"/>
    <n v="22"/>
  </r>
  <r>
    <x v="21"/>
    <s v="PLACER"/>
    <s v="10/31/2013 - 10/31/2021"/>
    <n v="2017"/>
    <s v="Final"/>
    <n v="74"/>
    <n v="0"/>
    <n v="0"/>
    <n v="0"/>
    <n v="52"/>
    <n v="0"/>
    <n v="0"/>
    <n v="0"/>
    <n v="57"/>
    <n v="22"/>
    <n v="125"/>
    <n v="17"/>
    <n v="308"/>
    <n v="39"/>
  </r>
  <r>
    <x v="22"/>
    <s v="LOS ANGELES"/>
    <s v="10/15/2013 - 10/15/2021"/>
    <n v="2014"/>
    <s v="Final"/>
    <n v="20"/>
    <n v="0"/>
    <n v="0"/>
    <n v="0"/>
    <n v="12"/>
    <n v="0"/>
    <n v="0"/>
    <n v="0"/>
    <n v="14"/>
    <n v="0"/>
    <n v="34"/>
    <n v="2"/>
    <n v="80"/>
    <n v="2"/>
  </r>
  <r>
    <x v="22"/>
    <s v="LOS ANGELES"/>
    <s v="10/15/2013 - 10/15/2021"/>
    <n v="2015"/>
    <s v="Final"/>
    <n v="20"/>
    <n v="0"/>
    <n v="0"/>
    <n v="0"/>
    <n v="12"/>
    <n v="0"/>
    <n v="0"/>
    <n v="0"/>
    <n v="14"/>
    <n v="0"/>
    <n v="34"/>
    <n v="1"/>
    <n v="80"/>
    <n v="1"/>
  </r>
  <r>
    <x v="22"/>
    <s v="LOS ANGELES"/>
    <s v="10/15/2013 - 10/15/2021"/>
    <n v="2016"/>
    <s v="Final"/>
    <n v="20"/>
    <n v="0"/>
    <n v="0"/>
    <n v="0"/>
    <n v="12"/>
    <n v="0"/>
    <n v="0"/>
    <n v="0"/>
    <n v="14"/>
    <n v="0"/>
    <n v="34"/>
    <n v="0"/>
    <n v="80"/>
    <n v="0"/>
  </r>
  <r>
    <x v="22"/>
    <s v="LOS ANGELES"/>
    <s v="10/15/2013 - 10/15/2021"/>
    <n v="2017"/>
    <s v="Final"/>
    <n v="20"/>
    <n v="0"/>
    <n v="0"/>
    <n v="0"/>
    <n v="12"/>
    <n v="0"/>
    <n v="0"/>
    <n v="0"/>
    <n v="14"/>
    <n v="0"/>
    <n v="34"/>
    <n v="1"/>
    <n v="80"/>
    <n v="1"/>
  </r>
  <r>
    <x v="23"/>
    <s v="KINGS"/>
    <s v="01/31/2016 - 01/31/2024"/>
    <n v="2017"/>
    <s v="Final"/>
    <n v="145"/>
    <n v="0"/>
    <n v="0"/>
    <n v="0"/>
    <n v="108"/>
    <n v="2"/>
    <n v="2"/>
    <n v="0"/>
    <n v="115"/>
    <n v="6"/>
    <n v="271"/>
    <n v="0"/>
    <n v="639"/>
    <n v="8"/>
  </r>
  <r>
    <x v="24"/>
    <s v="LOS ANGELES"/>
    <s v="10/15/2013 - 10/15/2021"/>
    <n v="2014"/>
    <s v="Final"/>
    <n v="198"/>
    <n v="0"/>
    <n v="0"/>
    <n v="0"/>
    <n v="118"/>
    <n v="0"/>
    <n v="0"/>
    <n v="0"/>
    <n v="127"/>
    <n v="298"/>
    <n v="336"/>
    <n v="0"/>
    <n v="779"/>
    <n v="298"/>
  </r>
  <r>
    <x v="24"/>
    <s v="LOS ANGELES"/>
    <s v="10/15/2013 - 10/15/2021"/>
    <n v="2015"/>
    <s v="Final"/>
    <n v="198"/>
    <n v="0"/>
    <n v="0"/>
    <n v="0"/>
    <n v="118"/>
    <n v="0"/>
    <n v="0"/>
    <n v="0"/>
    <n v="127"/>
    <n v="112"/>
    <n v="336"/>
    <n v="0"/>
    <n v="779"/>
    <n v="112"/>
  </r>
  <r>
    <x v="24"/>
    <s v="LOS ANGELES"/>
    <s v="10/15/2013 - 10/15/2021"/>
    <n v="2016"/>
    <s v="Final"/>
    <n v="198"/>
    <n v="0"/>
    <n v="0"/>
    <n v="0"/>
    <n v="118"/>
    <n v="0"/>
    <n v="0"/>
    <n v="0"/>
    <n v="127"/>
    <n v="110"/>
    <n v="336"/>
    <n v="0"/>
    <n v="779"/>
    <n v="110"/>
  </r>
  <r>
    <x v="24"/>
    <s v="LOS ANGELES"/>
    <s v="10/15/2013 - 10/15/2021"/>
    <n v="2017"/>
    <s v="Final"/>
    <n v="198"/>
    <n v="0"/>
    <n v="0"/>
    <n v="0"/>
    <n v="118"/>
    <n v="0"/>
    <n v="0"/>
    <n v="0"/>
    <n v="127"/>
    <n v="158"/>
    <n v="336"/>
    <n v="0"/>
    <n v="779"/>
    <n v="158"/>
  </r>
  <r>
    <x v="25"/>
    <s v="KERN"/>
    <s v="12/31/2015 - 12/31/2023"/>
    <n v="2017"/>
    <s v="Final"/>
    <n v="9706"/>
    <n v="182"/>
    <n v="182"/>
    <n v="0"/>
    <n v="5800"/>
    <n v="76"/>
    <n v="76"/>
    <n v="0"/>
    <n v="6453"/>
    <n v="4388"/>
    <n v="14331"/>
    <n v="3117"/>
    <n v="36290"/>
    <n v="7763"/>
  </r>
  <r>
    <x v="26"/>
    <s v="LOS ANGELES"/>
    <s v="10/15/2013 - 10/15/2021"/>
    <n v="2014"/>
    <s v="Final"/>
    <n v="142"/>
    <n v="47"/>
    <n v="47"/>
    <n v="0"/>
    <n v="83"/>
    <n v="16"/>
    <n v="16"/>
    <n v="0"/>
    <n v="90"/>
    <n v="0"/>
    <n v="242"/>
    <n v="19"/>
    <n v="557"/>
    <n v="82"/>
  </r>
  <r>
    <x v="26"/>
    <s v="LOS ANGELES"/>
    <s v="10/15/2013 - 10/15/2021"/>
    <n v="2015"/>
    <s v="Final"/>
    <n v="142"/>
    <n v="0"/>
    <n v="0"/>
    <n v="0"/>
    <n v="83"/>
    <n v="1"/>
    <n v="1"/>
    <n v="0"/>
    <n v="90"/>
    <n v="0"/>
    <n v="242"/>
    <n v="21"/>
    <n v="557"/>
    <n v="22"/>
  </r>
  <r>
    <x v="26"/>
    <s v="LOS ANGELES"/>
    <s v="10/15/2013 - 10/15/2021"/>
    <n v="2016"/>
    <s v="Final"/>
    <n v="142"/>
    <n v="0"/>
    <n v="0"/>
    <n v="0"/>
    <n v="83"/>
    <n v="0"/>
    <n v="0"/>
    <n v="0"/>
    <n v="90"/>
    <n v="0"/>
    <n v="242"/>
    <n v="31"/>
    <n v="557"/>
    <n v="31"/>
  </r>
  <r>
    <x v="26"/>
    <s v="LOS ANGELES"/>
    <s v="10/15/2013 - 10/15/2021"/>
    <n v="2017"/>
    <s v="Final"/>
    <n v="142"/>
    <n v="0"/>
    <n v="0"/>
    <n v="0"/>
    <n v="83"/>
    <n v="0"/>
    <n v="0"/>
    <n v="0"/>
    <n v="90"/>
    <n v="1"/>
    <n v="242"/>
    <n v="56"/>
    <n v="557"/>
    <n v="57"/>
  </r>
  <r>
    <x v="27"/>
    <s v="RIVERSIDE"/>
    <s v="10/15/2013 - 10/15/2021"/>
    <n v="2014"/>
    <s v="Final"/>
    <n v="872"/>
    <n v="0"/>
    <n v="0"/>
    <n v="0"/>
    <n v="593"/>
    <n v="0"/>
    <n v="0"/>
    <n v="0"/>
    <n v="685"/>
    <n v="0"/>
    <n v="1642"/>
    <n v="0"/>
    <n v="3792"/>
    <n v="0"/>
  </r>
  <r>
    <x v="27"/>
    <s v="RIVERSIDE"/>
    <s v="10/15/2013 - 10/15/2021"/>
    <n v="2015"/>
    <s v="Final"/>
    <n v="872"/>
    <n v="0"/>
    <n v="0"/>
    <n v="0"/>
    <n v="593"/>
    <n v="0"/>
    <n v="0"/>
    <n v="0"/>
    <n v="685"/>
    <n v="0"/>
    <n v="1642"/>
    <n v="0"/>
    <n v="3792"/>
    <n v="0"/>
  </r>
  <r>
    <x v="27"/>
    <s v="RIVERSIDE"/>
    <s v="10/15/2013 - 10/15/2021"/>
    <n v="2016"/>
    <s v="Final"/>
    <n v="872"/>
    <n v="0"/>
    <n v="0"/>
    <n v="0"/>
    <n v="593"/>
    <n v="0"/>
    <n v="0"/>
    <n v="0"/>
    <n v="685"/>
    <n v="0"/>
    <n v="1642"/>
    <n v="0"/>
    <n v="3792"/>
    <n v="0"/>
  </r>
  <r>
    <x v="27"/>
    <s v="RIVERSIDE"/>
    <s v="10/15/2013 - 10/15/2021"/>
    <n v="2017"/>
    <s v="Final"/>
    <n v="872"/>
    <n v="0"/>
    <n v="0"/>
    <n v="0"/>
    <n v="593"/>
    <n v="0"/>
    <n v="0"/>
    <n v="0"/>
    <n v="685"/>
    <n v="0"/>
    <n v="1642"/>
    <n v="0"/>
    <n v="3792"/>
    <n v="0"/>
  </r>
  <r>
    <x v="28"/>
    <s v="SAN BERNARDINO"/>
    <s v="10/15/2013 - 10/15/2021"/>
    <n v="2016"/>
    <s v="Final"/>
    <n v="188"/>
    <n v="0"/>
    <n v="0"/>
    <n v="0"/>
    <n v="138"/>
    <n v="0"/>
    <n v="0"/>
    <n v="0"/>
    <n v="154"/>
    <n v="0"/>
    <n v="363"/>
    <n v="0"/>
    <n v="843"/>
    <n v="0"/>
  </r>
  <r>
    <x v="28"/>
    <s v="SAN BERNARDINO"/>
    <s v="10/15/2013 - 10/15/2021"/>
    <n v="2017"/>
    <s v="Final"/>
    <n v="188"/>
    <n v="0"/>
    <n v="0"/>
    <n v="0"/>
    <n v="138"/>
    <n v="0"/>
    <n v="0"/>
    <n v="0"/>
    <n v="154"/>
    <n v="2"/>
    <n v="363"/>
    <n v="1"/>
    <n v="843"/>
    <n v="3"/>
  </r>
  <r>
    <x v="29"/>
    <s v="RIVERSIDE"/>
    <s v="10/15/2013 - 10/15/2021"/>
    <n v="2017"/>
    <s v="Final"/>
    <n v="1267"/>
    <n v="0"/>
    <n v="0"/>
    <n v="0"/>
    <n v="854"/>
    <n v="0"/>
    <n v="0"/>
    <n v="0"/>
    <n v="969"/>
    <n v="323"/>
    <n v="2160"/>
    <n v="423"/>
    <n v="5250"/>
    <n v="746"/>
  </r>
  <r>
    <x v="30"/>
    <s v="LOS ANGELES"/>
    <s v="10/15/2013 - 10/15/2021"/>
    <n v="2014"/>
    <s v="Final"/>
    <n v="11"/>
    <n v="0"/>
    <n v="0"/>
    <n v="0"/>
    <n v="7"/>
    <n v="0"/>
    <n v="0"/>
    <n v="0"/>
    <n v="8"/>
    <n v="0"/>
    <n v="21"/>
    <n v="0"/>
    <n v="47"/>
    <n v="0"/>
  </r>
  <r>
    <x v="30"/>
    <s v="LOS ANGELES"/>
    <s v="10/15/2013 - 10/15/2021"/>
    <n v="2015"/>
    <s v="Final"/>
    <n v="11"/>
    <n v="0"/>
    <n v="0"/>
    <n v="0"/>
    <n v="7"/>
    <n v="0"/>
    <n v="0"/>
    <n v="0"/>
    <n v="8"/>
    <n v="3"/>
    <n v="21"/>
    <n v="0"/>
    <n v="47"/>
    <n v="3"/>
  </r>
  <r>
    <x v="30"/>
    <s v="LOS ANGELES"/>
    <s v="10/15/2013 - 10/15/2021"/>
    <n v="2016"/>
    <s v="Final"/>
    <n v="11"/>
    <n v="0"/>
    <n v="0"/>
    <n v="0"/>
    <n v="7"/>
    <n v="0"/>
    <n v="0"/>
    <n v="0"/>
    <n v="8"/>
    <n v="0"/>
    <n v="21"/>
    <n v="10"/>
    <n v="47"/>
    <n v="10"/>
  </r>
  <r>
    <x v="30"/>
    <s v="LOS ANGELES"/>
    <s v="10/15/2013 - 10/15/2021"/>
    <n v="2017"/>
    <s v="Final"/>
    <n v="11"/>
    <n v="65"/>
    <n v="65"/>
    <n v="0"/>
    <n v="7"/>
    <n v="0"/>
    <n v="0"/>
    <n v="0"/>
    <n v="8"/>
    <n v="0"/>
    <n v="21"/>
    <n v="62"/>
    <n v="47"/>
    <n v="127"/>
  </r>
  <r>
    <x v="31"/>
    <s v="LOS ANGELES"/>
    <s v="10/15/2013 - 10/15/2021"/>
    <n v="2014"/>
    <s v="Final"/>
    <n v="11"/>
    <n v="0"/>
    <n v="0"/>
    <n v="0"/>
    <n v="7"/>
    <n v="0"/>
    <n v="0"/>
    <n v="0"/>
    <n v="8"/>
    <n v="4"/>
    <n v="20"/>
    <n v="2"/>
    <n v="46"/>
    <n v="6"/>
  </r>
  <r>
    <x v="31"/>
    <s v="LOS ANGELES"/>
    <s v="10/15/2013 - 10/15/2021"/>
    <n v="2015"/>
    <s v="Final"/>
    <n v="11"/>
    <n v="0"/>
    <n v="0"/>
    <n v="0"/>
    <n v="7"/>
    <n v="0"/>
    <n v="0"/>
    <n v="0"/>
    <n v="8"/>
    <n v="1"/>
    <n v="20"/>
    <n v="3"/>
    <n v="46"/>
    <n v="4"/>
  </r>
  <r>
    <x v="31"/>
    <s v="LOS ANGELES"/>
    <s v="10/15/2013 - 10/15/2021"/>
    <n v="2016"/>
    <s v="Final"/>
    <n v="11"/>
    <n v="0"/>
    <n v="0"/>
    <n v="0"/>
    <n v="7"/>
    <n v="0"/>
    <n v="0"/>
    <n v="0"/>
    <n v="8"/>
    <n v="0"/>
    <n v="20"/>
    <n v="5"/>
    <n v="46"/>
    <n v="5"/>
  </r>
  <r>
    <x v="31"/>
    <s v="LOS ANGELES"/>
    <s v="10/15/2013 - 10/15/2021"/>
    <n v="2017"/>
    <s v="Final"/>
    <n v="11"/>
    <n v="0"/>
    <n v="0"/>
    <n v="0"/>
    <n v="7"/>
    <n v="0"/>
    <n v="0"/>
    <n v="0"/>
    <n v="8"/>
    <n v="5"/>
    <n v="20"/>
    <n v="7"/>
    <n v="46"/>
    <n v="12"/>
  </r>
  <r>
    <x v="32"/>
    <s v="LOS ANGELES"/>
    <s v="10/15/2013 - 10/15/2021"/>
    <n v="2014"/>
    <s v="Final"/>
    <n v="1"/>
    <n v="0"/>
    <n v="0"/>
    <n v="0"/>
    <n v="1"/>
    <n v="0"/>
    <n v="0"/>
    <n v="0"/>
    <n v="0"/>
    <n v="0"/>
    <n v="0"/>
    <n v="67"/>
    <n v="2"/>
    <n v="67"/>
  </r>
  <r>
    <x v="32"/>
    <s v="LOS ANGELES"/>
    <s v="10/15/2013 - 10/15/2021"/>
    <n v="2015"/>
    <s v="Final"/>
    <n v="1"/>
    <n v="0"/>
    <n v="0"/>
    <n v="0"/>
    <n v="1"/>
    <n v="0"/>
    <n v="0"/>
    <n v="0"/>
    <n v="0"/>
    <n v="0"/>
    <n v="0"/>
    <n v="3"/>
    <n v="2"/>
    <n v="3"/>
  </r>
  <r>
    <x v="32"/>
    <s v="LOS ANGELES"/>
    <s v="10/15/2013 - 10/15/2021"/>
    <n v="2016"/>
    <s v="Final"/>
    <n v="1"/>
    <n v="0"/>
    <n v="0"/>
    <n v="0"/>
    <n v="1"/>
    <n v="6"/>
    <n v="6"/>
    <n v="0"/>
    <n v="0"/>
    <n v="6"/>
    <n v="0"/>
    <n v="108"/>
    <n v="2"/>
    <n v="120"/>
  </r>
  <r>
    <x v="32"/>
    <s v="LOS ANGELES"/>
    <s v="10/15/2013 - 10/15/2021"/>
    <n v="2017"/>
    <s v="Final"/>
    <n v="1"/>
    <n v="0"/>
    <n v="0"/>
    <n v="0"/>
    <n v="1"/>
    <n v="0"/>
    <n v="0"/>
    <n v="0"/>
    <n v="0"/>
    <n v="0"/>
    <n v="0"/>
    <n v="64"/>
    <n v="2"/>
    <n v="64"/>
  </r>
  <r>
    <x v="33"/>
    <s v="SAN MATEO"/>
    <s v="01/31/2015 - 01/31/2023"/>
    <n v="2014"/>
    <s v="Final"/>
    <n v="116"/>
    <n v="0"/>
    <n v="0"/>
    <n v="0"/>
    <n v="63"/>
    <n v="0"/>
    <n v="0"/>
    <n v="0"/>
    <n v="67"/>
    <n v="0"/>
    <n v="222"/>
    <n v="18"/>
    <n v="468"/>
    <n v="18"/>
  </r>
  <r>
    <x v="33"/>
    <s v="SAN MATEO"/>
    <s v="01/31/2015 - 01/31/2023"/>
    <n v="2015"/>
    <s v="Final"/>
    <n v="116"/>
    <n v="0"/>
    <n v="0"/>
    <n v="0"/>
    <n v="63"/>
    <n v="0"/>
    <n v="0"/>
    <n v="0"/>
    <n v="67"/>
    <n v="0"/>
    <n v="222"/>
    <n v="7"/>
    <n v="468"/>
    <n v="7"/>
  </r>
  <r>
    <x v="33"/>
    <s v="SAN MATEO"/>
    <s v="01/31/2015 - 01/31/2023"/>
    <n v="2016"/>
    <s v="Final"/>
    <n v="116"/>
    <n v="0"/>
    <n v="0"/>
    <n v="0"/>
    <n v="63"/>
    <n v="0"/>
    <n v="0"/>
    <n v="0"/>
    <n v="67"/>
    <n v="0"/>
    <n v="222"/>
    <n v="7"/>
    <n v="468"/>
    <n v="7"/>
  </r>
  <r>
    <x v="33"/>
    <s v="SAN MATEO"/>
    <s v="01/31/2015 - 01/31/2023"/>
    <n v="2017"/>
    <s v="Final"/>
    <n v="116"/>
    <n v="0"/>
    <n v="0"/>
    <n v="0"/>
    <n v="63"/>
    <n v="0"/>
    <n v="0"/>
    <n v="0"/>
    <n v="67"/>
    <n v="4"/>
    <n v="222"/>
    <n v="109"/>
    <n v="468"/>
    <n v="113"/>
  </r>
  <r>
    <x v="34"/>
    <s v="MARIN"/>
    <s v="01/31/2015 - 01/31/2023"/>
    <n v="2015"/>
    <s v="Final"/>
    <n v="4"/>
    <n v="0"/>
    <n v="0"/>
    <n v="0"/>
    <n v="3"/>
    <n v="0"/>
    <n v="0"/>
    <n v="0"/>
    <n v="4"/>
    <n v="0"/>
    <n v="5"/>
    <n v="0"/>
    <n v="16"/>
    <n v="0"/>
  </r>
  <r>
    <x v="34"/>
    <s v="MARIN"/>
    <s v="01/31/2015 - 01/31/2023"/>
    <n v="2016"/>
    <s v="Final"/>
    <n v="4"/>
    <n v="0"/>
    <n v="0"/>
    <n v="0"/>
    <n v="3"/>
    <n v="0"/>
    <n v="0"/>
    <n v="0"/>
    <n v="4"/>
    <n v="0"/>
    <n v="5"/>
    <n v="0"/>
    <n v="16"/>
    <n v="0"/>
  </r>
  <r>
    <x v="34"/>
    <s v="MARIN"/>
    <s v="01/31/2015 - 01/31/2023"/>
    <n v="2017"/>
    <s v="Final"/>
    <n v="4"/>
    <n v="0"/>
    <n v="0"/>
    <n v="0"/>
    <n v="3"/>
    <n v="0"/>
    <n v="0"/>
    <n v="0"/>
    <n v="4"/>
    <n v="2"/>
    <n v="5"/>
    <n v="0"/>
    <n v="16"/>
    <n v="2"/>
  </r>
  <r>
    <x v="35"/>
    <s v="SOLANO"/>
    <s v="01/31/2015 - 01/31/2023"/>
    <n v="2014"/>
    <s v="Final"/>
    <n v="94"/>
    <n v="0"/>
    <n v="0"/>
    <n v="0"/>
    <n v="54"/>
    <n v="0"/>
    <n v="0"/>
    <n v="0"/>
    <n v="56"/>
    <n v="0"/>
    <n v="123"/>
    <n v="4"/>
    <n v="327"/>
    <n v="4"/>
  </r>
  <r>
    <x v="35"/>
    <s v="SOLANO"/>
    <s v="01/31/2015 - 01/31/2023"/>
    <n v="2015"/>
    <s v="Final"/>
    <n v="94"/>
    <n v="0"/>
    <n v="0"/>
    <n v="0"/>
    <n v="54"/>
    <n v="1"/>
    <n v="1"/>
    <n v="0"/>
    <n v="56"/>
    <n v="0"/>
    <n v="123"/>
    <n v="2"/>
    <n v="327"/>
    <n v="3"/>
  </r>
  <r>
    <x v="35"/>
    <s v="SOLANO"/>
    <s v="01/31/2015 - 01/31/2023"/>
    <n v="2016"/>
    <s v="Final"/>
    <n v="94"/>
    <n v="0"/>
    <n v="0"/>
    <n v="0"/>
    <n v="54"/>
    <n v="2"/>
    <n v="2"/>
    <n v="0"/>
    <n v="56"/>
    <n v="0"/>
    <n v="123"/>
    <n v="1"/>
    <n v="327"/>
    <n v="3"/>
  </r>
  <r>
    <x v="35"/>
    <s v="SOLANO"/>
    <s v="01/31/2015 - 01/31/2023"/>
    <n v="2017"/>
    <s v="Final"/>
    <n v="94"/>
    <n v="1"/>
    <n v="1"/>
    <n v="0"/>
    <n v="54"/>
    <n v="0"/>
    <n v="0"/>
    <n v="0"/>
    <n v="56"/>
    <n v="0"/>
    <n v="123"/>
    <n v="8"/>
    <n v="327"/>
    <n v="9"/>
  </r>
  <r>
    <x v="36"/>
    <s v="ALAMEDA"/>
    <s v="01/31/2015 - 01/31/2023"/>
    <n v="2015"/>
    <s v="Final"/>
    <n v="532"/>
    <n v="59"/>
    <n v="59"/>
    <n v="0"/>
    <n v="442"/>
    <n v="17"/>
    <n v="17"/>
    <n v="0"/>
    <n v="584"/>
    <n v="132"/>
    <n v="1401"/>
    <n v="326"/>
    <n v="2959"/>
    <n v="534"/>
  </r>
  <r>
    <x v="36"/>
    <s v="ALAMEDA"/>
    <s v="01/31/2015 - 01/31/2023"/>
    <n v="2016"/>
    <s v="Final"/>
    <n v="532"/>
    <n v="16"/>
    <n v="16"/>
    <n v="0"/>
    <n v="442"/>
    <n v="0"/>
    <n v="0"/>
    <n v="0"/>
    <n v="584"/>
    <n v="0"/>
    <n v="1401"/>
    <n v="212"/>
    <n v="2959"/>
    <n v="228"/>
  </r>
  <r>
    <x v="36"/>
    <s v="ALAMEDA"/>
    <s v="01/31/2015 - 01/31/2023"/>
    <n v="2017"/>
    <s v="Final"/>
    <n v="532"/>
    <n v="10"/>
    <n v="10"/>
    <n v="0"/>
    <n v="442"/>
    <n v="0"/>
    <n v="0"/>
    <n v="0"/>
    <n v="584"/>
    <n v="0"/>
    <n v="1401"/>
    <n v="262"/>
    <n v="2959"/>
    <n v="272"/>
  </r>
  <r>
    <x v="37"/>
    <s v="LOS ANGELES"/>
    <s v="10/15/2013 - 10/15/2021"/>
    <n v="2014"/>
    <s v="Final"/>
    <n v="1"/>
    <n v="2"/>
    <n v="0"/>
    <n v="2"/>
    <n v="1"/>
    <n v="3"/>
    <n v="3"/>
    <n v="0"/>
    <n v="1"/>
    <n v="0"/>
    <n v="0"/>
    <n v="38"/>
    <n v="3"/>
    <n v="43"/>
  </r>
  <r>
    <x v="37"/>
    <s v="LOS ANGELES"/>
    <s v="10/15/2013 - 10/15/2021"/>
    <n v="2015"/>
    <s v="Final"/>
    <n v="1"/>
    <n v="2"/>
    <n v="2"/>
    <n v="0"/>
    <n v="1"/>
    <n v="0"/>
    <n v="0"/>
    <n v="0"/>
    <n v="1"/>
    <n v="0"/>
    <n v="0"/>
    <n v="21"/>
    <n v="3"/>
    <n v="23"/>
  </r>
  <r>
    <x v="37"/>
    <s v="LOS ANGELES"/>
    <s v="10/15/2013 - 10/15/2021"/>
    <n v="2016"/>
    <s v="Final"/>
    <n v="1"/>
    <n v="0"/>
    <n v="0"/>
    <n v="0"/>
    <n v="1"/>
    <n v="0"/>
    <n v="0"/>
    <n v="0"/>
    <n v="1"/>
    <n v="2"/>
    <n v="0"/>
    <n v="16"/>
    <n v="3"/>
    <n v="18"/>
  </r>
  <r>
    <x v="37"/>
    <s v="LOS ANGELES"/>
    <s v="10/15/2013 - 10/15/2021"/>
    <n v="2017"/>
    <s v="Final"/>
    <n v="1"/>
    <n v="0"/>
    <n v="0"/>
    <n v="0"/>
    <n v="1"/>
    <n v="0"/>
    <n v="0"/>
    <n v="0"/>
    <n v="1"/>
    <n v="0"/>
    <n v="0"/>
    <n v="16"/>
    <n v="3"/>
    <n v="16"/>
  </r>
  <r>
    <x v="38"/>
    <s v="SAN BERNARDINO"/>
    <s v="10/15/2013 - 10/15/2021"/>
    <n v="2017"/>
    <s v="Final"/>
    <n v="1"/>
    <n v="0"/>
    <n v="0"/>
    <n v="0"/>
    <n v="1"/>
    <n v="0"/>
    <n v="0"/>
    <n v="0"/>
    <n v="0"/>
    <n v="4"/>
    <n v="0"/>
    <n v="23"/>
    <n v="2"/>
    <n v="27"/>
  </r>
  <r>
    <x v="39"/>
    <s v="BUTTE"/>
    <s v="06/15/2014 - 06/15/2022"/>
    <n v="2014"/>
    <s v="Final"/>
    <n v="48"/>
    <n v="0"/>
    <n v="0"/>
    <n v="0"/>
    <n v="30"/>
    <n v="0"/>
    <n v="0"/>
    <n v="0"/>
    <n v="24"/>
    <n v="0"/>
    <n v="82"/>
    <n v="0"/>
    <n v="184"/>
    <n v="0"/>
  </r>
  <r>
    <x v="39"/>
    <s v="BUTTE"/>
    <s v="06/15/2014 - 06/15/2022"/>
    <n v="2015"/>
    <s v="Final"/>
    <n v="48"/>
    <n v="26"/>
    <n v="26"/>
    <n v="0"/>
    <n v="30"/>
    <n v="30"/>
    <n v="30"/>
    <n v="0"/>
    <n v="24"/>
    <n v="0"/>
    <n v="82"/>
    <n v="0"/>
    <n v="184"/>
    <n v="56"/>
  </r>
  <r>
    <x v="39"/>
    <s v="BUTTE"/>
    <s v="06/15/2014 - 06/15/2022"/>
    <n v="2017"/>
    <s v="Final"/>
    <n v="48"/>
    <n v="0"/>
    <n v="0"/>
    <n v="0"/>
    <n v="30"/>
    <n v="0"/>
    <n v="0"/>
    <n v="0"/>
    <n v="24"/>
    <n v="1"/>
    <n v="82"/>
    <n v="0"/>
    <n v="184"/>
    <n v="1"/>
  </r>
  <r>
    <x v="40"/>
    <s v="INYO"/>
    <s v="06/30/2014 - 06/30/2019"/>
    <n v="2014"/>
    <s v="Final"/>
    <n v="15"/>
    <n v="0"/>
    <n v="0"/>
    <n v="0"/>
    <n v="10"/>
    <n v="0"/>
    <n v="0"/>
    <n v="0"/>
    <n v="12"/>
    <n v="0"/>
    <n v="28"/>
    <n v="0"/>
    <n v="65"/>
    <n v="0"/>
  </r>
  <r>
    <x v="40"/>
    <s v="INYO"/>
    <s v="06/30/2014 - 06/30/2019"/>
    <n v="2015"/>
    <s v="Final"/>
    <n v="15"/>
    <n v="0"/>
    <n v="0"/>
    <n v="0"/>
    <n v="10"/>
    <n v="1"/>
    <n v="1"/>
    <n v="0"/>
    <n v="12"/>
    <n v="2"/>
    <n v="28"/>
    <n v="0"/>
    <n v="65"/>
    <n v="3"/>
  </r>
  <r>
    <x v="40"/>
    <s v="INYO"/>
    <s v="06/30/2014 - 06/30/2019"/>
    <n v="2016"/>
    <s v="Final"/>
    <n v="15"/>
    <n v="0"/>
    <n v="0"/>
    <n v="0"/>
    <n v="10"/>
    <n v="0"/>
    <n v="0"/>
    <n v="0"/>
    <n v="12"/>
    <n v="6"/>
    <n v="28"/>
    <n v="0"/>
    <n v="65"/>
    <n v="6"/>
  </r>
  <r>
    <x v="40"/>
    <s v="INYO"/>
    <s v="06/30/2014 - 06/30/2019"/>
    <n v="2017"/>
    <s v="Final"/>
    <n v="15"/>
    <n v="0"/>
    <n v="0"/>
    <n v="0"/>
    <n v="10"/>
    <n v="0"/>
    <n v="0"/>
    <n v="0"/>
    <n v="12"/>
    <n v="0"/>
    <n v="28"/>
    <n v="0"/>
    <n v="65"/>
    <n v="0"/>
  </r>
  <r>
    <x v="41"/>
    <s v="IMPERIAL"/>
    <s v="10/15/2013 - 10/15/2021"/>
    <n v="2014"/>
    <s v="Final"/>
    <n v="760"/>
    <n v="8"/>
    <n v="8"/>
    <n v="0"/>
    <n v="470"/>
    <n v="5"/>
    <n v="5"/>
    <n v="0"/>
    <n v="466"/>
    <n v="0"/>
    <n v="1338"/>
    <n v="6"/>
    <n v="3034"/>
    <n v="19"/>
  </r>
  <r>
    <x v="41"/>
    <s v="IMPERIAL"/>
    <s v="10/15/2013 - 10/15/2021"/>
    <n v="2015"/>
    <s v="Final"/>
    <n v="760"/>
    <n v="20"/>
    <n v="20"/>
    <n v="0"/>
    <n v="470"/>
    <n v="27"/>
    <n v="27"/>
    <n v="0"/>
    <n v="466"/>
    <n v="0"/>
    <n v="1338"/>
    <n v="0"/>
    <n v="3034"/>
    <n v="47"/>
  </r>
  <r>
    <x v="41"/>
    <s v="IMPERIAL"/>
    <s v="10/15/2013 - 10/15/2021"/>
    <n v="2016"/>
    <s v="Final"/>
    <n v="760"/>
    <n v="5"/>
    <n v="5"/>
    <n v="0"/>
    <n v="470"/>
    <n v="7"/>
    <n v="7"/>
    <n v="0"/>
    <n v="466"/>
    <n v="54"/>
    <n v="1338"/>
    <n v="0"/>
    <n v="3034"/>
    <n v="66"/>
  </r>
  <r>
    <x v="41"/>
    <s v="IMPERIAL"/>
    <s v="10/15/2013 - 10/15/2021"/>
    <n v="2017"/>
    <s v="Final"/>
    <n v="760"/>
    <n v="6"/>
    <n v="4"/>
    <n v="2"/>
    <n v="470"/>
    <n v="14"/>
    <n v="12"/>
    <n v="2"/>
    <n v="466"/>
    <n v="40"/>
    <n v="1338"/>
    <n v="3"/>
    <n v="3034"/>
    <n v="63"/>
  </r>
  <r>
    <x v="42"/>
    <s v="ORANGE"/>
    <s v="10/15/2013 - 10/15/2021"/>
    <n v="2014"/>
    <s v="Final"/>
    <n v="426"/>
    <n v="0"/>
    <n v="0"/>
    <n v="0"/>
    <n v="305"/>
    <n v="0"/>
    <n v="0"/>
    <n v="0"/>
    <n v="335"/>
    <n v="0"/>
    <n v="785"/>
    <n v="321"/>
    <n v="1851"/>
    <n v="321"/>
  </r>
  <r>
    <x v="42"/>
    <s v="ORANGE"/>
    <s v="10/15/2013 - 10/15/2021"/>
    <n v="2015"/>
    <s v="Final"/>
    <n v="426"/>
    <n v="0"/>
    <n v="0"/>
    <n v="0"/>
    <n v="305"/>
    <n v="0"/>
    <n v="0"/>
    <n v="0"/>
    <n v="335"/>
    <n v="0"/>
    <n v="785"/>
    <n v="461"/>
    <n v="1851"/>
    <n v="461"/>
  </r>
  <r>
    <x v="42"/>
    <s v="ORANGE"/>
    <s v="10/15/2013 - 10/15/2021"/>
    <n v="2016"/>
    <s v="Final"/>
    <n v="426"/>
    <n v="0"/>
    <n v="0"/>
    <n v="0"/>
    <n v="305"/>
    <n v="0"/>
    <n v="0"/>
    <n v="0"/>
    <n v="335"/>
    <n v="0"/>
    <n v="785"/>
    <n v="194"/>
    <n v="1851"/>
    <n v="194"/>
  </r>
  <r>
    <x v="42"/>
    <s v="ORANGE"/>
    <s v="10/15/2013 - 10/15/2021"/>
    <n v="2017"/>
    <s v="Final"/>
    <n v="426"/>
    <n v="0"/>
    <n v="0"/>
    <n v="0"/>
    <n v="305"/>
    <n v="0"/>
    <n v="0"/>
    <n v="0"/>
    <n v="335"/>
    <n v="21"/>
    <n v="785"/>
    <n v="435"/>
    <n v="1851"/>
    <n v="456"/>
  </r>
  <r>
    <x v="43"/>
    <s v="CONTRA COSTA"/>
    <s v="01/31/2015 - 01/31/2023"/>
    <n v="2014"/>
    <s v="Final"/>
    <n v="234"/>
    <n v="1"/>
    <n v="1"/>
    <n v="0"/>
    <n v="124"/>
    <n v="2"/>
    <n v="2"/>
    <n v="0"/>
    <n v="123"/>
    <n v="5"/>
    <n v="279"/>
    <n v="415"/>
    <n v="760"/>
    <n v="423"/>
  </r>
  <r>
    <x v="43"/>
    <s v="CONTRA COSTA"/>
    <s v="01/31/2015 - 01/31/2023"/>
    <n v="2015"/>
    <s v="Final"/>
    <n v="234"/>
    <n v="0"/>
    <n v="0"/>
    <n v="0"/>
    <n v="124"/>
    <n v="5"/>
    <n v="5"/>
    <n v="0"/>
    <n v="123"/>
    <n v="0"/>
    <n v="279"/>
    <n v="449"/>
    <n v="760"/>
    <n v="454"/>
  </r>
  <r>
    <x v="43"/>
    <s v="CONTRA COSTA"/>
    <s v="01/31/2015 - 01/31/2023"/>
    <n v="2016"/>
    <s v="Final"/>
    <n v="234"/>
    <n v="0"/>
    <n v="0"/>
    <n v="0"/>
    <n v="124"/>
    <n v="3"/>
    <n v="3"/>
    <n v="0"/>
    <n v="123"/>
    <n v="0"/>
    <n v="279"/>
    <n v="540"/>
    <n v="760"/>
    <n v="543"/>
  </r>
  <r>
    <x v="43"/>
    <s v="CONTRA COSTA"/>
    <s v="01/31/2015 - 01/31/2023"/>
    <n v="2017"/>
    <s v="Final"/>
    <n v="234"/>
    <n v="2"/>
    <n v="2"/>
    <n v="0"/>
    <n v="124"/>
    <n v="0"/>
    <n v="0"/>
    <n v="0"/>
    <n v="123"/>
    <n v="1"/>
    <n v="279"/>
    <n v="503"/>
    <n v="760"/>
    <n v="506"/>
  </r>
  <r>
    <x v="44"/>
    <s v="SAN MATEO"/>
    <s v="01/31/2015 - 01/31/2023"/>
    <n v="2014"/>
    <s v="Final"/>
    <n v="25"/>
    <n v="0"/>
    <n v="0"/>
    <n v="0"/>
    <n v="13"/>
    <n v="0"/>
    <n v="0"/>
    <n v="0"/>
    <n v="15"/>
    <n v="1"/>
    <n v="30"/>
    <n v="38"/>
    <n v="83"/>
    <n v="39"/>
  </r>
  <r>
    <x v="44"/>
    <s v="SAN MATEO"/>
    <s v="01/31/2015 - 01/31/2023"/>
    <n v="2015"/>
    <s v="Final"/>
    <n v="25"/>
    <n v="0"/>
    <n v="0"/>
    <n v="0"/>
    <n v="13"/>
    <n v="0"/>
    <n v="0"/>
    <n v="0"/>
    <n v="15"/>
    <n v="1"/>
    <n v="30"/>
    <n v="2"/>
    <n v="83"/>
    <n v="3"/>
  </r>
  <r>
    <x v="44"/>
    <s v="SAN MATEO"/>
    <s v="01/31/2015 - 01/31/2023"/>
    <n v="2016"/>
    <s v="Final"/>
    <n v="25"/>
    <n v="0"/>
    <n v="0"/>
    <n v="0"/>
    <n v="13"/>
    <n v="0"/>
    <n v="0"/>
    <n v="0"/>
    <n v="15"/>
    <n v="3"/>
    <n v="30"/>
    <n v="4"/>
    <n v="83"/>
    <n v="7"/>
  </r>
  <r>
    <x v="44"/>
    <s v="SAN MATEO"/>
    <s v="01/31/2015 - 01/31/2023"/>
    <n v="2017"/>
    <s v="Final"/>
    <n v="25"/>
    <n v="0"/>
    <n v="0"/>
    <n v="0"/>
    <n v="13"/>
    <n v="0"/>
    <n v="0"/>
    <n v="0"/>
    <n v="15"/>
    <n v="3"/>
    <n v="30"/>
    <n v="4"/>
    <n v="83"/>
    <n v="7"/>
  </r>
  <r>
    <x v="45"/>
    <s v="SANTA BARBARA"/>
    <s v="02/15/2015 - 02/15/2023"/>
    <n v="2014"/>
    <s v="Final"/>
    <n v="66"/>
    <n v="0"/>
    <n v="0"/>
    <n v="0"/>
    <n v="44"/>
    <n v="0"/>
    <n v="0"/>
    <n v="0"/>
    <n v="41"/>
    <n v="0"/>
    <n v="124"/>
    <n v="0"/>
    <n v="275"/>
    <n v="0"/>
  </r>
  <r>
    <x v="45"/>
    <s v="SANTA BARBARA"/>
    <s v="02/15/2015 - 02/15/2023"/>
    <n v="2015"/>
    <s v="Final"/>
    <n v="66"/>
    <n v="5"/>
    <n v="5"/>
    <n v="0"/>
    <n v="44"/>
    <n v="4"/>
    <n v="4"/>
    <n v="0"/>
    <n v="41"/>
    <n v="60"/>
    <n v="124"/>
    <n v="0"/>
    <n v="275"/>
    <n v="69"/>
  </r>
  <r>
    <x v="45"/>
    <s v="SANTA BARBARA"/>
    <s v="02/15/2015 - 02/15/2023"/>
    <n v="2016"/>
    <s v="Final"/>
    <n v="66"/>
    <n v="0"/>
    <n v="0"/>
    <n v="0"/>
    <n v="44"/>
    <n v="0"/>
    <n v="0"/>
    <n v="0"/>
    <n v="41"/>
    <n v="0"/>
    <n v="124"/>
    <n v="51"/>
    <n v="275"/>
    <n v="51"/>
  </r>
  <r>
    <x v="45"/>
    <s v="SANTA BARBARA"/>
    <s v="02/15/2015 - 02/15/2023"/>
    <n v="2017"/>
    <s v="Final"/>
    <n v="66"/>
    <n v="0"/>
    <n v="0"/>
    <n v="0"/>
    <n v="44"/>
    <n v="0"/>
    <n v="0"/>
    <n v="0"/>
    <n v="41"/>
    <n v="1"/>
    <n v="124"/>
    <n v="38"/>
    <n v="275"/>
    <n v="39"/>
  </r>
  <r>
    <x v="46"/>
    <s v="ORANGE"/>
    <s v="10/15/2013 - 10/15/2021"/>
    <n v="2014"/>
    <s v="Final"/>
    <n v="76"/>
    <n v="21"/>
    <n v="21"/>
    <n v="0"/>
    <n v="53"/>
    <n v="49"/>
    <n v="49"/>
    <n v="0"/>
    <n v="62"/>
    <n v="0"/>
    <n v="148"/>
    <n v="0"/>
    <n v="339"/>
    <n v="70"/>
  </r>
  <r>
    <x v="46"/>
    <s v="ORANGE"/>
    <s v="10/15/2013 - 10/15/2021"/>
    <n v="2015"/>
    <s v="Final"/>
    <n v="76"/>
    <n v="0"/>
    <n v="0"/>
    <n v="0"/>
    <n v="53"/>
    <n v="0"/>
    <n v="0"/>
    <n v="0"/>
    <n v="62"/>
    <n v="72"/>
    <n v="148"/>
    <n v="65"/>
    <n v="339"/>
    <n v="137"/>
  </r>
  <r>
    <x v="46"/>
    <s v="ORANGE"/>
    <s v="10/15/2013 - 10/15/2021"/>
    <n v="2016"/>
    <s v="Final"/>
    <n v="76"/>
    <n v="0"/>
    <n v="0"/>
    <n v="0"/>
    <n v="53"/>
    <n v="0"/>
    <n v="0"/>
    <n v="0"/>
    <n v="62"/>
    <n v="26"/>
    <n v="148"/>
    <n v="116"/>
    <n v="339"/>
    <n v="142"/>
  </r>
  <r>
    <x v="46"/>
    <s v="ORANGE"/>
    <s v="10/15/2013 - 10/15/2021"/>
    <n v="2017"/>
    <s v="Final"/>
    <n v="76"/>
    <n v="0"/>
    <n v="0"/>
    <n v="0"/>
    <n v="53"/>
    <n v="0"/>
    <n v="0"/>
    <n v="0"/>
    <n v="62"/>
    <n v="83"/>
    <n v="148"/>
    <n v="0"/>
    <n v="339"/>
    <n v="83"/>
  </r>
  <r>
    <x v="47"/>
    <s v="LOS ANGELES"/>
    <s v="10/15/2013 - 10/15/2021"/>
    <n v="2014"/>
    <s v="Final"/>
    <n v="694"/>
    <n v="0"/>
    <n v="0"/>
    <n v="0"/>
    <n v="413"/>
    <n v="0"/>
    <n v="0"/>
    <n v="0"/>
    <n v="443"/>
    <n v="0"/>
    <n v="1134"/>
    <n v="19"/>
    <n v="2684"/>
    <n v="19"/>
  </r>
  <r>
    <x v="47"/>
    <s v="LOS ANGELES"/>
    <s v="10/15/2013 - 10/15/2021"/>
    <n v="2015"/>
    <s v="Final"/>
    <n v="694"/>
    <n v="11"/>
    <n v="11"/>
    <n v="0"/>
    <n v="413"/>
    <n v="0"/>
    <n v="0"/>
    <n v="0"/>
    <n v="443"/>
    <n v="0"/>
    <n v="1134"/>
    <n v="14"/>
    <n v="2684"/>
    <n v="25"/>
  </r>
  <r>
    <x v="47"/>
    <s v="LOS ANGELES"/>
    <s v="10/15/2013 - 10/15/2021"/>
    <n v="2016"/>
    <s v="Final"/>
    <n v="694"/>
    <n v="0"/>
    <n v="0"/>
    <n v="0"/>
    <n v="413"/>
    <n v="0"/>
    <n v="0"/>
    <n v="0"/>
    <n v="443"/>
    <n v="0"/>
    <n v="1134"/>
    <n v="275"/>
    <n v="2684"/>
    <n v="275"/>
  </r>
  <r>
    <x v="47"/>
    <s v="LOS ANGELES"/>
    <s v="10/15/2013 - 10/15/2021"/>
    <n v="2017"/>
    <s v="Final"/>
    <n v="694"/>
    <n v="0"/>
    <n v="0"/>
    <n v="0"/>
    <n v="413"/>
    <n v="0"/>
    <n v="0"/>
    <n v="0"/>
    <n v="443"/>
    <n v="0"/>
    <n v="1134"/>
    <n v="17"/>
    <n v="2684"/>
    <n v="17"/>
  </r>
  <r>
    <x v="48"/>
    <s v="SAN MATEO"/>
    <s v="01/31/2015 - 01/31/2023"/>
    <n v="2014"/>
    <s v="Final"/>
    <n v="276"/>
    <n v="0"/>
    <n v="0"/>
    <n v="0"/>
    <n v="144"/>
    <n v="0"/>
    <n v="0"/>
    <n v="0"/>
    <n v="155"/>
    <n v="3"/>
    <n v="288"/>
    <n v="0"/>
    <n v="863"/>
    <n v="3"/>
  </r>
  <r>
    <x v="48"/>
    <s v="SAN MATEO"/>
    <s v="01/31/2015 - 01/31/2023"/>
    <n v="2015"/>
    <s v="Final"/>
    <n v="276"/>
    <n v="0"/>
    <n v="0"/>
    <n v="0"/>
    <n v="144"/>
    <n v="0"/>
    <n v="0"/>
    <n v="0"/>
    <n v="155"/>
    <n v="0"/>
    <n v="288"/>
    <n v="5"/>
    <n v="863"/>
    <n v="5"/>
  </r>
  <r>
    <x v="48"/>
    <s v="SAN MATEO"/>
    <s v="01/31/2015 - 01/31/2023"/>
    <n v="2016"/>
    <s v="Final"/>
    <n v="276"/>
    <n v="0"/>
    <n v="0"/>
    <n v="0"/>
    <n v="144"/>
    <n v="0"/>
    <n v="0"/>
    <n v="0"/>
    <n v="155"/>
    <n v="0"/>
    <n v="288"/>
    <n v="133"/>
    <n v="863"/>
    <n v="133"/>
  </r>
  <r>
    <x v="48"/>
    <s v="SAN MATEO"/>
    <s v="01/31/2015 - 01/31/2023"/>
    <n v="2017"/>
    <s v="Final"/>
    <n v="276"/>
    <n v="0"/>
    <n v="0"/>
    <n v="0"/>
    <n v="144"/>
    <n v="0"/>
    <n v="0"/>
    <n v="0"/>
    <n v="155"/>
    <n v="0"/>
    <n v="288"/>
    <n v="13"/>
    <n v="863"/>
    <n v="13"/>
  </r>
  <r>
    <x v="49"/>
    <s v="BUTTE"/>
    <s v="06/15/2014 - 06/15/2022"/>
    <n v="2016"/>
    <s v="Final"/>
    <n v="682"/>
    <n v="0"/>
    <n v="0"/>
    <n v="0"/>
    <n v="545"/>
    <n v="0"/>
    <n v="0"/>
    <n v="0"/>
    <n v="480"/>
    <n v="8"/>
    <n v="1267"/>
    <n v="90"/>
    <n v="2974"/>
    <n v="98"/>
  </r>
  <r>
    <x v="49"/>
    <s v="BUTTE"/>
    <s v="06/15/2014 - 06/15/2022"/>
    <n v="2017"/>
    <s v="Final"/>
    <n v="682"/>
    <n v="0"/>
    <n v="0"/>
    <n v="0"/>
    <n v="545"/>
    <n v="8"/>
    <n v="8"/>
    <n v="0"/>
    <n v="480"/>
    <n v="25"/>
    <n v="1267"/>
    <n v="117"/>
    <n v="2974"/>
    <n v="150"/>
  </r>
  <r>
    <x v="50"/>
    <s v="LOS ANGELES"/>
    <s v="10/15/2013 - 10/15/2021"/>
    <n v="2014"/>
    <s v="Final"/>
    <n v="88"/>
    <n v="0"/>
    <n v="0"/>
    <n v="0"/>
    <n v="54"/>
    <n v="0"/>
    <n v="0"/>
    <n v="0"/>
    <n v="57"/>
    <n v="0"/>
    <n v="131"/>
    <n v="15"/>
    <n v="330"/>
    <n v="15"/>
  </r>
  <r>
    <x v="50"/>
    <s v="LOS ANGELES"/>
    <s v="10/15/2013 - 10/15/2021"/>
    <n v="2015"/>
    <s v="Final"/>
    <n v="88"/>
    <n v="8"/>
    <n v="8"/>
    <n v="0"/>
    <n v="54"/>
    <n v="0"/>
    <n v="0"/>
    <n v="0"/>
    <n v="57"/>
    <n v="1"/>
    <n v="131"/>
    <n v="15"/>
    <n v="330"/>
    <n v="24"/>
  </r>
  <r>
    <x v="50"/>
    <s v="LOS ANGELES"/>
    <s v="10/15/2013 - 10/15/2021"/>
    <n v="2016"/>
    <s v="Final"/>
    <n v="88"/>
    <n v="0"/>
    <n v="0"/>
    <n v="0"/>
    <n v="54"/>
    <n v="0"/>
    <n v="0"/>
    <n v="0"/>
    <n v="57"/>
    <n v="2"/>
    <n v="131"/>
    <n v="43"/>
    <n v="330"/>
    <n v="45"/>
  </r>
  <r>
    <x v="50"/>
    <s v="LOS ANGELES"/>
    <s v="10/15/2013 - 10/15/2021"/>
    <n v="2017"/>
    <s v="Final"/>
    <n v="88"/>
    <n v="0"/>
    <n v="0"/>
    <n v="0"/>
    <n v="54"/>
    <n v="0"/>
    <n v="0"/>
    <n v="0"/>
    <n v="57"/>
    <n v="4"/>
    <n v="131"/>
    <n v="18"/>
    <n v="330"/>
    <n v="22"/>
  </r>
  <r>
    <x v="51"/>
    <s v="CALAVERAS"/>
    <s v="06/30/2014 - 06/30/2019"/>
    <n v="2014"/>
    <s v="Final"/>
    <n v="241"/>
    <n v="6"/>
    <n v="0"/>
    <n v="6"/>
    <n v="175"/>
    <n v="13"/>
    <n v="0"/>
    <n v="13"/>
    <n v="192"/>
    <n v="17"/>
    <n v="471"/>
    <n v="38"/>
    <n v="1079"/>
    <n v="74"/>
  </r>
  <r>
    <x v="51"/>
    <s v="CALAVERAS"/>
    <s v="06/30/2014 - 06/30/2019"/>
    <n v="2015"/>
    <s v="Final"/>
    <n v="241"/>
    <n v="8"/>
    <n v="0"/>
    <n v="8"/>
    <n v="175"/>
    <n v="15"/>
    <n v="0"/>
    <n v="15"/>
    <n v="192"/>
    <n v="45"/>
    <n v="471"/>
    <n v="49"/>
    <n v="1079"/>
    <n v="117"/>
  </r>
  <r>
    <x v="51"/>
    <s v="CALAVERAS"/>
    <s v="06/30/2014 - 06/30/2019"/>
    <n v="2016"/>
    <s v="Final"/>
    <n v="241"/>
    <n v="60"/>
    <n v="0"/>
    <n v="60"/>
    <n v="175"/>
    <n v="36"/>
    <n v="0"/>
    <n v="36"/>
    <n v="192"/>
    <n v="104"/>
    <n v="471"/>
    <n v="48"/>
    <n v="1079"/>
    <n v="248"/>
  </r>
  <r>
    <x v="51"/>
    <s v="CALAVERAS"/>
    <s v="06/30/2014 - 06/30/2019"/>
    <n v="2017"/>
    <s v="Final"/>
    <n v="241"/>
    <n v="25"/>
    <n v="0"/>
    <n v="25"/>
    <n v="175"/>
    <n v="27"/>
    <n v="0"/>
    <n v="27"/>
    <n v="192"/>
    <n v="29"/>
    <n v="471"/>
    <n v="77"/>
    <n v="1079"/>
    <n v="158"/>
  </r>
  <r>
    <x v="52"/>
    <s v="IMPERIAL"/>
    <s v="10/15/2013 - 10/15/2021"/>
    <n v="2014"/>
    <s v="Final"/>
    <n v="817"/>
    <n v="66"/>
    <n v="23"/>
    <n v="43"/>
    <n v="489"/>
    <n v="10"/>
    <n v="0"/>
    <n v="10"/>
    <n v="490"/>
    <n v="42"/>
    <n v="1428"/>
    <n v="0"/>
    <n v="3224"/>
    <n v="118"/>
  </r>
  <r>
    <x v="52"/>
    <s v="IMPERIAL"/>
    <s v="10/15/2013 - 10/15/2021"/>
    <n v="2015"/>
    <s v="Final"/>
    <n v="817"/>
    <n v="0"/>
    <n v="0"/>
    <n v="0"/>
    <n v="489"/>
    <n v="0"/>
    <n v="0"/>
    <n v="0"/>
    <n v="490"/>
    <n v="10"/>
    <n v="1428"/>
    <n v="0"/>
    <n v="3224"/>
    <n v="10"/>
  </r>
  <r>
    <x v="52"/>
    <s v="IMPERIAL"/>
    <s v="10/15/2013 - 10/15/2021"/>
    <n v="2016"/>
    <s v="Final"/>
    <n v="817"/>
    <n v="0"/>
    <n v="0"/>
    <n v="0"/>
    <n v="489"/>
    <n v="0"/>
    <n v="0"/>
    <n v="0"/>
    <n v="490"/>
    <n v="2"/>
    <n v="1428"/>
    <n v="0"/>
    <n v="3224"/>
    <n v="2"/>
  </r>
  <r>
    <x v="52"/>
    <s v="IMPERIAL"/>
    <s v="10/15/2013 - 10/15/2021"/>
    <n v="2017"/>
    <s v="Final"/>
    <n v="817"/>
    <n v="0"/>
    <n v="0"/>
    <n v="0"/>
    <n v="489"/>
    <n v="0"/>
    <n v="0"/>
    <n v="0"/>
    <n v="490"/>
    <n v="10"/>
    <n v="1428"/>
    <n v="0"/>
    <n v="3224"/>
    <n v="10"/>
  </r>
  <r>
    <x v="53"/>
    <s v="RIVERSIDE"/>
    <s v="10/15/2013 - 10/15/2021"/>
    <n v="2014"/>
    <s v="Final"/>
    <n v="543"/>
    <n v="0"/>
    <n v="0"/>
    <n v="0"/>
    <n v="383"/>
    <n v="0"/>
    <n v="0"/>
    <n v="0"/>
    <n v="433"/>
    <n v="0"/>
    <n v="982"/>
    <n v="37"/>
    <n v="2341"/>
    <n v="37"/>
  </r>
  <r>
    <x v="53"/>
    <s v="RIVERSIDE"/>
    <s v="10/15/2013 - 10/15/2021"/>
    <n v="2015"/>
    <s v="Final"/>
    <n v="543"/>
    <n v="0"/>
    <n v="0"/>
    <n v="0"/>
    <n v="383"/>
    <n v="0"/>
    <n v="0"/>
    <n v="0"/>
    <n v="433"/>
    <n v="0"/>
    <n v="982"/>
    <n v="77"/>
    <n v="2341"/>
    <n v="77"/>
  </r>
  <r>
    <x v="53"/>
    <s v="RIVERSIDE"/>
    <s v="10/15/2013 - 10/15/2021"/>
    <n v="2016"/>
    <s v="Final"/>
    <n v="543"/>
    <n v="0"/>
    <n v="0"/>
    <n v="0"/>
    <n v="383"/>
    <n v="0"/>
    <n v="0"/>
    <n v="0"/>
    <n v="433"/>
    <n v="0"/>
    <n v="982"/>
    <n v="116"/>
    <n v="2341"/>
    <n v="116"/>
  </r>
  <r>
    <x v="53"/>
    <s v="RIVERSIDE"/>
    <s v="10/15/2013 - 10/15/2021"/>
    <n v="2017"/>
    <s v="Final"/>
    <n v="543"/>
    <n v="0"/>
    <n v="0"/>
    <n v="0"/>
    <n v="383"/>
    <n v="0"/>
    <n v="0"/>
    <n v="0"/>
    <n v="433"/>
    <n v="0"/>
    <n v="982"/>
    <n v="43"/>
    <n v="2341"/>
    <n v="43"/>
  </r>
  <r>
    <x v="54"/>
    <s v="IMPERIAL"/>
    <s v="10/15/2013 - 10/15/2021"/>
    <n v="2017"/>
    <s v="Final"/>
    <n v="37"/>
    <n v="0"/>
    <n v="0"/>
    <n v="0"/>
    <n v="22"/>
    <n v="0"/>
    <n v="0"/>
    <n v="0"/>
    <n v="22"/>
    <n v="0"/>
    <n v="63"/>
    <n v="0"/>
    <n v="144"/>
    <n v="0"/>
  </r>
  <r>
    <x v="55"/>
    <s v="NAPA"/>
    <s v="01/31/2015 - 01/31/2023"/>
    <n v="2015"/>
    <s v="Final"/>
    <n v="6"/>
    <n v="0"/>
    <n v="0"/>
    <n v="0"/>
    <n v="2"/>
    <n v="0"/>
    <n v="0"/>
    <n v="0"/>
    <n v="4"/>
    <n v="0"/>
    <n v="15"/>
    <n v="4"/>
    <n v="27"/>
    <n v="4"/>
  </r>
  <r>
    <x v="55"/>
    <s v="NAPA"/>
    <s v="01/31/2015 - 01/31/2023"/>
    <n v="2016"/>
    <s v="Final"/>
    <n v="6"/>
    <n v="0"/>
    <n v="0"/>
    <n v="0"/>
    <n v="2"/>
    <n v="0"/>
    <n v="0"/>
    <n v="0"/>
    <n v="4"/>
    <n v="0"/>
    <n v="15"/>
    <n v="4"/>
    <n v="27"/>
    <n v="4"/>
  </r>
  <r>
    <x v="55"/>
    <s v="NAPA"/>
    <s v="01/31/2015 - 01/31/2023"/>
    <n v="2017"/>
    <s v="Final"/>
    <n v="6"/>
    <n v="23"/>
    <n v="23"/>
    <n v="0"/>
    <n v="2"/>
    <n v="7"/>
    <n v="6"/>
    <n v="1"/>
    <n v="4"/>
    <n v="3"/>
    <n v="15"/>
    <n v="22"/>
    <n v="27"/>
    <n v="55"/>
  </r>
  <r>
    <x v="56"/>
    <s v="VENTURA"/>
    <s v="10/15/2013 - 10/15/2021"/>
    <n v="2014"/>
    <s v="Final"/>
    <n v="539"/>
    <n v="20"/>
    <n v="20"/>
    <n v="0"/>
    <n v="366"/>
    <n v="21"/>
    <n v="21"/>
    <n v="0"/>
    <n v="411"/>
    <n v="155"/>
    <n v="908"/>
    <n v="102"/>
    <n v="2224"/>
    <n v="298"/>
  </r>
  <r>
    <x v="56"/>
    <s v="VENTURA"/>
    <s v="10/15/2013 - 10/15/2021"/>
    <n v="2015"/>
    <s v="Final"/>
    <n v="539"/>
    <n v="0"/>
    <n v="0"/>
    <n v="0"/>
    <n v="366"/>
    <n v="0"/>
    <n v="0"/>
    <n v="0"/>
    <n v="411"/>
    <n v="2"/>
    <n v="908"/>
    <n v="94"/>
    <n v="2224"/>
    <n v="96"/>
  </r>
  <r>
    <x v="56"/>
    <s v="VENTURA"/>
    <s v="10/15/2013 - 10/15/2021"/>
    <n v="2016"/>
    <s v="Final"/>
    <n v="539"/>
    <n v="34"/>
    <n v="34"/>
    <n v="0"/>
    <n v="366"/>
    <n v="30"/>
    <n v="30"/>
    <n v="0"/>
    <n v="411"/>
    <n v="52"/>
    <n v="908"/>
    <n v="121"/>
    <n v="2224"/>
    <n v="237"/>
  </r>
  <r>
    <x v="56"/>
    <s v="VENTURA"/>
    <s v="10/15/2013 - 10/15/2021"/>
    <n v="2017"/>
    <s v="Final"/>
    <n v="539"/>
    <n v="72"/>
    <n v="72"/>
    <n v="0"/>
    <n v="366"/>
    <n v="54"/>
    <n v="54"/>
    <n v="0"/>
    <n v="411"/>
    <n v="407"/>
    <n v="908"/>
    <n v="200"/>
    <n v="2224"/>
    <n v="733"/>
  </r>
  <r>
    <x v="57"/>
    <s v="SANTA CLARA"/>
    <s v="01/31/2015 - 01/31/2023"/>
    <n v="2015"/>
    <s v="Final"/>
    <n v="253"/>
    <n v="0"/>
    <n v="0"/>
    <n v="0"/>
    <n v="138"/>
    <n v="0"/>
    <n v="0"/>
    <n v="0"/>
    <n v="151"/>
    <n v="0"/>
    <n v="391"/>
    <n v="52"/>
    <n v="933"/>
    <n v="52"/>
  </r>
  <r>
    <x v="57"/>
    <s v="SANTA CLARA"/>
    <s v="01/31/2015 - 01/31/2023"/>
    <n v="2016"/>
    <s v="Final"/>
    <n v="253"/>
    <n v="9"/>
    <n v="9"/>
    <n v="0"/>
    <n v="138"/>
    <n v="1"/>
    <n v="1"/>
    <n v="0"/>
    <n v="151"/>
    <n v="9"/>
    <n v="391"/>
    <n v="214"/>
    <n v="933"/>
    <n v="233"/>
  </r>
  <r>
    <x v="57"/>
    <s v="SANTA CLARA"/>
    <s v="01/31/2015 - 01/31/2023"/>
    <n v="2017"/>
    <s v="Final"/>
    <n v="253"/>
    <n v="0"/>
    <n v="0"/>
    <n v="0"/>
    <n v="138"/>
    <n v="1"/>
    <n v="1"/>
    <n v="0"/>
    <n v="151"/>
    <n v="4"/>
    <n v="391"/>
    <n v="59"/>
    <n v="933"/>
    <n v="64"/>
  </r>
  <r>
    <x v="58"/>
    <s v="RIVERSIDE"/>
    <s v="10/15/2013 - 10/15/2021"/>
    <n v="2014"/>
    <s v="Final"/>
    <n v="21"/>
    <n v="0"/>
    <n v="0"/>
    <n v="0"/>
    <n v="14"/>
    <n v="0"/>
    <n v="0"/>
    <n v="0"/>
    <n v="16"/>
    <n v="1"/>
    <n v="32"/>
    <n v="4"/>
    <n v="83"/>
    <n v="5"/>
  </r>
  <r>
    <x v="58"/>
    <s v="RIVERSIDE"/>
    <s v="10/15/2013 - 10/15/2021"/>
    <n v="2015"/>
    <s v="Final"/>
    <n v="21"/>
    <n v="0"/>
    <n v="0"/>
    <n v="0"/>
    <n v="14"/>
    <n v="0"/>
    <n v="0"/>
    <n v="0"/>
    <n v="16"/>
    <n v="4"/>
    <n v="32"/>
    <n v="6"/>
    <n v="83"/>
    <n v="10"/>
  </r>
  <r>
    <x v="58"/>
    <s v="RIVERSIDE"/>
    <s v="10/15/2013 - 10/15/2021"/>
    <n v="2016"/>
    <s v="Final"/>
    <n v="21"/>
    <n v="0"/>
    <n v="0"/>
    <n v="0"/>
    <n v="14"/>
    <n v="0"/>
    <n v="0"/>
    <n v="0"/>
    <n v="16"/>
    <n v="3"/>
    <n v="32"/>
    <n v="5"/>
    <n v="83"/>
    <n v="8"/>
  </r>
  <r>
    <x v="58"/>
    <s v="RIVERSIDE"/>
    <s v="10/15/2013 - 10/15/2021"/>
    <n v="2017"/>
    <s v="Final"/>
    <n v="21"/>
    <n v="0"/>
    <n v="0"/>
    <n v="0"/>
    <n v="14"/>
    <n v="0"/>
    <n v="0"/>
    <n v="0"/>
    <n v="16"/>
    <n v="2"/>
    <n v="32"/>
    <n v="3"/>
    <n v="83"/>
    <n v="5"/>
  </r>
  <r>
    <x v="59"/>
    <s v="SANTA CRUZ"/>
    <s v="12/31/2015 - 12/31/2023"/>
    <n v="2015"/>
    <s v="Final"/>
    <n v="34"/>
    <n v="0"/>
    <n v="0"/>
    <n v="0"/>
    <n v="23"/>
    <n v="0"/>
    <n v="0"/>
    <n v="0"/>
    <n v="26"/>
    <n v="0"/>
    <n v="60"/>
    <n v="2"/>
    <n v="143"/>
    <n v="2"/>
  </r>
  <r>
    <x v="59"/>
    <s v="SANTA CRUZ"/>
    <s v="12/31/2015 - 12/31/2023"/>
    <n v="2016"/>
    <s v="Final"/>
    <n v="34"/>
    <n v="0"/>
    <n v="0"/>
    <n v="0"/>
    <n v="23"/>
    <n v="0"/>
    <n v="0"/>
    <n v="0"/>
    <n v="26"/>
    <n v="0"/>
    <n v="60"/>
    <n v="1"/>
    <n v="143"/>
    <n v="1"/>
  </r>
  <r>
    <x v="59"/>
    <s v="SANTA CRUZ"/>
    <s v="12/31/2015 - 12/31/2023"/>
    <n v="2017"/>
    <s v="Final"/>
    <n v="34"/>
    <n v="0"/>
    <n v="0"/>
    <n v="0"/>
    <n v="23"/>
    <n v="0"/>
    <n v="0"/>
    <n v="0"/>
    <n v="26"/>
    <n v="1"/>
    <n v="60"/>
    <n v="20"/>
    <n v="143"/>
    <n v="21"/>
  </r>
  <r>
    <x v="60"/>
    <s v="SAN DIEGO"/>
    <s v="04/30/2013 - 04/30/2021"/>
    <n v="2013"/>
    <s v="Final"/>
    <n v="912"/>
    <n v="35"/>
    <n v="35"/>
    <n v="0"/>
    <n v="693"/>
    <n v="29"/>
    <n v="28"/>
    <n v="1"/>
    <n v="1062"/>
    <n v="104"/>
    <n v="2332"/>
    <n v="1136"/>
    <n v="4999"/>
    <n v="1304"/>
  </r>
  <r>
    <x v="60"/>
    <s v="SAN DIEGO"/>
    <s v="04/30/2013 - 04/30/2021"/>
    <n v="2014"/>
    <s v="Final"/>
    <n v="912"/>
    <n v="0"/>
    <n v="0"/>
    <n v="0"/>
    <n v="693"/>
    <n v="7"/>
    <n v="7"/>
    <n v="0"/>
    <n v="1062"/>
    <n v="13"/>
    <n v="2332"/>
    <n v="235"/>
    <n v="4999"/>
    <n v="255"/>
  </r>
  <r>
    <x v="60"/>
    <s v="SAN DIEGO"/>
    <s v="04/30/2013 - 04/30/2021"/>
    <n v="2015"/>
    <s v="Final"/>
    <n v="912"/>
    <n v="0"/>
    <n v="0"/>
    <n v="0"/>
    <n v="693"/>
    <n v="9"/>
    <n v="9"/>
    <n v="0"/>
    <n v="1062"/>
    <n v="20"/>
    <n v="2332"/>
    <n v="200"/>
    <n v="4999"/>
    <n v="229"/>
  </r>
  <r>
    <x v="60"/>
    <s v="SAN DIEGO"/>
    <s v="04/30/2013 - 04/30/2021"/>
    <n v="2016"/>
    <s v="Final"/>
    <n v="912"/>
    <n v="7"/>
    <n v="7"/>
    <n v="0"/>
    <n v="693"/>
    <n v="163"/>
    <n v="163"/>
    <n v="0"/>
    <n v="1062"/>
    <n v="74"/>
    <n v="2332"/>
    <n v="439"/>
    <n v="4999"/>
    <n v="683"/>
  </r>
  <r>
    <x v="60"/>
    <s v="SAN DIEGO"/>
    <s v="04/30/2013 - 04/30/2021"/>
    <n v="2017"/>
    <s v="Final"/>
    <n v="912"/>
    <n v="0"/>
    <n v="0"/>
    <n v="0"/>
    <n v="693"/>
    <n v="10"/>
    <n v="8"/>
    <n v="2"/>
    <n v="1062"/>
    <n v="18"/>
    <n v="2332"/>
    <n v="624"/>
    <n v="4999"/>
    <n v="652"/>
  </r>
  <r>
    <x v="61"/>
    <s v="SANTA BARBARA"/>
    <s v="02/15/2015 - 02/15/2023"/>
    <n v="2014"/>
    <s v="Final"/>
    <n v="39"/>
    <n v="33"/>
    <n v="33"/>
    <n v="0"/>
    <n v="26"/>
    <n v="9"/>
    <n v="9"/>
    <n v="0"/>
    <n v="34"/>
    <n v="0"/>
    <n v="64"/>
    <n v="46"/>
    <n v="163"/>
    <n v="88"/>
  </r>
  <r>
    <x v="61"/>
    <s v="SANTA BARBARA"/>
    <s v="02/15/2015 - 02/15/2023"/>
    <n v="2015"/>
    <s v="Final"/>
    <n v="39"/>
    <n v="0"/>
    <n v="0"/>
    <n v="0"/>
    <n v="26"/>
    <n v="0"/>
    <n v="0"/>
    <n v="0"/>
    <n v="34"/>
    <n v="0"/>
    <n v="64"/>
    <n v="5"/>
    <n v="163"/>
    <n v="5"/>
  </r>
  <r>
    <x v="61"/>
    <s v="SANTA BARBARA"/>
    <s v="02/15/2015 - 02/15/2023"/>
    <n v="2016"/>
    <s v="Final"/>
    <n v="39"/>
    <n v="0"/>
    <n v="0"/>
    <n v="0"/>
    <n v="26"/>
    <n v="0"/>
    <n v="0"/>
    <n v="0"/>
    <n v="34"/>
    <n v="0"/>
    <n v="64"/>
    <n v="4"/>
    <n v="163"/>
    <n v="4"/>
  </r>
  <r>
    <x v="61"/>
    <s v="SANTA BARBARA"/>
    <s v="02/15/2015 - 02/15/2023"/>
    <n v="2017"/>
    <s v="Final"/>
    <n v="39"/>
    <n v="0"/>
    <n v="0"/>
    <n v="0"/>
    <n v="26"/>
    <n v="3"/>
    <n v="3"/>
    <n v="0"/>
    <n v="34"/>
    <n v="0"/>
    <n v="64"/>
    <n v="0"/>
    <n v="163"/>
    <n v="3"/>
  </r>
  <r>
    <x v="62"/>
    <s v="LOS ANGELES"/>
    <s v="10/15/2013 - 10/15/2021"/>
    <n v="2015"/>
    <s v="Final"/>
    <n v="447"/>
    <n v="0"/>
    <n v="0"/>
    <n v="0"/>
    <n v="263"/>
    <n v="0"/>
    <n v="0"/>
    <n v="0"/>
    <n v="280"/>
    <n v="11"/>
    <n v="708"/>
    <n v="83"/>
    <n v="1698"/>
    <n v="94"/>
  </r>
  <r>
    <x v="62"/>
    <s v="LOS ANGELES"/>
    <s v="10/15/2013 - 10/15/2021"/>
    <n v="2016"/>
    <s v="Final"/>
    <n v="447"/>
    <n v="0"/>
    <n v="0"/>
    <n v="0"/>
    <n v="263"/>
    <n v="0"/>
    <n v="0"/>
    <n v="0"/>
    <n v="280"/>
    <n v="35"/>
    <n v="708"/>
    <n v="0"/>
    <n v="1698"/>
    <n v="35"/>
  </r>
  <r>
    <x v="62"/>
    <s v="LOS ANGELES"/>
    <s v="10/15/2013 - 10/15/2021"/>
    <n v="2017"/>
    <s v="Final"/>
    <n v="447"/>
    <n v="39"/>
    <n v="39"/>
    <n v="0"/>
    <n v="263"/>
    <n v="56"/>
    <n v="56"/>
    <n v="0"/>
    <n v="280"/>
    <n v="84"/>
    <n v="708"/>
    <n v="0"/>
    <n v="1698"/>
    <n v="179"/>
  </r>
  <r>
    <x v="63"/>
    <s v="RIVERSIDE"/>
    <s v="10/15/2013 - 10/15/2021"/>
    <n v="2014"/>
    <s v="Final"/>
    <n v="141"/>
    <n v="0"/>
    <n v="0"/>
    <n v="0"/>
    <n v="95"/>
    <n v="0"/>
    <n v="0"/>
    <n v="0"/>
    <n v="110"/>
    <n v="32"/>
    <n v="254"/>
    <n v="0"/>
    <n v="600"/>
    <n v="32"/>
  </r>
  <r>
    <x v="63"/>
    <s v="RIVERSIDE"/>
    <s v="10/15/2013 - 10/15/2021"/>
    <n v="2015"/>
    <s v="Final"/>
    <n v="141"/>
    <n v="0"/>
    <n v="0"/>
    <n v="0"/>
    <n v="95"/>
    <n v="0"/>
    <n v="0"/>
    <n v="0"/>
    <n v="110"/>
    <n v="21"/>
    <n v="254"/>
    <n v="3"/>
    <n v="600"/>
    <n v="24"/>
  </r>
  <r>
    <x v="63"/>
    <s v="RIVERSIDE"/>
    <s v="10/15/2013 - 10/15/2021"/>
    <n v="2016"/>
    <s v="Final"/>
    <n v="141"/>
    <n v="0"/>
    <n v="0"/>
    <n v="0"/>
    <n v="95"/>
    <n v="0"/>
    <n v="0"/>
    <n v="0"/>
    <n v="110"/>
    <n v="0"/>
    <n v="254"/>
    <n v="0"/>
    <n v="600"/>
    <n v="0"/>
  </r>
  <r>
    <x v="63"/>
    <s v="RIVERSIDE"/>
    <s v="10/15/2013 - 10/15/2021"/>
    <n v="2017"/>
    <s v="Final"/>
    <n v="141"/>
    <n v="0"/>
    <n v="0"/>
    <n v="0"/>
    <n v="95"/>
    <n v="0"/>
    <n v="0"/>
    <n v="0"/>
    <n v="110"/>
    <n v="69"/>
    <n v="254"/>
    <n v="0"/>
    <n v="600"/>
    <n v="69"/>
  </r>
  <r>
    <x v="64"/>
    <s v="STANISLAUS"/>
    <s v="12/31/2015 - 12/31/2023"/>
    <n v="2016"/>
    <s v="Final"/>
    <n v="622"/>
    <n v="0"/>
    <n v="0"/>
    <n v="0"/>
    <n v="399"/>
    <n v="0"/>
    <n v="0"/>
    <n v="0"/>
    <n v="446"/>
    <n v="0"/>
    <n v="1104"/>
    <n v="0"/>
    <n v="2571"/>
    <n v="0"/>
  </r>
  <r>
    <x v="64"/>
    <s v="STANISLAUS"/>
    <s v="12/31/2015 - 12/31/2023"/>
    <n v="2017"/>
    <s v="Final"/>
    <n v="622"/>
    <n v="0"/>
    <n v="0"/>
    <n v="0"/>
    <n v="399"/>
    <n v="0"/>
    <n v="0"/>
    <n v="0"/>
    <n v="446"/>
    <n v="5"/>
    <n v="1104"/>
    <n v="0"/>
    <n v="2571"/>
    <n v="5"/>
  </r>
  <r>
    <x v="65"/>
    <s v="LOS ANGELES"/>
    <s v="10/15/2013 - 10/15/2021"/>
    <n v="2014"/>
    <s v="Final"/>
    <n v="23"/>
    <n v="0"/>
    <n v="0"/>
    <n v="0"/>
    <n v="14"/>
    <n v="0"/>
    <n v="0"/>
    <n v="0"/>
    <n v="14"/>
    <n v="0"/>
    <n v="35"/>
    <n v="223"/>
    <n v="86"/>
    <n v="223"/>
  </r>
  <r>
    <x v="65"/>
    <s v="LOS ANGELES"/>
    <s v="10/15/2013 - 10/15/2021"/>
    <n v="2015"/>
    <s v="Final"/>
    <n v="23"/>
    <n v="0"/>
    <n v="0"/>
    <n v="0"/>
    <n v="14"/>
    <n v="0"/>
    <n v="0"/>
    <n v="0"/>
    <n v="14"/>
    <n v="0"/>
    <n v="35"/>
    <n v="0"/>
    <n v="86"/>
    <n v="0"/>
  </r>
  <r>
    <x v="65"/>
    <s v="LOS ANGELES"/>
    <s v="10/15/2013 - 10/15/2021"/>
    <n v="2016"/>
    <s v="Final"/>
    <n v="23"/>
    <n v="0"/>
    <n v="0"/>
    <n v="0"/>
    <n v="14"/>
    <n v="0"/>
    <n v="0"/>
    <n v="0"/>
    <n v="14"/>
    <n v="0"/>
    <n v="35"/>
    <n v="132"/>
    <n v="86"/>
    <n v="132"/>
  </r>
  <r>
    <x v="65"/>
    <s v="LOS ANGELES"/>
    <s v="10/15/2013 - 10/15/2021"/>
    <n v="2017"/>
    <s v="Final"/>
    <n v="23"/>
    <n v="0"/>
    <n v="0"/>
    <n v="0"/>
    <n v="14"/>
    <n v="0"/>
    <n v="0"/>
    <n v="0"/>
    <n v="14"/>
    <n v="0"/>
    <n v="35"/>
    <n v="0"/>
    <n v="86"/>
    <n v="0"/>
  </r>
  <r>
    <x v="66"/>
    <s v="BUTTE"/>
    <s v="06/15/2014 - 06/15/2022"/>
    <n v="2015"/>
    <s v="Final"/>
    <n v="974"/>
    <n v="0"/>
    <n v="0"/>
    <n v="0"/>
    <n v="643"/>
    <n v="2"/>
    <n v="2"/>
    <n v="0"/>
    <n v="708"/>
    <n v="0"/>
    <n v="1638"/>
    <n v="522"/>
    <n v="3963"/>
    <n v="524"/>
  </r>
  <r>
    <x v="66"/>
    <s v="BUTTE"/>
    <s v="06/15/2014 - 06/15/2022"/>
    <n v="2016"/>
    <s v="Final"/>
    <n v="974"/>
    <n v="15"/>
    <n v="15"/>
    <n v="0"/>
    <n v="643"/>
    <n v="1"/>
    <n v="1"/>
    <n v="0"/>
    <n v="708"/>
    <n v="64"/>
    <n v="1638"/>
    <n v="435"/>
    <n v="3963"/>
    <n v="515"/>
  </r>
  <r>
    <x v="66"/>
    <s v="BUTTE"/>
    <s v="06/15/2014 - 06/15/2022"/>
    <n v="2017"/>
    <s v="Final"/>
    <n v="974"/>
    <n v="0"/>
    <n v="0"/>
    <n v="0"/>
    <n v="643"/>
    <n v="2"/>
    <n v="2"/>
    <n v="0"/>
    <n v="708"/>
    <n v="260"/>
    <n v="1638"/>
    <n v="376"/>
    <n v="3963"/>
    <n v="638"/>
  </r>
  <r>
    <x v="67"/>
    <s v="SAN BERNARDINO"/>
    <s v="10/15/2013 - 10/15/2021"/>
    <n v="2014"/>
    <s v="Final"/>
    <n v="707"/>
    <n v="0"/>
    <n v="0"/>
    <n v="0"/>
    <n v="478"/>
    <n v="0"/>
    <n v="0"/>
    <n v="0"/>
    <n v="533"/>
    <n v="0"/>
    <n v="1176"/>
    <n v="342"/>
    <n v="2894"/>
    <n v="342"/>
  </r>
  <r>
    <x v="67"/>
    <s v="SAN BERNARDINO"/>
    <s v="10/15/2013 - 10/15/2021"/>
    <n v="2015"/>
    <s v="Final"/>
    <n v="707"/>
    <n v="135"/>
    <n v="135"/>
    <n v="0"/>
    <n v="478"/>
    <n v="0"/>
    <n v="0"/>
    <n v="0"/>
    <n v="533"/>
    <n v="0"/>
    <n v="1176"/>
    <n v="342"/>
    <n v="2894"/>
    <n v="477"/>
  </r>
  <r>
    <x v="67"/>
    <s v="SAN BERNARDINO"/>
    <s v="10/15/2013 - 10/15/2021"/>
    <n v="2016"/>
    <s v="Final"/>
    <n v="707"/>
    <n v="0"/>
    <n v="0"/>
    <n v="0"/>
    <n v="478"/>
    <n v="203"/>
    <n v="203"/>
    <n v="0"/>
    <n v="533"/>
    <n v="0"/>
    <n v="1176"/>
    <n v="370"/>
    <n v="2894"/>
    <n v="573"/>
  </r>
  <r>
    <x v="67"/>
    <s v="SAN BERNARDINO"/>
    <s v="10/15/2013 - 10/15/2021"/>
    <n v="2017"/>
    <s v="Final"/>
    <n v="707"/>
    <n v="0"/>
    <n v="0"/>
    <n v="0"/>
    <n v="478"/>
    <n v="0"/>
    <n v="0"/>
    <n v="0"/>
    <n v="533"/>
    <n v="0"/>
    <n v="1176"/>
    <n v="630"/>
    <n v="2894"/>
    <n v="630"/>
  </r>
  <r>
    <x v="68"/>
    <s v="SAN BERNARDINO"/>
    <s v="10/15/2013 - 10/15/2021"/>
    <n v="2014"/>
    <s v="Final"/>
    <n v="217"/>
    <n v="0"/>
    <n v="0"/>
    <n v="0"/>
    <n v="148"/>
    <n v="0"/>
    <n v="0"/>
    <n v="0"/>
    <n v="164"/>
    <n v="286"/>
    <n v="333"/>
    <n v="41"/>
    <n v="862"/>
    <n v="327"/>
  </r>
  <r>
    <x v="68"/>
    <s v="SAN BERNARDINO"/>
    <s v="10/15/2013 - 10/15/2021"/>
    <n v="2015"/>
    <s v="Final"/>
    <n v="217"/>
    <n v="0"/>
    <n v="0"/>
    <n v="0"/>
    <n v="148"/>
    <n v="0"/>
    <n v="0"/>
    <n v="0"/>
    <n v="164"/>
    <n v="11"/>
    <n v="333"/>
    <n v="94"/>
    <n v="862"/>
    <n v="105"/>
  </r>
  <r>
    <x v="68"/>
    <s v="SAN BERNARDINO"/>
    <s v="10/15/2013 - 10/15/2021"/>
    <n v="2016"/>
    <s v="Final"/>
    <n v="217"/>
    <n v="0"/>
    <n v="0"/>
    <n v="0"/>
    <n v="148"/>
    <n v="0"/>
    <n v="0"/>
    <n v="0"/>
    <n v="164"/>
    <n v="357"/>
    <n v="333"/>
    <n v="91"/>
    <n v="862"/>
    <n v="448"/>
  </r>
  <r>
    <x v="68"/>
    <s v="SAN BERNARDINO"/>
    <s v="10/15/2013 - 10/15/2021"/>
    <n v="2017"/>
    <s v="Final"/>
    <n v="217"/>
    <n v="0"/>
    <n v="0"/>
    <n v="0"/>
    <n v="148"/>
    <n v="0"/>
    <n v="0"/>
    <n v="0"/>
    <n v="164"/>
    <n v="668"/>
    <n v="333"/>
    <n v="362"/>
    <n v="862"/>
    <n v="1030"/>
  </r>
  <r>
    <x v="69"/>
    <s v="SAN DIEGO"/>
    <s v="04/30/2013 - 04/30/2021"/>
    <n v="2013"/>
    <s v="Final"/>
    <n v="3209"/>
    <n v="69"/>
    <n v="69"/>
    <n v="0"/>
    <n v="2439"/>
    <n v="371"/>
    <n v="371"/>
    <n v="0"/>
    <n v="2257"/>
    <n v="302"/>
    <n v="4956"/>
    <n v="2300"/>
    <n v="12861"/>
    <n v="3042"/>
  </r>
  <r>
    <x v="69"/>
    <s v="SAN DIEGO"/>
    <s v="04/30/2013 - 04/30/2021"/>
    <n v="2014"/>
    <s v="Final"/>
    <n v="3209"/>
    <n v="24"/>
    <n v="24"/>
    <n v="0"/>
    <n v="2439"/>
    <n v="8"/>
    <n v="8"/>
    <n v="0"/>
    <n v="2257"/>
    <n v="11"/>
    <n v="4956"/>
    <n v="956"/>
    <n v="12861"/>
    <n v="999"/>
  </r>
  <r>
    <x v="69"/>
    <s v="SAN DIEGO"/>
    <s v="04/30/2013 - 04/30/2021"/>
    <n v="2015"/>
    <s v="Final"/>
    <n v="3209"/>
    <n v="0"/>
    <n v="0"/>
    <n v="0"/>
    <n v="2439"/>
    <n v="0"/>
    <n v="0"/>
    <n v="0"/>
    <n v="2257"/>
    <n v="0"/>
    <n v="4956"/>
    <n v="689"/>
    <n v="12861"/>
    <n v="689"/>
  </r>
  <r>
    <x v="69"/>
    <s v="SAN DIEGO"/>
    <s v="04/30/2013 - 04/30/2021"/>
    <n v="2016"/>
    <s v="Final"/>
    <n v="3209"/>
    <n v="22"/>
    <n v="22"/>
    <n v="0"/>
    <n v="2439"/>
    <n v="186"/>
    <n v="186"/>
    <n v="0"/>
    <n v="2257"/>
    <n v="2"/>
    <n v="4956"/>
    <n v="849"/>
    <n v="12861"/>
    <n v="1059"/>
  </r>
  <r>
    <x v="69"/>
    <s v="SAN DIEGO"/>
    <s v="04/30/2013 - 04/30/2021"/>
    <n v="2017"/>
    <s v="Final"/>
    <n v="3209"/>
    <n v="0"/>
    <n v="0"/>
    <n v="0"/>
    <n v="2439"/>
    <n v="0"/>
    <n v="0"/>
    <n v="0"/>
    <n v="2257"/>
    <n v="13"/>
    <n v="4956"/>
    <n v="1043"/>
    <n v="12861"/>
    <n v="1056"/>
  </r>
  <r>
    <x v="70"/>
    <s v="SACRAMENTO"/>
    <s v="10/31/2013 - 10/31/2021"/>
    <n v="2013"/>
    <s v="Final"/>
    <n v="146"/>
    <n v="0"/>
    <n v="0"/>
    <n v="0"/>
    <n v="102"/>
    <n v="1"/>
    <n v="0"/>
    <n v="1"/>
    <n v="130"/>
    <n v="0"/>
    <n v="318"/>
    <n v="1"/>
    <n v="696"/>
    <n v="2"/>
  </r>
  <r>
    <x v="70"/>
    <s v="SACRAMENTO"/>
    <s v="10/31/2013 - 10/31/2021"/>
    <n v="2014"/>
    <s v="Final"/>
    <n v="146"/>
    <n v="0"/>
    <n v="0"/>
    <n v="0"/>
    <n v="102"/>
    <n v="2"/>
    <n v="2"/>
    <n v="0"/>
    <n v="130"/>
    <n v="0"/>
    <n v="318"/>
    <n v="5"/>
    <n v="696"/>
    <n v="7"/>
  </r>
  <r>
    <x v="70"/>
    <s v="SACRAMENTO"/>
    <s v="10/31/2013 - 10/31/2021"/>
    <n v="2015"/>
    <s v="Final"/>
    <n v="146"/>
    <n v="0"/>
    <n v="0"/>
    <n v="0"/>
    <n v="102"/>
    <n v="1"/>
    <n v="1"/>
    <n v="0"/>
    <n v="130"/>
    <n v="0"/>
    <n v="318"/>
    <n v="43"/>
    <n v="696"/>
    <n v="44"/>
  </r>
  <r>
    <x v="70"/>
    <s v="SACRAMENTO"/>
    <s v="10/31/2013 - 10/31/2021"/>
    <n v="2016"/>
    <s v="Final"/>
    <n v="146"/>
    <n v="0"/>
    <n v="0"/>
    <n v="0"/>
    <n v="102"/>
    <n v="0"/>
    <n v="0"/>
    <n v="0"/>
    <n v="130"/>
    <n v="24"/>
    <n v="318"/>
    <n v="0"/>
    <n v="696"/>
    <n v="24"/>
  </r>
  <r>
    <x v="70"/>
    <s v="SACRAMENTO"/>
    <s v="10/31/2013 - 10/31/2021"/>
    <n v="2017"/>
    <s v="Final"/>
    <n v="146"/>
    <n v="1"/>
    <n v="0"/>
    <n v="1"/>
    <n v="102"/>
    <n v="0"/>
    <n v="0"/>
    <n v="0"/>
    <n v="130"/>
    <n v="0"/>
    <n v="318"/>
    <n v="12"/>
    <n v="696"/>
    <n v="13"/>
  </r>
  <r>
    <x v="71"/>
    <s v="LOS ANGELES"/>
    <s v="10/15/2013 - 10/15/2021"/>
    <n v="2017"/>
    <s v="Final"/>
    <n v="98"/>
    <n v="0"/>
    <n v="0"/>
    <n v="0"/>
    <n v="59"/>
    <n v="0"/>
    <n v="0"/>
    <n v="0"/>
    <n v="64"/>
    <n v="16"/>
    <n v="152"/>
    <n v="316"/>
    <n v="373"/>
    <n v="332"/>
  </r>
  <r>
    <x v="72"/>
    <s v="CONTRA COSTA"/>
    <s v="01/31/2015 - 01/31/2023"/>
    <n v="2015"/>
    <s v="Final"/>
    <n v="51"/>
    <n v="0"/>
    <n v="0"/>
    <n v="0"/>
    <n v="25"/>
    <n v="0"/>
    <n v="0"/>
    <n v="0"/>
    <n v="31"/>
    <n v="0"/>
    <n v="34"/>
    <n v="0"/>
    <n v="141"/>
    <n v="0"/>
  </r>
  <r>
    <x v="72"/>
    <s v="CONTRA COSTA"/>
    <s v="01/31/2015 - 01/31/2023"/>
    <n v="2016"/>
    <s v="Final"/>
    <n v="51"/>
    <n v="0"/>
    <n v="0"/>
    <n v="0"/>
    <n v="25"/>
    <n v="1"/>
    <n v="0"/>
    <n v="1"/>
    <n v="31"/>
    <n v="0"/>
    <n v="34"/>
    <n v="0"/>
    <n v="141"/>
    <n v="1"/>
  </r>
  <r>
    <x v="72"/>
    <s v="CONTRA COSTA"/>
    <s v="01/31/2015 - 01/31/2023"/>
    <n v="2017"/>
    <s v="Final"/>
    <n v="51"/>
    <n v="0"/>
    <n v="0"/>
    <n v="0"/>
    <n v="25"/>
    <n v="1"/>
    <n v="0"/>
    <n v="1"/>
    <n v="31"/>
    <n v="0"/>
    <n v="34"/>
    <n v="8"/>
    <n v="141"/>
    <n v="9"/>
  </r>
  <r>
    <x v="73"/>
    <s v="LAKE"/>
    <s v="06/30/2014 - 06/30/2019"/>
    <n v="2015"/>
    <s v="Final"/>
    <n v="108"/>
    <n v="1"/>
    <n v="1"/>
    <n v="0"/>
    <n v="67"/>
    <n v="0"/>
    <n v="0"/>
    <n v="0"/>
    <n v="87"/>
    <n v="0"/>
    <n v="205"/>
    <n v="1"/>
    <n v="467"/>
    <n v="2"/>
  </r>
  <r>
    <x v="73"/>
    <s v="LAKE"/>
    <s v="06/30/2014 - 06/30/2019"/>
    <n v="2016"/>
    <s v="Final"/>
    <n v="108"/>
    <n v="0"/>
    <n v="0"/>
    <n v="0"/>
    <n v="67"/>
    <n v="0"/>
    <n v="0"/>
    <n v="0"/>
    <n v="87"/>
    <n v="1"/>
    <n v="205"/>
    <n v="0"/>
    <n v="467"/>
    <n v="1"/>
  </r>
  <r>
    <x v="73"/>
    <s v="LAKE"/>
    <s v="06/30/2014 - 06/30/2019"/>
    <n v="2017"/>
    <s v="Final"/>
    <n v="108"/>
    <n v="1"/>
    <n v="0"/>
    <n v="1"/>
    <n v="67"/>
    <n v="1"/>
    <n v="0"/>
    <n v="1"/>
    <n v="87"/>
    <n v="0"/>
    <n v="205"/>
    <n v="0"/>
    <n v="467"/>
    <n v="2"/>
  </r>
  <r>
    <x v="74"/>
    <s v="SONOMA"/>
    <s v="01/31/2015 - 01/31/2023"/>
    <n v="2014"/>
    <s v="Final"/>
    <n v="39"/>
    <n v="0"/>
    <n v="0"/>
    <n v="0"/>
    <n v="29"/>
    <n v="0"/>
    <n v="0"/>
    <n v="0"/>
    <n v="31"/>
    <n v="0"/>
    <n v="112"/>
    <n v="0"/>
    <n v="211"/>
    <n v="0"/>
  </r>
  <r>
    <x v="74"/>
    <s v="SONOMA"/>
    <s v="01/31/2015 - 01/31/2023"/>
    <n v="2015"/>
    <s v="Final"/>
    <n v="39"/>
    <n v="25"/>
    <n v="25"/>
    <n v="0"/>
    <n v="29"/>
    <n v="7"/>
    <n v="7"/>
    <n v="0"/>
    <n v="31"/>
    <n v="0"/>
    <n v="112"/>
    <n v="0"/>
    <n v="211"/>
    <n v="32"/>
  </r>
  <r>
    <x v="74"/>
    <s v="SONOMA"/>
    <s v="01/31/2015 - 01/31/2023"/>
    <n v="2016"/>
    <s v="Final"/>
    <n v="39"/>
    <n v="0"/>
    <n v="0"/>
    <n v="0"/>
    <n v="29"/>
    <n v="0"/>
    <n v="0"/>
    <n v="0"/>
    <n v="31"/>
    <n v="2"/>
    <n v="112"/>
    <n v="13"/>
    <n v="211"/>
    <n v="15"/>
  </r>
  <r>
    <x v="74"/>
    <s v="SONOMA"/>
    <s v="01/31/2015 - 01/31/2023"/>
    <n v="2017"/>
    <s v="Final"/>
    <n v="39"/>
    <n v="0"/>
    <n v="0"/>
    <n v="0"/>
    <n v="29"/>
    <n v="0"/>
    <n v="0"/>
    <n v="0"/>
    <n v="31"/>
    <n v="3"/>
    <n v="112"/>
    <n v="22"/>
    <n v="211"/>
    <n v="25"/>
  </r>
  <r>
    <x v="75"/>
    <s v="FRESNO"/>
    <s v="12/31/2015 - 12/31/2023"/>
    <n v="2015"/>
    <s v="Final"/>
    <n v="2321"/>
    <n v="0"/>
    <n v="0"/>
    <n v="0"/>
    <n v="1145"/>
    <n v="0"/>
    <n v="0"/>
    <n v="0"/>
    <n v="1018"/>
    <n v="456"/>
    <n v="1844"/>
    <n v="1296"/>
    <n v="6328"/>
    <n v="1752"/>
  </r>
  <r>
    <x v="75"/>
    <s v="FRESNO"/>
    <s v="12/31/2015 - 12/31/2023"/>
    <n v="2016"/>
    <s v="Final"/>
    <n v="2321"/>
    <n v="0"/>
    <n v="0"/>
    <n v="0"/>
    <n v="1145"/>
    <n v="5"/>
    <n v="5"/>
    <n v="0"/>
    <n v="1018"/>
    <n v="395"/>
    <n v="1844"/>
    <n v="689"/>
    <n v="6328"/>
    <n v="1089"/>
  </r>
  <r>
    <x v="75"/>
    <s v="FRESNO"/>
    <s v="12/31/2015 - 12/31/2023"/>
    <n v="2017"/>
    <s v="Final"/>
    <n v="2321"/>
    <n v="0"/>
    <n v="0"/>
    <n v="0"/>
    <n v="1145"/>
    <n v="20"/>
    <n v="20"/>
    <n v="0"/>
    <n v="1018"/>
    <n v="480"/>
    <n v="1844"/>
    <n v="542"/>
    <n v="6328"/>
    <n v="1042"/>
  </r>
  <r>
    <x v="76"/>
    <s v="RIVERSIDE"/>
    <s v="10/15/2013 - 10/15/2021"/>
    <n v="2014"/>
    <s v="Final"/>
    <n v="1555"/>
    <n v="52"/>
    <n v="52"/>
    <n v="0"/>
    <n v="1059"/>
    <n v="32"/>
    <n v="32"/>
    <n v="0"/>
    <n v="1212"/>
    <n v="0"/>
    <n v="2945"/>
    <n v="64"/>
    <n v="6771"/>
    <n v="148"/>
  </r>
  <r>
    <x v="76"/>
    <s v="RIVERSIDE"/>
    <s v="10/15/2013 - 10/15/2021"/>
    <n v="2015"/>
    <s v="Final"/>
    <n v="1555"/>
    <n v="0"/>
    <n v="0"/>
    <n v="0"/>
    <n v="1059"/>
    <n v="0"/>
    <n v="0"/>
    <n v="0"/>
    <n v="1212"/>
    <n v="0"/>
    <n v="2945"/>
    <n v="24"/>
    <n v="6771"/>
    <n v="24"/>
  </r>
  <r>
    <x v="76"/>
    <s v="RIVERSIDE"/>
    <s v="10/15/2013 - 10/15/2021"/>
    <n v="2016"/>
    <s v="Final"/>
    <n v="1555"/>
    <n v="0"/>
    <n v="0"/>
    <n v="0"/>
    <n v="1059"/>
    <n v="0"/>
    <n v="0"/>
    <n v="0"/>
    <n v="1212"/>
    <n v="0"/>
    <n v="2945"/>
    <n v="0"/>
    <n v="6771"/>
    <n v="0"/>
  </r>
  <r>
    <x v="76"/>
    <s v="RIVERSIDE"/>
    <s v="10/15/2013 - 10/15/2021"/>
    <n v="2017"/>
    <s v="Final"/>
    <n v="1555"/>
    <n v="26"/>
    <n v="26"/>
    <n v="0"/>
    <n v="1059"/>
    <n v="19"/>
    <n v="19"/>
    <n v="0"/>
    <n v="1212"/>
    <n v="0"/>
    <n v="2945"/>
    <n v="0"/>
    <n v="6771"/>
    <n v="45"/>
  </r>
  <r>
    <x v="77"/>
    <s v="FRESNO"/>
    <s v="12/31/2015 - 12/31/2023"/>
    <n v="2015"/>
    <s v="Final"/>
    <n v="150"/>
    <n v="36"/>
    <n v="36"/>
    <n v="0"/>
    <n v="115"/>
    <n v="32"/>
    <n v="32"/>
    <n v="0"/>
    <n v="123"/>
    <n v="24"/>
    <n v="201"/>
    <n v="15"/>
    <n v="589"/>
    <n v="107"/>
  </r>
  <r>
    <x v="77"/>
    <s v="FRESNO"/>
    <s v="12/31/2015 - 12/31/2023"/>
    <n v="2016"/>
    <s v="Final"/>
    <n v="150"/>
    <n v="0"/>
    <n v="0"/>
    <n v="0"/>
    <n v="115"/>
    <n v="0"/>
    <n v="0"/>
    <n v="0"/>
    <n v="123"/>
    <n v="0"/>
    <n v="201"/>
    <n v="0"/>
    <n v="589"/>
    <n v="0"/>
  </r>
  <r>
    <x v="77"/>
    <s v="FRESNO"/>
    <s v="12/31/2015 - 12/31/2023"/>
    <n v="2017"/>
    <s v="Final"/>
    <n v="150"/>
    <n v="0"/>
    <n v="0"/>
    <n v="0"/>
    <n v="115"/>
    <n v="0"/>
    <n v="0"/>
    <n v="0"/>
    <n v="123"/>
    <n v="3"/>
    <n v="201"/>
    <n v="39"/>
    <n v="589"/>
    <n v="42"/>
  </r>
  <r>
    <x v="78"/>
    <s v="PLACER"/>
    <s v="10/31/2013 - 10/31/2021"/>
    <n v="2013"/>
    <s v="Final"/>
    <n v="10"/>
    <n v="0"/>
    <n v="0"/>
    <n v="0"/>
    <n v="7"/>
    <n v="0"/>
    <n v="0"/>
    <n v="0"/>
    <n v="10"/>
    <n v="0"/>
    <n v="24"/>
    <n v="0"/>
    <n v="51"/>
    <n v="0"/>
  </r>
  <r>
    <x v="78"/>
    <s v="PLACER"/>
    <s v="10/31/2013 - 10/31/2021"/>
    <n v="2017"/>
    <s v="Final"/>
    <n v="10"/>
    <n v="0"/>
    <n v="0"/>
    <n v="0"/>
    <n v="7"/>
    <n v="0"/>
    <n v="0"/>
    <n v="0"/>
    <n v="10"/>
    <n v="0"/>
    <n v="24"/>
    <n v="0"/>
    <n v="51"/>
    <n v="0"/>
  </r>
  <r>
    <x v="79"/>
    <s v="SAN MATEO"/>
    <s v="01/31/2015 - 01/31/2023"/>
    <n v="2014"/>
    <s v="Final"/>
    <n v="20"/>
    <n v="0"/>
    <n v="0"/>
    <n v="0"/>
    <n v="8"/>
    <n v="0"/>
    <n v="0"/>
    <n v="0"/>
    <n v="9"/>
    <n v="0"/>
    <n v="22"/>
    <n v="0"/>
    <n v="59"/>
    <n v="0"/>
  </r>
  <r>
    <x v="79"/>
    <s v="SAN MATEO"/>
    <s v="01/31/2015 - 01/31/2023"/>
    <n v="2015"/>
    <s v="Final"/>
    <n v="20"/>
    <n v="0"/>
    <n v="0"/>
    <n v="0"/>
    <n v="8"/>
    <n v="0"/>
    <n v="0"/>
    <n v="0"/>
    <n v="9"/>
    <n v="0"/>
    <n v="22"/>
    <n v="0"/>
    <n v="59"/>
    <n v="0"/>
  </r>
  <r>
    <x v="79"/>
    <s v="SAN MATEO"/>
    <s v="01/31/2015 - 01/31/2023"/>
    <n v="2016"/>
    <s v="Final"/>
    <n v="20"/>
    <n v="0"/>
    <n v="0"/>
    <n v="0"/>
    <n v="8"/>
    <n v="0"/>
    <n v="0"/>
    <n v="0"/>
    <n v="9"/>
    <n v="0"/>
    <n v="22"/>
    <n v="0"/>
    <n v="59"/>
    <n v="0"/>
  </r>
  <r>
    <x v="79"/>
    <s v="SAN MATEO"/>
    <s v="01/31/2015 - 01/31/2023"/>
    <n v="2017"/>
    <s v="Final"/>
    <n v="20"/>
    <n v="0"/>
    <n v="0"/>
    <n v="0"/>
    <n v="8"/>
    <n v="0"/>
    <n v="0"/>
    <n v="0"/>
    <n v="9"/>
    <n v="0"/>
    <n v="22"/>
    <n v="6"/>
    <n v="59"/>
    <n v="6"/>
  </r>
  <r>
    <x v="80"/>
    <s v="SAN BERNARDINO"/>
    <s v="10/15/2013 - 10/15/2021"/>
    <n v="2014"/>
    <s v="Final"/>
    <n v="443"/>
    <n v="0"/>
    <n v="0"/>
    <n v="0"/>
    <n v="302"/>
    <n v="0"/>
    <n v="0"/>
    <n v="0"/>
    <n v="347"/>
    <n v="5"/>
    <n v="831"/>
    <n v="23"/>
    <n v="1923"/>
    <n v="28"/>
  </r>
  <r>
    <x v="80"/>
    <s v="SAN BERNARDINO"/>
    <s v="10/15/2013 - 10/15/2021"/>
    <n v="2015"/>
    <s v="Final"/>
    <n v="443"/>
    <n v="0"/>
    <n v="0"/>
    <n v="0"/>
    <n v="302"/>
    <n v="0"/>
    <n v="0"/>
    <n v="0"/>
    <n v="347"/>
    <n v="3"/>
    <n v="831"/>
    <n v="13"/>
    <n v="1923"/>
    <n v="16"/>
  </r>
  <r>
    <x v="80"/>
    <s v="SAN BERNARDINO"/>
    <s v="10/15/2013 - 10/15/2021"/>
    <n v="2016"/>
    <s v="Final"/>
    <n v="443"/>
    <n v="0"/>
    <n v="0"/>
    <n v="0"/>
    <n v="302"/>
    <n v="0"/>
    <n v="0"/>
    <n v="0"/>
    <n v="347"/>
    <n v="3"/>
    <n v="831"/>
    <n v="6"/>
    <n v="1923"/>
    <n v="9"/>
  </r>
  <r>
    <x v="80"/>
    <s v="SAN BERNARDINO"/>
    <s v="10/15/2013 - 10/15/2021"/>
    <n v="2017"/>
    <s v="Final"/>
    <n v="443"/>
    <n v="0"/>
    <n v="0"/>
    <n v="0"/>
    <n v="302"/>
    <n v="0"/>
    <n v="0"/>
    <n v="0"/>
    <n v="347"/>
    <n v="2"/>
    <n v="831"/>
    <n v="16"/>
    <n v="1923"/>
    <n v="18"/>
  </r>
  <r>
    <x v="81"/>
    <s v="COLUSA"/>
    <s v="06/30/2014 - 06/30/2019"/>
    <n v="2014"/>
    <s v="Final"/>
    <n v="107"/>
    <n v="2"/>
    <n v="0"/>
    <n v="2"/>
    <n v="91"/>
    <n v="1"/>
    <n v="0"/>
    <n v="1"/>
    <n v="91"/>
    <n v="32"/>
    <n v="210"/>
    <n v="25"/>
    <n v="499"/>
    <n v="60"/>
  </r>
  <r>
    <x v="81"/>
    <s v="COLUSA"/>
    <s v="06/30/2014 - 06/30/2019"/>
    <n v="2015"/>
    <s v="Final"/>
    <n v="107"/>
    <n v="1"/>
    <n v="1"/>
    <n v="0"/>
    <n v="91"/>
    <n v="1"/>
    <n v="0"/>
    <n v="1"/>
    <n v="91"/>
    <n v="30"/>
    <n v="210"/>
    <n v="13"/>
    <n v="499"/>
    <n v="45"/>
  </r>
  <r>
    <x v="81"/>
    <s v="COLUSA"/>
    <s v="06/30/2014 - 06/30/2019"/>
    <n v="2016"/>
    <s v="Final"/>
    <n v="107"/>
    <n v="0"/>
    <n v="0"/>
    <n v="0"/>
    <n v="91"/>
    <n v="2"/>
    <n v="0"/>
    <n v="2"/>
    <n v="91"/>
    <n v="7"/>
    <n v="210"/>
    <n v="2"/>
    <n v="499"/>
    <n v="11"/>
  </r>
  <r>
    <x v="81"/>
    <s v="COLUSA"/>
    <s v="06/30/2014 - 06/30/2019"/>
    <n v="2017"/>
    <s v="Final"/>
    <n v="107"/>
    <n v="2"/>
    <n v="0"/>
    <n v="2"/>
    <n v="91"/>
    <n v="1"/>
    <n v="0"/>
    <n v="1"/>
    <n v="91"/>
    <n v="0"/>
    <n v="210"/>
    <n v="6"/>
    <n v="499"/>
    <n v="9"/>
  </r>
  <r>
    <x v="82"/>
    <s v="CONTRA COSTA"/>
    <s v="01/31/2015 - 01/31/2023"/>
    <n v="2014"/>
    <s v="Final"/>
    <n v="798"/>
    <n v="0"/>
    <n v="0"/>
    <n v="0"/>
    <n v="444"/>
    <n v="0"/>
    <n v="0"/>
    <n v="0"/>
    <n v="559"/>
    <n v="0"/>
    <n v="1677"/>
    <n v="15"/>
    <n v="3478"/>
    <n v="15"/>
  </r>
  <r>
    <x v="82"/>
    <s v="CONTRA COSTA"/>
    <s v="01/31/2015 - 01/31/2023"/>
    <n v="2015"/>
    <s v="Final"/>
    <n v="798"/>
    <n v="0"/>
    <n v="0"/>
    <n v="0"/>
    <n v="444"/>
    <n v="0"/>
    <n v="0"/>
    <n v="0"/>
    <n v="559"/>
    <n v="4"/>
    <n v="1677"/>
    <n v="33"/>
    <n v="3478"/>
    <n v="37"/>
  </r>
  <r>
    <x v="82"/>
    <s v="CONTRA COSTA"/>
    <s v="01/31/2015 - 01/31/2023"/>
    <n v="2016"/>
    <s v="Final"/>
    <n v="798"/>
    <n v="19"/>
    <n v="19"/>
    <n v="0"/>
    <n v="444"/>
    <n v="3"/>
    <n v="3"/>
    <n v="0"/>
    <n v="559"/>
    <n v="0"/>
    <n v="1677"/>
    <n v="55"/>
    <n v="3478"/>
    <n v="77"/>
  </r>
  <r>
    <x v="82"/>
    <s v="CONTRA COSTA"/>
    <s v="01/31/2015 - 01/31/2023"/>
    <n v="2017"/>
    <s v="Final"/>
    <n v="798"/>
    <n v="0"/>
    <n v="0"/>
    <n v="0"/>
    <n v="444"/>
    <n v="0"/>
    <n v="0"/>
    <n v="0"/>
    <n v="559"/>
    <n v="0"/>
    <n v="1677"/>
    <n v="53"/>
    <n v="3478"/>
    <n v="53"/>
  </r>
  <r>
    <x v="83"/>
    <s v="CONTRA COSTA"/>
    <s v="01/31/2015 - 01/31/2023"/>
    <n v="2015"/>
    <s v="Final"/>
    <n v="374"/>
    <n v="0"/>
    <n v="0"/>
    <n v="0"/>
    <n v="218"/>
    <n v="8"/>
    <n v="0"/>
    <n v="8"/>
    <n v="243"/>
    <n v="65"/>
    <n v="532"/>
    <n v="276"/>
    <n v="1367"/>
    <n v="349"/>
  </r>
  <r>
    <x v="83"/>
    <s v="CONTRA COSTA"/>
    <s v="01/31/2015 - 01/31/2023"/>
    <n v="2016"/>
    <s v="Final"/>
    <n v="374"/>
    <n v="0"/>
    <n v="0"/>
    <n v="0"/>
    <n v="218"/>
    <n v="0"/>
    <n v="0"/>
    <n v="0"/>
    <n v="243"/>
    <n v="28"/>
    <n v="532"/>
    <n v="201"/>
    <n v="1367"/>
    <n v="229"/>
  </r>
  <r>
    <x v="83"/>
    <s v="CONTRA COSTA"/>
    <s v="01/31/2015 - 01/31/2023"/>
    <n v="2017"/>
    <s v="Final"/>
    <n v="374"/>
    <n v="0"/>
    <n v="0"/>
    <n v="0"/>
    <n v="218"/>
    <n v="3"/>
    <n v="3"/>
    <n v="0"/>
    <n v="243"/>
    <n v="31"/>
    <n v="532"/>
    <n v="244"/>
    <n v="1367"/>
    <n v="278"/>
  </r>
  <r>
    <x v="84"/>
    <s v="RIVERSIDE"/>
    <s v="10/15/2013 - 10/15/2021"/>
    <n v="2014"/>
    <s v="Final"/>
    <n v="192"/>
    <n v="53"/>
    <n v="53"/>
    <n v="0"/>
    <n v="128"/>
    <n v="18"/>
    <n v="18"/>
    <n v="0"/>
    <n v="142"/>
    <n v="3"/>
    <n v="308"/>
    <n v="622"/>
    <n v="770"/>
    <n v="696"/>
  </r>
  <r>
    <x v="84"/>
    <s v="RIVERSIDE"/>
    <s v="10/15/2013 - 10/15/2021"/>
    <n v="2015"/>
    <s v="Final"/>
    <n v="192"/>
    <n v="0"/>
    <n v="0"/>
    <n v="0"/>
    <n v="128"/>
    <n v="0"/>
    <n v="0"/>
    <n v="0"/>
    <n v="142"/>
    <n v="2"/>
    <n v="308"/>
    <n v="559"/>
    <n v="770"/>
    <n v="561"/>
  </r>
  <r>
    <x v="84"/>
    <s v="RIVERSIDE"/>
    <s v="10/15/2013 - 10/15/2021"/>
    <n v="2016"/>
    <s v="Final"/>
    <n v="192"/>
    <n v="0"/>
    <n v="0"/>
    <n v="0"/>
    <n v="128"/>
    <n v="0"/>
    <n v="0"/>
    <n v="0"/>
    <n v="142"/>
    <n v="57"/>
    <n v="308"/>
    <n v="8"/>
    <n v="770"/>
    <n v="65"/>
  </r>
  <r>
    <x v="84"/>
    <s v="RIVERSIDE"/>
    <s v="10/15/2013 - 10/15/2021"/>
    <n v="2017"/>
    <s v="Final"/>
    <n v="192"/>
    <n v="0"/>
    <n v="0"/>
    <n v="0"/>
    <n v="128"/>
    <n v="0"/>
    <n v="0"/>
    <n v="0"/>
    <n v="142"/>
    <n v="4"/>
    <n v="308"/>
    <n v="207"/>
    <n v="770"/>
    <n v="211"/>
  </r>
  <r>
    <x v="85"/>
    <s v="SAN DIEGO"/>
    <s v="04/30/2013 - 04/30/2021"/>
    <n v="2013"/>
    <s v="Final"/>
    <n v="13"/>
    <n v="12"/>
    <n v="12"/>
    <n v="0"/>
    <n v="9"/>
    <n v="0"/>
    <n v="0"/>
    <n v="0"/>
    <n v="9"/>
    <n v="0"/>
    <n v="19"/>
    <n v="113"/>
    <n v="50"/>
    <n v="125"/>
  </r>
  <r>
    <x v="85"/>
    <s v="SAN DIEGO"/>
    <s v="04/30/2013 - 04/30/2021"/>
    <n v="2014"/>
    <s v="Final"/>
    <n v="13"/>
    <n v="0"/>
    <n v="0"/>
    <n v="0"/>
    <n v="9"/>
    <n v="0"/>
    <n v="0"/>
    <n v="0"/>
    <n v="9"/>
    <n v="0"/>
    <n v="19"/>
    <n v="37"/>
    <n v="50"/>
    <n v="37"/>
  </r>
  <r>
    <x v="85"/>
    <s v="SAN DIEGO"/>
    <s v="04/30/2013 - 04/30/2021"/>
    <n v="2015"/>
    <s v="Final"/>
    <n v="13"/>
    <n v="0"/>
    <n v="0"/>
    <n v="0"/>
    <n v="9"/>
    <n v="0"/>
    <n v="0"/>
    <n v="0"/>
    <n v="9"/>
    <n v="0"/>
    <n v="19"/>
    <n v="53"/>
    <n v="50"/>
    <n v="53"/>
  </r>
  <r>
    <x v="85"/>
    <s v="SAN DIEGO"/>
    <s v="04/30/2013 - 04/30/2021"/>
    <n v="2016"/>
    <s v="Final"/>
    <n v="13"/>
    <n v="0"/>
    <n v="0"/>
    <n v="0"/>
    <n v="9"/>
    <n v="0"/>
    <n v="0"/>
    <n v="0"/>
    <n v="9"/>
    <n v="0"/>
    <n v="19"/>
    <n v="63"/>
    <n v="50"/>
    <n v="63"/>
  </r>
  <r>
    <x v="85"/>
    <s v="SAN DIEGO"/>
    <s v="04/30/2013 - 04/30/2021"/>
    <n v="2017"/>
    <s v="Final"/>
    <n v="13"/>
    <n v="0"/>
    <n v="0"/>
    <n v="0"/>
    <n v="9"/>
    <n v="0"/>
    <n v="0"/>
    <n v="0"/>
    <n v="9"/>
    <n v="0"/>
    <n v="19"/>
    <n v="36"/>
    <n v="50"/>
    <n v="36"/>
  </r>
  <r>
    <x v="86"/>
    <s v="MARIN"/>
    <s v="01/31/2015 - 01/31/2023"/>
    <n v="2015"/>
    <s v="Final"/>
    <n v="22"/>
    <n v="5"/>
    <n v="4"/>
    <n v="1"/>
    <n v="13"/>
    <n v="12"/>
    <n v="12"/>
    <n v="0"/>
    <n v="13"/>
    <n v="2"/>
    <n v="24"/>
    <n v="164"/>
    <n v="72"/>
    <n v="183"/>
  </r>
  <r>
    <x v="86"/>
    <s v="MARIN"/>
    <s v="01/31/2015 - 01/31/2023"/>
    <n v="2016"/>
    <s v="Final"/>
    <n v="22"/>
    <n v="2"/>
    <n v="1"/>
    <n v="1"/>
    <n v="13"/>
    <n v="1"/>
    <n v="1"/>
    <n v="0"/>
    <n v="13"/>
    <n v="1"/>
    <n v="24"/>
    <n v="13"/>
    <n v="72"/>
    <n v="17"/>
  </r>
  <r>
    <x v="86"/>
    <s v="MARIN"/>
    <s v="01/31/2015 - 01/31/2023"/>
    <n v="2017"/>
    <s v="Final"/>
    <n v="22"/>
    <n v="1"/>
    <n v="0"/>
    <n v="1"/>
    <n v="13"/>
    <n v="0"/>
    <n v="0"/>
    <n v="0"/>
    <n v="13"/>
    <n v="2"/>
    <n v="24"/>
    <n v="2"/>
    <n v="72"/>
    <n v="5"/>
  </r>
  <r>
    <x v="87"/>
    <s v="ORANGE"/>
    <s v="10/15/2013 - 10/15/2021"/>
    <n v="2014"/>
    <s v="Final"/>
    <n v="1"/>
    <n v="0"/>
    <n v="0"/>
    <n v="0"/>
    <n v="1"/>
    <n v="0"/>
    <n v="0"/>
    <n v="0"/>
    <n v="0"/>
    <n v="50"/>
    <n v="0"/>
    <n v="50"/>
    <n v="2"/>
    <n v="100"/>
  </r>
  <r>
    <x v="87"/>
    <s v="ORANGE"/>
    <s v="10/15/2013 - 10/15/2021"/>
    <n v="2015"/>
    <s v="Final"/>
    <n v="1"/>
    <n v="0"/>
    <n v="0"/>
    <n v="0"/>
    <n v="1"/>
    <n v="0"/>
    <n v="0"/>
    <n v="0"/>
    <n v="0"/>
    <n v="0"/>
    <n v="0"/>
    <n v="93"/>
    <n v="2"/>
    <n v="93"/>
  </r>
  <r>
    <x v="87"/>
    <s v="ORANGE"/>
    <s v="10/15/2013 - 10/15/2021"/>
    <n v="2016"/>
    <s v="Final"/>
    <n v="1"/>
    <n v="0"/>
    <n v="0"/>
    <n v="0"/>
    <n v="1"/>
    <n v="0"/>
    <n v="0"/>
    <n v="0"/>
    <n v="0"/>
    <n v="0"/>
    <n v="0"/>
    <n v="115"/>
    <n v="2"/>
    <n v="115"/>
  </r>
  <r>
    <x v="87"/>
    <s v="ORANGE"/>
    <s v="10/15/2013 - 10/15/2021"/>
    <n v="2017"/>
    <s v="Final"/>
    <n v="1"/>
    <n v="0"/>
    <n v="0"/>
    <n v="0"/>
    <n v="1"/>
    <n v="0"/>
    <n v="0"/>
    <n v="0"/>
    <n v="0"/>
    <n v="0"/>
    <n v="0"/>
    <n v="260"/>
    <n v="2"/>
    <n v="260"/>
  </r>
  <r>
    <x v="88"/>
    <s v="SONOMA"/>
    <s v="01/31/2015 - 01/31/2023"/>
    <n v="2016"/>
    <s v="Final"/>
    <n v="35"/>
    <n v="1"/>
    <n v="1"/>
    <n v="0"/>
    <n v="18"/>
    <n v="3"/>
    <n v="3"/>
    <n v="0"/>
    <n v="18"/>
    <n v="0"/>
    <n v="66"/>
    <n v="16"/>
    <n v="137"/>
    <n v="20"/>
  </r>
  <r>
    <x v="88"/>
    <s v="SONOMA"/>
    <s v="01/31/2015 - 01/31/2023"/>
    <n v="2017"/>
    <s v="Final"/>
    <n v="35"/>
    <n v="3"/>
    <n v="3"/>
    <n v="0"/>
    <n v="18"/>
    <n v="10"/>
    <n v="0"/>
    <n v="10"/>
    <n v="18"/>
    <n v="11"/>
    <n v="66"/>
    <n v="22"/>
    <n v="137"/>
    <n v="46"/>
  </r>
  <r>
    <x v="89"/>
    <s v="LOS ANGELES"/>
    <s v="10/15/2013 - 10/15/2021"/>
    <n v="2014"/>
    <s v="Final"/>
    <n v="80"/>
    <n v="0"/>
    <n v="0"/>
    <n v="0"/>
    <n v="46"/>
    <n v="0"/>
    <n v="0"/>
    <n v="0"/>
    <n v="51"/>
    <n v="0"/>
    <n v="141"/>
    <n v="0"/>
    <n v="318"/>
    <n v="0"/>
  </r>
  <r>
    <x v="89"/>
    <s v="LOS ANGELES"/>
    <s v="10/15/2013 - 10/15/2021"/>
    <n v="2016"/>
    <s v="Final"/>
    <n v="80"/>
    <n v="0"/>
    <n v="0"/>
    <n v="0"/>
    <n v="46"/>
    <n v="0"/>
    <n v="0"/>
    <n v="0"/>
    <n v="51"/>
    <n v="0"/>
    <n v="141"/>
    <n v="0"/>
    <n v="318"/>
    <n v="0"/>
  </r>
  <r>
    <x v="90"/>
    <s v="LOS ANGELES"/>
    <s v="10/15/2013 - 10/15/2021"/>
    <n v="2017"/>
    <s v="Final"/>
    <n v="48"/>
    <n v="6"/>
    <n v="6"/>
    <n v="0"/>
    <n v="29"/>
    <n v="0"/>
    <n v="0"/>
    <n v="0"/>
    <n v="31"/>
    <n v="0"/>
    <n v="77"/>
    <n v="83"/>
    <n v="185"/>
    <n v="89"/>
  </r>
  <r>
    <x v="91"/>
    <s v="SANTA CLARA"/>
    <s v="01/31/2015 - 01/31/2023"/>
    <n v="2015"/>
    <s v="Final"/>
    <n v="356"/>
    <n v="0"/>
    <n v="0"/>
    <n v="0"/>
    <n v="207"/>
    <n v="0"/>
    <n v="0"/>
    <n v="0"/>
    <n v="231"/>
    <n v="14"/>
    <n v="270"/>
    <n v="164"/>
    <n v="1064"/>
    <n v="178"/>
  </r>
  <r>
    <x v="91"/>
    <s v="SANTA CLARA"/>
    <s v="01/31/2015 - 01/31/2023"/>
    <n v="2016"/>
    <s v="Final"/>
    <n v="356"/>
    <n v="0"/>
    <n v="0"/>
    <n v="0"/>
    <n v="207"/>
    <n v="0"/>
    <n v="0"/>
    <n v="0"/>
    <n v="231"/>
    <n v="18"/>
    <n v="270"/>
    <n v="9"/>
    <n v="1064"/>
    <n v="27"/>
  </r>
  <r>
    <x v="91"/>
    <s v="SANTA CLARA"/>
    <s v="01/31/2015 - 01/31/2023"/>
    <n v="2017"/>
    <s v="Final"/>
    <n v="356"/>
    <n v="0"/>
    <n v="0"/>
    <n v="0"/>
    <n v="207"/>
    <n v="0"/>
    <n v="0"/>
    <n v="0"/>
    <n v="231"/>
    <n v="12"/>
    <n v="270"/>
    <n v="16"/>
    <n v="1064"/>
    <n v="28"/>
  </r>
  <r>
    <x v="92"/>
    <s v="ORANGE"/>
    <s v="10/15/2013 - 10/15/2021"/>
    <n v="2014"/>
    <s v="Final"/>
    <n v="71"/>
    <n v="0"/>
    <n v="0"/>
    <n v="0"/>
    <n v="50"/>
    <n v="0"/>
    <n v="0"/>
    <n v="0"/>
    <n v="56"/>
    <n v="0"/>
    <n v="131"/>
    <n v="39"/>
    <n v="308"/>
    <n v="39"/>
  </r>
  <r>
    <x v="92"/>
    <s v="ORANGE"/>
    <s v="10/15/2013 - 10/15/2021"/>
    <n v="2015"/>
    <s v="Final"/>
    <n v="71"/>
    <n v="5"/>
    <n v="5"/>
    <n v="0"/>
    <n v="50"/>
    <n v="3"/>
    <n v="3"/>
    <n v="0"/>
    <n v="56"/>
    <n v="2"/>
    <n v="131"/>
    <n v="5"/>
    <n v="308"/>
    <n v="15"/>
  </r>
  <r>
    <x v="92"/>
    <s v="ORANGE"/>
    <s v="10/15/2013 - 10/15/2021"/>
    <n v="2016"/>
    <s v="Final"/>
    <n v="71"/>
    <n v="0"/>
    <n v="0"/>
    <n v="0"/>
    <n v="50"/>
    <n v="3"/>
    <n v="3"/>
    <n v="0"/>
    <n v="56"/>
    <n v="4"/>
    <n v="131"/>
    <n v="132"/>
    <n v="308"/>
    <n v="139"/>
  </r>
  <r>
    <x v="92"/>
    <s v="ORANGE"/>
    <s v="10/15/2013 - 10/15/2021"/>
    <n v="2017"/>
    <s v="Final"/>
    <n v="71"/>
    <n v="4"/>
    <n v="4"/>
    <n v="0"/>
    <n v="50"/>
    <n v="2"/>
    <n v="2"/>
    <n v="0"/>
    <n v="56"/>
    <n v="0"/>
    <n v="131"/>
    <n v="144"/>
    <n v="308"/>
    <n v="150"/>
  </r>
  <r>
    <x v="93"/>
    <s v="SAN MATEO"/>
    <s v="01/31/2015 - 01/31/2023"/>
    <n v="2014"/>
    <s v="Final"/>
    <n v="400"/>
    <n v="0"/>
    <n v="0"/>
    <n v="0"/>
    <n v="188"/>
    <n v="0"/>
    <n v="0"/>
    <n v="0"/>
    <n v="221"/>
    <n v="10"/>
    <n v="541"/>
    <n v="10"/>
    <n v="1350"/>
    <n v="20"/>
  </r>
  <r>
    <x v="93"/>
    <s v="SAN MATEO"/>
    <s v="01/31/2015 - 01/31/2023"/>
    <n v="2015"/>
    <s v="Final"/>
    <n v="400"/>
    <n v="38"/>
    <n v="38"/>
    <n v="0"/>
    <n v="188"/>
    <n v="15"/>
    <n v="15"/>
    <n v="0"/>
    <n v="221"/>
    <n v="14"/>
    <n v="541"/>
    <n v="89"/>
    <n v="1350"/>
    <n v="156"/>
  </r>
  <r>
    <x v="93"/>
    <s v="SAN MATEO"/>
    <s v="01/31/2015 - 01/31/2023"/>
    <n v="2016"/>
    <s v="Final"/>
    <n v="400"/>
    <n v="0"/>
    <n v="0"/>
    <n v="0"/>
    <n v="188"/>
    <n v="7"/>
    <n v="7"/>
    <n v="0"/>
    <n v="221"/>
    <n v="17"/>
    <n v="541"/>
    <n v="140"/>
    <n v="1350"/>
    <n v="164"/>
  </r>
  <r>
    <x v="93"/>
    <s v="SAN MATEO"/>
    <s v="01/31/2015 - 01/31/2023"/>
    <n v="2017"/>
    <s v="Final"/>
    <n v="400"/>
    <n v="21"/>
    <n v="21"/>
    <n v="0"/>
    <n v="188"/>
    <n v="200"/>
    <n v="183"/>
    <n v="17"/>
    <n v="221"/>
    <n v="18"/>
    <n v="541"/>
    <n v="17"/>
    <n v="1350"/>
    <n v="256"/>
  </r>
  <r>
    <x v="94"/>
    <s v="ORANGE"/>
    <s v="10/15/2013 - 10/15/2021"/>
    <n v="2014"/>
    <s v="Final"/>
    <n v="76"/>
    <n v="0"/>
    <n v="0"/>
    <n v="0"/>
    <n v="53"/>
    <n v="0"/>
    <n v="0"/>
    <n v="0"/>
    <n v="61"/>
    <n v="3"/>
    <n v="137"/>
    <n v="12"/>
    <n v="327"/>
    <n v="15"/>
  </r>
  <r>
    <x v="94"/>
    <s v="ORANGE"/>
    <s v="10/15/2013 - 10/15/2021"/>
    <n v="2015"/>
    <s v="Final"/>
    <n v="76"/>
    <n v="0"/>
    <n v="0"/>
    <n v="0"/>
    <n v="53"/>
    <n v="0"/>
    <n v="0"/>
    <n v="0"/>
    <n v="61"/>
    <n v="2"/>
    <n v="137"/>
    <n v="36"/>
    <n v="327"/>
    <n v="38"/>
  </r>
  <r>
    <x v="94"/>
    <s v="ORANGE"/>
    <s v="10/15/2013 - 10/15/2021"/>
    <n v="2016"/>
    <s v="Final"/>
    <n v="76"/>
    <n v="0"/>
    <n v="0"/>
    <n v="0"/>
    <n v="53"/>
    <n v="0"/>
    <n v="0"/>
    <n v="0"/>
    <n v="61"/>
    <n v="4"/>
    <n v="137"/>
    <n v="34"/>
    <n v="327"/>
    <n v="38"/>
  </r>
  <r>
    <x v="94"/>
    <s v="ORANGE"/>
    <s v="10/15/2013 - 10/15/2021"/>
    <n v="2017"/>
    <s v="Final"/>
    <n v="76"/>
    <n v="0"/>
    <n v="0"/>
    <n v="0"/>
    <n v="53"/>
    <n v="0"/>
    <n v="0"/>
    <n v="0"/>
    <n v="61"/>
    <n v="8"/>
    <n v="137"/>
    <n v="60"/>
    <n v="327"/>
    <n v="68"/>
  </r>
  <r>
    <x v="95"/>
    <s v="CONTRA COSTA"/>
    <s v="01/31/2015 - 01/31/2023"/>
    <n v="2015"/>
    <s v="Final"/>
    <n v="196"/>
    <n v="0"/>
    <n v="0"/>
    <n v="0"/>
    <n v="111"/>
    <n v="1"/>
    <n v="0"/>
    <n v="1"/>
    <n v="124"/>
    <n v="13"/>
    <n v="126"/>
    <n v="87"/>
    <n v="557"/>
    <n v="101"/>
  </r>
  <r>
    <x v="95"/>
    <s v="CONTRA COSTA"/>
    <s v="01/31/2015 - 01/31/2023"/>
    <n v="2016"/>
    <s v="Final"/>
    <n v="196"/>
    <n v="0"/>
    <n v="0"/>
    <n v="0"/>
    <n v="111"/>
    <n v="2"/>
    <n v="2"/>
    <n v="0"/>
    <n v="124"/>
    <n v="4"/>
    <n v="126"/>
    <n v="50"/>
    <n v="557"/>
    <n v="56"/>
  </r>
  <r>
    <x v="95"/>
    <s v="CONTRA COSTA"/>
    <s v="01/31/2015 - 01/31/2023"/>
    <n v="2017"/>
    <s v="Final"/>
    <n v="196"/>
    <n v="0"/>
    <n v="0"/>
    <n v="0"/>
    <n v="111"/>
    <n v="5"/>
    <n v="0"/>
    <n v="5"/>
    <n v="124"/>
    <n v="7"/>
    <n v="126"/>
    <n v="36"/>
    <n v="557"/>
    <n v="48"/>
  </r>
  <r>
    <x v="96"/>
    <s v="YOLO"/>
    <s v="10/31/2013 - 10/31/2021"/>
    <n v="2013"/>
    <s v="Final"/>
    <n v="248"/>
    <n v="0"/>
    <n v="0"/>
    <n v="0"/>
    <n v="174"/>
    <n v="3"/>
    <n v="0"/>
    <n v="3"/>
    <n v="198"/>
    <n v="13"/>
    <n v="446"/>
    <n v="38"/>
    <n v="1066"/>
    <n v="54"/>
  </r>
  <r>
    <x v="96"/>
    <s v="YOLO"/>
    <s v="10/31/2013 - 10/31/2021"/>
    <n v="2014"/>
    <s v="Final"/>
    <n v="248"/>
    <n v="0"/>
    <n v="0"/>
    <n v="0"/>
    <n v="174"/>
    <n v="2"/>
    <n v="0"/>
    <n v="2"/>
    <n v="198"/>
    <n v="5"/>
    <n v="446"/>
    <n v="6"/>
    <n v="1066"/>
    <n v="13"/>
  </r>
  <r>
    <x v="96"/>
    <s v="YOLO"/>
    <s v="10/31/2013 - 10/31/2021"/>
    <n v="2015"/>
    <s v="Final"/>
    <n v="248"/>
    <n v="0"/>
    <n v="0"/>
    <n v="0"/>
    <n v="174"/>
    <n v="8"/>
    <n v="0"/>
    <n v="8"/>
    <n v="198"/>
    <n v="3"/>
    <n v="446"/>
    <n v="94"/>
    <n v="1066"/>
    <n v="105"/>
  </r>
  <r>
    <x v="96"/>
    <s v="YOLO"/>
    <s v="10/31/2013 - 10/31/2021"/>
    <n v="2016"/>
    <s v="Final"/>
    <n v="248"/>
    <n v="42"/>
    <n v="42"/>
    <n v="0"/>
    <n v="174"/>
    <n v="27"/>
    <n v="19"/>
    <n v="8"/>
    <n v="198"/>
    <n v="16"/>
    <n v="446"/>
    <n v="183"/>
    <n v="1066"/>
    <n v="268"/>
  </r>
  <r>
    <x v="96"/>
    <s v="YOLO"/>
    <s v="10/31/2013 - 10/31/2021"/>
    <n v="2017"/>
    <s v="Final"/>
    <n v="248"/>
    <n v="1"/>
    <n v="1"/>
    <n v="0"/>
    <n v="174"/>
    <n v="10"/>
    <n v="10"/>
    <n v="0"/>
    <n v="198"/>
    <n v="15"/>
    <n v="446"/>
    <n v="188"/>
    <n v="1066"/>
    <n v="214"/>
  </r>
  <r>
    <x v="97"/>
    <s v="SAN DIEGO"/>
    <s v="04/30/2013 - 04/30/2021"/>
    <n v="2013"/>
    <s v="Final"/>
    <n v="7"/>
    <n v="0"/>
    <n v="0"/>
    <n v="0"/>
    <n v="5"/>
    <n v="0"/>
    <n v="0"/>
    <n v="0"/>
    <n v="15"/>
    <n v="0"/>
    <n v="34"/>
    <n v="7"/>
    <n v="61"/>
    <n v="7"/>
  </r>
  <r>
    <x v="97"/>
    <s v="SAN DIEGO"/>
    <s v="04/30/2013 - 04/30/2021"/>
    <n v="2014"/>
    <s v="Final"/>
    <n v="7"/>
    <n v="0"/>
    <n v="0"/>
    <n v="0"/>
    <n v="5"/>
    <n v="0"/>
    <n v="0"/>
    <n v="0"/>
    <n v="15"/>
    <n v="0"/>
    <n v="34"/>
    <n v="3"/>
    <n v="61"/>
    <n v="3"/>
  </r>
  <r>
    <x v="97"/>
    <s v="SAN DIEGO"/>
    <s v="04/30/2013 - 04/30/2021"/>
    <n v="2015"/>
    <s v="Final"/>
    <n v="7"/>
    <n v="0"/>
    <n v="0"/>
    <n v="0"/>
    <n v="5"/>
    <n v="0"/>
    <n v="0"/>
    <n v="0"/>
    <n v="15"/>
    <n v="0"/>
    <n v="34"/>
    <n v="4"/>
    <n v="61"/>
    <n v="4"/>
  </r>
  <r>
    <x v="97"/>
    <s v="SAN DIEGO"/>
    <s v="04/30/2013 - 04/30/2021"/>
    <n v="2016"/>
    <s v="Final"/>
    <n v="7"/>
    <n v="0"/>
    <n v="0"/>
    <n v="0"/>
    <n v="5"/>
    <n v="0"/>
    <n v="0"/>
    <n v="0"/>
    <n v="15"/>
    <n v="0"/>
    <n v="34"/>
    <n v="11"/>
    <n v="61"/>
    <n v="11"/>
  </r>
  <r>
    <x v="97"/>
    <s v="SAN DIEGO"/>
    <s v="04/30/2013 - 04/30/2021"/>
    <n v="2017"/>
    <s v="Final"/>
    <n v="7"/>
    <n v="0"/>
    <n v="0"/>
    <n v="0"/>
    <n v="5"/>
    <n v="0"/>
    <n v="0"/>
    <n v="0"/>
    <n v="15"/>
    <n v="0"/>
    <n v="34"/>
    <n v="7"/>
    <n v="61"/>
    <n v="7"/>
  </r>
  <r>
    <x v="98"/>
    <s v="DEL NORTE"/>
    <s v="06/30/2014 - 06/30/2019"/>
    <n v="2014"/>
    <s v="Final"/>
    <n v="60"/>
    <n v="3"/>
    <n v="0"/>
    <n v="3"/>
    <n v="37"/>
    <n v="1"/>
    <n v="1"/>
    <n v="0"/>
    <n v="30"/>
    <n v="3"/>
    <n v="106"/>
    <n v="4"/>
    <n v="233"/>
    <n v="11"/>
  </r>
  <r>
    <x v="98"/>
    <s v="DEL NORTE"/>
    <s v="06/30/2014 - 06/30/2019"/>
    <n v="2015"/>
    <s v="Final"/>
    <n v="60"/>
    <n v="4"/>
    <n v="0"/>
    <n v="4"/>
    <n v="37"/>
    <n v="4"/>
    <n v="0"/>
    <n v="4"/>
    <n v="30"/>
    <n v="4"/>
    <n v="106"/>
    <n v="17"/>
    <n v="233"/>
    <n v="29"/>
  </r>
  <r>
    <x v="98"/>
    <s v="DEL NORTE"/>
    <s v="06/30/2014 - 06/30/2019"/>
    <n v="2016"/>
    <s v="Final"/>
    <n v="60"/>
    <n v="3"/>
    <n v="0"/>
    <n v="3"/>
    <n v="37"/>
    <n v="0"/>
    <n v="0"/>
    <n v="0"/>
    <n v="30"/>
    <n v="4"/>
    <n v="106"/>
    <n v="17"/>
    <n v="233"/>
    <n v="24"/>
  </r>
  <r>
    <x v="98"/>
    <s v="DEL NORTE"/>
    <s v="06/30/2014 - 06/30/2019"/>
    <n v="2017"/>
    <s v="Final"/>
    <n v="60"/>
    <n v="9"/>
    <n v="0"/>
    <n v="9"/>
    <n v="37"/>
    <n v="8"/>
    <n v="0"/>
    <n v="8"/>
    <n v="30"/>
    <n v="3"/>
    <n v="106"/>
    <n v="14"/>
    <n v="233"/>
    <n v="34"/>
  </r>
  <r>
    <x v="99"/>
    <s v="KERN"/>
    <s v="12/31/2015 - 12/31/2023"/>
    <n v="2015"/>
    <s v="Final"/>
    <n v="396"/>
    <n v="0"/>
    <n v="0"/>
    <n v="0"/>
    <n v="277"/>
    <n v="0"/>
    <n v="0"/>
    <n v="0"/>
    <n v="243"/>
    <n v="2"/>
    <n v="546"/>
    <n v="0"/>
    <n v="1462"/>
    <n v="2"/>
  </r>
  <r>
    <x v="99"/>
    <s v="KERN"/>
    <s v="12/31/2015 - 12/31/2023"/>
    <n v="2016"/>
    <s v="Final"/>
    <n v="396"/>
    <n v="0"/>
    <n v="0"/>
    <n v="0"/>
    <n v="277"/>
    <n v="0"/>
    <n v="0"/>
    <n v="0"/>
    <n v="243"/>
    <n v="44"/>
    <n v="546"/>
    <n v="1"/>
    <n v="1462"/>
    <n v="45"/>
  </r>
  <r>
    <x v="99"/>
    <s v="KERN"/>
    <s v="12/31/2015 - 12/31/2023"/>
    <n v="2017"/>
    <s v="Final"/>
    <n v="396"/>
    <n v="0"/>
    <n v="0"/>
    <n v="0"/>
    <n v="277"/>
    <n v="0"/>
    <n v="0"/>
    <n v="0"/>
    <n v="243"/>
    <n v="9"/>
    <n v="546"/>
    <n v="21"/>
    <n v="1462"/>
    <n v="30"/>
  </r>
  <r>
    <x v="100"/>
    <s v="RIVERSIDE"/>
    <s v="10/15/2013 - 10/15/2021"/>
    <n v="2017"/>
    <s v="Final"/>
    <n v="946"/>
    <n v="43"/>
    <n v="0"/>
    <n v="43"/>
    <n v="661"/>
    <n v="0"/>
    <n v="0"/>
    <n v="0"/>
    <n v="772"/>
    <n v="0"/>
    <n v="1817"/>
    <n v="0"/>
    <n v="4196"/>
    <n v="43"/>
  </r>
  <r>
    <x v="101"/>
    <s v="LOS ANGELES"/>
    <s v="10/15/2013 - 10/15/2021"/>
    <n v="2014"/>
    <s v="Final"/>
    <n v="308"/>
    <n v="0"/>
    <n v="0"/>
    <n v="0"/>
    <n v="182"/>
    <n v="0"/>
    <n v="0"/>
    <n v="0"/>
    <n v="190"/>
    <n v="0"/>
    <n v="466"/>
    <n v="52"/>
    <n v="1146"/>
    <n v="52"/>
  </r>
  <r>
    <x v="101"/>
    <s v="LOS ANGELES"/>
    <s v="10/15/2013 - 10/15/2021"/>
    <n v="2015"/>
    <s v="Final"/>
    <n v="308"/>
    <n v="0"/>
    <n v="0"/>
    <n v="0"/>
    <n v="182"/>
    <n v="0"/>
    <n v="0"/>
    <n v="0"/>
    <n v="190"/>
    <n v="0"/>
    <n v="466"/>
    <n v="127"/>
    <n v="1146"/>
    <n v="127"/>
  </r>
  <r>
    <x v="101"/>
    <s v="LOS ANGELES"/>
    <s v="10/15/2013 - 10/15/2021"/>
    <n v="2016"/>
    <s v="Final"/>
    <n v="308"/>
    <n v="0"/>
    <n v="0"/>
    <n v="0"/>
    <n v="182"/>
    <n v="0"/>
    <n v="0"/>
    <n v="0"/>
    <n v="190"/>
    <n v="0"/>
    <n v="466"/>
    <n v="15"/>
    <n v="1146"/>
    <n v="15"/>
  </r>
  <r>
    <x v="101"/>
    <s v="LOS ANGELES"/>
    <s v="10/15/2013 - 10/15/2021"/>
    <n v="2017"/>
    <s v="Final"/>
    <n v="308"/>
    <n v="0"/>
    <n v="0"/>
    <n v="0"/>
    <n v="182"/>
    <n v="0"/>
    <n v="0"/>
    <n v="0"/>
    <n v="190"/>
    <n v="0"/>
    <n v="466"/>
    <n v="77"/>
    <n v="1146"/>
    <n v="77"/>
  </r>
  <r>
    <x v="102"/>
    <s v="TULARE"/>
    <s v="12/31/2015 - 12/31/2023"/>
    <n v="2015"/>
    <s v="Final"/>
    <n v="211"/>
    <n v="0"/>
    <n v="0"/>
    <n v="0"/>
    <n v="163"/>
    <n v="64"/>
    <n v="0"/>
    <n v="64"/>
    <n v="121"/>
    <n v="50"/>
    <n v="470"/>
    <n v="0"/>
    <n v="965"/>
    <n v="114"/>
  </r>
  <r>
    <x v="102"/>
    <s v="TULARE"/>
    <s v="12/31/2015 - 12/31/2023"/>
    <n v="2016"/>
    <s v="Final"/>
    <n v="211"/>
    <n v="0"/>
    <n v="0"/>
    <n v="0"/>
    <n v="163"/>
    <n v="9"/>
    <n v="0"/>
    <n v="9"/>
    <n v="121"/>
    <n v="12"/>
    <n v="470"/>
    <n v="0"/>
    <n v="965"/>
    <n v="21"/>
  </r>
  <r>
    <x v="102"/>
    <s v="TULARE"/>
    <s v="12/31/2015 - 12/31/2023"/>
    <n v="2017"/>
    <s v="Final"/>
    <n v="211"/>
    <n v="43"/>
    <n v="43"/>
    <n v="0"/>
    <n v="163"/>
    <n v="19"/>
    <n v="0"/>
    <n v="19"/>
    <n v="121"/>
    <n v="46"/>
    <n v="470"/>
    <n v="11"/>
    <n v="965"/>
    <n v="119"/>
  </r>
  <r>
    <x v="103"/>
    <s v="SOLANO"/>
    <s v="01/31/2015 - 01/31/2023"/>
    <n v="2015"/>
    <s v="Final"/>
    <n v="50"/>
    <n v="0"/>
    <n v="0"/>
    <n v="0"/>
    <n v="24"/>
    <n v="0"/>
    <n v="0"/>
    <n v="0"/>
    <n v="30"/>
    <n v="59"/>
    <n v="93"/>
    <n v="0"/>
    <n v="197"/>
    <n v="59"/>
  </r>
  <r>
    <x v="103"/>
    <s v="SOLANO"/>
    <s v="01/31/2015 - 01/31/2023"/>
    <n v="2016"/>
    <s v="Final"/>
    <n v="50"/>
    <n v="0"/>
    <n v="0"/>
    <n v="0"/>
    <n v="24"/>
    <n v="54"/>
    <n v="54"/>
    <n v="0"/>
    <n v="30"/>
    <n v="0"/>
    <n v="93"/>
    <n v="43"/>
    <n v="197"/>
    <n v="97"/>
  </r>
  <r>
    <x v="103"/>
    <s v="SOLANO"/>
    <s v="01/31/2015 - 01/31/2023"/>
    <n v="2017"/>
    <s v="Final"/>
    <n v="50"/>
    <n v="0"/>
    <n v="0"/>
    <n v="0"/>
    <n v="24"/>
    <n v="0"/>
    <n v="0"/>
    <n v="0"/>
    <n v="30"/>
    <n v="0"/>
    <n v="93"/>
    <n v="104"/>
    <n v="197"/>
    <n v="104"/>
  </r>
  <r>
    <x v="104"/>
    <s v="SISKIYOU"/>
    <s v="06/30/2014 - 06/30/2019"/>
    <n v="2014"/>
    <s v="Final"/>
    <n v="3"/>
    <n v="0"/>
    <n v="0"/>
    <n v="0"/>
    <n v="2"/>
    <n v="0"/>
    <n v="0"/>
    <n v="0"/>
    <n v="2"/>
    <n v="0"/>
    <n v="5"/>
    <n v="0"/>
    <n v="12"/>
    <n v="0"/>
  </r>
  <r>
    <x v="104"/>
    <s v="SISKIYOU"/>
    <s v="06/30/2014 - 06/30/2019"/>
    <n v="2015"/>
    <s v="Final"/>
    <n v="3"/>
    <n v="0"/>
    <n v="0"/>
    <n v="0"/>
    <n v="2"/>
    <n v="1"/>
    <n v="1"/>
    <n v="0"/>
    <n v="2"/>
    <n v="1"/>
    <n v="5"/>
    <n v="0"/>
    <n v="12"/>
    <n v="2"/>
  </r>
  <r>
    <x v="104"/>
    <s v="SISKIYOU"/>
    <s v="06/30/2014 - 06/30/2019"/>
    <n v="2017"/>
    <s v="Final"/>
    <n v="3"/>
    <n v="0"/>
    <n v="0"/>
    <n v="0"/>
    <n v="2"/>
    <n v="0"/>
    <n v="0"/>
    <n v="0"/>
    <n v="2"/>
    <n v="0"/>
    <n v="5"/>
    <n v="0"/>
    <n v="12"/>
    <n v="0"/>
  </r>
  <r>
    <x v="105"/>
    <s v="LOS ANGELES"/>
    <s v="10/15/2013 - 10/15/2021"/>
    <n v="2014"/>
    <s v="Final"/>
    <n v="210"/>
    <n v="0"/>
    <n v="0"/>
    <n v="0"/>
    <n v="123"/>
    <n v="0"/>
    <n v="0"/>
    <n v="0"/>
    <n v="135"/>
    <n v="20"/>
    <n v="346"/>
    <n v="12"/>
    <n v="814"/>
    <n v="32"/>
  </r>
  <r>
    <x v="105"/>
    <s v="LOS ANGELES"/>
    <s v="10/15/2013 - 10/15/2021"/>
    <n v="2015"/>
    <s v="Final"/>
    <n v="210"/>
    <n v="0"/>
    <n v="0"/>
    <n v="0"/>
    <n v="123"/>
    <n v="0"/>
    <n v="0"/>
    <n v="0"/>
    <n v="135"/>
    <n v="50"/>
    <n v="346"/>
    <n v="13"/>
    <n v="814"/>
    <n v="63"/>
  </r>
  <r>
    <x v="105"/>
    <s v="LOS ANGELES"/>
    <s v="10/15/2013 - 10/15/2021"/>
    <n v="2016"/>
    <s v="Final"/>
    <n v="210"/>
    <n v="0"/>
    <n v="0"/>
    <n v="0"/>
    <n v="123"/>
    <n v="6"/>
    <n v="6"/>
    <n v="0"/>
    <n v="135"/>
    <n v="0"/>
    <n v="346"/>
    <n v="44"/>
    <n v="814"/>
    <n v="50"/>
  </r>
  <r>
    <x v="105"/>
    <s v="LOS ANGELES"/>
    <s v="10/15/2013 - 10/15/2021"/>
    <n v="2017"/>
    <s v="Final"/>
    <n v="210"/>
    <n v="0"/>
    <n v="0"/>
    <n v="0"/>
    <n v="123"/>
    <n v="0"/>
    <n v="0"/>
    <n v="0"/>
    <n v="135"/>
    <n v="0"/>
    <n v="346"/>
    <n v="135"/>
    <n v="814"/>
    <n v="135"/>
  </r>
  <r>
    <x v="106"/>
    <s v="LOS ANGELES"/>
    <s v="10/15/2013 - 10/15/2021"/>
    <n v="2014"/>
    <s v="Final"/>
    <n v="87"/>
    <n v="0"/>
    <n v="0"/>
    <n v="0"/>
    <n v="53"/>
    <n v="0"/>
    <n v="0"/>
    <n v="0"/>
    <n v="55"/>
    <n v="0"/>
    <n v="142"/>
    <n v="0"/>
    <n v="337"/>
    <n v="0"/>
  </r>
  <r>
    <x v="106"/>
    <s v="LOS ANGELES"/>
    <s v="10/15/2013 - 10/15/2021"/>
    <n v="2015"/>
    <s v="Final"/>
    <n v="87"/>
    <n v="42"/>
    <n v="42"/>
    <n v="0"/>
    <n v="53"/>
    <n v="1"/>
    <n v="1"/>
    <n v="0"/>
    <n v="55"/>
    <n v="0"/>
    <n v="142"/>
    <n v="0"/>
    <n v="337"/>
    <n v="43"/>
  </r>
  <r>
    <x v="106"/>
    <s v="LOS ANGELES"/>
    <s v="10/15/2013 - 10/15/2021"/>
    <n v="2016"/>
    <s v="Final"/>
    <n v="87"/>
    <n v="0"/>
    <n v="0"/>
    <n v="0"/>
    <n v="53"/>
    <n v="0"/>
    <n v="0"/>
    <n v="0"/>
    <n v="55"/>
    <n v="2"/>
    <n v="142"/>
    <n v="0"/>
    <n v="337"/>
    <n v="2"/>
  </r>
  <r>
    <x v="106"/>
    <s v="LOS ANGELES"/>
    <s v="10/15/2013 - 10/15/2021"/>
    <n v="2017"/>
    <s v="Final"/>
    <n v="87"/>
    <n v="0"/>
    <n v="0"/>
    <n v="0"/>
    <n v="53"/>
    <n v="0"/>
    <n v="0"/>
    <n v="0"/>
    <n v="55"/>
    <n v="1"/>
    <n v="142"/>
    <n v="1"/>
    <n v="337"/>
    <n v="2"/>
  </r>
  <r>
    <x v="107"/>
    <s v="ALAMEDA"/>
    <s v="01/31/2015 - 01/31/2023"/>
    <n v="2015"/>
    <s v="Final"/>
    <n v="796"/>
    <n v="26"/>
    <n v="26"/>
    <n v="0"/>
    <n v="446"/>
    <n v="39"/>
    <n v="39"/>
    <n v="0"/>
    <n v="425"/>
    <n v="4"/>
    <n v="618"/>
    <n v="839"/>
    <n v="2285"/>
    <n v="908"/>
  </r>
  <r>
    <x v="107"/>
    <s v="ALAMEDA"/>
    <s v="01/31/2015 - 01/31/2023"/>
    <n v="2016"/>
    <s v="Final"/>
    <n v="796"/>
    <n v="0"/>
    <n v="0"/>
    <n v="0"/>
    <n v="446"/>
    <n v="0"/>
    <n v="0"/>
    <n v="0"/>
    <n v="425"/>
    <n v="2"/>
    <n v="618"/>
    <n v="612"/>
    <n v="2285"/>
    <n v="614"/>
  </r>
  <r>
    <x v="107"/>
    <s v="ALAMEDA"/>
    <s v="01/31/2015 - 01/31/2023"/>
    <n v="2017"/>
    <s v="Final"/>
    <n v="796"/>
    <n v="0"/>
    <n v="0"/>
    <n v="0"/>
    <n v="446"/>
    <n v="0"/>
    <n v="0"/>
    <n v="0"/>
    <n v="425"/>
    <n v="8"/>
    <n v="618"/>
    <n v="1187"/>
    <n v="2285"/>
    <n v="1195"/>
  </r>
  <r>
    <x v="108"/>
    <s v="SISKIYOU"/>
    <s v="06/30/2014 - 06/30/2019"/>
    <n v="2014"/>
    <s v="Final"/>
    <n v="6"/>
    <n v="0"/>
    <n v="0"/>
    <n v="0"/>
    <n v="4"/>
    <n v="0"/>
    <n v="0"/>
    <n v="0"/>
    <n v="4"/>
    <n v="0"/>
    <n v="9"/>
    <n v="0"/>
    <n v="23"/>
    <n v="0"/>
  </r>
  <r>
    <x v="108"/>
    <s v="SISKIYOU"/>
    <s v="06/30/2014 - 06/30/2019"/>
    <n v="2015"/>
    <s v="Final"/>
    <n v="6"/>
    <n v="0"/>
    <n v="0"/>
    <n v="0"/>
    <n v="4"/>
    <n v="0"/>
    <n v="0"/>
    <n v="0"/>
    <n v="4"/>
    <n v="0"/>
    <n v="9"/>
    <n v="1"/>
    <n v="23"/>
    <n v="1"/>
  </r>
  <r>
    <x v="108"/>
    <s v="SISKIYOU"/>
    <s v="06/30/2014 - 06/30/2019"/>
    <n v="2016"/>
    <s v="Final"/>
    <n v="6"/>
    <n v="0"/>
    <n v="0"/>
    <n v="0"/>
    <n v="4"/>
    <n v="0"/>
    <n v="0"/>
    <n v="0"/>
    <n v="4"/>
    <n v="0"/>
    <n v="9"/>
    <n v="1"/>
    <n v="23"/>
    <n v="1"/>
  </r>
  <r>
    <x v="108"/>
    <s v="SISKIYOU"/>
    <s v="06/30/2014 - 06/30/2019"/>
    <n v="2017"/>
    <s v="Final"/>
    <n v="6"/>
    <n v="0"/>
    <n v="0"/>
    <n v="0"/>
    <n v="4"/>
    <n v="0"/>
    <n v="0"/>
    <n v="0"/>
    <n v="4"/>
    <n v="0"/>
    <n v="9"/>
    <n v="1"/>
    <n v="23"/>
    <n v="1"/>
  </r>
  <r>
    <x v="109"/>
    <s v="SAN MATEO"/>
    <s v="01/31/2015 - 01/31/2023"/>
    <n v="2015"/>
    <s v="Final"/>
    <n v="64"/>
    <n v="0"/>
    <n v="0"/>
    <n v="0"/>
    <n v="54"/>
    <n v="8"/>
    <n v="8"/>
    <n v="0"/>
    <n v="83"/>
    <n v="0"/>
    <n v="266"/>
    <n v="0"/>
    <n v="467"/>
    <n v="8"/>
  </r>
  <r>
    <x v="109"/>
    <s v="SAN MATEO"/>
    <s v="01/31/2015 - 01/31/2023"/>
    <n v="2016"/>
    <s v="Final"/>
    <n v="64"/>
    <n v="0"/>
    <n v="0"/>
    <n v="0"/>
    <n v="54"/>
    <n v="0"/>
    <n v="0"/>
    <n v="0"/>
    <n v="83"/>
    <n v="33"/>
    <n v="266"/>
    <n v="0"/>
    <n v="467"/>
    <n v="33"/>
  </r>
  <r>
    <x v="109"/>
    <s v="SAN MATEO"/>
    <s v="01/31/2015 - 01/31/2023"/>
    <n v="2017"/>
    <s v="Final"/>
    <n v="64"/>
    <n v="16"/>
    <n v="16"/>
    <n v="0"/>
    <n v="54"/>
    <n v="24"/>
    <n v="24"/>
    <n v="0"/>
    <n v="83"/>
    <n v="0"/>
    <n v="266"/>
    <n v="5"/>
    <n v="467"/>
    <n v="45"/>
  </r>
  <r>
    <x v="110"/>
    <s v="RIVERSIDE"/>
    <s v="10/15/2013 - 10/15/2021"/>
    <n v="2014"/>
    <s v="Final"/>
    <n v="374"/>
    <n v="0"/>
    <n v="0"/>
    <n v="0"/>
    <n v="250"/>
    <n v="0"/>
    <n v="0"/>
    <n v="0"/>
    <n v="274"/>
    <n v="0"/>
    <n v="565"/>
    <n v="429"/>
    <n v="1463"/>
    <n v="429"/>
  </r>
  <r>
    <x v="110"/>
    <s v="RIVERSIDE"/>
    <s v="10/15/2013 - 10/15/2021"/>
    <n v="2015"/>
    <s v="Final"/>
    <n v="374"/>
    <n v="0"/>
    <n v="0"/>
    <n v="0"/>
    <n v="250"/>
    <n v="0"/>
    <n v="0"/>
    <n v="0"/>
    <n v="274"/>
    <n v="0"/>
    <n v="565"/>
    <n v="306"/>
    <n v="1463"/>
    <n v="306"/>
  </r>
  <r>
    <x v="110"/>
    <s v="RIVERSIDE"/>
    <s v="10/15/2013 - 10/15/2021"/>
    <n v="2016"/>
    <s v="Final"/>
    <n v="374"/>
    <n v="0"/>
    <n v="0"/>
    <n v="0"/>
    <n v="250"/>
    <n v="0"/>
    <n v="0"/>
    <n v="0"/>
    <n v="274"/>
    <n v="0"/>
    <n v="565"/>
    <n v="515"/>
    <n v="1463"/>
    <n v="515"/>
  </r>
  <r>
    <x v="110"/>
    <s v="RIVERSIDE"/>
    <s v="10/15/2013 - 10/15/2021"/>
    <n v="2017"/>
    <s v="Final"/>
    <n v="374"/>
    <n v="0"/>
    <n v="0"/>
    <n v="0"/>
    <n v="250"/>
    <n v="0"/>
    <n v="0"/>
    <n v="0"/>
    <n v="274"/>
    <n v="0"/>
    <n v="565"/>
    <n v="233"/>
    <n v="1463"/>
    <n v="233"/>
  </r>
  <r>
    <x v="111"/>
    <s v="SAN DIEGO"/>
    <s v="04/30/2013 - 04/30/2021"/>
    <n v="2013"/>
    <s v="Final"/>
    <n v="1448"/>
    <n v="48"/>
    <n v="48"/>
    <n v="0"/>
    <n v="1101"/>
    <n v="2"/>
    <n v="2"/>
    <n v="0"/>
    <n v="1019"/>
    <n v="24"/>
    <n v="2237"/>
    <n v="12"/>
    <n v="5805"/>
    <n v="86"/>
  </r>
  <r>
    <x v="111"/>
    <s v="SAN DIEGO"/>
    <s v="04/30/2013 - 04/30/2021"/>
    <n v="2014"/>
    <s v="Final"/>
    <n v="1448"/>
    <n v="0"/>
    <n v="0"/>
    <n v="0"/>
    <n v="1101"/>
    <n v="0"/>
    <n v="0"/>
    <n v="0"/>
    <n v="1019"/>
    <n v="8"/>
    <n v="2237"/>
    <n v="24"/>
    <n v="5805"/>
    <n v="32"/>
  </r>
  <r>
    <x v="111"/>
    <s v="SAN DIEGO"/>
    <s v="04/30/2013 - 04/30/2021"/>
    <n v="2015"/>
    <s v="Final"/>
    <n v="1448"/>
    <n v="0"/>
    <n v="0"/>
    <n v="0"/>
    <n v="1101"/>
    <n v="1"/>
    <n v="1"/>
    <n v="0"/>
    <n v="1019"/>
    <n v="2"/>
    <n v="2237"/>
    <n v="23"/>
    <n v="5805"/>
    <n v="26"/>
  </r>
  <r>
    <x v="111"/>
    <s v="SAN DIEGO"/>
    <s v="04/30/2013 - 04/30/2021"/>
    <n v="2016"/>
    <s v="Final"/>
    <n v="1448"/>
    <n v="0"/>
    <n v="0"/>
    <n v="0"/>
    <n v="1101"/>
    <n v="6"/>
    <n v="6"/>
    <n v="0"/>
    <n v="1019"/>
    <n v="0"/>
    <n v="2237"/>
    <n v="78"/>
    <n v="5805"/>
    <n v="84"/>
  </r>
  <r>
    <x v="111"/>
    <s v="SAN DIEGO"/>
    <s v="04/30/2013 - 04/30/2021"/>
    <n v="2017"/>
    <s v="Final"/>
    <n v="1448"/>
    <n v="0"/>
    <n v="0"/>
    <n v="0"/>
    <n v="1101"/>
    <n v="0"/>
    <n v="0"/>
    <n v="0"/>
    <n v="1019"/>
    <n v="0"/>
    <n v="2237"/>
    <n v="51"/>
    <n v="5805"/>
    <n v="51"/>
  </r>
  <r>
    <x v="112"/>
    <s v="IMPERIAL"/>
    <s v="10/15/2013 - 10/15/2021"/>
    <n v="2014"/>
    <s v="Final"/>
    <n v="487"/>
    <n v="0"/>
    <n v="0"/>
    <n v="0"/>
    <n v="300"/>
    <n v="3"/>
    <n v="3"/>
    <n v="0"/>
    <n v="297"/>
    <n v="0"/>
    <n v="840"/>
    <n v="43"/>
    <n v="1924"/>
    <n v="46"/>
  </r>
  <r>
    <x v="112"/>
    <s v="IMPERIAL"/>
    <s v="10/15/2013 - 10/15/2021"/>
    <n v="2015"/>
    <s v="Final"/>
    <n v="487"/>
    <n v="0"/>
    <n v="0"/>
    <n v="0"/>
    <n v="300"/>
    <n v="5"/>
    <n v="5"/>
    <n v="0"/>
    <n v="297"/>
    <n v="84"/>
    <n v="840"/>
    <n v="11"/>
    <n v="1924"/>
    <n v="100"/>
  </r>
  <r>
    <x v="112"/>
    <s v="IMPERIAL"/>
    <s v="10/15/2013 - 10/15/2021"/>
    <n v="2016"/>
    <s v="Final"/>
    <n v="487"/>
    <n v="0"/>
    <n v="0"/>
    <n v="0"/>
    <n v="300"/>
    <n v="6"/>
    <n v="6"/>
    <n v="0"/>
    <n v="297"/>
    <n v="0"/>
    <n v="840"/>
    <n v="4"/>
    <n v="1924"/>
    <n v="10"/>
  </r>
  <r>
    <x v="112"/>
    <s v="IMPERIAL"/>
    <s v="10/15/2013 - 10/15/2021"/>
    <n v="2017"/>
    <s v="Final"/>
    <n v="487"/>
    <n v="0"/>
    <n v="0"/>
    <n v="0"/>
    <n v="300"/>
    <n v="67"/>
    <n v="0"/>
    <n v="67"/>
    <n v="297"/>
    <n v="7"/>
    <n v="840"/>
    <n v="0"/>
    <n v="1924"/>
    <n v="74"/>
  </r>
  <r>
    <x v="113"/>
    <s v="CONTRA COSTA"/>
    <s v="01/31/2015 - 01/31/2023"/>
    <n v="2014"/>
    <s v="Final"/>
    <n v="100"/>
    <n v="56"/>
    <n v="56"/>
    <n v="0"/>
    <n v="63"/>
    <n v="0"/>
    <n v="0"/>
    <n v="0"/>
    <n v="69"/>
    <n v="0"/>
    <n v="166"/>
    <n v="6"/>
    <n v="398"/>
    <n v="62"/>
  </r>
  <r>
    <x v="113"/>
    <s v="CONTRA COSTA"/>
    <s v="01/31/2015 - 01/31/2023"/>
    <n v="2015"/>
    <s v="Final"/>
    <n v="100"/>
    <n v="0"/>
    <n v="0"/>
    <n v="0"/>
    <n v="63"/>
    <n v="6"/>
    <n v="6"/>
    <n v="0"/>
    <n v="69"/>
    <n v="26"/>
    <n v="166"/>
    <n v="229"/>
    <n v="398"/>
    <n v="261"/>
  </r>
  <r>
    <x v="113"/>
    <s v="CONTRA COSTA"/>
    <s v="01/31/2015 - 01/31/2023"/>
    <n v="2016"/>
    <s v="Final"/>
    <n v="100"/>
    <n v="0"/>
    <n v="0"/>
    <n v="0"/>
    <n v="63"/>
    <n v="0"/>
    <n v="0"/>
    <n v="0"/>
    <n v="69"/>
    <n v="0"/>
    <n v="166"/>
    <n v="7"/>
    <n v="398"/>
    <n v="7"/>
  </r>
  <r>
    <x v="113"/>
    <s v="CONTRA COSTA"/>
    <s v="01/31/2015 - 01/31/2023"/>
    <n v="2017"/>
    <s v="Final"/>
    <n v="100"/>
    <n v="62"/>
    <n v="62"/>
    <n v="0"/>
    <n v="63"/>
    <n v="0"/>
    <n v="0"/>
    <n v="0"/>
    <n v="69"/>
    <n v="0"/>
    <n v="166"/>
    <n v="7"/>
    <n v="398"/>
    <n v="69"/>
  </r>
  <r>
    <x v="114"/>
    <s v="EL DORADO"/>
    <s v="10/31/2013 - 10/31/2021"/>
    <n v="2013"/>
    <s v="Final"/>
    <n v="1086"/>
    <n v="42"/>
    <n v="42"/>
    <n v="0"/>
    <n v="762"/>
    <n v="29"/>
    <n v="29"/>
    <n v="0"/>
    <n v="823"/>
    <n v="7"/>
    <n v="1757"/>
    <n v="685"/>
    <n v="4428"/>
    <n v="763"/>
  </r>
  <r>
    <x v="114"/>
    <s v="EL DORADO"/>
    <s v="10/31/2013 - 10/31/2021"/>
    <n v="2014"/>
    <s v="Final"/>
    <n v="1086"/>
    <n v="1"/>
    <n v="1"/>
    <n v="0"/>
    <n v="762"/>
    <n v="55"/>
    <n v="55"/>
    <n v="0"/>
    <n v="823"/>
    <n v="13"/>
    <n v="1757"/>
    <n v="343"/>
    <n v="4428"/>
    <n v="412"/>
  </r>
  <r>
    <x v="114"/>
    <s v="EL DORADO"/>
    <s v="10/31/2013 - 10/31/2021"/>
    <n v="2015"/>
    <s v="Final"/>
    <n v="1086"/>
    <n v="0"/>
    <n v="0"/>
    <n v="0"/>
    <n v="762"/>
    <n v="53"/>
    <n v="53"/>
    <n v="0"/>
    <n v="823"/>
    <n v="0"/>
    <n v="1757"/>
    <n v="512"/>
    <n v="4428"/>
    <n v="565"/>
  </r>
  <r>
    <x v="114"/>
    <s v="EL DORADO"/>
    <s v="10/31/2013 - 10/31/2021"/>
    <n v="2016"/>
    <s v="Final"/>
    <n v="1086"/>
    <n v="0"/>
    <n v="0"/>
    <n v="0"/>
    <n v="762"/>
    <n v="57"/>
    <n v="57"/>
    <n v="0"/>
    <n v="823"/>
    <n v="12"/>
    <n v="1757"/>
    <n v="656"/>
    <n v="4428"/>
    <n v="725"/>
  </r>
  <r>
    <x v="114"/>
    <s v="EL DORADO"/>
    <s v="10/31/2013 - 10/31/2021"/>
    <n v="2017"/>
    <s v="Final"/>
    <n v="1086"/>
    <n v="16"/>
    <n v="16"/>
    <n v="0"/>
    <n v="762"/>
    <n v="59"/>
    <n v="31"/>
    <n v="28"/>
    <n v="823"/>
    <n v="15"/>
    <n v="1757"/>
    <n v="697"/>
    <n v="4428"/>
    <n v="787"/>
  </r>
  <r>
    <x v="115"/>
    <s v="LOS ANGELES"/>
    <s v="10/15/2013 - 10/15/2021"/>
    <n v="2014"/>
    <s v="Final"/>
    <n v="529"/>
    <n v="41"/>
    <n v="41"/>
    <n v="0"/>
    <n v="315"/>
    <n v="0"/>
    <n v="0"/>
    <n v="0"/>
    <n v="352"/>
    <n v="2"/>
    <n v="946"/>
    <n v="20"/>
    <n v="2142"/>
    <n v="63"/>
  </r>
  <r>
    <x v="115"/>
    <s v="LOS ANGELES"/>
    <s v="10/15/2013 - 10/15/2021"/>
    <n v="2015"/>
    <s v="Final"/>
    <n v="529"/>
    <n v="96"/>
    <n v="96"/>
    <n v="0"/>
    <n v="315"/>
    <n v="36"/>
    <n v="36"/>
    <n v="0"/>
    <n v="352"/>
    <n v="0"/>
    <n v="946"/>
    <n v="8"/>
    <n v="2142"/>
    <n v="140"/>
  </r>
  <r>
    <x v="115"/>
    <s v="LOS ANGELES"/>
    <s v="10/15/2013 - 10/15/2021"/>
    <n v="2016"/>
    <s v="Final"/>
    <n v="529"/>
    <n v="0"/>
    <n v="0"/>
    <n v="0"/>
    <n v="315"/>
    <n v="0"/>
    <n v="0"/>
    <n v="0"/>
    <n v="352"/>
    <n v="0"/>
    <n v="946"/>
    <n v="35"/>
    <n v="2142"/>
    <n v="35"/>
  </r>
  <r>
    <x v="115"/>
    <s v="LOS ANGELES"/>
    <s v="10/15/2013 - 10/15/2021"/>
    <n v="2017"/>
    <s v="Final"/>
    <n v="529"/>
    <n v="104"/>
    <n v="104"/>
    <n v="0"/>
    <n v="315"/>
    <n v="0"/>
    <n v="0"/>
    <n v="0"/>
    <n v="352"/>
    <n v="0"/>
    <n v="946"/>
    <n v="191"/>
    <n v="2142"/>
    <n v="295"/>
  </r>
  <r>
    <x v="116"/>
    <s v="SACRAMENTO"/>
    <s v="10/31/2013 - 10/31/2021"/>
    <n v="2013"/>
    <s v="Final"/>
    <n v="2035"/>
    <n v="0"/>
    <n v="0"/>
    <n v="0"/>
    <n v="1427"/>
    <n v="0"/>
    <n v="0"/>
    <n v="0"/>
    <n v="1377"/>
    <n v="173"/>
    <n v="2563"/>
    <n v="196"/>
    <n v="7402"/>
    <n v="369"/>
  </r>
  <r>
    <x v="116"/>
    <s v="SACRAMENTO"/>
    <s v="10/31/2013 - 10/31/2021"/>
    <n v="2014"/>
    <s v="Final"/>
    <n v="2035"/>
    <n v="49"/>
    <n v="49"/>
    <n v="0"/>
    <n v="1427"/>
    <n v="14"/>
    <n v="14"/>
    <n v="0"/>
    <n v="1377"/>
    <n v="74"/>
    <n v="2563"/>
    <n v="505"/>
    <n v="7402"/>
    <n v="642"/>
  </r>
  <r>
    <x v="116"/>
    <s v="SACRAMENTO"/>
    <s v="10/31/2013 - 10/31/2021"/>
    <n v="2015"/>
    <s v="Final"/>
    <n v="2035"/>
    <n v="0"/>
    <n v="0"/>
    <n v="0"/>
    <n v="1427"/>
    <n v="0"/>
    <n v="0"/>
    <n v="0"/>
    <n v="1377"/>
    <n v="23"/>
    <n v="2563"/>
    <n v="616"/>
    <n v="7402"/>
    <n v="639"/>
  </r>
  <r>
    <x v="116"/>
    <s v="SACRAMENTO"/>
    <s v="10/31/2013 - 10/31/2021"/>
    <n v="2016"/>
    <s v="Final"/>
    <n v="2035"/>
    <n v="0"/>
    <n v="0"/>
    <n v="0"/>
    <n v="1427"/>
    <n v="0"/>
    <n v="0"/>
    <n v="0"/>
    <n v="1377"/>
    <n v="1"/>
    <n v="2563"/>
    <n v="453"/>
    <n v="7402"/>
    <n v="454"/>
  </r>
  <r>
    <x v="116"/>
    <s v="SACRAMENTO"/>
    <s v="10/31/2013 - 10/31/2021"/>
    <n v="2017"/>
    <s v="Final"/>
    <n v="2035"/>
    <n v="35"/>
    <n v="35"/>
    <n v="0"/>
    <n v="1427"/>
    <n v="62"/>
    <n v="62"/>
    <n v="0"/>
    <n v="1377"/>
    <n v="0"/>
    <n v="2563"/>
    <n v="433"/>
    <n v="7402"/>
    <n v="530"/>
  </r>
  <r>
    <x v="117"/>
    <s v="ALAMEDA"/>
    <s v="01/31/2015 - 01/31/2023"/>
    <n v="2015"/>
    <s v="Final"/>
    <n v="276"/>
    <n v="5"/>
    <n v="5"/>
    <n v="0"/>
    <n v="211"/>
    <n v="0"/>
    <n v="0"/>
    <n v="0"/>
    <n v="259"/>
    <n v="7"/>
    <n v="752"/>
    <n v="178"/>
    <n v="1498"/>
    <n v="190"/>
  </r>
  <r>
    <x v="117"/>
    <s v="ALAMEDA"/>
    <s v="01/31/2015 - 01/31/2023"/>
    <n v="2016"/>
    <s v="Final"/>
    <n v="276"/>
    <n v="0"/>
    <n v="0"/>
    <n v="0"/>
    <n v="211"/>
    <n v="0"/>
    <n v="0"/>
    <n v="0"/>
    <n v="259"/>
    <n v="0"/>
    <n v="752"/>
    <n v="1"/>
    <n v="1498"/>
    <n v="1"/>
  </r>
  <r>
    <x v="117"/>
    <s v="ALAMEDA"/>
    <s v="01/31/2015 - 01/31/2023"/>
    <n v="2017"/>
    <s v="Final"/>
    <n v="276"/>
    <n v="81"/>
    <n v="81"/>
    <n v="0"/>
    <n v="211"/>
    <n v="16"/>
    <n v="16"/>
    <n v="0"/>
    <n v="259"/>
    <n v="14"/>
    <n v="752"/>
    <n v="201"/>
    <n v="1498"/>
    <n v="312"/>
  </r>
  <r>
    <x v="118"/>
    <s v="SAN DIEGO"/>
    <s v="04/30/2013 - 04/30/2021"/>
    <n v="2013"/>
    <s v="Final"/>
    <n v="587"/>
    <n v="32"/>
    <n v="31"/>
    <n v="1"/>
    <n v="446"/>
    <n v="10"/>
    <n v="9"/>
    <n v="1"/>
    <n v="413"/>
    <n v="0"/>
    <n v="907"/>
    <n v="283"/>
    <n v="2353"/>
    <n v="325"/>
  </r>
  <r>
    <x v="118"/>
    <s v="SAN DIEGO"/>
    <s v="04/30/2013 - 04/30/2021"/>
    <n v="2014"/>
    <s v="Final"/>
    <n v="587"/>
    <n v="1"/>
    <n v="1"/>
    <n v="0"/>
    <n v="446"/>
    <n v="8"/>
    <n v="8"/>
    <n v="0"/>
    <n v="413"/>
    <n v="3"/>
    <n v="907"/>
    <n v="150"/>
    <n v="2353"/>
    <n v="162"/>
  </r>
  <r>
    <x v="118"/>
    <s v="SAN DIEGO"/>
    <s v="04/30/2013 - 04/30/2021"/>
    <n v="2015"/>
    <s v="Final"/>
    <n v="587"/>
    <n v="0"/>
    <n v="0"/>
    <n v="0"/>
    <n v="446"/>
    <n v="3"/>
    <n v="3"/>
    <n v="0"/>
    <n v="413"/>
    <n v="0"/>
    <n v="907"/>
    <n v="155"/>
    <n v="2353"/>
    <n v="158"/>
  </r>
  <r>
    <x v="118"/>
    <s v="SAN DIEGO"/>
    <s v="04/30/2013 - 04/30/2021"/>
    <n v="2016"/>
    <s v="Final"/>
    <n v="587"/>
    <n v="0"/>
    <n v="0"/>
    <n v="0"/>
    <n v="446"/>
    <n v="2"/>
    <n v="2"/>
    <n v="0"/>
    <n v="413"/>
    <n v="1"/>
    <n v="907"/>
    <n v="87"/>
    <n v="2353"/>
    <n v="90"/>
  </r>
  <r>
    <x v="118"/>
    <s v="SAN DIEGO"/>
    <s v="04/30/2013 - 04/30/2021"/>
    <n v="2017"/>
    <s v="Final"/>
    <n v="587"/>
    <n v="4"/>
    <n v="4"/>
    <n v="0"/>
    <n v="446"/>
    <n v="1"/>
    <n v="1"/>
    <n v="0"/>
    <n v="413"/>
    <n v="0"/>
    <n v="907"/>
    <n v="109"/>
    <n v="2353"/>
    <n v="114"/>
  </r>
  <r>
    <x v="119"/>
    <s v="SAN DIEGO"/>
    <s v="04/30/2013 - 04/30/2021"/>
    <n v="2013"/>
    <s v="Final"/>
    <n v="1042"/>
    <n v="46"/>
    <n v="46"/>
    <n v="0"/>
    <n v="791"/>
    <n v="44"/>
    <n v="44"/>
    <n v="0"/>
    <n v="733"/>
    <n v="7"/>
    <n v="1609"/>
    <n v="497"/>
    <n v="4175"/>
    <n v="594"/>
  </r>
  <r>
    <x v="119"/>
    <s v="SAN DIEGO"/>
    <s v="04/30/2013 - 04/30/2021"/>
    <n v="2014"/>
    <s v="Final"/>
    <n v="1042"/>
    <n v="0"/>
    <n v="0"/>
    <n v="0"/>
    <n v="791"/>
    <n v="0"/>
    <n v="0"/>
    <n v="0"/>
    <n v="733"/>
    <n v="0"/>
    <n v="1609"/>
    <n v="56"/>
    <n v="4175"/>
    <n v="56"/>
  </r>
  <r>
    <x v="119"/>
    <s v="SAN DIEGO"/>
    <s v="04/30/2013 - 04/30/2021"/>
    <n v="2015"/>
    <s v="Final"/>
    <n v="1042"/>
    <n v="0"/>
    <n v="0"/>
    <n v="0"/>
    <n v="791"/>
    <n v="11"/>
    <n v="11"/>
    <n v="0"/>
    <n v="733"/>
    <n v="0"/>
    <n v="1609"/>
    <n v="7"/>
    <n v="4175"/>
    <n v="18"/>
  </r>
  <r>
    <x v="119"/>
    <s v="SAN DIEGO"/>
    <s v="04/30/2013 - 04/30/2021"/>
    <n v="2016"/>
    <s v="Final"/>
    <n v="1042"/>
    <n v="0"/>
    <n v="0"/>
    <n v="0"/>
    <n v="791"/>
    <n v="0"/>
    <n v="0"/>
    <n v="0"/>
    <n v="733"/>
    <n v="1"/>
    <n v="1609"/>
    <n v="163"/>
    <n v="4175"/>
    <n v="164"/>
  </r>
  <r>
    <x v="119"/>
    <s v="SAN DIEGO"/>
    <s v="04/30/2013 - 04/30/2021"/>
    <n v="2017"/>
    <s v="Final"/>
    <n v="1042"/>
    <n v="46"/>
    <n v="46"/>
    <n v="0"/>
    <n v="791"/>
    <n v="34"/>
    <n v="34"/>
    <n v="0"/>
    <n v="733"/>
    <n v="5"/>
    <n v="1609"/>
    <n v="410"/>
    <n v="4175"/>
    <n v="495"/>
  </r>
  <r>
    <x v="120"/>
    <s v="SISKIYOU"/>
    <s v="06/30/2014 - 06/30/2019"/>
    <n v="2017"/>
    <s v="Final"/>
    <n v="3"/>
    <n v="0"/>
    <n v="0"/>
    <n v="0"/>
    <n v="2"/>
    <n v="0"/>
    <n v="0"/>
    <n v="0"/>
    <n v="2"/>
    <n v="1"/>
    <n v="3"/>
    <n v="0"/>
    <n v="10"/>
    <n v="1"/>
  </r>
  <r>
    <x v="121"/>
    <s v="HUMBOLDT"/>
    <s v="06/30/2014 - 06/30/2019"/>
    <n v="2014"/>
    <s v="Final"/>
    <n v="145"/>
    <n v="0"/>
    <n v="0"/>
    <n v="0"/>
    <n v="96"/>
    <n v="0"/>
    <n v="0"/>
    <n v="0"/>
    <n v="104"/>
    <n v="0"/>
    <n v="264"/>
    <n v="7"/>
    <n v="609"/>
    <n v="7"/>
  </r>
  <r>
    <x v="121"/>
    <s v="HUMBOLDT"/>
    <s v="06/30/2014 - 06/30/2019"/>
    <n v="2015"/>
    <s v="Final"/>
    <n v="145"/>
    <n v="0"/>
    <n v="0"/>
    <n v="0"/>
    <n v="96"/>
    <n v="55"/>
    <n v="49"/>
    <n v="6"/>
    <n v="104"/>
    <n v="8"/>
    <n v="264"/>
    <n v="14"/>
    <n v="609"/>
    <n v="77"/>
  </r>
  <r>
    <x v="121"/>
    <s v="HUMBOLDT"/>
    <s v="06/30/2014 - 06/30/2019"/>
    <n v="2016"/>
    <s v="Final"/>
    <n v="145"/>
    <n v="0"/>
    <n v="0"/>
    <n v="0"/>
    <n v="96"/>
    <n v="0"/>
    <n v="0"/>
    <n v="0"/>
    <n v="104"/>
    <n v="0"/>
    <n v="264"/>
    <n v="4"/>
    <n v="609"/>
    <n v="4"/>
  </r>
  <r>
    <x v="121"/>
    <s v="HUMBOLDT"/>
    <s v="06/30/2014 - 06/30/2019"/>
    <n v="2017"/>
    <s v="Final"/>
    <n v="145"/>
    <n v="0"/>
    <n v="0"/>
    <n v="0"/>
    <n v="96"/>
    <n v="0"/>
    <n v="0"/>
    <n v="0"/>
    <n v="104"/>
    <n v="0"/>
    <n v="264"/>
    <n v="16"/>
    <n v="609"/>
    <n v="16"/>
  </r>
  <r>
    <x v="122"/>
    <s v="TULARE"/>
    <s v="12/31/2015 - 12/31/2023"/>
    <n v="2017"/>
    <s v="Final"/>
    <n v="143"/>
    <n v="0"/>
    <n v="0"/>
    <n v="0"/>
    <n v="125"/>
    <n v="2"/>
    <n v="0"/>
    <n v="2"/>
    <n v="85"/>
    <n v="2"/>
    <n v="272"/>
    <n v="6"/>
    <n v="625"/>
    <n v="10"/>
  </r>
  <r>
    <x v="123"/>
    <s v="MARIN"/>
    <s v="01/31/2015 - 01/31/2023"/>
    <n v="2015"/>
    <s v="Final"/>
    <n v="16"/>
    <n v="0"/>
    <n v="0"/>
    <n v="0"/>
    <n v="11"/>
    <n v="0"/>
    <n v="0"/>
    <n v="0"/>
    <n v="11"/>
    <n v="0"/>
    <n v="23"/>
    <n v="0"/>
    <n v="61"/>
    <n v="0"/>
  </r>
  <r>
    <x v="123"/>
    <s v="MARIN"/>
    <s v="01/31/2015 - 01/31/2023"/>
    <n v="2016"/>
    <s v="Final"/>
    <n v="16"/>
    <n v="0"/>
    <n v="0"/>
    <n v="0"/>
    <n v="11"/>
    <n v="0"/>
    <n v="0"/>
    <n v="0"/>
    <n v="11"/>
    <n v="0"/>
    <n v="23"/>
    <n v="5"/>
    <n v="61"/>
    <n v="5"/>
  </r>
  <r>
    <x v="123"/>
    <s v="MARIN"/>
    <s v="01/31/2015 - 01/31/2023"/>
    <n v="2017"/>
    <s v="Final"/>
    <n v="16"/>
    <n v="1"/>
    <n v="1"/>
    <n v="0"/>
    <n v="11"/>
    <n v="1"/>
    <n v="1"/>
    <n v="0"/>
    <n v="11"/>
    <n v="1"/>
    <n v="23"/>
    <n v="5"/>
    <n v="61"/>
    <n v="8"/>
  </r>
  <r>
    <x v="124"/>
    <s v="SOLANO"/>
    <s v="01/31/2015 - 01/31/2023"/>
    <n v="2014"/>
    <s v="Final"/>
    <n v="779"/>
    <n v="0"/>
    <n v="0"/>
    <n v="0"/>
    <n v="404"/>
    <n v="0"/>
    <n v="0"/>
    <n v="0"/>
    <n v="456"/>
    <n v="6"/>
    <n v="1461"/>
    <n v="319"/>
    <n v="3100"/>
    <n v="325"/>
  </r>
  <r>
    <x v="124"/>
    <s v="SOLANO"/>
    <s v="01/31/2015 - 01/31/2023"/>
    <n v="2015"/>
    <s v="Final"/>
    <n v="779"/>
    <n v="0"/>
    <n v="0"/>
    <n v="0"/>
    <n v="404"/>
    <n v="0"/>
    <n v="0"/>
    <n v="0"/>
    <n v="456"/>
    <n v="290"/>
    <n v="1461"/>
    <n v="448"/>
    <n v="3100"/>
    <n v="738"/>
  </r>
  <r>
    <x v="124"/>
    <s v="SOLANO"/>
    <s v="01/31/2015 - 01/31/2023"/>
    <n v="2016"/>
    <s v="Final"/>
    <n v="779"/>
    <n v="0"/>
    <n v="0"/>
    <n v="0"/>
    <n v="404"/>
    <n v="0"/>
    <n v="0"/>
    <n v="0"/>
    <n v="456"/>
    <n v="63"/>
    <n v="1461"/>
    <n v="200"/>
    <n v="3100"/>
    <n v="263"/>
  </r>
  <r>
    <x v="124"/>
    <s v="SOLANO"/>
    <s v="01/31/2015 - 01/31/2023"/>
    <n v="2017"/>
    <s v="Final"/>
    <n v="779"/>
    <n v="0"/>
    <n v="0"/>
    <n v="0"/>
    <n v="404"/>
    <n v="0"/>
    <n v="0"/>
    <n v="0"/>
    <n v="456"/>
    <n v="1"/>
    <n v="1461"/>
    <n v="435"/>
    <n v="3100"/>
    <n v="436"/>
  </r>
  <r>
    <x v="125"/>
    <s v="TULARE"/>
    <s v="12/31/2015 - 12/31/2023"/>
    <n v="2016"/>
    <s v="Final"/>
    <n v="74"/>
    <n v="0"/>
    <n v="0"/>
    <n v="0"/>
    <n v="65"/>
    <n v="6"/>
    <n v="6"/>
    <n v="0"/>
    <n v="68"/>
    <n v="6"/>
    <n v="259"/>
    <n v="0"/>
    <n v="466"/>
    <n v="12"/>
  </r>
  <r>
    <x v="125"/>
    <s v="TULARE"/>
    <s v="12/31/2015 - 12/31/2023"/>
    <n v="2017"/>
    <s v="Final"/>
    <n v="74"/>
    <n v="6"/>
    <n v="0"/>
    <n v="6"/>
    <n v="65"/>
    <n v="7"/>
    <n v="0"/>
    <n v="7"/>
    <n v="68"/>
    <n v="5"/>
    <n v="259"/>
    <n v="5"/>
    <n v="466"/>
    <n v="23"/>
  </r>
  <r>
    <x v="126"/>
    <s v="FRESNO"/>
    <s v="12/31/2015 - 12/31/2023"/>
    <n v="2017"/>
    <s v="Final"/>
    <n v="128"/>
    <n v="15"/>
    <n v="15"/>
    <n v="0"/>
    <n v="169"/>
    <n v="15"/>
    <n v="15"/>
    <n v="0"/>
    <n v="204"/>
    <n v="0"/>
    <n v="211"/>
    <n v="0"/>
    <n v="712"/>
    <n v="30"/>
  </r>
  <r>
    <x v="127"/>
    <s v="SACRAMENTO"/>
    <s v="10/31/2013 - 10/31/2021"/>
    <n v="2013"/>
    <s v="Final"/>
    <n v="1218"/>
    <n v="0"/>
    <n v="0"/>
    <n v="0"/>
    <n v="854"/>
    <n v="0"/>
    <n v="0"/>
    <n v="0"/>
    <n v="862"/>
    <n v="28"/>
    <n v="1699"/>
    <n v="302"/>
    <n v="4633"/>
    <n v="330"/>
  </r>
  <r>
    <x v="127"/>
    <s v="SACRAMENTO"/>
    <s v="10/31/2013 - 10/31/2021"/>
    <n v="2014"/>
    <s v="Final"/>
    <n v="1218"/>
    <n v="0"/>
    <n v="0"/>
    <n v="0"/>
    <n v="854"/>
    <n v="0"/>
    <n v="0"/>
    <n v="0"/>
    <n v="862"/>
    <n v="68"/>
    <n v="1699"/>
    <n v="205"/>
    <n v="4633"/>
    <n v="273"/>
  </r>
  <r>
    <x v="127"/>
    <s v="SACRAMENTO"/>
    <s v="10/31/2013 - 10/31/2021"/>
    <n v="2015"/>
    <s v="Final"/>
    <n v="1218"/>
    <n v="0"/>
    <n v="0"/>
    <n v="0"/>
    <n v="854"/>
    <n v="0"/>
    <n v="0"/>
    <n v="0"/>
    <n v="862"/>
    <n v="54"/>
    <n v="1699"/>
    <n v="180"/>
    <n v="4633"/>
    <n v="234"/>
  </r>
  <r>
    <x v="127"/>
    <s v="SACRAMENTO"/>
    <s v="10/31/2013 - 10/31/2021"/>
    <n v="2016"/>
    <s v="Final"/>
    <n v="1218"/>
    <n v="0"/>
    <n v="0"/>
    <n v="0"/>
    <n v="854"/>
    <n v="0"/>
    <n v="0"/>
    <n v="0"/>
    <n v="862"/>
    <n v="74"/>
    <n v="1699"/>
    <n v="99"/>
    <n v="4633"/>
    <n v="173"/>
  </r>
  <r>
    <x v="127"/>
    <s v="SACRAMENTO"/>
    <s v="10/31/2013 - 10/31/2021"/>
    <n v="2017"/>
    <s v="Final"/>
    <n v="1218"/>
    <n v="6"/>
    <n v="6"/>
    <n v="0"/>
    <n v="854"/>
    <n v="0"/>
    <n v="0"/>
    <n v="0"/>
    <n v="862"/>
    <n v="358"/>
    <n v="1699"/>
    <n v="138"/>
    <n v="4633"/>
    <n v="502"/>
  </r>
  <r>
    <x v="128"/>
    <s v="SAN BERNARDINO"/>
    <s v="10/15/2013 - 10/15/2021"/>
    <n v="2014"/>
    <s v="Final"/>
    <n v="1442"/>
    <n v="63"/>
    <n v="63"/>
    <n v="0"/>
    <n v="974"/>
    <n v="0"/>
    <n v="0"/>
    <n v="0"/>
    <n v="1090"/>
    <n v="0"/>
    <n v="2471"/>
    <n v="258"/>
    <n v="5977"/>
    <n v="321"/>
  </r>
  <r>
    <x v="128"/>
    <s v="SAN BERNARDINO"/>
    <s v="10/15/2013 - 10/15/2021"/>
    <n v="2015"/>
    <s v="Final"/>
    <n v="1442"/>
    <n v="0"/>
    <n v="0"/>
    <n v="0"/>
    <n v="974"/>
    <n v="147"/>
    <n v="147"/>
    <n v="0"/>
    <n v="1090"/>
    <n v="0"/>
    <n v="2471"/>
    <n v="368"/>
    <n v="5977"/>
    <n v="515"/>
  </r>
  <r>
    <x v="128"/>
    <s v="SAN BERNARDINO"/>
    <s v="10/15/2013 - 10/15/2021"/>
    <n v="2016"/>
    <s v="Final"/>
    <n v="1442"/>
    <n v="0"/>
    <n v="0"/>
    <n v="0"/>
    <n v="974"/>
    <n v="0"/>
    <n v="0"/>
    <n v="0"/>
    <n v="1090"/>
    <n v="0"/>
    <n v="2471"/>
    <n v="444"/>
    <n v="5977"/>
    <n v="444"/>
  </r>
  <r>
    <x v="128"/>
    <s v="SAN BERNARDINO"/>
    <s v="10/15/2013 - 10/15/2021"/>
    <n v="2017"/>
    <s v="Final"/>
    <n v="1442"/>
    <n v="0"/>
    <n v="0"/>
    <n v="0"/>
    <n v="974"/>
    <n v="0"/>
    <n v="0"/>
    <n v="0"/>
    <n v="1090"/>
    <n v="0"/>
    <n v="2471"/>
    <n v="435"/>
    <n v="5977"/>
    <n v="435"/>
  </r>
  <r>
    <x v="129"/>
    <s v="MENDOCINO"/>
    <s v="06/30/2014 - 06/30/2019"/>
    <n v="2015"/>
    <s v="Final"/>
    <n v="5"/>
    <n v="0"/>
    <n v="0"/>
    <n v="0"/>
    <n v="3"/>
    <n v="2"/>
    <n v="2"/>
    <n v="0"/>
    <n v="3"/>
    <n v="0"/>
    <n v="9"/>
    <n v="3"/>
    <n v="20"/>
    <n v="5"/>
  </r>
  <r>
    <x v="130"/>
    <s v="HUMBOLDT"/>
    <s v="06/30/2014 - 06/30/2019"/>
    <n v="2017"/>
    <s v="Final"/>
    <n v="39"/>
    <n v="0"/>
    <n v="0"/>
    <n v="0"/>
    <n v="24"/>
    <n v="0"/>
    <n v="0"/>
    <n v="0"/>
    <n v="27"/>
    <n v="4"/>
    <n v="71"/>
    <n v="5"/>
    <n v="161"/>
    <n v="9"/>
  </r>
  <r>
    <x v="131"/>
    <s v="SAN MATEO"/>
    <s v="01/31/2015 - 01/31/2023"/>
    <n v="2015"/>
    <s v="Final"/>
    <n v="148"/>
    <n v="83"/>
    <n v="83"/>
    <n v="0"/>
    <n v="87"/>
    <n v="49"/>
    <n v="49"/>
    <n v="0"/>
    <n v="76"/>
    <n v="14"/>
    <n v="119"/>
    <n v="563"/>
    <n v="430"/>
    <n v="709"/>
  </r>
  <r>
    <x v="131"/>
    <s v="SAN MATEO"/>
    <s v="01/31/2015 - 01/31/2023"/>
    <n v="2016"/>
    <s v="Final"/>
    <n v="148"/>
    <n v="0"/>
    <n v="0"/>
    <n v="0"/>
    <n v="87"/>
    <n v="0"/>
    <n v="0"/>
    <n v="0"/>
    <n v="76"/>
    <n v="0"/>
    <n v="119"/>
    <n v="74"/>
    <n v="430"/>
    <n v="74"/>
  </r>
  <r>
    <x v="131"/>
    <s v="SAN MATEO"/>
    <s v="01/31/2015 - 01/31/2023"/>
    <n v="2017"/>
    <s v="Final"/>
    <n v="148"/>
    <n v="1"/>
    <n v="0"/>
    <n v="1"/>
    <n v="87"/>
    <n v="0"/>
    <n v="0"/>
    <n v="0"/>
    <n v="76"/>
    <n v="0"/>
    <n v="119"/>
    <n v="0"/>
    <n v="430"/>
    <n v="1"/>
  </r>
  <r>
    <x v="132"/>
    <s v="ORANGE"/>
    <s v="10/15/2013 - 10/15/2021"/>
    <n v="2014"/>
    <s v="Final"/>
    <n v="83"/>
    <n v="0"/>
    <n v="0"/>
    <n v="0"/>
    <n v="59"/>
    <n v="0"/>
    <n v="0"/>
    <n v="0"/>
    <n v="65"/>
    <n v="0"/>
    <n v="151"/>
    <n v="6"/>
    <n v="358"/>
    <n v="6"/>
  </r>
  <r>
    <x v="132"/>
    <s v="ORANGE"/>
    <s v="10/15/2013 - 10/15/2021"/>
    <n v="2015"/>
    <s v="Final"/>
    <n v="83"/>
    <n v="0"/>
    <n v="0"/>
    <n v="0"/>
    <n v="59"/>
    <n v="0"/>
    <n v="0"/>
    <n v="0"/>
    <n v="65"/>
    <n v="0"/>
    <n v="151"/>
    <n v="6"/>
    <n v="358"/>
    <n v="6"/>
  </r>
  <r>
    <x v="132"/>
    <s v="ORANGE"/>
    <s v="10/15/2013 - 10/15/2021"/>
    <n v="2016"/>
    <s v="Final"/>
    <n v="83"/>
    <n v="0"/>
    <n v="0"/>
    <n v="0"/>
    <n v="59"/>
    <n v="0"/>
    <n v="0"/>
    <n v="0"/>
    <n v="65"/>
    <n v="0"/>
    <n v="151"/>
    <n v="10"/>
    <n v="358"/>
    <n v="10"/>
  </r>
  <r>
    <x v="132"/>
    <s v="ORANGE"/>
    <s v="10/15/2013 - 10/15/2021"/>
    <n v="2017"/>
    <s v="Final"/>
    <n v="83"/>
    <n v="0"/>
    <n v="0"/>
    <n v="0"/>
    <n v="59"/>
    <n v="0"/>
    <n v="0"/>
    <n v="0"/>
    <n v="65"/>
    <n v="6"/>
    <n v="151"/>
    <n v="8"/>
    <n v="358"/>
    <n v="14"/>
  </r>
  <r>
    <x v="133"/>
    <s v="ALAMEDA"/>
    <s v="01/31/2015 - 01/31/2023"/>
    <n v="2014"/>
    <s v="Final"/>
    <n v="1714"/>
    <n v="0"/>
    <n v="0"/>
    <n v="0"/>
    <n v="926"/>
    <n v="0"/>
    <n v="0"/>
    <n v="0"/>
    <n v="978"/>
    <n v="0"/>
    <n v="1837"/>
    <n v="137"/>
    <n v="5455"/>
    <n v="137"/>
  </r>
  <r>
    <x v="133"/>
    <s v="ALAMEDA"/>
    <s v="01/31/2015 - 01/31/2023"/>
    <n v="2015"/>
    <s v="Final"/>
    <n v="1714"/>
    <n v="64"/>
    <n v="64"/>
    <n v="0"/>
    <n v="926"/>
    <n v="0"/>
    <n v="0"/>
    <n v="0"/>
    <n v="978"/>
    <n v="0"/>
    <n v="1837"/>
    <n v="383"/>
    <n v="5455"/>
    <n v="447"/>
  </r>
  <r>
    <x v="133"/>
    <s v="ALAMEDA"/>
    <s v="01/31/2015 - 01/31/2023"/>
    <n v="2016"/>
    <s v="Final"/>
    <n v="1714"/>
    <n v="2"/>
    <n v="2"/>
    <n v="0"/>
    <n v="926"/>
    <n v="0"/>
    <n v="0"/>
    <n v="0"/>
    <n v="978"/>
    <n v="0"/>
    <n v="1837"/>
    <n v="452"/>
    <n v="5455"/>
    <n v="454"/>
  </r>
  <r>
    <x v="133"/>
    <s v="ALAMEDA"/>
    <s v="01/31/2015 - 01/31/2023"/>
    <n v="2017"/>
    <s v="Final"/>
    <n v="1714"/>
    <n v="217"/>
    <n v="217"/>
    <n v="0"/>
    <n v="926"/>
    <n v="249"/>
    <n v="249"/>
    <n v="0"/>
    <n v="978"/>
    <n v="0"/>
    <n v="1837"/>
    <n v="1601"/>
    <n v="5455"/>
    <n v="2067"/>
  </r>
  <r>
    <x v="134"/>
    <s v="FRESNO"/>
    <s v="12/31/2015 - 12/31/2023"/>
    <n v="2015"/>
    <s v="Final"/>
    <n v="5666"/>
    <n v="290"/>
    <n v="290"/>
    <n v="0"/>
    <n v="3289"/>
    <n v="268"/>
    <n v="268"/>
    <n v="0"/>
    <n v="3571"/>
    <n v="384"/>
    <n v="11039"/>
    <n v="2328"/>
    <n v="23565"/>
    <n v="3270"/>
  </r>
  <r>
    <x v="134"/>
    <s v="FRESNO"/>
    <s v="12/31/2015 - 12/31/2023"/>
    <n v="2016"/>
    <s v="Final"/>
    <n v="5666"/>
    <n v="23"/>
    <n v="23"/>
    <n v="0"/>
    <n v="3289"/>
    <n v="8"/>
    <n v="8"/>
    <n v="0"/>
    <n v="3571"/>
    <n v="334"/>
    <n v="11039"/>
    <n v="923"/>
    <n v="23565"/>
    <n v="1288"/>
  </r>
  <r>
    <x v="134"/>
    <s v="FRESNO"/>
    <s v="12/31/2015 - 12/31/2023"/>
    <n v="2017"/>
    <s v="Final"/>
    <n v="5666"/>
    <n v="0"/>
    <n v="0"/>
    <n v="0"/>
    <n v="3289"/>
    <n v="4"/>
    <n v="4"/>
    <n v="0"/>
    <n v="3571"/>
    <n v="787"/>
    <n v="11039"/>
    <n v="676"/>
    <n v="23565"/>
    <n v="1467"/>
  </r>
  <r>
    <x v="135"/>
    <s v="FRESNO"/>
    <s v="12/31/2015 - 12/31/2023"/>
    <n v="2015"/>
    <s v="Final"/>
    <n v="460"/>
    <n v="0"/>
    <n v="0"/>
    <n v="0"/>
    <n v="527"/>
    <n v="0"/>
    <n v="0"/>
    <n v="0"/>
    <n v="589"/>
    <n v="102"/>
    <n v="1146"/>
    <n v="162"/>
    <n v="2722"/>
    <n v="264"/>
  </r>
  <r>
    <x v="135"/>
    <s v="FRESNO"/>
    <s v="12/31/2015 - 12/31/2023"/>
    <n v="2016"/>
    <s v="Final"/>
    <n v="460"/>
    <n v="0"/>
    <n v="0"/>
    <n v="0"/>
    <n v="527"/>
    <n v="0"/>
    <n v="0"/>
    <n v="0"/>
    <n v="589"/>
    <n v="63"/>
    <n v="1146"/>
    <n v="38"/>
    <n v="2722"/>
    <n v="101"/>
  </r>
  <r>
    <x v="135"/>
    <s v="FRESNO"/>
    <s v="12/31/2015 - 12/31/2023"/>
    <n v="2017"/>
    <s v="Final"/>
    <n v="460"/>
    <n v="0"/>
    <n v="0"/>
    <n v="0"/>
    <n v="527"/>
    <n v="0"/>
    <n v="0"/>
    <n v="0"/>
    <n v="589"/>
    <n v="54"/>
    <n v="1146"/>
    <n v="71"/>
    <n v="2722"/>
    <n v="125"/>
  </r>
  <r>
    <x v="136"/>
    <s v="ORANGE"/>
    <s v="10/15/2013 - 10/15/2021"/>
    <n v="2014"/>
    <s v="Final"/>
    <n v="411"/>
    <n v="8"/>
    <n v="8"/>
    <n v="0"/>
    <n v="299"/>
    <n v="0"/>
    <n v="0"/>
    <n v="0"/>
    <n v="337"/>
    <n v="0"/>
    <n v="794"/>
    <n v="72"/>
    <n v="1841"/>
    <n v="80"/>
  </r>
  <r>
    <x v="136"/>
    <s v="ORANGE"/>
    <s v="10/15/2013 - 10/15/2021"/>
    <n v="2015"/>
    <s v="Final"/>
    <n v="411"/>
    <n v="0"/>
    <n v="0"/>
    <n v="0"/>
    <n v="299"/>
    <n v="0"/>
    <n v="0"/>
    <n v="0"/>
    <n v="337"/>
    <n v="0"/>
    <n v="794"/>
    <n v="131"/>
    <n v="1841"/>
    <n v="131"/>
  </r>
  <r>
    <x v="136"/>
    <s v="ORANGE"/>
    <s v="10/15/2013 - 10/15/2021"/>
    <n v="2016"/>
    <s v="Final"/>
    <n v="411"/>
    <n v="191"/>
    <n v="43"/>
    <n v="148"/>
    <n v="299"/>
    <n v="97"/>
    <n v="97"/>
    <n v="0"/>
    <n v="337"/>
    <n v="1"/>
    <n v="794"/>
    <n v="236"/>
    <n v="1841"/>
    <n v="525"/>
  </r>
  <r>
    <x v="136"/>
    <s v="ORANGE"/>
    <s v="10/15/2013 - 10/15/2021"/>
    <n v="2017"/>
    <s v="Final"/>
    <n v="411"/>
    <n v="39"/>
    <n v="39"/>
    <n v="0"/>
    <n v="299"/>
    <n v="17"/>
    <n v="17"/>
    <n v="0"/>
    <n v="337"/>
    <n v="2"/>
    <n v="794"/>
    <n v="363"/>
    <n v="1841"/>
    <n v="421"/>
  </r>
  <r>
    <x v="137"/>
    <s v="SACRAMENTO"/>
    <s v="10/31/2013 - 10/31/2021"/>
    <n v="2013"/>
    <s v="Final"/>
    <n v="131"/>
    <n v="0"/>
    <n v="0"/>
    <n v="0"/>
    <n v="91"/>
    <n v="0"/>
    <n v="0"/>
    <n v="0"/>
    <n v="126"/>
    <n v="0"/>
    <n v="331"/>
    <n v="41"/>
    <n v="679"/>
    <n v="41"/>
  </r>
  <r>
    <x v="137"/>
    <s v="SACRAMENTO"/>
    <s v="10/31/2013 - 10/31/2021"/>
    <n v="2014"/>
    <s v="Final"/>
    <n v="131"/>
    <n v="0"/>
    <n v="0"/>
    <n v="0"/>
    <n v="91"/>
    <n v="0"/>
    <n v="0"/>
    <n v="0"/>
    <n v="126"/>
    <n v="0"/>
    <n v="331"/>
    <n v="29"/>
    <n v="679"/>
    <n v="29"/>
  </r>
  <r>
    <x v="137"/>
    <s v="SACRAMENTO"/>
    <s v="10/31/2013 - 10/31/2021"/>
    <n v="2015"/>
    <s v="Final"/>
    <n v="131"/>
    <n v="0"/>
    <n v="0"/>
    <n v="0"/>
    <n v="91"/>
    <n v="0"/>
    <n v="0"/>
    <n v="0"/>
    <n v="126"/>
    <n v="0"/>
    <n v="331"/>
    <n v="45"/>
    <n v="679"/>
    <n v="45"/>
  </r>
  <r>
    <x v="137"/>
    <s v="SACRAMENTO"/>
    <s v="10/31/2013 - 10/31/2021"/>
    <n v="2016"/>
    <s v="Final"/>
    <n v="131"/>
    <n v="0"/>
    <n v="0"/>
    <n v="0"/>
    <n v="91"/>
    <n v="0"/>
    <n v="0"/>
    <n v="0"/>
    <n v="126"/>
    <n v="0"/>
    <n v="331"/>
    <n v="134"/>
    <n v="679"/>
    <n v="134"/>
  </r>
  <r>
    <x v="137"/>
    <s v="SACRAMENTO"/>
    <s v="10/31/2013 - 10/31/2021"/>
    <n v="2017"/>
    <s v="Final"/>
    <n v="131"/>
    <n v="0"/>
    <n v="0"/>
    <n v="0"/>
    <n v="91"/>
    <n v="0"/>
    <n v="0"/>
    <n v="0"/>
    <n v="126"/>
    <n v="0"/>
    <n v="331"/>
    <n v="71"/>
    <n v="679"/>
    <n v="71"/>
  </r>
  <r>
    <x v="138"/>
    <s v="ORANGE"/>
    <s v="10/15/2013 - 10/15/2021"/>
    <n v="2014"/>
    <s v="Final"/>
    <n v="164"/>
    <n v="0"/>
    <n v="0"/>
    <n v="0"/>
    <n v="120"/>
    <n v="14"/>
    <n v="14"/>
    <n v="0"/>
    <n v="135"/>
    <n v="50"/>
    <n v="328"/>
    <n v="37"/>
    <n v="747"/>
    <n v="101"/>
  </r>
  <r>
    <x v="138"/>
    <s v="ORANGE"/>
    <s v="10/15/2013 - 10/15/2021"/>
    <n v="2015"/>
    <s v="Final"/>
    <n v="164"/>
    <n v="0"/>
    <n v="0"/>
    <n v="0"/>
    <n v="120"/>
    <n v="0"/>
    <n v="0"/>
    <n v="0"/>
    <n v="135"/>
    <n v="7"/>
    <n v="328"/>
    <n v="46"/>
    <n v="747"/>
    <n v="53"/>
  </r>
  <r>
    <x v="138"/>
    <s v="ORANGE"/>
    <s v="10/15/2013 - 10/15/2021"/>
    <n v="2016"/>
    <s v="Final"/>
    <n v="164"/>
    <n v="0"/>
    <n v="0"/>
    <n v="0"/>
    <n v="120"/>
    <n v="0"/>
    <n v="0"/>
    <n v="0"/>
    <n v="135"/>
    <n v="9"/>
    <n v="328"/>
    <n v="10"/>
    <n v="747"/>
    <n v="19"/>
  </r>
  <r>
    <x v="138"/>
    <s v="ORANGE"/>
    <s v="10/15/2013 - 10/15/2021"/>
    <n v="2017"/>
    <s v="Final"/>
    <n v="164"/>
    <n v="13"/>
    <n v="13"/>
    <n v="0"/>
    <n v="120"/>
    <n v="33"/>
    <n v="33"/>
    <n v="0"/>
    <n v="135"/>
    <n v="13"/>
    <n v="328"/>
    <n v="9"/>
    <n v="747"/>
    <n v="68"/>
  </r>
  <r>
    <x v="139"/>
    <s v="LOS ANGELES"/>
    <s v="10/15/2013 - 10/15/2021"/>
    <n v="2014"/>
    <s v="Final"/>
    <n v="98"/>
    <n v="0"/>
    <n v="0"/>
    <n v="0"/>
    <n v="60"/>
    <n v="0"/>
    <n v="0"/>
    <n v="0"/>
    <n v="66"/>
    <n v="6"/>
    <n v="173"/>
    <n v="21"/>
    <n v="397"/>
    <n v="27"/>
  </r>
  <r>
    <x v="139"/>
    <s v="LOS ANGELES"/>
    <s v="10/15/2013 - 10/15/2021"/>
    <n v="2015"/>
    <s v="Final"/>
    <n v="98"/>
    <n v="0"/>
    <n v="0"/>
    <n v="0"/>
    <n v="60"/>
    <n v="0"/>
    <n v="0"/>
    <n v="0"/>
    <n v="66"/>
    <n v="14"/>
    <n v="173"/>
    <n v="42"/>
    <n v="397"/>
    <n v="56"/>
  </r>
  <r>
    <x v="139"/>
    <s v="LOS ANGELES"/>
    <s v="10/15/2013 - 10/15/2021"/>
    <n v="2016"/>
    <s v="Final"/>
    <n v="98"/>
    <n v="0"/>
    <n v="0"/>
    <n v="0"/>
    <n v="60"/>
    <n v="0"/>
    <n v="0"/>
    <n v="0"/>
    <n v="66"/>
    <n v="28"/>
    <n v="173"/>
    <n v="74"/>
    <n v="397"/>
    <n v="102"/>
  </r>
  <r>
    <x v="139"/>
    <s v="LOS ANGELES"/>
    <s v="10/15/2013 - 10/15/2021"/>
    <n v="2017"/>
    <s v="Final"/>
    <n v="98"/>
    <n v="0"/>
    <n v="0"/>
    <n v="0"/>
    <n v="60"/>
    <n v="0"/>
    <n v="0"/>
    <n v="0"/>
    <n v="66"/>
    <n v="6"/>
    <n v="173"/>
    <n v="44"/>
    <n v="397"/>
    <n v="50"/>
  </r>
  <r>
    <x v="140"/>
    <s v="SANTA CLARA"/>
    <s v="01/31/2015 - 01/31/2023"/>
    <n v="2015"/>
    <s v="Final"/>
    <n v="236"/>
    <n v="26"/>
    <n v="26"/>
    <n v="0"/>
    <n v="160"/>
    <n v="247"/>
    <n v="247"/>
    <n v="0"/>
    <n v="217"/>
    <n v="14"/>
    <n v="475"/>
    <n v="406"/>
    <n v="1088"/>
    <n v="693"/>
  </r>
  <r>
    <x v="140"/>
    <s v="SANTA CLARA"/>
    <s v="01/31/2015 - 01/31/2023"/>
    <n v="2016"/>
    <s v="Final"/>
    <n v="236"/>
    <n v="0"/>
    <n v="0"/>
    <n v="0"/>
    <n v="160"/>
    <n v="0"/>
    <n v="0"/>
    <n v="0"/>
    <n v="217"/>
    <n v="0"/>
    <n v="475"/>
    <n v="321"/>
    <n v="1088"/>
    <n v="321"/>
  </r>
  <r>
    <x v="140"/>
    <s v="SANTA CLARA"/>
    <s v="01/31/2015 - 01/31/2023"/>
    <n v="2017"/>
    <s v="Final"/>
    <n v="236"/>
    <n v="0"/>
    <n v="0"/>
    <n v="0"/>
    <n v="160"/>
    <n v="202"/>
    <n v="202"/>
    <n v="0"/>
    <n v="217"/>
    <n v="0"/>
    <n v="475"/>
    <n v="243"/>
    <n v="1088"/>
    <n v="445"/>
  </r>
  <r>
    <x v="141"/>
    <s v="LOS ANGELES"/>
    <s v="10/15/2013 - 10/15/2021"/>
    <n v="2014"/>
    <s v="Final"/>
    <n v="508"/>
    <n v="71"/>
    <n v="71"/>
    <n v="0"/>
    <n v="310"/>
    <n v="48"/>
    <n v="48"/>
    <n v="0"/>
    <n v="337"/>
    <n v="0"/>
    <n v="862"/>
    <n v="532"/>
    <n v="2017"/>
    <n v="651"/>
  </r>
  <r>
    <x v="141"/>
    <s v="LOS ANGELES"/>
    <s v="10/15/2013 - 10/15/2021"/>
    <n v="2015"/>
    <s v="Final"/>
    <n v="508"/>
    <n v="0"/>
    <n v="0"/>
    <n v="0"/>
    <n v="310"/>
    <n v="0"/>
    <n v="0"/>
    <n v="0"/>
    <n v="337"/>
    <n v="1"/>
    <n v="862"/>
    <n v="776"/>
    <n v="2017"/>
    <n v="777"/>
  </r>
  <r>
    <x v="141"/>
    <s v="LOS ANGELES"/>
    <s v="10/15/2013 - 10/15/2021"/>
    <n v="2016"/>
    <s v="Final"/>
    <n v="508"/>
    <n v="12"/>
    <n v="12"/>
    <n v="0"/>
    <n v="310"/>
    <n v="12"/>
    <n v="12"/>
    <n v="0"/>
    <n v="337"/>
    <n v="0"/>
    <n v="862"/>
    <n v="1187"/>
    <n v="2017"/>
    <n v="1211"/>
  </r>
  <r>
    <x v="141"/>
    <s v="LOS ANGELES"/>
    <s v="10/15/2013 - 10/15/2021"/>
    <n v="2017"/>
    <s v="Final"/>
    <n v="508"/>
    <n v="5"/>
    <n v="5"/>
    <n v="0"/>
    <n v="310"/>
    <n v="37"/>
    <n v="37"/>
    <n v="0"/>
    <n v="337"/>
    <n v="0"/>
    <n v="862"/>
    <n v="610"/>
    <n v="2017"/>
    <n v="652"/>
  </r>
  <r>
    <x v="142"/>
    <s v="LOS ANGELES"/>
    <s v="10/15/2013 - 10/15/2021"/>
    <n v="2014"/>
    <s v="Final"/>
    <n v="171"/>
    <n v="0"/>
    <n v="0"/>
    <n v="0"/>
    <n v="100"/>
    <n v="0"/>
    <n v="0"/>
    <n v="0"/>
    <n v="108"/>
    <n v="0"/>
    <n v="267"/>
    <n v="48"/>
    <n v="646"/>
    <n v="48"/>
  </r>
  <r>
    <x v="142"/>
    <s v="LOS ANGELES"/>
    <s v="10/15/2013 - 10/15/2021"/>
    <n v="2015"/>
    <s v="Final"/>
    <n v="171"/>
    <n v="0"/>
    <n v="0"/>
    <n v="0"/>
    <n v="100"/>
    <n v="0"/>
    <n v="0"/>
    <n v="0"/>
    <n v="108"/>
    <n v="0"/>
    <n v="267"/>
    <n v="22"/>
    <n v="646"/>
    <n v="22"/>
  </r>
  <r>
    <x v="142"/>
    <s v="LOS ANGELES"/>
    <s v="10/15/2013 - 10/15/2021"/>
    <n v="2016"/>
    <s v="Final"/>
    <n v="171"/>
    <n v="0"/>
    <n v="0"/>
    <n v="0"/>
    <n v="100"/>
    <n v="0"/>
    <n v="0"/>
    <n v="0"/>
    <n v="108"/>
    <n v="0"/>
    <n v="267"/>
    <n v="329"/>
    <n v="646"/>
    <n v="329"/>
  </r>
  <r>
    <x v="142"/>
    <s v="LOS ANGELES"/>
    <s v="10/15/2013 - 10/15/2021"/>
    <n v="2017"/>
    <s v="Final"/>
    <n v="171"/>
    <n v="0"/>
    <n v="0"/>
    <n v="0"/>
    <n v="100"/>
    <n v="0"/>
    <n v="0"/>
    <n v="0"/>
    <n v="108"/>
    <n v="0"/>
    <n v="267"/>
    <n v="84"/>
    <n v="646"/>
    <n v="84"/>
  </r>
  <r>
    <x v="143"/>
    <s v="GLENN"/>
    <s v="06/30/2014 - 06/30/2019"/>
    <n v="2014"/>
    <s v="Final"/>
    <n v="25"/>
    <n v="1"/>
    <n v="1"/>
    <n v="0"/>
    <n v="19"/>
    <n v="3"/>
    <n v="2"/>
    <n v="1"/>
    <n v="25"/>
    <n v="1"/>
    <n v="48"/>
    <n v="4"/>
    <n v="117"/>
    <n v="9"/>
  </r>
  <r>
    <x v="143"/>
    <s v="GLENN"/>
    <s v="06/30/2014 - 06/30/2019"/>
    <n v="2015"/>
    <s v="Final"/>
    <n v="25"/>
    <n v="4"/>
    <n v="4"/>
    <n v="0"/>
    <n v="19"/>
    <n v="1"/>
    <n v="0"/>
    <n v="1"/>
    <n v="25"/>
    <n v="1"/>
    <n v="48"/>
    <n v="6"/>
    <n v="117"/>
    <n v="12"/>
  </r>
  <r>
    <x v="143"/>
    <s v="GLENN"/>
    <s v="06/30/2014 - 06/30/2019"/>
    <n v="2016"/>
    <s v="Final"/>
    <n v="25"/>
    <n v="1"/>
    <n v="1"/>
    <n v="0"/>
    <n v="19"/>
    <n v="3"/>
    <n v="0"/>
    <n v="3"/>
    <n v="25"/>
    <n v="2"/>
    <n v="48"/>
    <n v="7"/>
    <n v="117"/>
    <n v="13"/>
  </r>
  <r>
    <x v="143"/>
    <s v="GLENN"/>
    <s v="06/30/2014 - 06/30/2019"/>
    <n v="2017"/>
    <s v="Final"/>
    <n v="25"/>
    <n v="4"/>
    <n v="0"/>
    <n v="4"/>
    <n v="19"/>
    <n v="3"/>
    <n v="0"/>
    <n v="3"/>
    <n v="25"/>
    <n v="5"/>
    <n v="48"/>
    <n v="13"/>
    <n v="117"/>
    <n v="25"/>
  </r>
  <r>
    <x v="144"/>
    <s v="SANTA BARBARA"/>
    <s v="02/15/2015 - 02/15/2023"/>
    <n v="2014"/>
    <s v="Final"/>
    <n v="235"/>
    <n v="0"/>
    <n v="0"/>
    <n v="0"/>
    <n v="157"/>
    <n v="0"/>
    <n v="0"/>
    <n v="0"/>
    <n v="174"/>
    <n v="0"/>
    <n v="413"/>
    <n v="132"/>
    <n v="979"/>
    <n v="132"/>
  </r>
  <r>
    <x v="144"/>
    <s v="SANTA BARBARA"/>
    <s v="02/15/2015 - 02/15/2023"/>
    <n v="2015"/>
    <s v="Final"/>
    <n v="235"/>
    <n v="0"/>
    <n v="0"/>
    <n v="0"/>
    <n v="157"/>
    <n v="0"/>
    <n v="0"/>
    <n v="0"/>
    <n v="174"/>
    <n v="5"/>
    <n v="413"/>
    <n v="197"/>
    <n v="979"/>
    <n v="202"/>
  </r>
  <r>
    <x v="144"/>
    <s v="SANTA BARBARA"/>
    <s v="02/15/2015 - 02/15/2023"/>
    <n v="2016"/>
    <s v="Final"/>
    <n v="235"/>
    <n v="0"/>
    <n v="0"/>
    <n v="0"/>
    <n v="157"/>
    <n v="0"/>
    <n v="0"/>
    <n v="0"/>
    <n v="174"/>
    <n v="0"/>
    <n v="413"/>
    <n v="135"/>
    <n v="979"/>
    <n v="135"/>
  </r>
  <r>
    <x v="144"/>
    <s v="SANTA BARBARA"/>
    <s v="02/15/2015 - 02/15/2023"/>
    <n v="2017"/>
    <s v="Final"/>
    <n v="235"/>
    <n v="0"/>
    <n v="0"/>
    <n v="0"/>
    <n v="157"/>
    <n v="0"/>
    <n v="0"/>
    <n v="0"/>
    <n v="174"/>
    <n v="0"/>
    <n v="413"/>
    <n v="100"/>
    <n v="979"/>
    <n v="100"/>
  </r>
  <r>
    <x v="145"/>
    <s v="MONTEREY"/>
    <s v="12/31/2015 - 12/31/2023"/>
    <n v="2015"/>
    <s v="Final"/>
    <n v="71"/>
    <n v="0"/>
    <n v="0"/>
    <n v="0"/>
    <n v="46"/>
    <n v="0"/>
    <n v="0"/>
    <n v="0"/>
    <n v="53"/>
    <n v="0"/>
    <n v="123"/>
    <n v="0"/>
    <n v="293"/>
    <n v="0"/>
  </r>
  <r>
    <x v="146"/>
    <s v="SAN BERNARDINO"/>
    <s v="10/15/2013 - 10/15/2021"/>
    <n v="2015"/>
    <s v="Final"/>
    <n v="28"/>
    <n v="0"/>
    <n v="0"/>
    <n v="0"/>
    <n v="19"/>
    <n v="0"/>
    <n v="0"/>
    <n v="0"/>
    <n v="22"/>
    <n v="10"/>
    <n v="49"/>
    <n v="0"/>
    <n v="118"/>
    <n v="10"/>
  </r>
  <r>
    <x v="146"/>
    <s v="SAN BERNARDINO"/>
    <s v="10/15/2013 - 10/15/2021"/>
    <n v="2016"/>
    <s v="Final"/>
    <n v="28"/>
    <n v="0"/>
    <n v="0"/>
    <n v="0"/>
    <n v="19"/>
    <n v="0"/>
    <n v="0"/>
    <n v="0"/>
    <n v="22"/>
    <n v="5"/>
    <n v="49"/>
    <n v="0"/>
    <n v="118"/>
    <n v="5"/>
  </r>
  <r>
    <x v="146"/>
    <s v="SAN BERNARDINO"/>
    <s v="10/15/2013 - 10/15/2021"/>
    <n v="2017"/>
    <s v="Final"/>
    <n v="28"/>
    <n v="0"/>
    <n v="0"/>
    <n v="0"/>
    <n v="19"/>
    <n v="0"/>
    <n v="0"/>
    <n v="0"/>
    <n v="22"/>
    <n v="1"/>
    <n v="49"/>
    <n v="21"/>
    <n v="118"/>
    <n v="22"/>
  </r>
  <r>
    <x v="147"/>
    <s v="NEVADA"/>
    <s v="06/30/2014 - 06/30/2019"/>
    <n v="2014"/>
    <s v="Final"/>
    <n v="122"/>
    <n v="10"/>
    <n v="10"/>
    <n v="0"/>
    <n v="88"/>
    <n v="74"/>
    <n v="72"/>
    <n v="2"/>
    <n v="100"/>
    <n v="0"/>
    <n v="220"/>
    <n v="0"/>
    <n v="530"/>
    <n v="84"/>
  </r>
  <r>
    <x v="147"/>
    <s v="NEVADA"/>
    <s v="06/30/2014 - 06/30/2019"/>
    <n v="2015"/>
    <s v="Final"/>
    <n v="122"/>
    <n v="2"/>
    <n v="2"/>
    <n v="0"/>
    <n v="88"/>
    <n v="0"/>
    <n v="0"/>
    <n v="0"/>
    <n v="100"/>
    <n v="0"/>
    <n v="220"/>
    <n v="5"/>
    <n v="530"/>
    <n v="7"/>
  </r>
  <r>
    <x v="147"/>
    <s v="NEVADA"/>
    <s v="06/30/2014 - 06/30/2019"/>
    <n v="2016"/>
    <s v="Final"/>
    <n v="122"/>
    <n v="1"/>
    <n v="1"/>
    <n v="0"/>
    <n v="88"/>
    <n v="0"/>
    <n v="0"/>
    <n v="0"/>
    <n v="100"/>
    <n v="1"/>
    <n v="220"/>
    <n v="0"/>
    <n v="530"/>
    <n v="2"/>
  </r>
  <r>
    <x v="147"/>
    <s v="NEVADA"/>
    <s v="06/30/2014 - 06/30/2019"/>
    <n v="2017"/>
    <s v="Final"/>
    <n v="122"/>
    <n v="2"/>
    <n v="2"/>
    <n v="0"/>
    <n v="88"/>
    <n v="2"/>
    <n v="0"/>
    <n v="2"/>
    <n v="100"/>
    <n v="1"/>
    <n v="220"/>
    <n v="38"/>
    <n v="530"/>
    <n v="43"/>
  </r>
  <r>
    <x v="148"/>
    <s v="BUTTE"/>
    <s v="06/15/2014 - 06/15/2022"/>
    <n v="2014"/>
    <s v="Final"/>
    <n v="231"/>
    <n v="0"/>
    <n v="0"/>
    <n v="0"/>
    <n v="118"/>
    <n v="0"/>
    <n v="0"/>
    <n v="0"/>
    <n v="99"/>
    <n v="0"/>
    <n v="321"/>
    <n v="8"/>
    <n v="769"/>
    <n v="8"/>
  </r>
  <r>
    <x v="148"/>
    <s v="BUTTE"/>
    <s v="06/15/2014 - 06/15/2022"/>
    <n v="2015"/>
    <s v="Final"/>
    <n v="231"/>
    <n v="0"/>
    <n v="0"/>
    <n v="0"/>
    <n v="118"/>
    <n v="0"/>
    <n v="0"/>
    <n v="0"/>
    <n v="99"/>
    <n v="0"/>
    <n v="321"/>
    <n v="3"/>
    <n v="769"/>
    <n v="3"/>
  </r>
  <r>
    <x v="148"/>
    <s v="BUTTE"/>
    <s v="06/15/2014 - 06/15/2022"/>
    <n v="2016"/>
    <s v="Final"/>
    <n v="231"/>
    <n v="0"/>
    <n v="0"/>
    <n v="0"/>
    <n v="118"/>
    <n v="0"/>
    <n v="0"/>
    <n v="0"/>
    <n v="99"/>
    <n v="0"/>
    <n v="321"/>
    <n v="16"/>
    <n v="769"/>
    <n v="16"/>
  </r>
  <r>
    <x v="148"/>
    <s v="BUTTE"/>
    <s v="06/15/2014 - 06/15/2022"/>
    <n v="2017"/>
    <s v="Final"/>
    <n v="231"/>
    <n v="0"/>
    <n v="0"/>
    <n v="0"/>
    <n v="118"/>
    <n v="0"/>
    <n v="0"/>
    <n v="0"/>
    <n v="99"/>
    <n v="0"/>
    <n v="321"/>
    <n v="19"/>
    <n v="769"/>
    <n v="19"/>
  </r>
  <r>
    <x v="149"/>
    <s v="SAN LUIS OBISPO"/>
    <s v="06/30/2014 - 06/30/2019"/>
    <n v="2014"/>
    <s v="Final"/>
    <n v="41"/>
    <n v="0"/>
    <n v="0"/>
    <n v="0"/>
    <n v="26"/>
    <n v="1"/>
    <n v="1"/>
    <n v="0"/>
    <n v="29"/>
    <n v="0"/>
    <n v="69"/>
    <n v="12"/>
    <n v="165"/>
    <n v="13"/>
  </r>
  <r>
    <x v="149"/>
    <s v="SAN LUIS OBISPO"/>
    <s v="06/30/2014 - 06/30/2019"/>
    <n v="2015"/>
    <s v="Final"/>
    <n v="41"/>
    <n v="0"/>
    <n v="0"/>
    <n v="0"/>
    <n v="26"/>
    <n v="2"/>
    <n v="2"/>
    <n v="0"/>
    <n v="29"/>
    <n v="0"/>
    <n v="69"/>
    <n v="30"/>
    <n v="165"/>
    <n v="32"/>
  </r>
  <r>
    <x v="149"/>
    <s v="SAN LUIS OBISPO"/>
    <s v="06/30/2014 - 06/30/2019"/>
    <n v="2016"/>
    <s v="Final"/>
    <n v="41"/>
    <n v="0"/>
    <n v="0"/>
    <n v="0"/>
    <n v="26"/>
    <n v="2"/>
    <n v="2"/>
    <n v="0"/>
    <n v="29"/>
    <n v="0"/>
    <n v="69"/>
    <n v="21"/>
    <n v="165"/>
    <n v="23"/>
  </r>
  <r>
    <x v="149"/>
    <s v="SAN LUIS OBISPO"/>
    <s v="06/30/2014 - 06/30/2019"/>
    <n v="2017"/>
    <s v="Final"/>
    <n v="41"/>
    <n v="0"/>
    <n v="0"/>
    <n v="0"/>
    <n v="26"/>
    <n v="0"/>
    <n v="0"/>
    <n v="0"/>
    <n v="29"/>
    <n v="0"/>
    <n v="69"/>
    <n v="17"/>
    <n v="165"/>
    <n v="17"/>
  </r>
  <r>
    <x v="150"/>
    <s v="SAN MATEO"/>
    <s v="01/31/2015 - 01/31/2023"/>
    <n v="2014"/>
    <s v="Final"/>
    <n v="52"/>
    <n v="52"/>
    <n v="52"/>
    <n v="0"/>
    <n v="31"/>
    <n v="3"/>
    <n v="3"/>
    <n v="0"/>
    <n v="36"/>
    <n v="0"/>
    <n v="121"/>
    <n v="0"/>
    <n v="240"/>
    <n v="55"/>
  </r>
  <r>
    <x v="150"/>
    <s v="SAN MATEO"/>
    <s v="01/31/2015 - 01/31/2023"/>
    <n v="2015"/>
    <s v="Final"/>
    <n v="52"/>
    <n v="0"/>
    <n v="0"/>
    <n v="0"/>
    <n v="31"/>
    <n v="0"/>
    <n v="0"/>
    <n v="0"/>
    <n v="36"/>
    <n v="0"/>
    <n v="121"/>
    <n v="9"/>
    <n v="240"/>
    <n v="9"/>
  </r>
  <r>
    <x v="150"/>
    <s v="SAN MATEO"/>
    <s v="01/31/2015 - 01/31/2023"/>
    <n v="2016"/>
    <s v="Final"/>
    <n v="52"/>
    <n v="0"/>
    <n v="0"/>
    <n v="0"/>
    <n v="31"/>
    <n v="0"/>
    <n v="0"/>
    <n v="0"/>
    <n v="36"/>
    <n v="6"/>
    <n v="121"/>
    <n v="14"/>
    <n v="240"/>
    <n v="20"/>
  </r>
  <r>
    <x v="150"/>
    <s v="SAN MATEO"/>
    <s v="01/31/2015 - 01/31/2023"/>
    <n v="2017"/>
    <s v="Final"/>
    <n v="52"/>
    <n v="0"/>
    <n v="0"/>
    <n v="0"/>
    <n v="31"/>
    <n v="0"/>
    <n v="0"/>
    <n v="0"/>
    <n v="36"/>
    <n v="3"/>
    <n v="121"/>
    <n v="12"/>
    <n v="240"/>
    <n v="15"/>
  </r>
  <r>
    <x v="151"/>
    <s v="LOS ANGELES"/>
    <s v="10/15/2013 - 10/15/2021"/>
    <n v="2014"/>
    <s v="Final"/>
    <n v="170"/>
    <n v="0"/>
    <n v="0"/>
    <n v="0"/>
    <n v="101"/>
    <n v="0"/>
    <n v="0"/>
    <n v="0"/>
    <n v="112"/>
    <n v="34"/>
    <n v="300"/>
    <n v="320"/>
    <n v="683"/>
    <n v="354"/>
  </r>
  <r>
    <x v="151"/>
    <s v="LOS ANGELES"/>
    <s v="10/15/2013 - 10/15/2021"/>
    <n v="2015"/>
    <s v="Final"/>
    <n v="170"/>
    <n v="0"/>
    <n v="0"/>
    <n v="0"/>
    <n v="101"/>
    <n v="127"/>
    <n v="127"/>
    <n v="0"/>
    <n v="112"/>
    <n v="0"/>
    <n v="300"/>
    <n v="0"/>
    <n v="683"/>
    <n v="127"/>
  </r>
  <r>
    <x v="151"/>
    <s v="LOS ANGELES"/>
    <s v="10/15/2013 - 10/15/2021"/>
    <n v="2016"/>
    <s v="Final"/>
    <n v="170"/>
    <n v="0"/>
    <n v="0"/>
    <n v="0"/>
    <n v="101"/>
    <n v="0"/>
    <n v="0"/>
    <n v="0"/>
    <n v="112"/>
    <n v="0"/>
    <n v="300"/>
    <n v="4"/>
    <n v="683"/>
    <n v="4"/>
  </r>
  <r>
    <x v="151"/>
    <s v="LOS ANGELES"/>
    <s v="10/15/2013 - 10/15/2021"/>
    <n v="2017"/>
    <s v="Final"/>
    <n v="170"/>
    <n v="0"/>
    <n v="0"/>
    <n v="0"/>
    <n v="101"/>
    <n v="0"/>
    <n v="0"/>
    <n v="0"/>
    <n v="112"/>
    <n v="5"/>
    <n v="300"/>
    <n v="37"/>
    <n v="683"/>
    <n v="42"/>
  </r>
  <r>
    <x v="152"/>
    <s v="ALAMEDA"/>
    <s v="01/31/2015 - 01/31/2023"/>
    <n v="2015"/>
    <s v="Final"/>
    <n v="851"/>
    <n v="0"/>
    <n v="0"/>
    <n v="0"/>
    <n v="480"/>
    <n v="0"/>
    <n v="0"/>
    <n v="0"/>
    <n v="608"/>
    <n v="0"/>
    <n v="1981"/>
    <n v="108"/>
    <n v="3920"/>
    <n v="108"/>
  </r>
  <r>
    <x v="152"/>
    <s v="ALAMEDA"/>
    <s v="01/31/2015 - 01/31/2023"/>
    <n v="2016"/>
    <s v="Final"/>
    <n v="851"/>
    <n v="0"/>
    <n v="0"/>
    <n v="0"/>
    <n v="480"/>
    <n v="0"/>
    <n v="0"/>
    <n v="0"/>
    <n v="608"/>
    <n v="0"/>
    <n v="1981"/>
    <n v="225"/>
    <n v="3920"/>
    <n v="225"/>
  </r>
  <r>
    <x v="152"/>
    <s v="ALAMEDA"/>
    <s v="01/31/2015 - 01/31/2023"/>
    <n v="2017"/>
    <s v="Final"/>
    <n v="851"/>
    <n v="40"/>
    <n v="40"/>
    <n v="0"/>
    <n v="480"/>
    <n v="19"/>
    <n v="19"/>
    <n v="0"/>
    <n v="608"/>
    <n v="0"/>
    <n v="1981"/>
    <n v="395"/>
    <n v="3920"/>
    <n v="454"/>
  </r>
  <r>
    <x v="153"/>
    <s v="SONOMA"/>
    <s v="01/31/2015 - 01/31/2023"/>
    <n v="2014"/>
    <s v="Final"/>
    <n v="31"/>
    <n v="0"/>
    <n v="0"/>
    <n v="0"/>
    <n v="24"/>
    <n v="0"/>
    <n v="0"/>
    <n v="0"/>
    <n v="26"/>
    <n v="0"/>
    <n v="76"/>
    <n v="27"/>
    <n v="157"/>
    <n v="27"/>
  </r>
  <r>
    <x v="153"/>
    <s v="SONOMA"/>
    <s v="01/31/2015 - 01/31/2023"/>
    <n v="2015"/>
    <s v="Final"/>
    <n v="31"/>
    <n v="1"/>
    <n v="1"/>
    <n v="0"/>
    <n v="24"/>
    <n v="2"/>
    <n v="2"/>
    <n v="0"/>
    <n v="26"/>
    <n v="12"/>
    <n v="76"/>
    <n v="44"/>
    <n v="157"/>
    <n v="59"/>
  </r>
  <r>
    <x v="153"/>
    <s v="SONOMA"/>
    <s v="01/31/2015 - 01/31/2023"/>
    <n v="2016"/>
    <s v="Final"/>
    <n v="31"/>
    <n v="2"/>
    <n v="2"/>
    <n v="0"/>
    <n v="24"/>
    <n v="3"/>
    <n v="3"/>
    <n v="0"/>
    <n v="26"/>
    <n v="4"/>
    <n v="76"/>
    <n v="23"/>
    <n v="157"/>
    <n v="32"/>
  </r>
  <r>
    <x v="153"/>
    <s v="SONOMA"/>
    <s v="01/31/2015 - 01/31/2023"/>
    <n v="2017"/>
    <s v="Final"/>
    <n v="31"/>
    <n v="12"/>
    <n v="12"/>
    <n v="0"/>
    <n v="24"/>
    <n v="20"/>
    <n v="20"/>
    <n v="0"/>
    <n v="26"/>
    <n v="29"/>
    <n v="76"/>
    <n v="16"/>
    <n v="157"/>
    <n v="77"/>
  </r>
  <r>
    <x v="154"/>
    <s v="RIVERSIDE"/>
    <s v="10/15/2013 - 10/15/2021"/>
    <n v="2014"/>
    <s v="Final"/>
    <n v="134"/>
    <n v="0"/>
    <n v="0"/>
    <n v="0"/>
    <n v="96"/>
    <n v="3"/>
    <n v="0"/>
    <n v="3"/>
    <n v="112"/>
    <n v="114"/>
    <n v="262"/>
    <n v="32"/>
    <n v="604"/>
    <n v="149"/>
  </r>
  <r>
    <x v="154"/>
    <s v="RIVERSIDE"/>
    <s v="10/15/2013 - 10/15/2021"/>
    <n v="2015"/>
    <s v="Final"/>
    <n v="134"/>
    <n v="0"/>
    <n v="0"/>
    <n v="0"/>
    <n v="96"/>
    <n v="14"/>
    <n v="12"/>
    <n v="2"/>
    <n v="112"/>
    <n v="76"/>
    <n v="262"/>
    <n v="17"/>
    <n v="604"/>
    <n v="107"/>
  </r>
  <r>
    <x v="154"/>
    <s v="RIVERSIDE"/>
    <s v="10/15/2013 - 10/15/2021"/>
    <n v="2016"/>
    <s v="Final"/>
    <n v="134"/>
    <n v="0"/>
    <n v="0"/>
    <n v="0"/>
    <n v="96"/>
    <n v="29"/>
    <n v="29"/>
    <n v="0"/>
    <n v="112"/>
    <n v="25"/>
    <n v="262"/>
    <n v="8"/>
    <n v="604"/>
    <n v="62"/>
  </r>
  <r>
    <x v="154"/>
    <s v="RIVERSIDE"/>
    <s v="10/15/2013 - 10/15/2021"/>
    <n v="2017"/>
    <s v="Final"/>
    <n v="134"/>
    <n v="0"/>
    <n v="0"/>
    <n v="0"/>
    <n v="96"/>
    <n v="0"/>
    <n v="0"/>
    <n v="0"/>
    <n v="112"/>
    <n v="2"/>
    <n v="262"/>
    <n v="12"/>
    <n v="604"/>
    <n v="14"/>
  </r>
  <r>
    <x v="155"/>
    <s v="CONTRA COSTA"/>
    <s v="01/31/2015 - 01/31/2023"/>
    <n v="2015"/>
    <s v="Final"/>
    <n v="220"/>
    <n v="0"/>
    <n v="0"/>
    <n v="0"/>
    <n v="118"/>
    <n v="0"/>
    <n v="0"/>
    <n v="0"/>
    <n v="100"/>
    <n v="0"/>
    <n v="244"/>
    <n v="190"/>
    <n v="682"/>
    <n v="190"/>
  </r>
  <r>
    <x v="155"/>
    <s v="CONTRA COSTA"/>
    <s v="01/31/2015 - 01/31/2023"/>
    <n v="2016"/>
    <s v="Final"/>
    <n v="220"/>
    <n v="0"/>
    <n v="0"/>
    <n v="0"/>
    <n v="118"/>
    <n v="1"/>
    <n v="0"/>
    <n v="1"/>
    <n v="100"/>
    <n v="0"/>
    <n v="244"/>
    <n v="30"/>
    <n v="682"/>
    <n v="31"/>
  </r>
  <r>
    <x v="155"/>
    <s v="CONTRA COSTA"/>
    <s v="01/31/2015 - 01/31/2023"/>
    <n v="2017"/>
    <s v="Final"/>
    <n v="220"/>
    <n v="0"/>
    <n v="0"/>
    <n v="0"/>
    <n v="118"/>
    <n v="0"/>
    <n v="0"/>
    <n v="0"/>
    <n v="100"/>
    <n v="0"/>
    <n v="244"/>
    <n v="41"/>
    <n v="682"/>
    <n v="41"/>
  </r>
  <r>
    <x v="156"/>
    <s v="SAN BERNARDINO"/>
    <s v="10/15/2013 - 10/15/2021"/>
    <n v="2014"/>
    <s v="Final"/>
    <n v="398"/>
    <n v="0"/>
    <n v="0"/>
    <n v="0"/>
    <n v="274"/>
    <n v="0"/>
    <n v="0"/>
    <n v="0"/>
    <n v="314"/>
    <n v="82"/>
    <n v="729"/>
    <n v="0"/>
    <n v="1715"/>
    <n v="82"/>
  </r>
  <r>
    <x v="156"/>
    <s v="SAN BERNARDINO"/>
    <s v="10/15/2013 - 10/15/2021"/>
    <n v="2015"/>
    <s v="Final"/>
    <n v="398"/>
    <n v="0"/>
    <n v="0"/>
    <n v="0"/>
    <n v="274"/>
    <n v="0"/>
    <n v="0"/>
    <n v="0"/>
    <n v="314"/>
    <n v="0"/>
    <n v="729"/>
    <n v="98"/>
    <n v="1715"/>
    <n v="98"/>
  </r>
  <r>
    <x v="156"/>
    <s v="SAN BERNARDINO"/>
    <s v="10/15/2013 - 10/15/2021"/>
    <n v="2016"/>
    <s v="Final"/>
    <n v="398"/>
    <n v="0"/>
    <n v="0"/>
    <n v="0"/>
    <n v="274"/>
    <n v="20"/>
    <n v="20"/>
    <n v="0"/>
    <n v="314"/>
    <n v="75"/>
    <n v="729"/>
    <n v="172"/>
    <n v="1715"/>
    <n v="267"/>
  </r>
  <r>
    <x v="156"/>
    <s v="SAN BERNARDINO"/>
    <s v="10/15/2013 - 10/15/2021"/>
    <n v="2017"/>
    <s v="Final"/>
    <n v="398"/>
    <n v="0"/>
    <n v="0"/>
    <n v="0"/>
    <n v="274"/>
    <n v="0"/>
    <n v="0"/>
    <n v="0"/>
    <n v="314"/>
    <n v="0"/>
    <n v="729"/>
    <n v="230"/>
    <n v="1715"/>
    <n v="230"/>
  </r>
  <r>
    <x v="157"/>
    <s v="SAN BERNARDINO"/>
    <s v="10/15/2013 - 10/15/2021"/>
    <n v="2014"/>
    <s v="Final"/>
    <n v="349"/>
    <n v="0"/>
    <n v="0"/>
    <n v="0"/>
    <n v="246"/>
    <n v="0"/>
    <n v="0"/>
    <n v="0"/>
    <n v="280"/>
    <n v="1"/>
    <n v="625"/>
    <n v="3"/>
    <n v="1500"/>
    <n v="4"/>
  </r>
  <r>
    <x v="157"/>
    <s v="SAN BERNARDINO"/>
    <s v="10/15/2013 - 10/15/2021"/>
    <n v="2015"/>
    <s v="Final"/>
    <n v="349"/>
    <n v="0"/>
    <n v="0"/>
    <n v="0"/>
    <n v="246"/>
    <n v="0"/>
    <n v="0"/>
    <n v="0"/>
    <n v="280"/>
    <n v="0"/>
    <n v="625"/>
    <n v="6"/>
    <n v="1500"/>
    <n v="6"/>
  </r>
  <r>
    <x v="157"/>
    <s v="SAN BERNARDINO"/>
    <s v="10/15/2013 - 10/15/2021"/>
    <n v="2016"/>
    <s v="Final"/>
    <n v="349"/>
    <n v="0"/>
    <n v="0"/>
    <n v="0"/>
    <n v="246"/>
    <n v="0"/>
    <n v="0"/>
    <n v="0"/>
    <n v="280"/>
    <n v="6"/>
    <n v="625"/>
    <n v="18"/>
    <n v="1500"/>
    <n v="24"/>
  </r>
  <r>
    <x v="157"/>
    <s v="SAN BERNARDINO"/>
    <s v="10/15/2013 - 10/15/2021"/>
    <n v="2017"/>
    <s v="Final"/>
    <n v="349"/>
    <n v="0"/>
    <n v="0"/>
    <n v="0"/>
    <n v="246"/>
    <n v="0"/>
    <n v="0"/>
    <n v="0"/>
    <n v="280"/>
    <n v="9"/>
    <n v="625"/>
    <n v="70"/>
    <n v="1500"/>
    <n v="79"/>
  </r>
  <r>
    <x v="158"/>
    <s v="SAN MATEO"/>
    <s v="01/31/2015 - 01/31/2023"/>
    <n v="2015"/>
    <s v="Final"/>
    <n v="32"/>
    <n v="16"/>
    <n v="0"/>
    <n v="16"/>
    <n v="17"/>
    <n v="8"/>
    <n v="0"/>
    <n v="8"/>
    <n v="21"/>
    <n v="10"/>
    <n v="21"/>
    <n v="5"/>
    <n v="91"/>
    <n v="39"/>
  </r>
  <r>
    <x v="158"/>
    <s v="SAN MATEO"/>
    <s v="01/31/2015 - 01/31/2023"/>
    <n v="2016"/>
    <s v="Final"/>
    <n v="32"/>
    <n v="4"/>
    <n v="0"/>
    <n v="4"/>
    <n v="17"/>
    <n v="2"/>
    <n v="0"/>
    <n v="2"/>
    <n v="21"/>
    <n v="2"/>
    <n v="21"/>
    <n v="2"/>
    <n v="91"/>
    <n v="10"/>
  </r>
  <r>
    <x v="158"/>
    <s v="SAN MATEO"/>
    <s v="01/31/2015 - 01/31/2023"/>
    <n v="2017"/>
    <s v="Final"/>
    <n v="32"/>
    <n v="8"/>
    <n v="0"/>
    <n v="8"/>
    <n v="17"/>
    <n v="3"/>
    <n v="0"/>
    <n v="3"/>
    <n v="21"/>
    <n v="4"/>
    <n v="21"/>
    <n v="3"/>
    <n v="91"/>
    <n v="18"/>
  </r>
  <r>
    <x v="159"/>
    <s v="SAN BENITO"/>
    <s v="12/31/2015 - 12/31/2023"/>
    <n v="2015"/>
    <s v="Final"/>
    <n v="312"/>
    <n v="0"/>
    <n v="0"/>
    <n v="0"/>
    <n v="189"/>
    <n v="0"/>
    <n v="0"/>
    <n v="0"/>
    <n v="258"/>
    <n v="0"/>
    <n v="557"/>
    <n v="68"/>
    <n v="1316"/>
    <n v="68"/>
  </r>
  <r>
    <x v="159"/>
    <s v="SAN BENITO"/>
    <s v="12/31/2015 - 12/31/2023"/>
    <n v="2016"/>
    <s v="Final"/>
    <n v="312"/>
    <n v="0"/>
    <n v="0"/>
    <n v="0"/>
    <n v="189"/>
    <n v="0"/>
    <n v="0"/>
    <n v="0"/>
    <n v="258"/>
    <n v="12"/>
    <n v="557"/>
    <n v="87"/>
    <n v="1316"/>
    <n v="99"/>
  </r>
  <r>
    <x v="159"/>
    <s v="SAN BENITO"/>
    <s v="12/31/2015 - 12/31/2023"/>
    <n v="2017"/>
    <s v="Final"/>
    <n v="312"/>
    <n v="0"/>
    <n v="0"/>
    <n v="0"/>
    <n v="189"/>
    <n v="0"/>
    <n v="0"/>
    <n v="0"/>
    <n v="258"/>
    <n v="91"/>
    <n v="557"/>
    <n v="219"/>
    <n v="1316"/>
    <n v="310"/>
  </r>
  <r>
    <x v="160"/>
    <s v="IMPERIAL"/>
    <s v="10/15/2013 - 10/15/2021"/>
    <n v="2017"/>
    <s v="Final"/>
    <n v="54"/>
    <n v="0"/>
    <n v="0"/>
    <n v="0"/>
    <n v="31"/>
    <n v="1"/>
    <n v="0"/>
    <n v="1"/>
    <n v="32"/>
    <n v="1"/>
    <n v="92"/>
    <n v="1"/>
    <n v="209"/>
    <n v="3"/>
  </r>
  <r>
    <x v="161"/>
    <s v="STANISLAUS"/>
    <s v="12/31/2015 - 12/31/2023"/>
    <n v="2015"/>
    <s v="Final"/>
    <n v="53"/>
    <n v="0"/>
    <n v="0"/>
    <n v="0"/>
    <n v="34"/>
    <n v="0"/>
    <n v="0"/>
    <n v="0"/>
    <n v="38"/>
    <n v="0"/>
    <n v="93"/>
    <n v="32"/>
    <n v="218"/>
    <n v="32"/>
  </r>
  <r>
    <x v="161"/>
    <s v="STANISLAUS"/>
    <s v="12/31/2015 - 12/31/2023"/>
    <n v="2016"/>
    <s v="Final"/>
    <n v="53"/>
    <n v="0"/>
    <n v="0"/>
    <n v="0"/>
    <n v="34"/>
    <n v="0"/>
    <n v="0"/>
    <n v="0"/>
    <n v="38"/>
    <n v="0"/>
    <n v="93"/>
    <n v="15"/>
    <n v="218"/>
    <n v="15"/>
  </r>
  <r>
    <x v="161"/>
    <s v="STANISLAUS"/>
    <s v="12/31/2015 - 12/31/2023"/>
    <n v="2017"/>
    <s v="Final"/>
    <n v="53"/>
    <n v="0"/>
    <n v="0"/>
    <n v="0"/>
    <n v="34"/>
    <n v="0"/>
    <n v="0"/>
    <n v="0"/>
    <n v="38"/>
    <n v="0"/>
    <n v="93"/>
    <n v="16"/>
    <n v="218"/>
    <n v="16"/>
  </r>
  <r>
    <x v="162"/>
    <s v="HUMBOLDT"/>
    <s v="06/30/2014 - 06/30/2019"/>
    <n v="2014"/>
    <s v="Final"/>
    <n v="212"/>
    <n v="16"/>
    <n v="0"/>
    <n v="16"/>
    <n v="135"/>
    <n v="13"/>
    <n v="0"/>
    <n v="13"/>
    <n v="146"/>
    <n v="26"/>
    <n v="366"/>
    <n v="83"/>
    <n v="859"/>
    <n v="138"/>
  </r>
  <r>
    <x v="162"/>
    <s v="HUMBOLDT"/>
    <s v="06/30/2014 - 06/30/2019"/>
    <n v="2015"/>
    <s v="Final"/>
    <n v="212"/>
    <n v="5"/>
    <n v="0"/>
    <n v="5"/>
    <n v="135"/>
    <n v="4"/>
    <n v="0"/>
    <n v="4"/>
    <n v="146"/>
    <n v="53"/>
    <n v="366"/>
    <n v="39"/>
    <n v="859"/>
    <n v="101"/>
  </r>
  <r>
    <x v="162"/>
    <s v="HUMBOLDT"/>
    <s v="06/30/2014 - 06/30/2019"/>
    <n v="2016"/>
    <s v="Final"/>
    <n v="212"/>
    <n v="3"/>
    <n v="0"/>
    <n v="3"/>
    <n v="135"/>
    <n v="11"/>
    <n v="0"/>
    <n v="11"/>
    <n v="146"/>
    <n v="30"/>
    <n v="366"/>
    <n v="27"/>
    <n v="859"/>
    <n v="71"/>
  </r>
  <r>
    <x v="162"/>
    <s v="HUMBOLDT"/>
    <s v="06/30/2014 - 06/30/2019"/>
    <n v="2017"/>
    <s v="Final"/>
    <n v="212"/>
    <n v="7"/>
    <n v="0"/>
    <n v="7"/>
    <n v="135"/>
    <n v="15"/>
    <n v="0"/>
    <n v="15"/>
    <n v="146"/>
    <n v="86"/>
    <n v="366"/>
    <n v="12"/>
    <n v="859"/>
    <n v="120"/>
  </r>
  <r>
    <x v="163"/>
    <s v="FRESNO"/>
    <s v="12/31/2015 - 12/31/2023"/>
    <n v="2015"/>
    <s v="Final"/>
    <n v="87"/>
    <n v="0"/>
    <n v="0"/>
    <n v="0"/>
    <n v="107"/>
    <n v="0"/>
    <n v="0"/>
    <n v="0"/>
    <n v="106"/>
    <n v="0"/>
    <n v="124"/>
    <n v="0"/>
    <n v="424"/>
    <n v="0"/>
  </r>
  <r>
    <x v="163"/>
    <s v="FRESNO"/>
    <s v="12/31/2015 - 12/31/2023"/>
    <n v="2016"/>
    <s v="Final"/>
    <n v="87"/>
    <n v="0"/>
    <n v="0"/>
    <n v="0"/>
    <n v="107"/>
    <n v="22"/>
    <n v="22"/>
    <n v="0"/>
    <n v="106"/>
    <n v="34"/>
    <n v="124"/>
    <n v="0"/>
    <n v="424"/>
    <n v="56"/>
  </r>
  <r>
    <x v="163"/>
    <s v="FRESNO"/>
    <s v="12/31/2015 - 12/31/2023"/>
    <n v="2017"/>
    <s v="Final"/>
    <n v="87"/>
    <n v="0"/>
    <n v="0"/>
    <n v="0"/>
    <n v="107"/>
    <n v="0"/>
    <n v="0"/>
    <n v="0"/>
    <n v="106"/>
    <n v="0"/>
    <n v="124"/>
    <n v="0"/>
    <n v="424"/>
    <n v="0"/>
  </r>
  <r>
    <x v="164"/>
    <s v="IMPERIAL"/>
    <s v="10/15/2013 - 10/15/2021"/>
    <n v="2014"/>
    <s v="Final"/>
    <n v="349"/>
    <n v="56"/>
    <n v="56"/>
    <n v="0"/>
    <n v="205"/>
    <n v="0"/>
    <n v="0"/>
    <n v="0"/>
    <n v="202"/>
    <n v="43"/>
    <n v="553"/>
    <n v="16"/>
    <n v="1309"/>
    <n v="115"/>
  </r>
  <r>
    <x v="164"/>
    <s v="IMPERIAL"/>
    <s v="10/15/2013 - 10/15/2021"/>
    <n v="2015"/>
    <s v="Final"/>
    <n v="349"/>
    <n v="0"/>
    <n v="0"/>
    <n v="0"/>
    <n v="205"/>
    <n v="10"/>
    <n v="10"/>
    <n v="0"/>
    <n v="202"/>
    <n v="77"/>
    <n v="553"/>
    <n v="19"/>
    <n v="1309"/>
    <n v="106"/>
  </r>
  <r>
    <x v="164"/>
    <s v="IMPERIAL"/>
    <s v="10/15/2013 - 10/15/2021"/>
    <n v="2016"/>
    <s v="Final"/>
    <n v="349"/>
    <n v="0"/>
    <n v="0"/>
    <n v="0"/>
    <n v="205"/>
    <n v="0"/>
    <n v="0"/>
    <n v="0"/>
    <n v="202"/>
    <n v="227"/>
    <n v="553"/>
    <n v="40"/>
    <n v="1309"/>
    <n v="267"/>
  </r>
  <r>
    <x v="164"/>
    <s v="IMPERIAL"/>
    <s v="10/15/2013 - 10/15/2021"/>
    <n v="2017"/>
    <s v="Final"/>
    <n v="349"/>
    <n v="0"/>
    <n v="0"/>
    <n v="0"/>
    <n v="205"/>
    <n v="0"/>
    <n v="0"/>
    <n v="0"/>
    <n v="202"/>
    <n v="79"/>
    <n v="553"/>
    <n v="36"/>
    <n v="1309"/>
    <n v="115"/>
  </r>
  <r>
    <x v="165"/>
    <s v="SAN DIEGO"/>
    <s v="04/30/2013 - 04/30/2021"/>
    <n v="2013"/>
    <s v="Final"/>
    <n v="63"/>
    <n v="3"/>
    <n v="3"/>
    <n v="0"/>
    <n v="48"/>
    <n v="26"/>
    <n v="26"/>
    <n v="0"/>
    <n v="45"/>
    <n v="5"/>
    <n v="98"/>
    <n v="22"/>
    <n v="254"/>
    <n v="56"/>
  </r>
  <r>
    <x v="165"/>
    <s v="SAN DIEGO"/>
    <s v="04/30/2013 - 04/30/2021"/>
    <n v="2014"/>
    <s v="Final"/>
    <n v="63"/>
    <n v="0"/>
    <n v="0"/>
    <n v="0"/>
    <n v="48"/>
    <n v="6"/>
    <n v="6"/>
    <n v="0"/>
    <n v="45"/>
    <n v="0"/>
    <n v="98"/>
    <n v="40"/>
    <n v="254"/>
    <n v="46"/>
  </r>
  <r>
    <x v="165"/>
    <s v="SAN DIEGO"/>
    <s v="04/30/2013 - 04/30/2021"/>
    <n v="2015"/>
    <s v="Final"/>
    <n v="63"/>
    <n v="0"/>
    <n v="0"/>
    <n v="0"/>
    <n v="48"/>
    <n v="0"/>
    <n v="0"/>
    <n v="0"/>
    <n v="45"/>
    <n v="0"/>
    <n v="98"/>
    <n v="20"/>
    <n v="254"/>
    <n v="20"/>
  </r>
  <r>
    <x v="165"/>
    <s v="SAN DIEGO"/>
    <s v="04/30/2013 - 04/30/2021"/>
    <n v="2016"/>
    <s v="Final"/>
    <n v="63"/>
    <n v="0"/>
    <n v="0"/>
    <n v="0"/>
    <n v="48"/>
    <n v="0"/>
    <n v="0"/>
    <n v="0"/>
    <n v="45"/>
    <n v="0"/>
    <n v="98"/>
    <n v="13"/>
    <n v="254"/>
    <n v="13"/>
  </r>
  <r>
    <x v="165"/>
    <s v="SAN DIEGO"/>
    <s v="04/30/2013 - 04/30/2021"/>
    <n v="2017"/>
    <s v="Final"/>
    <n v="63"/>
    <n v="0"/>
    <n v="0"/>
    <n v="0"/>
    <n v="48"/>
    <n v="0"/>
    <n v="0"/>
    <n v="0"/>
    <n v="45"/>
    <n v="0"/>
    <n v="98"/>
    <n v="117"/>
    <n v="254"/>
    <n v="117"/>
  </r>
  <r>
    <x v="166"/>
    <s v="IMPERIAL"/>
    <s v="10/15/2013 - 10/15/2021"/>
    <n v="2016"/>
    <s v="Final"/>
    <n v="1633"/>
    <n v="0"/>
    <n v="0"/>
    <n v="0"/>
    <n v="1001"/>
    <n v="0"/>
    <n v="0"/>
    <n v="0"/>
    <n v="1001"/>
    <n v="24"/>
    <n v="2839"/>
    <n v="0"/>
    <n v="6474"/>
    <n v="24"/>
  </r>
  <r>
    <x v="166"/>
    <s v="IMPERIAL"/>
    <s v="10/15/2013 - 10/15/2021"/>
    <n v="2017"/>
    <s v="Final"/>
    <n v="1633"/>
    <n v="0"/>
    <n v="0"/>
    <n v="0"/>
    <n v="1001"/>
    <n v="0"/>
    <n v="0"/>
    <n v="0"/>
    <n v="1001"/>
    <n v="13"/>
    <n v="2839"/>
    <n v="0"/>
    <n v="6474"/>
    <n v="13"/>
  </r>
  <r>
    <x v="167"/>
    <s v="RIVERSIDE"/>
    <s v="10/15/2013 - 10/15/2021"/>
    <n v="2014"/>
    <s v="Final"/>
    <n v="40"/>
    <n v="0"/>
    <n v="0"/>
    <n v="0"/>
    <n v="27"/>
    <n v="0"/>
    <n v="0"/>
    <n v="0"/>
    <n v="31"/>
    <n v="0"/>
    <n v="62"/>
    <n v="40"/>
    <n v="160"/>
    <n v="40"/>
  </r>
  <r>
    <x v="167"/>
    <s v="RIVERSIDE"/>
    <s v="10/15/2013 - 10/15/2021"/>
    <n v="2015"/>
    <s v="Final"/>
    <n v="40"/>
    <n v="0"/>
    <n v="0"/>
    <n v="0"/>
    <n v="27"/>
    <n v="0"/>
    <n v="0"/>
    <n v="0"/>
    <n v="31"/>
    <n v="0"/>
    <n v="62"/>
    <n v="43"/>
    <n v="160"/>
    <n v="43"/>
  </r>
  <r>
    <x v="167"/>
    <s v="RIVERSIDE"/>
    <s v="10/15/2013 - 10/15/2021"/>
    <n v="2016"/>
    <s v="Final"/>
    <n v="40"/>
    <n v="0"/>
    <n v="0"/>
    <n v="0"/>
    <n v="27"/>
    <n v="0"/>
    <n v="0"/>
    <n v="0"/>
    <n v="31"/>
    <n v="0"/>
    <n v="62"/>
    <n v="36"/>
    <n v="160"/>
    <n v="36"/>
  </r>
  <r>
    <x v="167"/>
    <s v="RIVERSIDE"/>
    <s v="10/15/2013 - 10/15/2021"/>
    <n v="2017"/>
    <s v="Final"/>
    <n v="40"/>
    <n v="0"/>
    <n v="0"/>
    <n v="0"/>
    <n v="27"/>
    <n v="0"/>
    <n v="0"/>
    <n v="0"/>
    <n v="31"/>
    <n v="0"/>
    <n v="62"/>
    <n v="24"/>
    <n v="160"/>
    <n v="24"/>
  </r>
  <r>
    <x v="168"/>
    <s v="RIVERSIDE"/>
    <s v="10/15/2013 - 10/15/2021"/>
    <n v="2014"/>
    <s v="Final"/>
    <n v="714"/>
    <n v="84"/>
    <n v="84"/>
    <n v="0"/>
    <n v="487"/>
    <n v="0"/>
    <n v="0"/>
    <n v="0"/>
    <n v="553"/>
    <n v="1"/>
    <n v="1271"/>
    <n v="367"/>
    <n v="3025"/>
    <n v="452"/>
  </r>
  <r>
    <x v="168"/>
    <s v="RIVERSIDE"/>
    <s v="10/15/2013 - 10/15/2021"/>
    <n v="2015"/>
    <s v="Final"/>
    <n v="714"/>
    <n v="0"/>
    <n v="0"/>
    <n v="0"/>
    <n v="487"/>
    <n v="0"/>
    <n v="0"/>
    <n v="0"/>
    <n v="553"/>
    <n v="0"/>
    <n v="1271"/>
    <n v="319"/>
    <n v="3025"/>
    <n v="319"/>
  </r>
  <r>
    <x v="168"/>
    <s v="RIVERSIDE"/>
    <s v="10/15/2013 - 10/15/2021"/>
    <n v="2016"/>
    <s v="Final"/>
    <n v="714"/>
    <n v="0"/>
    <n v="0"/>
    <n v="0"/>
    <n v="487"/>
    <n v="0"/>
    <n v="0"/>
    <n v="0"/>
    <n v="553"/>
    <n v="0"/>
    <n v="1271"/>
    <n v="228"/>
    <n v="3025"/>
    <n v="228"/>
  </r>
  <r>
    <x v="168"/>
    <s v="RIVERSIDE"/>
    <s v="10/15/2013 - 10/15/2021"/>
    <n v="2017"/>
    <s v="Final"/>
    <n v="714"/>
    <n v="0"/>
    <n v="0"/>
    <n v="0"/>
    <n v="487"/>
    <n v="0"/>
    <n v="0"/>
    <n v="0"/>
    <n v="553"/>
    <n v="0"/>
    <n v="1271"/>
    <n v="247"/>
    <n v="3025"/>
    <n v="247"/>
  </r>
  <r>
    <x v="169"/>
    <s v="LOS ANGELES"/>
    <s v="10/15/2013 - 10/15/2021"/>
    <n v="2017"/>
    <s v="Final"/>
    <n v="0"/>
    <n v="0"/>
    <n v="0"/>
    <n v="0"/>
    <n v="0"/>
    <n v="0"/>
    <n v="0"/>
    <n v="0"/>
    <n v="0"/>
    <n v="0"/>
    <n v="0"/>
    <n v="0"/>
    <n v="0"/>
    <n v="0"/>
  </r>
  <r>
    <x v="170"/>
    <s v="LOS ANGELES"/>
    <s v="10/15/2013 - 10/15/2021"/>
    <n v="2014"/>
    <s v="Final"/>
    <n v="250"/>
    <n v="0"/>
    <n v="0"/>
    <n v="0"/>
    <n v="150"/>
    <n v="0"/>
    <n v="0"/>
    <n v="0"/>
    <n v="167"/>
    <n v="0"/>
    <n v="446"/>
    <n v="3"/>
    <n v="1013"/>
    <n v="3"/>
  </r>
  <r>
    <x v="170"/>
    <s v="LOS ANGELES"/>
    <s v="10/15/2013 - 10/15/2021"/>
    <n v="2015"/>
    <s v="Final"/>
    <n v="250"/>
    <n v="0"/>
    <n v="0"/>
    <n v="0"/>
    <n v="150"/>
    <n v="0"/>
    <n v="0"/>
    <n v="0"/>
    <n v="167"/>
    <n v="0"/>
    <n v="446"/>
    <n v="5"/>
    <n v="1013"/>
    <n v="5"/>
  </r>
  <r>
    <x v="170"/>
    <s v="LOS ANGELES"/>
    <s v="10/15/2013 - 10/15/2021"/>
    <n v="2016"/>
    <s v="Final"/>
    <n v="250"/>
    <n v="0"/>
    <n v="0"/>
    <n v="0"/>
    <n v="150"/>
    <n v="0"/>
    <n v="0"/>
    <n v="0"/>
    <n v="167"/>
    <n v="0"/>
    <n v="446"/>
    <n v="12"/>
    <n v="1013"/>
    <n v="12"/>
  </r>
  <r>
    <x v="170"/>
    <s v="LOS ANGELES"/>
    <s v="10/15/2013 - 10/15/2021"/>
    <n v="2017"/>
    <s v="Final"/>
    <n v="250"/>
    <n v="39"/>
    <n v="39"/>
    <n v="0"/>
    <n v="150"/>
    <n v="1"/>
    <n v="1"/>
    <n v="0"/>
    <n v="167"/>
    <n v="0"/>
    <n v="446"/>
    <n v="13"/>
    <n v="1013"/>
    <n v="53"/>
  </r>
  <r>
    <x v="171"/>
    <s v="INYO"/>
    <s v="06/30/2014 - 06/30/2019"/>
    <n v="2014"/>
    <s v="Final"/>
    <n v="35"/>
    <n v="0"/>
    <n v="0"/>
    <n v="0"/>
    <n v="25"/>
    <n v="0"/>
    <n v="0"/>
    <n v="0"/>
    <n v="28"/>
    <n v="0"/>
    <n v="72"/>
    <n v="3"/>
    <n v="160"/>
    <n v="3"/>
  </r>
  <r>
    <x v="171"/>
    <s v="INYO"/>
    <s v="06/30/2014 - 06/30/2019"/>
    <n v="2015"/>
    <s v="Final"/>
    <n v="35"/>
    <n v="0"/>
    <n v="0"/>
    <n v="0"/>
    <n v="25"/>
    <n v="0"/>
    <n v="0"/>
    <n v="0"/>
    <n v="28"/>
    <n v="0"/>
    <n v="72"/>
    <n v="2"/>
    <n v="160"/>
    <n v="2"/>
  </r>
  <r>
    <x v="171"/>
    <s v="INYO"/>
    <s v="06/30/2014 - 06/30/2019"/>
    <n v="2016"/>
    <s v="Final"/>
    <n v="35"/>
    <n v="0"/>
    <n v="0"/>
    <n v="0"/>
    <n v="25"/>
    <n v="0"/>
    <n v="0"/>
    <n v="0"/>
    <n v="28"/>
    <n v="0"/>
    <n v="72"/>
    <n v="9"/>
    <n v="160"/>
    <n v="9"/>
  </r>
  <r>
    <x v="171"/>
    <s v="INYO"/>
    <s v="06/30/2014 - 06/30/2019"/>
    <n v="2017"/>
    <s v="Final"/>
    <n v="35"/>
    <n v="0"/>
    <n v="0"/>
    <n v="0"/>
    <n v="25"/>
    <n v="0"/>
    <n v="0"/>
    <n v="0"/>
    <n v="28"/>
    <n v="0"/>
    <n v="72"/>
    <n v="7"/>
    <n v="160"/>
    <n v="7"/>
  </r>
  <r>
    <x v="172"/>
    <s v="AMADOR"/>
    <s v="06/30/2014 - 06/30/2019"/>
    <n v="2016"/>
    <s v="Final"/>
    <n v="3"/>
    <n v="0"/>
    <n v="0"/>
    <n v="0"/>
    <n v="3"/>
    <n v="0"/>
    <n v="0"/>
    <n v="0"/>
    <n v="3"/>
    <n v="0"/>
    <n v="7"/>
    <n v="3"/>
    <n v="16"/>
    <n v="3"/>
  </r>
  <r>
    <x v="172"/>
    <s v="AMADOR"/>
    <s v="06/30/2014 - 06/30/2019"/>
    <n v="2017"/>
    <s v="Final"/>
    <n v="3"/>
    <n v="0"/>
    <n v="0"/>
    <n v="0"/>
    <n v="3"/>
    <n v="0"/>
    <n v="0"/>
    <n v="0"/>
    <n v="3"/>
    <n v="1"/>
    <n v="7"/>
    <n v="31"/>
    <n v="16"/>
    <n v="32"/>
  </r>
  <r>
    <x v="173"/>
    <s v="ORANGE"/>
    <s v="10/15/2013 - 10/15/2021"/>
    <n v="2014"/>
    <s v="Final"/>
    <n v="2817"/>
    <n v="137"/>
    <n v="137"/>
    <n v="0"/>
    <n v="2034"/>
    <n v="0"/>
    <n v="0"/>
    <n v="0"/>
    <n v="2239"/>
    <n v="1702"/>
    <n v="5059"/>
    <n v="1654"/>
    <n v="12149"/>
    <n v="3493"/>
  </r>
  <r>
    <x v="173"/>
    <s v="ORANGE"/>
    <s v="10/15/2013 - 10/15/2021"/>
    <n v="2015"/>
    <s v="Final"/>
    <n v="2817"/>
    <n v="22"/>
    <n v="22"/>
    <n v="0"/>
    <n v="2034"/>
    <n v="1"/>
    <n v="1"/>
    <n v="0"/>
    <n v="2239"/>
    <n v="4531"/>
    <n v="5059"/>
    <n v="1645"/>
    <n v="12149"/>
    <n v="6199"/>
  </r>
  <r>
    <x v="173"/>
    <s v="ORANGE"/>
    <s v="10/15/2013 - 10/15/2021"/>
    <n v="2016"/>
    <s v="Final"/>
    <n v="2817"/>
    <n v="724"/>
    <n v="724"/>
    <n v="0"/>
    <n v="2034"/>
    <n v="2"/>
    <n v="2"/>
    <n v="0"/>
    <n v="2239"/>
    <n v="4582"/>
    <n v="5059"/>
    <n v="2987"/>
    <n v="12149"/>
    <n v="8295"/>
  </r>
  <r>
    <x v="173"/>
    <s v="ORANGE"/>
    <s v="10/15/2013 - 10/15/2021"/>
    <n v="2017"/>
    <s v="Final"/>
    <n v="2817"/>
    <n v="24"/>
    <n v="24"/>
    <n v="0"/>
    <n v="2034"/>
    <n v="0"/>
    <n v="0"/>
    <n v="0"/>
    <n v="2239"/>
    <n v="2158"/>
    <n v="5059"/>
    <n v="2396"/>
    <n v="12149"/>
    <n v="4578"/>
  </r>
  <r>
    <x v="174"/>
    <s v="LOS ANGELES"/>
    <s v="10/15/2013 - 10/15/2021"/>
    <n v="2017"/>
    <s v="Final"/>
    <n v="4"/>
    <n v="3"/>
    <n v="3"/>
    <n v="0"/>
    <n v="2"/>
    <n v="2"/>
    <n v="2"/>
    <n v="0"/>
    <n v="2"/>
    <n v="4"/>
    <n v="7"/>
    <n v="0"/>
    <n v="15"/>
    <n v="9"/>
  </r>
  <r>
    <x v="175"/>
    <s v="AMADOR"/>
    <s v="06/30/2014 - 06/30/2019"/>
    <n v="2014"/>
    <s v="Final"/>
    <n v="4"/>
    <n v="0"/>
    <n v="0"/>
    <n v="0"/>
    <n v="3"/>
    <n v="0"/>
    <n v="0"/>
    <n v="0"/>
    <n v="4"/>
    <n v="1"/>
    <n v="8"/>
    <n v="0"/>
    <n v="19"/>
    <n v="1"/>
  </r>
  <r>
    <x v="175"/>
    <s v="AMADOR"/>
    <s v="06/30/2014 - 06/30/2019"/>
    <n v="2015"/>
    <s v="Final"/>
    <n v="4"/>
    <n v="0"/>
    <n v="0"/>
    <n v="0"/>
    <n v="3"/>
    <n v="0"/>
    <n v="0"/>
    <n v="0"/>
    <n v="4"/>
    <n v="11"/>
    <n v="8"/>
    <n v="0"/>
    <n v="19"/>
    <n v="11"/>
  </r>
  <r>
    <x v="175"/>
    <s v="AMADOR"/>
    <s v="06/30/2014 - 06/30/2019"/>
    <n v="2016"/>
    <s v="Final"/>
    <n v="4"/>
    <n v="0"/>
    <n v="0"/>
    <n v="0"/>
    <n v="3"/>
    <n v="0"/>
    <n v="0"/>
    <n v="0"/>
    <n v="4"/>
    <n v="4"/>
    <n v="8"/>
    <n v="0"/>
    <n v="19"/>
    <n v="4"/>
  </r>
  <r>
    <x v="175"/>
    <s v="AMADOR"/>
    <s v="06/30/2014 - 06/30/2019"/>
    <n v="2017"/>
    <s v="Final"/>
    <n v="4"/>
    <n v="0"/>
    <n v="0"/>
    <n v="0"/>
    <n v="3"/>
    <n v="0"/>
    <n v="0"/>
    <n v="0"/>
    <n v="4"/>
    <n v="13"/>
    <n v="8"/>
    <n v="0"/>
    <n v="19"/>
    <n v="13"/>
  </r>
  <r>
    <x v="176"/>
    <s v="FRESNO"/>
    <s v="12/31/2015 - 12/31/2023"/>
    <n v="2017"/>
    <s v="Final"/>
    <n v="238"/>
    <n v="0"/>
    <n v="0"/>
    <n v="0"/>
    <n v="211"/>
    <n v="5"/>
    <n v="5"/>
    <n v="0"/>
    <n v="202"/>
    <n v="34"/>
    <n v="258"/>
    <n v="9"/>
    <n v="909"/>
    <n v="48"/>
  </r>
  <r>
    <x v="177"/>
    <s v="KERN"/>
    <s v="12/31/2015 - 12/31/2023"/>
    <n v="2015"/>
    <s v="Final"/>
    <n v="4888"/>
    <n v="0"/>
    <n v="0"/>
    <n v="0"/>
    <n v="3107"/>
    <n v="0"/>
    <n v="0"/>
    <n v="0"/>
    <n v="3126"/>
    <n v="0"/>
    <n v="10462"/>
    <n v="0"/>
    <n v="21583"/>
    <n v="0"/>
  </r>
  <r>
    <x v="177"/>
    <s v="KERN"/>
    <s v="12/31/2015 - 12/31/2023"/>
    <n v="2016"/>
    <s v="Final"/>
    <n v="4888"/>
    <n v="103"/>
    <n v="103"/>
    <n v="0"/>
    <n v="3107"/>
    <n v="57"/>
    <n v="57"/>
    <n v="0"/>
    <n v="3126"/>
    <n v="0"/>
    <n v="10462"/>
    <n v="3"/>
    <n v="21583"/>
    <n v="163"/>
  </r>
  <r>
    <x v="177"/>
    <s v="KERN"/>
    <s v="12/31/2015 - 12/31/2023"/>
    <n v="2017"/>
    <s v="Final"/>
    <n v="4888"/>
    <n v="0"/>
    <n v="0"/>
    <n v="0"/>
    <n v="3107"/>
    <n v="0"/>
    <n v="0"/>
    <n v="0"/>
    <n v="3126"/>
    <n v="0"/>
    <n v="10462"/>
    <n v="0"/>
    <n v="21583"/>
    <n v="0"/>
  </r>
  <r>
    <x v="178"/>
    <s v="MONTEREY"/>
    <s v="12/31/2015 - 12/31/2023"/>
    <n v="2015"/>
    <s v="Final"/>
    <n v="43"/>
    <n v="0"/>
    <n v="0"/>
    <n v="0"/>
    <n v="28"/>
    <n v="0"/>
    <n v="0"/>
    <n v="0"/>
    <n v="33"/>
    <n v="0"/>
    <n v="76"/>
    <n v="25"/>
    <n v="180"/>
    <n v="25"/>
  </r>
  <r>
    <x v="178"/>
    <s v="MONTEREY"/>
    <s v="12/31/2015 - 12/31/2023"/>
    <n v="2016"/>
    <s v="Final"/>
    <n v="43"/>
    <n v="0"/>
    <n v="0"/>
    <n v="0"/>
    <n v="28"/>
    <n v="4"/>
    <n v="4"/>
    <n v="0"/>
    <n v="33"/>
    <n v="1"/>
    <n v="76"/>
    <n v="30"/>
    <n v="180"/>
    <n v="35"/>
  </r>
  <r>
    <x v="178"/>
    <s v="MONTEREY"/>
    <s v="12/31/2015 - 12/31/2023"/>
    <n v="2017"/>
    <s v="Final"/>
    <n v="43"/>
    <n v="0"/>
    <n v="0"/>
    <n v="0"/>
    <n v="28"/>
    <n v="2"/>
    <n v="2"/>
    <n v="0"/>
    <n v="33"/>
    <n v="5"/>
    <n v="76"/>
    <n v="31"/>
    <n v="180"/>
    <n v="38"/>
  </r>
  <r>
    <x v="179"/>
    <s v="KINGS"/>
    <s v="01/31/2016 - 01/31/2024"/>
    <n v="2017"/>
    <s v="Final"/>
    <n v="186"/>
    <n v="0"/>
    <n v="0"/>
    <n v="0"/>
    <n v="138"/>
    <n v="8"/>
    <n v="8"/>
    <n v="0"/>
    <n v="147"/>
    <n v="1"/>
    <n v="347"/>
    <n v="8"/>
    <n v="818"/>
    <n v="17"/>
  </r>
  <r>
    <x v="180"/>
    <s v="FRESNO"/>
    <s v="12/31/2015 - 12/31/2023"/>
    <n v="2017"/>
    <s v="Final"/>
    <n v="113"/>
    <n v="0"/>
    <n v="0"/>
    <n v="0"/>
    <n v="70"/>
    <n v="0"/>
    <n v="0"/>
    <n v="0"/>
    <n v="60"/>
    <n v="19"/>
    <n v="131"/>
    <n v="0"/>
    <n v="374"/>
    <n v="19"/>
  </r>
  <r>
    <x v="181"/>
    <s v="LOS ANGELES"/>
    <s v="10/15/2013 - 10/15/2021"/>
    <n v="2014"/>
    <s v="Final"/>
    <n v="30"/>
    <n v="0"/>
    <n v="0"/>
    <n v="0"/>
    <n v="18"/>
    <n v="0"/>
    <n v="0"/>
    <n v="0"/>
    <n v="20"/>
    <n v="0"/>
    <n v="44"/>
    <n v="5"/>
    <n v="112"/>
    <n v="5"/>
  </r>
  <r>
    <x v="181"/>
    <s v="LOS ANGELES"/>
    <s v="10/15/2013 - 10/15/2021"/>
    <n v="2015"/>
    <s v="Final"/>
    <n v="30"/>
    <n v="0"/>
    <n v="0"/>
    <n v="0"/>
    <n v="18"/>
    <n v="0"/>
    <n v="0"/>
    <n v="0"/>
    <n v="20"/>
    <n v="0"/>
    <n v="44"/>
    <n v="18"/>
    <n v="112"/>
    <n v="18"/>
  </r>
  <r>
    <x v="181"/>
    <s v="LOS ANGELES"/>
    <s v="10/15/2013 - 10/15/2021"/>
    <n v="2016"/>
    <s v="Final"/>
    <n v="30"/>
    <n v="0"/>
    <n v="0"/>
    <n v="0"/>
    <n v="18"/>
    <n v="0"/>
    <n v="0"/>
    <n v="0"/>
    <n v="20"/>
    <n v="0"/>
    <n v="44"/>
    <n v="0"/>
    <n v="112"/>
    <n v="0"/>
  </r>
  <r>
    <x v="181"/>
    <s v="LOS ANGELES"/>
    <s v="10/15/2013 - 10/15/2021"/>
    <n v="2017"/>
    <s v="Final"/>
    <n v="30"/>
    <n v="0"/>
    <n v="0"/>
    <n v="0"/>
    <n v="18"/>
    <n v="0"/>
    <n v="0"/>
    <n v="0"/>
    <n v="20"/>
    <n v="0"/>
    <n v="44"/>
    <n v="11"/>
    <n v="112"/>
    <n v="11"/>
  </r>
  <r>
    <x v="182"/>
    <s v="ORANGE"/>
    <s v="10/15/2013 - 10/15/2021"/>
    <n v="2014"/>
    <s v="Final"/>
    <n v="1"/>
    <n v="0"/>
    <n v="0"/>
    <n v="0"/>
    <n v="1"/>
    <n v="0"/>
    <n v="0"/>
    <n v="0"/>
    <n v="1"/>
    <n v="7"/>
    <n v="1"/>
    <n v="0"/>
    <n v="4"/>
    <n v="7"/>
  </r>
  <r>
    <x v="182"/>
    <s v="ORANGE"/>
    <s v="10/15/2013 - 10/15/2021"/>
    <n v="2015"/>
    <s v="Final"/>
    <n v="1"/>
    <n v="0"/>
    <n v="0"/>
    <n v="0"/>
    <n v="1"/>
    <n v="3"/>
    <n v="3"/>
    <n v="0"/>
    <n v="1"/>
    <n v="4"/>
    <n v="1"/>
    <n v="22"/>
    <n v="4"/>
    <n v="29"/>
  </r>
  <r>
    <x v="182"/>
    <s v="ORANGE"/>
    <s v="10/15/2013 - 10/15/2021"/>
    <n v="2016"/>
    <s v="Final"/>
    <n v="1"/>
    <n v="0"/>
    <n v="0"/>
    <n v="0"/>
    <n v="1"/>
    <n v="0"/>
    <n v="0"/>
    <n v="0"/>
    <n v="1"/>
    <n v="0"/>
    <n v="1"/>
    <n v="357"/>
    <n v="4"/>
    <n v="357"/>
  </r>
  <r>
    <x v="182"/>
    <s v="ORANGE"/>
    <s v="10/15/2013 - 10/15/2021"/>
    <n v="2017"/>
    <s v="Final"/>
    <n v="1"/>
    <n v="0"/>
    <n v="0"/>
    <n v="0"/>
    <n v="1"/>
    <n v="0"/>
    <n v="0"/>
    <n v="0"/>
    <n v="1"/>
    <n v="0"/>
    <n v="1"/>
    <n v="41"/>
    <n v="4"/>
    <n v="41"/>
  </r>
  <r>
    <x v="183"/>
    <s v="SAN DIEGO"/>
    <s v="04/30/2013 - 04/30/2021"/>
    <n v="2013"/>
    <s v="Final"/>
    <n v="430"/>
    <n v="18"/>
    <n v="18"/>
    <n v="0"/>
    <n v="326"/>
    <n v="0"/>
    <n v="0"/>
    <n v="0"/>
    <n v="302"/>
    <n v="279"/>
    <n v="664"/>
    <n v="241"/>
    <n v="1722"/>
    <n v="538"/>
  </r>
  <r>
    <x v="183"/>
    <s v="SAN DIEGO"/>
    <s v="04/30/2013 - 04/30/2021"/>
    <n v="2014"/>
    <s v="Final"/>
    <n v="430"/>
    <n v="0"/>
    <n v="0"/>
    <n v="0"/>
    <n v="326"/>
    <n v="1"/>
    <n v="0"/>
    <n v="1"/>
    <n v="302"/>
    <n v="0"/>
    <n v="664"/>
    <n v="310"/>
    <n v="1722"/>
    <n v="311"/>
  </r>
  <r>
    <x v="183"/>
    <s v="SAN DIEGO"/>
    <s v="04/30/2013 - 04/30/2021"/>
    <n v="2015"/>
    <s v="Final"/>
    <n v="430"/>
    <n v="0"/>
    <n v="0"/>
    <n v="0"/>
    <n v="326"/>
    <n v="1"/>
    <n v="0"/>
    <n v="1"/>
    <n v="302"/>
    <n v="0"/>
    <n v="664"/>
    <n v="28"/>
    <n v="1722"/>
    <n v="29"/>
  </r>
  <r>
    <x v="183"/>
    <s v="SAN DIEGO"/>
    <s v="04/30/2013 - 04/30/2021"/>
    <n v="2016"/>
    <s v="Final"/>
    <n v="430"/>
    <n v="0"/>
    <n v="0"/>
    <n v="0"/>
    <n v="326"/>
    <n v="0"/>
    <n v="0"/>
    <n v="0"/>
    <n v="302"/>
    <n v="0"/>
    <n v="664"/>
    <n v="106"/>
    <n v="1722"/>
    <n v="106"/>
  </r>
  <r>
    <x v="183"/>
    <s v="SAN DIEGO"/>
    <s v="04/30/2013 - 04/30/2021"/>
    <n v="2017"/>
    <s v="Final"/>
    <n v="430"/>
    <n v="0"/>
    <n v="0"/>
    <n v="0"/>
    <n v="326"/>
    <n v="7"/>
    <n v="0"/>
    <n v="7"/>
    <n v="302"/>
    <n v="0"/>
    <n v="664"/>
    <n v="24"/>
    <n v="1722"/>
    <n v="31"/>
  </r>
  <r>
    <x v="184"/>
    <s v="LOS ANGELES"/>
    <s v="10/15/2013 - 10/15/2021"/>
    <n v="2017"/>
    <s v="Final"/>
    <n v="62"/>
    <n v="0"/>
    <n v="0"/>
    <n v="0"/>
    <n v="37"/>
    <n v="0"/>
    <n v="0"/>
    <n v="0"/>
    <n v="40"/>
    <n v="1"/>
    <n v="96"/>
    <n v="31"/>
    <n v="235"/>
    <n v="32"/>
  </r>
  <r>
    <x v="185"/>
    <s v="ORANGE"/>
    <s v="10/15/2013 - 10/15/2021"/>
    <n v="2014"/>
    <s v="Final"/>
    <n v="2"/>
    <n v="0"/>
    <n v="0"/>
    <n v="0"/>
    <n v="2"/>
    <n v="0"/>
    <n v="0"/>
    <n v="0"/>
    <n v="2"/>
    <n v="0"/>
    <n v="3"/>
    <n v="0"/>
    <n v="9"/>
    <n v="0"/>
  </r>
  <r>
    <x v="185"/>
    <s v="ORANGE"/>
    <s v="10/15/2013 - 10/15/2021"/>
    <n v="2015"/>
    <s v="Final"/>
    <n v="2"/>
    <n v="0"/>
    <n v="0"/>
    <n v="0"/>
    <n v="2"/>
    <n v="0"/>
    <n v="0"/>
    <n v="0"/>
    <n v="2"/>
    <n v="0"/>
    <n v="3"/>
    <n v="0"/>
    <n v="9"/>
    <n v="0"/>
  </r>
  <r>
    <x v="185"/>
    <s v="ORANGE"/>
    <s v="10/15/2013 - 10/15/2021"/>
    <n v="2016"/>
    <s v="Final"/>
    <n v="2"/>
    <n v="0"/>
    <n v="0"/>
    <n v="0"/>
    <n v="2"/>
    <n v="0"/>
    <n v="0"/>
    <n v="0"/>
    <n v="2"/>
    <n v="0"/>
    <n v="3"/>
    <n v="0"/>
    <n v="9"/>
    <n v="0"/>
  </r>
  <r>
    <x v="185"/>
    <s v="ORANGE"/>
    <s v="10/15/2013 - 10/15/2021"/>
    <n v="2017"/>
    <s v="Final"/>
    <n v="2"/>
    <n v="0"/>
    <n v="0"/>
    <n v="0"/>
    <n v="2"/>
    <n v="0"/>
    <n v="0"/>
    <n v="0"/>
    <n v="2"/>
    <n v="0"/>
    <n v="3"/>
    <n v="10"/>
    <n v="9"/>
    <n v="10"/>
  </r>
  <r>
    <x v="186"/>
    <s v="RIVERSIDE"/>
    <s v="10/15/2013 - 10/15/2021"/>
    <n v="2017"/>
    <s v="Final"/>
    <n v="91"/>
    <n v="0"/>
    <n v="0"/>
    <n v="0"/>
    <n v="61"/>
    <n v="0"/>
    <n v="0"/>
    <n v="0"/>
    <n v="66"/>
    <n v="0"/>
    <n v="146"/>
    <n v="102"/>
    <n v="364"/>
    <n v="102"/>
  </r>
  <r>
    <x v="187"/>
    <s v="LOS ANGELES"/>
    <s v="10/15/2013 - 10/15/2021"/>
    <n v="2014"/>
    <s v="Final"/>
    <n v="147"/>
    <n v="35"/>
    <n v="35"/>
    <n v="0"/>
    <n v="88"/>
    <n v="2"/>
    <n v="2"/>
    <n v="0"/>
    <n v="94"/>
    <n v="0"/>
    <n v="233"/>
    <n v="78"/>
    <n v="562"/>
    <n v="115"/>
  </r>
  <r>
    <x v="187"/>
    <s v="LOS ANGELES"/>
    <s v="10/15/2013 - 10/15/2021"/>
    <n v="2015"/>
    <s v="Final"/>
    <n v="147"/>
    <n v="0"/>
    <n v="0"/>
    <n v="0"/>
    <n v="88"/>
    <n v="1"/>
    <n v="0"/>
    <n v="1"/>
    <n v="94"/>
    <n v="0"/>
    <n v="233"/>
    <n v="4"/>
    <n v="562"/>
    <n v="5"/>
  </r>
  <r>
    <x v="187"/>
    <s v="LOS ANGELES"/>
    <s v="10/15/2013 - 10/15/2021"/>
    <n v="2016"/>
    <s v="Final"/>
    <n v="147"/>
    <n v="0"/>
    <n v="0"/>
    <n v="0"/>
    <n v="88"/>
    <n v="0"/>
    <n v="0"/>
    <n v="0"/>
    <n v="94"/>
    <n v="0"/>
    <n v="233"/>
    <n v="10"/>
    <n v="562"/>
    <n v="10"/>
  </r>
  <r>
    <x v="187"/>
    <s v="LOS ANGELES"/>
    <s v="10/15/2013 - 10/15/2021"/>
    <n v="2017"/>
    <s v="Final"/>
    <n v="147"/>
    <n v="1"/>
    <n v="1"/>
    <n v="0"/>
    <n v="88"/>
    <n v="0"/>
    <n v="0"/>
    <n v="0"/>
    <n v="94"/>
    <n v="0"/>
    <n v="233"/>
    <n v="20"/>
    <n v="562"/>
    <n v="21"/>
  </r>
  <r>
    <x v="188"/>
    <s v="CONTRA COSTA"/>
    <s v="01/31/2015 - 01/31/2023"/>
    <n v="2014"/>
    <s v="Final"/>
    <n v="138"/>
    <n v="0"/>
    <n v="0"/>
    <n v="0"/>
    <n v="78"/>
    <n v="0"/>
    <n v="0"/>
    <n v="0"/>
    <n v="85"/>
    <n v="21"/>
    <n v="99"/>
    <n v="247"/>
    <n v="400"/>
    <n v="268"/>
  </r>
  <r>
    <x v="188"/>
    <s v="CONTRA COSTA"/>
    <s v="01/31/2015 - 01/31/2023"/>
    <n v="2015"/>
    <s v="Final"/>
    <n v="138"/>
    <n v="0"/>
    <n v="0"/>
    <n v="0"/>
    <n v="78"/>
    <n v="0"/>
    <n v="0"/>
    <n v="0"/>
    <n v="85"/>
    <n v="3"/>
    <n v="99"/>
    <n v="13"/>
    <n v="400"/>
    <n v="16"/>
  </r>
  <r>
    <x v="188"/>
    <s v="CONTRA COSTA"/>
    <s v="01/31/2015 - 01/31/2023"/>
    <n v="2016"/>
    <s v="Final"/>
    <n v="138"/>
    <n v="2"/>
    <n v="2"/>
    <n v="0"/>
    <n v="78"/>
    <n v="2"/>
    <n v="2"/>
    <n v="0"/>
    <n v="85"/>
    <n v="10"/>
    <n v="99"/>
    <n v="62"/>
    <n v="400"/>
    <n v="76"/>
  </r>
  <r>
    <x v="188"/>
    <s v="CONTRA COSTA"/>
    <s v="01/31/2015 - 01/31/2023"/>
    <n v="2017"/>
    <s v="Final"/>
    <n v="138"/>
    <n v="0"/>
    <n v="0"/>
    <n v="0"/>
    <n v="78"/>
    <n v="1"/>
    <n v="1"/>
    <n v="0"/>
    <n v="85"/>
    <n v="9"/>
    <n v="99"/>
    <n v="25"/>
    <n v="400"/>
    <n v="35"/>
  </r>
  <r>
    <x v="189"/>
    <s v="ORANGE"/>
    <s v="10/15/2013 - 10/15/2021"/>
    <n v="2014"/>
    <s v="Final"/>
    <n v="1"/>
    <n v="0"/>
    <n v="0"/>
    <n v="0"/>
    <n v="1"/>
    <n v="0"/>
    <n v="0"/>
    <n v="0"/>
    <n v="0"/>
    <n v="0"/>
    <n v="0"/>
    <n v="15"/>
    <n v="2"/>
    <n v="15"/>
  </r>
  <r>
    <x v="189"/>
    <s v="ORANGE"/>
    <s v="10/15/2013 - 10/15/2021"/>
    <n v="2015"/>
    <s v="Final"/>
    <n v="1"/>
    <n v="0"/>
    <n v="0"/>
    <n v="0"/>
    <n v="1"/>
    <n v="0"/>
    <n v="0"/>
    <n v="0"/>
    <n v="0"/>
    <n v="0"/>
    <n v="0"/>
    <n v="15"/>
    <n v="2"/>
    <n v="15"/>
  </r>
  <r>
    <x v="189"/>
    <s v="ORANGE"/>
    <s v="10/15/2013 - 10/15/2021"/>
    <n v="2016"/>
    <s v="Final"/>
    <n v="1"/>
    <n v="0"/>
    <n v="0"/>
    <n v="0"/>
    <n v="1"/>
    <n v="0"/>
    <n v="0"/>
    <n v="0"/>
    <n v="0"/>
    <n v="4"/>
    <n v="0"/>
    <n v="8"/>
    <n v="2"/>
    <n v="12"/>
  </r>
  <r>
    <x v="189"/>
    <s v="ORANGE"/>
    <s v="10/15/2013 - 10/15/2021"/>
    <n v="2017"/>
    <s v="Final"/>
    <n v="1"/>
    <n v="0"/>
    <n v="0"/>
    <n v="0"/>
    <n v="1"/>
    <n v="1"/>
    <n v="1"/>
    <n v="0"/>
    <n v="0"/>
    <n v="3"/>
    <n v="0"/>
    <n v="19"/>
    <n v="2"/>
    <n v="23"/>
  </r>
  <r>
    <x v="190"/>
    <s v="ORANGE"/>
    <s v="10/15/2013 - 10/15/2021"/>
    <n v="2014"/>
    <s v="Final"/>
    <n v="1"/>
    <n v="0"/>
    <n v="0"/>
    <n v="0"/>
    <n v="1"/>
    <n v="0"/>
    <n v="0"/>
    <n v="0"/>
    <n v="0"/>
    <n v="0"/>
    <n v="0"/>
    <n v="0"/>
    <n v="2"/>
    <n v="0"/>
  </r>
  <r>
    <x v="190"/>
    <s v="ORANGE"/>
    <s v="10/15/2013 - 10/15/2021"/>
    <n v="2015"/>
    <s v="Final"/>
    <n v="1"/>
    <n v="0"/>
    <n v="0"/>
    <n v="0"/>
    <n v="1"/>
    <n v="0"/>
    <n v="0"/>
    <n v="0"/>
    <n v="0"/>
    <n v="0"/>
    <n v="0"/>
    <n v="0"/>
    <n v="2"/>
    <n v="0"/>
  </r>
  <r>
    <x v="190"/>
    <s v="ORANGE"/>
    <s v="10/15/2013 - 10/15/2021"/>
    <n v="2016"/>
    <s v="Final"/>
    <n v="1"/>
    <n v="0"/>
    <n v="0"/>
    <n v="0"/>
    <n v="1"/>
    <n v="0"/>
    <n v="0"/>
    <n v="0"/>
    <n v="0"/>
    <n v="291"/>
    <n v="0"/>
    <n v="1"/>
    <n v="2"/>
    <n v="292"/>
  </r>
  <r>
    <x v="190"/>
    <s v="ORANGE"/>
    <s v="10/15/2013 - 10/15/2021"/>
    <n v="2017"/>
    <s v="Final"/>
    <n v="1"/>
    <n v="0"/>
    <n v="0"/>
    <n v="0"/>
    <n v="1"/>
    <n v="0"/>
    <n v="0"/>
    <n v="0"/>
    <n v="0"/>
    <n v="1"/>
    <n v="0"/>
    <n v="1"/>
    <n v="2"/>
    <n v="2"/>
  </r>
  <r>
    <x v="191"/>
    <s v="ORANGE"/>
    <s v="10/15/2013 - 10/15/2021"/>
    <n v="2014"/>
    <s v="Final"/>
    <n v="43"/>
    <n v="14"/>
    <n v="14"/>
    <n v="0"/>
    <n v="30"/>
    <n v="14"/>
    <n v="14"/>
    <n v="0"/>
    <n v="34"/>
    <n v="0"/>
    <n v="75"/>
    <n v="427"/>
    <n v="182"/>
    <n v="455"/>
  </r>
  <r>
    <x v="191"/>
    <s v="ORANGE"/>
    <s v="10/15/2013 - 10/15/2021"/>
    <n v="2015"/>
    <s v="Final"/>
    <n v="43"/>
    <n v="0"/>
    <n v="0"/>
    <n v="0"/>
    <n v="30"/>
    <n v="0"/>
    <n v="0"/>
    <n v="0"/>
    <n v="34"/>
    <n v="2"/>
    <n v="75"/>
    <n v="4"/>
    <n v="182"/>
    <n v="6"/>
  </r>
  <r>
    <x v="191"/>
    <s v="ORANGE"/>
    <s v="10/15/2013 - 10/15/2021"/>
    <n v="2016"/>
    <s v="Final"/>
    <n v="43"/>
    <n v="18"/>
    <n v="18"/>
    <n v="0"/>
    <n v="30"/>
    <n v="0"/>
    <n v="0"/>
    <n v="0"/>
    <n v="34"/>
    <n v="0"/>
    <n v="75"/>
    <n v="508"/>
    <n v="182"/>
    <n v="526"/>
  </r>
  <r>
    <x v="191"/>
    <s v="ORANGE"/>
    <s v="10/15/2013 - 10/15/2021"/>
    <n v="2017"/>
    <s v="Final"/>
    <n v="43"/>
    <n v="0"/>
    <n v="0"/>
    <n v="0"/>
    <n v="30"/>
    <n v="24"/>
    <n v="24"/>
    <n v="0"/>
    <n v="34"/>
    <n v="0"/>
    <n v="75"/>
    <n v="211"/>
    <n v="182"/>
    <n v="235"/>
  </r>
  <r>
    <x v="192"/>
    <s v="ORANGE"/>
    <s v="10/15/2013 - 10/15/2021"/>
    <n v="2014"/>
    <s v="Final"/>
    <n v="1"/>
    <n v="0"/>
    <n v="0"/>
    <n v="0"/>
    <n v="1"/>
    <n v="0"/>
    <n v="0"/>
    <n v="0"/>
    <n v="0"/>
    <n v="0"/>
    <n v="0"/>
    <n v="0"/>
    <n v="2"/>
    <n v="0"/>
  </r>
  <r>
    <x v="192"/>
    <s v="ORANGE"/>
    <s v="10/15/2013 - 10/15/2021"/>
    <n v="2015"/>
    <s v="Final"/>
    <n v="1"/>
    <n v="0"/>
    <n v="0"/>
    <n v="0"/>
    <n v="1"/>
    <n v="0"/>
    <n v="0"/>
    <n v="0"/>
    <n v="0"/>
    <n v="0"/>
    <n v="0"/>
    <n v="0"/>
    <n v="2"/>
    <n v="0"/>
  </r>
  <r>
    <x v="192"/>
    <s v="ORANGE"/>
    <s v="10/15/2013 - 10/15/2021"/>
    <n v="2016"/>
    <s v="Final"/>
    <n v="1"/>
    <n v="0"/>
    <n v="0"/>
    <n v="0"/>
    <n v="1"/>
    <n v="0"/>
    <n v="0"/>
    <n v="0"/>
    <n v="0"/>
    <n v="0"/>
    <n v="0"/>
    <n v="0"/>
    <n v="2"/>
    <n v="0"/>
  </r>
  <r>
    <x v="192"/>
    <s v="ORANGE"/>
    <s v="10/15/2013 - 10/15/2021"/>
    <n v="2017"/>
    <s v="Final"/>
    <n v="1"/>
    <n v="0"/>
    <n v="0"/>
    <n v="0"/>
    <n v="1"/>
    <n v="0"/>
    <n v="0"/>
    <n v="0"/>
    <n v="0"/>
    <n v="0"/>
    <n v="0"/>
    <n v="0"/>
    <n v="2"/>
    <n v="0"/>
  </r>
  <r>
    <x v="193"/>
    <s v="RIVERSIDE"/>
    <s v="10/15/2013 - 10/15/2021"/>
    <n v="2014"/>
    <s v="Final"/>
    <n v="1196"/>
    <n v="0"/>
    <n v="0"/>
    <n v="0"/>
    <n v="801"/>
    <n v="0"/>
    <n v="0"/>
    <n v="0"/>
    <n v="897"/>
    <n v="0"/>
    <n v="2035"/>
    <n v="0"/>
    <n v="4929"/>
    <n v="0"/>
  </r>
  <r>
    <x v="193"/>
    <s v="RIVERSIDE"/>
    <s v="10/15/2013 - 10/15/2021"/>
    <n v="2015"/>
    <s v="Final"/>
    <n v="1196"/>
    <n v="0"/>
    <n v="0"/>
    <n v="0"/>
    <n v="801"/>
    <n v="0"/>
    <n v="0"/>
    <n v="0"/>
    <n v="897"/>
    <n v="341"/>
    <n v="2035"/>
    <n v="2"/>
    <n v="4929"/>
    <n v="343"/>
  </r>
  <r>
    <x v="193"/>
    <s v="RIVERSIDE"/>
    <s v="10/15/2013 - 10/15/2021"/>
    <n v="2016"/>
    <s v="Final"/>
    <n v="1196"/>
    <n v="0"/>
    <n v="0"/>
    <n v="0"/>
    <n v="801"/>
    <n v="0"/>
    <n v="0"/>
    <n v="0"/>
    <n v="897"/>
    <n v="203"/>
    <n v="2035"/>
    <n v="258"/>
    <n v="4929"/>
    <n v="461"/>
  </r>
  <r>
    <x v="193"/>
    <s v="RIVERSIDE"/>
    <s v="10/15/2013 - 10/15/2021"/>
    <n v="2017"/>
    <s v="Final"/>
    <n v="1196"/>
    <n v="2"/>
    <n v="0"/>
    <n v="2"/>
    <n v="801"/>
    <n v="0"/>
    <n v="0"/>
    <n v="0"/>
    <n v="897"/>
    <n v="129"/>
    <n v="2035"/>
    <n v="435"/>
    <n v="4929"/>
    <n v="566"/>
  </r>
  <r>
    <x v="194"/>
    <s v="ORANGE"/>
    <s v="10/15/2013 - 10/15/2021"/>
    <n v="2014"/>
    <s v="Final"/>
    <n v="647"/>
    <n v="0"/>
    <n v="0"/>
    <n v="0"/>
    <n v="450"/>
    <n v="0"/>
    <n v="0"/>
    <n v="0"/>
    <n v="497"/>
    <n v="145"/>
    <n v="1133"/>
    <n v="688"/>
    <n v="2727"/>
    <n v="833"/>
  </r>
  <r>
    <x v="194"/>
    <s v="ORANGE"/>
    <s v="10/15/2013 - 10/15/2021"/>
    <n v="2015"/>
    <s v="Final"/>
    <n v="647"/>
    <n v="0"/>
    <n v="0"/>
    <n v="0"/>
    <n v="450"/>
    <n v="0"/>
    <n v="0"/>
    <n v="0"/>
    <n v="497"/>
    <n v="48"/>
    <n v="1133"/>
    <n v="461"/>
    <n v="2727"/>
    <n v="509"/>
  </r>
  <r>
    <x v="194"/>
    <s v="ORANGE"/>
    <s v="10/15/2013 - 10/15/2021"/>
    <n v="2016"/>
    <s v="Final"/>
    <n v="647"/>
    <n v="0"/>
    <n v="0"/>
    <n v="0"/>
    <n v="450"/>
    <n v="0"/>
    <n v="0"/>
    <n v="0"/>
    <n v="497"/>
    <n v="8"/>
    <n v="1133"/>
    <n v="489"/>
    <n v="2727"/>
    <n v="497"/>
  </r>
  <r>
    <x v="194"/>
    <s v="ORANGE"/>
    <s v="10/15/2013 - 10/15/2021"/>
    <n v="2017"/>
    <s v="Final"/>
    <n v="647"/>
    <n v="0"/>
    <n v="0"/>
    <n v="0"/>
    <n v="450"/>
    <n v="0"/>
    <n v="0"/>
    <n v="0"/>
    <n v="497"/>
    <n v="0"/>
    <n v="1133"/>
    <n v="749"/>
    <n v="2727"/>
    <n v="749"/>
  </r>
  <r>
    <x v="195"/>
    <s v="LAKE"/>
    <s v="06/30/2014 - 06/30/2019"/>
    <n v="2017"/>
    <s v="Final"/>
    <n v="34"/>
    <n v="0"/>
    <n v="0"/>
    <n v="0"/>
    <n v="22"/>
    <n v="0"/>
    <n v="0"/>
    <n v="0"/>
    <n v="27"/>
    <n v="0"/>
    <n v="64"/>
    <n v="4"/>
    <n v="147"/>
    <n v="4"/>
  </r>
  <r>
    <x v="196"/>
    <s v="LOS ANGELES"/>
    <s v="10/15/2013 - 10/15/2021"/>
    <n v="2014"/>
    <s v="Final"/>
    <n v="107"/>
    <n v="0"/>
    <n v="0"/>
    <n v="0"/>
    <n v="63"/>
    <n v="0"/>
    <n v="0"/>
    <n v="0"/>
    <n v="67"/>
    <n v="0"/>
    <n v="166"/>
    <n v="0"/>
    <n v="403"/>
    <n v="0"/>
  </r>
  <r>
    <x v="196"/>
    <s v="LOS ANGELES"/>
    <s v="10/15/2013 - 10/15/2021"/>
    <n v="2015"/>
    <s v="Final"/>
    <n v="107"/>
    <n v="0"/>
    <n v="0"/>
    <n v="0"/>
    <n v="63"/>
    <n v="0"/>
    <n v="0"/>
    <n v="0"/>
    <n v="67"/>
    <n v="0"/>
    <n v="166"/>
    <n v="52"/>
    <n v="403"/>
    <n v="52"/>
  </r>
  <r>
    <x v="196"/>
    <s v="LOS ANGELES"/>
    <s v="10/15/2013 - 10/15/2021"/>
    <n v="2016"/>
    <s v="Final"/>
    <n v="107"/>
    <n v="0"/>
    <n v="0"/>
    <n v="0"/>
    <n v="63"/>
    <n v="0"/>
    <n v="0"/>
    <n v="0"/>
    <n v="67"/>
    <n v="0"/>
    <n v="166"/>
    <n v="20"/>
    <n v="403"/>
    <n v="20"/>
  </r>
  <r>
    <x v="196"/>
    <s v="LOS ANGELES"/>
    <s v="10/15/2013 - 10/15/2021"/>
    <n v="2017"/>
    <s v="Final"/>
    <n v="107"/>
    <n v="2"/>
    <n v="0"/>
    <n v="2"/>
    <n v="63"/>
    <n v="0"/>
    <n v="0"/>
    <n v="0"/>
    <n v="67"/>
    <n v="0"/>
    <n v="166"/>
    <n v="48"/>
    <n v="403"/>
    <n v="50"/>
  </r>
  <r>
    <x v="197"/>
    <s v="MARIN"/>
    <s v="01/31/2015 - 01/31/2023"/>
    <n v="2014"/>
    <s v="Final"/>
    <n v="40"/>
    <n v="3"/>
    <n v="3"/>
    <n v="0"/>
    <n v="20"/>
    <n v="9"/>
    <n v="9"/>
    <n v="0"/>
    <n v="21"/>
    <n v="8"/>
    <n v="51"/>
    <n v="76"/>
    <n v="132"/>
    <n v="96"/>
  </r>
  <r>
    <x v="197"/>
    <s v="MARIN"/>
    <s v="01/31/2015 - 01/31/2023"/>
    <n v="2015"/>
    <s v="Final"/>
    <n v="40"/>
    <n v="0"/>
    <n v="0"/>
    <n v="0"/>
    <n v="20"/>
    <n v="0"/>
    <n v="0"/>
    <n v="0"/>
    <n v="21"/>
    <n v="0"/>
    <n v="51"/>
    <n v="7"/>
    <n v="132"/>
    <n v="7"/>
  </r>
  <r>
    <x v="197"/>
    <s v="MARIN"/>
    <s v="01/31/2015 - 01/31/2023"/>
    <n v="2016"/>
    <s v="Final"/>
    <n v="40"/>
    <n v="0"/>
    <n v="0"/>
    <n v="0"/>
    <n v="20"/>
    <n v="0"/>
    <n v="0"/>
    <n v="0"/>
    <n v="21"/>
    <n v="1"/>
    <n v="51"/>
    <n v="3"/>
    <n v="132"/>
    <n v="4"/>
  </r>
  <r>
    <x v="197"/>
    <s v="MARIN"/>
    <s v="01/31/2015 - 01/31/2023"/>
    <n v="2017"/>
    <s v="Final"/>
    <n v="40"/>
    <n v="0"/>
    <n v="0"/>
    <n v="0"/>
    <n v="20"/>
    <n v="1"/>
    <n v="0"/>
    <n v="1"/>
    <n v="21"/>
    <n v="0"/>
    <n v="51"/>
    <n v="0"/>
    <n v="132"/>
    <n v="1"/>
  </r>
  <r>
    <x v="198"/>
    <s v="SAN JOAQUIN"/>
    <s v="12/31/2015 - 12/31/2023"/>
    <n v="2016"/>
    <s v="Final"/>
    <n v="1019"/>
    <n v="0"/>
    <n v="0"/>
    <n v="0"/>
    <n v="759"/>
    <n v="0"/>
    <n v="0"/>
    <n v="0"/>
    <n v="957"/>
    <n v="0"/>
    <n v="2421"/>
    <n v="170"/>
    <n v="5156"/>
    <n v="170"/>
  </r>
  <r>
    <x v="198"/>
    <s v="SAN JOAQUIN"/>
    <s v="12/31/2015 - 12/31/2023"/>
    <n v="2017"/>
    <s v="Final"/>
    <n v="1019"/>
    <n v="0"/>
    <n v="0"/>
    <n v="0"/>
    <n v="759"/>
    <n v="0"/>
    <n v="0"/>
    <n v="0"/>
    <n v="957"/>
    <n v="0"/>
    <n v="2421"/>
    <n v="297"/>
    <n v="5156"/>
    <n v="297"/>
  </r>
  <r>
    <x v="199"/>
    <s v="LOS ANGELES"/>
    <s v="10/15/2013 - 10/15/2021"/>
    <n v="2014"/>
    <s v="Final"/>
    <n v="96"/>
    <n v="0"/>
    <n v="0"/>
    <n v="0"/>
    <n v="57"/>
    <n v="0"/>
    <n v="0"/>
    <n v="0"/>
    <n v="62"/>
    <n v="0"/>
    <n v="166"/>
    <n v="5"/>
    <n v="381"/>
    <n v="5"/>
  </r>
  <r>
    <x v="199"/>
    <s v="LOS ANGELES"/>
    <s v="10/15/2013 - 10/15/2021"/>
    <n v="2016"/>
    <s v="Final"/>
    <n v="96"/>
    <n v="0"/>
    <n v="0"/>
    <n v="0"/>
    <n v="57"/>
    <n v="0"/>
    <n v="0"/>
    <n v="0"/>
    <n v="62"/>
    <n v="0"/>
    <n v="166"/>
    <n v="3"/>
    <n v="381"/>
    <n v="3"/>
  </r>
  <r>
    <x v="199"/>
    <s v="LOS ANGELES"/>
    <s v="10/15/2013 - 10/15/2021"/>
    <n v="2017"/>
    <s v="Final"/>
    <n v="96"/>
    <n v="0"/>
    <n v="0"/>
    <n v="0"/>
    <n v="57"/>
    <n v="0"/>
    <n v="0"/>
    <n v="0"/>
    <n v="62"/>
    <n v="0"/>
    <n v="166"/>
    <n v="13"/>
    <n v="381"/>
    <n v="13"/>
  </r>
  <r>
    <x v="200"/>
    <s v="SAN DIEGO"/>
    <s v="04/30/2013 - 04/30/2021"/>
    <n v="2013"/>
    <s v="Final"/>
    <n v="77"/>
    <n v="89"/>
    <n v="89"/>
    <n v="0"/>
    <n v="59"/>
    <n v="81"/>
    <n v="81"/>
    <n v="0"/>
    <n v="54"/>
    <n v="6"/>
    <n v="119"/>
    <n v="1"/>
    <n v="309"/>
    <n v="177"/>
  </r>
  <r>
    <x v="200"/>
    <s v="SAN DIEGO"/>
    <s v="04/30/2013 - 04/30/2021"/>
    <n v="2014"/>
    <s v="Final"/>
    <n v="77"/>
    <n v="0"/>
    <n v="0"/>
    <n v="0"/>
    <n v="59"/>
    <n v="0"/>
    <n v="0"/>
    <n v="0"/>
    <n v="54"/>
    <n v="0"/>
    <n v="119"/>
    <n v="23"/>
    <n v="309"/>
    <n v="23"/>
  </r>
  <r>
    <x v="200"/>
    <s v="SAN DIEGO"/>
    <s v="04/30/2013 - 04/30/2021"/>
    <n v="2015"/>
    <s v="Final"/>
    <n v="77"/>
    <n v="0"/>
    <n v="0"/>
    <n v="0"/>
    <n v="59"/>
    <n v="5"/>
    <n v="5"/>
    <n v="0"/>
    <n v="54"/>
    <n v="0"/>
    <n v="119"/>
    <n v="72"/>
    <n v="309"/>
    <n v="77"/>
  </r>
  <r>
    <x v="200"/>
    <s v="SAN DIEGO"/>
    <s v="04/30/2013 - 04/30/2021"/>
    <n v="2016"/>
    <s v="Final"/>
    <n v="77"/>
    <n v="1"/>
    <n v="1"/>
    <n v="0"/>
    <n v="59"/>
    <n v="2"/>
    <n v="2"/>
    <n v="0"/>
    <n v="54"/>
    <n v="15"/>
    <n v="119"/>
    <n v="0"/>
    <n v="309"/>
    <n v="18"/>
  </r>
  <r>
    <x v="200"/>
    <s v="SAN DIEGO"/>
    <s v="04/30/2013 - 04/30/2021"/>
    <n v="2017"/>
    <s v="Final"/>
    <n v="77"/>
    <n v="0"/>
    <n v="0"/>
    <n v="0"/>
    <n v="59"/>
    <n v="5"/>
    <n v="5"/>
    <n v="0"/>
    <n v="54"/>
    <n v="14"/>
    <n v="119"/>
    <n v="7"/>
    <n v="309"/>
    <n v="26"/>
  </r>
  <r>
    <x v="201"/>
    <s v="PLACER"/>
    <s v="10/31/2013 - 10/31/2021"/>
    <n v="2013"/>
    <s v="Final"/>
    <n v="953"/>
    <n v="0"/>
    <n v="0"/>
    <n v="0"/>
    <n v="668"/>
    <n v="0"/>
    <n v="0"/>
    <n v="0"/>
    <n v="705"/>
    <n v="0"/>
    <n v="1464"/>
    <n v="246"/>
    <n v="3790"/>
    <n v="246"/>
  </r>
  <r>
    <x v="201"/>
    <s v="PLACER"/>
    <s v="10/31/2013 - 10/31/2021"/>
    <n v="2014"/>
    <s v="Final"/>
    <n v="953"/>
    <n v="0"/>
    <n v="0"/>
    <n v="0"/>
    <n v="668"/>
    <n v="0"/>
    <n v="0"/>
    <n v="0"/>
    <n v="705"/>
    <n v="0"/>
    <n v="1464"/>
    <n v="286"/>
    <n v="3790"/>
    <n v="286"/>
  </r>
  <r>
    <x v="201"/>
    <s v="PLACER"/>
    <s v="10/31/2013 - 10/31/2021"/>
    <n v="2015"/>
    <s v="Final"/>
    <n v="953"/>
    <n v="0"/>
    <n v="0"/>
    <n v="0"/>
    <n v="668"/>
    <n v="0"/>
    <n v="0"/>
    <n v="0"/>
    <n v="705"/>
    <n v="0"/>
    <n v="1464"/>
    <n v="234"/>
    <n v="3790"/>
    <n v="234"/>
  </r>
  <r>
    <x v="201"/>
    <s v="PLACER"/>
    <s v="10/31/2013 - 10/31/2021"/>
    <n v="2016"/>
    <s v="Final"/>
    <n v="953"/>
    <n v="0"/>
    <n v="0"/>
    <n v="0"/>
    <n v="668"/>
    <n v="0"/>
    <n v="0"/>
    <n v="0"/>
    <n v="705"/>
    <n v="0"/>
    <n v="1464"/>
    <n v="217"/>
    <n v="3790"/>
    <n v="217"/>
  </r>
  <r>
    <x v="201"/>
    <s v="PLACER"/>
    <s v="10/31/2013 - 10/31/2021"/>
    <n v="2017"/>
    <s v="Final"/>
    <n v="953"/>
    <n v="0"/>
    <n v="0"/>
    <n v="0"/>
    <n v="668"/>
    <n v="0"/>
    <n v="0"/>
    <n v="0"/>
    <n v="705"/>
    <n v="4"/>
    <n v="1464"/>
    <n v="223"/>
    <n v="3790"/>
    <n v="227"/>
  </r>
  <r>
    <x v="202"/>
    <s v="TULARE"/>
    <s v="12/31/2015 - 12/31/2023"/>
    <n v="2015"/>
    <s v="Final"/>
    <n v="80"/>
    <n v="4"/>
    <n v="4"/>
    <n v="0"/>
    <n v="80"/>
    <n v="28"/>
    <n v="27"/>
    <n v="1"/>
    <n v="82"/>
    <n v="7"/>
    <n v="348"/>
    <n v="9"/>
    <n v="590"/>
    <n v="48"/>
  </r>
  <r>
    <x v="202"/>
    <s v="TULARE"/>
    <s v="12/31/2015 - 12/31/2023"/>
    <n v="2016"/>
    <s v="Final"/>
    <n v="80"/>
    <n v="3"/>
    <n v="3"/>
    <n v="0"/>
    <n v="80"/>
    <n v="20"/>
    <n v="20"/>
    <n v="0"/>
    <n v="82"/>
    <n v="0"/>
    <n v="348"/>
    <n v="1"/>
    <n v="590"/>
    <n v="24"/>
  </r>
  <r>
    <x v="202"/>
    <s v="TULARE"/>
    <s v="12/31/2015 - 12/31/2023"/>
    <n v="2017"/>
    <s v="Final"/>
    <n v="80"/>
    <n v="33"/>
    <n v="32"/>
    <n v="1"/>
    <n v="80"/>
    <n v="19"/>
    <n v="18"/>
    <n v="1"/>
    <n v="82"/>
    <n v="20"/>
    <n v="348"/>
    <n v="0"/>
    <n v="590"/>
    <n v="72"/>
  </r>
  <r>
    <x v="203"/>
    <s v="SUTTER"/>
    <s v="10/31/2013 - 10/31/2021"/>
    <n v="2013"/>
    <s v="Final"/>
    <n v="104"/>
    <n v="0"/>
    <n v="0"/>
    <n v="0"/>
    <n v="72"/>
    <n v="0"/>
    <n v="0"/>
    <n v="0"/>
    <n v="83"/>
    <n v="0"/>
    <n v="190"/>
    <n v="0"/>
    <n v="449"/>
    <n v="0"/>
  </r>
  <r>
    <x v="203"/>
    <s v="SUTTER"/>
    <s v="10/31/2013 - 10/31/2021"/>
    <n v="2014"/>
    <s v="Final"/>
    <n v="104"/>
    <n v="0"/>
    <n v="0"/>
    <n v="0"/>
    <n v="72"/>
    <n v="0"/>
    <n v="0"/>
    <n v="0"/>
    <n v="83"/>
    <n v="1"/>
    <n v="190"/>
    <n v="0"/>
    <n v="449"/>
    <n v="1"/>
  </r>
  <r>
    <x v="203"/>
    <s v="SUTTER"/>
    <s v="10/31/2013 - 10/31/2021"/>
    <n v="2015"/>
    <s v="Final"/>
    <n v="104"/>
    <n v="46"/>
    <n v="46"/>
    <n v="0"/>
    <n v="72"/>
    <n v="37"/>
    <n v="37"/>
    <n v="0"/>
    <n v="83"/>
    <n v="2"/>
    <n v="190"/>
    <n v="2"/>
    <n v="449"/>
    <n v="87"/>
  </r>
  <r>
    <x v="203"/>
    <s v="SUTTER"/>
    <s v="10/31/2013 - 10/31/2021"/>
    <n v="2016"/>
    <s v="Final"/>
    <n v="104"/>
    <n v="0"/>
    <n v="0"/>
    <n v="0"/>
    <n v="72"/>
    <n v="0"/>
    <n v="0"/>
    <n v="0"/>
    <n v="83"/>
    <n v="0"/>
    <n v="190"/>
    <n v="2"/>
    <n v="449"/>
    <n v="2"/>
  </r>
  <r>
    <x v="203"/>
    <s v="SUTTER"/>
    <s v="10/31/2013 - 10/31/2021"/>
    <n v="2017"/>
    <s v="Final"/>
    <n v="104"/>
    <n v="0"/>
    <n v="0"/>
    <n v="0"/>
    <n v="72"/>
    <n v="0"/>
    <n v="0"/>
    <n v="0"/>
    <n v="83"/>
    <n v="0"/>
    <n v="190"/>
    <n v="1"/>
    <n v="449"/>
    <n v="1"/>
  </r>
  <r>
    <x v="204"/>
    <s v="ALAMEDA"/>
    <s v="01/31/2015 - 01/31/2023"/>
    <n v="2014"/>
    <s v="Final"/>
    <n v="839"/>
    <n v="0"/>
    <n v="0"/>
    <n v="0"/>
    <n v="474"/>
    <n v="1"/>
    <n v="1"/>
    <n v="0"/>
    <n v="496"/>
    <n v="15"/>
    <n v="920"/>
    <n v="80"/>
    <n v="2729"/>
    <n v="96"/>
  </r>
  <r>
    <x v="204"/>
    <s v="ALAMEDA"/>
    <s v="01/31/2015 - 01/31/2023"/>
    <n v="2015"/>
    <s v="Final"/>
    <n v="839"/>
    <n v="0"/>
    <n v="0"/>
    <n v="0"/>
    <n v="474"/>
    <n v="2"/>
    <n v="2"/>
    <n v="0"/>
    <n v="496"/>
    <n v="14"/>
    <n v="920"/>
    <n v="420"/>
    <n v="2729"/>
    <n v="436"/>
  </r>
  <r>
    <x v="204"/>
    <s v="ALAMEDA"/>
    <s v="01/31/2015 - 01/31/2023"/>
    <n v="2016"/>
    <s v="Final"/>
    <n v="839"/>
    <n v="0"/>
    <n v="0"/>
    <n v="0"/>
    <n v="474"/>
    <n v="16"/>
    <n v="4"/>
    <n v="12"/>
    <n v="496"/>
    <n v="395"/>
    <n v="920"/>
    <n v="15"/>
    <n v="2729"/>
    <n v="426"/>
  </r>
  <r>
    <x v="204"/>
    <s v="ALAMEDA"/>
    <s v="01/31/2015 - 01/31/2023"/>
    <n v="2017"/>
    <s v="Final"/>
    <n v="839"/>
    <n v="52"/>
    <n v="52"/>
    <n v="0"/>
    <n v="474"/>
    <n v="24"/>
    <n v="24"/>
    <n v="0"/>
    <n v="496"/>
    <n v="15"/>
    <n v="920"/>
    <n v="311"/>
    <n v="2729"/>
    <n v="402"/>
  </r>
  <r>
    <x v="205"/>
    <s v="MERCED"/>
    <s v="03/31/2016 - 03/31/2024"/>
    <n v="2016"/>
    <s v="Final"/>
    <n v="249"/>
    <n v="0"/>
    <n v="0"/>
    <n v="0"/>
    <n v="178"/>
    <n v="0"/>
    <n v="0"/>
    <n v="0"/>
    <n v="163"/>
    <n v="0"/>
    <n v="435"/>
    <n v="34"/>
    <n v="1025"/>
    <n v="34"/>
  </r>
  <r>
    <x v="205"/>
    <s v="MERCED"/>
    <s v="03/31/2016 - 03/31/2024"/>
    <n v="2017"/>
    <s v="Final"/>
    <n v="249"/>
    <n v="0"/>
    <n v="0"/>
    <n v="0"/>
    <n v="178"/>
    <n v="5"/>
    <n v="5"/>
    <n v="0"/>
    <n v="163"/>
    <n v="0"/>
    <n v="435"/>
    <n v="69"/>
    <n v="1025"/>
    <n v="74"/>
  </r>
  <r>
    <x v="206"/>
    <s v="SAN JOAQUIN"/>
    <s v="12/31/2015 - 12/31/2023"/>
    <n v="2017"/>
    <s v="Final"/>
    <n v="497"/>
    <n v="52"/>
    <n v="52"/>
    <n v="0"/>
    <n v="331"/>
    <n v="27"/>
    <n v="27"/>
    <n v="0"/>
    <n v="333"/>
    <n v="0"/>
    <n v="770"/>
    <n v="211"/>
    <n v="1931"/>
    <n v="290"/>
  </r>
  <r>
    <x v="207"/>
    <s v="LOS ANGELES"/>
    <s v="10/15/2013 - 10/15/2021"/>
    <n v="2014"/>
    <s v="Final"/>
    <n v="12"/>
    <n v="0"/>
    <n v="0"/>
    <n v="0"/>
    <n v="7"/>
    <n v="0"/>
    <n v="0"/>
    <n v="0"/>
    <n v="8"/>
    <n v="16"/>
    <n v="20"/>
    <n v="0"/>
    <n v="47"/>
    <n v="16"/>
  </r>
  <r>
    <x v="207"/>
    <s v="LOS ANGELES"/>
    <s v="10/15/2013 - 10/15/2021"/>
    <n v="2015"/>
    <s v="Final"/>
    <n v="12"/>
    <n v="0"/>
    <n v="0"/>
    <n v="0"/>
    <n v="7"/>
    <n v="2"/>
    <n v="0"/>
    <n v="2"/>
    <n v="8"/>
    <n v="0"/>
    <n v="20"/>
    <n v="0"/>
    <n v="47"/>
    <n v="2"/>
  </r>
  <r>
    <x v="207"/>
    <s v="LOS ANGELES"/>
    <s v="10/15/2013 - 10/15/2021"/>
    <n v="2016"/>
    <s v="Final"/>
    <n v="12"/>
    <n v="0"/>
    <n v="0"/>
    <n v="0"/>
    <n v="7"/>
    <n v="2"/>
    <n v="0"/>
    <n v="2"/>
    <n v="8"/>
    <n v="13"/>
    <n v="20"/>
    <n v="6"/>
    <n v="47"/>
    <n v="21"/>
  </r>
  <r>
    <x v="207"/>
    <s v="LOS ANGELES"/>
    <s v="10/15/2013 - 10/15/2021"/>
    <n v="2017"/>
    <s v="Final"/>
    <n v="12"/>
    <n v="0"/>
    <n v="0"/>
    <n v="0"/>
    <n v="7"/>
    <n v="2"/>
    <n v="0"/>
    <n v="2"/>
    <n v="8"/>
    <n v="5"/>
    <n v="20"/>
    <n v="11"/>
    <n v="47"/>
    <n v="18"/>
  </r>
  <r>
    <x v="208"/>
    <s v="SANTA BARBARA"/>
    <s v="02/15/2015 - 02/15/2023"/>
    <n v="2015"/>
    <s v="Final"/>
    <n v="126"/>
    <n v="0"/>
    <n v="0"/>
    <n v="0"/>
    <n v="84"/>
    <n v="0"/>
    <n v="0"/>
    <n v="0"/>
    <n v="95"/>
    <n v="44"/>
    <n v="221"/>
    <n v="0"/>
    <n v="526"/>
    <n v="44"/>
  </r>
  <r>
    <x v="208"/>
    <s v="SANTA BARBARA"/>
    <s v="02/15/2015 - 02/15/2023"/>
    <n v="2016"/>
    <s v="Final"/>
    <n v="126"/>
    <n v="0"/>
    <n v="0"/>
    <n v="0"/>
    <n v="84"/>
    <n v="0"/>
    <n v="0"/>
    <n v="0"/>
    <n v="95"/>
    <n v="0"/>
    <n v="221"/>
    <n v="0"/>
    <n v="526"/>
    <n v="0"/>
  </r>
  <r>
    <x v="208"/>
    <s v="SANTA BARBARA"/>
    <s v="02/15/2015 - 02/15/2023"/>
    <n v="2017"/>
    <s v="Final"/>
    <n v="126"/>
    <n v="0"/>
    <n v="0"/>
    <n v="0"/>
    <n v="84"/>
    <n v="0"/>
    <n v="0"/>
    <n v="0"/>
    <n v="95"/>
    <n v="0"/>
    <n v="221"/>
    <n v="4"/>
    <n v="526"/>
    <n v="4"/>
  </r>
  <r>
    <x v="209"/>
    <s v="LOS ANGELES"/>
    <s v="10/15/2013 - 10/15/2021"/>
    <n v="2014"/>
    <s v="Final"/>
    <n v="1773"/>
    <n v="26"/>
    <n v="26"/>
    <n v="0"/>
    <n v="1066"/>
    <n v="14"/>
    <n v="14"/>
    <n v="0"/>
    <n v="1170"/>
    <n v="0"/>
    <n v="3039"/>
    <n v="260"/>
    <n v="7048"/>
    <n v="300"/>
  </r>
  <r>
    <x v="209"/>
    <s v="LOS ANGELES"/>
    <s v="10/15/2013 - 10/15/2021"/>
    <n v="2015"/>
    <s v="Final"/>
    <n v="1773"/>
    <n v="111"/>
    <n v="111"/>
    <n v="0"/>
    <n v="1066"/>
    <n v="8"/>
    <n v="8"/>
    <n v="0"/>
    <n v="1170"/>
    <n v="0"/>
    <n v="3039"/>
    <n v="31"/>
    <n v="7048"/>
    <n v="150"/>
  </r>
  <r>
    <x v="209"/>
    <s v="LOS ANGELES"/>
    <s v="10/15/2013 - 10/15/2021"/>
    <n v="2016"/>
    <s v="Final"/>
    <n v="1773"/>
    <n v="0"/>
    <n v="0"/>
    <n v="0"/>
    <n v="1066"/>
    <n v="0"/>
    <n v="0"/>
    <n v="0"/>
    <n v="1170"/>
    <n v="0"/>
    <n v="3039"/>
    <n v="675"/>
    <n v="7048"/>
    <n v="675"/>
  </r>
  <r>
    <x v="209"/>
    <s v="LOS ANGELES"/>
    <s v="10/15/2013 - 10/15/2021"/>
    <n v="2017"/>
    <s v="Final"/>
    <n v="1773"/>
    <n v="158"/>
    <n v="158"/>
    <n v="0"/>
    <n v="1066"/>
    <n v="4"/>
    <n v="4"/>
    <n v="0"/>
    <n v="1170"/>
    <n v="0"/>
    <n v="3039"/>
    <n v="363"/>
    <n v="7048"/>
    <n v="525"/>
  </r>
  <r>
    <x v="210"/>
    <s v="PLACER"/>
    <s v="10/31/2013 - 10/31/2021"/>
    <n v="2017"/>
    <s v="Final"/>
    <n v="39"/>
    <n v="0"/>
    <n v="0"/>
    <n v="0"/>
    <n v="27"/>
    <n v="0"/>
    <n v="0"/>
    <n v="0"/>
    <n v="29"/>
    <n v="1"/>
    <n v="59"/>
    <n v="11"/>
    <n v="154"/>
    <n v="12"/>
  </r>
  <r>
    <x v="211"/>
    <s v="ORANGE"/>
    <s v="10/15/2013 - 10/15/2021"/>
    <n v="2017"/>
    <s v="Final"/>
    <n v="14"/>
    <n v="0"/>
    <n v="0"/>
    <n v="0"/>
    <n v="10"/>
    <n v="0"/>
    <n v="0"/>
    <n v="0"/>
    <n v="11"/>
    <n v="0"/>
    <n v="26"/>
    <n v="5"/>
    <n v="61"/>
    <n v="5"/>
  </r>
  <r>
    <x v="212"/>
    <s v="SANTA CLARA"/>
    <s v="01/31/2015 - 01/31/2023"/>
    <n v="2015"/>
    <s v="Final"/>
    <n v="169"/>
    <n v="1"/>
    <n v="1"/>
    <n v="0"/>
    <n v="99"/>
    <n v="17"/>
    <n v="17"/>
    <n v="0"/>
    <n v="112"/>
    <n v="1"/>
    <n v="97"/>
    <n v="267"/>
    <n v="477"/>
    <n v="286"/>
  </r>
  <r>
    <x v="212"/>
    <s v="SANTA CLARA"/>
    <s v="01/31/2015 - 01/31/2023"/>
    <n v="2016"/>
    <s v="Final"/>
    <n v="169"/>
    <n v="1"/>
    <n v="1"/>
    <n v="0"/>
    <n v="99"/>
    <n v="1"/>
    <n v="1"/>
    <n v="0"/>
    <n v="112"/>
    <n v="0"/>
    <n v="97"/>
    <n v="52"/>
    <n v="477"/>
    <n v="54"/>
  </r>
  <r>
    <x v="212"/>
    <s v="SANTA CLARA"/>
    <s v="01/31/2015 - 01/31/2023"/>
    <n v="2017"/>
    <s v="Final"/>
    <n v="169"/>
    <n v="0"/>
    <n v="0"/>
    <n v="0"/>
    <n v="99"/>
    <n v="0"/>
    <n v="0"/>
    <n v="0"/>
    <n v="112"/>
    <n v="0"/>
    <n v="97"/>
    <n v="49"/>
    <n v="477"/>
    <n v="49"/>
  </r>
  <r>
    <x v="213"/>
    <s v="SANTA CLARA"/>
    <s v="01/31/2015 - 01/31/2023"/>
    <n v="2017"/>
    <s v="Final"/>
    <n v="46"/>
    <n v="5"/>
    <n v="5"/>
    <n v="0"/>
    <n v="28"/>
    <n v="2"/>
    <n v="2"/>
    <n v="0"/>
    <n v="32"/>
    <n v="2"/>
    <n v="15"/>
    <n v="4"/>
    <n v="121"/>
    <n v="13"/>
  </r>
  <r>
    <x v="214"/>
    <s v="LOS ANGELES"/>
    <s v="10/15/2013 - 10/15/2021"/>
    <n v="2014"/>
    <s v="Final"/>
    <n v="20427"/>
    <n v="856"/>
    <n v="856"/>
    <n v="0"/>
    <n v="12435"/>
    <n v="867"/>
    <n v="867"/>
    <n v="0"/>
    <n v="13728"/>
    <n v="47"/>
    <n v="35412"/>
    <n v="13047"/>
    <n v="82002"/>
    <n v="14817"/>
  </r>
  <r>
    <x v="214"/>
    <s v="LOS ANGELES"/>
    <s v="10/15/2013 - 10/15/2021"/>
    <n v="2015"/>
    <s v="Final"/>
    <n v="20427"/>
    <n v="893"/>
    <n v="893"/>
    <n v="0"/>
    <n v="12435"/>
    <n v="536"/>
    <n v="536"/>
    <n v="0"/>
    <n v="13728"/>
    <n v="45"/>
    <n v="35412"/>
    <n v="15833"/>
    <n v="82002"/>
    <n v="17307"/>
  </r>
  <r>
    <x v="214"/>
    <s v="LOS ANGELES"/>
    <s v="10/15/2013 - 10/15/2021"/>
    <n v="2016"/>
    <s v="Final"/>
    <n v="20427"/>
    <n v="718"/>
    <n v="718"/>
    <n v="0"/>
    <n v="12435"/>
    <n v="604"/>
    <n v="604"/>
    <n v="0"/>
    <n v="13728"/>
    <n v="143"/>
    <n v="35412"/>
    <n v="12231"/>
    <n v="82002"/>
    <n v="13696"/>
  </r>
  <r>
    <x v="214"/>
    <s v="LOS ANGELES"/>
    <s v="10/15/2013 - 10/15/2021"/>
    <n v="2017"/>
    <s v="Final"/>
    <n v="20427"/>
    <n v="697"/>
    <n v="697"/>
    <n v="0"/>
    <n v="12435"/>
    <n v="255"/>
    <n v="255"/>
    <n v="0"/>
    <n v="13728"/>
    <n v="27"/>
    <n v="35412"/>
    <n v="13040"/>
    <n v="82002"/>
    <n v="14019"/>
  </r>
  <r>
    <x v="215"/>
    <s v="LOS ANGELES"/>
    <s v="10/15/2013 - 10/15/2021"/>
    <n v="2014"/>
    <s v="Final"/>
    <n v="7417"/>
    <n v="159"/>
    <n v="159"/>
    <n v="0"/>
    <n v="4287"/>
    <n v="0"/>
    <n v="0"/>
    <n v="0"/>
    <n v="4938"/>
    <n v="0"/>
    <n v="10844"/>
    <n v="513"/>
    <n v="27486"/>
    <n v="672"/>
  </r>
  <r>
    <x v="215"/>
    <s v="LOS ANGELES"/>
    <s v="10/15/2013 - 10/15/2021"/>
    <n v="2015"/>
    <s v="Final"/>
    <n v="7417"/>
    <n v="32"/>
    <n v="32"/>
    <n v="0"/>
    <n v="4287"/>
    <n v="0"/>
    <n v="0"/>
    <n v="0"/>
    <n v="4938"/>
    <n v="0"/>
    <n v="10844"/>
    <n v="1790"/>
    <n v="27486"/>
    <n v="1822"/>
  </r>
  <r>
    <x v="215"/>
    <s v="LOS ANGELES"/>
    <s v="10/15/2013 - 10/15/2021"/>
    <n v="2016"/>
    <s v="Final"/>
    <n v="7417"/>
    <n v="35"/>
    <n v="35"/>
    <n v="0"/>
    <n v="4287"/>
    <n v="0"/>
    <n v="0"/>
    <n v="0"/>
    <n v="4938"/>
    <n v="0"/>
    <n v="10844"/>
    <n v="620"/>
    <n v="27486"/>
    <n v="655"/>
  </r>
  <r>
    <x v="215"/>
    <s v="LOS ANGELES"/>
    <s v="10/15/2013 - 10/15/2021"/>
    <n v="2017"/>
    <s v="Final"/>
    <n v="7417"/>
    <n v="354"/>
    <n v="354"/>
    <n v="0"/>
    <n v="4287"/>
    <n v="108"/>
    <n v="108"/>
    <n v="0"/>
    <n v="4938"/>
    <n v="0"/>
    <n v="10844"/>
    <n v="622"/>
    <n v="27486"/>
    <n v="1084"/>
  </r>
  <r>
    <x v="216"/>
    <s v="MERCED"/>
    <s v="03/31/2016 - 03/31/2024"/>
    <n v="2016"/>
    <s v="Final"/>
    <n v="604"/>
    <n v="41"/>
    <n v="41"/>
    <n v="0"/>
    <n v="431"/>
    <n v="21"/>
    <n v="21"/>
    <n v="0"/>
    <n v="396"/>
    <n v="7"/>
    <n v="1049"/>
    <n v="0"/>
    <n v="2480"/>
    <n v="69"/>
  </r>
  <r>
    <x v="216"/>
    <s v="MERCED"/>
    <s v="03/31/2016 - 03/31/2024"/>
    <n v="2017"/>
    <s v="Final"/>
    <n v="604"/>
    <n v="0"/>
    <n v="0"/>
    <n v="0"/>
    <n v="431"/>
    <n v="0"/>
    <n v="0"/>
    <n v="0"/>
    <n v="396"/>
    <n v="0"/>
    <n v="1049"/>
    <n v="217"/>
    <n v="2480"/>
    <n v="217"/>
  </r>
  <r>
    <x v="217"/>
    <s v="SANTA CLARA"/>
    <s v="01/31/2015 - 01/31/2023"/>
    <n v="2014"/>
    <s v="Final"/>
    <n v="201"/>
    <n v="0"/>
    <n v="0"/>
    <n v="0"/>
    <n v="112"/>
    <n v="0"/>
    <n v="0"/>
    <n v="0"/>
    <n v="132"/>
    <n v="0"/>
    <n v="174"/>
    <n v="9"/>
    <n v="619"/>
    <n v="9"/>
  </r>
  <r>
    <x v="217"/>
    <s v="SANTA CLARA"/>
    <s v="01/31/2015 - 01/31/2023"/>
    <n v="2015"/>
    <s v="Final"/>
    <n v="201"/>
    <n v="0"/>
    <n v="0"/>
    <n v="0"/>
    <n v="112"/>
    <n v="0"/>
    <n v="0"/>
    <n v="0"/>
    <n v="132"/>
    <n v="2"/>
    <n v="174"/>
    <n v="13"/>
    <n v="619"/>
    <n v="15"/>
  </r>
  <r>
    <x v="217"/>
    <s v="SANTA CLARA"/>
    <s v="01/31/2015 - 01/31/2023"/>
    <n v="2016"/>
    <s v="Final"/>
    <n v="201"/>
    <n v="0"/>
    <n v="0"/>
    <n v="0"/>
    <n v="112"/>
    <n v="2"/>
    <n v="2"/>
    <n v="0"/>
    <n v="132"/>
    <n v="3"/>
    <n v="174"/>
    <n v="38"/>
    <n v="619"/>
    <n v="43"/>
  </r>
  <r>
    <x v="217"/>
    <s v="SANTA CLARA"/>
    <s v="01/31/2015 - 01/31/2023"/>
    <n v="2017"/>
    <s v="Final"/>
    <n v="201"/>
    <n v="0"/>
    <n v="0"/>
    <n v="0"/>
    <n v="112"/>
    <n v="0"/>
    <n v="0"/>
    <n v="0"/>
    <n v="132"/>
    <n v="4"/>
    <n v="174"/>
    <n v="9"/>
    <n v="619"/>
    <n v="13"/>
  </r>
  <r>
    <x v="218"/>
    <s v="MADERA"/>
    <s v="06/30/2014 - 06/30/2019"/>
    <n v="2014"/>
    <s v="Final"/>
    <n v="1352"/>
    <n v="15"/>
    <n v="15"/>
    <n v="0"/>
    <n v="1056"/>
    <n v="113"/>
    <n v="113"/>
    <n v="0"/>
    <n v="1091"/>
    <n v="21"/>
    <n v="2600"/>
    <n v="1"/>
    <n v="6099"/>
    <n v="150"/>
  </r>
  <r>
    <x v="218"/>
    <s v="MADERA"/>
    <s v="06/30/2014 - 06/30/2019"/>
    <n v="2015"/>
    <s v="Final"/>
    <n v="1352"/>
    <n v="2"/>
    <n v="2"/>
    <n v="0"/>
    <n v="1056"/>
    <n v="140"/>
    <n v="140"/>
    <n v="0"/>
    <n v="1091"/>
    <n v="17"/>
    <n v="2600"/>
    <n v="1"/>
    <n v="6099"/>
    <n v="160"/>
  </r>
  <r>
    <x v="218"/>
    <s v="MADERA"/>
    <s v="06/30/2014 - 06/30/2019"/>
    <n v="2016"/>
    <s v="Final"/>
    <n v="1352"/>
    <n v="0"/>
    <n v="0"/>
    <n v="0"/>
    <n v="1056"/>
    <n v="0"/>
    <n v="0"/>
    <n v="0"/>
    <n v="1091"/>
    <n v="55"/>
    <n v="2600"/>
    <n v="4"/>
    <n v="6099"/>
    <n v="59"/>
  </r>
  <r>
    <x v="218"/>
    <s v="MADERA"/>
    <s v="06/30/2014 - 06/30/2019"/>
    <n v="2017"/>
    <s v="Final"/>
    <n v="1352"/>
    <n v="6"/>
    <n v="0"/>
    <n v="6"/>
    <n v="1056"/>
    <n v="56"/>
    <n v="0"/>
    <n v="56"/>
    <n v="1091"/>
    <n v="88"/>
    <n v="2600"/>
    <n v="0"/>
    <n v="6099"/>
    <n v="150"/>
  </r>
  <r>
    <x v="219"/>
    <s v="MADERA"/>
    <s v="06/30/2014 - 06/30/2019"/>
    <n v="2015"/>
    <s v="Final"/>
    <n v="1285"/>
    <n v="0"/>
    <n v="0"/>
    <n v="0"/>
    <n v="984"/>
    <n v="0"/>
    <n v="0"/>
    <n v="0"/>
    <n v="1015"/>
    <n v="0"/>
    <n v="2398"/>
    <n v="0"/>
    <n v="5682"/>
    <n v="0"/>
  </r>
  <r>
    <x v="219"/>
    <s v="MADERA"/>
    <s v="01/31/2016 - 01/31/2024"/>
    <n v="2016"/>
    <s v="Final"/>
    <n v="1285"/>
    <n v="0"/>
    <n v="0"/>
    <n v="0"/>
    <n v="984"/>
    <n v="20"/>
    <n v="20"/>
    <n v="0"/>
    <n v="1015"/>
    <n v="0"/>
    <n v="2398"/>
    <n v="0"/>
    <n v="5682"/>
    <n v="20"/>
  </r>
  <r>
    <x v="219"/>
    <s v="MADERA"/>
    <s v="01/31/2016 - 01/31/2024"/>
    <n v="2017"/>
    <s v="Final"/>
    <n v="1285"/>
    <n v="0"/>
    <n v="0"/>
    <n v="0"/>
    <n v="984"/>
    <n v="11"/>
    <n v="0"/>
    <n v="11"/>
    <n v="1015"/>
    <n v="0"/>
    <n v="2398"/>
    <n v="148"/>
    <n v="5682"/>
    <n v="159"/>
  </r>
  <r>
    <x v="220"/>
    <s v="LOS ANGELES"/>
    <s v="10/15/2013 - 10/15/2021"/>
    <n v="2014"/>
    <s v="Final"/>
    <n v="1"/>
    <n v="0"/>
    <n v="0"/>
    <n v="0"/>
    <n v="1"/>
    <n v="0"/>
    <n v="0"/>
    <n v="0"/>
    <n v="0"/>
    <n v="0"/>
    <n v="0"/>
    <n v="13"/>
    <n v="2"/>
    <n v="13"/>
  </r>
  <r>
    <x v="220"/>
    <s v="LOS ANGELES"/>
    <s v="10/15/2013 - 10/15/2021"/>
    <n v="2015"/>
    <s v="Final"/>
    <n v="1"/>
    <n v="0"/>
    <n v="0"/>
    <n v="0"/>
    <n v="1"/>
    <n v="0"/>
    <n v="0"/>
    <n v="0"/>
    <n v="0"/>
    <n v="0"/>
    <n v="0"/>
    <n v="16"/>
    <n v="2"/>
    <n v="16"/>
  </r>
  <r>
    <x v="220"/>
    <s v="LOS ANGELES"/>
    <s v="10/15/2013 - 10/15/2021"/>
    <n v="2016"/>
    <s v="Final"/>
    <n v="1"/>
    <n v="0"/>
    <n v="0"/>
    <n v="0"/>
    <n v="1"/>
    <n v="0"/>
    <n v="0"/>
    <n v="0"/>
    <n v="0"/>
    <n v="0"/>
    <n v="0"/>
    <n v="3"/>
    <n v="2"/>
    <n v="3"/>
  </r>
  <r>
    <x v="220"/>
    <s v="LOS ANGELES"/>
    <s v="10/15/2013 - 10/15/2021"/>
    <n v="2017"/>
    <s v="Final"/>
    <n v="1"/>
    <n v="0"/>
    <n v="0"/>
    <n v="0"/>
    <n v="1"/>
    <n v="0"/>
    <n v="0"/>
    <n v="0"/>
    <n v="0"/>
    <n v="0"/>
    <n v="0"/>
    <n v="17"/>
    <n v="2"/>
    <n v="17"/>
  </r>
  <r>
    <x v="221"/>
    <s v="MONO"/>
    <s v="06/30/2014 - 06/30/2019"/>
    <n v="2014"/>
    <s v="Final"/>
    <n v="17"/>
    <n v="0"/>
    <n v="0"/>
    <n v="0"/>
    <n v="12"/>
    <n v="0"/>
    <n v="0"/>
    <n v="0"/>
    <n v="14"/>
    <n v="0"/>
    <n v="31"/>
    <n v="12"/>
    <n v="74"/>
    <n v="12"/>
  </r>
  <r>
    <x v="221"/>
    <s v="MONO"/>
    <s v="06/30/2014 - 06/30/2019"/>
    <n v="2015"/>
    <s v="Final"/>
    <n v="17"/>
    <n v="0"/>
    <n v="0"/>
    <n v="0"/>
    <n v="12"/>
    <n v="0"/>
    <n v="0"/>
    <n v="0"/>
    <n v="14"/>
    <n v="0"/>
    <n v="31"/>
    <n v="22"/>
    <n v="74"/>
    <n v="22"/>
  </r>
  <r>
    <x v="221"/>
    <s v="MONO"/>
    <s v="06/30/2014 - 06/30/2019"/>
    <n v="2016"/>
    <s v="Final"/>
    <n v="17"/>
    <n v="0"/>
    <n v="0"/>
    <n v="0"/>
    <n v="12"/>
    <n v="0"/>
    <n v="0"/>
    <n v="0"/>
    <n v="14"/>
    <n v="0"/>
    <n v="31"/>
    <n v="23"/>
    <n v="74"/>
    <n v="23"/>
  </r>
  <r>
    <x v="221"/>
    <s v="MONO"/>
    <s v="06/30/2014 - 06/30/2019"/>
    <n v="2017"/>
    <s v="Final"/>
    <n v="17"/>
    <n v="0"/>
    <n v="0"/>
    <n v="0"/>
    <n v="12"/>
    <n v="0"/>
    <n v="0"/>
    <n v="0"/>
    <n v="14"/>
    <n v="0"/>
    <n v="31"/>
    <n v="14"/>
    <n v="74"/>
    <n v="14"/>
  </r>
  <r>
    <x v="222"/>
    <s v="LOS ANGELES"/>
    <s v="10/15/2013 - 10/15/2021"/>
    <n v="2014"/>
    <s v="Final"/>
    <n v="10"/>
    <n v="0"/>
    <n v="0"/>
    <n v="0"/>
    <n v="6"/>
    <n v="0"/>
    <n v="0"/>
    <n v="0"/>
    <n v="7"/>
    <n v="0"/>
    <n v="15"/>
    <n v="73"/>
    <n v="38"/>
    <n v="73"/>
  </r>
  <r>
    <x v="222"/>
    <s v="LOS ANGELES"/>
    <s v="10/15/2013 - 10/15/2021"/>
    <n v="2015"/>
    <s v="Final"/>
    <n v="10"/>
    <n v="0"/>
    <n v="0"/>
    <n v="0"/>
    <n v="6"/>
    <n v="0"/>
    <n v="0"/>
    <n v="0"/>
    <n v="7"/>
    <n v="0"/>
    <n v="15"/>
    <n v="86"/>
    <n v="38"/>
    <n v="86"/>
  </r>
  <r>
    <x v="222"/>
    <s v="LOS ANGELES"/>
    <s v="10/15/2013 - 10/15/2021"/>
    <n v="2016"/>
    <s v="Final"/>
    <n v="10"/>
    <n v="0"/>
    <n v="0"/>
    <n v="0"/>
    <n v="6"/>
    <n v="0"/>
    <n v="0"/>
    <n v="0"/>
    <n v="7"/>
    <n v="0"/>
    <n v="15"/>
    <n v="40"/>
    <n v="38"/>
    <n v="40"/>
  </r>
  <r>
    <x v="222"/>
    <s v="LOS ANGELES"/>
    <s v="10/15/2013 - 10/15/2021"/>
    <n v="2017"/>
    <s v="Final"/>
    <n v="10"/>
    <n v="0"/>
    <n v="0"/>
    <n v="0"/>
    <n v="6"/>
    <n v="0"/>
    <n v="0"/>
    <n v="0"/>
    <n v="7"/>
    <n v="0"/>
    <n v="15"/>
    <n v="81"/>
    <n v="38"/>
    <n v="81"/>
  </r>
  <r>
    <x v="223"/>
    <s v="MARIN"/>
    <s v="01/31/2015 - 01/31/2023"/>
    <n v="2014"/>
    <s v="Final"/>
    <n v="55"/>
    <n v="1"/>
    <n v="0"/>
    <n v="1"/>
    <n v="32"/>
    <n v="3"/>
    <n v="0"/>
    <n v="3"/>
    <n v="37"/>
    <n v="10"/>
    <n v="61"/>
    <n v="29"/>
    <n v="185"/>
    <n v="43"/>
  </r>
  <r>
    <x v="223"/>
    <s v="MARIN"/>
    <s v="01/31/2015 - 01/31/2023"/>
    <n v="2015"/>
    <s v="Final"/>
    <n v="55"/>
    <n v="7"/>
    <n v="6"/>
    <n v="1"/>
    <n v="32"/>
    <n v="6"/>
    <n v="3"/>
    <n v="3"/>
    <n v="37"/>
    <n v="3"/>
    <n v="61"/>
    <n v="23"/>
    <n v="185"/>
    <n v="39"/>
  </r>
  <r>
    <x v="223"/>
    <s v="MARIN"/>
    <s v="01/31/2015 - 01/31/2023"/>
    <n v="2016"/>
    <s v="Final"/>
    <n v="55"/>
    <n v="2"/>
    <n v="1"/>
    <n v="1"/>
    <n v="32"/>
    <n v="5"/>
    <n v="2"/>
    <n v="3"/>
    <n v="37"/>
    <n v="2"/>
    <n v="61"/>
    <n v="21"/>
    <n v="185"/>
    <n v="30"/>
  </r>
  <r>
    <x v="223"/>
    <s v="MARIN"/>
    <s v="01/31/2015 - 01/31/2023"/>
    <n v="2017"/>
    <s v="Final"/>
    <n v="55"/>
    <n v="1"/>
    <n v="0"/>
    <n v="1"/>
    <n v="32"/>
    <n v="5"/>
    <n v="2"/>
    <n v="3"/>
    <n v="37"/>
    <n v="1"/>
    <n v="61"/>
    <n v="26"/>
    <n v="185"/>
    <n v="33"/>
  </r>
  <r>
    <x v="224"/>
    <s v="MONTEREY"/>
    <s v="12/31/2015 - 12/31/2023"/>
    <n v="2015"/>
    <s v="Final"/>
    <n v="315"/>
    <n v="0"/>
    <n v="0"/>
    <n v="0"/>
    <n v="206"/>
    <n v="0"/>
    <n v="0"/>
    <n v="0"/>
    <n v="239"/>
    <n v="0"/>
    <n v="548"/>
    <n v="61"/>
    <n v="1308"/>
    <n v="61"/>
  </r>
  <r>
    <x v="224"/>
    <s v="MONTEREY"/>
    <s v="12/31/2015 - 12/31/2023"/>
    <n v="2016"/>
    <s v="Final"/>
    <n v="315"/>
    <n v="0"/>
    <n v="0"/>
    <n v="0"/>
    <n v="206"/>
    <n v="0"/>
    <n v="0"/>
    <n v="0"/>
    <n v="239"/>
    <n v="0"/>
    <n v="548"/>
    <n v="74"/>
    <n v="1308"/>
    <n v="74"/>
  </r>
  <r>
    <x v="224"/>
    <s v="MONTEREY"/>
    <s v="12/31/2015 - 12/31/2023"/>
    <n v="2017"/>
    <s v="Final"/>
    <n v="315"/>
    <n v="42"/>
    <n v="1"/>
    <n v="41"/>
    <n v="206"/>
    <n v="6"/>
    <n v="1"/>
    <n v="5"/>
    <n v="239"/>
    <n v="147"/>
    <n v="548"/>
    <n v="22"/>
    <n v="1308"/>
    <n v="217"/>
  </r>
  <r>
    <x v="225"/>
    <s v="MARIPOSA"/>
    <s v="06/30/2014 - 06/30/2019"/>
    <n v="2014"/>
    <s v="Final"/>
    <n v="265"/>
    <n v="0"/>
    <n v="0"/>
    <n v="0"/>
    <n v="130"/>
    <n v="0"/>
    <n v="0"/>
    <n v="0"/>
    <n v="180"/>
    <n v="35"/>
    <n v="420"/>
    <n v="14"/>
    <n v="995"/>
    <n v="49"/>
  </r>
  <r>
    <x v="225"/>
    <s v="MARIPOSA"/>
    <s v="06/30/2014 - 06/30/2019"/>
    <n v="2015"/>
    <s v="Final"/>
    <n v="265"/>
    <n v="0"/>
    <n v="0"/>
    <n v="0"/>
    <n v="130"/>
    <n v="0"/>
    <n v="0"/>
    <n v="0"/>
    <n v="180"/>
    <n v="44"/>
    <n v="420"/>
    <n v="10"/>
    <n v="995"/>
    <n v="54"/>
  </r>
  <r>
    <x v="225"/>
    <s v="MARIPOSA"/>
    <s v="06/30/2014 - 06/30/2019"/>
    <n v="2016"/>
    <s v="Final"/>
    <n v="265"/>
    <n v="0"/>
    <n v="0"/>
    <n v="0"/>
    <n v="130"/>
    <n v="0"/>
    <n v="0"/>
    <n v="0"/>
    <n v="180"/>
    <n v="19"/>
    <n v="420"/>
    <n v="28"/>
    <n v="995"/>
    <n v="47"/>
  </r>
  <r>
    <x v="225"/>
    <s v="MARIPOSA"/>
    <s v="06/30/2014 - 06/30/2019"/>
    <n v="2017"/>
    <s v="Final"/>
    <n v="265"/>
    <n v="0"/>
    <n v="0"/>
    <n v="0"/>
    <n v="130"/>
    <n v="0"/>
    <n v="0"/>
    <n v="0"/>
    <n v="180"/>
    <n v="28"/>
    <n v="420"/>
    <n v="9"/>
    <n v="995"/>
    <n v="37"/>
  </r>
  <r>
    <x v="226"/>
    <s v="CONTRA COSTA"/>
    <s v="01/31/2015 - 01/31/2023"/>
    <n v="2016"/>
    <s v="Final"/>
    <n v="124"/>
    <n v="0"/>
    <n v="0"/>
    <n v="0"/>
    <n v="72"/>
    <n v="0"/>
    <n v="0"/>
    <n v="0"/>
    <n v="78"/>
    <n v="1"/>
    <n v="195"/>
    <n v="40"/>
    <n v="469"/>
    <n v="41"/>
  </r>
  <r>
    <x v="226"/>
    <s v="CONTRA COSTA"/>
    <s v="01/31/2015 - 01/31/2023"/>
    <n v="2017"/>
    <s v="Final"/>
    <n v="124"/>
    <n v="0"/>
    <n v="0"/>
    <n v="0"/>
    <n v="72"/>
    <n v="0"/>
    <n v="0"/>
    <n v="0"/>
    <n v="78"/>
    <n v="0"/>
    <n v="195"/>
    <n v="4"/>
    <n v="469"/>
    <n v="4"/>
  </r>
  <r>
    <x v="227"/>
    <s v="YUBA"/>
    <s v="10/31/2013 - 10/31/2021"/>
    <n v="2017"/>
    <s v="Final"/>
    <n v="12"/>
    <n v="0"/>
    <n v="0"/>
    <n v="0"/>
    <n v="8"/>
    <n v="0"/>
    <n v="0"/>
    <n v="0"/>
    <n v="13"/>
    <n v="0"/>
    <n v="39"/>
    <n v="1"/>
    <n v="72"/>
    <n v="1"/>
  </r>
  <r>
    <x v="228"/>
    <s v="KERN"/>
    <s v="12/31/2015 - 12/31/2023"/>
    <n v="2016"/>
    <s v="Final"/>
    <n v="93"/>
    <n v="6"/>
    <n v="0"/>
    <n v="6"/>
    <n v="73"/>
    <n v="6"/>
    <n v="0"/>
    <n v="6"/>
    <n v="66"/>
    <n v="7"/>
    <n v="79"/>
    <n v="0"/>
    <n v="311"/>
    <n v="19"/>
  </r>
  <r>
    <x v="228"/>
    <s v="KERN"/>
    <s v="12/31/2015 - 12/31/2023"/>
    <n v="2017"/>
    <s v="Final"/>
    <n v="93"/>
    <n v="0"/>
    <n v="0"/>
    <n v="0"/>
    <n v="73"/>
    <n v="0"/>
    <n v="0"/>
    <n v="0"/>
    <n v="66"/>
    <n v="25"/>
    <n v="79"/>
    <n v="0"/>
    <n v="311"/>
    <n v="25"/>
  </r>
  <r>
    <x v="229"/>
    <s v="MENDOCINO"/>
    <s v="06/30/2014 - 06/30/2019"/>
    <n v="2015"/>
    <s v="Final"/>
    <n v="40"/>
    <n v="0"/>
    <n v="0"/>
    <n v="0"/>
    <n v="27"/>
    <n v="0"/>
    <n v="0"/>
    <n v="0"/>
    <n v="27"/>
    <n v="56"/>
    <n v="74"/>
    <n v="52"/>
    <n v="168"/>
    <n v="108"/>
  </r>
  <r>
    <x v="230"/>
    <s v="RIVERSIDE"/>
    <s v="10/15/2013 - 10/15/2021"/>
    <n v="2014"/>
    <s v="Final"/>
    <n v="1488"/>
    <n v="1"/>
    <n v="0"/>
    <n v="1"/>
    <n v="1007"/>
    <n v="1"/>
    <n v="0"/>
    <n v="1"/>
    <n v="1140"/>
    <n v="158"/>
    <n v="2610"/>
    <n v="181"/>
    <n v="6245"/>
    <n v="341"/>
  </r>
  <r>
    <x v="230"/>
    <s v="RIVERSIDE"/>
    <s v="10/15/2013 - 10/15/2021"/>
    <n v="2015"/>
    <s v="Final"/>
    <n v="1488"/>
    <n v="4"/>
    <n v="0"/>
    <n v="4"/>
    <n v="1007"/>
    <n v="0"/>
    <n v="0"/>
    <n v="0"/>
    <n v="1140"/>
    <n v="193"/>
    <n v="2610"/>
    <n v="215"/>
    <n v="6245"/>
    <n v="412"/>
  </r>
  <r>
    <x v="230"/>
    <s v="RIVERSIDE"/>
    <s v="10/15/2013 - 10/15/2021"/>
    <n v="2016"/>
    <s v="Final"/>
    <n v="1488"/>
    <n v="3"/>
    <n v="0"/>
    <n v="3"/>
    <n v="1007"/>
    <n v="2"/>
    <n v="0"/>
    <n v="2"/>
    <n v="1140"/>
    <n v="184"/>
    <n v="2610"/>
    <n v="349"/>
    <n v="6245"/>
    <n v="538"/>
  </r>
  <r>
    <x v="230"/>
    <s v="RIVERSIDE"/>
    <s v="10/15/2013 - 10/15/2021"/>
    <n v="2017"/>
    <s v="Final"/>
    <n v="1488"/>
    <n v="3"/>
    <n v="0"/>
    <n v="3"/>
    <n v="1007"/>
    <n v="9"/>
    <n v="0"/>
    <n v="9"/>
    <n v="1140"/>
    <n v="168"/>
    <n v="2610"/>
    <n v="514"/>
    <n v="6245"/>
    <n v="694"/>
  </r>
  <r>
    <x v="231"/>
    <s v="SAN MATEO"/>
    <s v="01/31/2015 - 01/31/2023"/>
    <n v="2015"/>
    <s v="Final"/>
    <n v="233"/>
    <n v="85"/>
    <n v="84"/>
    <n v="1"/>
    <n v="129"/>
    <n v="22"/>
    <n v="20"/>
    <n v="2"/>
    <n v="143"/>
    <n v="0"/>
    <n v="150"/>
    <n v="712"/>
    <n v="655"/>
    <n v="819"/>
  </r>
  <r>
    <x v="231"/>
    <s v="SAN MATEO"/>
    <s v="01/31/2015 - 01/31/2023"/>
    <n v="2016"/>
    <s v="Final"/>
    <n v="233"/>
    <n v="45"/>
    <n v="42"/>
    <n v="3"/>
    <n v="129"/>
    <n v="4"/>
    <n v="0"/>
    <n v="4"/>
    <n v="143"/>
    <n v="0"/>
    <n v="150"/>
    <n v="17"/>
    <n v="655"/>
    <n v="66"/>
  </r>
  <r>
    <x v="231"/>
    <s v="SAN MATEO"/>
    <s v="01/31/2015 - 01/31/2023"/>
    <n v="2017"/>
    <s v="Final"/>
    <n v="233"/>
    <n v="8"/>
    <n v="0"/>
    <n v="8"/>
    <n v="129"/>
    <n v="6"/>
    <n v="2"/>
    <n v="4"/>
    <n v="143"/>
    <n v="1"/>
    <n v="150"/>
    <n v="20"/>
    <n v="655"/>
    <n v="35"/>
  </r>
  <r>
    <x v="232"/>
    <s v="MERCED"/>
    <s v="03/31/2016 - 03/31/2024"/>
    <n v="2017"/>
    <s v="Final"/>
    <n v="1351"/>
    <n v="0"/>
    <n v="0"/>
    <n v="0"/>
    <n v="966"/>
    <n v="0"/>
    <n v="0"/>
    <n v="0"/>
    <n v="886"/>
    <n v="145"/>
    <n v="2348"/>
    <n v="82"/>
    <n v="5551"/>
    <n v="227"/>
  </r>
  <r>
    <x v="233"/>
    <s v="MERCED"/>
    <s v="03/31/2016 - 03/31/2024"/>
    <n v="2016"/>
    <s v="Final"/>
    <n v="1085"/>
    <n v="0"/>
    <n v="0"/>
    <n v="0"/>
    <n v="775"/>
    <n v="0"/>
    <n v="0"/>
    <n v="0"/>
    <n v="711"/>
    <n v="37"/>
    <n v="1885"/>
    <n v="137"/>
    <n v="4456"/>
    <n v="174"/>
  </r>
  <r>
    <x v="233"/>
    <s v="MERCED"/>
    <s v="03/31/2016 - 03/31/2024"/>
    <n v="2017"/>
    <s v="Final"/>
    <n v="1085"/>
    <n v="0"/>
    <n v="0"/>
    <n v="0"/>
    <n v="775"/>
    <n v="0"/>
    <n v="0"/>
    <n v="0"/>
    <n v="711"/>
    <n v="52"/>
    <n v="1885"/>
    <n v="118"/>
    <n v="4456"/>
    <n v="170"/>
  </r>
  <r>
    <x v="234"/>
    <s v="MARIN"/>
    <s v="01/31/2015 - 01/31/2023"/>
    <n v="2015"/>
    <s v="Final"/>
    <n v="41"/>
    <n v="6"/>
    <n v="0"/>
    <n v="6"/>
    <n v="24"/>
    <n v="8"/>
    <n v="0"/>
    <n v="8"/>
    <n v="26"/>
    <n v="3"/>
    <n v="38"/>
    <n v="9"/>
    <n v="129"/>
    <n v="26"/>
  </r>
  <r>
    <x v="234"/>
    <s v="MARIN"/>
    <s v="01/31/2015 - 01/31/2023"/>
    <n v="2016"/>
    <s v="Final"/>
    <n v="41"/>
    <n v="4"/>
    <n v="0"/>
    <n v="4"/>
    <n v="24"/>
    <n v="3"/>
    <n v="0"/>
    <n v="3"/>
    <n v="26"/>
    <n v="2"/>
    <n v="38"/>
    <n v="2"/>
    <n v="129"/>
    <n v="11"/>
  </r>
  <r>
    <x v="234"/>
    <s v="MARIN"/>
    <s v="01/31/2015 - 01/31/2023"/>
    <n v="2017"/>
    <s v="Final"/>
    <n v="41"/>
    <n v="6"/>
    <n v="0"/>
    <n v="6"/>
    <n v="24"/>
    <n v="5"/>
    <n v="0"/>
    <n v="5"/>
    <n v="26"/>
    <n v="5"/>
    <n v="38"/>
    <n v="4"/>
    <n v="129"/>
    <n v="20"/>
  </r>
  <r>
    <x v="235"/>
    <s v="SAN MATEO"/>
    <s v="01/31/2015 - 01/31/2023"/>
    <n v="2016"/>
    <s v="Final"/>
    <n v="193"/>
    <n v="0"/>
    <n v="0"/>
    <n v="0"/>
    <n v="101"/>
    <n v="0"/>
    <n v="0"/>
    <n v="0"/>
    <n v="112"/>
    <n v="0"/>
    <n v="257"/>
    <n v="0"/>
    <n v="663"/>
    <n v="0"/>
  </r>
  <r>
    <x v="235"/>
    <s v="SAN MATEO"/>
    <s v="01/31/2015 - 01/31/2023"/>
    <n v="2017"/>
    <s v="Final"/>
    <n v="193"/>
    <n v="0"/>
    <n v="0"/>
    <n v="0"/>
    <n v="101"/>
    <n v="0"/>
    <n v="0"/>
    <n v="0"/>
    <n v="112"/>
    <n v="0"/>
    <n v="257"/>
    <n v="3"/>
    <n v="663"/>
    <n v="3"/>
  </r>
  <r>
    <x v="236"/>
    <s v="SANTA CLARA"/>
    <s v="01/31/2015 - 01/31/2023"/>
    <n v="2014"/>
    <s v="Final"/>
    <n v="1004"/>
    <n v="0"/>
    <n v="0"/>
    <n v="0"/>
    <n v="570"/>
    <n v="0"/>
    <n v="0"/>
    <n v="0"/>
    <n v="565"/>
    <n v="0"/>
    <n v="1151"/>
    <n v="841"/>
    <n v="3290"/>
    <n v="841"/>
  </r>
  <r>
    <x v="236"/>
    <s v="SANTA CLARA"/>
    <s v="01/31/2015 - 01/31/2023"/>
    <n v="2015"/>
    <s v="Final"/>
    <n v="1004"/>
    <n v="0"/>
    <n v="0"/>
    <n v="0"/>
    <n v="570"/>
    <n v="0"/>
    <n v="0"/>
    <n v="0"/>
    <n v="565"/>
    <n v="0"/>
    <n v="1151"/>
    <n v="270"/>
    <n v="3290"/>
    <n v="270"/>
  </r>
  <r>
    <x v="236"/>
    <s v="SANTA CLARA"/>
    <s v="01/31/2015 - 01/31/2023"/>
    <n v="2016"/>
    <s v="Final"/>
    <n v="1004"/>
    <n v="0"/>
    <n v="0"/>
    <n v="0"/>
    <n v="570"/>
    <n v="0"/>
    <n v="0"/>
    <n v="0"/>
    <n v="565"/>
    <n v="0"/>
    <n v="1151"/>
    <n v="82"/>
    <n v="3290"/>
    <n v="82"/>
  </r>
  <r>
    <x v="236"/>
    <s v="SANTA CLARA"/>
    <s v="01/31/2015 - 01/31/2023"/>
    <n v="2017"/>
    <s v="Final"/>
    <n v="1004"/>
    <n v="0"/>
    <n v="0"/>
    <n v="0"/>
    <n v="570"/>
    <n v="0"/>
    <n v="0"/>
    <n v="0"/>
    <n v="565"/>
    <n v="0"/>
    <n v="1151"/>
    <n v="111"/>
    <n v="3290"/>
    <n v="111"/>
  </r>
  <r>
    <x v="237"/>
    <s v="ORANGE"/>
    <s v="10/15/2013 - 10/15/2021"/>
    <n v="2014"/>
    <s v="Final"/>
    <n v="42"/>
    <n v="9"/>
    <n v="9"/>
    <n v="0"/>
    <n v="29"/>
    <n v="6"/>
    <n v="6"/>
    <n v="0"/>
    <n v="33"/>
    <n v="16"/>
    <n v="73"/>
    <n v="296"/>
    <n v="177"/>
    <n v="327"/>
  </r>
  <r>
    <x v="237"/>
    <s v="ORANGE"/>
    <s v="10/15/2013 - 10/15/2021"/>
    <n v="2015"/>
    <s v="Final"/>
    <n v="42"/>
    <n v="3"/>
    <n v="3"/>
    <n v="0"/>
    <n v="29"/>
    <n v="22"/>
    <n v="22"/>
    <n v="0"/>
    <n v="33"/>
    <n v="0"/>
    <n v="73"/>
    <n v="468"/>
    <n v="177"/>
    <n v="493"/>
  </r>
  <r>
    <x v="237"/>
    <s v="ORANGE"/>
    <s v="10/15/2013 - 10/15/2021"/>
    <n v="2016"/>
    <s v="Final"/>
    <n v="42"/>
    <n v="1"/>
    <n v="1"/>
    <n v="0"/>
    <n v="29"/>
    <n v="0"/>
    <n v="0"/>
    <n v="0"/>
    <n v="33"/>
    <n v="0"/>
    <n v="73"/>
    <n v="6"/>
    <n v="177"/>
    <n v="7"/>
  </r>
  <r>
    <x v="237"/>
    <s v="ORANGE"/>
    <s v="10/15/2013 - 10/15/2021"/>
    <n v="2017"/>
    <s v="Final"/>
    <n v="42"/>
    <n v="0"/>
    <n v="0"/>
    <n v="0"/>
    <n v="29"/>
    <n v="0"/>
    <n v="0"/>
    <n v="0"/>
    <n v="33"/>
    <n v="0"/>
    <n v="73"/>
    <n v="35"/>
    <n v="177"/>
    <n v="35"/>
  </r>
  <r>
    <x v="238"/>
    <s v="STANISLAUS"/>
    <s v="12/31/2015 - 12/31/2023"/>
    <n v="2015"/>
    <s v="Final"/>
    <n v="1546"/>
    <n v="0"/>
    <n v="0"/>
    <n v="0"/>
    <n v="991"/>
    <n v="0"/>
    <n v="0"/>
    <n v="0"/>
    <n v="1100"/>
    <n v="0"/>
    <n v="2724"/>
    <n v="18"/>
    <n v="6361"/>
    <n v="18"/>
  </r>
  <r>
    <x v="238"/>
    <s v="STANISLAUS"/>
    <s v="12/31/2015 - 12/31/2023"/>
    <n v="2016"/>
    <s v="Final"/>
    <n v="1546"/>
    <n v="0"/>
    <n v="0"/>
    <n v="0"/>
    <n v="991"/>
    <n v="50"/>
    <n v="50"/>
    <n v="0"/>
    <n v="1100"/>
    <n v="56"/>
    <n v="2724"/>
    <n v="150"/>
    <n v="6361"/>
    <n v="256"/>
  </r>
  <r>
    <x v="238"/>
    <s v="STANISLAUS"/>
    <s v="12/31/2015 - 12/31/2023"/>
    <n v="2017"/>
    <s v="Final"/>
    <n v="1546"/>
    <n v="0"/>
    <n v="0"/>
    <n v="0"/>
    <n v="991"/>
    <n v="0"/>
    <n v="0"/>
    <n v="0"/>
    <n v="1100"/>
    <n v="3"/>
    <n v="2724"/>
    <n v="137"/>
    <n v="6361"/>
    <n v="140"/>
  </r>
  <r>
    <x v="239"/>
    <s v="MONO"/>
    <s v="06/30/2014 - 06/30/2019"/>
    <n v="2014"/>
    <s v="Final"/>
    <n v="11"/>
    <n v="0"/>
    <n v="0"/>
    <n v="0"/>
    <n v="7"/>
    <n v="0"/>
    <n v="0"/>
    <n v="0"/>
    <n v="9"/>
    <n v="9"/>
    <n v="19"/>
    <n v="4"/>
    <n v="46"/>
    <n v="13"/>
  </r>
  <r>
    <x v="239"/>
    <s v="MONO"/>
    <s v="06/30/2014 - 06/30/2019"/>
    <n v="2015"/>
    <s v="Final"/>
    <n v="11"/>
    <n v="0"/>
    <n v="0"/>
    <n v="0"/>
    <n v="7"/>
    <n v="2"/>
    <n v="0"/>
    <n v="2"/>
    <n v="9"/>
    <n v="10"/>
    <n v="19"/>
    <n v="14"/>
    <n v="46"/>
    <n v="26"/>
  </r>
  <r>
    <x v="239"/>
    <s v="MONO"/>
    <s v="06/30/2014 - 06/30/2019"/>
    <n v="2016"/>
    <s v="Final"/>
    <n v="11"/>
    <n v="0"/>
    <n v="0"/>
    <n v="0"/>
    <n v="7"/>
    <n v="5"/>
    <n v="0"/>
    <n v="5"/>
    <n v="9"/>
    <n v="12"/>
    <n v="19"/>
    <n v="9"/>
    <n v="46"/>
    <n v="26"/>
  </r>
  <r>
    <x v="239"/>
    <s v="MONO"/>
    <s v="06/30/2014 - 06/30/2019"/>
    <n v="2017"/>
    <s v="Final"/>
    <n v="11"/>
    <n v="0"/>
    <n v="0"/>
    <n v="0"/>
    <n v="7"/>
    <n v="6"/>
    <n v="0"/>
    <n v="6"/>
    <n v="9"/>
    <n v="13"/>
    <n v="19"/>
    <n v="10"/>
    <n v="46"/>
    <n v="29"/>
  </r>
  <r>
    <x v="240"/>
    <s v="LOS ANGELES"/>
    <s v="10/15/2013 - 10/15/2021"/>
    <n v="2014"/>
    <s v="Final"/>
    <n v="101"/>
    <n v="0"/>
    <n v="0"/>
    <n v="0"/>
    <n v="61"/>
    <n v="0"/>
    <n v="0"/>
    <n v="0"/>
    <n v="65"/>
    <n v="2"/>
    <n v="162"/>
    <n v="34"/>
    <n v="389"/>
    <n v="36"/>
  </r>
  <r>
    <x v="240"/>
    <s v="LOS ANGELES"/>
    <s v="10/15/2013 - 10/15/2021"/>
    <n v="2015"/>
    <s v="Final"/>
    <n v="101"/>
    <n v="0"/>
    <n v="0"/>
    <n v="0"/>
    <n v="61"/>
    <n v="0"/>
    <n v="0"/>
    <n v="0"/>
    <n v="65"/>
    <n v="0"/>
    <n v="162"/>
    <n v="9"/>
    <n v="389"/>
    <n v="9"/>
  </r>
  <r>
    <x v="240"/>
    <s v="LOS ANGELES"/>
    <s v="10/15/2013 - 10/15/2021"/>
    <n v="2016"/>
    <s v="Final"/>
    <n v="101"/>
    <n v="0"/>
    <n v="0"/>
    <n v="0"/>
    <n v="61"/>
    <n v="0"/>
    <n v="0"/>
    <n v="0"/>
    <n v="65"/>
    <n v="0"/>
    <n v="162"/>
    <n v="445"/>
    <n v="389"/>
    <n v="445"/>
  </r>
  <r>
    <x v="240"/>
    <s v="LOS ANGELES"/>
    <s v="10/15/2013 - 10/15/2021"/>
    <n v="2017"/>
    <s v="Final"/>
    <n v="101"/>
    <n v="0"/>
    <n v="0"/>
    <n v="0"/>
    <n v="61"/>
    <n v="0"/>
    <n v="0"/>
    <n v="0"/>
    <n v="65"/>
    <n v="2"/>
    <n v="162"/>
    <n v="22"/>
    <n v="389"/>
    <n v="24"/>
  </r>
  <r>
    <x v="241"/>
    <s v="SISKIYOU"/>
    <s v="06/30/2014 - 06/30/2019"/>
    <n v="2017"/>
    <s v="Final"/>
    <n v="5"/>
    <n v="0"/>
    <n v="0"/>
    <n v="0"/>
    <n v="3"/>
    <n v="0"/>
    <n v="0"/>
    <n v="0"/>
    <n v="3"/>
    <n v="0"/>
    <n v="8"/>
    <n v="0"/>
    <n v="19"/>
    <n v="0"/>
  </r>
  <r>
    <x v="242"/>
    <s v="SAN BERNARDINO"/>
    <s v="10/15/2013 - 10/15/2021"/>
    <n v="2014"/>
    <s v="Final"/>
    <n v="164"/>
    <n v="0"/>
    <n v="0"/>
    <n v="0"/>
    <n v="114"/>
    <n v="0"/>
    <n v="0"/>
    <n v="0"/>
    <n v="125"/>
    <n v="0"/>
    <n v="294"/>
    <n v="10"/>
    <n v="697"/>
    <n v="10"/>
  </r>
  <r>
    <x v="242"/>
    <s v="SAN BERNARDINO"/>
    <s v="10/15/2013 - 10/15/2021"/>
    <n v="2015"/>
    <s v="Final"/>
    <n v="164"/>
    <n v="0"/>
    <n v="0"/>
    <n v="0"/>
    <n v="114"/>
    <n v="0"/>
    <n v="0"/>
    <n v="0"/>
    <n v="125"/>
    <n v="0"/>
    <n v="294"/>
    <n v="20"/>
    <n v="697"/>
    <n v="20"/>
  </r>
  <r>
    <x v="242"/>
    <s v="SAN BERNARDINO"/>
    <s v="10/15/2013 - 10/15/2021"/>
    <n v="2016"/>
    <s v="Final"/>
    <n v="164"/>
    <n v="0"/>
    <n v="0"/>
    <n v="0"/>
    <n v="114"/>
    <n v="0"/>
    <n v="0"/>
    <n v="0"/>
    <n v="125"/>
    <n v="0"/>
    <n v="294"/>
    <n v="39"/>
    <n v="697"/>
    <n v="39"/>
  </r>
  <r>
    <x v="242"/>
    <s v="SAN BERNARDINO"/>
    <s v="10/15/2013 - 10/15/2021"/>
    <n v="2017"/>
    <s v="Final"/>
    <n v="164"/>
    <n v="0"/>
    <n v="0"/>
    <n v="0"/>
    <n v="114"/>
    <n v="0"/>
    <n v="0"/>
    <n v="0"/>
    <n v="125"/>
    <n v="0"/>
    <n v="294"/>
    <n v="66"/>
    <n v="697"/>
    <n v="66"/>
  </r>
  <r>
    <x v="243"/>
    <s v="SANTA CLARA"/>
    <s v="01/31/2015 - 01/31/2023"/>
    <n v="2014"/>
    <s v="Final"/>
    <n v="23"/>
    <n v="0"/>
    <n v="0"/>
    <n v="0"/>
    <n v="13"/>
    <n v="1"/>
    <n v="1"/>
    <n v="0"/>
    <n v="13"/>
    <n v="0"/>
    <n v="12"/>
    <n v="4"/>
    <n v="61"/>
    <n v="5"/>
  </r>
  <r>
    <x v="243"/>
    <s v="SANTA CLARA"/>
    <s v="01/31/2015 - 01/31/2023"/>
    <n v="2015"/>
    <s v="Final"/>
    <n v="23"/>
    <n v="4"/>
    <n v="0"/>
    <n v="4"/>
    <n v="13"/>
    <n v="0"/>
    <n v="0"/>
    <n v="0"/>
    <n v="13"/>
    <n v="1"/>
    <n v="12"/>
    <n v="2"/>
    <n v="61"/>
    <n v="7"/>
  </r>
  <r>
    <x v="243"/>
    <s v="SANTA CLARA"/>
    <s v="01/31/2015 - 01/31/2023"/>
    <n v="2016"/>
    <s v="Final"/>
    <n v="23"/>
    <n v="5"/>
    <n v="5"/>
    <n v="0"/>
    <n v="13"/>
    <n v="0"/>
    <n v="0"/>
    <n v="0"/>
    <n v="13"/>
    <n v="0"/>
    <n v="12"/>
    <n v="8"/>
    <n v="61"/>
    <n v="13"/>
  </r>
  <r>
    <x v="243"/>
    <s v="SANTA CLARA"/>
    <s v="01/31/2015 - 01/31/2023"/>
    <n v="2017"/>
    <s v="Final"/>
    <n v="23"/>
    <n v="12"/>
    <n v="0"/>
    <n v="12"/>
    <n v="13"/>
    <n v="0"/>
    <n v="0"/>
    <n v="0"/>
    <n v="13"/>
    <n v="0"/>
    <n v="12"/>
    <n v="4"/>
    <n v="61"/>
    <n v="16"/>
  </r>
  <r>
    <x v="244"/>
    <s v="MONTEREY"/>
    <s v="12/31/2015 - 12/31/2023"/>
    <n v="2015"/>
    <s v="Final"/>
    <n v="157"/>
    <n v="0"/>
    <n v="0"/>
    <n v="0"/>
    <n v="102"/>
    <n v="0"/>
    <n v="0"/>
    <n v="0"/>
    <n v="119"/>
    <n v="2"/>
    <n v="272"/>
    <n v="55"/>
    <n v="650"/>
    <n v="57"/>
  </r>
  <r>
    <x v="244"/>
    <s v="MONTEREY"/>
    <s v="12/31/2015 - 12/31/2023"/>
    <n v="2016"/>
    <s v="Final"/>
    <n v="157"/>
    <n v="0"/>
    <n v="0"/>
    <n v="0"/>
    <n v="102"/>
    <n v="0"/>
    <n v="0"/>
    <n v="0"/>
    <n v="119"/>
    <n v="0"/>
    <n v="272"/>
    <n v="2"/>
    <n v="650"/>
    <n v="2"/>
  </r>
  <r>
    <x v="244"/>
    <s v="MONTEREY"/>
    <s v="12/31/2015 - 12/31/2023"/>
    <n v="2017"/>
    <s v="Final"/>
    <n v="157"/>
    <n v="19"/>
    <n v="19"/>
    <n v="0"/>
    <n v="102"/>
    <n v="0"/>
    <n v="0"/>
    <n v="0"/>
    <n v="119"/>
    <n v="0"/>
    <n v="272"/>
    <n v="10"/>
    <n v="650"/>
    <n v="29"/>
  </r>
  <r>
    <x v="245"/>
    <s v="MONTEREY"/>
    <s v="12/31/2015 - 12/31/2023"/>
    <n v="2015"/>
    <s v="Final"/>
    <n v="374"/>
    <n v="137"/>
    <n v="37"/>
    <n v="100"/>
    <n v="244"/>
    <n v="6"/>
    <n v="6"/>
    <n v="0"/>
    <n v="282"/>
    <n v="0"/>
    <n v="651"/>
    <n v="189"/>
    <n v="1551"/>
    <n v="332"/>
  </r>
  <r>
    <x v="245"/>
    <s v="MONTEREY"/>
    <s v="12/31/2015 - 12/31/2023"/>
    <n v="2016"/>
    <s v="Final"/>
    <n v="374"/>
    <n v="0"/>
    <n v="0"/>
    <n v="0"/>
    <n v="244"/>
    <n v="0"/>
    <n v="0"/>
    <n v="0"/>
    <n v="282"/>
    <n v="3"/>
    <n v="651"/>
    <n v="260"/>
    <n v="1551"/>
    <n v="263"/>
  </r>
  <r>
    <x v="245"/>
    <s v="MONTEREY"/>
    <s v="12/31/2015 - 12/31/2023"/>
    <n v="2017"/>
    <s v="Final"/>
    <n v="374"/>
    <n v="82"/>
    <n v="7"/>
    <n v="75"/>
    <n v="244"/>
    <n v="7"/>
    <n v="7"/>
    <n v="0"/>
    <n v="282"/>
    <n v="20"/>
    <n v="651"/>
    <n v="316"/>
    <n v="1551"/>
    <n v="425"/>
  </r>
  <r>
    <x v="246"/>
    <s v="LOS ANGELES"/>
    <s v="10/15/2013 - 10/15/2021"/>
    <n v="2017"/>
    <s v="Final"/>
    <n v="205"/>
    <n v="0"/>
    <n v="0"/>
    <n v="0"/>
    <n v="123"/>
    <n v="0"/>
    <n v="0"/>
    <n v="0"/>
    <n v="137"/>
    <n v="0"/>
    <n v="350"/>
    <n v="14"/>
    <n v="815"/>
    <n v="14"/>
  </r>
  <r>
    <x v="247"/>
    <s v="VENTURA"/>
    <s v="10/15/2013 - 10/15/2021"/>
    <n v="2014"/>
    <s v="Final"/>
    <n v="289"/>
    <n v="0"/>
    <n v="0"/>
    <n v="0"/>
    <n v="197"/>
    <n v="3"/>
    <n v="3"/>
    <n v="0"/>
    <n v="216"/>
    <n v="0"/>
    <n v="462"/>
    <n v="159"/>
    <n v="1164"/>
    <n v="162"/>
  </r>
  <r>
    <x v="247"/>
    <s v="VENTURA"/>
    <s v="10/15/2013 - 10/15/2021"/>
    <n v="2015"/>
    <s v="Final"/>
    <n v="289"/>
    <n v="5"/>
    <n v="5"/>
    <n v="0"/>
    <n v="197"/>
    <n v="15"/>
    <n v="15"/>
    <n v="0"/>
    <n v="216"/>
    <n v="9"/>
    <n v="462"/>
    <n v="144"/>
    <n v="1164"/>
    <n v="173"/>
  </r>
  <r>
    <x v="247"/>
    <s v="VENTURA"/>
    <s v="10/15/2013 - 10/15/2021"/>
    <n v="2016"/>
    <s v="Final"/>
    <n v="289"/>
    <n v="0"/>
    <n v="0"/>
    <n v="0"/>
    <n v="197"/>
    <n v="0"/>
    <n v="0"/>
    <n v="0"/>
    <n v="216"/>
    <n v="0"/>
    <n v="462"/>
    <n v="88"/>
    <n v="1164"/>
    <n v="88"/>
  </r>
  <r>
    <x v="247"/>
    <s v="VENTURA"/>
    <s v="10/15/2013 - 10/15/2021"/>
    <n v="2017"/>
    <s v="Final"/>
    <n v="289"/>
    <n v="0"/>
    <n v="0"/>
    <n v="0"/>
    <n v="197"/>
    <n v="0"/>
    <n v="0"/>
    <n v="0"/>
    <n v="216"/>
    <n v="0"/>
    <n v="462"/>
    <n v="88"/>
    <n v="1164"/>
    <n v="88"/>
  </r>
  <r>
    <x v="248"/>
    <s v="CONTRA COSTA"/>
    <s v="01/31/2015 - 01/31/2023"/>
    <n v="2014"/>
    <s v="Final"/>
    <n v="75"/>
    <n v="0"/>
    <n v="0"/>
    <n v="0"/>
    <n v="44"/>
    <n v="0"/>
    <n v="0"/>
    <n v="0"/>
    <n v="50"/>
    <n v="0"/>
    <n v="60"/>
    <n v="0"/>
    <n v="229"/>
    <n v="0"/>
  </r>
  <r>
    <x v="248"/>
    <s v="CONTRA COSTA"/>
    <s v="01/31/2015 - 01/31/2023"/>
    <n v="2015"/>
    <s v="Final"/>
    <n v="75"/>
    <n v="0"/>
    <n v="0"/>
    <n v="0"/>
    <n v="44"/>
    <n v="0"/>
    <n v="0"/>
    <n v="0"/>
    <n v="50"/>
    <n v="0"/>
    <n v="60"/>
    <n v="8"/>
    <n v="229"/>
    <n v="8"/>
  </r>
  <r>
    <x v="248"/>
    <s v="CONTRA COSTA"/>
    <s v="01/31/2015 - 01/31/2023"/>
    <n v="2016"/>
    <s v="Final"/>
    <n v="75"/>
    <n v="0"/>
    <n v="0"/>
    <n v="0"/>
    <n v="44"/>
    <n v="0"/>
    <n v="0"/>
    <n v="0"/>
    <n v="50"/>
    <n v="0"/>
    <n v="60"/>
    <n v="35"/>
    <n v="229"/>
    <n v="35"/>
  </r>
  <r>
    <x v="248"/>
    <s v="CONTRA COSTA"/>
    <s v="01/31/2015 - 01/31/2023"/>
    <n v="2017"/>
    <s v="Final"/>
    <n v="75"/>
    <n v="0"/>
    <n v="0"/>
    <n v="0"/>
    <n v="44"/>
    <n v="0"/>
    <n v="0"/>
    <n v="0"/>
    <n v="50"/>
    <n v="0"/>
    <n v="60"/>
    <n v="31"/>
    <n v="229"/>
    <n v="31"/>
  </r>
  <r>
    <x v="249"/>
    <s v="RIVERSIDE"/>
    <s v="10/15/2013 - 10/15/2021"/>
    <n v="2014"/>
    <s v="Final"/>
    <n v="1500"/>
    <n v="0"/>
    <n v="0"/>
    <n v="0"/>
    <n v="993"/>
    <n v="0"/>
    <n v="0"/>
    <n v="0"/>
    <n v="1112"/>
    <n v="0"/>
    <n v="2564"/>
    <n v="93"/>
    <n v="6169"/>
    <n v="93"/>
  </r>
  <r>
    <x v="249"/>
    <s v="RIVERSIDE"/>
    <s v="10/15/2013 - 10/15/2021"/>
    <n v="2015"/>
    <s v="Final"/>
    <n v="1500"/>
    <n v="0"/>
    <n v="0"/>
    <n v="0"/>
    <n v="993"/>
    <n v="0"/>
    <n v="0"/>
    <n v="0"/>
    <n v="1112"/>
    <n v="0"/>
    <n v="2564"/>
    <n v="103"/>
    <n v="6169"/>
    <n v="103"/>
  </r>
  <r>
    <x v="249"/>
    <s v="RIVERSIDE"/>
    <s v="10/15/2013 - 10/15/2021"/>
    <n v="2016"/>
    <s v="Final"/>
    <n v="1500"/>
    <n v="0"/>
    <n v="0"/>
    <n v="0"/>
    <n v="993"/>
    <n v="0"/>
    <n v="0"/>
    <n v="0"/>
    <n v="1112"/>
    <n v="0"/>
    <n v="2564"/>
    <n v="0"/>
    <n v="6169"/>
    <n v="0"/>
  </r>
  <r>
    <x v="249"/>
    <s v="RIVERSIDE"/>
    <s v="10/15/2013 - 10/15/2021"/>
    <n v="2017"/>
    <s v="Final"/>
    <n v="1500"/>
    <n v="0"/>
    <n v="0"/>
    <n v="0"/>
    <n v="993"/>
    <n v="0"/>
    <n v="0"/>
    <n v="0"/>
    <n v="1112"/>
    <n v="84"/>
    <n v="2564"/>
    <n v="341"/>
    <n v="6169"/>
    <n v="425"/>
  </r>
  <r>
    <x v="250"/>
    <s v="SANTA CLARA"/>
    <s v="01/31/2015 - 01/31/2023"/>
    <n v="2015"/>
    <s v="Final"/>
    <n v="273"/>
    <n v="12"/>
    <n v="12"/>
    <n v="0"/>
    <n v="154"/>
    <n v="118"/>
    <n v="118"/>
    <n v="0"/>
    <n v="185"/>
    <n v="107"/>
    <n v="316"/>
    <n v="647"/>
    <n v="928"/>
    <n v="884"/>
  </r>
  <r>
    <x v="250"/>
    <s v="SANTA CLARA"/>
    <s v="01/31/2015 - 01/31/2023"/>
    <n v="2016"/>
    <s v="Final"/>
    <n v="273"/>
    <n v="29"/>
    <n v="29"/>
    <n v="0"/>
    <n v="154"/>
    <n v="23"/>
    <n v="23"/>
    <n v="0"/>
    <n v="185"/>
    <n v="6"/>
    <n v="316"/>
    <n v="219"/>
    <n v="928"/>
    <n v="277"/>
  </r>
  <r>
    <x v="250"/>
    <s v="SANTA CLARA"/>
    <s v="01/31/2015 - 01/31/2023"/>
    <n v="2017"/>
    <s v="Final"/>
    <n v="273"/>
    <n v="0"/>
    <n v="0"/>
    <n v="0"/>
    <n v="154"/>
    <n v="13"/>
    <n v="13"/>
    <n v="0"/>
    <n v="185"/>
    <n v="9"/>
    <n v="316"/>
    <n v="192"/>
    <n v="928"/>
    <n v="214"/>
  </r>
  <r>
    <x v="251"/>
    <s v="SISKIYOU"/>
    <s v="06/30/2014 - 06/30/2019"/>
    <n v="2014"/>
    <s v="Final"/>
    <n v="11"/>
    <n v="0"/>
    <n v="0"/>
    <n v="0"/>
    <n v="7"/>
    <n v="0"/>
    <n v="0"/>
    <n v="0"/>
    <n v="8"/>
    <n v="0"/>
    <n v="19"/>
    <n v="1"/>
    <n v="45"/>
    <n v="1"/>
  </r>
  <r>
    <x v="252"/>
    <s v="SANTA CLARA"/>
    <s v="01/31/2015 - 01/31/2023"/>
    <n v="2014"/>
    <s v="Final"/>
    <n v="814"/>
    <n v="26"/>
    <n v="26"/>
    <n v="0"/>
    <n v="492"/>
    <n v="19"/>
    <n v="18"/>
    <n v="1"/>
    <n v="527"/>
    <n v="0"/>
    <n v="1093"/>
    <n v="598"/>
    <n v="2926"/>
    <n v="643"/>
  </r>
  <r>
    <x v="252"/>
    <s v="SANTA CLARA"/>
    <s v="01/31/2015 - 01/31/2023"/>
    <n v="2015"/>
    <s v="Final"/>
    <n v="814"/>
    <n v="0"/>
    <n v="0"/>
    <n v="0"/>
    <n v="492"/>
    <n v="9"/>
    <n v="9"/>
    <n v="0"/>
    <n v="527"/>
    <n v="0"/>
    <n v="1093"/>
    <n v="278"/>
    <n v="2926"/>
    <n v="287"/>
  </r>
  <r>
    <x v="252"/>
    <s v="SANTA CLARA"/>
    <s v="01/31/2015 - 01/31/2023"/>
    <n v="2016"/>
    <s v="Final"/>
    <n v="814"/>
    <n v="17"/>
    <n v="17"/>
    <n v="0"/>
    <n v="492"/>
    <n v="109"/>
    <n v="109"/>
    <n v="0"/>
    <n v="527"/>
    <n v="0"/>
    <n v="1093"/>
    <n v="376"/>
    <n v="2926"/>
    <n v="502"/>
  </r>
  <r>
    <x v="252"/>
    <s v="SANTA CLARA"/>
    <s v="01/31/2015 - 01/31/2023"/>
    <n v="2017"/>
    <s v="Final"/>
    <n v="814"/>
    <n v="98"/>
    <n v="98"/>
    <n v="0"/>
    <n v="492"/>
    <n v="23"/>
    <n v="23"/>
    <n v="0"/>
    <n v="527"/>
    <n v="0"/>
    <n v="1093"/>
    <n v="1418"/>
    <n v="2926"/>
    <n v="1539"/>
  </r>
  <r>
    <x v="253"/>
    <s v="RIVERSIDE"/>
    <s v="10/15/2013 - 10/15/2021"/>
    <n v="2014"/>
    <s v="Final"/>
    <n v="395"/>
    <n v="0"/>
    <n v="0"/>
    <n v="0"/>
    <n v="262"/>
    <n v="0"/>
    <n v="0"/>
    <n v="0"/>
    <n v="289"/>
    <n v="0"/>
    <n v="627"/>
    <n v="9"/>
    <n v="1573"/>
    <n v="9"/>
  </r>
  <r>
    <x v="253"/>
    <s v="RIVERSIDE"/>
    <s v="10/15/2013 - 10/15/2021"/>
    <n v="2015"/>
    <s v="Final"/>
    <n v="395"/>
    <n v="0"/>
    <n v="0"/>
    <n v="0"/>
    <n v="262"/>
    <n v="0"/>
    <n v="0"/>
    <n v="0"/>
    <n v="289"/>
    <n v="0"/>
    <n v="627"/>
    <n v="93"/>
    <n v="1573"/>
    <n v="93"/>
  </r>
  <r>
    <x v="253"/>
    <s v="RIVERSIDE"/>
    <s v="10/15/2013 - 10/15/2021"/>
    <n v="2016"/>
    <s v="Final"/>
    <n v="395"/>
    <n v="0"/>
    <n v="0"/>
    <n v="0"/>
    <n v="262"/>
    <n v="0"/>
    <n v="0"/>
    <n v="0"/>
    <n v="289"/>
    <n v="0"/>
    <n v="627"/>
    <n v="559"/>
    <n v="1573"/>
    <n v="559"/>
  </r>
  <r>
    <x v="253"/>
    <s v="RIVERSIDE"/>
    <s v="10/15/2013 - 10/15/2021"/>
    <n v="2017"/>
    <s v="Final"/>
    <n v="395"/>
    <n v="0"/>
    <n v="0"/>
    <n v="0"/>
    <n v="262"/>
    <n v="0"/>
    <n v="0"/>
    <n v="0"/>
    <n v="289"/>
    <n v="0"/>
    <n v="627"/>
    <n v="225"/>
    <n v="1573"/>
    <n v="225"/>
  </r>
  <r>
    <x v="254"/>
    <s v="NAPA"/>
    <s v="01/31/2015 - 01/31/2023"/>
    <n v="2015"/>
    <s v="Final"/>
    <n v="185"/>
    <n v="0"/>
    <n v="0"/>
    <n v="0"/>
    <n v="106"/>
    <n v="0"/>
    <n v="0"/>
    <n v="0"/>
    <n v="141"/>
    <n v="0"/>
    <n v="403"/>
    <n v="0"/>
    <n v="835"/>
    <n v="0"/>
  </r>
  <r>
    <x v="254"/>
    <s v="NAPA"/>
    <s v="01/31/2015 - 01/31/2023"/>
    <n v="2016"/>
    <s v="Final"/>
    <n v="185"/>
    <n v="0"/>
    <n v="0"/>
    <n v="0"/>
    <n v="106"/>
    <n v="6"/>
    <n v="6"/>
    <n v="0"/>
    <n v="141"/>
    <n v="4"/>
    <n v="403"/>
    <n v="135"/>
    <n v="835"/>
    <n v="145"/>
  </r>
  <r>
    <x v="254"/>
    <s v="NAPA"/>
    <s v="01/31/2015 - 01/31/2023"/>
    <n v="2017"/>
    <s v="Final"/>
    <n v="185"/>
    <n v="0"/>
    <n v="0"/>
    <n v="0"/>
    <n v="106"/>
    <n v="1"/>
    <n v="1"/>
    <n v="0"/>
    <n v="141"/>
    <n v="0"/>
    <n v="403"/>
    <n v="37"/>
    <n v="835"/>
    <n v="38"/>
  </r>
  <r>
    <x v="255"/>
    <s v="NAPA"/>
    <s v="01/31/2015 - 01/31/2023"/>
    <n v="2014"/>
    <s v="Final"/>
    <n v="51"/>
    <n v="0"/>
    <n v="0"/>
    <n v="0"/>
    <n v="30"/>
    <n v="0"/>
    <n v="0"/>
    <n v="0"/>
    <n v="32"/>
    <n v="9"/>
    <n v="67"/>
    <n v="17"/>
    <n v="180"/>
    <n v="26"/>
  </r>
  <r>
    <x v="255"/>
    <s v="NAPA"/>
    <s v="01/31/2015 - 01/31/2023"/>
    <n v="2015"/>
    <s v="Final"/>
    <n v="51"/>
    <n v="0"/>
    <n v="0"/>
    <n v="0"/>
    <n v="30"/>
    <n v="0"/>
    <n v="0"/>
    <n v="0"/>
    <n v="32"/>
    <n v="8"/>
    <n v="67"/>
    <n v="11"/>
    <n v="180"/>
    <n v="19"/>
  </r>
  <r>
    <x v="255"/>
    <s v="NAPA"/>
    <s v="01/31/2015 - 01/31/2023"/>
    <n v="2016"/>
    <s v="Final"/>
    <n v="51"/>
    <n v="0"/>
    <n v="0"/>
    <n v="0"/>
    <n v="30"/>
    <n v="1"/>
    <n v="0"/>
    <n v="1"/>
    <n v="32"/>
    <n v="13"/>
    <n v="67"/>
    <n v="14"/>
    <n v="180"/>
    <n v="28"/>
  </r>
  <r>
    <x v="255"/>
    <s v="NAPA"/>
    <s v="01/31/2015 - 01/31/2023"/>
    <n v="2017"/>
    <s v="Final"/>
    <n v="51"/>
    <n v="0"/>
    <n v="0"/>
    <n v="0"/>
    <n v="30"/>
    <n v="0"/>
    <n v="0"/>
    <n v="0"/>
    <n v="32"/>
    <n v="16"/>
    <n v="67"/>
    <n v="14"/>
    <n v="180"/>
    <n v="30"/>
  </r>
  <r>
    <x v="256"/>
    <s v="SAN DIEGO"/>
    <s v="04/30/2013 - 04/30/2021"/>
    <n v="2013"/>
    <s v="Final"/>
    <n v="465"/>
    <n v="0"/>
    <n v="0"/>
    <n v="0"/>
    <n v="353"/>
    <n v="8"/>
    <n v="8"/>
    <n v="0"/>
    <n v="327"/>
    <n v="0"/>
    <n v="718"/>
    <n v="67"/>
    <n v="1863"/>
    <n v="75"/>
  </r>
  <r>
    <x v="256"/>
    <s v="SAN DIEGO"/>
    <s v="04/30/2013 - 04/30/2021"/>
    <n v="2014"/>
    <s v="Final"/>
    <n v="465"/>
    <n v="0"/>
    <n v="0"/>
    <n v="0"/>
    <n v="353"/>
    <n v="108"/>
    <n v="108"/>
    <n v="0"/>
    <n v="327"/>
    <n v="1"/>
    <n v="718"/>
    <n v="16"/>
    <n v="1863"/>
    <n v="125"/>
  </r>
  <r>
    <x v="256"/>
    <s v="SAN DIEGO"/>
    <s v="04/30/2013 - 04/30/2021"/>
    <n v="2015"/>
    <s v="Final"/>
    <n v="465"/>
    <n v="0"/>
    <n v="0"/>
    <n v="0"/>
    <n v="353"/>
    <n v="0"/>
    <n v="0"/>
    <n v="0"/>
    <n v="327"/>
    <n v="0"/>
    <n v="718"/>
    <n v="143"/>
    <n v="1863"/>
    <n v="143"/>
  </r>
  <r>
    <x v="256"/>
    <s v="SAN DIEGO"/>
    <s v="04/30/2013 - 04/30/2021"/>
    <n v="2016"/>
    <s v="Final"/>
    <n v="465"/>
    <n v="45"/>
    <n v="45"/>
    <n v="0"/>
    <n v="353"/>
    <n v="0"/>
    <n v="0"/>
    <n v="0"/>
    <n v="327"/>
    <n v="46"/>
    <n v="718"/>
    <n v="12"/>
    <n v="1863"/>
    <n v="103"/>
  </r>
  <r>
    <x v="256"/>
    <s v="SAN DIEGO"/>
    <s v="04/30/2013 - 04/30/2021"/>
    <n v="2017"/>
    <s v="Final"/>
    <n v="465"/>
    <n v="0"/>
    <n v="0"/>
    <n v="0"/>
    <n v="353"/>
    <n v="0"/>
    <n v="0"/>
    <n v="0"/>
    <n v="327"/>
    <n v="116"/>
    <n v="718"/>
    <n v="7"/>
    <n v="1863"/>
    <n v="123"/>
  </r>
  <r>
    <x v="257"/>
    <s v="SAN BERNARDINO"/>
    <s v="10/15/2013 - 10/15/2021"/>
    <n v="2014"/>
    <s v="Final"/>
    <n v="38"/>
    <n v="0"/>
    <n v="0"/>
    <n v="0"/>
    <n v="29"/>
    <n v="0"/>
    <n v="0"/>
    <n v="0"/>
    <n v="34"/>
    <n v="4"/>
    <n v="80"/>
    <n v="2"/>
    <n v="181"/>
    <n v="6"/>
  </r>
  <r>
    <x v="257"/>
    <s v="SAN BERNARDINO"/>
    <s v="10/15/2013 - 10/15/2021"/>
    <n v="2015"/>
    <s v="Final"/>
    <n v="38"/>
    <n v="0"/>
    <n v="0"/>
    <n v="0"/>
    <n v="29"/>
    <n v="0"/>
    <n v="0"/>
    <n v="0"/>
    <n v="34"/>
    <n v="0"/>
    <n v="80"/>
    <n v="6"/>
    <n v="181"/>
    <n v="6"/>
  </r>
  <r>
    <x v="257"/>
    <s v="SAN BERNARDINO"/>
    <s v="10/15/2013 - 10/15/2021"/>
    <n v="2016"/>
    <s v="Final"/>
    <n v="38"/>
    <n v="0"/>
    <n v="0"/>
    <n v="0"/>
    <n v="29"/>
    <n v="0"/>
    <n v="0"/>
    <n v="0"/>
    <n v="34"/>
    <n v="6"/>
    <n v="80"/>
    <n v="2"/>
    <n v="181"/>
    <n v="8"/>
  </r>
  <r>
    <x v="257"/>
    <s v="SAN BERNARDINO"/>
    <s v="10/15/2013 - 10/15/2021"/>
    <n v="2017"/>
    <s v="Final"/>
    <n v="38"/>
    <n v="0"/>
    <n v="0"/>
    <n v="0"/>
    <n v="29"/>
    <n v="0"/>
    <n v="0"/>
    <n v="0"/>
    <n v="34"/>
    <n v="0"/>
    <n v="80"/>
    <n v="3"/>
    <n v="181"/>
    <n v="3"/>
  </r>
  <r>
    <x v="258"/>
    <s v="NEVADA"/>
    <s v="06/30/2014 - 06/30/2019"/>
    <n v="2014"/>
    <s v="Final"/>
    <n v="174"/>
    <n v="7"/>
    <n v="0"/>
    <n v="7"/>
    <n v="126"/>
    <n v="17"/>
    <n v="0"/>
    <n v="17"/>
    <n v="150"/>
    <n v="32"/>
    <n v="314"/>
    <n v="75"/>
    <n v="764"/>
    <n v="131"/>
  </r>
  <r>
    <x v="258"/>
    <s v="NEVADA"/>
    <s v="06/30/2014 - 06/30/2019"/>
    <n v="2015"/>
    <s v="Final"/>
    <n v="174"/>
    <n v="27"/>
    <n v="0"/>
    <n v="27"/>
    <n v="126"/>
    <n v="20"/>
    <n v="20"/>
    <n v="0"/>
    <n v="150"/>
    <n v="29"/>
    <n v="314"/>
    <n v="70"/>
    <n v="764"/>
    <n v="146"/>
  </r>
  <r>
    <x v="258"/>
    <s v="NEVADA"/>
    <s v="06/30/2014 - 06/30/2019"/>
    <n v="2016"/>
    <s v="Final"/>
    <n v="174"/>
    <n v="7"/>
    <n v="7"/>
    <n v="0"/>
    <n v="126"/>
    <n v="18"/>
    <n v="18"/>
    <n v="0"/>
    <n v="150"/>
    <n v="22"/>
    <n v="314"/>
    <n v="54"/>
    <n v="764"/>
    <n v="101"/>
  </r>
  <r>
    <x v="258"/>
    <s v="NEVADA"/>
    <s v="06/30/2014 - 06/30/2019"/>
    <n v="2017"/>
    <s v="Final"/>
    <n v="174"/>
    <n v="8"/>
    <n v="0"/>
    <n v="8"/>
    <n v="126"/>
    <n v="18"/>
    <n v="0"/>
    <n v="18"/>
    <n v="150"/>
    <n v="27"/>
    <n v="314"/>
    <n v="60"/>
    <n v="764"/>
    <n v="113"/>
  </r>
  <r>
    <x v="259"/>
    <s v="ALAMEDA"/>
    <s v="01/31/2015 - 01/31/2023"/>
    <n v="2014"/>
    <s v="Final"/>
    <n v="330"/>
    <n v="0"/>
    <n v="0"/>
    <n v="0"/>
    <n v="167"/>
    <n v="0"/>
    <n v="0"/>
    <n v="0"/>
    <n v="158"/>
    <n v="0"/>
    <n v="423"/>
    <n v="14"/>
    <n v="1078"/>
    <n v="14"/>
  </r>
  <r>
    <x v="259"/>
    <s v="ALAMEDA"/>
    <s v="01/31/2015 - 01/31/2023"/>
    <n v="2015"/>
    <s v="Final"/>
    <n v="330"/>
    <n v="0"/>
    <n v="0"/>
    <n v="0"/>
    <n v="167"/>
    <n v="0"/>
    <n v="0"/>
    <n v="0"/>
    <n v="158"/>
    <n v="36"/>
    <n v="423"/>
    <n v="40"/>
    <n v="1078"/>
    <n v="76"/>
  </r>
  <r>
    <x v="259"/>
    <s v="ALAMEDA"/>
    <s v="01/31/2015 - 01/31/2023"/>
    <n v="2016"/>
    <s v="Final"/>
    <n v="330"/>
    <n v="0"/>
    <n v="0"/>
    <n v="0"/>
    <n v="167"/>
    <n v="0"/>
    <n v="0"/>
    <n v="0"/>
    <n v="158"/>
    <n v="0"/>
    <n v="423"/>
    <n v="0"/>
    <n v="1078"/>
    <n v="0"/>
  </r>
  <r>
    <x v="259"/>
    <s v="ALAMEDA"/>
    <s v="01/31/2015 - 01/31/2023"/>
    <n v="2017"/>
    <s v="Final"/>
    <n v="330"/>
    <n v="0"/>
    <n v="0"/>
    <n v="0"/>
    <n v="167"/>
    <n v="0"/>
    <n v="0"/>
    <n v="0"/>
    <n v="158"/>
    <n v="0"/>
    <n v="423"/>
    <n v="0"/>
    <n v="1078"/>
    <n v="0"/>
  </r>
  <r>
    <x v="260"/>
    <s v="ORANGE"/>
    <s v="10/15/2013 - 10/15/2021"/>
    <n v="2014"/>
    <s v="Final"/>
    <n v="1"/>
    <n v="0"/>
    <n v="0"/>
    <n v="0"/>
    <n v="1"/>
    <n v="0"/>
    <n v="0"/>
    <n v="0"/>
    <n v="1"/>
    <n v="0"/>
    <n v="2"/>
    <n v="115"/>
    <n v="5"/>
    <n v="115"/>
  </r>
  <r>
    <x v="260"/>
    <s v="ORANGE"/>
    <s v="10/15/2013 - 10/15/2021"/>
    <n v="2015"/>
    <s v="Final"/>
    <n v="1"/>
    <n v="0"/>
    <n v="0"/>
    <n v="0"/>
    <n v="1"/>
    <n v="0"/>
    <n v="0"/>
    <n v="0"/>
    <n v="1"/>
    <n v="0"/>
    <n v="2"/>
    <n v="197"/>
    <n v="5"/>
    <n v="197"/>
  </r>
  <r>
    <x v="260"/>
    <s v="ORANGE"/>
    <s v="10/15/2013 - 10/15/2021"/>
    <n v="2016"/>
    <s v="Final"/>
    <n v="1"/>
    <n v="0"/>
    <n v="0"/>
    <n v="0"/>
    <n v="1"/>
    <n v="0"/>
    <n v="0"/>
    <n v="0"/>
    <n v="1"/>
    <n v="0"/>
    <n v="2"/>
    <n v="186"/>
    <n v="5"/>
    <n v="186"/>
  </r>
  <r>
    <x v="260"/>
    <s v="ORANGE"/>
    <s v="10/15/2013 - 10/15/2021"/>
    <n v="2017"/>
    <s v="Final"/>
    <n v="1"/>
    <n v="0"/>
    <n v="0"/>
    <n v="0"/>
    <n v="1"/>
    <n v="0"/>
    <n v="0"/>
    <n v="0"/>
    <n v="1"/>
    <n v="0"/>
    <n v="2"/>
    <n v="716"/>
    <n v="5"/>
    <n v="716"/>
  </r>
  <r>
    <x v="261"/>
    <s v="RIVERSIDE"/>
    <s v="10/15/2013 - 10/15/2021"/>
    <n v="2017"/>
    <s v="Final"/>
    <n v="205"/>
    <n v="0"/>
    <n v="0"/>
    <n v="0"/>
    <n v="136"/>
    <n v="0"/>
    <n v="0"/>
    <n v="0"/>
    <n v="151"/>
    <n v="0"/>
    <n v="326"/>
    <n v="2"/>
    <n v="818"/>
    <n v="2"/>
  </r>
  <r>
    <x v="262"/>
    <s v="LOS ANGELES"/>
    <s v="10/15/2013 - 10/15/2021"/>
    <n v="2014"/>
    <s v="Final"/>
    <n v="52"/>
    <n v="0"/>
    <n v="0"/>
    <n v="0"/>
    <n v="31"/>
    <n v="0"/>
    <n v="0"/>
    <n v="0"/>
    <n v="33"/>
    <n v="0"/>
    <n v="85"/>
    <n v="2"/>
    <n v="201"/>
    <n v="2"/>
  </r>
  <r>
    <x v="262"/>
    <s v="LOS ANGELES"/>
    <s v="10/15/2013 - 10/15/2021"/>
    <n v="2015"/>
    <s v="Final"/>
    <n v="52"/>
    <n v="0"/>
    <n v="0"/>
    <n v="0"/>
    <n v="31"/>
    <n v="0"/>
    <n v="0"/>
    <n v="0"/>
    <n v="33"/>
    <n v="0"/>
    <n v="85"/>
    <n v="4"/>
    <n v="201"/>
    <n v="4"/>
  </r>
  <r>
    <x v="262"/>
    <s v="LOS ANGELES"/>
    <s v="10/15/2013 - 10/15/2021"/>
    <n v="2016"/>
    <s v="Final"/>
    <n v="52"/>
    <n v="0"/>
    <n v="0"/>
    <n v="0"/>
    <n v="31"/>
    <n v="0"/>
    <n v="0"/>
    <n v="0"/>
    <n v="33"/>
    <n v="8"/>
    <n v="85"/>
    <n v="5"/>
    <n v="201"/>
    <n v="13"/>
  </r>
  <r>
    <x v="262"/>
    <s v="LOS ANGELES"/>
    <s v="10/15/2013 - 10/15/2021"/>
    <n v="2017"/>
    <s v="Final"/>
    <n v="52"/>
    <n v="1"/>
    <n v="0"/>
    <n v="1"/>
    <n v="31"/>
    <n v="0"/>
    <n v="0"/>
    <n v="0"/>
    <n v="33"/>
    <n v="7"/>
    <n v="85"/>
    <n v="49"/>
    <n v="201"/>
    <n v="57"/>
  </r>
  <r>
    <x v="263"/>
    <s v="MARIN"/>
    <s v="01/31/2015 - 01/31/2023"/>
    <n v="2014"/>
    <s v="Final"/>
    <n v="111"/>
    <n v="1"/>
    <n v="1"/>
    <n v="0"/>
    <n v="65"/>
    <n v="10"/>
    <n v="10"/>
    <n v="0"/>
    <n v="72"/>
    <n v="1"/>
    <n v="167"/>
    <n v="19"/>
    <n v="415"/>
    <n v="31"/>
  </r>
  <r>
    <x v="263"/>
    <s v="MARIN"/>
    <s v="01/31/2015 - 01/31/2023"/>
    <n v="2015"/>
    <s v="Final"/>
    <n v="111"/>
    <n v="16"/>
    <n v="16"/>
    <n v="0"/>
    <n v="65"/>
    <n v="0"/>
    <n v="0"/>
    <n v="0"/>
    <n v="72"/>
    <n v="1"/>
    <n v="167"/>
    <n v="15"/>
    <n v="415"/>
    <n v="32"/>
  </r>
  <r>
    <x v="263"/>
    <s v="MARIN"/>
    <s v="01/31/2015 - 01/31/2023"/>
    <n v="2016"/>
    <s v="Final"/>
    <n v="111"/>
    <n v="1"/>
    <n v="1"/>
    <n v="0"/>
    <n v="65"/>
    <n v="2"/>
    <n v="2"/>
    <n v="0"/>
    <n v="72"/>
    <n v="0"/>
    <n v="167"/>
    <n v="5"/>
    <n v="415"/>
    <n v="8"/>
  </r>
  <r>
    <x v="263"/>
    <s v="MARIN"/>
    <s v="01/31/2015 - 01/31/2023"/>
    <n v="2017"/>
    <s v="Final"/>
    <n v="111"/>
    <n v="2"/>
    <n v="0"/>
    <n v="2"/>
    <n v="65"/>
    <n v="1"/>
    <n v="0"/>
    <n v="1"/>
    <n v="72"/>
    <n v="0"/>
    <n v="167"/>
    <n v="6"/>
    <n v="415"/>
    <n v="9"/>
  </r>
  <r>
    <x v="264"/>
    <s v="STANISLAUS"/>
    <s v="12/31/2015 - 12/31/2023"/>
    <n v="2016"/>
    <s v="Final"/>
    <n v="315"/>
    <n v="0"/>
    <n v="0"/>
    <n v="0"/>
    <n v="202"/>
    <n v="0"/>
    <n v="0"/>
    <n v="0"/>
    <n v="210"/>
    <n v="4"/>
    <n v="520"/>
    <n v="101"/>
    <n v="1247"/>
    <n v="105"/>
  </r>
  <r>
    <x v="264"/>
    <s v="STANISLAUS"/>
    <s v="12/31/2015 - 12/31/2023"/>
    <n v="2017"/>
    <s v="Final"/>
    <n v="315"/>
    <n v="0"/>
    <n v="0"/>
    <n v="0"/>
    <n v="202"/>
    <n v="0"/>
    <n v="0"/>
    <n v="0"/>
    <n v="210"/>
    <n v="76"/>
    <n v="520"/>
    <n v="34"/>
    <n v="1247"/>
    <n v="110"/>
  </r>
  <r>
    <x v="265"/>
    <s v="ALAMEDA"/>
    <s v="01/31/2015 - 01/31/2023"/>
    <n v="2015"/>
    <s v="Final"/>
    <n v="2059"/>
    <n v="98"/>
    <n v="98"/>
    <n v="0"/>
    <n v="2075"/>
    <n v="30"/>
    <n v="30"/>
    <n v="0"/>
    <n v="2815"/>
    <n v="0"/>
    <n v="7816"/>
    <n v="643"/>
    <n v="14765"/>
    <n v="771"/>
  </r>
  <r>
    <x v="265"/>
    <s v="ALAMEDA"/>
    <s v="01/31/2015 - 01/31/2023"/>
    <n v="2016"/>
    <s v="Final"/>
    <n v="2059"/>
    <n v="26"/>
    <n v="26"/>
    <n v="0"/>
    <n v="2075"/>
    <n v="13"/>
    <n v="13"/>
    <n v="0"/>
    <n v="2815"/>
    <n v="0"/>
    <n v="7816"/>
    <n v="2082"/>
    <n v="14765"/>
    <n v="2121"/>
  </r>
  <r>
    <x v="265"/>
    <s v="ALAMEDA"/>
    <s v="01/31/2015 - 01/31/2023"/>
    <n v="2017"/>
    <s v="Final"/>
    <n v="2059"/>
    <n v="247"/>
    <n v="247"/>
    <n v="0"/>
    <n v="2075"/>
    <n v="66"/>
    <n v="66"/>
    <n v="0"/>
    <n v="2815"/>
    <n v="11"/>
    <n v="7816"/>
    <n v="4019"/>
    <n v="14765"/>
    <n v="4343"/>
  </r>
  <r>
    <x v="266"/>
    <s v="CONTRA COSTA"/>
    <s v="01/31/2015 - 01/31/2023"/>
    <n v="2015"/>
    <s v="Final"/>
    <n v="317"/>
    <n v="0"/>
    <n v="0"/>
    <n v="0"/>
    <n v="174"/>
    <n v="0"/>
    <n v="0"/>
    <n v="0"/>
    <n v="175"/>
    <n v="70"/>
    <n v="502"/>
    <n v="164"/>
    <n v="1168"/>
    <n v="234"/>
  </r>
  <r>
    <x v="266"/>
    <s v="CONTRA COSTA"/>
    <s v="01/31/2015 - 01/31/2023"/>
    <n v="2016"/>
    <s v="Final"/>
    <n v="317"/>
    <n v="0"/>
    <n v="0"/>
    <n v="0"/>
    <n v="174"/>
    <n v="0"/>
    <n v="0"/>
    <n v="0"/>
    <n v="175"/>
    <n v="88"/>
    <n v="502"/>
    <n v="208"/>
    <n v="1168"/>
    <n v="296"/>
  </r>
  <r>
    <x v="266"/>
    <s v="CONTRA COSTA"/>
    <s v="01/31/2015 - 01/31/2023"/>
    <n v="2017"/>
    <s v="Final"/>
    <n v="317"/>
    <n v="8"/>
    <n v="8"/>
    <n v="0"/>
    <n v="174"/>
    <n v="66"/>
    <n v="66"/>
    <n v="0"/>
    <n v="175"/>
    <n v="51"/>
    <n v="502"/>
    <n v="117"/>
    <n v="1168"/>
    <n v="242"/>
  </r>
  <r>
    <x v="267"/>
    <s v="SAN DIEGO"/>
    <s v="04/30/2013 - 04/30/2021"/>
    <n v="2013"/>
    <s v="Final"/>
    <n v="1549"/>
    <n v="267"/>
    <n v="244"/>
    <n v="23"/>
    <n v="1178"/>
    <n v="57"/>
    <n v="55"/>
    <n v="2"/>
    <n v="1090"/>
    <n v="102"/>
    <n v="2393"/>
    <n v="362"/>
    <n v="6210"/>
    <n v="788"/>
  </r>
  <r>
    <x v="267"/>
    <s v="SAN DIEGO"/>
    <s v="04/30/2013 - 04/30/2021"/>
    <n v="2014"/>
    <s v="Final"/>
    <n v="1549"/>
    <n v="0"/>
    <n v="0"/>
    <n v="0"/>
    <n v="1178"/>
    <n v="0"/>
    <n v="0"/>
    <n v="0"/>
    <n v="1090"/>
    <n v="20"/>
    <n v="2393"/>
    <n v="92"/>
    <n v="6210"/>
    <n v="112"/>
  </r>
  <r>
    <x v="267"/>
    <s v="SAN DIEGO"/>
    <s v="04/30/2013 - 04/30/2021"/>
    <n v="2015"/>
    <s v="Final"/>
    <n v="1549"/>
    <n v="0"/>
    <n v="0"/>
    <n v="0"/>
    <n v="1178"/>
    <n v="0"/>
    <n v="0"/>
    <n v="0"/>
    <n v="1090"/>
    <n v="27"/>
    <n v="2393"/>
    <n v="73"/>
    <n v="6210"/>
    <n v="100"/>
  </r>
  <r>
    <x v="267"/>
    <s v="SAN DIEGO"/>
    <s v="04/30/2013 - 04/30/2021"/>
    <n v="2016"/>
    <s v="Final"/>
    <n v="1549"/>
    <n v="0"/>
    <n v="0"/>
    <n v="0"/>
    <n v="1178"/>
    <n v="0"/>
    <n v="0"/>
    <n v="0"/>
    <n v="1090"/>
    <n v="0"/>
    <n v="2393"/>
    <n v="0"/>
    <n v="6210"/>
    <n v="0"/>
  </r>
  <r>
    <x v="267"/>
    <s v="SAN DIEGO"/>
    <s v="04/30/2013 - 04/30/2021"/>
    <n v="2017"/>
    <s v="Final"/>
    <n v="1549"/>
    <n v="43"/>
    <n v="43"/>
    <n v="0"/>
    <n v="1178"/>
    <n v="117"/>
    <n v="117"/>
    <n v="0"/>
    <n v="1090"/>
    <n v="0"/>
    <n v="2393"/>
    <n v="39"/>
    <n v="6210"/>
    <n v="199"/>
  </r>
  <r>
    <x v="268"/>
    <s v="VENTURA"/>
    <s v="10/15/2013 - 10/15/2021"/>
    <n v="2015"/>
    <s v="Final"/>
    <n v="87"/>
    <n v="0"/>
    <n v="0"/>
    <n v="0"/>
    <n v="59"/>
    <n v="0"/>
    <n v="0"/>
    <n v="0"/>
    <n v="70"/>
    <n v="3"/>
    <n v="155"/>
    <n v="1"/>
    <n v="371"/>
    <n v="4"/>
  </r>
  <r>
    <x v="268"/>
    <s v="VENTURA"/>
    <s v="10/15/2013 - 10/15/2021"/>
    <n v="2016"/>
    <s v="Final"/>
    <n v="87"/>
    <n v="0"/>
    <n v="0"/>
    <n v="0"/>
    <n v="59"/>
    <n v="0"/>
    <n v="0"/>
    <n v="0"/>
    <n v="70"/>
    <n v="8"/>
    <n v="155"/>
    <n v="0"/>
    <n v="371"/>
    <n v="8"/>
  </r>
  <r>
    <x v="268"/>
    <s v="VENTURA"/>
    <s v="10/15/2013 - 10/15/2021"/>
    <n v="2017"/>
    <s v="Final"/>
    <n v="87"/>
    <n v="0"/>
    <n v="0"/>
    <n v="0"/>
    <n v="59"/>
    <n v="0"/>
    <n v="0"/>
    <n v="0"/>
    <n v="70"/>
    <n v="2"/>
    <n v="155"/>
    <n v="9"/>
    <n v="371"/>
    <n v="11"/>
  </r>
  <r>
    <x v="269"/>
    <s v="SAN BERNARDINO"/>
    <s v="10/15/2013 - 10/15/2021"/>
    <n v="2014"/>
    <s v="Final"/>
    <n v="2592"/>
    <n v="0"/>
    <n v="0"/>
    <n v="0"/>
    <n v="1745"/>
    <n v="0"/>
    <n v="0"/>
    <n v="0"/>
    <n v="1977"/>
    <n v="364"/>
    <n v="4547"/>
    <n v="163"/>
    <n v="10861"/>
    <n v="527"/>
  </r>
  <r>
    <x v="269"/>
    <s v="SAN BERNARDINO"/>
    <s v="10/15/2013 - 10/15/2021"/>
    <n v="2015"/>
    <s v="Final"/>
    <n v="2592"/>
    <n v="0"/>
    <n v="0"/>
    <n v="0"/>
    <n v="1745"/>
    <n v="0"/>
    <n v="0"/>
    <n v="0"/>
    <n v="1977"/>
    <n v="138"/>
    <n v="4547"/>
    <n v="420"/>
    <n v="10861"/>
    <n v="558"/>
  </r>
  <r>
    <x v="269"/>
    <s v="SAN BERNARDINO"/>
    <s v="10/15/2013 - 10/15/2021"/>
    <n v="2016"/>
    <s v="Final"/>
    <n v="2592"/>
    <n v="0"/>
    <n v="0"/>
    <n v="0"/>
    <n v="1745"/>
    <n v="0"/>
    <n v="0"/>
    <n v="0"/>
    <n v="1977"/>
    <n v="340"/>
    <n v="4547"/>
    <n v="287"/>
    <n v="10861"/>
    <n v="627"/>
  </r>
  <r>
    <x v="269"/>
    <s v="SAN BERNARDINO"/>
    <s v="10/15/2013 - 10/15/2021"/>
    <n v="2017"/>
    <s v="Final"/>
    <n v="2592"/>
    <n v="0"/>
    <n v="0"/>
    <n v="0"/>
    <n v="1745"/>
    <n v="0"/>
    <n v="0"/>
    <n v="0"/>
    <n v="1977"/>
    <n v="520"/>
    <n v="4547"/>
    <n v="1136"/>
    <n v="10861"/>
    <n v="1656"/>
  </r>
  <r>
    <x v="270"/>
    <s v="ORANGE"/>
    <s v="10/15/2013 - 10/15/2021"/>
    <n v="2014"/>
    <s v="Final"/>
    <n v="83"/>
    <n v="0"/>
    <n v="0"/>
    <n v="0"/>
    <n v="59"/>
    <n v="0"/>
    <n v="0"/>
    <n v="0"/>
    <n v="66"/>
    <n v="2"/>
    <n v="155"/>
    <n v="1"/>
    <n v="363"/>
    <n v="3"/>
  </r>
  <r>
    <x v="270"/>
    <s v="ORANGE"/>
    <s v="10/15/2013 - 10/15/2021"/>
    <n v="2015"/>
    <s v="Final"/>
    <n v="83"/>
    <n v="0"/>
    <n v="0"/>
    <n v="0"/>
    <n v="59"/>
    <n v="1"/>
    <n v="1"/>
    <n v="0"/>
    <n v="66"/>
    <n v="7"/>
    <n v="155"/>
    <n v="1"/>
    <n v="363"/>
    <n v="9"/>
  </r>
  <r>
    <x v="270"/>
    <s v="ORANGE"/>
    <s v="10/15/2013 - 10/15/2021"/>
    <n v="2016"/>
    <s v="Final"/>
    <n v="83"/>
    <n v="0"/>
    <n v="0"/>
    <n v="0"/>
    <n v="59"/>
    <n v="0"/>
    <n v="0"/>
    <n v="0"/>
    <n v="66"/>
    <n v="0"/>
    <n v="155"/>
    <n v="5"/>
    <n v="363"/>
    <n v="5"/>
  </r>
  <r>
    <x v="270"/>
    <s v="ORANGE"/>
    <s v="10/15/2013 - 10/15/2021"/>
    <n v="2017"/>
    <s v="Final"/>
    <n v="83"/>
    <n v="7"/>
    <n v="7"/>
    <n v="0"/>
    <n v="59"/>
    <n v="2"/>
    <n v="2"/>
    <n v="0"/>
    <n v="66"/>
    <n v="72"/>
    <n v="155"/>
    <n v="393"/>
    <n v="363"/>
    <n v="474"/>
  </r>
  <r>
    <x v="271"/>
    <s v="ORANGE"/>
    <s v="10/15/2013 - 10/15/2021"/>
    <n v="2014"/>
    <s v="Final"/>
    <n v="1240"/>
    <n v="0"/>
    <n v="0"/>
    <n v="0"/>
    <n v="879"/>
    <n v="0"/>
    <n v="0"/>
    <n v="0"/>
    <n v="979"/>
    <n v="180"/>
    <n v="2174"/>
    <n v="593"/>
    <n v="5272"/>
    <n v="773"/>
  </r>
  <r>
    <x v="271"/>
    <s v="ORANGE"/>
    <s v="10/15/2013 - 10/15/2021"/>
    <n v="2015"/>
    <s v="Final"/>
    <n v="1240"/>
    <n v="0"/>
    <n v="0"/>
    <n v="0"/>
    <n v="879"/>
    <n v="0"/>
    <n v="0"/>
    <n v="0"/>
    <n v="979"/>
    <n v="0"/>
    <n v="2174"/>
    <n v="513"/>
    <n v="5272"/>
    <n v="513"/>
  </r>
  <r>
    <x v="271"/>
    <s v="ORANGE"/>
    <s v="10/15/2013 - 10/15/2021"/>
    <n v="2016"/>
    <s v="Final"/>
    <n v="1240"/>
    <n v="81"/>
    <n v="81"/>
    <n v="0"/>
    <n v="879"/>
    <n v="151"/>
    <n v="151"/>
    <n v="0"/>
    <n v="979"/>
    <n v="0"/>
    <n v="2174"/>
    <n v="780"/>
    <n v="5272"/>
    <n v="1012"/>
  </r>
  <r>
    <x v="271"/>
    <s v="ORANGE"/>
    <s v="10/15/2013 - 10/15/2021"/>
    <n v="2017"/>
    <s v="Final"/>
    <n v="1240"/>
    <n v="0"/>
    <n v="0"/>
    <n v="0"/>
    <n v="879"/>
    <n v="0"/>
    <n v="0"/>
    <n v="0"/>
    <n v="979"/>
    <n v="0"/>
    <n v="2174"/>
    <n v="1388"/>
    <n v="5272"/>
    <n v="1388"/>
  </r>
  <r>
    <x v="272"/>
    <s v="CONTRA COSTA"/>
    <s v="01/31/2015 - 01/31/2023"/>
    <n v="2014"/>
    <s v="Final"/>
    <n v="84"/>
    <n v="0"/>
    <n v="0"/>
    <n v="0"/>
    <n v="47"/>
    <n v="0"/>
    <n v="0"/>
    <n v="0"/>
    <n v="54"/>
    <n v="14"/>
    <n v="42"/>
    <n v="41"/>
    <n v="227"/>
    <n v="55"/>
  </r>
  <r>
    <x v="272"/>
    <s v="CONTRA COSTA"/>
    <s v="01/31/2015 - 01/31/2023"/>
    <n v="2015"/>
    <s v="Final"/>
    <n v="84"/>
    <n v="0"/>
    <n v="0"/>
    <n v="0"/>
    <n v="47"/>
    <n v="0"/>
    <n v="0"/>
    <n v="0"/>
    <n v="54"/>
    <n v="0"/>
    <n v="42"/>
    <n v="44"/>
    <n v="227"/>
    <n v="44"/>
  </r>
  <r>
    <x v="272"/>
    <s v="CONTRA COSTA"/>
    <s v="01/31/2015 - 01/31/2023"/>
    <n v="2016"/>
    <s v="Final"/>
    <n v="84"/>
    <n v="0"/>
    <n v="0"/>
    <n v="0"/>
    <n v="47"/>
    <n v="0"/>
    <n v="0"/>
    <n v="0"/>
    <n v="54"/>
    <n v="2"/>
    <n v="42"/>
    <n v="53"/>
    <n v="227"/>
    <n v="55"/>
  </r>
  <r>
    <x v="272"/>
    <s v="CONTRA COSTA"/>
    <s v="01/31/2015 - 01/31/2023"/>
    <n v="2017"/>
    <s v="Final"/>
    <n v="84"/>
    <n v="0"/>
    <n v="0"/>
    <n v="0"/>
    <n v="47"/>
    <n v="0"/>
    <n v="0"/>
    <n v="0"/>
    <n v="54"/>
    <n v="7"/>
    <n v="42"/>
    <n v="37"/>
    <n v="227"/>
    <n v="44"/>
  </r>
  <r>
    <x v="273"/>
    <s v="GLENN"/>
    <s v="06/30/2014 - 06/30/2019"/>
    <n v="2014"/>
    <s v="Final"/>
    <n v="20"/>
    <n v="0"/>
    <n v="0"/>
    <n v="0"/>
    <n v="10"/>
    <n v="0"/>
    <n v="0"/>
    <n v="0"/>
    <n v="14"/>
    <n v="0"/>
    <n v="36"/>
    <n v="0"/>
    <n v="80"/>
    <n v="0"/>
  </r>
  <r>
    <x v="273"/>
    <s v="GLENN"/>
    <s v="06/30/2014 - 06/30/2019"/>
    <n v="2015"/>
    <s v="Final"/>
    <n v="20"/>
    <n v="0"/>
    <n v="0"/>
    <n v="0"/>
    <n v="10"/>
    <n v="0"/>
    <n v="0"/>
    <n v="0"/>
    <n v="14"/>
    <n v="10"/>
    <n v="36"/>
    <n v="0"/>
    <n v="80"/>
    <n v="10"/>
  </r>
  <r>
    <x v="273"/>
    <s v="GLENN"/>
    <s v="06/30/2014 - 06/30/2019"/>
    <n v="2016"/>
    <s v="Final"/>
    <n v="20"/>
    <n v="0"/>
    <n v="0"/>
    <n v="0"/>
    <n v="10"/>
    <n v="39"/>
    <n v="39"/>
    <n v="0"/>
    <n v="14"/>
    <n v="5"/>
    <n v="36"/>
    <n v="0"/>
    <n v="80"/>
    <n v="44"/>
  </r>
  <r>
    <x v="273"/>
    <s v="GLENN"/>
    <s v="06/30/2014 - 06/30/2019"/>
    <n v="2017"/>
    <s v="Final"/>
    <n v="20"/>
    <n v="0"/>
    <n v="0"/>
    <n v="0"/>
    <n v="10"/>
    <n v="0"/>
    <n v="0"/>
    <n v="0"/>
    <n v="14"/>
    <n v="7"/>
    <n v="36"/>
    <n v="0"/>
    <n v="80"/>
    <n v="7"/>
  </r>
  <r>
    <x v="274"/>
    <s v="BUTTE"/>
    <s v="06/15/2014 - 06/15/2022"/>
    <n v="2014"/>
    <s v="Final"/>
    <n v="419"/>
    <n v="0"/>
    <n v="0"/>
    <n v="0"/>
    <n v="284"/>
    <n v="57"/>
    <n v="50"/>
    <n v="7"/>
    <n v="306"/>
    <n v="0"/>
    <n v="784"/>
    <n v="14"/>
    <n v="1793"/>
    <n v="71"/>
  </r>
  <r>
    <x v="274"/>
    <s v="BUTTE"/>
    <s v="06/15/2014 - 06/15/2022"/>
    <n v="2015"/>
    <s v="Final"/>
    <n v="419"/>
    <n v="2"/>
    <n v="0"/>
    <n v="2"/>
    <n v="284"/>
    <n v="4"/>
    <n v="0"/>
    <n v="4"/>
    <n v="306"/>
    <n v="0"/>
    <n v="784"/>
    <n v="11"/>
    <n v="1793"/>
    <n v="17"/>
  </r>
  <r>
    <x v="274"/>
    <s v="BUTTE"/>
    <s v="06/15/2014 - 06/15/2022"/>
    <n v="2016"/>
    <s v="Final"/>
    <n v="419"/>
    <n v="8"/>
    <n v="0"/>
    <n v="8"/>
    <n v="284"/>
    <n v="6"/>
    <n v="0"/>
    <n v="6"/>
    <n v="306"/>
    <n v="0"/>
    <n v="784"/>
    <n v="1"/>
    <n v="1793"/>
    <n v="15"/>
  </r>
  <r>
    <x v="274"/>
    <s v="BUTTE"/>
    <s v="06/15/2014 - 06/15/2022"/>
    <n v="2017"/>
    <s v="Final"/>
    <n v="419"/>
    <n v="0"/>
    <n v="0"/>
    <n v="0"/>
    <n v="284"/>
    <n v="0"/>
    <n v="0"/>
    <n v="0"/>
    <n v="306"/>
    <n v="0"/>
    <n v="784"/>
    <n v="3"/>
    <n v="1793"/>
    <n v="3"/>
  </r>
  <r>
    <x v="275"/>
    <s v="VENTURA"/>
    <s v="10/15/2013 - 10/15/2021"/>
    <n v="2014"/>
    <s v="Final"/>
    <n v="1688"/>
    <n v="48"/>
    <n v="48"/>
    <n v="0"/>
    <n v="1160"/>
    <n v="67"/>
    <n v="67"/>
    <n v="0"/>
    <n v="1351"/>
    <n v="2"/>
    <n v="3102"/>
    <n v="39"/>
    <n v="7301"/>
    <n v="156"/>
  </r>
  <r>
    <x v="275"/>
    <s v="VENTURA"/>
    <s v="10/15/2013 - 10/15/2021"/>
    <n v="2015"/>
    <s v="Final"/>
    <n v="1688"/>
    <n v="0"/>
    <n v="0"/>
    <n v="0"/>
    <n v="1160"/>
    <n v="0"/>
    <n v="0"/>
    <n v="0"/>
    <n v="1351"/>
    <n v="0"/>
    <n v="3102"/>
    <n v="5"/>
    <n v="7301"/>
    <n v="5"/>
  </r>
  <r>
    <x v="275"/>
    <s v="VENTURA"/>
    <s v="10/15/2013 - 10/15/2021"/>
    <n v="2016"/>
    <s v="Final"/>
    <n v="1688"/>
    <n v="50"/>
    <n v="50"/>
    <n v="0"/>
    <n v="1160"/>
    <n v="207"/>
    <n v="118"/>
    <n v="89"/>
    <n v="1351"/>
    <n v="2"/>
    <n v="3102"/>
    <n v="80"/>
    <n v="7301"/>
    <n v="339"/>
  </r>
  <r>
    <x v="275"/>
    <s v="VENTURA"/>
    <s v="10/15/2013 - 10/15/2021"/>
    <n v="2017"/>
    <s v="Final"/>
    <n v="1688"/>
    <n v="30"/>
    <n v="30"/>
    <n v="0"/>
    <n v="1160"/>
    <n v="234"/>
    <n v="234"/>
    <n v="0"/>
    <n v="1351"/>
    <n v="371"/>
    <n v="3102"/>
    <n v="138"/>
    <n v="7301"/>
    <n v="773"/>
  </r>
  <r>
    <x v="276"/>
    <s v="MONTEREY"/>
    <s v="12/31/2015 - 12/31/2023"/>
    <n v="2015"/>
    <s v="Final"/>
    <n v="28"/>
    <n v="0"/>
    <n v="0"/>
    <n v="0"/>
    <n v="18"/>
    <n v="0"/>
    <n v="0"/>
    <n v="0"/>
    <n v="21"/>
    <n v="0"/>
    <n v="48"/>
    <n v="0"/>
    <n v="115"/>
    <n v="0"/>
  </r>
  <r>
    <x v="276"/>
    <s v="MONTEREY"/>
    <s v="12/31/2015 - 12/31/2023"/>
    <n v="2016"/>
    <s v="Final"/>
    <n v="28"/>
    <n v="0"/>
    <n v="0"/>
    <n v="0"/>
    <n v="18"/>
    <n v="0"/>
    <n v="0"/>
    <n v="0"/>
    <n v="21"/>
    <n v="0"/>
    <n v="48"/>
    <n v="4"/>
    <n v="115"/>
    <n v="4"/>
  </r>
  <r>
    <x v="276"/>
    <s v="MONTEREY"/>
    <s v="12/31/2015 - 12/31/2023"/>
    <n v="2017"/>
    <s v="Final"/>
    <n v="28"/>
    <n v="0"/>
    <n v="0"/>
    <n v="0"/>
    <n v="18"/>
    <n v="0"/>
    <n v="0"/>
    <n v="0"/>
    <n v="21"/>
    <n v="0"/>
    <n v="48"/>
    <n v="1"/>
    <n v="115"/>
    <n v="1"/>
  </r>
  <r>
    <x v="277"/>
    <s v="SAN MATEO"/>
    <s v="01/31/2015 - 01/31/2023"/>
    <n v="2015"/>
    <s v="Final"/>
    <n v="121"/>
    <n v="0"/>
    <n v="0"/>
    <n v="0"/>
    <n v="68"/>
    <n v="0"/>
    <n v="0"/>
    <n v="0"/>
    <n v="70"/>
    <n v="1"/>
    <n v="154"/>
    <n v="7"/>
    <n v="413"/>
    <n v="8"/>
  </r>
  <r>
    <x v="277"/>
    <s v="SAN MATEO"/>
    <s v="01/31/2015 - 01/31/2023"/>
    <n v="2016"/>
    <s v="Final"/>
    <n v="121"/>
    <n v="0"/>
    <n v="0"/>
    <n v="0"/>
    <n v="68"/>
    <n v="0"/>
    <n v="0"/>
    <n v="0"/>
    <n v="70"/>
    <n v="1"/>
    <n v="154"/>
    <n v="12"/>
    <n v="413"/>
    <n v="13"/>
  </r>
  <r>
    <x v="277"/>
    <s v="SAN MATEO"/>
    <s v="01/31/2015 - 01/31/2023"/>
    <n v="2017"/>
    <s v="Final"/>
    <n v="121"/>
    <n v="0"/>
    <n v="0"/>
    <n v="0"/>
    <n v="68"/>
    <n v="0"/>
    <n v="0"/>
    <n v="0"/>
    <n v="70"/>
    <n v="4"/>
    <n v="154"/>
    <n v="5"/>
    <n v="413"/>
    <n v="9"/>
  </r>
  <r>
    <x v="278"/>
    <s v="RIVERSIDE"/>
    <s v="10/15/2013 - 10/15/2021"/>
    <n v="2014"/>
    <s v="Final"/>
    <n v="98"/>
    <n v="0"/>
    <n v="0"/>
    <n v="0"/>
    <n v="67"/>
    <n v="0"/>
    <n v="0"/>
    <n v="0"/>
    <n v="76"/>
    <n v="0"/>
    <n v="172"/>
    <n v="220"/>
    <n v="413"/>
    <n v="220"/>
  </r>
  <r>
    <x v="278"/>
    <s v="RIVERSIDE"/>
    <s v="10/15/2013 - 10/15/2021"/>
    <n v="2015"/>
    <s v="Final"/>
    <n v="98"/>
    <n v="38"/>
    <n v="38"/>
    <n v="0"/>
    <n v="67"/>
    <n v="36"/>
    <n v="36"/>
    <n v="0"/>
    <n v="76"/>
    <n v="0"/>
    <n v="172"/>
    <n v="0"/>
    <n v="413"/>
    <n v="74"/>
  </r>
  <r>
    <x v="278"/>
    <s v="RIVERSIDE"/>
    <s v="10/15/2013 - 10/15/2021"/>
    <n v="2016"/>
    <s v="Final"/>
    <n v="98"/>
    <n v="0"/>
    <n v="0"/>
    <n v="0"/>
    <n v="67"/>
    <n v="0"/>
    <n v="0"/>
    <n v="0"/>
    <n v="76"/>
    <n v="0"/>
    <n v="172"/>
    <n v="80"/>
    <n v="413"/>
    <n v="80"/>
  </r>
  <r>
    <x v="278"/>
    <s v="RIVERSIDE"/>
    <s v="10/15/2013 - 10/15/2021"/>
    <n v="2017"/>
    <s v="Final"/>
    <n v="98"/>
    <n v="0"/>
    <n v="0"/>
    <n v="0"/>
    <n v="67"/>
    <n v="0"/>
    <n v="0"/>
    <n v="0"/>
    <n v="76"/>
    <n v="0"/>
    <n v="172"/>
    <n v="95"/>
    <n v="413"/>
    <n v="95"/>
  </r>
  <r>
    <x v="279"/>
    <s v="RIVERSIDE"/>
    <s v="10/15/2013 - 10/15/2021"/>
    <n v="2014"/>
    <s v="Final"/>
    <n v="63"/>
    <n v="0"/>
    <n v="0"/>
    <n v="0"/>
    <n v="43"/>
    <n v="0"/>
    <n v="0"/>
    <n v="0"/>
    <n v="50"/>
    <n v="0"/>
    <n v="116"/>
    <n v="188"/>
    <n v="272"/>
    <n v="188"/>
  </r>
  <r>
    <x v="279"/>
    <s v="RIVERSIDE"/>
    <s v="10/15/2013 - 10/15/2021"/>
    <n v="2015"/>
    <s v="Final"/>
    <n v="63"/>
    <n v="0"/>
    <n v="0"/>
    <n v="0"/>
    <n v="43"/>
    <n v="0"/>
    <n v="0"/>
    <n v="0"/>
    <n v="50"/>
    <n v="0"/>
    <n v="116"/>
    <n v="188"/>
    <n v="272"/>
    <n v="188"/>
  </r>
  <r>
    <x v="279"/>
    <s v="RIVERSIDE"/>
    <s v="10/15/2013 - 10/15/2021"/>
    <n v="2016"/>
    <s v="Final"/>
    <n v="63"/>
    <n v="0"/>
    <n v="0"/>
    <n v="0"/>
    <n v="43"/>
    <n v="0"/>
    <n v="0"/>
    <n v="0"/>
    <n v="50"/>
    <n v="0"/>
    <n v="116"/>
    <n v="0"/>
    <n v="272"/>
    <n v="0"/>
  </r>
  <r>
    <x v="279"/>
    <s v="RIVERSIDE"/>
    <s v="10/15/2013 - 10/15/2021"/>
    <n v="2017"/>
    <s v="Final"/>
    <n v="63"/>
    <n v="0"/>
    <n v="0"/>
    <n v="0"/>
    <n v="43"/>
    <n v="0"/>
    <n v="0"/>
    <n v="0"/>
    <n v="50"/>
    <n v="0"/>
    <n v="116"/>
    <n v="394"/>
    <n v="272"/>
    <n v="394"/>
  </r>
  <r>
    <x v="280"/>
    <s v="LOS ANGELES"/>
    <s v="10/15/2013 - 10/15/2021"/>
    <n v="2014"/>
    <s v="Final"/>
    <n v="1395"/>
    <n v="0"/>
    <n v="0"/>
    <n v="0"/>
    <n v="827"/>
    <n v="0"/>
    <n v="0"/>
    <n v="0"/>
    <n v="898"/>
    <n v="0"/>
    <n v="2332"/>
    <n v="42"/>
    <n v="5452"/>
    <n v="42"/>
  </r>
  <r>
    <x v="280"/>
    <s v="LOS ANGELES"/>
    <s v="10/15/2013 - 10/15/2021"/>
    <n v="2015"/>
    <s v="Final"/>
    <n v="1395"/>
    <n v="0"/>
    <n v="0"/>
    <n v="0"/>
    <n v="827"/>
    <n v="0"/>
    <n v="0"/>
    <n v="0"/>
    <n v="898"/>
    <n v="0"/>
    <n v="2332"/>
    <n v="95"/>
    <n v="5452"/>
    <n v="95"/>
  </r>
  <r>
    <x v="280"/>
    <s v="LOS ANGELES"/>
    <s v="10/15/2013 - 10/15/2021"/>
    <n v="2017"/>
    <s v="Final"/>
    <n v="1395"/>
    <n v="91"/>
    <n v="91"/>
    <n v="0"/>
    <n v="827"/>
    <n v="70"/>
    <n v="70"/>
    <n v="0"/>
    <n v="898"/>
    <n v="86"/>
    <n v="2332"/>
    <n v="0"/>
    <n v="5452"/>
    <n v="247"/>
  </r>
  <r>
    <x v="281"/>
    <s v="SANTA CLARA"/>
    <s v="01/31/2015 - 01/31/2023"/>
    <n v="2015"/>
    <s v="Final"/>
    <n v="691"/>
    <n v="43"/>
    <n v="43"/>
    <n v="0"/>
    <n v="432"/>
    <n v="58"/>
    <n v="58"/>
    <n v="0"/>
    <n v="278"/>
    <n v="11"/>
    <n v="587"/>
    <n v="174"/>
    <n v="1988"/>
    <n v="286"/>
  </r>
  <r>
    <x v="281"/>
    <s v="SANTA CLARA"/>
    <s v="01/31/2015 - 01/31/2023"/>
    <n v="2016"/>
    <s v="Final"/>
    <n v="691"/>
    <n v="0"/>
    <n v="0"/>
    <n v="0"/>
    <n v="432"/>
    <n v="0"/>
    <n v="0"/>
    <n v="0"/>
    <n v="278"/>
    <n v="3"/>
    <n v="587"/>
    <n v="15"/>
    <n v="1988"/>
    <n v="18"/>
  </r>
  <r>
    <x v="281"/>
    <s v="SANTA CLARA"/>
    <s v="01/31/2015 - 01/31/2023"/>
    <n v="2017"/>
    <s v="Final"/>
    <n v="691"/>
    <n v="0"/>
    <n v="0"/>
    <n v="0"/>
    <n v="432"/>
    <n v="0"/>
    <n v="0"/>
    <n v="0"/>
    <n v="278"/>
    <n v="28"/>
    <n v="587"/>
    <n v="61"/>
    <n v="1988"/>
    <n v="89"/>
  </r>
  <r>
    <x v="282"/>
    <s v="BUTTE"/>
    <s v="06/15/2014 - 06/15/2022"/>
    <n v="2014"/>
    <s v="Final"/>
    <n v="141"/>
    <n v="0"/>
    <n v="0"/>
    <n v="0"/>
    <n v="100"/>
    <n v="1"/>
    <n v="1"/>
    <n v="0"/>
    <n v="93"/>
    <n v="4"/>
    <n v="303"/>
    <n v="9"/>
    <n v="637"/>
    <n v="14"/>
  </r>
  <r>
    <x v="282"/>
    <s v="BUTTE"/>
    <s v="06/15/2014 - 06/15/2022"/>
    <n v="2016"/>
    <s v="Final"/>
    <n v="141"/>
    <n v="0"/>
    <n v="0"/>
    <n v="0"/>
    <n v="100"/>
    <n v="7"/>
    <n v="7"/>
    <n v="0"/>
    <n v="93"/>
    <n v="3"/>
    <n v="303"/>
    <n v="17"/>
    <n v="637"/>
    <n v="27"/>
  </r>
  <r>
    <x v="282"/>
    <s v="BUTTE"/>
    <s v="06/15/2014 - 06/15/2022"/>
    <n v="2017"/>
    <s v="Final"/>
    <n v="141"/>
    <n v="0"/>
    <n v="0"/>
    <n v="0"/>
    <n v="100"/>
    <n v="2"/>
    <n v="2"/>
    <n v="0"/>
    <n v="93"/>
    <n v="1"/>
    <n v="303"/>
    <n v="16"/>
    <n v="637"/>
    <n v="19"/>
  </r>
  <r>
    <x v="283"/>
    <s v="LOS ANGELES"/>
    <s v="10/15/2013 - 10/15/2021"/>
    <n v="2014"/>
    <s v="Final"/>
    <n v="26"/>
    <n v="0"/>
    <n v="0"/>
    <n v="0"/>
    <n v="16"/>
    <n v="0"/>
    <n v="0"/>
    <n v="0"/>
    <n v="17"/>
    <n v="0"/>
    <n v="46"/>
    <n v="5"/>
    <n v="105"/>
    <n v="5"/>
  </r>
  <r>
    <x v="283"/>
    <s v="LOS ANGELES"/>
    <s v="10/15/2013 - 10/15/2021"/>
    <n v="2015"/>
    <s v="Final"/>
    <n v="26"/>
    <n v="0"/>
    <n v="0"/>
    <n v="0"/>
    <n v="16"/>
    <n v="0"/>
    <n v="0"/>
    <n v="0"/>
    <n v="17"/>
    <n v="0"/>
    <n v="46"/>
    <n v="4"/>
    <n v="105"/>
    <n v="4"/>
  </r>
  <r>
    <x v="283"/>
    <s v="LOS ANGELES"/>
    <s v="10/15/2013 - 10/15/2021"/>
    <n v="2016"/>
    <s v="Final"/>
    <n v="26"/>
    <n v="0"/>
    <n v="0"/>
    <n v="0"/>
    <n v="16"/>
    <n v="0"/>
    <n v="0"/>
    <n v="0"/>
    <n v="17"/>
    <n v="0"/>
    <n v="46"/>
    <n v="1"/>
    <n v="105"/>
    <n v="1"/>
  </r>
  <r>
    <x v="283"/>
    <s v="LOS ANGELES"/>
    <s v="10/15/2013 - 10/15/2021"/>
    <n v="2017"/>
    <s v="Final"/>
    <n v="26"/>
    <n v="0"/>
    <n v="0"/>
    <n v="0"/>
    <n v="16"/>
    <n v="0"/>
    <n v="0"/>
    <n v="0"/>
    <n v="17"/>
    <n v="0"/>
    <n v="46"/>
    <n v="1"/>
    <n v="105"/>
    <n v="1"/>
  </r>
  <r>
    <x v="284"/>
    <s v="FRESNO"/>
    <s v="12/31/2015 - 12/31/2023"/>
    <n v="2015"/>
    <s v="Final"/>
    <n v="110"/>
    <n v="53"/>
    <n v="43"/>
    <n v="10"/>
    <n v="82"/>
    <n v="2"/>
    <n v="0"/>
    <n v="2"/>
    <n v="77"/>
    <n v="0"/>
    <n v="319"/>
    <n v="0"/>
    <n v="588"/>
    <n v="55"/>
  </r>
  <r>
    <x v="284"/>
    <s v="FRESNO"/>
    <s v="12/31/2015 - 12/31/2023"/>
    <n v="2016"/>
    <s v="Final"/>
    <n v="110"/>
    <n v="56"/>
    <n v="48"/>
    <n v="8"/>
    <n v="82"/>
    <n v="4"/>
    <n v="2"/>
    <n v="2"/>
    <n v="77"/>
    <n v="3"/>
    <n v="319"/>
    <n v="0"/>
    <n v="588"/>
    <n v="63"/>
  </r>
  <r>
    <x v="284"/>
    <s v="FRESNO"/>
    <s v="12/31/2015 - 12/31/2023"/>
    <n v="2017"/>
    <s v="Final"/>
    <n v="110"/>
    <n v="7"/>
    <n v="4"/>
    <n v="3"/>
    <n v="82"/>
    <n v="27"/>
    <n v="17"/>
    <n v="10"/>
    <n v="77"/>
    <n v="0"/>
    <n v="319"/>
    <n v="0"/>
    <n v="588"/>
    <n v="34"/>
  </r>
  <r>
    <x v="285"/>
    <s v="LOS ANGELES"/>
    <s v="10/15/2013 - 10/15/2021"/>
    <n v="2014"/>
    <s v="Final"/>
    <n v="340"/>
    <n v="30"/>
    <n v="30"/>
    <n v="0"/>
    <n v="207"/>
    <n v="4"/>
    <n v="4"/>
    <n v="0"/>
    <n v="224"/>
    <n v="17"/>
    <n v="561"/>
    <n v="487"/>
    <n v="1332"/>
    <n v="538"/>
  </r>
  <r>
    <x v="285"/>
    <s v="LOS ANGELES"/>
    <s v="10/15/2013 - 10/15/2021"/>
    <n v="2015"/>
    <s v="Final"/>
    <n v="340"/>
    <n v="104"/>
    <n v="104"/>
    <n v="0"/>
    <n v="207"/>
    <n v="0"/>
    <n v="0"/>
    <n v="0"/>
    <n v="224"/>
    <n v="10"/>
    <n v="561"/>
    <n v="508"/>
    <n v="1332"/>
    <n v="622"/>
  </r>
  <r>
    <x v="285"/>
    <s v="LOS ANGELES"/>
    <s v="10/15/2013 - 10/15/2021"/>
    <n v="2016"/>
    <s v="Final"/>
    <n v="340"/>
    <n v="1"/>
    <n v="1"/>
    <n v="0"/>
    <n v="207"/>
    <n v="34"/>
    <n v="34"/>
    <n v="0"/>
    <n v="224"/>
    <n v="18"/>
    <n v="561"/>
    <n v="357"/>
    <n v="1332"/>
    <n v="410"/>
  </r>
  <r>
    <x v="285"/>
    <s v="LOS ANGELES"/>
    <s v="10/15/2013 - 10/15/2021"/>
    <n v="2017"/>
    <s v="Final"/>
    <n v="340"/>
    <n v="9"/>
    <n v="9"/>
    <n v="0"/>
    <n v="207"/>
    <n v="0"/>
    <n v="0"/>
    <n v="0"/>
    <n v="224"/>
    <n v="0"/>
    <n v="561"/>
    <n v="213"/>
    <n v="1332"/>
    <n v="222"/>
  </r>
  <r>
    <x v="286"/>
    <s v="SAN LUIS OBISPO"/>
    <s v="06/30/2014 - 06/30/2019"/>
    <n v="2014"/>
    <s v="Final"/>
    <n v="123"/>
    <n v="56"/>
    <n v="56"/>
    <n v="0"/>
    <n v="77"/>
    <n v="24"/>
    <n v="24"/>
    <n v="0"/>
    <n v="87"/>
    <n v="2"/>
    <n v="206"/>
    <n v="54"/>
    <n v="493"/>
    <n v="136"/>
  </r>
  <r>
    <x v="286"/>
    <s v="SAN LUIS OBISPO"/>
    <s v="06/30/2014 - 06/30/2019"/>
    <n v="2015"/>
    <s v="Final"/>
    <n v="123"/>
    <n v="49"/>
    <n v="49"/>
    <n v="0"/>
    <n v="77"/>
    <n v="20"/>
    <n v="20"/>
    <n v="0"/>
    <n v="87"/>
    <n v="23"/>
    <n v="206"/>
    <n v="61"/>
    <n v="493"/>
    <n v="153"/>
  </r>
  <r>
    <x v="286"/>
    <s v="SAN LUIS OBISPO"/>
    <s v="06/30/2014 - 06/30/2019"/>
    <n v="2016"/>
    <s v="Final"/>
    <n v="123"/>
    <n v="0"/>
    <n v="0"/>
    <n v="0"/>
    <n v="77"/>
    <n v="0"/>
    <n v="0"/>
    <n v="0"/>
    <n v="87"/>
    <n v="21"/>
    <n v="206"/>
    <n v="44"/>
    <n v="493"/>
    <n v="65"/>
  </r>
  <r>
    <x v="286"/>
    <s v="SAN LUIS OBISPO"/>
    <s v="06/30/2014 - 06/30/2019"/>
    <n v="2017"/>
    <s v="Final"/>
    <n v="123"/>
    <n v="52"/>
    <n v="52"/>
    <n v="0"/>
    <n v="77"/>
    <n v="23"/>
    <n v="23"/>
    <n v="0"/>
    <n v="87"/>
    <n v="150"/>
    <n v="206"/>
    <n v="17"/>
    <n v="493"/>
    <n v="242"/>
  </r>
  <r>
    <x v="287"/>
    <s v="RIVERSIDE"/>
    <s v="10/15/2013 - 10/15/2021"/>
    <n v="2014"/>
    <s v="Final"/>
    <n v="1026"/>
    <n v="359"/>
    <n v="359"/>
    <n v="0"/>
    <n v="681"/>
    <n v="0"/>
    <n v="0"/>
    <n v="0"/>
    <n v="759"/>
    <n v="222"/>
    <n v="1814"/>
    <n v="0"/>
    <n v="4280"/>
    <n v="581"/>
  </r>
  <r>
    <x v="287"/>
    <s v="RIVERSIDE"/>
    <s v="10/15/2013 - 10/15/2021"/>
    <n v="2015"/>
    <s v="Final"/>
    <n v="1026"/>
    <n v="0"/>
    <n v="0"/>
    <n v="0"/>
    <n v="681"/>
    <n v="0"/>
    <n v="0"/>
    <n v="0"/>
    <n v="759"/>
    <n v="0"/>
    <n v="1814"/>
    <n v="222"/>
    <n v="4280"/>
    <n v="222"/>
  </r>
  <r>
    <x v="287"/>
    <s v="RIVERSIDE"/>
    <s v="10/15/2013 - 10/15/2021"/>
    <n v="2016"/>
    <s v="Final"/>
    <n v="1026"/>
    <n v="0"/>
    <n v="0"/>
    <n v="0"/>
    <n v="681"/>
    <n v="0"/>
    <n v="0"/>
    <n v="0"/>
    <n v="759"/>
    <n v="0"/>
    <n v="1814"/>
    <n v="701"/>
    <n v="4280"/>
    <n v="701"/>
  </r>
  <r>
    <x v="287"/>
    <s v="RIVERSIDE"/>
    <s v="10/15/2013 - 10/15/2021"/>
    <n v="2017"/>
    <s v="Final"/>
    <n v="1026"/>
    <n v="0"/>
    <n v="0"/>
    <n v="0"/>
    <n v="681"/>
    <n v="0"/>
    <n v="0"/>
    <n v="0"/>
    <n v="759"/>
    <n v="0"/>
    <n v="1814"/>
    <n v="0"/>
    <n v="4280"/>
    <n v="0"/>
  </r>
  <r>
    <x v="288"/>
    <s v="SONOMA"/>
    <s v="01/31/2015 - 01/31/2023"/>
    <n v="2015"/>
    <s v="Final"/>
    <n v="199"/>
    <n v="0"/>
    <n v="0"/>
    <n v="0"/>
    <n v="103"/>
    <n v="0"/>
    <n v="0"/>
    <n v="0"/>
    <n v="121"/>
    <n v="7"/>
    <n v="322"/>
    <n v="235"/>
    <n v="745"/>
    <n v="242"/>
  </r>
  <r>
    <x v="288"/>
    <s v="SONOMA"/>
    <s v="01/31/2015 - 01/31/2023"/>
    <n v="2016"/>
    <s v="Final"/>
    <n v="199"/>
    <n v="0"/>
    <n v="0"/>
    <n v="0"/>
    <n v="103"/>
    <n v="0"/>
    <n v="0"/>
    <n v="0"/>
    <n v="121"/>
    <n v="8"/>
    <n v="322"/>
    <n v="206"/>
    <n v="745"/>
    <n v="214"/>
  </r>
  <r>
    <x v="288"/>
    <s v="SONOMA"/>
    <s v="01/31/2015 - 01/31/2023"/>
    <n v="2017"/>
    <s v="Final"/>
    <n v="199"/>
    <n v="9"/>
    <n v="9"/>
    <n v="0"/>
    <n v="103"/>
    <n v="14"/>
    <n v="14"/>
    <n v="0"/>
    <n v="121"/>
    <n v="9"/>
    <n v="322"/>
    <n v="150"/>
    <n v="745"/>
    <n v="182"/>
  </r>
  <r>
    <x v="289"/>
    <s v="ALAMEDA"/>
    <s v="01/31/2015 - 01/31/2023"/>
    <n v="2016"/>
    <s v="Final"/>
    <n v="24"/>
    <n v="2"/>
    <n v="2"/>
    <n v="0"/>
    <n v="14"/>
    <n v="0"/>
    <n v="0"/>
    <n v="0"/>
    <n v="15"/>
    <n v="0"/>
    <n v="7"/>
    <n v="3"/>
    <n v="60"/>
    <n v="5"/>
  </r>
  <r>
    <x v="289"/>
    <s v="ALAMEDA"/>
    <s v="01/31/2015 - 01/31/2023"/>
    <n v="2017"/>
    <s v="Final"/>
    <n v="24"/>
    <n v="1"/>
    <n v="1"/>
    <n v="0"/>
    <n v="14"/>
    <n v="2"/>
    <n v="0"/>
    <n v="2"/>
    <n v="15"/>
    <n v="3"/>
    <n v="7"/>
    <n v="1"/>
    <n v="60"/>
    <n v="7"/>
  </r>
  <r>
    <x v="290"/>
    <s v="CONTRA COSTA"/>
    <s v="01/31/2015 - 01/31/2023"/>
    <n v="2015"/>
    <s v="Final"/>
    <n v="80"/>
    <n v="0"/>
    <n v="0"/>
    <n v="0"/>
    <n v="48"/>
    <n v="0"/>
    <n v="0"/>
    <n v="0"/>
    <n v="43"/>
    <n v="0"/>
    <n v="126"/>
    <n v="0"/>
    <n v="297"/>
    <n v="0"/>
  </r>
  <r>
    <x v="290"/>
    <s v="CONTRA COSTA"/>
    <s v="01/31/2015 - 01/31/2023"/>
    <n v="2016"/>
    <s v="Final"/>
    <n v="80"/>
    <n v="0"/>
    <n v="0"/>
    <n v="0"/>
    <n v="48"/>
    <n v="0"/>
    <n v="0"/>
    <n v="0"/>
    <n v="43"/>
    <n v="1"/>
    <n v="126"/>
    <n v="2"/>
    <n v="297"/>
    <n v="3"/>
  </r>
  <r>
    <x v="290"/>
    <s v="CONTRA COSTA"/>
    <s v="01/31/2015 - 01/31/2023"/>
    <n v="2017"/>
    <s v="Final"/>
    <n v="80"/>
    <n v="0"/>
    <n v="0"/>
    <n v="0"/>
    <n v="48"/>
    <n v="0"/>
    <n v="0"/>
    <n v="0"/>
    <n v="43"/>
    <n v="0"/>
    <n v="126"/>
    <n v="2"/>
    <n v="297"/>
    <n v="2"/>
  </r>
  <r>
    <x v="291"/>
    <s v="SAN LUIS OBISPO"/>
    <s v="06/30/2014 - 06/30/2019"/>
    <n v="2014"/>
    <s v="Final"/>
    <n v="38"/>
    <n v="0"/>
    <n v="0"/>
    <n v="0"/>
    <n v="24"/>
    <n v="12"/>
    <n v="12"/>
    <n v="0"/>
    <n v="27"/>
    <n v="0"/>
    <n v="64"/>
    <n v="91"/>
    <n v="153"/>
    <n v="103"/>
  </r>
  <r>
    <x v="291"/>
    <s v="SAN LUIS OBISPO"/>
    <s v="06/30/2014 - 06/30/2019"/>
    <n v="2015"/>
    <s v="Final"/>
    <n v="38"/>
    <n v="0"/>
    <n v="0"/>
    <n v="0"/>
    <n v="24"/>
    <n v="0"/>
    <n v="0"/>
    <n v="0"/>
    <n v="27"/>
    <n v="0"/>
    <n v="64"/>
    <n v="55"/>
    <n v="153"/>
    <n v="55"/>
  </r>
  <r>
    <x v="291"/>
    <s v="SAN LUIS OBISPO"/>
    <s v="06/30/2014 - 06/30/2019"/>
    <n v="2016"/>
    <s v="Final"/>
    <n v="38"/>
    <n v="0"/>
    <n v="0"/>
    <n v="0"/>
    <n v="24"/>
    <n v="0"/>
    <n v="0"/>
    <n v="0"/>
    <n v="27"/>
    <n v="0"/>
    <n v="64"/>
    <n v="65"/>
    <n v="153"/>
    <n v="65"/>
  </r>
  <r>
    <x v="291"/>
    <s v="SAN LUIS OBISPO"/>
    <s v="06/30/2014 - 06/30/2019"/>
    <n v="2017"/>
    <s v="Final"/>
    <n v="38"/>
    <n v="0"/>
    <n v="0"/>
    <n v="0"/>
    <n v="24"/>
    <n v="0"/>
    <n v="0"/>
    <n v="0"/>
    <n v="27"/>
    <n v="0"/>
    <n v="64"/>
    <n v="32"/>
    <n v="153"/>
    <n v="32"/>
  </r>
  <r>
    <x v="292"/>
    <s v="CONTRA COSTA"/>
    <s v="01/31/2015 - 01/31/2023"/>
    <n v="2014"/>
    <s v="Final"/>
    <n v="392"/>
    <n v="0"/>
    <n v="0"/>
    <n v="0"/>
    <n v="254"/>
    <n v="0"/>
    <n v="0"/>
    <n v="0"/>
    <n v="316"/>
    <n v="216"/>
    <n v="1063"/>
    <n v="0"/>
    <n v="2025"/>
    <n v="216"/>
  </r>
  <r>
    <x v="292"/>
    <s v="CONTRA COSTA"/>
    <s v="01/31/2015 - 01/31/2023"/>
    <n v="2015"/>
    <s v="Final"/>
    <n v="392"/>
    <n v="0"/>
    <n v="0"/>
    <n v="0"/>
    <n v="254"/>
    <n v="2"/>
    <n v="2"/>
    <n v="0"/>
    <n v="316"/>
    <n v="150"/>
    <n v="1063"/>
    <n v="252"/>
    <n v="2025"/>
    <n v="404"/>
  </r>
  <r>
    <x v="292"/>
    <s v="CONTRA COSTA"/>
    <s v="01/31/2015 - 01/31/2023"/>
    <n v="2016"/>
    <s v="Final"/>
    <n v="392"/>
    <n v="23"/>
    <n v="23"/>
    <n v="0"/>
    <n v="254"/>
    <n v="209"/>
    <n v="209"/>
    <n v="0"/>
    <n v="316"/>
    <n v="0"/>
    <n v="1063"/>
    <n v="171"/>
    <n v="2025"/>
    <n v="403"/>
  </r>
  <r>
    <x v="292"/>
    <s v="CONTRA COSTA"/>
    <s v="01/31/2015 - 01/31/2023"/>
    <n v="2017"/>
    <s v="Final"/>
    <n v="392"/>
    <n v="0"/>
    <n v="0"/>
    <n v="0"/>
    <n v="254"/>
    <n v="6"/>
    <n v="6"/>
    <n v="0"/>
    <n v="316"/>
    <n v="0"/>
    <n v="1063"/>
    <n v="147"/>
    <n v="2025"/>
    <n v="153"/>
  </r>
  <r>
    <x v="293"/>
    <s v="ORANGE"/>
    <s v="10/15/2013 - 10/15/2021"/>
    <n v="2014"/>
    <s v="Final"/>
    <n v="112"/>
    <n v="0"/>
    <n v="0"/>
    <n v="0"/>
    <n v="81"/>
    <n v="0"/>
    <n v="0"/>
    <n v="0"/>
    <n v="90"/>
    <n v="11"/>
    <n v="209"/>
    <n v="35"/>
    <n v="492"/>
    <n v="46"/>
  </r>
  <r>
    <x v="293"/>
    <s v="ORANGE"/>
    <s v="10/15/2013 - 10/15/2021"/>
    <n v="2015"/>
    <s v="Final"/>
    <n v="112"/>
    <n v="0"/>
    <n v="0"/>
    <n v="0"/>
    <n v="81"/>
    <n v="0"/>
    <n v="0"/>
    <n v="0"/>
    <n v="90"/>
    <n v="10"/>
    <n v="209"/>
    <n v="45"/>
    <n v="492"/>
    <n v="55"/>
  </r>
  <r>
    <x v="293"/>
    <s v="ORANGE"/>
    <s v="10/15/2013 - 10/15/2021"/>
    <n v="2016"/>
    <s v="Final"/>
    <n v="112"/>
    <n v="0"/>
    <n v="0"/>
    <n v="0"/>
    <n v="81"/>
    <n v="0"/>
    <n v="0"/>
    <n v="0"/>
    <n v="90"/>
    <n v="10"/>
    <n v="209"/>
    <n v="23"/>
    <n v="492"/>
    <n v="33"/>
  </r>
  <r>
    <x v="293"/>
    <s v="ORANGE"/>
    <s v="10/15/2013 - 10/15/2021"/>
    <n v="2017"/>
    <s v="Final"/>
    <n v="112"/>
    <n v="0"/>
    <n v="0"/>
    <n v="0"/>
    <n v="81"/>
    <n v="0"/>
    <n v="0"/>
    <n v="0"/>
    <n v="90"/>
    <n v="0"/>
    <n v="209"/>
    <n v="9"/>
    <n v="492"/>
    <n v="9"/>
  </r>
  <r>
    <x v="294"/>
    <s v="PLACER"/>
    <s v="10/31/2013 - 10/31/2021"/>
    <n v="2013"/>
    <s v="Final"/>
    <n v="1365"/>
    <n v="0"/>
    <n v="0"/>
    <n v="0"/>
    <n v="957"/>
    <n v="18"/>
    <n v="4"/>
    <n v="14"/>
    <n v="936"/>
    <n v="2"/>
    <n v="1773"/>
    <n v="241"/>
    <n v="5031"/>
    <n v="261"/>
  </r>
  <r>
    <x v="294"/>
    <s v="PLACER"/>
    <s v="10/31/2013 - 10/31/2021"/>
    <n v="2014"/>
    <s v="Final"/>
    <n v="1365"/>
    <n v="0"/>
    <n v="0"/>
    <n v="0"/>
    <n v="957"/>
    <n v="17"/>
    <n v="2"/>
    <n v="15"/>
    <n v="936"/>
    <n v="0"/>
    <n v="1773"/>
    <n v="326"/>
    <n v="5031"/>
    <n v="343"/>
  </r>
  <r>
    <x v="294"/>
    <s v="PLACER"/>
    <s v="10/31/2013 - 10/31/2021"/>
    <n v="2015"/>
    <s v="Final"/>
    <n v="1365"/>
    <n v="0"/>
    <n v="0"/>
    <n v="0"/>
    <n v="957"/>
    <n v="16"/>
    <n v="1"/>
    <n v="15"/>
    <n v="936"/>
    <n v="0"/>
    <n v="1773"/>
    <n v="282"/>
    <n v="5031"/>
    <n v="298"/>
  </r>
  <r>
    <x v="294"/>
    <s v="PLACER"/>
    <s v="10/31/2013 - 10/31/2021"/>
    <n v="2016"/>
    <s v="Final"/>
    <n v="1365"/>
    <n v="36"/>
    <n v="36"/>
    <n v="0"/>
    <n v="957"/>
    <n v="31"/>
    <n v="31"/>
    <n v="0"/>
    <n v="936"/>
    <n v="15"/>
    <n v="1773"/>
    <n v="334"/>
    <n v="5031"/>
    <n v="416"/>
  </r>
  <r>
    <x v="294"/>
    <s v="PLACER"/>
    <s v="10/31/2013 - 10/31/2021"/>
    <n v="2017"/>
    <s v="Final"/>
    <n v="1365"/>
    <n v="0"/>
    <n v="0"/>
    <n v="0"/>
    <n v="957"/>
    <n v="3"/>
    <n v="3"/>
    <n v="0"/>
    <n v="936"/>
    <n v="50"/>
    <n v="1773"/>
    <n v="283"/>
    <n v="5031"/>
    <n v="336"/>
  </r>
  <r>
    <x v="295"/>
    <s v="EL DORADO"/>
    <s v="10/31/2013 - 10/31/2021"/>
    <n v="2013"/>
    <s v="Final"/>
    <n v="78"/>
    <n v="0"/>
    <n v="0"/>
    <n v="0"/>
    <n v="55"/>
    <n v="0"/>
    <n v="0"/>
    <n v="0"/>
    <n v="69"/>
    <n v="5"/>
    <n v="170"/>
    <n v="47"/>
    <n v="372"/>
    <n v="52"/>
  </r>
  <r>
    <x v="295"/>
    <s v="EL DORADO"/>
    <s v="10/31/2013 - 10/31/2021"/>
    <n v="2014"/>
    <s v="Final"/>
    <n v="78"/>
    <n v="0"/>
    <n v="0"/>
    <n v="0"/>
    <n v="55"/>
    <n v="0"/>
    <n v="0"/>
    <n v="0"/>
    <n v="69"/>
    <n v="9"/>
    <n v="170"/>
    <n v="1"/>
    <n v="372"/>
    <n v="10"/>
  </r>
  <r>
    <x v="295"/>
    <s v="EL DORADO"/>
    <s v="10/31/2013 - 10/31/2021"/>
    <n v="2015"/>
    <s v="Final"/>
    <n v="78"/>
    <n v="0"/>
    <n v="0"/>
    <n v="0"/>
    <n v="55"/>
    <n v="0"/>
    <n v="0"/>
    <n v="0"/>
    <n v="69"/>
    <n v="4"/>
    <n v="170"/>
    <n v="20"/>
    <n v="372"/>
    <n v="24"/>
  </r>
  <r>
    <x v="295"/>
    <s v="EL DORADO"/>
    <s v="10/31/2013 - 10/31/2021"/>
    <n v="2016"/>
    <s v="Final"/>
    <n v="78"/>
    <n v="0"/>
    <n v="0"/>
    <n v="0"/>
    <n v="55"/>
    <n v="0"/>
    <n v="0"/>
    <n v="0"/>
    <n v="69"/>
    <n v="15"/>
    <n v="170"/>
    <n v="53"/>
    <n v="372"/>
    <n v="68"/>
  </r>
  <r>
    <x v="295"/>
    <s v="EL DORADO"/>
    <s v="10/31/2013 - 10/31/2021"/>
    <n v="2017"/>
    <s v="Final"/>
    <n v="78"/>
    <n v="0"/>
    <n v="0"/>
    <n v="0"/>
    <n v="55"/>
    <n v="0"/>
    <n v="0"/>
    <n v="0"/>
    <n v="69"/>
    <n v="18"/>
    <n v="170"/>
    <n v="1"/>
    <n v="372"/>
    <n v="19"/>
  </r>
  <r>
    <x v="296"/>
    <s v="CONTRA COSTA"/>
    <s v="01/31/2015 - 01/31/2023"/>
    <n v="2014"/>
    <s v="Final"/>
    <n v="118"/>
    <n v="0"/>
    <n v="0"/>
    <n v="0"/>
    <n v="69"/>
    <n v="0"/>
    <n v="0"/>
    <n v="0"/>
    <n v="84"/>
    <n v="0"/>
    <n v="177"/>
    <n v="4"/>
    <n v="448"/>
    <n v="4"/>
  </r>
  <r>
    <x v="296"/>
    <s v="CONTRA COSTA"/>
    <s v="01/31/2015 - 01/31/2023"/>
    <n v="2015"/>
    <s v="Final"/>
    <n v="118"/>
    <n v="0"/>
    <n v="0"/>
    <n v="0"/>
    <n v="69"/>
    <n v="0"/>
    <n v="0"/>
    <n v="0"/>
    <n v="84"/>
    <n v="2"/>
    <n v="177"/>
    <n v="6"/>
    <n v="448"/>
    <n v="8"/>
  </r>
  <r>
    <x v="296"/>
    <s v="CONTRA COSTA"/>
    <s v="01/31/2015 - 01/31/2023"/>
    <n v="2016"/>
    <s v="Final"/>
    <n v="118"/>
    <n v="0"/>
    <n v="0"/>
    <n v="0"/>
    <n v="69"/>
    <n v="0"/>
    <n v="0"/>
    <n v="0"/>
    <n v="84"/>
    <n v="0"/>
    <n v="177"/>
    <n v="6"/>
    <n v="448"/>
    <n v="6"/>
  </r>
  <r>
    <x v="296"/>
    <s v="CONTRA COSTA"/>
    <s v="01/31/2015 - 01/31/2023"/>
    <n v="2017"/>
    <s v="Final"/>
    <n v="118"/>
    <n v="0"/>
    <n v="0"/>
    <n v="0"/>
    <n v="69"/>
    <n v="0"/>
    <n v="0"/>
    <n v="0"/>
    <n v="84"/>
    <n v="2"/>
    <n v="177"/>
    <n v="5"/>
    <n v="448"/>
    <n v="7"/>
  </r>
  <r>
    <x v="297"/>
    <s v="ALAMEDA"/>
    <s v="01/31/2015 - 01/31/2023"/>
    <n v="2014"/>
    <s v="Final"/>
    <n v="716"/>
    <n v="38"/>
    <n v="38"/>
    <n v="0"/>
    <n v="391"/>
    <n v="0"/>
    <n v="0"/>
    <n v="0"/>
    <n v="407"/>
    <n v="2"/>
    <n v="553"/>
    <n v="283"/>
    <n v="2067"/>
    <n v="323"/>
  </r>
  <r>
    <x v="297"/>
    <s v="ALAMEDA"/>
    <s v="01/31/2015 - 01/31/2023"/>
    <n v="2015"/>
    <s v="Final"/>
    <n v="716"/>
    <n v="54"/>
    <n v="54"/>
    <n v="0"/>
    <n v="391"/>
    <n v="16"/>
    <n v="16"/>
    <n v="0"/>
    <n v="407"/>
    <n v="2"/>
    <n v="553"/>
    <n v="819"/>
    <n v="2067"/>
    <n v="891"/>
  </r>
  <r>
    <x v="297"/>
    <s v="ALAMEDA"/>
    <s v="01/31/2015 - 01/31/2023"/>
    <n v="2016"/>
    <s v="Final"/>
    <n v="716"/>
    <n v="128"/>
    <n v="128"/>
    <n v="0"/>
    <n v="391"/>
    <n v="21"/>
    <n v="21"/>
    <n v="0"/>
    <n v="407"/>
    <n v="10"/>
    <n v="553"/>
    <n v="228"/>
    <n v="2067"/>
    <n v="387"/>
  </r>
  <r>
    <x v="297"/>
    <s v="ALAMEDA"/>
    <s v="01/31/2015 - 01/31/2023"/>
    <n v="2017"/>
    <s v="Final"/>
    <n v="716"/>
    <n v="0"/>
    <n v="0"/>
    <n v="0"/>
    <n v="391"/>
    <n v="7"/>
    <n v="6"/>
    <n v="1"/>
    <n v="407"/>
    <n v="6"/>
    <n v="553"/>
    <n v="102"/>
    <n v="2067"/>
    <n v="115"/>
  </r>
  <r>
    <x v="298"/>
    <s v="PLUMAS"/>
    <s v="06/30/2014 - 06/30/2019"/>
    <n v="2016"/>
    <s v="Final"/>
    <n v="12"/>
    <n v="0"/>
    <n v="0"/>
    <n v="0"/>
    <n v="8"/>
    <n v="0"/>
    <n v="0"/>
    <n v="0"/>
    <n v="12"/>
    <n v="4"/>
    <n v="25"/>
    <n v="34"/>
    <n v="57"/>
    <n v="38"/>
  </r>
  <r>
    <x v="298"/>
    <s v="PLUMAS"/>
    <s v="06/30/2014 - 06/30/2019"/>
    <n v="2017"/>
    <s v="Final"/>
    <n v="12"/>
    <n v="0"/>
    <n v="0"/>
    <n v="0"/>
    <n v="8"/>
    <n v="0"/>
    <n v="0"/>
    <n v="0"/>
    <n v="12"/>
    <n v="15"/>
    <n v="25"/>
    <n v="25"/>
    <n v="57"/>
    <n v="40"/>
  </r>
  <r>
    <x v="299"/>
    <s v="AMADOR"/>
    <s v="06/30/2014 - 06/30/2019"/>
    <n v="2017"/>
    <s v="Final"/>
    <n v="1"/>
    <n v="0"/>
    <n v="0"/>
    <n v="0"/>
    <n v="1"/>
    <n v="0"/>
    <n v="0"/>
    <n v="0"/>
    <n v="1"/>
    <n v="0"/>
    <n v="1"/>
    <n v="18"/>
    <n v="4"/>
    <n v="18"/>
  </r>
  <r>
    <x v="300"/>
    <s v="MENDOCINO"/>
    <s v="06/30/2014 - 06/30/2019"/>
    <n v="2014"/>
    <s v="Final"/>
    <n v="1"/>
    <n v="0"/>
    <n v="0"/>
    <n v="0"/>
    <n v="1"/>
    <n v="0"/>
    <n v="0"/>
    <n v="0"/>
    <n v="1"/>
    <n v="1"/>
    <n v="1"/>
    <n v="0"/>
    <n v="4"/>
    <n v="1"/>
  </r>
  <r>
    <x v="300"/>
    <s v="MENDOCINO"/>
    <s v="06/30/2014 - 06/30/2019"/>
    <n v="2015"/>
    <s v="Final"/>
    <n v="1"/>
    <n v="0"/>
    <n v="0"/>
    <n v="0"/>
    <n v="1"/>
    <n v="0"/>
    <n v="0"/>
    <n v="0"/>
    <n v="1"/>
    <n v="1"/>
    <n v="1"/>
    <n v="0"/>
    <n v="4"/>
    <n v="1"/>
  </r>
  <r>
    <x v="300"/>
    <s v="MENDOCINO"/>
    <s v="06/30/2014 - 06/30/2019"/>
    <n v="2016"/>
    <s v="Final"/>
    <n v="1"/>
    <n v="0"/>
    <n v="0"/>
    <n v="0"/>
    <n v="1"/>
    <n v="0"/>
    <n v="0"/>
    <n v="0"/>
    <n v="1"/>
    <n v="0"/>
    <n v="1"/>
    <n v="0"/>
    <n v="4"/>
    <n v="0"/>
  </r>
  <r>
    <x v="300"/>
    <s v="MENDOCINO"/>
    <s v="06/30/2014 - 06/30/2019"/>
    <n v="2017"/>
    <s v="Final"/>
    <n v="1"/>
    <n v="0"/>
    <n v="0"/>
    <n v="0"/>
    <n v="1"/>
    <n v="0"/>
    <n v="0"/>
    <n v="0"/>
    <n v="1"/>
    <n v="0"/>
    <n v="1"/>
    <n v="0"/>
    <n v="4"/>
    <n v="0"/>
  </r>
  <r>
    <x v="301"/>
    <s v="VENTURA"/>
    <s v="10/15/2013 - 10/15/2021"/>
    <n v="2017"/>
    <s v="Final"/>
    <n v="1"/>
    <n v="0"/>
    <n v="0"/>
    <n v="0"/>
    <n v="1"/>
    <n v="0"/>
    <n v="0"/>
    <n v="0"/>
    <n v="0"/>
    <n v="0"/>
    <n v="0"/>
    <n v="0"/>
    <n v="2"/>
    <n v="0"/>
  </r>
  <r>
    <x v="302"/>
    <s v="TULARE"/>
    <s v="12/31/2015 - 12/31/2023"/>
    <n v="2015"/>
    <s v="Final"/>
    <n v="623"/>
    <n v="0"/>
    <n v="0"/>
    <n v="0"/>
    <n v="576"/>
    <n v="3"/>
    <n v="3"/>
    <n v="0"/>
    <n v="566"/>
    <n v="97"/>
    <n v="1431"/>
    <n v="8"/>
    <n v="3196"/>
    <n v="108"/>
  </r>
  <r>
    <x v="302"/>
    <s v="TULARE"/>
    <s v="12/31/2015 - 12/31/2023"/>
    <n v="2016"/>
    <s v="Final"/>
    <n v="623"/>
    <n v="0"/>
    <n v="0"/>
    <n v="0"/>
    <n v="576"/>
    <n v="2"/>
    <n v="2"/>
    <n v="0"/>
    <n v="566"/>
    <n v="40"/>
    <n v="1431"/>
    <n v="1"/>
    <n v="3196"/>
    <n v="43"/>
  </r>
  <r>
    <x v="302"/>
    <s v="TULARE"/>
    <s v="12/31/2015 - 12/31/2023"/>
    <n v="2017"/>
    <s v="Final"/>
    <n v="623"/>
    <n v="0"/>
    <n v="0"/>
    <n v="0"/>
    <n v="576"/>
    <n v="2"/>
    <n v="2"/>
    <n v="0"/>
    <n v="566"/>
    <n v="15"/>
    <n v="1431"/>
    <n v="2"/>
    <n v="3196"/>
    <n v="19"/>
  </r>
  <r>
    <x v="303"/>
    <s v="SAN MATEO"/>
    <s v="01/31/2015 - 01/31/2023"/>
    <n v="2015"/>
    <s v="Final"/>
    <n v="21"/>
    <n v="0"/>
    <n v="0"/>
    <n v="0"/>
    <n v="15"/>
    <n v="0"/>
    <n v="0"/>
    <n v="0"/>
    <n v="15"/>
    <n v="0"/>
    <n v="13"/>
    <n v="8"/>
    <n v="64"/>
    <n v="8"/>
  </r>
  <r>
    <x v="303"/>
    <s v="SAN MATEO"/>
    <s v="01/31/2015 - 01/31/2023"/>
    <n v="2016"/>
    <s v="Final"/>
    <n v="21"/>
    <n v="0"/>
    <n v="0"/>
    <n v="0"/>
    <n v="15"/>
    <n v="0"/>
    <n v="0"/>
    <n v="0"/>
    <n v="15"/>
    <n v="1"/>
    <n v="13"/>
    <n v="8"/>
    <n v="64"/>
    <n v="9"/>
  </r>
  <r>
    <x v="303"/>
    <s v="SAN MATEO"/>
    <s v="01/31/2015 - 01/31/2023"/>
    <n v="2017"/>
    <s v="Final"/>
    <n v="21"/>
    <n v="0"/>
    <n v="0"/>
    <n v="0"/>
    <n v="15"/>
    <n v="0"/>
    <n v="0"/>
    <n v="0"/>
    <n v="15"/>
    <n v="2"/>
    <n v="13"/>
    <n v="6"/>
    <n v="64"/>
    <n v="8"/>
  </r>
  <r>
    <x v="304"/>
    <s v="SAN DIEGO"/>
    <s v="04/30/2013 - 04/30/2021"/>
    <n v="2013"/>
    <s v="Final"/>
    <n v="201"/>
    <n v="26"/>
    <n v="26"/>
    <n v="0"/>
    <n v="152"/>
    <n v="26"/>
    <n v="26"/>
    <n v="0"/>
    <n v="282"/>
    <n v="0"/>
    <n v="618"/>
    <n v="64"/>
    <n v="1253"/>
    <n v="116"/>
  </r>
  <r>
    <x v="304"/>
    <s v="SAN DIEGO"/>
    <s v="04/30/2013 - 04/30/2021"/>
    <n v="2014"/>
    <s v="Final"/>
    <n v="201"/>
    <n v="0"/>
    <n v="0"/>
    <n v="0"/>
    <n v="152"/>
    <n v="0"/>
    <n v="0"/>
    <n v="0"/>
    <n v="282"/>
    <n v="0"/>
    <n v="618"/>
    <n v="11"/>
    <n v="1253"/>
    <n v="11"/>
  </r>
  <r>
    <x v="304"/>
    <s v="SAN DIEGO"/>
    <s v="04/30/2013 - 04/30/2021"/>
    <n v="2015"/>
    <s v="Final"/>
    <n v="201"/>
    <n v="0"/>
    <n v="0"/>
    <n v="0"/>
    <n v="152"/>
    <n v="0"/>
    <n v="0"/>
    <n v="0"/>
    <n v="282"/>
    <n v="0"/>
    <n v="618"/>
    <n v="11"/>
    <n v="1253"/>
    <n v="11"/>
  </r>
  <r>
    <x v="304"/>
    <s v="SAN DIEGO"/>
    <s v="04/30/2013 - 04/30/2021"/>
    <n v="2016"/>
    <s v="Final"/>
    <n v="201"/>
    <n v="0"/>
    <n v="0"/>
    <n v="0"/>
    <n v="152"/>
    <n v="0"/>
    <n v="0"/>
    <n v="0"/>
    <n v="282"/>
    <n v="0"/>
    <n v="618"/>
    <n v="17"/>
    <n v="1253"/>
    <n v="17"/>
  </r>
  <r>
    <x v="304"/>
    <s v="SAN DIEGO"/>
    <s v="04/30/2013 - 04/30/2021"/>
    <n v="2017"/>
    <s v="Final"/>
    <n v="201"/>
    <n v="0"/>
    <n v="0"/>
    <n v="0"/>
    <n v="152"/>
    <n v="0"/>
    <n v="0"/>
    <n v="0"/>
    <n v="282"/>
    <n v="0"/>
    <n v="618"/>
    <n v="24"/>
    <n v="1253"/>
    <n v="24"/>
  </r>
  <r>
    <x v="305"/>
    <s v="SACRAMENTO"/>
    <s v="10/31/2013 - 10/31/2021"/>
    <n v="2013"/>
    <s v="Final"/>
    <n v="1539"/>
    <n v="0"/>
    <n v="0"/>
    <n v="0"/>
    <n v="1079"/>
    <n v="0"/>
    <n v="0"/>
    <n v="0"/>
    <n v="1303"/>
    <n v="0"/>
    <n v="3087"/>
    <n v="331"/>
    <n v="7008"/>
    <n v="331"/>
  </r>
  <r>
    <x v="305"/>
    <s v="SACRAMENTO"/>
    <s v="10/31/2013 - 10/31/2021"/>
    <n v="2014"/>
    <s v="Final"/>
    <n v="1539"/>
    <n v="0"/>
    <n v="0"/>
    <n v="0"/>
    <n v="1079"/>
    <n v="0"/>
    <n v="0"/>
    <n v="0"/>
    <n v="1303"/>
    <n v="0"/>
    <n v="3087"/>
    <n v="254"/>
    <n v="7008"/>
    <n v="254"/>
  </r>
  <r>
    <x v="305"/>
    <s v="SACRAMENTO"/>
    <s v="10/31/2013 - 10/31/2021"/>
    <n v="2015"/>
    <s v="Final"/>
    <n v="1539"/>
    <n v="50"/>
    <n v="50"/>
    <n v="0"/>
    <n v="1079"/>
    <n v="0"/>
    <n v="0"/>
    <n v="0"/>
    <n v="1303"/>
    <n v="0"/>
    <n v="3087"/>
    <n v="402"/>
    <n v="7008"/>
    <n v="452"/>
  </r>
  <r>
    <x v="305"/>
    <s v="SACRAMENTO"/>
    <s v="10/31/2013 - 10/31/2021"/>
    <n v="2016"/>
    <s v="Final"/>
    <n v="1539"/>
    <n v="0"/>
    <n v="0"/>
    <n v="0"/>
    <n v="1079"/>
    <n v="0"/>
    <n v="0"/>
    <n v="0"/>
    <n v="1303"/>
    <n v="0"/>
    <n v="3087"/>
    <n v="330"/>
    <n v="7008"/>
    <n v="330"/>
  </r>
  <r>
    <x v="305"/>
    <s v="SACRAMENTO"/>
    <s v="10/31/2013 - 10/31/2021"/>
    <n v="2017"/>
    <s v="Final"/>
    <n v="1539"/>
    <n v="50"/>
    <n v="50"/>
    <n v="0"/>
    <n v="1079"/>
    <n v="0"/>
    <n v="0"/>
    <n v="0"/>
    <n v="1303"/>
    <n v="110"/>
    <n v="3087"/>
    <n v="306"/>
    <n v="7008"/>
    <n v="466"/>
  </r>
  <r>
    <x v="306"/>
    <s v="SAN BERNARDINO"/>
    <s v="10/15/2013 - 10/15/2021"/>
    <n v="2014"/>
    <s v="Final"/>
    <n v="209"/>
    <n v="0"/>
    <n v="0"/>
    <n v="0"/>
    <n v="141"/>
    <n v="0"/>
    <n v="0"/>
    <n v="0"/>
    <n v="158"/>
    <n v="0"/>
    <n v="340"/>
    <n v="388"/>
    <n v="848"/>
    <n v="388"/>
  </r>
  <r>
    <x v="306"/>
    <s v="SAN BERNARDINO"/>
    <s v="10/15/2013 - 10/15/2021"/>
    <n v="2015"/>
    <s v="Final"/>
    <n v="209"/>
    <n v="0"/>
    <n v="0"/>
    <n v="0"/>
    <n v="141"/>
    <n v="0"/>
    <n v="0"/>
    <n v="0"/>
    <n v="158"/>
    <n v="0"/>
    <n v="340"/>
    <n v="425"/>
    <n v="848"/>
    <n v="425"/>
  </r>
  <r>
    <x v="306"/>
    <s v="SAN BERNARDINO"/>
    <s v="10/15/2013 - 10/15/2021"/>
    <n v="2016"/>
    <s v="Final"/>
    <n v="209"/>
    <n v="0"/>
    <n v="0"/>
    <n v="0"/>
    <n v="141"/>
    <n v="0"/>
    <n v="0"/>
    <n v="0"/>
    <n v="158"/>
    <n v="0"/>
    <n v="340"/>
    <n v="171"/>
    <n v="848"/>
    <n v="171"/>
  </r>
  <r>
    <x v="306"/>
    <s v="SAN BERNARDINO"/>
    <s v="10/15/2013 - 10/15/2021"/>
    <n v="2017"/>
    <s v="Final"/>
    <n v="209"/>
    <n v="18"/>
    <n v="18"/>
    <n v="0"/>
    <n v="141"/>
    <n v="11"/>
    <n v="11"/>
    <n v="0"/>
    <n v="158"/>
    <n v="31"/>
    <n v="340"/>
    <n v="296"/>
    <n v="848"/>
    <n v="356"/>
  </r>
  <r>
    <x v="307"/>
    <s v="RIVERSIDE"/>
    <s v="10/15/2013 - 10/15/2021"/>
    <n v="2017"/>
    <s v="Final"/>
    <n v="23"/>
    <n v="0"/>
    <n v="0"/>
    <n v="0"/>
    <n v="15"/>
    <n v="0"/>
    <n v="0"/>
    <n v="0"/>
    <n v="18"/>
    <n v="1"/>
    <n v="39"/>
    <n v="36"/>
    <n v="95"/>
    <n v="37"/>
  </r>
  <r>
    <x v="308"/>
    <s v="LOS ANGELES"/>
    <s v="10/15/2013 - 10/15/2021"/>
    <n v="2014"/>
    <s v="Final"/>
    <n v="8"/>
    <n v="0"/>
    <n v="0"/>
    <n v="0"/>
    <n v="5"/>
    <n v="0"/>
    <n v="0"/>
    <n v="0"/>
    <n v="5"/>
    <n v="0"/>
    <n v="13"/>
    <n v="4"/>
    <n v="31"/>
    <n v="4"/>
  </r>
  <r>
    <x v="308"/>
    <s v="LOS ANGELES"/>
    <s v="10/15/2013 - 10/15/2021"/>
    <n v="2015"/>
    <s v="Final"/>
    <n v="8"/>
    <n v="0"/>
    <n v="0"/>
    <n v="0"/>
    <n v="5"/>
    <n v="0"/>
    <n v="0"/>
    <n v="0"/>
    <n v="5"/>
    <n v="0"/>
    <n v="13"/>
    <n v="4"/>
    <n v="31"/>
    <n v="4"/>
  </r>
  <r>
    <x v="308"/>
    <s v="LOS ANGELES"/>
    <s v="10/15/2013 - 10/15/2021"/>
    <n v="2016"/>
    <s v="Final"/>
    <n v="8"/>
    <n v="4"/>
    <n v="4"/>
    <n v="0"/>
    <n v="5"/>
    <n v="0"/>
    <n v="0"/>
    <n v="0"/>
    <n v="5"/>
    <n v="0"/>
    <n v="13"/>
    <n v="48"/>
    <n v="31"/>
    <n v="52"/>
  </r>
  <r>
    <x v="308"/>
    <s v="LOS ANGELES"/>
    <s v="10/15/2013 - 10/15/2021"/>
    <n v="2017"/>
    <s v="Final"/>
    <n v="8"/>
    <n v="1"/>
    <n v="1"/>
    <n v="0"/>
    <n v="5"/>
    <n v="0"/>
    <n v="0"/>
    <n v="0"/>
    <n v="5"/>
    <n v="0"/>
    <n v="13"/>
    <n v="26"/>
    <n v="31"/>
    <n v="27"/>
  </r>
  <r>
    <x v="309"/>
    <s v="ORANGE"/>
    <s v="10/15/2013 - 10/15/2021"/>
    <n v="2014"/>
    <s v="Final"/>
    <n v="1"/>
    <n v="0"/>
    <n v="0"/>
    <n v="0"/>
    <n v="1"/>
    <n v="0"/>
    <n v="0"/>
    <n v="0"/>
    <n v="0"/>
    <n v="0"/>
    <n v="0"/>
    <n v="0"/>
    <n v="2"/>
    <n v="0"/>
  </r>
  <r>
    <x v="309"/>
    <s v="ORANGE"/>
    <s v="10/15/2013 - 10/15/2021"/>
    <n v="2015"/>
    <s v="Final"/>
    <n v="1"/>
    <n v="0"/>
    <n v="0"/>
    <n v="0"/>
    <n v="1"/>
    <n v="0"/>
    <n v="0"/>
    <n v="0"/>
    <n v="0"/>
    <n v="0"/>
    <n v="0"/>
    <n v="0"/>
    <n v="2"/>
    <n v="0"/>
  </r>
  <r>
    <x v="309"/>
    <s v="ORANGE"/>
    <s v="10/15/2013 - 10/15/2021"/>
    <n v="2016"/>
    <s v="Final"/>
    <n v="1"/>
    <n v="0"/>
    <n v="0"/>
    <n v="0"/>
    <n v="1"/>
    <n v="0"/>
    <n v="0"/>
    <n v="0"/>
    <n v="0"/>
    <n v="0"/>
    <n v="0"/>
    <n v="0"/>
    <n v="2"/>
    <n v="0"/>
  </r>
  <r>
    <x v="309"/>
    <s v="ORANGE"/>
    <s v="10/15/2013 - 10/15/2021"/>
    <n v="2017"/>
    <s v="Final"/>
    <n v="1"/>
    <n v="0"/>
    <n v="0"/>
    <n v="0"/>
    <n v="1"/>
    <n v="0"/>
    <n v="0"/>
    <n v="0"/>
    <n v="0"/>
    <n v="0"/>
    <n v="0"/>
    <n v="0"/>
    <n v="2"/>
    <n v="0"/>
  </r>
  <r>
    <x v="310"/>
    <s v="TEHAMA"/>
    <s v="06/30/2014 - 06/30/2019"/>
    <n v="2014"/>
    <s v="Final"/>
    <n v="73"/>
    <n v="0"/>
    <n v="0"/>
    <n v="0"/>
    <n v="52"/>
    <n v="26"/>
    <n v="26"/>
    <n v="0"/>
    <n v="61"/>
    <n v="1"/>
    <n v="137"/>
    <n v="0"/>
    <n v="323"/>
    <n v="27"/>
  </r>
  <r>
    <x v="310"/>
    <s v="TEHAMA"/>
    <s v="06/30/2014 - 06/30/2019"/>
    <n v="2015"/>
    <s v="Final"/>
    <n v="73"/>
    <n v="0"/>
    <n v="0"/>
    <n v="0"/>
    <n v="52"/>
    <n v="0"/>
    <n v="0"/>
    <n v="0"/>
    <n v="61"/>
    <n v="1"/>
    <n v="137"/>
    <n v="0"/>
    <n v="323"/>
    <n v="1"/>
  </r>
  <r>
    <x v="310"/>
    <s v="TEHAMA"/>
    <s v="06/30/2014 - 06/30/2019"/>
    <n v="2016"/>
    <s v="Final"/>
    <n v="73"/>
    <n v="0"/>
    <n v="0"/>
    <n v="0"/>
    <n v="52"/>
    <n v="0"/>
    <n v="0"/>
    <n v="0"/>
    <n v="61"/>
    <n v="4"/>
    <n v="137"/>
    <n v="0"/>
    <n v="323"/>
    <n v="4"/>
  </r>
  <r>
    <x v="310"/>
    <s v="TEHAMA"/>
    <s v="06/30/2014 - 06/30/2019"/>
    <n v="2017"/>
    <s v="Final"/>
    <n v="73"/>
    <n v="0"/>
    <n v="0"/>
    <n v="0"/>
    <n v="52"/>
    <n v="18"/>
    <n v="0"/>
    <n v="18"/>
    <n v="61"/>
    <n v="20"/>
    <n v="137"/>
    <n v="0"/>
    <n v="323"/>
    <n v="38"/>
  </r>
  <r>
    <x v="311"/>
    <s v="SHASTA"/>
    <s v="06/30/2014 - 06/30/2019"/>
    <n v="2014"/>
    <s v="Final"/>
    <n v="287"/>
    <n v="0"/>
    <n v="0"/>
    <n v="0"/>
    <n v="181"/>
    <n v="2"/>
    <n v="2"/>
    <n v="0"/>
    <n v="205"/>
    <n v="17"/>
    <n v="502"/>
    <n v="83"/>
    <n v="1175"/>
    <n v="102"/>
  </r>
  <r>
    <x v="311"/>
    <s v="SHASTA"/>
    <s v="06/30/2014 - 06/30/2019"/>
    <n v="2015"/>
    <s v="Final"/>
    <n v="287"/>
    <n v="35"/>
    <n v="35"/>
    <n v="0"/>
    <n v="181"/>
    <n v="48"/>
    <n v="48"/>
    <n v="0"/>
    <n v="205"/>
    <n v="63"/>
    <n v="502"/>
    <n v="174"/>
    <n v="1175"/>
    <n v="320"/>
  </r>
  <r>
    <x v="311"/>
    <s v="SHASTA"/>
    <s v="06/30/2014 - 06/30/2019"/>
    <n v="2016"/>
    <s v="Final"/>
    <n v="287"/>
    <n v="0"/>
    <n v="0"/>
    <n v="0"/>
    <n v="181"/>
    <n v="0"/>
    <n v="0"/>
    <n v="0"/>
    <n v="205"/>
    <n v="6"/>
    <n v="502"/>
    <n v="128"/>
    <n v="1175"/>
    <n v="134"/>
  </r>
  <r>
    <x v="311"/>
    <s v="SHASTA"/>
    <s v="06/30/2014 - 06/30/2019"/>
    <n v="2017"/>
    <s v="Final"/>
    <n v="287"/>
    <n v="0"/>
    <n v="0"/>
    <n v="0"/>
    <n v="181"/>
    <n v="0"/>
    <n v="0"/>
    <n v="0"/>
    <n v="205"/>
    <n v="17"/>
    <n v="502"/>
    <n v="135"/>
    <n v="1175"/>
    <n v="152"/>
  </r>
  <r>
    <x v="312"/>
    <s v="SAN BERNARDINO"/>
    <s v="10/15/2013 - 10/15/2021"/>
    <n v="2014"/>
    <s v="Final"/>
    <n v="579"/>
    <n v="0"/>
    <n v="0"/>
    <n v="0"/>
    <n v="396"/>
    <n v="0"/>
    <n v="0"/>
    <n v="0"/>
    <n v="453"/>
    <n v="0"/>
    <n v="1001"/>
    <n v="57"/>
    <n v="2429"/>
    <n v="57"/>
  </r>
  <r>
    <x v="312"/>
    <s v="SAN BERNARDINO"/>
    <s v="10/15/2013 - 10/15/2021"/>
    <n v="2015"/>
    <s v="Final"/>
    <n v="579"/>
    <n v="0"/>
    <n v="0"/>
    <n v="0"/>
    <n v="396"/>
    <n v="0"/>
    <n v="0"/>
    <n v="0"/>
    <n v="453"/>
    <n v="2"/>
    <n v="1001"/>
    <n v="68"/>
    <n v="2429"/>
    <n v="70"/>
  </r>
  <r>
    <x v="312"/>
    <s v="SAN BERNARDINO"/>
    <s v="10/15/2013 - 10/15/2021"/>
    <n v="2016"/>
    <s v="Final"/>
    <n v="579"/>
    <n v="0"/>
    <n v="0"/>
    <n v="0"/>
    <n v="396"/>
    <n v="0"/>
    <n v="0"/>
    <n v="0"/>
    <n v="453"/>
    <n v="2"/>
    <n v="1001"/>
    <n v="42"/>
    <n v="2429"/>
    <n v="44"/>
  </r>
  <r>
    <x v="312"/>
    <s v="SAN BERNARDINO"/>
    <s v="10/15/2013 - 10/15/2021"/>
    <n v="2017"/>
    <s v="Final"/>
    <n v="579"/>
    <n v="0"/>
    <n v="0"/>
    <n v="0"/>
    <n v="396"/>
    <n v="0"/>
    <n v="0"/>
    <n v="0"/>
    <n v="453"/>
    <n v="0"/>
    <n v="1001"/>
    <n v="96"/>
    <n v="2429"/>
    <n v="96"/>
  </r>
  <r>
    <x v="313"/>
    <s v="LOS ANGELES"/>
    <s v="10/15/2013 - 10/15/2021"/>
    <n v="2014"/>
    <s v="Final"/>
    <n v="372"/>
    <n v="0"/>
    <n v="0"/>
    <n v="0"/>
    <n v="223"/>
    <n v="0"/>
    <n v="0"/>
    <n v="0"/>
    <n v="238"/>
    <n v="0"/>
    <n v="564"/>
    <n v="35"/>
    <n v="1397"/>
    <n v="35"/>
  </r>
  <r>
    <x v="313"/>
    <s v="LOS ANGELES"/>
    <s v="10/15/2013 - 10/15/2021"/>
    <n v="2015"/>
    <s v="Final"/>
    <n v="372"/>
    <n v="0"/>
    <n v="0"/>
    <n v="0"/>
    <n v="223"/>
    <n v="0"/>
    <n v="0"/>
    <n v="0"/>
    <n v="238"/>
    <n v="0"/>
    <n v="564"/>
    <n v="68"/>
    <n v="1397"/>
    <n v="68"/>
  </r>
  <r>
    <x v="313"/>
    <s v="LOS ANGELES"/>
    <s v="10/15/2013 - 10/15/2021"/>
    <n v="2016"/>
    <s v="Final"/>
    <n v="372"/>
    <n v="0"/>
    <n v="0"/>
    <n v="0"/>
    <n v="223"/>
    <n v="0"/>
    <n v="0"/>
    <n v="0"/>
    <n v="238"/>
    <n v="0"/>
    <n v="564"/>
    <n v="21"/>
    <n v="1397"/>
    <n v="21"/>
  </r>
  <r>
    <x v="313"/>
    <s v="LOS ANGELES"/>
    <s v="10/15/2013 - 10/15/2021"/>
    <n v="2017"/>
    <s v="Final"/>
    <n v="372"/>
    <n v="0"/>
    <n v="0"/>
    <n v="0"/>
    <n v="223"/>
    <n v="0"/>
    <n v="0"/>
    <n v="0"/>
    <n v="238"/>
    <n v="0"/>
    <n v="564"/>
    <n v="0"/>
    <n v="1397"/>
    <n v="0"/>
  </r>
  <r>
    <x v="314"/>
    <s v="SAN MATEO"/>
    <s v="01/31/2015 - 01/31/2023"/>
    <n v="2015"/>
    <s v="Final"/>
    <n v="706"/>
    <n v="0"/>
    <n v="0"/>
    <n v="0"/>
    <n v="429"/>
    <n v="2"/>
    <n v="0"/>
    <n v="2"/>
    <n v="502"/>
    <n v="0"/>
    <n v="1152"/>
    <n v="1126"/>
    <n v="2789"/>
    <n v="1128"/>
  </r>
  <r>
    <x v="314"/>
    <s v="SAN MATEO"/>
    <s v="01/31/2015 - 01/31/2023"/>
    <n v="2016"/>
    <s v="Final"/>
    <n v="706"/>
    <n v="7"/>
    <n v="7"/>
    <n v="0"/>
    <n v="429"/>
    <n v="16"/>
    <n v="0"/>
    <n v="16"/>
    <n v="502"/>
    <n v="0"/>
    <n v="1152"/>
    <n v="240"/>
    <n v="2789"/>
    <n v="263"/>
  </r>
  <r>
    <x v="314"/>
    <s v="SAN MATEO"/>
    <s v="01/31/2015 - 01/31/2023"/>
    <n v="2017"/>
    <s v="Final"/>
    <n v="706"/>
    <n v="0"/>
    <n v="0"/>
    <n v="0"/>
    <n v="429"/>
    <n v="36"/>
    <n v="36"/>
    <n v="0"/>
    <n v="502"/>
    <n v="0"/>
    <n v="1152"/>
    <n v="8"/>
    <n v="2789"/>
    <n v="44"/>
  </r>
  <r>
    <x v="315"/>
    <s v="FRESNO"/>
    <s v="12/31/2015 - 12/31/2023"/>
    <n v="2015"/>
    <s v="Final"/>
    <n v="393"/>
    <n v="55"/>
    <n v="55"/>
    <n v="0"/>
    <n v="204"/>
    <n v="0"/>
    <n v="0"/>
    <n v="0"/>
    <n v="161"/>
    <n v="3"/>
    <n v="553"/>
    <n v="5"/>
    <n v="1311"/>
    <n v="63"/>
  </r>
  <r>
    <x v="315"/>
    <s v="FRESNO"/>
    <s v="12/31/2015 - 12/31/2023"/>
    <n v="2016"/>
    <s v="Final"/>
    <n v="393"/>
    <n v="0"/>
    <n v="0"/>
    <n v="0"/>
    <n v="204"/>
    <n v="0"/>
    <n v="0"/>
    <n v="0"/>
    <n v="161"/>
    <n v="9"/>
    <n v="553"/>
    <n v="0"/>
    <n v="1311"/>
    <n v="9"/>
  </r>
  <r>
    <x v="315"/>
    <s v="FRESNO"/>
    <s v="12/31/2015 - 12/31/2023"/>
    <n v="2017"/>
    <s v="Final"/>
    <n v="393"/>
    <n v="0"/>
    <n v="0"/>
    <n v="0"/>
    <n v="204"/>
    <n v="0"/>
    <n v="0"/>
    <n v="0"/>
    <n v="161"/>
    <n v="3"/>
    <n v="553"/>
    <n v="1"/>
    <n v="1311"/>
    <n v="4"/>
  </r>
  <r>
    <x v="316"/>
    <s v="SAN BERNARDINO"/>
    <s v="10/15/2013 - 10/15/2021"/>
    <n v="2014"/>
    <s v="Final"/>
    <n v="636"/>
    <n v="0"/>
    <n v="0"/>
    <n v="0"/>
    <n v="432"/>
    <n v="0"/>
    <n v="0"/>
    <n v="0"/>
    <n v="496"/>
    <n v="0"/>
    <n v="1151"/>
    <n v="76"/>
    <n v="2715"/>
    <n v="76"/>
  </r>
  <r>
    <x v="316"/>
    <s v="SAN BERNARDINO"/>
    <s v="10/15/2013 - 10/15/2021"/>
    <n v="2015"/>
    <s v="Final"/>
    <n v="636"/>
    <n v="0"/>
    <n v="0"/>
    <n v="0"/>
    <n v="432"/>
    <n v="0"/>
    <n v="0"/>
    <n v="0"/>
    <n v="496"/>
    <n v="0"/>
    <n v="1151"/>
    <n v="8"/>
    <n v="2715"/>
    <n v="8"/>
  </r>
  <r>
    <x v="316"/>
    <s v="SAN BERNARDINO"/>
    <s v="10/15/2013 - 10/15/2021"/>
    <n v="2016"/>
    <s v="Final"/>
    <n v="636"/>
    <n v="0"/>
    <n v="0"/>
    <n v="0"/>
    <n v="432"/>
    <n v="0"/>
    <n v="0"/>
    <n v="0"/>
    <n v="496"/>
    <n v="0"/>
    <n v="1151"/>
    <n v="5"/>
    <n v="2715"/>
    <n v="5"/>
  </r>
  <r>
    <x v="316"/>
    <s v="SAN BERNARDINO"/>
    <s v="10/15/2013 - 10/15/2021"/>
    <n v="2017"/>
    <s v="Final"/>
    <n v="636"/>
    <n v="0"/>
    <n v="0"/>
    <n v="0"/>
    <n v="432"/>
    <n v="0"/>
    <n v="0"/>
    <n v="0"/>
    <n v="496"/>
    <n v="0"/>
    <n v="1151"/>
    <n v="7"/>
    <n v="2715"/>
    <n v="7"/>
  </r>
  <r>
    <x v="317"/>
    <s v="CONTRA COSTA"/>
    <s v="01/31/2015 - 01/31/2023"/>
    <n v="2015"/>
    <s v="Final"/>
    <n v="438"/>
    <n v="0"/>
    <n v="0"/>
    <n v="0"/>
    <n v="305"/>
    <n v="79"/>
    <n v="79"/>
    <n v="0"/>
    <n v="410"/>
    <n v="0"/>
    <n v="1282"/>
    <n v="112"/>
    <n v="2435"/>
    <n v="191"/>
  </r>
  <r>
    <x v="317"/>
    <s v="CONTRA COSTA"/>
    <s v="01/31/2015 - 01/31/2023"/>
    <n v="2016"/>
    <s v="Final"/>
    <n v="438"/>
    <n v="0"/>
    <n v="0"/>
    <n v="0"/>
    <n v="305"/>
    <n v="0"/>
    <n v="0"/>
    <n v="0"/>
    <n v="410"/>
    <n v="0"/>
    <n v="1282"/>
    <n v="56"/>
    <n v="2435"/>
    <n v="56"/>
  </r>
  <r>
    <x v="317"/>
    <s v="CONTRA COSTA"/>
    <s v="01/31/2015 - 01/31/2023"/>
    <n v="2017"/>
    <s v="Final"/>
    <n v="438"/>
    <n v="79"/>
    <n v="79"/>
    <n v="0"/>
    <n v="305"/>
    <n v="0"/>
    <n v="0"/>
    <n v="0"/>
    <n v="410"/>
    <n v="0"/>
    <n v="1282"/>
    <n v="59"/>
    <n v="2435"/>
    <n v="138"/>
  </r>
  <r>
    <x v="318"/>
    <s v="SOLANO"/>
    <s v="01/31/2015 - 01/31/2023"/>
    <n v="2015"/>
    <s v="Final"/>
    <n v="45"/>
    <n v="0"/>
    <n v="0"/>
    <n v="0"/>
    <n v="36"/>
    <n v="0"/>
    <n v="0"/>
    <n v="0"/>
    <n v="48"/>
    <n v="67"/>
    <n v="170"/>
    <n v="80"/>
    <n v="299"/>
    <n v="147"/>
  </r>
  <r>
    <x v="318"/>
    <s v="SOLANO"/>
    <s v="01/31/2015 - 01/31/2023"/>
    <n v="2016"/>
    <s v="Final"/>
    <n v="45"/>
    <n v="0"/>
    <n v="0"/>
    <n v="0"/>
    <n v="36"/>
    <n v="0"/>
    <n v="0"/>
    <n v="0"/>
    <n v="48"/>
    <n v="12"/>
    <n v="170"/>
    <n v="156"/>
    <n v="299"/>
    <n v="168"/>
  </r>
  <r>
    <x v="318"/>
    <s v="SOLANO"/>
    <s v="01/31/2015 - 01/31/2023"/>
    <n v="2017"/>
    <s v="Final"/>
    <n v="45"/>
    <n v="0"/>
    <n v="0"/>
    <n v="0"/>
    <n v="36"/>
    <n v="4"/>
    <n v="0"/>
    <n v="4"/>
    <n v="48"/>
    <n v="73"/>
    <n v="170"/>
    <n v="75"/>
    <n v="299"/>
    <n v="152"/>
  </r>
  <r>
    <x v="319"/>
    <s v="STANISLAUS"/>
    <s v="12/31/2015 - 12/31/2023"/>
    <n v="2015"/>
    <s v="Final"/>
    <n v="321"/>
    <n v="0"/>
    <n v="0"/>
    <n v="0"/>
    <n v="206"/>
    <n v="0"/>
    <n v="0"/>
    <n v="0"/>
    <n v="217"/>
    <n v="0"/>
    <n v="536"/>
    <n v="52"/>
    <n v="1280"/>
    <n v="52"/>
  </r>
  <r>
    <x v="319"/>
    <s v="STANISLAUS"/>
    <s v="12/31/2015 - 12/31/2023"/>
    <n v="2016"/>
    <s v="Final"/>
    <n v="321"/>
    <n v="33"/>
    <n v="33"/>
    <n v="0"/>
    <n v="206"/>
    <n v="38"/>
    <n v="38"/>
    <n v="0"/>
    <n v="217"/>
    <n v="0"/>
    <n v="536"/>
    <n v="0"/>
    <n v="1280"/>
    <n v="71"/>
  </r>
  <r>
    <x v="319"/>
    <s v="STANISLAUS"/>
    <s v="12/31/2015 - 12/31/2023"/>
    <n v="2017"/>
    <s v="Final"/>
    <n v="321"/>
    <n v="0"/>
    <n v="0"/>
    <n v="0"/>
    <n v="206"/>
    <n v="0"/>
    <n v="0"/>
    <n v="0"/>
    <n v="217"/>
    <n v="0"/>
    <n v="536"/>
    <n v="13"/>
    <n v="1280"/>
    <n v="13"/>
  </r>
  <r>
    <x v="320"/>
    <s v="RIVERSIDE"/>
    <s v="10/15/2013 - 10/15/2021"/>
    <n v="2017"/>
    <s v="Final"/>
    <n v="2002"/>
    <n v="0"/>
    <n v="0"/>
    <n v="0"/>
    <n v="1336"/>
    <n v="0"/>
    <n v="0"/>
    <n v="0"/>
    <n v="1503"/>
    <n v="12"/>
    <n v="3442"/>
    <n v="70"/>
    <n v="8283"/>
    <n v="82"/>
  </r>
  <r>
    <x v="321"/>
    <s v="RIVERSIDE"/>
    <s v="10/15/2013 - 10/15/2021"/>
    <n v="2014"/>
    <s v="Final"/>
    <n v="7173"/>
    <n v="43"/>
    <n v="43"/>
    <n v="0"/>
    <n v="4871"/>
    <n v="45"/>
    <n v="45"/>
    <n v="0"/>
    <n v="5534"/>
    <n v="430"/>
    <n v="12725"/>
    <n v="630"/>
    <n v="30303"/>
    <n v="1148"/>
  </r>
  <r>
    <x v="321"/>
    <s v="RIVERSIDE"/>
    <s v="10/15/2013 - 10/15/2021"/>
    <n v="2015"/>
    <s v="Final"/>
    <n v="7173"/>
    <n v="12"/>
    <n v="3"/>
    <n v="9"/>
    <n v="4871"/>
    <n v="8"/>
    <n v="8"/>
    <n v="0"/>
    <n v="5534"/>
    <n v="98"/>
    <n v="12725"/>
    <n v="914"/>
    <n v="30303"/>
    <n v="1032"/>
  </r>
  <r>
    <x v="321"/>
    <s v="RIVERSIDE"/>
    <s v="10/15/2013 - 10/15/2021"/>
    <n v="2016"/>
    <s v="Final"/>
    <n v="7173"/>
    <n v="23"/>
    <n v="23"/>
    <n v="0"/>
    <n v="4871"/>
    <n v="2"/>
    <n v="2"/>
    <n v="0"/>
    <n v="5534"/>
    <n v="0"/>
    <n v="12725"/>
    <n v="394"/>
    <n v="30303"/>
    <n v="419"/>
  </r>
  <r>
    <x v="321"/>
    <s v="RIVERSIDE"/>
    <s v="10/15/2013 - 10/15/2021"/>
    <n v="2017"/>
    <s v="Final"/>
    <n v="7173"/>
    <n v="86"/>
    <n v="86"/>
    <n v="0"/>
    <n v="4871"/>
    <n v="27"/>
    <n v="27"/>
    <n v="0"/>
    <n v="5534"/>
    <n v="505"/>
    <n v="12725"/>
    <n v="62"/>
    <n v="30303"/>
    <n v="680"/>
  </r>
  <r>
    <x v="322"/>
    <s v="PLACER"/>
    <s v="10/31/2013 - 10/31/2021"/>
    <n v="2013"/>
    <s v="Final"/>
    <n v="1040"/>
    <n v="0"/>
    <n v="0"/>
    <n v="0"/>
    <n v="729"/>
    <n v="0"/>
    <n v="0"/>
    <n v="0"/>
    <n v="709"/>
    <n v="0"/>
    <n v="1335"/>
    <n v="0"/>
    <n v="3813"/>
    <n v="0"/>
  </r>
  <r>
    <x v="322"/>
    <s v="PLACER"/>
    <s v="10/31/2013 - 10/31/2021"/>
    <n v="2014"/>
    <s v="Final"/>
    <n v="1040"/>
    <n v="0"/>
    <n v="0"/>
    <n v="0"/>
    <n v="729"/>
    <n v="0"/>
    <n v="0"/>
    <n v="0"/>
    <n v="709"/>
    <n v="37"/>
    <n v="1335"/>
    <n v="360"/>
    <n v="3813"/>
    <n v="397"/>
  </r>
  <r>
    <x v="322"/>
    <s v="PLACER"/>
    <s v="10/31/2013 - 10/31/2021"/>
    <n v="2015"/>
    <s v="Final"/>
    <n v="1040"/>
    <n v="0"/>
    <n v="0"/>
    <n v="0"/>
    <n v="729"/>
    <n v="0"/>
    <n v="0"/>
    <n v="0"/>
    <n v="709"/>
    <n v="385"/>
    <n v="1335"/>
    <n v="312"/>
    <n v="3813"/>
    <n v="697"/>
  </r>
  <r>
    <x v="322"/>
    <s v="PLACER"/>
    <s v="10/31/2013 - 10/31/2021"/>
    <n v="2016"/>
    <s v="Final"/>
    <n v="1040"/>
    <n v="0"/>
    <n v="0"/>
    <n v="0"/>
    <n v="729"/>
    <n v="0"/>
    <n v="0"/>
    <n v="0"/>
    <n v="709"/>
    <n v="184"/>
    <n v="1335"/>
    <n v="352"/>
    <n v="3813"/>
    <n v="536"/>
  </r>
  <r>
    <x v="322"/>
    <s v="PLACER"/>
    <s v="10/31/2013 - 10/31/2021"/>
    <n v="2017"/>
    <s v="Final"/>
    <n v="1040"/>
    <n v="0"/>
    <n v="0"/>
    <n v="0"/>
    <n v="729"/>
    <n v="0"/>
    <n v="0"/>
    <n v="0"/>
    <n v="709"/>
    <n v="181"/>
    <n v="1335"/>
    <n v="643"/>
    <n v="3813"/>
    <n v="824"/>
  </r>
  <r>
    <x v="323"/>
    <s v="SONOMA"/>
    <s v="01/31/2015 - 01/31/2023"/>
    <n v="2014"/>
    <s v="Final"/>
    <n v="181"/>
    <n v="0"/>
    <n v="0"/>
    <n v="0"/>
    <n v="107"/>
    <n v="0"/>
    <n v="0"/>
    <n v="0"/>
    <n v="127"/>
    <n v="0"/>
    <n v="484"/>
    <n v="0"/>
    <n v="899"/>
    <n v="0"/>
  </r>
  <r>
    <x v="323"/>
    <s v="SONOMA"/>
    <s v="01/31/2015 - 01/31/2023"/>
    <n v="2015"/>
    <s v="Final"/>
    <n v="181"/>
    <n v="0"/>
    <n v="0"/>
    <n v="0"/>
    <n v="107"/>
    <n v="0"/>
    <n v="0"/>
    <n v="0"/>
    <n v="127"/>
    <n v="0"/>
    <n v="484"/>
    <n v="244"/>
    <n v="899"/>
    <n v="244"/>
  </r>
  <r>
    <x v="323"/>
    <s v="SONOMA"/>
    <s v="01/31/2015 - 01/31/2023"/>
    <n v="2016"/>
    <s v="Final"/>
    <n v="181"/>
    <n v="0"/>
    <n v="0"/>
    <n v="0"/>
    <n v="107"/>
    <n v="0"/>
    <n v="0"/>
    <n v="0"/>
    <n v="127"/>
    <n v="1"/>
    <n v="484"/>
    <n v="161"/>
    <n v="899"/>
    <n v="162"/>
  </r>
  <r>
    <x v="323"/>
    <s v="SONOMA"/>
    <s v="01/31/2015 - 01/31/2023"/>
    <n v="2017"/>
    <s v="Final"/>
    <n v="181"/>
    <n v="0"/>
    <n v="0"/>
    <n v="0"/>
    <n v="107"/>
    <n v="0"/>
    <n v="0"/>
    <n v="0"/>
    <n v="127"/>
    <n v="13"/>
    <n v="484"/>
    <n v="165"/>
    <n v="899"/>
    <n v="178"/>
  </r>
  <r>
    <x v="324"/>
    <s v="LOS ANGELES"/>
    <s v="10/15/2013 - 10/15/2021"/>
    <n v="2017"/>
    <s v="Final"/>
    <n v="1"/>
    <n v="0"/>
    <n v="0"/>
    <n v="0"/>
    <n v="1"/>
    <n v="0"/>
    <n v="0"/>
    <n v="0"/>
    <n v="1"/>
    <n v="1"/>
    <n v="2"/>
    <n v="4"/>
    <n v="5"/>
    <n v="5"/>
  </r>
  <r>
    <x v="325"/>
    <s v="LOS ANGELES"/>
    <s v="10/15/2013 - 10/15/2021"/>
    <n v="2014"/>
    <s v="Final"/>
    <n v="153"/>
    <n v="0"/>
    <n v="0"/>
    <n v="0"/>
    <n v="88"/>
    <n v="0"/>
    <n v="0"/>
    <n v="0"/>
    <n v="99"/>
    <n v="0"/>
    <n v="262"/>
    <n v="0"/>
    <n v="602"/>
    <n v="0"/>
  </r>
  <r>
    <x v="325"/>
    <s v="LOS ANGELES"/>
    <s v="10/15/2013 - 10/15/2021"/>
    <n v="2015"/>
    <s v="Final"/>
    <n v="153"/>
    <n v="0"/>
    <n v="0"/>
    <n v="0"/>
    <n v="88"/>
    <n v="0"/>
    <n v="0"/>
    <n v="0"/>
    <n v="99"/>
    <n v="0"/>
    <n v="262"/>
    <n v="0"/>
    <n v="602"/>
    <n v="0"/>
  </r>
  <r>
    <x v="325"/>
    <s v="LOS ANGELES"/>
    <s v="10/15/2013 - 10/15/2021"/>
    <n v="2016"/>
    <s v="Final"/>
    <n v="153"/>
    <n v="0"/>
    <n v="0"/>
    <n v="0"/>
    <n v="88"/>
    <n v="0"/>
    <n v="0"/>
    <n v="0"/>
    <n v="99"/>
    <n v="0"/>
    <n v="262"/>
    <n v="0"/>
    <n v="602"/>
    <n v="0"/>
  </r>
  <r>
    <x v="325"/>
    <s v="LOS ANGELES"/>
    <s v="10/15/2013 - 10/15/2021"/>
    <n v="2017"/>
    <s v="Final"/>
    <n v="153"/>
    <n v="0"/>
    <n v="0"/>
    <n v="0"/>
    <n v="88"/>
    <n v="0"/>
    <n v="0"/>
    <n v="0"/>
    <n v="99"/>
    <n v="0"/>
    <n v="262"/>
    <n v="0"/>
    <n v="602"/>
    <n v="0"/>
  </r>
  <r>
    <x v="326"/>
    <s v="PLACER"/>
    <s v="10/31/2013 - 10/31/2021"/>
    <n v="2013"/>
    <s v="Final"/>
    <n v="2268"/>
    <n v="0"/>
    <n v="0"/>
    <n v="0"/>
    <n v="1590"/>
    <n v="0"/>
    <n v="0"/>
    <n v="0"/>
    <n v="1577"/>
    <n v="142"/>
    <n v="3043"/>
    <n v="384"/>
    <n v="8478"/>
    <n v="526"/>
  </r>
  <r>
    <x v="326"/>
    <s v="PLACER"/>
    <s v="10/31/2013 - 10/31/2021"/>
    <n v="2014"/>
    <s v="Final"/>
    <n v="2268"/>
    <n v="9"/>
    <n v="9"/>
    <n v="0"/>
    <n v="1590"/>
    <n v="14"/>
    <n v="14"/>
    <n v="0"/>
    <n v="1577"/>
    <n v="438"/>
    <n v="3043"/>
    <n v="333"/>
    <n v="8478"/>
    <n v="794"/>
  </r>
  <r>
    <x v="326"/>
    <s v="PLACER"/>
    <s v="10/31/2013 - 10/31/2021"/>
    <n v="2015"/>
    <s v="Final"/>
    <n v="2268"/>
    <n v="0"/>
    <n v="0"/>
    <n v="0"/>
    <n v="1590"/>
    <n v="0"/>
    <n v="0"/>
    <n v="0"/>
    <n v="1577"/>
    <n v="378"/>
    <n v="3043"/>
    <n v="544"/>
    <n v="8478"/>
    <n v="922"/>
  </r>
  <r>
    <x v="326"/>
    <s v="PLACER"/>
    <s v="10/31/2013 - 10/31/2021"/>
    <n v="2016"/>
    <s v="Final"/>
    <n v="2268"/>
    <n v="42"/>
    <n v="42"/>
    <n v="0"/>
    <n v="1590"/>
    <n v="15"/>
    <n v="15"/>
    <n v="0"/>
    <n v="1577"/>
    <n v="216"/>
    <n v="3043"/>
    <n v="584"/>
    <n v="8478"/>
    <n v="857"/>
  </r>
  <r>
    <x v="326"/>
    <s v="PLACER"/>
    <s v="10/31/2013 - 10/31/2021"/>
    <n v="2017"/>
    <s v="Final"/>
    <n v="2268"/>
    <n v="43"/>
    <n v="43"/>
    <n v="0"/>
    <n v="1590"/>
    <n v="0"/>
    <n v="0"/>
    <n v="0"/>
    <n v="1577"/>
    <n v="1000"/>
    <n v="3043"/>
    <n v="644"/>
    <n v="8478"/>
    <n v="1687"/>
  </r>
  <r>
    <x v="327"/>
    <s v="MARIN"/>
    <s v="01/31/2015 - 01/31/2023"/>
    <n v="2015"/>
    <s v="Final"/>
    <n v="6"/>
    <n v="1"/>
    <n v="1"/>
    <n v="0"/>
    <n v="4"/>
    <n v="0"/>
    <n v="0"/>
    <n v="0"/>
    <n v="4"/>
    <n v="1"/>
    <n v="4"/>
    <n v="0"/>
    <n v="18"/>
    <n v="2"/>
  </r>
  <r>
    <x v="327"/>
    <s v="MARIN"/>
    <s v="01/31/2015 - 01/31/2023"/>
    <n v="2016"/>
    <s v="Final"/>
    <n v="6"/>
    <n v="1"/>
    <n v="1"/>
    <n v="0"/>
    <n v="4"/>
    <n v="0"/>
    <n v="0"/>
    <n v="0"/>
    <n v="4"/>
    <n v="0"/>
    <n v="4"/>
    <n v="1"/>
    <n v="18"/>
    <n v="2"/>
  </r>
  <r>
    <x v="327"/>
    <s v="MARIN"/>
    <s v="01/31/2015 - 01/31/2023"/>
    <n v="2017"/>
    <s v="Final"/>
    <n v="6"/>
    <n v="0"/>
    <n v="0"/>
    <n v="0"/>
    <n v="4"/>
    <n v="0"/>
    <n v="0"/>
    <n v="0"/>
    <n v="4"/>
    <n v="1"/>
    <n v="4"/>
    <n v="0"/>
    <n v="18"/>
    <n v="1"/>
  </r>
  <r>
    <x v="328"/>
    <s v="SACRAMENTO"/>
    <s v="10/31/2013 - 10/31/2021"/>
    <n v="2013"/>
    <s v="Final"/>
    <n v="4944"/>
    <n v="95"/>
    <n v="62"/>
    <n v="33"/>
    <n v="3467"/>
    <n v="137"/>
    <n v="24"/>
    <n v="113"/>
    <n v="4482"/>
    <n v="34"/>
    <n v="11208"/>
    <n v="153"/>
    <n v="24101"/>
    <n v="419"/>
  </r>
  <r>
    <x v="328"/>
    <s v="SACRAMENTO"/>
    <s v="10/31/2013 - 10/31/2021"/>
    <n v="2014"/>
    <s v="Final"/>
    <n v="4944"/>
    <n v="102"/>
    <n v="78"/>
    <n v="24"/>
    <n v="3467"/>
    <n v="123"/>
    <n v="95"/>
    <n v="28"/>
    <n v="4482"/>
    <n v="21"/>
    <n v="11208"/>
    <n v="95"/>
    <n v="24101"/>
    <n v="341"/>
  </r>
  <r>
    <x v="328"/>
    <s v="SACRAMENTO"/>
    <s v="10/31/2013 - 10/31/2021"/>
    <n v="2015"/>
    <s v="Final"/>
    <n v="4944"/>
    <n v="0"/>
    <n v="0"/>
    <n v="0"/>
    <n v="3467"/>
    <n v="68"/>
    <n v="0"/>
    <n v="68"/>
    <n v="4482"/>
    <n v="851"/>
    <n v="11208"/>
    <n v="104"/>
    <n v="24101"/>
    <n v="1023"/>
  </r>
  <r>
    <x v="328"/>
    <s v="SACRAMENTO"/>
    <s v="10/31/2013 - 10/31/2021"/>
    <n v="2016"/>
    <s v="Final"/>
    <n v="4944"/>
    <n v="0"/>
    <n v="0"/>
    <n v="0"/>
    <n v="3467"/>
    <n v="27"/>
    <n v="27"/>
    <n v="0"/>
    <n v="4482"/>
    <n v="820"/>
    <n v="11208"/>
    <n v="730"/>
    <n v="24101"/>
    <n v="1577"/>
  </r>
  <r>
    <x v="328"/>
    <s v="SACRAMENTO"/>
    <s v="10/31/2013 - 10/31/2021"/>
    <n v="2017"/>
    <s v="Final"/>
    <n v="4944"/>
    <n v="0"/>
    <n v="0"/>
    <n v="0"/>
    <n v="3467"/>
    <n v="3"/>
    <n v="0"/>
    <n v="3"/>
    <n v="4482"/>
    <n v="1757"/>
    <n v="11208"/>
    <n v="1121"/>
    <n v="24101"/>
    <n v="2881"/>
  </r>
  <r>
    <x v="329"/>
    <s v="SACRAMENTO"/>
    <s v="10/31/2013 - 10/31/2021"/>
    <n v="2013"/>
    <s v="Final"/>
    <n v="3149"/>
    <n v="0"/>
    <n v="0"/>
    <n v="0"/>
    <n v="2208"/>
    <n v="0"/>
    <n v="0"/>
    <n v="0"/>
    <n v="2574"/>
    <n v="137"/>
    <n v="5913"/>
    <n v="268"/>
    <n v="13844"/>
    <n v="405"/>
  </r>
  <r>
    <x v="329"/>
    <s v="SACRAMENTO"/>
    <s v="10/31/2013 - 10/31/2021"/>
    <n v="2014"/>
    <s v="Final"/>
    <n v="3149"/>
    <n v="0"/>
    <n v="0"/>
    <n v="0"/>
    <n v="2208"/>
    <n v="0"/>
    <n v="0"/>
    <n v="0"/>
    <n v="2574"/>
    <n v="97"/>
    <n v="5913"/>
    <n v="228"/>
    <n v="13844"/>
    <n v="325"/>
  </r>
  <r>
    <x v="329"/>
    <s v="SACRAMENTO"/>
    <s v="10/31/2013 - 10/31/2021"/>
    <n v="2015"/>
    <s v="Final"/>
    <n v="3149"/>
    <n v="30"/>
    <n v="30"/>
    <n v="0"/>
    <n v="2208"/>
    <n v="117"/>
    <n v="117"/>
    <n v="0"/>
    <n v="2574"/>
    <n v="135"/>
    <n v="5913"/>
    <n v="264"/>
    <n v="13844"/>
    <n v="546"/>
  </r>
  <r>
    <x v="329"/>
    <s v="SACRAMENTO"/>
    <s v="10/31/2013 - 10/31/2021"/>
    <n v="2016"/>
    <s v="Final"/>
    <n v="3149"/>
    <n v="46"/>
    <n v="46"/>
    <n v="0"/>
    <n v="2208"/>
    <n v="0"/>
    <n v="0"/>
    <n v="0"/>
    <n v="2574"/>
    <n v="274"/>
    <n v="5913"/>
    <n v="353"/>
    <n v="13844"/>
    <n v="673"/>
  </r>
  <r>
    <x v="329"/>
    <s v="SACRAMENTO"/>
    <s v="10/31/2013 - 10/31/2021"/>
    <n v="2017"/>
    <s v="Final"/>
    <n v="3149"/>
    <n v="0"/>
    <n v="0"/>
    <n v="0"/>
    <n v="2208"/>
    <n v="0"/>
    <n v="0"/>
    <n v="0"/>
    <n v="2574"/>
    <n v="247"/>
    <n v="5913"/>
    <n v="414"/>
    <n v="13844"/>
    <n v="661"/>
  </r>
  <r>
    <x v="330"/>
    <s v="NAPA"/>
    <s v="01/31/2015 - 01/31/2023"/>
    <n v="2015"/>
    <s v="Final"/>
    <n v="8"/>
    <n v="0"/>
    <n v="0"/>
    <n v="0"/>
    <n v="5"/>
    <n v="0"/>
    <n v="0"/>
    <n v="0"/>
    <n v="5"/>
    <n v="4"/>
    <n v="13"/>
    <n v="23"/>
    <n v="31"/>
    <n v="27"/>
  </r>
  <r>
    <x v="330"/>
    <s v="NAPA"/>
    <s v="01/31/2015 - 01/31/2023"/>
    <n v="2016"/>
    <s v="Final"/>
    <n v="8"/>
    <n v="5"/>
    <n v="5"/>
    <n v="0"/>
    <n v="5"/>
    <n v="3"/>
    <n v="3"/>
    <n v="0"/>
    <n v="5"/>
    <n v="0"/>
    <n v="13"/>
    <n v="6"/>
    <n v="31"/>
    <n v="14"/>
  </r>
  <r>
    <x v="330"/>
    <s v="NAPA"/>
    <s v="01/31/2015 - 01/31/2023"/>
    <n v="2017"/>
    <s v="Final"/>
    <n v="8"/>
    <n v="0"/>
    <n v="0"/>
    <n v="0"/>
    <n v="5"/>
    <n v="0"/>
    <n v="0"/>
    <n v="0"/>
    <n v="5"/>
    <n v="0"/>
    <n v="13"/>
    <n v="11"/>
    <n v="31"/>
    <n v="11"/>
  </r>
  <r>
    <x v="331"/>
    <s v="MONTEREY"/>
    <s v="12/31/2015 - 12/31/2023"/>
    <n v="2015"/>
    <s v="Final"/>
    <n v="537"/>
    <n v="0"/>
    <n v="0"/>
    <n v="0"/>
    <n v="351"/>
    <n v="0"/>
    <n v="0"/>
    <n v="0"/>
    <n v="407"/>
    <n v="0"/>
    <n v="934"/>
    <n v="53"/>
    <n v="2229"/>
    <n v="53"/>
  </r>
  <r>
    <x v="331"/>
    <s v="MONTEREY"/>
    <s v="12/31/2015 - 12/31/2023"/>
    <n v="2016"/>
    <s v="Final"/>
    <n v="537"/>
    <n v="24"/>
    <n v="24"/>
    <n v="0"/>
    <n v="351"/>
    <n v="16"/>
    <n v="16"/>
    <n v="0"/>
    <n v="407"/>
    <n v="1"/>
    <n v="934"/>
    <n v="52"/>
    <n v="2229"/>
    <n v="93"/>
  </r>
  <r>
    <x v="331"/>
    <s v="MONTEREY"/>
    <s v="12/31/2015 - 12/31/2023"/>
    <n v="2017"/>
    <s v="Final"/>
    <n v="537"/>
    <n v="50"/>
    <n v="50"/>
    <n v="0"/>
    <n v="351"/>
    <n v="0"/>
    <n v="0"/>
    <n v="0"/>
    <n v="407"/>
    <n v="3"/>
    <n v="934"/>
    <n v="25"/>
    <n v="2229"/>
    <n v="78"/>
  </r>
  <r>
    <x v="332"/>
    <s v="MARIN"/>
    <s v="01/31/2015 - 01/31/2023"/>
    <n v="2014"/>
    <s v="Final"/>
    <n v="33"/>
    <n v="9"/>
    <n v="9"/>
    <n v="0"/>
    <n v="17"/>
    <n v="16"/>
    <n v="16"/>
    <n v="0"/>
    <n v="19"/>
    <n v="2"/>
    <n v="37"/>
    <n v="1"/>
    <n v="106"/>
    <n v="28"/>
  </r>
  <r>
    <x v="332"/>
    <s v="MARIN"/>
    <s v="01/31/2015 - 01/31/2023"/>
    <n v="2015"/>
    <s v="Final"/>
    <n v="33"/>
    <n v="2"/>
    <n v="0"/>
    <n v="2"/>
    <n v="17"/>
    <n v="0"/>
    <n v="0"/>
    <n v="0"/>
    <n v="19"/>
    <n v="2"/>
    <n v="37"/>
    <n v="1"/>
    <n v="106"/>
    <n v="5"/>
  </r>
  <r>
    <x v="332"/>
    <s v="MARIN"/>
    <s v="01/31/2015 - 01/31/2023"/>
    <n v="2016"/>
    <s v="Final"/>
    <n v="33"/>
    <n v="1"/>
    <n v="1"/>
    <n v="0"/>
    <n v="17"/>
    <n v="0"/>
    <n v="0"/>
    <n v="0"/>
    <n v="19"/>
    <n v="1"/>
    <n v="37"/>
    <n v="4"/>
    <n v="106"/>
    <n v="6"/>
  </r>
  <r>
    <x v="332"/>
    <s v="MARIN"/>
    <s v="01/31/2015 - 01/31/2023"/>
    <n v="2017"/>
    <s v="Final"/>
    <n v="33"/>
    <n v="1"/>
    <n v="0"/>
    <n v="1"/>
    <n v="17"/>
    <n v="2"/>
    <n v="2"/>
    <n v="0"/>
    <n v="19"/>
    <n v="4"/>
    <n v="37"/>
    <n v="5"/>
    <n v="106"/>
    <n v="12"/>
  </r>
  <r>
    <x v="333"/>
    <s v="SAN BENITO"/>
    <s v="12/31/2015 - 12/31/2023"/>
    <n v="2015"/>
    <s v="Final"/>
    <n v="198"/>
    <n v="0"/>
    <n v="0"/>
    <n v="0"/>
    <n v="120"/>
    <n v="0"/>
    <n v="0"/>
    <n v="0"/>
    <n v="164"/>
    <n v="2"/>
    <n v="355"/>
    <n v="17"/>
    <n v="837"/>
    <n v="19"/>
  </r>
  <r>
    <x v="333"/>
    <s v="SAN BENITO"/>
    <s v="12/31/2015 - 12/31/2023"/>
    <n v="2016"/>
    <s v="Final"/>
    <n v="198"/>
    <n v="0"/>
    <n v="0"/>
    <n v="0"/>
    <n v="120"/>
    <n v="0"/>
    <n v="0"/>
    <n v="0"/>
    <n v="164"/>
    <n v="0"/>
    <n v="355"/>
    <n v="61"/>
    <n v="837"/>
    <n v="61"/>
  </r>
  <r>
    <x v="333"/>
    <s v="SAN BENITO"/>
    <s v="12/31/2015 - 12/31/2023"/>
    <n v="2017"/>
    <s v="Final"/>
    <n v="198"/>
    <n v="0"/>
    <n v="0"/>
    <n v="0"/>
    <n v="120"/>
    <n v="0"/>
    <n v="0"/>
    <n v="0"/>
    <n v="164"/>
    <n v="0"/>
    <n v="355"/>
    <n v="96"/>
    <n v="837"/>
    <n v="96"/>
  </r>
  <r>
    <x v="334"/>
    <s v="SAN BERNARDINO"/>
    <s v="10/15/2013 - 10/15/2021"/>
    <n v="2014"/>
    <s v="Final"/>
    <n v="980"/>
    <n v="57"/>
    <n v="57"/>
    <n v="0"/>
    <n v="696"/>
    <n v="18"/>
    <n v="18"/>
    <n v="0"/>
    <n v="808"/>
    <n v="0"/>
    <n v="1900"/>
    <n v="90"/>
    <n v="4384"/>
    <n v="165"/>
  </r>
  <r>
    <x v="334"/>
    <s v="SAN BERNARDINO"/>
    <s v="10/15/2013 - 10/15/2021"/>
    <n v="2017"/>
    <s v="Final"/>
    <n v="980"/>
    <n v="0"/>
    <n v="0"/>
    <n v="0"/>
    <n v="696"/>
    <n v="0"/>
    <n v="0"/>
    <n v="0"/>
    <n v="808"/>
    <n v="12"/>
    <n v="1900"/>
    <n v="0"/>
    <n v="4384"/>
    <n v="12"/>
  </r>
  <r>
    <x v="335"/>
    <s v="SAN BERNARDINO"/>
    <s v="10/15/2013 - 10/15/2021"/>
    <n v="2014"/>
    <s v="Final"/>
    <n v="9"/>
    <n v="16"/>
    <n v="0"/>
    <n v="16"/>
    <n v="6"/>
    <n v="31"/>
    <n v="0"/>
    <n v="31"/>
    <n v="7"/>
    <n v="185"/>
    <n v="17"/>
    <n v="160"/>
    <n v="39"/>
    <n v="392"/>
  </r>
  <r>
    <x v="335"/>
    <s v="SAN BERNARDINO"/>
    <s v="10/15/2013 - 10/15/2021"/>
    <n v="2015"/>
    <s v="Final"/>
    <n v="9"/>
    <n v="16"/>
    <n v="0"/>
    <n v="16"/>
    <n v="6"/>
    <n v="236"/>
    <n v="0"/>
    <n v="236"/>
    <n v="7"/>
    <n v="86"/>
    <n v="17"/>
    <n v="126"/>
    <n v="39"/>
    <n v="464"/>
  </r>
  <r>
    <x v="335"/>
    <s v="SAN BERNARDINO"/>
    <s v="10/15/2013 - 10/15/2021"/>
    <n v="2016"/>
    <s v="Final"/>
    <n v="9"/>
    <n v="33"/>
    <n v="0"/>
    <n v="33"/>
    <n v="6"/>
    <n v="142"/>
    <n v="0"/>
    <n v="142"/>
    <n v="7"/>
    <n v="123"/>
    <n v="17"/>
    <n v="200"/>
    <n v="39"/>
    <n v="498"/>
  </r>
  <r>
    <x v="335"/>
    <s v="SAN BERNARDINO"/>
    <s v="10/15/2013 - 10/15/2021"/>
    <n v="2017"/>
    <s v="Final"/>
    <n v="9"/>
    <n v="51"/>
    <n v="51"/>
    <n v="0"/>
    <n v="6"/>
    <n v="23"/>
    <n v="23"/>
    <n v="0"/>
    <n v="7"/>
    <n v="9"/>
    <n v="17"/>
    <n v="1"/>
    <n v="39"/>
    <n v="84"/>
  </r>
  <r>
    <x v="336"/>
    <s v="SAN MATEO"/>
    <s v="01/31/2015 - 01/31/2023"/>
    <n v="2014"/>
    <s v="Final"/>
    <n v="358"/>
    <n v="0"/>
    <n v="0"/>
    <n v="0"/>
    <n v="161"/>
    <n v="0"/>
    <n v="0"/>
    <n v="0"/>
    <n v="205"/>
    <n v="0"/>
    <n v="431"/>
    <n v="1"/>
    <n v="1155"/>
    <n v="1"/>
  </r>
  <r>
    <x v="336"/>
    <s v="SAN MATEO"/>
    <s v="01/31/2015 - 01/31/2023"/>
    <n v="2015"/>
    <s v="Final"/>
    <n v="358"/>
    <n v="0"/>
    <n v="0"/>
    <n v="0"/>
    <n v="161"/>
    <n v="0"/>
    <n v="0"/>
    <n v="0"/>
    <n v="205"/>
    <n v="1"/>
    <n v="431"/>
    <n v="9"/>
    <n v="1155"/>
    <n v="10"/>
  </r>
  <r>
    <x v="336"/>
    <s v="SAN MATEO"/>
    <s v="01/31/2015 - 01/31/2023"/>
    <n v="2016"/>
    <s v="Final"/>
    <n v="358"/>
    <n v="0"/>
    <n v="0"/>
    <n v="0"/>
    <n v="161"/>
    <n v="4"/>
    <n v="4"/>
    <n v="0"/>
    <n v="205"/>
    <n v="41"/>
    <n v="431"/>
    <n v="42"/>
    <n v="1155"/>
    <n v="87"/>
  </r>
  <r>
    <x v="336"/>
    <s v="SAN MATEO"/>
    <s v="01/31/2015 - 01/31/2023"/>
    <n v="2017"/>
    <s v="Final"/>
    <n v="358"/>
    <n v="0"/>
    <n v="0"/>
    <n v="0"/>
    <n v="161"/>
    <n v="14"/>
    <n v="14"/>
    <n v="0"/>
    <n v="205"/>
    <n v="0"/>
    <n v="431"/>
    <n v="1"/>
    <n v="1155"/>
    <n v="15"/>
  </r>
  <r>
    <x v="337"/>
    <s v="VENTURA"/>
    <s v="10/15/2013 - 10/15/2021"/>
    <n v="2014"/>
    <s v="Final"/>
    <n v="861"/>
    <n v="28"/>
    <n v="28"/>
    <n v="0"/>
    <n v="591"/>
    <n v="0"/>
    <n v="0"/>
    <n v="0"/>
    <n v="673"/>
    <n v="2"/>
    <n v="1529"/>
    <n v="89"/>
    <n v="3654"/>
    <n v="119"/>
  </r>
  <r>
    <x v="337"/>
    <s v="VENTURA"/>
    <s v="10/15/2013 - 10/15/2021"/>
    <n v="2015"/>
    <s v="Final"/>
    <n v="861"/>
    <n v="49"/>
    <n v="49"/>
    <n v="0"/>
    <n v="591"/>
    <n v="0"/>
    <n v="0"/>
    <n v="0"/>
    <n v="673"/>
    <n v="41"/>
    <n v="1529"/>
    <n v="55"/>
    <n v="3654"/>
    <n v="145"/>
  </r>
  <r>
    <x v="337"/>
    <s v="VENTURA"/>
    <s v="10/15/2013 - 10/15/2021"/>
    <n v="2016"/>
    <s v="Final"/>
    <n v="861"/>
    <n v="0"/>
    <n v="0"/>
    <n v="0"/>
    <n v="591"/>
    <n v="12"/>
    <n v="12"/>
    <n v="0"/>
    <n v="673"/>
    <n v="0"/>
    <n v="1529"/>
    <n v="223"/>
    <n v="3654"/>
    <n v="235"/>
  </r>
  <r>
    <x v="337"/>
    <s v="VENTURA"/>
    <s v="10/15/2013 - 10/15/2021"/>
    <n v="2017"/>
    <s v="Final"/>
    <n v="861"/>
    <n v="36"/>
    <n v="36"/>
    <n v="0"/>
    <n v="591"/>
    <n v="34"/>
    <n v="34"/>
    <n v="0"/>
    <n v="673"/>
    <n v="19"/>
    <n v="1529"/>
    <n v="646"/>
    <n v="3654"/>
    <n v="735"/>
  </r>
  <r>
    <x v="338"/>
    <s v="SAN MATEO"/>
    <s v="01/31/2015 - 01/31/2023"/>
    <n v="2016"/>
    <s v="Final"/>
    <n v="195"/>
    <n v="4"/>
    <n v="4"/>
    <n v="0"/>
    <n v="107"/>
    <n v="13"/>
    <n v="13"/>
    <n v="0"/>
    <n v="111"/>
    <n v="10"/>
    <n v="183"/>
    <n v="358"/>
    <n v="596"/>
    <n v="385"/>
  </r>
  <r>
    <x v="338"/>
    <s v="SAN MATEO"/>
    <s v="01/31/2015 - 01/31/2023"/>
    <n v="2017"/>
    <s v="Final"/>
    <n v="195"/>
    <n v="1"/>
    <n v="1"/>
    <n v="0"/>
    <n v="107"/>
    <n v="0"/>
    <n v="0"/>
    <n v="0"/>
    <n v="111"/>
    <n v="1"/>
    <n v="183"/>
    <n v="44"/>
    <n v="596"/>
    <n v="46"/>
  </r>
  <r>
    <x v="339"/>
    <s v="ORANGE"/>
    <s v="10/15/2013 - 10/15/2021"/>
    <n v="2014"/>
    <s v="Final"/>
    <n v="134"/>
    <n v="65"/>
    <n v="65"/>
    <n v="0"/>
    <n v="95"/>
    <n v="28"/>
    <n v="28"/>
    <n v="0"/>
    <n v="108"/>
    <n v="2"/>
    <n v="244"/>
    <n v="84"/>
    <n v="581"/>
    <n v="179"/>
  </r>
  <r>
    <x v="339"/>
    <s v="ORANGE"/>
    <s v="10/15/2013 - 10/15/2021"/>
    <n v="2015"/>
    <s v="Final"/>
    <n v="134"/>
    <n v="0"/>
    <n v="0"/>
    <n v="0"/>
    <n v="95"/>
    <n v="0"/>
    <n v="0"/>
    <n v="0"/>
    <n v="108"/>
    <n v="1"/>
    <n v="244"/>
    <n v="129"/>
    <n v="581"/>
    <n v="130"/>
  </r>
  <r>
    <x v="339"/>
    <s v="ORANGE"/>
    <s v="10/15/2013 - 10/15/2021"/>
    <n v="2016"/>
    <s v="Final"/>
    <n v="134"/>
    <n v="0"/>
    <n v="0"/>
    <n v="0"/>
    <n v="95"/>
    <n v="0"/>
    <n v="0"/>
    <n v="0"/>
    <n v="108"/>
    <n v="0"/>
    <n v="244"/>
    <n v="107"/>
    <n v="581"/>
    <n v="107"/>
  </r>
  <r>
    <x v="339"/>
    <s v="ORANGE"/>
    <s v="10/15/2013 - 10/15/2021"/>
    <n v="2017"/>
    <s v="Final"/>
    <n v="134"/>
    <n v="0"/>
    <n v="0"/>
    <n v="0"/>
    <n v="95"/>
    <n v="0"/>
    <n v="0"/>
    <n v="0"/>
    <n v="108"/>
    <n v="4"/>
    <n v="244"/>
    <n v="96"/>
    <n v="581"/>
    <n v="100"/>
  </r>
  <r>
    <x v="340"/>
    <s v="SAN DIEGO"/>
    <s v="04/30/2013 - 04/30/2021"/>
    <n v="2013"/>
    <s v="Final"/>
    <n v="21977"/>
    <n v="609"/>
    <n v="609"/>
    <n v="0"/>
    <n v="16703"/>
    <n v="915"/>
    <n v="915"/>
    <n v="0"/>
    <n v="15462"/>
    <n v="0"/>
    <n v="33954"/>
    <n v="7665"/>
    <n v="88096"/>
    <n v="9189"/>
  </r>
  <r>
    <x v="340"/>
    <s v="SAN DIEGO"/>
    <s v="04/30/2013 - 04/30/2021"/>
    <n v="2014"/>
    <s v="Final"/>
    <n v="21977"/>
    <n v="229"/>
    <n v="229"/>
    <n v="0"/>
    <n v="16703"/>
    <n v="184"/>
    <n v="184"/>
    <n v="0"/>
    <n v="15462"/>
    <n v="4"/>
    <n v="33954"/>
    <n v="1991"/>
    <n v="88096"/>
    <n v="2408"/>
  </r>
  <r>
    <x v="340"/>
    <s v="SAN DIEGO"/>
    <s v="04/30/2013 - 04/30/2021"/>
    <n v="2015"/>
    <s v="Final"/>
    <n v="21977"/>
    <n v="265"/>
    <n v="265"/>
    <n v="0"/>
    <n v="16703"/>
    <n v="446"/>
    <n v="446"/>
    <n v="0"/>
    <n v="15462"/>
    <n v="0"/>
    <n v="33954"/>
    <n v="4221"/>
    <n v="88096"/>
    <n v="4932"/>
  </r>
  <r>
    <x v="340"/>
    <s v="SAN DIEGO"/>
    <s v="04/30/2013 - 04/30/2021"/>
    <n v="2016"/>
    <s v="Final"/>
    <n v="21977"/>
    <n v="103"/>
    <n v="103"/>
    <n v="0"/>
    <n v="16703"/>
    <n v="253"/>
    <n v="253"/>
    <n v="0"/>
    <n v="15462"/>
    <n v="0"/>
    <n v="33954"/>
    <n v="7028"/>
    <n v="88096"/>
    <n v="7384"/>
  </r>
  <r>
    <x v="340"/>
    <s v="SAN DIEGO"/>
    <s v="04/30/2013 - 04/30/2021"/>
    <n v="2017"/>
    <s v="Final"/>
    <n v="21977"/>
    <n v="324"/>
    <n v="324"/>
    <n v="0"/>
    <n v="16703"/>
    <n v="301"/>
    <n v="295"/>
    <n v="6"/>
    <n v="15462"/>
    <n v="0"/>
    <n v="33954"/>
    <n v="4395"/>
    <n v="88096"/>
    <n v="5020"/>
  </r>
  <r>
    <x v="341"/>
    <s v="SAN DIEGO"/>
    <s v="04/30/2013 - 04/30/2021"/>
    <n v="2013"/>
    <s v="Final"/>
    <n v="2085"/>
    <n v="23"/>
    <n v="23"/>
    <n v="0"/>
    <n v="1585"/>
    <n v="145"/>
    <n v="145"/>
    <n v="0"/>
    <n v="5864"/>
    <n v="200"/>
    <n v="12878"/>
    <n v="1225"/>
    <n v="22412"/>
    <n v="1593"/>
  </r>
  <r>
    <x v="341"/>
    <s v="SAN DIEGO"/>
    <s v="04/30/2013 - 04/30/2021"/>
    <n v="2014"/>
    <s v="Final"/>
    <n v="2085"/>
    <n v="0"/>
    <n v="0"/>
    <n v="0"/>
    <n v="1585"/>
    <n v="27"/>
    <n v="27"/>
    <n v="0"/>
    <n v="5864"/>
    <n v="114"/>
    <n v="12878"/>
    <n v="576"/>
    <n v="22412"/>
    <n v="717"/>
  </r>
  <r>
    <x v="341"/>
    <s v="SAN DIEGO"/>
    <s v="04/30/2013 - 04/30/2021"/>
    <n v="2015"/>
    <s v="Final"/>
    <n v="2085"/>
    <n v="2"/>
    <n v="2"/>
    <n v="0"/>
    <n v="1585"/>
    <n v="24"/>
    <n v="24"/>
    <n v="0"/>
    <n v="5864"/>
    <n v="228"/>
    <n v="12878"/>
    <n v="613"/>
    <n v="22412"/>
    <n v="867"/>
  </r>
  <r>
    <x v="341"/>
    <s v="SAN DIEGO"/>
    <s v="04/30/2013 - 04/30/2021"/>
    <n v="2016"/>
    <s v="Final"/>
    <n v="2085"/>
    <n v="0"/>
    <n v="0"/>
    <n v="0"/>
    <n v="1585"/>
    <n v="24"/>
    <n v="24"/>
    <n v="0"/>
    <n v="5864"/>
    <n v="177"/>
    <n v="12878"/>
    <n v="381"/>
    <n v="22412"/>
    <n v="582"/>
  </r>
  <r>
    <x v="341"/>
    <s v="SAN DIEGO"/>
    <s v="04/30/2013 - 04/30/2021"/>
    <n v="2017"/>
    <s v="Final"/>
    <n v="2085"/>
    <n v="0"/>
    <n v="0"/>
    <n v="0"/>
    <n v="1585"/>
    <n v="52"/>
    <n v="0"/>
    <n v="52"/>
    <n v="5864"/>
    <n v="71"/>
    <n v="12878"/>
    <n v="532"/>
    <n v="22412"/>
    <n v="655"/>
  </r>
  <r>
    <x v="342"/>
    <s v="LOS ANGELES"/>
    <s v="10/15/2013 - 10/15/2021"/>
    <n v="2014"/>
    <s v="Final"/>
    <n v="121"/>
    <n v="0"/>
    <n v="0"/>
    <n v="0"/>
    <n v="72"/>
    <n v="0"/>
    <n v="0"/>
    <n v="0"/>
    <n v="77"/>
    <n v="0"/>
    <n v="193"/>
    <n v="3"/>
    <n v="463"/>
    <n v="3"/>
  </r>
  <r>
    <x v="342"/>
    <s v="LOS ANGELES"/>
    <s v="10/15/2013 - 10/15/2021"/>
    <n v="2015"/>
    <s v="Final"/>
    <n v="121"/>
    <n v="0"/>
    <n v="0"/>
    <n v="0"/>
    <n v="72"/>
    <n v="0"/>
    <n v="0"/>
    <n v="0"/>
    <n v="77"/>
    <n v="0"/>
    <n v="193"/>
    <n v="7"/>
    <n v="463"/>
    <n v="7"/>
  </r>
  <r>
    <x v="342"/>
    <s v="LOS ANGELES"/>
    <s v="10/15/2013 - 10/15/2021"/>
    <n v="2016"/>
    <s v="Final"/>
    <n v="121"/>
    <n v="0"/>
    <n v="0"/>
    <n v="0"/>
    <n v="72"/>
    <n v="0"/>
    <n v="0"/>
    <n v="0"/>
    <n v="77"/>
    <n v="0"/>
    <n v="193"/>
    <n v="18"/>
    <n v="463"/>
    <n v="18"/>
  </r>
  <r>
    <x v="342"/>
    <s v="LOS ANGELES"/>
    <s v="10/15/2013 - 10/15/2021"/>
    <n v="2017"/>
    <s v="Final"/>
    <n v="121"/>
    <n v="0"/>
    <n v="0"/>
    <n v="0"/>
    <n v="72"/>
    <n v="0"/>
    <n v="0"/>
    <n v="0"/>
    <n v="77"/>
    <n v="0"/>
    <n v="193"/>
    <n v="7"/>
    <n v="463"/>
    <n v="7"/>
  </r>
  <r>
    <x v="343"/>
    <s v="LOS ANGELES"/>
    <s v="10/15/2013 - 10/15/2021"/>
    <n v="2014"/>
    <s v="Final"/>
    <n v="55"/>
    <n v="28"/>
    <n v="28"/>
    <n v="0"/>
    <n v="32"/>
    <n v="4"/>
    <n v="4"/>
    <n v="0"/>
    <n v="35"/>
    <n v="0"/>
    <n v="95"/>
    <n v="27"/>
    <n v="217"/>
    <n v="59"/>
  </r>
  <r>
    <x v="343"/>
    <s v="LOS ANGELES"/>
    <s v="10/15/2013 - 10/15/2021"/>
    <n v="2015"/>
    <s v="Final"/>
    <n v="55"/>
    <n v="0"/>
    <n v="0"/>
    <n v="0"/>
    <n v="32"/>
    <n v="5"/>
    <n v="0"/>
    <n v="5"/>
    <n v="35"/>
    <n v="0"/>
    <n v="95"/>
    <n v="0"/>
    <n v="217"/>
    <n v="5"/>
  </r>
  <r>
    <x v="343"/>
    <s v="LOS ANGELES"/>
    <s v="10/15/2013 - 10/15/2021"/>
    <n v="2016"/>
    <s v="Final"/>
    <n v="55"/>
    <n v="0"/>
    <n v="0"/>
    <n v="0"/>
    <n v="32"/>
    <n v="5"/>
    <n v="0"/>
    <n v="5"/>
    <n v="35"/>
    <n v="0"/>
    <n v="95"/>
    <n v="9"/>
    <n v="217"/>
    <n v="14"/>
  </r>
  <r>
    <x v="343"/>
    <s v="LOS ANGELES"/>
    <s v="10/15/2013 - 10/15/2021"/>
    <n v="2017"/>
    <s v="Final"/>
    <n v="55"/>
    <n v="0"/>
    <n v="0"/>
    <n v="0"/>
    <n v="32"/>
    <n v="24"/>
    <n v="0"/>
    <n v="24"/>
    <n v="35"/>
    <n v="3"/>
    <n v="95"/>
    <n v="2"/>
    <n v="217"/>
    <n v="29"/>
  </r>
  <r>
    <x v="344"/>
    <s v="SAN FRANCISCO"/>
    <s v="01/31/2015 - 01/31/2023"/>
    <n v="2014"/>
    <s v="Final"/>
    <n v="6234"/>
    <n v="552"/>
    <n v="552"/>
    <n v="0"/>
    <n v="4639"/>
    <n v="377"/>
    <n v="377"/>
    <n v="0"/>
    <n v="5460"/>
    <n v="77"/>
    <n v="12536"/>
    <n v="2430"/>
    <n v="28869"/>
    <n v="3436"/>
  </r>
  <r>
    <x v="344"/>
    <s v="SAN FRANCISCO"/>
    <s v="01/31/2015 - 01/31/2023"/>
    <n v="2015"/>
    <s v="Final"/>
    <n v="6234"/>
    <n v="429"/>
    <n v="429"/>
    <n v="0"/>
    <n v="4639"/>
    <n v="179"/>
    <n v="179"/>
    <n v="0"/>
    <n v="5460"/>
    <n v="113"/>
    <n v="12536"/>
    <n v="2874"/>
    <n v="28869"/>
    <n v="3595"/>
  </r>
  <r>
    <x v="344"/>
    <s v="SAN FRANCISCO"/>
    <s v="01/31/2015 - 01/31/2023"/>
    <n v="2016"/>
    <s v="Final"/>
    <n v="6234"/>
    <n v="410"/>
    <n v="410"/>
    <n v="0"/>
    <n v="4639"/>
    <n v="353"/>
    <n v="353"/>
    <n v="0"/>
    <n v="5460"/>
    <n v="333"/>
    <n v="12536"/>
    <n v="3604"/>
    <n v="28869"/>
    <n v="4700"/>
  </r>
  <r>
    <x v="344"/>
    <s v="SAN FRANCISCO"/>
    <s v="01/31/2015 - 01/31/2023"/>
    <n v="2017"/>
    <s v="Final"/>
    <n v="6234"/>
    <n v="468"/>
    <n v="468"/>
    <n v="0"/>
    <n v="4639"/>
    <n v="427"/>
    <n v="427"/>
    <n v="0"/>
    <n v="5460"/>
    <n v="268"/>
    <n v="12536"/>
    <n v="4641"/>
    <n v="28869"/>
    <n v="5804"/>
  </r>
  <r>
    <x v="345"/>
    <s v="LOS ANGELES"/>
    <s v="10/15/2013 - 10/15/2021"/>
    <n v="2014"/>
    <s v="Final"/>
    <n v="236"/>
    <n v="0"/>
    <n v="0"/>
    <n v="0"/>
    <n v="142"/>
    <n v="0"/>
    <n v="0"/>
    <n v="0"/>
    <n v="154"/>
    <n v="6"/>
    <n v="398"/>
    <n v="18"/>
    <n v="930"/>
    <n v="24"/>
  </r>
  <r>
    <x v="345"/>
    <s v="LOS ANGELES"/>
    <s v="10/15/2013 - 10/15/2021"/>
    <n v="2015"/>
    <s v="Final"/>
    <n v="236"/>
    <n v="1"/>
    <n v="0"/>
    <n v="1"/>
    <n v="142"/>
    <n v="0"/>
    <n v="0"/>
    <n v="0"/>
    <n v="154"/>
    <n v="54"/>
    <n v="398"/>
    <n v="63"/>
    <n v="930"/>
    <n v="118"/>
  </r>
  <r>
    <x v="345"/>
    <s v="LOS ANGELES"/>
    <s v="10/15/2013 - 10/15/2021"/>
    <n v="2016"/>
    <s v="Final"/>
    <n v="236"/>
    <n v="0"/>
    <n v="0"/>
    <n v="0"/>
    <n v="142"/>
    <n v="2"/>
    <n v="0"/>
    <n v="2"/>
    <n v="154"/>
    <n v="31"/>
    <n v="398"/>
    <n v="37"/>
    <n v="930"/>
    <n v="70"/>
  </r>
  <r>
    <x v="345"/>
    <s v="LOS ANGELES"/>
    <s v="10/15/2013 - 10/15/2021"/>
    <n v="2017"/>
    <s v="Final"/>
    <n v="236"/>
    <n v="0"/>
    <n v="0"/>
    <n v="0"/>
    <n v="142"/>
    <n v="0"/>
    <n v="0"/>
    <n v="0"/>
    <n v="154"/>
    <n v="2"/>
    <n v="398"/>
    <n v="102"/>
    <n v="930"/>
    <n v="104"/>
  </r>
  <r>
    <x v="346"/>
    <s v="RIVERSIDE"/>
    <s v="10/15/2013 - 10/15/2021"/>
    <n v="2014"/>
    <s v="Final"/>
    <n v="562"/>
    <n v="0"/>
    <n v="0"/>
    <n v="0"/>
    <n v="394"/>
    <n v="0"/>
    <n v="0"/>
    <n v="0"/>
    <n v="441"/>
    <n v="8"/>
    <n v="1036"/>
    <n v="102"/>
    <n v="2433"/>
    <n v="110"/>
  </r>
  <r>
    <x v="346"/>
    <s v="RIVERSIDE"/>
    <s v="10/15/2013 - 10/15/2021"/>
    <n v="2016"/>
    <s v="Final"/>
    <n v="562"/>
    <n v="0"/>
    <n v="0"/>
    <n v="0"/>
    <n v="394"/>
    <n v="0"/>
    <n v="0"/>
    <n v="0"/>
    <n v="441"/>
    <n v="0"/>
    <n v="1036"/>
    <n v="0"/>
    <n v="2433"/>
    <n v="0"/>
  </r>
  <r>
    <x v="346"/>
    <s v="RIVERSIDE"/>
    <s v="10/15/2013 - 10/15/2021"/>
    <n v="2017"/>
    <s v="Final"/>
    <n v="562"/>
    <n v="0"/>
    <n v="0"/>
    <n v="0"/>
    <n v="394"/>
    <n v="0"/>
    <n v="0"/>
    <n v="0"/>
    <n v="441"/>
    <n v="0"/>
    <n v="1036"/>
    <n v="216"/>
    <n v="2433"/>
    <n v="216"/>
  </r>
  <r>
    <x v="347"/>
    <s v="SAN JOAQUIN"/>
    <s v="12/31/2015 - 12/31/2023"/>
    <n v="2015"/>
    <s v="Final"/>
    <n v="2496"/>
    <n v="10"/>
    <n v="0"/>
    <n v="10"/>
    <n v="1727"/>
    <n v="56"/>
    <n v="10"/>
    <n v="46"/>
    <n v="1724"/>
    <n v="90"/>
    <n v="4220"/>
    <n v="183"/>
    <n v="10167"/>
    <n v="339"/>
  </r>
  <r>
    <x v="347"/>
    <s v="SAN JOAQUIN"/>
    <s v="12/31/2015 - 12/31/2023"/>
    <n v="2016"/>
    <s v="Final"/>
    <n v="2496"/>
    <n v="1"/>
    <n v="0"/>
    <n v="1"/>
    <n v="1727"/>
    <n v="134"/>
    <n v="0"/>
    <n v="134"/>
    <n v="1724"/>
    <n v="96"/>
    <n v="4220"/>
    <n v="234"/>
    <n v="10167"/>
    <n v="465"/>
  </r>
  <r>
    <x v="347"/>
    <s v="SAN JOAQUIN"/>
    <s v="12/31/2015 - 12/31/2023"/>
    <n v="2017"/>
    <s v="Final"/>
    <n v="2496"/>
    <n v="0"/>
    <n v="0"/>
    <n v="0"/>
    <n v="1727"/>
    <n v="70"/>
    <n v="70"/>
    <n v="0"/>
    <n v="1724"/>
    <n v="93"/>
    <n v="4220"/>
    <n v="180"/>
    <n v="10167"/>
    <n v="343"/>
  </r>
  <r>
    <x v="348"/>
    <s v="SANTA CLARA"/>
    <s v="01/31/2015 - 01/31/2023"/>
    <n v="2014"/>
    <s v="Final"/>
    <n v="9233"/>
    <n v="275"/>
    <n v="275"/>
    <n v="0"/>
    <n v="5428"/>
    <n v="231"/>
    <n v="231"/>
    <n v="0"/>
    <n v="6188"/>
    <n v="0"/>
    <n v="14231"/>
    <n v="3946"/>
    <n v="35080"/>
    <n v="4452"/>
  </r>
  <r>
    <x v="348"/>
    <s v="SANTA CLARA"/>
    <s v="01/31/2015 - 01/31/2023"/>
    <n v="2015"/>
    <s v="Final"/>
    <n v="9233"/>
    <n v="70"/>
    <n v="70"/>
    <n v="0"/>
    <n v="5428"/>
    <n v="0"/>
    <n v="0"/>
    <n v="0"/>
    <n v="6188"/>
    <n v="0"/>
    <n v="14231"/>
    <n v="1951"/>
    <n v="35080"/>
    <n v="2021"/>
  </r>
  <r>
    <x v="348"/>
    <s v="SANTA CLARA"/>
    <s v="01/31/2015 - 01/31/2023"/>
    <n v="2016"/>
    <s v="Final"/>
    <n v="9233"/>
    <n v="314"/>
    <n v="314"/>
    <n v="0"/>
    <n v="5428"/>
    <n v="0"/>
    <n v="0"/>
    <n v="0"/>
    <n v="6188"/>
    <n v="0"/>
    <n v="14231"/>
    <n v="1774"/>
    <n v="35080"/>
    <n v="2088"/>
  </r>
  <r>
    <x v="348"/>
    <s v="SANTA CLARA"/>
    <s v="01/31/2015 - 01/31/2023"/>
    <n v="2017"/>
    <s v="Final"/>
    <n v="9233"/>
    <n v="190"/>
    <n v="190"/>
    <n v="0"/>
    <n v="5428"/>
    <n v="0"/>
    <n v="0"/>
    <n v="0"/>
    <n v="6188"/>
    <n v="285"/>
    <n v="14231"/>
    <n v="2622"/>
    <n v="35080"/>
    <n v="3097"/>
  </r>
  <r>
    <x v="349"/>
    <s v="ORANGE"/>
    <s v="10/15/2013 - 10/15/2021"/>
    <n v="2014"/>
    <s v="Final"/>
    <n v="147"/>
    <n v="0"/>
    <n v="0"/>
    <n v="0"/>
    <n v="104"/>
    <n v="2"/>
    <n v="2"/>
    <n v="0"/>
    <n v="120"/>
    <n v="2"/>
    <n v="267"/>
    <n v="90"/>
    <n v="638"/>
    <n v="94"/>
  </r>
  <r>
    <x v="349"/>
    <s v="ORANGE"/>
    <s v="10/15/2013 - 10/15/2021"/>
    <n v="2015"/>
    <s v="Final"/>
    <n v="147"/>
    <n v="0"/>
    <n v="0"/>
    <n v="0"/>
    <n v="104"/>
    <n v="0"/>
    <n v="0"/>
    <n v="0"/>
    <n v="120"/>
    <n v="0"/>
    <n v="267"/>
    <n v="96"/>
    <n v="638"/>
    <n v="96"/>
  </r>
  <r>
    <x v="349"/>
    <s v="ORANGE"/>
    <s v="10/15/2013 - 10/15/2021"/>
    <n v="2016"/>
    <s v="Final"/>
    <n v="147"/>
    <n v="0"/>
    <n v="0"/>
    <n v="0"/>
    <n v="104"/>
    <n v="0"/>
    <n v="0"/>
    <n v="0"/>
    <n v="120"/>
    <n v="0"/>
    <n v="267"/>
    <n v="62"/>
    <n v="638"/>
    <n v="62"/>
  </r>
  <r>
    <x v="349"/>
    <s v="ORANGE"/>
    <s v="10/15/2013 - 10/15/2021"/>
    <n v="2017"/>
    <s v="Final"/>
    <n v="147"/>
    <n v="0"/>
    <n v="0"/>
    <n v="0"/>
    <n v="104"/>
    <n v="0"/>
    <n v="0"/>
    <n v="0"/>
    <n v="120"/>
    <n v="0"/>
    <n v="267"/>
    <n v="103"/>
    <n v="638"/>
    <n v="103"/>
  </r>
  <r>
    <x v="350"/>
    <s v="ALAMEDA"/>
    <s v="01/31/2015 - 01/31/2023"/>
    <n v="2014"/>
    <s v="Final"/>
    <n v="504"/>
    <n v="0"/>
    <n v="0"/>
    <n v="0"/>
    <n v="270"/>
    <n v="0"/>
    <n v="0"/>
    <n v="0"/>
    <n v="352"/>
    <n v="0"/>
    <n v="1161"/>
    <n v="0"/>
    <n v="2287"/>
    <n v="0"/>
  </r>
  <r>
    <x v="350"/>
    <s v="ALAMEDA"/>
    <s v="01/31/2015 - 01/31/2023"/>
    <n v="2015"/>
    <s v="Final"/>
    <n v="504"/>
    <n v="82"/>
    <n v="82"/>
    <n v="0"/>
    <n v="270"/>
    <n v="31"/>
    <n v="31"/>
    <n v="0"/>
    <n v="352"/>
    <n v="0"/>
    <n v="1161"/>
    <n v="5"/>
    <n v="2287"/>
    <n v="118"/>
  </r>
  <r>
    <x v="350"/>
    <s v="ALAMEDA"/>
    <s v="01/31/2015 - 01/31/2023"/>
    <n v="2016"/>
    <s v="Final"/>
    <n v="504"/>
    <n v="0"/>
    <n v="0"/>
    <n v="0"/>
    <n v="270"/>
    <n v="0"/>
    <n v="0"/>
    <n v="0"/>
    <n v="352"/>
    <n v="0"/>
    <n v="1161"/>
    <n v="3"/>
    <n v="2287"/>
    <n v="3"/>
  </r>
  <r>
    <x v="350"/>
    <s v="ALAMEDA"/>
    <s v="01/31/2015 - 01/31/2023"/>
    <n v="2017"/>
    <s v="Final"/>
    <n v="504"/>
    <n v="27"/>
    <n v="27"/>
    <n v="0"/>
    <n v="270"/>
    <n v="57"/>
    <n v="57"/>
    <n v="0"/>
    <n v="352"/>
    <n v="0"/>
    <n v="1161"/>
    <n v="8"/>
    <n v="2287"/>
    <n v="92"/>
  </r>
  <r>
    <x v="351"/>
    <s v="SAN LUIS OBISPO"/>
    <s v="06/30/2014 - 06/30/2019"/>
    <n v="2014"/>
    <s v="Final"/>
    <n v="285"/>
    <n v="35"/>
    <n v="35"/>
    <n v="0"/>
    <n v="179"/>
    <n v="16"/>
    <n v="16"/>
    <n v="0"/>
    <n v="201"/>
    <n v="8"/>
    <n v="478"/>
    <n v="146"/>
    <n v="1143"/>
    <n v="205"/>
  </r>
  <r>
    <x v="351"/>
    <s v="SAN LUIS OBISPO"/>
    <s v="06/30/2014 - 06/30/2019"/>
    <n v="2015"/>
    <s v="Final"/>
    <n v="285"/>
    <n v="1"/>
    <n v="1"/>
    <n v="0"/>
    <n v="179"/>
    <n v="1"/>
    <n v="1"/>
    <n v="0"/>
    <n v="201"/>
    <n v="2"/>
    <n v="478"/>
    <n v="168"/>
    <n v="1143"/>
    <n v="172"/>
  </r>
  <r>
    <x v="351"/>
    <s v="SAN LUIS OBISPO"/>
    <s v="06/30/2014 - 06/30/2019"/>
    <n v="2016"/>
    <s v="Final"/>
    <n v="285"/>
    <n v="19"/>
    <n v="19"/>
    <n v="0"/>
    <n v="179"/>
    <n v="1"/>
    <n v="1"/>
    <n v="0"/>
    <n v="201"/>
    <n v="3"/>
    <n v="478"/>
    <n v="111"/>
    <n v="1143"/>
    <n v="134"/>
  </r>
  <r>
    <x v="351"/>
    <s v="SAN LUIS OBISPO"/>
    <s v="06/30/2014 - 06/30/2019"/>
    <n v="2017"/>
    <s v="Final"/>
    <n v="285"/>
    <n v="41"/>
    <n v="41"/>
    <n v="0"/>
    <n v="179"/>
    <n v="9"/>
    <n v="9"/>
    <n v="0"/>
    <n v="201"/>
    <n v="0"/>
    <n v="478"/>
    <n v="164"/>
    <n v="1143"/>
    <n v="214"/>
  </r>
  <r>
    <x v="352"/>
    <s v="SAN LUIS OBISPO"/>
    <s v="06/30/2014 - 06/30/2019"/>
    <n v="2014"/>
    <s v="Final"/>
    <n v="336"/>
    <n v="1"/>
    <n v="1"/>
    <n v="0"/>
    <n v="211"/>
    <n v="5"/>
    <n v="5"/>
    <n v="0"/>
    <n v="237"/>
    <n v="22"/>
    <n v="563"/>
    <n v="293"/>
    <n v="1347"/>
    <n v="321"/>
  </r>
  <r>
    <x v="352"/>
    <s v="SAN LUIS OBISPO"/>
    <s v="06/30/2014 - 06/30/2019"/>
    <n v="2015"/>
    <s v="Final"/>
    <n v="336"/>
    <n v="7"/>
    <n v="2"/>
    <n v="5"/>
    <n v="211"/>
    <n v="10"/>
    <n v="3"/>
    <n v="7"/>
    <n v="237"/>
    <n v="27"/>
    <n v="563"/>
    <n v="282"/>
    <n v="1347"/>
    <n v="326"/>
  </r>
  <r>
    <x v="352"/>
    <s v="SAN LUIS OBISPO"/>
    <s v="06/30/2014 - 06/30/2019"/>
    <n v="2016"/>
    <s v="Final"/>
    <n v="336"/>
    <n v="20"/>
    <n v="14"/>
    <n v="6"/>
    <n v="211"/>
    <n v="43"/>
    <n v="34"/>
    <n v="9"/>
    <n v="237"/>
    <n v="48"/>
    <n v="563"/>
    <n v="278"/>
    <n v="1347"/>
    <n v="389"/>
  </r>
  <r>
    <x v="352"/>
    <s v="SAN LUIS OBISPO"/>
    <s v="06/30/2014 - 06/30/2019"/>
    <n v="2017"/>
    <s v="Final"/>
    <n v="336"/>
    <n v="12"/>
    <n v="3"/>
    <n v="9"/>
    <n v="211"/>
    <n v="14"/>
    <n v="5"/>
    <n v="9"/>
    <n v="237"/>
    <n v="45"/>
    <n v="563"/>
    <n v="371"/>
    <n v="1347"/>
    <n v="442"/>
  </r>
  <r>
    <x v="353"/>
    <s v="SAN DIEGO"/>
    <s v="04/30/2013 - 04/30/2021"/>
    <n v="2013"/>
    <s v="Final"/>
    <n v="1043"/>
    <n v="136"/>
    <n v="136"/>
    <n v="0"/>
    <n v="793"/>
    <n v="50"/>
    <n v="50"/>
    <n v="0"/>
    <n v="734"/>
    <n v="63"/>
    <n v="1613"/>
    <n v="1684"/>
    <n v="4183"/>
    <n v="1933"/>
  </r>
  <r>
    <x v="353"/>
    <s v="SAN DIEGO"/>
    <s v="04/30/2013 - 04/30/2021"/>
    <n v="2014"/>
    <s v="Final"/>
    <n v="1043"/>
    <n v="0"/>
    <n v="0"/>
    <n v="0"/>
    <n v="793"/>
    <n v="0"/>
    <n v="0"/>
    <n v="0"/>
    <n v="734"/>
    <n v="0"/>
    <n v="1613"/>
    <n v="97"/>
    <n v="4183"/>
    <n v="97"/>
  </r>
  <r>
    <x v="353"/>
    <s v="SAN DIEGO"/>
    <s v="04/30/2013 - 04/30/2021"/>
    <n v="2015"/>
    <s v="Final"/>
    <n v="1043"/>
    <n v="51"/>
    <n v="51"/>
    <n v="0"/>
    <n v="793"/>
    <n v="54"/>
    <n v="54"/>
    <n v="0"/>
    <n v="734"/>
    <n v="1"/>
    <n v="1613"/>
    <n v="487"/>
    <n v="4183"/>
    <n v="593"/>
  </r>
  <r>
    <x v="353"/>
    <s v="SAN DIEGO"/>
    <s v="04/30/2013 - 04/30/2021"/>
    <n v="2016"/>
    <s v="Final"/>
    <n v="1043"/>
    <n v="0"/>
    <n v="0"/>
    <n v="0"/>
    <n v="793"/>
    <n v="0"/>
    <n v="0"/>
    <n v="0"/>
    <n v="734"/>
    <n v="0"/>
    <n v="1613"/>
    <n v="329"/>
    <n v="4183"/>
    <n v="329"/>
  </r>
  <r>
    <x v="353"/>
    <s v="SAN DIEGO"/>
    <s v="04/30/2013 - 04/30/2021"/>
    <n v="2017"/>
    <s v="Final"/>
    <n v="1043"/>
    <n v="31"/>
    <n v="31"/>
    <n v="0"/>
    <n v="793"/>
    <n v="11"/>
    <n v="11"/>
    <n v="0"/>
    <n v="734"/>
    <n v="0"/>
    <n v="1613"/>
    <n v="436"/>
    <n v="4183"/>
    <n v="478"/>
  </r>
  <r>
    <x v="354"/>
    <s v="LOS ANGELES"/>
    <s v="10/15/2013 - 10/15/2021"/>
    <n v="2015"/>
    <s v="Final"/>
    <n v="1"/>
    <n v="0"/>
    <n v="0"/>
    <n v="0"/>
    <n v="1"/>
    <n v="0"/>
    <n v="0"/>
    <n v="0"/>
    <n v="0"/>
    <n v="0"/>
    <n v="0"/>
    <n v="9"/>
    <n v="2"/>
    <n v="9"/>
  </r>
  <r>
    <x v="354"/>
    <s v="LOS ANGELES"/>
    <s v="10/15/2013 - 10/15/2021"/>
    <n v="2016"/>
    <s v="Final"/>
    <n v="1"/>
    <n v="0"/>
    <n v="0"/>
    <n v="0"/>
    <n v="1"/>
    <n v="0"/>
    <n v="0"/>
    <n v="0"/>
    <n v="0"/>
    <n v="2"/>
    <n v="0"/>
    <n v="8"/>
    <n v="2"/>
    <n v="10"/>
  </r>
  <r>
    <x v="354"/>
    <s v="LOS ANGELES"/>
    <s v="10/15/2013 - 10/15/2021"/>
    <n v="2017"/>
    <s v="Final"/>
    <n v="1"/>
    <n v="1"/>
    <n v="1"/>
    <n v="0"/>
    <n v="1"/>
    <n v="0"/>
    <n v="0"/>
    <n v="0"/>
    <n v="0"/>
    <n v="2"/>
    <n v="0"/>
    <n v="7"/>
    <n v="2"/>
    <n v="10"/>
  </r>
  <r>
    <x v="355"/>
    <s v="SAN MATEO"/>
    <s v="01/31/2015 - 01/31/2023"/>
    <n v="2015"/>
    <s v="Final"/>
    <n v="859"/>
    <n v="0"/>
    <n v="0"/>
    <n v="0"/>
    <n v="469"/>
    <n v="23"/>
    <n v="23"/>
    <n v="0"/>
    <n v="530"/>
    <n v="88"/>
    <n v="1242"/>
    <n v="480"/>
    <n v="3100"/>
    <n v="591"/>
  </r>
  <r>
    <x v="355"/>
    <s v="SAN MATEO"/>
    <s v="01/31/2015 - 01/31/2023"/>
    <n v="2016"/>
    <s v="Final"/>
    <n v="859"/>
    <n v="12"/>
    <n v="12"/>
    <n v="0"/>
    <n v="469"/>
    <n v="3"/>
    <n v="3"/>
    <n v="0"/>
    <n v="530"/>
    <n v="2"/>
    <n v="1242"/>
    <n v="172"/>
    <n v="3100"/>
    <n v="189"/>
  </r>
  <r>
    <x v="355"/>
    <s v="SAN MATEO"/>
    <s v="01/31/2015 - 01/31/2023"/>
    <n v="2017"/>
    <s v="Final"/>
    <n v="859"/>
    <n v="37"/>
    <n v="37"/>
    <n v="0"/>
    <n v="469"/>
    <n v="0"/>
    <n v="0"/>
    <n v="0"/>
    <n v="530"/>
    <n v="4"/>
    <n v="1242"/>
    <n v="424"/>
    <n v="3100"/>
    <n v="465"/>
  </r>
  <r>
    <x v="356"/>
    <s v="SAN MATEO"/>
    <s v="01/31/2015 - 01/31/2023"/>
    <n v="2015"/>
    <s v="Final"/>
    <n v="153"/>
    <n v="0"/>
    <n v="0"/>
    <n v="0"/>
    <n v="103"/>
    <n v="1"/>
    <n v="0"/>
    <n v="1"/>
    <n v="102"/>
    <n v="6"/>
    <n v="555"/>
    <n v="53"/>
    <n v="913"/>
    <n v="60"/>
  </r>
  <r>
    <x v="356"/>
    <s v="SAN MATEO"/>
    <s v="01/31/2015 - 01/31/2023"/>
    <n v="2016"/>
    <s v="Final"/>
    <n v="153"/>
    <n v="0"/>
    <n v="0"/>
    <n v="0"/>
    <n v="103"/>
    <n v="3"/>
    <n v="0"/>
    <n v="3"/>
    <n v="102"/>
    <n v="7"/>
    <n v="555"/>
    <n v="50"/>
    <n v="913"/>
    <n v="60"/>
  </r>
  <r>
    <x v="356"/>
    <s v="SAN MATEO"/>
    <s v="01/31/2015 - 01/31/2023"/>
    <n v="2017"/>
    <s v="Final"/>
    <n v="153"/>
    <n v="1"/>
    <n v="0"/>
    <n v="1"/>
    <n v="103"/>
    <n v="8"/>
    <n v="7"/>
    <n v="1"/>
    <n v="102"/>
    <n v="4"/>
    <n v="555"/>
    <n v="44"/>
    <n v="913"/>
    <n v="57"/>
  </r>
  <r>
    <x v="357"/>
    <s v="CONTRA COSTA"/>
    <s v="01/31/2015 - 01/31/2023"/>
    <n v="2015"/>
    <s v="Final"/>
    <n v="56"/>
    <n v="0"/>
    <n v="0"/>
    <n v="0"/>
    <n v="53"/>
    <n v="0"/>
    <n v="0"/>
    <n v="0"/>
    <n v="75"/>
    <n v="1"/>
    <n v="265"/>
    <n v="29"/>
    <n v="449"/>
    <n v="30"/>
  </r>
  <r>
    <x v="357"/>
    <s v="CONTRA COSTA"/>
    <s v="01/31/2015 - 01/31/2023"/>
    <n v="2016"/>
    <s v="Final"/>
    <n v="56"/>
    <n v="0"/>
    <n v="0"/>
    <n v="0"/>
    <n v="53"/>
    <n v="2"/>
    <n v="2"/>
    <n v="0"/>
    <n v="75"/>
    <n v="5"/>
    <n v="265"/>
    <n v="0"/>
    <n v="449"/>
    <n v="7"/>
  </r>
  <r>
    <x v="357"/>
    <s v="CONTRA COSTA"/>
    <s v="01/31/2015 - 01/31/2023"/>
    <n v="2017"/>
    <s v="Final"/>
    <n v="56"/>
    <n v="0"/>
    <n v="0"/>
    <n v="0"/>
    <n v="53"/>
    <n v="0"/>
    <n v="0"/>
    <n v="0"/>
    <n v="75"/>
    <n v="7"/>
    <n v="265"/>
    <n v="0"/>
    <n v="449"/>
    <n v="7"/>
  </r>
  <r>
    <x v="358"/>
    <s v="MARIN"/>
    <s v="01/31/2015 - 01/31/2023"/>
    <n v="2014"/>
    <s v="Final"/>
    <n v="240"/>
    <n v="1"/>
    <n v="1"/>
    <n v="0"/>
    <n v="148"/>
    <n v="1"/>
    <n v="1"/>
    <n v="0"/>
    <n v="181"/>
    <n v="0"/>
    <n v="438"/>
    <n v="16"/>
    <n v="1007"/>
    <n v="18"/>
  </r>
  <r>
    <x v="358"/>
    <s v="MARIN"/>
    <s v="01/31/2015 - 01/31/2023"/>
    <n v="2015"/>
    <s v="Final"/>
    <n v="240"/>
    <n v="2"/>
    <n v="2"/>
    <n v="0"/>
    <n v="148"/>
    <n v="14"/>
    <n v="10"/>
    <n v="4"/>
    <n v="181"/>
    <n v="10"/>
    <n v="438"/>
    <n v="94"/>
    <n v="1007"/>
    <n v="120"/>
  </r>
  <r>
    <x v="358"/>
    <s v="MARIN"/>
    <s v="01/31/2015 - 01/31/2023"/>
    <n v="2016"/>
    <s v="Final"/>
    <n v="240"/>
    <n v="0"/>
    <n v="0"/>
    <n v="0"/>
    <n v="148"/>
    <n v="5"/>
    <n v="5"/>
    <n v="0"/>
    <n v="181"/>
    <n v="0"/>
    <n v="438"/>
    <n v="21"/>
    <n v="1007"/>
    <n v="26"/>
  </r>
  <r>
    <x v="358"/>
    <s v="MARIN"/>
    <s v="01/31/2015 - 01/31/2023"/>
    <n v="2017"/>
    <s v="Final"/>
    <n v="240"/>
    <n v="0"/>
    <n v="0"/>
    <n v="0"/>
    <n v="148"/>
    <n v="7"/>
    <n v="0"/>
    <n v="7"/>
    <n v="181"/>
    <n v="0"/>
    <n v="438"/>
    <n v="20"/>
    <n v="1007"/>
    <n v="27"/>
  </r>
  <r>
    <x v="359"/>
    <s v="CONTRA COSTA"/>
    <s v="01/31/2015 - 01/31/2023"/>
    <n v="2014"/>
    <s v="Final"/>
    <n v="516"/>
    <n v="0"/>
    <n v="0"/>
    <n v="0"/>
    <n v="279"/>
    <n v="0"/>
    <n v="0"/>
    <n v="0"/>
    <n v="282"/>
    <n v="5"/>
    <n v="340"/>
    <n v="216"/>
    <n v="1417"/>
    <n v="221"/>
  </r>
  <r>
    <x v="359"/>
    <s v="CONTRA COSTA"/>
    <s v="01/31/2015 - 01/31/2023"/>
    <n v="2015"/>
    <s v="Final"/>
    <n v="516"/>
    <n v="0"/>
    <n v="0"/>
    <n v="0"/>
    <n v="279"/>
    <n v="0"/>
    <n v="0"/>
    <n v="0"/>
    <n v="282"/>
    <n v="2"/>
    <n v="340"/>
    <n v="386"/>
    <n v="1417"/>
    <n v="388"/>
  </r>
  <r>
    <x v="359"/>
    <s v="CONTRA COSTA"/>
    <s v="01/31/2015 - 01/31/2023"/>
    <n v="2016"/>
    <s v="Final"/>
    <n v="516"/>
    <n v="20"/>
    <n v="20"/>
    <n v="0"/>
    <n v="279"/>
    <n v="82"/>
    <n v="82"/>
    <n v="0"/>
    <n v="282"/>
    <n v="162"/>
    <n v="340"/>
    <n v="618"/>
    <n v="1417"/>
    <n v="882"/>
  </r>
  <r>
    <x v="359"/>
    <s v="CONTRA COSTA"/>
    <s v="01/31/2015 - 01/31/2023"/>
    <n v="2017"/>
    <s v="Final"/>
    <n v="516"/>
    <n v="0"/>
    <n v="0"/>
    <n v="0"/>
    <n v="279"/>
    <n v="0"/>
    <n v="0"/>
    <n v="0"/>
    <n v="282"/>
    <n v="0"/>
    <n v="340"/>
    <n v="188"/>
    <n v="1417"/>
    <n v="188"/>
  </r>
  <r>
    <x v="360"/>
    <s v="FRESNO"/>
    <s v="12/31/2015 - 12/31/2023"/>
    <n v="2016"/>
    <s v="Final"/>
    <n v="312"/>
    <n v="0"/>
    <n v="0"/>
    <n v="0"/>
    <n v="175"/>
    <n v="0"/>
    <n v="0"/>
    <n v="0"/>
    <n v="163"/>
    <n v="0"/>
    <n v="568"/>
    <n v="0"/>
    <n v="1218"/>
    <n v="0"/>
  </r>
  <r>
    <x v="361"/>
    <s v="ORANGE"/>
    <s v="10/15/2013 - 10/15/2021"/>
    <n v="2014"/>
    <s v="Final"/>
    <n v="45"/>
    <n v="20"/>
    <n v="20"/>
    <n v="0"/>
    <n v="32"/>
    <n v="20"/>
    <n v="20"/>
    <n v="0"/>
    <n v="37"/>
    <n v="0"/>
    <n v="90"/>
    <n v="242"/>
    <n v="204"/>
    <n v="282"/>
  </r>
  <r>
    <x v="361"/>
    <s v="ORANGE"/>
    <s v="10/15/2013 - 10/15/2021"/>
    <n v="2015"/>
    <s v="Final"/>
    <n v="45"/>
    <n v="0"/>
    <n v="0"/>
    <n v="0"/>
    <n v="32"/>
    <n v="0"/>
    <n v="0"/>
    <n v="0"/>
    <n v="37"/>
    <n v="11"/>
    <n v="90"/>
    <n v="127"/>
    <n v="204"/>
    <n v="138"/>
  </r>
  <r>
    <x v="361"/>
    <s v="ORANGE"/>
    <s v="10/15/2013 - 10/15/2021"/>
    <n v="2016"/>
    <s v="Final"/>
    <n v="45"/>
    <n v="0"/>
    <n v="0"/>
    <n v="0"/>
    <n v="32"/>
    <n v="12"/>
    <n v="12"/>
    <n v="0"/>
    <n v="37"/>
    <n v="2"/>
    <n v="90"/>
    <n v="285"/>
    <n v="204"/>
    <n v="299"/>
  </r>
  <r>
    <x v="361"/>
    <s v="ORANGE"/>
    <s v="10/15/2013 - 10/15/2021"/>
    <n v="2017"/>
    <s v="Final"/>
    <n v="45"/>
    <n v="49"/>
    <n v="49"/>
    <n v="0"/>
    <n v="32"/>
    <n v="20"/>
    <n v="20"/>
    <n v="0"/>
    <n v="37"/>
    <n v="11"/>
    <n v="90"/>
    <n v="115"/>
    <n v="204"/>
    <n v="195"/>
  </r>
  <r>
    <x v="362"/>
    <s v="SANTA BARBARA"/>
    <s v="02/15/2015 - 02/15/2023"/>
    <n v="2015"/>
    <s v="Final"/>
    <n v="962"/>
    <n v="0"/>
    <n v="0"/>
    <n v="0"/>
    <n v="701"/>
    <n v="0"/>
    <n v="0"/>
    <n v="0"/>
    <n v="820"/>
    <n v="4"/>
    <n v="1617"/>
    <n v="290"/>
    <n v="4100"/>
    <n v="294"/>
  </r>
  <r>
    <x v="362"/>
    <s v="SANTA BARBARA"/>
    <s v="02/15/2015 - 02/15/2023"/>
    <n v="2016"/>
    <s v="Final"/>
    <n v="962"/>
    <n v="61"/>
    <n v="61"/>
    <n v="0"/>
    <n v="701"/>
    <n v="36"/>
    <n v="36"/>
    <n v="0"/>
    <n v="820"/>
    <n v="0"/>
    <n v="1617"/>
    <n v="159"/>
    <n v="4100"/>
    <n v="256"/>
  </r>
  <r>
    <x v="362"/>
    <s v="SANTA BARBARA"/>
    <s v="02/15/2015 - 02/15/2023"/>
    <n v="2017"/>
    <s v="Final"/>
    <n v="962"/>
    <n v="0"/>
    <n v="0"/>
    <n v="0"/>
    <n v="701"/>
    <n v="0"/>
    <n v="0"/>
    <n v="0"/>
    <n v="820"/>
    <n v="0"/>
    <n v="1617"/>
    <n v="117"/>
    <n v="4100"/>
    <n v="117"/>
  </r>
  <r>
    <x v="363"/>
    <s v="SANTA BARBARA"/>
    <s v="02/15/2015 - 02/15/2023"/>
    <n v="2014"/>
    <s v="Final"/>
    <n v="159"/>
    <n v="0"/>
    <n v="0"/>
    <n v="0"/>
    <n v="106"/>
    <n v="0"/>
    <n v="0"/>
    <n v="0"/>
    <n v="112"/>
    <n v="59"/>
    <n v="284"/>
    <n v="80"/>
    <n v="661"/>
    <n v="139"/>
  </r>
  <r>
    <x v="363"/>
    <s v="SANTA BARBARA"/>
    <s v="02/15/2015 - 02/15/2023"/>
    <n v="2015"/>
    <s v="Final"/>
    <n v="159"/>
    <n v="49"/>
    <n v="49"/>
    <n v="0"/>
    <n v="106"/>
    <n v="41"/>
    <n v="36"/>
    <n v="5"/>
    <n v="112"/>
    <n v="44"/>
    <n v="284"/>
    <n v="94"/>
    <n v="661"/>
    <n v="228"/>
  </r>
  <r>
    <x v="363"/>
    <s v="SANTA BARBARA"/>
    <s v="02/15/2015 - 02/15/2023"/>
    <n v="2016"/>
    <s v="Final"/>
    <n v="159"/>
    <n v="0"/>
    <n v="0"/>
    <n v="0"/>
    <n v="106"/>
    <n v="7"/>
    <n v="0"/>
    <n v="7"/>
    <n v="112"/>
    <n v="13"/>
    <n v="284"/>
    <n v="31"/>
    <n v="661"/>
    <n v="51"/>
  </r>
  <r>
    <x v="363"/>
    <s v="SANTA BARBARA"/>
    <s v="02/15/2015 - 02/15/2023"/>
    <n v="2017"/>
    <s v="Final"/>
    <n v="159"/>
    <n v="8"/>
    <n v="8"/>
    <n v="0"/>
    <n v="106"/>
    <n v="1"/>
    <n v="0"/>
    <n v="1"/>
    <n v="112"/>
    <n v="54"/>
    <n v="284"/>
    <n v="145"/>
    <n v="661"/>
    <n v="208"/>
  </r>
  <r>
    <x v="364"/>
    <s v="SANTA CLARA"/>
    <s v="01/31/2015 - 01/31/2023"/>
    <n v="2015"/>
    <s v="Final"/>
    <n v="1050"/>
    <n v="0"/>
    <n v="0"/>
    <n v="0"/>
    <n v="695"/>
    <n v="0"/>
    <n v="0"/>
    <n v="0"/>
    <n v="755"/>
    <n v="19"/>
    <n v="1593"/>
    <n v="212"/>
    <n v="4093"/>
    <n v="231"/>
  </r>
  <r>
    <x v="364"/>
    <s v="SANTA CLARA"/>
    <s v="01/31/2015 - 01/31/2023"/>
    <n v="2016"/>
    <s v="Final"/>
    <n v="1050"/>
    <n v="1"/>
    <n v="1"/>
    <n v="0"/>
    <n v="695"/>
    <n v="1"/>
    <n v="1"/>
    <n v="0"/>
    <n v="755"/>
    <n v="16"/>
    <n v="1593"/>
    <n v="399"/>
    <n v="4093"/>
    <n v="417"/>
  </r>
  <r>
    <x v="364"/>
    <s v="SANTA CLARA"/>
    <s v="01/31/2015 - 01/31/2023"/>
    <n v="2017"/>
    <s v="Final"/>
    <n v="1050"/>
    <n v="0"/>
    <n v="0"/>
    <n v="0"/>
    <n v="695"/>
    <n v="0"/>
    <n v="0"/>
    <n v="0"/>
    <n v="755"/>
    <n v="6"/>
    <n v="1593"/>
    <n v="1609"/>
    <n v="4093"/>
    <n v="1615"/>
  </r>
  <r>
    <x v="365"/>
    <s v="SANTA CLARA"/>
    <s v="01/31/2015 - 01/31/2023"/>
    <n v="2014"/>
    <s v="Final"/>
    <n v="22"/>
    <n v="13"/>
    <n v="13"/>
    <n v="0"/>
    <n v="13"/>
    <n v="0"/>
    <n v="0"/>
    <n v="0"/>
    <n v="214"/>
    <n v="0"/>
    <n v="28"/>
    <n v="58"/>
    <n v="277"/>
    <n v="71"/>
  </r>
  <r>
    <x v="365"/>
    <s v="SANTA CLARA"/>
    <s v="01/31/2015 - 01/31/2023"/>
    <n v="2015"/>
    <s v="Final"/>
    <n v="22"/>
    <n v="5"/>
    <n v="5"/>
    <n v="0"/>
    <n v="13"/>
    <n v="0"/>
    <n v="0"/>
    <n v="0"/>
    <n v="214"/>
    <n v="0"/>
    <n v="28"/>
    <n v="60"/>
    <n v="277"/>
    <n v="65"/>
  </r>
  <r>
    <x v="365"/>
    <s v="SANTA CLARA"/>
    <s v="01/31/2015 - 01/31/2023"/>
    <n v="2016"/>
    <s v="Final"/>
    <n v="22"/>
    <n v="11"/>
    <n v="11"/>
    <n v="0"/>
    <n v="13"/>
    <n v="0"/>
    <n v="0"/>
    <n v="0"/>
    <n v="214"/>
    <n v="0"/>
    <n v="28"/>
    <n v="66"/>
    <n v="277"/>
    <n v="77"/>
  </r>
  <r>
    <x v="365"/>
    <s v="SANTA CLARA"/>
    <s v="01/31/2015 - 01/31/2023"/>
    <n v="2017"/>
    <s v="Final"/>
    <n v="22"/>
    <n v="13"/>
    <n v="0"/>
    <n v="13"/>
    <n v="13"/>
    <n v="0"/>
    <n v="0"/>
    <n v="0"/>
    <n v="214"/>
    <n v="0"/>
    <n v="28"/>
    <n v="43"/>
    <n v="277"/>
    <n v="56"/>
  </r>
  <r>
    <x v="366"/>
    <s v="LOS ANGELES"/>
    <s v="10/15/2013 - 10/15/2021"/>
    <n v="2014"/>
    <s v="Final"/>
    <n v="2645"/>
    <n v="3"/>
    <n v="3"/>
    <n v="0"/>
    <n v="1678"/>
    <n v="32"/>
    <n v="2"/>
    <n v="30"/>
    <n v="1532"/>
    <n v="141"/>
    <n v="5126"/>
    <n v="212"/>
    <n v="10981"/>
    <n v="388"/>
  </r>
  <r>
    <x v="366"/>
    <s v="LOS ANGELES"/>
    <s v="10/15/2013 - 10/15/2021"/>
    <n v="2015"/>
    <s v="Final"/>
    <n v="2645"/>
    <n v="0"/>
    <n v="0"/>
    <n v="0"/>
    <n v="1678"/>
    <n v="73"/>
    <n v="73"/>
    <n v="0"/>
    <n v="1532"/>
    <n v="11"/>
    <n v="5126"/>
    <n v="306"/>
    <n v="10981"/>
    <n v="390"/>
  </r>
  <r>
    <x v="366"/>
    <s v="LOS ANGELES"/>
    <s v="10/15/2013 - 10/15/2021"/>
    <n v="2016"/>
    <s v="Final"/>
    <n v="2645"/>
    <n v="10"/>
    <n v="10"/>
    <n v="0"/>
    <n v="1678"/>
    <n v="19"/>
    <n v="19"/>
    <n v="0"/>
    <n v="1532"/>
    <n v="0"/>
    <n v="5126"/>
    <n v="433"/>
    <n v="10981"/>
    <n v="462"/>
  </r>
  <r>
    <x v="366"/>
    <s v="LOS ANGELES"/>
    <s v="10/15/2013 - 10/15/2021"/>
    <n v="2017"/>
    <s v="Final"/>
    <n v="2645"/>
    <n v="0"/>
    <n v="0"/>
    <n v="0"/>
    <n v="1678"/>
    <n v="0"/>
    <n v="0"/>
    <n v="0"/>
    <n v="1532"/>
    <n v="0"/>
    <n v="5126"/>
    <n v="578"/>
    <n v="10981"/>
    <n v="578"/>
  </r>
  <r>
    <x v="367"/>
    <s v="SANTA CRUZ"/>
    <s v="12/31/2015 - 12/31/2023"/>
    <n v="2015"/>
    <s v="Final"/>
    <n v="180"/>
    <n v="5"/>
    <n v="5"/>
    <n v="0"/>
    <n v="118"/>
    <n v="7"/>
    <n v="7"/>
    <n v="0"/>
    <n v="136"/>
    <n v="39"/>
    <n v="313"/>
    <n v="94"/>
    <n v="747"/>
    <n v="145"/>
  </r>
  <r>
    <x v="367"/>
    <s v="SANTA CRUZ"/>
    <s v="12/31/2015 - 12/31/2023"/>
    <n v="2016"/>
    <s v="Final"/>
    <n v="180"/>
    <n v="1"/>
    <n v="1"/>
    <n v="0"/>
    <n v="118"/>
    <n v="15"/>
    <n v="15"/>
    <n v="0"/>
    <n v="136"/>
    <n v="112"/>
    <n v="313"/>
    <n v="44"/>
    <n v="747"/>
    <n v="172"/>
  </r>
  <r>
    <x v="367"/>
    <s v="SANTA CRUZ"/>
    <s v="12/31/2015 - 12/31/2023"/>
    <n v="2017"/>
    <s v="Final"/>
    <n v="180"/>
    <n v="0"/>
    <n v="0"/>
    <n v="0"/>
    <n v="118"/>
    <n v="13"/>
    <n v="13"/>
    <n v="0"/>
    <n v="136"/>
    <n v="41"/>
    <n v="313"/>
    <n v="109"/>
    <n v="747"/>
    <n v="163"/>
  </r>
  <r>
    <x v="368"/>
    <s v="SANTA CRUZ"/>
    <s v="12/31/2015 - 12/31/2023"/>
    <n v="2015"/>
    <s v="Final"/>
    <n v="317"/>
    <n v="1"/>
    <n v="1"/>
    <n v="0"/>
    <n v="207"/>
    <n v="2"/>
    <n v="2"/>
    <n v="0"/>
    <n v="239"/>
    <n v="84"/>
    <n v="551"/>
    <n v="33"/>
    <n v="1314"/>
    <n v="120"/>
  </r>
  <r>
    <x v="368"/>
    <s v="SANTA CRUZ"/>
    <s v="12/31/2015 - 12/31/2023"/>
    <n v="2016"/>
    <s v="Final"/>
    <n v="317"/>
    <n v="42"/>
    <n v="42"/>
    <n v="0"/>
    <n v="207"/>
    <n v="23"/>
    <n v="23"/>
    <n v="0"/>
    <n v="239"/>
    <n v="35"/>
    <n v="551"/>
    <n v="17"/>
    <n v="1314"/>
    <n v="117"/>
  </r>
  <r>
    <x v="368"/>
    <s v="SANTA CRUZ"/>
    <s v="12/31/2015 - 12/31/2023"/>
    <n v="2017"/>
    <s v="Final"/>
    <n v="317"/>
    <n v="0"/>
    <n v="0"/>
    <n v="0"/>
    <n v="207"/>
    <n v="0"/>
    <n v="0"/>
    <n v="0"/>
    <n v="239"/>
    <n v="66"/>
    <n v="551"/>
    <n v="38"/>
    <n v="1314"/>
    <n v="104"/>
  </r>
  <r>
    <x v="369"/>
    <s v="LOS ANGELES"/>
    <s v="10/15/2013 - 10/15/2021"/>
    <n v="2014"/>
    <s v="Final"/>
    <n v="82"/>
    <n v="0"/>
    <n v="0"/>
    <n v="0"/>
    <n v="50"/>
    <n v="0"/>
    <n v="0"/>
    <n v="0"/>
    <n v="53"/>
    <n v="0"/>
    <n v="139"/>
    <n v="156"/>
    <n v="324"/>
    <n v="156"/>
  </r>
  <r>
    <x v="369"/>
    <s v="LOS ANGELES"/>
    <s v="10/15/2013 - 10/15/2021"/>
    <n v="2015"/>
    <s v="Final"/>
    <n v="82"/>
    <n v="0"/>
    <n v="0"/>
    <n v="0"/>
    <n v="50"/>
    <n v="0"/>
    <n v="0"/>
    <n v="0"/>
    <n v="53"/>
    <n v="0"/>
    <n v="139"/>
    <n v="51"/>
    <n v="324"/>
    <n v="51"/>
  </r>
  <r>
    <x v="369"/>
    <s v="LOS ANGELES"/>
    <s v="10/15/2013 - 10/15/2021"/>
    <n v="2016"/>
    <s v="Final"/>
    <n v="82"/>
    <n v="0"/>
    <n v="0"/>
    <n v="0"/>
    <n v="50"/>
    <n v="0"/>
    <n v="0"/>
    <n v="0"/>
    <n v="53"/>
    <n v="0"/>
    <n v="139"/>
    <n v="0"/>
    <n v="324"/>
    <n v="0"/>
  </r>
  <r>
    <x v="369"/>
    <s v="LOS ANGELES"/>
    <s v="10/15/2013 - 10/15/2021"/>
    <n v="2017"/>
    <s v="Final"/>
    <n v="82"/>
    <n v="0"/>
    <n v="0"/>
    <n v="0"/>
    <n v="50"/>
    <n v="1"/>
    <n v="0"/>
    <n v="1"/>
    <n v="53"/>
    <n v="0"/>
    <n v="139"/>
    <n v="14"/>
    <n v="324"/>
    <n v="15"/>
  </r>
  <r>
    <x v="370"/>
    <s v="SANTA BARBARA"/>
    <s v="02/15/2015 - 02/15/2023"/>
    <n v="2015"/>
    <s v="Final"/>
    <n v="985"/>
    <n v="0"/>
    <n v="0"/>
    <n v="0"/>
    <n v="656"/>
    <n v="0"/>
    <n v="0"/>
    <n v="0"/>
    <n v="730"/>
    <n v="286"/>
    <n v="1731"/>
    <n v="150"/>
    <n v="4102"/>
    <n v="436"/>
  </r>
  <r>
    <x v="370"/>
    <s v="SANTA BARBARA"/>
    <s v="02/15/2015 - 02/15/2023"/>
    <n v="2016"/>
    <s v="Final"/>
    <n v="985"/>
    <n v="27"/>
    <n v="27"/>
    <n v="0"/>
    <n v="656"/>
    <n v="59"/>
    <n v="59"/>
    <n v="0"/>
    <n v="730"/>
    <n v="14"/>
    <n v="1731"/>
    <n v="191"/>
    <n v="4102"/>
    <n v="291"/>
  </r>
  <r>
    <x v="370"/>
    <s v="SANTA BARBARA"/>
    <s v="02/15/2015 - 02/15/2023"/>
    <n v="2017"/>
    <s v="Final"/>
    <n v="985"/>
    <n v="0"/>
    <n v="0"/>
    <n v="0"/>
    <n v="656"/>
    <n v="0"/>
    <n v="0"/>
    <n v="0"/>
    <n v="730"/>
    <n v="391"/>
    <n v="1731"/>
    <n v="125"/>
    <n v="4102"/>
    <n v="516"/>
  </r>
  <r>
    <x v="371"/>
    <s v="LOS ANGELES"/>
    <s v="10/15/2013 - 10/15/2021"/>
    <n v="2014"/>
    <s v="Final"/>
    <n v="428"/>
    <n v="167"/>
    <n v="167"/>
    <n v="0"/>
    <n v="263"/>
    <n v="97"/>
    <n v="97"/>
    <n v="0"/>
    <n v="283"/>
    <n v="17"/>
    <n v="700"/>
    <n v="301"/>
    <n v="1674"/>
    <n v="582"/>
  </r>
  <r>
    <x v="371"/>
    <s v="LOS ANGELES"/>
    <s v="10/15/2013 - 10/15/2021"/>
    <n v="2015"/>
    <s v="Final"/>
    <n v="428"/>
    <n v="37"/>
    <n v="37"/>
    <n v="0"/>
    <n v="263"/>
    <n v="0"/>
    <n v="0"/>
    <n v="0"/>
    <n v="283"/>
    <n v="1"/>
    <n v="700"/>
    <n v="108"/>
    <n v="1674"/>
    <n v="146"/>
  </r>
  <r>
    <x v="371"/>
    <s v="LOS ANGELES"/>
    <s v="10/15/2013 - 10/15/2021"/>
    <n v="2016"/>
    <s v="Final"/>
    <n v="428"/>
    <n v="6"/>
    <n v="6"/>
    <n v="0"/>
    <n v="263"/>
    <n v="6"/>
    <n v="6"/>
    <n v="0"/>
    <n v="283"/>
    <n v="0"/>
    <n v="700"/>
    <n v="244"/>
    <n v="1674"/>
    <n v="256"/>
  </r>
  <r>
    <x v="371"/>
    <s v="LOS ANGELES"/>
    <s v="10/15/2013 - 10/15/2021"/>
    <n v="2017"/>
    <s v="Final"/>
    <n v="428"/>
    <n v="93"/>
    <n v="93"/>
    <n v="0"/>
    <n v="263"/>
    <n v="21"/>
    <n v="21"/>
    <n v="0"/>
    <n v="283"/>
    <n v="8"/>
    <n v="700"/>
    <n v="569"/>
    <n v="1674"/>
    <n v="691"/>
  </r>
  <r>
    <x v="372"/>
    <s v="VENTURA"/>
    <s v="10/15/2013 - 10/15/2021"/>
    <n v="2017"/>
    <s v="Final"/>
    <n v="288"/>
    <n v="0"/>
    <n v="0"/>
    <n v="0"/>
    <n v="201"/>
    <n v="10"/>
    <n v="10"/>
    <n v="0"/>
    <n v="241"/>
    <n v="6"/>
    <n v="555"/>
    <n v="1"/>
    <n v="1285"/>
    <n v="17"/>
  </r>
  <r>
    <x v="373"/>
    <s v="SONOMA"/>
    <s v="01/31/2015 - 01/31/2023"/>
    <n v="2014"/>
    <s v="Final"/>
    <n v="1041"/>
    <n v="11"/>
    <n v="11"/>
    <n v="0"/>
    <n v="671"/>
    <n v="90"/>
    <n v="90"/>
    <n v="0"/>
    <n v="759"/>
    <n v="10"/>
    <n v="2612"/>
    <n v="141"/>
    <n v="5083"/>
    <n v="252"/>
  </r>
  <r>
    <x v="373"/>
    <s v="SONOMA"/>
    <s v="01/31/2015 - 01/31/2023"/>
    <n v="2015"/>
    <s v="Final"/>
    <n v="1041"/>
    <n v="0"/>
    <n v="0"/>
    <n v="0"/>
    <n v="671"/>
    <n v="24"/>
    <n v="24"/>
    <n v="0"/>
    <n v="759"/>
    <n v="8"/>
    <n v="2612"/>
    <n v="94"/>
    <n v="5083"/>
    <n v="126"/>
  </r>
  <r>
    <x v="373"/>
    <s v="SONOMA"/>
    <s v="01/31/2015 - 01/31/2023"/>
    <n v="2016"/>
    <s v="Final"/>
    <n v="1041"/>
    <n v="38"/>
    <n v="38"/>
    <n v="0"/>
    <n v="671"/>
    <n v="3"/>
    <n v="3"/>
    <n v="0"/>
    <n v="759"/>
    <n v="16"/>
    <n v="2612"/>
    <n v="246"/>
    <n v="5083"/>
    <n v="303"/>
  </r>
  <r>
    <x v="373"/>
    <s v="SONOMA"/>
    <s v="01/31/2015 - 01/31/2023"/>
    <n v="2017"/>
    <s v="Final"/>
    <n v="1041"/>
    <n v="56"/>
    <n v="56"/>
    <n v="0"/>
    <n v="671"/>
    <n v="22"/>
    <n v="22"/>
    <n v="0"/>
    <n v="759"/>
    <n v="16"/>
    <n v="2612"/>
    <n v="251"/>
    <n v="5083"/>
    <n v="345"/>
  </r>
  <r>
    <x v="374"/>
    <s v="SAN DIEGO"/>
    <s v="04/30/2013 - 04/30/2021"/>
    <n v="2013"/>
    <s v="Final"/>
    <n v="914"/>
    <n v="10"/>
    <n v="10"/>
    <n v="0"/>
    <n v="694"/>
    <n v="41"/>
    <n v="37"/>
    <n v="4"/>
    <n v="642"/>
    <n v="80"/>
    <n v="1410"/>
    <n v="368"/>
    <n v="3660"/>
    <n v="499"/>
  </r>
  <r>
    <x v="374"/>
    <s v="SAN DIEGO"/>
    <s v="04/30/2013 - 04/30/2021"/>
    <n v="2014"/>
    <s v="Final"/>
    <n v="914"/>
    <n v="0"/>
    <n v="0"/>
    <n v="0"/>
    <n v="694"/>
    <n v="0"/>
    <n v="0"/>
    <n v="0"/>
    <n v="642"/>
    <n v="0"/>
    <n v="1410"/>
    <n v="175"/>
    <n v="3660"/>
    <n v="175"/>
  </r>
  <r>
    <x v="374"/>
    <s v="SAN DIEGO"/>
    <s v="04/30/2013 - 04/30/2021"/>
    <n v="2015"/>
    <s v="Final"/>
    <n v="914"/>
    <n v="0"/>
    <n v="0"/>
    <n v="0"/>
    <n v="694"/>
    <n v="0"/>
    <n v="0"/>
    <n v="0"/>
    <n v="642"/>
    <n v="0"/>
    <n v="1410"/>
    <n v="5"/>
    <n v="3660"/>
    <n v="5"/>
  </r>
  <r>
    <x v="374"/>
    <s v="SAN DIEGO"/>
    <s v="04/30/2013 - 04/30/2021"/>
    <n v="2016"/>
    <s v="Final"/>
    <n v="914"/>
    <n v="0"/>
    <n v="0"/>
    <n v="0"/>
    <n v="694"/>
    <n v="2"/>
    <n v="0"/>
    <n v="2"/>
    <n v="642"/>
    <n v="0"/>
    <n v="1410"/>
    <n v="50"/>
    <n v="3660"/>
    <n v="52"/>
  </r>
  <r>
    <x v="374"/>
    <s v="SAN DIEGO"/>
    <s v="04/30/2013 - 04/30/2021"/>
    <n v="2017"/>
    <s v="Final"/>
    <n v="914"/>
    <n v="0"/>
    <n v="0"/>
    <n v="0"/>
    <n v="694"/>
    <n v="0"/>
    <n v="0"/>
    <n v="0"/>
    <n v="642"/>
    <n v="16"/>
    <n v="1410"/>
    <n v="128"/>
    <n v="3660"/>
    <n v="144"/>
  </r>
  <r>
    <x v="375"/>
    <s v="SANTA CLARA"/>
    <s v="01/31/2015 - 01/31/2023"/>
    <n v="2015"/>
    <s v="Final"/>
    <n v="147"/>
    <n v="0"/>
    <n v="0"/>
    <n v="0"/>
    <n v="95"/>
    <n v="7"/>
    <n v="7"/>
    <n v="0"/>
    <n v="104"/>
    <n v="1"/>
    <n v="93"/>
    <n v="6"/>
    <n v="439"/>
    <n v="14"/>
  </r>
  <r>
    <x v="375"/>
    <s v="SANTA CLARA"/>
    <s v="01/31/2015 - 01/31/2023"/>
    <n v="2016"/>
    <s v="Final"/>
    <n v="147"/>
    <n v="0"/>
    <n v="0"/>
    <n v="0"/>
    <n v="95"/>
    <n v="11"/>
    <n v="11"/>
    <n v="0"/>
    <n v="104"/>
    <n v="1"/>
    <n v="93"/>
    <n v="6"/>
    <n v="439"/>
    <n v="18"/>
  </r>
  <r>
    <x v="375"/>
    <s v="SANTA CLARA"/>
    <s v="01/31/2015 - 01/31/2023"/>
    <n v="2017"/>
    <s v="Final"/>
    <n v="147"/>
    <n v="0"/>
    <n v="0"/>
    <n v="0"/>
    <n v="95"/>
    <n v="14"/>
    <n v="14"/>
    <n v="0"/>
    <n v="104"/>
    <n v="4"/>
    <n v="93"/>
    <n v="7"/>
    <n v="439"/>
    <n v="25"/>
  </r>
  <r>
    <x v="376"/>
    <s v="MARIN"/>
    <s v="01/31/2015 - 01/31/2023"/>
    <n v="2014"/>
    <s v="Final"/>
    <n v="26"/>
    <n v="6"/>
    <n v="0"/>
    <n v="6"/>
    <n v="14"/>
    <n v="11"/>
    <n v="0"/>
    <n v="11"/>
    <n v="16"/>
    <n v="3"/>
    <n v="23"/>
    <n v="1"/>
    <n v="79"/>
    <n v="21"/>
  </r>
  <r>
    <x v="376"/>
    <s v="MARIN"/>
    <s v="01/31/2015 - 01/31/2023"/>
    <n v="2015"/>
    <s v="Final"/>
    <n v="26"/>
    <n v="2"/>
    <n v="0"/>
    <n v="2"/>
    <n v="14"/>
    <n v="3"/>
    <n v="0"/>
    <n v="3"/>
    <n v="16"/>
    <n v="0"/>
    <n v="23"/>
    <n v="0"/>
    <n v="79"/>
    <n v="5"/>
  </r>
  <r>
    <x v="376"/>
    <s v="MARIN"/>
    <s v="01/31/2015 - 01/31/2023"/>
    <n v="2016"/>
    <s v="Final"/>
    <n v="26"/>
    <n v="1"/>
    <n v="1"/>
    <n v="0"/>
    <n v="14"/>
    <n v="1"/>
    <n v="1"/>
    <n v="0"/>
    <n v="16"/>
    <n v="0"/>
    <n v="23"/>
    <n v="3"/>
    <n v="79"/>
    <n v="5"/>
  </r>
  <r>
    <x v="376"/>
    <s v="MARIN"/>
    <s v="01/31/2015 - 01/31/2023"/>
    <n v="2017"/>
    <s v="Final"/>
    <n v="26"/>
    <n v="1"/>
    <n v="1"/>
    <n v="0"/>
    <n v="14"/>
    <n v="2"/>
    <n v="0"/>
    <n v="2"/>
    <n v="16"/>
    <n v="1"/>
    <n v="23"/>
    <n v="1"/>
    <n v="79"/>
    <n v="5"/>
  </r>
  <r>
    <x v="377"/>
    <s v="SANTA CRUZ"/>
    <s v="12/31/2015 - 12/31/2023"/>
    <n v="2015"/>
    <s v="Final"/>
    <n v="34"/>
    <n v="0"/>
    <n v="0"/>
    <n v="0"/>
    <n v="22"/>
    <n v="0"/>
    <n v="0"/>
    <n v="0"/>
    <n v="26"/>
    <n v="0"/>
    <n v="58"/>
    <n v="5"/>
    <n v="140"/>
    <n v="5"/>
  </r>
  <r>
    <x v="377"/>
    <s v="SANTA CRUZ"/>
    <s v="12/31/2015 - 12/31/2023"/>
    <n v="2016"/>
    <s v="Final"/>
    <n v="34"/>
    <n v="0"/>
    <n v="0"/>
    <n v="0"/>
    <n v="22"/>
    <n v="0"/>
    <n v="0"/>
    <n v="0"/>
    <n v="26"/>
    <n v="0"/>
    <n v="58"/>
    <n v="9"/>
    <n v="140"/>
    <n v="9"/>
  </r>
  <r>
    <x v="377"/>
    <s v="SANTA CRUZ"/>
    <s v="12/31/2015 - 12/31/2023"/>
    <n v="2017"/>
    <s v="Final"/>
    <n v="34"/>
    <n v="0"/>
    <n v="0"/>
    <n v="0"/>
    <n v="22"/>
    <n v="3"/>
    <n v="3"/>
    <n v="0"/>
    <n v="26"/>
    <n v="4"/>
    <n v="58"/>
    <n v="38"/>
    <n v="140"/>
    <n v="45"/>
  </r>
  <r>
    <x v="378"/>
    <s v="MONTEREY"/>
    <s v="12/31/2015 - 12/31/2023"/>
    <n v="2015"/>
    <s v="Final"/>
    <n v="95"/>
    <n v="0"/>
    <n v="0"/>
    <n v="0"/>
    <n v="62"/>
    <n v="0"/>
    <n v="0"/>
    <n v="0"/>
    <n v="72"/>
    <n v="1"/>
    <n v="164"/>
    <n v="0"/>
    <n v="393"/>
    <n v="1"/>
  </r>
  <r>
    <x v="378"/>
    <s v="MONTEREY"/>
    <s v="12/31/2015 - 12/31/2023"/>
    <n v="2016"/>
    <s v="Final"/>
    <n v="95"/>
    <n v="0"/>
    <n v="0"/>
    <n v="0"/>
    <n v="62"/>
    <n v="0"/>
    <n v="0"/>
    <n v="0"/>
    <n v="72"/>
    <n v="1"/>
    <n v="164"/>
    <n v="0"/>
    <n v="393"/>
    <n v="1"/>
  </r>
  <r>
    <x v="378"/>
    <s v="MONTEREY"/>
    <s v="12/31/2015 - 12/31/2023"/>
    <n v="2017"/>
    <s v="Final"/>
    <n v="95"/>
    <n v="0"/>
    <n v="0"/>
    <n v="0"/>
    <n v="62"/>
    <n v="0"/>
    <n v="0"/>
    <n v="0"/>
    <n v="72"/>
    <n v="1"/>
    <n v="164"/>
    <n v="0"/>
    <n v="393"/>
    <n v="1"/>
  </r>
  <r>
    <x v="379"/>
    <s v="SONOMA"/>
    <s v="01/31/2015 - 01/31/2023"/>
    <n v="2014"/>
    <s v="Final"/>
    <n v="22"/>
    <n v="0"/>
    <n v="0"/>
    <n v="0"/>
    <n v="17"/>
    <n v="0"/>
    <n v="0"/>
    <n v="0"/>
    <n v="19"/>
    <n v="3"/>
    <n v="62"/>
    <n v="1"/>
    <n v="120"/>
    <n v="4"/>
  </r>
  <r>
    <x v="379"/>
    <s v="SONOMA"/>
    <s v="01/31/2015 - 01/31/2023"/>
    <n v="2015"/>
    <s v="Final"/>
    <n v="22"/>
    <n v="0"/>
    <n v="0"/>
    <n v="0"/>
    <n v="17"/>
    <n v="1"/>
    <n v="1"/>
    <n v="0"/>
    <n v="19"/>
    <n v="2"/>
    <n v="62"/>
    <n v="9"/>
    <n v="120"/>
    <n v="12"/>
  </r>
  <r>
    <x v="379"/>
    <s v="SONOMA"/>
    <s v="01/31/2015 - 01/31/2023"/>
    <n v="2016"/>
    <s v="Final"/>
    <n v="22"/>
    <n v="0"/>
    <n v="0"/>
    <n v="0"/>
    <n v="17"/>
    <n v="0"/>
    <n v="0"/>
    <n v="0"/>
    <n v="19"/>
    <n v="6"/>
    <n v="62"/>
    <n v="2"/>
    <n v="120"/>
    <n v="8"/>
  </r>
  <r>
    <x v="379"/>
    <s v="SONOMA"/>
    <s v="01/31/2015 - 01/31/2023"/>
    <n v="2017"/>
    <s v="Final"/>
    <n v="22"/>
    <n v="0"/>
    <n v="0"/>
    <n v="0"/>
    <n v="17"/>
    <n v="2"/>
    <n v="2"/>
    <n v="0"/>
    <n v="19"/>
    <n v="5"/>
    <n v="62"/>
    <n v="11"/>
    <n v="120"/>
    <n v="18"/>
  </r>
  <r>
    <x v="380"/>
    <s v="FRESNO"/>
    <s v="12/31/2015 - 12/31/2023"/>
    <n v="2015"/>
    <s v="Final"/>
    <n v="140"/>
    <n v="37"/>
    <n v="37"/>
    <n v="0"/>
    <n v="115"/>
    <n v="10"/>
    <n v="10"/>
    <n v="0"/>
    <n v="69"/>
    <n v="22"/>
    <n v="281"/>
    <n v="0"/>
    <n v="605"/>
    <n v="69"/>
  </r>
  <r>
    <x v="380"/>
    <s v="FRESNO"/>
    <s v="12/31/2015 - 12/31/2023"/>
    <n v="2016"/>
    <s v="Final"/>
    <n v="140"/>
    <n v="18"/>
    <n v="18"/>
    <n v="0"/>
    <n v="115"/>
    <n v="29"/>
    <n v="29"/>
    <n v="0"/>
    <n v="69"/>
    <n v="0"/>
    <n v="281"/>
    <n v="0"/>
    <n v="605"/>
    <n v="47"/>
  </r>
  <r>
    <x v="380"/>
    <s v="FRESNO"/>
    <s v="12/31/2015 - 12/31/2023"/>
    <n v="2017"/>
    <s v="Final"/>
    <n v="140"/>
    <n v="0"/>
    <n v="0"/>
    <n v="0"/>
    <n v="115"/>
    <n v="0"/>
    <n v="0"/>
    <n v="0"/>
    <n v="69"/>
    <n v="5"/>
    <n v="281"/>
    <n v="2"/>
    <n v="605"/>
    <n v="7"/>
  </r>
  <r>
    <x v="381"/>
    <s v="SHASTA"/>
    <s v="06/30/2014 - 06/30/2019"/>
    <n v="2017"/>
    <s v="Final"/>
    <n v="189"/>
    <n v="4"/>
    <n v="0"/>
    <n v="4"/>
    <n v="117"/>
    <n v="9"/>
    <n v="0"/>
    <n v="9"/>
    <n v="128"/>
    <n v="132"/>
    <n v="321"/>
    <n v="1"/>
    <n v="755"/>
    <n v="146"/>
  </r>
  <r>
    <x v="382"/>
    <s v="SHASTA"/>
    <s v="06/30/2014 - 06/30/2019"/>
    <n v="2015"/>
    <s v="Final"/>
    <n v="32"/>
    <n v="7"/>
    <n v="7"/>
    <n v="0"/>
    <n v="21"/>
    <n v="13"/>
    <n v="13"/>
    <n v="0"/>
    <n v="23"/>
    <n v="0"/>
    <n v="58"/>
    <n v="0"/>
    <n v="134"/>
    <n v="20"/>
  </r>
  <r>
    <x v="382"/>
    <s v="SHASTA"/>
    <s v="06/30/2014 - 06/30/2019"/>
    <n v="2016"/>
    <s v="Final"/>
    <n v="32"/>
    <n v="2"/>
    <n v="2"/>
    <n v="0"/>
    <n v="21"/>
    <n v="0"/>
    <n v="0"/>
    <n v="0"/>
    <n v="23"/>
    <n v="8"/>
    <n v="58"/>
    <n v="0"/>
    <n v="134"/>
    <n v="10"/>
  </r>
  <r>
    <x v="382"/>
    <s v="SHASTA"/>
    <s v="06/30/2014 - 06/30/2019"/>
    <n v="2017"/>
    <s v="Final"/>
    <n v="32"/>
    <n v="0"/>
    <n v="0"/>
    <n v="0"/>
    <n v="21"/>
    <n v="4"/>
    <n v="1"/>
    <n v="3"/>
    <n v="23"/>
    <n v="29"/>
    <n v="58"/>
    <n v="2"/>
    <n v="134"/>
    <n v="35"/>
  </r>
  <r>
    <x v="383"/>
    <s v="LOS ANGELES"/>
    <s v="10/15/2013 - 10/15/2021"/>
    <n v="2014"/>
    <s v="Final"/>
    <n v="14"/>
    <n v="2"/>
    <n v="0"/>
    <n v="2"/>
    <n v="9"/>
    <n v="5"/>
    <n v="0"/>
    <n v="5"/>
    <n v="9"/>
    <n v="0"/>
    <n v="23"/>
    <n v="5"/>
    <n v="55"/>
    <n v="12"/>
  </r>
  <r>
    <x v="383"/>
    <s v="LOS ANGELES"/>
    <s v="10/15/2013 - 10/15/2021"/>
    <n v="2015"/>
    <s v="Final"/>
    <n v="14"/>
    <n v="0"/>
    <n v="0"/>
    <n v="0"/>
    <n v="9"/>
    <n v="0"/>
    <n v="0"/>
    <n v="0"/>
    <n v="9"/>
    <n v="0"/>
    <n v="23"/>
    <n v="77"/>
    <n v="55"/>
    <n v="77"/>
  </r>
  <r>
    <x v="383"/>
    <s v="LOS ANGELES"/>
    <s v="10/15/2013 - 10/15/2021"/>
    <n v="2016"/>
    <s v="Final"/>
    <n v="14"/>
    <n v="0"/>
    <n v="0"/>
    <n v="0"/>
    <n v="9"/>
    <n v="1"/>
    <n v="0"/>
    <n v="1"/>
    <n v="9"/>
    <n v="0"/>
    <n v="23"/>
    <n v="0"/>
    <n v="55"/>
    <n v="1"/>
  </r>
  <r>
    <x v="383"/>
    <s v="LOS ANGELES"/>
    <s v="10/15/2013 - 10/15/2021"/>
    <n v="2017"/>
    <s v="Final"/>
    <n v="14"/>
    <n v="0"/>
    <n v="0"/>
    <n v="0"/>
    <n v="9"/>
    <n v="1"/>
    <n v="0"/>
    <n v="1"/>
    <n v="9"/>
    <n v="3"/>
    <n v="23"/>
    <n v="0"/>
    <n v="55"/>
    <n v="4"/>
  </r>
  <r>
    <x v="384"/>
    <s v="LOS ANGELES"/>
    <s v="10/15/2013 - 10/15/2021"/>
    <n v="2014"/>
    <s v="Final"/>
    <n v="44"/>
    <n v="0"/>
    <n v="0"/>
    <n v="0"/>
    <n v="27"/>
    <n v="0"/>
    <n v="0"/>
    <n v="0"/>
    <n v="28"/>
    <n v="17"/>
    <n v="70"/>
    <n v="1"/>
    <n v="169"/>
    <n v="18"/>
  </r>
  <r>
    <x v="384"/>
    <s v="LOS ANGELES"/>
    <s v="10/15/2013 - 10/15/2021"/>
    <n v="2015"/>
    <s v="Final"/>
    <n v="44"/>
    <n v="44"/>
    <n v="44"/>
    <n v="0"/>
    <n v="27"/>
    <n v="27"/>
    <n v="27"/>
    <n v="0"/>
    <n v="28"/>
    <n v="2"/>
    <n v="70"/>
    <n v="0"/>
    <n v="169"/>
    <n v="73"/>
  </r>
  <r>
    <x v="384"/>
    <s v="LOS ANGELES"/>
    <s v="10/15/2013 - 10/15/2021"/>
    <n v="2016"/>
    <s v="Final"/>
    <n v="44"/>
    <n v="0"/>
    <n v="0"/>
    <n v="0"/>
    <n v="27"/>
    <n v="0"/>
    <n v="0"/>
    <n v="0"/>
    <n v="28"/>
    <n v="0"/>
    <n v="70"/>
    <n v="3"/>
    <n v="169"/>
    <n v="3"/>
  </r>
  <r>
    <x v="384"/>
    <s v="LOS ANGELES"/>
    <s v="10/15/2013 - 10/15/2021"/>
    <n v="2017"/>
    <s v="Final"/>
    <n v="44"/>
    <n v="0"/>
    <n v="0"/>
    <n v="0"/>
    <n v="27"/>
    <n v="0"/>
    <n v="0"/>
    <n v="0"/>
    <n v="28"/>
    <n v="0"/>
    <n v="70"/>
    <n v="24"/>
    <n v="169"/>
    <n v="24"/>
  </r>
  <r>
    <x v="385"/>
    <s v="VENTURA"/>
    <s v="10/15/2013 - 10/15/2021"/>
    <n v="2014"/>
    <s v="Final"/>
    <n v="310"/>
    <n v="0"/>
    <n v="0"/>
    <n v="0"/>
    <n v="208"/>
    <n v="0"/>
    <n v="0"/>
    <n v="0"/>
    <n v="229"/>
    <n v="0"/>
    <n v="509"/>
    <n v="42"/>
    <n v="1256"/>
    <n v="42"/>
  </r>
  <r>
    <x v="385"/>
    <s v="VENTURA"/>
    <s v="10/15/2013 - 10/15/2021"/>
    <n v="2015"/>
    <s v="Final"/>
    <n v="310"/>
    <n v="0"/>
    <n v="0"/>
    <n v="0"/>
    <n v="208"/>
    <n v="0"/>
    <n v="0"/>
    <n v="0"/>
    <n v="229"/>
    <n v="15"/>
    <n v="509"/>
    <n v="11"/>
    <n v="1256"/>
    <n v="26"/>
  </r>
  <r>
    <x v="385"/>
    <s v="VENTURA"/>
    <s v="10/15/2013 - 10/15/2021"/>
    <n v="2016"/>
    <s v="Final"/>
    <n v="310"/>
    <n v="0"/>
    <n v="0"/>
    <n v="0"/>
    <n v="208"/>
    <n v="1"/>
    <n v="1"/>
    <n v="0"/>
    <n v="229"/>
    <n v="0"/>
    <n v="509"/>
    <n v="152"/>
    <n v="1256"/>
    <n v="153"/>
  </r>
  <r>
    <x v="385"/>
    <s v="VENTURA"/>
    <s v="10/15/2013 - 10/15/2021"/>
    <n v="2017"/>
    <s v="Final"/>
    <n v="310"/>
    <n v="30"/>
    <n v="30"/>
    <n v="0"/>
    <n v="208"/>
    <n v="0"/>
    <n v="0"/>
    <n v="0"/>
    <n v="229"/>
    <n v="12"/>
    <n v="509"/>
    <n v="59"/>
    <n v="1256"/>
    <n v="101"/>
  </r>
  <r>
    <x v="386"/>
    <s v="SAN DIEGO"/>
    <s v="04/30/2013 - 04/30/2021"/>
    <n v="2013"/>
    <s v="Final"/>
    <n v="85"/>
    <n v="0"/>
    <n v="0"/>
    <n v="0"/>
    <n v="65"/>
    <n v="1"/>
    <n v="0"/>
    <n v="1"/>
    <n v="59"/>
    <n v="0"/>
    <n v="131"/>
    <n v="11"/>
    <n v="340"/>
    <n v="12"/>
  </r>
  <r>
    <x v="386"/>
    <s v="SAN DIEGO"/>
    <s v="04/30/2013 - 04/30/2021"/>
    <n v="2014"/>
    <s v="Final"/>
    <n v="85"/>
    <n v="0"/>
    <n v="0"/>
    <n v="0"/>
    <n v="65"/>
    <n v="0"/>
    <n v="0"/>
    <n v="0"/>
    <n v="59"/>
    <n v="0"/>
    <n v="131"/>
    <n v="5"/>
    <n v="340"/>
    <n v="5"/>
  </r>
  <r>
    <x v="386"/>
    <s v="SAN DIEGO"/>
    <s v="04/30/2013 - 04/30/2021"/>
    <n v="2015"/>
    <s v="Final"/>
    <n v="85"/>
    <n v="0"/>
    <n v="0"/>
    <n v="0"/>
    <n v="65"/>
    <n v="1"/>
    <n v="1"/>
    <n v="0"/>
    <n v="59"/>
    <n v="0"/>
    <n v="131"/>
    <n v="3"/>
    <n v="340"/>
    <n v="4"/>
  </r>
  <r>
    <x v="386"/>
    <s v="SAN DIEGO"/>
    <s v="04/30/2013 - 04/30/2021"/>
    <n v="2016"/>
    <s v="Final"/>
    <n v="85"/>
    <n v="0"/>
    <n v="0"/>
    <n v="0"/>
    <n v="65"/>
    <n v="1"/>
    <n v="1"/>
    <n v="0"/>
    <n v="59"/>
    <n v="0"/>
    <n v="131"/>
    <n v="5"/>
    <n v="340"/>
    <n v="6"/>
  </r>
  <r>
    <x v="386"/>
    <s v="SAN DIEGO"/>
    <s v="04/30/2013 - 04/30/2021"/>
    <n v="2017"/>
    <s v="Final"/>
    <n v="85"/>
    <n v="0"/>
    <n v="0"/>
    <n v="0"/>
    <n v="65"/>
    <n v="2"/>
    <n v="2"/>
    <n v="0"/>
    <n v="59"/>
    <n v="3"/>
    <n v="131"/>
    <n v="12"/>
    <n v="340"/>
    <n v="17"/>
  </r>
  <r>
    <x v="387"/>
    <s v="SOLANO"/>
    <s v="01/31/2015 - 01/31/2023"/>
    <n v="2014"/>
    <s v="Final"/>
    <n v="26"/>
    <n v="1"/>
    <n v="1"/>
    <n v="0"/>
    <n v="15"/>
    <n v="13"/>
    <n v="13"/>
    <n v="0"/>
    <n v="19"/>
    <n v="2"/>
    <n v="43"/>
    <n v="7"/>
    <n v="103"/>
    <n v="23"/>
  </r>
  <r>
    <x v="387"/>
    <s v="SOLANO"/>
    <s v="01/31/2015 - 01/31/2023"/>
    <n v="2015"/>
    <s v="Final"/>
    <n v="26"/>
    <n v="0"/>
    <n v="0"/>
    <n v="0"/>
    <n v="15"/>
    <n v="11"/>
    <n v="0"/>
    <n v="11"/>
    <n v="19"/>
    <n v="7"/>
    <n v="43"/>
    <n v="14"/>
    <n v="103"/>
    <n v="32"/>
  </r>
  <r>
    <x v="387"/>
    <s v="SOLANO"/>
    <s v="01/31/2015 - 01/31/2023"/>
    <n v="2016"/>
    <s v="Final"/>
    <n v="26"/>
    <n v="3"/>
    <n v="0"/>
    <n v="3"/>
    <n v="15"/>
    <n v="8"/>
    <n v="0"/>
    <n v="8"/>
    <n v="19"/>
    <n v="5"/>
    <n v="43"/>
    <n v="16"/>
    <n v="103"/>
    <n v="32"/>
  </r>
  <r>
    <x v="387"/>
    <s v="SOLANO"/>
    <s v="01/31/2015 - 01/31/2023"/>
    <n v="2017"/>
    <s v="Final"/>
    <n v="26"/>
    <n v="0"/>
    <n v="0"/>
    <n v="0"/>
    <n v="15"/>
    <n v="6"/>
    <n v="0"/>
    <n v="6"/>
    <n v="19"/>
    <n v="5"/>
    <n v="43"/>
    <n v="9"/>
    <n v="103"/>
    <n v="20"/>
  </r>
  <r>
    <x v="388"/>
    <s v="MONTEREY"/>
    <s v="12/31/2015 - 12/31/2023"/>
    <n v="2015"/>
    <s v="Final"/>
    <n v="46"/>
    <n v="0"/>
    <n v="0"/>
    <n v="0"/>
    <n v="30"/>
    <n v="0"/>
    <n v="0"/>
    <n v="0"/>
    <n v="35"/>
    <n v="0"/>
    <n v="80"/>
    <n v="3"/>
    <n v="191"/>
    <n v="3"/>
  </r>
  <r>
    <x v="388"/>
    <s v="MONTEREY"/>
    <s v="12/31/2015 - 12/31/2023"/>
    <n v="2016"/>
    <s v="Final"/>
    <n v="46"/>
    <n v="0"/>
    <n v="0"/>
    <n v="0"/>
    <n v="30"/>
    <n v="0"/>
    <n v="0"/>
    <n v="0"/>
    <n v="35"/>
    <n v="0"/>
    <n v="80"/>
    <n v="83"/>
    <n v="191"/>
    <n v="83"/>
  </r>
  <r>
    <x v="388"/>
    <s v="MONTEREY"/>
    <s v="12/31/2015 - 12/31/2023"/>
    <n v="2017"/>
    <s v="Final"/>
    <n v="46"/>
    <n v="0"/>
    <n v="0"/>
    <n v="0"/>
    <n v="30"/>
    <n v="0"/>
    <n v="0"/>
    <n v="0"/>
    <n v="35"/>
    <n v="0"/>
    <n v="80"/>
    <n v="79"/>
    <n v="191"/>
    <n v="79"/>
  </r>
  <r>
    <x v="389"/>
    <s v="SANTA BARBARA"/>
    <s v="02/15/2015 - 02/15/2023"/>
    <n v="2015"/>
    <s v="Final"/>
    <n v="42"/>
    <n v="0"/>
    <n v="0"/>
    <n v="0"/>
    <n v="28"/>
    <n v="0"/>
    <n v="0"/>
    <n v="0"/>
    <n v="30"/>
    <n v="0"/>
    <n v="75"/>
    <n v="35"/>
    <n v="175"/>
    <n v="35"/>
  </r>
  <r>
    <x v="389"/>
    <s v="SANTA BARBARA"/>
    <s v="02/15/2015 - 02/15/2023"/>
    <n v="2016"/>
    <s v="Final"/>
    <n v="42"/>
    <n v="35"/>
    <n v="35"/>
    <n v="0"/>
    <n v="28"/>
    <n v="10"/>
    <n v="10"/>
    <n v="0"/>
    <n v="30"/>
    <n v="0"/>
    <n v="75"/>
    <n v="23"/>
    <n v="175"/>
    <n v="68"/>
  </r>
  <r>
    <x v="389"/>
    <s v="SANTA BARBARA"/>
    <s v="02/15/2015 - 02/15/2023"/>
    <n v="2017"/>
    <s v="Final"/>
    <n v="42"/>
    <n v="0"/>
    <n v="0"/>
    <n v="0"/>
    <n v="28"/>
    <n v="0"/>
    <n v="0"/>
    <n v="0"/>
    <n v="30"/>
    <n v="1"/>
    <n v="75"/>
    <n v="23"/>
    <n v="175"/>
    <n v="24"/>
  </r>
  <r>
    <x v="390"/>
    <s v="SONOMA"/>
    <s v="01/31/2015 - 01/31/2023"/>
    <n v="2016"/>
    <s v="Final"/>
    <n v="24"/>
    <n v="0"/>
    <n v="0"/>
    <n v="0"/>
    <n v="23"/>
    <n v="0"/>
    <n v="0"/>
    <n v="0"/>
    <n v="27"/>
    <n v="0"/>
    <n v="63"/>
    <n v="12"/>
    <n v="137"/>
    <n v="12"/>
  </r>
  <r>
    <x v="390"/>
    <s v="SONOMA"/>
    <s v="01/31/2015 - 01/31/2023"/>
    <n v="2017"/>
    <s v="Final"/>
    <n v="24"/>
    <n v="0"/>
    <n v="0"/>
    <n v="0"/>
    <n v="23"/>
    <n v="0"/>
    <n v="0"/>
    <n v="0"/>
    <n v="27"/>
    <n v="1"/>
    <n v="63"/>
    <n v="9"/>
    <n v="137"/>
    <n v="10"/>
  </r>
  <r>
    <x v="391"/>
    <s v="SONOMA"/>
    <s v="01/31/2015 - 01/31/2023"/>
    <n v="2014"/>
    <s v="Final"/>
    <n v="126"/>
    <n v="1"/>
    <n v="1"/>
    <n v="0"/>
    <n v="37"/>
    <n v="7"/>
    <n v="7"/>
    <n v="0"/>
    <n v="160"/>
    <n v="32"/>
    <n v="192"/>
    <n v="51"/>
    <n v="515"/>
    <n v="91"/>
  </r>
  <r>
    <x v="391"/>
    <s v="SONOMA"/>
    <s v="01/31/2015 - 01/31/2023"/>
    <n v="2015"/>
    <s v="Final"/>
    <n v="126"/>
    <n v="24"/>
    <n v="24"/>
    <n v="0"/>
    <n v="37"/>
    <n v="46"/>
    <n v="46"/>
    <n v="0"/>
    <n v="160"/>
    <n v="44"/>
    <n v="192"/>
    <n v="79"/>
    <n v="515"/>
    <n v="193"/>
  </r>
  <r>
    <x v="391"/>
    <s v="SONOMA"/>
    <s v="01/31/2015 - 01/31/2023"/>
    <n v="2016"/>
    <s v="Final"/>
    <n v="126"/>
    <n v="78"/>
    <n v="78"/>
    <n v="0"/>
    <n v="37"/>
    <n v="18"/>
    <n v="17"/>
    <n v="1"/>
    <n v="160"/>
    <n v="55"/>
    <n v="192"/>
    <n v="154"/>
    <n v="515"/>
    <n v="305"/>
  </r>
  <r>
    <x v="391"/>
    <s v="SONOMA"/>
    <s v="01/31/2015 - 01/31/2023"/>
    <n v="2017"/>
    <s v="Final"/>
    <n v="126"/>
    <n v="0"/>
    <n v="0"/>
    <n v="0"/>
    <n v="37"/>
    <n v="10"/>
    <n v="10"/>
    <n v="0"/>
    <n v="160"/>
    <n v="57"/>
    <n v="192"/>
    <n v="168"/>
    <n v="515"/>
    <n v="235"/>
  </r>
  <r>
    <x v="392"/>
    <s v="TUOLUMNE"/>
    <s v="06/30/2014 - 06/30/2019"/>
    <n v="2014"/>
    <s v="Final"/>
    <n v="23"/>
    <n v="0"/>
    <n v="0"/>
    <n v="0"/>
    <n v="16"/>
    <n v="1"/>
    <n v="0"/>
    <n v="1"/>
    <n v="19"/>
    <n v="2"/>
    <n v="42"/>
    <n v="0"/>
    <n v="100"/>
    <n v="3"/>
  </r>
  <r>
    <x v="392"/>
    <s v="TUOLUMNE"/>
    <s v="06/30/2014 - 06/30/2019"/>
    <n v="2015"/>
    <s v="Final"/>
    <n v="23"/>
    <n v="0"/>
    <n v="0"/>
    <n v="0"/>
    <n v="16"/>
    <n v="1"/>
    <n v="0"/>
    <n v="1"/>
    <n v="19"/>
    <n v="2"/>
    <n v="42"/>
    <n v="0"/>
    <n v="100"/>
    <n v="3"/>
  </r>
  <r>
    <x v="392"/>
    <s v="TUOLUMNE"/>
    <s v="06/30/2014 - 06/30/2019"/>
    <n v="2016"/>
    <s v="Final"/>
    <n v="23"/>
    <n v="0"/>
    <n v="0"/>
    <n v="0"/>
    <n v="16"/>
    <n v="8"/>
    <n v="8"/>
    <n v="0"/>
    <n v="19"/>
    <n v="2"/>
    <n v="42"/>
    <n v="4"/>
    <n v="100"/>
    <n v="14"/>
  </r>
  <r>
    <x v="392"/>
    <s v="TUOLUMNE"/>
    <s v="06/30/2014 - 06/30/2019"/>
    <n v="2017"/>
    <s v="Final"/>
    <n v="23"/>
    <n v="0"/>
    <n v="0"/>
    <n v="0"/>
    <n v="16"/>
    <n v="0"/>
    <n v="0"/>
    <n v="0"/>
    <n v="19"/>
    <n v="1"/>
    <n v="42"/>
    <n v="0"/>
    <n v="100"/>
    <n v="1"/>
  </r>
  <r>
    <x v="393"/>
    <s v="LOS ANGELES"/>
    <s v="10/15/2013 - 10/15/2021"/>
    <n v="2014"/>
    <s v="Final"/>
    <n v="43"/>
    <n v="0"/>
    <n v="0"/>
    <n v="0"/>
    <n v="25"/>
    <n v="4"/>
    <n v="0"/>
    <n v="4"/>
    <n v="28"/>
    <n v="0"/>
    <n v="76"/>
    <n v="76"/>
    <n v="172"/>
    <n v="80"/>
  </r>
  <r>
    <x v="393"/>
    <s v="LOS ANGELES"/>
    <s v="10/15/2013 - 10/15/2021"/>
    <n v="2015"/>
    <s v="Final"/>
    <n v="43"/>
    <n v="0"/>
    <n v="0"/>
    <n v="0"/>
    <n v="25"/>
    <n v="2"/>
    <n v="0"/>
    <n v="2"/>
    <n v="28"/>
    <n v="0"/>
    <n v="76"/>
    <n v="33"/>
    <n v="172"/>
    <n v="35"/>
  </r>
  <r>
    <x v="393"/>
    <s v="LOS ANGELES"/>
    <s v="10/15/2013 - 10/15/2021"/>
    <n v="2016"/>
    <s v="Final"/>
    <n v="43"/>
    <n v="0"/>
    <n v="0"/>
    <n v="0"/>
    <n v="25"/>
    <n v="6"/>
    <n v="0"/>
    <n v="6"/>
    <n v="28"/>
    <n v="0"/>
    <n v="76"/>
    <n v="25"/>
    <n v="172"/>
    <n v="31"/>
  </r>
  <r>
    <x v="393"/>
    <s v="LOS ANGELES"/>
    <s v="10/15/2013 - 10/15/2021"/>
    <n v="2017"/>
    <s v="Final"/>
    <n v="43"/>
    <n v="0"/>
    <n v="0"/>
    <n v="0"/>
    <n v="25"/>
    <n v="1"/>
    <n v="0"/>
    <n v="1"/>
    <n v="28"/>
    <n v="0"/>
    <n v="76"/>
    <n v="1"/>
    <n v="172"/>
    <n v="2"/>
  </r>
  <r>
    <x v="394"/>
    <s v="LOS ANGELES"/>
    <s v="10/15/2013 - 10/15/2021"/>
    <n v="2014"/>
    <s v="Final"/>
    <n v="314"/>
    <n v="22"/>
    <n v="22"/>
    <n v="0"/>
    <n v="185"/>
    <n v="192"/>
    <n v="192"/>
    <n v="0"/>
    <n v="205"/>
    <n v="15"/>
    <n v="558"/>
    <n v="6"/>
    <n v="1262"/>
    <n v="235"/>
  </r>
  <r>
    <x v="394"/>
    <s v="LOS ANGELES"/>
    <s v="10/15/2013 - 10/15/2021"/>
    <n v="2015"/>
    <s v="Final"/>
    <n v="314"/>
    <n v="0"/>
    <n v="0"/>
    <n v="0"/>
    <n v="185"/>
    <n v="0"/>
    <n v="0"/>
    <n v="0"/>
    <n v="205"/>
    <n v="12"/>
    <n v="558"/>
    <n v="3"/>
    <n v="1262"/>
    <n v="15"/>
  </r>
  <r>
    <x v="394"/>
    <s v="LOS ANGELES"/>
    <s v="10/15/2013 - 10/15/2021"/>
    <n v="2016"/>
    <s v="Final"/>
    <n v="314"/>
    <n v="0"/>
    <n v="0"/>
    <n v="0"/>
    <n v="185"/>
    <n v="0"/>
    <n v="0"/>
    <n v="0"/>
    <n v="205"/>
    <n v="15"/>
    <n v="558"/>
    <n v="4"/>
    <n v="1262"/>
    <n v="19"/>
  </r>
  <r>
    <x v="394"/>
    <s v="LOS ANGELES"/>
    <s v="10/15/2013 - 10/15/2021"/>
    <n v="2017"/>
    <s v="Final"/>
    <n v="314"/>
    <n v="0"/>
    <n v="0"/>
    <n v="0"/>
    <n v="185"/>
    <n v="0"/>
    <n v="0"/>
    <n v="0"/>
    <n v="205"/>
    <n v="14"/>
    <n v="558"/>
    <n v="4"/>
    <n v="1262"/>
    <n v="18"/>
  </r>
  <r>
    <x v="395"/>
    <s v="EL DORADO"/>
    <s v="06/15/2014 - 06/15/2022"/>
    <n v="2017"/>
    <s v="Final"/>
    <n v="54"/>
    <n v="0"/>
    <n v="0"/>
    <n v="0"/>
    <n v="38"/>
    <n v="0"/>
    <n v="0"/>
    <n v="0"/>
    <n v="63"/>
    <n v="4"/>
    <n v="181"/>
    <n v="35"/>
    <n v="336"/>
    <n v="39"/>
  </r>
  <r>
    <x v="396"/>
    <s v="LOS ANGELES"/>
    <s v="10/15/2013 - 10/15/2021"/>
    <n v="2014"/>
    <s v="Final"/>
    <n v="17"/>
    <n v="0"/>
    <n v="0"/>
    <n v="0"/>
    <n v="10"/>
    <n v="0"/>
    <n v="0"/>
    <n v="0"/>
    <n v="11"/>
    <n v="0"/>
    <n v="25"/>
    <n v="40"/>
    <n v="63"/>
    <n v="40"/>
  </r>
  <r>
    <x v="396"/>
    <s v="LOS ANGELES"/>
    <s v="10/15/2013 - 10/15/2021"/>
    <n v="2015"/>
    <s v="Final"/>
    <n v="17"/>
    <n v="0"/>
    <n v="0"/>
    <n v="0"/>
    <n v="10"/>
    <n v="0"/>
    <n v="0"/>
    <n v="0"/>
    <n v="11"/>
    <n v="0"/>
    <n v="25"/>
    <n v="6"/>
    <n v="63"/>
    <n v="6"/>
  </r>
  <r>
    <x v="396"/>
    <s v="LOS ANGELES"/>
    <s v="10/15/2013 - 10/15/2021"/>
    <n v="2016"/>
    <s v="Final"/>
    <n v="17"/>
    <n v="0"/>
    <n v="0"/>
    <n v="0"/>
    <n v="10"/>
    <n v="0"/>
    <n v="0"/>
    <n v="0"/>
    <n v="11"/>
    <n v="0"/>
    <n v="25"/>
    <n v="11"/>
    <n v="63"/>
    <n v="11"/>
  </r>
  <r>
    <x v="396"/>
    <s v="LOS ANGELES"/>
    <s v="10/15/2013 - 10/15/2021"/>
    <n v="2017"/>
    <s v="Final"/>
    <n v="17"/>
    <n v="0"/>
    <n v="0"/>
    <n v="0"/>
    <n v="10"/>
    <n v="0"/>
    <n v="0"/>
    <n v="0"/>
    <n v="11"/>
    <n v="1"/>
    <n v="25"/>
    <n v="18"/>
    <n v="63"/>
    <n v="19"/>
  </r>
  <r>
    <x v="397"/>
    <s v="SAN MATEO"/>
    <s v="01/31/2015 - 01/31/2023"/>
    <n v="2015"/>
    <s v="Final"/>
    <n v="565"/>
    <n v="0"/>
    <n v="0"/>
    <n v="0"/>
    <n v="281"/>
    <n v="3"/>
    <n v="3"/>
    <n v="0"/>
    <n v="313"/>
    <n v="10"/>
    <n v="705"/>
    <n v="28"/>
    <n v="1864"/>
    <n v="41"/>
  </r>
  <r>
    <x v="397"/>
    <s v="SAN MATEO"/>
    <s v="01/31/2015 - 01/31/2023"/>
    <n v="2016"/>
    <s v="Final"/>
    <n v="565"/>
    <n v="0"/>
    <n v="0"/>
    <n v="0"/>
    <n v="281"/>
    <n v="1"/>
    <n v="1"/>
    <n v="0"/>
    <n v="313"/>
    <n v="13"/>
    <n v="705"/>
    <n v="92"/>
    <n v="1864"/>
    <n v="106"/>
  </r>
  <r>
    <x v="397"/>
    <s v="SAN MATEO"/>
    <s v="01/31/2015 - 01/31/2023"/>
    <n v="2017"/>
    <s v="Final"/>
    <n v="565"/>
    <n v="80"/>
    <n v="80"/>
    <n v="0"/>
    <n v="281"/>
    <n v="0"/>
    <n v="0"/>
    <n v="0"/>
    <n v="313"/>
    <n v="5"/>
    <n v="705"/>
    <n v="283"/>
    <n v="1864"/>
    <n v="368"/>
  </r>
  <r>
    <x v="398"/>
    <s v="STANISLAUS"/>
    <s v="12/31/2015 - 12/31/2023"/>
    <n v="2015"/>
    <s v="Final"/>
    <n v="538"/>
    <n v="0"/>
    <n v="0"/>
    <n v="0"/>
    <n v="345"/>
    <n v="0"/>
    <n v="0"/>
    <n v="0"/>
    <n v="391"/>
    <n v="30"/>
    <n v="967"/>
    <n v="76"/>
    <n v="2241"/>
    <n v="106"/>
  </r>
  <r>
    <x v="398"/>
    <s v="STANISLAUS"/>
    <s v="12/31/2015 - 12/31/2023"/>
    <n v="2016"/>
    <s v="Final"/>
    <n v="538"/>
    <n v="0"/>
    <n v="0"/>
    <n v="0"/>
    <n v="345"/>
    <n v="10"/>
    <n v="0"/>
    <n v="10"/>
    <n v="391"/>
    <n v="3"/>
    <n v="967"/>
    <n v="121"/>
    <n v="2241"/>
    <n v="134"/>
  </r>
  <r>
    <x v="398"/>
    <s v="STANISLAUS"/>
    <s v="12/31/2015 - 12/31/2023"/>
    <n v="2017"/>
    <s v="Final"/>
    <n v="538"/>
    <n v="0"/>
    <n v="0"/>
    <n v="0"/>
    <n v="345"/>
    <n v="0"/>
    <n v="0"/>
    <n v="0"/>
    <n v="391"/>
    <n v="11"/>
    <n v="967"/>
    <n v="120"/>
    <n v="2241"/>
    <n v="131"/>
  </r>
  <r>
    <x v="399"/>
    <s v="ORANGE"/>
    <s v="10/15/2013 - 10/15/2021"/>
    <n v="2014"/>
    <s v="Final"/>
    <n v="68"/>
    <n v="0"/>
    <n v="0"/>
    <n v="0"/>
    <n v="49"/>
    <n v="0"/>
    <n v="0"/>
    <n v="0"/>
    <n v="56"/>
    <n v="0"/>
    <n v="140"/>
    <n v="32"/>
    <n v="313"/>
    <n v="32"/>
  </r>
  <r>
    <x v="399"/>
    <s v="ORANGE"/>
    <s v="10/15/2013 - 10/15/2021"/>
    <n v="2015"/>
    <s v="Final"/>
    <n v="68"/>
    <n v="0"/>
    <n v="0"/>
    <n v="0"/>
    <n v="49"/>
    <n v="0"/>
    <n v="0"/>
    <n v="0"/>
    <n v="56"/>
    <n v="0"/>
    <n v="140"/>
    <n v="37"/>
    <n v="313"/>
    <n v="37"/>
  </r>
  <r>
    <x v="399"/>
    <s v="ORANGE"/>
    <s v="10/15/2013 - 10/15/2021"/>
    <n v="2016"/>
    <s v="Final"/>
    <n v="68"/>
    <n v="0"/>
    <n v="0"/>
    <n v="0"/>
    <n v="49"/>
    <n v="0"/>
    <n v="0"/>
    <n v="0"/>
    <n v="56"/>
    <n v="0"/>
    <n v="140"/>
    <n v="25"/>
    <n v="313"/>
    <n v="25"/>
  </r>
  <r>
    <x v="399"/>
    <s v="ORANGE"/>
    <s v="10/15/2013 - 10/15/2021"/>
    <n v="2017"/>
    <s v="Final"/>
    <n v="68"/>
    <n v="0"/>
    <n v="0"/>
    <n v="0"/>
    <n v="49"/>
    <n v="0"/>
    <n v="0"/>
    <n v="0"/>
    <n v="56"/>
    <n v="2"/>
    <n v="140"/>
    <n v="0"/>
    <n v="313"/>
    <n v="2"/>
  </r>
  <r>
    <x v="400"/>
    <s v="SAN JOAQUIN"/>
    <s v="12/31/2015 - 12/31/2023"/>
    <n v="2017"/>
    <s v="Final"/>
    <n v="3157"/>
    <n v="164"/>
    <n v="164"/>
    <n v="0"/>
    <n v="2004"/>
    <n v="0"/>
    <n v="0"/>
    <n v="0"/>
    <n v="2103"/>
    <n v="47"/>
    <n v="4560"/>
    <n v="175"/>
    <n v="11824"/>
    <n v="386"/>
  </r>
  <r>
    <x v="401"/>
    <s v="SOLANO"/>
    <s v="01/31/2015 - 01/31/2023"/>
    <n v="2014"/>
    <s v="Final"/>
    <n v="147"/>
    <n v="0"/>
    <n v="0"/>
    <n v="0"/>
    <n v="57"/>
    <n v="0"/>
    <n v="0"/>
    <n v="0"/>
    <n v="60"/>
    <n v="0"/>
    <n v="241"/>
    <n v="0"/>
    <n v="505"/>
    <n v="0"/>
  </r>
  <r>
    <x v="401"/>
    <s v="SOLANO"/>
    <s v="01/31/2015 - 01/31/2023"/>
    <n v="2015"/>
    <s v="Final"/>
    <n v="147"/>
    <n v="0"/>
    <n v="0"/>
    <n v="0"/>
    <n v="57"/>
    <n v="0"/>
    <n v="0"/>
    <n v="0"/>
    <n v="60"/>
    <n v="0"/>
    <n v="241"/>
    <n v="8"/>
    <n v="505"/>
    <n v="8"/>
  </r>
  <r>
    <x v="401"/>
    <s v="SOLANO"/>
    <s v="01/31/2015 - 01/31/2023"/>
    <n v="2016"/>
    <s v="Final"/>
    <n v="147"/>
    <n v="0"/>
    <n v="0"/>
    <n v="0"/>
    <n v="57"/>
    <n v="0"/>
    <n v="0"/>
    <n v="0"/>
    <n v="60"/>
    <n v="0"/>
    <n v="241"/>
    <n v="52"/>
    <n v="505"/>
    <n v="52"/>
  </r>
  <r>
    <x v="401"/>
    <s v="SOLANO"/>
    <s v="01/31/2015 - 01/31/2023"/>
    <n v="2017"/>
    <s v="Final"/>
    <n v="147"/>
    <n v="0"/>
    <n v="0"/>
    <n v="0"/>
    <n v="57"/>
    <n v="0"/>
    <n v="0"/>
    <n v="0"/>
    <n v="60"/>
    <n v="0"/>
    <n v="241"/>
    <n v="19"/>
    <n v="505"/>
    <n v="19"/>
  </r>
  <r>
    <x v="402"/>
    <s v="SANTA CLARA"/>
    <s v="01/31/2015 - 01/31/2023"/>
    <n v="2015"/>
    <s v="Final"/>
    <n v="1640"/>
    <n v="43"/>
    <n v="43"/>
    <n v="0"/>
    <n v="906"/>
    <n v="0"/>
    <n v="0"/>
    <n v="0"/>
    <n v="932"/>
    <n v="26"/>
    <n v="1974"/>
    <n v="796"/>
    <n v="5452"/>
    <n v="865"/>
  </r>
  <r>
    <x v="402"/>
    <s v="SANTA CLARA"/>
    <s v="01/31/2015 - 01/31/2023"/>
    <n v="2016"/>
    <s v="Final"/>
    <n v="1640"/>
    <n v="0"/>
    <n v="0"/>
    <n v="0"/>
    <n v="906"/>
    <n v="1"/>
    <n v="1"/>
    <n v="0"/>
    <n v="932"/>
    <n v="32"/>
    <n v="1974"/>
    <n v="222"/>
    <n v="5452"/>
    <n v="255"/>
  </r>
  <r>
    <x v="402"/>
    <s v="SANTA CLARA"/>
    <s v="01/31/2015 - 01/31/2023"/>
    <n v="2017"/>
    <s v="Final"/>
    <n v="1640"/>
    <n v="46"/>
    <n v="46"/>
    <n v="0"/>
    <n v="906"/>
    <n v="20"/>
    <n v="20"/>
    <n v="0"/>
    <n v="932"/>
    <n v="47"/>
    <n v="1974"/>
    <n v="381"/>
    <n v="5452"/>
    <n v="494"/>
  </r>
  <r>
    <x v="403"/>
    <s v="SUTTER"/>
    <s v="10/31/2013 - 10/31/2021"/>
    <n v="2013"/>
    <s v="Final"/>
    <n v="85"/>
    <n v="0"/>
    <n v="0"/>
    <n v="0"/>
    <n v="60"/>
    <n v="0"/>
    <n v="0"/>
    <n v="0"/>
    <n v="62"/>
    <n v="4"/>
    <n v="128"/>
    <n v="8"/>
    <n v="335"/>
    <n v="12"/>
  </r>
  <r>
    <x v="403"/>
    <s v="SUTTER"/>
    <s v="10/31/2013 - 10/31/2021"/>
    <n v="2014"/>
    <s v="Final"/>
    <n v="85"/>
    <n v="0"/>
    <n v="0"/>
    <n v="0"/>
    <n v="60"/>
    <n v="0"/>
    <n v="0"/>
    <n v="0"/>
    <n v="62"/>
    <n v="1"/>
    <n v="128"/>
    <n v="19"/>
    <n v="335"/>
    <n v="20"/>
  </r>
  <r>
    <x v="403"/>
    <s v="SUTTER"/>
    <s v="10/31/2013 - 10/31/2021"/>
    <n v="2015"/>
    <s v="Final"/>
    <n v="85"/>
    <n v="0"/>
    <n v="0"/>
    <n v="0"/>
    <n v="60"/>
    <n v="0"/>
    <n v="0"/>
    <n v="0"/>
    <n v="62"/>
    <n v="7"/>
    <n v="128"/>
    <n v="19"/>
    <n v="335"/>
    <n v="26"/>
  </r>
  <r>
    <x v="403"/>
    <s v="SUTTER"/>
    <s v="10/31/2013 - 10/31/2021"/>
    <n v="2016"/>
    <s v="Final"/>
    <n v="85"/>
    <n v="0"/>
    <n v="0"/>
    <n v="0"/>
    <n v="60"/>
    <n v="0"/>
    <n v="0"/>
    <n v="0"/>
    <n v="62"/>
    <n v="2"/>
    <n v="128"/>
    <n v="8"/>
    <n v="335"/>
    <n v="10"/>
  </r>
  <r>
    <x v="403"/>
    <s v="SUTTER"/>
    <s v="10/31/2013 - 10/31/2021"/>
    <n v="2017"/>
    <s v="Final"/>
    <n v="85"/>
    <n v="0"/>
    <n v="0"/>
    <n v="0"/>
    <n v="60"/>
    <n v="0"/>
    <n v="0"/>
    <n v="0"/>
    <n v="62"/>
    <n v="3"/>
    <n v="128"/>
    <n v="13"/>
    <n v="335"/>
    <n v="16"/>
  </r>
  <r>
    <x v="404"/>
    <s v="AMADOR"/>
    <s v="06/30/2014 - 06/30/2019"/>
    <n v="2014"/>
    <s v="Final"/>
    <n v="2"/>
    <n v="0"/>
    <n v="0"/>
    <n v="0"/>
    <n v="2"/>
    <n v="0"/>
    <n v="0"/>
    <n v="0"/>
    <n v="2"/>
    <n v="1"/>
    <n v="4"/>
    <n v="0"/>
    <n v="10"/>
    <n v="1"/>
  </r>
  <r>
    <x v="404"/>
    <s v="AMADOR"/>
    <s v="06/30/2014 - 06/30/2019"/>
    <n v="2015"/>
    <s v="Final"/>
    <n v="2"/>
    <n v="0"/>
    <n v="0"/>
    <n v="0"/>
    <n v="2"/>
    <n v="0"/>
    <n v="0"/>
    <n v="0"/>
    <n v="2"/>
    <n v="1"/>
    <n v="4"/>
    <n v="0"/>
    <n v="10"/>
    <n v="1"/>
  </r>
  <r>
    <x v="404"/>
    <s v="AMADOR"/>
    <s v="06/30/2014 - 06/30/2019"/>
    <n v="2016"/>
    <s v="Final"/>
    <n v="2"/>
    <n v="0"/>
    <n v="0"/>
    <n v="0"/>
    <n v="2"/>
    <n v="0"/>
    <n v="0"/>
    <n v="0"/>
    <n v="2"/>
    <n v="1"/>
    <n v="4"/>
    <n v="10"/>
    <n v="10"/>
    <n v="11"/>
  </r>
  <r>
    <x v="404"/>
    <s v="AMADOR"/>
    <s v="06/30/2014 - 06/30/2019"/>
    <n v="2017"/>
    <s v="Final"/>
    <n v="2"/>
    <n v="0"/>
    <n v="0"/>
    <n v="0"/>
    <n v="2"/>
    <n v="0"/>
    <n v="0"/>
    <n v="0"/>
    <n v="2"/>
    <n v="17"/>
    <n v="4"/>
    <n v="2"/>
    <n v="10"/>
    <n v="19"/>
  </r>
  <r>
    <x v="405"/>
    <s v="KERN"/>
    <s v="12/31/2015 - 12/31/2023"/>
    <n v="2015"/>
    <s v="Final"/>
    <n v="52"/>
    <n v="0"/>
    <n v="0"/>
    <n v="0"/>
    <n v="26"/>
    <n v="0"/>
    <n v="0"/>
    <n v="0"/>
    <n v="30"/>
    <n v="0"/>
    <n v="146"/>
    <n v="11"/>
    <n v="254"/>
    <n v="11"/>
  </r>
  <r>
    <x v="405"/>
    <s v="KERN"/>
    <s v="12/31/2015 - 12/31/2023"/>
    <n v="2016"/>
    <s v="Final"/>
    <n v="52"/>
    <n v="0"/>
    <n v="0"/>
    <n v="0"/>
    <n v="26"/>
    <n v="0"/>
    <n v="0"/>
    <n v="0"/>
    <n v="30"/>
    <n v="0"/>
    <n v="146"/>
    <n v="9"/>
    <n v="254"/>
    <n v="9"/>
  </r>
  <r>
    <x v="405"/>
    <s v="KERN"/>
    <s v="12/31/2015 - 12/31/2023"/>
    <n v="2017"/>
    <s v="Final"/>
    <n v="52"/>
    <n v="0"/>
    <n v="0"/>
    <n v="0"/>
    <n v="26"/>
    <n v="0"/>
    <n v="0"/>
    <n v="0"/>
    <n v="30"/>
    <n v="3"/>
    <n v="146"/>
    <n v="12"/>
    <n v="254"/>
    <n v="15"/>
  </r>
  <r>
    <x v="406"/>
    <s v="TEHAMA"/>
    <s v="06/30/2014 - 06/30/2019"/>
    <n v="2017"/>
    <s v="Final"/>
    <n v="2"/>
    <n v="0"/>
    <n v="0"/>
    <n v="0"/>
    <n v="2"/>
    <n v="0"/>
    <n v="0"/>
    <n v="0"/>
    <n v="2"/>
    <n v="0"/>
    <n v="4"/>
    <n v="0"/>
    <n v="10"/>
    <n v="0"/>
  </r>
  <r>
    <x v="407"/>
    <s v="TEHAMA"/>
    <s v="06/30/2014 - 06/30/2019"/>
    <n v="2014"/>
    <s v="Final"/>
    <n v="112"/>
    <n v="16"/>
    <n v="0"/>
    <n v="16"/>
    <n v="76"/>
    <n v="7"/>
    <n v="0"/>
    <n v="7"/>
    <n v="89"/>
    <n v="6"/>
    <n v="209"/>
    <n v="52"/>
    <n v="486"/>
    <n v="81"/>
  </r>
  <r>
    <x v="407"/>
    <s v="TEHAMA"/>
    <s v="06/30/2014 - 06/30/2019"/>
    <n v="2016"/>
    <s v="Final"/>
    <n v="112"/>
    <n v="0"/>
    <n v="0"/>
    <n v="0"/>
    <n v="76"/>
    <n v="23"/>
    <n v="23"/>
    <n v="0"/>
    <n v="89"/>
    <n v="8"/>
    <n v="209"/>
    <n v="0"/>
    <n v="486"/>
    <n v="31"/>
  </r>
  <r>
    <x v="407"/>
    <s v="TEHAMA"/>
    <s v="06/30/2014 - 06/30/2019"/>
    <n v="2017"/>
    <s v="Final"/>
    <n v="112"/>
    <n v="0"/>
    <n v="0"/>
    <n v="0"/>
    <n v="76"/>
    <n v="40"/>
    <n v="0"/>
    <n v="40"/>
    <n v="89"/>
    <n v="55"/>
    <n v="209"/>
    <n v="0"/>
    <n v="486"/>
    <n v="95"/>
  </r>
  <r>
    <x v="408"/>
    <s v="RIVERSIDE"/>
    <s v="10/15/2013 - 10/15/2021"/>
    <n v="2014"/>
    <s v="Final"/>
    <n v="375"/>
    <n v="0"/>
    <n v="0"/>
    <n v="0"/>
    <n v="251"/>
    <n v="0"/>
    <n v="0"/>
    <n v="0"/>
    <n v="271"/>
    <n v="0"/>
    <n v="596"/>
    <n v="383"/>
    <n v="1493"/>
    <n v="383"/>
  </r>
  <r>
    <x v="408"/>
    <s v="RIVERSIDE"/>
    <s v="10/15/2013 - 10/15/2021"/>
    <n v="2015"/>
    <s v="Final"/>
    <n v="375"/>
    <n v="0"/>
    <n v="0"/>
    <n v="0"/>
    <n v="251"/>
    <n v="0"/>
    <n v="0"/>
    <n v="0"/>
    <n v="271"/>
    <n v="0"/>
    <n v="596"/>
    <n v="223"/>
    <n v="1493"/>
    <n v="223"/>
  </r>
  <r>
    <x v="408"/>
    <s v="RIVERSIDE"/>
    <s v="10/15/2013 - 10/15/2021"/>
    <n v="2016"/>
    <s v="Final"/>
    <n v="375"/>
    <n v="0"/>
    <n v="0"/>
    <n v="0"/>
    <n v="251"/>
    <n v="0"/>
    <n v="0"/>
    <n v="0"/>
    <n v="271"/>
    <n v="0"/>
    <n v="596"/>
    <n v="299"/>
    <n v="1493"/>
    <n v="299"/>
  </r>
  <r>
    <x v="408"/>
    <s v="RIVERSIDE"/>
    <s v="10/15/2013 - 10/15/2021"/>
    <n v="2017"/>
    <s v="Final"/>
    <n v="375"/>
    <n v="15"/>
    <n v="15"/>
    <n v="0"/>
    <n v="251"/>
    <n v="0"/>
    <n v="0"/>
    <n v="0"/>
    <n v="271"/>
    <n v="15"/>
    <n v="596"/>
    <n v="84"/>
    <n v="1493"/>
    <n v="114"/>
  </r>
  <r>
    <x v="409"/>
    <s v="LOS ANGELES"/>
    <s v="10/15/2013 - 10/15/2021"/>
    <n v="2017"/>
    <s v="Final"/>
    <n v="159"/>
    <n v="0"/>
    <n v="0"/>
    <n v="0"/>
    <n v="93"/>
    <n v="1"/>
    <n v="1"/>
    <n v="0"/>
    <n v="99"/>
    <n v="5"/>
    <n v="252"/>
    <n v="92"/>
    <n v="603"/>
    <n v="98"/>
  </r>
  <r>
    <x v="410"/>
    <s v="VENTURA"/>
    <s v="10/15/2013 - 10/15/2021"/>
    <n v="2014"/>
    <s v="Final"/>
    <n v="47"/>
    <n v="17"/>
    <n v="17"/>
    <n v="0"/>
    <n v="32"/>
    <n v="2"/>
    <n v="2"/>
    <n v="0"/>
    <n v="36"/>
    <n v="1"/>
    <n v="77"/>
    <n v="27"/>
    <n v="192"/>
    <n v="47"/>
  </r>
  <r>
    <x v="410"/>
    <s v="VENTURA"/>
    <s v="10/15/2013 - 10/15/2021"/>
    <n v="2015"/>
    <s v="Final"/>
    <n v="47"/>
    <n v="0"/>
    <n v="0"/>
    <n v="0"/>
    <n v="32"/>
    <n v="0"/>
    <n v="0"/>
    <n v="0"/>
    <n v="36"/>
    <n v="0"/>
    <n v="77"/>
    <n v="115"/>
    <n v="192"/>
    <n v="115"/>
  </r>
  <r>
    <x v="410"/>
    <s v="VENTURA"/>
    <s v="10/15/2013 - 10/15/2021"/>
    <n v="2016"/>
    <s v="Final"/>
    <n v="47"/>
    <n v="0"/>
    <n v="0"/>
    <n v="0"/>
    <n v="32"/>
    <n v="0"/>
    <n v="0"/>
    <n v="0"/>
    <n v="36"/>
    <n v="38"/>
    <n v="77"/>
    <n v="62"/>
    <n v="192"/>
    <n v="100"/>
  </r>
  <r>
    <x v="410"/>
    <s v="VENTURA"/>
    <s v="10/15/2013 - 10/15/2021"/>
    <n v="2017"/>
    <s v="Final"/>
    <n v="47"/>
    <n v="0"/>
    <n v="0"/>
    <n v="0"/>
    <n v="32"/>
    <n v="0"/>
    <n v="0"/>
    <n v="0"/>
    <n v="36"/>
    <n v="50"/>
    <n v="77"/>
    <n v="16"/>
    <n v="192"/>
    <n v="66"/>
  </r>
  <r>
    <x v="411"/>
    <s v="MARIN"/>
    <s v="01/31/2015 - 01/31/2023"/>
    <n v="2014"/>
    <s v="Final"/>
    <n v="24"/>
    <n v="0"/>
    <n v="0"/>
    <n v="0"/>
    <n v="16"/>
    <n v="0"/>
    <n v="0"/>
    <n v="0"/>
    <n v="19"/>
    <n v="0"/>
    <n v="19"/>
    <n v="2"/>
    <n v="78"/>
    <n v="2"/>
  </r>
  <r>
    <x v="411"/>
    <s v="MARIN"/>
    <s v="01/31/2015 - 01/31/2023"/>
    <n v="2015"/>
    <s v="Final"/>
    <n v="24"/>
    <n v="0"/>
    <n v="0"/>
    <n v="0"/>
    <n v="16"/>
    <n v="0"/>
    <n v="0"/>
    <n v="0"/>
    <n v="19"/>
    <n v="0"/>
    <n v="19"/>
    <n v="0"/>
    <n v="78"/>
    <n v="0"/>
  </r>
  <r>
    <x v="411"/>
    <s v="MARIN"/>
    <s v="01/31/2015 - 01/31/2023"/>
    <n v="2016"/>
    <s v="Final"/>
    <n v="24"/>
    <n v="0"/>
    <n v="0"/>
    <n v="0"/>
    <n v="16"/>
    <n v="0"/>
    <n v="0"/>
    <n v="0"/>
    <n v="19"/>
    <n v="0"/>
    <n v="19"/>
    <n v="2"/>
    <n v="78"/>
    <n v="2"/>
  </r>
  <r>
    <x v="411"/>
    <s v="MARIN"/>
    <s v="01/31/2015 - 01/31/2023"/>
    <n v="2017"/>
    <s v="Final"/>
    <n v="24"/>
    <n v="0"/>
    <n v="0"/>
    <n v="0"/>
    <n v="16"/>
    <n v="0"/>
    <n v="0"/>
    <n v="0"/>
    <n v="19"/>
    <n v="0"/>
    <n v="19"/>
    <n v="7"/>
    <n v="78"/>
    <n v="7"/>
  </r>
  <r>
    <x v="412"/>
    <s v="LOS ANGELES"/>
    <s v="10/15/2013 - 10/15/2021"/>
    <n v="2014"/>
    <s v="Final"/>
    <n v="380"/>
    <n v="0"/>
    <n v="0"/>
    <n v="0"/>
    <n v="227"/>
    <n v="0"/>
    <n v="0"/>
    <n v="0"/>
    <n v="243"/>
    <n v="0"/>
    <n v="600"/>
    <n v="12"/>
    <n v="1450"/>
    <n v="12"/>
  </r>
  <r>
    <x v="412"/>
    <s v="LOS ANGELES"/>
    <s v="10/15/2013 - 10/15/2021"/>
    <n v="2015"/>
    <s v="Final"/>
    <n v="380"/>
    <n v="0"/>
    <n v="0"/>
    <n v="0"/>
    <n v="227"/>
    <n v="0"/>
    <n v="0"/>
    <n v="0"/>
    <n v="243"/>
    <n v="0"/>
    <n v="600"/>
    <n v="21"/>
    <n v="1450"/>
    <n v="21"/>
  </r>
  <r>
    <x v="412"/>
    <s v="LOS ANGELES"/>
    <s v="10/15/2013 - 10/15/2021"/>
    <n v="2016"/>
    <s v="Final"/>
    <n v="380"/>
    <n v="0"/>
    <n v="0"/>
    <n v="0"/>
    <n v="227"/>
    <n v="0"/>
    <n v="0"/>
    <n v="0"/>
    <n v="243"/>
    <n v="1"/>
    <n v="600"/>
    <n v="49"/>
    <n v="1450"/>
    <n v="50"/>
  </r>
  <r>
    <x v="412"/>
    <s v="LOS ANGELES"/>
    <s v="10/15/2013 - 10/15/2021"/>
    <n v="2017"/>
    <s v="Final"/>
    <n v="380"/>
    <n v="0"/>
    <n v="0"/>
    <n v="0"/>
    <n v="227"/>
    <n v="0"/>
    <n v="0"/>
    <n v="0"/>
    <n v="243"/>
    <n v="4"/>
    <n v="600"/>
    <n v="9"/>
    <n v="1450"/>
    <n v="13"/>
  </r>
  <r>
    <x v="413"/>
    <s v="SAN JOAQUIN"/>
    <s v="12/31/2015 - 12/31/2023"/>
    <n v="2015"/>
    <s v="Final"/>
    <n v="980"/>
    <n v="0"/>
    <n v="0"/>
    <n v="0"/>
    <n v="705"/>
    <n v="0"/>
    <n v="0"/>
    <n v="0"/>
    <n v="828"/>
    <n v="0"/>
    <n v="2463"/>
    <n v="0"/>
    <n v="4976"/>
    <n v="0"/>
  </r>
  <r>
    <x v="413"/>
    <s v="SAN JOAQUIN"/>
    <s v="12/31/2015 - 12/31/2023"/>
    <n v="2016"/>
    <s v="Final"/>
    <n v="980"/>
    <n v="0"/>
    <n v="0"/>
    <n v="0"/>
    <n v="705"/>
    <n v="0"/>
    <n v="0"/>
    <n v="0"/>
    <n v="828"/>
    <n v="2"/>
    <n v="2463"/>
    <n v="1003"/>
    <n v="4976"/>
    <n v="1005"/>
  </r>
  <r>
    <x v="413"/>
    <s v="SAN JOAQUIN"/>
    <s v="12/31/2015 - 12/31/2023"/>
    <n v="2017"/>
    <s v="Final"/>
    <n v="980"/>
    <n v="0"/>
    <n v="0"/>
    <n v="0"/>
    <n v="705"/>
    <n v="0"/>
    <n v="0"/>
    <n v="0"/>
    <n v="828"/>
    <n v="3"/>
    <n v="2463"/>
    <n v="301"/>
    <n v="4976"/>
    <n v="304"/>
  </r>
  <r>
    <x v="414"/>
    <s v="NEVADA"/>
    <s v="06/30/2014 - 06/30/2019"/>
    <n v="2014"/>
    <s v="Final"/>
    <n v="108"/>
    <n v="0"/>
    <n v="0"/>
    <n v="0"/>
    <n v="75"/>
    <n v="0"/>
    <n v="0"/>
    <n v="0"/>
    <n v="78"/>
    <n v="0"/>
    <n v="199"/>
    <n v="95"/>
    <n v="460"/>
    <n v="95"/>
  </r>
  <r>
    <x v="414"/>
    <s v="NEVADA"/>
    <s v="06/30/2014 - 06/30/2019"/>
    <n v="2015"/>
    <s v="Final"/>
    <n v="108"/>
    <n v="0"/>
    <n v="0"/>
    <n v="0"/>
    <n v="75"/>
    <n v="0"/>
    <n v="0"/>
    <n v="0"/>
    <n v="78"/>
    <n v="0"/>
    <n v="199"/>
    <n v="87"/>
    <n v="460"/>
    <n v="87"/>
  </r>
  <r>
    <x v="414"/>
    <s v="NEVADA"/>
    <s v="06/30/2014 - 06/30/2019"/>
    <n v="2016"/>
    <s v="Final"/>
    <n v="108"/>
    <n v="0"/>
    <n v="0"/>
    <n v="0"/>
    <n v="75"/>
    <n v="0"/>
    <n v="0"/>
    <n v="0"/>
    <n v="78"/>
    <n v="0"/>
    <n v="199"/>
    <n v="116"/>
    <n v="460"/>
    <n v="116"/>
  </r>
  <r>
    <x v="414"/>
    <s v="NEVADA"/>
    <s v="06/30/2014 - 06/30/2019"/>
    <n v="2017"/>
    <s v="Final"/>
    <n v="108"/>
    <n v="0"/>
    <n v="0"/>
    <n v="0"/>
    <n v="75"/>
    <n v="0"/>
    <n v="0"/>
    <n v="0"/>
    <n v="78"/>
    <n v="0"/>
    <n v="199"/>
    <n v="93"/>
    <n v="460"/>
    <n v="93"/>
  </r>
  <r>
    <x v="415"/>
    <s v="TULARE"/>
    <s v="12/31/2015 - 12/31/2023"/>
    <n v="2015"/>
    <s v="Final"/>
    <n v="920"/>
    <n v="0"/>
    <n v="0"/>
    <n v="0"/>
    <n v="609"/>
    <n v="0"/>
    <n v="0"/>
    <n v="0"/>
    <n v="613"/>
    <n v="0"/>
    <n v="1452"/>
    <n v="485"/>
    <n v="3594"/>
    <n v="485"/>
  </r>
  <r>
    <x v="415"/>
    <s v="TULARE"/>
    <s v="12/31/2015 - 12/31/2023"/>
    <n v="2016"/>
    <s v="Final"/>
    <n v="920"/>
    <n v="0"/>
    <n v="0"/>
    <n v="0"/>
    <n v="609"/>
    <n v="0"/>
    <n v="0"/>
    <n v="0"/>
    <n v="613"/>
    <n v="0"/>
    <n v="1452"/>
    <n v="335"/>
    <n v="3594"/>
    <n v="335"/>
  </r>
  <r>
    <x v="415"/>
    <s v="TULARE"/>
    <s v="12/31/2015 - 12/31/2023"/>
    <n v="2017"/>
    <s v="Final"/>
    <n v="920"/>
    <n v="0"/>
    <n v="0"/>
    <n v="0"/>
    <n v="609"/>
    <n v="7"/>
    <n v="7"/>
    <n v="0"/>
    <n v="613"/>
    <n v="0"/>
    <n v="1452"/>
    <n v="354"/>
    <n v="3594"/>
    <n v="361"/>
  </r>
  <r>
    <x v="416"/>
    <s v="TULARE"/>
    <s v="12/31/2015 - 12/31/2023"/>
    <n v="2015"/>
    <s v="Final"/>
    <n v="1477"/>
    <n v="55"/>
    <n v="0"/>
    <n v="55"/>
    <n v="1065"/>
    <n v="63"/>
    <n v="0"/>
    <n v="63"/>
    <n v="1169"/>
    <n v="25"/>
    <n v="3370"/>
    <n v="23"/>
    <n v="7081"/>
    <n v="166"/>
  </r>
  <r>
    <x v="416"/>
    <s v="TULARE"/>
    <s v="12/31/2015 - 12/31/2023"/>
    <n v="2016"/>
    <s v="Final"/>
    <n v="1477"/>
    <n v="67"/>
    <n v="0"/>
    <n v="67"/>
    <n v="1065"/>
    <n v="27"/>
    <n v="0"/>
    <n v="27"/>
    <n v="1169"/>
    <n v="57"/>
    <n v="3370"/>
    <n v="58"/>
    <n v="7081"/>
    <n v="209"/>
  </r>
  <r>
    <x v="416"/>
    <s v="TULARE"/>
    <s v="12/31/2015 - 12/31/2023"/>
    <n v="2017"/>
    <s v="Final"/>
    <n v="1477"/>
    <n v="33"/>
    <n v="0"/>
    <n v="33"/>
    <n v="1065"/>
    <n v="84"/>
    <n v="0"/>
    <n v="84"/>
    <n v="1169"/>
    <n v="16"/>
    <n v="3370"/>
    <n v="13"/>
    <n v="7081"/>
    <n v="146"/>
  </r>
  <r>
    <x v="417"/>
    <s v="TUOLUMNE"/>
    <s v="06/30/2014 - 06/30/2019"/>
    <n v="2014"/>
    <s v="Final"/>
    <n v="102"/>
    <n v="0"/>
    <n v="0"/>
    <n v="0"/>
    <n v="74"/>
    <n v="2"/>
    <n v="2"/>
    <n v="0"/>
    <n v="81"/>
    <n v="0"/>
    <n v="193"/>
    <n v="0"/>
    <n v="450"/>
    <n v="2"/>
  </r>
  <r>
    <x v="417"/>
    <s v="TUOLUMNE"/>
    <s v="06/30/2014 - 06/30/2019"/>
    <n v="2015"/>
    <s v="Final"/>
    <n v="102"/>
    <n v="0"/>
    <n v="0"/>
    <n v="0"/>
    <n v="74"/>
    <n v="0"/>
    <n v="0"/>
    <n v="0"/>
    <n v="81"/>
    <n v="0"/>
    <n v="193"/>
    <n v="33"/>
    <n v="450"/>
    <n v="33"/>
  </r>
  <r>
    <x v="417"/>
    <s v="TUOLUMNE"/>
    <s v="06/30/2014 - 06/30/2019"/>
    <n v="2016"/>
    <s v="Final"/>
    <n v="102"/>
    <n v="0"/>
    <n v="0"/>
    <n v="0"/>
    <n v="74"/>
    <n v="2"/>
    <n v="2"/>
    <n v="0"/>
    <n v="81"/>
    <n v="0"/>
    <n v="193"/>
    <n v="0"/>
    <n v="450"/>
    <n v="2"/>
  </r>
  <r>
    <x v="417"/>
    <s v="TUOLUMNE"/>
    <s v="06/30/2014 - 06/30/2019"/>
    <n v="2017"/>
    <s v="Final"/>
    <n v="102"/>
    <n v="0"/>
    <n v="0"/>
    <n v="0"/>
    <n v="74"/>
    <n v="2"/>
    <n v="2"/>
    <n v="0"/>
    <n v="81"/>
    <n v="0"/>
    <n v="193"/>
    <n v="71"/>
    <n v="450"/>
    <n v="73"/>
  </r>
  <r>
    <x v="418"/>
    <s v="STANISLAUS"/>
    <s v="12/31/2015 - 12/31/2023"/>
    <n v="2015"/>
    <s v="Final"/>
    <n v="877"/>
    <n v="1"/>
    <n v="1"/>
    <n v="0"/>
    <n v="562"/>
    <n v="3"/>
    <n v="3"/>
    <n v="0"/>
    <n v="627"/>
    <n v="41"/>
    <n v="1552"/>
    <n v="15"/>
    <n v="3618"/>
    <n v="60"/>
  </r>
  <r>
    <x v="418"/>
    <s v="STANISLAUS"/>
    <s v="12/31/2015 - 12/31/2023"/>
    <n v="2016"/>
    <s v="Final"/>
    <n v="877"/>
    <n v="1"/>
    <n v="1"/>
    <n v="0"/>
    <n v="562"/>
    <n v="120"/>
    <n v="120"/>
    <n v="0"/>
    <n v="627"/>
    <n v="547"/>
    <n v="1552"/>
    <n v="13"/>
    <n v="3618"/>
    <n v="681"/>
  </r>
  <r>
    <x v="418"/>
    <s v="STANISLAUS"/>
    <s v="12/31/2015 - 12/31/2023"/>
    <n v="2017"/>
    <s v="Final"/>
    <n v="877"/>
    <n v="0"/>
    <n v="0"/>
    <n v="0"/>
    <n v="562"/>
    <n v="0"/>
    <n v="0"/>
    <n v="0"/>
    <n v="627"/>
    <n v="3"/>
    <n v="1552"/>
    <n v="18"/>
    <n v="3618"/>
    <n v="21"/>
  </r>
  <r>
    <x v="419"/>
    <s v="ORANGE"/>
    <s v="10/15/2013 - 10/15/2021"/>
    <n v="2014"/>
    <s v="Final"/>
    <n v="283"/>
    <n v="88"/>
    <n v="88"/>
    <n v="0"/>
    <n v="195"/>
    <n v="73"/>
    <n v="73"/>
    <n v="0"/>
    <n v="224"/>
    <n v="101"/>
    <n v="525"/>
    <n v="496"/>
    <n v="1227"/>
    <n v="758"/>
  </r>
  <r>
    <x v="419"/>
    <s v="ORANGE"/>
    <s v="10/15/2013 - 10/15/2021"/>
    <n v="2015"/>
    <s v="Final"/>
    <n v="283"/>
    <n v="0"/>
    <n v="0"/>
    <n v="0"/>
    <n v="195"/>
    <n v="0"/>
    <n v="0"/>
    <n v="0"/>
    <n v="224"/>
    <n v="0"/>
    <n v="525"/>
    <n v="240"/>
    <n v="1227"/>
    <n v="240"/>
  </r>
  <r>
    <x v="419"/>
    <s v="ORANGE"/>
    <s v="10/15/2013 - 10/15/2021"/>
    <n v="2016"/>
    <s v="Final"/>
    <n v="283"/>
    <n v="1"/>
    <n v="1"/>
    <n v="0"/>
    <n v="195"/>
    <n v="0"/>
    <n v="0"/>
    <n v="0"/>
    <n v="224"/>
    <n v="0"/>
    <n v="525"/>
    <n v="157"/>
    <n v="1227"/>
    <n v="158"/>
  </r>
  <r>
    <x v="419"/>
    <s v="ORANGE"/>
    <s v="10/15/2013 - 10/15/2021"/>
    <n v="2017"/>
    <s v="Final"/>
    <n v="283"/>
    <n v="1"/>
    <n v="1"/>
    <n v="0"/>
    <n v="195"/>
    <n v="0"/>
    <n v="0"/>
    <n v="0"/>
    <n v="224"/>
    <n v="0"/>
    <n v="525"/>
    <n v="13"/>
    <n v="1227"/>
    <n v="14"/>
  </r>
  <r>
    <x v="420"/>
    <s v="SAN BERNARDINO"/>
    <s v="10/15/2013 - 10/15/2021"/>
    <n v="2014"/>
    <s v="Final"/>
    <n v="103"/>
    <n v="0"/>
    <n v="0"/>
    <n v="0"/>
    <n v="72"/>
    <n v="0"/>
    <n v="0"/>
    <n v="0"/>
    <n v="84"/>
    <n v="7"/>
    <n v="195"/>
    <n v="0"/>
    <n v="454"/>
    <n v="7"/>
  </r>
  <r>
    <x v="420"/>
    <s v="SAN BERNARDINO"/>
    <s v="10/15/2013 - 10/15/2021"/>
    <n v="2015"/>
    <s v="Final"/>
    <n v="103"/>
    <n v="0"/>
    <n v="0"/>
    <n v="0"/>
    <n v="72"/>
    <n v="0"/>
    <n v="0"/>
    <n v="0"/>
    <n v="84"/>
    <n v="5"/>
    <n v="195"/>
    <n v="0"/>
    <n v="454"/>
    <n v="5"/>
  </r>
  <r>
    <x v="420"/>
    <s v="SAN BERNARDINO"/>
    <s v="10/15/2013 - 10/15/2021"/>
    <n v="2016"/>
    <s v="Final"/>
    <n v="103"/>
    <n v="0"/>
    <n v="0"/>
    <n v="0"/>
    <n v="72"/>
    <n v="0"/>
    <n v="0"/>
    <n v="0"/>
    <n v="84"/>
    <n v="1"/>
    <n v="195"/>
    <n v="0"/>
    <n v="454"/>
    <n v="1"/>
  </r>
  <r>
    <x v="420"/>
    <s v="SAN BERNARDINO"/>
    <s v="10/15/2013 - 10/15/2021"/>
    <n v="2017"/>
    <s v="Final"/>
    <n v="103"/>
    <n v="0"/>
    <n v="0"/>
    <n v="0"/>
    <n v="72"/>
    <n v="0"/>
    <n v="0"/>
    <n v="0"/>
    <n v="84"/>
    <n v="10"/>
    <n v="195"/>
    <n v="0"/>
    <n v="454"/>
    <n v="10"/>
  </r>
  <r>
    <x v="421"/>
    <s v="MENDOCINO"/>
    <s v="06/30/2014 - 06/30/2019"/>
    <n v="2014"/>
    <s v="Final"/>
    <n v="11"/>
    <n v="0"/>
    <n v="0"/>
    <n v="0"/>
    <n v="7"/>
    <n v="0"/>
    <n v="0"/>
    <n v="0"/>
    <n v="7"/>
    <n v="0"/>
    <n v="20"/>
    <n v="0"/>
    <n v="45"/>
    <n v="0"/>
  </r>
  <r>
    <x v="421"/>
    <s v="MENDOCINO"/>
    <s v="06/30/2014 - 06/30/2019"/>
    <n v="2015"/>
    <s v="Final"/>
    <n v="11"/>
    <n v="31"/>
    <n v="31"/>
    <n v="0"/>
    <n v="7"/>
    <n v="10"/>
    <n v="10"/>
    <n v="0"/>
    <n v="7"/>
    <n v="0"/>
    <n v="20"/>
    <n v="5"/>
    <n v="45"/>
    <n v="46"/>
  </r>
  <r>
    <x v="421"/>
    <s v="MENDOCINO"/>
    <s v="06/30/2014 - 06/30/2019"/>
    <n v="2016"/>
    <s v="Final"/>
    <n v="11"/>
    <n v="0"/>
    <n v="0"/>
    <n v="0"/>
    <n v="7"/>
    <n v="0"/>
    <n v="0"/>
    <n v="0"/>
    <n v="7"/>
    <n v="0"/>
    <n v="20"/>
    <n v="7"/>
    <n v="45"/>
    <n v="7"/>
  </r>
  <r>
    <x v="421"/>
    <s v="MENDOCINO"/>
    <s v="06/30/2014 - 06/30/2019"/>
    <n v="2017"/>
    <s v="Final"/>
    <n v="11"/>
    <n v="0"/>
    <n v="0"/>
    <n v="0"/>
    <n v="7"/>
    <n v="0"/>
    <n v="0"/>
    <n v="0"/>
    <n v="7"/>
    <n v="0"/>
    <n v="20"/>
    <n v="4"/>
    <n v="45"/>
    <n v="4"/>
  </r>
  <r>
    <x v="422"/>
    <s v="ALAMEDA"/>
    <s v="01/31/2015 - 01/31/2023"/>
    <n v="2014"/>
    <s v="Final"/>
    <n v="317"/>
    <n v="0"/>
    <n v="0"/>
    <n v="0"/>
    <n v="180"/>
    <n v="0"/>
    <n v="0"/>
    <n v="0"/>
    <n v="192"/>
    <n v="4"/>
    <n v="417"/>
    <n v="2"/>
    <n v="1106"/>
    <n v="6"/>
  </r>
  <r>
    <x v="422"/>
    <s v="ALAMEDA"/>
    <s v="01/31/2015 - 01/31/2023"/>
    <n v="2015"/>
    <s v="Final"/>
    <n v="317"/>
    <n v="0"/>
    <n v="0"/>
    <n v="0"/>
    <n v="180"/>
    <n v="0"/>
    <n v="0"/>
    <n v="0"/>
    <n v="192"/>
    <n v="2"/>
    <n v="417"/>
    <n v="288"/>
    <n v="1106"/>
    <n v="290"/>
  </r>
  <r>
    <x v="422"/>
    <s v="ALAMEDA"/>
    <s v="01/31/2015 - 01/31/2023"/>
    <n v="2016"/>
    <s v="Final"/>
    <n v="317"/>
    <n v="0"/>
    <n v="0"/>
    <n v="0"/>
    <n v="180"/>
    <n v="0"/>
    <n v="0"/>
    <n v="0"/>
    <n v="192"/>
    <n v="1"/>
    <n v="417"/>
    <n v="1"/>
    <n v="1106"/>
    <n v="2"/>
  </r>
  <r>
    <x v="422"/>
    <s v="ALAMEDA"/>
    <s v="01/31/2015 - 01/31/2023"/>
    <n v="2017"/>
    <s v="Final"/>
    <n v="317"/>
    <n v="0"/>
    <n v="0"/>
    <n v="0"/>
    <n v="180"/>
    <n v="0"/>
    <n v="0"/>
    <n v="0"/>
    <n v="192"/>
    <n v="3"/>
    <n v="417"/>
    <n v="27"/>
    <n v="1106"/>
    <n v="30"/>
  </r>
  <r>
    <x v="423"/>
    <s v="SAN BERNARDINO"/>
    <s v="10/15/2013 - 10/15/2021"/>
    <n v="2015"/>
    <s v="Final"/>
    <n v="382"/>
    <n v="0"/>
    <n v="0"/>
    <n v="0"/>
    <n v="260"/>
    <n v="0"/>
    <n v="0"/>
    <n v="0"/>
    <n v="294"/>
    <n v="0"/>
    <n v="653"/>
    <n v="100"/>
    <n v="1589"/>
    <n v="100"/>
  </r>
  <r>
    <x v="423"/>
    <s v="SAN BERNARDINO"/>
    <s v="10/15/2013 - 10/15/2021"/>
    <n v="2016"/>
    <s v="Final"/>
    <n v="382"/>
    <n v="0"/>
    <n v="0"/>
    <n v="0"/>
    <n v="260"/>
    <n v="0"/>
    <n v="0"/>
    <n v="0"/>
    <n v="294"/>
    <n v="0"/>
    <n v="653"/>
    <n v="103"/>
    <n v="1589"/>
    <n v="103"/>
  </r>
  <r>
    <x v="423"/>
    <s v="SAN BERNARDINO"/>
    <s v="10/15/2013 - 10/15/2021"/>
    <n v="2017"/>
    <s v="Final"/>
    <n v="382"/>
    <n v="0"/>
    <n v="0"/>
    <n v="0"/>
    <n v="260"/>
    <n v="0"/>
    <n v="0"/>
    <n v="0"/>
    <n v="294"/>
    <n v="0"/>
    <n v="653"/>
    <n v="99"/>
    <n v="1589"/>
    <n v="99"/>
  </r>
  <r>
    <x v="424"/>
    <s v="SOLANO"/>
    <s v="01/31/2015 - 01/31/2023"/>
    <n v="2015"/>
    <s v="Final"/>
    <n v="287"/>
    <n v="20"/>
    <n v="20"/>
    <n v="0"/>
    <n v="134"/>
    <n v="46"/>
    <n v="46"/>
    <n v="0"/>
    <n v="173"/>
    <n v="158"/>
    <n v="490"/>
    <n v="212"/>
    <n v="1084"/>
    <n v="436"/>
  </r>
  <r>
    <x v="424"/>
    <s v="SOLANO"/>
    <s v="01/31/2015 - 01/31/2023"/>
    <n v="2016"/>
    <s v="Final"/>
    <n v="287"/>
    <n v="0"/>
    <n v="0"/>
    <n v="0"/>
    <n v="134"/>
    <n v="0"/>
    <n v="0"/>
    <n v="0"/>
    <n v="173"/>
    <n v="160"/>
    <n v="490"/>
    <n v="177"/>
    <n v="1084"/>
    <n v="337"/>
  </r>
  <r>
    <x v="424"/>
    <s v="SOLANO"/>
    <s v="01/31/2015 - 01/31/2023"/>
    <n v="2017"/>
    <s v="Final"/>
    <n v="287"/>
    <n v="14"/>
    <n v="14"/>
    <n v="0"/>
    <n v="134"/>
    <n v="26"/>
    <n v="24"/>
    <n v="2"/>
    <n v="173"/>
    <n v="214"/>
    <n v="490"/>
    <n v="63"/>
    <n v="1084"/>
    <n v="317"/>
  </r>
  <r>
    <x v="425"/>
    <s v="SOLANO"/>
    <s v="01/31/2015 - 01/31/2023"/>
    <n v="2016"/>
    <s v="Final"/>
    <n v="283"/>
    <n v="0"/>
    <n v="0"/>
    <n v="0"/>
    <n v="178"/>
    <n v="0"/>
    <n v="0"/>
    <n v="0"/>
    <n v="211"/>
    <n v="0"/>
    <n v="690"/>
    <n v="47"/>
    <n v="1362"/>
    <n v="47"/>
  </r>
  <r>
    <x v="425"/>
    <s v="SOLANO"/>
    <s v="01/31/2015 - 01/31/2023"/>
    <n v="2017"/>
    <s v="Final"/>
    <n v="283"/>
    <n v="0"/>
    <n v="0"/>
    <n v="0"/>
    <n v="178"/>
    <n v="0"/>
    <n v="0"/>
    <n v="0"/>
    <n v="211"/>
    <n v="0"/>
    <n v="690"/>
    <n v="44"/>
    <n v="1362"/>
    <n v="44"/>
  </r>
  <r>
    <x v="426"/>
    <s v="VENTURA"/>
    <s v="10/15/2013 - 10/15/2021"/>
    <n v="2014"/>
    <s v="Final"/>
    <n v="246"/>
    <n v="44"/>
    <n v="0"/>
    <n v="44"/>
    <n v="168"/>
    <n v="37"/>
    <n v="0"/>
    <n v="37"/>
    <n v="189"/>
    <n v="12"/>
    <n v="412"/>
    <n v="58"/>
    <n v="1015"/>
    <n v="151"/>
  </r>
  <r>
    <x v="426"/>
    <s v="VENTURA"/>
    <s v="10/15/2013 - 10/15/2021"/>
    <n v="2015"/>
    <s v="Final"/>
    <n v="246"/>
    <n v="8"/>
    <n v="0"/>
    <n v="8"/>
    <n v="168"/>
    <n v="12"/>
    <n v="0"/>
    <n v="12"/>
    <n v="189"/>
    <n v="13"/>
    <n v="412"/>
    <n v="46"/>
    <n v="1015"/>
    <n v="79"/>
  </r>
  <r>
    <x v="426"/>
    <s v="VENTURA"/>
    <s v="10/15/2013 - 10/15/2021"/>
    <n v="2016"/>
    <s v="Final"/>
    <n v="246"/>
    <n v="4"/>
    <n v="0"/>
    <n v="4"/>
    <n v="168"/>
    <n v="8"/>
    <n v="0"/>
    <n v="8"/>
    <n v="189"/>
    <n v="7"/>
    <n v="412"/>
    <n v="44"/>
    <n v="1015"/>
    <n v="63"/>
  </r>
  <r>
    <x v="426"/>
    <s v="VENTURA"/>
    <s v="10/15/2013 - 10/15/2021"/>
    <n v="2017"/>
    <s v="Final"/>
    <n v="246"/>
    <n v="7"/>
    <n v="0"/>
    <n v="7"/>
    <n v="168"/>
    <n v="14"/>
    <n v="0"/>
    <n v="14"/>
    <n v="189"/>
    <n v="15"/>
    <n v="412"/>
    <n v="45"/>
    <n v="1015"/>
    <n v="81"/>
  </r>
  <r>
    <x v="427"/>
    <s v="SAN BERNARDINO"/>
    <s v="10/15/2013 - 10/15/2021"/>
    <n v="2017"/>
    <s v="Final"/>
    <n v="1698"/>
    <n v="0"/>
    <n v="0"/>
    <n v="0"/>
    <n v="1207"/>
    <n v="0"/>
    <n v="0"/>
    <n v="0"/>
    <n v="1342"/>
    <n v="104"/>
    <n v="3124"/>
    <n v="14"/>
    <n v="7371"/>
    <n v="118"/>
  </r>
  <r>
    <x v="428"/>
    <s v="ORANGE"/>
    <s v="10/15/2013 - 10/15/2021"/>
    <n v="2017"/>
    <s v="Final"/>
    <n v="3"/>
    <n v="0"/>
    <n v="0"/>
    <n v="0"/>
    <n v="2"/>
    <n v="0"/>
    <n v="0"/>
    <n v="0"/>
    <n v="3"/>
    <n v="0"/>
    <n v="6"/>
    <n v="1"/>
    <n v="14"/>
    <n v="1"/>
  </r>
  <r>
    <x v="429"/>
    <s v="TULARE"/>
    <s v="12/31/2015 - 12/31/2023"/>
    <n v="2015"/>
    <s v="Final"/>
    <n v="2616"/>
    <n v="9"/>
    <n v="9"/>
    <n v="0"/>
    <n v="1931"/>
    <n v="106"/>
    <n v="106"/>
    <n v="0"/>
    <n v="1802"/>
    <n v="132"/>
    <n v="3672"/>
    <n v="367"/>
    <n v="10021"/>
    <n v="614"/>
  </r>
  <r>
    <x v="429"/>
    <s v="TULARE"/>
    <s v="12/31/2015 - 12/31/2023"/>
    <n v="2016"/>
    <s v="Final"/>
    <n v="2616"/>
    <n v="78"/>
    <n v="36"/>
    <n v="42"/>
    <n v="1931"/>
    <n v="118"/>
    <n v="0"/>
    <n v="118"/>
    <n v="1802"/>
    <n v="279"/>
    <n v="3672"/>
    <n v="246"/>
    <n v="10021"/>
    <n v="721"/>
  </r>
  <r>
    <x v="429"/>
    <s v="TULARE"/>
    <s v="12/31/2015 - 12/31/2023"/>
    <n v="2017"/>
    <s v="Final"/>
    <n v="2616"/>
    <n v="2"/>
    <n v="2"/>
    <n v="0"/>
    <n v="1931"/>
    <n v="72"/>
    <n v="72"/>
    <n v="0"/>
    <n v="1802"/>
    <n v="29"/>
    <n v="3672"/>
    <n v="403"/>
    <n v="10021"/>
    <n v="506"/>
  </r>
  <r>
    <x v="430"/>
    <s v="SAN DIEGO"/>
    <s v="04/30/2013 - 04/30/2021"/>
    <n v="2013"/>
    <s v="Final"/>
    <n v="343"/>
    <n v="48"/>
    <n v="48"/>
    <n v="0"/>
    <n v="260"/>
    <n v="36"/>
    <n v="36"/>
    <n v="0"/>
    <n v="241"/>
    <n v="1"/>
    <n v="530"/>
    <n v="252"/>
    <n v="1374"/>
    <n v="337"/>
  </r>
  <r>
    <x v="430"/>
    <s v="SAN DIEGO"/>
    <s v="04/30/2013 - 04/30/2021"/>
    <n v="2014"/>
    <s v="Final"/>
    <n v="343"/>
    <n v="48"/>
    <n v="48"/>
    <n v="0"/>
    <n v="260"/>
    <n v="18"/>
    <n v="18"/>
    <n v="0"/>
    <n v="241"/>
    <n v="0"/>
    <n v="530"/>
    <n v="691"/>
    <n v="1374"/>
    <n v="757"/>
  </r>
  <r>
    <x v="430"/>
    <s v="SAN DIEGO"/>
    <s v="04/30/2013 - 04/30/2021"/>
    <n v="2015"/>
    <s v="Final"/>
    <n v="343"/>
    <n v="0"/>
    <n v="0"/>
    <n v="0"/>
    <n v="260"/>
    <n v="0"/>
    <n v="0"/>
    <n v="0"/>
    <n v="241"/>
    <n v="0"/>
    <n v="530"/>
    <n v="415"/>
    <n v="1374"/>
    <n v="415"/>
  </r>
  <r>
    <x v="430"/>
    <s v="SAN DIEGO"/>
    <s v="04/30/2013 - 04/30/2021"/>
    <n v="2016"/>
    <s v="Final"/>
    <n v="343"/>
    <n v="0"/>
    <n v="0"/>
    <n v="0"/>
    <n v="260"/>
    <n v="0"/>
    <n v="0"/>
    <n v="0"/>
    <n v="241"/>
    <n v="0"/>
    <n v="530"/>
    <n v="35"/>
    <n v="1374"/>
    <n v="35"/>
  </r>
  <r>
    <x v="430"/>
    <s v="SAN DIEGO"/>
    <s v="04/30/2013 - 04/30/2021"/>
    <n v="2017"/>
    <s v="Final"/>
    <n v="343"/>
    <n v="0"/>
    <n v="0"/>
    <n v="0"/>
    <n v="260"/>
    <n v="0"/>
    <n v="0"/>
    <n v="0"/>
    <n v="241"/>
    <n v="0"/>
    <n v="530"/>
    <n v="154"/>
    <n v="1374"/>
    <n v="154"/>
  </r>
  <r>
    <x v="431"/>
    <s v="LOS ANGELES"/>
    <s v="10/15/2013 - 10/15/2021"/>
    <n v="2014"/>
    <s v="Final"/>
    <n v="246"/>
    <n v="0"/>
    <n v="0"/>
    <n v="0"/>
    <n v="144"/>
    <n v="0"/>
    <n v="0"/>
    <n v="0"/>
    <n v="155"/>
    <n v="1"/>
    <n v="363"/>
    <n v="325"/>
    <n v="908"/>
    <n v="326"/>
  </r>
  <r>
    <x v="431"/>
    <s v="LOS ANGELES"/>
    <s v="10/15/2013 - 10/15/2021"/>
    <n v="2016"/>
    <s v="Final"/>
    <n v="246"/>
    <n v="0"/>
    <n v="0"/>
    <n v="0"/>
    <n v="144"/>
    <n v="0"/>
    <n v="0"/>
    <n v="0"/>
    <n v="155"/>
    <n v="0"/>
    <n v="363"/>
    <n v="12"/>
    <n v="908"/>
    <n v="12"/>
  </r>
  <r>
    <x v="431"/>
    <s v="LOS ANGELES"/>
    <s v="10/15/2013 - 10/15/2021"/>
    <n v="2017"/>
    <s v="Final"/>
    <n v="246"/>
    <n v="0"/>
    <n v="0"/>
    <n v="0"/>
    <n v="144"/>
    <n v="0"/>
    <n v="0"/>
    <n v="0"/>
    <n v="155"/>
    <n v="0"/>
    <n v="363"/>
    <n v="87"/>
    <n v="908"/>
    <n v="87"/>
  </r>
  <r>
    <x v="432"/>
    <s v="CONTRA COSTA"/>
    <s v="01/31/2015 - 01/31/2023"/>
    <n v="2016"/>
    <s v="Final"/>
    <n v="604"/>
    <n v="42"/>
    <n v="42"/>
    <n v="0"/>
    <n v="355"/>
    <n v="16"/>
    <n v="16"/>
    <n v="0"/>
    <n v="381"/>
    <n v="12"/>
    <n v="895"/>
    <n v="392"/>
    <n v="2235"/>
    <n v="462"/>
  </r>
  <r>
    <x v="432"/>
    <s v="CONTRA COSTA"/>
    <s v="01/31/2015 - 01/31/2023"/>
    <n v="2017"/>
    <s v="Final"/>
    <n v="604"/>
    <n v="0"/>
    <n v="0"/>
    <n v="0"/>
    <n v="355"/>
    <n v="0"/>
    <n v="0"/>
    <n v="0"/>
    <n v="381"/>
    <n v="6"/>
    <n v="895"/>
    <n v="119"/>
    <n v="2235"/>
    <n v="125"/>
  </r>
  <r>
    <x v="433"/>
    <s v="KERN"/>
    <s v="12/31/2015 - 12/31/2023"/>
    <n v="2015"/>
    <s v="Final"/>
    <n v="350"/>
    <n v="0"/>
    <n v="0"/>
    <n v="0"/>
    <n v="275"/>
    <n v="8"/>
    <n v="0"/>
    <n v="8"/>
    <n v="280"/>
    <n v="0"/>
    <n v="521"/>
    <n v="37"/>
    <n v="1426"/>
    <n v="4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Sheet2" cacheId="5" applyNumberFormats="0" applyBorderFormats="0" applyFontFormats="0" applyPatternFormats="0" applyAlignmentFormats="0" applyWidthHeightFormats="0" dataCaption="" updatedVersion="6" compact="0" compactData="0">
  <location ref="A3:O438" firstHeaderRow="1" firstDataRow="2" firstDataCol="1"/>
  <pivotFields count="19">
    <pivotField name="JURISDICTION" axis="axisRow" compact="0" outline="0" multipleItemSelectionAllowed="1" showAll="0" sortType="ascending">
      <items count="4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t="default"/>
      </items>
    </pivotField>
    <pivotField name="COUNTY" compact="0" outline="0" multipleItemSelectionAllowed="1" showAll="0"/>
    <pivotField name="PERIOD" compact="0" outline="0" multipleItemSelectionAllowed="1" showAll="0"/>
    <pivotField name="APR YEAR" compact="0" numFmtId="1" outline="0" multipleItemSelectionAllowed="1" showAll="0"/>
    <pivotField name="APR STATUS" compact="0" outline="0" multipleItemSelectionAllowed="1" showAll="0"/>
    <pivotField name="MIN VLI RHNA" dataField="1" compact="0" numFmtId="2" outline="0" multipleItemSelectionAllowed="1" showAll="0"/>
    <pivotField name="SUM VLI PERMITS" dataField="1" compact="0" numFmtId="2" outline="0" multipleItemSelectionAllowed="1" showAll="0"/>
    <pivotField name="SUM VLI (DR) UNITS" dataField="1" compact="0" numFmtId="2" outline="0" multipleItemSelectionAllowed="1" showAll="0"/>
    <pivotField name="SUM VLI (NDR) UNITS" dataField="1" compact="0" numFmtId="2" outline="0" multipleItemSelectionAllowed="1" showAll="0"/>
    <pivotField name="MIN LI RHNA" dataField="1" compact="0" numFmtId="2" outline="0" multipleItemSelectionAllowed="1" showAll="0"/>
    <pivotField name="SUM LI PERMITS" dataField="1" compact="0" numFmtId="2" outline="0" multipleItemSelectionAllowed="1" showAll="0"/>
    <pivotField name="SUM LI (DR) UNITS" dataField="1" compact="0" numFmtId="2" outline="0" multipleItemSelectionAllowed="1" showAll="0"/>
    <pivotField name="SUM LI (NDR) UNITS" dataField="1" compact="0" numFmtId="2" outline="0" multipleItemSelectionAllowed="1" showAll="0"/>
    <pivotField name="MIN MOD RHNA" dataField="1" compact="0" numFmtId="2" outline="0" multipleItemSelectionAllowed="1" showAll="0"/>
    <pivotField name="SUM MOD PERMITS" dataField="1" compact="0" numFmtId="2" outline="0" multipleItemSelectionAllowed="1" showAll="0"/>
    <pivotField name="MIN ABOVE MOD RHNA" dataField="1" compact="0" numFmtId="2" outline="0" multipleItemSelectionAllowed="1" showAll="0"/>
    <pivotField name="SUM ABOVE MOD PERMITS" dataField="1" compact="0" numFmtId="3" outline="0" multipleItemSelectionAllowed="1" showAll="0"/>
    <pivotField name="MIN RHNA TOTAL" dataField="1" compact="0" outline="0" multipleItemSelectionAllowed="1" showAll="0"/>
    <pivotField name="SUM TOTAL PERMITS" dataField="1" compact="0" outline="0" multipleItemSelectionAllowed="1" showAll="0"/>
  </pivotFields>
  <rowFields count="1">
    <field x="0"/>
  </rowFields>
  <rowItems count="4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t="grand">
      <x/>
    </i>
  </rowItems>
  <colFields count="1">
    <field x="-2"/>
  </colFields>
  <colItems count="14">
    <i>
      <x/>
    </i>
    <i i="1">
      <x v="1"/>
    </i>
    <i i="2">
      <x v="2"/>
    </i>
    <i i="3">
      <x v="3"/>
    </i>
    <i i="4">
      <x v="4"/>
    </i>
    <i i="5">
      <x v="5"/>
    </i>
    <i i="6">
      <x v="6"/>
    </i>
    <i i="7">
      <x v="7"/>
    </i>
    <i i="8">
      <x v="8"/>
    </i>
    <i i="9">
      <x v="9"/>
    </i>
    <i i="10">
      <x v="10"/>
    </i>
    <i i="11">
      <x v="11"/>
    </i>
    <i i="12">
      <x v="12"/>
    </i>
    <i i="13">
      <x v="13"/>
    </i>
  </colItems>
  <dataFields count="14">
    <dataField name="Sum of SUM TOTAL PERMITS" fld="18" baseField="0"/>
    <dataField name="Sum of MIN RHNA TOTAL" fld="17" baseField="0"/>
    <dataField name="Sum of SUM ABOVE MOD PERMITS" fld="16" baseField="0"/>
    <dataField name="Sum of MIN ABOVE MOD RHNA" fld="15" baseField="0"/>
    <dataField name="Sum of SUM MOD PERMITS" fld="14" baseField="0"/>
    <dataField name="Sum of MIN MOD RHNA" fld="13" baseField="0"/>
    <dataField name="Sum of SUM LI (NDR) UNITS" fld="12" baseField="0"/>
    <dataField name="Sum of SUM LI (DR) UNITS" fld="11" baseField="0"/>
    <dataField name="Sum of SUM LI PERMITS" fld="10" baseField="0"/>
    <dataField name="Sum of MIN LI RHNA" fld="9" baseField="0"/>
    <dataField name="Sum of SUM VLI (NDR) UNITS" fld="8" baseField="0"/>
    <dataField name="Sum of SUM VLI (DR) UNITS" fld="7" baseField="0"/>
    <dataField name="Sum of SUM VLI PERMITS" fld="6" baseField="0"/>
    <dataField name="Sum of MIN VLI RHNA" fld="5" baseField="0"/>
  </dataFields>
  <pivotTableStyleInfo name="Google Sheets Pivot Table Style"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6.xml.rels><?xml version="1.0" encoding="UTF-8" standalone="yes"?>
<Relationships xmlns="http://schemas.openxmlformats.org/package/2006/relationships"><Relationship Id="rId1" Type="http://schemas.openxmlformats.org/officeDocument/2006/relationships/hyperlink" Target="http://www.sbcag.org/uploads/2/4/5/4/24540302/final_regional_housing_needs_allocation_rhna_plan_2014-2022.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heetViews>
  <sheetFormatPr baseColWidth="10" defaultColWidth="14.5" defaultRowHeight="15" customHeight="1" x14ac:dyDescent="0.15"/>
  <cols>
    <col min="1" max="1" width="150.5" customWidth="1"/>
    <col min="2" max="21" width="9.1640625" customWidth="1"/>
    <col min="22" max="26" width="8.6640625" customWidth="1"/>
  </cols>
  <sheetData>
    <row r="1" spans="1:26" ht="12.75" customHeight="1" x14ac:dyDescent="0.15">
      <c r="A1" s="1" t="s">
        <v>0</v>
      </c>
      <c r="B1" s="1"/>
      <c r="C1" s="1"/>
      <c r="D1" s="1"/>
      <c r="E1" s="1"/>
      <c r="F1" s="1"/>
      <c r="G1" s="1"/>
      <c r="H1" s="1"/>
      <c r="I1" s="1"/>
      <c r="J1" s="1"/>
      <c r="K1" s="1"/>
      <c r="L1" s="1"/>
      <c r="M1" s="1"/>
      <c r="N1" s="1"/>
      <c r="O1" s="1"/>
      <c r="P1" s="1"/>
      <c r="Q1" s="1"/>
      <c r="R1" s="1"/>
      <c r="S1" s="1"/>
      <c r="T1" s="1"/>
      <c r="U1" s="1"/>
      <c r="V1" s="2"/>
      <c r="W1" s="2"/>
      <c r="X1" s="2"/>
      <c r="Y1" s="2"/>
      <c r="Z1" s="2"/>
    </row>
    <row r="2" spans="1:26" ht="12.75" customHeight="1" x14ac:dyDescent="0.15">
      <c r="A2" s="1"/>
      <c r="B2" s="1"/>
      <c r="C2" s="1"/>
      <c r="D2" s="1"/>
      <c r="E2" s="1"/>
      <c r="F2" s="1"/>
      <c r="G2" s="1"/>
      <c r="H2" s="1"/>
      <c r="I2" s="1"/>
      <c r="J2" s="1"/>
      <c r="K2" s="1"/>
      <c r="L2" s="1"/>
      <c r="M2" s="1"/>
      <c r="N2" s="1"/>
      <c r="O2" s="1"/>
      <c r="P2" s="1"/>
      <c r="Q2" s="1"/>
      <c r="R2" s="1"/>
      <c r="S2" s="1"/>
      <c r="T2" s="1"/>
      <c r="U2" s="1"/>
      <c r="V2" s="2"/>
      <c r="W2" s="2"/>
      <c r="X2" s="2"/>
      <c r="Y2" s="2"/>
      <c r="Z2" s="2"/>
    </row>
    <row r="3" spans="1:26" ht="12.75" customHeight="1" x14ac:dyDescent="0.15">
      <c r="A3" s="3" t="s">
        <v>1</v>
      </c>
      <c r="B3" s="2"/>
      <c r="C3" s="2"/>
      <c r="D3" s="2"/>
      <c r="E3" s="2"/>
      <c r="F3" s="2"/>
      <c r="G3" s="2"/>
      <c r="H3" s="2"/>
      <c r="I3" s="2"/>
      <c r="J3" s="2"/>
      <c r="K3" s="2"/>
      <c r="L3" s="2"/>
      <c r="M3" s="2"/>
      <c r="N3" s="2"/>
      <c r="O3" s="2"/>
      <c r="P3" s="2"/>
      <c r="Q3" s="2"/>
      <c r="R3" s="2"/>
      <c r="S3" s="2"/>
      <c r="T3" s="2"/>
      <c r="U3" s="2"/>
      <c r="V3" s="2"/>
      <c r="W3" s="2"/>
      <c r="X3" s="2"/>
      <c r="Y3" s="2"/>
      <c r="Z3" s="2"/>
    </row>
    <row r="4" spans="1:26" ht="12.75" customHeight="1" x14ac:dyDescent="0.15">
      <c r="A4" s="4" t="s">
        <v>2</v>
      </c>
      <c r="B4" s="1"/>
      <c r="C4" s="1"/>
      <c r="D4" s="1"/>
      <c r="E4" s="1"/>
      <c r="F4" s="1"/>
      <c r="G4" s="1"/>
      <c r="H4" s="1"/>
      <c r="I4" s="1"/>
      <c r="J4" s="1"/>
      <c r="K4" s="1"/>
      <c r="L4" s="1"/>
      <c r="M4" s="1"/>
      <c r="N4" s="1"/>
      <c r="O4" s="1"/>
      <c r="P4" s="1"/>
      <c r="Q4" s="1"/>
      <c r="R4" s="1"/>
      <c r="S4" s="1"/>
      <c r="T4" s="1"/>
      <c r="U4" s="1"/>
      <c r="V4" s="2"/>
      <c r="W4" s="2"/>
      <c r="X4" s="2"/>
      <c r="Y4" s="2"/>
      <c r="Z4" s="2"/>
    </row>
    <row r="5" spans="1:26" ht="12.75" customHeight="1" x14ac:dyDescent="0.15">
      <c r="A5" s="5"/>
      <c r="B5" s="1"/>
      <c r="C5" s="1"/>
      <c r="D5" s="1"/>
      <c r="E5" s="1"/>
      <c r="F5" s="1"/>
      <c r="G5" s="1"/>
      <c r="H5" s="1"/>
      <c r="I5" s="1"/>
      <c r="J5" s="1"/>
      <c r="K5" s="1"/>
      <c r="L5" s="1"/>
      <c r="M5" s="1"/>
      <c r="N5" s="1"/>
      <c r="O5" s="1"/>
      <c r="P5" s="1"/>
      <c r="Q5" s="1"/>
      <c r="R5" s="1"/>
      <c r="S5" s="1"/>
      <c r="T5" s="1"/>
      <c r="U5" s="1"/>
      <c r="V5" s="2"/>
      <c r="W5" s="2"/>
      <c r="X5" s="2"/>
      <c r="Y5" s="2"/>
      <c r="Z5" s="2"/>
    </row>
    <row r="6" spans="1:26" ht="12.75" customHeight="1" x14ac:dyDescent="0.15">
      <c r="A6" s="5" t="s">
        <v>3</v>
      </c>
      <c r="B6" s="1"/>
      <c r="C6" s="1"/>
      <c r="D6" s="1"/>
      <c r="E6" s="1"/>
      <c r="F6" s="1"/>
      <c r="G6" s="1"/>
      <c r="H6" s="1"/>
      <c r="I6" s="1"/>
      <c r="J6" s="1"/>
      <c r="K6" s="1"/>
      <c r="L6" s="1"/>
      <c r="M6" s="1"/>
      <c r="N6" s="1"/>
      <c r="O6" s="1"/>
      <c r="P6" s="1"/>
      <c r="Q6" s="1"/>
      <c r="R6" s="1"/>
      <c r="S6" s="1"/>
      <c r="T6" s="1"/>
      <c r="U6" s="1"/>
      <c r="V6" s="2"/>
      <c r="W6" s="2"/>
      <c r="X6" s="2"/>
      <c r="Y6" s="2"/>
      <c r="Z6" s="2"/>
    </row>
    <row r="7" spans="1:26" ht="12.75" customHeight="1" x14ac:dyDescent="0.15">
      <c r="A7" s="5"/>
      <c r="B7" s="1"/>
      <c r="C7" s="1"/>
      <c r="D7" s="1"/>
      <c r="E7" s="1"/>
      <c r="F7" s="1"/>
      <c r="G7" s="1"/>
      <c r="H7" s="1"/>
      <c r="I7" s="1"/>
      <c r="J7" s="1"/>
      <c r="K7" s="1"/>
      <c r="L7" s="1"/>
      <c r="M7" s="1"/>
      <c r="N7" s="1"/>
      <c r="O7" s="1"/>
      <c r="P7" s="1"/>
      <c r="Q7" s="1"/>
      <c r="R7" s="1"/>
      <c r="S7" s="1"/>
      <c r="T7" s="1"/>
      <c r="U7" s="1"/>
      <c r="V7" s="2"/>
      <c r="W7" s="2"/>
      <c r="X7" s="2"/>
      <c r="Y7" s="2"/>
      <c r="Z7" s="2"/>
    </row>
    <row r="8" spans="1:26" ht="12.75" customHeight="1" x14ac:dyDescent="0.15">
      <c r="A8" s="5" t="s">
        <v>4</v>
      </c>
      <c r="B8" s="1"/>
      <c r="C8" s="1"/>
      <c r="D8" s="1"/>
      <c r="E8" s="1"/>
      <c r="F8" s="1"/>
      <c r="G8" s="1"/>
      <c r="H8" s="1"/>
      <c r="I8" s="1"/>
      <c r="J8" s="1"/>
      <c r="K8" s="1"/>
      <c r="L8" s="1"/>
      <c r="M8" s="1"/>
      <c r="N8" s="1"/>
      <c r="O8" s="1"/>
      <c r="P8" s="1"/>
      <c r="Q8" s="1"/>
      <c r="R8" s="1"/>
      <c r="S8" s="1"/>
      <c r="T8" s="1"/>
      <c r="U8" s="1"/>
      <c r="V8" s="2"/>
      <c r="W8" s="2"/>
      <c r="X8" s="2"/>
      <c r="Y8" s="2"/>
      <c r="Z8" s="2"/>
    </row>
    <row r="9" spans="1:26" ht="12.75" customHeight="1" x14ac:dyDescent="0.15">
      <c r="A9" s="5" t="s">
        <v>5</v>
      </c>
      <c r="B9" s="1"/>
      <c r="C9" s="1"/>
      <c r="D9" s="1"/>
      <c r="E9" s="1"/>
      <c r="F9" s="1"/>
      <c r="G9" s="1"/>
      <c r="H9" s="1"/>
      <c r="I9" s="1"/>
      <c r="J9" s="1"/>
      <c r="K9" s="1"/>
      <c r="L9" s="1"/>
      <c r="M9" s="1"/>
      <c r="N9" s="1"/>
      <c r="O9" s="1"/>
      <c r="P9" s="1"/>
      <c r="Q9" s="1"/>
      <c r="R9" s="1"/>
      <c r="S9" s="1"/>
      <c r="T9" s="1"/>
      <c r="U9" s="1"/>
      <c r="V9" s="2"/>
      <c r="W9" s="2"/>
      <c r="X9" s="2"/>
      <c r="Y9" s="2"/>
      <c r="Z9" s="2"/>
    </row>
    <row r="10" spans="1:26" ht="12.75" customHeight="1" x14ac:dyDescent="0.15">
      <c r="A10" s="5" t="s">
        <v>6</v>
      </c>
      <c r="B10" s="1"/>
      <c r="C10" s="1"/>
      <c r="D10" s="1"/>
      <c r="E10" s="1"/>
      <c r="F10" s="1"/>
      <c r="G10" s="1"/>
      <c r="H10" s="1"/>
      <c r="I10" s="1"/>
      <c r="J10" s="1"/>
      <c r="K10" s="1"/>
      <c r="L10" s="1"/>
      <c r="M10" s="1"/>
      <c r="N10" s="1"/>
      <c r="O10" s="1"/>
      <c r="P10" s="1"/>
      <c r="Q10" s="1"/>
      <c r="R10" s="1"/>
      <c r="S10" s="1"/>
      <c r="T10" s="1"/>
      <c r="U10" s="1"/>
      <c r="V10" s="2"/>
      <c r="W10" s="2"/>
      <c r="X10" s="2"/>
      <c r="Y10" s="2"/>
      <c r="Z10" s="2"/>
    </row>
    <row r="11" spans="1:26" ht="12.75" customHeight="1" x14ac:dyDescent="0.15">
      <c r="A11" s="5" t="s">
        <v>7</v>
      </c>
      <c r="B11" s="1"/>
      <c r="C11" s="1"/>
      <c r="D11" s="1"/>
      <c r="E11" s="1"/>
      <c r="F11" s="1"/>
      <c r="G11" s="1"/>
      <c r="H11" s="1"/>
      <c r="I11" s="1"/>
      <c r="J11" s="1"/>
      <c r="K11" s="1"/>
      <c r="L11" s="1"/>
      <c r="M11" s="1"/>
      <c r="N11" s="1"/>
      <c r="O11" s="1"/>
      <c r="P11" s="1"/>
      <c r="Q11" s="1"/>
      <c r="R11" s="1"/>
      <c r="S11" s="1"/>
      <c r="T11" s="1"/>
      <c r="U11" s="1"/>
      <c r="V11" s="2"/>
      <c r="W11" s="2"/>
      <c r="X11" s="2"/>
      <c r="Y11" s="2"/>
      <c r="Z11" s="2"/>
    </row>
    <row r="12" spans="1:26" ht="12.75" customHeight="1" x14ac:dyDescent="0.15">
      <c r="A12" s="5" t="s">
        <v>8</v>
      </c>
      <c r="B12" s="1"/>
      <c r="C12" s="1"/>
      <c r="D12" s="1"/>
      <c r="E12" s="1"/>
      <c r="F12" s="1"/>
      <c r="G12" s="1"/>
      <c r="H12" s="1"/>
      <c r="I12" s="1"/>
      <c r="J12" s="1"/>
      <c r="K12" s="1"/>
      <c r="L12" s="1"/>
      <c r="M12" s="1"/>
      <c r="N12" s="1"/>
      <c r="O12" s="1"/>
      <c r="P12" s="1"/>
      <c r="Q12" s="1"/>
      <c r="R12" s="1"/>
      <c r="S12" s="1"/>
      <c r="T12" s="1"/>
      <c r="U12" s="1"/>
      <c r="V12" s="2"/>
      <c r="W12" s="2"/>
      <c r="X12" s="2"/>
      <c r="Y12" s="2"/>
      <c r="Z12" s="2"/>
    </row>
    <row r="13" spans="1:26" ht="12.75" customHeight="1" x14ac:dyDescent="0.15">
      <c r="A13" s="5"/>
      <c r="B13" s="1"/>
      <c r="C13" s="1"/>
      <c r="D13" s="1"/>
      <c r="E13" s="1"/>
      <c r="F13" s="1"/>
      <c r="G13" s="1"/>
      <c r="H13" s="1"/>
      <c r="I13" s="1"/>
      <c r="J13" s="1"/>
      <c r="K13" s="1"/>
      <c r="L13" s="1"/>
      <c r="M13" s="1"/>
      <c r="N13" s="1"/>
      <c r="O13" s="1"/>
      <c r="P13" s="1"/>
      <c r="Q13" s="1"/>
      <c r="R13" s="1"/>
      <c r="S13" s="1"/>
      <c r="T13" s="1"/>
      <c r="U13" s="1"/>
      <c r="V13" s="2"/>
      <c r="W13" s="2"/>
      <c r="X13" s="2"/>
      <c r="Y13" s="2"/>
      <c r="Z13" s="2"/>
    </row>
    <row r="14" spans="1:26" ht="12.75" customHeight="1" x14ac:dyDescent="0.15">
      <c r="A14" s="4" t="s">
        <v>9</v>
      </c>
      <c r="B14" s="1"/>
      <c r="C14" s="1"/>
      <c r="D14" s="1"/>
      <c r="E14" s="1"/>
      <c r="F14" s="1"/>
      <c r="G14" s="1"/>
      <c r="H14" s="1"/>
      <c r="I14" s="1"/>
      <c r="J14" s="1"/>
      <c r="K14" s="1"/>
      <c r="L14" s="1"/>
      <c r="M14" s="1"/>
      <c r="N14" s="1"/>
      <c r="O14" s="1"/>
      <c r="P14" s="1"/>
      <c r="Q14" s="1"/>
      <c r="R14" s="1"/>
      <c r="S14" s="1"/>
      <c r="T14" s="1"/>
      <c r="U14" s="1"/>
      <c r="V14" s="2"/>
      <c r="W14" s="2"/>
      <c r="X14" s="2"/>
      <c r="Y14" s="2"/>
      <c r="Z14" s="2"/>
    </row>
    <row r="15" spans="1:26" ht="12.75" customHeight="1" x14ac:dyDescent="0.15">
      <c r="A15" s="5"/>
      <c r="B15" s="1"/>
      <c r="C15" s="1"/>
      <c r="D15" s="1"/>
      <c r="E15" s="1"/>
      <c r="F15" s="1"/>
      <c r="G15" s="1"/>
      <c r="H15" s="1"/>
      <c r="I15" s="1"/>
      <c r="J15" s="1"/>
      <c r="K15" s="1"/>
      <c r="L15" s="1"/>
      <c r="M15" s="1"/>
      <c r="N15" s="1"/>
      <c r="O15" s="1"/>
      <c r="P15" s="1"/>
      <c r="Q15" s="1"/>
      <c r="R15" s="1"/>
      <c r="S15" s="1"/>
      <c r="T15" s="1"/>
      <c r="U15" s="1"/>
      <c r="V15" s="2"/>
      <c r="W15" s="2"/>
      <c r="X15" s="2"/>
      <c r="Y15" s="2"/>
      <c r="Z15" s="2"/>
    </row>
    <row r="16" spans="1:26" ht="12.75" customHeight="1" x14ac:dyDescent="0.15">
      <c r="A16" s="3" t="s">
        <v>10</v>
      </c>
      <c r="B16" s="1"/>
      <c r="C16" s="1"/>
      <c r="D16" s="1"/>
      <c r="E16" s="1"/>
      <c r="F16" s="1"/>
      <c r="G16" s="1"/>
      <c r="H16" s="1"/>
      <c r="I16" s="1"/>
      <c r="J16" s="1"/>
      <c r="K16" s="1"/>
      <c r="L16" s="1"/>
      <c r="M16" s="1"/>
      <c r="N16" s="1"/>
      <c r="O16" s="1"/>
      <c r="P16" s="1"/>
      <c r="Q16" s="1"/>
      <c r="R16" s="1"/>
      <c r="S16" s="1"/>
      <c r="T16" s="1"/>
      <c r="U16" s="1"/>
      <c r="V16" s="2"/>
      <c r="W16" s="2"/>
      <c r="X16" s="2"/>
      <c r="Y16" s="2"/>
      <c r="Z16" s="2"/>
    </row>
    <row r="17" spans="1:26" ht="12.75" customHeight="1" x14ac:dyDescent="0.15">
      <c r="A17" s="4" t="s">
        <v>11</v>
      </c>
      <c r="B17" s="1"/>
      <c r="C17" s="1"/>
      <c r="D17" s="1"/>
      <c r="E17" s="1"/>
      <c r="F17" s="1"/>
      <c r="G17" s="1"/>
      <c r="H17" s="1"/>
      <c r="I17" s="1"/>
      <c r="J17" s="1"/>
      <c r="K17" s="1"/>
      <c r="L17" s="1"/>
      <c r="M17" s="1"/>
      <c r="N17" s="1"/>
      <c r="O17" s="1"/>
      <c r="P17" s="1"/>
      <c r="Q17" s="1"/>
      <c r="R17" s="1"/>
      <c r="S17" s="1"/>
      <c r="T17" s="1"/>
      <c r="U17" s="1"/>
      <c r="V17" s="2"/>
      <c r="W17" s="2"/>
      <c r="X17" s="2"/>
      <c r="Y17" s="2"/>
      <c r="Z17" s="2"/>
    </row>
    <row r="18" spans="1:26" ht="12.75" customHeight="1" x14ac:dyDescent="0.15">
      <c r="A18" s="5"/>
      <c r="B18" s="1"/>
      <c r="C18" s="1"/>
      <c r="D18" s="1"/>
      <c r="E18" s="1"/>
      <c r="F18" s="1"/>
      <c r="G18" s="1"/>
      <c r="H18" s="1"/>
      <c r="I18" s="1"/>
      <c r="J18" s="1"/>
      <c r="K18" s="1"/>
      <c r="L18" s="1"/>
      <c r="M18" s="1"/>
      <c r="N18" s="1"/>
      <c r="O18" s="1"/>
      <c r="P18" s="1"/>
      <c r="Q18" s="1"/>
      <c r="R18" s="1"/>
      <c r="S18" s="1"/>
      <c r="T18" s="1"/>
      <c r="U18" s="1"/>
      <c r="V18" s="2"/>
      <c r="W18" s="2"/>
      <c r="X18" s="2"/>
      <c r="Y18" s="2"/>
      <c r="Z18" s="2"/>
    </row>
    <row r="19" spans="1:26" ht="12.75" customHeight="1" x14ac:dyDescent="0.15">
      <c r="A19" s="3" t="s">
        <v>12</v>
      </c>
      <c r="B19" s="1"/>
      <c r="C19" s="1"/>
      <c r="D19" s="1"/>
      <c r="E19" s="1"/>
      <c r="F19" s="1"/>
      <c r="G19" s="1"/>
      <c r="H19" s="1"/>
      <c r="I19" s="1"/>
      <c r="J19" s="1"/>
      <c r="K19" s="1"/>
      <c r="L19" s="1"/>
      <c r="M19" s="1"/>
      <c r="N19" s="1"/>
      <c r="O19" s="1"/>
      <c r="P19" s="1"/>
      <c r="Q19" s="1"/>
      <c r="R19" s="1"/>
      <c r="S19" s="1"/>
      <c r="T19" s="1"/>
      <c r="U19" s="1"/>
      <c r="V19" s="2"/>
      <c r="W19" s="2"/>
      <c r="X19" s="2"/>
      <c r="Y19" s="2"/>
      <c r="Z19" s="2"/>
    </row>
    <row r="20" spans="1:26" ht="12.75" customHeight="1" x14ac:dyDescent="0.15">
      <c r="A20" s="5" t="s">
        <v>22</v>
      </c>
      <c r="B20" s="1"/>
      <c r="C20" s="1"/>
      <c r="D20" s="1"/>
      <c r="E20" s="1"/>
      <c r="F20" s="1"/>
      <c r="G20" s="1"/>
      <c r="H20" s="1"/>
      <c r="I20" s="1"/>
      <c r="J20" s="1"/>
      <c r="K20" s="1"/>
      <c r="L20" s="1"/>
      <c r="M20" s="1"/>
      <c r="N20" s="1"/>
      <c r="O20" s="1"/>
      <c r="P20" s="1"/>
      <c r="Q20" s="1"/>
      <c r="R20" s="1"/>
      <c r="S20" s="1"/>
      <c r="T20" s="1"/>
      <c r="U20" s="1"/>
      <c r="V20" s="2"/>
      <c r="W20" s="2"/>
      <c r="X20" s="2"/>
      <c r="Y20" s="2"/>
      <c r="Z20" s="2"/>
    </row>
    <row r="21" spans="1:26" ht="12.75" customHeight="1" x14ac:dyDescent="0.15">
      <c r="A21" s="5"/>
      <c r="B21" s="1"/>
      <c r="C21" s="1"/>
      <c r="D21" s="1"/>
      <c r="E21" s="1"/>
      <c r="F21" s="1"/>
      <c r="G21" s="1"/>
      <c r="H21" s="1"/>
      <c r="I21" s="1"/>
      <c r="J21" s="1"/>
      <c r="K21" s="1"/>
      <c r="L21" s="1"/>
      <c r="M21" s="1"/>
      <c r="N21" s="1"/>
      <c r="O21" s="1"/>
      <c r="P21" s="1"/>
      <c r="Q21" s="1"/>
      <c r="R21" s="1"/>
      <c r="S21" s="1"/>
      <c r="T21" s="1"/>
      <c r="U21" s="1"/>
      <c r="V21" s="2"/>
      <c r="W21" s="2"/>
      <c r="X21" s="2"/>
      <c r="Y21" s="2"/>
      <c r="Z21" s="2"/>
    </row>
    <row r="22" spans="1:26" ht="12.75" customHeight="1" x14ac:dyDescent="0.15">
      <c r="A22" s="1"/>
      <c r="B22" s="1"/>
      <c r="C22" s="1"/>
      <c r="D22" s="1"/>
      <c r="E22" s="1"/>
      <c r="F22" s="1"/>
      <c r="G22" s="1"/>
      <c r="H22" s="1"/>
      <c r="I22" s="1"/>
      <c r="J22" s="1"/>
      <c r="K22" s="1"/>
      <c r="L22" s="1"/>
      <c r="M22" s="1"/>
      <c r="N22" s="1"/>
      <c r="O22" s="1"/>
      <c r="P22" s="1"/>
      <c r="Q22" s="1"/>
      <c r="R22" s="1"/>
      <c r="S22" s="1"/>
      <c r="T22" s="1"/>
      <c r="U22" s="1"/>
      <c r="V22" s="2"/>
      <c r="W22" s="2"/>
      <c r="X22" s="2"/>
      <c r="Y22" s="2"/>
      <c r="Z22" s="2"/>
    </row>
    <row r="23" spans="1:26" ht="12.75" customHeight="1" x14ac:dyDescent="0.15">
      <c r="A23" s="16"/>
      <c r="B23" s="1"/>
      <c r="C23" s="1"/>
      <c r="D23" s="1"/>
      <c r="E23" s="1"/>
      <c r="F23" s="1"/>
      <c r="G23" s="1"/>
      <c r="H23" s="1"/>
      <c r="I23" s="1"/>
      <c r="J23" s="1"/>
      <c r="K23" s="1"/>
      <c r="L23" s="1"/>
      <c r="M23" s="1"/>
      <c r="N23" s="1"/>
      <c r="O23" s="1"/>
      <c r="P23" s="1"/>
      <c r="Q23" s="1"/>
      <c r="R23" s="1"/>
      <c r="S23" s="1"/>
      <c r="T23" s="1"/>
      <c r="U23" s="1"/>
      <c r="V23" s="2"/>
      <c r="W23" s="2"/>
      <c r="X23" s="2"/>
      <c r="Y23" s="2"/>
      <c r="Z23" s="2"/>
    </row>
    <row r="24" spans="1:26" ht="12.75" customHeight="1" x14ac:dyDescent="0.15">
      <c r="A24" s="1"/>
      <c r="B24" s="1"/>
      <c r="C24" s="1"/>
      <c r="D24" s="1"/>
      <c r="E24" s="1"/>
      <c r="F24" s="1"/>
      <c r="G24" s="1"/>
      <c r="H24" s="1"/>
      <c r="I24" s="1"/>
      <c r="J24" s="1"/>
      <c r="K24" s="1"/>
      <c r="L24" s="1"/>
      <c r="M24" s="1"/>
      <c r="N24" s="1"/>
      <c r="O24" s="1"/>
      <c r="P24" s="1"/>
      <c r="Q24" s="1"/>
      <c r="R24" s="1"/>
      <c r="S24" s="1"/>
      <c r="T24" s="1"/>
      <c r="U24" s="1"/>
      <c r="V24" s="2"/>
      <c r="W24" s="2"/>
      <c r="X24" s="2"/>
      <c r="Y24" s="2"/>
      <c r="Z24" s="2"/>
    </row>
    <row r="25" spans="1:26" ht="12.75" customHeight="1" x14ac:dyDescent="0.15">
      <c r="A25" s="1"/>
      <c r="B25" s="1"/>
      <c r="C25" s="1"/>
      <c r="D25" s="1"/>
      <c r="E25" s="1"/>
      <c r="F25" s="1"/>
      <c r="G25" s="1"/>
      <c r="H25" s="1"/>
      <c r="I25" s="1"/>
      <c r="J25" s="1"/>
      <c r="K25" s="1"/>
      <c r="L25" s="1"/>
      <c r="M25" s="1"/>
      <c r="N25" s="1"/>
      <c r="O25" s="1"/>
      <c r="P25" s="1"/>
      <c r="Q25" s="1"/>
      <c r="R25" s="1"/>
      <c r="S25" s="1"/>
      <c r="T25" s="1"/>
      <c r="U25" s="1"/>
      <c r="V25" s="2"/>
      <c r="W25" s="2"/>
      <c r="X25" s="2"/>
      <c r="Y25" s="2"/>
      <c r="Z25" s="2"/>
    </row>
    <row r="26" spans="1:26" ht="12.75" customHeight="1" x14ac:dyDescent="0.15">
      <c r="A26" s="1"/>
      <c r="B26" s="1"/>
      <c r="C26" s="1"/>
      <c r="D26" s="1"/>
      <c r="E26" s="1"/>
      <c r="F26" s="1"/>
      <c r="G26" s="1"/>
      <c r="H26" s="1"/>
      <c r="I26" s="1"/>
      <c r="J26" s="1"/>
      <c r="K26" s="1"/>
      <c r="L26" s="1"/>
      <c r="M26" s="1"/>
      <c r="N26" s="1"/>
      <c r="O26" s="1"/>
      <c r="P26" s="1"/>
      <c r="Q26" s="1"/>
      <c r="R26" s="1"/>
      <c r="S26" s="1"/>
      <c r="T26" s="1"/>
      <c r="U26" s="1"/>
      <c r="V26" s="2"/>
      <c r="W26" s="2"/>
      <c r="X26" s="2"/>
      <c r="Y26" s="2"/>
      <c r="Z26" s="2"/>
    </row>
    <row r="27" spans="1:26" ht="12.75" customHeight="1" x14ac:dyDescent="0.15">
      <c r="A27" s="1"/>
      <c r="B27" s="1"/>
      <c r="C27" s="1"/>
      <c r="D27" s="1"/>
      <c r="E27" s="1"/>
      <c r="F27" s="1"/>
      <c r="G27" s="1"/>
      <c r="H27" s="1"/>
      <c r="I27" s="1"/>
      <c r="J27" s="1"/>
      <c r="K27" s="1"/>
      <c r="L27" s="1"/>
      <c r="M27" s="1"/>
      <c r="N27" s="1"/>
      <c r="O27" s="1"/>
      <c r="P27" s="1"/>
      <c r="Q27" s="1"/>
      <c r="R27" s="1"/>
      <c r="S27" s="1"/>
      <c r="T27" s="1"/>
      <c r="U27" s="1"/>
      <c r="V27" s="2"/>
      <c r="W27" s="2"/>
      <c r="X27" s="2"/>
      <c r="Y27" s="2"/>
      <c r="Z27" s="2"/>
    </row>
    <row r="28" spans="1:26" ht="12.75" customHeight="1" x14ac:dyDescent="0.15">
      <c r="A28" s="1"/>
      <c r="B28" s="1"/>
      <c r="C28" s="1"/>
      <c r="D28" s="1"/>
      <c r="E28" s="1"/>
      <c r="F28" s="1"/>
      <c r="G28" s="1"/>
      <c r="H28" s="1"/>
      <c r="I28" s="1"/>
      <c r="J28" s="1"/>
      <c r="K28" s="1"/>
      <c r="L28" s="1"/>
      <c r="M28" s="1"/>
      <c r="N28" s="1"/>
      <c r="O28" s="1"/>
      <c r="P28" s="1"/>
      <c r="Q28" s="1"/>
      <c r="R28" s="1"/>
      <c r="S28" s="1"/>
      <c r="T28" s="1"/>
      <c r="U28" s="1"/>
      <c r="V28" s="2"/>
      <c r="W28" s="2"/>
      <c r="X28" s="2"/>
      <c r="Y28" s="2"/>
      <c r="Z28" s="2"/>
    </row>
    <row r="29" spans="1:26" ht="12.75" customHeight="1" x14ac:dyDescent="0.15">
      <c r="A29" s="1"/>
      <c r="B29" s="1"/>
      <c r="C29" s="1"/>
      <c r="D29" s="1"/>
      <c r="E29" s="1"/>
      <c r="F29" s="1"/>
      <c r="G29" s="1"/>
      <c r="H29" s="1"/>
      <c r="I29" s="1"/>
      <c r="J29" s="1"/>
      <c r="K29" s="1"/>
      <c r="L29" s="1"/>
      <c r="M29" s="1"/>
      <c r="N29" s="1"/>
      <c r="O29" s="1"/>
      <c r="P29" s="1"/>
      <c r="Q29" s="1"/>
      <c r="R29" s="1"/>
      <c r="S29" s="1"/>
      <c r="T29" s="1"/>
      <c r="U29" s="1"/>
      <c r="V29" s="2"/>
      <c r="W29" s="2"/>
      <c r="X29" s="2"/>
      <c r="Y29" s="2"/>
      <c r="Z29" s="2"/>
    </row>
    <row r="30" spans="1:26" ht="12.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2.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2.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2.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2.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2.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2.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2.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2.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2.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2.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2.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2.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2.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2.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2.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2.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2.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2.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2.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2.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2.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2.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2.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2.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2.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2.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2.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2.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2.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2.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2.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2.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2.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2.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2.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2.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2.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2.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2.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2.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2.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2.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2.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2.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2.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2.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2.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2.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2.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2.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2.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2.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2.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2.75" customHeight="1" x14ac:dyDescent="0.1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2.75" customHeight="1" x14ac:dyDescent="0.1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2.75" customHeight="1" x14ac:dyDescent="0.1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2.75" customHeight="1" x14ac:dyDescent="0.1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2.75" customHeight="1" x14ac:dyDescent="0.1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2.75" customHeight="1" x14ac:dyDescent="0.1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2.75" customHeight="1" x14ac:dyDescent="0.1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2.75" customHeight="1" x14ac:dyDescent="0.1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2.75" customHeight="1" x14ac:dyDescent="0.1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2.75" customHeight="1" x14ac:dyDescent="0.1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2.75" customHeight="1" x14ac:dyDescent="0.1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2.75" customHeight="1" x14ac:dyDescent="0.1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2.75" customHeight="1" x14ac:dyDescent="0.1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2.75" customHeight="1" x14ac:dyDescent="0.1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2.75" customHeight="1" x14ac:dyDescent="0.1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2.75" customHeight="1" x14ac:dyDescent="0.1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2.75" customHeight="1"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2.75" customHeight="1"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2.75" customHeight="1"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2.75" customHeight="1"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2.75" customHeight="1"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2.75" customHeight="1"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2.75" customHeight="1"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2.75" customHeight="1"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2.75" customHeight="1"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2.75" customHeight="1"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2.75" customHeight="1"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2.75" customHeight="1"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2.75" customHeight="1"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2.75" customHeight="1"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2.75" customHeight="1"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2.75" customHeight="1"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2.75" customHeight="1"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2.75" customHeight="1"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2.75" customHeight="1"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2.75" customHeight="1"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2.75" customHeight="1"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2.75" customHeight="1"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2.75" customHeight="1"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2.75" customHeight="1"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2.75" customHeight="1"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2.75" customHeight="1"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2.75" customHeight="1"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2.75" customHeight="1"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2.75" customHeight="1"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2.75" customHeight="1"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2.75" customHeight="1"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2.75" customHeight="1"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2.75" customHeight="1"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2.75" customHeight="1"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2.75" customHeight="1"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2.75" customHeight="1"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2.75" customHeight="1"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2.75" customHeight="1"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2.75" customHeight="1"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2.75" customHeight="1"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2.75" customHeight="1"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2.75" customHeight="1"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2.75" customHeight="1"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2.75" customHeight="1"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2.75" customHeight="1"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2.75" customHeight="1"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2.75" customHeight="1"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2.75" customHeight="1"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2.75" customHeight="1"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2.75" customHeight="1"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2.75" customHeight="1"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2.75" customHeight="1"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2.75" customHeight="1"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2.75" customHeight="1"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2.75" customHeight="1"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2.75" customHeight="1"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2.75" customHeight="1"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2.75" customHeight="1"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2.75" customHeight="1"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2.75" customHeight="1"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2.75" customHeight="1"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2.75" customHeight="1"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2.75" customHeight="1"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2.75" customHeight="1"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2.75" customHeight="1"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2.75" customHeight="1"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2.75" customHeight="1"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2.75" customHeight="1"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2.75" customHeight="1"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2.75" customHeight="1"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2.75" customHeight="1"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2.75" customHeight="1"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2.75" customHeight="1"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2.75" customHeight="1"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2.75" customHeight="1"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2.75" customHeight="1"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2.75" customHeight="1"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2.75" customHeight="1"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2.75" customHeight="1"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2.75" customHeight="1"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2.75" customHeight="1"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2.75" customHeight="1"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2.75" customHeight="1"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2.75" customHeight="1"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2.75" customHeight="1"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2.75" customHeight="1"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2.75" customHeight="1"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2.75" customHeight="1"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2.75" customHeight="1"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2.75" customHeight="1"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2.75" customHeight="1"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2.75" customHeight="1"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2.75" customHeight="1"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2.75" customHeight="1"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2.75" customHeight="1"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2.75" customHeight="1"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2.75" customHeight="1"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2.75" customHeight="1"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2.75" customHeight="1"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2.75" customHeight="1"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2.75" customHeight="1"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2.75" customHeight="1"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2.75" customHeight="1"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2.75" customHeight="1"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2.75" customHeight="1"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2.75" customHeight="1"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2.75" customHeight="1"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2.75" customHeight="1"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2.75" customHeight="1"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2.75" customHeight="1"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2.75" customHeight="1"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2.75" customHeight="1"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2.75" customHeight="1"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2.75" customHeight="1"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2.75" customHeight="1"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2.75" customHeight="1"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2.75" customHeight="1"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2.75" customHeight="1"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2.75" customHeight="1"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2.75" customHeight="1"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2.75" customHeight="1"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2.75" customHeight="1"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2.75" customHeight="1"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2.75" customHeight="1"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2.75" customHeight="1"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2.75" customHeight="1"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2.75" customHeight="1"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2.75" customHeight="1"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2.75" customHeight="1"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2.75" customHeight="1"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2.75" customHeight="1"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2.75" customHeight="1"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2.75" customHeight="1"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2.75" customHeight="1"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2.75" customHeight="1"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2.75" customHeight="1"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2.75" customHeight="1"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2.75" customHeight="1"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2.75" customHeight="1"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2.75" customHeight="1"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2.75" customHeight="1"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2.75" customHeight="1"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2.75" customHeight="1"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2.75" customHeight="1"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2.75" customHeight="1"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2.75" customHeight="1"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2.75" customHeight="1"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2.75" customHeight="1"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2.75" customHeight="1"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2.75" customHeight="1"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2.75" customHeight="1"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2.75" customHeight="1"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2.75" customHeight="1"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2.75" customHeight="1"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2.75" customHeight="1"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2.75" customHeight="1"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2.75" customHeight="1"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2.75" customHeight="1"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2.75" customHeight="1"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2.75" customHeight="1"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2.75" customHeight="1"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2.75" customHeight="1"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2.75" customHeight="1"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2.75" customHeight="1"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2.75" customHeight="1"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2.75" customHeight="1"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2.75" customHeight="1"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2.75" customHeight="1"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2.75" customHeight="1"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2.75" customHeight="1"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2.75" customHeight="1"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2.75" customHeight="1"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2.75" customHeight="1"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2.75" customHeight="1"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2.75" customHeight="1"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2.75" customHeight="1"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2.75" customHeight="1"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2.75" customHeight="1"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2.75" customHeight="1"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2.75" customHeight="1"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2.75" customHeight="1"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2.75" customHeight="1"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2.75" customHeight="1"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2.75" customHeight="1"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2.75" customHeight="1"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2.75" customHeight="1"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2.75" customHeight="1"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2.75" customHeight="1"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2.75" customHeight="1"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2.75" customHeight="1"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2.75" customHeight="1"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2.75" customHeight="1"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2.75" customHeight="1"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2.75" customHeight="1"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2.75" customHeight="1"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2.75" customHeight="1"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2.75" customHeight="1"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2.75" customHeight="1"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2.75" customHeight="1"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2.75" customHeight="1"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2.75" customHeight="1"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2.75" customHeight="1"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2.75" customHeight="1"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2.75" customHeight="1"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2.75" customHeight="1"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2.75" customHeight="1"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2.75" customHeight="1"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2.75" customHeight="1"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2.75" customHeight="1"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2.75" customHeight="1"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2.75" customHeight="1"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2.75" customHeight="1"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2.75" customHeight="1"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2.75" customHeight="1"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2.75" customHeight="1"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2.75" customHeight="1"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2.75" customHeight="1"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2.75" customHeight="1"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2.75" customHeight="1"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2.75" customHeight="1"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2.75" customHeight="1"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2.75" customHeight="1"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2.75" customHeight="1"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2.75" customHeight="1"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2.75" customHeight="1"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2.75" customHeight="1"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2.75" customHeight="1"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2.75" customHeight="1"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2.75" customHeight="1"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2.75" customHeight="1"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2.75" customHeight="1"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2.75" customHeight="1"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2.75" customHeight="1"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2.75" customHeight="1"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2.75" customHeight="1"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2.75" customHeight="1"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2.75" customHeight="1"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2.75" customHeight="1"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2.75" customHeight="1"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2.75" customHeight="1"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2.75" customHeight="1"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2.75" customHeight="1"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2.75" customHeight="1"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2.75" customHeight="1"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2.75" customHeight="1"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2.75" customHeight="1"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2.75" customHeight="1"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2.75" customHeight="1"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2.75" customHeight="1"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2.75" customHeight="1"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2.75" customHeight="1"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2.75" customHeight="1"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2.75" customHeight="1"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2.75" customHeight="1"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2.75" customHeight="1"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2.75" customHeight="1"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2.75" customHeight="1"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2.75" customHeight="1"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2.75" customHeight="1"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2.75" customHeight="1"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2.75" customHeight="1"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2.75" customHeight="1"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2.75" customHeight="1"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2.75" customHeight="1"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2.75" customHeight="1"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2.75" customHeight="1"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2.75" customHeight="1"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2.75" customHeight="1"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2.75" customHeight="1"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2.75" customHeight="1"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2.75" customHeight="1"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2.75" customHeight="1"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2.75" customHeight="1"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2.75" customHeight="1"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2.75" customHeight="1"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2.75" customHeight="1"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2.75" customHeight="1"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2.75" customHeight="1"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2.75" customHeight="1"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2.75" customHeight="1"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2.75" customHeight="1"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2.75" customHeight="1"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2.75" customHeight="1"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2.75" customHeight="1"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2.75" customHeight="1"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2.75" customHeight="1"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2.75" customHeight="1"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2.75" customHeight="1"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2.75" customHeight="1"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2.75" customHeight="1"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2.75" customHeight="1"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2.75" customHeight="1"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2.75" customHeight="1"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2.75" customHeight="1"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2.75" customHeight="1"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2.75" customHeight="1"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2.75" customHeight="1"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2.75" customHeight="1"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2.75" customHeight="1"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2.75" customHeight="1"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2.75" customHeight="1"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2.75" customHeight="1"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2.75" customHeight="1"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2.75" customHeight="1"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2.75" customHeight="1"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2.75" customHeight="1"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2.75" customHeight="1"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2.75" customHeight="1"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2.75" customHeight="1"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2.75" customHeight="1"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2.75" customHeight="1"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2.75" customHeight="1"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2.75" customHeight="1"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2.75" customHeight="1"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2.75" customHeight="1"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2.75" customHeight="1"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2.75" customHeight="1"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2.75" customHeight="1"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2.75" customHeight="1"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2.75" customHeight="1"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2.75" customHeight="1"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2.75" customHeight="1"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2.75" customHeight="1"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2.75" customHeight="1"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2.75" customHeight="1"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2.75" customHeight="1"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2.75" customHeight="1"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2.75" customHeight="1"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2.75" customHeight="1"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2.75" customHeight="1"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2.75" customHeight="1"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2.75" customHeight="1"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2.75" customHeight="1"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2.75" customHeight="1"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2.75" customHeight="1"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2.75" customHeight="1"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2.75" customHeight="1"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2.75" customHeight="1"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2.75" customHeight="1"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2.75" customHeight="1"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2.75" customHeight="1"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2.75" customHeight="1"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2.75" customHeight="1"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2.75" customHeight="1"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2.75" customHeight="1"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2.75" customHeight="1"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2.75" customHeight="1"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2.75" customHeight="1"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2.75" customHeight="1"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2.75" customHeight="1"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2.75" customHeight="1"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2.75" customHeight="1"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2.75" customHeight="1"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2.75" customHeight="1"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2.75" customHeight="1"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2.75" customHeight="1"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2.75" customHeight="1"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2.75" customHeight="1"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2.75" customHeight="1"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2.75" customHeight="1"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2.75" customHeight="1"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2.75" customHeight="1"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2.75" customHeight="1"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2.75" customHeight="1"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2.75" customHeight="1"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2.75" customHeight="1"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2.75" customHeight="1"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2.75" customHeight="1"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2.75" customHeight="1"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2.75" customHeight="1"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2.75" customHeight="1"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2.75" customHeight="1"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2.75" customHeight="1"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2.75" customHeight="1"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2.75" customHeight="1"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2.75" customHeight="1"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2.75" customHeight="1"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2.75" customHeight="1"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2.75" customHeight="1"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2.75" customHeight="1"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2.75" customHeight="1"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2.75" customHeight="1"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2.75" customHeight="1"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2.75" customHeight="1"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2.75" customHeight="1"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2.75" customHeight="1"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2.75" customHeight="1"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2.75" customHeight="1"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2.75" customHeight="1"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2.75" customHeight="1"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2.75" customHeight="1"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2.75" customHeight="1"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2.75" customHeight="1"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2.75" customHeight="1"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2.75" customHeight="1"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2.75" customHeight="1"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2.75" customHeight="1"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2.75" customHeight="1"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2.75" customHeight="1"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2.75" customHeight="1"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2.75" customHeight="1"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2.75" customHeight="1"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2.75" customHeight="1"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2.75" customHeight="1"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2.75" customHeight="1"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2.75" customHeight="1"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2.75" customHeight="1"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2.75" customHeight="1"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2.75" customHeight="1"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2.75" customHeight="1"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2.75" customHeight="1"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2.75" customHeight="1"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2.75" customHeight="1"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2.75" customHeight="1"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2.75" customHeight="1"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2.75" customHeight="1"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2.75" customHeight="1"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2.75" customHeight="1"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2.75" customHeight="1"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2.75" customHeight="1"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2.75" customHeight="1"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2.75" customHeight="1"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2.75" customHeight="1"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2.75" customHeight="1"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2.75" customHeight="1"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2.75" customHeight="1"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2.75" customHeight="1"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2.75" customHeight="1"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2.75" customHeight="1"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2.75" customHeight="1"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2.75" customHeight="1"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2.75" customHeight="1"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2.75" customHeight="1"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2.75" customHeight="1"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2.75" customHeight="1"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2.75" customHeight="1"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2.75" customHeight="1"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2.75" customHeight="1"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2.75" customHeight="1"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2.75" customHeight="1"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2.75" customHeight="1"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2.75" customHeight="1"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2.75" customHeight="1"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2.75" customHeight="1"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2.75" customHeight="1"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2.75" customHeight="1"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2.75" customHeight="1"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2.75" customHeight="1"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2.75" customHeight="1"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2.75" customHeight="1"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2.75" customHeight="1"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2.75" customHeight="1"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2.75" customHeight="1"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2.75" customHeight="1"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2.75" customHeight="1"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2.75" customHeight="1"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2.75" customHeight="1"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2.75" customHeight="1"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2.75" customHeight="1"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2.75" customHeight="1"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2.75" customHeight="1"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2.75" customHeight="1"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2.75" customHeight="1"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2.75" customHeight="1"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2.75" customHeight="1"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2.75" customHeight="1"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2.75" customHeight="1"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2.75" customHeight="1"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2.75" customHeight="1"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2.75" customHeight="1"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2.75" customHeight="1"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2.75" customHeight="1"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2.75" customHeight="1"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2.75" customHeight="1"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2.75" customHeight="1"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2.75" customHeight="1"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2.75" customHeight="1"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2.75" customHeight="1"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2.75" customHeight="1"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2.75" customHeight="1"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2.75" customHeight="1"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2.75" customHeight="1"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2.75" customHeight="1"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2.75" customHeight="1"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2.75" customHeight="1"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2.75" customHeight="1"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2.75" customHeight="1"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2.75" customHeight="1"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2.75" customHeight="1"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2.75" customHeight="1"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2.75" customHeight="1"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2.75" customHeight="1"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2.75" customHeight="1"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2.75" customHeight="1"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2.75" customHeight="1"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2.75" customHeight="1"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2.75" customHeight="1"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2.75" customHeight="1"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2.75" customHeight="1"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2.75" customHeight="1"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2.75" customHeight="1"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2.75" customHeight="1"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2.75" customHeight="1"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2.75" customHeight="1"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2.75" customHeight="1"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2.75" customHeight="1"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2.75" customHeight="1"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2.75" customHeight="1"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2.75" customHeight="1"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2.75" customHeight="1"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2.75" customHeight="1"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2.75" customHeight="1"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2.75" customHeight="1"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2.75" customHeight="1"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2.75" customHeight="1"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2.75" customHeight="1"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2.75" customHeight="1"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2.75" customHeight="1"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2.75" customHeight="1"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2.75" customHeight="1"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2.75" customHeight="1"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2.75" customHeight="1"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2.75" customHeight="1"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2.75" customHeight="1"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2.75" customHeight="1"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2.75" customHeight="1"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2.75" customHeight="1"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2.75" customHeight="1"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2.75" customHeight="1"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2.75" customHeight="1"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2.75" customHeight="1"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2.75" customHeight="1"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2.75" customHeight="1"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2.75" customHeight="1"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2.75" customHeight="1"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2.75" customHeight="1"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2.75" customHeight="1"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2.75" customHeight="1"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2.75" customHeight="1"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2.75" customHeight="1"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2.75" customHeight="1"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2.75" customHeight="1"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2.75" customHeight="1"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2.75" customHeight="1"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2.75" customHeight="1"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2.75" customHeight="1"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2.75" customHeight="1"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2.75" customHeight="1"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2.75" customHeight="1"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2.75" customHeight="1"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2.75" customHeight="1"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2.75" customHeight="1"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2.75" customHeight="1"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2.75" customHeight="1"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2.75" customHeight="1"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2.75" customHeight="1"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2.75" customHeight="1"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2.75" customHeight="1"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2.75" customHeight="1"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2.75" customHeight="1"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2.75" customHeight="1"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2.75" customHeight="1"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2.75" customHeight="1"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2.75" customHeight="1"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2.75" customHeight="1"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2.75" customHeight="1"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2.75" customHeight="1"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2.75" customHeight="1"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2.75" customHeight="1"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2.75" customHeight="1"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2.75" customHeight="1"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2.75" customHeight="1"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2.75" customHeight="1"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2.75" customHeight="1"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2.75" customHeight="1"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2.75" customHeight="1"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2.75" customHeight="1"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2.75" customHeight="1"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2.75" customHeight="1"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2.75" customHeight="1"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2.75" customHeight="1"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2.75" customHeight="1"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2.75" customHeight="1"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2.75" customHeight="1"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2.75" customHeight="1"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2.75" customHeight="1"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2.75" customHeight="1"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2.75" customHeight="1"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2.75" customHeight="1"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2.75" customHeight="1"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2.75" customHeight="1"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2.75" customHeight="1"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2.75" customHeight="1"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2.75" customHeight="1"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2.75" customHeight="1"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2.75" customHeight="1"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2.75" customHeight="1"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2.75" customHeight="1"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2.75" customHeight="1"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2.75" customHeight="1"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2.75" customHeight="1"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2.75" customHeight="1"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2.75" customHeight="1"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2.75" customHeight="1"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2.75" customHeight="1"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2.75" customHeight="1"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2.75" customHeight="1"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2.75" customHeight="1"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2.75" customHeight="1"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2.75" customHeight="1"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2.75" customHeight="1"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2.75" customHeight="1"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2.75" customHeight="1"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2.75" customHeight="1"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2.75" customHeight="1"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2.75" customHeight="1"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2.75" customHeight="1"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2.75" customHeight="1"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2.75" customHeight="1"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2.75" customHeight="1"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2.75" customHeight="1"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2.75" customHeight="1"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2.75" customHeight="1"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2.75" customHeight="1"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2.75" customHeight="1"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2.75" customHeight="1"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2.75" customHeight="1"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2.75" customHeight="1"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2.75" customHeight="1"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2.75" customHeight="1"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2.75" customHeight="1"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2.75" customHeight="1"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2.75" customHeight="1"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2.75" customHeight="1"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2.75" customHeight="1"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2.75" customHeight="1"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2.75" customHeight="1"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2.75" customHeight="1"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2.75" customHeight="1"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2.75" customHeight="1"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2.75" customHeight="1"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2.75" customHeight="1"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2.75" customHeight="1"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2.75" customHeight="1"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2.75" customHeight="1"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2.75" customHeight="1"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2.75" customHeight="1"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2.75" customHeight="1"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2.75" customHeight="1"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2.75" customHeight="1"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2.75" customHeight="1"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2.75" customHeight="1"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2.75" customHeight="1"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2.75" customHeight="1"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2.75" customHeight="1"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2.75" customHeight="1"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2.75" customHeight="1"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2.75" customHeight="1"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2.75" customHeight="1"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2.75" customHeight="1"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2.75" customHeight="1"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2.75" customHeight="1"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2.75" customHeight="1"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2.75" customHeight="1"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2.75" customHeight="1"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2.75" customHeight="1"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2.75" customHeight="1"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2.75" customHeight="1"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2.75" customHeight="1"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2.75" customHeight="1"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2.75" customHeight="1"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2.75" customHeight="1"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2.75" customHeight="1"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2.75" customHeight="1"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2.75" customHeight="1"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2.75" customHeight="1"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2.75" customHeight="1"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2.75" customHeight="1"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2.75" customHeight="1"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2.75" customHeight="1"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2.75" customHeight="1"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2.75" customHeight="1"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2.75" customHeight="1"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2.75" customHeight="1"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2.75" customHeight="1"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2.75" customHeight="1"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2.75" customHeight="1"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2.75" customHeight="1"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2.75" customHeight="1"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2.75" customHeight="1"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2.75" customHeight="1"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2.75" customHeight="1"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2.75" customHeight="1"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2.75" customHeight="1"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2.75" customHeight="1"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2.75" customHeight="1"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2.75" customHeight="1"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2.75" customHeight="1"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2.75" customHeight="1"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2.75" customHeight="1"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2.75" customHeight="1"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2.75" customHeight="1"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2.75" customHeight="1"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2.75" customHeight="1"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2.75" customHeight="1"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2.75" customHeight="1"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2.75" customHeight="1"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2.75" customHeight="1"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2.75" customHeight="1"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2.75" customHeight="1"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2.75" customHeight="1"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2.75" customHeight="1"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2.75" customHeight="1"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2.75" customHeight="1"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2.75" customHeight="1"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2.75" customHeight="1"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2.75" customHeight="1"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2.75" customHeight="1"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2.75" customHeight="1"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2.75" customHeight="1"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2.75" customHeight="1"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2.75" customHeight="1"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2.75" customHeight="1"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2.75" customHeight="1"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2.75" customHeight="1"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2.75" customHeight="1"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2.75" customHeight="1"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2.75" customHeight="1"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2.75" customHeight="1"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2.75" customHeight="1"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2.75" customHeight="1"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2.75" customHeight="1"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2.75" customHeight="1"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2.75" customHeight="1"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2.75" customHeight="1"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2.75" customHeight="1"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2.75" customHeight="1"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2.75" customHeight="1"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2.75" customHeight="1"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2.75" customHeight="1"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2.75" customHeight="1"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2.75" customHeight="1"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2.75" customHeight="1"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2.75" customHeight="1"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2.75" customHeight="1"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2.75" customHeight="1"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2.75" customHeight="1"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2.75" customHeight="1"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2.75" customHeight="1"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2.75" customHeight="1"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2.75" customHeight="1"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2.75" customHeight="1"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2.75" customHeight="1"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2.75" customHeight="1"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2.75" customHeight="1"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2.75" customHeight="1"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2.75" customHeight="1"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2.75" customHeight="1"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2.75" customHeight="1"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2.75" customHeight="1"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2.75" customHeight="1"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2.75" customHeight="1"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2.75" customHeight="1"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2.75" customHeight="1"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2.75" customHeight="1"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2.75" customHeight="1"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2.75" customHeight="1"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2.75" customHeight="1"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2.75" customHeight="1"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2.75" customHeight="1"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2.75" customHeight="1"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2.75" customHeight="1"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2.75" customHeight="1"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2.75" customHeight="1"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2.75" customHeight="1"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2.75" customHeight="1"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2.75" customHeight="1"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2.75" customHeight="1"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2.75" customHeight="1"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2.75" customHeight="1"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2.75" customHeight="1"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2.75" customHeight="1"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2.75" customHeight="1"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2.75" customHeight="1"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2.75" customHeight="1"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2.75" customHeight="1"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2.75" customHeight="1"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2.75" customHeight="1"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2.75" customHeight="1"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2.75" customHeight="1"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2.75" customHeight="1"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2.75" customHeight="1"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2.75" customHeight="1"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2.75" customHeight="1"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2.75" customHeight="1"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2.75" customHeight="1"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2.75" customHeight="1"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2.75" customHeight="1"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2.75" customHeight="1"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2.75" customHeight="1"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2.75" customHeight="1"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2.75" customHeight="1"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2.75" customHeight="1"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2.75" customHeight="1"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2.75" customHeight="1"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2.75" customHeight="1"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2.75" customHeight="1"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2.75" customHeight="1"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2.75" customHeight="1"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2.75" customHeight="1"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2.75" customHeight="1"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2.75" customHeight="1"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2.75" customHeight="1"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2.75" customHeight="1"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2.75" customHeight="1"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2.75" customHeight="1"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2.75" customHeight="1"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2.75" customHeight="1"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2.75" customHeight="1"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2.75" customHeight="1"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2.75" customHeight="1"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2.75" customHeight="1"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2.75" customHeight="1"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2.75" customHeight="1"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2.75" customHeight="1"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2.75" customHeight="1"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2.75" customHeight="1"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2.75" customHeight="1"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2.75" customHeight="1"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2.75" customHeight="1"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2.75" customHeight="1"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2.75" customHeight="1"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2.75" customHeight="1"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2.75" customHeight="1"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2.75" customHeight="1"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2.75" customHeight="1"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2.75" customHeight="1"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2.75" customHeight="1"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2.75" customHeight="1"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2.75" customHeight="1"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2.75" customHeight="1"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2.75" customHeight="1"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2.75" customHeight="1"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2.75" customHeight="1"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2.75" customHeight="1"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2.75" customHeight="1"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2.75" customHeight="1"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2.75" customHeight="1"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2.75" customHeight="1"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2.75" customHeight="1"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2.75" customHeight="1"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2.75" customHeight="1"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2.75" customHeight="1"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2.75" customHeight="1"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2.75" customHeight="1"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2.75" customHeight="1"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2.75" customHeight="1"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2.75" customHeight="1"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2.75" customHeight="1"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2.75" customHeight="1"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2.75" customHeight="1"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2.75" customHeight="1"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2.75" customHeight="1"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2.75" customHeight="1"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2.75" customHeight="1"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2.75" customHeight="1"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2.75" customHeight="1"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2.75" customHeight="1"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2.75" customHeight="1"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2.75" customHeight="1"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2.75" customHeight="1"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2.75" customHeight="1"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2.75" customHeight="1"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2.75" customHeight="1"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2.75" customHeight="1"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2.75" customHeight="1"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2.75" customHeight="1"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2.75" customHeight="1"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2.75" customHeight="1"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2.75" customHeight="1"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2.75" customHeight="1"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2.75" customHeight="1"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2.75" customHeight="1"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2.75" customHeight="1"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2.75" customHeight="1"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2.75" customHeight="1"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2.75" customHeight="1"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2.75" customHeight="1"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2.75" customHeight="1"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2.75" customHeight="1"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2.75" customHeight="1"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2.75" customHeight="1"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2.75" customHeight="1"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2.75" customHeight="1"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2.75" customHeight="1"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2.75" customHeight="1"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2.75" customHeight="1"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2.75" customHeight="1"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2.75" customHeight="1"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2.75" customHeight="1"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2.75" customHeight="1"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1000"/>
  <sheetViews>
    <sheetView workbookViewId="0"/>
  </sheetViews>
  <sheetFormatPr baseColWidth="10" defaultColWidth="14.5" defaultRowHeight="15" customHeight="1" x14ac:dyDescent="0.15"/>
  <cols>
    <col min="1" max="1" width="17.83203125" customWidth="1"/>
    <col min="2" max="2" width="21.5" customWidth="1"/>
    <col min="3" max="3" width="26.33203125" customWidth="1"/>
    <col min="4" max="27" width="8.6640625" customWidth="1"/>
  </cols>
  <sheetData>
    <row r="1" spans="1:27" ht="204" customHeight="1" x14ac:dyDescent="0.15">
      <c r="A1" s="6"/>
      <c r="B1" s="6"/>
      <c r="C1" s="6"/>
      <c r="D1" s="169" t="s">
        <v>14</v>
      </c>
      <c r="E1" s="170"/>
      <c r="F1" s="170"/>
      <c r="G1" s="170"/>
      <c r="H1" s="170"/>
      <c r="I1" s="170"/>
      <c r="J1" s="170"/>
      <c r="K1" s="170"/>
      <c r="L1" s="170"/>
      <c r="M1" s="170"/>
      <c r="N1" s="170"/>
      <c r="O1" s="170"/>
      <c r="P1" s="8"/>
      <c r="Q1" s="8"/>
      <c r="R1" s="8"/>
      <c r="S1" s="6"/>
      <c r="T1" s="8"/>
      <c r="U1" s="8"/>
      <c r="V1" s="8"/>
      <c r="W1" s="6"/>
      <c r="X1" s="8"/>
      <c r="Y1" s="8"/>
      <c r="Z1" s="8"/>
      <c r="AA1" s="9"/>
    </row>
    <row r="2" spans="1:27" ht="232.5" customHeight="1" x14ac:dyDescent="0.15">
      <c r="A2" s="171" t="s">
        <v>15</v>
      </c>
      <c r="B2" s="172"/>
      <c r="C2" s="173"/>
      <c r="D2" s="10" t="s">
        <v>16</v>
      </c>
      <c r="E2" s="11" t="s">
        <v>17</v>
      </c>
      <c r="F2" s="11" t="s">
        <v>18</v>
      </c>
      <c r="G2" s="11" t="s">
        <v>19</v>
      </c>
      <c r="H2" s="11" t="s">
        <v>20</v>
      </c>
      <c r="I2" s="12" t="s">
        <v>21</v>
      </c>
      <c r="J2" s="13" t="s">
        <v>23</v>
      </c>
      <c r="K2" s="11" t="s">
        <v>24</v>
      </c>
      <c r="L2" s="11" t="s">
        <v>25</v>
      </c>
      <c r="M2" s="11" t="s">
        <v>26</v>
      </c>
      <c r="N2" s="11" t="s">
        <v>27</v>
      </c>
      <c r="O2" s="12" t="s">
        <v>28</v>
      </c>
      <c r="P2" s="14" t="s">
        <v>29</v>
      </c>
      <c r="Q2" s="11" t="s">
        <v>30</v>
      </c>
      <c r="R2" s="11" t="s">
        <v>31</v>
      </c>
      <c r="S2" s="12" t="s">
        <v>32</v>
      </c>
      <c r="T2" s="15" t="s">
        <v>33</v>
      </c>
      <c r="U2" s="11" t="s">
        <v>34</v>
      </c>
      <c r="V2" s="11" t="s">
        <v>35</v>
      </c>
      <c r="W2" s="12" t="s">
        <v>36</v>
      </c>
      <c r="X2" s="11" t="s">
        <v>37</v>
      </c>
      <c r="Y2" s="11" t="s">
        <v>38</v>
      </c>
      <c r="Z2" s="11" t="s">
        <v>39</v>
      </c>
      <c r="AA2" s="17"/>
    </row>
    <row r="3" spans="1:27" ht="65.25" customHeight="1" x14ac:dyDescent="0.15">
      <c r="A3" s="18" t="s">
        <v>40</v>
      </c>
      <c r="B3" s="18" t="s">
        <v>41</v>
      </c>
      <c r="C3" s="18" t="s">
        <v>42</v>
      </c>
      <c r="D3" s="19" t="s">
        <v>43</v>
      </c>
      <c r="E3" s="19" t="s">
        <v>44</v>
      </c>
      <c r="F3" s="19" t="s">
        <v>45</v>
      </c>
      <c r="G3" s="19" t="s">
        <v>46</v>
      </c>
      <c r="H3" s="19" t="s">
        <v>47</v>
      </c>
      <c r="I3" s="20" t="s">
        <v>48</v>
      </c>
      <c r="J3" s="21" t="s">
        <v>49</v>
      </c>
      <c r="K3" s="21" t="s">
        <v>50</v>
      </c>
      <c r="L3" s="21" t="s">
        <v>51</v>
      </c>
      <c r="M3" s="21" t="s">
        <v>52</v>
      </c>
      <c r="N3" s="21" t="s">
        <v>53</v>
      </c>
      <c r="O3" s="22" t="s">
        <v>54</v>
      </c>
      <c r="P3" s="23" t="s">
        <v>55</v>
      </c>
      <c r="Q3" s="23" t="s">
        <v>56</v>
      </c>
      <c r="R3" s="23" t="s">
        <v>57</v>
      </c>
      <c r="S3" s="24" t="s">
        <v>58</v>
      </c>
      <c r="T3" s="25" t="s">
        <v>59</v>
      </c>
      <c r="U3" s="25" t="s">
        <v>60</v>
      </c>
      <c r="V3" s="25" t="s">
        <v>61</v>
      </c>
      <c r="W3" s="26" t="s">
        <v>62</v>
      </c>
      <c r="X3" s="27" t="s">
        <v>63</v>
      </c>
      <c r="Y3" s="27" t="s">
        <v>64</v>
      </c>
      <c r="Z3" s="27" t="s">
        <v>65</v>
      </c>
      <c r="AA3" s="28"/>
    </row>
    <row r="4" spans="1:27" ht="12.75" customHeight="1" x14ac:dyDescent="0.15">
      <c r="A4" s="9" t="s">
        <v>66</v>
      </c>
      <c r="B4" s="9" t="s">
        <v>67</v>
      </c>
      <c r="C4" s="29" t="s">
        <v>66</v>
      </c>
      <c r="D4" s="30">
        <v>444</v>
      </c>
      <c r="E4" s="30">
        <v>54</v>
      </c>
      <c r="F4" s="30">
        <v>54</v>
      </c>
      <c r="G4" s="30">
        <v>0</v>
      </c>
      <c r="H4" s="30">
        <f t="shared" ref="H4:H415" si="0">IF(D4-E4&gt;0,D4-E4,0)</f>
        <v>390</v>
      </c>
      <c r="I4" s="31">
        <f t="shared" ref="I4:I415" si="1">E4/D4</f>
        <v>0.12162162162162163</v>
      </c>
      <c r="J4" s="30">
        <v>248</v>
      </c>
      <c r="K4" s="30">
        <v>40</v>
      </c>
      <c r="L4" s="30">
        <v>40</v>
      </c>
      <c r="M4" s="30">
        <v>0</v>
      </c>
      <c r="N4" s="33">
        <f t="shared" ref="N4:N415" si="2">IF(J4-K4&gt;0,J4-K4,0)</f>
        <v>208</v>
      </c>
      <c r="O4" s="31">
        <f t="shared" ref="O4:O415" si="3">K4/J4</f>
        <v>0.16129032258064516</v>
      </c>
      <c r="P4" s="30">
        <v>283</v>
      </c>
      <c r="Q4" s="30">
        <v>26</v>
      </c>
      <c r="R4" s="33">
        <f t="shared" ref="R4:R415" si="4">IF(P4-Q4&gt;0,P4-Q4,0)</f>
        <v>257</v>
      </c>
      <c r="S4" s="31">
        <f t="shared" ref="S4:S415" si="5">Q4/P4</f>
        <v>9.187279151943463E-2</v>
      </c>
      <c r="T4" s="30">
        <v>748</v>
      </c>
      <c r="U4" s="30">
        <v>319</v>
      </c>
      <c r="V4" s="33">
        <f t="shared" ref="V4:V415" si="6">IF(T4-U4&gt;0,T4-U4,0)</f>
        <v>429</v>
      </c>
      <c r="W4" s="31">
        <f t="shared" ref="W4:W415" si="7">U4/T4</f>
        <v>0.4264705882352941</v>
      </c>
      <c r="X4" s="30">
        <v>1723</v>
      </c>
      <c r="Y4" s="30">
        <v>439</v>
      </c>
      <c r="Z4" s="33">
        <f t="shared" ref="Z4:Z415" si="8">H4+N4+R4+V4</f>
        <v>1284</v>
      </c>
    </row>
    <row r="5" spans="1:27" ht="12.75" customHeight="1" x14ac:dyDescent="0.15">
      <c r="A5" s="9" t="s">
        <v>66</v>
      </c>
      <c r="B5" s="9" t="s">
        <v>67</v>
      </c>
      <c r="C5" s="29" t="s">
        <v>68</v>
      </c>
      <c r="D5" s="30">
        <v>430</v>
      </c>
      <c r="E5" s="30">
        <v>120</v>
      </c>
      <c r="F5" s="30">
        <v>120</v>
      </c>
      <c r="G5" s="30">
        <v>0</v>
      </c>
      <c r="H5" s="30">
        <f t="shared" si="0"/>
        <v>310</v>
      </c>
      <c r="I5" s="31">
        <f t="shared" si="1"/>
        <v>0.27906976744186046</v>
      </c>
      <c r="J5" s="30">
        <v>227</v>
      </c>
      <c r="K5" s="30">
        <v>79</v>
      </c>
      <c r="L5" s="30">
        <v>73</v>
      </c>
      <c r="M5" s="30">
        <v>6</v>
      </c>
      <c r="N5" s="33">
        <f t="shared" si="2"/>
        <v>148</v>
      </c>
      <c r="O5" s="31">
        <f t="shared" si="3"/>
        <v>0.34801762114537443</v>
      </c>
      <c r="P5" s="30">
        <v>295</v>
      </c>
      <c r="Q5" s="30">
        <v>35</v>
      </c>
      <c r="R5" s="33">
        <f t="shared" si="4"/>
        <v>260</v>
      </c>
      <c r="S5" s="31">
        <f t="shared" si="5"/>
        <v>0.11864406779661017</v>
      </c>
      <c r="T5" s="30">
        <v>817</v>
      </c>
      <c r="U5" s="30">
        <v>70</v>
      </c>
      <c r="V5" s="33">
        <f t="shared" si="6"/>
        <v>747</v>
      </c>
      <c r="W5" s="31">
        <f t="shared" si="7"/>
        <v>8.5679314565483472E-2</v>
      </c>
      <c r="X5" s="30">
        <v>1769</v>
      </c>
      <c r="Y5" s="30">
        <v>304</v>
      </c>
      <c r="Z5" s="33">
        <f t="shared" si="8"/>
        <v>1465</v>
      </c>
    </row>
    <row r="6" spans="1:27" ht="12.75" customHeight="1" x14ac:dyDescent="0.15">
      <c r="A6" s="9" t="s">
        <v>66</v>
      </c>
      <c r="B6" s="9" t="s">
        <v>67</v>
      </c>
      <c r="C6" s="29" t="s">
        <v>69</v>
      </c>
      <c r="D6" s="30">
        <v>80</v>
      </c>
      <c r="E6" s="30">
        <v>0</v>
      </c>
      <c r="F6" s="30">
        <v>0</v>
      </c>
      <c r="G6" s="30">
        <v>0</v>
      </c>
      <c r="H6" s="30">
        <f t="shared" si="0"/>
        <v>80</v>
      </c>
      <c r="I6" s="31">
        <f t="shared" si="1"/>
        <v>0</v>
      </c>
      <c r="J6" s="30">
        <v>53</v>
      </c>
      <c r="K6" s="30">
        <v>0</v>
      </c>
      <c r="L6" s="30">
        <v>0</v>
      </c>
      <c r="M6" s="30">
        <v>0</v>
      </c>
      <c r="N6" s="33">
        <f t="shared" si="2"/>
        <v>53</v>
      </c>
      <c r="O6" s="31">
        <f t="shared" si="3"/>
        <v>0</v>
      </c>
      <c r="P6" s="30">
        <v>57</v>
      </c>
      <c r="Q6" s="30">
        <v>4</v>
      </c>
      <c r="R6" s="33">
        <f t="shared" si="4"/>
        <v>53</v>
      </c>
      <c r="S6" s="31">
        <f t="shared" si="5"/>
        <v>7.0175438596491224E-2</v>
      </c>
      <c r="T6" s="30">
        <v>145</v>
      </c>
      <c r="U6" s="30">
        <v>194</v>
      </c>
      <c r="V6" s="33">
        <f t="shared" si="6"/>
        <v>0</v>
      </c>
      <c r="W6" s="31">
        <f t="shared" si="7"/>
        <v>1.3379310344827586</v>
      </c>
      <c r="X6" s="30">
        <v>335</v>
      </c>
      <c r="Y6" s="30">
        <v>198</v>
      </c>
      <c r="Z6" s="33">
        <f t="shared" si="8"/>
        <v>186</v>
      </c>
    </row>
    <row r="7" spans="1:27" ht="12.75" customHeight="1" x14ac:dyDescent="0.15">
      <c r="A7" s="9" t="s">
        <v>66</v>
      </c>
      <c r="B7" s="9" t="s">
        <v>67</v>
      </c>
      <c r="C7" s="29" t="s">
        <v>70</v>
      </c>
      <c r="D7" s="30">
        <v>532</v>
      </c>
      <c r="E7" s="30">
        <v>85</v>
      </c>
      <c r="F7" s="30">
        <v>85</v>
      </c>
      <c r="G7" s="30">
        <v>0</v>
      </c>
      <c r="H7" s="30">
        <f t="shared" si="0"/>
        <v>447</v>
      </c>
      <c r="I7" s="31">
        <f t="shared" si="1"/>
        <v>0.15977443609022557</v>
      </c>
      <c r="J7" s="30">
        <v>442</v>
      </c>
      <c r="K7" s="30">
        <v>17</v>
      </c>
      <c r="L7" s="30">
        <v>17</v>
      </c>
      <c r="M7" s="30">
        <v>0</v>
      </c>
      <c r="N7" s="33">
        <f t="shared" si="2"/>
        <v>425</v>
      </c>
      <c r="O7" s="31">
        <f t="shared" si="3"/>
        <v>3.8461538461538464E-2</v>
      </c>
      <c r="P7" s="30">
        <v>584</v>
      </c>
      <c r="Q7" s="30">
        <v>132</v>
      </c>
      <c r="R7" s="33">
        <f t="shared" si="4"/>
        <v>452</v>
      </c>
      <c r="S7" s="31">
        <f t="shared" si="5"/>
        <v>0.22602739726027396</v>
      </c>
      <c r="T7" s="30">
        <v>1401</v>
      </c>
      <c r="U7" s="30">
        <v>800</v>
      </c>
      <c r="V7" s="33">
        <f t="shared" si="6"/>
        <v>601</v>
      </c>
      <c r="W7" s="31">
        <f t="shared" si="7"/>
        <v>0.57102069950035694</v>
      </c>
      <c r="X7" s="30">
        <v>2959</v>
      </c>
      <c r="Y7" s="30">
        <v>1034</v>
      </c>
      <c r="Z7" s="33">
        <f t="shared" si="8"/>
        <v>1925</v>
      </c>
    </row>
    <row r="8" spans="1:27" ht="12.75" customHeight="1" x14ac:dyDescent="0.15">
      <c r="A8" s="9" t="s">
        <v>66</v>
      </c>
      <c r="B8" s="9" t="s">
        <v>67</v>
      </c>
      <c r="C8" s="29" t="s">
        <v>71</v>
      </c>
      <c r="D8" s="30">
        <v>796</v>
      </c>
      <c r="E8" s="30">
        <v>26</v>
      </c>
      <c r="F8" s="30">
        <v>26</v>
      </c>
      <c r="G8" s="30">
        <v>0</v>
      </c>
      <c r="H8" s="30">
        <f t="shared" si="0"/>
        <v>770</v>
      </c>
      <c r="I8" s="31">
        <f t="shared" si="1"/>
        <v>3.2663316582914576E-2</v>
      </c>
      <c r="J8" s="30">
        <v>446</v>
      </c>
      <c r="K8" s="30">
        <v>39</v>
      </c>
      <c r="L8" s="30">
        <v>39</v>
      </c>
      <c r="M8" s="30">
        <v>0</v>
      </c>
      <c r="N8" s="33">
        <f t="shared" si="2"/>
        <v>407</v>
      </c>
      <c r="O8" s="31">
        <f t="shared" si="3"/>
        <v>8.744394618834081E-2</v>
      </c>
      <c r="P8" s="30">
        <v>425</v>
      </c>
      <c r="Q8" s="30">
        <v>14</v>
      </c>
      <c r="R8" s="33">
        <f t="shared" si="4"/>
        <v>411</v>
      </c>
      <c r="S8" s="31">
        <f t="shared" si="5"/>
        <v>3.2941176470588238E-2</v>
      </c>
      <c r="T8" s="30">
        <v>618</v>
      </c>
      <c r="U8" s="30">
        <v>2638</v>
      </c>
      <c r="V8" s="33">
        <f t="shared" si="6"/>
        <v>0</v>
      </c>
      <c r="W8" s="31">
        <f t="shared" si="7"/>
        <v>4.2686084142394822</v>
      </c>
      <c r="X8" s="30">
        <v>2285</v>
      </c>
      <c r="Y8" s="30">
        <v>2717</v>
      </c>
      <c r="Z8" s="33">
        <f t="shared" si="8"/>
        <v>1588</v>
      </c>
    </row>
    <row r="9" spans="1:27" ht="12.75" customHeight="1" x14ac:dyDescent="0.15">
      <c r="A9" s="9" t="s">
        <v>66</v>
      </c>
      <c r="B9" s="9" t="s">
        <v>67</v>
      </c>
      <c r="C9" s="29" t="s">
        <v>72</v>
      </c>
      <c r="D9" s="30">
        <v>276</v>
      </c>
      <c r="E9" s="30">
        <v>86</v>
      </c>
      <c r="F9" s="30">
        <v>86</v>
      </c>
      <c r="G9" s="30">
        <v>0</v>
      </c>
      <c r="H9" s="30">
        <f t="shared" si="0"/>
        <v>190</v>
      </c>
      <c r="I9" s="31">
        <f t="shared" si="1"/>
        <v>0.31159420289855072</v>
      </c>
      <c r="J9" s="30">
        <v>211</v>
      </c>
      <c r="K9" s="30">
        <v>16</v>
      </c>
      <c r="L9" s="30">
        <v>16</v>
      </c>
      <c r="M9" s="30">
        <v>0</v>
      </c>
      <c r="N9" s="33">
        <f t="shared" si="2"/>
        <v>195</v>
      </c>
      <c r="O9" s="31">
        <f t="shared" si="3"/>
        <v>7.582938388625593E-2</v>
      </c>
      <c r="P9" s="30">
        <v>259</v>
      </c>
      <c r="Q9" s="30">
        <v>21</v>
      </c>
      <c r="R9" s="33">
        <f t="shared" si="4"/>
        <v>238</v>
      </c>
      <c r="S9" s="31">
        <f t="shared" si="5"/>
        <v>8.1081081081081086E-2</v>
      </c>
      <c r="T9" s="30">
        <v>752</v>
      </c>
      <c r="U9" s="30">
        <v>380</v>
      </c>
      <c r="V9" s="33">
        <f t="shared" si="6"/>
        <v>372</v>
      </c>
      <c r="W9" s="31">
        <f t="shared" si="7"/>
        <v>0.50531914893617025</v>
      </c>
      <c r="X9" s="30">
        <v>1498</v>
      </c>
      <c r="Y9" s="30">
        <v>503</v>
      </c>
      <c r="Z9" s="33">
        <f t="shared" si="8"/>
        <v>995</v>
      </c>
    </row>
    <row r="10" spans="1:27" ht="12.75" customHeight="1" x14ac:dyDescent="0.15">
      <c r="A10" s="9" t="s">
        <v>66</v>
      </c>
      <c r="B10" s="9" t="s">
        <v>67</v>
      </c>
      <c r="C10" s="29" t="s">
        <v>73</v>
      </c>
      <c r="D10" s="30">
        <v>1714</v>
      </c>
      <c r="E10" s="30">
        <v>283</v>
      </c>
      <c r="F10" s="30">
        <v>283</v>
      </c>
      <c r="G10" s="30">
        <v>0</v>
      </c>
      <c r="H10" s="30">
        <f t="shared" si="0"/>
        <v>1431</v>
      </c>
      <c r="I10" s="31">
        <f t="shared" si="1"/>
        <v>0.16511085180863477</v>
      </c>
      <c r="J10" s="30">
        <v>926</v>
      </c>
      <c r="K10" s="30">
        <v>249</v>
      </c>
      <c r="L10" s="30">
        <v>249</v>
      </c>
      <c r="M10" s="30">
        <v>0</v>
      </c>
      <c r="N10" s="33">
        <f t="shared" si="2"/>
        <v>677</v>
      </c>
      <c r="O10" s="31">
        <f t="shared" si="3"/>
        <v>0.2688984881209503</v>
      </c>
      <c r="P10" s="30">
        <v>978</v>
      </c>
      <c r="Q10" s="30">
        <v>0</v>
      </c>
      <c r="R10" s="33">
        <f t="shared" si="4"/>
        <v>978</v>
      </c>
      <c r="S10" s="31">
        <f t="shared" si="5"/>
        <v>0</v>
      </c>
      <c r="T10" s="30">
        <v>1837</v>
      </c>
      <c r="U10" s="30">
        <v>2573</v>
      </c>
      <c r="V10" s="33">
        <f t="shared" si="6"/>
        <v>0</v>
      </c>
      <c r="W10" s="31">
        <f t="shared" si="7"/>
        <v>1.4006532389765922</v>
      </c>
      <c r="X10" s="30">
        <v>5455</v>
      </c>
      <c r="Y10" s="30">
        <v>3105</v>
      </c>
      <c r="Z10" s="33">
        <f t="shared" si="8"/>
        <v>3086</v>
      </c>
    </row>
    <row r="11" spans="1:27" ht="12.75" customHeight="1" x14ac:dyDescent="0.15">
      <c r="A11" s="9" t="s">
        <v>66</v>
      </c>
      <c r="B11" s="9" t="s">
        <v>67</v>
      </c>
      <c r="C11" s="29" t="s">
        <v>74</v>
      </c>
      <c r="D11" s="30">
        <v>851</v>
      </c>
      <c r="E11" s="30">
        <v>40</v>
      </c>
      <c r="F11" s="30">
        <v>40</v>
      </c>
      <c r="G11" s="30">
        <v>0</v>
      </c>
      <c r="H11" s="30">
        <f t="shared" si="0"/>
        <v>811</v>
      </c>
      <c r="I11" s="31">
        <f t="shared" si="1"/>
        <v>4.700352526439483E-2</v>
      </c>
      <c r="J11" s="30">
        <v>480</v>
      </c>
      <c r="K11" s="30">
        <v>19</v>
      </c>
      <c r="L11" s="30">
        <v>19</v>
      </c>
      <c r="M11" s="30">
        <v>0</v>
      </c>
      <c r="N11" s="33">
        <f t="shared" si="2"/>
        <v>461</v>
      </c>
      <c r="O11" s="31">
        <f t="shared" si="3"/>
        <v>3.9583333333333331E-2</v>
      </c>
      <c r="P11" s="30">
        <v>608</v>
      </c>
      <c r="Q11" s="30">
        <v>0</v>
      </c>
      <c r="R11" s="33">
        <f t="shared" si="4"/>
        <v>608</v>
      </c>
      <c r="S11" s="31">
        <f t="shared" si="5"/>
        <v>0</v>
      </c>
      <c r="T11" s="30">
        <v>1981</v>
      </c>
      <c r="U11" s="30">
        <v>728</v>
      </c>
      <c r="V11" s="33">
        <f t="shared" si="6"/>
        <v>1253</v>
      </c>
      <c r="W11" s="31">
        <f t="shared" si="7"/>
        <v>0.36749116607773852</v>
      </c>
      <c r="X11" s="30">
        <v>3920</v>
      </c>
      <c r="Y11" s="30">
        <v>787</v>
      </c>
      <c r="Z11" s="33">
        <f t="shared" si="8"/>
        <v>3133</v>
      </c>
    </row>
    <row r="12" spans="1:27" ht="12.75" customHeight="1" x14ac:dyDescent="0.15">
      <c r="A12" s="9" t="s">
        <v>66</v>
      </c>
      <c r="B12" s="9" t="s">
        <v>67</v>
      </c>
      <c r="C12" s="29" t="s">
        <v>75</v>
      </c>
      <c r="D12" s="30">
        <v>839</v>
      </c>
      <c r="E12" s="30">
        <v>52</v>
      </c>
      <c r="F12" s="30">
        <v>52</v>
      </c>
      <c r="G12" s="30">
        <v>0</v>
      </c>
      <c r="H12" s="30">
        <f t="shared" si="0"/>
        <v>787</v>
      </c>
      <c r="I12" s="31">
        <f t="shared" si="1"/>
        <v>6.197854588796186E-2</v>
      </c>
      <c r="J12" s="30">
        <v>474</v>
      </c>
      <c r="K12" s="30">
        <v>43</v>
      </c>
      <c r="L12" s="30">
        <v>31</v>
      </c>
      <c r="M12" s="30">
        <v>12</v>
      </c>
      <c r="N12" s="33">
        <f t="shared" si="2"/>
        <v>431</v>
      </c>
      <c r="O12" s="31">
        <f t="shared" si="3"/>
        <v>9.0717299578059074E-2</v>
      </c>
      <c r="P12" s="30">
        <v>496</v>
      </c>
      <c r="Q12" s="30">
        <v>439</v>
      </c>
      <c r="R12" s="33">
        <f t="shared" si="4"/>
        <v>57</v>
      </c>
      <c r="S12" s="31">
        <f t="shared" si="5"/>
        <v>0.88508064516129037</v>
      </c>
      <c r="T12" s="30">
        <v>920</v>
      </c>
      <c r="U12" s="30">
        <v>826</v>
      </c>
      <c r="V12" s="33">
        <f t="shared" si="6"/>
        <v>94</v>
      </c>
      <c r="W12" s="31">
        <f t="shared" si="7"/>
        <v>0.89782608695652177</v>
      </c>
      <c r="X12" s="30">
        <v>2729</v>
      </c>
      <c r="Y12" s="30">
        <v>1360</v>
      </c>
      <c r="Z12" s="33">
        <f t="shared" si="8"/>
        <v>1369</v>
      </c>
    </row>
    <row r="13" spans="1:27" ht="12.75" customHeight="1" x14ac:dyDescent="0.15">
      <c r="A13" s="9" t="s">
        <v>66</v>
      </c>
      <c r="B13" s="9" t="s">
        <v>67</v>
      </c>
      <c r="C13" s="29" t="s">
        <v>76</v>
      </c>
      <c r="D13" s="30">
        <v>330</v>
      </c>
      <c r="E13" s="30">
        <v>0</v>
      </c>
      <c r="F13" s="30">
        <v>0</v>
      </c>
      <c r="G13" s="30">
        <v>0</v>
      </c>
      <c r="H13" s="30">
        <f t="shared" si="0"/>
        <v>330</v>
      </c>
      <c r="I13" s="31">
        <f t="shared" si="1"/>
        <v>0</v>
      </c>
      <c r="J13" s="30">
        <v>167</v>
      </c>
      <c r="K13" s="30">
        <v>0</v>
      </c>
      <c r="L13" s="30">
        <v>0</v>
      </c>
      <c r="M13" s="30">
        <v>0</v>
      </c>
      <c r="N13" s="33">
        <f t="shared" si="2"/>
        <v>167</v>
      </c>
      <c r="O13" s="31">
        <f t="shared" si="3"/>
        <v>0</v>
      </c>
      <c r="P13" s="30">
        <v>158</v>
      </c>
      <c r="Q13" s="30">
        <v>36</v>
      </c>
      <c r="R13" s="33">
        <f t="shared" si="4"/>
        <v>122</v>
      </c>
      <c r="S13" s="31">
        <f t="shared" si="5"/>
        <v>0.22784810126582278</v>
      </c>
      <c r="T13" s="30">
        <v>423</v>
      </c>
      <c r="U13" s="30">
        <v>54</v>
      </c>
      <c r="V13" s="33">
        <f t="shared" si="6"/>
        <v>369</v>
      </c>
      <c r="W13" s="31">
        <f t="shared" si="7"/>
        <v>0.1276595744680851</v>
      </c>
      <c r="X13" s="30">
        <v>1078</v>
      </c>
      <c r="Y13" s="30">
        <v>90</v>
      </c>
      <c r="Z13" s="33">
        <f t="shared" si="8"/>
        <v>988</v>
      </c>
    </row>
    <row r="14" spans="1:27" ht="12.75" customHeight="1" x14ac:dyDescent="0.15">
      <c r="A14" s="9" t="s">
        <v>66</v>
      </c>
      <c r="B14" s="9" t="s">
        <v>67</v>
      </c>
      <c r="C14" s="29" t="s">
        <v>77</v>
      </c>
      <c r="D14" s="30">
        <v>2059</v>
      </c>
      <c r="E14" s="30">
        <v>371</v>
      </c>
      <c r="F14" s="30">
        <v>371</v>
      </c>
      <c r="G14" s="30">
        <v>0</v>
      </c>
      <c r="H14" s="30">
        <f t="shared" si="0"/>
        <v>1688</v>
      </c>
      <c r="I14" s="31">
        <f t="shared" si="1"/>
        <v>0.18018455560951918</v>
      </c>
      <c r="J14" s="30">
        <v>2075</v>
      </c>
      <c r="K14" s="30">
        <v>109</v>
      </c>
      <c r="L14" s="30">
        <v>109</v>
      </c>
      <c r="M14" s="30">
        <v>0</v>
      </c>
      <c r="N14" s="33">
        <f t="shared" si="2"/>
        <v>1966</v>
      </c>
      <c r="O14" s="31">
        <f t="shared" si="3"/>
        <v>5.2530120481927713E-2</v>
      </c>
      <c r="P14" s="30">
        <v>2815</v>
      </c>
      <c r="Q14" s="30">
        <v>11</v>
      </c>
      <c r="R14" s="33">
        <f t="shared" si="4"/>
        <v>2804</v>
      </c>
      <c r="S14" s="31">
        <f t="shared" si="5"/>
        <v>3.9076376554174064E-3</v>
      </c>
      <c r="T14" s="30">
        <v>7816</v>
      </c>
      <c r="U14" s="30">
        <v>6744</v>
      </c>
      <c r="V14" s="33">
        <f t="shared" si="6"/>
        <v>1072</v>
      </c>
      <c r="W14" s="31">
        <f t="shared" si="7"/>
        <v>0.86284544524053219</v>
      </c>
      <c r="X14" s="30">
        <v>14765</v>
      </c>
      <c r="Y14" s="30">
        <v>7235</v>
      </c>
      <c r="Z14" s="33">
        <f t="shared" si="8"/>
        <v>7530</v>
      </c>
    </row>
    <row r="15" spans="1:27" ht="12.75" customHeight="1" x14ac:dyDescent="0.15">
      <c r="A15" s="9" t="s">
        <v>66</v>
      </c>
      <c r="B15" s="9" t="s">
        <v>67</v>
      </c>
      <c r="C15" s="29" t="s">
        <v>78</v>
      </c>
      <c r="D15" s="30">
        <v>24</v>
      </c>
      <c r="E15" s="30">
        <v>3</v>
      </c>
      <c r="F15" s="30">
        <v>3</v>
      </c>
      <c r="G15" s="30">
        <v>0</v>
      </c>
      <c r="H15" s="30">
        <f t="shared" si="0"/>
        <v>21</v>
      </c>
      <c r="I15" s="31">
        <f t="shared" si="1"/>
        <v>0.125</v>
      </c>
      <c r="J15" s="30">
        <v>14</v>
      </c>
      <c r="K15" s="30">
        <v>2</v>
      </c>
      <c r="L15" s="30">
        <v>0</v>
      </c>
      <c r="M15" s="30">
        <v>2</v>
      </c>
      <c r="N15" s="33">
        <f t="shared" si="2"/>
        <v>12</v>
      </c>
      <c r="O15" s="31">
        <f t="shared" si="3"/>
        <v>0.14285714285714285</v>
      </c>
      <c r="P15" s="30">
        <v>15</v>
      </c>
      <c r="Q15" s="30">
        <v>3</v>
      </c>
      <c r="R15" s="33">
        <f t="shared" si="4"/>
        <v>12</v>
      </c>
      <c r="S15" s="31">
        <f t="shared" si="5"/>
        <v>0.2</v>
      </c>
      <c r="T15" s="30">
        <v>7</v>
      </c>
      <c r="U15" s="30">
        <v>4</v>
      </c>
      <c r="V15" s="33">
        <f t="shared" si="6"/>
        <v>3</v>
      </c>
      <c r="W15" s="31">
        <f t="shared" si="7"/>
        <v>0.5714285714285714</v>
      </c>
      <c r="X15" s="30">
        <v>60</v>
      </c>
      <c r="Y15" s="30">
        <v>12</v>
      </c>
      <c r="Z15" s="33">
        <f t="shared" si="8"/>
        <v>48</v>
      </c>
    </row>
    <row r="16" spans="1:27" ht="12.75" customHeight="1" x14ac:dyDescent="0.15">
      <c r="A16" s="9" t="s">
        <v>66</v>
      </c>
      <c r="B16" s="9" t="s">
        <v>67</v>
      </c>
      <c r="C16" s="29" t="s">
        <v>79</v>
      </c>
      <c r="D16" s="30">
        <v>716</v>
      </c>
      <c r="E16" s="30">
        <v>220</v>
      </c>
      <c r="F16" s="30">
        <v>220</v>
      </c>
      <c r="G16" s="30">
        <v>0</v>
      </c>
      <c r="H16" s="30">
        <f t="shared" si="0"/>
        <v>496</v>
      </c>
      <c r="I16" s="31">
        <f t="shared" si="1"/>
        <v>0.30726256983240224</v>
      </c>
      <c r="J16" s="30">
        <v>391</v>
      </c>
      <c r="K16" s="30">
        <v>44</v>
      </c>
      <c r="L16" s="30">
        <v>43</v>
      </c>
      <c r="M16" s="30">
        <v>1</v>
      </c>
      <c r="N16" s="33">
        <f t="shared" si="2"/>
        <v>347</v>
      </c>
      <c r="O16" s="31">
        <f t="shared" si="3"/>
        <v>0.11253196930946291</v>
      </c>
      <c r="P16" s="30">
        <v>407</v>
      </c>
      <c r="Q16" s="30">
        <v>15</v>
      </c>
      <c r="R16" s="33">
        <f t="shared" si="4"/>
        <v>392</v>
      </c>
      <c r="S16" s="31">
        <f t="shared" si="5"/>
        <v>3.6855036855036855E-2</v>
      </c>
      <c r="T16" s="30">
        <v>553</v>
      </c>
      <c r="U16" s="30">
        <v>1432</v>
      </c>
      <c r="V16" s="33">
        <f t="shared" si="6"/>
        <v>0</v>
      </c>
      <c r="W16" s="31">
        <f t="shared" si="7"/>
        <v>2.5895117540687163</v>
      </c>
      <c r="X16" s="30">
        <v>2067</v>
      </c>
      <c r="Y16" s="30">
        <v>1711</v>
      </c>
      <c r="Z16" s="33">
        <f t="shared" si="8"/>
        <v>1235</v>
      </c>
    </row>
    <row r="17" spans="1:26" ht="12.75" customHeight="1" x14ac:dyDescent="0.15">
      <c r="A17" s="9" t="s">
        <v>66</v>
      </c>
      <c r="B17" s="9" t="s">
        <v>67</v>
      </c>
      <c r="C17" s="29" t="s">
        <v>80</v>
      </c>
      <c r="D17" s="30">
        <v>504</v>
      </c>
      <c r="E17" s="30">
        <v>109</v>
      </c>
      <c r="F17" s="30">
        <v>109</v>
      </c>
      <c r="G17" s="30">
        <v>0</v>
      </c>
      <c r="H17" s="30">
        <f t="shared" si="0"/>
        <v>395</v>
      </c>
      <c r="I17" s="31">
        <f t="shared" si="1"/>
        <v>0.21626984126984128</v>
      </c>
      <c r="J17" s="30">
        <v>270</v>
      </c>
      <c r="K17" s="30">
        <v>88</v>
      </c>
      <c r="L17" s="30">
        <v>88</v>
      </c>
      <c r="M17" s="30">
        <v>0</v>
      </c>
      <c r="N17" s="33">
        <f t="shared" si="2"/>
        <v>182</v>
      </c>
      <c r="O17" s="31">
        <f t="shared" si="3"/>
        <v>0.32592592592592595</v>
      </c>
      <c r="P17" s="30">
        <v>352</v>
      </c>
      <c r="Q17" s="30">
        <v>0</v>
      </c>
      <c r="R17" s="33">
        <f t="shared" si="4"/>
        <v>352</v>
      </c>
      <c r="S17" s="31">
        <f t="shared" si="5"/>
        <v>0</v>
      </c>
      <c r="T17" s="30">
        <v>1161</v>
      </c>
      <c r="U17" s="30">
        <v>16</v>
      </c>
      <c r="V17" s="33">
        <f t="shared" si="6"/>
        <v>1145</v>
      </c>
      <c r="W17" s="31">
        <f t="shared" si="7"/>
        <v>1.3781223083548665E-2</v>
      </c>
      <c r="X17" s="30">
        <v>2287</v>
      </c>
      <c r="Y17" s="30">
        <v>213</v>
      </c>
      <c r="Z17" s="33">
        <f t="shared" si="8"/>
        <v>2074</v>
      </c>
    </row>
    <row r="18" spans="1:26" ht="12.75" customHeight="1" x14ac:dyDescent="0.15">
      <c r="A18" s="9" t="s">
        <v>66</v>
      </c>
      <c r="B18" s="9" t="s">
        <v>67</v>
      </c>
      <c r="C18" s="29" t="s">
        <v>81</v>
      </c>
      <c r="D18" s="30">
        <v>317</v>
      </c>
      <c r="E18" s="30">
        <v>0</v>
      </c>
      <c r="F18" s="30">
        <v>0</v>
      </c>
      <c r="G18" s="30">
        <v>0</v>
      </c>
      <c r="H18" s="30">
        <f t="shared" si="0"/>
        <v>317</v>
      </c>
      <c r="I18" s="31">
        <f t="shared" si="1"/>
        <v>0</v>
      </c>
      <c r="J18" s="30">
        <v>264</v>
      </c>
      <c r="K18" s="30">
        <v>0</v>
      </c>
      <c r="L18" s="30">
        <v>0</v>
      </c>
      <c r="M18" s="30">
        <v>0</v>
      </c>
      <c r="N18" s="33">
        <f t="shared" si="2"/>
        <v>264</v>
      </c>
      <c r="O18" s="31">
        <f t="shared" si="3"/>
        <v>0</v>
      </c>
      <c r="P18" s="30">
        <v>192</v>
      </c>
      <c r="Q18" s="30">
        <v>253</v>
      </c>
      <c r="R18" s="33">
        <f t="shared" si="4"/>
        <v>0</v>
      </c>
      <c r="S18" s="31">
        <f t="shared" si="5"/>
        <v>1.3177083333333333</v>
      </c>
      <c r="T18" s="30">
        <v>417</v>
      </c>
      <c r="U18" s="30">
        <v>75</v>
      </c>
      <c r="V18" s="33">
        <f t="shared" si="6"/>
        <v>342</v>
      </c>
      <c r="W18" s="31">
        <f t="shared" si="7"/>
        <v>0.17985611510791366</v>
      </c>
      <c r="X18" s="30">
        <v>1190</v>
      </c>
      <c r="Y18" s="30">
        <v>328</v>
      </c>
      <c r="Z18" s="33">
        <f t="shared" si="8"/>
        <v>923</v>
      </c>
    </row>
    <row r="19" spans="1:26" ht="12.75" customHeight="1" x14ac:dyDescent="0.15">
      <c r="A19" s="9" t="s">
        <v>82</v>
      </c>
      <c r="B19" s="9" t="s">
        <v>83</v>
      </c>
      <c r="C19" s="29" t="s">
        <v>84</v>
      </c>
      <c r="D19" s="30">
        <v>7</v>
      </c>
      <c r="E19" s="30">
        <v>0</v>
      </c>
      <c r="F19" s="30">
        <v>0</v>
      </c>
      <c r="G19" s="30">
        <v>0</v>
      </c>
      <c r="H19" s="30">
        <f t="shared" si="0"/>
        <v>7</v>
      </c>
      <c r="I19" s="31">
        <f t="shared" si="1"/>
        <v>0</v>
      </c>
      <c r="J19" s="30">
        <v>6</v>
      </c>
      <c r="K19" s="30">
        <v>2</v>
      </c>
      <c r="L19" s="30">
        <v>0</v>
      </c>
      <c r="M19" s="30">
        <v>2</v>
      </c>
      <c r="N19" s="33">
        <f t="shared" si="2"/>
        <v>4</v>
      </c>
      <c r="O19" s="31">
        <f t="shared" si="3"/>
        <v>0.33333333333333331</v>
      </c>
      <c r="P19" s="30">
        <v>6</v>
      </c>
      <c r="Q19" s="30">
        <v>4</v>
      </c>
      <c r="R19" s="33">
        <f t="shared" si="4"/>
        <v>2</v>
      </c>
      <c r="S19" s="31">
        <f t="shared" si="5"/>
        <v>0.66666666666666663</v>
      </c>
      <c r="T19" s="30">
        <v>11</v>
      </c>
      <c r="U19" s="30">
        <v>10</v>
      </c>
      <c r="V19" s="33">
        <f t="shared" si="6"/>
        <v>1</v>
      </c>
      <c r="W19" s="31">
        <f t="shared" si="7"/>
        <v>0.90909090909090906</v>
      </c>
      <c r="X19" s="30">
        <v>30</v>
      </c>
      <c r="Y19" s="30">
        <v>16</v>
      </c>
      <c r="Z19" s="33">
        <f t="shared" si="8"/>
        <v>14</v>
      </c>
    </row>
    <row r="20" spans="1:26" ht="12.75" customHeight="1" x14ac:dyDescent="0.15">
      <c r="A20" s="9" t="s">
        <v>85</v>
      </c>
      <c r="B20" s="9" t="s">
        <v>83</v>
      </c>
      <c r="C20" s="29" t="s">
        <v>86</v>
      </c>
      <c r="D20" s="30">
        <v>4</v>
      </c>
      <c r="E20" s="30">
        <v>0</v>
      </c>
      <c r="F20" s="30">
        <v>0</v>
      </c>
      <c r="G20" s="30">
        <v>0</v>
      </c>
      <c r="H20" s="30">
        <f t="shared" si="0"/>
        <v>4</v>
      </c>
      <c r="I20" s="31">
        <f t="shared" si="1"/>
        <v>0</v>
      </c>
      <c r="J20" s="30">
        <v>3</v>
      </c>
      <c r="K20" s="30">
        <v>0</v>
      </c>
      <c r="L20" s="30">
        <v>0</v>
      </c>
      <c r="M20" s="30">
        <v>0</v>
      </c>
      <c r="N20" s="33">
        <f t="shared" si="2"/>
        <v>3</v>
      </c>
      <c r="O20" s="31">
        <f t="shared" si="3"/>
        <v>0</v>
      </c>
      <c r="P20" s="30">
        <v>4</v>
      </c>
      <c r="Q20" s="30">
        <v>29</v>
      </c>
      <c r="R20" s="33">
        <f t="shared" si="4"/>
        <v>0</v>
      </c>
      <c r="S20" s="31">
        <f t="shared" si="5"/>
        <v>7.25</v>
      </c>
      <c r="T20" s="30">
        <v>8</v>
      </c>
      <c r="U20" s="30">
        <v>0</v>
      </c>
      <c r="V20" s="33">
        <f t="shared" si="6"/>
        <v>8</v>
      </c>
      <c r="W20" s="31">
        <f t="shared" si="7"/>
        <v>0</v>
      </c>
      <c r="X20" s="30">
        <v>19</v>
      </c>
      <c r="Y20" s="30">
        <v>29</v>
      </c>
      <c r="Z20" s="33">
        <f t="shared" si="8"/>
        <v>15</v>
      </c>
    </row>
    <row r="21" spans="1:26" ht="12.75" customHeight="1" x14ac:dyDescent="0.15">
      <c r="A21" s="9" t="s">
        <v>85</v>
      </c>
      <c r="B21" s="9" t="s">
        <v>83</v>
      </c>
      <c r="C21" s="29" t="s">
        <v>87</v>
      </c>
      <c r="D21" s="30">
        <v>2</v>
      </c>
      <c r="E21" s="30">
        <v>0</v>
      </c>
      <c r="F21" s="30">
        <v>0</v>
      </c>
      <c r="G21" s="30">
        <v>0</v>
      </c>
      <c r="H21" s="30">
        <f t="shared" si="0"/>
        <v>2</v>
      </c>
      <c r="I21" s="31">
        <f t="shared" si="1"/>
        <v>0</v>
      </c>
      <c r="J21" s="30">
        <v>2</v>
      </c>
      <c r="K21" s="30">
        <v>0</v>
      </c>
      <c r="L21" s="30">
        <v>0</v>
      </c>
      <c r="M21" s="30">
        <v>0</v>
      </c>
      <c r="N21" s="33">
        <f t="shared" si="2"/>
        <v>2</v>
      </c>
      <c r="O21" s="31">
        <f t="shared" si="3"/>
        <v>0</v>
      </c>
      <c r="P21" s="30">
        <v>2</v>
      </c>
      <c r="Q21" s="30">
        <v>20</v>
      </c>
      <c r="R21" s="33">
        <f t="shared" si="4"/>
        <v>0</v>
      </c>
      <c r="S21" s="31">
        <f t="shared" si="5"/>
        <v>10</v>
      </c>
      <c r="T21" s="30">
        <v>4</v>
      </c>
      <c r="U21" s="30">
        <v>12</v>
      </c>
      <c r="V21" s="33">
        <f t="shared" si="6"/>
        <v>0</v>
      </c>
      <c r="W21" s="31">
        <f t="shared" si="7"/>
        <v>3</v>
      </c>
      <c r="X21" s="30">
        <v>10</v>
      </c>
      <c r="Y21" s="30">
        <v>32</v>
      </c>
      <c r="Z21" s="33">
        <f t="shared" si="8"/>
        <v>4</v>
      </c>
    </row>
    <row r="22" spans="1:26" ht="12.75" customHeight="1" x14ac:dyDescent="0.15">
      <c r="A22" s="9" t="s">
        <v>88</v>
      </c>
      <c r="B22" s="9" t="s">
        <v>89</v>
      </c>
      <c r="C22" s="29" t="s">
        <v>90</v>
      </c>
      <c r="D22" s="30">
        <v>48</v>
      </c>
      <c r="E22" s="30">
        <v>26</v>
      </c>
      <c r="F22" s="30">
        <v>26</v>
      </c>
      <c r="G22" s="30">
        <v>0</v>
      </c>
      <c r="H22" s="30">
        <f t="shared" si="0"/>
        <v>22</v>
      </c>
      <c r="I22" s="31">
        <f t="shared" si="1"/>
        <v>0.54166666666666663</v>
      </c>
      <c r="J22" s="30">
        <v>30</v>
      </c>
      <c r="K22" s="30">
        <v>30</v>
      </c>
      <c r="L22" s="30">
        <v>30</v>
      </c>
      <c r="M22" s="30">
        <v>0</v>
      </c>
      <c r="N22" s="33">
        <f t="shared" si="2"/>
        <v>0</v>
      </c>
      <c r="O22" s="31">
        <f t="shared" si="3"/>
        <v>1</v>
      </c>
      <c r="P22" s="30">
        <v>24</v>
      </c>
      <c r="Q22" s="30">
        <v>0</v>
      </c>
      <c r="R22" s="33">
        <f t="shared" si="4"/>
        <v>24</v>
      </c>
      <c r="S22" s="31">
        <f t="shared" si="5"/>
        <v>0</v>
      </c>
      <c r="T22" s="30">
        <v>82</v>
      </c>
      <c r="U22" s="30">
        <v>0</v>
      </c>
      <c r="V22" s="33">
        <f t="shared" si="6"/>
        <v>82</v>
      </c>
      <c r="W22" s="31">
        <f t="shared" si="7"/>
        <v>0</v>
      </c>
      <c r="X22" s="30">
        <v>184</v>
      </c>
      <c r="Y22" s="30">
        <v>56</v>
      </c>
      <c r="Z22" s="33">
        <f t="shared" si="8"/>
        <v>128</v>
      </c>
    </row>
    <row r="23" spans="1:26" ht="12.75" customHeight="1" x14ac:dyDescent="0.15">
      <c r="A23" s="9" t="s">
        <v>88</v>
      </c>
      <c r="B23" s="9" t="s">
        <v>89</v>
      </c>
      <c r="C23" s="29" t="s">
        <v>91</v>
      </c>
      <c r="D23" s="30">
        <v>682</v>
      </c>
      <c r="E23" s="30">
        <v>0</v>
      </c>
      <c r="F23" s="30">
        <v>0</v>
      </c>
      <c r="G23" s="30">
        <v>0</v>
      </c>
      <c r="H23" s="30">
        <f t="shared" si="0"/>
        <v>682</v>
      </c>
      <c r="I23" s="31">
        <f t="shared" si="1"/>
        <v>0</v>
      </c>
      <c r="J23" s="30">
        <v>545</v>
      </c>
      <c r="K23" s="30">
        <v>8</v>
      </c>
      <c r="L23" s="30">
        <v>8</v>
      </c>
      <c r="M23" s="30">
        <v>0</v>
      </c>
      <c r="N23" s="33">
        <f t="shared" si="2"/>
        <v>537</v>
      </c>
      <c r="O23" s="31">
        <f t="shared" si="3"/>
        <v>1.4678899082568808E-2</v>
      </c>
      <c r="P23" s="30">
        <v>480</v>
      </c>
      <c r="Q23" s="30">
        <v>33</v>
      </c>
      <c r="R23" s="33">
        <f t="shared" si="4"/>
        <v>447</v>
      </c>
      <c r="S23" s="31">
        <f t="shared" si="5"/>
        <v>6.8750000000000006E-2</v>
      </c>
      <c r="T23" s="30">
        <v>1267</v>
      </c>
      <c r="U23" s="30">
        <v>207</v>
      </c>
      <c r="V23" s="33">
        <f t="shared" si="6"/>
        <v>1060</v>
      </c>
      <c r="W23" s="31">
        <f t="shared" si="7"/>
        <v>0.1633780584056827</v>
      </c>
      <c r="X23" s="30">
        <v>2974</v>
      </c>
      <c r="Y23" s="30">
        <v>248</v>
      </c>
      <c r="Z23" s="33">
        <f t="shared" si="8"/>
        <v>2726</v>
      </c>
    </row>
    <row r="24" spans="1:26" ht="12.75" customHeight="1" x14ac:dyDescent="0.15">
      <c r="A24" s="9" t="s">
        <v>88</v>
      </c>
      <c r="B24" s="9" t="s">
        <v>89</v>
      </c>
      <c r="C24" s="29" t="s">
        <v>92</v>
      </c>
      <c r="D24" s="30">
        <v>974</v>
      </c>
      <c r="E24" s="30">
        <v>15</v>
      </c>
      <c r="F24" s="30">
        <v>15</v>
      </c>
      <c r="G24" s="30">
        <v>0</v>
      </c>
      <c r="H24" s="30">
        <f t="shared" si="0"/>
        <v>959</v>
      </c>
      <c r="I24" s="31">
        <f t="shared" si="1"/>
        <v>1.5400410677618069E-2</v>
      </c>
      <c r="J24" s="30">
        <v>643</v>
      </c>
      <c r="K24" s="30">
        <v>5</v>
      </c>
      <c r="L24" s="30">
        <v>5</v>
      </c>
      <c r="M24" s="30">
        <v>0</v>
      </c>
      <c r="N24" s="33">
        <f t="shared" si="2"/>
        <v>638</v>
      </c>
      <c r="O24" s="31">
        <f t="shared" si="3"/>
        <v>7.7760497667185074E-3</v>
      </c>
      <c r="P24" s="30">
        <v>708</v>
      </c>
      <c r="Q24" s="30">
        <v>324</v>
      </c>
      <c r="R24" s="33">
        <f t="shared" si="4"/>
        <v>384</v>
      </c>
      <c r="S24" s="31">
        <f t="shared" si="5"/>
        <v>0.4576271186440678</v>
      </c>
      <c r="T24" s="30">
        <v>1638</v>
      </c>
      <c r="U24" s="30">
        <v>1333</v>
      </c>
      <c r="V24" s="33">
        <f t="shared" si="6"/>
        <v>305</v>
      </c>
      <c r="W24" s="31">
        <f t="shared" si="7"/>
        <v>0.81379731379731379</v>
      </c>
      <c r="X24" s="30">
        <v>3963</v>
      </c>
      <c r="Y24" s="30">
        <v>1677</v>
      </c>
      <c r="Z24" s="33">
        <f t="shared" si="8"/>
        <v>2286</v>
      </c>
    </row>
    <row r="25" spans="1:26" ht="12.75" customHeight="1" x14ac:dyDescent="0.15">
      <c r="A25" s="9" t="s">
        <v>88</v>
      </c>
      <c r="B25" s="9" t="s">
        <v>89</v>
      </c>
      <c r="C25" s="29" t="s">
        <v>93</v>
      </c>
      <c r="D25" s="30">
        <v>419</v>
      </c>
      <c r="E25" s="30">
        <v>10</v>
      </c>
      <c r="F25" s="30">
        <v>0</v>
      </c>
      <c r="G25" s="30">
        <v>10</v>
      </c>
      <c r="H25" s="30">
        <f t="shared" si="0"/>
        <v>409</v>
      </c>
      <c r="I25" s="31">
        <f t="shared" si="1"/>
        <v>2.386634844868735E-2</v>
      </c>
      <c r="J25" s="30">
        <v>284</v>
      </c>
      <c r="K25" s="30">
        <v>67</v>
      </c>
      <c r="L25" s="30">
        <v>50</v>
      </c>
      <c r="M25" s="30">
        <v>17</v>
      </c>
      <c r="N25" s="33">
        <f t="shared" si="2"/>
        <v>217</v>
      </c>
      <c r="O25" s="31">
        <f t="shared" si="3"/>
        <v>0.23591549295774647</v>
      </c>
      <c r="P25" s="30">
        <v>306</v>
      </c>
      <c r="Q25" s="30">
        <v>0</v>
      </c>
      <c r="R25" s="33">
        <f t="shared" si="4"/>
        <v>306</v>
      </c>
      <c r="S25" s="31">
        <f t="shared" si="5"/>
        <v>0</v>
      </c>
      <c r="T25" s="30">
        <v>784</v>
      </c>
      <c r="U25" s="30">
        <v>29</v>
      </c>
      <c r="V25" s="33">
        <f t="shared" si="6"/>
        <v>755</v>
      </c>
      <c r="W25" s="31">
        <f t="shared" si="7"/>
        <v>3.6989795918367346E-2</v>
      </c>
      <c r="X25" s="30">
        <v>1793</v>
      </c>
      <c r="Y25" s="30">
        <v>106</v>
      </c>
      <c r="Z25" s="33">
        <f t="shared" si="8"/>
        <v>1687</v>
      </c>
    </row>
    <row r="26" spans="1:26" ht="12.75" customHeight="1" x14ac:dyDescent="0.15">
      <c r="A26" s="9" t="s">
        <v>88</v>
      </c>
      <c r="B26" s="9" t="s">
        <v>89</v>
      </c>
      <c r="C26" s="29" t="s">
        <v>94</v>
      </c>
      <c r="D26" s="30">
        <v>141</v>
      </c>
      <c r="E26" s="30">
        <v>0</v>
      </c>
      <c r="F26" s="30">
        <v>0</v>
      </c>
      <c r="G26" s="30">
        <v>0</v>
      </c>
      <c r="H26" s="30">
        <f t="shared" si="0"/>
        <v>141</v>
      </c>
      <c r="I26" s="31">
        <f t="shared" si="1"/>
        <v>0</v>
      </c>
      <c r="J26" s="30">
        <v>100</v>
      </c>
      <c r="K26" s="30">
        <v>10</v>
      </c>
      <c r="L26" s="30">
        <v>10</v>
      </c>
      <c r="M26" s="30">
        <v>0</v>
      </c>
      <c r="N26" s="33">
        <f t="shared" si="2"/>
        <v>90</v>
      </c>
      <c r="O26" s="31">
        <f t="shared" si="3"/>
        <v>0.1</v>
      </c>
      <c r="P26" s="30">
        <v>93</v>
      </c>
      <c r="Q26" s="30">
        <v>8</v>
      </c>
      <c r="R26" s="33">
        <f t="shared" si="4"/>
        <v>85</v>
      </c>
      <c r="S26" s="31">
        <f t="shared" si="5"/>
        <v>8.6021505376344093E-2</v>
      </c>
      <c r="T26" s="30">
        <v>303</v>
      </c>
      <c r="U26" s="30">
        <v>42</v>
      </c>
      <c r="V26" s="33">
        <f t="shared" si="6"/>
        <v>261</v>
      </c>
      <c r="W26" s="31">
        <f t="shared" si="7"/>
        <v>0.13861386138613863</v>
      </c>
      <c r="X26" s="30">
        <v>637</v>
      </c>
      <c r="Y26" s="30">
        <v>60</v>
      </c>
      <c r="Z26" s="33">
        <f t="shared" si="8"/>
        <v>577</v>
      </c>
    </row>
    <row r="27" spans="1:26" ht="12.75" customHeight="1" x14ac:dyDescent="0.15">
      <c r="A27" s="9" t="s">
        <v>95</v>
      </c>
      <c r="B27" s="9" t="s">
        <v>83</v>
      </c>
      <c r="C27" s="29" t="s">
        <v>96</v>
      </c>
      <c r="D27" s="30">
        <v>241</v>
      </c>
      <c r="E27" s="30">
        <v>99</v>
      </c>
      <c r="F27" s="30">
        <v>0</v>
      </c>
      <c r="G27" s="30">
        <v>99</v>
      </c>
      <c r="H27" s="30">
        <f t="shared" si="0"/>
        <v>142</v>
      </c>
      <c r="I27" s="31">
        <f t="shared" si="1"/>
        <v>0.41078838174273857</v>
      </c>
      <c r="J27" s="30">
        <v>175</v>
      </c>
      <c r="K27" s="30">
        <v>91</v>
      </c>
      <c r="L27" s="30">
        <v>0</v>
      </c>
      <c r="M27" s="30">
        <v>91</v>
      </c>
      <c r="N27" s="33">
        <f t="shared" si="2"/>
        <v>84</v>
      </c>
      <c r="O27" s="31">
        <f t="shared" si="3"/>
        <v>0.52</v>
      </c>
      <c r="P27" s="30">
        <v>192</v>
      </c>
      <c r="Q27" s="30">
        <v>195</v>
      </c>
      <c r="R27" s="33">
        <f t="shared" si="4"/>
        <v>0</v>
      </c>
      <c r="S27" s="31">
        <f t="shared" si="5"/>
        <v>1.015625</v>
      </c>
      <c r="T27" s="30">
        <v>471</v>
      </c>
      <c r="U27" s="30">
        <v>212</v>
      </c>
      <c r="V27" s="33">
        <f t="shared" si="6"/>
        <v>259</v>
      </c>
      <c r="W27" s="31">
        <f t="shared" si="7"/>
        <v>0.45010615711252655</v>
      </c>
      <c r="X27" s="30">
        <v>1079</v>
      </c>
      <c r="Y27" s="30">
        <v>597</v>
      </c>
      <c r="Z27" s="33">
        <f t="shared" si="8"/>
        <v>485</v>
      </c>
    </row>
    <row r="28" spans="1:26" ht="12.75" customHeight="1" x14ac:dyDescent="0.15">
      <c r="A28" s="9" t="s">
        <v>97</v>
      </c>
      <c r="B28" s="9" t="s">
        <v>83</v>
      </c>
      <c r="C28" s="29" t="s">
        <v>98</v>
      </c>
      <c r="D28" s="30">
        <v>107</v>
      </c>
      <c r="E28" s="30">
        <v>5</v>
      </c>
      <c r="F28" s="30">
        <v>1</v>
      </c>
      <c r="G28" s="30">
        <v>4</v>
      </c>
      <c r="H28" s="30">
        <f t="shared" si="0"/>
        <v>102</v>
      </c>
      <c r="I28" s="31">
        <f t="shared" si="1"/>
        <v>4.6728971962616821E-2</v>
      </c>
      <c r="J28" s="30">
        <v>91</v>
      </c>
      <c r="K28" s="30">
        <v>5</v>
      </c>
      <c r="L28" s="30">
        <v>0</v>
      </c>
      <c r="M28" s="30">
        <v>5</v>
      </c>
      <c r="N28" s="33">
        <f t="shared" si="2"/>
        <v>86</v>
      </c>
      <c r="O28" s="31">
        <f t="shared" si="3"/>
        <v>5.4945054945054944E-2</v>
      </c>
      <c r="P28" s="30">
        <v>91</v>
      </c>
      <c r="Q28" s="30">
        <v>69</v>
      </c>
      <c r="R28" s="33">
        <f t="shared" si="4"/>
        <v>22</v>
      </c>
      <c r="S28" s="31">
        <f t="shared" si="5"/>
        <v>0.75824175824175821</v>
      </c>
      <c r="T28" s="30">
        <v>210</v>
      </c>
      <c r="U28" s="30">
        <v>46</v>
      </c>
      <c r="V28" s="33">
        <f t="shared" si="6"/>
        <v>164</v>
      </c>
      <c r="W28" s="31">
        <f t="shared" si="7"/>
        <v>0.21904761904761905</v>
      </c>
      <c r="X28" s="30">
        <v>499</v>
      </c>
      <c r="Y28" s="30">
        <v>125</v>
      </c>
      <c r="Z28" s="33">
        <f t="shared" si="8"/>
        <v>374</v>
      </c>
    </row>
    <row r="29" spans="1:26" ht="12.75" customHeight="1" x14ac:dyDescent="0.15">
      <c r="A29" s="9" t="s">
        <v>99</v>
      </c>
      <c r="B29" s="9" t="s">
        <v>67</v>
      </c>
      <c r="C29" s="29" t="s">
        <v>100</v>
      </c>
      <c r="D29" s="30">
        <v>349</v>
      </c>
      <c r="E29" s="30">
        <v>87</v>
      </c>
      <c r="F29" s="30">
        <v>86</v>
      </c>
      <c r="G29" s="30">
        <v>1</v>
      </c>
      <c r="H29" s="30">
        <f t="shared" si="0"/>
        <v>262</v>
      </c>
      <c r="I29" s="31">
        <f t="shared" si="1"/>
        <v>0.24928366762177651</v>
      </c>
      <c r="J29" s="30">
        <v>205</v>
      </c>
      <c r="K29" s="30">
        <v>0</v>
      </c>
      <c r="L29" s="30">
        <v>0</v>
      </c>
      <c r="M29" s="30">
        <v>0</v>
      </c>
      <c r="N29" s="33">
        <f t="shared" si="2"/>
        <v>205</v>
      </c>
      <c r="O29" s="31">
        <f t="shared" si="3"/>
        <v>0</v>
      </c>
      <c r="P29" s="30">
        <v>214</v>
      </c>
      <c r="Q29" s="30">
        <v>77</v>
      </c>
      <c r="R29" s="33">
        <f t="shared" si="4"/>
        <v>137</v>
      </c>
      <c r="S29" s="31">
        <f t="shared" si="5"/>
        <v>0.35981308411214952</v>
      </c>
      <c r="T29" s="30">
        <v>680</v>
      </c>
      <c r="U29" s="30">
        <v>304</v>
      </c>
      <c r="V29" s="33">
        <f t="shared" si="6"/>
        <v>376</v>
      </c>
      <c r="W29" s="31">
        <f t="shared" si="7"/>
        <v>0.44705882352941179</v>
      </c>
      <c r="X29" s="30">
        <v>1448</v>
      </c>
      <c r="Y29" s="30">
        <v>468</v>
      </c>
      <c r="Z29" s="33">
        <f t="shared" si="8"/>
        <v>980</v>
      </c>
    </row>
    <row r="30" spans="1:26" ht="12.75" customHeight="1" x14ac:dyDescent="0.15">
      <c r="A30" s="9" t="s">
        <v>99</v>
      </c>
      <c r="B30" s="9" t="s">
        <v>67</v>
      </c>
      <c r="C30" s="29" t="s">
        <v>101</v>
      </c>
      <c r="D30" s="30">
        <v>234</v>
      </c>
      <c r="E30" s="30">
        <v>3</v>
      </c>
      <c r="F30" s="30">
        <v>3</v>
      </c>
      <c r="G30" s="30">
        <v>0</v>
      </c>
      <c r="H30" s="30">
        <f t="shared" si="0"/>
        <v>231</v>
      </c>
      <c r="I30" s="31">
        <f t="shared" si="1"/>
        <v>1.282051282051282E-2</v>
      </c>
      <c r="J30" s="30">
        <v>124</v>
      </c>
      <c r="K30" s="30">
        <v>10</v>
      </c>
      <c r="L30" s="30">
        <v>10</v>
      </c>
      <c r="M30" s="30">
        <v>0</v>
      </c>
      <c r="N30" s="33">
        <f t="shared" si="2"/>
        <v>114</v>
      </c>
      <c r="O30" s="31">
        <f t="shared" si="3"/>
        <v>8.0645161290322578E-2</v>
      </c>
      <c r="P30" s="30">
        <v>123</v>
      </c>
      <c r="Q30" s="30">
        <v>6</v>
      </c>
      <c r="R30" s="33">
        <f t="shared" si="4"/>
        <v>117</v>
      </c>
      <c r="S30" s="31">
        <f t="shared" si="5"/>
        <v>4.878048780487805E-2</v>
      </c>
      <c r="T30" s="30">
        <v>279</v>
      </c>
      <c r="U30" s="30">
        <v>1907</v>
      </c>
      <c r="V30" s="33">
        <f t="shared" si="6"/>
        <v>0</v>
      </c>
      <c r="W30" s="31">
        <f t="shared" si="7"/>
        <v>6.8351254480286743</v>
      </c>
      <c r="X30" s="30">
        <v>760</v>
      </c>
      <c r="Y30" s="30">
        <v>1926</v>
      </c>
      <c r="Z30" s="33">
        <f t="shared" si="8"/>
        <v>462</v>
      </c>
    </row>
    <row r="31" spans="1:26" ht="12.75" customHeight="1" x14ac:dyDescent="0.15">
      <c r="A31" s="9" t="s">
        <v>99</v>
      </c>
      <c r="B31" s="9" t="s">
        <v>67</v>
      </c>
      <c r="C31" s="29" t="s">
        <v>102</v>
      </c>
      <c r="D31" s="30">
        <v>51</v>
      </c>
      <c r="E31" s="30">
        <v>0</v>
      </c>
      <c r="F31" s="30">
        <v>0</v>
      </c>
      <c r="G31" s="30">
        <v>0</v>
      </c>
      <c r="H31" s="30">
        <f t="shared" si="0"/>
        <v>51</v>
      </c>
      <c r="I31" s="31">
        <f t="shared" si="1"/>
        <v>0</v>
      </c>
      <c r="J31" s="30">
        <v>25</v>
      </c>
      <c r="K31" s="30">
        <v>2</v>
      </c>
      <c r="L31" s="30">
        <v>0</v>
      </c>
      <c r="M31" s="30">
        <v>2</v>
      </c>
      <c r="N31" s="33">
        <f t="shared" si="2"/>
        <v>23</v>
      </c>
      <c r="O31" s="31">
        <f t="shared" si="3"/>
        <v>0.08</v>
      </c>
      <c r="P31" s="30">
        <v>31</v>
      </c>
      <c r="Q31" s="30">
        <v>0</v>
      </c>
      <c r="R31" s="33">
        <f t="shared" si="4"/>
        <v>31</v>
      </c>
      <c r="S31" s="31">
        <f t="shared" si="5"/>
        <v>0</v>
      </c>
      <c r="T31" s="30">
        <v>34</v>
      </c>
      <c r="U31" s="30">
        <v>8</v>
      </c>
      <c r="V31" s="33">
        <f t="shared" si="6"/>
        <v>26</v>
      </c>
      <c r="W31" s="31">
        <f t="shared" si="7"/>
        <v>0.23529411764705882</v>
      </c>
      <c r="X31" s="30">
        <v>141</v>
      </c>
      <c r="Y31" s="30">
        <v>10</v>
      </c>
      <c r="Z31" s="33">
        <f t="shared" si="8"/>
        <v>131</v>
      </c>
    </row>
    <row r="32" spans="1:26" ht="12.75" customHeight="1" x14ac:dyDescent="0.15">
      <c r="A32" s="9" t="s">
        <v>99</v>
      </c>
      <c r="B32" s="9" t="s">
        <v>67</v>
      </c>
      <c r="C32" s="29" t="s">
        <v>103</v>
      </c>
      <c r="D32" s="30">
        <v>798</v>
      </c>
      <c r="E32" s="30">
        <v>19</v>
      </c>
      <c r="F32" s="30">
        <v>19</v>
      </c>
      <c r="G32" s="30">
        <v>0</v>
      </c>
      <c r="H32" s="30">
        <f t="shared" si="0"/>
        <v>779</v>
      </c>
      <c r="I32" s="31">
        <f t="shared" si="1"/>
        <v>2.3809523809523808E-2</v>
      </c>
      <c r="J32" s="30">
        <v>444</v>
      </c>
      <c r="K32" s="30">
        <v>3</v>
      </c>
      <c r="L32" s="30">
        <v>3</v>
      </c>
      <c r="M32" s="30">
        <v>0</v>
      </c>
      <c r="N32" s="33">
        <f t="shared" si="2"/>
        <v>441</v>
      </c>
      <c r="O32" s="31">
        <f t="shared" si="3"/>
        <v>6.7567567567567571E-3</v>
      </c>
      <c r="P32" s="30">
        <v>559</v>
      </c>
      <c r="Q32" s="30">
        <v>4</v>
      </c>
      <c r="R32" s="33">
        <f t="shared" si="4"/>
        <v>555</v>
      </c>
      <c r="S32" s="31">
        <f t="shared" si="5"/>
        <v>7.1556350626118068E-3</v>
      </c>
      <c r="T32" s="30">
        <v>1677</v>
      </c>
      <c r="U32" s="30">
        <v>156</v>
      </c>
      <c r="V32" s="33">
        <f t="shared" si="6"/>
        <v>1521</v>
      </c>
      <c r="W32" s="31">
        <f t="shared" si="7"/>
        <v>9.3023255813953487E-2</v>
      </c>
      <c r="X32" s="30">
        <v>3478</v>
      </c>
      <c r="Y32" s="30">
        <v>182</v>
      </c>
      <c r="Z32" s="33">
        <f t="shared" si="8"/>
        <v>3296</v>
      </c>
    </row>
    <row r="33" spans="1:26" ht="12.75" customHeight="1" x14ac:dyDescent="0.15">
      <c r="A33" s="9" t="s">
        <v>99</v>
      </c>
      <c r="B33" s="9" t="s">
        <v>67</v>
      </c>
      <c r="C33" s="29" t="s">
        <v>104</v>
      </c>
      <c r="D33" s="30">
        <v>374</v>
      </c>
      <c r="E33" s="30">
        <v>0</v>
      </c>
      <c r="F33" s="30">
        <v>0</v>
      </c>
      <c r="G33" s="30">
        <v>0</v>
      </c>
      <c r="H33" s="30">
        <f t="shared" si="0"/>
        <v>374</v>
      </c>
      <c r="I33" s="31">
        <f t="shared" si="1"/>
        <v>0</v>
      </c>
      <c r="J33" s="30">
        <v>218</v>
      </c>
      <c r="K33" s="30">
        <v>11</v>
      </c>
      <c r="L33" s="30">
        <v>3</v>
      </c>
      <c r="M33" s="30">
        <v>8</v>
      </c>
      <c r="N33" s="33">
        <f t="shared" si="2"/>
        <v>207</v>
      </c>
      <c r="O33" s="31">
        <f t="shared" si="3"/>
        <v>5.0458715596330278E-2</v>
      </c>
      <c r="P33" s="30">
        <v>243</v>
      </c>
      <c r="Q33" s="30">
        <v>124</v>
      </c>
      <c r="R33" s="33">
        <f t="shared" si="4"/>
        <v>119</v>
      </c>
      <c r="S33" s="31">
        <f t="shared" si="5"/>
        <v>0.51028806584362141</v>
      </c>
      <c r="T33" s="30">
        <v>532</v>
      </c>
      <c r="U33" s="30">
        <v>721</v>
      </c>
      <c r="V33" s="33">
        <f t="shared" si="6"/>
        <v>0</v>
      </c>
      <c r="W33" s="31">
        <f t="shared" si="7"/>
        <v>1.3552631578947369</v>
      </c>
      <c r="X33" s="30">
        <v>1367</v>
      </c>
      <c r="Y33" s="30">
        <v>856</v>
      </c>
      <c r="Z33" s="33">
        <f t="shared" si="8"/>
        <v>700</v>
      </c>
    </row>
    <row r="34" spans="1:26" ht="12.75" customHeight="1" x14ac:dyDescent="0.15">
      <c r="A34" s="9" t="s">
        <v>99</v>
      </c>
      <c r="B34" s="9" t="s">
        <v>67</v>
      </c>
      <c r="C34" s="29" t="s">
        <v>105</v>
      </c>
      <c r="D34" s="30">
        <v>196</v>
      </c>
      <c r="E34" s="30">
        <v>0</v>
      </c>
      <c r="F34" s="30">
        <v>0</v>
      </c>
      <c r="G34" s="30">
        <v>0</v>
      </c>
      <c r="H34" s="30">
        <f t="shared" si="0"/>
        <v>196</v>
      </c>
      <c r="I34" s="31">
        <f t="shared" si="1"/>
        <v>0</v>
      </c>
      <c r="J34" s="30">
        <v>111</v>
      </c>
      <c r="K34" s="30">
        <v>8</v>
      </c>
      <c r="L34" s="30">
        <v>2</v>
      </c>
      <c r="M34" s="30">
        <v>6</v>
      </c>
      <c r="N34" s="33">
        <f t="shared" si="2"/>
        <v>103</v>
      </c>
      <c r="O34" s="31">
        <f t="shared" si="3"/>
        <v>7.2072072072072071E-2</v>
      </c>
      <c r="P34" s="30">
        <v>124</v>
      </c>
      <c r="Q34" s="30">
        <v>24</v>
      </c>
      <c r="R34" s="33">
        <f t="shared" si="4"/>
        <v>100</v>
      </c>
      <c r="S34" s="31">
        <f t="shared" si="5"/>
        <v>0.19354838709677419</v>
      </c>
      <c r="T34" s="30">
        <v>126</v>
      </c>
      <c r="U34" s="30">
        <v>173</v>
      </c>
      <c r="V34" s="33">
        <f t="shared" si="6"/>
        <v>0</v>
      </c>
      <c r="W34" s="31">
        <f t="shared" si="7"/>
        <v>1.373015873015873</v>
      </c>
      <c r="X34" s="30">
        <v>557</v>
      </c>
      <c r="Y34" s="30">
        <v>205</v>
      </c>
      <c r="Z34" s="33">
        <f t="shared" si="8"/>
        <v>399</v>
      </c>
    </row>
    <row r="35" spans="1:26" ht="12.75" customHeight="1" x14ac:dyDescent="0.15">
      <c r="A35" s="9" t="s">
        <v>99</v>
      </c>
      <c r="B35" s="9" t="s">
        <v>67</v>
      </c>
      <c r="C35" s="29" t="s">
        <v>106</v>
      </c>
      <c r="D35" s="30">
        <v>100</v>
      </c>
      <c r="E35" s="30">
        <v>118</v>
      </c>
      <c r="F35" s="30">
        <v>118</v>
      </c>
      <c r="G35" s="30">
        <v>0</v>
      </c>
      <c r="H35" s="30">
        <f t="shared" si="0"/>
        <v>0</v>
      </c>
      <c r="I35" s="31">
        <f t="shared" si="1"/>
        <v>1.18</v>
      </c>
      <c r="J35" s="30">
        <v>63</v>
      </c>
      <c r="K35" s="30">
        <v>6</v>
      </c>
      <c r="L35" s="30">
        <v>6</v>
      </c>
      <c r="M35" s="30">
        <v>0</v>
      </c>
      <c r="N35" s="33">
        <f t="shared" si="2"/>
        <v>57</v>
      </c>
      <c r="O35" s="31">
        <f t="shared" si="3"/>
        <v>9.5238095238095233E-2</v>
      </c>
      <c r="P35" s="30">
        <v>69</v>
      </c>
      <c r="Q35" s="30">
        <v>26</v>
      </c>
      <c r="R35" s="33">
        <f t="shared" si="4"/>
        <v>43</v>
      </c>
      <c r="S35" s="31">
        <f t="shared" si="5"/>
        <v>0.37681159420289856</v>
      </c>
      <c r="T35" s="30">
        <v>166</v>
      </c>
      <c r="U35" s="30">
        <v>249</v>
      </c>
      <c r="V35" s="33">
        <f t="shared" si="6"/>
        <v>0</v>
      </c>
      <c r="W35" s="31">
        <f t="shared" si="7"/>
        <v>1.5</v>
      </c>
      <c r="X35" s="30">
        <v>398</v>
      </c>
      <c r="Y35" s="30">
        <v>399</v>
      </c>
      <c r="Z35" s="33">
        <f t="shared" si="8"/>
        <v>100</v>
      </c>
    </row>
    <row r="36" spans="1:26" ht="12.75" customHeight="1" x14ac:dyDescent="0.15">
      <c r="A36" s="9" t="s">
        <v>99</v>
      </c>
      <c r="B36" s="9" t="s">
        <v>67</v>
      </c>
      <c r="C36" s="29" t="s">
        <v>107</v>
      </c>
      <c r="D36" s="30">
        <v>220</v>
      </c>
      <c r="E36" s="30">
        <v>0</v>
      </c>
      <c r="F36" s="30">
        <v>0</v>
      </c>
      <c r="G36" s="30">
        <v>0</v>
      </c>
      <c r="H36" s="30">
        <f t="shared" si="0"/>
        <v>220</v>
      </c>
      <c r="I36" s="31">
        <f t="shared" si="1"/>
        <v>0</v>
      </c>
      <c r="J36" s="30">
        <v>118</v>
      </c>
      <c r="K36" s="30">
        <v>1</v>
      </c>
      <c r="L36" s="30">
        <v>0</v>
      </c>
      <c r="M36" s="30">
        <v>1</v>
      </c>
      <c r="N36" s="33">
        <f t="shared" si="2"/>
        <v>117</v>
      </c>
      <c r="O36" s="31">
        <f t="shared" si="3"/>
        <v>8.4745762711864406E-3</v>
      </c>
      <c r="P36" s="30">
        <v>100</v>
      </c>
      <c r="Q36" s="30">
        <v>0</v>
      </c>
      <c r="R36" s="33">
        <f t="shared" si="4"/>
        <v>100</v>
      </c>
      <c r="S36" s="31">
        <f t="shared" si="5"/>
        <v>0</v>
      </c>
      <c r="T36" s="30">
        <v>244</v>
      </c>
      <c r="U36" s="30">
        <v>261</v>
      </c>
      <c r="V36" s="33">
        <f t="shared" si="6"/>
        <v>0</v>
      </c>
      <c r="W36" s="31">
        <f t="shared" si="7"/>
        <v>1.069672131147541</v>
      </c>
      <c r="X36" s="30">
        <v>682</v>
      </c>
      <c r="Y36" s="30">
        <v>262</v>
      </c>
      <c r="Z36" s="33">
        <f t="shared" si="8"/>
        <v>437</v>
      </c>
    </row>
    <row r="37" spans="1:26" ht="12.75" customHeight="1" x14ac:dyDescent="0.15">
      <c r="A37" s="9" t="s">
        <v>99</v>
      </c>
      <c r="B37" s="9" t="s">
        <v>67</v>
      </c>
      <c r="C37" s="29" t="s">
        <v>108</v>
      </c>
      <c r="D37" s="30">
        <v>138</v>
      </c>
      <c r="E37" s="30">
        <v>2</v>
      </c>
      <c r="F37" s="30">
        <v>2</v>
      </c>
      <c r="G37" s="30">
        <v>0</v>
      </c>
      <c r="H37" s="30">
        <f t="shared" si="0"/>
        <v>136</v>
      </c>
      <c r="I37" s="31">
        <f t="shared" si="1"/>
        <v>1.4492753623188406E-2</v>
      </c>
      <c r="J37" s="30">
        <v>78</v>
      </c>
      <c r="K37" s="30">
        <v>3</v>
      </c>
      <c r="L37" s="30">
        <v>3</v>
      </c>
      <c r="M37" s="30">
        <v>0</v>
      </c>
      <c r="N37" s="33">
        <f t="shared" si="2"/>
        <v>75</v>
      </c>
      <c r="O37" s="31">
        <f t="shared" si="3"/>
        <v>3.8461538461538464E-2</v>
      </c>
      <c r="P37" s="30">
        <v>85</v>
      </c>
      <c r="Q37" s="30">
        <v>43</v>
      </c>
      <c r="R37" s="33">
        <f t="shared" si="4"/>
        <v>42</v>
      </c>
      <c r="S37" s="31">
        <f t="shared" si="5"/>
        <v>0.50588235294117645</v>
      </c>
      <c r="T37" s="30">
        <v>99</v>
      </c>
      <c r="U37" s="30">
        <v>347</v>
      </c>
      <c r="V37" s="33">
        <f t="shared" si="6"/>
        <v>0</v>
      </c>
      <c r="W37" s="31">
        <f t="shared" si="7"/>
        <v>3.5050505050505052</v>
      </c>
      <c r="X37" s="30">
        <v>400</v>
      </c>
      <c r="Y37" s="30">
        <v>395</v>
      </c>
      <c r="Z37" s="33">
        <f t="shared" si="8"/>
        <v>253</v>
      </c>
    </row>
    <row r="38" spans="1:26" ht="12.75" customHeight="1" x14ac:dyDescent="0.15">
      <c r="A38" s="9" t="s">
        <v>99</v>
      </c>
      <c r="B38" s="9" t="s">
        <v>67</v>
      </c>
      <c r="C38" s="29" t="s">
        <v>109</v>
      </c>
      <c r="D38" s="30">
        <v>124</v>
      </c>
      <c r="E38" s="30">
        <v>0</v>
      </c>
      <c r="F38" s="30">
        <v>0</v>
      </c>
      <c r="G38" s="30">
        <v>0</v>
      </c>
      <c r="H38" s="30">
        <f t="shared" si="0"/>
        <v>124</v>
      </c>
      <c r="I38" s="31">
        <f t="shared" si="1"/>
        <v>0</v>
      </c>
      <c r="J38" s="30">
        <v>72</v>
      </c>
      <c r="K38" s="30">
        <v>0</v>
      </c>
      <c r="L38" s="30">
        <v>0</v>
      </c>
      <c r="M38" s="30">
        <v>0</v>
      </c>
      <c r="N38" s="33">
        <f t="shared" si="2"/>
        <v>72</v>
      </c>
      <c r="O38" s="31">
        <f t="shared" si="3"/>
        <v>0</v>
      </c>
      <c r="P38" s="30">
        <v>78</v>
      </c>
      <c r="Q38" s="30">
        <v>1</v>
      </c>
      <c r="R38" s="33">
        <f t="shared" si="4"/>
        <v>77</v>
      </c>
      <c r="S38" s="31">
        <f t="shared" si="5"/>
        <v>1.282051282051282E-2</v>
      </c>
      <c r="T38" s="30">
        <v>195</v>
      </c>
      <c r="U38" s="30">
        <v>40</v>
      </c>
      <c r="V38" s="33">
        <f t="shared" si="6"/>
        <v>155</v>
      </c>
      <c r="W38" s="31">
        <f t="shared" si="7"/>
        <v>0.20512820512820512</v>
      </c>
      <c r="X38" s="30">
        <v>469</v>
      </c>
      <c r="Y38" s="30">
        <v>41</v>
      </c>
      <c r="Z38" s="33">
        <f t="shared" si="8"/>
        <v>428</v>
      </c>
    </row>
    <row r="39" spans="1:26" ht="12.75" customHeight="1" x14ac:dyDescent="0.15">
      <c r="A39" s="9" t="s">
        <v>99</v>
      </c>
      <c r="B39" s="9" t="s">
        <v>67</v>
      </c>
      <c r="C39" s="29" t="s">
        <v>110</v>
      </c>
      <c r="D39" s="30">
        <v>75</v>
      </c>
      <c r="E39" s="30">
        <v>0</v>
      </c>
      <c r="F39" s="30">
        <v>0</v>
      </c>
      <c r="G39" s="30">
        <v>0</v>
      </c>
      <c r="H39" s="30">
        <f t="shared" si="0"/>
        <v>75</v>
      </c>
      <c r="I39" s="31">
        <f t="shared" si="1"/>
        <v>0</v>
      </c>
      <c r="J39" s="30">
        <v>44</v>
      </c>
      <c r="K39" s="30">
        <v>0</v>
      </c>
      <c r="L39" s="30">
        <v>0</v>
      </c>
      <c r="M39" s="30">
        <v>0</v>
      </c>
      <c r="N39" s="33">
        <f t="shared" si="2"/>
        <v>44</v>
      </c>
      <c r="O39" s="31">
        <f t="shared" si="3"/>
        <v>0</v>
      </c>
      <c r="P39" s="30">
        <v>50</v>
      </c>
      <c r="Q39" s="30">
        <v>0</v>
      </c>
      <c r="R39" s="33">
        <f t="shared" si="4"/>
        <v>50</v>
      </c>
      <c r="S39" s="31">
        <f t="shared" si="5"/>
        <v>0</v>
      </c>
      <c r="T39" s="30">
        <v>60</v>
      </c>
      <c r="U39" s="30">
        <v>44</v>
      </c>
      <c r="V39" s="33">
        <f t="shared" si="6"/>
        <v>16</v>
      </c>
      <c r="W39" s="31">
        <f t="shared" si="7"/>
        <v>0.73333333333333328</v>
      </c>
      <c r="X39" s="30">
        <v>229</v>
      </c>
      <c r="Y39" s="30">
        <v>44</v>
      </c>
      <c r="Z39" s="33">
        <f t="shared" si="8"/>
        <v>185</v>
      </c>
    </row>
    <row r="40" spans="1:26" ht="12.75" customHeight="1" x14ac:dyDescent="0.15">
      <c r="A40" s="9" t="s">
        <v>99</v>
      </c>
      <c r="B40" s="9" t="s">
        <v>67</v>
      </c>
      <c r="C40" s="29" t="s">
        <v>111</v>
      </c>
      <c r="D40" s="30">
        <v>297</v>
      </c>
      <c r="E40" s="30">
        <v>8</v>
      </c>
      <c r="F40" s="30">
        <v>8</v>
      </c>
      <c r="G40" s="30">
        <v>0</v>
      </c>
      <c r="H40" s="30">
        <f t="shared" si="0"/>
        <v>289</v>
      </c>
      <c r="I40" s="31">
        <f t="shared" si="1"/>
        <v>2.6936026936026935E-2</v>
      </c>
      <c r="J40" s="30">
        <v>163</v>
      </c>
      <c r="K40" s="30">
        <v>66</v>
      </c>
      <c r="L40" s="30">
        <v>66</v>
      </c>
      <c r="M40" s="30">
        <v>0</v>
      </c>
      <c r="N40" s="33">
        <f t="shared" si="2"/>
        <v>97</v>
      </c>
      <c r="O40" s="31">
        <f t="shared" si="3"/>
        <v>0.40490797546012269</v>
      </c>
      <c r="P40" s="30">
        <v>142</v>
      </c>
      <c r="Q40" s="30">
        <v>209</v>
      </c>
      <c r="R40" s="33">
        <f t="shared" si="4"/>
        <v>0</v>
      </c>
      <c r="S40" s="31">
        <f t="shared" si="5"/>
        <v>1.471830985915493</v>
      </c>
      <c r="T40" s="30">
        <v>446</v>
      </c>
      <c r="U40" s="30">
        <v>489</v>
      </c>
      <c r="V40" s="33">
        <f t="shared" si="6"/>
        <v>0</v>
      </c>
      <c r="W40" s="31">
        <f t="shared" si="7"/>
        <v>1.0964125560538116</v>
      </c>
      <c r="X40" s="30">
        <v>1048</v>
      </c>
      <c r="Y40" s="30">
        <v>772</v>
      </c>
      <c r="Z40" s="33">
        <f t="shared" si="8"/>
        <v>386</v>
      </c>
    </row>
    <row r="41" spans="1:26" ht="12.75" customHeight="1" x14ac:dyDescent="0.15">
      <c r="A41" s="9" t="s">
        <v>99</v>
      </c>
      <c r="B41" s="9" t="s">
        <v>67</v>
      </c>
      <c r="C41" s="29" t="s">
        <v>112</v>
      </c>
      <c r="D41" s="30">
        <v>84</v>
      </c>
      <c r="E41" s="30">
        <v>0</v>
      </c>
      <c r="F41" s="30">
        <v>0</v>
      </c>
      <c r="G41" s="30">
        <v>0</v>
      </c>
      <c r="H41" s="30">
        <f t="shared" si="0"/>
        <v>84</v>
      </c>
      <c r="I41" s="31">
        <f t="shared" si="1"/>
        <v>0</v>
      </c>
      <c r="J41" s="30">
        <v>47</v>
      </c>
      <c r="K41" s="30">
        <v>0</v>
      </c>
      <c r="L41" s="30">
        <v>0</v>
      </c>
      <c r="M41" s="30">
        <v>0</v>
      </c>
      <c r="N41" s="33">
        <f t="shared" si="2"/>
        <v>47</v>
      </c>
      <c r="O41" s="31">
        <f t="shared" si="3"/>
        <v>0</v>
      </c>
      <c r="P41" s="30">
        <v>49</v>
      </c>
      <c r="Q41" s="30">
        <v>23</v>
      </c>
      <c r="R41" s="33">
        <f t="shared" si="4"/>
        <v>26</v>
      </c>
      <c r="S41" s="31">
        <f t="shared" si="5"/>
        <v>0.46938775510204084</v>
      </c>
      <c r="T41" s="30">
        <v>116</v>
      </c>
      <c r="U41" s="30">
        <v>175</v>
      </c>
      <c r="V41" s="33">
        <f t="shared" si="6"/>
        <v>0</v>
      </c>
      <c r="W41" s="31">
        <f t="shared" si="7"/>
        <v>1.5086206896551724</v>
      </c>
      <c r="X41" s="30">
        <v>296</v>
      </c>
      <c r="Y41" s="30">
        <v>198</v>
      </c>
      <c r="Z41" s="33">
        <f t="shared" si="8"/>
        <v>157</v>
      </c>
    </row>
    <row r="42" spans="1:26" ht="12.75" customHeight="1" x14ac:dyDescent="0.15">
      <c r="A42" s="9" t="s">
        <v>99</v>
      </c>
      <c r="B42" s="9" t="s">
        <v>67</v>
      </c>
      <c r="C42" s="29" t="s">
        <v>113</v>
      </c>
      <c r="D42" s="30">
        <v>80</v>
      </c>
      <c r="E42" s="30">
        <v>0</v>
      </c>
      <c r="F42" s="30">
        <v>0</v>
      </c>
      <c r="G42" s="30">
        <v>0</v>
      </c>
      <c r="H42" s="30">
        <f t="shared" si="0"/>
        <v>80</v>
      </c>
      <c r="I42" s="31">
        <f t="shared" si="1"/>
        <v>0</v>
      </c>
      <c r="J42" s="30">
        <v>48</v>
      </c>
      <c r="K42" s="30">
        <v>0</v>
      </c>
      <c r="L42" s="30">
        <v>0</v>
      </c>
      <c r="M42" s="30">
        <v>0</v>
      </c>
      <c r="N42" s="33">
        <f t="shared" si="2"/>
        <v>48</v>
      </c>
      <c r="O42" s="31">
        <f t="shared" si="3"/>
        <v>0</v>
      </c>
      <c r="P42" s="30">
        <v>43</v>
      </c>
      <c r="Q42" s="30">
        <v>1</v>
      </c>
      <c r="R42" s="33">
        <f t="shared" si="4"/>
        <v>42</v>
      </c>
      <c r="S42" s="31">
        <f t="shared" si="5"/>
        <v>2.3255813953488372E-2</v>
      </c>
      <c r="T42" s="30">
        <v>126</v>
      </c>
      <c r="U42" s="30">
        <v>4</v>
      </c>
      <c r="V42" s="33">
        <f t="shared" si="6"/>
        <v>122</v>
      </c>
      <c r="W42" s="31">
        <f t="shared" si="7"/>
        <v>3.1746031746031744E-2</v>
      </c>
      <c r="X42" s="30">
        <v>297</v>
      </c>
      <c r="Y42" s="30">
        <v>5</v>
      </c>
      <c r="Z42" s="33">
        <f t="shared" si="8"/>
        <v>292</v>
      </c>
    </row>
    <row r="43" spans="1:26" ht="12.75" customHeight="1" x14ac:dyDescent="0.15">
      <c r="A43" s="9" t="s">
        <v>99</v>
      </c>
      <c r="B43" s="9" t="s">
        <v>67</v>
      </c>
      <c r="C43" s="29" t="s">
        <v>114</v>
      </c>
      <c r="D43" s="30">
        <v>392</v>
      </c>
      <c r="E43" s="30">
        <v>23</v>
      </c>
      <c r="F43" s="30">
        <v>23</v>
      </c>
      <c r="G43" s="30">
        <v>0</v>
      </c>
      <c r="H43" s="30">
        <f t="shared" si="0"/>
        <v>369</v>
      </c>
      <c r="I43" s="31">
        <f t="shared" si="1"/>
        <v>5.8673469387755105E-2</v>
      </c>
      <c r="J43" s="30">
        <v>254</v>
      </c>
      <c r="K43" s="30">
        <v>217</v>
      </c>
      <c r="L43" s="30">
        <v>217</v>
      </c>
      <c r="M43" s="30">
        <v>0</v>
      </c>
      <c r="N43" s="33">
        <f t="shared" si="2"/>
        <v>37</v>
      </c>
      <c r="O43" s="31">
        <f t="shared" si="3"/>
        <v>0.85433070866141736</v>
      </c>
      <c r="P43" s="30">
        <v>316</v>
      </c>
      <c r="Q43" s="30">
        <v>366</v>
      </c>
      <c r="R43" s="33">
        <f t="shared" si="4"/>
        <v>0</v>
      </c>
      <c r="S43" s="31">
        <f t="shared" si="5"/>
        <v>1.1582278481012658</v>
      </c>
      <c r="T43" s="30">
        <v>1063</v>
      </c>
      <c r="U43" s="30">
        <v>570</v>
      </c>
      <c r="V43" s="33">
        <f t="shared" si="6"/>
        <v>493</v>
      </c>
      <c r="W43" s="31">
        <f t="shared" si="7"/>
        <v>0.53621825023518344</v>
      </c>
      <c r="X43" s="30">
        <v>2025</v>
      </c>
      <c r="Y43" s="30">
        <v>1176</v>
      </c>
      <c r="Z43" s="33">
        <f t="shared" si="8"/>
        <v>899</v>
      </c>
    </row>
    <row r="44" spans="1:26" ht="12.75" customHeight="1" x14ac:dyDescent="0.15">
      <c r="A44" s="9" t="s">
        <v>99</v>
      </c>
      <c r="B44" s="9" t="s">
        <v>67</v>
      </c>
      <c r="C44" s="29" t="s">
        <v>115</v>
      </c>
      <c r="D44" s="30">
        <v>118</v>
      </c>
      <c r="E44" s="30">
        <v>0</v>
      </c>
      <c r="F44" s="30">
        <v>0</v>
      </c>
      <c r="G44" s="30">
        <v>0</v>
      </c>
      <c r="H44" s="30">
        <f t="shared" si="0"/>
        <v>118</v>
      </c>
      <c r="I44" s="31">
        <f t="shared" si="1"/>
        <v>0</v>
      </c>
      <c r="J44" s="30">
        <v>69</v>
      </c>
      <c r="K44" s="30">
        <v>0</v>
      </c>
      <c r="L44" s="30">
        <v>0</v>
      </c>
      <c r="M44" s="30">
        <v>0</v>
      </c>
      <c r="N44" s="33">
        <f t="shared" si="2"/>
        <v>69</v>
      </c>
      <c r="O44" s="31">
        <f t="shared" si="3"/>
        <v>0</v>
      </c>
      <c r="P44" s="30">
        <v>84</v>
      </c>
      <c r="Q44" s="30">
        <v>4</v>
      </c>
      <c r="R44" s="33">
        <f t="shared" si="4"/>
        <v>80</v>
      </c>
      <c r="S44" s="31">
        <f t="shared" si="5"/>
        <v>4.7619047619047616E-2</v>
      </c>
      <c r="T44" s="30">
        <v>177</v>
      </c>
      <c r="U44" s="30">
        <v>21</v>
      </c>
      <c r="V44" s="33">
        <f t="shared" si="6"/>
        <v>156</v>
      </c>
      <c r="W44" s="31">
        <f t="shared" si="7"/>
        <v>0.11864406779661017</v>
      </c>
      <c r="X44" s="30">
        <v>448</v>
      </c>
      <c r="Y44" s="30">
        <v>25</v>
      </c>
      <c r="Z44" s="33">
        <f t="shared" si="8"/>
        <v>423</v>
      </c>
    </row>
    <row r="45" spans="1:26" ht="12.75" customHeight="1" x14ac:dyDescent="0.15">
      <c r="A45" s="9" t="s">
        <v>99</v>
      </c>
      <c r="B45" s="9" t="s">
        <v>67</v>
      </c>
      <c r="C45" s="29" t="s">
        <v>116</v>
      </c>
      <c r="D45" s="30">
        <v>438</v>
      </c>
      <c r="E45" s="30">
        <v>0</v>
      </c>
      <c r="F45" s="30">
        <v>0</v>
      </c>
      <c r="G45" s="30">
        <v>0</v>
      </c>
      <c r="H45" s="30">
        <f t="shared" si="0"/>
        <v>438</v>
      </c>
      <c r="I45" s="31">
        <f t="shared" si="1"/>
        <v>0</v>
      </c>
      <c r="J45" s="30">
        <v>305</v>
      </c>
      <c r="K45" s="30">
        <v>79</v>
      </c>
      <c r="L45" s="30">
        <v>79</v>
      </c>
      <c r="M45" s="30">
        <v>0</v>
      </c>
      <c r="N45" s="33">
        <f t="shared" si="2"/>
        <v>226</v>
      </c>
      <c r="O45" s="31">
        <f t="shared" si="3"/>
        <v>0.25901639344262295</v>
      </c>
      <c r="P45" s="30">
        <v>410</v>
      </c>
      <c r="Q45" s="30">
        <v>0</v>
      </c>
      <c r="R45" s="33">
        <f t="shared" si="4"/>
        <v>410</v>
      </c>
      <c r="S45" s="31">
        <f t="shared" si="5"/>
        <v>0</v>
      </c>
      <c r="T45" s="30">
        <v>1282</v>
      </c>
      <c r="U45" s="30">
        <v>168</v>
      </c>
      <c r="V45" s="33">
        <f t="shared" si="6"/>
        <v>1114</v>
      </c>
      <c r="W45" s="31">
        <f t="shared" si="7"/>
        <v>0.13104524180967239</v>
      </c>
      <c r="X45" s="30">
        <v>2435</v>
      </c>
      <c r="Y45" s="30">
        <v>247</v>
      </c>
      <c r="Z45" s="33">
        <f t="shared" si="8"/>
        <v>2188</v>
      </c>
    </row>
    <row r="46" spans="1:26" ht="12.75" customHeight="1" x14ac:dyDescent="0.15">
      <c r="A46" s="9" t="s">
        <v>99</v>
      </c>
      <c r="B46" s="9" t="s">
        <v>67</v>
      </c>
      <c r="C46" s="29" t="s">
        <v>117</v>
      </c>
      <c r="D46" s="30">
        <v>160</v>
      </c>
      <c r="E46" s="30">
        <v>0</v>
      </c>
      <c r="F46" s="30">
        <v>0</v>
      </c>
      <c r="G46" s="30">
        <v>0</v>
      </c>
      <c r="H46" s="30">
        <f t="shared" si="0"/>
        <v>160</v>
      </c>
      <c r="I46" s="31">
        <f t="shared" si="1"/>
        <v>0</v>
      </c>
      <c r="J46" s="30">
        <v>97</v>
      </c>
      <c r="K46" s="30">
        <v>3</v>
      </c>
      <c r="L46" s="30">
        <v>3</v>
      </c>
      <c r="M46" s="30">
        <v>0</v>
      </c>
      <c r="N46" s="33">
        <f t="shared" si="2"/>
        <v>94</v>
      </c>
      <c r="O46" s="31">
        <f t="shared" si="3"/>
        <v>3.0927835051546393E-2</v>
      </c>
      <c r="P46" s="30">
        <v>93</v>
      </c>
      <c r="Q46" s="30">
        <v>9</v>
      </c>
      <c r="R46" s="33">
        <f t="shared" si="4"/>
        <v>84</v>
      </c>
      <c r="S46" s="31">
        <f t="shared" si="5"/>
        <v>9.6774193548387094E-2</v>
      </c>
      <c r="T46" s="30">
        <v>100</v>
      </c>
      <c r="U46" s="30">
        <v>29</v>
      </c>
      <c r="V46" s="33">
        <f t="shared" si="6"/>
        <v>71</v>
      </c>
      <c r="W46" s="31">
        <f t="shared" si="7"/>
        <v>0.28999999999999998</v>
      </c>
      <c r="X46" s="30">
        <v>450</v>
      </c>
      <c r="Y46" s="30">
        <v>41</v>
      </c>
      <c r="Z46" s="33">
        <f t="shared" si="8"/>
        <v>409</v>
      </c>
    </row>
    <row r="47" spans="1:26" ht="12.75" customHeight="1" x14ac:dyDescent="0.15">
      <c r="A47" s="9" t="s">
        <v>99</v>
      </c>
      <c r="B47" s="9" t="s">
        <v>67</v>
      </c>
      <c r="C47" s="29" t="s">
        <v>118</v>
      </c>
      <c r="D47" s="30">
        <v>516</v>
      </c>
      <c r="E47" s="30">
        <v>20</v>
      </c>
      <c r="F47" s="30">
        <v>20</v>
      </c>
      <c r="G47" s="30">
        <v>0</v>
      </c>
      <c r="H47" s="30">
        <f t="shared" si="0"/>
        <v>496</v>
      </c>
      <c r="I47" s="31">
        <f t="shared" si="1"/>
        <v>3.875968992248062E-2</v>
      </c>
      <c r="J47" s="30">
        <v>279</v>
      </c>
      <c r="K47" s="30">
        <v>82</v>
      </c>
      <c r="L47" s="30">
        <v>82</v>
      </c>
      <c r="M47" s="30">
        <v>0</v>
      </c>
      <c r="N47" s="33">
        <f t="shared" si="2"/>
        <v>197</v>
      </c>
      <c r="O47" s="31">
        <f t="shared" si="3"/>
        <v>0.29390681003584229</v>
      </c>
      <c r="P47" s="30">
        <v>282</v>
      </c>
      <c r="Q47" s="30">
        <v>169</v>
      </c>
      <c r="R47" s="33">
        <f t="shared" si="4"/>
        <v>113</v>
      </c>
      <c r="S47" s="31">
        <f t="shared" si="5"/>
        <v>0.599290780141844</v>
      </c>
      <c r="T47" s="30">
        <v>340</v>
      </c>
      <c r="U47" s="30">
        <v>1408</v>
      </c>
      <c r="V47" s="33">
        <f t="shared" si="6"/>
        <v>0</v>
      </c>
      <c r="W47" s="31">
        <f t="shared" si="7"/>
        <v>4.1411764705882357</v>
      </c>
      <c r="X47" s="30">
        <v>1417</v>
      </c>
      <c r="Y47" s="30">
        <v>1679</v>
      </c>
      <c r="Z47" s="33">
        <f t="shared" si="8"/>
        <v>806</v>
      </c>
    </row>
    <row r="48" spans="1:26" ht="12.75" customHeight="1" x14ac:dyDescent="0.15">
      <c r="A48" s="9" t="s">
        <v>99</v>
      </c>
      <c r="B48" s="9" t="s">
        <v>67</v>
      </c>
      <c r="C48" s="29" t="s">
        <v>119</v>
      </c>
      <c r="D48" s="30">
        <v>604</v>
      </c>
      <c r="E48" s="30">
        <v>42</v>
      </c>
      <c r="F48" s="30">
        <v>42</v>
      </c>
      <c r="G48" s="30">
        <v>0</v>
      </c>
      <c r="H48" s="30">
        <f t="shared" si="0"/>
        <v>562</v>
      </c>
      <c r="I48" s="31">
        <f t="shared" si="1"/>
        <v>6.9536423841059597E-2</v>
      </c>
      <c r="J48" s="30">
        <v>355</v>
      </c>
      <c r="K48" s="30">
        <v>16</v>
      </c>
      <c r="L48" s="30">
        <v>16</v>
      </c>
      <c r="M48" s="30">
        <v>0</v>
      </c>
      <c r="N48" s="33">
        <f t="shared" si="2"/>
        <v>339</v>
      </c>
      <c r="O48" s="31">
        <f t="shared" si="3"/>
        <v>4.507042253521127E-2</v>
      </c>
      <c r="P48" s="30">
        <v>381</v>
      </c>
      <c r="Q48" s="30">
        <v>18</v>
      </c>
      <c r="R48" s="33">
        <f t="shared" si="4"/>
        <v>363</v>
      </c>
      <c r="S48" s="31">
        <f t="shared" si="5"/>
        <v>4.7244094488188976E-2</v>
      </c>
      <c r="T48" s="30">
        <v>895</v>
      </c>
      <c r="U48" s="30">
        <v>511</v>
      </c>
      <c r="V48" s="33">
        <f t="shared" si="6"/>
        <v>384</v>
      </c>
      <c r="W48" s="31">
        <f t="shared" si="7"/>
        <v>0.57094972067039107</v>
      </c>
      <c r="X48" s="30">
        <v>2235</v>
      </c>
      <c r="Y48" s="30">
        <v>587</v>
      </c>
      <c r="Z48" s="33">
        <f t="shared" si="8"/>
        <v>1648</v>
      </c>
    </row>
    <row r="49" spans="1:26" ht="12.75" customHeight="1" x14ac:dyDescent="0.15">
      <c r="A49" s="9" t="s">
        <v>120</v>
      </c>
      <c r="B49" s="9" t="s">
        <v>83</v>
      </c>
      <c r="C49" s="29" t="s">
        <v>121</v>
      </c>
      <c r="D49" s="30">
        <v>60</v>
      </c>
      <c r="E49" s="30">
        <v>19</v>
      </c>
      <c r="F49" s="30">
        <v>0</v>
      </c>
      <c r="G49" s="30">
        <v>19</v>
      </c>
      <c r="H49" s="30">
        <f t="shared" si="0"/>
        <v>41</v>
      </c>
      <c r="I49" s="31">
        <f t="shared" si="1"/>
        <v>0.31666666666666665</v>
      </c>
      <c r="J49" s="30">
        <v>37</v>
      </c>
      <c r="K49" s="30">
        <v>13</v>
      </c>
      <c r="L49" s="30">
        <v>1</v>
      </c>
      <c r="M49" s="30">
        <v>12</v>
      </c>
      <c r="N49" s="33">
        <f t="shared" si="2"/>
        <v>24</v>
      </c>
      <c r="O49" s="31">
        <f t="shared" si="3"/>
        <v>0.35135135135135137</v>
      </c>
      <c r="P49" s="30">
        <v>30</v>
      </c>
      <c r="Q49" s="30">
        <v>14</v>
      </c>
      <c r="R49" s="33">
        <f t="shared" si="4"/>
        <v>16</v>
      </c>
      <c r="S49" s="31">
        <f t="shared" si="5"/>
        <v>0.46666666666666667</v>
      </c>
      <c r="T49" s="30">
        <v>106</v>
      </c>
      <c r="U49" s="30">
        <v>52</v>
      </c>
      <c r="V49" s="33">
        <f t="shared" si="6"/>
        <v>54</v>
      </c>
      <c r="W49" s="31">
        <f t="shared" si="7"/>
        <v>0.49056603773584906</v>
      </c>
      <c r="X49" s="30">
        <v>233</v>
      </c>
      <c r="Y49" s="30">
        <v>98</v>
      </c>
      <c r="Z49" s="33">
        <f t="shared" si="8"/>
        <v>135</v>
      </c>
    </row>
    <row r="50" spans="1:26" ht="12.75" customHeight="1" x14ac:dyDescent="0.15">
      <c r="A50" s="9" t="s">
        <v>122</v>
      </c>
      <c r="B50" s="9" t="s">
        <v>123</v>
      </c>
      <c r="C50" s="29" t="s">
        <v>124</v>
      </c>
      <c r="D50" s="30">
        <v>1086</v>
      </c>
      <c r="E50" s="30">
        <v>59</v>
      </c>
      <c r="F50" s="30">
        <v>59</v>
      </c>
      <c r="G50" s="30">
        <v>0</v>
      </c>
      <c r="H50" s="30">
        <f t="shared" si="0"/>
        <v>1027</v>
      </c>
      <c r="I50" s="31">
        <f t="shared" si="1"/>
        <v>5.432780847145488E-2</v>
      </c>
      <c r="J50" s="30">
        <v>762</v>
      </c>
      <c r="K50" s="30">
        <v>253</v>
      </c>
      <c r="L50" s="30">
        <v>225</v>
      </c>
      <c r="M50" s="30">
        <v>28</v>
      </c>
      <c r="N50" s="33">
        <f t="shared" si="2"/>
        <v>509</v>
      </c>
      <c r="O50" s="31">
        <f t="shared" si="3"/>
        <v>0.33202099737532809</v>
      </c>
      <c r="P50" s="30">
        <v>823</v>
      </c>
      <c r="Q50" s="30">
        <v>47</v>
      </c>
      <c r="R50" s="33">
        <f t="shared" si="4"/>
        <v>776</v>
      </c>
      <c r="S50" s="31">
        <f t="shared" si="5"/>
        <v>5.7108140947752128E-2</v>
      </c>
      <c r="T50" s="30">
        <v>1757</v>
      </c>
      <c r="U50" s="30">
        <v>2893</v>
      </c>
      <c r="V50" s="33">
        <f t="shared" si="6"/>
        <v>0</v>
      </c>
      <c r="W50" s="31">
        <f t="shared" si="7"/>
        <v>1.6465566306203756</v>
      </c>
      <c r="X50" s="30">
        <v>4428</v>
      </c>
      <c r="Y50" s="30">
        <v>3252</v>
      </c>
      <c r="Z50" s="33">
        <f t="shared" si="8"/>
        <v>2312</v>
      </c>
    </row>
    <row r="51" spans="1:26" ht="12.75" customHeight="1" x14ac:dyDescent="0.15">
      <c r="A51" s="9" t="s">
        <v>122</v>
      </c>
      <c r="B51" s="9" t="s">
        <v>123</v>
      </c>
      <c r="C51" s="29" t="s">
        <v>125</v>
      </c>
      <c r="D51" s="30">
        <v>78</v>
      </c>
      <c r="E51" s="30">
        <v>0</v>
      </c>
      <c r="F51" s="30">
        <v>0</v>
      </c>
      <c r="G51" s="30">
        <v>0</v>
      </c>
      <c r="H51" s="30">
        <f t="shared" si="0"/>
        <v>78</v>
      </c>
      <c r="I51" s="31">
        <f t="shared" si="1"/>
        <v>0</v>
      </c>
      <c r="J51" s="30">
        <v>55</v>
      </c>
      <c r="K51" s="30">
        <v>0</v>
      </c>
      <c r="L51" s="30">
        <v>0</v>
      </c>
      <c r="M51" s="30">
        <v>0</v>
      </c>
      <c r="N51" s="33">
        <f t="shared" si="2"/>
        <v>55</v>
      </c>
      <c r="O51" s="31">
        <f t="shared" si="3"/>
        <v>0</v>
      </c>
      <c r="P51" s="30">
        <v>69</v>
      </c>
      <c r="Q51" s="30">
        <v>51</v>
      </c>
      <c r="R51" s="33">
        <f t="shared" si="4"/>
        <v>18</v>
      </c>
      <c r="S51" s="31">
        <f t="shared" si="5"/>
        <v>0.73913043478260865</v>
      </c>
      <c r="T51" s="30">
        <v>170</v>
      </c>
      <c r="U51" s="30">
        <v>122</v>
      </c>
      <c r="V51" s="33">
        <f t="shared" si="6"/>
        <v>48</v>
      </c>
      <c r="W51" s="31">
        <f t="shared" si="7"/>
        <v>0.71764705882352942</v>
      </c>
      <c r="X51" s="30">
        <v>372</v>
      </c>
      <c r="Y51" s="30">
        <v>173</v>
      </c>
      <c r="Z51" s="33">
        <f t="shared" si="8"/>
        <v>199</v>
      </c>
    </row>
    <row r="52" spans="1:26" ht="12.75" customHeight="1" x14ac:dyDescent="0.15">
      <c r="A52" s="9" t="s">
        <v>122</v>
      </c>
      <c r="B52" s="9" t="s">
        <v>89</v>
      </c>
      <c r="C52" s="29" t="s">
        <v>126</v>
      </c>
      <c r="D52" s="30">
        <v>54</v>
      </c>
      <c r="E52" s="30">
        <v>0</v>
      </c>
      <c r="F52" s="30">
        <v>0</v>
      </c>
      <c r="G52" s="30">
        <v>0</v>
      </c>
      <c r="H52" s="30">
        <f t="shared" si="0"/>
        <v>54</v>
      </c>
      <c r="I52" s="31">
        <f t="shared" si="1"/>
        <v>0</v>
      </c>
      <c r="J52" s="30">
        <v>38</v>
      </c>
      <c r="K52" s="30">
        <v>0</v>
      </c>
      <c r="L52" s="30">
        <v>0</v>
      </c>
      <c r="M52" s="30">
        <v>0</v>
      </c>
      <c r="N52" s="33">
        <f t="shared" si="2"/>
        <v>38</v>
      </c>
      <c r="O52" s="31">
        <f t="shared" si="3"/>
        <v>0</v>
      </c>
      <c r="P52" s="30">
        <v>63</v>
      </c>
      <c r="Q52" s="30">
        <v>4</v>
      </c>
      <c r="R52" s="33">
        <f t="shared" si="4"/>
        <v>59</v>
      </c>
      <c r="S52" s="31">
        <f t="shared" si="5"/>
        <v>6.3492063492063489E-2</v>
      </c>
      <c r="T52" s="30">
        <v>181</v>
      </c>
      <c r="U52" s="30">
        <v>35</v>
      </c>
      <c r="V52" s="33">
        <f t="shared" si="6"/>
        <v>146</v>
      </c>
      <c r="W52" s="31">
        <f t="shared" si="7"/>
        <v>0.19337016574585636</v>
      </c>
      <c r="X52" s="30">
        <v>336</v>
      </c>
      <c r="Y52" s="30">
        <v>39</v>
      </c>
      <c r="Z52" s="33">
        <f t="shared" si="8"/>
        <v>297</v>
      </c>
    </row>
    <row r="53" spans="1:26" ht="12.75" customHeight="1" x14ac:dyDescent="0.15">
      <c r="A53" s="9" t="s">
        <v>127</v>
      </c>
      <c r="B53" s="9" t="s">
        <v>128</v>
      </c>
      <c r="C53" s="29" t="s">
        <v>129</v>
      </c>
      <c r="D53" s="30">
        <v>2321</v>
      </c>
      <c r="E53" s="30">
        <v>0</v>
      </c>
      <c r="F53" s="30">
        <v>0</v>
      </c>
      <c r="G53" s="30">
        <v>0</v>
      </c>
      <c r="H53" s="30">
        <f t="shared" si="0"/>
        <v>2321</v>
      </c>
      <c r="I53" s="31">
        <f t="shared" si="1"/>
        <v>0</v>
      </c>
      <c r="J53" s="30">
        <v>1145</v>
      </c>
      <c r="K53" s="30">
        <v>25</v>
      </c>
      <c r="L53" s="30">
        <v>25</v>
      </c>
      <c r="M53" s="30">
        <v>0</v>
      </c>
      <c r="N53" s="33">
        <f t="shared" si="2"/>
        <v>1120</v>
      </c>
      <c r="O53" s="31">
        <f t="shared" si="3"/>
        <v>2.1834061135371178E-2</v>
      </c>
      <c r="P53" s="30">
        <v>1018</v>
      </c>
      <c r="Q53" s="30">
        <v>1331</v>
      </c>
      <c r="R53" s="33">
        <f t="shared" si="4"/>
        <v>0</v>
      </c>
      <c r="S53" s="31">
        <f t="shared" si="5"/>
        <v>1.3074656188605107</v>
      </c>
      <c r="T53" s="30">
        <v>1844</v>
      </c>
      <c r="U53" s="30">
        <v>2527</v>
      </c>
      <c r="V53" s="33">
        <f t="shared" si="6"/>
        <v>0</v>
      </c>
      <c r="W53" s="31">
        <f t="shared" si="7"/>
        <v>1.3703904555314534</v>
      </c>
      <c r="X53" s="30">
        <v>6328</v>
      </c>
      <c r="Y53" s="30">
        <v>3883</v>
      </c>
      <c r="Z53" s="33">
        <f t="shared" si="8"/>
        <v>3441</v>
      </c>
    </row>
    <row r="54" spans="1:26" ht="12.75" customHeight="1" x14ac:dyDescent="0.15">
      <c r="A54" s="9" t="s">
        <v>127</v>
      </c>
      <c r="B54" s="9" t="s">
        <v>128</v>
      </c>
      <c r="C54" s="29" t="s">
        <v>130</v>
      </c>
      <c r="D54" s="30">
        <v>150</v>
      </c>
      <c r="E54" s="30">
        <v>36</v>
      </c>
      <c r="F54" s="30">
        <v>36</v>
      </c>
      <c r="G54" s="30">
        <v>0</v>
      </c>
      <c r="H54" s="30">
        <f t="shared" si="0"/>
        <v>114</v>
      </c>
      <c r="I54" s="31">
        <f t="shared" si="1"/>
        <v>0.24</v>
      </c>
      <c r="J54" s="30">
        <v>115</v>
      </c>
      <c r="K54" s="30">
        <v>32</v>
      </c>
      <c r="L54" s="30">
        <v>32</v>
      </c>
      <c r="M54" s="30">
        <v>0</v>
      </c>
      <c r="N54" s="33">
        <f t="shared" si="2"/>
        <v>83</v>
      </c>
      <c r="O54" s="31">
        <f t="shared" si="3"/>
        <v>0.27826086956521739</v>
      </c>
      <c r="P54" s="30">
        <v>123</v>
      </c>
      <c r="Q54" s="30">
        <v>27</v>
      </c>
      <c r="R54" s="33">
        <f t="shared" si="4"/>
        <v>96</v>
      </c>
      <c r="S54" s="31">
        <f t="shared" si="5"/>
        <v>0.21951219512195122</v>
      </c>
      <c r="T54" s="30">
        <v>201</v>
      </c>
      <c r="U54" s="30">
        <v>54</v>
      </c>
      <c r="V54" s="33">
        <f t="shared" si="6"/>
        <v>147</v>
      </c>
      <c r="W54" s="31">
        <f t="shared" si="7"/>
        <v>0.26865671641791045</v>
      </c>
      <c r="X54" s="30">
        <v>589</v>
      </c>
      <c r="Y54" s="30">
        <v>149</v>
      </c>
      <c r="Z54" s="33">
        <f t="shared" si="8"/>
        <v>440</v>
      </c>
    </row>
    <row r="55" spans="1:26" ht="12.75" customHeight="1" x14ac:dyDescent="0.15">
      <c r="A55" s="9" t="s">
        <v>127</v>
      </c>
      <c r="B55" s="9" t="s">
        <v>128</v>
      </c>
      <c r="C55" s="29" t="s">
        <v>127</v>
      </c>
      <c r="D55" s="30">
        <v>7971</v>
      </c>
      <c r="E55" s="30">
        <v>313</v>
      </c>
      <c r="F55" s="30">
        <v>313</v>
      </c>
      <c r="G55" s="30">
        <v>0</v>
      </c>
      <c r="H55" s="30">
        <f t="shared" si="0"/>
        <v>7658</v>
      </c>
      <c r="I55" s="31">
        <f t="shared" si="1"/>
        <v>3.9267344122443856E-2</v>
      </c>
      <c r="J55" s="30">
        <v>5736</v>
      </c>
      <c r="K55" s="30">
        <v>280</v>
      </c>
      <c r="L55" s="30">
        <v>280</v>
      </c>
      <c r="M55" s="30">
        <v>0</v>
      </c>
      <c r="N55" s="33">
        <f t="shared" si="2"/>
        <v>5456</v>
      </c>
      <c r="O55" s="31">
        <f t="shared" si="3"/>
        <v>4.8814504881450491E-2</v>
      </c>
      <c r="P55" s="30">
        <v>3228</v>
      </c>
      <c r="Q55" s="30">
        <v>1505</v>
      </c>
      <c r="R55" s="33">
        <f t="shared" si="4"/>
        <v>1723</v>
      </c>
      <c r="S55" s="31">
        <f t="shared" si="5"/>
        <v>0.46623296158612143</v>
      </c>
      <c r="T55" s="30">
        <v>10116</v>
      </c>
      <c r="U55" s="30">
        <v>3927</v>
      </c>
      <c r="V55" s="33">
        <f t="shared" si="6"/>
        <v>6189</v>
      </c>
      <c r="W55" s="31">
        <f t="shared" si="7"/>
        <v>0.38819691577698695</v>
      </c>
      <c r="X55" s="30">
        <v>27051</v>
      </c>
      <c r="Y55" s="30">
        <v>6025</v>
      </c>
      <c r="Z55" s="33">
        <f t="shared" si="8"/>
        <v>21026</v>
      </c>
    </row>
    <row r="56" spans="1:26" ht="12.75" customHeight="1" x14ac:dyDescent="0.15">
      <c r="A56" s="9" t="s">
        <v>127</v>
      </c>
      <c r="B56" s="9" t="s">
        <v>128</v>
      </c>
      <c r="C56" s="29" t="s">
        <v>131</v>
      </c>
      <c r="D56" s="30">
        <v>460</v>
      </c>
      <c r="E56" s="30">
        <v>0</v>
      </c>
      <c r="F56" s="30">
        <v>0</v>
      </c>
      <c r="G56" s="30">
        <v>0</v>
      </c>
      <c r="H56" s="30">
        <f t="shared" si="0"/>
        <v>460</v>
      </c>
      <c r="I56" s="31">
        <f t="shared" si="1"/>
        <v>0</v>
      </c>
      <c r="J56" s="30">
        <v>527</v>
      </c>
      <c r="K56" s="30">
        <v>0</v>
      </c>
      <c r="L56" s="30">
        <v>0</v>
      </c>
      <c r="M56" s="30">
        <v>0</v>
      </c>
      <c r="N56" s="33">
        <f t="shared" si="2"/>
        <v>527</v>
      </c>
      <c r="O56" s="31">
        <f t="shared" si="3"/>
        <v>0</v>
      </c>
      <c r="P56" s="30">
        <v>589</v>
      </c>
      <c r="Q56" s="30">
        <v>219</v>
      </c>
      <c r="R56" s="33">
        <f t="shared" si="4"/>
        <v>370</v>
      </c>
      <c r="S56" s="31">
        <f t="shared" si="5"/>
        <v>0.37181663837011886</v>
      </c>
      <c r="T56" s="30">
        <v>1146</v>
      </c>
      <c r="U56" s="30">
        <v>271</v>
      </c>
      <c r="V56" s="33">
        <f t="shared" si="6"/>
        <v>875</v>
      </c>
      <c r="W56" s="31">
        <f t="shared" si="7"/>
        <v>0.23647469458987783</v>
      </c>
      <c r="X56" s="30">
        <v>2722</v>
      </c>
      <c r="Y56" s="30">
        <v>490</v>
      </c>
      <c r="Z56" s="33">
        <f t="shared" si="8"/>
        <v>2232</v>
      </c>
    </row>
    <row r="57" spans="1:26" ht="12.75" customHeight="1" x14ac:dyDescent="0.15">
      <c r="A57" s="9" t="s">
        <v>127</v>
      </c>
      <c r="B57" s="9" t="s">
        <v>128</v>
      </c>
      <c r="C57" s="29" t="s">
        <v>132</v>
      </c>
      <c r="D57" s="30">
        <v>87</v>
      </c>
      <c r="E57" s="30">
        <v>0</v>
      </c>
      <c r="F57" s="30">
        <v>0</v>
      </c>
      <c r="G57" s="30">
        <v>0</v>
      </c>
      <c r="H57" s="30">
        <f t="shared" si="0"/>
        <v>87</v>
      </c>
      <c r="I57" s="31">
        <f t="shared" si="1"/>
        <v>0</v>
      </c>
      <c r="J57" s="30">
        <v>107</v>
      </c>
      <c r="K57" s="30">
        <v>0</v>
      </c>
      <c r="L57" s="30">
        <v>0</v>
      </c>
      <c r="M57" s="30">
        <v>0</v>
      </c>
      <c r="N57" s="33">
        <f t="shared" si="2"/>
        <v>107</v>
      </c>
      <c r="O57" s="31">
        <f t="shared" si="3"/>
        <v>0</v>
      </c>
      <c r="P57" s="30">
        <v>106</v>
      </c>
      <c r="Q57" s="30">
        <v>0</v>
      </c>
      <c r="R57" s="33">
        <f t="shared" si="4"/>
        <v>106</v>
      </c>
      <c r="S57" s="31">
        <f t="shared" si="5"/>
        <v>0</v>
      </c>
      <c r="T57" s="30">
        <v>124</v>
      </c>
      <c r="U57" s="30">
        <v>0</v>
      </c>
      <c r="V57" s="33">
        <f t="shared" si="6"/>
        <v>124</v>
      </c>
      <c r="W57" s="31">
        <f t="shared" si="7"/>
        <v>0</v>
      </c>
      <c r="X57" s="30">
        <v>424</v>
      </c>
      <c r="Y57" s="30">
        <v>0</v>
      </c>
      <c r="Z57" s="33">
        <f t="shared" si="8"/>
        <v>424</v>
      </c>
    </row>
    <row r="58" spans="1:26" ht="12.75" customHeight="1" x14ac:dyDescent="0.15">
      <c r="A58" s="9" t="s">
        <v>127</v>
      </c>
      <c r="B58" s="9" t="s">
        <v>128</v>
      </c>
      <c r="C58" s="29" t="s">
        <v>133</v>
      </c>
      <c r="D58" s="30">
        <v>110</v>
      </c>
      <c r="E58" s="30">
        <v>109</v>
      </c>
      <c r="F58" s="30">
        <v>91</v>
      </c>
      <c r="G58" s="30">
        <v>18</v>
      </c>
      <c r="H58" s="30">
        <f t="shared" si="0"/>
        <v>1</v>
      </c>
      <c r="I58" s="31">
        <f t="shared" si="1"/>
        <v>0.99090909090909096</v>
      </c>
      <c r="J58" s="30">
        <v>82</v>
      </c>
      <c r="K58" s="30">
        <v>6</v>
      </c>
      <c r="L58" s="30">
        <v>2</v>
      </c>
      <c r="M58" s="30">
        <v>4</v>
      </c>
      <c r="N58" s="33">
        <f t="shared" si="2"/>
        <v>76</v>
      </c>
      <c r="O58" s="31">
        <f t="shared" si="3"/>
        <v>7.3170731707317069E-2</v>
      </c>
      <c r="P58" s="30">
        <v>77</v>
      </c>
      <c r="Q58" s="30">
        <v>3</v>
      </c>
      <c r="R58" s="33">
        <f t="shared" si="4"/>
        <v>74</v>
      </c>
      <c r="S58" s="31">
        <f t="shared" si="5"/>
        <v>3.896103896103896E-2</v>
      </c>
      <c r="T58" s="30">
        <v>0</v>
      </c>
      <c r="U58" s="30">
        <v>0</v>
      </c>
      <c r="V58" s="33">
        <f t="shared" si="6"/>
        <v>0</v>
      </c>
      <c r="W58" s="31" t="e">
        <f t="shared" si="7"/>
        <v>#DIV/0!</v>
      </c>
      <c r="X58" s="30">
        <v>269</v>
      </c>
      <c r="Y58" s="30">
        <v>118</v>
      </c>
      <c r="Z58" s="33">
        <f t="shared" si="8"/>
        <v>151</v>
      </c>
    </row>
    <row r="59" spans="1:26" ht="12.75" customHeight="1" x14ac:dyDescent="0.15">
      <c r="A59" s="9" t="s">
        <v>127</v>
      </c>
      <c r="B59" s="9" t="s">
        <v>128</v>
      </c>
      <c r="C59" s="29" t="s">
        <v>134</v>
      </c>
      <c r="D59" s="30">
        <v>393</v>
      </c>
      <c r="E59" s="30">
        <v>55</v>
      </c>
      <c r="F59" s="30">
        <v>55</v>
      </c>
      <c r="G59" s="30">
        <v>0</v>
      </c>
      <c r="H59" s="30">
        <f t="shared" si="0"/>
        <v>338</v>
      </c>
      <c r="I59" s="31">
        <f t="shared" si="1"/>
        <v>0.13994910941475827</v>
      </c>
      <c r="J59" s="30">
        <v>204</v>
      </c>
      <c r="K59" s="30">
        <v>0</v>
      </c>
      <c r="L59" s="30">
        <v>0</v>
      </c>
      <c r="M59" s="30">
        <v>0</v>
      </c>
      <c r="N59" s="33">
        <f t="shared" si="2"/>
        <v>204</v>
      </c>
      <c r="O59" s="31">
        <f t="shared" si="3"/>
        <v>0</v>
      </c>
      <c r="P59" s="30">
        <v>161</v>
      </c>
      <c r="Q59" s="30">
        <v>15</v>
      </c>
      <c r="R59" s="33">
        <f t="shared" si="4"/>
        <v>146</v>
      </c>
      <c r="S59" s="31">
        <f t="shared" si="5"/>
        <v>9.3167701863354033E-2</v>
      </c>
      <c r="T59" s="30">
        <v>553</v>
      </c>
      <c r="U59" s="30">
        <v>6</v>
      </c>
      <c r="V59" s="33">
        <f t="shared" si="6"/>
        <v>547</v>
      </c>
      <c r="W59" s="31">
        <f t="shared" si="7"/>
        <v>1.0849909584086799E-2</v>
      </c>
      <c r="X59" s="30">
        <v>1311</v>
      </c>
      <c r="Y59" s="30">
        <v>76</v>
      </c>
      <c r="Z59" s="33">
        <f t="shared" si="8"/>
        <v>1235</v>
      </c>
    </row>
    <row r="60" spans="1:26" ht="12.75" customHeight="1" x14ac:dyDescent="0.15">
      <c r="A60" s="9" t="s">
        <v>127</v>
      </c>
      <c r="B60" s="9" t="s">
        <v>128</v>
      </c>
      <c r="C60" s="29" t="s">
        <v>135</v>
      </c>
      <c r="D60" s="30">
        <v>312</v>
      </c>
      <c r="E60" s="30">
        <v>0</v>
      </c>
      <c r="F60" s="30">
        <v>0</v>
      </c>
      <c r="G60" s="30">
        <v>0</v>
      </c>
      <c r="H60" s="30">
        <f t="shared" si="0"/>
        <v>312</v>
      </c>
      <c r="I60" s="31">
        <f t="shared" si="1"/>
        <v>0</v>
      </c>
      <c r="J60" s="30">
        <v>175</v>
      </c>
      <c r="K60" s="30">
        <v>0</v>
      </c>
      <c r="L60" s="30">
        <v>0</v>
      </c>
      <c r="M60" s="30">
        <v>0</v>
      </c>
      <c r="N60" s="33">
        <f t="shared" si="2"/>
        <v>175</v>
      </c>
      <c r="O60" s="31">
        <f t="shared" si="3"/>
        <v>0</v>
      </c>
      <c r="P60" s="30">
        <v>163</v>
      </c>
      <c r="Q60" s="30">
        <v>0</v>
      </c>
      <c r="R60" s="33">
        <f t="shared" si="4"/>
        <v>163</v>
      </c>
      <c r="S60" s="31">
        <f t="shared" si="5"/>
        <v>0</v>
      </c>
      <c r="T60" s="30">
        <v>568</v>
      </c>
      <c r="U60" s="30">
        <v>0</v>
      </c>
      <c r="V60" s="33">
        <f t="shared" si="6"/>
        <v>568</v>
      </c>
      <c r="W60" s="31">
        <f t="shared" si="7"/>
        <v>0</v>
      </c>
      <c r="X60" s="30">
        <v>1218</v>
      </c>
      <c r="Y60" s="30">
        <v>0</v>
      </c>
      <c r="Z60" s="33">
        <f t="shared" si="8"/>
        <v>1218</v>
      </c>
    </row>
    <row r="61" spans="1:26" ht="12.75" customHeight="1" x14ac:dyDescent="0.15">
      <c r="A61" s="9" t="s">
        <v>136</v>
      </c>
      <c r="B61" s="9" t="s">
        <v>83</v>
      </c>
      <c r="C61" s="29" t="s">
        <v>137</v>
      </c>
      <c r="D61" s="30">
        <v>20</v>
      </c>
      <c r="E61" s="30">
        <v>0</v>
      </c>
      <c r="F61" s="30">
        <v>0</v>
      </c>
      <c r="G61" s="30">
        <v>0</v>
      </c>
      <c r="H61" s="30">
        <f t="shared" si="0"/>
        <v>20</v>
      </c>
      <c r="I61" s="31">
        <f t="shared" si="1"/>
        <v>0</v>
      </c>
      <c r="J61" s="30">
        <v>10</v>
      </c>
      <c r="K61" s="30">
        <v>39</v>
      </c>
      <c r="L61" s="30">
        <v>39</v>
      </c>
      <c r="M61" s="30">
        <v>0</v>
      </c>
      <c r="N61" s="33">
        <f t="shared" si="2"/>
        <v>0</v>
      </c>
      <c r="O61" s="31">
        <f t="shared" si="3"/>
        <v>3.9</v>
      </c>
      <c r="P61" s="30">
        <v>14</v>
      </c>
      <c r="Q61" s="30">
        <v>22</v>
      </c>
      <c r="R61" s="33">
        <f t="shared" si="4"/>
        <v>0</v>
      </c>
      <c r="S61" s="31">
        <f t="shared" si="5"/>
        <v>1.5714285714285714</v>
      </c>
      <c r="T61" s="30">
        <v>36</v>
      </c>
      <c r="U61" s="30">
        <v>0</v>
      </c>
      <c r="V61" s="33">
        <f t="shared" si="6"/>
        <v>36</v>
      </c>
      <c r="W61" s="31">
        <f t="shared" si="7"/>
        <v>0</v>
      </c>
      <c r="X61" s="30">
        <v>80</v>
      </c>
      <c r="Y61" s="30">
        <v>61</v>
      </c>
      <c r="Z61" s="33">
        <f t="shared" si="8"/>
        <v>56</v>
      </c>
    </row>
    <row r="62" spans="1:26" ht="12.75" customHeight="1" x14ac:dyDescent="0.15">
      <c r="A62" s="9" t="s">
        <v>136</v>
      </c>
      <c r="B62" s="9" t="s">
        <v>83</v>
      </c>
      <c r="C62" s="29" t="s">
        <v>138</v>
      </c>
      <c r="D62" s="30">
        <v>15</v>
      </c>
      <c r="E62" s="30">
        <v>49</v>
      </c>
      <c r="F62" s="30">
        <v>49</v>
      </c>
      <c r="G62" s="30">
        <v>0</v>
      </c>
      <c r="H62" s="30">
        <f t="shared" si="0"/>
        <v>0</v>
      </c>
      <c r="I62" s="31">
        <f t="shared" si="1"/>
        <v>3.2666666666666666</v>
      </c>
      <c r="J62" s="30">
        <v>11</v>
      </c>
      <c r="K62" s="30">
        <v>2</v>
      </c>
      <c r="L62" s="30">
        <v>2</v>
      </c>
      <c r="M62" s="30">
        <v>0</v>
      </c>
      <c r="N62" s="33">
        <f t="shared" si="2"/>
        <v>9</v>
      </c>
      <c r="O62" s="31">
        <f t="shared" si="3"/>
        <v>0.18181818181818182</v>
      </c>
      <c r="P62" s="30">
        <v>11</v>
      </c>
      <c r="Q62" s="30">
        <v>1</v>
      </c>
      <c r="R62" s="33">
        <f t="shared" si="4"/>
        <v>10</v>
      </c>
      <c r="S62" s="31">
        <f t="shared" si="5"/>
        <v>9.0909090909090912E-2</v>
      </c>
      <c r="T62" s="30">
        <v>26</v>
      </c>
      <c r="U62" s="30">
        <v>2</v>
      </c>
      <c r="V62" s="33">
        <f t="shared" si="6"/>
        <v>24</v>
      </c>
      <c r="W62" s="31">
        <f t="shared" si="7"/>
        <v>7.6923076923076927E-2</v>
      </c>
      <c r="X62" s="30">
        <v>63</v>
      </c>
      <c r="Y62" s="30">
        <v>54</v>
      </c>
      <c r="Z62" s="33">
        <f t="shared" si="8"/>
        <v>43</v>
      </c>
    </row>
    <row r="63" spans="1:26" ht="12.75" customHeight="1" x14ac:dyDescent="0.15">
      <c r="A63" s="9" t="s">
        <v>139</v>
      </c>
      <c r="B63" s="9" t="s">
        <v>83</v>
      </c>
      <c r="C63" s="29" t="s">
        <v>140</v>
      </c>
      <c r="D63" s="30">
        <v>85</v>
      </c>
      <c r="E63" s="30">
        <v>43</v>
      </c>
      <c r="F63" s="30">
        <v>43</v>
      </c>
      <c r="G63" s="30">
        <v>0</v>
      </c>
      <c r="H63" s="30">
        <f t="shared" si="0"/>
        <v>42</v>
      </c>
      <c r="I63" s="31">
        <f t="shared" si="1"/>
        <v>0.50588235294117645</v>
      </c>
      <c r="J63" s="30">
        <v>56</v>
      </c>
      <c r="K63" s="30">
        <v>5</v>
      </c>
      <c r="L63" s="30">
        <v>5</v>
      </c>
      <c r="M63" s="30">
        <v>0</v>
      </c>
      <c r="N63" s="33">
        <f t="shared" si="2"/>
        <v>51</v>
      </c>
      <c r="O63" s="31">
        <f t="shared" si="3"/>
        <v>8.9285714285714288E-2</v>
      </c>
      <c r="P63" s="30">
        <v>62</v>
      </c>
      <c r="Q63" s="30">
        <v>218</v>
      </c>
      <c r="R63" s="33">
        <f t="shared" si="4"/>
        <v>0</v>
      </c>
      <c r="S63" s="31">
        <f t="shared" si="5"/>
        <v>3.5161290322580645</v>
      </c>
      <c r="T63" s="30">
        <v>160</v>
      </c>
      <c r="U63" s="30">
        <v>21</v>
      </c>
      <c r="V63" s="33">
        <f t="shared" si="6"/>
        <v>139</v>
      </c>
      <c r="W63" s="31">
        <f t="shared" si="7"/>
        <v>0.13125000000000001</v>
      </c>
      <c r="X63" s="30">
        <v>363</v>
      </c>
      <c r="Y63" s="30">
        <v>287</v>
      </c>
      <c r="Z63" s="33">
        <f t="shared" si="8"/>
        <v>232</v>
      </c>
    </row>
    <row r="64" spans="1:26" ht="12.75" customHeight="1" x14ac:dyDescent="0.15">
      <c r="A64" s="9" t="s">
        <v>139</v>
      </c>
      <c r="B64" s="9" t="s">
        <v>83</v>
      </c>
      <c r="C64" s="29" t="s">
        <v>141</v>
      </c>
      <c r="D64" s="30">
        <v>145</v>
      </c>
      <c r="E64" s="30">
        <v>0</v>
      </c>
      <c r="F64" s="30">
        <v>0</v>
      </c>
      <c r="G64" s="30">
        <v>0</v>
      </c>
      <c r="H64" s="30">
        <f t="shared" si="0"/>
        <v>145</v>
      </c>
      <c r="I64" s="31">
        <f t="shared" si="1"/>
        <v>0</v>
      </c>
      <c r="J64" s="30">
        <v>96</v>
      </c>
      <c r="K64" s="30">
        <v>55</v>
      </c>
      <c r="L64" s="30">
        <v>49</v>
      </c>
      <c r="M64" s="30">
        <v>6</v>
      </c>
      <c r="N64" s="33">
        <f t="shared" si="2"/>
        <v>41</v>
      </c>
      <c r="O64" s="31">
        <f t="shared" si="3"/>
        <v>0.57291666666666663</v>
      </c>
      <c r="P64" s="30">
        <v>104</v>
      </c>
      <c r="Q64" s="30">
        <v>8</v>
      </c>
      <c r="R64" s="33">
        <f t="shared" si="4"/>
        <v>96</v>
      </c>
      <c r="S64" s="31">
        <f t="shared" si="5"/>
        <v>7.6923076923076927E-2</v>
      </c>
      <c r="T64" s="30">
        <v>264</v>
      </c>
      <c r="U64" s="30">
        <v>41</v>
      </c>
      <c r="V64" s="33">
        <f t="shared" si="6"/>
        <v>223</v>
      </c>
      <c r="W64" s="31">
        <f t="shared" si="7"/>
        <v>0.1553030303030303</v>
      </c>
      <c r="X64" s="30">
        <v>609</v>
      </c>
      <c r="Y64" s="30">
        <v>104</v>
      </c>
      <c r="Z64" s="33">
        <f t="shared" si="8"/>
        <v>505</v>
      </c>
    </row>
    <row r="65" spans="1:26" ht="12.75" customHeight="1" x14ac:dyDescent="0.15">
      <c r="A65" s="9" t="s">
        <v>139</v>
      </c>
      <c r="B65" s="9" t="s">
        <v>83</v>
      </c>
      <c r="C65" s="29" t="s">
        <v>142</v>
      </c>
      <c r="D65" s="30">
        <v>211</v>
      </c>
      <c r="E65" s="30">
        <v>31</v>
      </c>
      <c r="F65" s="30">
        <v>0</v>
      </c>
      <c r="G65" s="30">
        <v>31</v>
      </c>
      <c r="H65" s="30">
        <f t="shared" si="0"/>
        <v>180</v>
      </c>
      <c r="I65" s="31">
        <f t="shared" si="1"/>
        <v>0.14691943127962084</v>
      </c>
      <c r="J65" s="30">
        <v>136</v>
      </c>
      <c r="K65" s="30">
        <v>43</v>
      </c>
      <c r="L65" s="30">
        <v>0</v>
      </c>
      <c r="M65" s="30">
        <v>43</v>
      </c>
      <c r="N65" s="33">
        <f t="shared" si="2"/>
        <v>93</v>
      </c>
      <c r="O65" s="31">
        <f t="shared" si="3"/>
        <v>0.31617647058823528</v>
      </c>
      <c r="P65" s="30">
        <v>146</v>
      </c>
      <c r="Q65" s="30">
        <v>195</v>
      </c>
      <c r="R65" s="33">
        <f t="shared" si="4"/>
        <v>0</v>
      </c>
      <c r="S65" s="31">
        <f t="shared" si="5"/>
        <v>1.3356164383561644</v>
      </c>
      <c r="T65" s="30">
        <v>890</v>
      </c>
      <c r="U65" s="30">
        <v>161</v>
      </c>
      <c r="V65" s="33">
        <f t="shared" si="6"/>
        <v>729</v>
      </c>
      <c r="W65" s="31">
        <f t="shared" si="7"/>
        <v>0.18089887640449437</v>
      </c>
      <c r="X65" s="30">
        <v>1383</v>
      </c>
      <c r="Y65" s="30">
        <v>430</v>
      </c>
      <c r="Z65" s="33">
        <f t="shared" si="8"/>
        <v>1002</v>
      </c>
    </row>
    <row r="66" spans="1:26" ht="12.75" customHeight="1" x14ac:dyDescent="0.15">
      <c r="A66" s="9" t="s">
        <v>143</v>
      </c>
      <c r="B66" s="9" t="s">
        <v>144</v>
      </c>
      <c r="C66" s="29" t="s">
        <v>145</v>
      </c>
      <c r="D66" s="30">
        <v>756</v>
      </c>
      <c r="E66" s="30">
        <v>39</v>
      </c>
      <c r="F66" s="30">
        <v>37</v>
      </c>
      <c r="G66" s="30">
        <v>2</v>
      </c>
      <c r="H66" s="30">
        <f t="shared" si="0"/>
        <v>717</v>
      </c>
      <c r="I66" s="31">
        <f t="shared" si="1"/>
        <v>5.1587301587301584E-2</v>
      </c>
      <c r="J66" s="30">
        <v>511</v>
      </c>
      <c r="K66" s="30">
        <v>53</v>
      </c>
      <c r="L66" s="30">
        <v>51</v>
      </c>
      <c r="M66" s="30">
        <v>2</v>
      </c>
      <c r="N66" s="33">
        <f t="shared" si="2"/>
        <v>458</v>
      </c>
      <c r="O66" s="31">
        <f t="shared" si="3"/>
        <v>0.10371819960861056</v>
      </c>
      <c r="P66" s="30">
        <v>494</v>
      </c>
      <c r="Q66" s="30">
        <v>94</v>
      </c>
      <c r="R66" s="33">
        <f t="shared" si="4"/>
        <v>400</v>
      </c>
      <c r="S66" s="31">
        <f t="shared" si="5"/>
        <v>0.19028340080971659</v>
      </c>
      <c r="T66" s="30">
        <v>1326</v>
      </c>
      <c r="U66" s="30">
        <v>9</v>
      </c>
      <c r="V66" s="33">
        <f t="shared" si="6"/>
        <v>1317</v>
      </c>
      <c r="W66" s="31">
        <f t="shared" si="7"/>
        <v>6.7873303167420816E-3</v>
      </c>
      <c r="X66" s="30">
        <v>3087</v>
      </c>
      <c r="Y66" s="30">
        <v>195</v>
      </c>
      <c r="Z66" s="33">
        <f t="shared" si="8"/>
        <v>2892</v>
      </c>
    </row>
    <row r="67" spans="1:26" ht="12.75" customHeight="1" x14ac:dyDescent="0.15">
      <c r="A67" s="9" t="s">
        <v>143</v>
      </c>
      <c r="B67" s="9" t="s">
        <v>144</v>
      </c>
      <c r="C67" s="29" t="s">
        <v>146</v>
      </c>
      <c r="D67" s="30">
        <v>37</v>
      </c>
      <c r="E67" s="30">
        <v>0</v>
      </c>
      <c r="F67" s="30">
        <v>0</v>
      </c>
      <c r="G67" s="30">
        <v>0</v>
      </c>
      <c r="H67" s="30">
        <f t="shared" si="0"/>
        <v>37</v>
      </c>
      <c r="I67" s="31">
        <f t="shared" si="1"/>
        <v>0</v>
      </c>
      <c r="J67" s="30">
        <v>22</v>
      </c>
      <c r="K67" s="30">
        <v>0</v>
      </c>
      <c r="L67" s="30">
        <v>0</v>
      </c>
      <c r="M67" s="30">
        <v>0</v>
      </c>
      <c r="N67" s="33">
        <f t="shared" si="2"/>
        <v>22</v>
      </c>
      <c r="O67" s="31">
        <f t="shared" si="3"/>
        <v>0</v>
      </c>
      <c r="P67" s="30">
        <v>22</v>
      </c>
      <c r="Q67" s="30">
        <v>0</v>
      </c>
      <c r="R67" s="33">
        <f t="shared" si="4"/>
        <v>22</v>
      </c>
      <c r="S67" s="31">
        <f t="shared" si="5"/>
        <v>0</v>
      </c>
      <c r="T67" s="30">
        <v>63</v>
      </c>
      <c r="U67" s="30">
        <v>0</v>
      </c>
      <c r="V67" s="33">
        <f t="shared" si="6"/>
        <v>63</v>
      </c>
      <c r="W67" s="31">
        <f t="shared" si="7"/>
        <v>0</v>
      </c>
      <c r="X67" s="30">
        <v>144</v>
      </c>
      <c r="Y67" s="30">
        <v>0</v>
      </c>
      <c r="Z67" s="33">
        <f t="shared" si="8"/>
        <v>144</v>
      </c>
    </row>
    <row r="68" spans="1:26" ht="12.75" customHeight="1" x14ac:dyDescent="0.15">
      <c r="A68" s="9" t="s">
        <v>143</v>
      </c>
      <c r="B68" s="9" t="s">
        <v>144</v>
      </c>
      <c r="C68" s="29" t="s">
        <v>147</v>
      </c>
      <c r="D68" s="30">
        <v>487</v>
      </c>
      <c r="E68" s="30">
        <v>0</v>
      </c>
      <c r="F68" s="30">
        <v>0</v>
      </c>
      <c r="G68" s="30">
        <v>0</v>
      </c>
      <c r="H68" s="30">
        <f t="shared" si="0"/>
        <v>487</v>
      </c>
      <c r="I68" s="31">
        <f t="shared" si="1"/>
        <v>0</v>
      </c>
      <c r="J68" s="30">
        <v>300</v>
      </c>
      <c r="K68" s="30">
        <v>81</v>
      </c>
      <c r="L68" s="30">
        <v>14</v>
      </c>
      <c r="M68" s="30">
        <v>67</v>
      </c>
      <c r="N68" s="33">
        <f t="shared" si="2"/>
        <v>219</v>
      </c>
      <c r="O68" s="31">
        <f t="shared" si="3"/>
        <v>0.27</v>
      </c>
      <c r="P68" s="30">
        <v>297</v>
      </c>
      <c r="Q68" s="30">
        <v>91</v>
      </c>
      <c r="R68" s="33">
        <f t="shared" si="4"/>
        <v>206</v>
      </c>
      <c r="S68" s="31">
        <f t="shared" si="5"/>
        <v>0.30639730639730639</v>
      </c>
      <c r="T68" s="30">
        <v>840</v>
      </c>
      <c r="U68" s="30">
        <v>58</v>
      </c>
      <c r="V68" s="33">
        <f t="shared" si="6"/>
        <v>782</v>
      </c>
      <c r="W68" s="31">
        <f t="shared" si="7"/>
        <v>6.9047619047619052E-2</v>
      </c>
      <c r="X68" s="30">
        <v>1924</v>
      </c>
      <c r="Y68" s="30">
        <v>230</v>
      </c>
      <c r="Z68" s="33">
        <f t="shared" si="8"/>
        <v>1694</v>
      </c>
    </row>
    <row r="69" spans="1:26" ht="12.75" customHeight="1" x14ac:dyDescent="0.15">
      <c r="A69" s="9" t="s">
        <v>143</v>
      </c>
      <c r="B69" s="9" t="s">
        <v>144</v>
      </c>
      <c r="C69" s="29" t="s">
        <v>148</v>
      </c>
      <c r="D69" s="30">
        <v>54</v>
      </c>
      <c r="E69" s="30">
        <v>0</v>
      </c>
      <c r="F69" s="30">
        <v>0</v>
      </c>
      <c r="G69" s="30">
        <v>0</v>
      </c>
      <c r="H69" s="30">
        <f t="shared" si="0"/>
        <v>54</v>
      </c>
      <c r="I69" s="31">
        <f t="shared" si="1"/>
        <v>0</v>
      </c>
      <c r="J69" s="30">
        <v>31</v>
      </c>
      <c r="K69" s="30">
        <v>1</v>
      </c>
      <c r="L69" s="30">
        <v>0</v>
      </c>
      <c r="M69" s="30">
        <v>1</v>
      </c>
      <c r="N69" s="33">
        <f t="shared" si="2"/>
        <v>30</v>
      </c>
      <c r="O69" s="31">
        <f t="shared" si="3"/>
        <v>3.2258064516129031E-2</v>
      </c>
      <c r="P69" s="30">
        <v>32</v>
      </c>
      <c r="Q69" s="30">
        <v>1</v>
      </c>
      <c r="R69" s="33">
        <f t="shared" si="4"/>
        <v>31</v>
      </c>
      <c r="S69" s="31">
        <f t="shared" si="5"/>
        <v>3.125E-2</v>
      </c>
      <c r="T69" s="30">
        <v>92</v>
      </c>
      <c r="U69" s="30">
        <v>1</v>
      </c>
      <c r="V69" s="33">
        <f t="shared" si="6"/>
        <v>91</v>
      </c>
      <c r="W69" s="31">
        <f t="shared" si="7"/>
        <v>1.0869565217391304E-2</v>
      </c>
      <c r="X69" s="30">
        <v>209</v>
      </c>
      <c r="Y69" s="30">
        <v>3</v>
      </c>
      <c r="Z69" s="33">
        <f t="shared" si="8"/>
        <v>206</v>
      </c>
    </row>
    <row r="70" spans="1:26" ht="12.75" customHeight="1" x14ac:dyDescent="0.15">
      <c r="A70" s="9" t="s">
        <v>143</v>
      </c>
      <c r="B70" s="9" t="s">
        <v>144</v>
      </c>
      <c r="C70" s="29" t="s">
        <v>143</v>
      </c>
      <c r="D70" s="30">
        <v>349</v>
      </c>
      <c r="E70" s="30">
        <v>56</v>
      </c>
      <c r="F70" s="30">
        <v>56</v>
      </c>
      <c r="G70" s="30">
        <v>0</v>
      </c>
      <c r="H70" s="30">
        <f t="shared" si="0"/>
        <v>293</v>
      </c>
      <c r="I70" s="31">
        <f t="shared" si="1"/>
        <v>0.16045845272206305</v>
      </c>
      <c r="J70" s="30">
        <v>205</v>
      </c>
      <c r="K70" s="30">
        <v>10</v>
      </c>
      <c r="L70" s="30">
        <v>10</v>
      </c>
      <c r="M70" s="30">
        <v>0</v>
      </c>
      <c r="N70" s="33">
        <f t="shared" si="2"/>
        <v>195</v>
      </c>
      <c r="O70" s="31">
        <f t="shared" si="3"/>
        <v>4.878048780487805E-2</v>
      </c>
      <c r="P70" s="30">
        <v>202</v>
      </c>
      <c r="Q70" s="30">
        <v>426</v>
      </c>
      <c r="R70" s="33">
        <f t="shared" si="4"/>
        <v>0</v>
      </c>
      <c r="S70" s="31">
        <f t="shared" si="5"/>
        <v>2.108910891089109</v>
      </c>
      <c r="T70" s="30">
        <v>553</v>
      </c>
      <c r="U70" s="30">
        <v>111</v>
      </c>
      <c r="V70" s="33">
        <f t="shared" si="6"/>
        <v>442</v>
      </c>
      <c r="W70" s="31">
        <f t="shared" si="7"/>
        <v>0.2007233273056058</v>
      </c>
      <c r="X70" s="30">
        <v>1309</v>
      </c>
      <c r="Y70" s="30">
        <v>603</v>
      </c>
      <c r="Z70" s="33">
        <f t="shared" si="8"/>
        <v>930</v>
      </c>
    </row>
    <row r="71" spans="1:26" ht="12.75" customHeight="1" x14ac:dyDescent="0.15">
      <c r="A71" s="9" t="s">
        <v>143</v>
      </c>
      <c r="B71" s="9" t="s">
        <v>144</v>
      </c>
      <c r="C71" s="29" t="s">
        <v>149</v>
      </c>
      <c r="D71" s="30">
        <v>57</v>
      </c>
      <c r="E71" s="30">
        <v>0</v>
      </c>
      <c r="F71" s="30">
        <v>0</v>
      </c>
      <c r="G71" s="30">
        <v>0</v>
      </c>
      <c r="H71" s="30">
        <f t="shared" si="0"/>
        <v>57</v>
      </c>
      <c r="I71" s="31">
        <f t="shared" si="1"/>
        <v>0</v>
      </c>
      <c r="J71" s="30">
        <v>35</v>
      </c>
      <c r="K71" s="30">
        <v>0</v>
      </c>
      <c r="L71" s="30">
        <v>0</v>
      </c>
      <c r="M71" s="30">
        <v>0</v>
      </c>
      <c r="N71" s="33">
        <f t="shared" si="2"/>
        <v>35</v>
      </c>
      <c r="O71" s="31">
        <f t="shared" si="3"/>
        <v>0</v>
      </c>
      <c r="P71" s="30">
        <v>36</v>
      </c>
      <c r="Q71" s="30">
        <v>37</v>
      </c>
      <c r="R71" s="33">
        <f t="shared" si="4"/>
        <v>0</v>
      </c>
      <c r="S71" s="31">
        <f t="shared" si="5"/>
        <v>1.0277777777777777</v>
      </c>
      <c r="T71" s="30">
        <v>105</v>
      </c>
      <c r="U71" s="30">
        <v>0</v>
      </c>
      <c r="V71" s="33">
        <f t="shared" si="6"/>
        <v>105</v>
      </c>
      <c r="W71" s="31">
        <f t="shared" si="7"/>
        <v>0</v>
      </c>
      <c r="X71" s="30">
        <v>233</v>
      </c>
      <c r="Y71" s="30">
        <v>37</v>
      </c>
      <c r="Z71" s="33">
        <f t="shared" si="8"/>
        <v>197</v>
      </c>
    </row>
    <row r="72" spans="1:26" ht="12.75" customHeight="1" x14ac:dyDescent="0.15">
      <c r="A72" s="9" t="s">
        <v>143</v>
      </c>
      <c r="B72" s="9" t="s">
        <v>144</v>
      </c>
      <c r="C72" s="29" t="s">
        <v>150</v>
      </c>
      <c r="D72" s="30">
        <v>57</v>
      </c>
      <c r="E72" s="30">
        <v>0</v>
      </c>
      <c r="F72" s="30">
        <v>0</v>
      </c>
      <c r="G72" s="30">
        <v>0</v>
      </c>
      <c r="H72" s="30">
        <f t="shared" si="0"/>
        <v>57</v>
      </c>
      <c r="I72" s="31">
        <f t="shared" si="1"/>
        <v>0</v>
      </c>
      <c r="J72" s="30">
        <v>35</v>
      </c>
      <c r="K72" s="30">
        <v>0</v>
      </c>
      <c r="L72" s="30">
        <v>0</v>
      </c>
      <c r="M72" s="30">
        <v>0</v>
      </c>
      <c r="N72" s="33">
        <f t="shared" si="2"/>
        <v>35</v>
      </c>
      <c r="O72" s="31">
        <f t="shared" si="3"/>
        <v>0</v>
      </c>
      <c r="P72" s="30">
        <v>36</v>
      </c>
      <c r="Q72" s="30">
        <v>0</v>
      </c>
      <c r="R72" s="33">
        <f t="shared" si="4"/>
        <v>36</v>
      </c>
      <c r="S72" s="31">
        <f t="shared" si="5"/>
        <v>0</v>
      </c>
      <c r="T72" s="30">
        <v>105</v>
      </c>
      <c r="U72" s="30">
        <v>0</v>
      </c>
      <c r="V72" s="33">
        <f t="shared" si="6"/>
        <v>105</v>
      </c>
      <c r="W72" s="31">
        <f t="shared" si="7"/>
        <v>0</v>
      </c>
      <c r="X72" s="30">
        <v>233</v>
      </c>
      <c r="Y72" s="30">
        <v>0</v>
      </c>
      <c r="Z72" s="33">
        <f t="shared" si="8"/>
        <v>233</v>
      </c>
    </row>
    <row r="73" spans="1:26" ht="12.75" customHeight="1" x14ac:dyDescent="0.15">
      <c r="A73" s="9" t="s">
        <v>151</v>
      </c>
      <c r="B73" s="9" t="s">
        <v>83</v>
      </c>
      <c r="C73" s="29" t="s">
        <v>152</v>
      </c>
      <c r="D73" s="30">
        <v>15</v>
      </c>
      <c r="E73" s="30">
        <v>0</v>
      </c>
      <c r="F73" s="30">
        <v>0</v>
      </c>
      <c r="G73" s="30">
        <v>0</v>
      </c>
      <c r="H73" s="30">
        <f t="shared" si="0"/>
        <v>15</v>
      </c>
      <c r="I73" s="31">
        <f t="shared" si="1"/>
        <v>0</v>
      </c>
      <c r="J73" s="30">
        <v>10</v>
      </c>
      <c r="K73" s="30">
        <v>1</v>
      </c>
      <c r="L73" s="30">
        <v>1</v>
      </c>
      <c r="M73" s="30">
        <v>0</v>
      </c>
      <c r="N73" s="33">
        <f t="shared" si="2"/>
        <v>9</v>
      </c>
      <c r="O73" s="31">
        <f t="shared" si="3"/>
        <v>0.1</v>
      </c>
      <c r="P73" s="30">
        <v>12</v>
      </c>
      <c r="Q73" s="30">
        <v>8</v>
      </c>
      <c r="R73" s="33">
        <f t="shared" si="4"/>
        <v>4</v>
      </c>
      <c r="S73" s="31">
        <f t="shared" si="5"/>
        <v>0.66666666666666663</v>
      </c>
      <c r="T73" s="30">
        <v>28</v>
      </c>
      <c r="U73" s="30">
        <v>0</v>
      </c>
      <c r="V73" s="33">
        <f t="shared" si="6"/>
        <v>28</v>
      </c>
      <c r="W73" s="31">
        <f t="shared" si="7"/>
        <v>0</v>
      </c>
      <c r="X73" s="30">
        <v>65</v>
      </c>
      <c r="Y73" s="30">
        <v>9</v>
      </c>
      <c r="Z73" s="33">
        <f t="shared" si="8"/>
        <v>56</v>
      </c>
    </row>
    <row r="74" spans="1:26" ht="12.75" customHeight="1" x14ac:dyDescent="0.15">
      <c r="A74" s="9" t="s">
        <v>151</v>
      </c>
      <c r="B74" s="9" t="s">
        <v>83</v>
      </c>
      <c r="C74" s="29" t="s">
        <v>153</v>
      </c>
      <c r="D74" s="30">
        <v>35</v>
      </c>
      <c r="E74" s="30">
        <v>0</v>
      </c>
      <c r="F74" s="30">
        <v>0</v>
      </c>
      <c r="G74" s="30">
        <v>0</v>
      </c>
      <c r="H74" s="30">
        <f t="shared" si="0"/>
        <v>35</v>
      </c>
      <c r="I74" s="31">
        <f t="shared" si="1"/>
        <v>0</v>
      </c>
      <c r="J74" s="30">
        <v>25</v>
      </c>
      <c r="K74" s="30">
        <v>0</v>
      </c>
      <c r="L74" s="30">
        <v>0</v>
      </c>
      <c r="M74" s="30">
        <v>0</v>
      </c>
      <c r="N74" s="33">
        <f t="shared" si="2"/>
        <v>25</v>
      </c>
      <c r="O74" s="31">
        <f t="shared" si="3"/>
        <v>0</v>
      </c>
      <c r="P74" s="30">
        <v>28</v>
      </c>
      <c r="Q74" s="30">
        <v>0</v>
      </c>
      <c r="R74" s="33">
        <f t="shared" si="4"/>
        <v>28</v>
      </c>
      <c r="S74" s="31">
        <f t="shared" si="5"/>
        <v>0</v>
      </c>
      <c r="T74" s="30">
        <v>72</v>
      </c>
      <c r="U74" s="30">
        <v>21</v>
      </c>
      <c r="V74" s="33">
        <f t="shared" si="6"/>
        <v>51</v>
      </c>
      <c r="W74" s="31">
        <f t="shared" si="7"/>
        <v>0.29166666666666669</v>
      </c>
      <c r="X74" s="30">
        <v>160</v>
      </c>
      <c r="Y74" s="30">
        <v>21</v>
      </c>
      <c r="Z74" s="33">
        <f t="shared" si="8"/>
        <v>139</v>
      </c>
    </row>
    <row r="75" spans="1:26" ht="12.75" customHeight="1" x14ac:dyDescent="0.15">
      <c r="A75" s="9" t="s">
        <v>154</v>
      </c>
      <c r="B75" s="9" t="s">
        <v>128</v>
      </c>
      <c r="C75" s="29" t="s">
        <v>155</v>
      </c>
      <c r="D75" s="30">
        <v>398</v>
      </c>
      <c r="E75" s="30">
        <v>0</v>
      </c>
      <c r="F75" s="30">
        <v>0</v>
      </c>
      <c r="G75" s="30">
        <v>0</v>
      </c>
      <c r="H75" s="30">
        <f t="shared" si="0"/>
        <v>398</v>
      </c>
      <c r="I75" s="31">
        <f t="shared" si="1"/>
        <v>0</v>
      </c>
      <c r="J75" s="30">
        <v>239</v>
      </c>
      <c r="K75" s="30">
        <v>56</v>
      </c>
      <c r="L75" s="30">
        <v>20</v>
      </c>
      <c r="M75" s="30">
        <v>36</v>
      </c>
      <c r="N75" s="33">
        <f t="shared" si="2"/>
        <v>183</v>
      </c>
      <c r="O75" s="31">
        <f t="shared" si="3"/>
        <v>0.23430962343096234</v>
      </c>
      <c r="P75" s="30">
        <v>183</v>
      </c>
      <c r="Q75" s="30">
        <v>168</v>
      </c>
      <c r="R75" s="33">
        <f t="shared" si="4"/>
        <v>15</v>
      </c>
      <c r="S75" s="31">
        <f t="shared" si="5"/>
        <v>0.91803278688524592</v>
      </c>
      <c r="T75" s="30">
        <v>349</v>
      </c>
      <c r="U75" s="30">
        <v>0</v>
      </c>
      <c r="V75" s="33">
        <f t="shared" si="6"/>
        <v>349</v>
      </c>
      <c r="W75" s="31">
        <f t="shared" si="7"/>
        <v>0</v>
      </c>
      <c r="X75" s="30">
        <v>1169</v>
      </c>
      <c r="Y75" s="30">
        <v>224</v>
      </c>
      <c r="Z75" s="33">
        <f t="shared" si="8"/>
        <v>945</v>
      </c>
    </row>
    <row r="76" spans="1:26" ht="12.75" customHeight="1" x14ac:dyDescent="0.15">
      <c r="A76" s="9" t="s">
        <v>154</v>
      </c>
      <c r="B76" s="9" t="s">
        <v>128</v>
      </c>
      <c r="C76" s="29" t="s">
        <v>156</v>
      </c>
      <c r="D76" s="30">
        <v>9706</v>
      </c>
      <c r="E76" s="30">
        <v>182</v>
      </c>
      <c r="F76" s="30">
        <v>182</v>
      </c>
      <c r="G76" s="30">
        <v>0</v>
      </c>
      <c r="H76" s="30">
        <f t="shared" si="0"/>
        <v>9524</v>
      </c>
      <c r="I76" s="31">
        <f t="shared" si="1"/>
        <v>1.8751287863177417E-2</v>
      </c>
      <c r="J76" s="30">
        <v>5800</v>
      </c>
      <c r="K76" s="30">
        <v>76</v>
      </c>
      <c r="L76" s="30">
        <v>76</v>
      </c>
      <c r="M76" s="30">
        <v>0</v>
      </c>
      <c r="N76" s="33">
        <f t="shared" si="2"/>
        <v>5724</v>
      </c>
      <c r="O76" s="31">
        <f t="shared" si="3"/>
        <v>1.3103448275862069E-2</v>
      </c>
      <c r="P76" s="30">
        <v>6453</v>
      </c>
      <c r="Q76" s="30">
        <v>4388</v>
      </c>
      <c r="R76" s="33">
        <f t="shared" si="4"/>
        <v>2065</v>
      </c>
      <c r="S76" s="31">
        <f t="shared" si="5"/>
        <v>0.67999380133271348</v>
      </c>
      <c r="T76" s="30">
        <v>14331</v>
      </c>
      <c r="U76" s="30">
        <v>3117</v>
      </c>
      <c r="V76" s="33">
        <f t="shared" si="6"/>
        <v>11214</v>
      </c>
      <c r="W76" s="31">
        <f t="shared" si="7"/>
        <v>0.217500523341009</v>
      </c>
      <c r="X76" s="30">
        <v>36290</v>
      </c>
      <c r="Y76" s="30">
        <v>7763</v>
      </c>
      <c r="Z76" s="33">
        <f t="shared" si="8"/>
        <v>28527</v>
      </c>
    </row>
    <row r="77" spans="1:26" ht="12.75" customHeight="1" x14ac:dyDescent="0.15">
      <c r="A77" s="9" t="s">
        <v>154</v>
      </c>
      <c r="B77" s="9" t="s">
        <v>128</v>
      </c>
      <c r="C77" s="29" t="s">
        <v>157</v>
      </c>
      <c r="D77" s="30">
        <v>395</v>
      </c>
      <c r="E77" s="30">
        <v>0</v>
      </c>
      <c r="F77" s="30">
        <v>0</v>
      </c>
      <c r="G77" s="30">
        <v>0</v>
      </c>
      <c r="H77" s="30">
        <f t="shared" si="0"/>
        <v>395</v>
      </c>
      <c r="I77" s="31">
        <f t="shared" si="1"/>
        <v>0</v>
      </c>
      <c r="J77" s="30">
        <v>277</v>
      </c>
      <c r="K77" s="30">
        <v>0</v>
      </c>
      <c r="L77" s="30">
        <v>0</v>
      </c>
      <c r="M77" s="30">
        <v>0</v>
      </c>
      <c r="N77" s="33">
        <f t="shared" si="2"/>
        <v>277</v>
      </c>
      <c r="O77" s="31">
        <f t="shared" si="3"/>
        <v>0</v>
      </c>
      <c r="P77" s="30">
        <v>243</v>
      </c>
      <c r="Q77" s="30">
        <v>55</v>
      </c>
      <c r="R77" s="33">
        <f t="shared" si="4"/>
        <v>188</v>
      </c>
      <c r="S77" s="31">
        <f t="shared" si="5"/>
        <v>0.22633744855967078</v>
      </c>
      <c r="T77" s="30">
        <v>546</v>
      </c>
      <c r="U77" s="30">
        <v>22</v>
      </c>
      <c r="V77" s="33">
        <f t="shared" si="6"/>
        <v>524</v>
      </c>
      <c r="W77" s="31">
        <f t="shared" si="7"/>
        <v>4.0293040293040296E-2</v>
      </c>
      <c r="X77" s="30">
        <v>1461</v>
      </c>
      <c r="Y77" s="30">
        <v>77</v>
      </c>
      <c r="Z77" s="33">
        <f t="shared" si="8"/>
        <v>1384</v>
      </c>
    </row>
    <row r="78" spans="1:26" ht="12.75" customHeight="1" x14ac:dyDescent="0.15">
      <c r="A78" s="9" t="s">
        <v>154</v>
      </c>
      <c r="B78" s="9" t="s">
        <v>128</v>
      </c>
      <c r="C78" s="29" t="s">
        <v>158</v>
      </c>
      <c r="D78" s="30">
        <v>4888</v>
      </c>
      <c r="E78" s="30">
        <v>103</v>
      </c>
      <c r="F78" s="30">
        <v>103</v>
      </c>
      <c r="G78" s="30">
        <v>0</v>
      </c>
      <c r="H78" s="30">
        <f t="shared" si="0"/>
        <v>4785</v>
      </c>
      <c r="I78" s="31">
        <f t="shared" si="1"/>
        <v>2.1072013093289689E-2</v>
      </c>
      <c r="J78" s="30">
        <v>3107</v>
      </c>
      <c r="K78" s="30">
        <v>57</v>
      </c>
      <c r="L78" s="30">
        <v>57</v>
      </c>
      <c r="M78" s="30">
        <v>0</v>
      </c>
      <c r="N78" s="33">
        <f t="shared" si="2"/>
        <v>3050</v>
      </c>
      <c r="O78" s="31">
        <f t="shared" si="3"/>
        <v>1.8345671065336338E-2</v>
      </c>
      <c r="P78" s="30">
        <v>3126</v>
      </c>
      <c r="Q78" s="30">
        <v>0</v>
      </c>
      <c r="R78" s="33">
        <f t="shared" si="4"/>
        <v>3126</v>
      </c>
      <c r="S78" s="31">
        <f t="shared" si="5"/>
        <v>0</v>
      </c>
      <c r="T78" s="30">
        <v>10462</v>
      </c>
      <c r="U78" s="30">
        <v>3</v>
      </c>
      <c r="V78" s="33">
        <f t="shared" si="6"/>
        <v>10459</v>
      </c>
      <c r="W78" s="31">
        <f t="shared" si="7"/>
        <v>2.8675205505639459E-4</v>
      </c>
      <c r="X78" s="30">
        <v>21583</v>
      </c>
      <c r="Y78" s="30">
        <v>163</v>
      </c>
      <c r="Z78" s="33">
        <f t="shared" si="8"/>
        <v>21420</v>
      </c>
    </row>
    <row r="79" spans="1:26" ht="12.75" customHeight="1" x14ac:dyDescent="0.15">
      <c r="A79" s="9" t="s">
        <v>154</v>
      </c>
      <c r="B79" s="9" t="s">
        <v>128</v>
      </c>
      <c r="C79" s="29" t="s">
        <v>159</v>
      </c>
      <c r="D79" s="30">
        <v>188</v>
      </c>
      <c r="E79" s="30">
        <v>6</v>
      </c>
      <c r="F79" s="30">
        <v>0</v>
      </c>
      <c r="G79" s="30">
        <v>6</v>
      </c>
      <c r="H79" s="30">
        <f t="shared" si="0"/>
        <v>182</v>
      </c>
      <c r="I79" s="31">
        <f t="shared" si="1"/>
        <v>3.1914893617021274E-2</v>
      </c>
      <c r="J79" s="30">
        <v>158</v>
      </c>
      <c r="K79" s="30">
        <v>6</v>
      </c>
      <c r="L79" s="30">
        <v>0</v>
      </c>
      <c r="M79" s="30">
        <v>6</v>
      </c>
      <c r="N79" s="33">
        <f t="shared" si="2"/>
        <v>152</v>
      </c>
      <c r="O79" s="31">
        <f t="shared" si="3"/>
        <v>3.7974683544303799E-2</v>
      </c>
      <c r="P79" s="30">
        <v>141</v>
      </c>
      <c r="Q79" s="30">
        <v>7</v>
      </c>
      <c r="R79" s="33">
        <f t="shared" si="4"/>
        <v>134</v>
      </c>
      <c r="S79" s="31">
        <f t="shared" si="5"/>
        <v>4.9645390070921988E-2</v>
      </c>
      <c r="T79" s="30">
        <v>318</v>
      </c>
      <c r="U79" s="30">
        <v>0</v>
      </c>
      <c r="V79" s="33">
        <f t="shared" si="6"/>
        <v>318</v>
      </c>
      <c r="W79" s="31">
        <f t="shared" si="7"/>
        <v>0</v>
      </c>
      <c r="X79" s="30">
        <v>805</v>
      </c>
      <c r="Y79" s="30">
        <v>19</v>
      </c>
      <c r="Z79" s="33">
        <f t="shared" si="8"/>
        <v>786</v>
      </c>
    </row>
    <row r="80" spans="1:26" ht="12.75" customHeight="1" x14ac:dyDescent="0.15">
      <c r="A80" s="9" t="s">
        <v>154</v>
      </c>
      <c r="B80" s="9" t="s">
        <v>128</v>
      </c>
      <c r="C80" s="29" t="s">
        <v>160</v>
      </c>
      <c r="D80" s="30">
        <v>52</v>
      </c>
      <c r="E80" s="30">
        <v>0</v>
      </c>
      <c r="F80" s="30">
        <v>0</v>
      </c>
      <c r="G80" s="30">
        <v>0</v>
      </c>
      <c r="H80" s="30">
        <f t="shared" si="0"/>
        <v>52</v>
      </c>
      <c r="I80" s="31">
        <f t="shared" si="1"/>
        <v>0</v>
      </c>
      <c r="J80" s="30">
        <v>26</v>
      </c>
      <c r="K80" s="30">
        <v>0</v>
      </c>
      <c r="L80" s="30">
        <v>0</v>
      </c>
      <c r="M80" s="30">
        <v>0</v>
      </c>
      <c r="N80" s="33">
        <f t="shared" si="2"/>
        <v>26</v>
      </c>
      <c r="O80" s="31">
        <f t="shared" si="3"/>
        <v>0</v>
      </c>
      <c r="P80" s="30">
        <v>30</v>
      </c>
      <c r="Q80" s="30">
        <v>3</v>
      </c>
      <c r="R80" s="33">
        <f t="shared" si="4"/>
        <v>27</v>
      </c>
      <c r="S80" s="31">
        <f t="shared" si="5"/>
        <v>0.1</v>
      </c>
      <c r="T80" s="30">
        <v>146</v>
      </c>
      <c r="U80" s="30">
        <v>32</v>
      </c>
      <c r="V80" s="33">
        <f t="shared" si="6"/>
        <v>114</v>
      </c>
      <c r="W80" s="31">
        <f t="shared" si="7"/>
        <v>0.21917808219178081</v>
      </c>
      <c r="X80" s="30">
        <v>254</v>
      </c>
      <c r="Y80" s="30">
        <v>35</v>
      </c>
      <c r="Z80" s="33">
        <f t="shared" si="8"/>
        <v>219</v>
      </c>
    </row>
    <row r="81" spans="1:26" ht="12.75" customHeight="1" x14ac:dyDescent="0.15">
      <c r="A81" s="9" t="s">
        <v>154</v>
      </c>
      <c r="B81" s="9" t="s">
        <v>128</v>
      </c>
      <c r="C81" s="29" t="s">
        <v>161</v>
      </c>
      <c r="D81" s="30">
        <v>350</v>
      </c>
      <c r="E81" s="30">
        <v>0</v>
      </c>
      <c r="F81" s="30">
        <v>0</v>
      </c>
      <c r="G81" s="30">
        <v>0</v>
      </c>
      <c r="H81" s="30">
        <f t="shared" si="0"/>
        <v>350</v>
      </c>
      <c r="I81" s="31">
        <f t="shared" si="1"/>
        <v>0</v>
      </c>
      <c r="J81" s="30">
        <v>275</v>
      </c>
      <c r="K81" s="30">
        <v>61</v>
      </c>
      <c r="L81" s="30">
        <v>0</v>
      </c>
      <c r="M81" s="30">
        <v>61</v>
      </c>
      <c r="N81" s="33">
        <f t="shared" si="2"/>
        <v>214</v>
      </c>
      <c r="O81" s="31">
        <f t="shared" si="3"/>
        <v>0.22181818181818183</v>
      </c>
      <c r="P81" s="30">
        <v>280</v>
      </c>
      <c r="Q81" s="30">
        <v>4</v>
      </c>
      <c r="R81" s="33">
        <f t="shared" si="4"/>
        <v>276</v>
      </c>
      <c r="S81" s="31">
        <f t="shared" si="5"/>
        <v>1.4285714285714285E-2</v>
      </c>
      <c r="T81" s="30">
        <v>521</v>
      </c>
      <c r="U81" s="30">
        <v>204</v>
      </c>
      <c r="V81" s="33">
        <f t="shared" si="6"/>
        <v>317</v>
      </c>
      <c r="W81" s="31">
        <f t="shared" si="7"/>
        <v>0.39155470249520152</v>
      </c>
      <c r="X81" s="30">
        <v>1426</v>
      </c>
      <c r="Y81" s="30">
        <v>269</v>
      </c>
      <c r="Z81" s="33">
        <f t="shared" si="8"/>
        <v>1157</v>
      </c>
    </row>
    <row r="82" spans="1:26" ht="12.75" customHeight="1" x14ac:dyDescent="0.15">
      <c r="A82" s="9" t="s">
        <v>162</v>
      </c>
      <c r="B82" s="9" t="s">
        <v>163</v>
      </c>
      <c r="C82" s="29" t="s">
        <v>164</v>
      </c>
      <c r="D82" s="30">
        <v>72</v>
      </c>
      <c r="E82" s="30">
        <v>0</v>
      </c>
      <c r="F82" s="30">
        <v>0</v>
      </c>
      <c r="G82" s="30">
        <v>0</v>
      </c>
      <c r="H82" s="30">
        <f t="shared" si="0"/>
        <v>72</v>
      </c>
      <c r="I82" s="31">
        <f t="shared" si="1"/>
        <v>0</v>
      </c>
      <c r="J82" s="30">
        <v>108</v>
      </c>
      <c r="K82" s="30">
        <v>2</v>
      </c>
      <c r="L82" s="30">
        <v>2</v>
      </c>
      <c r="M82" s="30">
        <v>0</v>
      </c>
      <c r="N82" s="33">
        <f t="shared" si="2"/>
        <v>106</v>
      </c>
      <c r="O82" s="31">
        <f t="shared" si="3"/>
        <v>1.8518518518518517E-2</v>
      </c>
      <c r="P82" s="30">
        <v>115</v>
      </c>
      <c r="Q82" s="30">
        <v>6</v>
      </c>
      <c r="R82" s="33">
        <f t="shared" si="4"/>
        <v>109</v>
      </c>
      <c r="S82" s="31">
        <f t="shared" si="5"/>
        <v>5.2173913043478258E-2</v>
      </c>
      <c r="T82" s="30">
        <v>115</v>
      </c>
      <c r="U82" s="30">
        <v>0</v>
      </c>
      <c r="V82" s="33">
        <f t="shared" si="6"/>
        <v>115</v>
      </c>
      <c r="W82" s="31">
        <f t="shared" si="7"/>
        <v>0</v>
      </c>
      <c r="X82" s="30">
        <v>410</v>
      </c>
      <c r="Y82" s="30">
        <v>8</v>
      </c>
      <c r="Z82" s="33">
        <f t="shared" si="8"/>
        <v>402</v>
      </c>
    </row>
    <row r="83" spans="1:26" ht="12.75" customHeight="1" x14ac:dyDescent="0.15">
      <c r="A83" s="9" t="s">
        <v>162</v>
      </c>
      <c r="B83" s="9" t="s">
        <v>163</v>
      </c>
      <c r="C83" s="29" t="s">
        <v>165</v>
      </c>
      <c r="D83" s="30">
        <v>186</v>
      </c>
      <c r="E83" s="30">
        <v>0</v>
      </c>
      <c r="F83" s="30">
        <v>0</v>
      </c>
      <c r="G83" s="30">
        <v>0</v>
      </c>
      <c r="H83" s="30">
        <f t="shared" si="0"/>
        <v>186</v>
      </c>
      <c r="I83" s="31">
        <f t="shared" si="1"/>
        <v>0</v>
      </c>
      <c r="J83" s="30">
        <v>138</v>
      </c>
      <c r="K83" s="30">
        <v>8</v>
      </c>
      <c r="L83" s="30">
        <v>8</v>
      </c>
      <c r="M83" s="30">
        <v>0</v>
      </c>
      <c r="N83" s="33">
        <f t="shared" si="2"/>
        <v>130</v>
      </c>
      <c r="O83" s="31">
        <f t="shared" si="3"/>
        <v>5.7971014492753624E-2</v>
      </c>
      <c r="P83" s="30">
        <v>147</v>
      </c>
      <c r="Q83" s="30">
        <v>1</v>
      </c>
      <c r="R83" s="33">
        <f t="shared" si="4"/>
        <v>146</v>
      </c>
      <c r="S83" s="31">
        <f t="shared" si="5"/>
        <v>6.8027210884353739E-3</v>
      </c>
      <c r="T83" s="30">
        <v>347</v>
      </c>
      <c r="U83" s="30">
        <v>8</v>
      </c>
      <c r="V83" s="33">
        <f t="shared" si="6"/>
        <v>339</v>
      </c>
      <c r="W83" s="31">
        <f t="shared" si="7"/>
        <v>2.3054755043227664E-2</v>
      </c>
      <c r="X83" s="30">
        <v>818</v>
      </c>
      <c r="Y83" s="30">
        <v>17</v>
      </c>
      <c r="Z83" s="33">
        <f t="shared" si="8"/>
        <v>801</v>
      </c>
    </row>
    <row r="84" spans="1:26" ht="12.75" customHeight="1" x14ac:dyDescent="0.15">
      <c r="A84" s="9" t="s">
        <v>166</v>
      </c>
      <c r="B84" s="9" t="s">
        <v>83</v>
      </c>
      <c r="C84" s="29" t="s">
        <v>167</v>
      </c>
      <c r="D84" s="30">
        <v>38</v>
      </c>
      <c r="E84" s="30">
        <v>0</v>
      </c>
      <c r="F84" s="30">
        <v>0</v>
      </c>
      <c r="G84" s="30">
        <v>0</v>
      </c>
      <c r="H84" s="30">
        <f t="shared" si="0"/>
        <v>38</v>
      </c>
      <c r="I84" s="31">
        <f t="shared" si="1"/>
        <v>0</v>
      </c>
      <c r="J84" s="30">
        <v>24</v>
      </c>
      <c r="K84" s="30">
        <v>0</v>
      </c>
      <c r="L84" s="30">
        <v>0</v>
      </c>
      <c r="M84" s="30">
        <v>0</v>
      </c>
      <c r="N84" s="33">
        <f t="shared" si="2"/>
        <v>24</v>
      </c>
      <c r="O84" s="31">
        <f t="shared" si="3"/>
        <v>0</v>
      </c>
      <c r="P84" s="30">
        <v>27</v>
      </c>
      <c r="Q84" s="30">
        <v>0</v>
      </c>
      <c r="R84" s="33">
        <f t="shared" si="4"/>
        <v>27</v>
      </c>
      <c r="S84" s="31">
        <f t="shared" si="5"/>
        <v>0</v>
      </c>
      <c r="T84" s="30">
        <v>64</v>
      </c>
      <c r="U84" s="30">
        <v>4</v>
      </c>
      <c r="V84" s="33">
        <f t="shared" si="6"/>
        <v>60</v>
      </c>
      <c r="W84" s="31">
        <f t="shared" si="7"/>
        <v>6.25E-2</v>
      </c>
      <c r="X84" s="30">
        <v>153</v>
      </c>
      <c r="Y84" s="30">
        <v>4</v>
      </c>
      <c r="Z84" s="33">
        <f t="shared" si="8"/>
        <v>149</v>
      </c>
    </row>
    <row r="85" spans="1:26" ht="12.75" customHeight="1" x14ac:dyDescent="0.15">
      <c r="A85" s="9" t="s">
        <v>168</v>
      </c>
      <c r="B85" s="9" t="s">
        <v>144</v>
      </c>
      <c r="C85" s="29" t="s">
        <v>169</v>
      </c>
      <c r="D85" s="30">
        <v>31</v>
      </c>
      <c r="E85" s="30">
        <v>0</v>
      </c>
      <c r="F85" s="30">
        <v>0</v>
      </c>
      <c r="G85" s="30">
        <v>0</v>
      </c>
      <c r="H85" s="30">
        <f t="shared" si="0"/>
        <v>31</v>
      </c>
      <c r="I85" s="31">
        <f t="shared" si="1"/>
        <v>0</v>
      </c>
      <c r="J85" s="30">
        <v>19</v>
      </c>
      <c r="K85" s="30">
        <v>0</v>
      </c>
      <c r="L85" s="30">
        <v>0</v>
      </c>
      <c r="M85" s="30">
        <v>0</v>
      </c>
      <c r="N85" s="33">
        <f t="shared" si="2"/>
        <v>19</v>
      </c>
      <c r="O85" s="31">
        <f t="shared" si="3"/>
        <v>0</v>
      </c>
      <c r="P85" s="30">
        <v>20</v>
      </c>
      <c r="Q85" s="30">
        <v>0</v>
      </c>
      <c r="R85" s="33">
        <f t="shared" si="4"/>
        <v>20</v>
      </c>
      <c r="S85" s="31">
        <f t="shared" si="5"/>
        <v>0</v>
      </c>
      <c r="T85" s="30">
        <v>45</v>
      </c>
      <c r="U85" s="30">
        <v>41</v>
      </c>
      <c r="V85" s="33">
        <f t="shared" si="6"/>
        <v>4</v>
      </c>
      <c r="W85" s="31">
        <f t="shared" si="7"/>
        <v>0.91111111111111109</v>
      </c>
      <c r="X85" s="30">
        <v>115</v>
      </c>
      <c r="Y85" s="30">
        <v>41</v>
      </c>
      <c r="Z85" s="33">
        <f t="shared" si="8"/>
        <v>74</v>
      </c>
    </row>
    <row r="86" spans="1:26" ht="12.75" customHeight="1" x14ac:dyDescent="0.15">
      <c r="A86" s="9" t="s">
        <v>168</v>
      </c>
      <c r="B86" s="9" t="s">
        <v>144</v>
      </c>
      <c r="C86" s="29" t="s">
        <v>170</v>
      </c>
      <c r="D86" s="30">
        <v>380</v>
      </c>
      <c r="E86" s="30">
        <v>0</v>
      </c>
      <c r="F86" s="30">
        <v>0</v>
      </c>
      <c r="G86" s="30">
        <v>0</v>
      </c>
      <c r="H86" s="30">
        <f t="shared" si="0"/>
        <v>380</v>
      </c>
      <c r="I86" s="31">
        <f t="shared" si="1"/>
        <v>0</v>
      </c>
      <c r="J86" s="30">
        <v>224</v>
      </c>
      <c r="K86" s="30">
        <v>8</v>
      </c>
      <c r="L86" s="30">
        <v>8</v>
      </c>
      <c r="M86" s="30">
        <v>0</v>
      </c>
      <c r="N86" s="33">
        <f t="shared" si="2"/>
        <v>216</v>
      </c>
      <c r="O86" s="31">
        <f t="shared" si="3"/>
        <v>3.5714285714285712E-2</v>
      </c>
      <c r="P86" s="30">
        <v>246</v>
      </c>
      <c r="Q86" s="30">
        <v>3</v>
      </c>
      <c r="R86" s="33">
        <f t="shared" si="4"/>
        <v>243</v>
      </c>
      <c r="S86" s="31">
        <f t="shared" si="5"/>
        <v>1.2195121951219513E-2</v>
      </c>
      <c r="T86" s="30">
        <v>642</v>
      </c>
      <c r="U86" s="30">
        <v>141</v>
      </c>
      <c r="V86" s="33">
        <f t="shared" si="6"/>
        <v>501</v>
      </c>
      <c r="W86" s="31">
        <f t="shared" si="7"/>
        <v>0.21962616822429906</v>
      </c>
      <c r="X86" s="30">
        <v>1492</v>
      </c>
      <c r="Y86" s="30">
        <v>152</v>
      </c>
      <c r="Z86" s="33">
        <f t="shared" si="8"/>
        <v>1340</v>
      </c>
    </row>
    <row r="87" spans="1:26" ht="12.75" customHeight="1" x14ac:dyDescent="0.15">
      <c r="A87" s="9" t="s">
        <v>168</v>
      </c>
      <c r="B87" s="9" t="s">
        <v>144</v>
      </c>
      <c r="C87" s="29" t="s">
        <v>171</v>
      </c>
      <c r="D87" s="30">
        <v>276</v>
      </c>
      <c r="E87" s="30">
        <v>0</v>
      </c>
      <c r="F87" s="30">
        <v>0</v>
      </c>
      <c r="G87" s="30">
        <v>0</v>
      </c>
      <c r="H87" s="30">
        <f t="shared" si="0"/>
        <v>276</v>
      </c>
      <c r="I87" s="31">
        <f t="shared" si="1"/>
        <v>0</v>
      </c>
      <c r="J87" s="30">
        <v>167</v>
      </c>
      <c r="K87" s="30">
        <v>0</v>
      </c>
      <c r="L87" s="30">
        <v>0</v>
      </c>
      <c r="M87" s="30">
        <v>0</v>
      </c>
      <c r="N87" s="33">
        <f t="shared" si="2"/>
        <v>167</v>
      </c>
      <c r="O87" s="31">
        <f t="shared" si="3"/>
        <v>0</v>
      </c>
      <c r="P87" s="30">
        <v>177</v>
      </c>
      <c r="Q87" s="30">
        <v>38</v>
      </c>
      <c r="R87" s="33">
        <f t="shared" si="4"/>
        <v>139</v>
      </c>
      <c r="S87" s="31">
        <f t="shared" si="5"/>
        <v>0.21468926553672316</v>
      </c>
      <c r="T87" s="30">
        <v>424</v>
      </c>
      <c r="U87" s="30">
        <v>101</v>
      </c>
      <c r="V87" s="33">
        <f t="shared" si="6"/>
        <v>323</v>
      </c>
      <c r="W87" s="31">
        <f t="shared" si="7"/>
        <v>0.23820754716981132</v>
      </c>
      <c r="X87" s="30">
        <v>1044</v>
      </c>
      <c r="Y87" s="30">
        <v>139</v>
      </c>
      <c r="Z87" s="33">
        <f t="shared" si="8"/>
        <v>905</v>
      </c>
    </row>
    <row r="88" spans="1:26" ht="12.75" customHeight="1" x14ac:dyDescent="0.15">
      <c r="A88" s="9" t="s">
        <v>168</v>
      </c>
      <c r="B88" s="9" t="s">
        <v>144</v>
      </c>
      <c r="C88" s="29" t="s">
        <v>172</v>
      </c>
      <c r="D88" s="30">
        <v>31</v>
      </c>
      <c r="E88" s="30">
        <v>0</v>
      </c>
      <c r="F88" s="30">
        <v>0</v>
      </c>
      <c r="G88" s="30">
        <v>0</v>
      </c>
      <c r="H88" s="30">
        <f t="shared" si="0"/>
        <v>31</v>
      </c>
      <c r="I88" s="31">
        <f t="shared" si="1"/>
        <v>0</v>
      </c>
      <c r="J88" s="30">
        <v>18</v>
      </c>
      <c r="K88" s="30">
        <v>0</v>
      </c>
      <c r="L88" s="30">
        <v>0</v>
      </c>
      <c r="M88" s="30">
        <v>0</v>
      </c>
      <c r="N88" s="33">
        <f t="shared" si="2"/>
        <v>18</v>
      </c>
      <c r="O88" s="31">
        <f t="shared" si="3"/>
        <v>0</v>
      </c>
      <c r="P88" s="30">
        <v>20</v>
      </c>
      <c r="Q88" s="30">
        <v>0</v>
      </c>
      <c r="R88" s="33">
        <f t="shared" si="4"/>
        <v>20</v>
      </c>
      <c r="S88" s="31">
        <f t="shared" si="5"/>
        <v>0</v>
      </c>
      <c r="T88" s="30">
        <v>51</v>
      </c>
      <c r="U88" s="30">
        <v>55</v>
      </c>
      <c r="V88" s="33">
        <f t="shared" si="6"/>
        <v>0</v>
      </c>
      <c r="W88" s="31">
        <f t="shared" si="7"/>
        <v>1.0784313725490196</v>
      </c>
      <c r="X88" s="30">
        <v>120</v>
      </c>
      <c r="Y88" s="30">
        <v>55</v>
      </c>
      <c r="Z88" s="33">
        <f t="shared" si="8"/>
        <v>69</v>
      </c>
    </row>
    <row r="89" spans="1:26" ht="12.75" customHeight="1" x14ac:dyDescent="0.15">
      <c r="A89" s="9" t="s">
        <v>168</v>
      </c>
      <c r="B89" s="9" t="s">
        <v>144</v>
      </c>
      <c r="C89" s="29" t="s">
        <v>173</v>
      </c>
      <c r="D89" s="30">
        <v>20</v>
      </c>
      <c r="E89" s="30">
        <v>0</v>
      </c>
      <c r="F89" s="30">
        <v>0</v>
      </c>
      <c r="G89" s="30">
        <v>0</v>
      </c>
      <c r="H89" s="30">
        <f t="shared" si="0"/>
        <v>20</v>
      </c>
      <c r="I89" s="31">
        <f t="shared" si="1"/>
        <v>0</v>
      </c>
      <c r="J89" s="30">
        <v>12</v>
      </c>
      <c r="K89" s="30">
        <v>0</v>
      </c>
      <c r="L89" s="30">
        <v>0</v>
      </c>
      <c r="M89" s="30">
        <v>0</v>
      </c>
      <c r="N89" s="33">
        <f t="shared" si="2"/>
        <v>12</v>
      </c>
      <c r="O89" s="31">
        <f t="shared" si="3"/>
        <v>0</v>
      </c>
      <c r="P89" s="30">
        <v>14</v>
      </c>
      <c r="Q89" s="30">
        <v>0</v>
      </c>
      <c r="R89" s="33">
        <f t="shared" si="4"/>
        <v>14</v>
      </c>
      <c r="S89" s="31">
        <f t="shared" si="5"/>
        <v>0</v>
      </c>
      <c r="T89" s="30">
        <v>34</v>
      </c>
      <c r="U89" s="30">
        <v>4</v>
      </c>
      <c r="V89" s="33">
        <f t="shared" si="6"/>
        <v>30</v>
      </c>
      <c r="W89" s="31">
        <f t="shared" si="7"/>
        <v>0.11764705882352941</v>
      </c>
      <c r="X89" s="30">
        <v>80</v>
      </c>
      <c r="Y89" s="30">
        <v>4</v>
      </c>
      <c r="Z89" s="33">
        <f t="shared" si="8"/>
        <v>76</v>
      </c>
    </row>
    <row r="90" spans="1:26" ht="12.75" customHeight="1" x14ac:dyDescent="0.15">
      <c r="A90" s="9" t="s">
        <v>168</v>
      </c>
      <c r="B90" s="9" t="s">
        <v>144</v>
      </c>
      <c r="C90" s="29" t="s">
        <v>174</v>
      </c>
      <c r="D90" s="30">
        <v>142</v>
      </c>
      <c r="E90" s="30">
        <v>47</v>
      </c>
      <c r="F90" s="30">
        <v>47</v>
      </c>
      <c r="G90" s="30">
        <v>0</v>
      </c>
      <c r="H90" s="30">
        <f t="shared" si="0"/>
        <v>95</v>
      </c>
      <c r="I90" s="31">
        <f t="shared" si="1"/>
        <v>0.33098591549295775</v>
      </c>
      <c r="J90" s="30">
        <v>83</v>
      </c>
      <c r="K90" s="30">
        <v>17</v>
      </c>
      <c r="L90" s="30">
        <v>17</v>
      </c>
      <c r="M90" s="30">
        <v>0</v>
      </c>
      <c r="N90" s="33">
        <f t="shared" si="2"/>
        <v>66</v>
      </c>
      <c r="O90" s="31">
        <f t="shared" si="3"/>
        <v>0.20481927710843373</v>
      </c>
      <c r="P90" s="30">
        <v>90</v>
      </c>
      <c r="Q90" s="30">
        <v>1</v>
      </c>
      <c r="R90" s="33">
        <f t="shared" si="4"/>
        <v>89</v>
      </c>
      <c r="S90" s="31">
        <f t="shared" si="5"/>
        <v>1.1111111111111112E-2</v>
      </c>
      <c r="T90" s="30">
        <v>242</v>
      </c>
      <c r="U90" s="30">
        <v>127</v>
      </c>
      <c r="V90" s="33">
        <f t="shared" si="6"/>
        <v>115</v>
      </c>
      <c r="W90" s="31">
        <f t="shared" si="7"/>
        <v>0.52479338842975209</v>
      </c>
      <c r="X90" s="30">
        <v>557</v>
      </c>
      <c r="Y90" s="30">
        <v>192</v>
      </c>
      <c r="Z90" s="33">
        <f t="shared" si="8"/>
        <v>365</v>
      </c>
    </row>
    <row r="91" spans="1:26" ht="12.75" customHeight="1" x14ac:dyDescent="0.15">
      <c r="A91" s="9" t="s">
        <v>168</v>
      </c>
      <c r="B91" s="9" t="s">
        <v>144</v>
      </c>
      <c r="C91" s="29" t="s">
        <v>175</v>
      </c>
      <c r="D91" s="30">
        <v>11</v>
      </c>
      <c r="E91" s="30">
        <v>65</v>
      </c>
      <c r="F91" s="30">
        <v>65</v>
      </c>
      <c r="G91" s="30">
        <v>0</v>
      </c>
      <c r="H91" s="30">
        <f t="shared" si="0"/>
        <v>0</v>
      </c>
      <c r="I91" s="31">
        <f t="shared" si="1"/>
        <v>5.9090909090909092</v>
      </c>
      <c r="J91" s="30">
        <v>7</v>
      </c>
      <c r="K91" s="30">
        <v>0</v>
      </c>
      <c r="L91" s="30">
        <v>0</v>
      </c>
      <c r="M91" s="30">
        <v>0</v>
      </c>
      <c r="N91" s="33">
        <f t="shared" si="2"/>
        <v>7</v>
      </c>
      <c r="O91" s="31">
        <f t="shared" si="3"/>
        <v>0</v>
      </c>
      <c r="P91" s="30">
        <v>8</v>
      </c>
      <c r="Q91" s="30">
        <v>3</v>
      </c>
      <c r="R91" s="33">
        <f t="shared" si="4"/>
        <v>5</v>
      </c>
      <c r="S91" s="31">
        <f t="shared" si="5"/>
        <v>0.375</v>
      </c>
      <c r="T91" s="30">
        <v>21</v>
      </c>
      <c r="U91" s="30">
        <v>72</v>
      </c>
      <c r="V91" s="33">
        <f t="shared" si="6"/>
        <v>0</v>
      </c>
      <c r="W91" s="31">
        <f t="shared" si="7"/>
        <v>3.4285714285714284</v>
      </c>
      <c r="X91" s="30">
        <v>47</v>
      </c>
      <c r="Y91" s="30">
        <v>140</v>
      </c>
      <c r="Z91" s="33">
        <f t="shared" si="8"/>
        <v>12</v>
      </c>
    </row>
    <row r="92" spans="1:26" ht="12.75" customHeight="1" x14ac:dyDescent="0.15">
      <c r="A92" s="9" t="s">
        <v>168</v>
      </c>
      <c r="B92" s="9" t="s">
        <v>144</v>
      </c>
      <c r="C92" s="29" t="s">
        <v>176</v>
      </c>
      <c r="D92" s="30">
        <v>11</v>
      </c>
      <c r="E92" s="30">
        <v>0</v>
      </c>
      <c r="F92" s="30">
        <v>0</v>
      </c>
      <c r="G92" s="30">
        <v>0</v>
      </c>
      <c r="H92" s="30">
        <f t="shared" si="0"/>
        <v>11</v>
      </c>
      <c r="I92" s="31">
        <f t="shared" si="1"/>
        <v>0</v>
      </c>
      <c r="J92" s="30">
        <v>7</v>
      </c>
      <c r="K92" s="30">
        <v>0</v>
      </c>
      <c r="L92" s="30">
        <v>0</v>
      </c>
      <c r="M92" s="30">
        <v>0</v>
      </c>
      <c r="N92" s="33">
        <f t="shared" si="2"/>
        <v>7</v>
      </c>
      <c r="O92" s="31">
        <f t="shared" si="3"/>
        <v>0</v>
      </c>
      <c r="P92" s="30">
        <v>8</v>
      </c>
      <c r="Q92" s="30">
        <v>10</v>
      </c>
      <c r="R92" s="33">
        <f t="shared" si="4"/>
        <v>0</v>
      </c>
      <c r="S92" s="31">
        <f t="shared" si="5"/>
        <v>1.25</v>
      </c>
      <c r="T92" s="30">
        <v>20</v>
      </c>
      <c r="U92" s="30">
        <v>17</v>
      </c>
      <c r="V92" s="33">
        <f t="shared" si="6"/>
        <v>3</v>
      </c>
      <c r="W92" s="31">
        <f t="shared" si="7"/>
        <v>0.85</v>
      </c>
      <c r="X92" s="30">
        <v>46</v>
      </c>
      <c r="Y92" s="30">
        <v>27</v>
      </c>
      <c r="Z92" s="33">
        <f t="shared" si="8"/>
        <v>21</v>
      </c>
    </row>
    <row r="93" spans="1:26" ht="12.75" customHeight="1" x14ac:dyDescent="0.15">
      <c r="A93" s="9" t="s">
        <v>168</v>
      </c>
      <c r="B93" s="9" t="s">
        <v>144</v>
      </c>
      <c r="C93" s="29" t="s">
        <v>177</v>
      </c>
      <c r="D93" s="30">
        <v>263</v>
      </c>
      <c r="E93" s="30">
        <v>0</v>
      </c>
      <c r="F93" s="30">
        <v>0</v>
      </c>
      <c r="G93" s="30">
        <v>0</v>
      </c>
      <c r="H93" s="30">
        <f t="shared" si="0"/>
        <v>263</v>
      </c>
      <c r="I93" s="31">
        <f t="shared" si="1"/>
        <v>0</v>
      </c>
      <c r="J93" s="30">
        <v>164</v>
      </c>
      <c r="K93" s="30">
        <v>6</v>
      </c>
      <c r="L93" s="30">
        <v>6</v>
      </c>
      <c r="M93" s="30">
        <v>0</v>
      </c>
      <c r="N93" s="33">
        <f t="shared" si="2"/>
        <v>158</v>
      </c>
      <c r="O93" s="31">
        <f t="shared" si="3"/>
        <v>3.6585365853658534E-2</v>
      </c>
      <c r="P93" s="30">
        <v>178</v>
      </c>
      <c r="Q93" s="30">
        <v>6</v>
      </c>
      <c r="R93" s="33">
        <f t="shared" si="4"/>
        <v>172</v>
      </c>
      <c r="S93" s="31">
        <f t="shared" si="5"/>
        <v>3.3707865168539325E-2</v>
      </c>
      <c r="T93" s="30">
        <v>462</v>
      </c>
      <c r="U93" s="30">
        <v>242</v>
      </c>
      <c r="V93" s="33">
        <f t="shared" si="6"/>
        <v>220</v>
      </c>
      <c r="W93" s="31">
        <f t="shared" si="7"/>
        <v>0.52380952380952384</v>
      </c>
      <c r="X93" s="30">
        <v>1067</v>
      </c>
      <c r="Y93" s="30">
        <v>254</v>
      </c>
      <c r="Z93" s="33">
        <f t="shared" si="8"/>
        <v>813</v>
      </c>
    </row>
    <row r="94" spans="1:26" ht="12.75" customHeight="1" x14ac:dyDescent="0.15">
      <c r="A94" s="9" t="s">
        <v>168</v>
      </c>
      <c r="B94" s="9" t="s">
        <v>144</v>
      </c>
      <c r="C94" s="29" t="s">
        <v>178</v>
      </c>
      <c r="D94" s="30">
        <v>1</v>
      </c>
      <c r="E94" s="30">
        <v>4</v>
      </c>
      <c r="F94" s="30">
        <v>2</v>
      </c>
      <c r="G94" s="30">
        <v>2</v>
      </c>
      <c r="H94" s="30">
        <f t="shared" si="0"/>
        <v>0</v>
      </c>
      <c r="I94" s="31">
        <f t="shared" si="1"/>
        <v>4</v>
      </c>
      <c r="J94" s="30">
        <v>1</v>
      </c>
      <c r="K94" s="30">
        <v>3</v>
      </c>
      <c r="L94" s="30">
        <v>3</v>
      </c>
      <c r="M94" s="30">
        <v>0</v>
      </c>
      <c r="N94" s="33">
        <f t="shared" si="2"/>
        <v>0</v>
      </c>
      <c r="O94" s="31">
        <f t="shared" si="3"/>
        <v>3</v>
      </c>
      <c r="P94" s="30">
        <v>1</v>
      </c>
      <c r="Q94" s="30">
        <v>2</v>
      </c>
      <c r="R94" s="33">
        <f t="shared" si="4"/>
        <v>0</v>
      </c>
      <c r="S94" s="31">
        <f t="shared" si="5"/>
        <v>2</v>
      </c>
      <c r="T94" s="30">
        <v>0</v>
      </c>
      <c r="U94" s="30">
        <v>91</v>
      </c>
      <c r="V94" s="33">
        <f t="shared" si="6"/>
        <v>0</v>
      </c>
      <c r="W94" s="31" t="e">
        <f t="shared" si="7"/>
        <v>#DIV/0!</v>
      </c>
      <c r="X94" s="30">
        <v>3</v>
      </c>
      <c r="Y94" s="30">
        <v>100</v>
      </c>
      <c r="Z94" s="33">
        <f t="shared" si="8"/>
        <v>0</v>
      </c>
    </row>
    <row r="95" spans="1:26" ht="12.75" customHeight="1" x14ac:dyDescent="0.15">
      <c r="A95" s="9" t="s">
        <v>168</v>
      </c>
      <c r="B95" s="9" t="s">
        <v>144</v>
      </c>
      <c r="C95" s="29" t="s">
        <v>179</v>
      </c>
      <c r="D95" s="30">
        <v>694</v>
      </c>
      <c r="E95" s="30">
        <v>11</v>
      </c>
      <c r="F95" s="30">
        <v>11</v>
      </c>
      <c r="G95" s="30">
        <v>0</v>
      </c>
      <c r="H95" s="30">
        <f t="shared" si="0"/>
        <v>683</v>
      </c>
      <c r="I95" s="31">
        <f t="shared" si="1"/>
        <v>1.5850144092219021E-2</v>
      </c>
      <c r="J95" s="30">
        <v>413</v>
      </c>
      <c r="K95" s="30">
        <v>0</v>
      </c>
      <c r="L95" s="30">
        <v>0</v>
      </c>
      <c r="M95" s="30">
        <v>0</v>
      </c>
      <c r="N95" s="33">
        <f t="shared" si="2"/>
        <v>413</v>
      </c>
      <c r="O95" s="31">
        <f t="shared" si="3"/>
        <v>0</v>
      </c>
      <c r="P95" s="30">
        <v>443</v>
      </c>
      <c r="Q95" s="30">
        <v>0</v>
      </c>
      <c r="R95" s="33">
        <f t="shared" si="4"/>
        <v>443</v>
      </c>
      <c r="S95" s="31">
        <f t="shared" si="5"/>
        <v>0</v>
      </c>
      <c r="T95" s="30">
        <v>1134</v>
      </c>
      <c r="U95" s="30">
        <v>325</v>
      </c>
      <c r="V95" s="33">
        <f t="shared" si="6"/>
        <v>809</v>
      </c>
      <c r="W95" s="31">
        <f t="shared" si="7"/>
        <v>0.28659611992945327</v>
      </c>
      <c r="X95" s="30">
        <v>2684</v>
      </c>
      <c r="Y95" s="30">
        <v>336</v>
      </c>
      <c r="Z95" s="33">
        <f t="shared" si="8"/>
        <v>2348</v>
      </c>
    </row>
    <row r="96" spans="1:26" ht="12.75" customHeight="1" x14ac:dyDescent="0.15">
      <c r="A96" s="9" t="s">
        <v>168</v>
      </c>
      <c r="B96" s="9" t="s">
        <v>144</v>
      </c>
      <c r="C96" s="29" t="s">
        <v>180</v>
      </c>
      <c r="D96" s="30">
        <v>88</v>
      </c>
      <c r="E96" s="30">
        <v>8</v>
      </c>
      <c r="F96" s="30">
        <v>8</v>
      </c>
      <c r="G96" s="30">
        <v>0</v>
      </c>
      <c r="H96" s="30">
        <f t="shared" si="0"/>
        <v>80</v>
      </c>
      <c r="I96" s="31">
        <f t="shared" si="1"/>
        <v>9.0909090909090912E-2</v>
      </c>
      <c r="J96" s="30">
        <v>54</v>
      </c>
      <c r="K96" s="30">
        <v>0</v>
      </c>
      <c r="L96" s="30">
        <v>0</v>
      </c>
      <c r="M96" s="30">
        <v>0</v>
      </c>
      <c r="N96" s="33">
        <f t="shared" si="2"/>
        <v>54</v>
      </c>
      <c r="O96" s="31">
        <f t="shared" si="3"/>
        <v>0</v>
      </c>
      <c r="P96" s="30">
        <v>57</v>
      </c>
      <c r="Q96" s="30">
        <v>7</v>
      </c>
      <c r="R96" s="33">
        <f t="shared" si="4"/>
        <v>50</v>
      </c>
      <c r="S96" s="31">
        <f t="shared" si="5"/>
        <v>0.12280701754385964</v>
      </c>
      <c r="T96" s="30">
        <v>131</v>
      </c>
      <c r="U96" s="30">
        <v>91</v>
      </c>
      <c r="V96" s="33">
        <f t="shared" si="6"/>
        <v>40</v>
      </c>
      <c r="W96" s="31">
        <f t="shared" si="7"/>
        <v>0.69465648854961837</v>
      </c>
      <c r="X96" s="30">
        <v>330</v>
      </c>
      <c r="Y96" s="30">
        <v>106</v>
      </c>
      <c r="Z96" s="33">
        <f t="shared" si="8"/>
        <v>224</v>
      </c>
    </row>
    <row r="97" spans="1:26" ht="12.75" customHeight="1" x14ac:dyDescent="0.15">
      <c r="A97" s="9" t="s">
        <v>168</v>
      </c>
      <c r="B97" s="9" t="s">
        <v>144</v>
      </c>
      <c r="C97" s="29" t="s">
        <v>181</v>
      </c>
      <c r="D97" s="30">
        <v>447</v>
      </c>
      <c r="E97" s="30">
        <v>39</v>
      </c>
      <c r="F97" s="30">
        <v>39</v>
      </c>
      <c r="G97" s="30">
        <v>0</v>
      </c>
      <c r="H97" s="30">
        <f t="shared" si="0"/>
        <v>408</v>
      </c>
      <c r="I97" s="31">
        <f t="shared" si="1"/>
        <v>8.7248322147651006E-2</v>
      </c>
      <c r="J97" s="30">
        <v>263</v>
      </c>
      <c r="K97" s="30">
        <v>56</v>
      </c>
      <c r="L97" s="30">
        <v>56</v>
      </c>
      <c r="M97" s="30">
        <v>0</v>
      </c>
      <c r="N97" s="33">
        <f t="shared" si="2"/>
        <v>207</v>
      </c>
      <c r="O97" s="31">
        <f t="shared" si="3"/>
        <v>0.21292775665399238</v>
      </c>
      <c r="P97" s="30">
        <v>280</v>
      </c>
      <c r="Q97" s="30">
        <v>130</v>
      </c>
      <c r="R97" s="33">
        <f t="shared" si="4"/>
        <v>150</v>
      </c>
      <c r="S97" s="31">
        <f t="shared" si="5"/>
        <v>0.4642857142857143</v>
      </c>
      <c r="T97" s="30">
        <v>708</v>
      </c>
      <c r="U97" s="30">
        <v>83</v>
      </c>
      <c r="V97" s="33">
        <f t="shared" si="6"/>
        <v>625</v>
      </c>
      <c r="W97" s="31">
        <f t="shared" si="7"/>
        <v>0.1172316384180791</v>
      </c>
      <c r="X97" s="30">
        <v>1698</v>
      </c>
      <c r="Y97" s="30">
        <v>308</v>
      </c>
      <c r="Z97" s="33">
        <f t="shared" si="8"/>
        <v>1390</v>
      </c>
    </row>
    <row r="98" spans="1:26" ht="12.75" customHeight="1" x14ac:dyDescent="0.15">
      <c r="A98" s="9" t="s">
        <v>168</v>
      </c>
      <c r="B98" s="9" t="s">
        <v>144</v>
      </c>
      <c r="C98" s="29" t="s">
        <v>182</v>
      </c>
      <c r="D98" s="30">
        <v>23</v>
      </c>
      <c r="E98" s="30">
        <v>0</v>
      </c>
      <c r="F98" s="30">
        <v>0</v>
      </c>
      <c r="G98" s="30">
        <v>0</v>
      </c>
      <c r="H98" s="30">
        <f t="shared" si="0"/>
        <v>23</v>
      </c>
      <c r="I98" s="31">
        <f t="shared" si="1"/>
        <v>0</v>
      </c>
      <c r="J98" s="30">
        <v>14</v>
      </c>
      <c r="K98" s="30">
        <v>0</v>
      </c>
      <c r="L98" s="30">
        <v>0</v>
      </c>
      <c r="M98" s="30">
        <v>0</v>
      </c>
      <c r="N98" s="33">
        <f t="shared" si="2"/>
        <v>14</v>
      </c>
      <c r="O98" s="31">
        <f t="shared" si="3"/>
        <v>0</v>
      </c>
      <c r="P98" s="30">
        <v>14</v>
      </c>
      <c r="Q98" s="30">
        <v>0</v>
      </c>
      <c r="R98" s="33">
        <f t="shared" si="4"/>
        <v>14</v>
      </c>
      <c r="S98" s="31">
        <f t="shared" si="5"/>
        <v>0</v>
      </c>
      <c r="T98" s="30">
        <v>35</v>
      </c>
      <c r="U98" s="30">
        <v>355</v>
      </c>
      <c r="V98" s="33">
        <f t="shared" si="6"/>
        <v>0</v>
      </c>
      <c r="W98" s="31">
        <f t="shared" si="7"/>
        <v>10.142857142857142</v>
      </c>
      <c r="X98" s="30">
        <v>86</v>
      </c>
      <c r="Y98" s="30">
        <v>355</v>
      </c>
      <c r="Z98" s="33">
        <f t="shared" si="8"/>
        <v>51</v>
      </c>
    </row>
    <row r="99" spans="1:26" ht="12.75" customHeight="1" x14ac:dyDescent="0.15">
      <c r="A99" s="9" t="s">
        <v>168</v>
      </c>
      <c r="B99" s="9" t="s">
        <v>144</v>
      </c>
      <c r="C99" s="29" t="s">
        <v>183</v>
      </c>
      <c r="D99" s="30">
        <v>98</v>
      </c>
      <c r="E99" s="30">
        <v>0</v>
      </c>
      <c r="F99" s="30">
        <v>0</v>
      </c>
      <c r="G99" s="30">
        <v>0</v>
      </c>
      <c r="H99" s="30">
        <f t="shared" si="0"/>
        <v>98</v>
      </c>
      <c r="I99" s="31">
        <f t="shared" si="1"/>
        <v>0</v>
      </c>
      <c r="J99" s="30">
        <v>59</v>
      </c>
      <c r="K99" s="30">
        <v>0</v>
      </c>
      <c r="L99" s="30">
        <v>0</v>
      </c>
      <c r="M99" s="30">
        <v>0</v>
      </c>
      <c r="N99" s="33">
        <f t="shared" si="2"/>
        <v>59</v>
      </c>
      <c r="O99" s="31">
        <f t="shared" si="3"/>
        <v>0</v>
      </c>
      <c r="P99" s="30">
        <v>64</v>
      </c>
      <c r="Q99" s="30">
        <v>16</v>
      </c>
      <c r="R99" s="33">
        <f t="shared" si="4"/>
        <v>48</v>
      </c>
      <c r="S99" s="31">
        <f t="shared" si="5"/>
        <v>0.25</v>
      </c>
      <c r="T99" s="30">
        <v>152</v>
      </c>
      <c r="U99" s="30">
        <v>316</v>
      </c>
      <c r="V99" s="33">
        <f t="shared" si="6"/>
        <v>0</v>
      </c>
      <c r="W99" s="31">
        <f t="shared" si="7"/>
        <v>2.0789473684210527</v>
      </c>
      <c r="X99" s="30">
        <v>373</v>
      </c>
      <c r="Y99" s="30">
        <v>332</v>
      </c>
      <c r="Z99" s="33">
        <f t="shared" si="8"/>
        <v>205</v>
      </c>
    </row>
    <row r="100" spans="1:26" ht="12.75" customHeight="1" x14ac:dyDescent="0.15">
      <c r="A100" s="9" t="s">
        <v>168</v>
      </c>
      <c r="B100" s="9" t="s">
        <v>144</v>
      </c>
      <c r="C100" s="29" t="s">
        <v>184</v>
      </c>
      <c r="D100" s="30">
        <v>94</v>
      </c>
      <c r="E100" s="30">
        <v>0</v>
      </c>
      <c r="F100" s="30">
        <v>0</v>
      </c>
      <c r="G100" s="30">
        <v>0</v>
      </c>
      <c r="H100" s="30">
        <f t="shared" si="0"/>
        <v>94</v>
      </c>
      <c r="I100" s="31">
        <f t="shared" si="1"/>
        <v>0</v>
      </c>
      <c r="J100" s="30">
        <v>60</v>
      </c>
      <c r="K100" s="30">
        <v>0</v>
      </c>
      <c r="L100" s="30">
        <v>0</v>
      </c>
      <c r="M100" s="30">
        <v>0</v>
      </c>
      <c r="N100" s="33">
        <f t="shared" si="2"/>
        <v>60</v>
      </c>
      <c r="O100" s="31">
        <f t="shared" si="3"/>
        <v>0</v>
      </c>
      <c r="P100" s="30">
        <v>67</v>
      </c>
      <c r="Q100" s="30">
        <v>0</v>
      </c>
      <c r="R100" s="33">
        <f t="shared" si="4"/>
        <v>67</v>
      </c>
      <c r="S100" s="31">
        <f t="shared" si="5"/>
        <v>0</v>
      </c>
      <c r="T100" s="30">
        <v>180</v>
      </c>
      <c r="U100" s="30">
        <v>0</v>
      </c>
      <c r="V100" s="33">
        <f t="shared" si="6"/>
        <v>180</v>
      </c>
      <c r="W100" s="31">
        <f t="shared" si="7"/>
        <v>0</v>
      </c>
      <c r="X100" s="30">
        <v>401</v>
      </c>
      <c r="Y100" s="30">
        <v>0</v>
      </c>
      <c r="Z100" s="33">
        <f t="shared" si="8"/>
        <v>401</v>
      </c>
    </row>
    <row r="101" spans="1:26" ht="12.75" customHeight="1" x14ac:dyDescent="0.15">
      <c r="A101" s="9" t="s">
        <v>168</v>
      </c>
      <c r="B101" s="9" t="s">
        <v>144</v>
      </c>
      <c r="C101" s="29" t="s">
        <v>185</v>
      </c>
      <c r="D101" s="30">
        <v>308</v>
      </c>
      <c r="E101" s="30">
        <v>0</v>
      </c>
      <c r="F101" s="30">
        <v>0</v>
      </c>
      <c r="G101" s="30">
        <v>0</v>
      </c>
      <c r="H101" s="30">
        <f t="shared" si="0"/>
        <v>308</v>
      </c>
      <c r="I101" s="31">
        <f t="shared" si="1"/>
        <v>0</v>
      </c>
      <c r="J101" s="30">
        <v>182</v>
      </c>
      <c r="K101" s="30">
        <v>0</v>
      </c>
      <c r="L101" s="30">
        <v>0</v>
      </c>
      <c r="M101" s="30">
        <v>0</v>
      </c>
      <c r="N101" s="33">
        <f t="shared" si="2"/>
        <v>182</v>
      </c>
      <c r="O101" s="31">
        <f t="shared" si="3"/>
        <v>0</v>
      </c>
      <c r="P101" s="30">
        <v>190</v>
      </c>
      <c r="Q101" s="30">
        <v>0</v>
      </c>
      <c r="R101" s="33">
        <f t="shared" si="4"/>
        <v>190</v>
      </c>
      <c r="S101" s="31">
        <f t="shared" si="5"/>
        <v>0</v>
      </c>
      <c r="T101" s="30">
        <v>466</v>
      </c>
      <c r="U101" s="30">
        <v>271</v>
      </c>
      <c r="V101" s="33">
        <f t="shared" si="6"/>
        <v>195</v>
      </c>
      <c r="W101" s="31">
        <f t="shared" si="7"/>
        <v>0.58154506437768239</v>
      </c>
      <c r="X101" s="30">
        <v>1146</v>
      </c>
      <c r="Y101" s="30">
        <v>271</v>
      </c>
      <c r="Z101" s="33">
        <f t="shared" si="8"/>
        <v>875</v>
      </c>
    </row>
    <row r="102" spans="1:26" ht="12.75" customHeight="1" x14ac:dyDescent="0.15">
      <c r="A102" s="9" t="s">
        <v>168</v>
      </c>
      <c r="B102" s="9" t="s">
        <v>144</v>
      </c>
      <c r="C102" s="29" t="s">
        <v>186</v>
      </c>
      <c r="D102" s="30">
        <v>210</v>
      </c>
      <c r="E102" s="30">
        <v>0</v>
      </c>
      <c r="F102" s="30">
        <v>0</v>
      </c>
      <c r="G102" s="30">
        <v>0</v>
      </c>
      <c r="H102" s="30">
        <f t="shared" si="0"/>
        <v>210</v>
      </c>
      <c r="I102" s="31">
        <f t="shared" si="1"/>
        <v>0</v>
      </c>
      <c r="J102" s="30">
        <v>123</v>
      </c>
      <c r="K102" s="30">
        <v>6</v>
      </c>
      <c r="L102" s="30">
        <v>6</v>
      </c>
      <c r="M102" s="30">
        <v>0</v>
      </c>
      <c r="N102" s="33">
        <f t="shared" si="2"/>
        <v>117</v>
      </c>
      <c r="O102" s="31">
        <f t="shared" si="3"/>
        <v>4.878048780487805E-2</v>
      </c>
      <c r="P102" s="30">
        <v>135</v>
      </c>
      <c r="Q102" s="30">
        <v>70</v>
      </c>
      <c r="R102" s="33">
        <f t="shared" si="4"/>
        <v>65</v>
      </c>
      <c r="S102" s="31">
        <f t="shared" si="5"/>
        <v>0.51851851851851849</v>
      </c>
      <c r="T102" s="30">
        <v>346</v>
      </c>
      <c r="U102" s="30">
        <v>69</v>
      </c>
      <c r="V102" s="33">
        <f t="shared" si="6"/>
        <v>277</v>
      </c>
      <c r="W102" s="31">
        <f t="shared" si="7"/>
        <v>0.19942196531791909</v>
      </c>
      <c r="X102" s="30">
        <v>814</v>
      </c>
      <c r="Y102" s="30">
        <v>145</v>
      </c>
      <c r="Z102" s="33">
        <f t="shared" si="8"/>
        <v>669</v>
      </c>
    </row>
    <row r="103" spans="1:26" ht="12.75" customHeight="1" x14ac:dyDescent="0.15">
      <c r="A103" s="9" t="s">
        <v>168</v>
      </c>
      <c r="B103" s="9" t="s">
        <v>144</v>
      </c>
      <c r="C103" s="29" t="s">
        <v>187</v>
      </c>
      <c r="D103" s="30">
        <v>87</v>
      </c>
      <c r="E103" s="30">
        <v>42</v>
      </c>
      <c r="F103" s="30">
        <v>42</v>
      </c>
      <c r="G103" s="30">
        <v>0</v>
      </c>
      <c r="H103" s="30">
        <f t="shared" si="0"/>
        <v>45</v>
      </c>
      <c r="I103" s="31">
        <f t="shared" si="1"/>
        <v>0.48275862068965519</v>
      </c>
      <c r="J103" s="30">
        <v>53</v>
      </c>
      <c r="K103" s="30">
        <v>1</v>
      </c>
      <c r="L103" s="30">
        <v>1</v>
      </c>
      <c r="M103" s="30">
        <v>0</v>
      </c>
      <c r="N103" s="33">
        <f t="shared" si="2"/>
        <v>52</v>
      </c>
      <c r="O103" s="31">
        <f t="shared" si="3"/>
        <v>1.8867924528301886E-2</v>
      </c>
      <c r="P103" s="30">
        <v>55</v>
      </c>
      <c r="Q103" s="30">
        <v>3</v>
      </c>
      <c r="R103" s="33">
        <f t="shared" si="4"/>
        <v>52</v>
      </c>
      <c r="S103" s="31">
        <f t="shared" si="5"/>
        <v>5.4545454545454543E-2</v>
      </c>
      <c r="T103" s="30">
        <v>142</v>
      </c>
      <c r="U103" s="30">
        <v>1</v>
      </c>
      <c r="V103" s="33">
        <f t="shared" si="6"/>
        <v>141</v>
      </c>
      <c r="W103" s="31">
        <f t="shared" si="7"/>
        <v>7.0422535211267607E-3</v>
      </c>
      <c r="X103" s="30">
        <v>337</v>
      </c>
      <c r="Y103" s="30">
        <v>47</v>
      </c>
      <c r="Z103" s="33">
        <f t="shared" si="8"/>
        <v>290</v>
      </c>
    </row>
    <row r="104" spans="1:26" ht="12.75" customHeight="1" x14ac:dyDescent="0.15">
      <c r="A104" s="9" t="s">
        <v>168</v>
      </c>
      <c r="B104" s="9" t="s">
        <v>144</v>
      </c>
      <c r="C104" s="29" t="s">
        <v>188</v>
      </c>
      <c r="D104" s="30">
        <v>529</v>
      </c>
      <c r="E104" s="30">
        <v>241</v>
      </c>
      <c r="F104" s="30">
        <v>241</v>
      </c>
      <c r="G104" s="30">
        <v>0</v>
      </c>
      <c r="H104" s="30">
        <f t="shared" si="0"/>
        <v>288</v>
      </c>
      <c r="I104" s="31">
        <f t="shared" si="1"/>
        <v>0.45557655954631382</v>
      </c>
      <c r="J104" s="30">
        <v>315</v>
      </c>
      <c r="K104" s="30">
        <v>36</v>
      </c>
      <c r="L104" s="30">
        <v>36</v>
      </c>
      <c r="M104" s="30">
        <v>0</v>
      </c>
      <c r="N104" s="33">
        <f t="shared" si="2"/>
        <v>279</v>
      </c>
      <c r="O104" s="31">
        <f t="shared" si="3"/>
        <v>0.11428571428571428</v>
      </c>
      <c r="P104" s="30">
        <v>352</v>
      </c>
      <c r="Q104" s="30">
        <v>2</v>
      </c>
      <c r="R104" s="33">
        <f t="shared" si="4"/>
        <v>350</v>
      </c>
      <c r="S104" s="31">
        <f t="shared" si="5"/>
        <v>5.681818181818182E-3</v>
      </c>
      <c r="T104" s="30">
        <v>946</v>
      </c>
      <c r="U104" s="30">
        <v>254</v>
      </c>
      <c r="V104" s="33">
        <f t="shared" si="6"/>
        <v>692</v>
      </c>
      <c r="W104" s="31">
        <f t="shared" si="7"/>
        <v>0.26849894291754756</v>
      </c>
      <c r="X104" s="30">
        <v>2142</v>
      </c>
      <c r="Y104" s="30">
        <v>533</v>
      </c>
      <c r="Z104" s="33">
        <f t="shared" si="8"/>
        <v>1609</v>
      </c>
    </row>
    <row r="105" spans="1:26" ht="12.75" customHeight="1" x14ac:dyDescent="0.15">
      <c r="A105" s="9" t="s">
        <v>168</v>
      </c>
      <c r="B105" s="9" t="s">
        <v>144</v>
      </c>
      <c r="C105" s="29" t="s">
        <v>189</v>
      </c>
      <c r="D105" s="30">
        <v>98</v>
      </c>
      <c r="E105" s="30">
        <v>0</v>
      </c>
      <c r="F105" s="30">
        <v>0</v>
      </c>
      <c r="G105" s="30">
        <v>0</v>
      </c>
      <c r="H105" s="30">
        <f t="shared" si="0"/>
        <v>98</v>
      </c>
      <c r="I105" s="31">
        <f t="shared" si="1"/>
        <v>0</v>
      </c>
      <c r="J105" s="30">
        <v>60</v>
      </c>
      <c r="K105" s="30">
        <v>0</v>
      </c>
      <c r="L105" s="30">
        <v>0</v>
      </c>
      <c r="M105" s="30">
        <v>0</v>
      </c>
      <c r="N105" s="33">
        <f t="shared" si="2"/>
        <v>60</v>
      </c>
      <c r="O105" s="31">
        <f t="shared" si="3"/>
        <v>0</v>
      </c>
      <c r="P105" s="30">
        <v>66</v>
      </c>
      <c r="Q105" s="30">
        <v>54</v>
      </c>
      <c r="R105" s="33">
        <f t="shared" si="4"/>
        <v>12</v>
      </c>
      <c r="S105" s="31">
        <f t="shared" si="5"/>
        <v>0.81818181818181823</v>
      </c>
      <c r="T105" s="30">
        <v>173</v>
      </c>
      <c r="U105" s="30">
        <v>181</v>
      </c>
      <c r="V105" s="33">
        <f t="shared" si="6"/>
        <v>0</v>
      </c>
      <c r="W105" s="31">
        <f t="shared" si="7"/>
        <v>1.046242774566474</v>
      </c>
      <c r="X105" s="30">
        <v>397</v>
      </c>
      <c r="Y105" s="30">
        <v>235</v>
      </c>
      <c r="Z105" s="33">
        <f t="shared" si="8"/>
        <v>170</v>
      </c>
    </row>
    <row r="106" spans="1:26" ht="12.75" customHeight="1" x14ac:dyDescent="0.15">
      <c r="A106" s="9" t="s">
        <v>168</v>
      </c>
      <c r="B106" s="9" t="s">
        <v>144</v>
      </c>
      <c r="C106" s="29" t="s">
        <v>190</v>
      </c>
      <c r="D106" s="30">
        <v>508</v>
      </c>
      <c r="E106" s="30">
        <v>88</v>
      </c>
      <c r="F106" s="30">
        <v>88</v>
      </c>
      <c r="G106" s="30">
        <v>0</v>
      </c>
      <c r="H106" s="30">
        <f t="shared" si="0"/>
        <v>420</v>
      </c>
      <c r="I106" s="31">
        <f t="shared" si="1"/>
        <v>0.17322834645669291</v>
      </c>
      <c r="J106" s="30">
        <v>310</v>
      </c>
      <c r="K106" s="30">
        <v>97</v>
      </c>
      <c r="L106" s="30">
        <v>97</v>
      </c>
      <c r="M106" s="30">
        <v>0</v>
      </c>
      <c r="N106" s="33">
        <f t="shared" si="2"/>
        <v>213</v>
      </c>
      <c r="O106" s="31">
        <f t="shared" si="3"/>
        <v>0.31290322580645163</v>
      </c>
      <c r="P106" s="30">
        <v>337</v>
      </c>
      <c r="Q106" s="30">
        <v>1</v>
      </c>
      <c r="R106" s="33">
        <f t="shared" si="4"/>
        <v>336</v>
      </c>
      <c r="S106" s="31">
        <f t="shared" si="5"/>
        <v>2.967359050445104E-3</v>
      </c>
      <c r="T106" s="30">
        <v>862</v>
      </c>
      <c r="U106" s="30">
        <v>3105</v>
      </c>
      <c r="V106" s="33">
        <f t="shared" si="6"/>
        <v>0</v>
      </c>
      <c r="W106" s="31">
        <f t="shared" si="7"/>
        <v>3.6020881670533642</v>
      </c>
      <c r="X106" s="30">
        <v>2017</v>
      </c>
      <c r="Y106" s="30">
        <v>3291</v>
      </c>
      <c r="Z106" s="33">
        <f t="shared" si="8"/>
        <v>969</v>
      </c>
    </row>
    <row r="107" spans="1:26" ht="12.75" customHeight="1" x14ac:dyDescent="0.15">
      <c r="A107" s="9" t="s">
        <v>168</v>
      </c>
      <c r="B107" s="9" t="s">
        <v>144</v>
      </c>
      <c r="C107" s="29" t="s">
        <v>191</v>
      </c>
      <c r="D107" s="30">
        <v>171</v>
      </c>
      <c r="E107" s="30">
        <v>0</v>
      </c>
      <c r="F107" s="30">
        <v>0</v>
      </c>
      <c r="G107" s="30">
        <v>0</v>
      </c>
      <c r="H107" s="30">
        <f t="shared" si="0"/>
        <v>171</v>
      </c>
      <c r="I107" s="31">
        <f t="shared" si="1"/>
        <v>0</v>
      </c>
      <c r="J107" s="30">
        <v>100</v>
      </c>
      <c r="K107" s="30">
        <v>0</v>
      </c>
      <c r="L107" s="30">
        <v>0</v>
      </c>
      <c r="M107" s="30">
        <v>0</v>
      </c>
      <c r="N107" s="33">
        <f t="shared" si="2"/>
        <v>100</v>
      </c>
      <c r="O107" s="31">
        <f t="shared" si="3"/>
        <v>0</v>
      </c>
      <c r="P107" s="30">
        <v>108</v>
      </c>
      <c r="Q107" s="30">
        <v>0</v>
      </c>
      <c r="R107" s="33">
        <f t="shared" si="4"/>
        <v>108</v>
      </c>
      <c r="S107" s="31">
        <f t="shared" si="5"/>
        <v>0</v>
      </c>
      <c r="T107" s="30">
        <v>307</v>
      </c>
      <c r="U107" s="30">
        <v>483</v>
      </c>
      <c r="V107" s="33">
        <f t="shared" si="6"/>
        <v>0</v>
      </c>
      <c r="W107" s="31">
        <f t="shared" si="7"/>
        <v>1.5732899022801303</v>
      </c>
      <c r="X107" s="30">
        <v>686</v>
      </c>
      <c r="Y107" s="30">
        <v>483</v>
      </c>
      <c r="Z107" s="33">
        <f t="shared" si="8"/>
        <v>379</v>
      </c>
    </row>
    <row r="108" spans="1:26" ht="12.75" customHeight="1" x14ac:dyDescent="0.15">
      <c r="A108" s="9" t="s">
        <v>168</v>
      </c>
      <c r="B108" s="9" t="s">
        <v>144</v>
      </c>
      <c r="C108" s="29" t="s">
        <v>192</v>
      </c>
      <c r="D108" s="30">
        <v>170</v>
      </c>
      <c r="E108" s="30">
        <v>0</v>
      </c>
      <c r="F108" s="30">
        <v>0</v>
      </c>
      <c r="G108" s="30">
        <v>0</v>
      </c>
      <c r="H108" s="30">
        <f t="shared" si="0"/>
        <v>170</v>
      </c>
      <c r="I108" s="31">
        <f t="shared" si="1"/>
        <v>0</v>
      </c>
      <c r="J108" s="30">
        <v>101</v>
      </c>
      <c r="K108" s="30">
        <v>127</v>
      </c>
      <c r="L108" s="30">
        <v>127</v>
      </c>
      <c r="M108" s="30">
        <v>0</v>
      </c>
      <c r="N108" s="33">
        <f t="shared" si="2"/>
        <v>0</v>
      </c>
      <c r="O108" s="31">
        <f t="shared" si="3"/>
        <v>1.2574257425742574</v>
      </c>
      <c r="P108" s="30">
        <v>112</v>
      </c>
      <c r="Q108" s="30">
        <v>39</v>
      </c>
      <c r="R108" s="33">
        <f t="shared" si="4"/>
        <v>73</v>
      </c>
      <c r="S108" s="31">
        <f t="shared" si="5"/>
        <v>0.3482142857142857</v>
      </c>
      <c r="T108" s="30">
        <v>300</v>
      </c>
      <c r="U108" s="30">
        <v>361</v>
      </c>
      <c r="V108" s="33">
        <f t="shared" si="6"/>
        <v>0</v>
      </c>
      <c r="W108" s="31">
        <f t="shared" si="7"/>
        <v>1.2033333333333334</v>
      </c>
      <c r="X108" s="30">
        <v>683</v>
      </c>
      <c r="Y108" s="30">
        <v>527</v>
      </c>
      <c r="Z108" s="33">
        <f t="shared" si="8"/>
        <v>243</v>
      </c>
    </row>
    <row r="109" spans="1:26" ht="12.75" customHeight="1" x14ac:dyDescent="0.15">
      <c r="A109" s="9" t="s">
        <v>168</v>
      </c>
      <c r="B109" s="9" t="s">
        <v>144</v>
      </c>
      <c r="C109" s="29" t="s">
        <v>193</v>
      </c>
      <c r="D109" s="30">
        <v>250</v>
      </c>
      <c r="E109" s="30">
        <v>39</v>
      </c>
      <c r="F109" s="30">
        <v>39</v>
      </c>
      <c r="G109" s="30">
        <v>0</v>
      </c>
      <c r="H109" s="30">
        <f t="shared" si="0"/>
        <v>211</v>
      </c>
      <c r="I109" s="31">
        <f t="shared" si="1"/>
        <v>0.156</v>
      </c>
      <c r="J109" s="30">
        <v>150</v>
      </c>
      <c r="K109" s="30">
        <v>1</v>
      </c>
      <c r="L109" s="30">
        <v>1</v>
      </c>
      <c r="M109" s="30">
        <v>0</v>
      </c>
      <c r="N109" s="33">
        <f t="shared" si="2"/>
        <v>149</v>
      </c>
      <c r="O109" s="31">
        <f t="shared" si="3"/>
        <v>6.6666666666666671E-3</v>
      </c>
      <c r="P109" s="30">
        <v>167</v>
      </c>
      <c r="Q109" s="30">
        <v>0</v>
      </c>
      <c r="R109" s="33">
        <f t="shared" si="4"/>
        <v>167</v>
      </c>
      <c r="S109" s="31">
        <f t="shared" si="5"/>
        <v>0</v>
      </c>
      <c r="T109" s="30">
        <v>446</v>
      </c>
      <c r="U109" s="30">
        <v>33</v>
      </c>
      <c r="V109" s="33">
        <f t="shared" si="6"/>
        <v>413</v>
      </c>
      <c r="W109" s="31">
        <f t="shared" si="7"/>
        <v>7.3991031390134535E-2</v>
      </c>
      <c r="X109" s="30">
        <v>1013</v>
      </c>
      <c r="Y109" s="30">
        <v>73</v>
      </c>
      <c r="Z109" s="33">
        <f t="shared" si="8"/>
        <v>940</v>
      </c>
    </row>
    <row r="110" spans="1:26" ht="12.75" customHeight="1" x14ac:dyDescent="0.15">
      <c r="A110" s="9" t="s">
        <v>168</v>
      </c>
      <c r="B110" s="9" t="s">
        <v>144</v>
      </c>
      <c r="C110" s="29" t="s">
        <v>194</v>
      </c>
      <c r="D110" s="30">
        <v>4</v>
      </c>
      <c r="E110" s="30">
        <v>3</v>
      </c>
      <c r="F110" s="30">
        <v>3</v>
      </c>
      <c r="G110" s="30">
        <v>0</v>
      </c>
      <c r="H110" s="30">
        <f t="shared" si="0"/>
        <v>1</v>
      </c>
      <c r="I110" s="31">
        <f t="shared" si="1"/>
        <v>0.75</v>
      </c>
      <c r="J110" s="30">
        <v>2</v>
      </c>
      <c r="K110" s="30">
        <v>2</v>
      </c>
      <c r="L110" s="30">
        <v>2</v>
      </c>
      <c r="M110" s="30">
        <v>0</v>
      </c>
      <c r="N110" s="33">
        <f t="shared" si="2"/>
        <v>0</v>
      </c>
      <c r="O110" s="31">
        <f t="shared" si="3"/>
        <v>1</v>
      </c>
      <c r="P110" s="30">
        <v>2</v>
      </c>
      <c r="Q110" s="30">
        <v>4</v>
      </c>
      <c r="R110" s="33">
        <f t="shared" si="4"/>
        <v>0</v>
      </c>
      <c r="S110" s="31">
        <f t="shared" si="5"/>
        <v>2</v>
      </c>
      <c r="T110" s="30">
        <v>7</v>
      </c>
      <c r="U110" s="30">
        <v>0</v>
      </c>
      <c r="V110" s="33">
        <f t="shared" si="6"/>
        <v>7</v>
      </c>
      <c r="W110" s="31">
        <f t="shared" si="7"/>
        <v>0</v>
      </c>
      <c r="X110" s="30">
        <v>15</v>
      </c>
      <c r="Y110" s="30">
        <v>9</v>
      </c>
      <c r="Z110" s="33">
        <f t="shared" si="8"/>
        <v>8</v>
      </c>
    </row>
    <row r="111" spans="1:26" ht="12.75" customHeight="1" x14ac:dyDescent="0.15">
      <c r="A111" s="9" t="s">
        <v>168</v>
      </c>
      <c r="B111" s="9" t="s">
        <v>144</v>
      </c>
      <c r="C111" s="29" t="s">
        <v>195</v>
      </c>
      <c r="D111" s="30">
        <v>92</v>
      </c>
      <c r="E111" s="30">
        <v>0</v>
      </c>
      <c r="F111" s="30">
        <v>0</v>
      </c>
      <c r="G111" s="30">
        <v>0</v>
      </c>
      <c r="H111" s="30">
        <f t="shared" si="0"/>
        <v>92</v>
      </c>
      <c r="I111" s="31">
        <f t="shared" si="1"/>
        <v>0</v>
      </c>
      <c r="J111" s="30">
        <v>57</v>
      </c>
      <c r="K111" s="30">
        <v>0</v>
      </c>
      <c r="L111" s="30">
        <v>0</v>
      </c>
      <c r="M111" s="30">
        <v>0</v>
      </c>
      <c r="N111" s="33">
        <f t="shared" si="2"/>
        <v>57</v>
      </c>
      <c r="O111" s="31">
        <f t="shared" si="3"/>
        <v>0</v>
      </c>
      <c r="P111" s="30">
        <v>62</v>
      </c>
      <c r="Q111" s="30">
        <v>0</v>
      </c>
      <c r="R111" s="33">
        <f t="shared" si="4"/>
        <v>62</v>
      </c>
      <c r="S111" s="31">
        <f t="shared" si="5"/>
        <v>0</v>
      </c>
      <c r="T111" s="30">
        <v>132</v>
      </c>
      <c r="U111" s="30">
        <v>34</v>
      </c>
      <c r="V111" s="33">
        <f t="shared" si="6"/>
        <v>98</v>
      </c>
      <c r="W111" s="31">
        <f t="shared" si="7"/>
        <v>0.25757575757575757</v>
      </c>
      <c r="X111" s="30">
        <v>343</v>
      </c>
      <c r="Y111" s="30">
        <v>34</v>
      </c>
      <c r="Z111" s="33">
        <f t="shared" si="8"/>
        <v>309</v>
      </c>
    </row>
    <row r="112" spans="1:26" ht="12.75" customHeight="1" x14ac:dyDescent="0.15">
      <c r="A112" s="9" t="s">
        <v>168</v>
      </c>
      <c r="B112" s="9" t="s">
        <v>144</v>
      </c>
      <c r="C112" s="29" t="s">
        <v>196</v>
      </c>
      <c r="D112" s="30">
        <v>147</v>
      </c>
      <c r="E112" s="30">
        <v>1</v>
      </c>
      <c r="F112" s="30">
        <v>1</v>
      </c>
      <c r="G112" s="30">
        <v>0</v>
      </c>
      <c r="H112" s="30">
        <f t="shared" si="0"/>
        <v>146</v>
      </c>
      <c r="I112" s="31">
        <f t="shared" si="1"/>
        <v>6.8027210884353739E-3</v>
      </c>
      <c r="J112" s="30">
        <v>88</v>
      </c>
      <c r="K112" s="30">
        <v>0</v>
      </c>
      <c r="L112" s="30">
        <v>0</v>
      </c>
      <c r="M112" s="30">
        <v>0</v>
      </c>
      <c r="N112" s="33">
        <f t="shared" si="2"/>
        <v>88</v>
      </c>
      <c r="O112" s="31">
        <f t="shared" si="3"/>
        <v>0</v>
      </c>
      <c r="P112" s="30">
        <v>94</v>
      </c>
      <c r="Q112" s="30">
        <v>0</v>
      </c>
      <c r="R112" s="33">
        <f t="shared" si="4"/>
        <v>94</v>
      </c>
      <c r="S112" s="31">
        <f t="shared" si="5"/>
        <v>0</v>
      </c>
      <c r="T112" s="30">
        <v>233</v>
      </c>
      <c r="U112" s="30">
        <v>20</v>
      </c>
      <c r="V112" s="33">
        <f t="shared" si="6"/>
        <v>213</v>
      </c>
      <c r="W112" s="31">
        <f t="shared" si="7"/>
        <v>8.5836909871244635E-2</v>
      </c>
      <c r="X112" s="30">
        <v>562</v>
      </c>
      <c r="Y112" s="30">
        <v>21</v>
      </c>
      <c r="Z112" s="33">
        <f t="shared" si="8"/>
        <v>541</v>
      </c>
    </row>
    <row r="113" spans="1:26" ht="12.75" customHeight="1" x14ac:dyDescent="0.15">
      <c r="A113" s="9" t="s">
        <v>168</v>
      </c>
      <c r="B113" s="9" t="s">
        <v>144</v>
      </c>
      <c r="C113" s="29" t="s">
        <v>197</v>
      </c>
      <c r="D113" s="30">
        <v>107</v>
      </c>
      <c r="E113" s="30">
        <v>0</v>
      </c>
      <c r="F113" s="30">
        <v>0</v>
      </c>
      <c r="G113" s="30">
        <v>0</v>
      </c>
      <c r="H113" s="30">
        <f t="shared" si="0"/>
        <v>107</v>
      </c>
      <c r="I113" s="31">
        <f t="shared" si="1"/>
        <v>0</v>
      </c>
      <c r="J113" s="30">
        <v>63</v>
      </c>
      <c r="K113" s="30">
        <v>0</v>
      </c>
      <c r="L113" s="30">
        <v>0</v>
      </c>
      <c r="M113" s="30">
        <v>0</v>
      </c>
      <c r="N113" s="33">
        <f t="shared" si="2"/>
        <v>63</v>
      </c>
      <c r="O113" s="31">
        <f t="shared" si="3"/>
        <v>0</v>
      </c>
      <c r="P113" s="30">
        <v>67</v>
      </c>
      <c r="Q113" s="30">
        <v>0</v>
      </c>
      <c r="R113" s="33">
        <f t="shared" si="4"/>
        <v>67</v>
      </c>
      <c r="S113" s="31">
        <f t="shared" si="5"/>
        <v>0</v>
      </c>
      <c r="T113" s="30">
        <v>166</v>
      </c>
      <c r="U113" s="30">
        <v>119</v>
      </c>
      <c r="V113" s="33">
        <f t="shared" si="6"/>
        <v>47</v>
      </c>
      <c r="W113" s="31">
        <f t="shared" si="7"/>
        <v>0.7168674698795181</v>
      </c>
      <c r="X113" s="30">
        <v>403</v>
      </c>
      <c r="Y113" s="30">
        <v>119</v>
      </c>
      <c r="Z113" s="33">
        <f t="shared" si="8"/>
        <v>284</v>
      </c>
    </row>
    <row r="114" spans="1:26" ht="12.75" customHeight="1" x14ac:dyDescent="0.15">
      <c r="A114" s="9" t="s">
        <v>168</v>
      </c>
      <c r="B114" s="9" t="s">
        <v>144</v>
      </c>
      <c r="C114" s="29" t="s">
        <v>198</v>
      </c>
      <c r="D114" s="30">
        <v>96</v>
      </c>
      <c r="E114" s="30">
        <v>0</v>
      </c>
      <c r="F114" s="30">
        <v>0</v>
      </c>
      <c r="G114" s="30">
        <v>0</v>
      </c>
      <c r="H114" s="30">
        <f t="shared" si="0"/>
        <v>96</v>
      </c>
      <c r="I114" s="31">
        <f t="shared" si="1"/>
        <v>0</v>
      </c>
      <c r="J114" s="30">
        <v>57</v>
      </c>
      <c r="K114" s="30">
        <v>0</v>
      </c>
      <c r="L114" s="30">
        <v>0</v>
      </c>
      <c r="M114" s="30">
        <v>0</v>
      </c>
      <c r="N114" s="33">
        <f t="shared" si="2"/>
        <v>57</v>
      </c>
      <c r="O114" s="31">
        <f t="shared" si="3"/>
        <v>0</v>
      </c>
      <c r="P114" s="30">
        <v>62</v>
      </c>
      <c r="Q114" s="30">
        <v>0</v>
      </c>
      <c r="R114" s="33">
        <f t="shared" si="4"/>
        <v>62</v>
      </c>
      <c r="S114" s="31">
        <f t="shared" si="5"/>
        <v>0</v>
      </c>
      <c r="T114" s="30">
        <v>166</v>
      </c>
      <c r="U114" s="30">
        <v>21</v>
      </c>
      <c r="V114" s="33">
        <f t="shared" si="6"/>
        <v>145</v>
      </c>
      <c r="W114" s="31">
        <f t="shared" si="7"/>
        <v>0.12650602409638553</v>
      </c>
      <c r="X114" s="30">
        <v>381</v>
      </c>
      <c r="Y114" s="30">
        <v>21</v>
      </c>
      <c r="Z114" s="33">
        <f t="shared" si="8"/>
        <v>360</v>
      </c>
    </row>
    <row r="115" spans="1:26" ht="12.75" customHeight="1" x14ac:dyDescent="0.15">
      <c r="A115" s="9" t="s">
        <v>168</v>
      </c>
      <c r="B115" s="9" t="s">
        <v>144</v>
      </c>
      <c r="C115" s="29" t="s">
        <v>199</v>
      </c>
      <c r="D115" s="30">
        <v>12</v>
      </c>
      <c r="E115" s="30">
        <v>0</v>
      </c>
      <c r="F115" s="30">
        <v>0</v>
      </c>
      <c r="G115" s="30">
        <v>0</v>
      </c>
      <c r="H115" s="30">
        <f t="shared" si="0"/>
        <v>12</v>
      </c>
      <c r="I115" s="31">
        <f t="shared" si="1"/>
        <v>0</v>
      </c>
      <c r="J115" s="30">
        <v>7</v>
      </c>
      <c r="K115" s="30">
        <v>6</v>
      </c>
      <c r="L115" s="30">
        <v>0</v>
      </c>
      <c r="M115" s="30">
        <v>6</v>
      </c>
      <c r="N115" s="33">
        <f t="shared" si="2"/>
        <v>1</v>
      </c>
      <c r="O115" s="31">
        <f t="shared" si="3"/>
        <v>0.8571428571428571</v>
      </c>
      <c r="P115" s="30">
        <v>8</v>
      </c>
      <c r="Q115" s="30">
        <v>34</v>
      </c>
      <c r="R115" s="33">
        <f t="shared" si="4"/>
        <v>0</v>
      </c>
      <c r="S115" s="31">
        <f t="shared" si="5"/>
        <v>4.25</v>
      </c>
      <c r="T115" s="30">
        <v>20</v>
      </c>
      <c r="U115" s="30">
        <v>17</v>
      </c>
      <c r="V115" s="33">
        <f t="shared" si="6"/>
        <v>3</v>
      </c>
      <c r="W115" s="31">
        <f t="shared" si="7"/>
        <v>0.85</v>
      </c>
      <c r="X115" s="30">
        <v>47</v>
      </c>
      <c r="Y115" s="30">
        <v>57</v>
      </c>
      <c r="Z115" s="33">
        <f t="shared" si="8"/>
        <v>16</v>
      </c>
    </row>
    <row r="116" spans="1:26" ht="12.75" customHeight="1" x14ac:dyDescent="0.15">
      <c r="A116" s="9" t="s">
        <v>168</v>
      </c>
      <c r="B116" s="9" t="s">
        <v>144</v>
      </c>
      <c r="C116" s="29" t="s">
        <v>200</v>
      </c>
      <c r="D116" s="30">
        <v>1773</v>
      </c>
      <c r="E116" s="30">
        <v>295</v>
      </c>
      <c r="F116" s="30">
        <v>295</v>
      </c>
      <c r="G116" s="30">
        <v>0</v>
      </c>
      <c r="H116" s="30">
        <f t="shared" si="0"/>
        <v>1478</v>
      </c>
      <c r="I116" s="31">
        <f t="shared" si="1"/>
        <v>0.16638465877044556</v>
      </c>
      <c r="J116" s="30">
        <v>1066</v>
      </c>
      <c r="K116" s="30">
        <v>26</v>
      </c>
      <c r="L116" s="30">
        <v>26</v>
      </c>
      <c r="M116" s="30">
        <v>0</v>
      </c>
      <c r="N116" s="33">
        <f t="shared" si="2"/>
        <v>1040</v>
      </c>
      <c r="O116" s="31">
        <f t="shared" si="3"/>
        <v>2.4390243902439025E-2</v>
      </c>
      <c r="P116" s="30">
        <v>1170</v>
      </c>
      <c r="Q116" s="30">
        <v>0</v>
      </c>
      <c r="R116" s="33">
        <f t="shared" si="4"/>
        <v>1170</v>
      </c>
      <c r="S116" s="31">
        <f t="shared" si="5"/>
        <v>0</v>
      </c>
      <c r="T116" s="30">
        <v>3039</v>
      </c>
      <c r="U116" s="30">
        <v>1329</v>
      </c>
      <c r="V116" s="33">
        <f t="shared" si="6"/>
        <v>1710</v>
      </c>
      <c r="W116" s="31">
        <f t="shared" si="7"/>
        <v>0.43731490621915103</v>
      </c>
      <c r="X116" s="30">
        <v>7048</v>
      </c>
      <c r="Y116" s="30">
        <v>1650</v>
      </c>
      <c r="Z116" s="33">
        <f t="shared" si="8"/>
        <v>5398</v>
      </c>
    </row>
    <row r="117" spans="1:26" ht="12.75" customHeight="1" x14ac:dyDescent="0.15">
      <c r="A117" s="9" t="s">
        <v>168</v>
      </c>
      <c r="B117" s="9" t="s">
        <v>144</v>
      </c>
      <c r="C117" s="29" t="s">
        <v>168</v>
      </c>
      <c r="D117" s="30">
        <v>20427</v>
      </c>
      <c r="E117" s="30">
        <v>3164</v>
      </c>
      <c r="F117" s="30">
        <v>3164</v>
      </c>
      <c r="G117" s="30">
        <v>0</v>
      </c>
      <c r="H117" s="30">
        <f t="shared" si="0"/>
        <v>17263</v>
      </c>
      <c r="I117" s="31">
        <f t="shared" si="1"/>
        <v>0.15489303372986732</v>
      </c>
      <c r="J117" s="30">
        <v>12435</v>
      </c>
      <c r="K117" s="30">
        <v>2262</v>
      </c>
      <c r="L117" s="30">
        <v>2262</v>
      </c>
      <c r="M117" s="30">
        <v>0</v>
      </c>
      <c r="N117" s="33">
        <f t="shared" si="2"/>
        <v>10173</v>
      </c>
      <c r="O117" s="31">
        <f t="shared" si="3"/>
        <v>0.18190591073582629</v>
      </c>
      <c r="P117" s="30">
        <v>13728</v>
      </c>
      <c r="Q117" s="30">
        <v>262</v>
      </c>
      <c r="R117" s="33">
        <f t="shared" si="4"/>
        <v>13466</v>
      </c>
      <c r="S117" s="31">
        <f t="shared" si="5"/>
        <v>1.9085081585081584E-2</v>
      </c>
      <c r="T117" s="30">
        <v>35412</v>
      </c>
      <c r="U117" s="30">
        <v>54151</v>
      </c>
      <c r="V117" s="33">
        <f t="shared" si="6"/>
        <v>0</v>
      </c>
      <c r="W117" s="31">
        <f t="shared" si="7"/>
        <v>1.5291709025189202</v>
      </c>
      <c r="X117" s="30">
        <v>82002</v>
      </c>
      <c r="Y117" s="30">
        <v>59839</v>
      </c>
      <c r="Z117" s="33">
        <f t="shared" si="8"/>
        <v>40902</v>
      </c>
    </row>
    <row r="118" spans="1:26" ht="12.75" customHeight="1" x14ac:dyDescent="0.15">
      <c r="A118" s="9" t="s">
        <v>168</v>
      </c>
      <c r="B118" s="9" t="s">
        <v>144</v>
      </c>
      <c r="C118" s="29" t="s">
        <v>201</v>
      </c>
      <c r="D118" s="30">
        <v>7841</v>
      </c>
      <c r="E118" s="30">
        <v>580</v>
      </c>
      <c r="F118" s="30">
        <v>580</v>
      </c>
      <c r="G118" s="30">
        <v>0</v>
      </c>
      <c r="H118" s="30">
        <f t="shared" si="0"/>
        <v>7261</v>
      </c>
      <c r="I118" s="31">
        <f t="shared" si="1"/>
        <v>7.3970156867746467E-2</v>
      </c>
      <c r="J118" s="30">
        <v>4644</v>
      </c>
      <c r="K118" s="30">
        <v>108</v>
      </c>
      <c r="L118" s="30">
        <v>108</v>
      </c>
      <c r="M118" s="30">
        <v>0</v>
      </c>
      <c r="N118" s="33">
        <f t="shared" si="2"/>
        <v>4536</v>
      </c>
      <c r="O118" s="31">
        <f t="shared" si="3"/>
        <v>2.3255813953488372E-2</v>
      </c>
      <c r="P118" s="30">
        <v>5052</v>
      </c>
      <c r="Q118" s="30">
        <v>0</v>
      </c>
      <c r="R118" s="33">
        <f t="shared" si="4"/>
        <v>5052</v>
      </c>
      <c r="S118" s="31">
        <f t="shared" si="5"/>
        <v>0</v>
      </c>
      <c r="T118" s="30">
        <v>12562</v>
      </c>
      <c r="U118" s="30">
        <v>3545</v>
      </c>
      <c r="V118" s="33">
        <f t="shared" si="6"/>
        <v>9017</v>
      </c>
      <c r="W118" s="31">
        <f t="shared" si="7"/>
        <v>0.28220028657857027</v>
      </c>
      <c r="X118" s="30">
        <v>30099</v>
      </c>
      <c r="Y118" s="30">
        <v>4233</v>
      </c>
      <c r="Z118" s="33">
        <f t="shared" si="8"/>
        <v>25866</v>
      </c>
    </row>
    <row r="119" spans="1:26" ht="12.75" customHeight="1" x14ac:dyDescent="0.15">
      <c r="A119" s="9" t="s">
        <v>168</v>
      </c>
      <c r="B119" s="9" t="s">
        <v>144</v>
      </c>
      <c r="C119" s="29" t="s">
        <v>202</v>
      </c>
      <c r="D119" s="30">
        <v>1</v>
      </c>
      <c r="E119" s="30">
        <v>0</v>
      </c>
      <c r="F119" s="30">
        <v>0</v>
      </c>
      <c r="G119" s="30">
        <v>0</v>
      </c>
      <c r="H119" s="30">
        <f t="shared" si="0"/>
        <v>1</v>
      </c>
      <c r="I119" s="31">
        <f t="shared" si="1"/>
        <v>0</v>
      </c>
      <c r="J119" s="30">
        <v>1</v>
      </c>
      <c r="K119" s="30">
        <v>0</v>
      </c>
      <c r="L119" s="30">
        <v>0</v>
      </c>
      <c r="M119" s="30">
        <v>0</v>
      </c>
      <c r="N119" s="33">
        <f t="shared" si="2"/>
        <v>1</v>
      </c>
      <c r="O119" s="31">
        <f t="shared" si="3"/>
        <v>0</v>
      </c>
      <c r="P119" s="30">
        <v>0</v>
      </c>
      <c r="Q119" s="30">
        <v>0</v>
      </c>
      <c r="R119" s="33">
        <f t="shared" si="4"/>
        <v>0</v>
      </c>
      <c r="S119" s="31" t="e">
        <f t="shared" si="5"/>
        <v>#DIV/0!</v>
      </c>
      <c r="T119" s="30">
        <v>0</v>
      </c>
      <c r="U119" s="30">
        <v>49</v>
      </c>
      <c r="V119" s="33">
        <f t="shared" si="6"/>
        <v>0</v>
      </c>
      <c r="W119" s="31" t="e">
        <f t="shared" si="7"/>
        <v>#DIV/0!</v>
      </c>
      <c r="X119" s="30">
        <v>2</v>
      </c>
      <c r="Y119" s="30">
        <v>49</v>
      </c>
      <c r="Z119" s="33">
        <f t="shared" si="8"/>
        <v>2</v>
      </c>
    </row>
    <row r="120" spans="1:26" ht="12.75" customHeight="1" x14ac:dyDescent="0.15">
      <c r="A120" s="9" t="s">
        <v>168</v>
      </c>
      <c r="B120" s="9" t="s">
        <v>144</v>
      </c>
      <c r="C120" s="29" t="s">
        <v>203</v>
      </c>
      <c r="D120" s="30">
        <v>142</v>
      </c>
      <c r="E120" s="30">
        <v>0</v>
      </c>
      <c r="F120" s="30">
        <v>0</v>
      </c>
      <c r="G120" s="30">
        <v>0</v>
      </c>
      <c r="H120" s="30">
        <f t="shared" si="0"/>
        <v>142</v>
      </c>
      <c r="I120" s="31">
        <f t="shared" si="1"/>
        <v>0</v>
      </c>
      <c r="J120" s="30">
        <v>88</v>
      </c>
      <c r="K120" s="30">
        <v>0</v>
      </c>
      <c r="L120" s="30">
        <v>0</v>
      </c>
      <c r="M120" s="30">
        <v>0</v>
      </c>
      <c r="N120" s="33">
        <f t="shared" si="2"/>
        <v>88</v>
      </c>
      <c r="O120" s="31">
        <f t="shared" si="3"/>
        <v>0</v>
      </c>
      <c r="P120" s="30">
        <v>96</v>
      </c>
      <c r="Q120" s="30">
        <v>4</v>
      </c>
      <c r="R120" s="33">
        <f t="shared" si="4"/>
        <v>92</v>
      </c>
      <c r="S120" s="31">
        <f t="shared" si="5"/>
        <v>4.1666666666666664E-2</v>
      </c>
      <c r="T120" s="30">
        <v>241</v>
      </c>
      <c r="U120" s="30">
        <v>510</v>
      </c>
      <c r="V120" s="33">
        <f t="shared" si="6"/>
        <v>0</v>
      </c>
      <c r="W120" s="31">
        <f t="shared" si="7"/>
        <v>2.1161825726141079</v>
      </c>
      <c r="X120" s="30">
        <v>567</v>
      </c>
      <c r="Y120" s="30">
        <v>514</v>
      </c>
      <c r="Z120" s="33">
        <f t="shared" si="8"/>
        <v>322</v>
      </c>
    </row>
    <row r="121" spans="1:26" ht="12.75" customHeight="1" x14ac:dyDescent="0.15">
      <c r="A121" s="9" t="s">
        <v>168</v>
      </c>
      <c r="B121" s="9" t="s">
        <v>144</v>
      </c>
      <c r="C121" s="29" t="s">
        <v>204</v>
      </c>
      <c r="D121" s="30">
        <v>205</v>
      </c>
      <c r="E121" s="30">
        <v>0</v>
      </c>
      <c r="F121" s="30">
        <v>0</v>
      </c>
      <c r="G121" s="30">
        <v>0</v>
      </c>
      <c r="H121" s="30">
        <f t="shared" si="0"/>
        <v>205</v>
      </c>
      <c r="I121" s="31">
        <f t="shared" si="1"/>
        <v>0</v>
      </c>
      <c r="J121" s="30">
        <v>123</v>
      </c>
      <c r="K121" s="30">
        <v>0</v>
      </c>
      <c r="L121" s="30">
        <v>0</v>
      </c>
      <c r="M121" s="30">
        <v>0</v>
      </c>
      <c r="N121" s="33">
        <f t="shared" si="2"/>
        <v>123</v>
      </c>
      <c r="O121" s="31">
        <f t="shared" si="3"/>
        <v>0</v>
      </c>
      <c r="P121" s="30">
        <v>137</v>
      </c>
      <c r="Q121" s="30">
        <v>0</v>
      </c>
      <c r="R121" s="33">
        <f t="shared" si="4"/>
        <v>137</v>
      </c>
      <c r="S121" s="31">
        <f t="shared" si="5"/>
        <v>0</v>
      </c>
      <c r="T121" s="30">
        <v>350</v>
      </c>
      <c r="U121" s="30">
        <v>14</v>
      </c>
      <c r="V121" s="33">
        <f t="shared" si="6"/>
        <v>336</v>
      </c>
      <c r="W121" s="31">
        <f t="shared" si="7"/>
        <v>0.04</v>
      </c>
      <c r="X121" s="30">
        <v>815</v>
      </c>
      <c r="Y121" s="30">
        <v>14</v>
      </c>
      <c r="Z121" s="33">
        <f t="shared" si="8"/>
        <v>801</v>
      </c>
    </row>
    <row r="122" spans="1:26" ht="12.75" customHeight="1" x14ac:dyDescent="0.15">
      <c r="A122" s="9" t="s">
        <v>168</v>
      </c>
      <c r="B122" s="9" t="s">
        <v>144</v>
      </c>
      <c r="C122" s="29" t="s">
        <v>205</v>
      </c>
      <c r="D122" s="30">
        <v>52</v>
      </c>
      <c r="E122" s="30">
        <v>1</v>
      </c>
      <c r="F122" s="30">
        <v>0</v>
      </c>
      <c r="G122" s="30">
        <v>1</v>
      </c>
      <c r="H122" s="30">
        <f t="shared" si="0"/>
        <v>51</v>
      </c>
      <c r="I122" s="31">
        <f t="shared" si="1"/>
        <v>1.9230769230769232E-2</v>
      </c>
      <c r="J122" s="30">
        <v>31</v>
      </c>
      <c r="K122" s="30">
        <v>0</v>
      </c>
      <c r="L122" s="30">
        <v>0</v>
      </c>
      <c r="M122" s="30">
        <v>0</v>
      </c>
      <c r="N122" s="33">
        <f t="shared" si="2"/>
        <v>31</v>
      </c>
      <c r="O122" s="31">
        <f t="shared" si="3"/>
        <v>0</v>
      </c>
      <c r="P122" s="30">
        <v>33</v>
      </c>
      <c r="Q122" s="30">
        <v>15</v>
      </c>
      <c r="R122" s="33">
        <f t="shared" si="4"/>
        <v>18</v>
      </c>
      <c r="S122" s="31">
        <f t="shared" si="5"/>
        <v>0.45454545454545453</v>
      </c>
      <c r="T122" s="30">
        <v>85</v>
      </c>
      <c r="U122" s="30">
        <v>60</v>
      </c>
      <c r="V122" s="33">
        <f t="shared" si="6"/>
        <v>25</v>
      </c>
      <c r="W122" s="31">
        <f t="shared" si="7"/>
        <v>0.70588235294117652</v>
      </c>
      <c r="X122" s="30">
        <v>201</v>
      </c>
      <c r="Y122" s="30">
        <v>76</v>
      </c>
      <c r="Z122" s="33">
        <f t="shared" si="8"/>
        <v>125</v>
      </c>
    </row>
    <row r="123" spans="1:26" ht="12.75" customHeight="1" x14ac:dyDescent="0.15">
      <c r="A123" s="9" t="s">
        <v>168</v>
      </c>
      <c r="B123" s="9" t="s">
        <v>144</v>
      </c>
      <c r="C123" s="29" t="s">
        <v>206</v>
      </c>
      <c r="D123" s="30">
        <v>1395</v>
      </c>
      <c r="E123" s="30">
        <v>91</v>
      </c>
      <c r="F123" s="30">
        <v>91</v>
      </c>
      <c r="G123" s="30">
        <v>0</v>
      </c>
      <c r="H123" s="30">
        <f t="shared" si="0"/>
        <v>1304</v>
      </c>
      <c r="I123" s="31">
        <f t="shared" si="1"/>
        <v>6.5232974910394259E-2</v>
      </c>
      <c r="J123" s="30">
        <v>827</v>
      </c>
      <c r="K123" s="30">
        <v>70</v>
      </c>
      <c r="L123" s="30">
        <v>70</v>
      </c>
      <c r="M123" s="30">
        <v>0</v>
      </c>
      <c r="N123" s="33">
        <f t="shared" si="2"/>
        <v>757</v>
      </c>
      <c r="O123" s="31">
        <f t="shared" si="3"/>
        <v>8.4643288996372426E-2</v>
      </c>
      <c r="P123" s="30">
        <v>898</v>
      </c>
      <c r="Q123" s="30">
        <v>86</v>
      </c>
      <c r="R123" s="33">
        <f t="shared" si="4"/>
        <v>812</v>
      </c>
      <c r="S123" s="31">
        <f t="shared" si="5"/>
        <v>9.5768374164810696E-2</v>
      </c>
      <c r="T123" s="30">
        <v>2332</v>
      </c>
      <c r="U123" s="30">
        <v>137</v>
      </c>
      <c r="V123" s="33">
        <f t="shared" si="6"/>
        <v>2195</v>
      </c>
      <c r="W123" s="31">
        <f t="shared" si="7"/>
        <v>5.8747855917667235E-2</v>
      </c>
      <c r="X123" s="30">
        <v>5452</v>
      </c>
      <c r="Y123" s="30">
        <v>384</v>
      </c>
      <c r="Z123" s="33">
        <f t="shared" si="8"/>
        <v>5068</v>
      </c>
    </row>
    <row r="124" spans="1:26" ht="12.75" customHeight="1" x14ac:dyDescent="0.15">
      <c r="A124" s="9" t="s">
        <v>168</v>
      </c>
      <c r="B124" s="9" t="s">
        <v>144</v>
      </c>
      <c r="C124" s="29" t="s">
        <v>207</v>
      </c>
      <c r="D124" s="30">
        <v>26</v>
      </c>
      <c r="E124" s="30">
        <v>0</v>
      </c>
      <c r="F124" s="30">
        <v>0</v>
      </c>
      <c r="G124" s="30">
        <v>0</v>
      </c>
      <c r="H124" s="30">
        <f t="shared" si="0"/>
        <v>26</v>
      </c>
      <c r="I124" s="31">
        <f t="shared" si="1"/>
        <v>0</v>
      </c>
      <c r="J124" s="30">
        <v>16</v>
      </c>
      <c r="K124" s="30">
        <v>0</v>
      </c>
      <c r="L124" s="30">
        <v>0</v>
      </c>
      <c r="M124" s="30">
        <v>0</v>
      </c>
      <c r="N124" s="33">
        <f t="shared" si="2"/>
        <v>16</v>
      </c>
      <c r="O124" s="31">
        <f t="shared" si="3"/>
        <v>0</v>
      </c>
      <c r="P124" s="30">
        <v>17</v>
      </c>
      <c r="Q124" s="30">
        <v>0</v>
      </c>
      <c r="R124" s="33">
        <f t="shared" si="4"/>
        <v>17</v>
      </c>
      <c r="S124" s="31">
        <f t="shared" si="5"/>
        <v>0</v>
      </c>
      <c r="T124" s="30">
        <v>46</v>
      </c>
      <c r="U124" s="30">
        <v>11</v>
      </c>
      <c r="V124" s="33">
        <f t="shared" si="6"/>
        <v>35</v>
      </c>
      <c r="W124" s="31">
        <f t="shared" si="7"/>
        <v>0.2391304347826087</v>
      </c>
      <c r="X124" s="30">
        <v>105</v>
      </c>
      <c r="Y124" s="30">
        <v>11</v>
      </c>
      <c r="Z124" s="33">
        <f t="shared" si="8"/>
        <v>94</v>
      </c>
    </row>
    <row r="125" spans="1:26" ht="12.75" customHeight="1" x14ac:dyDescent="0.15">
      <c r="A125" s="9" t="s">
        <v>168</v>
      </c>
      <c r="B125" s="9" t="s">
        <v>144</v>
      </c>
      <c r="C125" s="29" t="s">
        <v>208</v>
      </c>
      <c r="D125" s="30">
        <v>340</v>
      </c>
      <c r="E125" s="30">
        <v>144</v>
      </c>
      <c r="F125" s="30">
        <v>144</v>
      </c>
      <c r="G125" s="30">
        <v>0</v>
      </c>
      <c r="H125" s="30">
        <f t="shared" si="0"/>
        <v>196</v>
      </c>
      <c r="I125" s="31">
        <f t="shared" si="1"/>
        <v>0.42352941176470588</v>
      </c>
      <c r="J125" s="30">
        <v>207</v>
      </c>
      <c r="K125" s="30">
        <v>38</v>
      </c>
      <c r="L125" s="30">
        <v>38</v>
      </c>
      <c r="M125" s="30">
        <v>0</v>
      </c>
      <c r="N125" s="33">
        <f t="shared" si="2"/>
        <v>169</v>
      </c>
      <c r="O125" s="31">
        <f t="shared" si="3"/>
        <v>0.18357487922705315</v>
      </c>
      <c r="P125" s="30">
        <v>224</v>
      </c>
      <c r="Q125" s="30">
        <v>45</v>
      </c>
      <c r="R125" s="33">
        <f t="shared" si="4"/>
        <v>179</v>
      </c>
      <c r="S125" s="31">
        <f t="shared" si="5"/>
        <v>0.20089285714285715</v>
      </c>
      <c r="T125" s="30">
        <v>561</v>
      </c>
      <c r="U125" s="30">
        <v>1565</v>
      </c>
      <c r="V125" s="33">
        <f t="shared" si="6"/>
        <v>0</v>
      </c>
      <c r="W125" s="31">
        <f t="shared" si="7"/>
        <v>2.7896613190730837</v>
      </c>
      <c r="X125" s="30">
        <v>1332</v>
      </c>
      <c r="Y125" s="30">
        <v>1792</v>
      </c>
      <c r="Z125" s="33">
        <f t="shared" si="8"/>
        <v>544</v>
      </c>
    </row>
    <row r="126" spans="1:26" ht="12.75" customHeight="1" x14ac:dyDescent="0.15">
      <c r="A126" s="9" t="s">
        <v>168</v>
      </c>
      <c r="B126" s="9" t="s">
        <v>144</v>
      </c>
      <c r="C126" s="29" t="s">
        <v>209</v>
      </c>
      <c r="D126" s="30">
        <v>8</v>
      </c>
      <c r="E126" s="30">
        <v>5</v>
      </c>
      <c r="F126" s="30">
        <v>5</v>
      </c>
      <c r="G126" s="30">
        <v>0</v>
      </c>
      <c r="H126" s="30">
        <f t="shared" si="0"/>
        <v>3</v>
      </c>
      <c r="I126" s="31">
        <f t="shared" si="1"/>
        <v>0.625</v>
      </c>
      <c r="J126" s="30">
        <v>5</v>
      </c>
      <c r="K126" s="30">
        <v>0</v>
      </c>
      <c r="L126" s="30">
        <v>0</v>
      </c>
      <c r="M126" s="30">
        <v>0</v>
      </c>
      <c r="N126" s="33">
        <f t="shared" si="2"/>
        <v>5</v>
      </c>
      <c r="O126" s="31">
        <f t="shared" si="3"/>
        <v>0</v>
      </c>
      <c r="P126" s="30">
        <v>5</v>
      </c>
      <c r="Q126" s="30">
        <v>0</v>
      </c>
      <c r="R126" s="33">
        <f t="shared" si="4"/>
        <v>5</v>
      </c>
      <c r="S126" s="31">
        <f t="shared" si="5"/>
        <v>0</v>
      </c>
      <c r="T126" s="30">
        <v>13</v>
      </c>
      <c r="U126" s="30">
        <v>82</v>
      </c>
      <c r="V126" s="33">
        <f t="shared" si="6"/>
        <v>0</v>
      </c>
      <c r="W126" s="31">
        <f t="shared" si="7"/>
        <v>6.3076923076923075</v>
      </c>
      <c r="X126" s="30">
        <v>31</v>
      </c>
      <c r="Y126" s="30">
        <v>87</v>
      </c>
      <c r="Z126" s="33">
        <f t="shared" si="8"/>
        <v>13</v>
      </c>
    </row>
    <row r="127" spans="1:26" ht="12.75" customHeight="1" x14ac:dyDescent="0.15">
      <c r="A127" s="9" t="s">
        <v>168</v>
      </c>
      <c r="B127" s="9" t="s">
        <v>144</v>
      </c>
      <c r="C127" s="29" t="s">
        <v>210</v>
      </c>
      <c r="D127" s="30">
        <v>372</v>
      </c>
      <c r="E127" s="30">
        <v>0</v>
      </c>
      <c r="F127" s="30">
        <v>0</v>
      </c>
      <c r="G127" s="30">
        <v>0</v>
      </c>
      <c r="H127" s="30">
        <f t="shared" si="0"/>
        <v>372</v>
      </c>
      <c r="I127" s="31">
        <f t="shared" si="1"/>
        <v>0</v>
      </c>
      <c r="J127" s="30">
        <v>223</v>
      </c>
      <c r="K127" s="30">
        <v>0</v>
      </c>
      <c r="L127" s="30">
        <v>0</v>
      </c>
      <c r="M127" s="30">
        <v>0</v>
      </c>
      <c r="N127" s="33">
        <f t="shared" si="2"/>
        <v>223</v>
      </c>
      <c r="O127" s="31">
        <f t="shared" si="3"/>
        <v>0</v>
      </c>
      <c r="P127" s="30">
        <v>238</v>
      </c>
      <c r="Q127" s="30">
        <v>0</v>
      </c>
      <c r="R127" s="33">
        <f t="shared" si="4"/>
        <v>238</v>
      </c>
      <c r="S127" s="31">
        <f t="shared" si="5"/>
        <v>0</v>
      </c>
      <c r="T127" s="30">
        <v>564</v>
      </c>
      <c r="U127" s="30">
        <v>124</v>
      </c>
      <c r="V127" s="33">
        <f t="shared" si="6"/>
        <v>440</v>
      </c>
      <c r="W127" s="31">
        <f t="shared" si="7"/>
        <v>0.21985815602836881</v>
      </c>
      <c r="X127" s="30">
        <v>1397</v>
      </c>
      <c r="Y127" s="30">
        <v>124</v>
      </c>
      <c r="Z127" s="33">
        <f t="shared" si="8"/>
        <v>1273</v>
      </c>
    </row>
    <row r="128" spans="1:26" ht="12.75" customHeight="1" x14ac:dyDescent="0.15">
      <c r="A128" s="9" t="s">
        <v>168</v>
      </c>
      <c r="B128" s="9" t="s">
        <v>144</v>
      </c>
      <c r="C128" s="29" t="s">
        <v>211</v>
      </c>
      <c r="D128" s="30">
        <v>153</v>
      </c>
      <c r="E128" s="30">
        <v>0</v>
      </c>
      <c r="F128" s="30">
        <v>0</v>
      </c>
      <c r="G128" s="30">
        <v>0</v>
      </c>
      <c r="H128" s="30">
        <f t="shared" si="0"/>
        <v>153</v>
      </c>
      <c r="I128" s="31">
        <f t="shared" si="1"/>
        <v>0</v>
      </c>
      <c r="J128" s="30">
        <v>88</v>
      </c>
      <c r="K128" s="30">
        <v>0</v>
      </c>
      <c r="L128" s="30">
        <v>0</v>
      </c>
      <c r="M128" s="30">
        <v>0</v>
      </c>
      <c r="N128" s="33">
        <f t="shared" si="2"/>
        <v>88</v>
      </c>
      <c r="O128" s="31">
        <f t="shared" si="3"/>
        <v>0</v>
      </c>
      <c r="P128" s="30">
        <v>99</v>
      </c>
      <c r="Q128" s="30">
        <v>0</v>
      </c>
      <c r="R128" s="33">
        <f t="shared" si="4"/>
        <v>99</v>
      </c>
      <c r="S128" s="31">
        <f t="shared" si="5"/>
        <v>0</v>
      </c>
      <c r="T128" s="30">
        <v>262</v>
      </c>
      <c r="U128" s="30">
        <v>0</v>
      </c>
      <c r="V128" s="33">
        <f t="shared" si="6"/>
        <v>262</v>
      </c>
      <c r="W128" s="31">
        <f t="shared" si="7"/>
        <v>0</v>
      </c>
      <c r="X128" s="30">
        <v>602</v>
      </c>
      <c r="Y128" s="30">
        <v>0</v>
      </c>
      <c r="Z128" s="33">
        <f t="shared" si="8"/>
        <v>602</v>
      </c>
    </row>
    <row r="129" spans="1:26" ht="12.75" customHeight="1" x14ac:dyDescent="0.15">
      <c r="A129" s="9" t="s">
        <v>168</v>
      </c>
      <c r="B129" s="9" t="s">
        <v>144</v>
      </c>
      <c r="C129" s="29" t="s">
        <v>212</v>
      </c>
      <c r="D129" s="30">
        <v>121</v>
      </c>
      <c r="E129" s="30">
        <v>0</v>
      </c>
      <c r="F129" s="30">
        <v>0</v>
      </c>
      <c r="G129" s="30">
        <v>0</v>
      </c>
      <c r="H129" s="30">
        <f t="shared" si="0"/>
        <v>121</v>
      </c>
      <c r="I129" s="31">
        <f t="shared" si="1"/>
        <v>0</v>
      </c>
      <c r="J129" s="30">
        <v>72</v>
      </c>
      <c r="K129" s="30">
        <v>0</v>
      </c>
      <c r="L129" s="30">
        <v>0</v>
      </c>
      <c r="M129" s="30">
        <v>0</v>
      </c>
      <c r="N129" s="33">
        <f t="shared" si="2"/>
        <v>72</v>
      </c>
      <c r="O129" s="31">
        <f t="shared" si="3"/>
        <v>0</v>
      </c>
      <c r="P129" s="30">
        <v>77</v>
      </c>
      <c r="Q129" s="30">
        <v>0</v>
      </c>
      <c r="R129" s="33">
        <f t="shared" si="4"/>
        <v>77</v>
      </c>
      <c r="S129" s="31">
        <f t="shared" si="5"/>
        <v>0</v>
      </c>
      <c r="T129" s="30">
        <v>193</v>
      </c>
      <c r="U129" s="30">
        <v>35</v>
      </c>
      <c r="V129" s="33">
        <f t="shared" si="6"/>
        <v>158</v>
      </c>
      <c r="W129" s="31">
        <f t="shared" si="7"/>
        <v>0.18134715025906736</v>
      </c>
      <c r="X129" s="30">
        <v>463</v>
      </c>
      <c r="Y129" s="30">
        <v>35</v>
      </c>
      <c r="Z129" s="33">
        <f t="shared" si="8"/>
        <v>428</v>
      </c>
    </row>
    <row r="130" spans="1:26" ht="12.75" customHeight="1" x14ac:dyDescent="0.15">
      <c r="A130" s="9" t="s">
        <v>168</v>
      </c>
      <c r="B130" s="9" t="s">
        <v>144</v>
      </c>
      <c r="C130" s="29" t="s">
        <v>213</v>
      </c>
      <c r="D130" s="30">
        <v>55</v>
      </c>
      <c r="E130" s="30">
        <v>28</v>
      </c>
      <c r="F130" s="30">
        <v>28</v>
      </c>
      <c r="G130" s="30">
        <v>0</v>
      </c>
      <c r="H130" s="30">
        <f t="shared" si="0"/>
        <v>27</v>
      </c>
      <c r="I130" s="31">
        <f t="shared" si="1"/>
        <v>0.50909090909090904</v>
      </c>
      <c r="J130" s="30">
        <v>32</v>
      </c>
      <c r="K130" s="30">
        <v>14</v>
      </c>
      <c r="L130" s="30">
        <v>4</v>
      </c>
      <c r="M130" s="30">
        <v>10</v>
      </c>
      <c r="N130" s="33">
        <f t="shared" si="2"/>
        <v>18</v>
      </c>
      <c r="O130" s="31">
        <f t="shared" si="3"/>
        <v>0.4375</v>
      </c>
      <c r="P130" s="30">
        <v>35</v>
      </c>
      <c r="Q130" s="30">
        <v>0</v>
      </c>
      <c r="R130" s="33">
        <f t="shared" si="4"/>
        <v>35</v>
      </c>
      <c r="S130" s="31">
        <f t="shared" si="5"/>
        <v>0</v>
      </c>
      <c r="T130" s="30">
        <v>95</v>
      </c>
      <c r="U130" s="30">
        <v>36</v>
      </c>
      <c r="V130" s="33">
        <f t="shared" si="6"/>
        <v>59</v>
      </c>
      <c r="W130" s="31">
        <f t="shared" si="7"/>
        <v>0.37894736842105264</v>
      </c>
      <c r="X130" s="30">
        <v>217</v>
      </c>
      <c r="Y130" s="30">
        <v>78</v>
      </c>
      <c r="Z130" s="33">
        <f t="shared" si="8"/>
        <v>139</v>
      </c>
    </row>
    <row r="131" spans="1:26" ht="12.75" customHeight="1" x14ac:dyDescent="0.15">
      <c r="A131" s="9" t="s">
        <v>168</v>
      </c>
      <c r="B131" s="9" t="s">
        <v>144</v>
      </c>
      <c r="C131" s="29" t="s">
        <v>214</v>
      </c>
      <c r="D131" s="30">
        <v>236</v>
      </c>
      <c r="E131" s="30">
        <v>1</v>
      </c>
      <c r="F131" s="30">
        <v>0</v>
      </c>
      <c r="G131" s="30">
        <v>1</v>
      </c>
      <c r="H131" s="30">
        <f t="shared" si="0"/>
        <v>235</v>
      </c>
      <c r="I131" s="31">
        <f t="shared" si="1"/>
        <v>4.2372881355932203E-3</v>
      </c>
      <c r="J131" s="30">
        <v>142</v>
      </c>
      <c r="K131" s="30">
        <v>0</v>
      </c>
      <c r="L131" s="30">
        <v>0</v>
      </c>
      <c r="M131" s="30">
        <v>0</v>
      </c>
      <c r="N131" s="33">
        <f t="shared" si="2"/>
        <v>142</v>
      </c>
      <c r="O131" s="31">
        <f t="shared" si="3"/>
        <v>0</v>
      </c>
      <c r="P131" s="30">
        <v>154</v>
      </c>
      <c r="Q131" s="30">
        <v>60</v>
      </c>
      <c r="R131" s="33">
        <f t="shared" si="4"/>
        <v>94</v>
      </c>
      <c r="S131" s="31">
        <f t="shared" si="5"/>
        <v>0.38961038961038963</v>
      </c>
      <c r="T131" s="30">
        <v>398</v>
      </c>
      <c r="U131" s="30">
        <v>81</v>
      </c>
      <c r="V131" s="33">
        <f t="shared" si="6"/>
        <v>317</v>
      </c>
      <c r="W131" s="31">
        <f t="shared" si="7"/>
        <v>0.20351758793969849</v>
      </c>
      <c r="X131" s="30">
        <v>930</v>
      </c>
      <c r="Y131" s="30">
        <v>142</v>
      </c>
      <c r="Z131" s="33">
        <f t="shared" si="8"/>
        <v>788</v>
      </c>
    </row>
    <row r="132" spans="1:26" ht="12.75" customHeight="1" x14ac:dyDescent="0.15">
      <c r="A132" s="9" t="s">
        <v>168</v>
      </c>
      <c r="B132" s="9" t="s">
        <v>144</v>
      </c>
      <c r="C132" s="29" t="s">
        <v>215</v>
      </c>
      <c r="D132" s="30">
        <v>7</v>
      </c>
      <c r="E132" s="30">
        <v>1</v>
      </c>
      <c r="F132" s="30">
        <v>1</v>
      </c>
      <c r="G132" s="30">
        <v>0</v>
      </c>
      <c r="H132" s="30">
        <f t="shared" si="0"/>
        <v>6</v>
      </c>
      <c r="I132" s="31">
        <f t="shared" si="1"/>
        <v>0.14285714285714285</v>
      </c>
      <c r="J132" s="30">
        <v>5</v>
      </c>
      <c r="K132" s="30">
        <v>0</v>
      </c>
      <c r="L132" s="30">
        <v>0</v>
      </c>
      <c r="M132" s="30">
        <v>0</v>
      </c>
      <c r="N132" s="33">
        <f t="shared" si="2"/>
        <v>5</v>
      </c>
      <c r="O132" s="31">
        <f t="shared" si="3"/>
        <v>0</v>
      </c>
      <c r="P132" s="30">
        <v>5</v>
      </c>
      <c r="Q132" s="30">
        <v>4</v>
      </c>
      <c r="R132" s="33">
        <f t="shared" si="4"/>
        <v>1</v>
      </c>
      <c r="S132" s="31">
        <f t="shared" si="5"/>
        <v>0.8</v>
      </c>
      <c r="T132" s="30">
        <v>0</v>
      </c>
      <c r="U132" s="30">
        <v>24</v>
      </c>
      <c r="V132" s="33">
        <f t="shared" si="6"/>
        <v>0</v>
      </c>
      <c r="W132" s="31" t="e">
        <f t="shared" si="7"/>
        <v>#DIV/0!</v>
      </c>
      <c r="X132" s="30">
        <v>17</v>
      </c>
      <c r="Y132" s="30">
        <v>29</v>
      </c>
      <c r="Z132" s="33">
        <f t="shared" si="8"/>
        <v>12</v>
      </c>
    </row>
    <row r="133" spans="1:26" ht="12.75" customHeight="1" x14ac:dyDescent="0.15">
      <c r="A133" s="9" t="s">
        <v>168</v>
      </c>
      <c r="B133" s="9" t="s">
        <v>144</v>
      </c>
      <c r="C133" s="29" t="s">
        <v>216</v>
      </c>
      <c r="D133" s="30">
        <v>82</v>
      </c>
      <c r="E133" s="30">
        <v>0</v>
      </c>
      <c r="F133" s="30">
        <v>0</v>
      </c>
      <c r="G133" s="30">
        <v>0</v>
      </c>
      <c r="H133" s="30">
        <f t="shared" si="0"/>
        <v>82</v>
      </c>
      <c r="I133" s="31">
        <f t="shared" si="1"/>
        <v>0</v>
      </c>
      <c r="J133" s="30">
        <v>50</v>
      </c>
      <c r="K133" s="30">
        <v>1</v>
      </c>
      <c r="L133" s="30">
        <v>0</v>
      </c>
      <c r="M133" s="30">
        <v>1</v>
      </c>
      <c r="N133" s="33">
        <f t="shared" si="2"/>
        <v>49</v>
      </c>
      <c r="O133" s="31">
        <f t="shared" si="3"/>
        <v>0.02</v>
      </c>
      <c r="P133" s="30">
        <v>53</v>
      </c>
      <c r="Q133" s="30">
        <v>0</v>
      </c>
      <c r="R133" s="33">
        <f t="shared" si="4"/>
        <v>53</v>
      </c>
      <c r="S133" s="31">
        <f t="shared" si="5"/>
        <v>0</v>
      </c>
      <c r="T133" s="30">
        <v>139</v>
      </c>
      <c r="U133" s="30">
        <v>221</v>
      </c>
      <c r="V133" s="33">
        <f t="shared" si="6"/>
        <v>0</v>
      </c>
      <c r="W133" s="31">
        <f t="shared" si="7"/>
        <v>1.5899280575539569</v>
      </c>
      <c r="X133" s="30">
        <v>324</v>
      </c>
      <c r="Y133" s="30">
        <v>222</v>
      </c>
      <c r="Z133" s="33">
        <f t="shared" si="8"/>
        <v>184</v>
      </c>
    </row>
    <row r="134" spans="1:26" ht="12.75" customHeight="1" x14ac:dyDescent="0.15">
      <c r="A134" s="9" t="s">
        <v>168</v>
      </c>
      <c r="B134" s="9" t="s">
        <v>144</v>
      </c>
      <c r="C134" s="29" t="s">
        <v>217</v>
      </c>
      <c r="D134" s="30">
        <v>428</v>
      </c>
      <c r="E134" s="30">
        <v>303</v>
      </c>
      <c r="F134" s="30">
        <v>303</v>
      </c>
      <c r="G134" s="30">
        <v>0</v>
      </c>
      <c r="H134" s="30">
        <f t="shared" si="0"/>
        <v>125</v>
      </c>
      <c r="I134" s="31">
        <f t="shared" si="1"/>
        <v>0.70794392523364491</v>
      </c>
      <c r="J134" s="30">
        <v>263</v>
      </c>
      <c r="K134" s="30">
        <v>124</v>
      </c>
      <c r="L134" s="30">
        <v>124</v>
      </c>
      <c r="M134" s="30">
        <v>0</v>
      </c>
      <c r="N134" s="33">
        <f t="shared" si="2"/>
        <v>139</v>
      </c>
      <c r="O134" s="31">
        <f t="shared" si="3"/>
        <v>0.47148288973384028</v>
      </c>
      <c r="P134" s="30">
        <v>283</v>
      </c>
      <c r="Q134" s="30">
        <v>26</v>
      </c>
      <c r="R134" s="33">
        <f t="shared" si="4"/>
        <v>257</v>
      </c>
      <c r="S134" s="31">
        <f t="shared" si="5"/>
        <v>9.187279151943463E-2</v>
      </c>
      <c r="T134" s="30">
        <v>700</v>
      </c>
      <c r="U134" s="30">
        <v>1222</v>
      </c>
      <c r="V134" s="33">
        <f t="shared" si="6"/>
        <v>0</v>
      </c>
      <c r="W134" s="31">
        <f t="shared" si="7"/>
        <v>1.7457142857142858</v>
      </c>
      <c r="X134" s="30">
        <v>1674</v>
      </c>
      <c r="Y134" s="30">
        <v>1675</v>
      </c>
      <c r="Z134" s="33">
        <f t="shared" si="8"/>
        <v>521</v>
      </c>
    </row>
    <row r="135" spans="1:26" ht="12.75" customHeight="1" x14ac:dyDescent="0.15">
      <c r="A135" s="9" t="s">
        <v>168</v>
      </c>
      <c r="B135" s="9" t="s">
        <v>144</v>
      </c>
      <c r="C135" s="29" t="s">
        <v>218</v>
      </c>
      <c r="D135" s="30">
        <v>14</v>
      </c>
      <c r="E135" s="30">
        <v>2</v>
      </c>
      <c r="F135" s="30">
        <v>0</v>
      </c>
      <c r="G135" s="30">
        <v>2</v>
      </c>
      <c r="H135" s="30">
        <f t="shared" si="0"/>
        <v>12</v>
      </c>
      <c r="I135" s="31">
        <f t="shared" si="1"/>
        <v>0.14285714285714285</v>
      </c>
      <c r="J135" s="30">
        <v>9</v>
      </c>
      <c r="K135" s="30">
        <v>7</v>
      </c>
      <c r="L135" s="30">
        <v>0</v>
      </c>
      <c r="M135" s="30">
        <v>7</v>
      </c>
      <c r="N135" s="33">
        <f t="shared" si="2"/>
        <v>2</v>
      </c>
      <c r="O135" s="31">
        <f t="shared" si="3"/>
        <v>0.77777777777777779</v>
      </c>
      <c r="P135" s="30">
        <v>9</v>
      </c>
      <c r="Q135" s="30">
        <v>3</v>
      </c>
      <c r="R135" s="33">
        <f t="shared" si="4"/>
        <v>6</v>
      </c>
      <c r="S135" s="31">
        <f t="shared" si="5"/>
        <v>0.33333333333333331</v>
      </c>
      <c r="T135" s="30">
        <v>23</v>
      </c>
      <c r="U135" s="30">
        <v>82</v>
      </c>
      <c r="V135" s="33">
        <f t="shared" si="6"/>
        <v>0</v>
      </c>
      <c r="W135" s="31">
        <f t="shared" si="7"/>
        <v>3.5652173913043477</v>
      </c>
      <c r="X135" s="30">
        <v>55</v>
      </c>
      <c r="Y135" s="30">
        <v>94</v>
      </c>
      <c r="Z135" s="33">
        <f t="shared" si="8"/>
        <v>20</v>
      </c>
    </row>
    <row r="136" spans="1:26" ht="12.75" customHeight="1" x14ac:dyDescent="0.15">
      <c r="A136" s="9" t="s">
        <v>168</v>
      </c>
      <c r="B136" s="9" t="s">
        <v>144</v>
      </c>
      <c r="C136" s="29" t="s">
        <v>219</v>
      </c>
      <c r="D136" s="30">
        <v>44</v>
      </c>
      <c r="E136" s="30">
        <v>44</v>
      </c>
      <c r="F136" s="30">
        <v>44</v>
      </c>
      <c r="G136" s="30">
        <v>0</v>
      </c>
      <c r="H136" s="30">
        <f t="shared" si="0"/>
        <v>0</v>
      </c>
      <c r="I136" s="31">
        <f t="shared" si="1"/>
        <v>1</v>
      </c>
      <c r="J136" s="30">
        <v>27</v>
      </c>
      <c r="K136" s="30">
        <v>27</v>
      </c>
      <c r="L136" s="30">
        <v>27</v>
      </c>
      <c r="M136" s="30">
        <v>0</v>
      </c>
      <c r="N136" s="33">
        <f t="shared" si="2"/>
        <v>0</v>
      </c>
      <c r="O136" s="31">
        <f t="shared" si="3"/>
        <v>1</v>
      </c>
      <c r="P136" s="30">
        <v>28</v>
      </c>
      <c r="Q136" s="30">
        <v>19</v>
      </c>
      <c r="R136" s="33">
        <f t="shared" si="4"/>
        <v>9</v>
      </c>
      <c r="S136" s="31">
        <f t="shared" si="5"/>
        <v>0.6785714285714286</v>
      </c>
      <c r="T136" s="30">
        <v>70</v>
      </c>
      <c r="U136" s="30">
        <v>28</v>
      </c>
      <c r="V136" s="33">
        <f t="shared" si="6"/>
        <v>42</v>
      </c>
      <c r="W136" s="31">
        <f t="shared" si="7"/>
        <v>0.4</v>
      </c>
      <c r="X136" s="30">
        <v>169</v>
      </c>
      <c r="Y136" s="30">
        <v>118</v>
      </c>
      <c r="Z136" s="33">
        <f t="shared" si="8"/>
        <v>51</v>
      </c>
    </row>
    <row r="137" spans="1:26" ht="12.75" customHeight="1" x14ac:dyDescent="0.15">
      <c r="A137" s="9" t="s">
        <v>168</v>
      </c>
      <c r="B137" s="9" t="s">
        <v>144</v>
      </c>
      <c r="C137" s="29" t="s">
        <v>220</v>
      </c>
      <c r="D137" s="30">
        <v>17</v>
      </c>
      <c r="E137" s="30">
        <v>0</v>
      </c>
      <c r="F137" s="30">
        <v>0</v>
      </c>
      <c r="G137" s="30">
        <v>0</v>
      </c>
      <c r="H137" s="30">
        <f t="shared" si="0"/>
        <v>17</v>
      </c>
      <c r="I137" s="31">
        <f t="shared" si="1"/>
        <v>0</v>
      </c>
      <c r="J137" s="30">
        <v>10</v>
      </c>
      <c r="K137" s="30">
        <v>0</v>
      </c>
      <c r="L137" s="30">
        <v>0</v>
      </c>
      <c r="M137" s="30">
        <v>0</v>
      </c>
      <c r="N137" s="33">
        <f t="shared" si="2"/>
        <v>10</v>
      </c>
      <c r="O137" s="31">
        <f t="shared" si="3"/>
        <v>0</v>
      </c>
      <c r="P137" s="30">
        <v>11</v>
      </c>
      <c r="Q137" s="30">
        <v>1</v>
      </c>
      <c r="R137" s="33">
        <f t="shared" si="4"/>
        <v>10</v>
      </c>
      <c r="S137" s="31">
        <f t="shared" si="5"/>
        <v>9.0909090909090912E-2</v>
      </c>
      <c r="T137" s="30">
        <v>25</v>
      </c>
      <c r="U137" s="30">
        <v>75</v>
      </c>
      <c r="V137" s="33">
        <f t="shared" si="6"/>
        <v>0</v>
      </c>
      <c r="W137" s="31">
        <f t="shared" si="7"/>
        <v>3</v>
      </c>
      <c r="X137" s="30">
        <v>63</v>
      </c>
      <c r="Y137" s="30">
        <v>76</v>
      </c>
      <c r="Z137" s="33">
        <f t="shared" si="8"/>
        <v>37</v>
      </c>
    </row>
    <row r="138" spans="1:26" ht="12.75" customHeight="1" x14ac:dyDescent="0.15">
      <c r="A138" s="9" t="s">
        <v>168</v>
      </c>
      <c r="B138" s="9" t="s">
        <v>144</v>
      </c>
      <c r="C138" s="29" t="s">
        <v>221</v>
      </c>
      <c r="D138" s="30">
        <v>380</v>
      </c>
      <c r="E138" s="30">
        <v>0</v>
      </c>
      <c r="F138" s="30">
        <v>0</v>
      </c>
      <c r="G138" s="30">
        <v>0</v>
      </c>
      <c r="H138" s="30">
        <f t="shared" si="0"/>
        <v>380</v>
      </c>
      <c r="I138" s="31">
        <f t="shared" si="1"/>
        <v>0</v>
      </c>
      <c r="J138" s="30">
        <v>227</v>
      </c>
      <c r="K138" s="30">
        <v>0</v>
      </c>
      <c r="L138" s="30">
        <v>0</v>
      </c>
      <c r="M138" s="30">
        <v>0</v>
      </c>
      <c r="N138" s="33">
        <f t="shared" si="2"/>
        <v>227</v>
      </c>
      <c r="O138" s="31">
        <f t="shared" si="3"/>
        <v>0</v>
      </c>
      <c r="P138" s="30">
        <v>243</v>
      </c>
      <c r="Q138" s="30">
        <v>5</v>
      </c>
      <c r="R138" s="33">
        <f t="shared" si="4"/>
        <v>238</v>
      </c>
      <c r="S138" s="31">
        <f t="shared" si="5"/>
        <v>2.0576131687242798E-2</v>
      </c>
      <c r="T138" s="30">
        <v>600</v>
      </c>
      <c r="U138" s="30">
        <v>91</v>
      </c>
      <c r="V138" s="33">
        <f t="shared" si="6"/>
        <v>509</v>
      </c>
      <c r="W138" s="31">
        <f t="shared" si="7"/>
        <v>0.15166666666666667</v>
      </c>
      <c r="X138" s="30">
        <v>1450</v>
      </c>
      <c r="Y138" s="30">
        <v>96</v>
      </c>
      <c r="Z138" s="33">
        <f t="shared" si="8"/>
        <v>1354</v>
      </c>
    </row>
    <row r="139" spans="1:26" ht="12.75" customHeight="1" x14ac:dyDescent="0.15">
      <c r="A139" s="9" t="s">
        <v>168</v>
      </c>
      <c r="B139" s="9" t="s">
        <v>144</v>
      </c>
      <c r="C139" s="29" t="s">
        <v>222</v>
      </c>
      <c r="D139" s="30">
        <v>246</v>
      </c>
      <c r="E139" s="30">
        <v>0</v>
      </c>
      <c r="F139" s="30">
        <v>0</v>
      </c>
      <c r="G139" s="30">
        <v>0</v>
      </c>
      <c r="H139" s="30">
        <f t="shared" si="0"/>
        <v>246</v>
      </c>
      <c r="I139" s="31">
        <f t="shared" si="1"/>
        <v>0</v>
      </c>
      <c r="J139" s="30">
        <v>144</v>
      </c>
      <c r="K139" s="30">
        <v>0</v>
      </c>
      <c r="L139" s="30">
        <v>0</v>
      </c>
      <c r="M139" s="30">
        <v>0</v>
      </c>
      <c r="N139" s="33">
        <f t="shared" si="2"/>
        <v>144</v>
      </c>
      <c r="O139" s="31">
        <f t="shared" si="3"/>
        <v>0</v>
      </c>
      <c r="P139" s="30">
        <v>155</v>
      </c>
      <c r="Q139" s="30">
        <v>1</v>
      </c>
      <c r="R139" s="33">
        <f t="shared" si="4"/>
        <v>154</v>
      </c>
      <c r="S139" s="31">
        <f t="shared" si="5"/>
        <v>6.4516129032258064E-3</v>
      </c>
      <c r="T139" s="30">
        <v>363</v>
      </c>
      <c r="U139" s="30">
        <v>424</v>
      </c>
      <c r="V139" s="33">
        <f t="shared" si="6"/>
        <v>0</v>
      </c>
      <c r="W139" s="31">
        <f t="shared" si="7"/>
        <v>1.1680440771349863</v>
      </c>
      <c r="X139" s="30">
        <v>908</v>
      </c>
      <c r="Y139" s="30">
        <v>425</v>
      </c>
      <c r="Z139" s="33">
        <f t="shared" si="8"/>
        <v>544</v>
      </c>
    </row>
    <row r="140" spans="1:26" ht="12.75" customHeight="1" x14ac:dyDescent="0.15">
      <c r="A140" s="9" t="s">
        <v>168</v>
      </c>
      <c r="B140" s="9" t="s">
        <v>144</v>
      </c>
      <c r="C140" s="29" t="s">
        <v>223</v>
      </c>
      <c r="D140" s="30">
        <v>217</v>
      </c>
      <c r="E140" s="30">
        <v>0</v>
      </c>
      <c r="F140" s="30">
        <v>0</v>
      </c>
      <c r="G140" s="30">
        <v>0</v>
      </c>
      <c r="H140" s="30">
        <f t="shared" si="0"/>
        <v>217</v>
      </c>
      <c r="I140" s="31">
        <f t="shared" si="1"/>
        <v>0</v>
      </c>
      <c r="J140" s="30">
        <v>129</v>
      </c>
      <c r="K140" s="30">
        <v>0</v>
      </c>
      <c r="L140" s="30">
        <v>0</v>
      </c>
      <c r="M140" s="30">
        <v>0</v>
      </c>
      <c r="N140" s="33">
        <f t="shared" si="2"/>
        <v>129</v>
      </c>
      <c r="O140" s="31">
        <f t="shared" si="3"/>
        <v>0</v>
      </c>
      <c r="P140" s="30">
        <v>138</v>
      </c>
      <c r="Q140" s="30">
        <v>0</v>
      </c>
      <c r="R140" s="33">
        <f t="shared" si="4"/>
        <v>138</v>
      </c>
      <c r="S140" s="31">
        <f t="shared" si="5"/>
        <v>0</v>
      </c>
      <c r="T140" s="30">
        <v>347</v>
      </c>
      <c r="U140" s="30">
        <v>660</v>
      </c>
      <c r="V140" s="33">
        <f t="shared" si="6"/>
        <v>0</v>
      </c>
      <c r="W140" s="31">
        <f t="shared" si="7"/>
        <v>1.9020172910662825</v>
      </c>
      <c r="X140" s="30">
        <v>831</v>
      </c>
      <c r="Y140" s="30">
        <v>660</v>
      </c>
      <c r="Z140" s="33">
        <f t="shared" si="8"/>
        <v>484</v>
      </c>
    </row>
    <row r="141" spans="1:26" ht="12.75" customHeight="1" x14ac:dyDescent="0.15">
      <c r="A141" s="9" t="s">
        <v>168</v>
      </c>
      <c r="B141" s="9" t="s">
        <v>144</v>
      </c>
      <c r="C141" s="29" t="s">
        <v>224</v>
      </c>
      <c r="D141" s="30">
        <v>19</v>
      </c>
      <c r="E141" s="30">
        <v>69</v>
      </c>
      <c r="F141" s="30">
        <v>69</v>
      </c>
      <c r="G141" s="30">
        <v>0</v>
      </c>
      <c r="H141" s="30">
        <f t="shared" si="0"/>
        <v>0</v>
      </c>
      <c r="I141" s="31">
        <f t="shared" si="1"/>
        <v>3.6315789473684212</v>
      </c>
      <c r="J141" s="30">
        <v>12</v>
      </c>
      <c r="K141" s="30">
        <v>89</v>
      </c>
      <c r="L141" s="30">
        <v>89</v>
      </c>
      <c r="M141" s="30">
        <v>0</v>
      </c>
      <c r="N141" s="33">
        <f t="shared" si="2"/>
        <v>0</v>
      </c>
      <c r="O141" s="31">
        <f t="shared" si="3"/>
        <v>7.416666666666667</v>
      </c>
      <c r="P141" s="30">
        <v>13</v>
      </c>
      <c r="Q141" s="30">
        <v>47</v>
      </c>
      <c r="R141" s="33">
        <f t="shared" si="4"/>
        <v>0</v>
      </c>
      <c r="S141" s="31">
        <f t="shared" si="5"/>
        <v>3.6153846153846154</v>
      </c>
      <c r="T141" s="30">
        <v>33</v>
      </c>
      <c r="U141" s="30">
        <v>1373</v>
      </c>
      <c r="V141" s="33">
        <f t="shared" si="6"/>
        <v>0</v>
      </c>
      <c r="W141" s="31">
        <f t="shared" si="7"/>
        <v>41.606060606060609</v>
      </c>
      <c r="X141" s="30">
        <v>77</v>
      </c>
      <c r="Y141" s="30">
        <v>1578</v>
      </c>
      <c r="Z141" s="33">
        <f t="shared" si="8"/>
        <v>0</v>
      </c>
    </row>
    <row r="142" spans="1:26" ht="12.75" customHeight="1" x14ac:dyDescent="0.15">
      <c r="A142" s="9" t="s">
        <v>168</v>
      </c>
      <c r="B142" s="9" t="s">
        <v>144</v>
      </c>
      <c r="C142" s="29" t="s">
        <v>225</v>
      </c>
      <c r="D142" s="30">
        <v>26</v>
      </c>
      <c r="E142" s="30">
        <v>0</v>
      </c>
      <c r="F142" s="30">
        <v>0</v>
      </c>
      <c r="G142" s="30">
        <v>0</v>
      </c>
      <c r="H142" s="30">
        <f t="shared" si="0"/>
        <v>26</v>
      </c>
      <c r="I142" s="31">
        <f t="shared" si="1"/>
        <v>0</v>
      </c>
      <c r="J142" s="30">
        <v>16</v>
      </c>
      <c r="K142" s="30">
        <v>0</v>
      </c>
      <c r="L142" s="30">
        <v>0</v>
      </c>
      <c r="M142" s="30">
        <v>0</v>
      </c>
      <c r="N142" s="33">
        <f t="shared" si="2"/>
        <v>16</v>
      </c>
      <c r="O142" s="31">
        <f t="shared" si="3"/>
        <v>0</v>
      </c>
      <c r="P142" s="30">
        <v>17</v>
      </c>
      <c r="Q142" s="30">
        <v>0</v>
      </c>
      <c r="R142" s="33">
        <f t="shared" si="4"/>
        <v>17</v>
      </c>
      <c r="S142" s="31">
        <f t="shared" si="5"/>
        <v>0</v>
      </c>
      <c r="T142" s="30">
        <v>38</v>
      </c>
      <c r="U142" s="30">
        <v>0</v>
      </c>
      <c r="V142" s="33">
        <f t="shared" si="6"/>
        <v>38</v>
      </c>
      <c r="W142" s="31">
        <f t="shared" si="7"/>
        <v>0</v>
      </c>
      <c r="X142" s="30">
        <v>97</v>
      </c>
      <c r="Y142" s="30">
        <v>0</v>
      </c>
      <c r="Z142" s="33">
        <f t="shared" si="8"/>
        <v>97</v>
      </c>
    </row>
    <row r="143" spans="1:26" ht="12.75" customHeight="1" x14ac:dyDescent="0.15">
      <c r="A143" s="9" t="s">
        <v>168</v>
      </c>
      <c r="B143" s="9" t="s">
        <v>144</v>
      </c>
      <c r="C143" s="29" t="s">
        <v>226</v>
      </c>
      <c r="D143" s="30">
        <v>228</v>
      </c>
      <c r="E143" s="30">
        <v>0</v>
      </c>
      <c r="F143" s="30">
        <v>0</v>
      </c>
      <c r="G143" s="30">
        <v>0</v>
      </c>
      <c r="H143" s="30">
        <f t="shared" si="0"/>
        <v>228</v>
      </c>
      <c r="I143" s="31">
        <f t="shared" si="1"/>
        <v>0</v>
      </c>
      <c r="J143" s="30">
        <v>135</v>
      </c>
      <c r="K143" s="30">
        <v>0</v>
      </c>
      <c r="L143" s="30">
        <v>0</v>
      </c>
      <c r="M143" s="30">
        <v>0</v>
      </c>
      <c r="N143" s="33">
        <f t="shared" si="2"/>
        <v>135</v>
      </c>
      <c r="O143" s="31">
        <f t="shared" si="3"/>
        <v>0</v>
      </c>
      <c r="P143" s="30">
        <v>146</v>
      </c>
      <c r="Q143" s="30">
        <v>214</v>
      </c>
      <c r="R143" s="33">
        <f t="shared" si="4"/>
        <v>0</v>
      </c>
      <c r="S143" s="31">
        <f t="shared" si="5"/>
        <v>1.4657534246575343</v>
      </c>
      <c r="T143" s="30">
        <v>369</v>
      </c>
      <c r="U143" s="30">
        <v>41</v>
      </c>
      <c r="V143" s="33">
        <f t="shared" si="6"/>
        <v>328</v>
      </c>
      <c r="W143" s="31">
        <f t="shared" si="7"/>
        <v>0.1111111111111111</v>
      </c>
      <c r="X143" s="30">
        <v>878</v>
      </c>
      <c r="Y143" s="30">
        <v>255</v>
      </c>
      <c r="Z143" s="33">
        <f t="shared" si="8"/>
        <v>691</v>
      </c>
    </row>
    <row r="144" spans="1:26" ht="12.75" customHeight="1" x14ac:dyDescent="0.15">
      <c r="A144" s="9" t="s">
        <v>227</v>
      </c>
      <c r="B144" s="9" t="s">
        <v>163</v>
      </c>
      <c r="C144" s="29" t="s">
        <v>227</v>
      </c>
      <c r="D144" s="30">
        <v>1352</v>
      </c>
      <c r="E144" s="30">
        <v>23</v>
      </c>
      <c r="F144" s="30">
        <v>17</v>
      </c>
      <c r="G144" s="30">
        <v>6</v>
      </c>
      <c r="H144" s="30">
        <f t="shared" si="0"/>
        <v>1329</v>
      </c>
      <c r="I144" s="31">
        <f t="shared" si="1"/>
        <v>1.7011834319526627E-2</v>
      </c>
      <c r="J144" s="30">
        <v>1056</v>
      </c>
      <c r="K144" s="30">
        <v>309</v>
      </c>
      <c r="L144" s="30">
        <v>253</v>
      </c>
      <c r="M144" s="30">
        <v>56</v>
      </c>
      <c r="N144" s="33">
        <f t="shared" si="2"/>
        <v>747</v>
      </c>
      <c r="O144" s="31">
        <f t="shared" si="3"/>
        <v>0.29261363636363635</v>
      </c>
      <c r="P144" s="30">
        <v>1091</v>
      </c>
      <c r="Q144" s="30">
        <v>181</v>
      </c>
      <c r="R144" s="33">
        <f t="shared" si="4"/>
        <v>910</v>
      </c>
      <c r="S144" s="31">
        <f t="shared" si="5"/>
        <v>0.16590284142988085</v>
      </c>
      <c r="T144" s="30">
        <v>2600</v>
      </c>
      <c r="U144" s="30">
        <v>6</v>
      </c>
      <c r="V144" s="33">
        <f t="shared" si="6"/>
        <v>2594</v>
      </c>
      <c r="W144" s="31">
        <f t="shared" si="7"/>
        <v>2.3076923076923079E-3</v>
      </c>
      <c r="X144" s="30">
        <v>6099</v>
      </c>
      <c r="Y144" s="30">
        <v>519</v>
      </c>
      <c r="Z144" s="33">
        <f t="shared" si="8"/>
        <v>5580</v>
      </c>
    </row>
    <row r="145" spans="1:26" ht="12.75" customHeight="1" x14ac:dyDescent="0.15">
      <c r="A145" s="9" t="s">
        <v>227</v>
      </c>
      <c r="B145" s="9" t="s">
        <v>163</v>
      </c>
      <c r="C145" s="29" t="s">
        <v>228</v>
      </c>
      <c r="D145" s="30">
        <v>1285</v>
      </c>
      <c r="E145" s="30">
        <v>0</v>
      </c>
      <c r="F145" s="30">
        <v>0</v>
      </c>
      <c r="G145" s="30">
        <v>0</v>
      </c>
      <c r="H145" s="30">
        <f t="shared" si="0"/>
        <v>1285</v>
      </c>
      <c r="I145" s="31">
        <f t="shared" si="1"/>
        <v>0</v>
      </c>
      <c r="J145" s="30">
        <v>1056</v>
      </c>
      <c r="K145" s="30">
        <v>31</v>
      </c>
      <c r="L145" s="30">
        <v>20</v>
      </c>
      <c r="M145" s="30">
        <v>11</v>
      </c>
      <c r="N145" s="33">
        <f t="shared" si="2"/>
        <v>1025</v>
      </c>
      <c r="O145" s="31">
        <f t="shared" si="3"/>
        <v>2.9356060606060608E-2</v>
      </c>
      <c r="P145" s="30">
        <v>1091</v>
      </c>
      <c r="Q145" s="30">
        <v>0</v>
      </c>
      <c r="R145" s="33">
        <f t="shared" si="4"/>
        <v>1091</v>
      </c>
      <c r="S145" s="31">
        <f t="shared" si="5"/>
        <v>0</v>
      </c>
      <c r="T145" s="30">
        <v>0</v>
      </c>
      <c r="U145" s="30">
        <v>148</v>
      </c>
      <c r="V145" s="33">
        <f t="shared" si="6"/>
        <v>0</v>
      </c>
      <c r="W145" s="31" t="e">
        <f t="shared" si="7"/>
        <v>#DIV/0!</v>
      </c>
      <c r="X145" s="30">
        <v>3432</v>
      </c>
      <c r="Y145" s="30">
        <v>179</v>
      </c>
      <c r="Z145" s="33">
        <f t="shared" si="8"/>
        <v>3401</v>
      </c>
    </row>
    <row r="146" spans="1:26" ht="12.75" customHeight="1" x14ac:dyDescent="0.15">
      <c r="A146" s="9" t="s">
        <v>229</v>
      </c>
      <c r="B146" s="9" t="s">
        <v>67</v>
      </c>
      <c r="C146" s="29" t="s">
        <v>230</v>
      </c>
      <c r="D146" s="30">
        <v>4</v>
      </c>
      <c r="E146" s="30">
        <v>0</v>
      </c>
      <c r="F146" s="30">
        <v>0</v>
      </c>
      <c r="G146" s="30">
        <v>0</v>
      </c>
      <c r="H146" s="30">
        <f t="shared" si="0"/>
        <v>4</v>
      </c>
      <c r="I146" s="31">
        <f t="shared" si="1"/>
        <v>0</v>
      </c>
      <c r="J146" s="30">
        <v>3</v>
      </c>
      <c r="K146" s="30">
        <v>0</v>
      </c>
      <c r="L146" s="30">
        <v>0</v>
      </c>
      <c r="M146" s="30">
        <v>0</v>
      </c>
      <c r="N146" s="33">
        <f t="shared" si="2"/>
        <v>3</v>
      </c>
      <c r="O146" s="31">
        <f t="shared" si="3"/>
        <v>0</v>
      </c>
      <c r="P146" s="30">
        <v>4</v>
      </c>
      <c r="Q146" s="30">
        <v>3</v>
      </c>
      <c r="R146" s="33">
        <f t="shared" si="4"/>
        <v>1</v>
      </c>
      <c r="S146" s="31">
        <f t="shared" si="5"/>
        <v>0.75</v>
      </c>
      <c r="T146" s="30">
        <v>5</v>
      </c>
      <c r="U146" s="30">
        <v>1</v>
      </c>
      <c r="V146" s="33">
        <f t="shared" si="6"/>
        <v>4</v>
      </c>
      <c r="W146" s="31">
        <f t="shared" si="7"/>
        <v>0.2</v>
      </c>
      <c r="X146" s="30">
        <v>16</v>
      </c>
      <c r="Y146" s="30">
        <v>4</v>
      </c>
      <c r="Z146" s="33">
        <f t="shared" si="8"/>
        <v>12</v>
      </c>
    </row>
    <row r="147" spans="1:26" ht="12.75" customHeight="1" x14ac:dyDescent="0.15">
      <c r="A147" s="9" t="s">
        <v>229</v>
      </c>
      <c r="B147" s="9" t="s">
        <v>67</v>
      </c>
      <c r="C147" s="29" t="s">
        <v>231</v>
      </c>
      <c r="D147" s="30">
        <v>22</v>
      </c>
      <c r="E147" s="30">
        <v>7</v>
      </c>
      <c r="F147" s="30">
        <v>7</v>
      </c>
      <c r="G147" s="30">
        <v>0</v>
      </c>
      <c r="H147" s="30">
        <f t="shared" si="0"/>
        <v>15</v>
      </c>
      <c r="I147" s="31">
        <f t="shared" si="1"/>
        <v>0.31818181818181818</v>
      </c>
      <c r="J147" s="30">
        <v>13</v>
      </c>
      <c r="K147" s="30">
        <v>13</v>
      </c>
      <c r="L147" s="30">
        <v>13</v>
      </c>
      <c r="M147" s="30">
        <v>0</v>
      </c>
      <c r="N147" s="33">
        <f t="shared" si="2"/>
        <v>0</v>
      </c>
      <c r="O147" s="31">
        <f t="shared" si="3"/>
        <v>1</v>
      </c>
      <c r="P147" s="30">
        <v>13</v>
      </c>
      <c r="Q147" s="30">
        <v>5</v>
      </c>
      <c r="R147" s="33">
        <f t="shared" si="4"/>
        <v>8</v>
      </c>
      <c r="S147" s="31">
        <f t="shared" si="5"/>
        <v>0.38461538461538464</v>
      </c>
      <c r="T147" s="30">
        <v>24</v>
      </c>
      <c r="U147" s="30">
        <v>179</v>
      </c>
      <c r="V147" s="33">
        <f t="shared" si="6"/>
        <v>0</v>
      </c>
      <c r="W147" s="31">
        <f t="shared" si="7"/>
        <v>7.458333333333333</v>
      </c>
      <c r="X147" s="30">
        <v>72</v>
      </c>
      <c r="Y147" s="30">
        <v>204</v>
      </c>
      <c r="Z147" s="33">
        <f t="shared" si="8"/>
        <v>23</v>
      </c>
    </row>
    <row r="148" spans="1:26" ht="12.75" customHeight="1" x14ac:dyDescent="0.15">
      <c r="A148" s="9" t="s">
        <v>229</v>
      </c>
      <c r="B148" s="9" t="s">
        <v>67</v>
      </c>
      <c r="C148" s="29" t="s">
        <v>232</v>
      </c>
      <c r="D148" s="30">
        <v>16</v>
      </c>
      <c r="E148" s="30">
        <v>1</v>
      </c>
      <c r="F148" s="30">
        <v>1</v>
      </c>
      <c r="G148" s="30">
        <v>0</v>
      </c>
      <c r="H148" s="30">
        <f t="shared" si="0"/>
        <v>15</v>
      </c>
      <c r="I148" s="31">
        <f t="shared" si="1"/>
        <v>6.25E-2</v>
      </c>
      <c r="J148" s="30">
        <v>11</v>
      </c>
      <c r="K148" s="30">
        <v>1</v>
      </c>
      <c r="L148" s="30">
        <v>1</v>
      </c>
      <c r="M148" s="30">
        <v>0</v>
      </c>
      <c r="N148" s="33">
        <f t="shared" si="2"/>
        <v>10</v>
      </c>
      <c r="O148" s="31">
        <f t="shared" si="3"/>
        <v>9.0909090909090912E-2</v>
      </c>
      <c r="P148" s="30">
        <v>11</v>
      </c>
      <c r="Q148" s="30">
        <v>1</v>
      </c>
      <c r="R148" s="33">
        <f t="shared" si="4"/>
        <v>10</v>
      </c>
      <c r="S148" s="31">
        <f t="shared" si="5"/>
        <v>9.0909090909090912E-2</v>
      </c>
      <c r="T148" s="30">
        <v>23</v>
      </c>
      <c r="U148" s="30">
        <v>10</v>
      </c>
      <c r="V148" s="33">
        <f t="shared" si="6"/>
        <v>13</v>
      </c>
      <c r="W148" s="31">
        <f t="shared" si="7"/>
        <v>0.43478260869565216</v>
      </c>
      <c r="X148" s="30">
        <v>61</v>
      </c>
      <c r="Y148" s="30">
        <v>13</v>
      </c>
      <c r="Z148" s="33">
        <f t="shared" si="8"/>
        <v>48</v>
      </c>
    </row>
    <row r="149" spans="1:26" ht="12.75" customHeight="1" x14ac:dyDescent="0.15">
      <c r="A149" s="9" t="s">
        <v>229</v>
      </c>
      <c r="B149" s="9" t="s">
        <v>67</v>
      </c>
      <c r="C149" s="29" t="s">
        <v>233</v>
      </c>
      <c r="D149" s="30">
        <v>40</v>
      </c>
      <c r="E149" s="30">
        <v>3</v>
      </c>
      <c r="F149" s="30">
        <v>3</v>
      </c>
      <c r="G149" s="30">
        <v>0</v>
      </c>
      <c r="H149" s="30">
        <f t="shared" si="0"/>
        <v>37</v>
      </c>
      <c r="I149" s="31">
        <f t="shared" si="1"/>
        <v>7.4999999999999997E-2</v>
      </c>
      <c r="J149" s="30">
        <v>20</v>
      </c>
      <c r="K149" s="30">
        <v>10</v>
      </c>
      <c r="L149" s="30">
        <v>9</v>
      </c>
      <c r="M149" s="30">
        <v>1</v>
      </c>
      <c r="N149" s="33">
        <f t="shared" si="2"/>
        <v>10</v>
      </c>
      <c r="O149" s="31">
        <f t="shared" si="3"/>
        <v>0.5</v>
      </c>
      <c r="P149" s="30">
        <v>21</v>
      </c>
      <c r="Q149" s="30">
        <v>9</v>
      </c>
      <c r="R149" s="33">
        <f t="shared" si="4"/>
        <v>12</v>
      </c>
      <c r="S149" s="31">
        <f t="shared" si="5"/>
        <v>0.42857142857142855</v>
      </c>
      <c r="T149" s="30">
        <v>51</v>
      </c>
      <c r="U149" s="30">
        <v>86</v>
      </c>
      <c r="V149" s="33">
        <f t="shared" si="6"/>
        <v>0</v>
      </c>
      <c r="W149" s="31">
        <f t="shared" si="7"/>
        <v>1.6862745098039216</v>
      </c>
      <c r="X149" s="30">
        <v>132</v>
      </c>
      <c r="Y149" s="30">
        <v>108</v>
      </c>
      <c r="Z149" s="33">
        <f t="shared" si="8"/>
        <v>59</v>
      </c>
    </row>
    <row r="150" spans="1:26" ht="12.75" customHeight="1" x14ac:dyDescent="0.15">
      <c r="A150" s="9" t="s">
        <v>229</v>
      </c>
      <c r="B150" s="9" t="s">
        <v>67</v>
      </c>
      <c r="C150" s="29" t="s">
        <v>234</v>
      </c>
      <c r="D150" s="30">
        <v>55</v>
      </c>
      <c r="E150" s="30">
        <v>11</v>
      </c>
      <c r="F150" s="30">
        <v>7</v>
      </c>
      <c r="G150" s="30">
        <v>4</v>
      </c>
      <c r="H150" s="30">
        <f t="shared" si="0"/>
        <v>44</v>
      </c>
      <c r="I150" s="31">
        <f t="shared" si="1"/>
        <v>0.2</v>
      </c>
      <c r="J150" s="30">
        <v>32</v>
      </c>
      <c r="K150" s="30">
        <v>19</v>
      </c>
      <c r="L150" s="30">
        <v>7</v>
      </c>
      <c r="M150" s="30">
        <v>12</v>
      </c>
      <c r="N150" s="33">
        <f t="shared" si="2"/>
        <v>13</v>
      </c>
      <c r="O150" s="31">
        <f t="shared" si="3"/>
        <v>0.59375</v>
      </c>
      <c r="P150" s="30">
        <v>37</v>
      </c>
      <c r="Q150" s="30">
        <v>16</v>
      </c>
      <c r="R150" s="33">
        <f t="shared" si="4"/>
        <v>21</v>
      </c>
      <c r="S150" s="31">
        <f t="shared" si="5"/>
        <v>0.43243243243243246</v>
      </c>
      <c r="T150" s="30">
        <v>61</v>
      </c>
      <c r="U150" s="30">
        <v>99</v>
      </c>
      <c r="V150" s="33">
        <f t="shared" si="6"/>
        <v>0</v>
      </c>
      <c r="W150" s="31">
        <f t="shared" si="7"/>
        <v>1.6229508196721312</v>
      </c>
      <c r="X150" s="30">
        <v>185</v>
      </c>
      <c r="Y150" s="30">
        <v>145</v>
      </c>
      <c r="Z150" s="33">
        <f t="shared" si="8"/>
        <v>78</v>
      </c>
    </row>
    <row r="151" spans="1:26" ht="12.75" customHeight="1" x14ac:dyDescent="0.15">
      <c r="A151" s="9" t="s">
        <v>229</v>
      </c>
      <c r="B151" s="9" t="s">
        <v>67</v>
      </c>
      <c r="C151" s="29" t="s">
        <v>235</v>
      </c>
      <c r="D151" s="30">
        <v>41</v>
      </c>
      <c r="E151" s="30">
        <v>19</v>
      </c>
      <c r="F151" s="30">
        <v>2</v>
      </c>
      <c r="G151" s="30">
        <v>17</v>
      </c>
      <c r="H151" s="30">
        <f t="shared" si="0"/>
        <v>22</v>
      </c>
      <c r="I151" s="31">
        <f t="shared" si="1"/>
        <v>0.46341463414634149</v>
      </c>
      <c r="J151" s="30">
        <v>24</v>
      </c>
      <c r="K151" s="30">
        <v>21</v>
      </c>
      <c r="L151" s="30">
        <v>0</v>
      </c>
      <c r="M151" s="30">
        <v>21</v>
      </c>
      <c r="N151" s="33">
        <f t="shared" si="2"/>
        <v>3</v>
      </c>
      <c r="O151" s="31">
        <f t="shared" si="3"/>
        <v>0.875</v>
      </c>
      <c r="P151" s="30">
        <v>26</v>
      </c>
      <c r="Q151" s="30">
        <v>10</v>
      </c>
      <c r="R151" s="33">
        <f t="shared" si="4"/>
        <v>16</v>
      </c>
      <c r="S151" s="31">
        <f t="shared" si="5"/>
        <v>0.38461538461538464</v>
      </c>
      <c r="T151" s="30">
        <v>38</v>
      </c>
      <c r="U151" s="30">
        <v>18</v>
      </c>
      <c r="V151" s="33">
        <f t="shared" si="6"/>
        <v>20</v>
      </c>
      <c r="W151" s="31">
        <f t="shared" si="7"/>
        <v>0.47368421052631576</v>
      </c>
      <c r="X151" s="30">
        <v>129</v>
      </c>
      <c r="Y151" s="30">
        <v>68</v>
      </c>
      <c r="Z151" s="33">
        <f t="shared" si="8"/>
        <v>61</v>
      </c>
    </row>
    <row r="152" spans="1:26" ht="12.75" customHeight="1" x14ac:dyDescent="0.15">
      <c r="A152" s="9" t="s">
        <v>229</v>
      </c>
      <c r="B152" s="9" t="s">
        <v>67</v>
      </c>
      <c r="C152" s="29" t="s">
        <v>236</v>
      </c>
      <c r="D152" s="30">
        <v>111</v>
      </c>
      <c r="E152" s="30">
        <v>20</v>
      </c>
      <c r="F152" s="30">
        <v>18</v>
      </c>
      <c r="G152" s="30">
        <v>2</v>
      </c>
      <c r="H152" s="30">
        <f t="shared" si="0"/>
        <v>91</v>
      </c>
      <c r="I152" s="31">
        <f t="shared" si="1"/>
        <v>0.18018018018018017</v>
      </c>
      <c r="J152" s="30">
        <v>65</v>
      </c>
      <c r="K152" s="30">
        <v>13</v>
      </c>
      <c r="L152" s="30">
        <v>12</v>
      </c>
      <c r="M152" s="30">
        <v>1</v>
      </c>
      <c r="N152" s="33">
        <f t="shared" si="2"/>
        <v>52</v>
      </c>
      <c r="O152" s="31">
        <f t="shared" si="3"/>
        <v>0.2</v>
      </c>
      <c r="P152" s="30">
        <v>72</v>
      </c>
      <c r="Q152" s="30">
        <v>2</v>
      </c>
      <c r="R152" s="33">
        <f t="shared" si="4"/>
        <v>70</v>
      </c>
      <c r="S152" s="31">
        <f t="shared" si="5"/>
        <v>2.7777777777777776E-2</v>
      </c>
      <c r="T152" s="30">
        <v>167</v>
      </c>
      <c r="U152" s="30">
        <v>45</v>
      </c>
      <c r="V152" s="33">
        <f t="shared" si="6"/>
        <v>122</v>
      </c>
      <c r="W152" s="31">
        <f t="shared" si="7"/>
        <v>0.26946107784431139</v>
      </c>
      <c r="X152" s="30">
        <v>415</v>
      </c>
      <c r="Y152" s="30">
        <v>80</v>
      </c>
      <c r="Z152" s="33">
        <f t="shared" si="8"/>
        <v>335</v>
      </c>
    </row>
    <row r="153" spans="1:26" ht="12.75" customHeight="1" x14ac:dyDescent="0.15">
      <c r="A153" s="9" t="s">
        <v>229</v>
      </c>
      <c r="B153" s="9" t="s">
        <v>67</v>
      </c>
      <c r="C153" s="29" t="s">
        <v>237</v>
      </c>
      <c r="D153" s="30">
        <v>6</v>
      </c>
      <c r="E153" s="30">
        <v>2</v>
      </c>
      <c r="F153" s="30">
        <v>2</v>
      </c>
      <c r="G153" s="30">
        <v>0</v>
      </c>
      <c r="H153" s="30">
        <f t="shared" si="0"/>
        <v>4</v>
      </c>
      <c r="I153" s="31">
        <f t="shared" si="1"/>
        <v>0.33333333333333331</v>
      </c>
      <c r="J153" s="30">
        <v>4</v>
      </c>
      <c r="K153" s="30">
        <v>0</v>
      </c>
      <c r="L153" s="30">
        <v>0</v>
      </c>
      <c r="M153" s="30">
        <v>0</v>
      </c>
      <c r="N153" s="33">
        <f t="shared" si="2"/>
        <v>4</v>
      </c>
      <c r="O153" s="31">
        <f t="shared" si="3"/>
        <v>0</v>
      </c>
      <c r="P153" s="30">
        <v>4</v>
      </c>
      <c r="Q153" s="30">
        <v>2</v>
      </c>
      <c r="R153" s="33">
        <f t="shared" si="4"/>
        <v>2</v>
      </c>
      <c r="S153" s="31">
        <f t="shared" si="5"/>
        <v>0.5</v>
      </c>
      <c r="T153" s="30">
        <v>4</v>
      </c>
      <c r="U153" s="30">
        <v>1</v>
      </c>
      <c r="V153" s="33">
        <f t="shared" si="6"/>
        <v>3</v>
      </c>
      <c r="W153" s="31">
        <f t="shared" si="7"/>
        <v>0.25</v>
      </c>
      <c r="X153" s="30">
        <v>18</v>
      </c>
      <c r="Y153" s="30">
        <v>5</v>
      </c>
      <c r="Z153" s="33">
        <f t="shared" si="8"/>
        <v>13</v>
      </c>
    </row>
    <row r="154" spans="1:26" ht="12.75" customHeight="1" x14ac:dyDescent="0.15">
      <c r="A154" s="9" t="s">
        <v>229</v>
      </c>
      <c r="B154" s="9" t="s">
        <v>67</v>
      </c>
      <c r="C154" s="29" t="s">
        <v>238</v>
      </c>
      <c r="D154" s="30">
        <v>33</v>
      </c>
      <c r="E154" s="30">
        <v>11</v>
      </c>
      <c r="F154" s="30">
        <v>10</v>
      </c>
      <c r="G154" s="30">
        <v>1</v>
      </c>
      <c r="H154" s="30">
        <f t="shared" si="0"/>
        <v>22</v>
      </c>
      <c r="I154" s="31">
        <f t="shared" si="1"/>
        <v>0.33333333333333331</v>
      </c>
      <c r="J154" s="30">
        <v>17</v>
      </c>
      <c r="K154" s="30">
        <v>18</v>
      </c>
      <c r="L154" s="30">
        <v>18</v>
      </c>
      <c r="M154" s="30">
        <v>0</v>
      </c>
      <c r="N154" s="33">
        <f t="shared" si="2"/>
        <v>0</v>
      </c>
      <c r="O154" s="31">
        <f t="shared" si="3"/>
        <v>1.0588235294117647</v>
      </c>
      <c r="P154" s="30">
        <v>19</v>
      </c>
      <c r="Q154" s="30">
        <v>7</v>
      </c>
      <c r="R154" s="33">
        <f t="shared" si="4"/>
        <v>12</v>
      </c>
      <c r="S154" s="31">
        <f t="shared" si="5"/>
        <v>0.36842105263157893</v>
      </c>
      <c r="T154" s="30">
        <v>37</v>
      </c>
      <c r="U154" s="30">
        <v>10</v>
      </c>
      <c r="V154" s="33">
        <f t="shared" si="6"/>
        <v>27</v>
      </c>
      <c r="W154" s="31">
        <f t="shared" si="7"/>
        <v>0.27027027027027029</v>
      </c>
      <c r="X154" s="30">
        <v>106</v>
      </c>
      <c r="Y154" s="30">
        <v>46</v>
      </c>
      <c r="Z154" s="33">
        <f t="shared" si="8"/>
        <v>61</v>
      </c>
    </row>
    <row r="155" spans="1:26" ht="12.75" customHeight="1" x14ac:dyDescent="0.15">
      <c r="A155" s="9" t="s">
        <v>229</v>
      </c>
      <c r="B155" s="9" t="s">
        <v>67</v>
      </c>
      <c r="C155" s="29" t="s">
        <v>239</v>
      </c>
      <c r="D155" s="30">
        <v>240</v>
      </c>
      <c r="E155" s="30">
        <v>3</v>
      </c>
      <c r="F155" s="30">
        <v>3</v>
      </c>
      <c r="G155" s="30">
        <v>0</v>
      </c>
      <c r="H155" s="30">
        <f t="shared" si="0"/>
        <v>237</v>
      </c>
      <c r="I155" s="31">
        <f t="shared" si="1"/>
        <v>1.2500000000000001E-2</v>
      </c>
      <c r="J155" s="30">
        <v>148</v>
      </c>
      <c r="K155" s="30">
        <v>27</v>
      </c>
      <c r="L155" s="30">
        <v>16</v>
      </c>
      <c r="M155" s="30">
        <v>11</v>
      </c>
      <c r="N155" s="33">
        <f t="shared" si="2"/>
        <v>121</v>
      </c>
      <c r="O155" s="31">
        <f t="shared" si="3"/>
        <v>0.18243243243243243</v>
      </c>
      <c r="P155" s="30">
        <v>181</v>
      </c>
      <c r="Q155" s="30">
        <v>10</v>
      </c>
      <c r="R155" s="33">
        <f t="shared" si="4"/>
        <v>171</v>
      </c>
      <c r="S155" s="31">
        <f t="shared" si="5"/>
        <v>5.5248618784530384E-2</v>
      </c>
      <c r="T155" s="30">
        <v>438</v>
      </c>
      <c r="U155" s="30">
        <v>151</v>
      </c>
      <c r="V155" s="33">
        <f t="shared" si="6"/>
        <v>287</v>
      </c>
      <c r="W155" s="31">
        <f t="shared" si="7"/>
        <v>0.34474885844748859</v>
      </c>
      <c r="X155" s="30">
        <v>1007</v>
      </c>
      <c r="Y155" s="30">
        <v>191</v>
      </c>
      <c r="Z155" s="33">
        <f t="shared" si="8"/>
        <v>816</v>
      </c>
    </row>
    <row r="156" spans="1:26" ht="12.75" customHeight="1" x14ac:dyDescent="0.15">
      <c r="A156" s="9" t="s">
        <v>229</v>
      </c>
      <c r="B156" s="9" t="s">
        <v>67</v>
      </c>
      <c r="C156" s="29" t="s">
        <v>240</v>
      </c>
      <c r="D156" s="30">
        <v>26</v>
      </c>
      <c r="E156" s="30">
        <v>10</v>
      </c>
      <c r="F156" s="30">
        <v>2</v>
      </c>
      <c r="G156" s="30">
        <v>8</v>
      </c>
      <c r="H156" s="30">
        <f t="shared" si="0"/>
        <v>16</v>
      </c>
      <c r="I156" s="31">
        <f t="shared" si="1"/>
        <v>0.38461538461538464</v>
      </c>
      <c r="J156" s="30">
        <v>14</v>
      </c>
      <c r="K156" s="30">
        <v>17</v>
      </c>
      <c r="L156" s="30">
        <v>1</v>
      </c>
      <c r="M156" s="30">
        <v>16</v>
      </c>
      <c r="N156" s="33">
        <f t="shared" si="2"/>
        <v>0</v>
      </c>
      <c r="O156" s="31">
        <f t="shared" si="3"/>
        <v>1.2142857142857142</v>
      </c>
      <c r="P156" s="30">
        <v>16</v>
      </c>
      <c r="Q156" s="30">
        <v>4</v>
      </c>
      <c r="R156" s="33">
        <f t="shared" si="4"/>
        <v>12</v>
      </c>
      <c r="S156" s="31">
        <f t="shared" si="5"/>
        <v>0.25</v>
      </c>
      <c r="T156" s="30">
        <v>23</v>
      </c>
      <c r="U156" s="30">
        <v>5</v>
      </c>
      <c r="V156" s="33">
        <f t="shared" si="6"/>
        <v>18</v>
      </c>
      <c r="W156" s="31">
        <f t="shared" si="7"/>
        <v>0.21739130434782608</v>
      </c>
      <c r="X156" s="30">
        <v>79</v>
      </c>
      <c r="Y156" s="30">
        <v>36</v>
      </c>
      <c r="Z156" s="33">
        <f t="shared" si="8"/>
        <v>46</v>
      </c>
    </row>
    <row r="157" spans="1:26" ht="12.75" customHeight="1" x14ac:dyDescent="0.15">
      <c r="A157" s="9" t="s">
        <v>229</v>
      </c>
      <c r="B157" s="9" t="s">
        <v>67</v>
      </c>
      <c r="C157" s="29" t="s">
        <v>241</v>
      </c>
      <c r="D157" s="30">
        <v>24</v>
      </c>
      <c r="E157" s="30">
        <v>0</v>
      </c>
      <c r="F157" s="30">
        <v>0</v>
      </c>
      <c r="G157" s="30">
        <v>0</v>
      </c>
      <c r="H157" s="30">
        <f t="shared" si="0"/>
        <v>24</v>
      </c>
      <c r="I157" s="31">
        <f t="shared" si="1"/>
        <v>0</v>
      </c>
      <c r="J157" s="30">
        <v>16</v>
      </c>
      <c r="K157" s="30">
        <v>0</v>
      </c>
      <c r="L157" s="30">
        <v>0</v>
      </c>
      <c r="M157" s="30">
        <v>0</v>
      </c>
      <c r="N157" s="33">
        <f t="shared" si="2"/>
        <v>16</v>
      </c>
      <c r="O157" s="31">
        <f t="shared" si="3"/>
        <v>0</v>
      </c>
      <c r="P157" s="30">
        <v>19</v>
      </c>
      <c r="Q157" s="30">
        <v>0</v>
      </c>
      <c r="R157" s="33">
        <f t="shared" si="4"/>
        <v>19</v>
      </c>
      <c r="S157" s="31">
        <f t="shared" si="5"/>
        <v>0</v>
      </c>
      <c r="T157" s="30">
        <v>19</v>
      </c>
      <c r="U157" s="30">
        <v>11</v>
      </c>
      <c r="V157" s="33">
        <f t="shared" si="6"/>
        <v>8</v>
      </c>
      <c r="W157" s="31">
        <f t="shared" si="7"/>
        <v>0.57894736842105265</v>
      </c>
      <c r="X157" s="30">
        <v>78</v>
      </c>
      <c r="Y157" s="30">
        <v>11</v>
      </c>
      <c r="Z157" s="33">
        <f t="shared" si="8"/>
        <v>67</v>
      </c>
    </row>
    <row r="158" spans="1:26" ht="12.75" customHeight="1" x14ac:dyDescent="0.15">
      <c r="A158" s="9" t="s">
        <v>242</v>
      </c>
      <c r="B158" s="9" t="s">
        <v>83</v>
      </c>
      <c r="C158" s="29" t="s">
        <v>243</v>
      </c>
      <c r="D158" s="30">
        <v>265</v>
      </c>
      <c r="E158" s="30">
        <v>0</v>
      </c>
      <c r="F158" s="30">
        <v>0</v>
      </c>
      <c r="G158" s="30">
        <v>0</v>
      </c>
      <c r="H158" s="30">
        <f t="shared" si="0"/>
        <v>265</v>
      </c>
      <c r="I158" s="31">
        <f t="shared" si="1"/>
        <v>0</v>
      </c>
      <c r="J158" s="30">
        <v>130</v>
      </c>
      <c r="K158" s="30">
        <v>0</v>
      </c>
      <c r="L158" s="30">
        <v>0</v>
      </c>
      <c r="M158" s="30">
        <v>0</v>
      </c>
      <c r="N158" s="33">
        <f t="shared" si="2"/>
        <v>130</v>
      </c>
      <c r="O158" s="31">
        <f t="shared" si="3"/>
        <v>0</v>
      </c>
      <c r="P158" s="30">
        <v>180</v>
      </c>
      <c r="Q158" s="30">
        <v>126</v>
      </c>
      <c r="R158" s="33">
        <f t="shared" si="4"/>
        <v>54</v>
      </c>
      <c r="S158" s="31">
        <f t="shared" si="5"/>
        <v>0.7</v>
      </c>
      <c r="T158" s="30">
        <v>420</v>
      </c>
      <c r="U158" s="30">
        <v>61</v>
      </c>
      <c r="V158" s="33">
        <f t="shared" si="6"/>
        <v>359</v>
      </c>
      <c r="W158" s="31">
        <f t="shared" si="7"/>
        <v>0.14523809523809525</v>
      </c>
      <c r="X158" s="30">
        <v>995</v>
      </c>
      <c r="Y158" s="30">
        <v>187</v>
      </c>
      <c r="Z158" s="33">
        <f t="shared" si="8"/>
        <v>808</v>
      </c>
    </row>
    <row r="159" spans="1:26" ht="12.75" customHeight="1" x14ac:dyDescent="0.15">
      <c r="A159" s="9" t="s">
        <v>244</v>
      </c>
      <c r="B159" s="9" t="s">
        <v>83</v>
      </c>
      <c r="C159" s="29" t="s">
        <v>245</v>
      </c>
      <c r="D159" s="30">
        <v>5</v>
      </c>
      <c r="E159" s="30">
        <v>0</v>
      </c>
      <c r="F159" s="30">
        <v>0</v>
      </c>
      <c r="G159" s="30">
        <v>0</v>
      </c>
      <c r="H159" s="30">
        <f t="shared" si="0"/>
        <v>5</v>
      </c>
      <c r="I159" s="31">
        <f t="shared" si="1"/>
        <v>0</v>
      </c>
      <c r="J159" s="30">
        <v>5</v>
      </c>
      <c r="K159" s="30">
        <v>2</v>
      </c>
      <c r="L159" s="30">
        <v>2</v>
      </c>
      <c r="M159" s="30">
        <v>0</v>
      </c>
      <c r="N159" s="33">
        <f t="shared" si="2"/>
        <v>3</v>
      </c>
      <c r="O159" s="31">
        <f t="shared" si="3"/>
        <v>0.4</v>
      </c>
      <c r="P159" s="30">
        <v>3</v>
      </c>
      <c r="Q159" s="30">
        <v>0</v>
      </c>
      <c r="R159" s="33">
        <f t="shared" si="4"/>
        <v>3</v>
      </c>
      <c r="S159" s="31">
        <f t="shared" si="5"/>
        <v>0</v>
      </c>
      <c r="T159" s="30">
        <v>9</v>
      </c>
      <c r="U159" s="30">
        <v>3</v>
      </c>
      <c r="V159" s="33">
        <f t="shared" si="6"/>
        <v>6</v>
      </c>
      <c r="W159" s="31">
        <f t="shared" si="7"/>
        <v>0.33333333333333331</v>
      </c>
      <c r="X159" s="30">
        <v>22</v>
      </c>
      <c r="Y159" s="30">
        <v>5</v>
      </c>
      <c r="Z159" s="33">
        <f t="shared" si="8"/>
        <v>17</v>
      </c>
    </row>
    <row r="160" spans="1:26" ht="12.75" customHeight="1" x14ac:dyDescent="0.15">
      <c r="A160" s="9" t="s">
        <v>244</v>
      </c>
      <c r="B160" s="9" t="s">
        <v>83</v>
      </c>
      <c r="C160" s="29" t="s">
        <v>246</v>
      </c>
      <c r="D160" s="30">
        <v>40</v>
      </c>
      <c r="E160" s="30">
        <v>0</v>
      </c>
      <c r="F160" s="30">
        <v>0</v>
      </c>
      <c r="G160" s="30">
        <v>0</v>
      </c>
      <c r="H160" s="30">
        <f t="shared" si="0"/>
        <v>40</v>
      </c>
      <c r="I160" s="31">
        <f t="shared" si="1"/>
        <v>0</v>
      </c>
      <c r="J160" s="30">
        <v>27</v>
      </c>
      <c r="K160" s="30">
        <v>0</v>
      </c>
      <c r="L160" s="30">
        <v>0</v>
      </c>
      <c r="M160" s="30">
        <v>0</v>
      </c>
      <c r="N160" s="33">
        <f t="shared" si="2"/>
        <v>27</v>
      </c>
      <c r="O160" s="31">
        <f t="shared" si="3"/>
        <v>0</v>
      </c>
      <c r="P160" s="30">
        <v>27</v>
      </c>
      <c r="Q160" s="30">
        <v>56</v>
      </c>
      <c r="R160" s="33">
        <f t="shared" si="4"/>
        <v>0</v>
      </c>
      <c r="S160" s="31">
        <f t="shared" si="5"/>
        <v>2.074074074074074</v>
      </c>
      <c r="T160" s="30">
        <v>74</v>
      </c>
      <c r="U160" s="30">
        <v>52</v>
      </c>
      <c r="V160" s="33">
        <f t="shared" si="6"/>
        <v>22</v>
      </c>
      <c r="W160" s="31">
        <f t="shared" si="7"/>
        <v>0.70270270270270274</v>
      </c>
      <c r="X160" s="30">
        <v>168</v>
      </c>
      <c r="Y160" s="30">
        <v>108</v>
      </c>
      <c r="Z160" s="33">
        <f t="shared" si="8"/>
        <v>89</v>
      </c>
    </row>
    <row r="161" spans="1:26" ht="12.75" customHeight="1" x14ac:dyDescent="0.15">
      <c r="A161" s="9" t="s">
        <v>244</v>
      </c>
      <c r="B161" s="9" t="s">
        <v>83</v>
      </c>
      <c r="C161" s="29" t="s">
        <v>247</v>
      </c>
      <c r="D161" s="30">
        <v>1</v>
      </c>
      <c r="E161" s="30">
        <v>0</v>
      </c>
      <c r="F161" s="30">
        <v>0</v>
      </c>
      <c r="G161" s="30">
        <v>0</v>
      </c>
      <c r="H161" s="30">
        <f t="shared" si="0"/>
        <v>1</v>
      </c>
      <c r="I161" s="31">
        <f t="shared" si="1"/>
        <v>0</v>
      </c>
      <c r="J161" s="30">
        <v>1</v>
      </c>
      <c r="K161" s="30">
        <v>0</v>
      </c>
      <c r="L161" s="30">
        <v>0</v>
      </c>
      <c r="M161" s="30">
        <v>0</v>
      </c>
      <c r="N161" s="33">
        <f t="shared" si="2"/>
        <v>1</v>
      </c>
      <c r="O161" s="31">
        <f t="shared" si="3"/>
        <v>0</v>
      </c>
      <c r="P161" s="30">
        <v>1</v>
      </c>
      <c r="Q161" s="30">
        <v>2</v>
      </c>
      <c r="R161" s="33">
        <f t="shared" si="4"/>
        <v>0</v>
      </c>
      <c r="S161" s="31">
        <f t="shared" si="5"/>
        <v>2</v>
      </c>
      <c r="T161" s="30">
        <v>1</v>
      </c>
      <c r="U161" s="30">
        <v>0</v>
      </c>
      <c r="V161" s="33">
        <f t="shared" si="6"/>
        <v>1</v>
      </c>
      <c r="W161" s="31">
        <f t="shared" si="7"/>
        <v>0</v>
      </c>
      <c r="X161" s="30">
        <v>4</v>
      </c>
      <c r="Y161" s="30">
        <v>2</v>
      </c>
      <c r="Z161" s="33">
        <f t="shared" si="8"/>
        <v>3</v>
      </c>
    </row>
    <row r="162" spans="1:26" ht="12.75" customHeight="1" x14ac:dyDescent="0.15">
      <c r="A162" s="9" t="s">
        <v>244</v>
      </c>
      <c r="B162" s="9" t="s">
        <v>83</v>
      </c>
      <c r="C162" s="29" t="s">
        <v>248</v>
      </c>
      <c r="D162" s="30">
        <v>11</v>
      </c>
      <c r="E162" s="30">
        <v>31</v>
      </c>
      <c r="F162" s="30">
        <v>31</v>
      </c>
      <c r="G162" s="30">
        <v>0</v>
      </c>
      <c r="H162" s="30">
        <f t="shared" si="0"/>
        <v>0</v>
      </c>
      <c r="I162" s="31">
        <f t="shared" si="1"/>
        <v>2.8181818181818183</v>
      </c>
      <c r="J162" s="30">
        <v>7</v>
      </c>
      <c r="K162" s="30">
        <v>10</v>
      </c>
      <c r="L162" s="30">
        <v>10</v>
      </c>
      <c r="M162" s="30">
        <v>0</v>
      </c>
      <c r="N162" s="33">
        <f t="shared" si="2"/>
        <v>0</v>
      </c>
      <c r="O162" s="31">
        <f t="shared" si="3"/>
        <v>1.4285714285714286</v>
      </c>
      <c r="P162" s="30">
        <v>7</v>
      </c>
      <c r="Q162" s="30">
        <v>0</v>
      </c>
      <c r="R162" s="33">
        <f t="shared" si="4"/>
        <v>7</v>
      </c>
      <c r="S162" s="31">
        <f t="shared" si="5"/>
        <v>0</v>
      </c>
      <c r="T162" s="30">
        <v>20</v>
      </c>
      <c r="U162" s="30">
        <v>16</v>
      </c>
      <c r="V162" s="33">
        <f t="shared" si="6"/>
        <v>4</v>
      </c>
      <c r="W162" s="31">
        <f t="shared" si="7"/>
        <v>0.8</v>
      </c>
      <c r="X162" s="30">
        <v>45</v>
      </c>
      <c r="Y162" s="30">
        <v>57</v>
      </c>
      <c r="Z162" s="33">
        <f t="shared" si="8"/>
        <v>11</v>
      </c>
    </row>
    <row r="163" spans="1:26" ht="12.75" customHeight="1" x14ac:dyDescent="0.15">
      <c r="A163" s="9" t="s">
        <v>249</v>
      </c>
      <c r="B163" s="9" t="s">
        <v>250</v>
      </c>
      <c r="C163" s="29" t="s">
        <v>251</v>
      </c>
      <c r="D163" s="30">
        <v>247</v>
      </c>
      <c r="E163" s="30">
        <v>0</v>
      </c>
      <c r="F163" s="30">
        <v>0</v>
      </c>
      <c r="G163" s="30">
        <v>0</v>
      </c>
      <c r="H163" s="30">
        <f t="shared" si="0"/>
        <v>247</v>
      </c>
      <c r="I163" s="31">
        <f t="shared" si="1"/>
        <v>0</v>
      </c>
      <c r="J163" s="30">
        <v>178</v>
      </c>
      <c r="K163" s="30">
        <v>5</v>
      </c>
      <c r="L163" s="30">
        <v>5</v>
      </c>
      <c r="M163" s="30">
        <v>0</v>
      </c>
      <c r="N163" s="33">
        <f t="shared" si="2"/>
        <v>173</v>
      </c>
      <c r="O163" s="31">
        <f t="shared" si="3"/>
        <v>2.8089887640449437E-2</v>
      </c>
      <c r="P163" s="30">
        <v>163</v>
      </c>
      <c r="Q163" s="30">
        <v>0</v>
      </c>
      <c r="R163" s="33">
        <f t="shared" si="4"/>
        <v>163</v>
      </c>
      <c r="S163" s="31">
        <f t="shared" si="5"/>
        <v>0</v>
      </c>
      <c r="T163" s="30">
        <v>435</v>
      </c>
      <c r="U163" s="30">
        <v>103</v>
      </c>
      <c r="V163" s="33">
        <f t="shared" si="6"/>
        <v>332</v>
      </c>
      <c r="W163" s="31">
        <f t="shared" si="7"/>
        <v>0.23678160919540231</v>
      </c>
      <c r="X163" s="30">
        <v>1023</v>
      </c>
      <c r="Y163" s="30">
        <v>108</v>
      </c>
      <c r="Z163" s="33">
        <f t="shared" si="8"/>
        <v>915</v>
      </c>
    </row>
    <row r="164" spans="1:26" ht="12.75" customHeight="1" x14ac:dyDescent="0.15">
      <c r="A164" s="9" t="s">
        <v>249</v>
      </c>
      <c r="B164" s="9" t="s">
        <v>250</v>
      </c>
      <c r="C164" s="29" t="s">
        <v>252</v>
      </c>
      <c r="D164" s="30">
        <v>604</v>
      </c>
      <c r="E164" s="30">
        <v>41</v>
      </c>
      <c r="F164" s="30">
        <v>41</v>
      </c>
      <c r="G164" s="30">
        <v>0</v>
      </c>
      <c r="H164" s="30">
        <f t="shared" si="0"/>
        <v>563</v>
      </c>
      <c r="I164" s="31">
        <f t="shared" si="1"/>
        <v>6.7880794701986755E-2</v>
      </c>
      <c r="J164" s="30">
        <v>431</v>
      </c>
      <c r="K164" s="30">
        <v>21</v>
      </c>
      <c r="L164" s="30">
        <v>21</v>
      </c>
      <c r="M164" s="30">
        <v>0</v>
      </c>
      <c r="N164" s="33">
        <f t="shared" si="2"/>
        <v>410</v>
      </c>
      <c r="O164" s="31">
        <f t="shared" si="3"/>
        <v>4.8723897911832945E-2</v>
      </c>
      <c r="P164" s="30">
        <v>306</v>
      </c>
      <c r="Q164" s="30">
        <v>7</v>
      </c>
      <c r="R164" s="33">
        <f t="shared" si="4"/>
        <v>299</v>
      </c>
      <c r="S164" s="31">
        <f t="shared" si="5"/>
        <v>2.2875816993464051E-2</v>
      </c>
      <c r="T164" s="30">
        <v>1049</v>
      </c>
      <c r="U164" s="30">
        <v>217</v>
      </c>
      <c r="V164" s="33">
        <f t="shared" si="6"/>
        <v>832</v>
      </c>
      <c r="W164" s="31">
        <f t="shared" si="7"/>
        <v>0.20686367969494757</v>
      </c>
      <c r="X164" s="30">
        <v>2390</v>
      </c>
      <c r="Y164" s="30">
        <v>286</v>
      </c>
      <c r="Z164" s="33">
        <f t="shared" si="8"/>
        <v>2104</v>
      </c>
    </row>
    <row r="165" spans="1:26" ht="12.75" customHeight="1" x14ac:dyDescent="0.15">
      <c r="A165" s="9" t="s">
        <v>249</v>
      </c>
      <c r="B165" s="9" t="s">
        <v>250</v>
      </c>
      <c r="C165" s="29" t="s">
        <v>249</v>
      </c>
      <c r="D165" s="30">
        <v>1085</v>
      </c>
      <c r="E165" s="30">
        <v>0</v>
      </c>
      <c r="F165" s="30">
        <v>0</v>
      </c>
      <c r="G165" s="30">
        <v>0</v>
      </c>
      <c r="H165" s="30">
        <f t="shared" si="0"/>
        <v>1085</v>
      </c>
      <c r="I165" s="31">
        <f t="shared" si="1"/>
        <v>0</v>
      </c>
      <c r="J165" s="30">
        <v>775</v>
      </c>
      <c r="K165" s="30">
        <v>0</v>
      </c>
      <c r="L165" s="30">
        <v>0</v>
      </c>
      <c r="M165" s="30">
        <v>0</v>
      </c>
      <c r="N165" s="33">
        <f t="shared" si="2"/>
        <v>775</v>
      </c>
      <c r="O165" s="31">
        <f t="shared" si="3"/>
        <v>0</v>
      </c>
      <c r="P165" s="30">
        <v>711</v>
      </c>
      <c r="Q165" s="30">
        <v>145</v>
      </c>
      <c r="R165" s="33">
        <f t="shared" si="4"/>
        <v>566</v>
      </c>
      <c r="S165" s="31">
        <f t="shared" si="5"/>
        <v>0.20393811533052039</v>
      </c>
      <c r="T165" s="30">
        <v>1885</v>
      </c>
      <c r="U165" s="30">
        <v>82</v>
      </c>
      <c r="V165" s="33">
        <f t="shared" si="6"/>
        <v>1803</v>
      </c>
      <c r="W165" s="31">
        <f t="shared" si="7"/>
        <v>4.3501326259946953E-2</v>
      </c>
      <c r="X165" s="30">
        <v>4456</v>
      </c>
      <c r="Y165" s="30">
        <v>227</v>
      </c>
      <c r="Z165" s="33">
        <f t="shared" si="8"/>
        <v>4229</v>
      </c>
    </row>
    <row r="166" spans="1:26" ht="12.75" customHeight="1" x14ac:dyDescent="0.15">
      <c r="A166" s="9" t="s">
        <v>249</v>
      </c>
      <c r="B166" s="9" t="s">
        <v>250</v>
      </c>
      <c r="C166" s="29" t="s">
        <v>253</v>
      </c>
      <c r="D166" s="30">
        <v>1085</v>
      </c>
      <c r="E166" s="30">
        <v>0</v>
      </c>
      <c r="F166" s="30">
        <v>0</v>
      </c>
      <c r="G166" s="30">
        <v>0</v>
      </c>
      <c r="H166" s="30">
        <f t="shared" si="0"/>
        <v>1085</v>
      </c>
      <c r="I166" s="31">
        <f t="shared" si="1"/>
        <v>0</v>
      </c>
      <c r="J166" s="30">
        <v>775</v>
      </c>
      <c r="K166" s="30">
        <v>0</v>
      </c>
      <c r="L166" s="30">
        <v>0</v>
      </c>
      <c r="M166" s="30">
        <v>0</v>
      </c>
      <c r="N166" s="33">
        <f t="shared" si="2"/>
        <v>775</v>
      </c>
      <c r="O166" s="31">
        <f t="shared" si="3"/>
        <v>0</v>
      </c>
      <c r="P166" s="30">
        <v>711</v>
      </c>
      <c r="Q166" s="30">
        <v>89</v>
      </c>
      <c r="R166" s="33">
        <f t="shared" si="4"/>
        <v>622</v>
      </c>
      <c r="S166" s="31">
        <f t="shared" si="5"/>
        <v>0.12517580872011252</v>
      </c>
      <c r="T166" s="30">
        <v>1885</v>
      </c>
      <c r="U166" s="30">
        <v>255</v>
      </c>
      <c r="V166" s="33">
        <f t="shared" si="6"/>
        <v>1630</v>
      </c>
      <c r="W166" s="31">
        <f t="shared" si="7"/>
        <v>0.13527851458885942</v>
      </c>
      <c r="X166" s="30">
        <v>4456</v>
      </c>
      <c r="Y166" s="30">
        <v>344</v>
      </c>
      <c r="Z166" s="33">
        <f t="shared" si="8"/>
        <v>4112</v>
      </c>
    </row>
    <row r="167" spans="1:26" ht="12.75" customHeight="1" x14ac:dyDescent="0.15">
      <c r="A167" s="9" t="s">
        <v>254</v>
      </c>
      <c r="B167" s="9" t="s">
        <v>83</v>
      </c>
      <c r="C167" s="29" t="s">
        <v>255</v>
      </c>
      <c r="D167" s="30">
        <v>17</v>
      </c>
      <c r="E167" s="30">
        <v>0</v>
      </c>
      <c r="F167" s="30">
        <v>0</v>
      </c>
      <c r="G167" s="30">
        <v>0</v>
      </c>
      <c r="H167" s="30">
        <f t="shared" si="0"/>
        <v>17</v>
      </c>
      <c r="I167" s="31">
        <f t="shared" si="1"/>
        <v>0</v>
      </c>
      <c r="J167" s="30">
        <v>12</v>
      </c>
      <c r="K167" s="30">
        <v>0</v>
      </c>
      <c r="L167" s="30">
        <v>0</v>
      </c>
      <c r="M167" s="30">
        <v>0</v>
      </c>
      <c r="N167" s="33">
        <f t="shared" si="2"/>
        <v>12</v>
      </c>
      <c r="O167" s="31">
        <f t="shared" si="3"/>
        <v>0</v>
      </c>
      <c r="P167" s="30">
        <v>14</v>
      </c>
      <c r="Q167" s="30">
        <v>0</v>
      </c>
      <c r="R167" s="33">
        <f t="shared" si="4"/>
        <v>14</v>
      </c>
      <c r="S167" s="31">
        <f t="shared" si="5"/>
        <v>0</v>
      </c>
      <c r="T167" s="30">
        <v>31</v>
      </c>
      <c r="U167" s="30">
        <v>71</v>
      </c>
      <c r="V167" s="33">
        <f t="shared" si="6"/>
        <v>0</v>
      </c>
      <c r="W167" s="31">
        <f t="shared" si="7"/>
        <v>2.2903225806451615</v>
      </c>
      <c r="X167" s="30">
        <v>74</v>
      </c>
      <c r="Y167" s="30">
        <v>71</v>
      </c>
      <c r="Z167" s="33">
        <f t="shared" si="8"/>
        <v>43</v>
      </c>
    </row>
    <row r="168" spans="1:26" ht="12.75" customHeight="1" x14ac:dyDescent="0.15">
      <c r="A168" s="9" t="s">
        <v>254</v>
      </c>
      <c r="B168" s="9" t="s">
        <v>83</v>
      </c>
      <c r="C168" s="29" t="s">
        <v>256</v>
      </c>
      <c r="D168" s="30">
        <v>11</v>
      </c>
      <c r="E168" s="30">
        <v>0</v>
      </c>
      <c r="F168" s="30">
        <v>0</v>
      </c>
      <c r="G168" s="30">
        <v>0</v>
      </c>
      <c r="H168" s="30">
        <f t="shared" si="0"/>
        <v>11</v>
      </c>
      <c r="I168" s="31">
        <f t="shared" si="1"/>
        <v>0</v>
      </c>
      <c r="J168" s="30">
        <v>7</v>
      </c>
      <c r="K168" s="30">
        <v>13</v>
      </c>
      <c r="L168" s="30">
        <v>0</v>
      </c>
      <c r="M168" s="30">
        <v>13</v>
      </c>
      <c r="N168" s="33">
        <f t="shared" si="2"/>
        <v>0</v>
      </c>
      <c r="O168" s="31">
        <f t="shared" si="3"/>
        <v>1.8571428571428572</v>
      </c>
      <c r="P168" s="30">
        <v>9</v>
      </c>
      <c r="Q168" s="30">
        <v>44</v>
      </c>
      <c r="R168" s="33">
        <f t="shared" si="4"/>
        <v>0</v>
      </c>
      <c r="S168" s="31">
        <f t="shared" si="5"/>
        <v>4.8888888888888893</v>
      </c>
      <c r="T168" s="30">
        <v>19</v>
      </c>
      <c r="U168" s="30">
        <v>37</v>
      </c>
      <c r="V168" s="33">
        <f t="shared" si="6"/>
        <v>0</v>
      </c>
      <c r="W168" s="31">
        <f t="shared" si="7"/>
        <v>1.9473684210526316</v>
      </c>
      <c r="X168" s="30">
        <v>46</v>
      </c>
      <c r="Y168" s="30">
        <v>94</v>
      </c>
      <c r="Z168" s="33">
        <f t="shared" si="8"/>
        <v>11</v>
      </c>
    </row>
    <row r="169" spans="1:26" ht="12.75" customHeight="1" x14ac:dyDescent="0.15">
      <c r="A169" s="9" t="s">
        <v>257</v>
      </c>
      <c r="B169" s="9" t="s">
        <v>128</v>
      </c>
      <c r="C169" s="29" t="s">
        <v>258</v>
      </c>
      <c r="D169" s="30">
        <v>43</v>
      </c>
      <c r="E169" s="30">
        <v>0</v>
      </c>
      <c r="F169" s="30">
        <v>0</v>
      </c>
      <c r="G169" s="30">
        <v>0</v>
      </c>
      <c r="H169" s="30">
        <f t="shared" si="0"/>
        <v>43</v>
      </c>
      <c r="I169" s="31">
        <f t="shared" si="1"/>
        <v>0</v>
      </c>
      <c r="J169" s="30">
        <v>28</v>
      </c>
      <c r="K169" s="30">
        <v>6</v>
      </c>
      <c r="L169" s="30">
        <v>6</v>
      </c>
      <c r="M169" s="30">
        <v>0</v>
      </c>
      <c r="N169" s="33">
        <f t="shared" si="2"/>
        <v>22</v>
      </c>
      <c r="O169" s="31">
        <f t="shared" si="3"/>
        <v>0.21428571428571427</v>
      </c>
      <c r="P169" s="30">
        <v>33</v>
      </c>
      <c r="Q169" s="30">
        <v>6</v>
      </c>
      <c r="R169" s="33">
        <f t="shared" si="4"/>
        <v>27</v>
      </c>
      <c r="S169" s="31">
        <f t="shared" si="5"/>
        <v>0.18181818181818182</v>
      </c>
      <c r="T169" s="30">
        <v>76</v>
      </c>
      <c r="U169" s="30">
        <v>86</v>
      </c>
      <c r="V169" s="33">
        <f t="shared" si="6"/>
        <v>0</v>
      </c>
      <c r="W169" s="31">
        <f t="shared" si="7"/>
        <v>1.131578947368421</v>
      </c>
      <c r="X169" s="30">
        <v>180</v>
      </c>
      <c r="Y169" s="30">
        <v>98</v>
      </c>
      <c r="Z169" s="33">
        <f t="shared" si="8"/>
        <v>92</v>
      </c>
    </row>
    <row r="170" spans="1:26" ht="12.75" customHeight="1" x14ac:dyDescent="0.15">
      <c r="A170" s="9" t="s">
        <v>257</v>
      </c>
      <c r="B170" s="9" t="s">
        <v>128</v>
      </c>
      <c r="C170" s="29" t="s">
        <v>259</v>
      </c>
      <c r="D170" s="30">
        <v>315</v>
      </c>
      <c r="E170" s="30">
        <v>42</v>
      </c>
      <c r="F170" s="30">
        <v>1</v>
      </c>
      <c r="G170" s="30">
        <v>41</v>
      </c>
      <c r="H170" s="30">
        <f t="shared" si="0"/>
        <v>273</v>
      </c>
      <c r="I170" s="31">
        <f t="shared" si="1"/>
        <v>0.13333333333333333</v>
      </c>
      <c r="J170" s="30">
        <v>206</v>
      </c>
      <c r="K170" s="30">
        <v>6</v>
      </c>
      <c r="L170" s="30">
        <v>1</v>
      </c>
      <c r="M170" s="30">
        <v>5</v>
      </c>
      <c r="N170" s="33">
        <f t="shared" si="2"/>
        <v>200</v>
      </c>
      <c r="O170" s="31">
        <f t="shared" si="3"/>
        <v>2.9126213592233011E-2</v>
      </c>
      <c r="P170" s="30">
        <v>239</v>
      </c>
      <c r="Q170" s="30">
        <v>147</v>
      </c>
      <c r="R170" s="33">
        <f t="shared" si="4"/>
        <v>92</v>
      </c>
      <c r="S170" s="31">
        <f t="shared" si="5"/>
        <v>0.61506276150627615</v>
      </c>
      <c r="T170" s="30">
        <v>548</v>
      </c>
      <c r="U170" s="30">
        <v>22</v>
      </c>
      <c r="V170" s="33">
        <f t="shared" si="6"/>
        <v>526</v>
      </c>
      <c r="W170" s="31">
        <f t="shared" si="7"/>
        <v>4.0145985401459854E-2</v>
      </c>
      <c r="X170" s="30">
        <v>1308</v>
      </c>
      <c r="Y170" s="30">
        <v>217</v>
      </c>
      <c r="Z170" s="33">
        <f t="shared" si="8"/>
        <v>1091</v>
      </c>
    </row>
    <row r="171" spans="1:26" ht="12.75" customHeight="1" x14ac:dyDescent="0.15">
      <c r="A171" s="9" t="s">
        <v>257</v>
      </c>
      <c r="B171" s="9" t="s">
        <v>128</v>
      </c>
      <c r="C171" s="29" t="s">
        <v>257</v>
      </c>
      <c r="D171" s="30">
        <v>157</v>
      </c>
      <c r="E171" s="30">
        <v>0</v>
      </c>
      <c r="F171" s="30">
        <v>0</v>
      </c>
      <c r="G171" s="30">
        <v>0</v>
      </c>
      <c r="H171" s="30">
        <f t="shared" si="0"/>
        <v>157</v>
      </c>
      <c r="I171" s="31">
        <f t="shared" si="1"/>
        <v>0</v>
      </c>
      <c r="J171" s="30">
        <v>102</v>
      </c>
      <c r="K171" s="30">
        <v>0</v>
      </c>
      <c r="L171" s="30">
        <v>0</v>
      </c>
      <c r="M171" s="30">
        <v>0</v>
      </c>
      <c r="N171" s="33">
        <f t="shared" si="2"/>
        <v>102</v>
      </c>
      <c r="O171" s="31">
        <f t="shared" si="3"/>
        <v>0</v>
      </c>
      <c r="P171" s="30">
        <v>119</v>
      </c>
      <c r="Q171" s="30">
        <v>0</v>
      </c>
      <c r="R171" s="33">
        <f t="shared" si="4"/>
        <v>119</v>
      </c>
      <c r="S171" s="31">
        <f t="shared" si="5"/>
        <v>0</v>
      </c>
      <c r="T171" s="30">
        <v>272</v>
      </c>
      <c r="U171" s="30">
        <v>4</v>
      </c>
      <c r="V171" s="33">
        <f t="shared" si="6"/>
        <v>268</v>
      </c>
      <c r="W171" s="31">
        <f t="shared" si="7"/>
        <v>1.4705882352941176E-2</v>
      </c>
      <c r="X171" s="30">
        <v>650</v>
      </c>
      <c r="Y171" s="30">
        <v>4</v>
      </c>
      <c r="Z171" s="33">
        <f t="shared" si="8"/>
        <v>646</v>
      </c>
    </row>
    <row r="172" spans="1:26" ht="12.75" customHeight="1" x14ac:dyDescent="0.15">
      <c r="A172" s="9" t="s">
        <v>257</v>
      </c>
      <c r="B172" s="9" t="s">
        <v>128</v>
      </c>
      <c r="C172" s="29" t="s">
        <v>260</v>
      </c>
      <c r="D172" s="30">
        <v>374</v>
      </c>
      <c r="E172" s="30">
        <v>37</v>
      </c>
      <c r="F172" s="30">
        <v>37</v>
      </c>
      <c r="G172" s="30">
        <v>0</v>
      </c>
      <c r="H172" s="30">
        <f t="shared" si="0"/>
        <v>337</v>
      </c>
      <c r="I172" s="31">
        <f t="shared" si="1"/>
        <v>9.8930481283422467E-2</v>
      </c>
      <c r="J172" s="30">
        <v>244</v>
      </c>
      <c r="K172" s="30">
        <v>6</v>
      </c>
      <c r="L172" s="30">
        <v>6</v>
      </c>
      <c r="M172" s="30">
        <v>0</v>
      </c>
      <c r="N172" s="33">
        <f t="shared" si="2"/>
        <v>238</v>
      </c>
      <c r="O172" s="31">
        <f t="shared" si="3"/>
        <v>2.4590163934426229E-2</v>
      </c>
      <c r="P172" s="30">
        <v>282</v>
      </c>
      <c r="Q172" s="30">
        <v>0</v>
      </c>
      <c r="R172" s="33">
        <f t="shared" si="4"/>
        <v>282</v>
      </c>
      <c r="S172" s="31">
        <f t="shared" si="5"/>
        <v>0</v>
      </c>
      <c r="T172" s="30">
        <v>651</v>
      </c>
      <c r="U172" s="30">
        <v>383</v>
      </c>
      <c r="V172" s="33">
        <f t="shared" si="6"/>
        <v>268</v>
      </c>
      <c r="W172" s="31">
        <f t="shared" si="7"/>
        <v>0.58832565284178184</v>
      </c>
      <c r="X172" s="30">
        <v>1551</v>
      </c>
      <c r="Y172" s="30">
        <v>426</v>
      </c>
      <c r="Z172" s="33">
        <f t="shared" si="8"/>
        <v>1125</v>
      </c>
    </row>
    <row r="173" spans="1:26" ht="12.75" customHeight="1" x14ac:dyDescent="0.15">
      <c r="A173" s="9" t="s">
        <v>257</v>
      </c>
      <c r="B173" s="9" t="s">
        <v>128</v>
      </c>
      <c r="C173" s="29" t="s">
        <v>261</v>
      </c>
      <c r="D173" s="30">
        <v>28</v>
      </c>
      <c r="E173" s="30">
        <v>0</v>
      </c>
      <c r="F173" s="30">
        <v>0</v>
      </c>
      <c r="G173" s="30">
        <v>0</v>
      </c>
      <c r="H173" s="30">
        <f t="shared" si="0"/>
        <v>28</v>
      </c>
      <c r="I173" s="31">
        <f t="shared" si="1"/>
        <v>0</v>
      </c>
      <c r="J173" s="30">
        <v>18</v>
      </c>
      <c r="K173" s="30">
        <v>0</v>
      </c>
      <c r="L173" s="30">
        <v>0</v>
      </c>
      <c r="M173" s="30">
        <v>0</v>
      </c>
      <c r="N173" s="33">
        <f t="shared" si="2"/>
        <v>18</v>
      </c>
      <c r="O173" s="31">
        <f t="shared" si="3"/>
        <v>0</v>
      </c>
      <c r="P173" s="30">
        <v>21</v>
      </c>
      <c r="Q173" s="30">
        <v>0</v>
      </c>
      <c r="R173" s="33">
        <f t="shared" si="4"/>
        <v>21</v>
      </c>
      <c r="S173" s="31">
        <f t="shared" si="5"/>
        <v>0</v>
      </c>
      <c r="T173" s="30">
        <v>48</v>
      </c>
      <c r="U173" s="30">
        <v>5</v>
      </c>
      <c r="V173" s="33">
        <f t="shared" si="6"/>
        <v>43</v>
      </c>
      <c r="W173" s="31">
        <f t="shared" si="7"/>
        <v>0.10416666666666667</v>
      </c>
      <c r="X173" s="30">
        <v>115</v>
      </c>
      <c r="Y173" s="30">
        <v>5</v>
      </c>
      <c r="Z173" s="33">
        <f t="shared" si="8"/>
        <v>110</v>
      </c>
    </row>
    <row r="174" spans="1:26" ht="12.75" customHeight="1" x14ac:dyDescent="0.15">
      <c r="A174" s="9" t="s">
        <v>257</v>
      </c>
      <c r="B174" s="9" t="s">
        <v>128</v>
      </c>
      <c r="C174" s="29" t="s">
        <v>262</v>
      </c>
      <c r="D174" s="30">
        <v>517</v>
      </c>
      <c r="E174" s="30">
        <v>74</v>
      </c>
      <c r="F174" s="30">
        <v>74</v>
      </c>
      <c r="G174" s="30">
        <v>0</v>
      </c>
      <c r="H174" s="30">
        <f t="shared" si="0"/>
        <v>443</v>
      </c>
      <c r="I174" s="31">
        <f t="shared" si="1"/>
        <v>0.14313346228239845</v>
      </c>
      <c r="J174" s="30">
        <v>330</v>
      </c>
      <c r="K174" s="30">
        <v>16</v>
      </c>
      <c r="L174" s="30">
        <v>16</v>
      </c>
      <c r="M174" s="30">
        <v>0</v>
      </c>
      <c r="N174" s="33">
        <f t="shared" si="2"/>
        <v>314</v>
      </c>
      <c r="O174" s="31">
        <f t="shared" si="3"/>
        <v>4.8484848484848485E-2</v>
      </c>
      <c r="P174" s="30">
        <v>400</v>
      </c>
      <c r="Q174" s="30">
        <v>4</v>
      </c>
      <c r="R174" s="33">
        <f t="shared" si="4"/>
        <v>396</v>
      </c>
      <c r="S174" s="31">
        <f t="shared" si="5"/>
        <v>0.01</v>
      </c>
      <c r="T174" s="30">
        <v>846</v>
      </c>
      <c r="U174" s="30">
        <v>130</v>
      </c>
      <c r="V174" s="33">
        <f t="shared" si="6"/>
        <v>716</v>
      </c>
      <c r="W174" s="31">
        <f t="shared" si="7"/>
        <v>0.15366430260047281</v>
      </c>
      <c r="X174" s="30">
        <v>2093</v>
      </c>
      <c r="Y174" s="30">
        <v>224</v>
      </c>
      <c r="Z174" s="33">
        <f t="shared" si="8"/>
        <v>1869</v>
      </c>
    </row>
    <row r="175" spans="1:26" ht="12.75" customHeight="1" x14ac:dyDescent="0.15">
      <c r="A175" s="9" t="s">
        <v>263</v>
      </c>
      <c r="B175" s="9" t="s">
        <v>67</v>
      </c>
      <c r="C175" s="29" t="s">
        <v>264</v>
      </c>
      <c r="D175" s="30">
        <v>116</v>
      </c>
      <c r="E175" s="30">
        <v>49</v>
      </c>
      <c r="F175" s="30">
        <v>49</v>
      </c>
      <c r="G175" s="30">
        <v>0</v>
      </c>
      <c r="H175" s="30">
        <f t="shared" si="0"/>
        <v>67</v>
      </c>
      <c r="I175" s="31">
        <f t="shared" si="1"/>
        <v>0.42241379310344829</v>
      </c>
      <c r="J175" s="30">
        <v>54</v>
      </c>
      <c r="K175" s="30">
        <v>29</v>
      </c>
      <c r="L175" s="30">
        <v>29</v>
      </c>
      <c r="M175" s="30">
        <v>0</v>
      </c>
      <c r="N175" s="33">
        <f t="shared" si="2"/>
        <v>25</v>
      </c>
      <c r="O175" s="31">
        <f t="shared" si="3"/>
        <v>0.53703703703703709</v>
      </c>
      <c r="P175" s="30">
        <v>58</v>
      </c>
      <c r="Q175" s="30">
        <v>281</v>
      </c>
      <c r="R175" s="33">
        <f t="shared" si="4"/>
        <v>0</v>
      </c>
      <c r="S175" s="31">
        <f t="shared" si="5"/>
        <v>4.8448275862068968</v>
      </c>
      <c r="T175" s="30">
        <v>164</v>
      </c>
      <c r="U175" s="30">
        <v>148</v>
      </c>
      <c r="V175" s="33">
        <f t="shared" si="6"/>
        <v>16</v>
      </c>
      <c r="W175" s="31">
        <f t="shared" si="7"/>
        <v>0.90243902439024393</v>
      </c>
      <c r="X175" s="30">
        <v>392</v>
      </c>
      <c r="Y175" s="30">
        <v>507</v>
      </c>
      <c r="Z175" s="33">
        <f t="shared" si="8"/>
        <v>108</v>
      </c>
    </row>
    <row r="176" spans="1:26" ht="12.75" customHeight="1" x14ac:dyDescent="0.15">
      <c r="A176" s="9" t="s">
        <v>263</v>
      </c>
      <c r="B176" s="9" t="s">
        <v>67</v>
      </c>
      <c r="C176" s="29" t="s">
        <v>265</v>
      </c>
      <c r="D176" s="30">
        <v>6</v>
      </c>
      <c r="E176" s="30">
        <v>23</v>
      </c>
      <c r="F176" s="30">
        <v>23</v>
      </c>
      <c r="G176" s="30">
        <v>0</v>
      </c>
      <c r="H176" s="30">
        <f t="shared" si="0"/>
        <v>0</v>
      </c>
      <c r="I176" s="31">
        <f t="shared" si="1"/>
        <v>3.8333333333333335</v>
      </c>
      <c r="J176" s="30">
        <v>2</v>
      </c>
      <c r="K176" s="30">
        <v>7</v>
      </c>
      <c r="L176" s="30">
        <v>6</v>
      </c>
      <c r="M176" s="30">
        <v>1</v>
      </c>
      <c r="N176" s="33">
        <f t="shared" si="2"/>
        <v>0</v>
      </c>
      <c r="O176" s="31">
        <f t="shared" si="3"/>
        <v>3.5</v>
      </c>
      <c r="P176" s="30">
        <v>4</v>
      </c>
      <c r="Q176" s="30">
        <v>3</v>
      </c>
      <c r="R176" s="33">
        <f t="shared" si="4"/>
        <v>1</v>
      </c>
      <c r="S176" s="31">
        <f t="shared" si="5"/>
        <v>0.75</v>
      </c>
      <c r="T176" s="30">
        <v>15</v>
      </c>
      <c r="U176" s="30">
        <v>30</v>
      </c>
      <c r="V176" s="33">
        <f t="shared" si="6"/>
        <v>0</v>
      </c>
      <c r="W176" s="31">
        <f t="shared" si="7"/>
        <v>2</v>
      </c>
      <c r="X176" s="30">
        <v>27</v>
      </c>
      <c r="Y176" s="30">
        <v>63</v>
      </c>
      <c r="Z176" s="33">
        <f t="shared" si="8"/>
        <v>1</v>
      </c>
    </row>
    <row r="177" spans="1:26" ht="12.75" customHeight="1" x14ac:dyDescent="0.15">
      <c r="A177" s="9" t="s">
        <v>263</v>
      </c>
      <c r="B177" s="9" t="s">
        <v>67</v>
      </c>
      <c r="C177" s="29" t="s">
        <v>263</v>
      </c>
      <c r="D177" s="30">
        <v>185</v>
      </c>
      <c r="E177" s="30">
        <v>0</v>
      </c>
      <c r="F177" s="30">
        <v>0</v>
      </c>
      <c r="G177" s="30">
        <v>0</v>
      </c>
      <c r="H177" s="30">
        <f t="shared" si="0"/>
        <v>185</v>
      </c>
      <c r="I177" s="31">
        <f t="shared" si="1"/>
        <v>0</v>
      </c>
      <c r="J177" s="30">
        <v>106</v>
      </c>
      <c r="K177" s="30">
        <v>7</v>
      </c>
      <c r="L177" s="30">
        <v>7</v>
      </c>
      <c r="M177" s="30">
        <v>0</v>
      </c>
      <c r="N177" s="33">
        <f t="shared" si="2"/>
        <v>99</v>
      </c>
      <c r="O177" s="31">
        <f t="shared" si="3"/>
        <v>6.6037735849056603E-2</v>
      </c>
      <c r="P177" s="30">
        <v>141</v>
      </c>
      <c r="Q177" s="30">
        <v>4</v>
      </c>
      <c r="R177" s="33">
        <f t="shared" si="4"/>
        <v>137</v>
      </c>
      <c r="S177" s="31">
        <f t="shared" si="5"/>
        <v>2.8368794326241134E-2</v>
      </c>
      <c r="T177" s="30">
        <v>403</v>
      </c>
      <c r="U177" s="30">
        <v>172</v>
      </c>
      <c r="V177" s="33">
        <f t="shared" si="6"/>
        <v>231</v>
      </c>
      <c r="W177" s="31">
        <f t="shared" si="7"/>
        <v>0.42679900744416871</v>
      </c>
      <c r="X177" s="30">
        <v>835</v>
      </c>
      <c r="Y177" s="30">
        <v>183</v>
      </c>
      <c r="Z177" s="33">
        <f t="shared" si="8"/>
        <v>652</v>
      </c>
    </row>
    <row r="178" spans="1:26" ht="12.75" customHeight="1" x14ac:dyDescent="0.15">
      <c r="A178" s="9" t="s">
        <v>263</v>
      </c>
      <c r="B178" s="9" t="s">
        <v>67</v>
      </c>
      <c r="C178" s="29" t="s">
        <v>266</v>
      </c>
      <c r="D178" s="30">
        <v>51</v>
      </c>
      <c r="E178" s="30">
        <v>0</v>
      </c>
      <c r="F178" s="30">
        <v>0</v>
      </c>
      <c r="G178" s="30">
        <v>0</v>
      </c>
      <c r="H178" s="30">
        <f t="shared" si="0"/>
        <v>51</v>
      </c>
      <c r="I178" s="31">
        <f t="shared" si="1"/>
        <v>0</v>
      </c>
      <c r="J178" s="30">
        <v>30</v>
      </c>
      <c r="K178" s="30">
        <v>1</v>
      </c>
      <c r="L178" s="30">
        <v>0</v>
      </c>
      <c r="M178" s="30">
        <v>1</v>
      </c>
      <c r="N178" s="33">
        <f t="shared" si="2"/>
        <v>29</v>
      </c>
      <c r="O178" s="31">
        <f t="shared" si="3"/>
        <v>3.3333333333333333E-2</v>
      </c>
      <c r="P178" s="30">
        <v>32</v>
      </c>
      <c r="Q178" s="30">
        <v>46</v>
      </c>
      <c r="R178" s="33">
        <f t="shared" si="4"/>
        <v>0</v>
      </c>
      <c r="S178" s="31">
        <f t="shared" si="5"/>
        <v>1.4375</v>
      </c>
      <c r="T178" s="30">
        <v>67</v>
      </c>
      <c r="U178" s="30">
        <v>56</v>
      </c>
      <c r="V178" s="33">
        <f t="shared" si="6"/>
        <v>11</v>
      </c>
      <c r="W178" s="31">
        <f t="shared" si="7"/>
        <v>0.83582089552238803</v>
      </c>
      <c r="X178" s="30">
        <v>180</v>
      </c>
      <c r="Y178" s="30">
        <v>103</v>
      </c>
      <c r="Z178" s="33">
        <f t="shared" si="8"/>
        <v>91</v>
      </c>
    </row>
    <row r="179" spans="1:26" ht="12.75" customHeight="1" x14ac:dyDescent="0.15">
      <c r="A179" s="9" t="s">
        <v>263</v>
      </c>
      <c r="B179" s="9" t="s">
        <v>67</v>
      </c>
      <c r="C179" s="29" t="s">
        <v>267</v>
      </c>
      <c r="D179" s="30">
        <v>8</v>
      </c>
      <c r="E179" s="30">
        <v>0</v>
      </c>
      <c r="F179" s="30">
        <v>0</v>
      </c>
      <c r="G179" s="30">
        <v>0</v>
      </c>
      <c r="H179" s="30">
        <f t="shared" si="0"/>
        <v>8</v>
      </c>
      <c r="I179" s="31">
        <f t="shared" si="1"/>
        <v>0</v>
      </c>
      <c r="J179" s="30">
        <v>5</v>
      </c>
      <c r="K179" s="30">
        <v>8</v>
      </c>
      <c r="L179" s="30">
        <v>8</v>
      </c>
      <c r="M179" s="30">
        <v>0</v>
      </c>
      <c r="N179" s="33">
        <f t="shared" si="2"/>
        <v>0</v>
      </c>
      <c r="O179" s="31">
        <f t="shared" si="3"/>
        <v>1.6</v>
      </c>
      <c r="P179" s="30">
        <v>5</v>
      </c>
      <c r="Q179" s="30">
        <v>4</v>
      </c>
      <c r="R179" s="33">
        <f t="shared" si="4"/>
        <v>1</v>
      </c>
      <c r="S179" s="31">
        <f t="shared" si="5"/>
        <v>0.8</v>
      </c>
      <c r="T179" s="30">
        <v>13</v>
      </c>
      <c r="U179" s="30">
        <v>40</v>
      </c>
      <c r="V179" s="33">
        <f t="shared" si="6"/>
        <v>0</v>
      </c>
      <c r="W179" s="31">
        <f t="shared" si="7"/>
        <v>3.0769230769230771</v>
      </c>
      <c r="X179" s="30">
        <v>31</v>
      </c>
      <c r="Y179" s="30">
        <v>52</v>
      </c>
      <c r="Z179" s="33">
        <f t="shared" si="8"/>
        <v>9</v>
      </c>
    </row>
    <row r="180" spans="1:26" ht="12.75" customHeight="1" x14ac:dyDescent="0.15">
      <c r="A180" s="9" t="s">
        <v>263</v>
      </c>
      <c r="B180" s="9" t="s">
        <v>67</v>
      </c>
      <c r="C180" s="29" t="s">
        <v>268</v>
      </c>
      <c r="D180" s="30">
        <v>4</v>
      </c>
      <c r="E180" s="30">
        <v>1</v>
      </c>
      <c r="F180" s="30">
        <v>1</v>
      </c>
      <c r="G180" s="30">
        <v>0</v>
      </c>
      <c r="H180" s="30">
        <f t="shared" si="0"/>
        <v>3</v>
      </c>
      <c r="I180" s="31">
        <f t="shared" si="1"/>
        <v>0.25</v>
      </c>
      <c r="J180" s="30">
        <v>2</v>
      </c>
      <c r="K180" s="30">
        <v>1</v>
      </c>
      <c r="L180" s="30">
        <v>1</v>
      </c>
      <c r="M180" s="30">
        <v>0</v>
      </c>
      <c r="N180" s="33">
        <f t="shared" si="2"/>
        <v>1</v>
      </c>
      <c r="O180" s="31">
        <f t="shared" si="3"/>
        <v>0.5</v>
      </c>
      <c r="P180" s="30">
        <v>3</v>
      </c>
      <c r="Q180" s="30">
        <v>9</v>
      </c>
      <c r="R180" s="33">
        <f t="shared" si="4"/>
        <v>0</v>
      </c>
      <c r="S180" s="31">
        <f t="shared" si="5"/>
        <v>3</v>
      </c>
      <c r="T180" s="30">
        <v>8</v>
      </c>
      <c r="U180" s="30">
        <v>14</v>
      </c>
      <c r="V180" s="33">
        <f t="shared" si="6"/>
        <v>0</v>
      </c>
      <c r="W180" s="31">
        <f t="shared" si="7"/>
        <v>1.75</v>
      </c>
      <c r="X180" s="30">
        <v>17</v>
      </c>
      <c r="Y180" s="30">
        <v>25</v>
      </c>
      <c r="Z180" s="33">
        <f t="shared" si="8"/>
        <v>4</v>
      </c>
    </row>
    <row r="181" spans="1:26" ht="12.75" customHeight="1" x14ac:dyDescent="0.15">
      <c r="A181" s="9" t="s">
        <v>269</v>
      </c>
      <c r="B181" s="9" t="s">
        <v>83</v>
      </c>
      <c r="C181" s="29" t="s">
        <v>270</v>
      </c>
      <c r="D181" s="30">
        <v>122</v>
      </c>
      <c r="E181" s="30">
        <v>15</v>
      </c>
      <c r="F181" s="30">
        <v>15</v>
      </c>
      <c r="G181" s="30">
        <v>0</v>
      </c>
      <c r="H181" s="30">
        <f t="shared" si="0"/>
        <v>107</v>
      </c>
      <c r="I181" s="31">
        <f t="shared" si="1"/>
        <v>0.12295081967213115</v>
      </c>
      <c r="J181" s="30">
        <v>88</v>
      </c>
      <c r="K181" s="30">
        <v>76</v>
      </c>
      <c r="L181" s="30">
        <v>72</v>
      </c>
      <c r="M181" s="30">
        <v>4</v>
      </c>
      <c r="N181" s="33">
        <f t="shared" si="2"/>
        <v>12</v>
      </c>
      <c r="O181" s="31">
        <f t="shared" si="3"/>
        <v>0.86363636363636365</v>
      </c>
      <c r="P181" s="30">
        <v>100</v>
      </c>
      <c r="Q181" s="30">
        <v>2</v>
      </c>
      <c r="R181" s="33">
        <f t="shared" si="4"/>
        <v>98</v>
      </c>
      <c r="S181" s="31">
        <f t="shared" si="5"/>
        <v>0.02</v>
      </c>
      <c r="T181" s="30">
        <v>220</v>
      </c>
      <c r="U181" s="30">
        <v>43</v>
      </c>
      <c r="V181" s="33">
        <f t="shared" si="6"/>
        <v>177</v>
      </c>
      <c r="W181" s="31">
        <f t="shared" si="7"/>
        <v>0.19545454545454546</v>
      </c>
      <c r="X181" s="30">
        <v>530</v>
      </c>
      <c r="Y181" s="30">
        <v>136</v>
      </c>
      <c r="Z181" s="33">
        <f t="shared" si="8"/>
        <v>394</v>
      </c>
    </row>
    <row r="182" spans="1:26" ht="12.75" customHeight="1" x14ac:dyDescent="0.15">
      <c r="A182" s="9" t="s">
        <v>269</v>
      </c>
      <c r="B182" s="9" t="s">
        <v>83</v>
      </c>
      <c r="C182" s="29" t="s">
        <v>271</v>
      </c>
      <c r="D182" s="30">
        <v>174</v>
      </c>
      <c r="E182" s="30">
        <v>49</v>
      </c>
      <c r="F182" s="30">
        <v>41</v>
      </c>
      <c r="G182" s="30">
        <v>8</v>
      </c>
      <c r="H182" s="30">
        <f t="shared" si="0"/>
        <v>125</v>
      </c>
      <c r="I182" s="31">
        <f t="shared" si="1"/>
        <v>0.28160919540229884</v>
      </c>
      <c r="J182" s="30">
        <v>126</v>
      </c>
      <c r="K182" s="30">
        <v>73</v>
      </c>
      <c r="L182" s="30">
        <v>55</v>
      </c>
      <c r="M182" s="30">
        <v>18</v>
      </c>
      <c r="N182" s="33">
        <f t="shared" si="2"/>
        <v>53</v>
      </c>
      <c r="O182" s="31">
        <f t="shared" si="3"/>
        <v>0.57936507936507942</v>
      </c>
      <c r="P182" s="30">
        <v>150</v>
      </c>
      <c r="Q182" s="30">
        <v>110</v>
      </c>
      <c r="R182" s="33">
        <f t="shared" si="4"/>
        <v>40</v>
      </c>
      <c r="S182" s="31">
        <f t="shared" si="5"/>
        <v>0.73333333333333328</v>
      </c>
      <c r="T182" s="30">
        <v>314</v>
      </c>
      <c r="U182" s="30">
        <v>259</v>
      </c>
      <c r="V182" s="33">
        <f t="shared" si="6"/>
        <v>55</v>
      </c>
      <c r="W182" s="31">
        <f t="shared" si="7"/>
        <v>0.82484076433121023</v>
      </c>
      <c r="X182" s="30">
        <v>764</v>
      </c>
      <c r="Y182" s="30">
        <v>491</v>
      </c>
      <c r="Z182" s="33">
        <f t="shared" si="8"/>
        <v>273</v>
      </c>
    </row>
    <row r="183" spans="1:26" ht="12.75" customHeight="1" x14ac:dyDescent="0.15">
      <c r="A183" s="9" t="s">
        <v>269</v>
      </c>
      <c r="B183" s="9" t="s">
        <v>83</v>
      </c>
      <c r="C183" s="29" t="s">
        <v>272</v>
      </c>
      <c r="D183" s="30">
        <v>305</v>
      </c>
      <c r="E183" s="30">
        <v>0</v>
      </c>
      <c r="F183" s="30">
        <v>0</v>
      </c>
      <c r="G183" s="30">
        <v>0</v>
      </c>
      <c r="H183" s="30">
        <f t="shared" si="0"/>
        <v>305</v>
      </c>
      <c r="I183" s="31">
        <f t="shared" si="1"/>
        <v>0</v>
      </c>
      <c r="J183" s="30">
        <v>230</v>
      </c>
      <c r="K183" s="30">
        <v>0</v>
      </c>
      <c r="L183" s="30">
        <v>0</v>
      </c>
      <c r="M183" s="30">
        <v>0</v>
      </c>
      <c r="N183" s="33">
        <f t="shared" si="2"/>
        <v>230</v>
      </c>
      <c r="O183" s="31">
        <f t="shared" si="3"/>
        <v>0</v>
      </c>
      <c r="P183" s="30">
        <v>248</v>
      </c>
      <c r="Q183" s="30">
        <v>0</v>
      </c>
      <c r="R183" s="33">
        <f t="shared" si="4"/>
        <v>248</v>
      </c>
      <c r="S183" s="31">
        <f t="shared" si="5"/>
        <v>0</v>
      </c>
      <c r="T183" s="30">
        <v>476</v>
      </c>
      <c r="U183" s="30">
        <v>391</v>
      </c>
      <c r="V183" s="33">
        <f t="shared" si="6"/>
        <v>85</v>
      </c>
      <c r="W183" s="31">
        <f t="shared" si="7"/>
        <v>0.8214285714285714</v>
      </c>
      <c r="X183" s="30">
        <v>1259</v>
      </c>
      <c r="Y183" s="30">
        <v>391</v>
      </c>
      <c r="Z183" s="33">
        <f t="shared" si="8"/>
        <v>868</v>
      </c>
    </row>
    <row r="184" spans="1:26" ht="12.75" customHeight="1" x14ac:dyDescent="0.15">
      <c r="A184" s="9" t="s">
        <v>273</v>
      </c>
      <c r="B184" s="9" t="s">
        <v>144</v>
      </c>
      <c r="C184" s="29" t="s">
        <v>274</v>
      </c>
      <c r="D184" s="30">
        <v>210</v>
      </c>
      <c r="E184" s="30">
        <v>83</v>
      </c>
      <c r="F184" s="30">
        <v>83</v>
      </c>
      <c r="G184" s="30">
        <v>0</v>
      </c>
      <c r="H184" s="30">
        <f t="shared" si="0"/>
        <v>127</v>
      </c>
      <c r="I184" s="31">
        <f t="shared" si="1"/>
        <v>0.39523809523809522</v>
      </c>
      <c r="J184" s="30">
        <v>80</v>
      </c>
      <c r="K184" s="30">
        <v>335</v>
      </c>
      <c r="L184" s="30">
        <v>335</v>
      </c>
      <c r="M184" s="30">
        <v>0</v>
      </c>
      <c r="N184" s="33">
        <f t="shared" si="2"/>
        <v>0</v>
      </c>
      <c r="O184" s="31">
        <f t="shared" si="3"/>
        <v>4.1875</v>
      </c>
      <c r="P184" s="30">
        <v>7</v>
      </c>
      <c r="Q184" s="30">
        <v>839</v>
      </c>
      <c r="R184" s="33">
        <f t="shared" si="4"/>
        <v>0</v>
      </c>
      <c r="S184" s="31">
        <f t="shared" si="5"/>
        <v>119.85714285714286</v>
      </c>
      <c r="T184" s="30">
        <v>18</v>
      </c>
      <c r="U184" s="30">
        <v>0</v>
      </c>
      <c r="V184" s="33">
        <f t="shared" si="6"/>
        <v>18</v>
      </c>
      <c r="W184" s="31">
        <f t="shared" si="7"/>
        <v>0</v>
      </c>
      <c r="X184" s="30">
        <v>315</v>
      </c>
      <c r="Y184" s="30">
        <v>1257</v>
      </c>
      <c r="Z184" s="33">
        <f t="shared" si="8"/>
        <v>145</v>
      </c>
    </row>
    <row r="185" spans="1:26" ht="12.75" customHeight="1" x14ac:dyDescent="0.15">
      <c r="A185" s="9" t="s">
        <v>273</v>
      </c>
      <c r="B185" s="9" t="s">
        <v>144</v>
      </c>
      <c r="C185" s="29" t="s">
        <v>275</v>
      </c>
      <c r="D185" s="30">
        <v>1256</v>
      </c>
      <c r="E185" s="30">
        <v>71</v>
      </c>
      <c r="F185" s="30">
        <v>71</v>
      </c>
      <c r="G185" s="30">
        <v>0</v>
      </c>
      <c r="H185" s="30">
        <f t="shared" si="0"/>
        <v>1185</v>
      </c>
      <c r="I185" s="31">
        <f t="shared" si="1"/>
        <v>5.6528662420382167E-2</v>
      </c>
      <c r="J185" s="30">
        <v>907</v>
      </c>
      <c r="K185" s="30">
        <v>22</v>
      </c>
      <c r="L185" s="30">
        <v>22</v>
      </c>
      <c r="M185" s="30">
        <v>0</v>
      </c>
      <c r="N185" s="33">
        <f t="shared" si="2"/>
        <v>885</v>
      </c>
      <c r="O185" s="31">
        <f t="shared" si="3"/>
        <v>2.4255788313120176E-2</v>
      </c>
      <c r="P185" s="30">
        <v>1038</v>
      </c>
      <c r="Q185" s="30">
        <v>44</v>
      </c>
      <c r="R185" s="33">
        <f t="shared" si="4"/>
        <v>994</v>
      </c>
      <c r="S185" s="31">
        <f t="shared" si="5"/>
        <v>4.238921001926782E-2</v>
      </c>
      <c r="T185" s="30">
        <v>2501</v>
      </c>
      <c r="U185" s="30">
        <v>5290</v>
      </c>
      <c r="V185" s="33">
        <f t="shared" si="6"/>
        <v>0</v>
      </c>
      <c r="W185" s="31">
        <f t="shared" si="7"/>
        <v>2.1151539384246303</v>
      </c>
      <c r="X185" s="30">
        <v>5702</v>
      </c>
      <c r="Y185" s="30">
        <v>5427</v>
      </c>
      <c r="Z185" s="33">
        <f t="shared" si="8"/>
        <v>3064</v>
      </c>
    </row>
    <row r="186" spans="1:26" ht="12.75" customHeight="1" x14ac:dyDescent="0.15">
      <c r="A186" s="9" t="s">
        <v>273</v>
      </c>
      <c r="B186" s="9" t="s">
        <v>144</v>
      </c>
      <c r="C186" s="29" t="s">
        <v>276</v>
      </c>
      <c r="D186" s="30">
        <v>436</v>
      </c>
      <c r="E186" s="30">
        <v>0</v>
      </c>
      <c r="F186" s="30">
        <v>0</v>
      </c>
      <c r="G186" s="30">
        <v>0</v>
      </c>
      <c r="H186" s="30">
        <f t="shared" si="0"/>
        <v>436</v>
      </c>
      <c r="I186" s="31">
        <f t="shared" si="1"/>
        <v>0</v>
      </c>
      <c r="J186" s="30">
        <v>305</v>
      </c>
      <c r="K186" s="30">
        <v>0</v>
      </c>
      <c r="L186" s="30">
        <v>0</v>
      </c>
      <c r="M186" s="30">
        <v>0</v>
      </c>
      <c r="N186" s="33">
        <f t="shared" si="2"/>
        <v>305</v>
      </c>
      <c r="O186" s="31">
        <f t="shared" si="3"/>
        <v>0</v>
      </c>
      <c r="P186" s="30">
        <v>335</v>
      </c>
      <c r="Q186" s="30">
        <v>21</v>
      </c>
      <c r="R186" s="33">
        <f t="shared" si="4"/>
        <v>314</v>
      </c>
      <c r="S186" s="31">
        <f t="shared" si="5"/>
        <v>6.2686567164179099E-2</v>
      </c>
      <c r="T186" s="30">
        <v>785</v>
      </c>
      <c r="U186" s="30">
        <v>862</v>
      </c>
      <c r="V186" s="33">
        <f t="shared" si="6"/>
        <v>0</v>
      </c>
      <c r="W186" s="31">
        <f t="shared" si="7"/>
        <v>1.0980891719745223</v>
      </c>
      <c r="X186" s="30">
        <v>1861</v>
      </c>
      <c r="Y186" s="30">
        <v>883</v>
      </c>
      <c r="Z186" s="33">
        <f t="shared" si="8"/>
        <v>1055</v>
      </c>
    </row>
    <row r="187" spans="1:26" ht="12.75" customHeight="1" x14ac:dyDescent="0.15">
      <c r="A187" s="9" t="s">
        <v>273</v>
      </c>
      <c r="B187" s="9" t="s">
        <v>144</v>
      </c>
      <c r="C187" s="29" t="s">
        <v>277</v>
      </c>
      <c r="D187" s="30">
        <v>76</v>
      </c>
      <c r="E187" s="30">
        <v>0</v>
      </c>
      <c r="F187" s="30">
        <v>0</v>
      </c>
      <c r="G187" s="30">
        <v>0</v>
      </c>
      <c r="H187" s="30">
        <f t="shared" si="0"/>
        <v>76</v>
      </c>
      <c r="I187" s="31">
        <f t="shared" si="1"/>
        <v>0</v>
      </c>
      <c r="J187" s="30">
        <v>53</v>
      </c>
      <c r="K187" s="30">
        <v>0</v>
      </c>
      <c r="L187" s="30">
        <v>0</v>
      </c>
      <c r="M187" s="30">
        <v>0</v>
      </c>
      <c r="N187" s="33">
        <f t="shared" si="2"/>
        <v>53</v>
      </c>
      <c r="O187" s="31">
        <f t="shared" si="3"/>
        <v>0</v>
      </c>
      <c r="P187" s="30">
        <v>62</v>
      </c>
      <c r="Q187" s="30">
        <v>0</v>
      </c>
      <c r="R187" s="33">
        <f t="shared" si="4"/>
        <v>62</v>
      </c>
      <c r="S187" s="31">
        <f t="shared" si="5"/>
        <v>0</v>
      </c>
      <c r="T187" s="30">
        <v>148</v>
      </c>
      <c r="U187" s="30">
        <v>26</v>
      </c>
      <c r="V187" s="33">
        <f t="shared" si="6"/>
        <v>122</v>
      </c>
      <c r="W187" s="31">
        <f t="shared" si="7"/>
        <v>0.17567567567567569</v>
      </c>
      <c r="X187" s="30">
        <v>339</v>
      </c>
      <c r="Y187" s="30">
        <v>26</v>
      </c>
      <c r="Z187" s="33">
        <f t="shared" si="8"/>
        <v>313</v>
      </c>
    </row>
    <row r="188" spans="1:26" ht="12.75" customHeight="1" x14ac:dyDescent="0.15">
      <c r="A188" s="9" t="s">
        <v>273</v>
      </c>
      <c r="B188" s="9" t="s">
        <v>144</v>
      </c>
      <c r="C188" s="29" t="s">
        <v>278</v>
      </c>
      <c r="D188" s="30">
        <v>1</v>
      </c>
      <c r="E188" s="30">
        <v>0</v>
      </c>
      <c r="F188" s="30">
        <v>0</v>
      </c>
      <c r="G188" s="30">
        <v>0</v>
      </c>
      <c r="H188" s="30">
        <f t="shared" si="0"/>
        <v>1</v>
      </c>
      <c r="I188" s="31">
        <f t="shared" si="1"/>
        <v>0</v>
      </c>
      <c r="J188" s="30">
        <v>1</v>
      </c>
      <c r="K188" s="30">
        <v>0</v>
      </c>
      <c r="L188" s="30">
        <v>0</v>
      </c>
      <c r="M188" s="30">
        <v>0</v>
      </c>
      <c r="N188" s="33">
        <f t="shared" si="2"/>
        <v>1</v>
      </c>
      <c r="O188" s="31">
        <f t="shared" si="3"/>
        <v>0</v>
      </c>
      <c r="P188" s="30">
        <v>0</v>
      </c>
      <c r="Q188" s="30">
        <v>50</v>
      </c>
      <c r="R188" s="33">
        <f t="shared" si="4"/>
        <v>0</v>
      </c>
      <c r="S188" s="31" t="e">
        <f t="shared" si="5"/>
        <v>#DIV/0!</v>
      </c>
      <c r="T188" s="30">
        <v>0</v>
      </c>
      <c r="U188" s="30">
        <v>518</v>
      </c>
      <c r="V188" s="33">
        <f t="shared" si="6"/>
        <v>0</v>
      </c>
      <c r="W188" s="31" t="e">
        <f t="shared" si="7"/>
        <v>#DIV/0!</v>
      </c>
      <c r="X188" s="30">
        <v>2</v>
      </c>
      <c r="Y188" s="30">
        <v>568</v>
      </c>
      <c r="Z188" s="33">
        <f t="shared" si="8"/>
        <v>2</v>
      </c>
    </row>
    <row r="189" spans="1:26" ht="12.75" customHeight="1" x14ac:dyDescent="0.15">
      <c r="A189" s="9" t="s">
        <v>273</v>
      </c>
      <c r="B189" s="9" t="s">
        <v>144</v>
      </c>
      <c r="C189" s="29" t="s">
        <v>279</v>
      </c>
      <c r="D189" s="30">
        <v>71</v>
      </c>
      <c r="E189" s="30">
        <v>9</v>
      </c>
      <c r="F189" s="30">
        <v>9</v>
      </c>
      <c r="G189" s="30">
        <v>0</v>
      </c>
      <c r="H189" s="30">
        <f t="shared" si="0"/>
        <v>62</v>
      </c>
      <c r="I189" s="31">
        <f t="shared" si="1"/>
        <v>0.12676056338028169</v>
      </c>
      <c r="J189" s="30">
        <v>50</v>
      </c>
      <c r="K189" s="30">
        <v>8</v>
      </c>
      <c r="L189" s="30">
        <v>8</v>
      </c>
      <c r="M189" s="30">
        <v>0</v>
      </c>
      <c r="N189" s="33">
        <f t="shared" si="2"/>
        <v>42</v>
      </c>
      <c r="O189" s="31">
        <f t="shared" si="3"/>
        <v>0.16</v>
      </c>
      <c r="P189" s="30">
        <v>56</v>
      </c>
      <c r="Q189" s="30">
        <v>6</v>
      </c>
      <c r="R189" s="33">
        <f t="shared" si="4"/>
        <v>50</v>
      </c>
      <c r="S189" s="31">
        <f t="shared" si="5"/>
        <v>0.10714285714285714</v>
      </c>
      <c r="T189" s="30">
        <v>131</v>
      </c>
      <c r="U189" s="30">
        <v>320</v>
      </c>
      <c r="V189" s="33">
        <f t="shared" si="6"/>
        <v>0</v>
      </c>
      <c r="W189" s="31">
        <f t="shared" si="7"/>
        <v>2.4427480916030535</v>
      </c>
      <c r="X189" s="30">
        <v>308</v>
      </c>
      <c r="Y189" s="30">
        <v>343</v>
      </c>
      <c r="Z189" s="33">
        <f t="shared" si="8"/>
        <v>154</v>
      </c>
    </row>
    <row r="190" spans="1:26" ht="12.75" customHeight="1" x14ac:dyDescent="0.15">
      <c r="A190" s="9" t="s">
        <v>273</v>
      </c>
      <c r="B190" s="9" t="s">
        <v>144</v>
      </c>
      <c r="C190" s="29" t="s">
        <v>280</v>
      </c>
      <c r="D190" s="30">
        <v>76</v>
      </c>
      <c r="E190" s="30">
        <v>0</v>
      </c>
      <c r="F190" s="30">
        <v>0</v>
      </c>
      <c r="G190" s="30">
        <v>0</v>
      </c>
      <c r="H190" s="30">
        <f t="shared" si="0"/>
        <v>76</v>
      </c>
      <c r="I190" s="31">
        <f t="shared" si="1"/>
        <v>0</v>
      </c>
      <c r="J190" s="30">
        <v>53</v>
      </c>
      <c r="K190" s="30">
        <v>0</v>
      </c>
      <c r="L190" s="30">
        <v>0</v>
      </c>
      <c r="M190" s="30">
        <v>0</v>
      </c>
      <c r="N190" s="33">
        <f t="shared" si="2"/>
        <v>53</v>
      </c>
      <c r="O190" s="31">
        <f t="shared" si="3"/>
        <v>0</v>
      </c>
      <c r="P190" s="30">
        <v>61</v>
      </c>
      <c r="Q190" s="30">
        <v>17</v>
      </c>
      <c r="R190" s="33">
        <f t="shared" si="4"/>
        <v>44</v>
      </c>
      <c r="S190" s="31">
        <f t="shared" si="5"/>
        <v>0.27868852459016391</v>
      </c>
      <c r="T190" s="30">
        <v>137</v>
      </c>
      <c r="U190" s="30">
        <v>142</v>
      </c>
      <c r="V190" s="33">
        <f t="shared" si="6"/>
        <v>0</v>
      </c>
      <c r="W190" s="31">
        <f t="shared" si="7"/>
        <v>1.0364963503649636</v>
      </c>
      <c r="X190" s="30">
        <v>327</v>
      </c>
      <c r="Y190" s="30">
        <v>159</v>
      </c>
      <c r="Z190" s="33">
        <f t="shared" si="8"/>
        <v>173</v>
      </c>
    </row>
    <row r="191" spans="1:26" ht="12.75" customHeight="1" x14ac:dyDescent="0.15">
      <c r="A191" s="9" t="s">
        <v>273</v>
      </c>
      <c r="B191" s="9" t="s">
        <v>144</v>
      </c>
      <c r="C191" s="29" t="s">
        <v>281</v>
      </c>
      <c r="D191" s="30">
        <v>83</v>
      </c>
      <c r="E191" s="30">
        <v>0</v>
      </c>
      <c r="F191" s="30">
        <v>0</v>
      </c>
      <c r="G191" s="30">
        <v>0</v>
      </c>
      <c r="H191" s="30">
        <f t="shared" si="0"/>
        <v>83</v>
      </c>
      <c r="I191" s="31">
        <f t="shared" si="1"/>
        <v>0</v>
      </c>
      <c r="J191" s="30">
        <v>59</v>
      </c>
      <c r="K191" s="30">
        <v>0</v>
      </c>
      <c r="L191" s="30">
        <v>0</v>
      </c>
      <c r="M191" s="30">
        <v>0</v>
      </c>
      <c r="N191" s="33">
        <f t="shared" si="2"/>
        <v>59</v>
      </c>
      <c r="O191" s="31">
        <f t="shared" si="3"/>
        <v>0</v>
      </c>
      <c r="P191" s="30">
        <v>65</v>
      </c>
      <c r="Q191" s="30">
        <v>6</v>
      </c>
      <c r="R191" s="33">
        <f t="shared" si="4"/>
        <v>59</v>
      </c>
      <c r="S191" s="31">
        <f t="shared" si="5"/>
        <v>9.2307692307692313E-2</v>
      </c>
      <c r="T191" s="30">
        <v>151</v>
      </c>
      <c r="U191" s="30">
        <v>30</v>
      </c>
      <c r="V191" s="33">
        <f t="shared" si="6"/>
        <v>121</v>
      </c>
      <c r="W191" s="31">
        <f t="shared" si="7"/>
        <v>0.19867549668874171</v>
      </c>
      <c r="X191" s="30">
        <v>358</v>
      </c>
      <c r="Y191" s="30">
        <v>36</v>
      </c>
      <c r="Z191" s="33">
        <f t="shared" si="8"/>
        <v>322</v>
      </c>
    </row>
    <row r="192" spans="1:26" ht="12.75" customHeight="1" x14ac:dyDescent="0.15">
      <c r="A192" s="9" t="s">
        <v>273</v>
      </c>
      <c r="B192" s="9" t="s">
        <v>144</v>
      </c>
      <c r="C192" s="29" t="s">
        <v>282</v>
      </c>
      <c r="D192" s="30">
        <v>411</v>
      </c>
      <c r="E192" s="30">
        <v>176</v>
      </c>
      <c r="F192" s="30">
        <v>28</v>
      </c>
      <c r="G192" s="30">
        <v>148</v>
      </c>
      <c r="H192" s="30">
        <f t="shared" si="0"/>
        <v>235</v>
      </c>
      <c r="I192" s="31">
        <f t="shared" si="1"/>
        <v>0.42822384428223842</v>
      </c>
      <c r="J192" s="30">
        <v>299</v>
      </c>
      <c r="K192" s="30">
        <v>85</v>
      </c>
      <c r="L192" s="30">
        <v>85</v>
      </c>
      <c r="M192" s="30">
        <v>0</v>
      </c>
      <c r="N192" s="33">
        <f t="shared" si="2"/>
        <v>214</v>
      </c>
      <c r="O192" s="31">
        <f t="shared" si="3"/>
        <v>0.28428093645484948</v>
      </c>
      <c r="P192" s="30">
        <v>337</v>
      </c>
      <c r="Q192" s="30">
        <v>11</v>
      </c>
      <c r="R192" s="33">
        <f t="shared" si="4"/>
        <v>326</v>
      </c>
      <c r="S192" s="31">
        <f t="shared" si="5"/>
        <v>3.2640949554896145E-2</v>
      </c>
      <c r="T192" s="30">
        <v>794</v>
      </c>
      <c r="U192" s="30">
        <v>781</v>
      </c>
      <c r="V192" s="33">
        <f t="shared" si="6"/>
        <v>13</v>
      </c>
      <c r="W192" s="31">
        <f t="shared" si="7"/>
        <v>0.98362720403022674</v>
      </c>
      <c r="X192" s="30">
        <v>1841</v>
      </c>
      <c r="Y192" s="30">
        <v>1053</v>
      </c>
      <c r="Z192" s="33">
        <f t="shared" si="8"/>
        <v>788</v>
      </c>
    </row>
    <row r="193" spans="1:26" ht="12.75" customHeight="1" x14ac:dyDescent="0.15">
      <c r="A193" s="9" t="s">
        <v>273</v>
      </c>
      <c r="B193" s="9" t="s">
        <v>144</v>
      </c>
      <c r="C193" s="29" t="s">
        <v>283</v>
      </c>
      <c r="D193" s="30">
        <v>164</v>
      </c>
      <c r="E193" s="30">
        <v>13</v>
      </c>
      <c r="F193" s="30">
        <v>13</v>
      </c>
      <c r="G193" s="30">
        <v>0</v>
      </c>
      <c r="H193" s="30">
        <f t="shared" si="0"/>
        <v>151</v>
      </c>
      <c r="I193" s="31">
        <f t="shared" si="1"/>
        <v>7.926829268292683E-2</v>
      </c>
      <c r="J193" s="30">
        <v>120</v>
      </c>
      <c r="K193" s="30">
        <v>47</v>
      </c>
      <c r="L193" s="30">
        <v>47</v>
      </c>
      <c r="M193" s="30">
        <v>0</v>
      </c>
      <c r="N193" s="33">
        <f t="shared" si="2"/>
        <v>73</v>
      </c>
      <c r="O193" s="31">
        <f t="shared" si="3"/>
        <v>0.39166666666666666</v>
      </c>
      <c r="P193" s="30">
        <v>135</v>
      </c>
      <c r="Q193" s="30">
        <v>79</v>
      </c>
      <c r="R193" s="33">
        <f t="shared" si="4"/>
        <v>56</v>
      </c>
      <c r="S193" s="31">
        <f t="shared" si="5"/>
        <v>0.58518518518518514</v>
      </c>
      <c r="T193" s="30">
        <v>328</v>
      </c>
      <c r="U193" s="30">
        <v>102</v>
      </c>
      <c r="V193" s="33">
        <f t="shared" si="6"/>
        <v>226</v>
      </c>
      <c r="W193" s="31">
        <f t="shared" si="7"/>
        <v>0.31097560975609756</v>
      </c>
      <c r="X193" s="30">
        <v>747</v>
      </c>
      <c r="Y193" s="30">
        <v>241</v>
      </c>
      <c r="Z193" s="33">
        <f t="shared" si="8"/>
        <v>506</v>
      </c>
    </row>
    <row r="194" spans="1:26" ht="12.75" customHeight="1" x14ac:dyDescent="0.15">
      <c r="A194" s="9" t="s">
        <v>273</v>
      </c>
      <c r="B194" s="9" t="s">
        <v>144</v>
      </c>
      <c r="C194" s="29" t="s">
        <v>284</v>
      </c>
      <c r="D194" s="30">
        <v>2817</v>
      </c>
      <c r="E194" s="30">
        <v>907</v>
      </c>
      <c r="F194" s="30">
        <v>907</v>
      </c>
      <c r="G194" s="30">
        <v>0</v>
      </c>
      <c r="H194" s="30">
        <f t="shared" si="0"/>
        <v>1910</v>
      </c>
      <c r="I194" s="31">
        <f t="shared" si="1"/>
        <v>0.32197373091941783</v>
      </c>
      <c r="J194" s="30">
        <v>2034</v>
      </c>
      <c r="K194" s="30">
        <v>3</v>
      </c>
      <c r="L194" s="30">
        <v>3</v>
      </c>
      <c r="M194" s="30">
        <v>0</v>
      </c>
      <c r="N194" s="33">
        <f t="shared" si="2"/>
        <v>2031</v>
      </c>
      <c r="O194" s="31">
        <f t="shared" si="3"/>
        <v>1.4749262536873156E-3</v>
      </c>
      <c r="P194" s="30">
        <v>2239</v>
      </c>
      <c r="Q194" s="30">
        <v>12973</v>
      </c>
      <c r="R194" s="33">
        <f t="shared" si="4"/>
        <v>0</v>
      </c>
      <c r="S194" s="31">
        <f t="shared" si="5"/>
        <v>5.7941045109423852</v>
      </c>
      <c r="T194" s="30">
        <v>5059</v>
      </c>
      <c r="U194" s="30">
        <v>8682</v>
      </c>
      <c r="V194" s="33">
        <f t="shared" si="6"/>
        <v>0</v>
      </c>
      <c r="W194" s="31">
        <f t="shared" si="7"/>
        <v>1.7161494366475587</v>
      </c>
      <c r="X194" s="30">
        <v>12149</v>
      </c>
      <c r="Y194" s="30">
        <v>22565</v>
      </c>
      <c r="Z194" s="33">
        <f t="shared" si="8"/>
        <v>3941</v>
      </c>
    </row>
    <row r="195" spans="1:26" ht="12.75" customHeight="1" x14ac:dyDescent="0.15">
      <c r="A195" s="9" t="s">
        <v>273</v>
      </c>
      <c r="B195" s="9" t="s">
        <v>144</v>
      </c>
      <c r="C195" s="29" t="s">
        <v>285</v>
      </c>
      <c r="D195" s="30">
        <v>1</v>
      </c>
      <c r="E195" s="30">
        <v>0</v>
      </c>
      <c r="F195" s="30">
        <v>0</v>
      </c>
      <c r="G195" s="30">
        <v>0</v>
      </c>
      <c r="H195" s="30">
        <f t="shared" si="0"/>
        <v>1</v>
      </c>
      <c r="I195" s="31">
        <f t="shared" si="1"/>
        <v>0</v>
      </c>
      <c r="J195" s="30">
        <v>77</v>
      </c>
      <c r="K195" s="30">
        <v>3</v>
      </c>
      <c r="L195" s="30">
        <v>3</v>
      </c>
      <c r="M195" s="30">
        <v>0</v>
      </c>
      <c r="N195" s="33">
        <f t="shared" si="2"/>
        <v>74</v>
      </c>
      <c r="O195" s="31">
        <f t="shared" si="3"/>
        <v>3.896103896103896E-2</v>
      </c>
      <c r="P195" s="30">
        <v>1</v>
      </c>
      <c r="Q195" s="30">
        <v>11</v>
      </c>
      <c r="R195" s="33">
        <f t="shared" si="4"/>
        <v>0</v>
      </c>
      <c r="S195" s="31">
        <f t="shared" si="5"/>
        <v>11</v>
      </c>
      <c r="T195" s="30">
        <v>1</v>
      </c>
      <c r="U195" s="30">
        <v>22</v>
      </c>
      <c r="V195" s="33">
        <f t="shared" si="6"/>
        <v>0</v>
      </c>
      <c r="W195" s="31">
        <f t="shared" si="7"/>
        <v>22</v>
      </c>
      <c r="X195" s="30">
        <v>80</v>
      </c>
      <c r="Y195" s="30">
        <v>36</v>
      </c>
      <c r="Z195" s="33">
        <f t="shared" si="8"/>
        <v>75</v>
      </c>
    </row>
    <row r="196" spans="1:26" ht="12.75" customHeight="1" x14ac:dyDescent="0.15">
      <c r="A196" s="9" t="s">
        <v>273</v>
      </c>
      <c r="B196" s="9" t="s">
        <v>144</v>
      </c>
      <c r="C196" s="29" t="s">
        <v>286</v>
      </c>
      <c r="D196" s="30">
        <v>2</v>
      </c>
      <c r="E196" s="30">
        <v>0</v>
      </c>
      <c r="F196" s="30">
        <v>0</v>
      </c>
      <c r="G196" s="30">
        <v>0</v>
      </c>
      <c r="H196" s="30">
        <f t="shared" si="0"/>
        <v>2</v>
      </c>
      <c r="I196" s="31">
        <f t="shared" si="1"/>
        <v>0</v>
      </c>
      <c r="J196" s="30">
        <v>2</v>
      </c>
      <c r="K196" s="30">
        <v>0</v>
      </c>
      <c r="L196" s="30">
        <v>0</v>
      </c>
      <c r="M196" s="30">
        <v>0</v>
      </c>
      <c r="N196" s="33">
        <f t="shared" si="2"/>
        <v>2</v>
      </c>
      <c r="O196" s="31">
        <f t="shared" si="3"/>
        <v>0</v>
      </c>
      <c r="P196" s="30">
        <v>2</v>
      </c>
      <c r="Q196" s="30">
        <v>0</v>
      </c>
      <c r="R196" s="33">
        <f t="shared" si="4"/>
        <v>2</v>
      </c>
      <c r="S196" s="31">
        <f t="shared" si="5"/>
        <v>0</v>
      </c>
      <c r="T196" s="30">
        <v>3</v>
      </c>
      <c r="U196" s="30">
        <v>0</v>
      </c>
      <c r="V196" s="33">
        <f t="shared" si="6"/>
        <v>3</v>
      </c>
      <c r="W196" s="31">
        <f t="shared" si="7"/>
        <v>0</v>
      </c>
      <c r="X196" s="30">
        <v>9</v>
      </c>
      <c r="Y196" s="30">
        <v>0</v>
      </c>
      <c r="Z196" s="33">
        <f t="shared" si="8"/>
        <v>9</v>
      </c>
    </row>
    <row r="197" spans="1:26" ht="12.75" customHeight="1" x14ac:dyDescent="0.15">
      <c r="A197" s="9" t="s">
        <v>273</v>
      </c>
      <c r="B197" s="9" t="s">
        <v>144</v>
      </c>
      <c r="C197" s="29" t="s">
        <v>287</v>
      </c>
      <c r="D197" s="30">
        <v>1</v>
      </c>
      <c r="E197" s="30">
        <v>0</v>
      </c>
      <c r="F197" s="30">
        <v>0</v>
      </c>
      <c r="G197" s="30">
        <v>0</v>
      </c>
      <c r="H197" s="30">
        <f t="shared" si="0"/>
        <v>1</v>
      </c>
      <c r="I197" s="31">
        <f t="shared" si="1"/>
        <v>0</v>
      </c>
      <c r="J197" s="30">
        <v>1</v>
      </c>
      <c r="K197" s="30">
        <v>1</v>
      </c>
      <c r="L197" s="30">
        <v>1</v>
      </c>
      <c r="M197" s="30">
        <v>0</v>
      </c>
      <c r="N197" s="33">
        <f t="shared" si="2"/>
        <v>0</v>
      </c>
      <c r="O197" s="31">
        <f t="shared" si="3"/>
        <v>1</v>
      </c>
      <c r="P197" s="30">
        <v>0</v>
      </c>
      <c r="Q197" s="30">
        <v>7</v>
      </c>
      <c r="R197" s="33">
        <f t="shared" si="4"/>
        <v>0</v>
      </c>
      <c r="S197" s="31" t="e">
        <f t="shared" si="5"/>
        <v>#DIV/0!</v>
      </c>
      <c r="T197" s="30">
        <v>0</v>
      </c>
      <c r="U197" s="30">
        <v>57</v>
      </c>
      <c r="V197" s="33">
        <f t="shared" si="6"/>
        <v>0</v>
      </c>
      <c r="W197" s="31" t="e">
        <f t="shared" si="7"/>
        <v>#DIV/0!</v>
      </c>
      <c r="X197" s="30">
        <v>2</v>
      </c>
      <c r="Y197" s="30">
        <v>65</v>
      </c>
      <c r="Z197" s="33">
        <f t="shared" si="8"/>
        <v>1</v>
      </c>
    </row>
    <row r="198" spans="1:26" ht="12.75" customHeight="1" x14ac:dyDescent="0.15">
      <c r="A198" s="9" t="s">
        <v>273</v>
      </c>
      <c r="B198" s="9" t="s">
        <v>144</v>
      </c>
      <c r="C198" s="29" t="s">
        <v>288</v>
      </c>
      <c r="D198" s="30">
        <v>1</v>
      </c>
      <c r="E198" s="30">
        <v>0</v>
      </c>
      <c r="F198" s="30">
        <v>0</v>
      </c>
      <c r="G198" s="30">
        <v>0</v>
      </c>
      <c r="H198" s="30">
        <f t="shared" si="0"/>
        <v>1</v>
      </c>
      <c r="I198" s="31">
        <f t="shared" si="1"/>
        <v>0</v>
      </c>
      <c r="J198" s="30">
        <v>1</v>
      </c>
      <c r="K198" s="30">
        <v>0</v>
      </c>
      <c r="L198" s="30">
        <v>0</v>
      </c>
      <c r="M198" s="30">
        <v>0</v>
      </c>
      <c r="N198" s="33">
        <f t="shared" si="2"/>
        <v>1</v>
      </c>
      <c r="O198" s="31">
        <f t="shared" si="3"/>
        <v>0</v>
      </c>
      <c r="P198" s="30">
        <v>0</v>
      </c>
      <c r="Q198" s="30">
        <v>292</v>
      </c>
      <c r="R198" s="33">
        <f t="shared" si="4"/>
        <v>0</v>
      </c>
      <c r="S198" s="31" t="e">
        <f t="shared" si="5"/>
        <v>#DIV/0!</v>
      </c>
      <c r="T198" s="30">
        <v>0</v>
      </c>
      <c r="U198" s="30">
        <v>2</v>
      </c>
      <c r="V198" s="33">
        <f t="shared" si="6"/>
        <v>0</v>
      </c>
      <c r="W198" s="31" t="e">
        <f t="shared" si="7"/>
        <v>#DIV/0!</v>
      </c>
      <c r="X198" s="30">
        <v>2</v>
      </c>
      <c r="Y198" s="30">
        <v>294</v>
      </c>
      <c r="Z198" s="33">
        <f t="shared" si="8"/>
        <v>2</v>
      </c>
    </row>
    <row r="199" spans="1:26" ht="12.75" customHeight="1" x14ac:dyDescent="0.15">
      <c r="A199" s="9" t="s">
        <v>273</v>
      </c>
      <c r="B199" s="9" t="s">
        <v>144</v>
      </c>
      <c r="C199" s="29" t="s">
        <v>289</v>
      </c>
      <c r="D199" s="30">
        <v>43</v>
      </c>
      <c r="E199" s="30">
        <v>32</v>
      </c>
      <c r="F199" s="30">
        <v>32</v>
      </c>
      <c r="G199" s="30">
        <v>0</v>
      </c>
      <c r="H199" s="30">
        <f t="shared" si="0"/>
        <v>11</v>
      </c>
      <c r="I199" s="31">
        <f t="shared" si="1"/>
        <v>0.7441860465116279</v>
      </c>
      <c r="J199" s="30">
        <v>30</v>
      </c>
      <c r="K199" s="30">
        <v>38</v>
      </c>
      <c r="L199" s="30">
        <v>38</v>
      </c>
      <c r="M199" s="30">
        <v>0</v>
      </c>
      <c r="N199" s="33">
        <f t="shared" si="2"/>
        <v>0</v>
      </c>
      <c r="O199" s="31">
        <f t="shared" si="3"/>
        <v>1.2666666666666666</v>
      </c>
      <c r="P199" s="30">
        <v>34</v>
      </c>
      <c r="Q199" s="30">
        <v>2</v>
      </c>
      <c r="R199" s="33">
        <f t="shared" si="4"/>
        <v>32</v>
      </c>
      <c r="S199" s="31">
        <f t="shared" si="5"/>
        <v>5.8823529411764705E-2</v>
      </c>
      <c r="T199" s="30">
        <v>75</v>
      </c>
      <c r="U199" s="30">
        <v>1150</v>
      </c>
      <c r="V199" s="33">
        <f t="shared" si="6"/>
        <v>0</v>
      </c>
      <c r="W199" s="31">
        <f t="shared" si="7"/>
        <v>15.333333333333334</v>
      </c>
      <c r="X199" s="30">
        <v>182</v>
      </c>
      <c r="Y199" s="30">
        <v>1222</v>
      </c>
      <c r="Z199" s="33">
        <f t="shared" si="8"/>
        <v>43</v>
      </c>
    </row>
    <row r="200" spans="1:26" ht="12.75" customHeight="1" x14ac:dyDescent="0.15">
      <c r="A200" s="9" t="s">
        <v>273</v>
      </c>
      <c r="B200" s="9" t="s">
        <v>144</v>
      </c>
      <c r="C200" s="29" t="s">
        <v>290</v>
      </c>
      <c r="D200" s="30">
        <v>1</v>
      </c>
      <c r="E200" s="30">
        <v>0</v>
      </c>
      <c r="F200" s="30">
        <v>0</v>
      </c>
      <c r="G200" s="30">
        <v>0</v>
      </c>
      <c r="H200" s="30">
        <f t="shared" si="0"/>
        <v>1</v>
      </c>
      <c r="I200" s="31">
        <f t="shared" si="1"/>
        <v>0</v>
      </c>
      <c r="J200" s="30">
        <v>1</v>
      </c>
      <c r="K200" s="30">
        <v>0</v>
      </c>
      <c r="L200" s="30">
        <v>0</v>
      </c>
      <c r="M200" s="30">
        <v>0</v>
      </c>
      <c r="N200" s="33">
        <f t="shared" si="2"/>
        <v>1</v>
      </c>
      <c r="O200" s="31">
        <f t="shared" si="3"/>
        <v>0</v>
      </c>
      <c r="P200" s="30">
        <v>0</v>
      </c>
      <c r="Q200" s="30">
        <v>0</v>
      </c>
      <c r="R200" s="33">
        <f t="shared" si="4"/>
        <v>0</v>
      </c>
      <c r="S200" s="31" t="e">
        <f t="shared" si="5"/>
        <v>#DIV/0!</v>
      </c>
      <c r="T200" s="30">
        <v>0</v>
      </c>
      <c r="U200" s="30">
        <v>0</v>
      </c>
      <c r="V200" s="33">
        <f t="shared" si="6"/>
        <v>0</v>
      </c>
      <c r="W200" s="31" t="e">
        <f t="shared" si="7"/>
        <v>#DIV/0!</v>
      </c>
      <c r="X200" s="30">
        <v>2</v>
      </c>
      <c r="Y200" s="30">
        <v>0</v>
      </c>
      <c r="Z200" s="33">
        <f t="shared" si="8"/>
        <v>2</v>
      </c>
    </row>
    <row r="201" spans="1:26" ht="12.75" customHeight="1" x14ac:dyDescent="0.15">
      <c r="A201" s="9" t="s">
        <v>273</v>
      </c>
      <c r="B201" s="9" t="s">
        <v>144</v>
      </c>
      <c r="C201" s="29" t="s">
        <v>291</v>
      </c>
      <c r="D201" s="30">
        <v>647</v>
      </c>
      <c r="E201" s="30">
        <v>0</v>
      </c>
      <c r="F201" s="30">
        <v>0</v>
      </c>
      <c r="G201" s="30">
        <v>0</v>
      </c>
      <c r="H201" s="30">
        <f t="shared" si="0"/>
        <v>647</v>
      </c>
      <c r="I201" s="31">
        <f t="shared" si="1"/>
        <v>0</v>
      </c>
      <c r="J201" s="30">
        <v>450</v>
      </c>
      <c r="K201" s="30">
        <v>0</v>
      </c>
      <c r="L201" s="30">
        <v>0</v>
      </c>
      <c r="M201" s="30">
        <v>0</v>
      </c>
      <c r="N201" s="33">
        <f t="shared" si="2"/>
        <v>450</v>
      </c>
      <c r="O201" s="31">
        <f t="shared" si="3"/>
        <v>0</v>
      </c>
      <c r="P201" s="30">
        <v>497</v>
      </c>
      <c r="Q201" s="30">
        <v>201</v>
      </c>
      <c r="R201" s="33">
        <f t="shared" si="4"/>
        <v>296</v>
      </c>
      <c r="S201" s="31">
        <f t="shared" si="5"/>
        <v>0.40442655935613681</v>
      </c>
      <c r="T201" s="30">
        <v>1133</v>
      </c>
      <c r="U201" s="30">
        <v>2387</v>
      </c>
      <c r="V201" s="33">
        <f t="shared" si="6"/>
        <v>0</v>
      </c>
      <c r="W201" s="31">
        <f t="shared" si="7"/>
        <v>2.1067961165048543</v>
      </c>
      <c r="X201" s="30">
        <v>2727</v>
      </c>
      <c r="Y201" s="30">
        <v>2588</v>
      </c>
      <c r="Z201" s="33">
        <f t="shared" si="8"/>
        <v>1393</v>
      </c>
    </row>
    <row r="202" spans="1:26" ht="12.75" customHeight="1" x14ac:dyDescent="0.15">
      <c r="A202" s="9" t="s">
        <v>273</v>
      </c>
      <c r="B202" s="9" t="s">
        <v>144</v>
      </c>
      <c r="C202" s="29" t="s">
        <v>292</v>
      </c>
      <c r="D202" s="30">
        <v>14</v>
      </c>
      <c r="E202" s="30">
        <v>0</v>
      </c>
      <c r="F202" s="30">
        <v>0</v>
      </c>
      <c r="G202" s="30">
        <v>0</v>
      </c>
      <c r="H202" s="30">
        <f t="shared" si="0"/>
        <v>14</v>
      </c>
      <c r="I202" s="31">
        <f t="shared" si="1"/>
        <v>0</v>
      </c>
      <c r="J202" s="30">
        <v>10</v>
      </c>
      <c r="K202" s="30">
        <v>0</v>
      </c>
      <c r="L202" s="30">
        <v>0</v>
      </c>
      <c r="M202" s="30">
        <v>0</v>
      </c>
      <c r="N202" s="33">
        <f t="shared" si="2"/>
        <v>10</v>
      </c>
      <c r="O202" s="31">
        <f t="shared" si="3"/>
        <v>0</v>
      </c>
      <c r="P202" s="30">
        <v>11</v>
      </c>
      <c r="Q202" s="30">
        <v>0</v>
      </c>
      <c r="R202" s="33">
        <f t="shared" si="4"/>
        <v>11</v>
      </c>
      <c r="S202" s="31">
        <f t="shared" si="5"/>
        <v>0</v>
      </c>
      <c r="T202" s="30">
        <v>26</v>
      </c>
      <c r="U202" s="30">
        <v>5</v>
      </c>
      <c r="V202" s="33">
        <f t="shared" si="6"/>
        <v>21</v>
      </c>
      <c r="W202" s="31">
        <f t="shared" si="7"/>
        <v>0.19230769230769232</v>
      </c>
      <c r="X202" s="30">
        <v>61</v>
      </c>
      <c r="Y202" s="30">
        <v>5</v>
      </c>
      <c r="Z202" s="33">
        <f t="shared" si="8"/>
        <v>56</v>
      </c>
    </row>
    <row r="203" spans="1:26" ht="12.75" customHeight="1" x14ac:dyDescent="0.15">
      <c r="A203" s="9" t="s">
        <v>273</v>
      </c>
      <c r="B203" s="9" t="s">
        <v>144</v>
      </c>
      <c r="C203" s="29" t="s">
        <v>293</v>
      </c>
      <c r="D203" s="30">
        <v>42</v>
      </c>
      <c r="E203" s="30">
        <v>13</v>
      </c>
      <c r="F203" s="30">
        <v>13</v>
      </c>
      <c r="G203" s="30">
        <v>0</v>
      </c>
      <c r="H203" s="30">
        <f t="shared" si="0"/>
        <v>29</v>
      </c>
      <c r="I203" s="31">
        <f t="shared" si="1"/>
        <v>0.30952380952380953</v>
      </c>
      <c r="J203" s="30">
        <v>29</v>
      </c>
      <c r="K203" s="30">
        <v>28</v>
      </c>
      <c r="L203" s="30">
        <v>28</v>
      </c>
      <c r="M203" s="30">
        <v>0</v>
      </c>
      <c r="N203" s="33">
        <f t="shared" si="2"/>
        <v>1</v>
      </c>
      <c r="O203" s="31">
        <f t="shared" si="3"/>
        <v>0.96551724137931039</v>
      </c>
      <c r="P203" s="30">
        <v>33</v>
      </c>
      <c r="Q203" s="30">
        <v>16</v>
      </c>
      <c r="R203" s="33">
        <f t="shared" si="4"/>
        <v>17</v>
      </c>
      <c r="S203" s="31">
        <f t="shared" si="5"/>
        <v>0.48484848484848486</v>
      </c>
      <c r="T203" s="30">
        <v>73</v>
      </c>
      <c r="U203" s="30">
        <v>805</v>
      </c>
      <c r="V203" s="33">
        <f t="shared" si="6"/>
        <v>0</v>
      </c>
      <c r="W203" s="31">
        <f t="shared" si="7"/>
        <v>11.027397260273972</v>
      </c>
      <c r="X203" s="30">
        <v>177</v>
      </c>
      <c r="Y203" s="30">
        <v>862</v>
      </c>
      <c r="Z203" s="33">
        <f t="shared" si="8"/>
        <v>47</v>
      </c>
    </row>
    <row r="204" spans="1:26" ht="12.75" customHeight="1" x14ac:dyDescent="0.15">
      <c r="A204" s="9" t="s">
        <v>273</v>
      </c>
      <c r="B204" s="9" t="s">
        <v>144</v>
      </c>
      <c r="C204" s="29" t="s">
        <v>294</v>
      </c>
      <c r="D204" s="30">
        <v>1</v>
      </c>
      <c r="E204" s="30">
        <v>0</v>
      </c>
      <c r="F204" s="30">
        <v>0</v>
      </c>
      <c r="G204" s="30">
        <v>0</v>
      </c>
      <c r="H204" s="30">
        <f t="shared" si="0"/>
        <v>1</v>
      </c>
      <c r="I204" s="31">
        <f t="shared" si="1"/>
        <v>0</v>
      </c>
      <c r="J204" s="30">
        <v>1</v>
      </c>
      <c r="K204" s="30">
        <v>0</v>
      </c>
      <c r="L204" s="30">
        <v>0</v>
      </c>
      <c r="M204" s="30">
        <v>0</v>
      </c>
      <c r="N204" s="33">
        <f t="shared" si="2"/>
        <v>1</v>
      </c>
      <c r="O204" s="31">
        <f t="shared" si="3"/>
        <v>0</v>
      </c>
      <c r="P204" s="30">
        <v>1</v>
      </c>
      <c r="Q204" s="30">
        <v>0</v>
      </c>
      <c r="R204" s="33">
        <f t="shared" si="4"/>
        <v>1</v>
      </c>
      <c r="S204" s="31">
        <f t="shared" si="5"/>
        <v>0</v>
      </c>
      <c r="T204" s="30">
        <v>2</v>
      </c>
      <c r="U204" s="30">
        <v>1214</v>
      </c>
      <c r="V204" s="33">
        <f t="shared" si="6"/>
        <v>0</v>
      </c>
      <c r="W204" s="31">
        <f t="shared" si="7"/>
        <v>607</v>
      </c>
      <c r="X204" s="30">
        <v>5</v>
      </c>
      <c r="Y204" s="30">
        <v>1214</v>
      </c>
      <c r="Z204" s="33">
        <f t="shared" si="8"/>
        <v>3</v>
      </c>
    </row>
    <row r="205" spans="1:26" ht="12.75" customHeight="1" x14ac:dyDescent="0.15">
      <c r="A205" s="9" t="s">
        <v>273</v>
      </c>
      <c r="B205" s="9" t="s">
        <v>144</v>
      </c>
      <c r="C205" s="29" t="s">
        <v>273</v>
      </c>
      <c r="D205" s="30">
        <v>83</v>
      </c>
      <c r="E205" s="30">
        <v>0</v>
      </c>
      <c r="F205" s="30">
        <v>0</v>
      </c>
      <c r="G205" s="30">
        <v>0</v>
      </c>
      <c r="H205" s="30">
        <f t="shared" si="0"/>
        <v>83</v>
      </c>
      <c r="I205" s="31">
        <f t="shared" si="1"/>
        <v>0</v>
      </c>
      <c r="J205" s="30">
        <v>59</v>
      </c>
      <c r="K205" s="30">
        <v>1</v>
      </c>
      <c r="L205" s="30">
        <v>1</v>
      </c>
      <c r="M205" s="30">
        <v>0</v>
      </c>
      <c r="N205" s="33">
        <f t="shared" si="2"/>
        <v>58</v>
      </c>
      <c r="O205" s="31">
        <f t="shared" si="3"/>
        <v>1.6949152542372881E-2</v>
      </c>
      <c r="P205" s="30">
        <v>66</v>
      </c>
      <c r="Q205" s="30">
        <v>8</v>
      </c>
      <c r="R205" s="33">
        <f t="shared" si="4"/>
        <v>58</v>
      </c>
      <c r="S205" s="31">
        <f t="shared" si="5"/>
        <v>0.12121212121212122</v>
      </c>
      <c r="T205" s="30">
        <v>155</v>
      </c>
      <c r="U205" s="30">
        <v>7</v>
      </c>
      <c r="V205" s="33">
        <f t="shared" si="6"/>
        <v>148</v>
      </c>
      <c r="W205" s="31">
        <f t="shared" si="7"/>
        <v>4.5161290322580643E-2</v>
      </c>
      <c r="X205" s="30">
        <v>363</v>
      </c>
      <c r="Y205" s="30">
        <v>16</v>
      </c>
      <c r="Z205" s="33">
        <f t="shared" si="8"/>
        <v>347</v>
      </c>
    </row>
    <row r="206" spans="1:26" ht="12.75" customHeight="1" x14ac:dyDescent="0.15">
      <c r="A206" s="9" t="s">
        <v>273</v>
      </c>
      <c r="B206" s="9" t="s">
        <v>144</v>
      </c>
      <c r="C206" s="29" t="s">
        <v>295</v>
      </c>
      <c r="D206" s="30">
        <v>1240</v>
      </c>
      <c r="E206" s="30">
        <v>81</v>
      </c>
      <c r="F206" s="30">
        <v>81</v>
      </c>
      <c r="G206" s="30">
        <v>0</v>
      </c>
      <c r="H206" s="30">
        <f t="shared" si="0"/>
        <v>1159</v>
      </c>
      <c r="I206" s="31">
        <f t="shared" si="1"/>
        <v>6.5322580645161291E-2</v>
      </c>
      <c r="J206" s="30">
        <v>879</v>
      </c>
      <c r="K206" s="30">
        <v>151</v>
      </c>
      <c r="L206" s="30">
        <v>151</v>
      </c>
      <c r="M206" s="30">
        <v>0</v>
      </c>
      <c r="N206" s="33">
        <f t="shared" si="2"/>
        <v>728</v>
      </c>
      <c r="O206" s="31">
        <f t="shared" si="3"/>
        <v>0.17178612059158135</v>
      </c>
      <c r="P206" s="30">
        <v>979</v>
      </c>
      <c r="Q206" s="30">
        <v>180</v>
      </c>
      <c r="R206" s="33">
        <f t="shared" si="4"/>
        <v>799</v>
      </c>
      <c r="S206" s="31">
        <f t="shared" si="5"/>
        <v>0.18386108273748722</v>
      </c>
      <c r="T206" s="30">
        <v>2174</v>
      </c>
      <c r="U206" s="30">
        <v>3283</v>
      </c>
      <c r="V206" s="33">
        <f t="shared" si="6"/>
        <v>0</v>
      </c>
      <c r="W206" s="31">
        <f t="shared" si="7"/>
        <v>1.5101195952161914</v>
      </c>
      <c r="X206" s="30">
        <v>5272</v>
      </c>
      <c r="Y206" s="30">
        <v>3695</v>
      </c>
      <c r="Z206" s="33">
        <f t="shared" si="8"/>
        <v>2686</v>
      </c>
    </row>
    <row r="207" spans="1:26" ht="12.75" customHeight="1" x14ac:dyDescent="0.15">
      <c r="A207" s="9" t="s">
        <v>273</v>
      </c>
      <c r="B207" s="9" t="s">
        <v>144</v>
      </c>
      <c r="C207" s="29" t="s">
        <v>296</v>
      </c>
      <c r="D207" s="30">
        <v>112</v>
      </c>
      <c r="E207" s="30">
        <v>0</v>
      </c>
      <c r="F207" s="30">
        <v>0</v>
      </c>
      <c r="G207" s="30">
        <v>0</v>
      </c>
      <c r="H207" s="30">
        <f t="shared" si="0"/>
        <v>112</v>
      </c>
      <c r="I207" s="31">
        <f t="shared" si="1"/>
        <v>0</v>
      </c>
      <c r="J207" s="30">
        <v>81</v>
      </c>
      <c r="K207" s="30">
        <v>0</v>
      </c>
      <c r="L207" s="30">
        <v>0</v>
      </c>
      <c r="M207" s="30">
        <v>0</v>
      </c>
      <c r="N207" s="33">
        <f t="shared" si="2"/>
        <v>81</v>
      </c>
      <c r="O207" s="31">
        <f t="shared" si="3"/>
        <v>0</v>
      </c>
      <c r="P207" s="30">
        <v>90</v>
      </c>
      <c r="Q207" s="30">
        <v>31</v>
      </c>
      <c r="R207" s="33">
        <f t="shared" si="4"/>
        <v>59</v>
      </c>
      <c r="S207" s="31">
        <f t="shared" si="5"/>
        <v>0.34444444444444444</v>
      </c>
      <c r="T207" s="30">
        <v>209</v>
      </c>
      <c r="U207" s="30">
        <v>112</v>
      </c>
      <c r="V207" s="33">
        <f t="shared" si="6"/>
        <v>97</v>
      </c>
      <c r="W207" s="31">
        <f t="shared" si="7"/>
        <v>0.53588516746411485</v>
      </c>
      <c r="X207" s="30">
        <v>492</v>
      </c>
      <c r="Y207" s="30">
        <v>143</v>
      </c>
      <c r="Z207" s="33">
        <f t="shared" si="8"/>
        <v>349</v>
      </c>
    </row>
    <row r="208" spans="1:26" ht="12.75" customHeight="1" x14ac:dyDescent="0.15">
      <c r="A208" s="9" t="s">
        <v>273</v>
      </c>
      <c r="B208" s="9" t="s">
        <v>144</v>
      </c>
      <c r="C208" s="29" t="s">
        <v>297</v>
      </c>
      <c r="D208" s="30">
        <v>1</v>
      </c>
      <c r="E208" s="30">
        <v>0</v>
      </c>
      <c r="F208" s="30">
        <v>0</v>
      </c>
      <c r="G208" s="30">
        <v>0</v>
      </c>
      <c r="H208" s="30">
        <f t="shared" si="0"/>
        <v>1</v>
      </c>
      <c r="I208" s="31">
        <f t="shared" si="1"/>
        <v>0</v>
      </c>
      <c r="J208" s="30">
        <v>1</v>
      </c>
      <c r="K208" s="30">
        <v>0</v>
      </c>
      <c r="L208" s="30">
        <v>0</v>
      </c>
      <c r="M208" s="30">
        <v>0</v>
      </c>
      <c r="N208" s="33">
        <f t="shared" si="2"/>
        <v>1</v>
      </c>
      <c r="O208" s="31">
        <f t="shared" si="3"/>
        <v>0</v>
      </c>
      <c r="P208" s="30">
        <v>0</v>
      </c>
      <c r="Q208" s="30">
        <v>0</v>
      </c>
      <c r="R208" s="33">
        <f t="shared" si="4"/>
        <v>0</v>
      </c>
      <c r="S208" s="31" t="e">
        <f t="shared" si="5"/>
        <v>#DIV/0!</v>
      </c>
      <c r="T208" s="30">
        <v>0</v>
      </c>
      <c r="U208" s="30">
        <v>0</v>
      </c>
      <c r="V208" s="33">
        <f t="shared" si="6"/>
        <v>0</v>
      </c>
      <c r="W208" s="31" t="e">
        <f t="shared" si="7"/>
        <v>#DIV/0!</v>
      </c>
      <c r="X208" s="30">
        <v>2</v>
      </c>
      <c r="Y208" s="30">
        <v>0</v>
      </c>
      <c r="Z208" s="33">
        <f t="shared" si="8"/>
        <v>2</v>
      </c>
    </row>
    <row r="209" spans="1:26" ht="12.75" customHeight="1" x14ac:dyDescent="0.15">
      <c r="A209" s="9" t="s">
        <v>273</v>
      </c>
      <c r="B209" s="9" t="s">
        <v>144</v>
      </c>
      <c r="C209" s="29" t="s">
        <v>298</v>
      </c>
      <c r="D209" s="30">
        <v>134</v>
      </c>
      <c r="E209" s="30">
        <v>65</v>
      </c>
      <c r="F209" s="30">
        <v>65</v>
      </c>
      <c r="G209" s="30">
        <v>0</v>
      </c>
      <c r="H209" s="30">
        <f t="shared" si="0"/>
        <v>69</v>
      </c>
      <c r="I209" s="31">
        <f t="shared" si="1"/>
        <v>0.48507462686567165</v>
      </c>
      <c r="J209" s="30">
        <v>95</v>
      </c>
      <c r="K209" s="30">
        <v>28</v>
      </c>
      <c r="L209" s="30">
        <v>28</v>
      </c>
      <c r="M209" s="30">
        <v>0</v>
      </c>
      <c r="N209" s="33">
        <f t="shared" si="2"/>
        <v>67</v>
      </c>
      <c r="O209" s="31">
        <f t="shared" si="3"/>
        <v>0.29473684210526313</v>
      </c>
      <c r="P209" s="30">
        <v>108</v>
      </c>
      <c r="Q209" s="30">
        <v>7</v>
      </c>
      <c r="R209" s="33">
        <f t="shared" si="4"/>
        <v>101</v>
      </c>
      <c r="S209" s="31">
        <f t="shared" si="5"/>
        <v>6.4814814814814811E-2</v>
      </c>
      <c r="T209" s="30">
        <v>244</v>
      </c>
      <c r="U209" s="30">
        <v>416</v>
      </c>
      <c r="V209" s="33">
        <f t="shared" si="6"/>
        <v>0</v>
      </c>
      <c r="W209" s="31">
        <f t="shared" si="7"/>
        <v>1.7049180327868851</v>
      </c>
      <c r="X209" s="30">
        <v>581</v>
      </c>
      <c r="Y209" s="30">
        <v>516</v>
      </c>
      <c r="Z209" s="33">
        <f t="shared" si="8"/>
        <v>237</v>
      </c>
    </row>
    <row r="210" spans="1:26" ht="12.75" customHeight="1" x14ac:dyDescent="0.15">
      <c r="A210" s="9" t="s">
        <v>273</v>
      </c>
      <c r="B210" s="9" t="s">
        <v>144</v>
      </c>
      <c r="C210" s="29" t="s">
        <v>299</v>
      </c>
      <c r="D210" s="30">
        <v>147</v>
      </c>
      <c r="E210" s="30">
        <v>0</v>
      </c>
      <c r="F210" s="30">
        <v>0</v>
      </c>
      <c r="G210" s="30">
        <v>0</v>
      </c>
      <c r="H210" s="30">
        <f t="shared" si="0"/>
        <v>147</v>
      </c>
      <c r="I210" s="31">
        <f t="shared" si="1"/>
        <v>0</v>
      </c>
      <c r="J210" s="30">
        <v>104</v>
      </c>
      <c r="K210" s="30">
        <v>2</v>
      </c>
      <c r="L210" s="30">
        <v>2</v>
      </c>
      <c r="M210" s="30">
        <v>0</v>
      </c>
      <c r="N210" s="33">
        <f t="shared" si="2"/>
        <v>102</v>
      </c>
      <c r="O210" s="31">
        <f t="shared" si="3"/>
        <v>1.9230769230769232E-2</v>
      </c>
      <c r="P210" s="30">
        <v>120</v>
      </c>
      <c r="Q210" s="30">
        <v>2</v>
      </c>
      <c r="R210" s="33">
        <f t="shared" si="4"/>
        <v>118</v>
      </c>
      <c r="S210" s="31">
        <f t="shared" si="5"/>
        <v>1.6666666666666666E-2</v>
      </c>
      <c r="T210" s="30">
        <v>267</v>
      </c>
      <c r="U210" s="30">
        <v>351</v>
      </c>
      <c r="V210" s="33">
        <f t="shared" si="6"/>
        <v>0</v>
      </c>
      <c r="W210" s="31">
        <f t="shared" si="7"/>
        <v>1.3146067415730338</v>
      </c>
      <c r="X210" s="30">
        <v>638</v>
      </c>
      <c r="Y210" s="30">
        <v>355</v>
      </c>
      <c r="Z210" s="33">
        <f t="shared" si="8"/>
        <v>367</v>
      </c>
    </row>
    <row r="211" spans="1:26" ht="12.75" customHeight="1" x14ac:dyDescent="0.15">
      <c r="A211" s="9" t="s">
        <v>273</v>
      </c>
      <c r="B211" s="9" t="s">
        <v>144</v>
      </c>
      <c r="C211" s="29" t="s">
        <v>300</v>
      </c>
      <c r="D211" s="30">
        <v>156</v>
      </c>
      <c r="E211" s="30">
        <v>69</v>
      </c>
      <c r="F211" s="30">
        <v>69</v>
      </c>
      <c r="G211" s="30">
        <v>0</v>
      </c>
      <c r="H211" s="30">
        <f t="shared" si="0"/>
        <v>87</v>
      </c>
      <c r="I211" s="31">
        <f t="shared" si="1"/>
        <v>0.44230769230769229</v>
      </c>
      <c r="J211" s="30">
        <v>122</v>
      </c>
      <c r="K211" s="30">
        <v>52</v>
      </c>
      <c r="L211" s="30">
        <v>52</v>
      </c>
      <c r="M211" s="30">
        <v>0</v>
      </c>
      <c r="N211" s="33">
        <f t="shared" si="2"/>
        <v>70</v>
      </c>
      <c r="O211" s="31">
        <f t="shared" si="3"/>
        <v>0.42622950819672129</v>
      </c>
      <c r="P211" s="30">
        <v>37</v>
      </c>
      <c r="Q211" s="30">
        <v>24</v>
      </c>
      <c r="R211" s="33">
        <f t="shared" si="4"/>
        <v>13</v>
      </c>
      <c r="S211" s="31">
        <f t="shared" si="5"/>
        <v>0.64864864864864868</v>
      </c>
      <c r="T211" s="30">
        <v>90</v>
      </c>
      <c r="U211" s="30">
        <v>769</v>
      </c>
      <c r="V211" s="33">
        <f t="shared" si="6"/>
        <v>0</v>
      </c>
      <c r="W211" s="31">
        <f t="shared" si="7"/>
        <v>8.5444444444444443</v>
      </c>
      <c r="X211" s="30">
        <v>405</v>
      </c>
      <c r="Y211" s="30">
        <v>914</v>
      </c>
      <c r="Z211" s="33">
        <f t="shared" si="8"/>
        <v>170</v>
      </c>
    </row>
    <row r="212" spans="1:26" ht="12.75" customHeight="1" x14ac:dyDescent="0.15">
      <c r="A212" s="9" t="s">
        <v>273</v>
      </c>
      <c r="B212" s="9" t="s">
        <v>144</v>
      </c>
      <c r="C212" s="29" t="s">
        <v>301</v>
      </c>
      <c r="D212" s="30">
        <v>68</v>
      </c>
      <c r="E212" s="30">
        <v>0</v>
      </c>
      <c r="F212" s="30">
        <v>0</v>
      </c>
      <c r="G212" s="30">
        <v>0</v>
      </c>
      <c r="H212" s="30">
        <f t="shared" si="0"/>
        <v>68</v>
      </c>
      <c r="I212" s="31">
        <f t="shared" si="1"/>
        <v>0</v>
      </c>
      <c r="J212" s="30">
        <v>49</v>
      </c>
      <c r="K212" s="30">
        <v>0</v>
      </c>
      <c r="L212" s="30">
        <v>0</v>
      </c>
      <c r="M212" s="30">
        <v>0</v>
      </c>
      <c r="N212" s="33">
        <f t="shared" si="2"/>
        <v>49</v>
      </c>
      <c r="O212" s="31">
        <f t="shared" si="3"/>
        <v>0</v>
      </c>
      <c r="P212" s="30">
        <v>56</v>
      </c>
      <c r="Q212" s="30">
        <v>2</v>
      </c>
      <c r="R212" s="33">
        <f t="shared" si="4"/>
        <v>54</v>
      </c>
      <c r="S212" s="31">
        <f t="shared" si="5"/>
        <v>3.5714285714285712E-2</v>
      </c>
      <c r="T212" s="30">
        <v>140</v>
      </c>
      <c r="U212" s="30">
        <v>94</v>
      </c>
      <c r="V212" s="33">
        <f t="shared" si="6"/>
        <v>46</v>
      </c>
      <c r="W212" s="31">
        <f t="shared" si="7"/>
        <v>0.67142857142857137</v>
      </c>
      <c r="X212" s="30">
        <v>313</v>
      </c>
      <c r="Y212" s="30">
        <v>96</v>
      </c>
      <c r="Z212" s="33">
        <f t="shared" si="8"/>
        <v>217</v>
      </c>
    </row>
    <row r="213" spans="1:26" ht="12.75" customHeight="1" x14ac:dyDescent="0.15">
      <c r="A213" s="9" t="s">
        <v>273</v>
      </c>
      <c r="B213" s="9" t="s">
        <v>144</v>
      </c>
      <c r="C213" s="29" t="s">
        <v>302</v>
      </c>
      <c r="D213" s="30">
        <v>283</v>
      </c>
      <c r="E213" s="30">
        <v>90</v>
      </c>
      <c r="F213" s="30">
        <v>90</v>
      </c>
      <c r="G213" s="30">
        <v>0</v>
      </c>
      <c r="H213" s="30">
        <f t="shared" si="0"/>
        <v>193</v>
      </c>
      <c r="I213" s="31">
        <f t="shared" si="1"/>
        <v>0.31802120141342755</v>
      </c>
      <c r="J213" s="30">
        <v>195</v>
      </c>
      <c r="K213" s="30">
        <v>73</v>
      </c>
      <c r="L213" s="30">
        <v>73</v>
      </c>
      <c r="M213" s="30">
        <v>0</v>
      </c>
      <c r="N213" s="33">
        <f t="shared" si="2"/>
        <v>122</v>
      </c>
      <c r="O213" s="31">
        <f t="shared" si="3"/>
        <v>0.37435897435897436</v>
      </c>
      <c r="P213" s="30">
        <v>224</v>
      </c>
      <c r="Q213" s="30">
        <v>101</v>
      </c>
      <c r="R213" s="33">
        <f t="shared" si="4"/>
        <v>123</v>
      </c>
      <c r="S213" s="31">
        <f t="shared" si="5"/>
        <v>0.45089285714285715</v>
      </c>
      <c r="T213" s="30">
        <v>525</v>
      </c>
      <c r="U213" s="30">
        <v>906</v>
      </c>
      <c r="V213" s="33">
        <f t="shared" si="6"/>
        <v>0</v>
      </c>
      <c r="W213" s="31">
        <f t="shared" si="7"/>
        <v>1.7257142857142858</v>
      </c>
      <c r="X213" s="30">
        <v>1227</v>
      </c>
      <c r="Y213" s="30">
        <v>1170</v>
      </c>
      <c r="Z213" s="33">
        <f t="shared" si="8"/>
        <v>438</v>
      </c>
    </row>
    <row r="214" spans="1:26" ht="12.75" customHeight="1" x14ac:dyDescent="0.15">
      <c r="A214" s="9" t="s">
        <v>273</v>
      </c>
      <c r="B214" s="9" t="s">
        <v>144</v>
      </c>
      <c r="C214" s="29" t="s">
        <v>303</v>
      </c>
      <c r="D214" s="30">
        <v>3</v>
      </c>
      <c r="E214" s="30">
        <v>0</v>
      </c>
      <c r="F214" s="30">
        <v>0</v>
      </c>
      <c r="G214" s="30">
        <v>0</v>
      </c>
      <c r="H214" s="30">
        <f t="shared" si="0"/>
        <v>3</v>
      </c>
      <c r="I214" s="31">
        <f t="shared" si="1"/>
        <v>0</v>
      </c>
      <c r="J214" s="30">
        <v>2</v>
      </c>
      <c r="K214" s="30">
        <v>0</v>
      </c>
      <c r="L214" s="30">
        <v>0</v>
      </c>
      <c r="M214" s="30">
        <v>0</v>
      </c>
      <c r="N214" s="33">
        <f t="shared" si="2"/>
        <v>2</v>
      </c>
      <c r="O214" s="31">
        <f t="shared" si="3"/>
        <v>0</v>
      </c>
      <c r="P214" s="30">
        <v>3</v>
      </c>
      <c r="Q214" s="30">
        <v>0</v>
      </c>
      <c r="R214" s="33">
        <f t="shared" si="4"/>
        <v>3</v>
      </c>
      <c r="S214" s="31">
        <f t="shared" si="5"/>
        <v>0</v>
      </c>
      <c r="T214" s="30">
        <v>6</v>
      </c>
      <c r="U214" s="30">
        <v>1</v>
      </c>
      <c r="V214" s="33">
        <f t="shared" si="6"/>
        <v>5</v>
      </c>
      <c r="W214" s="31">
        <f t="shared" si="7"/>
        <v>0.16666666666666666</v>
      </c>
      <c r="X214" s="30">
        <v>14</v>
      </c>
      <c r="Y214" s="30">
        <v>1</v>
      </c>
      <c r="Z214" s="33">
        <f t="shared" si="8"/>
        <v>13</v>
      </c>
    </row>
    <row r="215" spans="1:26" ht="12.75" customHeight="1" x14ac:dyDescent="0.15">
      <c r="A215" s="9" t="s">
        <v>273</v>
      </c>
      <c r="B215" s="9" t="s">
        <v>144</v>
      </c>
      <c r="C215" s="29" t="s">
        <v>304</v>
      </c>
      <c r="D215" s="30">
        <v>1</v>
      </c>
      <c r="E215" s="30">
        <v>0</v>
      </c>
      <c r="F215" s="30">
        <v>0</v>
      </c>
      <c r="G215" s="30">
        <v>0</v>
      </c>
      <c r="H215" s="30">
        <f t="shared" si="0"/>
        <v>1</v>
      </c>
      <c r="I215" s="31">
        <f t="shared" si="1"/>
        <v>0</v>
      </c>
      <c r="J215" s="30">
        <v>1</v>
      </c>
      <c r="K215" s="30">
        <v>0</v>
      </c>
      <c r="L215" s="30">
        <v>0</v>
      </c>
      <c r="M215" s="30">
        <v>0</v>
      </c>
      <c r="N215" s="33">
        <f t="shared" si="2"/>
        <v>1</v>
      </c>
      <c r="O215" s="31">
        <f t="shared" si="3"/>
        <v>0</v>
      </c>
      <c r="P215" s="30">
        <v>0</v>
      </c>
      <c r="Q215" s="30">
        <v>0</v>
      </c>
      <c r="R215" s="33">
        <f t="shared" si="4"/>
        <v>0</v>
      </c>
      <c r="S215" s="31" t="e">
        <f t="shared" si="5"/>
        <v>#DIV/0!</v>
      </c>
      <c r="T215" s="30">
        <v>0</v>
      </c>
      <c r="U215" s="30">
        <v>108</v>
      </c>
      <c r="V215" s="33">
        <f t="shared" si="6"/>
        <v>0</v>
      </c>
      <c r="W215" s="31" t="e">
        <f t="shared" si="7"/>
        <v>#DIV/0!</v>
      </c>
      <c r="X215" s="30">
        <v>2</v>
      </c>
      <c r="Y215" s="30">
        <v>108</v>
      </c>
      <c r="Z215" s="33">
        <f t="shared" si="8"/>
        <v>2</v>
      </c>
    </row>
    <row r="216" spans="1:26" ht="12.75" customHeight="1" x14ac:dyDescent="0.15">
      <c r="A216" s="9" t="s">
        <v>273</v>
      </c>
      <c r="B216" s="9" t="s">
        <v>144</v>
      </c>
      <c r="C216" s="29" t="s">
        <v>305</v>
      </c>
      <c r="D216" s="30">
        <v>160</v>
      </c>
      <c r="E216" s="30">
        <v>54</v>
      </c>
      <c r="F216" s="30">
        <v>54</v>
      </c>
      <c r="G216" s="30">
        <v>0</v>
      </c>
      <c r="H216" s="30">
        <f t="shared" si="0"/>
        <v>106</v>
      </c>
      <c r="I216" s="31">
        <f t="shared" si="1"/>
        <v>0.33750000000000002</v>
      </c>
      <c r="J216" s="30">
        <v>113</v>
      </c>
      <c r="K216" s="30">
        <v>14</v>
      </c>
      <c r="L216" s="30">
        <v>14</v>
      </c>
      <c r="M216" s="30">
        <v>0</v>
      </c>
      <c r="N216" s="33">
        <f t="shared" si="2"/>
        <v>99</v>
      </c>
      <c r="O216" s="31">
        <f t="shared" si="3"/>
        <v>0.12389380530973451</v>
      </c>
      <c r="P216" s="30">
        <v>126</v>
      </c>
      <c r="Q216" s="30">
        <v>0</v>
      </c>
      <c r="R216" s="33">
        <f t="shared" si="4"/>
        <v>126</v>
      </c>
      <c r="S216" s="31">
        <f t="shared" si="5"/>
        <v>0</v>
      </c>
      <c r="T216" s="30">
        <v>270</v>
      </c>
      <c r="U216" s="30">
        <v>126</v>
      </c>
      <c r="V216" s="33">
        <f t="shared" si="6"/>
        <v>144</v>
      </c>
      <c r="W216" s="31">
        <f t="shared" si="7"/>
        <v>0.46666666666666667</v>
      </c>
      <c r="X216" s="30">
        <v>669</v>
      </c>
      <c r="Y216" s="30">
        <v>194</v>
      </c>
      <c r="Z216" s="33">
        <f t="shared" si="8"/>
        <v>475</v>
      </c>
    </row>
    <row r="217" spans="1:26" ht="12.75" customHeight="1" x14ac:dyDescent="0.15">
      <c r="A217" s="9" t="s">
        <v>306</v>
      </c>
      <c r="B217" s="9" t="s">
        <v>123</v>
      </c>
      <c r="C217" s="29" t="s">
        <v>307</v>
      </c>
      <c r="D217" s="30">
        <v>74</v>
      </c>
      <c r="E217" s="30">
        <v>0</v>
      </c>
      <c r="F217" s="30">
        <v>0</v>
      </c>
      <c r="G217" s="30">
        <v>0</v>
      </c>
      <c r="H217" s="30">
        <f t="shared" si="0"/>
        <v>74</v>
      </c>
      <c r="I217" s="31">
        <f t="shared" si="1"/>
        <v>0</v>
      </c>
      <c r="J217" s="30">
        <v>52</v>
      </c>
      <c r="K217" s="30">
        <v>0</v>
      </c>
      <c r="L217" s="30">
        <v>0</v>
      </c>
      <c r="M217" s="30">
        <v>0</v>
      </c>
      <c r="N217" s="33">
        <f t="shared" si="2"/>
        <v>52</v>
      </c>
      <c r="O217" s="31">
        <f t="shared" si="3"/>
        <v>0</v>
      </c>
      <c r="P217" s="30">
        <v>57</v>
      </c>
      <c r="Q217" s="30">
        <v>33</v>
      </c>
      <c r="R217" s="33">
        <f t="shared" si="4"/>
        <v>24</v>
      </c>
      <c r="S217" s="31">
        <f t="shared" si="5"/>
        <v>0.57894736842105265</v>
      </c>
      <c r="T217" s="30">
        <v>125</v>
      </c>
      <c r="U217" s="30">
        <v>63</v>
      </c>
      <c r="V217" s="33">
        <f t="shared" si="6"/>
        <v>62</v>
      </c>
      <c r="W217" s="31">
        <f t="shared" si="7"/>
        <v>0.504</v>
      </c>
      <c r="X217" s="30">
        <v>308</v>
      </c>
      <c r="Y217" s="30">
        <v>96</v>
      </c>
      <c r="Z217" s="33">
        <f t="shared" si="8"/>
        <v>212</v>
      </c>
    </row>
    <row r="218" spans="1:26" ht="12.75" customHeight="1" x14ac:dyDescent="0.15">
      <c r="A218" s="9" t="s">
        <v>306</v>
      </c>
      <c r="B218" s="9" t="s">
        <v>123</v>
      </c>
      <c r="C218" s="29" t="s">
        <v>308</v>
      </c>
      <c r="D218" s="30">
        <v>11</v>
      </c>
      <c r="E218" s="30">
        <v>0</v>
      </c>
      <c r="F218" s="30">
        <v>0</v>
      </c>
      <c r="G218" s="30">
        <v>0</v>
      </c>
      <c r="H218" s="30">
        <f t="shared" si="0"/>
        <v>11</v>
      </c>
      <c r="I218" s="31">
        <f t="shared" si="1"/>
        <v>0</v>
      </c>
      <c r="J218" s="30">
        <v>10</v>
      </c>
      <c r="K218" s="30">
        <v>0</v>
      </c>
      <c r="L218" s="30">
        <v>0</v>
      </c>
      <c r="M218" s="30">
        <v>0</v>
      </c>
      <c r="N218" s="33">
        <f t="shared" si="2"/>
        <v>10</v>
      </c>
      <c r="O218" s="31">
        <f t="shared" si="3"/>
        <v>0</v>
      </c>
      <c r="P218" s="30">
        <v>12</v>
      </c>
      <c r="Q218" s="30">
        <v>0</v>
      </c>
      <c r="R218" s="33">
        <f t="shared" si="4"/>
        <v>12</v>
      </c>
      <c r="S218" s="31">
        <f t="shared" si="5"/>
        <v>0</v>
      </c>
      <c r="T218" s="30">
        <v>36</v>
      </c>
      <c r="U218" s="30">
        <v>0</v>
      </c>
      <c r="V218" s="33">
        <f t="shared" si="6"/>
        <v>36</v>
      </c>
      <c r="W218" s="31">
        <f t="shared" si="7"/>
        <v>0</v>
      </c>
      <c r="X218" s="30">
        <v>69</v>
      </c>
      <c r="Y218" s="30">
        <v>0</v>
      </c>
      <c r="Z218" s="33">
        <f t="shared" si="8"/>
        <v>69</v>
      </c>
    </row>
    <row r="219" spans="1:26" ht="12.75" customHeight="1" x14ac:dyDescent="0.15">
      <c r="A219" s="9" t="s">
        <v>306</v>
      </c>
      <c r="B219" s="9" t="s">
        <v>123</v>
      </c>
      <c r="C219" s="29" t="s">
        <v>309</v>
      </c>
      <c r="D219" s="30">
        <v>953</v>
      </c>
      <c r="E219" s="30">
        <v>0</v>
      </c>
      <c r="F219" s="30">
        <v>0</v>
      </c>
      <c r="G219" s="30">
        <v>0</v>
      </c>
      <c r="H219" s="30">
        <f t="shared" si="0"/>
        <v>953</v>
      </c>
      <c r="I219" s="31">
        <f t="shared" si="1"/>
        <v>0</v>
      </c>
      <c r="J219" s="30">
        <v>668</v>
      </c>
      <c r="K219" s="30">
        <v>0</v>
      </c>
      <c r="L219" s="30">
        <v>0</v>
      </c>
      <c r="M219" s="30">
        <v>0</v>
      </c>
      <c r="N219" s="33">
        <f t="shared" si="2"/>
        <v>668</v>
      </c>
      <c r="O219" s="31">
        <f t="shared" si="3"/>
        <v>0</v>
      </c>
      <c r="P219" s="30">
        <v>705</v>
      </c>
      <c r="Q219" s="30">
        <v>4</v>
      </c>
      <c r="R219" s="33">
        <f t="shared" si="4"/>
        <v>701</v>
      </c>
      <c r="S219" s="31">
        <f t="shared" si="5"/>
        <v>5.6737588652482273E-3</v>
      </c>
      <c r="T219" s="30">
        <v>1464</v>
      </c>
      <c r="U219" s="30">
        <v>1206</v>
      </c>
      <c r="V219" s="33">
        <f t="shared" si="6"/>
        <v>258</v>
      </c>
      <c r="W219" s="31">
        <f t="shared" si="7"/>
        <v>0.82377049180327866</v>
      </c>
      <c r="X219" s="30">
        <v>3790</v>
      </c>
      <c r="Y219" s="30">
        <v>1210</v>
      </c>
      <c r="Z219" s="33">
        <f t="shared" si="8"/>
        <v>2580</v>
      </c>
    </row>
    <row r="220" spans="1:26" ht="12.75" customHeight="1" x14ac:dyDescent="0.15">
      <c r="A220" s="9" t="s">
        <v>306</v>
      </c>
      <c r="B220" s="9" t="s">
        <v>123</v>
      </c>
      <c r="C220" s="29" t="s">
        <v>310</v>
      </c>
      <c r="D220" s="30">
        <v>83</v>
      </c>
      <c r="E220" s="30">
        <v>0</v>
      </c>
      <c r="F220" s="30">
        <v>0</v>
      </c>
      <c r="G220" s="30">
        <v>0</v>
      </c>
      <c r="H220" s="30">
        <f t="shared" si="0"/>
        <v>83</v>
      </c>
      <c r="I220" s="31">
        <f t="shared" si="1"/>
        <v>0</v>
      </c>
      <c r="J220" s="30">
        <v>46</v>
      </c>
      <c r="K220" s="30">
        <v>0</v>
      </c>
      <c r="L220" s="30">
        <v>0</v>
      </c>
      <c r="M220" s="30">
        <v>0</v>
      </c>
      <c r="N220" s="33">
        <f t="shared" si="2"/>
        <v>46</v>
      </c>
      <c r="O220" s="31">
        <f t="shared" si="3"/>
        <v>0</v>
      </c>
      <c r="P220" s="30">
        <v>55</v>
      </c>
      <c r="Q220" s="30">
        <v>1</v>
      </c>
      <c r="R220" s="33">
        <f t="shared" si="4"/>
        <v>54</v>
      </c>
      <c r="S220" s="31">
        <f t="shared" si="5"/>
        <v>1.8181818181818181E-2</v>
      </c>
      <c r="T220" s="30">
        <v>59</v>
      </c>
      <c r="U220" s="30">
        <v>11</v>
      </c>
      <c r="V220" s="33">
        <f t="shared" si="6"/>
        <v>48</v>
      </c>
      <c r="W220" s="31">
        <f t="shared" si="7"/>
        <v>0.1864406779661017</v>
      </c>
      <c r="X220" s="30">
        <v>243</v>
      </c>
      <c r="Y220" s="30">
        <v>12</v>
      </c>
      <c r="Z220" s="33">
        <f t="shared" si="8"/>
        <v>231</v>
      </c>
    </row>
    <row r="221" spans="1:26" ht="12.75" customHeight="1" x14ac:dyDescent="0.15">
      <c r="A221" s="9" t="s">
        <v>306</v>
      </c>
      <c r="B221" s="9" t="s">
        <v>123</v>
      </c>
      <c r="C221" s="29" t="s">
        <v>311</v>
      </c>
      <c r="D221" s="30">
        <v>1365</v>
      </c>
      <c r="E221" s="30">
        <v>36</v>
      </c>
      <c r="F221" s="30">
        <v>36</v>
      </c>
      <c r="G221" s="30">
        <v>0</v>
      </c>
      <c r="H221" s="30">
        <f t="shared" si="0"/>
        <v>1329</v>
      </c>
      <c r="I221" s="31">
        <f t="shared" si="1"/>
        <v>2.6373626373626374E-2</v>
      </c>
      <c r="J221" s="30">
        <v>957</v>
      </c>
      <c r="K221" s="30">
        <v>85</v>
      </c>
      <c r="L221" s="30">
        <v>41</v>
      </c>
      <c r="M221" s="30">
        <v>44</v>
      </c>
      <c r="N221" s="33">
        <f t="shared" si="2"/>
        <v>872</v>
      </c>
      <c r="O221" s="31">
        <f t="shared" si="3"/>
        <v>8.8819226750261229E-2</v>
      </c>
      <c r="P221" s="30">
        <v>936</v>
      </c>
      <c r="Q221" s="30">
        <v>67</v>
      </c>
      <c r="R221" s="33">
        <f t="shared" si="4"/>
        <v>869</v>
      </c>
      <c r="S221" s="31">
        <f t="shared" si="5"/>
        <v>7.1581196581196577E-2</v>
      </c>
      <c r="T221" s="30">
        <v>1773</v>
      </c>
      <c r="U221" s="30">
        <v>1466</v>
      </c>
      <c r="V221" s="33">
        <f t="shared" si="6"/>
        <v>307</v>
      </c>
      <c r="W221" s="31">
        <f t="shared" si="7"/>
        <v>0.82684715172024814</v>
      </c>
      <c r="X221" s="30">
        <v>5031</v>
      </c>
      <c r="Y221" s="30">
        <v>1654</v>
      </c>
      <c r="Z221" s="33">
        <f t="shared" si="8"/>
        <v>3377</v>
      </c>
    </row>
    <row r="222" spans="1:26" ht="12.75" customHeight="1" x14ac:dyDescent="0.15">
      <c r="A222" s="9" t="s">
        <v>306</v>
      </c>
      <c r="B222" s="9" t="s">
        <v>123</v>
      </c>
      <c r="C222" s="29" t="s">
        <v>312</v>
      </c>
      <c r="D222" s="30">
        <v>1040</v>
      </c>
      <c r="E222" s="30">
        <v>0</v>
      </c>
      <c r="F222" s="30">
        <v>0</v>
      </c>
      <c r="G222" s="30">
        <v>0</v>
      </c>
      <c r="H222" s="30">
        <f t="shared" si="0"/>
        <v>1040</v>
      </c>
      <c r="I222" s="31">
        <f t="shared" si="1"/>
        <v>0</v>
      </c>
      <c r="J222" s="30">
        <v>729</v>
      </c>
      <c r="K222" s="30">
        <v>0</v>
      </c>
      <c r="L222" s="30">
        <v>0</v>
      </c>
      <c r="M222" s="30">
        <v>0</v>
      </c>
      <c r="N222" s="33">
        <f t="shared" si="2"/>
        <v>729</v>
      </c>
      <c r="O222" s="31">
        <f t="shared" si="3"/>
        <v>0</v>
      </c>
      <c r="P222" s="30">
        <v>709</v>
      </c>
      <c r="Q222" s="30">
        <v>787</v>
      </c>
      <c r="R222" s="33">
        <f t="shared" si="4"/>
        <v>0</v>
      </c>
      <c r="S222" s="31">
        <f t="shared" si="5"/>
        <v>1.1100141043723555</v>
      </c>
      <c r="T222" s="30">
        <v>1335</v>
      </c>
      <c r="U222" s="30">
        <v>1667</v>
      </c>
      <c r="V222" s="33">
        <f t="shared" si="6"/>
        <v>0</v>
      </c>
      <c r="W222" s="31">
        <f t="shared" si="7"/>
        <v>1.2486891385767791</v>
      </c>
      <c r="X222" s="30">
        <v>3813</v>
      </c>
      <c r="Y222" s="30">
        <v>2454</v>
      </c>
      <c r="Z222" s="33">
        <f t="shared" si="8"/>
        <v>1769</v>
      </c>
    </row>
    <row r="223" spans="1:26" ht="12.75" customHeight="1" x14ac:dyDescent="0.15">
      <c r="A223" s="9" t="s">
        <v>306</v>
      </c>
      <c r="B223" s="9" t="s">
        <v>123</v>
      </c>
      <c r="C223" s="29" t="s">
        <v>313</v>
      </c>
      <c r="D223" s="30">
        <v>2268</v>
      </c>
      <c r="E223" s="30">
        <v>94</v>
      </c>
      <c r="F223" s="30">
        <v>94</v>
      </c>
      <c r="G223" s="30">
        <v>0</v>
      </c>
      <c r="H223" s="30">
        <f t="shared" si="0"/>
        <v>2174</v>
      </c>
      <c r="I223" s="31">
        <f t="shared" si="1"/>
        <v>4.1446208112874777E-2</v>
      </c>
      <c r="J223" s="30">
        <v>1590</v>
      </c>
      <c r="K223" s="30">
        <v>29</v>
      </c>
      <c r="L223" s="30">
        <v>29</v>
      </c>
      <c r="M223" s="30">
        <v>0</v>
      </c>
      <c r="N223" s="33">
        <f t="shared" si="2"/>
        <v>1561</v>
      </c>
      <c r="O223" s="31">
        <f t="shared" si="3"/>
        <v>1.8238993710691823E-2</v>
      </c>
      <c r="P223" s="30">
        <v>1577</v>
      </c>
      <c r="Q223" s="30">
        <v>2174</v>
      </c>
      <c r="R223" s="33">
        <f t="shared" si="4"/>
        <v>0</v>
      </c>
      <c r="S223" s="31">
        <f t="shared" si="5"/>
        <v>1.3785668991756499</v>
      </c>
      <c r="T223" s="30">
        <v>3043</v>
      </c>
      <c r="U223" s="30">
        <v>2489</v>
      </c>
      <c r="V223" s="33">
        <f t="shared" si="6"/>
        <v>554</v>
      </c>
      <c r="W223" s="31">
        <f t="shared" si="7"/>
        <v>0.81794281958593495</v>
      </c>
      <c r="X223" s="30">
        <v>8478</v>
      </c>
      <c r="Y223" s="30">
        <v>4786</v>
      </c>
      <c r="Z223" s="33">
        <f t="shared" si="8"/>
        <v>4289</v>
      </c>
    </row>
    <row r="224" spans="1:26" ht="12.75" customHeight="1" x14ac:dyDescent="0.15">
      <c r="A224" s="9" t="s">
        <v>314</v>
      </c>
      <c r="B224" s="9" t="s">
        <v>83</v>
      </c>
      <c r="C224" s="29" t="s">
        <v>315</v>
      </c>
      <c r="D224" s="30">
        <v>12</v>
      </c>
      <c r="E224" s="30">
        <v>0</v>
      </c>
      <c r="F224" s="30">
        <v>0</v>
      </c>
      <c r="G224" s="30">
        <v>0</v>
      </c>
      <c r="H224" s="30">
        <f t="shared" si="0"/>
        <v>12</v>
      </c>
      <c r="I224" s="31">
        <f t="shared" si="1"/>
        <v>0</v>
      </c>
      <c r="J224" s="30">
        <v>8</v>
      </c>
      <c r="K224" s="30">
        <v>0</v>
      </c>
      <c r="L224" s="30">
        <v>0</v>
      </c>
      <c r="M224" s="30">
        <v>0</v>
      </c>
      <c r="N224" s="33">
        <f t="shared" si="2"/>
        <v>8</v>
      </c>
      <c r="O224" s="31">
        <f t="shared" si="3"/>
        <v>0</v>
      </c>
      <c r="P224" s="30">
        <v>12</v>
      </c>
      <c r="Q224" s="30">
        <v>19</v>
      </c>
      <c r="R224" s="33">
        <f t="shared" si="4"/>
        <v>0</v>
      </c>
      <c r="S224" s="31">
        <f t="shared" si="5"/>
        <v>1.5833333333333333</v>
      </c>
      <c r="T224" s="30">
        <v>25</v>
      </c>
      <c r="U224" s="30">
        <v>59</v>
      </c>
      <c r="V224" s="33">
        <f t="shared" si="6"/>
        <v>0</v>
      </c>
      <c r="W224" s="31">
        <f t="shared" si="7"/>
        <v>2.36</v>
      </c>
      <c r="X224" s="30">
        <v>57</v>
      </c>
      <c r="Y224" s="30">
        <v>78</v>
      </c>
      <c r="Z224" s="33">
        <f t="shared" si="8"/>
        <v>20</v>
      </c>
    </row>
    <row r="225" spans="1:26" ht="12.75" customHeight="1" x14ac:dyDescent="0.15">
      <c r="A225" s="9" t="s">
        <v>316</v>
      </c>
      <c r="B225" s="9" t="s">
        <v>144</v>
      </c>
      <c r="C225" s="29" t="s">
        <v>317</v>
      </c>
      <c r="D225" s="30">
        <v>872</v>
      </c>
      <c r="E225" s="30">
        <v>0</v>
      </c>
      <c r="F225" s="30">
        <v>0</v>
      </c>
      <c r="G225" s="30">
        <v>0</v>
      </c>
      <c r="H225" s="30">
        <f t="shared" si="0"/>
        <v>872</v>
      </c>
      <c r="I225" s="31">
        <f t="shared" si="1"/>
        <v>0</v>
      </c>
      <c r="J225" s="30">
        <v>593</v>
      </c>
      <c r="K225" s="30">
        <v>0</v>
      </c>
      <c r="L225" s="30">
        <v>0</v>
      </c>
      <c r="M225" s="30">
        <v>0</v>
      </c>
      <c r="N225" s="33">
        <f t="shared" si="2"/>
        <v>593</v>
      </c>
      <c r="O225" s="31">
        <f t="shared" si="3"/>
        <v>0</v>
      </c>
      <c r="P225" s="30">
        <v>685</v>
      </c>
      <c r="Q225" s="30">
        <v>0</v>
      </c>
      <c r="R225" s="33">
        <f t="shared" si="4"/>
        <v>685</v>
      </c>
      <c r="S225" s="31">
        <f t="shared" si="5"/>
        <v>0</v>
      </c>
      <c r="T225" s="30">
        <v>1642</v>
      </c>
      <c r="U225" s="30">
        <v>0</v>
      </c>
      <c r="V225" s="33">
        <f t="shared" si="6"/>
        <v>1642</v>
      </c>
      <c r="W225" s="31">
        <f t="shared" si="7"/>
        <v>0</v>
      </c>
      <c r="X225" s="30">
        <v>3792</v>
      </c>
      <c r="Y225" s="30">
        <v>0</v>
      </c>
      <c r="Z225" s="33">
        <f t="shared" si="8"/>
        <v>3792</v>
      </c>
    </row>
    <row r="226" spans="1:26" ht="12.75" customHeight="1" x14ac:dyDescent="0.15">
      <c r="A226" s="9" t="s">
        <v>316</v>
      </c>
      <c r="B226" s="9" t="s">
        <v>144</v>
      </c>
      <c r="C226" s="29" t="s">
        <v>318</v>
      </c>
      <c r="D226" s="30">
        <v>1264</v>
      </c>
      <c r="E226" s="30">
        <v>0</v>
      </c>
      <c r="F226" s="30">
        <v>0</v>
      </c>
      <c r="G226" s="30">
        <v>0</v>
      </c>
      <c r="H226" s="30">
        <f t="shared" si="0"/>
        <v>1264</v>
      </c>
      <c r="I226" s="31">
        <f t="shared" si="1"/>
        <v>0</v>
      </c>
      <c r="J226" s="30">
        <v>854</v>
      </c>
      <c r="K226" s="30">
        <v>0</v>
      </c>
      <c r="L226" s="30">
        <v>0</v>
      </c>
      <c r="M226" s="30">
        <v>0</v>
      </c>
      <c r="N226" s="33">
        <f t="shared" si="2"/>
        <v>854</v>
      </c>
      <c r="O226" s="31">
        <f t="shared" si="3"/>
        <v>0</v>
      </c>
      <c r="P226" s="30">
        <v>969</v>
      </c>
      <c r="Q226" s="30">
        <v>323</v>
      </c>
      <c r="R226" s="33">
        <f t="shared" si="4"/>
        <v>646</v>
      </c>
      <c r="S226" s="31">
        <f t="shared" si="5"/>
        <v>0.33333333333333331</v>
      </c>
      <c r="T226" s="30">
        <v>2160</v>
      </c>
      <c r="U226" s="30">
        <v>423</v>
      </c>
      <c r="V226" s="33">
        <f t="shared" si="6"/>
        <v>1737</v>
      </c>
      <c r="W226" s="31">
        <f t="shared" si="7"/>
        <v>0.19583333333333333</v>
      </c>
      <c r="X226" s="30">
        <v>5247</v>
      </c>
      <c r="Y226" s="30">
        <v>746</v>
      </c>
      <c r="Z226" s="33">
        <f t="shared" si="8"/>
        <v>4501</v>
      </c>
    </row>
    <row r="227" spans="1:26" ht="12.75" customHeight="1" x14ac:dyDescent="0.15">
      <c r="A227" s="9" t="s">
        <v>316</v>
      </c>
      <c r="B227" s="9" t="s">
        <v>144</v>
      </c>
      <c r="C227" s="29" t="s">
        <v>319</v>
      </c>
      <c r="D227" s="30">
        <v>543</v>
      </c>
      <c r="E227" s="30">
        <v>0</v>
      </c>
      <c r="F227" s="30">
        <v>0</v>
      </c>
      <c r="G227" s="30">
        <v>0</v>
      </c>
      <c r="H227" s="30">
        <f t="shared" si="0"/>
        <v>543</v>
      </c>
      <c r="I227" s="31">
        <f t="shared" si="1"/>
        <v>0</v>
      </c>
      <c r="J227" s="30">
        <v>383</v>
      </c>
      <c r="K227" s="30">
        <v>0</v>
      </c>
      <c r="L227" s="30">
        <v>0</v>
      </c>
      <c r="M227" s="30">
        <v>0</v>
      </c>
      <c r="N227" s="33">
        <f t="shared" si="2"/>
        <v>383</v>
      </c>
      <c r="O227" s="31">
        <f t="shared" si="3"/>
        <v>0</v>
      </c>
      <c r="P227" s="30">
        <v>433</v>
      </c>
      <c r="Q227" s="30">
        <v>0</v>
      </c>
      <c r="R227" s="33">
        <f t="shared" si="4"/>
        <v>433</v>
      </c>
      <c r="S227" s="31">
        <f t="shared" si="5"/>
        <v>0</v>
      </c>
      <c r="T227" s="30">
        <v>982</v>
      </c>
      <c r="U227" s="30">
        <v>273</v>
      </c>
      <c r="V227" s="33">
        <f t="shared" si="6"/>
        <v>709</v>
      </c>
      <c r="W227" s="31">
        <f t="shared" si="7"/>
        <v>0.27800407331975557</v>
      </c>
      <c r="X227" s="30">
        <v>2341</v>
      </c>
      <c r="Y227" s="30">
        <v>273</v>
      </c>
      <c r="Z227" s="33">
        <f t="shared" si="8"/>
        <v>2068</v>
      </c>
    </row>
    <row r="228" spans="1:26" ht="12.75" customHeight="1" x14ac:dyDescent="0.15">
      <c r="A228" s="9" t="s">
        <v>316</v>
      </c>
      <c r="B228" s="9" t="s">
        <v>144</v>
      </c>
      <c r="C228" s="29" t="s">
        <v>320</v>
      </c>
      <c r="D228" s="30">
        <v>141</v>
      </c>
      <c r="E228" s="30">
        <v>0</v>
      </c>
      <c r="F228" s="30">
        <v>0</v>
      </c>
      <c r="G228" s="30">
        <v>0</v>
      </c>
      <c r="H228" s="30">
        <f t="shared" si="0"/>
        <v>141</v>
      </c>
      <c r="I228" s="31">
        <f t="shared" si="1"/>
        <v>0</v>
      </c>
      <c r="J228" s="30">
        <v>95</v>
      </c>
      <c r="K228" s="30">
        <v>0</v>
      </c>
      <c r="L228" s="30">
        <v>0</v>
      </c>
      <c r="M228" s="30">
        <v>0</v>
      </c>
      <c r="N228" s="33">
        <f t="shared" si="2"/>
        <v>95</v>
      </c>
      <c r="O228" s="31">
        <f t="shared" si="3"/>
        <v>0</v>
      </c>
      <c r="P228" s="30">
        <v>110</v>
      </c>
      <c r="Q228" s="30">
        <v>122</v>
      </c>
      <c r="R228" s="33">
        <f t="shared" si="4"/>
        <v>0</v>
      </c>
      <c r="S228" s="31">
        <f t="shared" si="5"/>
        <v>1.1090909090909091</v>
      </c>
      <c r="T228" s="30">
        <v>254</v>
      </c>
      <c r="U228" s="30">
        <v>3</v>
      </c>
      <c r="V228" s="33">
        <f t="shared" si="6"/>
        <v>251</v>
      </c>
      <c r="W228" s="31">
        <f t="shared" si="7"/>
        <v>1.1811023622047244E-2</v>
      </c>
      <c r="X228" s="30">
        <v>600</v>
      </c>
      <c r="Y228" s="30">
        <v>125</v>
      </c>
      <c r="Z228" s="33">
        <f t="shared" si="8"/>
        <v>487</v>
      </c>
    </row>
    <row r="229" spans="1:26" ht="12.75" customHeight="1" x14ac:dyDescent="0.15">
      <c r="A229" s="9" t="s">
        <v>316</v>
      </c>
      <c r="B229" s="9" t="s">
        <v>144</v>
      </c>
      <c r="C229" s="29" t="s">
        <v>321</v>
      </c>
      <c r="D229" s="30">
        <v>768</v>
      </c>
      <c r="E229" s="30">
        <v>78</v>
      </c>
      <c r="F229" s="30">
        <v>78</v>
      </c>
      <c r="G229" s="30">
        <v>0</v>
      </c>
      <c r="H229" s="30">
        <f t="shared" si="0"/>
        <v>690</v>
      </c>
      <c r="I229" s="31">
        <f t="shared" si="1"/>
        <v>0.1015625</v>
      </c>
      <c r="J229" s="30">
        <v>558</v>
      </c>
      <c r="K229" s="30">
        <v>51</v>
      </c>
      <c r="L229" s="30">
        <v>51</v>
      </c>
      <c r="M229" s="30">
        <v>0</v>
      </c>
      <c r="N229" s="33">
        <f t="shared" si="2"/>
        <v>507</v>
      </c>
      <c r="O229" s="31">
        <f t="shared" si="3"/>
        <v>9.1397849462365593E-2</v>
      </c>
      <c r="P229" s="30">
        <v>628</v>
      </c>
      <c r="Q229" s="30">
        <v>0</v>
      </c>
      <c r="R229" s="33">
        <f t="shared" si="4"/>
        <v>628</v>
      </c>
      <c r="S229" s="31">
        <f t="shared" si="5"/>
        <v>0</v>
      </c>
      <c r="T229" s="30">
        <v>0</v>
      </c>
      <c r="U229" s="30">
        <v>88</v>
      </c>
      <c r="V229" s="33">
        <f t="shared" si="6"/>
        <v>0</v>
      </c>
      <c r="W229" s="31" t="e">
        <f t="shared" si="7"/>
        <v>#DIV/0!</v>
      </c>
      <c r="X229" s="30">
        <v>1954</v>
      </c>
      <c r="Y229" s="30">
        <v>217</v>
      </c>
      <c r="Z229" s="33">
        <f t="shared" si="8"/>
        <v>1825</v>
      </c>
    </row>
    <row r="230" spans="1:26" ht="12.75" customHeight="1" x14ac:dyDescent="0.15">
      <c r="A230" s="9" t="s">
        <v>316</v>
      </c>
      <c r="B230" s="9" t="s">
        <v>144</v>
      </c>
      <c r="C230" s="29" t="s">
        <v>322</v>
      </c>
      <c r="D230" s="30">
        <v>192</v>
      </c>
      <c r="E230" s="30">
        <v>53</v>
      </c>
      <c r="F230" s="30">
        <v>53</v>
      </c>
      <c r="G230" s="30">
        <v>0</v>
      </c>
      <c r="H230" s="30">
        <f t="shared" si="0"/>
        <v>139</v>
      </c>
      <c r="I230" s="31">
        <f t="shared" si="1"/>
        <v>0.27604166666666669</v>
      </c>
      <c r="J230" s="30">
        <v>128</v>
      </c>
      <c r="K230" s="30">
        <v>18</v>
      </c>
      <c r="L230" s="30">
        <v>18</v>
      </c>
      <c r="M230" s="30">
        <v>0</v>
      </c>
      <c r="N230" s="33">
        <f t="shared" si="2"/>
        <v>110</v>
      </c>
      <c r="O230" s="31">
        <f t="shared" si="3"/>
        <v>0.140625</v>
      </c>
      <c r="P230" s="30">
        <v>142</v>
      </c>
      <c r="Q230" s="30">
        <v>66</v>
      </c>
      <c r="R230" s="33">
        <f t="shared" si="4"/>
        <v>76</v>
      </c>
      <c r="S230" s="31">
        <f t="shared" si="5"/>
        <v>0.46478873239436619</v>
      </c>
      <c r="T230" s="30">
        <v>308</v>
      </c>
      <c r="U230" s="30">
        <v>1396</v>
      </c>
      <c r="V230" s="33">
        <f t="shared" si="6"/>
        <v>0</v>
      </c>
      <c r="W230" s="31">
        <f t="shared" si="7"/>
        <v>4.5324675324675328</v>
      </c>
      <c r="X230" s="30">
        <v>770</v>
      </c>
      <c r="Y230" s="30">
        <v>1533</v>
      </c>
      <c r="Z230" s="33">
        <f t="shared" si="8"/>
        <v>325</v>
      </c>
    </row>
    <row r="231" spans="1:26" ht="12.75" customHeight="1" x14ac:dyDescent="0.15">
      <c r="A231" s="9" t="s">
        <v>316</v>
      </c>
      <c r="B231" s="9" t="s">
        <v>144</v>
      </c>
      <c r="C231" s="29" t="s">
        <v>323</v>
      </c>
      <c r="D231" s="30">
        <v>946</v>
      </c>
      <c r="E231" s="30">
        <v>43</v>
      </c>
      <c r="F231" s="30">
        <v>0</v>
      </c>
      <c r="G231" s="30">
        <v>43</v>
      </c>
      <c r="H231" s="30">
        <f t="shared" si="0"/>
        <v>903</v>
      </c>
      <c r="I231" s="31">
        <f t="shared" si="1"/>
        <v>4.5454545454545456E-2</v>
      </c>
      <c r="J231" s="30">
        <v>661</v>
      </c>
      <c r="K231" s="30">
        <v>0</v>
      </c>
      <c r="L231" s="30">
        <v>0</v>
      </c>
      <c r="M231" s="30">
        <v>0</v>
      </c>
      <c r="N231" s="33">
        <f t="shared" si="2"/>
        <v>661</v>
      </c>
      <c r="O231" s="31">
        <f t="shared" si="3"/>
        <v>0</v>
      </c>
      <c r="P231" s="30">
        <v>772</v>
      </c>
      <c r="Q231" s="30">
        <v>0</v>
      </c>
      <c r="R231" s="33">
        <f t="shared" si="4"/>
        <v>772</v>
      </c>
      <c r="S231" s="31">
        <f t="shared" si="5"/>
        <v>0</v>
      </c>
      <c r="T231" s="30">
        <v>1817</v>
      </c>
      <c r="U231" s="30">
        <v>0</v>
      </c>
      <c r="V231" s="33">
        <f t="shared" si="6"/>
        <v>1817</v>
      </c>
      <c r="W231" s="31">
        <f t="shared" si="7"/>
        <v>0</v>
      </c>
      <c r="X231" s="30">
        <v>4196</v>
      </c>
      <c r="Y231" s="30">
        <v>43</v>
      </c>
      <c r="Z231" s="33">
        <f t="shared" si="8"/>
        <v>4153</v>
      </c>
    </row>
    <row r="232" spans="1:26" ht="12.75" customHeight="1" x14ac:dyDescent="0.15">
      <c r="A232" s="9" t="s">
        <v>316</v>
      </c>
      <c r="B232" s="9" t="s">
        <v>144</v>
      </c>
      <c r="C232" s="29" t="s">
        <v>324</v>
      </c>
      <c r="D232" s="30">
        <v>374</v>
      </c>
      <c r="E232" s="30">
        <v>0</v>
      </c>
      <c r="F232" s="30">
        <v>0</v>
      </c>
      <c r="G232" s="30">
        <v>0</v>
      </c>
      <c r="H232" s="30">
        <f t="shared" si="0"/>
        <v>374</v>
      </c>
      <c r="I232" s="31">
        <f t="shared" si="1"/>
        <v>0</v>
      </c>
      <c r="J232" s="30">
        <v>250</v>
      </c>
      <c r="K232" s="30">
        <v>0</v>
      </c>
      <c r="L232" s="30">
        <v>0</v>
      </c>
      <c r="M232" s="30">
        <v>0</v>
      </c>
      <c r="N232" s="33">
        <f t="shared" si="2"/>
        <v>250</v>
      </c>
      <c r="O232" s="31">
        <f t="shared" si="3"/>
        <v>0</v>
      </c>
      <c r="P232" s="30">
        <v>274</v>
      </c>
      <c r="Q232" s="30">
        <v>0</v>
      </c>
      <c r="R232" s="33">
        <f t="shared" si="4"/>
        <v>274</v>
      </c>
      <c r="S232" s="31">
        <f t="shared" si="5"/>
        <v>0</v>
      </c>
      <c r="T232" s="30">
        <v>565</v>
      </c>
      <c r="U232" s="30">
        <v>1483</v>
      </c>
      <c r="V232" s="33">
        <f t="shared" si="6"/>
        <v>0</v>
      </c>
      <c r="W232" s="31">
        <f t="shared" si="7"/>
        <v>2.6247787610619469</v>
      </c>
      <c r="X232" s="30">
        <v>1463</v>
      </c>
      <c r="Y232" s="30">
        <v>1483</v>
      </c>
      <c r="Z232" s="33">
        <f t="shared" si="8"/>
        <v>898</v>
      </c>
    </row>
    <row r="233" spans="1:26" ht="12.75" customHeight="1" x14ac:dyDescent="0.15">
      <c r="A233" s="9" t="s">
        <v>316</v>
      </c>
      <c r="B233" s="9" t="s">
        <v>144</v>
      </c>
      <c r="C233" s="29" t="s">
        <v>325</v>
      </c>
      <c r="D233" s="30">
        <v>134</v>
      </c>
      <c r="E233" s="30">
        <v>0</v>
      </c>
      <c r="F233" s="30">
        <v>0</v>
      </c>
      <c r="G233" s="30">
        <v>0</v>
      </c>
      <c r="H233" s="30">
        <f t="shared" si="0"/>
        <v>134</v>
      </c>
      <c r="I233" s="31">
        <f t="shared" si="1"/>
        <v>0</v>
      </c>
      <c r="J233" s="30">
        <v>96</v>
      </c>
      <c r="K233" s="30">
        <v>46</v>
      </c>
      <c r="L233" s="30">
        <v>41</v>
      </c>
      <c r="M233" s="30">
        <v>5</v>
      </c>
      <c r="N233" s="33">
        <f t="shared" si="2"/>
        <v>50</v>
      </c>
      <c r="O233" s="31">
        <f t="shared" si="3"/>
        <v>0.47916666666666669</v>
      </c>
      <c r="P233" s="30">
        <v>112</v>
      </c>
      <c r="Q233" s="30">
        <v>217</v>
      </c>
      <c r="R233" s="33">
        <f t="shared" si="4"/>
        <v>0</v>
      </c>
      <c r="S233" s="31">
        <f t="shared" si="5"/>
        <v>1.9375</v>
      </c>
      <c r="T233" s="30">
        <v>262</v>
      </c>
      <c r="U233" s="30">
        <v>69</v>
      </c>
      <c r="V233" s="33">
        <f t="shared" si="6"/>
        <v>193</v>
      </c>
      <c r="W233" s="31">
        <f t="shared" si="7"/>
        <v>0.26335877862595419</v>
      </c>
      <c r="X233" s="30">
        <v>604</v>
      </c>
      <c r="Y233" s="30">
        <v>332</v>
      </c>
      <c r="Z233" s="33">
        <f t="shared" si="8"/>
        <v>377</v>
      </c>
    </row>
    <row r="234" spans="1:26" ht="12.75" customHeight="1" x14ac:dyDescent="0.15">
      <c r="A234" s="9" t="s">
        <v>316</v>
      </c>
      <c r="B234" s="9" t="s">
        <v>144</v>
      </c>
      <c r="C234" s="29" t="s">
        <v>326</v>
      </c>
      <c r="D234" s="30">
        <v>40</v>
      </c>
      <c r="E234" s="30">
        <v>0</v>
      </c>
      <c r="F234" s="30">
        <v>0</v>
      </c>
      <c r="G234" s="30">
        <v>0</v>
      </c>
      <c r="H234" s="30">
        <f t="shared" si="0"/>
        <v>40</v>
      </c>
      <c r="I234" s="31">
        <f t="shared" si="1"/>
        <v>0</v>
      </c>
      <c r="J234" s="30">
        <v>27</v>
      </c>
      <c r="K234" s="30">
        <v>0</v>
      </c>
      <c r="L234" s="30">
        <v>0</v>
      </c>
      <c r="M234" s="30">
        <v>0</v>
      </c>
      <c r="N234" s="33">
        <f t="shared" si="2"/>
        <v>27</v>
      </c>
      <c r="O234" s="31">
        <f t="shared" si="3"/>
        <v>0</v>
      </c>
      <c r="P234" s="30">
        <v>31</v>
      </c>
      <c r="Q234" s="30">
        <v>0</v>
      </c>
      <c r="R234" s="33">
        <f t="shared" si="4"/>
        <v>31</v>
      </c>
      <c r="S234" s="31">
        <f t="shared" si="5"/>
        <v>0</v>
      </c>
      <c r="T234" s="30">
        <v>62</v>
      </c>
      <c r="U234" s="30">
        <v>119</v>
      </c>
      <c r="V234" s="33">
        <f t="shared" si="6"/>
        <v>0</v>
      </c>
      <c r="W234" s="31">
        <f t="shared" si="7"/>
        <v>1.9193548387096775</v>
      </c>
      <c r="X234" s="30">
        <v>160</v>
      </c>
      <c r="Y234" s="30">
        <v>119</v>
      </c>
      <c r="Z234" s="33">
        <f t="shared" si="8"/>
        <v>98</v>
      </c>
    </row>
    <row r="235" spans="1:26" ht="12.75" customHeight="1" x14ac:dyDescent="0.15">
      <c r="A235" s="9" t="s">
        <v>316</v>
      </c>
      <c r="B235" s="9" t="s">
        <v>144</v>
      </c>
      <c r="C235" s="29" t="s">
        <v>327</v>
      </c>
      <c r="D235" s="30">
        <v>714</v>
      </c>
      <c r="E235" s="30">
        <v>84</v>
      </c>
      <c r="F235" s="30">
        <v>84</v>
      </c>
      <c r="G235" s="30">
        <v>0</v>
      </c>
      <c r="H235" s="30">
        <f t="shared" si="0"/>
        <v>630</v>
      </c>
      <c r="I235" s="31">
        <f t="shared" si="1"/>
        <v>0.11764705882352941</v>
      </c>
      <c r="J235" s="30">
        <v>487</v>
      </c>
      <c r="K235" s="30">
        <v>0</v>
      </c>
      <c r="L235" s="30">
        <v>0</v>
      </c>
      <c r="M235" s="30">
        <v>0</v>
      </c>
      <c r="N235" s="33">
        <f t="shared" si="2"/>
        <v>487</v>
      </c>
      <c r="O235" s="31">
        <f t="shared" si="3"/>
        <v>0</v>
      </c>
      <c r="P235" s="30">
        <v>553</v>
      </c>
      <c r="Q235" s="30">
        <v>1</v>
      </c>
      <c r="R235" s="33">
        <f t="shared" si="4"/>
        <v>552</v>
      </c>
      <c r="S235" s="31">
        <f t="shared" si="5"/>
        <v>1.8083182640144665E-3</v>
      </c>
      <c r="T235" s="30">
        <v>1271</v>
      </c>
      <c r="U235" s="30">
        <v>1161</v>
      </c>
      <c r="V235" s="33">
        <f t="shared" si="6"/>
        <v>110</v>
      </c>
      <c r="W235" s="31">
        <f t="shared" si="7"/>
        <v>0.91345397324940991</v>
      </c>
      <c r="X235" s="30">
        <v>3025</v>
      </c>
      <c r="Y235" s="30">
        <v>1246</v>
      </c>
      <c r="Z235" s="33">
        <f t="shared" si="8"/>
        <v>1779</v>
      </c>
    </row>
    <row r="236" spans="1:26" ht="12.75" customHeight="1" x14ac:dyDescent="0.15">
      <c r="A236" s="9" t="s">
        <v>316</v>
      </c>
      <c r="B236" s="9" t="s">
        <v>144</v>
      </c>
      <c r="C236" s="29" t="s">
        <v>328</v>
      </c>
      <c r="D236" s="30">
        <v>978</v>
      </c>
      <c r="E236" s="30">
        <v>2</v>
      </c>
      <c r="F236" s="30">
        <v>0</v>
      </c>
      <c r="G236" s="30">
        <v>2</v>
      </c>
      <c r="H236" s="30">
        <f t="shared" si="0"/>
        <v>976</v>
      </c>
      <c r="I236" s="31">
        <f t="shared" si="1"/>
        <v>2.0449897750511249E-3</v>
      </c>
      <c r="J236" s="30">
        <v>639</v>
      </c>
      <c r="K236" s="30">
        <v>0</v>
      </c>
      <c r="L236" s="30">
        <v>0</v>
      </c>
      <c r="M236" s="30">
        <v>0</v>
      </c>
      <c r="N236" s="33">
        <f t="shared" si="2"/>
        <v>639</v>
      </c>
      <c r="O236" s="31">
        <f t="shared" si="3"/>
        <v>0</v>
      </c>
      <c r="P236" s="30">
        <v>829</v>
      </c>
      <c r="Q236" s="30">
        <v>673</v>
      </c>
      <c r="R236" s="33">
        <f t="shared" si="4"/>
        <v>156</v>
      </c>
      <c r="S236" s="31">
        <f t="shared" si="5"/>
        <v>0.81182147165259344</v>
      </c>
      <c r="T236" s="30">
        <v>1317</v>
      </c>
      <c r="U236" s="30">
        <v>695</v>
      </c>
      <c r="V236" s="33">
        <f t="shared" si="6"/>
        <v>622</v>
      </c>
      <c r="W236" s="31">
        <f t="shared" si="7"/>
        <v>0.52771450265755504</v>
      </c>
      <c r="X236" s="30">
        <v>3763</v>
      </c>
      <c r="Y236" s="30">
        <v>1370</v>
      </c>
      <c r="Z236" s="33">
        <f t="shared" si="8"/>
        <v>2393</v>
      </c>
    </row>
    <row r="237" spans="1:26" ht="12.75" customHeight="1" x14ac:dyDescent="0.15">
      <c r="A237" s="9" t="s">
        <v>316</v>
      </c>
      <c r="B237" s="9" t="s">
        <v>144</v>
      </c>
      <c r="C237" s="29" t="s">
        <v>329</v>
      </c>
      <c r="D237" s="30">
        <v>1488</v>
      </c>
      <c r="E237" s="30">
        <v>11</v>
      </c>
      <c r="F237" s="30">
        <v>0</v>
      </c>
      <c r="G237" s="30">
        <v>11</v>
      </c>
      <c r="H237" s="30">
        <f t="shared" si="0"/>
        <v>1477</v>
      </c>
      <c r="I237" s="31">
        <f t="shared" si="1"/>
        <v>7.3924731182795703E-3</v>
      </c>
      <c r="J237" s="30">
        <v>1007</v>
      </c>
      <c r="K237" s="30">
        <v>12</v>
      </c>
      <c r="L237" s="30">
        <v>0</v>
      </c>
      <c r="M237" s="30">
        <v>12</v>
      </c>
      <c r="N237" s="33">
        <f t="shared" si="2"/>
        <v>995</v>
      </c>
      <c r="O237" s="31">
        <f t="shared" si="3"/>
        <v>1.1916583912611719E-2</v>
      </c>
      <c r="P237" s="30">
        <v>1140</v>
      </c>
      <c r="Q237" s="30">
        <v>703</v>
      </c>
      <c r="R237" s="33">
        <f t="shared" si="4"/>
        <v>437</v>
      </c>
      <c r="S237" s="31">
        <f t="shared" si="5"/>
        <v>0.6166666666666667</v>
      </c>
      <c r="T237" s="30">
        <v>2610</v>
      </c>
      <c r="U237" s="30">
        <v>1259</v>
      </c>
      <c r="V237" s="33">
        <f t="shared" si="6"/>
        <v>1351</v>
      </c>
      <c r="W237" s="31">
        <f t="shared" si="7"/>
        <v>0.48237547892720306</v>
      </c>
      <c r="X237" s="30">
        <v>6245</v>
      </c>
      <c r="Y237" s="30">
        <v>1985</v>
      </c>
      <c r="Z237" s="33">
        <f t="shared" si="8"/>
        <v>4260</v>
      </c>
    </row>
    <row r="238" spans="1:26" ht="12.75" customHeight="1" x14ac:dyDescent="0.15">
      <c r="A238" s="9" t="s">
        <v>316</v>
      </c>
      <c r="B238" s="9" t="s">
        <v>144</v>
      </c>
      <c r="C238" s="29" t="s">
        <v>330</v>
      </c>
      <c r="D238" s="30">
        <v>1500</v>
      </c>
      <c r="E238" s="30">
        <v>0</v>
      </c>
      <c r="F238" s="30">
        <v>0</v>
      </c>
      <c r="G238" s="30">
        <v>0</v>
      </c>
      <c r="H238" s="30">
        <f t="shared" si="0"/>
        <v>1500</v>
      </c>
      <c r="I238" s="31">
        <f t="shared" si="1"/>
        <v>0</v>
      </c>
      <c r="J238" s="30">
        <v>993</v>
      </c>
      <c r="K238" s="30">
        <v>0</v>
      </c>
      <c r="L238" s="30">
        <v>0</v>
      </c>
      <c r="M238" s="30">
        <v>0</v>
      </c>
      <c r="N238" s="33">
        <f t="shared" si="2"/>
        <v>993</v>
      </c>
      <c r="O238" s="31">
        <f t="shared" si="3"/>
        <v>0</v>
      </c>
      <c r="P238" s="30">
        <v>1112</v>
      </c>
      <c r="Q238" s="30">
        <v>84</v>
      </c>
      <c r="R238" s="33">
        <f t="shared" si="4"/>
        <v>1028</v>
      </c>
      <c r="S238" s="31">
        <f t="shared" si="5"/>
        <v>7.5539568345323743E-2</v>
      </c>
      <c r="T238" s="30">
        <v>2564</v>
      </c>
      <c r="U238" s="30">
        <v>537</v>
      </c>
      <c r="V238" s="33">
        <f t="shared" si="6"/>
        <v>2027</v>
      </c>
      <c r="W238" s="31">
        <f t="shared" si="7"/>
        <v>0.20943837753510142</v>
      </c>
      <c r="X238" s="30">
        <v>6169</v>
      </c>
      <c r="Y238" s="30">
        <v>621</v>
      </c>
      <c r="Z238" s="33">
        <f t="shared" si="8"/>
        <v>5548</v>
      </c>
    </row>
    <row r="239" spans="1:26" ht="12.75" customHeight="1" x14ac:dyDescent="0.15">
      <c r="A239" s="9" t="s">
        <v>316</v>
      </c>
      <c r="B239" s="9" t="s">
        <v>144</v>
      </c>
      <c r="C239" s="29" t="s">
        <v>331</v>
      </c>
      <c r="D239" s="30">
        <v>395</v>
      </c>
      <c r="E239" s="30">
        <v>0</v>
      </c>
      <c r="F239" s="30">
        <v>0</v>
      </c>
      <c r="G239" s="30">
        <v>0</v>
      </c>
      <c r="H239" s="30">
        <f t="shared" si="0"/>
        <v>395</v>
      </c>
      <c r="I239" s="31">
        <f t="shared" si="1"/>
        <v>0</v>
      </c>
      <c r="J239" s="30">
        <v>262</v>
      </c>
      <c r="K239" s="30">
        <v>0</v>
      </c>
      <c r="L239" s="30">
        <v>0</v>
      </c>
      <c r="M239" s="30">
        <v>0</v>
      </c>
      <c r="N239" s="33">
        <f t="shared" si="2"/>
        <v>262</v>
      </c>
      <c r="O239" s="31">
        <f t="shared" si="3"/>
        <v>0</v>
      </c>
      <c r="P239" s="30">
        <v>289</v>
      </c>
      <c r="Q239" s="30">
        <v>0</v>
      </c>
      <c r="R239" s="33">
        <f t="shared" si="4"/>
        <v>289</v>
      </c>
      <c r="S239" s="31">
        <f t="shared" si="5"/>
        <v>0</v>
      </c>
      <c r="T239" s="30">
        <v>627</v>
      </c>
      <c r="U239" s="30">
        <v>14</v>
      </c>
      <c r="V239" s="33">
        <f t="shared" si="6"/>
        <v>613</v>
      </c>
      <c r="W239" s="31">
        <f t="shared" si="7"/>
        <v>2.2328548644338118E-2</v>
      </c>
      <c r="X239" s="30">
        <v>1573</v>
      </c>
      <c r="Y239" s="30">
        <v>14</v>
      </c>
      <c r="Z239" s="33">
        <f t="shared" si="8"/>
        <v>1559</v>
      </c>
    </row>
    <row r="240" spans="1:26" ht="12.75" customHeight="1" x14ac:dyDescent="0.15">
      <c r="A240" s="9" t="s">
        <v>316</v>
      </c>
      <c r="B240" s="9" t="s">
        <v>144</v>
      </c>
      <c r="C240" s="29" t="s">
        <v>332</v>
      </c>
      <c r="D240" s="30">
        <v>103</v>
      </c>
      <c r="E240" s="30">
        <v>0</v>
      </c>
      <c r="F240" s="30">
        <v>0</v>
      </c>
      <c r="G240" s="30">
        <v>0</v>
      </c>
      <c r="H240" s="30">
        <f t="shared" si="0"/>
        <v>103</v>
      </c>
      <c r="I240" s="31">
        <f t="shared" si="1"/>
        <v>0</v>
      </c>
      <c r="J240" s="30">
        <v>102</v>
      </c>
      <c r="K240" s="30">
        <v>0</v>
      </c>
      <c r="L240" s="30">
        <v>0</v>
      </c>
      <c r="M240" s="30">
        <v>0</v>
      </c>
      <c r="N240" s="33">
        <f t="shared" si="2"/>
        <v>102</v>
      </c>
      <c r="O240" s="31">
        <f t="shared" si="3"/>
        <v>0</v>
      </c>
      <c r="P240" s="30">
        <v>136</v>
      </c>
      <c r="Q240" s="30">
        <v>0</v>
      </c>
      <c r="R240" s="33">
        <f t="shared" si="4"/>
        <v>136</v>
      </c>
      <c r="S240" s="31">
        <f t="shared" si="5"/>
        <v>0</v>
      </c>
      <c r="T240" s="30">
        <v>151</v>
      </c>
      <c r="U240" s="30">
        <v>2</v>
      </c>
      <c r="V240" s="33">
        <f t="shared" si="6"/>
        <v>149</v>
      </c>
      <c r="W240" s="31">
        <f t="shared" si="7"/>
        <v>1.3245033112582781E-2</v>
      </c>
      <c r="X240" s="30">
        <v>492</v>
      </c>
      <c r="Y240" s="30">
        <v>2</v>
      </c>
      <c r="Z240" s="33">
        <f t="shared" si="8"/>
        <v>490</v>
      </c>
    </row>
    <row r="241" spans="1:26" ht="12.75" customHeight="1" x14ac:dyDescent="0.15">
      <c r="A241" s="9" t="s">
        <v>316</v>
      </c>
      <c r="B241" s="9" t="s">
        <v>144</v>
      </c>
      <c r="C241" s="29" t="s">
        <v>333</v>
      </c>
      <c r="D241" s="30">
        <v>1105</v>
      </c>
      <c r="E241" s="30">
        <v>38</v>
      </c>
      <c r="F241" s="30">
        <v>38</v>
      </c>
      <c r="G241" s="30">
        <v>0</v>
      </c>
      <c r="H241" s="30">
        <f t="shared" si="0"/>
        <v>1067</v>
      </c>
      <c r="I241" s="31">
        <f t="shared" si="1"/>
        <v>3.4389140271493215E-2</v>
      </c>
      <c r="J241" s="30">
        <v>759</v>
      </c>
      <c r="K241" s="30">
        <v>36</v>
      </c>
      <c r="L241" s="30">
        <v>36</v>
      </c>
      <c r="M241" s="30">
        <v>0</v>
      </c>
      <c r="N241" s="33">
        <f t="shared" si="2"/>
        <v>723</v>
      </c>
      <c r="O241" s="31">
        <f t="shared" si="3"/>
        <v>4.7430830039525688E-2</v>
      </c>
      <c r="P241" s="30">
        <v>847</v>
      </c>
      <c r="Q241" s="30">
        <v>0</v>
      </c>
      <c r="R241" s="33">
        <f t="shared" si="4"/>
        <v>847</v>
      </c>
      <c r="S241" s="31">
        <f t="shared" si="5"/>
        <v>0</v>
      </c>
      <c r="T241" s="30">
        <v>1875</v>
      </c>
      <c r="U241" s="30">
        <v>395</v>
      </c>
      <c r="V241" s="33">
        <f t="shared" si="6"/>
        <v>1480</v>
      </c>
      <c r="W241" s="31">
        <f t="shared" si="7"/>
        <v>0.21066666666666667</v>
      </c>
      <c r="X241" s="30">
        <v>4586</v>
      </c>
      <c r="Y241" s="30">
        <v>469</v>
      </c>
      <c r="Z241" s="33">
        <f t="shared" si="8"/>
        <v>4117</v>
      </c>
    </row>
    <row r="242" spans="1:26" ht="12.75" customHeight="1" x14ac:dyDescent="0.15">
      <c r="A242" s="9" t="s">
        <v>316</v>
      </c>
      <c r="B242" s="9" t="s">
        <v>144</v>
      </c>
      <c r="C242" s="29" t="s">
        <v>334</v>
      </c>
      <c r="D242" s="30">
        <v>523</v>
      </c>
      <c r="E242" s="30">
        <v>0</v>
      </c>
      <c r="F242" s="30">
        <v>0</v>
      </c>
      <c r="G242" s="30">
        <v>0</v>
      </c>
      <c r="H242" s="30">
        <f t="shared" si="0"/>
        <v>523</v>
      </c>
      <c r="I242" s="31">
        <f t="shared" si="1"/>
        <v>0</v>
      </c>
      <c r="J242" s="30">
        <v>366</v>
      </c>
      <c r="K242" s="30">
        <v>0</v>
      </c>
      <c r="L242" s="30">
        <v>0</v>
      </c>
      <c r="M242" s="30">
        <v>0</v>
      </c>
      <c r="N242" s="33">
        <f t="shared" si="2"/>
        <v>366</v>
      </c>
      <c r="O242" s="31">
        <f t="shared" si="3"/>
        <v>0</v>
      </c>
      <c r="P242" s="30">
        <v>421</v>
      </c>
      <c r="Q242" s="30">
        <v>0</v>
      </c>
      <c r="R242" s="33">
        <f t="shared" si="4"/>
        <v>421</v>
      </c>
      <c r="S242" s="31">
        <f t="shared" si="5"/>
        <v>0</v>
      </c>
      <c r="T242" s="30">
        <v>951</v>
      </c>
      <c r="U242" s="30">
        <v>770</v>
      </c>
      <c r="V242" s="33">
        <f t="shared" si="6"/>
        <v>181</v>
      </c>
      <c r="W242" s="31">
        <f t="shared" si="7"/>
        <v>0.80967402733964244</v>
      </c>
      <c r="X242" s="30">
        <v>2261</v>
      </c>
      <c r="Y242" s="30">
        <v>770</v>
      </c>
      <c r="Z242" s="33">
        <f t="shared" si="8"/>
        <v>1491</v>
      </c>
    </row>
    <row r="243" spans="1:26" ht="12.75" customHeight="1" x14ac:dyDescent="0.15">
      <c r="A243" s="9" t="s">
        <v>316</v>
      </c>
      <c r="B243" s="9" t="s">
        <v>144</v>
      </c>
      <c r="C243" s="29" t="s">
        <v>335</v>
      </c>
      <c r="D243" s="30">
        <v>1026</v>
      </c>
      <c r="E243" s="30">
        <v>359</v>
      </c>
      <c r="F243" s="30">
        <v>359</v>
      </c>
      <c r="G243" s="30">
        <v>0</v>
      </c>
      <c r="H243" s="30">
        <f t="shared" si="0"/>
        <v>667</v>
      </c>
      <c r="I243" s="31">
        <f t="shared" si="1"/>
        <v>0.34990253411306044</v>
      </c>
      <c r="J243" s="30">
        <v>681</v>
      </c>
      <c r="K243" s="30">
        <v>0</v>
      </c>
      <c r="L243" s="30">
        <v>0</v>
      </c>
      <c r="M243" s="30">
        <v>0</v>
      </c>
      <c r="N243" s="33">
        <f t="shared" si="2"/>
        <v>681</v>
      </c>
      <c r="O243" s="31">
        <f t="shared" si="3"/>
        <v>0</v>
      </c>
      <c r="P243" s="30">
        <v>759</v>
      </c>
      <c r="Q243" s="30">
        <v>222</v>
      </c>
      <c r="R243" s="33">
        <f t="shared" si="4"/>
        <v>537</v>
      </c>
      <c r="S243" s="31">
        <f t="shared" si="5"/>
        <v>0.29249011857707508</v>
      </c>
      <c r="T243" s="30">
        <v>1814</v>
      </c>
      <c r="U243" s="30">
        <v>923</v>
      </c>
      <c r="V243" s="33">
        <f t="shared" si="6"/>
        <v>891</v>
      </c>
      <c r="W243" s="31">
        <f t="shared" si="7"/>
        <v>0.50882028665931645</v>
      </c>
      <c r="X243" s="30">
        <v>4280</v>
      </c>
      <c r="Y243" s="30">
        <v>1504</v>
      </c>
      <c r="Z243" s="33">
        <f t="shared" si="8"/>
        <v>2776</v>
      </c>
    </row>
    <row r="244" spans="1:26" ht="12.75" customHeight="1" x14ac:dyDescent="0.15">
      <c r="A244" s="9" t="s">
        <v>316</v>
      </c>
      <c r="B244" s="9" t="s">
        <v>144</v>
      </c>
      <c r="C244" s="29" t="s">
        <v>336</v>
      </c>
      <c r="D244" s="30">
        <v>23</v>
      </c>
      <c r="E244" s="30">
        <v>0</v>
      </c>
      <c r="F244" s="30">
        <v>0</v>
      </c>
      <c r="G244" s="30">
        <v>0</v>
      </c>
      <c r="H244" s="30">
        <f t="shared" si="0"/>
        <v>23</v>
      </c>
      <c r="I244" s="31">
        <f t="shared" si="1"/>
        <v>0</v>
      </c>
      <c r="J244" s="30">
        <v>15</v>
      </c>
      <c r="K244" s="30">
        <v>0</v>
      </c>
      <c r="L244" s="30">
        <v>0</v>
      </c>
      <c r="M244" s="30">
        <v>0</v>
      </c>
      <c r="N244" s="33">
        <f t="shared" si="2"/>
        <v>15</v>
      </c>
      <c r="O244" s="31">
        <f t="shared" si="3"/>
        <v>0</v>
      </c>
      <c r="P244" s="30">
        <v>18</v>
      </c>
      <c r="Q244" s="30">
        <v>1</v>
      </c>
      <c r="R244" s="33">
        <f t="shared" si="4"/>
        <v>17</v>
      </c>
      <c r="S244" s="31">
        <f t="shared" si="5"/>
        <v>5.5555555555555552E-2</v>
      </c>
      <c r="T244" s="30">
        <v>39</v>
      </c>
      <c r="U244" s="30">
        <v>36</v>
      </c>
      <c r="V244" s="33">
        <f t="shared" si="6"/>
        <v>3</v>
      </c>
      <c r="W244" s="31">
        <f t="shared" si="7"/>
        <v>0.92307692307692313</v>
      </c>
      <c r="X244" s="30">
        <v>95</v>
      </c>
      <c r="Y244" s="30">
        <v>37</v>
      </c>
      <c r="Z244" s="33">
        <f t="shared" si="8"/>
        <v>58</v>
      </c>
    </row>
    <row r="245" spans="1:26" ht="12.75" customHeight="1" x14ac:dyDescent="0.15">
      <c r="A245" s="9" t="s">
        <v>316</v>
      </c>
      <c r="B245" s="9" t="s">
        <v>144</v>
      </c>
      <c r="C245" s="29" t="s">
        <v>316</v>
      </c>
      <c r="D245" s="30">
        <v>2002</v>
      </c>
      <c r="E245" s="30">
        <v>0</v>
      </c>
      <c r="F245" s="30">
        <v>0</v>
      </c>
      <c r="G245" s="30">
        <v>0</v>
      </c>
      <c r="H245" s="30">
        <f t="shared" si="0"/>
        <v>2002</v>
      </c>
      <c r="I245" s="31">
        <f t="shared" si="1"/>
        <v>0</v>
      </c>
      <c r="J245" s="30">
        <v>1336</v>
      </c>
      <c r="K245" s="30">
        <v>0</v>
      </c>
      <c r="L245" s="30">
        <v>0</v>
      </c>
      <c r="M245" s="30">
        <v>0</v>
      </c>
      <c r="N245" s="33">
        <f t="shared" si="2"/>
        <v>1336</v>
      </c>
      <c r="O245" s="31">
        <f t="shared" si="3"/>
        <v>0</v>
      </c>
      <c r="P245" s="30">
        <v>1503</v>
      </c>
      <c r="Q245" s="30">
        <v>12</v>
      </c>
      <c r="R245" s="33">
        <f t="shared" si="4"/>
        <v>1491</v>
      </c>
      <c r="S245" s="31">
        <f t="shared" si="5"/>
        <v>7.9840319361277438E-3</v>
      </c>
      <c r="T245" s="30">
        <v>3442</v>
      </c>
      <c r="U245" s="30">
        <v>70</v>
      </c>
      <c r="V245" s="33">
        <f t="shared" si="6"/>
        <v>3372</v>
      </c>
      <c r="W245" s="31">
        <f t="shared" si="7"/>
        <v>2.0337013364323069E-2</v>
      </c>
      <c r="X245" s="30">
        <v>8283</v>
      </c>
      <c r="Y245" s="30">
        <v>82</v>
      </c>
      <c r="Z245" s="33">
        <f t="shared" si="8"/>
        <v>8201</v>
      </c>
    </row>
    <row r="246" spans="1:26" ht="12.75" customHeight="1" x14ac:dyDescent="0.15">
      <c r="A246" s="9" t="s">
        <v>316</v>
      </c>
      <c r="B246" s="9" t="s">
        <v>144</v>
      </c>
      <c r="C246" s="29" t="s">
        <v>337</v>
      </c>
      <c r="D246" s="30">
        <v>7173</v>
      </c>
      <c r="E246" s="30">
        <v>164</v>
      </c>
      <c r="F246" s="30">
        <v>155</v>
      </c>
      <c r="G246" s="30">
        <v>9</v>
      </c>
      <c r="H246" s="30">
        <f t="shared" si="0"/>
        <v>7009</v>
      </c>
      <c r="I246" s="31">
        <f t="shared" si="1"/>
        <v>2.2863515962637668E-2</v>
      </c>
      <c r="J246" s="30">
        <v>4871</v>
      </c>
      <c r="K246" s="30">
        <v>82</v>
      </c>
      <c r="L246" s="30">
        <v>82</v>
      </c>
      <c r="M246" s="30">
        <v>0</v>
      </c>
      <c r="N246" s="33">
        <f t="shared" si="2"/>
        <v>4789</v>
      </c>
      <c r="O246" s="31">
        <f t="shared" si="3"/>
        <v>1.6834325600492712E-2</v>
      </c>
      <c r="P246" s="30">
        <v>5534</v>
      </c>
      <c r="Q246" s="30">
        <v>1033</v>
      </c>
      <c r="R246" s="33">
        <f t="shared" si="4"/>
        <v>4501</v>
      </c>
      <c r="S246" s="31">
        <f t="shared" si="5"/>
        <v>0.18666425731839537</v>
      </c>
      <c r="T246" s="30">
        <v>12725</v>
      </c>
      <c r="U246" s="30">
        <v>2000</v>
      </c>
      <c r="V246" s="33">
        <f t="shared" si="6"/>
        <v>10725</v>
      </c>
      <c r="W246" s="31">
        <f t="shared" si="7"/>
        <v>0.15717092337917485</v>
      </c>
      <c r="X246" s="30">
        <v>30303</v>
      </c>
      <c r="Y246" s="30">
        <v>3279</v>
      </c>
      <c r="Z246" s="33">
        <f t="shared" si="8"/>
        <v>27024</v>
      </c>
    </row>
    <row r="247" spans="1:26" ht="12.75" customHeight="1" x14ac:dyDescent="0.15">
      <c r="A247" s="9" t="s">
        <v>316</v>
      </c>
      <c r="B247" s="9" t="s">
        <v>144</v>
      </c>
      <c r="C247" s="29" t="s">
        <v>338</v>
      </c>
      <c r="D247" s="30">
        <v>562</v>
      </c>
      <c r="E247" s="30">
        <v>0</v>
      </c>
      <c r="F247" s="30">
        <v>0</v>
      </c>
      <c r="G247" s="30">
        <v>0</v>
      </c>
      <c r="H247" s="30">
        <f t="shared" si="0"/>
        <v>562</v>
      </c>
      <c r="I247" s="31">
        <f t="shared" si="1"/>
        <v>0</v>
      </c>
      <c r="J247" s="30">
        <v>394</v>
      </c>
      <c r="K247" s="30">
        <v>0</v>
      </c>
      <c r="L247" s="30">
        <v>0</v>
      </c>
      <c r="M247" s="30">
        <v>0</v>
      </c>
      <c r="N247" s="33">
        <f t="shared" si="2"/>
        <v>394</v>
      </c>
      <c r="O247" s="31">
        <f t="shared" si="3"/>
        <v>0</v>
      </c>
      <c r="P247" s="30">
        <v>441</v>
      </c>
      <c r="Q247" s="30">
        <v>8</v>
      </c>
      <c r="R247" s="33">
        <f t="shared" si="4"/>
        <v>433</v>
      </c>
      <c r="S247" s="31">
        <f t="shared" si="5"/>
        <v>1.8140589569160998E-2</v>
      </c>
      <c r="T247" s="30">
        <v>1036</v>
      </c>
      <c r="U247" s="30">
        <v>318</v>
      </c>
      <c r="V247" s="33">
        <f t="shared" si="6"/>
        <v>718</v>
      </c>
      <c r="W247" s="31">
        <f t="shared" si="7"/>
        <v>0.30694980694980695</v>
      </c>
      <c r="X247" s="30">
        <v>2433</v>
      </c>
      <c r="Y247" s="30">
        <v>326</v>
      </c>
      <c r="Z247" s="33">
        <f t="shared" si="8"/>
        <v>2107</v>
      </c>
    </row>
    <row r="248" spans="1:26" ht="12.75" customHeight="1" x14ac:dyDescent="0.15">
      <c r="A248" s="9" t="s">
        <v>316</v>
      </c>
      <c r="B248" s="9" t="s">
        <v>144</v>
      </c>
      <c r="C248" s="29" t="s">
        <v>339</v>
      </c>
      <c r="D248" s="30">
        <v>375</v>
      </c>
      <c r="E248" s="30">
        <v>15</v>
      </c>
      <c r="F248" s="30">
        <v>15</v>
      </c>
      <c r="G248" s="30">
        <v>0</v>
      </c>
      <c r="H248" s="30">
        <f t="shared" si="0"/>
        <v>360</v>
      </c>
      <c r="I248" s="31">
        <f t="shared" si="1"/>
        <v>0.04</v>
      </c>
      <c r="J248" s="30">
        <v>251</v>
      </c>
      <c r="K248" s="30">
        <v>0</v>
      </c>
      <c r="L248" s="30">
        <v>0</v>
      </c>
      <c r="M248" s="30">
        <v>0</v>
      </c>
      <c r="N248" s="33">
        <f t="shared" si="2"/>
        <v>251</v>
      </c>
      <c r="O248" s="31">
        <f t="shared" si="3"/>
        <v>0</v>
      </c>
      <c r="P248" s="30">
        <v>271</v>
      </c>
      <c r="Q248" s="30">
        <v>15</v>
      </c>
      <c r="R248" s="33">
        <f t="shared" si="4"/>
        <v>256</v>
      </c>
      <c r="S248" s="31">
        <f t="shared" si="5"/>
        <v>5.5350553505535055E-2</v>
      </c>
      <c r="T248" s="30">
        <v>596</v>
      </c>
      <c r="U248" s="30">
        <v>690</v>
      </c>
      <c r="V248" s="33">
        <f t="shared" si="6"/>
        <v>0</v>
      </c>
      <c r="W248" s="31">
        <f t="shared" si="7"/>
        <v>1.1577181208053691</v>
      </c>
      <c r="X248" s="30">
        <v>1493</v>
      </c>
      <c r="Y248" s="30">
        <v>720</v>
      </c>
      <c r="Z248" s="33">
        <f t="shared" si="8"/>
        <v>867</v>
      </c>
    </row>
    <row r="249" spans="1:26" ht="12.75" customHeight="1" x14ac:dyDescent="0.15">
      <c r="A249" s="9" t="s">
        <v>316</v>
      </c>
      <c r="B249" s="9" t="s">
        <v>144</v>
      </c>
      <c r="C249" s="29" t="s">
        <v>340</v>
      </c>
      <c r="D249" s="30">
        <v>621</v>
      </c>
      <c r="E249" s="30">
        <v>0</v>
      </c>
      <c r="F249" s="30">
        <v>0</v>
      </c>
      <c r="G249" s="30">
        <v>0</v>
      </c>
      <c r="H249" s="30">
        <f t="shared" si="0"/>
        <v>621</v>
      </c>
      <c r="I249" s="31">
        <f t="shared" si="1"/>
        <v>0</v>
      </c>
      <c r="J249" s="30">
        <v>415</v>
      </c>
      <c r="K249" s="30">
        <v>0</v>
      </c>
      <c r="L249" s="30">
        <v>0</v>
      </c>
      <c r="M249" s="30">
        <v>0</v>
      </c>
      <c r="N249" s="33">
        <f t="shared" si="2"/>
        <v>415</v>
      </c>
      <c r="O249" s="31">
        <f t="shared" si="3"/>
        <v>0</v>
      </c>
      <c r="P249" s="30">
        <v>461</v>
      </c>
      <c r="Q249" s="30">
        <v>25</v>
      </c>
      <c r="R249" s="33">
        <f t="shared" si="4"/>
        <v>436</v>
      </c>
      <c r="S249" s="31">
        <f t="shared" si="5"/>
        <v>5.4229934924078092E-2</v>
      </c>
      <c r="T249" s="30">
        <v>1038</v>
      </c>
      <c r="U249" s="30">
        <v>570</v>
      </c>
      <c r="V249" s="33">
        <f t="shared" si="6"/>
        <v>468</v>
      </c>
      <c r="W249" s="31">
        <f t="shared" si="7"/>
        <v>0.54913294797687862</v>
      </c>
      <c r="X249" s="30">
        <v>2535</v>
      </c>
      <c r="Y249" s="30">
        <v>595</v>
      </c>
      <c r="Z249" s="33">
        <f t="shared" si="8"/>
        <v>1940</v>
      </c>
    </row>
    <row r="250" spans="1:26" ht="12.75" customHeight="1" x14ac:dyDescent="0.15">
      <c r="A250" s="9" t="s">
        <v>341</v>
      </c>
      <c r="B250" s="9" t="s">
        <v>123</v>
      </c>
      <c r="C250" s="29" t="s">
        <v>342</v>
      </c>
      <c r="D250" s="30">
        <v>146</v>
      </c>
      <c r="E250" s="30">
        <v>1</v>
      </c>
      <c r="F250" s="30">
        <v>0</v>
      </c>
      <c r="G250" s="30">
        <v>1</v>
      </c>
      <c r="H250" s="30">
        <f t="shared" si="0"/>
        <v>145</v>
      </c>
      <c r="I250" s="31">
        <f t="shared" si="1"/>
        <v>6.8493150684931503E-3</v>
      </c>
      <c r="J250" s="30">
        <v>102</v>
      </c>
      <c r="K250" s="30">
        <v>4</v>
      </c>
      <c r="L250" s="30">
        <v>3</v>
      </c>
      <c r="M250" s="30">
        <v>1</v>
      </c>
      <c r="N250" s="33">
        <f t="shared" si="2"/>
        <v>98</v>
      </c>
      <c r="O250" s="31">
        <f t="shared" si="3"/>
        <v>3.9215686274509803E-2</v>
      </c>
      <c r="P250" s="30">
        <v>130</v>
      </c>
      <c r="Q250" s="30">
        <v>24</v>
      </c>
      <c r="R250" s="33">
        <f t="shared" si="4"/>
        <v>106</v>
      </c>
      <c r="S250" s="31">
        <f t="shared" si="5"/>
        <v>0.18461538461538463</v>
      </c>
      <c r="T250" s="30">
        <v>318</v>
      </c>
      <c r="U250" s="30">
        <v>61</v>
      </c>
      <c r="V250" s="33">
        <f t="shared" si="6"/>
        <v>257</v>
      </c>
      <c r="W250" s="31">
        <f t="shared" si="7"/>
        <v>0.1918238993710692</v>
      </c>
      <c r="X250" s="30">
        <v>696</v>
      </c>
      <c r="Y250" s="30">
        <v>90</v>
      </c>
      <c r="Z250" s="33">
        <f t="shared" si="8"/>
        <v>606</v>
      </c>
    </row>
    <row r="251" spans="1:26" ht="12.75" customHeight="1" x14ac:dyDescent="0.15">
      <c r="A251" s="9" t="s">
        <v>341</v>
      </c>
      <c r="B251" s="9" t="s">
        <v>123</v>
      </c>
      <c r="C251" s="29" t="s">
        <v>343</v>
      </c>
      <c r="D251" s="30">
        <v>2035</v>
      </c>
      <c r="E251" s="30">
        <v>84</v>
      </c>
      <c r="F251" s="30">
        <v>84</v>
      </c>
      <c r="G251" s="30">
        <v>0</v>
      </c>
      <c r="H251" s="30">
        <f t="shared" si="0"/>
        <v>1951</v>
      </c>
      <c r="I251" s="31">
        <f t="shared" si="1"/>
        <v>4.1277641277641275E-2</v>
      </c>
      <c r="J251" s="30">
        <v>1427</v>
      </c>
      <c r="K251" s="30">
        <v>76</v>
      </c>
      <c r="L251" s="30">
        <v>76</v>
      </c>
      <c r="M251" s="30">
        <v>0</v>
      </c>
      <c r="N251" s="33">
        <f t="shared" si="2"/>
        <v>1351</v>
      </c>
      <c r="O251" s="31">
        <f t="shared" si="3"/>
        <v>5.3258584442887176E-2</v>
      </c>
      <c r="P251" s="30">
        <v>1377</v>
      </c>
      <c r="Q251" s="30">
        <v>271</v>
      </c>
      <c r="R251" s="33">
        <f t="shared" si="4"/>
        <v>1106</v>
      </c>
      <c r="S251" s="31">
        <f t="shared" si="5"/>
        <v>0.19680464778503995</v>
      </c>
      <c r="T251" s="30">
        <v>2563</v>
      </c>
      <c r="U251" s="30">
        <v>2203</v>
      </c>
      <c r="V251" s="33">
        <f t="shared" si="6"/>
        <v>360</v>
      </c>
      <c r="W251" s="31">
        <f t="shared" si="7"/>
        <v>0.85953960202887236</v>
      </c>
      <c r="X251" s="30">
        <v>7402</v>
      </c>
      <c r="Y251" s="30">
        <v>2634</v>
      </c>
      <c r="Z251" s="33">
        <f t="shared" si="8"/>
        <v>4768</v>
      </c>
    </row>
    <row r="252" spans="1:26" ht="12.75" customHeight="1" x14ac:dyDescent="0.15">
      <c r="A252" s="9" t="s">
        <v>341</v>
      </c>
      <c r="B252" s="9" t="s">
        <v>123</v>
      </c>
      <c r="C252" s="29" t="s">
        <v>344</v>
      </c>
      <c r="D252" s="30">
        <v>1218</v>
      </c>
      <c r="E252" s="30">
        <v>6</v>
      </c>
      <c r="F252" s="30">
        <v>6</v>
      </c>
      <c r="G252" s="30">
        <v>0</v>
      </c>
      <c r="H252" s="30">
        <f t="shared" si="0"/>
        <v>1212</v>
      </c>
      <c r="I252" s="31">
        <f t="shared" si="1"/>
        <v>4.9261083743842365E-3</v>
      </c>
      <c r="J252" s="30">
        <v>854</v>
      </c>
      <c r="K252" s="30">
        <v>0</v>
      </c>
      <c r="L252" s="30">
        <v>0</v>
      </c>
      <c r="M252" s="30">
        <v>0</v>
      </c>
      <c r="N252" s="33">
        <f t="shared" si="2"/>
        <v>854</v>
      </c>
      <c r="O252" s="31">
        <f t="shared" si="3"/>
        <v>0</v>
      </c>
      <c r="P252" s="30">
        <v>862</v>
      </c>
      <c r="Q252" s="30">
        <v>582</v>
      </c>
      <c r="R252" s="33">
        <f t="shared" si="4"/>
        <v>280</v>
      </c>
      <c r="S252" s="31">
        <f t="shared" si="5"/>
        <v>0.67517401392111365</v>
      </c>
      <c r="T252" s="30">
        <v>1699</v>
      </c>
      <c r="U252" s="30">
        <v>924</v>
      </c>
      <c r="V252" s="33">
        <f t="shared" si="6"/>
        <v>775</v>
      </c>
      <c r="W252" s="31">
        <f t="shared" si="7"/>
        <v>0.54384932313125367</v>
      </c>
      <c r="X252" s="30">
        <v>4633</v>
      </c>
      <c r="Y252" s="30">
        <v>1512</v>
      </c>
      <c r="Z252" s="33">
        <f t="shared" si="8"/>
        <v>3121</v>
      </c>
    </row>
    <row r="253" spans="1:26" ht="12.75" customHeight="1" x14ac:dyDescent="0.15">
      <c r="A253" s="9" t="s">
        <v>341</v>
      </c>
      <c r="B253" s="9" t="s">
        <v>123</v>
      </c>
      <c r="C253" s="29" t="s">
        <v>345</v>
      </c>
      <c r="D253" s="30">
        <v>131</v>
      </c>
      <c r="E253" s="30">
        <v>0</v>
      </c>
      <c r="F253" s="30">
        <v>0</v>
      </c>
      <c r="G253" s="30">
        <v>0</v>
      </c>
      <c r="H253" s="30">
        <f t="shared" si="0"/>
        <v>131</v>
      </c>
      <c r="I253" s="31">
        <f t="shared" si="1"/>
        <v>0</v>
      </c>
      <c r="J253" s="30">
        <v>91</v>
      </c>
      <c r="K253" s="30">
        <v>0</v>
      </c>
      <c r="L253" s="30">
        <v>0</v>
      </c>
      <c r="M253" s="30">
        <v>0</v>
      </c>
      <c r="N253" s="33">
        <f t="shared" si="2"/>
        <v>91</v>
      </c>
      <c r="O253" s="31">
        <f t="shared" si="3"/>
        <v>0</v>
      </c>
      <c r="P253" s="30">
        <v>126</v>
      </c>
      <c r="Q253" s="30">
        <v>0</v>
      </c>
      <c r="R253" s="33">
        <f t="shared" si="4"/>
        <v>126</v>
      </c>
      <c r="S253" s="31">
        <f t="shared" si="5"/>
        <v>0</v>
      </c>
      <c r="T253" s="30">
        <v>331</v>
      </c>
      <c r="U253" s="30">
        <v>320</v>
      </c>
      <c r="V253" s="33">
        <f t="shared" si="6"/>
        <v>11</v>
      </c>
      <c r="W253" s="31">
        <f t="shared" si="7"/>
        <v>0.96676737160120851</v>
      </c>
      <c r="X253" s="30">
        <v>679</v>
      </c>
      <c r="Y253" s="30">
        <v>320</v>
      </c>
      <c r="Z253" s="33">
        <f t="shared" si="8"/>
        <v>359</v>
      </c>
    </row>
    <row r="254" spans="1:26" ht="12.75" customHeight="1" x14ac:dyDescent="0.15">
      <c r="A254" s="9" t="s">
        <v>341</v>
      </c>
      <c r="B254" s="9" t="s">
        <v>123</v>
      </c>
      <c r="C254" s="29" t="s">
        <v>346</v>
      </c>
      <c r="D254" s="30">
        <v>1540</v>
      </c>
      <c r="E254" s="30">
        <v>100</v>
      </c>
      <c r="F254" s="30">
        <v>100</v>
      </c>
      <c r="G254" s="30">
        <v>0</v>
      </c>
      <c r="H254" s="30">
        <f t="shared" si="0"/>
        <v>1440</v>
      </c>
      <c r="I254" s="31">
        <f t="shared" si="1"/>
        <v>6.4935064935064929E-2</v>
      </c>
      <c r="J254" s="30">
        <v>1079</v>
      </c>
      <c r="K254" s="30">
        <v>0</v>
      </c>
      <c r="L254" s="30">
        <v>0</v>
      </c>
      <c r="M254" s="30">
        <v>0</v>
      </c>
      <c r="N254" s="33">
        <f t="shared" si="2"/>
        <v>1079</v>
      </c>
      <c r="O254" s="31">
        <f t="shared" si="3"/>
        <v>0</v>
      </c>
      <c r="P254" s="30">
        <v>1303</v>
      </c>
      <c r="Q254" s="30">
        <v>110</v>
      </c>
      <c r="R254" s="33">
        <f t="shared" si="4"/>
        <v>1193</v>
      </c>
      <c r="S254" s="31">
        <f t="shared" si="5"/>
        <v>8.4420567920184195E-2</v>
      </c>
      <c r="T254" s="30">
        <v>3087</v>
      </c>
      <c r="U254" s="30">
        <v>1623</v>
      </c>
      <c r="V254" s="33">
        <f t="shared" si="6"/>
        <v>1464</v>
      </c>
      <c r="W254" s="31">
        <f t="shared" si="7"/>
        <v>0.52575315840621961</v>
      </c>
      <c r="X254" s="30">
        <v>7009</v>
      </c>
      <c r="Y254" s="30">
        <v>1833</v>
      </c>
      <c r="Z254" s="33">
        <f t="shared" si="8"/>
        <v>5176</v>
      </c>
    </row>
    <row r="255" spans="1:26" ht="12.75" customHeight="1" x14ac:dyDescent="0.15">
      <c r="A255" s="9" t="s">
        <v>341</v>
      </c>
      <c r="B255" s="9" t="s">
        <v>123</v>
      </c>
      <c r="C255" s="29" t="s">
        <v>341</v>
      </c>
      <c r="D255" s="30">
        <v>3149</v>
      </c>
      <c r="E255" s="30">
        <v>197</v>
      </c>
      <c r="F255" s="30">
        <v>140</v>
      </c>
      <c r="G255" s="30">
        <v>57</v>
      </c>
      <c r="H255" s="30">
        <f t="shared" si="0"/>
        <v>2952</v>
      </c>
      <c r="I255" s="31">
        <f t="shared" si="1"/>
        <v>6.255954271197206E-2</v>
      </c>
      <c r="J255" s="30">
        <v>2208</v>
      </c>
      <c r="K255" s="30">
        <v>355</v>
      </c>
      <c r="L255" s="30">
        <v>146</v>
      </c>
      <c r="M255" s="30">
        <v>209</v>
      </c>
      <c r="N255" s="33">
        <f t="shared" si="2"/>
        <v>1853</v>
      </c>
      <c r="O255" s="31">
        <f t="shared" si="3"/>
        <v>0.16077898550724637</v>
      </c>
      <c r="P255" s="30">
        <v>2574</v>
      </c>
      <c r="Q255" s="30">
        <v>1726</v>
      </c>
      <c r="R255" s="33">
        <f t="shared" si="4"/>
        <v>848</v>
      </c>
      <c r="S255" s="31">
        <f t="shared" si="5"/>
        <v>0.67055167055167053</v>
      </c>
      <c r="T255" s="30">
        <v>5913</v>
      </c>
      <c r="U255" s="30">
        <v>1082</v>
      </c>
      <c r="V255" s="33">
        <f t="shared" si="6"/>
        <v>4831</v>
      </c>
      <c r="W255" s="31">
        <f t="shared" si="7"/>
        <v>0.18298663960764416</v>
      </c>
      <c r="X255" s="30">
        <v>13844</v>
      </c>
      <c r="Y255" s="30">
        <v>3360</v>
      </c>
      <c r="Z255" s="33">
        <f t="shared" si="8"/>
        <v>10484</v>
      </c>
    </row>
    <row r="256" spans="1:26" ht="12.75" customHeight="1" x14ac:dyDescent="0.15">
      <c r="A256" s="9" t="s">
        <v>341</v>
      </c>
      <c r="B256" s="9" t="s">
        <v>123</v>
      </c>
      <c r="C256" s="29" t="s">
        <v>347</v>
      </c>
      <c r="D256" s="30">
        <v>3149</v>
      </c>
      <c r="E256" s="30">
        <v>0</v>
      </c>
      <c r="F256" s="30">
        <v>0</v>
      </c>
      <c r="G256" s="30">
        <v>0</v>
      </c>
      <c r="H256" s="30">
        <f t="shared" si="0"/>
        <v>3149</v>
      </c>
      <c r="I256" s="31">
        <f t="shared" si="1"/>
        <v>0</v>
      </c>
      <c r="J256" s="30">
        <v>2208</v>
      </c>
      <c r="K256" s="30">
        <v>0</v>
      </c>
      <c r="L256" s="30">
        <v>0</v>
      </c>
      <c r="M256" s="30">
        <v>0</v>
      </c>
      <c r="N256" s="33">
        <f t="shared" si="2"/>
        <v>2208</v>
      </c>
      <c r="O256" s="31">
        <f t="shared" si="3"/>
        <v>0</v>
      </c>
      <c r="P256" s="30">
        <v>2574</v>
      </c>
      <c r="Q256" s="30">
        <v>377</v>
      </c>
      <c r="R256" s="33">
        <f t="shared" si="4"/>
        <v>2197</v>
      </c>
      <c r="S256" s="31">
        <f t="shared" si="5"/>
        <v>0.14646464646464646</v>
      </c>
      <c r="T256" s="30">
        <v>5913</v>
      </c>
      <c r="U256" s="30">
        <v>690</v>
      </c>
      <c r="V256" s="33">
        <f t="shared" si="6"/>
        <v>5223</v>
      </c>
      <c r="W256" s="31">
        <f t="shared" si="7"/>
        <v>0.11669203450025367</v>
      </c>
      <c r="X256" s="30">
        <v>13844</v>
      </c>
      <c r="Y256" s="30">
        <v>1067</v>
      </c>
      <c r="Z256" s="33">
        <f t="shared" si="8"/>
        <v>12777</v>
      </c>
    </row>
    <row r="257" spans="1:26" ht="12.75" customHeight="1" x14ac:dyDescent="0.15">
      <c r="A257" s="9" t="s">
        <v>348</v>
      </c>
      <c r="B257" s="9" t="s">
        <v>128</v>
      </c>
      <c r="C257" s="29" t="s">
        <v>349</v>
      </c>
      <c r="D257" s="30">
        <v>671</v>
      </c>
      <c r="E257" s="30">
        <v>0</v>
      </c>
      <c r="F257" s="30">
        <v>0</v>
      </c>
      <c r="G257" s="30">
        <v>0</v>
      </c>
      <c r="H257" s="30">
        <f t="shared" si="0"/>
        <v>671</v>
      </c>
      <c r="I257" s="31">
        <f t="shared" si="1"/>
        <v>0</v>
      </c>
      <c r="J257" s="30">
        <v>518</v>
      </c>
      <c r="K257" s="30">
        <v>0</v>
      </c>
      <c r="L257" s="30">
        <v>0</v>
      </c>
      <c r="M257" s="30">
        <v>0</v>
      </c>
      <c r="N257" s="33">
        <f t="shared" si="2"/>
        <v>518</v>
      </c>
      <c r="O257" s="31">
        <f t="shared" si="3"/>
        <v>0</v>
      </c>
      <c r="P257" s="30">
        <v>610</v>
      </c>
      <c r="Q257" s="30">
        <v>103</v>
      </c>
      <c r="R257" s="33">
        <f t="shared" si="4"/>
        <v>507</v>
      </c>
      <c r="S257" s="31">
        <f t="shared" si="5"/>
        <v>0.16885245901639345</v>
      </c>
      <c r="T257" s="30">
        <v>1251</v>
      </c>
      <c r="U257" s="30">
        <v>374</v>
      </c>
      <c r="V257" s="33">
        <f t="shared" si="6"/>
        <v>877</v>
      </c>
      <c r="W257" s="31">
        <f t="shared" si="7"/>
        <v>0.29896083133493206</v>
      </c>
      <c r="X257" s="30">
        <v>3050</v>
      </c>
      <c r="Y257" s="30">
        <v>477</v>
      </c>
      <c r="Z257" s="33">
        <f t="shared" si="8"/>
        <v>2573</v>
      </c>
    </row>
    <row r="258" spans="1:26" ht="12.75" customHeight="1" x14ac:dyDescent="0.15">
      <c r="A258" s="9" t="s">
        <v>348</v>
      </c>
      <c r="B258" s="9" t="s">
        <v>128</v>
      </c>
      <c r="C258" s="29" t="s">
        <v>351</v>
      </c>
      <c r="D258" s="30">
        <v>10</v>
      </c>
      <c r="E258" s="30">
        <v>0</v>
      </c>
      <c r="F258" s="30">
        <v>0</v>
      </c>
      <c r="G258" s="30">
        <v>0</v>
      </c>
      <c r="H258" s="30">
        <f t="shared" si="0"/>
        <v>10</v>
      </c>
      <c r="I258" s="31">
        <f t="shared" si="1"/>
        <v>0</v>
      </c>
      <c r="J258" s="30">
        <v>6</v>
      </c>
      <c r="K258" s="30">
        <v>0</v>
      </c>
      <c r="L258" s="30">
        <v>0</v>
      </c>
      <c r="M258" s="30">
        <v>0</v>
      </c>
      <c r="N258" s="33">
        <f t="shared" si="2"/>
        <v>6</v>
      </c>
      <c r="O258" s="31">
        <f t="shared" si="3"/>
        <v>0</v>
      </c>
      <c r="P258" s="30">
        <v>8</v>
      </c>
      <c r="Q258" s="30">
        <v>2</v>
      </c>
      <c r="R258" s="33">
        <f t="shared" si="4"/>
        <v>6</v>
      </c>
      <c r="S258" s="31">
        <f t="shared" si="5"/>
        <v>0.25</v>
      </c>
      <c r="T258" s="30">
        <v>17</v>
      </c>
      <c r="U258" s="30">
        <v>17</v>
      </c>
      <c r="V258" s="33">
        <f t="shared" si="6"/>
        <v>0</v>
      </c>
      <c r="W258" s="31">
        <f t="shared" si="7"/>
        <v>1</v>
      </c>
      <c r="X258" s="30">
        <v>41</v>
      </c>
      <c r="Y258" s="30">
        <v>19</v>
      </c>
      <c r="Z258" s="33">
        <f t="shared" si="8"/>
        <v>22</v>
      </c>
    </row>
    <row r="259" spans="1:26" ht="12.75" customHeight="1" x14ac:dyDescent="0.15">
      <c r="A259" s="9" t="s">
        <v>352</v>
      </c>
      <c r="B259" s="9" t="s">
        <v>144</v>
      </c>
      <c r="C259" s="29" t="s">
        <v>353</v>
      </c>
      <c r="D259" s="30">
        <v>764</v>
      </c>
      <c r="E259" s="30">
        <v>0</v>
      </c>
      <c r="F259" s="30">
        <v>0</v>
      </c>
      <c r="G259" s="30">
        <v>0</v>
      </c>
      <c r="H259" s="30">
        <f t="shared" si="0"/>
        <v>764</v>
      </c>
      <c r="I259" s="31">
        <f t="shared" si="1"/>
        <v>0</v>
      </c>
      <c r="J259" s="30">
        <v>541</v>
      </c>
      <c r="K259" s="30">
        <v>0</v>
      </c>
      <c r="L259" s="30">
        <v>0</v>
      </c>
      <c r="M259" s="30">
        <v>0</v>
      </c>
      <c r="N259" s="33">
        <f t="shared" si="2"/>
        <v>541</v>
      </c>
      <c r="O259" s="31">
        <f t="shared" si="3"/>
        <v>0</v>
      </c>
      <c r="P259" s="30">
        <v>622</v>
      </c>
      <c r="Q259" s="30">
        <v>0</v>
      </c>
      <c r="R259" s="33">
        <f t="shared" si="4"/>
        <v>622</v>
      </c>
      <c r="S259" s="31">
        <f t="shared" si="5"/>
        <v>0</v>
      </c>
      <c r="T259" s="30">
        <v>1407</v>
      </c>
      <c r="U259" s="30">
        <v>0</v>
      </c>
      <c r="V259" s="33">
        <f t="shared" si="6"/>
        <v>1407</v>
      </c>
      <c r="W259" s="31">
        <f t="shared" si="7"/>
        <v>0</v>
      </c>
      <c r="X259" s="30">
        <v>3334</v>
      </c>
      <c r="Y259" s="30">
        <v>0</v>
      </c>
      <c r="Z259" s="33">
        <f t="shared" si="8"/>
        <v>3334</v>
      </c>
    </row>
    <row r="260" spans="1:26" ht="12.75" customHeight="1" x14ac:dyDescent="0.15">
      <c r="A260" s="9" t="s">
        <v>352</v>
      </c>
      <c r="B260" s="9" t="s">
        <v>144</v>
      </c>
      <c r="C260" s="29" t="s">
        <v>354</v>
      </c>
      <c r="D260" s="30">
        <v>188</v>
      </c>
      <c r="E260" s="30">
        <v>0</v>
      </c>
      <c r="F260" s="30">
        <v>0</v>
      </c>
      <c r="G260" s="30">
        <v>0</v>
      </c>
      <c r="H260" s="30">
        <f t="shared" si="0"/>
        <v>188</v>
      </c>
      <c r="I260" s="31">
        <f t="shared" si="1"/>
        <v>0</v>
      </c>
      <c r="J260" s="30">
        <v>138</v>
      </c>
      <c r="K260" s="30">
        <v>0</v>
      </c>
      <c r="L260" s="30">
        <v>0</v>
      </c>
      <c r="M260" s="30">
        <v>0</v>
      </c>
      <c r="N260" s="33">
        <f t="shared" si="2"/>
        <v>138</v>
      </c>
      <c r="O260" s="31">
        <f t="shared" si="3"/>
        <v>0</v>
      </c>
      <c r="P260" s="30">
        <v>154</v>
      </c>
      <c r="Q260" s="30">
        <v>2</v>
      </c>
      <c r="R260" s="33">
        <f t="shared" si="4"/>
        <v>152</v>
      </c>
      <c r="S260" s="31">
        <f t="shared" si="5"/>
        <v>1.2987012987012988E-2</v>
      </c>
      <c r="T260" s="30">
        <v>363</v>
      </c>
      <c r="U260" s="30">
        <v>1</v>
      </c>
      <c r="V260" s="33">
        <f t="shared" si="6"/>
        <v>362</v>
      </c>
      <c r="W260" s="31">
        <f t="shared" si="7"/>
        <v>2.7548209366391185E-3</v>
      </c>
      <c r="X260" s="30">
        <v>843</v>
      </c>
      <c r="Y260" s="30">
        <v>3</v>
      </c>
      <c r="Z260" s="33">
        <f t="shared" si="8"/>
        <v>840</v>
      </c>
    </row>
    <row r="261" spans="1:26" ht="12.75" customHeight="1" x14ac:dyDescent="0.15">
      <c r="A261" s="9" t="s">
        <v>352</v>
      </c>
      <c r="B261" s="9" t="s">
        <v>144</v>
      </c>
      <c r="C261" s="29" t="s">
        <v>355</v>
      </c>
      <c r="D261" s="30">
        <v>739</v>
      </c>
      <c r="E261" s="30">
        <v>135</v>
      </c>
      <c r="F261" s="30">
        <v>135</v>
      </c>
      <c r="G261" s="30">
        <v>0</v>
      </c>
      <c r="H261" s="30">
        <f t="shared" si="0"/>
        <v>604</v>
      </c>
      <c r="I261" s="31">
        <f t="shared" si="1"/>
        <v>0.18267929634641408</v>
      </c>
      <c r="J261" s="30">
        <v>513</v>
      </c>
      <c r="K261" s="30">
        <v>0</v>
      </c>
      <c r="L261" s="30">
        <v>0</v>
      </c>
      <c r="M261" s="30">
        <v>0</v>
      </c>
      <c r="N261" s="33">
        <f t="shared" si="2"/>
        <v>513</v>
      </c>
      <c r="O261" s="31">
        <f t="shared" si="3"/>
        <v>0</v>
      </c>
      <c r="P261" s="30">
        <v>581</v>
      </c>
      <c r="Q261" s="30">
        <v>0</v>
      </c>
      <c r="R261" s="33">
        <f t="shared" si="4"/>
        <v>581</v>
      </c>
      <c r="S261" s="31">
        <f t="shared" si="5"/>
        <v>0</v>
      </c>
      <c r="T261" s="30">
        <v>833</v>
      </c>
      <c r="U261" s="30">
        <v>1314</v>
      </c>
      <c r="V261" s="33">
        <f t="shared" si="6"/>
        <v>0</v>
      </c>
      <c r="W261" s="31">
        <f t="shared" si="7"/>
        <v>1.5774309723889557</v>
      </c>
      <c r="X261" s="30">
        <v>2666</v>
      </c>
      <c r="Y261" s="30">
        <v>1449</v>
      </c>
      <c r="Z261" s="33">
        <f t="shared" si="8"/>
        <v>1698</v>
      </c>
    </row>
    <row r="262" spans="1:26" ht="12.75" customHeight="1" x14ac:dyDescent="0.15">
      <c r="A262" s="9" t="s">
        <v>352</v>
      </c>
      <c r="B262" s="9" t="s">
        <v>144</v>
      </c>
      <c r="C262" s="29" t="s">
        <v>356</v>
      </c>
      <c r="D262" s="30">
        <v>217</v>
      </c>
      <c r="E262" s="30">
        <v>0</v>
      </c>
      <c r="F262" s="30">
        <v>0</v>
      </c>
      <c r="G262" s="30">
        <v>0</v>
      </c>
      <c r="H262" s="30">
        <f t="shared" si="0"/>
        <v>217</v>
      </c>
      <c r="I262" s="31">
        <f t="shared" si="1"/>
        <v>0</v>
      </c>
      <c r="J262" s="30">
        <v>148</v>
      </c>
      <c r="K262" s="30">
        <v>0</v>
      </c>
      <c r="L262" s="30">
        <v>0</v>
      </c>
      <c r="M262" s="30">
        <v>0</v>
      </c>
      <c r="N262" s="33">
        <f t="shared" si="2"/>
        <v>148</v>
      </c>
      <c r="O262" s="31">
        <f t="shared" si="3"/>
        <v>0</v>
      </c>
      <c r="P262" s="30">
        <v>164</v>
      </c>
      <c r="Q262" s="30">
        <v>1322</v>
      </c>
      <c r="R262" s="33">
        <f t="shared" si="4"/>
        <v>0</v>
      </c>
      <c r="S262" s="31">
        <f t="shared" si="5"/>
        <v>8.0609756097560972</v>
      </c>
      <c r="T262" s="30">
        <v>333</v>
      </c>
      <c r="U262" s="30">
        <v>588</v>
      </c>
      <c r="V262" s="33">
        <f t="shared" si="6"/>
        <v>0</v>
      </c>
      <c r="W262" s="31">
        <f t="shared" si="7"/>
        <v>1.7657657657657657</v>
      </c>
      <c r="X262" s="30">
        <v>862</v>
      </c>
      <c r="Y262" s="30">
        <v>1910</v>
      </c>
      <c r="Z262" s="33">
        <f t="shared" si="8"/>
        <v>365</v>
      </c>
    </row>
    <row r="263" spans="1:26" ht="12.75" customHeight="1" x14ac:dyDescent="0.15">
      <c r="A263" s="9" t="s">
        <v>352</v>
      </c>
      <c r="B263" s="9" t="s">
        <v>144</v>
      </c>
      <c r="C263" s="29" t="s">
        <v>358</v>
      </c>
      <c r="D263" s="30">
        <v>443</v>
      </c>
      <c r="E263" s="30">
        <v>0</v>
      </c>
      <c r="F263" s="30">
        <v>0</v>
      </c>
      <c r="G263" s="30">
        <v>0</v>
      </c>
      <c r="H263" s="30">
        <f t="shared" si="0"/>
        <v>443</v>
      </c>
      <c r="I263" s="31">
        <f t="shared" si="1"/>
        <v>0</v>
      </c>
      <c r="J263" s="30">
        <v>302</v>
      </c>
      <c r="K263" s="30">
        <v>0</v>
      </c>
      <c r="L263" s="30">
        <v>0</v>
      </c>
      <c r="M263" s="30">
        <v>0</v>
      </c>
      <c r="N263" s="33">
        <f t="shared" si="2"/>
        <v>302</v>
      </c>
      <c r="O263" s="31">
        <f t="shared" si="3"/>
        <v>0</v>
      </c>
      <c r="P263" s="30">
        <v>347</v>
      </c>
      <c r="Q263" s="30">
        <v>13</v>
      </c>
      <c r="R263" s="33">
        <f t="shared" si="4"/>
        <v>334</v>
      </c>
      <c r="S263" s="31">
        <f t="shared" si="5"/>
        <v>3.7463976945244955E-2</v>
      </c>
      <c r="T263" s="30">
        <v>831</v>
      </c>
      <c r="U263" s="30">
        <v>58</v>
      </c>
      <c r="V263" s="33">
        <f t="shared" si="6"/>
        <v>773</v>
      </c>
      <c r="W263" s="31">
        <f t="shared" si="7"/>
        <v>6.9795427196149215E-2</v>
      </c>
      <c r="X263" s="30">
        <v>1923</v>
      </c>
      <c r="Y263" s="30">
        <v>71</v>
      </c>
      <c r="Z263" s="33">
        <f t="shared" si="8"/>
        <v>1852</v>
      </c>
    </row>
    <row r="264" spans="1:26" ht="12.75" customHeight="1" x14ac:dyDescent="0.15">
      <c r="A264" s="9" t="s">
        <v>352</v>
      </c>
      <c r="B264" s="9" t="s">
        <v>144</v>
      </c>
      <c r="C264" s="29" t="s">
        <v>359</v>
      </c>
      <c r="D264" s="30">
        <v>1442</v>
      </c>
      <c r="E264" s="30">
        <v>63</v>
      </c>
      <c r="F264" s="30">
        <v>63</v>
      </c>
      <c r="G264" s="30">
        <v>0</v>
      </c>
      <c r="H264" s="30">
        <f t="shared" si="0"/>
        <v>1379</v>
      </c>
      <c r="I264" s="31">
        <f t="shared" si="1"/>
        <v>4.3689320388349516E-2</v>
      </c>
      <c r="J264" s="30">
        <v>974</v>
      </c>
      <c r="K264" s="30">
        <v>147</v>
      </c>
      <c r="L264" s="30">
        <v>147</v>
      </c>
      <c r="M264" s="30">
        <v>0</v>
      </c>
      <c r="N264" s="33">
        <f t="shared" si="2"/>
        <v>827</v>
      </c>
      <c r="O264" s="31">
        <f t="shared" si="3"/>
        <v>0.15092402464065707</v>
      </c>
      <c r="P264" s="30">
        <v>1090</v>
      </c>
      <c r="Q264" s="30">
        <v>0</v>
      </c>
      <c r="R264" s="33">
        <f t="shared" si="4"/>
        <v>1090</v>
      </c>
      <c r="S264" s="31">
        <f t="shared" si="5"/>
        <v>0</v>
      </c>
      <c r="T264" s="30">
        <v>2471</v>
      </c>
      <c r="U264" s="30">
        <v>1505</v>
      </c>
      <c r="V264" s="33">
        <f t="shared" si="6"/>
        <v>966</v>
      </c>
      <c r="W264" s="31">
        <f t="shared" si="7"/>
        <v>0.60906515580736542</v>
      </c>
      <c r="X264" s="30">
        <v>5977</v>
      </c>
      <c r="Y264" s="30">
        <v>1715</v>
      </c>
      <c r="Z264" s="33">
        <f t="shared" si="8"/>
        <v>4262</v>
      </c>
    </row>
    <row r="265" spans="1:26" ht="12.75" customHeight="1" x14ac:dyDescent="0.15">
      <c r="A265" s="9" t="s">
        <v>352</v>
      </c>
      <c r="B265" s="9" t="s">
        <v>144</v>
      </c>
      <c r="C265" s="29" t="s">
        <v>360</v>
      </c>
      <c r="D265" s="30">
        <v>28</v>
      </c>
      <c r="E265" s="30">
        <v>0</v>
      </c>
      <c r="F265" s="30">
        <v>0</v>
      </c>
      <c r="G265" s="30">
        <v>0</v>
      </c>
      <c r="H265" s="30">
        <f t="shared" si="0"/>
        <v>28</v>
      </c>
      <c r="I265" s="31">
        <f t="shared" si="1"/>
        <v>0</v>
      </c>
      <c r="J265" s="30">
        <v>19</v>
      </c>
      <c r="K265" s="30">
        <v>0</v>
      </c>
      <c r="L265" s="30">
        <v>0</v>
      </c>
      <c r="M265" s="30">
        <v>0</v>
      </c>
      <c r="N265" s="33">
        <f t="shared" si="2"/>
        <v>19</v>
      </c>
      <c r="O265" s="31">
        <f t="shared" si="3"/>
        <v>0</v>
      </c>
      <c r="P265" s="30">
        <v>22</v>
      </c>
      <c r="Q265" s="30">
        <v>1</v>
      </c>
      <c r="R265" s="33">
        <f t="shared" si="4"/>
        <v>21</v>
      </c>
      <c r="S265" s="31">
        <f t="shared" si="5"/>
        <v>4.5454545454545456E-2</v>
      </c>
      <c r="T265" s="30">
        <v>49</v>
      </c>
      <c r="U265" s="30">
        <v>21</v>
      </c>
      <c r="V265" s="33">
        <f t="shared" si="6"/>
        <v>28</v>
      </c>
      <c r="W265" s="31">
        <f t="shared" si="7"/>
        <v>0.42857142857142855</v>
      </c>
      <c r="X265" s="30">
        <v>118</v>
      </c>
      <c r="Y265" s="30">
        <v>22</v>
      </c>
      <c r="Z265" s="33">
        <f t="shared" si="8"/>
        <v>96</v>
      </c>
    </row>
    <row r="266" spans="1:26" ht="12.75" customHeight="1" x14ac:dyDescent="0.15">
      <c r="A266" s="9" t="s">
        <v>352</v>
      </c>
      <c r="B266" s="9" t="s">
        <v>144</v>
      </c>
      <c r="C266" s="29" t="s">
        <v>365</v>
      </c>
      <c r="D266" s="30">
        <v>398</v>
      </c>
      <c r="E266" s="30">
        <v>0</v>
      </c>
      <c r="F266" s="30">
        <v>0</v>
      </c>
      <c r="G266" s="30">
        <v>0</v>
      </c>
      <c r="H266" s="30">
        <f t="shared" si="0"/>
        <v>398</v>
      </c>
      <c r="I266" s="31">
        <f t="shared" si="1"/>
        <v>0</v>
      </c>
      <c r="J266" s="30">
        <v>274</v>
      </c>
      <c r="K266" s="30">
        <v>20</v>
      </c>
      <c r="L266" s="30">
        <v>20</v>
      </c>
      <c r="M266" s="30">
        <v>0</v>
      </c>
      <c r="N266" s="33">
        <f t="shared" si="2"/>
        <v>254</v>
      </c>
      <c r="O266" s="31">
        <f t="shared" si="3"/>
        <v>7.2992700729927001E-2</v>
      </c>
      <c r="P266" s="30">
        <v>314</v>
      </c>
      <c r="Q266" s="30">
        <v>157</v>
      </c>
      <c r="R266" s="33">
        <f t="shared" si="4"/>
        <v>157</v>
      </c>
      <c r="S266" s="31">
        <f t="shared" si="5"/>
        <v>0.5</v>
      </c>
      <c r="T266" s="30">
        <v>729</v>
      </c>
      <c r="U266" s="30">
        <v>500</v>
      </c>
      <c r="V266" s="33">
        <f t="shared" si="6"/>
        <v>229</v>
      </c>
      <c r="W266" s="31">
        <f t="shared" si="7"/>
        <v>0.68587105624142664</v>
      </c>
      <c r="X266" s="30">
        <v>1715</v>
      </c>
      <c r="Y266" s="30">
        <v>677</v>
      </c>
      <c r="Z266" s="33">
        <f t="shared" si="8"/>
        <v>1038</v>
      </c>
    </row>
    <row r="267" spans="1:26" ht="12.75" customHeight="1" x14ac:dyDescent="0.15">
      <c r="A267" s="9" t="s">
        <v>352</v>
      </c>
      <c r="B267" s="9" t="s">
        <v>144</v>
      </c>
      <c r="C267" s="29" t="s">
        <v>380</v>
      </c>
      <c r="D267" s="30">
        <v>759</v>
      </c>
      <c r="E267" s="30">
        <v>0</v>
      </c>
      <c r="F267" s="30">
        <v>0</v>
      </c>
      <c r="G267" s="30">
        <v>0</v>
      </c>
      <c r="H267" s="30">
        <f t="shared" si="0"/>
        <v>759</v>
      </c>
      <c r="I267" s="31">
        <f t="shared" si="1"/>
        <v>0</v>
      </c>
      <c r="J267" s="30">
        <v>726</v>
      </c>
      <c r="K267" s="30">
        <v>0</v>
      </c>
      <c r="L267" s="30">
        <v>0</v>
      </c>
      <c r="M267" s="30">
        <v>0</v>
      </c>
      <c r="N267" s="33">
        <f t="shared" si="2"/>
        <v>726</v>
      </c>
      <c r="O267" s="31">
        <f t="shared" si="3"/>
        <v>0</v>
      </c>
      <c r="P267" s="30">
        <v>409</v>
      </c>
      <c r="Q267" s="30">
        <v>16</v>
      </c>
      <c r="R267" s="33">
        <f t="shared" si="4"/>
        <v>393</v>
      </c>
      <c r="S267" s="31">
        <f t="shared" si="5"/>
        <v>3.9119804400977995E-2</v>
      </c>
      <c r="T267" s="30">
        <v>890</v>
      </c>
      <c r="U267" s="30">
        <v>97</v>
      </c>
      <c r="V267" s="33">
        <f t="shared" si="6"/>
        <v>793</v>
      </c>
      <c r="W267" s="31">
        <f t="shared" si="7"/>
        <v>0.10898876404494381</v>
      </c>
      <c r="X267" s="30">
        <v>2784</v>
      </c>
      <c r="Y267" s="30">
        <v>113</v>
      </c>
      <c r="Z267" s="33">
        <f t="shared" si="8"/>
        <v>2671</v>
      </c>
    </row>
    <row r="268" spans="1:26" ht="12.75" customHeight="1" x14ac:dyDescent="0.15">
      <c r="A268" s="9" t="s">
        <v>352</v>
      </c>
      <c r="B268" s="9" t="s">
        <v>144</v>
      </c>
      <c r="C268" s="29" t="s">
        <v>383</v>
      </c>
      <c r="D268" s="30">
        <v>2592</v>
      </c>
      <c r="E268" s="30">
        <v>0</v>
      </c>
      <c r="F268" s="30">
        <v>0</v>
      </c>
      <c r="G268" s="30">
        <v>0</v>
      </c>
      <c r="H268" s="30">
        <f t="shared" si="0"/>
        <v>2592</v>
      </c>
      <c r="I268" s="31">
        <f t="shared" si="1"/>
        <v>0</v>
      </c>
      <c r="J268" s="30">
        <v>1745</v>
      </c>
      <c r="K268" s="30">
        <v>0</v>
      </c>
      <c r="L268" s="30">
        <v>0</v>
      </c>
      <c r="M268" s="30">
        <v>0</v>
      </c>
      <c r="N268" s="33">
        <f t="shared" si="2"/>
        <v>1745</v>
      </c>
      <c r="O268" s="31">
        <f t="shared" si="3"/>
        <v>0</v>
      </c>
      <c r="P268" s="30">
        <v>1977</v>
      </c>
      <c r="Q268" s="30">
        <v>1362</v>
      </c>
      <c r="R268" s="33">
        <f t="shared" si="4"/>
        <v>615</v>
      </c>
      <c r="S268" s="31">
        <f t="shared" si="5"/>
        <v>0.68892261001517452</v>
      </c>
      <c r="T268" s="30">
        <v>4547</v>
      </c>
      <c r="U268" s="30">
        <v>2006</v>
      </c>
      <c r="V268" s="33">
        <f t="shared" si="6"/>
        <v>2541</v>
      </c>
      <c r="W268" s="31">
        <f t="shared" si="7"/>
        <v>0.44117000219925223</v>
      </c>
      <c r="X268" s="30">
        <v>10861</v>
      </c>
      <c r="Y268" s="30">
        <v>3368</v>
      </c>
      <c r="Z268" s="33">
        <f t="shared" si="8"/>
        <v>7493</v>
      </c>
    </row>
    <row r="269" spans="1:26" ht="12.75" customHeight="1" x14ac:dyDescent="0.15">
      <c r="A269" s="9" t="s">
        <v>352</v>
      </c>
      <c r="B269" s="9" t="s">
        <v>144</v>
      </c>
      <c r="C269" s="29" t="s">
        <v>385</v>
      </c>
      <c r="D269" s="30">
        <v>209</v>
      </c>
      <c r="E269" s="30">
        <v>18</v>
      </c>
      <c r="F269" s="30">
        <v>18</v>
      </c>
      <c r="G269" s="30">
        <v>0</v>
      </c>
      <c r="H269" s="30">
        <f t="shared" si="0"/>
        <v>191</v>
      </c>
      <c r="I269" s="31">
        <f t="shared" si="1"/>
        <v>8.6124401913875603E-2</v>
      </c>
      <c r="J269" s="30">
        <v>141</v>
      </c>
      <c r="K269" s="30">
        <v>11</v>
      </c>
      <c r="L269" s="30">
        <v>11</v>
      </c>
      <c r="M269" s="30">
        <v>0</v>
      </c>
      <c r="N269" s="33">
        <f t="shared" si="2"/>
        <v>130</v>
      </c>
      <c r="O269" s="31">
        <f t="shared" si="3"/>
        <v>7.8014184397163122E-2</v>
      </c>
      <c r="P269" s="30">
        <v>158</v>
      </c>
      <c r="Q269" s="30">
        <v>31</v>
      </c>
      <c r="R269" s="33">
        <f t="shared" si="4"/>
        <v>127</v>
      </c>
      <c r="S269" s="31">
        <f t="shared" si="5"/>
        <v>0.19620253164556961</v>
      </c>
      <c r="T269" s="30">
        <v>340</v>
      </c>
      <c r="U269" s="30">
        <v>1280</v>
      </c>
      <c r="V269" s="33">
        <f t="shared" si="6"/>
        <v>0</v>
      </c>
      <c r="W269" s="31">
        <f t="shared" si="7"/>
        <v>3.7647058823529411</v>
      </c>
      <c r="X269" s="30">
        <v>848</v>
      </c>
      <c r="Y269" s="30">
        <v>1340</v>
      </c>
      <c r="Z269" s="33">
        <f t="shared" si="8"/>
        <v>448</v>
      </c>
    </row>
    <row r="270" spans="1:26" ht="12.75" customHeight="1" x14ac:dyDescent="0.15">
      <c r="A270" s="9" t="s">
        <v>352</v>
      </c>
      <c r="B270" s="9" t="s">
        <v>144</v>
      </c>
      <c r="C270" s="29" t="s">
        <v>392</v>
      </c>
      <c r="D270" s="30">
        <v>579</v>
      </c>
      <c r="E270" s="30">
        <v>0</v>
      </c>
      <c r="F270" s="30">
        <v>0</v>
      </c>
      <c r="G270" s="30">
        <v>0</v>
      </c>
      <c r="H270" s="30">
        <f t="shared" si="0"/>
        <v>579</v>
      </c>
      <c r="I270" s="31">
        <f t="shared" si="1"/>
        <v>0</v>
      </c>
      <c r="J270" s="30">
        <v>396</v>
      </c>
      <c r="K270" s="30">
        <v>0</v>
      </c>
      <c r="L270" s="30">
        <v>0</v>
      </c>
      <c r="M270" s="30">
        <v>0</v>
      </c>
      <c r="N270" s="33">
        <f t="shared" si="2"/>
        <v>396</v>
      </c>
      <c r="O270" s="31">
        <f t="shared" si="3"/>
        <v>0</v>
      </c>
      <c r="P270" s="30">
        <v>453</v>
      </c>
      <c r="Q270" s="30">
        <v>4</v>
      </c>
      <c r="R270" s="33">
        <f t="shared" si="4"/>
        <v>449</v>
      </c>
      <c r="S270" s="31">
        <f t="shared" si="5"/>
        <v>8.8300220750551876E-3</v>
      </c>
      <c r="T270" s="30">
        <v>1001</v>
      </c>
      <c r="U270" s="30">
        <v>263</v>
      </c>
      <c r="V270" s="33">
        <f t="shared" si="6"/>
        <v>738</v>
      </c>
      <c r="W270" s="31">
        <f t="shared" si="7"/>
        <v>0.26273726273726272</v>
      </c>
      <c r="X270" s="30">
        <v>2429</v>
      </c>
      <c r="Y270" s="30">
        <v>267</v>
      </c>
      <c r="Z270" s="33">
        <f t="shared" si="8"/>
        <v>2162</v>
      </c>
    </row>
    <row r="271" spans="1:26" ht="12.75" customHeight="1" x14ac:dyDescent="0.15">
      <c r="A271" s="9" t="s">
        <v>352</v>
      </c>
      <c r="B271" s="9" t="s">
        <v>144</v>
      </c>
      <c r="C271" s="29" t="s">
        <v>397</v>
      </c>
      <c r="D271" s="30">
        <v>1023</v>
      </c>
      <c r="E271" s="30">
        <v>0</v>
      </c>
      <c r="F271" s="30">
        <v>0</v>
      </c>
      <c r="G271" s="30">
        <v>0</v>
      </c>
      <c r="H271" s="30">
        <f t="shared" si="0"/>
        <v>1023</v>
      </c>
      <c r="I271" s="31">
        <f t="shared" si="1"/>
        <v>0</v>
      </c>
      <c r="J271" s="30">
        <v>700</v>
      </c>
      <c r="K271" s="30">
        <v>0</v>
      </c>
      <c r="L271" s="30">
        <v>0</v>
      </c>
      <c r="M271" s="30">
        <v>0</v>
      </c>
      <c r="N271" s="33">
        <f t="shared" si="2"/>
        <v>700</v>
      </c>
      <c r="O271" s="31">
        <f t="shared" si="3"/>
        <v>0</v>
      </c>
      <c r="P271" s="30">
        <v>812</v>
      </c>
      <c r="Q271" s="30">
        <v>0</v>
      </c>
      <c r="R271" s="33">
        <f t="shared" si="4"/>
        <v>812</v>
      </c>
      <c r="S271" s="31">
        <f t="shared" si="5"/>
        <v>0</v>
      </c>
      <c r="T271" s="30">
        <v>1788</v>
      </c>
      <c r="U271" s="30">
        <v>84</v>
      </c>
      <c r="V271" s="33">
        <f t="shared" si="6"/>
        <v>1704</v>
      </c>
      <c r="W271" s="31">
        <f t="shared" si="7"/>
        <v>4.6979865771812082E-2</v>
      </c>
      <c r="X271" s="30">
        <v>4323</v>
      </c>
      <c r="Y271" s="30">
        <v>84</v>
      </c>
      <c r="Z271" s="33">
        <f t="shared" si="8"/>
        <v>4239</v>
      </c>
    </row>
    <row r="272" spans="1:26" ht="12.75" customHeight="1" x14ac:dyDescent="0.15">
      <c r="A272" s="9" t="s">
        <v>352</v>
      </c>
      <c r="B272" s="9" t="s">
        <v>144</v>
      </c>
      <c r="C272" s="29" t="s">
        <v>352</v>
      </c>
      <c r="D272" s="30">
        <v>980</v>
      </c>
      <c r="E272" s="30">
        <v>57</v>
      </c>
      <c r="F272" s="30">
        <v>57</v>
      </c>
      <c r="G272" s="30">
        <v>0</v>
      </c>
      <c r="H272" s="30">
        <f t="shared" si="0"/>
        <v>923</v>
      </c>
      <c r="I272" s="31">
        <f t="shared" si="1"/>
        <v>5.8163265306122446E-2</v>
      </c>
      <c r="J272" s="30">
        <v>696</v>
      </c>
      <c r="K272" s="30">
        <v>18</v>
      </c>
      <c r="L272" s="30">
        <v>18</v>
      </c>
      <c r="M272" s="30">
        <v>0</v>
      </c>
      <c r="N272" s="33">
        <f t="shared" si="2"/>
        <v>678</v>
      </c>
      <c r="O272" s="31">
        <f t="shared" si="3"/>
        <v>2.5862068965517241E-2</v>
      </c>
      <c r="P272" s="30">
        <v>808</v>
      </c>
      <c r="Q272" s="30">
        <v>12</v>
      </c>
      <c r="R272" s="33">
        <f t="shared" si="4"/>
        <v>796</v>
      </c>
      <c r="S272" s="31">
        <f t="shared" si="5"/>
        <v>1.4851485148514851E-2</v>
      </c>
      <c r="T272" s="30">
        <v>1900</v>
      </c>
      <c r="U272" s="30">
        <v>90</v>
      </c>
      <c r="V272" s="33">
        <f t="shared" si="6"/>
        <v>1810</v>
      </c>
      <c r="W272" s="31">
        <f t="shared" si="7"/>
        <v>4.736842105263158E-2</v>
      </c>
      <c r="X272" s="30">
        <v>4384</v>
      </c>
      <c r="Y272" s="30">
        <v>177</v>
      </c>
      <c r="Z272" s="33">
        <f t="shared" si="8"/>
        <v>4207</v>
      </c>
    </row>
    <row r="273" spans="1:26" ht="12.75" customHeight="1" x14ac:dyDescent="0.15">
      <c r="A273" s="9" t="s">
        <v>352</v>
      </c>
      <c r="B273" s="9" t="s">
        <v>144</v>
      </c>
      <c r="C273" s="29" t="s">
        <v>406</v>
      </c>
      <c r="D273" s="30">
        <v>9</v>
      </c>
      <c r="E273" s="30">
        <v>116</v>
      </c>
      <c r="F273" s="30">
        <v>51</v>
      </c>
      <c r="G273" s="30">
        <v>65</v>
      </c>
      <c r="H273" s="30">
        <f t="shared" si="0"/>
        <v>0</v>
      </c>
      <c r="I273" s="31">
        <f t="shared" si="1"/>
        <v>12.888888888888889</v>
      </c>
      <c r="J273" s="30">
        <v>6</v>
      </c>
      <c r="K273" s="30">
        <v>432</v>
      </c>
      <c r="L273" s="30">
        <v>23</v>
      </c>
      <c r="M273" s="30">
        <v>409</v>
      </c>
      <c r="N273" s="33">
        <f t="shared" si="2"/>
        <v>0</v>
      </c>
      <c r="O273" s="31">
        <f t="shared" si="3"/>
        <v>72</v>
      </c>
      <c r="P273" s="30">
        <v>7</v>
      </c>
      <c r="Q273" s="30">
        <v>403</v>
      </c>
      <c r="R273" s="33">
        <f t="shared" si="4"/>
        <v>0</v>
      </c>
      <c r="S273" s="31">
        <f t="shared" si="5"/>
        <v>57.571428571428569</v>
      </c>
      <c r="T273" s="30">
        <v>17</v>
      </c>
      <c r="U273" s="30">
        <v>487</v>
      </c>
      <c r="V273" s="33">
        <f t="shared" si="6"/>
        <v>0</v>
      </c>
      <c r="W273" s="31">
        <f t="shared" si="7"/>
        <v>28.647058823529413</v>
      </c>
      <c r="X273" s="30">
        <v>39</v>
      </c>
      <c r="Y273" s="30">
        <v>1438</v>
      </c>
      <c r="Z273" s="33">
        <f t="shared" si="8"/>
        <v>0</v>
      </c>
    </row>
    <row r="274" spans="1:26" ht="12.75" customHeight="1" x14ac:dyDescent="0.15">
      <c r="A274" s="9" t="s">
        <v>352</v>
      </c>
      <c r="B274" s="9" t="s">
        <v>144</v>
      </c>
      <c r="C274" s="29" t="s">
        <v>409</v>
      </c>
      <c r="D274" s="30">
        <v>382</v>
      </c>
      <c r="E274" s="30">
        <v>0</v>
      </c>
      <c r="F274" s="30">
        <v>0</v>
      </c>
      <c r="G274" s="30">
        <v>0</v>
      </c>
      <c r="H274" s="30">
        <f t="shared" si="0"/>
        <v>382</v>
      </c>
      <c r="I274" s="31">
        <f t="shared" si="1"/>
        <v>0</v>
      </c>
      <c r="J274" s="30">
        <v>260</v>
      </c>
      <c r="K274" s="30">
        <v>0</v>
      </c>
      <c r="L274" s="30">
        <v>0</v>
      </c>
      <c r="M274" s="30">
        <v>0</v>
      </c>
      <c r="N274" s="33">
        <f t="shared" si="2"/>
        <v>260</v>
      </c>
      <c r="O274" s="31">
        <f t="shared" si="3"/>
        <v>0</v>
      </c>
      <c r="P274" s="30">
        <v>294</v>
      </c>
      <c r="Q274" s="30">
        <v>0</v>
      </c>
      <c r="R274" s="33">
        <f t="shared" si="4"/>
        <v>294</v>
      </c>
      <c r="S274" s="31">
        <f t="shared" si="5"/>
        <v>0</v>
      </c>
      <c r="T274" s="30">
        <v>653</v>
      </c>
      <c r="U274" s="30">
        <v>302</v>
      </c>
      <c r="V274" s="33">
        <f t="shared" si="6"/>
        <v>351</v>
      </c>
      <c r="W274" s="31">
        <f t="shared" si="7"/>
        <v>0.46248085758039814</v>
      </c>
      <c r="X274" s="30">
        <v>1589</v>
      </c>
      <c r="Y274" s="30">
        <v>302</v>
      </c>
      <c r="Z274" s="33">
        <f t="shared" si="8"/>
        <v>1287</v>
      </c>
    </row>
    <row r="275" spans="1:26" ht="12.75" customHeight="1" x14ac:dyDescent="0.15">
      <c r="A275" s="9" t="s">
        <v>352</v>
      </c>
      <c r="B275" s="9" t="s">
        <v>144</v>
      </c>
      <c r="C275" s="29" t="s">
        <v>410</v>
      </c>
      <c r="D275" s="30">
        <v>780</v>
      </c>
      <c r="E275" s="30">
        <v>42</v>
      </c>
      <c r="F275" s="30">
        <v>42</v>
      </c>
      <c r="G275" s="30">
        <v>0</v>
      </c>
      <c r="H275" s="30">
        <f t="shared" si="0"/>
        <v>738</v>
      </c>
      <c r="I275" s="31">
        <f t="shared" si="1"/>
        <v>5.3846153846153849E-2</v>
      </c>
      <c r="J275" s="30">
        <v>636</v>
      </c>
      <c r="K275" s="30">
        <v>132</v>
      </c>
      <c r="L275" s="30">
        <v>101</v>
      </c>
      <c r="M275" s="30">
        <v>31</v>
      </c>
      <c r="N275" s="33">
        <f t="shared" si="2"/>
        <v>504</v>
      </c>
      <c r="O275" s="31">
        <f t="shared" si="3"/>
        <v>0.20754716981132076</v>
      </c>
      <c r="P275" s="30">
        <v>552</v>
      </c>
      <c r="Q275" s="30">
        <v>35</v>
      </c>
      <c r="R275" s="33">
        <f t="shared" si="4"/>
        <v>517</v>
      </c>
      <c r="S275" s="31">
        <f t="shared" si="5"/>
        <v>6.3405797101449279E-2</v>
      </c>
      <c r="T275" s="30">
        <v>851</v>
      </c>
      <c r="U275" s="30">
        <v>254</v>
      </c>
      <c r="V275" s="33">
        <f t="shared" si="6"/>
        <v>597</v>
      </c>
      <c r="W275" s="31">
        <f t="shared" si="7"/>
        <v>0.29847238542890719</v>
      </c>
      <c r="X275" s="30">
        <v>2819</v>
      </c>
      <c r="Y275" s="30">
        <v>463</v>
      </c>
      <c r="Z275" s="33">
        <f t="shared" si="8"/>
        <v>2356</v>
      </c>
    </row>
    <row r="276" spans="1:26" ht="12.75" customHeight="1" x14ac:dyDescent="0.15">
      <c r="A276" s="9" t="s">
        <v>352</v>
      </c>
      <c r="B276" s="9" t="s">
        <v>144</v>
      </c>
      <c r="C276" s="29" t="s">
        <v>415</v>
      </c>
      <c r="D276" s="30">
        <v>209</v>
      </c>
      <c r="E276" s="30">
        <v>0</v>
      </c>
      <c r="F276" s="30">
        <v>0</v>
      </c>
      <c r="G276" s="30">
        <v>0</v>
      </c>
      <c r="H276" s="30">
        <f t="shared" si="0"/>
        <v>209</v>
      </c>
      <c r="I276" s="31">
        <f t="shared" si="1"/>
        <v>0</v>
      </c>
      <c r="J276" s="30">
        <v>149</v>
      </c>
      <c r="K276" s="30">
        <v>0</v>
      </c>
      <c r="L276" s="30">
        <v>0</v>
      </c>
      <c r="M276" s="30">
        <v>0</v>
      </c>
      <c r="N276" s="33">
        <f t="shared" si="2"/>
        <v>149</v>
      </c>
      <c r="O276" s="31">
        <f t="shared" si="3"/>
        <v>0</v>
      </c>
      <c r="P276" s="30">
        <v>172</v>
      </c>
      <c r="Q276" s="30">
        <v>0</v>
      </c>
      <c r="R276" s="33">
        <f t="shared" si="4"/>
        <v>172</v>
      </c>
      <c r="S276" s="31">
        <f t="shared" si="5"/>
        <v>0</v>
      </c>
      <c r="T276" s="30">
        <v>400</v>
      </c>
      <c r="U276" s="30">
        <v>89</v>
      </c>
      <c r="V276" s="33">
        <f t="shared" si="6"/>
        <v>311</v>
      </c>
      <c r="W276" s="31">
        <f t="shared" si="7"/>
        <v>0.2225</v>
      </c>
      <c r="X276" s="30">
        <v>930</v>
      </c>
      <c r="Y276" s="30">
        <v>89</v>
      </c>
      <c r="Z276" s="33">
        <f t="shared" si="8"/>
        <v>841</v>
      </c>
    </row>
    <row r="277" spans="1:26" ht="12.75" customHeight="1" x14ac:dyDescent="0.15">
      <c r="A277" s="9" t="s">
        <v>416</v>
      </c>
      <c r="B277" s="9" t="s">
        <v>417</v>
      </c>
      <c r="C277" s="29" t="s">
        <v>418</v>
      </c>
      <c r="D277" s="30">
        <v>912</v>
      </c>
      <c r="E277" s="30">
        <v>42</v>
      </c>
      <c r="F277" s="30">
        <v>42</v>
      </c>
      <c r="G277" s="30">
        <v>0</v>
      </c>
      <c r="H277" s="30">
        <f t="shared" si="0"/>
        <v>870</v>
      </c>
      <c r="I277" s="31">
        <f t="shared" si="1"/>
        <v>4.6052631578947366E-2</v>
      </c>
      <c r="J277" s="30">
        <v>693</v>
      </c>
      <c r="K277" s="30">
        <v>218</v>
      </c>
      <c r="L277" s="30">
        <v>215</v>
      </c>
      <c r="M277" s="30">
        <v>3</v>
      </c>
      <c r="N277" s="33">
        <f t="shared" si="2"/>
        <v>475</v>
      </c>
      <c r="O277" s="31">
        <f t="shared" si="3"/>
        <v>0.31457431457431456</v>
      </c>
      <c r="P277" s="30">
        <v>1062</v>
      </c>
      <c r="Q277" s="30">
        <v>229</v>
      </c>
      <c r="R277" s="33">
        <f t="shared" si="4"/>
        <v>833</v>
      </c>
      <c r="S277" s="31">
        <f t="shared" si="5"/>
        <v>0.21563088512241055</v>
      </c>
      <c r="T277" s="30">
        <v>2332</v>
      </c>
      <c r="U277" s="30">
        <v>2634</v>
      </c>
      <c r="V277" s="33">
        <f t="shared" si="6"/>
        <v>0</v>
      </c>
      <c r="W277" s="31">
        <f t="shared" si="7"/>
        <v>1.1295025728987993</v>
      </c>
      <c r="X277" s="30">
        <v>4999</v>
      </c>
      <c r="Y277" s="30">
        <v>3123</v>
      </c>
      <c r="Z277" s="33">
        <f t="shared" si="8"/>
        <v>2178</v>
      </c>
    </row>
    <row r="278" spans="1:26" ht="12.75" customHeight="1" x14ac:dyDescent="0.15">
      <c r="A278" s="9" t="s">
        <v>416</v>
      </c>
      <c r="B278" s="9" t="s">
        <v>417</v>
      </c>
      <c r="C278" s="29" t="s">
        <v>419</v>
      </c>
      <c r="D278" s="30">
        <v>3209</v>
      </c>
      <c r="E278" s="30">
        <v>115</v>
      </c>
      <c r="F278" s="30">
        <v>115</v>
      </c>
      <c r="G278" s="30">
        <v>0</v>
      </c>
      <c r="H278" s="30">
        <f t="shared" si="0"/>
        <v>3094</v>
      </c>
      <c r="I278" s="31">
        <f t="shared" si="1"/>
        <v>3.5836709255219694E-2</v>
      </c>
      <c r="J278" s="30">
        <v>2439</v>
      </c>
      <c r="K278" s="30">
        <v>565</v>
      </c>
      <c r="L278" s="30">
        <v>565</v>
      </c>
      <c r="M278" s="30">
        <v>0</v>
      </c>
      <c r="N278" s="33">
        <f t="shared" si="2"/>
        <v>1874</v>
      </c>
      <c r="O278" s="31">
        <f t="shared" si="3"/>
        <v>0.23165231652316523</v>
      </c>
      <c r="P278" s="30">
        <v>2257</v>
      </c>
      <c r="Q278" s="30">
        <v>328</v>
      </c>
      <c r="R278" s="33">
        <f t="shared" si="4"/>
        <v>1929</v>
      </c>
      <c r="S278" s="31">
        <f t="shared" si="5"/>
        <v>0.14532565352237484</v>
      </c>
      <c r="T278" s="30">
        <v>4956</v>
      </c>
      <c r="U278" s="30">
        <v>5837</v>
      </c>
      <c r="V278" s="33">
        <f t="shared" si="6"/>
        <v>0</v>
      </c>
      <c r="W278" s="31">
        <f t="shared" si="7"/>
        <v>1.1777643260694108</v>
      </c>
      <c r="X278" s="30">
        <v>12861</v>
      </c>
      <c r="Y278" s="30">
        <v>6845</v>
      </c>
      <c r="Z278" s="33">
        <f t="shared" si="8"/>
        <v>6897</v>
      </c>
    </row>
    <row r="279" spans="1:26" ht="12.75" customHeight="1" x14ac:dyDescent="0.15">
      <c r="A279" s="9" t="s">
        <v>416</v>
      </c>
      <c r="B279" s="9" t="s">
        <v>417</v>
      </c>
      <c r="C279" s="29" t="s">
        <v>420</v>
      </c>
      <c r="D279" s="30">
        <v>13</v>
      </c>
      <c r="E279" s="30">
        <v>0</v>
      </c>
      <c r="F279" s="30">
        <v>0</v>
      </c>
      <c r="G279" s="30">
        <v>0</v>
      </c>
      <c r="H279" s="30">
        <f t="shared" si="0"/>
        <v>13</v>
      </c>
      <c r="I279" s="31">
        <f t="shared" si="1"/>
        <v>0</v>
      </c>
      <c r="J279" s="30">
        <v>9</v>
      </c>
      <c r="K279" s="30">
        <v>0</v>
      </c>
      <c r="L279" s="30">
        <v>0</v>
      </c>
      <c r="M279" s="30">
        <v>0</v>
      </c>
      <c r="N279" s="33">
        <f t="shared" si="2"/>
        <v>9</v>
      </c>
      <c r="O279" s="31">
        <f t="shared" si="3"/>
        <v>0</v>
      </c>
      <c r="P279" s="30">
        <v>9</v>
      </c>
      <c r="Q279" s="30">
        <v>0</v>
      </c>
      <c r="R279" s="33">
        <f t="shared" si="4"/>
        <v>9</v>
      </c>
      <c r="S279" s="31">
        <f t="shared" si="5"/>
        <v>0</v>
      </c>
      <c r="T279" s="30">
        <v>19</v>
      </c>
      <c r="U279" s="30">
        <v>302</v>
      </c>
      <c r="V279" s="33">
        <f t="shared" si="6"/>
        <v>0</v>
      </c>
      <c r="W279" s="31">
        <f t="shared" si="7"/>
        <v>15.894736842105264</v>
      </c>
      <c r="X279" s="30">
        <v>50</v>
      </c>
      <c r="Y279" s="30">
        <v>302</v>
      </c>
      <c r="Z279" s="33">
        <f t="shared" si="8"/>
        <v>31</v>
      </c>
    </row>
    <row r="280" spans="1:26" ht="12.75" customHeight="1" x14ac:dyDescent="0.15">
      <c r="A280" s="9" t="s">
        <v>416</v>
      </c>
      <c r="B280" s="9" t="s">
        <v>417</v>
      </c>
      <c r="C280" s="29" t="s">
        <v>421</v>
      </c>
      <c r="D280" s="30">
        <v>7</v>
      </c>
      <c r="E280" s="30">
        <v>0</v>
      </c>
      <c r="F280" s="30">
        <v>0</v>
      </c>
      <c r="G280" s="30">
        <v>0</v>
      </c>
      <c r="H280" s="30">
        <f t="shared" si="0"/>
        <v>7</v>
      </c>
      <c r="I280" s="31">
        <f t="shared" si="1"/>
        <v>0</v>
      </c>
      <c r="J280" s="30">
        <v>5</v>
      </c>
      <c r="K280" s="30">
        <v>0</v>
      </c>
      <c r="L280" s="30">
        <v>0</v>
      </c>
      <c r="M280" s="30">
        <v>0</v>
      </c>
      <c r="N280" s="33">
        <f t="shared" si="2"/>
        <v>5</v>
      </c>
      <c r="O280" s="31">
        <f t="shared" si="3"/>
        <v>0</v>
      </c>
      <c r="P280" s="30">
        <v>15</v>
      </c>
      <c r="Q280" s="30">
        <v>0</v>
      </c>
      <c r="R280" s="33">
        <f t="shared" si="4"/>
        <v>15</v>
      </c>
      <c r="S280" s="31">
        <f t="shared" si="5"/>
        <v>0</v>
      </c>
      <c r="T280" s="30">
        <v>34</v>
      </c>
      <c r="U280" s="30">
        <v>32</v>
      </c>
      <c r="V280" s="33">
        <f t="shared" si="6"/>
        <v>2</v>
      </c>
      <c r="W280" s="31">
        <f t="shared" si="7"/>
        <v>0.94117647058823528</v>
      </c>
      <c r="X280" s="30">
        <v>61</v>
      </c>
      <c r="Y280" s="30">
        <v>32</v>
      </c>
      <c r="Z280" s="33">
        <f t="shared" si="8"/>
        <v>29</v>
      </c>
    </row>
    <row r="281" spans="1:26" ht="12.75" customHeight="1" x14ac:dyDescent="0.15">
      <c r="A281" s="9" t="s">
        <v>416</v>
      </c>
      <c r="B281" s="9" t="s">
        <v>417</v>
      </c>
      <c r="C281" s="29" t="s">
        <v>426</v>
      </c>
      <c r="D281" s="30">
        <v>1448</v>
      </c>
      <c r="E281" s="30">
        <v>48</v>
      </c>
      <c r="F281" s="30">
        <v>48</v>
      </c>
      <c r="G281" s="30">
        <v>0</v>
      </c>
      <c r="H281" s="30">
        <f t="shared" si="0"/>
        <v>1400</v>
      </c>
      <c r="I281" s="31">
        <f t="shared" si="1"/>
        <v>3.3149171270718231E-2</v>
      </c>
      <c r="J281" s="30">
        <v>1101</v>
      </c>
      <c r="K281" s="30">
        <v>9</v>
      </c>
      <c r="L281" s="30">
        <v>9</v>
      </c>
      <c r="M281" s="30">
        <v>0</v>
      </c>
      <c r="N281" s="33">
        <f t="shared" si="2"/>
        <v>1092</v>
      </c>
      <c r="O281" s="31">
        <f t="shared" si="3"/>
        <v>8.1743869209809257E-3</v>
      </c>
      <c r="P281" s="30">
        <v>1019</v>
      </c>
      <c r="Q281" s="30">
        <v>34</v>
      </c>
      <c r="R281" s="33">
        <f t="shared" si="4"/>
        <v>985</v>
      </c>
      <c r="S281" s="31">
        <f t="shared" si="5"/>
        <v>3.3366045142296366E-2</v>
      </c>
      <c r="T281" s="30">
        <v>2237</v>
      </c>
      <c r="U281" s="30">
        <v>188</v>
      </c>
      <c r="V281" s="33">
        <f t="shared" si="6"/>
        <v>2049</v>
      </c>
      <c r="W281" s="31">
        <f t="shared" si="7"/>
        <v>8.4041126508717034E-2</v>
      </c>
      <c r="X281" s="30">
        <v>5805</v>
      </c>
      <c r="Y281" s="30">
        <v>279</v>
      </c>
      <c r="Z281" s="33">
        <f t="shared" si="8"/>
        <v>5526</v>
      </c>
    </row>
    <row r="282" spans="1:26" ht="12.75" customHeight="1" x14ac:dyDescent="0.15">
      <c r="A282" s="9" t="s">
        <v>416</v>
      </c>
      <c r="B282" s="9" t="s">
        <v>417</v>
      </c>
      <c r="C282" s="29" t="s">
        <v>428</v>
      </c>
      <c r="D282" s="30">
        <v>587</v>
      </c>
      <c r="E282" s="30">
        <v>37</v>
      </c>
      <c r="F282" s="30">
        <v>36</v>
      </c>
      <c r="G282" s="30">
        <v>1</v>
      </c>
      <c r="H282" s="30">
        <f t="shared" si="0"/>
        <v>550</v>
      </c>
      <c r="I282" s="31">
        <f t="shared" si="1"/>
        <v>6.3032367972742753E-2</v>
      </c>
      <c r="J282" s="30">
        <v>446</v>
      </c>
      <c r="K282" s="30">
        <v>24</v>
      </c>
      <c r="L282" s="30">
        <v>23</v>
      </c>
      <c r="M282" s="30">
        <v>1</v>
      </c>
      <c r="N282" s="33">
        <f t="shared" si="2"/>
        <v>422</v>
      </c>
      <c r="O282" s="31">
        <f t="shared" si="3"/>
        <v>5.3811659192825115E-2</v>
      </c>
      <c r="P282" s="30">
        <v>413</v>
      </c>
      <c r="Q282" s="30">
        <v>4</v>
      </c>
      <c r="R282" s="33">
        <f t="shared" si="4"/>
        <v>409</v>
      </c>
      <c r="S282" s="31">
        <f t="shared" si="5"/>
        <v>9.6852300242130755E-3</v>
      </c>
      <c r="T282" s="30">
        <v>907</v>
      </c>
      <c r="U282" s="30">
        <v>784</v>
      </c>
      <c r="V282" s="33">
        <f t="shared" si="6"/>
        <v>123</v>
      </c>
      <c r="W282" s="31">
        <f t="shared" si="7"/>
        <v>0.86438809261300997</v>
      </c>
      <c r="X282" s="30">
        <v>2353</v>
      </c>
      <c r="Y282" s="30">
        <v>849</v>
      </c>
      <c r="Z282" s="33">
        <f t="shared" si="8"/>
        <v>1504</v>
      </c>
    </row>
    <row r="283" spans="1:26" ht="12.75" customHeight="1" x14ac:dyDescent="0.15">
      <c r="A283" s="9" t="s">
        <v>416</v>
      </c>
      <c r="B283" s="9" t="s">
        <v>417</v>
      </c>
      <c r="C283" s="29" t="s">
        <v>431</v>
      </c>
      <c r="D283" s="30">
        <v>1042</v>
      </c>
      <c r="E283" s="30">
        <v>92</v>
      </c>
      <c r="F283" s="30">
        <v>92</v>
      </c>
      <c r="G283" s="30">
        <v>0</v>
      </c>
      <c r="H283" s="30">
        <f t="shared" si="0"/>
        <v>950</v>
      </c>
      <c r="I283" s="31">
        <f t="shared" si="1"/>
        <v>8.829174664107485E-2</v>
      </c>
      <c r="J283" s="30">
        <v>791</v>
      </c>
      <c r="K283" s="30">
        <v>89</v>
      </c>
      <c r="L283" s="30">
        <v>89</v>
      </c>
      <c r="M283" s="30">
        <v>0</v>
      </c>
      <c r="N283" s="33">
        <f t="shared" si="2"/>
        <v>702</v>
      </c>
      <c r="O283" s="31">
        <f t="shared" si="3"/>
        <v>0.1125158027812895</v>
      </c>
      <c r="P283" s="30">
        <v>733</v>
      </c>
      <c r="Q283" s="30">
        <v>13</v>
      </c>
      <c r="R283" s="33">
        <f t="shared" si="4"/>
        <v>720</v>
      </c>
      <c r="S283" s="31">
        <f t="shared" si="5"/>
        <v>1.7735334242837655E-2</v>
      </c>
      <c r="T283" s="30">
        <v>1609</v>
      </c>
      <c r="U283" s="30">
        <v>1133</v>
      </c>
      <c r="V283" s="33">
        <f t="shared" si="6"/>
        <v>476</v>
      </c>
      <c r="W283" s="31">
        <f t="shared" si="7"/>
        <v>0.70416407706650097</v>
      </c>
      <c r="X283" s="30">
        <v>4175</v>
      </c>
      <c r="Y283" s="30">
        <v>1327</v>
      </c>
      <c r="Z283" s="33">
        <f t="shared" si="8"/>
        <v>2848</v>
      </c>
    </row>
    <row r="284" spans="1:26" ht="12.75" customHeight="1" x14ac:dyDescent="0.15">
      <c r="A284" s="9" t="s">
        <v>416</v>
      </c>
      <c r="B284" s="9" t="s">
        <v>417</v>
      </c>
      <c r="C284" s="29" t="s">
        <v>432</v>
      </c>
      <c r="D284" s="30">
        <v>63</v>
      </c>
      <c r="E284" s="30">
        <v>3</v>
      </c>
      <c r="F284" s="30">
        <v>3</v>
      </c>
      <c r="G284" s="30">
        <v>0</v>
      </c>
      <c r="H284" s="30">
        <f t="shared" si="0"/>
        <v>60</v>
      </c>
      <c r="I284" s="31">
        <f t="shared" si="1"/>
        <v>4.7619047619047616E-2</v>
      </c>
      <c r="J284" s="30">
        <v>48</v>
      </c>
      <c r="K284" s="30">
        <v>26</v>
      </c>
      <c r="L284" s="30">
        <v>26</v>
      </c>
      <c r="M284" s="30">
        <v>0</v>
      </c>
      <c r="N284" s="33">
        <f t="shared" si="2"/>
        <v>22</v>
      </c>
      <c r="O284" s="31">
        <f t="shared" si="3"/>
        <v>0.54166666666666663</v>
      </c>
      <c r="P284" s="30">
        <v>45</v>
      </c>
      <c r="Q284" s="30">
        <v>5</v>
      </c>
      <c r="R284" s="33">
        <f t="shared" si="4"/>
        <v>40</v>
      </c>
      <c r="S284" s="31">
        <f t="shared" si="5"/>
        <v>0.1111111111111111</v>
      </c>
      <c r="T284" s="30">
        <v>98</v>
      </c>
      <c r="U284" s="30">
        <v>185</v>
      </c>
      <c r="V284" s="33">
        <f t="shared" si="6"/>
        <v>0</v>
      </c>
      <c r="W284" s="31">
        <f t="shared" si="7"/>
        <v>1.8877551020408163</v>
      </c>
      <c r="X284" s="30">
        <v>254</v>
      </c>
      <c r="Y284" s="30">
        <v>219</v>
      </c>
      <c r="Z284" s="33">
        <f t="shared" si="8"/>
        <v>122</v>
      </c>
    </row>
    <row r="285" spans="1:26" ht="12.75" customHeight="1" x14ac:dyDescent="0.15">
      <c r="A285" s="9" t="s">
        <v>416</v>
      </c>
      <c r="B285" s="9" t="s">
        <v>417</v>
      </c>
      <c r="C285" s="29" t="s">
        <v>436</v>
      </c>
      <c r="D285" s="30">
        <v>430</v>
      </c>
      <c r="E285" s="30">
        <v>0</v>
      </c>
      <c r="F285" s="30">
        <v>0</v>
      </c>
      <c r="G285" s="30">
        <v>0</v>
      </c>
      <c r="H285" s="30">
        <f t="shared" si="0"/>
        <v>430</v>
      </c>
      <c r="I285" s="31">
        <f t="shared" si="1"/>
        <v>0</v>
      </c>
      <c r="J285" s="30">
        <v>326</v>
      </c>
      <c r="K285" s="30">
        <v>9</v>
      </c>
      <c r="L285" s="30">
        <v>2</v>
      </c>
      <c r="M285" s="30">
        <v>7</v>
      </c>
      <c r="N285" s="33">
        <f t="shared" si="2"/>
        <v>317</v>
      </c>
      <c r="O285" s="31">
        <f t="shared" si="3"/>
        <v>2.7607361963190184E-2</v>
      </c>
      <c r="P285" s="30">
        <v>302</v>
      </c>
      <c r="Q285" s="30">
        <v>0</v>
      </c>
      <c r="R285" s="33">
        <f t="shared" si="4"/>
        <v>302</v>
      </c>
      <c r="S285" s="31">
        <f t="shared" si="5"/>
        <v>0</v>
      </c>
      <c r="T285" s="30">
        <v>664</v>
      </c>
      <c r="U285" s="30">
        <v>536</v>
      </c>
      <c r="V285" s="33">
        <f t="shared" si="6"/>
        <v>128</v>
      </c>
      <c r="W285" s="31">
        <f t="shared" si="7"/>
        <v>0.80722891566265065</v>
      </c>
      <c r="X285" s="30">
        <v>1722</v>
      </c>
      <c r="Y285" s="30">
        <v>545</v>
      </c>
      <c r="Z285" s="33">
        <f t="shared" si="8"/>
        <v>1177</v>
      </c>
    </row>
    <row r="286" spans="1:26" ht="12.75" customHeight="1" x14ac:dyDescent="0.15">
      <c r="A286" s="9" t="s">
        <v>416</v>
      </c>
      <c r="B286" s="9" t="s">
        <v>417</v>
      </c>
      <c r="C286" s="29" t="s">
        <v>437</v>
      </c>
      <c r="D286" s="30">
        <v>77</v>
      </c>
      <c r="E286" s="30">
        <v>90</v>
      </c>
      <c r="F286" s="30">
        <v>90</v>
      </c>
      <c r="G286" s="30">
        <v>0</v>
      </c>
      <c r="H286" s="30">
        <f t="shared" si="0"/>
        <v>0</v>
      </c>
      <c r="I286" s="31">
        <f t="shared" si="1"/>
        <v>1.1688311688311688</v>
      </c>
      <c r="J286" s="30">
        <v>59</v>
      </c>
      <c r="K286" s="30">
        <v>93</v>
      </c>
      <c r="L286" s="30">
        <v>93</v>
      </c>
      <c r="M286" s="30">
        <v>0</v>
      </c>
      <c r="N286" s="33">
        <f t="shared" si="2"/>
        <v>0</v>
      </c>
      <c r="O286" s="31">
        <f t="shared" si="3"/>
        <v>1.576271186440678</v>
      </c>
      <c r="P286" s="30">
        <v>54</v>
      </c>
      <c r="Q286" s="30">
        <v>35</v>
      </c>
      <c r="R286" s="33">
        <f t="shared" si="4"/>
        <v>19</v>
      </c>
      <c r="S286" s="31">
        <f t="shared" si="5"/>
        <v>0.64814814814814814</v>
      </c>
      <c r="T286" s="30">
        <v>119</v>
      </c>
      <c r="U286" s="30">
        <v>103</v>
      </c>
      <c r="V286" s="33">
        <f t="shared" si="6"/>
        <v>16</v>
      </c>
      <c r="W286" s="31">
        <f t="shared" si="7"/>
        <v>0.86554621848739499</v>
      </c>
      <c r="X286" s="30">
        <v>309</v>
      </c>
      <c r="Y286" s="30">
        <v>321</v>
      </c>
      <c r="Z286" s="33">
        <f t="shared" si="8"/>
        <v>35</v>
      </c>
    </row>
    <row r="287" spans="1:26" ht="12.75" customHeight="1" x14ac:dyDescent="0.15">
      <c r="A287" s="9" t="s">
        <v>416</v>
      </c>
      <c r="B287" s="9" t="s">
        <v>417</v>
      </c>
      <c r="C287" s="29" t="s">
        <v>439</v>
      </c>
      <c r="D287" s="30">
        <v>465</v>
      </c>
      <c r="E287" s="30">
        <v>45</v>
      </c>
      <c r="F287" s="30">
        <v>45</v>
      </c>
      <c r="G287" s="30">
        <v>0</v>
      </c>
      <c r="H287" s="30">
        <f t="shared" si="0"/>
        <v>420</v>
      </c>
      <c r="I287" s="31">
        <f t="shared" si="1"/>
        <v>9.6774193548387094E-2</v>
      </c>
      <c r="J287" s="30">
        <v>353</v>
      </c>
      <c r="K287" s="30">
        <v>116</v>
      </c>
      <c r="L287" s="30">
        <v>116</v>
      </c>
      <c r="M287" s="30">
        <v>0</v>
      </c>
      <c r="N287" s="33">
        <f t="shared" si="2"/>
        <v>237</v>
      </c>
      <c r="O287" s="31">
        <f t="shared" si="3"/>
        <v>0.32861189801699719</v>
      </c>
      <c r="P287" s="30">
        <v>327</v>
      </c>
      <c r="Q287" s="30">
        <v>163</v>
      </c>
      <c r="R287" s="33">
        <f t="shared" si="4"/>
        <v>164</v>
      </c>
      <c r="S287" s="31">
        <f t="shared" si="5"/>
        <v>0.49847094801223241</v>
      </c>
      <c r="T287" s="30">
        <v>718</v>
      </c>
      <c r="U287" s="30">
        <v>245</v>
      </c>
      <c r="V287" s="33">
        <f t="shared" si="6"/>
        <v>473</v>
      </c>
      <c r="W287" s="31">
        <f t="shared" si="7"/>
        <v>0.34122562674094709</v>
      </c>
      <c r="X287" s="30">
        <v>1863</v>
      </c>
      <c r="Y287" s="30">
        <v>569</v>
      </c>
      <c r="Z287" s="33">
        <f t="shared" si="8"/>
        <v>1294</v>
      </c>
    </row>
    <row r="288" spans="1:26" ht="12.75" customHeight="1" x14ac:dyDescent="0.15">
      <c r="A288" s="9" t="s">
        <v>416</v>
      </c>
      <c r="B288" s="9" t="s">
        <v>417</v>
      </c>
      <c r="C288" s="29" t="s">
        <v>440</v>
      </c>
      <c r="D288" s="30">
        <v>1549</v>
      </c>
      <c r="E288" s="30">
        <v>310</v>
      </c>
      <c r="F288" s="30">
        <v>287</v>
      </c>
      <c r="G288" s="30">
        <v>23</v>
      </c>
      <c r="H288" s="30">
        <f t="shared" si="0"/>
        <v>1239</v>
      </c>
      <c r="I288" s="31">
        <f t="shared" si="1"/>
        <v>0.2001291155584248</v>
      </c>
      <c r="J288" s="30">
        <v>1178</v>
      </c>
      <c r="K288" s="30">
        <v>174</v>
      </c>
      <c r="L288" s="30">
        <v>172</v>
      </c>
      <c r="M288" s="30">
        <v>2</v>
      </c>
      <c r="N288" s="33">
        <f t="shared" si="2"/>
        <v>1004</v>
      </c>
      <c r="O288" s="31">
        <f t="shared" si="3"/>
        <v>0.14770797962648557</v>
      </c>
      <c r="P288" s="30">
        <v>1090</v>
      </c>
      <c r="Q288" s="30">
        <v>149</v>
      </c>
      <c r="R288" s="33">
        <f t="shared" si="4"/>
        <v>941</v>
      </c>
      <c r="S288" s="31">
        <f t="shared" si="5"/>
        <v>0.13669724770642203</v>
      </c>
      <c r="T288" s="30">
        <v>2393</v>
      </c>
      <c r="U288" s="30">
        <v>566</v>
      </c>
      <c r="V288" s="33">
        <f t="shared" si="6"/>
        <v>1827</v>
      </c>
      <c r="W288" s="31">
        <f t="shared" si="7"/>
        <v>0.23652319264521521</v>
      </c>
      <c r="X288" s="30">
        <v>6210</v>
      </c>
      <c r="Y288" s="30">
        <v>1199</v>
      </c>
      <c r="Z288" s="33">
        <f t="shared" si="8"/>
        <v>5011</v>
      </c>
    </row>
    <row r="289" spans="1:26" ht="12.75" customHeight="1" x14ac:dyDescent="0.15">
      <c r="A289" s="9" t="s">
        <v>416</v>
      </c>
      <c r="B289" s="9" t="s">
        <v>417</v>
      </c>
      <c r="C289" s="29" t="s">
        <v>443</v>
      </c>
      <c r="D289" s="30">
        <v>201</v>
      </c>
      <c r="E289" s="30">
        <v>26</v>
      </c>
      <c r="F289" s="30">
        <v>26</v>
      </c>
      <c r="G289" s="30">
        <v>0</v>
      </c>
      <c r="H289" s="30">
        <f t="shared" si="0"/>
        <v>175</v>
      </c>
      <c r="I289" s="31">
        <f t="shared" si="1"/>
        <v>0.12935323383084577</v>
      </c>
      <c r="J289" s="30">
        <v>152</v>
      </c>
      <c r="K289" s="30">
        <v>26</v>
      </c>
      <c r="L289" s="30">
        <v>26</v>
      </c>
      <c r="M289" s="30">
        <v>0</v>
      </c>
      <c r="N289" s="33">
        <f t="shared" si="2"/>
        <v>126</v>
      </c>
      <c r="O289" s="31">
        <f t="shared" si="3"/>
        <v>0.17105263157894737</v>
      </c>
      <c r="P289" s="30">
        <v>282</v>
      </c>
      <c r="Q289" s="30">
        <v>0</v>
      </c>
      <c r="R289" s="33">
        <f t="shared" si="4"/>
        <v>282</v>
      </c>
      <c r="S289" s="31">
        <f t="shared" si="5"/>
        <v>0</v>
      </c>
      <c r="T289" s="30">
        <v>618</v>
      </c>
      <c r="U289" s="30">
        <v>127</v>
      </c>
      <c r="V289" s="33">
        <f t="shared" si="6"/>
        <v>491</v>
      </c>
      <c r="W289" s="31">
        <f t="shared" si="7"/>
        <v>0.20550161812297735</v>
      </c>
      <c r="X289" s="30">
        <v>1253</v>
      </c>
      <c r="Y289" s="30">
        <v>179</v>
      </c>
      <c r="Z289" s="33">
        <f t="shared" si="8"/>
        <v>1074</v>
      </c>
    </row>
    <row r="290" spans="1:26" ht="12.75" customHeight="1" x14ac:dyDescent="0.15">
      <c r="A290" s="9" t="s">
        <v>416</v>
      </c>
      <c r="B290" s="9" t="s">
        <v>417</v>
      </c>
      <c r="C290" s="29" t="s">
        <v>416</v>
      </c>
      <c r="D290" s="30">
        <v>21977</v>
      </c>
      <c r="E290" s="30">
        <v>1530</v>
      </c>
      <c r="F290" s="30">
        <v>1530</v>
      </c>
      <c r="G290" s="30">
        <v>0</v>
      </c>
      <c r="H290" s="30">
        <f t="shared" si="0"/>
        <v>20447</v>
      </c>
      <c r="I290" s="31">
        <f t="shared" si="1"/>
        <v>6.9618237248032039E-2</v>
      </c>
      <c r="J290" s="30">
        <v>16703</v>
      </c>
      <c r="K290" s="30">
        <v>2099</v>
      </c>
      <c r="L290" s="30">
        <v>2093</v>
      </c>
      <c r="M290" s="30">
        <v>6</v>
      </c>
      <c r="N290" s="33">
        <f t="shared" si="2"/>
        <v>14604</v>
      </c>
      <c r="O290" s="31">
        <f t="shared" si="3"/>
        <v>0.12566604801532658</v>
      </c>
      <c r="P290" s="30">
        <v>15462</v>
      </c>
      <c r="Q290" s="30">
        <v>4</v>
      </c>
      <c r="R290" s="33">
        <f t="shared" si="4"/>
        <v>15458</v>
      </c>
      <c r="S290" s="31">
        <f t="shared" si="5"/>
        <v>2.5869874531108522E-4</v>
      </c>
      <c r="T290" s="30">
        <v>33954</v>
      </c>
      <c r="U290" s="30">
        <v>25300</v>
      </c>
      <c r="V290" s="33">
        <f t="shared" si="6"/>
        <v>8654</v>
      </c>
      <c r="W290" s="31">
        <f t="shared" si="7"/>
        <v>0.74512575837898332</v>
      </c>
      <c r="X290" s="30">
        <v>88096</v>
      </c>
      <c r="Y290" s="30">
        <v>28933</v>
      </c>
      <c r="Z290" s="33">
        <f t="shared" si="8"/>
        <v>59163</v>
      </c>
    </row>
    <row r="291" spans="1:26" ht="12.75" customHeight="1" x14ac:dyDescent="0.15">
      <c r="A291" s="9" t="s">
        <v>416</v>
      </c>
      <c r="B291" s="9" t="s">
        <v>417</v>
      </c>
      <c r="C291" s="29" t="s">
        <v>448</v>
      </c>
      <c r="D291" s="30">
        <v>2085</v>
      </c>
      <c r="E291" s="30">
        <v>25</v>
      </c>
      <c r="F291" s="30">
        <v>25</v>
      </c>
      <c r="G291" s="30">
        <v>0</v>
      </c>
      <c r="H291" s="30">
        <f t="shared" si="0"/>
        <v>2060</v>
      </c>
      <c r="I291" s="31">
        <f t="shared" si="1"/>
        <v>1.1990407673860911E-2</v>
      </c>
      <c r="J291" s="30">
        <v>1585</v>
      </c>
      <c r="K291" s="30">
        <v>272</v>
      </c>
      <c r="L291" s="30">
        <v>220</v>
      </c>
      <c r="M291" s="30">
        <v>52</v>
      </c>
      <c r="N291" s="33">
        <f t="shared" si="2"/>
        <v>1313</v>
      </c>
      <c r="O291" s="31">
        <f t="shared" si="3"/>
        <v>0.17160883280757097</v>
      </c>
      <c r="P291" s="30">
        <v>5864</v>
      </c>
      <c r="Q291" s="30">
        <v>790</v>
      </c>
      <c r="R291" s="33">
        <f t="shared" si="4"/>
        <v>5074</v>
      </c>
      <c r="S291" s="31">
        <f t="shared" si="5"/>
        <v>0.13472032742155526</v>
      </c>
      <c r="T291" s="30">
        <v>12878</v>
      </c>
      <c r="U291" s="30">
        <v>3327</v>
      </c>
      <c r="V291" s="33">
        <f t="shared" si="6"/>
        <v>9551</v>
      </c>
      <c r="W291" s="31">
        <f t="shared" si="7"/>
        <v>0.25834756949836929</v>
      </c>
      <c r="X291" s="30">
        <v>22412</v>
      </c>
      <c r="Y291" s="30">
        <v>4414</v>
      </c>
      <c r="Z291" s="33">
        <f t="shared" si="8"/>
        <v>17998</v>
      </c>
    </row>
    <row r="292" spans="1:26" ht="12.75" customHeight="1" x14ac:dyDescent="0.15">
      <c r="A292" s="9" t="s">
        <v>416</v>
      </c>
      <c r="B292" s="9" t="s">
        <v>417</v>
      </c>
      <c r="C292" s="29" t="s">
        <v>451</v>
      </c>
      <c r="D292" s="30">
        <v>1043</v>
      </c>
      <c r="E292" s="30">
        <v>218</v>
      </c>
      <c r="F292" s="30">
        <v>218</v>
      </c>
      <c r="G292" s="30">
        <v>0</v>
      </c>
      <c r="H292" s="30">
        <f t="shared" si="0"/>
        <v>825</v>
      </c>
      <c r="I292" s="31">
        <f t="shared" si="1"/>
        <v>0.20901246404602108</v>
      </c>
      <c r="J292" s="30">
        <v>793</v>
      </c>
      <c r="K292" s="30">
        <v>115</v>
      </c>
      <c r="L292" s="30">
        <v>115</v>
      </c>
      <c r="M292" s="30">
        <v>0</v>
      </c>
      <c r="N292" s="33">
        <f t="shared" si="2"/>
        <v>678</v>
      </c>
      <c r="O292" s="31">
        <f t="shared" si="3"/>
        <v>0.1450189155107188</v>
      </c>
      <c r="P292" s="30">
        <v>734</v>
      </c>
      <c r="Q292" s="30">
        <v>64</v>
      </c>
      <c r="R292" s="33">
        <f t="shared" si="4"/>
        <v>670</v>
      </c>
      <c r="S292" s="31">
        <f t="shared" si="5"/>
        <v>8.7193460490463212E-2</v>
      </c>
      <c r="T292" s="30">
        <v>1613</v>
      </c>
      <c r="U292" s="30">
        <v>3033</v>
      </c>
      <c r="V292" s="33">
        <f t="shared" si="6"/>
        <v>0</v>
      </c>
      <c r="W292" s="31">
        <f t="shared" si="7"/>
        <v>1.8803471791692499</v>
      </c>
      <c r="X292" s="30">
        <v>4183</v>
      </c>
      <c r="Y292" s="30">
        <v>3430</v>
      </c>
      <c r="Z292" s="33">
        <f t="shared" si="8"/>
        <v>2173</v>
      </c>
    </row>
    <row r="293" spans="1:26" ht="12.75" customHeight="1" x14ac:dyDescent="0.15">
      <c r="A293" s="9" t="s">
        <v>416</v>
      </c>
      <c r="B293" s="9" t="s">
        <v>417</v>
      </c>
      <c r="C293" s="29" t="s">
        <v>455</v>
      </c>
      <c r="D293" s="30">
        <v>914</v>
      </c>
      <c r="E293" s="30">
        <v>10</v>
      </c>
      <c r="F293" s="30">
        <v>10</v>
      </c>
      <c r="G293" s="30">
        <v>0</v>
      </c>
      <c r="H293" s="30">
        <f t="shared" si="0"/>
        <v>904</v>
      </c>
      <c r="I293" s="31">
        <f t="shared" si="1"/>
        <v>1.0940919037199124E-2</v>
      </c>
      <c r="J293" s="30">
        <v>694</v>
      </c>
      <c r="K293" s="30">
        <v>43</v>
      </c>
      <c r="L293" s="30">
        <v>37</v>
      </c>
      <c r="M293" s="30">
        <v>6</v>
      </c>
      <c r="N293" s="33">
        <f t="shared" si="2"/>
        <v>651</v>
      </c>
      <c r="O293" s="31">
        <f t="shared" si="3"/>
        <v>6.1959654178674349E-2</v>
      </c>
      <c r="P293" s="30">
        <v>642</v>
      </c>
      <c r="Q293" s="30">
        <v>96</v>
      </c>
      <c r="R293" s="33">
        <f t="shared" si="4"/>
        <v>546</v>
      </c>
      <c r="S293" s="31">
        <f t="shared" si="5"/>
        <v>0.14953271028037382</v>
      </c>
      <c r="T293" s="30">
        <v>1410</v>
      </c>
      <c r="U293" s="30">
        <v>726</v>
      </c>
      <c r="V293" s="33">
        <f t="shared" si="6"/>
        <v>684</v>
      </c>
      <c r="W293" s="31">
        <f t="shared" si="7"/>
        <v>0.51489361702127656</v>
      </c>
      <c r="X293" s="30">
        <v>3660</v>
      </c>
      <c r="Y293" s="30">
        <v>875</v>
      </c>
      <c r="Z293" s="33">
        <f t="shared" si="8"/>
        <v>2785</v>
      </c>
    </row>
    <row r="294" spans="1:26" ht="12.75" customHeight="1" x14ac:dyDescent="0.15">
      <c r="A294" s="9" t="s">
        <v>416</v>
      </c>
      <c r="B294" s="9" t="s">
        <v>417</v>
      </c>
      <c r="C294" s="29" t="s">
        <v>458</v>
      </c>
      <c r="D294" s="30">
        <v>85</v>
      </c>
      <c r="E294" s="30">
        <v>0</v>
      </c>
      <c r="F294" s="30">
        <v>0</v>
      </c>
      <c r="G294" s="30">
        <v>0</v>
      </c>
      <c r="H294" s="30">
        <f t="shared" si="0"/>
        <v>85</v>
      </c>
      <c r="I294" s="31">
        <f t="shared" si="1"/>
        <v>0</v>
      </c>
      <c r="J294" s="30">
        <v>65</v>
      </c>
      <c r="K294" s="30">
        <v>5</v>
      </c>
      <c r="L294" s="30">
        <v>4</v>
      </c>
      <c r="M294" s="30">
        <v>1</v>
      </c>
      <c r="N294" s="33">
        <f t="shared" si="2"/>
        <v>60</v>
      </c>
      <c r="O294" s="31">
        <f t="shared" si="3"/>
        <v>7.6923076923076927E-2</v>
      </c>
      <c r="P294" s="30">
        <v>59</v>
      </c>
      <c r="Q294" s="30">
        <v>3</v>
      </c>
      <c r="R294" s="33">
        <f t="shared" si="4"/>
        <v>56</v>
      </c>
      <c r="S294" s="31">
        <f t="shared" si="5"/>
        <v>5.0847457627118647E-2</v>
      </c>
      <c r="T294" s="30">
        <v>131</v>
      </c>
      <c r="U294" s="30">
        <v>36</v>
      </c>
      <c r="V294" s="33">
        <f t="shared" si="6"/>
        <v>95</v>
      </c>
      <c r="W294" s="31">
        <f t="shared" si="7"/>
        <v>0.27480916030534353</v>
      </c>
      <c r="X294" s="30">
        <v>340</v>
      </c>
      <c r="Y294" s="30">
        <v>44</v>
      </c>
      <c r="Z294" s="33">
        <f t="shared" si="8"/>
        <v>296</v>
      </c>
    </row>
    <row r="295" spans="1:26" ht="12.75" customHeight="1" x14ac:dyDescent="0.15">
      <c r="A295" s="9" t="s">
        <v>416</v>
      </c>
      <c r="B295" s="9" t="s">
        <v>417</v>
      </c>
      <c r="C295" s="29" t="s">
        <v>461</v>
      </c>
      <c r="D295" s="30">
        <v>343</v>
      </c>
      <c r="E295" s="30">
        <v>96</v>
      </c>
      <c r="F295" s="30">
        <v>96</v>
      </c>
      <c r="G295" s="30">
        <v>0</v>
      </c>
      <c r="H295" s="30">
        <f t="shared" si="0"/>
        <v>247</v>
      </c>
      <c r="I295" s="31">
        <f t="shared" si="1"/>
        <v>0.27988338192419826</v>
      </c>
      <c r="J295" s="30">
        <v>260</v>
      </c>
      <c r="K295" s="30">
        <v>54</v>
      </c>
      <c r="L295" s="30">
        <v>54</v>
      </c>
      <c r="M295" s="30">
        <v>0</v>
      </c>
      <c r="N295" s="33">
        <f t="shared" si="2"/>
        <v>206</v>
      </c>
      <c r="O295" s="31">
        <f t="shared" si="3"/>
        <v>0.2076923076923077</v>
      </c>
      <c r="P295" s="30">
        <v>241</v>
      </c>
      <c r="Q295" s="30">
        <v>1</v>
      </c>
      <c r="R295" s="33">
        <f t="shared" si="4"/>
        <v>240</v>
      </c>
      <c r="S295" s="31">
        <f t="shared" si="5"/>
        <v>4.1493775933609959E-3</v>
      </c>
      <c r="T295" s="30">
        <v>530</v>
      </c>
      <c r="U295" s="30">
        <v>1547</v>
      </c>
      <c r="V295" s="33">
        <f t="shared" si="6"/>
        <v>0</v>
      </c>
      <c r="W295" s="31">
        <f t="shared" si="7"/>
        <v>2.918867924528302</v>
      </c>
      <c r="X295" s="30">
        <v>1374</v>
      </c>
      <c r="Y295" s="30">
        <v>1698</v>
      </c>
      <c r="Z295" s="33">
        <f t="shared" si="8"/>
        <v>693</v>
      </c>
    </row>
    <row r="296" spans="1:26" ht="12.75" customHeight="1" x14ac:dyDescent="0.15">
      <c r="A296" s="9" t="s">
        <v>463</v>
      </c>
      <c r="B296" s="9" t="s">
        <v>67</v>
      </c>
      <c r="C296" s="29" t="s">
        <v>463</v>
      </c>
      <c r="D296" s="30">
        <v>6234</v>
      </c>
      <c r="E296" s="30">
        <v>1279</v>
      </c>
      <c r="F296" s="30">
        <v>1279</v>
      </c>
      <c r="G296" s="30">
        <v>0</v>
      </c>
      <c r="H296" s="30">
        <f t="shared" si="0"/>
        <v>4955</v>
      </c>
      <c r="I296" s="31">
        <f t="shared" si="1"/>
        <v>0.20516522297080525</v>
      </c>
      <c r="J296" s="30">
        <v>4639</v>
      </c>
      <c r="K296" s="30">
        <v>1461</v>
      </c>
      <c r="L296" s="30">
        <v>1461</v>
      </c>
      <c r="M296" s="30">
        <v>0</v>
      </c>
      <c r="N296" s="33">
        <f t="shared" si="2"/>
        <v>3178</v>
      </c>
      <c r="O296" s="31">
        <f t="shared" si="3"/>
        <v>0.31493856434576417</v>
      </c>
      <c r="P296" s="30">
        <v>5460</v>
      </c>
      <c r="Q296" s="30">
        <v>548</v>
      </c>
      <c r="R296" s="33">
        <f t="shared" si="4"/>
        <v>4912</v>
      </c>
      <c r="S296" s="31">
        <f t="shared" si="5"/>
        <v>0.10036630036630037</v>
      </c>
      <c r="T296" s="30">
        <v>12536</v>
      </c>
      <c r="U296" s="30">
        <v>9803</v>
      </c>
      <c r="V296" s="33">
        <f t="shared" si="6"/>
        <v>2733</v>
      </c>
      <c r="W296" s="31">
        <f t="shared" si="7"/>
        <v>0.7819878749202297</v>
      </c>
      <c r="X296" s="30">
        <v>28869</v>
      </c>
      <c r="Y296" s="30">
        <v>13091</v>
      </c>
      <c r="Z296" s="33">
        <f t="shared" si="8"/>
        <v>15778</v>
      </c>
    </row>
    <row r="297" spans="1:26" ht="12.75" customHeight="1" x14ac:dyDescent="0.15">
      <c r="A297" s="9" t="s">
        <v>464</v>
      </c>
      <c r="B297" s="9" t="s">
        <v>128</v>
      </c>
      <c r="C297" s="29" t="s">
        <v>465</v>
      </c>
      <c r="D297" s="30">
        <v>1019</v>
      </c>
      <c r="E297" s="30">
        <v>0</v>
      </c>
      <c r="F297" s="30">
        <v>0</v>
      </c>
      <c r="G297" s="30">
        <v>0</v>
      </c>
      <c r="H297" s="30">
        <f t="shared" si="0"/>
        <v>1019</v>
      </c>
      <c r="I297" s="31">
        <f t="shared" si="1"/>
        <v>0</v>
      </c>
      <c r="J297" s="30">
        <v>759</v>
      </c>
      <c r="K297" s="30">
        <v>0</v>
      </c>
      <c r="L297" s="30">
        <v>0</v>
      </c>
      <c r="M297" s="30">
        <v>0</v>
      </c>
      <c r="N297" s="33">
        <f t="shared" si="2"/>
        <v>759</v>
      </c>
      <c r="O297" s="31">
        <f t="shared" si="3"/>
        <v>0</v>
      </c>
      <c r="P297" s="30">
        <v>957</v>
      </c>
      <c r="Q297" s="30">
        <v>0</v>
      </c>
      <c r="R297" s="33">
        <f t="shared" si="4"/>
        <v>957</v>
      </c>
      <c r="S297" s="31">
        <f t="shared" si="5"/>
        <v>0</v>
      </c>
      <c r="T297" s="30">
        <v>2421</v>
      </c>
      <c r="U297" s="30">
        <v>467</v>
      </c>
      <c r="V297" s="33">
        <f t="shared" si="6"/>
        <v>1954</v>
      </c>
      <c r="W297" s="31">
        <f t="shared" si="7"/>
        <v>0.19289549772821149</v>
      </c>
      <c r="X297" s="30">
        <v>5156</v>
      </c>
      <c r="Y297" s="30">
        <v>467</v>
      </c>
      <c r="Z297" s="33">
        <f t="shared" si="8"/>
        <v>4689</v>
      </c>
    </row>
    <row r="298" spans="1:26" ht="12.75" customHeight="1" x14ac:dyDescent="0.15">
      <c r="A298" s="9" t="s">
        <v>464</v>
      </c>
      <c r="B298" s="9" t="s">
        <v>128</v>
      </c>
      <c r="C298" s="29" t="s">
        <v>466</v>
      </c>
      <c r="D298" s="30">
        <v>46</v>
      </c>
      <c r="E298" s="30">
        <v>0</v>
      </c>
      <c r="F298" s="30">
        <v>0</v>
      </c>
      <c r="G298" s="30">
        <v>0</v>
      </c>
      <c r="H298" s="30">
        <f t="shared" si="0"/>
        <v>46</v>
      </c>
      <c r="I298" s="31">
        <f t="shared" si="1"/>
        <v>0</v>
      </c>
      <c r="J298" s="30">
        <v>28</v>
      </c>
      <c r="K298" s="30">
        <v>70</v>
      </c>
      <c r="L298" s="30">
        <v>70</v>
      </c>
      <c r="M298" s="30">
        <v>0</v>
      </c>
      <c r="N298" s="33">
        <f t="shared" si="2"/>
        <v>0</v>
      </c>
      <c r="O298" s="31">
        <f t="shared" si="3"/>
        <v>2.5</v>
      </c>
      <c r="P298" s="30">
        <v>32</v>
      </c>
      <c r="Q298" s="30">
        <v>93</v>
      </c>
      <c r="R298" s="33">
        <f t="shared" si="4"/>
        <v>0</v>
      </c>
      <c r="S298" s="31">
        <f t="shared" si="5"/>
        <v>2.90625</v>
      </c>
      <c r="T298" s="30">
        <v>15</v>
      </c>
      <c r="U298" s="30">
        <v>180</v>
      </c>
      <c r="V298" s="33">
        <f t="shared" si="6"/>
        <v>0</v>
      </c>
      <c r="W298" s="31">
        <f t="shared" si="7"/>
        <v>12</v>
      </c>
      <c r="X298" s="30">
        <v>121</v>
      </c>
      <c r="Y298" s="30">
        <v>343</v>
      </c>
      <c r="Z298" s="33">
        <f t="shared" si="8"/>
        <v>46</v>
      </c>
    </row>
    <row r="299" spans="1:26" ht="12.75" customHeight="1" x14ac:dyDescent="0.15">
      <c r="A299" s="9" t="s">
        <v>464</v>
      </c>
      <c r="B299" s="9" t="s">
        <v>128</v>
      </c>
      <c r="C299" s="29" t="s">
        <v>467</v>
      </c>
      <c r="D299" s="30">
        <v>980</v>
      </c>
      <c r="E299" s="30">
        <v>0</v>
      </c>
      <c r="F299" s="30">
        <v>0</v>
      </c>
      <c r="G299" s="30">
        <v>0</v>
      </c>
      <c r="H299" s="30">
        <f t="shared" si="0"/>
        <v>980</v>
      </c>
      <c r="I299" s="31">
        <f t="shared" si="1"/>
        <v>0</v>
      </c>
      <c r="J299" s="30">
        <v>705</v>
      </c>
      <c r="K299" s="30">
        <v>0</v>
      </c>
      <c r="L299" s="30">
        <v>0</v>
      </c>
      <c r="M299" s="30">
        <v>0</v>
      </c>
      <c r="N299" s="33">
        <f t="shared" si="2"/>
        <v>705</v>
      </c>
      <c r="O299" s="31">
        <f t="shared" si="3"/>
        <v>0</v>
      </c>
      <c r="P299" s="30">
        <v>828</v>
      </c>
      <c r="Q299" s="30">
        <v>3</v>
      </c>
      <c r="R299" s="33">
        <f t="shared" si="4"/>
        <v>825</v>
      </c>
      <c r="S299" s="31">
        <f t="shared" si="5"/>
        <v>3.6231884057971015E-3</v>
      </c>
      <c r="T299" s="30">
        <v>2463</v>
      </c>
      <c r="U299" s="30">
        <v>301</v>
      </c>
      <c r="V299" s="33">
        <f t="shared" si="6"/>
        <v>2162</v>
      </c>
      <c r="W299" s="31">
        <f t="shared" si="7"/>
        <v>0.122208688591149</v>
      </c>
      <c r="X299" s="30">
        <v>4976</v>
      </c>
      <c r="Y299" s="30">
        <v>304</v>
      </c>
      <c r="Z299" s="33">
        <f t="shared" si="8"/>
        <v>4672</v>
      </c>
    </row>
    <row r="300" spans="1:26" ht="12.75" customHeight="1" x14ac:dyDescent="0.15">
      <c r="A300" s="9" t="s">
        <v>441</v>
      </c>
      <c r="B300" s="9" t="s">
        <v>83</v>
      </c>
      <c r="C300" s="29" t="s">
        <v>442</v>
      </c>
      <c r="D300" s="30">
        <v>60</v>
      </c>
      <c r="E300" s="30">
        <v>0</v>
      </c>
      <c r="F300" s="30">
        <v>0</v>
      </c>
      <c r="G300" s="30">
        <v>0</v>
      </c>
      <c r="H300" s="30">
        <f t="shared" si="0"/>
        <v>60</v>
      </c>
      <c r="I300" s="31">
        <f t="shared" si="1"/>
        <v>0</v>
      </c>
      <c r="J300" s="30">
        <v>38</v>
      </c>
      <c r="K300" s="30">
        <v>4</v>
      </c>
      <c r="L300" s="30">
        <v>0</v>
      </c>
      <c r="M300" s="30">
        <v>4</v>
      </c>
      <c r="N300" s="33">
        <f t="shared" si="2"/>
        <v>34</v>
      </c>
      <c r="O300" s="31">
        <f t="shared" si="3"/>
        <v>0.10526315789473684</v>
      </c>
      <c r="P300" s="30">
        <v>43</v>
      </c>
      <c r="Q300" s="30">
        <v>0</v>
      </c>
      <c r="R300" s="33">
        <f t="shared" si="4"/>
        <v>43</v>
      </c>
      <c r="S300" s="31">
        <f t="shared" si="5"/>
        <v>0</v>
      </c>
      <c r="T300" s="30">
        <v>101</v>
      </c>
      <c r="U300" s="30">
        <v>37</v>
      </c>
      <c r="V300" s="33">
        <f t="shared" si="6"/>
        <v>64</v>
      </c>
      <c r="W300" s="31">
        <f t="shared" si="7"/>
        <v>0.36633663366336633</v>
      </c>
      <c r="X300" s="30">
        <v>242</v>
      </c>
      <c r="Y300" s="30">
        <v>41</v>
      </c>
      <c r="Z300" s="33">
        <f t="shared" si="8"/>
        <v>201</v>
      </c>
    </row>
    <row r="301" spans="1:26" ht="12.75" customHeight="1" x14ac:dyDescent="0.15">
      <c r="A301" s="9" t="s">
        <v>441</v>
      </c>
      <c r="B301" s="9" t="s">
        <v>83</v>
      </c>
      <c r="C301" s="29" t="s">
        <v>447</v>
      </c>
      <c r="D301" s="30">
        <v>98</v>
      </c>
      <c r="E301" s="30">
        <v>48</v>
      </c>
      <c r="F301" s="30">
        <v>48</v>
      </c>
      <c r="G301" s="30">
        <v>0</v>
      </c>
      <c r="H301" s="30">
        <f t="shared" si="0"/>
        <v>50</v>
      </c>
      <c r="I301" s="31">
        <f t="shared" si="1"/>
        <v>0.48979591836734693</v>
      </c>
      <c r="J301" s="30">
        <v>62</v>
      </c>
      <c r="K301" s="30">
        <v>26</v>
      </c>
      <c r="L301" s="30">
        <v>26</v>
      </c>
      <c r="M301" s="30">
        <v>0</v>
      </c>
      <c r="N301" s="33">
        <f t="shared" si="2"/>
        <v>36</v>
      </c>
      <c r="O301" s="31">
        <f t="shared" si="3"/>
        <v>0.41935483870967744</v>
      </c>
      <c r="P301" s="30">
        <v>69</v>
      </c>
      <c r="Q301" s="30">
        <v>163</v>
      </c>
      <c r="R301" s="33">
        <f t="shared" si="4"/>
        <v>0</v>
      </c>
      <c r="S301" s="31">
        <f t="shared" si="5"/>
        <v>2.36231884057971</v>
      </c>
      <c r="T301" s="30">
        <v>164</v>
      </c>
      <c r="U301" s="30">
        <v>156</v>
      </c>
      <c r="V301" s="33">
        <f t="shared" si="6"/>
        <v>8</v>
      </c>
      <c r="W301" s="31">
        <f t="shared" si="7"/>
        <v>0.95121951219512191</v>
      </c>
      <c r="X301" s="30">
        <v>393</v>
      </c>
      <c r="Y301" s="30">
        <v>393</v>
      </c>
      <c r="Z301" s="33">
        <f t="shared" si="8"/>
        <v>94</v>
      </c>
    </row>
    <row r="302" spans="1:26" ht="12.75" customHeight="1" x14ac:dyDescent="0.15">
      <c r="A302" s="9" t="s">
        <v>441</v>
      </c>
      <c r="B302" s="9" t="s">
        <v>83</v>
      </c>
      <c r="C302" s="29" t="s">
        <v>468</v>
      </c>
      <c r="D302" s="30">
        <v>41</v>
      </c>
      <c r="E302" s="30">
        <v>0</v>
      </c>
      <c r="F302" s="30">
        <v>0</v>
      </c>
      <c r="G302" s="30">
        <v>0</v>
      </c>
      <c r="H302" s="30">
        <f t="shared" si="0"/>
        <v>41</v>
      </c>
      <c r="I302" s="31">
        <f t="shared" si="1"/>
        <v>0</v>
      </c>
      <c r="J302" s="30">
        <v>26</v>
      </c>
      <c r="K302" s="30">
        <v>5</v>
      </c>
      <c r="L302" s="30">
        <v>5</v>
      </c>
      <c r="M302" s="30">
        <v>0</v>
      </c>
      <c r="N302" s="33">
        <f t="shared" si="2"/>
        <v>21</v>
      </c>
      <c r="O302" s="31">
        <f t="shared" si="3"/>
        <v>0.19230769230769232</v>
      </c>
      <c r="P302" s="30">
        <v>29</v>
      </c>
      <c r="Q302" s="30">
        <v>0</v>
      </c>
      <c r="R302" s="33">
        <f t="shared" si="4"/>
        <v>29</v>
      </c>
      <c r="S302" s="31">
        <f t="shared" si="5"/>
        <v>0</v>
      </c>
      <c r="T302" s="30">
        <v>69</v>
      </c>
      <c r="U302" s="30">
        <v>80</v>
      </c>
      <c r="V302" s="33">
        <f t="shared" si="6"/>
        <v>0</v>
      </c>
      <c r="W302" s="31">
        <f t="shared" si="7"/>
        <v>1.1594202898550725</v>
      </c>
      <c r="X302" s="30">
        <v>165</v>
      </c>
      <c r="Y302" s="30">
        <v>85</v>
      </c>
      <c r="Z302" s="33">
        <f t="shared" si="8"/>
        <v>91</v>
      </c>
    </row>
    <row r="303" spans="1:26" ht="12.75" customHeight="1" x14ac:dyDescent="0.15">
      <c r="A303" s="9" t="s">
        <v>441</v>
      </c>
      <c r="B303" s="9" t="s">
        <v>83</v>
      </c>
      <c r="C303" s="29" t="s">
        <v>469</v>
      </c>
      <c r="D303" s="30">
        <v>123</v>
      </c>
      <c r="E303" s="30">
        <v>157</v>
      </c>
      <c r="F303" s="30">
        <v>157</v>
      </c>
      <c r="G303" s="30">
        <v>0</v>
      </c>
      <c r="H303" s="30">
        <f t="shared" si="0"/>
        <v>0</v>
      </c>
      <c r="I303" s="31">
        <f t="shared" si="1"/>
        <v>1.2764227642276422</v>
      </c>
      <c r="J303" s="30">
        <v>77</v>
      </c>
      <c r="K303" s="30">
        <v>67</v>
      </c>
      <c r="L303" s="30">
        <v>67</v>
      </c>
      <c r="M303" s="30">
        <v>0</v>
      </c>
      <c r="N303" s="33">
        <f t="shared" si="2"/>
        <v>10</v>
      </c>
      <c r="O303" s="31">
        <f t="shared" si="3"/>
        <v>0.87012987012987009</v>
      </c>
      <c r="P303" s="30">
        <v>87</v>
      </c>
      <c r="Q303" s="30">
        <v>196</v>
      </c>
      <c r="R303" s="33">
        <f t="shared" si="4"/>
        <v>0</v>
      </c>
      <c r="S303" s="31">
        <f t="shared" si="5"/>
        <v>2.2528735632183907</v>
      </c>
      <c r="T303" s="30">
        <v>205</v>
      </c>
      <c r="U303" s="30">
        <v>176</v>
      </c>
      <c r="V303" s="33">
        <f t="shared" si="6"/>
        <v>29</v>
      </c>
      <c r="W303" s="31">
        <f t="shared" si="7"/>
        <v>0.85853658536585364</v>
      </c>
      <c r="X303" s="30">
        <v>492</v>
      </c>
      <c r="Y303" s="30">
        <v>596</v>
      </c>
      <c r="Z303" s="33">
        <f t="shared" si="8"/>
        <v>39</v>
      </c>
    </row>
    <row r="304" spans="1:26" ht="12.75" customHeight="1" x14ac:dyDescent="0.15">
      <c r="A304" s="9" t="s">
        <v>441</v>
      </c>
      <c r="B304" s="9" t="s">
        <v>83</v>
      </c>
      <c r="C304" s="29" t="s">
        <v>441</v>
      </c>
      <c r="D304" s="30">
        <v>285</v>
      </c>
      <c r="E304" s="30">
        <v>73</v>
      </c>
      <c r="F304" s="30">
        <v>73</v>
      </c>
      <c r="G304" s="30">
        <v>0</v>
      </c>
      <c r="H304" s="30">
        <f t="shared" si="0"/>
        <v>212</v>
      </c>
      <c r="I304" s="31">
        <f t="shared" si="1"/>
        <v>0.256140350877193</v>
      </c>
      <c r="J304" s="30">
        <v>179</v>
      </c>
      <c r="K304" s="30">
        <v>44</v>
      </c>
      <c r="L304" s="30">
        <v>44</v>
      </c>
      <c r="M304" s="30">
        <v>0</v>
      </c>
      <c r="N304" s="33">
        <f t="shared" si="2"/>
        <v>135</v>
      </c>
      <c r="O304" s="31">
        <f t="shared" si="3"/>
        <v>0.24581005586592178</v>
      </c>
      <c r="P304" s="30">
        <v>202</v>
      </c>
      <c r="Q304" s="30">
        <v>15</v>
      </c>
      <c r="R304" s="33">
        <f t="shared" si="4"/>
        <v>187</v>
      </c>
      <c r="S304" s="31">
        <f t="shared" si="5"/>
        <v>7.4257425742574254E-2</v>
      </c>
      <c r="T304" s="30">
        <v>478</v>
      </c>
      <c r="U304" s="30">
        <v>409</v>
      </c>
      <c r="V304" s="33">
        <f t="shared" si="6"/>
        <v>69</v>
      </c>
      <c r="W304" s="31">
        <f t="shared" si="7"/>
        <v>0.85564853556485354</v>
      </c>
      <c r="X304" s="30">
        <v>1144</v>
      </c>
      <c r="Y304" s="30">
        <v>541</v>
      </c>
      <c r="Z304" s="33">
        <f t="shared" si="8"/>
        <v>603</v>
      </c>
    </row>
    <row r="305" spans="1:26" ht="12.75" customHeight="1" x14ac:dyDescent="0.15">
      <c r="A305" s="9" t="s">
        <v>441</v>
      </c>
      <c r="B305" s="9" t="s">
        <v>83</v>
      </c>
      <c r="C305" s="29" t="s">
        <v>471</v>
      </c>
      <c r="D305" s="30">
        <v>336</v>
      </c>
      <c r="E305" s="30">
        <v>40</v>
      </c>
      <c r="F305" s="30">
        <v>20</v>
      </c>
      <c r="G305" s="30">
        <v>20</v>
      </c>
      <c r="H305" s="30">
        <f t="shared" si="0"/>
        <v>296</v>
      </c>
      <c r="I305" s="31">
        <f t="shared" si="1"/>
        <v>0.11904761904761904</v>
      </c>
      <c r="J305" s="30">
        <v>211</v>
      </c>
      <c r="K305" s="30">
        <v>72</v>
      </c>
      <c r="L305" s="30">
        <v>47</v>
      </c>
      <c r="M305" s="30">
        <v>25</v>
      </c>
      <c r="N305" s="33">
        <f t="shared" si="2"/>
        <v>139</v>
      </c>
      <c r="O305" s="31">
        <f t="shared" si="3"/>
        <v>0.34123222748815168</v>
      </c>
      <c r="P305" s="30">
        <v>237</v>
      </c>
      <c r="Q305" s="30">
        <v>142</v>
      </c>
      <c r="R305" s="33">
        <f t="shared" si="4"/>
        <v>95</v>
      </c>
      <c r="S305" s="31">
        <f t="shared" si="5"/>
        <v>0.59915611814345993</v>
      </c>
      <c r="T305" s="30">
        <v>563</v>
      </c>
      <c r="U305" s="30">
        <v>1224</v>
      </c>
      <c r="V305" s="33">
        <f t="shared" si="6"/>
        <v>0</v>
      </c>
      <c r="W305" s="31">
        <f t="shared" si="7"/>
        <v>2.1740674955595027</v>
      </c>
      <c r="X305" s="30">
        <v>1347</v>
      </c>
      <c r="Y305" s="30">
        <v>1478</v>
      </c>
      <c r="Z305" s="33">
        <f t="shared" si="8"/>
        <v>530</v>
      </c>
    </row>
    <row r="306" spans="1:26" ht="12.75" customHeight="1" x14ac:dyDescent="0.15">
      <c r="A306" s="9" t="s">
        <v>449</v>
      </c>
      <c r="B306" s="9" t="s">
        <v>67</v>
      </c>
      <c r="C306" s="29" t="s">
        <v>450</v>
      </c>
      <c r="D306" s="30">
        <v>35</v>
      </c>
      <c r="E306" s="30">
        <v>17</v>
      </c>
      <c r="F306" s="30">
        <v>12</v>
      </c>
      <c r="G306" s="30">
        <v>5</v>
      </c>
      <c r="H306" s="30">
        <f t="shared" si="0"/>
        <v>18</v>
      </c>
      <c r="I306" s="31">
        <f t="shared" si="1"/>
        <v>0.48571428571428571</v>
      </c>
      <c r="J306" s="30">
        <v>26</v>
      </c>
      <c r="K306" s="30">
        <v>3</v>
      </c>
      <c r="L306" s="30">
        <v>0</v>
      </c>
      <c r="M306" s="30">
        <v>3</v>
      </c>
      <c r="N306" s="33">
        <f t="shared" si="2"/>
        <v>23</v>
      </c>
      <c r="O306" s="31">
        <f t="shared" si="3"/>
        <v>0.11538461538461539</v>
      </c>
      <c r="P306" s="30">
        <v>29</v>
      </c>
      <c r="Q306" s="30">
        <v>2</v>
      </c>
      <c r="R306" s="33">
        <f t="shared" si="4"/>
        <v>27</v>
      </c>
      <c r="S306" s="31">
        <f t="shared" si="5"/>
        <v>6.8965517241379309E-2</v>
      </c>
      <c r="T306" s="30">
        <v>3</v>
      </c>
      <c r="U306" s="30">
        <v>5</v>
      </c>
      <c r="V306" s="33">
        <f t="shared" si="6"/>
        <v>0</v>
      </c>
      <c r="W306" s="31">
        <f t="shared" si="7"/>
        <v>1.6666666666666667</v>
      </c>
      <c r="X306" s="30">
        <v>93</v>
      </c>
      <c r="Y306" s="30">
        <v>27</v>
      </c>
      <c r="Z306" s="33">
        <f t="shared" si="8"/>
        <v>68</v>
      </c>
    </row>
    <row r="307" spans="1:26" ht="12.75" customHeight="1" x14ac:dyDescent="0.15">
      <c r="A307" s="9" t="s">
        <v>449</v>
      </c>
      <c r="B307" s="9" t="s">
        <v>67</v>
      </c>
      <c r="C307" s="29" t="s">
        <v>470</v>
      </c>
      <c r="D307" s="30">
        <v>116</v>
      </c>
      <c r="E307" s="30">
        <v>0</v>
      </c>
      <c r="F307" s="30">
        <v>0</v>
      </c>
      <c r="G307" s="30">
        <v>0</v>
      </c>
      <c r="H307" s="30">
        <f t="shared" si="0"/>
        <v>116</v>
      </c>
      <c r="I307" s="31">
        <f t="shared" si="1"/>
        <v>0</v>
      </c>
      <c r="J307" s="30">
        <v>63</v>
      </c>
      <c r="K307" s="30">
        <v>0</v>
      </c>
      <c r="L307" s="30">
        <v>0</v>
      </c>
      <c r="M307" s="30">
        <v>0</v>
      </c>
      <c r="N307" s="33">
        <f t="shared" si="2"/>
        <v>63</v>
      </c>
      <c r="O307" s="31">
        <f t="shared" si="3"/>
        <v>0</v>
      </c>
      <c r="P307" s="30">
        <v>67</v>
      </c>
      <c r="Q307" s="30">
        <v>4</v>
      </c>
      <c r="R307" s="33">
        <f t="shared" si="4"/>
        <v>63</v>
      </c>
      <c r="S307" s="31">
        <f t="shared" si="5"/>
        <v>5.9701492537313432E-2</v>
      </c>
      <c r="T307" s="30">
        <v>222</v>
      </c>
      <c r="U307" s="30">
        <v>141</v>
      </c>
      <c r="V307" s="33">
        <f t="shared" si="6"/>
        <v>81</v>
      </c>
      <c r="W307" s="31">
        <f t="shared" si="7"/>
        <v>0.63513513513513509</v>
      </c>
      <c r="X307" s="30">
        <v>468</v>
      </c>
      <c r="Y307" s="30">
        <v>145</v>
      </c>
      <c r="Z307" s="33">
        <f t="shared" si="8"/>
        <v>323</v>
      </c>
    </row>
    <row r="308" spans="1:26" ht="12.75" customHeight="1" x14ac:dyDescent="0.15">
      <c r="A308" s="9" t="s">
        <v>449</v>
      </c>
      <c r="B308" s="9" t="s">
        <v>67</v>
      </c>
      <c r="C308" s="29" t="s">
        <v>475</v>
      </c>
      <c r="D308" s="30">
        <v>114</v>
      </c>
      <c r="E308" s="30">
        <v>0</v>
      </c>
      <c r="F308" s="30">
        <v>0</v>
      </c>
      <c r="G308" s="30">
        <v>0</v>
      </c>
      <c r="H308" s="30">
        <f t="shared" si="0"/>
        <v>114</v>
      </c>
      <c r="I308" s="31">
        <f t="shared" si="1"/>
        <v>0</v>
      </c>
      <c r="J308" s="30">
        <v>67</v>
      </c>
      <c r="K308" s="30">
        <v>0</v>
      </c>
      <c r="L308" s="30">
        <v>0</v>
      </c>
      <c r="M308" s="30">
        <v>0</v>
      </c>
      <c r="N308" s="33">
        <f t="shared" si="2"/>
        <v>67</v>
      </c>
      <c r="O308" s="31">
        <f t="shared" si="3"/>
        <v>0</v>
      </c>
      <c r="P308" s="30">
        <v>82</v>
      </c>
      <c r="Q308" s="30">
        <v>8</v>
      </c>
      <c r="R308" s="33">
        <f t="shared" si="4"/>
        <v>74</v>
      </c>
      <c r="S308" s="31">
        <f t="shared" si="5"/>
        <v>9.7560975609756101E-2</v>
      </c>
      <c r="T308" s="30">
        <v>30</v>
      </c>
      <c r="U308" s="30">
        <v>48</v>
      </c>
      <c r="V308" s="33">
        <f t="shared" si="6"/>
        <v>0</v>
      </c>
      <c r="W308" s="31">
        <f t="shared" si="7"/>
        <v>1.6</v>
      </c>
      <c r="X308" s="30">
        <v>293</v>
      </c>
      <c r="Y308" s="30">
        <v>56</v>
      </c>
      <c r="Z308" s="33">
        <f t="shared" si="8"/>
        <v>255</v>
      </c>
    </row>
    <row r="309" spans="1:26" ht="12.75" customHeight="1" x14ac:dyDescent="0.15">
      <c r="A309" s="9" t="s">
        <v>449</v>
      </c>
      <c r="B309" s="9" t="s">
        <v>67</v>
      </c>
      <c r="C309" s="29" t="s">
        <v>478</v>
      </c>
      <c r="D309" s="30">
        <v>138</v>
      </c>
      <c r="E309" s="30">
        <v>0</v>
      </c>
      <c r="F309" s="30">
        <v>0</v>
      </c>
      <c r="G309" s="30">
        <v>0</v>
      </c>
      <c r="H309" s="30">
        <f t="shared" si="0"/>
        <v>138</v>
      </c>
      <c r="I309" s="31">
        <f t="shared" si="1"/>
        <v>0</v>
      </c>
      <c r="J309" s="30">
        <v>138</v>
      </c>
      <c r="K309" s="30">
        <v>0</v>
      </c>
      <c r="L309" s="30">
        <v>0</v>
      </c>
      <c r="M309" s="30">
        <v>0</v>
      </c>
      <c r="N309" s="33">
        <f t="shared" si="2"/>
        <v>138</v>
      </c>
      <c r="O309" s="31">
        <f t="shared" si="3"/>
        <v>0</v>
      </c>
      <c r="P309" s="30">
        <v>144</v>
      </c>
      <c r="Q309" s="30">
        <v>3</v>
      </c>
      <c r="R309" s="33">
        <f t="shared" si="4"/>
        <v>141</v>
      </c>
      <c r="S309" s="31">
        <f t="shared" si="5"/>
        <v>2.0833333333333332E-2</v>
      </c>
      <c r="T309" s="30">
        <v>155</v>
      </c>
      <c r="U309" s="30">
        <v>151</v>
      </c>
      <c r="V309" s="33">
        <f t="shared" si="6"/>
        <v>4</v>
      </c>
      <c r="W309" s="31">
        <f t="shared" si="7"/>
        <v>0.97419354838709682</v>
      </c>
      <c r="X309" s="30">
        <v>575</v>
      </c>
      <c r="Y309" s="30">
        <v>154</v>
      </c>
      <c r="Z309" s="33">
        <f t="shared" si="8"/>
        <v>421</v>
      </c>
    </row>
    <row r="310" spans="1:26" ht="12.75" customHeight="1" x14ac:dyDescent="0.15">
      <c r="A310" s="9" t="s">
        <v>449</v>
      </c>
      <c r="B310" s="9" t="s">
        <v>67</v>
      </c>
      <c r="C310" s="29" t="s">
        <v>480</v>
      </c>
      <c r="D310" s="30">
        <v>20</v>
      </c>
      <c r="E310" s="30">
        <v>0</v>
      </c>
      <c r="F310" s="30">
        <v>0</v>
      </c>
      <c r="G310" s="30">
        <v>0</v>
      </c>
      <c r="H310" s="30">
        <f t="shared" si="0"/>
        <v>20</v>
      </c>
      <c r="I310" s="31">
        <f t="shared" si="1"/>
        <v>0</v>
      </c>
      <c r="J310" s="30">
        <v>8</v>
      </c>
      <c r="K310" s="30">
        <v>0</v>
      </c>
      <c r="L310" s="30">
        <v>0</v>
      </c>
      <c r="M310" s="30">
        <v>0</v>
      </c>
      <c r="N310" s="33">
        <f t="shared" si="2"/>
        <v>8</v>
      </c>
      <c r="O310" s="31">
        <f t="shared" si="3"/>
        <v>0</v>
      </c>
      <c r="P310" s="30">
        <v>9</v>
      </c>
      <c r="Q310" s="30">
        <v>0</v>
      </c>
      <c r="R310" s="33">
        <f t="shared" si="4"/>
        <v>9</v>
      </c>
      <c r="S310" s="31">
        <f t="shared" si="5"/>
        <v>0</v>
      </c>
      <c r="T310" s="30">
        <v>22</v>
      </c>
      <c r="U310" s="30">
        <v>6</v>
      </c>
      <c r="V310" s="33">
        <f t="shared" si="6"/>
        <v>16</v>
      </c>
      <c r="W310" s="31">
        <f t="shared" si="7"/>
        <v>0.27272727272727271</v>
      </c>
      <c r="X310" s="30">
        <v>59</v>
      </c>
      <c r="Y310" s="30">
        <v>6</v>
      </c>
      <c r="Z310" s="33">
        <f t="shared" si="8"/>
        <v>53</v>
      </c>
    </row>
    <row r="311" spans="1:26" ht="12.75" customHeight="1" x14ac:dyDescent="0.15">
      <c r="A311" s="9" t="s">
        <v>449</v>
      </c>
      <c r="B311" s="9" t="s">
        <v>67</v>
      </c>
      <c r="C311" s="29" t="s">
        <v>482</v>
      </c>
      <c r="D311" s="30">
        <v>400</v>
      </c>
      <c r="E311" s="30">
        <v>59</v>
      </c>
      <c r="F311" s="30">
        <v>59</v>
      </c>
      <c r="G311" s="30">
        <v>0</v>
      </c>
      <c r="H311" s="30">
        <f t="shared" si="0"/>
        <v>341</v>
      </c>
      <c r="I311" s="31">
        <f t="shared" si="1"/>
        <v>0.14749999999999999</v>
      </c>
      <c r="J311" s="30">
        <v>188</v>
      </c>
      <c r="K311" s="30">
        <v>222</v>
      </c>
      <c r="L311" s="30">
        <v>205</v>
      </c>
      <c r="M311" s="30">
        <v>17</v>
      </c>
      <c r="N311" s="33">
        <f t="shared" si="2"/>
        <v>0</v>
      </c>
      <c r="O311" s="31">
        <f t="shared" si="3"/>
        <v>1.1808510638297873</v>
      </c>
      <c r="P311" s="30">
        <v>221</v>
      </c>
      <c r="Q311" s="30">
        <v>59</v>
      </c>
      <c r="R311" s="33">
        <f t="shared" si="4"/>
        <v>162</v>
      </c>
      <c r="S311" s="31">
        <f t="shared" si="5"/>
        <v>0.2669683257918552</v>
      </c>
      <c r="T311" s="30">
        <v>541</v>
      </c>
      <c r="U311" s="30">
        <v>256</v>
      </c>
      <c r="V311" s="33">
        <f t="shared" si="6"/>
        <v>285</v>
      </c>
      <c r="W311" s="31">
        <f t="shared" si="7"/>
        <v>0.47319778188539741</v>
      </c>
      <c r="X311" s="30">
        <v>1350</v>
      </c>
      <c r="Y311" s="30">
        <v>596</v>
      </c>
      <c r="Z311" s="33">
        <f t="shared" si="8"/>
        <v>788</v>
      </c>
    </row>
    <row r="312" spans="1:26" ht="12.75" customHeight="1" x14ac:dyDescent="0.15">
      <c r="A312" s="9" t="s">
        <v>449</v>
      </c>
      <c r="B312" s="9" t="s">
        <v>67</v>
      </c>
      <c r="C312" s="29" t="s">
        <v>484</v>
      </c>
      <c r="D312" s="30">
        <v>64</v>
      </c>
      <c r="E312" s="30">
        <v>16</v>
      </c>
      <c r="F312" s="30">
        <v>16</v>
      </c>
      <c r="G312" s="30">
        <v>0</v>
      </c>
      <c r="H312" s="30">
        <f t="shared" si="0"/>
        <v>48</v>
      </c>
      <c r="I312" s="31">
        <f t="shared" si="1"/>
        <v>0.25</v>
      </c>
      <c r="J312" s="30">
        <v>54</v>
      </c>
      <c r="K312" s="30">
        <v>32</v>
      </c>
      <c r="L312" s="30">
        <v>32</v>
      </c>
      <c r="M312" s="30">
        <v>0</v>
      </c>
      <c r="N312" s="33">
        <f t="shared" si="2"/>
        <v>22</v>
      </c>
      <c r="O312" s="31">
        <f t="shared" si="3"/>
        <v>0.59259259259259256</v>
      </c>
      <c r="P312" s="30">
        <v>83</v>
      </c>
      <c r="Q312" s="30">
        <v>33</v>
      </c>
      <c r="R312" s="33">
        <f t="shared" si="4"/>
        <v>50</v>
      </c>
      <c r="S312" s="31">
        <f t="shared" si="5"/>
        <v>0.39759036144578314</v>
      </c>
      <c r="T312" s="30">
        <v>266</v>
      </c>
      <c r="U312" s="30">
        <v>5</v>
      </c>
      <c r="V312" s="33">
        <f t="shared" si="6"/>
        <v>261</v>
      </c>
      <c r="W312" s="31">
        <f t="shared" si="7"/>
        <v>1.8796992481203006E-2</v>
      </c>
      <c r="X312" s="30">
        <v>467</v>
      </c>
      <c r="Y312" s="30">
        <v>86</v>
      </c>
      <c r="Z312" s="33">
        <f t="shared" si="8"/>
        <v>381</v>
      </c>
    </row>
    <row r="313" spans="1:26" ht="12.75" customHeight="1" x14ac:dyDescent="0.15">
      <c r="A313" s="9" t="s">
        <v>449</v>
      </c>
      <c r="B313" s="9" t="s">
        <v>67</v>
      </c>
      <c r="C313" s="29" t="s">
        <v>485</v>
      </c>
      <c r="D313" s="30">
        <v>148</v>
      </c>
      <c r="E313" s="30">
        <v>84</v>
      </c>
      <c r="F313" s="30">
        <v>83</v>
      </c>
      <c r="G313" s="30">
        <v>1</v>
      </c>
      <c r="H313" s="30">
        <f t="shared" si="0"/>
        <v>64</v>
      </c>
      <c r="I313" s="31">
        <f t="shared" si="1"/>
        <v>0.56756756756756754</v>
      </c>
      <c r="J313" s="30">
        <v>87</v>
      </c>
      <c r="K313" s="30">
        <v>49</v>
      </c>
      <c r="L313" s="30">
        <v>49</v>
      </c>
      <c r="M313" s="30">
        <v>0</v>
      </c>
      <c r="N313" s="33">
        <f t="shared" si="2"/>
        <v>38</v>
      </c>
      <c r="O313" s="31">
        <f t="shared" si="3"/>
        <v>0.56321839080459768</v>
      </c>
      <c r="P313" s="30">
        <v>76</v>
      </c>
      <c r="Q313" s="30">
        <v>14</v>
      </c>
      <c r="R313" s="33">
        <f t="shared" si="4"/>
        <v>62</v>
      </c>
      <c r="S313" s="31">
        <f t="shared" si="5"/>
        <v>0.18421052631578946</v>
      </c>
      <c r="T313" s="30">
        <v>119</v>
      </c>
      <c r="U313" s="30">
        <v>637</v>
      </c>
      <c r="V313" s="33">
        <f t="shared" si="6"/>
        <v>0</v>
      </c>
      <c r="W313" s="31">
        <f t="shared" si="7"/>
        <v>5.3529411764705879</v>
      </c>
      <c r="X313" s="30">
        <v>430</v>
      </c>
      <c r="Y313" s="30">
        <v>784</v>
      </c>
      <c r="Z313" s="33">
        <f t="shared" si="8"/>
        <v>164</v>
      </c>
    </row>
    <row r="314" spans="1:26" ht="12.75" customHeight="1" x14ac:dyDescent="0.15">
      <c r="A314" s="9" t="s">
        <v>449</v>
      </c>
      <c r="B314" s="9" t="s">
        <v>67</v>
      </c>
      <c r="C314" s="29" t="s">
        <v>486</v>
      </c>
      <c r="D314" s="30">
        <v>52</v>
      </c>
      <c r="E314" s="30">
        <v>52</v>
      </c>
      <c r="F314" s="30">
        <v>52</v>
      </c>
      <c r="G314" s="30">
        <v>0</v>
      </c>
      <c r="H314" s="30">
        <f t="shared" si="0"/>
        <v>0</v>
      </c>
      <c r="I314" s="31">
        <f t="shared" si="1"/>
        <v>1</v>
      </c>
      <c r="J314" s="30">
        <v>31</v>
      </c>
      <c r="K314" s="30">
        <v>3</v>
      </c>
      <c r="L314" s="30">
        <v>3</v>
      </c>
      <c r="M314" s="30">
        <v>0</v>
      </c>
      <c r="N314" s="33">
        <f t="shared" si="2"/>
        <v>28</v>
      </c>
      <c r="O314" s="31">
        <f t="shared" si="3"/>
        <v>9.6774193548387094E-2</v>
      </c>
      <c r="P314" s="30">
        <v>36</v>
      </c>
      <c r="Q314" s="30">
        <v>9</v>
      </c>
      <c r="R314" s="33">
        <f t="shared" si="4"/>
        <v>27</v>
      </c>
      <c r="S314" s="31">
        <f t="shared" si="5"/>
        <v>0.25</v>
      </c>
      <c r="T314" s="30">
        <v>121</v>
      </c>
      <c r="U314" s="30">
        <v>35</v>
      </c>
      <c r="V314" s="33">
        <f t="shared" si="6"/>
        <v>86</v>
      </c>
      <c r="W314" s="31">
        <f t="shared" si="7"/>
        <v>0.28925619834710742</v>
      </c>
      <c r="X314" s="30">
        <v>240</v>
      </c>
      <c r="Y314" s="30">
        <v>99</v>
      </c>
      <c r="Z314" s="33">
        <f t="shared" si="8"/>
        <v>141</v>
      </c>
    </row>
    <row r="315" spans="1:26" ht="12.75" customHeight="1" x14ac:dyDescent="0.15">
      <c r="A315" s="9" t="s">
        <v>449</v>
      </c>
      <c r="B315" s="9" t="s">
        <v>67</v>
      </c>
      <c r="C315" s="29" t="s">
        <v>487</v>
      </c>
      <c r="D315" s="30">
        <v>32</v>
      </c>
      <c r="E315" s="30">
        <v>28</v>
      </c>
      <c r="F315" s="30">
        <v>0</v>
      </c>
      <c r="G315" s="30">
        <v>28</v>
      </c>
      <c r="H315" s="30">
        <f t="shared" si="0"/>
        <v>4</v>
      </c>
      <c r="I315" s="31">
        <f t="shared" si="1"/>
        <v>0.875</v>
      </c>
      <c r="J315" s="30">
        <v>17</v>
      </c>
      <c r="K315" s="30">
        <v>13</v>
      </c>
      <c r="L315" s="30">
        <v>0</v>
      </c>
      <c r="M315" s="30">
        <v>13</v>
      </c>
      <c r="N315" s="33">
        <f t="shared" si="2"/>
        <v>4</v>
      </c>
      <c r="O315" s="31">
        <f t="shared" si="3"/>
        <v>0.76470588235294112</v>
      </c>
      <c r="P315" s="30">
        <v>21</v>
      </c>
      <c r="Q315" s="30">
        <v>16</v>
      </c>
      <c r="R315" s="33">
        <f t="shared" si="4"/>
        <v>5</v>
      </c>
      <c r="S315" s="31">
        <f t="shared" si="5"/>
        <v>0.76190476190476186</v>
      </c>
      <c r="T315" s="30">
        <v>21</v>
      </c>
      <c r="U315" s="30">
        <v>10</v>
      </c>
      <c r="V315" s="33">
        <f t="shared" si="6"/>
        <v>11</v>
      </c>
      <c r="W315" s="31">
        <f t="shared" si="7"/>
        <v>0.47619047619047616</v>
      </c>
      <c r="X315" s="30">
        <v>91</v>
      </c>
      <c r="Y315" s="30">
        <v>67</v>
      </c>
      <c r="Z315" s="33">
        <f t="shared" si="8"/>
        <v>24</v>
      </c>
    </row>
    <row r="316" spans="1:26" ht="12.75" customHeight="1" x14ac:dyDescent="0.15">
      <c r="A316" s="9" t="s">
        <v>449</v>
      </c>
      <c r="B316" s="9" t="s">
        <v>67</v>
      </c>
      <c r="C316" s="29" t="s">
        <v>493</v>
      </c>
      <c r="D316" s="30">
        <v>233</v>
      </c>
      <c r="E316" s="30">
        <v>138</v>
      </c>
      <c r="F316" s="30">
        <v>126</v>
      </c>
      <c r="G316" s="30">
        <v>12</v>
      </c>
      <c r="H316" s="30">
        <f t="shared" si="0"/>
        <v>95</v>
      </c>
      <c r="I316" s="31">
        <f t="shared" si="1"/>
        <v>0.59227467811158796</v>
      </c>
      <c r="J316" s="30">
        <v>129</v>
      </c>
      <c r="K316" s="30">
        <v>32</v>
      </c>
      <c r="L316" s="30">
        <v>22</v>
      </c>
      <c r="M316" s="30">
        <v>10</v>
      </c>
      <c r="N316" s="33">
        <f t="shared" si="2"/>
        <v>97</v>
      </c>
      <c r="O316" s="31">
        <f t="shared" si="3"/>
        <v>0.24806201550387597</v>
      </c>
      <c r="P316" s="30">
        <v>143</v>
      </c>
      <c r="Q316" s="30">
        <v>1</v>
      </c>
      <c r="R316" s="33">
        <f t="shared" si="4"/>
        <v>142</v>
      </c>
      <c r="S316" s="31">
        <f t="shared" si="5"/>
        <v>6.993006993006993E-3</v>
      </c>
      <c r="T316" s="30">
        <v>150</v>
      </c>
      <c r="U316" s="30">
        <v>749</v>
      </c>
      <c r="V316" s="33">
        <f t="shared" si="6"/>
        <v>0</v>
      </c>
      <c r="W316" s="31">
        <f t="shared" si="7"/>
        <v>4.9933333333333332</v>
      </c>
      <c r="X316" s="30">
        <v>655</v>
      </c>
      <c r="Y316" s="30">
        <v>920</v>
      </c>
      <c r="Z316" s="33">
        <f t="shared" si="8"/>
        <v>334</v>
      </c>
    </row>
    <row r="317" spans="1:26" ht="12.75" customHeight="1" x14ac:dyDescent="0.15">
      <c r="A317" s="9" t="s">
        <v>449</v>
      </c>
      <c r="B317" s="9" t="s">
        <v>67</v>
      </c>
      <c r="C317" s="29" t="s">
        <v>494</v>
      </c>
      <c r="D317" s="30">
        <v>193</v>
      </c>
      <c r="E317" s="30">
        <v>0</v>
      </c>
      <c r="F317" s="30">
        <v>0</v>
      </c>
      <c r="G317" s="30">
        <v>0</v>
      </c>
      <c r="H317" s="30">
        <f t="shared" si="0"/>
        <v>193</v>
      </c>
      <c r="I317" s="31">
        <f t="shared" si="1"/>
        <v>0</v>
      </c>
      <c r="J317" s="30">
        <v>101</v>
      </c>
      <c r="K317" s="30">
        <v>0</v>
      </c>
      <c r="L317" s="30">
        <v>0</v>
      </c>
      <c r="M317" s="30">
        <v>0</v>
      </c>
      <c r="N317" s="33">
        <f t="shared" si="2"/>
        <v>101</v>
      </c>
      <c r="O317" s="31">
        <f t="shared" si="3"/>
        <v>0</v>
      </c>
      <c r="P317" s="30">
        <v>112</v>
      </c>
      <c r="Q317" s="30">
        <v>0</v>
      </c>
      <c r="R317" s="33">
        <f t="shared" si="4"/>
        <v>112</v>
      </c>
      <c r="S317" s="31">
        <f t="shared" si="5"/>
        <v>0</v>
      </c>
      <c r="T317" s="30">
        <v>257</v>
      </c>
      <c r="U317" s="30">
        <v>3</v>
      </c>
      <c r="V317" s="33">
        <f t="shared" si="6"/>
        <v>254</v>
      </c>
      <c r="W317" s="31">
        <f t="shared" si="7"/>
        <v>1.1673151750972763E-2</v>
      </c>
      <c r="X317" s="30">
        <v>663</v>
      </c>
      <c r="Y317" s="30">
        <v>3</v>
      </c>
      <c r="Z317" s="33">
        <f t="shared" si="8"/>
        <v>660</v>
      </c>
    </row>
    <row r="318" spans="1:26" ht="12.75" customHeight="1" x14ac:dyDescent="0.15">
      <c r="A318" s="9" t="s">
        <v>449</v>
      </c>
      <c r="B318" s="9" t="s">
        <v>67</v>
      </c>
      <c r="C318" s="29" t="s">
        <v>495</v>
      </c>
      <c r="D318" s="30">
        <v>121</v>
      </c>
      <c r="E318" s="30">
        <v>0</v>
      </c>
      <c r="F318" s="30">
        <v>0</v>
      </c>
      <c r="G318" s="30">
        <v>0</v>
      </c>
      <c r="H318" s="30">
        <f t="shared" si="0"/>
        <v>121</v>
      </c>
      <c r="I318" s="31">
        <f t="shared" si="1"/>
        <v>0</v>
      </c>
      <c r="J318" s="30">
        <v>68</v>
      </c>
      <c r="K318" s="30">
        <v>0</v>
      </c>
      <c r="L318" s="30">
        <v>0</v>
      </c>
      <c r="M318" s="30">
        <v>0</v>
      </c>
      <c r="N318" s="33">
        <f t="shared" si="2"/>
        <v>68</v>
      </c>
      <c r="O318" s="31">
        <f t="shared" si="3"/>
        <v>0</v>
      </c>
      <c r="P318" s="30">
        <v>70</v>
      </c>
      <c r="Q318" s="30">
        <v>6</v>
      </c>
      <c r="R318" s="33">
        <f t="shared" si="4"/>
        <v>64</v>
      </c>
      <c r="S318" s="31">
        <f t="shared" si="5"/>
        <v>8.5714285714285715E-2</v>
      </c>
      <c r="T318" s="30">
        <v>154</v>
      </c>
      <c r="U318" s="30">
        <v>24</v>
      </c>
      <c r="V318" s="33">
        <f t="shared" si="6"/>
        <v>130</v>
      </c>
      <c r="W318" s="31">
        <f t="shared" si="7"/>
        <v>0.15584415584415584</v>
      </c>
      <c r="X318" s="30">
        <v>413</v>
      </c>
      <c r="Y318" s="30">
        <v>30</v>
      </c>
      <c r="Z318" s="33">
        <f t="shared" si="8"/>
        <v>383</v>
      </c>
    </row>
    <row r="319" spans="1:26" ht="12.75" customHeight="1" x14ac:dyDescent="0.15">
      <c r="A319" s="9" t="s">
        <v>449</v>
      </c>
      <c r="B319" s="9" t="s">
        <v>67</v>
      </c>
      <c r="C319" s="29" t="s">
        <v>496</v>
      </c>
      <c r="D319" s="30">
        <v>21</v>
      </c>
      <c r="E319" s="30">
        <v>0</v>
      </c>
      <c r="F319" s="30">
        <v>0</v>
      </c>
      <c r="G319" s="30">
        <v>0</v>
      </c>
      <c r="H319" s="30">
        <f t="shared" si="0"/>
        <v>21</v>
      </c>
      <c r="I319" s="31">
        <f t="shared" si="1"/>
        <v>0</v>
      </c>
      <c r="J319" s="30">
        <v>15</v>
      </c>
      <c r="K319" s="30">
        <v>0</v>
      </c>
      <c r="L319" s="30">
        <v>0</v>
      </c>
      <c r="M319" s="30">
        <v>0</v>
      </c>
      <c r="N319" s="33">
        <f t="shared" si="2"/>
        <v>15</v>
      </c>
      <c r="O319" s="31">
        <f t="shared" si="3"/>
        <v>0</v>
      </c>
      <c r="P319" s="30">
        <v>15</v>
      </c>
      <c r="Q319" s="30">
        <v>3</v>
      </c>
      <c r="R319" s="33">
        <f t="shared" si="4"/>
        <v>12</v>
      </c>
      <c r="S319" s="31">
        <f t="shared" si="5"/>
        <v>0.2</v>
      </c>
      <c r="T319" s="30">
        <v>13</v>
      </c>
      <c r="U319" s="30">
        <v>22</v>
      </c>
      <c r="V319" s="33">
        <f t="shared" si="6"/>
        <v>0</v>
      </c>
      <c r="W319" s="31">
        <f t="shared" si="7"/>
        <v>1.6923076923076923</v>
      </c>
      <c r="X319" s="30">
        <v>64</v>
      </c>
      <c r="Y319" s="30">
        <v>25</v>
      </c>
      <c r="Z319" s="33">
        <f t="shared" si="8"/>
        <v>48</v>
      </c>
    </row>
    <row r="320" spans="1:26" ht="12.75" customHeight="1" x14ac:dyDescent="0.15">
      <c r="A320" s="9" t="s">
        <v>449</v>
      </c>
      <c r="B320" s="9" t="s">
        <v>67</v>
      </c>
      <c r="C320" s="29" t="s">
        <v>497</v>
      </c>
      <c r="D320" s="30">
        <v>706</v>
      </c>
      <c r="E320" s="30">
        <v>7</v>
      </c>
      <c r="F320" s="30">
        <v>7</v>
      </c>
      <c r="G320" s="30">
        <v>0</v>
      </c>
      <c r="H320" s="30">
        <f t="shared" si="0"/>
        <v>699</v>
      </c>
      <c r="I320" s="31">
        <f t="shared" si="1"/>
        <v>9.9150141643059488E-3</v>
      </c>
      <c r="J320" s="30">
        <v>429</v>
      </c>
      <c r="K320" s="30">
        <v>54</v>
      </c>
      <c r="L320" s="30">
        <v>36</v>
      </c>
      <c r="M320" s="30">
        <v>18</v>
      </c>
      <c r="N320" s="33">
        <f t="shared" si="2"/>
        <v>375</v>
      </c>
      <c r="O320" s="31">
        <f t="shared" si="3"/>
        <v>0.12587412587412589</v>
      </c>
      <c r="P320" s="30">
        <v>502</v>
      </c>
      <c r="Q320" s="30">
        <v>0</v>
      </c>
      <c r="R320" s="33">
        <f t="shared" si="4"/>
        <v>502</v>
      </c>
      <c r="S320" s="31">
        <f t="shared" si="5"/>
        <v>0</v>
      </c>
      <c r="T320" s="30">
        <v>1152</v>
      </c>
      <c r="U320" s="30">
        <v>1374</v>
      </c>
      <c r="V320" s="33">
        <f t="shared" si="6"/>
        <v>0</v>
      </c>
      <c r="W320" s="31">
        <f t="shared" si="7"/>
        <v>1.1927083333333333</v>
      </c>
      <c r="X320" s="30">
        <v>2789</v>
      </c>
      <c r="Y320" s="30">
        <v>1435</v>
      </c>
      <c r="Z320" s="33">
        <f t="shared" si="8"/>
        <v>1576</v>
      </c>
    </row>
    <row r="321" spans="1:26" ht="12.75" customHeight="1" x14ac:dyDescent="0.15">
      <c r="A321" s="9" t="s">
        <v>449</v>
      </c>
      <c r="B321" s="9" t="s">
        <v>67</v>
      </c>
      <c r="C321" s="29" t="s">
        <v>499</v>
      </c>
      <c r="D321" s="30">
        <v>358</v>
      </c>
      <c r="E321" s="30">
        <v>0</v>
      </c>
      <c r="F321" s="30">
        <v>0</v>
      </c>
      <c r="G321" s="30">
        <v>0</v>
      </c>
      <c r="H321" s="30">
        <f t="shared" si="0"/>
        <v>358</v>
      </c>
      <c r="I321" s="31">
        <f t="shared" si="1"/>
        <v>0</v>
      </c>
      <c r="J321" s="30">
        <v>161</v>
      </c>
      <c r="K321" s="30">
        <v>18</v>
      </c>
      <c r="L321" s="30">
        <v>18</v>
      </c>
      <c r="M321" s="30">
        <v>0</v>
      </c>
      <c r="N321" s="33">
        <f t="shared" si="2"/>
        <v>143</v>
      </c>
      <c r="O321" s="31">
        <f t="shared" si="3"/>
        <v>0.11180124223602485</v>
      </c>
      <c r="P321" s="30">
        <v>205</v>
      </c>
      <c r="Q321" s="30">
        <v>42</v>
      </c>
      <c r="R321" s="33">
        <f t="shared" si="4"/>
        <v>163</v>
      </c>
      <c r="S321" s="31">
        <f t="shared" si="5"/>
        <v>0.20487804878048779</v>
      </c>
      <c r="T321" s="30">
        <v>431</v>
      </c>
      <c r="U321" s="30">
        <v>53</v>
      </c>
      <c r="V321" s="33">
        <f t="shared" si="6"/>
        <v>378</v>
      </c>
      <c r="W321" s="31">
        <f t="shared" si="7"/>
        <v>0.12296983758700696</v>
      </c>
      <c r="X321" s="30">
        <v>1155</v>
      </c>
      <c r="Y321" s="30">
        <v>113</v>
      </c>
      <c r="Z321" s="33">
        <f t="shared" si="8"/>
        <v>1042</v>
      </c>
    </row>
    <row r="322" spans="1:26" ht="12.75" customHeight="1" x14ac:dyDescent="0.15">
      <c r="A322" s="9" t="s">
        <v>449</v>
      </c>
      <c r="B322" s="9" t="s">
        <v>67</v>
      </c>
      <c r="C322" s="29" t="s">
        <v>501</v>
      </c>
      <c r="D322" s="30">
        <v>195</v>
      </c>
      <c r="E322" s="30">
        <v>3</v>
      </c>
      <c r="F322" s="30">
        <v>3</v>
      </c>
      <c r="G322" s="30">
        <v>0</v>
      </c>
      <c r="H322" s="30">
        <f t="shared" si="0"/>
        <v>192</v>
      </c>
      <c r="I322" s="31">
        <f t="shared" si="1"/>
        <v>1.5384615384615385E-2</v>
      </c>
      <c r="J322" s="30">
        <v>107</v>
      </c>
      <c r="K322" s="30">
        <v>12</v>
      </c>
      <c r="L322" s="30">
        <v>12</v>
      </c>
      <c r="M322" s="30">
        <v>0</v>
      </c>
      <c r="N322" s="33">
        <f t="shared" si="2"/>
        <v>95</v>
      </c>
      <c r="O322" s="31">
        <f t="shared" si="3"/>
        <v>0.11214953271028037</v>
      </c>
      <c r="P322" s="30">
        <v>111</v>
      </c>
      <c r="Q322" s="30">
        <v>9</v>
      </c>
      <c r="R322" s="33">
        <f t="shared" si="4"/>
        <v>102</v>
      </c>
      <c r="S322" s="31">
        <f t="shared" si="5"/>
        <v>8.1081081081081086E-2</v>
      </c>
      <c r="T322" s="30">
        <v>183</v>
      </c>
      <c r="U322" s="30">
        <v>280</v>
      </c>
      <c r="V322" s="33">
        <f t="shared" si="6"/>
        <v>0</v>
      </c>
      <c r="W322" s="31">
        <f t="shared" si="7"/>
        <v>1.5300546448087431</v>
      </c>
      <c r="X322" s="30">
        <v>596</v>
      </c>
      <c r="Y322" s="30">
        <v>304</v>
      </c>
      <c r="Z322" s="33">
        <f t="shared" si="8"/>
        <v>389</v>
      </c>
    </row>
    <row r="323" spans="1:26" ht="12.75" customHeight="1" x14ac:dyDescent="0.15">
      <c r="A323" s="9" t="s">
        <v>449</v>
      </c>
      <c r="B323" s="9" t="s">
        <v>67</v>
      </c>
      <c r="C323" s="29" t="s">
        <v>449</v>
      </c>
      <c r="D323" s="30">
        <v>859</v>
      </c>
      <c r="E323" s="30">
        <v>49</v>
      </c>
      <c r="F323" s="30">
        <v>49</v>
      </c>
      <c r="G323" s="30">
        <v>0</v>
      </c>
      <c r="H323" s="30">
        <f t="shared" si="0"/>
        <v>810</v>
      </c>
      <c r="I323" s="31">
        <f t="shared" si="1"/>
        <v>5.7043073341094298E-2</v>
      </c>
      <c r="J323" s="30">
        <v>469</v>
      </c>
      <c r="K323" s="30">
        <v>26</v>
      </c>
      <c r="L323" s="30">
        <v>26</v>
      </c>
      <c r="M323" s="30">
        <v>0</v>
      </c>
      <c r="N323" s="33">
        <f t="shared" si="2"/>
        <v>443</v>
      </c>
      <c r="O323" s="31">
        <f t="shared" si="3"/>
        <v>5.5437100213219619E-2</v>
      </c>
      <c r="P323" s="30">
        <v>530</v>
      </c>
      <c r="Q323" s="30">
        <v>94</v>
      </c>
      <c r="R323" s="33">
        <f t="shared" si="4"/>
        <v>436</v>
      </c>
      <c r="S323" s="31">
        <f t="shared" si="5"/>
        <v>0.17735849056603772</v>
      </c>
      <c r="T323" s="30">
        <v>1242</v>
      </c>
      <c r="U323" s="30">
        <v>1076</v>
      </c>
      <c r="V323" s="33">
        <f t="shared" si="6"/>
        <v>166</v>
      </c>
      <c r="W323" s="31">
        <f t="shared" si="7"/>
        <v>0.86634460547504022</v>
      </c>
      <c r="X323" s="30">
        <v>3100</v>
      </c>
      <c r="Y323" s="30">
        <v>1245</v>
      </c>
      <c r="Z323" s="33">
        <f t="shared" si="8"/>
        <v>1855</v>
      </c>
    </row>
    <row r="324" spans="1:26" ht="12.75" customHeight="1" x14ac:dyDescent="0.15">
      <c r="A324" s="9" t="s">
        <v>449</v>
      </c>
      <c r="B324" s="9" t="s">
        <v>67</v>
      </c>
      <c r="C324" s="29" t="s">
        <v>504</v>
      </c>
      <c r="D324" s="30">
        <v>153</v>
      </c>
      <c r="E324" s="30">
        <v>1</v>
      </c>
      <c r="F324" s="30">
        <v>0</v>
      </c>
      <c r="G324" s="30">
        <v>1</v>
      </c>
      <c r="H324" s="30">
        <f t="shared" si="0"/>
        <v>152</v>
      </c>
      <c r="I324" s="31">
        <f t="shared" si="1"/>
        <v>6.5359477124183009E-3</v>
      </c>
      <c r="J324" s="30">
        <v>103</v>
      </c>
      <c r="K324" s="30">
        <v>12</v>
      </c>
      <c r="L324" s="30">
        <v>7</v>
      </c>
      <c r="M324" s="30">
        <v>5</v>
      </c>
      <c r="N324" s="33">
        <f t="shared" si="2"/>
        <v>91</v>
      </c>
      <c r="O324" s="31">
        <f t="shared" si="3"/>
        <v>0.11650485436893204</v>
      </c>
      <c r="P324" s="30">
        <v>102</v>
      </c>
      <c r="Q324" s="30">
        <v>17</v>
      </c>
      <c r="R324" s="33">
        <f t="shared" si="4"/>
        <v>85</v>
      </c>
      <c r="S324" s="31">
        <f t="shared" si="5"/>
        <v>0.16666666666666666</v>
      </c>
      <c r="T324" s="30">
        <v>555</v>
      </c>
      <c r="U324" s="30">
        <v>147</v>
      </c>
      <c r="V324" s="33">
        <f t="shared" si="6"/>
        <v>408</v>
      </c>
      <c r="W324" s="31">
        <f t="shared" si="7"/>
        <v>0.26486486486486488</v>
      </c>
      <c r="X324" s="30">
        <v>913</v>
      </c>
      <c r="Y324" s="30">
        <v>177</v>
      </c>
      <c r="Z324" s="33">
        <f t="shared" si="8"/>
        <v>736</v>
      </c>
    </row>
    <row r="325" spans="1:26" ht="12.75" customHeight="1" x14ac:dyDescent="0.15">
      <c r="A325" s="9" t="s">
        <v>449</v>
      </c>
      <c r="B325" s="9" t="s">
        <v>67</v>
      </c>
      <c r="C325" s="29" t="s">
        <v>507</v>
      </c>
      <c r="D325" s="30">
        <v>565</v>
      </c>
      <c r="E325" s="30">
        <v>80</v>
      </c>
      <c r="F325" s="30">
        <v>80</v>
      </c>
      <c r="G325" s="30">
        <v>0</v>
      </c>
      <c r="H325" s="30">
        <f t="shared" si="0"/>
        <v>485</v>
      </c>
      <c r="I325" s="31">
        <f t="shared" si="1"/>
        <v>0.1415929203539823</v>
      </c>
      <c r="J325" s="30">
        <v>281</v>
      </c>
      <c r="K325" s="30">
        <v>4</v>
      </c>
      <c r="L325" s="30">
        <v>4</v>
      </c>
      <c r="M325" s="30">
        <v>0</v>
      </c>
      <c r="N325" s="33">
        <f t="shared" si="2"/>
        <v>277</v>
      </c>
      <c r="O325" s="31">
        <f t="shared" si="3"/>
        <v>1.4234875444839857E-2</v>
      </c>
      <c r="P325" s="30">
        <v>313</v>
      </c>
      <c r="Q325" s="30">
        <v>28</v>
      </c>
      <c r="R325" s="33">
        <f t="shared" si="4"/>
        <v>285</v>
      </c>
      <c r="S325" s="31">
        <f t="shared" si="5"/>
        <v>8.9456869009584661E-2</v>
      </c>
      <c r="T325" s="30">
        <v>705</v>
      </c>
      <c r="U325" s="30">
        <v>403</v>
      </c>
      <c r="V325" s="33">
        <f t="shared" si="6"/>
        <v>302</v>
      </c>
      <c r="W325" s="31">
        <f t="shared" si="7"/>
        <v>0.57163120567375891</v>
      </c>
      <c r="X325" s="30">
        <v>1864</v>
      </c>
      <c r="Y325" s="30">
        <v>515</v>
      </c>
      <c r="Z325" s="33">
        <f t="shared" si="8"/>
        <v>1349</v>
      </c>
    </row>
    <row r="326" spans="1:26" ht="12.75" customHeight="1" x14ac:dyDescent="0.15">
      <c r="A326" s="9" t="s">
        <v>449</v>
      </c>
      <c r="B326" s="9" t="s">
        <v>67</v>
      </c>
      <c r="C326" s="29" t="s">
        <v>511</v>
      </c>
      <c r="D326" s="30">
        <v>23</v>
      </c>
      <c r="E326" s="30">
        <v>12</v>
      </c>
      <c r="F326" s="30">
        <v>0</v>
      </c>
      <c r="G326" s="30">
        <v>12</v>
      </c>
      <c r="H326" s="30">
        <f t="shared" si="0"/>
        <v>11</v>
      </c>
      <c r="I326" s="31">
        <f t="shared" si="1"/>
        <v>0.52173913043478259</v>
      </c>
      <c r="J326" s="30">
        <v>13</v>
      </c>
      <c r="K326" s="30">
        <v>2</v>
      </c>
      <c r="L326" s="30">
        <v>0</v>
      </c>
      <c r="M326" s="30">
        <v>2</v>
      </c>
      <c r="N326" s="33">
        <f t="shared" si="2"/>
        <v>11</v>
      </c>
      <c r="O326" s="31">
        <f t="shared" si="3"/>
        <v>0.15384615384615385</v>
      </c>
      <c r="P326" s="30">
        <v>15</v>
      </c>
      <c r="Q326" s="30">
        <v>2</v>
      </c>
      <c r="R326" s="33">
        <f t="shared" si="4"/>
        <v>13</v>
      </c>
      <c r="S326" s="31">
        <f t="shared" si="5"/>
        <v>0.13333333333333333</v>
      </c>
      <c r="T326" s="30">
        <v>11</v>
      </c>
      <c r="U326" s="30">
        <v>17</v>
      </c>
      <c r="V326" s="33">
        <f t="shared" si="6"/>
        <v>0</v>
      </c>
      <c r="W326" s="31">
        <f t="shared" si="7"/>
        <v>1.5454545454545454</v>
      </c>
      <c r="X326" s="30">
        <v>62</v>
      </c>
      <c r="Y326" s="30">
        <v>33</v>
      </c>
      <c r="Z326" s="33">
        <f t="shared" si="8"/>
        <v>35</v>
      </c>
    </row>
    <row r="327" spans="1:26" ht="12.75" customHeight="1" x14ac:dyDescent="0.15">
      <c r="A327" s="9" t="s">
        <v>488</v>
      </c>
      <c r="B327" s="9" t="s">
        <v>492</v>
      </c>
      <c r="C327" s="29" t="s">
        <v>489</v>
      </c>
      <c r="D327" s="30">
        <v>66</v>
      </c>
      <c r="E327" s="30">
        <v>5</v>
      </c>
      <c r="F327" s="30">
        <v>5</v>
      </c>
      <c r="G327" s="30">
        <v>0</v>
      </c>
      <c r="H327" s="30">
        <f t="shared" si="0"/>
        <v>61</v>
      </c>
      <c r="I327" s="31">
        <f t="shared" si="1"/>
        <v>7.575757575757576E-2</v>
      </c>
      <c r="J327" s="30">
        <v>44</v>
      </c>
      <c r="K327" s="30">
        <v>4</v>
      </c>
      <c r="L327" s="30">
        <v>4</v>
      </c>
      <c r="M327" s="30">
        <v>0</v>
      </c>
      <c r="N327" s="33">
        <f t="shared" si="2"/>
        <v>40</v>
      </c>
      <c r="O327" s="31">
        <f t="shared" si="3"/>
        <v>9.0909090909090912E-2</v>
      </c>
      <c r="P327" s="30">
        <v>41</v>
      </c>
      <c r="Q327" s="30">
        <v>61</v>
      </c>
      <c r="R327" s="33">
        <f t="shared" si="4"/>
        <v>0</v>
      </c>
      <c r="S327" s="31">
        <f t="shared" si="5"/>
        <v>1.4878048780487805</v>
      </c>
      <c r="T327" s="30">
        <v>124</v>
      </c>
      <c r="U327" s="30">
        <v>89</v>
      </c>
      <c r="V327" s="33">
        <f t="shared" si="6"/>
        <v>35</v>
      </c>
      <c r="W327" s="31">
        <f t="shared" si="7"/>
        <v>0.717741935483871</v>
      </c>
      <c r="X327" s="30">
        <v>275</v>
      </c>
      <c r="Y327" s="30">
        <v>159</v>
      </c>
      <c r="Z327" s="33">
        <f t="shared" si="8"/>
        <v>136</v>
      </c>
    </row>
    <row r="328" spans="1:26" ht="12.75" customHeight="1" x14ac:dyDescent="0.15">
      <c r="A328" s="9" t="s">
        <v>488</v>
      </c>
      <c r="B328" s="9" t="s">
        <v>492</v>
      </c>
      <c r="C328" s="29" t="s">
        <v>515</v>
      </c>
      <c r="D328" s="30">
        <v>39</v>
      </c>
      <c r="E328" s="30">
        <v>33</v>
      </c>
      <c r="F328" s="30">
        <v>33</v>
      </c>
      <c r="G328" s="30">
        <v>0</v>
      </c>
      <c r="H328" s="30">
        <f t="shared" si="0"/>
        <v>6</v>
      </c>
      <c r="I328" s="31">
        <f t="shared" si="1"/>
        <v>0.84615384615384615</v>
      </c>
      <c r="J328" s="30">
        <v>26</v>
      </c>
      <c r="K328" s="30">
        <v>12</v>
      </c>
      <c r="L328" s="30">
        <v>12</v>
      </c>
      <c r="M328" s="30">
        <v>0</v>
      </c>
      <c r="N328" s="33">
        <f t="shared" si="2"/>
        <v>14</v>
      </c>
      <c r="O328" s="31">
        <f t="shared" si="3"/>
        <v>0.46153846153846156</v>
      </c>
      <c r="P328" s="30">
        <v>34</v>
      </c>
      <c r="Q328" s="30">
        <v>0</v>
      </c>
      <c r="R328" s="33">
        <f t="shared" si="4"/>
        <v>34</v>
      </c>
      <c r="S328" s="31">
        <f t="shared" si="5"/>
        <v>0</v>
      </c>
      <c r="T328" s="30">
        <v>64</v>
      </c>
      <c r="U328" s="30">
        <v>51</v>
      </c>
      <c r="V328" s="33">
        <f t="shared" si="6"/>
        <v>13</v>
      </c>
      <c r="W328" s="31">
        <f t="shared" si="7"/>
        <v>0.796875</v>
      </c>
      <c r="X328" s="30">
        <v>163</v>
      </c>
      <c r="Y328" s="30">
        <v>96</v>
      </c>
      <c r="Z328" s="33">
        <f t="shared" si="8"/>
        <v>67</v>
      </c>
    </row>
    <row r="329" spans="1:26" ht="12.75" customHeight="1" x14ac:dyDescent="0.15">
      <c r="A329" s="9" t="s">
        <v>488</v>
      </c>
      <c r="B329" s="9" t="s">
        <v>492</v>
      </c>
      <c r="C329" s="29" t="s">
        <v>516</v>
      </c>
      <c r="D329" s="30">
        <v>235</v>
      </c>
      <c r="E329" s="30">
        <v>0</v>
      </c>
      <c r="F329" s="30">
        <v>0</v>
      </c>
      <c r="G329" s="30">
        <v>0</v>
      </c>
      <c r="H329" s="30">
        <f t="shared" si="0"/>
        <v>235</v>
      </c>
      <c r="I329" s="31">
        <f t="shared" si="1"/>
        <v>0</v>
      </c>
      <c r="J329" s="30">
        <v>157</v>
      </c>
      <c r="K329" s="30">
        <v>0</v>
      </c>
      <c r="L329" s="30">
        <v>0</v>
      </c>
      <c r="M329" s="30">
        <v>0</v>
      </c>
      <c r="N329" s="33">
        <f t="shared" si="2"/>
        <v>157</v>
      </c>
      <c r="O329" s="31">
        <f t="shared" si="3"/>
        <v>0</v>
      </c>
      <c r="P329" s="30">
        <v>174</v>
      </c>
      <c r="Q329" s="30">
        <v>5</v>
      </c>
      <c r="R329" s="33">
        <f t="shared" si="4"/>
        <v>169</v>
      </c>
      <c r="S329" s="31">
        <f t="shared" si="5"/>
        <v>2.8735632183908046E-2</v>
      </c>
      <c r="T329" s="30">
        <v>413</v>
      </c>
      <c r="U329" s="30">
        <v>564</v>
      </c>
      <c r="V329" s="33">
        <f t="shared" si="6"/>
        <v>0</v>
      </c>
      <c r="W329" s="31">
        <f t="shared" si="7"/>
        <v>1.3656174334140436</v>
      </c>
      <c r="X329" s="30">
        <v>979</v>
      </c>
      <c r="Y329" s="30">
        <v>569</v>
      </c>
      <c r="Z329" s="33">
        <f t="shared" si="8"/>
        <v>561</v>
      </c>
    </row>
    <row r="330" spans="1:26" ht="12.75" customHeight="1" x14ac:dyDescent="0.15">
      <c r="A330" s="9" t="s">
        <v>488</v>
      </c>
      <c r="B330" s="9" t="s">
        <v>492</v>
      </c>
      <c r="C330" s="29" t="s">
        <v>519</v>
      </c>
      <c r="D330" s="30">
        <v>127</v>
      </c>
      <c r="E330" s="30">
        <v>0</v>
      </c>
      <c r="F330" s="30">
        <v>0</v>
      </c>
      <c r="G330" s="30">
        <v>0</v>
      </c>
      <c r="H330" s="30">
        <f t="shared" si="0"/>
        <v>127</v>
      </c>
      <c r="I330" s="31">
        <f t="shared" si="1"/>
        <v>0</v>
      </c>
      <c r="J330" s="30">
        <v>85</v>
      </c>
      <c r="K330" s="30">
        <v>0</v>
      </c>
      <c r="L330" s="30">
        <v>0</v>
      </c>
      <c r="M330" s="30">
        <v>0</v>
      </c>
      <c r="N330" s="33">
        <f t="shared" si="2"/>
        <v>85</v>
      </c>
      <c r="O330" s="31">
        <f t="shared" si="3"/>
        <v>0</v>
      </c>
      <c r="P330" s="30">
        <v>95</v>
      </c>
      <c r="Q330" s="30">
        <v>44</v>
      </c>
      <c r="R330" s="33">
        <f t="shared" si="4"/>
        <v>51</v>
      </c>
      <c r="S330" s="31">
        <f t="shared" si="5"/>
        <v>0.4631578947368421</v>
      </c>
      <c r="T330" s="30">
        <v>220</v>
      </c>
      <c r="U330" s="30">
        <v>4</v>
      </c>
      <c r="V330" s="33">
        <f t="shared" si="6"/>
        <v>216</v>
      </c>
      <c r="W330" s="31">
        <f t="shared" si="7"/>
        <v>1.8181818181818181E-2</v>
      </c>
      <c r="X330" s="30">
        <v>527</v>
      </c>
      <c r="Y330" s="30">
        <v>48</v>
      </c>
      <c r="Z330" s="33">
        <f t="shared" si="8"/>
        <v>479</v>
      </c>
    </row>
    <row r="331" spans="1:26" ht="12.75" customHeight="1" x14ac:dyDescent="0.15">
      <c r="A331" s="9" t="s">
        <v>488</v>
      </c>
      <c r="B331" s="9" t="s">
        <v>492</v>
      </c>
      <c r="C331" s="29" t="s">
        <v>488</v>
      </c>
      <c r="D331" s="30">
        <v>962</v>
      </c>
      <c r="E331" s="30">
        <v>61</v>
      </c>
      <c r="F331" s="30">
        <v>61</v>
      </c>
      <c r="G331" s="30">
        <v>0</v>
      </c>
      <c r="H331" s="30">
        <f t="shared" si="0"/>
        <v>901</v>
      </c>
      <c r="I331" s="31">
        <f t="shared" si="1"/>
        <v>6.3409563409563413E-2</v>
      </c>
      <c r="J331" s="30">
        <v>701</v>
      </c>
      <c r="K331" s="30">
        <v>36</v>
      </c>
      <c r="L331" s="30">
        <v>36</v>
      </c>
      <c r="M331" s="30">
        <v>0</v>
      </c>
      <c r="N331" s="33">
        <f t="shared" si="2"/>
        <v>665</v>
      </c>
      <c r="O331" s="31">
        <f t="shared" si="3"/>
        <v>5.1355206847360911E-2</v>
      </c>
      <c r="P331" s="30">
        <v>820</v>
      </c>
      <c r="Q331" s="30">
        <v>0</v>
      </c>
      <c r="R331" s="33">
        <f t="shared" si="4"/>
        <v>820</v>
      </c>
      <c r="S331" s="31">
        <f t="shared" si="5"/>
        <v>0</v>
      </c>
      <c r="T331" s="30">
        <v>1617</v>
      </c>
      <c r="U331" s="30">
        <v>339</v>
      </c>
      <c r="V331" s="33">
        <f t="shared" si="6"/>
        <v>1278</v>
      </c>
      <c r="W331" s="31">
        <f t="shared" si="7"/>
        <v>0.20964749536178107</v>
      </c>
      <c r="X331" s="30">
        <v>4100</v>
      </c>
      <c r="Y331" s="30">
        <v>436</v>
      </c>
      <c r="Z331" s="33">
        <f t="shared" si="8"/>
        <v>3664</v>
      </c>
    </row>
    <row r="332" spans="1:26" ht="12.75" customHeight="1" x14ac:dyDescent="0.15">
      <c r="A332" s="9" t="s">
        <v>488</v>
      </c>
      <c r="B332" s="9" t="s">
        <v>492</v>
      </c>
      <c r="C332" s="29" t="s">
        <v>520</v>
      </c>
      <c r="D332" s="30">
        <v>159</v>
      </c>
      <c r="E332" s="30">
        <v>57</v>
      </c>
      <c r="F332" s="30">
        <v>57</v>
      </c>
      <c r="G332" s="30">
        <v>0</v>
      </c>
      <c r="H332" s="30">
        <f t="shared" si="0"/>
        <v>102</v>
      </c>
      <c r="I332" s="31">
        <f t="shared" si="1"/>
        <v>0.35849056603773582</v>
      </c>
      <c r="J332" s="30">
        <v>106</v>
      </c>
      <c r="K332" s="30">
        <v>49</v>
      </c>
      <c r="L332" s="30">
        <v>36</v>
      </c>
      <c r="M332" s="30">
        <v>13</v>
      </c>
      <c r="N332" s="33">
        <f t="shared" si="2"/>
        <v>57</v>
      </c>
      <c r="O332" s="31">
        <f t="shared" si="3"/>
        <v>0.46226415094339623</v>
      </c>
      <c r="P332" s="30">
        <v>112</v>
      </c>
      <c r="Q332" s="30">
        <v>170</v>
      </c>
      <c r="R332" s="33">
        <f t="shared" si="4"/>
        <v>0</v>
      </c>
      <c r="S332" s="31">
        <f t="shared" si="5"/>
        <v>1.5178571428571428</v>
      </c>
      <c r="T332" s="30">
        <v>284</v>
      </c>
      <c r="U332" s="30">
        <v>350</v>
      </c>
      <c r="V332" s="33">
        <f t="shared" si="6"/>
        <v>0</v>
      </c>
      <c r="W332" s="31">
        <f t="shared" si="7"/>
        <v>1.232394366197183</v>
      </c>
      <c r="X332" s="30">
        <v>661</v>
      </c>
      <c r="Y332" s="30">
        <v>626</v>
      </c>
      <c r="Z332" s="33">
        <f t="shared" si="8"/>
        <v>159</v>
      </c>
    </row>
    <row r="333" spans="1:26" ht="12.75" customHeight="1" x14ac:dyDescent="0.15">
      <c r="A333" s="9" t="s">
        <v>488</v>
      </c>
      <c r="B333" s="9" t="s">
        <v>492</v>
      </c>
      <c r="C333" s="29" t="s">
        <v>522</v>
      </c>
      <c r="D333" s="30">
        <v>985</v>
      </c>
      <c r="E333" s="30">
        <v>27</v>
      </c>
      <c r="F333" s="30">
        <v>27</v>
      </c>
      <c r="G333" s="30">
        <v>0</v>
      </c>
      <c r="H333" s="30">
        <f t="shared" si="0"/>
        <v>958</v>
      </c>
      <c r="I333" s="31">
        <f t="shared" si="1"/>
        <v>2.7411167512690356E-2</v>
      </c>
      <c r="J333" s="30">
        <v>656</v>
      </c>
      <c r="K333" s="30">
        <v>59</v>
      </c>
      <c r="L333" s="30">
        <v>59</v>
      </c>
      <c r="M333" s="30">
        <v>0</v>
      </c>
      <c r="N333" s="33">
        <f t="shared" si="2"/>
        <v>597</v>
      </c>
      <c r="O333" s="31">
        <f t="shared" si="3"/>
        <v>8.9939024390243899E-2</v>
      </c>
      <c r="P333" s="30">
        <v>730</v>
      </c>
      <c r="Q333" s="30">
        <v>975</v>
      </c>
      <c r="R333" s="33">
        <f t="shared" si="4"/>
        <v>0</v>
      </c>
      <c r="S333" s="31">
        <f t="shared" si="5"/>
        <v>1.3356164383561644</v>
      </c>
      <c r="T333" s="30">
        <v>1731</v>
      </c>
      <c r="U333" s="30">
        <v>616</v>
      </c>
      <c r="V333" s="33">
        <f t="shared" si="6"/>
        <v>1115</v>
      </c>
      <c r="W333" s="31">
        <f t="shared" si="7"/>
        <v>0.35586366262276142</v>
      </c>
      <c r="X333" s="30">
        <v>4102</v>
      </c>
      <c r="Y333" s="30">
        <v>1677</v>
      </c>
      <c r="Z333" s="33">
        <f t="shared" si="8"/>
        <v>2670</v>
      </c>
    </row>
    <row r="334" spans="1:26" ht="12.75" customHeight="1" x14ac:dyDescent="0.15">
      <c r="A334" s="9" t="s">
        <v>505</v>
      </c>
      <c r="B334" s="9" t="s">
        <v>67</v>
      </c>
      <c r="C334" s="29" t="s">
        <v>506</v>
      </c>
      <c r="D334" s="30">
        <v>253</v>
      </c>
      <c r="E334" s="30">
        <v>9</v>
      </c>
      <c r="F334" s="30">
        <v>9</v>
      </c>
      <c r="G334" s="30">
        <v>0</v>
      </c>
      <c r="H334" s="30">
        <f t="shared" si="0"/>
        <v>244</v>
      </c>
      <c r="I334" s="31">
        <f t="shared" si="1"/>
        <v>3.5573122529644272E-2</v>
      </c>
      <c r="J334" s="30">
        <v>138</v>
      </c>
      <c r="K334" s="30">
        <v>2</v>
      </c>
      <c r="L334" s="30">
        <v>2</v>
      </c>
      <c r="M334" s="30">
        <v>0</v>
      </c>
      <c r="N334" s="33">
        <f t="shared" si="2"/>
        <v>136</v>
      </c>
      <c r="O334" s="31">
        <f t="shared" si="3"/>
        <v>1.4492753623188406E-2</v>
      </c>
      <c r="P334" s="30">
        <v>151</v>
      </c>
      <c r="Q334" s="30">
        <v>6</v>
      </c>
      <c r="R334" s="33">
        <f t="shared" si="4"/>
        <v>145</v>
      </c>
      <c r="S334" s="31">
        <f t="shared" si="5"/>
        <v>3.9735099337748346E-2</v>
      </c>
      <c r="T334" s="30">
        <v>391</v>
      </c>
      <c r="U334" s="30">
        <v>286</v>
      </c>
      <c r="V334" s="33">
        <f t="shared" si="6"/>
        <v>105</v>
      </c>
      <c r="W334" s="31">
        <f t="shared" si="7"/>
        <v>0.73145780051150899</v>
      </c>
      <c r="X334" s="30">
        <v>933</v>
      </c>
      <c r="Y334" s="30">
        <v>303</v>
      </c>
      <c r="Z334" s="33">
        <f t="shared" si="8"/>
        <v>630</v>
      </c>
    </row>
    <row r="335" spans="1:26" ht="12.75" customHeight="1" x14ac:dyDescent="0.15">
      <c r="A335" s="9" t="s">
        <v>505</v>
      </c>
      <c r="B335" s="9" t="s">
        <v>67</v>
      </c>
      <c r="C335" s="29" t="s">
        <v>523</v>
      </c>
      <c r="D335" s="30">
        <v>356</v>
      </c>
      <c r="E335" s="30">
        <v>0</v>
      </c>
      <c r="F335" s="30">
        <v>0</v>
      </c>
      <c r="G335" s="30">
        <v>0</v>
      </c>
      <c r="H335" s="30">
        <f t="shared" si="0"/>
        <v>356</v>
      </c>
      <c r="I335" s="31">
        <f t="shared" si="1"/>
        <v>0</v>
      </c>
      <c r="J335" s="30">
        <v>207</v>
      </c>
      <c r="K335" s="30">
        <v>0</v>
      </c>
      <c r="L335" s="30">
        <v>0</v>
      </c>
      <c r="M335" s="30">
        <v>0</v>
      </c>
      <c r="N335" s="33">
        <f t="shared" si="2"/>
        <v>207</v>
      </c>
      <c r="O335" s="31">
        <f t="shared" si="3"/>
        <v>0</v>
      </c>
      <c r="P335" s="30">
        <v>231</v>
      </c>
      <c r="Q335" s="30">
        <v>38</v>
      </c>
      <c r="R335" s="33">
        <f t="shared" si="4"/>
        <v>193</v>
      </c>
      <c r="S335" s="31">
        <f t="shared" si="5"/>
        <v>0.16450216450216451</v>
      </c>
      <c r="T335" s="30">
        <v>270</v>
      </c>
      <c r="U335" s="30">
        <v>188</v>
      </c>
      <c r="V335" s="33">
        <f t="shared" si="6"/>
        <v>82</v>
      </c>
      <c r="W335" s="31">
        <f t="shared" si="7"/>
        <v>0.6962962962962963</v>
      </c>
      <c r="X335" s="30">
        <v>1064</v>
      </c>
      <c r="Y335" s="30">
        <v>226</v>
      </c>
      <c r="Z335" s="33">
        <f t="shared" si="8"/>
        <v>838</v>
      </c>
    </row>
    <row r="336" spans="1:26" ht="12.75" customHeight="1" x14ac:dyDescent="0.15">
      <c r="A336" s="9" t="s">
        <v>505</v>
      </c>
      <c r="B336" s="9" t="s">
        <v>67</v>
      </c>
      <c r="C336" s="29" t="s">
        <v>524</v>
      </c>
      <c r="D336" s="30">
        <v>118</v>
      </c>
      <c r="E336" s="30">
        <v>26</v>
      </c>
      <c r="F336" s="30">
        <v>26</v>
      </c>
      <c r="G336" s="30">
        <v>0</v>
      </c>
      <c r="H336" s="30">
        <f t="shared" si="0"/>
        <v>92</v>
      </c>
      <c r="I336" s="31">
        <f t="shared" si="1"/>
        <v>0.22033898305084745</v>
      </c>
      <c r="J336" s="30">
        <v>160</v>
      </c>
      <c r="K336" s="30">
        <v>449</v>
      </c>
      <c r="L336" s="30">
        <v>449</v>
      </c>
      <c r="M336" s="30">
        <v>0</v>
      </c>
      <c r="N336" s="33">
        <f t="shared" si="2"/>
        <v>0</v>
      </c>
      <c r="O336" s="31">
        <f t="shared" si="3"/>
        <v>2.8062499999999999</v>
      </c>
      <c r="P336" s="30">
        <v>217</v>
      </c>
      <c r="Q336" s="30">
        <v>14</v>
      </c>
      <c r="R336" s="33">
        <f t="shared" si="4"/>
        <v>203</v>
      </c>
      <c r="S336" s="31">
        <f t="shared" si="5"/>
        <v>6.4516129032258063E-2</v>
      </c>
      <c r="T336" s="30">
        <v>475</v>
      </c>
      <c r="U336" s="30">
        <v>970</v>
      </c>
      <c r="V336" s="33">
        <f t="shared" si="6"/>
        <v>0</v>
      </c>
      <c r="W336" s="31">
        <f t="shared" si="7"/>
        <v>2.0421052631578949</v>
      </c>
      <c r="X336" s="30">
        <v>970</v>
      </c>
      <c r="Y336" s="30">
        <v>1459</v>
      </c>
      <c r="Z336" s="33">
        <f t="shared" si="8"/>
        <v>295</v>
      </c>
    </row>
    <row r="337" spans="1:26" ht="12.75" customHeight="1" x14ac:dyDescent="0.15">
      <c r="A337" s="9" t="s">
        <v>505</v>
      </c>
      <c r="B337" s="9" t="s">
        <v>67</v>
      </c>
      <c r="C337" s="29" t="s">
        <v>525</v>
      </c>
      <c r="D337" s="30">
        <v>169</v>
      </c>
      <c r="E337" s="30">
        <v>2</v>
      </c>
      <c r="F337" s="30">
        <v>2</v>
      </c>
      <c r="G337" s="30">
        <v>0</v>
      </c>
      <c r="H337" s="30">
        <f t="shared" si="0"/>
        <v>167</v>
      </c>
      <c r="I337" s="31">
        <f t="shared" si="1"/>
        <v>1.1834319526627219E-2</v>
      </c>
      <c r="J337" s="30">
        <v>99</v>
      </c>
      <c r="K337" s="30">
        <v>18</v>
      </c>
      <c r="L337" s="30">
        <v>18</v>
      </c>
      <c r="M337" s="30">
        <v>0</v>
      </c>
      <c r="N337" s="33">
        <f t="shared" si="2"/>
        <v>81</v>
      </c>
      <c r="O337" s="31">
        <f t="shared" si="3"/>
        <v>0.18181818181818182</v>
      </c>
      <c r="P337" s="30">
        <v>112</v>
      </c>
      <c r="Q337" s="30">
        <v>1</v>
      </c>
      <c r="R337" s="33">
        <f t="shared" si="4"/>
        <v>111</v>
      </c>
      <c r="S337" s="31">
        <f t="shared" si="5"/>
        <v>8.9285714285714281E-3</v>
      </c>
      <c r="T337" s="30">
        <v>97</v>
      </c>
      <c r="U337" s="30">
        <v>319</v>
      </c>
      <c r="V337" s="33">
        <f t="shared" si="6"/>
        <v>0</v>
      </c>
      <c r="W337" s="31">
        <f t="shared" si="7"/>
        <v>3.2886597938144329</v>
      </c>
      <c r="X337" s="30">
        <v>477</v>
      </c>
      <c r="Y337" s="30">
        <v>340</v>
      </c>
      <c r="Z337" s="33">
        <f t="shared" si="8"/>
        <v>359</v>
      </c>
    </row>
    <row r="338" spans="1:26" ht="12.75" customHeight="1" x14ac:dyDescent="0.15">
      <c r="A338" s="9" t="s">
        <v>505</v>
      </c>
      <c r="B338" s="9" t="s">
        <v>67</v>
      </c>
      <c r="C338" s="29" t="s">
        <v>527</v>
      </c>
      <c r="D338" s="30">
        <v>2496</v>
      </c>
      <c r="E338" s="30">
        <v>5</v>
      </c>
      <c r="F338" s="30">
        <v>5</v>
      </c>
      <c r="G338" s="30">
        <v>0</v>
      </c>
      <c r="H338" s="30">
        <f t="shared" si="0"/>
        <v>2491</v>
      </c>
      <c r="I338" s="31">
        <f t="shared" si="1"/>
        <v>2.003205128205128E-3</v>
      </c>
      <c r="J338" s="30">
        <v>1727</v>
      </c>
      <c r="K338" s="30">
        <v>2</v>
      </c>
      <c r="L338" s="30">
        <v>2</v>
      </c>
      <c r="M338" s="30">
        <v>0</v>
      </c>
      <c r="N338" s="33">
        <f t="shared" si="2"/>
        <v>1725</v>
      </c>
      <c r="O338" s="31">
        <f t="shared" si="3"/>
        <v>1.1580775911986102E-3</v>
      </c>
      <c r="P338" s="30">
        <v>1724</v>
      </c>
      <c r="Q338" s="30">
        <v>2</v>
      </c>
      <c r="R338" s="33">
        <f t="shared" si="4"/>
        <v>1722</v>
      </c>
      <c r="S338" s="31">
        <f t="shared" si="5"/>
        <v>1.1600928074245939E-3</v>
      </c>
      <c r="T338" s="30">
        <v>4220</v>
      </c>
      <c r="U338" s="30">
        <v>4</v>
      </c>
      <c r="V338" s="33">
        <f t="shared" si="6"/>
        <v>4216</v>
      </c>
      <c r="W338" s="31">
        <f t="shared" si="7"/>
        <v>9.4786729857819908E-4</v>
      </c>
      <c r="X338" s="30">
        <v>10167</v>
      </c>
      <c r="Y338" s="30">
        <v>13</v>
      </c>
      <c r="Z338" s="33">
        <f t="shared" si="8"/>
        <v>10154</v>
      </c>
    </row>
    <row r="339" spans="1:26" ht="12.75" customHeight="1" x14ac:dyDescent="0.15">
      <c r="A339" s="9" t="s">
        <v>505</v>
      </c>
      <c r="B339" s="9" t="s">
        <v>67</v>
      </c>
      <c r="C339" s="29" t="s">
        <v>530</v>
      </c>
      <c r="D339" s="30">
        <v>201</v>
      </c>
      <c r="E339" s="30">
        <v>0</v>
      </c>
      <c r="F339" s="30">
        <v>0</v>
      </c>
      <c r="G339" s="30">
        <v>0</v>
      </c>
      <c r="H339" s="30">
        <f t="shared" si="0"/>
        <v>201</v>
      </c>
      <c r="I339" s="31">
        <f t="shared" si="1"/>
        <v>0</v>
      </c>
      <c r="J339" s="30">
        <v>112</v>
      </c>
      <c r="K339" s="30">
        <v>2</v>
      </c>
      <c r="L339" s="30">
        <v>2</v>
      </c>
      <c r="M339" s="30">
        <v>0</v>
      </c>
      <c r="N339" s="33">
        <f t="shared" si="2"/>
        <v>110</v>
      </c>
      <c r="O339" s="31">
        <f t="shared" si="3"/>
        <v>1.7857142857142856E-2</v>
      </c>
      <c r="P339" s="30">
        <v>132</v>
      </c>
      <c r="Q339" s="30">
        <v>9</v>
      </c>
      <c r="R339" s="33">
        <f t="shared" si="4"/>
        <v>123</v>
      </c>
      <c r="S339" s="31">
        <f t="shared" si="5"/>
        <v>6.8181818181818177E-2</v>
      </c>
      <c r="T339" s="30">
        <v>174</v>
      </c>
      <c r="U339" s="30">
        <v>69</v>
      </c>
      <c r="V339" s="33">
        <f t="shared" si="6"/>
        <v>105</v>
      </c>
      <c r="W339" s="31">
        <f t="shared" si="7"/>
        <v>0.39655172413793105</v>
      </c>
      <c r="X339" s="30">
        <v>619</v>
      </c>
      <c r="Y339" s="30">
        <v>80</v>
      </c>
      <c r="Z339" s="33">
        <f t="shared" si="8"/>
        <v>539</v>
      </c>
    </row>
    <row r="340" spans="1:26" ht="12.75" customHeight="1" x14ac:dyDescent="0.15">
      <c r="A340" s="9" t="s">
        <v>505</v>
      </c>
      <c r="B340" s="9" t="s">
        <v>67</v>
      </c>
      <c r="C340" s="29" t="s">
        <v>531</v>
      </c>
      <c r="D340" s="30">
        <v>1004</v>
      </c>
      <c r="E340" s="30">
        <v>0</v>
      </c>
      <c r="F340" s="30">
        <v>0</v>
      </c>
      <c r="G340" s="30">
        <v>0</v>
      </c>
      <c r="H340" s="30">
        <f t="shared" si="0"/>
        <v>1004</v>
      </c>
      <c r="I340" s="31">
        <f t="shared" si="1"/>
        <v>0</v>
      </c>
      <c r="J340" s="30">
        <v>570</v>
      </c>
      <c r="K340" s="30">
        <v>0</v>
      </c>
      <c r="L340" s="30">
        <v>0</v>
      </c>
      <c r="M340" s="30">
        <v>0</v>
      </c>
      <c r="N340" s="33">
        <f t="shared" si="2"/>
        <v>570</v>
      </c>
      <c r="O340" s="31">
        <f t="shared" si="3"/>
        <v>0</v>
      </c>
      <c r="P340" s="30">
        <v>565</v>
      </c>
      <c r="Q340" s="30">
        <v>0</v>
      </c>
      <c r="R340" s="33">
        <f t="shared" si="4"/>
        <v>565</v>
      </c>
      <c r="S340" s="31">
        <f t="shared" si="5"/>
        <v>0</v>
      </c>
      <c r="T340" s="30">
        <v>1151</v>
      </c>
      <c r="U340" s="30">
        <v>1304</v>
      </c>
      <c r="V340" s="33">
        <f t="shared" si="6"/>
        <v>0</v>
      </c>
      <c r="W340" s="31">
        <f t="shared" si="7"/>
        <v>1.1329278887923544</v>
      </c>
      <c r="X340" s="30">
        <v>3290</v>
      </c>
      <c r="Y340" s="30">
        <v>1304</v>
      </c>
      <c r="Z340" s="33">
        <f t="shared" si="8"/>
        <v>2139</v>
      </c>
    </row>
    <row r="341" spans="1:26" ht="12.75" customHeight="1" x14ac:dyDescent="0.15">
      <c r="A341" s="9" t="s">
        <v>505</v>
      </c>
      <c r="B341" s="9" t="s">
        <v>67</v>
      </c>
      <c r="C341" s="29" t="s">
        <v>532</v>
      </c>
      <c r="D341" s="30">
        <v>23</v>
      </c>
      <c r="E341" s="30">
        <v>21</v>
      </c>
      <c r="F341" s="30">
        <v>5</v>
      </c>
      <c r="G341" s="30">
        <v>16</v>
      </c>
      <c r="H341" s="30">
        <f t="shared" si="0"/>
        <v>2</v>
      </c>
      <c r="I341" s="31">
        <f t="shared" si="1"/>
        <v>0.91304347826086951</v>
      </c>
      <c r="J341" s="30">
        <v>12</v>
      </c>
      <c r="K341" s="30">
        <v>1</v>
      </c>
      <c r="L341" s="30">
        <v>1</v>
      </c>
      <c r="M341" s="30">
        <v>0</v>
      </c>
      <c r="N341" s="33">
        <f t="shared" si="2"/>
        <v>11</v>
      </c>
      <c r="O341" s="31">
        <f t="shared" si="3"/>
        <v>8.3333333333333329E-2</v>
      </c>
      <c r="P341" s="30">
        <v>13</v>
      </c>
      <c r="Q341" s="30">
        <v>1</v>
      </c>
      <c r="R341" s="33">
        <f t="shared" si="4"/>
        <v>12</v>
      </c>
      <c r="S341" s="31">
        <f t="shared" si="5"/>
        <v>7.6923076923076927E-2</v>
      </c>
      <c r="T341" s="30">
        <v>8</v>
      </c>
      <c r="U341" s="30">
        <v>18</v>
      </c>
      <c r="V341" s="33">
        <f t="shared" si="6"/>
        <v>0</v>
      </c>
      <c r="W341" s="31">
        <f t="shared" si="7"/>
        <v>2.25</v>
      </c>
      <c r="X341" s="30">
        <v>56</v>
      </c>
      <c r="Y341" s="30">
        <v>41</v>
      </c>
      <c r="Z341" s="33">
        <f t="shared" si="8"/>
        <v>25</v>
      </c>
    </row>
    <row r="342" spans="1:26" ht="12.75" customHeight="1" x14ac:dyDescent="0.15">
      <c r="A342" s="9" t="s">
        <v>505</v>
      </c>
      <c r="B342" s="9" t="s">
        <v>67</v>
      </c>
      <c r="C342" s="29" t="s">
        <v>533</v>
      </c>
      <c r="D342" s="30">
        <v>273</v>
      </c>
      <c r="E342" s="30">
        <v>41</v>
      </c>
      <c r="F342" s="30">
        <v>41</v>
      </c>
      <c r="G342" s="30">
        <v>0</v>
      </c>
      <c r="H342" s="30">
        <f t="shared" si="0"/>
        <v>232</v>
      </c>
      <c r="I342" s="31">
        <f t="shared" si="1"/>
        <v>0.15018315018315018</v>
      </c>
      <c r="J342" s="30">
        <v>154</v>
      </c>
      <c r="K342" s="30">
        <v>180</v>
      </c>
      <c r="L342" s="30">
        <v>153</v>
      </c>
      <c r="M342" s="30">
        <v>27</v>
      </c>
      <c r="N342" s="33">
        <f t="shared" si="2"/>
        <v>0</v>
      </c>
      <c r="O342" s="31">
        <f t="shared" si="3"/>
        <v>1.1688311688311688</v>
      </c>
      <c r="P342" s="30">
        <v>185</v>
      </c>
      <c r="Q342" s="30">
        <v>25</v>
      </c>
      <c r="R342" s="33">
        <f t="shared" si="4"/>
        <v>160</v>
      </c>
      <c r="S342" s="31">
        <f t="shared" si="5"/>
        <v>0.13513513513513514</v>
      </c>
      <c r="T342" s="30">
        <v>316</v>
      </c>
      <c r="U342" s="30">
        <v>1158</v>
      </c>
      <c r="V342" s="33">
        <f t="shared" si="6"/>
        <v>0</v>
      </c>
      <c r="W342" s="31">
        <f t="shared" si="7"/>
        <v>3.6645569620253164</v>
      </c>
      <c r="X342" s="30">
        <v>928</v>
      </c>
      <c r="Y342" s="30">
        <v>1404</v>
      </c>
      <c r="Z342" s="33">
        <f t="shared" si="8"/>
        <v>392</v>
      </c>
    </row>
    <row r="343" spans="1:26" ht="12.75" customHeight="1" x14ac:dyDescent="0.15">
      <c r="A343" s="9" t="s">
        <v>505</v>
      </c>
      <c r="B343" s="9" t="s">
        <v>67</v>
      </c>
      <c r="C343" s="29" t="s">
        <v>534</v>
      </c>
      <c r="D343" s="30">
        <v>814</v>
      </c>
      <c r="E343" s="30">
        <v>141</v>
      </c>
      <c r="F343" s="30">
        <v>141</v>
      </c>
      <c r="G343" s="30">
        <v>0</v>
      </c>
      <c r="H343" s="30">
        <f t="shared" si="0"/>
        <v>673</v>
      </c>
      <c r="I343" s="31">
        <f t="shared" si="1"/>
        <v>0.17321867321867321</v>
      </c>
      <c r="J343" s="30">
        <v>492</v>
      </c>
      <c r="K343" s="30">
        <v>160</v>
      </c>
      <c r="L343" s="30">
        <v>159</v>
      </c>
      <c r="M343" s="30">
        <v>1</v>
      </c>
      <c r="N343" s="33">
        <f t="shared" si="2"/>
        <v>332</v>
      </c>
      <c r="O343" s="31">
        <f t="shared" si="3"/>
        <v>0.32520325203252032</v>
      </c>
      <c r="P343" s="30">
        <v>527</v>
      </c>
      <c r="Q343" s="30">
        <v>0</v>
      </c>
      <c r="R343" s="33">
        <f t="shared" si="4"/>
        <v>527</v>
      </c>
      <c r="S343" s="31">
        <f t="shared" si="5"/>
        <v>0</v>
      </c>
      <c r="T343" s="30">
        <v>1093</v>
      </c>
      <c r="U343" s="30">
        <v>2670</v>
      </c>
      <c r="V343" s="33">
        <f t="shared" si="6"/>
        <v>0</v>
      </c>
      <c r="W343" s="31">
        <f t="shared" si="7"/>
        <v>2.4428179322964318</v>
      </c>
      <c r="X343" s="30">
        <v>2926</v>
      </c>
      <c r="Y343" s="30">
        <v>2971</v>
      </c>
      <c r="Z343" s="33">
        <f t="shared" si="8"/>
        <v>1532</v>
      </c>
    </row>
    <row r="344" spans="1:26" ht="12.75" customHeight="1" x14ac:dyDescent="0.15">
      <c r="A344" s="9" t="s">
        <v>505</v>
      </c>
      <c r="B344" s="9" t="s">
        <v>67</v>
      </c>
      <c r="C344" s="29" t="s">
        <v>535</v>
      </c>
      <c r="D344" s="30">
        <v>691</v>
      </c>
      <c r="E344" s="30">
        <v>43</v>
      </c>
      <c r="F344" s="30">
        <v>43</v>
      </c>
      <c r="G344" s="30">
        <v>0</v>
      </c>
      <c r="H344" s="30">
        <f t="shared" si="0"/>
        <v>648</v>
      </c>
      <c r="I344" s="31">
        <f t="shared" si="1"/>
        <v>6.2228654124457307E-2</v>
      </c>
      <c r="J344" s="30">
        <v>432</v>
      </c>
      <c r="K344" s="30">
        <v>58</v>
      </c>
      <c r="L344" s="30">
        <v>58</v>
      </c>
      <c r="M344" s="30">
        <v>0</v>
      </c>
      <c r="N344" s="33">
        <f t="shared" si="2"/>
        <v>374</v>
      </c>
      <c r="O344" s="31">
        <f t="shared" si="3"/>
        <v>0.13425925925925927</v>
      </c>
      <c r="P344" s="30">
        <v>278</v>
      </c>
      <c r="Q344" s="30">
        <v>42</v>
      </c>
      <c r="R344" s="33">
        <f t="shared" si="4"/>
        <v>236</v>
      </c>
      <c r="S344" s="31">
        <f t="shared" si="5"/>
        <v>0.15107913669064749</v>
      </c>
      <c r="T344" s="30">
        <v>587</v>
      </c>
      <c r="U344" s="30">
        <v>250</v>
      </c>
      <c r="V344" s="33">
        <f t="shared" si="6"/>
        <v>337</v>
      </c>
      <c r="W344" s="31">
        <f t="shared" si="7"/>
        <v>0.42589437819420783</v>
      </c>
      <c r="X344" s="30">
        <v>1988</v>
      </c>
      <c r="Y344" s="30">
        <v>393</v>
      </c>
      <c r="Z344" s="33">
        <f t="shared" si="8"/>
        <v>1595</v>
      </c>
    </row>
    <row r="345" spans="1:26" ht="12.75" customHeight="1" x14ac:dyDescent="0.15">
      <c r="A345" s="9" t="s">
        <v>505</v>
      </c>
      <c r="B345" s="9" t="s">
        <v>67</v>
      </c>
      <c r="C345" s="29" t="s">
        <v>537</v>
      </c>
      <c r="D345" s="30">
        <v>9233</v>
      </c>
      <c r="E345" s="30">
        <v>849</v>
      </c>
      <c r="F345" s="30">
        <v>849</v>
      </c>
      <c r="G345" s="30">
        <v>0</v>
      </c>
      <c r="H345" s="30">
        <f t="shared" si="0"/>
        <v>8384</v>
      </c>
      <c r="I345" s="31">
        <f t="shared" si="1"/>
        <v>9.1952778078631003E-2</v>
      </c>
      <c r="J345" s="30">
        <v>5428</v>
      </c>
      <c r="K345" s="30">
        <v>231</v>
      </c>
      <c r="L345" s="30">
        <v>231</v>
      </c>
      <c r="M345" s="30">
        <v>0</v>
      </c>
      <c r="N345" s="33">
        <f t="shared" si="2"/>
        <v>5197</v>
      </c>
      <c r="O345" s="31">
        <f t="shared" si="3"/>
        <v>4.2557111274871037E-2</v>
      </c>
      <c r="P345" s="30">
        <v>6188</v>
      </c>
      <c r="Q345" s="30">
        <v>285</v>
      </c>
      <c r="R345" s="33">
        <f t="shared" si="4"/>
        <v>5903</v>
      </c>
      <c r="S345" s="31">
        <f t="shared" si="5"/>
        <v>4.6056884292178413E-2</v>
      </c>
      <c r="T345" s="30">
        <v>14231</v>
      </c>
      <c r="U345" s="30">
        <v>10293</v>
      </c>
      <c r="V345" s="33">
        <f t="shared" si="6"/>
        <v>3938</v>
      </c>
      <c r="W345" s="31">
        <f t="shared" si="7"/>
        <v>0.72328016302438336</v>
      </c>
      <c r="X345" s="30">
        <v>35080</v>
      </c>
      <c r="Y345" s="30">
        <v>11658</v>
      </c>
      <c r="Z345" s="33">
        <f t="shared" si="8"/>
        <v>23422</v>
      </c>
    </row>
    <row r="346" spans="1:26" ht="12.75" customHeight="1" x14ac:dyDescent="0.15">
      <c r="A346" s="9" t="s">
        <v>505</v>
      </c>
      <c r="B346" s="9" t="s">
        <v>67</v>
      </c>
      <c r="C346" s="29" t="s">
        <v>505</v>
      </c>
      <c r="D346" s="30">
        <v>525</v>
      </c>
      <c r="E346" s="30">
        <v>1</v>
      </c>
      <c r="F346" s="30">
        <v>1</v>
      </c>
      <c r="G346" s="30">
        <v>0</v>
      </c>
      <c r="H346" s="30">
        <f t="shared" si="0"/>
        <v>524</v>
      </c>
      <c r="I346" s="31">
        <f t="shared" si="1"/>
        <v>1.9047619047619048E-3</v>
      </c>
      <c r="J346" s="30">
        <v>525</v>
      </c>
      <c r="K346" s="30">
        <v>1</v>
      </c>
      <c r="L346" s="30">
        <v>1</v>
      </c>
      <c r="M346" s="30">
        <v>0</v>
      </c>
      <c r="N346" s="33">
        <f t="shared" si="2"/>
        <v>524</v>
      </c>
      <c r="O346" s="31">
        <f t="shared" si="3"/>
        <v>1.9047619047619048E-3</v>
      </c>
      <c r="P346" s="30">
        <v>695</v>
      </c>
      <c r="Q346" s="30">
        <v>41</v>
      </c>
      <c r="R346" s="33">
        <f t="shared" si="4"/>
        <v>654</v>
      </c>
      <c r="S346" s="31">
        <f t="shared" si="5"/>
        <v>5.8992805755395686E-2</v>
      </c>
      <c r="T346" s="30">
        <v>755</v>
      </c>
      <c r="U346" s="30">
        <v>2220</v>
      </c>
      <c r="V346" s="33">
        <f t="shared" si="6"/>
        <v>0</v>
      </c>
      <c r="W346" s="31">
        <f t="shared" si="7"/>
        <v>2.9403973509933774</v>
      </c>
      <c r="X346" s="30">
        <v>2500</v>
      </c>
      <c r="Y346" s="30">
        <v>2263</v>
      </c>
      <c r="Z346" s="33">
        <f t="shared" si="8"/>
        <v>1702</v>
      </c>
    </row>
    <row r="347" spans="1:26" ht="12.75" customHeight="1" x14ac:dyDescent="0.15">
      <c r="A347" s="9" t="s">
        <v>505</v>
      </c>
      <c r="B347" s="9" t="s">
        <v>67</v>
      </c>
      <c r="C347" s="29" t="s">
        <v>539</v>
      </c>
      <c r="D347" s="30">
        <v>22</v>
      </c>
      <c r="E347" s="30">
        <v>42</v>
      </c>
      <c r="F347" s="30">
        <v>29</v>
      </c>
      <c r="G347" s="30">
        <v>13</v>
      </c>
      <c r="H347" s="30">
        <f t="shared" si="0"/>
        <v>0</v>
      </c>
      <c r="I347" s="31">
        <f t="shared" si="1"/>
        <v>1.9090909090909092</v>
      </c>
      <c r="J347" s="30">
        <v>13</v>
      </c>
      <c r="K347" s="30">
        <v>0</v>
      </c>
      <c r="L347" s="30">
        <v>0</v>
      </c>
      <c r="M347" s="30">
        <v>0</v>
      </c>
      <c r="N347" s="33">
        <f t="shared" si="2"/>
        <v>13</v>
      </c>
      <c r="O347" s="31">
        <f t="shared" si="3"/>
        <v>0</v>
      </c>
      <c r="P347" s="30">
        <v>214</v>
      </c>
      <c r="Q347" s="30">
        <v>0</v>
      </c>
      <c r="R347" s="33">
        <f t="shared" si="4"/>
        <v>214</v>
      </c>
      <c r="S347" s="31">
        <f t="shared" si="5"/>
        <v>0</v>
      </c>
      <c r="T347" s="30">
        <v>28</v>
      </c>
      <c r="U347" s="30">
        <v>227</v>
      </c>
      <c r="V347" s="33">
        <f t="shared" si="6"/>
        <v>0</v>
      </c>
      <c r="W347" s="31">
        <f t="shared" si="7"/>
        <v>8.1071428571428577</v>
      </c>
      <c r="X347" s="30">
        <v>277</v>
      </c>
      <c r="Y347" s="30">
        <v>269</v>
      </c>
      <c r="Z347" s="33">
        <f t="shared" si="8"/>
        <v>227</v>
      </c>
    </row>
    <row r="348" spans="1:26" ht="12.75" customHeight="1" x14ac:dyDescent="0.15">
      <c r="A348" s="9" t="s">
        <v>505</v>
      </c>
      <c r="B348" s="9" t="s">
        <v>67</v>
      </c>
      <c r="C348" s="29" t="s">
        <v>541</v>
      </c>
      <c r="D348" s="30">
        <v>147</v>
      </c>
      <c r="E348" s="30">
        <v>0</v>
      </c>
      <c r="F348" s="30">
        <v>0</v>
      </c>
      <c r="G348" s="30">
        <v>0</v>
      </c>
      <c r="H348" s="30">
        <f t="shared" si="0"/>
        <v>147</v>
      </c>
      <c r="I348" s="31">
        <f t="shared" si="1"/>
        <v>0</v>
      </c>
      <c r="J348" s="30">
        <v>95</v>
      </c>
      <c r="K348" s="30">
        <v>32</v>
      </c>
      <c r="L348" s="30">
        <v>32</v>
      </c>
      <c r="M348" s="30">
        <v>0</v>
      </c>
      <c r="N348" s="33">
        <f t="shared" si="2"/>
        <v>63</v>
      </c>
      <c r="O348" s="31">
        <f t="shared" si="3"/>
        <v>0.33684210526315789</v>
      </c>
      <c r="P348" s="30">
        <v>104</v>
      </c>
      <c r="Q348" s="30">
        <v>6</v>
      </c>
      <c r="R348" s="33">
        <f t="shared" si="4"/>
        <v>98</v>
      </c>
      <c r="S348" s="31">
        <f t="shared" si="5"/>
        <v>5.7692307692307696E-2</v>
      </c>
      <c r="T348" s="30">
        <v>93</v>
      </c>
      <c r="U348" s="30">
        <v>19</v>
      </c>
      <c r="V348" s="33">
        <f t="shared" si="6"/>
        <v>74</v>
      </c>
      <c r="W348" s="31">
        <f t="shared" si="7"/>
        <v>0.20430107526881722</v>
      </c>
      <c r="X348" s="30">
        <v>439</v>
      </c>
      <c r="Y348" s="30">
        <v>57</v>
      </c>
      <c r="Z348" s="33">
        <f t="shared" si="8"/>
        <v>382</v>
      </c>
    </row>
    <row r="349" spans="1:26" ht="12.75" customHeight="1" x14ac:dyDescent="0.15">
      <c r="A349" s="9" t="s">
        <v>505</v>
      </c>
      <c r="B349" s="9" t="s">
        <v>67</v>
      </c>
      <c r="C349" s="29" t="s">
        <v>544</v>
      </c>
      <c r="D349" s="30">
        <v>1640</v>
      </c>
      <c r="E349" s="30">
        <v>89</v>
      </c>
      <c r="F349" s="30">
        <v>89</v>
      </c>
      <c r="G349" s="30">
        <v>0</v>
      </c>
      <c r="H349" s="30">
        <f t="shared" si="0"/>
        <v>1551</v>
      </c>
      <c r="I349" s="31">
        <f t="shared" si="1"/>
        <v>5.4268292682926829E-2</v>
      </c>
      <c r="J349" s="30">
        <v>906</v>
      </c>
      <c r="K349" s="30">
        <v>21</v>
      </c>
      <c r="L349" s="30">
        <v>21</v>
      </c>
      <c r="M349" s="30">
        <v>0</v>
      </c>
      <c r="N349" s="33">
        <f t="shared" si="2"/>
        <v>885</v>
      </c>
      <c r="O349" s="31">
        <f t="shared" si="3"/>
        <v>2.3178807947019868E-2</v>
      </c>
      <c r="P349" s="30">
        <v>932</v>
      </c>
      <c r="Q349" s="30">
        <v>79</v>
      </c>
      <c r="R349" s="33">
        <f t="shared" si="4"/>
        <v>853</v>
      </c>
      <c r="S349" s="31">
        <f t="shared" si="5"/>
        <v>8.4763948497854083E-2</v>
      </c>
      <c r="T349" s="30">
        <v>1974</v>
      </c>
      <c r="U349" s="30">
        <v>1376</v>
      </c>
      <c r="V349" s="33">
        <f t="shared" si="6"/>
        <v>598</v>
      </c>
      <c r="W349" s="31">
        <f t="shared" si="7"/>
        <v>0.69706180344478219</v>
      </c>
      <c r="X349" s="30">
        <v>5452</v>
      </c>
      <c r="Y349" s="30">
        <v>1565</v>
      </c>
      <c r="Z349" s="33">
        <f t="shared" si="8"/>
        <v>3887</v>
      </c>
    </row>
    <row r="350" spans="1:26" ht="12.75" customHeight="1" x14ac:dyDescent="0.15">
      <c r="A350" s="9" t="s">
        <v>509</v>
      </c>
      <c r="B350" s="9" t="s">
        <v>128</v>
      </c>
      <c r="C350" s="29" t="s">
        <v>510</v>
      </c>
      <c r="D350" s="30">
        <v>34</v>
      </c>
      <c r="E350" s="30">
        <v>0</v>
      </c>
      <c r="F350" s="30">
        <v>0</v>
      </c>
      <c r="G350" s="30">
        <v>0</v>
      </c>
      <c r="H350" s="30">
        <f t="shared" si="0"/>
        <v>34</v>
      </c>
      <c r="I350" s="31">
        <f t="shared" si="1"/>
        <v>0</v>
      </c>
      <c r="J350" s="30">
        <v>23</v>
      </c>
      <c r="K350" s="30">
        <v>0</v>
      </c>
      <c r="L350" s="30">
        <v>0</v>
      </c>
      <c r="M350" s="30">
        <v>0</v>
      </c>
      <c r="N350" s="33">
        <f t="shared" si="2"/>
        <v>23</v>
      </c>
      <c r="O350" s="31">
        <f t="shared" si="3"/>
        <v>0</v>
      </c>
      <c r="P350" s="30">
        <v>26</v>
      </c>
      <c r="Q350" s="30">
        <v>1</v>
      </c>
      <c r="R350" s="33">
        <f t="shared" si="4"/>
        <v>25</v>
      </c>
      <c r="S350" s="31">
        <f t="shared" si="5"/>
        <v>3.8461538461538464E-2</v>
      </c>
      <c r="T350" s="30">
        <v>60</v>
      </c>
      <c r="U350" s="30">
        <v>23</v>
      </c>
      <c r="V350" s="33">
        <f t="shared" si="6"/>
        <v>37</v>
      </c>
      <c r="W350" s="31">
        <f t="shared" si="7"/>
        <v>0.38333333333333336</v>
      </c>
      <c r="X350" s="30">
        <v>143</v>
      </c>
      <c r="Y350" s="30">
        <v>24</v>
      </c>
      <c r="Z350" s="33">
        <f t="shared" si="8"/>
        <v>119</v>
      </c>
    </row>
    <row r="351" spans="1:26" ht="12.75" customHeight="1" x14ac:dyDescent="0.15">
      <c r="A351" s="9" t="s">
        <v>509</v>
      </c>
      <c r="B351" s="9" t="s">
        <v>128</v>
      </c>
      <c r="C351" s="29" t="s">
        <v>509</v>
      </c>
      <c r="D351" s="30">
        <v>180</v>
      </c>
      <c r="E351" s="30">
        <v>6</v>
      </c>
      <c r="F351" s="30">
        <v>6</v>
      </c>
      <c r="G351" s="30">
        <v>0</v>
      </c>
      <c r="H351" s="30">
        <f t="shared" si="0"/>
        <v>174</v>
      </c>
      <c r="I351" s="31">
        <f t="shared" si="1"/>
        <v>3.3333333333333333E-2</v>
      </c>
      <c r="J351" s="30">
        <v>118</v>
      </c>
      <c r="K351" s="30">
        <v>35</v>
      </c>
      <c r="L351" s="30">
        <v>35</v>
      </c>
      <c r="M351" s="30">
        <v>0</v>
      </c>
      <c r="N351" s="33">
        <f t="shared" si="2"/>
        <v>83</v>
      </c>
      <c r="O351" s="31">
        <f t="shared" si="3"/>
        <v>0.29661016949152541</v>
      </c>
      <c r="P351" s="30">
        <v>136</v>
      </c>
      <c r="Q351" s="30">
        <v>192</v>
      </c>
      <c r="R351" s="33">
        <f t="shared" si="4"/>
        <v>0</v>
      </c>
      <c r="S351" s="31">
        <f t="shared" si="5"/>
        <v>1.411764705882353</v>
      </c>
      <c r="T351" s="30">
        <v>313</v>
      </c>
      <c r="U351" s="30">
        <v>247</v>
      </c>
      <c r="V351" s="33">
        <f t="shared" si="6"/>
        <v>66</v>
      </c>
      <c r="W351" s="31">
        <f t="shared" si="7"/>
        <v>0.78913738019169333</v>
      </c>
      <c r="X351" s="30">
        <v>747</v>
      </c>
      <c r="Y351" s="30">
        <v>480</v>
      </c>
      <c r="Z351" s="33">
        <f t="shared" si="8"/>
        <v>323</v>
      </c>
    </row>
    <row r="352" spans="1:26" ht="12.75" customHeight="1" x14ac:dyDescent="0.15">
      <c r="A352" s="9" t="s">
        <v>509</v>
      </c>
      <c r="B352" s="9" t="s">
        <v>128</v>
      </c>
      <c r="C352" s="29" t="s">
        <v>545</v>
      </c>
      <c r="D352" s="30">
        <v>317</v>
      </c>
      <c r="E352" s="30">
        <v>42</v>
      </c>
      <c r="F352" s="30">
        <v>42</v>
      </c>
      <c r="G352" s="30">
        <v>0</v>
      </c>
      <c r="H352" s="30">
        <f t="shared" si="0"/>
        <v>275</v>
      </c>
      <c r="I352" s="31">
        <f t="shared" si="1"/>
        <v>0.13249211356466878</v>
      </c>
      <c r="J352" s="30">
        <v>207</v>
      </c>
      <c r="K352" s="30">
        <v>23</v>
      </c>
      <c r="L352" s="30">
        <v>23</v>
      </c>
      <c r="M352" s="30">
        <v>0</v>
      </c>
      <c r="N352" s="33">
        <f t="shared" si="2"/>
        <v>184</v>
      </c>
      <c r="O352" s="31">
        <f t="shared" si="3"/>
        <v>0.1111111111111111</v>
      </c>
      <c r="P352" s="30">
        <v>239</v>
      </c>
      <c r="Q352" s="30">
        <v>116</v>
      </c>
      <c r="R352" s="33">
        <f t="shared" si="4"/>
        <v>123</v>
      </c>
      <c r="S352" s="31">
        <f t="shared" si="5"/>
        <v>0.48535564853556484</v>
      </c>
      <c r="T352" s="30">
        <v>551</v>
      </c>
      <c r="U352" s="30">
        <v>99</v>
      </c>
      <c r="V352" s="33">
        <f t="shared" si="6"/>
        <v>452</v>
      </c>
      <c r="W352" s="31">
        <f t="shared" si="7"/>
        <v>0.17967332123411978</v>
      </c>
      <c r="X352" s="30">
        <v>1314</v>
      </c>
      <c r="Y352" s="30">
        <v>280</v>
      </c>
      <c r="Z352" s="33">
        <f t="shared" si="8"/>
        <v>1034</v>
      </c>
    </row>
    <row r="353" spans="1:26" ht="12.75" customHeight="1" x14ac:dyDescent="0.15">
      <c r="A353" s="9" t="s">
        <v>509</v>
      </c>
      <c r="B353" s="9" t="s">
        <v>128</v>
      </c>
      <c r="C353" s="29" t="s">
        <v>548</v>
      </c>
      <c r="D353" s="30">
        <v>169</v>
      </c>
      <c r="E353" s="30">
        <v>21</v>
      </c>
      <c r="F353" s="30">
        <v>21</v>
      </c>
      <c r="G353" s="30">
        <v>0</v>
      </c>
      <c r="H353" s="30">
        <f t="shared" si="0"/>
        <v>148</v>
      </c>
      <c r="I353" s="31">
        <f t="shared" si="1"/>
        <v>0.1242603550295858</v>
      </c>
      <c r="J353" s="30">
        <v>110</v>
      </c>
      <c r="K353" s="30">
        <v>5</v>
      </c>
      <c r="L353" s="30">
        <v>5</v>
      </c>
      <c r="M353" s="30">
        <v>0</v>
      </c>
      <c r="N353" s="33">
        <f t="shared" si="2"/>
        <v>105</v>
      </c>
      <c r="O353" s="31">
        <f t="shared" si="3"/>
        <v>4.5454545454545456E-2</v>
      </c>
      <c r="P353" s="30">
        <v>128</v>
      </c>
      <c r="Q353" s="30">
        <v>11</v>
      </c>
      <c r="R353" s="33">
        <f t="shared" si="4"/>
        <v>117</v>
      </c>
      <c r="S353" s="31">
        <f t="shared" si="5"/>
        <v>8.59375E-2</v>
      </c>
      <c r="T353" s="30">
        <v>293</v>
      </c>
      <c r="U353" s="30">
        <v>130</v>
      </c>
      <c r="V353" s="33">
        <f t="shared" si="6"/>
        <v>163</v>
      </c>
      <c r="W353" s="31">
        <f t="shared" si="7"/>
        <v>0.44368600682593856</v>
      </c>
      <c r="X353" s="30">
        <v>700</v>
      </c>
      <c r="Y353" s="30">
        <v>167</v>
      </c>
      <c r="Z353" s="33">
        <f t="shared" si="8"/>
        <v>533</v>
      </c>
    </row>
    <row r="354" spans="1:26" ht="12.75" customHeight="1" x14ac:dyDescent="0.15">
      <c r="A354" s="9" t="s">
        <v>433</v>
      </c>
      <c r="B354" s="9" t="s">
        <v>83</v>
      </c>
      <c r="C354" s="29" t="s">
        <v>434</v>
      </c>
      <c r="D354" s="30">
        <v>32</v>
      </c>
      <c r="E354" s="30">
        <v>23</v>
      </c>
      <c r="F354" s="30">
        <v>23</v>
      </c>
      <c r="G354" s="30">
        <v>0</v>
      </c>
      <c r="H354" s="30">
        <f t="shared" si="0"/>
        <v>9</v>
      </c>
      <c r="I354" s="31">
        <f t="shared" si="1"/>
        <v>0.71875</v>
      </c>
      <c r="J354" s="30">
        <v>21</v>
      </c>
      <c r="K354" s="30">
        <v>19</v>
      </c>
      <c r="L354" s="30">
        <v>19</v>
      </c>
      <c r="M354" s="30">
        <v>0</v>
      </c>
      <c r="N354" s="33">
        <f t="shared" si="2"/>
        <v>2</v>
      </c>
      <c r="O354" s="31">
        <f t="shared" si="3"/>
        <v>0.90476190476190477</v>
      </c>
      <c r="P354" s="30">
        <v>24</v>
      </c>
      <c r="Q354" s="30">
        <v>92</v>
      </c>
      <c r="R354" s="33">
        <f t="shared" si="4"/>
        <v>0</v>
      </c>
      <c r="S354" s="31">
        <f t="shared" si="5"/>
        <v>3.8333333333333335</v>
      </c>
      <c r="T354" s="30">
        <v>59</v>
      </c>
      <c r="U354" s="30">
        <v>33</v>
      </c>
      <c r="V354" s="33">
        <f t="shared" si="6"/>
        <v>26</v>
      </c>
      <c r="W354" s="31">
        <f t="shared" si="7"/>
        <v>0.55932203389830504</v>
      </c>
      <c r="X354" s="30">
        <v>136</v>
      </c>
      <c r="Y354" s="30">
        <v>167</v>
      </c>
      <c r="Z354" s="33">
        <f t="shared" si="8"/>
        <v>37</v>
      </c>
    </row>
    <row r="355" spans="1:26" ht="12.75" customHeight="1" x14ac:dyDescent="0.15">
      <c r="A355" s="9" t="s">
        <v>433</v>
      </c>
      <c r="B355" s="9" t="s">
        <v>83</v>
      </c>
      <c r="C355" s="29" t="s">
        <v>551</v>
      </c>
      <c r="D355" s="30">
        <v>1785</v>
      </c>
      <c r="E355" s="30">
        <v>35</v>
      </c>
      <c r="F355" s="30">
        <v>35</v>
      </c>
      <c r="G355" s="30">
        <v>0</v>
      </c>
      <c r="H355" s="30">
        <f t="shared" si="0"/>
        <v>1750</v>
      </c>
      <c r="I355" s="31">
        <f t="shared" si="1"/>
        <v>1.9607843137254902E-2</v>
      </c>
      <c r="J355" s="30">
        <v>1240</v>
      </c>
      <c r="K355" s="30">
        <v>50</v>
      </c>
      <c r="L355" s="30">
        <v>50</v>
      </c>
      <c r="M355" s="30">
        <v>0</v>
      </c>
      <c r="N355" s="33">
        <f t="shared" si="2"/>
        <v>1190</v>
      </c>
      <c r="O355" s="31">
        <f t="shared" si="3"/>
        <v>4.0322580645161289E-2</v>
      </c>
      <c r="P355" s="30">
        <v>1298</v>
      </c>
      <c r="Q355" s="30">
        <v>103</v>
      </c>
      <c r="R355" s="33">
        <f t="shared" si="4"/>
        <v>1195</v>
      </c>
      <c r="S355" s="31">
        <f t="shared" si="5"/>
        <v>7.9352850539291211E-2</v>
      </c>
      <c r="T355" s="30">
        <v>2761</v>
      </c>
      <c r="U355" s="30">
        <v>520</v>
      </c>
      <c r="V355" s="33">
        <f t="shared" si="6"/>
        <v>2241</v>
      </c>
      <c r="W355" s="31">
        <f t="shared" si="7"/>
        <v>0.18833755885548714</v>
      </c>
      <c r="X355" s="30">
        <v>7084</v>
      </c>
      <c r="Y355" s="30">
        <v>708</v>
      </c>
      <c r="Z355" s="33">
        <f t="shared" si="8"/>
        <v>6376</v>
      </c>
    </row>
    <row r="356" spans="1:26" ht="12.75" customHeight="1" x14ac:dyDescent="0.15">
      <c r="A356" s="9" t="s">
        <v>433</v>
      </c>
      <c r="B356" s="9" t="s">
        <v>83</v>
      </c>
      <c r="C356" s="9" t="s">
        <v>552</v>
      </c>
      <c r="D356" s="33">
        <v>189</v>
      </c>
      <c r="E356" s="33">
        <v>4</v>
      </c>
      <c r="F356" s="33">
        <v>0</v>
      </c>
      <c r="G356" s="33">
        <v>4</v>
      </c>
      <c r="H356" s="30">
        <f t="shared" si="0"/>
        <v>185</v>
      </c>
      <c r="I356" s="31">
        <f t="shared" si="1"/>
        <v>2.1164021164021163E-2</v>
      </c>
      <c r="J356" s="33">
        <v>117</v>
      </c>
      <c r="K356" s="33">
        <v>9</v>
      </c>
      <c r="L356" s="33">
        <v>0</v>
      </c>
      <c r="M356" s="33">
        <v>9</v>
      </c>
      <c r="N356" s="33">
        <f t="shared" si="2"/>
        <v>108</v>
      </c>
      <c r="O356" s="31">
        <f t="shared" si="3"/>
        <v>7.6923076923076927E-2</v>
      </c>
      <c r="P356" s="33">
        <v>128</v>
      </c>
      <c r="Q356" s="33">
        <v>132</v>
      </c>
      <c r="R356" s="33">
        <f t="shared" si="4"/>
        <v>0</v>
      </c>
      <c r="S356" s="31">
        <f t="shared" si="5"/>
        <v>1.03125</v>
      </c>
      <c r="T356" s="33">
        <v>321</v>
      </c>
      <c r="U356" s="33">
        <v>1</v>
      </c>
      <c r="V356" s="33">
        <f t="shared" si="6"/>
        <v>320</v>
      </c>
      <c r="W356" s="31">
        <f t="shared" si="7"/>
        <v>3.1152647975077881E-3</v>
      </c>
      <c r="X356" s="33">
        <v>755</v>
      </c>
      <c r="Y356" s="33">
        <v>146</v>
      </c>
      <c r="Z356" s="33">
        <f t="shared" si="8"/>
        <v>613</v>
      </c>
    </row>
    <row r="357" spans="1:26" ht="12.75" customHeight="1" x14ac:dyDescent="0.15">
      <c r="A357" s="9" t="s">
        <v>433</v>
      </c>
      <c r="B357" s="9" t="s">
        <v>83</v>
      </c>
      <c r="C357" s="29" t="s">
        <v>553</v>
      </c>
      <c r="D357" s="30">
        <v>32</v>
      </c>
      <c r="E357" s="30">
        <v>9</v>
      </c>
      <c r="F357" s="30">
        <v>9</v>
      </c>
      <c r="G357" s="30">
        <v>0</v>
      </c>
      <c r="H357" s="30">
        <f t="shared" si="0"/>
        <v>23</v>
      </c>
      <c r="I357" s="31">
        <f t="shared" si="1"/>
        <v>0.28125</v>
      </c>
      <c r="J357" s="30">
        <v>21</v>
      </c>
      <c r="K357" s="30">
        <v>17</v>
      </c>
      <c r="L357" s="30">
        <v>14</v>
      </c>
      <c r="M357" s="30">
        <v>3</v>
      </c>
      <c r="N357" s="33">
        <f t="shared" si="2"/>
        <v>4</v>
      </c>
      <c r="O357" s="31">
        <f t="shared" si="3"/>
        <v>0.80952380952380953</v>
      </c>
      <c r="P357" s="30">
        <v>23</v>
      </c>
      <c r="Q357" s="30">
        <v>37</v>
      </c>
      <c r="R357" s="33">
        <f t="shared" si="4"/>
        <v>0</v>
      </c>
      <c r="S357" s="31">
        <f t="shared" si="5"/>
        <v>1.6086956521739131</v>
      </c>
      <c r="T357" s="30">
        <v>58</v>
      </c>
      <c r="U357" s="30">
        <v>2</v>
      </c>
      <c r="V357" s="33">
        <f t="shared" si="6"/>
        <v>56</v>
      </c>
      <c r="W357" s="31">
        <f t="shared" si="7"/>
        <v>3.4482758620689655E-2</v>
      </c>
      <c r="X357" s="30">
        <v>134</v>
      </c>
      <c r="Y357" s="30">
        <v>65</v>
      </c>
      <c r="Z357" s="33">
        <f t="shared" si="8"/>
        <v>83</v>
      </c>
    </row>
    <row r="358" spans="1:26" ht="12.75" customHeight="1" x14ac:dyDescent="0.15">
      <c r="A358" s="9" t="s">
        <v>554</v>
      </c>
      <c r="B358" s="9" t="s">
        <v>83</v>
      </c>
      <c r="C358" s="29" t="s">
        <v>555</v>
      </c>
      <c r="D358" s="30">
        <v>3</v>
      </c>
      <c r="E358" s="30">
        <v>0</v>
      </c>
      <c r="F358" s="30">
        <v>0</v>
      </c>
      <c r="G358" s="30">
        <v>0</v>
      </c>
      <c r="H358" s="30">
        <f t="shared" si="0"/>
        <v>3</v>
      </c>
      <c r="I358" s="31">
        <f t="shared" si="1"/>
        <v>0</v>
      </c>
      <c r="J358" s="30">
        <v>2</v>
      </c>
      <c r="K358" s="30">
        <v>1</v>
      </c>
      <c r="L358" s="30">
        <v>1</v>
      </c>
      <c r="M358" s="30">
        <v>0</v>
      </c>
      <c r="N358" s="33">
        <f t="shared" si="2"/>
        <v>1</v>
      </c>
      <c r="O358" s="31">
        <f t="shared" si="3"/>
        <v>0.5</v>
      </c>
      <c r="P358" s="30">
        <v>2</v>
      </c>
      <c r="Q358" s="30">
        <v>1</v>
      </c>
      <c r="R358" s="33">
        <f t="shared" si="4"/>
        <v>1</v>
      </c>
      <c r="S358" s="31">
        <f t="shared" si="5"/>
        <v>0.5</v>
      </c>
      <c r="T358" s="30">
        <v>5</v>
      </c>
      <c r="U358" s="30">
        <v>0</v>
      </c>
      <c r="V358" s="33">
        <f t="shared" si="6"/>
        <v>5</v>
      </c>
      <c r="W358" s="31">
        <f t="shared" si="7"/>
        <v>0</v>
      </c>
      <c r="X358" s="30">
        <v>12</v>
      </c>
      <c r="Y358" s="30">
        <v>2</v>
      </c>
      <c r="Z358" s="33">
        <f t="shared" si="8"/>
        <v>10</v>
      </c>
    </row>
    <row r="359" spans="1:26" ht="12.75" customHeight="1" x14ac:dyDescent="0.15">
      <c r="A359" s="9" t="s">
        <v>554</v>
      </c>
      <c r="B359" s="9" t="s">
        <v>83</v>
      </c>
      <c r="C359" s="29" t="s">
        <v>556</v>
      </c>
      <c r="D359" s="30">
        <v>3</v>
      </c>
      <c r="E359" s="30">
        <v>0</v>
      </c>
      <c r="F359" s="30">
        <v>0</v>
      </c>
      <c r="G359" s="30">
        <v>0</v>
      </c>
      <c r="H359" s="30">
        <f t="shared" si="0"/>
        <v>3</v>
      </c>
      <c r="I359" s="31">
        <f t="shared" si="1"/>
        <v>0</v>
      </c>
      <c r="J359" s="30">
        <v>2</v>
      </c>
      <c r="K359" s="30">
        <v>0</v>
      </c>
      <c r="L359" s="30">
        <v>0</v>
      </c>
      <c r="M359" s="30">
        <v>0</v>
      </c>
      <c r="N359" s="33">
        <f t="shared" si="2"/>
        <v>2</v>
      </c>
      <c r="O359" s="31">
        <f t="shared" si="3"/>
        <v>0</v>
      </c>
      <c r="P359" s="30">
        <v>2</v>
      </c>
      <c r="Q359" s="30">
        <v>1</v>
      </c>
      <c r="R359" s="33">
        <f t="shared" si="4"/>
        <v>1</v>
      </c>
      <c r="S359" s="31">
        <f t="shared" si="5"/>
        <v>0.5</v>
      </c>
      <c r="T359" s="30">
        <v>3</v>
      </c>
      <c r="U359" s="30">
        <v>0</v>
      </c>
      <c r="V359" s="33">
        <f t="shared" si="6"/>
        <v>3</v>
      </c>
      <c r="W359" s="31">
        <f t="shared" si="7"/>
        <v>0</v>
      </c>
      <c r="X359" s="30">
        <v>10</v>
      </c>
      <c r="Y359" s="30">
        <v>1</v>
      </c>
      <c r="Z359" s="33">
        <f t="shared" si="8"/>
        <v>9</v>
      </c>
    </row>
    <row r="360" spans="1:26" ht="12.75" customHeight="1" x14ac:dyDescent="0.15">
      <c r="A360" s="9" t="s">
        <v>554</v>
      </c>
      <c r="B360" s="9" t="s">
        <v>83</v>
      </c>
      <c r="C360" s="29" t="s">
        <v>557</v>
      </c>
      <c r="D360" s="30">
        <v>5</v>
      </c>
      <c r="E360" s="30">
        <v>0</v>
      </c>
      <c r="F360" s="30">
        <v>0</v>
      </c>
      <c r="G360" s="30">
        <v>0</v>
      </c>
      <c r="H360" s="30">
        <f t="shared" si="0"/>
        <v>5</v>
      </c>
      <c r="I360" s="31">
        <f t="shared" si="1"/>
        <v>0</v>
      </c>
      <c r="J360" s="30">
        <v>3</v>
      </c>
      <c r="K360" s="30">
        <v>0</v>
      </c>
      <c r="L360" s="30">
        <v>0</v>
      </c>
      <c r="M360" s="30">
        <v>0</v>
      </c>
      <c r="N360" s="33">
        <f t="shared" si="2"/>
        <v>3</v>
      </c>
      <c r="O360" s="31">
        <f t="shared" si="3"/>
        <v>0</v>
      </c>
      <c r="P360" s="30">
        <v>3</v>
      </c>
      <c r="Q360" s="30">
        <v>0</v>
      </c>
      <c r="R360" s="33">
        <f t="shared" si="4"/>
        <v>3</v>
      </c>
      <c r="S360" s="31">
        <f t="shared" si="5"/>
        <v>0</v>
      </c>
      <c r="T360" s="30">
        <v>8</v>
      </c>
      <c r="U360" s="30">
        <v>0</v>
      </c>
      <c r="V360" s="33">
        <f t="shared" si="6"/>
        <v>8</v>
      </c>
      <c r="W360" s="31">
        <f t="shared" si="7"/>
        <v>0</v>
      </c>
      <c r="X360" s="30">
        <v>19</v>
      </c>
      <c r="Y360" s="30">
        <v>0</v>
      </c>
      <c r="Z360" s="33">
        <f t="shared" si="8"/>
        <v>19</v>
      </c>
    </row>
    <row r="361" spans="1:26" ht="12.75" customHeight="1" x14ac:dyDescent="0.15">
      <c r="A361" s="9" t="s">
        <v>554</v>
      </c>
      <c r="B361" s="9" t="s">
        <v>83</v>
      </c>
      <c r="C361" s="29" t="s">
        <v>560</v>
      </c>
      <c r="D361" s="30">
        <v>11</v>
      </c>
      <c r="E361" s="30">
        <v>0</v>
      </c>
      <c r="F361" s="30">
        <v>0</v>
      </c>
      <c r="G361" s="30">
        <v>0</v>
      </c>
      <c r="H361" s="30">
        <f t="shared" si="0"/>
        <v>11</v>
      </c>
      <c r="I361" s="31">
        <f t="shared" si="1"/>
        <v>0</v>
      </c>
      <c r="J361" s="30">
        <v>7</v>
      </c>
      <c r="K361" s="30">
        <v>0</v>
      </c>
      <c r="L361" s="30">
        <v>0</v>
      </c>
      <c r="M361" s="30">
        <v>0</v>
      </c>
      <c r="N361" s="33">
        <f t="shared" si="2"/>
        <v>7</v>
      </c>
      <c r="O361" s="31">
        <f t="shared" si="3"/>
        <v>0</v>
      </c>
      <c r="P361" s="30">
        <v>8</v>
      </c>
      <c r="Q361" s="30">
        <v>0</v>
      </c>
      <c r="R361" s="33">
        <f t="shared" si="4"/>
        <v>8</v>
      </c>
      <c r="S361" s="31">
        <f t="shared" si="5"/>
        <v>0</v>
      </c>
      <c r="T361" s="30">
        <v>19</v>
      </c>
      <c r="U361" s="30">
        <v>1</v>
      </c>
      <c r="V361" s="33">
        <f t="shared" si="6"/>
        <v>18</v>
      </c>
      <c r="W361" s="31">
        <f t="shared" si="7"/>
        <v>5.2631578947368418E-2</v>
      </c>
      <c r="X361" s="30">
        <v>45</v>
      </c>
      <c r="Y361" s="30">
        <v>1</v>
      </c>
      <c r="Z361" s="33">
        <f t="shared" si="8"/>
        <v>44</v>
      </c>
    </row>
    <row r="362" spans="1:26" ht="12.75" customHeight="1" x14ac:dyDescent="0.15">
      <c r="A362" s="9" t="s">
        <v>554</v>
      </c>
      <c r="B362" s="9" t="s">
        <v>83</v>
      </c>
      <c r="C362" s="29" t="s">
        <v>562</v>
      </c>
      <c r="D362" s="30">
        <v>25</v>
      </c>
      <c r="E362" s="30">
        <v>0</v>
      </c>
      <c r="F362" s="30">
        <v>0</v>
      </c>
      <c r="G362" s="30">
        <v>0</v>
      </c>
      <c r="H362" s="30">
        <f t="shared" si="0"/>
        <v>25</v>
      </c>
      <c r="I362" s="31">
        <f t="shared" si="1"/>
        <v>0</v>
      </c>
      <c r="J362" s="30">
        <v>17</v>
      </c>
      <c r="K362" s="30">
        <v>0</v>
      </c>
      <c r="L362" s="30">
        <v>0</v>
      </c>
      <c r="M362" s="30">
        <v>0</v>
      </c>
      <c r="N362" s="33">
        <f t="shared" si="2"/>
        <v>17</v>
      </c>
      <c r="O362" s="31">
        <f t="shared" si="3"/>
        <v>0</v>
      </c>
      <c r="P362" s="30">
        <v>18</v>
      </c>
      <c r="Q362" s="30">
        <v>5</v>
      </c>
      <c r="R362" s="33">
        <f t="shared" si="4"/>
        <v>13</v>
      </c>
      <c r="S362" s="31">
        <f t="shared" si="5"/>
        <v>0.27777777777777779</v>
      </c>
      <c r="T362" s="30">
        <v>43</v>
      </c>
      <c r="U362" s="30">
        <v>0</v>
      </c>
      <c r="V362" s="33">
        <f t="shared" si="6"/>
        <v>43</v>
      </c>
      <c r="W362" s="31">
        <f t="shared" si="7"/>
        <v>0</v>
      </c>
      <c r="X362" s="30">
        <v>103</v>
      </c>
      <c r="Y362" s="30">
        <v>5</v>
      </c>
      <c r="Z362" s="33">
        <f t="shared" si="8"/>
        <v>98</v>
      </c>
    </row>
    <row r="363" spans="1:26" ht="12.75" customHeight="1" x14ac:dyDescent="0.15">
      <c r="A363" s="9" t="s">
        <v>472</v>
      </c>
      <c r="B363" s="9" t="s">
        <v>67</v>
      </c>
      <c r="C363" s="29" t="s">
        <v>473</v>
      </c>
      <c r="D363" s="30">
        <v>94</v>
      </c>
      <c r="E363" s="30">
        <v>1</v>
      </c>
      <c r="F363" s="30">
        <v>1</v>
      </c>
      <c r="G363" s="30">
        <v>0</v>
      </c>
      <c r="H363" s="30">
        <f t="shared" si="0"/>
        <v>93</v>
      </c>
      <c r="I363" s="31">
        <f t="shared" si="1"/>
        <v>1.0638297872340425E-2</v>
      </c>
      <c r="J363" s="30">
        <v>54</v>
      </c>
      <c r="K363" s="30">
        <v>3</v>
      </c>
      <c r="L363" s="30">
        <v>3</v>
      </c>
      <c r="M363" s="30">
        <v>0</v>
      </c>
      <c r="N363" s="33">
        <f t="shared" si="2"/>
        <v>51</v>
      </c>
      <c r="O363" s="31">
        <f t="shared" si="3"/>
        <v>5.5555555555555552E-2</v>
      </c>
      <c r="P363" s="30">
        <v>56</v>
      </c>
      <c r="Q363" s="30">
        <v>0</v>
      </c>
      <c r="R363" s="33">
        <f t="shared" si="4"/>
        <v>56</v>
      </c>
      <c r="S363" s="31">
        <f t="shared" si="5"/>
        <v>0</v>
      </c>
      <c r="T363" s="30">
        <v>123</v>
      </c>
      <c r="U363" s="30">
        <v>15</v>
      </c>
      <c r="V363" s="33">
        <f t="shared" si="6"/>
        <v>108</v>
      </c>
      <c r="W363" s="31">
        <f t="shared" si="7"/>
        <v>0.12195121951219512</v>
      </c>
      <c r="X363" s="30">
        <v>327</v>
      </c>
      <c r="Y363" s="30">
        <v>19</v>
      </c>
      <c r="Z363" s="33">
        <f t="shared" si="8"/>
        <v>308</v>
      </c>
    </row>
    <row r="364" spans="1:26" ht="12.75" customHeight="1" x14ac:dyDescent="0.15">
      <c r="A364" s="9" t="s">
        <v>472</v>
      </c>
      <c r="B364" s="9" t="s">
        <v>67</v>
      </c>
      <c r="C364" s="29" t="s">
        <v>563</v>
      </c>
      <c r="D364" s="30">
        <v>50</v>
      </c>
      <c r="E364" s="30">
        <v>0</v>
      </c>
      <c r="F364" s="30">
        <v>0</v>
      </c>
      <c r="G364" s="30">
        <v>0</v>
      </c>
      <c r="H364" s="30">
        <f t="shared" si="0"/>
        <v>50</v>
      </c>
      <c r="I364" s="31">
        <f t="shared" si="1"/>
        <v>0</v>
      </c>
      <c r="J364" s="30">
        <v>24</v>
      </c>
      <c r="K364" s="30">
        <v>54</v>
      </c>
      <c r="L364" s="30">
        <v>54</v>
      </c>
      <c r="M364" s="30">
        <v>0</v>
      </c>
      <c r="N364" s="33">
        <f t="shared" si="2"/>
        <v>0</v>
      </c>
      <c r="O364" s="31">
        <f t="shared" si="3"/>
        <v>2.25</v>
      </c>
      <c r="P364" s="30">
        <v>30</v>
      </c>
      <c r="Q364" s="30">
        <v>59</v>
      </c>
      <c r="R364" s="33">
        <f t="shared" si="4"/>
        <v>0</v>
      </c>
      <c r="S364" s="31">
        <f t="shared" si="5"/>
        <v>1.9666666666666666</v>
      </c>
      <c r="T364" s="30">
        <v>93</v>
      </c>
      <c r="U364" s="30">
        <v>147</v>
      </c>
      <c r="V364" s="33">
        <f t="shared" si="6"/>
        <v>0</v>
      </c>
      <c r="W364" s="31">
        <f t="shared" si="7"/>
        <v>1.5806451612903225</v>
      </c>
      <c r="X364" s="30">
        <v>197</v>
      </c>
      <c r="Y364" s="30">
        <v>260</v>
      </c>
      <c r="Z364" s="33">
        <f t="shared" si="8"/>
        <v>50</v>
      </c>
    </row>
    <row r="365" spans="1:26" ht="12.75" customHeight="1" x14ac:dyDescent="0.15">
      <c r="A365" s="9" t="s">
        <v>472</v>
      </c>
      <c r="B365" s="9" t="s">
        <v>67</v>
      </c>
      <c r="C365" s="29" t="s">
        <v>566</v>
      </c>
      <c r="D365" s="30">
        <v>779</v>
      </c>
      <c r="E365" s="30">
        <v>0</v>
      </c>
      <c r="F365" s="30">
        <v>0</v>
      </c>
      <c r="G365" s="30">
        <v>0</v>
      </c>
      <c r="H365" s="30">
        <f t="shared" si="0"/>
        <v>779</v>
      </c>
      <c r="I365" s="31">
        <f t="shared" si="1"/>
        <v>0</v>
      </c>
      <c r="J365" s="30">
        <v>404</v>
      </c>
      <c r="K365" s="30">
        <v>0</v>
      </c>
      <c r="L365" s="30">
        <v>0</v>
      </c>
      <c r="M365" s="30">
        <v>0</v>
      </c>
      <c r="N365" s="33">
        <f t="shared" si="2"/>
        <v>404</v>
      </c>
      <c r="O365" s="31">
        <f t="shared" si="3"/>
        <v>0</v>
      </c>
      <c r="P365" s="30">
        <v>456</v>
      </c>
      <c r="Q365" s="30">
        <v>360</v>
      </c>
      <c r="R365" s="33">
        <f t="shared" si="4"/>
        <v>96</v>
      </c>
      <c r="S365" s="31">
        <f t="shared" si="5"/>
        <v>0.78947368421052633</v>
      </c>
      <c r="T365" s="30">
        <v>1461</v>
      </c>
      <c r="U365" s="30">
        <v>1402</v>
      </c>
      <c r="V365" s="33">
        <f t="shared" si="6"/>
        <v>59</v>
      </c>
      <c r="W365" s="31">
        <f t="shared" si="7"/>
        <v>0.95961670088980155</v>
      </c>
      <c r="X365" s="30">
        <v>3100</v>
      </c>
      <c r="Y365" s="30">
        <v>1762</v>
      </c>
      <c r="Z365" s="33">
        <f t="shared" si="8"/>
        <v>1338</v>
      </c>
    </row>
    <row r="366" spans="1:26" ht="12.75" customHeight="1" x14ac:dyDescent="0.15">
      <c r="A366" s="9" t="s">
        <v>472</v>
      </c>
      <c r="B366" s="9" t="s">
        <v>67</v>
      </c>
      <c r="C366" s="29" t="s">
        <v>567</v>
      </c>
      <c r="D366" s="30">
        <v>26</v>
      </c>
      <c r="E366" s="30">
        <v>4</v>
      </c>
      <c r="F366" s="30">
        <v>4</v>
      </c>
      <c r="G366" s="30">
        <v>0</v>
      </c>
      <c r="H366" s="30">
        <f t="shared" si="0"/>
        <v>22</v>
      </c>
      <c r="I366" s="31">
        <f t="shared" si="1"/>
        <v>0.15384615384615385</v>
      </c>
      <c r="J366" s="30">
        <v>15</v>
      </c>
      <c r="K366" s="30">
        <v>38</v>
      </c>
      <c r="L366" s="30">
        <v>32</v>
      </c>
      <c r="M366" s="30">
        <v>6</v>
      </c>
      <c r="N366" s="33">
        <f t="shared" si="2"/>
        <v>0</v>
      </c>
      <c r="O366" s="31">
        <f t="shared" si="3"/>
        <v>2.5333333333333332</v>
      </c>
      <c r="P366" s="30">
        <v>19</v>
      </c>
      <c r="Q366" s="30">
        <v>19</v>
      </c>
      <c r="R366" s="33">
        <f t="shared" si="4"/>
        <v>0</v>
      </c>
      <c r="S366" s="31">
        <f t="shared" si="5"/>
        <v>1</v>
      </c>
      <c r="T366" s="30">
        <v>43</v>
      </c>
      <c r="U366" s="30">
        <v>46</v>
      </c>
      <c r="V366" s="33">
        <f t="shared" si="6"/>
        <v>0</v>
      </c>
      <c r="W366" s="31">
        <f t="shared" si="7"/>
        <v>1.069767441860465</v>
      </c>
      <c r="X366" s="30">
        <v>103</v>
      </c>
      <c r="Y366" s="30">
        <v>107</v>
      </c>
      <c r="Z366" s="33">
        <f t="shared" si="8"/>
        <v>22</v>
      </c>
    </row>
    <row r="367" spans="1:26" ht="12.75" customHeight="1" x14ac:dyDescent="0.15">
      <c r="A367" s="9" t="s">
        <v>472</v>
      </c>
      <c r="B367" s="9" t="s">
        <v>67</v>
      </c>
      <c r="C367" s="29" t="s">
        <v>569</v>
      </c>
      <c r="D367" s="30">
        <v>147</v>
      </c>
      <c r="E367" s="30">
        <v>0</v>
      </c>
      <c r="F367" s="30">
        <v>0</v>
      </c>
      <c r="G367" s="30">
        <v>0</v>
      </c>
      <c r="H367" s="30">
        <f t="shared" si="0"/>
        <v>147</v>
      </c>
      <c r="I367" s="31">
        <f t="shared" si="1"/>
        <v>0</v>
      </c>
      <c r="J367" s="30">
        <v>57</v>
      </c>
      <c r="K367" s="30">
        <v>0</v>
      </c>
      <c r="L367" s="30">
        <v>0</v>
      </c>
      <c r="M367" s="30">
        <v>0</v>
      </c>
      <c r="N367" s="33">
        <f t="shared" si="2"/>
        <v>57</v>
      </c>
      <c r="O367" s="31">
        <f t="shared" si="3"/>
        <v>0</v>
      </c>
      <c r="P367" s="30">
        <v>60</v>
      </c>
      <c r="Q367" s="30">
        <v>0</v>
      </c>
      <c r="R367" s="33">
        <f t="shared" si="4"/>
        <v>60</v>
      </c>
      <c r="S367" s="31">
        <f t="shared" si="5"/>
        <v>0</v>
      </c>
      <c r="T367" s="30">
        <v>241</v>
      </c>
      <c r="U367" s="30">
        <v>79</v>
      </c>
      <c r="V367" s="33">
        <f t="shared" si="6"/>
        <v>162</v>
      </c>
      <c r="W367" s="31">
        <f t="shared" si="7"/>
        <v>0.32780082987551867</v>
      </c>
      <c r="X367" s="30">
        <v>505</v>
      </c>
      <c r="Y367" s="30">
        <v>79</v>
      </c>
      <c r="Z367" s="33">
        <f t="shared" si="8"/>
        <v>426</v>
      </c>
    </row>
    <row r="368" spans="1:26" ht="12.75" customHeight="1" x14ac:dyDescent="0.15">
      <c r="A368" s="9" t="s">
        <v>472</v>
      </c>
      <c r="B368" s="9" t="s">
        <v>67</v>
      </c>
      <c r="C368" s="29" t="s">
        <v>570</v>
      </c>
      <c r="D368" s="30">
        <v>287</v>
      </c>
      <c r="E368" s="30">
        <v>14</v>
      </c>
      <c r="F368" s="30">
        <v>14</v>
      </c>
      <c r="G368" s="30">
        <v>0</v>
      </c>
      <c r="H368" s="30">
        <f t="shared" si="0"/>
        <v>273</v>
      </c>
      <c r="I368" s="31">
        <f t="shared" si="1"/>
        <v>4.878048780487805E-2</v>
      </c>
      <c r="J368" s="30">
        <v>134</v>
      </c>
      <c r="K368" s="30">
        <v>26</v>
      </c>
      <c r="L368" s="30">
        <v>24</v>
      </c>
      <c r="M368" s="30">
        <v>2</v>
      </c>
      <c r="N368" s="33">
        <f t="shared" si="2"/>
        <v>108</v>
      </c>
      <c r="O368" s="31">
        <f t="shared" si="3"/>
        <v>0.19402985074626866</v>
      </c>
      <c r="P368" s="30">
        <v>173</v>
      </c>
      <c r="Q368" s="30">
        <v>532</v>
      </c>
      <c r="R368" s="33">
        <f t="shared" si="4"/>
        <v>0</v>
      </c>
      <c r="S368" s="31">
        <f t="shared" si="5"/>
        <v>3.0751445086705202</v>
      </c>
      <c r="T368" s="30">
        <v>490</v>
      </c>
      <c r="U368" s="30">
        <v>452</v>
      </c>
      <c r="V368" s="33">
        <f t="shared" si="6"/>
        <v>38</v>
      </c>
      <c r="W368" s="31">
        <f t="shared" si="7"/>
        <v>0.92244897959183669</v>
      </c>
      <c r="X368" s="30">
        <v>1084</v>
      </c>
      <c r="Y368" s="30">
        <v>1024</v>
      </c>
      <c r="Z368" s="33">
        <f t="shared" si="8"/>
        <v>419</v>
      </c>
    </row>
    <row r="369" spans="1:26" ht="12.75" customHeight="1" x14ac:dyDescent="0.15">
      <c r="A369" s="9" t="s">
        <v>472</v>
      </c>
      <c r="B369" s="9" t="s">
        <v>67</v>
      </c>
      <c r="C369" s="29" t="s">
        <v>571</v>
      </c>
      <c r="D369" s="30">
        <v>283</v>
      </c>
      <c r="E369" s="30">
        <v>0</v>
      </c>
      <c r="F369" s="30">
        <v>0</v>
      </c>
      <c r="G369" s="30">
        <v>0</v>
      </c>
      <c r="H369" s="30">
        <f t="shared" si="0"/>
        <v>283</v>
      </c>
      <c r="I369" s="31">
        <f t="shared" si="1"/>
        <v>0</v>
      </c>
      <c r="J369" s="30">
        <v>178</v>
      </c>
      <c r="K369" s="30">
        <v>0</v>
      </c>
      <c r="L369" s="30">
        <v>0</v>
      </c>
      <c r="M369" s="30">
        <v>0</v>
      </c>
      <c r="N369" s="33">
        <f t="shared" si="2"/>
        <v>178</v>
      </c>
      <c r="O369" s="31">
        <f t="shared" si="3"/>
        <v>0</v>
      </c>
      <c r="P369" s="30">
        <v>211</v>
      </c>
      <c r="Q369" s="30">
        <v>0</v>
      </c>
      <c r="R369" s="33">
        <f t="shared" si="4"/>
        <v>211</v>
      </c>
      <c r="S369" s="31">
        <f t="shared" si="5"/>
        <v>0</v>
      </c>
      <c r="T369" s="30">
        <v>690</v>
      </c>
      <c r="U369" s="30">
        <v>91</v>
      </c>
      <c r="V369" s="33">
        <f t="shared" si="6"/>
        <v>599</v>
      </c>
      <c r="W369" s="31">
        <f t="shared" si="7"/>
        <v>0.13188405797101449</v>
      </c>
      <c r="X369" s="30">
        <v>1362</v>
      </c>
      <c r="Y369" s="30">
        <v>91</v>
      </c>
      <c r="Z369" s="33">
        <f t="shared" si="8"/>
        <v>1271</v>
      </c>
    </row>
    <row r="370" spans="1:26" ht="12.75" customHeight="1" x14ac:dyDescent="0.15">
      <c r="A370" s="9" t="s">
        <v>528</v>
      </c>
      <c r="B370" s="9" t="s">
        <v>67</v>
      </c>
      <c r="C370" s="29" t="s">
        <v>529</v>
      </c>
      <c r="D370" s="30">
        <v>39</v>
      </c>
      <c r="E370" s="30">
        <v>25</v>
      </c>
      <c r="F370" s="30">
        <v>25</v>
      </c>
      <c r="G370" s="30">
        <v>0</v>
      </c>
      <c r="H370" s="30">
        <f t="shared" si="0"/>
        <v>14</v>
      </c>
      <c r="I370" s="31">
        <f t="shared" si="1"/>
        <v>0.64102564102564108</v>
      </c>
      <c r="J370" s="30">
        <v>29</v>
      </c>
      <c r="K370" s="30">
        <v>7</v>
      </c>
      <c r="L370" s="30">
        <v>7</v>
      </c>
      <c r="M370" s="30">
        <v>0</v>
      </c>
      <c r="N370" s="33">
        <f t="shared" si="2"/>
        <v>22</v>
      </c>
      <c r="O370" s="31">
        <f t="shared" si="3"/>
        <v>0.2413793103448276</v>
      </c>
      <c r="P370" s="30">
        <v>31</v>
      </c>
      <c r="Q370" s="30">
        <v>5</v>
      </c>
      <c r="R370" s="33">
        <f t="shared" si="4"/>
        <v>26</v>
      </c>
      <c r="S370" s="31">
        <f t="shared" si="5"/>
        <v>0.16129032258064516</v>
      </c>
      <c r="T370" s="30">
        <v>122</v>
      </c>
      <c r="U370" s="30">
        <v>35</v>
      </c>
      <c r="V370" s="33">
        <f t="shared" si="6"/>
        <v>87</v>
      </c>
      <c r="W370" s="31">
        <f t="shared" si="7"/>
        <v>0.28688524590163933</v>
      </c>
      <c r="X370" s="30">
        <v>221</v>
      </c>
      <c r="Y370" s="30">
        <v>72</v>
      </c>
      <c r="Z370" s="33">
        <f t="shared" si="8"/>
        <v>149</v>
      </c>
    </row>
    <row r="371" spans="1:26" ht="12.75" customHeight="1" x14ac:dyDescent="0.15">
      <c r="A371" s="9" t="s">
        <v>528</v>
      </c>
      <c r="B371" s="9" t="s">
        <v>67</v>
      </c>
      <c r="C371" s="29" t="s">
        <v>546</v>
      </c>
      <c r="D371" s="30">
        <v>35</v>
      </c>
      <c r="E371" s="30">
        <v>4</v>
      </c>
      <c r="F371" s="30">
        <v>4</v>
      </c>
      <c r="G371" s="30">
        <v>0</v>
      </c>
      <c r="H371" s="30">
        <f t="shared" si="0"/>
        <v>31</v>
      </c>
      <c r="I371" s="31">
        <f t="shared" si="1"/>
        <v>0.11428571428571428</v>
      </c>
      <c r="J371" s="30">
        <v>18</v>
      </c>
      <c r="K371" s="30">
        <v>13</v>
      </c>
      <c r="L371" s="30">
        <v>3</v>
      </c>
      <c r="M371" s="30">
        <v>10</v>
      </c>
      <c r="N371" s="33">
        <f t="shared" si="2"/>
        <v>5</v>
      </c>
      <c r="O371" s="31">
        <f t="shared" si="3"/>
        <v>0.72222222222222221</v>
      </c>
      <c r="P371" s="30">
        <v>18</v>
      </c>
      <c r="Q371" s="30">
        <v>11</v>
      </c>
      <c r="R371" s="33">
        <f t="shared" si="4"/>
        <v>7</v>
      </c>
      <c r="S371" s="31">
        <f t="shared" si="5"/>
        <v>0.61111111111111116</v>
      </c>
      <c r="T371" s="30">
        <v>66</v>
      </c>
      <c r="U371" s="30">
        <v>38</v>
      </c>
      <c r="V371" s="33">
        <f t="shared" si="6"/>
        <v>28</v>
      </c>
      <c r="W371" s="31">
        <f t="shared" si="7"/>
        <v>0.5757575757575758</v>
      </c>
      <c r="X371" s="30">
        <v>137</v>
      </c>
      <c r="Y371" s="30">
        <v>66</v>
      </c>
      <c r="Z371" s="33">
        <f t="shared" si="8"/>
        <v>71</v>
      </c>
    </row>
    <row r="372" spans="1:26" ht="12.75" customHeight="1" x14ac:dyDescent="0.15">
      <c r="A372" s="9" t="s">
        <v>528</v>
      </c>
      <c r="B372" s="9" t="s">
        <v>67</v>
      </c>
      <c r="C372" s="29" t="s">
        <v>573</v>
      </c>
      <c r="D372" s="30">
        <v>31</v>
      </c>
      <c r="E372" s="30">
        <v>12</v>
      </c>
      <c r="F372" s="30">
        <v>12</v>
      </c>
      <c r="G372" s="30">
        <v>0</v>
      </c>
      <c r="H372" s="30">
        <f t="shared" si="0"/>
        <v>19</v>
      </c>
      <c r="I372" s="31">
        <f t="shared" si="1"/>
        <v>0.38709677419354838</v>
      </c>
      <c r="J372" s="30">
        <v>24</v>
      </c>
      <c r="K372" s="30">
        <v>21</v>
      </c>
      <c r="L372" s="30">
        <v>21</v>
      </c>
      <c r="M372" s="30">
        <v>0</v>
      </c>
      <c r="N372" s="33">
        <f t="shared" si="2"/>
        <v>3</v>
      </c>
      <c r="O372" s="31">
        <f t="shared" si="3"/>
        <v>0.875</v>
      </c>
      <c r="P372" s="30">
        <v>26</v>
      </c>
      <c r="Q372" s="30">
        <v>42</v>
      </c>
      <c r="R372" s="33">
        <f t="shared" si="4"/>
        <v>0</v>
      </c>
      <c r="S372" s="31">
        <f t="shared" si="5"/>
        <v>1.6153846153846154</v>
      </c>
      <c r="T372" s="30">
        <v>76</v>
      </c>
      <c r="U372" s="30">
        <v>110</v>
      </c>
      <c r="V372" s="33">
        <f t="shared" si="6"/>
        <v>0</v>
      </c>
      <c r="W372" s="31">
        <f t="shared" si="7"/>
        <v>1.4473684210526316</v>
      </c>
      <c r="X372" s="30">
        <v>157</v>
      </c>
      <c r="Y372" s="30">
        <v>185</v>
      </c>
      <c r="Z372" s="33">
        <f t="shared" si="8"/>
        <v>22</v>
      </c>
    </row>
    <row r="373" spans="1:26" ht="12.75" customHeight="1" x14ac:dyDescent="0.15">
      <c r="A373" s="9" t="s">
        <v>528</v>
      </c>
      <c r="B373" s="9" t="s">
        <v>67</v>
      </c>
      <c r="C373" s="29" t="s">
        <v>574</v>
      </c>
      <c r="D373" s="30">
        <v>199</v>
      </c>
      <c r="E373" s="30">
        <v>9</v>
      </c>
      <c r="F373" s="30">
        <v>9</v>
      </c>
      <c r="G373" s="30">
        <v>0</v>
      </c>
      <c r="H373" s="30">
        <f t="shared" si="0"/>
        <v>190</v>
      </c>
      <c r="I373" s="31">
        <f t="shared" si="1"/>
        <v>4.5226130653266333E-2</v>
      </c>
      <c r="J373" s="30">
        <v>103</v>
      </c>
      <c r="K373" s="30">
        <v>14</v>
      </c>
      <c r="L373" s="30">
        <v>14</v>
      </c>
      <c r="M373" s="30">
        <v>0</v>
      </c>
      <c r="N373" s="33">
        <f t="shared" si="2"/>
        <v>89</v>
      </c>
      <c r="O373" s="31">
        <f t="shared" si="3"/>
        <v>0.13592233009708737</v>
      </c>
      <c r="P373" s="30">
        <v>121</v>
      </c>
      <c r="Q373" s="30">
        <v>24</v>
      </c>
      <c r="R373" s="33">
        <f t="shared" si="4"/>
        <v>97</v>
      </c>
      <c r="S373" s="31">
        <f t="shared" si="5"/>
        <v>0.19834710743801653</v>
      </c>
      <c r="T373" s="30">
        <v>322</v>
      </c>
      <c r="U373" s="30">
        <v>591</v>
      </c>
      <c r="V373" s="33">
        <f t="shared" si="6"/>
        <v>0</v>
      </c>
      <c r="W373" s="31">
        <f t="shared" si="7"/>
        <v>1.8354037267080745</v>
      </c>
      <c r="X373" s="30">
        <v>745</v>
      </c>
      <c r="Y373" s="30">
        <v>638</v>
      </c>
      <c r="Z373" s="33">
        <f t="shared" si="8"/>
        <v>376</v>
      </c>
    </row>
    <row r="374" spans="1:26" ht="12.75" customHeight="1" x14ac:dyDescent="0.15">
      <c r="A374" s="9" t="s">
        <v>528</v>
      </c>
      <c r="B374" s="9" t="s">
        <v>67</v>
      </c>
      <c r="C374" s="29" t="s">
        <v>575</v>
      </c>
      <c r="D374" s="30">
        <v>181</v>
      </c>
      <c r="E374" s="30">
        <v>0</v>
      </c>
      <c r="F374" s="30">
        <v>0</v>
      </c>
      <c r="G374" s="30">
        <v>0</v>
      </c>
      <c r="H374" s="30">
        <f t="shared" si="0"/>
        <v>181</v>
      </c>
      <c r="I374" s="31">
        <f t="shared" si="1"/>
        <v>0</v>
      </c>
      <c r="J374" s="30">
        <v>107</v>
      </c>
      <c r="K374" s="30">
        <v>0</v>
      </c>
      <c r="L374" s="30">
        <v>0</v>
      </c>
      <c r="M374" s="30">
        <v>0</v>
      </c>
      <c r="N374" s="33">
        <f t="shared" si="2"/>
        <v>107</v>
      </c>
      <c r="O374" s="31">
        <f t="shared" si="3"/>
        <v>0</v>
      </c>
      <c r="P374" s="30">
        <v>127</v>
      </c>
      <c r="Q374" s="30">
        <v>14</v>
      </c>
      <c r="R374" s="33">
        <f t="shared" si="4"/>
        <v>113</v>
      </c>
      <c r="S374" s="31">
        <f t="shared" si="5"/>
        <v>0.11023622047244094</v>
      </c>
      <c r="T374" s="30">
        <v>484</v>
      </c>
      <c r="U374" s="30">
        <v>379</v>
      </c>
      <c r="V374" s="33">
        <f t="shared" si="6"/>
        <v>105</v>
      </c>
      <c r="W374" s="31">
        <f t="shared" si="7"/>
        <v>0.78305785123966942</v>
      </c>
      <c r="X374" s="30">
        <v>899</v>
      </c>
      <c r="Y374" s="30">
        <v>393</v>
      </c>
      <c r="Z374" s="33">
        <f t="shared" si="8"/>
        <v>506</v>
      </c>
    </row>
    <row r="375" spans="1:26" ht="12.75" customHeight="1" x14ac:dyDescent="0.15">
      <c r="A375" s="9" t="s">
        <v>528</v>
      </c>
      <c r="B375" s="9" t="s">
        <v>67</v>
      </c>
      <c r="C375" s="29" t="s">
        <v>576</v>
      </c>
      <c r="D375" s="30">
        <v>1041</v>
      </c>
      <c r="E375" s="30">
        <v>105</v>
      </c>
      <c r="F375" s="30">
        <v>105</v>
      </c>
      <c r="G375" s="30">
        <v>0</v>
      </c>
      <c r="H375" s="30">
        <f t="shared" si="0"/>
        <v>936</v>
      </c>
      <c r="I375" s="31">
        <f t="shared" si="1"/>
        <v>0.10086455331412104</v>
      </c>
      <c r="J375" s="30">
        <v>671</v>
      </c>
      <c r="K375" s="30">
        <v>139</v>
      </c>
      <c r="L375" s="30">
        <v>139</v>
      </c>
      <c r="M375" s="30">
        <v>0</v>
      </c>
      <c r="N375" s="33">
        <f t="shared" si="2"/>
        <v>532</v>
      </c>
      <c r="O375" s="31">
        <f t="shared" si="3"/>
        <v>0.20715350223546944</v>
      </c>
      <c r="P375" s="30">
        <v>759</v>
      </c>
      <c r="Q375" s="30">
        <v>50</v>
      </c>
      <c r="R375" s="33">
        <f t="shared" si="4"/>
        <v>709</v>
      </c>
      <c r="S375" s="31">
        <f t="shared" si="5"/>
        <v>6.5876152832674575E-2</v>
      </c>
      <c r="T375" s="30">
        <v>2612</v>
      </c>
      <c r="U375" s="30">
        <v>732</v>
      </c>
      <c r="V375" s="33">
        <f t="shared" si="6"/>
        <v>1880</v>
      </c>
      <c r="W375" s="31">
        <f t="shared" si="7"/>
        <v>0.28024502297090353</v>
      </c>
      <c r="X375" s="30">
        <v>5083</v>
      </c>
      <c r="Y375" s="30">
        <v>1026</v>
      </c>
      <c r="Z375" s="33">
        <f t="shared" si="8"/>
        <v>4057</v>
      </c>
    </row>
    <row r="376" spans="1:26" ht="12.75" customHeight="1" x14ac:dyDescent="0.15">
      <c r="A376" s="9" t="s">
        <v>528</v>
      </c>
      <c r="B376" s="9" t="s">
        <v>67</v>
      </c>
      <c r="C376" s="29" t="s">
        <v>578</v>
      </c>
      <c r="D376" s="30">
        <v>32</v>
      </c>
      <c r="E376" s="30">
        <v>0</v>
      </c>
      <c r="F376" s="30">
        <v>0</v>
      </c>
      <c r="G376" s="30">
        <v>0</v>
      </c>
      <c r="H376" s="30">
        <f t="shared" si="0"/>
        <v>32</v>
      </c>
      <c r="I376" s="31">
        <f t="shared" si="1"/>
        <v>0</v>
      </c>
      <c r="J376" s="30">
        <v>28</v>
      </c>
      <c r="K376" s="30">
        <v>3</v>
      </c>
      <c r="L376" s="30">
        <v>3</v>
      </c>
      <c r="M376" s="30">
        <v>0</v>
      </c>
      <c r="N376" s="33">
        <f t="shared" si="2"/>
        <v>25</v>
      </c>
      <c r="O376" s="31">
        <f t="shared" si="3"/>
        <v>0.10714285714285714</v>
      </c>
      <c r="P376" s="30">
        <v>29</v>
      </c>
      <c r="Q376" s="30">
        <v>15</v>
      </c>
      <c r="R376" s="33">
        <f t="shared" si="4"/>
        <v>14</v>
      </c>
      <c r="S376" s="31">
        <f t="shared" si="5"/>
        <v>0.51724137931034486</v>
      </c>
      <c r="T376" s="30">
        <v>87</v>
      </c>
      <c r="U376" s="30">
        <v>19</v>
      </c>
      <c r="V376" s="33">
        <f t="shared" si="6"/>
        <v>68</v>
      </c>
      <c r="W376" s="31">
        <f t="shared" si="7"/>
        <v>0.21839080459770116</v>
      </c>
      <c r="X376" s="30">
        <v>176</v>
      </c>
      <c r="Y376" s="30">
        <v>37</v>
      </c>
      <c r="Z376" s="33">
        <f t="shared" si="8"/>
        <v>139</v>
      </c>
    </row>
    <row r="377" spans="1:26" ht="12.75" customHeight="1" x14ac:dyDescent="0.15">
      <c r="A377" s="9" t="s">
        <v>528</v>
      </c>
      <c r="B377" s="9" t="s">
        <v>67</v>
      </c>
      <c r="C377" s="29" t="s">
        <v>528</v>
      </c>
      <c r="D377" s="30">
        <v>24</v>
      </c>
      <c r="E377" s="30">
        <v>0</v>
      </c>
      <c r="F377" s="30">
        <v>0</v>
      </c>
      <c r="G377" s="30">
        <v>0</v>
      </c>
      <c r="H377" s="30">
        <f t="shared" si="0"/>
        <v>24</v>
      </c>
      <c r="I377" s="31">
        <f t="shared" si="1"/>
        <v>0</v>
      </c>
      <c r="J377" s="30">
        <v>23</v>
      </c>
      <c r="K377" s="30">
        <v>0</v>
      </c>
      <c r="L377" s="30">
        <v>0</v>
      </c>
      <c r="M377" s="30">
        <v>0</v>
      </c>
      <c r="N377" s="33">
        <f t="shared" si="2"/>
        <v>23</v>
      </c>
      <c r="O377" s="31">
        <f t="shared" si="3"/>
        <v>0</v>
      </c>
      <c r="P377" s="30">
        <v>27</v>
      </c>
      <c r="Q377" s="30">
        <v>1</v>
      </c>
      <c r="R377" s="33">
        <f t="shared" si="4"/>
        <v>26</v>
      </c>
      <c r="S377" s="31">
        <f t="shared" si="5"/>
        <v>3.7037037037037035E-2</v>
      </c>
      <c r="T377" s="30">
        <v>63</v>
      </c>
      <c r="U377" s="30">
        <v>21</v>
      </c>
      <c r="V377" s="33">
        <f t="shared" si="6"/>
        <v>42</v>
      </c>
      <c r="W377" s="31">
        <f t="shared" si="7"/>
        <v>0.33333333333333331</v>
      </c>
      <c r="X377" s="30">
        <v>137</v>
      </c>
      <c r="Y377" s="30">
        <v>22</v>
      </c>
      <c r="Z377" s="33">
        <f t="shared" si="8"/>
        <v>115</v>
      </c>
    </row>
    <row r="378" spans="1:26" ht="12.75" customHeight="1" x14ac:dyDescent="0.15">
      <c r="A378" s="9" t="s">
        <v>528</v>
      </c>
      <c r="B378" s="9" t="s">
        <v>67</v>
      </c>
      <c r="C378" s="29" t="s">
        <v>579</v>
      </c>
      <c r="D378" s="30">
        <v>126</v>
      </c>
      <c r="E378" s="30">
        <v>103</v>
      </c>
      <c r="F378" s="30">
        <v>103</v>
      </c>
      <c r="G378" s="30">
        <v>0</v>
      </c>
      <c r="H378" s="30">
        <f t="shared" si="0"/>
        <v>23</v>
      </c>
      <c r="I378" s="31">
        <f t="shared" si="1"/>
        <v>0.81746031746031744</v>
      </c>
      <c r="J378" s="30">
        <v>37</v>
      </c>
      <c r="K378" s="30">
        <v>81</v>
      </c>
      <c r="L378" s="30">
        <v>80</v>
      </c>
      <c r="M378" s="30">
        <v>1</v>
      </c>
      <c r="N378" s="33">
        <f t="shared" si="2"/>
        <v>0</v>
      </c>
      <c r="O378" s="31">
        <f t="shared" si="3"/>
        <v>2.189189189189189</v>
      </c>
      <c r="P378" s="30">
        <v>160</v>
      </c>
      <c r="Q378" s="30">
        <v>188</v>
      </c>
      <c r="R378" s="33">
        <f t="shared" si="4"/>
        <v>0</v>
      </c>
      <c r="S378" s="31">
        <f t="shared" si="5"/>
        <v>1.175</v>
      </c>
      <c r="T378" s="30">
        <v>192</v>
      </c>
      <c r="U378" s="30">
        <v>452</v>
      </c>
      <c r="V378" s="33">
        <f t="shared" si="6"/>
        <v>0</v>
      </c>
      <c r="W378" s="31">
        <f t="shared" si="7"/>
        <v>2.3541666666666665</v>
      </c>
      <c r="X378" s="30">
        <v>515</v>
      </c>
      <c r="Y378" s="30">
        <v>824</v>
      </c>
      <c r="Z378" s="33">
        <f t="shared" si="8"/>
        <v>23</v>
      </c>
    </row>
    <row r="379" spans="1:26" ht="12.75" customHeight="1" x14ac:dyDescent="0.15">
      <c r="A379" s="9" t="s">
        <v>528</v>
      </c>
      <c r="B379" s="9" t="s">
        <v>67</v>
      </c>
      <c r="C379" s="29" t="s">
        <v>581</v>
      </c>
      <c r="D379" s="30">
        <v>120</v>
      </c>
      <c r="E379" s="30">
        <v>0</v>
      </c>
      <c r="F379" s="30">
        <v>0</v>
      </c>
      <c r="G379" s="30">
        <v>0</v>
      </c>
      <c r="H379" s="30">
        <f t="shared" si="0"/>
        <v>120</v>
      </c>
      <c r="I379" s="31">
        <f t="shared" si="1"/>
        <v>0</v>
      </c>
      <c r="J379" s="30">
        <v>65</v>
      </c>
      <c r="K379" s="30">
        <v>0</v>
      </c>
      <c r="L379" s="30">
        <v>0</v>
      </c>
      <c r="M379" s="30">
        <v>0</v>
      </c>
      <c r="N379" s="33">
        <f t="shared" si="2"/>
        <v>65</v>
      </c>
      <c r="O379" s="31">
        <f t="shared" si="3"/>
        <v>0</v>
      </c>
      <c r="P379" s="30">
        <v>67</v>
      </c>
      <c r="Q379" s="30">
        <v>1</v>
      </c>
      <c r="R379" s="33">
        <f t="shared" si="4"/>
        <v>66</v>
      </c>
      <c r="S379" s="31">
        <f t="shared" si="5"/>
        <v>1.4925373134328358E-2</v>
      </c>
      <c r="T379" s="30">
        <v>188</v>
      </c>
      <c r="U379" s="30">
        <v>72</v>
      </c>
      <c r="V379" s="33">
        <f t="shared" si="6"/>
        <v>116</v>
      </c>
      <c r="W379" s="31">
        <f t="shared" si="7"/>
        <v>0.38297872340425532</v>
      </c>
      <c r="X379" s="30">
        <v>440</v>
      </c>
      <c r="Y379" s="30">
        <v>73</v>
      </c>
      <c r="Z379" s="33">
        <f t="shared" si="8"/>
        <v>367</v>
      </c>
    </row>
    <row r="380" spans="1:26" ht="12.75" customHeight="1" x14ac:dyDescent="0.15">
      <c r="A380" s="9" t="s">
        <v>517</v>
      </c>
      <c r="B380" s="9" t="s">
        <v>128</v>
      </c>
      <c r="C380" s="29" t="s">
        <v>518</v>
      </c>
      <c r="D380" s="30">
        <v>622</v>
      </c>
      <c r="E380" s="30">
        <v>0</v>
      </c>
      <c r="F380" s="30">
        <v>0</v>
      </c>
      <c r="G380" s="30">
        <v>0</v>
      </c>
      <c r="H380" s="30">
        <f t="shared" si="0"/>
        <v>622</v>
      </c>
      <c r="I380" s="31">
        <f t="shared" si="1"/>
        <v>0</v>
      </c>
      <c r="J380" s="30">
        <v>399</v>
      </c>
      <c r="K380" s="30">
        <v>0</v>
      </c>
      <c r="L380" s="30">
        <v>0</v>
      </c>
      <c r="M380" s="30">
        <v>0</v>
      </c>
      <c r="N380" s="33">
        <f t="shared" si="2"/>
        <v>399</v>
      </c>
      <c r="O380" s="31">
        <f t="shared" si="3"/>
        <v>0</v>
      </c>
      <c r="P380" s="30">
        <v>446</v>
      </c>
      <c r="Q380" s="30">
        <v>5</v>
      </c>
      <c r="R380" s="33">
        <f t="shared" si="4"/>
        <v>441</v>
      </c>
      <c r="S380" s="31">
        <f t="shared" si="5"/>
        <v>1.1210762331838564E-2</v>
      </c>
      <c r="T380" s="30">
        <v>1104</v>
      </c>
      <c r="U380" s="30">
        <v>0</v>
      </c>
      <c r="V380" s="33">
        <f t="shared" si="6"/>
        <v>1104</v>
      </c>
      <c r="W380" s="31">
        <f t="shared" si="7"/>
        <v>0</v>
      </c>
      <c r="X380" s="30">
        <v>2571</v>
      </c>
      <c r="Y380" s="30">
        <v>5</v>
      </c>
      <c r="Z380" s="33">
        <f t="shared" si="8"/>
        <v>2566</v>
      </c>
    </row>
    <row r="381" spans="1:26" ht="12.75" customHeight="1" x14ac:dyDescent="0.15">
      <c r="A381" s="9" t="s">
        <v>517</v>
      </c>
      <c r="B381" s="9" t="s">
        <v>128</v>
      </c>
      <c r="C381" s="29" t="s">
        <v>582</v>
      </c>
      <c r="D381" s="30">
        <v>53</v>
      </c>
      <c r="E381" s="30">
        <v>0</v>
      </c>
      <c r="F381" s="30">
        <v>0</v>
      </c>
      <c r="G381" s="30">
        <v>0</v>
      </c>
      <c r="H381" s="30">
        <f t="shared" si="0"/>
        <v>53</v>
      </c>
      <c r="I381" s="31">
        <f t="shared" si="1"/>
        <v>0</v>
      </c>
      <c r="J381" s="30">
        <v>34</v>
      </c>
      <c r="K381" s="30">
        <v>0</v>
      </c>
      <c r="L381" s="30">
        <v>0</v>
      </c>
      <c r="M381" s="30">
        <v>0</v>
      </c>
      <c r="N381" s="33">
        <f t="shared" si="2"/>
        <v>34</v>
      </c>
      <c r="O381" s="31">
        <f t="shared" si="3"/>
        <v>0</v>
      </c>
      <c r="P381" s="30">
        <v>38</v>
      </c>
      <c r="Q381" s="30">
        <v>0</v>
      </c>
      <c r="R381" s="33">
        <f t="shared" si="4"/>
        <v>38</v>
      </c>
      <c r="S381" s="31">
        <f t="shared" si="5"/>
        <v>0</v>
      </c>
      <c r="T381" s="30">
        <v>93</v>
      </c>
      <c r="U381" s="30">
        <v>48</v>
      </c>
      <c r="V381" s="33">
        <f t="shared" si="6"/>
        <v>45</v>
      </c>
      <c r="W381" s="31">
        <f t="shared" si="7"/>
        <v>0.5161290322580645</v>
      </c>
      <c r="X381" s="30">
        <v>218</v>
      </c>
      <c r="Y381" s="30">
        <v>48</v>
      </c>
      <c r="Z381" s="33">
        <f t="shared" si="8"/>
        <v>170</v>
      </c>
    </row>
    <row r="382" spans="1:26" ht="12.75" customHeight="1" x14ac:dyDescent="0.15">
      <c r="A382" s="9" t="s">
        <v>517</v>
      </c>
      <c r="B382" s="9" t="s">
        <v>128</v>
      </c>
      <c r="C382" s="29" t="s">
        <v>584</v>
      </c>
      <c r="D382" s="30">
        <v>2574</v>
      </c>
      <c r="E382" s="30">
        <v>0</v>
      </c>
      <c r="F382" s="30">
        <v>0</v>
      </c>
      <c r="G382" s="30">
        <v>0</v>
      </c>
      <c r="H382" s="30">
        <f t="shared" si="0"/>
        <v>2574</v>
      </c>
      <c r="I382" s="31">
        <f t="shared" si="1"/>
        <v>0</v>
      </c>
      <c r="J382" s="30">
        <v>1783</v>
      </c>
      <c r="K382" s="30">
        <v>50</v>
      </c>
      <c r="L382" s="30">
        <v>50</v>
      </c>
      <c r="M382" s="30">
        <v>0</v>
      </c>
      <c r="N382" s="33">
        <f t="shared" si="2"/>
        <v>1733</v>
      </c>
      <c r="O382" s="31">
        <f t="shared" si="3"/>
        <v>2.8042624789680313E-2</v>
      </c>
      <c r="P382" s="30">
        <v>2122</v>
      </c>
      <c r="Q382" s="30">
        <v>59</v>
      </c>
      <c r="R382" s="33">
        <f t="shared" si="4"/>
        <v>2063</v>
      </c>
      <c r="S382" s="31">
        <f t="shared" si="5"/>
        <v>2.7803958529688973E-2</v>
      </c>
      <c r="T382" s="30">
        <v>3796</v>
      </c>
      <c r="U382" s="30">
        <v>305</v>
      </c>
      <c r="V382" s="33">
        <f t="shared" si="6"/>
        <v>3491</v>
      </c>
      <c r="W382" s="31">
        <f t="shared" si="7"/>
        <v>8.0347734457323502E-2</v>
      </c>
      <c r="X382" s="30">
        <v>10275</v>
      </c>
      <c r="Y382" s="30">
        <v>414</v>
      </c>
      <c r="Z382" s="33">
        <f t="shared" si="8"/>
        <v>9861</v>
      </c>
    </row>
    <row r="383" spans="1:26" ht="12.75" customHeight="1" x14ac:dyDescent="0.15">
      <c r="A383" s="9" t="s">
        <v>517</v>
      </c>
      <c r="B383" s="9" t="s">
        <v>128</v>
      </c>
      <c r="C383" s="29" t="s">
        <v>585</v>
      </c>
      <c r="D383" s="30">
        <v>315</v>
      </c>
      <c r="E383" s="30">
        <v>0</v>
      </c>
      <c r="F383" s="30">
        <v>0</v>
      </c>
      <c r="G383" s="30">
        <v>0</v>
      </c>
      <c r="H383" s="30">
        <f t="shared" si="0"/>
        <v>315</v>
      </c>
      <c r="I383" s="31">
        <f t="shared" si="1"/>
        <v>0</v>
      </c>
      <c r="J383" s="30">
        <v>202</v>
      </c>
      <c r="K383" s="30">
        <v>0</v>
      </c>
      <c r="L383" s="30">
        <v>0</v>
      </c>
      <c r="M383" s="30">
        <v>0</v>
      </c>
      <c r="N383" s="33">
        <f t="shared" si="2"/>
        <v>202</v>
      </c>
      <c r="O383" s="31">
        <f t="shared" si="3"/>
        <v>0</v>
      </c>
      <c r="P383" s="30">
        <v>210</v>
      </c>
      <c r="Q383" s="30">
        <v>80</v>
      </c>
      <c r="R383" s="33">
        <f t="shared" si="4"/>
        <v>130</v>
      </c>
      <c r="S383" s="31">
        <f t="shared" si="5"/>
        <v>0.38095238095238093</v>
      </c>
      <c r="T383" s="30">
        <v>520</v>
      </c>
      <c r="U383" s="30">
        <v>135</v>
      </c>
      <c r="V383" s="33">
        <f t="shared" si="6"/>
        <v>385</v>
      </c>
      <c r="W383" s="31">
        <f t="shared" si="7"/>
        <v>0.25961538461538464</v>
      </c>
      <c r="X383" s="30">
        <v>1247</v>
      </c>
      <c r="Y383" s="30">
        <v>215</v>
      </c>
      <c r="Z383" s="33">
        <f t="shared" si="8"/>
        <v>1032</v>
      </c>
    </row>
    <row r="384" spans="1:26" ht="12.75" customHeight="1" x14ac:dyDescent="0.15">
      <c r="A384" s="9" t="s">
        <v>517</v>
      </c>
      <c r="B384" s="9" t="s">
        <v>128</v>
      </c>
      <c r="C384" s="29" t="s">
        <v>587</v>
      </c>
      <c r="D384" s="30">
        <v>321</v>
      </c>
      <c r="E384" s="30">
        <v>33</v>
      </c>
      <c r="F384" s="30">
        <v>33</v>
      </c>
      <c r="G384" s="30">
        <v>0</v>
      </c>
      <c r="H384" s="30">
        <f t="shared" si="0"/>
        <v>288</v>
      </c>
      <c r="I384" s="31">
        <f t="shared" si="1"/>
        <v>0.10280373831775701</v>
      </c>
      <c r="J384" s="30">
        <v>206</v>
      </c>
      <c r="K384" s="30">
        <v>38</v>
      </c>
      <c r="L384" s="30">
        <v>38</v>
      </c>
      <c r="M384" s="30">
        <v>0</v>
      </c>
      <c r="N384" s="33">
        <f t="shared" si="2"/>
        <v>168</v>
      </c>
      <c r="O384" s="31">
        <f t="shared" si="3"/>
        <v>0.18446601941747573</v>
      </c>
      <c r="P384" s="30">
        <v>217</v>
      </c>
      <c r="Q384" s="30">
        <v>0</v>
      </c>
      <c r="R384" s="33">
        <f t="shared" si="4"/>
        <v>217</v>
      </c>
      <c r="S384" s="31">
        <f t="shared" si="5"/>
        <v>0</v>
      </c>
      <c r="T384" s="30">
        <v>536</v>
      </c>
      <c r="U384" s="30">
        <v>65</v>
      </c>
      <c r="V384" s="33">
        <f t="shared" si="6"/>
        <v>471</v>
      </c>
      <c r="W384" s="31">
        <f t="shared" si="7"/>
        <v>0.12126865671641791</v>
      </c>
      <c r="X384" s="30">
        <v>1280</v>
      </c>
      <c r="Y384" s="30">
        <v>136</v>
      </c>
      <c r="Z384" s="33">
        <f t="shared" si="8"/>
        <v>1144</v>
      </c>
    </row>
    <row r="385" spans="1:26" ht="12.75" customHeight="1" x14ac:dyDescent="0.15">
      <c r="A385" s="9" t="s">
        <v>517</v>
      </c>
      <c r="B385" s="9" t="s">
        <v>128</v>
      </c>
      <c r="C385" s="29" t="s">
        <v>591</v>
      </c>
      <c r="D385" s="30">
        <v>538</v>
      </c>
      <c r="E385" s="30">
        <v>0</v>
      </c>
      <c r="F385" s="30">
        <v>0</v>
      </c>
      <c r="G385" s="30">
        <v>0</v>
      </c>
      <c r="H385" s="30">
        <f t="shared" si="0"/>
        <v>538</v>
      </c>
      <c r="I385" s="31">
        <f t="shared" si="1"/>
        <v>0</v>
      </c>
      <c r="J385" s="30">
        <v>345</v>
      </c>
      <c r="K385" s="30">
        <v>10</v>
      </c>
      <c r="L385" s="30">
        <v>0</v>
      </c>
      <c r="M385" s="30">
        <v>10</v>
      </c>
      <c r="N385" s="33">
        <f t="shared" si="2"/>
        <v>335</v>
      </c>
      <c r="O385" s="31">
        <f t="shared" si="3"/>
        <v>2.8985507246376812E-2</v>
      </c>
      <c r="P385" s="30">
        <v>391</v>
      </c>
      <c r="Q385" s="30">
        <v>44</v>
      </c>
      <c r="R385" s="33">
        <f t="shared" si="4"/>
        <v>347</v>
      </c>
      <c r="S385" s="31">
        <f t="shared" si="5"/>
        <v>0.11253196930946291</v>
      </c>
      <c r="T385" s="30">
        <v>967</v>
      </c>
      <c r="U385" s="30">
        <v>317</v>
      </c>
      <c r="V385" s="33">
        <f t="shared" si="6"/>
        <v>650</v>
      </c>
      <c r="W385" s="31">
        <f t="shared" si="7"/>
        <v>0.32781799379524301</v>
      </c>
      <c r="X385" s="30">
        <v>2241</v>
      </c>
      <c r="Y385" s="30">
        <v>371</v>
      </c>
      <c r="Z385" s="33">
        <f t="shared" si="8"/>
        <v>1870</v>
      </c>
    </row>
    <row r="386" spans="1:26" ht="12.75" customHeight="1" x14ac:dyDescent="0.15">
      <c r="A386" s="9" t="s">
        <v>517</v>
      </c>
      <c r="B386" s="9" t="s">
        <v>128</v>
      </c>
      <c r="C386" s="29" t="s">
        <v>592</v>
      </c>
      <c r="D386" s="30">
        <v>877</v>
      </c>
      <c r="E386" s="30">
        <v>2</v>
      </c>
      <c r="F386" s="30">
        <v>2</v>
      </c>
      <c r="G386" s="30">
        <v>0</v>
      </c>
      <c r="H386" s="30">
        <f t="shared" si="0"/>
        <v>875</v>
      </c>
      <c r="I386" s="31">
        <f t="shared" si="1"/>
        <v>2.2805017103762829E-3</v>
      </c>
      <c r="J386" s="30">
        <v>562</v>
      </c>
      <c r="K386" s="30">
        <v>123</v>
      </c>
      <c r="L386" s="30">
        <v>123</v>
      </c>
      <c r="M386" s="30">
        <v>0</v>
      </c>
      <c r="N386" s="33">
        <f t="shared" si="2"/>
        <v>439</v>
      </c>
      <c r="O386" s="31">
        <f t="shared" si="3"/>
        <v>0.2188612099644128</v>
      </c>
      <c r="P386" s="30">
        <v>627</v>
      </c>
      <c r="Q386" s="30">
        <v>591</v>
      </c>
      <c r="R386" s="33">
        <f t="shared" si="4"/>
        <v>36</v>
      </c>
      <c r="S386" s="31">
        <f t="shared" si="5"/>
        <v>0.9425837320574163</v>
      </c>
      <c r="T386" s="30">
        <v>1552</v>
      </c>
      <c r="U386" s="30">
        <v>46</v>
      </c>
      <c r="V386" s="33">
        <f t="shared" si="6"/>
        <v>1506</v>
      </c>
      <c r="W386" s="31">
        <f t="shared" si="7"/>
        <v>2.9639175257731958E-2</v>
      </c>
      <c r="X386" s="30">
        <v>3618</v>
      </c>
      <c r="Y386" s="30">
        <v>762</v>
      </c>
      <c r="Z386" s="33">
        <f t="shared" si="8"/>
        <v>2856</v>
      </c>
    </row>
    <row r="387" spans="1:26" ht="12.75" customHeight="1" x14ac:dyDescent="0.15">
      <c r="A387" s="9" t="s">
        <v>594</v>
      </c>
      <c r="B387" s="9" t="s">
        <v>123</v>
      </c>
      <c r="C387" s="29" t="s">
        <v>595</v>
      </c>
      <c r="D387" s="30">
        <v>52</v>
      </c>
      <c r="E387" s="30">
        <v>46</v>
      </c>
      <c r="F387" s="30">
        <v>46</v>
      </c>
      <c r="G387" s="30">
        <v>0</v>
      </c>
      <c r="H387" s="30">
        <f t="shared" si="0"/>
        <v>6</v>
      </c>
      <c r="I387" s="31">
        <f t="shared" si="1"/>
        <v>0.88461538461538458</v>
      </c>
      <c r="J387" s="30">
        <v>72</v>
      </c>
      <c r="K387" s="30">
        <v>37</v>
      </c>
      <c r="L387" s="30">
        <v>37</v>
      </c>
      <c r="M387" s="30">
        <v>0</v>
      </c>
      <c r="N387" s="33">
        <f t="shared" si="2"/>
        <v>35</v>
      </c>
      <c r="O387" s="31">
        <f t="shared" si="3"/>
        <v>0.51388888888888884</v>
      </c>
      <c r="P387" s="30">
        <v>83</v>
      </c>
      <c r="Q387" s="30">
        <v>3</v>
      </c>
      <c r="R387" s="33">
        <f t="shared" si="4"/>
        <v>80</v>
      </c>
      <c r="S387" s="31">
        <f t="shared" si="5"/>
        <v>3.614457831325301E-2</v>
      </c>
      <c r="T387" s="30">
        <v>190</v>
      </c>
      <c r="U387" s="30">
        <v>5</v>
      </c>
      <c r="V387" s="33">
        <f t="shared" si="6"/>
        <v>185</v>
      </c>
      <c r="W387" s="31">
        <f t="shared" si="7"/>
        <v>2.6315789473684209E-2</v>
      </c>
      <c r="X387" s="30">
        <v>397</v>
      </c>
      <c r="Y387" s="30">
        <v>91</v>
      </c>
      <c r="Z387" s="33">
        <f t="shared" si="8"/>
        <v>306</v>
      </c>
    </row>
    <row r="388" spans="1:26" ht="12.75" customHeight="1" x14ac:dyDescent="0.15">
      <c r="A388" s="9" t="s">
        <v>594</v>
      </c>
      <c r="B388" s="9" t="s">
        <v>123</v>
      </c>
      <c r="C388" s="29" t="s">
        <v>597</v>
      </c>
      <c r="D388" s="30">
        <v>312</v>
      </c>
      <c r="E388" s="30">
        <v>3</v>
      </c>
      <c r="F388" s="30">
        <v>3</v>
      </c>
      <c r="G388" s="30">
        <v>0</v>
      </c>
      <c r="H388" s="30">
        <f t="shared" si="0"/>
        <v>309</v>
      </c>
      <c r="I388" s="31">
        <f t="shared" si="1"/>
        <v>9.6153846153846159E-3</v>
      </c>
      <c r="J388" s="30">
        <v>437</v>
      </c>
      <c r="K388" s="30">
        <v>11</v>
      </c>
      <c r="L388" s="30">
        <v>11</v>
      </c>
      <c r="M388" s="30">
        <v>0</v>
      </c>
      <c r="N388" s="33">
        <f t="shared" si="2"/>
        <v>426</v>
      </c>
      <c r="O388" s="31">
        <f t="shared" si="3"/>
        <v>2.5171624713958809E-2</v>
      </c>
      <c r="P388" s="30">
        <v>498</v>
      </c>
      <c r="Q388" s="30">
        <v>135</v>
      </c>
      <c r="R388" s="33">
        <f t="shared" si="4"/>
        <v>363</v>
      </c>
      <c r="S388" s="31">
        <f t="shared" si="5"/>
        <v>0.27108433734939757</v>
      </c>
      <c r="T388" s="30">
        <v>1120</v>
      </c>
      <c r="U388" s="30">
        <v>100</v>
      </c>
      <c r="V388" s="33">
        <f t="shared" si="6"/>
        <v>1020</v>
      </c>
      <c r="W388" s="31">
        <f t="shared" si="7"/>
        <v>8.9285714285714288E-2</v>
      </c>
      <c r="X388" s="30">
        <v>2367</v>
      </c>
      <c r="Y388" s="30">
        <v>249</v>
      </c>
      <c r="Z388" s="33">
        <f t="shared" si="8"/>
        <v>2118</v>
      </c>
    </row>
    <row r="389" spans="1:26" ht="12.75" customHeight="1" x14ac:dyDescent="0.15">
      <c r="A389" s="9" t="s">
        <v>542</v>
      </c>
      <c r="B389" s="9" t="s">
        <v>83</v>
      </c>
      <c r="C389" s="29" t="s">
        <v>598</v>
      </c>
      <c r="D389" s="30">
        <v>73</v>
      </c>
      <c r="E389" s="30">
        <v>0</v>
      </c>
      <c r="F389" s="30">
        <v>0</v>
      </c>
      <c r="G389" s="30">
        <v>0</v>
      </c>
      <c r="H389" s="30">
        <f t="shared" si="0"/>
        <v>73</v>
      </c>
      <c r="I389" s="31">
        <f t="shared" si="1"/>
        <v>0</v>
      </c>
      <c r="J389" s="30">
        <v>52</v>
      </c>
      <c r="K389" s="30">
        <v>44</v>
      </c>
      <c r="L389" s="30">
        <v>26</v>
      </c>
      <c r="M389" s="30">
        <v>18</v>
      </c>
      <c r="N389" s="33">
        <f t="shared" si="2"/>
        <v>8</v>
      </c>
      <c r="O389" s="31">
        <f t="shared" si="3"/>
        <v>0.84615384615384615</v>
      </c>
      <c r="P389" s="30">
        <v>61</v>
      </c>
      <c r="Q389" s="30">
        <v>26</v>
      </c>
      <c r="R389" s="33">
        <f t="shared" si="4"/>
        <v>35</v>
      </c>
      <c r="S389" s="31">
        <f t="shared" si="5"/>
        <v>0.42622950819672129</v>
      </c>
      <c r="T389" s="30">
        <v>137</v>
      </c>
      <c r="U389" s="30">
        <v>0</v>
      </c>
      <c r="V389" s="33">
        <f t="shared" si="6"/>
        <v>137</v>
      </c>
      <c r="W389" s="31">
        <f t="shared" si="7"/>
        <v>0</v>
      </c>
      <c r="X389" s="30">
        <v>323</v>
      </c>
      <c r="Y389" s="30">
        <v>70</v>
      </c>
      <c r="Z389" s="33">
        <f t="shared" si="8"/>
        <v>253</v>
      </c>
    </row>
    <row r="390" spans="1:26" ht="12.75" customHeight="1" x14ac:dyDescent="0.15">
      <c r="A390" s="9" t="s">
        <v>542</v>
      </c>
      <c r="B390" s="9" t="s">
        <v>83</v>
      </c>
      <c r="C390" s="29" t="s">
        <v>542</v>
      </c>
      <c r="D390" s="30">
        <v>2</v>
      </c>
      <c r="E390" s="30">
        <v>0</v>
      </c>
      <c r="F390" s="30">
        <v>0</v>
      </c>
      <c r="G390" s="30">
        <v>0</v>
      </c>
      <c r="H390" s="30">
        <f t="shared" si="0"/>
        <v>2</v>
      </c>
      <c r="I390" s="31">
        <f t="shared" si="1"/>
        <v>0</v>
      </c>
      <c r="J390" s="30">
        <v>2</v>
      </c>
      <c r="K390" s="30">
        <v>0</v>
      </c>
      <c r="L390" s="30">
        <v>0</v>
      </c>
      <c r="M390" s="30">
        <v>0</v>
      </c>
      <c r="N390" s="33">
        <f t="shared" si="2"/>
        <v>2</v>
      </c>
      <c r="O390" s="31">
        <f t="shared" si="3"/>
        <v>0</v>
      </c>
      <c r="P390" s="30">
        <v>2</v>
      </c>
      <c r="Q390" s="30">
        <v>0</v>
      </c>
      <c r="R390" s="33">
        <f t="shared" si="4"/>
        <v>2</v>
      </c>
      <c r="S390" s="31">
        <f t="shared" si="5"/>
        <v>0</v>
      </c>
      <c r="T390" s="30">
        <v>4</v>
      </c>
      <c r="U390" s="30">
        <v>0</v>
      </c>
      <c r="V390" s="33">
        <f t="shared" si="6"/>
        <v>4</v>
      </c>
      <c r="W390" s="31">
        <f t="shared" si="7"/>
        <v>0</v>
      </c>
      <c r="X390" s="30">
        <v>10</v>
      </c>
      <c r="Y390" s="30">
        <v>0</v>
      </c>
      <c r="Z390" s="33">
        <f t="shared" si="8"/>
        <v>10</v>
      </c>
    </row>
    <row r="391" spans="1:26" ht="12.75" customHeight="1" x14ac:dyDescent="0.15">
      <c r="A391" s="9" t="s">
        <v>542</v>
      </c>
      <c r="B391" s="9" t="s">
        <v>83</v>
      </c>
      <c r="C391" s="29" t="s">
        <v>600</v>
      </c>
      <c r="D391" s="30">
        <v>112</v>
      </c>
      <c r="E391" s="30">
        <v>16</v>
      </c>
      <c r="F391" s="30">
        <v>0</v>
      </c>
      <c r="G391" s="30">
        <v>16</v>
      </c>
      <c r="H391" s="30">
        <f t="shared" si="0"/>
        <v>96</v>
      </c>
      <c r="I391" s="31">
        <f t="shared" si="1"/>
        <v>0.14285714285714285</v>
      </c>
      <c r="J391" s="30">
        <v>76</v>
      </c>
      <c r="K391" s="30">
        <v>70</v>
      </c>
      <c r="L391" s="30">
        <v>23</v>
      </c>
      <c r="M391" s="30">
        <v>47</v>
      </c>
      <c r="N391" s="33">
        <f t="shared" si="2"/>
        <v>6</v>
      </c>
      <c r="O391" s="31">
        <f t="shared" si="3"/>
        <v>0.92105263157894735</v>
      </c>
      <c r="P391" s="30">
        <v>89</v>
      </c>
      <c r="Q391" s="30">
        <v>69</v>
      </c>
      <c r="R391" s="33">
        <f t="shared" si="4"/>
        <v>20</v>
      </c>
      <c r="S391" s="31">
        <f t="shared" si="5"/>
        <v>0.7752808988764045</v>
      </c>
      <c r="T391" s="30">
        <v>209</v>
      </c>
      <c r="U391" s="30">
        <v>52</v>
      </c>
      <c r="V391" s="33">
        <f t="shared" si="6"/>
        <v>157</v>
      </c>
      <c r="W391" s="31">
        <f t="shared" si="7"/>
        <v>0.24880382775119617</v>
      </c>
      <c r="X391" s="30">
        <v>486</v>
      </c>
      <c r="Y391" s="30">
        <v>207</v>
      </c>
      <c r="Z391" s="33">
        <f t="shared" si="8"/>
        <v>279</v>
      </c>
    </row>
    <row r="392" spans="1:26" ht="12.75" customHeight="1" x14ac:dyDescent="0.15">
      <c r="A392" s="9" t="s">
        <v>564</v>
      </c>
      <c r="B392" s="9" t="s">
        <v>128</v>
      </c>
      <c r="C392" s="29" t="s">
        <v>565</v>
      </c>
      <c r="D392" s="30">
        <v>211</v>
      </c>
      <c r="E392" s="30">
        <v>0</v>
      </c>
      <c r="F392" s="30">
        <v>0</v>
      </c>
      <c r="G392" s="30">
        <v>0</v>
      </c>
      <c r="H392" s="30">
        <f t="shared" si="0"/>
        <v>211</v>
      </c>
      <c r="I392" s="31">
        <f t="shared" si="1"/>
        <v>0</v>
      </c>
      <c r="J392" s="30">
        <v>163</v>
      </c>
      <c r="K392" s="30">
        <v>64</v>
      </c>
      <c r="L392" s="30">
        <v>0</v>
      </c>
      <c r="M392" s="30">
        <v>64</v>
      </c>
      <c r="N392" s="33">
        <f t="shared" si="2"/>
        <v>99</v>
      </c>
      <c r="O392" s="31">
        <f t="shared" si="3"/>
        <v>0.39263803680981596</v>
      </c>
      <c r="P392" s="30">
        <v>121</v>
      </c>
      <c r="Q392" s="30">
        <v>50</v>
      </c>
      <c r="R392" s="33">
        <f t="shared" si="4"/>
        <v>71</v>
      </c>
      <c r="S392" s="31">
        <f t="shared" si="5"/>
        <v>0.41322314049586778</v>
      </c>
      <c r="T392" s="30">
        <v>470</v>
      </c>
      <c r="U392" s="30">
        <v>0</v>
      </c>
      <c r="V392" s="33">
        <f t="shared" si="6"/>
        <v>470</v>
      </c>
      <c r="W392" s="31">
        <f t="shared" si="7"/>
        <v>0</v>
      </c>
      <c r="X392" s="30">
        <v>965</v>
      </c>
      <c r="Y392" s="30">
        <v>114</v>
      </c>
      <c r="Z392" s="33">
        <f t="shared" si="8"/>
        <v>851</v>
      </c>
    </row>
    <row r="393" spans="1:26" ht="12.75" customHeight="1" x14ac:dyDescent="0.15">
      <c r="A393" s="9" t="s">
        <v>564</v>
      </c>
      <c r="B393" s="9" t="s">
        <v>128</v>
      </c>
      <c r="C393" s="29" t="s">
        <v>583</v>
      </c>
      <c r="D393" s="30">
        <v>143</v>
      </c>
      <c r="E393" s="30">
        <v>0</v>
      </c>
      <c r="F393" s="30">
        <v>0</v>
      </c>
      <c r="G393" s="30">
        <v>0</v>
      </c>
      <c r="H393" s="30">
        <f t="shared" si="0"/>
        <v>143</v>
      </c>
      <c r="I393" s="31">
        <f t="shared" si="1"/>
        <v>0</v>
      </c>
      <c r="J393" s="30">
        <v>125</v>
      </c>
      <c r="K393" s="30">
        <v>2</v>
      </c>
      <c r="L393" s="30">
        <v>0</v>
      </c>
      <c r="M393" s="30">
        <v>2</v>
      </c>
      <c r="N393" s="33">
        <f t="shared" si="2"/>
        <v>123</v>
      </c>
      <c r="O393" s="31">
        <f t="shared" si="3"/>
        <v>1.6E-2</v>
      </c>
      <c r="P393" s="30">
        <v>85</v>
      </c>
      <c r="Q393" s="30">
        <v>2</v>
      </c>
      <c r="R393" s="33">
        <f t="shared" si="4"/>
        <v>83</v>
      </c>
      <c r="S393" s="31">
        <f t="shared" si="5"/>
        <v>2.3529411764705882E-2</v>
      </c>
      <c r="T393" s="30">
        <v>272</v>
      </c>
      <c r="U393" s="30">
        <v>6</v>
      </c>
      <c r="V393" s="33">
        <f t="shared" si="6"/>
        <v>266</v>
      </c>
      <c r="W393" s="31">
        <f t="shared" si="7"/>
        <v>2.2058823529411766E-2</v>
      </c>
      <c r="X393" s="30">
        <v>625</v>
      </c>
      <c r="Y393" s="30">
        <v>10</v>
      </c>
      <c r="Z393" s="33">
        <f t="shared" si="8"/>
        <v>615</v>
      </c>
    </row>
    <row r="394" spans="1:26" ht="12.75" customHeight="1" x14ac:dyDescent="0.15">
      <c r="A394" s="9" t="s">
        <v>564</v>
      </c>
      <c r="B394" s="9" t="s">
        <v>128</v>
      </c>
      <c r="C394" s="29" t="s">
        <v>601</v>
      </c>
      <c r="D394" s="30">
        <v>80</v>
      </c>
      <c r="E394" s="30">
        <v>40</v>
      </c>
      <c r="F394" s="30">
        <v>39</v>
      </c>
      <c r="G394" s="30">
        <v>1</v>
      </c>
      <c r="H394" s="30">
        <f t="shared" si="0"/>
        <v>40</v>
      </c>
      <c r="I394" s="31">
        <f t="shared" si="1"/>
        <v>0.5</v>
      </c>
      <c r="J394" s="30">
        <v>80</v>
      </c>
      <c r="K394" s="30">
        <v>67</v>
      </c>
      <c r="L394" s="30">
        <v>65</v>
      </c>
      <c r="M394" s="30">
        <v>2</v>
      </c>
      <c r="N394" s="33">
        <f t="shared" si="2"/>
        <v>13</v>
      </c>
      <c r="O394" s="31">
        <f t="shared" si="3"/>
        <v>0.83750000000000002</v>
      </c>
      <c r="P394" s="30">
        <v>82</v>
      </c>
      <c r="Q394" s="30">
        <v>27</v>
      </c>
      <c r="R394" s="33">
        <f t="shared" si="4"/>
        <v>55</v>
      </c>
      <c r="S394" s="31">
        <f t="shared" si="5"/>
        <v>0.32926829268292684</v>
      </c>
      <c r="T394" s="30">
        <v>348</v>
      </c>
      <c r="U394" s="30">
        <v>10</v>
      </c>
      <c r="V394" s="33">
        <f t="shared" si="6"/>
        <v>338</v>
      </c>
      <c r="W394" s="31">
        <f t="shared" si="7"/>
        <v>2.8735632183908046E-2</v>
      </c>
      <c r="X394" s="30">
        <v>590</v>
      </c>
      <c r="Y394" s="30">
        <v>144</v>
      </c>
      <c r="Z394" s="33">
        <f t="shared" si="8"/>
        <v>446</v>
      </c>
    </row>
    <row r="395" spans="1:26" ht="12.75" customHeight="1" x14ac:dyDescent="0.15">
      <c r="A395" s="9" t="s">
        <v>564</v>
      </c>
      <c r="B395" s="9" t="s">
        <v>128</v>
      </c>
      <c r="C395" s="29" t="s">
        <v>602</v>
      </c>
      <c r="D395" s="30">
        <v>1224</v>
      </c>
      <c r="E395" s="30">
        <v>0</v>
      </c>
      <c r="F395" s="30">
        <v>0</v>
      </c>
      <c r="G395" s="30">
        <v>0</v>
      </c>
      <c r="H395" s="30">
        <f t="shared" si="0"/>
        <v>1224</v>
      </c>
      <c r="I395" s="31">
        <f t="shared" si="1"/>
        <v>0</v>
      </c>
      <c r="J395" s="30">
        <v>862</v>
      </c>
      <c r="K395" s="30">
        <v>7</v>
      </c>
      <c r="L395" s="30">
        <v>7</v>
      </c>
      <c r="M395" s="30">
        <v>0</v>
      </c>
      <c r="N395" s="33">
        <f t="shared" si="2"/>
        <v>855</v>
      </c>
      <c r="O395" s="31">
        <f t="shared" si="3"/>
        <v>8.1206496519721574E-3</v>
      </c>
      <c r="P395" s="30">
        <v>979</v>
      </c>
      <c r="Q395" s="30">
        <v>152</v>
      </c>
      <c r="R395" s="33">
        <f t="shared" si="4"/>
        <v>827</v>
      </c>
      <c r="S395" s="31">
        <f t="shared" si="5"/>
        <v>0.15526046986721145</v>
      </c>
      <c r="T395" s="30">
        <v>2409</v>
      </c>
      <c r="U395" s="30">
        <v>11</v>
      </c>
      <c r="V395" s="33">
        <f t="shared" si="6"/>
        <v>2398</v>
      </c>
      <c r="W395" s="31">
        <f t="shared" si="7"/>
        <v>4.5662100456621002E-3</v>
      </c>
      <c r="X395" s="30">
        <v>5474</v>
      </c>
      <c r="Y395" s="30">
        <v>170</v>
      </c>
      <c r="Z395" s="33">
        <f t="shared" si="8"/>
        <v>5304</v>
      </c>
    </row>
    <row r="396" spans="1:26" ht="12.75" customHeight="1" x14ac:dyDescent="0.15">
      <c r="A396" s="9" t="s">
        <v>564</v>
      </c>
      <c r="B396" s="9" t="s">
        <v>128</v>
      </c>
      <c r="C396" s="29" t="s">
        <v>564</v>
      </c>
      <c r="D396" s="30">
        <v>920</v>
      </c>
      <c r="E396" s="30">
        <v>0</v>
      </c>
      <c r="F396" s="30">
        <v>0</v>
      </c>
      <c r="G396" s="30">
        <v>0</v>
      </c>
      <c r="H396" s="30">
        <f t="shared" si="0"/>
        <v>920</v>
      </c>
      <c r="I396" s="31">
        <f t="shared" si="1"/>
        <v>0</v>
      </c>
      <c r="J396" s="30">
        <v>609</v>
      </c>
      <c r="K396" s="30">
        <v>7</v>
      </c>
      <c r="L396" s="30">
        <v>7</v>
      </c>
      <c r="M396" s="30">
        <v>0</v>
      </c>
      <c r="N396" s="33">
        <f t="shared" si="2"/>
        <v>602</v>
      </c>
      <c r="O396" s="31">
        <f t="shared" si="3"/>
        <v>1.1494252873563218E-2</v>
      </c>
      <c r="P396" s="30">
        <v>613</v>
      </c>
      <c r="Q396" s="30">
        <v>0</v>
      </c>
      <c r="R396" s="33">
        <f t="shared" si="4"/>
        <v>613</v>
      </c>
      <c r="S396" s="31">
        <f t="shared" si="5"/>
        <v>0</v>
      </c>
      <c r="T396" s="30">
        <v>1452</v>
      </c>
      <c r="U396" s="30">
        <v>354</v>
      </c>
      <c r="V396" s="33">
        <f t="shared" si="6"/>
        <v>1098</v>
      </c>
      <c r="W396" s="31">
        <f t="shared" si="7"/>
        <v>0.24380165289256198</v>
      </c>
      <c r="X396" s="30">
        <v>3594</v>
      </c>
      <c r="Y396" s="30">
        <v>361</v>
      </c>
      <c r="Z396" s="33">
        <f t="shared" si="8"/>
        <v>3233</v>
      </c>
    </row>
    <row r="397" spans="1:26" ht="12.75" customHeight="1" x14ac:dyDescent="0.15">
      <c r="A397" s="9" t="s">
        <v>564</v>
      </c>
      <c r="B397" s="9" t="s">
        <v>128</v>
      </c>
      <c r="C397" s="29" t="s">
        <v>604</v>
      </c>
      <c r="D397" s="30">
        <v>1477</v>
      </c>
      <c r="E397" s="30">
        <v>155</v>
      </c>
      <c r="F397" s="30">
        <v>0</v>
      </c>
      <c r="G397" s="30">
        <v>155</v>
      </c>
      <c r="H397" s="30">
        <f t="shared" si="0"/>
        <v>1322</v>
      </c>
      <c r="I397" s="31">
        <f t="shared" si="1"/>
        <v>0.1049424509140149</v>
      </c>
      <c r="J397" s="30">
        <v>1065</v>
      </c>
      <c r="K397" s="30">
        <v>174</v>
      </c>
      <c r="L397" s="30">
        <v>0</v>
      </c>
      <c r="M397" s="30">
        <v>174</v>
      </c>
      <c r="N397" s="33">
        <f t="shared" si="2"/>
        <v>891</v>
      </c>
      <c r="O397" s="31">
        <f t="shared" si="3"/>
        <v>0.16338028169014085</v>
      </c>
      <c r="P397" s="30">
        <v>1169</v>
      </c>
      <c r="Q397" s="30">
        <v>98</v>
      </c>
      <c r="R397" s="33">
        <f t="shared" si="4"/>
        <v>1071</v>
      </c>
      <c r="S397" s="31">
        <f t="shared" si="5"/>
        <v>8.3832335329341312E-2</v>
      </c>
      <c r="T397" s="30">
        <v>3370</v>
      </c>
      <c r="U397" s="30">
        <v>94</v>
      </c>
      <c r="V397" s="33">
        <f t="shared" si="6"/>
        <v>3276</v>
      </c>
      <c r="W397" s="31">
        <f t="shared" si="7"/>
        <v>2.7893175074183978E-2</v>
      </c>
      <c r="X397" s="30">
        <v>7081</v>
      </c>
      <c r="Y397" s="30">
        <v>521</v>
      </c>
      <c r="Z397" s="33">
        <f t="shared" si="8"/>
        <v>6560</v>
      </c>
    </row>
    <row r="398" spans="1:26" ht="12.75" customHeight="1" x14ac:dyDescent="0.15">
      <c r="A398" s="9" t="s">
        <v>564</v>
      </c>
      <c r="B398" s="9" t="s">
        <v>128</v>
      </c>
      <c r="C398" s="29" t="s">
        <v>605</v>
      </c>
      <c r="D398" s="30">
        <v>2616</v>
      </c>
      <c r="E398" s="30">
        <v>89</v>
      </c>
      <c r="F398" s="30">
        <v>47</v>
      </c>
      <c r="G398" s="30">
        <v>42</v>
      </c>
      <c r="H398" s="30">
        <f t="shared" si="0"/>
        <v>2527</v>
      </c>
      <c r="I398" s="31">
        <f t="shared" si="1"/>
        <v>3.4021406727828746E-2</v>
      </c>
      <c r="J398" s="30">
        <v>1931</v>
      </c>
      <c r="K398" s="30">
        <v>296</v>
      </c>
      <c r="L398" s="30">
        <v>178</v>
      </c>
      <c r="M398" s="30">
        <v>118</v>
      </c>
      <c r="N398" s="33">
        <f t="shared" si="2"/>
        <v>1635</v>
      </c>
      <c r="O398" s="31">
        <f t="shared" si="3"/>
        <v>0.1532884515794925</v>
      </c>
      <c r="P398" s="30">
        <v>1802</v>
      </c>
      <c r="Q398" s="30">
        <v>440</v>
      </c>
      <c r="R398" s="33">
        <f t="shared" si="4"/>
        <v>1362</v>
      </c>
      <c r="S398" s="31">
        <f t="shared" si="5"/>
        <v>0.24417314095449499</v>
      </c>
      <c r="T398" s="30">
        <v>3672</v>
      </c>
      <c r="U398" s="30">
        <v>1016</v>
      </c>
      <c r="V398" s="33">
        <f t="shared" si="6"/>
        <v>2656</v>
      </c>
      <c r="W398" s="31">
        <f t="shared" si="7"/>
        <v>0.27668845315904139</v>
      </c>
      <c r="X398" s="30">
        <v>10021</v>
      </c>
      <c r="Y398" s="30">
        <v>1841</v>
      </c>
      <c r="Z398" s="33">
        <f t="shared" si="8"/>
        <v>8180</v>
      </c>
    </row>
    <row r="399" spans="1:26" ht="12.75" customHeight="1" x14ac:dyDescent="0.15">
      <c r="A399" s="9" t="s">
        <v>607</v>
      </c>
      <c r="B399" s="9" t="s">
        <v>83</v>
      </c>
      <c r="C399" s="29" t="s">
        <v>608</v>
      </c>
      <c r="D399" s="30">
        <v>23</v>
      </c>
      <c r="E399" s="30">
        <v>0</v>
      </c>
      <c r="F399" s="30">
        <v>0</v>
      </c>
      <c r="G399" s="30">
        <v>0</v>
      </c>
      <c r="H399" s="30">
        <f t="shared" si="0"/>
        <v>23</v>
      </c>
      <c r="I399" s="31">
        <f t="shared" si="1"/>
        <v>0</v>
      </c>
      <c r="J399" s="30">
        <v>16</v>
      </c>
      <c r="K399" s="30">
        <v>10</v>
      </c>
      <c r="L399" s="30">
        <v>8</v>
      </c>
      <c r="M399" s="30">
        <v>2</v>
      </c>
      <c r="N399" s="33">
        <f t="shared" si="2"/>
        <v>6</v>
      </c>
      <c r="O399" s="31">
        <f t="shared" si="3"/>
        <v>0.625</v>
      </c>
      <c r="P399" s="30">
        <v>19</v>
      </c>
      <c r="Q399" s="30">
        <v>7</v>
      </c>
      <c r="R399" s="33">
        <f t="shared" si="4"/>
        <v>12</v>
      </c>
      <c r="S399" s="31">
        <f t="shared" si="5"/>
        <v>0.36842105263157893</v>
      </c>
      <c r="T399" s="30">
        <v>42</v>
      </c>
      <c r="U399" s="30">
        <v>4</v>
      </c>
      <c r="V399" s="33">
        <f t="shared" si="6"/>
        <v>38</v>
      </c>
      <c r="W399" s="31">
        <f t="shared" si="7"/>
        <v>9.5238095238095233E-2</v>
      </c>
      <c r="X399" s="30">
        <v>100</v>
      </c>
      <c r="Y399" s="30">
        <v>21</v>
      </c>
      <c r="Z399" s="33">
        <f t="shared" si="8"/>
        <v>79</v>
      </c>
    </row>
    <row r="400" spans="1:26" ht="12.75" customHeight="1" x14ac:dyDescent="0.15">
      <c r="A400" s="9" t="s">
        <v>607</v>
      </c>
      <c r="B400" s="9" t="s">
        <v>83</v>
      </c>
      <c r="C400" s="29" t="s">
        <v>610</v>
      </c>
      <c r="D400" s="30">
        <v>102</v>
      </c>
      <c r="E400" s="30">
        <v>0</v>
      </c>
      <c r="F400" s="30">
        <v>0</v>
      </c>
      <c r="G400" s="30">
        <v>0</v>
      </c>
      <c r="H400" s="30">
        <f t="shared" si="0"/>
        <v>102</v>
      </c>
      <c r="I400" s="31">
        <f t="shared" si="1"/>
        <v>0</v>
      </c>
      <c r="J400" s="30">
        <v>74</v>
      </c>
      <c r="K400" s="30">
        <v>6</v>
      </c>
      <c r="L400" s="30">
        <v>6</v>
      </c>
      <c r="M400" s="30">
        <v>0</v>
      </c>
      <c r="N400" s="33">
        <f t="shared" si="2"/>
        <v>68</v>
      </c>
      <c r="O400" s="31">
        <f t="shared" si="3"/>
        <v>8.1081081081081086E-2</v>
      </c>
      <c r="P400" s="30">
        <v>81</v>
      </c>
      <c r="Q400" s="30">
        <v>0</v>
      </c>
      <c r="R400" s="33">
        <f t="shared" si="4"/>
        <v>81</v>
      </c>
      <c r="S400" s="31">
        <f t="shared" si="5"/>
        <v>0</v>
      </c>
      <c r="T400" s="30">
        <v>193</v>
      </c>
      <c r="U400" s="30">
        <v>104</v>
      </c>
      <c r="V400" s="33">
        <f t="shared" si="6"/>
        <v>89</v>
      </c>
      <c r="W400" s="31">
        <f t="shared" si="7"/>
        <v>0.53886010362694303</v>
      </c>
      <c r="X400" s="30">
        <v>450</v>
      </c>
      <c r="Y400" s="30">
        <v>110</v>
      </c>
      <c r="Z400" s="33">
        <f t="shared" si="8"/>
        <v>340</v>
      </c>
    </row>
    <row r="401" spans="1:26" ht="12.75" customHeight="1" x14ac:dyDescent="0.15">
      <c r="A401" s="9" t="s">
        <v>502</v>
      </c>
      <c r="B401" s="9" t="s">
        <v>144</v>
      </c>
      <c r="C401" s="29" t="s">
        <v>503</v>
      </c>
      <c r="D401" s="30">
        <v>539</v>
      </c>
      <c r="E401" s="30">
        <v>139</v>
      </c>
      <c r="F401" s="30">
        <v>139</v>
      </c>
      <c r="G401" s="30">
        <v>0</v>
      </c>
      <c r="H401" s="30">
        <f t="shared" si="0"/>
        <v>400</v>
      </c>
      <c r="I401" s="31">
        <f t="shared" si="1"/>
        <v>0.25788497217068646</v>
      </c>
      <c r="J401" s="30">
        <v>366</v>
      </c>
      <c r="K401" s="30">
        <v>122</v>
      </c>
      <c r="L401" s="30">
        <v>122</v>
      </c>
      <c r="M401" s="30">
        <v>0</v>
      </c>
      <c r="N401" s="33">
        <f t="shared" si="2"/>
        <v>244</v>
      </c>
      <c r="O401" s="31">
        <f t="shared" si="3"/>
        <v>0.33333333333333331</v>
      </c>
      <c r="P401" s="30">
        <v>411</v>
      </c>
      <c r="Q401" s="30">
        <v>414</v>
      </c>
      <c r="R401" s="33">
        <f t="shared" si="4"/>
        <v>0</v>
      </c>
      <c r="S401" s="31">
        <f t="shared" si="5"/>
        <v>1.0072992700729928</v>
      </c>
      <c r="T401" s="30">
        <v>908</v>
      </c>
      <c r="U401" s="30">
        <v>828</v>
      </c>
      <c r="V401" s="33">
        <f t="shared" si="6"/>
        <v>80</v>
      </c>
      <c r="W401" s="31">
        <f t="shared" si="7"/>
        <v>0.91189427312775329</v>
      </c>
      <c r="X401" s="30">
        <v>2224</v>
      </c>
      <c r="Y401" s="30">
        <v>1503</v>
      </c>
      <c r="Z401" s="33">
        <f t="shared" si="8"/>
        <v>724</v>
      </c>
    </row>
    <row r="402" spans="1:26" ht="12.75" customHeight="1" x14ac:dyDescent="0.15">
      <c r="A402" s="9" t="s">
        <v>502</v>
      </c>
      <c r="B402" s="9" t="s">
        <v>144</v>
      </c>
      <c r="C402" s="29" t="s">
        <v>612</v>
      </c>
      <c r="D402" s="30">
        <v>289</v>
      </c>
      <c r="E402" s="30">
        <v>5</v>
      </c>
      <c r="F402" s="30">
        <v>5</v>
      </c>
      <c r="G402" s="30">
        <v>0</v>
      </c>
      <c r="H402" s="30">
        <f t="shared" si="0"/>
        <v>284</v>
      </c>
      <c r="I402" s="31">
        <f t="shared" si="1"/>
        <v>1.7301038062283738E-2</v>
      </c>
      <c r="J402" s="30">
        <v>197</v>
      </c>
      <c r="K402" s="30">
        <v>18</v>
      </c>
      <c r="L402" s="30">
        <v>18</v>
      </c>
      <c r="M402" s="30">
        <v>0</v>
      </c>
      <c r="N402" s="33">
        <f t="shared" si="2"/>
        <v>179</v>
      </c>
      <c r="O402" s="31">
        <f t="shared" si="3"/>
        <v>9.1370558375634514E-2</v>
      </c>
      <c r="P402" s="30">
        <v>216</v>
      </c>
      <c r="Q402" s="30">
        <v>18</v>
      </c>
      <c r="R402" s="33">
        <f t="shared" si="4"/>
        <v>198</v>
      </c>
      <c r="S402" s="31">
        <f t="shared" si="5"/>
        <v>8.3333333333333329E-2</v>
      </c>
      <c r="T402" s="30">
        <v>462</v>
      </c>
      <c r="U402" s="30">
        <v>623</v>
      </c>
      <c r="V402" s="33">
        <f t="shared" si="6"/>
        <v>0</v>
      </c>
      <c r="W402" s="31">
        <f t="shared" si="7"/>
        <v>1.3484848484848484</v>
      </c>
      <c r="X402" s="30">
        <v>1164</v>
      </c>
      <c r="Y402" s="30">
        <v>664</v>
      </c>
      <c r="Z402" s="33">
        <f t="shared" si="8"/>
        <v>661</v>
      </c>
    </row>
    <row r="403" spans="1:26" ht="12.75" customHeight="1" x14ac:dyDescent="0.15">
      <c r="A403" s="9" t="s">
        <v>502</v>
      </c>
      <c r="B403" s="9" t="s">
        <v>144</v>
      </c>
      <c r="C403" s="29" t="s">
        <v>613</v>
      </c>
      <c r="D403" s="30">
        <v>87</v>
      </c>
      <c r="E403" s="30">
        <v>0</v>
      </c>
      <c r="F403" s="30">
        <v>0</v>
      </c>
      <c r="G403" s="30">
        <v>0</v>
      </c>
      <c r="H403" s="30">
        <f t="shared" si="0"/>
        <v>87</v>
      </c>
      <c r="I403" s="31">
        <f t="shared" si="1"/>
        <v>0</v>
      </c>
      <c r="J403" s="30">
        <v>59</v>
      </c>
      <c r="K403" s="30">
        <v>0</v>
      </c>
      <c r="L403" s="30">
        <v>0</v>
      </c>
      <c r="M403" s="30">
        <v>0</v>
      </c>
      <c r="N403" s="33">
        <f t="shared" si="2"/>
        <v>59</v>
      </c>
      <c r="O403" s="31">
        <f t="shared" si="3"/>
        <v>0</v>
      </c>
      <c r="P403" s="30">
        <v>70</v>
      </c>
      <c r="Q403" s="30">
        <v>13</v>
      </c>
      <c r="R403" s="33">
        <f t="shared" si="4"/>
        <v>57</v>
      </c>
      <c r="S403" s="31">
        <f t="shared" si="5"/>
        <v>0.18571428571428572</v>
      </c>
      <c r="T403" s="30">
        <v>155</v>
      </c>
      <c r="U403" s="30">
        <v>10</v>
      </c>
      <c r="V403" s="33">
        <f t="shared" si="6"/>
        <v>145</v>
      </c>
      <c r="W403" s="31">
        <f t="shared" si="7"/>
        <v>6.4516129032258063E-2</v>
      </c>
      <c r="X403" s="30">
        <v>371</v>
      </c>
      <c r="Y403" s="30">
        <v>23</v>
      </c>
      <c r="Z403" s="33">
        <f t="shared" si="8"/>
        <v>348</v>
      </c>
    </row>
    <row r="404" spans="1:26" ht="12.75" customHeight="1" x14ac:dyDescent="0.15">
      <c r="A404" s="9" t="s">
        <v>502</v>
      </c>
      <c r="B404" s="9" t="s">
        <v>144</v>
      </c>
      <c r="C404" s="29" t="s">
        <v>615</v>
      </c>
      <c r="D404" s="30">
        <v>844</v>
      </c>
      <c r="E404" s="30">
        <v>128</v>
      </c>
      <c r="F404" s="30">
        <v>128</v>
      </c>
      <c r="G404" s="30">
        <v>0</v>
      </c>
      <c r="H404" s="30">
        <f t="shared" si="0"/>
        <v>716</v>
      </c>
      <c r="I404" s="31">
        <f t="shared" si="1"/>
        <v>0.15165876777251186</v>
      </c>
      <c r="J404" s="30">
        <v>1160</v>
      </c>
      <c r="K404" s="30">
        <v>508</v>
      </c>
      <c r="L404" s="30">
        <v>419</v>
      </c>
      <c r="M404" s="30">
        <v>89</v>
      </c>
      <c r="N404" s="33">
        <f t="shared" si="2"/>
        <v>652</v>
      </c>
      <c r="O404" s="31">
        <f t="shared" si="3"/>
        <v>0.43793103448275861</v>
      </c>
      <c r="P404" s="30">
        <v>1351</v>
      </c>
      <c r="Q404" s="30">
        <v>375</v>
      </c>
      <c r="R404" s="33">
        <f t="shared" si="4"/>
        <v>976</v>
      </c>
      <c r="S404" s="31">
        <f t="shared" si="5"/>
        <v>0.27757216876387864</v>
      </c>
      <c r="T404" s="30">
        <v>3102</v>
      </c>
      <c r="U404" s="30">
        <v>262</v>
      </c>
      <c r="V404" s="33">
        <f t="shared" si="6"/>
        <v>2840</v>
      </c>
      <c r="W404" s="31">
        <f t="shared" si="7"/>
        <v>8.4461637653127017E-2</v>
      </c>
      <c r="X404" s="30">
        <v>6457</v>
      </c>
      <c r="Y404" s="30">
        <v>1273</v>
      </c>
      <c r="Z404" s="33">
        <f t="shared" si="8"/>
        <v>5184</v>
      </c>
    </row>
    <row r="405" spans="1:26" ht="12.75" customHeight="1" x14ac:dyDescent="0.15">
      <c r="A405" s="9" t="s">
        <v>502</v>
      </c>
      <c r="B405" s="9" t="s">
        <v>144</v>
      </c>
      <c r="C405" s="29" t="s">
        <v>617</v>
      </c>
      <c r="D405" s="30">
        <v>1</v>
      </c>
      <c r="E405" s="30">
        <v>0</v>
      </c>
      <c r="F405" s="30">
        <v>0</v>
      </c>
      <c r="G405" s="30">
        <v>0</v>
      </c>
      <c r="H405" s="30">
        <f t="shared" si="0"/>
        <v>1</v>
      </c>
      <c r="I405" s="31">
        <f t="shared" si="1"/>
        <v>0</v>
      </c>
      <c r="J405" s="30">
        <v>1</v>
      </c>
      <c r="K405" s="30">
        <v>0</v>
      </c>
      <c r="L405" s="30">
        <v>0</v>
      </c>
      <c r="M405" s="30">
        <v>0</v>
      </c>
      <c r="N405" s="33">
        <f t="shared" si="2"/>
        <v>1</v>
      </c>
      <c r="O405" s="31">
        <f t="shared" si="3"/>
        <v>0</v>
      </c>
      <c r="P405" s="30">
        <v>0</v>
      </c>
      <c r="Q405" s="30">
        <v>0</v>
      </c>
      <c r="R405" s="33">
        <f t="shared" si="4"/>
        <v>0</v>
      </c>
      <c r="S405" s="31" t="e">
        <f t="shared" si="5"/>
        <v>#DIV/0!</v>
      </c>
      <c r="T405" s="30">
        <v>0</v>
      </c>
      <c r="U405" s="30">
        <v>0</v>
      </c>
      <c r="V405" s="33">
        <f t="shared" si="6"/>
        <v>0</v>
      </c>
      <c r="W405" s="31" t="e">
        <f t="shared" si="7"/>
        <v>#DIV/0!</v>
      </c>
      <c r="X405" s="30">
        <v>2</v>
      </c>
      <c r="Y405" s="30">
        <v>0</v>
      </c>
      <c r="Z405" s="33">
        <f t="shared" si="8"/>
        <v>2</v>
      </c>
    </row>
    <row r="406" spans="1:26" ht="12.75" customHeight="1" x14ac:dyDescent="0.15">
      <c r="A406" s="9" t="s">
        <v>502</v>
      </c>
      <c r="B406" s="9" t="s">
        <v>144</v>
      </c>
      <c r="C406" s="29" t="s">
        <v>619</v>
      </c>
      <c r="D406" s="30">
        <v>861</v>
      </c>
      <c r="E406" s="30">
        <v>113</v>
      </c>
      <c r="F406" s="30">
        <v>113</v>
      </c>
      <c r="G406" s="30">
        <v>0</v>
      </c>
      <c r="H406" s="30">
        <f t="shared" si="0"/>
        <v>748</v>
      </c>
      <c r="I406" s="31">
        <f t="shared" si="1"/>
        <v>0.13124274099883856</v>
      </c>
      <c r="J406" s="30">
        <v>591</v>
      </c>
      <c r="K406" s="30">
        <v>46</v>
      </c>
      <c r="L406" s="30">
        <v>46</v>
      </c>
      <c r="M406" s="30">
        <v>0</v>
      </c>
      <c r="N406" s="33">
        <f t="shared" si="2"/>
        <v>545</v>
      </c>
      <c r="O406" s="31">
        <f t="shared" si="3"/>
        <v>7.7834179357021999E-2</v>
      </c>
      <c r="P406" s="30">
        <v>673</v>
      </c>
      <c r="Q406" s="30">
        <v>62</v>
      </c>
      <c r="R406" s="33">
        <f t="shared" si="4"/>
        <v>611</v>
      </c>
      <c r="S406" s="31">
        <f t="shared" si="5"/>
        <v>9.2124814264487376E-2</v>
      </c>
      <c r="T406" s="30">
        <v>1529</v>
      </c>
      <c r="U406" s="30">
        <v>1013</v>
      </c>
      <c r="V406" s="33">
        <f t="shared" si="6"/>
        <v>516</v>
      </c>
      <c r="W406" s="31">
        <f t="shared" si="7"/>
        <v>0.66252452583387833</v>
      </c>
      <c r="X406" s="30">
        <v>3654</v>
      </c>
      <c r="Y406" s="30">
        <v>1234</v>
      </c>
      <c r="Z406" s="33">
        <f t="shared" si="8"/>
        <v>2420</v>
      </c>
    </row>
    <row r="407" spans="1:26" ht="12.75" customHeight="1" x14ac:dyDescent="0.15">
      <c r="A407" s="9" t="s">
        <v>502</v>
      </c>
      <c r="B407" s="9" t="s">
        <v>144</v>
      </c>
      <c r="C407" s="29" t="s">
        <v>621</v>
      </c>
      <c r="D407" s="30">
        <v>310</v>
      </c>
      <c r="E407" s="30">
        <v>0</v>
      </c>
      <c r="F407" s="30">
        <v>0</v>
      </c>
      <c r="G407" s="30">
        <v>0</v>
      </c>
      <c r="H407" s="30">
        <f t="shared" si="0"/>
        <v>310</v>
      </c>
      <c r="I407" s="31">
        <f t="shared" si="1"/>
        <v>0</v>
      </c>
      <c r="J407" s="30">
        <v>208</v>
      </c>
      <c r="K407" s="30">
        <v>1</v>
      </c>
      <c r="L407" s="30">
        <v>1</v>
      </c>
      <c r="M407" s="30">
        <v>0</v>
      </c>
      <c r="N407" s="33">
        <f t="shared" si="2"/>
        <v>207</v>
      </c>
      <c r="O407" s="31">
        <f t="shared" si="3"/>
        <v>4.807692307692308E-3</v>
      </c>
      <c r="P407" s="30">
        <v>229</v>
      </c>
      <c r="Q407" s="30">
        <v>15</v>
      </c>
      <c r="R407" s="33">
        <f t="shared" si="4"/>
        <v>214</v>
      </c>
      <c r="S407" s="31">
        <f t="shared" si="5"/>
        <v>6.5502183406113537E-2</v>
      </c>
      <c r="T407" s="30">
        <v>509</v>
      </c>
      <c r="U407" s="30">
        <v>247</v>
      </c>
      <c r="V407" s="33">
        <f t="shared" si="6"/>
        <v>262</v>
      </c>
      <c r="W407" s="31">
        <f t="shared" si="7"/>
        <v>0.48526522593320237</v>
      </c>
      <c r="X407" s="30">
        <v>1256</v>
      </c>
      <c r="Y407" s="30">
        <v>263</v>
      </c>
      <c r="Z407" s="33">
        <f t="shared" si="8"/>
        <v>993</v>
      </c>
    </row>
    <row r="408" spans="1:26" ht="12.75" customHeight="1" x14ac:dyDescent="0.15">
      <c r="A408" s="9" t="s">
        <v>502</v>
      </c>
      <c r="B408" s="9" t="s">
        <v>144</v>
      </c>
      <c r="C408" s="29" t="s">
        <v>622</v>
      </c>
      <c r="D408" s="30">
        <v>84</v>
      </c>
      <c r="E408" s="30">
        <v>17</v>
      </c>
      <c r="F408" s="30">
        <v>17</v>
      </c>
      <c r="G408" s="30">
        <v>0</v>
      </c>
      <c r="H408" s="30">
        <f t="shared" si="0"/>
        <v>67</v>
      </c>
      <c r="I408" s="31">
        <f t="shared" si="1"/>
        <v>0.20238095238095238</v>
      </c>
      <c r="J408" s="30">
        <v>58</v>
      </c>
      <c r="K408" s="30">
        <v>2</v>
      </c>
      <c r="L408" s="30">
        <v>2</v>
      </c>
      <c r="M408" s="30">
        <v>0</v>
      </c>
      <c r="N408" s="33">
        <f t="shared" si="2"/>
        <v>56</v>
      </c>
      <c r="O408" s="31">
        <f t="shared" si="3"/>
        <v>3.4482758620689655E-2</v>
      </c>
      <c r="P408" s="30">
        <v>36</v>
      </c>
      <c r="Q408" s="30">
        <v>89</v>
      </c>
      <c r="R408" s="33">
        <f t="shared" si="4"/>
        <v>0</v>
      </c>
      <c r="S408" s="31">
        <f t="shared" si="5"/>
        <v>2.4722222222222223</v>
      </c>
      <c r="T408" s="30">
        <v>77</v>
      </c>
      <c r="U408" s="30">
        <v>220</v>
      </c>
      <c r="V408" s="33">
        <f t="shared" si="6"/>
        <v>0</v>
      </c>
      <c r="W408" s="31">
        <f t="shared" si="7"/>
        <v>2.8571428571428572</v>
      </c>
      <c r="X408" s="30">
        <v>255</v>
      </c>
      <c r="Y408" s="30">
        <v>328</v>
      </c>
      <c r="Z408" s="33">
        <f t="shared" si="8"/>
        <v>123</v>
      </c>
    </row>
    <row r="409" spans="1:26" ht="12.75" customHeight="1" x14ac:dyDescent="0.15">
      <c r="A409" s="9" t="s">
        <v>502</v>
      </c>
      <c r="B409" s="9" t="s">
        <v>144</v>
      </c>
      <c r="C409" s="29" t="s">
        <v>623</v>
      </c>
      <c r="D409" s="30">
        <v>246</v>
      </c>
      <c r="E409" s="30">
        <v>26</v>
      </c>
      <c r="F409" s="30">
        <v>0</v>
      </c>
      <c r="G409" s="30">
        <v>26</v>
      </c>
      <c r="H409" s="30">
        <f t="shared" si="0"/>
        <v>220</v>
      </c>
      <c r="I409" s="31">
        <f t="shared" si="1"/>
        <v>0.10569105691056911</v>
      </c>
      <c r="J409" s="30">
        <v>168</v>
      </c>
      <c r="K409" s="30">
        <v>39</v>
      </c>
      <c r="L409" s="30">
        <v>0</v>
      </c>
      <c r="M409" s="30">
        <v>39</v>
      </c>
      <c r="N409" s="33">
        <f t="shared" si="2"/>
        <v>129</v>
      </c>
      <c r="O409" s="31">
        <f t="shared" si="3"/>
        <v>0.23214285714285715</v>
      </c>
      <c r="P409" s="30">
        <v>189</v>
      </c>
      <c r="Q409" s="30">
        <v>47</v>
      </c>
      <c r="R409" s="33">
        <f t="shared" si="4"/>
        <v>142</v>
      </c>
      <c r="S409" s="31">
        <f t="shared" si="5"/>
        <v>0.24867724867724866</v>
      </c>
      <c r="T409" s="30">
        <v>412</v>
      </c>
      <c r="U409" s="30">
        <v>117</v>
      </c>
      <c r="V409" s="33">
        <f t="shared" si="6"/>
        <v>295</v>
      </c>
      <c r="W409" s="31">
        <f t="shared" si="7"/>
        <v>0.28398058252427183</v>
      </c>
      <c r="X409" s="30">
        <v>1015</v>
      </c>
      <c r="Y409" s="30">
        <v>229</v>
      </c>
      <c r="Z409" s="33">
        <f t="shared" si="8"/>
        <v>786</v>
      </c>
    </row>
    <row r="410" spans="1:26" ht="12.75" customHeight="1" x14ac:dyDescent="0.15">
      <c r="A410" s="9" t="s">
        <v>558</v>
      </c>
      <c r="B410" s="9" t="s">
        <v>123</v>
      </c>
      <c r="C410" s="29" t="s">
        <v>559</v>
      </c>
      <c r="D410" s="30">
        <v>248</v>
      </c>
      <c r="E410" s="30">
        <v>43</v>
      </c>
      <c r="F410" s="30">
        <v>43</v>
      </c>
      <c r="G410" s="30">
        <v>0</v>
      </c>
      <c r="H410" s="30">
        <f t="shared" si="0"/>
        <v>205</v>
      </c>
      <c r="I410" s="31">
        <f t="shared" si="1"/>
        <v>0.17338709677419356</v>
      </c>
      <c r="J410" s="30">
        <v>174</v>
      </c>
      <c r="K410" s="30">
        <v>50</v>
      </c>
      <c r="L410" s="30">
        <v>29</v>
      </c>
      <c r="M410" s="30">
        <v>21</v>
      </c>
      <c r="N410" s="33">
        <f t="shared" si="2"/>
        <v>124</v>
      </c>
      <c r="O410" s="31">
        <f t="shared" si="3"/>
        <v>0.28735632183908044</v>
      </c>
      <c r="P410" s="30">
        <v>198</v>
      </c>
      <c r="Q410" s="30">
        <v>52</v>
      </c>
      <c r="R410" s="33">
        <f t="shared" si="4"/>
        <v>146</v>
      </c>
      <c r="S410" s="31">
        <f t="shared" si="5"/>
        <v>0.26262626262626265</v>
      </c>
      <c r="T410" s="30">
        <v>446</v>
      </c>
      <c r="U410" s="30">
        <v>509</v>
      </c>
      <c r="V410" s="33">
        <f t="shared" si="6"/>
        <v>0</v>
      </c>
      <c r="W410" s="31">
        <f t="shared" si="7"/>
        <v>1.141255605381166</v>
      </c>
      <c r="X410" s="30">
        <v>1066</v>
      </c>
      <c r="Y410" s="30">
        <v>654</v>
      </c>
      <c r="Z410" s="33">
        <f t="shared" si="8"/>
        <v>475</v>
      </c>
    </row>
    <row r="411" spans="1:26" ht="12.75" customHeight="1" x14ac:dyDescent="0.15">
      <c r="A411" s="9" t="s">
        <v>558</v>
      </c>
      <c r="B411" s="9" t="s">
        <v>123</v>
      </c>
      <c r="C411" s="29" t="s">
        <v>625</v>
      </c>
      <c r="D411" s="30">
        <v>1316</v>
      </c>
      <c r="E411" s="30">
        <v>127</v>
      </c>
      <c r="F411" s="30">
        <v>127</v>
      </c>
      <c r="G411" s="30">
        <v>0</v>
      </c>
      <c r="H411" s="30">
        <f t="shared" si="0"/>
        <v>1189</v>
      </c>
      <c r="I411" s="31">
        <f t="shared" si="1"/>
        <v>9.6504559270516724E-2</v>
      </c>
      <c r="J411" s="30">
        <v>923</v>
      </c>
      <c r="K411" s="30">
        <v>18</v>
      </c>
      <c r="L411" s="30">
        <v>18</v>
      </c>
      <c r="M411" s="30">
        <v>0</v>
      </c>
      <c r="N411" s="33">
        <f t="shared" si="2"/>
        <v>905</v>
      </c>
      <c r="O411" s="31">
        <f t="shared" si="3"/>
        <v>1.9501625135427952E-2</v>
      </c>
      <c r="P411" s="30">
        <v>1111</v>
      </c>
      <c r="Q411" s="30">
        <v>729</v>
      </c>
      <c r="R411" s="33">
        <f t="shared" si="4"/>
        <v>382</v>
      </c>
      <c r="S411" s="31">
        <f t="shared" si="5"/>
        <v>0.65616561656165617</v>
      </c>
      <c r="T411" s="30">
        <v>2627</v>
      </c>
      <c r="U411" s="30">
        <v>147</v>
      </c>
      <c r="V411" s="33">
        <f t="shared" si="6"/>
        <v>2480</v>
      </c>
      <c r="W411" s="31">
        <f t="shared" si="7"/>
        <v>5.5957365816520749E-2</v>
      </c>
      <c r="X411" s="30">
        <v>5977</v>
      </c>
      <c r="Y411" s="30">
        <v>1021</v>
      </c>
      <c r="Z411" s="33">
        <f t="shared" si="8"/>
        <v>4956</v>
      </c>
    </row>
    <row r="412" spans="1:26" ht="12.75" customHeight="1" x14ac:dyDescent="0.15">
      <c r="A412" s="9" t="s">
        <v>558</v>
      </c>
      <c r="B412" s="9" t="s">
        <v>123</v>
      </c>
      <c r="C412" s="29" t="s">
        <v>627</v>
      </c>
      <c r="D412" s="30">
        <v>76</v>
      </c>
      <c r="E412" s="30">
        <v>0</v>
      </c>
      <c r="F412" s="30">
        <v>0</v>
      </c>
      <c r="G412" s="30">
        <v>0</v>
      </c>
      <c r="H412" s="30">
        <f t="shared" si="0"/>
        <v>76</v>
      </c>
      <c r="I412" s="31">
        <f t="shared" si="1"/>
        <v>0</v>
      </c>
      <c r="J412" s="30">
        <v>54</v>
      </c>
      <c r="K412" s="30">
        <v>0</v>
      </c>
      <c r="L412" s="30">
        <v>0</v>
      </c>
      <c r="M412" s="30">
        <v>0</v>
      </c>
      <c r="N412" s="33">
        <f t="shared" si="2"/>
        <v>54</v>
      </c>
      <c r="O412" s="31">
        <f t="shared" si="3"/>
        <v>0</v>
      </c>
      <c r="P412" s="30">
        <v>59</v>
      </c>
      <c r="Q412" s="30">
        <v>8</v>
      </c>
      <c r="R412" s="33">
        <f t="shared" si="4"/>
        <v>51</v>
      </c>
      <c r="S412" s="31">
        <f t="shared" si="5"/>
        <v>0.13559322033898305</v>
      </c>
      <c r="T412" s="30">
        <v>130</v>
      </c>
      <c r="U412" s="30">
        <v>69</v>
      </c>
      <c r="V412" s="33">
        <f t="shared" si="6"/>
        <v>61</v>
      </c>
      <c r="W412" s="31">
        <f t="shared" si="7"/>
        <v>0.53076923076923077</v>
      </c>
      <c r="X412" s="30">
        <v>319</v>
      </c>
      <c r="Y412" s="30">
        <v>77</v>
      </c>
      <c r="Z412" s="33">
        <f t="shared" si="8"/>
        <v>242</v>
      </c>
    </row>
    <row r="413" spans="1:26" ht="12.75" customHeight="1" x14ac:dyDescent="0.15">
      <c r="A413" s="9" t="s">
        <v>558</v>
      </c>
      <c r="B413" s="9" t="s">
        <v>123</v>
      </c>
      <c r="C413" s="29" t="s">
        <v>628</v>
      </c>
      <c r="D413" s="30">
        <v>390</v>
      </c>
      <c r="E413" s="30">
        <v>46</v>
      </c>
      <c r="F413" s="30">
        <v>46</v>
      </c>
      <c r="G413" s="30">
        <v>0</v>
      </c>
      <c r="H413" s="30">
        <f t="shared" si="0"/>
        <v>344</v>
      </c>
      <c r="I413" s="31">
        <f t="shared" si="1"/>
        <v>0.11794871794871795</v>
      </c>
      <c r="J413" s="30">
        <v>274</v>
      </c>
      <c r="K413" s="30">
        <v>18</v>
      </c>
      <c r="L413" s="30">
        <v>18</v>
      </c>
      <c r="M413" s="30">
        <v>0</v>
      </c>
      <c r="N413" s="33">
        <f t="shared" si="2"/>
        <v>256</v>
      </c>
      <c r="O413" s="31">
        <f t="shared" si="3"/>
        <v>6.569343065693431E-2</v>
      </c>
      <c r="P413" s="30">
        <v>349</v>
      </c>
      <c r="Q413" s="30">
        <v>137</v>
      </c>
      <c r="R413" s="33">
        <f t="shared" si="4"/>
        <v>212</v>
      </c>
      <c r="S413" s="31">
        <f t="shared" si="5"/>
        <v>0.39255014326647564</v>
      </c>
      <c r="T413" s="30">
        <v>864</v>
      </c>
      <c r="U413" s="30">
        <v>506</v>
      </c>
      <c r="V413" s="33">
        <f t="shared" si="6"/>
        <v>358</v>
      </c>
      <c r="W413" s="31">
        <f t="shared" si="7"/>
        <v>0.58564814814814814</v>
      </c>
      <c r="X413" s="30">
        <v>1877</v>
      </c>
      <c r="Y413" s="30">
        <v>707</v>
      </c>
      <c r="Z413" s="33">
        <f t="shared" si="8"/>
        <v>1170</v>
      </c>
    </row>
    <row r="414" spans="1:26" ht="12.75" customHeight="1" x14ac:dyDescent="0.15">
      <c r="A414" s="9" t="s">
        <v>558</v>
      </c>
      <c r="B414" s="9" t="s">
        <v>123</v>
      </c>
      <c r="C414" s="29" t="s">
        <v>629</v>
      </c>
      <c r="D414" s="30">
        <v>427</v>
      </c>
      <c r="E414" s="30">
        <v>49</v>
      </c>
      <c r="F414" s="30">
        <v>46</v>
      </c>
      <c r="G414" s="30">
        <v>3</v>
      </c>
      <c r="H414" s="30">
        <f t="shared" si="0"/>
        <v>378</v>
      </c>
      <c r="I414" s="31">
        <f t="shared" si="1"/>
        <v>0.11475409836065574</v>
      </c>
      <c r="J414" s="30">
        <v>299</v>
      </c>
      <c r="K414" s="30">
        <v>12</v>
      </c>
      <c r="L414" s="30">
        <v>3</v>
      </c>
      <c r="M414" s="30">
        <v>9</v>
      </c>
      <c r="N414" s="33">
        <f t="shared" si="2"/>
        <v>287</v>
      </c>
      <c r="O414" s="31">
        <f t="shared" si="3"/>
        <v>4.0133779264214048E-2</v>
      </c>
      <c r="P414" s="30">
        <v>351</v>
      </c>
      <c r="Q414" s="30">
        <v>16</v>
      </c>
      <c r="R414" s="33">
        <f t="shared" si="4"/>
        <v>335</v>
      </c>
      <c r="S414" s="31">
        <f t="shared" si="5"/>
        <v>4.5584045584045586E-2</v>
      </c>
      <c r="T414" s="30">
        <v>813</v>
      </c>
      <c r="U414" s="30">
        <v>21</v>
      </c>
      <c r="V414" s="33">
        <f t="shared" si="6"/>
        <v>792</v>
      </c>
      <c r="W414" s="31">
        <f t="shared" si="7"/>
        <v>2.5830258302583026E-2</v>
      </c>
      <c r="X414" s="30">
        <v>1890</v>
      </c>
      <c r="Y414" s="30">
        <v>98</v>
      </c>
      <c r="Z414" s="33">
        <f t="shared" si="8"/>
        <v>1792</v>
      </c>
    </row>
    <row r="415" spans="1:26" ht="12.75" customHeight="1" x14ac:dyDescent="0.15">
      <c r="A415" s="9" t="s">
        <v>630</v>
      </c>
      <c r="B415" s="9" t="s">
        <v>123</v>
      </c>
      <c r="C415" s="29" t="s">
        <v>631</v>
      </c>
      <c r="D415" s="30">
        <v>1036</v>
      </c>
      <c r="E415" s="30">
        <v>0</v>
      </c>
      <c r="F415" s="30">
        <v>0</v>
      </c>
      <c r="G415" s="30">
        <v>0</v>
      </c>
      <c r="H415" s="30">
        <f t="shared" si="0"/>
        <v>1036</v>
      </c>
      <c r="I415" s="31">
        <f t="shared" si="1"/>
        <v>0</v>
      </c>
      <c r="J415" s="30">
        <v>727</v>
      </c>
      <c r="K415" s="30">
        <v>0</v>
      </c>
      <c r="L415" s="30">
        <v>0</v>
      </c>
      <c r="M415" s="30">
        <v>0</v>
      </c>
      <c r="N415" s="33">
        <f t="shared" si="2"/>
        <v>727</v>
      </c>
      <c r="O415" s="31">
        <f t="shared" si="3"/>
        <v>0</v>
      </c>
      <c r="P415" s="30">
        <v>870</v>
      </c>
      <c r="Q415" s="30">
        <v>1</v>
      </c>
      <c r="R415" s="33">
        <f t="shared" si="4"/>
        <v>869</v>
      </c>
      <c r="S415" s="31">
        <f t="shared" si="5"/>
        <v>1.1494252873563218E-3</v>
      </c>
      <c r="T415" s="30">
        <v>2043</v>
      </c>
      <c r="U415" s="30">
        <v>85</v>
      </c>
      <c r="V415" s="33">
        <f t="shared" si="6"/>
        <v>1958</v>
      </c>
      <c r="W415" s="31">
        <f t="shared" si="7"/>
        <v>4.1605482134116495E-2</v>
      </c>
      <c r="X415" s="30">
        <v>4676</v>
      </c>
      <c r="Y415" s="30">
        <v>86</v>
      </c>
      <c r="Z415" s="33">
        <f t="shared" si="8"/>
        <v>4590</v>
      </c>
    </row>
    <row r="416" spans="1:26" ht="12.75" customHeight="1" x14ac:dyDescent="0.15"/>
    <row r="417" ht="12.75" customHeight="1" x14ac:dyDescent="0.15"/>
    <row r="418" ht="12.75" customHeight="1" x14ac:dyDescent="0.15"/>
    <row r="419" ht="12.75" customHeight="1" x14ac:dyDescent="0.15"/>
    <row r="420" ht="12.75" customHeight="1" x14ac:dyDescent="0.15"/>
    <row r="421" ht="12.75" customHeight="1" x14ac:dyDescent="0.15"/>
    <row r="422" ht="12.75" customHeight="1" x14ac:dyDescent="0.15"/>
    <row r="423" ht="12.75" customHeight="1" x14ac:dyDescent="0.15"/>
    <row r="424" ht="12.75" customHeight="1" x14ac:dyDescent="0.15"/>
    <row r="425" ht="12.75" customHeight="1" x14ac:dyDescent="0.15"/>
    <row r="426" ht="12.75" customHeight="1" x14ac:dyDescent="0.15"/>
    <row r="427" ht="12.75" customHeight="1" x14ac:dyDescent="0.15"/>
    <row r="428" ht="12.75" customHeight="1" x14ac:dyDescent="0.15"/>
    <row r="429" ht="12.75" customHeight="1" x14ac:dyDescent="0.15"/>
    <row r="430" ht="12.75" customHeight="1" x14ac:dyDescent="0.15"/>
    <row r="431" ht="12.75" customHeight="1" x14ac:dyDescent="0.15"/>
    <row r="432" ht="12.75" customHeight="1" x14ac:dyDescent="0.15"/>
    <row r="433" ht="12.75" customHeight="1" x14ac:dyDescent="0.15"/>
    <row r="434" ht="12.75" customHeight="1" x14ac:dyDescent="0.15"/>
    <row r="435" ht="12.75" customHeight="1" x14ac:dyDescent="0.15"/>
    <row r="436" ht="12.75" customHeight="1" x14ac:dyDescent="0.15"/>
    <row r="437" ht="12.75" customHeight="1" x14ac:dyDescent="0.15"/>
    <row r="438" ht="12.75" customHeight="1" x14ac:dyDescent="0.15"/>
    <row r="439" ht="12.75" customHeight="1" x14ac:dyDescent="0.15"/>
    <row r="440" ht="12.75" customHeight="1" x14ac:dyDescent="0.15"/>
    <row r="441" ht="12.75" customHeight="1" x14ac:dyDescent="0.15"/>
    <row r="442" ht="12.75" customHeight="1" x14ac:dyDescent="0.15"/>
    <row r="443" ht="12.75" customHeight="1" x14ac:dyDescent="0.15"/>
    <row r="444" ht="12.75" customHeight="1" x14ac:dyDescent="0.15"/>
    <row r="445" ht="12.75" customHeight="1" x14ac:dyDescent="0.15"/>
    <row r="446" ht="12.75" customHeight="1" x14ac:dyDescent="0.15"/>
    <row r="447" ht="12.75" customHeight="1" x14ac:dyDescent="0.15"/>
    <row r="448" ht="12.75" customHeight="1" x14ac:dyDescent="0.15"/>
    <row r="449" ht="12.75" customHeight="1" x14ac:dyDescent="0.15"/>
    <row r="450" ht="12.75" customHeight="1" x14ac:dyDescent="0.15"/>
    <row r="451" ht="12.75" customHeight="1" x14ac:dyDescent="0.15"/>
    <row r="452" ht="12.75" customHeight="1" x14ac:dyDescent="0.15"/>
    <row r="453" ht="12.75" customHeight="1" x14ac:dyDescent="0.15"/>
    <row r="454" ht="12.75" customHeight="1" x14ac:dyDescent="0.15"/>
    <row r="455" ht="12.75" customHeight="1" x14ac:dyDescent="0.15"/>
    <row r="456" ht="12.75" customHeight="1" x14ac:dyDescent="0.15"/>
    <row r="457" ht="12.75" customHeight="1" x14ac:dyDescent="0.15"/>
    <row r="458" ht="12.75" customHeight="1" x14ac:dyDescent="0.15"/>
    <row r="459" ht="12.75" customHeight="1" x14ac:dyDescent="0.15"/>
    <row r="460" ht="12.75" customHeight="1" x14ac:dyDescent="0.15"/>
    <row r="461" ht="12.75" customHeight="1" x14ac:dyDescent="0.15"/>
    <row r="462" ht="12.75" customHeight="1" x14ac:dyDescent="0.15"/>
    <row r="463" ht="12.75" customHeight="1" x14ac:dyDescent="0.15"/>
    <row r="464" ht="12.75" customHeight="1" x14ac:dyDescent="0.15"/>
    <row r="465" ht="12.75" customHeight="1" x14ac:dyDescent="0.15"/>
    <row r="466" ht="12.75" customHeight="1" x14ac:dyDescent="0.15"/>
    <row r="467" ht="12.75" customHeight="1" x14ac:dyDescent="0.15"/>
    <row r="468" ht="12.75" customHeight="1" x14ac:dyDescent="0.15"/>
    <row r="469" ht="12.75" customHeight="1" x14ac:dyDescent="0.15"/>
    <row r="470" ht="12.75" customHeight="1" x14ac:dyDescent="0.15"/>
    <row r="471" ht="12.75" customHeight="1" x14ac:dyDescent="0.15"/>
    <row r="472" ht="12.75" customHeight="1" x14ac:dyDescent="0.15"/>
    <row r="473" ht="12.75" customHeight="1" x14ac:dyDescent="0.15"/>
    <row r="474" ht="12.75" customHeight="1" x14ac:dyDescent="0.15"/>
    <row r="475" ht="12.75" customHeight="1" x14ac:dyDescent="0.15"/>
    <row r="476" ht="12.75" customHeight="1" x14ac:dyDescent="0.15"/>
    <row r="477" ht="12.75" customHeight="1" x14ac:dyDescent="0.15"/>
    <row r="478" ht="12.75" customHeight="1" x14ac:dyDescent="0.15"/>
    <row r="479" ht="12.75" customHeight="1" x14ac:dyDescent="0.15"/>
    <row r="480" ht="12.75" customHeight="1" x14ac:dyDescent="0.15"/>
    <row r="481" ht="12.75" customHeight="1" x14ac:dyDescent="0.15"/>
    <row r="482" ht="12.75" customHeight="1" x14ac:dyDescent="0.15"/>
    <row r="483" ht="12.75" customHeight="1" x14ac:dyDescent="0.15"/>
    <row r="484" ht="12.75" customHeight="1" x14ac:dyDescent="0.15"/>
    <row r="485" ht="12.75" customHeight="1" x14ac:dyDescent="0.15"/>
    <row r="486" ht="12.75" customHeight="1" x14ac:dyDescent="0.15"/>
    <row r="487" ht="12.75" customHeight="1" x14ac:dyDescent="0.15"/>
    <row r="488" ht="12.75" customHeight="1" x14ac:dyDescent="0.15"/>
    <row r="489" ht="12.75" customHeight="1" x14ac:dyDescent="0.15"/>
    <row r="490" ht="12.75" customHeight="1" x14ac:dyDescent="0.15"/>
    <row r="491" ht="12.75" customHeight="1" x14ac:dyDescent="0.15"/>
    <row r="492" ht="12.75" customHeight="1" x14ac:dyDescent="0.15"/>
    <row r="493" ht="12.75" customHeight="1" x14ac:dyDescent="0.15"/>
    <row r="494" ht="12.75" customHeight="1" x14ac:dyDescent="0.15"/>
    <row r="495" ht="12.75" customHeight="1" x14ac:dyDescent="0.15"/>
    <row r="496" ht="12.75" customHeight="1" x14ac:dyDescent="0.15"/>
    <row r="497" ht="12.75" customHeight="1" x14ac:dyDescent="0.15"/>
    <row r="498" ht="12.75" customHeight="1" x14ac:dyDescent="0.15"/>
    <row r="499" ht="12.75" customHeight="1" x14ac:dyDescent="0.15"/>
    <row r="500" ht="12.75" customHeight="1" x14ac:dyDescent="0.15"/>
    <row r="501" ht="12.75" customHeight="1" x14ac:dyDescent="0.15"/>
    <row r="502" ht="12.75" customHeight="1" x14ac:dyDescent="0.15"/>
    <row r="503" ht="12.75" customHeight="1" x14ac:dyDescent="0.15"/>
    <row r="504" ht="12.75" customHeight="1" x14ac:dyDescent="0.15"/>
    <row r="505" ht="12.75" customHeight="1" x14ac:dyDescent="0.15"/>
    <row r="506" ht="12.75" customHeight="1" x14ac:dyDescent="0.15"/>
    <row r="507" ht="12.75" customHeight="1" x14ac:dyDescent="0.15"/>
    <row r="508" ht="12.75" customHeight="1" x14ac:dyDescent="0.15"/>
    <row r="509" ht="12.75" customHeight="1" x14ac:dyDescent="0.15"/>
    <row r="510" ht="12.75" customHeight="1" x14ac:dyDescent="0.15"/>
    <row r="511" ht="12.75" customHeight="1" x14ac:dyDescent="0.15"/>
    <row r="512" ht="12.75" customHeight="1" x14ac:dyDescent="0.15"/>
    <row r="513" ht="12.75" customHeight="1" x14ac:dyDescent="0.15"/>
    <row r="514" ht="12.75" customHeight="1" x14ac:dyDescent="0.15"/>
    <row r="515" ht="12.75" customHeight="1" x14ac:dyDescent="0.15"/>
    <row r="516" ht="12.75" customHeight="1" x14ac:dyDescent="0.15"/>
    <row r="517" ht="12.75" customHeight="1" x14ac:dyDescent="0.15"/>
    <row r="518" ht="12.75" customHeight="1" x14ac:dyDescent="0.15"/>
    <row r="519" ht="12.75" customHeight="1" x14ac:dyDescent="0.15"/>
    <row r="520" ht="12.75" customHeight="1" x14ac:dyDescent="0.15"/>
    <row r="521" ht="12.75" customHeight="1" x14ac:dyDescent="0.15"/>
    <row r="522" ht="12.75" customHeight="1" x14ac:dyDescent="0.15"/>
    <row r="523" ht="12.75" customHeight="1" x14ac:dyDescent="0.15"/>
    <row r="524" ht="12.75" customHeight="1" x14ac:dyDescent="0.15"/>
    <row r="525" ht="12.75" customHeight="1" x14ac:dyDescent="0.15"/>
    <row r="526" ht="12.75" customHeight="1" x14ac:dyDescent="0.15"/>
    <row r="527" ht="12.75" customHeight="1" x14ac:dyDescent="0.15"/>
    <row r="528" ht="12.75" customHeight="1" x14ac:dyDescent="0.15"/>
    <row r="529" ht="12.75" customHeight="1" x14ac:dyDescent="0.15"/>
    <row r="530" ht="12.75" customHeight="1" x14ac:dyDescent="0.15"/>
    <row r="531" ht="12.75" customHeight="1" x14ac:dyDescent="0.15"/>
    <row r="532" ht="12.75" customHeight="1" x14ac:dyDescent="0.15"/>
    <row r="533" ht="12.75" customHeight="1" x14ac:dyDescent="0.15"/>
    <row r="534" ht="12.75" customHeight="1" x14ac:dyDescent="0.15"/>
    <row r="535" ht="12.75" customHeight="1" x14ac:dyDescent="0.15"/>
    <row r="536" ht="12.75" customHeight="1" x14ac:dyDescent="0.15"/>
    <row r="537" ht="12.75" customHeight="1" x14ac:dyDescent="0.15"/>
    <row r="538" ht="12.75" customHeight="1" x14ac:dyDescent="0.15"/>
    <row r="539" ht="12.75" customHeight="1" x14ac:dyDescent="0.15"/>
    <row r="540" ht="12.75" customHeight="1" x14ac:dyDescent="0.15"/>
    <row r="541" ht="12.75" customHeight="1" x14ac:dyDescent="0.15"/>
    <row r="542" ht="12.75" customHeight="1" x14ac:dyDescent="0.15"/>
    <row r="543" ht="12.75" customHeight="1" x14ac:dyDescent="0.15"/>
    <row r="544" ht="12.75" customHeight="1" x14ac:dyDescent="0.15"/>
    <row r="545" ht="12.75" customHeight="1" x14ac:dyDescent="0.15"/>
    <row r="546" ht="12.75" customHeight="1" x14ac:dyDescent="0.15"/>
    <row r="547" ht="12.75" customHeight="1" x14ac:dyDescent="0.15"/>
    <row r="548" ht="12.75" customHeight="1" x14ac:dyDescent="0.15"/>
    <row r="549" ht="12.75" customHeight="1" x14ac:dyDescent="0.15"/>
    <row r="550" ht="12.75" customHeight="1" x14ac:dyDescent="0.15"/>
    <row r="551" ht="12.75" customHeight="1" x14ac:dyDescent="0.15"/>
    <row r="552" ht="12.75" customHeight="1" x14ac:dyDescent="0.15"/>
    <row r="553" ht="12.75" customHeight="1" x14ac:dyDescent="0.15"/>
    <row r="554" ht="12.75" customHeight="1" x14ac:dyDescent="0.15"/>
    <row r="555" ht="12.75" customHeight="1" x14ac:dyDescent="0.15"/>
    <row r="556" ht="12.75" customHeight="1" x14ac:dyDescent="0.15"/>
    <row r="557" ht="12.75" customHeight="1" x14ac:dyDescent="0.15"/>
    <row r="558" ht="12.75" customHeight="1" x14ac:dyDescent="0.15"/>
    <row r="559" ht="12.75" customHeight="1" x14ac:dyDescent="0.15"/>
    <row r="560" ht="12.75" customHeight="1" x14ac:dyDescent="0.15"/>
    <row r="561" ht="12.75" customHeight="1" x14ac:dyDescent="0.15"/>
    <row r="562" ht="12.75" customHeight="1" x14ac:dyDescent="0.15"/>
    <row r="563" ht="12.75" customHeight="1" x14ac:dyDescent="0.15"/>
    <row r="564" ht="12.75" customHeight="1" x14ac:dyDescent="0.15"/>
    <row r="565" ht="12.75" customHeight="1" x14ac:dyDescent="0.15"/>
    <row r="566" ht="12.75" customHeight="1" x14ac:dyDescent="0.15"/>
    <row r="567" ht="12.75" customHeight="1" x14ac:dyDescent="0.15"/>
    <row r="568" ht="12.75" customHeight="1" x14ac:dyDescent="0.15"/>
    <row r="569" ht="12.75" customHeight="1" x14ac:dyDescent="0.15"/>
    <row r="570" ht="12.75" customHeight="1" x14ac:dyDescent="0.15"/>
    <row r="571" ht="12.75" customHeight="1" x14ac:dyDescent="0.15"/>
    <row r="572" ht="12.75" customHeight="1" x14ac:dyDescent="0.15"/>
    <row r="573" ht="12.75" customHeight="1" x14ac:dyDescent="0.15"/>
    <row r="574" ht="12.75" customHeight="1" x14ac:dyDescent="0.15"/>
    <row r="575" ht="12.75" customHeight="1" x14ac:dyDescent="0.15"/>
    <row r="576" ht="12.75" customHeight="1" x14ac:dyDescent="0.15"/>
    <row r="577" ht="12.75" customHeight="1" x14ac:dyDescent="0.15"/>
    <row r="578" ht="12.75" customHeight="1" x14ac:dyDescent="0.15"/>
    <row r="579" ht="12.75" customHeight="1" x14ac:dyDescent="0.15"/>
    <row r="580" ht="12.75" customHeight="1" x14ac:dyDescent="0.15"/>
    <row r="581" ht="12.75" customHeight="1" x14ac:dyDescent="0.15"/>
    <row r="582" ht="12.75" customHeight="1" x14ac:dyDescent="0.15"/>
    <row r="583" ht="12.75" customHeight="1" x14ac:dyDescent="0.15"/>
    <row r="584" ht="12.75" customHeight="1" x14ac:dyDescent="0.15"/>
    <row r="585" ht="12.75" customHeight="1" x14ac:dyDescent="0.15"/>
    <row r="586" ht="12.75" customHeight="1" x14ac:dyDescent="0.15"/>
    <row r="587" ht="12.75" customHeight="1" x14ac:dyDescent="0.15"/>
    <row r="588" ht="12.75" customHeight="1" x14ac:dyDescent="0.15"/>
    <row r="589" ht="12.75" customHeight="1" x14ac:dyDescent="0.15"/>
    <row r="590" ht="12.75" customHeight="1" x14ac:dyDescent="0.15"/>
    <row r="591" ht="12.75" customHeight="1" x14ac:dyDescent="0.15"/>
    <row r="592" ht="12.75" customHeight="1" x14ac:dyDescent="0.15"/>
    <row r="593" ht="12.75" customHeight="1" x14ac:dyDescent="0.15"/>
    <row r="594" ht="12.75" customHeight="1" x14ac:dyDescent="0.15"/>
    <row r="595" ht="12.75" customHeight="1" x14ac:dyDescent="0.15"/>
    <row r="596" ht="12.75" customHeight="1" x14ac:dyDescent="0.15"/>
    <row r="597" ht="12.75" customHeight="1" x14ac:dyDescent="0.15"/>
    <row r="598" ht="12.75" customHeight="1" x14ac:dyDescent="0.15"/>
    <row r="599" ht="12.75" customHeight="1" x14ac:dyDescent="0.15"/>
    <row r="600" ht="12.75" customHeight="1" x14ac:dyDescent="0.15"/>
    <row r="601" ht="12.75" customHeight="1" x14ac:dyDescent="0.15"/>
    <row r="602" ht="12.75" customHeight="1" x14ac:dyDescent="0.15"/>
    <row r="603" ht="12.75" customHeight="1" x14ac:dyDescent="0.15"/>
    <row r="604" ht="12.75" customHeight="1" x14ac:dyDescent="0.15"/>
    <row r="605" ht="12.75" customHeight="1" x14ac:dyDescent="0.15"/>
    <row r="606" ht="12.75" customHeight="1" x14ac:dyDescent="0.15"/>
    <row r="607" ht="12.75" customHeight="1" x14ac:dyDescent="0.15"/>
    <row r="608" ht="12.75" customHeight="1" x14ac:dyDescent="0.15"/>
    <row r="609" ht="12.75" customHeight="1" x14ac:dyDescent="0.15"/>
    <row r="610" ht="12.75" customHeight="1" x14ac:dyDescent="0.15"/>
    <row r="611" ht="12.75" customHeight="1" x14ac:dyDescent="0.15"/>
    <row r="612" ht="12.75" customHeight="1" x14ac:dyDescent="0.15"/>
    <row r="613" ht="12.75" customHeight="1" x14ac:dyDescent="0.15"/>
    <row r="614" ht="12.75" customHeight="1" x14ac:dyDescent="0.15"/>
    <row r="615" ht="12.75" customHeight="1" x14ac:dyDescent="0.15"/>
    <row r="616" ht="12.75" customHeight="1" x14ac:dyDescent="0.15"/>
    <row r="617" ht="12.75" customHeight="1" x14ac:dyDescent="0.15"/>
    <row r="618" ht="12.75" customHeight="1" x14ac:dyDescent="0.15"/>
    <row r="619" ht="12.75" customHeight="1" x14ac:dyDescent="0.15"/>
    <row r="620" ht="12.75" customHeight="1" x14ac:dyDescent="0.15"/>
    <row r="621" ht="12.75" customHeight="1" x14ac:dyDescent="0.15"/>
    <row r="622" ht="12.75" customHeight="1" x14ac:dyDescent="0.15"/>
    <row r="623" ht="12.75" customHeight="1" x14ac:dyDescent="0.15"/>
    <row r="624" ht="12.75" customHeight="1" x14ac:dyDescent="0.15"/>
    <row r="625" ht="12.75" customHeight="1" x14ac:dyDescent="0.15"/>
    <row r="626" ht="12.75" customHeight="1" x14ac:dyDescent="0.15"/>
    <row r="627" ht="12.75" customHeight="1" x14ac:dyDescent="0.15"/>
    <row r="628" ht="12.75" customHeight="1" x14ac:dyDescent="0.15"/>
    <row r="629" ht="12.75" customHeight="1" x14ac:dyDescent="0.15"/>
    <row r="630" ht="12.75" customHeight="1" x14ac:dyDescent="0.15"/>
    <row r="631" ht="12.75" customHeight="1" x14ac:dyDescent="0.15"/>
    <row r="632" ht="12.75" customHeight="1" x14ac:dyDescent="0.15"/>
    <row r="633" ht="12.75" customHeight="1" x14ac:dyDescent="0.15"/>
    <row r="634" ht="12.75" customHeight="1" x14ac:dyDescent="0.15"/>
    <row r="635" ht="12.75" customHeight="1" x14ac:dyDescent="0.15"/>
    <row r="636" ht="12.75" customHeight="1" x14ac:dyDescent="0.15"/>
    <row r="637" ht="12.75" customHeight="1" x14ac:dyDescent="0.15"/>
    <row r="638" ht="12.75" customHeight="1" x14ac:dyDescent="0.15"/>
    <row r="639" ht="12.75" customHeight="1" x14ac:dyDescent="0.15"/>
    <row r="640" ht="12.75" customHeight="1" x14ac:dyDescent="0.15"/>
    <row r="641" ht="12.75" customHeight="1" x14ac:dyDescent="0.15"/>
    <row r="642" ht="12.75" customHeight="1" x14ac:dyDescent="0.15"/>
    <row r="643" ht="12.75" customHeight="1" x14ac:dyDescent="0.15"/>
    <row r="644" ht="12.75" customHeight="1" x14ac:dyDescent="0.15"/>
    <row r="645" ht="12.75" customHeight="1" x14ac:dyDescent="0.15"/>
    <row r="646" ht="12.75" customHeight="1" x14ac:dyDescent="0.15"/>
    <row r="647" ht="12.75" customHeight="1" x14ac:dyDescent="0.15"/>
    <row r="648" ht="12.75" customHeight="1" x14ac:dyDescent="0.15"/>
    <row r="649" ht="12.75" customHeight="1" x14ac:dyDescent="0.15"/>
    <row r="650" ht="12.75" customHeight="1" x14ac:dyDescent="0.15"/>
    <row r="651" ht="12.75" customHeight="1" x14ac:dyDescent="0.15"/>
    <row r="652" ht="12.75" customHeight="1" x14ac:dyDescent="0.15"/>
    <row r="653" ht="12.75" customHeight="1" x14ac:dyDescent="0.15"/>
    <row r="654" ht="12.75" customHeight="1" x14ac:dyDescent="0.15"/>
    <row r="655" ht="12.75" customHeight="1" x14ac:dyDescent="0.15"/>
    <row r="656" ht="12.75" customHeight="1" x14ac:dyDescent="0.15"/>
    <row r="657" ht="12.75" customHeight="1" x14ac:dyDescent="0.15"/>
    <row r="658" ht="12.75" customHeight="1" x14ac:dyDescent="0.15"/>
    <row r="659" ht="12.75" customHeight="1" x14ac:dyDescent="0.15"/>
    <row r="660" ht="12.75" customHeight="1" x14ac:dyDescent="0.15"/>
    <row r="661" ht="12.75" customHeight="1" x14ac:dyDescent="0.15"/>
    <row r="662" ht="12.75" customHeight="1" x14ac:dyDescent="0.15"/>
    <row r="663" ht="12.75" customHeight="1" x14ac:dyDescent="0.15"/>
    <row r="664" ht="12.75" customHeight="1" x14ac:dyDescent="0.15"/>
    <row r="665" ht="12.75" customHeight="1" x14ac:dyDescent="0.15"/>
    <row r="666" ht="12.75" customHeight="1" x14ac:dyDescent="0.15"/>
    <row r="667" ht="12.75" customHeight="1" x14ac:dyDescent="0.15"/>
    <row r="668" ht="12.75" customHeight="1" x14ac:dyDescent="0.15"/>
    <row r="669" ht="12.75" customHeight="1" x14ac:dyDescent="0.15"/>
    <row r="670" ht="12.75" customHeight="1" x14ac:dyDescent="0.15"/>
    <row r="671" ht="12.75" customHeight="1" x14ac:dyDescent="0.15"/>
    <row r="672" ht="12.75" customHeight="1" x14ac:dyDescent="0.15"/>
    <row r="673" ht="12.75" customHeight="1" x14ac:dyDescent="0.15"/>
    <row r="674" ht="12.75" customHeight="1" x14ac:dyDescent="0.15"/>
    <row r="675" ht="12.75" customHeight="1" x14ac:dyDescent="0.15"/>
    <row r="676" ht="12.75" customHeight="1" x14ac:dyDescent="0.15"/>
    <row r="677" ht="12.75" customHeight="1" x14ac:dyDescent="0.15"/>
    <row r="678" ht="12.75" customHeight="1" x14ac:dyDescent="0.15"/>
    <row r="679" ht="12.75" customHeight="1" x14ac:dyDescent="0.15"/>
    <row r="680" ht="12.75" customHeight="1" x14ac:dyDescent="0.15"/>
    <row r="681" ht="12.75" customHeight="1" x14ac:dyDescent="0.15"/>
    <row r="682" ht="12.75" customHeight="1" x14ac:dyDescent="0.15"/>
    <row r="683" ht="12.75" customHeight="1" x14ac:dyDescent="0.15"/>
    <row r="684" ht="12.75" customHeight="1" x14ac:dyDescent="0.15"/>
    <row r="685" ht="12.75" customHeight="1" x14ac:dyDescent="0.15"/>
    <row r="686" ht="12.75" customHeight="1" x14ac:dyDescent="0.15"/>
    <row r="687" ht="12.75" customHeight="1" x14ac:dyDescent="0.15"/>
    <row r="688" ht="12.75" customHeight="1" x14ac:dyDescent="0.15"/>
    <row r="689" ht="12.75" customHeight="1" x14ac:dyDescent="0.15"/>
    <row r="690" ht="12.75" customHeight="1" x14ac:dyDescent="0.15"/>
    <row r="691" ht="12.75" customHeight="1" x14ac:dyDescent="0.15"/>
    <row r="692" ht="12.75" customHeight="1" x14ac:dyDescent="0.15"/>
    <row r="693" ht="12.75" customHeight="1" x14ac:dyDescent="0.15"/>
    <row r="694" ht="12.75" customHeight="1" x14ac:dyDescent="0.15"/>
    <row r="695" ht="12.75" customHeight="1" x14ac:dyDescent="0.15"/>
    <row r="696" ht="12.75" customHeight="1" x14ac:dyDescent="0.15"/>
    <row r="697" ht="12.75" customHeight="1" x14ac:dyDescent="0.15"/>
    <row r="698" ht="12.75" customHeight="1" x14ac:dyDescent="0.15"/>
    <row r="699" ht="12.75" customHeight="1" x14ac:dyDescent="0.15"/>
    <row r="700" ht="12.75" customHeight="1" x14ac:dyDescent="0.15"/>
    <row r="701" ht="12.75" customHeight="1" x14ac:dyDescent="0.15"/>
    <row r="702" ht="12.75" customHeight="1" x14ac:dyDescent="0.15"/>
    <row r="703" ht="12.75" customHeight="1" x14ac:dyDescent="0.15"/>
    <row r="704" ht="12.75" customHeight="1" x14ac:dyDescent="0.15"/>
    <row r="705" ht="12.75" customHeight="1" x14ac:dyDescent="0.15"/>
    <row r="706" ht="12.75" customHeight="1" x14ac:dyDescent="0.15"/>
    <row r="707" ht="12.75" customHeight="1" x14ac:dyDescent="0.15"/>
    <row r="708" ht="12.75" customHeight="1" x14ac:dyDescent="0.15"/>
    <row r="709" ht="12.75" customHeight="1" x14ac:dyDescent="0.15"/>
    <row r="710" ht="12.75" customHeight="1" x14ac:dyDescent="0.15"/>
    <row r="711" ht="12.75" customHeight="1" x14ac:dyDescent="0.15"/>
    <row r="712" ht="12.75" customHeight="1" x14ac:dyDescent="0.15"/>
    <row r="713" ht="12.75" customHeight="1" x14ac:dyDescent="0.15"/>
    <row r="714" ht="12.75" customHeight="1" x14ac:dyDescent="0.15"/>
    <row r="715" ht="12.75" customHeight="1" x14ac:dyDescent="0.15"/>
    <row r="716" ht="12.75" customHeight="1" x14ac:dyDescent="0.15"/>
    <row r="717" ht="12.75" customHeight="1" x14ac:dyDescent="0.15"/>
    <row r="718" ht="12.75" customHeight="1" x14ac:dyDescent="0.15"/>
    <row r="719" ht="12.75" customHeight="1" x14ac:dyDescent="0.15"/>
    <row r="720" ht="12.75" customHeight="1" x14ac:dyDescent="0.15"/>
    <row r="721" ht="12.75" customHeight="1" x14ac:dyDescent="0.15"/>
    <row r="722" ht="12.75" customHeight="1" x14ac:dyDescent="0.15"/>
    <row r="723" ht="12.75" customHeight="1" x14ac:dyDescent="0.15"/>
    <row r="724" ht="12.75" customHeight="1" x14ac:dyDescent="0.15"/>
    <row r="725" ht="12.75" customHeight="1" x14ac:dyDescent="0.15"/>
    <row r="726" ht="12.75" customHeight="1" x14ac:dyDescent="0.15"/>
    <row r="727" ht="12.75" customHeight="1" x14ac:dyDescent="0.15"/>
    <row r="728" ht="12.75" customHeight="1" x14ac:dyDescent="0.15"/>
    <row r="729" ht="12.75" customHeight="1" x14ac:dyDescent="0.15"/>
    <row r="730" ht="12.75" customHeight="1" x14ac:dyDescent="0.15"/>
    <row r="731" ht="12.75" customHeight="1" x14ac:dyDescent="0.15"/>
    <row r="732" ht="12.75" customHeight="1" x14ac:dyDescent="0.15"/>
    <row r="733" ht="12.75" customHeight="1" x14ac:dyDescent="0.15"/>
    <row r="734" ht="12.75" customHeight="1" x14ac:dyDescent="0.15"/>
    <row r="735" ht="12.75" customHeight="1" x14ac:dyDescent="0.15"/>
    <row r="736" ht="12.75" customHeight="1" x14ac:dyDescent="0.15"/>
    <row r="737" ht="12.75" customHeight="1" x14ac:dyDescent="0.15"/>
    <row r="738" ht="12.75" customHeight="1" x14ac:dyDescent="0.15"/>
    <row r="739" ht="12.75" customHeight="1" x14ac:dyDescent="0.15"/>
    <row r="740" ht="12.75" customHeight="1" x14ac:dyDescent="0.15"/>
    <row r="741" ht="12.75" customHeight="1" x14ac:dyDescent="0.15"/>
    <row r="742" ht="12.75" customHeight="1" x14ac:dyDescent="0.15"/>
    <row r="743" ht="12.75" customHeight="1" x14ac:dyDescent="0.15"/>
    <row r="744" ht="12.75" customHeight="1" x14ac:dyDescent="0.15"/>
    <row r="745" ht="12.75" customHeight="1" x14ac:dyDescent="0.15"/>
    <row r="746" ht="12.75" customHeight="1" x14ac:dyDescent="0.15"/>
    <row r="747" ht="12.75" customHeight="1" x14ac:dyDescent="0.15"/>
    <row r="748" ht="12.75" customHeight="1" x14ac:dyDescent="0.15"/>
    <row r="749" ht="12.75" customHeight="1" x14ac:dyDescent="0.15"/>
    <row r="750" ht="12.75" customHeight="1" x14ac:dyDescent="0.15"/>
    <row r="751" ht="12.75" customHeight="1" x14ac:dyDescent="0.15"/>
    <row r="752" ht="12.75" customHeight="1" x14ac:dyDescent="0.15"/>
    <row r="753" ht="12.75" customHeight="1" x14ac:dyDescent="0.15"/>
    <row r="754" ht="12.75" customHeight="1" x14ac:dyDescent="0.15"/>
    <row r="755" ht="12.75" customHeight="1" x14ac:dyDescent="0.15"/>
    <row r="756" ht="12.75" customHeight="1" x14ac:dyDescent="0.15"/>
    <row r="757" ht="12.75" customHeight="1" x14ac:dyDescent="0.15"/>
    <row r="758" ht="12.75" customHeight="1" x14ac:dyDescent="0.15"/>
    <row r="759" ht="12.75" customHeight="1" x14ac:dyDescent="0.15"/>
    <row r="760" ht="12.75" customHeight="1" x14ac:dyDescent="0.15"/>
    <row r="761" ht="12.75" customHeight="1" x14ac:dyDescent="0.15"/>
    <row r="762" ht="12.75" customHeight="1" x14ac:dyDescent="0.15"/>
    <row r="763" ht="12.75" customHeight="1" x14ac:dyDescent="0.15"/>
    <row r="764" ht="12.75" customHeight="1" x14ac:dyDescent="0.15"/>
    <row r="765" ht="12.75" customHeight="1" x14ac:dyDescent="0.15"/>
    <row r="766" ht="12.75" customHeight="1" x14ac:dyDescent="0.15"/>
    <row r="767" ht="12.75" customHeight="1" x14ac:dyDescent="0.15"/>
    <row r="768" ht="12.75" customHeight="1" x14ac:dyDescent="0.15"/>
    <row r="769" ht="12.75" customHeight="1" x14ac:dyDescent="0.15"/>
    <row r="770" ht="12.75" customHeight="1" x14ac:dyDescent="0.15"/>
    <row r="771" ht="12.75" customHeight="1" x14ac:dyDescent="0.15"/>
    <row r="772" ht="12.75" customHeight="1" x14ac:dyDescent="0.15"/>
    <row r="773" ht="12.75" customHeight="1" x14ac:dyDescent="0.15"/>
    <row r="774" ht="12.75" customHeight="1" x14ac:dyDescent="0.15"/>
    <row r="775" ht="12.75" customHeight="1" x14ac:dyDescent="0.15"/>
    <row r="776" ht="12.75" customHeight="1" x14ac:dyDescent="0.15"/>
    <row r="777" ht="12.75" customHeight="1" x14ac:dyDescent="0.15"/>
    <row r="778" ht="12.75" customHeight="1" x14ac:dyDescent="0.15"/>
    <row r="779" ht="12.75" customHeight="1" x14ac:dyDescent="0.15"/>
    <row r="780" ht="12.75" customHeight="1" x14ac:dyDescent="0.15"/>
    <row r="781" ht="12.75" customHeight="1" x14ac:dyDescent="0.15"/>
    <row r="782" ht="12.75" customHeight="1" x14ac:dyDescent="0.15"/>
    <row r="783" ht="12.75" customHeight="1" x14ac:dyDescent="0.15"/>
    <row r="784" ht="12.75" customHeight="1" x14ac:dyDescent="0.15"/>
    <row r="785" ht="12.75" customHeight="1" x14ac:dyDescent="0.15"/>
    <row r="786" ht="12.75" customHeight="1" x14ac:dyDescent="0.15"/>
    <row r="787" ht="12.75" customHeight="1" x14ac:dyDescent="0.15"/>
    <row r="788" ht="12.75" customHeight="1" x14ac:dyDescent="0.15"/>
    <row r="789" ht="12.75" customHeight="1" x14ac:dyDescent="0.15"/>
    <row r="790" ht="12.75" customHeight="1" x14ac:dyDescent="0.15"/>
    <row r="791" ht="12.75" customHeight="1" x14ac:dyDescent="0.15"/>
    <row r="792" ht="12.75" customHeight="1" x14ac:dyDescent="0.15"/>
    <row r="793" ht="12.75" customHeight="1" x14ac:dyDescent="0.15"/>
    <row r="794" ht="12.75" customHeight="1" x14ac:dyDescent="0.15"/>
    <row r="795" ht="12.75" customHeight="1" x14ac:dyDescent="0.15"/>
    <row r="796" ht="12.75" customHeight="1" x14ac:dyDescent="0.15"/>
    <row r="797" ht="12.75" customHeight="1" x14ac:dyDescent="0.15"/>
    <row r="798" ht="12.75" customHeight="1" x14ac:dyDescent="0.15"/>
    <row r="799" ht="12.75" customHeight="1" x14ac:dyDescent="0.15"/>
    <row r="800" ht="12.75" customHeight="1" x14ac:dyDescent="0.15"/>
    <row r="801" ht="12.75" customHeight="1" x14ac:dyDescent="0.15"/>
    <row r="802" ht="12.75" customHeight="1" x14ac:dyDescent="0.15"/>
    <row r="803" ht="12.75" customHeight="1" x14ac:dyDescent="0.15"/>
    <row r="804" ht="12.75" customHeight="1" x14ac:dyDescent="0.15"/>
    <row r="805" ht="12.75" customHeight="1" x14ac:dyDescent="0.15"/>
    <row r="806" ht="12.75" customHeight="1" x14ac:dyDescent="0.15"/>
    <row r="807" ht="12.75" customHeight="1" x14ac:dyDescent="0.15"/>
    <row r="808" ht="12.75" customHeight="1" x14ac:dyDescent="0.15"/>
    <row r="809" ht="12.75" customHeight="1" x14ac:dyDescent="0.15"/>
    <row r="810" ht="12.75" customHeight="1" x14ac:dyDescent="0.15"/>
    <row r="811" ht="12.75" customHeight="1" x14ac:dyDescent="0.15"/>
    <row r="812" ht="12.75" customHeight="1" x14ac:dyDescent="0.15"/>
    <row r="813" ht="12.75" customHeight="1" x14ac:dyDescent="0.15"/>
    <row r="814" ht="12.75" customHeight="1" x14ac:dyDescent="0.15"/>
    <row r="815" ht="12.75" customHeight="1" x14ac:dyDescent="0.15"/>
    <row r="816" ht="12.75" customHeight="1" x14ac:dyDescent="0.15"/>
    <row r="817" ht="12.75" customHeight="1" x14ac:dyDescent="0.15"/>
    <row r="818" ht="12.75" customHeight="1" x14ac:dyDescent="0.15"/>
    <row r="819" ht="12.75" customHeight="1" x14ac:dyDescent="0.15"/>
    <row r="820" ht="12.75" customHeight="1" x14ac:dyDescent="0.15"/>
    <row r="821" ht="12.75" customHeight="1" x14ac:dyDescent="0.15"/>
    <row r="822" ht="12.75" customHeight="1" x14ac:dyDescent="0.15"/>
    <row r="823" ht="12.75" customHeight="1" x14ac:dyDescent="0.15"/>
    <row r="824" ht="12.75" customHeight="1" x14ac:dyDescent="0.15"/>
    <row r="825" ht="12.75" customHeight="1" x14ac:dyDescent="0.15"/>
    <row r="826" ht="12.75" customHeight="1" x14ac:dyDescent="0.15"/>
    <row r="827" ht="12.75" customHeight="1" x14ac:dyDescent="0.15"/>
    <row r="828" ht="12.75" customHeight="1" x14ac:dyDescent="0.15"/>
    <row r="829" ht="12.75" customHeight="1" x14ac:dyDescent="0.15"/>
    <row r="830" ht="12.75" customHeight="1" x14ac:dyDescent="0.15"/>
    <row r="831" ht="12.75" customHeight="1" x14ac:dyDescent="0.15"/>
    <row r="832" ht="12.75" customHeight="1" x14ac:dyDescent="0.15"/>
    <row r="833" ht="12.75" customHeight="1" x14ac:dyDescent="0.15"/>
    <row r="834" ht="12.75" customHeight="1" x14ac:dyDescent="0.15"/>
    <row r="835" ht="12.75" customHeight="1" x14ac:dyDescent="0.15"/>
    <row r="836" ht="12.75" customHeight="1" x14ac:dyDescent="0.15"/>
    <row r="837" ht="12.75" customHeight="1" x14ac:dyDescent="0.15"/>
    <row r="838" ht="12.75" customHeight="1" x14ac:dyDescent="0.15"/>
    <row r="839" ht="12.75" customHeight="1" x14ac:dyDescent="0.15"/>
    <row r="840" ht="12.75" customHeight="1" x14ac:dyDescent="0.15"/>
    <row r="841" ht="12.75" customHeight="1" x14ac:dyDescent="0.15"/>
    <row r="842" ht="12.75" customHeight="1" x14ac:dyDescent="0.15"/>
    <row r="843" ht="12.75" customHeight="1" x14ac:dyDescent="0.15"/>
    <row r="844" ht="12.75" customHeight="1" x14ac:dyDescent="0.15"/>
    <row r="845" ht="12.75" customHeight="1" x14ac:dyDescent="0.15"/>
    <row r="846" ht="12.75" customHeight="1" x14ac:dyDescent="0.15"/>
    <row r="847" ht="12.75" customHeight="1" x14ac:dyDescent="0.15"/>
    <row r="848" ht="12.75" customHeight="1" x14ac:dyDescent="0.15"/>
    <row r="849" ht="12.75" customHeight="1" x14ac:dyDescent="0.15"/>
    <row r="850" ht="12.75" customHeight="1" x14ac:dyDescent="0.15"/>
    <row r="851" ht="12.75" customHeight="1" x14ac:dyDescent="0.15"/>
    <row r="852" ht="12.75" customHeight="1" x14ac:dyDescent="0.15"/>
    <row r="853" ht="12.75" customHeight="1" x14ac:dyDescent="0.15"/>
    <row r="854" ht="12.75" customHeight="1" x14ac:dyDescent="0.15"/>
    <row r="855" ht="12.75" customHeight="1" x14ac:dyDescent="0.15"/>
    <row r="856" ht="12.75" customHeight="1" x14ac:dyDescent="0.15"/>
    <row r="857" ht="12.75" customHeight="1" x14ac:dyDescent="0.15"/>
    <row r="858" ht="12.75" customHeight="1" x14ac:dyDescent="0.15"/>
    <row r="859" ht="12.75" customHeight="1" x14ac:dyDescent="0.15"/>
    <row r="860" ht="12.75" customHeight="1" x14ac:dyDescent="0.15"/>
    <row r="861" ht="12.75" customHeight="1" x14ac:dyDescent="0.15"/>
    <row r="862" ht="12.75" customHeight="1" x14ac:dyDescent="0.15"/>
    <row r="863" ht="12.75" customHeight="1" x14ac:dyDescent="0.15"/>
    <row r="864" ht="12.75" customHeight="1" x14ac:dyDescent="0.15"/>
    <row r="865" ht="12.75" customHeight="1" x14ac:dyDescent="0.15"/>
    <row r="866" ht="12.75" customHeight="1" x14ac:dyDescent="0.15"/>
    <row r="867" ht="12.75" customHeight="1" x14ac:dyDescent="0.15"/>
    <row r="868" ht="12.75" customHeight="1" x14ac:dyDescent="0.15"/>
    <row r="869" ht="12.75" customHeight="1" x14ac:dyDescent="0.15"/>
    <row r="870" ht="12.75" customHeight="1" x14ac:dyDescent="0.15"/>
    <row r="871" ht="12.75" customHeight="1" x14ac:dyDescent="0.15"/>
    <row r="872" ht="12.75" customHeight="1" x14ac:dyDescent="0.15"/>
    <row r="873" ht="12.75" customHeight="1" x14ac:dyDescent="0.15"/>
    <row r="874" ht="12.75" customHeight="1" x14ac:dyDescent="0.15"/>
    <row r="875" ht="12.75" customHeight="1" x14ac:dyDescent="0.15"/>
    <row r="876" ht="12.75" customHeight="1" x14ac:dyDescent="0.15"/>
    <row r="877" ht="12.75" customHeight="1" x14ac:dyDescent="0.15"/>
    <row r="878" ht="12.75" customHeight="1" x14ac:dyDescent="0.15"/>
    <row r="879" ht="12.75" customHeight="1" x14ac:dyDescent="0.15"/>
    <row r="880" ht="12.75" customHeight="1" x14ac:dyDescent="0.15"/>
    <row r="881" ht="12.75" customHeight="1" x14ac:dyDescent="0.15"/>
    <row r="882" ht="12.75" customHeight="1" x14ac:dyDescent="0.15"/>
    <row r="883" ht="12.75" customHeight="1" x14ac:dyDescent="0.15"/>
    <row r="884" ht="12.75" customHeight="1" x14ac:dyDescent="0.15"/>
    <row r="885" ht="12.75" customHeight="1" x14ac:dyDescent="0.15"/>
    <row r="886" ht="12.75" customHeight="1" x14ac:dyDescent="0.15"/>
    <row r="887" ht="12.75" customHeight="1" x14ac:dyDescent="0.15"/>
    <row r="888" ht="12.75" customHeight="1" x14ac:dyDescent="0.15"/>
    <row r="889" ht="12.75" customHeight="1" x14ac:dyDescent="0.15"/>
    <row r="890" ht="12.75" customHeight="1" x14ac:dyDescent="0.15"/>
    <row r="891" ht="12.75" customHeight="1" x14ac:dyDescent="0.15"/>
    <row r="892" ht="12.75" customHeight="1" x14ac:dyDescent="0.15"/>
    <row r="893" ht="12.75" customHeight="1" x14ac:dyDescent="0.15"/>
    <row r="894" ht="12.75" customHeight="1" x14ac:dyDescent="0.15"/>
    <row r="895" ht="12.75" customHeight="1" x14ac:dyDescent="0.15"/>
    <row r="896" ht="12.75" customHeight="1" x14ac:dyDescent="0.15"/>
    <row r="897" ht="12.75" customHeight="1" x14ac:dyDescent="0.15"/>
    <row r="898" ht="12.75" customHeight="1" x14ac:dyDescent="0.15"/>
    <row r="899" ht="12.75" customHeight="1" x14ac:dyDescent="0.15"/>
    <row r="900" ht="12.75" customHeight="1" x14ac:dyDescent="0.15"/>
    <row r="901" ht="12.75" customHeight="1" x14ac:dyDescent="0.15"/>
    <row r="902" ht="12.75" customHeight="1" x14ac:dyDescent="0.15"/>
    <row r="903" ht="12.75" customHeight="1" x14ac:dyDescent="0.15"/>
    <row r="904" ht="12.75" customHeight="1" x14ac:dyDescent="0.15"/>
    <row r="905" ht="12.75" customHeight="1" x14ac:dyDescent="0.15"/>
    <row r="906" ht="12.75" customHeight="1" x14ac:dyDescent="0.15"/>
    <row r="907" ht="12.75" customHeight="1" x14ac:dyDescent="0.15"/>
    <row r="908" ht="12.75" customHeight="1" x14ac:dyDescent="0.15"/>
    <row r="909" ht="12.75" customHeight="1" x14ac:dyDescent="0.15"/>
    <row r="910" ht="12.75" customHeight="1" x14ac:dyDescent="0.15"/>
    <row r="911" ht="12.75" customHeight="1" x14ac:dyDescent="0.15"/>
    <row r="912" ht="12.75" customHeight="1" x14ac:dyDescent="0.15"/>
    <row r="913" ht="12.75" customHeight="1" x14ac:dyDescent="0.15"/>
    <row r="914" ht="12.75" customHeight="1" x14ac:dyDescent="0.15"/>
    <row r="915" ht="12.75" customHeight="1" x14ac:dyDescent="0.15"/>
    <row r="916" ht="12.75" customHeight="1" x14ac:dyDescent="0.15"/>
    <row r="917" ht="12.75" customHeight="1" x14ac:dyDescent="0.15"/>
    <row r="918" ht="12.75" customHeight="1" x14ac:dyDescent="0.15"/>
    <row r="919" ht="12.75" customHeight="1" x14ac:dyDescent="0.15"/>
    <row r="920" ht="12.75" customHeight="1" x14ac:dyDescent="0.15"/>
    <row r="921" ht="12.75" customHeight="1" x14ac:dyDescent="0.15"/>
    <row r="922" ht="12.75" customHeight="1" x14ac:dyDescent="0.15"/>
    <row r="923" ht="12.75" customHeight="1" x14ac:dyDescent="0.15"/>
    <row r="924" ht="12.75" customHeight="1" x14ac:dyDescent="0.15"/>
    <row r="925" ht="12.75" customHeight="1" x14ac:dyDescent="0.15"/>
    <row r="926" ht="12.75" customHeight="1" x14ac:dyDescent="0.15"/>
    <row r="927" ht="12.75" customHeight="1" x14ac:dyDescent="0.15"/>
    <row r="928" ht="12.75" customHeight="1" x14ac:dyDescent="0.15"/>
    <row r="929" ht="12.75" customHeight="1" x14ac:dyDescent="0.15"/>
    <row r="930" ht="12.75" customHeight="1" x14ac:dyDescent="0.15"/>
    <row r="931" ht="12.75" customHeight="1" x14ac:dyDescent="0.15"/>
    <row r="932" ht="12.75" customHeight="1" x14ac:dyDescent="0.15"/>
    <row r="933" ht="12.75" customHeight="1" x14ac:dyDescent="0.15"/>
    <row r="934" ht="12.75" customHeight="1" x14ac:dyDescent="0.15"/>
    <row r="935" ht="12.75" customHeight="1" x14ac:dyDescent="0.15"/>
    <row r="936" ht="12.75" customHeight="1" x14ac:dyDescent="0.15"/>
    <row r="937" ht="12.75" customHeight="1" x14ac:dyDescent="0.15"/>
    <row r="938" ht="12.75" customHeight="1" x14ac:dyDescent="0.15"/>
    <row r="939" ht="12.75" customHeight="1" x14ac:dyDescent="0.15"/>
    <row r="940" ht="12.75" customHeight="1" x14ac:dyDescent="0.15"/>
    <row r="941" ht="12.75" customHeight="1" x14ac:dyDescent="0.15"/>
    <row r="942" ht="12.75" customHeight="1" x14ac:dyDescent="0.15"/>
    <row r="943" ht="12.75" customHeight="1" x14ac:dyDescent="0.15"/>
    <row r="944" ht="12.75" customHeight="1" x14ac:dyDescent="0.15"/>
    <row r="945" ht="12.75" customHeight="1" x14ac:dyDescent="0.15"/>
    <row r="946" ht="12.75" customHeight="1" x14ac:dyDescent="0.15"/>
    <row r="947" ht="12.75" customHeight="1" x14ac:dyDescent="0.15"/>
    <row r="948" ht="12.75" customHeight="1" x14ac:dyDescent="0.15"/>
    <row r="949" ht="12.75" customHeight="1" x14ac:dyDescent="0.15"/>
    <row r="950" ht="12.75" customHeight="1" x14ac:dyDescent="0.15"/>
    <row r="951" ht="12.75" customHeight="1" x14ac:dyDescent="0.15"/>
    <row r="952" ht="12.75" customHeight="1" x14ac:dyDescent="0.15"/>
    <row r="953" ht="12.75" customHeight="1" x14ac:dyDescent="0.15"/>
    <row r="954" ht="12.75" customHeight="1" x14ac:dyDescent="0.15"/>
    <row r="955" ht="12.75" customHeight="1" x14ac:dyDescent="0.15"/>
    <row r="956" ht="12.75" customHeight="1" x14ac:dyDescent="0.15"/>
    <row r="957" ht="12.75" customHeight="1" x14ac:dyDescent="0.15"/>
    <row r="958" ht="12.75" customHeight="1" x14ac:dyDescent="0.15"/>
    <row r="959" ht="12.75" customHeight="1" x14ac:dyDescent="0.15"/>
    <row r="960" ht="12.75" customHeight="1" x14ac:dyDescent="0.15"/>
    <row r="961" ht="12.75" customHeight="1" x14ac:dyDescent="0.15"/>
    <row r="962" ht="12.75" customHeight="1" x14ac:dyDescent="0.15"/>
    <row r="963" ht="12.75" customHeight="1" x14ac:dyDescent="0.15"/>
    <row r="964" ht="12.75" customHeight="1" x14ac:dyDescent="0.15"/>
    <row r="965" ht="12.75" customHeight="1" x14ac:dyDescent="0.15"/>
    <row r="966" ht="12.75" customHeight="1" x14ac:dyDescent="0.15"/>
    <row r="967" ht="12.75" customHeight="1" x14ac:dyDescent="0.15"/>
    <row r="968" ht="12.75" customHeight="1" x14ac:dyDescent="0.15"/>
    <row r="969" ht="12.75" customHeight="1" x14ac:dyDescent="0.15"/>
    <row r="970" ht="12.75" customHeight="1" x14ac:dyDescent="0.15"/>
    <row r="971" ht="12.75" customHeight="1" x14ac:dyDescent="0.15"/>
    <row r="972" ht="12.75" customHeight="1" x14ac:dyDescent="0.15"/>
    <row r="973" ht="12.75" customHeight="1" x14ac:dyDescent="0.15"/>
    <row r="974" ht="12.75" customHeight="1" x14ac:dyDescent="0.15"/>
    <row r="975" ht="12.75" customHeight="1" x14ac:dyDescent="0.15"/>
    <row r="976" ht="12.75" customHeight="1" x14ac:dyDescent="0.15"/>
    <row r="977" ht="12.75" customHeight="1" x14ac:dyDescent="0.15"/>
    <row r="978" ht="12.75" customHeight="1" x14ac:dyDescent="0.15"/>
    <row r="979" ht="12.75" customHeight="1" x14ac:dyDescent="0.15"/>
    <row r="980" ht="12.75" customHeight="1" x14ac:dyDescent="0.15"/>
    <row r="981" ht="12.75" customHeight="1" x14ac:dyDescent="0.15"/>
    <row r="982" ht="12.75" customHeight="1" x14ac:dyDescent="0.15"/>
    <row r="983" ht="12.75" customHeight="1" x14ac:dyDescent="0.15"/>
    <row r="984" ht="12.75" customHeight="1" x14ac:dyDescent="0.15"/>
    <row r="985" ht="12.75" customHeight="1" x14ac:dyDescent="0.15"/>
    <row r="986" ht="12.75" customHeight="1" x14ac:dyDescent="0.15"/>
    <row r="987" ht="12.75" customHeight="1" x14ac:dyDescent="0.15"/>
    <row r="988" ht="12.75" customHeight="1" x14ac:dyDescent="0.15"/>
    <row r="989" ht="12.75" customHeight="1" x14ac:dyDescent="0.15"/>
    <row r="990" ht="12.75" customHeight="1" x14ac:dyDescent="0.15"/>
    <row r="991" ht="12.75" customHeight="1" x14ac:dyDescent="0.15"/>
    <row r="992" ht="12.75" customHeight="1" x14ac:dyDescent="0.15"/>
    <row r="993" ht="12.75" customHeight="1" x14ac:dyDescent="0.15"/>
    <row r="994" ht="12.75" customHeight="1" x14ac:dyDescent="0.15"/>
    <row r="995" ht="12.75" customHeight="1" x14ac:dyDescent="0.15"/>
    <row r="996" ht="12.75" customHeight="1" x14ac:dyDescent="0.15"/>
    <row r="997" ht="12.75" customHeight="1" x14ac:dyDescent="0.15"/>
    <row r="998" ht="12.75" customHeight="1" x14ac:dyDescent="0.15"/>
    <row r="999" ht="12.75" customHeight="1" x14ac:dyDescent="0.15"/>
    <row r="1000" ht="12.75" customHeight="1" x14ac:dyDescent="0.15"/>
  </sheetData>
  <autoFilter ref="A3:AA415" xr:uid="{00000000-0009-0000-0000-000001000000}"/>
  <mergeCells count="2">
    <mergeCell ref="D1:O1"/>
    <mergeCell ref="A2:C2"/>
  </mergeCells>
  <conditionalFormatting sqref="H4:H415 N4:N415 R4:R415 V4:V415 Z4:Z415">
    <cfRule type="cellIs" dxfId="64" priority="1" stopIfTrue="1" operator="equal">
      <formula>0</formula>
    </cfRule>
  </conditionalFormatting>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A1000"/>
  <sheetViews>
    <sheetView workbookViewId="0"/>
  </sheetViews>
  <sheetFormatPr baseColWidth="10" defaultColWidth="14.5" defaultRowHeight="15" customHeight="1" x14ac:dyDescent="0.15"/>
  <cols>
    <col min="1" max="1" width="21.33203125" customWidth="1"/>
    <col min="2" max="2" width="27.33203125" customWidth="1"/>
    <col min="3" max="3" width="18.5" customWidth="1"/>
    <col min="4" max="27" width="8.6640625" customWidth="1"/>
  </cols>
  <sheetData>
    <row r="1" spans="1:27" ht="204" customHeight="1" x14ac:dyDescent="0.15">
      <c r="A1" s="6"/>
      <c r="B1" s="6"/>
      <c r="C1" s="6"/>
      <c r="D1" s="169" t="s">
        <v>13</v>
      </c>
      <c r="E1" s="170"/>
      <c r="F1" s="170"/>
      <c r="G1" s="170"/>
      <c r="H1" s="170"/>
      <c r="I1" s="170"/>
      <c r="J1" s="170"/>
      <c r="K1" s="170"/>
      <c r="L1" s="170"/>
      <c r="M1" s="170"/>
      <c r="N1" s="170"/>
      <c r="O1" s="170"/>
      <c r="P1" s="8"/>
      <c r="Q1" s="8"/>
      <c r="R1" s="8"/>
      <c r="S1" s="6"/>
      <c r="T1" s="8"/>
      <c r="U1" s="8"/>
      <c r="V1" s="8"/>
      <c r="W1" s="6"/>
      <c r="X1" s="8"/>
      <c r="Y1" s="8"/>
      <c r="Z1" s="8"/>
      <c r="AA1" s="9"/>
    </row>
    <row r="2" spans="1:27" ht="232.5" customHeight="1" x14ac:dyDescent="0.15">
      <c r="A2" s="171" t="s">
        <v>15</v>
      </c>
      <c r="B2" s="172"/>
      <c r="C2" s="173"/>
      <c r="D2" s="10" t="s">
        <v>16</v>
      </c>
      <c r="E2" s="11" t="s">
        <v>17</v>
      </c>
      <c r="F2" s="11" t="s">
        <v>18</v>
      </c>
      <c r="G2" s="11" t="s">
        <v>19</v>
      </c>
      <c r="H2" s="11" t="s">
        <v>20</v>
      </c>
      <c r="I2" s="12" t="s">
        <v>21</v>
      </c>
      <c r="J2" s="13" t="s">
        <v>23</v>
      </c>
      <c r="K2" s="11" t="s">
        <v>24</v>
      </c>
      <c r="L2" s="11" t="s">
        <v>25</v>
      </c>
      <c r="M2" s="11" t="s">
        <v>26</v>
      </c>
      <c r="N2" s="11" t="s">
        <v>27</v>
      </c>
      <c r="O2" s="12" t="s">
        <v>28</v>
      </c>
      <c r="P2" s="14" t="s">
        <v>29</v>
      </c>
      <c r="Q2" s="11" t="s">
        <v>30</v>
      </c>
      <c r="R2" s="11" t="s">
        <v>31</v>
      </c>
      <c r="S2" s="12" t="s">
        <v>32</v>
      </c>
      <c r="T2" s="15" t="s">
        <v>33</v>
      </c>
      <c r="U2" s="11" t="s">
        <v>34</v>
      </c>
      <c r="V2" s="12" t="s">
        <v>35</v>
      </c>
      <c r="W2" s="12" t="s">
        <v>36</v>
      </c>
      <c r="X2" s="11" t="s">
        <v>37</v>
      </c>
      <c r="Y2" s="11" t="s">
        <v>38</v>
      </c>
      <c r="Z2" s="11" t="s">
        <v>39</v>
      </c>
      <c r="AA2" s="17"/>
    </row>
    <row r="3" spans="1:27" ht="65.25" customHeight="1" x14ac:dyDescent="0.15">
      <c r="A3" s="18" t="s">
        <v>40</v>
      </c>
      <c r="B3" s="18" t="s">
        <v>41</v>
      </c>
      <c r="C3" s="18" t="s">
        <v>42</v>
      </c>
      <c r="D3" s="19" t="s">
        <v>43</v>
      </c>
      <c r="E3" s="19" t="s">
        <v>44</v>
      </c>
      <c r="F3" s="19" t="s">
        <v>45</v>
      </c>
      <c r="G3" s="19" t="s">
        <v>46</v>
      </c>
      <c r="H3" s="19" t="s">
        <v>47</v>
      </c>
      <c r="I3" s="20" t="s">
        <v>48</v>
      </c>
      <c r="J3" s="21" t="s">
        <v>49</v>
      </c>
      <c r="K3" s="21" t="s">
        <v>50</v>
      </c>
      <c r="L3" s="21" t="s">
        <v>51</v>
      </c>
      <c r="M3" s="21" t="s">
        <v>52</v>
      </c>
      <c r="N3" s="21" t="s">
        <v>53</v>
      </c>
      <c r="O3" s="22" t="s">
        <v>54</v>
      </c>
      <c r="P3" s="23" t="s">
        <v>55</v>
      </c>
      <c r="Q3" s="23" t="s">
        <v>56</v>
      </c>
      <c r="R3" s="23" t="s">
        <v>57</v>
      </c>
      <c r="S3" s="24" t="s">
        <v>58</v>
      </c>
      <c r="T3" s="25" t="s">
        <v>59</v>
      </c>
      <c r="U3" s="25" t="s">
        <v>60</v>
      </c>
      <c r="V3" s="25" t="s">
        <v>61</v>
      </c>
      <c r="W3" s="26" t="s">
        <v>62</v>
      </c>
      <c r="X3" s="27" t="s">
        <v>63</v>
      </c>
      <c r="Y3" s="27" t="s">
        <v>64</v>
      </c>
      <c r="Z3" s="27" t="s">
        <v>65</v>
      </c>
      <c r="AA3" s="28"/>
    </row>
    <row r="4" spans="1:27" ht="12.75" customHeight="1" x14ac:dyDescent="0.15">
      <c r="A4" s="9" t="s">
        <v>66</v>
      </c>
      <c r="B4" s="9" t="s">
        <v>67</v>
      </c>
      <c r="C4" s="29" t="s">
        <v>66</v>
      </c>
      <c r="D4" s="32">
        <f>VLOOKUP(C4,'5th Cycle APR Raw Data-Last'!$A$3:$S$1377,6,FALSE)</f>
        <v>444</v>
      </c>
      <c r="E4" s="32">
        <f>SUMIF('5th Cycle APR Raw Data-Last'!$A$3:$A$1377,'5th Cycle Summary-Final2'!$C4,'5th Cycle APR Raw Data-Last'!G$3:G$1377)</f>
        <v>54</v>
      </c>
      <c r="F4" s="32">
        <f>SUMIF('5th Cycle APR Raw Data-Last'!$A$3:$A$1377,'5th Cycle Summary-Final2'!$C4,'5th Cycle APR Raw Data-Last'!H$3:H$1377)</f>
        <v>54</v>
      </c>
      <c r="G4" s="32">
        <f>SUMIF('5th Cycle APR Raw Data-Last'!$A$3:$A$1377,'5th Cycle Summary-Final2'!$C4,'5th Cycle APR Raw Data-Last'!I$3:I$1377)</f>
        <v>0</v>
      </c>
      <c r="H4" s="32">
        <f t="shared" ref="H4:H415" si="0">IF(D4-E4&gt;0,D4-E4,0)</f>
        <v>390</v>
      </c>
      <c r="I4" s="34">
        <f t="shared" ref="I4:I415" si="1">E4/D4</f>
        <v>0.12162162162162163</v>
      </c>
      <c r="J4" s="32">
        <f>VLOOKUP(C4,'5th Cycle APR Raw Data-Last'!$A$3:$S$1377,10,FALSE)</f>
        <v>248</v>
      </c>
      <c r="K4" s="32">
        <f>SUMIF('5th Cycle APR Raw Data-Last'!$A$3:$A$1377,'5th Cycle Summary-Final2'!$C4,'5th Cycle APR Raw Data-Last'!K$3:K$1377)</f>
        <v>40</v>
      </c>
      <c r="L4" s="32">
        <f>SUMIF('5th Cycle APR Raw Data-Last'!$A$3:$A$1377,'5th Cycle Summary-Final2'!$C4,'5th Cycle APR Raw Data-Last'!L$3:L$1377)</f>
        <v>40</v>
      </c>
      <c r="M4" s="32">
        <f>SUMIF('5th Cycle APR Raw Data-Last'!$A$3:$A$1377,'5th Cycle Summary-Final2'!$C4,'5th Cycle APR Raw Data-Last'!M$3:M$1377)</f>
        <v>0</v>
      </c>
      <c r="N4" s="32">
        <f t="shared" ref="N4:N415" si="2">IF(J4-K4&gt;0,J4-K4,0)</f>
        <v>208</v>
      </c>
      <c r="O4" s="34">
        <f t="shared" ref="O4:O415" si="3">K4/J4</f>
        <v>0.16129032258064516</v>
      </c>
      <c r="P4" s="32">
        <f>VLOOKUP(C4,'5th Cycle APR Raw Data-Last'!$A$3:$S$1377,14,FALSE)</f>
        <v>283</v>
      </c>
      <c r="Q4" s="32">
        <f>SUMIF('5th Cycle APR Raw Data-Last'!$A$3:$A$1377,'5th Cycle Summary-Final2'!$C4,'5th Cycle APR Raw Data-Last'!$O$3:$O$1377)</f>
        <v>26</v>
      </c>
      <c r="R4" s="32">
        <f t="shared" ref="R4:R415" si="4">IF(P4-Q4&gt;0,P4-Q4,0)</f>
        <v>257</v>
      </c>
      <c r="S4" s="34">
        <f t="shared" ref="S4:S415" si="5">Q4/P4</f>
        <v>9.187279151943463E-2</v>
      </c>
      <c r="T4" s="32">
        <f>VLOOKUP(C4,'5th Cycle APR Raw Data-Last'!$A$3:$S$1377,16,FALSE)</f>
        <v>748</v>
      </c>
      <c r="U4" s="32">
        <f>SUMIF('5th Cycle APR Raw Data-Last'!$A$3:$A$1377,'5th Cycle Summary-Final2'!$C4,'5th Cycle APR Raw Data-Last'!$Q$3:$Q$1377)</f>
        <v>319</v>
      </c>
      <c r="V4" s="32">
        <f t="shared" ref="V4:V415" si="6">IF(T4-U4&gt;0,T4-U4,0)</f>
        <v>429</v>
      </c>
      <c r="W4" s="34">
        <f t="shared" ref="W4:W415" si="7">U4/T4</f>
        <v>0.4264705882352941</v>
      </c>
      <c r="X4" s="32">
        <f>VLOOKUP(C4,'5th Cycle APR Raw Data-Last'!$A$3:$S$1377,18,FALSE)</f>
        <v>1723</v>
      </c>
      <c r="Y4" s="32">
        <f>SUMIF('5th Cycle APR Raw Data-Last'!$A$3:$A$1377,'5th Cycle Summary-Final2'!$C4,'5th Cycle APR Raw Data-Last'!$S$3:$S$1377)</f>
        <v>439</v>
      </c>
      <c r="Z4" s="32">
        <f t="shared" ref="Z4:Z415" si="8">H4+N4+R4+V4</f>
        <v>1284</v>
      </c>
    </row>
    <row r="5" spans="1:27" ht="12.75" customHeight="1" x14ac:dyDescent="0.15">
      <c r="A5" s="9" t="s">
        <v>66</v>
      </c>
      <c r="B5" s="9" t="s">
        <v>67</v>
      </c>
      <c r="C5" s="29" t="s">
        <v>68</v>
      </c>
      <c r="D5" s="32">
        <f>VLOOKUP(C5,'5th Cycle APR Raw Data-Last'!$A$3:$S$1377,6,FALSE)</f>
        <v>430</v>
      </c>
      <c r="E5" s="32">
        <f>SUMIF('5th Cycle APR Raw Data-Last'!$A$3:$A$1377,'5th Cycle Summary-Final2'!$C5,'5th Cycle APR Raw Data-Last'!G$3:G$1377)</f>
        <v>120</v>
      </c>
      <c r="F5" s="32">
        <f>SUMIF('5th Cycle APR Raw Data-Last'!$A$3:$A$1377,'5th Cycle Summary-Final2'!$C5,'5th Cycle APR Raw Data-Last'!H$3:H$1377)</f>
        <v>120</v>
      </c>
      <c r="G5" s="32">
        <f>SUMIF('5th Cycle APR Raw Data-Last'!$A$3:$A$1377,'5th Cycle Summary-Final2'!$C5,'5th Cycle APR Raw Data-Last'!I$3:I$1377)</f>
        <v>0</v>
      </c>
      <c r="H5" s="32">
        <f t="shared" si="0"/>
        <v>310</v>
      </c>
      <c r="I5" s="34">
        <f t="shared" si="1"/>
        <v>0.27906976744186046</v>
      </c>
      <c r="J5" s="32">
        <f>VLOOKUP(C5,'5th Cycle APR Raw Data-Last'!$A$3:$S$1377,10,FALSE)</f>
        <v>227</v>
      </c>
      <c r="K5" s="32">
        <f>SUMIF('5th Cycle APR Raw Data-Last'!$A$3:$A$1377,'5th Cycle Summary-Final2'!$C5,'5th Cycle APR Raw Data-Last'!K$3:K$1377)</f>
        <v>79</v>
      </c>
      <c r="L5" s="32">
        <f>SUMIF('5th Cycle APR Raw Data-Last'!$A$3:$A$1377,'5th Cycle Summary-Final2'!$C5,'5th Cycle APR Raw Data-Last'!L$3:L$1377)</f>
        <v>73</v>
      </c>
      <c r="M5" s="32">
        <f>SUMIF('5th Cycle APR Raw Data-Last'!$A$3:$A$1377,'5th Cycle Summary-Final2'!$C5,'5th Cycle APR Raw Data-Last'!M$3:M$1377)</f>
        <v>6</v>
      </c>
      <c r="N5" s="32">
        <f t="shared" si="2"/>
        <v>148</v>
      </c>
      <c r="O5" s="34">
        <f t="shared" si="3"/>
        <v>0.34801762114537443</v>
      </c>
      <c r="P5" s="32">
        <f>VLOOKUP(C5,'5th Cycle APR Raw Data-Last'!$A$3:$S$1377,14,FALSE)</f>
        <v>295</v>
      </c>
      <c r="Q5" s="32">
        <f>SUMIF('5th Cycle APR Raw Data-Last'!$A$3:$A$1377,'5th Cycle Summary-Final2'!$C5,'5th Cycle APR Raw Data-Last'!$O$3:$O$1377)</f>
        <v>35</v>
      </c>
      <c r="R5" s="32">
        <f t="shared" si="4"/>
        <v>260</v>
      </c>
      <c r="S5" s="34">
        <f t="shared" si="5"/>
        <v>0.11864406779661017</v>
      </c>
      <c r="T5" s="32">
        <f>VLOOKUP(C5,'5th Cycle APR Raw Data-Last'!$A$3:$S$1377,16,FALSE)</f>
        <v>817</v>
      </c>
      <c r="U5" s="32">
        <f>SUMIF('5th Cycle APR Raw Data-Last'!$A$3:$A$1377,'5th Cycle Summary-Final2'!$C5,'5th Cycle APR Raw Data-Last'!$Q$3:$Q$1377)</f>
        <v>70</v>
      </c>
      <c r="V5" s="32">
        <f t="shared" si="6"/>
        <v>747</v>
      </c>
      <c r="W5" s="34">
        <f t="shared" si="7"/>
        <v>8.5679314565483472E-2</v>
      </c>
      <c r="X5" s="32">
        <f>VLOOKUP(C5,'5th Cycle APR Raw Data-Last'!$A$3:$S$1377,18,FALSE)</f>
        <v>1769</v>
      </c>
      <c r="Y5" s="32">
        <f>SUMIF('5th Cycle APR Raw Data-Last'!$A$3:$A$1377,'5th Cycle Summary-Final2'!$C5,'5th Cycle APR Raw Data-Last'!$S$3:$S$1377)</f>
        <v>304</v>
      </c>
      <c r="Z5" s="32">
        <f t="shared" si="8"/>
        <v>1465</v>
      </c>
    </row>
    <row r="6" spans="1:27" ht="12.75" customHeight="1" x14ac:dyDescent="0.15">
      <c r="A6" s="9" t="s">
        <v>66</v>
      </c>
      <c r="B6" s="9" t="s">
        <v>67</v>
      </c>
      <c r="C6" s="29" t="s">
        <v>69</v>
      </c>
      <c r="D6" s="32">
        <f>VLOOKUP(C6,'5th Cycle APR Raw Data-Last'!$A$3:$S$1377,6,FALSE)</f>
        <v>80</v>
      </c>
      <c r="E6" s="32">
        <f>SUMIF('5th Cycle APR Raw Data-Last'!$A$3:$A$1377,'5th Cycle Summary-Final2'!$C6,'5th Cycle APR Raw Data-Last'!G$3:G$1377)</f>
        <v>0</v>
      </c>
      <c r="F6" s="32">
        <f>SUMIF('5th Cycle APR Raw Data-Last'!$A$3:$A$1377,'5th Cycle Summary-Final2'!$C6,'5th Cycle APR Raw Data-Last'!H$3:H$1377)</f>
        <v>0</v>
      </c>
      <c r="G6" s="32">
        <f>SUMIF('5th Cycle APR Raw Data-Last'!$A$3:$A$1377,'5th Cycle Summary-Final2'!$C6,'5th Cycle APR Raw Data-Last'!I$3:I$1377)</f>
        <v>0</v>
      </c>
      <c r="H6" s="32">
        <f t="shared" si="0"/>
        <v>80</v>
      </c>
      <c r="I6" s="34">
        <f t="shared" si="1"/>
        <v>0</v>
      </c>
      <c r="J6" s="32">
        <f>VLOOKUP(C6,'5th Cycle APR Raw Data-Last'!$A$3:$S$1377,10,FALSE)</f>
        <v>53</v>
      </c>
      <c r="K6" s="32">
        <f>SUMIF('5th Cycle APR Raw Data-Last'!$A$3:$A$1377,'5th Cycle Summary-Final2'!$C6,'5th Cycle APR Raw Data-Last'!K$3:K$1377)</f>
        <v>0</v>
      </c>
      <c r="L6" s="32">
        <f>SUMIF('5th Cycle APR Raw Data-Last'!$A$3:$A$1377,'5th Cycle Summary-Final2'!$C6,'5th Cycle APR Raw Data-Last'!L$3:L$1377)</f>
        <v>0</v>
      </c>
      <c r="M6" s="32">
        <f>SUMIF('5th Cycle APR Raw Data-Last'!$A$3:$A$1377,'5th Cycle Summary-Final2'!$C6,'5th Cycle APR Raw Data-Last'!M$3:M$1377)</f>
        <v>0</v>
      </c>
      <c r="N6" s="32">
        <f t="shared" si="2"/>
        <v>53</v>
      </c>
      <c r="O6" s="34">
        <f t="shared" si="3"/>
        <v>0</v>
      </c>
      <c r="P6" s="32">
        <f>VLOOKUP(C6,'5th Cycle APR Raw Data-Last'!$A$3:$S$1377,14,FALSE)</f>
        <v>57</v>
      </c>
      <c r="Q6" s="32">
        <f>SUMIF('5th Cycle APR Raw Data-Last'!$A$3:$A$1377,'5th Cycle Summary-Final2'!$C6,'5th Cycle APR Raw Data-Last'!$O$3:$O$1377)</f>
        <v>4</v>
      </c>
      <c r="R6" s="32">
        <f t="shared" si="4"/>
        <v>53</v>
      </c>
      <c r="S6" s="34">
        <f t="shared" si="5"/>
        <v>7.0175438596491224E-2</v>
      </c>
      <c r="T6" s="32">
        <f>VLOOKUP(C6,'5th Cycle APR Raw Data-Last'!$A$3:$S$1377,16,FALSE)</f>
        <v>145</v>
      </c>
      <c r="U6" s="32">
        <f>SUMIF('5th Cycle APR Raw Data-Last'!$A$3:$A$1377,'5th Cycle Summary-Final2'!$C6,'5th Cycle APR Raw Data-Last'!$Q$3:$Q$1377)</f>
        <v>194</v>
      </c>
      <c r="V6" s="32">
        <f t="shared" si="6"/>
        <v>0</v>
      </c>
      <c r="W6" s="34">
        <f t="shared" si="7"/>
        <v>1.3379310344827586</v>
      </c>
      <c r="X6" s="32">
        <f>VLOOKUP(C6,'5th Cycle APR Raw Data-Last'!$A$3:$S$1377,18,FALSE)</f>
        <v>335</v>
      </c>
      <c r="Y6" s="32">
        <f>SUMIF('5th Cycle APR Raw Data-Last'!$A$3:$A$1377,'5th Cycle Summary-Final2'!$C6,'5th Cycle APR Raw Data-Last'!$S$3:$S$1377)</f>
        <v>198</v>
      </c>
      <c r="Z6" s="32">
        <f t="shared" si="8"/>
        <v>186</v>
      </c>
    </row>
    <row r="7" spans="1:27" ht="12.75" customHeight="1" x14ac:dyDescent="0.15">
      <c r="A7" s="9" t="s">
        <v>66</v>
      </c>
      <c r="B7" s="9" t="s">
        <v>67</v>
      </c>
      <c r="C7" s="29" t="s">
        <v>70</v>
      </c>
      <c r="D7" s="32">
        <f>VLOOKUP(C7,'5th Cycle APR Raw Data-Last'!$A$3:$S$1377,6,FALSE)</f>
        <v>532</v>
      </c>
      <c r="E7" s="32">
        <f>SUMIF('5th Cycle APR Raw Data-Last'!$A$3:$A$1377,'5th Cycle Summary-Final2'!$C7,'5th Cycle APR Raw Data-Last'!G$3:G$1377)</f>
        <v>85</v>
      </c>
      <c r="F7" s="32">
        <f>SUMIF('5th Cycle APR Raw Data-Last'!$A$3:$A$1377,'5th Cycle Summary-Final2'!$C7,'5th Cycle APR Raw Data-Last'!H$3:H$1377)</f>
        <v>85</v>
      </c>
      <c r="G7" s="32">
        <f>SUMIF('5th Cycle APR Raw Data-Last'!$A$3:$A$1377,'5th Cycle Summary-Final2'!$C7,'5th Cycle APR Raw Data-Last'!I$3:I$1377)</f>
        <v>0</v>
      </c>
      <c r="H7" s="32">
        <f t="shared" si="0"/>
        <v>447</v>
      </c>
      <c r="I7" s="34">
        <f t="shared" si="1"/>
        <v>0.15977443609022557</v>
      </c>
      <c r="J7" s="32">
        <f>VLOOKUP(C7,'5th Cycle APR Raw Data-Last'!$A$3:$S$1377,10,FALSE)</f>
        <v>442</v>
      </c>
      <c r="K7" s="32">
        <f>SUMIF('5th Cycle APR Raw Data-Last'!$A$3:$A$1377,'5th Cycle Summary-Final2'!$C7,'5th Cycle APR Raw Data-Last'!K$3:K$1377)</f>
        <v>17</v>
      </c>
      <c r="L7" s="32">
        <f>SUMIF('5th Cycle APR Raw Data-Last'!$A$3:$A$1377,'5th Cycle Summary-Final2'!$C7,'5th Cycle APR Raw Data-Last'!L$3:L$1377)</f>
        <v>17</v>
      </c>
      <c r="M7" s="32">
        <f>SUMIF('5th Cycle APR Raw Data-Last'!$A$3:$A$1377,'5th Cycle Summary-Final2'!$C7,'5th Cycle APR Raw Data-Last'!M$3:M$1377)</f>
        <v>0</v>
      </c>
      <c r="N7" s="32">
        <f t="shared" si="2"/>
        <v>425</v>
      </c>
      <c r="O7" s="34">
        <f t="shared" si="3"/>
        <v>3.8461538461538464E-2</v>
      </c>
      <c r="P7" s="32">
        <f>VLOOKUP(C7,'5th Cycle APR Raw Data-Last'!$A$3:$S$1377,14,FALSE)</f>
        <v>584</v>
      </c>
      <c r="Q7" s="32">
        <f>SUMIF('5th Cycle APR Raw Data-Last'!$A$3:$A$1377,'5th Cycle Summary-Final2'!$C7,'5th Cycle APR Raw Data-Last'!$O$3:$O$1377)</f>
        <v>132</v>
      </c>
      <c r="R7" s="32">
        <f t="shared" si="4"/>
        <v>452</v>
      </c>
      <c r="S7" s="34">
        <f t="shared" si="5"/>
        <v>0.22602739726027396</v>
      </c>
      <c r="T7" s="32">
        <f>VLOOKUP(C7,'5th Cycle APR Raw Data-Last'!$A$3:$S$1377,16,FALSE)</f>
        <v>1401</v>
      </c>
      <c r="U7" s="32">
        <f>SUMIF('5th Cycle APR Raw Data-Last'!$A$3:$A$1377,'5th Cycle Summary-Final2'!$C7,'5th Cycle APR Raw Data-Last'!$Q$3:$Q$1377)</f>
        <v>800</v>
      </c>
      <c r="V7" s="32">
        <f t="shared" si="6"/>
        <v>601</v>
      </c>
      <c r="W7" s="34">
        <f t="shared" si="7"/>
        <v>0.57102069950035694</v>
      </c>
      <c r="X7" s="32">
        <f>VLOOKUP(C7,'5th Cycle APR Raw Data-Last'!$A$3:$S$1377,18,FALSE)</f>
        <v>2959</v>
      </c>
      <c r="Y7" s="32">
        <f>SUMIF('5th Cycle APR Raw Data-Last'!$A$3:$A$1377,'5th Cycle Summary-Final2'!$C7,'5th Cycle APR Raw Data-Last'!$S$3:$S$1377)</f>
        <v>1034</v>
      </c>
      <c r="Z7" s="32">
        <f t="shared" si="8"/>
        <v>1925</v>
      </c>
    </row>
    <row r="8" spans="1:27" ht="12.75" customHeight="1" x14ac:dyDescent="0.15">
      <c r="A8" s="9" t="s">
        <v>66</v>
      </c>
      <c r="B8" s="9" t="s">
        <v>67</v>
      </c>
      <c r="C8" s="29" t="s">
        <v>71</v>
      </c>
      <c r="D8" s="32">
        <f>VLOOKUP(C8,'5th Cycle APR Raw Data-Last'!$A$3:$S$1377,6,FALSE)</f>
        <v>796</v>
      </c>
      <c r="E8" s="32">
        <f>SUMIF('5th Cycle APR Raw Data-Last'!$A$3:$A$1377,'5th Cycle Summary-Final2'!$C8,'5th Cycle APR Raw Data-Last'!G$3:G$1377)</f>
        <v>26</v>
      </c>
      <c r="F8" s="32">
        <f>SUMIF('5th Cycle APR Raw Data-Last'!$A$3:$A$1377,'5th Cycle Summary-Final2'!$C8,'5th Cycle APR Raw Data-Last'!H$3:H$1377)</f>
        <v>26</v>
      </c>
      <c r="G8" s="32">
        <f>SUMIF('5th Cycle APR Raw Data-Last'!$A$3:$A$1377,'5th Cycle Summary-Final2'!$C8,'5th Cycle APR Raw Data-Last'!I$3:I$1377)</f>
        <v>0</v>
      </c>
      <c r="H8" s="32">
        <f t="shared" si="0"/>
        <v>770</v>
      </c>
      <c r="I8" s="34">
        <f t="shared" si="1"/>
        <v>3.2663316582914576E-2</v>
      </c>
      <c r="J8" s="32">
        <f>VLOOKUP(C8,'5th Cycle APR Raw Data-Last'!$A$3:$S$1377,10,FALSE)</f>
        <v>446</v>
      </c>
      <c r="K8" s="32">
        <f>SUMIF('5th Cycle APR Raw Data-Last'!$A$3:$A$1377,'5th Cycle Summary-Final2'!$C8,'5th Cycle APR Raw Data-Last'!K$3:K$1377)</f>
        <v>39</v>
      </c>
      <c r="L8" s="32">
        <f>SUMIF('5th Cycle APR Raw Data-Last'!$A$3:$A$1377,'5th Cycle Summary-Final2'!$C8,'5th Cycle APR Raw Data-Last'!L$3:L$1377)</f>
        <v>39</v>
      </c>
      <c r="M8" s="32">
        <f>SUMIF('5th Cycle APR Raw Data-Last'!$A$3:$A$1377,'5th Cycle Summary-Final2'!$C8,'5th Cycle APR Raw Data-Last'!M$3:M$1377)</f>
        <v>0</v>
      </c>
      <c r="N8" s="32">
        <f t="shared" si="2"/>
        <v>407</v>
      </c>
      <c r="O8" s="34">
        <f t="shared" si="3"/>
        <v>8.744394618834081E-2</v>
      </c>
      <c r="P8" s="32">
        <f>VLOOKUP(C8,'5th Cycle APR Raw Data-Last'!$A$3:$S$1377,14,FALSE)</f>
        <v>425</v>
      </c>
      <c r="Q8" s="32">
        <f>SUMIF('5th Cycle APR Raw Data-Last'!$A$3:$A$1377,'5th Cycle Summary-Final2'!$C8,'5th Cycle APR Raw Data-Last'!$O$3:$O$1377)</f>
        <v>14</v>
      </c>
      <c r="R8" s="32">
        <f t="shared" si="4"/>
        <v>411</v>
      </c>
      <c r="S8" s="34">
        <f t="shared" si="5"/>
        <v>3.2941176470588238E-2</v>
      </c>
      <c r="T8" s="32">
        <f>VLOOKUP(C8,'5th Cycle APR Raw Data-Last'!$A$3:$S$1377,16,FALSE)</f>
        <v>618</v>
      </c>
      <c r="U8" s="32">
        <f>SUMIF('5th Cycle APR Raw Data-Last'!$A$3:$A$1377,'5th Cycle Summary-Final2'!$C8,'5th Cycle APR Raw Data-Last'!$Q$3:$Q$1377)</f>
        <v>2638</v>
      </c>
      <c r="V8" s="32">
        <f t="shared" si="6"/>
        <v>0</v>
      </c>
      <c r="W8" s="34">
        <f t="shared" si="7"/>
        <v>4.2686084142394822</v>
      </c>
      <c r="X8" s="32">
        <f>VLOOKUP(C8,'5th Cycle APR Raw Data-Last'!$A$3:$S$1377,18,FALSE)</f>
        <v>2285</v>
      </c>
      <c r="Y8" s="32">
        <f>SUMIF('5th Cycle APR Raw Data-Last'!$A$3:$A$1377,'5th Cycle Summary-Final2'!$C8,'5th Cycle APR Raw Data-Last'!$S$3:$S$1377)</f>
        <v>2717</v>
      </c>
      <c r="Z8" s="32">
        <f t="shared" si="8"/>
        <v>1588</v>
      </c>
    </row>
    <row r="9" spans="1:27" ht="12.75" customHeight="1" x14ac:dyDescent="0.15">
      <c r="A9" s="9" t="s">
        <v>66</v>
      </c>
      <c r="B9" s="9" t="s">
        <v>67</v>
      </c>
      <c r="C9" s="29" t="s">
        <v>72</v>
      </c>
      <c r="D9" s="32">
        <f>VLOOKUP(C9,'5th Cycle APR Raw Data-Last'!$A$3:$S$1377,6,FALSE)</f>
        <v>276</v>
      </c>
      <c r="E9" s="32">
        <f>SUMIF('5th Cycle APR Raw Data-Last'!$A$3:$A$1377,'5th Cycle Summary-Final2'!$C9,'5th Cycle APR Raw Data-Last'!G$3:G$1377)</f>
        <v>86</v>
      </c>
      <c r="F9" s="32">
        <f>SUMIF('5th Cycle APR Raw Data-Last'!$A$3:$A$1377,'5th Cycle Summary-Final2'!$C9,'5th Cycle APR Raw Data-Last'!H$3:H$1377)</f>
        <v>86</v>
      </c>
      <c r="G9" s="32">
        <f>SUMIF('5th Cycle APR Raw Data-Last'!$A$3:$A$1377,'5th Cycle Summary-Final2'!$C9,'5th Cycle APR Raw Data-Last'!I$3:I$1377)</f>
        <v>0</v>
      </c>
      <c r="H9" s="32">
        <f t="shared" si="0"/>
        <v>190</v>
      </c>
      <c r="I9" s="34">
        <f t="shared" si="1"/>
        <v>0.31159420289855072</v>
      </c>
      <c r="J9" s="32">
        <f>VLOOKUP(C9,'5th Cycle APR Raw Data-Last'!$A$3:$S$1377,10,FALSE)</f>
        <v>211</v>
      </c>
      <c r="K9" s="32">
        <f>SUMIF('5th Cycle APR Raw Data-Last'!$A$3:$A$1377,'5th Cycle Summary-Final2'!$C9,'5th Cycle APR Raw Data-Last'!K$3:K$1377)</f>
        <v>16</v>
      </c>
      <c r="L9" s="32">
        <f>SUMIF('5th Cycle APR Raw Data-Last'!$A$3:$A$1377,'5th Cycle Summary-Final2'!$C9,'5th Cycle APR Raw Data-Last'!L$3:L$1377)</f>
        <v>16</v>
      </c>
      <c r="M9" s="32">
        <f>SUMIF('5th Cycle APR Raw Data-Last'!$A$3:$A$1377,'5th Cycle Summary-Final2'!$C9,'5th Cycle APR Raw Data-Last'!M$3:M$1377)</f>
        <v>0</v>
      </c>
      <c r="N9" s="32">
        <f t="shared" si="2"/>
        <v>195</v>
      </c>
      <c r="O9" s="34">
        <f t="shared" si="3"/>
        <v>7.582938388625593E-2</v>
      </c>
      <c r="P9" s="32">
        <f>VLOOKUP(C9,'5th Cycle APR Raw Data-Last'!$A$3:$S$1377,14,FALSE)</f>
        <v>259</v>
      </c>
      <c r="Q9" s="32">
        <f>SUMIF('5th Cycle APR Raw Data-Last'!$A$3:$A$1377,'5th Cycle Summary-Final2'!$C9,'5th Cycle APR Raw Data-Last'!$O$3:$O$1377)</f>
        <v>21</v>
      </c>
      <c r="R9" s="32">
        <f t="shared" si="4"/>
        <v>238</v>
      </c>
      <c r="S9" s="34">
        <f t="shared" si="5"/>
        <v>8.1081081081081086E-2</v>
      </c>
      <c r="T9" s="32">
        <f>VLOOKUP(C9,'5th Cycle APR Raw Data-Last'!$A$3:$S$1377,16,FALSE)</f>
        <v>752</v>
      </c>
      <c r="U9" s="32">
        <f>SUMIF('5th Cycle APR Raw Data-Last'!$A$3:$A$1377,'5th Cycle Summary-Final2'!$C9,'5th Cycle APR Raw Data-Last'!$Q$3:$Q$1377)</f>
        <v>380</v>
      </c>
      <c r="V9" s="32">
        <f t="shared" si="6"/>
        <v>372</v>
      </c>
      <c r="W9" s="34">
        <f t="shared" si="7"/>
        <v>0.50531914893617025</v>
      </c>
      <c r="X9" s="32">
        <f>VLOOKUP(C9,'5th Cycle APR Raw Data-Last'!$A$3:$S$1377,18,FALSE)</f>
        <v>1498</v>
      </c>
      <c r="Y9" s="32">
        <f>SUMIF('5th Cycle APR Raw Data-Last'!$A$3:$A$1377,'5th Cycle Summary-Final2'!$C9,'5th Cycle APR Raw Data-Last'!$S$3:$S$1377)</f>
        <v>503</v>
      </c>
      <c r="Z9" s="32">
        <f t="shared" si="8"/>
        <v>995</v>
      </c>
    </row>
    <row r="10" spans="1:27" ht="12.75" customHeight="1" x14ac:dyDescent="0.15">
      <c r="A10" s="9" t="s">
        <v>66</v>
      </c>
      <c r="B10" s="9" t="s">
        <v>67</v>
      </c>
      <c r="C10" s="29" t="s">
        <v>73</v>
      </c>
      <c r="D10" s="32">
        <f>VLOOKUP(C10,'5th Cycle APR Raw Data-Last'!$A$3:$S$1377,6,FALSE)</f>
        <v>1714</v>
      </c>
      <c r="E10" s="32">
        <f>SUMIF('5th Cycle APR Raw Data-Last'!$A$3:$A$1377,'5th Cycle Summary-Final2'!$C10,'5th Cycle APR Raw Data-Last'!G$3:G$1377)</f>
        <v>283</v>
      </c>
      <c r="F10" s="32">
        <f>SUMIF('5th Cycle APR Raw Data-Last'!$A$3:$A$1377,'5th Cycle Summary-Final2'!$C10,'5th Cycle APR Raw Data-Last'!H$3:H$1377)</f>
        <v>283</v>
      </c>
      <c r="G10" s="32">
        <f>SUMIF('5th Cycle APR Raw Data-Last'!$A$3:$A$1377,'5th Cycle Summary-Final2'!$C10,'5th Cycle APR Raw Data-Last'!I$3:I$1377)</f>
        <v>0</v>
      </c>
      <c r="H10" s="32">
        <f t="shared" si="0"/>
        <v>1431</v>
      </c>
      <c r="I10" s="34">
        <f t="shared" si="1"/>
        <v>0.16511085180863477</v>
      </c>
      <c r="J10" s="32">
        <f>VLOOKUP(C10,'5th Cycle APR Raw Data-Last'!$A$3:$S$1377,10,FALSE)</f>
        <v>926</v>
      </c>
      <c r="K10" s="32">
        <f>SUMIF('5th Cycle APR Raw Data-Last'!$A$3:$A$1377,'5th Cycle Summary-Final2'!$C10,'5th Cycle APR Raw Data-Last'!K$3:K$1377)</f>
        <v>249</v>
      </c>
      <c r="L10" s="32">
        <f>SUMIF('5th Cycle APR Raw Data-Last'!$A$3:$A$1377,'5th Cycle Summary-Final2'!$C10,'5th Cycle APR Raw Data-Last'!L$3:L$1377)</f>
        <v>249</v>
      </c>
      <c r="M10" s="32">
        <f>SUMIF('5th Cycle APR Raw Data-Last'!$A$3:$A$1377,'5th Cycle Summary-Final2'!$C10,'5th Cycle APR Raw Data-Last'!M$3:M$1377)</f>
        <v>0</v>
      </c>
      <c r="N10" s="32">
        <f t="shared" si="2"/>
        <v>677</v>
      </c>
      <c r="O10" s="34">
        <f t="shared" si="3"/>
        <v>0.2688984881209503</v>
      </c>
      <c r="P10" s="32">
        <f>VLOOKUP(C10,'5th Cycle APR Raw Data-Last'!$A$3:$S$1377,14,FALSE)</f>
        <v>978</v>
      </c>
      <c r="Q10" s="32">
        <f>SUMIF('5th Cycle APR Raw Data-Last'!$A$3:$A$1377,'5th Cycle Summary-Final2'!$C10,'5th Cycle APR Raw Data-Last'!$O$3:$O$1377)</f>
        <v>0</v>
      </c>
      <c r="R10" s="32">
        <f t="shared" si="4"/>
        <v>978</v>
      </c>
      <c r="S10" s="34">
        <f t="shared" si="5"/>
        <v>0</v>
      </c>
      <c r="T10" s="32">
        <f>VLOOKUP(C10,'5th Cycle APR Raw Data-Last'!$A$3:$S$1377,16,FALSE)</f>
        <v>1837</v>
      </c>
      <c r="U10" s="32">
        <f>SUMIF('5th Cycle APR Raw Data-Last'!$A$3:$A$1377,'5th Cycle Summary-Final2'!$C10,'5th Cycle APR Raw Data-Last'!$Q$3:$Q$1377)</f>
        <v>2573</v>
      </c>
      <c r="V10" s="32">
        <f t="shared" si="6"/>
        <v>0</v>
      </c>
      <c r="W10" s="34">
        <f t="shared" si="7"/>
        <v>1.4006532389765922</v>
      </c>
      <c r="X10" s="32">
        <f>VLOOKUP(C10,'5th Cycle APR Raw Data-Last'!$A$3:$S$1377,18,FALSE)</f>
        <v>5455</v>
      </c>
      <c r="Y10" s="32">
        <f>SUMIF('5th Cycle APR Raw Data-Last'!$A$3:$A$1377,'5th Cycle Summary-Final2'!$C10,'5th Cycle APR Raw Data-Last'!$S$3:$S$1377)</f>
        <v>3105</v>
      </c>
      <c r="Z10" s="32">
        <f t="shared" si="8"/>
        <v>3086</v>
      </c>
    </row>
    <row r="11" spans="1:27" ht="12.75" customHeight="1" x14ac:dyDescent="0.15">
      <c r="A11" s="9" t="s">
        <v>66</v>
      </c>
      <c r="B11" s="9" t="s">
        <v>67</v>
      </c>
      <c r="C11" s="29" t="s">
        <v>74</v>
      </c>
      <c r="D11" s="32">
        <f>VLOOKUP(C11,'5th Cycle APR Raw Data-Last'!$A$3:$S$1377,6,FALSE)</f>
        <v>851</v>
      </c>
      <c r="E11" s="32">
        <f>SUMIF('5th Cycle APR Raw Data-Last'!$A$3:$A$1377,'5th Cycle Summary-Final2'!$C11,'5th Cycle APR Raw Data-Last'!G$3:G$1377)</f>
        <v>40</v>
      </c>
      <c r="F11" s="32">
        <f>SUMIF('5th Cycle APR Raw Data-Last'!$A$3:$A$1377,'5th Cycle Summary-Final2'!$C11,'5th Cycle APR Raw Data-Last'!H$3:H$1377)</f>
        <v>40</v>
      </c>
      <c r="G11" s="32">
        <f>SUMIF('5th Cycle APR Raw Data-Last'!$A$3:$A$1377,'5th Cycle Summary-Final2'!$C11,'5th Cycle APR Raw Data-Last'!I$3:I$1377)</f>
        <v>0</v>
      </c>
      <c r="H11" s="32">
        <f t="shared" si="0"/>
        <v>811</v>
      </c>
      <c r="I11" s="34">
        <f t="shared" si="1"/>
        <v>4.700352526439483E-2</v>
      </c>
      <c r="J11" s="32">
        <f>VLOOKUP(C11,'5th Cycle APR Raw Data-Last'!$A$3:$S$1377,10,FALSE)</f>
        <v>480</v>
      </c>
      <c r="K11" s="32">
        <f>SUMIF('5th Cycle APR Raw Data-Last'!$A$3:$A$1377,'5th Cycle Summary-Final2'!$C11,'5th Cycle APR Raw Data-Last'!K$3:K$1377)</f>
        <v>19</v>
      </c>
      <c r="L11" s="32">
        <f>SUMIF('5th Cycle APR Raw Data-Last'!$A$3:$A$1377,'5th Cycle Summary-Final2'!$C11,'5th Cycle APR Raw Data-Last'!L$3:L$1377)</f>
        <v>19</v>
      </c>
      <c r="M11" s="32">
        <f>SUMIF('5th Cycle APR Raw Data-Last'!$A$3:$A$1377,'5th Cycle Summary-Final2'!$C11,'5th Cycle APR Raw Data-Last'!M$3:M$1377)</f>
        <v>0</v>
      </c>
      <c r="N11" s="32">
        <f t="shared" si="2"/>
        <v>461</v>
      </c>
      <c r="O11" s="34">
        <f t="shared" si="3"/>
        <v>3.9583333333333331E-2</v>
      </c>
      <c r="P11" s="32">
        <f>VLOOKUP(C11,'5th Cycle APR Raw Data-Last'!$A$3:$S$1377,14,FALSE)</f>
        <v>608</v>
      </c>
      <c r="Q11" s="32">
        <f>SUMIF('5th Cycle APR Raw Data-Last'!$A$3:$A$1377,'5th Cycle Summary-Final2'!$C11,'5th Cycle APR Raw Data-Last'!$O$3:$O$1377)</f>
        <v>0</v>
      </c>
      <c r="R11" s="32">
        <f t="shared" si="4"/>
        <v>608</v>
      </c>
      <c r="S11" s="34">
        <f t="shared" si="5"/>
        <v>0</v>
      </c>
      <c r="T11" s="32">
        <f>VLOOKUP(C11,'5th Cycle APR Raw Data-Last'!$A$3:$S$1377,16,FALSE)</f>
        <v>1981</v>
      </c>
      <c r="U11" s="32">
        <f>SUMIF('5th Cycle APR Raw Data-Last'!$A$3:$A$1377,'5th Cycle Summary-Final2'!$C11,'5th Cycle APR Raw Data-Last'!$Q$3:$Q$1377)</f>
        <v>728</v>
      </c>
      <c r="V11" s="32">
        <f t="shared" si="6"/>
        <v>1253</v>
      </c>
      <c r="W11" s="34">
        <f t="shared" si="7"/>
        <v>0.36749116607773852</v>
      </c>
      <c r="X11" s="32">
        <f>VLOOKUP(C11,'5th Cycle APR Raw Data-Last'!$A$3:$S$1377,18,FALSE)</f>
        <v>3920</v>
      </c>
      <c r="Y11" s="32">
        <f>SUMIF('5th Cycle APR Raw Data-Last'!$A$3:$A$1377,'5th Cycle Summary-Final2'!$C11,'5th Cycle APR Raw Data-Last'!$S$3:$S$1377)</f>
        <v>787</v>
      </c>
      <c r="Z11" s="32">
        <f t="shared" si="8"/>
        <v>3133</v>
      </c>
    </row>
    <row r="12" spans="1:27" ht="12.75" customHeight="1" x14ac:dyDescent="0.15">
      <c r="A12" s="9" t="s">
        <v>66</v>
      </c>
      <c r="B12" s="9" t="s">
        <v>67</v>
      </c>
      <c r="C12" s="29" t="s">
        <v>75</v>
      </c>
      <c r="D12" s="32">
        <f>VLOOKUP(C12,'5th Cycle APR Raw Data-Last'!$A$3:$S$1377,6,FALSE)</f>
        <v>839</v>
      </c>
      <c r="E12" s="32">
        <f>SUMIF('5th Cycle APR Raw Data-Last'!$A$3:$A$1377,'5th Cycle Summary-Final2'!$C12,'5th Cycle APR Raw Data-Last'!G$3:G$1377)</f>
        <v>52</v>
      </c>
      <c r="F12" s="32">
        <f>SUMIF('5th Cycle APR Raw Data-Last'!$A$3:$A$1377,'5th Cycle Summary-Final2'!$C12,'5th Cycle APR Raw Data-Last'!H$3:H$1377)</f>
        <v>52</v>
      </c>
      <c r="G12" s="32">
        <f>SUMIF('5th Cycle APR Raw Data-Last'!$A$3:$A$1377,'5th Cycle Summary-Final2'!$C12,'5th Cycle APR Raw Data-Last'!I$3:I$1377)</f>
        <v>0</v>
      </c>
      <c r="H12" s="32">
        <f t="shared" si="0"/>
        <v>787</v>
      </c>
      <c r="I12" s="34">
        <f t="shared" si="1"/>
        <v>6.197854588796186E-2</v>
      </c>
      <c r="J12" s="32">
        <f>VLOOKUP(C12,'5th Cycle APR Raw Data-Last'!$A$3:$S$1377,10,FALSE)</f>
        <v>474</v>
      </c>
      <c r="K12" s="32">
        <f>SUMIF('5th Cycle APR Raw Data-Last'!$A$3:$A$1377,'5th Cycle Summary-Final2'!$C12,'5th Cycle APR Raw Data-Last'!K$3:K$1377)</f>
        <v>43</v>
      </c>
      <c r="L12" s="32">
        <f>SUMIF('5th Cycle APR Raw Data-Last'!$A$3:$A$1377,'5th Cycle Summary-Final2'!$C12,'5th Cycle APR Raw Data-Last'!L$3:L$1377)</f>
        <v>31</v>
      </c>
      <c r="M12" s="32">
        <f>SUMIF('5th Cycle APR Raw Data-Last'!$A$3:$A$1377,'5th Cycle Summary-Final2'!$C12,'5th Cycle APR Raw Data-Last'!M$3:M$1377)</f>
        <v>12</v>
      </c>
      <c r="N12" s="32">
        <f t="shared" si="2"/>
        <v>431</v>
      </c>
      <c r="O12" s="34">
        <f t="shared" si="3"/>
        <v>9.0717299578059074E-2</v>
      </c>
      <c r="P12" s="32">
        <f>VLOOKUP(C12,'5th Cycle APR Raw Data-Last'!$A$3:$S$1377,14,FALSE)</f>
        <v>496</v>
      </c>
      <c r="Q12" s="32">
        <f>SUMIF('5th Cycle APR Raw Data-Last'!$A$3:$A$1377,'5th Cycle Summary-Final2'!$C12,'5th Cycle APR Raw Data-Last'!$O$3:$O$1377)</f>
        <v>439</v>
      </c>
      <c r="R12" s="32">
        <f t="shared" si="4"/>
        <v>57</v>
      </c>
      <c r="S12" s="34">
        <f t="shared" si="5"/>
        <v>0.88508064516129037</v>
      </c>
      <c r="T12" s="32">
        <f>VLOOKUP(C12,'5th Cycle APR Raw Data-Last'!$A$3:$S$1377,16,FALSE)</f>
        <v>920</v>
      </c>
      <c r="U12" s="32">
        <f>SUMIF('5th Cycle APR Raw Data-Last'!$A$3:$A$1377,'5th Cycle Summary-Final2'!$C12,'5th Cycle APR Raw Data-Last'!$Q$3:$Q$1377)</f>
        <v>826</v>
      </c>
      <c r="V12" s="32">
        <f t="shared" si="6"/>
        <v>94</v>
      </c>
      <c r="W12" s="34">
        <f t="shared" si="7"/>
        <v>0.89782608695652177</v>
      </c>
      <c r="X12" s="32">
        <f>VLOOKUP(C12,'5th Cycle APR Raw Data-Last'!$A$3:$S$1377,18,FALSE)</f>
        <v>2729</v>
      </c>
      <c r="Y12" s="32">
        <f>SUMIF('5th Cycle APR Raw Data-Last'!$A$3:$A$1377,'5th Cycle Summary-Final2'!$C12,'5th Cycle APR Raw Data-Last'!$S$3:$S$1377)</f>
        <v>1360</v>
      </c>
      <c r="Z12" s="32">
        <f t="shared" si="8"/>
        <v>1369</v>
      </c>
    </row>
    <row r="13" spans="1:27" ht="12.75" customHeight="1" x14ac:dyDescent="0.15">
      <c r="A13" s="9" t="s">
        <v>66</v>
      </c>
      <c r="B13" s="9" t="s">
        <v>67</v>
      </c>
      <c r="C13" s="29" t="s">
        <v>76</v>
      </c>
      <c r="D13" s="32">
        <f>VLOOKUP(C13,'5th Cycle APR Raw Data-Last'!$A$3:$S$1377,6,FALSE)</f>
        <v>330</v>
      </c>
      <c r="E13" s="32">
        <f>SUMIF('5th Cycle APR Raw Data-Last'!$A$3:$A$1377,'5th Cycle Summary-Final2'!$C13,'5th Cycle APR Raw Data-Last'!G$3:G$1377)</f>
        <v>0</v>
      </c>
      <c r="F13" s="32">
        <f>SUMIF('5th Cycle APR Raw Data-Last'!$A$3:$A$1377,'5th Cycle Summary-Final2'!$C13,'5th Cycle APR Raw Data-Last'!H$3:H$1377)</f>
        <v>0</v>
      </c>
      <c r="G13" s="32">
        <f>SUMIF('5th Cycle APR Raw Data-Last'!$A$3:$A$1377,'5th Cycle Summary-Final2'!$C13,'5th Cycle APR Raw Data-Last'!I$3:I$1377)</f>
        <v>0</v>
      </c>
      <c r="H13" s="32">
        <f t="shared" si="0"/>
        <v>330</v>
      </c>
      <c r="I13" s="34">
        <f t="shared" si="1"/>
        <v>0</v>
      </c>
      <c r="J13" s="32">
        <f>VLOOKUP(C13,'5th Cycle APR Raw Data-Last'!$A$3:$S$1377,10,FALSE)</f>
        <v>167</v>
      </c>
      <c r="K13" s="32">
        <f>SUMIF('5th Cycle APR Raw Data-Last'!$A$3:$A$1377,'5th Cycle Summary-Final2'!$C13,'5th Cycle APR Raw Data-Last'!K$3:K$1377)</f>
        <v>0</v>
      </c>
      <c r="L13" s="32">
        <f>SUMIF('5th Cycle APR Raw Data-Last'!$A$3:$A$1377,'5th Cycle Summary-Final2'!$C13,'5th Cycle APR Raw Data-Last'!L$3:L$1377)</f>
        <v>0</v>
      </c>
      <c r="M13" s="32">
        <f>SUMIF('5th Cycle APR Raw Data-Last'!$A$3:$A$1377,'5th Cycle Summary-Final2'!$C13,'5th Cycle APR Raw Data-Last'!M$3:M$1377)</f>
        <v>0</v>
      </c>
      <c r="N13" s="32">
        <f t="shared" si="2"/>
        <v>167</v>
      </c>
      <c r="O13" s="34">
        <f t="shared" si="3"/>
        <v>0</v>
      </c>
      <c r="P13" s="32">
        <f>VLOOKUP(C13,'5th Cycle APR Raw Data-Last'!$A$3:$S$1377,14,FALSE)</f>
        <v>158</v>
      </c>
      <c r="Q13" s="32">
        <f>SUMIF('5th Cycle APR Raw Data-Last'!$A$3:$A$1377,'5th Cycle Summary-Final2'!$C13,'5th Cycle APR Raw Data-Last'!$O$3:$O$1377)</f>
        <v>36</v>
      </c>
      <c r="R13" s="32">
        <f t="shared" si="4"/>
        <v>122</v>
      </c>
      <c r="S13" s="34">
        <f t="shared" si="5"/>
        <v>0.22784810126582278</v>
      </c>
      <c r="T13" s="32">
        <f>VLOOKUP(C13,'5th Cycle APR Raw Data-Last'!$A$3:$S$1377,16,FALSE)</f>
        <v>423</v>
      </c>
      <c r="U13" s="32">
        <f>SUMIF('5th Cycle APR Raw Data-Last'!$A$3:$A$1377,'5th Cycle Summary-Final2'!$C13,'5th Cycle APR Raw Data-Last'!$Q$3:$Q$1377)</f>
        <v>54</v>
      </c>
      <c r="V13" s="32">
        <f t="shared" si="6"/>
        <v>369</v>
      </c>
      <c r="W13" s="34">
        <f t="shared" si="7"/>
        <v>0.1276595744680851</v>
      </c>
      <c r="X13" s="32">
        <f>VLOOKUP(C13,'5th Cycle APR Raw Data-Last'!$A$3:$S$1377,18,FALSE)</f>
        <v>1078</v>
      </c>
      <c r="Y13" s="32">
        <f>SUMIF('5th Cycle APR Raw Data-Last'!$A$3:$A$1377,'5th Cycle Summary-Final2'!$C13,'5th Cycle APR Raw Data-Last'!$S$3:$S$1377)</f>
        <v>90</v>
      </c>
      <c r="Z13" s="32">
        <f t="shared" si="8"/>
        <v>988</v>
      </c>
    </row>
    <row r="14" spans="1:27" ht="12.75" customHeight="1" x14ac:dyDescent="0.15">
      <c r="A14" s="9" t="s">
        <v>66</v>
      </c>
      <c r="B14" s="9" t="s">
        <v>67</v>
      </c>
      <c r="C14" s="29" t="s">
        <v>77</v>
      </c>
      <c r="D14" s="32">
        <f>VLOOKUP(C14,'5th Cycle APR Raw Data-Last'!$A$3:$S$1377,6,FALSE)</f>
        <v>2059</v>
      </c>
      <c r="E14" s="32">
        <f>SUMIF('5th Cycle APR Raw Data-Last'!$A$3:$A$1377,'5th Cycle Summary-Final2'!$C14,'5th Cycle APR Raw Data-Last'!G$3:G$1377)</f>
        <v>371</v>
      </c>
      <c r="F14" s="32">
        <f>SUMIF('5th Cycle APR Raw Data-Last'!$A$3:$A$1377,'5th Cycle Summary-Final2'!$C14,'5th Cycle APR Raw Data-Last'!H$3:H$1377)</f>
        <v>371</v>
      </c>
      <c r="G14" s="32">
        <f>SUMIF('5th Cycle APR Raw Data-Last'!$A$3:$A$1377,'5th Cycle Summary-Final2'!$C14,'5th Cycle APR Raw Data-Last'!I$3:I$1377)</f>
        <v>0</v>
      </c>
      <c r="H14" s="32">
        <f t="shared" si="0"/>
        <v>1688</v>
      </c>
      <c r="I14" s="34">
        <f t="shared" si="1"/>
        <v>0.18018455560951918</v>
      </c>
      <c r="J14" s="32">
        <f>VLOOKUP(C14,'5th Cycle APR Raw Data-Last'!$A$3:$S$1377,10,FALSE)</f>
        <v>2075</v>
      </c>
      <c r="K14" s="32">
        <f>SUMIF('5th Cycle APR Raw Data-Last'!$A$3:$A$1377,'5th Cycle Summary-Final2'!$C14,'5th Cycle APR Raw Data-Last'!K$3:K$1377)</f>
        <v>109</v>
      </c>
      <c r="L14" s="32">
        <f>SUMIF('5th Cycle APR Raw Data-Last'!$A$3:$A$1377,'5th Cycle Summary-Final2'!$C14,'5th Cycle APR Raw Data-Last'!L$3:L$1377)</f>
        <v>109</v>
      </c>
      <c r="M14" s="32">
        <f>SUMIF('5th Cycle APR Raw Data-Last'!$A$3:$A$1377,'5th Cycle Summary-Final2'!$C14,'5th Cycle APR Raw Data-Last'!M$3:M$1377)</f>
        <v>0</v>
      </c>
      <c r="N14" s="32">
        <f t="shared" si="2"/>
        <v>1966</v>
      </c>
      <c r="O14" s="34">
        <f t="shared" si="3"/>
        <v>5.2530120481927713E-2</v>
      </c>
      <c r="P14" s="32">
        <f>VLOOKUP(C14,'5th Cycle APR Raw Data-Last'!$A$3:$S$1377,14,FALSE)</f>
        <v>2815</v>
      </c>
      <c r="Q14" s="32">
        <f>SUMIF('5th Cycle APR Raw Data-Last'!$A$3:$A$1377,'5th Cycle Summary-Final2'!$C14,'5th Cycle APR Raw Data-Last'!$O$3:$O$1377)</f>
        <v>11</v>
      </c>
      <c r="R14" s="32">
        <f t="shared" si="4"/>
        <v>2804</v>
      </c>
      <c r="S14" s="34">
        <f t="shared" si="5"/>
        <v>3.9076376554174064E-3</v>
      </c>
      <c r="T14" s="32">
        <f>VLOOKUP(C14,'5th Cycle APR Raw Data-Last'!$A$3:$S$1377,16,FALSE)</f>
        <v>7816</v>
      </c>
      <c r="U14" s="32">
        <f>SUMIF('5th Cycle APR Raw Data-Last'!$A$3:$A$1377,'5th Cycle Summary-Final2'!$C14,'5th Cycle APR Raw Data-Last'!$Q$3:$Q$1377)</f>
        <v>6685</v>
      </c>
      <c r="V14" s="32">
        <f t="shared" si="6"/>
        <v>1131</v>
      </c>
      <c r="W14" s="34">
        <f t="shared" si="7"/>
        <v>0.85529682702149434</v>
      </c>
      <c r="X14" s="32">
        <f>VLOOKUP(C14,'5th Cycle APR Raw Data-Last'!$A$3:$S$1377,18,FALSE)</f>
        <v>14765</v>
      </c>
      <c r="Y14" s="32">
        <f>SUMIF('5th Cycle APR Raw Data-Last'!$A$3:$A$1377,'5th Cycle Summary-Final2'!$C14,'5th Cycle APR Raw Data-Last'!$S$3:$S$1377)</f>
        <v>7176</v>
      </c>
      <c r="Z14" s="32">
        <f t="shared" si="8"/>
        <v>7589</v>
      </c>
    </row>
    <row r="15" spans="1:27" ht="12.75" customHeight="1" x14ac:dyDescent="0.15">
      <c r="A15" s="9" t="s">
        <v>66</v>
      </c>
      <c r="B15" s="9" t="s">
        <v>67</v>
      </c>
      <c r="C15" s="29" t="s">
        <v>78</v>
      </c>
      <c r="D15" s="32">
        <f>VLOOKUP(C15,'5th Cycle APR Raw Data-Last'!$A$3:$S$1377,6,FALSE)</f>
        <v>24</v>
      </c>
      <c r="E15" s="32">
        <f>SUMIF('5th Cycle APR Raw Data-Last'!$A$3:$A$1377,'5th Cycle Summary-Final2'!$C15,'5th Cycle APR Raw Data-Last'!G$3:G$1377)</f>
        <v>3</v>
      </c>
      <c r="F15" s="32">
        <f>SUMIF('5th Cycle APR Raw Data-Last'!$A$3:$A$1377,'5th Cycle Summary-Final2'!$C15,'5th Cycle APR Raw Data-Last'!H$3:H$1377)</f>
        <v>3</v>
      </c>
      <c r="G15" s="32">
        <f>SUMIF('5th Cycle APR Raw Data-Last'!$A$3:$A$1377,'5th Cycle Summary-Final2'!$C15,'5th Cycle APR Raw Data-Last'!I$3:I$1377)</f>
        <v>0</v>
      </c>
      <c r="H15" s="32">
        <f t="shared" si="0"/>
        <v>21</v>
      </c>
      <c r="I15" s="34">
        <f t="shared" si="1"/>
        <v>0.125</v>
      </c>
      <c r="J15" s="32">
        <f>VLOOKUP(C15,'5th Cycle APR Raw Data-Last'!$A$3:$S$1377,10,FALSE)</f>
        <v>14</v>
      </c>
      <c r="K15" s="32">
        <f>SUMIF('5th Cycle APR Raw Data-Last'!$A$3:$A$1377,'5th Cycle Summary-Final2'!$C15,'5th Cycle APR Raw Data-Last'!K$3:K$1377)</f>
        <v>2</v>
      </c>
      <c r="L15" s="32">
        <f>SUMIF('5th Cycle APR Raw Data-Last'!$A$3:$A$1377,'5th Cycle Summary-Final2'!$C15,'5th Cycle APR Raw Data-Last'!L$3:L$1377)</f>
        <v>0</v>
      </c>
      <c r="M15" s="32">
        <f>SUMIF('5th Cycle APR Raw Data-Last'!$A$3:$A$1377,'5th Cycle Summary-Final2'!$C15,'5th Cycle APR Raw Data-Last'!M$3:M$1377)</f>
        <v>2</v>
      </c>
      <c r="N15" s="32">
        <f t="shared" si="2"/>
        <v>12</v>
      </c>
      <c r="O15" s="34">
        <f t="shared" si="3"/>
        <v>0.14285714285714285</v>
      </c>
      <c r="P15" s="32">
        <f>VLOOKUP(C15,'5th Cycle APR Raw Data-Last'!$A$3:$S$1377,14,FALSE)</f>
        <v>15</v>
      </c>
      <c r="Q15" s="32">
        <f>SUMIF('5th Cycle APR Raw Data-Last'!$A$3:$A$1377,'5th Cycle Summary-Final2'!$C15,'5th Cycle APR Raw Data-Last'!$O$3:$O$1377)</f>
        <v>3</v>
      </c>
      <c r="R15" s="32">
        <f t="shared" si="4"/>
        <v>12</v>
      </c>
      <c r="S15" s="34">
        <f t="shared" si="5"/>
        <v>0.2</v>
      </c>
      <c r="T15" s="32">
        <f>VLOOKUP(C15,'5th Cycle APR Raw Data-Last'!$A$3:$S$1377,16,FALSE)</f>
        <v>7</v>
      </c>
      <c r="U15" s="32">
        <f>SUMIF('5th Cycle APR Raw Data-Last'!$A$3:$A$1377,'5th Cycle Summary-Final2'!$C15,'5th Cycle APR Raw Data-Last'!$Q$3:$Q$1377)</f>
        <v>4</v>
      </c>
      <c r="V15" s="32">
        <f t="shared" si="6"/>
        <v>3</v>
      </c>
      <c r="W15" s="34">
        <f t="shared" si="7"/>
        <v>0.5714285714285714</v>
      </c>
      <c r="X15" s="32">
        <f>VLOOKUP(C15,'5th Cycle APR Raw Data-Last'!$A$3:$S$1377,18,FALSE)</f>
        <v>60</v>
      </c>
      <c r="Y15" s="32">
        <f>SUMIF('5th Cycle APR Raw Data-Last'!$A$3:$A$1377,'5th Cycle Summary-Final2'!$C15,'5th Cycle APR Raw Data-Last'!$S$3:$S$1377)</f>
        <v>12</v>
      </c>
      <c r="Z15" s="32">
        <f t="shared" si="8"/>
        <v>48</v>
      </c>
    </row>
    <row r="16" spans="1:27" ht="12.75" customHeight="1" x14ac:dyDescent="0.15">
      <c r="A16" s="9" t="s">
        <v>66</v>
      </c>
      <c r="B16" s="9" t="s">
        <v>67</v>
      </c>
      <c r="C16" s="29" t="s">
        <v>79</v>
      </c>
      <c r="D16" s="32">
        <f>VLOOKUP(C16,'5th Cycle APR Raw Data-Last'!$A$3:$S$1377,6,FALSE)</f>
        <v>716</v>
      </c>
      <c r="E16" s="32">
        <f>SUMIF('5th Cycle APR Raw Data-Last'!$A$3:$A$1377,'5th Cycle Summary-Final2'!$C16,'5th Cycle APR Raw Data-Last'!G$3:G$1377)</f>
        <v>220</v>
      </c>
      <c r="F16" s="32">
        <f>SUMIF('5th Cycle APR Raw Data-Last'!$A$3:$A$1377,'5th Cycle Summary-Final2'!$C16,'5th Cycle APR Raw Data-Last'!H$3:H$1377)</f>
        <v>220</v>
      </c>
      <c r="G16" s="32">
        <f>SUMIF('5th Cycle APR Raw Data-Last'!$A$3:$A$1377,'5th Cycle Summary-Final2'!$C16,'5th Cycle APR Raw Data-Last'!I$3:I$1377)</f>
        <v>0</v>
      </c>
      <c r="H16" s="32">
        <f t="shared" si="0"/>
        <v>496</v>
      </c>
      <c r="I16" s="34">
        <f t="shared" si="1"/>
        <v>0.30726256983240224</v>
      </c>
      <c r="J16" s="32">
        <f>VLOOKUP(C16,'5th Cycle APR Raw Data-Last'!$A$3:$S$1377,10,FALSE)</f>
        <v>391</v>
      </c>
      <c r="K16" s="32">
        <f>SUMIF('5th Cycle APR Raw Data-Last'!$A$3:$A$1377,'5th Cycle Summary-Final2'!$C16,'5th Cycle APR Raw Data-Last'!K$3:K$1377)</f>
        <v>44</v>
      </c>
      <c r="L16" s="32">
        <f>SUMIF('5th Cycle APR Raw Data-Last'!$A$3:$A$1377,'5th Cycle Summary-Final2'!$C16,'5th Cycle APR Raw Data-Last'!L$3:L$1377)</f>
        <v>43</v>
      </c>
      <c r="M16" s="32">
        <f>SUMIF('5th Cycle APR Raw Data-Last'!$A$3:$A$1377,'5th Cycle Summary-Final2'!$C16,'5th Cycle APR Raw Data-Last'!M$3:M$1377)</f>
        <v>1</v>
      </c>
      <c r="N16" s="32">
        <f t="shared" si="2"/>
        <v>347</v>
      </c>
      <c r="O16" s="34">
        <f t="shared" si="3"/>
        <v>0.11253196930946291</v>
      </c>
      <c r="P16" s="32">
        <f>VLOOKUP(C16,'5th Cycle APR Raw Data-Last'!$A$3:$S$1377,14,FALSE)</f>
        <v>407</v>
      </c>
      <c r="Q16" s="32">
        <f>SUMIF('5th Cycle APR Raw Data-Last'!$A$3:$A$1377,'5th Cycle Summary-Final2'!$C16,'5th Cycle APR Raw Data-Last'!$O$3:$O$1377)</f>
        <v>15</v>
      </c>
      <c r="R16" s="32">
        <f t="shared" si="4"/>
        <v>392</v>
      </c>
      <c r="S16" s="34">
        <f t="shared" si="5"/>
        <v>3.6855036855036855E-2</v>
      </c>
      <c r="T16" s="32">
        <f>VLOOKUP(C16,'5th Cycle APR Raw Data-Last'!$A$3:$S$1377,16,FALSE)</f>
        <v>553</v>
      </c>
      <c r="U16" s="32">
        <f>SUMIF('5th Cycle APR Raw Data-Last'!$A$3:$A$1377,'5th Cycle Summary-Final2'!$C16,'5th Cycle APR Raw Data-Last'!$Q$3:$Q$1377)</f>
        <v>1432</v>
      </c>
      <c r="V16" s="32">
        <f t="shared" si="6"/>
        <v>0</v>
      </c>
      <c r="W16" s="34">
        <f t="shared" si="7"/>
        <v>2.5895117540687163</v>
      </c>
      <c r="X16" s="32">
        <f>VLOOKUP(C16,'5th Cycle APR Raw Data-Last'!$A$3:$S$1377,18,FALSE)</f>
        <v>2067</v>
      </c>
      <c r="Y16" s="32">
        <f>SUMIF('5th Cycle APR Raw Data-Last'!$A$3:$A$1377,'5th Cycle Summary-Final2'!$C16,'5th Cycle APR Raw Data-Last'!$S$3:$S$1377)</f>
        <v>1711</v>
      </c>
      <c r="Z16" s="32">
        <f t="shared" si="8"/>
        <v>1235</v>
      </c>
    </row>
    <row r="17" spans="1:26" ht="12.75" customHeight="1" x14ac:dyDescent="0.15">
      <c r="A17" s="9" t="s">
        <v>66</v>
      </c>
      <c r="B17" s="9" t="s">
        <v>67</v>
      </c>
      <c r="C17" s="29" t="s">
        <v>80</v>
      </c>
      <c r="D17" s="32">
        <f>VLOOKUP(C17,'5th Cycle APR Raw Data-Last'!$A$3:$S$1377,6,FALSE)</f>
        <v>504</v>
      </c>
      <c r="E17" s="32">
        <f>SUMIF('5th Cycle APR Raw Data-Last'!$A$3:$A$1377,'5th Cycle Summary-Final2'!$C17,'5th Cycle APR Raw Data-Last'!G$3:G$1377)</f>
        <v>109</v>
      </c>
      <c r="F17" s="32">
        <f>SUMIF('5th Cycle APR Raw Data-Last'!$A$3:$A$1377,'5th Cycle Summary-Final2'!$C17,'5th Cycle APR Raw Data-Last'!H$3:H$1377)</f>
        <v>109</v>
      </c>
      <c r="G17" s="32">
        <f>SUMIF('5th Cycle APR Raw Data-Last'!$A$3:$A$1377,'5th Cycle Summary-Final2'!$C17,'5th Cycle APR Raw Data-Last'!I$3:I$1377)</f>
        <v>0</v>
      </c>
      <c r="H17" s="32">
        <f t="shared" si="0"/>
        <v>395</v>
      </c>
      <c r="I17" s="34">
        <f t="shared" si="1"/>
        <v>0.21626984126984128</v>
      </c>
      <c r="J17" s="32">
        <f>VLOOKUP(C17,'5th Cycle APR Raw Data-Last'!$A$3:$S$1377,10,FALSE)</f>
        <v>270</v>
      </c>
      <c r="K17" s="32">
        <f>SUMIF('5th Cycle APR Raw Data-Last'!$A$3:$A$1377,'5th Cycle Summary-Final2'!$C17,'5th Cycle APR Raw Data-Last'!K$3:K$1377)</f>
        <v>88</v>
      </c>
      <c r="L17" s="32">
        <f>SUMIF('5th Cycle APR Raw Data-Last'!$A$3:$A$1377,'5th Cycle Summary-Final2'!$C17,'5th Cycle APR Raw Data-Last'!L$3:L$1377)</f>
        <v>88</v>
      </c>
      <c r="M17" s="32">
        <f>SUMIF('5th Cycle APR Raw Data-Last'!$A$3:$A$1377,'5th Cycle Summary-Final2'!$C17,'5th Cycle APR Raw Data-Last'!M$3:M$1377)</f>
        <v>0</v>
      </c>
      <c r="N17" s="32">
        <f t="shared" si="2"/>
        <v>182</v>
      </c>
      <c r="O17" s="34">
        <f t="shared" si="3"/>
        <v>0.32592592592592595</v>
      </c>
      <c r="P17" s="32">
        <f>VLOOKUP(C17,'5th Cycle APR Raw Data-Last'!$A$3:$S$1377,14,FALSE)</f>
        <v>352</v>
      </c>
      <c r="Q17" s="32">
        <f>SUMIF('5th Cycle APR Raw Data-Last'!$A$3:$A$1377,'5th Cycle Summary-Final2'!$C17,'5th Cycle APR Raw Data-Last'!$O$3:$O$1377)</f>
        <v>0</v>
      </c>
      <c r="R17" s="32">
        <f t="shared" si="4"/>
        <v>352</v>
      </c>
      <c r="S17" s="34">
        <f t="shared" si="5"/>
        <v>0</v>
      </c>
      <c r="T17" s="32">
        <f>VLOOKUP(C17,'5th Cycle APR Raw Data-Last'!$A$3:$S$1377,16,FALSE)</f>
        <v>1161</v>
      </c>
      <c r="U17" s="32">
        <f>SUMIF('5th Cycle APR Raw Data-Last'!$A$3:$A$1377,'5th Cycle Summary-Final2'!$C17,'5th Cycle APR Raw Data-Last'!$Q$3:$Q$1377)</f>
        <v>16</v>
      </c>
      <c r="V17" s="32">
        <f t="shared" si="6"/>
        <v>1145</v>
      </c>
      <c r="W17" s="34">
        <f t="shared" si="7"/>
        <v>1.3781223083548665E-2</v>
      </c>
      <c r="X17" s="32">
        <f>VLOOKUP(C17,'5th Cycle APR Raw Data-Last'!$A$3:$S$1377,18,FALSE)</f>
        <v>2287</v>
      </c>
      <c r="Y17" s="32">
        <f>SUMIF('5th Cycle APR Raw Data-Last'!$A$3:$A$1377,'5th Cycle Summary-Final2'!$C17,'5th Cycle APR Raw Data-Last'!$S$3:$S$1377)</f>
        <v>213</v>
      </c>
      <c r="Z17" s="32">
        <f t="shared" si="8"/>
        <v>2074</v>
      </c>
    </row>
    <row r="18" spans="1:26" ht="12.75" customHeight="1" x14ac:dyDescent="0.15">
      <c r="A18" s="9" t="s">
        <v>66</v>
      </c>
      <c r="B18" s="9" t="s">
        <v>67</v>
      </c>
      <c r="C18" s="29" t="s">
        <v>81</v>
      </c>
      <c r="D18" s="32">
        <f>VLOOKUP(C18,'5th Cycle APR Raw Data-Last'!$A$3:$S$1377,6,FALSE)</f>
        <v>317</v>
      </c>
      <c r="E18" s="32">
        <f>SUMIF('5th Cycle APR Raw Data-Last'!$A$3:$A$1377,'5th Cycle Summary-Final2'!$C18,'5th Cycle APR Raw Data-Last'!G$3:G$1377)</f>
        <v>0</v>
      </c>
      <c r="F18" s="32">
        <f>SUMIF('5th Cycle APR Raw Data-Last'!$A$3:$A$1377,'5th Cycle Summary-Final2'!$C18,'5th Cycle APR Raw Data-Last'!H$3:H$1377)</f>
        <v>0</v>
      </c>
      <c r="G18" s="32">
        <f>SUMIF('5th Cycle APR Raw Data-Last'!$A$3:$A$1377,'5th Cycle Summary-Final2'!$C18,'5th Cycle APR Raw Data-Last'!I$3:I$1377)</f>
        <v>0</v>
      </c>
      <c r="H18" s="32">
        <f t="shared" si="0"/>
        <v>317</v>
      </c>
      <c r="I18" s="34">
        <f t="shared" si="1"/>
        <v>0</v>
      </c>
      <c r="J18" s="32">
        <f>VLOOKUP(C18,'5th Cycle APR Raw Data-Last'!$A$3:$S$1377,10,FALSE)</f>
        <v>264</v>
      </c>
      <c r="K18" s="32">
        <f>SUMIF('5th Cycle APR Raw Data-Last'!$A$3:$A$1377,'5th Cycle Summary-Final2'!$C18,'5th Cycle APR Raw Data-Last'!K$3:K$1377)</f>
        <v>0</v>
      </c>
      <c r="L18" s="32">
        <f>SUMIF('5th Cycle APR Raw Data-Last'!$A$3:$A$1377,'5th Cycle Summary-Final2'!$C18,'5th Cycle APR Raw Data-Last'!L$3:L$1377)</f>
        <v>0</v>
      </c>
      <c r="M18" s="32">
        <f>SUMIF('5th Cycle APR Raw Data-Last'!$A$3:$A$1377,'5th Cycle Summary-Final2'!$C18,'5th Cycle APR Raw Data-Last'!M$3:M$1377)</f>
        <v>0</v>
      </c>
      <c r="N18" s="32">
        <f t="shared" si="2"/>
        <v>264</v>
      </c>
      <c r="O18" s="34">
        <f t="shared" si="3"/>
        <v>0</v>
      </c>
      <c r="P18" s="32">
        <f>VLOOKUP(C18,'5th Cycle APR Raw Data-Last'!$A$3:$S$1377,14,FALSE)</f>
        <v>192</v>
      </c>
      <c r="Q18" s="32">
        <f>SUMIF('5th Cycle APR Raw Data-Last'!$A$3:$A$1377,'5th Cycle Summary-Final2'!$C18,'5th Cycle APR Raw Data-Last'!$O$3:$O$1377)</f>
        <v>253</v>
      </c>
      <c r="R18" s="32">
        <f t="shared" si="4"/>
        <v>0</v>
      </c>
      <c r="S18" s="34">
        <f t="shared" si="5"/>
        <v>1.3177083333333333</v>
      </c>
      <c r="T18" s="32">
        <f>VLOOKUP(C18,'5th Cycle APR Raw Data-Last'!$A$3:$S$1377,16,FALSE)</f>
        <v>417</v>
      </c>
      <c r="U18" s="32">
        <f>SUMIF('5th Cycle APR Raw Data-Last'!$A$3:$A$1377,'5th Cycle Summary-Final2'!$C18,'5th Cycle APR Raw Data-Last'!$Q$3:$Q$1377)</f>
        <v>75</v>
      </c>
      <c r="V18" s="32">
        <f t="shared" si="6"/>
        <v>342</v>
      </c>
      <c r="W18" s="34">
        <f t="shared" si="7"/>
        <v>0.17985611510791366</v>
      </c>
      <c r="X18" s="32">
        <f>VLOOKUP(C18,'5th Cycle APR Raw Data-Last'!$A$3:$S$1377,18,FALSE)</f>
        <v>1190</v>
      </c>
      <c r="Y18" s="32">
        <f>SUMIF('5th Cycle APR Raw Data-Last'!$A$3:$A$1377,'5th Cycle Summary-Final2'!$C18,'5th Cycle APR Raw Data-Last'!$S$3:$S$1377)</f>
        <v>328</v>
      </c>
      <c r="Z18" s="32">
        <f t="shared" si="8"/>
        <v>923</v>
      </c>
    </row>
    <row r="19" spans="1:26" ht="12.75" customHeight="1" x14ac:dyDescent="0.15">
      <c r="A19" s="9" t="s">
        <v>82</v>
      </c>
      <c r="B19" s="9" t="s">
        <v>83</v>
      </c>
      <c r="C19" s="29" t="s">
        <v>84</v>
      </c>
      <c r="D19" s="32">
        <f>VLOOKUP(C19,'5th Cycle APR Raw Data-Last'!$A$3:$S$1377,6,FALSE)</f>
        <v>7</v>
      </c>
      <c r="E19" s="32">
        <f>SUMIF('5th Cycle APR Raw Data-Last'!$A$3:$A$1377,'5th Cycle Summary-Final2'!$C19,'5th Cycle APR Raw Data-Last'!G$3:G$1377)</f>
        <v>0</v>
      </c>
      <c r="F19" s="32">
        <f>SUMIF('5th Cycle APR Raw Data-Last'!$A$3:$A$1377,'5th Cycle Summary-Final2'!$C19,'5th Cycle APR Raw Data-Last'!H$3:H$1377)</f>
        <v>0</v>
      </c>
      <c r="G19" s="32">
        <f>SUMIF('5th Cycle APR Raw Data-Last'!$A$3:$A$1377,'5th Cycle Summary-Final2'!$C19,'5th Cycle APR Raw Data-Last'!I$3:I$1377)</f>
        <v>0</v>
      </c>
      <c r="H19" s="32">
        <f t="shared" si="0"/>
        <v>7</v>
      </c>
      <c r="I19" s="34">
        <f t="shared" si="1"/>
        <v>0</v>
      </c>
      <c r="J19" s="32">
        <f>VLOOKUP(C19,'5th Cycle APR Raw Data-Last'!$A$3:$S$1377,10,FALSE)</f>
        <v>6</v>
      </c>
      <c r="K19" s="32">
        <f>SUMIF('5th Cycle APR Raw Data-Last'!$A$3:$A$1377,'5th Cycle Summary-Final2'!$C19,'5th Cycle APR Raw Data-Last'!K$3:K$1377)</f>
        <v>2</v>
      </c>
      <c r="L19" s="32">
        <f>SUMIF('5th Cycle APR Raw Data-Last'!$A$3:$A$1377,'5th Cycle Summary-Final2'!$C19,'5th Cycle APR Raw Data-Last'!L$3:L$1377)</f>
        <v>0</v>
      </c>
      <c r="M19" s="32">
        <f>SUMIF('5th Cycle APR Raw Data-Last'!$A$3:$A$1377,'5th Cycle Summary-Final2'!$C19,'5th Cycle APR Raw Data-Last'!M$3:M$1377)</f>
        <v>2</v>
      </c>
      <c r="N19" s="32">
        <f t="shared" si="2"/>
        <v>4</v>
      </c>
      <c r="O19" s="34">
        <f t="shared" si="3"/>
        <v>0.33333333333333331</v>
      </c>
      <c r="P19" s="32">
        <f>VLOOKUP(C19,'5th Cycle APR Raw Data-Last'!$A$3:$S$1377,14,FALSE)</f>
        <v>6</v>
      </c>
      <c r="Q19" s="32">
        <f>SUMIF('5th Cycle APR Raw Data-Last'!$A$3:$A$1377,'5th Cycle Summary-Final2'!$C19,'5th Cycle APR Raw Data-Last'!$O$3:$O$1377)</f>
        <v>4</v>
      </c>
      <c r="R19" s="32">
        <f t="shared" si="4"/>
        <v>2</v>
      </c>
      <c r="S19" s="34">
        <f t="shared" si="5"/>
        <v>0.66666666666666663</v>
      </c>
      <c r="T19" s="32">
        <f>VLOOKUP(C19,'5th Cycle APR Raw Data-Last'!$A$3:$S$1377,16,FALSE)</f>
        <v>11</v>
      </c>
      <c r="U19" s="32">
        <f>SUMIF('5th Cycle APR Raw Data-Last'!$A$3:$A$1377,'5th Cycle Summary-Final2'!$C19,'5th Cycle APR Raw Data-Last'!$Q$3:$Q$1377)</f>
        <v>10</v>
      </c>
      <c r="V19" s="32">
        <f t="shared" si="6"/>
        <v>1</v>
      </c>
      <c r="W19" s="34">
        <f t="shared" si="7"/>
        <v>0.90909090909090906</v>
      </c>
      <c r="X19" s="32">
        <f>VLOOKUP(C19,'5th Cycle APR Raw Data-Last'!$A$3:$S$1377,18,FALSE)</f>
        <v>30</v>
      </c>
      <c r="Y19" s="32">
        <f>SUMIF('5th Cycle APR Raw Data-Last'!$A$3:$A$1377,'5th Cycle Summary-Final2'!$C19,'5th Cycle APR Raw Data-Last'!$S$3:$S$1377)</f>
        <v>16</v>
      </c>
      <c r="Z19" s="32">
        <f t="shared" si="8"/>
        <v>14</v>
      </c>
    </row>
    <row r="20" spans="1:26" ht="12.75" customHeight="1" x14ac:dyDescent="0.15">
      <c r="A20" s="9" t="s">
        <v>85</v>
      </c>
      <c r="B20" s="9" t="s">
        <v>83</v>
      </c>
      <c r="C20" s="29" t="s">
        <v>86</v>
      </c>
      <c r="D20" s="32">
        <f>VLOOKUP(C20,'5th Cycle APR Raw Data-Last'!$A$3:$S$1377,6,FALSE)</f>
        <v>4</v>
      </c>
      <c r="E20" s="32">
        <f>SUMIF('5th Cycle APR Raw Data-Last'!$A$3:$A$1377,'5th Cycle Summary-Final2'!$C20,'5th Cycle APR Raw Data-Last'!G$3:G$1377)</f>
        <v>0</v>
      </c>
      <c r="F20" s="32">
        <f>SUMIF('5th Cycle APR Raw Data-Last'!$A$3:$A$1377,'5th Cycle Summary-Final2'!$C20,'5th Cycle APR Raw Data-Last'!H$3:H$1377)</f>
        <v>0</v>
      </c>
      <c r="G20" s="32">
        <f>SUMIF('5th Cycle APR Raw Data-Last'!$A$3:$A$1377,'5th Cycle Summary-Final2'!$C20,'5th Cycle APR Raw Data-Last'!I$3:I$1377)</f>
        <v>0</v>
      </c>
      <c r="H20" s="32">
        <f t="shared" si="0"/>
        <v>4</v>
      </c>
      <c r="I20" s="34">
        <f t="shared" si="1"/>
        <v>0</v>
      </c>
      <c r="J20" s="32">
        <f>VLOOKUP(C20,'5th Cycle APR Raw Data-Last'!$A$3:$S$1377,10,FALSE)</f>
        <v>3</v>
      </c>
      <c r="K20" s="32">
        <f>SUMIF('5th Cycle APR Raw Data-Last'!$A$3:$A$1377,'5th Cycle Summary-Final2'!$C20,'5th Cycle APR Raw Data-Last'!K$3:K$1377)</f>
        <v>0</v>
      </c>
      <c r="L20" s="32">
        <f>SUMIF('5th Cycle APR Raw Data-Last'!$A$3:$A$1377,'5th Cycle Summary-Final2'!$C20,'5th Cycle APR Raw Data-Last'!L$3:L$1377)</f>
        <v>0</v>
      </c>
      <c r="M20" s="32">
        <f>SUMIF('5th Cycle APR Raw Data-Last'!$A$3:$A$1377,'5th Cycle Summary-Final2'!$C20,'5th Cycle APR Raw Data-Last'!M$3:M$1377)</f>
        <v>0</v>
      </c>
      <c r="N20" s="32">
        <f t="shared" si="2"/>
        <v>3</v>
      </c>
      <c r="O20" s="34">
        <f t="shared" si="3"/>
        <v>0</v>
      </c>
      <c r="P20" s="32">
        <f>VLOOKUP(C20,'5th Cycle APR Raw Data-Last'!$A$3:$S$1377,14,FALSE)</f>
        <v>4</v>
      </c>
      <c r="Q20" s="32">
        <f>SUMIF('5th Cycle APR Raw Data-Last'!$A$3:$A$1377,'5th Cycle Summary-Final2'!$C20,'5th Cycle APR Raw Data-Last'!$O$3:$O$1377)</f>
        <v>29</v>
      </c>
      <c r="R20" s="32">
        <f t="shared" si="4"/>
        <v>0</v>
      </c>
      <c r="S20" s="34">
        <f t="shared" si="5"/>
        <v>7.25</v>
      </c>
      <c r="T20" s="32">
        <f>VLOOKUP(C20,'5th Cycle APR Raw Data-Last'!$A$3:$S$1377,16,FALSE)</f>
        <v>8</v>
      </c>
      <c r="U20" s="32">
        <f>SUMIF('5th Cycle APR Raw Data-Last'!$A$3:$A$1377,'5th Cycle Summary-Final2'!$C20,'5th Cycle APR Raw Data-Last'!$Q$3:$Q$1377)</f>
        <v>0</v>
      </c>
      <c r="V20" s="32">
        <f t="shared" si="6"/>
        <v>8</v>
      </c>
      <c r="W20" s="34">
        <f t="shared" si="7"/>
        <v>0</v>
      </c>
      <c r="X20" s="32">
        <f>VLOOKUP(C20,'5th Cycle APR Raw Data-Last'!$A$3:$S$1377,18,FALSE)</f>
        <v>19</v>
      </c>
      <c r="Y20" s="32">
        <f>SUMIF('5th Cycle APR Raw Data-Last'!$A$3:$A$1377,'5th Cycle Summary-Final2'!$C20,'5th Cycle APR Raw Data-Last'!$S$3:$S$1377)</f>
        <v>29</v>
      </c>
      <c r="Z20" s="32">
        <f t="shared" si="8"/>
        <v>15</v>
      </c>
    </row>
    <row r="21" spans="1:26" ht="12.75" customHeight="1" x14ac:dyDescent="0.15">
      <c r="A21" s="9" t="s">
        <v>85</v>
      </c>
      <c r="B21" s="9" t="s">
        <v>83</v>
      </c>
      <c r="C21" s="29" t="s">
        <v>87</v>
      </c>
      <c r="D21" s="32">
        <f>VLOOKUP(C21,'5th Cycle APR Raw Data-Last'!$A$3:$S$1377,6,FALSE)</f>
        <v>2</v>
      </c>
      <c r="E21" s="32">
        <f>SUMIF('5th Cycle APR Raw Data-Last'!$A$3:$A$1377,'5th Cycle Summary-Final2'!$C21,'5th Cycle APR Raw Data-Last'!G$3:G$1377)</f>
        <v>0</v>
      </c>
      <c r="F21" s="32">
        <f>SUMIF('5th Cycle APR Raw Data-Last'!$A$3:$A$1377,'5th Cycle Summary-Final2'!$C21,'5th Cycle APR Raw Data-Last'!H$3:H$1377)</f>
        <v>0</v>
      </c>
      <c r="G21" s="32">
        <f>SUMIF('5th Cycle APR Raw Data-Last'!$A$3:$A$1377,'5th Cycle Summary-Final2'!$C21,'5th Cycle APR Raw Data-Last'!I$3:I$1377)</f>
        <v>0</v>
      </c>
      <c r="H21" s="32">
        <f t="shared" si="0"/>
        <v>2</v>
      </c>
      <c r="I21" s="34">
        <f t="shared" si="1"/>
        <v>0</v>
      </c>
      <c r="J21" s="32">
        <f>VLOOKUP(C21,'5th Cycle APR Raw Data-Last'!$A$3:$S$1377,10,FALSE)</f>
        <v>2</v>
      </c>
      <c r="K21" s="32">
        <f>SUMIF('5th Cycle APR Raw Data-Last'!$A$3:$A$1377,'5th Cycle Summary-Final2'!$C21,'5th Cycle APR Raw Data-Last'!K$3:K$1377)</f>
        <v>0</v>
      </c>
      <c r="L21" s="32">
        <f>SUMIF('5th Cycle APR Raw Data-Last'!$A$3:$A$1377,'5th Cycle Summary-Final2'!$C21,'5th Cycle APR Raw Data-Last'!L$3:L$1377)</f>
        <v>0</v>
      </c>
      <c r="M21" s="32">
        <f>SUMIF('5th Cycle APR Raw Data-Last'!$A$3:$A$1377,'5th Cycle Summary-Final2'!$C21,'5th Cycle APR Raw Data-Last'!M$3:M$1377)</f>
        <v>0</v>
      </c>
      <c r="N21" s="32">
        <f t="shared" si="2"/>
        <v>2</v>
      </c>
      <c r="O21" s="34">
        <f t="shared" si="3"/>
        <v>0</v>
      </c>
      <c r="P21" s="32">
        <f>VLOOKUP(C21,'5th Cycle APR Raw Data-Last'!$A$3:$S$1377,14,FALSE)</f>
        <v>2</v>
      </c>
      <c r="Q21" s="32">
        <f>SUMIF('5th Cycle APR Raw Data-Last'!$A$3:$A$1377,'5th Cycle Summary-Final2'!$C21,'5th Cycle APR Raw Data-Last'!$O$3:$O$1377)</f>
        <v>20</v>
      </c>
      <c r="R21" s="32">
        <f t="shared" si="4"/>
        <v>0</v>
      </c>
      <c r="S21" s="34">
        <f t="shared" si="5"/>
        <v>10</v>
      </c>
      <c r="T21" s="32">
        <f>VLOOKUP(C21,'5th Cycle APR Raw Data-Last'!$A$3:$S$1377,16,FALSE)</f>
        <v>4</v>
      </c>
      <c r="U21" s="32">
        <f>SUMIF('5th Cycle APR Raw Data-Last'!$A$3:$A$1377,'5th Cycle Summary-Final2'!$C21,'5th Cycle APR Raw Data-Last'!$Q$3:$Q$1377)</f>
        <v>12</v>
      </c>
      <c r="V21" s="32">
        <f t="shared" si="6"/>
        <v>0</v>
      </c>
      <c r="W21" s="34">
        <f t="shared" si="7"/>
        <v>3</v>
      </c>
      <c r="X21" s="32">
        <f>VLOOKUP(C21,'5th Cycle APR Raw Data-Last'!$A$3:$S$1377,18,FALSE)</f>
        <v>10</v>
      </c>
      <c r="Y21" s="32">
        <f>SUMIF('5th Cycle APR Raw Data-Last'!$A$3:$A$1377,'5th Cycle Summary-Final2'!$C21,'5th Cycle APR Raw Data-Last'!$S$3:$S$1377)</f>
        <v>32</v>
      </c>
      <c r="Z21" s="32">
        <f t="shared" si="8"/>
        <v>4</v>
      </c>
    </row>
    <row r="22" spans="1:26" ht="12.75" customHeight="1" x14ac:dyDescent="0.15">
      <c r="A22" s="9" t="s">
        <v>88</v>
      </c>
      <c r="B22" s="9" t="s">
        <v>89</v>
      </c>
      <c r="C22" s="29" t="s">
        <v>90</v>
      </c>
      <c r="D22" s="32">
        <f>VLOOKUP(C22,'5th Cycle APR Raw Data-Last'!$A$3:$S$1377,6,FALSE)</f>
        <v>48</v>
      </c>
      <c r="E22" s="32">
        <f>SUMIF('5th Cycle APR Raw Data-Last'!$A$3:$A$1377,'5th Cycle Summary-Final2'!$C22,'5th Cycle APR Raw Data-Last'!G$3:G$1377)</f>
        <v>26</v>
      </c>
      <c r="F22" s="32">
        <f>SUMIF('5th Cycle APR Raw Data-Last'!$A$3:$A$1377,'5th Cycle Summary-Final2'!$C22,'5th Cycle APR Raw Data-Last'!H$3:H$1377)</f>
        <v>26</v>
      </c>
      <c r="G22" s="32">
        <f>SUMIF('5th Cycle APR Raw Data-Last'!$A$3:$A$1377,'5th Cycle Summary-Final2'!$C22,'5th Cycle APR Raw Data-Last'!I$3:I$1377)</f>
        <v>0</v>
      </c>
      <c r="H22" s="32">
        <f t="shared" si="0"/>
        <v>22</v>
      </c>
      <c r="I22" s="34">
        <f t="shared" si="1"/>
        <v>0.54166666666666663</v>
      </c>
      <c r="J22" s="32">
        <f>VLOOKUP(C22,'5th Cycle APR Raw Data-Last'!$A$3:$S$1377,10,FALSE)</f>
        <v>30</v>
      </c>
      <c r="K22" s="32">
        <f>SUMIF('5th Cycle APR Raw Data-Last'!$A$3:$A$1377,'5th Cycle Summary-Final2'!$C22,'5th Cycle APR Raw Data-Last'!K$3:K$1377)</f>
        <v>30</v>
      </c>
      <c r="L22" s="32">
        <f>SUMIF('5th Cycle APR Raw Data-Last'!$A$3:$A$1377,'5th Cycle Summary-Final2'!$C22,'5th Cycle APR Raw Data-Last'!L$3:L$1377)</f>
        <v>30</v>
      </c>
      <c r="M22" s="32">
        <f>SUMIF('5th Cycle APR Raw Data-Last'!$A$3:$A$1377,'5th Cycle Summary-Final2'!$C22,'5th Cycle APR Raw Data-Last'!M$3:M$1377)</f>
        <v>0</v>
      </c>
      <c r="N22" s="32">
        <f t="shared" si="2"/>
        <v>0</v>
      </c>
      <c r="O22" s="34">
        <f t="shared" si="3"/>
        <v>1</v>
      </c>
      <c r="P22" s="32">
        <f>VLOOKUP(C22,'5th Cycle APR Raw Data-Last'!$A$3:$S$1377,14,FALSE)</f>
        <v>24</v>
      </c>
      <c r="Q22" s="32">
        <f>SUMIF('5th Cycle APR Raw Data-Last'!$A$3:$A$1377,'5th Cycle Summary-Final2'!$C22,'5th Cycle APR Raw Data-Last'!$O$3:$O$1377)</f>
        <v>0</v>
      </c>
      <c r="R22" s="32">
        <f t="shared" si="4"/>
        <v>24</v>
      </c>
      <c r="S22" s="34">
        <f t="shared" si="5"/>
        <v>0</v>
      </c>
      <c r="T22" s="32">
        <f>VLOOKUP(C22,'5th Cycle APR Raw Data-Last'!$A$3:$S$1377,16,FALSE)</f>
        <v>82</v>
      </c>
      <c r="U22" s="32">
        <f>SUMIF('5th Cycle APR Raw Data-Last'!$A$3:$A$1377,'5th Cycle Summary-Final2'!$C22,'5th Cycle APR Raw Data-Last'!$Q$3:$Q$1377)</f>
        <v>0</v>
      </c>
      <c r="V22" s="32">
        <f t="shared" si="6"/>
        <v>82</v>
      </c>
      <c r="W22" s="34">
        <f t="shared" si="7"/>
        <v>0</v>
      </c>
      <c r="X22" s="32">
        <f>VLOOKUP(C22,'5th Cycle APR Raw Data-Last'!$A$3:$S$1377,18,FALSE)</f>
        <v>184</v>
      </c>
      <c r="Y22" s="32">
        <f>SUMIF('5th Cycle APR Raw Data-Last'!$A$3:$A$1377,'5th Cycle Summary-Final2'!$C22,'5th Cycle APR Raw Data-Last'!$S$3:$S$1377)</f>
        <v>56</v>
      </c>
      <c r="Z22" s="32">
        <f t="shared" si="8"/>
        <v>128</v>
      </c>
    </row>
    <row r="23" spans="1:26" ht="12.75" customHeight="1" x14ac:dyDescent="0.15">
      <c r="A23" s="9" t="s">
        <v>88</v>
      </c>
      <c r="B23" s="9" t="s">
        <v>89</v>
      </c>
      <c r="C23" s="29" t="s">
        <v>91</v>
      </c>
      <c r="D23" s="32">
        <f>VLOOKUP(C23,'5th Cycle APR Raw Data-Last'!$A$3:$S$1377,6,FALSE)</f>
        <v>682</v>
      </c>
      <c r="E23" s="32">
        <f>SUMIF('5th Cycle APR Raw Data-Last'!$A$3:$A$1377,'5th Cycle Summary-Final2'!$C23,'5th Cycle APR Raw Data-Last'!G$3:G$1377)</f>
        <v>0</v>
      </c>
      <c r="F23" s="32">
        <f>SUMIF('5th Cycle APR Raw Data-Last'!$A$3:$A$1377,'5th Cycle Summary-Final2'!$C23,'5th Cycle APR Raw Data-Last'!H$3:H$1377)</f>
        <v>0</v>
      </c>
      <c r="G23" s="32">
        <f>SUMIF('5th Cycle APR Raw Data-Last'!$A$3:$A$1377,'5th Cycle Summary-Final2'!$C23,'5th Cycle APR Raw Data-Last'!I$3:I$1377)</f>
        <v>0</v>
      </c>
      <c r="H23" s="32">
        <f t="shared" si="0"/>
        <v>682</v>
      </c>
      <c r="I23" s="34">
        <f t="shared" si="1"/>
        <v>0</v>
      </c>
      <c r="J23" s="32">
        <f>VLOOKUP(C23,'5th Cycle APR Raw Data-Last'!$A$3:$S$1377,10,FALSE)</f>
        <v>545</v>
      </c>
      <c r="K23" s="32">
        <f>SUMIF('5th Cycle APR Raw Data-Last'!$A$3:$A$1377,'5th Cycle Summary-Final2'!$C23,'5th Cycle APR Raw Data-Last'!K$3:K$1377)</f>
        <v>8</v>
      </c>
      <c r="L23" s="32">
        <f>SUMIF('5th Cycle APR Raw Data-Last'!$A$3:$A$1377,'5th Cycle Summary-Final2'!$C23,'5th Cycle APR Raw Data-Last'!L$3:L$1377)</f>
        <v>8</v>
      </c>
      <c r="M23" s="32">
        <f>SUMIF('5th Cycle APR Raw Data-Last'!$A$3:$A$1377,'5th Cycle Summary-Final2'!$C23,'5th Cycle APR Raw Data-Last'!M$3:M$1377)</f>
        <v>0</v>
      </c>
      <c r="N23" s="32">
        <f t="shared" si="2"/>
        <v>537</v>
      </c>
      <c r="O23" s="34">
        <f t="shared" si="3"/>
        <v>1.4678899082568808E-2</v>
      </c>
      <c r="P23" s="32">
        <f>VLOOKUP(C23,'5th Cycle APR Raw Data-Last'!$A$3:$S$1377,14,FALSE)</f>
        <v>480</v>
      </c>
      <c r="Q23" s="32">
        <f>SUMIF('5th Cycle APR Raw Data-Last'!$A$3:$A$1377,'5th Cycle Summary-Final2'!$C23,'5th Cycle APR Raw Data-Last'!$O$3:$O$1377)</f>
        <v>33</v>
      </c>
      <c r="R23" s="32">
        <f t="shared" si="4"/>
        <v>447</v>
      </c>
      <c r="S23" s="34">
        <f t="shared" si="5"/>
        <v>6.8750000000000006E-2</v>
      </c>
      <c r="T23" s="32">
        <f>VLOOKUP(C23,'5th Cycle APR Raw Data-Last'!$A$3:$S$1377,16,FALSE)</f>
        <v>1267</v>
      </c>
      <c r="U23" s="32">
        <f>SUMIF('5th Cycle APR Raw Data-Last'!$A$3:$A$1377,'5th Cycle Summary-Final2'!$C23,'5th Cycle APR Raw Data-Last'!$Q$3:$Q$1377)</f>
        <v>207</v>
      </c>
      <c r="V23" s="32">
        <f t="shared" si="6"/>
        <v>1060</v>
      </c>
      <c r="W23" s="34">
        <f t="shared" si="7"/>
        <v>0.1633780584056827</v>
      </c>
      <c r="X23" s="32">
        <f>VLOOKUP(C23,'5th Cycle APR Raw Data-Last'!$A$3:$S$1377,18,FALSE)</f>
        <v>2974</v>
      </c>
      <c r="Y23" s="32">
        <f>SUMIF('5th Cycle APR Raw Data-Last'!$A$3:$A$1377,'5th Cycle Summary-Final2'!$C23,'5th Cycle APR Raw Data-Last'!$S$3:$S$1377)</f>
        <v>248</v>
      </c>
      <c r="Z23" s="32">
        <f t="shared" si="8"/>
        <v>2726</v>
      </c>
    </row>
    <row r="24" spans="1:26" ht="12.75" customHeight="1" x14ac:dyDescent="0.15">
      <c r="A24" s="9" t="s">
        <v>88</v>
      </c>
      <c r="B24" s="9" t="s">
        <v>89</v>
      </c>
      <c r="C24" s="29" t="s">
        <v>92</v>
      </c>
      <c r="D24" s="32">
        <f>VLOOKUP(C24,'5th Cycle APR Raw Data-Last'!$A$3:$S$1377,6,FALSE)</f>
        <v>974</v>
      </c>
      <c r="E24" s="32">
        <f>SUMIF('5th Cycle APR Raw Data-Last'!$A$3:$A$1377,'5th Cycle Summary-Final2'!$C24,'5th Cycle APR Raw Data-Last'!G$3:G$1377)</f>
        <v>15</v>
      </c>
      <c r="F24" s="32">
        <f>SUMIF('5th Cycle APR Raw Data-Last'!$A$3:$A$1377,'5th Cycle Summary-Final2'!$C24,'5th Cycle APR Raw Data-Last'!H$3:H$1377)</f>
        <v>15</v>
      </c>
      <c r="G24" s="32">
        <f>SUMIF('5th Cycle APR Raw Data-Last'!$A$3:$A$1377,'5th Cycle Summary-Final2'!$C24,'5th Cycle APR Raw Data-Last'!I$3:I$1377)</f>
        <v>0</v>
      </c>
      <c r="H24" s="32">
        <f t="shared" si="0"/>
        <v>959</v>
      </c>
      <c r="I24" s="34">
        <f t="shared" si="1"/>
        <v>1.5400410677618069E-2</v>
      </c>
      <c r="J24" s="32">
        <f>VLOOKUP(C24,'5th Cycle APR Raw Data-Last'!$A$3:$S$1377,10,FALSE)</f>
        <v>643</v>
      </c>
      <c r="K24" s="32">
        <f>SUMIF('5th Cycle APR Raw Data-Last'!$A$3:$A$1377,'5th Cycle Summary-Final2'!$C24,'5th Cycle APR Raw Data-Last'!K$3:K$1377)</f>
        <v>5</v>
      </c>
      <c r="L24" s="32">
        <f>SUMIF('5th Cycle APR Raw Data-Last'!$A$3:$A$1377,'5th Cycle Summary-Final2'!$C24,'5th Cycle APR Raw Data-Last'!L$3:L$1377)</f>
        <v>5</v>
      </c>
      <c r="M24" s="32">
        <f>SUMIF('5th Cycle APR Raw Data-Last'!$A$3:$A$1377,'5th Cycle Summary-Final2'!$C24,'5th Cycle APR Raw Data-Last'!M$3:M$1377)</f>
        <v>0</v>
      </c>
      <c r="N24" s="32">
        <f t="shared" si="2"/>
        <v>638</v>
      </c>
      <c r="O24" s="34">
        <f t="shared" si="3"/>
        <v>7.7760497667185074E-3</v>
      </c>
      <c r="P24" s="32">
        <f>VLOOKUP(C24,'5th Cycle APR Raw Data-Last'!$A$3:$S$1377,14,FALSE)</f>
        <v>708</v>
      </c>
      <c r="Q24" s="32">
        <f>SUMIF('5th Cycle APR Raw Data-Last'!$A$3:$A$1377,'5th Cycle Summary-Final2'!$C24,'5th Cycle APR Raw Data-Last'!$O$3:$O$1377)</f>
        <v>324</v>
      </c>
      <c r="R24" s="32">
        <f t="shared" si="4"/>
        <v>384</v>
      </c>
      <c r="S24" s="34">
        <f t="shared" si="5"/>
        <v>0.4576271186440678</v>
      </c>
      <c r="T24" s="32">
        <f>VLOOKUP(C24,'5th Cycle APR Raw Data-Last'!$A$3:$S$1377,16,FALSE)</f>
        <v>1638</v>
      </c>
      <c r="U24" s="32">
        <f>SUMIF('5th Cycle APR Raw Data-Last'!$A$3:$A$1377,'5th Cycle Summary-Final2'!$C24,'5th Cycle APR Raw Data-Last'!$Q$3:$Q$1377)</f>
        <v>1333</v>
      </c>
      <c r="V24" s="32">
        <f t="shared" si="6"/>
        <v>305</v>
      </c>
      <c r="W24" s="34">
        <f t="shared" si="7"/>
        <v>0.81379731379731379</v>
      </c>
      <c r="X24" s="32">
        <f>VLOOKUP(C24,'5th Cycle APR Raw Data-Last'!$A$3:$S$1377,18,FALSE)</f>
        <v>3963</v>
      </c>
      <c r="Y24" s="32">
        <f>SUMIF('5th Cycle APR Raw Data-Last'!$A$3:$A$1377,'5th Cycle Summary-Final2'!$C24,'5th Cycle APR Raw Data-Last'!$S$3:$S$1377)</f>
        <v>1677</v>
      </c>
      <c r="Z24" s="32">
        <f t="shared" si="8"/>
        <v>2286</v>
      </c>
    </row>
    <row r="25" spans="1:26" ht="12.75" customHeight="1" x14ac:dyDescent="0.15">
      <c r="A25" s="9" t="s">
        <v>88</v>
      </c>
      <c r="B25" s="9" t="s">
        <v>89</v>
      </c>
      <c r="C25" s="29" t="s">
        <v>93</v>
      </c>
      <c r="D25" s="32">
        <f>VLOOKUP(C25,'5th Cycle APR Raw Data-Last'!$A$3:$S$1377,6,FALSE)</f>
        <v>419</v>
      </c>
      <c r="E25" s="32">
        <f>SUMIF('5th Cycle APR Raw Data-Last'!$A$3:$A$1377,'5th Cycle Summary-Final2'!$C25,'5th Cycle APR Raw Data-Last'!G$3:G$1377)</f>
        <v>10</v>
      </c>
      <c r="F25" s="32">
        <f>SUMIF('5th Cycle APR Raw Data-Last'!$A$3:$A$1377,'5th Cycle Summary-Final2'!$C25,'5th Cycle APR Raw Data-Last'!H$3:H$1377)</f>
        <v>0</v>
      </c>
      <c r="G25" s="32">
        <f>SUMIF('5th Cycle APR Raw Data-Last'!$A$3:$A$1377,'5th Cycle Summary-Final2'!$C25,'5th Cycle APR Raw Data-Last'!I$3:I$1377)</f>
        <v>10</v>
      </c>
      <c r="H25" s="32">
        <f t="shared" si="0"/>
        <v>409</v>
      </c>
      <c r="I25" s="34">
        <f t="shared" si="1"/>
        <v>2.386634844868735E-2</v>
      </c>
      <c r="J25" s="32">
        <f>VLOOKUP(C25,'5th Cycle APR Raw Data-Last'!$A$3:$S$1377,10,FALSE)</f>
        <v>284</v>
      </c>
      <c r="K25" s="32">
        <f>SUMIF('5th Cycle APR Raw Data-Last'!$A$3:$A$1377,'5th Cycle Summary-Final2'!$C25,'5th Cycle APR Raw Data-Last'!K$3:K$1377)</f>
        <v>67</v>
      </c>
      <c r="L25" s="32">
        <f>SUMIF('5th Cycle APR Raw Data-Last'!$A$3:$A$1377,'5th Cycle Summary-Final2'!$C25,'5th Cycle APR Raw Data-Last'!L$3:L$1377)</f>
        <v>50</v>
      </c>
      <c r="M25" s="32">
        <f>SUMIF('5th Cycle APR Raw Data-Last'!$A$3:$A$1377,'5th Cycle Summary-Final2'!$C25,'5th Cycle APR Raw Data-Last'!M$3:M$1377)</f>
        <v>17</v>
      </c>
      <c r="N25" s="32">
        <f t="shared" si="2"/>
        <v>217</v>
      </c>
      <c r="O25" s="34">
        <f t="shared" si="3"/>
        <v>0.23591549295774647</v>
      </c>
      <c r="P25" s="32">
        <f>VLOOKUP(C25,'5th Cycle APR Raw Data-Last'!$A$3:$S$1377,14,FALSE)</f>
        <v>306</v>
      </c>
      <c r="Q25" s="32">
        <f>SUMIF('5th Cycle APR Raw Data-Last'!$A$3:$A$1377,'5th Cycle Summary-Final2'!$C25,'5th Cycle APR Raw Data-Last'!$O$3:$O$1377)</f>
        <v>0</v>
      </c>
      <c r="R25" s="32">
        <f t="shared" si="4"/>
        <v>306</v>
      </c>
      <c r="S25" s="34">
        <f t="shared" si="5"/>
        <v>0</v>
      </c>
      <c r="T25" s="32">
        <f>VLOOKUP(C25,'5th Cycle APR Raw Data-Last'!$A$3:$S$1377,16,FALSE)</f>
        <v>784</v>
      </c>
      <c r="U25" s="32">
        <f>SUMIF('5th Cycle APR Raw Data-Last'!$A$3:$A$1377,'5th Cycle Summary-Final2'!$C25,'5th Cycle APR Raw Data-Last'!$Q$3:$Q$1377)</f>
        <v>29</v>
      </c>
      <c r="V25" s="32">
        <f t="shared" si="6"/>
        <v>755</v>
      </c>
      <c r="W25" s="34">
        <f t="shared" si="7"/>
        <v>3.6989795918367346E-2</v>
      </c>
      <c r="X25" s="32">
        <f>VLOOKUP(C25,'5th Cycle APR Raw Data-Last'!$A$3:$S$1377,18,FALSE)</f>
        <v>1793</v>
      </c>
      <c r="Y25" s="32">
        <f>SUMIF('5th Cycle APR Raw Data-Last'!$A$3:$A$1377,'5th Cycle Summary-Final2'!$C25,'5th Cycle APR Raw Data-Last'!$S$3:$S$1377)</f>
        <v>106</v>
      </c>
      <c r="Z25" s="32">
        <f t="shared" si="8"/>
        <v>1687</v>
      </c>
    </row>
    <row r="26" spans="1:26" ht="12.75" customHeight="1" x14ac:dyDescent="0.15">
      <c r="A26" s="9" t="s">
        <v>88</v>
      </c>
      <c r="B26" s="9" t="s">
        <v>89</v>
      </c>
      <c r="C26" s="29" t="s">
        <v>94</v>
      </c>
      <c r="D26" s="32">
        <f>VLOOKUP(C26,'5th Cycle APR Raw Data-Last'!$A$3:$S$1377,6,FALSE)</f>
        <v>141</v>
      </c>
      <c r="E26" s="32">
        <f>SUMIF('5th Cycle APR Raw Data-Last'!$A$3:$A$1377,'5th Cycle Summary-Final2'!$C26,'5th Cycle APR Raw Data-Last'!G$3:G$1377)</f>
        <v>0</v>
      </c>
      <c r="F26" s="32">
        <f>SUMIF('5th Cycle APR Raw Data-Last'!$A$3:$A$1377,'5th Cycle Summary-Final2'!$C26,'5th Cycle APR Raw Data-Last'!H$3:H$1377)</f>
        <v>0</v>
      </c>
      <c r="G26" s="32">
        <f>SUMIF('5th Cycle APR Raw Data-Last'!$A$3:$A$1377,'5th Cycle Summary-Final2'!$C26,'5th Cycle APR Raw Data-Last'!I$3:I$1377)</f>
        <v>0</v>
      </c>
      <c r="H26" s="32">
        <f t="shared" si="0"/>
        <v>141</v>
      </c>
      <c r="I26" s="34">
        <f t="shared" si="1"/>
        <v>0</v>
      </c>
      <c r="J26" s="32">
        <f>VLOOKUP(C26,'5th Cycle APR Raw Data-Last'!$A$3:$S$1377,10,FALSE)</f>
        <v>100</v>
      </c>
      <c r="K26" s="32">
        <f>SUMIF('5th Cycle APR Raw Data-Last'!$A$3:$A$1377,'5th Cycle Summary-Final2'!$C26,'5th Cycle APR Raw Data-Last'!K$3:K$1377)</f>
        <v>10</v>
      </c>
      <c r="L26" s="32">
        <f>SUMIF('5th Cycle APR Raw Data-Last'!$A$3:$A$1377,'5th Cycle Summary-Final2'!$C26,'5th Cycle APR Raw Data-Last'!L$3:L$1377)</f>
        <v>10</v>
      </c>
      <c r="M26" s="32">
        <f>SUMIF('5th Cycle APR Raw Data-Last'!$A$3:$A$1377,'5th Cycle Summary-Final2'!$C26,'5th Cycle APR Raw Data-Last'!M$3:M$1377)</f>
        <v>0</v>
      </c>
      <c r="N26" s="32">
        <f t="shared" si="2"/>
        <v>90</v>
      </c>
      <c r="O26" s="34">
        <f t="shared" si="3"/>
        <v>0.1</v>
      </c>
      <c r="P26" s="32">
        <f>VLOOKUP(C26,'5th Cycle APR Raw Data-Last'!$A$3:$S$1377,14,FALSE)</f>
        <v>93</v>
      </c>
      <c r="Q26" s="32">
        <f>SUMIF('5th Cycle APR Raw Data-Last'!$A$3:$A$1377,'5th Cycle Summary-Final2'!$C26,'5th Cycle APR Raw Data-Last'!$O$3:$O$1377)</f>
        <v>8</v>
      </c>
      <c r="R26" s="32">
        <f t="shared" si="4"/>
        <v>85</v>
      </c>
      <c r="S26" s="34">
        <f t="shared" si="5"/>
        <v>8.6021505376344093E-2</v>
      </c>
      <c r="T26" s="32">
        <f>VLOOKUP(C26,'5th Cycle APR Raw Data-Last'!$A$3:$S$1377,16,FALSE)</f>
        <v>303</v>
      </c>
      <c r="U26" s="32">
        <f>SUMIF('5th Cycle APR Raw Data-Last'!$A$3:$A$1377,'5th Cycle Summary-Final2'!$C26,'5th Cycle APR Raw Data-Last'!$Q$3:$Q$1377)</f>
        <v>42</v>
      </c>
      <c r="V26" s="32">
        <f t="shared" si="6"/>
        <v>261</v>
      </c>
      <c r="W26" s="34">
        <f t="shared" si="7"/>
        <v>0.13861386138613863</v>
      </c>
      <c r="X26" s="32">
        <f>VLOOKUP(C26,'5th Cycle APR Raw Data-Last'!$A$3:$S$1377,18,FALSE)</f>
        <v>637</v>
      </c>
      <c r="Y26" s="32">
        <f>SUMIF('5th Cycle APR Raw Data-Last'!$A$3:$A$1377,'5th Cycle Summary-Final2'!$C26,'5th Cycle APR Raw Data-Last'!$S$3:$S$1377)</f>
        <v>60</v>
      </c>
      <c r="Z26" s="32">
        <f t="shared" si="8"/>
        <v>577</v>
      </c>
    </row>
    <row r="27" spans="1:26" ht="12.75" customHeight="1" x14ac:dyDescent="0.15">
      <c r="A27" s="9" t="s">
        <v>95</v>
      </c>
      <c r="B27" s="9" t="s">
        <v>83</v>
      </c>
      <c r="C27" s="29" t="s">
        <v>96</v>
      </c>
      <c r="D27" s="32">
        <f>VLOOKUP(C27,'5th Cycle APR Raw Data-Last'!$A$3:$S$1377,6,FALSE)</f>
        <v>241</v>
      </c>
      <c r="E27" s="32">
        <f>SUMIF('5th Cycle APR Raw Data-Last'!$A$3:$A$1377,'5th Cycle Summary-Final2'!$C27,'5th Cycle APR Raw Data-Last'!G$3:G$1377)</f>
        <v>99</v>
      </c>
      <c r="F27" s="32">
        <f>SUMIF('5th Cycle APR Raw Data-Last'!$A$3:$A$1377,'5th Cycle Summary-Final2'!$C27,'5th Cycle APR Raw Data-Last'!H$3:H$1377)</f>
        <v>0</v>
      </c>
      <c r="G27" s="32">
        <f>SUMIF('5th Cycle APR Raw Data-Last'!$A$3:$A$1377,'5th Cycle Summary-Final2'!$C27,'5th Cycle APR Raw Data-Last'!I$3:I$1377)</f>
        <v>99</v>
      </c>
      <c r="H27" s="32">
        <f t="shared" si="0"/>
        <v>142</v>
      </c>
      <c r="I27" s="34">
        <f t="shared" si="1"/>
        <v>0.41078838174273857</v>
      </c>
      <c r="J27" s="32">
        <f>VLOOKUP(C27,'5th Cycle APR Raw Data-Last'!$A$3:$S$1377,10,FALSE)</f>
        <v>175</v>
      </c>
      <c r="K27" s="32">
        <f>SUMIF('5th Cycle APR Raw Data-Last'!$A$3:$A$1377,'5th Cycle Summary-Final2'!$C27,'5th Cycle APR Raw Data-Last'!K$3:K$1377)</f>
        <v>91</v>
      </c>
      <c r="L27" s="32">
        <f>SUMIF('5th Cycle APR Raw Data-Last'!$A$3:$A$1377,'5th Cycle Summary-Final2'!$C27,'5th Cycle APR Raw Data-Last'!L$3:L$1377)</f>
        <v>0</v>
      </c>
      <c r="M27" s="32">
        <f>SUMIF('5th Cycle APR Raw Data-Last'!$A$3:$A$1377,'5th Cycle Summary-Final2'!$C27,'5th Cycle APR Raw Data-Last'!M$3:M$1377)</f>
        <v>91</v>
      </c>
      <c r="N27" s="32">
        <f t="shared" si="2"/>
        <v>84</v>
      </c>
      <c r="O27" s="34">
        <f t="shared" si="3"/>
        <v>0.52</v>
      </c>
      <c r="P27" s="32">
        <f>VLOOKUP(C27,'5th Cycle APR Raw Data-Last'!$A$3:$S$1377,14,FALSE)</f>
        <v>192</v>
      </c>
      <c r="Q27" s="32">
        <f>SUMIF('5th Cycle APR Raw Data-Last'!$A$3:$A$1377,'5th Cycle Summary-Final2'!$C27,'5th Cycle APR Raw Data-Last'!$O$3:$O$1377)</f>
        <v>195</v>
      </c>
      <c r="R27" s="32">
        <f t="shared" si="4"/>
        <v>0</v>
      </c>
      <c r="S27" s="34">
        <f t="shared" si="5"/>
        <v>1.015625</v>
      </c>
      <c r="T27" s="32">
        <f>VLOOKUP(C27,'5th Cycle APR Raw Data-Last'!$A$3:$S$1377,16,FALSE)</f>
        <v>471</v>
      </c>
      <c r="U27" s="32">
        <f>SUMIF('5th Cycle APR Raw Data-Last'!$A$3:$A$1377,'5th Cycle Summary-Final2'!$C27,'5th Cycle APR Raw Data-Last'!$Q$3:$Q$1377)</f>
        <v>212</v>
      </c>
      <c r="V27" s="32">
        <f t="shared" si="6"/>
        <v>259</v>
      </c>
      <c r="W27" s="34">
        <f t="shared" si="7"/>
        <v>0.45010615711252655</v>
      </c>
      <c r="X27" s="32">
        <f>VLOOKUP(C27,'5th Cycle APR Raw Data-Last'!$A$3:$S$1377,18,FALSE)</f>
        <v>1079</v>
      </c>
      <c r="Y27" s="32">
        <f>SUMIF('5th Cycle APR Raw Data-Last'!$A$3:$A$1377,'5th Cycle Summary-Final2'!$C27,'5th Cycle APR Raw Data-Last'!$S$3:$S$1377)</f>
        <v>597</v>
      </c>
      <c r="Z27" s="32">
        <f t="shared" si="8"/>
        <v>485</v>
      </c>
    </row>
    <row r="28" spans="1:26" ht="12.75" customHeight="1" x14ac:dyDescent="0.15">
      <c r="A28" s="9" t="s">
        <v>97</v>
      </c>
      <c r="B28" s="9" t="s">
        <v>83</v>
      </c>
      <c r="C28" s="29" t="s">
        <v>98</v>
      </c>
      <c r="D28" s="32">
        <f>VLOOKUP(C28,'5th Cycle APR Raw Data-Last'!$A$3:$S$1377,6,FALSE)</f>
        <v>107</v>
      </c>
      <c r="E28" s="32">
        <f>SUMIF('5th Cycle APR Raw Data-Last'!$A$3:$A$1377,'5th Cycle Summary-Final2'!$C28,'5th Cycle APR Raw Data-Last'!G$3:G$1377)</f>
        <v>5</v>
      </c>
      <c r="F28" s="32">
        <f>SUMIF('5th Cycle APR Raw Data-Last'!$A$3:$A$1377,'5th Cycle Summary-Final2'!$C28,'5th Cycle APR Raw Data-Last'!H$3:H$1377)</f>
        <v>1</v>
      </c>
      <c r="G28" s="32">
        <f>SUMIF('5th Cycle APR Raw Data-Last'!$A$3:$A$1377,'5th Cycle Summary-Final2'!$C28,'5th Cycle APR Raw Data-Last'!I$3:I$1377)</f>
        <v>4</v>
      </c>
      <c r="H28" s="32">
        <f t="shared" si="0"/>
        <v>102</v>
      </c>
      <c r="I28" s="34">
        <f t="shared" si="1"/>
        <v>4.6728971962616821E-2</v>
      </c>
      <c r="J28" s="32">
        <f>VLOOKUP(C28,'5th Cycle APR Raw Data-Last'!$A$3:$S$1377,10,FALSE)</f>
        <v>91</v>
      </c>
      <c r="K28" s="32">
        <f>SUMIF('5th Cycle APR Raw Data-Last'!$A$3:$A$1377,'5th Cycle Summary-Final2'!$C28,'5th Cycle APR Raw Data-Last'!K$3:K$1377)</f>
        <v>5</v>
      </c>
      <c r="L28" s="32">
        <f>SUMIF('5th Cycle APR Raw Data-Last'!$A$3:$A$1377,'5th Cycle Summary-Final2'!$C28,'5th Cycle APR Raw Data-Last'!L$3:L$1377)</f>
        <v>0</v>
      </c>
      <c r="M28" s="32">
        <f>SUMIF('5th Cycle APR Raw Data-Last'!$A$3:$A$1377,'5th Cycle Summary-Final2'!$C28,'5th Cycle APR Raw Data-Last'!M$3:M$1377)</f>
        <v>5</v>
      </c>
      <c r="N28" s="32">
        <f t="shared" si="2"/>
        <v>86</v>
      </c>
      <c r="O28" s="34">
        <f t="shared" si="3"/>
        <v>5.4945054945054944E-2</v>
      </c>
      <c r="P28" s="32">
        <f>VLOOKUP(C28,'5th Cycle APR Raw Data-Last'!$A$3:$S$1377,14,FALSE)</f>
        <v>91</v>
      </c>
      <c r="Q28" s="32">
        <f>SUMIF('5th Cycle APR Raw Data-Last'!$A$3:$A$1377,'5th Cycle Summary-Final2'!$C28,'5th Cycle APR Raw Data-Last'!$O$3:$O$1377)</f>
        <v>69</v>
      </c>
      <c r="R28" s="32">
        <f t="shared" si="4"/>
        <v>22</v>
      </c>
      <c r="S28" s="34">
        <f t="shared" si="5"/>
        <v>0.75824175824175821</v>
      </c>
      <c r="T28" s="32">
        <f>VLOOKUP(C28,'5th Cycle APR Raw Data-Last'!$A$3:$S$1377,16,FALSE)</f>
        <v>210</v>
      </c>
      <c r="U28" s="32">
        <f>SUMIF('5th Cycle APR Raw Data-Last'!$A$3:$A$1377,'5th Cycle Summary-Final2'!$C28,'5th Cycle APR Raw Data-Last'!$Q$3:$Q$1377)</f>
        <v>46</v>
      </c>
      <c r="V28" s="32">
        <f t="shared" si="6"/>
        <v>164</v>
      </c>
      <c r="W28" s="34">
        <f t="shared" si="7"/>
        <v>0.21904761904761905</v>
      </c>
      <c r="X28" s="32">
        <f>VLOOKUP(C28,'5th Cycle APR Raw Data-Last'!$A$3:$S$1377,18,FALSE)</f>
        <v>499</v>
      </c>
      <c r="Y28" s="32">
        <f>SUMIF('5th Cycle APR Raw Data-Last'!$A$3:$A$1377,'5th Cycle Summary-Final2'!$C28,'5th Cycle APR Raw Data-Last'!$S$3:$S$1377)</f>
        <v>125</v>
      </c>
      <c r="Z28" s="32">
        <f t="shared" si="8"/>
        <v>374</v>
      </c>
    </row>
    <row r="29" spans="1:26" ht="12.75" customHeight="1" x14ac:dyDescent="0.15">
      <c r="A29" s="9" t="s">
        <v>99</v>
      </c>
      <c r="B29" s="9" t="s">
        <v>67</v>
      </c>
      <c r="C29" s="29" t="s">
        <v>100</v>
      </c>
      <c r="D29" s="32">
        <f>VLOOKUP(C29,'5th Cycle APR Raw Data-Last'!$A$3:$S$1377,6,FALSE)</f>
        <v>349</v>
      </c>
      <c r="E29" s="32">
        <f>SUMIF('5th Cycle APR Raw Data-Last'!$A$3:$A$1377,'5th Cycle Summary-Final2'!$C29,'5th Cycle APR Raw Data-Last'!G$3:G$1377)</f>
        <v>87</v>
      </c>
      <c r="F29" s="32">
        <f>SUMIF('5th Cycle APR Raw Data-Last'!$A$3:$A$1377,'5th Cycle Summary-Final2'!$C29,'5th Cycle APR Raw Data-Last'!H$3:H$1377)</f>
        <v>86</v>
      </c>
      <c r="G29" s="32">
        <f>SUMIF('5th Cycle APR Raw Data-Last'!$A$3:$A$1377,'5th Cycle Summary-Final2'!$C29,'5th Cycle APR Raw Data-Last'!I$3:I$1377)</f>
        <v>1</v>
      </c>
      <c r="H29" s="32">
        <f t="shared" si="0"/>
        <v>262</v>
      </c>
      <c r="I29" s="34">
        <f t="shared" si="1"/>
        <v>0.24928366762177651</v>
      </c>
      <c r="J29" s="32">
        <f>VLOOKUP(C29,'5th Cycle APR Raw Data-Last'!$A$3:$S$1377,10,FALSE)</f>
        <v>205</v>
      </c>
      <c r="K29" s="32">
        <f>SUMIF('5th Cycle APR Raw Data-Last'!$A$3:$A$1377,'5th Cycle Summary-Final2'!$C29,'5th Cycle APR Raw Data-Last'!K$3:K$1377)</f>
        <v>0</v>
      </c>
      <c r="L29" s="32">
        <f>SUMIF('5th Cycle APR Raw Data-Last'!$A$3:$A$1377,'5th Cycle Summary-Final2'!$C29,'5th Cycle APR Raw Data-Last'!L$3:L$1377)</f>
        <v>0</v>
      </c>
      <c r="M29" s="32">
        <f>SUMIF('5th Cycle APR Raw Data-Last'!$A$3:$A$1377,'5th Cycle Summary-Final2'!$C29,'5th Cycle APR Raw Data-Last'!M$3:M$1377)</f>
        <v>0</v>
      </c>
      <c r="N29" s="32">
        <f t="shared" si="2"/>
        <v>205</v>
      </c>
      <c r="O29" s="34">
        <f t="shared" si="3"/>
        <v>0</v>
      </c>
      <c r="P29" s="32">
        <f>VLOOKUP(C29,'5th Cycle APR Raw Data-Last'!$A$3:$S$1377,14,FALSE)</f>
        <v>214</v>
      </c>
      <c r="Q29" s="32">
        <f>SUMIF('5th Cycle APR Raw Data-Last'!$A$3:$A$1377,'5th Cycle Summary-Final2'!$C29,'5th Cycle APR Raw Data-Last'!$O$3:$O$1377)</f>
        <v>77</v>
      </c>
      <c r="R29" s="32">
        <f t="shared" si="4"/>
        <v>137</v>
      </c>
      <c r="S29" s="34">
        <f t="shared" si="5"/>
        <v>0.35981308411214952</v>
      </c>
      <c r="T29" s="32">
        <f>VLOOKUP(C29,'5th Cycle APR Raw Data-Last'!$A$3:$S$1377,16,FALSE)</f>
        <v>680</v>
      </c>
      <c r="U29" s="32">
        <f>SUMIF('5th Cycle APR Raw Data-Last'!$A$3:$A$1377,'5th Cycle Summary-Final2'!$C29,'5th Cycle APR Raw Data-Last'!$Q$3:$Q$1377)</f>
        <v>304</v>
      </c>
      <c r="V29" s="32">
        <f t="shared" si="6"/>
        <v>376</v>
      </c>
      <c r="W29" s="34">
        <f t="shared" si="7"/>
        <v>0.44705882352941179</v>
      </c>
      <c r="X29" s="32">
        <f>VLOOKUP(C29,'5th Cycle APR Raw Data-Last'!$A$3:$S$1377,18,FALSE)</f>
        <v>1448</v>
      </c>
      <c r="Y29" s="32">
        <f>SUMIF('5th Cycle APR Raw Data-Last'!$A$3:$A$1377,'5th Cycle Summary-Final2'!$C29,'5th Cycle APR Raw Data-Last'!$S$3:$S$1377)</f>
        <v>468</v>
      </c>
      <c r="Z29" s="32">
        <f t="shared" si="8"/>
        <v>980</v>
      </c>
    </row>
    <row r="30" spans="1:26" ht="12.75" customHeight="1" x14ac:dyDescent="0.15">
      <c r="A30" s="9" t="s">
        <v>99</v>
      </c>
      <c r="B30" s="9" t="s">
        <v>67</v>
      </c>
      <c r="C30" s="29" t="s">
        <v>101</v>
      </c>
      <c r="D30" s="32">
        <f>VLOOKUP(C30,'5th Cycle APR Raw Data-Last'!$A$3:$S$1377,6,FALSE)</f>
        <v>234</v>
      </c>
      <c r="E30" s="32">
        <f>SUMIF('5th Cycle APR Raw Data-Last'!$A$3:$A$1377,'5th Cycle Summary-Final2'!$C30,'5th Cycle APR Raw Data-Last'!G$3:G$1377)</f>
        <v>3</v>
      </c>
      <c r="F30" s="32">
        <f>SUMIF('5th Cycle APR Raw Data-Last'!$A$3:$A$1377,'5th Cycle Summary-Final2'!$C30,'5th Cycle APR Raw Data-Last'!H$3:H$1377)</f>
        <v>3</v>
      </c>
      <c r="G30" s="32">
        <f>SUMIF('5th Cycle APR Raw Data-Last'!$A$3:$A$1377,'5th Cycle Summary-Final2'!$C30,'5th Cycle APR Raw Data-Last'!I$3:I$1377)</f>
        <v>0</v>
      </c>
      <c r="H30" s="32">
        <f t="shared" si="0"/>
        <v>231</v>
      </c>
      <c r="I30" s="34">
        <f t="shared" si="1"/>
        <v>1.282051282051282E-2</v>
      </c>
      <c r="J30" s="32">
        <f>VLOOKUP(C30,'5th Cycle APR Raw Data-Last'!$A$3:$S$1377,10,FALSE)</f>
        <v>124</v>
      </c>
      <c r="K30" s="32">
        <f>SUMIF('5th Cycle APR Raw Data-Last'!$A$3:$A$1377,'5th Cycle Summary-Final2'!$C30,'5th Cycle APR Raw Data-Last'!K$3:K$1377)</f>
        <v>10</v>
      </c>
      <c r="L30" s="32">
        <f>SUMIF('5th Cycle APR Raw Data-Last'!$A$3:$A$1377,'5th Cycle Summary-Final2'!$C30,'5th Cycle APR Raw Data-Last'!L$3:L$1377)</f>
        <v>10</v>
      </c>
      <c r="M30" s="32">
        <f>SUMIF('5th Cycle APR Raw Data-Last'!$A$3:$A$1377,'5th Cycle Summary-Final2'!$C30,'5th Cycle APR Raw Data-Last'!M$3:M$1377)</f>
        <v>0</v>
      </c>
      <c r="N30" s="32">
        <f t="shared" si="2"/>
        <v>114</v>
      </c>
      <c r="O30" s="34">
        <f t="shared" si="3"/>
        <v>8.0645161290322578E-2</v>
      </c>
      <c r="P30" s="32">
        <f>VLOOKUP(C30,'5th Cycle APR Raw Data-Last'!$A$3:$S$1377,14,FALSE)</f>
        <v>123</v>
      </c>
      <c r="Q30" s="32">
        <f>SUMIF('5th Cycle APR Raw Data-Last'!$A$3:$A$1377,'5th Cycle Summary-Final2'!$C30,'5th Cycle APR Raw Data-Last'!$O$3:$O$1377)</f>
        <v>6</v>
      </c>
      <c r="R30" s="32">
        <f t="shared" si="4"/>
        <v>117</v>
      </c>
      <c r="S30" s="34">
        <f t="shared" si="5"/>
        <v>4.878048780487805E-2</v>
      </c>
      <c r="T30" s="32">
        <f>VLOOKUP(C30,'5th Cycle APR Raw Data-Last'!$A$3:$S$1377,16,FALSE)</f>
        <v>279</v>
      </c>
      <c r="U30" s="32">
        <f>SUMIF('5th Cycle APR Raw Data-Last'!$A$3:$A$1377,'5th Cycle Summary-Final2'!$C30,'5th Cycle APR Raw Data-Last'!$Q$3:$Q$1377)</f>
        <v>1907</v>
      </c>
      <c r="V30" s="32">
        <f t="shared" si="6"/>
        <v>0</v>
      </c>
      <c r="W30" s="34">
        <f t="shared" si="7"/>
        <v>6.8351254480286743</v>
      </c>
      <c r="X30" s="32">
        <f>VLOOKUP(C30,'5th Cycle APR Raw Data-Last'!$A$3:$S$1377,18,FALSE)</f>
        <v>760</v>
      </c>
      <c r="Y30" s="32">
        <f>SUMIF('5th Cycle APR Raw Data-Last'!$A$3:$A$1377,'5th Cycle Summary-Final2'!$C30,'5th Cycle APR Raw Data-Last'!$S$3:$S$1377)</f>
        <v>1926</v>
      </c>
      <c r="Z30" s="32">
        <f t="shared" si="8"/>
        <v>462</v>
      </c>
    </row>
    <row r="31" spans="1:26" ht="12.75" customHeight="1" x14ac:dyDescent="0.15">
      <c r="A31" s="9" t="s">
        <v>99</v>
      </c>
      <c r="B31" s="9" t="s">
        <v>67</v>
      </c>
      <c r="C31" s="29" t="s">
        <v>102</v>
      </c>
      <c r="D31" s="32">
        <f>VLOOKUP(C31,'5th Cycle APR Raw Data-Last'!$A$3:$S$1377,6,FALSE)</f>
        <v>51</v>
      </c>
      <c r="E31" s="32">
        <f>SUMIF('5th Cycle APR Raw Data-Last'!$A$3:$A$1377,'5th Cycle Summary-Final2'!$C31,'5th Cycle APR Raw Data-Last'!G$3:G$1377)</f>
        <v>0</v>
      </c>
      <c r="F31" s="32">
        <f>SUMIF('5th Cycle APR Raw Data-Last'!$A$3:$A$1377,'5th Cycle Summary-Final2'!$C31,'5th Cycle APR Raw Data-Last'!H$3:H$1377)</f>
        <v>0</v>
      </c>
      <c r="G31" s="32">
        <f>SUMIF('5th Cycle APR Raw Data-Last'!$A$3:$A$1377,'5th Cycle Summary-Final2'!$C31,'5th Cycle APR Raw Data-Last'!I$3:I$1377)</f>
        <v>0</v>
      </c>
      <c r="H31" s="32">
        <f t="shared" si="0"/>
        <v>51</v>
      </c>
      <c r="I31" s="34">
        <f t="shared" si="1"/>
        <v>0</v>
      </c>
      <c r="J31" s="32">
        <f>VLOOKUP(C31,'5th Cycle APR Raw Data-Last'!$A$3:$S$1377,10,FALSE)</f>
        <v>25</v>
      </c>
      <c r="K31" s="32">
        <f>SUMIF('5th Cycle APR Raw Data-Last'!$A$3:$A$1377,'5th Cycle Summary-Final2'!$C31,'5th Cycle APR Raw Data-Last'!K$3:K$1377)</f>
        <v>2</v>
      </c>
      <c r="L31" s="32">
        <f>SUMIF('5th Cycle APR Raw Data-Last'!$A$3:$A$1377,'5th Cycle Summary-Final2'!$C31,'5th Cycle APR Raw Data-Last'!L$3:L$1377)</f>
        <v>0</v>
      </c>
      <c r="M31" s="32">
        <f>SUMIF('5th Cycle APR Raw Data-Last'!$A$3:$A$1377,'5th Cycle Summary-Final2'!$C31,'5th Cycle APR Raw Data-Last'!M$3:M$1377)</f>
        <v>2</v>
      </c>
      <c r="N31" s="32">
        <f t="shared" si="2"/>
        <v>23</v>
      </c>
      <c r="O31" s="34">
        <f t="shared" si="3"/>
        <v>0.08</v>
      </c>
      <c r="P31" s="32">
        <f>VLOOKUP(C31,'5th Cycle APR Raw Data-Last'!$A$3:$S$1377,14,FALSE)</f>
        <v>31</v>
      </c>
      <c r="Q31" s="32">
        <f>SUMIF('5th Cycle APR Raw Data-Last'!$A$3:$A$1377,'5th Cycle Summary-Final2'!$C31,'5th Cycle APR Raw Data-Last'!$O$3:$O$1377)</f>
        <v>0</v>
      </c>
      <c r="R31" s="32">
        <f t="shared" si="4"/>
        <v>31</v>
      </c>
      <c r="S31" s="34">
        <f t="shared" si="5"/>
        <v>0</v>
      </c>
      <c r="T31" s="32">
        <f>VLOOKUP(C31,'5th Cycle APR Raw Data-Last'!$A$3:$S$1377,16,FALSE)</f>
        <v>34</v>
      </c>
      <c r="U31" s="32">
        <f>SUMIF('5th Cycle APR Raw Data-Last'!$A$3:$A$1377,'5th Cycle Summary-Final2'!$C31,'5th Cycle APR Raw Data-Last'!$Q$3:$Q$1377)</f>
        <v>8</v>
      </c>
      <c r="V31" s="32">
        <f t="shared" si="6"/>
        <v>26</v>
      </c>
      <c r="W31" s="34">
        <f t="shared" si="7"/>
        <v>0.23529411764705882</v>
      </c>
      <c r="X31" s="32">
        <f>VLOOKUP(C31,'5th Cycle APR Raw Data-Last'!$A$3:$S$1377,18,FALSE)</f>
        <v>141</v>
      </c>
      <c r="Y31" s="32">
        <f>SUMIF('5th Cycle APR Raw Data-Last'!$A$3:$A$1377,'5th Cycle Summary-Final2'!$C31,'5th Cycle APR Raw Data-Last'!$S$3:$S$1377)</f>
        <v>10</v>
      </c>
      <c r="Z31" s="32">
        <f t="shared" si="8"/>
        <v>131</v>
      </c>
    </row>
    <row r="32" spans="1:26" ht="12.75" customHeight="1" x14ac:dyDescent="0.15">
      <c r="A32" s="9" t="s">
        <v>99</v>
      </c>
      <c r="B32" s="9" t="s">
        <v>67</v>
      </c>
      <c r="C32" s="29" t="s">
        <v>103</v>
      </c>
      <c r="D32" s="32">
        <f>VLOOKUP(C32,'5th Cycle APR Raw Data-Last'!$A$3:$S$1377,6,FALSE)</f>
        <v>798</v>
      </c>
      <c r="E32" s="32">
        <f>SUMIF('5th Cycle APR Raw Data-Last'!$A$3:$A$1377,'5th Cycle Summary-Final2'!$C32,'5th Cycle APR Raw Data-Last'!G$3:G$1377)</f>
        <v>19</v>
      </c>
      <c r="F32" s="32">
        <f>SUMIF('5th Cycle APR Raw Data-Last'!$A$3:$A$1377,'5th Cycle Summary-Final2'!$C32,'5th Cycle APR Raw Data-Last'!H$3:H$1377)</f>
        <v>19</v>
      </c>
      <c r="G32" s="32">
        <f>SUMIF('5th Cycle APR Raw Data-Last'!$A$3:$A$1377,'5th Cycle Summary-Final2'!$C32,'5th Cycle APR Raw Data-Last'!I$3:I$1377)</f>
        <v>0</v>
      </c>
      <c r="H32" s="32">
        <f t="shared" si="0"/>
        <v>779</v>
      </c>
      <c r="I32" s="34">
        <f t="shared" si="1"/>
        <v>2.3809523809523808E-2</v>
      </c>
      <c r="J32" s="32">
        <f>VLOOKUP(C32,'5th Cycle APR Raw Data-Last'!$A$3:$S$1377,10,FALSE)</f>
        <v>444</v>
      </c>
      <c r="K32" s="32">
        <f>SUMIF('5th Cycle APR Raw Data-Last'!$A$3:$A$1377,'5th Cycle Summary-Final2'!$C32,'5th Cycle APR Raw Data-Last'!K$3:K$1377)</f>
        <v>3</v>
      </c>
      <c r="L32" s="32">
        <f>SUMIF('5th Cycle APR Raw Data-Last'!$A$3:$A$1377,'5th Cycle Summary-Final2'!$C32,'5th Cycle APR Raw Data-Last'!L$3:L$1377)</f>
        <v>3</v>
      </c>
      <c r="M32" s="32">
        <f>SUMIF('5th Cycle APR Raw Data-Last'!$A$3:$A$1377,'5th Cycle Summary-Final2'!$C32,'5th Cycle APR Raw Data-Last'!M$3:M$1377)</f>
        <v>0</v>
      </c>
      <c r="N32" s="32">
        <f t="shared" si="2"/>
        <v>441</v>
      </c>
      <c r="O32" s="34">
        <f t="shared" si="3"/>
        <v>6.7567567567567571E-3</v>
      </c>
      <c r="P32" s="32">
        <f>VLOOKUP(C32,'5th Cycle APR Raw Data-Last'!$A$3:$S$1377,14,FALSE)</f>
        <v>559</v>
      </c>
      <c r="Q32" s="32">
        <f>SUMIF('5th Cycle APR Raw Data-Last'!$A$3:$A$1377,'5th Cycle Summary-Final2'!$C32,'5th Cycle APR Raw Data-Last'!$O$3:$O$1377)</f>
        <v>4</v>
      </c>
      <c r="R32" s="32">
        <f t="shared" si="4"/>
        <v>555</v>
      </c>
      <c r="S32" s="34">
        <f t="shared" si="5"/>
        <v>7.1556350626118068E-3</v>
      </c>
      <c r="T32" s="32">
        <f>VLOOKUP(C32,'5th Cycle APR Raw Data-Last'!$A$3:$S$1377,16,FALSE)</f>
        <v>1677</v>
      </c>
      <c r="U32" s="32">
        <f>SUMIF('5th Cycle APR Raw Data-Last'!$A$3:$A$1377,'5th Cycle Summary-Final2'!$C32,'5th Cycle APR Raw Data-Last'!$Q$3:$Q$1377)</f>
        <v>156</v>
      </c>
      <c r="V32" s="32">
        <f t="shared" si="6"/>
        <v>1521</v>
      </c>
      <c r="W32" s="34">
        <f t="shared" si="7"/>
        <v>9.3023255813953487E-2</v>
      </c>
      <c r="X32" s="32">
        <f>VLOOKUP(C32,'5th Cycle APR Raw Data-Last'!$A$3:$S$1377,18,FALSE)</f>
        <v>3478</v>
      </c>
      <c r="Y32" s="32">
        <f>SUMIF('5th Cycle APR Raw Data-Last'!$A$3:$A$1377,'5th Cycle Summary-Final2'!$C32,'5th Cycle APR Raw Data-Last'!$S$3:$S$1377)</f>
        <v>182</v>
      </c>
      <c r="Z32" s="32">
        <f t="shared" si="8"/>
        <v>3296</v>
      </c>
    </row>
    <row r="33" spans="1:26" ht="12.75" customHeight="1" x14ac:dyDescent="0.15">
      <c r="A33" s="9" t="s">
        <v>99</v>
      </c>
      <c r="B33" s="9" t="s">
        <v>67</v>
      </c>
      <c r="C33" s="29" t="s">
        <v>104</v>
      </c>
      <c r="D33" s="32">
        <f>VLOOKUP(C33,'5th Cycle APR Raw Data-Last'!$A$3:$S$1377,6,FALSE)</f>
        <v>374</v>
      </c>
      <c r="E33" s="32">
        <f>SUMIF('5th Cycle APR Raw Data-Last'!$A$3:$A$1377,'5th Cycle Summary-Final2'!$C33,'5th Cycle APR Raw Data-Last'!G$3:G$1377)</f>
        <v>0</v>
      </c>
      <c r="F33" s="32">
        <f>SUMIF('5th Cycle APR Raw Data-Last'!$A$3:$A$1377,'5th Cycle Summary-Final2'!$C33,'5th Cycle APR Raw Data-Last'!H$3:H$1377)</f>
        <v>0</v>
      </c>
      <c r="G33" s="32">
        <f>SUMIF('5th Cycle APR Raw Data-Last'!$A$3:$A$1377,'5th Cycle Summary-Final2'!$C33,'5th Cycle APR Raw Data-Last'!I$3:I$1377)</f>
        <v>0</v>
      </c>
      <c r="H33" s="32">
        <f t="shared" si="0"/>
        <v>374</v>
      </c>
      <c r="I33" s="34">
        <f t="shared" si="1"/>
        <v>0</v>
      </c>
      <c r="J33" s="32">
        <f>VLOOKUP(C33,'5th Cycle APR Raw Data-Last'!$A$3:$S$1377,10,FALSE)</f>
        <v>218</v>
      </c>
      <c r="K33" s="32">
        <f>SUMIF('5th Cycle APR Raw Data-Last'!$A$3:$A$1377,'5th Cycle Summary-Final2'!$C33,'5th Cycle APR Raw Data-Last'!K$3:K$1377)</f>
        <v>11</v>
      </c>
      <c r="L33" s="32">
        <f>SUMIF('5th Cycle APR Raw Data-Last'!$A$3:$A$1377,'5th Cycle Summary-Final2'!$C33,'5th Cycle APR Raw Data-Last'!L$3:L$1377)</f>
        <v>3</v>
      </c>
      <c r="M33" s="32">
        <f>SUMIF('5th Cycle APR Raw Data-Last'!$A$3:$A$1377,'5th Cycle Summary-Final2'!$C33,'5th Cycle APR Raw Data-Last'!M$3:M$1377)</f>
        <v>8</v>
      </c>
      <c r="N33" s="32">
        <f t="shared" si="2"/>
        <v>207</v>
      </c>
      <c r="O33" s="34">
        <f t="shared" si="3"/>
        <v>5.0458715596330278E-2</v>
      </c>
      <c r="P33" s="32">
        <f>VLOOKUP(C33,'5th Cycle APR Raw Data-Last'!$A$3:$S$1377,14,FALSE)</f>
        <v>243</v>
      </c>
      <c r="Q33" s="32">
        <f>SUMIF('5th Cycle APR Raw Data-Last'!$A$3:$A$1377,'5th Cycle Summary-Final2'!$C33,'5th Cycle APR Raw Data-Last'!$O$3:$O$1377)</f>
        <v>124</v>
      </c>
      <c r="R33" s="32">
        <f t="shared" si="4"/>
        <v>119</v>
      </c>
      <c r="S33" s="34">
        <f t="shared" si="5"/>
        <v>0.51028806584362141</v>
      </c>
      <c r="T33" s="32">
        <f>VLOOKUP(C33,'5th Cycle APR Raw Data-Last'!$A$3:$S$1377,16,FALSE)</f>
        <v>532</v>
      </c>
      <c r="U33" s="32">
        <f>SUMIF('5th Cycle APR Raw Data-Last'!$A$3:$A$1377,'5th Cycle Summary-Final2'!$C33,'5th Cycle APR Raw Data-Last'!$Q$3:$Q$1377)</f>
        <v>721</v>
      </c>
      <c r="V33" s="32">
        <f t="shared" si="6"/>
        <v>0</v>
      </c>
      <c r="W33" s="34">
        <f t="shared" si="7"/>
        <v>1.3552631578947369</v>
      </c>
      <c r="X33" s="32">
        <f>VLOOKUP(C33,'5th Cycle APR Raw Data-Last'!$A$3:$S$1377,18,FALSE)</f>
        <v>1367</v>
      </c>
      <c r="Y33" s="32">
        <f>SUMIF('5th Cycle APR Raw Data-Last'!$A$3:$A$1377,'5th Cycle Summary-Final2'!$C33,'5th Cycle APR Raw Data-Last'!$S$3:$S$1377)</f>
        <v>856</v>
      </c>
      <c r="Z33" s="32">
        <f t="shared" si="8"/>
        <v>700</v>
      </c>
    </row>
    <row r="34" spans="1:26" ht="12.75" customHeight="1" x14ac:dyDescent="0.15">
      <c r="A34" s="9" t="s">
        <v>99</v>
      </c>
      <c r="B34" s="9" t="s">
        <v>67</v>
      </c>
      <c r="C34" s="29" t="s">
        <v>105</v>
      </c>
      <c r="D34" s="32">
        <f>VLOOKUP(C34,'5th Cycle APR Raw Data-Last'!$A$3:$S$1377,6,FALSE)</f>
        <v>196</v>
      </c>
      <c r="E34" s="32">
        <f>SUMIF('5th Cycle APR Raw Data-Last'!$A$3:$A$1377,'5th Cycle Summary-Final2'!$C34,'5th Cycle APR Raw Data-Last'!G$3:G$1377)</f>
        <v>0</v>
      </c>
      <c r="F34" s="32">
        <f>SUMIF('5th Cycle APR Raw Data-Last'!$A$3:$A$1377,'5th Cycle Summary-Final2'!$C34,'5th Cycle APR Raw Data-Last'!H$3:H$1377)</f>
        <v>0</v>
      </c>
      <c r="G34" s="32">
        <f>SUMIF('5th Cycle APR Raw Data-Last'!$A$3:$A$1377,'5th Cycle Summary-Final2'!$C34,'5th Cycle APR Raw Data-Last'!I$3:I$1377)</f>
        <v>0</v>
      </c>
      <c r="H34" s="32">
        <f t="shared" si="0"/>
        <v>196</v>
      </c>
      <c r="I34" s="34">
        <f t="shared" si="1"/>
        <v>0</v>
      </c>
      <c r="J34" s="32">
        <f>VLOOKUP(C34,'5th Cycle APR Raw Data-Last'!$A$3:$S$1377,10,FALSE)</f>
        <v>111</v>
      </c>
      <c r="K34" s="32">
        <f>SUMIF('5th Cycle APR Raw Data-Last'!$A$3:$A$1377,'5th Cycle Summary-Final2'!$C34,'5th Cycle APR Raw Data-Last'!K$3:K$1377)</f>
        <v>8</v>
      </c>
      <c r="L34" s="32">
        <f>SUMIF('5th Cycle APR Raw Data-Last'!$A$3:$A$1377,'5th Cycle Summary-Final2'!$C34,'5th Cycle APR Raw Data-Last'!L$3:L$1377)</f>
        <v>2</v>
      </c>
      <c r="M34" s="32">
        <f>SUMIF('5th Cycle APR Raw Data-Last'!$A$3:$A$1377,'5th Cycle Summary-Final2'!$C34,'5th Cycle APR Raw Data-Last'!M$3:M$1377)</f>
        <v>6</v>
      </c>
      <c r="N34" s="32">
        <f t="shared" si="2"/>
        <v>103</v>
      </c>
      <c r="O34" s="34">
        <f t="shared" si="3"/>
        <v>7.2072072072072071E-2</v>
      </c>
      <c r="P34" s="32">
        <f>VLOOKUP(C34,'5th Cycle APR Raw Data-Last'!$A$3:$S$1377,14,FALSE)</f>
        <v>124</v>
      </c>
      <c r="Q34" s="32">
        <f>SUMIF('5th Cycle APR Raw Data-Last'!$A$3:$A$1377,'5th Cycle Summary-Final2'!$C34,'5th Cycle APR Raw Data-Last'!$O$3:$O$1377)</f>
        <v>24</v>
      </c>
      <c r="R34" s="32">
        <f t="shared" si="4"/>
        <v>100</v>
      </c>
      <c r="S34" s="34">
        <f t="shared" si="5"/>
        <v>0.19354838709677419</v>
      </c>
      <c r="T34" s="32">
        <f>VLOOKUP(C34,'5th Cycle APR Raw Data-Last'!$A$3:$S$1377,16,FALSE)</f>
        <v>126</v>
      </c>
      <c r="U34" s="32">
        <f>SUMIF('5th Cycle APR Raw Data-Last'!$A$3:$A$1377,'5th Cycle Summary-Final2'!$C34,'5th Cycle APR Raw Data-Last'!$Q$3:$Q$1377)</f>
        <v>173</v>
      </c>
      <c r="V34" s="32">
        <f t="shared" si="6"/>
        <v>0</v>
      </c>
      <c r="W34" s="34">
        <f t="shared" si="7"/>
        <v>1.373015873015873</v>
      </c>
      <c r="X34" s="32">
        <f>VLOOKUP(C34,'5th Cycle APR Raw Data-Last'!$A$3:$S$1377,18,FALSE)</f>
        <v>557</v>
      </c>
      <c r="Y34" s="32">
        <f>SUMIF('5th Cycle APR Raw Data-Last'!$A$3:$A$1377,'5th Cycle Summary-Final2'!$C34,'5th Cycle APR Raw Data-Last'!$S$3:$S$1377)</f>
        <v>205</v>
      </c>
      <c r="Z34" s="32">
        <f t="shared" si="8"/>
        <v>399</v>
      </c>
    </row>
    <row r="35" spans="1:26" ht="12.75" customHeight="1" x14ac:dyDescent="0.15">
      <c r="A35" s="9" t="s">
        <v>99</v>
      </c>
      <c r="B35" s="9" t="s">
        <v>67</v>
      </c>
      <c r="C35" s="29" t="s">
        <v>106</v>
      </c>
      <c r="D35" s="32">
        <f>VLOOKUP(C35,'5th Cycle APR Raw Data-Last'!$A$3:$S$1377,6,FALSE)</f>
        <v>100</v>
      </c>
      <c r="E35" s="32">
        <f>SUMIF('5th Cycle APR Raw Data-Last'!$A$3:$A$1377,'5th Cycle Summary-Final2'!$C35,'5th Cycle APR Raw Data-Last'!G$3:G$1377)</f>
        <v>118</v>
      </c>
      <c r="F35" s="32">
        <f>SUMIF('5th Cycle APR Raw Data-Last'!$A$3:$A$1377,'5th Cycle Summary-Final2'!$C35,'5th Cycle APR Raw Data-Last'!H$3:H$1377)</f>
        <v>118</v>
      </c>
      <c r="G35" s="32">
        <f>SUMIF('5th Cycle APR Raw Data-Last'!$A$3:$A$1377,'5th Cycle Summary-Final2'!$C35,'5th Cycle APR Raw Data-Last'!I$3:I$1377)</f>
        <v>0</v>
      </c>
      <c r="H35" s="32">
        <f t="shared" si="0"/>
        <v>0</v>
      </c>
      <c r="I35" s="34">
        <f t="shared" si="1"/>
        <v>1.18</v>
      </c>
      <c r="J35" s="32">
        <f>VLOOKUP(C35,'5th Cycle APR Raw Data-Last'!$A$3:$S$1377,10,FALSE)</f>
        <v>63</v>
      </c>
      <c r="K35" s="32">
        <f>SUMIF('5th Cycle APR Raw Data-Last'!$A$3:$A$1377,'5th Cycle Summary-Final2'!$C35,'5th Cycle APR Raw Data-Last'!K$3:K$1377)</f>
        <v>6</v>
      </c>
      <c r="L35" s="32">
        <f>SUMIF('5th Cycle APR Raw Data-Last'!$A$3:$A$1377,'5th Cycle Summary-Final2'!$C35,'5th Cycle APR Raw Data-Last'!L$3:L$1377)</f>
        <v>6</v>
      </c>
      <c r="M35" s="32">
        <f>SUMIF('5th Cycle APR Raw Data-Last'!$A$3:$A$1377,'5th Cycle Summary-Final2'!$C35,'5th Cycle APR Raw Data-Last'!M$3:M$1377)</f>
        <v>0</v>
      </c>
      <c r="N35" s="32">
        <f t="shared" si="2"/>
        <v>57</v>
      </c>
      <c r="O35" s="34">
        <f t="shared" si="3"/>
        <v>9.5238095238095233E-2</v>
      </c>
      <c r="P35" s="32">
        <f>VLOOKUP(C35,'5th Cycle APR Raw Data-Last'!$A$3:$S$1377,14,FALSE)</f>
        <v>69</v>
      </c>
      <c r="Q35" s="32">
        <f>SUMIF('5th Cycle APR Raw Data-Last'!$A$3:$A$1377,'5th Cycle Summary-Final2'!$C35,'5th Cycle APR Raw Data-Last'!$O$3:$O$1377)</f>
        <v>26</v>
      </c>
      <c r="R35" s="32">
        <f t="shared" si="4"/>
        <v>43</v>
      </c>
      <c r="S35" s="34">
        <f t="shared" si="5"/>
        <v>0.37681159420289856</v>
      </c>
      <c r="T35" s="32">
        <f>VLOOKUP(C35,'5th Cycle APR Raw Data-Last'!$A$3:$S$1377,16,FALSE)</f>
        <v>166</v>
      </c>
      <c r="U35" s="32">
        <f>SUMIF('5th Cycle APR Raw Data-Last'!$A$3:$A$1377,'5th Cycle Summary-Final2'!$C35,'5th Cycle APR Raw Data-Last'!$Q$3:$Q$1377)</f>
        <v>249</v>
      </c>
      <c r="V35" s="32">
        <f t="shared" si="6"/>
        <v>0</v>
      </c>
      <c r="W35" s="34">
        <f t="shared" si="7"/>
        <v>1.5</v>
      </c>
      <c r="X35" s="32">
        <f>VLOOKUP(C35,'5th Cycle APR Raw Data-Last'!$A$3:$S$1377,18,FALSE)</f>
        <v>398</v>
      </c>
      <c r="Y35" s="32">
        <f>SUMIF('5th Cycle APR Raw Data-Last'!$A$3:$A$1377,'5th Cycle Summary-Final2'!$C35,'5th Cycle APR Raw Data-Last'!$S$3:$S$1377)</f>
        <v>399</v>
      </c>
      <c r="Z35" s="32">
        <f t="shared" si="8"/>
        <v>100</v>
      </c>
    </row>
    <row r="36" spans="1:26" ht="12.75" customHeight="1" x14ac:dyDescent="0.15">
      <c r="A36" s="9" t="s">
        <v>99</v>
      </c>
      <c r="B36" s="9" t="s">
        <v>67</v>
      </c>
      <c r="C36" s="29" t="s">
        <v>107</v>
      </c>
      <c r="D36" s="32">
        <f>VLOOKUP(C36,'5th Cycle APR Raw Data-Last'!$A$3:$S$1377,6,FALSE)</f>
        <v>220</v>
      </c>
      <c r="E36" s="32">
        <f>SUMIF('5th Cycle APR Raw Data-Last'!$A$3:$A$1377,'5th Cycle Summary-Final2'!$C36,'5th Cycle APR Raw Data-Last'!G$3:G$1377)</f>
        <v>0</v>
      </c>
      <c r="F36" s="32">
        <f>SUMIF('5th Cycle APR Raw Data-Last'!$A$3:$A$1377,'5th Cycle Summary-Final2'!$C36,'5th Cycle APR Raw Data-Last'!H$3:H$1377)</f>
        <v>0</v>
      </c>
      <c r="G36" s="32">
        <f>SUMIF('5th Cycle APR Raw Data-Last'!$A$3:$A$1377,'5th Cycle Summary-Final2'!$C36,'5th Cycle APR Raw Data-Last'!I$3:I$1377)</f>
        <v>0</v>
      </c>
      <c r="H36" s="32">
        <f t="shared" si="0"/>
        <v>220</v>
      </c>
      <c r="I36" s="34">
        <f t="shared" si="1"/>
        <v>0</v>
      </c>
      <c r="J36" s="32">
        <f>VLOOKUP(C36,'5th Cycle APR Raw Data-Last'!$A$3:$S$1377,10,FALSE)</f>
        <v>118</v>
      </c>
      <c r="K36" s="32">
        <f>SUMIF('5th Cycle APR Raw Data-Last'!$A$3:$A$1377,'5th Cycle Summary-Final2'!$C36,'5th Cycle APR Raw Data-Last'!K$3:K$1377)</f>
        <v>1</v>
      </c>
      <c r="L36" s="32">
        <f>SUMIF('5th Cycle APR Raw Data-Last'!$A$3:$A$1377,'5th Cycle Summary-Final2'!$C36,'5th Cycle APR Raw Data-Last'!L$3:L$1377)</f>
        <v>0</v>
      </c>
      <c r="M36" s="32">
        <f>SUMIF('5th Cycle APR Raw Data-Last'!$A$3:$A$1377,'5th Cycle Summary-Final2'!$C36,'5th Cycle APR Raw Data-Last'!M$3:M$1377)</f>
        <v>1</v>
      </c>
      <c r="N36" s="32">
        <f t="shared" si="2"/>
        <v>117</v>
      </c>
      <c r="O36" s="34">
        <f t="shared" si="3"/>
        <v>8.4745762711864406E-3</v>
      </c>
      <c r="P36" s="32">
        <f>VLOOKUP(C36,'5th Cycle APR Raw Data-Last'!$A$3:$S$1377,14,FALSE)</f>
        <v>100</v>
      </c>
      <c r="Q36" s="32">
        <f>SUMIF('5th Cycle APR Raw Data-Last'!$A$3:$A$1377,'5th Cycle Summary-Final2'!$C36,'5th Cycle APR Raw Data-Last'!$O$3:$O$1377)</f>
        <v>0</v>
      </c>
      <c r="R36" s="32">
        <f t="shared" si="4"/>
        <v>100</v>
      </c>
      <c r="S36" s="34">
        <f t="shared" si="5"/>
        <v>0</v>
      </c>
      <c r="T36" s="32">
        <f>VLOOKUP(C36,'5th Cycle APR Raw Data-Last'!$A$3:$S$1377,16,FALSE)</f>
        <v>244</v>
      </c>
      <c r="U36" s="32">
        <f>SUMIF('5th Cycle APR Raw Data-Last'!$A$3:$A$1377,'5th Cycle Summary-Final2'!$C36,'5th Cycle APR Raw Data-Last'!$Q$3:$Q$1377)</f>
        <v>261</v>
      </c>
      <c r="V36" s="32">
        <f t="shared" si="6"/>
        <v>0</v>
      </c>
      <c r="W36" s="34">
        <f t="shared" si="7"/>
        <v>1.069672131147541</v>
      </c>
      <c r="X36" s="32">
        <f>VLOOKUP(C36,'5th Cycle APR Raw Data-Last'!$A$3:$S$1377,18,FALSE)</f>
        <v>682</v>
      </c>
      <c r="Y36" s="32">
        <f>SUMIF('5th Cycle APR Raw Data-Last'!$A$3:$A$1377,'5th Cycle Summary-Final2'!$C36,'5th Cycle APR Raw Data-Last'!$S$3:$S$1377)</f>
        <v>262</v>
      </c>
      <c r="Z36" s="32">
        <f t="shared" si="8"/>
        <v>437</v>
      </c>
    </row>
    <row r="37" spans="1:26" ht="12.75" customHeight="1" x14ac:dyDescent="0.15">
      <c r="A37" s="9" t="s">
        <v>99</v>
      </c>
      <c r="B37" s="9" t="s">
        <v>67</v>
      </c>
      <c r="C37" s="29" t="s">
        <v>108</v>
      </c>
      <c r="D37" s="32">
        <f>VLOOKUP(C37,'5th Cycle APR Raw Data-Last'!$A$3:$S$1377,6,FALSE)</f>
        <v>138</v>
      </c>
      <c r="E37" s="32">
        <f>SUMIF('5th Cycle APR Raw Data-Last'!$A$3:$A$1377,'5th Cycle Summary-Final2'!$C37,'5th Cycle APR Raw Data-Last'!G$3:G$1377)</f>
        <v>2</v>
      </c>
      <c r="F37" s="32">
        <f>SUMIF('5th Cycle APR Raw Data-Last'!$A$3:$A$1377,'5th Cycle Summary-Final2'!$C37,'5th Cycle APR Raw Data-Last'!H$3:H$1377)</f>
        <v>2</v>
      </c>
      <c r="G37" s="32">
        <f>SUMIF('5th Cycle APR Raw Data-Last'!$A$3:$A$1377,'5th Cycle Summary-Final2'!$C37,'5th Cycle APR Raw Data-Last'!I$3:I$1377)</f>
        <v>0</v>
      </c>
      <c r="H37" s="32">
        <f t="shared" si="0"/>
        <v>136</v>
      </c>
      <c r="I37" s="34">
        <f t="shared" si="1"/>
        <v>1.4492753623188406E-2</v>
      </c>
      <c r="J37" s="32">
        <f>VLOOKUP(C37,'5th Cycle APR Raw Data-Last'!$A$3:$S$1377,10,FALSE)</f>
        <v>78</v>
      </c>
      <c r="K37" s="32">
        <f>SUMIF('5th Cycle APR Raw Data-Last'!$A$3:$A$1377,'5th Cycle Summary-Final2'!$C37,'5th Cycle APR Raw Data-Last'!K$3:K$1377)</f>
        <v>3</v>
      </c>
      <c r="L37" s="32">
        <f>SUMIF('5th Cycle APR Raw Data-Last'!$A$3:$A$1377,'5th Cycle Summary-Final2'!$C37,'5th Cycle APR Raw Data-Last'!L$3:L$1377)</f>
        <v>3</v>
      </c>
      <c r="M37" s="32">
        <f>SUMIF('5th Cycle APR Raw Data-Last'!$A$3:$A$1377,'5th Cycle Summary-Final2'!$C37,'5th Cycle APR Raw Data-Last'!M$3:M$1377)</f>
        <v>0</v>
      </c>
      <c r="N37" s="32">
        <f t="shared" si="2"/>
        <v>75</v>
      </c>
      <c r="O37" s="34">
        <f t="shared" si="3"/>
        <v>3.8461538461538464E-2</v>
      </c>
      <c r="P37" s="32">
        <f>VLOOKUP(C37,'5th Cycle APR Raw Data-Last'!$A$3:$S$1377,14,FALSE)</f>
        <v>85</v>
      </c>
      <c r="Q37" s="32">
        <f>SUMIF('5th Cycle APR Raw Data-Last'!$A$3:$A$1377,'5th Cycle Summary-Final2'!$C37,'5th Cycle APR Raw Data-Last'!$O$3:$O$1377)</f>
        <v>43</v>
      </c>
      <c r="R37" s="32">
        <f t="shared" si="4"/>
        <v>42</v>
      </c>
      <c r="S37" s="34">
        <f t="shared" si="5"/>
        <v>0.50588235294117645</v>
      </c>
      <c r="T37" s="32">
        <f>VLOOKUP(C37,'5th Cycle APR Raw Data-Last'!$A$3:$S$1377,16,FALSE)</f>
        <v>99</v>
      </c>
      <c r="U37" s="32">
        <f>SUMIF('5th Cycle APR Raw Data-Last'!$A$3:$A$1377,'5th Cycle Summary-Final2'!$C37,'5th Cycle APR Raw Data-Last'!$Q$3:$Q$1377)</f>
        <v>347</v>
      </c>
      <c r="V37" s="32">
        <f t="shared" si="6"/>
        <v>0</v>
      </c>
      <c r="W37" s="34">
        <f t="shared" si="7"/>
        <v>3.5050505050505052</v>
      </c>
      <c r="X37" s="32">
        <f>VLOOKUP(C37,'5th Cycle APR Raw Data-Last'!$A$3:$S$1377,18,FALSE)</f>
        <v>400</v>
      </c>
      <c r="Y37" s="32">
        <f>SUMIF('5th Cycle APR Raw Data-Last'!$A$3:$A$1377,'5th Cycle Summary-Final2'!$C37,'5th Cycle APR Raw Data-Last'!$S$3:$S$1377)</f>
        <v>395</v>
      </c>
      <c r="Z37" s="32">
        <f t="shared" si="8"/>
        <v>253</v>
      </c>
    </row>
    <row r="38" spans="1:26" ht="12.75" customHeight="1" x14ac:dyDescent="0.15">
      <c r="A38" s="9" t="s">
        <v>99</v>
      </c>
      <c r="B38" s="9" t="s">
        <v>67</v>
      </c>
      <c r="C38" s="29" t="s">
        <v>109</v>
      </c>
      <c r="D38" s="32">
        <f>VLOOKUP(C38,'5th Cycle APR Raw Data-Last'!$A$3:$S$1377,6,FALSE)</f>
        <v>124</v>
      </c>
      <c r="E38" s="32">
        <f>SUMIF('5th Cycle APR Raw Data-Last'!$A$3:$A$1377,'5th Cycle Summary-Final2'!$C38,'5th Cycle APR Raw Data-Last'!G$3:G$1377)</f>
        <v>0</v>
      </c>
      <c r="F38" s="32">
        <f>SUMIF('5th Cycle APR Raw Data-Last'!$A$3:$A$1377,'5th Cycle Summary-Final2'!$C38,'5th Cycle APR Raw Data-Last'!H$3:H$1377)</f>
        <v>0</v>
      </c>
      <c r="G38" s="32">
        <f>SUMIF('5th Cycle APR Raw Data-Last'!$A$3:$A$1377,'5th Cycle Summary-Final2'!$C38,'5th Cycle APR Raw Data-Last'!I$3:I$1377)</f>
        <v>0</v>
      </c>
      <c r="H38" s="32">
        <f t="shared" si="0"/>
        <v>124</v>
      </c>
      <c r="I38" s="34">
        <f t="shared" si="1"/>
        <v>0</v>
      </c>
      <c r="J38" s="32">
        <f>VLOOKUP(C38,'5th Cycle APR Raw Data-Last'!$A$3:$S$1377,10,FALSE)</f>
        <v>72</v>
      </c>
      <c r="K38" s="32">
        <f>SUMIF('5th Cycle APR Raw Data-Last'!$A$3:$A$1377,'5th Cycle Summary-Final2'!$C38,'5th Cycle APR Raw Data-Last'!K$3:K$1377)</f>
        <v>0</v>
      </c>
      <c r="L38" s="32">
        <f>SUMIF('5th Cycle APR Raw Data-Last'!$A$3:$A$1377,'5th Cycle Summary-Final2'!$C38,'5th Cycle APR Raw Data-Last'!L$3:L$1377)</f>
        <v>0</v>
      </c>
      <c r="M38" s="32">
        <f>SUMIF('5th Cycle APR Raw Data-Last'!$A$3:$A$1377,'5th Cycle Summary-Final2'!$C38,'5th Cycle APR Raw Data-Last'!M$3:M$1377)</f>
        <v>0</v>
      </c>
      <c r="N38" s="32">
        <f t="shared" si="2"/>
        <v>72</v>
      </c>
      <c r="O38" s="34">
        <f t="shared" si="3"/>
        <v>0</v>
      </c>
      <c r="P38" s="32">
        <f>VLOOKUP(C38,'5th Cycle APR Raw Data-Last'!$A$3:$S$1377,14,FALSE)</f>
        <v>78</v>
      </c>
      <c r="Q38" s="32">
        <f>SUMIF('5th Cycle APR Raw Data-Last'!$A$3:$A$1377,'5th Cycle Summary-Final2'!$C38,'5th Cycle APR Raw Data-Last'!$O$3:$O$1377)</f>
        <v>1</v>
      </c>
      <c r="R38" s="32">
        <f t="shared" si="4"/>
        <v>77</v>
      </c>
      <c r="S38" s="34">
        <f t="shared" si="5"/>
        <v>1.282051282051282E-2</v>
      </c>
      <c r="T38" s="32">
        <f>VLOOKUP(C38,'5th Cycle APR Raw Data-Last'!$A$3:$S$1377,16,FALSE)</f>
        <v>195</v>
      </c>
      <c r="U38" s="32">
        <f>SUMIF('5th Cycle APR Raw Data-Last'!$A$3:$A$1377,'5th Cycle Summary-Final2'!$C38,'5th Cycle APR Raw Data-Last'!$Q$3:$Q$1377)</f>
        <v>40</v>
      </c>
      <c r="V38" s="32">
        <f t="shared" si="6"/>
        <v>155</v>
      </c>
      <c r="W38" s="34">
        <f t="shared" si="7"/>
        <v>0.20512820512820512</v>
      </c>
      <c r="X38" s="32">
        <f>VLOOKUP(C38,'5th Cycle APR Raw Data-Last'!$A$3:$S$1377,18,FALSE)</f>
        <v>469</v>
      </c>
      <c r="Y38" s="32">
        <f>SUMIF('5th Cycle APR Raw Data-Last'!$A$3:$A$1377,'5th Cycle Summary-Final2'!$C38,'5th Cycle APR Raw Data-Last'!$S$3:$S$1377)</f>
        <v>41</v>
      </c>
      <c r="Z38" s="32">
        <f t="shared" si="8"/>
        <v>428</v>
      </c>
    </row>
    <row r="39" spans="1:26" ht="12.75" customHeight="1" x14ac:dyDescent="0.15">
      <c r="A39" s="9" t="s">
        <v>99</v>
      </c>
      <c r="B39" s="9" t="s">
        <v>67</v>
      </c>
      <c r="C39" s="29" t="s">
        <v>110</v>
      </c>
      <c r="D39" s="32">
        <f>VLOOKUP(C39,'5th Cycle APR Raw Data-Last'!$A$3:$S$1377,6,FALSE)</f>
        <v>75</v>
      </c>
      <c r="E39" s="32">
        <f>SUMIF('5th Cycle APR Raw Data-Last'!$A$3:$A$1377,'5th Cycle Summary-Final2'!$C39,'5th Cycle APR Raw Data-Last'!G$3:G$1377)</f>
        <v>0</v>
      </c>
      <c r="F39" s="32">
        <f>SUMIF('5th Cycle APR Raw Data-Last'!$A$3:$A$1377,'5th Cycle Summary-Final2'!$C39,'5th Cycle APR Raw Data-Last'!H$3:H$1377)</f>
        <v>0</v>
      </c>
      <c r="G39" s="32">
        <f>SUMIF('5th Cycle APR Raw Data-Last'!$A$3:$A$1377,'5th Cycle Summary-Final2'!$C39,'5th Cycle APR Raw Data-Last'!I$3:I$1377)</f>
        <v>0</v>
      </c>
      <c r="H39" s="32">
        <f t="shared" si="0"/>
        <v>75</v>
      </c>
      <c r="I39" s="34">
        <f t="shared" si="1"/>
        <v>0</v>
      </c>
      <c r="J39" s="32">
        <f>VLOOKUP(C39,'5th Cycle APR Raw Data-Last'!$A$3:$S$1377,10,FALSE)</f>
        <v>44</v>
      </c>
      <c r="K39" s="32">
        <f>SUMIF('5th Cycle APR Raw Data-Last'!$A$3:$A$1377,'5th Cycle Summary-Final2'!$C39,'5th Cycle APR Raw Data-Last'!K$3:K$1377)</f>
        <v>0</v>
      </c>
      <c r="L39" s="32">
        <f>SUMIF('5th Cycle APR Raw Data-Last'!$A$3:$A$1377,'5th Cycle Summary-Final2'!$C39,'5th Cycle APR Raw Data-Last'!L$3:L$1377)</f>
        <v>0</v>
      </c>
      <c r="M39" s="32">
        <f>SUMIF('5th Cycle APR Raw Data-Last'!$A$3:$A$1377,'5th Cycle Summary-Final2'!$C39,'5th Cycle APR Raw Data-Last'!M$3:M$1377)</f>
        <v>0</v>
      </c>
      <c r="N39" s="32">
        <f t="shared" si="2"/>
        <v>44</v>
      </c>
      <c r="O39" s="34">
        <f t="shared" si="3"/>
        <v>0</v>
      </c>
      <c r="P39" s="32">
        <f>VLOOKUP(C39,'5th Cycle APR Raw Data-Last'!$A$3:$S$1377,14,FALSE)</f>
        <v>50</v>
      </c>
      <c r="Q39" s="32">
        <f>SUMIF('5th Cycle APR Raw Data-Last'!$A$3:$A$1377,'5th Cycle Summary-Final2'!$C39,'5th Cycle APR Raw Data-Last'!$O$3:$O$1377)</f>
        <v>0</v>
      </c>
      <c r="R39" s="32">
        <f t="shared" si="4"/>
        <v>50</v>
      </c>
      <c r="S39" s="34">
        <f t="shared" si="5"/>
        <v>0</v>
      </c>
      <c r="T39" s="32">
        <f>VLOOKUP(C39,'5th Cycle APR Raw Data-Last'!$A$3:$S$1377,16,FALSE)</f>
        <v>60</v>
      </c>
      <c r="U39" s="32">
        <f>SUMIF('5th Cycle APR Raw Data-Last'!$A$3:$A$1377,'5th Cycle Summary-Final2'!$C39,'5th Cycle APR Raw Data-Last'!$Q$3:$Q$1377)</f>
        <v>44</v>
      </c>
      <c r="V39" s="32">
        <f t="shared" si="6"/>
        <v>16</v>
      </c>
      <c r="W39" s="34">
        <f t="shared" si="7"/>
        <v>0.73333333333333328</v>
      </c>
      <c r="X39" s="32">
        <f>VLOOKUP(C39,'5th Cycle APR Raw Data-Last'!$A$3:$S$1377,18,FALSE)</f>
        <v>229</v>
      </c>
      <c r="Y39" s="32">
        <f>SUMIF('5th Cycle APR Raw Data-Last'!$A$3:$A$1377,'5th Cycle Summary-Final2'!$C39,'5th Cycle APR Raw Data-Last'!$S$3:$S$1377)</f>
        <v>44</v>
      </c>
      <c r="Z39" s="32">
        <f t="shared" si="8"/>
        <v>185</v>
      </c>
    </row>
    <row r="40" spans="1:26" ht="12.75" customHeight="1" x14ac:dyDescent="0.15">
      <c r="A40" s="9" t="s">
        <v>99</v>
      </c>
      <c r="B40" s="9" t="s">
        <v>67</v>
      </c>
      <c r="C40" s="29" t="s">
        <v>111</v>
      </c>
      <c r="D40" s="32">
        <f>VLOOKUP(C40,'5th Cycle APR Raw Data-Last'!$A$3:$S$1377,6,FALSE)</f>
        <v>297</v>
      </c>
      <c r="E40" s="32">
        <f>SUMIF('5th Cycle APR Raw Data-Last'!$A$3:$A$1377,'5th Cycle Summary-Final2'!$C40,'5th Cycle APR Raw Data-Last'!G$3:G$1377)</f>
        <v>8</v>
      </c>
      <c r="F40" s="32">
        <f>SUMIF('5th Cycle APR Raw Data-Last'!$A$3:$A$1377,'5th Cycle Summary-Final2'!$C40,'5th Cycle APR Raw Data-Last'!H$3:H$1377)</f>
        <v>8</v>
      </c>
      <c r="G40" s="32">
        <f>SUMIF('5th Cycle APR Raw Data-Last'!$A$3:$A$1377,'5th Cycle Summary-Final2'!$C40,'5th Cycle APR Raw Data-Last'!I$3:I$1377)</f>
        <v>0</v>
      </c>
      <c r="H40" s="32">
        <f t="shared" si="0"/>
        <v>289</v>
      </c>
      <c r="I40" s="34">
        <f t="shared" si="1"/>
        <v>2.6936026936026935E-2</v>
      </c>
      <c r="J40" s="32">
        <f>VLOOKUP(C40,'5th Cycle APR Raw Data-Last'!$A$3:$S$1377,10,FALSE)</f>
        <v>163</v>
      </c>
      <c r="K40" s="32">
        <f>SUMIF('5th Cycle APR Raw Data-Last'!$A$3:$A$1377,'5th Cycle Summary-Final2'!$C40,'5th Cycle APR Raw Data-Last'!K$3:K$1377)</f>
        <v>66</v>
      </c>
      <c r="L40" s="32">
        <f>SUMIF('5th Cycle APR Raw Data-Last'!$A$3:$A$1377,'5th Cycle Summary-Final2'!$C40,'5th Cycle APR Raw Data-Last'!L$3:L$1377)</f>
        <v>66</v>
      </c>
      <c r="M40" s="32">
        <f>SUMIF('5th Cycle APR Raw Data-Last'!$A$3:$A$1377,'5th Cycle Summary-Final2'!$C40,'5th Cycle APR Raw Data-Last'!M$3:M$1377)</f>
        <v>0</v>
      </c>
      <c r="N40" s="32">
        <f t="shared" si="2"/>
        <v>97</v>
      </c>
      <c r="O40" s="34">
        <f t="shared" si="3"/>
        <v>0.40490797546012269</v>
      </c>
      <c r="P40" s="32">
        <f>VLOOKUP(C40,'5th Cycle APR Raw Data-Last'!$A$3:$S$1377,14,FALSE)</f>
        <v>142</v>
      </c>
      <c r="Q40" s="32">
        <f>SUMIF('5th Cycle APR Raw Data-Last'!$A$3:$A$1377,'5th Cycle Summary-Final2'!$C40,'5th Cycle APR Raw Data-Last'!$O$3:$O$1377)</f>
        <v>209</v>
      </c>
      <c r="R40" s="32">
        <f t="shared" si="4"/>
        <v>0</v>
      </c>
      <c r="S40" s="34">
        <f t="shared" si="5"/>
        <v>1.471830985915493</v>
      </c>
      <c r="T40" s="32">
        <f>VLOOKUP(C40,'5th Cycle APR Raw Data-Last'!$A$3:$S$1377,16,FALSE)</f>
        <v>446</v>
      </c>
      <c r="U40" s="32">
        <f>SUMIF('5th Cycle APR Raw Data-Last'!$A$3:$A$1377,'5th Cycle Summary-Final2'!$C40,'5th Cycle APR Raw Data-Last'!$Q$3:$Q$1377)</f>
        <v>489</v>
      </c>
      <c r="V40" s="32">
        <f t="shared" si="6"/>
        <v>0</v>
      </c>
      <c r="W40" s="34">
        <f t="shared" si="7"/>
        <v>1.0964125560538116</v>
      </c>
      <c r="X40" s="32">
        <f>VLOOKUP(C40,'5th Cycle APR Raw Data-Last'!$A$3:$S$1377,18,FALSE)</f>
        <v>1048</v>
      </c>
      <c r="Y40" s="32">
        <f>SUMIF('5th Cycle APR Raw Data-Last'!$A$3:$A$1377,'5th Cycle Summary-Final2'!$C40,'5th Cycle APR Raw Data-Last'!$S$3:$S$1377)</f>
        <v>772</v>
      </c>
      <c r="Z40" s="32">
        <f t="shared" si="8"/>
        <v>386</v>
      </c>
    </row>
    <row r="41" spans="1:26" ht="12.75" customHeight="1" x14ac:dyDescent="0.15">
      <c r="A41" s="9" t="s">
        <v>99</v>
      </c>
      <c r="B41" s="9" t="s">
        <v>67</v>
      </c>
      <c r="C41" s="29" t="s">
        <v>112</v>
      </c>
      <c r="D41" s="32">
        <f>VLOOKUP(C41,'5th Cycle APR Raw Data-Last'!$A$3:$S$1377,6,FALSE)</f>
        <v>84</v>
      </c>
      <c r="E41" s="32">
        <f>SUMIF('5th Cycle APR Raw Data-Last'!$A$3:$A$1377,'5th Cycle Summary-Final2'!$C41,'5th Cycle APR Raw Data-Last'!G$3:G$1377)</f>
        <v>0</v>
      </c>
      <c r="F41" s="32">
        <f>SUMIF('5th Cycle APR Raw Data-Last'!$A$3:$A$1377,'5th Cycle Summary-Final2'!$C41,'5th Cycle APR Raw Data-Last'!H$3:H$1377)</f>
        <v>0</v>
      </c>
      <c r="G41" s="32">
        <f>SUMIF('5th Cycle APR Raw Data-Last'!$A$3:$A$1377,'5th Cycle Summary-Final2'!$C41,'5th Cycle APR Raw Data-Last'!I$3:I$1377)</f>
        <v>0</v>
      </c>
      <c r="H41" s="32">
        <f t="shared" si="0"/>
        <v>84</v>
      </c>
      <c r="I41" s="34">
        <f t="shared" si="1"/>
        <v>0</v>
      </c>
      <c r="J41" s="32">
        <f>VLOOKUP(C41,'5th Cycle APR Raw Data-Last'!$A$3:$S$1377,10,FALSE)</f>
        <v>47</v>
      </c>
      <c r="K41" s="32">
        <f>SUMIF('5th Cycle APR Raw Data-Last'!$A$3:$A$1377,'5th Cycle Summary-Final2'!$C41,'5th Cycle APR Raw Data-Last'!K$3:K$1377)</f>
        <v>0</v>
      </c>
      <c r="L41" s="32">
        <f>SUMIF('5th Cycle APR Raw Data-Last'!$A$3:$A$1377,'5th Cycle Summary-Final2'!$C41,'5th Cycle APR Raw Data-Last'!L$3:L$1377)</f>
        <v>0</v>
      </c>
      <c r="M41" s="32">
        <f>SUMIF('5th Cycle APR Raw Data-Last'!$A$3:$A$1377,'5th Cycle Summary-Final2'!$C41,'5th Cycle APR Raw Data-Last'!M$3:M$1377)</f>
        <v>0</v>
      </c>
      <c r="N41" s="32">
        <f t="shared" si="2"/>
        <v>47</v>
      </c>
      <c r="O41" s="34">
        <f t="shared" si="3"/>
        <v>0</v>
      </c>
      <c r="P41" s="32">
        <f>VLOOKUP(C41,'5th Cycle APR Raw Data-Last'!$A$3:$S$1377,14,FALSE)</f>
        <v>49</v>
      </c>
      <c r="Q41" s="32">
        <f>SUMIF('5th Cycle APR Raw Data-Last'!$A$3:$A$1377,'5th Cycle Summary-Final2'!$C41,'5th Cycle APR Raw Data-Last'!$O$3:$O$1377)</f>
        <v>23</v>
      </c>
      <c r="R41" s="32">
        <f t="shared" si="4"/>
        <v>26</v>
      </c>
      <c r="S41" s="34">
        <f t="shared" si="5"/>
        <v>0.46938775510204084</v>
      </c>
      <c r="T41" s="32">
        <f>VLOOKUP(C41,'5th Cycle APR Raw Data-Last'!$A$3:$S$1377,16,FALSE)</f>
        <v>116</v>
      </c>
      <c r="U41" s="32">
        <f>SUMIF('5th Cycle APR Raw Data-Last'!$A$3:$A$1377,'5th Cycle Summary-Final2'!$C41,'5th Cycle APR Raw Data-Last'!$Q$3:$Q$1377)</f>
        <v>175</v>
      </c>
      <c r="V41" s="32">
        <f t="shared" si="6"/>
        <v>0</v>
      </c>
      <c r="W41" s="34">
        <f t="shared" si="7"/>
        <v>1.5086206896551724</v>
      </c>
      <c r="X41" s="32">
        <f>VLOOKUP(C41,'5th Cycle APR Raw Data-Last'!$A$3:$S$1377,18,FALSE)</f>
        <v>296</v>
      </c>
      <c r="Y41" s="32">
        <f>SUMIF('5th Cycle APR Raw Data-Last'!$A$3:$A$1377,'5th Cycle Summary-Final2'!$C41,'5th Cycle APR Raw Data-Last'!$S$3:$S$1377)</f>
        <v>198</v>
      </c>
      <c r="Z41" s="32">
        <f t="shared" si="8"/>
        <v>157</v>
      </c>
    </row>
    <row r="42" spans="1:26" ht="12.75" customHeight="1" x14ac:dyDescent="0.15">
      <c r="A42" s="9" t="s">
        <v>99</v>
      </c>
      <c r="B42" s="9" t="s">
        <v>67</v>
      </c>
      <c r="C42" s="29" t="s">
        <v>113</v>
      </c>
      <c r="D42" s="32">
        <f>VLOOKUP(C42,'5th Cycle APR Raw Data-Last'!$A$3:$S$1377,6,FALSE)</f>
        <v>80</v>
      </c>
      <c r="E42" s="32">
        <f>SUMIF('5th Cycle APR Raw Data-Last'!$A$3:$A$1377,'5th Cycle Summary-Final2'!$C42,'5th Cycle APR Raw Data-Last'!G$3:G$1377)</f>
        <v>0</v>
      </c>
      <c r="F42" s="32">
        <f>SUMIF('5th Cycle APR Raw Data-Last'!$A$3:$A$1377,'5th Cycle Summary-Final2'!$C42,'5th Cycle APR Raw Data-Last'!H$3:H$1377)</f>
        <v>0</v>
      </c>
      <c r="G42" s="32">
        <f>SUMIF('5th Cycle APR Raw Data-Last'!$A$3:$A$1377,'5th Cycle Summary-Final2'!$C42,'5th Cycle APR Raw Data-Last'!I$3:I$1377)</f>
        <v>0</v>
      </c>
      <c r="H42" s="32">
        <f t="shared" si="0"/>
        <v>80</v>
      </c>
      <c r="I42" s="34">
        <f t="shared" si="1"/>
        <v>0</v>
      </c>
      <c r="J42" s="32">
        <f>VLOOKUP(C42,'5th Cycle APR Raw Data-Last'!$A$3:$S$1377,10,FALSE)</f>
        <v>48</v>
      </c>
      <c r="K42" s="32">
        <f>SUMIF('5th Cycle APR Raw Data-Last'!$A$3:$A$1377,'5th Cycle Summary-Final2'!$C42,'5th Cycle APR Raw Data-Last'!K$3:K$1377)</f>
        <v>0</v>
      </c>
      <c r="L42" s="32">
        <f>SUMIF('5th Cycle APR Raw Data-Last'!$A$3:$A$1377,'5th Cycle Summary-Final2'!$C42,'5th Cycle APR Raw Data-Last'!L$3:L$1377)</f>
        <v>0</v>
      </c>
      <c r="M42" s="32">
        <f>SUMIF('5th Cycle APR Raw Data-Last'!$A$3:$A$1377,'5th Cycle Summary-Final2'!$C42,'5th Cycle APR Raw Data-Last'!M$3:M$1377)</f>
        <v>0</v>
      </c>
      <c r="N42" s="32">
        <f t="shared" si="2"/>
        <v>48</v>
      </c>
      <c r="O42" s="34">
        <f t="shared" si="3"/>
        <v>0</v>
      </c>
      <c r="P42" s="32">
        <f>VLOOKUP(C42,'5th Cycle APR Raw Data-Last'!$A$3:$S$1377,14,FALSE)</f>
        <v>43</v>
      </c>
      <c r="Q42" s="32">
        <f>SUMIF('5th Cycle APR Raw Data-Last'!$A$3:$A$1377,'5th Cycle Summary-Final2'!$C42,'5th Cycle APR Raw Data-Last'!$O$3:$O$1377)</f>
        <v>1</v>
      </c>
      <c r="R42" s="32">
        <f t="shared" si="4"/>
        <v>42</v>
      </c>
      <c r="S42" s="34">
        <f t="shared" si="5"/>
        <v>2.3255813953488372E-2</v>
      </c>
      <c r="T42" s="32">
        <f>VLOOKUP(C42,'5th Cycle APR Raw Data-Last'!$A$3:$S$1377,16,FALSE)</f>
        <v>126</v>
      </c>
      <c r="U42" s="32">
        <f>SUMIF('5th Cycle APR Raw Data-Last'!$A$3:$A$1377,'5th Cycle Summary-Final2'!$C42,'5th Cycle APR Raw Data-Last'!$Q$3:$Q$1377)</f>
        <v>4</v>
      </c>
      <c r="V42" s="32">
        <f t="shared" si="6"/>
        <v>122</v>
      </c>
      <c r="W42" s="34">
        <f t="shared" si="7"/>
        <v>3.1746031746031744E-2</v>
      </c>
      <c r="X42" s="32">
        <f>VLOOKUP(C42,'5th Cycle APR Raw Data-Last'!$A$3:$S$1377,18,FALSE)</f>
        <v>297</v>
      </c>
      <c r="Y42" s="32">
        <f>SUMIF('5th Cycle APR Raw Data-Last'!$A$3:$A$1377,'5th Cycle Summary-Final2'!$C42,'5th Cycle APR Raw Data-Last'!$S$3:$S$1377)</f>
        <v>5</v>
      </c>
      <c r="Z42" s="32">
        <f t="shared" si="8"/>
        <v>292</v>
      </c>
    </row>
    <row r="43" spans="1:26" ht="12.75" customHeight="1" x14ac:dyDescent="0.15">
      <c r="A43" s="9" t="s">
        <v>99</v>
      </c>
      <c r="B43" s="9" t="s">
        <v>67</v>
      </c>
      <c r="C43" s="29" t="s">
        <v>114</v>
      </c>
      <c r="D43" s="32">
        <f>VLOOKUP(C43,'5th Cycle APR Raw Data-Last'!$A$3:$S$1377,6,FALSE)</f>
        <v>392</v>
      </c>
      <c r="E43" s="32">
        <f>SUMIF('5th Cycle APR Raw Data-Last'!$A$3:$A$1377,'5th Cycle Summary-Final2'!$C43,'5th Cycle APR Raw Data-Last'!G$3:G$1377)</f>
        <v>23</v>
      </c>
      <c r="F43" s="32">
        <f>SUMIF('5th Cycle APR Raw Data-Last'!$A$3:$A$1377,'5th Cycle Summary-Final2'!$C43,'5th Cycle APR Raw Data-Last'!H$3:H$1377)</f>
        <v>23</v>
      </c>
      <c r="G43" s="32">
        <f>SUMIF('5th Cycle APR Raw Data-Last'!$A$3:$A$1377,'5th Cycle Summary-Final2'!$C43,'5th Cycle APR Raw Data-Last'!I$3:I$1377)</f>
        <v>0</v>
      </c>
      <c r="H43" s="32">
        <f t="shared" si="0"/>
        <v>369</v>
      </c>
      <c r="I43" s="34">
        <f t="shared" si="1"/>
        <v>5.8673469387755105E-2</v>
      </c>
      <c r="J43" s="32">
        <f>VLOOKUP(C43,'5th Cycle APR Raw Data-Last'!$A$3:$S$1377,10,FALSE)</f>
        <v>254</v>
      </c>
      <c r="K43" s="32">
        <f>SUMIF('5th Cycle APR Raw Data-Last'!$A$3:$A$1377,'5th Cycle Summary-Final2'!$C43,'5th Cycle APR Raw Data-Last'!K$3:K$1377)</f>
        <v>217</v>
      </c>
      <c r="L43" s="32">
        <f>SUMIF('5th Cycle APR Raw Data-Last'!$A$3:$A$1377,'5th Cycle Summary-Final2'!$C43,'5th Cycle APR Raw Data-Last'!L$3:L$1377)</f>
        <v>217</v>
      </c>
      <c r="M43" s="32">
        <f>SUMIF('5th Cycle APR Raw Data-Last'!$A$3:$A$1377,'5th Cycle Summary-Final2'!$C43,'5th Cycle APR Raw Data-Last'!M$3:M$1377)</f>
        <v>0</v>
      </c>
      <c r="N43" s="32">
        <f t="shared" si="2"/>
        <v>37</v>
      </c>
      <c r="O43" s="34">
        <f t="shared" si="3"/>
        <v>0.85433070866141736</v>
      </c>
      <c r="P43" s="32">
        <f>VLOOKUP(C43,'5th Cycle APR Raw Data-Last'!$A$3:$S$1377,14,FALSE)</f>
        <v>316</v>
      </c>
      <c r="Q43" s="32">
        <f>SUMIF('5th Cycle APR Raw Data-Last'!$A$3:$A$1377,'5th Cycle Summary-Final2'!$C43,'5th Cycle APR Raw Data-Last'!$O$3:$O$1377)</f>
        <v>366</v>
      </c>
      <c r="R43" s="32">
        <f t="shared" si="4"/>
        <v>0</v>
      </c>
      <c r="S43" s="34">
        <f t="shared" si="5"/>
        <v>1.1582278481012658</v>
      </c>
      <c r="T43" s="32">
        <f>VLOOKUP(C43,'5th Cycle APR Raw Data-Last'!$A$3:$S$1377,16,FALSE)</f>
        <v>1063</v>
      </c>
      <c r="U43" s="32">
        <f>SUMIF('5th Cycle APR Raw Data-Last'!$A$3:$A$1377,'5th Cycle Summary-Final2'!$C43,'5th Cycle APR Raw Data-Last'!$Q$3:$Q$1377)</f>
        <v>570</v>
      </c>
      <c r="V43" s="32">
        <f t="shared" si="6"/>
        <v>493</v>
      </c>
      <c r="W43" s="34">
        <f t="shared" si="7"/>
        <v>0.53621825023518344</v>
      </c>
      <c r="X43" s="32">
        <f>VLOOKUP(C43,'5th Cycle APR Raw Data-Last'!$A$3:$S$1377,18,FALSE)</f>
        <v>2025</v>
      </c>
      <c r="Y43" s="32">
        <f>SUMIF('5th Cycle APR Raw Data-Last'!$A$3:$A$1377,'5th Cycle Summary-Final2'!$C43,'5th Cycle APR Raw Data-Last'!$S$3:$S$1377)</f>
        <v>1176</v>
      </c>
      <c r="Z43" s="32">
        <f t="shared" si="8"/>
        <v>899</v>
      </c>
    </row>
    <row r="44" spans="1:26" ht="12.75" customHeight="1" x14ac:dyDescent="0.15">
      <c r="A44" s="9" t="s">
        <v>99</v>
      </c>
      <c r="B44" s="9" t="s">
        <v>67</v>
      </c>
      <c r="C44" s="29" t="s">
        <v>115</v>
      </c>
      <c r="D44" s="32">
        <f>VLOOKUP(C44,'5th Cycle APR Raw Data-Last'!$A$3:$S$1377,6,FALSE)</f>
        <v>118</v>
      </c>
      <c r="E44" s="32">
        <f>SUMIF('5th Cycle APR Raw Data-Last'!$A$3:$A$1377,'5th Cycle Summary-Final2'!$C44,'5th Cycle APR Raw Data-Last'!G$3:G$1377)</f>
        <v>0</v>
      </c>
      <c r="F44" s="32">
        <f>SUMIF('5th Cycle APR Raw Data-Last'!$A$3:$A$1377,'5th Cycle Summary-Final2'!$C44,'5th Cycle APR Raw Data-Last'!H$3:H$1377)</f>
        <v>0</v>
      </c>
      <c r="G44" s="32">
        <f>SUMIF('5th Cycle APR Raw Data-Last'!$A$3:$A$1377,'5th Cycle Summary-Final2'!$C44,'5th Cycle APR Raw Data-Last'!I$3:I$1377)</f>
        <v>0</v>
      </c>
      <c r="H44" s="32">
        <f t="shared" si="0"/>
        <v>118</v>
      </c>
      <c r="I44" s="34">
        <f t="shared" si="1"/>
        <v>0</v>
      </c>
      <c r="J44" s="32">
        <f>VLOOKUP(C44,'5th Cycle APR Raw Data-Last'!$A$3:$S$1377,10,FALSE)</f>
        <v>69</v>
      </c>
      <c r="K44" s="32">
        <f>SUMIF('5th Cycle APR Raw Data-Last'!$A$3:$A$1377,'5th Cycle Summary-Final2'!$C44,'5th Cycle APR Raw Data-Last'!K$3:K$1377)</f>
        <v>0</v>
      </c>
      <c r="L44" s="32">
        <f>SUMIF('5th Cycle APR Raw Data-Last'!$A$3:$A$1377,'5th Cycle Summary-Final2'!$C44,'5th Cycle APR Raw Data-Last'!L$3:L$1377)</f>
        <v>0</v>
      </c>
      <c r="M44" s="32">
        <f>SUMIF('5th Cycle APR Raw Data-Last'!$A$3:$A$1377,'5th Cycle Summary-Final2'!$C44,'5th Cycle APR Raw Data-Last'!M$3:M$1377)</f>
        <v>0</v>
      </c>
      <c r="N44" s="32">
        <f t="shared" si="2"/>
        <v>69</v>
      </c>
      <c r="O44" s="34">
        <f t="shared" si="3"/>
        <v>0</v>
      </c>
      <c r="P44" s="32">
        <f>VLOOKUP(C44,'5th Cycle APR Raw Data-Last'!$A$3:$S$1377,14,FALSE)</f>
        <v>84</v>
      </c>
      <c r="Q44" s="32">
        <f>SUMIF('5th Cycle APR Raw Data-Last'!$A$3:$A$1377,'5th Cycle Summary-Final2'!$C44,'5th Cycle APR Raw Data-Last'!$O$3:$O$1377)</f>
        <v>4</v>
      </c>
      <c r="R44" s="32">
        <f t="shared" si="4"/>
        <v>80</v>
      </c>
      <c r="S44" s="34">
        <f t="shared" si="5"/>
        <v>4.7619047619047616E-2</v>
      </c>
      <c r="T44" s="32">
        <f>VLOOKUP(C44,'5th Cycle APR Raw Data-Last'!$A$3:$S$1377,16,FALSE)</f>
        <v>177</v>
      </c>
      <c r="U44" s="32">
        <f>SUMIF('5th Cycle APR Raw Data-Last'!$A$3:$A$1377,'5th Cycle Summary-Final2'!$C44,'5th Cycle APR Raw Data-Last'!$Q$3:$Q$1377)</f>
        <v>21</v>
      </c>
      <c r="V44" s="32">
        <f t="shared" si="6"/>
        <v>156</v>
      </c>
      <c r="W44" s="34">
        <f t="shared" si="7"/>
        <v>0.11864406779661017</v>
      </c>
      <c r="X44" s="32">
        <f>VLOOKUP(C44,'5th Cycle APR Raw Data-Last'!$A$3:$S$1377,18,FALSE)</f>
        <v>448</v>
      </c>
      <c r="Y44" s="32">
        <f>SUMIF('5th Cycle APR Raw Data-Last'!$A$3:$A$1377,'5th Cycle Summary-Final2'!$C44,'5th Cycle APR Raw Data-Last'!$S$3:$S$1377)</f>
        <v>25</v>
      </c>
      <c r="Z44" s="32">
        <f t="shared" si="8"/>
        <v>423</v>
      </c>
    </row>
    <row r="45" spans="1:26" ht="12.75" customHeight="1" x14ac:dyDescent="0.15">
      <c r="A45" s="9" t="s">
        <v>99</v>
      </c>
      <c r="B45" s="9" t="s">
        <v>67</v>
      </c>
      <c r="C45" s="29" t="s">
        <v>116</v>
      </c>
      <c r="D45" s="32">
        <f>VLOOKUP(C45,'5th Cycle APR Raw Data-Last'!$A$3:$S$1377,6,FALSE)</f>
        <v>438</v>
      </c>
      <c r="E45" s="32">
        <f>SUMIF('5th Cycle APR Raw Data-Last'!$A$3:$A$1377,'5th Cycle Summary-Final2'!$C45,'5th Cycle APR Raw Data-Last'!G$3:G$1377)</f>
        <v>0</v>
      </c>
      <c r="F45" s="32">
        <f>SUMIF('5th Cycle APR Raw Data-Last'!$A$3:$A$1377,'5th Cycle Summary-Final2'!$C45,'5th Cycle APR Raw Data-Last'!H$3:H$1377)</f>
        <v>0</v>
      </c>
      <c r="G45" s="32">
        <f>SUMIF('5th Cycle APR Raw Data-Last'!$A$3:$A$1377,'5th Cycle Summary-Final2'!$C45,'5th Cycle APR Raw Data-Last'!I$3:I$1377)</f>
        <v>0</v>
      </c>
      <c r="H45" s="32">
        <f t="shared" si="0"/>
        <v>438</v>
      </c>
      <c r="I45" s="34">
        <f t="shared" si="1"/>
        <v>0</v>
      </c>
      <c r="J45" s="32">
        <f>VLOOKUP(C45,'5th Cycle APR Raw Data-Last'!$A$3:$S$1377,10,FALSE)</f>
        <v>305</v>
      </c>
      <c r="K45" s="32">
        <f>SUMIF('5th Cycle APR Raw Data-Last'!$A$3:$A$1377,'5th Cycle Summary-Final2'!$C45,'5th Cycle APR Raw Data-Last'!K$3:K$1377)</f>
        <v>79</v>
      </c>
      <c r="L45" s="32">
        <f>SUMIF('5th Cycle APR Raw Data-Last'!$A$3:$A$1377,'5th Cycle Summary-Final2'!$C45,'5th Cycle APR Raw Data-Last'!L$3:L$1377)</f>
        <v>79</v>
      </c>
      <c r="M45" s="32">
        <f>SUMIF('5th Cycle APR Raw Data-Last'!$A$3:$A$1377,'5th Cycle Summary-Final2'!$C45,'5th Cycle APR Raw Data-Last'!M$3:M$1377)</f>
        <v>0</v>
      </c>
      <c r="N45" s="32">
        <f t="shared" si="2"/>
        <v>226</v>
      </c>
      <c r="O45" s="34">
        <f t="shared" si="3"/>
        <v>0.25901639344262295</v>
      </c>
      <c r="P45" s="32">
        <f>VLOOKUP(C45,'5th Cycle APR Raw Data-Last'!$A$3:$S$1377,14,FALSE)</f>
        <v>410</v>
      </c>
      <c r="Q45" s="32">
        <f>SUMIF('5th Cycle APR Raw Data-Last'!$A$3:$A$1377,'5th Cycle Summary-Final2'!$C45,'5th Cycle APR Raw Data-Last'!$O$3:$O$1377)</f>
        <v>0</v>
      </c>
      <c r="R45" s="32">
        <f t="shared" si="4"/>
        <v>410</v>
      </c>
      <c r="S45" s="34">
        <f t="shared" si="5"/>
        <v>0</v>
      </c>
      <c r="T45" s="32">
        <f>VLOOKUP(C45,'5th Cycle APR Raw Data-Last'!$A$3:$S$1377,16,FALSE)</f>
        <v>1282</v>
      </c>
      <c r="U45" s="32">
        <f>SUMIF('5th Cycle APR Raw Data-Last'!$A$3:$A$1377,'5th Cycle Summary-Final2'!$C45,'5th Cycle APR Raw Data-Last'!$Q$3:$Q$1377)</f>
        <v>168</v>
      </c>
      <c r="V45" s="32">
        <f t="shared" si="6"/>
        <v>1114</v>
      </c>
      <c r="W45" s="34">
        <f t="shared" si="7"/>
        <v>0.13104524180967239</v>
      </c>
      <c r="X45" s="32">
        <f>VLOOKUP(C45,'5th Cycle APR Raw Data-Last'!$A$3:$S$1377,18,FALSE)</f>
        <v>2435</v>
      </c>
      <c r="Y45" s="32">
        <f>SUMIF('5th Cycle APR Raw Data-Last'!$A$3:$A$1377,'5th Cycle Summary-Final2'!$C45,'5th Cycle APR Raw Data-Last'!$S$3:$S$1377)</f>
        <v>247</v>
      </c>
      <c r="Z45" s="32">
        <f t="shared" si="8"/>
        <v>2188</v>
      </c>
    </row>
    <row r="46" spans="1:26" ht="12.75" customHeight="1" x14ac:dyDescent="0.15">
      <c r="A46" s="9" t="s">
        <v>99</v>
      </c>
      <c r="B46" s="9" t="s">
        <v>67</v>
      </c>
      <c r="C46" s="29" t="s">
        <v>117</v>
      </c>
      <c r="D46" s="32">
        <f>VLOOKUP(C46,'5th Cycle APR Raw Data-Last'!$A$3:$S$1377,6,FALSE)</f>
        <v>160</v>
      </c>
      <c r="E46" s="32">
        <f>SUMIF('5th Cycle APR Raw Data-Last'!$A$3:$A$1377,'5th Cycle Summary-Final2'!$C46,'5th Cycle APR Raw Data-Last'!G$3:G$1377)</f>
        <v>0</v>
      </c>
      <c r="F46" s="32">
        <f>SUMIF('5th Cycle APR Raw Data-Last'!$A$3:$A$1377,'5th Cycle Summary-Final2'!$C46,'5th Cycle APR Raw Data-Last'!H$3:H$1377)</f>
        <v>0</v>
      </c>
      <c r="G46" s="32">
        <f>SUMIF('5th Cycle APR Raw Data-Last'!$A$3:$A$1377,'5th Cycle Summary-Final2'!$C46,'5th Cycle APR Raw Data-Last'!I$3:I$1377)</f>
        <v>0</v>
      </c>
      <c r="H46" s="32">
        <f t="shared" si="0"/>
        <v>160</v>
      </c>
      <c r="I46" s="34">
        <f t="shared" si="1"/>
        <v>0</v>
      </c>
      <c r="J46" s="32">
        <f>VLOOKUP(C46,'5th Cycle APR Raw Data-Last'!$A$3:$S$1377,10,FALSE)</f>
        <v>97</v>
      </c>
      <c r="K46" s="32">
        <f>SUMIF('5th Cycle APR Raw Data-Last'!$A$3:$A$1377,'5th Cycle Summary-Final2'!$C46,'5th Cycle APR Raw Data-Last'!K$3:K$1377)</f>
        <v>3</v>
      </c>
      <c r="L46" s="32">
        <f>SUMIF('5th Cycle APR Raw Data-Last'!$A$3:$A$1377,'5th Cycle Summary-Final2'!$C46,'5th Cycle APR Raw Data-Last'!L$3:L$1377)</f>
        <v>3</v>
      </c>
      <c r="M46" s="32">
        <f>SUMIF('5th Cycle APR Raw Data-Last'!$A$3:$A$1377,'5th Cycle Summary-Final2'!$C46,'5th Cycle APR Raw Data-Last'!M$3:M$1377)</f>
        <v>0</v>
      </c>
      <c r="N46" s="32">
        <f t="shared" si="2"/>
        <v>94</v>
      </c>
      <c r="O46" s="34">
        <f t="shared" si="3"/>
        <v>3.0927835051546393E-2</v>
      </c>
      <c r="P46" s="32">
        <f>VLOOKUP(C46,'5th Cycle APR Raw Data-Last'!$A$3:$S$1377,14,FALSE)</f>
        <v>93</v>
      </c>
      <c r="Q46" s="32">
        <f>SUMIF('5th Cycle APR Raw Data-Last'!$A$3:$A$1377,'5th Cycle Summary-Final2'!$C46,'5th Cycle APR Raw Data-Last'!$O$3:$O$1377)</f>
        <v>9</v>
      </c>
      <c r="R46" s="32">
        <f t="shared" si="4"/>
        <v>84</v>
      </c>
      <c r="S46" s="34">
        <f t="shared" si="5"/>
        <v>9.6774193548387094E-2</v>
      </c>
      <c r="T46" s="32">
        <f>VLOOKUP(C46,'5th Cycle APR Raw Data-Last'!$A$3:$S$1377,16,FALSE)</f>
        <v>100</v>
      </c>
      <c r="U46" s="32">
        <f>SUMIF('5th Cycle APR Raw Data-Last'!$A$3:$A$1377,'5th Cycle Summary-Final2'!$C46,'5th Cycle APR Raw Data-Last'!$Q$3:$Q$1377)</f>
        <v>29</v>
      </c>
      <c r="V46" s="32">
        <f t="shared" si="6"/>
        <v>71</v>
      </c>
      <c r="W46" s="34">
        <f t="shared" si="7"/>
        <v>0.28999999999999998</v>
      </c>
      <c r="X46" s="32">
        <f>VLOOKUP(C46,'5th Cycle APR Raw Data-Last'!$A$3:$S$1377,18,FALSE)</f>
        <v>450</v>
      </c>
      <c r="Y46" s="32">
        <f>SUMIF('5th Cycle APR Raw Data-Last'!$A$3:$A$1377,'5th Cycle Summary-Final2'!$C46,'5th Cycle APR Raw Data-Last'!$S$3:$S$1377)</f>
        <v>41</v>
      </c>
      <c r="Z46" s="32">
        <f t="shared" si="8"/>
        <v>409</v>
      </c>
    </row>
    <row r="47" spans="1:26" ht="12.75" customHeight="1" x14ac:dyDescent="0.15">
      <c r="A47" s="9" t="s">
        <v>99</v>
      </c>
      <c r="B47" s="9" t="s">
        <v>67</v>
      </c>
      <c r="C47" s="29" t="s">
        <v>118</v>
      </c>
      <c r="D47" s="32">
        <f>VLOOKUP(C47,'5th Cycle APR Raw Data-Last'!$A$3:$S$1377,6,FALSE)</f>
        <v>516</v>
      </c>
      <c r="E47" s="32">
        <f>SUMIF('5th Cycle APR Raw Data-Last'!$A$3:$A$1377,'5th Cycle Summary-Final2'!$C47,'5th Cycle APR Raw Data-Last'!G$3:G$1377)</f>
        <v>20</v>
      </c>
      <c r="F47" s="32">
        <f>SUMIF('5th Cycle APR Raw Data-Last'!$A$3:$A$1377,'5th Cycle Summary-Final2'!$C47,'5th Cycle APR Raw Data-Last'!H$3:H$1377)</f>
        <v>20</v>
      </c>
      <c r="G47" s="32">
        <f>SUMIF('5th Cycle APR Raw Data-Last'!$A$3:$A$1377,'5th Cycle Summary-Final2'!$C47,'5th Cycle APR Raw Data-Last'!I$3:I$1377)</f>
        <v>0</v>
      </c>
      <c r="H47" s="32">
        <f t="shared" si="0"/>
        <v>496</v>
      </c>
      <c r="I47" s="34">
        <f t="shared" si="1"/>
        <v>3.875968992248062E-2</v>
      </c>
      <c r="J47" s="32">
        <f>VLOOKUP(C47,'5th Cycle APR Raw Data-Last'!$A$3:$S$1377,10,FALSE)</f>
        <v>279</v>
      </c>
      <c r="K47" s="32">
        <f>SUMIF('5th Cycle APR Raw Data-Last'!$A$3:$A$1377,'5th Cycle Summary-Final2'!$C47,'5th Cycle APR Raw Data-Last'!K$3:K$1377)</f>
        <v>82</v>
      </c>
      <c r="L47" s="32">
        <f>SUMIF('5th Cycle APR Raw Data-Last'!$A$3:$A$1377,'5th Cycle Summary-Final2'!$C47,'5th Cycle APR Raw Data-Last'!L$3:L$1377)</f>
        <v>82</v>
      </c>
      <c r="M47" s="32">
        <f>SUMIF('5th Cycle APR Raw Data-Last'!$A$3:$A$1377,'5th Cycle Summary-Final2'!$C47,'5th Cycle APR Raw Data-Last'!M$3:M$1377)</f>
        <v>0</v>
      </c>
      <c r="N47" s="32">
        <f t="shared" si="2"/>
        <v>197</v>
      </c>
      <c r="O47" s="34">
        <f t="shared" si="3"/>
        <v>0.29390681003584229</v>
      </c>
      <c r="P47" s="32">
        <f>VLOOKUP(C47,'5th Cycle APR Raw Data-Last'!$A$3:$S$1377,14,FALSE)</f>
        <v>282</v>
      </c>
      <c r="Q47" s="32">
        <f>SUMIF('5th Cycle APR Raw Data-Last'!$A$3:$A$1377,'5th Cycle Summary-Final2'!$C47,'5th Cycle APR Raw Data-Last'!$O$3:$O$1377)</f>
        <v>169</v>
      </c>
      <c r="R47" s="32">
        <f t="shared" si="4"/>
        <v>113</v>
      </c>
      <c r="S47" s="34">
        <f t="shared" si="5"/>
        <v>0.599290780141844</v>
      </c>
      <c r="T47" s="32">
        <f>VLOOKUP(C47,'5th Cycle APR Raw Data-Last'!$A$3:$S$1377,16,FALSE)</f>
        <v>340</v>
      </c>
      <c r="U47" s="32">
        <f>SUMIF('5th Cycle APR Raw Data-Last'!$A$3:$A$1377,'5th Cycle Summary-Final2'!$C47,'5th Cycle APR Raw Data-Last'!$Q$3:$Q$1377)</f>
        <v>1408</v>
      </c>
      <c r="V47" s="32">
        <f t="shared" si="6"/>
        <v>0</v>
      </c>
      <c r="W47" s="34">
        <f t="shared" si="7"/>
        <v>4.1411764705882357</v>
      </c>
      <c r="X47" s="32">
        <f>VLOOKUP(C47,'5th Cycle APR Raw Data-Last'!$A$3:$S$1377,18,FALSE)</f>
        <v>1417</v>
      </c>
      <c r="Y47" s="32">
        <f>SUMIF('5th Cycle APR Raw Data-Last'!$A$3:$A$1377,'5th Cycle Summary-Final2'!$C47,'5th Cycle APR Raw Data-Last'!$S$3:$S$1377)</f>
        <v>1679</v>
      </c>
      <c r="Z47" s="32">
        <f t="shared" si="8"/>
        <v>806</v>
      </c>
    </row>
    <row r="48" spans="1:26" ht="12.75" customHeight="1" x14ac:dyDescent="0.15">
      <c r="A48" s="9" t="s">
        <v>99</v>
      </c>
      <c r="B48" s="9" t="s">
        <v>67</v>
      </c>
      <c r="C48" s="29" t="s">
        <v>119</v>
      </c>
      <c r="D48" s="32">
        <f>VLOOKUP(C48,'5th Cycle APR Raw Data-Last'!$A$3:$S$1377,6,FALSE)</f>
        <v>604</v>
      </c>
      <c r="E48" s="32">
        <f>SUMIF('5th Cycle APR Raw Data-Last'!$A$3:$A$1377,'5th Cycle Summary-Final2'!$C48,'5th Cycle APR Raw Data-Last'!G$3:G$1377)</f>
        <v>42</v>
      </c>
      <c r="F48" s="32">
        <f>SUMIF('5th Cycle APR Raw Data-Last'!$A$3:$A$1377,'5th Cycle Summary-Final2'!$C48,'5th Cycle APR Raw Data-Last'!H$3:H$1377)</f>
        <v>42</v>
      </c>
      <c r="G48" s="32">
        <f>SUMIF('5th Cycle APR Raw Data-Last'!$A$3:$A$1377,'5th Cycle Summary-Final2'!$C48,'5th Cycle APR Raw Data-Last'!I$3:I$1377)</f>
        <v>0</v>
      </c>
      <c r="H48" s="32">
        <f t="shared" si="0"/>
        <v>562</v>
      </c>
      <c r="I48" s="34">
        <f t="shared" si="1"/>
        <v>6.9536423841059597E-2</v>
      </c>
      <c r="J48" s="32">
        <f>VLOOKUP(C48,'5th Cycle APR Raw Data-Last'!$A$3:$S$1377,10,FALSE)</f>
        <v>355</v>
      </c>
      <c r="K48" s="32">
        <f>SUMIF('5th Cycle APR Raw Data-Last'!$A$3:$A$1377,'5th Cycle Summary-Final2'!$C48,'5th Cycle APR Raw Data-Last'!K$3:K$1377)</f>
        <v>16</v>
      </c>
      <c r="L48" s="32">
        <f>SUMIF('5th Cycle APR Raw Data-Last'!$A$3:$A$1377,'5th Cycle Summary-Final2'!$C48,'5th Cycle APR Raw Data-Last'!L$3:L$1377)</f>
        <v>16</v>
      </c>
      <c r="M48" s="32">
        <f>SUMIF('5th Cycle APR Raw Data-Last'!$A$3:$A$1377,'5th Cycle Summary-Final2'!$C48,'5th Cycle APR Raw Data-Last'!M$3:M$1377)</f>
        <v>0</v>
      </c>
      <c r="N48" s="32">
        <f t="shared" si="2"/>
        <v>339</v>
      </c>
      <c r="O48" s="34">
        <f t="shared" si="3"/>
        <v>4.507042253521127E-2</v>
      </c>
      <c r="P48" s="32">
        <f>VLOOKUP(C48,'5th Cycle APR Raw Data-Last'!$A$3:$S$1377,14,FALSE)</f>
        <v>381</v>
      </c>
      <c r="Q48" s="32">
        <f>SUMIF('5th Cycle APR Raw Data-Last'!$A$3:$A$1377,'5th Cycle Summary-Final2'!$C48,'5th Cycle APR Raw Data-Last'!$O$3:$O$1377)</f>
        <v>18</v>
      </c>
      <c r="R48" s="32">
        <f t="shared" si="4"/>
        <v>363</v>
      </c>
      <c r="S48" s="34">
        <f t="shared" si="5"/>
        <v>4.7244094488188976E-2</v>
      </c>
      <c r="T48" s="32">
        <f>VLOOKUP(C48,'5th Cycle APR Raw Data-Last'!$A$3:$S$1377,16,FALSE)</f>
        <v>895</v>
      </c>
      <c r="U48" s="32">
        <f>SUMIF('5th Cycle APR Raw Data-Last'!$A$3:$A$1377,'5th Cycle Summary-Final2'!$C48,'5th Cycle APR Raw Data-Last'!$Q$3:$Q$1377)</f>
        <v>511</v>
      </c>
      <c r="V48" s="32">
        <f t="shared" si="6"/>
        <v>384</v>
      </c>
      <c r="W48" s="34">
        <f t="shared" si="7"/>
        <v>0.57094972067039107</v>
      </c>
      <c r="X48" s="32">
        <f>VLOOKUP(C48,'5th Cycle APR Raw Data-Last'!$A$3:$S$1377,18,FALSE)</f>
        <v>2235</v>
      </c>
      <c r="Y48" s="32">
        <f>SUMIF('5th Cycle APR Raw Data-Last'!$A$3:$A$1377,'5th Cycle Summary-Final2'!$C48,'5th Cycle APR Raw Data-Last'!$S$3:$S$1377)</f>
        <v>587</v>
      </c>
      <c r="Z48" s="32">
        <f t="shared" si="8"/>
        <v>1648</v>
      </c>
    </row>
    <row r="49" spans="1:26" ht="12.75" customHeight="1" x14ac:dyDescent="0.15">
      <c r="A49" s="9" t="s">
        <v>120</v>
      </c>
      <c r="B49" s="9" t="s">
        <v>83</v>
      </c>
      <c r="C49" s="29" t="s">
        <v>121</v>
      </c>
      <c r="D49" s="32">
        <f>VLOOKUP(C49,'5th Cycle APR Raw Data-Last'!$A$3:$S$1377,6,FALSE)</f>
        <v>60</v>
      </c>
      <c r="E49" s="32">
        <f>SUMIF('5th Cycle APR Raw Data-Last'!$A$3:$A$1377,'5th Cycle Summary-Final2'!$C49,'5th Cycle APR Raw Data-Last'!G$3:G$1377)</f>
        <v>19</v>
      </c>
      <c r="F49" s="32">
        <f>SUMIF('5th Cycle APR Raw Data-Last'!$A$3:$A$1377,'5th Cycle Summary-Final2'!$C49,'5th Cycle APR Raw Data-Last'!H$3:H$1377)</f>
        <v>0</v>
      </c>
      <c r="G49" s="32">
        <f>SUMIF('5th Cycle APR Raw Data-Last'!$A$3:$A$1377,'5th Cycle Summary-Final2'!$C49,'5th Cycle APR Raw Data-Last'!I$3:I$1377)</f>
        <v>19</v>
      </c>
      <c r="H49" s="32">
        <f t="shared" si="0"/>
        <v>41</v>
      </c>
      <c r="I49" s="34">
        <f t="shared" si="1"/>
        <v>0.31666666666666665</v>
      </c>
      <c r="J49" s="32">
        <f>VLOOKUP(C49,'5th Cycle APR Raw Data-Last'!$A$3:$S$1377,10,FALSE)</f>
        <v>37</v>
      </c>
      <c r="K49" s="32">
        <f>SUMIF('5th Cycle APR Raw Data-Last'!$A$3:$A$1377,'5th Cycle Summary-Final2'!$C49,'5th Cycle APR Raw Data-Last'!K$3:K$1377)</f>
        <v>13</v>
      </c>
      <c r="L49" s="32">
        <f>SUMIF('5th Cycle APR Raw Data-Last'!$A$3:$A$1377,'5th Cycle Summary-Final2'!$C49,'5th Cycle APR Raw Data-Last'!L$3:L$1377)</f>
        <v>1</v>
      </c>
      <c r="M49" s="32">
        <f>SUMIF('5th Cycle APR Raw Data-Last'!$A$3:$A$1377,'5th Cycle Summary-Final2'!$C49,'5th Cycle APR Raw Data-Last'!M$3:M$1377)</f>
        <v>12</v>
      </c>
      <c r="N49" s="32">
        <f t="shared" si="2"/>
        <v>24</v>
      </c>
      <c r="O49" s="34">
        <f t="shared" si="3"/>
        <v>0.35135135135135137</v>
      </c>
      <c r="P49" s="32">
        <f>VLOOKUP(C49,'5th Cycle APR Raw Data-Last'!$A$3:$S$1377,14,FALSE)</f>
        <v>30</v>
      </c>
      <c r="Q49" s="32">
        <f>SUMIF('5th Cycle APR Raw Data-Last'!$A$3:$A$1377,'5th Cycle Summary-Final2'!$C49,'5th Cycle APR Raw Data-Last'!$O$3:$O$1377)</f>
        <v>14</v>
      </c>
      <c r="R49" s="32">
        <f t="shared" si="4"/>
        <v>16</v>
      </c>
      <c r="S49" s="34">
        <f t="shared" si="5"/>
        <v>0.46666666666666667</v>
      </c>
      <c r="T49" s="32">
        <f>VLOOKUP(C49,'5th Cycle APR Raw Data-Last'!$A$3:$S$1377,16,FALSE)</f>
        <v>106</v>
      </c>
      <c r="U49" s="32">
        <f>SUMIF('5th Cycle APR Raw Data-Last'!$A$3:$A$1377,'5th Cycle Summary-Final2'!$C49,'5th Cycle APR Raw Data-Last'!$Q$3:$Q$1377)</f>
        <v>52</v>
      </c>
      <c r="V49" s="32">
        <f t="shared" si="6"/>
        <v>54</v>
      </c>
      <c r="W49" s="34">
        <f t="shared" si="7"/>
        <v>0.49056603773584906</v>
      </c>
      <c r="X49" s="32">
        <f>VLOOKUP(C49,'5th Cycle APR Raw Data-Last'!$A$3:$S$1377,18,FALSE)</f>
        <v>233</v>
      </c>
      <c r="Y49" s="32">
        <f>SUMIF('5th Cycle APR Raw Data-Last'!$A$3:$A$1377,'5th Cycle Summary-Final2'!$C49,'5th Cycle APR Raw Data-Last'!$S$3:$S$1377)</f>
        <v>98</v>
      </c>
      <c r="Z49" s="32">
        <f t="shared" si="8"/>
        <v>135</v>
      </c>
    </row>
    <row r="50" spans="1:26" ht="12.75" customHeight="1" x14ac:dyDescent="0.15">
      <c r="A50" s="9" t="s">
        <v>122</v>
      </c>
      <c r="B50" s="9" t="s">
        <v>123</v>
      </c>
      <c r="C50" s="29" t="s">
        <v>124</v>
      </c>
      <c r="D50" s="32">
        <f>VLOOKUP(C50,'5th Cycle APR Raw Data-Last'!$A$3:$S$1377,6,FALSE)</f>
        <v>1086</v>
      </c>
      <c r="E50" s="32">
        <f>SUMIF('5th Cycle APR Raw Data-Last'!$A$3:$A$1377,'5th Cycle Summary-Final2'!$C50,'5th Cycle APR Raw Data-Last'!G$3:G$1377)</f>
        <v>59</v>
      </c>
      <c r="F50" s="32">
        <f>SUMIF('5th Cycle APR Raw Data-Last'!$A$3:$A$1377,'5th Cycle Summary-Final2'!$C50,'5th Cycle APR Raw Data-Last'!H$3:H$1377)</f>
        <v>59</v>
      </c>
      <c r="G50" s="32">
        <f>SUMIF('5th Cycle APR Raw Data-Last'!$A$3:$A$1377,'5th Cycle Summary-Final2'!$C50,'5th Cycle APR Raw Data-Last'!I$3:I$1377)</f>
        <v>0</v>
      </c>
      <c r="H50" s="32">
        <f t="shared" si="0"/>
        <v>1027</v>
      </c>
      <c r="I50" s="34">
        <f t="shared" si="1"/>
        <v>5.432780847145488E-2</v>
      </c>
      <c r="J50" s="32">
        <f>VLOOKUP(C50,'5th Cycle APR Raw Data-Last'!$A$3:$S$1377,10,FALSE)</f>
        <v>762</v>
      </c>
      <c r="K50" s="32">
        <f>SUMIF('5th Cycle APR Raw Data-Last'!$A$3:$A$1377,'5th Cycle Summary-Final2'!$C50,'5th Cycle APR Raw Data-Last'!K$3:K$1377)</f>
        <v>253</v>
      </c>
      <c r="L50" s="32">
        <f>SUMIF('5th Cycle APR Raw Data-Last'!$A$3:$A$1377,'5th Cycle Summary-Final2'!$C50,'5th Cycle APR Raw Data-Last'!L$3:L$1377)</f>
        <v>225</v>
      </c>
      <c r="M50" s="32">
        <f>SUMIF('5th Cycle APR Raw Data-Last'!$A$3:$A$1377,'5th Cycle Summary-Final2'!$C50,'5th Cycle APR Raw Data-Last'!M$3:M$1377)</f>
        <v>28</v>
      </c>
      <c r="N50" s="32">
        <f t="shared" si="2"/>
        <v>509</v>
      </c>
      <c r="O50" s="34">
        <f t="shared" si="3"/>
        <v>0.33202099737532809</v>
      </c>
      <c r="P50" s="32">
        <f>VLOOKUP(C50,'5th Cycle APR Raw Data-Last'!$A$3:$S$1377,14,FALSE)</f>
        <v>823</v>
      </c>
      <c r="Q50" s="32">
        <f>SUMIF('5th Cycle APR Raw Data-Last'!$A$3:$A$1377,'5th Cycle Summary-Final2'!$C50,'5th Cycle APR Raw Data-Last'!$O$3:$O$1377)</f>
        <v>47</v>
      </c>
      <c r="R50" s="32">
        <f t="shared" si="4"/>
        <v>776</v>
      </c>
      <c r="S50" s="34">
        <f t="shared" si="5"/>
        <v>5.7108140947752128E-2</v>
      </c>
      <c r="T50" s="32">
        <f>VLOOKUP(C50,'5th Cycle APR Raw Data-Last'!$A$3:$S$1377,16,FALSE)</f>
        <v>1757</v>
      </c>
      <c r="U50" s="32">
        <f>SUMIF('5th Cycle APR Raw Data-Last'!$A$3:$A$1377,'5th Cycle Summary-Final2'!$C50,'5th Cycle APR Raw Data-Last'!$Q$3:$Q$1377)</f>
        <v>2893</v>
      </c>
      <c r="V50" s="32">
        <f t="shared" si="6"/>
        <v>0</v>
      </c>
      <c r="W50" s="34">
        <f t="shared" si="7"/>
        <v>1.6465566306203756</v>
      </c>
      <c r="X50" s="32">
        <f>VLOOKUP(C50,'5th Cycle APR Raw Data-Last'!$A$3:$S$1377,18,FALSE)</f>
        <v>4428</v>
      </c>
      <c r="Y50" s="32">
        <f>SUMIF('5th Cycle APR Raw Data-Last'!$A$3:$A$1377,'5th Cycle Summary-Final2'!$C50,'5th Cycle APR Raw Data-Last'!$S$3:$S$1377)</f>
        <v>3252</v>
      </c>
      <c r="Z50" s="32">
        <f t="shared" si="8"/>
        <v>2312</v>
      </c>
    </row>
    <row r="51" spans="1:26" ht="12.75" customHeight="1" x14ac:dyDescent="0.15">
      <c r="A51" s="9" t="s">
        <v>122</v>
      </c>
      <c r="B51" s="9" t="s">
        <v>123</v>
      </c>
      <c r="C51" s="29" t="s">
        <v>125</v>
      </c>
      <c r="D51" s="32">
        <f>VLOOKUP(C51,'5th Cycle APR Raw Data-Last'!$A$3:$S$1377,6,FALSE)</f>
        <v>78</v>
      </c>
      <c r="E51" s="32">
        <f>SUMIF('5th Cycle APR Raw Data-Last'!$A$3:$A$1377,'5th Cycle Summary-Final2'!$C51,'5th Cycle APR Raw Data-Last'!G$3:G$1377)</f>
        <v>0</v>
      </c>
      <c r="F51" s="32">
        <f>SUMIF('5th Cycle APR Raw Data-Last'!$A$3:$A$1377,'5th Cycle Summary-Final2'!$C51,'5th Cycle APR Raw Data-Last'!H$3:H$1377)</f>
        <v>0</v>
      </c>
      <c r="G51" s="32">
        <f>SUMIF('5th Cycle APR Raw Data-Last'!$A$3:$A$1377,'5th Cycle Summary-Final2'!$C51,'5th Cycle APR Raw Data-Last'!I$3:I$1377)</f>
        <v>0</v>
      </c>
      <c r="H51" s="32">
        <f t="shared" si="0"/>
        <v>78</v>
      </c>
      <c r="I51" s="34">
        <f t="shared" si="1"/>
        <v>0</v>
      </c>
      <c r="J51" s="32">
        <f>VLOOKUP(C51,'5th Cycle APR Raw Data-Last'!$A$3:$S$1377,10,FALSE)</f>
        <v>55</v>
      </c>
      <c r="K51" s="32">
        <f>SUMIF('5th Cycle APR Raw Data-Last'!$A$3:$A$1377,'5th Cycle Summary-Final2'!$C51,'5th Cycle APR Raw Data-Last'!K$3:K$1377)</f>
        <v>0</v>
      </c>
      <c r="L51" s="32">
        <f>SUMIF('5th Cycle APR Raw Data-Last'!$A$3:$A$1377,'5th Cycle Summary-Final2'!$C51,'5th Cycle APR Raw Data-Last'!L$3:L$1377)</f>
        <v>0</v>
      </c>
      <c r="M51" s="32">
        <f>SUMIF('5th Cycle APR Raw Data-Last'!$A$3:$A$1377,'5th Cycle Summary-Final2'!$C51,'5th Cycle APR Raw Data-Last'!M$3:M$1377)</f>
        <v>0</v>
      </c>
      <c r="N51" s="32">
        <f t="shared" si="2"/>
        <v>55</v>
      </c>
      <c r="O51" s="34">
        <f t="shared" si="3"/>
        <v>0</v>
      </c>
      <c r="P51" s="32">
        <f>VLOOKUP(C51,'5th Cycle APR Raw Data-Last'!$A$3:$S$1377,14,FALSE)</f>
        <v>69</v>
      </c>
      <c r="Q51" s="32">
        <f>SUMIF('5th Cycle APR Raw Data-Last'!$A$3:$A$1377,'5th Cycle Summary-Final2'!$C51,'5th Cycle APR Raw Data-Last'!$O$3:$O$1377)</f>
        <v>51</v>
      </c>
      <c r="R51" s="32">
        <f t="shared" si="4"/>
        <v>18</v>
      </c>
      <c r="S51" s="34">
        <f t="shared" si="5"/>
        <v>0.73913043478260865</v>
      </c>
      <c r="T51" s="32">
        <f>VLOOKUP(C51,'5th Cycle APR Raw Data-Last'!$A$3:$S$1377,16,FALSE)</f>
        <v>170</v>
      </c>
      <c r="U51" s="32">
        <f>SUMIF('5th Cycle APR Raw Data-Last'!$A$3:$A$1377,'5th Cycle Summary-Final2'!$C51,'5th Cycle APR Raw Data-Last'!$Q$3:$Q$1377)</f>
        <v>122</v>
      </c>
      <c r="V51" s="32">
        <f t="shared" si="6"/>
        <v>48</v>
      </c>
      <c r="W51" s="34">
        <f t="shared" si="7"/>
        <v>0.71764705882352942</v>
      </c>
      <c r="X51" s="32">
        <f>VLOOKUP(C51,'5th Cycle APR Raw Data-Last'!$A$3:$S$1377,18,FALSE)</f>
        <v>372</v>
      </c>
      <c r="Y51" s="32">
        <f>SUMIF('5th Cycle APR Raw Data-Last'!$A$3:$A$1377,'5th Cycle Summary-Final2'!$C51,'5th Cycle APR Raw Data-Last'!$S$3:$S$1377)</f>
        <v>173</v>
      </c>
      <c r="Z51" s="32">
        <f t="shared" si="8"/>
        <v>199</v>
      </c>
    </row>
    <row r="52" spans="1:26" ht="12.75" customHeight="1" x14ac:dyDescent="0.15">
      <c r="A52" s="9" t="s">
        <v>122</v>
      </c>
      <c r="B52" s="9" t="s">
        <v>89</v>
      </c>
      <c r="C52" s="29" t="s">
        <v>126</v>
      </c>
      <c r="D52" s="32">
        <f>VLOOKUP(C52,'5th Cycle APR Raw Data-Last'!$A$3:$S$1377,6,FALSE)</f>
        <v>54</v>
      </c>
      <c r="E52" s="32">
        <f>SUMIF('5th Cycle APR Raw Data-Last'!$A$3:$A$1377,'5th Cycle Summary-Final2'!$C52,'5th Cycle APR Raw Data-Last'!G$3:G$1377)</f>
        <v>0</v>
      </c>
      <c r="F52" s="32">
        <f>SUMIF('5th Cycle APR Raw Data-Last'!$A$3:$A$1377,'5th Cycle Summary-Final2'!$C52,'5th Cycle APR Raw Data-Last'!H$3:H$1377)</f>
        <v>0</v>
      </c>
      <c r="G52" s="32">
        <f>SUMIF('5th Cycle APR Raw Data-Last'!$A$3:$A$1377,'5th Cycle Summary-Final2'!$C52,'5th Cycle APR Raw Data-Last'!I$3:I$1377)</f>
        <v>0</v>
      </c>
      <c r="H52" s="32">
        <f t="shared" si="0"/>
        <v>54</v>
      </c>
      <c r="I52" s="34">
        <f t="shared" si="1"/>
        <v>0</v>
      </c>
      <c r="J52" s="32">
        <f>VLOOKUP(C52,'5th Cycle APR Raw Data-Last'!$A$3:$S$1377,10,FALSE)</f>
        <v>38</v>
      </c>
      <c r="K52" s="32">
        <f>SUMIF('5th Cycle APR Raw Data-Last'!$A$3:$A$1377,'5th Cycle Summary-Final2'!$C52,'5th Cycle APR Raw Data-Last'!K$3:K$1377)</f>
        <v>0</v>
      </c>
      <c r="L52" s="32">
        <f>SUMIF('5th Cycle APR Raw Data-Last'!$A$3:$A$1377,'5th Cycle Summary-Final2'!$C52,'5th Cycle APR Raw Data-Last'!L$3:L$1377)</f>
        <v>0</v>
      </c>
      <c r="M52" s="32">
        <f>SUMIF('5th Cycle APR Raw Data-Last'!$A$3:$A$1377,'5th Cycle Summary-Final2'!$C52,'5th Cycle APR Raw Data-Last'!M$3:M$1377)</f>
        <v>0</v>
      </c>
      <c r="N52" s="32">
        <f t="shared" si="2"/>
        <v>38</v>
      </c>
      <c r="O52" s="34">
        <f t="shared" si="3"/>
        <v>0</v>
      </c>
      <c r="P52" s="32">
        <f>VLOOKUP(C52,'5th Cycle APR Raw Data-Last'!$A$3:$S$1377,14,FALSE)</f>
        <v>63</v>
      </c>
      <c r="Q52" s="32">
        <f>SUMIF('5th Cycle APR Raw Data-Last'!$A$3:$A$1377,'5th Cycle Summary-Final2'!$C52,'5th Cycle APR Raw Data-Last'!$O$3:$O$1377)</f>
        <v>4</v>
      </c>
      <c r="R52" s="32">
        <f t="shared" si="4"/>
        <v>59</v>
      </c>
      <c r="S52" s="34">
        <f t="shared" si="5"/>
        <v>6.3492063492063489E-2</v>
      </c>
      <c r="T52" s="32">
        <f>VLOOKUP(C52,'5th Cycle APR Raw Data-Last'!$A$3:$S$1377,16,FALSE)</f>
        <v>181</v>
      </c>
      <c r="U52" s="32">
        <f>SUMIF('5th Cycle APR Raw Data-Last'!$A$3:$A$1377,'5th Cycle Summary-Final2'!$C52,'5th Cycle APR Raw Data-Last'!$Q$3:$Q$1377)</f>
        <v>35</v>
      </c>
      <c r="V52" s="32">
        <f t="shared" si="6"/>
        <v>146</v>
      </c>
      <c r="W52" s="34">
        <f t="shared" si="7"/>
        <v>0.19337016574585636</v>
      </c>
      <c r="X52" s="32">
        <f>VLOOKUP(C52,'5th Cycle APR Raw Data-Last'!$A$3:$S$1377,18,FALSE)</f>
        <v>336</v>
      </c>
      <c r="Y52" s="32">
        <f>SUMIF('5th Cycle APR Raw Data-Last'!$A$3:$A$1377,'5th Cycle Summary-Final2'!$C52,'5th Cycle APR Raw Data-Last'!$S$3:$S$1377)</f>
        <v>39</v>
      </c>
      <c r="Z52" s="32">
        <f t="shared" si="8"/>
        <v>297</v>
      </c>
    </row>
    <row r="53" spans="1:26" ht="12.75" customHeight="1" x14ac:dyDescent="0.15">
      <c r="A53" s="9" t="s">
        <v>127</v>
      </c>
      <c r="B53" s="9" t="s">
        <v>128</v>
      </c>
      <c r="C53" s="29" t="s">
        <v>129</v>
      </c>
      <c r="D53" s="32">
        <f>VLOOKUP(C53,'5th Cycle APR Raw Data-Last'!$A$3:$S$1377,6,FALSE)</f>
        <v>2321</v>
      </c>
      <c r="E53" s="32">
        <f>SUMIF('5th Cycle APR Raw Data-Last'!$A$3:$A$1377,'5th Cycle Summary-Final2'!$C53,'5th Cycle APR Raw Data-Last'!G$3:G$1377)</f>
        <v>0</v>
      </c>
      <c r="F53" s="32">
        <f>SUMIF('5th Cycle APR Raw Data-Last'!$A$3:$A$1377,'5th Cycle Summary-Final2'!$C53,'5th Cycle APR Raw Data-Last'!H$3:H$1377)</f>
        <v>0</v>
      </c>
      <c r="G53" s="32">
        <f>SUMIF('5th Cycle APR Raw Data-Last'!$A$3:$A$1377,'5th Cycle Summary-Final2'!$C53,'5th Cycle APR Raw Data-Last'!I$3:I$1377)</f>
        <v>0</v>
      </c>
      <c r="H53" s="32">
        <f t="shared" si="0"/>
        <v>2321</v>
      </c>
      <c r="I53" s="34">
        <f t="shared" si="1"/>
        <v>0</v>
      </c>
      <c r="J53" s="32">
        <f>VLOOKUP(C53,'5th Cycle APR Raw Data-Last'!$A$3:$S$1377,10,FALSE)</f>
        <v>1145</v>
      </c>
      <c r="K53" s="32">
        <f>SUMIF('5th Cycle APR Raw Data-Last'!$A$3:$A$1377,'5th Cycle Summary-Final2'!$C53,'5th Cycle APR Raw Data-Last'!K$3:K$1377)</f>
        <v>25</v>
      </c>
      <c r="L53" s="32">
        <f>SUMIF('5th Cycle APR Raw Data-Last'!$A$3:$A$1377,'5th Cycle Summary-Final2'!$C53,'5th Cycle APR Raw Data-Last'!L$3:L$1377)</f>
        <v>25</v>
      </c>
      <c r="M53" s="32">
        <f>SUMIF('5th Cycle APR Raw Data-Last'!$A$3:$A$1377,'5th Cycle Summary-Final2'!$C53,'5th Cycle APR Raw Data-Last'!M$3:M$1377)</f>
        <v>0</v>
      </c>
      <c r="N53" s="32">
        <f t="shared" si="2"/>
        <v>1120</v>
      </c>
      <c r="O53" s="34">
        <f t="shared" si="3"/>
        <v>2.1834061135371178E-2</v>
      </c>
      <c r="P53" s="32">
        <f>VLOOKUP(C53,'5th Cycle APR Raw Data-Last'!$A$3:$S$1377,14,FALSE)</f>
        <v>1018</v>
      </c>
      <c r="Q53" s="32">
        <f>SUMIF('5th Cycle APR Raw Data-Last'!$A$3:$A$1377,'5th Cycle Summary-Final2'!$C53,'5th Cycle APR Raw Data-Last'!$O$3:$O$1377)</f>
        <v>1331</v>
      </c>
      <c r="R53" s="32">
        <f t="shared" si="4"/>
        <v>0</v>
      </c>
      <c r="S53" s="34">
        <f t="shared" si="5"/>
        <v>1.3074656188605107</v>
      </c>
      <c r="T53" s="32">
        <f>VLOOKUP(C53,'5th Cycle APR Raw Data-Last'!$A$3:$S$1377,16,FALSE)</f>
        <v>1844</v>
      </c>
      <c r="U53" s="32">
        <f>SUMIF('5th Cycle APR Raw Data-Last'!$A$3:$A$1377,'5th Cycle Summary-Final2'!$C53,'5th Cycle APR Raw Data-Last'!$Q$3:$Q$1377)</f>
        <v>2527</v>
      </c>
      <c r="V53" s="32">
        <f t="shared" si="6"/>
        <v>0</v>
      </c>
      <c r="W53" s="34">
        <f t="shared" si="7"/>
        <v>1.3703904555314534</v>
      </c>
      <c r="X53" s="32">
        <f>VLOOKUP(C53,'5th Cycle APR Raw Data-Last'!$A$3:$S$1377,18,FALSE)</f>
        <v>6328</v>
      </c>
      <c r="Y53" s="32">
        <f>SUMIF('5th Cycle APR Raw Data-Last'!$A$3:$A$1377,'5th Cycle Summary-Final2'!$C53,'5th Cycle APR Raw Data-Last'!$S$3:$S$1377)</f>
        <v>3883</v>
      </c>
      <c r="Z53" s="32">
        <f t="shared" si="8"/>
        <v>3441</v>
      </c>
    </row>
    <row r="54" spans="1:26" ht="12.75" customHeight="1" x14ac:dyDescent="0.15">
      <c r="A54" s="9" t="s">
        <v>127</v>
      </c>
      <c r="B54" s="9" t="s">
        <v>128</v>
      </c>
      <c r="C54" s="29" t="s">
        <v>130</v>
      </c>
      <c r="D54" s="32">
        <f>VLOOKUP(C54,'5th Cycle APR Raw Data-Last'!$A$3:$S$1377,6,FALSE)</f>
        <v>150</v>
      </c>
      <c r="E54" s="32">
        <f>SUMIF('5th Cycle APR Raw Data-Last'!$A$3:$A$1377,'5th Cycle Summary-Final2'!$C54,'5th Cycle APR Raw Data-Last'!G$3:G$1377)</f>
        <v>36</v>
      </c>
      <c r="F54" s="32">
        <f>SUMIF('5th Cycle APR Raw Data-Last'!$A$3:$A$1377,'5th Cycle Summary-Final2'!$C54,'5th Cycle APR Raw Data-Last'!H$3:H$1377)</f>
        <v>36</v>
      </c>
      <c r="G54" s="32">
        <f>SUMIF('5th Cycle APR Raw Data-Last'!$A$3:$A$1377,'5th Cycle Summary-Final2'!$C54,'5th Cycle APR Raw Data-Last'!I$3:I$1377)</f>
        <v>0</v>
      </c>
      <c r="H54" s="32">
        <f t="shared" si="0"/>
        <v>114</v>
      </c>
      <c r="I54" s="34">
        <f t="shared" si="1"/>
        <v>0.24</v>
      </c>
      <c r="J54" s="32">
        <f>VLOOKUP(C54,'5th Cycle APR Raw Data-Last'!$A$3:$S$1377,10,FALSE)</f>
        <v>115</v>
      </c>
      <c r="K54" s="32">
        <f>SUMIF('5th Cycle APR Raw Data-Last'!$A$3:$A$1377,'5th Cycle Summary-Final2'!$C54,'5th Cycle APR Raw Data-Last'!K$3:K$1377)</f>
        <v>32</v>
      </c>
      <c r="L54" s="32">
        <f>SUMIF('5th Cycle APR Raw Data-Last'!$A$3:$A$1377,'5th Cycle Summary-Final2'!$C54,'5th Cycle APR Raw Data-Last'!L$3:L$1377)</f>
        <v>32</v>
      </c>
      <c r="M54" s="32">
        <f>SUMIF('5th Cycle APR Raw Data-Last'!$A$3:$A$1377,'5th Cycle Summary-Final2'!$C54,'5th Cycle APR Raw Data-Last'!M$3:M$1377)</f>
        <v>0</v>
      </c>
      <c r="N54" s="32">
        <f t="shared" si="2"/>
        <v>83</v>
      </c>
      <c r="O54" s="34">
        <f t="shared" si="3"/>
        <v>0.27826086956521739</v>
      </c>
      <c r="P54" s="32">
        <f>VLOOKUP(C54,'5th Cycle APR Raw Data-Last'!$A$3:$S$1377,14,FALSE)</f>
        <v>123</v>
      </c>
      <c r="Q54" s="32">
        <f>SUMIF('5th Cycle APR Raw Data-Last'!$A$3:$A$1377,'5th Cycle Summary-Final2'!$C54,'5th Cycle APR Raw Data-Last'!$O$3:$O$1377)</f>
        <v>27</v>
      </c>
      <c r="R54" s="32">
        <f t="shared" si="4"/>
        <v>96</v>
      </c>
      <c r="S54" s="34">
        <f t="shared" si="5"/>
        <v>0.21951219512195122</v>
      </c>
      <c r="T54" s="32">
        <f>VLOOKUP(C54,'5th Cycle APR Raw Data-Last'!$A$3:$S$1377,16,FALSE)</f>
        <v>201</v>
      </c>
      <c r="U54" s="32">
        <f>SUMIF('5th Cycle APR Raw Data-Last'!$A$3:$A$1377,'5th Cycle Summary-Final2'!$C54,'5th Cycle APR Raw Data-Last'!$Q$3:$Q$1377)</f>
        <v>54</v>
      </c>
      <c r="V54" s="32">
        <f t="shared" si="6"/>
        <v>147</v>
      </c>
      <c r="W54" s="34">
        <f t="shared" si="7"/>
        <v>0.26865671641791045</v>
      </c>
      <c r="X54" s="32">
        <f>VLOOKUP(C54,'5th Cycle APR Raw Data-Last'!$A$3:$S$1377,18,FALSE)</f>
        <v>589</v>
      </c>
      <c r="Y54" s="32">
        <f>SUMIF('5th Cycle APR Raw Data-Last'!$A$3:$A$1377,'5th Cycle Summary-Final2'!$C54,'5th Cycle APR Raw Data-Last'!$S$3:$S$1377)</f>
        <v>149</v>
      </c>
      <c r="Z54" s="32">
        <f t="shared" si="8"/>
        <v>440</v>
      </c>
    </row>
    <row r="55" spans="1:26" ht="12.75" customHeight="1" x14ac:dyDescent="0.15">
      <c r="A55" s="9" t="s">
        <v>127</v>
      </c>
      <c r="B55" s="9" t="s">
        <v>128</v>
      </c>
      <c r="C55" s="29" t="s">
        <v>127</v>
      </c>
      <c r="D55" s="32">
        <f>VLOOKUP(C55,'5th Cycle APR Raw Data-Last'!$A$3:$S$1377,6,FALSE)</f>
        <v>7971</v>
      </c>
      <c r="E55" s="32">
        <f>SUMIF('5th Cycle APR Raw Data-Last'!$A$3:$A$1377,'5th Cycle Summary-Final2'!$C55,'5th Cycle APR Raw Data-Last'!G$3:G$1377)</f>
        <v>313</v>
      </c>
      <c r="F55" s="32">
        <f>SUMIF('5th Cycle APR Raw Data-Last'!$A$3:$A$1377,'5th Cycle Summary-Final2'!$C55,'5th Cycle APR Raw Data-Last'!H$3:H$1377)</f>
        <v>313</v>
      </c>
      <c r="G55" s="32">
        <f>SUMIF('5th Cycle APR Raw Data-Last'!$A$3:$A$1377,'5th Cycle Summary-Final2'!$C55,'5th Cycle APR Raw Data-Last'!I$3:I$1377)</f>
        <v>0</v>
      </c>
      <c r="H55" s="32">
        <f t="shared" si="0"/>
        <v>7658</v>
      </c>
      <c r="I55" s="34">
        <f t="shared" si="1"/>
        <v>3.9267344122443856E-2</v>
      </c>
      <c r="J55" s="32">
        <f>VLOOKUP(C55,'5th Cycle APR Raw Data-Last'!$A$3:$S$1377,10,FALSE)</f>
        <v>5736</v>
      </c>
      <c r="K55" s="32">
        <f>SUMIF('5th Cycle APR Raw Data-Last'!$A$3:$A$1377,'5th Cycle Summary-Final2'!$C55,'5th Cycle APR Raw Data-Last'!K$3:K$1377)</f>
        <v>280</v>
      </c>
      <c r="L55" s="32">
        <f>SUMIF('5th Cycle APR Raw Data-Last'!$A$3:$A$1377,'5th Cycle Summary-Final2'!$C55,'5th Cycle APR Raw Data-Last'!L$3:L$1377)</f>
        <v>280</v>
      </c>
      <c r="M55" s="32">
        <f>SUMIF('5th Cycle APR Raw Data-Last'!$A$3:$A$1377,'5th Cycle Summary-Final2'!$C55,'5th Cycle APR Raw Data-Last'!M$3:M$1377)</f>
        <v>0</v>
      </c>
      <c r="N55" s="32">
        <f t="shared" si="2"/>
        <v>5456</v>
      </c>
      <c r="O55" s="34">
        <f t="shared" si="3"/>
        <v>4.8814504881450491E-2</v>
      </c>
      <c r="P55" s="32">
        <f>VLOOKUP(C55,'5th Cycle APR Raw Data-Last'!$A$3:$S$1377,14,FALSE)</f>
        <v>3228</v>
      </c>
      <c r="Q55" s="32">
        <f>SUMIF('5th Cycle APR Raw Data-Last'!$A$3:$A$1377,'5th Cycle Summary-Final2'!$C55,'5th Cycle APR Raw Data-Last'!$O$3:$O$1377)</f>
        <v>1505</v>
      </c>
      <c r="R55" s="32">
        <f t="shared" si="4"/>
        <v>1723</v>
      </c>
      <c r="S55" s="34">
        <f t="shared" si="5"/>
        <v>0.46623296158612143</v>
      </c>
      <c r="T55" s="32">
        <f>VLOOKUP(C55,'5th Cycle APR Raw Data-Last'!$A$3:$S$1377,16,FALSE)</f>
        <v>10116</v>
      </c>
      <c r="U55" s="32">
        <f>SUMIF('5th Cycle APR Raw Data-Last'!$A$3:$A$1377,'5th Cycle Summary-Final2'!$C55,'5th Cycle APR Raw Data-Last'!$Q$3:$Q$1377)</f>
        <v>3927</v>
      </c>
      <c r="V55" s="32">
        <f t="shared" si="6"/>
        <v>6189</v>
      </c>
      <c r="W55" s="34">
        <f t="shared" si="7"/>
        <v>0.38819691577698695</v>
      </c>
      <c r="X55" s="32">
        <f>VLOOKUP(C55,'5th Cycle APR Raw Data-Last'!$A$3:$S$1377,18,FALSE)</f>
        <v>27051</v>
      </c>
      <c r="Y55" s="32">
        <f>SUMIF('5th Cycle APR Raw Data-Last'!$A$3:$A$1377,'5th Cycle Summary-Final2'!$C55,'5th Cycle APR Raw Data-Last'!$S$3:$S$1377)</f>
        <v>6025</v>
      </c>
      <c r="Z55" s="32">
        <f t="shared" si="8"/>
        <v>21026</v>
      </c>
    </row>
    <row r="56" spans="1:26" ht="12.75" customHeight="1" x14ac:dyDescent="0.15">
      <c r="A56" s="9" t="s">
        <v>127</v>
      </c>
      <c r="B56" s="9" t="s">
        <v>128</v>
      </c>
      <c r="C56" s="29" t="s">
        <v>131</v>
      </c>
      <c r="D56" s="32">
        <f>VLOOKUP(C56,'5th Cycle APR Raw Data-Last'!$A$3:$S$1377,6,FALSE)</f>
        <v>460</v>
      </c>
      <c r="E56" s="32">
        <f>SUMIF('5th Cycle APR Raw Data-Last'!$A$3:$A$1377,'5th Cycle Summary-Final2'!$C56,'5th Cycle APR Raw Data-Last'!G$3:G$1377)</f>
        <v>0</v>
      </c>
      <c r="F56" s="32">
        <f>SUMIF('5th Cycle APR Raw Data-Last'!$A$3:$A$1377,'5th Cycle Summary-Final2'!$C56,'5th Cycle APR Raw Data-Last'!H$3:H$1377)</f>
        <v>0</v>
      </c>
      <c r="G56" s="32">
        <f>SUMIF('5th Cycle APR Raw Data-Last'!$A$3:$A$1377,'5th Cycle Summary-Final2'!$C56,'5th Cycle APR Raw Data-Last'!I$3:I$1377)</f>
        <v>0</v>
      </c>
      <c r="H56" s="32">
        <f t="shared" si="0"/>
        <v>460</v>
      </c>
      <c r="I56" s="34">
        <f t="shared" si="1"/>
        <v>0</v>
      </c>
      <c r="J56" s="32">
        <f>VLOOKUP(C56,'5th Cycle APR Raw Data-Last'!$A$3:$S$1377,10,FALSE)</f>
        <v>527</v>
      </c>
      <c r="K56" s="32">
        <f>SUMIF('5th Cycle APR Raw Data-Last'!$A$3:$A$1377,'5th Cycle Summary-Final2'!$C56,'5th Cycle APR Raw Data-Last'!K$3:K$1377)</f>
        <v>0</v>
      </c>
      <c r="L56" s="32">
        <f>SUMIF('5th Cycle APR Raw Data-Last'!$A$3:$A$1377,'5th Cycle Summary-Final2'!$C56,'5th Cycle APR Raw Data-Last'!L$3:L$1377)</f>
        <v>0</v>
      </c>
      <c r="M56" s="32">
        <f>SUMIF('5th Cycle APR Raw Data-Last'!$A$3:$A$1377,'5th Cycle Summary-Final2'!$C56,'5th Cycle APR Raw Data-Last'!M$3:M$1377)</f>
        <v>0</v>
      </c>
      <c r="N56" s="32">
        <f t="shared" si="2"/>
        <v>527</v>
      </c>
      <c r="O56" s="34">
        <f t="shared" si="3"/>
        <v>0</v>
      </c>
      <c r="P56" s="32">
        <f>VLOOKUP(C56,'5th Cycle APR Raw Data-Last'!$A$3:$S$1377,14,FALSE)</f>
        <v>589</v>
      </c>
      <c r="Q56" s="32">
        <f>SUMIF('5th Cycle APR Raw Data-Last'!$A$3:$A$1377,'5th Cycle Summary-Final2'!$C56,'5th Cycle APR Raw Data-Last'!$O$3:$O$1377)</f>
        <v>219</v>
      </c>
      <c r="R56" s="32">
        <f t="shared" si="4"/>
        <v>370</v>
      </c>
      <c r="S56" s="34">
        <f t="shared" si="5"/>
        <v>0.37181663837011886</v>
      </c>
      <c r="T56" s="32">
        <f>VLOOKUP(C56,'5th Cycle APR Raw Data-Last'!$A$3:$S$1377,16,FALSE)</f>
        <v>1146</v>
      </c>
      <c r="U56" s="32">
        <f>SUMIF('5th Cycle APR Raw Data-Last'!$A$3:$A$1377,'5th Cycle Summary-Final2'!$C56,'5th Cycle APR Raw Data-Last'!$Q$3:$Q$1377)</f>
        <v>271</v>
      </c>
      <c r="V56" s="32">
        <f t="shared" si="6"/>
        <v>875</v>
      </c>
      <c r="W56" s="34">
        <f t="shared" si="7"/>
        <v>0.23647469458987783</v>
      </c>
      <c r="X56" s="32">
        <f>VLOOKUP(C56,'5th Cycle APR Raw Data-Last'!$A$3:$S$1377,18,FALSE)</f>
        <v>2722</v>
      </c>
      <c r="Y56" s="32">
        <f>SUMIF('5th Cycle APR Raw Data-Last'!$A$3:$A$1377,'5th Cycle Summary-Final2'!$C56,'5th Cycle APR Raw Data-Last'!$S$3:$S$1377)</f>
        <v>490</v>
      </c>
      <c r="Z56" s="32">
        <f t="shared" si="8"/>
        <v>2232</v>
      </c>
    </row>
    <row r="57" spans="1:26" ht="12.75" customHeight="1" x14ac:dyDescent="0.15">
      <c r="A57" s="9" t="s">
        <v>127</v>
      </c>
      <c r="B57" s="9" t="s">
        <v>128</v>
      </c>
      <c r="C57" s="29" t="s">
        <v>132</v>
      </c>
      <c r="D57" s="32">
        <f>VLOOKUP(C57,'5th Cycle APR Raw Data-Last'!$A$3:$S$1377,6,FALSE)</f>
        <v>87</v>
      </c>
      <c r="E57" s="32">
        <f>SUMIF('5th Cycle APR Raw Data-Last'!$A$3:$A$1377,'5th Cycle Summary-Final2'!$C57,'5th Cycle APR Raw Data-Last'!G$3:G$1377)</f>
        <v>0</v>
      </c>
      <c r="F57" s="32">
        <f>SUMIF('5th Cycle APR Raw Data-Last'!$A$3:$A$1377,'5th Cycle Summary-Final2'!$C57,'5th Cycle APR Raw Data-Last'!H$3:H$1377)</f>
        <v>0</v>
      </c>
      <c r="G57" s="32">
        <f>SUMIF('5th Cycle APR Raw Data-Last'!$A$3:$A$1377,'5th Cycle Summary-Final2'!$C57,'5th Cycle APR Raw Data-Last'!I$3:I$1377)</f>
        <v>0</v>
      </c>
      <c r="H57" s="32">
        <f t="shared" si="0"/>
        <v>87</v>
      </c>
      <c r="I57" s="34">
        <f t="shared" si="1"/>
        <v>0</v>
      </c>
      <c r="J57" s="32">
        <f>VLOOKUP(C57,'5th Cycle APR Raw Data-Last'!$A$3:$S$1377,10,FALSE)</f>
        <v>107</v>
      </c>
      <c r="K57" s="32">
        <f>SUMIF('5th Cycle APR Raw Data-Last'!$A$3:$A$1377,'5th Cycle Summary-Final2'!$C57,'5th Cycle APR Raw Data-Last'!K$3:K$1377)</f>
        <v>0</v>
      </c>
      <c r="L57" s="32">
        <f>SUMIF('5th Cycle APR Raw Data-Last'!$A$3:$A$1377,'5th Cycle Summary-Final2'!$C57,'5th Cycle APR Raw Data-Last'!L$3:L$1377)</f>
        <v>0</v>
      </c>
      <c r="M57" s="32">
        <f>SUMIF('5th Cycle APR Raw Data-Last'!$A$3:$A$1377,'5th Cycle Summary-Final2'!$C57,'5th Cycle APR Raw Data-Last'!M$3:M$1377)</f>
        <v>0</v>
      </c>
      <c r="N57" s="32">
        <f t="shared" si="2"/>
        <v>107</v>
      </c>
      <c r="O57" s="34">
        <f t="shared" si="3"/>
        <v>0</v>
      </c>
      <c r="P57" s="32">
        <f>VLOOKUP(C57,'5th Cycle APR Raw Data-Last'!$A$3:$S$1377,14,FALSE)</f>
        <v>106</v>
      </c>
      <c r="Q57" s="32">
        <f>SUMIF('5th Cycle APR Raw Data-Last'!$A$3:$A$1377,'5th Cycle Summary-Final2'!$C57,'5th Cycle APR Raw Data-Last'!$O$3:$O$1377)</f>
        <v>0</v>
      </c>
      <c r="R57" s="32">
        <f t="shared" si="4"/>
        <v>106</v>
      </c>
      <c r="S57" s="34">
        <f t="shared" si="5"/>
        <v>0</v>
      </c>
      <c r="T57" s="32">
        <f>VLOOKUP(C57,'5th Cycle APR Raw Data-Last'!$A$3:$S$1377,16,FALSE)</f>
        <v>124</v>
      </c>
      <c r="U57" s="32">
        <f>SUMIF('5th Cycle APR Raw Data-Last'!$A$3:$A$1377,'5th Cycle Summary-Final2'!$C57,'5th Cycle APR Raw Data-Last'!$Q$3:$Q$1377)</f>
        <v>0</v>
      </c>
      <c r="V57" s="32">
        <f t="shared" si="6"/>
        <v>124</v>
      </c>
      <c r="W57" s="34">
        <f t="shared" si="7"/>
        <v>0</v>
      </c>
      <c r="X57" s="32">
        <f>VLOOKUP(C57,'5th Cycle APR Raw Data-Last'!$A$3:$S$1377,18,FALSE)</f>
        <v>424</v>
      </c>
      <c r="Y57" s="32">
        <f>SUMIF('5th Cycle APR Raw Data-Last'!$A$3:$A$1377,'5th Cycle Summary-Final2'!$C57,'5th Cycle APR Raw Data-Last'!$S$3:$S$1377)</f>
        <v>0</v>
      </c>
      <c r="Z57" s="32">
        <f t="shared" si="8"/>
        <v>424</v>
      </c>
    </row>
    <row r="58" spans="1:26" ht="12.75" customHeight="1" x14ac:dyDescent="0.15">
      <c r="A58" s="9" t="s">
        <v>127</v>
      </c>
      <c r="B58" s="9" t="s">
        <v>128</v>
      </c>
      <c r="C58" s="29" t="s">
        <v>133</v>
      </c>
      <c r="D58" s="32">
        <f>VLOOKUP(C58,'5th Cycle APR Raw Data-Last'!$A$3:$S$1377,6,FALSE)</f>
        <v>110</v>
      </c>
      <c r="E58" s="32">
        <f>SUMIF('5th Cycle APR Raw Data-Last'!$A$3:$A$1377,'5th Cycle Summary-Final2'!$C58,'5th Cycle APR Raw Data-Last'!G$3:G$1377)</f>
        <v>109</v>
      </c>
      <c r="F58" s="32">
        <f>SUMIF('5th Cycle APR Raw Data-Last'!$A$3:$A$1377,'5th Cycle Summary-Final2'!$C58,'5th Cycle APR Raw Data-Last'!H$3:H$1377)</f>
        <v>91</v>
      </c>
      <c r="G58" s="32">
        <f>SUMIF('5th Cycle APR Raw Data-Last'!$A$3:$A$1377,'5th Cycle Summary-Final2'!$C58,'5th Cycle APR Raw Data-Last'!I$3:I$1377)</f>
        <v>18</v>
      </c>
      <c r="H58" s="32">
        <f t="shared" si="0"/>
        <v>1</v>
      </c>
      <c r="I58" s="34">
        <f t="shared" si="1"/>
        <v>0.99090909090909096</v>
      </c>
      <c r="J58" s="32">
        <f>VLOOKUP(C58,'5th Cycle APR Raw Data-Last'!$A$3:$S$1377,10,FALSE)</f>
        <v>82</v>
      </c>
      <c r="K58" s="32">
        <f>SUMIF('5th Cycle APR Raw Data-Last'!$A$3:$A$1377,'5th Cycle Summary-Final2'!$C58,'5th Cycle APR Raw Data-Last'!K$3:K$1377)</f>
        <v>6</v>
      </c>
      <c r="L58" s="32">
        <f>SUMIF('5th Cycle APR Raw Data-Last'!$A$3:$A$1377,'5th Cycle Summary-Final2'!$C58,'5th Cycle APR Raw Data-Last'!L$3:L$1377)</f>
        <v>2</v>
      </c>
      <c r="M58" s="32">
        <f>SUMIF('5th Cycle APR Raw Data-Last'!$A$3:$A$1377,'5th Cycle Summary-Final2'!$C58,'5th Cycle APR Raw Data-Last'!M$3:M$1377)</f>
        <v>4</v>
      </c>
      <c r="N58" s="32">
        <f t="shared" si="2"/>
        <v>76</v>
      </c>
      <c r="O58" s="34">
        <f t="shared" si="3"/>
        <v>7.3170731707317069E-2</v>
      </c>
      <c r="P58" s="32">
        <f>VLOOKUP(C58,'5th Cycle APR Raw Data-Last'!$A$3:$S$1377,14,FALSE)</f>
        <v>77</v>
      </c>
      <c r="Q58" s="32">
        <f>SUMIF('5th Cycle APR Raw Data-Last'!$A$3:$A$1377,'5th Cycle Summary-Final2'!$C58,'5th Cycle APR Raw Data-Last'!$O$3:$O$1377)</f>
        <v>3</v>
      </c>
      <c r="R58" s="32">
        <f t="shared" si="4"/>
        <v>74</v>
      </c>
      <c r="S58" s="34">
        <f t="shared" si="5"/>
        <v>3.896103896103896E-2</v>
      </c>
      <c r="T58" s="32">
        <f>VLOOKUP(C58,'5th Cycle APR Raw Data-Last'!$A$3:$S$1377,16,FALSE)</f>
        <v>0</v>
      </c>
      <c r="U58" s="32">
        <f>SUMIF('5th Cycle APR Raw Data-Last'!$A$3:$A$1377,'5th Cycle Summary-Final2'!$C58,'5th Cycle APR Raw Data-Last'!$Q$3:$Q$1377)</f>
        <v>0</v>
      </c>
      <c r="V58" s="32">
        <f t="shared" si="6"/>
        <v>0</v>
      </c>
      <c r="W58" s="34" t="e">
        <f t="shared" si="7"/>
        <v>#DIV/0!</v>
      </c>
      <c r="X58" s="32">
        <f>VLOOKUP(C58,'5th Cycle APR Raw Data-Last'!$A$3:$S$1377,18,FALSE)</f>
        <v>269</v>
      </c>
      <c r="Y58" s="32">
        <f>SUMIF('5th Cycle APR Raw Data-Last'!$A$3:$A$1377,'5th Cycle Summary-Final2'!$C58,'5th Cycle APR Raw Data-Last'!$S$3:$S$1377)</f>
        <v>118</v>
      </c>
      <c r="Z58" s="32">
        <f t="shared" si="8"/>
        <v>151</v>
      </c>
    </row>
    <row r="59" spans="1:26" ht="12.75" customHeight="1" x14ac:dyDescent="0.15">
      <c r="A59" s="9" t="s">
        <v>127</v>
      </c>
      <c r="B59" s="9" t="s">
        <v>128</v>
      </c>
      <c r="C59" s="29" t="s">
        <v>134</v>
      </c>
      <c r="D59" s="32">
        <f>VLOOKUP(C59,'5th Cycle APR Raw Data-Last'!$A$3:$S$1377,6,FALSE)</f>
        <v>393</v>
      </c>
      <c r="E59" s="32">
        <f>SUMIF('5th Cycle APR Raw Data-Last'!$A$3:$A$1377,'5th Cycle Summary-Final2'!$C59,'5th Cycle APR Raw Data-Last'!G$3:G$1377)</f>
        <v>55</v>
      </c>
      <c r="F59" s="32">
        <f>SUMIF('5th Cycle APR Raw Data-Last'!$A$3:$A$1377,'5th Cycle Summary-Final2'!$C59,'5th Cycle APR Raw Data-Last'!H$3:H$1377)</f>
        <v>55</v>
      </c>
      <c r="G59" s="32">
        <f>SUMIF('5th Cycle APR Raw Data-Last'!$A$3:$A$1377,'5th Cycle Summary-Final2'!$C59,'5th Cycle APR Raw Data-Last'!I$3:I$1377)</f>
        <v>0</v>
      </c>
      <c r="H59" s="32">
        <f t="shared" si="0"/>
        <v>338</v>
      </c>
      <c r="I59" s="34">
        <f t="shared" si="1"/>
        <v>0.13994910941475827</v>
      </c>
      <c r="J59" s="32">
        <f>VLOOKUP(C59,'5th Cycle APR Raw Data-Last'!$A$3:$S$1377,10,FALSE)</f>
        <v>204</v>
      </c>
      <c r="K59" s="32">
        <f>SUMIF('5th Cycle APR Raw Data-Last'!$A$3:$A$1377,'5th Cycle Summary-Final2'!$C59,'5th Cycle APR Raw Data-Last'!K$3:K$1377)</f>
        <v>0</v>
      </c>
      <c r="L59" s="32">
        <f>SUMIF('5th Cycle APR Raw Data-Last'!$A$3:$A$1377,'5th Cycle Summary-Final2'!$C59,'5th Cycle APR Raw Data-Last'!L$3:L$1377)</f>
        <v>0</v>
      </c>
      <c r="M59" s="32">
        <f>SUMIF('5th Cycle APR Raw Data-Last'!$A$3:$A$1377,'5th Cycle Summary-Final2'!$C59,'5th Cycle APR Raw Data-Last'!M$3:M$1377)</f>
        <v>0</v>
      </c>
      <c r="N59" s="32">
        <f t="shared" si="2"/>
        <v>204</v>
      </c>
      <c r="O59" s="34">
        <f t="shared" si="3"/>
        <v>0</v>
      </c>
      <c r="P59" s="32">
        <f>VLOOKUP(C59,'5th Cycle APR Raw Data-Last'!$A$3:$S$1377,14,FALSE)</f>
        <v>161</v>
      </c>
      <c r="Q59" s="32">
        <f>SUMIF('5th Cycle APR Raw Data-Last'!$A$3:$A$1377,'5th Cycle Summary-Final2'!$C59,'5th Cycle APR Raw Data-Last'!$O$3:$O$1377)</f>
        <v>15</v>
      </c>
      <c r="R59" s="32">
        <f t="shared" si="4"/>
        <v>146</v>
      </c>
      <c r="S59" s="34">
        <f t="shared" si="5"/>
        <v>9.3167701863354033E-2</v>
      </c>
      <c r="T59" s="32">
        <f>VLOOKUP(C59,'5th Cycle APR Raw Data-Last'!$A$3:$S$1377,16,FALSE)</f>
        <v>553</v>
      </c>
      <c r="U59" s="32">
        <f>SUMIF('5th Cycle APR Raw Data-Last'!$A$3:$A$1377,'5th Cycle Summary-Final2'!$C59,'5th Cycle APR Raw Data-Last'!$Q$3:$Q$1377)</f>
        <v>6</v>
      </c>
      <c r="V59" s="32">
        <f t="shared" si="6"/>
        <v>547</v>
      </c>
      <c r="W59" s="34">
        <f t="shared" si="7"/>
        <v>1.0849909584086799E-2</v>
      </c>
      <c r="X59" s="32">
        <f>VLOOKUP(C59,'5th Cycle APR Raw Data-Last'!$A$3:$S$1377,18,FALSE)</f>
        <v>1311</v>
      </c>
      <c r="Y59" s="32">
        <f>SUMIF('5th Cycle APR Raw Data-Last'!$A$3:$A$1377,'5th Cycle Summary-Final2'!$C59,'5th Cycle APR Raw Data-Last'!$S$3:$S$1377)</f>
        <v>76</v>
      </c>
      <c r="Z59" s="32">
        <f t="shared" si="8"/>
        <v>1235</v>
      </c>
    </row>
    <row r="60" spans="1:26" ht="12.75" customHeight="1" x14ac:dyDescent="0.15">
      <c r="A60" s="9" t="s">
        <v>127</v>
      </c>
      <c r="B60" s="9" t="s">
        <v>128</v>
      </c>
      <c r="C60" s="29" t="s">
        <v>135</v>
      </c>
      <c r="D60" s="32">
        <f>VLOOKUP(C60,'5th Cycle APR Raw Data-Last'!$A$3:$S$1377,6,FALSE)</f>
        <v>312</v>
      </c>
      <c r="E60" s="32">
        <f>SUMIF('5th Cycle APR Raw Data-Last'!$A$3:$A$1377,'5th Cycle Summary-Final2'!$C60,'5th Cycle APR Raw Data-Last'!G$3:G$1377)</f>
        <v>0</v>
      </c>
      <c r="F60" s="32">
        <f>SUMIF('5th Cycle APR Raw Data-Last'!$A$3:$A$1377,'5th Cycle Summary-Final2'!$C60,'5th Cycle APR Raw Data-Last'!H$3:H$1377)</f>
        <v>0</v>
      </c>
      <c r="G60" s="32">
        <f>SUMIF('5th Cycle APR Raw Data-Last'!$A$3:$A$1377,'5th Cycle Summary-Final2'!$C60,'5th Cycle APR Raw Data-Last'!I$3:I$1377)</f>
        <v>0</v>
      </c>
      <c r="H60" s="32">
        <f t="shared" si="0"/>
        <v>312</v>
      </c>
      <c r="I60" s="34">
        <f t="shared" si="1"/>
        <v>0</v>
      </c>
      <c r="J60" s="32">
        <f>VLOOKUP(C60,'5th Cycle APR Raw Data-Last'!$A$3:$S$1377,10,FALSE)</f>
        <v>175</v>
      </c>
      <c r="K60" s="32">
        <f>SUMIF('5th Cycle APR Raw Data-Last'!$A$3:$A$1377,'5th Cycle Summary-Final2'!$C60,'5th Cycle APR Raw Data-Last'!K$3:K$1377)</f>
        <v>0</v>
      </c>
      <c r="L60" s="32">
        <f>SUMIF('5th Cycle APR Raw Data-Last'!$A$3:$A$1377,'5th Cycle Summary-Final2'!$C60,'5th Cycle APR Raw Data-Last'!L$3:L$1377)</f>
        <v>0</v>
      </c>
      <c r="M60" s="32">
        <f>SUMIF('5th Cycle APR Raw Data-Last'!$A$3:$A$1377,'5th Cycle Summary-Final2'!$C60,'5th Cycle APR Raw Data-Last'!M$3:M$1377)</f>
        <v>0</v>
      </c>
      <c r="N60" s="32">
        <f t="shared" si="2"/>
        <v>175</v>
      </c>
      <c r="O60" s="34">
        <f t="shared" si="3"/>
        <v>0</v>
      </c>
      <c r="P60" s="32">
        <f>VLOOKUP(C60,'5th Cycle APR Raw Data-Last'!$A$3:$S$1377,14,FALSE)</f>
        <v>163</v>
      </c>
      <c r="Q60" s="32">
        <f>SUMIF('5th Cycle APR Raw Data-Last'!$A$3:$A$1377,'5th Cycle Summary-Final2'!$C60,'5th Cycle APR Raw Data-Last'!$O$3:$O$1377)</f>
        <v>0</v>
      </c>
      <c r="R60" s="32">
        <f t="shared" si="4"/>
        <v>163</v>
      </c>
      <c r="S60" s="34">
        <f t="shared" si="5"/>
        <v>0</v>
      </c>
      <c r="T60" s="32">
        <f>VLOOKUP(C60,'5th Cycle APR Raw Data-Last'!$A$3:$S$1377,16,FALSE)</f>
        <v>568</v>
      </c>
      <c r="U60" s="32">
        <f>SUMIF('5th Cycle APR Raw Data-Last'!$A$3:$A$1377,'5th Cycle Summary-Final2'!$C60,'5th Cycle APR Raw Data-Last'!$Q$3:$Q$1377)</f>
        <v>0</v>
      </c>
      <c r="V60" s="32">
        <f t="shared" si="6"/>
        <v>568</v>
      </c>
      <c r="W60" s="34">
        <f t="shared" si="7"/>
        <v>0</v>
      </c>
      <c r="X60" s="32">
        <f>VLOOKUP(C60,'5th Cycle APR Raw Data-Last'!$A$3:$S$1377,18,FALSE)</f>
        <v>1218</v>
      </c>
      <c r="Y60" s="32">
        <f>SUMIF('5th Cycle APR Raw Data-Last'!$A$3:$A$1377,'5th Cycle Summary-Final2'!$C60,'5th Cycle APR Raw Data-Last'!$S$3:$S$1377)</f>
        <v>0</v>
      </c>
      <c r="Z60" s="32">
        <f t="shared" si="8"/>
        <v>1218</v>
      </c>
    </row>
    <row r="61" spans="1:26" ht="12.75" customHeight="1" x14ac:dyDescent="0.15">
      <c r="A61" s="9" t="s">
        <v>136</v>
      </c>
      <c r="B61" s="9" t="s">
        <v>83</v>
      </c>
      <c r="C61" s="29" t="s">
        <v>137</v>
      </c>
      <c r="D61" s="32">
        <f>VLOOKUP(C61,'5th Cycle APR Raw Data-Last'!$A$3:$S$1377,6,FALSE)</f>
        <v>20</v>
      </c>
      <c r="E61" s="32">
        <f>SUMIF('5th Cycle APR Raw Data-Last'!$A$3:$A$1377,'5th Cycle Summary-Final2'!$C61,'5th Cycle APR Raw Data-Last'!G$3:G$1377)</f>
        <v>0</v>
      </c>
      <c r="F61" s="32">
        <f>SUMIF('5th Cycle APR Raw Data-Last'!$A$3:$A$1377,'5th Cycle Summary-Final2'!$C61,'5th Cycle APR Raw Data-Last'!H$3:H$1377)</f>
        <v>0</v>
      </c>
      <c r="G61" s="32">
        <f>SUMIF('5th Cycle APR Raw Data-Last'!$A$3:$A$1377,'5th Cycle Summary-Final2'!$C61,'5th Cycle APR Raw Data-Last'!I$3:I$1377)</f>
        <v>0</v>
      </c>
      <c r="H61" s="32">
        <f t="shared" si="0"/>
        <v>20</v>
      </c>
      <c r="I61" s="34">
        <f t="shared" si="1"/>
        <v>0</v>
      </c>
      <c r="J61" s="32">
        <f>VLOOKUP(C61,'5th Cycle APR Raw Data-Last'!$A$3:$S$1377,10,FALSE)</f>
        <v>10</v>
      </c>
      <c r="K61" s="32">
        <f>SUMIF('5th Cycle APR Raw Data-Last'!$A$3:$A$1377,'5th Cycle Summary-Final2'!$C61,'5th Cycle APR Raw Data-Last'!K$3:K$1377)</f>
        <v>39</v>
      </c>
      <c r="L61" s="32">
        <f>SUMIF('5th Cycle APR Raw Data-Last'!$A$3:$A$1377,'5th Cycle Summary-Final2'!$C61,'5th Cycle APR Raw Data-Last'!L$3:L$1377)</f>
        <v>39</v>
      </c>
      <c r="M61" s="32">
        <f>SUMIF('5th Cycle APR Raw Data-Last'!$A$3:$A$1377,'5th Cycle Summary-Final2'!$C61,'5th Cycle APR Raw Data-Last'!M$3:M$1377)</f>
        <v>0</v>
      </c>
      <c r="N61" s="32">
        <f t="shared" si="2"/>
        <v>0</v>
      </c>
      <c r="O61" s="34">
        <f t="shared" si="3"/>
        <v>3.9</v>
      </c>
      <c r="P61" s="32">
        <f>VLOOKUP(C61,'5th Cycle APR Raw Data-Last'!$A$3:$S$1377,14,FALSE)</f>
        <v>14</v>
      </c>
      <c r="Q61" s="32">
        <f>SUMIF('5th Cycle APR Raw Data-Last'!$A$3:$A$1377,'5th Cycle Summary-Final2'!$C61,'5th Cycle APR Raw Data-Last'!$O$3:$O$1377)</f>
        <v>22</v>
      </c>
      <c r="R61" s="32">
        <f t="shared" si="4"/>
        <v>0</v>
      </c>
      <c r="S61" s="34">
        <f t="shared" si="5"/>
        <v>1.5714285714285714</v>
      </c>
      <c r="T61" s="32">
        <f>VLOOKUP(C61,'5th Cycle APR Raw Data-Last'!$A$3:$S$1377,16,FALSE)</f>
        <v>36</v>
      </c>
      <c r="U61" s="32">
        <f>SUMIF('5th Cycle APR Raw Data-Last'!$A$3:$A$1377,'5th Cycle Summary-Final2'!$C61,'5th Cycle APR Raw Data-Last'!$Q$3:$Q$1377)</f>
        <v>0</v>
      </c>
      <c r="V61" s="32">
        <f t="shared" si="6"/>
        <v>36</v>
      </c>
      <c r="W61" s="34">
        <f t="shared" si="7"/>
        <v>0</v>
      </c>
      <c r="X61" s="32">
        <f>VLOOKUP(C61,'5th Cycle APR Raw Data-Last'!$A$3:$S$1377,18,FALSE)</f>
        <v>80</v>
      </c>
      <c r="Y61" s="32">
        <f>SUMIF('5th Cycle APR Raw Data-Last'!$A$3:$A$1377,'5th Cycle Summary-Final2'!$C61,'5th Cycle APR Raw Data-Last'!$S$3:$S$1377)</f>
        <v>61</v>
      </c>
      <c r="Z61" s="32">
        <f t="shared" si="8"/>
        <v>56</v>
      </c>
    </row>
    <row r="62" spans="1:26" ht="12.75" customHeight="1" x14ac:dyDescent="0.15">
      <c r="A62" s="9" t="s">
        <v>136</v>
      </c>
      <c r="B62" s="9" t="s">
        <v>83</v>
      </c>
      <c r="C62" s="29" t="s">
        <v>138</v>
      </c>
      <c r="D62" s="32">
        <f>VLOOKUP(C62,'5th Cycle APR Raw Data-Last'!$A$3:$S$1377,6,FALSE)</f>
        <v>15</v>
      </c>
      <c r="E62" s="32">
        <f>SUMIF('5th Cycle APR Raw Data-Last'!$A$3:$A$1377,'5th Cycle Summary-Final2'!$C62,'5th Cycle APR Raw Data-Last'!G$3:G$1377)</f>
        <v>49</v>
      </c>
      <c r="F62" s="32">
        <f>SUMIF('5th Cycle APR Raw Data-Last'!$A$3:$A$1377,'5th Cycle Summary-Final2'!$C62,'5th Cycle APR Raw Data-Last'!H$3:H$1377)</f>
        <v>49</v>
      </c>
      <c r="G62" s="32">
        <f>SUMIF('5th Cycle APR Raw Data-Last'!$A$3:$A$1377,'5th Cycle Summary-Final2'!$C62,'5th Cycle APR Raw Data-Last'!I$3:I$1377)</f>
        <v>0</v>
      </c>
      <c r="H62" s="32">
        <f t="shared" si="0"/>
        <v>0</v>
      </c>
      <c r="I62" s="34">
        <f t="shared" si="1"/>
        <v>3.2666666666666666</v>
      </c>
      <c r="J62" s="32">
        <f>VLOOKUP(C62,'5th Cycle APR Raw Data-Last'!$A$3:$S$1377,10,FALSE)</f>
        <v>11</v>
      </c>
      <c r="K62" s="32">
        <f>SUMIF('5th Cycle APR Raw Data-Last'!$A$3:$A$1377,'5th Cycle Summary-Final2'!$C62,'5th Cycle APR Raw Data-Last'!K$3:K$1377)</f>
        <v>2</v>
      </c>
      <c r="L62" s="32">
        <f>SUMIF('5th Cycle APR Raw Data-Last'!$A$3:$A$1377,'5th Cycle Summary-Final2'!$C62,'5th Cycle APR Raw Data-Last'!L$3:L$1377)</f>
        <v>2</v>
      </c>
      <c r="M62" s="32">
        <f>SUMIF('5th Cycle APR Raw Data-Last'!$A$3:$A$1377,'5th Cycle Summary-Final2'!$C62,'5th Cycle APR Raw Data-Last'!M$3:M$1377)</f>
        <v>0</v>
      </c>
      <c r="N62" s="32">
        <f t="shared" si="2"/>
        <v>9</v>
      </c>
      <c r="O62" s="34">
        <f t="shared" si="3"/>
        <v>0.18181818181818182</v>
      </c>
      <c r="P62" s="32">
        <f>VLOOKUP(C62,'5th Cycle APR Raw Data-Last'!$A$3:$S$1377,14,FALSE)</f>
        <v>11</v>
      </c>
      <c r="Q62" s="32">
        <f>SUMIF('5th Cycle APR Raw Data-Last'!$A$3:$A$1377,'5th Cycle Summary-Final2'!$C62,'5th Cycle APR Raw Data-Last'!$O$3:$O$1377)</f>
        <v>1</v>
      </c>
      <c r="R62" s="32">
        <f t="shared" si="4"/>
        <v>10</v>
      </c>
      <c r="S62" s="34">
        <f t="shared" si="5"/>
        <v>9.0909090909090912E-2</v>
      </c>
      <c r="T62" s="32">
        <f>VLOOKUP(C62,'5th Cycle APR Raw Data-Last'!$A$3:$S$1377,16,FALSE)</f>
        <v>26</v>
      </c>
      <c r="U62" s="32">
        <f>SUMIF('5th Cycle APR Raw Data-Last'!$A$3:$A$1377,'5th Cycle Summary-Final2'!$C62,'5th Cycle APR Raw Data-Last'!$Q$3:$Q$1377)</f>
        <v>2</v>
      </c>
      <c r="V62" s="32">
        <f t="shared" si="6"/>
        <v>24</v>
      </c>
      <c r="W62" s="34">
        <f t="shared" si="7"/>
        <v>7.6923076923076927E-2</v>
      </c>
      <c r="X62" s="32">
        <f>VLOOKUP(C62,'5th Cycle APR Raw Data-Last'!$A$3:$S$1377,18,FALSE)</f>
        <v>63</v>
      </c>
      <c r="Y62" s="32">
        <f>SUMIF('5th Cycle APR Raw Data-Last'!$A$3:$A$1377,'5th Cycle Summary-Final2'!$C62,'5th Cycle APR Raw Data-Last'!$S$3:$S$1377)</f>
        <v>54</v>
      </c>
      <c r="Z62" s="32">
        <f t="shared" si="8"/>
        <v>43</v>
      </c>
    </row>
    <row r="63" spans="1:26" ht="12.75" customHeight="1" x14ac:dyDescent="0.15">
      <c r="A63" s="9" t="s">
        <v>139</v>
      </c>
      <c r="B63" s="9" t="s">
        <v>83</v>
      </c>
      <c r="C63" s="29" t="s">
        <v>140</v>
      </c>
      <c r="D63" s="32">
        <f>VLOOKUP(C63,'5th Cycle APR Raw Data-Last'!$A$3:$S$1377,6,FALSE)</f>
        <v>85</v>
      </c>
      <c r="E63" s="32">
        <f>SUMIF('5th Cycle APR Raw Data-Last'!$A$3:$A$1377,'5th Cycle Summary-Final2'!$C63,'5th Cycle APR Raw Data-Last'!G$3:G$1377)</f>
        <v>43</v>
      </c>
      <c r="F63" s="32">
        <f>SUMIF('5th Cycle APR Raw Data-Last'!$A$3:$A$1377,'5th Cycle Summary-Final2'!$C63,'5th Cycle APR Raw Data-Last'!H$3:H$1377)</f>
        <v>43</v>
      </c>
      <c r="G63" s="32">
        <f>SUMIF('5th Cycle APR Raw Data-Last'!$A$3:$A$1377,'5th Cycle Summary-Final2'!$C63,'5th Cycle APR Raw Data-Last'!I$3:I$1377)</f>
        <v>0</v>
      </c>
      <c r="H63" s="32">
        <f t="shared" si="0"/>
        <v>42</v>
      </c>
      <c r="I63" s="34">
        <f t="shared" si="1"/>
        <v>0.50588235294117645</v>
      </c>
      <c r="J63" s="32">
        <f>VLOOKUP(C63,'5th Cycle APR Raw Data-Last'!$A$3:$S$1377,10,FALSE)</f>
        <v>56</v>
      </c>
      <c r="K63" s="32">
        <f>SUMIF('5th Cycle APR Raw Data-Last'!$A$3:$A$1377,'5th Cycle Summary-Final2'!$C63,'5th Cycle APR Raw Data-Last'!K$3:K$1377)</f>
        <v>5</v>
      </c>
      <c r="L63" s="32">
        <f>SUMIF('5th Cycle APR Raw Data-Last'!$A$3:$A$1377,'5th Cycle Summary-Final2'!$C63,'5th Cycle APR Raw Data-Last'!L$3:L$1377)</f>
        <v>5</v>
      </c>
      <c r="M63" s="32">
        <f>SUMIF('5th Cycle APR Raw Data-Last'!$A$3:$A$1377,'5th Cycle Summary-Final2'!$C63,'5th Cycle APR Raw Data-Last'!M$3:M$1377)</f>
        <v>0</v>
      </c>
      <c r="N63" s="32">
        <f t="shared" si="2"/>
        <v>51</v>
      </c>
      <c r="O63" s="34">
        <f t="shared" si="3"/>
        <v>8.9285714285714288E-2</v>
      </c>
      <c r="P63" s="32">
        <f>VLOOKUP(C63,'5th Cycle APR Raw Data-Last'!$A$3:$S$1377,14,FALSE)</f>
        <v>62</v>
      </c>
      <c r="Q63" s="32">
        <f>SUMIF('5th Cycle APR Raw Data-Last'!$A$3:$A$1377,'5th Cycle Summary-Final2'!$C63,'5th Cycle APR Raw Data-Last'!$O$3:$O$1377)</f>
        <v>218</v>
      </c>
      <c r="R63" s="32">
        <f t="shared" si="4"/>
        <v>0</v>
      </c>
      <c r="S63" s="34">
        <f t="shared" si="5"/>
        <v>3.5161290322580645</v>
      </c>
      <c r="T63" s="32">
        <f>VLOOKUP(C63,'5th Cycle APR Raw Data-Last'!$A$3:$S$1377,16,FALSE)</f>
        <v>160</v>
      </c>
      <c r="U63" s="32">
        <f>SUMIF('5th Cycle APR Raw Data-Last'!$A$3:$A$1377,'5th Cycle Summary-Final2'!$C63,'5th Cycle APR Raw Data-Last'!$Q$3:$Q$1377)</f>
        <v>21</v>
      </c>
      <c r="V63" s="32">
        <f t="shared" si="6"/>
        <v>139</v>
      </c>
      <c r="W63" s="34">
        <f t="shared" si="7"/>
        <v>0.13125000000000001</v>
      </c>
      <c r="X63" s="32">
        <f>VLOOKUP(C63,'5th Cycle APR Raw Data-Last'!$A$3:$S$1377,18,FALSE)</f>
        <v>363</v>
      </c>
      <c r="Y63" s="32">
        <f>SUMIF('5th Cycle APR Raw Data-Last'!$A$3:$A$1377,'5th Cycle Summary-Final2'!$C63,'5th Cycle APR Raw Data-Last'!$S$3:$S$1377)</f>
        <v>287</v>
      </c>
      <c r="Z63" s="32">
        <f t="shared" si="8"/>
        <v>232</v>
      </c>
    </row>
    <row r="64" spans="1:26" ht="12.75" customHeight="1" x14ac:dyDescent="0.15">
      <c r="A64" s="9" t="s">
        <v>139</v>
      </c>
      <c r="B64" s="9" t="s">
        <v>83</v>
      </c>
      <c r="C64" s="29" t="s">
        <v>141</v>
      </c>
      <c r="D64" s="32">
        <f>VLOOKUP(C64,'5th Cycle APR Raw Data-Last'!$A$3:$S$1377,6,FALSE)</f>
        <v>145</v>
      </c>
      <c r="E64" s="32">
        <f>SUMIF('5th Cycle APR Raw Data-Last'!$A$3:$A$1377,'5th Cycle Summary-Final2'!$C64,'5th Cycle APR Raw Data-Last'!G$3:G$1377)</f>
        <v>0</v>
      </c>
      <c r="F64" s="32">
        <f>SUMIF('5th Cycle APR Raw Data-Last'!$A$3:$A$1377,'5th Cycle Summary-Final2'!$C64,'5th Cycle APR Raw Data-Last'!H$3:H$1377)</f>
        <v>0</v>
      </c>
      <c r="G64" s="32">
        <f>SUMIF('5th Cycle APR Raw Data-Last'!$A$3:$A$1377,'5th Cycle Summary-Final2'!$C64,'5th Cycle APR Raw Data-Last'!I$3:I$1377)</f>
        <v>0</v>
      </c>
      <c r="H64" s="32">
        <f t="shared" si="0"/>
        <v>145</v>
      </c>
      <c r="I64" s="34">
        <f t="shared" si="1"/>
        <v>0</v>
      </c>
      <c r="J64" s="32">
        <f>VLOOKUP(C64,'5th Cycle APR Raw Data-Last'!$A$3:$S$1377,10,FALSE)</f>
        <v>96</v>
      </c>
      <c r="K64" s="32">
        <f>SUMIF('5th Cycle APR Raw Data-Last'!$A$3:$A$1377,'5th Cycle Summary-Final2'!$C64,'5th Cycle APR Raw Data-Last'!K$3:K$1377)</f>
        <v>55</v>
      </c>
      <c r="L64" s="32">
        <f>SUMIF('5th Cycle APR Raw Data-Last'!$A$3:$A$1377,'5th Cycle Summary-Final2'!$C64,'5th Cycle APR Raw Data-Last'!L$3:L$1377)</f>
        <v>49</v>
      </c>
      <c r="M64" s="32">
        <f>SUMIF('5th Cycle APR Raw Data-Last'!$A$3:$A$1377,'5th Cycle Summary-Final2'!$C64,'5th Cycle APR Raw Data-Last'!M$3:M$1377)</f>
        <v>6</v>
      </c>
      <c r="N64" s="32">
        <f t="shared" si="2"/>
        <v>41</v>
      </c>
      <c r="O64" s="34">
        <f t="shared" si="3"/>
        <v>0.57291666666666663</v>
      </c>
      <c r="P64" s="32">
        <f>VLOOKUP(C64,'5th Cycle APR Raw Data-Last'!$A$3:$S$1377,14,FALSE)</f>
        <v>104</v>
      </c>
      <c r="Q64" s="32">
        <f>SUMIF('5th Cycle APR Raw Data-Last'!$A$3:$A$1377,'5th Cycle Summary-Final2'!$C64,'5th Cycle APR Raw Data-Last'!$O$3:$O$1377)</f>
        <v>8</v>
      </c>
      <c r="R64" s="32">
        <f t="shared" si="4"/>
        <v>96</v>
      </c>
      <c r="S64" s="34">
        <f t="shared" si="5"/>
        <v>7.6923076923076927E-2</v>
      </c>
      <c r="T64" s="32">
        <f>VLOOKUP(C64,'5th Cycle APR Raw Data-Last'!$A$3:$S$1377,16,FALSE)</f>
        <v>264</v>
      </c>
      <c r="U64" s="32">
        <f>SUMIF('5th Cycle APR Raw Data-Last'!$A$3:$A$1377,'5th Cycle Summary-Final2'!$C64,'5th Cycle APR Raw Data-Last'!$Q$3:$Q$1377)</f>
        <v>41</v>
      </c>
      <c r="V64" s="32">
        <f t="shared" si="6"/>
        <v>223</v>
      </c>
      <c r="W64" s="34">
        <f t="shared" si="7"/>
        <v>0.1553030303030303</v>
      </c>
      <c r="X64" s="32">
        <f>VLOOKUP(C64,'5th Cycle APR Raw Data-Last'!$A$3:$S$1377,18,FALSE)</f>
        <v>609</v>
      </c>
      <c r="Y64" s="32">
        <f>SUMIF('5th Cycle APR Raw Data-Last'!$A$3:$A$1377,'5th Cycle Summary-Final2'!$C64,'5th Cycle APR Raw Data-Last'!$S$3:$S$1377)</f>
        <v>104</v>
      </c>
      <c r="Z64" s="32">
        <f t="shared" si="8"/>
        <v>505</v>
      </c>
    </row>
    <row r="65" spans="1:26" ht="12.75" customHeight="1" x14ac:dyDescent="0.15">
      <c r="A65" s="9" t="s">
        <v>139</v>
      </c>
      <c r="B65" s="9" t="s">
        <v>83</v>
      </c>
      <c r="C65" s="29" t="s">
        <v>142</v>
      </c>
      <c r="D65" s="32">
        <f>VLOOKUP(C65,'5th Cycle APR Raw Data-Last'!$A$3:$S$1377,6,FALSE)</f>
        <v>211</v>
      </c>
      <c r="E65" s="32">
        <f>SUMIF('5th Cycle APR Raw Data-Last'!$A$3:$A$1377,'5th Cycle Summary-Final2'!$C65,'5th Cycle APR Raw Data-Last'!G$3:G$1377)</f>
        <v>31</v>
      </c>
      <c r="F65" s="32">
        <f>SUMIF('5th Cycle APR Raw Data-Last'!$A$3:$A$1377,'5th Cycle Summary-Final2'!$C65,'5th Cycle APR Raw Data-Last'!H$3:H$1377)</f>
        <v>0</v>
      </c>
      <c r="G65" s="32">
        <f>SUMIF('5th Cycle APR Raw Data-Last'!$A$3:$A$1377,'5th Cycle Summary-Final2'!$C65,'5th Cycle APR Raw Data-Last'!I$3:I$1377)</f>
        <v>31</v>
      </c>
      <c r="H65" s="32">
        <f t="shared" si="0"/>
        <v>180</v>
      </c>
      <c r="I65" s="34">
        <f t="shared" si="1"/>
        <v>0.14691943127962084</v>
      </c>
      <c r="J65" s="32">
        <f>VLOOKUP(C65,'5th Cycle APR Raw Data-Last'!$A$3:$S$1377,10,FALSE)</f>
        <v>136</v>
      </c>
      <c r="K65" s="32">
        <f>SUMIF('5th Cycle APR Raw Data-Last'!$A$3:$A$1377,'5th Cycle Summary-Final2'!$C65,'5th Cycle APR Raw Data-Last'!K$3:K$1377)</f>
        <v>43</v>
      </c>
      <c r="L65" s="32">
        <f>SUMIF('5th Cycle APR Raw Data-Last'!$A$3:$A$1377,'5th Cycle Summary-Final2'!$C65,'5th Cycle APR Raw Data-Last'!L$3:L$1377)</f>
        <v>0</v>
      </c>
      <c r="M65" s="32">
        <f>SUMIF('5th Cycle APR Raw Data-Last'!$A$3:$A$1377,'5th Cycle Summary-Final2'!$C65,'5th Cycle APR Raw Data-Last'!M$3:M$1377)</f>
        <v>43</v>
      </c>
      <c r="N65" s="32">
        <f t="shared" si="2"/>
        <v>93</v>
      </c>
      <c r="O65" s="34">
        <f t="shared" si="3"/>
        <v>0.31617647058823528</v>
      </c>
      <c r="P65" s="32">
        <f>VLOOKUP(C65,'5th Cycle APR Raw Data-Last'!$A$3:$S$1377,14,FALSE)</f>
        <v>146</v>
      </c>
      <c r="Q65" s="32">
        <f>SUMIF('5th Cycle APR Raw Data-Last'!$A$3:$A$1377,'5th Cycle Summary-Final2'!$C65,'5th Cycle APR Raw Data-Last'!$O$3:$O$1377)</f>
        <v>195</v>
      </c>
      <c r="R65" s="32">
        <f t="shared" si="4"/>
        <v>0</v>
      </c>
      <c r="S65" s="34">
        <f t="shared" si="5"/>
        <v>1.3356164383561644</v>
      </c>
      <c r="T65" s="32">
        <f>VLOOKUP(C65,'5th Cycle APR Raw Data-Last'!$A$3:$S$1377,16,FALSE)</f>
        <v>890</v>
      </c>
      <c r="U65" s="32">
        <f>SUMIF('5th Cycle APR Raw Data-Last'!$A$3:$A$1377,'5th Cycle Summary-Final2'!$C65,'5th Cycle APR Raw Data-Last'!$Q$3:$Q$1377)</f>
        <v>161</v>
      </c>
      <c r="V65" s="32">
        <f t="shared" si="6"/>
        <v>729</v>
      </c>
      <c r="W65" s="34">
        <f t="shared" si="7"/>
        <v>0.18089887640449437</v>
      </c>
      <c r="X65" s="32">
        <f>VLOOKUP(C65,'5th Cycle APR Raw Data-Last'!$A$3:$S$1377,18,FALSE)</f>
        <v>1383</v>
      </c>
      <c r="Y65" s="32">
        <f>SUMIF('5th Cycle APR Raw Data-Last'!$A$3:$A$1377,'5th Cycle Summary-Final2'!$C65,'5th Cycle APR Raw Data-Last'!$S$3:$S$1377)</f>
        <v>430</v>
      </c>
      <c r="Z65" s="32">
        <f t="shared" si="8"/>
        <v>1002</v>
      </c>
    </row>
    <row r="66" spans="1:26" ht="12.75" customHeight="1" x14ac:dyDescent="0.15">
      <c r="A66" s="9" t="s">
        <v>143</v>
      </c>
      <c r="B66" s="9" t="s">
        <v>144</v>
      </c>
      <c r="C66" s="29" t="s">
        <v>145</v>
      </c>
      <c r="D66" s="32">
        <f>VLOOKUP(C66,'5th Cycle APR Raw Data-Last'!$A$3:$S$1377,6,FALSE)</f>
        <v>756</v>
      </c>
      <c r="E66" s="32">
        <f>SUMIF('5th Cycle APR Raw Data-Last'!$A$3:$A$1377,'5th Cycle Summary-Final2'!$C66,'5th Cycle APR Raw Data-Last'!G$3:G$1377)</f>
        <v>39</v>
      </c>
      <c r="F66" s="32">
        <f>SUMIF('5th Cycle APR Raw Data-Last'!$A$3:$A$1377,'5th Cycle Summary-Final2'!$C66,'5th Cycle APR Raw Data-Last'!H$3:H$1377)</f>
        <v>37</v>
      </c>
      <c r="G66" s="32">
        <f>SUMIF('5th Cycle APR Raw Data-Last'!$A$3:$A$1377,'5th Cycle Summary-Final2'!$C66,'5th Cycle APR Raw Data-Last'!I$3:I$1377)</f>
        <v>2</v>
      </c>
      <c r="H66" s="32">
        <f t="shared" si="0"/>
        <v>717</v>
      </c>
      <c r="I66" s="34">
        <f t="shared" si="1"/>
        <v>5.1587301587301584E-2</v>
      </c>
      <c r="J66" s="32">
        <f>VLOOKUP(C66,'5th Cycle APR Raw Data-Last'!$A$3:$S$1377,10,FALSE)</f>
        <v>511</v>
      </c>
      <c r="K66" s="32">
        <f>SUMIF('5th Cycle APR Raw Data-Last'!$A$3:$A$1377,'5th Cycle Summary-Final2'!$C66,'5th Cycle APR Raw Data-Last'!K$3:K$1377)</f>
        <v>53</v>
      </c>
      <c r="L66" s="32">
        <f>SUMIF('5th Cycle APR Raw Data-Last'!$A$3:$A$1377,'5th Cycle Summary-Final2'!$C66,'5th Cycle APR Raw Data-Last'!L$3:L$1377)</f>
        <v>51</v>
      </c>
      <c r="M66" s="32">
        <f>SUMIF('5th Cycle APR Raw Data-Last'!$A$3:$A$1377,'5th Cycle Summary-Final2'!$C66,'5th Cycle APR Raw Data-Last'!M$3:M$1377)</f>
        <v>2</v>
      </c>
      <c r="N66" s="32">
        <f t="shared" si="2"/>
        <v>458</v>
      </c>
      <c r="O66" s="34">
        <f t="shared" si="3"/>
        <v>0.10371819960861056</v>
      </c>
      <c r="P66" s="32">
        <f>VLOOKUP(C66,'5th Cycle APR Raw Data-Last'!$A$3:$S$1377,14,FALSE)</f>
        <v>494</v>
      </c>
      <c r="Q66" s="32">
        <f>SUMIF('5th Cycle APR Raw Data-Last'!$A$3:$A$1377,'5th Cycle Summary-Final2'!$C66,'5th Cycle APR Raw Data-Last'!$O$3:$O$1377)</f>
        <v>94</v>
      </c>
      <c r="R66" s="32">
        <f t="shared" si="4"/>
        <v>400</v>
      </c>
      <c r="S66" s="34">
        <f t="shared" si="5"/>
        <v>0.19028340080971659</v>
      </c>
      <c r="T66" s="32">
        <f>VLOOKUP(C66,'5th Cycle APR Raw Data-Last'!$A$3:$S$1377,16,FALSE)</f>
        <v>1326</v>
      </c>
      <c r="U66" s="32">
        <f>SUMIF('5th Cycle APR Raw Data-Last'!$A$3:$A$1377,'5th Cycle Summary-Final2'!$C66,'5th Cycle APR Raw Data-Last'!$Q$3:$Q$1377)</f>
        <v>9</v>
      </c>
      <c r="V66" s="32">
        <f t="shared" si="6"/>
        <v>1317</v>
      </c>
      <c r="W66" s="34">
        <f t="shared" si="7"/>
        <v>6.7873303167420816E-3</v>
      </c>
      <c r="X66" s="32">
        <f>VLOOKUP(C66,'5th Cycle APR Raw Data-Last'!$A$3:$S$1377,18,FALSE)</f>
        <v>3087</v>
      </c>
      <c r="Y66" s="32">
        <f>SUMIF('5th Cycle APR Raw Data-Last'!$A$3:$A$1377,'5th Cycle Summary-Final2'!$C66,'5th Cycle APR Raw Data-Last'!$S$3:$S$1377)</f>
        <v>195</v>
      </c>
      <c r="Z66" s="32">
        <f t="shared" si="8"/>
        <v>2892</v>
      </c>
    </row>
    <row r="67" spans="1:26" ht="12.75" customHeight="1" x14ac:dyDescent="0.15">
      <c r="A67" s="9" t="s">
        <v>143</v>
      </c>
      <c r="B67" s="9" t="s">
        <v>144</v>
      </c>
      <c r="C67" s="29" t="s">
        <v>146</v>
      </c>
      <c r="D67" s="32">
        <f>VLOOKUP(C67,'5th Cycle APR Raw Data-Last'!$A$3:$S$1377,6,FALSE)</f>
        <v>37</v>
      </c>
      <c r="E67" s="32">
        <f>SUMIF('5th Cycle APR Raw Data-Last'!$A$3:$A$1377,'5th Cycle Summary-Final2'!$C67,'5th Cycle APR Raw Data-Last'!G$3:G$1377)</f>
        <v>0</v>
      </c>
      <c r="F67" s="32">
        <f>SUMIF('5th Cycle APR Raw Data-Last'!$A$3:$A$1377,'5th Cycle Summary-Final2'!$C67,'5th Cycle APR Raw Data-Last'!H$3:H$1377)</f>
        <v>0</v>
      </c>
      <c r="G67" s="32">
        <f>SUMIF('5th Cycle APR Raw Data-Last'!$A$3:$A$1377,'5th Cycle Summary-Final2'!$C67,'5th Cycle APR Raw Data-Last'!I$3:I$1377)</f>
        <v>0</v>
      </c>
      <c r="H67" s="32">
        <f t="shared" si="0"/>
        <v>37</v>
      </c>
      <c r="I67" s="34">
        <f t="shared" si="1"/>
        <v>0</v>
      </c>
      <c r="J67" s="32">
        <f>VLOOKUP(C67,'5th Cycle APR Raw Data-Last'!$A$3:$S$1377,10,FALSE)</f>
        <v>22</v>
      </c>
      <c r="K67" s="32">
        <f>SUMIF('5th Cycle APR Raw Data-Last'!$A$3:$A$1377,'5th Cycle Summary-Final2'!$C67,'5th Cycle APR Raw Data-Last'!K$3:K$1377)</f>
        <v>0</v>
      </c>
      <c r="L67" s="32">
        <f>SUMIF('5th Cycle APR Raw Data-Last'!$A$3:$A$1377,'5th Cycle Summary-Final2'!$C67,'5th Cycle APR Raw Data-Last'!L$3:L$1377)</f>
        <v>0</v>
      </c>
      <c r="M67" s="32">
        <f>SUMIF('5th Cycle APR Raw Data-Last'!$A$3:$A$1377,'5th Cycle Summary-Final2'!$C67,'5th Cycle APR Raw Data-Last'!M$3:M$1377)</f>
        <v>0</v>
      </c>
      <c r="N67" s="32">
        <f t="shared" si="2"/>
        <v>22</v>
      </c>
      <c r="O67" s="34">
        <f t="shared" si="3"/>
        <v>0</v>
      </c>
      <c r="P67" s="32">
        <f>VLOOKUP(C67,'5th Cycle APR Raw Data-Last'!$A$3:$S$1377,14,FALSE)</f>
        <v>22</v>
      </c>
      <c r="Q67" s="32">
        <f>SUMIF('5th Cycle APR Raw Data-Last'!$A$3:$A$1377,'5th Cycle Summary-Final2'!$C67,'5th Cycle APR Raw Data-Last'!$O$3:$O$1377)</f>
        <v>0</v>
      </c>
      <c r="R67" s="32">
        <f t="shared" si="4"/>
        <v>22</v>
      </c>
      <c r="S67" s="34">
        <f t="shared" si="5"/>
        <v>0</v>
      </c>
      <c r="T67" s="32">
        <f>VLOOKUP(C67,'5th Cycle APR Raw Data-Last'!$A$3:$S$1377,16,FALSE)</f>
        <v>63</v>
      </c>
      <c r="U67" s="32">
        <f>SUMIF('5th Cycle APR Raw Data-Last'!$A$3:$A$1377,'5th Cycle Summary-Final2'!$C67,'5th Cycle APR Raw Data-Last'!$Q$3:$Q$1377)</f>
        <v>0</v>
      </c>
      <c r="V67" s="32">
        <f t="shared" si="6"/>
        <v>63</v>
      </c>
      <c r="W67" s="34">
        <f t="shared" si="7"/>
        <v>0</v>
      </c>
      <c r="X67" s="32">
        <f>VLOOKUP(C67,'5th Cycle APR Raw Data-Last'!$A$3:$S$1377,18,FALSE)</f>
        <v>144</v>
      </c>
      <c r="Y67" s="32">
        <f>SUMIF('5th Cycle APR Raw Data-Last'!$A$3:$A$1377,'5th Cycle Summary-Final2'!$C67,'5th Cycle APR Raw Data-Last'!$S$3:$S$1377)</f>
        <v>0</v>
      </c>
      <c r="Z67" s="32">
        <f t="shared" si="8"/>
        <v>144</v>
      </c>
    </row>
    <row r="68" spans="1:26" ht="12.75" customHeight="1" x14ac:dyDescent="0.15">
      <c r="A68" s="9" t="s">
        <v>143</v>
      </c>
      <c r="B68" s="9" t="s">
        <v>144</v>
      </c>
      <c r="C68" s="29" t="s">
        <v>147</v>
      </c>
      <c r="D68" s="32">
        <f>VLOOKUP(C68,'5th Cycle APR Raw Data-Last'!$A$3:$S$1377,6,FALSE)</f>
        <v>487</v>
      </c>
      <c r="E68" s="32">
        <f>SUMIF('5th Cycle APR Raw Data-Last'!$A$3:$A$1377,'5th Cycle Summary-Final2'!$C68,'5th Cycle APR Raw Data-Last'!G$3:G$1377)</f>
        <v>0</v>
      </c>
      <c r="F68" s="32">
        <f>SUMIF('5th Cycle APR Raw Data-Last'!$A$3:$A$1377,'5th Cycle Summary-Final2'!$C68,'5th Cycle APR Raw Data-Last'!H$3:H$1377)</f>
        <v>0</v>
      </c>
      <c r="G68" s="32">
        <f>SUMIF('5th Cycle APR Raw Data-Last'!$A$3:$A$1377,'5th Cycle Summary-Final2'!$C68,'5th Cycle APR Raw Data-Last'!I$3:I$1377)</f>
        <v>0</v>
      </c>
      <c r="H68" s="32">
        <f t="shared" si="0"/>
        <v>487</v>
      </c>
      <c r="I68" s="34">
        <f t="shared" si="1"/>
        <v>0</v>
      </c>
      <c r="J68" s="32">
        <f>VLOOKUP(C68,'5th Cycle APR Raw Data-Last'!$A$3:$S$1377,10,FALSE)</f>
        <v>300</v>
      </c>
      <c r="K68" s="32">
        <f>SUMIF('5th Cycle APR Raw Data-Last'!$A$3:$A$1377,'5th Cycle Summary-Final2'!$C68,'5th Cycle APR Raw Data-Last'!K$3:K$1377)</f>
        <v>81</v>
      </c>
      <c r="L68" s="32">
        <f>SUMIF('5th Cycle APR Raw Data-Last'!$A$3:$A$1377,'5th Cycle Summary-Final2'!$C68,'5th Cycle APR Raw Data-Last'!L$3:L$1377)</f>
        <v>14</v>
      </c>
      <c r="M68" s="32">
        <f>SUMIF('5th Cycle APR Raw Data-Last'!$A$3:$A$1377,'5th Cycle Summary-Final2'!$C68,'5th Cycle APR Raw Data-Last'!M$3:M$1377)</f>
        <v>67</v>
      </c>
      <c r="N68" s="32">
        <f t="shared" si="2"/>
        <v>219</v>
      </c>
      <c r="O68" s="34">
        <f t="shared" si="3"/>
        <v>0.27</v>
      </c>
      <c r="P68" s="32">
        <f>VLOOKUP(C68,'5th Cycle APR Raw Data-Last'!$A$3:$S$1377,14,FALSE)</f>
        <v>297</v>
      </c>
      <c r="Q68" s="32">
        <f>SUMIF('5th Cycle APR Raw Data-Last'!$A$3:$A$1377,'5th Cycle Summary-Final2'!$C68,'5th Cycle APR Raw Data-Last'!$O$3:$O$1377)</f>
        <v>91</v>
      </c>
      <c r="R68" s="32">
        <f t="shared" si="4"/>
        <v>206</v>
      </c>
      <c r="S68" s="34">
        <f t="shared" si="5"/>
        <v>0.30639730639730639</v>
      </c>
      <c r="T68" s="32">
        <f>VLOOKUP(C68,'5th Cycle APR Raw Data-Last'!$A$3:$S$1377,16,FALSE)</f>
        <v>840</v>
      </c>
      <c r="U68" s="32">
        <f>SUMIF('5th Cycle APR Raw Data-Last'!$A$3:$A$1377,'5th Cycle Summary-Final2'!$C68,'5th Cycle APR Raw Data-Last'!$Q$3:$Q$1377)</f>
        <v>58</v>
      </c>
      <c r="V68" s="32">
        <f t="shared" si="6"/>
        <v>782</v>
      </c>
      <c r="W68" s="34">
        <f t="shared" si="7"/>
        <v>6.9047619047619052E-2</v>
      </c>
      <c r="X68" s="32">
        <f>VLOOKUP(C68,'5th Cycle APR Raw Data-Last'!$A$3:$S$1377,18,FALSE)</f>
        <v>1924</v>
      </c>
      <c r="Y68" s="32">
        <f>SUMIF('5th Cycle APR Raw Data-Last'!$A$3:$A$1377,'5th Cycle Summary-Final2'!$C68,'5th Cycle APR Raw Data-Last'!$S$3:$S$1377)</f>
        <v>230</v>
      </c>
      <c r="Z68" s="32">
        <f t="shared" si="8"/>
        <v>1694</v>
      </c>
    </row>
    <row r="69" spans="1:26" ht="12.75" customHeight="1" x14ac:dyDescent="0.15">
      <c r="A69" s="9" t="s">
        <v>143</v>
      </c>
      <c r="B69" s="9" t="s">
        <v>144</v>
      </c>
      <c r="C69" s="29" t="s">
        <v>148</v>
      </c>
      <c r="D69" s="32">
        <f>VLOOKUP(C69,'5th Cycle APR Raw Data-Last'!$A$3:$S$1377,6,FALSE)</f>
        <v>54</v>
      </c>
      <c r="E69" s="32">
        <f>SUMIF('5th Cycle APR Raw Data-Last'!$A$3:$A$1377,'5th Cycle Summary-Final2'!$C69,'5th Cycle APR Raw Data-Last'!G$3:G$1377)</f>
        <v>0</v>
      </c>
      <c r="F69" s="32">
        <f>SUMIF('5th Cycle APR Raw Data-Last'!$A$3:$A$1377,'5th Cycle Summary-Final2'!$C69,'5th Cycle APR Raw Data-Last'!H$3:H$1377)</f>
        <v>0</v>
      </c>
      <c r="G69" s="32">
        <f>SUMIF('5th Cycle APR Raw Data-Last'!$A$3:$A$1377,'5th Cycle Summary-Final2'!$C69,'5th Cycle APR Raw Data-Last'!I$3:I$1377)</f>
        <v>0</v>
      </c>
      <c r="H69" s="32">
        <f t="shared" si="0"/>
        <v>54</v>
      </c>
      <c r="I69" s="34">
        <f t="shared" si="1"/>
        <v>0</v>
      </c>
      <c r="J69" s="32">
        <f>VLOOKUP(C69,'5th Cycle APR Raw Data-Last'!$A$3:$S$1377,10,FALSE)</f>
        <v>31</v>
      </c>
      <c r="K69" s="32">
        <f>SUMIF('5th Cycle APR Raw Data-Last'!$A$3:$A$1377,'5th Cycle Summary-Final2'!$C69,'5th Cycle APR Raw Data-Last'!K$3:K$1377)</f>
        <v>1</v>
      </c>
      <c r="L69" s="32">
        <f>SUMIF('5th Cycle APR Raw Data-Last'!$A$3:$A$1377,'5th Cycle Summary-Final2'!$C69,'5th Cycle APR Raw Data-Last'!L$3:L$1377)</f>
        <v>0</v>
      </c>
      <c r="M69" s="32">
        <f>SUMIF('5th Cycle APR Raw Data-Last'!$A$3:$A$1377,'5th Cycle Summary-Final2'!$C69,'5th Cycle APR Raw Data-Last'!M$3:M$1377)</f>
        <v>1</v>
      </c>
      <c r="N69" s="32">
        <f t="shared" si="2"/>
        <v>30</v>
      </c>
      <c r="O69" s="34">
        <f t="shared" si="3"/>
        <v>3.2258064516129031E-2</v>
      </c>
      <c r="P69" s="32">
        <f>VLOOKUP(C69,'5th Cycle APR Raw Data-Last'!$A$3:$S$1377,14,FALSE)</f>
        <v>32</v>
      </c>
      <c r="Q69" s="32">
        <f>SUMIF('5th Cycle APR Raw Data-Last'!$A$3:$A$1377,'5th Cycle Summary-Final2'!$C69,'5th Cycle APR Raw Data-Last'!$O$3:$O$1377)</f>
        <v>1</v>
      </c>
      <c r="R69" s="32">
        <f t="shared" si="4"/>
        <v>31</v>
      </c>
      <c r="S69" s="34">
        <f t="shared" si="5"/>
        <v>3.125E-2</v>
      </c>
      <c r="T69" s="32">
        <f>VLOOKUP(C69,'5th Cycle APR Raw Data-Last'!$A$3:$S$1377,16,FALSE)</f>
        <v>92</v>
      </c>
      <c r="U69" s="32">
        <f>SUMIF('5th Cycle APR Raw Data-Last'!$A$3:$A$1377,'5th Cycle Summary-Final2'!$C69,'5th Cycle APR Raw Data-Last'!$Q$3:$Q$1377)</f>
        <v>1</v>
      </c>
      <c r="V69" s="32">
        <f t="shared" si="6"/>
        <v>91</v>
      </c>
      <c r="W69" s="34">
        <f t="shared" si="7"/>
        <v>1.0869565217391304E-2</v>
      </c>
      <c r="X69" s="32">
        <f>VLOOKUP(C69,'5th Cycle APR Raw Data-Last'!$A$3:$S$1377,18,FALSE)</f>
        <v>209</v>
      </c>
      <c r="Y69" s="32">
        <f>SUMIF('5th Cycle APR Raw Data-Last'!$A$3:$A$1377,'5th Cycle Summary-Final2'!$C69,'5th Cycle APR Raw Data-Last'!$S$3:$S$1377)</f>
        <v>3</v>
      </c>
      <c r="Z69" s="32">
        <f t="shared" si="8"/>
        <v>206</v>
      </c>
    </row>
    <row r="70" spans="1:26" ht="12.75" customHeight="1" x14ac:dyDescent="0.15">
      <c r="A70" s="9" t="s">
        <v>143</v>
      </c>
      <c r="B70" s="9" t="s">
        <v>144</v>
      </c>
      <c r="C70" s="29" t="s">
        <v>143</v>
      </c>
      <c r="D70" s="32">
        <f>VLOOKUP(C70,'5th Cycle APR Raw Data-Last'!$A$3:$S$1377,6,FALSE)</f>
        <v>349</v>
      </c>
      <c r="E70" s="32">
        <f>SUMIF('5th Cycle APR Raw Data-Last'!$A$3:$A$1377,'5th Cycle Summary-Final2'!$C70,'5th Cycle APR Raw Data-Last'!G$3:G$1377)</f>
        <v>56</v>
      </c>
      <c r="F70" s="32">
        <f>SUMIF('5th Cycle APR Raw Data-Last'!$A$3:$A$1377,'5th Cycle Summary-Final2'!$C70,'5th Cycle APR Raw Data-Last'!H$3:H$1377)</f>
        <v>56</v>
      </c>
      <c r="G70" s="32">
        <f>SUMIF('5th Cycle APR Raw Data-Last'!$A$3:$A$1377,'5th Cycle Summary-Final2'!$C70,'5th Cycle APR Raw Data-Last'!I$3:I$1377)</f>
        <v>0</v>
      </c>
      <c r="H70" s="32">
        <f t="shared" si="0"/>
        <v>293</v>
      </c>
      <c r="I70" s="34">
        <f t="shared" si="1"/>
        <v>0.16045845272206305</v>
      </c>
      <c r="J70" s="32">
        <f>VLOOKUP(C70,'5th Cycle APR Raw Data-Last'!$A$3:$S$1377,10,FALSE)</f>
        <v>205</v>
      </c>
      <c r="K70" s="32">
        <f>SUMIF('5th Cycle APR Raw Data-Last'!$A$3:$A$1377,'5th Cycle Summary-Final2'!$C70,'5th Cycle APR Raw Data-Last'!K$3:K$1377)</f>
        <v>10</v>
      </c>
      <c r="L70" s="32">
        <f>SUMIF('5th Cycle APR Raw Data-Last'!$A$3:$A$1377,'5th Cycle Summary-Final2'!$C70,'5th Cycle APR Raw Data-Last'!L$3:L$1377)</f>
        <v>10</v>
      </c>
      <c r="M70" s="32">
        <f>SUMIF('5th Cycle APR Raw Data-Last'!$A$3:$A$1377,'5th Cycle Summary-Final2'!$C70,'5th Cycle APR Raw Data-Last'!M$3:M$1377)</f>
        <v>0</v>
      </c>
      <c r="N70" s="32">
        <f t="shared" si="2"/>
        <v>195</v>
      </c>
      <c r="O70" s="34">
        <f t="shared" si="3"/>
        <v>4.878048780487805E-2</v>
      </c>
      <c r="P70" s="32">
        <f>VLOOKUP(C70,'5th Cycle APR Raw Data-Last'!$A$3:$S$1377,14,FALSE)</f>
        <v>202</v>
      </c>
      <c r="Q70" s="32">
        <f>SUMIF('5th Cycle APR Raw Data-Last'!$A$3:$A$1377,'5th Cycle Summary-Final2'!$C70,'5th Cycle APR Raw Data-Last'!$O$3:$O$1377)</f>
        <v>426</v>
      </c>
      <c r="R70" s="32">
        <f t="shared" si="4"/>
        <v>0</v>
      </c>
      <c r="S70" s="34">
        <f t="shared" si="5"/>
        <v>2.108910891089109</v>
      </c>
      <c r="T70" s="32">
        <f>VLOOKUP(C70,'5th Cycle APR Raw Data-Last'!$A$3:$S$1377,16,FALSE)</f>
        <v>553</v>
      </c>
      <c r="U70" s="32">
        <f>SUMIF('5th Cycle APR Raw Data-Last'!$A$3:$A$1377,'5th Cycle Summary-Final2'!$C70,'5th Cycle APR Raw Data-Last'!$Q$3:$Q$1377)</f>
        <v>111</v>
      </c>
      <c r="V70" s="32">
        <f t="shared" si="6"/>
        <v>442</v>
      </c>
      <c r="W70" s="34">
        <f t="shared" si="7"/>
        <v>0.2007233273056058</v>
      </c>
      <c r="X70" s="32">
        <f>VLOOKUP(C70,'5th Cycle APR Raw Data-Last'!$A$3:$S$1377,18,FALSE)</f>
        <v>1309</v>
      </c>
      <c r="Y70" s="32">
        <f>SUMIF('5th Cycle APR Raw Data-Last'!$A$3:$A$1377,'5th Cycle Summary-Final2'!$C70,'5th Cycle APR Raw Data-Last'!$S$3:$S$1377)</f>
        <v>603</v>
      </c>
      <c r="Z70" s="32">
        <f t="shared" si="8"/>
        <v>930</v>
      </c>
    </row>
    <row r="71" spans="1:26" ht="12.75" customHeight="1" x14ac:dyDescent="0.15">
      <c r="A71" s="9" t="s">
        <v>143</v>
      </c>
      <c r="B71" s="9" t="s">
        <v>144</v>
      </c>
      <c r="C71" s="29" t="s">
        <v>149</v>
      </c>
      <c r="D71" s="32">
        <f>VLOOKUP(C71,'5th Cycle APR Raw Data-Last'!$A$3:$S$1377,6,FALSE)</f>
        <v>57</v>
      </c>
      <c r="E71" s="32">
        <f>SUMIF('5th Cycle APR Raw Data-Last'!$A$3:$A$1377,'5th Cycle Summary-Final2'!$C71,'5th Cycle APR Raw Data-Last'!G$3:G$1377)</f>
        <v>0</v>
      </c>
      <c r="F71" s="32">
        <f>SUMIF('5th Cycle APR Raw Data-Last'!$A$3:$A$1377,'5th Cycle Summary-Final2'!$C71,'5th Cycle APR Raw Data-Last'!H$3:H$1377)</f>
        <v>0</v>
      </c>
      <c r="G71" s="32">
        <f>SUMIF('5th Cycle APR Raw Data-Last'!$A$3:$A$1377,'5th Cycle Summary-Final2'!$C71,'5th Cycle APR Raw Data-Last'!I$3:I$1377)</f>
        <v>0</v>
      </c>
      <c r="H71" s="32">
        <f t="shared" si="0"/>
        <v>57</v>
      </c>
      <c r="I71" s="34">
        <f t="shared" si="1"/>
        <v>0</v>
      </c>
      <c r="J71" s="32">
        <f>VLOOKUP(C71,'5th Cycle APR Raw Data-Last'!$A$3:$S$1377,10,FALSE)</f>
        <v>35</v>
      </c>
      <c r="K71" s="32">
        <f>SUMIF('5th Cycle APR Raw Data-Last'!$A$3:$A$1377,'5th Cycle Summary-Final2'!$C71,'5th Cycle APR Raw Data-Last'!K$3:K$1377)</f>
        <v>0</v>
      </c>
      <c r="L71" s="32">
        <f>SUMIF('5th Cycle APR Raw Data-Last'!$A$3:$A$1377,'5th Cycle Summary-Final2'!$C71,'5th Cycle APR Raw Data-Last'!L$3:L$1377)</f>
        <v>0</v>
      </c>
      <c r="M71" s="32">
        <f>SUMIF('5th Cycle APR Raw Data-Last'!$A$3:$A$1377,'5th Cycle Summary-Final2'!$C71,'5th Cycle APR Raw Data-Last'!M$3:M$1377)</f>
        <v>0</v>
      </c>
      <c r="N71" s="32">
        <f t="shared" si="2"/>
        <v>35</v>
      </c>
      <c r="O71" s="34">
        <f t="shared" si="3"/>
        <v>0</v>
      </c>
      <c r="P71" s="32">
        <f>VLOOKUP(C71,'5th Cycle APR Raw Data-Last'!$A$3:$S$1377,14,FALSE)</f>
        <v>36</v>
      </c>
      <c r="Q71" s="32">
        <f>SUMIF('5th Cycle APR Raw Data-Last'!$A$3:$A$1377,'5th Cycle Summary-Final2'!$C71,'5th Cycle APR Raw Data-Last'!$O$3:$O$1377)</f>
        <v>37</v>
      </c>
      <c r="R71" s="32">
        <f t="shared" si="4"/>
        <v>0</v>
      </c>
      <c r="S71" s="34">
        <f t="shared" si="5"/>
        <v>1.0277777777777777</v>
      </c>
      <c r="T71" s="32">
        <f>VLOOKUP(C71,'5th Cycle APR Raw Data-Last'!$A$3:$S$1377,16,FALSE)</f>
        <v>105</v>
      </c>
      <c r="U71" s="32">
        <f>SUMIF('5th Cycle APR Raw Data-Last'!$A$3:$A$1377,'5th Cycle Summary-Final2'!$C71,'5th Cycle APR Raw Data-Last'!$Q$3:$Q$1377)</f>
        <v>0</v>
      </c>
      <c r="V71" s="32">
        <f t="shared" si="6"/>
        <v>105</v>
      </c>
      <c r="W71" s="34">
        <f t="shared" si="7"/>
        <v>0</v>
      </c>
      <c r="X71" s="32">
        <f>VLOOKUP(C71,'5th Cycle APR Raw Data-Last'!$A$3:$S$1377,18,FALSE)</f>
        <v>233</v>
      </c>
      <c r="Y71" s="32">
        <f>SUMIF('5th Cycle APR Raw Data-Last'!$A$3:$A$1377,'5th Cycle Summary-Final2'!$C71,'5th Cycle APR Raw Data-Last'!$S$3:$S$1377)</f>
        <v>37</v>
      </c>
      <c r="Z71" s="32">
        <f t="shared" si="8"/>
        <v>197</v>
      </c>
    </row>
    <row r="72" spans="1:26" ht="12.75" customHeight="1" x14ac:dyDescent="0.15">
      <c r="A72" s="9" t="s">
        <v>143</v>
      </c>
      <c r="B72" s="9" t="s">
        <v>144</v>
      </c>
      <c r="C72" s="29" t="s">
        <v>150</v>
      </c>
      <c r="D72" s="32">
        <f>VLOOKUP(C72,'5th Cycle APR Raw Data-Last'!$A$3:$S$1377,6,FALSE)</f>
        <v>57</v>
      </c>
      <c r="E72" s="32">
        <f>SUMIF('5th Cycle APR Raw Data-Last'!$A$3:$A$1377,'5th Cycle Summary-Final2'!$C72,'5th Cycle APR Raw Data-Last'!G$3:G$1377)</f>
        <v>0</v>
      </c>
      <c r="F72" s="32">
        <f>SUMIF('5th Cycle APR Raw Data-Last'!$A$3:$A$1377,'5th Cycle Summary-Final2'!$C72,'5th Cycle APR Raw Data-Last'!H$3:H$1377)</f>
        <v>0</v>
      </c>
      <c r="G72" s="32">
        <f>SUMIF('5th Cycle APR Raw Data-Last'!$A$3:$A$1377,'5th Cycle Summary-Final2'!$C72,'5th Cycle APR Raw Data-Last'!I$3:I$1377)</f>
        <v>0</v>
      </c>
      <c r="H72" s="32">
        <f t="shared" si="0"/>
        <v>57</v>
      </c>
      <c r="I72" s="34">
        <f t="shared" si="1"/>
        <v>0</v>
      </c>
      <c r="J72" s="32">
        <f>VLOOKUP(C72,'5th Cycle APR Raw Data-Last'!$A$3:$S$1377,10,FALSE)</f>
        <v>35</v>
      </c>
      <c r="K72" s="32">
        <f>SUMIF('5th Cycle APR Raw Data-Last'!$A$3:$A$1377,'5th Cycle Summary-Final2'!$C72,'5th Cycle APR Raw Data-Last'!K$3:K$1377)</f>
        <v>0</v>
      </c>
      <c r="L72" s="32">
        <f>SUMIF('5th Cycle APR Raw Data-Last'!$A$3:$A$1377,'5th Cycle Summary-Final2'!$C72,'5th Cycle APR Raw Data-Last'!L$3:L$1377)</f>
        <v>0</v>
      </c>
      <c r="M72" s="32">
        <f>SUMIF('5th Cycle APR Raw Data-Last'!$A$3:$A$1377,'5th Cycle Summary-Final2'!$C72,'5th Cycle APR Raw Data-Last'!M$3:M$1377)</f>
        <v>0</v>
      </c>
      <c r="N72" s="32">
        <f t="shared" si="2"/>
        <v>35</v>
      </c>
      <c r="O72" s="34">
        <f t="shared" si="3"/>
        <v>0</v>
      </c>
      <c r="P72" s="32">
        <f>VLOOKUP(C72,'5th Cycle APR Raw Data-Last'!$A$3:$S$1377,14,FALSE)</f>
        <v>36</v>
      </c>
      <c r="Q72" s="32">
        <f>SUMIF('5th Cycle APR Raw Data-Last'!$A$3:$A$1377,'5th Cycle Summary-Final2'!$C72,'5th Cycle APR Raw Data-Last'!$O$3:$O$1377)</f>
        <v>0</v>
      </c>
      <c r="R72" s="32">
        <f t="shared" si="4"/>
        <v>36</v>
      </c>
      <c r="S72" s="34">
        <f t="shared" si="5"/>
        <v>0</v>
      </c>
      <c r="T72" s="32">
        <f>VLOOKUP(C72,'5th Cycle APR Raw Data-Last'!$A$3:$S$1377,16,FALSE)</f>
        <v>105</v>
      </c>
      <c r="U72" s="32">
        <f>SUMIF('5th Cycle APR Raw Data-Last'!$A$3:$A$1377,'5th Cycle Summary-Final2'!$C72,'5th Cycle APR Raw Data-Last'!$Q$3:$Q$1377)</f>
        <v>0</v>
      </c>
      <c r="V72" s="32">
        <f t="shared" si="6"/>
        <v>105</v>
      </c>
      <c r="W72" s="34">
        <f t="shared" si="7"/>
        <v>0</v>
      </c>
      <c r="X72" s="32">
        <f>VLOOKUP(C72,'5th Cycle APR Raw Data-Last'!$A$3:$S$1377,18,FALSE)</f>
        <v>233</v>
      </c>
      <c r="Y72" s="32">
        <f>SUMIF('5th Cycle APR Raw Data-Last'!$A$3:$A$1377,'5th Cycle Summary-Final2'!$C72,'5th Cycle APR Raw Data-Last'!$S$3:$S$1377)</f>
        <v>0</v>
      </c>
      <c r="Z72" s="32">
        <f t="shared" si="8"/>
        <v>233</v>
      </c>
    </row>
    <row r="73" spans="1:26" ht="12.75" customHeight="1" x14ac:dyDescent="0.15">
      <c r="A73" s="9" t="s">
        <v>151</v>
      </c>
      <c r="B73" s="9" t="s">
        <v>83</v>
      </c>
      <c r="C73" s="29" t="s">
        <v>152</v>
      </c>
      <c r="D73" s="32">
        <f>VLOOKUP(C73,'5th Cycle APR Raw Data-Last'!$A$3:$S$1377,6,FALSE)</f>
        <v>15</v>
      </c>
      <c r="E73" s="32">
        <f>SUMIF('5th Cycle APR Raw Data-Last'!$A$3:$A$1377,'5th Cycle Summary-Final2'!$C73,'5th Cycle APR Raw Data-Last'!G$3:G$1377)</f>
        <v>0</v>
      </c>
      <c r="F73" s="32">
        <f>SUMIF('5th Cycle APR Raw Data-Last'!$A$3:$A$1377,'5th Cycle Summary-Final2'!$C73,'5th Cycle APR Raw Data-Last'!H$3:H$1377)</f>
        <v>0</v>
      </c>
      <c r="G73" s="32">
        <f>SUMIF('5th Cycle APR Raw Data-Last'!$A$3:$A$1377,'5th Cycle Summary-Final2'!$C73,'5th Cycle APR Raw Data-Last'!I$3:I$1377)</f>
        <v>0</v>
      </c>
      <c r="H73" s="32">
        <f t="shared" si="0"/>
        <v>15</v>
      </c>
      <c r="I73" s="34">
        <f t="shared" si="1"/>
        <v>0</v>
      </c>
      <c r="J73" s="32">
        <f>VLOOKUP(C73,'5th Cycle APR Raw Data-Last'!$A$3:$S$1377,10,FALSE)</f>
        <v>10</v>
      </c>
      <c r="K73" s="32">
        <f>SUMIF('5th Cycle APR Raw Data-Last'!$A$3:$A$1377,'5th Cycle Summary-Final2'!$C73,'5th Cycle APR Raw Data-Last'!K$3:K$1377)</f>
        <v>1</v>
      </c>
      <c r="L73" s="32">
        <f>SUMIF('5th Cycle APR Raw Data-Last'!$A$3:$A$1377,'5th Cycle Summary-Final2'!$C73,'5th Cycle APR Raw Data-Last'!L$3:L$1377)</f>
        <v>1</v>
      </c>
      <c r="M73" s="32">
        <f>SUMIF('5th Cycle APR Raw Data-Last'!$A$3:$A$1377,'5th Cycle Summary-Final2'!$C73,'5th Cycle APR Raw Data-Last'!M$3:M$1377)</f>
        <v>0</v>
      </c>
      <c r="N73" s="32">
        <f t="shared" si="2"/>
        <v>9</v>
      </c>
      <c r="O73" s="34">
        <f t="shared" si="3"/>
        <v>0.1</v>
      </c>
      <c r="P73" s="32">
        <f>VLOOKUP(C73,'5th Cycle APR Raw Data-Last'!$A$3:$S$1377,14,FALSE)</f>
        <v>12</v>
      </c>
      <c r="Q73" s="32">
        <f>SUMIF('5th Cycle APR Raw Data-Last'!$A$3:$A$1377,'5th Cycle Summary-Final2'!$C73,'5th Cycle APR Raw Data-Last'!$O$3:$O$1377)</f>
        <v>8</v>
      </c>
      <c r="R73" s="32">
        <f t="shared" si="4"/>
        <v>4</v>
      </c>
      <c r="S73" s="34">
        <f t="shared" si="5"/>
        <v>0.66666666666666663</v>
      </c>
      <c r="T73" s="32">
        <f>VLOOKUP(C73,'5th Cycle APR Raw Data-Last'!$A$3:$S$1377,16,FALSE)</f>
        <v>28</v>
      </c>
      <c r="U73" s="32">
        <f>SUMIF('5th Cycle APR Raw Data-Last'!$A$3:$A$1377,'5th Cycle Summary-Final2'!$C73,'5th Cycle APR Raw Data-Last'!$Q$3:$Q$1377)</f>
        <v>0</v>
      </c>
      <c r="V73" s="32">
        <f t="shared" si="6"/>
        <v>28</v>
      </c>
      <c r="W73" s="34">
        <f t="shared" si="7"/>
        <v>0</v>
      </c>
      <c r="X73" s="32">
        <f>VLOOKUP(C73,'5th Cycle APR Raw Data-Last'!$A$3:$S$1377,18,FALSE)</f>
        <v>65</v>
      </c>
      <c r="Y73" s="32">
        <f>SUMIF('5th Cycle APR Raw Data-Last'!$A$3:$A$1377,'5th Cycle Summary-Final2'!$C73,'5th Cycle APR Raw Data-Last'!$S$3:$S$1377)</f>
        <v>9</v>
      </c>
      <c r="Z73" s="32">
        <f t="shared" si="8"/>
        <v>56</v>
      </c>
    </row>
    <row r="74" spans="1:26" ht="12.75" customHeight="1" x14ac:dyDescent="0.15">
      <c r="A74" s="9" t="s">
        <v>151</v>
      </c>
      <c r="B74" s="9" t="s">
        <v>83</v>
      </c>
      <c r="C74" s="29" t="s">
        <v>153</v>
      </c>
      <c r="D74" s="32">
        <f>VLOOKUP(C74,'5th Cycle APR Raw Data-Last'!$A$3:$S$1377,6,FALSE)</f>
        <v>35</v>
      </c>
      <c r="E74" s="32">
        <f>SUMIF('5th Cycle APR Raw Data-Last'!$A$3:$A$1377,'5th Cycle Summary-Final2'!$C74,'5th Cycle APR Raw Data-Last'!G$3:G$1377)</f>
        <v>0</v>
      </c>
      <c r="F74" s="32">
        <f>SUMIF('5th Cycle APR Raw Data-Last'!$A$3:$A$1377,'5th Cycle Summary-Final2'!$C74,'5th Cycle APR Raw Data-Last'!H$3:H$1377)</f>
        <v>0</v>
      </c>
      <c r="G74" s="32">
        <f>SUMIF('5th Cycle APR Raw Data-Last'!$A$3:$A$1377,'5th Cycle Summary-Final2'!$C74,'5th Cycle APR Raw Data-Last'!I$3:I$1377)</f>
        <v>0</v>
      </c>
      <c r="H74" s="32">
        <f t="shared" si="0"/>
        <v>35</v>
      </c>
      <c r="I74" s="34">
        <f t="shared" si="1"/>
        <v>0</v>
      </c>
      <c r="J74" s="32">
        <f>VLOOKUP(C74,'5th Cycle APR Raw Data-Last'!$A$3:$S$1377,10,FALSE)</f>
        <v>25</v>
      </c>
      <c r="K74" s="32">
        <f>SUMIF('5th Cycle APR Raw Data-Last'!$A$3:$A$1377,'5th Cycle Summary-Final2'!$C74,'5th Cycle APR Raw Data-Last'!K$3:K$1377)</f>
        <v>0</v>
      </c>
      <c r="L74" s="32">
        <f>SUMIF('5th Cycle APR Raw Data-Last'!$A$3:$A$1377,'5th Cycle Summary-Final2'!$C74,'5th Cycle APR Raw Data-Last'!L$3:L$1377)</f>
        <v>0</v>
      </c>
      <c r="M74" s="32">
        <f>SUMIF('5th Cycle APR Raw Data-Last'!$A$3:$A$1377,'5th Cycle Summary-Final2'!$C74,'5th Cycle APR Raw Data-Last'!M$3:M$1377)</f>
        <v>0</v>
      </c>
      <c r="N74" s="32">
        <f t="shared" si="2"/>
        <v>25</v>
      </c>
      <c r="O74" s="34">
        <f t="shared" si="3"/>
        <v>0</v>
      </c>
      <c r="P74" s="32">
        <f>VLOOKUP(C74,'5th Cycle APR Raw Data-Last'!$A$3:$S$1377,14,FALSE)</f>
        <v>28</v>
      </c>
      <c r="Q74" s="32">
        <f>SUMIF('5th Cycle APR Raw Data-Last'!$A$3:$A$1377,'5th Cycle Summary-Final2'!$C74,'5th Cycle APR Raw Data-Last'!$O$3:$O$1377)</f>
        <v>0</v>
      </c>
      <c r="R74" s="32">
        <f t="shared" si="4"/>
        <v>28</v>
      </c>
      <c r="S74" s="34">
        <f t="shared" si="5"/>
        <v>0</v>
      </c>
      <c r="T74" s="32">
        <f>VLOOKUP(C74,'5th Cycle APR Raw Data-Last'!$A$3:$S$1377,16,FALSE)</f>
        <v>72</v>
      </c>
      <c r="U74" s="32">
        <f>SUMIF('5th Cycle APR Raw Data-Last'!$A$3:$A$1377,'5th Cycle Summary-Final2'!$C74,'5th Cycle APR Raw Data-Last'!$Q$3:$Q$1377)</f>
        <v>21</v>
      </c>
      <c r="V74" s="32">
        <f t="shared" si="6"/>
        <v>51</v>
      </c>
      <c r="W74" s="34">
        <f t="shared" si="7"/>
        <v>0.29166666666666669</v>
      </c>
      <c r="X74" s="32">
        <f>VLOOKUP(C74,'5th Cycle APR Raw Data-Last'!$A$3:$S$1377,18,FALSE)</f>
        <v>160</v>
      </c>
      <c r="Y74" s="32">
        <f>SUMIF('5th Cycle APR Raw Data-Last'!$A$3:$A$1377,'5th Cycle Summary-Final2'!$C74,'5th Cycle APR Raw Data-Last'!$S$3:$S$1377)</f>
        <v>21</v>
      </c>
      <c r="Z74" s="32">
        <f t="shared" si="8"/>
        <v>139</v>
      </c>
    </row>
    <row r="75" spans="1:26" ht="12.75" customHeight="1" x14ac:dyDescent="0.15">
      <c r="A75" s="9" t="s">
        <v>154</v>
      </c>
      <c r="B75" s="9" t="s">
        <v>128</v>
      </c>
      <c r="C75" s="29" t="s">
        <v>155</v>
      </c>
      <c r="D75" s="32">
        <f>VLOOKUP(C75,'5th Cycle APR Raw Data-Last'!$A$3:$S$1377,6,FALSE)</f>
        <v>398</v>
      </c>
      <c r="E75" s="32">
        <f>SUMIF('5th Cycle APR Raw Data-Last'!$A$3:$A$1377,'5th Cycle Summary-Final2'!$C75,'5th Cycle APR Raw Data-Last'!G$3:G$1377)</f>
        <v>0</v>
      </c>
      <c r="F75" s="32">
        <f>SUMIF('5th Cycle APR Raw Data-Last'!$A$3:$A$1377,'5th Cycle Summary-Final2'!$C75,'5th Cycle APR Raw Data-Last'!H$3:H$1377)</f>
        <v>0</v>
      </c>
      <c r="G75" s="32">
        <f>SUMIF('5th Cycle APR Raw Data-Last'!$A$3:$A$1377,'5th Cycle Summary-Final2'!$C75,'5th Cycle APR Raw Data-Last'!I$3:I$1377)</f>
        <v>0</v>
      </c>
      <c r="H75" s="32">
        <f t="shared" si="0"/>
        <v>398</v>
      </c>
      <c r="I75" s="34">
        <f t="shared" si="1"/>
        <v>0</v>
      </c>
      <c r="J75" s="32">
        <f>VLOOKUP(C75,'5th Cycle APR Raw Data-Last'!$A$3:$S$1377,10,FALSE)</f>
        <v>239</v>
      </c>
      <c r="K75" s="32">
        <f>SUMIF('5th Cycle APR Raw Data-Last'!$A$3:$A$1377,'5th Cycle Summary-Final2'!$C75,'5th Cycle APR Raw Data-Last'!K$3:K$1377)</f>
        <v>56</v>
      </c>
      <c r="L75" s="32">
        <f>SUMIF('5th Cycle APR Raw Data-Last'!$A$3:$A$1377,'5th Cycle Summary-Final2'!$C75,'5th Cycle APR Raw Data-Last'!L$3:L$1377)</f>
        <v>20</v>
      </c>
      <c r="M75" s="32">
        <f>SUMIF('5th Cycle APR Raw Data-Last'!$A$3:$A$1377,'5th Cycle Summary-Final2'!$C75,'5th Cycle APR Raw Data-Last'!M$3:M$1377)</f>
        <v>36</v>
      </c>
      <c r="N75" s="32">
        <f t="shared" si="2"/>
        <v>183</v>
      </c>
      <c r="O75" s="34">
        <f t="shared" si="3"/>
        <v>0.23430962343096234</v>
      </c>
      <c r="P75" s="32">
        <f>VLOOKUP(C75,'5th Cycle APR Raw Data-Last'!$A$3:$S$1377,14,FALSE)</f>
        <v>183</v>
      </c>
      <c r="Q75" s="32">
        <f>SUMIF('5th Cycle APR Raw Data-Last'!$A$3:$A$1377,'5th Cycle Summary-Final2'!$C75,'5th Cycle APR Raw Data-Last'!$O$3:$O$1377)</f>
        <v>168</v>
      </c>
      <c r="R75" s="32">
        <f t="shared" si="4"/>
        <v>15</v>
      </c>
      <c r="S75" s="34">
        <f t="shared" si="5"/>
        <v>0.91803278688524592</v>
      </c>
      <c r="T75" s="32">
        <f>VLOOKUP(C75,'5th Cycle APR Raw Data-Last'!$A$3:$S$1377,16,FALSE)</f>
        <v>349</v>
      </c>
      <c r="U75" s="32">
        <f>SUMIF('5th Cycle APR Raw Data-Last'!$A$3:$A$1377,'5th Cycle Summary-Final2'!$C75,'5th Cycle APR Raw Data-Last'!$Q$3:$Q$1377)</f>
        <v>0</v>
      </c>
      <c r="V75" s="32">
        <f t="shared" si="6"/>
        <v>349</v>
      </c>
      <c r="W75" s="34">
        <f t="shared" si="7"/>
        <v>0</v>
      </c>
      <c r="X75" s="32">
        <f>VLOOKUP(C75,'5th Cycle APR Raw Data-Last'!$A$3:$S$1377,18,FALSE)</f>
        <v>1169</v>
      </c>
      <c r="Y75" s="32">
        <f>SUMIF('5th Cycle APR Raw Data-Last'!$A$3:$A$1377,'5th Cycle Summary-Final2'!$C75,'5th Cycle APR Raw Data-Last'!$S$3:$S$1377)</f>
        <v>224</v>
      </c>
      <c r="Z75" s="32">
        <f t="shared" si="8"/>
        <v>945</v>
      </c>
    </row>
    <row r="76" spans="1:26" ht="12.75" customHeight="1" x14ac:dyDescent="0.15">
      <c r="A76" s="9" t="s">
        <v>154</v>
      </c>
      <c r="B76" s="9" t="s">
        <v>128</v>
      </c>
      <c r="C76" s="29" t="s">
        <v>156</v>
      </c>
      <c r="D76" s="32">
        <f>VLOOKUP(C76,'5th Cycle APR Raw Data-Last'!$A$3:$S$1377,6,FALSE)</f>
        <v>9706</v>
      </c>
      <c r="E76" s="32">
        <f>SUMIF('5th Cycle APR Raw Data-Last'!$A$3:$A$1377,'5th Cycle Summary-Final2'!$C76,'5th Cycle APR Raw Data-Last'!G$3:G$1377)</f>
        <v>182</v>
      </c>
      <c r="F76" s="32">
        <f>SUMIF('5th Cycle APR Raw Data-Last'!$A$3:$A$1377,'5th Cycle Summary-Final2'!$C76,'5th Cycle APR Raw Data-Last'!H$3:H$1377)</f>
        <v>182</v>
      </c>
      <c r="G76" s="32">
        <f>SUMIF('5th Cycle APR Raw Data-Last'!$A$3:$A$1377,'5th Cycle Summary-Final2'!$C76,'5th Cycle APR Raw Data-Last'!I$3:I$1377)</f>
        <v>0</v>
      </c>
      <c r="H76" s="32">
        <f t="shared" si="0"/>
        <v>9524</v>
      </c>
      <c r="I76" s="34">
        <f t="shared" si="1"/>
        <v>1.8751287863177417E-2</v>
      </c>
      <c r="J76" s="32">
        <f>VLOOKUP(C76,'5th Cycle APR Raw Data-Last'!$A$3:$S$1377,10,FALSE)</f>
        <v>5800</v>
      </c>
      <c r="K76" s="32">
        <f>SUMIF('5th Cycle APR Raw Data-Last'!$A$3:$A$1377,'5th Cycle Summary-Final2'!$C76,'5th Cycle APR Raw Data-Last'!K$3:K$1377)</f>
        <v>76</v>
      </c>
      <c r="L76" s="32">
        <f>SUMIF('5th Cycle APR Raw Data-Last'!$A$3:$A$1377,'5th Cycle Summary-Final2'!$C76,'5th Cycle APR Raw Data-Last'!L$3:L$1377)</f>
        <v>76</v>
      </c>
      <c r="M76" s="32">
        <f>SUMIF('5th Cycle APR Raw Data-Last'!$A$3:$A$1377,'5th Cycle Summary-Final2'!$C76,'5th Cycle APR Raw Data-Last'!M$3:M$1377)</f>
        <v>0</v>
      </c>
      <c r="N76" s="32">
        <f t="shared" si="2"/>
        <v>5724</v>
      </c>
      <c r="O76" s="34">
        <f t="shared" si="3"/>
        <v>1.3103448275862069E-2</v>
      </c>
      <c r="P76" s="32">
        <f>VLOOKUP(C76,'5th Cycle APR Raw Data-Last'!$A$3:$S$1377,14,FALSE)</f>
        <v>6453</v>
      </c>
      <c r="Q76" s="32">
        <f>SUMIF('5th Cycle APR Raw Data-Last'!$A$3:$A$1377,'5th Cycle Summary-Final2'!$C76,'5th Cycle APR Raw Data-Last'!$O$3:$O$1377)</f>
        <v>4388</v>
      </c>
      <c r="R76" s="32">
        <f t="shared" si="4"/>
        <v>2065</v>
      </c>
      <c r="S76" s="34">
        <f t="shared" si="5"/>
        <v>0.67999380133271348</v>
      </c>
      <c r="T76" s="32">
        <f>VLOOKUP(C76,'5th Cycle APR Raw Data-Last'!$A$3:$S$1377,16,FALSE)</f>
        <v>14331</v>
      </c>
      <c r="U76" s="32">
        <f>SUMIF('5th Cycle APR Raw Data-Last'!$A$3:$A$1377,'5th Cycle Summary-Final2'!$C76,'5th Cycle APR Raw Data-Last'!$Q$3:$Q$1377)</f>
        <v>3117</v>
      </c>
      <c r="V76" s="32">
        <f t="shared" si="6"/>
        <v>11214</v>
      </c>
      <c r="W76" s="34">
        <f t="shared" si="7"/>
        <v>0.217500523341009</v>
      </c>
      <c r="X76" s="32">
        <f>VLOOKUP(C76,'5th Cycle APR Raw Data-Last'!$A$3:$S$1377,18,FALSE)</f>
        <v>36290</v>
      </c>
      <c r="Y76" s="32">
        <f>SUMIF('5th Cycle APR Raw Data-Last'!$A$3:$A$1377,'5th Cycle Summary-Final2'!$C76,'5th Cycle APR Raw Data-Last'!$S$3:$S$1377)</f>
        <v>7763</v>
      </c>
      <c r="Z76" s="32">
        <f t="shared" si="8"/>
        <v>28527</v>
      </c>
    </row>
    <row r="77" spans="1:26" ht="12.75" customHeight="1" x14ac:dyDescent="0.15">
      <c r="A77" s="9" t="s">
        <v>154</v>
      </c>
      <c r="B77" s="9" t="s">
        <v>128</v>
      </c>
      <c r="C77" s="29" t="s">
        <v>157</v>
      </c>
      <c r="D77" s="32">
        <f>VLOOKUP(C77,'5th Cycle APR Raw Data-Last'!$A$3:$S$1377,6,FALSE)</f>
        <v>395</v>
      </c>
      <c r="E77" s="32">
        <f>SUMIF('5th Cycle APR Raw Data-Last'!$A$3:$A$1377,'5th Cycle Summary-Final2'!$C77,'5th Cycle APR Raw Data-Last'!G$3:G$1377)</f>
        <v>0</v>
      </c>
      <c r="F77" s="32">
        <f>SUMIF('5th Cycle APR Raw Data-Last'!$A$3:$A$1377,'5th Cycle Summary-Final2'!$C77,'5th Cycle APR Raw Data-Last'!H$3:H$1377)</f>
        <v>0</v>
      </c>
      <c r="G77" s="32">
        <f>SUMIF('5th Cycle APR Raw Data-Last'!$A$3:$A$1377,'5th Cycle Summary-Final2'!$C77,'5th Cycle APR Raw Data-Last'!I$3:I$1377)</f>
        <v>0</v>
      </c>
      <c r="H77" s="32">
        <f t="shared" si="0"/>
        <v>395</v>
      </c>
      <c r="I77" s="34">
        <f t="shared" si="1"/>
        <v>0</v>
      </c>
      <c r="J77" s="32">
        <f>VLOOKUP(C77,'5th Cycle APR Raw Data-Last'!$A$3:$S$1377,10,FALSE)</f>
        <v>277</v>
      </c>
      <c r="K77" s="32">
        <f>SUMIF('5th Cycle APR Raw Data-Last'!$A$3:$A$1377,'5th Cycle Summary-Final2'!$C77,'5th Cycle APR Raw Data-Last'!K$3:K$1377)</f>
        <v>0</v>
      </c>
      <c r="L77" s="32">
        <f>SUMIF('5th Cycle APR Raw Data-Last'!$A$3:$A$1377,'5th Cycle Summary-Final2'!$C77,'5th Cycle APR Raw Data-Last'!L$3:L$1377)</f>
        <v>0</v>
      </c>
      <c r="M77" s="32">
        <f>SUMIF('5th Cycle APR Raw Data-Last'!$A$3:$A$1377,'5th Cycle Summary-Final2'!$C77,'5th Cycle APR Raw Data-Last'!M$3:M$1377)</f>
        <v>0</v>
      </c>
      <c r="N77" s="32">
        <f t="shared" si="2"/>
        <v>277</v>
      </c>
      <c r="O77" s="34">
        <f t="shared" si="3"/>
        <v>0</v>
      </c>
      <c r="P77" s="32">
        <f>VLOOKUP(C77,'5th Cycle APR Raw Data-Last'!$A$3:$S$1377,14,FALSE)</f>
        <v>243</v>
      </c>
      <c r="Q77" s="32">
        <f>SUMIF('5th Cycle APR Raw Data-Last'!$A$3:$A$1377,'5th Cycle Summary-Final2'!$C77,'5th Cycle APR Raw Data-Last'!$O$3:$O$1377)</f>
        <v>55</v>
      </c>
      <c r="R77" s="32">
        <f t="shared" si="4"/>
        <v>188</v>
      </c>
      <c r="S77" s="34">
        <f t="shared" si="5"/>
        <v>0.22633744855967078</v>
      </c>
      <c r="T77" s="32">
        <f>VLOOKUP(C77,'5th Cycle APR Raw Data-Last'!$A$3:$S$1377,16,FALSE)</f>
        <v>546</v>
      </c>
      <c r="U77" s="32">
        <f>SUMIF('5th Cycle APR Raw Data-Last'!$A$3:$A$1377,'5th Cycle Summary-Final2'!$C77,'5th Cycle APR Raw Data-Last'!$Q$3:$Q$1377)</f>
        <v>22</v>
      </c>
      <c r="V77" s="32">
        <f t="shared" si="6"/>
        <v>524</v>
      </c>
      <c r="W77" s="34">
        <f t="shared" si="7"/>
        <v>4.0293040293040296E-2</v>
      </c>
      <c r="X77" s="32">
        <f>VLOOKUP(C77,'5th Cycle APR Raw Data-Last'!$A$3:$S$1377,18,FALSE)</f>
        <v>1461</v>
      </c>
      <c r="Y77" s="32">
        <f>SUMIF('5th Cycle APR Raw Data-Last'!$A$3:$A$1377,'5th Cycle Summary-Final2'!$C77,'5th Cycle APR Raw Data-Last'!$S$3:$S$1377)</f>
        <v>77</v>
      </c>
      <c r="Z77" s="32">
        <f t="shared" si="8"/>
        <v>1384</v>
      </c>
    </row>
    <row r="78" spans="1:26" ht="12.75" customHeight="1" x14ac:dyDescent="0.15">
      <c r="A78" s="9" t="s">
        <v>154</v>
      </c>
      <c r="B78" s="9" t="s">
        <v>128</v>
      </c>
      <c r="C78" s="29" t="s">
        <v>158</v>
      </c>
      <c r="D78" s="32">
        <f>VLOOKUP(C78,'5th Cycle APR Raw Data-Last'!$A$3:$S$1377,6,FALSE)</f>
        <v>4888</v>
      </c>
      <c r="E78" s="32">
        <f>SUMIF('5th Cycle APR Raw Data-Last'!$A$3:$A$1377,'5th Cycle Summary-Final2'!$C78,'5th Cycle APR Raw Data-Last'!G$3:G$1377)</f>
        <v>103</v>
      </c>
      <c r="F78" s="32">
        <f>SUMIF('5th Cycle APR Raw Data-Last'!$A$3:$A$1377,'5th Cycle Summary-Final2'!$C78,'5th Cycle APR Raw Data-Last'!H$3:H$1377)</f>
        <v>103</v>
      </c>
      <c r="G78" s="32">
        <f>SUMIF('5th Cycle APR Raw Data-Last'!$A$3:$A$1377,'5th Cycle Summary-Final2'!$C78,'5th Cycle APR Raw Data-Last'!I$3:I$1377)</f>
        <v>0</v>
      </c>
      <c r="H78" s="32">
        <f t="shared" si="0"/>
        <v>4785</v>
      </c>
      <c r="I78" s="34">
        <f t="shared" si="1"/>
        <v>2.1072013093289689E-2</v>
      </c>
      <c r="J78" s="32">
        <f>VLOOKUP(C78,'5th Cycle APR Raw Data-Last'!$A$3:$S$1377,10,FALSE)</f>
        <v>3107</v>
      </c>
      <c r="K78" s="32">
        <f>SUMIF('5th Cycle APR Raw Data-Last'!$A$3:$A$1377,'5th Cycle Summary-Final2'!$C78,'5th Cycle APR Raw Data-Last'!K$3:K$1377)</f>
        <v>57</v>
      </c>
      <c r="L78" s="32">
        <f>SUMIF('5th Cycle APR Raw Data-Last'!$A$3:$A$1377,'5th Cycle Summary-Final2'!$C78,'5th Cycle APR Raw Data-Last'!L$3:L$1377)</f>
        <v>57</v>
      </c>
      <c r="M78" s="32">
        <f>SUMIF('5th Cycle APR Raw Data-Last'!$A$3:$A$1377,'5th Cycle Summary-Final2'!$C78,'5th Cycle APR Raw Data-Last'!M$3:M$1377)</f>
        <v>0</v>
      </c>
      <c r="N78" s="32">
        <f t="shared" si="2"/>
        <v>3050</v>
      </c>
      <c r="O78" s="34">
        <f t="shared" si="3"/>
        <v>1.8345671065336338E-2</v>
      </c>
      <c r="P78" s="32">
        <f>VLOOKUP(C78,'5th Cycle APR Raw Data-Last'!$A$3:$S$1377,14,FALSE)</f>
        <v>3126</v>
      </c>
      <c r="Q78" s="32">
        <f>SUMIF('5th Cycle APR Raw Data-Last'!$A$3:$A$1377,'5th Cycle Summary-Final2'!$C78,'5th Cycle APR Raw Data-Last'!$O$3:$O$1377)</f>
        <v>0</v>
      </c>
      <c r="R78" s="32">
        <f t="shared" si="4"/>
        <v>3126</v>
      </c>
      <c r="S78" s="34">
        <f t="shared" si="5"/>
        <v>0</v>
      </c>
      <c r="T78" s="32">
        <f>VLOOKUP(C78,'5th Cycle APR Raw Data-Last'!$A$3:$S$1377,16,FALSE)</f>
        <v>10462</v>
      </c>
      <c r="U78" s="32">
        <f>SUMIF('5th Cycle APR Raw Data-Last'!$A$3:$A$1377,'5th Cycle Summary-Final2'!$C78,'5th Cycle APR Raw Data-Last'!$Q$3:$Q$1377)</f>
        <v>3</v>
      </c>
      <c r="V78" s="32">
        <f t="shared" si="6"/>
        <v>10459</v>
      </c>
      <c r="W78" s="34">
        <f t="shared" si="7"/>
        <v>2.8675205505639459E-4</v>
      </c>
      <c r="X78" s="32">
        <f>VLOOKUP(C78,'5th Cycle APR Raw Data-Last'!$A$3:$S$1377,18,FALSE)</f>
        <v>21583</v>
      </c>
      <c r="Y78" s="32">
        <f>SUMIF('5th Cycle APR Raw Data-Last'!$A$3:$A$1377,'5th Cycle Summary-Final2'!$C78,'5th Cycle APR Raw Data-Last'!$S$3:$S$1377)</f>
        <v>163</v>
      </c>
      <c r="Z78" s="32">
        <f t="shared" si="8"/>
        <v>21420</v>
      </c>
    </row>
    <row r="79" spans="1:26" ht="12.75" customHeight="1" x14ac:dyDescent="0.15">
      <c r="A79" s="9" t="s">
        <v>154</v>
      </c>
      <c r="B79" s="9" t="s">
        <v>128</v>
      </c>
      <c r="C79" s="29" t="s">
        <v>159</v>
      </c>
      <c r="D79" s="32">
        <f>VLOOKUP(C79,'5th Cycle APR Raw Data-Last'!$A$3:$S$1377,6,FALSE)</f>
        <v>188</v>
      </c>
      <c r="E79" s="32">
        <f>SUMIF('5th Cycle APR Raw Data-Last'!$A$3:$A$1377,'5th Cycle Summary-Final2'!$C79,'5th Cycle APR Raw Data-Last'!G$3:G$1377)</f>
        <v>6</v>
      </c>
      <c r="F79" s="32">
        <f>SUMIF('5th Cycle APR Raw Data-Last'!$A$3:$A$1377,'5th Cycle Summary-Final2'!$C79,'5th Cycle APR Raw Data-Last'!H$3:H$1377)</f>
        <v>0</v>
      </c>
      <c r="G79" s="32">
        <f>SUMIF('5th Cycle APR Raw Data-Last'!$A$3:$A$1377,'5th Cycle Summary-Final2'!$C79,'5th Cycle APR Raw Data-Last'!I$3:I$1377)</f>
        <v>6</v>
      </c>
      <c r="H79" s="32">
        <f t="shared" si="0"/>
        <v>182</v>
      </c>
      <c r="I79" s="34">
        <f t="shared" si="1"/>
        <v>3.1914893617021274E-2</v>
      </c>
      <c r="J79" s="32">
        <f>VLOOKUP(C79,'5th Cycle APR Raw Data-Last'!$A$3:$S$1377,10,FALSE)</f>
        <v>158</v>
      </c>
      <c r="K79" s="32">
        <f>SUMIF('5th Cycle APR Raw Data-Last'!$A$3:$A$1377,'5th Cycle Summary-Final2'!$C79,'5th Cycle APR Raw Data-Last'!K$3:K$1377)</f>
        <v>6</v>
      </c>
      <c r="L79" s="32">
        <f>SUMIF('5th Cycle APR Raw Data-Last'!$A$3:$A$1377,'5th Cycle Summary-Final2'!$C79,'5th Cycle APR Raw Data-Last'!L$3:L$1377)</f>
        <v>0</v>
      </c>
      <c r="M79" s="32">
        <f>SUMIF('5th Cycle APR Raw Data-Last'!$A$3:$A$1377,'5th Cycle Summary-Final2'!$C79,'5th Cycle APR Raw Data-Last'!M$3:M$1377)</f>
        <v>6</v>
      </c>
      <c r="N79" s="32">
        <f t="shared" si="2"/>
        <v>152</v>
      </c>
      <c r="O79" s="34">
        <f t="shared" si="3"/>
        <v>3.7974683544303799E-2</v>
      </c>
      <c r="P79" s="32">
        <f>VLOOKUP(C79,'5th Cycle APR Raw Data-Last'!$A$3:$S$1377,14,FALSE)</f>
        <v>141</v>
      </c>
      <c r="Q79" s="32">
        <f>SUMIF('5th Cycle APR Raw Data-Last'!$A$3:$A$1377,'5th Cycle Summary-Final2'!$C79,'5th Cycle APR Raw Data-Last'!$O$3:$O$1377)</f>
        <v>7</v>
      </c>
      <c r="R79" s="32">
        <f t="shared" si="4"/>
        <v>134</v>
      </c>
      <c r="S79" s="34">
        <f t="shared" si="5"/>
        <v>4.9645390070921988E-2</v>
      </c>
      <c r="T79" s="32">
        <f>VLOOKUP(C79,'5th Cycle APR Raw Data-Last'!$A$3:$S$1377,16,FALSE)</f>
        <v>318</v>
      </c>
      <c r="U79" s="32">
        <f>SUMIF('5th Cycle APR Raw Data-Last'!$A$3:$A$1377,'5th Cycle Summary-Final2'!$C79,'5th Cycle APR Raw Data-Last'!$Q$3:$Q$1377)</f>
        <v>0</v>
      </c>
      <c r="V79" s="32">
        <f t="shared" si="6"/>
        <v>318</v>
      </c>
      <c r="W79" s="34">
        <f t="shared" si="7"/>
        <v>0</v>
      </c>
      <c r="X79" s="32">
        <f>VLOOKUP(C79,'5th Cycle APR Raw Data-Last'!$A$3:$S$1377,18,FALSE)</f>
        <v>805</v>
      </c>
      <c r="Y79" s="32">
        <f>SUMIF('5th Cycle APR Raw Data-Last'!$A$3:$A$1377,'5th Cycle Summary-Final2'!$C79,'5th Cycle APR Raw Data-Last'!$S$3:$S$1377)</f>
        <v>19</v>
      </c>
      <c r="Z79" s="32">
        <f t="shared" si="8"/>
        <v>786</v>
      </c>
    </row>
    <row r="80" spans="1:26" ht="12.75" customHeight="1" x14ac:dyDescent="0.15">
      <c r="A80" s="9" t="s">
        <v>154</v>
      </c>
      <c r="B80" s="9" t="s">
        <v>128</v>
      </c>
      <c r="C80" s="29" t="s">
        <v>160</v>
      </c>
      <c r="D80" s="32">
        <f>VLOOKUP(C80,'5th Cycle APR Raw Data-Last'!$A$3:$S$1377,6,FALSE)</f>
        <v>52</v>
      </c>
      <c r="E80" s="32">
        <f>SUMIF('5th Cycle APR Raw Data-Last'!$A$3:$A$1377,'5th Cycle Summary-Final2'!$C80,'5th Cycle APR Raw Data-Last'!G$3:G$1377)</f>
        <v>0</v>
      </c>
      <c r="F80" s="32">
        <f>SUMIF('5th Cycle APR Raw Data-Last'!$A$3:$A$1377,'5th Cycle Summary-Final2'!$C80,'5th Cycle APR Raw Data-Last'!H$3:H$1377)</f>
        <v>0</v>
      </c>
      <c r="G80" s="32">
        <f>SUMIF('5th Cycle APR Raw Data-Last'!$A$3:$A$1377,'5th Cycle Summary-Final2'!$C80,'5th Cycle APR Raw Data-Last'!I$3:I$1377)</f>
        <v>0</v>
      </c>
      <c r="H80" s="32">
        <f t="shared" si="0"/>
        <v>52</v>
      </c>
      <c r="I80" s="34">
        <f t="shared" si="1"/>
        <v>0</v>
      </c>
      <c r="J80" s="32">
        <f>VLOOKUP(C80,'5th Cycle APR Raw Data-Last'!$A$3:$S$1377,10,FALSE)</f>
        <v>26</v>
      </c>
      <c r="K80" s="32">
        <f>SUMIF('5th Cycle APR Raw Data-Last'!$A$3:$A$1377,'5th Cycle Summary-Final2'!$C80,'5th Cycle APR Raw Data-Last'!K$3:K$1377)</f>
        <v>0</v>
      </c>
      <c r="L80" s="32">
        <f>SUMIF('5th Cycle APR Raw Data-Last'!$A$3:$A$1377,'5th Cycle Summary-Final2'!$C80,'5th Cycle APR Raw Data-Last'!L$3:L$1377)</f>
        <v>0</v>
      </c>
      <c r="M80" s="32">
        <f>SUMIF('5th Cycle APR Raw Data-Last'!$A$3:$A$1377,'5th Cycle Summary-Final2'!$C80,'5th Cycle APR Raw Data-Last'!M$3:M$1377)</f>
        <v>0</v>
      </c>
      <c r="N80" s="32">
        <f t="shared" si="2"/>
        <v>26</v>
      </c>
      <c r="O80" s="34">
        <f t="shared" si="3"/>
        <v>0</v>
      </c>
      <c r="P80" s="32">
        <f>VLOOKUP(C80,'5th Cycle APR Raw Data-Last'!$A$3:$S$1377,14,FALSE)</f>
        <v>30</v>
      </c>
      <c r="Q80" s="32">
        <f>SUMIF('5th Cycle APR Raw Data-Last'!$A$3:$A$1377,'5th Cycle Summary-Final2'!$C80,'5th Cycle APR Raw Data-Last'!$O$3:$O$1377)</f>
        <v>3</v>
      </c>
      <c r="R80" s="32">
        <f t="shared" si="4"/>
        <v>27</v>
      </c>
      <c r="S80" s="34">
        <f t="shared" si="5"/>
        <v>0.1</v>
      </c>
      <c r="T80" s="32">
        <f>VLOOKUP(C80,'5th Cycle APR Raw Data-Last'!$A$3:$S$1377,16,FALSE)</f>
        <v>146</v>
      </c>
      <c r="U80" s="32">
        <f>SUMIF('5th Cycle APR Raw Data-Last'!$A$3:$A$1377,'5th Cycle Summary-Final2'!$C80,'5th Cycle APR Raw Data-Last'!$Q$3:$Q$1377)</f>
        <v>32</v>
      </c>
      <c r="V80" s="32">
        <f t="shared" si="6"/>
        <v>114</v>
      </c>
      <c r="W80" s="34">
        <f t="shared" si="7"/>
        <v>0.21917808219178081</v>
      </c>
      <c r="X80" s="32">
        <f>VLOOKUP(C80,'5th Cycle APR Raw Data-Last'!$A$3:$S$1377,18,FALSE)</f>
        <v>254</v>
      </c>
      <c r="Y80" s="32">
        <f>SUMIF('5th Cycle APR Raw Data-Last'!$A$3:$A$1377,'5th Cycle Summary-Final2'!$C80,'5th Cycle APR Raw Data-Last'!$S$3:$S$1377)</f>
        <v>35</v>
      </c>
      <c r="Z80" s="32">
        <f t="shared" si="8"/>
        <v>219</v>
      </c>
    </row>
    <row r="81" spans="1:26" ht="12.75" customHeight="1" x14ac:dyDescent="0.15">
      <c r="A81" s="9" t="s">
        <v>154</v>
      </c>
      <c r="B81" s="9" t="s">
        <v>128</v>
      </c>
      <c r="C81" s="29" t="s">
        <v>161</v>
      </c>
      <c r="D81" s="32">
        <f>VLOOKUP(C81,'5th Cycle APR Raw Data-Last'!$A$3:$S$1377,6,FALSE)</f>
        <v>350</v>
      </c>
      <c r="E81" s="32">
        <f>SUMIF('5th Cycle APR Raw Data-Last'!$A$3:$A$1377,'5th Cycle Summary-Final2'!$C81,'5th Cycle APR Raw Data-Last'!G$3:G$1377)</f>
        <v>0</v>
      </c>
      <c r="F81" s="32">
        <f>SUMIF('5th Cycle APR Raw Data-Last'!$A$3:$A$1377,'5th Cycle Summary-Final2'!$C81,'5th Cycle APR Raw Data-Last'!H$3:H$1377)</f>
        <v>0</v>
      </c>
      <c r="G81" s="32">
        <f>SUMIF('5th Cycle APR Raw Data-Last'!$A$3:$A$1377,'5th Cycle Summary-Final2'!$C81,'5th Cycle APR Raw Data-Last'!I$3:I$1377)</f>
        <v>0</v>
      </c>
      <c r="H81" s="32">
        <f t="shared" si="0"/>
        <v>350</v>
      </c>
      <c r="I81" s="34">
        <f t="shared" si="1"/>
        <v>0</v>
      </c>
      <c r="J81" s="32">
        <f>VLOOKUP(C81,'5th Cycle APR Raw Data-Last'!$A$3:$S$1377,10,FALSE)</f>
        <v>275</v>
      </c>
      <c r="K81" s="32">
        <f>SUMIF('5th Cycle APR Raw Data-Last'!$A$3:$A$1377,'5th Cycle Summary-Final2'!$C81,'5th Cycle APR Raw Data-Last'!K$3:K$1377)</f>
        <v>61</v>
      </c>
      <c r="L81" s="32">
        <f>SUMIF('5th Cycle APR Raw Data-Last'!$A$3:$A$1377,'5th Cycle Summary-Final2'!$C81,'5th Cycle APR Raw Data-Last'!L$3:L$1377)</f>
        <v>0</v>
      </c>
      <c r="M81" s="32">
        <f>SUMIF('5th Cycle APR Raw Data-Last'!$A$3:$A$1377,'5th Cycle Summary-Final2'!$C81,'5th Cycle APR Raw Data-Last'!M$3:M$1377)</f>
        <v>61</v>
      </c>
      <c r="N81" s="32">
        <f t="shared" si="2"/>
        <v>214</v>
      </c>
      <c r="O81" s="34">
        <f t="shared" si="3"/>
        <v>0.22181818181818183</v>
      </c>
      <c r="P81" s="32">
        <f>VLOOKUP(C81,'5th Cycle APR Raw Data-Last'!$A$3:$S$1377,14,FALSE)</f>
        <v>280</v>
      </c>
      <c r="Q81" s="32">
        <f>SUMIF('5th Cycle APR Raw Data-Last'!$A$3:$A$1377,'5th Cycle Summary-Final2'!$C81,'5th Cycle APR Raw Data-Last'!$O$3:$O$1377)</f>
        <v>4</v>
      </c>
      <c r="R81" s="32">
        <f t="shared" si="4"/>
        <v>276</v>
      </c>
      <c r="S81" s="34">
        <f t="shared" si="5"/>
        <v>1.4285714285714285E-2</v>
      </c>
      <c r="T81" s="32">
        <f>VLOOKUP(C81,'5th Cycle APR Raw Data-Last'!$A$3:$S$1377,16,FALSE)</f>
        <v>521</v>
      </c>
      <c r="U81" s="32">
        <f>SUMIF('5th Cycle APR Raw Data-Last'!$A$3:$A$1377,'5th Cycle Summary-Final2'!$C81,'5th Cycle APR Raw Data-Last'!$Q$3:$Q$1377)</f>
        <v>204</v>
      </c>
      <c r="V81" s="32">
        <f t="shared" si="6"/>
        <v>317</v>
      </c>
      <c r="W81" s="34">
        <f t="shared" si="7"/>
        <v>0.39155470249520152</v>
      </c>
      <c r="X81" s="32">
        <f>VLOOKUP(C81,'5th Cycle APR Raw Data-Last'!$A$3:$S$1377,18,FALSE)</f>
        <v>1426</v>
      </c>
      <c r="Y81" s="32">
        <f>SUMIF('5th Cycle APR Raw Data-Last'!$A$3:$A$1377,'5th Cycle Summary-Final2'!$C81,'5th Cycle APR Raw Data-Last'!$S$3:$S$1377)</f>
        <v>269</v>
      </c>
      <c r="Z81" s="32">
        <f t="shared" si="8"/>
        <v>1157</v>
      </c>
    </row>
    <row r="82" spans="1:26" ht="12.75" customHeight="1" x14ac:dyDescent="0.15">
      <c r="A82" s="9" t="s">
        <v>162</v>
      </c>
      <c r="B82" s="9" t="s">
        <v>163</v>
      </c>
      <c r="C82" s="29" t="s">
        <v>164</v>
      </c>
      <c r="D82" s="32">
        <f>VLOOKUP(C82,'5th Cycle APR Raw Data-Last'!$A$3:$S$1377,6,FALSE)</f>
        <v>72</v>
      </c>
      <c r="E82" s="32">
        <f>SUMIF('5th Cycle APR Raw Data-Last'!$A$3:$A$1377,'5th Cycle Summary-Final2'!$C82,'5th Cycle APR Raw Data-Last'!G$3:G$1377)</f>
        <v>0</v>
      </c>
      <c r="F82" s="32">
        <f>SUMIF('5th Cycle APR Raw Data-Last'!$A$3:$A$1377,'5th Cycle Summary-Final2'!$C82,'5th Cycle APR Raw Data-Last'!H$3:H$1377)</f>
        <v>0</v>
      </c>
      <c r="G82" s="32">
        <f>SUMIF('5th Cycle APR Raw Data-Last'!$A$3:$A$1377,'5th Cycle Summary-Final2'!$C82,'5th Cycle APR Raw Data-Last'!I$3:I$1377)</f>
        <v>0</v>
      </c>
      <c r="H82" s="32">
        <f t="shared" si="0"/>
        <v>72</v>
      </c>
      <c r="I82" s="34">
        <f t="shared" si="1"/>
        <v>0</v>
      </c>
      <c r="J82" s="32">
        <f>VLOOKUP(C82,'5th Cycle APR Raw Data-Last'!$A$3:$S$1377,10,FALSE)</f>
        <v>108</v>
      </c>
      <c r="K82" s="32">
        <f>SUMIF('5th Cycle APR Raw Data-Last'!$A$3:$A$1377,'5th Cycle Summary-Final2'!$C82,'5th Cycle APR Raw Data-Last'!K$3:K$1377)</f>
        <v>2</v>
      </c>
      <c r="L82" s="32">
        <f>SUMIF('5th Cycle APR Raw Data-Last'!$A$3:$A$1377,'5th Cycle Summary-Final2'!$C82,'5th Cycle APR Raw Data-Last'!L$3:L$1377)</f>
        <v>2</v>
      </c>
      <c r="M82" s="32">
        <f>SUMIF('5th Cycle APR Raw Data-Last'!$A$3:$A$1377,'5th Cycle Summary-Final2'!$C82,'5th Cycle APR Raw Data-Last'!M$3:M$1377)</f>
        <v>0</v>
      </c>
      <c r="N82" s="32">
        <f t="shared" si="2"/>
        <v>106</v>
      </c>
      <c r="O82" s="34">
        <f t="shared" si="3"/>
        <v>1.8518518518518517E-2</v>
      </c>
      <c r="P82" s="32">
        <f>VLOOKUP(C82,'5th Cycle APR Raw Data-Last'!$A$3:$S$1377,14,FALSE)</f>
        <v>115</v>
      </c>
      <c r="Q82" s="32">
        <f>SUMIF('5th Cycle APR Raw Data-Last'!$A$3:$A$1377,'5th Cycle Summary-Final2'!$C82,'5th Cycle APR Raw Data-Last'!$O$3:$O$1377)</f>
        <v>6</v>
      </c>
      <c r="R82" s="32">
        <f t="shared" si="4"/>
        <v>109</v>
      </c>
      <c r="S82" s="34">
        <f t="shared" si="5"/>
        <v>5.2173913043478258E-2</v>
      </c>
      <c r="T82" s="32">
        <f>VLOOKUP(C82,'5th Cycle APR Raw Data-Last'!$A$3:$S$1377,16,FALSE)</f>
        <v>115</v>
      </c>
      <c r="U82" s="32">
        <f>SUMIF('5th Cycle APR Raw Data-Last'!$A$3:$A$1377,'5th Cycle Summary-Final2'!$C82,'5th Cycle APR Raw Data-Last'!$Q$3:$Q$1377)</f>
        <v>0</v>
      </c>
      <c r="V82" s="32">
        <f t="shared" si="6"/>
        <v>115</v>
      </c>
      <c r="W82" s="34">
        <f t="shared" si="7"/>
        <v>0</v>
      </c>
      <c r="X82" s="32">
        <f>VLOOKUP(C82,'5th Cycle APR Raw Data-Last'!$A$3:$S$1377,18,FALSE)</f>
        <v>410</v>
      </c>
      <c r="Y82" s="32">
        <f>SUMIF('5th Cycle APR Raw Data-Last'!$A$3:$A$1377,'5th Cycle Summary-Final2'!$C82,'5th Cycle APR Raw Data-Last'!$S$3:$S$1377)</f>
        <v>8</v>
      </c>
      <c r="Z82" s="32">
        <f t="shared" si="8"/>
        <v>402</v>
      </c>
    </row>
    <row r="83" spans="1:26" ht="12.75" customHeight="1" x14ac:dyDescent="0.15">
      <c r="A83" s="9" t="s">
        <v>162</v>
      </c>
      <c r="B83" s="9" t="s">
        <v>163</v>
      </c>
      <c r="C83" s="29" t="s">
        <v>165</v>
      </c>
      <c r="D83" s="32">
        <f>VLOOKUP(C83,'5th Cycle APR Raw Data-Last'!$A$3:$S$1377,6,FALSE)</f>
        <v>186</v>
      </c>
      <c r="E83" s="32">
        <f>SUMIF('5th Cycle APR Raw Data-Last'!$A$3:$A$1377,'5th Cycle Summary-Final2'!$C83,'5th Cycle APR Raw Data-Last'!G$3:G$1377)</f>
        <v>0</v>
      </c>
      <c r="F83" s="32">
        <f>SUMIF('5th Cycle APR Raw Data-Last'!$A$3:$A$1377,'5th Cycle Summary-Final2'!$C83,'5th Cycle APR Raw Data-Last'!H$3:H$1377)</f>
        <v>0</v>
      </c>
      <c r="G83" s="32">
        <f>SUMIF('5th Cycle APR Raw Data-Last'!$A$3:$A$1377,'5th Cycle Summary-Final2'!$C83,'5th Cycle APR Raw Data-Last'!I$3:I$1377)</f>
        <v>0</v>
      </c>
      <c r="H83" s="32">
        <f t="shared" si="0"/>
        <v>186</v>
      </c>
      <c r="I83" s="34">
        <f t="shared" si="1"/>
        <v>0</v>
      </c>
      <c r="J83" s="32">
        <f>VLOOKUP(C83,'5th Cycle APR Raw Data-Last'!$A$3:$S$1377,10,FALSE)</f>
        <v>138</v>
      </c>
      <c r="K83" s="32">
        <f>SUMIF('5th Cycle APR Raw Data-Last'!$A$3:$A$1377,'5th Cycle Summary-Final2'!$C83,'5th Cycle APR Raw Data-Last'!K$3:K$1377)</f>
        <v>8</v>
      </c>
      <c r="L83" s="32">
        <f>SUMIF('5th Cycle APR Raw Data-Last'!$A$3:$A$1377,'5th Cycle Summary-Final2'!$C83,'5th Cycle APR Raw Data-Last'!L$3:L$1377)</f>
        <v>8</v>
      </c>
      <c r="M83" s="32">
        <f>SUMIF('5th Cycle APR Raw Data-Last'!$A$3:$A$1377,'5th Cycle Summary-Final2'!$C83,'5th Cycle APR Raw Data-Last'!M$3:M$1377)</f>
        <v>0</v>
      </c>
      <c r="N83" s="32">
        <f t="shared" si="2"/>
        <v>130</v>
      </c>
      <c r="O83" s="34">
        <f t="shared" si="3"/>
        <v>5.7971014492753624E-2</v>
      </c>
      <c r="P83" s="32">
        <f>VLOOKUP(C83,'5th Cycle APR Raw Data-Last'!$A$3:$S$1377,14,FALSE)</f>
        <v>147</v>
      </c>
      <c r="Q83" s="32">
        <f>SUMIF('5th Cycle APR Raw Data-Last'!$A$3:$A$1377,'5th Cycle Summary-Final2'!$C83,'5th Cycle APR Raw Data-Last'!$O$3:$O$1377)</f>
        <v>1</v>
      </c>
      <c r="R83" s="32">
        <f t="shared" si="4"/>
        <v>146</v>
      </c>
      <c r="S83" s="34">
        <f t="shared" si="5"/>
        <v>6.8027210884353739E-3</v>
      </c>
      <c r="T83" s="32">
        <f>VLOOKUP(C83,'5th Cycle APR Raw Data-Last'!$A$3:$S$1377,16,FALSE)</f>
        <v>347</v>
      </c>
      <c r="U83" s="32">
        <f>SUMIF('5th Cycle APR Raw Data-Last'!$A$3:$A$1377,'5th Cycle Summary-Final2'!$C83,'5th Cycle APR Raw Data-Last'!$Q$3:$Q$1377)</f>
        <v>8</v>
      </c>
      <c r="V83" s="32">
        <f t="shared" si="6"/>
        <v>339</v>
      </c>
      <c r="W83" s="34">
        <f t="shared" si="7"/>
        <v>2.3054755043227664E-2</v>
      </c>
      <c r="X83" s="32">
        <f>VLOOKUP(C83,'5th Cycle APR Raw Data-Last'!$A$3:$S$1377,18,FALSE)</f>
        <v>818</v>
      </c>
      <c r="Y83" s="32">
        <f>SUMIF('5th Cycle APR Raw Data-Last'!$A$3:$A$1377,'5th Cycle Summary-Final2'!$C83,'5th Cycle APR Raw Data-Last'!$S$3:$S$1377)</f>
        <v>17</v>
      </c>
      <c r="Z83" s="32">
        <f t="shared" si="8"/>
        <v>801</v>
      </c>
    </row>
    <row r="84" spans="1:26" ht="12.75" customHeight="1" x14ac:dyDescent="0.15">
      <c r="A84" s="9" t="s">
        <v>166</v>
      </c>
      <c r="B84" s="9" t="s">
        <v>83</v>
      </c>
      <c r="C84" s="29" t="s">
        <v>167</v>
      </c>
      <c r="D84" s="32">
        <f>VLOOKUP(C84,'5th Cycle APR Raw Data-Last'!$A$3:$S$1377,6,FALSE)</f>
        <v>38</v>
      </c>
      <c r="E84" s="32">
        <f>SUMIF('5th Cycle APR Raw Data-Last'!$A$3:$A$1377,'5th Cycle Summary-Final2'!$C84,'5th Cycle APR Raw Data-Last'!G$3:G$1377)</f>
        <v>0</v>
      </c>
      <c r="F84" s="32">
        <f>SUMIF('5th Cycle APR Raw Data-Last'!$A$3:$A$1377,'5th Cycle Summary-Final2'!$C84,'5th Cycle APR Raw Data-Last'!H$3:H$1377)</f>
        <v>0</v>
      </c>
      <c r="G84" s="32">
        <f>SUMIF('5th Cycle APR Raw Data-Last'!$A$3:$A$1377,'5th Cycle Summary-Final2'!$C84,'5th Cycle APR Raw Data-Last'!I$3:I$1377)</f>
        <v>0</v>
      </c>
      <c r="H84" s="32">
        <f t="shared" si="0"/>
        <v>38</v>
      </c>
      <c r="I84" s="34">
        <f t="shared" si="1"/>
        <v>0</v>
      </c>
      <c r="J84" s="32">
        <f>VLOOKUP(C84,'5th Cycle APR Raw Data-Last'!$A$3:$S$1377,10,FALSE)</f>
        <v>24</v>
      </c>
      <c r="K84" s="32">
        <f>SUMIF('5th Cycle APR Raw Data-Last'!$A$3:$A$1377,'5th Cycle Summary-Final2'!$C84,'5th Cycle APR Raw Data-Last'!K$3:K$1377)</f>
        <v>0</v>
      </c>
      <c r="L84" s="32">
        <f>SUMIF('5th Cycle APR Raw Data-Last'!$A$3:$A$1377,'5th Cycle Summary-Final2'!$C84,'5th Cycle APR Raw Data-Last'!L$3:L$1377)</f>
        <v>0</v>
      </c>
      <c r="M84" s="32">
        <f>SUMIF('5th Cycle APR Raw Data-Last'!$A$3:$A$1377,'5th Cycle Summary-Final2'!$C84,'5th Cycle APR Raw Data-Last'!M$3:M$1377)</f>
        <v>0</v>
      </c>
      <c r="N84" s="32">
        <f t="shared" si="2"/>
        <v>24</v>
      </c>
      <c r="O84" s="34">
        <f t="shared" si="3"/>
        <v>0</v>
      </c>
      <c r="P84" s="32">
        <f>VLOOKUP(C84,'5th Cycle APR Raw Data-Last'!$A$3:$S$1377,14,FALSE)</f>
        <v>27</v>
      </c>
      <c r="Q84" s="32">
        <f>SUMIF('5th Cycle APR Raw Data-Last'!$A$3:$A$1377,'5th Cycle Summary-Final2'!$C84,'5th Cycle APR Raw Data-Last'!$O$3:$O$1377)</f>
        <v>0</v>
      </c>
      <c r="R84" s="32">
        <f t="shared" si="4"/>
        <v>27</v>
      </c>
      <c r="S84" s="34">
        <f t="shared" si="5"/>
        <v>0</v>
      </c>
      <c r="T84" s="32">
        <f>VLOOKUP(C84,'5th Cycle APR Raw Data-Last'!$A$3:$S$1377,16,FALSE)</f>
        <v>64</v>
      </c>
      <c r="U84" s="32">
        <f>SUMIF('5th Cycle APR Raw Data-Last'!$A$3:$A$1377,'5th Cycle Summary-Final2'!$C84,'5th Cycle APR Raw Data-Last'!$Q$3:$Q$1377)</f>
        <v>4</v>
      </c>
      <c r="V84" s="32">
        <f t="shared" si="6"/>
        <v>60</v>
      </c>
      <c r="W84" s="34">
        <f t="shared" si="7"/>
        <v>6.25E-2</v>
      </c>
      <c r="X84" s="32">
        <f>VLOOKUP(C84,'5th Cycle APR Raw Data-Last'!$A$3:$S$1377,18,FALSE)</f>
        <v>153</v>
      </c>
      <c r="Y84" s="32">
        <f>SUMIF('5th Cycle APR Raw Data-Last'!$A$3:$A$1377,'5th Cycle Summary-Final2'!$C84,'5th Cycle APR Raw Data-Last'!$S$3:$S$1377)</f>
        <v>4</v>
      </c>
      <c r="Z84" s="32">
        <f t="shared" si="8"/>
        <v>149</v>
      </c>
    </row>
    <row r="85" spans="1:26" ht="12.75" customHeight="1" x14ac:dyDescent="0.15">
      <c r="A85" s="9" t="s">
        <v>168</v>
      </c>
      <c r="B85" s="9" t="s">
        <v>144</v>
      </c>
      <c r="C85" s="29" t="s">
        <v>169</v>
      </c>
      <c r="D85" s="32">
        <f>VLOOKUP(C85,'5th Cycle APR Raw Data-Last'!$A$3:$S$1377,6,FALSE)</f>
        <v>31</v>
      </c>
      <c r="E85" s="32">
        <f>SUMIF('5th Cycle APR Raw Data-Last'!$A$3:$A$1377,'5th Cycle Summary-Final2'!$C85,'5th Cycle APR Raw Data-Last'!G$3:G$1377)</f>
        <v>0</v>
      </c>
      <c r="F85" s="32">
        <f>SUMIF('5th Cycle APR Raw Data-Last'!$A$3:$A$1377,'5th Cycle Summary-Final2'!$C85,'5th Cycle APR Raw Data-Last'!H$3:H$1377)</f>
        <v>0</v>
      </c>
      <c r="G85" s="32">
        <f>SUMIF('5th Cycle APR Raw Data-Last'!$A$3:$A$1377,'5th Cycle Summary-Final2'!$C85,'5th Cycle APR Raw Data-Last'!I$3:I$1377)</f>
        <v>0</v>
      </c>
      <c r="H85" s="32">
        <f t="shared" si="0"/>
        <v>31</v>
      </c>
      <c r="I85" s="34">
        <f t="shared" si="1"/>
        <v>0</v>
      </c>
      <c r="J85" s="32">
        <f>VLOOKUP(C85,'5th Cycle APR Raw Data-Last'!$A$3:$S$1377,10,FALSE)</f>
        <v>19</v>
      </c>
      <c r="K85" s="32">
        <f>SUMIF('5th Cycle APR Raw Data-Last'!$A$3:$A$1377,'5th Cycle Summary-Final2'!$C85,'5th Cycle APR Raw Data-Last'!K$3:K$1377)</f>
        <v>0</v>
      </c>
      <c r="L85" s="32">
        <f>SUMIF('5th Cycle APR Raw Data-Last'!$A$3:$A$1377,'5th Cycle Summary-Final2'!$C85,'5th Cycle APR Raw Data-Last'!L$3:L$1377)</f>
        <v>0</v>
      </c>
      <c r="M85" s="32">
        <f>SUMIF('5th Cycle APR Raw Data-Last'!$A$3:$A$1377,'5th Cycle Summary-Final2'!$C85,'5th Cycle APR Raw Data-Last'!M$3:M$1377)</f>
        <v>0</v>
      </c>
      <c r="N85" s="32">
        <f t="shared" si="2"/>
        <v>19</v>
      </c>
      <c r="O85" s="34">
        <f t="shared" si="3"/>
        <v>0</v>
      </c>
      <c r="P85" s="32">
        <f>VLOOKUP(C85,'5th Cycle APR Raw Data-Last'!$A$3:$S$1377,14,FALSE)</f>
        <v>20</v>
      </c>
      <c r="Q85" s="32">
        <f>SUMIF('5th Cycle APR Raw Data-Last'!$A$3:$A$1377,'5th Cycle Summary-Final2'!$C85,'5th Cycle APR Raw Data-Last'!$O$3:$O$1377)</f>
        <v>0</v>
      </c>
      <c r="R85" s="32">
        <f t="shared" si="4"/>
        <v>20</v>
      </c>
      <c r="S85" s="34">
        <f t="shared" si="5"/>
        <v>0</v>
      </c>
      <c r="T85" s="32">
        <f>VLOOKUP(C85,'5th Cycle APR Raw Data-Last'!$A$3:$S$1377,16,FALSE)</f>
        <v>45</v>
      </c>
      <c r="U85" s="32">
        <f>SUMIF('5th Cycle APR Raw Data-Last'!$A$3:$A$1377,'5th Cycle Summary-Final2'!$C85,'5th Cycle APR Raw Data-Last'!$Q$3:$Q$1377)</f>
        <v>41</v>
      </c>
      <c r="V85" s="32">
        <f t="shared" si="6"/>
        <v>4</v>
      </c>
      <c r="W85" s="34">
        <f t="shared" si="7"/>
        <v>0.91111111111111109</v>
      </c>
      <c r="X85" s="32">
        <f>VLOOKUP(C85,'5th Cycle APR Raw Data-Last'!$A$3:$S$1377,18,FALSE)</f>
        <v>115</v>
      </c>
      <c r="Y85" s="32">
        <f>SUMIF('5th Cycle APR Raw Data-Last'!$A$3:$A$1377,'5th Cycle Summary-Final2'!$C85,'5th Cycle APR Raw Data-Last'!$S$3:$S$1377)</f>
        <v>41</v>
      </c>
      <c r="Z85" s="32">
        <f t="shared" si="8"/>
        <v>74</v>
      </c>
    </row>
    <row r="86" spans="1:26" ht="12.75" customHeight="1" x14ac:dyDescent="0.15">
      <c r="A86" s="9" t="s">
        <v>168</v>
      </c>
      <c r="B86" s="9" t="s">
        <v>144</v>
      </c>
      <c r="C86" s="29" t="s">
        <v>170</v>
      </c>
      <c r="D86" s="32">
        <f>VLOOKUP(C86,'5th Cycle APR Raw Data-Last'!$A$3:$S$1377,6,FALSE)</f>
        <v>380</v>
      </c>
      <c r="E86" s="32">
        <f>SUMIF('5th Cycle APR Raw Data-Last'!$A$3:$A$1377,'5th Cycle Summary-Final2'!$C86,'5th Cycle APR Raw Data-Last'!G$3:G$1377)</f>
        <v>0</v>
      </c>
      <c r="F86" s="32">
        <f>SUMIF('5th Cycle APR Raw Data-Last'!$A$3:$A$1377,'5th Cycle Summary-Final2'!$C86,'5th Cycle APR Raw Data-Last'!H$3:H$1377)</f>
        <v>0</v>
      </c>
      <c r="G86" s="32">
        <f>SUMIF('5th Cycle APR Raw Data-Last'!$A$3:$A$1377,'5th Cycle Summary-Final2'!$C86,'5th Cycle APR Raw Data-Last'!I$3:I$1377)</f>
        <v>0</v>
      </c>
      <c r="H86" s="32">
        <f t="shared" si="0"/>
        <v>380</v>
      </c>
      <c r="I86" s="34">
        <f t="shared" si="1"/>
        <v>0</v>
      </c>
      <c r="J86" s="32">
        <f>VLOOKUP(C86,'5th Cycle APR Raw Data-Last'!$A$3:$S$1377,10,FALSE)</f>
        <v>224</v>
      </c>
      <c r="K86" s="32">
        <f>SUMIF('5th Cycle APR Raw Data-Last'!$A$3:$A$1377,'5th Cycle Summary-Final2'!$C86,'5th Cycle APR Raw Data-Last'!K$3:K$1377)</f>
        <v>8</v>
      </c>
      <c r="L86" s="32">
        <f>SUMIF('5th Cycle APR Raw Data-Last'!$A$3:$A$1377,'5th Cycle Summary-Final2'!$C86,'5th Cycle APR Raw Data-Last'!L$3:L$1377)</f>
        <v>8</v>
      </c>
      <c r="M86" s="32">
        <f>SUMIF('5th Cycle APR Raw Data-Last'!$A$3:$A$1377,'5th Cycle Summary-Final2'!$C86,'5th Cycle APR Raw Data-Last'!M$3:M$1377)</f>
        <v>0</v>
      </c>
      <c r="N86" s="32">
        <f t="shared" si="2"/>
        <v>216</v>
      </c>
      <c r="O86" s="34">
        <f t="shared" si="3"/>
        <v>3.5714285714285712E-2</v>
      </c>
      <c r="P86" s="32">
        <f>VLOOKUP(C86,'5th Cycle APR Raw Data-Last'!$A$3:$S$1377,14,FALSE)</f>
        <v>246</v>
      </c>
      <c r="Q86" s="32">
        <f>SUMIF('5th Cycle APR Raw Data-Last'!$A$3:$A$1377,'5th Cycle Summary-Final2'!$C86,'5th Cycle APR Raw Data-Last'!$O$3:$O$1377)</f>
        <v>3</v>
      </c>
      <c r="R86" s="32">
        <f t="shared" si="4"/>
        <v>243</v>
      </c>
      <c r="S86" s="34">
        <f t="shared" si="5"/>
        <v>1.2195121951219513E-2</v>
      </c>
      <c r="T86" s="32">
        <f>VLOOKUP(C86,'5th Cycle APR Raw Data-Last'!$A$3:$S$1377,16,FALSE)</f>
        <v>642</v>
      </c>
      <c r="U86" s="32">
        <f>SUMIF('5th Cycle APR Raw Data-Last'!$A$3:$A$1377,'5th Cycle Summary-Final2'!$C86,'5th Cycle APR Raw Data-Last'!$Q$3:$Q$1377)</f>
        <v>141</v>
      </c>
      <c r="V86" s="32">
        <f t="shared" si="6"/>
        <v>501</v>
      </c>
      <c r="W86" s="34">
        <f t="shared" si="7"/>
        <v>0.21962616822429906</v>
      </c>
      <c r="X86" s="32">
        <f>VLOOKUP(C86,'5th Cycle APR Raw Data-Last'!$A$3:$S$1377,18,FALSE)</f>
        <v>1492</v>
      </c>
      <c r="Y86" s="32">
        <f>SUMIF('5th Cycle APR Raw Data-Last'!$A$3:$A$1377,'5th Cycle Summary-Final2'!$C86,'5th Cycle APR Raw Data-Last'!$S$3:$S$1377)</f>
        <v>152</v>
      </c>
      <c r="Z86" s="32">
        <f t="shared" si="8"/>
        <v>1340</v>
      </c>
    </row>
    <row r="87" spans="1:26" ht="12.75" customHeight="1" x14ac:dyDescent="0.15">
      <c r="A87" s="9" t="s">
        <v>168</v>
      </c>
      <c r="B87" s="9" t="s">
        <v>144</v>
      </c>
      <c r="C87" s="29" t="s">
        <v>171</v>
      </c>
      <c r="D87" s="32">
        <f>VLOOKUP(C87,'5th Cycle APR Raw Data-Last'!$A$3:$S$1377,6,FALSE)</f>
        <v>276</v>
      </c>
      <c r="E87" s="32">
        <f>SUMIF('5th Cycle APR Raw Data-Last'!$A$3:$A$1377,'5th Cycle Summary-Final2'!$C87,'5th Cycle APR Raw Data-Last'!G$3:G$1377)</f>
        <v>0</v>
      </c>
      <c r="F87" s="32">
        <f>SUMIF('5th Cycle APR Raw Data-Last'!$A$3:$A$1377,'5th Cycle Summary-Final2'!$C87,'5th Cycle APR Raw Data-Last'!H$3:H$1377)</f>
        <v>0</v>
      </c>
      <c r="G87" s="32">
        <f>SUMIF('5th Cycle APR Raw Data-Last'!$A$3:$A$1377,'5th Cycle Summary-Final2'!$C87,'5th Cycle APR Raw Data-Last'!I$3:I$1377)</f>
        <v>0</v>
      </c>
      <c r="H87" s="32">
        <f t="shared" si="0"/>
        <v>276</v>
      </c>
      <c r="I87" s="34">
        <f t="shared" si="1"/>
        <v>0</v>
      </c>
      <c r="J87" s="32">
        <f>VLOOKUP(C87,'5th Cycle APR Raw Data-Last'!$A$3:$S$1377,10,FALSE)</f>
        <v>167</v>
      </c>
      <c r="K87" s="32">
        <f>SUMIF('5th Cycle APR Raw Data-Last'!$A$3:$A$1377,'5th Cycle Summary-Final2'!$C87,'5th Cycle APR Raw Data-Last'!K$3:K$1377)</f>
        <v>0</v>
      </c>
      <c r="L87" s="32">
        <f>SUMIF('5th Cycle APR Raw Data-Last'!$A$3:$A$1377,'5th Cycle Summary-Final2'!$C87,'5th Cycle APR Raw Data-Last'!L$3:L$1377)</f>
        <v>0</v>
      </c>
      <c r="M87" s="32">
        <f>SUMIF('5th Cycle APR Raw Data-Last'!$A$3:$A$1377,'5th Cycle Summary-Final2'!$C87,'5th Cycle APR Raw Data-Last'!M$3:M$1377)</f>
        <v>0</v>
      </c>
      <c r="N87" s="32">
        <f t="shared" si="2"/>
        <v>167</v>
      </c>
      <c r="O87" s="34">
        <f t="shared" si="3"/>
        <v>0</v>
      </c>
      <c r="P87" s="32">
        <f>VLOOKUP(C87,'5th Cycle APR Raw Data-Last'!$A$3:$S$1377,14,FALSE)</f>
        <v>177</v>
      </c>
      <c r="Q87" s="32">
        <f>SUMIF('5th Cycle APR Raw Data-Last'!$A$3:$A$1377,'5th Cycle Summary-Final2'!$C87,'5th Cycle APR Raw Data-Last'!$O$3:$O$1377)</f>
        <v>38</v>
      </c>
      <c r="R87" s="32">
        <f t="shared" si="4"/>
        <v>139</v>
      </c>
      <c r="S87" s="34">
        <f t="shared" si="5"/>
        <v>0.21468926553672316</v>
      </c>
      <c r="T87" s="32">
        <f>VLOOKUP(C87,'5th Cycle APR Raw Data-Last'!$A$3:$S$1377,16,FALSE)</f>
        <v>424</v>
      </c>
      <c r="U87" s="32">
        <f>SUMIF('5th Cycle APR Raw Data-Last'!$A$3:$A$1377,'5th Cycle Summary-Final2'!$C87,'5th Cycle APR Raw Data-Last'!$Q$3:$Q$1377)</f>
        <v>101</v>
      </c>
      <c r="V87" s="32">
        <f t="shared" si="6"/>
        <v>323</v>
      </c>
      <c r="W87" s="34">
        <f t="shared" si="7"/>
        <v>0.23820754716981132</v>
      </c>
      <c r="X87" s="32">
        <f>VLOOKUP(C87,'5th Cycle APR Raw Data-Last'!$A$3:$S$1377,18,FALSE)</f>
        <v>1044</v>
      </c>
      <c r="Y87" s="32">
        <f>SUMIF('5th Cycle APR Raw Data-Last'!$A$3:$A$1377,'5th Cycle Summary-Final2'!$C87,'5th Cycle APR Raw Data-Last'!$S$3:$S$1377)</f>
        <v>139</v>
      </c>
      <c r="Z87" s="32">
        <f t="shared" si="8"/>
        <v>905</v>
      </c>
    </row>
    <row r="88" spans="1:26" ht="12.75" customHeight="1" x14ac:dyDescent="0.15">
      <c r="A88" s="9" t="s">
        <v>168</v>
      </c>
      <c r="B88" s="9" t="s">
        <v>144</v>
      </c>
      <c r="C88" s="29" t="s">
        <v>172</v>
      </c>
      <c r="D88" s="32">
        <f>VLOOKUP(C88,'5th Cycle APR Raw Data-Last'!$A$3:$S$1377,6,FALSE)</f>
        <v>31</v>
      </c>
      <c r="E88" s="32">
        <f>SUMIF('5th Cycle APR Raw Data-Last'!$A$3:$A$1377,'5th Cycle Summary-Final2'!$C88,'5th Cycle APR Raw Data-Last'!G$3:G$1377)</f>
        <v>0</v>
      </c>
      <c r="F88" s="32">
        <f>SUMIF('5th Cycle APR Raw Data-Last'!$A$3:$A$1377,'5th Cycle Summary-Final2'!$C88,'5th Cycle APR Raw Data-Last'!H$3:H$1377)</f>
        <v>0</v>
      </c>
      <c r="G88" s="32">
        <f>SUMIF('5th Cycle APR Raw Data-Last'!$A$3:$A$1377,'5th Cycle Summary-Final2'!$C88,'5th Cycle APR Raw Data-Last'!I$3:I$1377)</f>
        <v>0</v>
      </c>
      <c r="H88" s="32">
        <f t="shared" si="0"/>
        <v>31</v>
      </c>
      <c r="I88" s="34">
        <f t="shared" si="1"/>
        <v>0</v>
      </c>
      <c r="J88" s="32">
        <f>VLOOKUP(C88,'5th Cycle APR Raw Data-Last'!$A$3:$S$1377,10,FALSE)</f>
        <v>18</v>
      </c>
      <c r="K88" s="32">
        <f>SUMIF('5th Cycle APR Raw Data-Last'!$A$3:$A$1377,'5th Cycle Summary-Final2'!$C88,'5th Cycle APR Raw Data-Last'!K$3:K$1377)</f>
        <v>0</v>
      </c>
      <c r="L88" s="32">
        <f>SUMIF('5th Cycle APR Raw Data-Last'!$A$3:$A$1377,'5th Cycle Summary-Final2'!$C88,'5th Cycle APR Raw Data-Last'!L$3:L$1377)</f>
        <v>0</v>
      </c>
      <c r="M88" s="32">
        <f>SUMIF('5th Cycle APR Raw Data-Last'!$A$3:$A$1377,'5th Cycle Summary-Final2'!$C88,'5th Cycle APR Raw Data-Last'!M$3:M$1377)</f>
        <v>0</v>
      </c>
      <c r="N88" s="32">
        <f t="shared" si="2"/>
        <v>18</v>
      </c>
      <c r="O88" s="34">
        <f t="shared" si="3"/>
        <v>0</v>
      </c>
      <c r="P88" s="32">
        <f>VLOOKUP(C88,'5th Cycle APR Raw Data-Last'!$A$3:$S$1377,14,FALSE)</f>
        <v>20</v>
      </c>
      <c r="Q88" s="32">
        <f>SUMIF('5th Cycle APR Raw Data-Last'!$A$3:$A$1377,'5th Cycle Summary-Final2'!$C88,'5th Cycle APR Raw Data-Last'!$O$3:$O$1377)</f>
        <v>0</v>
      </c>
      <c r="R88" s="32">
        <f t="shared" si="4"/>
        <v>20</v>
      </c>
      <c r="S88" s="34">
        <f t="shared" si="5"/>
        <v>0</v>
      </c>
      <c r="T88" s="32">
        <f>VLOOKUP(C88,'5th Cycle APR Raw Data-Last'!$A$3:$S$1377,16,FALSE)</f>
        <v>51</v>
      </c>
      <c r="U88" s="32">
        <f>SUMIF('5th Cycle APR Raw Data-Last'!$A$3:$A$1377,'5th Cycle Summary-Final2'!$C88,'5th Cycle APR Raw Data-Last'!$Q$3:$Q$1377)</f>
        <v>55</v>
      </c>
      <c r="V88" s="32">
        <f t="shared" si="6"/>
        <v>0</v>
      </c>
      <c r="W88" s="34">
        <f t="shared" si="7"/>
        <v>1.0784313725490196</v>
      </c>
      <c r="X88" s="32">
        <f>VLOOKUP(C88,'5th Cycle APR Raw Data-Last'!$A$3:$S$1377,18,FALSE)</f>
        <v>120</v>
      </c>
      <c r="Y88" s="32">
        <f>SUMIF('5th Cycle APR Raw Data-Last'!$A$3:$A$1377,'5th Cycle Summary-Final2'!$C88,'5th Cycle APR Raw Data-Last'!$S$3:$S$1377)</f>
        <v>55</v>
      </c>
      <c r="Z88" s="32">
        <f t="shared" si="8"/>
        <v>69</v>
      </c>
    </row>
    <row r="89" spans="1:26" ht="12.75" customHeight="1" x14ac:dyDescent="0.15">
      <c r="A89" s="9" t="s">
        <v>168</v>
      </c>
      <c r="B89" s="9" t="s">
        <v>144</v>
      </c>
      <c r="C89" s="29" t="s">
        <v>173</v>
      </c>
      <c r="D89" s="32">
        <f>VLOOKUP(C89,'5th Cycle APR Raw Data-Last'!$A$3:$S$1377,6,FALSE)</f>
        <v>20</v>
      </c>
      <c r="E89" s="32">
        <f>SUMIF('5th Cycle APR Raw Data-Last'!$A$3:$A$1377,'5th Cycle Summary-Final2'!$C89,'5th Cycle APR Raw Data-Last'!G$3:G$1377)</f>
        <v>0</v>
      </c>
      <c r="F89" s="32">
        <f>SUMIF('5th Cycle APR Raw Data-Last'!$A$3:$A$1377,'5th Cycle Summary-Final2'!$C89,'5th Cycle APR Raw Data-Last'!H$3:H$1377)</f>
        <v>0</v>
      </c>
      <c r="G89" s="32">
        <f>SUMIF('5th Cycle APR Raw Data-Last'!$A$3:$A$1377,'5th Cycle Summary-Final2'!$C89,'5th Cycle APR Raw Data-Last'!I$3:I$1377)</f>
        <v>0</v>
      </c>
      <c r="H89" s="32">
        <f t="shared" si="0"/>
        <v>20</v>
      </c>
      <c r="I89" s="34">
        <f t="shared" si="1"/>
        <v>0</v>
      </c>
      <c r="J89" s="32">
        <f>VLOOKUP(C89,'5th Cycle APR Raw Data-Last'!$A$3:$S$1377,10,FALSE)</f>
        <v>12</v>
      </c>
      <c r="K89" s="32">
        <f>SUMIF('5th Cycle APR Raw Data-Last'!$A$3:$A$1377,'5th Cycle Summary-Final2'!$C89,'5th Cycle APR Raw Data-Last'!K$3:K$1377)</f>
        <v>0</v>
      </c>
      <c r="L89" s="32">
        <f>SUMIF('5th Cycle APR Raw Data-Last'!$A$3:$A$1377,'5th Cycle Summary-Final2'!$C89,'5th Cycle APR Raw Data-Last'!L$3:L$1377)</f>
        <v>0</v>
      </c>
      <c r="M89" s="32">
        <f>SUMIF('5th Cycle APR Raw Data-Last'!$A$3:$A$1377,'5th Cycle Summary-Final2'!$C89,'5th Cycle APR Raw Data-Last'!M$3:M$1377)</f>
        <v>0</v>
      </c>
      <c r="N89" s="32">
        <f t="shared" si="2"/>
        <v>12</v>
      </c>
      <c r="O89" s="34">
        <f t="shared" si="3"/>
        <v>0</v>
      </c>
      <c r="P89" s="32">
        <f>VLOOKUP(C89,'5th Cycle APR Raw Data-Last'!$A$3:$S$1377,14,FALSE)</f>
        <v>14</v>
      </c>
      <c r="Q89" s="32">
        <f>SUMIF('5th Cycle APR Raw Data-Last'!$A$3:$A$1377,'5th Cycle Summary-Final2'!$C89,'5th Cycle APR Raw Data-Last'!$O$3:$O$1377)</f>
        <v>0</v>
      </c>
      <c r="R89" s="32">
        <f t="shared" si="4"/>
        <v>14</v>
      </c>
      <c r="S89" s="34">
        <f t="shared" si="5"/>
        <v>0</v>
      </c>
      <c r="T89" s="32">
        <f>VLOOKUP(C89,'5th Cycle APR Raw Data-Last'!$A$3:$S$1377,16,FALSE)</f>
        <v>34</v>
      </c>
      <c r="U89" s="32">
        <f>SUMIF('5th Cycle APR Raw Data-Last'!$A$3:$A$1377,'5th Cycle Summary-Final2'!$C89,'5th Cycle APR Raw Data-Last'!$Q$3:$Q$1377)</f>
        <v>4</v>
      </c>
      <c r="V89" s="32">
        <f t="shared" si="6"/>
        <v>30</v>
      </c>
      <c r="W89" s="34">
        <f t="shared" si="7"/>
        <v>0.11764705882352941</v>
      </c>
      <c r="X89" s="32">
        <f>VLOOKUP(C89,'5th Cycle APR Raw Data-Last'!$A$3:$S$1377,18,FALSE)</f>
        <v>80</v>
      </c>
      <c r="Y89" s="32">
        <f>SUMIF('5th Cycle APR Raw Data-Last'!$A$3:$A$1377,'5th Cycle Summary-Final2'!$C89,'5th Cycle APR Raw Data-Last'!$S$3:$S$1377)</f>
        <v>4</v>
      </c>
      <c r="Z89" s="32">
        <f t="shared" si="8"/>
        <v>76</v>
      </c>
    </row>
    <row r="90" spans="1:26" ht="12.75" customHeight="1" x14ac:dyDescent="0.15">
      <c r="A90" s="9" t="s">
        <v>168</v>
      </c>
      <c r="B90" s="9" t="s">
        <v>144</v>
      </c>
      <c r="C90" s="29" t="s">
        <v>174</v>
      </c>
      <c r="D90" s="32">
        <f>VLOOKUP(C90,'5th Cycle APR Raw Data-Last'!$A$3:$S$1377,6,FALSE)</f>
        <v>142</v>
      </c>
      <c r="E90" s="32">
        <f>SUMIF('5th Cycle APR Raw Data-Last'!$A$3:$A$1377,'5th Cycle Summary-Final2'!$C90,'5th Cycle APR Raw Data-Last'!G$3:G$1377)</f>
        <v>47</v>
      </c>
      <c r="F90" s="32">
        <f>SUMIF('5th Cycle APR Raw Data-Last'!$A$3:$A$1377,'5th Cycle Summary-Final2'!$C90,'5th Cycle APR Raw Data-Last'!H$3:H$1377)</f>
        <v>47</v>
      </c>
      <c r="G90" s="32">
        <f>SUMIF('5th Cycle APR Raw Data-Last'!$A$3:$A$1377,'5th Cycle Summary-Final2'!$C90,'5th Cycle APR Raw Data-Last'!I$3:I$1377)</f>
        <v>0</v>
      </c>
      <c r="H90" s="32">
        <f t="shared" si="0"/>
        <v>95</v>
      </c>
      <c r="I90" s="34">
        <f t="shared" si="1"/>
        <v>0.33098591549295775</v>
      </c>
      <c r="J90" s="32">
        <f>VLOOKUP(C90,'5th Cycle APR Raw Data-Last'!$A$3:$S$1377,10,FALSE)</f>
        <v>83</v>
      </c>
      <c r="K90" s="32">
        <f>SUMIF('5th Cycle APR Raw Data-Last'!$A$3:$A$1377,'5th Cycle Summary-Final2'!$C90,'5th Cycle APR Raw Data-Last'!K$3:K$1377)</f>
        <v>17</v>
      </c>
      <c r="L90" s="32">
        <f>SUMIF('5th Cycle APR Raw Data-Last'!$A$3:$A$1377,'5th Cycle Summary-Final2'!$C90,'5th Cycle APR Raw Data-Last'!L$3:L$1377)</f>
        <v>17</v>
      </c>
      <c r="M90" s="32">
        <f>SUMIF('5th Cycle APR Raw Data-Last'!$A$3:$A$1377,'5th Cycle Summary-Final2'!$C90,'5th Cycle APR Raw Data-Last'!M$3:M$1377)</f>
        <v>0</v>
      </c>
      <c r="N90" s="32">
        <f t="shared" si="2"/>
        <v>66</v>
      </c>
      <c r="O90" s="34">
        <f t="shared" si="3"/>
        <v>0.20481927710843373</v>
      </c>
      <c r="P90" s="32">
        <f>VLOOKUP(C90,'5th Cycle APR Raw Data-Last'!$A$3:$S$1377,14,FALSE)</f>
        <v>90</v>
      </c>
      <c r="Q90" s="32">
        <f>SUMIF('5th Cycle APR Raw Data-Last'!$A$3:$A$1377,'5th Cycle Summary-Final2'!$C90,'5th Cycle APR Raw Data-Last'!$O$3:$O$1377)</f>
        <v>1</v>
      </c>
      <c r="R90" s="32">
        <f t="shared" si="4"/>
        <v>89</v>
      </c>
      <c r="S90" s="34">
        <f t="shared" si="5"/>
        <v>1.1111111111111112E-2</v>
      </c>
      <c r="T90" s="32">
        <f>VLOOKUP(C90,'5th Cycle APR Raw Data-Last'!$A$3:$S$1377,16,FALSE)</f>
        <v>242</v>
      </c>
      <c r="U90" s="32">
        <f>SUMIF('5th Cycle APR Raw Data-Last'!$A$3:$A$1377,'5th Cycle Summary-Final2'!$C90,'5th Cycle APR Raw Data-Last'!$Q$3:$Q$1377)</f>
        <v>127</v>
      </c>
      <c r="V90" s="32">
        <f t="shared" si="6"/>
        <v>115</v>
      </c>
      <c r="W90" s="34">
        <f t="shared" si="7"/>
        <v>0.52479338842975209</v>
      </c>
      <c r="X90" s="32">
        <f>VLOOKUP(C90,'5th Cycle APR Raw Data-Last'!$A$3:$S$1377,18,FALSE)</f>
        <v>557</v>
      </c>
      <c r="Y90" s="32">
        <f>SUMIF('5th Cycle APR Raw Data-Last'!$A$3:$A$1377,'5th Cycle Summary-Final2'!$C90,'5th Cycle APR Raw Data-Last'!$S$3:$S$1377)</f>
        <v>192</v>
      </c>
      <c r="Z90" s="32">
        <f t="shared" si="8"/>
        <v>365</v>
      </c>
    </row>
    <row r="91" spans="1:26" ht="12.75" customHeight="1" x14ac:dyDescent="0.15">
      <c r="A91" s="9" t="s">
        <v>168</v>
      </c>
      <c r="B91" s="9" t="s">
        <v>144</v>
      </c>
      <c r="C91" s="29" t="s">
        <v>175</v>
      </c>
      <c r="D91" s="32">
        <f>VLOOKUP(C91,'5th Cycle APR Raw Data-Last'!$A$3:$S$1377,6,FALSE)</f>
        <v>11</v>
      </c>
      <c r="E91" s="32">
        <f>SUMIF('5th Cycle APR Raw Data-Last'!$A$3:$A$1377,'5th Cycle Summary-Final2'!$C91,'5th Cycle APR Raw Data-Last'!G$3:G$1377)</f>
        <v>65</v>
      </c>
      <c r="F91" s="32">
        <f>SUMIF('5th Cycle APR Raw Data-Last'!$A$3:$A$1377,'5th Cycle Summary-Final2'!$C91,'5th Cycle APR Raw Data-Last'!H$3:H$1377)</f>
        <v>65</v>
      </c>
      <c r="G91" s="32">
        <f>SUMIF('5th Cycle APR Raw Data-Last'!$A$3:$A$1377,'5th Cycle Summary-Final2'!$C91,'5th Cycle APR Raw Data-Last'!I$3:I$1377)</f>
        <v>0</v>
      </c>
      <c r="H91" s="32">
        <f t="shared" si="0"/>
        <v>0</v>
      </c>
      <c r="I91" s="34">
        <f t="shared" si="1"/>
        <v>5.9090909090909092</v>
      </c>
      <c r="J91" s="32">
        <f>VLOOKUP(C91,'5th Cycle APR Raw Data-Last'!$A$3:$S$1377,10,FALSE)</f>
        <v>7</v>
      </c>
      <c r="K91" s="32">
        <f>SUMIF('5th Cycle APR Raw Data-Last'!$A$3:$A$1377,'5th Cycle Summary-Final2'!$C91,'5th Cycle APR Raw Data-Last'!K$3:K$1377)</f>
        <v>0</v>
      </c>
      <c r="L91" s="32">
        <f>SUMIF('5th Cycle APR Raw Data-Last'!$A$3:$A$1377,'5th Cycle Summary-Final2'!$C91,'5th Cycle APR Raw Data-Last'!L$3:L$1377)</f>
        <v>0</v>
      </c>
      <c r="M91" s="32">
        <f>SUMIF('5th Cycle APR Raw Data-Last'!$A$3:$A$1377,'5th Cycle Summary-Final2'!$C91,'5th Cycle APR Raw Data-Last'!M$3:M$1377)</f>
        <v>0</v>
      </c>
      <c r="N91" s="32">
        <f t="shared" si="2"/>
        <v>7</v>
      </c>
      <c r="O91" s="34">
        <f t="shared" si="3"/>
        <v>0</v>
      </c>
      <c r="P91" s="32">
        <f>VLOOKUP(C91,'5th Cycle APR Raw Data-Last'!$A$3:$S$1377,14,FALSE)</f>
        <v>8</v>
      </c>
      <c r="Q91" s="32">
        <f>SUMIF('5th Cycle APR Raw Data-Last'!$A$3:$A$1377,'5th Cycle Summary-Final2'!$C91,'5th Cycle APR Raw Data-Last'!$O$3:$O$1377)</f>
        <v>3</v>
      </c>
      <c r="R91" s="32">
        <f t="shared" si="4"/>
        <v>5</v>
      </c>
      <c r="S91" s="34">
        <f t="shared" si="5"/>
        <v>0.375</v>
      </c>
      <c r="T91" s="32">
        <f>VLOOKUP(C91,'5th Cycle APR Raw Data-Last'!$A$3:$S$1377,16,FALSE)</f>
        <v>21</v>
      </c>
      <c r="U91" s="32">
        <f>SUMIF('5th Cycle APR Raw Data-Last'!$A$3:$A$1377,'5th Cycle Summary-Final2'!$C91,'5th Cycle APR Raw Data-Last'!$Q$3:$Q$1377)</f>
        <v>72</v>
      </c>
      <c r="V91" s="32">
        <f t="shared" si="6"/>
        <v>0</v>
      </c>
      <c r="W91" s="34">
        <f t="shared" si="7"/>
        <v>3.4285714285714284</v>
      </c>
      <c r="X91" s="32">
        <f>VLOOKUP(C91,'5th Cycle APR Raw Data-Last'!$A$3:$S$1377,18,FALSE)</f>
        <v>47</v>
      </c>
      <c r="Y91" s="32">
        <f>SUMIF('5th Cycle APR Raw Data-Last'!$A$3:$A$1377,'5th Cycle Summary-Final2'!$C91,'5th Cycle APR Raw Data-Last'!$S$3:$S$1377)</f>
        <v>140</v>
      </c>
      <c r="Z91" s="32">
        <f t="shared" si="8"/>
        <v>12</v>
      </c>
    </row>
    <row r="92" spans="1:26" ht="12.75" customHeight="1" x14ac:dyDescent="0.15">
      <c r="A92" s="9" t="s">
        <v>168</v>
      </c>
      <c r="B92" s="9" t="s">
        <v>144</v>
      </c>
      <c r="C92" s="29" t="s">
        <v>176</v>
      </c>
      <c r="D92" s="32">
        <f>VLOOKUP(C92,'5th Cycle APR Raw Data-Last'!$A$3:$S$1377,6,FALSE)</f>
        <v>11</v>
      </c>
      <c r="E92" s="32">
        <f>SUMIF('5th Cycle APR Raw Data-Last'!$A$3:$A$1377,'5th Cycle Summary-Final2'!$C92,'5th Cycle APR Raw Data-Last'!G$3:G$1377)</f>
        <v>0</v>
      </c>
      <c r="F92" s="32">
        <f>SUMIF('5th Cycle APR Raw Data-Last'!$A$3:$A$1377,'5th Cycle Summary-Final2'!$C92,'5th Cycle APR Raw Data-Last'!H$3:H$1377)</f>
        <v>0</v>
      </c>
      <c r="G92" s="32">
        <f>SUMIF('5th Cycle APR Raw Data-Last'!$A$3:$A$1377,'5th Cycle Summary-Final2'!$C92,'5th Cycle APR Raw Data-Last'!I$3:I$1377)</f>
        <v>0</v>
      </c>
      <c r="H92" s="32">
        <f t="shared" si="0"/>
        <v>11</v>
      </c>
      <c r="I92" s="34">
        <f t="shared" si="1"/>
        <v>0</v>
      </c>
      <c r="J92" s="32">
        <f>VLOOKUP(C92,'5th Cycle APR Raw Data-Last'!$A$3:$S$1377,10,FALSE)</f>
        <v>7</v>
      </c>
      <c r="K92" s="32">
        <f>SUMIF('5th Cycle APR Raw Data-Last'!$A$3:$A$1377,'5th Cycle Summary-Final2'!$C92,'5th Cycle APR Raw Data-Last'!K$3:K$1377)</f>
        <v>0</v>
      </c>
      <c r="L92" s="32">
        <f>SUMIF('5th Cycle APR Raw Data-Last'!$A$3:$A$1377,'5th Cycle Summary-Final2'!$C92,'5th Cycle APR Raw Data-Last'!L$3:L$1377)</f>
        <v>0</v>
      </c>
      <c r="M92" s="32">
        <f>SUMIF('5th Cycle APR Raw Data-Last'!$A$3:$A$1377,'5th Cycle Summary-Final2'!$C92,'5th Cycle APR Raw Data-Last'!M$3:M$1377)</f>
        <v>0</v>
      </c>
      <c r="N92" s="32">
        <f t="shared" si="2"/>
        <v>7</v>
      </c>
      <c r="O92" s="34">
        <f t="shared" si="3"/>
        <v>0</v>
      </c>
      <c r="P92" s="32">
        <f>VLOOKUP(C92,'5th Cycle APR Raw Data-Last'!$A$3:$S$1377,14,FALSE)</f>
        <v>8</v>
      </c>
      <c r="Q92" s="32">
        <f>SUMIF('5th Cycle APR Raw Data-Last'!$A$3:$A$1377,'5th Cycle Summary-Final2'!$C92,'5th Cycle APR Raw Data-Last'!$O$3:$O$1377)</f>
        <v>10</v>
      </c>
      <c r="R92" s="32">
        <f t="shared" si="4"/>
        <v>0</v>
      </c>
      <c r="S92" s="34">
        <f t="shared" si="5"/>
        <v>1.25</v>
      </c>
      <c r="T92" s="32">
        <f>VLOOKUP(C92,'5th Cycle APR Raw Data-Last'!$A$3:$S$1377,16,FALSE)</f>
        <v>20</v>
      </c>
      <c r="U92" s="32">
        <f>SUMIF('5th Cycle APR Raw Data-Last'!$A$3:$A$1377,'5th Cycle Summary-Final2'!$C92,'5th Cycle APR Raw Data-Last'!$Q$3:$Q$1377)</f>
        <v>17</v>
      </c>
      <c r="V92" s="32">
        <f t="shared" si="6"/>
        <v>3</v>
      </c>
      <c r="W92" s="34">
        <f t="shared" si="7"/>
        <v>0.85</v>
      </c>
      <c r="X92" s="32">
        <f>VLOOKUP(C92,'5th Cycle APR Raw Data-Last'!$A$3:$S$1377,18,FALSE)</f>
        <v>46</v>
      </c>
      <c r="Y92" s="32">
        <f>SUMIF('5th Cycle APR Raw Data-Last'!$A$3:$A$1377,'5th Cycle Summary-Final2'!$C92,'5th Cycle APR Raw Data-Last'!$S$3:$S$1377)</f>
        <v>27</v>
      </c>
      <c r="Z92" s="32">
        <f t="shared" si="8"/>
        <v>21</v>
      </c>
    </row>
    <row r="93" spans="1:26" ht="12.75" customHeight="1" x14ac:dyDescent="0.15">
      <c r="A93" s="9" t="s">
        <v>168</v>
      </c>
      <c r="B93" s="9" t="s">
        <v>144</v>
      </c>
      <c r="C93" s="29" t="s">
        <v>177</v>
      </c>
      <c r="D93" s="32">
        <f>VLOOKUP(C93,'5th Cycle APR Raw Data-Last'!$A$3:$S$1377,6,FALSE)</f>
        <v>263</v>
      </c>
      <c r="E93" s="32">
        <f>SUMIF('5th Cycle APR Raw Data-Last'!$A$3:$A$1377,'5th Cycle Summary-Final2'!$C93,'5th Cycle APR Raw Data-Last'!G$3:G$1377)</f>
        <v>0</v>
      </c>
      <c r="F93" s="32">
        <f>SUMIF('5th Cycle APR Raw Data-Last'!$A$3:$A$1377,'5th Cycle Summary-Final2'!$C93,'5th Cycle APR Raw Data-Last'!H$3:H$1377)</f>
        <v>0</v>
      </c>
      <c r="G93" s="32">
        <f>SUMIF('5th Cycle APR Raw Data-Last'!$A$3:$A$1377,'5th Cycle Summary-Final2'!$C93,'5th Cycle APR Raw Data-Last'!I$3:I$1377)</f>
        <v>0</v>
      </c>
      <c r="H93" s="32">
        <f t="shared" si="0"/>
        <v>263</v>
      </c>
      <c r="I93" s="34">
        <f t="shared" si="1"/>
        <v>0</v>
      </c>
      <c r="J93" s="32">
        <f>VLOOKUP(C93,'5th Cycle APR Raw Data-Last'!$A$3:$S$1377,10,FALSE)</f>
        <v>164</v>
      </c>
      <c r="K93" s="32">
        <f>SUMIF('5th Cycle APR Raw Data-Last'!$A$3:$A$1377,'5th Cycle Summary-Final2'!$C93,'5th Cycle APR Raw Data-Last'!K$3:K$1377)</f>
        <v>6</v>
      </c>
      <c r="L93" s="32">
        <f>SUMIF('5th Cycle APR Raw Data-Last'!$A$3:$A$1377,'5th Cycle Summary-Final2'!$C93,'5th Cycle APR Raw Data-Last'!L$3:L$1377)</f>
        <v>6</v>
      </c>
      <c r="M93" s="32">
        <f>SUMIF('5th Cycle APR Raw Data-Last'!$A$3:$A$1377,'5th Cycle Summary-Final2'!$C93,'5th Cycle APR Raw Data-Last'!M$3:M$1377)</f>
        <v>0</v>
      </c>
      <c r="N93" s="32">
        <f t="shared" si="2"/>
        <v>158</v>
      </c>
      <c r="O93" s="34">
        <f t="shared" si="3"/>
        <v>3.6585365853658534E-2</v>
      </c>
      <c r="P93" s="32">
        <f>VLOOKUP(C93,'5th Cycle APR Raw Data-Last'!$A$3:$S$1377,14,FALSE)</f>
        <v>178</v>
      </c>
      <c r="Q93" s="32">
        <f>SUMIF('5th Cycle APR Raw Data-Last'!$A$3:$A$1377,'5th Cycle Summary-Final2'!$C93,'5th Cycle APR Raw Data-Last'!$O$3:$O$1377)</f>
        <v>6</v>
      </c>
      <c r="R93" s="32">
        <f t="shared" si="4"/>
        <v>172</v>
      </c>
      <c r="S93" s="34">
        <f t="shared" si="5"/>
        <v>3.3707865168539325E-2</v>
      </c>
      <c r="T93" s="32">
        <f>VLOOKUP(C93,'5th Cycle APR Raw Data-Last'!$A$3:$S$1377,16,FALSE)</f>
        <v>462</v>
      </c>
      <c r="U93" s="32">
        <f>SUMIF('5th Cycle APR Raw Data-Last'!$A$3:$A$1377,'5th Cycle Summary-Final2'!$C93,'5th Cycle APR Raw Data-Last'!$Q$3:$Q$1377)</f>
        <v>242</v>
      </c>
      <c r="V93" s="32">
        <f t="shared" si="6"/>
        <v>220</v>
      </c>
      <c r="W93" s="34">
        <f t="shared" si="7"/>
        <v>0.52380952380952384</v>
      </c>
      <c r="X93" s="32">
        <f>VLOOKUP(C93,'5th Cycle APR Raw Data-Last'!$A$3:$S$1377,18,FALSE)</f>
        <v>1067</v>
      </c>
      <c r="Y93" s="32">
        <f>SUMIF('5th Cycle APR Raw Data-Last'!$A$3:$A$1377,'5th Cycle Summary-Final2'!$C93,'5th Cycle APR Raw Data-Last'!$S$3:$S$1377)</f>
        <v>254</v>
      </c>
      <c r="Z93" s="32">
        <f t="shared" si="8"/>
        <v>813</v>
      </c>
    </row>
    <row r="94" spans="1:26" ht="12.75" customHeight="1" x14ac:dyDescent="0.15">
      <c r="A94" s="9" t="s">
        <v>168</v>
      </c>
      <c r="B94" s="9" t="s">
        <v>144</v>
      </c>
      <c r="C94" s="29" t="s">
        <v>178</v>
      </c>
      <c r="D94" s="32">
        <f>VLOOKUP(C94,'5th Cycle APR Raw Data-Last'!$A$3:$S$1377,6,FALSE)</f>
        <v>1</v>
      </c>
      <c r="E94" s="32">
        <f>SUMIF('5th Cycle APR Raw Data-Last'!$A$3:$A$1377,'5th Cycle Summary-Final2'!$C94,'5th Cycle APR Raw Data-Last'!G$3:G$1377)</f>
        <v>4</v>
      </c>
      <c r="F94" s="32">
        <f>SUMIF('5th Cycle APR Raw Data-Last'!$A$3:$A$1377,'5th Cycle Summary-Final2'!$C94,'5th Cycle APR Raw Data-Last'!H$3:H$1377)</f>
        <v>2</v>
      </c>
      <c r="G94" s="32">
        <f>SUMIF('5th Cycle APR Raw Data-Last'!$A$3:$A$1377,'5th Cycle Summary-Final2'!$C94,'5th Cycle APR Raw Data-Last'!I$3:I$1377)</f>
        <v>2</v>
      </c>
      <c r="H94" s="32">
        <f t="shared" si="0"/>
        <v>0</v>
      </c>
      <c r="I94" s="34">
        <f t="shared" si="1"/>
        <v>4</v>
      </c>
      <c r="J94" s="32">
        <f>VLOOKUP(C94,'5th Cycle APR Raw Data-Last'!$A$3:$S$1377,10,FALSE)</f>
        <v>1</v>
      </c>
      <c r="K94" s="32">
        <f>SUMIF('5th Cycle APR Raw Data-Last'!$A$3:$A$1377,'5th Cycle Summary-Final2'!$C94,'5th Cycle APR Raw Data-Last'!K$3:K$1377)</f>
        <v>3</v>
      </c>
      <c r="L94" s="32">
        <f>SUMIF('5th Cycle APR Raw Data-Last'!$A$3:$A$1377,'5th Cycle Summary-Final2'!$C94,'5th Cycle APR Raw Data-Last'!L$3:L$1377)</f>
        <v>3</v>
      </c>
      <c r="M94" s="32">
        <f>SUMIF('5th Cycle APR Raw Data-Last'!$A$3:$A$1377,'5th Cycle Summary-Final2'!$C94,'5th Cycle APR Raw Data-Last'!M$3:M$1377)</f>
        <v>0</v>
      </c>
      <c r="N94" s="32">
        <f t="shared" si="2"/>
        <v>0</v>
      </c>
      <c r="O94" s="34">
        <f t="shared" si="3"/>
        <v>3</v>
      </c>
      <c r="P94" s="32">
        <f>VLOOKUP(C94,'5th Cycle APR Raw Data-Last'!$A$3:$S$1377,14,FALSE)</f>
        <v>1</v>
      </c>
      <c r="Q94" s="32">
        <f>SUMIF('5th Cycle APR Raw Data-Last'!$A$3:$A$1377,'5th Cycle Summary-Final2'!$C94,'5th Cycle APR Raw Data-Last'!$O$3:$O$1377)</f>
        <v>2</v>
      </c>
      <c r="R94" s="32">
        <f t="shared" si="4"/>
        <v>0</v>
      </c>
      <c r="S94" s="34">
        <f t="shared" si="5"/>
        <v>2</v>
      </c>
      <c r="T94" s="32">
        <f>VLOOKUP(C94,'5th Cycle APR Raw Data-Last'!$A$3:$S$1377,16,FALSE)</f>
        <v>0</v>
      </c>
      <c r="U94" s="32">
        <f>SUMIF('5th Cycle APR Raw Data-Last'!$A$3:$A$1377,'5th Cycle Summary-Final2'!$C94,'5th Cycle APR Raw Data-Last'!$Q$3:$Q$1377)</f>
        <v>91</v>
      </c>
      <c r="V94" s="32">
        <f t="shared" si="6"/>
        <v>0</v>
      </c>
      <c r="W94" s="34" t="e">
        <f t="shared" si="7"/>
        <v>#DIV/0!</v>
      </c>
      <c r="X94" s="32">
        <f>VLOOKUP(C94,'5th Cycle APR Raw Data-Last'!$A$3:$S$1377,18,FALSE)</f>
        <v>3</v>
      </c>
      <c r="Y94" s="32">
        <f>SUMIF('5th Cycle APR Raw Data-Last'!$A$3:$A$1377,'5th Cycle Summary-Final2'!$C94,'5th Cycle APR Raw Data-Last'!$S$3:$S$1377)</f>
        <v>100</v>
      </c>
      <c r="Z94" s="32">
        <f t="shared" si="8"/>
        <v>0</v>
      </c>
    </row>
    <row r="95" spans="1:26" ht="12.75" customHeight="1" x14ac:dyDescent="0.15">
      <c r="A95" s="9" t="s">
        <v>168</v>
      </c>
      <c r="B95" s="9" t="s">
        <v>144</v>
      </c>
      <c r="C95" s="29" t="s">
        <v>179</v>
      </c>
      <c r="D95" s="32">
        <f>VLOOKUP(C95,'5th Cycle APR Raw Data-Last'!$A$3:$S$1377,6,FALSE)</f>
        <v>694</v>
      </c>
      <c r="E95" s="32">
        <f>SUMIF('5th Cycle APR Raw Data-Last'!$A$3:$A$1377,'5th Cycle Summary-Final2'!$C95,'5th Cycle APR Raw Data-Last'!G$3:G$1377)</f>
        <v>11</v>
      </c>
      <c r="F95" s="32">
        <f>SUMIF('5th Cycle APR Raw Data-Last'!$A$3:$A$1377,'5th Cycle Summary-Final2'!$C95,'5th Cycle APR Raw Data-Last'!H$3:H$1377)</f>
        <v>11</v>
      </c>
      <c r="G95" s="32">
        <f>SUMIF('5th Cycle APR Raw Data-Last'!$A$3:$A$1377,'5th Cycle Summary-Final2'!$C95,'5th Cycle APR Raw Data-Last'!I$3:I$1377)</f>
        <v>0</v>
      </c>
      <c r="H95" s="32">
        <f t="shared" si="0"/>
        <v>683</v>
      </c>
      <c r="I95" s="34">
        <f t="shared" si="1"/>
        <v>1.5850144092219021E-2</v>
      </c>
      <c r="J95" s="32">
        <f>VLOOKUP(C95,'5th Cycle APR Raw Data-Last'!$A$3:$S$1377,10,FALSE)</f>
        <v>413</v>
      </c>
      <c r="K95" s="32">
        <f>SUMIF('5th Cycle APR Raw Data-Last'!$A$3:$A$1377,'5th Cycle Summary-Final2'!$C95,'5th Cycle APR Raw Data-Last'!K$3:K$1377)</f>
        <v>0</v>
      </c>
      <c r="L95" s="32">
        <f>SUMIF('5th Cycle APR Raw Data-Last'!$A$3:$A$1377,'5th Cycle Summary-Final2'!$C95,'5th Cycle APR Raw Data-Last'!L$3:L$1377)</f>
        <v>0</v>
      </c>
      <c r="M95" s="32">
        <f>SUMIF('5th Cycle APR Raw Data-Last'!$A$3:$A$1377,'5th Cycle Summary-Final2'!$C95,'5th Cycle APR Raw Data-Last'!M$3:M$1377)</f>
        <v>0</v>
      </c>
      <c r="N95" s="32">
        <f t="shared" si="2"/>
        <v>413</v>
      </c>
      <c r="O95" s="34">
        <f t="shared" si="3"/>
        <v>0</v>
      </c>
      <c r="P95" s="32">
        <f>VLOOKUP(C95,'5th Cycle APR Raw Data-Last'!$A$3:$S$1377,14,FALSE)</f>
        <v>443</v>
      </c>
      <c r="Q95" s="32">
        <f>SUMIF('5th Cycle APR Raw Data-Last'!$A$3:$A$1377,'5th Cycle Summary-Final2'!$C95,'5th Cycle APR Raw Data-Last'!$O$3:$O$1377)</f>
        <v>0</v>
      </c>
      <c r="R95" s="32">
        <f t="shared" si="4"/>
        <v>443</v>
      </c>
      <c r="S95" s="34">
        <f t="shared" si="5"/>
        <v>0</v>
      </c>
      <c r="T95" s="32">
        <f>VLOOKUP(C95,'5th Cycle APR Raw Data-Last'!$A$3:$S$1377,16,FALSE)</f>
        <v>1134</v>
      </c>
      <c r="U95" s="32">
        <f>SUMIF('5th Cycle APR Raw Data-Last'!$A$3:$A$1377,'5th Cycle Summary-Final2'!$C95,'5th Cycle APR Raw Data-Last'!$Q$3:$Q$1377)</f>
        <v>325</v>
      </c>
      <c r="V95" s="32">
        <f t="shared" si="6"/>
        <v>809</v>
      </c>
      <c r="W95" s="34">
        <f t="shared" si="7"/>
        <v>0.28659611992945327</v>
      </c>
      <c r="X95" s="32">
        <f>VLOOKUP(C95,'5th Cycle APR Raw Data-Last'!$A$3:$S$1377,18,FALSE)</f>
        <v>2684</v>
      </c>
      <c r="Y95" s="32">
        <f>SUMIF('5th Cycle APR Raw Data-Last'!$A$3:$A$1377,'5th Cycle Summary-Final2'!$C95,'5th Cycle APR Raw Data-Last'!$S$3:$S$1377)</f>
        <v>336</v>
      </c>
      <c r="Z95" s="32">
        <f t="shared" si="8"/>
        <v>2348</v>
      </c>
    </row>
    <row r="96" spans="1:26" ht="12.75" customHeight="1" x14ac:dyDescent="0.15">
      <c r="A96" s="9" t="s">
        <v>168</v>
      </c>
      <c r="B96" s="9" t="s">
        <v>144</v>
      </c>
      <c r="C96" s="29" t="s">
        <v>180</v>
      </c>
      <c r="D96" s="32">
        <f>VLOOKUP(C96,'5th Cycle APR Raw Data-Last'!$A$3:$S$1377,6,FALSE)</f>
        <v>88</v>
      </c>
      <c r="E96" s="32">
        <f>SUMIF('5th Cycle APR Raw Data-Last'!$A$3:$A$1377,'5th Cycle Summary-Final2'!$C96,'5th Cycle APR Raw Data-Last'!G$3:G$1377)</f>
        <v>8</v>
      </c>
      <c r="F96" s="32">
        <f>SUMIF('5th Cycle APR Raw Data-Last'!$A$3:$A$1377,'5th Cycle Summary-Final2'!$C96,'5th Cycle APR Raw Data-Last'!H$3:H$1377)</f>
        <v>8</v>
      </c>
      <c r="G96" s="32">
        <f>SUMIF('5th Cycle APR Raw Data-Last'!$A$3:$A$1377,'5th Cycle Summary-Final2'!$C96,'5th Cycle APR Raw Data-Last'!I$3:I$1377)</f>
        <v>0</v>
      </c>
      <c r="H96" s="32">
        <f t="shared" si="0"/>
        <v>80</v>
      </c>
      <c r="I96" s="34">
        <f t="shared" si="1"/>
        <v>9.0909090909090912E-2</v>
      </c>
      <c r="J96" s="32">
        <f>VLOOKUP(C96,'5th Cycle APR Raw Data-Last'!$A$3:$S$1377,10,FALSE)</f>
        <v>54</v>
      </c>
      <c r="K96" s="32">
        <f>SUMIF('5th Cycle APR Raw Data-Last'!$A$3:$A$1377,'5th Cycle Summary-Final2'!$C96,'5th Cycle APR Raw Data-Last'!K$3:K$1377)</f>
        <v>0</v>
      </c>
      <c r="L96" s="32">
        <f>SUMIF('5th Cycle APR Raw Data-Last'!$A$3:$A$1377,'5th Cycle Summary-Final2'!$C96,'5th Cycle APR Raw Data-Last'!L$3:L$1377)</f>
        <v>0</v>
      </c>
      <c r="M96" s="32">
        <f>SUMIF('5th Cycle APR Raw Data-Last'!$A$3:$A$1377,'5th Cycle Summary-Final2'!$C96,'5th Cycle APR Raw Data-Last'!M$3:M$1377)</f>
        <v>0</v>
      </c>
      <c r="N96" s="32">
        <f t="shared" si="2"/>
        <v>54</v>
      </c>
      <c r="O96" s="34">
        <f t="shared" si="3"/>
        <v>0</v>
      </c>
      <c r="P96" s="32">
        <f>VLOOKUP(C96,'5th Cycle APR Raw Data-Last'!$A$3:$S$1377,14,FALSE)</f>
        <v>57</v>
      </c>
      <c r="Q96" s="32">
        <f>SUMIF('5th Cycle APR Raw Data-Last'!$A$3:$A$1377,'5th Cycle Summary-Final2'!$C96,'5th Cycle APR Raw Data-Last'!$O$3:$O$1377)</f>
        <v>7</v>
      </c>
      <c r="R96" s="32">
        <f t="shared" si="4"/>
        <v>50</v>
      </c>
      <c r="S96" s="34">
        <f t="shared" si="5"/>
        <v>0.12280701754385964</v>
      </c>
      <c r="T96" s="32">
        <f>VLOOKUP(C96,'5th Cycle APR Raw Data-Last'!$A$3:$S$1377,16,FALSE)</f>
        <v>131</v>
      </c>
      <c r="U96" s="32">
        <f>SUMIF('5th Cycle APR Raw Data-Last'!$A$3:$A$1377,'5th Cycle Summary-Final2'!$C96,'5th Cycle APR Raw Data-Last'!$Q$3:$Q$1377)</f>
        <v>91</v>
      </c>
      <c r="V96" s="32">
        <f t="shared" si="6"/>
        <v>40</v>
      </c>
      <c r="W96" s="34">
        <f t="shared" si="7"/>
        <v>0.69465648854961837</v>
      </c>
      <c r="X96" s="32">
        <f>VLOOKUP(C96,'5th Cycle APR Raw Data-Last'!$A$3:$S$1377,18,FALSE)</f>
        <v>330</v>
      </c>
      <c r="Y96" s="32">
        <f>SUMIF('5th Cycle APR Raw Data-Last'!$A$3:$A$1377,'5th Cycle Summary-Final2'!$C96,'5th Cycle APR Raw Data-Last'!$S$3:$S$1377)</f>
        <v>106</v>
      </c>
      <c r="Z96" s="32">
        <f t="shared" si="8"/>
        <v>224</v>
      </c>
    </row>
    <row r="97" spans="1:26" ht="12.75" customHeight="1" x14ac:dyDescent="0.15">
      <c r="A97" s="9" t="s">
        <v>168</v>
      </c>
      <c r="B97" s="9" t="s">
        <v>144</v>
      </c>
      <c r="C97" s="29" t="s">
        <v>181</v>
      </c>
      <c r="D97" s="32">
        <f>VLOOKUP(C97,'5th Cycle APR Raw Data-Last'!$A$3:$S$1377,6,FALSE)</f>
        <v>447</v>
      </c>
      <c r="E97" s="32">
        <f>SUMIF('5th Cycle APR Raw Data-Last'!$A$3:$A$1377,'5th Cycle Summary-Final2'!$C97,'5th Cycle APR Raw Data-Last'!G$3:G$1377)</f>
        <v>39</v>
      </c>
      <c r="F97" s="32">
        <f>SUMIF('5th Cycle APR Raw Data-Last'!$A$3:$A$1377,'5th Cycle Summary-Final2'!$C97,'5th Cycle APR Raw Data-Last'!H$3:H$1377)</f>
        <v>39</v>
      </c>
      <c r="G97" s="32">
        <f>SUMIF('5th Cycle APR Raw Data-Last'!$A$3:$A$1377,'5th Cycle Summary-Final2'!$C97,'5th Cycle APR Raw Data-Last'!I$3:I$1377)</f>
        <v>0</v>
      </c>
      <c r="H97" s="32">
        <f t="shared" si="0"/>
        <v>408</v>
      </c>
      <c r="I97" s="34">
        <f t="shared" si="1"/>
        <v>8.7248322147651006E-2</v>
      </c>
      <c r="J97" s="32">
        <f>VLOOKUP(C97,'5th Cycle APR Raw Data-Last'!$A$3:$S$1377,10,FALSE)</f>
        <v>263</v>
      </c>
      <c r="K97" s="32">
        <f>SUMIF('5th Cycle APR Raw Data-Last'!$A$3:$A$1377,'5th Cycle Summary-Final2'!$C97,'5th Cycle APR Raw Data-Last'!K$3:K$1377)</f>
        <v>56</v>
      </c>
      <c r="L97" s="32">
        <f>SUMIF('5th Cycle APR Raw Data-Last'!$A$3:$A$1377,'5th Cycle Summary-Final2'!$C97,'5th Cycle APR Raw Data-Last'!L$3:L$1377)</f>
        <v>56</v>
      </c>
      <c r="M97" s="32">
        <f>SUMIF('5th Cycle APR Raw Data-Last'!$A$3:$A$1377,'5th Cycle Summary-Final2'!$C97,'5th Cycle APR Raw Data-Last'!M$3:M$1377)</f>
        <v>0</v>
      </c>
      <c r="N97" s="32">
        <f t="shared" si="2"/>
        <v>207</v>
      </c>
      <c r="O97" s="34">
        <f t="shared" si="3"/>
        <v>0.21292775665399238</v>
      </c>
      <c r="P97" s="32">
        <f>VLOOKUP(C97,'5th Cycle APR Raw Data-Last'!$A$3:$S$1377,14,FALSE)</f>
        <v>280</v>
      </c>
      <c r="Q97" s="32">
        <f>SUMIF('5th Cycle APR Raw Data-Last'!$A$3:$A$1377,'5th Cycle Summary-Final2'!$C97,'5th Cycle APR Raw Data-Last'!$O$3:$O$1377)</f>
        <v>130</v>
      </c>
      <c r="R97" s="32">
        <f t="shared" si="4"/>
        <v>150</v>
      </c>
      <c r="S97" s="34">
        <f t="shared" si="5"/>
        <v>0.4642857142857143</v>
      </c>
      <c r="T97" s="32">
        <f>VLOOKUP(C97,'5th Cycle APR Raw Data-Last'!$A$3:$S$1377,16,FALSE)</f>
        <v>708</v>
      </c>
      <c r="U97" s="32">
        <f>SUMIF('5th Cycle APR Raw Data-Last'!$A$3:$A$1377,'5th Cycle Summary-Final2'!$C97,'5th Cycle APR Raw Data-Last'!$Q$3:$Q$1377)</f>
        <v>83</v>
      </c>
      <c r="V97" s="32">
        <f t="shared" si="6"/>
        <v>625</v>
      </c>
      <c r="W97" s="34">
        <f t="shared" si="7"/>
        <v>0.1172316384180791</v>
      </c>
      <c r="X97" s="32">
        <f>VLOOKUP(C97,'5th Cycle APR Raw Data-Last'!$A$3:$S$1377,18,FALSE)</f>
        <v>1698</v>
      </c>
      <c r="Y97" s="32">
        <f>SUMIF('5th Cycle APR Raw Data-Last'!$A$3:$A$1377,'5th Cycle Summary-Final2'!$C97,'5th Cycle APR Raw Data-Last'!$S$3:$S$1377)</f>
        <v>308</v>
      </c>
      <c r="Z97" s="32">
        <f t="shared" si="8"/>
        <v>1390</v>
      </c>
    </row>
    <row r="98" spans="1:26" ht="12.75" customHeight="1" x14ac:dyDescent="0.15">
      <c r="A98" s="9" t="s">
        <v>168</v>
      </c>
      <c r="B98" s="9" t="s">
        <v>144</v>
      </c>
      <c r="C98" s="29" t="s">
        <v>182</v>
      </c>
      <c r="D98" s="32">
        <f>VLOOKUP(C98,'5th Cycle APR Raw Data-Last'!$A$3:$S$1377,6,FALSE)</f>
        <v>23</v>
      </c>
      <c r="E98" s="32">
        <f>SUMIF('5th Cycle APR Raw Data-Last'!$A$3:$A$1377,'5th Cycle Summary-Final2'!$C98,'5th Cycle APR Raw Data-Last'!G$3:G$1377)</f>
        <v>0</v>
      </c>
      <c r="F98" s="32">
        <f>SUMIF('5th Cycle APR Raw Data-Last'!$A$3:$A$1377,'5th Cycle Summary-Final2'!$C98,'5th Cycle APR Raw Data-Last'!H$3:H$1377)</f>
        <v>0</v>
      </c>
      <c r="G98" s="32">
        <f>SUMIF('5th Cycle APR Raw Data-Last'!$A$3:$A$1377,'5th Cycle Summary-Final2'!$C98,'5th Cycle APR Raw Data-Last'!I$3:I$1377)</f>
        <v>0</v>
      </c>
      <c r="H98" s="32">
        <f t="shared" si="0"/>
        <v>23</v>
      </c>
      <c r="I98" s="34">
        <f t="shared" si="1"/>
        <v>0</v>
      </c>
      <c r="J98" s="32">
        <f>VLOOKUP(C98,'5th Cycle APR Raw Data-Last'!$A$3:$S$1377,10,FALSE)</f>
        <v>14</v>
      </c>
      <c r="K98" s="32">
        <f>SUMIF('5th Cycle APR Raw Data-Last'!$A$3:$A$1377,'5th Cycle Summary-Final2'!$C98,'5th Cycle APR Raw Data-Last'!K$3:K$1377)</f>
        <v>0</v>
      </c>
      <c r="L98" s="32">
        <f>SUMIF('5th Cycle APR Raw Data-Last'!$A$3:$A$1377,'5th Cycle Summary-Final2'!$C98,'5th Cycle APR Raw Data-Last'!L$3:L$1377)</f>
        <v>0</v>
      </c>
      <c r="M98" s="32">
        <f>SUMIF('5th Cycle APR Raw Data-Last'!$A$3:$A$1377,'5th Cycle Summary-Final2'!$C98,'5th Cycle APR Raw Data-Last'!M$3:M$1377)</f>
        <v>0</v>
      </c>
      <c r="N98" s="32">
        <f t="shared" si="2"/>
        <v>14</v>
      </c>
      <c r="O98" s="34">
        <f t="shared" si="3"/>
        <v>0</v>
      </c>
      <c r="P98" s="32">
        <f>VLOOKUP(C98,'5th Cycle APR Raw Data-Last'!$A$3:$S$1377,14,FALSE)</f>
        <v>14</v>
      </c>
      <c r="Q98" s="32">
        <f>SUMIF('5th Cycle APR Raw Data-Last'!$A$3:$A$1377,'5th Cycle Summary-Final2'!$C98,'5th Cycle APR Raw Data-Last'!$O$3:$O$1377)</f>
        <v>0</v>
      </c>
      <c r="R98" s="32">
        <f t="shared" si="4"/>
        <v>14</v>
      </c>
      <c r="S98" s="34">
        <f t="shared" si="5"/>
        <v>0</v>
      </c>
      <c r="T98" s="32">
        <f>VLOOKUP(C98,'5th Cycle APR Raw Data-Last'!$A$3:$S$1377,16,FALSE)</f>
        <v>35</v>
      </c>
      <c r="U98" s="32">
        <f>SUMIF('5th Cycle APR Raw Data-Last'!$A$3:$A$1377,'5th Cycle Summary-Final2'!$C98,'5th Cycle APR Raw Data-Last'!$Q$3:$Q$1377)</f>
        <v>355</v>
      </c>
      <c r="V98" s="32">
        <f t="shared" si="6"/>
        <v>0</v>
      </c>
      <c r="W98" s="34">
        <f t="shared" si="7"/>
        <v>10.142857142857142</v>
      </c>
      <c r="X98" s="32">
        <f>VLOOKUP(C98,'5th Cycle APR Raw Data-Last'!$A$3:$S$1377,18,FALSE)</f>
        <v>86</v>
      </c>
      <c r="Y98" s="32">
        <f>SUMIF('5th Cycle APR Raw Data-Last'!$A$3:$A$1377,'5th Cycle Summary-Final2'!$C98,'5th Cycle APR Raw Data-Last'!$S$3:$S$1377)</f>
        <v>355</v>
      </c>
      <c r="Z98" s="32">
        <f t="shared" si="8"/>
        <v>51</v>
      </c>
    </row>
    <row r="99" spans="1:26" ht="12.75" customHeight="1" x14ac:dyDescent="0.15">
      <c r="A99" s="9" t="s">
        <v>168</v>
      </c>
      <c r="B99" s="9" t="s">
        <v>144</v>
      </c>
      <c r="C99" s="29" t="s">
        <v>183</v>
      </c>
      <c r="D99" s="32">
        <f>VLOOKUP(C99,'5th Cycle APR Raw Data-Last'!$A$3:$S$1377,6,FALSE)</f>
        <v>98</v>
      </c>
      <c r="E99" s="32">
        <f>SUMIF('5th Cycle APR Raw Data-Last'!$A$3:$A$1377,'5th Cycle Summary-Final2'!$C99,'5th Cycle APR Raw Data-Last'!G$3:G$1377)</f>
        <v>0</v>
      </c>
      <c r="F99" s="32">
        <f>SUMIF('5th Cycle APR Raw Data-Last'!$A$3:$A$1377,'5th Cycle Summary-Final2'!$C99,'5th Cycle APR Raw Data-Last'!H$3:H$1377)</f>
        <v>0</v>
      </c>
      <c r="G99" s="32">
        <f>SUMIF('5th Cycle APR Raw Data-Last'!$A$3:$A$1377,'5th Cycle Summary-Final2'!$C99,'5th Cycle APR Raw Data-Last'!I$3:I$1377)</f>
        <v>0</v>
      </c>
      <c r="H99" s="32">
        <f t="shared" si="0"/>
        <v>98</v>
      </c>
      <c r="I99" s="34">
        <f t="shared" si="1"/>
        <v>0</v>
      </c>
      <c r="J99" s="32">
        <f>VLOOKUP(C99,'5th Cycle APR Raw Data-Last'!$A$3:$S$1377,10,FALSE)</f>
        <v>59</v>
      </c>
      <c r="K99" s="32">
        <f>SUMIF('5th Cycle APR Raw Data-Last'!$A$3:$A$1377,'5th Cycle Summary-Final2'!$C99,'5th Cycle APR Raw Data-Last'!K$3:K$1377)</f>
        <v>0</v>
      </c>
      <c r="L99" s="32">
        <f>SUMIF('5th Cycle APR Raw Data-Last'!$A$3:$A$1377,'5th Cycle Summary-Final2'!$C99,'5th Cycle APR Raw Data-Last'!L$3:L$1377)</f>
        <v>0</v>
      </c>
      <c r="M99" s="32">
        <f>SUMIF('5th Cycle APR Raw Data-Last'!$A$3:$A$1377,'5th Cycle Summary-Final2'!$C99,'5th Cycle APR Raw Data-Last'!M$3:M$1377)</f>
        <v>0</v>
      </c>
      <c r="N99" s="32">
        <f t="shared" si="2"/>
        <v>59</v>
      </c>
      <c r="O99" s="34">
        <f t="shared" si="3"/>
        <v>0</v>
      </c>
      <c r="P99" s="32">
        <f>VLOOKUP(C99,'5th Cycle APR Raw Data-Last'!$A$3:$S$1377,14,FALSE)</f>
        <v>64</v>
      </c>
      <c r="Q99" s="32">
        <f>SUMIF('5th Cycle APR Raw Data-Last'!$A$3:$A$1377,'5th Cycle Summary-Final2'!$C99,'5th Cycle APR Raw Data-Last'!$O$3:$O$1377)</f>
        <v>16</v>
      </c>
      <c r="R99" s="32">
        <f t="shared" si="4"/>
        <v>48</v>
      </c>
      <c r="S99" s="34">
        <f t="shared" si="5"/>
        <v>0.25</v>
      </c>
      <c r="T99" s="32">
        <f>VLOOKUP(C99,'5th Cycle APR Raw Data-Last'!$A$3:$S$1377,16,FALSE)</f>
        <v>152</v>
      </c>
      <c r="U99" s="32">
        <f>SUMIF('5th Cycle APR Raw Data-Last'!$A$3:$A$1377,'5th Cycle Summary-Final2'!$C99,'5th Cycle APR Raw Data-Last'!$Q$3:$Q$1377)</f>
        <v>316</v>
      </c>
      <c r="V99" s="32">
        <f t="shared" si="6"/>
        <v>0</v>
      </c>
      <c r="W99" s="34">
        <f t="shared" si="7"/>
        <v>2.0789473684210527</v>
      </c>
      <c r="X99" s="32">
        <f>VLOOKUP(C99,'5th Cycle APR Raw Data-Last'!$A$3:$S$1377,18,FALSE)</f>
        <v>373</v>
      </c>
      <c r="Y99" s="32">
        <f>SUMIF('5th Cycle APR Raw Data-Last'!$A$3:$A$1377,'5th Cycle Summary-Final2'!$C99,'5th Cycle APR Raw Data-Last'!$S$3:$S$1377)</f>
        <v>332</v>
      </c>
      <c r="Z99" s="32">
        <f t="shared" si="8"/>
        <v>205</v>
      </c>
    </row>
    <row r="100" spans="1:26" ht="12.75" customHeight="1" x14ac:dyDescent="0.15">
      <c r="A100" s="9" t="s">
        <v>168</v>
      </c>
      <c r="B100" s="9" t="s">
        <v>144</v>
      </c>
      <c r="C100" s="29" t="s">
        <v>184</v>
      </c>
      <c r="D100" s="32">
        <f>VLOOKUP(C100,'5th Cycle APR Raw Data-Last'!$A$3:$S$1377,6,FALSE)</f>
        <v>94</v>
      </c>
      <c r="E100" s="32">
        <f>SUMIF('5th Cycle APR Raw Data-Last'!$A$3:$A$1377,'5th Cycle Summary-Final2'!$C100,'5th Cycle APR Raw Data-Last'!G$3:G$1377)</f>
        <v>0</v>
      </c>
      <c r="F100" s="32">
        <f>SUMIF('5th Cycle APR Raw Data-Last'!$A$3:$A$1377,'5th Cycle Summary-Final2'!$C100,'5th Cycle APR Raw Data-Last'!H$3:H$1377)</f>
        <v>0</v>
      </c>
      <c r="G100" s="32">
        <f>SUMIF('5th Cycle APR Raw Data-Last'!$A$3:$A$1377,'5th Cycle Summary-Final2'!$C100,'5th Cycle APR Raw Data-Last'!I$3:I$1377)</f>
        <v>0</v>
      </c>
      <c r="H100" s="32">
        <f t="shared" si="0"/>
        <v>94</v>
      </c>
      <c r="I100" s="34">
        <f t="shared" si="1"/>
        <v>0</v>
      </c>
      <c r="J100" s="32">
        <f>VLOOKUP(C100,'5th Cycle APR Raw Data-Last'!$A$3:$S$1377,10,FALSE)</f>
        <v>60</v>
      </c>
      <c r="K100" s="32">
        <f>SUMIF('5th Cycle APR Raw Data-Last'!$A$3:$A$1377,'5th Cycle Summary-Final2'!$C100,'5th Cycle APR Raw Data-Last'!K$3:K$1377)</f>
        <v>0</v>
      </c>
      <c r="L100" s="32">
        <f>SUMIF('5th Cycle APR Raw Data-Last'!$A$3:$A$1377,'5th Cycle Summary-Final2'!$C100,'5th Cycle APR Raw Data-Last'!L$3:L$1377)</f>
        <v>0</v>
      </c>
      <c r="M100" s="32">
        <f>SUMIF('5th Cycle APR Raw Data-Last'!$A$3:$A$1377,'5th Cycle Summary-Final2'!$C100,'5th Cycle APR Raw Data-Last'!M$3:M$1377)</f>
        <v>0</v>
      </c>
      <c r="N100" s="32">
        <f t="shared" si="2"/>
        <v>60</v>
      </c>
      <c r="O100" s="34">
        <f t="shared" si="3"/>
        <v>0</v>
      </c>
      <c r="P100" s="32">
        <f>VLOOKUP(C100,'5th Cycle APR Raw Data-Last'!$A$3:$S$1377,14,FALSE)</f>
        <v>67</v>
      </c>
      <c r="Q100" s="32">
        <f>SUMIF('5th Cycle APR Raw Data-Last'!$A$3:$A$1377,'5th Cycle Summary-Final2'!$C100,'5th Cycle APR Raw Data-Last'!$O$3:$O$1377)</f>
        <v>0</v>
      </c>
      <c r="R100" s="32">
        <f t="shared" si="4"/>
        <v>67</v>
      </c>
      <c r="S100" s="34">
        <f t="shared" si="5"/>
        <v>0</v>
      </c>
      <c r="T100" s="32">
        <f>VLOOKUP(C100,'5th Cycle APR Raw Data-Last'!$A$3:$S$1377,16,FALSE)</f>
        <v>180</v>
      </c>
      <c r="U100" s="32">
        <f>SUMIF('5th Cycle APR Raw Data-Last'!$A$3:$A$1377,'5th Cycle Summary-Final2'!$C100,'5th Cycle APR Raw Data-Last'!$Q$3:$Q$1377)</f>
        <v>0</v>
      </c>
      <c r="V100" s="32">
        <f t="shared" si="6"/>
        <v>180</v>
      </c>
      <c r="W100" s="34">
        <f t="shared" si="7"/>
        <v>0</v>
      </c>
      <c r="X100" s="32">
        <f>VLOOKUP(C100,'5th Cycle APR Raw Data-Last'!$A$3:$S$1377,18,FALSE)</f>
        <v>401</v>
      </c>
      <c r="Y100" s="32">
        <f>SUMIF('5th Cycle APR Raw Data-Last'!$A$3:$A$1377,'5th Cycle Summary-Final2'!$C100,'5th Cycle APR Raw Data-Last'!$S$3:$S$1377)</f>
        <v>0</v>
      </c>
      <c r="Z100" s="32">
        <f t="shared" si="8"/>
        <v>401</v>
      </c>
    </row>
    <row r="101" spans="1:26" ht="12.75" customHeight="1" x14ac:dyDescent="0.15">
      <c r="A101" s="9" t="s">
        <v>168</v>
      </c>
      <c r="B101" s="9" t="s">
        <v>144</v>
      </c>
      <c r="C101" s="29" t="s">
        <v>185</v>
      </c>
      <c r="D101" s="32">
        <f>VLOOKUP(C101,'5th Cycle APR Raw Data-Last'!$A$3:$S$1377,6,FALSE)</f>
        <v>308</v>
      </c>
      <c r="E101" s="32">
        <f>SUMIF('5th Cycle APR Raw Data-Last'!$A$3:$A$1377,'5th Cycle Summary-Final2'!$C101,'5th Cycle APR Raw Data-Last'!G$3:G$1377)</f>
        <v>0</v>
      </c>
      <c r="F101" s="32">
        <f>SUMIF('5th Cycle APR Raw Data-Last'!$A$3:$A$1377,'5th Cycle Summary-Final2'!$C101,'5th Cycle APR Raw Data-Last'!H$3:H$1377)</f>
        <v>0</v>
      </c>
      <c r="G101" s="32">
        <f>SUMIF('5th Cycle APR Raw Data-Last'!$A$3:$A$1377,'5th Cycle Summary-Final2'!$C101,'5th Cycle APR Raw Data-Last'!I$3:I$1377)</f>
        <v>0</v>
      </c>
      <c r="H101" s="32">
        <f t="shared" si="0"/>
        <v>308</v>
      </c>
      <c r="I101" s="34">
        <f t="shared" si="1"/>
        <v>0</v>
      </c>
      <c r="J101" s="32">
        <f>VLOOKUP(C101,'5th Cycle APR Raw Data-Last'!$A$3:$S$1377,10,FALSE)</f>
        <v>182</v>
      </c>
      <c r="K101" s="32">
        <f>SUMIF('5th Cycle APR Raw Data-Last'!$A$3:$A$1377,'5th Cycle Summary-Final2'!$C101,'5th Cycle APR Raw Data-Last'!K$3:K$1377)</f>
        <v>0</v>
      </c>
      <c r="L101" s="32">
        <f>SUMIF('5th Cycle APR Raw Data-Last'!$A$3:$A$1377,'5th Cycle Summary-Final2'!$C101,'5th Cycle APR Raw Data-Last'!L$3:L$1377)</f>
        <v>0</v>
      </c>
      <c r="M101" s="32">
        <f>SUMIF('5th Cycle APR Raw Data-Last'!$A$3:$A$1377,'5th Cycle Summary-Final2'!$C101,'5th Cycle APR Raw Data-Last'!M$3:M$1377)</f>
        <v>0</v>
      </c>
      <c r="N101" s="32">
        <f t="shared" si="2"/>
        <v>182</v>
      </c>
      <c r="O101" s="34">
        <f t="shared" si="3"/>
        <v>0</v>
      </c>
      <c r="P101" s="32">
        <f>VLOOKUP(C101,'5th Cycle APR Raw Data-Last'!$A$3:$S$1377,14,FALSE)</f>
        <v>190</v>
      </c>
      <c r="Q101" s="32">
        <f>SUMIF('5th Cycle APR Raw Data-Last'!$A$3:$A$1377,'5th Cycle Summary-Final2'!$C101,'5th Cycle APR Raw Data-Last'!$O$3:$O$1377)</f>
        <v>0</v>
      </c>
      <c r="R101" s="32">
        <f t="shared" si="4"/>
        <v>190</v>
      </c>
      <c r="S101" s="34">
        <f t="shared" si="5"/>
        <v>0</v>
      </c>
      <c r="T101" s="32">
        <f>VLOOKUP(C101,'5th Cycle APR Raw Data-Last'!$A$3:$S$1377,16,FALSE)</f>
        <v>466</v>
      </c>
      <c r="U101" s="32">
        <f>SUMIF('5th Cycle APR Raw Data-Last'!$A$3:$A$1377,'5th Cycle Summary-Final2'!$C101,'5th Cycle APR Raw Data-Last'!$Q$3:$Q$1377)</f>
        <v>271</v>
      </c>
      <c r="V101" s="32">
        <f t="shared" si="6"/>
        <v>195</v>
      </c>
      <c r="W101" s="34">
        <f t="shared" si="7"/>
        <v>0.58154506437768239</v>
      </c>
      <c r="X101" s="32">
        <f>VLOOKUP(C101,'5th Cycle APR Raw Data-Last'!$A$3:$S$1377,18,FALSE)</f>
        <v>1146</v>
      </c>
      <c r="Y101" s="32">
        <f>SUMIF('5th Cycle APR Raw Data-Last'!$A$3:$A$1377,'5th Cycle Summary-Final2'!$C101,'5th Cycle APR Raw Data-Last'!$S$3:$S$1377)</f>
        <v>271</v>
      </c>
      <c r="Z101" s="32">
        <f t="shared" si="8"/>
        <v>875</v>
      </c>
    </row>
    <row r="102" spans="1:26" ht="12.75" customHeight="1" x14ac:dyDescent="0.15">
      <c r="A102" s="9" t="s">
        <v>168</v>
      </c>
      <c r="B102" s="9" t="s">
        <v>144</v>
      </c>
      <c r="C102" s="29" t="s">
        <v>186</v>
      </c>
      <c r="D102" s="32">
        <f>VLOOKUP(C102,'5th Cycle APR Raw Data-Last'!$A$3:$S$1377,6,FALSE)</f>
        <v>210</v>
      </c>
      <c r="E102" s="32">
        <f>SUMIF('5th Cycle APR Raw Data-Last'!$A$3:$A$1377,'5th Cycle Summary-Final2'!$C102,'5th Cycle APR Raw Data-Last'!G$3:G$1377)</f>
        <v>0</v>
      </c>
      <c r="F102" s="32">
        <f>SUMIF('5th Cycle APR Raw Data-Last'!$A$3:$A$1377,'5th Cycle Summary-Final2'!$C102,'5th Cycle APR Raw Data-Last'!H$3:H$1377)</f>
        <v>0</v>
      </c>
      <c r="G102" s="32">
        <f>SUMIF('5th Cycle APR Raw Data-Last'!$A$3:$A$1377,'5th Cycle Summary-Final2'!$C102,'5th Cycle APR Raw Data-Last'!I$3:I$1377)</f>
        <v>0</v>
      </c>
      <c r="H102" s="32">
        <f t="shared" si="0"/>
        <v>210</v>
      </c>
      <c r="I102" s="34">
        <f t="shared" si="1"/>
        <v>0</v>
      </c>
      <c r="J102" s="32">
        <f>VLOOKUP(C102,'5th Cycle APR Raw Data-Last'!$A$3:$S$1377,10,FALSE)</f>
        <v>123</v>
      </c>
      <c r="K102" s="32">
        <f>SUMIF('5th Cycle APR Raw Data-Last'!$A$3:$A$1377,'5th Cycle Summary-Final2'!$C102,'5th Cycle APR Raw Data-Last'!K$3:K$1377)</f>
        <v>6</v>
      </c>
      <c r="L102" s="32">
        <f>SUMIF('5th Cycle APR Raw Data-Last'!$A$3:$A$1377,'5th Cycle Summary-Final2'!$C102,'5th Cycle APR Raw Data-Last'!L$3:L$1377)</f>
        <v>6</v>
      </c>
      <c r="M102" s="32">
        <f>SUMIF('5th Cycle APR Raw Data-Last'!$A$3:$A$1377,'5th Cycle Summary-Final2'!$C102,'5th Cycle APR Raw Data-Last'!M$3:M$1377)</f>
        <v>0</v>
      </c>
      <c r="N102" s="32">
        <f t="shared" si="2"/>
        <v>117</v>
      </c>
      <c r="O102" s="34">
        <f t="shared" si="3"/>
        <v>4.878048780487805E-2</v>
      </c>
      <c r="P102" s="32">
        <f>VLOOKUP(C102,'5th Cycle APR Raw Data-Last'!$A$3:$S$1377,14,FALSE)</f>
        <v>135</v>
      </c>
      <c r="Q102" s="32">
        <f>SUMIF('5th Cycle APR Raw Data-Last'!$A$3:$A$1377,'5th Cycle Summary-Final2'!$C102,'5th Cycle APR Raw Data-Last'!$O$3:$O$1377)</f>
        <v>70</v>
      </c>
      <c r="R102" s="32">
        <f t="shared" si="4"/>
        <v>65</v>
      </c>
      <c r="S102" s="34">
        <f t="shared" si="5"/>
        <v>0.51851851851851849</v>
      </c>
      <c r="T102" s="32">
        <f>VLOOKUP(C102,'5th Cycle APR Raw Data-Last'!$A$3:$S$1377,16,FALSE)</f>
        <v>346</v>
      </c>
      <c r="U102" s="32">
        <f>SUMIF('5th Cycle APR Raw Data-Last'!$A$3:$A$1377,'5th Cycle Summary-Final2'!$C102,'5th Cycle APR Raw Data-Last'!$Q$3:$Q$1377)</f>
        <v>69</v>
      </c>
      <c r="V102" s="32">
        <f t="shared" si="6"/>
        <v>277</v>
      </c>
      <c r="W102" s="34">
        <f t="shared" si="7"/>
        <v>0.19942196531791909</v>
      </c>
      <c r="X102" s="32">
        <f>VLOOKUP(C102,'5th Cycle APR Raw Data-Last'!$A$3:$S$1377,18,FALSE)</f>
        <v>814</v>
      </c>
      <c r="Y102" s="32">
        <f>SUMIF('5th Cycle APR Raw Data-Last'!$A$3:$A$1377,'5th Cycle Summary-Final2'!$C102,'5th Cycle APR Raw Data-Last'!$S$3:$S$1377)</f>
        <v>145</v>
      </c>
      <c r="Z102" s="32">
        <f t="shared" si="8"/>
        <v>669</v>
      </c>
    </row>
    <row r="103" spans="1:26" ht="12.75" customHeight="1" x14ac:dyDescent="0.15">
      <c r="A103" s="9" t="s">
        <v>168</v>
      </c>
      <c r="B103" s="9" t="s">
        <v>144</v>
      </c>
      <c r="C103" s="29" t="s">
        <v>187</v>
      </c>
      <c r="D103" s="32">
        <f>VLOOKUP(C103,'5th Cycle APR Raw Data-Last'!$A$3:$S$1377,6,FALSE)</f>
        <v>87</v>
      </c>
      <c r="E103" s="32">
        <f>SUMIF('5th Cycle APR Raw Data-Last'!$A$3:$A$1377,'5th Cycle Summary-Final2'!$C103,'5th Cycle APR Raw Data-Last'!G$3:G$1377)</f>
        <v>42</v>
      </c>
      <c r="F103" s="32">
        <f>SUMIF('5th Cycle APR Raw Data-Last'!$A$3:$A$1377,'5th Cycle Summary-Final2'!$C103,'5th Cycle APR Raw Data-Last'!H$3:H$1377)</f>
        <v>42</v>
      </c>
      <c r="G103" s="32">
        <f>SUMIF('5th Cycle APR Raw Data-Last'!$A$3:$A$1377,'5th Cycle Summary-Final2'!$C103,'5th Cycle APR Raw Data-Last'!I$3:I$1377)</f>
        <v>0</v>
      </c>
      <c r="H103" s="32">
        <f t="shared" si="0"/>
        <v>45</v>
      </c>
      <c r="I103" s="34">
        <f t="shared" si="1"/>
        <v>0.48275862068965519</v>
      </c>
      <c r="J103" s="32">
        <f>VLOOKUP(C103,'5th Cycle APR Raw Data-Last'!$A$3:$S$1377,10,FALSE)</f>
        <v>53</v>
      </c>
      <c r="K103" s="32">
        <f>SUMIF('5th Cycle APR Raw Data-Last'!$A$3:$A$1377,'5th Cycle Summary-Final2'!$C103,'5th Cycle APR Raw Data-Last'!K$3:K$1377)</f>
        <v>1</v>
      </c>
      <c r="L103" s="32">
        <f>SUMIF('5th Cycle APR Raw Data-Last'!$A$3:$A$1377,'5th Cycle Summary-Final2'!$C103,'5th Cycle APR Raw Data-Last'!L$3:L$1377)</f>
        <v>1</v>
      </c>
      <c r="M103" s="32">
        <f>SUMIF('5th Cycle APR Raw Data-Last'!$A$3:$A$1377,'5th Cycle Summary-Final2'!$C103,'5th Cycle APR Raw Data-Last'!M$3:M$1377)</f>
        <v>0</v>
      </c>
      <c r="N103" s="32">
        <f t="shared" si="2"/>
        <v>52</v>
      </c>
      <c r="O103" s="34">
        <f t="shared" si="3"/>
        <v>1.8867924528301886E-2</v>
      </c>
      <c r="P103" s="32">
        <f>VLOOKUP(C103,'5th Cycle APR Raw Data-Last'!$A$3:$S$1377,14,FALSE)</f>
        <v>55</v>
      </c>
      <c r="Q103" s="32">
        <f>SUMIF('5th Cycle APR Raw Data-Last'!$A$3:$A$1377,'5th Cycle Summary-Final2'!$C103,'5th Cycle APR Raw Data-Last'!$O$3:$O$1377)</f>
        <v>3</v>
      </c>
      <c r="R103" s="32">
        <f t="shared" si="4"/>
        <v>52</v>
      </c>
      <c r="S103" s="34">
        <f t="shared" si="5"/>
        <v>5.4545454545454543E-2</v>
      </c>
      <c r="T103" s="32">
        <f>VLOOKUP(C103,'5th Cycle APR Raw Data-Last'!$A$3:$S$1377,16,FALSE)</f>
        <v>142</v>
      </c>
      <c r="U103" s="32">
        <f>SUMIF('5th Cycle APR Raw Data-Last'!$A$3:$A$1377,'5th Cycle Summary-Final2'!$C103,'5th Cycle APR Raw Data-Last'!$Q$3:$Q$1377)</f>
        <v>1</v>
      </c>
      <c r="V103" s="32">
        <f t="shared" si="6"/>
        <v>141</v>
      </c>
      <c r="W103" s="34">
        <f t="shared" si="7"/>
        <v>7.0422535211267607E-3</v>
      </c>
      <c r="X103" s="32">
        <f>VLOOKUP(C103,'5th Cycle APR Raw Data-Last'!$A$3:$S$1377,18,FALSE)</f>
        <v>337</v>
      </c>
      <c r="Y103" s="32">
        <f>SUMIF('5th Cycle APR Raw Data-Last'!$A$3:$A$1377,'5th Cycle Summary-Final2'!$C103,'5th Cycle APR Raw Data-Last'!$S$3:$S$1377)</f>
        <v>47</v>
      </c>
      <c r="Z103" s="32">
        <f t="shared" si="8"/>
        <v>290</v>
      </c>
    </row>
    <row r="104" spans="1:26" ht="12.75" customHeight="1" x14ac:dyDescent="0.15">
      <c r="A104" s="9" t="s">
        <v>168</v>
      </c>
      <c r="B104" s="9" t="s">
        <v>144</v>
      </c>
      <c r="C104" s="29" t="s">
        <v>188</v>
      </c>
      <c r="D104" s="32">
        <f>VLOOKUP(C104,'5th Cycle APR Raw Data-Last'!$A$3:$S$1377,6,FALSE)</f>
        <v>529</v>
      </c>
      <c r="E104" s="32">
        <f>SUMIF('5th Cycle APR Raw Data-Last'!$A$3:$A$1377,'5th Cycle Summary-Final2'!$C104,'5th Cycle APR Raw Data-Last'!G$3:G$1377)</f>
        <v>241</v>
      </c>
      <c r="F104" s="32">
        <f>SUMIF('5th Cycle APR Raw Data-Last'!$A$3:$A$1377,'5th Cycle Summary-Final2'!$C104,'5th Cycle APR Raw Data-Last'!H$3:H$1377)</f>
        <v>241</v>
      </c>
      <c r="G104" s="32">
        <f>SUMIF('5th Cycle APR Raw Data-Last'!$A$3:$A$1377,'5th Cycle Summary-Final2'!$C104,'5th Cycle APR Raw Data-Last'!I$3:I$1377)</f>
        <v>0</v>
      </c>
      <c r="H104" s="32">
        <f t="shared" si="0"/>
        <v>288</v>
      </c>
      <c r="I104" s="34">
        <f t="shared" si="1"/>
        <v>0.45557655954631382</v>
      </c>
      <c r="J104" s="32">
        <f>VLOOKUP(C104,'5th Cycle APR Raw Data-Last'!$A$3:$S$1377,10,FALSE)</f>
        <v>315</v>
      </c>
      <c r="K104" s="32">
        <f>SUMIF('5th Cycle APR Raw Data-Last'!$A$3:$A$1377,'5th Cycle Summary-Final2'!$C104,'5th Cycle APR Raw Data-Last'!K$3:K$1377)</f>
        <v>36</v>
      </c>
      <c r="L104" s="32">
        <f>SUMIF('5th Cycle APR Raw Data-Last'!$A$3:$A$1377,'5th Cycle Summary-Final2'!$C104,'5th Cycle APR Raw Data-Last'!L$3:L$1377)</f>
        <v>36</v>
      </c>
      <c r="M104" s="32">
        <f>SUMIF('5th Cycle APR Raw Data-Last'!$A$3:$A$1377,'5th Cycle Summary-Final2'!$C104,'5th Cycle APR Raw Data-Last'!M$3:M$1377)</f>
        <v>0</v>
      </c>
      <c r="N104" s="32">
        <f t="shared" si="2"/>
        <v>279</v>
      </c>
      <c r="O104" s="34">
        <f t="shared" si="3"/>
        <v>0.11428571428571428</v>
      </c>
      <c r="P104" s="32">
        <f>VLOOKUP(C104,'5th Cycle APR Raw Data-Last'!$A$3:$S$1377,14,FALSE)</f>
        <v>352</v>
      </c>
      <c r="Q104" s="32">
        <f>SUMIF('5th Cycle APR Raw Data-Last'!$A$3:$A$1377,'5th Cycle Summary-Final2'!$C104,'5th Cycle APR Raw Data-Last'!$O$3:$O$1377)</f>
        <v>2</v>
      </c>
      <c r="R104" s="32">
        <f t="shared" si="4"/>
        <v>350</v>
      </c>
      <c r="S104" s="34">
        <f t="shared" si="5"/>
        <v>5.681818181818182E-3</v>
      </c>
      <c r="T104" s="32">
        <f>VLOOKUP(C104,'5th Cycle APR Raw Data-Last'!$A$3:$S$1377,16,FALSE)</f>
        <v>946</v>
      </c>
      <c r="U104" s="32">
        <f>SUMIF('5th Cycle APR Raw Data-Last'!$A$3:$A$1377,'5th Cycle Summary-Final2'!$C104,'5th Cycle APR Raw Data-Last'!$Q$3:$Q$1377)</f>
        <v>254</v>
      </c>
      <c r="V104" s="32">
        <f t="shared" si="6"/>
        <v>692</v>
      </c>
      <c r="W104" s="34">
        <f t="shared" si="7"/>
        <v>0.26849894291754756</v>
      </c>
      <c r="X104" s="32">
        <f>VLOOKUP(C104,'5th Cycle APR Raw Data-Last'!$A$3:$S$1377,18,FALSE)</f>
        <v>2142</v>
      </c>
      <c r="Y104" s="32">
        <f>SUMIF('5th Cycle APR Raw Data-Last'!$A$3:$A$1377,'5th Cycle Summary-Final2'!$C104,'5th Cycle APR Raw Data-Last'!$S$3:$S$1377)</f>
        <v>533</v>
      </c>
      <c r="Z104" s="32">
        <f t="shared" si="8"/>
        <v>1609</v>
      </c>
    </row>
    <row r="105" spans="1:26" ht="12.75" customHeight="1" x14ac:dyDescent="0.15">
      <c r="A105" s="9" t="s">
        <v>168</v>
      </c>
      <c r="B105" s="9" t="s">
        <v>144</v>
      </c>
      <c r="C105" s="29" t="s">
        <v>189</v>
      </c>
      <c r="D105" s="32">
        <f>VLOOKUP(C105,'5th Cycle APR Raw Data-Last'!$A$3:$S$1377,6,FALSE)</f>
        <v>98</v>
      </c>
      <c r="E105" s="32">
        <f>SUMIF('5th Cycle APR Raw Data-Last'!$A$3:$A$1377,'5th Cycle Summary-Final2'!$C105,'5th Cycle APR Raw Data-Last'!G$3:G$1377)</f>
        <v>0</v>
      </c>
      <c r="F105" s="32">
        <f>SUMIF('5th Cycle APR Raw Data-Last'!$A$3:$A$1377,'5th Cycle Summary-Final2'!$C105,'5th Cycle APR Raw Data-Last'!H$3:H$1377)</f>
        <v>0</v>
      </c>
      <c r="G105" s="32">
        <f>SUMIF('5th Cycle APR Raw Data-Last'!$A$3:$A$1377,'5th Cycle Summary-Final2'!$C105,'5th Cycle APR Raw Data-Last'!I$3:I$1377)</f>
        <v>0</v>
      </c>
      <c r="H105" s="32">
        <f t="shared" si="0"/>
        <v>98</v>
      </c>
      <c r="I105" s="34">
        <f t="shared" si="1"/>
        <v>0</v>
      </c>
      <c r="J105" s="32">
        <f>VLOOKUP(C105,'5th Cycle APR Raw Data-Last'!$A$3:$S$1377,10,FALSE)</f>
        <v>60</v>
      </c>
      <c r="K105" s="32">
        <f>SUMIF('5th Cycle APR Raw Data-Last'!$A$3:$A$1377,'5th Cycle Summary-Final2'!$C105,'5th Cycle APR Raw Data-Last'!K$3:K$1377)</f>
        <v>0</v>
      </c>
      <c r="L105" s="32">
        <f>SUMIF('5th Cycle APR Raw Data-Last'!$A$3:$A$1377,'5th Cycle Summary-Final2'!$C105,'5th Cycle APR Raw Data-Last'!L$3:L$1377)</f>
        <v>0</v>
      </c>
      <c r="M105" s="32">
        <f>SUMIF('5th Cycle APR Raw Data-Last'!$A$3:$A$1377,'5th Cycle Summary-Final2'!$C105,'5th Cycle APR Raw Data-Last'!M$3:M$1377)</f>
        <v>0</v>
      </c>
      <c r="N105" s="32">
        <f t="shared" si="2"/>
        <v>60</v>
      </c>
      <c r="O105" s="34">
        <f t="shared" si="3"/>
        <v>0</v>
      </c>
      <c r="P105" s="32">
        <f>VLOOKUP(C105,'5th Cycle APR Raw Data-Last'!$A$3:$S$1377,14,FALSE)</f>
        <v>66</v>
      </c>
      <c r="Q105" s="32">
        <f>SUMIF('5th Cycle APR Raw Data-Last'!$A$3:$A$1377,'5th Cycle Summary-Final2'!$C105,'5th Cycle APR Raw Data-Last'!$O$3:$O$1377)</f>
        <v>54</v>
      </c>
      <c r="R105" s="32">
        <f t="shared" si="4"/>
        <v>12</v>
      </c>
      <c r="S105" s="34">
        <f t="shared" si="5"/>
        <v>0.81818181818181823</v>
      </c>
      <c r="T105" s="32">
        <f>VLOOKUP(C105,'5th Cycle APR Raw Data-Last'!$A$3:$S$1377,16,FALSE)</f>
        <v>173</v>
      </c>
      <c r="U105" s="32">
        <f>SUMIF('5th Cycle APR Raw Data-Last'!$A$3:$A$1377,'5th Cycle Summary-Final2'!$C105,'5th Cycle APR Raw Data-Last'!$Q$3:$Q$1377)</f>
        <v>181</v>
      </c>
      <c r="V105" s="32">
        <f t="shared" si="6"/>
        <v>0</v>
      </c>
      <c r="W105" s="34">
        <f t="shared" si="7"/>
        <v>1.046242774566474</v>
      </c>
      <c r="X105" s="32">
        <f>VLOOKUP(C105,'5th Cycle APR Raw Data-Last'!$A$3:$S$1377,18,FALSE)</f>
        <v>397</v>
      </c>
      <c r="Y105" s="32">
        <f>SUMIF('5th Cycle APR Raw Data-Last'!$A$3:$A$1377,'5th Cycle Summary-Final2'!$C105,'5th Cycle APR Raw Data-Last'!$S$3:$S$1377)</f>
        <v>235</v>
      </c>
      <c r="Z105" s="32">
        <f t="shared" si="8"/>
        <v>170</v>
      </c>
    </row>
    <row r="106" spans="1:26" ht="12.75" customHeight="1" x14ac:dyDescent="0.15">
      <c r="A106" s="9" t="s">
        <v>168</v>
      </c>
      <c r="B106" s="9" t="s">
        <v>144</v>
      </c>
      <c r="C106" s="29" t="s">
        <v>190</v>
      </c>
      <c r="D106" s="32">
        <f>VLOOKUP(C106,'5th Cycle APR Raw Data-Last'!$A$3:$S$1377,6,FALSE)</f>
        <v>508</v>
      </c>
      <c r="E106" s="32">
        <f>SUMIF('5th Cycle APR Raw Data-Last'!$A$3:$A$1377,'5th Cycle Summary-Final2'!$C106,'5th Cycle APR Raw Data-Last'!G$3:G$1377)</f>
        <v>88</v>
      </c>
      <c r="F106" s="32">
        <f>SUMIF('5th Cycle APR Raw Data-Last'!$A$3:$A$1377,'5th Cycle Summary-Final2'!$C106,'5th Cycle APR Raw Data-Last'!H$3:H$1377)</f>
        <v>88</v>
      </c>
      <c r="G106" s="32">
        <f>SUMIF('5th Cycle APR Raw Data-Last'!$A$3:$A$1377,'5th Cycle Summary-Final2'!$C106,'5th Cycle APR Raw Data-Last'!I$3:I$1377)</f>
        <v>0</v>
      </c>
      <c r="H106" s="32">
        <f t="shared" si="0"/>
        <v>420</v>
      </c>
      <c r="I106" s="34">
        <f t="shared" si="1"/>
        <v>0.17322834645669291</v>
      </c>
      <c r="J106" s="32">
        <f>VLOOKUP(C106,'5th Cycle APR Raw Data-Last'!$A$3:$S$1377,10,FALSE)</f>
        <v>310</v>
      </c>
      <c r="K106" s="32">
        <f>SUMIF('5th Cycle APR Raw Data-Last'!$A$3:$A$1377,'5th Cycle Summary-Final2'!$C106,'5th Cycle APR Raw Data-Last'!K$3:K$1377)</f>
        <v>97</v>
      </c>
      <c r="L106" s="32">
        <f>SUMIF('5th Cycle APR Raw Data-Last'!$A$3:$A$1377,'5th Cycle Summary-Final2'!$C106,'5th Cycle APR Raw Data-Last'!L$3:L$1377)</f>
        <v>97</v>
      </c>
      <c r="M106" s="32">
        <f>SUMIF('5th Cycle APR Raw Data-Last'!$A$3:$A$1377,'5th Cycle Summary-Final2'!$C106,'5th Cycle APR Raw Data-Last'!M$3:M$1377)</f>
        <v>0</v>
      </c>
      <c r="N106" s="32">
        <f t="shared" si="2"/>
        <v>213</v>
      </c>
      <c r="O106" s="34">
        <f t="shared" si="3"/>
        <v>0.31290322580645163</v>
      </c>
      <c r="P106" s="32">
        <f>VLOOKUP(C106,'5th Cycle APR Raw Data-Last'!$A$3:$S$1377,14,FALSE)</f>
        <v>337</v>
      </c>
      <c r="Q106" s="32">
        <f>SUMIF('5th Cycle APR Raw Data-Last'!$A$3:$A$1377,'5th Cycle Summary-Final2'!$C106,'5th Cycle APR Raw Data-Last'!$O$3:$O$1377)</f>
        <v>1</v>
      </c>
      <c r="R106" s="32">
        <f t="shared" si="4"/>
        <v>336</v>
      </c>
      <c r="S106" s="34">
        <f t="shared" si="5"/>
        <v>2.967359050445104E-3</v>
      </c>
      <c r="T106" s="32">
        <f>VLOOKUP(C106,'5th Cycle APR Raw Data-Last'!$A$3:$S$1377,16,FALSE)</f>
        <v>862</v>
      </c>
      <c r="U106" s="32">
        <f>SUMIF('5th Cycle APR Raw Data-Last'!$A$3:$A$1377,'5th Cycle Summary-Final2'!$C106,'5th Cycle APR Raw Data-Last'!$Q$3:$Q$1377)</f>
        <v>3105</v>
      </c>
      <c r="V106" s="32">
        <f t="shared" si="6"/>
        <v>0</v>
      </c>
      <c r="W106" s="34">
        <f t="shared" si="7"/>
        <v>3.6020881670533642</v>
      </c>
      <c r="X106" s="32">
        <f>VLOOKUP(C106,'5th Cycle APR Raw Data-Last'!$A$3:$S$1377,18,FALSE)</f>
        <v>2017</v>
      </c>
      <c r="Y106" s="32">
        <f>SUMIF('5th Cycle APR Raw Data-Last'!$A$3:$A$1377,'5th Cycle Summary-Final2'!$C106,'5th Cycle APR Raw Data-Last'!$S$3:$S$1377)</f>
        <v>3291</v>
      </c>
      <c r="Z106" s="32">
        <f t="shared" si="8"/>
        <v>969</v>
      </c>
    </row>
    <row r="107" spans="1:26" ht="12.75" customHeight="1" x14ac:dyDescent="0.15">
      <c r="A107" s="9" t="s">
        <v>168</v>
      </c>
      <c r="B107" s="9" t="s">
        <v>144</v>
      </c>
      <c r="C107" s="29" t="s">
        <v>191</v>
      </c>
      <c r="D107" s="32">
        <f>VLOOKUP(C107,'5th Cycle APR Raw Data-Last'!$A$3:$S$1377,6,FALSE)</f>
        <v>171</v>
      </c>
      <c r="E107" s="32">
        <f>SUMIF('5th Cycle APR Raw Data-Last'!$A$3:$A$1377,'5th Cycle Summary-Final2'!$C107,'5th Cycle APR Raw Data-Last'!G$3:G$1377)</f>
        <v>0</v>
      </c>
      <c r="F107" s="32">
        <f>SUMIF('5th Cycle APR Raw Data-Last'!$A$3:$A$1377,'5th Cycle Summary-Final2'!$C107,'5th Cycle APR Raw Data-Last'!H$3:H$1377)</f>
        <v>0</v>
      </c>
      <c r="G107" s="32">
        <f>SUMIF('5th Cycle APR Raw Data-Last'!$A$3:$A$1377,'5th Cycle Summary-Final2'!$C107,'5th Cycle APR Raw Data-Last'!I$3:I$1377)</f>
        <v>0</v>
      </c>
      <c r="H107" s="32">
        <f t="shared" si="0"/>
        <v>171</v>
      </c>
      <c r="I107" s="34">
        <f t="shared" si="1"/>
        <v>0</v>
      </c>
      <c r="J107" s="32">
        <f>VLOOKUP(C107,'5th Cycle APR Raw Data-Last'!$A$3:$S$1377,10,FALSE)</f>
        <v>100</v>
      </c>
      <c r="K107" s="32">
        <f>SUMIF('5th Cycle APR Raw Data-Last'!$A$3:$A$1377,'5th Cycle Summary-Final2'!$C107,'5th Cycle APR Raw Data-Last'!K$3:K$1377)</f>
        <v>0</v>
      </c>
      <c r="L107" s="32">
        <f>SUMIF('5th Cycle APR Raw Data-Last'!$A$3:$A$1377,'5th Cycle Summary-Final2'!$C107,'5th Cycle APR Raw Data-Last'!L$3:L$1377)</f>
        <v>0</v>
      </c>
      <c r="M107" s="32">
        <f>SUMIF('5th Cycle APR Raw Data-Last'!$A$3:$A$1377,'5th Cycle Summary-Final2'!$C107,'5th Cycle APR Raw Data-Last'!M$3:M$1377)</f>
        <v>0</v>
      </c>
      <c r="N107" s="32">
        <f t="shared" si="2"/>
        <v>100</v>
      </c>
      <c r="O107" s="34">
        <f t="shared" si="3"/>
        <v>0</v>
      </c>
      <c r="P107" s="32">
        <f>VLOOKUP(C107,'5th Cycle APR Raw Data-Last'!$A$3:$S$1377,14,FALSE)</f>
        <v>108</v>
      </c>
      <c r="Q107" s="32">
        <f>SUMIF('5th Cycle APR Raw Data-Last'!$A$3:$A$1377,'5th Cycle Summary-Final2'!$C107,'5th Cycle APR Raw Data-Last'!$O$3:$O$1377)</f>
        <v>0</v>
      </c>
      <c r="R107" s="32">
        <f t="shared" si="4"/>
        <v>108</v>
      </c>
      <c r="S107" s="34">
        <f t="shared" si="5"/>
        <v>0</v>
      </c>
      <c r="T107" s="32">
        <f>VLOOKUP(C107,'5th Cycle APR Raw Data-Last'!$A$3:$S$1377,16,FALSE)</f>
        <v>307</v>
      </c>
      <c r="U107" s="32">
        <f>SUMIF('5th Cycle APR Raw Data-Last'!$A$3:$A$1377,'5th Cycle Summary-Final2'!$C107,'5th Cycle APR Raw Data-Last'!$Q$3:$Q$1377)</f>
        <v>483</v>
      </c>
      <c r="V107" s="32">
        <f t="shared" si="6"/>
        <v>0</v>
      </c>
      <c r="W107" s="34">
        <f t="shared" si="7"/>
        <v>1.5732899022801303</v>
      </c>
      <c r="X107" s="32">
        <f>VLOOKUP(C107,'5th Cycle APR Raw Data-Last'!$A$3:$S$1377,18,FALSE)</f>
        <v>686</v>
      </c>
      <c r="Y107" s="32">
        <f>SUMIF('5th Cycle APR Raw Data-Last'!$A$3:$A$1377,'5th Cycle Summary-Final2'!$C107,'5th Cycle APR Raw Data-Last'!$S$3:$S$1377)</f>
        <v>483</v>
      </c>
      <c r="Z107" s="32">
        <f t="shared" si="8"/>
        <v>379</v>
      </c>
    </row>
    <row r="108" spans="1:26" ht="12.75" customHeight="1" x14ac:dyDescent="0.15">
      <c r="A108" s="9" t="s">
        <v>168</v>
      </c>
      <c r="B108" s="9" t="s">
        <v>144</v>
      </c>
      <c r="C108" s="29" t="s">
        <v>192</v>
      </c>
      <c r="D108" s="32">
        <f>VLOOKUP(C108,'5th Cycle APR Raw Data-Last'!$A$3:$S$1377,6,FALSE)</f>
        <v>170</v>
      </c>
      <c r="E108" s="32">
        <f>SUMIF('5th Cycle APR Raw Data-Last'!$A$3:$A$1377,'5th Cycle Summary-Final2'!$C108,'5th Cycle APR Raw Data-Last'!G$3:G$1377)</f>
        <v>0</v>
      </c>
      <c r="F108" s="32">
        <f>SUMIF('5th Cycle APR Raw Data-Last'!$A$3:$A$1377,'5th Cycle Summary-Final2'!$C108,'5th Cycle APR Raw Data-Last'!H$3:H$1377)</f>
        <v>0</v>
      </c>
      <c r="G108" s="32">
        <f>SUMIF('5th Cycle APR Raw Data-Last'!$A$3:$A$1377,'5th Cycle Summary-Final2'!$C108,'5th Cycle APR Raw Data-Last'!I$3:I$1377)</f>
        <v>0</v>
      </c>
      <c r="H108" s="32">
        <f t="shared" si="0"/>
        <v>170</v>
      </c>
      <c r="I108" s="34">
        <f t="shared" si="1"/>
        <v>0</v>
      </c>
      <c r="J108" s="32">
        <f>VLOOKUP(C108,'5th Cycle APR Raw Data-Last'!$A$3:$S$1377,10,FALSE)</f>
        <v>101</v>
      </c>
      <c r="K108" s="32">
        <f>SUMIF('5th Cycle APR Raw Data-Last'!$A$3:$A$1377,'5th Cycle Summary-Final2'!$C108,'5th Cycle APR Raw Data-Last'!K$3:K$1377)</f>
        <v>127</v>
      </c>
      <c r="L108" s="32">
        <f>SUMIF('5th Cycle APR Raw Data-Last'!$A$3:$A$1377,'5th Cycle Summary-Final2'!$C108,'5th Cycle APR Raw Data-Last'!L$3:L$1377)</f>
        <v>127</v>
      </c>
      <c r="M108" s="32">
        <f>SUMIF('5th Cycle APR Raw Data-Last'!$A$3:$A$1377,'5th Cycle Summary-Final2'!$C108,'5th Cycle APR Raw Data-Last'!M$3:M$1377)</f>
        <v>0</v>
      </c>
      <c r="N108" s="32">
        <f t="shared" si="2"/>
        <v>0</v>
      </c>
      <c r="O108" s="34">
        <f t="shared" si="3"/>
        <v>1.2574257425742574</v>
      </c>
      <c r="P108" s="32">
        <f>VLOOKUP(C108,'5th Cycle APR Raw Data-Last'!$A$3:$S$1377,14,FALSE)</f>
        <v>112</v>
      </c>
      <c r="Q108" s="32">
        <f>SUMIF('5th Cycle APR Raw Data-Last'!$A$3:$A$1377,'5th Cycle Summary-Final2'!$C108,'5th Cycle APR Raw Data-Last'!$O$3:$O$1377)</f>
        <v>39</v>
      </c>
      <c r="R108" s="32">
        <f t="shared" si="4"/>
        <v>73</v>
      </c>
      <c r="S108" s="34">
        <f t="shared" si="5"/>
        <v>0.3482142857142857</v>
      </c>
      <c r="T108" s="32">
        <f>VLOOKUP(C108,'5th Cycle APR Raw Data-Last'!$A$3:$S$1377,16,FALSE)</f>
        <v>300</v>
      </c>
      <c r="U108" s="32">
        <f>SUMIF('5th Cycle APR Raw Data-Last'!$A$3:$A$1377,'5th Cycle Summary-Final2'!$C108,'5th Cycle APR Raw Data-Last'!$Q$3:$Q$1377)</f>
        <v>361</v>
      </c>
      <c r="V108" s="32">
        <f t="shared" si="6"/>
        <v>0</v>
      </c>
      <c r="W108" s="34">
        <f t="shared" si="7"/>
        <v>1.2033333333333334</v>
      </c>
      <c r="X108" s="32">
        <f>VLOOKUP(C108,'5th Cycle APR Raw Data-Last'!$A$3:$S$1377,18,FALSE)</f>
        <v>683</v>
      </c>
      <c r="Y108" s="32">
        <f>SUMIF('5th Cycle APR Raw Data-Last'!$A$3:$A$1377,'5th Cycle Summary-Final2'!$C108,'5th Cycle APR Raw Data-Last'!$S$3:$S$1377)</f>
        <v>527</v>
      </c>
      <c r="Z108" s="32">
        <f t="shared" si="8"/>
        <v>243</v>
      </c>
    </row>
    <row r="109" spans="1:26" ht="12.75" customHeight="1" x14ac:dyDescent="0.15">
      <c r="A109" s="9" t="s">
        <v>168</v>
      </c>
      <c r="B109" s="9" t="s">
        <v>144</v>
      </c>
      <c r="C109" s="29" t="s">
        <v>193</v>
      </c>
      <c r="D109" s="32">
        <f>VLOOKUP(C109,'5th Cycle APR Raw Data-Last'!$A$3:$S$1377,6,FALSE)</f>
        <v>250</v>
      </c>
      <c r="E109" s="32">
        <f>SUMIF('5th Cycle APR Raw Data-Last'!$A$3:$A$1377,'5th Cycle Summary-Final2'!$C109,'5th Cycle APR Raw Data-Last'!G$3:G$1377)</f>
        <v>39</v>
      </c>
      <c r="F109" s="32">
        <f>SUMIF('5th Cycle APR Raw Data-Last'!$A$3:$A$1377,'5th Cycle Summary-Final2'!$C109,'5th Cycle APR Raw Data-Last'!H$3:H$1377)</f>
        <v>39</v>
      </c>
      <c r="G109" s="32">
        <f>SUMIF('5th Cycle APR Raw Data-Last'!$A$3:$A$1377,'5th Cycle Summary-Final2'!$C109,'5th Cycle APR Raw Data-Last'!I$3:I$1377)</f>
        <v>0</v>
      </c>
      <c r="H109" s="32">
        <f t="shared" si="0"/>
        <v>211</v>
      </c>
      <c r="I109" s="34">
        <f t="shared" si="1"/>
        <v>0.156</v>
      </c>
      <c r="J109" s="32">
        <f>VLOOKUP(C109,'5th Cycle APR Raw Data-Last'!$A$3:$S$1377,10,FALSE)</f>
        <v>150</v>
      </c>
      <c r="K109" s="32">
        <f>SUMIF('5th Cycle APR Raw Data-Last'!$A$3:$A$1377,'5th Cycle Summary-Final2'!$C109,'5th Cycle APR Raw Data-Last'!K$3:K$1377)</f>
        <v>1</v>
      </c>
      <c r="L109" s="32">
        <f>SUMIF('5th Cycle APR Raw Data-Last'!$A$3:$A$1377,'5th Cycle Summary-Final2'!$C109,'5th Cycle APR Raw Data-Last'!L$3:L$1377)</f>
        <v>1</v>
      </c>
      <c r="M109" s="32">
        <f>SUMIF('5th Cycle APR Raw Data-Last'!$A$3:$A$1377,'5th Cycle Summary-Final2'!$C109,'5th Cycle APR Raw Data-Last'!M$3:M$1377)</f>
        <v>0</v>
      </c>
      <c r="N109" s="32">
        <f t="shared" si="2"/>
        <v>149</v>
      </c>
      <c r="O109" s="34">
        <f t="shared" si="3"/>
        <v>6.6666666666666671E-3</v>
      </c>
      <c r="P109" s="32">
        <f>VLOOKUP(C109,'5th Cycle APR Raw Data-Last'!$A$3:$S$1377,14,FALSE)</f>
        <v>167</v>
      </c>
      <c r="Q109" s="32">
        <f>SUMIF('5th Cycle APR Raw Data-Last'!$A$3:$A$1377,'5th Cycle Summary-Final2'!$C109,'5th Cycle APR Raw Data-Last'!$O$3:$O$1377)</f>
        <v>0</v>
      </c>
      <c r="R109" s="32">
        <f t="shared" si="4"/>
        <v>167</v>
      </c>
      <c r="S109" s="34">
        <f t="shared" si="5"/>
        <v>0</v>
      </c>
      <c r="T109" s="32">
        <f>VLOOKUP(C109,'5th Cycle APR Raw Data-Last'!$A$3:$S$1377,16,FALSE)</f>
        <v>446</v>
      </c>
      <c r="U109" s="32">
        <f>SUMIF('5th Cycle APR Raw Data-Last'!$A$3:$A$1377,'5th Cycle Summary-Final2'!$C109,'5th Cycle APR Raw Data-Last'!$Q$3:$Q$1377)</f>
        <v>33</v>
      </c>
      <c r="V109" s="32">
        <f t="shared" si="6"/>
        <v>413</v>
      </c>
      <c r="W109" s="34">
        <f t="shared" si="7"/>
        <v>7.3991031390134535E-2</v>
      </c>
      <c r="X109" s="32">
        <f>VLOOKUP(C109,'5th Cycle APR Raw Data-Last'!$A$3:$S$1377,18,FALSE)</f>
        <v>1013</v>
      </c>
      <c r="Y109" s="32">
        <f>SUMIF('5th Cycle APR Raw Data-Last'!$A$3:$A$1377,'5th Cycle Summary-Final2'!$C109,'5th Cycle APR Raw Data-Last'!$S$3:$S$1377)</f>
        <v>73</v>
      </c>
      <c r="Z109" s="32">
        <f t="shared" si="8"/>
        <v>940</v>
      </c>
    </row>
    <row r="110" spans="1:26" ht="12.75" customHeight="1" x14ac:dyDescent="0.15">
      <c r="A110" s="9" t="s">
        <v>168</v>
      </c>
      <c r="B110" s="9" t="s">
        <v>144</v>
      </c>
      <c r="C110" s="29" t="s">
        <v>194</v>
      </c>
      <c r="D110" s="32">
        <f>VLOOKUP(C110,'5th Cycle APR Raw Data-Last'!$A$3:$S$1377,6,FALSE)</f>
        <v>4</v>
      </c>
      <c r="E110" s="32">
        <f>SUMIF('5th Cycle APR Raw Data-Last'!$A$3:$A$1377,'5th Cycle Summary-Final2'!$C110,'5th Cycle APR Raw Data-Last'!G$3:G$1377)</f>
        <v>3</v>
      </c>
      <c r="F110" s="32">
        <f>SUMIF('5th Cycle APR Raw Data-Last'!$A$3:$A$1377,'5th Cycle Summary-Final2'!$C110,'5th Cycle APR Raw Data-Last'!H$3:H$1377)</f>
        <v>3</v>
      </c>
      <c r="G110" s="32">
        <f>SUMIF('5th Cycle APR Raw Data-Last'!$A$3:$A$1377,'5th Cycle Summary-Final2'!$C110,'5th Cycle APR Raw Data-Last'!I$3:I$1377)</f>
        <v>0</v>
      </c>
      <c r="H110" s="32">
        <f t="shared" si="0"/>
        <v>1</v>
      </c>
      <c r="I110" s="34">
        <f t="shared" si="1"/>
        <v>0.75</v>
      </c>
      <c r="J110" s="32">
        <f>VLOOKUP(C110,'5th Cycle APR Raw Data-Last'!$A$3:$S$1377,10,FALSE)</f>
        <v>2</v>
      </c>
      <c r="K110" s="32">
        <f>SUMIF('5th Cycle APR Raw Data-Last'!$A$3:$A$1377,'5th Cycle Summary-Final2'!$C110,'5th Cycle APR Raw Data-Last'!K$3:K$1377)</f>
        <v>2</v>
      </c>
      <c r="L110" s="32">
        <f>SUMIF('5th Cycle APR Raw Data-Last'!$A$3:$A$1377,'5th Cycle Summary-Final2'!$C110,'5th Cycle APR Raw Data-Last'!L$3:L$1377)</f>
        <v>2</v>
      </c>
      <c r="M110" s="32">
        <f>SUMIF('5th Cycle APR Raw Data-Last'!$A$3:$A$1377,'5th Cycle Summary-Final2'!$C110,'5th Cycle APR Raw Data-Last'!M$3:M$1377)</f>
        <v>0</v>
      </c>
      <c r="N110" s="32">
        <f t="shared" si="2"/>
        <v>0</v>
      </c>
      <c r="O110" s="34">
        <f t="shared" si="3"/>
        <v>1</v>
      </c>
      <c r="P110" s="32">
        <f>VLOOKUP(C110,'5th Cycle APR Raw Data-Last'!$A$3:$S$1377,14,FALSE)</f>
        <v>2</v>
      </c>
      <c r="Q110" s="32">
        <f>SUMIF('5th Cycle APR Raw Data-Last'!$A$3:$A$1377,'5th Cycle Summary-Final2'!$C110,'5th Cycle APR Raw Data-Last'!$O$3:$O$1377)</f>
        <v>4</v>
      </c>
      <c r="R110" s="32">
        <f t="shared" si="4"/>
        <v>0</v>
      </c>
      <c r="S110" s="34">
        <f t="shared" si="5"/>
        <v>2</v>
      </c>
      <c r="T110" s="32">
        <f>VLOOKUP(C110,'5th Cycle APR Raw Data-Last'!$A$3:$S$1377,16,FALSE)</f>
        <v>7</v>
      </c>
      <c r="U110" s="32">
        <f>SUMIF('5th Cycle APR Raw Data-Last'!$A$3:$A$1377,'5th Cycle Summary-Final2'!$C110,'5th Cycle APR Raw Data-Last'!$Q$3:$Q$1377)</f>
        <v>0</v>
      </c>
      <c r="V110" s="32">
        <f t="shared" si="6"/>
        <v>7</v>
      </c>
      <c r="W110" s="34">
        <f t="shared" si="7"/>
        <v>0</v>
      </c>
      <c r="X110" s="32">
        <f>VLOOKUP(C110,'5th Cycle APR Raw Data-Last'!$A$3:$S$1377,18,FALSE)</f>
        <v>15</v>
      </c>
      <c r="Y110" s="32">
        <f>SUMIF('5th Cycle APR Raw Data-Last'!$A$3:$A$1377,'5th Cycle Summary-Final2'!$C110,'5th Cycle APR Raw Data-Last'!$S$3:$S$1377)</f>
        <v>9</v>
      </c>
      <c r="Z110" s="32">
        <f t="shared" si="8"/>
        <v>8</v>
      </c>
    </row>
    <row r="111" spans="1:26" ht="12.75" customHeight="1" x14ac:dyDescent="0.15">
      <c r="A111" s="9" t="s">
        <v>168</v>
      </c>
      <c r="B111" s="9" t="s">
        <v>144</v>
      </c>
      <c r="C111" s="29" t="s">
        <v>195</v>
      </c>
      <c r="D111" s="32">
        <f>VLOOKUP(C111,'5th Cycle APR Raw Data-Last'!$A$3:$S$1377,6,FALSE)</f>
        <v>92</v>
      </c>
      <c r="E111" s="32">
        <f>SUMIF('5th Cycle APR Raw Data-Last'!$A$3:$A$1377,'5th Cycle Summary-Final2'!$C111,'5th Cycle APR Raw Data-Last'!G$3:G$1377)</f>
        <v>0</v>
      </c>
      <c r="F111" s="32">
        <f>SUMIF('5th Cycle APR Raw Data-Last'!$A$3:$A$1377,'5th Cycle Summary-Final2'!$C111,'5th Cycle APR Raw Data-Last'!H$3:H$1377)</f>
        <v>0</v>
      </c>
      <c r="G111" s="32">
        <f>SUMIF('5th Cycle APR Raw Data-Last'!$A$3:$A$1377,'5th Cycle Summary-Final2'!$C111,'5th Cycle APR Raw Data-Last'!I$3:I$1377)</f>
        <v>0</v>
      </c>
      <c r="H111" s="32">
        <f t="shared" si="0"/>
        <v>92</v>
      </c>
      <c r="I111" s="34">
        <f t="shared" si="1"/>
        <v>0</v>
      </c>
      <c r="J111" s="32">
        <f>VLOOKUP(C111,'5th Cycle APR Raw Data-Last'!$A$3:$S$1377,10,FALSE)</f>
        <v>57</v>
      </c>
      <c r="K111" s="32">
        <f>SUMIF('5th Cycle APR Raw Data-Last'!$A$3:$A$1377,'5th Cycle Summary-Final2'!$C111,'5th Cycle APR Raw Data-Last'!K$3:K$1377)</f>
        <v>0</v>
      </c>
      <c r="L111" s="32">
        <f>SUMIF('5th Cycle APR Raw Data-Last'!$A$3:$A$1377,'5th Cycle Summary-Final2'!$C111,'5th Cycle APR Raw Data-Last'!L$3:L$1377)</f>
        <v>0</v>
      </c>
      <c r="M111" s="32">
        <f>SUMIF('5th Cycle APR Raw Data-Last'!$A$3:$A$1377,'5th Cycle Summary-Final2'!$C111,'5th Cycle APR Raw Data-Last'!M$3:M$1377)</f>
        <v>0</v>
      </c>
      <c r="N111" s="32">
        <f t="shared" si="2"/>
        <v>57</v>
      </c>
      <c r="O111" s="34">
        <f t="shared" si="3"/>
        <v>0</v>
      </c>
      <c r="P111" s="32">
        <f>VLOOKUP(C111,'5th Cycle APR Raw Data-Last'!$A$3:$S$1377,14,FALSE)</f>
        <v>62</v>
      </c>
      <c r="Q111" s="32">
        <f>SUMIF('5th Cycle APR Raw Data-Last'!$A$3:$A$1377,'5th Cycle Summary-Final2'!$C111,'5th Cycle APR Raw Data-Last'!$O$3:$O$1377)</f>
        <v>0</v>
      </c>
      <c r="R111" s="32">
        <f t="shared" si="4"/>
        <v>62</v>
      </c>
      <c r="S111" s="34">
        <f t="shared" si="5"/>
        <v>0</v>
      </c>
      <c r="T111" s="32">
        <f>VLOOKUP(C111,'5th Cycle APR Raw Data-Last'!$A$3:$S$1377,16,FALSE)</f>
        <v>132</v>
      </c>
      <c r="U111" s="32">
        <f>SUMIF('5th Cycle APR Raw Data-Last'!$A$3:$A$1377,'5th Cycle Summary-Final2'!$C111,'5th Cycle APR Raw Data-Last'!$Q$3:$Q$1377)</f>
        <v>34</v>
      </c>
      <c r="V111" s="32">
        <f t="shared" si="6"/>
        <v>98</v>
      </c>
      <c r="W111" s="34">
        <f t="shared" si="7"/>
        <v>0.25757575757575757</v>
      </c>
      <c r="X111" s="32">
        <f>VLOOKUP(C111,'5th Cycle APR Raw Data-Last'!$A$3:$S$1377,18,FALSE)</f>
        <v>343</v>
      </c>
      <c r="Y111" s="32">
        <f>SUMIF('5th Cycle APR Raw Data-Last'!$A$3:$A$1377,'5th Cycle Summary-Final2'!$C111,'5th Cycle APR Raw Data-Last'!$S$3:$S$1377)</f>
        <v>34</v>
      </c>
      <c r="Z111" s="32">
        <f t="shared" si="8"/>
        <v>309</v>
      </c>
    </row>
    <row r="112" spans="1:26" ht="12.75" customHeight="1" x14ac:dyDescent="0.15">
      <c r="A112" s="9" t="s">
        <v>168</v>
      </c>
      <c r="B112" s="9" t="s">
        <v>144</v>
      </c>
      <c r="C112" s="29" t="s">
        <v>196</v>
      </c>
      <c r="D112" s="32">
        <f>VLOOKUP(C112,'5th Cycle APR Raw Data-Last'!$A$3:$S$1377,6,FALSE)</f>
        <v>147</v>
      </c>
      <c r="E112" s="32">
        <f>SUMIF('5th Cycle APR Raw Data-Last'!$A$3:$A$1377,'5th Cycle Summary-Final2'!$C112,'5th Cycle APR Raw Data-Last'!G$3:G$1377)</f>
        <v>1</v>
      </c>
      <c r="F112" s="32">
        <f>SUMIF('5th Cycle APR Raw Data-Last'!$A$3:$A$1377,'5th Cycle Summary-Final2'!$C112,'5th Cycle APR Raw Data-Last'!H$3:H$1377)</f>
        <v>1</v>
      </c>
      <c r="G112" s="32">
        <f>SUMIF('5th Cycle APR Raw Data-Last'!$A$3:$A$1377,'5th Cycle Summary-Final2'!$C112,'5th Cycle APR Raw Data-Last'!I$3:I$1377)</f>
        <v>0</v>
      </c>
      <c r="H112" s="32">
        <f t="shared" si="0"/>
        <v>146</v>
      </c>
      <c r="I112" s="34">
        <f t="shared" si="1"/>
        <v>6.8027210884353739E-3</v>
      </c>
      <c r="J112" s="32">
        <f>VLOOKUP(C112,'5th Cycle APR Raw Data-Last'!$A$3:$S$1377,10,FALSE)</f>
        <v>88</v>
      </c>
      <c r="K112" s="32">
        <f>SUMIF('5th Cycle APR Raw Data-Last'!$A$3:$A$1377,'5th Cycle Summary-Final2'!$C112,'5th Cycle APR Raw Data-Last'!K$3:K$1377)</f>
        <v>0</v>
      </c>
      <c r="L112" s="32">
        <f>SUMIF('5th Cycle APR Raw Data-Last'!$A$3:$A$1377,'5th Cycle Summary-Final2'!$C112,'5th Cycle APR Raw Data-Last'!L$3:L$1377)</f>
        <v>0</v>
      </c>
      <c r="M112" s="32">
        <f>SUMIF('5th Cycle APR Raw Data-Last'!$A$3:$A$1377,'5th Cycle Summary-Final2'!$C112,'5th Cycle APR Raw Data-Last'!M$3:M$1377)</f>
        <v>0</v>
      </c>
      <c r="N112" s="32">
        <f t="shared" si="2"/>
        <v>88</v>
      </c>
      <c r="O112" s="34">
        <f t="shared" si="3"/>
        <v>0</v>
      </c>
      <c r="P112" s="32">
        <f>VLOOKUP(C112,'5th Cycle APR Raw Data-Last'!$A$3:$S$1377,14,FALSE)</f>
        <v>94</v>
      </c>
      <c r="Q112" s="32">
        <f>SUMIF('5th Cycle APR Raw Data-Last'!$A$3:$A$1377,'5th Cycle Summary-Final2'!$C112,'5th Cycle APR Raw Data-Last'!$O$3:$O$1377)</f>
        <v>0</v>
      </c>
      <c r="R112" s="32">
        <f t="shared" si="4"/>
        <v>94</v>
      </c>
      <c r="S112" s="34">
        <f t="shared" si="5"/>
        <v>0</v>
      </c>
      <c r="T112" s="32">
        <f>VLOOKUP(C112,'5th Cycle APR Raw Data-Last'!$A$3:$S$1377,16,FALSE)</f>
        <v>233</v>
      </c>
      <c r="U112" s="32">
        <f>SUMIF('5th Cycle APR Raw Data-Last'!$A$3:$A$1377,'5th Cycle Summary-Final2'!$C112,'5th Cycle APR Raw Data-Last'!$Q$3:$Q$1377)</f>
        <v>20</v>
      </c>
      <c r="V112" s="32">
        <f t="shared" si="6"/>
        <v>213</v>
      </c>
      <c r="W112" s="34">
        <f t="shared" si="7"/>
        <v>8.5836909871244635E-2</v>
      </c>
      <c r="X112" s="32">
        <f>VLOOKUP(C112,'5th Cycle APR Raw Data-Last'!$A$3:$S$1377,18,FALSE)</f>
        <v>562</v>
      </c>
      <c r="Y112" s="32">
        <f>SUMIF('5th Cycle APR Raw Data-Last'!$A$3:$A$1377,'5th Cycle Summary-Final2'!$C112,'5th Cycle APR Raw Data-Last'!$S$3:$S$1377)</f>
        <v>21</v>
      </c>
      <c r="Z112" s="32">
        <f t="shared" si="8"/>
        <v>541</v>
      </c>
    </row>
    <row r="113" spans="1:26" ht="12.75" customHeight="1" x14ac:dyDescent="0.15">
      <c r="A113" s="9" t="s">
        <v>168</v>
      </c>
      <c r="B113" s="9" t="s">
        <v>144</v>
      </c>
      <c r="C113" s="29" t="s">
        <v>197</v>
      </c>
      <c r="D113" s="32">
        <f>VLOOKUP(C113,'5th Cycle APR Raw Data-Last'!$A$3:$S$1377,6,FALSE)</f>
        <v>107</v>
      </c>
      <c r="E113" s="32">
        <f>SUMIF('5th Cycle APR Raw Data-Last'!$A$3:$A$1377,'5th Cycle Summary-Final2'!$C113,'5th Cycle APR Raw Data-Last'!G$3:G$1377)</f>
        <v>0</v>
      </c>
      <c r="F113" s="32">
        <f>SUMIF('5th Cycle APR Raw Data-Last'!$A$3:$A$1377,'5th Cycle Summary-Final2'!$C113,'5th Cycle APR Raw Data-Last'!H$3:H$1377)</f>
        <v>0</v>
      </c>
      <c r="G113" s="32">
        <f>SUMIF('5th Cycle APR Raw Data-Last'!$A$3:$A$1377,'5th Cycle Summary-Final2'!$C113,'5th Cycle APR Raw Data-Last'!I$3:I$1377)</f>
        <v>0</v>
      </c>
      <c r="H113" s="32">
        <f t="shared" si="0"/>
        <v>107</v>
      </c>
      <c r="I113" s="34">
        <f t="shared" si="1"/>
        <v>0</v>
      </c>
      <c r="J113" s="32">
        <f>VLOOKUP(C113,'5th Cycle APR Raw Data-Last'!$A$3:$S$1377,10,FALSE)</f>
        <v>63</v>
      </c>
      <c r="K113" s="32">
        <f>SUMIF('5th Cycle APR Raw Data-Last'!$A$3:$A$1377,'5th Cycle Summary-Final2'!$C113,'5th Cycle APR Raw Data-Last'!K$3:K$1377)</f>
        <v>0</v>
      </c>
      <c r="L113" s="32">
        <f>SUMIF('5th Cycle APR Raw Data-Last'!$A$3:$A$1377,'5th Cycle Summary-Final2'!$C113,'5th Cycle APR Raw Data-Last'!L$3:L$1377)</f>
        <v>0</v>
      </c>
      <c r="M113" s="32">
        <f>SUMIF('5th Cycle APR Raw Data-Last'!$A$3:$A$1377,'5th Cycle Summary-Final2'!$C113,'5th Cycle APR Raw Data-Last'!M$3:M$1377)</f>
        <v>0</v>
      </c>
      <c r="N113" s="32">
        <f t="shared" si="2"/>
        <v>63</v>
      </c>
      <c r="O113" s="34">
        <f t="shared" si="3"/>
        <v>0</v>
      </c>
      <c r="P113" s="32">
        <f>VLOOKUP(C113,'5th Cycle APR Raw Data-Last'!$A$3:$S$1377,14,FALSE)</f>
        <v>67</v>
      </c>
      <c r="Q113" s="32">
        <f>SUMIF('5th Cycle APR Raw Data-Last'!$A$3:$A$1377,'5th Cycle Summary-Final2'!$C113,'5th Cycle APR Raw Data-Last'!$O$3:$O$1377)</f>
        <v>0</v>
      </c>
      <c r="R113" s="32">
        <f t="shared" si="4"/>
        <v>67</v>
      </c>
      <c r="S113" s="34">
        <f t="shared" si="5"/>
        <v>0</v>
      </c>
      <c r="T113" s="32">
        <f>VLOOKUP(C113,'5th Cycle APR Raw Data-Last'!$A$3:$S$1377,16,FALSE)</f>
        <v>166</v>
      </c>
      <c r="U113" s="32">
        <f>SUMIF('5th Cycle APR Raw Data-Last'!$A$3:$A$1377,'5th Cycle Summary-Final2'!$C113,'5th Cycle APR Raw Data-Last'!$Q$3:$Q$1377)</f>
        <v>119</v>
      </c>
      <c r="V113" s="32">
        <f t="shared" si="6"/>
        <v>47</v>
      </c>
      <c r="W113" s="34">
        <f t="shared" si="7"/>
        <v>0.7168674698795181</v>
      </c>
      <c r="X113" s="32">
        <f>VLOOKUP(C113,'5th Cycle APR Raw Data-Last'!$A$3:$S$1377,18,FALSE)</f>
        <v>403</v>
      </c>
      <c r="Y113" s="32">
        <f>SUMIF('5th Cycle APR Raw Data-Last'!$A$3:$A$1377,'5th Cycle Summary-Final2'!$C113,'5th Cycle APR Raw Data-Last'!$S$3:$S$1377)</f>
        <v>119</v>
      </c>
      <c r="Z113" s="32">
        <f t="shared" si="8"/>
        <v>284</v>
      </c>
    </row>
    <row r="114" spans="1:26" ht="12.75" customHeight="1" x14ac:dyDescent="0.15">
      <c r="A114" s="9" t="s">
        <v>168</v>
      </c>
      <c r="B114" s="9" t="s">
        <v>144</v>
      </c>
      <c r="C114" s="29" t="s">
        <v>198</v>
      </c>
      <c r="D114" s="32">
        <f>VLOOKUP(C114,'5th Cycle APR Raw Data-Last'!$A$3:$S$1377,6,FALSE)</f>
        <v>96</v>
      </c>
      <c r="E114" s="32">
        <f>SUMIF('5th Cycle APR Raw Data-Last'!$A$3:$A$1377,'5th Cycle Summary-Final2'!$C114,'5th Cycle APR Raw Data-Last'!G$3:G$1377)</f>
        <v>0</v>
      </c>
      <c r="F114" s="32">
        <f>SUMIF('5th Cycle APR Raw Data-Last'!$A$3:$A$1377,'5th Cycle Summary-Final2'!$C114,'5th Cycle APR Raw Data-Last'!H$3:H$1377)</f>
        <v>0</v>
      </c>
      <c r="G114" s="32">
        <f>SUMIF('5th Cycle APR Raw Data-Last'!$A$3:$A$1377,'5th Cycle Summary-Final2'!$C114,'5th Cycle APR Raw Data-Last'!I$3:I$1377)</f>
        <v>0</v>
      </c>
      <c r="H114" s="32">
        <f t="shared" si="0"/>
        <v>96</v>
      </c>
      <c r="I114" s="34">
        <f t="shared" si="1"/>
        <v>0</v>
      </c>
      <c r="J114" s="32">
        <f>VLOOKUP(C114,'5th Cycle APR Raw Data-Last'!$A$3:$S$1377,10,FALSE)</f>
        <v>57</v>
      </c>
      <c r="K114" s="32">
        <f>SUMIF('5th Cycle APR Raw Data-Last'!$A$3:$A$1377,'5th Cycle Summary-Final2'!$C114,'5th Cycle APR Raw Data-Last'!K$3:K$1377)</f>
        <v>0</v>
      </c>
      <c r="L114" s="32">
        <f>SUMIF('5th Cycle APR Raw Data-Last'!$A$3:$A$1377,'5th Cycle Summary-Final2'!$C114,'5th Cycle APR Raw Data-Last'!L$3:L$1377)</f>
        <v>0</v>
      </c>
      <c r="M114" s="32">
        <f>SUMIF('5th Cycle APR Raw Data-Last'!$A$3:$A$1377,'5th Cycle Summary-Final2'!$C114,'5th Cycle APR Raw Data-Last'!M$3:M$1377)</f>
        <v>0</v>
      </c>
      <c r="N114" s="32">
        <f t="shared" si="2"/>
        <v>57</v>
      </c>
      <c r="O114" s="34">
        <f t="shared" si="3"/>
        <v>0</v>
      </c>
      <c r="P114" s="32">
        <f>VLOOKUP(C114,'5th Cycle APR Raw Data-Last'!$A$3:$S$1377,14,FALSE)</f>
        <v>62</v>
      </c>
      <c r="Q114" s="32">
        <f>SUMIF('5th Cycle APR Raw Data-Last'!$A$3:$A$1377,'5th Cycle Summary-Final2'!$C114,'5th Cycle APR Raw Data-Last'!$O$3:$O$1377)</f>
        <v>0</v>
      </c>
      <c r="R114" s="32">
        <f t="shared" si="4"/>
        <v>62</v>
      </c>
      <c r="S114" s="34">
        <f t="shared" si="5"/>
        <v>0</v>
      </c>
      <c r="T114" s="32">
        <f>VLOOKUP(C114,'5th Cycle APR Raw Data-Last'!$A$3:$S$1377,16,FALSE)</f>
        <v>166</v>
      </c>
      <c r="U114" s="32">
        <f>SUMIF('5th Cycle APR Raw Data-Last'!$A$3:$A$1377,'5th Cycle Summary-Final2'!$C114,'5th Cycle APR Raw Data-Last'!$Q$3:$Q$1377)</f>
        <v>21</v>
      </c>
      <c r="V114" s="32">
        <f t="shared" si="6"/>
        <v>145</v>
      </c>
      <c r="W114" s="34">
        <f t="shared" si="7"/>
        <v>0.12650602409638553</v>
      </c>
      <c r="X114" s="32">
        <f>VLOOKUP(C114,'5th Cycle APR Raw Data-Last'!$A$3:$S$1377,18,FALSE)</f>
        <v>381</v>
      </c>
      <c r="Y114" s="32">
        <f>SUMIF('5th Cycle APR Raw Data-Last'!$A$3:$A$1377,'5th Cycle Summary-Final2'!$C114,'5th Cycle APR Raw Data-Last'!$S$3:$S$1377)</f>
        <v>21</v>
      </c>
      <c r="Z114" s="32">
        <f t="shared" si="8"/>
        <v>360</v>
      </c>
    </row>
    <row r="115" spans="1:26" ht="12.75" customHeight="1" x14ac:dyDescent="0.15">
      <c r="A115" s="9" t="s">
        <v>168</v>
      </c>
      <c r="B115" s="9" t="s">
        <v>144</v>
      </c>
      <c r="C115" s="29" t="s">
        <v>199</v>
      </c>
      <c r="D115" s="32">
        <f>VLOOKUP(C115,'5th Cycle APR Raw Data-Last'!$A$3:$S$1377,6,FALSE)</f>
        <v>12</v>
      </c>
      <c r="E115" s="32">
        <f>SUMIF('5th Cycle APR Raw Data-Last'!$A$3:$A$1377,'5th Cycle Summary-Final2'!$C115,'5th Cycle APR Raw Data-Last'!G$3:G$1377)</f>
        <v>0</v>
      </c>
      <c r="F115" s="32">
        <f>SUMIF('5th Cycle APR Raw Data-Last'!$A$3:$A$1377,'5th Cycle Summary-Final2'!$C115,'5th Cycle APR Raw Data-Last'!H$3:H$1377)</f>
        <v>0</v>
      </c>
      <c r="G115" s="32">
        <f>SUMIF('5th Cycle APR Raw Data-Last'!$A$3:$A$1377,'5th Cycle Summary-Final2'!$C115,'5th Cycle APR Raw Data-Last'!I$3:I$1377)</f>
        <v>0</v>
      </c>
      <c r="H115" s="32">
        <f t="shared" si="0"/>
        <v>12</v>
      </c>
      <c r="I115" s="34">
        <f t="shared" si="1"/>
        <v>0</v>
      </c>
      <c r="J115" s="32">
        <f>VLOOKUP(C115,'5th Cycle APR Raw Data-Last'!$A$3:$S$1377,10,FALSE)</f>
        <v>7</v>
      </c>
      <c r="K115" s="32">
        <f>SUMIF('5th Cycle APR Raw Data-Last'!$A$3:$A$1377,'5th Cycle Summary-Final2'!$C115,'5th Cycle APR Raw Data-Last'!K$3:K$1377)</f>
        <v>6</v>
      </c>
      <c r="L115" s="32">
        <f>SUMIF('5th Cycle APR Raw Data-Last'!$A$3:$A$1377,'5th Cycle Summary-Final2'!$C115,'5th Cycle APR Raw Data-Last'!L$3:L$1377)</f>
        <v>0</v>
      </c>
      <c r="M115" s="32">
        <f>SUMIF('5th Cycle APR Raw Data-Last'!$A$3:$A$1377,'5th Cycle Summary-Final2'!$C115,'5th Cycle APR Raw Data-Last'!M$3:M$1377)</f>
        <v>6</v>
      </c>
      <c r="N115" s="32">
        <f t="shared" si="2"/>
        <v>1</v>
      </c>
      <c r="O115" s="34">
        <f t="shared" si="3"/>
        <v>0.8571428571428571</v>
      </c>
      <c r="P115" s="32">
        <f>VLOOKUP(C115,'5th Cycle APR Raw Data-Last'!$A$3:$S$1377,14,FALSE)</f>
        <v>8</v>
      </c>
      <c r="Q115" s="32">
        <f>SUMIF('5th Cycle APR Raw Data-Last'!$A$3:$A$1377,'5th Cycle Summary-Final2'!$C115,'5th Cycle APR Raw Data-Last'!$O$3:$O$1377)</f>
        <v>34</v>
      </c>
      <c r="R115" s="32">
        <f t="shared" si="4"/>
        <v>0</v>
      </c>
      <c r="S115" s="34">
        <f t="shared" si="5"/>
        <v>4.25</v>
      </c>
      <c r="T115" s="32">
        <f>VLOOKUP(C115,'5th Cycle APR Raw Data-Last'!$A$3:$S$1377,16,FALSE)</f>
        <v>20</v>
      </c>
      <c r="U115" s="32">
        <f>SUMIF('5th Cycle APR Raw Data-Last'!$A$3:$A$1377,'5th Cycle Summary-Final2'!$C115,'5th Cycle APR Raw Data-Last'!$Q$3:$Q$1377)</f>
        <v>17</v>
      </c>
      <c r="V115" s="32">
        <f t="shared" si="6"/>
        <v>3</v>
      </c>
      <c r="W115" s="34">
        <f t="shared" si="7"/>
        <v>0.85</v>
      </c>
      <c r="X115" s="32">
        <f>VLOOKUP(C115,'5th Cycle APR Raw Data-Last'!$A$3:$S$1377,18,FALSE)</f>
        <v>47</v>
      </c>
      <c r="Y115" s="32">
        <f>SUMIF('5th Cycle APR Raw Data-Last'!$A$3:$A$1377,'5th Cycle Summary-Final2'!$C115,'5th Cycle APR Raw Data-Last'!$S$3:$S$1377)</f>
        <v>57</v>
      </c>
      <c r="Z115" s="32">
        <f t="shared" si="8"/>
        <v>16</v>
      </c>
    </row>
    <row r="116" spans="1:26" ht="12.75" customHeight="1" x14ac:dyDescent="0.15">
      <c r="A116" s="9" t="s">
        <v>168</v>
      </c>
      <c r="B116" s="9" t="s">
        <v>144</v>
      </c>
      <c r="C116" s="29" t="s">
        <v>200</v>
      </c>
      <c r="D116" s="32">
        <f>VLOOKUP(C116,'5th Cycle APR Raw Data-Last'!$A$3:$S$1377,6,FALSE)</f>
        <v>1773</v>
      </c>
      <c r="E116" s="32">
        <f>SUMIF('5th Cycle APR Raw Data-Last'!$A$3:$A$1377,'5th Cycle Summary-Final2'!$C116,'5th Cycle APR Raw Data-Last'!G$3:G$1377)</f>
        <v>295</v>
      </c>
      <c r="F116" s="32">
        <f>SUMIF('5th Cycle APR Raw Data-Last'!$A$3:$A$1377,'5th Cycle Summary-Final2'!$C116,'5th Cycle APR Raw Data-Last'!H$3:H$1377)</f>
        <v>295</v>
      </c>
      <c r="G116" s="32">
        <f>SUMIF('5th Cycle APR Raw Data-Last'!$A$3:$A$1377,'5th Cycle Summary-Final2'!$C116,'5th Cycle APR Raw Data-Last'!I$3:I$1377)</f>
        <v>0</v>
      </c>
      <c r="H116" s="32">
        <f t="shared" si="0"/>
        <v>1478</v>
      </c>
      <c r="I116" s="34">
        <f t="shared" si="1"/>
        <v>0.16638465877044556</v>
      </c>
      <c r="J116" s="32">
        <f>VLOOKUP(C116,'5th Cycle APR Raw Data-Last'!$A$3:$S$1377,10,FALSE)</f>
        <v>1066</v>
      </c>
      <c r="K116" s="32">
        <f>SUMIF('5th Cycle APR Raw Data-Last'!$A$3:$A$1377,'5th Cycle Summary-Final2'!$C116,'5th Cycle APR Raw Data-Last'!K$3:K$1377)</f>
        <v>26</v>
      </c>
      <c r="L116" s="32">
        <f>SUMIF('5th Cycle APR Raw Data-Last'!$A$3:$A$1377,'5th Cycle Summary-Final2'!$C116,'5th Cycle APR Raw Data-Last'!L$3:L$1377)</f>
        <v>26</v>
      </c>
      <c r="M116" s="32">
        <f>SUMIF('5th Cycle APR Raw Data-Last'!$A$3:$A$1377,'5th Cycle Summary-Final2'!$C116,'5th Cycle APR Raw Data-Last'!M$3:M$1377)</f>
        <v>0</v>
      </c>
      <c r="N116" s="32">
        <f t="shared" si="2"/>
        <v>1040</v>
      </c>
      <c r="O116" s="34">
        <f t="shared" si="3"/>
        <v>2.4390243902439025E-2</v>
      </c>
      <c r="P116" s="32">
        <f>VLOOKUP(C116,'5th Cycle APR Raw Data-Last'!$A$3:$S$1377,14,FALSE)</f>
        <v>1170</v>
      </c>
      <c r="Q116" s="32">
        <f>SUMIF('5th Cycle APR Raw Data-Last'!$A$3:$A$1377,'5th Cycle Summary-Final2'!$C116,'5th Cycle APR Raw Data-Last'!$O$3:$O$1377)</f>
        <v>0</v>
      </c>
      <c r="R116" s="32">
        <f t="shared" si="4"/>
        <v>1170</v>
      </c>
      <c r="S116" s="34">
        <f t="shared" si="5"/>
        <v>0</v>
      </c>
      <c r="T116" s="32">
        <f>VLOOKUP(C116,'5th Cycle APR Raw Data-Last'!$A$3:$S$1377,16,FALSE)</f>
        <v>3039</v>
      </c>
      <c r="U116" s="32">
        <f>SUMIF('5th Cycle APR Raw Data-Last'!$A$3:$A$1377,'5th Cycle Summary-Final2'!$C116,'5th Cycle APR Raw Data-Last'!$Q$3:$Q$1377)</f>
        <v>1329</v>
      </c>
      <c r="V116" s="32">
        <f t="shared" si="6"/>
        <v>1710</v>
      </c>
      <c r="W116" s="34">
        <f t="shared" si="7"/>
        <v>0.43731490621915103</v>
      </c>
      <c r="X116" s="32">
        <f>VLOOKUP(C116,'5th Cycle APR Raw Data-Last'!$A$3:$S$1377,18,FALSE)</f>
        <v>7048</v>
      </c>
      <c r="Y116" s="32">
        <f>SUMIF('5th Cycle APR Raw Data-Last'!$A$3:$A$1377,'5th Cycle Summary-Final2'!$C116,'5th Cycle APR Raw Data-Last'!$S$3:$S$1377)</f>
        <v>1650</v>
      </c>
      <c r="Z116" s="32">
        <f t="shared" si="8"/>
        <v>5398</v>
      </c>
    </row>
    <row r="117" spans="1:26" ht="12.75" customHeight="1" x14ac:dyDescent="0.15">
      <c r="A117" s="9" t="s">
        <v>168</v>
      </c>
      <c r="B117" s="9" t="s">
        <v>144</v>
      </c>
      <c r="C117" s="29" t="s">
        <v>168</v>
      </c>
      <c r="D117" s="32">
        <f>VLOOKUP(C117,'5th Cycle APR Raw Data-Last'!$A$3:$S$1377,6,FALSE)</f>
        <v>20427</v>
      </c>
      <c r="E117" s="32">
        <f>SUMIF('5th Cycle APR Raw Data-Last'!$A$3:$A$1377,'5th Cycle Summary-Final2'!$C117,'5th Cycle APR Raw Data-Last'!G$3:G$1377)</f>
        <v>3164</v>
      </c>
      <c r="F117" s="32">
        <f>SUMIF('5th Cycle APR Raw Data-Last'!$A$3:$A$1377,'5th Cycle Summary-Final2'!$C117,'5th Cycle APR Raw Data-Last'!H$3:H$1377)</f>
        <v>3164</v>
      </c>
      <c r="G117" s="32">
        <f>SUMIF('5th Cycle APR Raw Data-Last'!$A$3:$A$1377,'5th Cycle Summary-Final2'!$C117,'5th Cycle APR Raw Data-Last'!I$3:I$1377)</f>
        <v>0</v>
      </c>
      <c r="H117" s="32">
        <f t="shared" si="0"/>
        <v>17263</v>
      </c>
      <c r="I117" s="34">
        <f t="shared" si="1"/>
        <v>0.15489303372986732</v>
      </c>
      <c r="J117" s="32">
        <f>VLOOKUP(C117,'5th Cycle APR Raw Data-Last'!$A$3:$S$1377,10,FALSE)</f>
        <v>12435</v>
      </c>
      <c r="K117" s="32">
        <f>SUMIF('5th Cycle APR Raw Data-Last'!$A$3:$A$1377,'5th Cycle Summary-Final2'!$C117,'5th Cycle APR Raw Data-Last'!K$3:K$1377)</f>
        <v>2262</v>
      </c>
      <c r="L117" s="32">
        <f>SUMIF('5th Cycle APR Raw Data-Last'!$A$3:$A$1377,'5th Cycle Summary-Final2'!$C117,'5th Cycle APR Raw Data-Last'!L$3:L$1377)</f>
        <v>2262</v>
      </c>
      <c r="M117" s="32">
        <f>SUMIF('5th Cycle APR Raw Data-Last'!$A$3:$A$1377,'5th Cycle Summary-Final2'!$C117,'5th Cycle APR Raw Data-Last'!M$3:M$1377)</f>
        <v>0</v>
      </c>
      <c r="N117" s="32">
        <f t="shared" si="2"/>
        <v>10173</v>
      </c>
      <c r="O117" s="34">
        <f t="shared" si="3"/>
        <v>0.18190591073582629</v>
      </c>
      <c r="P117" s="32">
        <f>VLOOKUP(C117,'5th Cycle APR Raw Data-Last'!$A$3:$S$1377,14,FALSE)</f>
        <v>13728</v>
      </c>
      <c r="Q117" s="32">
        <f>SUMIF('5th Cycle APR Raw Data-Last'!$A$3:$A$1377,'5th Cycle Summary-Final2'!$C117,'5th Cycle APR Raw Data-Last'!$O$3:$O$1377)</f>
        <v>262</v>
      </c>
      <c r="R117" s="32">
        <f t="shared" si="4"/>
        <v>13466</v>
      </c>
      <c r="S117" s="34">
        <f t="shared" si="5"/>
        <v>1.9085081585081584E-2</v>
      </c>
      <c r="T117" s="32">
        <f>VLOOKUP(C117,'5th Cycle APR Raw Data-Last'!$A$3:$S$1377,16,FALSE)</f>
        <v>35412</v>
      </c>
      <c r="U117" s="32">
        <f>SUMIF('5th Cycle APR Raw Data-Last'!$A$3:$A$1377,'5th Cycle Summary-Final2'!$C117,'5th Cycle APR Raw Data-Last'!$Q$3:$Q$1377)</f>
        <v>54151</v>
      </c>
      <c r="V117" s="32">
        <f t="shared" si="6"/>
        <v>0</v>
      </c>
      <c r="W117" s="34">
        <f t="shared" si="7"/>
        <v>1.5291709025189202</v>
      </c>
      <c r="X117" s="32">
        <f>VLOOKUP(C117,'5th Cycle APR Raw Data-Last'!$A$3:$S$1377,18,FALSE)</f>
        <v>82002</v>
      </c>
      <c r="Y117" s="32">
        <f>SUMIF('5th Cycle APR Raw Data-Last'!$A$3:$A$1377,'5th Cycle Summary-Final2'!$C117,'5th Cycle APR Raw Data-Last'!$S$3:$S$1377)</f>
        <v>59839</v>
      </c>
      <c r="Z117" s="32">
        <f t="shared" si="8"/>
        <v>40902</v>
      </c>
    </row>
    <row r="118" spans="1:26" ht="12.75" customHeight="1" x14ac:dyDescent="0.15">
      <c r="A118" s="9" t="s">
        <v>168</v>
      </c>
      <c r="B118" s="9" t="s">
        <v>144</v>
      </c>
      <c r="C118" s="29" t="s">
        <v>201</v>
      </c>
      <c r="D118" s="32">
        <f>VLOOKUP(C118,'5th Cycle APR Raw Data-Last'!$A$3:$S$1377,6,FALSE)</f>
        <v>7841</v>
      </c>
      <c r="E118" s="32">
        <f>SUMIF('5th Cycle APR Raw Data-Last'!$A$3:$A$1377,'5th Cycle Summary-Final2'!$C118,'5th Cycle APR Raw Data-Last'!G$3:G$1377)</f>
        <v>580</v>
      </c>
      <c r="F118" s="32">
        <f>SUMIF('5th Cycle APR Raw Data-Last'!$A$3:$A$1377,'5th Cycle Summary-Final2'!$C118,'5th Cycle APR Raw Data-Last'!H$3:H$1377)</f>
        <v>580</v>
      </c>
      <c r="G118" s="32">
        <f>SUMIF('5th Cycle APR Raw Data-Last'!$A$3:$A$1377,'5th Cycle Summary-Final2'!$C118,'5th Cycle APR Raw Data-Last'!I$3:I$1377)</f>
        <v>0</v>
      </c>
      <c r="H118" s="32">
        <f t="shared" si="0"/>
        <v>7261</v>
      </c>
      <c r="I118" s="34">
        <f t="shared" si="1"/>
        <v>7.3970156867746467E-2</v>
      </c>
      <c r="J118" s="32">
        <f>VLOOKUP(C118,'5th Cycle APR Raw Data-Last'!$A$3:$S$1377,10,FALSE)</f>
        <v>4644</v>
      </c>
      <c r="K118" s="32">
        <f>SUMIF('5th Cycle APR Raw Data-Last'!$A$3:$A$1377,'5th Cycle Summary-Final2'!$C118,'5th Cycle APR Raw Data-Last'!K$3:K$1377)</f>
        <v>108</v>
      </c>
      <c r="L118" s="32">
        <f>SUMIF('5th Cycle APR Raw Data-Last'!$A$3:$A$1377,'5th Cycle Summary-Final2'!$C118,'5th Cycle APR Raw Data-Last'!L$3:L$1377)</f>
        <v>108</v>
      </c>
      <c r="M118" s="32">
        <f>SUMIF('5th Cycle APR Raw Data-Last'!$A$3:$A$1377,'5th Cycle Summary-Final2'!$C118,'5th Cycle APR Raw Data-Last'!M$3:M$1377)</f>
        <v>0</v>
      </c>
      <c r="N118" s="32">
        <f t="shared" si="2"/>
        <v>4536</v>
      </c>
      <c r="O118" s="34">
        <f t="shared" si="3"/>
        <v>2.3255813953488372E-2</v>
      </c>
      <c r="P118" s="32">
        <f>VLOOKUP(C118,'5th Cycle APR Raw Data-Last'!$A$3:$S$1377,14,FALSE)</f>
        <v>5052</v>
      </c>
      <c r="Q118" s="32">
        <f>SUMIF('5th Cycle APR Raw Data-Last'!$A$3:$A$1377,'5th Cycle Summary-Final2'!$C118,'5th Cycle APR Raw Data-Last'!$O$3:$O$1377)</f>
        <v>0</v>
      </c>
      <c r="R118" s="32">
        <f t="shared" si="4"/>
        <v>5052</v>
      </c>
      <c r="S118" s="34">
        <f t="shared" si="5"/>
        <v>0</v>
      </c>
      <c r="T118" s="32">
        <f>VLOOKUP(C118,'5th Cycle APR Raw Data-Last'!$A$3:$S$1377,16,FALSE)</f>
        <v>12562</v>
      </c>
      <c r="U118" s="32">
        <f>SUMIF('5th Cycle APR Raw Data-Last'!$A$3:$A$1377,'5th Cycle Summary-Final2'!$C118,'5th Cycle APR Raw Data-Last'!$Q$3:$Q$1377)</f>
        <v>3545</v>
      </c>
      <c r="V118" s="32">
        <f t="shared" si="6"/>
        <v>9017</v>
      </c>
      <c r="W118" s="34">
        <f t="shared" si="7"/>
        <v>0.28220028657857027</v>
      </c>
      <c r="X118" s="32">
        <f>VLOOKUP(C118,'5th Cycle APR Raw Data-Last'!$A$3:$S$1377,18,FALSE)</f>
        <v>30099</v>
      </c>
      <c r="Y118" s="32">
        <f>SUMIF('5th Cycle APR Raw Data-Last'!$A$3:$A$1377,'5th Cycle Summary-Final2'!$C118,'5th Cycle APR Raw Data-Last'!$S$3:$S$1377)</f>
        <v>4233</v>
      </c>
      <c r="Z118" s="32">
        <f t="shared" si="8"/>
        <v>25866</v>
      </c>
    </row>
    <row r="119" spans="1:26" ht="12.75" customHeight="1" x14ac:dyDescent="0.15">
      <c r="A119" s="9" t="s">
        <v>168</v>
      </c>
      <c r="B119" s="9" t="s">
        <v>144</v>
      </c>
      <c r="C119" s="29" t="s">
        <v>202</v>
      </c>
      <c r="D119" s="32">
        <f>VLOOKUP(C119,'5th Cycle APR Raw Data-Last'!$A$3:$S$1377,6,FALSE)</f>
        <v>1</v>
      </c>
      <c r="E119" s="32">
        <f>SUMIF('5th Cycle APR Raw Data-Last'!$A$3:$A$1377,'5th Cycle Summary-Final2'!$C119,'5th Cycle APR Raw Data-Last'!G$3:G$1377)</f>
        <v>0</v>
      </c>
      <c r="F119" s="32">
        <f>SUMIF('5th Cycle APR Raw Data-Last'!$A$3:$A$1377,'5th Cycle Summary-Final2'!$C119,'5th Cycle APR Raw Data-Last'!H$3:H$1377)</f>
        <v>0</v>
      </c>
      <c r="G119" s="32">
        <f>SUMIF('5th Cycle APR Raw Data-Last'!$A$3:$A$1377,'5th Cycle Summary-Final2'!$C119,'5th Cycle APR Raw Data-Last'!I$3:I$1377)</f>
        <v>0</v>
      </c>
      <c r="H119" s="32">
        <f t="shared" si="0"/>
        <v>1</v>
      </c>
      <c r="I119" s="34">
        <f t="shared" si="1"/>
        <v>0</v>
      </c>
      <c r="J119" s="32">
        <f>VLOOKUP(C119,'5th Cycle APR Raw Data-Last'!$A$3:$S$1377,10,FALSE)</f>
        <v>1</v>
      </c>
      <c r="K119" s="32">
        <f>SUMIF('5th Cycle APR Raw Data-Last'!$A$3:$A$1377,'5th Cycle Summary-Final2'!$C119,'5th Cycle APR Raw Data-Last'!K$3:K$1377)</f>
        <v>0</v>
      </c>
      <c r="L119" s="32">
        <f>SUMIF('5th Cycle APR Raw Data-Last'!$A$3:$A$1377,'5th Cycle Summary-Final2'!$C119,'5th Cycle APR Raw Data-Last'!L$3:L$1377)</f>
        <v>0</v>
      </c>
      <c r="M119" s="32">
        <f>SUMIF('5th Cycle APR Raw Data-Last'!$A$3:$A$1377,'5th Cycle Summary-Final2'!$C119,'5th Cycle APR Raw Data-Last'!M$3:M$1377)</f>
        <v>0</v>
      </c>
      <c r="N119" s="32">
        <f t="shared" si="2"/>
        <v>1</v>
      </c>
      <c r="O119" s="34">
        <f t="shared" si="3"/>
        <v>0</v>
      </c>
      <c r="P119" s="32">
        <f>VLOOKUP(C119,'5th Cycle APR Raw Data-Last'!$A$3:$S$1377,14,FALSE)</f>
        <v>0</v>
      </c>
      <c r="Q119" s="32">
        <f>SUMIF('5th Cycle APR Raw Data-Last'!$A$3:$A$1377,'5th Cycle Summary-Final2'!$C119,'5th Cycle APR Raw Data-Last'!$O$3:$O$1377)</f>
        <v>0</v>
      </c>
      <c r="R119" s="32">
        <f t="shared" si="4"/>
        <v>0</v>
      </c>
      <c r="S119" s="34" t="e">
        <f t="shared" si="5"/>
        <v>#DIV/0!</v>
      </c>
      <c r="T119" s="32">
        <f>VLOOKUP(C119,'5th Cycle APR Raw Data-Last'!$A$3:$S$1377,16,FALSE)</f>
        <v>0</v>
      </c>
      <c r="U119" s="32">
        <f>SUMIF('5th Cycle APR Raw Data-Last'!$A$3:$A$1377,'5th Cycle Summary-Final2'!$C119,'5th Cycle APR Raw Data-Last'!$Q$3:$Q$1377)</f>
        <v>49</v>
      </c>
      <c r="V119" s="32">
        <f t="shared" si="6"/>
        <v>0</v>
      </c>
      <c r="W119" s="34" t="e">
        <f t="shared" si="7"/>
        <v>#DIV/0!</v>
      </c>
      <c r="X119" s="32">
        <f>VLOOKUP(C119,'5th Cycle APR Raw Data-Last'!$A$3:$S$1377,18,FALSE)</f>
        <v>2</v>
      </c>
      <c r="Y119" s="32">
        <f>SUMIF('5th Cycle APR Raw Data-Last'!$A$3:$A$1377,'5th Cycle Summary-Final2'!$C119,'5th Cycle APR Raw Data-Last'!$S$3:$S$1377)</f>
        <v>49</v>
      </c>
      <c r="Z119" s="32">
        <f t="shared" si="8"/>
        <v>2</v>
      </c>
    </row>
    <row r="120" spans="1:26" ht="12.75" customHeight="1" x14ac:dyDescent="0.15">
      <c r="A120" s="9" t="s">
        <v>168</v>
      </c>
      <c r="B120" s="9" t="s">
        <v>144</v>
      </c>
      <c r="C120" s="29" t="s">
        <v>203</v>
      </c>
      <c r="D120" s="32">
        <f>VLOOKUP(C120,'5th Cycle APR Raw Data-Last'!$A$3:$S$1377,6,FALSE)</f>
        <v>142</v>
      </c>
      <c r="E120" s="32">
        <f>SUMIF('5th Cycle APR Raw Data-Last'!$A$3:$A$1377,'5th Cycle Summary-Final2'!$C120,'5th Cycle APR Raw Data-Last'!G$3:G$1377)</f>
        <v>0</v>
      </c>
      <c r="F120" s="32">
        <f>SUMIF('5th Cycle APR Raw Data-Last'!$A$3:$A$1377,'5th Cycle Summary-Final2'!$C120,'5th Cycle APR Raw Data-Last'!H$3:H$1377)</f>
        <v>0</v>
      </c>
      <c r="G120" s="32">
        <f>SUMIF('5th Cycle APR Raw Data-Last'!$A$3:$A$1377,'5th Cycle Summary-Final2'!$C120,'5th Cycle APR Raw Data-Last'!I$3:I$1377)</f>
        <v>0</v>
      </c>
      <c r="H120" s="32">
        <f t="shared" si="0"/>
        <v>142</v>
      </c>
      <c r="I120" s="34">
        <f t="shared" si="1"/>
        <v>0</v>
      </c>
      <c r="J120" s="32">
        <f>VLOOKUP(C120,'5th Cycle APR Raw Data-Last'!$A$3:$S$1377,10,FALSE)</f>
        <v>88</v>
      </c>
      <c r="K120" s="32">
        <f>SUMIF('5th Cycle APR Raw Data-Last'!$A$3:$A$1377,'5th Cycle Summary-Final2'!$C120,'5th Cycle APR Raw Data-Last'!K$3:K$1377)</f>
        <v>0</v>
      </c>
      <c r="L120" s="32">
        <f>SUMIF('5th Cycle APR Raw Data-Last'!$A$3:$A$1377,'5th Cycle Summary-Final2'!$C120,'5th Cycle APR Raw Data-Last'!L$3:L$1377)</f>
        <v>0</v>
      </c>
      <c r="M120" s="32">
        <f>SUMIF('5th Cycle APR Raw Data-Last'!$A$3:$A$1377,'5th Cycle Summary-Final2'!$C120,'5th Cycle APR Raw Data-Last'!M$3:M$1377)</f>
        <v>0</v>
      </c>
      <c r="N120" s="32">
        <f t="shared" si="2"/>
        <v>88</v>
      </c>
      <c r="O120" s="34">
        <f t="shared" si="3"/>
        <v>0</v>
      </c>
      <c r="P120" s="32">
        <f>VLOOKUP(C120,'5th Cycle APR Raw Data-Last'!$A$3:$S$1377,14,FALSE)</f>
        <v>96</v>
      </c>
      <c r="Q120" s="32">
        <f>SUMIF('5th Cycle APR Raw Data-Last'!$A$3:$A$1377,'5th Cycle Summary-Final2'!$C120,'5th Cycle APR Raw Data-Last'!$O$3:$O$1377)</f>
        <v>4</v>
      </c>
      <c r="R120" s="32">
        <f t="shared" si="4"/>
        <v>92</v>
      </c>
      <c r="S120" s="34">
        <f t="shared" si="5"/>
        <v>4.1666666666666664E-2</v>
      </c>
      <c r="T120" s="32">
        <f>VLOOKUP(C120,'5th Cycle APR Raw Data-Last'!$A$3:$S$1377,16,FALSE)</f>
        <v>241</v>
      </c>
      <c r="U120" s="32">
        <f>SUMIF('5th Cycle APR Raw Data-Last'!$A$3:$A$1377,'5th Cycle Summary-Final2'!$C120,'5th Cycle APR Raw Data-Last'!$Q$3:$Q$1377)</f>
        <v>510</v>
      </c>
      <c r="V120" s="32">
        <f t="shared" si="6"/>
        <v>0</v>
      </c>
      <c r="W120" s="34">
        <f t="shared" si="7"/>
        <v>2.1161825726141079</v>
      </c>
      <c r="X120" s="32">
        <f>VLOOKUP(C120,'5th Cycle APR Raw Data-Last'!$A$3:$S$1377,18,FALSE)</f>
        <v>567</v>
      </c>
      <c r="Y120" s="32">
        <f>SUMIF('5th Cycle APR Raw Data-Last'!$A$3:$A$1377,'5th Cycle Summary-Final2'!$C120,'5th Cycle APR Raw Data-Last'!$S$3:$S$1377)</f>
        <v>514</v>
      </c>
      <c r="Z120" s="32">
        <f t="shared" si="8"/>
        <v>322</v>
      </c>
    </row>
    <row r="121" spans="1:26" ht="12.75" customHeight="1" x14ac:dyDescent="0.15">
      <c r="A121" s="9" t="s">
        <v>168</v>
      </c>
      <c r="B121" s="9" t="s">
        <v>144</v>
      </c>
      <c r="C121" s="29" t="s">
        <v>204</v>
      </c>
      <c r="D121" s="32">
        <f>VLOOKUP(C121,'5th Cycle APR Raw Data-Last'!$A$3:$S$1377,6,FALSE)</f>
        <v>205</v>
      </c>
      <c r="E121" s="32">
        <f>SUMIF('5th Cycle APR Raw Data-Last'!$A$3:$A$1377,'5th Cycle Summary-Final2'!$C121,'5th Cycle APR Raw Data-Last'!G$3:G$1377)</f>
        <v>0</v>
      </c>
      <c r="F121" s="32">
        <f>SUMIF('5th Cycle APR Raw Data-Last'!$A$3:$A$1377,'5th Cycle Summary-Final2'!$C121,'5th Cycle APR Raw Data-Last'!H$3:H$1377)</f>
        <v>0</v>
      </c>
      <c r="G121" s="32">
        <f>SUMIF('5th Cycle APR Raw Data-Last'!$A$3:$A$1377,'5th Cycle Summary-Final2'!$C121,'5th Cycle APR Raw Data-Last'!I$3:I$1377)</f>
        <v>0</v>
      </c>
      <c r="H121" s="32">
        <f t="shared" si="0"/>
        <v>205</v>
      </c>
      <c r="I121" s="34">
        <f t="shared" si="1"/>
        <v>0</v>
      </c>
      <c r="J121" s="32">
        <f>VLOOKUP(C121,'5th Cycle APR Raw Data-Last'!$A$3:$S$1377,10,FALSE)</f>
        <v>123</v>
      </c>
      <c r="K121" s="32">
        <f>SUMIF('5th Cycle APR Raw Data-Last'!$A$3:$A$1377,'5th Cycle Summary-Final2'!$C121,'5th Cycle APR Raw Data-Last'!K$3:K$1377)</f>
        <v>0</v>
      </c>
      <c r="L121" s="32">
        <f>SUMIF('5th Cycle APR Raw Data-Last'!$A$3:$A$1377,'5th Cycle Summary-Final2'!$C121,'5th Cycle APR Raw Data-Last'!L$3:L$1377)</f>
        <v>0</v>
      </c>
      <c r="M121" s="32">
        <f>SUMIF('5th Cycle APR Raw Data-Last'!$A$3:$A$1377,'5th Cycle Summary-Final2'!$C121,'5th Cycle APR Raw Data-Last'!M$3:M$1377)</f>
        <v>0</v>
      </c>
      <c r="N121" s="32">
        <f t="shared" si="2"/>
        <v>123</v>
      </c>
      <c r="O121" s="34">
        <f t="shared" si="3"/>
        <v>0</v>
      </c>
      <c r="P121" s="32">
        <f>VLOOKUP(C121,'5th Cycle APR Raw Data-Last'!$A$3:$S$1377,14,FALSE)</f>
        <v>137</v>
      </c>
      <c r="Q121" s="32">
        <f>SUMIF('5th Cycle APR Raw Data-Last'!$A$3:$A$1377,'5th Cycle Summary-Final2'!$C121,'5th Cycle APR Raw Data-Last'!$O$3:$O$1377)</f>
        <v>0</v>
      </c>
      <c r="R121" s="32">
        <f t="shared" si="4"/>
        <v>137</v>
      </c>
      <c r="S121" s="34">
        <f t="shared" si="5"/>
        <v>0</v>
      </c>
      <c r="T121" s="32">
        <f>VLOOKUP(C121,'5th Cycle APR Raw Data-Last'!$A$3:$S$1377,16,FALSE)</f>
        <v>350</v>
      </c>
      <c r="U121" s="32">
        <f>SUMIF('5th Cycle APR Raw Data-Last'!$A$3:$A$1377,'5th Cycle Summary-Final2'!$C121,'5th Cycle APR Raw Data-Last'!$Q$3:$Q$1377)</f>
        <v>14</v>
      </c>
      <c r="V121" s="32">
        <f t="shared" si="6"/>
        <v>336</v>
      </c>
      <c r="W121" s="34">
        <f t="shared" si="7"/>
        <v>0.04</v>
      </c>
      <c r="X121" s="32">
        <f>VLOOKUP(C121,'5th Cycle APR Raw Data-Last'!$A$3:$S$1377,18,FALSE)</f>
        <v>815</v>
      </c>
      <c r="Y121" s="32">
        <f>SUMIF('5th Cycle APR Raw Data-Last'!$A$3:$A$1377,'5th Cycle Summary-Final2'!$C121,'5th Cycle APR Raw Data-Last'!$S$3:$S$1377)</f>
        <v>14</v>
      </c>
      <c r="Z121" s="32">
        <f t="shared" si="8"/>
        <v>801</v>
      </c>
    </row>
    <row r="122" spans="1:26" ht="12.75" customHeight="1" x14ac:dyDescent="0.15">
      <c r="A122" s="9" t="s">
        <v>168</v>
      </c>
      <c r="B122" s="9" t="s">
        <v>144</v>
      </c>
      <c r="C122" s="29" t="s">
        <v>205</v>
      </c>
      <c r="D122" s="32">
        <f>VLOOKUP(C122,'5th Cycle APR Raw Data-Last'!$A$3:$S$1377,6,FALSE)</f>
        <v>52</v>
      </c>
      <c r="E122" s="32">
        <f>SUMIF('5th Cycle APR Raw Data-Last'!$A$3:$A$1377,'5th Cycle Summary-Final2'!$C122,'5th Cycle APR Raw Data-Last'!G$3:G$1377)</f>
        <v>1</v>
      </c>
      <c r="F122" s="32">
        <f>SUMIF('5th Cycle APR Raw Data-Last'!$A$3:$A$1377,'5th Cycle Summary-Final2'!$C122,'5th Cycle APR Raw Data-Last'!H$3:H$1377)</f>
        <v>0</v>
      </c>
      <c r="G122" s="32">
        <f>SUMIF('5th Cycle APR Raw Data-Last'!$A$3:$A$1377,'5th Cycle Summary-Final2'!$C122,'5th Cycle APR Raw Data-Last'!I$3:I$1377)</f>
        <v>1</v>
      </c>
      <c r="H122" s="32">
        <f t="shared" si="0"/>
        <v>51</v>
      </c>
      <c r="I122" s="34">
        <f t="shared" si="1"/>
        <v>1.9230769230769232E-2</v>
      </c>
      <c r="J122" s="32">
        <f>VLOOKUP(C122,'5th Cycle APR Raw Data-Last'!$A$3:$S$1377,10,FALSE)</f>
        <v>31</v>
      </c>
      <c r="K122" s="32">
        <f>SUMIF('5th Cycle APR Raw Data-Last'!$A$3:$A$1377,'5th Cycle Summary-Final2'!$C122,'5th Cycle APR Raw Data-Last'!K$3:K$1377)</f>
        <v>0</v>
      </c>
      <c r="L122" s="32">
        <f>SUMIF('5th Cycle APR Raw Data-Last'!$A$3:$A$1377,'5th Cycle Summary-Final2'!$C122,'5th Cycle APR Raw Data-Last'!L$3:L$1377)</f>
        <v>0</v>
      </c>
      <c r="M122" s="32">
        <f>SUMIF('5th Cycle APR Raw Data-Last'!$A$3:$A$1377,'5th Cycle Summary-Final2'!$C122,'5th Cycle APR Raw Data-Last'!M$3:M$1377)</f>
        <v>0</v>
      </c>
      <c r="N122" s="32">
        <f t="shared" si="2"/>
        <v>31</v>
      </c>
      <c r="O122" s="34">
        <f t="shared" si="3"/>
        <v>0</v>
      </c>
      <c r="P122" s="32">
        <f>VLOOKUP(C122,'5th Cycle APR Raw Data-Last'!$A$3:$S$1377,14,FALSE)</f>
        <v>33</v>
      </c>
      <c r="Q122" s="32">
        <f>SUMIF('5th Cycle APR Raw Data-Last'!$A$3:$A$1377,'5th Cycle Summary-Final2'!$C122,'5th Cycle APR Raw Data-Last'!$O$3:$O$1377)</f>
        <v>15</v>
      </c>
      <c r="R122" s="32">
        <f t="shared" si="4"/>
        <v>18</v>
      </c>
      <c r="S122" s="34">
        <f t="shared" si="5"/>
        <v>0.45454545454545453</v>
      </c>
      <c r="T122" s="32">
        <f>VLOOKUP(C122,'5th Cycle APR Raw Data-Last'!$A$3:$S$1377,16,FALSE)</f>
        <v>85</v>
      </c>
      <c r="U122" s="32">
        <f>SUMIF('5th Cycle APR Raw Data-Last'!$A$3:$A$1377,'5th Cycle Summary-Final2'!$C122,'5th Cycle APR Raw Data-Last'!$Q$3:$Q$1377)</f>
        <v>60</v>
      </c>
      <c r="V122" s="32">
        <f t="shared" si="6"/>
        <v>25</v>
      </c>
      <c r="W122" s="34">
        <f t="shared" si="7"/>
        <v>0.70588235294117652</v>
      </c>
      <c r="X122" s="32">
        <f>VLOOKUP(C122,'5th Cycle APR Raw Data-Last'!$A$3:$S$1377,18,FALSE)</f>
        <v>201</v>
      </c>
      <c r="Y122" s="32">
        <f>SUMIF('5th Cycle APR Raw Data-Last'!$A$3:$A$1377,'5th Cycle Summary-Final2'!$C122,'5th Cycle APR Raw Data-Last'!$S$3:$S$1377)</f>
        <v>76</v>
      </c>
      <c r="Z122" s="32">
        <f t="shared" si="8"/>
        <v>125</v>
      </c>
    </row>
    <row r="123" spans="1:26" ht="12.75" customHeight="1" x14ac:dyDescent="0.15">
      <c r="A123" s="9" t="s">
        <v>168</v>
      </c>
      <c r="B123" s="9" t="s">
        <v>144</v>
      </c>
      <c r="C123" s="29" t="s">
        <v>206</v>
      </c>
      <c r="D123" s="32">
        <f>VLOOKUP(C123,'5th Cycle APR Raw Data-Last'!$A$3:$S$1377,6,FALSE)</f>
        <v>1395</v>
      </c>
      <c r="E123" s="32">
        <f>SUMIF('5th Cycle APR Raw Data-Last'!$A$3:$A$1377,'5th Cycle Summary-Final2'!$C123,'5th Cycle APR Raw Data-Last'!G$3:G$1377)</f>
        <v>91</v>
      </c>
      <c r="F123" s="32">
        <f>SUMIF('5th Cycle APR Raw Data-Last'!$A$3:$A$1377,'5th Cycle Summary-Final2'!$C123,'5th Cycle APR Raw Data-Last'!H$3:H$1377)</f>
        <v>91</v>
      </c>
      <c r="G123" s="32">
        <f>SUMIF('5th Cycle APR Raw Data-Last'!$A$3:$A$1377,'5th Cycle Summary-Final2'!$C123,'5th Cycle APR Raw Data-Last'!I$3:I$1377)</f>
        <v>0</v>
      </c>
      <c r="H123" s="32">
        <f t="shared" si="0"/>
        <v>1304</v>
      </c>
      <c r="I123" s="34">
        <f t="shared" si="1"/>
        <v>6.5232974910394259E-2</v>
      </c>
      <c r="J123" s="32">
        <f>VLOOKUP(C123,'5th Cycle APR Raw Data-Last'!$A$3:$S$1377,10,FALSE)</f>
        <v>827</v>
      </c>
      <c r="K123" s="32">
        <f>SUMIF('5th Cycle APR Raw Data-Last'!$A$3:$A$1377,'5th Cycle Summary-Final2'!$C123,'5th Cycle APR Raw Data-Last'!K$3:K$1377)</f>
        <v>70</v>
      </c>
      <c r="L123" s="32">
        <f>SUMIF('5th Cycle APR Raw Data-Last'!$A$3:$A$1377,'5th Cycle Summary-Final2'!$C123,'5th Cycle APR Raw Data-Last'!L$3:L$1377)</f>
        <v>70</v>
      </c>
      <c r="M123" s="32">
        <f>SUMIF('5th Cycle APR Raw Data-Last'!$A$3:$A$1377,'5th Cycle Summary-Final2'!$C123,'5th Cycle APR Raw Data-Last'!M$3:M$1377)</f>
        <v>0</v>
      </c>
      <c r="N123" s="32">
        <f t="shared" si="2"/>
        <v>757</v>
      </c>
      <c r="O123" s="34">
        <f t="shared" si="3"/>
        <v>8.4643288996372426E-2</v>
      </c>
      <c r="P123" s="32">
        <f>VLOOKUP(C123,'5th Cycle APR Raw Data-Last'!$A$3:$S$1377,14,FALSE)</f>
        <v>898</v>
      </c>
      <c r="Q123" s="32">
        <f>SUMIF('5th Cycle APR Raw Data-Last'!$A$3:$A$1377,'5th Cycle Summary-Final2'!$C123,'5th Cycle APR Raw Data-Last'!$O$3:$O$1377)</f>
        <v>86</v>
      </c>
      <c r="R123" s="32">
        <f t="shared" si="4"/>
        <v>812</v>
      </c>
      <c r="S123" s="34">
        <f t="shared" si="5"/>
        <v>9.5768374164810696E-2</v>
      </c>
      <c r="T123" s="32">
        <f>VLOOKUP(C123,'5th Cycle APR Raw Data-Last'!$A$3:$S$1377,16,FALSE)</f>
        <v>2332</v>
      </c>
      <c r="U123" s="32">
        <f>SUMIF('5th Cycle APR Raw Data-Last'!$A$3:$A$1377,'5th Cycle Summary-Final2'!$C123,'5th Cycle APR Raw Data-Last'!$Q$3:$Q$1377)</f>
        <v>137</v>
      </c>
      <c r="V123" s="32">
        <f t="shared" si="6"/>
        <v>2195</v>
      </c>
      <c r="W123" s="34">
        <f t="shared" si="7"/>
        <v>5.8747855917667235E-2</v>
      </c>
      <c r="X123" s="32">
        <f>VLOOKUP(C123,'5th Cycle APR Raw Data-Last'!$A$3:$S$1377,18,FALSE)</f>
        <v>5452</v>
      </c>
      <c r="Y123" s="32">
        <f>SUMIF('5th Cycle APR Raw Data-Last'!$A$3:$A$1377,'5th Cycle Summary-Final2'!$C123,'5th Cycle APR Raw Data-Last'!$S$3:$S$1377)</f>
        <v>384</v>
      </c>
      <c r="Z123" s="32">
        <f t="shared" si="8"/>
        <v>5068</v>
      </c>
    </row>
    <row r="124" spans="1:26" ht="12.75" customHeight="1" x14ac:dyDescent="0.15">
      <c r="A124" s="9" t="s">
        <v>168</v>
      </c>
      <c r="B124" s="9" t="s">
        <v>144</v>
      </c>
      <c r="C124" s="29" t="s">
        <v>207</v>
      </c>
      <c r="D124" s="32">
        <f>VLOOKUP(C124,'5th Cycle APR Raw Data-Last'!$A$3:$S$1377,6,FALSE)</f>
        <v>26</v>
      </c>
      <c r="E124" s="32">
        <f>SUMIF('5th Cycle APR Raw Data-Last'!$A$3:$A$1377,'5th Cycle Summary-Final2'!$C124,'5th Cycle APR Raw Data-Last'!G$3:G$1377)</f>
        <v>0</v>
      </c>
      <c r="F124" s="32">
        <f>SUMIF('5th Cycle APR Raw Data-Last'!$A$3:$A$1377,'5th Cycle Summary-Final2'!$C124,'5th Cycle APR Raw Data-Last'!H$3:H$1377)</f>
        <v>0</v>
      </c>
      <c r="G124" s="32">
        <f>SUMIF('5th Cycle APR Raw Data-Last'!$A$3:$A$1377,'5th Cycle Summary-Final2'!$C124,'5th Cycle APR Raw Data-Last'!I$3:I$1377)</f>
        <v>0</v>
      </c>
      <c r="H124" s="32">
        <f t="shared" si="0"/>
        <v>26</v>
      </c>
      <c r="I124" s="34">
        <f t="shared" si="1"/>
        <v>0</v>
      </c>
      <c r="J124" s="32">
        <f>VLOOKUP(C124,'5th Cycle APR Raw Data-Last'!$A$3:$S$1377,10,FALSE)</f>
        <v>16</v>
      </c>
      <c r="K124" s="32">
        <f>SUMIF('5th Cycle APR Raw Data-Last'!$A$3:$A$1377,'5th Cycle Summary-Final2'!$C124,'5th Cycle APR Raw Data-Last'!K$3:K$1377)</f>
        <v>0</v>
      </c>
      <c r="L124" s="32">
        <f>SUMIF('5th Cycle APR Raw Data-Last'!$A$3:$A$1377,'5th Cycle Summary-Final2'!$C124,'5th Cycle APR Raw Data-Last'!L$3:L$1377)</f>
        <v>0</v>
      </c>
      <c r="M124" s="32">
        <f>SUMIF('5th Cycle APR Raw Data-Last'!$A$3:$A$1377,'5th Cycle Summary-Final2'!$C124,'5th Cycle APR Raw Data-Last'!M$3:M$1377)</f>
        <v>0</v>
      </c>
      <c r="N124" s="32">
        <f t="shared" si="2"/>
        <v>16</v>
      </c>
      <c r="O124" s="34">
        <f t="shared" si="3"/>
        <v>0</v>
      </c>
      <c r="P124" s="32">
        <f>VLOOKUP(C124,'5th Cycle APR Raw Data-Last'!$A$3:$S$1377,14,FALSE)</f>
        <v>17</v>
      </c>
      <c r="Q124" s="32">
        <f>SUMIF('5th Cycle APR Raw Data-Last'!$A$3:$A$1377,'5th Cycle Summary-Final2'!$C124,'5th Cycle APR Raw Data-Last'!$O$3:$O$1377)</f>
        <v>0</v>
      </c>
      <c r="R124" s="32">
        <f t="shared" si="4"/>
        <v>17</v>
      </c>
      <c r="S124" s="34">
        <f t="shared" si="5"/>
        <v>0</v>
      </c>
      <c r="T124" s="32">
        <f>VLOOKUP(C124,'5th Cycle APR Raw Data-Last'!$A$3:$S$1377,16,FALSE)</f>
        <v>46</v>
      </c>
      <c r="U124" s="32">
        <f>SUMIF('5th Cycle APR Raw Data-Last'!$A$3:$A$1377,'5th Cycle Summary-Final2'!$C124,'5th Cycle APR Raw Data-Last'!$Q$3:$Q$1377)</f>
        <v>11</v>
      </c>
      <c r="V124" s="32">
        <f t="shared" si="6"/>
        <v>35</v>
      </c>
      <c r="W124" s="34">
        <f t="shared" si="7"/>
        <v>0.2391304347826087</v>
      </c>
      <c r="X124" s="32">
        <f>VLOOKUP(C124,'5th Cycle APR Raw Data-Last'!$A$3:$S$1377,18,FALSE)</f>
        <v>105</v>
      </c>
      <c r="Y124" s="32">
        <f>SUMIF('5th Cycle APR Raw Data-Last'!$A$3:$A$1377,'5th Cycle Summary-Final2'!$C124,'5th Cycle APR Raw Data-Last'!$S$3:$S$1377)</f>
        <v>11</v>
      </c>
      <c r="Z124" s="32">
        <f t="shared" si="8"/>
        <v>94</v>
      </c>
    </row>
    <row r="125" spans="1:26" ht="12.75" customHeight="1" x14ac:dyDescent="0.15">
      <c r="A125" s="9" t="s">
        <v>168</v>
      </c>
      <c r="B125" s="9" t="s">
        <v>144</v>
      </c>
      <c r="C125" s="29" t="s">
        <v>208</v>
      </c>
      <c r="D125" s="32">
        <f>VLOOKUP(C125,'5th Cycle APR Raw Data-Last'!$A$3:$S$1377,6,FALSE)</f>
        <v>340</v>
      </c>
      <c r="E125" s="32">
        <f>SUMIF('5th Cycle APR Raw Data-Last'!$A$3:$A$1377,'5th Cycle Summary-Final2'!$C125,'5th Cycle APR Raw Data-Last'!G$3:G$1377)</f>
        <v>144</v>
      </c>
      <c r="F125" s="32">
        <f>SUMIF('5th Cycle APR Raw Data-Last'!$A$3:$A$1377,'5th Cycle Summary-Final2'!$C125,'5th Cycle APR Raw Data-Last'!H$3:H$1377)</f>
        <v>144</v>
      </c>
      <c r="G125" s="32">
        <f>SUMIF('5th Cycle APR Raw Data-Last'!$A$3:$A$1377,'5th Cycle Summary-Final2'!$C125,'5th Cycle APR Raw Data-Last'!I$3:I$1377)</f>
        <v>0</v>
      </c>
      <c r="H125" s="32">
        <f t="shared" si="0"/>
        <v>196</v>
      </c>
      <c r="I125" s="34">
        <f t="shared" si="1"/>
        <v>0.42352941176470588</v>
      </c>
      <c r="J125" s="32">
        <f>VLOOKUP(C125,'5th Cycle APR Raw Data-Last'!$A$3:$S$1377,10,FALSE)</f>
        <v>207</v>
      </c>
      <c r="K125" s="32">
        <f>SUMIF('5th Cycle APR Raw Data-Last'!$A$3:$A$1377,'5th Cycle Summary-Final2'!$C125,'5th Cycle APR Raw Data-Last'!K$3:K$1377)</f>
        <v>38</v>
      </c>
      <c r="L125" s="32">
        <f>SUMIF('5th Cycle APR Raw Data-Last'!$A$3:$A$1377,'5th Cycle Summary-Final2'!$C125,'5th Cycle APR Raw Data-Last'!L$3:L$1377)</f>
        <v>38</v>
      </c>
      <c r="M125" s="32">
        <f>SUMIF('5th Cycle APR Raw Data-Last'!$A$3:$A$1377,'5th Cycle Summary-Final2'!$C125,'5th Cycle APR Raw Data-Last'!M$3:M$1377)</f>
        <v>0</v>
      </c>
      <c r="N125" s="32">
        <f t="shared" si="2"/>
        <v>169</v>
      </c>
      <c r="O125" s="34">
        <f t="shared" si="3"/>
        <v>0.18357487922705315</v>
      </c>
      <c r="P125" s="32">
        <f>VLOOKUP(C125,'5th Cycle APR Raw Data-Last'!$A$3:$S$1377,14,FALSE)</f>
        <v>224</v>
      </c>
      <c r="Q125" s="32">
        <f>SUMIF('5th Cycle APR Raw Data-Last'!$A$3:$A$1377,'5th Cycle Summary-Final2'!$C125,'5th Cycle APR Raw Data-Last'!$O$3:$O$1377)</f>
        <v>45</v>
      </c>
      <c r="R125" s="32">
        <f t="shared" si="4"/>
        <v>179</v>
      </c>
      <c r="S125" s="34">
        <f t="shared" si="5"/>
        <v>0.20089285714285715</v>
      </c>
      <c r="T125" s="32">
        <f>VLOOKUP(C125,'5th Cycle APR Raw Data-Last'!$A$3:$S$1377,16,FALSE)</f>
        <v>561</v>
      </c>
      <c r="U125" s="32">
        <f>SUMIF('5th Cycle APR Raw Data-Last'!$A$3:$A$1377,'5th Cycle Summary-Final2'!$C125,'5th Cycle APR Raw Data-Last'!$Q$3:$Q$1377)</f>
        <v>1565</v>
      </c>
      <c r="V125" s="32">
        <f t="shared" si="6"/>
        <v>0</v>
      </c>
      <c r="W125" s="34">
        <f t="shared" si="7"/>
        <v>2.7896613190730837</v>
      </c>
      <c r="X125" s="32">
        <f>VLOOKUP(C125,'5th Cycle APR Raw Data-Last'!$A$3:$S$1377,18,FALSE)</f>
        <v>1332</v>
      </c>
      <c r="Y125" s="32">
        <f>SUMIF('5th Cycle APR Raw Data-Last'!$A$3:$A$1377,'5th Cycle Summary-Final2'!$C125,'5th Cycle APR Raw Data-Last'!$S$3:$S$1377)</f>
        <v>1792</v>
      </c>
      <c r="Z125" s="32">
        <f t="shared" si="8"/>
        <v>544</v>
      </c>
    </row>
    <row r="126" spans="1:26" ht="12.75" customHeight="1" x14ac:dyDescent="0.15">
      <c r="A126" s="9" t="s">
        <v>168</v>
      </c>
      <c r="B126" s="9" t="s">
        <v>144</v>
      </c>
      <c r="C126" s="29" t="s">
        <v>209</v>
      </c>
      <c r="D126" s="32">
        <f>VLOOKUP(C126,'5th Cycle APR Raw Data-Last'!$A$3:$S$1377,6,FALSE)</f>
        <v>8</v>
      </c>
      <c r="E126" s="32">
        <f>SUMIF('5th Cycle APR Raw Data-Last'!$A$3:$A$1377,'5th Cycle Summary-Final2'!$C126,'5th Cycle APR Raw Data-Last'!G$3:G$1377)</f>
        <v>5</v>
      </c>
      <c r="F126" s="32">
        <f>SUMIF('5th Cycle APR Raw Data-Last'!$A$3:$A$1377,'5th Cycle Summary-Final2'!$C126,'5th Cycle APR Raw Data-Last'!H$3:H$1377)</f>
        <v>5</v>
      </c>
      <c r="G126" s="32">
        <f>SUMIF('5th Cycle APR Raw Data-Last'!$A$3:$A$1377,'5th Cycle Summary-Final2'!$C126,'5th Cycle APR Raw Data-Last'!I$3:I$1377)</f>
        <v>0</v>
      </c>
      <c r="H126" s="32">
        <f t="shared" si="0"/>
        <v>3</v>
      </c>
      <c r="I126" s="34">
        <f t="shared" si="1"/>
        <v>0.625</v>
      </c>
      <c r="J126" s="32">
        <f>VLOOKUP(C126,'5th Cycle APR Raw Data-Last'!$A$3:$S$1377,10,FALSE)</f>
        <v>5</v>
      </c>
      <c r="K126" s="32">
        <f>SUMIF('5th Cycle APR Raw Data-Last'!$A$3:$A$1377,'5th Cycle Summary-Final2'!$C126,'5th Cycle APR Raw Data-Last'!K$3:K$1377)</f>
        <v>0</v>
      </c>
      <c r="L126" s="32">
        <f>SUMIF('5th Cycle APR Raw Data-Last'!$A$3:$A$1377,'5th Cycle Summary-Final2'!$C126,'5th Cycle APR Raw Data-Last'!L$3:L$1377)</f>
        <v>0</v>
      </c>
      <c r="M126" s="32">
        <f>SUMIF('5th Cycle APR Raw Data-Last'!$A$3:$A$1377,'5th Cycle Summary-Final2'!$C126,'5th Cycle APR Raw Data-Last'!M$3:M$1377)</f>
        <v>0</v>
      </c>
      <c r="N126" s="32">
        <f t="shared" si="2"/>
        <v>5</v>
      </c>
      <c r="O126" s="34">
        <f t="shared" si="3"/>
        <v>0</v>
      </c>
      <c r="P126" s="32">
        <f>VLOOKUP(C126,'5th Cycle APR Raw Data-Last'!$A$3:$S$1377,14,FALSE)</f>
        <v>5</v>
      </c>
      <c r="Q126" s="32">
        <f>SUMIF('5th Cycle APR Raw Data-Last'!$A$3:$A$1377,'5th Cycle Summary-Final2'!$C126,'5th Cycle APR Raw Data-Last'!$O$3:$O$1377)</f>
        <v>0</v>
      </c>
      <c r="R126" s="32">
        <f t="shared" si="4"/>
        <v>5</v>
      </c>
      <c r="S126" s="34">
        <f t="shared" si="5"/>
        <v>0</v>
      </c>
      <c r="T126" s="32">
        <f>VLOOKUP(C126,'5th Cycle APR Raw Data-Last'!$A$3:$S$1377,16,FALSE)</f>
        <v>13</v>
      </c>
      <c r="U126" s="32">
        <f>SUMIF('5th Cycle APR Raw Data-Last'!$A$3:$A$1377,'5th Cycle Summary-Final2'!$C126,'5th Cycle APR Raw Data-Last'!$Q$3:$Q$1377)</f>
        <v>82</v>
      </c>
      <c r="V126" s="32">
        <f t="shared" si="6"/>
        <v>0</v>
      </c>
      <c r="W126" s="34">
        <f t="shared" si="7"/>
        <v>6.3076923076923075</v>
      </c>
      <c r="X126" s="32">
        <f>VLOOKUP(C126,'5th Cycle APR Raw Data-Last'!$A$3:$S$1377,18,FALSE)</f>
        <v>31</v>
      </c>
      <c r="Y126" s="32">
        <f>SUMIF('5th Cycle APR Raw Data-Last'!$A$3:$A$1377,'5th Cycle Summary-Final2'!$C126,'5th Cycle APR Raw Data-Last'!$S$3:$S$1377)</f>
        <v>87</v>
      </c>
      <c r="Z126" s="32">
        <f t="shared" si="8"/>
        <v>13</v>
      </c>
    </row>
    <row r="127" spans="1:26" ht="12.75" customHeight="1" x14ac:dyDescent="0.15">
      <c r="A127" s="9" t="s">
        <v>168</v>
      </c>
      <c r="B127" s="9" t="s">
        <v>144</v>
      </c>
      <c r="C127" s="29" t="s">
        <v>210</v>
      </c>
      <c r="D127" s="32">
        <f>VLOOKUP(C127,'5th Cycle APR Raw Data-Last'!$A$3:$S$1377,6,FALSE)</f>
        <v>372</v>
      </c>
      <c r="E127" s="32">
        <f>SUMIF('5th Cycle APR Raw Data-Last'!$A$3:$A$1377,'5th Cycle Summary-Final2'!$C127,'5th Cycle APR Raw Data-Last'!G$3:G$1377)</f>
        <v>0</v>
      </c>
      <c r="F127" s="32">
        <f>SUMIF('5th Cycle APR Raw Data-Last'!$A$3:$A$1377,'5th Cycle Summary-Final2'!$C127,'5th Cycle APR Raw Data-Last'!H$3:H$1377)</f>
        <v>0</v>
      </c>
      <c r="G127" s="32">
        <f>SUMIF('5th Cycle APR Raw Data-Last'!$A$3:$A$1377,'5th Cycle Summary-Final2'!$C127,'5th Cycle APR Raw Data-Last'!I$3:I$1377)</f>
        <v>0</v>
      </c>
      <c r="H127" s="32">
        <f t="shared" si="0"/>
        <v>372</v>
      </c>
      <c r="I127" s="34">
        <f t="shared" si="1"/>
        <v>0</v>
      </c>
      <c r="J127" s="32">
        <f>VLOOKUP(C127,'5th Cycle APR Raw Data-Last'!$A$3:$S$1377,10,FALSE)</f>
        <v>223</v>
      </c>
      <c r="K127" s="32">
        <f>SUMIF('5th Cycle APR Raw Data-Last'!$A$3:$A$1377,'5th Cycle Summary-Final2'!$C127,'5th Cycle APR Raw Data-Last'!K$3:K$1377)</f>
        <v>0</v>
      </c>
      <c r="L127" s="32">
        <f>SUMIF('5th Cycle APR Raw Data-Last'!$A$3:$A$1377,'5th Cycle Summary-Final2'!$C127,'5th Cycle APR Raw Data-Last'!L$3:L$1377)</f>
        <v>0</v>
      </c>
      <c r="M127" s="32">
        <f>SUMIF('5th Cycle APR Raw Data-Last'!$A$3:$A$1377,'5th Cycle Summary-Final2'!$C127,'5th Cycle APR Raw Data-Last'!M$3:M$1377)</f>
        <v>0</v>
      </c>
      <c r="N127" s="32">
        <f t="shared" si="2"/>
        <v>223</v>
      </c>
      <c r="O127" s="34">
        <f t="shared" si="3"/>
        <v>0</v>
      </c>
      <c r="P127" s="32">
        <f>VLOOKUP(C127,'5th Cycle APR Raw Data-Last'!$A$3:$S$1377,14,FALSE)</f>
        <v>238</v>
      </c>
      <c r="Q127" s="32">
        <f>SUMIF('5th Cycle APR Raw Data-Last'!$A$3:$A$1377,'5th Cycle Summary-Final2'!$C127,'5th Cycle APR Raw Data-Last'!$O$3:$O$1377)</f>
        <v>0</v>
      </c>
      <c r="R127" s="32">
        <f t="shared" si="4"/>
        <v>238</v>
      </c>
      <c r="S127" s="34">
        <f t="shared" si="5"/>
        <v>0</v>
      </c>
      <c r="T127" s="32">
        <f>VLOOKUP(C127,'5th Cycle APR Raw Data-Last'!$A$3:$S$1377,16,FALSE)</f>
        <v>564</v>
      </c>
      <c r="U127" s="32">
        <f>SUMIF('5th Cycle APR Raw Data-Last'!$A$3:$A$1377,'5th Cycle Summary-Final2'!$C127,'5th Cycle APR Raw Data-Last'!$Q$3:$Q$1377)</f>
        <v>124</v>
      </c>
      <c r="V127" s="32">
        <f t="shared" si="6"/>
        <v>440</v>
      </c>
      <c r="W127" s="34">
        <f t="shared" si="7"/>
        <v>0.21985815602836881</v>
      </c>
      <c r="X127" s="32">
        <f>VLOOKUP(C127,'5th Cycle APR Raw Data-Last'!$A$3:$S$1377,18,FALSE)</f>
        <v>1397</v>
      </c>
      <c r="Y127" s="32">
        <f>SUMIF('5th Cycle APR Raw Data-Last'!$A$3:$A$1377,'5th Cycle Summary-Final2'!$C127,'5th Cycle APR Raw Data-Last'!$S$3:$S$1377)</f>
        <v>124</v>
      </c>
      <c r="Z127" s="32">
        <f t="shared" si="8"/>
        <v>1273</v>
      </c>
    </row>
    <row r="128" spans="1:26" ht="12.75" customHeight="1" x14ac:dyDescent="0.15">
      <c r="A128" s="9" t="s">
        <v>168</v>
      </c>
      <c r="B128" s="9" t="s">
        <v>144</v>
      </c>
      <c r="C128" s="29" t="s">
        <v>211</v>
      </c>
      <c r="D128" s="32">
        <f>VLOOKUP(C128,'5th Cycle APR Raw Data-Last'!$A$3:$S$1377,6,FALSE)</f>
        <v>153</v>
      </c>
      <c r="E128" s="32">
        <f>SUMIF('5th Cycle APR Raw Data-Last'!$A$3:$A$1377,'5th Cycle Summary-Final2'!$C128,'5th Cycle APR Raw Data-Last'!G$3:G$1377)</f>
        <v>0</v>
      </c>
      <c r="F128" s="32">
        <f>SUMIF('5th Cycle APR Raw Data-Last'!$A$3:$A$1377,'5th Cycle Summary-Final2'!$C128,'5th Cycle APR Raw Data-Last'!H$3:H$1377)</f>
        <v>0</v>
      </c>
      <c r="G128" s="32">
        <f>SUMIF('5th Cycle APR Raw Data-Last'!$A$3:$A$1377,'5th Cycle Summary-Final2'!$C128,'5th Cycle APR Raw Data-Last'!I$3:I$1377)</f>
        <v>0</v>
      </c>
      <c r="H128" s="32">
        <f t="shared" si="0"/>
        <v>153</v>
      </c>
      <c r="I128" s="34">
        <f t="shared" si="1"/>
        <v>0</v>
      </c>
      <c r="J128" s="32">
        <f>VLOOKUP(C128,'5th Cycle APR Raw Data-Last'!$A$3:$S$1377,10,FALSE)</f>
        <v>88</v>
      </c>
      <c r="K128" s="32">
        <f>SUMIF('5th Cycle APR Raw Data-Last'!$A$3:$A$1377,'5th Cycle Summary-Final2'!$C128,'5th Cycle APR Raw Data-Last'!K$3:K$1377)</f>
        <v>0</v>
      </c>
      <c r="L128" s="32">
        <f>SUMIF('5th Cycle APR Raw Data-Last'!$A$3:$A$1377,'5th Cycle Summary-Final2'!$C128,'5th Cycle APR Raw Data-Last'!L$3:L$1377)</f>
        <v>0</v>
      </c>
      <c r="M128" s="32">
        <f>SUMIF('5th Cycle APR Raw Data-Last'!$A$3:$A$1377,'5th Cycle Summary-Final2'!$C128,'5th Cycle APR Raw Data-Last'!M$3:M$1377)</f>
        <v>0</v>
      </c>
      <c r="N128" s="32">
        <f t="shared" si="2"/>
        <v>88</v>
      </c>
      <c r="O128" s="34">
        <f t="shared" si="3"/>
        <v>0</v>
      </c>
      <c r="P128" s="32">
        <f>VLOOKUP(C128,'5th Cycle APR Raw Data-Last'!$A$3:$S$1377,14,FALSE)</f>
        <v>99</v>
      </c>
      <c r="Q128" s="32">
        <f>SUMIF('5th Cycle APR Raw Data-Last'!$A$3:$A$1377,'5th Cycle Summary-Final2'!$C128,'5th Cycle APR Raw Data-Last'!$O$3:$O$1377)</f>
        <v>0</v>
      </c>
      <c r="R128" s="32">
        <f t="shared" si="4"/>
        <v>99</v>
      </c>
      <c r="S128" s="34">
        <f t="shared" si="5"/>
        <v>0</v>
      </c>
      <c r="T128" s="32">
        <f>VLOOKUP(C128,'5th Cycle APR Raw Data-Last'!$A$3:$S$1377,16,FALSE)</f>
        <v>262</v>
      </c>
      <c r="U128" s="32">
        <f>SUMIF('5th Cycle APR Raw Data-Last'!$A$3:$A$1377,'5th Cycle Summary-Final2'!$C128,'5th Cycle APR Raw Data-Last'!$Q$3:$Q$1377)</f>
        <v>0</v>
      </c>
      <c r="V128" s="32">
        <f t="shared" si="6"/>
        <v>262</v>
      </c>
      <c r="W128" s="34">
        <f t="shared" si="7"/>
        <v>0</v>
      </c>
      <c r="X128" s="32">
        <f>VLOOKUP(C128,'5th Cycle APR Raw Data-Last'!$A$3:$S$1377,18,FALSE)</f>
        <v>602</v>
      </c>
      <c r="Y128" s="32">
        <f>SUMIF('5th Cycle APR Raw Data-Last'!$A$3:$A$1377,'5th Cycle Summary-Final2'!$C128,'5th Cycle APR Raw Data-Last'!$S$3:$S$1377)</f>
        <v>0</v>
      </c>
      <c r="Z128" s="32">
        <f t="shared" si="8"/>
        <v>602</v>
      </c>
    </row>
    <row r="129" spans="1:26" ht="12.75" customHeight="1" x14ac:dyDescent="0.15">
      <c r="A129" s="9" t="s">
        <v>168</v>
      </c>
      <c r="B129" s="9" t="s">
        <v>144</v>
      </c>
      <c r="C129" s="29" t="s">
        <v>212</v>
      </c>
      <c r="D129" s="32">
        <f>VLOOKUP(C129,'5th Cycle APR Raw Data-Last'!$A$3:$S$1377,6,FALSE)</f>
        <v>121</v>
      </c>
      <c r="E129" s="32">
        <f>SUMIF('5th Cycle APR Raw Data-Last'!$A$3:$A$1377,'5th Cycle Summary-Final2'!$C129,'5th Cycle APR Raw Data-Last'!G$3:G$1377)</f>
        <v>0</v>
      </c>
      <c r="F129" s="32">
        <f>SUMIF('5th Cycle APR Raw Data-Last'!$A$3:$A$1377,'5th Cycle Summary-Final2'!$C129,'5th Cycle APR Raw Data-Last'!H$3:H$1377)</f>
        <v>0</v>
      </c>
      <c r="G129" s="32">
        <f>SUMIF('5th Cycle APR Raw Data-Last'!$A$3:$A$1377,'5th Cycle Summary-Final2'!$C129,'5th Cycle APR Raw Data-Last'!I$3:I$1377)</f>
        <v>0</v>
      </c>
      <c r="H129" s="32">
        <f t="shared" si="0"/>
        <v>121</v>
      </c>
      <c r="I129" s="34">
        <f t="shared" si="1"/>
        <v>0</v>
      </c>
      <c r="J129" s="32">
        <f>VLOOKUP(C129,'5th Cycle APR Raw Data-Last'!$A$3:$S$1377,10,FALSE)</f>
        <v>72</v>
      </c>
      <c r="K129" s="32">
        <f>SUMIF('5th Cycle APR Raw Data-Last'!$A$3:$A$1377,'5th Cycle Summary-Final2'!$C129,'5th Cycle APR Raw Data-Last'!K$3:K$1377)</f>
        <v>0</v>
      </c>
      <c r="L129" s="32">
        <f>SUMIF('5th Cycle APR Raw Data-Last'!$A$3:$A$1377,'5th Cycle Summary-Final2'!$C129,'5th Cycle APR Raw Data-Last'!L$3:L$1377)</f>
        <v>0</v>
      </c>
      <c r="M129" s="32">
        <f>SUMIF('5th Cycle APR Raw Data-Last'!$A$3:$A$1377,'5th Cycle Summary-Final2'!$C129,'5th Cycle APR Raw Data-Last'!M$3:M$1377)</f>
        <v>0</v>
      </c>
      <c r="N129" s="32">
        <f t="shared" si="2"/>
        <v>72</v>
      </c>
      <c r="O129" s="34">
        <f t="shared" si="3"/>
        <v>0</v>
      </c>
      <c r="P129" s="32">
        <f>VLOOKUP(C129,'5th Cycle APR Raw Data-Last'!$A$3:$S$1377,14,FALSE)</f>
        <v>77</v>
      </c>
      <c r="Q129" s="32">
        <f>SUMIF('5th Cycle APR Raw Data-Last'!$A$3:$A$1377,'5th Cycle Summary-Final2'!$C129,'5th Cycle APR Raw Data-Last'!$O$3:$O$1377)</f>
        <v>0</v>
      </c>
      <c r="R129" s="32">
        <f t="shared" si="4"/>
        <v>77</v>
      </c>
      <c r="S129" s="34">
        <f t="shared" si="5"/>
        <v>0</v>
      </c>
      <c r="T129" s="32">
        <f>VLOOKUP(C129,'5th Cycle APR Raw Data-Last'!$A$3:$S$1377,16,FALSE)</f>
        <v>193</v>
      </c>
      <c r="U129" s="32">
        <f>SUMIF('5th Cycle APR Raw Data-Last'!$A$3:$A$1377,'5th Cycle Summary-Final2'!$C129,'5th Cycle APR Raw Data-Last'!$Q$3:$Q$1377)</f>
        <v>35</v>
      </c>
      <c r="V129" s="32">
        <f t="shared" si="6"/>
        <v>158</v>
      </c>
      <c r="W129" s="34">
        <f t="shared" si="7"/>
        <v>0.18134715025906736</v>
      </c>
      <c r="X129" s="32">
        <f>VLOOKUP(C129,'5th Cycle APR Raw Data-Last'!$A$3:$S$1377,18,FALSE)</f>
        <v>463</v>
      </c>
      <c r="Y129" s="32">
        <f>SUMIF('5th Cycle APR Raw Data-Last'!$A$3:$A$1377,'5th Cycle Summary-Final2'!$C129,'5th Cycle APR Raw Data-Last'!$S$3:$S$1377)</f>
        <v>35</v>
      </c>
      <c r="Z129" s="32">
        <f t="shared" si="8"/>
        <v>428</v>
      </c>
    </row>
    <row r="130" spans="1:26" ht="12.75" customHeight="1" x14ac:dyDescent="0.15">
      <c r="A130" s="9" t="s">
        <v>168</v>
      </c>
      <c r="B130" s="9" t="s">
        <v>144</v>
      </c>
      <c r="C130" s="29" t="s">
        <v>213</v>
      </c>
      <c r="D130" s="32">
        <f>VLOOKUP(C130,'5th Cycle APR Raw Data-Last'!$A$3:$S$1377,6,FALSE)</f>
        <v>55</v>
      </c>
      <c r="E130" s="32">
        <f>SUMIF('5th Cycle APR Raw Data-Last'!$A$3:$A$1377,'5th Cycle Summary-Final2'!$C130,'5th Cycle APR Raw Data-Last'!G$3:G$1377)</f>
        <v>28</v>
      </c>
      <c r="F130" s="32">
        <f>SUMIF('5th Cycle APR Raw Data-Last'!$A$3:$A$1377,'5th Cycle Summary-Final2'!$C130,'5th Cycle APR Raw Data-Last'!H$3:H$1377)</f>
        <v>28</v>
      </c>
      <c r="G130" s="32">
        <f>SUMIF('5th Cycle APR Raw Data-Last'!$A$3:$A$1377,'5th Cycle Summary-Final2'!$C130,'5th Cycle APR Raw Data-Last'!I$3:I$1377)</f>
        <v>0</v>
      </c>
      <c r="H130" s="32">
        <f t="shared" si="0"/>
        <v>27</v>
      </c>
      <c r="I130" s="34">
        <f t="shared" si="1"/>
        <v>0.50909090909090904</v>
      </c>
      <c r="J130" s="32">
        <f>VLOOKUP(C130,'5th Cycle APR Raw Data-Last'!$A$3:$S$1377,10,FALSE)</f>
        <v>32</v>
      </c>
      <c r="K130" s="32">
        <f>SUMIF('5th Cycle APR Raw Data-Last'!$A$3:$A$1377,'5th Cycle Summary-Final2'!$C130,'5th Cycle APR Raw Data-Last'!K$3:K$1377)</f>
        <v>14</v>
      </c>
      <c r="L130" s="32">
        <f>SUMIF('5th Cycle APR Raw Data-Last'!$A$3:$A$1377,'5th Cycle Summary-Final2'!$C130,'5th Cycle APR Raw Data-Last'!L$3:L$1377)</f>
        <v>4</v>
      </c>
      <c r="M130" s="32">
        <f>SUMIF('5th Cycle APR Raw Data-Last'!$A$3:$A$1377,'5th Cycle Summary-Final2'!$C130,'5th Cycle APR Raw Data-Last'!M$3:M$1377)</f>
        <v>10</v>
      </c>
      <c r="N130" s="32">
        <f t="shared" si="2"/>
        <v>18</v>
      </c>
      <c r="O130" s="34">
        <f t="shared" si="3"/>
        <v>0.4375</v>
      </c>
      <c r="P130" s="32">
        <f>VLOOKUP(C130,'5th Cycle APR Raw Data-Last'!$A$3:$S$1377,14,FALSE)</f>
        <v>35</v>
      </c>
      <c r="Q130" s="32">
        <f>SUMIF('5th Cycle APR Raw Data-Last'!$A$3:$A$1377,'5th Cycle Summary-Final2'!$C130,'5th Cycle APR Raw Data-Last'!$O$3:$O$1377)</f>
        <v>0</v>
      </c>
      <c r="R130" s="32">
        <f t="shared" si="4"/>
        <v>35</v>
      </c>
      <c r="S130" s="34">
        <f t="shared" si="5"/>
        <v>0</v>
      </c>
      <c r="T130" s="32">
        <f>VLOOKUP(C130,'5th Cycle APR Raw Data-Last'!$A$3:$S$1377,16,FALSE)</f>
        <v>95</v>
      </c>
      <c r="U130" s="32">
        <f>SUMIF('5th Cycle APR Raw Data-Last'!$A$3:$A$1377,'5th Cycle Summary-Final2'!$C130,'5th Cycle APR Raw Data-Last'!$Q$3:$Q$1377)</f>
        <v>36</v>
      </c>
      <c r="V130" s="32">
        <f t="shared" si="6"/>
        <v>59</v>
      </c>
      <c r="W130" s="34">
        <f t="shared" si="7"/>
        <v>0.37894736842105264</v>
      </c>
      <c r="X130" s="32">
        <f>VLOOKUP(C130,'5th Cycle APR Raw Data-Last'!$A$3:$S$1377,18,FALSE)</f>
        <v>217</v>
      </c>
      <c r="Y130" s="32">
        <f>SUMIF('5th Cycle APR Raw Data-Last'!$A$3:$A$1377,'5th Cycle Summary-Final2'!$C130,'5th Cycle APR Raw Data-Last'!$S$3:$S$1377)</f>
        <v>78</v>
      </c>
      <c r="Z130" s="32">
        <f t="shared" si="8"/>
        <v>139</v>
      </c>
    </row>
    <row r="131" spans="1:26" ht="12.75" customHeight="1" x14ac:dyDescent="0.15">
      <c r="A131" s="9" t="s">
        <v>168</v>
      </c>
      <c r="B131" s="9" t="s">
        <v>144</v>
      </c>
      <c r="C131" s="29" t="s">
        <v>214</v>
      </c>
      <c r="D131" s="32">
        <f>VLOOKUP(C131,'5th Cycle APR Raw Data-Last'!$A$3:$S$1377,6,FALSE)</f>
        <v>236</v>
      </c>
      <c r="E131" s="32">
        <f>SUMIF('5th Cycle APR Raw Data-Last'!$A$3:$A$1377,'5th Cycle Summary-Final2'!$C131,'5th Cycle APR Raw Data-Last'!G$3:G$1377)</f>
        <v>1</v>
      </c>
      <c r="F131" s="32">
        <f>SUMIF('5th Cycle APR Raw Data-Last'!$A$3:$A$1377,'5th Cycle Summary-Final2'!$C131,'5th Cycle APR Raw Data-Last'!H$3:H$1377)</f>
        <v>0</v>
      </c>
      <c r="G131" s="32">
        <f>SUMIF('5th Cycle APR Raw Data-Last'!$A$3:$A$1377,'5th Cycle Summary-Final2'!$C131,'5th Cycle APR Raw Data-Last'!I$3:I$1377)</f>
        <v>1</v>
      </c>
      <c r="H131" s="32">
        <f t="shared" si="0"/>
        <v>235</v>
      </c>
      <c r="I131" s="34">
        <f t="shared" si="1"/>
        <v>4.2372881355932203E-3</v>
      </c>
      <c r="J131" s="32">
        <f>VLOOKUP(C131,'5th Cycle APR Raw Data-Last'!$A$3:$S$1377,10,FALSE)</f>
        <v>142</v>
      </c>
      <c r="K131" s="32">
        <f>SUMIF('5th Cycle APR Raw Data-Last'!$A$3:$A$1377,'5th Cycle Summary-Final2'!$C131,'5th Cycle APR Raw Data-Last'!K$3:K$1377)</f>
        <v>24</v>
      </c>
      <c r="L131" s="32">
        <f>SUMIF('5th Cycle APR Raw Data-Last'!$A$3:$A$1377,'5th Cycle Summary-Final2'!$C131,'5th Cycle APR Raw Data-Last'!L$3:L$1377)</f>
        <v>0</v>
      </c>
      <c r="M131" s="32">
        <f>SUMIF('5th Cycle APR Raw Data-Last'!$A$3:$A$1377,'5th Cycle Summary-Final2'!$C131,'5th Cycle APR Raw Data-Last'!M$3:M$1377)</f>
        <v>0</v>
      </c>
      <c r="N131" s="32">
        <f t="shared" si="2"/>
        <v>118</v>
      </c>
      <c r="O131" s="34">
        <f t="shared" si="3"/>
        <v>0.16901408450704225</v>
      </c>
      <c r="P131" s="32">
        <f>VLOOKUP(C131,'5th Cycle APR Raw Data-Last'!$A$3:$S$1377,14,FALSE)</f>
        <v>154</v>
      </c>
      <c r="Q131" s="32">
        <f>SUMIF('5th Cycle APR Raw Data-Last'!$A$3:$A$1377,'5th Cycle Summary-Final2'!$C131,'5th Cycle APR Raw Data-Last'!$O$3:$O$1377)</f>
        <v>60</v>
      </c>
      <c r="R131" s="32">
        <f t="shared" si="4"/>
        <v>94</v>
      </c>
      <c r="S131" s="34">
        <f t="shared" si="5"/>
        <v>0.38961038961038963</v>
      </c>
      <c r="T131" s="32">
        <f>VLOOKUP(C131,'5th Cycle APR Raw Data-Last'!$A$3:$S$1377,16,FALSE)</f>
        <v>398</v>
      </c>
      <c r="U131" s="32">
        <f>SUMIF('5th Cycle APR Raw Data-Last'!$A$3:$A$1377,'5th Cycle Summary-Final2'!$C131,'5th Cycle APR Raw Data-Last'!$Q$3:$Q$1377)</f>
        <v>81</v>
      </c>
      <c r="V131" s="32">
        <f t="shared" si="6"/>
        <v>317</v>
      </c>
      <c r="W131" s="34">
        <f t="shared" si="7"/>
        <v>0.20351758793969849</v>
      </c>
      <c r="X131" s="32">
        <f>VLOOKUP(C131,'5th Cycle APR Raw Data-Last'!$A$3:$S$1377,18,FALSE)</f>
        <v>930</v>
      </c>
      <c r="Y131" s="32">
        <f>SUMIF('5th Cycle APR Raw Data-Last'!$A$3:$A$1377,'5th Cycle Summary-Final2'!$C131,'5th Cycle APR Raw Data-Last'!$S$3:$S$1377)</f>
        <v>142</v>
      </c>
      <c r="Z131" s="32">
        <f t="shared" si="8"/>
        <v>764</v>
      </c>
    </row>
    <row r="132" spans="1:26" ht="12.75" customHeight="1" x14ac:dyDescent="0.15">
      <c r="A132" s="9" t="s">
        <v>168</v>
      </c>
      <c r="B132" s="9" t="s">
        <v>144</v>
      </c>
      <c r="C132" s="29" t="s">
        <v>215</v>
      </c>
      <c r="D132" s="32">
        <f>VLOOKUP(C132,'5th Cycle APR Raw Data-Last'!$A$3:$S$1377,6,FALSE)</f>
        <v>7</v>
      </c>
      <c r="E132" s="32">
        <f>SUMIF('5th Cycle APR Raw Data-Last'!$A$3:$A$1377,'5th Cycle Summary-Final2'!$C132,'5th Cycle APR Raw Data-Last'!G$3:G$1377)</f>
        <v>1</v>
      </c>
      <c r="F132" s="32">
        <f>SUMIF('5th Cycle APR Raw Data-Last'!$A$3:$A$1377,'5th Cycle Summary-Final2'!$C132,'5th Cycle APR Raw Data-Last'!H$3:H$1377)</f>
        <v>1</v>
      </c>
      <c r="G132" s="32">
        <f>SUMIF('5th Cycle APR Raw Data-Last'!$A$3:$A$1377,'5th Cycle Summary-Final2'!$C132,'5th Cycle APR Raw Data-Last'!I$3:I$1377)</f>
        <v>0</v>
      </c>
      <c r="H132" s="32">
        <f t="shared" si="0"/>
        <v>6</v>
      </c>
      <c r="I132" s="34">
        <f t="shared" si="1"/>
        <v>0.14285714285714285</v>
      </c>
      <c r="J132" s="32">
        <f>VLOOKUP(C132,'5th Cycle APR Raw Data-Last'!$A$3:$S$1377,10,FALSE)</f>
        <v>5</v>
      </c>
      <c r="K132" s="32">
        <f>SUMIF('5th Cycle APR Raw Data-Last'!$A$3:$A$1377,'5th Cycle Summary-Final2'!$C132,'5th Cycle APR Raw Data-Last'!K$3:K$1377)</f>
        <v>0</v>
      </c>
      <c r="L132" s="32">
        <f>SUMIF('5th Cycle APR Raw Data-Last'!$A$3:$A$1377,'5th Cycle Summary-Final2'!$C132,'5th Cycle APR Raw Data-Last'!L$3:L$1377)</f>
        <v>0</v>
      </c>
      <c r="M132" s="32">
        <f>SUMIF('5th Cycle APR Raw Data-Last'!$A$3:$A$1377,'5th Cycle Summary-Final2'!$C132,'5th Cycle APR Raw Data-Last'!M$3:M$1377)</f>
        <v>0</v>
      </c>
      <c r="N132" s="32">
        <f t="shared" si="2"/>
        <v>5</v>
      </c>
      <c r="O132" s="34">
        <f t="shared" si="3"/>
        <v>0</v>
      </c>
      <c r="P132" s="32">
        <f>VLOOKUP(C132,'5th Cycle APR Raw Data-Last'!$A$3:$S$1377,14,FALSE)</f>
        <v>5</v>
      </c>
      <c r="Q132" s="32">
        <f>SUMIF('5th Cycle APR Raw Data-Last'!$A$3:$A$1377,'5th Cycle Summary-Final2'!$C132,'5th Cycle APR Raw Data-Last'!$O$3:$O$1377)</f>
        <v>4</v>
      </c>
      <c r="R132" s="32">
        <f t="shared" si="4"/>
        <v>1</v>
      </c>
      <c r="S132" s="34">
        <f t="shared" si="5"/>
        <v>0.8</v>
      </c>
      <c r="T132" s="32">
        <f>VLOOKUP(C132,'5th Cycle APR Raw Data-Last'!$A$3:$S$1377,16,FALSE)</f>
        <v>0</v>
      </c>
      <c r="U132" s="32">
        <f>SUMIF('5th Cycle APR Raw Data-Last'!$A$3:$A$1377,'5th Cycle Summary-Final2'!$C132,'5th Cycle APR Raw Data-Last'!$Q$3:$Q$1377)</f>
        <v>24</v>
      </c>
      <c r="V132" s="32">
        <f t="shared" si="6"/>
        <v>0</v>
      </c>
      <c r="W132" s="34" t="e">
        <f t="shared" si="7"/>
        <v>#DIV/0!</v>
      </c>
      <c r="X132" s="32">
        <f>VLOOKUP(C132,'5th Cycle APR Raw Data-Last'!$A$3:$S$1377,18,FALSE)</f>
        <v>17</v>
      </c>
      <c r="Y132" s="32">
        <f>SUMIF('5th Cycle APR Raw Data-Last'!$A$3:$A$1377,'5th Cycle Summary-Final2'!$C132,'5th Cycle APR Raw Data-Last'!$S$3:$S$1377)</f>
        <v>29</v>
      </c>
      <c r="Z132" s="32">
        <f t="shared" si="8"/>
        <v>12</v>
      </c>
    </row>
    <row r="133" spans="1:26" ht="12.75" customHeight="1" x14ac:dyDescent="0.15">
      <c r="A133" s="9" t="s">
        <v>168</v>
      </c>
      <c r="B133" s="9" t="s">
        <v>144</v>
      </c>
      <c r="C133" s="29" t="s">
        <v>216</v>
      </c>
      <c r="D133" s="32">
        <f>VLOOKUP(C133,'5th Cycle APR Raw Data-Last'!$A$3:$S$1377,6,FALSE)</f>
        <v>82</v>
      </c>
      <c r="E133" s="32">
        <f>SUMIF('5th Cycle APR Raw Data-Last'!$A$3:$A$1377,'5th Cycle Summary-Final2'!$C133,'5th Cycle APR Raw Data-Last'!G$3:G$1377)</f>
        <v>0</v>
      </c>
      <c r="F133" s="32">
        <f>SUMIF('5th Cycle APR Raw Data-Last'!$A$3:$A$1377,'5th Cycle Summary-Final2'!$C133,'5th Cycle APR Raw Data-Last'!H$3:H$1377)</f>
        <v>0</v>
      </c>
      <c r="G133" s="32">
        <f>SUMIF('5th Cycle APR Raw Data-Last'!$A$3:$A$1377,'5th Cycle Summary-Final2'!$C133,'5th Cycle APR Raw Data-Last'!I$3:I$1377)</f>
        <v>0</v>
      </c>
      <c r="H133" s="32">
        <f t="shared" si="0"/>
        <v>82</v>
      </c>
      <c r="I133" s="34">
        <f t="shared" si="1"/>
        <v>0</v>
      </c>
      <c r="J133" s="32">
        <f>VLOOKUP(C133,'5th Cycle APR Raw Data-Last'!$A$3:$S$1377,10,FALSE)</f>
        <v>50</v>
      </c>
      <c r="K133" s="32">
        <f>SUMIF('5th Cycle APR Raw Data-Last'!$A$3:$A$1377,'5th Cycle Summary-Final2'!$C133,'5th Cycle APR Raw Data-Last'!K$3:K$1377)</f>
        <v>1</v>
      </c>
      <c r="L133" s="32">
        <f>SUMIF('5th Cycle APR Raw Data-Last'!$A$3:$A$1377,'5th Cycle Summary-Final2'!$C133,'5th Cycle APR Raw Data-Last'!L$3:L$1377)</f>
        <v>0</v>
      </c>
      <c r="M133" s="32">
        <f>SUMIF('5th Cycle APR Raw Data-Last'!$A$3:$A$1377,'5th Cycle Summary-Final2'!$C133,'5th Cycle APR Raw Data-Last'!M$3:M$1377)</f>
        <v>1</v>
      </c>
      <c r="N133" s="32">
        <f t="shared" si="2"/>
        <v>49</v>
      </c>
      <c r="O133" s="34">
        <f t="shared" si="3"/>
        <v>0.02</v>
      </c>
      <c r="P133" s="32">
        <f>VLOOKUP(C133,'5th Cycle APR Raw Data-Last'!$A$3:$S$1377,14,FALSE)</f>
        <v>53</v>
      </c>
      <c r="Q133" s="32">
        <f>SUMIF('5th Cycle APR Raw Data-Last'!$A$3:$A$1377,'5th Cycle Summary-Final2'!$C133,'5th Cycle APR Raw Data-Last'!$O$3:$O$1377)</f>
        <v>0</v>
      </c>
      <c r="R133" s="32">
        <f t="shared" si="4"/>
        <v>53</v>
      </c>
      <c r="S133" s="34">
        <f t="shared" si="5"/>
        <v>0</v>
      </c>
      <c r="T133" s="32">
        <f>VLOOKUP(C133,'5th Cycle APR Raw Data-Last'!$A$3:$S$1377,16,FALSE)</f>
        <v>139</v>
      </c>
      <c r="U133" s="32">
        <f>SUMIF('5th Cycle APR Raw Data-Last'!$A$3:$A$1377,'5th Cycle Summary-Final2'!$C133,'5th Cycle APR Raw Data-Last'!$Q$3:$Q$1377)</f>
        <v>221</v>
      </c>
      <c r="V133" s="32">
        <f t="shared" si="6"/>
        <v>0</v>
      </c>
      <c r="W133" s="34">
        <f t="shared" si="7"/>
        <v>1.5899280575539569</v>
      </c>
      <c r="X133" s="32">
        <f>VLOOKUP(C133,'5th Cycle APR Raw Data-Last'!$A$3:$S$1377,18,FALSE)</f>
        <v>324</v>
      </c>
      <c r="Y133" s="32">
        <f>SUMIF('5th Cycle APR Raw Data-Last'!$A$3:$A$1377,'5th Cycle Summary-Final2'!$C133,'5th Cycle APR Raw Data-Last'!$S$3:$S$1377)</f>
        <v>222</v>
      </c>
      <c r="Z133" s="32">
        <f t="shared" si="8"/>
        <v>184</v>
      </c>
    </row>
    <row r="134" spans="1:26" ht="12.75" customHeight="1" x14ac:dyDescent="0.15">
      <c r="A134" s="9" t="s">
        <v>168</v>
      </c>
      <c r="B134" s="9" t="s">
        <v>144</v>
      </c>
      <c r="C134" s="29" t="s">
        <v>217</v>
      </c>
      <c r="D134" s="32">
        <f>VLOOKUP(C134,'5th Cycle APR Raw Data-Last'!$A$3:$S$1377,6,FALSE)</f>
        <v>428</v>
      </c>
      <c r="E134" s="32">
        <f>SUMIF('5th Cycle APR Raw Data-Last'!$A$3:$A$1377,'5th Cycle Summary-Final2'!$C134,'5th Cycle APR Raw Data-Last'!G$3:G$1377)</f>
        <v>303</v>
      </c>
      <c r="F134" s="32">
        <f>SUMIF('5th Cycle APR Raw Data-Last'!$A$3:$A$1377,'5th Cycle Summary-Final2'!$C134,'5th Cycle APR Raw Data-Last'!H$3:H$1377)</f>
        <v>303</v>
      </c>
      <c r="G134" s="32">
        <f>SUMIF('5th Cycle APR Raw Data-Last'!$A$3:$A$1377,'5th Cycle Summary-Final2'!$C134,'5th Cycle APR Raw Data-Last'!I$3:I$1377)</f>
        <v>0</v>
      </c>
      <c r="H134" s="32">
        <f t="shared" si="0"/>
        <v>125</v>
      </c>
      <c r="I134" s="34">
        <f t="shared" si="1"/>
        <v>0.70794392523364491</v>
      </c>
      <c r="J134" s="32">
        <f>VLOOKUP(C134,'5th Cycle APR Raw Data-Last'!$A$3:$S$1377,10,FALSE)</f>
        <v>263</v>
      </c>
      <c r="K134" s="32">
        <f>SUMIF('5th Cycle APR Raw Data-Last'!$A$3:$A$1377,'5th Cycle Summary-Final2'!$C134,'5th Cycle APR Raw Data-Last'!K$3:K$1377)</f>
        <v>124</v>
      </c>
      <c r="L134" s="32">
        <f>SUMIF('5th Cycle APR Raw Data-Last'!$A$3:$A$1377,'5th Cycle Summary-Final2'!$C134,'5th Cycle APR Raw Data-Last'!L$3:L$1377)</f>
        <v>124</v>
      </c>
      <c r="M134" s="32">
        <f>SUMIF('5th Cycle APR Raw Data-Last'!$A$3:$A$1377,'5th Cycle Summary-Final2'!$C134,'5th Cycle APR Raw Data-Last'!M$3:M$1377)</f>
        <v>0</v>
      </c>
      <c r="N134" s="32">
        <f t="shared" si="2"/>
        <v>139</v>
      </c>
      <c r="O134" s="34">
        <f t="shared" si="3"/>
        <v>0.47148288973384028</v>
      </c>
      <c r="P134" s="32">
        <f>VLOOKUP(C134,'5th Cycle APR Raw Data-Last'!$A$3:$S$1377,14,FALSE)</f>
        <v>283</v>
      </c>
      <c r="Q134" s="32">
        <f>SUMIF('5th Cycle APR Raw Data-Last'!$A$3:$A$1377,'5th Cycle Summary-Final2'!$C134,'5th Cycle APR Raw Data-Last'!$O$3:$O$1377)</f>
        <v>26</v>
      </c>
      <c r="R134" s="32">
        <f t="shared" si="4"/>
        <v>257</v>
      </c>
      <c r="S134" s="34">
        <f t="shared" si="5"/>
        <v>9.187279151943463E-2</v>
      </c>
      <c r="T134" s="32">
        <f>VLOOKUP(C134,'5th Cycle APR Raw Data-Last'!$A$3:$S$1377,16,FALSE)</f>
        <v>700</v>
      </c>
      <c r="U134" s="32">
        <f>SUMIF('5th Cycle APR Raw Data-Last'!$A$3:$A$1377,'5th Cycle Summary-Final2'!$C134,'5th Cycle APR Raw Data-Last'!$Q$3:$Q$1377)</f>
        <v>1222</v>
      </c>
      <c r="V134" s="32">
        <f t="shared" si="6"/>
        <v>0</v>
      </c>
      <c r="W134" s="34">
        <f t="shared" si="7"/>
        <v>1.7457142857142858</v>
      </c>
      <c r="X134" s="32">
        <f>VLOOKUP(C134,'5th Cycle APR Raw Data-Last'!$A$3:$S$1377,18,FALSE)</f>
        <v>1674</v>
      </c>
      <c r="Y134" s="32">
        <f>SUMIF('5th Cycle APR Raw Data-Last'!$A$3:$A$1377,'5th Cycle Summary-Final2'!$C134,'5th Cycle APR Raw Data-Last'!$S$3:$S$1377)</f>
        <v>1675</v>
      </c>
      <c r="Z134" s="32">
        <f t="shared" si="8"/>
        <v>521</v>
      </c>
    </row>
    <row r="135" spans="1:26" ht="12.75" customHeight="1" x14ac:dyDescent="0.15">
      <c r="A135" s="9" t="s">
        <v>168</v>
      </c>
      <c r="B135" s="9" t="s">
        <v>144</v>
      </c>
      <c r="C135" s="29" t="s">
        <v>218</v>
      </c>
      <c r="D135" s="32">
        <f>VLOOKUP(C135,'5th Cycle APR Raw Data-Last'!$A$3:$S$1377,6,FALSE)</f>
        <v>14</v>
      </c>
      <c r="E135" s="32">
        <f>SUMIF('5th Cycle APR Raw Data-Last'!$A$3:$A$1377,'5th Cycle Summary-Final2'!$C135,'5th Cycle APR Raw Data-Last'!G$3:G$1377)</f>
        <v>2</v>
      </c>
      <c r="F135" s="32">
        <f>SUMIF('5th Cycle APR Raw Data-Last'!$A$3:$A$1377,'5th Cycle Summary-Final2'!$C135,'5th Cycle APR Raw Data-Last'!H$3:H$1377)</f>
        <v>0</v>
      </c>
      <c r="G135" s="32">
        <f>SUMIF('5th Cycle APR Raw Data-Last'!$A$3:$A$1377,'5th Cycle Summary-Final2'!$C135,'5th Cycle APR Raw Data-Last'!I$3:I$1377)</f>
        <v>2</v>
      </c>
      <c r="H135" s="32">
        <f t="shared" si="0"/>
        <v>12</v>
      </c>
      <c r="I135" s="34">
        <f t="shared" si="1"/>
        <v>0.14285714285714285</v>
      </c>
      <c r="J135" s="32">
        <f>VLOOKUP(C135,'5th Cycle APR Raw Data-Last'!$A$3:$S$1377,10,FALSE)</f>
        <v>9</v>
      </c>
      <c r="K135" s="32">
        <f>SUMIF('5th Cycle APR Raw Data-Last'!$A$3:$A$1377,'5th Cycle Summary-Final2'!$C135,'5th Cycle APR Raw Data-Last'!K$3:K$1377)</f>
        <v>7</v>
      </c>
      <c r="L135" s="32">
        <f>SUMIF('5th Cycle APR Raw Data-Last'!$A$3:$A$1377,'5th Cycle Summary-Final2'!$C135,'5th Cycle APR Raw Data-Last'!L$3:L$1377)</f>
        <v>0</v>
      </c>
      <c r="M135" s="32">
        <f>SUMIF('5th Cycle APR Raw Data-Last'!$A$3:$A$1377,'5th Cycle Summary-Final2'!$C135,'5th Cycle APR Raw Data-Last'!M$3:M$1377)</f>
        <v>7</v>
      </c>
      <c r="N135" s="32">
        <f t="shared" si="2"/>
        <v>2</v>
      </c>
      <c r="O135" s="34">
        <f t="shared" si="3"/>
        <v>0.77777777777777779</v>
      </c>
      <c r="P135" s="32">
        <f>VLOOKUP(C135,'5th Cycle APR Raw Data-Last'!$A$3:$S$1377,14,FALSE)</f>
        <v>9</v>
      </c>
      <c r="Q135" s="32">
        <f>SUMIF('5th Cycle APR Raw Data-Last'!$A$3:$A$1377,'5th Cycle Summary-Final2'!$C135,'5th Cycle APR Raw Data-Last'!$O$3:$O$1377)</f>
        <v>3</v>
      </c>
      <c r="R135" s="32">
        <f t="shared" si="4"/>
        <v>6</v>
      </c>
      <c r="S135" s="34">
        <f t="shared" si="5"/>
        <v>0.33333333333333331</v>
      </c>
      <c r="T135" s="32">
        <f>VLOOKUP(C135,'5th Cycle APR Raw Data-Last'!$A$3:$S$1377,16,FALSE)</f>
        <v>23</v>
      </c>
      <c r="U135" s="32">
        <f>SUMIF('5th Cycle APR Raw Data-Last'!$A$3:$A$1377,'5th Cycle Summary-Final2'!$C135,'5th Cycle APR Raw Data-Last'!$Q$3:$Q$1377)</f>
        <v>82</v>
      </c>
      <c r="V135" s="32">
        <f t="shared" si="6"/>
        <v>0</v>
      </c>
      <c r="W135" s="34">
        <f t="shared" si="7"/>
        <v>3.5652173913043477</v>
      </c>
      <c r="X135" s="32">
        <f>VLOOKUP(C135,'5th Cycle APR Raw Data-Last'!$A$3:$S$1377,18,FALSE)</f>
        <v>55</v>
      </c>
      <c r="Y135" s="32">
        <f>SUMIF('5th Cycle APR Raw Data-Last'!$A$3:$A$1377,'5th Cycle Summary-Final2'!$C135,'5th Cycle APR Raw Data-Last'!$S$3:$S$1377)</f>
        <v>94</v>
      </c>
      <c r="Z135" s="32">
        <f t="shared" si="8"/>
        <v>20</v>
      </c>
    </row>
    <row r="136" spans="1:26" ht="12.75" customHeight="1" x14ac:dyDescent="0.15">
      <c r="A136" s="9" t="s">
        <v>168</v>
      </c>
      <c r="B136" s="9" t="s">
        <v>144</v>
      </c>
      <c r="C136" s="29" t="s">
        <v>219</v>
      </c>
      <c r="D136" s="32">
        <f>VLOOKUP(C136,'5th Cycle APR Raw Data-Last'!$A$3:$S$1377,6,FALSE)</f>
        <v>44</v>
      </c>
      <c r="E136" s="32">
        <f>SUMIF('5th Cycle APR Raw Data-Last'!$A$3:$A$1377,'5th Cycle Summary-Final2'!$C136,'5th Cycle APR Raw Data-Last'!G$3:G$1377)</f>
        <v>44</v>
      </c>
      <c r="F136" s="32">
        <f>SUMIF('5th Cycle APR Raw Data-Last'!$A$3:$A$1377,'5th Cycle Summary-Final2'!$C136,'5th Cycle APR Raw Data-Last'!H$3:H$1377)</f>
        <v>44</v>
      </c>
      <c r="G136" s="32">
        <f>SUMIF('5th Cycle APR Raw Data-Last'!$A$3:$A$1377,'5th Cycle Summary-Final2'!$C136,'5th Cycle APR Raw Data-Last'!I$3:I$1377)</f>
        <v>0</v>
      </c>
      <c r="H136" s="32">
        <f t="shared" si="0"/>
        <v>0</v>
      </c>
      <c r="I136" s="34">
        <f t="shared" si="1"/>
        <v>1</v>
      </c>
      <c r="J136" s="32">
        <f>VLOOKUP(C136,'5th Cycle APR Raw Data-Last'!$A$3:$S$1377,10,FALSE)</f>
        <v>27</v>
      </c>
      <c r="K136" s="32">
        <f>SUMIF('5th Cycle APR Raw Data-Last'!$A$3:$A$1377,'5th Cycle Summary-Final2'!$C136,'5th Cycle APR Raw Data-Last'!K$3:K$1377)</f>
        <v>27</v>
      </c>
      <c r="L136" s="32">
        <f>SUMIF('5th Cycle APR Raw Data-Last'!$A$3:$A$1377,'5th Cycle Summary-Final2'!$C136,'5th Cycle APR Raw Data-Last'!L$3:L$1377)</f>
        <v>27</v>
      </c>
      <c r="M136" s="32">
        <f>SUMIF('5th Cycle APR Raw Data-Last'!$A$3:$A$1377,'5th Cycle Summary-Final2'!$C136,'5th Cycle APR Raw Data-Last'!M$3:M$1377)</f>
        <v>0</v>
      </c>
      <c r="N136" s="32">
        <f t="shared" si="2"/>
        <v>0</v>
      </c>
      <c r="O136" s="34">
        <f t="shared" si="3"/>
        <v>1</v>
      </c>
      <c r="P136" s="32">
        <f>VLOOKUP(C136,'5th Cycle APR Raw Data-Last'!$A$3:$S$1377,14,FALSE)</f>
        <v>28</v>
      </c>
      <c r="Q136" s="32">
        <f>SUMIF('5th Cycle APR Raw Data-Last'!$A$3:$A$1377,'5th Cycle Summary-Final2'!$C136,'5th Cycle APR Raw Data-Last'!$O$3:$O$1377)</f>
        <v>19</v>
      </c>
      <c r="R136" s="32">
        <f t="shared" si="4"/>
        <v>9</v>
      </c>
      <c r="S136" s="34">
        <f t="shared" si="5"/>
        <v>0.6785714285714286</v>
      </c>
      <c r="T136" s="32">
        <f>VLOOKUP(C136,'5th Cycle APR Raw Data-Last'!$A$3:$S$1377,16,FALSE)</f>
        <v>70</v>
      </c>
      <c r="U136" s="32">
        <f>SUMIF('5th Cycle APR Raw Data-Last'!$A$3:$A$1377,'5th Cycle Summary-Final2'!$C136,'5th Cycle APR Raw Data-Last'!$Q$3:$Q$1377)</f>
        <v>28</v>
      </c>
      <c r="V136" s="32">
        <f t="shared" si="6"/>
        <v>42</v>
      </c>
      <c r="W136" s="34">
        <f t="shared" si="7"/>
        <v>0.4</v>
      </c>
      <c r="X136" s="32">
        <f>VLOOKUP(C136,'5th Cycle APR Raw Data-Last'!$A$3:$S$1377,18,FALSE)</f>
        <v>169</v>
      </c>
      <c r="Y136" s="32">
        <f>SUMIF('5th Cycle APR Raw Data-Last'!$A$3:$A$1377,'5th Cycle Summary-Final2'!$C136,'5th Cycle APR Raw Data-Last'!$S$3:$S$1377)</f>
        <v>118</v>
      </c>
      <c r="Z136" s="32">
        <f t="shared" si="8"/>
        <v>51</v>
      </c>
    </row>
    <row r="137" spans="1:26" ht="12.75" customHeight="1" x14ac:dyDescent="0.15">
      <c r="A137" s="9" t="s">
        <v>168</v>
      </c>
      <c r="B137" s="9" t="s">
        <v>144</v>
      </c>
      <c r="C137" s="29" t="s">
        <v>220</v>
      </c>
      <c r="D137" s="32">
        <f>VLOOKUP(C137,'5th Cycle APR Raw Data-Last'!$A$3:$S$1377,6,FALSE)</f>
        <v>17</v>
      </c>
      <c r="E137" s="32">
        <f>SUMIF('5th Cycle APR Raw Data-Last'!$A$3:$A$1377,'5th Cycle Summary-Final2'!$C137,'5th Cycle APR Raw Data-Last'!G$3:G$1377)</f>
        <v>0</v>
      </c>
      <c r="F137" s="32">
        <f>SUMIF('5th Cycle APR Raw Data-Last'!$A$3:$A$1377,'5th Cycle Summary-Final2'!$C137,'5th Cycle APR Raw Data-Last'!H$3:H$1377)</f>
        <v>0</v>
      </c>
      <c r="G137" s="32">
        <f>SUMIF('5th Cycle APR Raw Data-Last'!$A$3:$A$1377,'5th Cycle Summary-Final2'!$C137,'5th Cycle APR Raw Data-Last'!I$3:I$1377)</f>
        <v>0</v>
      </c>
      <c r="H137" s="32">
        <f t="shared" si="0"/>
        <v>17</v>
      </c>
      <c r="I137" s="34">
        <f t="shared" si="1"/>
        <v>0</v>
      </c>
      <c r="J137" s="32">
        <f>VLOOKUP(C137,'5th Cycle APR Raw Data-Last'!$A$3:$S$1377,10,FALSE)</f>
        <v>10</v>
      </c>
      <c r="K137" s="32">
        <f>SUMIF('5th Cycle APR Raw Data-Last'!$A$3:$A$1377,'5th Cycle Summary-Final2'!$C137,'5th Cycle APR Raw Data-Last'!K$3:K$1377)</f>
        <v>0</v>
      </c>
      <c r="L137" s="32">
        <f>SUMIF('5th Cycle APR Raw Data-Last'!$A$3:$A$1377,'5th Cycle Summary-Final2'!$C137,'5th Cycle APR Raw Data-Last'!L$3:L$1377)</f>
        <v>0</v>
      </c>
      <c r="M137" s="32">
        <f>SUMIF('5th Cycle APR Raw Data-Last'!$A$3:$A$1377,'5th Cycle Summary-Final2'!$C137,'5th Cycle APR Raw Data-Last'!M$3:M$1377)</f>
        <v>0</v>
      </c>
      <c r="N137" s="32">
        <f t="shared" si="2"/>
        <v>10</v>
      </c>
      <c r="O137" s="34">
        <f t="shared" si="3"/>
        <v>0</v>
      </c>
      <c r="P137" s="32">
        <f>VLOOKUP(C137,'5th Cycle APR Raw Data-Last'!$A$3:$S$1377,14,FALSE)</f>
        <v>11</v>
      </c>
      <c r="Q137" s="32">
        <f>SUMIF('5th Cycle APR Raw Data-Last'!$A$3:$A$1377,'5th Cycle Summary-Final2'!$C137,'5th Cycle APR Raw Data-Last'!$O$3:$O$1377)</f>
        <v>1</v>
      </c>
      <c r="R137" s="32">
        <f t="shared" si="4"/>
        <v>10</v>
      </c>
      <c r="S137" s="34">
        <f t="shared" si="5"/>
        <v>9.0909090909090912E-2</v>
      </c>
      <c r="T137" s="32">
        <f>VLOOKUP(C137,'5th Cycle APR Raw Data-Last'!$A$3:$S$1377,16,FALSE)</f>
        <v>25</v>
      </c>
      <c r="U137" s="32">
        <f>SUMIF('5th Cycle APR Raw Data-Last'!$A$3:$A$1377,'5th Cycle Summary-Final2'!$C137,'5th Cycle APR Raw Data-Last'!$Q$3:$Q$1377)</f>
        <v>75</v>
      </c>
      <c r="V137" s="32">
        <f t="shared" si="6"/>
        <v>0</v>
      </c>
      <c r="W137" s="34">
        <f t="shared" si="7"/>
        <v>3</v>
      </c>
      <c r="X137" s="32">
        <f>VLOOKUP(C137,'5th Cycle APR Raw Data-Last'!$A$3:$S$1377,18,FALSE)</f>
        <v>63</v>
      </c>
      <c r="Y137" s="32">
        <f>SUMIF('5th Cycle APR Raw Data-Last'!$A$3:$A$1377,'5th Cycle Summary-Final2'!$C137,'5th Cycle APR Raw Data-Last'!$S$3:$S$1377)</f>
        <v>76</v>
      </c>
      <c r="Z137" s="32">
        <f t="shared" si="8"/>
        <v>37</v>
      </c>
    </row>
    <row r="138" spans="1:26" ht="12.75" customHeight="1" x14ac:dyDescent="0.15">
      <c r="A138" s="9" t="s">
        <v>168</v>
      </c>
      <c r="B138" s="9" t="s">
        <v>144</v>
      </c>
      <c r="C138" s="29" t="s">
        <v>221</v>
      </c>
      <c r="D138" s="32">
        <f>VLOOKUP(C138,'5th Cycle APR Raw Data-Last'!$A$3:$S$1377,6,FALSE)</f>
        <v>380</v>
      </c>
      <c r="E138" s="32">
        <f>SUMIF('5th Cycle APR Raw Data-Last'!$A$3:$A$1377,'5th Cycle Summary-Final2'!$C138,'5th Cycle APR Raw Data-Last'!G$3:G$1377)</f>
        <v>0</v>
      </c>
      <c r="F138" s="32">
        <f>SUMIF('5th Cycle APR Raw Data-Last'!$A$3:$A$1377,'5th Cycle Summary-Final2'!$C138,'5th Cycle APR Raw Data-Last'!H$3:H$1377)</f>
        <v>0</v>
      </c>
      <c r="G138" s="32">
        <f>SUMIF('5th Cycle APR Raw Data-Last'!$A$3:$A$1377,'5th Cycle Summary-Final2'!$C138,'5th Cycle APR Raw Data-Last'!I$3:I$1377)</f>
        <v>0</v>
      </c>
      <c r="H138" s="32">
        <f t="shared" si="0"/>
        <v>380</v>
      </c>
      <c r="I138" s="34">
        <f t="shared" si="1"/>
        <v>0</v>
      </c>
      <c r="J138" s="32">
        <f>VLOOKUP(C138,'5th Cycle APR Raw Data-Last'!$A$3:$S$1377,10,FALSE)</f>
        <v>227</v>
      </c>
      <c r="K138" s="32">
        <f>SUMIF('5th Cycle APR Raw Data-Last'!$A$3:$A$1377,'5th Cycle Summary-Final2'!$C138,'5th Cycle APR Raw Data-Last'!K$3:K$1377)</f>
        <v>0</v>
      </c>
      <c r="L138" s="32">
        <f>SUMIF('5th Cycle APR Raw Data-Last'!$A$3:$A$1377,'5th Cycle Summary-Final2'!$C138,'5th Cycle APR Raw Data-Last'!L$3:L$1377)</f>
        <v>0</v>
      </c>
      <c r="M138" s="32">
        <f>SUMIF('5th Cycle APR Raw Data-Last'!$A$3:$A$1377,'5th Cycle Summary-Final2'!$C138,'5th Cycle APR Raw Data-Last'!M$3:M$1377)</f>
        <v>0</v>
      </c>
      <c r="N138" s="32">
        <f t="shared" si="2"/>
        <v>227</v>
      </c>
      <c r="O138" s="34">
        <f t="shared" si="3"/>
        <v>0</v>
      </c>
      <c r="P138" s="32">
        <f>VLOOKUP(C138,'5th Cycle APR Raw Data-Last'!$A$3:$S$1377,14,FALSE)</f>
        <v>243</v>
      </c>
      <c r="Q138" s="32">
        <f>SUMIF('5th Cycle APR Raw Data-Last'!$A$3:$A$1377,'5th Cycle Summary-Final2'!$C138,'5th Cycle APR Raw Data-Last'!$O$3:$O$1377)</f>
        <v>5</v>
      </c>
      <c r="R138" s="32">
        <f t="shared" si="4"/>
        <v>238</v>
      </c>
      <c r="S138" s="34">
        <f t="shared" si="5"/>
        <v>2.0576131687242798E-2</v>
      </c>
      <c r="T138" s="32">
        <f>VLOOKUP(C138,'5th Cycle APR Raw Data-Last'!$A$3:$S$1377,16,FALSE)</f>
        <v>600</v>
      </c>
      <c r="U138" s="32">
        <f>SUMIF('5th Cycle APR Raw Data-Last'!$A$3:$A$1377,'5th Cycle Summary-Final2'!$C138,'5th Cycle APR Raw Data-Last'!$Q$3:$Q$1377)</f>
        <v>91</v>
      </c>
      <c r="V138" s="32">
        <f t="shared" si="6"/>
        <v>509</v>
      </c>
      <c r="W138" s="34">
        <f t="shared" si="7"/>
        <v>0.15166666666666667</v>
      </c>
      <c r="X138" s="32">
        <f>VLOOKUP(C138,'5th Cycle APR Raw Data-Last'!$A$3:$S$1377,18,FALSE)</f>
        <v>1450</v>
      </c>
      <c r="Y138" s="32">
        <f>SUMIF('5th Cycle APR Raw Data-Last'!$A$3:$A$1377,'5th Cycle Summary-Final2'!$C138,'5th Cycle APR Raw Data-Last'!$S$3:$S$1377)</f>
        <v>96</v>
      </c>
      <c r="Z138" s="32">
        <f t="shared" si="8"/>
        <v>1354</v>
      </c>
    </row>
    <row r="139" spans="1:26" ht="12.75" customHeight="1" x14ac:dyDescent="0.15">
      <c r="A139" s="9" t="s">
        <v>168</v>
      </c>
      <c r="B139" s="9" t="s">
        <v>144</v>
      </c>
      <c r="C139" s="29" t="s">
        <v>222</v>
      </c>
      <c r="D139" s="32">
        <f>VLOOKUP(C139,'5th Cycle APR Raw Data-Last'!$A$3:$S$1377,6,FALSE)</f>
        <v>246</v>
      </c>
      <c r="E139" s="32">
        <f>SUMIF('5th Cycle APR Raw Data-Last'!$A$3:$A$1377,'5th Cycle Summary-Final2'!$C139,'5th Cycle APR Raw Data-Last'!G$3:G$1377)</f>
        <v>0</v>
      </c>
      <c r="F139" s="32">
        <f>SUMIF('5th Cycle APR Raw Data-Last'!$A$3:$A$1377,'5th Cycle Summary-Final2'!$C139,'5th Cycle APR Raw Data-Last'!H$3:H$1377)</f>
        <v>0</v>
      </c>
      <c r="G139" s="32">
        <f>SUMIF('5th Cycle APR Raw Data-Last'!$A$3:$A$1377,'5th Cycle Summary-Final2'!$C139,'5th Cycle APR Raw Data-Last'!I$3:I$1377)</f>
        <v>0</v>
      </c>
      <c r="H139" s="32">
        <f t="shared" si="0"/>
        <v>246</v>
      </c>
      <c r="I139" s="34">
        <f t="shared" si="1"/>
        <v>0</v>
      </c>
      <c r="J139" s="32">
        <f>VLOOKUP(C139,'5th Cycle APR Raw Data-Last'!$A$3:$S$1377,10,FALSE)</f>
        <v>144</v>
      </c>
      <c r="K139" s="32">
        <f>SUMIF('5th Cycle APR Raw Data-Last'!$A$3:$A$1377,'5th Cycle Summary-Final2'!$C139,'5th Cycle APR Raw Data-Last'!K$3:K$1377)</f>
        <v>0</v>
      </c>
      <c r="L139" s="32">
        <f>SUMIF('5th Cycle APR Raw Data-Last'!$A$3:$A$1377,'5th Cycle Summary-Final2'!$C139,'5th Cycle APR Raw Data-Last'!L$3:L$1377)</f>
        <v>0</v>
      </c>
      <c r="M139" s="32">
        <f>SUMIF('5th Cycle APR Raw Data-Last'!$A$3:$A$1377,'5th Cycle Summary-Final2'!$C139,'5th Cycle APR Raw Data-Last'!M$3:M$1377)</f>
        <v>0</v>
      </c>
      <c r="N139" s="32">
        <f t="shared" si="2"/>
        <v>144</v>
      </c>
      <c r="O139" s="34">
        <f t="shared" si="3"/>
        <v>0</v>
      </c>
      <c r="P139" s="32">
        <f>VLOOKUP(C139,'5th Cycle APR Raw Data-Last'!$A$3:$S$1377,14,FALSE)</f>
        <v>155</v>
      </c>
      <c r="Q139" s="32">
        <f>SUMIF('5th Cycle APR Raw Data-Last'!$A$3:$A$1377,'5th Cycle Summary-Final2'!$C139,'5th Cycle APR Raw Data-Last'!$O$3:$O$1377)</f>
        <v>1</v>
      </c>
      <c r="R139" s="32">
        <f t="shared" si="4"/>
        <v>154</v>
      </c>
      <c r="S139" s="34">
        <f t="shared" si="5"/>
        <v>6.4516129032258064E-3</v>
      </c>
      <c r="T139" s="32">
        <f>VLOOKUP(C139,'5th Cycle APR Raw Data-Last'!$A$3:$S$1377,16,FALSE)</f>
        <v>363</v>
      </c>
      <c r="U139" s="32">
        <f>SUMIF('5th Cycle APR Raw Data-Last'!$A$3:$A$1377,'5th Cycle Summary-Final2'!$C139,'5th Cycle APR Raw Data-Last'!$Q$3:$Q$1377)</f>
        <v>424</v>
      </c>
      <c r="V139" s="32">
        <f t="shared" si="6"/>
        <v>0</v>
      </c>
      <c r="W139" s="34">
        <f t="shared" si="7"/>
        <v>1.1680440771349863</v>
      </c>
      <c r="X139" s="32">
        <f>VLOOKUP(C139,'5th Cycle APR Raw Data-Last'!$A$3:$S$1377,18,FALSE)</f>
        <v>908</v>
      </c>
      <c r="Y139" s="32">
        <f>SUMIF('5th Cycle APR Raw Data-Last'!$A$3:$A$1377,'5th Cycle Summary-Final2'!$C139,'5th Cycle APR Raw Data-Last'!$S$3:$S$1377)</f>
        <v>425</v>
      </c>
      <c r="Z139" s="32">
        <f t="shared" si="8"/>
        <v>544</v>
      </c>
    </row>
    <row r="140" spans="1:26" ht="12.75" customHeight="1" x14ac:dyDescent="0.15">
      <c r="A140" s="9" t="s">
        <v>168</v>
      </c>
      <c r="B140" s="9" t="s">
        <v>144</v>
      </c>
      <c r="C140" s="29" t="s">
        <v>223</v>
      </c>
      <c r="D140" s="32">
        <f>VLOOKUP(C140,'5th Cycle APR Raw Data-Last'!$A$3:$S$1377,6,FALSE)</f>
        <v>217</v>
      </c>
      <c r="E140" s="32">
        <f>SUMIF('5th Cycle APR Raw Data-Last'!$A$3:$A$1377,'5th Cycle Summary-Final2'!$C140,'5th Cycle APR Raw Data-Last'!G$3:G$1377)</f>
        <v>0</v>
      </c>
      <c r="F140" s="32">
        <f>SUMIF('5th Cycle APR Raw Data-Last'!$A$3:$A$1377,'5th Cycle Summary-Final2'!$C140,'5th Cycle APR Raw Data-Last'!H$3:H$1377)</f>
        <v>0</v>
      </c>
      <c r="G140" s="32">
        <f>SUMIF('5th Cycle APR Raw Data-Last'!$A$3:$A$1377,'5th Cycle Summary-Final2'!$C140,'5th Cycle APR Raw Data-Last'!I$3:I$1377)</f>
        <v>0</v>
      </c>
      <c r="H140" s="32">
        <f t="shared" si="0"/>
        <v>217</v>
      </c>
      <c r="I140" s="34">
        <f t="shared" si="1"/>
        <v>0</v>
      </c>
      <c r="J140" s="32">
        <f>VLOOKUP(C140,'5th Cycle APR Raw Data-Last'!$A$3:$S$1377,10,FALSE)</f>
        <v>129</v>
      </c>
      <c r="K140" s="32">
        <f>SUMIF('5th Cycle APR Raw Data-Last'!$A$3:$A$1377,'5th Cycle Summary-Final2'!$C140,'5th Cycle APR Raw Data-Last'!K$3:K$1377)</f>
        <v>0</v>
      </c>
      <c r="L140" s="32">
        <f>SUMIF('5th Cycle APR Raw Data-Last'!$A$3:$A$1377,'5th Cycle Summary-Final2'!$C140,'5th Cycle APR Raw Data-Last'!L$3:L$1377)</f>
        <v>0</v>
      </c>
      <c r="M140" s="32">
        <f>SUMIF('5th Cycle APR Raw Data-Last'!$A$3:$A$1377,'5th Cycle Summary-Final2'!$C140,'5th Cycle APR Raw Data-Last'!M$3:M$1377)</f>
        <v>0</v>
      </c>
      <c r="N140" s="32">
        <f t="shared" si="2"/>
        <v>129</v>
      </c>
      <c r="O140" s="34">
        <f t="shared" si="3"/>
        <v>0</v>
      </c>
      <c r="P140" s="32">
        <f>VLOOKUP(C140,'5th Cycle APR Raw Data-Last'!$A$3:$S$1377,14,FALSE)</f>
        <v>138</v>
      </c>
      <c r="Q140" s="32">
        <f>SUMIF('5th Cycle APR Raw Data-Last'!$A$3:$A$1377,'5th Cycle Summary-Final2'!$C140,'5th Cycle APR Raw Data-Last'!$O$3:$O$1377)</f>
        <v>0</v>
      </c>
      <c r="R140" s="32">
        <f t="shared" si="4"/>
        <v>138</v>
      </c>
      <c r="S140" s="34">
        <f t="shared" si="5"/>
        <v>0</v>
      </c>
      <c r="T140" s="32">
        <f>VLOOKUP(C140,'5th Cycle APR Raw Data-Last'!$A$3:$S$1377,16,FALSE)</f>
        <v>347</v>
      </c>
      <c r="U140" s="32">
        <f>SUMIF('5th Cycle APR Raw Data-Last'!$A$3:$A$1377,'5th Cycle Summary-Final2'!$C140,'5th Cycle APR Raw Data-Last'!$Q$3:$Q$1377)</f>
        <v>660</v>
      </c>
      <c r="V140" s="32">
        <f t="shared" si="6"/>
        <v>0</v>
      </c>
      <c r="W140" s="34">
        <f t="shared" si="7"/>
        <v>1.9020172910662825</v>
      </c>
      <c r="X140" s="32">
        <f>VLOOKUP(C140,'5th Cycle APR Raw Data-Last'!$A$3:$S$1377,18,FALSE)</f>
        <v>831</v>
      </c>
      <c r="Y140" s="32">
        <f>SUMIF('5th Cycle APR Raw Data-Last'!$A$3:$A$1377,'5th Cycle Summary-Final2'!$C140,'5th Cycle APR Raw Data-Last'!$S$3:$S$1377)</f>
        <v>660</v>
      </c>
      <c r="Z140" s="32">
        <f t="shared" si="8"/>
        <v>484</v>
      </c>
    </row>
    <row r="141" spans="1:26" ht="12.75" customHeight="1" x14ac:dyDescent="0.15">
      <c r="A141" s="9" t="s">
        <v>168</v>
      </c>
      <c r="B141" s="9" t="s">
        <v>144</v>
      </c>
      <c r="C141" s="29" t="s">
        <v>224</v>
      </c>
      <c r="D141" s="32">
        <f>VLOOKUP(C141,'5th Cycle APR Raw Data-Last'!$A$3:$S$1377,6,FALSE)</f>
        <v>19</v>
      </c>
      <c r="E141" s="32">
        <f>SUMIF('5th Cycle APR Raw Data-Last'!$A$3:$A$1377,'5th Cycle Summary-Final2'!$C141,'5th Cycle APR Raw Data-Last'!G$3:G$1377)</f>
        <v>69</v>
      </c>
      <c r="F141" s="32">
        <f>SUMIF('5th Cycle APR Raw Data-Last'!$A$3:$A$1377,'5th Cycle Summary-Final2'!$C141,'5th Cycle APR Raw Data-Last'!H$3:H$1377)</f>
        <v>69</v>
      </c>
      <c r="G141" s="32">
        <f>SUMIF('5th Cycle APR Raw Data-Last'!$A$3:$A$1377,'5th Cycle Summary-Final2'!$C141,'5th Cycle APR Raw Data-Last'!I$3:I$1377)</f>
        <v>0</v>
      </c>
      <c r="H141" s="32">
        <f t="shared" si="0"/>
        <v>0</v>
      </c>
      <c r="I141" s="34">
        <f t="shared" si="1"/>
        <v>3.6315789473684212</v>
      </c>
      <c r="J141" s="32">
        <f>VLOOKUP(C141,'5th Cycle APR Raw Data-Last'!$A$3:$S$1377,10,FALSE)</f>
        <v>12</v>
      </c>
      <c r="K141" s="32">
        <f>SUMIF('5th Cycle APR Raw Data-Last'!$A$3:$A$1377,'5th Cycle Summary-Final2'!$C141,'5th Cycle APR Raw Data-Last'!K$3:K$1377)</f>
        <v>89</v>
      </c>
      <c r="L141" s="32">
        <f>SUMIF('5th Cycle APR Raw Data-Last'!$A$3:$A$1377,'5th Cycle Summary-Final2'!$C141,'5th Cycle APR Raw Data-Last'!L$3:L$1377)</f>
        <v>89</v>
      </c>
      <c r="M141" s="32">
        <f>SUMIF('5th Cycle APR Raw Data-Last'!$A$3:$A$1377,'5th Cycle Summary-Final2'!$C141,'5th Cycle APR Raw Data-Last'!M$3:M$1377)</f>
        <v>0</v>
      </c>
      <c r="N141" s="32">
        <f t="shared" si="2"/>
        <v>0</v>
      </c>
      <c r="O141" s="34">
        <f t="shared" si="3"/>
        <v>7.416666666666667</v>
      </c>
      <c r="P141" s="32">
        <f>VLOOKUP(C141,'5th Cycle APR Raw Data-Last'!$A$3:$S$1377,14,FALSE)</f>
        <v>13</v>
      </c>
      <c r="Q141" s="32">
        <f>SUMIF('5th Cycle APR Raw Data-Last'!$A$3:$A$1377,'5th Cycle Summary-Final2'!$C141,'5th Cycle APR Raw Data-Last'!$O$3:$O$1377)</f>
        <v>47</v>
      </c>
      <c r="R141" s="32">
        <f t="shared" si="4"/>
        <v>0</v>
      </c>
      <c r="S141" s="34">
        <f t="shared" si="5"/>
        <v>3.6153846153846154</v>
      </c>
      <c r="T141" s="32">
        <f>VLOOKUP(C141,'5th Cycle APR Raw Data-Last'!$A$3:$S$1377,16,FALSE)</f>
        <v>33</v>
      </c>
      <c r="U141" s="32">
        <f>SUMIF('5th Cycle APR Raw Data-Last'!$A$3:$A$1377,'5th Cycle Summary-Final2'!$C141,'5th Cycle APR Raw Data-Last'!$Q$3:$Q$1377)</f>
        <v>1373</v>
      </c>
      <c r="V141" s="32">
        <f t="shared" si="6"/>
        <v>0</v>
      </c>
      <c r="W141" s="34">
        <f t="shared" si="7"/>
        <v>41.606060606060609</v>
      </c>
      <c r="X141" s="32">
        <f>VLOOKUP(C141,'5th Cycle APR Raw Data-Last'!$A$3:$S$1377,18,FALSE)</f>
        <v>77</v>
      </c>
      <c r="Y141" s="32">
        <f>SUMIF('5th Cycle APR Raw Data-Last'!$A$3:$A$1377,'5th Cycle Summary-Final2'!$C141,'5th Cycle APR Raw Data-Last'!$S$3:$S$1377)</f>
        <v>1578</v>
      </c>
      <c r="Z141" s="32">
        <f t="shared" si="8"/>
        <v>0</v>
      </c>
    </row>
    <row r="142" spans="1:26" ht="12.75" customHeight="1" x14ac:dyDescent="0.15">
      <c r="A142" s="9" t="s">
        <v>168</v>
      </c>
      <c r="B142" s="9" t="s">
        <v>144</v>
      </c>
      <c r="C142" s="29" t="s">
        <v>225</v>
      </c>
      <c r="D142" s="32">
        <f>VLOOKUP(C142,'5th Cycle APR Raw Data-Last'!$A$3:$S$1377,6,FALSE)</f>
        <v>26</v>
      </c>
      <c r="E142" s="32">
        <f>SUMIF('5th Cycle APR Raw Data-Last'!$A$3:$A$1377,'5th Cycle Summary-Final2'!$C142,'5th Cycle APR Raw Data-Last'!G$3:G$1377)</f>
        <v>0</v>
      </c>
      <c r="F142" s="32">
        <f>SUMIF('5th Cycle APR Raw Data-Last'!$A$3:$A$1377,'5th Cycle Summary-Final2'!$C142,'5th Cycle APR Raw Data-Last'!H$3:H$1377)</f>
        <v>0</v>
      </c>
      <c r="G142" s="32">
        <f>SUMIF('5th Cycle APR Raw Data-Last'!$A$3:$A$1377,'5th Cycle Summary-Final2'!$C142,'5th Cycle APR Raw Data-Last'!I$3:I$1377)</f>
        <v>0</v>
      </c>
      <c r="H142" s="32">
        <f t="shared" si="0"/>
        <v>26</v>
      </c>
      <c r="I142" s="34">
        <f t="shared" si="1"/>
        <v>0</v>
      </c>
      <c r="J142" s="32">
        <f>VLOOKUP(C142,'5th Cycle APR Raw Data-Last'!$A$3:$S$1377,10,FALSE)</f>
        <v>16</v>
      </c>
      <c r="K142" s="32">
        <f>SUMIF('5th Cycle APR Raw Data-Last'!$A$3:$A$1377,'5th Cycle Summary-Final2'!$C142,'5th Cycle APR Raw Data-Last'!K$3:K$1377)</f>
        <v>0</v>
      </c>
      <c r="L142" s="32">
        <f>SUMIF('5th Cycle APR Raw Data-Last'!$A$3:$A$1377,'5th Cycle Summary-Final2'!$C142,'5th Cycle APR Raw Data-Last'!L$3:L$1377)</f>
        <v>0</v>
      </c>
      <c r="M142" s="32">
        <f>SUMIF('5th Cycle APR Raw Data-Last'!$A$3:$A$1377,'5th Cycle Summary-Final2'!$C142,'5th Cycle APR Raw Data-Last'!M$3:M$1377)</f>
        <v>0</v>
      </c>
      <c r="N142" s="32">
        <f t="shared" si="2"/>
        <v>16</v>
      </c>
      <c r="O142" s="34">
        <f t="shared" si="3"/>
        <v>0</v>
      </c>
      <c r="P142" s="32">
        <f>VLOOKUP(C142,'5th Cycle APR Raw Data-Last'!$A$3:$S$1377,14,FALSE)</f>
        <v>17</v>
      </c>
      <c r="Q142" s="32">
        <f>SUMIF('5th Cycle APR Raw Data-Last'!$A$3:$A$1377,'5th Cycle Summary-Final2'!$C142,'5th Cycle APR Raw Data-Last'!$O$3:$O$1377)</f>
        <v>0</v>
      </c>
      <c r="R142" s="32">
        <f t="shared" si="4"/>
        <v>17</v>
      </c>
      <c r="S142" s="34">
        <f t="shared" si="5"/>
        <v>0</v>
      </c>
      <c r="T142" s="32">
        <f>VLOOKUP(C142,'5th Cycle APR Raw Data-Last'!$A$3:$S$1377,16,FALSE)</f>
        <v>38</v>
      </c>
      <c r="U142" s="32">
        <f>SUMIF('5th Cycle APR Raw Data-Last'!$A$3:$A$1377,'5th Cycle Summary-Final2'!$C142,'5th Cycle APR Raw Data-Last'!$Q$3:$Q$1377)</f>
        <v>0</v>
      </c>
      <c r="V142" s="32">
        <f t="shared" si="6"/>
        <v>38</v>
      </c>
      <c r="W142" s="34">
        <f t="shared" si="7"/>
        <v>0</v>
      </c>
      <c r="X142" s="32">
        <f>VLOOKUP(C142,'5th Cycle APR Raw Data-Last'!$A$3:$S$1377,18,FALSE)</f>
        <v>97</v>
      </c>
      <c r="Y142" s="32">
        <f>SUMIF('5th Cycle APR Raw Data-Last'!$A$3:$A$1377,'5th Cycle Summary-Final2'!$C142,'5th Cycle APR Raw Data-Last'!$S$3:$S$1377)</f>
        <v>0</v>
      </c>
      <c r="Z142" s="32">
        <f t="shared" si="8"/>
        <v>97</v>
      </c>
    </row>
    <row r="143" spans="1:26" ht="12.75" customHeight="1" x14ac:dyDescent="0.15">
      <c r="A143" s="9" t="s">
        <v>168</v>
      </c>
      <c r="B143" s="9" t="s">
        <v>144</v>
      </c>
      <c r="C143" s="29" t="s">
        <v>226</v>
      </c>
      <c r="D143" s="32">
        <f>VLOOKUP(C143,'5th Cycle APR Raw Data-Last'!$A$3:$S$1377,6,FALSE)</f>
        <v>228</v>
      </c>
      <c r="E143" s="32">
        <f>SUMIF('5th Cycle APR Raw Data-Last'!$A$3:$A$1377,'5th Cycle Summary-Final2'!$C143,'5th Cycle APR Raw Data-Last'!G$3:G$1377)</f>
        <v>0</v>
      </c>
      <c r="F143" s="32">
        <f>SUMIF('5th Cycle APR Raw Data-Last'!$A$3:$A$1377,'5th Cycle Summary-Final2'!$C143,'5th Cycle APR Raw Data-Last'!H$3:H$1377)</f>
        <v>0</v>
      </c>
      <c r="G143" s="32">
        <f>SUMIF('5th Cycle APR Raw Data-Last'!$A$3:$A$1377,'5th Cycle Summary-Final2'!$C143,'5th Cycle APR Raw Data-Last'!I$3:I$1377)</f>
        <v>0</v>
      </c>
      <c r="H143" s="32">
        <f t="shared" si="0"/>
        <v>228</v>
      </c>
      <c r="I143" s="34">
        <f t="shared" si="1"/>
        <v>0</v>
      </c>
      <c r="J143" s="32">
        <f>VLOOKUP(C143,'5th Cycle APR Raw Data-Last'!$A$3:$S$1377,10,FALSE)</f>
        <v>135</v>
      </c>
      <c r="K143" s="32">
        <f>SUMIF('5th Cycle APR Raw Data-Last'!$A$3:$A$1377,'5th Cycle Summary-Final2'!$C143,'5th Cycle APR Raw Data-Last'!K$3:K$1377)</f>
        <v>0</v>
      </c>
      <c r="L143" s="32">
        <f>SUMIF('5th Cycle APR Raw Data-Last'!$A$3:$A$1377,'5th Cycle Summary-Final2'!$C143,'5th Cycle APR Raw Data-Last'!L$3:L$1377)</f>
        <v>0</v>
      </c>
      <c r="M143" s="32">
        <f>SUMIF('5th Cycle APR Raw Data-Last'!$A$3:$A$1377,'5th Cycle Summary-Final2'!$C143,'5th Cycle APR Raw Data-Last'!M$3:M$1377)</f>
        <v>0</v>
      </c>
      <c r="N143" s="32">
        <f t="shared" si="2"/>
        <v>135</v>
      </c>
      <c r="O143" s="34">
        <f t="shared" si="3"/>
        <v>0</v>
      </c>
      <c r="P143" s="32">
        <f>VLOOKUP(C143,'5th Cycle APR Raw Data-Last'!$A$3:$S$1377,14,FALSE)</f>
        <v>146</v>
      </c>
      <c r="Q143" s="32">
        <f>SUMIF('5th Cycle APR Raw Data-Last'!$A$3:$A$1377,'5th Cycle Summary-Final2'!$C143,'5th Cycle APR Raw Data-Last'!$O$3:$O$1377)</f>
        <v>214</v>
      </c>
      <c r="R143" s="32">
        <f t="shared" si="4"/>
        <v>0</v>
      </c>
      <c r="S143" s="34">
        <f t="shared" si="5"/>
        <v>1.4657534246575343</v>
      </c>
      <c r="T143" s="32">
        <f>VLOOKUP(C143,'5th Cycle APR Raw Data-Last'!$A$3:$S$1377,16,FALSE)</f>
        <v>369</v>
      </c>
      <c r="U143" s="32">
        <f>SUMIF('5th Cycle APR Raw Data-Last'!$A$3:$A$1377,'5th Cycle Summary-Final2'!$C143,'5th Cycle APR Raw Data-Last'!$Q$3:$Q$1377)</f>
        <v>41</v>
      </c>
      <c r="V143" s="32">
        <f t="shared" si="6"/>
        <v>328</v>
      </c>
      <c r="W143" s="34">
        <f t="shared" si="7"/>
        <v>0.1111111111111111</v>
      </c>
      <c r="X143" s="32">
        <f>VLOOKUP(C143,'5th Cycle APR Raw Data-Last'!$A$3:$S$1377,18,FALSE)</f>
        <v>878</v>
      </c>
      <c r="Y143" s="32">
        <f>SUMIF('5th Cycle APR Raw Data-Last'!$A$3:$A$1377,'5th Cycle Summary-Final2'!$C143,'5th Cycle APR Raw Data-Last'!$S$3:$S$1377)</f>
        <v>255</v>
      </c>
      <c r="Z143" s="32">
        <f t="shared" si="8"/>
        <v>691</v>
      </c>
    </row>
    <row r="144" spans="1:26" ht="12.75" customHeight="1" x14ac:dyDescent="0.15">
      <c r="A144" s="9" t="s">
        <v>227</v>
      </c>
      <c r="B144" s="9" t="s">
        <v>163</v>
      </c>
      <c r="C144" s="29" t="s">
        <v>227</v>
      </c>
      <c r="D144" s="32">
        <f>VLOOKUP(C144,'5th Cycle APR Raw Data-Last'!$A$3:$S$1377,6,FALSE)</f>
        <v>1352</v>
      </c>
      <c r="E144" s="32">
        <f>SUMIF('5th Cycle APR Raw Data-Last'!$A$3:$A$1377,'5th Cycle Summary-Final2'!$C144,'5th Cycle APR Raw Data-Last'!G$3:G$1377)</f>
        <v>23</v>
      </c>
      <c r="F144" s="32">
        <f>SUMIF('5th Cycle APR Raw Data-Last'!$A$3:$A$1377,'5th Cycle Summary-Final2'!$C144,'5th Cycle APR Raw Data-Last'!H$3:H$1377)</f>
        <v>17</v>
      </c>
      <c r="G144" s="32">
        <f>SUMIF('5th Cycle APR Raw Data-Last'!$A$3:$A$1377,'5th Cycle Summary-Final2'!$C144,'5th Cycle APR Raw Data-Last'!I$3:I$1377)</f>
        <v>6</v>
      </c>
      <c r="H144" s="32">
        <f t="shared" si="0"/>
        <v>1329</v>
      </c>
      <c r="I144" s="34">
        <f t="shared" si="1"/>
        <v>1.7011834319526627E-2</v>
      </c>
      <c r="J144" s="32">
        <f>VLOOKUP(C144,'5th Cycle APR Raw Data-Last'!$A$3:$S$1377,10,FALSE)</f>
        <v>1056</v>
      </c>
      <c r="K144" s="32">
        <f>SUMIF('5th Cycle APR Raw Data-Last'!$A$3:$A$1377,'5th Cycle Summary-Final2'!$C144,'5th Cycle APR Raw Data-Last'!K$3:K$1377)</f>
        <v>309</v>
      </c>
      <c r="L144" s="32">
        <f>SUMIF('5th Cycle APR Raw Data-Last'!$A$3:$A$1377,'5th Cycle Summary-Final2'!$C144,'5th Cycle APR Raw Data-Last'!L$3:L$1377)</f>
        <v>253</v>
      </c>
      <c r="M144" s="32">
        <f>SUMIF('5th Cycle APR Raw Data-Last'!$A$3:$A$1377,'5th Cycle Summary-Final2'!$C144,'5th Cycle APR Raw Data-Last'!M$3:M$1377)</f>
        <v>56</v>
      </c>
      <c r="N144" s="32">
        <f t="shared" si="2"/>
        <v>747</v>
      </c>
      <c r="O144" s="34">
        <f t="shared" si="3"/>
        <v>0.29261363636363635</v>
      </c>
      <c r="P144" s="32">
        <f>VLOOKUP(C144,'5th Cycle APR Raw Data-Last'!$A$3:$S$1377,14,FALSE)</f>
        <v>1091</v>
      </c>
      <c r="Q144" s="32">
        <f>SUMIF('5th Cycle APR Raw Data-Last'!$A$3:$A$1377,'5th Cycle Summary-Final2'!$C144,'5th Cycle APR Raw Data-Last'!$O$3:$O$1377)</f>
        <v>181</v>
      </c>
      <c r="R144" s="32">
        <f t="shared" si="4"/>
        <v>910</v>
      </c>
      <c r="S144" s="34">
        <f t="shared" si="5"/>
        <v>0.16590284142988085</v>
      </c>
      <c r="T144" s="32">
        <f>VLOOKUP(C144,'5th Cycle APR Raw Data-Last'!$A$3:$S$1377,16,FALSE)</f>
        <v>2600</v>
      </c>
      <c r="U144" s="32">
        <f>SUMIF('5th Cycle APR Raw Data-Last'!$A$3:$A$1377,'5th Cycle Summary-Final2'!$C144,'5th Cycle APR Raw Data-Last'!$Q$3:$Q$1377)</f>
        <v>6</v>
      </c>
      <c r="V144" s="32">
        <f t="shared" si="6"/>
        <v>2594</v>
      </c>
      <c r="W144" s="34">
        <f t="shared" si="7"/>
        <v>2.3076923076923079E-3</v>
      </c>
      <c r="X144" s="32">
        <f>VLOOKUP(C144,'5th Cycle APR Raw Data-Last'!$A$3:$S$1377,18,FALSE)</f>
        <v>6099</v>
      </c>
      <c r="Y144" s="32">
        <f>SUMIF('5th Cycle APR Raw Data-Last'!$A$3:$A$1377,'5th Cycle Summary-Final2'!$C144,'5th Cycle APR Raw Data-Last'!$S$3:$S$1377)</f>
        <v>519</v>
      </c>
      <c r="Z144" s="32">
        <f t="shared" si="8"/>
        <v>5580</v>
      </c>
    </row>
    <row r="145" spans="1:26" ht="12.75" customHeight="1" x14ac:dyDescent="0.15">
      <c r="A145" s="9" t="s">
        <v>227</v>
      </c>
      <c r="B145" s="9" t="s">
        <v>163</v>
      </c>
      <c r="C145" s="29" t="s">
        <v>228</v>
      </c>
      <c r="D145" s="32">
        <f>VLOOKUP(C145,'5th Cycle APR Raw Data-Last'!$A$3:$S$1377,6,FALSE)</f>
        <v>1285</v>
      </c>
      <c r="E145" s="32">
        <f>SUMIF('5th Cycle APR Raw Data-Last'!$A$3:$A$1377,'5th Cycle Summary-Final2'!$C145,'5th Cycle APR Raw Data-Last'!G$3:G$1377)</f>
        <v>0</v>
      </c>
      <c r="F145" s="32">
        <f>SUMIF('5th Cycle APR Raw Data-Last'!$A$3:$A$1377,'5th Cycle Summary-Final2'!$C145,'5th Cycle APR Raw Data-Last'!H$3:H$1377)</f>
        <v>0</v>
      </c>
      <c r="G145" s="32">
        <f>SUMIF('5th Cycle APR Raw Data-Last'!$A$3:$A$1377,'5th Cycle Summary-Final2'!$C145,'5th Cycle APR Raw Data-Last'!I$3:I$1377)</f>
        <v>0</v>
      </c>
      <c r="H145" s="32">
        <f t="shared" si="0"/>
        <v>1285</v>
      </c>
      <c r="I145" s="34">
        <f t="shared" si="1"/>
        <v>0</v>
      </c>
      <c r="J145" s="32">
        <f>VLOOKUP(C145,'5th Cycle APR Raw Data-Last'!$A$3:$S$1377,10,FALSE)</f>
        <v>1056</v>
      </c>
      <c r="K145" s="32">
        <f>SUMIF('5th Cycle APR Raw Data-Last'!$A$3:$A$1377,'5th Cycle Summary-Final2'!$C145,'5th Cycle APR Raw Data-Last'!K$3:K$1377)</f>
        <v>31</v>
      </c>
      <c r="L145" s="32">
        <f>SUMIF('5th Cycle APR Raw Data-Last'!$A$3:$A$1377,'5th Cycle Summary-Final2'!$C145,'5th Cycle APR Raw Data-Last'!L$3:L$1377)</f>
        <v>20</v>
      </c>
      <c r="M145" s="32">
        <f>SUMIF('5th Cycle APR Raw Data-Last'!$A$3:$A$1377,'5th Cycle Summary-Final2'!$C145,'5th Cycle APR Raw Data-Last'!M$3:M$1377)</f>
        <v>11</v>
      </c>
      <c r="N145" s="32">
        <f t="shared" si="2"/>
        <v>1025</v>
      </c>
      <c r="O145" s="34">
        <f t="shared" si="3"/>
        <v>2.9356060606060608E-2</v>
      </c>
      <c r="P145" s="32">
        <f>VLOOKUP(C145,'5th Cycle APR Raw Data-Last'!$A$3:$S$1377,14,FALSE)</f>
        <v>1091</v>
      </c>
      <c r="Q145" s="32">
        <f>SUMIF('5th Cycle APR Raw Data-Last'!$A$3:$A$1377,'5th Cycle Summary-Final2'!$C145,'5th Cycle APR Raw Data-Last'!$O$3:$O$1377)</f>
        <v>0</v>
      </c>
      <c r="R145" s="32">
        <f t="shared" si="4"/>
        <v>1091</v>
      </c>
      <c r="S145" s="34">
        <f t="shared" si="5"/>
        <v>0</v>
      </c>
      <c r="T145" s="32">
        <f>VLOOKUP(C145,'5th Cycle APR Raw Data-Last'!$A$3:$S$1377,16,FALSE)</f>
        <v>0</v>
      </c>
      <c r="U145" s="32">
        <f>SUMIF('5th Cycle APR Raw Data-Last'!$A$3:$A$1377,'5th Cycle Summary-Final2'!$C145,'5th Cycle APR Raw Data-Last'!$Q$3:$Q$1377)</f>
        <v>148</v>
      </c>
      <c r="V145" s="32">
        <f t="shared" si="6"/>
        <v>0</v>
      </c>
      <c r="W145" s="34" t="e">
        <f t="shared" si="7"/>
        <v>#DIV/0!</v>
      </c>
      <c r="X145" s="32">
        <f>VLOOKUP(C145,'5th Cycle APR Raw Data-Last'!$A$3:$S$1377,18,FALSE)</f>
        <v>3432</v>
      </c>
      <c r="Y145" s="32">
        <f>SUMIF('5th Cycle APR Raw Data-Last'!$A$3:$A$1377,'5th Cycle Summary-Final2'!$C145,'5th Cycle APR Raw Data-Last'!$S$3:$S$1377)</f>
        <v>179</v>
      </c>
      <c r="Z145" s="32">
        <f t="shared" si="8"/>
        <v>3401</v>
      </c>
    </row>
    <row r="146" spans="1:26" ht="12.75" customHeight="1" x14ac:dyDescent="0.15">
      <c r="A146" s="9" t="s">
        <v>229</v>
      </c>
      <c r="B146" s="9" t="s">
        <v>67</v>
      </c>
      <c r="C146" s="29" t="s">
        <v>230</v>
      </c>
      <c r="D146" s="32">
        <f>VLOOKUP(C146,'5th Cycle APR Raw Data-Last'!$A$3:$S$1377,6,FALSE)</f>
        <v>4</v>
      </c>
      <c r="E146" s="32">
        <f>SUMIF('5th Cycle APR Raw Data-Last'!$A$3:$A$1377,'5th Cycle Summary-Final2'!$C146,'5th Cycle APR Raw Data-Last'!G$3:G$1377)</f>
        <v>0</v>
      </c>
      <c r="F146" s="32">
        <f>SUMIF('5th Cycle APR Raw Data-Last'!$A$3:$A$1377,'5th Cycle Summary-Final2'!$C146,'5th Cycle APR Raw Data-Last'!H$3:H$1377)</f>
        <v>0</v>
      </c>
      <c r="G146" s="32">
        <f>SUMIF('5th Cycle APR Raw Data-Last'!$A$3:$A$1377,'5th Cycle Summary-Final2'!$C146,'5th Cycle APR Raw Data-Last'!I$3:I$1377)</f>
        <v>0</v>
      </c>
      <c r="H146" s="32">
        <f t="shared" si="0"/>
        <v>4</v>
      </c>
      <c r="I146" s="34">
        <f t="shared" si="1"/>
        <v>0</v>
      </c>
      <c r="J146" s="32">
        <f>VLOOKUP(C146,'5th Cycle APR Raw Data-Last'!$A$3:$S$1377,10,FALSE)</f>
        <v>3</v>
      </c>
      <c r="K146" s="32">
        <f>SUMIF('5th Cycle APR Raw Data-Last'!$A$3:$A$1377,'5th Cycle Summary-Final2'!$C146,'5th Cycle APR Raw Data-Last'!K$3:K$1377)</f>
        <v>0</v>
      </c>
      <c r="L146" s="32">
        <f>SUMIF('5th Cycle APR Raw Data-Last'!$A$3:$A$1377,'5th Cycle Summary-Final2'!$C146,'5th Cycle APR Raw Data-Last'!L$3:L$1377)</f>
        <v>0</v>
      </c>
      <c r="M146" s="32">
        <f>SUMIF('5th Cycle APR Raw Data-Last'!$A$3:$A$1377,'5th Cycle Summary-Final2'!$C146,'5th Cycle APR Raw Data-Last'!M$3:M$1377)</f>
        <v>0</v>
      </c>
      <c r="N146" s="32">
        <f t="shared" si="2"/>
        <v>3</v>
      </c>
      <c r="O146" s="34">
        <f t="shared" si="3"/>
        <v>0</v>
      </c>
      <c r="P146" s="32">
        <f>VLOOKUP(C146,'5th Cycle APR Raw Data-Last'!$A$3:$S$1377,14,FALSE)</f>
        <v>4</v>
      </c>
      <c r="Q146" s="32">
        <f>SUMIF('5th Cycle APR Raw Data-Last'!$A$3:$A$1377,'5th Cycle Summary-Final2'!$C146,'5th Cycle APR Raw Data-Last'!$O$3:$O$1377)</f>
        <v>3</v>
      </c>
      <c r="R146" s="32">
        <f t="shared" si="4"/>
        <v>1</v>
      </c>
      <c r="S146" s="34">
        <f t="shared" si="5"/>
        <v>0.75</v>
      </c>
      <c r="T146" s="32">
        <f>VLOOKUP(C146,'5th Cycle APR Raw Data-Last'!$A$3:$S$1377,16,FALSE)</f>
        <v>5</v>
      </c>
      <c r="U146" s="32">
        <f>SUMIF('5th Cycle APR Raw Data-Last'!$A$3:$A$1377,'5th Cycle Summary-Final2'!$C146,'5th Cycle APR Raw Data-Last'!$Q$3:$Q$1377)</f>
        <v>1</v>
      </c>
      <c r="V146" s="32">
        <f t="shared" si="6"/>
        <v>4</v>
      </c>
      <c r="W146" s="34">
        <f t="shared" si="7"/>
        <v>0.2</v>
      </c>
      <c r="X146" s="32">
        <f>VLOOKUP(C146,'5th Cycle APR Raw Data-Last'!$A$3:$S$1377,18,FALSE)</f>
        <v>16</v>
      </c>
      <c r="Y146" s="32">
        <f>SUMIF('5th Cycle APR Raw Data-Last'!$A$3:$A$1377,'5th Cycle Summary-Final2'!$C146,'5th Cycle APR Raw Data-Last'!$S$3:$S$1377)</f>
        <v>4</v>
      </c>
      <c r="Z146" s="32">
        <f t="shared" si="8"/>
        <v>12</v>
      </c>
    </row>
    <row r="147" spans="1:26" ht="12.75" customHeight="1" x14ac:dyDescent="0.15">
      <c r="A147" s="9" t="s">
        <v>229</v>
      </c>
      <c r="B147" s="9" t="s">
        <v>67</v>
      </c>
      <c r="C147" s="29" t="s">
        <v>231</v>
      </c>
      <c r="D147" s="32">
        <f>VLOOKUP(C147,'5th Cycle APR Raw Data-Last'!$A$3:$S$1377,6,FALSE)</f>
        <v>22</v>
      </c>
      <c r="E147" s="32">
        <f>SUMIF('5th Cycle APR Raw Data-Last'!$A$3:$A$1377,'5th Cycle Summary-Final2'!$C147,'5th Cycle APR Raw Data-Last'!G$3:G$1377)</f>
        <v>7</v>
      </c>
      <c r="F147" s="32">
        <f>SUMIF('5th Cycle APR Raw Data-Last'!$A$3:$A$1377,'5th Cycle Summary-Final2'!$C147,'5th Cycle APR Raw Data-Last'!H$3:H$1377)</f>
        <v>7</v>
      </c>
      <c r="G147" s="32">
        <f>SUMIF('5th Cycle APR Raw Data-Last'!$A$3:$A$1377,'5th Cycle Summary-Final2'!$C147,'5th Cycle APR Raw Data-Last'!I$3:I$1377)</f>
        <v>0</v>
      </c>
      <c r="H147" s="32">
        <f t="shared" si="0"/>
        <v>15</v>
      </c>
      <c r="I147" s="34">
        <f t="shared" si="1"/>
        <v>0.31818181818181818</v>
      </c>
      <c r="J147" s="32">
        <f>VLOOKUP(C147,'5th Cycle APR Raw Data-Last'!$A$3:$S$1377,10,FALSE)</f>
        <v>13</v>
      </c>
      <c r="K147" s="32">
        <f>SUMIF('5th Cycle APR Raw Data-Last'!$A$3:$A$1377,'5th Cycle Summary-Final2'!$C147,'5th Cycle APR Raw Data-Last'!K$3:K$1377)</f>
        <v>13</v>
      </c>
      <c r="L147" s="32">
        <f>SUMIF('5th Cycle APR Raw Data-Last'!$A$3:$A$1377,'5th Cycle Summary-Final2'!$C147,'5th Cycle APR Raw Data-Last'!L$3:L$1377)</f>
        <v>13</v>
      </c>
      <c r="M147" s="32">
        <f>SUMIF('5th Cycle APR Raw Data-Last'!$A$3:$A$1377,'5th Cycle Summary-Final2'!$C147,'5th Cycle APR Raw Data-Last'!M$3:M$1377)</f>
        <v>0</v>
      </c>
      <c r="N147" s="32">
        <f t="shared" si="2"/>
        <v>0</v>
      </c>
      <c r="O147" s="34">
        <f t="shared" si="3"/>
        <v>1</v>
      </c>
      <c r="P147" s="32">
        <f>VLOOKUP(C147,'5th Cycle APR Raw Data-Last'!$A$3:$S$1377,14,FALSE)</f>
        <v>13</v>
      </c>
      <c r="Q147" s="32">
        <f>SUMIF('5th Cycle APR Raw Data-Last'!$A$3:$A$1377,'5th Cycle Summary-Final2'!$C147,'5th Cycle APR Raw Data-Last'!$O$3:$O$1377)</f>
        <v>5</v>
      </c>
      <c r="R147" s="32">
        <f t="shared" si="4"/>
        <v>8</v>
      </c>
      <c r="S147" s="34">
        <f t="shared" si="5"/>
        <v>0.38461538461538464</v>
      </c>
      <c r="T147" s="32">
        <f>VLOOKUP(C147,'5th Cycle APR Raw Data-Last'!$A$3:$S$1377,16,FALSE)</f>
        <v>24</v>
      </c>
      <c r="U147" s="32">
        <f>SUMIF('5th Cycle APR Raw Data-Last'!$A$3:$A$1377,'5th Cycle Summary-Final2'!$C147,'5th Cycle APR Raw Data-Last'!$Q$3:$Q$1377)</f>
        <v>179</v>
      </c>
      <c r="V147" s="32">
        <f t="shared" si="6"/>
        <v>0</v>
      </c>
      <c r="W147" s="34">
        <f t="shared" si="7"/>
        <v>7.458333333333333</v>
      </c>
      <c r="X147" s="32">
        <f>VLOOKUP(C147,'5th Cycle APR Raw Data-Last'!$A$3:$S$1377,18,FALSE)</f>
        <v>72</v>
      </c>
      <c r="Y147" s="32">
        <f>SUMIF('5th Cycle APR Raw Data-Last'!$A$3:$A$1377,'5th Cycle Summary-Final2'!$C147,'5th Cycle APR Raw Data-Last'!$S$3:$S$1377)</f>
        <v>204</v>
      </c>
      <c r="Z147" s="32">
        <f t="shared" si="8"/>
        <v>23</v>
      </c>
    </row>
    <row r="148" spans="1:26" ht="12.75" customHeight="1" x14ac:dyDescent="0.15">
      <c r="A148" s="9" t="s">
        <v>229</v>
      </c>
      <c r="B148" s="9" t="s">
        <v>67</v>
      </c>
      <c r="C148" s="29" t="s">
        <v>232</v>
      </c>
      <c r="D148" s="32">
        <f>VLOOKUP(C148,'5th Cycle APR Raw Data-Last'!$A$3:$S$1377,6,FALSE)</f>
        <v>16</v>
      </c>
      <c r="E148" s="32">
        <f>SUMIF('5th Cycle APR Raw Data-Last'!$A$3:$A$1377,'5th Cycle Summary-Final2'!$C148,'5th Cycle APR Raw Data-Last'!G$3:G$1377)</f>
        <v>1</v>
      </c>
      <c r="F148" s="32">
        <f>SUMIF('5th Cycle APR Raw Data-Last'!$A$3:$A$1377,'5th Cycle Summary-Final2'!$C148,'5th Cycle APR Raw Data-Last'!H$3:H$1377)</f>
        <v>1</v>
      </c>
      <c r="G148" s="32">
        <f>SUMIF('5th Cycle APR Raw Data-Last'!$A$3:$A$1377,'5th Cycle Summary-Final2'!$C148,'5th Cycle APR Raw Data-Last'!I$3:I$1377)</f>
        <v>0</v>
      </c>
      <c r="H148" s="32">
        <f t="shared" si="0"/>
        <v>15</v>
      </c>
      <c r="I148" s="34">
        <f t="shared" si="1"/>
        <v>6.25E-2</v>
      </c>
      <c r="J148" s="32">
        <f>VLOOKUP(C148,'5th Cycle APR Raw Data-Last'!$A$3:$S$1377,10,FALSE)</f>
        <v>11</v>
      </c>
      <c r="K148" s="32">
        <f>SUMIF('5th Cycle APR Raw Data-Last'!$A$3:$A$1377,'5th Cycle Summary-Final2'!$C148,'5th Cycle APR Raw Data-Last'!K$3:K$1377)</f>
        <v>1</v>
      </c>
      <c r="L148" s="32">
        <f>SUMIF('5th Cycle APR Raw Data-Last'!$A$3:$A$1377,'5th Cycle Summary-Final2'!$C148,'5th Cycle APR Raw Data-Last'!L$3:L$1377)</f>
        <v>1</v>
      </c>
      <c r="M148" s="32">
        <f>SUMIF('5th Cycle APR Raw Data-Last'!$A$3:$A$1377,'5th Cycle Summary-Final2'!$C148,'5th Cycle APR Raw Data-Last'!M$3:M$1377)</f>
        <v>0</v>
      </c>
      <c r="N148" s="32">
        <f t="shared" si="2"/>
        <v>10</v>
      </c>
      <c r="O148" s="34">
        <f t="shared" si="3"/>
        <v>9.0909090909090912E-2</v>
      </c>
      <c r="P148" s="32">
        <f>VLOOKUP(C148,'5th Cycle APR Raw Data-Last'!$A$3:$S$1377,14,FALSE)</f>
        <v>11</v>
      </c>
      <c r="Q148" s="32">
        <f>SUMIF('5th Cycle APR Raw Data-Last'!$A$3:$A$1377,'5th Cycle Summary-Final2'!$C148,'5th Cycle APR Raw Data-Last'!$O$3:$O$1377)</f>
        <v>1</v>
      </c>
      <c r="R148" s="32">
        <f t="shared" si="4"/>
        <v>10</v>
      </c>
      <c r="S148" s="34">
        <f t="shared" si="5"/>
        <v>9.0909090909090912E-2</v>
      </c>
      <c r="T148" s="32">
        <f>VLOOKUP(C148,'5th Cycle APR Raw Data-Last'!$A$3:$S$1377,16,FALSE)</f>
        <v>23</v>
      </c>
      <c r="U148" s="32">
        <f>SUMIF('5th Cycle APR Raw Data-Last'!$A$3:$A$1377,'5th Cycle Summary-Final2'!$C148,'5th Cycle APR Raw Data-Last'!$Q$3:$Q$1377)</f>
        <v>10</v>
      </c>
      <c r="V148" s="32">
        <f t="shared" si="6"/>
        <v>13</v>
      </c>
      <c r="W148" s="34">
        <f t="shared" si="7"/>
        <v>0.43478260869565216</v>
      </c>
      <c r="X148" s="32">
        <f>VLOOKUP(C148,'5th Cycle APR Raw Data-Last'!$A$3:$S$1377,18,FALSE)</f>
        <v>61</v>
      </c>
      <c r="Y148" s="32">
        <f>SUMIF('5th Cycle APR Raw Data-Last'!$A$3:$A$1377,'5th Cycle Summary-Final2'!$C148,'5th Cycle APR Raw Data-Last'!$S$3:$S$1377)</f>
        <v>13</v>
      </c>
      <c r="Z148" s="32">
        <f t="shared" si="8"/>
        <v>48</v>
      </c>
    </row>
    <row r="149" spans="1:26" ht="12.75" customHeight="1" x14ac:dyDescent="0.15">
      <c r="A149" s="9" t="s">
        <v>229</v>
      </c>
      <c r="B149" s="9" t="s">
        <v>67</v>
      </c>
      <c r="C149" s="29" t="s">
        <v>233</v>
      </c>
      <c r="D149" s="32">
        <f>VLOOKUP(C149,'5th Cycle APR Raw Data-Last'!$A$3:$S$1377,6,FALSE)</f>
        <v>40</v>
      </c>
      <c r="E149" s="32">
        <f>SUMIF('5th Cycle APR Raw Data-Last'!$A$3:$A$1377,'5th Cycle Summary-Final2'!$C149,'5th Cycle APR Raw Data-Last'!G$3:G$1377)</f>
        <v>3</v>
      </c>
      <c r="F149" s="32">
        <f>SUMIF('5th Cycle APR Raw Data-Last'!$A$3:$A$1377,'5th Cycle Summary-Final2'!$C149,'5th Cycle APR Raw Data-Last'!H$3:H$1377)</f>
        <v>3</v>
      </c>
      <c r="G149" s="32">
        <f>SUMIF('5th Cycle APR Raw Data-Last'!$A$3:$A$1377,'5th Cycle Summary-Final2'!$C149,'5th Cycle APR Raw Data-Last'!I$3:I$1377)</f>
        <v>0</v>
      </c>
      <c r="H149" s="32">
        <f t="shared" si="0"/>
        <v>37</v>
      </c>
      <c r="I149" s="34">
        <f t="shared" si="1"/>
        <v>7.4999999999999997E-2</v>
      </c>
      <c r="J149" s="32">
        <f>VLOOKUP(C149,'5th Cycle APR Raw Data-Last'!$A$3:$S$1377,10,FALSE)</f>
        <v>20</v>
      </c>
      <c r="K149" s="32">
        <f>SUMIF('5th Cycle APR Raw Data-Last'!$A$3:$A$1377,'5th Cycle Summary-Final2'!$C149,'5th Cycle APR Raw Data-Last'!K$3:K$1377)</f>
        <v>10</v>
      </c>
      <c r="L149" s="32">
        <f>SUMIF('5th Cycle APR Raw Data-Last'!$A$3:$A$1377,'5th Cycle Summary-Final2'!$C149,'5th Cycle APR Raw Data-Last'!L$3:L$1377)</f>
        <v>9</v>
      </c>
      <c r="M149" s="32">
        <f>SUMIF('5th Cycle APR Raw Data-Last'!$A$3:$A$1377,'5th Cycle Summary-Final2'!$C149,'5th Cycle APR Raw Data-Last'!M$3:M$1377)</f>
        <v>1</v>
      </c>
      <c r="N149" s="32">
        <f t="shared" si="2"/>
        <v>10</v>
      </c>
      <c r="O149" s="34">
        <f t="shared" si="3"/>
        <v>0.5</v>
      </c>
      <c r="P149" s="32">
        <f>VLOOKUP(C149,'5th Cycle APR Raw Data-Last'!$A$3:$S$1377,14,FALSE)</f>
        <v>21</v>
      </c>
      <c r="Q149" s="32">
        <f>SUMIF('5th Cycle APR Raw Data-Last'!$A$3:$A$1377,'5th Cycle Summary-Final2'!$C149,'5th Cycle APR Raw Data-Last'!$O$3:$O$1377)</f>
        <v>9</v>
      </c>
      <c r="R149" s="32">
        <f t="shared" si="4"/>
        <v>12</v>
      </c>
      <c r="S149" s="34">
        <f t="shared" si="5"/>
        <v>0.42857142857142855</v>
      </c>
      <c r="T149" s="32">
        <f>VLOOKUP(C149,'5th Cycle APR Raw Data-Last'!$A$3:$S$1377,16,FALSE)</f>
        <v>51</v>
      </c>
      <c r="U149" s="32">
        <f>SUMIF('5th Cycle APR Raw Data-Last'!$A$3:$A$1377,'5th Cycle Summary-Final2'!$C149,'5th Cycle APR Raw Data-Last'!$Q$3:$Q$1377)</f>
        <v>86</v>
      </c>
      <c r="V149" s="32">
        <f t="shared" si="6"/>
        <v>0</v>
      </c>
      <c r="W149" s="34">
        <f t="shared" si="7"/>
        <v>1.6862745098039216</v>
      </c>
      <c r="X149" s="32">
        <f>VLOOKUP(C149,'5th Cycle APR Raw Data-Last'!$A$3:$S$1377,18,FALSE)</f>
        <v>132</v>
      </c>
      <c r="Y149" s="32">
        <f>SUMIF('5th Cycle APR Raw Data-Last'!$A$3:$A$1377,'5th Cycle Summary-Final2'!$C149,'5th Cycle APR Raw Data-Last'!$S$3:$S$1377)</f>
        <v>108</v>
      </c>
      <c r="Z149" s="32">
        <f t="shared" si="8"/>
        <v>59</v>
      </c>
    </row>
    <row r="150" spans="1:26" ht="12.75" customHeight="1" x14ac:dyDescent="0.15">
      <c r="A150" s="9" t="s">
        <v>229</v>
      </c>
      <c r="B150" s="9" t="s">
        <v>67</v>
      </c>
      <c r="C150" s="29" t="s">
        <v>234</v>
      </c>
      <c r="D150" s="32">
        <f>VLOOKUP(C150,'5th Cycle APR Raw Data-Last'!$A$3:$S$1377,6,FALSE)</f>
        <v>55</v>
      </c>
      <c r="E150" s="32">
        <f>SUMIF('5th Cycle APR Raw Data-Last'!$A$3:$A$1377,'5th Cycle Summary-Final2'!$C150,'5th Cycle APR Raw Data-Last'!G$3:G$1377)</f>
        <v>11</v>
      </c>
      <c r="F150" s="32">
        <f>SUMIF('5th Cycle APR Raw Data-Last'!$A$3:$A$1377,'5th Cycle Summary-Final2'!$C150,'5th Cycle APR Raw Data-Last'!H$3:H$1377)</f>
        <v>7</v>
      </c>
      <c r="G150" s="32">
        <f>SUMIF('5th Cycle APR Raw Data-Last'!$A$3:$A$1377,'5th Cycle Summary-Final2'!$C150,'5th Cycle APR Raw Data-Last'!I$3:I$1377)</f>
        <v>4</v>
      </c>
      <c r="H150" s="32">
        <f t="shared" si="0"/>
        <v>44</v>
      </c>
      <c r="I150" s="34">
        <f t="shared" si="1"/>
        <v>0.2</v>
      </c>
      <c r="J150" s="32">
        <f>VLOOKUP(C150,'5th Cycle APR Raw Data-Last'!$A$3:$S$1377,10,FALSE)</f>
        <v>32</v>
      </c>
      <c r="K150" s="32">
        <f>SUMIF('5th Cycle APR Raw Data-Last'!$A$3:$A$1377,'5th Cycle Summary-Final2'!$C150,'5th Cycle APR Raw Data-Last'!K$3:K$1377)</f>
        <v>19</v>
      </c>
      <c r="L150" s="32">
        <f>SUMIF('5th Cycle APR Raw Data-Last'!$A$3:$A$1377,'5th Cycle Summary-Final2'!$C150,'5th Cycle APR Raw Data-Last'!L$3:L$1377)</f>
        <v>7</v>
      </c>
      <c r="M150" s="32">
        <f>SUMIF('5th Cycle APR Raw Data-Last'!$A$3:$A$1377,'5th Cycle Summary-Final2'!$C150,'5th Cycle APR Raw Data-Last'!M$3:M$1377)</f>
        <v>12</v>
      </c>
      <c r="N150" s="32">
        <f t="shared" si="2"/>
        <v>13</v>
      </c>
      <c r="O150" s="34">
        <f t="shared" si="3"/>
        <v>0.59375</v>
      </c>
      <c r="P150" s="32">
        <f>VLOOKUP(C150,'5th Cycle APR Raw Data-Last'!$A$3:$S$1377,14,FALSE)</f>
        <v>37</v>
      </c>
      <c r="Q150" s="32">
        <f>SUMIF('5th Cycle APR Raw Data-Last'!$A$3:$A$1377,'5th Cycle Summary-Final2'!$C150,'5th Cycle APR Raw Data-Last'!$O$3:$O$1377)</f>
        <v>16</v>
      </c>
      <c r="R150" s="32">
        <f t="shared" si="4"/>
        <v>21</v>
      </c>
      <c r="S150" s="34">
        <f t="shared" si="5"/>
        <v>0.43243243243243246</v>
      </c>
      <c r="T150" s="32">
        <f>VLOOKUP(C150,'5th Cycle APR Raw Data-Last'!$A$3:$S$1377,16,FALSE)</f>
        <v>61</v>
      </c>
      <c r="U150" s="32">
        <f>SUMIF('5th Cycle APR Raw Data-Last'!$A$3:$A$1377,'5th Cycle Summary-Final2'!$C150,'5th Cycle APR Raw Data-Last'!$Q$3:$Q$1377)</f>
        <v>99</v>
      </c>
      <c r="V150" s="32">
        <f t="shared" si="6"/>
        <v>0</v>
      </c>
      <c r="W150" s="34">
        <f t="shared" si="7"/>
        <v>1.6229508196721312</v>
      </c>
      <c r="X150" s="32">
        <f>VLOOKUP(C150,'5th Cycle APR Raw Data-Last'!$A$3:$S$1377,18,FALSE)</f>
        <v>185</v>
      </c>
      <c r="Y150" s="32">
        <f>SUMIF('5th Cycle APR Raw Data-Last'!$A$3:$A$1377,'5th Cycle Summary-Final2'!$C150,'5th Cycle APR Raw Data-Last'!$S$3:$S$1377)</f>
        <v>145</v>
      </c>
      <c r="Z150" s="32">
        <f t="shared" si="8"/>
        <v>78</v>
      </c>
    </row>
    <row r="151" spans="1:26" ht="12.75" customHeight="1" x14ac:dyDescent="0.15">
      <c r="A151" s="9" t="s">
        <v>229</v>
      </c>
      <c r="B151" s="9" t="s">
        <v>67</v>
      </c>
      <c r="C151" s="29" t="s">
        <v>235</v>
      </c>
      <c r="D151" s="32">
        <f>VLOOKUP(C151,'5th Cycle APR Raw Data-Last'!$A$3:$S$1377,6,FALSE)</f>
        <v>41</v>
      </c>
      <c r="E151" s="32">
        <f>SUMIF('5th Cycle APR Raw Data-Last'!$A$3:$A$1377,'5th Cycle Summary-Final2'!$C151,'5th Cycle APR Raw Data-Last'!G$3:G$1377)</f>
        <v>19</v>
      </c>
      <c r="F151" s="32">
        <f>SUMIF('5th Cycle APR Raw Data-Last'!$A$3:$A$1377,'5th Cycle Summary-Final2'!$C151,'5th Cycle APR Raw Data-Last'!H$3:H$1377)</f>
        <v>2</v>
      </c>
      <c r="G151" s="32">
        <f>SUMIF('5th Cycle APR Raw Data-Last'!$A$3:$A$1377,'5th Cycle Summary-Final2'!$C151,'5th Cycle APR Raw Data-Last'!I$3:I$1377)</f>
        <v>17</v>
      </c>
      <c r="H151" s="32">
        <f t="shared" si="0"/>
        <v>22</v>
      </c>
      <c r="I151" s="34">
        <f t="shared" si="1"/>
        <v>0.46341463414634149</v>
      </c>
      <c r="J151" s="32">
        <f>VLOOKUP(C151,'5th Cycle APR Raw Data-Last'!$A$3:$S$1377,10,FALSE)</f>
        <v>24</v>
      </c>
      <c r="K151" s="32">
        <f>SUMIF('5th Cycle APR Raw Data-Last'!$A$3:$A$1377,'5th Cycle Summary-Final2'!$C151,'5th Cycle APR Raw Data-Last'!K$3:K$1377)</f>
        <v>21</v>
      </c>
      <c r="L151" s="32">
        <f>SUMIF('5th Cycle APR Raw Data-Last'!$A$3:$A$1377,'5th Cycle Summary-Final2'!$C151,'5th Cycle APR Raw Data-Last'!L$3:L$1377)</f>
        <v>0</v>
      </c>
      <c r="M151" s="32">
        <f>SUMIF('5th Cycle APR Raw Data-Last'!$A$3:$A$1377,'5th Cycle Summary-Final2'!$C151,'5th Cycle APR Raw Data-Last'!M$3:M$1377)</f>
        <v>21</v>
      </c>
      <c r="N151" s="32">
        <f t="shared" si="2"/>
        <v>3</v>
      </c>
      <c r="O151" s="34">
        <f t="shared" si="3"/>
        <v>0.875</v>
      </c>
      <c r="P151" s="32">
        <f>VLOOKUP(C151,'5th Cycle APR Raw Data-Last'!$A$3:$S$1377,14,FALSE)</f>
        <v>26</v>
      </c>
      <c r="Q151" s="32">
        <f>SUMIF('5th Cycle APR Raw Data-Last'!$A$3:$A$1377,'5th Cycle Summary-Final2'!$C151,'5th Cycle APR Raw Data-Last'!$O$3:$O$1377)</f>
        <v>10</v>
      </c>
      <c r="R151" s="32">
        <f t="shared" si="4"/>
        <v>16</v>
      </c>
      <c r="S151" s="34">
        <f t="shared" si="5"/>
        <v>0.38461538461538464</v>
      </c>
      <c r="T151" s="32">
        <f>VLOOKUP(C151,'5th Cycle APR Raw Data-Last'!$A$3:$S$1377,16,FALSE)</f>
        <v>38</v>
      </c>
      <c r="U151" s="32">
        <f>SUMIF('5th Cycle APR Raw Data-Last'!$A$3:$A$1377,'5th Cycle Summary-Final2'!$C151,'5th Cycle APR Raw Data-Last'!$Q$3:$Q$1377)</f>
        <v>18</v>
      </c>
      <c r="V151" s="32">
        <f t="shared" si="6"/>
        <v>20</v>
      </c>
      <c r="W151" s="34">
        <f t="shared" si="7"/>
        <v>0.47368421052631576</v>
      </c>
      <c r="X151" s="32">
        <f>VLOOKUP(C151,'5th Cycle APR Raw Data-Last'!$A$3:$S$1377,18,FALSE)</f>
        <v>129</v>
      </c>
      <c r="Y151" s="32">
        <f>SUMIF('5th Cycle APR Raw Data-Last'!$A$3:$A$1377,'5th Cycle Summary-Final2'!$C151,'5th Cycle APR Raw Data-Last'!$S$3:$S$1377)</f>
        <v>68</v>
      </c>
      <c r="Z151" s="32">
        <f t="shared" si="8"/>
        <v>61</v>
      </c>
    </row>
    <row r="152" spans="1:26" ht="12.75" customHeight="1" x14ac:dyDescent="0.15">
      <c r="A152" s="9" t="s">
        <v>229</v>
      </c>
      <c r="B152" s="9" t="s">
        <v>67</v>
      </c>
      <c r="C152" s="29" t="s">
        <v>236</v>
      </c>
      <c r="D152" s="32">
        <f>VLOOKUP(C152,'5th Cycle APR Raw Data-Last'!$A$3:$S$1377,6,FALSE)</f>
        <v>111</v>
      </c>
      <c r="E152" s="32">
        <f>SUMIF('5th Cycle APR Raw Data-Last'!$A$3:$A$1377,'5th Cycle Summary-Final2'!$C152,'5th Cycle APR Raw Data-Last'!G$3:G$1377)</f>
        <v>20</v>
      </c>
      <c r="F152" s="32">
        <f>SUMIF('5th Cycle APR Raw Data-Last'!$A$3:$A$1377,'5th Cycle Summary-Final2'!$C152,'5th Cycle APR Raw Data-Last'!H$3:H$1377)</f>
        <v>18</v>
      </c>
      <c r="G152" s="32">
        <f>SUMIF('5th Cycle APR Raw Data-Last'!$A$3:$A$1377,'5th Cycle Summary-Final2'!$C152,'5th Cycle APR Raw Data-Last'!I$3:I$1377)</f>
        <v>2</v>
      </c>
      <c r="H152" s="32">
        <f t="shared" si="0"/>
        <v>91</v>
      </c>
      <c r="I152" s="34">
        <f t="shared" si="1"/>
        <v>0.18018018018018017</v>
      </c>
      <c r="J152" s="32">
        <f>VLOOKUP(C152,'5th Cycle APR Raw Data-Last'!$A$3:$S$1377,10,FALSE)</f>
        <v>65</v>
      </c>
      <c r="K152" s="32">
        <f>SUMIF('5th Cycle APR Raw Data-Last'!$A$3:$A$1377,'5th Cycle Summary-Final2'!$C152,'5th Cycle APR Raw Data-Last'!K$3:K$1377)</f>
        <v>13</v>
      </c>
      <c r="L152" s="32">
        <f>SUMIF('5th Cycle APR Raw Data-Last'!$A$3:$A$1377,'5th Cycle Summary-Final2'!$C152,'5th Cycle APR Raw Data-Last'!L$3:L$1377)</f>
        <v>12</v>
      </c>
      <c r="M152" s="32">
        <f>SUMIF('5th Cycle APR Raw Data-Last'!$A$3:$A$1377,'5th Cycle Summary-Final2'!$C152,'5th Cycle APR Raw Data-Last'!M$3:M$1377)</f>
        <v>1</v>
      </c>
      <c r="N152" s="32">
        <f t="shared" si="2"/>
        <v>52</v>
      </c>
      <c r="O152" s="34">
        <f t="shared" si="3"/>
        <v>0.2</v>
      </c>
      <c r="P152" s="32">
        <f>VLOOKUP(C152,'5th Cycle APR Raw Data-Last'!$A$3:$S$1377,14,FALSE)</f>
        <v>72</v>
      </c>
      <c r="Q152" s="32">
        <f>SUMIF('5th Cycle APR Raw Data-Last'!$A$3:$A$1377,'5th Cycle Summary-Final2'!$C152,'5th Cycle APR Raw Data-Last'!$O$3:$O$1377)</f>
        <v>2</v>
      </c>
      <c r="R152" s="32">
        <f t="shared" si="4"/>
        <v>70</v>
      </c>
      <c r="S152" s="34">
        <f t="shared" si="5"/>
        <v>2.7777777777777776E-2</v>
      </c>
      <c r="T152" s="32">
        <f>VLOOKUP(C152,'5th Cycle APR Raw Data-Last'!$A$3:$S$1377,16,FALSE)</f>
        <v>167</v>
      </c>
      <c r="U152" s="32">
        <f>SUMIF('5th Cycle APR Raw Data-Last'!$A$3:$A$1377,'5th Cycle Summary-Final2'!$C152,'5th Cycle APR Raw Data-Last'!$Q$3:$Q$1377)</f>
        <v>45</v>
      </c>
      <c r="V152" s="32">
        <f t="shared" si="6"/>
        <v>122</v>
      </c>
      <c r="W152" s="34">
        <f t="shared" si="7"/>
        <v>0.26946107784431139</v>
      </c>
      <c r="X152" s="32">
        <f>VLOOKUP(C152,'5th Cycle APR Raw Data-Last'!$A$3:$S$1377,18,FALSE)</f>
        <v>415</v>
      </c>
      <c r="Y152" s="32">
        <f>SUMIF('5th Cycle APR Raw Data-Last'!$A$3:$A$1377,'5th Cycle Summary-Final2'!$C152,'5th Cycle APR Raw Data-Last'!$S$3:$S$1377)</f>
        <v>80</v>
      </c>
      <c r="Z152" s="32">
        <f t="shared" si="8"/>
        <v>335</v>
      </c>
    </row>
    <row r="153" spans="1:26" ht="12.75" customHeight="1" x14ac:dyDescent="0.15">
      <c r="A153" s="9" t="s">
        <v>229</v>
      </c>
      <c r="B153" s="9" t="s">
        <v>67</v>
      </c>
      <c r="C153" s="29" t="s">
        <v>237</v>
      </c>
      <c r="D153" s="32">
        <f>VLOOKUP(C153,'5th Cycle APR Raw Data-Last'!$A$3:$S$1377,6,FALSE)</f>
        <v>6</v>
      </c>
      <c r="E153" s="32">
        <f>SUMIF('5th Cycle APR Raw Data-Last'!$A$3:$A$1377,'5th Cycle Summary-Final2'!$C153,'5th Cycle APR Raw Data-Last'!G$3:G$1377)</f>
        <v>2</v>
      </c>
      <c r="F153" s="32">
        <f>SUMIF('5th Cycle APR Raw Data-Last'!$A$3:$A$1377,'5th Cycle Summary-Final2'!$C153,'5th Cycle APR Raw Data-Last'!H$3:H$1377)</f>
        <v>2</v>
      </c>
      <c r="G153" s="32">
        <f>SUMIF('5th Cycle APR Raw Data-Last'!$A$3:$A$1377,'5th Cycle Summary-Final2'!$C153,'5th Cycle APR Raw Data-Last'!I$3:I$1377)</f>
        <v>0</v>
      </c>
      <c r="H153" s="32">
        <f t="shared" si="0"/>
        <v>4</v>
      </c>
      <c r="I153" s="34">
        <f t="shared" si="1"/>
        <v>0.33333333333333331</v>
      </c>
      <c r="J153" s="32">
        <f>VLOOKUP(C153,'5th Cycle APR Raw Data-Last'!$A$3:$S$1377,10,FALSE)</f>
        <v>4</v>
      </c>
      <c r="K153" s="32">
        <f>SUMIF('5th Cycle APR Raw Data-Last'!$A$3:$A$1377,'5th Cycle Summary-Final2'!$C153,'5th Cycle APR Raw Data-Last'!K$3:K$1377)</f>
        <v>0</v>
      </c>
      <c r="L153" s="32">
        <f>SUMIF('5th Cycle APR Raw Data-Last'!$A$3:$A$1377,'5th Cycle Summary-Final2'!$C153,'5th Cycle APR Raw Data-Last'!L$3:L$1377)</f>
        <v>0</v>
      </c>
      <c r="M153" s="32">
        <f>SUMIF('5th Cycle APR Raw Data-Last'!$A$3:$A$1377,'5th Cycle Summary-Final2'!$C153,'5th Cycle APR Raw Data-Last'!M$3:M$1377)</f>
        <v>0</v>
      </c>
      <c r="N153" s="32">
        <f t="shared" si="2"/>
        <v>4</v>
      </c>
      <c r="O153" s="34">
        <f t="shared" si="3"/>
        <v>0</v>
      </c>
      <c r="P153" s="32">
        <f>VLOOKUP(C153,'5th Cycle APR Raw Data-Last'!$A$3:$S$1377,14,FALSE)</f>
        <v>4</v>
      </c>
      <c r="Q153" s="32">
        <f>SUMIF('5th Cycle APR Raw Data-Last'!$A$3:$A$1377,'5th Cycle Summary-Final2'!$C153,'5th Cycle APR Raw Data-Last'!$O$3:$O$1377)</f>
        <v>2</v>
      </c>
      <c r="R153" s="32">
        <f t="shared" si="4"/>
        <v>2</v>
      </c>
      <c r="S153" s="34">
        <f t="shared" si="5"/>
        <v>0.5</v>
      </c>
      <c r="T153" s="32">
        <f>VLOOKUP(C153,'5th Cycle APR Raw Data-Last'!$A$3:$S$1377,16,FALSE)</f>
        <v>4</v>
      </c>
      <c r="U153" s="32">
        <f>SUMIF('5th Cycle APR Raw Data-Last'!$A$3:$A$1377,'5th Cycle Summary-Final2'!$C153,'5th Cycle APR Raw Data-Last'!$Q$3:$Q$1377)</f>
        <v>1</v>
      </c>
      <c r="V153" s="32">
        <f t="shared" si="6"/>
        <v>3</v>
      </c>
      <c r="W153" s="34">
        <f t="shared" si="7"/>
        <v>0.25</v>
      </c>
      <c r="X153" s="32">
        <f>VLOOKUP(C153,'5th Cycle APR Raw Data-Last'!$A$3:$S$1377,18,FALSE)</f>
        <v>18</v>
      </c>
      <c r="Y153" s="32">
        <f>SUMIF('5th Cycle APR Raw Data-Last'!$A$3:$A$1377,'5th Cycle Summary-Final2'!$C153,'5th Cycle APR Raw Data-Last'!$S$3:$S$1377)</f>
        <v>5</v>
      </c>
      <c r="Z153" s="32">
        <f t="shared" si="8"/>
        <v>13</v>
      </c>
    </row>
    <row r="154" spans="1:26" ht="12.75" customHeight="1" x14ac:dyDescent="0.15">
      <c r="A154" s="9" t="s">
        <v>229</v>
      </c>
      <c r="B154" s="9" t="s">
        <v>67</v>
      </c>
      <c r="C154" s="29" t="s">
        <v>238</v>
      </c>
      <c r="D154" s="32">
        <f>VLOOKUP(C154,'5th Cycle APR Raw Data-Last'!$A$3:$S$1377,6,FALSE)</f>
        <v>33</v>
      </c>
      <c r="E154" s="32">
        <f>SUMIF('5th Cycle APR Raw Data-Last'!$A$3:$A$1377,'5th Cycle Summary-Final2'!$C154,'5th Cycle APR Raw Data-Last'!G$3:G$1377)</f>
        <v>11</v>
      </c>
      <c r="F154" s="32">
        <f>SUMIF('5th Cycle APR Raw Data-Last'!$A$3:$A$1377,'5th Cycle Summary-Final2'!$C154,'5th Cycle APR Raw Data-Last'!H$3:H$1377)</f>
        <v>10</v>
      </c>
      <c r="G154" s="32">
        <f>SUMIF('5th Cycle APR Raw Data-Last'!$A$3:$A$1377,'5th Cycle Summary-Final2'!$C154,'5th Cycle APR Raw Data-Last'!I$3:I$1377)</f>
        <v>1</v>
      </c>
      <c r="H154" s="32">
        <f t="shared" si="0"/>
        <v>22</v>
      </c>
      <c r="I154" s="34">
        <f t="shared" si="1"/>
        <v>0.33333333333333331</v>
      </c>
      <c r="J154" s="32">
        <f>VLOOKUP(C154,'5th Cycle APR Raw Data-Last'!$A$3:$S$1377,10,FALSE)</f>
        <v>17</v>
      </c>
      <c r="K154" s="32">
        <f>SUMIF('5th Cycle APR Raw Data-Last'!$A$3:$A$1377,'5th Cycle Summary-Final2'!$C154,'5th Cycle APR Raw Data-Last'!K$3:K$1377)</f>
        <v>18</v>
      </c>
      <c r="L154" s="32">
        <f>SUMIF('5th Cycle APR Raw Data-Last'!$A$3:$A$1377,'5th Cycle Summary-Final2'!$C154,'5th Cycle APR Raw Data-Last'!L$3:L$1377)</f>
        <v>18</v>
      </c>
      <c r="M154" s="32">
        <f>SUMIF('5th Cycle APR Raw Data-Last'!$A$3:$A$1377,'5th Cycle Summary-Final2'!$C154,'5th Cycle APR Raw Data-Last'!M$3:M$1377)</f>
        <v>0</v>
      </c>
      <c r="N154" s="32">
        <f t="shared" si="2"/>
        <v>0</v>
      </c>
      <c r="O154" s="34">
        <f t="shared" si="3"/>
        <v>1.0588235294117647</v>
      </c>
      <c r="P154" s="32">
        <f>VLOOKUP(C154,'5th Cycle APR Raw Data-Last'!$A$3:$S$1377,14,FALSE)</f>
        <v>19</v>
      </c>
      <c r="Q154" s="32">
        <f>SUMIF('5th Cycle APR Raw Data-Last'!$A$3:$A$1377,'5th Cycle Summary-Final2'!$C154,'5th Cycle APR Raw Data-Last'!$O$3:$O$1377)</f>
        <v>7</v>
      </c>
      <c r="R154" s="32">
        <f t="shared" si="4"/>
        <v>12</v>
      </c>
      <c r="S154" s="34">
        <f t="shared" si="5"/>
        <v>0.36842105263157893</v>
      </c>
      <c r="T154" s="32">
        <f>VLOOKUP(C154,'5th Cycle APR Raw Data-Last'!$A$3:$S$1377,16,FALSE)</f>
        <v>37</v>
      </c>
      <c r="U154" s="32">
        <f>SUMIF('5th Cycle APR Raw Data-Last'!$A$3:$A$1377,'5th Cycle Summary-Final2'!$C154,'5th Cycle APR Raw Data-Last'!$Q$3:$Q$1377)</f>
        <v>10</v>
      </c>
      <c r="V154" s="32">
        <f t="shared" si="6"/>
        <v>27</v>
      </c>
      <c r="W154" s="34">
        <f t="shared" si="7"/>
        <v>0.27027027027027029</v>
      </c>
      <c r="X154" s="32">
        <f>VLOOKUP(C154,'5th Cycle APR Raw Data-Last'!$A$3:$S$1377,18,FALSE)</f>
        <v>106</v>
      </c>
      <c r="Y154" s="32">
        <f>SUMIF('5th Cycle APR Raw Data-Last'!$A$3:$A$1377,'5th Cycle Summary-Final2'!$C154,'5th Cycle APR Raw Data-Last'!$S$3:$S$1377)</f>
        <v>46</v>
      </c>
      <c r="Z154" s="32">
        <f t="shared" si="8"/>
        <v>61</v>
      </c>
    </row>
    <row r="155" spans="1:26" ht="12.75" customHeight="1" x14ac:dyDescent="0.15">
      <c r="A155" s="9" t="s">
        <v>229</v>
      </c>
      <c r="B155" s="9" t="s">
        <v>67</v>
      </c>
      <c r="C155" s="29" t="s">
        <v>239</v>
      </c>
      <c r="D155" s="32">
        <f>VLOOKUP(C155,'5th Cycle APR Raw Data-Last'!$A$3:$S$1377,6,FALSE)</f>
        <v>240</v>
      </c>
      <c r="E155" s="32">
        <f>SUMIF('5th Cycle APR Raw Data-Last'!$A$3:$A$1377,'5th Cycle Summary-Final2'!$C155,'5th Cycle APR Raw Data-Last'!G$3:G$1377)</f>
        <v>3</v>
      </c>
      <c r="F155" s="32">
        <f>SUMIF('5th Cycle APR Raw Data-Last'!$A$3:$A$1377,'5th Cycle Summary-Final2'!$C155,'5th Cycle APR Raw Data-Last'!H$3:H$1377)</f>
        <v>3</v>
      </c>
      <c r="G155" s="32">
        <f>SUMIF('5th Cycle APR Raw Data-Last'!$A$3:$A$1377,'5th Cycle Summary-Final2'!$C155,'5th Cycle APR Raw Data-Last'!I$3:I$1377)</f>
        <v>0</v>
      </c>
      <c r="H155" s="32">
        <f t="shared" si="0"/>
        <v>237</v>
      </c>
      <c r="I155" s="34">
        <f t="shared" si="1"/>
        <v>1.2500000000000001E-2</v>
      </c>
      <c r="J155" s="32">
        <f>VLOOKUP(C155,'5th Cycle APR Raw Data-Last'!$A$3:$S$1377,10,FALSE)</f>
        <v>148</v>
      </c>
      <c r="K155" s="32">
        <f>SUMIF('5th Cycle APR Raw Data-Last'!$A$3:$A$1377,'5th Cycle Summary-Final2'!$C155,'5th Cycle APR Raw Data-Last'!K$3:K$1377)</f>
        <v>27</v>
      </c>
      <c r="L155" s="32">
        <f>SUMIF('5th Cycle APR Raw Data-Last'!$A$3:$A$1377,'5th Cycle Summary-Final2'!$C155,'5th Cycle APR Raw Data-Last'!L$3:L$1377)</f>
        <v>16</v>
      </c>
      <c r="M155" s="32">
        <f>SUMIF('5th Cycle APR Raw Data-Last'!$A$3:$A$1377,'5th Cycle Summary-Final2'!$C155,'5th Cycle APR Raw Data-Last'!M$3:M$1377)</f>
        <v>11</v>
      </c>
      <c r="N155" s="32">
        <f t="shared" si="2"/>
        <v>121</v>
      </c>
      <c r="O155" s="34">
        <f t="shared" si="3"/>
        <v>0.18243243243243243</v>
      </c>
      <c r="P155" s="32">
        <f>VLOOKUP(C155,'5th Cycle APR Raw Data-Last'!$A$3:$S$1377,14,FALSE)</f>
        <v>181</v>
      </c>
      <c r="Q155" s="32">
        <f>SUMIF('5th Cycle APR Raw Data-Last'!$A$3:$A$1377,'5th Cycle Summary-Final2'!$C155,'5th Cycle APR Raw Data-Last'!$O$3:$O$1377)</f>
        <v>10</v>
      </c>
      <c r="R155" s="32">
        <f t="shared" si="4"/>
        <v>171</v>
      </c>
      <c r="S155" s="34">
        <f t="shared" si="5"/>
        <v>5.5248618784530384E-2</v>
      </c>
      <c r="T155" s="32">
        <f>VLOOKUP(C155,'5th Cycle APR Raw Data-Last'!$A$3:$S$1377,16,FALSE)</f>
        <v>438</v>
      </c>
      <c r="U155" s="32">
        <f>SUMIF('5th Cycle APR Raw Data-Last'!$A$3:$A$1377,'5th Cycle Summary-Final2'!$C155,'5th Cycle APR Raw Data-Last'!$Q$3:$Q$1377)</f>
        <v>151</v>
      </c>
      <c r="V155" s="32">
        <f t="shared" si="6"/>
        <v>287</v>
      </c>
      <c r="W155" s="34">
        <f t="shared" si="7"/>
        <v>0.34474885844748859</v>
      </c>
      <c r="X155" s="32">
        <f>VLOOKUP(C155,'5th Cycle APR Raw Data-Last'!$A$3:$S$1377,18,FALSE)</f>
        <v>1007</v>
      </c>
      <c r="Y155" s="32">
        <f>SUMIF('5th Cycle APR Raw Data-Last'!$A$3:$A$1377,'5th Cycle Summary-Final2'!$C155,'5th Cycle APR Raw Data-Last'!$S$3:$S$1377)</f>
        <v>191</v>
      </c>
      <c r="Z155" s="32">
        <f t="shared" si="8"/>
        <v>816</v>
      </c>
    </row>
    <row r="156" spans="1:26" ht="12.75" customHeight="1" x14ac:dyDescent="0.15">
      <c r="A156" s="9" t="s">
        <v>229</v>
      </c>
      <c r="B156" s="9" t="s">
        <v>67</v>
      </c>
      <c r="C156" s="29" t="s">
        <v>240</v>
      </c>
      <c r="D156" s="32">
        <f>VLOOKUP(C156,'5th Cycle APR Raw Data-Last'!$A$3:$S$1377,6,FALSE)</f>
        <v>26</v>
      </c>
      <c r="E156" s="32">
        <f>SUMIF('5th Cycle APR Raw Data-Last'!$A$3:$A$1377,'5th Cycle Summary-Final2'!$C156,'5th Cycle APR Raw Data-Last'!G$3:G$1377)</f>
        <v>10</v>
      </c>
      <c r="F156" s="32">
        <f>SUMIF('5th Cycle APR Raw Data-Last'!$A$3:$A$1377,'5th Cycle Summary-Final2'!$C156,'5th Cycle APR Raw Data-Last'!H$3:H$1377)</f>
        <v>2</v>
      </c>
      <c r="G156" s="32">
        <f>SUMIF('5th Cycle APR Raw Data-Last'!$A$3:$A$1377,'5th Cycle Summary-Final2'!$C156,'5th Cycle APR Raw Data-Last'!I$3:I$1377)</f>
        <v>8</v>
      </c>
      <c r="H156" s="32">
        <f t="shared" si="0"/>
        <v>16</v>
      </c>
      <c r="I156" s="34">
        <f t="shared" si="1"/>
        <v>0.38461538461538464</v>
      </c>
      <c r="J156" s="32">
        <f>VLOOKUP(C156,'5th Cycle APR Raw Data-Last'!$A$3:$S$1377,10,FALSE)</f>
        <v>14</v>
      </c>
      <c r="K156" s="32">
        <f>SUMIF('5th Cycle APR Raw Data-Last'!$A$3:$A$1377,'5th Cycle Summary-Final2'!$C156,'5th Cycle APR Raw Data-Last'!K$3:K$1377)</f>
        <v>17</v>
      </c>
      <c r="L156" s="32">
        <f>SUMIF('5th Cycle APR Raw Data-Last'!$A$3:$A$1377,'5th Cycle Summary-Final2'!$C156,'5th Cycle APR Raw Data-Last'!L$3:L$1377)</f>
        <v>1</v>
      </c>
      <c r="M156" s="32">
        <f>SUMIF('5th Cycle APR Raw Data-Last'!$A$3:$A$1377,'5th Cycle Summary-Final2'!$C156,'5th Cycle APR Raw Data-Last'!M$3:M$1377)</f>
        <v>16</v>
      </c>
      <c r="N156" s="32">
        <f t="shared" si="2"/>
        <v>0</v>
      </c>
      <c r="O156" s="34">
        <f t="shared" si="3"/>
        <v>1.2142857142857142</v>
      </c>
      <c r="P156" s="32">
        <f>VLOOKUP(C156,'5th Cycle APR Raw Data-Last'!$A$3:$S$1377,14,FALSE)</f>
        <v>16</v>
      </c>
      <c r="Q156" s="32">
        <f>SUMIF('5th Cycle APR Raw Data-Last'!$A$3:$A$1377,'5th Cycle Summary-Final2'!$C156,'5th Cycle APR Raw Data-Last'!$O$3:$O$1377)</f>
        <v>4</v>
      </c>
      <c r="R156" s="32">
        <f t="shared" si="4"/>
        <v>12</v>
      </c>
      <c r="S156" s="34">
        <f t="shared" si="5"/>
        <v>0.25</v>
      </c>
      <c r="T156" s="32">
        <f>VLOOKUP(C156,'5th Cycle APR Raw Data-Last'!$A$3:$S$1377,16,FALSE)</f>
        <v>23</v>
      </c>
      <c r="U156" s="32">
        <f>SUMIF('5th Cycle APR Raw Data-Last'!$A$3:$A$1377,'5th Cycle Summary-Final2'!$C156,'5th Cycle APR Raw Data-Last'!$Q$3:$Q$1377)</f>
        <v>5</v>
      </c>
      <c r="V156" s="32">
        <f t="shared" si="6"/>
        <v>18</v>
      </c>
      <c r="W156" s="34">
        <f t="shared" si="7"/>
        <v>0.21739130434782608</v>
      </c>
      <c r="X156" s="32">
        <f>VLOOKUP(C156,'5th Cycle APR Raw Data-Last'!$A$3:$S$1377,18,FALSE)</f>
        <v>79</v>
      </c>
      <c r="Y156" s="32">
        <f>SUMIF('5th Cycle APR Raw Data-Last'!$A$3:$A$1377,'5th Cycle Summary-Final2'!$C156,'5th Cycle APR Raw Data-Last'!$S$3:$S$1377)</f>
        <v>36</v>
      </c>
      <c r="Z156" s="32">
        <f t="shared" si="8"/>
        <v>46</v>
      </c>
    </row>
    <row r="157" spans="1:26" ht="12.75" customHeight="1" x14ac:dyDescent="0.15">
      <c r="A157" s="9" t="s">
        <v>229</v>
      </c>
      <c r="B157" s="9" t="s">
        <v>67</v>
      </c>
      <c r="C157" s="29" t="s">
        <v>241</v>
      </c>
      <c r="D157" s="32">
        <f>VLOOKUP(C157,'5th Cycle APR Raw Data-Last'!$A$3:$S$1377,6,FALSE)</f>
        <v>24</v>
      </c>
      <c r="E157" s="32">
        <f>SUMIF('5th Cycle APR Raw Data-Last'!$A$3:$A$1377,'5th Cycle Summary-Final2'!$C157,'5th Cycle APR Raw Data-Last'!G$3:G$1377)</f>
        <v>0</v>
      </c>
      <c r="F157" s="32">
        <f>SUMIF('5th Cycle APR Raw Data-Last'!$A$3:$A$1377,'5th Cycle Summary-Final2'!$C157,'5th Cycle APR Raw Data-Last'!H$3:H$1377)</f>
        <v>0</v>
      </c>
      <c r="G157" s="32">
        <f>SUMIF('5th Cycle APR Raw Data-Last'!$A$3:$A$1377,'5th Cycle Summary-Final2'!$C157,'5th Cycle APR Raw Data-Last'!I$3:I$1377)</f>
        <v>0</v>
      </c>
      <c r="H157" s="32">
        <f t="shared" si="0"/>
        <v>24</v>
      </c>
      <c r="I157" s="34">
        <f t="shared" si="1"/>
        <v>0</v>
      </c>
      <c r="J157" s="32">
        <f>VLOOKUP(C157,'5th Cycle APR Raw Data-Last'!$A$3:$S$1377,10,FALSE)</f>
        <v>16</v>
      </c>
      <c r="K157" s="32">
        <f>SUMIF('5th Cycle APR Raw Data-Last'!$A$3:$A$1377,'5th Cycle Summary-Final2'!$C157,'5th Cycle APR Raw Data-Last'!K$3:K$1377)</f>
        <v>0</v>
      </c>
      <c r="L157" s="32">
        <f>SUMIF('5th Cycle APR Raw Data-Last'!$A$3:$A$1377,'5th Cycle Summary-Final2'!$C157,'5th Cycle APR Raw Data-Last'!L$3:L$1377)</f>
        <v>0</v>
      </c>
      <c r="M157" s="32">
        <f>SUMIF('5th Cycle APR Raw Data-Last'!$A$3:$A$1377,'5th Cycle Summary-Final2'!$C157,'5th Cycle APR Raw Data-Last'!M$3:M$1377)</f>
        <v>0</v>
      </c>
      <c r="N157" s="32">
        <f t="shared" si="2"/>
        <v>16</v>
      </c>
      <c r="O157" s="34">
        <f t="shared" si="3"/>
        <v>0</v>
      </c>
      <c r="P157" s="32">
        <f>VLOOKUP(C157,'5th Cycle APR Raw Data-Last'!$A$3:$S$1377,14,FALSE)</f>
        <v>19</v>
      </c>
      <c r="Q157" s="32">
        <f>SUMIF('5th Cycle APR Raw Data-Last'!$A$3:$A$1377,'5th Cycle Summary-Final2'!$C157,'5th Cycle APR Raw Data-Last'!$O$3:$O$1377)</f>
        <v>0</v>
      </c>
      <c r="R157" s="32">
        <f t="shared" si="4"/>
        <v>19</v>
      </c>
      <c r="S157" s="34">
        <f t="shared" si="5"/>
        <v>0</v>
      </c>
      <c r="T157" s="32">
        <f>VLOOKUP(C157,'5th Cycle APR Raw Data-Last'!$A$3:$S$1377,16,FALSE)</f>
        <v>19</v>
      </c>
      <c r="U157" s="32">
        <f>SUMIF('5th Cycle APR Raw Data-Last'!$A$3:$A$1377,'5th Cycle Summary-Final2'!$C157,'5th Cycle APR Raw Data-Last'!$Q$3:$Q$1377)</f>
        <v>11</v>
      </c>
      <c r="V157" s="32">
        <f t="shared" si="6"/>
        <v>8</v>
      </c>
      <c r="W157" s="34">
        <f t="shared" si="7"/>
        <v>0.57894736842105265</v>
      </c>
      <c r="X157" s="32">
        <f>VLOOKUP(C157,'5th Cycle APR Raw Data-Last'!$A$3:$S$1377,18,FALSE)</f>
        <v>78</v>
      </c>
      <c r="Y157" s="32">
        <f>SUMIF('5th Cycle APR Raw Data-Last'!$A$3:$A$1377,'5th Cycle Summary-Final2'!$C157,'5th Cycle APR Raw Data-Last'!$S$3:$S$1377)</f>
        <v>11</v>
      </c>
      <c r="Z157" s="32">
        <f t="shared" si="8"/>
        <v>67</v>
      </c>
    </row>
    <row r="158" spans="1:26" ht="12.75" customHeight="1" x14ac:dyDescent="0.15">
      <c r="A158" s="9" t="s">
        <v>242</v>
      </c>
      <c r="B158" s="9" t="s">
        <v>83</v>
      </c>
      <c r="C158" s="29" t="s">
        <v>243</v>
      </c>
      <c r="D158" s="32">
        <f>VLOOKUP(C158,'5th Cycle APR Raw Data-Last'!$A$3:$S$1377,6,FALSE)</f>
        <v>265</v>
      </c>
      <c r="E158" s="32">
        <f>SUMIF('5th Cycle APR Raw Data-Last'!$A$3:$A$1377,'5th Cycle Summary-Final2'!$C158,'5th Cycle APR Raw Data-Last'!G$3:G$1377)</f>
        <v>0</v>
      </c>
      <c r="F158" s="32">
        <f>SUMIF('5th Cycle APR Raw Data-Last'!$A$3:$A$1377,'5th Cycle Summary-Final2'!$C158,'5th Cycle APR Raw Data-Last'!H$3:H$1377)</f>
        <v>0</v>
      </c>
      <c r="G158" s="32">
        <f>SUMIF('5th Cycle APR Raw Data-Last'!$A$3:$A$1377,'5th Cycle Summary-Final2'!$C158,'5th Cycle APR Raw Data-Last'!I$3:I$1377)</f>
        <v>0</v>
      </c>
      <c r="H158" s="32">
        <f t="shared" si="0"/>
        <v>265</v>
      </c>
      <c r="I158" s="34">
        <f t="shared" si="1"/>
        <v>0</v>
      </c>
      <c r="J158" s="32">
        <f>VLOOKUP(C158,'5th Cycle APR Raw Data-Last'!$A$3:$S$1377,10,FALSE)</f>
        <v>130</v>
      </c>
      <c r="K158" s="32">
        <f>SUMIF('5th Cycle APR Raw Data-Last'!$A$3:$A$1377,'5th Cycle Summary-Final2'!$C158,'5th Cycle APR Raw Data-Last'!K$3:K$1377)</f>
        <v>0</v>
      </c>
      <c r="L158" s="32">
        <f>SUMIF('5th Cycle APR Raw Data-Last'!$A$3:$A$1377,'5th Cycle Summary-Final2'!$C158,'5th Cycle APR Raw Data-Last'!L$3:L$1377)</f>
        <v>0</v>
      </c>
      <c r="M158" s="32">
        <f>SUMIF('5th Cycle APR Raw Data-Last'!$A$3:$A$1377,'5th Cycle Summary-Final2'!$C158,'5th Cycle APR Raw Data-Last'!M$3:M$1377)</f>
        <v>0</v>
      </c>
      <c r="N158" s="32">
        <f t="shared" si="2"/>
        <v>130</v>
      </c>
      <c r="O158" s="34">
        <f t="shared" si="3"/>
        <v>0</v>
      </c>
      <c r="P158" s="32">
        <f>VLOOKUP(C158,'5th Cycle APR Raw Data-Last'!$A$3:$S$1377,14,FALSE)</f>
        <v>180</v>
      </c>
      <c r="Q158" s="32">
        <f>SUMIF('5th Cycle APR Raw Data-Last'!$A$3:$A$1377,'5th Cycle Summary-Final2'!$C158,'5th Cycle APR Raw Data-Last'!$O$3:$O$1377)</f>
        <v>126</v>
      </c>
      <c r="R158" s="32">
        <f t="shared" si="4"/>
        <v>54</v>
      </c>
      <c r="S158" s="34">
        <f t="shared" si="5"/>
        <v>0.7</v>
      </c>
      <c r="T158" s="32">
        <f>VLOOKUP(C158,'5th Cycle APR Raw Data-Last'!$A$3:$S$1377,16,FALSE)</f>
        <v>420</v>
      </c>
      <c r="U158" s="32">
        <f>SUMIF('5th Cycle APR Raw Data-Last'!$A$3:$A$1377,'5th Cycle Summary-Final2'!$C158,'5th Cycle APR Raw Data-Last'!$Q$3:$Q$1377)</f>
        <v>61</v>
      </c>
      <c r="V158" s="32">
        <f t="shared" si="6"/>
        <v>359</v>
      </c>
      <c r="W158" s="34">
        <f t="shared" si="7"/>
        <v>0.14523809523809525</v>
      </c>
      <c r="X158" s="32">
        <f>VLOOKUP(C158,'5th Cycle APR Raw Data-Last'!$A$3:$S$1377,18,FALSE)</f>
        <v>995</v>
      </c>
      <c r="Y158" s="32">
        <f>SUMIF('5th Cycle APR Raw Data-Last'!$A$3:$A$1377,'5th Cycle Summary-Final2'!$C158,'5th Cycle APR Raw Data-Last'!$S$3:$S$1377)</f>
        <v>187</v>
      </c>
      <c r="Z158" s="32">
        <f t="shared" si="8"/>
        <v>808</v>
      </c>
    </row>
    <row r="159" spans="1:26" ht="12.75" customHeight="1" x14ac:dyDescent="0.15">
      <c r="A159" s="9" t="s">
        <v>244</v>
      </c>
      <c r="B159" s="9" t="s">
        <v>83</v>
      </c>
      <c r="C159" s="29" t="s">
        <v>245</v>
      </c>
      <c r="D159" s="32">
        <f>VLOOKUP(C159,'5th Cycle APR Raw Data-Last'!$A$3:$S$1377,6,FALSE)</f>
        <v>5</v>
      </c>
      <c r="E159" s="32">
        <f>SUMIF('5th Cycle APR Raw Data-Last'!$A$3:$A$1377,'5th Cycle Summary-Final2'!$C159,'5th Cycle APR Raw Data-Last'!G$3:G$1377)</f>
        <v>0</v>
      </c>
      <c r="F159" s="32">
        <f>SUMIF('5th Cycle APR Raw Data-Last'!$A$3:$A$1377,'5th Cycle Summary-Final2'!$C159,'5th Cycle APR Raw Data-Last'!H$3:H$1377)</f>
        <v>0</v>
      </c>
      <c r="G159" s="32">
        <f>SUMIF('5th Cycle APR Raw Data-Last'!$A$3:$A$1377,'5th Cycle Summary-Final2'!$C159,'5th Cycle APR Raw Data-Last'!I$3:I$1377)</f>
        <v>0</v>
      </c>
      <c r="H159" s="32">
        <f t="shared" si="0"/>
        <v>5</v>
      </c>
      <c r="I159" s="34">
        <f t="shared" si="1"/>
        <v>0</v>
      </c>
      <c r="J159" s="32">
        <f>VLOOKUP(C159,'5th Cycle APR Raw Data-Last'!$A$3:$S$1377,10,FALSE)</f>
        <v>5</v>
      </c>
      <c r="K159" s="32">
        <f>SUMIF('5th Cycle APR Raw Data-Last'!$A$3:$A$1377,'5th Cycle Summary-Final2'!$C159,'5th Cycle APR Raw Data-Last'!K$3:K$1377)</f>
        <v>2</v>
      </c>
      <c r="L159" s="32">
        <f>SUMIF('5th Cycle APR Raw Data-Last'!$A$3:$A$1377,'5th Cycle Summary-Final2'!$C159,'5th Cycle APR Raw Data-Last'!L$3:L$1377)</f>
        <v>2</v>
      </c>
      <c r="M159" s="32">
        <f>SUMIF('5th Cycle APR Raw Data-Last'!$A$3:$A$1377,'5th Cycle Summary-Final2'!$C159,'5th Cycle APR Raw Data-Last'!M$3:M$1377)</f>
        <v>0</v>
      </c>
      <c r="N159" s="32">
        <f t="shared" si="2"/>
        <v>3</v>
      </c>
      <c r="O159" s="34">
        <f t="shared" si="3"/>
        <v>0.4</v>
      </c>
      <c r="P159" s="32">
        <f>VLOOKUP(C159,'5th Cycle APR Raw Data-Last'!$A$3:$S$1377,14,FALSE)</f>
        <v>3</v>
      </c>
      <c r="Q159" s="32">
        <f>SUMIF('5th Cycle APR Raw Data-Last'!$A$3:$A$1377,'5th Cycle Summary-Final2'!$C159,'5th Cycle APR Raw Data-Last'!$O$3:$O$1377)</f>
        <v>0</v>
      </c>
      <c r="R159" s="32">
        <f t="shared" si="4"/>
        <v>3</v>
      </c>
      <c r="S159" s="34">
        <f t="shared" si="5"/>
        <v>0</v>
      </c>
      <c r="T159" s="32">
        <f>VLOOKUP(C159,'5th Cycle APR Raw Data-Last'!$A$3:$S$1377,16,FALSE)</f>
        <v>9</v>
      </c>
      <c r="U159" s="32">
        <f>SUMIF('5th Cycle APR Raw Data-Last'!$A$3:$A$1377,'5th Cycle Summary-Final2'!$C159,'5th Cycle APR Raw Data-Last'!$Q$3:$Q$1377)</f>
        <v>3</v>
      </c>
      <c r="V159" s="32">
        <f t="shared" si="6"/>
        <v>6</v>
      </c>
      <c r="W159" s="34">
        <f t="shared" si="7"/>
        <v>0.33333333333333331</v>
      </c>
      <c r="X159" s="32">
        <f>VLOOKUP(C159,'5th Cycle APR Raw Data-Last'!$A$3:$S$1377,18,FALSE)</f>
        <v>22</v>
      </c>
      <c r="Y159" s="32">
        <f>SUMIF('5th Cycle APR Raw Data-Last'!$A$3:$A$1377,'5th Cycle Summary-Final2'!$C159,'5th Cycle APR Raw Data-Last'!$S$3:$S$1377)</f>
        <v>5</v>
      </c>
      <c r="Z159" s="32">
        <f t="shared" si="8"/>
        <v>17</v>
      </c>
    </row>
    <row r="160" spans="1:26" ht="12.75" customHeight="1" x14ac:dyDescent="0.15">
      <c r="A160" s="9" t="s">
        <v>244</v>
      </c>
      <c r="B160" s="9" t="s">
        <v>83</v>
      </c>
      <c r="C160" s="29" t="s">
        <v>246</v>
      </c>
      <c r="D160" s="32">
        <f>VLOOKUP(C160,'5th Cycle APR Raw Data-Last'!$A$3:$S$1377,6,FALSE)</f>
        <v>40</v>
      </c>
      <c r="E160" s="32">
        <f>SUMIF('5th Cycle APR Raw Data-Last'!$A$3:$A$1377,'5th Cycle Summary-Final2'!$C160,'5th Cycle APR Raw Data-Last'!G$3:G$1377)</f>
        <v>0</v>
      </c>
      <c r="F160" s="32">
        <f>SUMIF('5th Cycle APR Raw Data-Last'!$A$3:$A$1377,'5th Cycle Summary-Final2'!$C160,'5th Cycle APR Raw Data-Last'!H$3:H$1377)</f>
        <v>0</v>
      </c>
      <c r="G160" s="32">
        <f>SUMIF('5th Cycle APR Raw Data-Last'!$A$3:$A$1377,'5th Cycle Summary-Final2'!$C160,'5th Cycle APR Raw Data-Last'!I$3:I$1377)</f>
        <v>0</v>
      </c>
      <c r="H160" s="32">
        <f t="shared" si="0"/>
        <v>40</v>
      </c>
      <c r="I160" s="34">
        <f t="shared" si="1"/>
        <v>0</v>
      </c>
      <c r="J160" s="32">
        <f>VLOOKUP(C160,'5th Cycle APR Raw Data-Last'!$A$3:$S$1377,10,FALSE)</f>
        <v>27</v>
      </c>
      <c r="K160" s="32">
        <f>SUMIF('5th Cycle APR Raw Data-Last'!$A$3:$A$1377,'5th Cycle Summary-Final2'!$C160,'5th Cycle APR Raw Data-Last'!K$3:K$1377)</f>
        <v>0</v>
      </c>
      <c r="L160" s="32">
        <f>SUMIF('5th Cycle APR Raw Data-Last'!$A$3:$A$1377,'5th Cycle Summary-Final2'!$C160,'5th Cycle APR Raw Data-Last'!L$3:L$1377)</f>
        <v>0</v>
      </c>
      <c r="M160" s="32">
        <f>SUMIF('5th Cycle APR Raw Data-Last'!$A$3:$A$1377,'5th Cycle Summary-Final2'!$C160,'5th Cycle APR Raw Data-Last'!M$3:M$1377)</f>
        <v>0</v>
      </c>
      <c r="N160" s="32">
        <f t="shared" si="2"/>
        <v>27</v>
      </c>
      <c r="O160" s="34">
        <f t="shared" si="3"/>
        <v>0</v>
      </c>
      <c r="P160" s="32">
        <f>VLOOKUP(C160,'5th Cycle APR Raw Data-Last'!$A$3:$S$1377,14,FALSE)</f>
        <v>27</v>
      </c>
      <c r="Q160" s="32">
        <f>SUMIF('5th Cycle APR Raw Data-Last'!$A$3:$A$1377,'5th Cycle Summary-Final2'!$C160,'5th Cycle APR Raw Data-Last'!$O$3:$O$1377)</f>
        <v>56</v>
      </c>
      <c r="R160" s="32">
        <f t="shared" si="4"/>
        <v>0</v>
      </c>
      <c r="S160" s="34">
        <f t="shared" si="5"/>
        <v>2.074074074074074</v>
      </c>
      <c r="T160" s="32">
        <f>VLOOKUP(C160,'5th Cycle APR Raw Data-Last'!$A$3:$S$1377,16,FALSE)</f>
        <v>74</v>
      </c>
      <c r="U160" s="32">
        <f>SUMIF('5th Cycle APR Raw Data-Last'!$A$3:$A$1377,'5th Cycle Summary-Final2'!$C160,'5th Cycle APR Raw Data-Last'!$Q$3:$Q$1377)</f>
        <v>52</v>
      </c>
      <c r="V160" s="32">
        <f t="shared" si="6"/>
        <v>22</v>
      </c>
      <c r="W160" s="34">
        <f t="shared" si="7"/>
        <v>0.70270270270270274</v>
      </c>
      <c r="X160" s="32">
        <f>VLOOKUP(C160,'5th Cycle APR Raw Data-Last'!$A$3:$S$1377,18,FALSE)</f>
        <v>168</v>
      </c>
      <c r="Y160" s="32">
        <f>SUMIF('5th Cycle APR Raw Data-Last'!$A$3:$A$1377,'5th Cycle Summary-Final2'!$C160,'5th Cycle APR Raw Data-Last'!$S$3:$S$1377)</f>
        <v>108</v>
      </c>
      <c r="Z160" s="32">
        <f t="shared" si="8"/>
        <v>89</v>
      </c>
    </row>
    <row r="161" spans="1:26" ht="12.75" customHeight="1" x14ac:dyDescent="0.15">
      <c r="A161" s="9" t="s">
        <v>244</v>
      </c>
      <c r="B161" s="9" t="s">
        <v>83</v>
      </c>
      <c r="C161" s="29" t="s">
        <v>247</v>
      </c>
      <c r="D161" s="32">
        <f>VLOOKUP(C161,'5th Cycle APR Raw Data-Last'!$A$3:$S$1377,6,FALSE)</f>
        <v>1</v>
      </c>
      <c r="E161" s="32">
        <f>SUMIF('5th Cycle APR Raw Data-Last'!$A$3:$A$1377,'5th Cycle Summary-Final2'!$C161,'5th Cycle APR Raw Data-Last'!G$3:G$1377)</f>
        <v>0</v>
      </c>
      <c r="F161" s="32">
        <f>SUMIF('5th Cycle APR Raw Data-Last'!$A$3:$A$1377,'5th Cycle Summary-Final2'!$C161,'5th Cycle APR Raw Data-Last'!H$3:H$1377)</f>
        <v>0</v>
      </c>
      <c r="G161" s="32">
        <f>SUMIF('5th Cycle APR Raw Data-Last'!$A$3:$A$1377,'5th Cycle Summary-Final2'!$C161,'5th Cycle APR Raw Data-Last'!I$3:I$1377)</f>
        <v>0</v>
      </c>
      <c r="H161" s="32">
        <f t="shared" si="0"/>
        <v>1</v>
      </c>
      <c r="I161" s="34">
        <f t="shared" si="1"/>
        <v>0</v>
      </c>
      <c r="J161" s="32">
        <f>VLOOKUP(C161,'5th Cycle APR Raw Data-Last'!$A$3:$S$1377,10,FALSE)</f>
        <v>1</v>
      </c>
      <c r="K161" s="32">
        <f>SUMIF('5th Cycle APR Raw Data-Last'!$A$3:$A$1377,'5th Cycle Summary-Final2'!$C161,'5th Cycle APR Raw Data-Last'!K$3:K$1377)</f>
        <v>0</v>
      </c>
      <c r="L161" s="32">
        <f>SUMIF('5th Cycle APR Raw Data-Last'!$A$3:$A$1377,'5th Cycle Summary-Final2'!$C161,'5th Cycle APR Raw Data-Last'!L$3:L$1377)</f>
        <v>0</v>
      </c>
      <c r="M161" s="32">
        <f>SUMIF('5th Cycle APR Raw Data-Last'!$A$3:$A$1377,'5th Cycle Summary-Final2'!$C161,'5th Cycle APR Raw Data-Last'!M$3:M$1377)</f>
        <v>0</v>
      </c>
      <c r="N161" s="32">
        <f t="shared" si="2"/>
        <v>1</v>
      </c>
      <c r="O161" s="34">
        <f t="shared" si="3"/>
        <v>0</v>
      </c>
      <c r="P161" s="32">
        <f>VLOOKUP(C161,'5th Cycle APR Raw Data-Last'!$A$3:$S$1377,14,FALSE)</f>
        <v>1</v>
      </c>
      <c r="Q161" s="32">
        <f>SUMIF('5th Cycle APR Raw Data-Last'!$A$3:$A$1377,'5th Cycle Summary-Final2'!$C161,'5th Cycle APR Raw Data-Last'!$O$3:$O$1377)</f>
        <v>2</v>
      </c>
      <c r="R161" s="32">
        <f t="shared" si="4"/>
        <v>0</v>
      </c>
      <c r="S161" s="34">
        <f t="shared" si="5"/>
        <v>2</v>
      </c>
      <c r="T161" s="32">
        <f>VLOOKUP(C161,'5th Cycle APR Raw Data-Last'!$A$3:$S$1377,16,FALSE)</f>
        <v>1</v>
      </c>
      <c r="U161" s="32">
        <f>SUMIF('5th Cycle APR Raw Data-Last'!$A$3:$A$1377,'5th Cycle Summary-Final2'!$C161,'5th Cycle APR Raw Data-Last'!$Q$3:$Q$1377)</f>
        <v>0</v>
      </c>
      <c r="V161" s="32">
        <f t="shared" si="6"/>
        <v>1</v>
      </c>
      <c r="W161" s="34">
        <f t="shared" si="7"/>
        <v>0</v>
      </c>
      <c r="X161" s="32">
        <f>VLOOKUP(C161,'5th Cycle APR Raw Data-Last'!$A$3:$S$1377,18,FALSE)</f>
        <v>4</v>
      </c>
      <c r="Y161" s="32">
        <f>SUMIF('5th Cycle APR Raw Data-Last'!$A$3:$A$1377,'5th Cycle Summary-Final2'!$C161,'5th Cycle APR Raw Data-Last'!$S$3:$S$1377)</f>
        <v>2</v>
      </c>
      <c r="Z161" s="32">
        <f t="shared" si="8"/>
        <v>3</v>
      </c>
    </row>
    <row r="162" spans="1:26" ht="12.75" customHeight="1" x14ac:dyDescent="0.15">
      <c r="A162" s="9" t="s">
        <v>244</v>
      </c>
      <c r="B162" s="9" t="s">
        <v>83</v>
      </c>
      <c r="C162" s="29" t="s">
        <v>248</v>
      </c>
      <c r="D162" s="32">
        <f>VLOOKUP(C162,'5th Cycle APR Raw Data-Last'!$A$3:$S$1377,6,FALSE)</f>
        <v>11</v>
      </c>
      <c r="E162" s="32">
        <f>SUMIF('5th Cycle APR Raw Data-Last'!$A$3:$A$1377,'5th Cycle Summary-Final2'!$C162,'5th Cycle APR Raw Data-Last'!G$3:G$1377)</f>
        <v>31</v>
      </c>
      <c r="F162" s="32">
        <f>SUMIF('5th Cycle APR Raw Data-Last'!$A$3:$A$1377,'5th Cycle Summary-Final2'!$C162,'5th Cycle APR Raw Data-Last'!H$3:H$1377)</f>
        <v>31</v>
      </c>
      <c r="G162" s="32">
        <f>SUMIF('5th Cycle APR Raw Data-Last'!$A$3:$A$1377,'5th Cycle Summary-Final2'!$C162,'5th Cycle APR Raw Data-Last'!I$3:I$1377)</f>
        <v>0</v>
      </c>
      <c r="H162" s="32">
        <f t="shared" si="0"/>
        <v>0</v>
      </c>
      <c r="I162" s="34">
        <f t="shared" si="1"/>
        <v>2.8181818181818183</v>
      </c>
      <c r="J162" s="32">
        <f>VLOOKUP(C162,'5th Cycle APR Raw Data-Last'!$A$3:$S$1377,10,FALSE)</f>
        <v>7</v>
      </c>
      <c r="K162" s="32">
        <f>SUMIF('5th Cycle APR Raw Data-Last'!$A$3:$A$1377,'5th Cycle Summary-Final2'!$C162,'5th Cycle APR Raw Data-Last'!K$3:K$1377)</f>
        <v>10</v>
      </c>
      <c r="L162" s="32">
        <f>SUMIF('5th Cycle APR Raw Data-Last'!$A$3:$A$1377,'5th Cycle Summary-Final2'!$C162,'5th Cycle APR Raw Data-Last'!L$3:L$1377)</f>
        <v>10</v>
      </c>
      <c r="M162" s="32">
        <f>SUMIF('5th Cycle APR Raw Data-Last'!$A$3:$A$1377,'5th Cycle Summary-Final2'!$C162,'5th Cycle APR Raw Data-Last'!M$3:M$1377)</f>
        <v>0</v>
      </c>
      <c r="N162" s="32">
        <f t="shared" si="2"/>
        <v>0</v>
      </c>
      <c r="O162" s="34">
        <f t="shared" si="3"/>
        <v>1.4285714285714286</v>
      </c>
      <c r="P162" s="32">
        <f>VLOOKUP(C162,'5th Cycle APR Raw Data-Last'!$A$3:$S$1377,14,FALSE)</f>
        <v>7</v>
      </c>
      <c r="Q162" s="32">
        <f>SUMIF('5th Cycle APR Raw Data-Last'!$A$3:$A$1377,'5th Cycle Summary-Final2'!$C162,'5th Cycle APR Raw Data-Last'!$O$3:$O$1377)</f>
        <v>0</v>
      </c>
      <c r="R162" s="32">
        <f t="shared" si="4"/>
        <v>7</v>
      </c>
      <c r="S162" s="34">
        <f t="shared" si="5"/>
        <v>0</v>
      </c>
      <c r="T162" s="32">
        <f>VLOOKUP(C162,'5th Cycle APR Raw Data-Last'!$A$3:$S$1377,16,FALSE)</f>
        <v>20</v>
      </c>
      <c r="U162" s="32">
        <f>SUMIF('5th Cycle APR Raw Data-Last'!$A$3:$A$1377,'5th Cycle Summary-Final2'!$C162,'5th Cycle APR Raw Data-Last'!$Q$3:$Q$1377)</f>
        <v>16</v>
      </c>
      <c r="V162" s="32">
        <f t="shared" si="6"/>
        <v>4</v>
      </c>
      <c r="W162" s="34">
        <f t="shared" si="7"/>
        <v>0.8</v>
      </c>
      <c r="X162" s="32">
        <f>VLOOKUP(C162,'5th Cycle APR Raw Data-Last'!$A$3:$S$1377,18,FALSE)</f>
        <v>45</v>
      </c>
      <c r="Y162" s="32">
        <f>SUMIF('5th Cycle APR Raw Data-Last'!$A$3:$A$1377,'5th Cycle Summary-Final2'!$C162,'5th Cycle APR Raw Data-Last'!$S$3:$S$1377)</f>
        <v>57</v>
      </c>
      <c r="Z162" s="32">
        <f t="shared" si="8"/>
        <v>11</v>
      </c>
    </row>
    <row r="163" spans="1:26" ht="12.75" customHeight="1" x14ac:dyDescent="0.15">
      <c r="A163" s="9" t="s">
        <v>249</v>
      </c>
      <c r="B163" s="9" t="s">
        <v>250</v>
      </c>
      <c r="C163" s="29" t="s">
        <v>251</v>
      </c>
      <c r="D163" s="32">
        <f>VLOOKUP(C163,'5th Cycle APR Raw Data-Last'!$A$3:$S$1377,6,FALSE)</f>
        <v>247</v>
      </c>
      <c r="E163" s="32">
        <f>SUMIF('5th Cycle APR Raw Data-Last'!$A$3:$A$1377,'5th Cycle Summary-Final2'!$C163,'5th Cycle APR Raw Data-Last'!G$3:G$1377)</f>
        <v>0</v>
      </c>
      <c r="F163" s="32">
        <f>SUMIF('5th Cycle APR Raw Data-Last'!$A$3:$A$1377,'5th Cycle Summary-Final2'!$C163,'5th Cycle APR Raw Data-Last'!H$3:H$1377)</f>
        <v>0</v>
      </c>
      <c r="G163" s="32">
        <f>SUMIF('5th Cycle APR Raw Data-Last'!$A$3:$A$1377,'5th Cycle Summary-Final2'!$C163,'5th Cycle APR Raw Data-Last'!I$3:I$1377)</f>
        <v>0</v>
      </c>
      <c r="H163" s="32">
        <f t="shared" si="0"/>
        <v>247</v>
      </c>
      <c r="I163" s="34">
        <f t="shared" si="1"/>
        <v>0</v>
      </c>
      <c r="J163" s="32">
        <f>VLOOKUP(C163,'5th Cycle APR Raw Data-Last'!$A$3:$S$1377,10,FALSE)</f>
        <v>178</v>
      </c>
      <c r="K163" s="32">
        <f>SUMIF('5th Cycle APR Raw Data-Last'!$A$3:$A$1377,'5th Cycle Summary-Final2'!$C163,'5th Cycle APR Raw Data-Last'!K$3:K$1377)</f>
        <v>5</v>
      </c>
      <c r="L163" s="32">
        <f>SUMIF('5th Cycle APR Raw Data-Last'!$A$3:$A$1377,'5th Cycle Summary-Final2'!$C163,'5th Cycle APR Raw Data-Last'!L$3:L$1377)</f>
        <v>5</v>
      </c>
      <c r="M163" s="32">
        <f>SUMIF('5th Cycle APR Raw Data-Last'!$A$3:$A$1377,'5th Cycle Summary-Final2'!$C163,'5th Cycle APR Raw Data-Last'!M$3:M$1377)</f>
        <v>0</v>
      </c>
      <c r="N163" s="32">
        <f t="shared" si="2"/>
        <v>173</v>
      </c>
      <c r="O163" s="34">
        <f t="shared" si="3"/>
        <v>2.8089887640449437E-2</v>
      </c>
      <c r="P163" s="32">
        <f>VLOOKUP(C163,'5th Cycle APR Raw Data-Last'!$A$3:$S$1377,14,FALSE)</f>
        <v>163</v>
      </c>
      <c r="Q163" s="32">
        <f>SUMIF('5th Cycle APR Raw Data-Last'!$A$3:$A$1377,'5th Cycle Summary-Final2'!$C163,'5th Cycle APR Raw Data-Last'!$O$3:$O$1377)</f>
        <v>0</v>
      </c>
      <c r="R163" s="32">
        <f t="shared" si="4"/>
        <v>163</v>
      </c>
      <c r="S163" s="34">
        <f t="shared" si="5"/>
        <v>0</v>
      </c>
      <c r="T163" s="32">
        <f>VLOOKUP(C163,'5th Cycle APR Raw Data-Last'!$A$3:$S$1377,16,FALSE)</f>
        <v>435</v>
      </c>
      <c r="U163" s="32">
        <f>SUMIF('5th Cycle APR Raw Data-Last'!$A$3:$A$1377,'5th Cycle Summary-Final2'!$C163,'5th Cycle APR Raw Data-Last'!$Q$3:$Q$1377)</f>
        <v>103</v>
      </c>
      <c r="V163" s="32">
        <f t="shared" si="6"/>
        <v>332</v>
      </c>
      <c r="W163" s="34">
        <f t="shared" si="7"/>
        <v>0.23678160919540231</v>
      </c>
      <c r="X163" s="32">
        <f>VLOOKUP(C163,'5th Cycle APR Raw Data-Last'!$A$3:$S$1377,18,FALSE)</f>
        <v>1023</v>
      </c>
      <c r="Y163" s="32">
        <f>SUMIF('5th Cycle APR Raw Data-Last'!$A$3:$A$1377,'5th Cycle Summary-Final2'!$C163,'5th Cycle APR Raw Data-Last'!$S$3:$S$1377)</f>
        <v>108</v>
      </c>
      <c r="Z163" s="32">
        <f t="shared" si="8"/>
        <v>915</v>
      </c>
    </row>
    <row r="164" spans="1:26" ht="12.75" customHeight="1" x14ac:dyDescent="0.15">
      <c r="A164" s="9" t="s">
        <v>249</v>
      </c>
      <c r="B164" s="9" t="s">
        <v>250</v>
      </c>
      <c r="C164" s="29" t="s">
        <v>252</v>
      </c>
      <c r="D164" s="32">
        <f>VLOOKUP(C164,'5th Cycle APR Raw Data-Last'!$A$3:$S$1377,6,FALSE)</f>
        <v>604</v>
      </c>
      <c r="E164" s="32">
        <f>SUMIF('5th Cycle APR Raw Data-Last'!$A$3:$A$1377,'5th Cycle Summary-Final2'!$C164,'5th Cycle APR Raw Data-Last'!G$3:G$1377)</f>
        <v>41</v>
      </c>
      <c r="F164" s="32">
        <f>SUMIF('5th Cycle APR Raw Data-Last'!$A$3:$A$1377,'5th Cycle Summary-Final2'!$C164,'5th Cycle APR Raw Data-Last'!H$3:H$1377)</f>
        <v>41</v>
      </c>
      <c r="G164" s="32">
        <f>SUMIF('5th Cycle APR Raw Data-Last'!$A$3:$A$1377,'5th Cycle Summary-Final2'!$C164,'5th Cycle APR Raw Data-Last'!I$3:I$1377)</f>
        <v>0</v>
      </c>
      <c r="H164" s="32">
        <f t="shared" si="0"/>
        <v>563</v>
      </c>
      <c r="I164" s="34">
        <f t="shared" si="1"/>
        <v>6.7880794701986755E-2</v>
      </c>
      <c r="J164" s="32">
        <f>VLOOKUP(C164,'5th Cycle APR Raw Data-Last'!$A$3:$S$1377,10,FALSE)</f>
        <v>431</v>
      </c>
      <c r="K164" s="32">
        <f>SUMIF('5th Cycle APR Raw Data-Last'!$A$3:$A$1377,'5th Cycle Summary-Final2'!$C164,'5th Cycle APR Raw Data-Last'!K$3:K$1377)</f>
        <v>21</v>
      </c>
      <c r="L164" s="32">
        <f>SUMIF('5th Cycle APR Raw Data-Last'!$A$3:$A$1377,'5th Cycle Summary-Final2'!$C164,'5th Cycle APR Raw Data-Last'!L$3:L$1377)</f>
        <v>21</v>
      </c>
      <c r="M164" s="32">
        <f>SUMIF('5th Cycle APR Raw Data-Last'!$A$3:$A$1377,'5th Cycle Summary-Final2'!$C164,'5th Cycle APR Raw Data-Last'!M$3:M$1377)</f>
        <v>0</v>
      </c>
      <c r="N164" s="32">
        <f t="shared" si="2"/>
        <v>410</v>
      </c>
      <c r="O164" s="34">
        <f t="shared" si="3"/>
        <v>4.8723897911832945E-2</v>
      </c>
      <c r="P164" s="32">
        <f>VLOOKUP(C164,'5th Cycle APR Raw Data-Last'!$A$3:$S$1377,14,FALSE)</f>
        <v>306</v>
      </c>
      <c r="Q164" s="32">
        <f>SUMIF('5th Cycle APR Raw Data-Last'!$A$3:$A$1377,'5th Cycle Summary-Final2'!$C164,'5th Cycle APR Raw Data-Last'!$O$3:$O$1377)</f>
        <v>7</v>
      </c>
      <c r="R164" s="32">
        <f t="shared" si="4"/>
        <v>299</v>
      </c>
      <c r="S164" s="34">
        <f t="shared" si="5"/>
        <v>2.2875816993464051E-2</v>
      </c>
      <c r="T164" s="32">
        <f>VLOOKUP(C164,'5th Cycle APR Raw Data-Last'!$A$3:$S$1377,16,FALSE)</f>
        <v>1049</v>
      </c>
      <c r="U164" s="32">
        <f>SUMIF('5th Cycle APR Raw Data-Last'!$A$3:$A$1377,'5th Cycle Summary-Final2'!$C164,'5th Cycle APR Raw Data-Last'!$Q$3:$Q$1377)</f>
        <v>217</v>
      </c>
      <c r="V164" s="32">
        <f t="shared" si="6"/>
        <v>832</v>
      </c>
      <c r="W164" s="34">
        <f t="shared" si="7"/>
        <v>0.20686367969494757</v>
      </c>
      <c r="X164" s="32">
        <f>VLOOKUP(C164,'5th Cycle APR Raw Data-Last'!$A$3:$S$1377,18,FALSE)</f>
        <v>2390</v>
      </c>
      <c r="Y164" s="32">
        <f>SUMIF('5th Cycle APR Raw Data-Last'!$A$3:$A$1377,'5th Cycle Summary-Final2'!$C164,'5th Cycle APR Raw Data-Last'!$S$3:$S$1377)</f>
        <v>286</v>
      </c>
      <c r="Z164" s="32">
        <f t="shared" si="8"/>
        <v>2104</v>
      </c>
    </row>
    <row r="165" spans="1:26" ht="12.75" customHeight="1" x14ac:dyDescent="0.15">
      <c r="A165" s="9" t="s">
        <v>249</v>
      </c>
      <c r="B165" s="9" t="s">
        <v>250</v>
      </c>
      <c r="C165" s="29" t="s">
        <v>249</v>
      </c>
      <c r="D165" s="32">
        <f>VLOOKUP(C165,'5th Cycle APR Raw Data-Last'!$A$3:$S$1377,6,FALSE)</f>
        <v>1085</v>
      </c>
      <c r="E165" s="32">
        <f>SUMIF('5th Cycle APR Raw Data-Last'!$A$3:$A$1377,'5th Cycle Summary-Final2'!$C165,'5th Cycle APR Raw Data-Last'!G$3:G$1377)</f>
        <v>0</v>
      </c>
      <c r="F165" s="32">
        <f>SUMIF('5th Cycle APR Raw Data-Last'!$A$3:$A$1377,'5th Cycle Summary-Final2'!$C165,'5th Cycle APR Raw Data-Last'!H$3:H$1377)</f>
        <v>0</v>
      </c>
      <c r="G165" s="32">
        <f>SUMIF('5th Cycle APR Raw Data-Last'!$A$3:$A$1377,'5th Cycle Summary-Final2'!$C165,'5th Cycle APR Raw Data-Last'!I$3:I$1377)</f>
        <v>0</v>
      </c>
      <c r="H165" s="32">
        <f t="shared" si="0"/>
        <v>1085</v>
      </c>
      <c r="I165" s="34">
        <f t="shared" si="1"/>
        <v>0</v>
      </c>
      <c r="J165" s="32">
        <f>VLOOKUP(C165,'5th Cycle APR Raw Data-Last'!$A$3:$S$1377,10,FALSE)</f>
        <v>775</v>
      </c>
      <c r="K165" s="32">
        <f>SUMIF('5th Cycle APR Raw Data-Last'!$A$3:$A$1377,'5th Cycle Summary-Final2'!$C165,'5th Cycle APR Raw Data-Last'!K$3:K$1377)</f>
        <v>0</v>
      </c>
      <c r="L165" s="32">
        <f>SUMIF('5th Cycle APR Raw Data-Last'!$A$3:$A$1377,'5th Cycle Summary-Final2'!$C165,'5th Cycle APR Raw Data-Last'!L$3:L$1377)</f>
        <v>0</v>
      </c>
      <c r="M165" s="32">
        <f>SUMIF('5th Cycle APR Raw Data-Last'!$A$3:$A$1377,'5th Cycle Summary-Final2'!$C165,'5th Cycle APR Raw Data-Last'!M$3:M$1377)</f>
        <v>0</v>
      </c>
      <c r="N165" s="32">
        <f t="shared" si="2"/>
        <v>775</v>
      </c>
      <c r="O165" s="34">
        <f t="shared" si="3"/>
        <v>0</v>
      </c>
      <c r="P165" s="32">
        <f>VLOOKUP(C165,'5th Cycle APR Raw Data-Last'!$A$3:$S$1377,14,FALSE)</f>
        <v>711</v>
      </c>
      <c r="Q165" s="32">
        <f>SUMIF('5th Cycle APR Raw Data-Last'!$A$3:$A$1377,'5th Cycle Summary-Final2'!$C165,'5th Cycle APR Raw Data-Last'!$O$3:$O$1377)</f>
        <v>145</v>
      </c>
      <c r="R165" s="32">
        <f t="shared" si="4"/>
        <v>566</v>
      </c>
      <c r="S165" s="34">
        <f t="shared" si="5"/>
        <v>0.20393811533052039</v>
      </c>
      <c r="T165" s="32">
        <f>VLOOKUP(C165,'5th Cycle APR Raw Data-Last'!$A$3:$S$1377,16,FALSE)</f>
        <v>1885</v>
      </c>
      <c r="U165" s="32">
        <f>SUMIF('5th Cycle APR Raw Data-Last'!$A$3:$A$1377,'5th Cycle Summary-Final2'!$C165,'5th Cycle APR Raw Data-Last'!$Q$3:$Q$1377)</f>
        <v>82</v>
      </c>
      <c r="V165" s="32">
        <f t="shared" si="6"/>
        <v>1803</v>
      </c>
      <c r="W165" s="34">
        <f t="shared" si="7"/>
        <v>4.3501326259946953E-2</v>
      </c>
      <c r="X165" s="32">
        <f>VLOOKUP(C165,'5th Cycle APR Raw Data-Last'!$A$3:$S$1377,18,FALSE)</f>
        <v>4456</v>
      </c>
      <c r="Y165" s="32">
        <f>SUMIF('5th Cycle APR Raw Data-Last'!$A$3:$A$1377,'5th Cycle Summary-Final2'!$C165,'5th Cycle APR Raw Data-Last'!$S$3:$S$1377)</f>
        <v>227</v>
      </c>
      <c r="Z165" s="32">
        <f t="shared" si="8"/>
        <v>4229</v>
      </c>
    </row>
    <row r="166" spans="1:26" ht="12.75" customHeight="1" x14ac:dyDescent="0.15">
      <c r="A166" s="9" t="s">
        <v>249</v>
      </c>
      <c r="B166" s="9" t="s">
        <v>250</v>
      </c>
      <c r="C166" s="29" t="s">
        <v>253</v>
      </c>
      <c r="D166" s="32">
        <f>VLOOKUP(C166,'5th Cycle APR Raw Data-Last'!$A$3:$S$1377,6,FALSE)</f>
        <v>1085</v>
      </c>
      <c r="E166" s="32">
        <f>SUMIF('5th Cycle APR Raw Data-Last'!$A$3:$A$1377,'5th Cycle Summary-Final2'!$C166,'5th Cycle APR Raw Data-Last'!G$3:G$1377)</f>
        <v>0</v>
      </c>
      <c r="F166" s="32">
        <f>SUMIF('5th Cycle APR Raw Data-Last'!$A$3:$A$1377,'5th Cycle Summary-Final2'!$C166,'5th Cycle APR Raw Data-Last'!H$3:H$1377)</f>
        <v>0</v>
      </c>
      <c r="G166" s="32">
        <f>SUMIF('5th Cycle APR Raw Data-Last'!$A$3:$A$1377,'5th Cycle Summary-Final2'!$C166,'5th Cycle APR Raw Data-Last'!I$3:I$1377)</f>
        <v>0</v>
      </c>
      <c r="H166" s="32">
        <f t="shared" si="0"/>
        <v>1085</v>
      </c>
      <c r="I166" s="34">
        <f t="shared" si="1"/>
        <v>0</v>
      </c>
      <c r="J166" s="32">
        <f>VLOOKUP(C166,'5th Cycle APR Raw Data-Last'!$A$3:$S$1377,10,FALSE)</f>
        <v>775</v>
      </c>
      <c r="K166" s="32">
        <f>SUMIF('5th Cycle APR Raw Data-Last'!$A$3:$A$1377,'5th Cycle Summary-Final2'!$C166,'5th Cycle APR Raw Data-Last'!K$3:K$1377)</f>
        <v>0</v>
      </c>
      <c r="L166" s="32">
        <f>SUMIF('5th Cycle APR Raw Data-Last'!$A$3:$A$1377,'5th Cycle Summary-Final2'!$C166,'5th Cycle APR Raw Data-Last'!L$3:L$1377)</f>
        <v>0</v>
      </c>
      <c r="M166" s="32">
        <f>SUMIF('5th Cycle APR Raw Data-Last'!$A$3:$A$1377,'5th Cycle Summary-Final2'!$C166,'5th Cycle APR Raw Data-Last'!M$3:M$1377)</f>
        <v>0</v>
      </c>
      <c r="N166" s="32">
        <f t="shared" si="2"/>
        <v>775</v>
      </c>
      <c r="O166" s="34">
        <f t="shared" si="3"/>
        <v>0</v>
      </c>
      <c r="P166" s="32">
        <f>VLOOKUP(C166,'5th Cycle APR Raw Data-Last'!$A$3:$S$1377,14,FALSE)</f>
        <v>711</v>
      </c>
      <c r="Q166" s="32">
        <f>SUMIF('5th Cycle APR Raw Data-Last'!$A$3:$A$1377,'5th Cycle Summary-Final2'!$C166,'5th Cycle APR Raw Data-Last'!$O$3:$O$1377)</f>
        <v>89</v>
      </c>
      <c r="R166" s="32">
        <f t="shared" si="4"/>
        <v>622</v>
      </c>
      <c r="S166" s="34">
        <f t="shared" si="5"/>
        <v>0.12517580872011252</v>
      </c>
      <c r="T166" s="32">
        <f>VLOOKUP(C166,'5th Cycle APR Raw Data-Last'!$A$3:$S$1377,16,FALSE)</f>
        <v>1885</v>
      </c>
      <c r="U166" s="32">
        <f>SUMIF('5th Cycle APR Raw Data-Last'!$A$3:$A$1377,'5th Cycle Summary-Final2'!$C166,'5th Cycle APR Raw Data-Last'!$Q$3:$Q$1377)</f>
        <v>255</v>
      </c>
      <c r="V166" s="32">
        <f t="shared" si="6"/>
        <v>1630</v>
      </c>
      <c r="W166" s="34">
        <f t="shared" si="7"/>
        <v>0.13527851458885942</v>
      </c>
      <c r="X166" s="32">
        <f>VLOOKUP(C166,'5th Cycle APR Raw Data-Last'!$A$3:$S$1377,18,FALSE)</f>
        <v>4456</v>
      </c>
      <c r="Y166" s="32">
        <f>SUMIF('5th Cycle APR Raw Data-Last'!$A$3:$A$1377,'5th Cycle Summary-Final2'!$C166,'5th Cycle APR Raw Data-Last'!$S$3:$S$1377)</f>
        <v>344</v>
      </c>
      <c r="Z166" s="32">
        <f t="shared" si="8"/>
        <v>4112</v>
      </c>
    </row>
    <row r="167" spans="1:26" ht="12.75" customHeight="1" x14ac:dyDescent="0.15">
      <c r="A167" s="9" t="s">
        <v>254</v>
      </c>
      <c r="B167" s="9" t="s">
        <v>83</v>
      </c>
      <c r="C167" s="29" t="s">
        <v>255</v>
      </c>
      <c r="D167" s="32">
        <f>VLOOKUP(C167,'5th Cycle APR Raw Data-Last'!$A$3:$S$1377,6,FALSE)</f>
        <v>17</v>
      </c>
      <c r="E167" s="32">
        <f>SUMIF('5th Cycle APR Raw Data-Last'!$A$3:$A$1377,'5th Cycle Summary-Final2'!$C167,'5th Cycle APR Raw Data-Last'!G$3:G$1377)</f>
        <v>0</v>
      </c>
      <c r="F167" s="32">
        <f>SUMIF('5th Cycle APR Raw Data-Last'!$A$3:$A$1377,'5th Cycle Summary-Final2'!$C167,'5th Cycle APR Raw Data-Last'!H$3:H$1377)</f>
        <v>0</v>
      </c>
      <c r="G167" s="32">
        <f>SUMIF('5th Cycle APR Raw Data-Last'!$A$3:$A$1377,'5th Cycle Summary-Final2'!$C167,'5th Cycle APR Raw Data-Last'!I$3:I$1377)</f>
        <v>0</v>
      </c>
      <c r="H167" s="32">
        <f t="shared" si="0"/>
        <v>17</v>
      </c>
      <c r="I167" s="34">
        <f t="shared" si="1"/>
        <v>0</v>
      </c>
      <c r="J167" s="32">
        <f>VLOOKUP(C167,'5th Cycle APR Raw Data-Last'!$A$3:$S$1377,10,FALSE)</f>
        <v>12</v>
      </c>
      <c r="K167" s="32">
        <f>SUMIF('5th Cycle APR Raw Data-Last'!$A$3:$A$1377,'5th Cycle Summary-Final2'!$C167,'5th Cycle APR Raw Data-Last'!K$3:K$1377)</f>
        <v>0</v>
      </c>
      <c r="L167" s="32">
        <f>SUMIF('5th Cycle APR Raw Data-Last'!$A$3:$A$1377,'5th Cycle Summary-Final2'!$C167,'5th Cycle APR Raw Data-Last'!L$3:L$1377)</f>
        <v>0</v>
      </c>
      <c r="M167" s="32">
        <f>SUMIF('5th Cycle APR Raw Data-Last'!$A$3:$A$1377,'5th Cycle Summary-Final2'!$C167,'5th Cycle APR Raw Data-Last'!M$3:M$1377)</f>
        <v>0</v>
      </c>
      <c r="N167" s="32">
        <f t="shared" si="2"/>
        <v>12</v>
      </c>
      <c r="O167" s="34">
        <f t="shared" si="3"/>
        <v>0</v>
      </c>
      <c r="P167" s="32">
        <f>VLOOKUP(C167,'5th Cycle APR Raw Data-Last'!$A$3:$S$1377,14,FALSE)</f>
        <v>14</v>
      </c>
      <c r="Q167" s="32">
        <f>SUMIF('5th Cycle APR Raw Data-Last'!$A$3:$A$1377,'5th Cycle Summary-Final2'!$C167,'5th Cycle APR Raw Data-Last'!$O$3:$O$1377)</f>
        <v>0</v>
      </c>
      <c r="R167" s="32">
        <f t="shared" si="4"/>
        <v>14</v>
      </c>
      <c r="S167" s="34">
        <f t="shared" si="5"/>
        <v>0</v>
      </c>
      <c r="T167" s="32">
        <f>VLOOKUP(C167,'5th Cycle APR Raw Data-Last'!$A$3:$S$1377,16,FALSE)</f>
        <v>31</v>
      </c>
      <c r="U167" s="32">
        <f>SUMIF('5th Cycle APR Raw Data-Last'!$A$3:$A$1377,'5th Cycle Summary-Final2'!$C167,'5th Cycle APR Raw Data-Last'!$Q$3:$Q$1377)</f>
        <v>71</v>
      </c>
      <c r="V167" s="32">
        <f t="shared" si="6"/>
        <v>0</v>
      </c>
      <c r="W167" s="34">
        <f t="shared" si="7"/>
        <v>2.2903225806451615</v>
      </c>
      <c r="X167" s="32">
        <f>VLOOKUP(C167,'5th Cycle APR Raw Data-Last'!$A$3:$S$1377,18,FALSE)</f>
        <v>74</v>
      </c>
      <c r="Y167" s="32">
        <f>SUMIF('5th Cycle APR Raw Data-Last'!$A$3:$A$1377,'5th Cycle Summary-Final2'!$C167,'5th Cycle APR Raw Data-Last'!$S$3:$S$1377)</f>
        <v>71</v>
      </c>
      <c r="Z167" s="32">
        <f t="shared" si="8"/>
        <v>43</v>
      </c>
    </row>
    <row r="168" spans="1:26" ht="12.75" customHeight="1" x14ac:dyDescent="0.15">
      <c r="A168" s="9" t="s">
        <v>254</v>
      </c>
      <c r="B168" s="9" t="s">
        <v>83</v>
      </c>
      <c r="C168" s="29" t="s">
        <v>256</v>
      </c>
      <c r="D168" s="32">
        <f>VLOOKUP(C168,'5th Cycle APR Raw Data-Last'!$A$3:$S$1377,6,FALSE)</f>
        <v>11</v>
      </c>
      <c r="E168" s="32">
        <f>SUMIF('5th Cycle APR Raw Data-Last'!$A$3:$A$1377,'5th Cycle Summary-Final2'!$C168,'5th Cycle APR Raw Data-Last'!G$3:G$1377)</f>
        <v>0</v>
      </c>
      <c r="F168" s="32">
        <f>SUMIF('5th Cycle APR Raw Data-Last'!$A$3:$A$1377,'5th Cycle Summary-Final2'!$C168,'5th Cycle APR Raw Data-Last'!H$3:H$1377)</f>
        <v>0</v>
      </c>
      <c r="G168" s="32">
        <f>SUMIF('5th Cycle APR Raw Data-Last'!$A$3:$A$1377,'5th Cycle Summary-Final2'!$C168,'5th Cycle APR Raw Data-Last'!I$3:I$1377)</f>
        <v>0</v>
      </c>
      <c r="H168" s="32">
        <f t="shared" si="0"/>
        <v>11</v>
      </c>
      <c r="I168" s="34">
        <f t="shared" si="1"/>
        <v>0</v>
      </c>
      <c r="J168" s="32">
        <f>VLOOKUP(C168,'5th Cycle APR Raw Data-Last'!$A$3:$S$1377,10,FALSE)</f>
        <v>7</v>
      </c>
      <c r="K168" s="32">
        <f>SUMIF('5th Cycle APR Raw Data-Last'!$A$3:$A$1377,'5th Cycle Summary-Final2'!$C168,'5th Cycle APR Raw Data-Last'!K$3:K$1377)</f>
        <v>13</v>
      </c>
      <c r="L168" s="32">
        <f>SUMIF('5th Cycle APR Raw Data-Last'!$A$3:$A$1377,'5th Cycle Summary-Final2'!$C168,'5th Cycle APR Raw Data-Last'!L$3:L$1377)</f>
        <v>0</v>
      </c>
      <c r="M168" s="32">
        <f>SUMIF('5th Cycle APR Raw Data-Last'!$A$3:$A$1377,'5th Cycle Summary-Final2'!$C168,'5th Cycle APR Raw Data-Last'!M$3:M$1377)</f>
        <v>13</v>
      </c>
      <c r="N168" s="32">
        <f t="shared" si="2"/>
        <v>0</v>
      </c>
      <c r="O168" s="34">
        <f t="shared" si="3"/>
        <v>1.8571428571428572</v>
      </c>
      <c r="P168" s="32">
        <f>VLOOKUP(C168,'5th Cycle APR Raw Data-Last'!$A$3:$S$1377,14,FALSE)</f>
        <v>9</v>
      </c>
      <c r="Q168" s="32">
        <f>SUMIF('5th Cycle APR Raw Data-Last'!$A$3:$A$1377,'5th Cycle Summary-Final2'!$C168,'5th Cycle APR Raw Data-Last'!$O$3:$O$1377)</f>
        <v>44</v>
      </c>
      <c r="R168" s="32">
        <f t="shared" si="4"/>
        <v>0</v>
      </c>
      <c r="S168" s="34">
        <f t="shared" si="5"/>
        <v>4.8888888888888893</v>
      </c>
      <c r="T168" s="32">
        <f>VLOOKUP(C168,'5th Cycle APR Raw Data-Last'!$A$3:$S$1377,16,FALSE)</f>
        <v>19</v>
      </c>
      <c r="U168" s="32">
        <f>SUMIF('5th Cycle APR Raw Data-Last'!$A$3:$A$1377,'5th Cycle Summary-Final2'!$C168,'5th Cycle APR Raw Data-Last'!$Q$3:$Q$1377)</f>
        <v>37</v>
      </c>
      <c r="V168" s="32">
        <f t="shared" si="6"/>
        <v>0</v>
      </c>
      <c r="W168" s="34">
        <f t="shared" si="7"/>
        <v>1.9473684210526316</v>
      </c>
      <c r="X168" s="32">
        <f>VLOOKUP(C168,'5th Cycle APR Raw Data-Last'!$A$3:$S$1377,18,FALSE)</f>
        <v>46</v>
      </c>
      <c r="Y168" s="32">
        <f>SUMIF('5th Cycle APR Raw Data-Last'!$A$3:$A$1377,'5th Cycle Summary-Final2'!$C168,'5th Cycle APR Raw Data-Last'!$S$3:$S$1377)</f>
        <v>94</v>
      </c>
      <c r="Z168" s="32">
        <f t="shared" si="8"/>
        <v>11</v>
      </c>
    </row>
    <row r="169" spans="1:26" ht="12.75" customHeight="1" x14ac:dyDescent="0.15">
      <c r="A169" s="9" t="s">
        <v>257</v>
      </c>
      <c r="B169" s="9" t="s">
        <v>128</v>
      </c>
      <c r="C169" s="29" t="s">
        <v>258</v>
      </c>
      <c r="D169" s="32">
        <f>VLOOKUP(C169,'5th Cycle APR Raw Data-Last'!$A$3:$S$1377,6,FALSE)</f>
        <v>43</v>
      </c>
      <c r="E169" s="32">
        <f>SUMIF('5th Cycle APR Raw Data-Last'!$A$3:$A$1377,'5th Cycle Summary-Final2'!$C169,'5th Cycle APR Raw Data-Last'!G$3:G$1377)</f>
        <v>0</v>
      </c>
      <c r="F169" s="32">
        <f>SUMIF('5th Cycle APR Raw Data-Last'!$A$3:$A$1377,'5th Cycle Summary-Final2'!$C169,'5th Cycle APR Raw Data-Last'!H$3:H$1377)</f>
        <v>0</v>
      </c>
      <c r="G169" s="32">
        <f>SUMIF('5th Cycle APR Raw Data-Last'!$A$3:$A$1377,'5th Cycle Summary-Final2'!$C169,'5th Cycle APR Raw Data-Last'!I$3:I$1377)</f>
        <v>0</v>
      </c>
      <c r="H169" s="32">
        <f t="shared" si="0"/>
        <v>43</v>
      </c>
      <c r="I169" s="34">
        <f t="shared" si="1"/>
        <v>0</v>
      </c>
      <c r="J169" s="32">
        <f>VLOOKUP(C169,'5th Cycle APR Raw Data-Last'!$A$3:$S$1377,10,FALSE)</f>
        <v>28</v>
      </c>
      <c r="K169" s="32">
        <f>SUMIF('5th Cycle APR Raw Data-Last'!$A$3:$A$1377,'5th Cycle Summary-Final2'!$C169,'5th Cycle APR Raw Data-Last'!K$3:K$1377)</f>
        <v>6</v>
      </c>
      <c r="L169" s="32">
        <f>SUMIF('5th Cycle APR Raw Data-Last'!$A$3:$A$1377,'5th Cycle Summary-Final2'!$C169,'5th Cycle APR Raw Data-Last'!L$3:L$1377)</f>
        <v>6</v>
      </c>
      <c r="M169" s="32">
        <f>SUMIF('5th Cycle APR Raw Data-Last'!$A$3:$A$1377,'5th Cycle Summary-Final2'!$C169,'5th Cycle APR Raw Data-Last'!M$3:M$1377)</f>
        <v>0</v>
      </c>
      <c r="N169" s="32">
        <f t="shared" si="2"/>
        <v>22</v>
      </c>
      <c r="O169" s="34">
        <f t="shared" si="3"/>
        <v>0.21428571428571427</v>
      </c>
      <c r="P169" s="32">
        <f>VLOOKUP(C169,'5th Cycle APR Raw Data-Last'!$A$3:$S$1377,14,FALSE)</f>
        <v>33</v>
      </c>
      <c r="Q169" s="32">
        <f>SUMIF('5th Cycle APR Raw Data-Last'!$A$3:$A$1377,'5th Cycle Summary-Final2'!$C169,'5th Cycle APR Raw Data-Last'!$O$3:$O$1377)</f>
        <v>6</v>
      </c>
      <c r="R169" s="32">
        <f t="shared" si="4"/>
        <v>27</v>
      </c>
      <c r="S169" s="34">
        <f t="shared" si="5"/>
        <v>0.18181818181818182</v>
      </c>
      <c r="T169" s="32">
        <f>VLOOKUP(C169,'5th Cycle APR Raw Data-Last'!$A$3:$S$1377,16,FALSE)</f>
        <v>76</v>
      </c>
      <c r="U169" s="32">
        <f>SUMIF('5th Cycle APR Raw Data-Last'!$A$3:$A$1377,'5th Cycle Summary-Final2'!$C169,'5th Cycle APR Raw Data-Last'!$Q$3:$Q$1377)</f>
        <v>86</v>
      </c>
      <c r="V169" s="32">
        <f t="shared" si="6"/>
        <v>0</v>
      </c>
      <c r="W169" s="34">
        <f t="shared" si="7"/>
        <v>1.131578947368421</v>
      </c>
      <c r="X169" s="32">
        <f>VLOOKUP(C169,'5th Cycle APR Raw Data-Last'!$A$3:$S$1377,18,FALSE)</f>
        <v>180</v>
      </c>
      <c r="Y169" s="32">
        <f>SUMIF('5th Cycle APR Raw Data-Last'!$A$3:$A$1377,'5th Cycle Summary-Final2'!$C169,'5th Cycle APR Raw Data-Last'!$S$3:$S$1377)</f>
        <v>98</v>
      </c>
      <c r="Z169" s="32">
        <f t="shared" si="8"/>
        <v>92</v>
      </c>
    </row>
    <row r="170" spans="1:26" ht="12.75" customHeight="1" x14ac:dyDescent="0.15">
      <c r="A170" s="9" t="s">
        <v>257</v>
      </c>
      <c r="B170" s="9" t="s">
        <v>128</v>
      </c>
      <c r="C170" s="29" t="s">
        <v>259</v>
      </c>
      <c r="D170" s="32">
        <f>VLOOKUP(C170,'5th Cycle APR Raw Data-Last'!$A$3:$S$1377,6,FALSE)</f>
        <v>315</v>
      </c>
      <c r="E170" s="32">
        <f>SUMIF('5th Cycle APR Raw Data-Last'!$A$3:$A$1377,'5th Cycle Summary-Final2'!$C170,'5th Cycle APR Raw Data-Last'!G$3:G$1377)</f>
        <v>42</v>
      </c>
      <c r="F170" s="32">
        <f>SUMIF('5th Cycle APR Raw Data-Last'!$A$3:$A$1377,'5th Cycle Summary-Final2'!$C170,'5th Cycle APR Raw Data-Last'!H$3:H$1377)</f>
        <v>1</v>
      </c>
      <c r="G170" s="32">
        <f>SUMIF('5th Cycle APR Raw Data-Last'!$A$3:$A$1377,'5th Cycle Summary-Final2'!$C170,'5th Cycle APR Raw Data-Last'!I$3:I$1377)</f>
        <v>41</v>
      </c>
      <c r="H170" s="32">
        <f t="shared" si="0"/>
        <v>273</v>
      </c>
      <c r="I170" s="34">
        <f t="shared" si="1"/>
        <v>0.13333333333333333</v>
      </c>
      <c r="J170" s="32">
        <f>VLOOKUP(C170,'5th Cycle APR Raw Data-Last'!$A$3:$S$1377,10,FALSE)</f>
        <v>206</v>
      </c>
      <c r="K170" s="32">
        <f>SUMIF('5th Cycle APR Raw Data-Last'!$A$3:$A$1377,'5th Cycle Summary-Final2'!$C170,'5th Cycle APR Raw Data-Last'!K$3:K$1377)</f>
        <v>6</v>
      </c>
      <c r="L170" s="32">
        <f>SUMIF('5th Cycle APR Raw Data-Last'!$A$3:$A$1377,'5th Cycle Summary-Final2'!$C170,'5th Cycle APR Raw Data-Last'!L$3:L$1377)</f>
        <v>1</v>
      </c>
      <c r="M170" s="32">
        <f>SUMIF('5th Cycle APR Raw Data-Last'!$A$3:$A$1377,'5th Cycle Summary-Final2'!$C170,'5th Cycle APR Raw Data-Last'!M$3:M$1377)</f>
        <v>5</v>
      </c>
      <c r="N170" s="32">
        <f t="shared" si="2"/>
        <v>200</v>
      </c>
      <c r="O170" s="34">
        <f t="shared" si="3"/>
        <v>2.9126213592233011E-2</v>
      </c>
      <c r="P170" s="32">
        <f>VLOOKUP(C170,'5th Cycle APR Raw Data-Last'!$A$3:$S$1377,14,FALSE)</f>
        <v>239</v>
      </c>
      <c r="Q170" s="32">
        <f>SUMIF('5th Cycle APR Raw Data-Last'!$A$3:$A$1377,'5th Cycle Summary-Final2'!$C170,'5th Cycle APR Raw Data-Last'!$O$3:$O$1377)</f>
        <v>147</v>
      </c>
      <c r="R170" s="32">
        <f t="shared" si="4"/>
        <v>92</v>
      </c>
      <c r="S170" s="34">
        <f t="shared" si="5"/>
        <v>0.61506276150627615</v>
      </c>
      <c r="T170" s="32">
        <f>VLOOKUP(C170,'5th Cycle APR Raw Data-Last'!$A$3:$S$1377,16,FALSE)</f>
        <v>548</v>
      </c>
      <c r="U170" s="32">
        <f>SUMIF('5th Cycle APR Raw Data-Last'!$A$3:$A$1377,'5th Cycle Summary-Final2'!$C170,'5th Cycle APR Raw Data-Last'!$Q$3:$Q$1377)</f>
        <v>22</v>
      </c>
      <c r="V170" s="32">
        <f t="shared" si="6"/>
        <v>526</v>
      </c>
      <c r="W170" s="34">
        <f t="shared" si="7"/>
        <v>4.0145985401459854E-2</v>
      </c>
      <c r="X170" s="32">
        <f>VLOOKUP(C170,'5th Cycle APR Raw Data-Last'!$A$3:$S$1377,18,FALSE)</f>
        <v>1308</v>
      </c>
      <c r="Y170" s="32">
        <f>SUMIF('5th Cycle APR Raw Data-Last'!$A$3:$A$1377,'5th Cycle Summary-Final2'!$C170,'5th Cycle APR Raw Data-Last'!$S$3:$S$1377)</f>
        <v>217</v>
      </c>
      <c r="Z170" s="32">
        <f t="shared" si="8"/>
        <v>1091</v>
      </c>
    </row>
    <row r="171" spans="1:26" ht="12.75" customHeight="1" x14ac:dyDescent="0.15">
      <c r="A171" s="9" t="s">
        <v>257</v>
      </c>
      <c r="B171" s="9" t="s">
        <v>128</v>
      </c>
      <c r="C171" s="29" t="s">
        <v>257</v>
      </c>
      <c r="D171" s="32">
        <f>VLOOKUP(C171,'5th Cycle APR Raw Data-Last'!$A$3:$S$1377,6,FALSE)</f>
        <v>157</v>
      </c>
      <c r="E171" s="32">
        <f>SUMIF('5th Cycle APR Raw Data-Last'!$A$3:$A$1377,'5th Cycle Summary-Final2'!$C171,'5th Cycle APR Raw Data-Last'!G$3:G$1377)</f>
        <v>0</v>
      </c>
      <c r="F171" s="32">
        <f>SUMIF('5th Cycle APR Raw Data-Last'!$A$3:$A$1377,'5th Cycle Summary-Final2'!$C171,'5th Cycle APR Raw Data-Last'!H$3:H$1377)</f>
        <v>0</v>
      </c>
      <c r="G171" s="32">
        <f>SUMIF('5th Cycle APR Raw Data-Last'!$A$3:$A$1377,'5th Cycle Summary-Final2'!$C171,'5th Cycle APR Raw Data-Last'!I$3:I$1377)</f>
        <v>0</v>
      </c>
      <c r="H171" s="32">
        <f t="shared" si="0"/>
        <v>157</v>
      </c>
      <c r="I171" s="34">
        <f t="shared" si="1"/>
        <v>0</v>
      </c>
      <c r="J171" s="32">
        <f>VLOOKUP(C171,'5th Cycle APR Raw Data-Last'!$A$3:$S$1377,10,FALSE)</f>
        <v>102</v>
      </c>
      <c r="K171" s="32">
        <f>SUMIF('5th Cycle APR Raw Data-Last'!$A$3:$A$1377,'5th Cycle Summary-Final2'!$C171,'5th Cycle APR Raw Data-Last'!K$3:K$1377)</f>
        <v>0</v>
      </c>
      <c r="L171" s="32">
        <f>SUMIF('5th Cycle APR Raw Data-Last'!$A$3:$A$1377,'5th Cycle Summary-Final2'!$C171,'5th Cycle APR Raw Data-Last'!L$3:L$1377)</f>
        <v>0</v>
      </c>
      <c r="M171" s="32">
        <f>SUMIF('5th Cycle APR Raw Data-Last'!$A$3:$A$1377,'5th Cycle Summary-Final2'!$C171,'5th Cycle APR Raw Data-Last'!M$3:M$1377)</f>
        <v>0</v>
      </c>
      <c r="N171" s="32">
        <f t="shared" si="2"/>
        <v>102</v>
      </c>
      <c r="O171" s="34">
        <f t="shared" si="3"/>
        <v>0</v>
      </c>
      <c r="P171" s="32">
        <f>VLOOKUP(C171,'5th Cycle APR Raw Data-Last'!$A$3:$S$1377,14,FALSE)</f>
        <v>119</v>
      </c>
      <c r="Q171" s="32">
        <f>SUMIF('5th Cycle APR Raw Data-Last'!$A$3:$A$1377,'5th Cycle Summary-Final2'!$C171,'5th Cycle APR Raw Data-Last'!$O$3:$O$1377)</f>
        <v>0</v>
      </c>
      <c r="R171" s="32">
        <f t="shared" si="4"/>
        <v>119</v>
      </c>
      <c r="S171" s="34">
        <f t="shared" si="5"/>
        <v>0</v>
      </c>
      <c r="T171" s="32">
        <f>VLOOKUP(C171,'5th Cycle APR Raw Data-Last'!$A$3:$S$1377,16,FALSE)</f>
        <v>272</v>
      </c>
      <c r="U171" s="32">
        <f>SUMIF('5th Cycle APR Raw Data-Last'!$A$3:$A$1377,'5th Cycle Summary-Final2'!$C171,'5th Cycle APR Raw Data-Last'!$Q$3:$Q$1377)</f>
        <v>4</v>
      </c>
      <c r="V171" s="32">
        <f t="shared" si="6"/>
        <v>268</v>
      </c>
      <c r="W171" s="34">
        <f t="shared" si="7"/>
        <v>1.4705882352941176E-2</v>
      </c>
      <c r="X171" s="32">
        <f>VLOOKUP(C171,'5th Cycle APR Raw Data-Last'!$A$3:$S$1377,18,FALSE)</f>
        <v>650</v>
      </c>
      <c r="Y171" s="32">
        <f>SUMIF('5th Cycle APR Raw Data-Last'!$A$3:$A$1377,'5th Cycle Summary-Final2'!$C171,'5th Cycle APR Raw Data-Last'!$S$3:$S$1377)</f>
        <v>4</v>
      </c>
      <c r="Z171" s="32">
        <f t="shared" si="8"/>
        <v>646</v>
      </c>
    </row>
    <row r="172" spans="1:26" ht="12.75" customHeight="1" x14ac:dyDescent="0.15">
      <c r="A172" s="9" t="s">
        <v>257</v>
      </c>
      <c r="B172" s="9" t="s">
        <v>128</v>
      </c>
      <c r="C172" s="29" t="s">
        <v>260</v>
      </c>
      <c r="D172" s="32">
        <f>VLOOKUP(C172,'5th Cycle APR Raw Data-Last'!$A$3:$S$1377,6,FALSE)</f>
        <v>374</v>
      </c>
      <c r="E172" s="32">
        <f>SUMIF('5th Cycle APR Raw Data-Last'!$A$3:$A$1377,'5th Cycle Summary-Final2'!$C172,'5th Cycle APR Raw Data-Last'!G$3:G$1377)</f>
        <v>37</v>
      </c>
      <c r="F172" s="32">
        <f>SUMIF('5th Cycle APR Raw Data-Last'!$A$3:$A$1377,'5th Cycle Summary-Final2'!$C172,'5th Cycle APR Raw Data-Last'!H$3:H$1377)</f>
        <v>37</v>
      </c>
      <c r="G172" s="32">
        <f>SUMIF('5th Cycle APR Raw Data-Last'!$A$3:$A$1377,'5th Cycle Summary-Final2'!$C172,'5th Cycle APR Raw Data-Last'!I$3:I$1377)</f>
        <v>0</v>
      </c>
      <c r="H172" s="32">
        <f t="shared" si="0"/>
        <v>337</v>
      </c>
      <c r="I172" s="34">
        <f t="shared" si="1"/>
        <v>9.8930481283422467E-2</v>
      </c>
      <c r="J172" s="32">
        <f>VLOOKUP(C172,'5th Cycle APR Raw Data-Last'!$A$3:$S$1377,10,FALSE)</f>
        <v>244</v>
      </c>
      <c r="K172" s="32">
        <f>SUMIF('5th Cycle APR Raw Data-Last'!$A$3:$A$1377,'5th Cycle Summary-Final2'!$C172,'5th Cycle APR Raw Data-Last'!K$3:K$1377)</f>
        <v>6</v>
      </c>
      <c r="L172" s="32">
        <f>SUMIF('5th Cycle APR Raw Data-Last'!$A$3:$A$1377,'5th Cycle Summary-Final2'!$C172,'5th Cycle APR Raw Data-Last'!L$3:L$1377)</f>
        <v>6</v>
      </c>
      <c r="M172" s="32">
        <f>SUMIF('5th Cycle APR Raw Data-Last'!$A$3:$A$1377,'5th Cycle Summary-Final2'!$C172,'5th Cycle APR Raw Data-Last'!M$3:M$1377)</f>
        <v>0</v>
      </c>
      <c r="N172" s="32">
        <f t="shared" si="2"/>
        <v>238</v>
      </c>
      <c r="O172" s="34">
        <f t="shared" si="3"/>
        <v>2.4590163934426229E-2</v>
      </c>
      <c r="P172" s="32">
        <f>VLOOKUP(C172,'5th Cycle APR Raw Data-Last'!$A$3:$S$1377,14,FALSE)</f>
        <v>282</v>
      </c>
      <c r="Q172" s="32">
        <f>SUMIF('5th Cycle APR Raw Data-Last'!$A$3:$A$1377,'5th Cycle Summary-Final2'!$C172,'5th Cycle APR Raw Data-Last'!$O$3:$O$1377)</f>
        <v>0</v>
      </c>
      <c r="R172" s="32">
        <f t="shared" si="4"/>
        <v>282</v>
      </c>
      <c r="S172" s="34">
        <f t="shared" si="5"/>
        <v>0</v>
      </c>
      <c r="T172" s="32">
        <f>VLOOKUP(C172,'5th Cycle APR Raw Data-Last'!$A$3:$S$1377,16,FALSE)</f>
        <v>651</v>
      </c>
      <c r="U172" s="32">
        <f>SUMIF('5th Cycle APR Raw Data-Last'!$A$3:$A$1377,'5th Cycle Summary-Final2'!$C172,'5th Cycle APR Raw Data-Last'!$Q$3:$Q$1377)</f>
        <v>383</v>
      </c>
      <c r="V172" s="32">
        <f t="shared" si="6"/>
        <v>268</v>
      </c>
      <c r="W172" s="34">
        <f t="shared" si="7"/>
        <v>0.58832565284178184</v>
      </c>
      <c r="X172" s="32">
        <f>VLOOKUP(C172,'5th Cycle APR Raw Data-Last'!$A$3:$S$1377,18,FALSE)</f>
        <v>1551</v>
      </c>
      <c r="Y172" s="32">
        <f>SUMIF('5th Cycle APR Raw Data-Last'!$A$3:$A$1377,'5th Cycle Summary-Final2'!$C172,'5th Cycle APR Raw Data-Last'!$S$3:$S$1377)</f>
        <v>426</v>
      </c>
      <c r="Z172" s="32">
        <f t="shared" si="8"/>
        <v>1125</v>
      </c>
    </row>
    <row r="173" spans="1:26" ht="12.75" customHeight="1" x14ac:dyDescent="0.15">
      <c r="A173" s="9" t="s">
        <v>257</v>
      </c>
      <c r="B173" s="9" t="s">
        <v>128</v>
      </c>
      <c r="C173" s="29" t="s">
        <v>261</v>
      </c>
      <c r="D173" s="32">
        <f>VLOOKUP(C173,'5th Cycle APR Raw Data-Last'!$A$3:$S$1377,6,FALSE)</f>
        <v>28</v>
      </c>
      <c r="E173" s="32">
        <f>SUMIF('5th Cycle APR Raw Data-Last'!$A$3:$A$1377,'5th Cycle Summary-Final2'!$C173,'5th Cycle APR Raw Data-Last'!G$3:G$1377)</f>
        <v>0</v>
      </c>
      <c r="F173" s="32">
        <f>SUMIF('5th Cycle APR Raw Data-Last'!$A$3:$A$1377,'5th Cycle Summary-Final2'!$C173,'5th Cycle APR Raw Data-Last'!H$3:H$1377)</f>
        <v>0</v>
      </c>
      <c r="G173" s="32">
        <f>SUMIF('5th Cycle APR Raw Data-Last'!$A$3:$A$1377,'5th Cycle Summary-Final2'!$C173,'5th Cycle APR Raw Data-Last'!I$3:I$1377)</f>
        <v>0</v>
      </c>
      <c r="H173" s="32">
        <f t="shared" si="0"/>
        <v>28</v>
      </c>
      <c r="I173" s="34">
        <f t="shared" si="1"/>
        <v>0</v>
      </c>
      <c r="J173" s="32">
        <f>VLOOKUP(C173,'5th Cycle APR Raw Data-Last'!$A$3:$S$1377,10,FALSE)</f>
        <v>18</v>
      </c>
      <c r="K173" s="32">
        <f>SUMIF('5th Cycle APR Raw Data-Last'!$A$3:$A$1377,'5th Cycle Summary-Final2'!$C173,'5th Cycle APR Raw Data-Last'!K$3:K$1377)</f>
        <v>0</v>
      </c>
      <c r="L173" s="32">
        <f>SUMIF('5th Cycle APR Raw Data-Last'!$A$3:$A$1377,'5th Cycle Summary-Final2'!$C173,'5th Cycle APR Raw Data-Last'!L$3:L$1377)</f>
        <v>0</v>
      </c>
      <c r="M173" s="32">
        <f>SUMIF('5th Cycle APR Raw Data-Last'!$A$3:$A$1377,'5th Cycle Summary-Final2'!$C173,'5th Cycle APR Raw Data-Last'!M$3:M$1377)</f>
        <v>0</v>
      </c>
      <c r="N173" s="32">
        <f t="shared" si="2"/>
        <v>18</v>
      </c>
      <c r="O173" s="34">
        <f t="shared" si="3"/>
        <v>0</v>
      </c>
      <c r="P173" s="32">
        <f>VLOOKUP(C173,'5th Cycle APR Raw Data-Last'!$A$3:$S$1377,14,FALSE)</f>
        <v>21</v>
      </c>
      <c r="Q173" s="32">
        <f>SUMIF('5th Cycle APR Raw Data-Last'!$A$3:$A$1377,'5th Cycle Summary-Final2'!$C173,'5th Cycle APR Raw Data-Last'!$O$3:$O$1377)</f>
        <v>0</v>
      </c>
      <c r="R173" s="32">
        <f t="shared" si="4"/>
        <v>21</v>
      </c>
      <c r="S173" s="34">
        <f t="shared" si="5"/>
        <v>0</v>
      </c>
      <c r="T173" s="32">
        <f>VLOOKUP(C173,'5th Cycle APR Raw Data-Last'!$A$3:$S$1377,16,FALSE)</f>
        <v>48</v>
      </c>
      <c r="U173" s="32">
        <f>SUMIF('5th Cycle APR Raw Data-Last'!$A$3:$A$1377,'5th Cycle Summary-Final2'!$C173,'5th Cycle APR Raw Data-Last'!$Q$3:$Q$1377)</f>
        <v>5</v>
      </c>
      <c r="V173" s="32">
        <f t="shared" si="6"/>
        <v>43</v>
      </c>
      <c r="W173" s="34">
        <f t="shared" si="7"/>
        <v>0.10416666666666667</v>
      </c>
      <c r="X173" s="32">
        <f>VLOOKUP(C173,'5th Cycle APR Raw Data-Last'!$A$3:$S$1377,18,FALSE)</f>
        <v>115</v>
      </c>
      <c r="Y173" s="32">
        <f>SUMIF('5th Cycle APR Raw Data-Last'!$A$3:$A$1377,'5th Cycle Summary-Final2'!$C173,'5th Cycle APR Raw Data-Last'!$S$3:$S$1377)</f>
        <v>5</v>
      </c>
      <c r="Z173" s="32">
        <f t="shared" si="8"/>
        <v>110</v>
      </c>
    </row>
    <row r="174" spans="1:26" ht="12.75" customHeight="1" x14ac:dyDescent="0.15">
      <c r="A174" s="9" t="s">
        <v>257</v>
      </c>
      <c r="B174" s="9" t="s">
        <v>128</v>
      </c>
      <c r="C174" s="29" t="s">
        <v>262</v>
      </c>
      <c r="D174" s="32">
        <f>VLOOKUP(C174,'5th Cycle APR Raw Data-Last'!$A$3:$S$1377,6,FALSE)</f>
        <v>517</v>
      </c>
      <c r="E174" s="32">
        <f>SUMIF('5th Cycle APR Raw Data-Last'!$A$3:$A$1377,'5th Cycle Summary-Final2'!$C174,'5th Cycle APR Raw Data-Last'!G$3:G$1377)</f>
        <v>74</v>
      </c>
      <c r="F174" s="32">
        <f>SUMIF('5th Cycle APR Raw Data-Last'!$A$3:$A$1377,'5th Cycle Summary-Final2'!$C174,'5th Cycle APR Raw Data-Last'!H$3:H$1377)</f>
        <v>74</v>
      </c>
      <c r="G174" s="32">
        <f>SUMIF('5th Cycle APR Raw Data-Last'!$A$3:$A$1377,'5th Cycle Summary-Final2'!$C174,'5th Cycle APR Raw Data-Last'!I$3:I$1377)</f>
        <v>0</v>
      </c>
      <c r="H174" s="32">
        <f t="shared" si="0"/>
        <v>443</v>
      </c>
      <c r="I174" s="34">
        <f t="shared" si="1"/>
        <v>0.14313346228239845</v>
      </c>
      <c r="J174" s="32">
        <f>VLOOKUP(C174,'5th Cycle APR Raw Data-Last'!$A$3:$S$1377,10,FALSE)</f>
        <v>330</v>
      </c>
      <c r="K174" s="32">
        <f>SUMIF('5th Cycle APR Raw Data-Last'!$A$3:$A$1377,'5th Cycle Summary-Final2'!$C174,'5th Cycle APR Raw Data-Last'!K$3:K$1377)</f>
        <v>16</v>
      </c>
      <c r="L174" s="32">
        <f>SUMIF('5th Cycle APR Raw Data-Last'!$A$3:$A$1377,'5th Cycle Summary-Final2'!$C174,'5th Cycle APR Raw Data-Last'!L$3:L$1377)</f>
        <v>16</v>
      </c>
      <c r="M174" s="32">
        <f>SUMIF('5th Cycle APR Raw Data-Last'!$A$3:$A$1377,'5th Cycle Summary-Final2'!$C174,'5th Cycle APR Raw Data-Last'!M$3:M$1377)</f>
        <v>0</v>
      </c>
      <c r="N174" s="32">
        <f t="shared" si="2"/>
        <v>314</v>
      </c>
      <c r="O174" s="34">
        <f t="shared" si="3"/>
        <v>4.8484848484848485E-2</v>
      </c>
      <c r="P174" s="32">
        <f>VLOOKUP(C174,'5th Cycle APR Raw Data-Last'!$A$3:$S$1377,14,FALSE)</f>
        <v>400</v>
      </c>
      <c r="Q174" s="32">
        <f>SUMIF('5th Cycle APR Raw Data-Last'!$A$3:$A$1377,'5th Cycle Summary-Final2'!$C174,'5th Cycle APR Raw Data-Last'!$O$3:$O$1377)</f>
        <v>4</v>
      </c>
      <c r="R174" s="32">
        <f t="shared" si="4"/>
        <v>396</v>
      </c>
      <c r="S174" s="34">
        <f t="shared" si="5"/>
        <v>0.01</v>
      </c>
      <c r="T174" s="32">
        <f>VLOOKUP(C174,'5th Cycle APR Raw Data-Last'!$A$3:$S$1377,16,FALSE)</f>
        <v>846</v>
      </c>
      <c r="U174" s="32">
        <f>SUMIF('5th Cycle APR Raw Data-Last'!$A$3:$A$1377,'5th Cycle Summary-Final2'!$C174,'5th Cycle APR Raw Data-Last'!$Q$3:$Q$1377)</f>
        <v>130</v>
      </c>
      <c r="V174" s="32">
        <f t="shared" si="6"/>
        <v>716</v>
      </c>
      <c r="W174" s="34">
        <f t="shared" si="7"/>
        <v>0.15366430260047281</v>
      </c>
      <c r="X174" s="32">
        <f>VLOOKUP(C174,'5th Cycle APR Raw Data-Last'!$A$3:$S$1377,18,FALSE)</f>
        <v>2093</v>
      </c>
      <c r="Y174" s="32">
        <f>SUMIF('5th Cycle APR Raw Data-Last'!$A$3:$A$1377,'5th Cycle Summary-Final2'!$C174,'5th Cycle APR Raw Data-Last'!$S$3:$S$1377)</f>
        <v>224</v>
      </c>
      <c r="Z174" s="32">
        <f t="shared" si="8"/>
        <v>1869</v>
      </c>
    </row>
    <row r="175" spans="1:26" ht="12.75" customHeight="1" x14ac:dyDescent="0.15">
      <c r="A175" s="9" t="s">
        <v>263</v>
      </c>
      <c r="B175" s="9" t="s">
        <v>67</v>
      </c>
      <c r="C175" s="29" t="s">
        <v>264</v>
      </c>
      <c r="D175" s="32">
        <f>VLOOKUP(C175,'5th Cycle APR Raw Data-Last'!$A$3:$S$1377,6,FALSE)</f>
        <v>116</v>
      </c>
      <c r="E175" s="32">
        <f>SUMIF('5th Cycle APR Raw Data-Last'!$A$3:$A$1377,'5th Cycle Summary-Final2'!$C175,'5th Cycle APR Raw Data-Last'!G$3:G$1377)</f>
        <v>49</v>
      </c>
      <c r="F175" s="32">
        <f>SUMIF('5th Cycle APR Raw Data-Last'!$A$3:$A$1377,'5th Cycle Summary-Final2'!$C175,'5th Cycle APR Raw Data-Last'!H$3:H$1377)</f>
        <v>49</v>
      </c>
      <c r="G175" s="32">
        <f>SUMIF('5th Cycle APR Raw Data-Last'!$A$3:$A$1377,'5th Cycle Summary-Final2'!$C175,'5th Cycle APR Raw Data-Last'!I$3:I$1377)</f>
        <v>0</v>
      </c>
      <c r="H175" s="32">
        <f t="shared" si="0"/>
        <v>67</v>
      </c>
      <c r="I175" s="34">
        <f t="shared" si="1"/>
        <v>0.42241379310344829</v>
      </c>
      <c r="J175" s="32">
        <f>VLOOKUP(C175,'5th Cycle APR Raw Data-Last'!$A$3:$S$1377,10,FALSE)</f>
        <v>54</v>
      </c>
      <c r="K175" s="32">
        <f>SUMIF('5th Cycle APR Raw Data-Last'!$A$3:$A$1377,'5th Cycle Summary-Final2'!$C175,'5th Cycle APR Raw Data-Last'!K$3:K$1377)</f>
        <v>29</v>
      </c>
      <c r="L175" s="32">
        <f>SUMIF('5th Cycle APR Raw Data-Last'!$A$3:$A$1377,'5th Cycle Summary-Final2'!$C175,'5th Cycle APR Raw Data-Last'!L$3:L$1377)</f>
        <v>29</v>
      </c>
      <c r="M175" s="32">
        <f>SUMIF('5th Cycle APR Raw Data-Last'!$A$3:$A$1377,'5th Cycle Summary-Final2'!$C175,'5th Cycle APR Raw Data-Last'!M$3:M$1377)</f>
        <v>0</v>
      </c>
      <c r="N175" s="32">
        <f t="shared" si="2"/>
        <v>25</v>
      </c>
      <c r="O175" s="34">
        <f t="shared" si="3"/>
        <v>0.53703703703703709</v>
      </c>
      <c r="P175" s="32">
        <f>VLOOKUP(C175,'5th Cycle APR Raw Data-Last'!$A$3:$S$1377,14,FALSE)</f>
        <v>58</v>
      </c>
      <c r="Q175" s="32">
        <f>SUMIF('5th Cycle APR Raw Data-Last'!$A$3:$A$1377,'5th Cycle Summary-Final2'!$C175,'5th Cycle APR Raw Data-Last'!$O$3:$O$1377)</f>
        <v>281</v>
      </c>
      <c r="R175" s="32">
        <f t="shared" si="4"/>
        <v>0</v>
      </c>
      <c r="S175" s="34">
        <f t="shared" si="5"/>
        <v>4.8448275862068968</v>
      </c>
      <c r="T175" s="32">
        <f>VLOOKUP(C175,'5th Cycle APR Raw Data-Last'!$A$3:$S$1377,16,FALSE)</f>
        <v>164</v>
      </c>
      <c r="U175" s="32">
        <f>SUMIF('5th Cycle APR Raw Data-Last'!$A$3:$A$1377,'5th Cycle Summary-Final2'!$C175,'5th Cycle APR Raw Data-Last'!$Q$3:$Q$1377)</f>
        <v>148</v>
      </c>
      <c r="V175" s="32">
        <f t="shared" si="6"/>
        <v>16</v>
      </c>
      <c r="W175" s="34">
        <f t="shared" si="7"/>
        <v>0.90243902439024393</v>
      </c>
      <c r="X175" s="32">
        <f>VLOOKUP(C175,'5th Cycle APR Raw Data-Last'!$A$3:$S$1377,18,FALSE)</f>
        <v>392</v>
      </c>
      <c r="Y175" s="32">
        <f>SUMIF('5th Cycle APR Raw Data-Last'!$A$3:$A$1377,'5th Cycle Summary-Final2'!$C175,'5th Cycle APR Raw Data-Last'!$S$3:$S$1377)</f>
        <v>507</v>
      </c>
      <c r="Z175" s="32">
        <f t="shared" si="8"/>
        <v>108</v>
      </c>
    </row>
    <row r="176" spans="1:26" ht="12.75" customHeight="1" x14ac:dyDescent="0.15">
      <c r="A176" s="9" t="s">
        <v>263</v>
      </c>
      <c r="B176" s="9" t="s">
        <v>67</v>
      </c>
      <c r="C176" s="29" t="s">
        <v>265</v>
      </c>
      <c r="D176" s="32">
        <f>VLOOKUP(C176,'5th Cycle APR Raw Data-Last'!$A$3:$S$1377,6,FALSE)</f>
        <v>6</v>
      </c>
      <c r="E176" s="32">
        <f>SUMIF('5th Cycle APR Raw Data-Last'!$A$3:$A$1377,'5th Cycle Summary-Final2'!$C176,'5th Cycle APR Raw Data-Last'!G$3:G$1377)</f>
        <v>23</v>
      </c>
      <c r="F176" s="32">
        <f>SUMIF('5th Cycle APR Raw Data-Last'!$A$3:$A$1377,'5th Cycle Summary-Final2'!$C176,'5th Cycle APR Raw Data-Last'!H$3:H$1377)</f>
        <v>23</v>
      </c>
      <c r="G176" s="32">
        <f>SUMIF('5th Cycle APR Raw Data-Last'!$A$3:$A$1377,'5th Cycle Summary-Final2'!$C176,'5th Cycle APR Raw Data-Last'!I$3:I$1377)</f>
        <v>0</v>
      </c>
      <c r="H176" s="32">
        <f t="shared" si="0"/>
        <v>0</v>
      </c>
      <c r="I176" s="34">
        <f t="shared" si="1"/>
        <v>3.8333333333333335</v>
      </c>
      <c r="J176" s="32">
        <f>VLOOKUP(C176,'5th Cycle APR Raw Data-Last'!$A$3:$S$1377,10,FALSE)</f>
        <v>2</v>
      </c>
      <c r="K176" s="32">
        <f>SUMIF('5th Cycle APR Raw Data-Last'!$A$3:$A$1377,'5th Cycle Summary-Final2'!$C176,'5th Cycle APR Raw Data-Last'!K$3:K$1377)</f>
        <v>7</v>
      </c>
      <c r="L176" s="32">
        <f>SUMIF('5th Cycle APR Raw Data-Last'!$A$3:$A$1377,'5th Cycle Summary-Final2'!$C176,'5th Cycle APR Raw Data-Last'!L$3:L$1377)</f>
        <v>6</v>
      </c>
      <c r="M176" s="32">
        <f>SUMIF('5th Cycle APR Raw Data-Last'!$A$3:$A$1377,'5th Cycle Summary-Final2'!$C176,'5th Cycle APR Raw Data-Last'!M$3:M$1377)</f>
        <v>1</v>
      </c>
      <c r="N176" s="32">
        <f t="shared" si="2"/>
        <v>0</v>
      </c>
      <c r="O176" s="34">
        <f t="shared" si="3"/>
        <v>3.5</v>
      </c>
      <c r="P176" s="32">
        <f>VLOOKUP(C176,'5th Cycle APR Raw Data-Last'!$A$3:$S$1377,14,FALSE)</f>
        <v>4</v>
      </c>
      <c r="Q176" s="32">
        <f>SUMIF('5th Cycle APR Raw Data-Last'!$A$3:$A$1377,'5th Cycle Summary-Final2'!$C176,'5th Cycle APR Raw Data-Last'!$O$3:$O$1377)</f>
        <v>3</v>
      </c>
      <c r="R176" s="32">
        <f t="shared" si="4"/>
        <v>1</v>
      </c>
      <c r="S176" s="34">
        <f t="shared" si="5"/>
        <v>0.75</v>
      </c>
      <c r="T176" s="32">
        <f>VLOOKUP(C176,'5th Cycle APR Raw Data-Last'!$A$3:$S$1377,16,FALSE)</f>
        <v>15</v>
      </c>
      <c r="U176" s="32">
        <f>SUMIF('5th Cycle APR Raw Data-Last'!$A$3:$A$1377,'5th Cycle Summary-Final2'!$C176,'5th Cycle APR Raw Data-Last'!$Q$3:$Q$1377)</f>
        <v>30</v>
      </c>
      <c r="V176" s="32">
        <f t="shared" si="6"/>
        <v>0</v>
      </c>
      <c r="W176" s="34">
        <f t="shared" si="7"/>
        <v>2</v>
      </c>
      <c r="X176" s="32">
        <f>VLOOKUP(C176,'5th Cycle APR Raw Data-Last'!$A$3:$S$1377,18,FALSE)</f>
        <v>27</v>
      </c>
      <c r="Y176" s="32">
        <f>SUMIF('5th Cycle APR Raw Data-Last'!$A$3:$A$1377,'5th Cycle Summary-Final2'!$C176,'5th Cycle APR Raw Data-Last'!$S$3:$S$1377)</f>
        <v>63</v>
      </c>
      <c r="Z176" s="32">
        <f t="shared" si="8"/>
        <v>1</v>
      </c>
    </row>
    <row r="177" spans="1:26" ht="12.75" customHeight="1" x14ac:dyDescent="0.15">
      <c r="A177" s="9" t="s">
        <v>263</v>
      </c>
      <c r="B177" s="9" t="s">
        <v>67</v>
      </c>
      <c r="C177" s="29" t="s">
        <v>263</v>
      </c>
      <c r="D177" s="32">
        <f>VLOOKUP(C177,'5th Cycle APR Raw Data-Last'!$A$3:$S$1377,6,FALSE)</f>
        <v>185</v>
      </c>
      <c r="E177" s="32">
        <f>SUMIF('5th Cycle APR Raw Data-Last'!$A$3:$A$1377,'5th Cycle Summary-Final2'!$C177,'5th Cycle APR Raw Data-Last'!G$3:G$1377)</f>
        <v>0</v>
      </c>
      <c r="F177" s="32">
        <f>SUMIF('5th Cycle APR Raw Data-Last'!$A$3:$A$1377,'5th Cycle Summary-Final2'!$C177,'5th Cycle APR Raw Data-Last'!H$3:H$1377)</f>
        <v>0</v>
      </c>
      <c r="G177" s="32">
        <f>SUMIF('5th Cycle APR Raw Data-Last'!$A$3:$A$1377,'5th Cycle Summary-Final2'!$C177,'5th Cycle APR Raw Data-Last'!I$3:I$1377)</f>
        <v>0</v>
      </c>
      <c r="H177" s="32">
        <f t="shared" si="0"/>
        <v>185</v>
      </c>
      <c r="I177" s="34">
        <f t="shared" si="1"/>
        <v>0</v>
      </c>
      <c r="J177" s="32">
        <f>VLOOKUP(C177,'5th Cycle APR Raw Data-Last'!$A$3:$S$1377,10,FALSE)</f>
        <v>106</v>
      </c>
      <c r="K177" s="32">
        <f>SUMIF('5th Cycle APR Raw Data-Last'!$A$3:$A$1377,'5th Cycle Summary-Final2'!$C177,'5th Cycle APR Raw Data-Last'!K$3:K$1377)</f>
        <v>7</v>
      </c>
      <c r="L177" s="32">
        <f>SUMIF('5th Cycle APR Raw Data-Last'!$A$3:$A$1377,'5th Cycle Summary-Final2'!$C177,'5th Cycle APR Raw Data-Last'!L$3:L$1377)</f>
        <v>7</v>
      </c>
      <c r="M177" s="32">
        <f>SUMIF('5th Cycle APR Raw Data-Last'!$A$3:$A$1377,'5th Cycle Summary-Final2'!$C177,'5th Cycle APR Raw Data-Last'!M$3:M$1377)</f>
        <v>0</v>
      </c>
      <c r="N177" s="32">
        <f t="shared" si="2"/>
        <v>99</v>
      </c>
      <c r="O177" s="34">
        <f t="shared" si="3"/>
        <v>6.6037735849056603E-2</v>
      </c>
      <c r="P177" s="32">
        <f>VLOOKUP(C177,'5th Cycle APR Raw Data-Last'!$A$3:$S$1377,14,FALSE)</f>
        <v>141</v>
      </c>
      <c r="Q177" s="32">
        <f>SUMIF('5th Cycle APR Raw Data-Last'!$A$3:$A$1377,'5th Cycle Summary-Final2'!$C177,'5th Cycle APR Raw Data-Last'!$O$3:$O$1377)</f>
        <v>4</v>
      </c>
      <c r="R177" s="32">
        <f t="shared" si="4"/>
        <v>137</v>
      </c>
      <c r="S177" s="34">
        <f t="shared" si="5"/>
        <v>2.8368794326241134E-2</v>
      </c>
      <c r="T177" s="32">
        <f>VLOOKUP(C177,'5th Cycle APR Raw Data-Last'!$A$3:$S$1377,16,FALSE)</f>
        <v>403</v>
      </c>
      <c r="U177" s="32">
        <f>SUMIF('5th Cycle APR Raw Data-Last'!$A$3:$A$1377,'5th Cycle Summary-Final2'!$C177,'5th Cycle APR Raw Data-Last'!$Q$3:$Q$1377)</f>
        <v>172</v>
      </c>
      <c r="V177" s="32">
        <f t="shared" si="6"/>
        <v>231</v>
      </c>
      <c r="W177" s="34">
        <f t="shared" si="7"/>
        <v>0.42679900744416871</v>
      </c>
      <c r="X177" s="32">
        <f>VLOOKUP(C177,'5th Cycle APR Raw Data-Last'!$A$3:$S$1377,18,FALSE)</f>
        <v>835</v>
      </c>
      <c r="Y177" s="32">
        <f>SUMIF('5th Cycle APR Raw Data-Last'!$A$3:$A$1377,'5th Cycle Summary-Final2'!$C177,'5th Cycle APR Raw Data-Last'!$S$3:$S$1377)</f>
        <v>183</v>
      </c>
      <c r="Z177" s="32">
        <f t="shared" si="8"/>
        <v>652</v>
      </c>
    </row>
    <row r="178" spans="1:26" ht="12.75" customHeight="1" x14ac:dyDescent="0.15">
      <c r="A178" s="9" t="s">
        <v>263</v>
      </c>
      <c r="B178" s="9" t="s">
        <v>67</v>
      </c>
      <c r="C178" s="29" t="s">
        <v>266</v>
      </c>
      <c r="D178" s="32">
        <f>VLOOKUP(C178,'5th Cycle APR Raw Data-Last'!$A$3:$S$1377,6,FALSE)</f>
        <v>51</v>
      </c>
      <c r="E178" s="32">
        <f>SUMIF('5th Cycle APR Raw Data-Last'!$A$3:$A$1377,'5th Cycle Summary-Final2'!$C178,'5th Cycle APR Raw Data-Last'!G$3:G$1377)</f>
        <v>0</v>
      </c>
      <c r="F178" s="32">
        <f>SUMIF('5th Cycle APR Raw Data-Last'!$A$3:$A$1377,'5th Cycle Summary-Final2'!$C178,'5th Cycle APR Raw Data-Last'!H$3:H$1377)</f>
        <v>0</v>
      </c>
      <c r="G178" s="32">
        <f>SUMIF('5th Cycle APR Raw Data-Last'!$A$3:$A$1377,'5th Cycle Summary-Final2'!$C178,'5th Cycle APR Raw Data-Last'!I$3:I$1377)</f>
        <v>0</v>
      </c>
      <c r="H178" s="32">
        <f t="shared" si="0"/>
        <v>51</v>
      </c>
      <c r="I178" s="34">
        <f t="shared" si="1"/>
        <v>0</v>
      </c>
      <c r="J178" s="32">
        <f>VLOOKUP(C178,'5th Cycle APR Raw Data-Last'!$A$3:$S$1377,10,FALSE)</f>
        <v>30</v>
      </c>
      <c r="K178" s="32">
        <f>SUMIF('5th Cycle APR Raw Data-Last'!$A$3:$A$1377,'5th Cycle Summary-Final2'!$C178,'5th Cycle APR Raw Data-Last'!K$3:K$1377)</f>
        <v>1</v>
      </c>
      <c r="L178" s="32">
        <f>SUMIF('5th Cycle APR Raw Data-Last'!$A$3:$A$1377,'5th Cycle Summary-Final2'!$C178,'5th Cycle APR Raw Data-Last'!L$3:L$1377)</f>
        <v>0</v>
      </c>
      <c r="M178" s="32">
        <f>SUMIF('5th Cycle APR Raw Data-Last'!$A$3:$A$1377,'5th Cycle Summary-Final2'!$C178,'5th Cycle APR Raw Data-Last'!M$3:M$1377)</f>
        <v>1</v>
      </c>
      <c r="N178" s="32">
        <f t="shared" si="2"/>
        <v>29</v>
      </c>
      <c r="O178" s="34">
        <f t="shared" si="3"/>
        <v>3.3333333333333333E-2</v>
      </c>
      <c r="P178" s="32">
        <f>VLOOKUP(C178,'5th Cycle APR Raw Data-Last'!$A$3:$S$1377,14,FALSE)</f>
        <v>32</v>
      </c>
      <c r="Q178" s="32">
        <f>SUMIF('5th Cycle APR Raw Data-Last'!$A$3:$A$1377,'5th Cycle Summary-Final2'!$C178,'5th Cycle APR Raw Data-Last'!$O$3:$O$1377)</f>
        <v>46</v>
      </c>
      <c r="R178" s="32">
        <f t="shared" si="4"/>
        <v>0</v>
      </c>
      <c r="S178" s="34">
        <f t="shared" si="5"/>
        <v>1.4375</v>
      </c>
      <c r="T178" s="32">
        <f>VLOOKUP(C178,'5th Cycle APR Raw Data-Last'!$A$3:$S$1377,16,FALSE)</f>
        <v>67</v>
      </c>
      <c r="U178" s="32">
        <f>SUMIF('5th Cycle APR Raw Data-Last'!$A$3:$A$1377,'5th Cycle Summary-Final2'!$C178,'5th Cycle APR Raw Data-Last'!$Q$3:$Q$1377)</f>
        <v>56</v>
      </c>
      <c r="V178" s="32">
        <f t="shared" si="6"/>
        <v>11</v>
      </c>
      <c r="W178" s="34">
        <f t="shared" si="7"/>
        <v>0.83582089552238803</v>
      </c>
      <c r="X178" s="32">
        <f>VLOOKUP(C178,'5th Cycle APR Raw Data-Last'!$A$3:$S$1377,18,FALSE)</f>
        <v>180</v>
      </c>
      <c r="Y178" s="32">
        <f>SUMIF('5th Cycle APR Raw Data-Last'!$A$3:$A$1377,'5th Cycle Summary-Final2'!$C178,'5th Cycle APR Raw Data-Last'!$S$3:$S$1377)</f>
        <v>103</v>
      </c>
      <c r="Z178" s="32">
        <f t="shared" si="8"/>
        <v>91</v>
      </c>
    </row>
    <row r="179" spans="1:26" ht="12.75" customHeight="1" x14ac:dyDescent="0.15">
      <c r="A179" s="9" t="s">
        <v>263</v>
      </c>
      <c r="B179" s="9" t="s">
        <v>67</v>
      </c>
      <c r="C179" s="29" t="s">
        <v>267</v>
      </c>
      <c r="D179" s="32">
        <f>VLOOKUP(C179,'5th Cycle APR Raw Data-Last'!$A$3:$S$1377,6,FALSE)</f>
        <v>8</v>
      </c>
      <c r="E179" s="32">
        <f>SUMIF('5th Cycle APR Raw Data-Last'!$A$3:$A$1377,'5th Cycle Summary-Final2'!$C179,'5th Cycle APR Raw Data-Last'!G$3:G$1377)</f>
        <v>0</v>
      </c>
      <c r="F179" s="32">
        <f>SUMIF('5th Cycle APR Raw Data-Last'!$A$3:$A$1377,'5th Cycle Summary-Final2'!$C179,'5th Cycle APR Raw Data-Last'!H$3:H$1377)</f>
        <v>0</v>
      </c>
      <c r="G179" s="32">
        <f>SUMIF('5th Cycle APR Raw Data-Last'!$A$3:$A$1377,'5th Cycle Summary-Final2'!$C179,'5th Cycle APR Raw Data-Last'!I$3:I$1377)</f>
        <v>0</v>
      </c>
      <c r="H179" s="32">
        <f t="shared" si="0"/>
        <v>8</v>
      </c>
      <c r="I179" s="34">
        <f t="shared" si="1"/>
        <v>0</v>
      </c>
      <c r="J179" s="32">
        <f>VLOOKUP(C179,'5th Cycle APR Raw Data-Last'!$A$3:$S$1377,10,FALSE)</f>
        <v>5</v>
      </c>
      <c r="K179" s="32">
        <f>SUMIF('5th Cycle APR Raw Data-Last'!$A$3:$A$1377,'5th Cycle Summary-Final2'!$C179,'5th Cycle APR Raw Data-Last'!K$3:K$1377)</f>
        <v>8</v>
      </c>
      <c r="L179" s="32">
        <f>SUMIF('5th Cycle APR Raw Data-Last'!$A$3:$A$1377,'5th Cycle Summary-Final2'!$C179,'5th Cycle APR Raw Data-Last'!L$3:L$1377)</f>
        <v>8</v>
      </c>
      <c r="M179" s="32">
        <f>SUMIF('5th Cycle APR Raw Data-Last'!$A$3:$A$1377,'5th Cycle Summary-Final2'!$C179,'5th Cycle APR Raw Data-Last'!M$3:M$1377)</f>
        <v>0</v>
      </c>
      <c r="N179" s="32">
        <f t="shared" si="2"/>
        <v>0</v>
      </c>
      <c r="O179" s="34">
        <f t="shared" si="3"/>
        <v>1.6</v>
      </c>
      <c r="P179" s="32">
        <f>VLOOKUP(C179,'5th Cycle APR Raw Data-Last'!$A$3:$S$1377,14,FALSE)</f>
        <v>5</v>
      </c>
      <c r="Q179" s="32">
        <f>SUMIF('5th Cycle APR Raw Data-Last'!$A$3:$A$1377,'5th Cycle Summary-Final2'!$C179,'5th Cycle APR Raw Data-Last'!$O$3:$O$1377)</f>
        <v>4</v>
      </c>
      <c r="R179" s="32">
        <f t="shared" si="4"/>
        <v>1</v>
      </c>
      <c r="S179" s="34">
        <f t="shared" si="5"/>
        <v>0.8</v>
      </c>
      <c r="T179" s="32">
        <f>VLOOKUP(C179,'5th Cycle APR Raw Data-Last'!$A$3:$S$1377,16,FALSE)</f>
        <v>13</v>
      </c>
      <c r="U179" s="32">
        <f>SUMIF('5th Cycle APR Raw Data-Last'!$A$3:$A$1377,'5th Cycle Summary-Final2'!$C179,'5th Cycle APR Raw Data-Last'!$Q$3:$Q$1377)</f>
        <v>40</v>
      </c>
      <c r="V179" s="32">
        <f t="shared" si="6"/>
        <v>0</v>
      </c>
      <c r="W179" s="34">
        <f t="shared" si="7"/>
        <v>3.0769230769230771</v>
      </c>
      <c r="X179" s="32">
        <f>VLOOKUP(C179,'5th Cycle APR Raw Data-Last'!$A$3:$S$1377,18,FALSE)</f>
        <v>31</v>
      </c>
      <c r="Y179" s="32">
        <f>SUMIF('5th Cycle APR Raw Data-Last'!$A$3:$A$1377,'5th Cycle Summary-Final2'!$C179,'5th Cycle APR Raw Data-Last'!$S$3:$S$1377)</f>
        <v>52</v>
      </c>
      <c r="Z179" s="32">
        <f t="shared" si="8"/>
        <v>9</v>
      </c>
    </row>
    <row r="180" spans="1:26" ht="12.75" customHeight="1" x14ac:dyDescent="0.15">
      <c r="A180" s="9" t="s">
        <v>263</v>
      </c>
      <c r="B180" s="9" t="s">
        <v>67</v>
      </c>
      <c r="C180" s="29" t="s">
        <v>268</v>
      </c>
      <c r="D180" s="32">
        <f>VLOOKUP(C180,'5th Cycle APR Raw Data-Last'!$A$3:$S$1377,6,FALSE)</f>
        <v>4</v>
      </c>
      <c r="E180" s="32">
        <f>SUMIF('5th Cycle APR Raw Data-Last'!$A$3:$A$1377,'5th Cycle Summary-Final2'!$C180,'5th Cycle APR Raw Data-Last'!G$3:G$1377)</f>
        <v>1</v>
      </c>
      <c r="F180" s="32">
        <f>SUMIF('5th Cycle APR Raw Data-Last'!$A$3:$A$1377,'5th Cycle Summary-Final2'!$C180,'5th Cycle APR Raw Data-Last'!H$3:H$1377)</f>
        <v>1</v>
      </c>
      <c r="G180" s="32">
        <f>SUMIF('5th Cycle APR Raw Data-Last'!$A$3:$A$1377,'5th Cycle Summary-Final2'!$C180,'5th Cycle APR Raw Data-Last'!I$3:I$1377)</f>
        <v>0</v>
      </c>
      <c r="H180" s="32">
        <f t="shared" si="0"/>
        <v>3</v>
      </c>
      <c r="I180" s="34">
        <f t="shared" si="1"/>
        <v>0.25</v>
      </c>
      <c r="J180" s="32">
        <f>VLOOKUP(C180,'5th Cycle APR Raw Data-Last'!$A$3:$S$1377,10,FALSE)</f>
        <v>2</v>
      </c>
      <c r="K180" s="32">
        <f>SUMIF('5th Cycle APR Raw Data-Last'!$A$3:$A$1377,'5th Cycle Summary-Final2'!$C180,'5th Cycle APR Raw Data-Last'!K$3:K$1377)</f>
        <v>1</v>
      </c>
      <c r="L180" s="32">
        <f>SUMIF('5th Cycle APR Raw Data-Last'!$A$3:$A$1377,'5th Cycle Summary-Final2'!$C180,'5th Cycle APR Raw Data-Last'!L$3:L$1377)</f>
        <v>1</v>
      </c>
      <c r="M180" s="32">
        <f>SUMIF('5th Cycle APR Raw Data-Last'!$A$3:$A$1377,'5th Cycle Summary-Final2'!$C180,'5th Cycle APR Raw Data-Last'!M$3:M$1377)</f>
        <v>0</v>
      </c>
      <c r="N180" s="32">
        <f t="shared" si="2"/>
        <v>1</v>
      </c>
      <c r="O180" s="34">
        <f t="shared" si="3"/>
        <v>0.5</v>
      </c>
      <c r="P180" s="32">
        <f>VLOOKUP(C180,'5th Cycle APR Raw Data-Last'!$A$3:$S$1377,14,FALSE)</f>
        <v>3</v>
      </c>
      <c r="Q180" s="32">
        <f>SUMIF('5th Cycle APR Raw Data-Last'!$A$3:$A$1377,'5th Cycle Summary-Final2'!$C180,'5th Cycle APR Raw Data-Last'!$O$3:$O$1377)</f>
        <v>9</v>
      </c>
      <c r="R180" s="32">
        <f t="shared" si="4"/>
        <v>0</v>
      </c>
      <c r="S180" s="34">
        <f t="shared" si="5"/>
        <v>3</v>
      </c>
      <c r="T180" s="32">
        <f>VLOOKUP(C180,'5th Cycle APR Raw Data-Last'!$A$3:$S$1377,16,FALSE)</f>
        <v>8</v>
      </c>
      <c r="U180" s="32">
        <f>SUMIF('5th Cycle APR Raw Data-Last'!$A$3:$A$1377,'5th Cycle Summary-Final2'!$C180,'5th Cycle APR Raw Data-Last'!$Q$3:$Q$1377)</f>
        <v>14</v>
      </c>
      <c r="V180" s="32">
        <f t="shared" si="6"/>
        <v>0</v>
      </c>
      <c r="W180" s="34">
        <f t="shared" si="7"/>
        <v>1.75</v>
      </c>
      <c r="X180" s="32">
        <f>VLOOKUP(C180,'5th Cycle APR Raw Data-Last'!$A$3:$S$1377,18,FALSE)</f>
        <v>17</v>
      </c>
      <c r="Y180" s="32">
        <f>SUMIF('5th Cycle APR Raw Data-Last'!$A$3:$A$1377,'5th Cycle Summary-Final2'!$C180,'5th Cycle APR Raw Data-Last'!$S$3:$S$1377)</f>
        <v>25</v>
      </c>
      <c r="Z180" s="32">
        <f t="shared" si="8"/>
        <v>4</v>
      </c>
    </row>
    <row r="181" spans="1:26" ht="12.75" customHeight="1" x14ac:dyDescent="0.15">
      <c r="A181" s="9" t="s">
        <v>269</v>
      </c>
      <c r="B181" s="9" t="s">
        <v>83</v>
      </c>
      <c r="C181" s="29" t="s">
        <v>270</v>
      </c>
      <c r="D181" s="32">
        <f>VLOOKUP(C181,'5th Cycle APR Raw Data-Last'!$A$3:$S$1377,6,FALSE)</f>
        <v>122</v>
      </c>
      <c r="E181" s="32">
        <f>SUMIF('5th Cycle APR Raw Data-Last'!$A$3:$A$1377,'5th Cycle Summary-Final2'!$C181,'5th Cycle APR Raw Data-Last'!G$3:G$1377)</f>
        <v>15</v>
      </c>
      <c r="F181" s="32">
        <f>SUMIF('5th Cycle APR Raw Data-Last'!$A$3:$A$1377,'5th Cycle Summary-Final2'!$C181,'5th Cycle APR Raw Data-Last'!H$3:H$1377)</f>
        <v>15</v>
      </c>
      <c r="G181" s="32">
        <f>SUMIF('5th Cycle APR Raw Data-Last'!$A$3:$A$1377,'5th Cycle Summary-Final2'!$C181,'5th Cycle APR Raw Data-Last'!I$3:I$1377)</f>
        <v>0</v>
      </c>
      <c r="H181" s="32">
        <f t="shared" si="0"/>
        <v>107</v>
      </c>
      <c r="I181" s="34">
        <f t="shared" si="1"/>
        <v>0.12295081967213115</v>
      </c>
      <c r="J181" s="32">
        <f>VLOOKUP(C181,'5th Cycle APR Raw Data-Last'!$A$3:$S$1377,10,FALSE)</f>
        <v>88</v>
      </c>
      <c r="K181" s="32">
        <f>SUMIF('5th Cycle APR Raw Data-Last'!$A$3:$A$1377,'5th Cycle Summary-Final2'!$C181,'5th Cycle APR Raw Data-Last'!K$3:K$1377)</f>
        <v>76</v>
      </c>
      <c r="L181" s="32">
        <f>SUMIF('5th Cycle APR Raw Data-Last'!$A$3:$A$1377,'5th Cycle Summary-Final2'!$C181,'5th Cycle APR Raw Data-Last'!L$3:L$1377)</f>
        <v>72</v>
      </c>
      <c r="M181" s="32">
        <f>SUMIF('5th Cycle APR Raw Data-Last'!$A$3:$A$1377,'5th Cycle Summary-Final2'!$C181,'5th Cycle APR Raw Data-Last'!M$3:M$1377)</f>
        <v>4</v>
      </c>
      <c r="N181" s="32">
        <f t="shared" si="2"/>
        <v>12</v>
      </c>
      <c r="O181" s="34">
        <f t="shared" si="3"/>
        <v>0.86363636363636365</v>
      </c>
      <c r="P181" s="32">
        <f>VLOOKUP(C181,'5th Cycle APR Raw Data-Last'!$A$3:$S$1377,14,FALSE)</f>
        <v>100</v>
      </c>
      <c r="Q181" s="32">
        <f>SUMIF('5th Cycle APR Raw Data-Last'!$A$3:$A$1377,'5th Cycle Summary-Final2'!$C181,'5th Cycle APR Raw Data-Last'!$O$3:$O$1377)</f>
        <v>2</v>
      </c>
      <c r="R181" s="32">
        <f t="shared" si="4"/>
        <v>98</v>
      </c>
      <c r="S181" s="34">
        <f t="shared" si="5"/>
        <v>0.02</v>
      </c>
      <c r="T181" s="32">
        <f>VLOOKUP(C181,'5th Cycle APR Raw Data-Last'!$A$3:$S$1377,16,FALSE)</f>
        <v>220</v>
      </c>
      <c r="U181" s="32">
        <f>SUMIF('5th Cycle APR Raw Data-Last'!$A$3:$A$1377,'5th Cycle Summary-Final2'!$C181,'5th Cycle APR Raw Data-Last'!$Q$3:$Q$1377)</f>
        <v>43</v>
      </c>
      <c r="V181" s="32">
        <f t="shared" si="6"/>
        <v>177</v>
      </c>
      <c r="W181" s="34">
        <f t="shared" si="7"/>
        <v>0.19545454545454546</v>
      </c>
      <c r="X181" s="32">
        <f>VLOOKUP(C181,'5th Cycle APR Raw Data-Last'!$A$3:$S$1377,18,FALSE)</f>
        <v>530</v>
      </c>
      <c r="Y181" s="32">
        <f>SUMIF('5th Cycle APR Raw Data-Last'!$A$3:$A$1377,'5th Cycle Summary-Final2'!$C181,'5th Cycle APR Raw Data-Last'!$S$3:$S$1377)</f>
        <v>136</v>
      </c>
      <c r="Z181" s="32">
        <f t="shared" si="8"/>
        <v>394</v>
      </c>
    </row>
    <row r="182" spans="1:26" ht="12.75" customHeight="1" x14ac:dyDescent="0.15">
      <c r="A182" s="9" t="s">
        <v>269</v>
      </c>
      <c r="B182" s="9" t="s">
        <v>83</v>
      </c>
      <c r="C182" s="29" t="s">
        <v>271</v>
      </c>
      <c r="D182" s="32">
        <f>VLOOKUP(C182,'5th Cycle APR Raw Data-Last'!$A$3:$S$1377,6,FALSE)</f>
        <v>174</v>
      </c>
      <c r="E182" s="32">
        <f>SUMIF('5th Cycle APR Raw Data-Last'!$A$3:$A$1377,'5th Cycle Summary-Final2'!$C182,'5th Cycle APR Raw Data-Last'!G$3:G$1377)</f>
        <v>49</v>
      </c>
      <c r="F182" s="32">
        <f>SUMIF('5th Cycle APR Raw Data-Last'!$A$3:$A$1377,'5th Cycle Summary-Final2'!$C182,'5th Cycle APR Raw Data-Last'!H$3:H$1377)</f>
        <v>41</v>
      </c>
      <c r="G182" s="32">
        <f>SUMIF('5th Cycle APR Raw Data-Last'!$A$3:$A$1377,'5th Cycle Summary-Final2'!$C182,'5th Cycle APR Raw Data-Last'!I$3:I$1377)</f>
        <v>8</v>
      </c>
      <c r="H182" s="32">
        <f t="shared" si="0"/>
        <v>125</v>
      </c>
      <c r="I182" s="34">
        <f t="shared" si="1"/>
        <v>0.28160919540229884</v>
      </c>
      <c r="J182" s="32">
        <f>VLOOKUP(C182,'5th Cycle APR Raw Data-Last'!$A$3:$S$1377,10,FALSE)</f>
        <v>126</v>
      </c>
      <c r="K182" s="32">
        <f>SUMIF('5th Cycle APR Raw Data-Last'!$A$3:$A$1377,'5th Cycle Summary-Final2'!$C182,'5th Cycle APR Raw Data-Last'!K$3:K$1377)</f>
        <v>73</v>
      </c>
      <c r="L182" s="32">
        <f>SUMIF('5th Cycle APR Raw Data-Last'!$A$3:$A$1377,'5th Cycle Summary-Final2'!$C182,'5th Cycle APR Raw Data-Last'!L$3:L$1377)</f>
        <v>55</v>
      </c>
      <c r="M182" s="32">
        <f>SUMIF('5th Cycle APR Raw Data-Last'!$A$3:$A$1377,'5th Cycle Summary-Final2'!$C182,'5th Cycle APR Raw Data-Last'!M$3:M$1377)</f>
        <v>18</v>
      </c>
      <c r="N182" s="32">
        <f t="shared" si="2"/>
        <v>53</v>
      </c>
      <c r="O182" s="34">
        <f t="shared" si="3"/>
        <v>0.57936507936507942</v>
      </c>
      <c r="P182" s="32">
        <f>VLOOKUP(C182,'5th Cycle APR Raw Data-Last'!$A$3:$S$1377,14,FALSE)</f>
        <v>150</v>
      </c>
      <c r="Q182" s="32">
        <f>SUMIF('5th Cycle APR Raw Data-Last'!$A$3:$A$1377,'5th Cycle Summary-Final2'!$C182,'5th Cycle APR Raw Data-Last'!$O$3:$O$1377)</f>
        <v>110</v>
      </c>
      <c r="R182" s="32">
        <f t="shared" si="4"/>
        <v>40</v>
      </c>
      <c r="S182" s="34">
        <f t="shared" si="5"/>
        <v>0.73333333333333328</v>
      </c>
      <c r="T182" s="32">
        <f>VLOOKUP(C182,'5th Cycle APR Raw Data-Last'!$A$3:$S$1377,16,FALSE)</f>
        <v>314</v>
      </c>
      <c r="U182" s="32">
        <f>SUMIF('5th Cycle APR Raw Data-Last'!$A$3:$A$1377,'5th Cycle Summary-Final2'!$C182,'5th Cycle APR Raw Data-Last'!$Q$3:$Q$1377)</f>
        <v>259</v>
      </c>
      <c r="V182" s="32">
        <f t="shared" si="6"/>
        <v>55</v>
      </c>
      <c r="W182" s="34">
        <f t="shared" si="7"/>
        <v>0.82484076433121023</v>
      </c>
      <c r="X182" s="32">
        <f>VLOOKUP(C182,'5th Cycle APR Raw Data-Last'!$A$3:$S$1377,18,FALSE)</f>
        <v>764</v>
      </c>
      <c r="Y182" s="32">
        <f>SUMIF('5th Cycle APR Raw Data-Last'!$A$3:$A$1377,'5th Cycle Summary-Final2'!$C182,'5th Cycle APR Raw Data-Last'!$S$3:$S$1377)</f>
        <v>491</v>
      </c>
      <c r="Z182" s="32">
        <f t="shared" si="8"/>
        <v>273</v>
      </c>
    </row>
    <row r="183" spans="1:26" ht="12.75" customHeight="1" x14ac:dyDescent="0.15">
      <c r="A183" s="9" t="s">
        <v>269</v>
      </c>
      <c r="B183" s="9" t="s">
        <v>83</v>
      </c>
      <c r="C183" s="29" t="s">
        <v>272</v>
      </c>
      <c r="D183" s="32">
        <f>VLOOKUP(C183,'5th Cycle APR Raw Data-Last'!$A$3:$S$1377,6,FALSE)</f>
        <v>305</v>
      </c>
      <c r="E183" s="32">
        <f>SUMIF('5th Cycle APR Raw Data-Last'!$A$3:$A$1377,'5th Cycle Summary-Final2'!$C183,'5th Cycle APR Raw Data-Last'!G$3:G$1377)</f>
        <v>0</v>
      </c>
      <c r="F183" s="32">
        <f>SUMIF('5th Cycle APR Raw Data-Last'!$A$3:$A$1377,'5th Cycle Summary-Final2'!$C183,'5th Cycle APR Raw Data-Last'!H$3:H$1377)</f>
        <v>0</v>
      </c>
      <c r="G183" s="32">
        <f>SUMIF('5th Cycle APR Raw Data-Last'!$A$3:$A$1377,'5th Cycle Summary-Final2'!$C183,'5th Cycle APR Raw Data-Last'!I$3:I$1377)</f>
        <v>0</v>
      </c>
      <c r="H183" s="32">
        <f t="shared" si="0"/>
        <v>305</v>
      </c>
      <c r="I183" s="34">
        <f t="shared" si="1"/>
        <v>0</v>
      </c>
      <c r="J183" s="32">
        <f>VLOOKUP(C183,'5th Cycle APR Raw Data-Last'!$A$3:$S$1377,10,FALSE)</f>
        <v>230</v>
      </c>
      <c r="K183" s="32">
        <f>SUMIF('5th Cycle APR Raw Data-Last'!$A$3:$A$1377,'5th Cycle Summary-Final2'!$C183,'5th Cycle APR Raw Data-Last'!K$3:K$1377)</f>
        <v>0</v>
      </c>
      <c r="L183" s="32">
        <f>SUMIF('5th Cycle APR Raw Data-Last'!$A$3:$A$1377,'5th Cycle Summary-Final2'!$C183,'5th Cycle APR Raw Data-Last'!L$3:L$1377)</f>
        <v>0</v>
      </c>
      <c r="M183" s="32">
        <f>SUMIF('5th Cycle APR Raw Data-Last'!$A$3:$A$1377,'5th Cycle Summary-Final2'!$C183,'5th Cycle APR Raw Data-Last'!M$3:M$1377)</f>
        <v>0</v>
      </c>
      <c r="N183" s="32">
        <f t="shared" si="2"/>
        <v>230</v>
      </c>
      <c r="O183" s="34">
        <f t="shared" si="3"/>
        <v>0</v>
      </c>
      <c r="P183" s="32">
        <f>VLOOKUP(C183,'5th Cycle APR Raw Data-Last'!$A$3:$S$1377,14,FALSE)</f>
        <v>248</v>
      </c>
      <c r="Q183" s="32">
        <f>SUMIF('5th Cycle APR Raw Data-Last'!$A$3:$A$1377,'5th Cycle Summary-Final2'!$C183,'5th Cycle APR Raw Data-Last'!$O$3:$O$1377)</f>
        <v>0</v>
      </c>
      <c r="R183" s="32">
        <f t="shared" si="4"/>
        <v>248</v>
      </c>
      <c r="S183" s="34">
        <f t="shared" si="5"/>
        <v>0</v>
      </c>
      <c r="T183" s="32">
        <f>VLOOKUP(C183,'5th Cycle APR Raw Data-Last'!$A$3:$S$1377,16,FALSE)</f>
        <v>476</v>
      </c>
      <c r="U183" s="32">
        <f>SUMIF('5th Cycle APR Raw Data-Last'!$A$3:$A$1377,'5th Cycle Summary-Final2'!$C183,'5th Cycle APR Raw Data-Last'!$Q$3:$Q$1377)</f>
        <v>391</v>
      </c>
      <c r="V183" s="32">
        <f t="shared" si="6"/>
        <v>85</v>
      </c>
      <c r="W183" s="34">
        <f t="shared" si="7"/>
        <v>0.8214285714285714</v>
      </c>
      <c r="X183" s="32">
        <f>VLOOKUP(C183,'5th Cycle APR Raw Data-Last'!$A$3:$S$1377,18,FALSE)</f>
        <v>1259</v>
      </c>
      <c r="Y183" s="32">
        <f>SUMIF('5th Cycle APR Raw Data-Last'!$A$3:$A$1377,'5th Cycle Summary-Final2'!$C183,'5th Cycle APR Raw Data-Last'!$S$3:$S$1377)</f>
        <v>391</v>
      </c>
      <c r="Z183" s="32">
        <f t="shared" si="8"/>
        <v>868</v>
      </c>
    </row>
    <row r="184" spans="1:26" ht="12.75" customHeight="1" x14ac:dyDescent="0.15">
      <c r="A184" s="9" t="s">
        <v>273</v>
      </c>
      <c r="B184" s="9" t="s">
        <v>144</v>
      </c>
      <c r="C184" s="29" t="s">
        <v>274</v>
      </c>
      <c r="D184" s="32">
        <f>VLOOKUP(C184,'5th Cycle APR Raw Data-Last'!$A$3:$S$1377,6,FALSE)</f>
        <v>210</v>
      </c>
      <c r="E184" s="32">
        <f>SUMIF('5th Cycle APR Raw Data-Last'!$A$3:$A$1377,'5th Cycle Summary-Final2'!$C184,'5th Cycle APR Raw Data-Last'!G$3:G$1377)</f>
        <v>83</v>
      </c>
      <c r="F184" s="32">
        <f>SUMIF('5th Cycle APR Raw Data-Last'!$A$3:$A$1377,'5th Cycle Summary-Final2'!$C184,'5th Cycle APR Raw Data-Last'!H$3:H$1377)</f>
        <v>83</v>
      </c>
      <c r="G184" s="32">
        <f>SUMIF('5th Cycle APR Raw Data-Last'!$A$3:$A$1377,'5th Cycle Summary-Final2'!$C184,'5th Cycle APR Raw Data-Last'!I$3:I$1377)</f>
        <v>0</v>
      </c>
      <c r="H184" s="32">
        <f t="shared" si="0"/>
        <v>127</v>
      </c>
      <c r="I184" s="34">
        <f t="shared" si="1"/>
        <v>0.39523809523809522</v>
      </c>
      <c r="J184" s="32">
        <f>VLOOKUP(C184,'5th Cycle APR Raw Data-Last'!$A$3:$S$1377,10,FALSE)</f>
        <v>80</v>
      </c>
      <c r="K184" s="32">
        <f>SUMIF('5th Cycle APR Raw Data-Last'!$A$3:$A$1377,'5th Cycle Summary-Final2'!$C184,'5th Cycle APR Raw Data-Last'!K$3:K$1377)</f>
        <v>335</v>
      </c>
      <c r="L184" s="32">
        <f>SUMIF('5th Cycle APR Raw Data-Last'!$A$3:$A$1377,'5th Cycle Summary-Final2'!$C184,'5th Cycle APR Raw Data-Last'!L$3:L$1377)</f>
        <v>335</v>
      </c>
      <c r="M184" s="32">
        <f>SUMIF('5th Cycle APR Raw Data-Last'!$A$3:$A$1377,'5th Cycle Summary-Final2'!$C184,'5th Cycle APR Raw Data-Last'!M$3:M$1377)</f>
        <v>0</v>
      </c>
      <c r="N184" s="32">
        <f t="shared" si="2"/>
        <v>0</v>
      </c>
      <c r="O184" s="34">
        <f t="shared" si="3"/>
        <v>4.1875</v>
      </c>
      <c r="P184" s="32">
        <f>VLOOKUP(C184,'5th Cycle APR Raw Data-Last'!$A$3:$S$1377,14,FALSE)</f>
        <v>7</v>
      </c>
      <c r="Q184" s="32">
        <f>SUMIF('5th Cycle APR Raw Data-Last'!$A$3:$A$1377,'5th Cycle Summary-Final2'!$C184,'5th Cycle APR Raw Data-Last'!$O$3:$O$1377)</f>
        <v>839</v>
      </c>
      <c r="R184" s="32">
        <f t="shared" si="4"/>
        <v>0</v>
      </c>
      <c r="S184" s="34">
        <f t="shared" si="5"/>
        <v>119.85714285714286</v>
      </c>
      <c r="T184" s="32">
        <f>VLOOKUP(C184,'5th Cycle APR Raw Data-Last'!$A$3:$S$1377,16,FALSE)</f>
        <v>18</v>
      </c>
      <c r="U184" s="32">
        <f>SUMIF('5th Cycle APR Raw Data-Last'!$A$3:$A$1377,'5th Cycle Summary-Final2'!$C184,'5th Cycle APR Raw Data-Last'!$Q$3:$Q$1377)</f>
        <v>0</v>
      </c>
      <c r="V184" s="32">
        <f t="shared" si="6"/>
        <v>18</v>
      </c>
      <c r="W184" s="34">
        <f t="shared" si="7"/>
        <v>0</v>
      </c>
      <c r="X184" s="32">
        <f>VLOOKUP(C184,'5th Cycle APR Raw Data-Last'!$A$3:$S$1377,18,FALSE)</f>
        <v>315</v>
      </c>
      <c r="Y184" s="32">
        <f>SUMIF('5th Cycle APR Raw Data-Last'!$A$3:$A$1377,'5th Cycle Summary-Final2'!$C184,'5th Cycle APR Raw Data-Last'!$S$3:$S$1377)</f>
        <v>1257</v>
      </c>
      <c r="Z184" s="32">
        <f t="shared" si="8"/>
        <v>145</v>
      </c>
    </row>
    <row r="185" spans="1:26" ht="12.75" customHeight="1" x14ac:dyDescent="0.15">
      <c r="A185" s="9" t="s">
        <v>273</v>
      </c>
      <c r="B185" s="9" t="s">
        <v>144</v>
      </c>
      <c r="C185" s="29" t="s">
        <v>275</v>
      </c>
      <c r="D185" s="32">
        <f>VLOOKUP(C185,'5th Cycle APR Raw Data-Last'!$A$3:$S$1377,6,FALSE)</f>
        <v>1256</v>
      </c>
      <c r="E185" s="32">
        <f>SUMIF('5th Cycle APR Raw Data-Last'!$A$3:$A$1377,'5th Cycle Summary-Final2'!$C185,'5th Cycle APR Raw Data-Last'!G$3:G$1377)</f>
        <v>71</v>
      </c>
      <c r="F185" s="32">
        <f>SUMIF('5th Cycle APR Raw Data-Last'!$A$3:$A$1377,'5th Cycle Summary-Final2'!$C185,'5th Cycle APR Raw Data-Last'!H$3:H$1377)</f>
        <v>71</v>
      </c>
      <c r="G185" s="32">
        <f>SUMIF('5th Cycle APR Raw Data-Last'!$A$3:$A$1377,'5th Cycle Summary-Final2'!$C185,'5th Cycle APR Raw Data-Last'!I$3:I$1377)</f>
        <v>0</v>
      </c>
      <c r="H185" s="32">
        <f t="shared" si="0"/>
        <v>1185</v>
      </c>
      <c r="I185" s="34">
        <f t="shared" si="1"/>
        <v>5.6528662420382167E-2</v>
      </c>
      <c r="J185" s="32">
        <f>VLOOKUP(C185,'5th Cycle APR Raw Data-Last'!$A$3:$S$1377,10,FALSE)</f>
        <v>907</v>
      </c>
      <c r="K185" s="32">
        <f>SUMIF('5th Cycle APR Raw Data-Last'!$A$3:$A$1377,'5th Cycle Summary-Final2'!$C185,'5th Cycle APR Raw Data-Last'!K$3:K$1377)</f>
        <v>22</v>
      </c>
      <c r="L185" s="32">
        <f>SUMIF('5th Cycle APR Raw Data-Last'!$A$3:$A$1377,'5th Cycle Summary-Final2'!$C185,'5th Cycle APR Raw Data-Last'!L$3:L$1377)</f>
        <v>22</v>
      </c>
      <c r="M185" s="32">
        <f>SUMIF('5th Cycle APR Raw Data-Last'!$A$3:$A$1377,'5th Cycle Summary-Final2'!$C185,'5th Cycle APR Raw Data-Last'!M$3:M$1377)</f>
        <v>0</v>
      </c>
      <c r="N185" s="32">
        <f t="shared" si="2"/>
        <v>885</v>
      </c>
      <c r="O185" s="34">
        <f t="shared" si="3"/>
        <v>2.4255788313120176E-2</v>
      </c>
      <c r="P185" s="32">
        <f>VLOOKUP(C185,'5th Cycle APR Raw Data-Last'!$A$3:$S$1377,14,FALSE)</f>
        <v>1038</v>
      </c>
      <c r="Q185" s="32">
        <f>SUMIF('5th Cycle APR Raw Data-Last'!$A$3:$A$1377,'5th Cycle Summary-Final2'!$C185,'5th Cycle APR Raw Data-Last'!$O$3:$O$1377)</f>
        <v>44</v>
      </c>
      <c r="R185" s="32">
        <f t="shared" si="4"/>
        <v>994</v>
      </c>
      <c r="S185" s="34">
        <f t="shared" si="5"/>
        <v>4.238921001926782E-2</v>
      </c>
      <c r="T185" s="32">
        <f>VLOOKUP(C185,'5th Cycle APR Raw Data-Last'!$A$3:$S$1377,16,FALSE)</f>
        <v>2501</v>
      </c>
      <c r="U185" s="32">
        <f>SUMIF('5th Cycle APR Raw Data-Last'!$A$3:$A$1377,'5th Cycle Summary-Final2'!$C185,'5th Cycle APR Raw Data-Last'!$Q$3:$Q$1377)</f>
        <v>5290</v>
      </c>
      <c r="V185" s="32">
        <f t="shared" si="6"/>
        <v>0</v>
      </c>
      <c r="W185" s="34">
        <f t="shared" si="7"/>
        <v>2.1151539384246303</v>
      </c>
      <c r="X185" s="32">
        <f>VLOOKUP(C185,'5th Cycle APR Raw Data-Last'!$A$3:$S$1377,18,FALSE)</f>
        <v>5702</v>
      </c>
      <c r="Y185" s="32">
        <f>SUMIF('5th Cycle APR Raw Data-Last'!$A$3:$A$1377,'5th Cycle Summary-Final2'!$C185,'5th Cycle APR Raw Data-Last'!$S$3:$S$1377)</f>
        <v>5427</v>
      </c>
      <c r="Z185" s="32">
        <f t="shared" si="8"/>
        <v>3064</v>
      </c>
    </row>
    <row r="186" spans="1:26" ht="12.75" customHeight="1" x14ac:dyDescent="0.15">
      <c r="A186" s="9" t="s">
        <v>273</v>
      </c>
      <c r="B186" s="9" t="s">
        <v>144</v>
      </c>
      <c r="C186" s="29" t="s">
        <v>276</v>
      </c>
      <c r="D186" s="32">
        <f>VLOOKUP(C186,'5th Cycle APR Raw Data-Last'!$A$3:$S$1377,6,FALSE)</f>
        <v>436</v>
      </c>
      <c r="E186" s="32">
        <f>SUMIF('5th Cycle APR Raw Data-Last'!$A$3:$A$1377,'5th Cycle Summary-Final2'!$C186,'5th Cycle APR Raw Data-Last'!G$3:G$1377)</f>
        <v>0</v>
      </c>
      <c r="F186" s="32">
        <f>SUMIF('5th Cycle APR Raw Data-Last'!$A$3:$A$1377,'5th Cycle Summary-Final2'!$C186,'5th Cycle APR Raw Data-Last'!H$3:H$1377)</f>
        <v>0</v>
      </c>
      <c r="G186" s="32">
        <f>SUMIF('5th Cycle APR Raw Data-Last'!$A$3:$A$1377,'5th Cycle Summary-Final2'!$C186,'5th Cycle APR Raw Data-Last'!I$3:I$1377)</f>
        <v>0</v>
      </c>
      <c r="H186" s="32">
        <f t="shared" si="0"/>
        <v>436</v>
      </c>
      <c r="I186" s="34">
        <f t="shared" si="1"/>
        <v>0</v>
      </c>
      <c r="J186" s="32">
        <f>VLOOKUP(C186,'5th Cycle APR Raw Data-Last'!$A$3:$S$1377,10,FALSE)</f>
        <v>305</v>
      </c>
      <c r="K186" s="32">
        <f>SUMIF('5th Cycle APR Raw Data-Last'!$A$3:$A$1377,'5th Cycle Summary-Final2'!$C186,'5th Cycle APR Raw Data-Last'!K$3:K$1377)</f>
        <v>0</v>
      </c>
      <c r="L186" s="32">
        <f>SUMIF('5th Cycle APR Raw Data-Last'!$A$3:$A$1377,'5th Cycle Summary-Final2'!$C186,'5th Cycle APR Raw Data-Last'!L$3:L$1377)</f>
        <v>0</v>
      </c>
      <c r="M186" s="32">
        <f>SUMIF('5th Cycle APR Raw Data-Last'!$A$3:$A$1377,'5th Cycle Summary-Final2'!$C186,'5th Cycle APR Raw Data-Last'!M$3:M$1377)</f>
        <v>0</v>
      </c>
      <c r="N186" s="32">
        <f t="shared" si="2"/>
        <v>305</v>
      </c>
      <c r="O186" s="34">
        <f t="shared" si="3"/>
        <v>0</v>
      </c>
      <c r="P186" s="32">
        <f>VLOOKUP(C186,'5th Cycle APR Raw Data-Last'!$A$3:$S$1377,14,FALSE)</f>
        <v>335</v>
      </c>
      <c r="Q186" s="32">
        <f>SUMIF('5th Cycle APR Raw Data-Last'!$A$3:$A$1377,'5th Cycle Summary-Final2'!$C186,'5th Cycle APR Raw Data-Last'!$O$3:$O$1377)</f>
        <v>21</v>
      </c>
      <c r="R186" s="32">
        <f t="shared" si="4"/>
        <v>314</v>
      </c>
      <c r="S186" s="34">
        <f t="shared" si="5"/>
        <v>6.2686567164179099E-2</v>
      </c>
      <c r="T186" s="32">
        <f>VLOOKUP(C186,'5th Cycle APR Raw Data-Last'!$A$3:$S$1377,16,FALSE)</f>
        <v>785</v>
      </c>
      <c r="U186" s="32">
        <f>SUMIF('5th Cycle APR Raw Data-Last'!$A$3:$A$1377,'5th Cycle Summary-Final2'!$C186,'5th Cycle APR Raw Data-Last'!$Q$3:$Q$1377)</f>
        <v>862</v>
      </c>
      <c r="V186" s="32">
        <f t="shared" si="6"/>
        <v>0</v>
      </c>
      <c r="W186" s="34">
        <f t="shared" si="7"/>
        <v>1.0980891719745223</v>
      </c>
      <c r="X186" s="32">
        <f>VLOOKUP(C186,'5th Cycle APR Raw Data-Last'!$A$3:$S$1377,18,FALSE)</f>
        <v>1861</v>
      </c>
      <c r="Y186" s="32">
        <f>SUMIF('5th Cycle APR Raw Data-Last'!$A$3:$A$1377,'5th Cycle Summary-Final2'!$C186,'5th Cycle APR Raw Data-Last'!$S$3:$S$1377)</f>
        <v>883</v>
      </c>
      <c r="Z186" s="32">
        <f t="shared" si="8"/>
        <v>1055</v>
      </c>
    </row>
    <row r="187" spans="1:26" ht="12.75" customHeight="1" x14ac:dyDescent="0.15">
      <c r="A187" s="9" t="s">
        <v>273</v>
      </c>
      <c r="B187" s="9" t="s">
        <v>144</v>
      </c>
      <c r="C187" s="29" t="s">
        <v>277</v>
      </c>
      <c r="D187" s="32">
        <f>VLOOKUP(C187,'5th Cycle APR Raw Data-Last'!$A$3:$S$1377,6,FALSE)</f>
        <v>76</v>
      </c>
      <c r="E187" s="32">
        <f>SUMIF('5th Cycle APR Raw Data-Last'!$A$3:$A$1377,'5th Cycle Summary-Final2'!$C187,'5th Cycle APR Raw Data-Last'!G$3:G$1377)</f>
        <v>0</v>
      </c>
      <c r="F187" s="32">
        <f>SUMIF('5th Cycle APR Raw Data-Last'!$A$3:$A$1377,'5th Cycle Summary-Final2'!$C187,'5th Cycle APR Raw Data-Last'!H$3:H$1377)</f>
        <v>0</v>
      </c>
      <c r="G187" s="32">
        <f>SUMIF('5th Cycle APR Raw Data-Last'!$A$3:$A$1377,'5th Cycle Summary-Final2'!$C187,'5th Cycle APR Raw Data-Last'!I$3:I$1377)</f>
        <v>0</v>
      </c>
      <c r="H187" s="32">
        <f t="shared" si="0"/>
        <v>76</v>
      </c>
      <c r="I187" s="34">
        <f t="shared" si="1"/>
        <v>0</v>
      </c>
      <c r="J187" s="32">
        <f>VLOOKUP(C187,'5th Cycle APR Raw Data-Last'!$A$3:$S$1377,10,FALSE)</f>
        <v>53</v>
      </c>
      <c r="K187" s="32">
        <f>SUMIF('5th Cycle APR Raw Data-Last'!$A$3:$A$1377,'5th Cycle Summary-Final2'!$C187,'5th Cycle APR Raw Data-Last'!K$3:K$1377)</f>
        <v>0</v>
      </c>
      <c r="L187" s="32">
        <f>SUMIF('5th Cycle APR Raw Data-Last'!$A$3:$A$1377,'5th Cycle Summary-Final2'!$C187,'5th Cycle APR Raw Data-Last'!L$3:L$1377)</f>
        <v>0</v>
      </c>
      <c r="M187" s="32">
        <f>SUMIF('5th Cycle APR Raw Data-Last'!$A$3:$A$1377,'5th Cycle Summary-Final2'!$C187,'5th Cycle APR Raw Data-Last'!M$3:M$1377)</f>
        <v>0</v>
      </c>
      <c r="N187" s="32">
        <f t="shared" si="2"/>
        <v>53</v>
      </c>
      <c r="O187" s="34">
        <f t="shared" si="3"/>
        <v>0</v>
      </c>
      <c r="P187" s="32">
        <f>VLOOKUP(C187,'5th Cycle APR Raw Data-Last'!$A$3:$S$1377,14,FALSE)</f>
        <v>62</v>
      </c>
      <c r="Q187" s="32">
        <f>SUMIF('5th Cycle APR Raw Data-Last'!$A$3:$A$1377,'5th Cycle Summary-Final2'!$C187,'5th Cycle APR Raw Data-Last'!$O$3:$O$1377)</f>
        <v>0</v>
      </c>
      <c r="R187" s="32">
        <f t="shared" si="4"/>
        <v>62</v>
      </c>
      <c r="S187" s="34">
        <f t="shared" si="5"/>
        <v>0</v>
      </c>
      <c r="T187" s="32">
        <f>VLOOKUP(C187,'5th Cycle APR Raw Data-Last'!$A$3:$S$1377,16,FALSE)</f>
        <v>148</v>
      </c>
      <c r="U187" s="32">
        <f>SUMIF('5th Cycle APR Raw Data-Last'!$A$3:$A$1377,'5th Cycle Summary-Final2'!$C187,'5th Cycle APR Raw Data-Last'!$Q$3:$Q$1377)</f>
        <v>26</v>
      </c>
      <c r="V187" s="32">
        <f t="shared" si="6"/>
        <v>122</v>
      </c>
      <c r="W187" s="34">
        <f t="shared" si="7"/>
        <v>0.17567567567567569</v>
      </c>
      <c r="X187" s="32">
        <f>VLOOKUP(C187,'5th Cycle APR Raw Data-Last'!$A$3:$S$1377,18,FALSE)</f>
        <v>339</v>
      </c>
      <c r="Y187" s="32">
        <f>SUMIF('5th Cycle APR Raw Data-Last'!$A$3:$A$1377,'5th Cycle Summary-Final2'!$C187,'5th Cycle APR Raw Data-Last'!$S$3:$S$1377)</f>
        <v>26</v>
      </c>
      <c r="Z187" s="32">
        <f t="shared" si="8"/>
        <v>313</v>
      </c>
    </row>
    <row r="188" spans="1:26" ht="12.75" customHeight="1" x14ac:dyDescent="0.15">
      <c r="A188" s="9" t="s">
        <v>273</v>
      </c>
      <c r="B188" s="9" t="s">
        <v>144</v>
      </c>
      <c r="C188" s="29" t="s">
        <v>278</v>
      </c>
      <c r="D188" s="32">
        <f>VLOOKUP(C188,'5th Cycle APR Raw Data-Last'!$A$3:$S$1377,6,FALSE)</f>
        <v>1</v>
      </c>
      <c r="E188" s="32">
        <f>SUMIF('5th Cycle APR Raw Data-Last'!$A$3:$A$1377,'5th Cycle Summary-Final2'!$C188,'5th Cycle APR Raw Data-Last'!G$3:G$1377)</f>
        <v>0</v>
      </c>
      <c r="F188" s="32">
        <f>SUMIF('5th Cycle APR Raw Data-Last'!$A$3:$A$1377,'5th Cycle Summary-Final2'!$C188,'5th Cycle APR Raw Data-Last'!H$3:H$1377)</f>
        <v>0</v>
      </c>
      <c r="G188" s="32">
        <f>SUMIF('5th Cycle APR Raw Data-Last'!$A$3:$A$1377,'5th Cycle Summary-Final2'!$C188,'5th Cycle APR Raw Data-Last'!I$3:I$1377)</f>
        <v>0</v>
      </c>
      <c r="H188" s="32">
        <f t="shared" si="0"/>
        <v>1</v>
      </c>
      <c r="I188" s="34">
        <f t="shared" si="1"/>
        <v>0</v>
      </c>
      <c r="J188" s="32">
        <f>VLOOKUP(C188,'5th Cycle APR Raw Data-Last'!$A$3:$S$1377,10,FALSE)</f>
        <v>1</v>
      </c>
      <c r="K188" s="32">
        <f>SUMIF('5th Cycle APR Raw Data-Last'!$A$3:$A$1377,'5th Cycle Summary-Final2'!$C188,'5th Cycle APR Raw Data-Last'!K$3:K$1377)</f>
        <v>0</v>
      </c>
      <c r="L188" s="32">
        <f>SUMIF('5th Cycle APR Raw Data-Last'!$A$3:$A$1377,'5th Cycle Summary-Final2'!$C188,'5th Cycle APR Raw Data-Last'!L$3:L$1377)</f>
        <v>0</v>
      </c>
      <c r="M188" s="32">
        <f>SUMIF('5th Cycle APR Raw Data-Last'!$A$3:$A$1377,'5th Cycle Summary-Final2'!$C188,'5th Cycle APR Raw Data-Last'!M$3:M$1377)</f>
        <v>0</v>
      </c>
      <c r="N188" s="32">
        <f t="shared" si="2"/>
        <v>1</v>
      </c>
      <c r="O188" s="34">
        <f t="shared" si="3"/>
        <v>0</v>
      </c>
      <c r="P188" s="32">
        <f>VLOOKUP(C188,'5th Cycle APR Raw Data-Last'!$A$3:$S$1377,14,FALSE)</f>
        <v>0</v>
      </c>
      <c r="Q188" s="32">
        <f>SUMIF('5th Cycle APR Raw Data-Last'!$A$3:$A$1377,'5th Cycle Summary-Final2'!$C188,'5th Cycle APR Raw Data-Last'!$O$3:$O$1377)</f>
        <v>50</v>
      </c>
      <c r="R188" s="32">
        <f t="shared" si="4"/>
        <v>0</v>
      </c>
      <c r="S188" s="34" t="e">
        <f t="shared" si="5"/>
        <v>#DIV/0!</v>
      </c>
      <c r="T188" s="32">
        <f>VLOOKUP(C188,'5th Cycle APR Raw Data-Last'!$A$3:$S$1377,16,FALSE)</f>
        <v>0</v>
      </c>
      <c r="U188" s="32">
        <f>SUMIF('5th Cycle APR Raw Data-Last'!$A$3:$A$1377,'5th Cycle Summary-Final2'!$C188,'5th Cycle APR Raw Data-Last'!$Q$3:$Q$1377)</f>
        <v>518</v>
      </c>
      <c r="V188" s="32">
        <f t="shared" si="6"/>
        <v>0</v>
      </c>
      <c r="W188" s="34" t="e">
        <f t="shared" si="7"/>
        <v>#DIV/0!</v>
      </c>
      <c r="X188" s="32">
        <f>VLOOKUP(C188,'5th Cycle APR Raw Data-Last'!$A$3:$S$1377,18,FALSE)</f>
        <v>2</v>
      </c>
      <c r="Y188" s="32">
        <f>SUMIF('5th Cycle APR Raw Data-Last'!$A$3:$A$1377,'5th Cycle Summary-Final2'!$C188,'5th Cycle APR Raw Data-Last'!$S$3:$S$1377)</f>
        <v>568</v>
      </c>
      <c r="Z188" s="32">
        <f t="shared" si="8"/>
        <v>2</v>
      </c>
    </row>
    <row r="189" spans="1:26" ht="12.75" customHeight="1" x14ac:dyDescent="0.15">
      <c r="A189" s="9" t="s">
        <v>273</v>
      </c>
      <c r="B189" s="9" t="s">
        <v>144</v>
      </c>
      <c r="C189" s="29" t="s">
        <v>279</v>
      </c>
      <c r="D189" s="32">
        <f>VLOOKUP(C189,'5th Cycle APR Raw Data-Last'!$A$3:$S$1377,6,FALSE)</f>
        <v>71</v>
      </c>
      <c r="E189" s="32">
        <f>SUMIF('5th Cycle APR Raw Data-Last'!$A$3:$A$1377,'5th Cycle Summary-Final2'!$C189,'5th Cycle APR Raw Data-Last'!G$3:G$1377)</f>
        <v>9</v>
      </c>
      <c r="F189" s="32">
        <f>SUMIF('5th Cycle APR Raw Data-Last'!$A$3:$A$1377,'5th Cycle Summary-Final2'!$C189,'5th Cycle APR Raw Data-Last'!H$3:H$1377)</f>
        <v>9</v>
      </c>
      <c r="G189" s="32">
        <f>SUMIF('5th Cycle APR Raw Data-Last'!$A$3:$A$1377,'5th Cycle Summary-Final2'!$C189,'5th Cycle APR Raw Data-Last'!I$3:I$1377)</f>
        <v>0</v>
      </c>
      <c r="H189" s="32">
        <f t="shared" si="0"/>
        <v>62</v>
      </c>
      <c r="I189" s="34">
        <f t="shared" si="1"/>
        <v>0.12676056338028169</v>
      </c>
      <c r="J189" s="32">
        <f>VLOOKUP(C189,'5th Cycle APR Raw Data-Last'!$A$3:$S$1377,10,FALSE)</f>
        <v>50</v>
      </c>
      <c r="K189" s="32">
        <f>SUMIF('5th Cycle APR Raw Data-Last'!$A$3:$A$1377,'5th Cycle Summary-Final2'!$C189,'5th Cycle APR Raw Data-Last'!K$3:K$1377)</f>
        <v>8</v>
      </c>
      <c r="L189" s="32">
        <f>SUMIF('5th Cycle APR Raw Data-Last'!$A$3:$A$1377,'5th Cycle Summary-Final2'!$C189,'5th Cycle APR Raw Data-Last'!L$3:L$1377)</f>
        <v>8</v>
      </c>
      <c r="M189" s="32">
        <f>SUMIF('5th Cycle APR Raw Data-Last'!$A$3:$A$1377,'5th Cycle Summary-Final2'!$C189,'5th Cycle APR Raw Data-Last'!M$3:M$1377)</f>
        <v>0</v>
      </c>
      <c r="N189" s="32">
        <f t="shared" si="2"/>
        <v>42</v>
      </c>
      <c r="O189" s="34">
        <f t="shared" si="3"/>
        <v>0.16</v>
      </c>
      <c r="P189" s="32">
        <f>VLOOKUP(C189,'5th Cycle APR Raw Data-Last'!$A$3:$S$1377,14,FALSE)</f>
        <v>56</v>
      </c>
      <c r="Q189" s="32">
        <f>SUMIF('5th Cycle APR Raw Data-Last'!$A$3:$A$1377,'5th Cycle Summary-Final2'!$C189,'5th Cycle APR Raw Data-Last'!$O$3:$O$1377)</f>
        <v>6</v>
      </c>
      <c r="R189" s="32">
        <f t="shared" si="4"/>
        <v>50</v>
      </c>
      <c r="S189" s="34">
        <f t="shared" si="5"/>
        <v>0.10714285714285714</v>
      </c>
      <c r="T189" s="32">
        <f>VLOOKUP(C189,'5th Cycle APR Raw Data-Last'!$A$3:$S$1377,16,FALSE)</f>
        <v>131</v>
      </c>
      <c r="U189" s="32">
        <f>SUMIF('5th Cycle APR Raw Data-Last'!$A$3:$A$1377,'5th Cycle Summary-Final2'!$C189,'5th Cycle APR Raw Data-Last'!$Q$3:$Q$1377)</f>
        <v>320</v>
      </c>
      <c r="V189" s="32">
        <f t="shared" si="6"/>
        <v>0</v>
      </c>
      <c r="W189" s="34">
        <f t="shared" si="7"/>
        <v>2.4427480916030535</v>
      </c>
      <c r="X189" s="32">
        <f>VLOOKUP(C189,'5th Cycle APR Raw Data-Last'!$A$3:$S$1377,18,FALSE)</f>
        <v>308</v>
      </c>
      <c r="Y189" s="32">
        <f>SUMIF('5th Cycle APR Raw Data-Last'!$A$3:$A$1377,'5th Cycle Summary-Final2'!$C189,'5th Cycle APR Raw Data-Last'!$S$3:$S$1377)</f>
        <v>343</v>
      </c>
      <c r="Z189" s="32">
        <f t="shared" si="8"/>
        <v>154</v>
      </c>
    </row>
    <row r="190" spans="1:26" ht="12.75" customHeight="1" x14ac:dyDescent="0.15">
      <c r="A190" s="9" t="s">
        <v>273</v>
      </c>
      <c r="B190" s="9" t="s">
        <v>144</v>
      </c>
      <c r="C190" s="29" t="s">
        <v>280</v>
      </c>
      <c r="D190" s="32">
        <f>VLOOKUP(C190,'5th Cycle APR Raw Data-Last'!$A$3:$S$1377,6,FALSE)</f>
        <v>76</v>
      </c>
      <c r="E190" s="32">
        <f>SUMIF('5th Cycle APR Raw Data-Last'!$A$3:$A$1377,'5th Cycle Summary-Final2'!$C190,'5th Cycle APR Raw Data-Last'!G$3:G$1377)</f>
        <v>0</v>
      </c>
      <c r="F190" s="32">
        <f>SUMIF('5th Cycle APR Raw Data-Last'!$A$3:$A$1377,'5th Cycle Summary-Final2'!$C190,'5th Cycle APR Raw Data-Last'!H$3:H$1377)</f>
        <v>0</v>
      </c>
      <c r="G190" s="32">
        <f>SUMIF('5th Cycle APR Raw Data-Last'!$A$3:$A$1377,'5th Cycle Summary-Final2'!$C190,'5th Cycle APR Raw Data-Last'!I$3:I$1377)</f>
        <v>0</v>
      </c>
      <c r="H190" s="32">
        <f t="shared" si="0"/>
        <v>76</v>
      </c>
      <c r="I190" s="34">
        <f t="shared" si="1"/>
        <v>0</v>
      </c>
      <c r="J190" s="32">
        <f>VLOOKUP(C190,'5th Cycle APR Raw Data-Last'!$A$3:$S$1377,10,FALSE)</f>
        <v>53</v>
      </c>
      <c r="K190" s="32">
        <f>SUMIF('5th Cycle APR Raw Data-Last'!$A$3:$A$1377,'5th Cycle Summary-Final2'!$C190,'5th Cycle APR Raw Data-Last'!K$3:K$1377)</f>
        <v>0</v>
      </c>
      <c r="L190" s="32">
        <f>SUMIF('5th Cycle APR Raw Data-Last'!$A$3:$A$1377,'5th Cycle Summary-Final2'!$C190,'5th Cycle APR Raw Data-Last'!L$3:L$1377)</f>
        <v>0</v>
      </c>
      <c r="M190" s="32">
        <f>SUMIF('5th Cycle APR Raw Data-Last'!$A$3:$A$1377,'5th Cycle Summary-Final2'!$C190,'5th Cycle APR Raw Data-Last'!M$3:M$1377)</f>
        <v>0</v>
      </c>
      <c r="N190" s="32">
        <f t="shared" si="2"/>
        <v>53</v>
      </c>
      <c r="O190" s="34">
        <f t="shared" si="3"/>
        <v>0</v>
      </c>
      <c r="P190" s="32">
        <f>VLOOKUP(C190,'5th Cycle APR Raw Data-Last'!$A$3:$S$1377,14,FALSE)</f>
        <v>61</v>
      </c>
      <c r="Q190" s="32">
        <f>SUMIF('5th Cycle APR Raw Data-Last'!$A$3:$A$1377,'5th Cycle Summary-Final2'!$C190,'5th Cycle APR Raw Data-Last'!$O$3:$O$1377)</f>
        <v>17</v>
      </c>
      <c r="R190" s="32">
        <f t="shared" si="4"/>
        <v>44</v>
      </c>
      <c r="S190" s="34">
        <f t="shared" si="5"/>
        <v>0.27868852459016391</v>
      </c>
      <c r="T190" s="32">
        <f>VLOOKUP(C190,'5th Cycle APR Raw Data-Last'!$A$3:$S$1377,16,FALSE)</f>
        <v>137</v>
      </c>
      <c r="U190" s="32">
        <f>SUMIF('5th Cycle APR Raw Data-Last'!$A$3:$A$1377,'5th Cycle Summary-Final2'!$C190,'5th Cycle APR Raw Data-Last'!$Q$3:$Q$1377)</f>
        <v>142</v>
      </c>
      <c r="V190" s="32">
        <f t="shared" si="6"/>
        <v>0</v>
      </c>
      <c r="W190" s="34">
        <f t="shared" si="7"/>
        <v>1.0364963503649636</v>
      </c>
      <c r="X190" s="32">
        <f>VLOOKUP(C190,'5th Cycle APR Raw Data-Last'!$A$3:$S$1377,18,FALSE)</f>
        <v>327</v>
      </c>
      <c r="Y190" s="32">
        <f>SUMIF('5th Cycle APR Raw Data-Last'!$A$3:$A$1377,'5th Cycle Summary-Final2'!$C190,'5th Cycle APR Raw Data-Last'!$S$3:$S$1377)</f>
        <v>159</v>
      </c>
      <c r="Z190" s="32">
        <f t="shared" si="8"/>
        <v>173</v>
      </c>
    </row>
    <row r="191" spans="1:26" ht="12.75" customHeight="1" x14ac:dyDescent="0.15">
      <c r="A191" s="9" t="s">
        <v>273</v>
      </c>
      <c r="B191" s="9" t="s">
        <v>144</v>
      </c>
      <c r="C191" s="29" t="s">
        <v>281</v>
      </c>
      <c r="D191" s="32">
        <f>VLOOKUP(C191,'5th Cycle APR Raw Data-Last'!$A$3:$S$1377,6,FALSE)</f>
        <v>83</v>
      </c>
      <c r="E191" s="32">
        <f>SUMIF('5th Cycle APR Raw Data-Last'!$A$3:$A$1377,'5th Cycle Summary-Final2'!$C191,'5th Cycle APR Raw Data-Last'!G$3:G$1377)</f>
        <v>0</v>
      </c>
      <c r="F191" s="32">
        <f>SUMIF('5th Cycle APR Raw Data-Last'!$A$3:$A$1377,'5th Cycle Summary-Final2'!$C191,'5th Cycle APR Raw Data-Last'!H$3:H$1377)</f>
        <v>0</v>
      </c>
      <c r="G191" s="32">
        <f>SUMIF('5th Cycle APR Raw Data-Last'!$A$3:$A$1377,'5th Cycle Summary-Final2'!$C191,'5th Cycle APR Raw Data-Last'!I$3:I$1377)</f>
        <v>0</v>
      </c>
      <c r="H191" s="32">
        <f t="shared" si="0"/>
        <v>83</v>
      </c>
      <c r="I191" s="34">
        <f t="shared" si="1"/>
        <v>0</v>
      </c>
      <c r="J191" s="32">
        <f>VLOOKUP(C191,'5th Cycle APR Raw Data-Last'!$A$3:$S$1377,10,FALSE)</f>
        <v>59</v>
      </c>
      <c r="K191" s="32">
        <f>SUMIF('5th Cycle APR Raw Data-Last'!$A$3:$A$1377,'5th Cycle Summary-Final2'!$C191,'5th Cycle APR Raw Data-Last'!K$3:K$1377)</f>
        <v>0</v>
      </c>
      <c r="L191" s="32">
        <f>SUMIF('5th Cycle APR Raw Data-Last'!$A$3:$A$1377,'5th Cycle Summary-Final2'!$C191,'5th Cycle APR Raw Data-Last'!L$3:L$1377)</f>
        <v>0</v>
      </c>
      <c r="M191" s="32">
        <f>SUMIF('5th Cycle APR Raw Data-Last'!$A$3:$A$1377,'5th Cycle Summary-Final2'!$C191,'5th Cycle APR Raw Data-Last'!M$3:M$1377)</f>
        <v>0</v>
      </c>
      <c r="N191" s="32">
        <f t="shared" si="2"/>
        <v>59</v>
      </c>
      <c r="O191" s="34">
        <f t="shared" si="3"/>
        <v>0</v>
      </c>
      <c r="P191" s="32">
        <f>VLOOKUP(C191,'5th Cycle APR Raw Data-Last'!$A$3:$S$1377,14,FALSE)</f>
        <v>65</v>
      </c>
      <c r="Q191" s="32">
        <f>SUMIF('5th Cycle APR Raw Data-Last'!$A$3:$A$1377,'5th Cycle Summary-Final2'!$C191,'5th Cycle APR Raw Data-Last'!$O$3:$O$1377)</f>
        <v>6</v>
      </c>
      <c r="R191" s="32">
        <f t="shared" si="4"/>
        <v>59</v>
      </c>
      <c r="S191" s="34">
        <f t="shared" si="5"/>
        <v>9.2307692307692313E-2</v>
      </c>
      <c r="T191" s="32">
        <f>VLOOKUP(C191,'5th Cycle APR Raw Data-Last'!$A$3:$S$1377,16,FALSE)</f>
        <v>151</v>
      </c>
      <c r="U191" s="32">
        <f>SUMIF('5th Cycle APR Raw Data-Last'!$A$3:$A$1377,'5th Cycle Summary-Final2'!$C191,'5th Cycle APR Raw Data-Last'!$Q$3:$Q$1377)</f>
        <v>30</v>
      </c>
      <c r="V191" s="32">
        <f t="shared" si="6"/>
        <v>121</v>
      </c>
      <c r="W191" s="34">
        <f t="shared" si="7"/>
        <v>0.19867549668874171</v>
      </c>
      <c r="X191" s="32">
        <f>VLOOKUP(C191,'5th Cycle APR Raw Data-Last'!$A$3:$S$1377,18,FALSE)</f>
        <v>358</v>
      </c>
      <c r="Y191" s="32">
        <f>SUMIF('5th Cycle APR Raw Data-Last'!$A$3:$A$1377,'5th Cycle Summary-Final2'!$C191,'5th Cycle APR Raw Data-Last'!$S$3:$S$1377)</f>
        <v>36</v>
      </c>
      <c r="Z191" s="32">
        <f t="shared" si="8"/>
        <v>322</v>
      </c>
    </row>
    <row r="192" spans="1:26" ht="12.75" customHeight="1" x14ac:dyDescent="0.15">
      <c r="A192" s="9" t="s">
        <v>273</v>
      </c>
      <c r="B192" s="9" t="s">
        <v>144</v>
      </c>
      <c r="C192" s="29" t="s">
        <v>282</v>
      </c>
      <c r="D192" s="32">
        <f>VLOOKUP(C192,'5th Cycle APR Raw Data-Last'!$A$3:$S$1377,6,FALSE)</f>
        <v>411</v>
      </c>
      <c r="E192" s="32">
        <f>SUMIF('5th Cycle APR Raw Data-Last'!$A$3:$A$1377,'5th Cycle Summary-Final2'!$C192,'5th Cycle APR Raw Data-Last'!G$3:G$1377)</f>
        <v>176</v>
      </c>
      <c r="F192" s="32">
        <f>SUMIF('5th Cycle APR Raw Data-Last'!$A$3:$A$1377,'5th Cycle Summary-Final2'!$C192,'5th Cycle APR Raw Data-Last'!H$3:H$1377)</f>
        <v>28</v>
      </c>
      <c r="G192" s="32">
        <f>SUMIF('5th Cycle APR Raw Data-Last'!$A$3:$A$1377,'5th Cycle Summary-Final2'!$C192,'5th Cycle APR Raw Data-Last'!I$3:I$1377)</f>
        <v>148</v>
      </c>
      <c r="H192" s="32">
        <f t="shared" si="0"/>
        <v>235</v>
      </c>
      <c r="I192" s="34">
        <f t="shared" si="1"/>
        <v>0.42822384428223842</v>
      </c>
      <c r="J192" s="32">
        <f>VLOOKUP(C192,'5th Cycle APR Raw Data-Last'!$A$3:$S$1377,10,FALSE)</f>
        <v>299</v>
      </c>
      <c r="K192" s="32">
        <f>SUMIF('5th Cycle APR Raw Data-Last'!$A$3:$A$1377,'5th Cycle Summary-Final2'!$C192,'5th Cycle APR Raw Data-Last'!K$3:K$1377)</f>
        <v>85</v>
      </c>
      <c r="L192" s="32">
        <f>SUMIF('5th Cycle APR Raw Data-Last'!$A$3:$A$1377,'5th Cycle Summary-Final2'!$C192,'5th Cycle APR Raw Data-Last'!L$3:L$1377)</f>
        <v>85</v>
      </c>
      <c r="M192" s="32">
        <f>SUMIF('5th Cycle APR Raw Data-Last'!$A$3:$A$1377,'5th Cycle Summary-Final2'!$C192,'5th Cycle APR Raw Data-Last'!M$3:M$1377)</f>
        <v>0</v>
      </c>
      <c r="N192" s="32">
        <f t="shared" si="2"/>
        <v>214</v>
      </c>
      <c r="O192" s="34">
        <f t="shared" si="3"/>
        <v>0.28428093645484948</v>
      </c>
      <c r="P192" s="32">
        <f>VLOOKUP(C192,'5th Cycle APR Raw Data-Last'!$A$3:$S$1377,14,FALSE)</f>
        <v>337</v>
      </c>
      <c r="Q192" s="32">
        <f>SUMIF('5th Cycle APR Raw Data-Last'!$A$3:$A$1377,'5th Cycle Summary-Final2'!$C192,'5th Cycle APR Raw Data-Last'!$O$3:$O$1377)</f>
        <v>11</v>
      </c>
      <c r="R192" s="32">
        <f t="shared" si="4"/>
        <v>326</v>
      </c>
      <c r="S192" s="34">
        <f t="shared" si="5"/>
        <v>3.2640949554896145E-2</v>
      </c>
      <c r="T192" s="32">
        <f>VLOOKUP(C192,'5th Cycle APR Raw Data-Last'!$A$3:$S$1377,16,FALSE)</f>
        <v>794</v>
      </c>
      <c r="U192" s="32">
        <f>SUMIF('5th Cycle APR Raw Data-Last'!$A$3:$A$1377,'5th Cycle Summary-Final2'!$C192,'5th Cycle APR Raw Data-Last'!$Q$3:$Q$1377)</f>
        <v>781</v>
      </c>
      <c r="V192" s="32">
        <f t="shared" si="6"/>
        <v>13</v>
      </c>
      <c r="W192" s="34">
        <f t="shared" si="7"/>
        <v>0.98362720403022674</v>
      </c>
      <c r="X192" s="32">
        <f>VLOOKUP(C192,'5th Cycle APR Raw Data-Last'!$A$3:$S$1377,18,FALSE)</f>
        <v>1841</v>
      </c>
      <c r="Y192" s="32">
        <f>SUMIF('5th Cycle APR Raw Data-Last'!$A$3:$A$1377,'5th Cycle Summary-Final2'!$C192,'5th Cycle APR Raw Data-Last'!$S$3:$S$1377)</f>
        <v>1053</v>
      </c>
      <c r="Z192" s="32">
        <f t="shared" si="8"/>
        <v>788</v>
      </c>
    </row>
    <row r="193" spans="1:26" ht="12.75" customHeight="1" x14ac:dyDescent="0.15">
      <c r="A193" s="9" t="s">
        <v>273</v>
      </c>
      <c r="B193" s="9" t="s">
        <v>144</v>
      </c>
      <c r="C193" s="29" t="s">
        <v>283</v>
      </c>
      <c r="D193" s="32">
        <f>VLOOKUP(C193,'5th Cycle APR Raw Data-Last'!$A$3:$S$1377,6,FALSE)</f>
        <v>164</v>
      </c>
      <c r="E193" s="32">
        <f>SUMIF('5th Cycle APR Raw Data-Last'!$A$3:$A$1377,'5th Cycle Summary-Final2'!$C193,'5th Cycle APR Raw Data-Last'!G$3:G$1377)</f>
        <v>13</v>
      </c>
      <c r="F193" s="32">
        <f>SUMIF('5th Cycle APR Raw Data-Last'!$A$3:$A$1377,'5th Cycle Summary-Final2'!$C193,'5th Cycle APR Raw Data-Last'!H$3:H$1377)</f>
        <v>13</v>
      </c>
      <c r="G193" s="32">
        <f>SUMIF('5th Cycle APR Raw Data-Last'!$A$3:$A$1377,'5th Cycle Summary-Final2'!$C193,'5th Cycle APR Raw Data-Last'!I$3:I$1377)</f>
        <v>0</v>
      </c>
      <c r="H193" s="32">
        <f t="shared" si="0"/>
        <v>151</v>
      </c>
      <c r="I193" s="34">
        <f t="shared" si="1"/>
        <v>7.926829268292683E-2</v>
      </c>
      <c r="J193" s="32">
        <f>VLOOKUP(C193,'5th Cycle APR Raw Data-Last'!$A$3:$S$1377,10,FALSE)</f>
        <v>120</v>
      </c>
      <c r="K193" s="32">
        <f>SUMIF('5th Cycle APR Raw Data-Last'!$A$3:$A$1377,'5th Cycle Summary-Final2'!$C193,'5th Cycle APR Raw Data-Last'!K$3:K$1377)</f>
        <v>47</v>
      </c>
      <c r="L193" s="32">
        <f>SUMIF('5th Cycle APR Raw Data-Last'!$A$3:$A$1377,'5th Cycle Summary-Final2'!$C193,'5th Cycle APR Raw Data-Last'!L$3:L$1377)</f>
        <v>47</v>
      </c>
      <c r="M193" s="32">
        <f>SUMIF('5th Cycle APR Raw Data-Last'!$A$3:$A$1377,'5th Cycle Summary-Final2'!$C193,'5th Cycle APR Raw Data-Last'!M$3:M$1377)</f>
        <v>0</v>
      </c>
      <c r="N193" s="32">
        <f t="shared" si="2"/>
        <v>73</v>
      </c>
      <c r="O193" s="34">
        <f t="shared" si="3"/>
        <v>0.39166666666666666</v>
      </c>
      <c r="P193" s="32">
        <f>VLOOKUP(C193,'5th Cycle APR Raw Data-Last'!$A$3:$S$1377,14,FALSE)</f>
        <v>135</v>
      </c>
      <c r="Q193" s="32">
        <f>SUMIF('5th Cycle APR Raw Data-Last'!$A$3:$A$1377,'5th Cycle Summary-Final2'!$C193,'5th Cycle APR Raw Data-Last'!$O$3:$O$1377)</f>
        <v>79</v>
      </c>
      <c r="R193" s="32">
        <f t="shared" si="4"/>
        <v>56</v>
      </c>
      <c r="S193" s="34">
        <f t="shared" si="5"/>
        <v>0.58518518518518514</v>
      </c>
      <c r="T193" s="32">
        <f>VLOOKUP(C193,'5th Cycle APR Raw Data-Last'!$A$3:$S$1377,16,FALSE)</f>
        <v>328</v>
      </c>
      <c r="U193" s="32">
        <f>SUMIF('5th Cycle APR Raw Data-Last'!$A$3:$A$1377,'5th Cycle Summary-Final2'!$C193,'5th Cycle APR Raw Data-Last'!$Q$3:$Q$1377)</f>
        <v>102</v>
      </c>
      <c r="V193" s="32">
        <f t="shared" si="6"/>
        <v>226</v>
      </c>
      <c r="W193" s="34">
        <f t="shared" si="7"/>
        <v>0.31097560975609756</v>
      </c>
      <c r="X193" s="32">
        <f>VLOOKUP(C193,'5th Cycle APR Raw Data-Last'!$A$3:$S$1377,18,FALSE)</f>
        <v>747</v>
      </c>
      <c r="Y193" s="32">
        <f>SUMIF('5th Cycle APR Raw Data-Last'!$A$3:$A$1377,'5th Cycle Summary-Final2'!$C193,'5th Cycle APR Raw Data-Last'!$S$3:$S$1377)</f>
        <v>241</v>
      </c>
      <c r="Z193" s="32">
        <f t="shared" si="8"/>
        <v>506</v>
      </c>
    </row>
    <row r="194" spans="1:26" ht="12.75" customHeight="1" x14ac:dyDescent="0.15">
      <c r="A194" s="9" t="s">
        <v>273</v>
      </c>
      <c r="B194" s="9" t="s">
        <v>144</v>
      </c>
      <c r="C194" s="29" t="s">
        <v>284</v>
      </c>
      <c r="D194" s="32">
        <f>VLOOKUP(C194,'5th Cycle APR Raw Data-Last'!$A$3:$S$1377,6,FALSE)</f>
        <v>2817</v>
      </c>
      <c r="E194" s="32">
        <f>SUMIF('5th Cycle APR Raw Data-Last'!$A$3:$A$1377,'5th Cycle Summary-Final2'!$C194,'5th Cycle APR Raw Data-Last'!G$3:G$1377)</f>
        <v>907</v>
      </c>
      <c r="F194" s="32">
        <f>SUMIF('5th Cycle APR Raw Data-Last'!$A$3:$A$1377,'5th Cycle Summary-Final2'!$C194,'5th Cycle APR Raw Data-Last'!H$3:H$1377)</f>
        <v>907</v>
      </c>
      <c r="G194" s="32">
        <f>SUMIF('5th Cycle APR Raw Data-Last'!$A$3:$A$1377,'5th Cycle Summary-Final2'!$C194,'5th Cycle APR Raw Data-Last'!I$3:I$1377)</f>
        <v>0</v>
      </c>
      <c r="H194" s="32">
        <f t="shared" si="0"/>
        <v>1910</v>
      </c>
      <c r="I194" s="34">
        <f t="shared" si="1"/>
        <v>0.32197373091941783</v>
      </c>
      <c r="J194" s="32">
        <f>VLOOKUP(C194,'5th Cycle APR Raw Data-Last'!$A$3:$S$1377,10,FALSE)</f>
        <v>2034</v>
      </c>
      <c r="K194" s="32">
        <f>SUMIF('5th Cycle APR Raw Data-Last'!$A$3:$A$1377,'5th Cycle Summary-Final2'!$C194,'5th Cycle APR Raw Data-Last'!K$3:K$1377)</f>
        <v>3</v>
      </c>
      <c r="L194" s="32">
        <f>SUMIF('5th Cycle APR Raw Data-Last'!$A$3:$A$1377,'5th Cycle Summary-Final2'!$C194,'5th Cycle APR Raw Data-Last'!L$3:L$1377)</f>
        <v>3</v>
      </c>
      <c r="M194" s="32">
        <f>SUMIF('5th Cycle APR Raw Data-Last'!$A$3:$A$1377,'5th Cycle Summary-Final2'!$C194,'5th Cycle APR Raw Data-Last'!M$3:M$1377)</f>
        <v>0</v>
      </c>
      <c r="N194" s="32">
        <f t="shared" si="2"/>
        <v>2031</v>
      </c>
      <c r="O194" s="34">
        <f t="shared" si="3"/>
        <v>1.4749262536873156E-3</v>
      </c>
      <c r="P194" s="32">
        <f>VLOOKUP(C194,'5th Cycle APR Raw Data-Last'!$A$3:$S$1377,14,FALSE)</f>
        <v>2239</v>
      </c>
      <c r="Q194" s="32">
        <f>SUMIF('5th Cycle APR Raw Data-Last'!$A$3:$A$1377,'5th Cycle Summary-Final2'!$C194,'5th Cycle APR Raw Data-Last'!$O$3:$O$1377)</f>
        <v>12973</v>
      </c>
      <c r="R194" s="32">
        <f t="shared" si="4"/>
        <v>0</v>
      </c>
      <c r="S194" s="34">
        <f t="shared" si="5"/>
        <v>5.7941045109423852</v>
      </c>
      <c r="T194" s="32">
        <f>VLOOKUP(C194,'5th Cycle APR Raw Data-Last'!$A$3:$S$1377,16,FALSE)</f>
        <v>5059</v>
      </c>
      <c r="U194" s="32">
        <f>SUMIF('5th Cycle APR Raw Data-Last'!$A$3:$A$1377,'5th Cycle Summary-Final2'!$C194,'5th Cycle APR Raw Data-Last'!$Q$3:$Q$1377)</f>
        <v>8682</v>
      </c>
      <c r="V194" s="32">
        <f t="shared" si="6"/>
        <v>0</v>
      </c>
      <c r="W194" s="34">
        <f t="shared" si="7"/>
        <v>1.7161494366475587</v>
      </c>
      <c r="X194" s="32">
        <f>VLOOKUP(C194,'5th Cycle APR Raw Data-Last'!$A$3:$S$1377,18,FALSE)</f>
        <v>12149</v>
      </c>
      <c r="Y194" s="32">
        <f>SUMIF('5th Cycle APR Raw Data-Last'!$A$3:$A$1377,'5th Cycle Summary-Final2'!$C194,'5th Cycle APR Raw Data-Last'!$S$3:$S$1377)</f>
        <v>22565</v>
      </c>
      <c r="Z194" s="32">
        <f t="shared" si="8"/>
        <v>3941</v>
      </c>
    </row>
    <row r="195" spans="1:26" ht="12.75" customHeight="1" x14ac:dyDescent="0.15">
      <c r="A195" s="9" t="s">
        <v>273</v>
      </c>
      <c r="B195" s="9" t="s">
        <v>144</v>
      </c>
      <c r="C195" s="29" t="s">
        <v>285</v>
      </c>
      <c r="D195" s="32">
        <f>VLOOKUP(C195,'5th Cycle APR Raw Data-Last'!$A$3:$S$1377,6,FALSE)</f>
        <v>1</v>
      </c>
      <c r="E195" s="32">
        <f>SUMIF('5th Cycle APR Raw Data-Last'!$A$3:$A$1377,'5th Cycle Summary-Final2'!$C195,'5th Cycle APR Raw Data-Last'!G$3:G$1377)</f>
        <v>0</v>
      </c>
      <c r="F195" s="32">
        <f>SUMIF('5th Cycle APR Raw Data-Last'!$A$3:$A$1377,'5th Cycle Summary-Final2'!$C195,'5th Cycle APR Raw Data-Last'!H$3:H$1377)</f>
        <v>0</v>
      </c>
      <c r="G195" s="32">
        <f>SUMIF('5th Cycle APR Raw Data-Last'!$A$3:$A$1377,'5th Cycle Summary-Final2'!$C195,'5th Cycle APR Raw Data-Last'!I$3:I$1377)</f>
        <v>0</v>
      </c>
      <c r="H195" s="32">
        <f t="shared" si="0"/>
        <v>1</v>
      </c>
      <c r="I195" s="34">
        <f t="shared" si="1"/>
        <v>0</v>
      </c>
      <c r="J195" s="32">
        <f>VLOOKUP(C195,'5th Cycle APR Raw Data-Last'!$A$3:$S$1377,10,FALSE)</f>
        <v>77</v>
      </c>
      <c r="K195" s="32">
        <f>SUMIF('5th Cycle APR Raw Data-Last'!$A$3:$A$1377,'5th Cycle Summary-Final2'!$C195,'5th Cycle APR Raw Data-Last'!K$3:K$1377)</f>
        <v>3</v>
      </c>
      <c r="L195" s="32">
        <f>SUMIF('5th Cycle APR Raw Data-Last'!$A$3:$A$1377,'5th Cycle Summary-Final2'!$C195,'5th Cycle APR Raw Data-Last'!L$3:L$1377)</f>
        <v>3</v>
      </c>
      <c r="M195" s="32">
        <f>SUMIF('5th Cycle APR Raw Data-Last'!$A$3:$A$1377,'5th Cycle Summary-Final2'!$C195,'5th Cycle APR Raw Data-Last'!M$3:M$1377)</f>
        <v>0</v>
      </c>
      <c r="N195" s="32">
        <f t="shared" si="2"/>
        <v>74</v>
      </c>
      <c r="O195" s="34">
        <f t="shared" si="3"/>
        <v>3.896103896103896E-2</v>
      </c>
      <c r="P195" s="32">
        <f>VLOOKUP(C195,'5th Cycle APR Raw Data-Last'!$A$3:$S$1377,14,FALSE)</f>
        <v>1</v>
      </c>
      <c r="Q195" s="32">
        <f>SUMIF('5th Cycle APR Raw Data-Last'!$A$3:$A$1377,'5th Cycle Summary-Final2'!$C195,'5th Cycle APR Raw Data-Last'!$O$3:$O$1377)</f>
        <v>11</v>
      </c>
      <c r="R195" s="32">
        <f t="shared" si="4"/>
        <v>0</v>
      </c>
      <c r="S195" s="34">
        <f t="shared" si="5"/>
        <v>11</v>
      </c>
      <c r="T195" s="32">
        <f>VLOOKUP(C195,'5th Cycle APR Raw Data-Last'!$A$3:$S$1377,16,FALSE)</f>
        <v>1</v>
      </c>
      <c r="U195" s="32">
        <f>SUMIF('5th Cycle APR Raw Data-Last'!$A$3:$A$1377,'5th Cycle Summary-Final2'!$C195,'5th Cycle APR Raw Data-Last'!$Q$3:$Q$1377)</f>
        <v>22</v>
      </c>
      <c r="V195" s="32">
        <f t="shared" si="6"/>
        <v>0</v>
      </c>
      <c r="W195" s="34">
        <f t="shared" si="7"/>
        <v>22</v>
      </c>
      <c r="X195" s="32">
        <f>VLOOKUP(C195,'5th Cycle APR Raw Data-Last'!$A$3:$S$1377,18,FALSE)</f>
        <v>80</v>
      </c>
      <c r="Y195" s="32">
        <f>SUMIF('5th Cycle APR Raw Data-Last'!$A$3:$A$1377,'5th Cycle Summary-Final2'!$C195,'5th Cycle APR Raw Data-Last'!$S$3:$S$1377)</f>
        <v>36</v>
      </c>
      <c r="Z195" s="32">
        <f t="shared" si="8"/>
        <v>75</v>
      </c>
    </row>
    <row r="196" spans="1:26" ht="12.75" customHeight="1" x14ac:dyDescent="0.15">
      <c r="A196" s="9" t="s">
        <v>273</v>
      </c>
      <c r="B196" s="9" t="s">
        <v>144</v>
      </c>
      <c r="C196" s="29" t="s">
        <v>286</v>
      </c>
      <c r="D196" s="32">
        <f>VLOOKUP(C196,'5th Cycle APR Raw Data-Last'!$A$3:$S$1377,6,FALSE)</f>
        <v>2</v>
      </c>
      <c r="E196" s="32">
        <f>SUMIF('5th Cycle APR Raw Data-Last'!$A$3:$A$1377,'5th Cycle Summary-Final2'!$C196,'5th Cycle APR Raw Data-Last'!G$3:G$1377)</f>
        <v>0</v>
      </c>
      <c r="F196" s="32">
        <f>SUMIF('5th Cycle APR Raw Data-Last'!$A$3:$A$1377,'5th Cycle Summary-Final2'!$C196,'5th Cycle APR Raw Data-Last'!H$3:H$1377)</f>
        <v>0</v>
      </c>
      <c r="G196" s="32">
        <f>SUMIF('5th Cycle APR Raw Data-Last'!$A$3:$A$1377,'5th Cycle Summary-Final2'!$C196,'5th Cycle APR Raw Data-Last'!I$3:I$1377)</f>
        <v>0</v>
      </c>
      <c r="H196" s="32">
        <f t="shared" si="0"/>
        <v>2</v>
      </c>
      <c r="I196" s="34">
        <f t="shared" si="1"/>
        <v>0</v>
      </c>
      <c r="J196" s="32">
        <f>VLOOKUP(C196,'5th Cycle APR Raw Data-Last'!$A$3:$S$1377,10,FALSE)</f>
        <v>2</v>
      </c>
      <c r="K196" s="32">
        <f>SUMIF('5th Cycle APR Raw Data-Last'!$A$3:$A$1377,'5th Cycle Summary-Final2'!$C196,'5th Cycle APR Raw Data-Last'!K$3:K$1377)</f>
        <v>0</v>
      </c>
      <c r="L196" s="32">
        <f>SUMIF('5th Cycle APR Raw Data-Last'!$A$3:$A$1377,'5th Cycle Summary-Final2'!$C196,'5th Cycle APR Raw Data-Last'!L$3:L$1377)</f>
        <v>0</v>
      </c>
      <c r="M196" s="32">
        <f>SUMIF('5th Cycle APR Raw Data-Last'!$A$3:$A$1377,'5th Cycle Summary-Final2'!$C196,'5th Cycle APR Raw Data-Last'!M$3:M$1377)</f>
        <v>0</v>
      </c>
      <c r="N196" s="32">
        <f t="shared" si="2"/>
        <v>2</v>
      </c>
      <c r="O196" s="34">
        <f t="shared" si="3"/>
        <v>0</v>
      </c>
      <c r="P196" s="32">
        <f>VLOOKUP(C196,'5th Cycle APR Raw Data-Last'!$A$3:$S$1377,14,FALSE)</f>
        <v>2</v>
      </c>
      <c r="Q196" s="32">
        <f>SUMIF('5th Cycle APR Raw Data-Last'!$A$3:$A$1377,'5th Cycle Summary-Final2'!$C196,'5th Cycle APR Raw Data-Last'!$O$3:$O$1377)</f>
        <v>0</v>
      </c>
      <c r="R196" s="32">
        <f t="shared" si="4"/>
        <v>2</v>
      </c>
      <c r="S196" s="34">
        <f t="shared" si="5"/>
        <v>0</v>
      </c>
      <c r="T196" s="32">
        <f>VLOOKUP(C196,'5th Cycle APR Raw Data-Last'!$A$3:$S$1377,16,FALSE)</f>
        <v>3</v>
      </c>
      <c r="U196" s="32">
        <f>SUMIF('5th Cycle APR Raw Data-Last'!$A$3:$A$1377,'5th Cycle Summary-Final2'!$C196,'5th Cycle APR Raw Data-Last'!$Q$3:$Q$1377)</f>
        <v>0</v>
      </c>
      <c r="V196" s="32">
        <f t="shared" si="6"/>
        <v>3</v>
      </c>
      <c r="W196" s="34">
        <f t="shared" si="7"/>
        <v>0</v>
      </c>
      <c r="X196" s="32">
        <f>VLOOKUP(C196,'5th Cycle APR Raw Data-Last'!$A$3:$S$1377,18,FALSE)</f>
        <v>9</v>
      </c>
      <c r="Y196" s="32">
        <f>SUMIF('5th Cycle APR Raw Data-Last'!$A$3:$A$1377,'5th Cycle Summary-Final2'!$C196,'5th Cycle APR Raw Data-Last'!$S$3:$S$1377)</f>
        <v>0</v>
      </c>
      <c r="Z196" s="32">
        <f t="shared" si="8"/>
        <v>9</v>
      </c>
    </row>
    <row r="197" spans="1:26" ht="12.75" customHeight="1" x14ac:dyDescent="0.15">
      <c r="A197" s="9" t="s">
        <v>273</v>
      </c>
      <c r="B197" s="9" t="s">
        <v>144</v>
      </c>
      <c r="C197" s="29" t="s">
        <v>287</v>
      </c>
      <c r="D197" s="32">
        <f>VLOOKUP(C197,'5th Cycle APR Raw Data-Last'!$A$3:$S$1377,6,FALSE)</f>
        <v>1</v>
      </c>
      <c r="E197" s="32">
        <f>SUMIF('5th Cycle APR Raw Data-Last'!$A$3:$A$1377,'5th Cycle Summary-Final2'!$C197,'5th Cycle APR Raw Data-Last'!G$3:G$1377)</f>
        <v>0</v>
      </c>
      <c r="F197" s="32">
        <f>SUMIF('5th Cycle APR Raw Data-Last'!$A$3:$A$1377,'5th Cycle Summary-Final2'!$C197,'5th Cycle APR Raw Data-Last'!H$3:H$1377)</f>
        <v>0</v>
      </c>
      <c r="G197" s="32">
        <f>SUMIF('5th Cycle APR Raw Data-Last'!$A$3:$A$1377,'5th Cycle Summary-Final2'!$C197,'5th Cycle APR Raw Data-Last'!I$3:I$1377)</f>
        <v>0</v>
      </c>
      <c r="H197" s="32">
        <f t="shared" si="0"/>
        <v>1</v>
      </c>
      <c r="I197" s="34">
        <f t="shared" si="1"/>
        <v>0</v>
      </c>
      <c r="J197" s="32">
        <f>VLOOKUP(C197,'5th Cycle APR Raw Data-Last'!$A$3:$S$1377,10,FALSE)</f>
        <v>1</v>
      </c>
      <c r="K197" s="32">
        <f>SUMIF('5th Cycle APR Raw Data-Last'!$A$3:$A$1377,'5th Cycle Summary-Final2'!$C197,'5th Cycle APR Raw Data-Last'!K$3:K$1377)</f>
        <v>1</v>
      </c>
      <c r="L197" s="32">
        <f>SUMIF('5th Cycle APR Raw Data-Last'!$A$3:$A$1377,'5th Cycle Summary-Final2'!$C197,'5th Cycle APR Raw Data-Last'!L$3:L$1377)</f>
        <v>1</v>
      </c>
      <c r="M197" s="32">
        <f>SUMIF('5th Cycle APR Raw Data-Last'!$A$3:$A$1377,'5th Cycle Summary-Final2'!$C197,'5th Cycle APR Raw Data-Last'!M$3:M$1377)</f>
        <v>0</v>
      </c>
      <c r="N197" s="32">
        <f t="shared" si="2"/>
        <v>0</v>
      </c>
      <c r="O197" s="34">
        <f t="shared" si="3"/>
        <v>1</v>
      </c>
      <c r="P197" s="32">
        <f>VLOOKUP(C197,'5th Cycle APR Raw Data-Last'!$A$3:$S$1377,14,FALSE)</f>
        <v>0</v>
      </c>
      <c r="Q197" s="32">
        <f>SUMIF('5th Cycle APR Raw Data-Last'!$A$3:$A$1377,'5th Cycle Summary-Final2'!$C197,'5th Cycle APR Raw Data-Last'!$O$3:$O$1377)</f>
        <v>7</v>
      </c>
      <c r="R197" s="32">
        <f t="shared" si="4"/>
        <v>0</v>
      </c>
      <c r="S197" s="34" t="e">
        <f t="shared" si="5"/>
        <v>#DIV/0!</v>
      </c>
      <c r="T197" s="32">
        <f>VLOOKUP(C197,'5th Cycle APR Raw Data-Last'!$A$3:$S$1377,16,FALSE)</f>
        <v>0</v>
      </c>
      <c r="U197" s="32">
        <f>SUMIF('5th Cycle APR Raw Data-Last'!$A$3:$A$1377,'5th Cycle Summary-Final2'!$C197,'5th Cycle APR Raw Data-Last'!$Q$3:$Q$1377)</f>
        <v>57</v>
      </c>
      <c r="V197" s="32">
        <f t="shared" si="6"/>
        <v>0</v>
      </c>
      <c r="W197" s="34" t="e">
        <f t="shared" si="7"/>
        <v>#DIV/0!</v>
      </c>
      <c r="X197" s="32">
        <f>VLOOKUP(C197,'5th Cycle APR Raw Data-Last'!$A$3:$S$1377,18,FALSE)</f>
        <v>2</v>
      </c>
      <c r="Y197" s="32">
        <f>SUMIF('5th Cycle APR Raw Data-Last'!$A$3:$A$1377,'5th Cycle Summary-Final2'!$C197,'5th Cycle APR Raw Data-Last'!$S$3:$S$1377)</f>
        <v>65</v>
      </c>
      <c r="Z197" s="32">
        <f t="shared" si="8"/>
        <v>1</v>
      </c>
    </row>
    <row r="198" spans="1:26" ht="12.75" customHeight="1" x14ac:dyDescent="0.15">
      <c r="A198" s="9" t="s">
        <v>273</v>
      </c>
      <c r="B198" s="9" t="s">
        <v>144</v>
      </c>
      <c r="C198" s="29" t="s">
        <v>288</v>
      </c>
      <c r="D198" s="32">
        <f>VLOOKUP(C198,'5th Cycle APR Raw Data-Last'!$A$3:$S$1377,6,FALSE)</f>
        <v>1</v>
      </c>
      <c r="E198" s="32">
        <f>SUMIF('5th Cycle APR Raw Data-Last'!$A$3:$A$1377,'5th Cycle Summary-Final2'!$C198,'5th Cycle APR Raw Data-Last'!G$3:G$1377)</f>
        <v>0</v>
      </c>
      <c r="F198" s="32">
        <f>SUMIF('5th Cycle APR Raw Data-Last'!$A$3:$A$1377,'5th Cycle Summary-Final2'!$C198,'5th Cycle APR Raw Data-Last'!H$3:H$1377)</f>
        <v>0</v>
      </c>
      <c r="G198" s="32">
        <f>SUMIF('5th Cycle APR Raw Data-Last'!$A$3:$A$1377,'5th Cycle Summary-Final2'!$C198,'5th Cycle APR Raw Data-Last'!I$3:I$1377)</f>
        <v>0</v>
      </c>
      <c r="H198" s="32">
        <f t="shared" si="0"/>
        <v>1</v>
      </c>
      <c r="I198" s="34">
        <f t="shared" si="1"/>
        <v>0</v>
      </c>
      <c r="J198" s="32">
        <f>VLOOKUP(C198,'5th Cycle APR Raw Data-Last'!$A$3:$S$1377,10,FALSE)</f>
        <v>1</v>
      </c>
      <c r="K198" s="32">
        <f>SUMIF('5th Cycle APR Raw Data-Last'!$A$3:$A$1377,'5th Cycle Summary-Final2'!$C198,'5th Cycle APR Raw Data-Last'!K$3:K$1377)</f>
        <v>0</v>
      </c>
      <c r="L198" s="32">
        <f>SUMIF('5th Cycle APR Raw Data-Last'!$A$3:$A$1377,'5th Cycle Summary-Final2'!$C198,'5th Cycle APR Raw Data-Last'!L$3:L$1377)</f>
        <v>0</v>
      </c>
      <c r="M198" s="32">
        <f>SUMIF('5th Cycle APR Raw Data-Last'!$A$3:$A$1377,'5th Cycle Summary-Final2'!$C198,'5th Cycle APR Raw Data-Last'!M$3:M$1377)</f>
        <v>0</v>
      </c>
      <c r="N198" s="32">
        <f t="shared" si="2"/>
        <v>1</v>
      </c>
      <c r="O198" s="34">
        <f t="shared" si="3"/>
        <v>0</v>
      </c>
      <c r="P198" s="32">
        <f>VLOOKUP(C198,'5th Cycle APR Raw Data-Last'!$A$3:$S$1377,14,FALSE)</f>
        <v>0</v>
      </c>
      <c r="Q198" s="32">
        <f>SUMIF('5th Cycle APR Raw Data-Last'!$A$3:$A$1377,'5th Cycle Summary-Final2'!$C198,'5th Cycle APR Raw Data-Last'!$O$3:$O$1377)</f>
        <v>292</v>
      </c>
      <c r="R198" s="32">
        <f t="shared" si="4"/>
        <v>0</v>
      </c>
      <c r="S198" s="34" t="e">
        <f t="shared" si="5"/>
        <v>#DIV/0!</v>
      </c>
      <c r="T198" s="32">
        <f>VLOOKUP(C198,'5th Cycle APR Raw Data-Last'!$A$3:$S$1377,16,FALSE)</f>
        <v>0</v>
      </c>
      <c r="U198" s="32">
        <f>SUMIF('5th Cycle APR Raw Data-Last'!$A$3:$A$1377,'5th Cycle Summary-Final2'!$C198,'5th Cycle APR Raw Data-Last'!$Q$3:$Q$1377)</f>
        <v>2</v>
      </c>
      <c r="V198" s="32">
        <f t="shared" si="6"/>
        <v>0</v>
      </c>
      <c r="W198" s="34" t="e">
        <f t="shared" si="7"/>
        <v>#DIV/0!</v>
      </c>
      <c r="X198" s="32">
        <f>VLOOKUP(C198,'5th Cycle APR Raw Data-Last'!$A$3:$S$1377,18,FALSE)</f>
        <v>2</v>
      </c>
      <c r="Y198" s="32">
        <f>SUMIF('5th Cycle APR Raw Data-Last'!$A$3:$A$1377,'5th Cycle Summary-Final2'!$C198,'5th Cycle APR Raw Data-Last'!$S$3:$S$1377)</f>
        <v>294</v>
      </c>
      <c r="Z198" s="32">
        <f t="shared" si="8"/>
        <v>2</v>
      </c>
    </row>
    <row r="199" spans="1:26" ht="12.75" customHeight="1" x14ac:dyDescent="0.15">
      <c r="A199" s="9" t="s">
        <v>273</v>
      </c>
      <c r="B199" s="9" t="s">
        <v>144</v>
      </c>
      <c r="C199" s="29" t="s">
        <v>289</v>
      </c>
      <c r="D199" s="32">
        <f>VLOOKUP(C199,'5th Cycle APR Raw Data-Last'!$A$3:$S$1377,6,FALSE)</f>
        <v>43</v>
      </c>
      <c r="E199" s="32">
        <f>SUMIF('5th Cycle APR Raw Data-Last'!$A$3:$A$1377,'5th Cycle Summary-Final2'!$C199,'5th Cycle APR Raw Data-Last'!G$3:G$1377)</f>
        <v>32</v>
      </c>
      <c r="F199" s="32">
        <f>SUMIF('5th Cycle APR Raw Data-Last'!$A$3:$A$1377,'5th Cycle Summary-Final2'!$C199,'5th Cycle APR Raw Data-Last'!H$3:H$1377)</f>
        <v>32</v>
      </c>
      <c r="G199" s="32">
        <f>SUMIF('5th Cycle APR Raw Data-Last'!$A$3:$A$1377,'5th Cycle Summary-Final2'!$C199,'5th Cycle APR Raw Data-Last'!I$3:I$1377)</f>
        <v>0</v>
      </c>
      <c r="H199" s="32">
        <f t="shared" si="0"/>
        <v>11</v>
      </c>
      <c r="I199" s="34">
        <f t="shared" si="1"/>
        <v>0.7441860465116279</v>
      </c>
      <c r="J199" s="32">
        <f>VLOOKUP(C199,'5th Cycle APR Raw Data-Last'!$A$3:$S$1377,10,FALSE)</f>
        <v>30</v>
      </c>
      <c r="K199" s="32">
        <f>SUMIF('5th Cycle APR Raw Data-Last'!$A$3:$A$1377,'5th Cycle Summary-Final2'!$C199,'5th Cycle APR Raw Data-Last'!K$3:K$1377)</f>
        <v>38</v>
      </c>
      <c r="L199" s="32">
        <f>SUMIF('5th Cycle APR Raw Data-Last'!$A$3:$A$1377,'5th Cycle Summary-Final2'!$C199,'5th Cycle APR Raw Data-Last'!L$3:L$1377)</f>
        <v>38</v>
      </c>
      <c r="M199" s="32">
        <f>SUMIF('5th Cycle APR Raw Data-Last'!$A$3:$A$1377,'5th Cycle Summary-Final2'!$C199,'5th Cycle APR Raw Data-Last'!M$3:M$1377)</f>
        <v>0</v>
      </c>
      <c r="N199" s="32">
        <f t="shared" si="2"/>
        <v>0</v>
      </c>
      <c r="O199" s="34">
        <f t="shared" si="3"/>
        <v>1.2666666666666666</v>
      </c>
      <c r="P199" s="32">
        <f>VLOOKUP(C199,'5th Cycle APR Raw Data-Last'!$A$3:$S$1377,14,FALSE)</f>
        <v>34</v>
      </c>
      <c r="Q199" s="32">
        <f>SUMIF('5th Cycle APR Raw Data-Last'!$A$3:$A$1377,'5th Cycle Summary-Final2'!$C199,'5th Cycle APR Raw Data-Last'!$O$3:$O$1377)</f>
        <v>2</v>
      </c>
      <c r="R199" s="32">
        <f t="shared" si="4"/>
        <v>32</v>
      </c>
      <c r="S199" s="34">
        <f t="shared" si="5"/>
        <v>5.8823529411764705E-2</v>
      </c>
      <c r="T199" s="32">
        <f>VLOOKUP(C199,'5th Cycle APR Raw Data-Last'!$A$3:$S$1377,16,FALSE)</f>
        <v>75</v>
      </c>
      <c r="U199" s="32">
        <f>SUMIF('5th Cycle APR Raw Data-Last'!$A$3:$A$1377,'5th Cycle Summary-Final2'!$C199,'5th Cycle APR Raw Data-Last'!$Q$3:$Q$1377)</f>
        <v>1150</v>
      </c>
      <c r="V199" s="32">
        <f t="shared" si="6"/>
        <v>0</v>
      </c>
      <c r="W199" s="34">
        <f t="shared" si="7"/>
        <v>15.333333333333334</v>
      </c>
      <c r="X199" s="32">
        <f>VLOOKUP(C199,'5th Cycle APR Raw Data-Last'!$A$3:$S$1377,18,FALSE)</f>
        <v>182</v>
      </c>
      <c r="Y199" s="32">
        <f>SUMIF('5th Cycle APR Raw Data-Last'!$A$3:$A$1377,'5th Cycle Summary-Final2'!$C199,'5th Cycle APR Raw Data-Last'!$S$3:$S$1377)</f>
        <v>1222</v>
      </c>
      <c r="Z199" s="32">
        <f t="shared" si="8"/>
        <v>43</v>
      </c>
    </row>
    <row r="200" spans="1:26" ht="12.75" customHeight="1" x14ac:dyDescent="0.15">
      <c r="A200" s="9" t="s">
        <v>273</v>
      </c>
      <c r="B200" s="9" t="s">
        <v>144</v>
      </c>
      <c r="C200" s="29" t="s">
        <v>290</v>
      </c>
      <c r="D200" s="32">
        <f>VLOOKUP(C200,'5th Cycle APR Raw Data-Last'!$A$3:$S$1377,6,FALSE)</f>
        <v>1</v>
      </c>
      <c r="E200" s="32">
        <f>SUMIF('5th Cycle APR Raw Data-Last'!$A$3:$A$1377,'5th Cycle Summary-Final2'!$C200,'5th Cycle APR Raw Data-Last'!G$3:G$1377)</f>
        <v>0</v>
      </c>
      <c r="F200" s="32">
        <f>SUMIF('5th Cycle APR Raw Data-Last'!$A$3:$A$1377,'5th Cycle Summary-Final2'!$C200,'5th Cycle APR Raw Data-Last'!H$3:H$1377)</f>
        <v>0</v>
      </c>
      <c r="G200" s="32">
        <f>SUMIF('5th Cycle APR Raw Data-Last'!$A$3:$A$1377,'5th Cycle Summary-Final2'!$C200,'5th Cycle APR Raw Data-Last'!I$3:I$1377)</f>
        <v>0</v>
      </c>
      <c r="H200" s="32">
        <f t="shared" si="0"/>
        <v>1</v>
      </c>
      <c r="I200" s="34">
        <f t="shared" si="1"/>
        <v>0</v>
      </c>
      <c r="J200" s="32">
        <f>VLOOKUP(C200,'5th Cycle APR Raw Data-Last'!$A$3:$S$1377,10,FALSE)</f>
        <v>1</v>
      </c>
      <c r="K200" s="32">
        <f>SUMIF('5th Cycle APR Raw Data-Last'!$A$3:$A$1377,'5th Cycle Summary-Final2'!$C200,'5th Cycle APR Raw Data-Last'!K$3:K$1377)</f>
        <v>0</v>
      </c>
      <c r="L200" s="32">
        <f>SUMIF('5th Cycle APR Raw Data-Last'!$A$3:$A$1377,'5th Cycle Summary-Final2'!$C200,'5th Cycle APR Raw Data-Last'!L$3:L$1377)</f>
        <v>0</v>
      </c>
      <c r="M200" s="32">
        <f>SUMIF('5th Cycle APR Raw Data-Last'!$A$3:$A$1377,'5th Cycle Summary-Final2'!$C200,'5th Cycle APR Raw Data-Last'!M$3:M$1377)</f>
        <v>0</v>
      </c>
      <c r="N200" s="32">
        <f t="shared" si="2"/>
        <v>1</v>
      </c>
      <c r="O200" s="34">
        <f t="shared" si="3"/>
        <v>0</v>
      </c>
      <c r="P200" s="32">
        <f>VLOOKUP(C200,'5th Cycle APR Raw Data-Last'!$A$3:$S$1377,14,FALSE)</f>
        <v>0</v>
      </c>
      <c r="Q200" s="32">
        <f>SUMIF('5th Cycle APR Raw Data-Last'!$A$3:$A$1377,'5th Cycle Summary-Final2'!$C200,'5th Cycle APR Raw Data-Last'!$O$3:$O$1377)</f>
        <v>0</v>
      </c>
      <c r="R200" s="32">
        <f t="shared" si="4"/>
        <v>0</v>
      </c>
      <c r="S200" s="34" t="e">
        <f t="shared" si="5"/>
        <v>#DIV/0!</v>
      </c>
      <c r="T200" s="32">
        <f>VLOOKUP(C200,'5th Cycle APR Raw Data-Last'!$A$3:$S$1377,16,FALSE)</f>
        <v>0</v>
      </c>
      <c r="U200" s="32">
        <f>SUMIF('5th Cycle APR Raw Data-Last'!$A$3:$A$1377,'5th Cycle Summary-Final2'!$C200,'5th Cycle APR Raw Data-Last'!$Q$3:$Q$1377)</f>
        <v>0</v>
      </c>
      <c r="V200" s="32">
        <f t="shared" si="6"/>
        <v>0</v>
      </c>
      <c r="W200" s="34" t="e">
        <f t="shared" si="7"/>
        <v>#DIV/0!</v>
      </c>
      <c r="X200" s="32">
        <f>VLOOKUP(C200,'5th Cycle APR Raw Data-Last'!$A$3:$S$1377,18,FALSE)</f>
        <v>2</v>
      </c>
      <c r="Y200" s="32">
        <f>SUMIF('5th Cycle APR Raw Data-Last'!$A$3:$A$1377,'5th Cycle Summary-Final2'!$C200,'5th Cycle APR Raw Data-Last'!$S$3:$S$1377)</f>
        <v>0</v>
      </c>
      <c r="Z200" s="32">
        <f t="shared" si="8"/>
        <v>2</v>
      </c>
    </row>
    <row r="201" spans="1:26" ht="12.75" customHeight="1" x14ac:dyDescent="0.15">
      <c r="A201" s="9" t="s">
        <v>273</v>
      </c>
      <c r="B201" s="9" t="s">
        <v>144</v>
      </c>
      <c r="C201" s="29" t="s">
        <v>291</v>
      </c>
      <c r="D201" s="32">
        <f>VLOOKUP(C201,'5th Cycle APR Raw Data-Last'!$A$3:$S$1377,6,FALSE)</f>
        <v>647</v>
      </c>
      <c r="E201" s="32">
        <f>SUMIF('5th Cycle APR Raw Data-Last'!$A$3:$A$1377,'5th Cycle Summary-Final2'!$C201,'5th Cycle APR Raw Data-Last'!G$3:G$1377)</f>
        <v>0</v>
      </c>
      <c r="F201" s="32">
        <f>SUMIF('5th Cycle APR Raw Data-Last'!$A$3:$A$1377,'5th Cycle Summary-Final2'!$C201,'5th Cycle APR Raw Data-Last'!H$3:H$1377)</f>
        <v>0</v>
      </c>
      <c r="G201" s="32">
        <f>SUMIF('5th Cycle APR Raw Data-Last'!$A$3:$A$1377,'5th Cycle Summary-Final2'!$C201,'5th Cycle APR Raw Data-Last'!I$3:I$1377)</f>
        <v>0</v>
      </c>
      <c r="H201" s="32">
        <f t="shared" si="0"/>
        <v>647</v>
      </c>
      <c r="I201" s="34">
        <f t="shared" si="1"/>
        <v>0</v>
      </c>
      <c r="J201" s="32">
        <f>VLOOKUP(C201,'5th Cycle APR Raw Data-Last'!$A$3:$S$1377,10,FALSE)</f>
        <v>450</v>
      </c>
      <c r="K201" s="32">
        <f>SUMIF('5th Cycle APR Raw Data-Last'!$A$3:$A$1377,'5th Cycle Summary-Final2'!$C201,'5th Cycle APR Raw Data-Last'!K$3:K$1377)</f>
        <v>0</v>
      </c>
      <c r="L201" s="32">
        <f>SUMIF('5th Cycle APR Raw Data-Last'!$A$3:$A$1377,'5th Cycle Summary-Final2'!$C201,'5th Cycle APR Raw Data-Last'!L$3:L$1377)</f>
        <v>0</v>
      </c>
      <c r="M201" s="32">
        <f>SUMIF('5th Cycle APR Raw Data-Last'!$A$3:$A$1377,'5th Cycle Summary-Final2'!$C201,'5th Cycle APR Raw Data-Last'!M$3:M$1377)</f>
        <v>0</v>
      </c>
      <c r="N201" s="32">
        <f t="shared" si="2"/>
        <v>450</v>
      </c>
      <c r="O201" s="34">
        <f t="shared" si="3"/>
        <v>0</v>
      </c>
      <c r="P201" s="32">
        <f>VLOOKUP(C201,'5th Cycle APR Raw Data-Last'!$A$3:$S$1377,14,FALSE)</f>
        <v>497</v>
      </c>
      <c r="Q201" s="32">
        <f>SUMIF('5th Cycle APR Raw Data-Last'!$A$3:$A$1377,'5th Cycle Summary-Final2'!$C201,'5th Cycle APR Raw Data-Last'!$O$3:$O$1377)</f>
        <v>201</v>
      </c>
      <c r="R201" s="32">
        <f t="shared" si="4"/>
        <v>296</v>
      </c>
      <c r="S201" s="34">
        <f t="shared" si="5"/>
        <v>0.40442655935613681</v>
      </c>
      <c r="T201" s="32">
        <f>VLOOKUP(C201,'5th Cycle APR Raw Data-Last'!$A$3:$S$1377,16,FALSE)</f>
        <v>1133</v>
      </c>
      <c r="U201" s="32">
        <f>SUMIF('5th Cycle APR Raw Data-Last'!$A$3:$A$1377,'5th Cycle Summary-Final2'!$C201,'5th Cycle APR Raw Data-Last'!$Q$3:$Q$1377)</f>
        <v>2387</v>
      </c>
      <c r="V201" s="32">
        <f t="shared" si="6"/>
        <v>0</v>
      </c>
      <c r="W201" s="34">
        <f t="shared" si="7"/>
        <v>2.1067961165048543</v>
      </c>
      <c r="X201" s="32">
        <f>VLOOKUP(C201,'5th Cycle APR Raw Data-Last'!$A$3:$S$1377,18,FALSE)</f>
        <v>2727</v>
      </c>
      <c r="Y201" s="32">
        <f>SUMIF('5th Cycle APR Raw Data-Last'!$A$3:$A$1377,'5th Cycle Summary-Final2'!$C201,'5th Cycle APR Raw Data-Last'!$S$3:$S$1377)</f>
        <v>2588</v>
      </c>
      <c r="Z201" s="32">
        <f t="shared" si="8"/>
        <v>1393</v>
      </c>
    </row>
    <row r="202" spans="1:26" ht="12.75" customHeight="1" x14ac:dyDescent="0.15">
      <c r="A202" s="9" t="s">
        <v>273</v>
      </c>
      <c r="B202" s="9" t="s">
        <v>144</v>
      </c>
      <c r="C202" s="29" t="s">
        <v>292</v>
      </c>
      <c r="D202" s="32">
        <f>VLOOKUP(C202,'5th Cycle APR Raw Data-Last'!$A$3:$S$1377,6,FALSE)</f>
        <v>14</v>
      </c>
      <c r="E202" s="32">
        <f>SUMIF('5th Cycle APR Raw Data-Last'!$A$3:$A$1377,'5th Cycle Summary-Final2'!$C202,'5th Cycle APR Raw Data-Last'!G$3:G$1377)</f>
        <v>0</v>
      </c>
      <c r="F202" s="32">
        <f>SUMIF('5th Cycle APR Raw Data-Last'!$A$3:$A$1377,'5th Cycle Summary-Final2'!$C202,'5th Cycle APR Raw Data-Last'!H$3:H$1377)</f>
        <v>0</v>
      </c>
      <c r="G202" s="32">
        <f>SUMIF('5th Cycle APR Raw Data-Last'!$A$3:$A$1377,'5th Cycle Summary-Final2'!$C202,'5th Cycle APR Raw Data-Last'!I$3:I$1377)</f>
        <v>0</v>
      </c>
      <c r="H202" s="32">
        <f t="shared" si="0"/>
        <v>14</v>
      </c>
      <c r="I202" s="34">
        <f t="shared" si="1"/>
        <v>0</v>
      </c>
      <c r="J202" s="32">
        <f>VLOOKUP(C202,'5th Cycle APR Raw Data-Last'!$A$3:$S$1377,10,FALSE)</f>
        <v>10</v>
      </c>
      <c r="K202" s="32">
        <f>SUMIF('5th Cycle APR Raw Data-Last'!$A$3:$A$1377,'5th Cycle Summary-Final2'!$C202,'5th Cycle APR Raw Data-Last'!K$3:K$1377)</f>
        <v>0</v>
      </c>
      <c r="L202" s="32">
        <f>SUMIF('5th Cycle APR Raw Data-Last'!$A$3:$A$1377,'5th Cycle Summary-Final2'!$C202,'5th Cycle APR Raw Data-Last'!L$3:L$1377)</f>
        <v>0</v>
      </c>
      <c r="M202" s="32">
        <f>SUMIF('5th Cycle APR Raw Data-Last'!$A$3:$A$1377,'5th Cycle Summary-Final2'!$C202,'5th Cycle APR Raw Data-Last'!M$3:M$1377)</f>
        <v>0</v>
      </c>
      <c r="N202" s="32">
        <f t="shared" si="2"/>
        <v>10</v>
      </c>
      <c r="O202" s="34">
        <f t="shared" si="3"/>
        <v>0</v>
      </c>
      <c r="P202" s="32">
        <f>VLOOKUP(C202,'5th Cycle APR Raw Data-Last'!$A$3:$S$1377,14,FALSE)</f>
        <v>11</v>
      </c>
      <c r="Q202" s="32">
        <f>SUMIF('5th Cycle APR Raw Data-Last'!$A$3:$A$1377,'5th Cycle Summary-Final2'!$C202,'5th Cycle APR Raw Data-Last'!$O$3:$O$1377)</f>
        <v>0</v>
      </c>
      <c r="R202" s="32">
        <f t="shared" si="4"/>
        <v>11</v>
      </c>
      <c r="S202" s="34">
        <f t="shared" si="5"/>
        <v>0</v>
      </c>
      <c r="T202" s="32">
        <f>VLOOKUP(C202,'5th Cycle APR Raw Data-Last'!$A$3:$S$1377,16,FALSE)</f>
        <v>26</v>
      </c>
      <c r="U202" s="32">
        <f>SUMIF('5th Cycle APR Raw Data-Last'!$A$3:$A$1377,'5th Cycle Summary-Final2'!$C202,'5th Cycle APR Raw Data-Last'!$Q$3:$Q$1377)</f>
        <v>5</v>
      </c>
      <c r="V202" s="32">
        <f t="shared" si="6"/>
        <v>21</v>
      </c>
      <c r="W202" s="34">
        <f t="shared" si="7"/>
        <v>0.19230769230769232</v>
      </c>
      <c r="X202" s="32">
        <f>VLOOKUP(C202,'5th Cycle APR Raw Data-Last'!$A$3:$S$1377,18,FALSE)</f>
        <v>61</v>
      </c>
      <c r="Y202" s="32">
        <f>SUMIF('5th Cycle APR Raw Data-Last'!$A$3:$A$1377,'5th Cycle Summary-Final2'!$C202,'5th Cycle APR Raw Data-Last'!$S$3:$S$1377)</f>
        <v>5</v>
      </c>
      <c r="Z202" s="32">
        <f t="shared" si="8"/>
        <v>56</v>
      </c>
    </row>
    <row r="203" spans="1:26" ht="12.75" customHeight="1" x14ac:dyDescent="0.15">
      <c r="A203" s="9" t="s">
        <v>273</v>
      </c>
      <c r="B203" s="9" t="s">
        <v>144</v>
      </c>
      <c r="C203" s="29" t="s">
        <v>293</v>
      </c>
      <c r="D203" s="32">
        <f>VLOOKUP(C203,'5th Cycle APR Raw Data-Last'!$A$3:$S$1377,6,FALSE)</f>
        <v>42</v>
      </c>
      <c r="E203" s="32">
        <f>SUMIF('5th Cycle APR Raw Data-Last'!$A$3:$A$1377,'5th Cycle Summary-Final2'!$C203,'5th Cycle APR Raw Data-Last'!G$3:G$1377)</f>
        <v>13</v>
      </c>
      <c r="F203" s="32">
        <f>SUMIF('5th Cycle APR Raw Data-Last'!$A$3:$A$1377,'5th Cycle Summary-Final2'!$C203,'5th Cycle APR Raw Data-Last'!H$3:H$1377)</f>
        <v>13</v>
      </c>
      <c r="G203" s="32">
        <f>SUMIF('5th Cycle APR Raw Data-Last'!$A$3:$A$1377,'5th Cycle Summary-Final2'!$C203,'5th Cycle APR Raw Data-Last'!I$3:I$1377)</f>
        <v>0</v>
      </c>
      <c r="H203" s="32">
        <f t="shared" si="0"/>
        <v>29</v>
      </c>
      <c r="I203" s="34">
        <f t="shared" si="1"/>
        <v>0.30952380952380953</v>
      </c>
      <c r="J203" s="32">
        <f>VLOOKUP(C203,'5th Cycle APR Raw Data-Last'!$A$3:$S$1377,10,FALSE)</f>
        <v>29</v>
      </c>
      <c r="K203" s="32">
        <f>SUMIF('5th Cycle APR Raw Data-Last'!$A$3:$A$1377,'5th Cycle Summary-Final2'!$C203,'5th Cycle APR Raw Data-Last'!K$3:K$1377)</f>
        <v>28</v>
      </c>
      <c r="L203" s="32">
        <f>SUMIF('5th Cycle APR Raw Data-Last'!$A$3:$A$1377,'5th Cycle Summary-Final2'!$C203,'5th Cycle APR Raw Data-Last'!L$3:L$1377)</f>
        <v>28</v>
      </c>
      <c r="M203" s="32">
        <f>SUMIF('5th Cycle APR Raw Data-Last'!$A$3:$A$1377,'5th Cycle Summary-Final2'!$C203,'5th Cycle APR Raw Data-Last'!M$3:M$1377)</f>
        <v>0</v>
      </c>
      <c r="N203" s="32">
        <f t="shared" si="2"/>
        <v>1</v>
      </c>
      <c r="O203" s="34">
        <f t="shared" si="3"/>
        <v>0.96551724137931039</v>
      </c>
      <c r="P203" s="32">
        <f>VLOOKUP(C203,'5th Cycle APR Raw Data-Last'!$A$3:$S$1377,14,FALSE)</f>
        <v>33</v>
      </c>
      <c r="Q203" s="32">
        <f>SUMIF('5th Cycle APR Raw Data-Last'!$A$3:$A$1377,'5th Cycle Summary-Final2'!$C203,'5th Cycle APR Raw Data-Last'!$O$3:$O$1377)</f>
        <v>16</v>
      </c>
      <c r="R203" s="32">
        <f t="shared" si="4"/>
        <v>17</v>
      </c>
      <c r="S203" s="34">
        <f t="shared" si="5"/>
        <v>0.48484848484848486</v>
      </c>
      <c r="T203" s="32">
        <f>VLOOKUP(C203,'5th Cycle APR Raw Data-Last'!$A$3:$S$1377,16,FALSE)</f>
        <v>73</v>
      </c>
      <c r="U203" s="32">
        <f>SUMIF('5th Cycle APR Raw Data-Last'!$A$3:$A$1377,'5th Cycle Summary-Final2'!$C203,'5th Cycle APR Raw Data-Last'!$Q$3:$Q$1377)</f>
        <v>805</v>
      </c>
      <c r="V203" s="32">
        <f t="shared" si="6"/>
        <v>0</v>
      </c>
      <c r="W203" s="34">
        <f t="shared" si="7"/>
        <v>11.027397260273972</v>
      </c>
      <c r="X203" s="32">
        <f>VLOOKUP(C203,'5th Cycle APR Raw Data-Last'!$A$3:$S$1377,18,FALSE)</f>
        <v>177</v>
      </c>
      <c r="Y203" s="32">
        <f>SUMIF('5th Cycle APR Raw Data-Last'!$A$3:$A$1377,'5th Cycle Summary-Final2'!$C203,'5th Cycle APR Raw Data-Last'!$S$3:$S$1377)</f>
        <v>862</v>
      </c>
      <c r="Z203" s="32">
        <f t="shared" si="8"/>
        <v>47</v>
      </c>
    </row>
    <row r="204" spans="1:26" ht="12.75" customHeight="1" x14ac:dyDescent="0.15">
      <c r="A204" s="9" t="s">
        <v>273</v>
      </c>
      <c r="B204" s="9" t="s">
        <v>144</v>
      </c>
      <c r="C204" s="29" t="s">
        <v>294</v>
      </c>
      <c r="D204" s="32">
        <f>VLOOKUP(C204,'5th Cycle APR Raw Data-Last'!$A$3:$S$1377,6,FALSE)</f>
        <v>1</v>
      </c>
      <c r="E204" s="32">
        <f>SUMIF('5th Cycle APR Raw Data-Last'!$A$3:$A$1377,'5th Cycle Summary-Final2'!$C204,'5th Cycle APR Raw Data-Last'!G$3:G$1377)</f>
        <v>0</v>
      </c>
      <c r="F204" s="32">
        <f>SUMIF('5th Cycle APR Raw Data-Last'!$A$3:$A$1377,'5th Cycle Summary-Final2'!$C204,'5th Cycle APR Raw Data-Last'!H$3:H$1377)</f>
        <v>0</v>
      </c>
      <c r="G204" s="32">
        <f>SUMIF('5th Cycle APR Raw Data-Last'!$A$3:$A$1377,'5th Cycle Summary-Final2'!$C204,'5th Cycle APR Raw Data-Last'!I$3:I$1377)</f>
        <v>0</v>
      </c>
      <c r="H204" s="32">
        <f t="shared" si="0"/>
        <v>1</v>
      </c>
      <c r="I204" s="34">
        <f t="shared" si="1"/>
        <v>0</v>
      </c>
      <c r="J204" s="32">
        <f>VLOOKUP(C204,'5th Cycle APR Raw Data-Last'!$A$3:$S$1377,10,FALSE)</f>
        <v>1</v>
      </c>
      <c r="K204" s="32">
        <f>SUMIF('5th Cycle APR Raw Data-Last'!$A$3:$A$1377,'5th Cycle Summary-Final2'!$C204,'5th Cycle APR Raw Data-Last'!K$3:K$1377)</f>
        <v>0</v>
      </c>
      <c r="L204" s="32">
        <f>SUMIF('5th Cycle APR Raw Data-Last'!$A$3:$A$1377,'5th Cycle Summary-Final2'!$C204,'5th Cycle APR Raw Data-Last'!L$3:L$1377)</f>
        <v>0</v>
      </c>
      <c r="M204" s="32">
        <f>SUMIF('5th Cycle APR Raw Data-Last'!$A$3:$A$1377,'5th Cycle Summary-Final2'!$C204,'5th Cycle APR Raw Data-Last'!M$3:M$1377)</f>
        <v>0</v>
      </c>
      <c r="N204" s="32">
        <f t="shared" si="2"/>
        <v>1</v>
      </c>
      <c r="O204" s="34">
        <f t="shared" si="3"/>
        <v>0</v>
      </c>
      <c r="P204" s="32">
        <f>VLOOKUP(C204,'5th Cycle APR Raw Data-Last'!$A$3:$S$1377,14,FALSE)</f>
        <v>1</v>
      </c>
      <c r="Q204" s="32">
        <f>SUMIF('5th Cycle APR Raw Data-Last'!$A$3:$A$1377,'5th Cycle Summary-Final2'!$C204,'5th Cycle APR Raw Data-Last'!$O$3:$O$1377)</f>
        <v>0</v>
      </c>
      <c r="R204" s="32">
        <f t="shared" si="4"/>
        <v>1</v>
      </c>
      <c r="S204" s="34">
        <f t="shared" si="5"/>
        <v>0</v>
      </c>
      <c r="T204" s="32">
        <f>VLOOKUP(C204,'5th Cycle APR Raw Data-Last'!$A$3:$S$1377,16,FALSE)</f>
        <v>2</v>
      </c>
      <c r="U204" s="32">
        <f>SUMIF('5th Cycle APR Raw Data-Last'!$A$3:$A$1377,'5th Cycle Summary-Final2'!$C204,'5th Cycle APR Raw Data-Last'!$Q$3:$Q$1377)</f>
        <v>1214</v>
      </c>
      <c r="V204" s="32">
        <f t="shared" si="6"/>
        <v>0</v>
      </c>
      <c r="W204" s="34">
        <f t="shared" si="7"/>
        <v>607</v>
      </c>
      <c r="X204" s="32">
        <f>VLOOKUP(C204,'5th Cycle APR Raw Data-Last'!$A$3:$S$1377,18,FALSE)</f>
        <v>5</v>
      </c>
      <c r="Y204" s="32">
        <f>SUMIF('5th Cycle APR Raw Data-Last'!$A$3:$A$1377,'5th Cycle Summary-Final2'!$C204,'5th Cycle APR Raw Data-Last'!$S$3:$S$1377)</f>
        <v>1214</v>
      </c>
      <c r="Z204" s="32">
        <f t="shared" si="8"/>
        <v>3</v>
      </c>
    </row>
    <row r="205" spans="1:26" ht="12.75" customHeight="1" x14ac:dyDescent="0.15">
      <c r="A205" s="9" t="s">
        <v>273</v>
      </c>
      <c r="B205" s="9" t="s">
        <v>144</v>
      </c>
      <c r="C205" s="29" t="s">
        <v>273</v>
      </c>
      <c r="D205" s="32">
        <f>VLOOKUP(C205,'5th Cycle APR Raw Data-Last'!$A$3:$S$1377,6,FALSE)</f>
        <v>83</v>
      </c>
      <c r="E205" s="32">
        <f>SUMIF('5th Cycle APR Raw Data-Last'!$A$3:$A$1377,'5th Cycle Summary-Final2'!$C205,'5th Cycle APR Raw Data-Last'!G$3:G$1377)</f>
        <v>0</v>
      </c>
      <c r="F205" s="32">
        <f>SUMIF('5th Cycle APR Raw Data-Last'!$A$3:$A$1377,'5th Cycle Summary-Final2'!$C205,'5th Cycle APR Raw Data-Last'!H$3:H$1377)</f>
        <v>0</v>
      </c>
      <c r="G205" s="32">
        <f>SUMIF('5th Cycle APR Raw Data-Last'!$A$3:$A$1377,'5th Cycle Summary-Final2'!$C205,'5th Cycle APR Raw Data-Last'!I$3:I$1377)</f>
        <v>0</v>
      </c>
      <c r="H205" s="32">
        <f t="shared" si="0"/>
        <v>83</v>
      </c>
      <c r="I205" s="34">
        <f t="shared" si="1"/>
        <v>0</v>
      </c>
      <c r="J205" s="32">
        <f>VLOOKUP(C205,'5th Cycle APR Raw Data-Last'!$A$3:$S$1377,10,FALSE)</f>
        <v>59</v>
      </c>
      <c r="K205" s="32">
        <f>SUMIF('5th Cycle APR Raw Data-Last'!$A$3:$A$1377,'5th Cycle Summary-Final2'!$C205,'5th Cycle APR Raw Data-Last'!K$3:K$1377)</f>
        <v>1</v>
      </c>
      <c r="L205" s="32">
        <f>SUMIF('5th Cycle APR Raw Data-Last'!$A$3:$A$1377,'5th Cycle Summary-Final2'!$C205,'5th Cycle APR Raw Data-Last'!L$3:L$1377)</f>
        <v>1</v>
      </c>
      <c r="M205" s="32">
        <f>SUMIF('5th Cycle APR Raw Data-Last'!$A$3:$A$1377,'5th Cycle Summary-Final2'!$C205,'5th Cycle APR Raw Data-Last'!M$3:M$1377)</f>
        <v>0</v>
      </c>
      <c r="N205" s="32">
        <f t="shared" si="2"/>
        <v>58</v>
      </c>
      <c r="O205" s="34">
        <f t="shared" si="3"/>
        <v>1.6949152542372881E-2</v>
      </c>
      <c r="P205" s="32">
        <f>VLOOKUP(C205,'5th Cycle APR Raw Data-Last'!$A$3:$S$1377,14,FALSE)</f>
        <v>66</v>
      </c>
      <c r="Q205" s="32">
        <f>SUMIF('5th Cycle APR Raw Data-Last'!$A$3:$A$1377,'5th Cycle Summary-Final2'!$C205,'5th Cycle APR Raw Data-Last'!$O$3:$O$1377)</f>
        <v>8</v>
      </c>
      <c r="R205" s="32">
        <f t="shared" si="4"/>
        <v>58</v>
      </c>
      <c r="S205" s="34">
        <f t="shared" si="5"/>
        <v>0.12121212121212122</v>
      </c>
      <c r="T205" s="32">
        <f>VLOOKUP(C205,'5th Cycle APR Raw Data-Last'!$A$3:$S$1377,16,FALSE)</f>
        <v>155</v>
      </c>
      <c r="U205" s="32">
        <f>SUMIF('5th Cycle APR Raw Data-Last'!$A$3:$A$1377,'5th Cycle Summary-Final2'!$C205,'5th Cycle APR Raw Data-Last'!$Q$3:$Q$1377)</f>
        <v>7</v>
      </c>
      <c r="V205" s="32">
        <f t="shared" si="6"/>
        <v>148</v>
      </c>
      <c r="W205" s="34">
        <f t="shared" si="7"/>
        <v>4.5161290322580643E-2</v>
      </c>
      <c r="X205" s="32">
        <f>VLOOKUP(C205,'5th Cycle APR Raw Data-Last'!$A$3:$S$1377,18,FALSE)</f>
        <v>363</v>
      </c>
      <c r="Y205" s="32">
        <f>SUMIF('5th Cycle APR Raw Data-Last'!$A$3:$A$1377,'5th Cycle Summary-Final2'!$C205,'5th Cycle APR Raw Data-Last'!$S$3:$S$1377)</f>
        <v>16</v>
      </c>
      <c r="Z205" s="32">
        <f t="shared" si="8"/>
        <v>347</v>
      </c>
    </row>
    <row r="206" spans="1:26" ht="12.75" customHeight="1" x14ac:dyDescent="0.15">
      <c r="A206" s="9" t="s">
        <v>273</v>
      </c>
      <c r="B206" s="9" t="s">
        <v>144</v>
      </c>
      <c r="C206" s="29" t="s">
        <v>295</v>
      </c>
      <c r="D206" s="32">
        <f>VLOOKUP(C206,'5th Cycle APR Raw Data-Last'!$A$3:$S$1377,6,FALSE)</f>
        <v>1240</v>
      </c>
      <c r="E206" s="32">
        <f>SUMIF('5th Cycle APR Raw Data-Last'!$A$3:$A$1377,'5th Cycle Summary-Final2'!$C206,'5th Cycle APR Raw Data-Last'!G$3:G$1377)</f>
        <v>81</v>
      </c>
      <c r="F206" s="32">
        <f>SUMIF('5th Cycle APR Raw Data-Last'!$A$3:$A$1377,'5th Cycle Summary-Final2'!$C206,'5th Cycle APR Raw Data-Last'!H$3:H$1377)</f>
        <v>81</v>
      </c>
      <c r="G206" s="32">
        <f>SUMIF('5th Cycle APR Raw Data-Last'!$A$3:$A$1377,'5th Cycle Summary-Final2'!$C206,'5th Cycle APR Raw Data-Last'!I$3:I$1377)</f>
        <v>0</v>
      </c>
      <c r="H206" s="32">
        <f t="shared" si="0"/>
        <v>1159</v>
      </c>
      <c r="I206" s="34">
        <f t="shared" si="1"/>
        <v>6.5322580645161291E-2</v>
      </c>
      <c r="J206" s="32">
        <f>VLOOKUP(C206,'5th Cycle APR Raw Data-Last'!$A$3:$S$1377,10,FALSE)</f>
        <v>879</v>
      </c>
      <c r="K206" s="32">
        <f>SUMIF('5th Cycle APR Raw Data-Last'!$A$3:$A$1377,'5th Cycle Summary-Final2'!$C206,'5th Cycle APR Raw Data-Last'!K$3:K$1377)</f>
        <v>151</v>
      </c>
      <c r="L206" s="32">
        <f>SUMIF('5th Cycle APR Raw Data-Last'!$A$3:$A$1377,'5th Cycle Summary-Final2'!$C206,'5th Cycle APR Raw Data-Last'!L$3:L$1377)</f>
        <v>151</v>
      </c>
      <c r="M206" s="32">
        <f>SUMIF('5th Cycle APR Raw Data-Last'!$A$3:$A$1377,'5th Cycle Summary-Final2'!$C206,'5th Cycle APR Raw Data-Last'!M$3:M$1377)</f>
        <v>0</v>
      </c>
      <c r="N206" s="32">
        <f t="shared" si="2"/>
        <v>728</v>
      </c>
      <c r="O206" s="34">
        <f t="shared" si="3"/>
        <v>0.17178612059158135</v>
      </c>
      <c r="P206" s="32">
        <f>VLOOKUP(C206,'5th Cycle APR Raw Data-Last'!$A$3:$S$1377,14,FALSE)</f>
        <v>979</v>
      </c>
      <c r="Q206" s="32">
        <f>SUMIF('5th Cycle APR Raw Data-Last'!$A$3:$A$1377,'5th Cycle Summary-Final2'!$C206,'5th Cycle APR Raw Data-Last'!$O$3:$O$1377)</f>
        <v>180</v>
      </c>
      <c r="R206" s="32">
        <f t="shared" si="4"/>
        <v>799</v>
      </c>
      <c r="S206" s="34">
        <f t="shared" si="5"/>
        <v>0.18386108273748722</v>
      </c>
      <c r="T206" s="32">
        <f>VLOOKUP(C206,'5th Cycle APR Raw Data-Last'!$A$3:$S$1377,16,FALSE)</f>
        <v>2174</v>
      </c>
      <c r="U206" s="32">
        <f>SUMIF('5th Cycle APR Raw Data-Last'!$A$3:$A$1377,'5th Cycle Summary-Final2'!$C206,'5th Cycle APR Raw Data-Last'!$Q$3:$Q$1377)</f>
        <v>3283</v>
      </c>
      <c r="V206" s="32">
        <f t="shared" si="6"/>
        <v>0</v>
      </c>
      <c r="W206" s="34">
        <f t="shared" si="7"/>
        <v>1.5101195952161914</v>
      </c>
      <c r="X206" s="32">
        <f>VLOOKUP(C206,'5th Cycle APR Raw Data-Last'!$A$3:$S$1377,18,FALSE)</f>
        <v>5272</v>
      </c>
      <c r="Y206" s="32">
        <f>SUMIF('5th Cycle APR Raw Data-Last'!$A$3:$A$1377,'5th Cycle Summary-Final2'!$C206,'5th Cycle APR Raw Data-Last'!$S$3:$S$1377)</f>
        <v>3695</v>
      </c>
      <c r="Z206" s="32">
        <f t="shared" si="8"/>
        <v>2686</v>
      </c>
    </row>
    <row r="207" spans="1:26" ht="12.75" customHeight="1" x14ac:dyDescent="0.15">
      <c r="A207" s="9" t="s">
        <v>273</v>
      </c>
      <c r="B207" s="9" t="s">
        <v>144</v>
      </c>
      <c r="C207" s="29" t="s">
        <v>296</v>
      </c>
      <c r="D207" s="32">
        <f>VLOOKUP(C207,'5th Cycle APR Raw Data-Last'!$A$3:$S$1377,6,FALSE)</f>
        <v>112</v>
      </c>
      <c r="E207" s="32">
        <f>SUMIF('5th Cycle APR Raw Data-Last'!$A$3:$A$1377,'5th Cycle Summary-Final2'!$C207,'5th Cycle APR Raw Data-Last'!G$3:G$1377)</f>
        <v>0</v>
      </c>
      <c r="F207" s="32">
        <f>SUMIF('5th Cycle APR Raw Data-Last'!$A$3:$A$1377,'5th Cycle Summary-Final2'!$C207,'5th Cycle APR Raw Data-Last'!H$3:H$1377)</f>
        <v>0</v>
      </c>
      <c r="G207" s="32">
        <f>SUMIF('5th Cycle APR Raw Data-Last'!$A$3:$A$1377,'5th Cycle Summary-Final2'!$C207,'5th Cycle APR Raw Data-Last'!I$3:I$1377)</f>
        <v>0</v>
      </c>
      <c r="H207" s="32">
        <f t="shared" si="0"/>
        <v>112</v>
      </c>
      <c r="I207" s="34">
        <f t="shared" si="1"/>
        <v>0</v>
      </c>
      <c r="J207" s="32">
        <f>VLOOKUP(C207,'5th Cycle APR Raw Data-Last'!$A$3:$S$1377,10,FALSE)</f>
        <v>81</v>
      </c>
      <c r="K207" s="32">
        <f>SUMIF('5th Cycle APR Raw Data-Last'!$A$3:$A$1377,'5th Cycle Summary-Final2'!$C207,'5th Cycle APR Raw Data-Last'!K$3:K$1377)</f>
        <v>0</v>
      </c>
      <c r="L207" s="32">
        <f>SUMIF('5th Cycle APR Raw Data-Last'!$A$3:$A$1377,'5th Cycle Summary-Final2'!$C207,'5th Cycle APR Raw Data-Last'!L$3:L$1377)</f>
        <v>0</v>
      </c>
      <c r="M207" s="32">
        <f>SUMIF('5th Cycle APR Raw Data-Last'!$A$3:$A$1377,'5th Cycle Summary-Final2'!$C207,'5th Cycle APR Raw Data-Last'!M$3:M$1377)</f>
        <v>0</v>
      </c>
      <c r="N207" s="32">
        <f t="shared" si="2"/>
        <v>81</v>
      </c>
      <c r="O207" s="34">
        <f t="shared" si="3"/>
        <v>0</v>
      </c>
      <c r="P207" s="32">
        <f>VLOOKUP(C207,'5th Cycle APR Raw Data-Last'!$A$3:$S$1377,14,FALSE)</f>
        <v>90</v>
      </c>
      <c r="Q207" s="32">
        <f>SUMIF('5th Cycle APR Raw Data-Last'!$A$3:$A$1377,'5th Cycle Summary-Final2'!$C207,'5th Cycle APR Raw Data-Last'!$O$3:$O$1377)</f>
        <v>31</v>
      </c>
      <c r="R207" s="32">
        <f t="shared" si="4"/>
        <v>59</v>
      </c>
      <c r="S207" s="34">
        <f t="shared" si="5"/>
        <v>0.34444444444444444</v>
      </c>
      <c r="T207" s="32">
        <f>VLOOKUP(C207,'5th Cycle APR Raw Data-Last'!$A$3:$S$1377,16,FALSE)</f>
        <v>209</v>
      </c>
      <c r="U207" s="32">
        <f>SUMIF('5th Cycle APR Raw Data-Last'!$A$3:$A$1377,'5th Cycle Summary-Final2'!$C207,'5th Cycle APR Raw Data-Last'!$Q$3:$Q$1377)</f>
        <v>112</v>
      </c>
      <c r="V207" s="32">
        <f t="shared" si="6"/>
        <v>97</v>
      </c>
      <c r="W207" s="34">
        <f t="shared" si="7"/>
        <v>0.53588516746411485</v>
      </c>
      <c r="X207" s="32">
        <f>VLOOKUP(C207,'5th Cycle APR Raw Data-Last'!$A$3:$S$1377,18,FALSE)</f>
        <v>492</v>
      </c>
      <c r="Y207" s="32">
        <f>SUMIF('5th Cycle APR Raw Data-Last'!$A$3:$A$1377,'5th Cycle Summary-Final2'!$C207,'5th Cycle APR Raw Data-Last'!$S$3:$S$1377)</f>
        <v>143</v>
      </c>
      <c r="Z207" s="32">
        <f t="shared" si="8"/>
        <v>349</v>
      </c>
    </row>
    <row r="208" spans="1:26" ht="12.75" customHeight="1" x14ac:dyDescent="0.15">
      <c r="A208" s="9" t="s">
        <v>273</v>
      </c>
      <c r="B208" s="9" t="s">
        <v>144</v>
      </c>
      <c r="C208" s="29" t="s">
        <v>297</v>
      </c>
      <c r="D208" s="32">
        <f>VLOOKUP(C208,'5th Cycle APR Raw Data-Last'!$A$3:$S$1377,6,FALSE)</f>
        <v>1</v>
      </c>
      <c r="E208" s="32">
        <f>SUMIF('5th Cycle APR Raw Data-Last'!$A$3:$A$1377,'5th Cycle Summary-Final2'!$C208,'5th Cycle APR Raw Data-Last'!G$3:G$1377)</f>
        <v>0</v>
      </c>
      <c r="F208" s="32">
        <f>SUMIF('5th Cycle APR Raw Data-Last'!$A$3:$A$1377,'5th Cycle Summary-Final2'!$C208,'5th Cycle APR Raw Data-Last'!H$3:H$1377)</f>
        <v>0</v>
      </c>
      <c r="G208" s="32">
        <f>SUMIF('5th Cycle APR Raw Data-Last'!$A$3:$A$1377,'5th Cycle Summary-Final2'!$C208,'5th Cycle APR Raw Data-Last'!I$3:I$1377)</f>
        <v>0</v>
      </c>
      <c r="H208" s="32">
        <f t="shared" si="0"/>
        <v>1</v>
      </c>
      <c r="I208" s="34">
        <f t="shared" si="1"/>
        <v>0</v>
      </c>
      <c r="J208" s="32">
        <f>VLOOKUP(C208,'5th Cycle APR Raw Data-Last'!$A$3:$S$1377,10,FALSE)</f>
        <v>1</v>
      </c>
      <c r="K208" s="32">
        <f>SUMIF('5th Cycle APR Raw Data-Last'!$A$3:$A$1377,'5th Cycle Summary-Final2'!$C208,'5th Cycle APR Raw Data-Last'!K$3:K$1377)</f>
        <v>0</v>
      </c>
      <c r="L208" s="32">
        <f>SUMIF('5th Cycle APR Raw Data-Last'!$A$3:$A$1377,'5th Cycle Summary-Final2'!$C208,'5th Cycle APR Raw Data-Last'!L$3:L$1377)</f>
        <v>0</v>
      </c>
      <c r="M208" s="32">
        <f>SUMIF('5th Cycle APR Raw Data-Last'!$A$3:$A$1377,'5th Cycle Summary-Final2'!$C208,'5th Cycle APR Raw Data-Last'!M$3:M$1377)</f>
        <v>0</v>
      </c>
      <c r="N208" s="32">
        <f t="shared" si="2"/>
        <v>1</v>
      </c>
      <c r="O208" s="34">
        <f t="shared" si="3"/>
        <v>0</v>
      </c>
      <c r="P208" s="32">
        <f>VLOOKUP(C208,'5th Cycle APR Raw Data-Last'!$A$3:$S$1377,14,FALSE)</f>
        <v>0</v>
      </c>
      <c r="Q208" s="32">
        <f>SUMIF('5th Cycle APR Raw Data-Last'!$A$3:$A$1377,'5th Cycle Summary-Final2'!$C208,'5th Cycle APR Raw Data-Last'!$O$3:$O$1377)</f>
        <v>0</v>
      </c>
      <c r="R208" s="32">
        <f t="shared" si="4"/>
        <v>0</v>
      </c>
      <c r="S208" s="34" t="e">
        <f t="shared" si="5"/>
        <v>#DIV/0!</v>
      </c>
      <c r="T208" s="32">
        <f>VLOOKUP(C208,'5th Cycle APR Raw Data-Last'!$A$3:$S$1377,16,FALSE)</f>
        <v>0</v>
      </c>
      <c r="U208" s="32">
        <f>SUMIF('5th Cycle APR Raw Data-Last'!$A$3:$A$1377,'5th Cycle Summary-Final2'!$C208,'5th Cycle APR Raw Data-Last'!$Q$3:$Q$1377)</f>
        <v>0</v>
      </c>
      <c r="V208" s="32">
        <f t="shared" si="6"/>
        <v>0</v>
      </c>
      <c r="W208" s="34" t="e">
        <f t="shared" si="7"/>
        <v>#DIV/0!</v>
      </c>
      <c r="X208" s="32">
        <f>VLOOKUP(C208,'5th Cycle APR Raw Data-Last'!$A$3:$S$1377,18,FALSE)</f>
        <v>2</v>
      </c>
      <c r="Y208" s="32">
        <f>SUMIF('5th Cycle APR Raw Data-Last'!$A$3:$A$1377,'5th Cycle Summary-Final2'!$C208,'5th Cycle APR Raw Data-Last'!$S$3:$S$1377)</f>
        <v>0</v>
      </c>
      <c r="Z208" s="32">
        <f t="shared" si="8"/>
        <v>2</v>
      </c>
    </row>
    <row r="209" spans="1:26" ht="12.75" customHeight="1" x14ac:dyDescent="0.15">
      <c r="A209" s="9" t="s">
        <v>273</v>
      </c>
      <c r="B209" s="9" t="s">
        <v>144</v>
      </c>
      <c r="C209" s="29" t="s">
        <v>298</v>
      </c>
      <c r="D209" s="32">
        <f>VLOOKUP(C209,'5th Cycle APR Raw Data-Last'!$A$3:$S$1377,6,FALSE)</f>
        <v>134</v>
      </c>
      <c r="E209" s="32">
        <f>SUMIF('5th Cycle APR Raw Data-Last'!$A$3:$A$1377,'5th Cycle Summary-Final2'!$C209,'5th Cycle APR Raw Data-Last'!G$3:G$1377)</f>
        <v>65</v>
      </c>
      <c r="F209" s="32">
        <f>SUMIF('5th Cycle APR Raw Data-Last'!$A$3:$A$1377,'5th Cycle Summary-Final2'!$C209,'5th Cycle APR Raw Data-Last'!H$3:H$1377)</f>
        <v>65</v>
      </c>
      <c r="G209" s="32">
        <f>SUMIF('5th Cycle APR Raw Data-Last'!$A$3:$A$1377,'5th Cycle Summary-Final2'!$C209,'5th Cycle APR Raw Data-Last'!I$3:I$1377)</f>
        <v>0</v>
      </c>
      <c r="H209" s="32">
        <f t="shared" si="0"/>
        <v>69</v>
      </c>
      <c r="I209" s="34">
        <f t="shared" si="1"/>
        <v>0.48507462686567165</v>
      </c>
      <c r="J209" s="32">
        <f>VLOOKUP(C209,'5th Cycle APR Raw Data-Last'!$A$3:$S$1377,10,FALSE)</f>
        <v>95</v>
      </c>
      <c r="K209" s="32">
        <f>SUMIF('5th Cycle APR Raw Data-Last'!$A$3:$A$1377,'5th Cycle Summary-Final2'!$C209,'5th Cycle APR Raw Data-Last'!K$3:K$1377)</f>
        <v>28</v>
      </c>
      <c r="L209" s="32">
        <f>SUMIF('5th Cycle APR Raw Data-Last'!$A$3:$A$1377,'5th Cycle Summary-Final2'!$C209,'5th Cycle APR Raw Data-Last'!L$3:L$1377)</f>
        <v>28</v>
      </c>
      <c r="M209" s="32">
        <f>SUMIF('5th Cycle APR Raw Data-Last'!$A$3:$A$1377,'5th Cycle Summary-Final2'!$C209,'5th Cycle APR Raw Data-Last'!M$3:M$1377)</f>
        <v>0</v>
      </c>
      <c r="N209" s="32">
        <f t="shared" si="2"/>
        <v>67</v>
      </c>
      <c r="O209" s="34">
        <f t="shared" si="3"/>
        <v>0.29473684210526313</v>
      </c>
      <c r="P209" s="32">
        <f>VLOOKUP(C209,'5th Cycle APR Raw Data-Last'!$A$3:$S$1377,14,FALSE)</f>
        <v>108</v>
      </c>
      <c r="Q209" s="32">
        <f>SUMIF('5th Cycle APR Raw Data-Last'!$A$3:$A$1377,'5th Cycle Summary-Final2'!$C209,'5th Cycle APR Raw Data-Last'!$O$3:$O$1377)</f>
        <v>7</v>
      </c>
      <c r="R209" s="32">
        <f t="shared" si="4"/>
        <v>101</v>
      </c>
      <c r="S209" s="34">
        <f t="shared" si="5"/>
        <v>6.4814814814814811E-2</v>
      </c>
      <c r="T209" s="32">
        <f>VLOOKUP(C209,'5th Cycle APR Raw Data-Last'!$A$3:$S$1377,16,FALSE)</f>
        <v>244</v>
      </c>
      <c r="U209" s="32">
        <f>SUMIF('5th Cycle APR Raw Data-Last'!$A$3:$A$1377,'5th Cycle Summary-Final2'!$C209,'5th Cycle APR Raw Data-Last'!$Q$3:$Q$1377)</f>
        <v>416</v>
      </c>
      <c r="V209" s="32">
        <f t="shared" si="6"/>
        <v>0</v>
      </c>
      <c r="W209" s="34">
        <f t="shared" si="7"/>
        <v>1.7049180327868851</v>
      </c>
      <c r="X209" s="32">
        <f>VLOOKUP(C209,'5th Cycle APR Raw Data-Last'!$A$3:$S$1377,18,FALSE)</f>
        <v>581</v>
      </c>
      <c r="Y209" s="32">
        <f>SUMIF('5th Cycle APR Raw Data-Last'!$A$3:$A$1377,'5th Cycle Summary-Final2'!$C209,'5th Cycle APR Raw Data-Last'!$S$3:$S$1377)</f>
        <v>516</v>
      </c>
      <c r="Z209" s="32">
        <f t="shared" si="8"/>
        <v>237</v>
      </c>
    </row>
    <row r="210" spans="1:26" ht="12.75" customHeight="1" x14ac:dyDescent="0.15">
      <c r="A210" s="9" t="s">
        <v>273</v>
      </c>
      <c r="B210" s="9" t="s">
        <v>144</v>
      </c>
      <c r="C210" s="29" t="s">
        <v>299</v>
      </c>
      <c r="D210" s="32">
        <f>VLOOKUP(C210,'5th Cycle APR Raw Data-Last'!$A$3:$S$1377,6,FALSE)</f>
        <v>147</v>
      </c>
      <c r="E210" s="32">
        <f>SUMIF('5th Cycle APR Raw Data-Last'!$A$3:$A$1377,'5th Cycle Summary-Final2'!$C210,'5th Cycle APR Raw Data-Last'!G$3:G$1377)</f>
        <v>0</v>
      </c>
      <c r="F210" s="32">
        <f>SUMIF('5th Cycle APR Raw Data-Last'!$A$3:$A$1377,'5th Cycle Summary-Final2'!$C210,'5th Cycle APR Raw Data-Last'!H$3:H$1377)</f>
        <v>0</v>
      </c>
      <c r="G210" s="32">
        <f>SUMIF('5th Cycle APR Raw Data-Last'!$A$3:$A$1377,'5th Cycle Summary-Final2'!$C210,'5th Cycle APR Raw Data-Last'!I$3:I$1377)</f>
        <v>0</v>
      </c>
      <c r="H210" s="32">
        <f t="shared" si="0"/>
        <v>147</v>
      </c>
      <c r="I210" s="34">
        <f t="shared" si="1"/>
        <v>0</v>
      </c>
      <c r="J210" s="32">
        <f>VLOOKUP(C210,'5th Cycle APR Raw Data-Last'!$A$3:$S$1377,10,FALSE)</f>
        <v>104</v>
      </c>
      <c r="K210" s="32">
        <f>SUMIF('5th Cycle APR Raw Data-Last'!$A$3:$A$1377,'5th Cycle Summary-Final2'!$C210,'5th Cycle APR Raw Data-Last'!K$3:K$1377)</f>
        <v>2</v>
      </c>
      <c r="L210" s="32">
        <f>SUMIF('5th Cycle APR Raw Data-Last'!$A$3:$A$1377,'5th Cycle Summary-Final2'!$C210,'5th Cycle APR Raw Data-Last'!L$3:L$1377)</f>
        <v>2</v>
      </c>
      <c r="M210" s="32">
        <f>SUMIF('5th Cycle APR Raw Data-Last'!$A$3:$A$1377,'5th Cycle Summary-Final2'!$C210,'5th Cycle APR Raw Data-Last'!M$3:M$1377)</f>
        <v>0</v>
      </c>
      <c r="N210" s="32">
        <f t="shared" si="2"/>
        <v>102</v>
      </c>
      <c r="O210" s="34">
        <f t="shared" si="3"/>
        <v>1.9230769230769232E-2</v>
      </c>
      <c r="P210" s="32">
        <f>VLOOKUP(C210,'5th Cycle APR Raw Data-Last'!$A$3:$S$1377,14,FALSE)</f>
        <v>120</v>
      </c>
      <c r="Q210" s="32">
        <f>SUMIF('5th Cycle APR Raw Data-Last'!$A$3:$A$1377,'5th Cycle Summary-Final2'!$C210,'5th Cycle APR Raw Data-Last'!$O$3:$O$1377)</f>
        <v>2</v>
      </c>
      <c r="R210" s="32">
        <f t="shared" si="4"/>
        <v>118</v>
      </c>
      <c r="S210" s="34">
        <f t="shared" si="5"/>
        <v>1.6666666666666666E-2</v>
      </c>
      <c r="T210" s="32">
        <f>VLOOKUP(C210,'5th Cycle APR Raw Data-Last'!$A$3:$S$1377,16,FALSE)</f>
        <v>267</v>
      </c>
      <c r="U210" s="32">
        <f>SUMIF('5th Cycle APR Raw Data-Last'!$A$3:$A$1377,'5th Cycle Summary-Final2'!$C210,'5th Cycle APR Raw Data-Last'!$Q$3:$Q$1377)</f>
        <v>351</v>
      </c>
      <c r="V210" s="32">
        <f t="shared" si="6"/>
        <v>0</v>
      </c>
      <c r="W210" s="34">
        <f t="shared" si="7"/>
        <v>1.3146067415730338</v>
      </c>
      <c r="X210" s="32">
        <f>VLOOKUP(C210,'5th Cycle APR Raw Data-Last'!$A$3:$S$1377,18,FALSE)</f>
        <v>638</v>
      </c>
      <c r="Y210" s="32">
        <f>SUMIF('5th Cycle APR Raw Data-Last'!$A$3:$A$1377,'5th Cycle Summary-Final2'!$C210,'5th Cycle APR Raw Data-Last'!$S$3:$S$1377)</f>
        <v>355</v>
      </c>
      <c r="Z210" s="32">
        <f t="shared" si="8"/>
        <v>367</v>
      </c>
    </row>
    <row r="211" spans="1:26" ht="12.75" customHeight="1" x14ac:dyDescent="0.15">
      <c r="A211" s="9" t="s">
        <v>273</v>
      </c>
      <c r="B211" s="9" t="s">
        <v>144</v>
      </c>
      <c r="C211" s="29" t="s">
        <v>300</v>
      </c>
      <c r="D211" s="32">
        <f>VLOOKUP(C211,'5th Cycle APR Raw Data-Last'!$A$3:$S$1377,6,FALSE)</f>
        <v>156</v>
      </c>
      <c r="E211" s="32">
        <f>SUMIF('5th Cycle APR Raw Data-Last'!$A$3:$A$1377,'5th Cycle Summary-Final2'!$C211,'5th Cycle APR Raw Data-Last'!G$3:G$1377)</f>
        <v>69</v>
      </c>
      <c r="F211" s="32">
        <f>SUMIF('5th Cycle APR Raw Data-Last'!$A$3:$A$1377,'5th Cycle Summary-Final2'!$C211,'5th Cycle APR Raw Data-Last'!H$3:H$1377)</f>
        <v>69</v>
      </c>
      <c r="G211" s="32">
        <f>SUMIF('5th Cycle APR Raw Data-Last'!$A$3:$A$1377,'5th Cycle Summary-Final2'!$C211,'5th Cycle APR Raw Data-Last'!I$3:I$1377)</f>
        <v>0</v>
      </c>
      <c r="H211" s="32">
        <f t="shared" si="0"/>
        <v>87</v>
      </c>
      <c r="I211" s="34">
        <f t="shared" si="1"/>
        <v>0.44230769230769229</v>
      </c>
      <c r="J211" s="32">
        <f>VLOOKUP(C211,'5th Cycle APR Raw Data-Last'!$A$3:$S$1377,10,FALSE)</f>
        <v>122</v>
      </c>
      <c r="K211" s="32">
        <f>SUMIF('5th Cycle APR Raw Data-Last'!$A$3:$A$1377,'5th Cycle Summary-Final2'!$C211,'5th Cycle APR Raw Data-Last'!K$3:K$1377)</f>
        <v>52</v>
      </c>
      <c r="L211" s="32">
        <f>SUMIF('5th Cycle APR Raw Data-Last'!$A$3:$A$1377,'5th Cycle Summary-Final2'!$C211,'5th Cycle APR Raw Data-Last'!L$3:L$1377)</f>
        <v>52</v>
      </c>
      <c r="M211" s="32">
        <f>SUMIF('5th Cycle APR Raw Data-Last'!$A$3:$A$1377,'5th Cycle Summary-Final2'!$C211,'5th Cycle APR Raw Data-Last'!M$3:M$1377)</f>
        <v>0</v>
      </c>
      <c r="N211" s="32">
        <f t="shared" si="2"/>
        <v>70</v>
      </c>
      <c r="O211" s="34">
        <f t="shared" si="3"/>
        <v>0.42622950819672129</v>
      </c>
      <c r="P211" s="32">
        <f>VLOOKUP(C211,'5th Cycle APR Raw Data-Last'!$A$3:$S$1377,14,FALSE)</f>
        <v>37</v>
      </c>
      <c r="Q211" s="32">
        <f>SUMIF('5th Cycle APR Raw Data-Last'!$A$3:$A$1377,'5th Cycle Summary-Final2'!$C211,'5th Cycle APR Raw Data-Last'!$O$3:$O$1377)</f>
        <v>24</v>
      </c>
      <c r="R211" s="32">
        <f t="shared" si="4"/>
        <v>13</v>
      </c>
      <c r="S211" s="34">
        <f t="shared" si="5"/>
        <v>0.64864864864864868</v>
      </c>
      <c r="T211" s="32">
        <f>VLOOKUP(C211,'5th Cycle APR Raw Data-Last'!$A$3:$S$1377,16,FALSE)</f>
        <v>90</v>
      </c>
      <c r="U211" s="32">
        <f>SUMIF('5th Cycle APR Raw Data-Last'!$A$3:$A$1377,'5th Cycle Summary-Final2'!$C211,'5th Cycle APR Raw Data-Last'!$Q$3:$Q$1377)</f>
        <v>769</v>
      </c>
      <c r="V211" s="32">
        <f t="shared" si="6"/>
        <v>0</v>
      </c>
      <c r="W211" s="34">
        <f t="shared" si="7"/>
        <v>8.5444444444444443</v>
      </c>
      <c r="X211" s="32">
        <f>VLOOKUP(C211,'5th Cycle APR Raw Data-Last'!$A$3:$S$1377,18,FALSE)</f>
        <v>405</v>
      </c>
      <c r="Y211" s="32">
        <f>SUMIF('5th Cycle APR Raw Data-Last'!$A$3:$A$1377,'5th Cycle Summary-Final2'!$C211,'5th Cycle APR Raw Data-Last'!$S$3:$S$1377)</f>
        <v>914</v>
      </c>
      <c r="Z211" s="32">
        <f t="shared" si="8"/>
        <v>170</v>
      </c>
    </row>
    <row r="212" spans="1:26" ht="12.75" customHeight="1" x14ac:dyDescent="0.15">
      <c r="A212" s="9" t="s">
        <v>273</v>
      </c>
      <c r="B212" s="9" t="s">
        <v>144</v>
      </c>
      <c r="C212" s="29" t="s">
        <v>301</v>
      </c>
      <c r="D212" s="32">
        <f>VLOOKUP(C212,'5th Cycle APR Raw Data-Last'!$A$3:$S$1377,6,FALSE)</f>
        <v>68</v>
      </c>
      <c r="E212" s="32">
        <f>SUMIF('5th Cycle APR Raw Data-Last'!$A$3:$A$1377,'5th Cycle Summary-Final2'!$C212,'5th Cycle APR Raw Data-Last'!G$3:G$1377)</f>
        <v>0</v>
      </c>
      <c r="F212" s="32">
        <f>SUMIF('5th Cycle APR Raw Data-Last'!$A$3:$A$1377,'5th Cycle Summary-Final2'!$C212,'5th Cycle APR Raw Data-Last'!H$3:H$1377)</f>
        <v>0</v>
      </c>
      <c r="G212" s="32">
        <f>SUMIF('5th Cycle APR Raw Data-Last'!$A$3:$A$1377,'5th Cycle Summary-Final2'!$C212,'5th Cycle APR Raw Data-Last'!I$3:I$1377)</f>
        <v>0</v>
      </c>
      <c r="H212" s="32">
        <f t="shared" si="0"/>
        <v>68</v>
      </c>
      <c r="I212" s="34">
        <f t="shared" si="1"/>
        <v>0</v>
      </c>
      <c r="J212" s="32">
        <f>VLOOKUP(C212,'5th Cycle APR Raw Data-Last'!$A$3:$S$1377,10,FALSE)</f>
        <v>49</v>
      </c>
      <c r="K212" s="32">
        <f>SUMIF('5th Cycle APR Raw Data-Last'!$A$3:$A$1377,'5th Cycle Summary-Final2'!$C212,'5th Cycle APR Raw Data-Last'!K$3:K$1377)</f>
        <v>0</v>
      </c>
      <c r="L212" s="32">
        <f>SUMIF('5th Cycle APR Raw Data-Last'!$A$3:$A$1377,'5th Cycle Summary-Final2'!$C212,'5th Cycle APR Raw Data-Last'!L$3:L$1377)</f>
        <v>0</v>
      </c>
      <c r="M212" s="32">
        <f>SUMIF('5th Cycle APR Raw Data-Last'!$A$3:$A$1377,'5th Cycle Summary-Final2'!$C212,'5th Cycle APR Raw Data-Last'!M$3:M$1377)</f>
        <v>0</v>
      </c>
      <c r="N212" s="32">
        <f t="shared" si="2"/>
        <v>49</v>
      </c>
      <c r="O212" s="34">
        <f t="shared" si="3"/>
        <v>0</v>
      </c>
      <c r="P212" s="32">
        <f>VLOOKUP(C212,'5th Cycle APR Raw Data-Last'!$A$3:$S$1377,14,FALSE)</f>
        <v>56</v>
      </c>
      <c r="Q212" s="32">
        <f>SUMIF('5th Cycle APR Raw Data-Last'!$A$3:$A$1377,'5th Cycle Summary-Final2'!$C212,'5th Cycle APR Raw Data-Last'!$O$3:$O$1377)</f>
        <v>2</v>
      </c>
      <c r="R212" s="32">
        <f t="shared" si="4"/>
        <v>54</v>
      </c>
      <c r="S212" s="34">
        <f t="shared" si="5"/>
        <v>3.5714285714285712E-2</v>
      </c>
      <c r="T212" s="32">
        <f>VLOOKUP(C212,'5th Cycle APR Raw Data-Last'!$A$3:$S$1377,16,FALSE)</f>
        <v>140</v>
      </c>
      <c r="U212" s="32">
        <f>SUMIF('5th Cycle APR Raw Data-Last'!$A$3:$A$1377,'5th Cycle Summary-Final2'!$C212,'5th Cycle APR Raw Data-Last'!$Q$3:$Q$1377)</f>
        <v>94</v>
      </c>
      <c r="V212" s="32">
        <f t="shared" si="6"/>
        <v>46</v>
      </c>
      <c r="W212" s="34">
        <f t="shared" si="7"/>
        <v>0.67142857142857137</v>
      </c>
      <c r="X212" s="32">
        <f>VLOOKUP(C212,'5th Cycle APR Raw Data-Last'!$A$3:$S$1377,18,FALSE)</f>
        <v>313</v>
      </c>
      <c r="Y212" s="32">
        <f>SUMIF('5th Cycle APR Raw Data-Last'!$A$3:$A$1377,'5th Cycle Summary-Final2'!$C212,'5th Cycle APR Raw Data-Last'!$S$3:$S$1377)</f>
        <v>96</v>
      </c>
      <c r="Z212" s="32">
        <f t="shared" si="8"/>
        <v>217</v>
      </c>
    </row>
    <row r="213" spans="1:26" ht="12.75" customHeight="1" x14ac:dyDescent="0.15">
      <c r="A213" s="9" t="s">
        <v>273</v>
      </c>
      <c r="B213" s="9" t="s">
        <v>144</v>
      </c>
      <c r="C213" s="29" t="s">
        <v>302</v>
      </c>
      <c r="D213" s="32">
        <f>VLOOKUP(C213,'5th Cycle APR Raw Data-Last'!$A$3:$S$1377,6,FALSE)</f>
        <v>283</v>
      </c>
      <c r="E213" s="32">
        <f>SUMIF('5th Cycle APR Raw Data-Last'!$A$3:$A$1377,'5th Cycle Summary-Final2'!$C213,'5th Cycle APR Raw Data-Last'!G$3:G$1377)</f>
        <v>90</v>
      </c>
      <c r="F213" s="32">
        <f>SUMIF('5th Cycle APR Raw Data-Last'!$A$3:$A$1377,'5th Cycle Summary-Final2'!$C213,'5th Cycle APR Raw Data-Last'!H$3:H$1377)</f>
        <v>90</v>
      </c>
      <c r="G213" s="32">
        <f>SUMIF('5th Cycle APR Raw Data-Last'!$A$3:$A$1377,'5th Cycle Summary-Final2'!$C213,'5th Cycle APR Raw Data-Last'!I$3:I$1377)</f>
        <v>0</v>
      </c>
      <c r="H213" s="32">
        <f t="shared" si="0"/>
        <v>193</v>
      </c>
      <c r="I213" s="34">
        <f t="shared" si="1"/>
        <v>0.31802120141342755</v>
      </c>
      <c r="J213" s="32">
        <f>VLOOKUP(C213,'5th Cycle APR Raw Data-Last'!$A$3:$S$1377,10,FALSE)</f>
        <v>195</v>
      </c>
      <c r="K213" s="32">
        <f>SUMIF('5th Cycle APR Raw Data-Last'!$A$3:$A$1377,'5th Cycle Summary-Final2'!$C213,'5th Cycle APR Raw Data-Last'!K$3:K$1377)</f>
        <v>73</v>
      </c>
      <c r="L213" s="32">
        <f>SUMIF('5th Cycle APR Raw Data-Last'!$A$3:$A$1377,'5th Cycle Summary-Final2'!$C213,'5th Cycle APR Raw Data-Last'!L$3:L$1377)</f>
        <v>73</v>
      </c>
      <c r="M213" s="32">
        <f>SUMIF('5th Cycle APR Raw Data-Last'!$A$3:$A$1377,'5th Cycle Summary-Final2'!$C213,'5th Cycle APR Raw Data-Last'!M$3:M$1377)</f>
        <v>0</v>
      </c>
      <c r="N213" s="32">
        <f t="shared" si="2"/>
        <v>122</v>
      </c>
      <c r="O213" s="34">
        <f t="shared" si="3"/>
        <v>0.37435897435897436</v>
      </c>
      <c r="P213" s="32">
        <f>VLOOKUP(C213,'5th Cycle APR Raw Data-Last'!$A$3:$S$1377,14,FALSE)</f>
        <v>224</v>
      </c>
      <c r="Q213" s="32">
        <f>SUMIF('5th Cycle APR Raw Data-Last'!$A$3:$A$1377,'5th Cycle Summary-Final2'!$C213,'5th Cycle APR Raw Data-Last'!$O$3:$O$1377)</f>
        <v>101</v>
      </c>
      <c r="R213" s="32">
        <f t="shared" si="4"/>
        <v>123</v>
      </c>
      <c r="S213" s="34">
        <f t="shared" si="5"/>
        <v>0.45089285714285715</v>
      </c>
      <c r="T213" s="32">
        <f>VLOOKUP(C213,'5th Cycle APR Raw Data-Last'!$A$3:$S$1377,16,FALSE)</f>
        <v>525</v>
      </c>
      <c r="U213" s="32">
        <f>SUMIF('5th Cycle APR Raw Data-Last'!$A$3:$A$1377,'5th Cycle Summary-Final2'!$C213,'5th Cycle APR Raw Data-Last'!$Q$3:$Q$1377)</f>
        <v>906</v>
      </c>
      <c r="V213" s="32">
        <f t="shared" si="6"/>
        <v>0</v>
      </c>
      <c r="W213" s="34">
        <f t="shared" si="7"/>
        <v>1.7257142857142858</v>
      </c>
      <c r="X213" s="32">
        <f>VLOOKUP(C213,'5th Cycle APR Raw Data-Last'!$A$3:$S$1377,18,FALSE)</f>
        <v>1227</v>
      </c>
      <c r="Y213" s="32">
        <f>SUMIF('5th Cycle APR Raw Data-Last'!$A$3:$A$1377,'5th Cycle Summary-Final2'!$C213,'5th Cycle APR Raw Data-Last'!$S$3:$S$1377)</f>
        <v>1170</v>
      </c>
      <c r="Z213" s="32">
        <f t="shared" si="8"/>
        <v>438</v>
      </c>
    </row>
    <row r="214" spans="1:26" ht="12.75" customHeight="1" x14ac:dyDescent="0.15">
      <c r="A214" s="9" t="s">
        <v>273</v>
      </c>
      <c r="B214" s="9" t="s">
        <v>144</v>
      </c>
      <c r="C214" s="29" t="s">
        <v>303</v>
      </c>
      <c r="D214" s="32">
        <f>VLOOKUP(C214,'5th Cycle APR Raw Data-Last'!$A$3:$S$1377,6,FALSE)</f>
        <v>3</v>
      </c>
      <c r="E214" s="32">
        <f>SUMIF('5th Cycle APR Raw Data-Last'!$A$3:$A$1377,'5th Cycle Summary-Final2'!$C214,'5th Cycle APR Raw Data-Last'!G$3:G$1377)</f>
        <v>0</v>
      </c>
      <c r="F214" s="32">
        <f>SUMIF('5th Cycle APR Raw Data-Last'!$A$3:$A$1377,'5th Cycle Summary-Final2'!$C214,'5th Cycle APR Raw Data-Last'!H$3:H$1377)</f>
        <v>0</v>
      </c>
      <c r="G214" s="32">
        <f>SUMIF('5th Cycle APR Raw Data-Last'!$A$3:$A$1377,'5th Cycle Summary-Final2'!$C214,'5th Cycle APR Raw Data-Last'!I$3:I$1377)</f>
        <v>0</v>
      </c>
      <c r="H214" s="32">
        <f t="shared" si="0"/>
        <v>3</v>
      </c>
      <c r="I214" s="34">
        <f t="shared" si="1"/>
        <v>0</v>
      </c>
      <c r="J214" s="32">
        <f>VLOOKUP(C214,'5th Cycle APR Raw Data-Last'!$A$3:$S$1377,10,FALSE)</f>
        <v>2</v>
      </c>
      <c r="K214" s="32">
        <f>SUMIF('5th Cycle APR Raw Data-Last'!$A$3:$A$1377,'5th Cycle Summary-Final2'!$C214,'5th Cycle APR Raw Data-Last'!K$3:K$1377)</f>
        <v>0</v>
      </c>
      <c r="L214" s="32">
        <f>SUMIF('5th Cycle APR Raw Data-Last'!$A$3:$A$1377,'5th Cycle Summary-Final2'!$C214,'5th Cycle APR Raw Data-Last'!L$3:L$1377)</f>
        <v>0</v>
      </c>
      <c r="M214" s="32">
        <f>SUMIF('5th Cycle APR Raw Data-Last'!$A$3:$A$1377,'5th Cycle Summary-Final2'!$C214,'5th Cycle APR Raw Data-Last'!M$3:M$1377)</f>
        <v>0</v>
      </c>
      <c r="N214" s="32">
        <f t="shared" si="2"/>
        <v>2</v>
      </c>
      <c r="O214" s="34">
        <f t="shared" si="3"/>
        <v>0</v>
      </c>
      <c r="P214" s="32">
        <f>VLOOKUP(C214,'5th Cycle APR Raw Data-Last'!$A$3:$S$1377,14,FALSE)</f>
        <v>3</v>
      </c>
      <c r="Q214" s="32">
        <f>SUMIF('5th Cycle APR Raw Data-Last'!$A$3:$A$1377,'5th Cycle Summary-Final2'!$C214,'5th Cycle APR Raw Data-Last'!$O$3:$O$1377)</f>
        <v>0</v>
      </c>
      <c r="R214" s="32">
        <f t="shared" si="4"/>
        <v>3</v>
      </c>
      <c r="S214" s="34">
        <f t="shared" si="5"/>
        <v>0</v>
      </c>
      <c r="T214" s="32">
        <f>VLOOKUP(C214,'5th Cycle APR Raw Data-Last'!$A$3:$S$1377,16,FALSE)</f>
        <v>6</v>
      </c>
      <c r="U214" s="32">
        <f>SUMIF('5th Cycle APR Raw Data-Last'!$A$3:$A$1377,'5th Cycle Summary-Final2'!$C214,'5th Cycle APR Raw Data-Last'!$Q$3:$Q$1377)</f>
        <v>1</v>
      </c>
      <c r="V214" s="32">
        <f t="shared" si="6"/>
        <v>5</v>
      </c>
      <c r="W214" s="34">
        <f t="shared" si="7"/>
        <v>0.16666666666666666</v>
      </c>
      <c r="X214" s="32">
        <f>VLOOKUP(C214,'5th Cycle APR Raw Data-Last'!$A$3:$S$1377,18,FALSE)</f>
        <v>14</v>
      </c>
      <c r="Y214" s="32">
        <f>SUMIF('5th Cycle APR Raw Data-Last'!$A$3:$A$1377,'5th Cycle Summary-Final2'!$C214,'5th Cycle APR Raw Data-Last'!$S$3:$S$1377)</f>
        <v>1</v>
      </c>
      <c r="Z214" s="32">
        <f t="shared" si="8"/>
        <v>13</v>
      </c>
    </row>
    <row r="215" spans="1:26" ht="12.75" customHeight="1" x14ac:dyDescent="0.15">
      <c r="A215" s="9" t="s">
        <v>273</v>
      </c>
      <c r="B215" s="9" t="s">
        <v>144</v>
      </c>
      <c r="C215" s="29" t="s">
        <v>304</v>
      </c>
      <c r="D215" s="32">
        <f>VLOOKUP(C215,'5th Cycle APR Raw Data-Last'!$A$3:$S$1377,6,FALSE)</f>
        <v>1</v>
      </c>
      <c r="E215" s="32">
        <f>SUMIF('5th Cycle APR Raw Data-Last'!$A$3:$A$1377,'5th Cycle Summary-Final2'!$C215,'5th Cycle APR Raw Data-Last'!G$3:G$1377)</f>
        <v>0</v>
      </c>
      <c r="F215" s="32">
        <f>SUMIF('5th Cycle APR Raw Data-Last'!$A$3:$A$1377,'5th Cycle Summary-Final2'!$C215,'5th Cycle APR Raw Data-Last'!H$3:H$1377)</f>
        <v>0</v>
      </c>
      <c r="G215" s="32">
        <f>SUMIF('5th Cycle APR Raw Data-Last'!$A$3:$A$1377,'5th Cycle Summary-Final2'!$C215,'5th Cycle APR Raw Data-Last'!I$3:I$1377)</f>
        <v>0</v>
      </c>
      <c r="H215" s="32">
        <f t="shared" si="0"/>
        <v>1</v>
      </c>
      <c r="I215" s="34">
        <f t="shared" si="1"/>
        <v>0</v>
      </c>
      <c r="J215" s="32">
        <f>VLOOKUP(C215,'5th Cycle APR Raw Data-Last'!$A$3:$S$1377,10,FALSE)</f>
        <v>1</v>
      </c>
      <c r="K215" s="32">
        <f>SUMIF('5th Cycle APR Raw Data-Last'!$A$3:$A$1377,'5th Cycle Summary-Final2'!$C215,'5th Cycle APR Raw Data-Last'!K$3:K$1377)</f>
        <v>0</v>
      </c>
      <c r="L215" s="32">
        <f>SUMIF('5th Cycle APR Raw Data-Last'!$A$3:$A$1377,'5th Cycle Summary-Final2'!$C215,'5th Cycle APR Raw Data-Last'!L$3:L$1377)</f>
        <v>0</v>
      </c>
      <c r="M215" s="32">
        <f>SUMIF('5th Cycle APR Raw Data-Last'!$A$3:$A$1377,'5th Cycle Summary-Final2'!$C215,'5th Cycle APR Raw Data-Last'!M$3:M$1377)</f>
        <v>0</v>
      </c>
      <c r="N215" s="32">
        <f t="shared" si="2"/>
        <v>1</v>
      </c>
      <c r="O215" s="34">
        <f t="shared" si="3"/>
        <v>0</v>
      </c>
      <c r="P215" s="32">
        <f>VLOOKUP(C215,'5th Cycle APR Raw Data-Last'!$A$3:$S$1377,14,FALSE)</f>
        <v>0</v>
      </c>
      <c r="Q215" s="32">
        <f>SUMIF('5th Cycle APR Raw Data-Last'!$A$3:$A$1377,'5th Cycle Summary-Final2'!$C215,'5th Cycle APR Raw Data-Last'!$O$3:$O$1377)</f>
        <v>0</v>
      </c>
      <c r="R215" s="32">
        <f t="shared" si="4"/>
        <v>0</v>
      </c>
      <c r="S215" s="34" t="e">
        <f t="shared" si="5"/>
        <v>#DIV/0!</v>
      </c>
      <c r="T215" s="32">
        <f>VLOOKUP(C215,'5th Cycle APR Raw Data-Last'!$A$3:$S$1377,16,FALSE)</f>
        <v>0</v>
      </c>
      <c r="U215" s="32">
        <f>SUMIF('5th Cycle APR Raw Data-Last'!$A$3:$A$1377,'5th Cycle Summary-Final2'!$C215,'5th Cycle APR Raw Data-Last'!$Q$3:$Q$1377)</f>
        <v>108</v>
      </c>
      <c r="V215" s="32">
        <f t="shared" si="6"/>
        <v>0</v>
      </c>
      <c r="W215" s="34" t="e">
        <f t="shared" si="7"/>
        <v>#DIV/0!</v>
      </c>
      <c r="X215" s="32">
        <f>VLOOKUP(C215,'5th Cycle APR Raw Data-Last'!$A$3:$S$1377,18,FALSE)</f>
        <v>2</v>
      </c>
      <c r="Y215" s="32">
        <f>SUMIF('5th Cycle APR Raw Data-Last'!$A$3:$A$1377,'5th Cycle Summary-Final2'!$C215,'5th Cycle APR Raw Data-Last'!$S$3:$S$1377)</f>
        <v>108</v>
      </c>
      <c r="Z215" s="32">
        <f t="shared" si="8"/>
        <v>2</v>
      </c>
    </row>
    <row r="216" spans="1:26" ht="12.75" customHeight="1" x14ac:dyDescent="0.15">
      <c r="A216" s="9" t="s">
        <v>273</v>
      </c>
      <c r="B216" s="9" t="s">
        <v>144</v>
      </c>
      <c r="C216" s="29" t="s">
        <v>305</v>
      </c>
      <c r="D216" s="32">
        <f>VLOOKUP(C216,'5th Cycle APR Raw Data-Last'!$A$3:$S$1377,6,FALSE)</f>
        <v>160</v>
      </c>
      <c r="E216" s="32">
        <f>SUMIF('5th Cycle APR Raw Data-Last'!$A$3:$A$1377,'5th Cycle Summary-Final2'!$C216,'5th Cycle APR Raw Data-Last'!G$3:G$1377)</f>
        <v>54</v>
      </c>
      <c r="F216" s="32">
        <f>SUMIF('5th Cycle APR Raw Data-Last'!$A$3:$A$1377,'5th Cycle Summary-Final2'!$C216,'5th Cycle APR Raw Data-Last'!H$3:H$1377)</f>
        <v>54</v>
      </c>
      <c r="G216" s="32">
        <f>SUMIF('5th Cycle APR Raw Data-Last'!$A$3:$A$1377,'5th Cycle Summary-Final2'!$C216,'5th Cycle APR Raw Data-Last'!I$3:I$1377)</f>
        <v>0</v>
      </c>
      <c r="H216" s="32">
        <f t="shared" si="0"/>
        <v>106</v>
      </c>
      <c r="I216" s="34">
        <f t="shared" si="1"/>
        <v>0.33750000000000002</v>
      </c>
      <c r="J216" s="32">
        <f>VLOOKUP(C216,'5th Cycle APR Raw Data-Last'!$A$3:$S$1377,10,FALSE)</f>
        <v>113</v>
      </c>
      <c r="K216" s="32">
        <f>SUMIF('5th Cycle APR Raw Data-Last'!$A$3:$A$1377,'5th Cycle Summary-Final2'!$C216,'5th Cycle APR Raw Data-Last'!K$3:K$1377)</f>
        <v>14</v>
      </c>
      <c r="L216" s="32">
        <f>SUMIF('5th Cycle APR Raw Data-Last'!$A$3:$A$1377,'5th Cycle Summary-Final2'!$C216,'5th Cycle APR Raw Data-Last'!L$3:L$1377)</f>
        <v>14</v>
      </c>
      <c r="M216" s="32">
        <f>SUMIF('5th Cycle APR Raw Data-Last'!$A$3:$A$1377,'5th Cycle Summary-Final2'!$C216,'5th Cycle APR Raw Data-Last'!M$3:M$1377)</f>
        <v>0</v>
      </c>
      <c r="N216" s="32">
        <f t="shared" si="2"/>
        <v>99</v>
      </c>
      <c r="O216" s="34">
        <f t="shared" si="3"/>
        <v>0.12389380530973451</v>
      </c>
      <c r="P216" s="32">
        <f>VLOOKUP(C216,'5th Cycle APR Raw Data-Last'!$A$3:$S$1377,14,FALSE)</f>
        <v>126</v>
      </c>
      <c r="Q216" s="32">
        <f>SUMIF('5th Cycle APR Raw Data-Last'!$A$3:$A$1377,'5th Cycle Summary-Final2'!$C216,'5th Cycle APR Raw Data-Last'!$O$3:$O$1377)</f>
        <v>0</v>
      </c>
      <c r="R216" s="32">
        <f t="shared" si="4"/>
        <v>126</v>
      </c>
      <c r="S216" s="34">
        <f t="shared" si="5"/>
        <v>0</v>
      </c>
      <c r="T216" s="32">
        <f>VLOOKUP(C216,'5th Cycle APR Raw Data-Last'!$A$3:$S$1377,16,FALSE)</f>
        <v>270</v>
      </c>
      <c r="U216" s="32">
        <f>SUMIF('5th Cycle APR Raw Data-Last'!$A$3:$A$1377,'5th Cycle Summary-Final2'!$C216,'5th Cycle APR Raw Data-Last'!$Q$3:$Q$1377)</f>
        <v>126</v>
      </c>
      <c r="V216" s="32">
        <f t="shared" si="6"/>
        <v>144</v>
      </c>
      <c r="W216" s="34">
        <f t="shared" si="7"/>
        <v>0.46666666666666667</v>
      </c>
      <c r="X216" s="32">
        <f>VLOOKUP(C216,'5th Cycle APR Raw Data-Last'!$A$3:$S$1377,18,FALSE)</f>
        <v>669</v>
      </c>
      <c r="Y216" s="32">
        <f>SUMIF('5th Cycle APR Raw Data-Last'!$A$3:$A$1377,'5th Cycle Summary-Final2'!$C216,'5th Cycle APR Raw Data-Last'!$S$3:$S$1377)</f>
        <v>194</v>
      </c>
      <c r="Z216" s="32">
        <f t="shared" si="8"/>
        <v>475</v>
      </c>
    </row>
    <row r="217" spans="1:26" ht="12.75" customHeight="1" x14ac:dyDescent="0.15">
      <c r="A217" s="9" t="s">
        <v>306</v>
      </c>
      <c r="B217" s="9" t="s">
        <v>123</v>
      </c>
      <c r="C217" s="29" t="s">
        <v>307</v>
      </c>
      <c r="D217" s="32">
        <f>VLOOKUP(C217,'5th Cycle APR Raw Data-Last'!$A$3:$S$1377,6,FALSE)</f>
        <v>74</v>
      </c>
      <c r="E217" s="32">
        <f>SUMIF('5th Cycle APR Raw Data-Last'!$A$3:$A$1377,'5th Cycle Summary-Final2'!$C217,'5th Cycle APR Raw Data-Last'!G$3:G$1377)</f>
        <v>0</v>
      </c>
      <c r="F217" s="32">
        <f>SUMIF('5th Cycle APR Raw Data-Last'!$A$3:$A$1377,'5th Cycle Summary-Final2'!$C217,'5th Cycle APR Raw Data-Last'!H$3:H$1377)</f>
        <v>0</v>
      </c>
      <c r="G217" s="32">
        <f>SUMIF('5th Cycle APR Raw Data-Last'!$A$3:$A$1377,'5th Cycle Summary-Final2'!$C217,'5th Cycle APR Raw Data-Last'!I$3:I$1377)</f>
        <v>0</v>
      </c>
      <c r="H217" s="32">
        <f t="shared" si="0"/>
        <v>74</v>
      </c>
      <c r="I217" s="34">
        <f t="shared" si="1"/>
        <v>0</v>
      </c>
      <c r="J217" s="32">
        <f>VLOOKUP(C217,'5th Cycle APR Raw Data-Last'!$A$3:$S$1377,10,FALSE)</f>
        <v>52</v>
      </c>
      <c r="K217" s="32">
        <f>SUMIF('5th Cycle APR Raw Data-Last'!$A$3:$A$1377,'5th Cycle Summary-Final2'!$C217,'5th Cycle APR Raw Data-Last'!K$3:K$1377)</f>
        <v>0</v>
      </c>
      <c r="L217" s="32">
        <f>SUMIF('5th Cycle APR Raw Data-Last'!$A$3:$A$1377,'5th Cycle Summary-Final2'!$C217,'5th Cycle APR Raw Data-Last'!L$3:L$1377)</f>
        <v>0</v>
      </c>
      <c r="M217" s="32">
        <f>SUMIF('5th Cycle APR Raw Data-Last'!$A$3:$A$1377,'5th Cycle Summary-Final2'!$C217,'5th Cycle APR Raw Data-Last'!M$3:M$1377)</f>
        <v>0</v>
      </c>
      <c r="N217" s="32">
        <f t="shared" si="2"/>
        <v>52</v>
      </c>
      <c r="O217" s="34">
        <f t="shared" si="3"/>
        <v>0</v>
      </c>
      <c r="P217" s="32">
        <f>VLOOKUP(C217,'5th Cycle APR Raw Data-Last'!$A$3:$S$1377,14,FALSE)</f>
        <v>57</v>
      </c>
      <c r="Q217" s="32">
        <f>SUMIF('5th Cycle APR Raw Data-Last'!$A$3:$A$1377,'5th Cycle Summary-Final2'!$C217,'5th Cycle APR Raw Data-Last'!$O$3:$O$1377)</f>
        <v>33</v>
      </c>
      <c r="R217" s="32">
        <f t="shared" si="4"/>
        <v>24</v>
      </c>
      <c r="S217" s="34">
        <f t="shared" si="5"/>
        <v>0.57894736842105265</v>
      </c>
      <c r="T217" s="32">
        <f>VLOOKUP(C217,'5th Cycle APR Raw Data-Last'!$A$3:$S$1377,16,FALSE)</f>
        <v>125</v>
      </c>
      <c r="U217" s="32">
        <f>SUMIF('5th Cycle APR Raw Data-Last'!$A$3:$A$1377,'5th Cycle Summary-Final2'!$C217,'5th Cycle APR Raw Data-Last'!$Q$3:$Q$1377)</f>
        <v>63</v>
      </c>
      <c r="V217" s="32">
        <f t="shared" si="6"/>
        <v>62</v>
      </c>
      <c r="W217" s="34">
        <f t="shared" si="7"/>
        <v>0.504</v>
      </c>
      <c r="X217" s="32">
        <f>VLOOKUP(C217,'5th Cycle APR Raw Data-Last'!$A$3:$S$1377,18,FALSE)</f>
        <v>308</v>
      </c>
      <c r="Y217" s="32">
        <f>SUMIF('5th Cycle APR Raw Data-Last'!$A$3:$A$1377,'5th Cycle Summary-Final2'!$C217,'5th Cycle APR Raw Data-Last'!$S$3:$S$1377)</f>
        <v>96</v>
      </c>
      <c r="Z217" s="32">
        <f t="shared" si="8"/>
        <v>212</v>
      </c>
    </row>
    <row r="218" spans="1:26" ht="12.75" customHeight="1" x14ac:dyDescent="0.15">
      <c r="A218" s="9" t="s">
        <v>306</v>
      </c>
      <c r="B218" s="9" t="s">
        <v>123</v>
      </c>
      <c r="C218" s="29" t="s">
        <v>308</v>
      </c>
      <c r="D218" s="32">
        <f>VLOOKUP(C218,'5th Cycle APR Raw Data-Last'!$A$3:$S$1377,6,FALSE)</f>
        <v>11</v>
      </c>
      <c r="E218" s="32">
        <f>SUMIF('5th Cycle APR Raw Data-Last'!$A$3:$A$1377,'5th Cycle Summary-Final2'!$C218,'5th Cycle APR Raw Data-Last'!G$3:G$1377)</f>
        <v>0</v>
      </c>
      <c r="F218" s="32">
        <f>SUMIF('5th Cycle APR Raw Data-Last'!$A$3:$A$1377,'5th Cycle Summary-Final2'!$C218,'5th Cycle APR Raw Data-Last'!H$3:H$1377)</f>
        <v>0</v>
      </c>
      <c r="G218" s="32">
        <f>SUMIF('5th Cycle APR Raw Data-Last'!$A$3:$A$1377,'5th Cycle Summary-Final2'!$C218,'5th Cycle APR Raw Data-Last'!I$3:I$1377)</f>
        <v>0</v>
      </c>
      <c r="H218" s="32">
        <f t="shared" si="0"/>
        <v>11</v>
      </c>
      <c r="I218" s="34">
        <f t="shared" si="1"/>
        <v>0</v>
      </c>
      <c r="J218" s="32">
        <f>VLOOKUP(C218,'5th Cycle APR Raw Data-Last'!$A$3:$S$1377,10,FALSE)</f>
        <v>10</v>
      </c>
      <c r="K218" s="32">
        <f>SUMIF('5th Cycle APR Raw Data-Last'!$A$3:$A$1377,'5th Cycle Summary-Final2'!$C218,'5th Cycle APR Raw Data-Last'!K$3:K$1377)</f>
        <v>0</v>
      </c>
      <c r="L218" s="32">
        <f>SUMIF('5th Cycle APR Raw Data-Last'!$A$3:$A$1377,'5th Cycle Summary-Final2'!$C218,'5th Cycle APR Raw Data-Last'!L$3:L$1377)</f>
        <v>0</v>
      </c>
      <c r="M218" s="32">
        <f>SUMIF('5th Cycle APR Raw Data-Last'!$A$3:$A$1377,'5th Cycle Summary-Final2'!$C218,'5th Cycle APR Raw Data-Last'!M$3:M$1377)</f>
        <v>0</v>
      </c>
      <c r="N218" s="32">
        <f t="shared" si="2"/>
        <v>10</v>
      </c>
      <c r="O218" s="34">
        <f t="shared" si="3"/>
        <v>0</v>
      </c>
      <c r="P218" s="32">
        <f>VLOOKUP(C218,'5th Cycle APR Raw Data-Last'!$A$3:$S$1377,14,FALSE)</f>
        <v>12</v>
      </c>
      <c r="Q218" s="32">
        <f>SUMIF('5th Cycle APR Raw Data-Last'!$A$3:$A$1377,'5th Cycle Summary-Final2'!$C218,'5th Cycle APR Raw Data-Last'!$O$3:$O$1377)</f>
        <v>0</v>
      </c>
      <c r="R218" s="32">
        <f t="shared" si="4"/>
        <v>12</v>
      </c>
      <c r="S218" s="34">
        <f t="shared" si="5"/>
        <v>0</v>
      </c>
      <c r="T218" s="32">
        <f>VLOOKUP(C218,'5th Cycle APR Raw Data-Last'!$A$3:$S$1377,16,FALSE)</f>
        <v>36</v>
      </c>
      <c r="U218" s="32">
        <f>SUMIF('5th Cycle APR Raw Data-Last'!$A$3:$A$1377,'5th Cycle Summary-Final2'!$C218,'5th Cycle APR Raw Data-Last'!$Q$3:$Q$1377)</f>
        <v>0</v>
      </c>
      <c r="V218" s="32">
        <f t="shared" si="6"/>
        <v>36</v>
      </c>
      <c r="W218" s="34">
        <f t="shared" si="7"/>
        <v>0</v>
      </c>
      <c r="X218" s="32">
        <f>VLOOKUP(C218,'5th Cycle APR Raw Data-Last'!$A$3:$S$1377,18,FALSE)</f>
        <v>69</v>
      </c>
      <c r="Y218" s="32">
        <f>SUMIF('5th Cycle APR Raw Data-Last'!$A$3:$A$1377,'5th Cycle Summary-Final2'!$C218,'5th Cycle APR Raw Data-Last'!$S$3:$S$1377)</f>
        <v>0</v>
      </c>
      <c r="Z218" s="32">
        <f t="shared" si="8"/>
        <v>69</v>
      </c>
    </row>
    <row r="219" spans="1:26" ht="12.75" customHeight="1" x14ac:dyDescent="0.15">
      <c r="A219" s="9" t="s">
        <v>306</v>
      </c>
      <c r="B219" s="9" t="s">
        <v>123</v>
      </c>
      <c r="C219" s="29" t="s">
        <v>309</v>
      </c>
      <c r="D219" s="32">
        <f>VLOOKUP(C219,'5th Cycle APR Raw Data-Last'!$A$3:$S$1377,6,FALSE)</f>
        <v>953</v>
      </c>
      <c r="E219" s="32">
        <f>SUMIF('5th Cycle APR Raw Data-Last'!$A$3:$A$1377,'5th Cycle Summary-Final2'!$C219,'5th Cycle APR Raw Data-Last'!G$3:G$1377)</f>
        <v>0</v>
      </c>
      <c r="F219" s="32">
        <f>SUMIF('5th Cycle APR Raw Data-Last'!$A$3:$A$1377,'5th Cycle Summary-Final2'!$C219,'5th Cycle APR Raw Data-Last'!H$3:H$1377)</f>
        <v>0</v>
      </c>
      <c r="G219" s="32">
        <f>SUMIF('5th Cycle APR Raw Data-Last'!$A$3:$A$1377,'5th Cycle Summary-Final2'!$C219,'5th Cycle APR Raw Data-Last'!I$3:I$1377)</f>
        <v>0</v>
      </c>
      <c r="H219" s="32">
        <f t="shared" si="0"/>
        <v>953</v>
      </c>
      <c r="I219" s="34">
        <f t="shared" si="1"/>
        <v>0</v>
      </c>
      <c r="J219" s="32">
        <f>VLOOKUP(C219,'5th Cycle APR Raw Data-Last'!$A$3:$S$1377,10,FALSE)</f>
        <v>668</v>
      </c>
      <c r="K219" s="32">
        <f>SUMIF('5th Cycle APR Raw Data-Last'!$A$3:$A$1377,'5th Cycle Summary-Final2'!$C219,'5th Cycle APR Raw Data-Last'!K$3:K$1377)</f>
        <v>0</v>
      </c>
      <c r="L219" s="32">
        <f>SUMIF('5th Cycle APR Raw Data-Last'!$A$3:$A$1377,'5th Cycle Summary-Final2'!$C219,'5th Cycle APR Raw Data-Last'!L$3:L$1377)</f>
        <v>0</v>
      </c>
      <c r="M219" s="32">
        <f>SUMIF('5th Cycle APR Raw Data-Last'!$A$3:$A$1377,'5th Cycle Summary-Final2'!$C219,'5th Cycle APR Raw Data-Last'!M$3:M$1377)</f>
        <v>0</v>
      </c>
      <c r="N219" s="32">
        <f t="shared" si="2"/>
        <v>668</v>
      </c>
      <c r="O219" s="34">
        <f t="shared" si="3"/>
        <v>0</v>
      </c>
      <c r="P219" s="32">
        <f>VLOOKUP(C219,'5th Cycle APR Raw Data-Last'!$A$3:$S$1377,14,FALSE)</f>
        <v>705</v>
      </c>
      <c r="Q219" s="32">
        <f>SUMIF('5th Cycle APR Raw Data-Last'!$A$3:$A$1377,'5th Cycle Summary-Final2'!$C219,'5th Cycle APR Raw Data-Last'!$O$3:$O$1377)</f>
        <v>4</v>
      </c>
      <c r="R219" s="32">
        <f t="shared" si="4"/>
        <v>701</v>
      </c>
      <c r="S219" s="34">
        <f t="shared" si="5"/>
        <v>5.6737588652482273E-3</v>
      </c>
      <c r="T219" s="32">
        <f>VLOOKUP(C219,'5th Cycle APR Raw Data-Last'!$A$3:$S$1377,16,FALSE)</f>
        <v>1464</v>
      </c>
      <c r="U219" s="32">
        <f>SUMIF('5th Cycle APR Raw Data-Last'!$A$3:$A$1377,'5th Cycle Summary-Final2'!$C219,'5th Cycle APR Raw Data-Last'!$Q$3:$Q$1377)</f>
        <v>1206</v>
      </c>
      <c r="V219" s="32">
        <f t="shared" si="6"/>
        <v>258</v>
      </c>
      <c r="W219" s="34">
        <f t="shared" si="7"/>
        <v>0.82377049180327866</v>
      </c>
      <c r="X219" s="32">
        <f>VLOOKUP(C219,'5th Cycle APR Raw Data-Last'!$A$3:$S$1377,18,FALSE)</f>
        <v>3790</v>
      </c>
      <c r="Y219" s="32">
        <f>SUMIF('5th Cycle APR Raw Data-Last'!$A$3:$A$1377,'5th Cycle Summary-Final2'!$C219,'5th Cycle APR Raw Data-Last'!$S$3:$S$1377)</f>
        <v>1210</v>
      </c>
      <c r="Z219" s="32">
        <f t="shared" si="8"/>
        <v>2580</v>
      </c>
    </row>
    <row r="220" spans="1:26" ht="12.75" customHeight="1" x14ac:dyDescent="0.15">
      <c r="A220" s="9" t="s">
        <v>306</v>
      </c>
      <c r="B220" s="9" t="s">
        <v>123</v>
      </c>
      <c r="C220" s="29" t="s">
        <v>310</v>
      </c>
      <c r="D220" s="32">
        <f>VLOOKUP(C220,'5th Cycle APR Raw Data-Last'!$A$3:$S$1377,6,FALSE)</f>
        <v>83</v>
      </c>
      <c r="E220" s="32">
        <f>SUMIF('5th Cycle APR Raw Data-Last'!$A$3:$A$1377,'5th Cycle Summary-Final2'!$C220,'5th Cycle APR Raw Data-Last'!G$3:G$1377)</f>
        <v>0</v>
      </c>
      <c r="F220" s="32">
        <f>SUMIF('5th Cycle APR Raw Data-Last'!$A$3:$A$1377,'5th Cycle Summary-Final2'!$C220,'5th Cycle APR Raw Data-Last'!H$3:H$1377)</f>
        <v>0</v>
      </c>
      <c r="G220" s="32">
        <f>SUMIF('5th Cycle APR Raw Data-Last'!$A$3:$A$1377,'5th Cycle Summary-Final2'!$C220,'5th Cycle APR Raw Data-Last'!I$3:I$1377)</f>
        <v>0</v>
      </c>
      <c r="H220" s="32">
        <f t="shared" si="0"/>
        <v>83</v>
      </c>
      <c r="I220" s="34">
        <f t="shared" si="1"/>
        <v>0</v>
      </c>
      <c r="J220" s="32">
        <f>VLOOKUP(C220,'5th Cycle APR Raw Data-Last'!$A$3:$S$1377,10,FALSE)</f>
        <v>46</v>
      </c>
      <c r="K220" s="32">
        <f>SUMIF('5th Cycle APR Raw Data-Last'!$A$3:$A$1377,'5th Cycle Summary-Final2'!$C220,'5th Cycle APR Raw Data-Last'!K$3:K$1377)</f>
        <v>0</v>
      </c>
      <c r="L220" s="32">
        <f>SUMIF('5th Cycle APR Raw Data-Last'!$A$3:$A$1377,'5th Cycle Summary-Final2'!$C220,'5th Cycle APR Raw Data-Last'!L$3:L$1377)</f>
        <v>0</v>
      </c>
      <c r="M220" s="32">
        <f>SUMIF('5th Cycle APR Raw Data-Last'!$A$3:$A$1377,'5th Cycle Summary-Final2'!$C220,'5th Cycle APR Raw Data-Last'!M$3:M$1377)</f>
        <v>0</v>
      </c>
      <c r="N220" s="32">
        <f t="shared" si="2"/>
        <v>46</v>
      </c>
      <c r="O220" s="34">
        <f t="shared" si="3"/>
        <v>0</v>
      </c>
      <c r="P220" s="32">
        <f>VLOOKUP(C220,'5th Cycle APR Raw Data-Last'!$A$3:$S$1377,14,FALSE)</f>
        <v>55</v>
      </c>
      <c r="Q220" s="32">
        <f>SUMIF('5th Cycle APR Raw Data-Last'!$A$3:$A$1377,'5th Cycle Summary-Final2'!$C220,'5th Cycle APR Raw Data-Last'!$O$3:$O$1377)</f>
        <v>1</v>
      </c>
      <c r="R220" s="32">
        <f t="shared" si="4"/>
        <v>54</v>
      </c>
      <c r="S220" s="34">
        <f t="shared" si="5"/>
        <v>1.8181818181818181E-2</v>
      </c>
      <c r="T220" s="32">
        <f>VLOOKUP(C220,'5th Cycle APR Raw Data-Last'!$A$3:$S$1377,16,FALSE)</f>
        <v>59</v>
      </c>
      <c r="U220" s="32">
        <f>SUMIF('5th Cycle APR Raw Data-Last'!$A$3:$A$1377,'5th Cycle Summary-Final2'!$C220,'5th Cycle APR Raw Data-Last'!$Q$3:$Q$1377)</f>
        <v>11</v>
      </c>
      <c r="V220" s="32">
        <f t="shared" si="6"/>
        <v>48</v>
      </c>
      <c r="W220" s="34">
        <f t="shared" si="7"/>
        <v>0.1864406779661017</v>
      </c>
      <c r="X220" s="32">
        <f>VLOOKUP(C220,'5th Cycle APR Raw Data-Last'!$A$3:$S$1377,18,FALSE)</f>
        <v>243</v>
      </c>
      <c r="Y220" s="32">
        <f>SUMIF('5th Cycle APR Raw Data-Last'!$A$3:$A$1377,'5th Cycle Summary-Final2'!$C220,'5th Cycle APR Raw Data-Last'!$S$3:$S$1377)</f>
        <v>12</v>
      </c>
      <c r="Z220" s="32">
        <f t="shared" si="8"/>
        <v>231</v>
      </c>
    </row>
    <row r="221" spans="1:26" ht="12.75" customHeight="1" x14ac:dyDescent="0.15">
      <c r="A221" s="9" t="s">
        <v>306</v>
      </c>
      <c r="B221" s="9" t="s">
        <v>123</v>
      </c>
      <c r="C221" s="29" t="s">
        <v>311</v>
      </c>
      <c r="D221" s="32">
        <f>VLOOKUP(C221,'5th Cycle APR Raw Data-Last'!$A$3:$S$1377,6,FALSE)</f>
        <v>1365</v>
      </c>
      <c r="E221" s="32">
        <f>SUMIF('5th Cycle APR Raw Data-Last'!$A$3:$A$1377,'5th Cycle Summary-Final2'!$C221,'5th Cycle APR Raw Data-Last'!G$3:G$1377)</f>
        <v>36</v>
      </c>
      <c r="F221" s="32">
        <f>SUMIF('5th Cycle APR Raw Data-Last'!$A$3:$A$1377,'5th Cycle Summary-Final2'!$C221,'5th Cycle APR Raw Data-Last'!H$3:H$1377)</f>
        <v>36</v>
      </c>
      <c r="G221" s="32">
        <f>SUMIF('5th Cycle APR Raw Data-Last'!$A$3:$A$1377,'5th Cycle Summary-Final2'!$C221,'5th Cycle APR Raw Data-Last'!I$3:I$1377)</f>
        <v>0</v>
      </c>
      <c r="H221" s="32">
        <f t="shared" si="0"/>
        <v>1329</v>
      </c>
      <c r="I221" s="34">
        <f t="shared" si="1"/>
        <v>2.6373626373626374E-2</v>
      </c>
      <c r="J221" s="32">
        <f>VLOOKUP(C221,'5th Cycle APR Raw Data-Last'!$A$3:$S$1377,10,FALSE)</f>
        <v>957</v>
      </c>
      <c r="K221" s="32">
        <f>SUMIF('5th Cycle APR Raw Data-Last'!$A$3:$A$1377,'5th Cycle Summary-Final2'!$C221,'5th Cycle APR Raw Data-Last'!K$3:K$1377)</f>
        <v>85</v>
      </c>
      <c r="L221" s="32">
        <f>SUMIF('5th Cycle APR Raw Data-Last'!$A$3:$A$1377,'5th Cycle Summary-Final2'!$C221,'5th Cycle APR Raw Data-Last'!L$3:L$1377)</f>
        <v>41</v>
      </c>
      <c r="M221" s="32">
        <f>SUMIF('5th Cycle APR Raw Data-Last'!$A$3:$A$1377,'5th Cycle Summary-Final2'!$C221,'5th Cycle APR Raw Data-Last'!M$3:M$1377)</f>
        <v>44</v>
      </c>
      <c r="N221" s="32">
        <f t="shared" si="2"/>
        <v>872</v>
      </c>
      <c r="O221" s="34">
        <f t="shared" si="3"/>
        <v>8.8819226750261229E-2</v>
      </c>
      <c r="P221" s="32">
        <f>VLOOKUP(C221,'5th Cycle APR Raw Data-Last'!$A$3:$S$1377,14,FALSE)</f>
        <v>936</v>
      </c>
      <c r="Q221" s="32">
        <f>SUMIF('5th Cycle APR Raw Data-Last'!$A$3:$A$1377,'5th Cycle Summary-Final2'!$C221,'5th Cycle APR Raw Data-Last'!$O$3:$O$1377)</f>
        <v>67</v>
      </c>
      <c r="R221" s="32">
        <f t="shared" si="4"/>
        <v>869</v>
      </c>
      <c r="S221" s="34">
        <f t="shared" si="5"/>
        <v>7.1581196581196577E-2</v>
      </c>
      <c r="T221" s="32">
        <f>VLOOKUP(C221,'5th Cycle APR Raw Data-Last'!$A$3:$S$1377,16,FALSE)</f>
        <v>1773</v>
      </c>
      <c r="U221" s="32">
        <f>SUMIF('5th Cycle APR Raw Data-Last'!$A$3:$A$1377,'5th Cycle Summary-Final2'!$C221,'5th Cycle APR Raw Data-Last'!$Q$3:$Q$1377)</f>
        <v>1466</v>
      </c>
      <c r="V221" s="32">
        <f t="shared" si="6"/>
        <v>307</v>
      </c>
      <c r="W221" s="34">
        <f t="shared" si="7"/>
        <v>0.82684715172024814</v>
      </c>
      <c r="X221" s="32">
        <f>VLOOKUP(C221,'5th Cycle APR Raw Data-Last'!$A$3:$S$1377,18,FALSE)</f>
        <v>5031</v>
      </c>
      <c r="Y221" s="32">
        <f>SUMIF('5th Cycle APR Raw Data-Last'!$A$3:$A$1377,'5th Cycle Summary-Final2'!$C221,'5th Cycle APR Raw Data-Last'!$S$3:$S$1377)</f>
        <v>1654</v>
      </c>
      <c r="Z221" s="32">
        <f t="shared" si="8"/>
        <v>3377</v>
      </c>
    </row>
    <row r="222" spans="1:26" ht="12.75" customHeight="1" x14ac:dyDescent="0.15">
      <c r="A222" s="9" t="s">
        <v>306</v>
      </c>
      <c r="B222" s="9" t="s">
        <v>123</v>
      </c>
      <c r="C222" s="29" t="s">
        <v>312</v>
      </c>
      <c r="D222" s="32">
        <f>VLOOKUP(C222,'5th Cycle APR Raw Data-Last'!$A$3:$S$1377,6,FALSE)</f>
        <v>1040</v>
      </c>
      <c r="E222" s="32">
        <f>SUMIF('5th Cycle APR Raw Data-Last'!$A$3:$A$1377,'5th Cycle Summary-Final2'!$C222,'5th Cycle APR Raw Data-Last'!G$3:G$1377)</f>
        <v>0</v>
      </c>
      <c r="F222" s="32">
        <f>SUMIF('5th Cycle APR Raw Data-Last'!$A$3:$A$1377,'5th Cycle Summary-Final2'!$C222,'5th Cycle APR Raw Data-Last'!H$3:H$1377)</f>
        <v>0</v>
      </c>
      <c r="G222" s="32">
        <f>SUMIF('5th Cycle APR Raw Data-Last'!$A$3:$A$1377,'5th Cycle Summary-Final2'!$C222,'5th Cycle APR Raw Data-Last'!I$3:I$1377)</f>
        <v>0</v>
      </c>
      <c r="H222" s="32">
        <f t="shared" si="0"/>
        <v>1040</v>
      </c>
      <c r="I222" s="34">
        <f t="shared" si="1"/>
        <v>0</v>
      </c>
      <c r="J222" s="32">
        <f>VLOOKUP(C222,'5th Cycle APR Raw Data-Last'!$A$3:$S$1377,10,FALSE)</f>
        <v>729</v>
      </c>
      <c r="K222" s="32">
        <f>SUMIF('5th Cycle APR Raw Data-Last'!$A$3:$A$1377,'5th Cycle Summary-Final2'!$C222,'5th Cycle APR Raw Data-Last'!K$3:K$1377)</f>
        <v>0</v>
      </c>
      <c r="L222" s="32">
        <f>SUMIF('5th Cycle APR Raw Data-Last'!$A$3:$A$1377,'5th Cycle Summary-Final2'!$C222,'5th Cycle APR Raw Data-Last'!L$3:L$1377)</f>
        <v>0</v>
      </c>
      <c r="M222" s="32">
        <f>SUMIF('5th Cycle APR Raw Data-Last'!$A$3:$A$1377,'5th Cycle Summary-Final2'!$C222,'5th Cycle APR Raw Data-Last'!M$3:M$1377)</f>
        <v>0</v>
      </c>
      <c r="N222" s="32">
        <f t="shared" si="2"/>
        <v>729</v>
      </c>
      <c r="O222" s="34">
        <f t="shared" si="3"/>
        <v>0</v>
      </c>
      <c r="P222" s="32">
        <f>VLOOKUP(C222,'5th Cycle APR Raw Data-Last'!$A$3:$S$1377,14,FALSE)</f>
        <v>709</v>
      </c>
      <c r="Q222" s="32">
        <f>SUMIF('5th Cycle APR Raw Data-Last'!$A$3:$A$1377,'5th Cycle Summary-Final2'!$C222,'5th Cycle APR Raw Data-Last'!$O$3:$O$1377)</f>
        <v>787</v>
      </c>
      <c r="R222" s="32">
        <f t="shared" si="4"/>
        <v>0</v>
      </c>
      <c r="S222" s="34">
        <f t="shared" si="5"/>
        <v>1.1100141043723555</v>
      </c>
      <c r="T222" s="32">
        <f>VLOOKUP(C222,'5th Cycle APR Raw Data-Last'!$A$3:$S$1377,16,FALSE)</f>
        <v>1335</v>
      </c>
      <c r="U222" s="32">
        <f>SUMIF('5th Cycle APR Raw Data-Last'!$A$3:$A$1377,'5th Cycle Summary-Final2'!$C222,'5th Cycle APR Raw Data-Last'!$Q$3:$Q$1377)</f>
        <v>1667</v>
      </c>
      <c r="V222" s="32">
        <f t="shared" si="6"/>
        <v>0</v>
      </c>
      <c r="W222" s="34">
        <f t="shared" si="7"/>
        <v>1.2486891385767791</v>
      </c>
      <c r="X222" s="32">
        <f>VLOOKUP(C222,'5th Cycle APR Raw Data-Last'!$A$3:$S$1377,18,FALSE)</f>
        <v>3813</v>
      </c>
      <c r="Y222" s="32">
        <f>SUMIF('5th Cycle APR Raw Data-Last'!$A$3:$A$1377,'5th Cycle Summary-Final2'!$C222,'5th Cycle APR Raw Data-Last'!$S$3:$S$1377)</f>
        <v>2454</v>
      </c>
      <c r="Z222" s="32">
        <f t="shared" si="8"/>
        <v>1769</v>
      </c>
    </row>
    <row r="223" spans="1:26" ht="12.75" customHeight="1" x14ac:dyDescent="0.15">
      <c r="A223" s="9" t="s">
        <v>306</v>
      </c>
      <c r="B223" s="9" t="s">
        <v>123</v>
      </c>
      <c r="C223" s="29" t="s">
        <v>313</v>
      </c>
      <c r="D223" s="32">
        <f>VLOOKUP(C223,'5th Cycle APR Raw Data-Last'!$A$3:$S$1377,6,FALSE)</f>
        <v>2268</v>
      </c>
      <c r="E223" s="32">
        <f>SUMIF('5th Cycle APR Raw Data-Last'!$A$3:$A$1377,'5th Cycle Summary-Final2'!$C223,'5th Cycle APR Raw Data-Last'!G$3:G$1377)</f>
        <v>94</v>
      </c>
      <c r="F223" s="32">
        <f>SUMIF('5th Cycle APR Raw Data-Last'!$A$3:$A$1377,'5th Cycle Summary-Final2'!$C223,'5th Cycle APR Raw Data-Last'!H$3:H$1377)</f>
        <v>94</v>
      </c>
      <c r="G223" s="32">
        <f>SUMIF('5th Cycle APR Raw Data-Last'!$A$3:$A$1377,'5th Cycle Summary-Final2'!$C223,'5th Cycle APR Raw Data-Last'!I$3:I$1377)</f>
        <v>0</v>
      </c>
      <c r="H223" s="32">
        <f t="shared" si="0"/>
        <v>2174</v>
      </c>
      <c r="I223" s="34">
        <f t="shared" si="1"/>
        <v>4.1446208112874777E-2</v>
      </c>
      <c r="J223" s="32">
        <f>VLOOKUP(C223,'5th Cycle APR Raw Data-Last'!$A$3:$S$1377,10,FALSE)</f>
        <v>1590</v>
      </c>
      <c r="K223" s="32">
        <f>SUMIF('5th Cycle APR Raw Data-Last'!$A$3:$A$1377,'5th Cycle Summary-Final2'!$C223,'5th Cycle APR Raw Data-Last'!K$3:K$1377)</f>
        <v>29</v>
      </c>
      <c r="L223" s="32">
        <f>SUMIF('5th Cycle APR Raw Data-Last'!$A$3:$A$1377,'5th Cycle Summary-Final2'!$C223,'5th Cycle APR Raw Data-Last'!L$3:L$1377)</f>
        <v>29</v>
      </c>
      <c r="M223" s="32">
        <f>SUMIF('5th Cycle APR Raw Data-Last'!$A$3:$A$1377,'5th Cycle Summary-Final2'!$C223,'5th Cycle APR Raw Data-Last'!M$3:M$1377)</f>
        <v>0</v>
      </c>
      <c r="N223" s="32">
        <f t="shared" si="2"/>
        <v>1561</v>
      </c>
      <c r="O223" s="34">
        <f t="shared" si="3"/>
        <v>1.8238993710691823E-2</v>
      </c>
      <c r="P223" s="32">
        <f>VLOOKUP(C223,'5th Cycle APR Raw Data-Last'!$A$3:$S$1377,14,FALSE)</f>
        <v>1577</v>
      </c>
      <c r="Q223" s="32">
        <f>SUMIF('5th Cycle APR Raw Data-Last'!$A$3:$A$1377,'5th Cycle Summary-Final2'!$C223,'5th Cycle APR Raw Data-Last'!$O$3:$O$1377)</f>
        <v>2174</v>
      </c>
      <c r="R223" s="32">
        <f t="shared" si="4"/>
        <v>0</v>
      </c>
      <c r="S223" s="34">
        <f t="shared" si="5"/>
        <v>1.3785668991756499</v>
      </c>
      <c r="T223" s="32">
        <f>VLOOKUP(C223,'5th Cycle APR Raw Data-Last'!$A$3:$S$1377,16,FALSE)</f>
        <v>3043</v>
      </c>
      <c r="U223" s="32">
        <f>SUMIF('5th Cycle APR Raw Data-Last'!$A$3:$A$1377,'5th Cycle Summary-Final2'!$C223,'5th Cycle APR Raw Data-Last'!$Q$3:$Q$1377)</f>
        <v>2489</v>
      </c>
      <c r="V223" s="32">
        <f t="shared" si="6"/>
        <v>554</v>
      </c>
      <c r="W223" s="34">
        <f t="shared" si="7"/>
        <v>0.81794281958593495</v>
      </c>
      <c r="X223" s="32">
        <f>VLOOKUP(C223,'5th Cycle APR Raw Data-Last'!$A$3:$S$1377,18,FALSE)</f>
        <v>8478</v>
      </c>
      <c r="Y223" s="32">
        <f>SUMIF('5th Cycle APR Raw Data-Last'!$A$3:$A$1377,'5th Cycle Summary-Final2'!$C223,'5th Cycle APR Raw Data-Last'!$S$3:$S$1377)</f>
        <v>4786</v>
      </c>
      <c r="Z223" s="32">
        <f t="shared" si="8"/>
        <v>4289</v>
      </c>
    </row>
    <row r="224" spans="1:26" ht="12.75" customHeight="1" x14ac:dyDescent="0.15">
      <c r="A224" s="9" t="s">
        <v>314</v>
      </c>
      <c r="B224" s="9" t="s">
        <v>83</v>
      </c>
      <c r="C224" s="29" t="s">
        <v>315</v>
      </c>
      <c r="D224" s="32">
        <f>VLOOKUP(C224,'5th Cycle APR Raw Data-Last'!$A$3:$S$1377,6,FALSE)</f>
        <v>12</v>
      </c>
      <c r="E224" s="32">
        <f>SUMIF('5th Cycle APR Raw Data-Last'!$A$3:$A$1377,'5th Cycle Summary-Final2'!$C224,'5th Cycle APR Raw Data-Last'!G$3:G$1377)</f>
        <v>0</v>
      </c>
      <c r="F224" s="32">
        <f>SUMIF('5th Cycle APR Raw Data-Last'!$A$3:$A$1377,'5th Cycle Summary-Final2'!$C224,'5th Cycle APR Raw Data-Last'!H$3:H$1377)</f>
        <v>0</v>
      </c>
      <c r="G224" s="32">
        <f>SUMIF('5th Cycle APR Raw Data-Last'!$A$3:$A$1377,'5th Cycle Summary-Final2'!$C224,'5th Cycle APR Raw Data-Last'!I$3:I$1377)</f>
        <v>0</v>
      </c>
      <c r="H224" s="32">
        <f t="shared" si="0"/>
        <v>12</v>
      </c>
      <c r="I224" s="34">
        <f t="shared" si="1"/>
        <v>0</v>
      </c>
      <c r="J224" s="32">
        <f>VLOOKUP(C224,'5th Cycle APR Raw Data-Last'!$A$3:$S$1377,10,FALSE)</f>
        <v>8</v>
      </c>
      <c r="K224" s="32">
        <f>SUMIF('5th Cycle APR Raw Data-Last'!$A$3:$A$1377,'5th Cycle Summary-Final2'!$C224,'5th Cycle APR Raw Data-Last'!K$3:K$1377)</f>
        <v>0</v>
      </c>
      <c r="L224" s="32">
        <f>SUMIF('5th Cycle APR Raw Data-Last'!$A$3:$A$1377,'5th Cycle Summary-Final2'!$C224,'5th Cycle APR Raw Data-Last'!L$3:L$1377)</f>
        <v>0</v>
      </c>
      <c r="M224" s="32">
        <f>SUMIF('5th Cycle APR Raw Data-Last'!$A$3:$A$1377,'5th Cycle Summary-Final2'!$C224,'5th Cycle APR Raw Data-Last'!M$3:M$1377)</f>
        <v>0</v>
      </c>
      <c r="N224" s="32">
        <f t="shared" si="2"/>
        <v>8</v>
      </c>
      <c r="O224" s="34">
        <f t="shared" si="3"/>
        <v>0</v>
      </c>
      <c r="P224" s="32">
        <f>VLOOKUP(C224,'5th Cycle APR Raw Data-Last'!$A$3:$S$1377,14,FALSE)</f>
        <v>12</v>
      </c>
      <c r="Q224" s="32">
        <f>SUMIF('5th Cycle APR Raw Data-Last'!$A$3:$A$1377,'5th Cycle Summary-Final2'!$C224,'5th Cycle APR Raw Data-Last'!$O$3:$O$1377)</f>
        <v>19</v>
      </c>
      <c r="R224" s="32">
        <f t="shared" si="4"/>
        <v>0</v>
      </c>
      <c r="S224" s="34">
        <f t="shared" si="5"/>
        <v>1.5833333333333333</v>
      </c>
      <c r="T224" s="32">
        <f>VLOOKUP(C224,'5th Cycle APR Raw Data-Last'!$A$3:$S$1377,16,FALSE)</f>
        <v>25</v>
      </c>
      <c r="U224" s="32">
        <f>SUMIF('5th Cycle APR Raw Data-Last'!$A$3:$A$1377,'5th Cycle Summary-Final2'!$C224,'5th Cycle APR Raw Data-Last'!$Q$3:$Q$1377)</f>
        <v>59</v>
      </c>
      <c r="V224" s="32">
        <f t="shared" si="6"/>
        <v>0</v>
      </c>
      <c r="W224" s="34">
        <f t="shared" si="7"/>
        <v>2.36</v>
      </c>
      <c r="X224" s="32">
        <f>VLOOKUP(C224,'5th Cycle APR Raw Data-Last'!$A$3:$S$1377,18,FALSE)</f>
        <v>57</v>
      </c>
      <c r="Y224" s="32">
        <f>SUMIF('5th Cycle APR Raw Data-Last'!$A$3:$A$1377,'5th Cycle Summary-Final2'!$C224,'5th Cycle APR Raw Data-Last'!$S$3:$S$1377)</f>
        <v>78</v>
      </c>
      <c r="Z224" s="32">
        <f t="shared" si="8"/>
        <v>20</v>
      </c>
    </row>
    <row r="225" spans="1:26" ht="12.75" customHeight="1" x14ac:dyDescent="0.15">
      <c r="A225" s="9" t="s">
        <v>316</v>
      </c>
      <c r="B225" s="9" t="s">
        <v>144</v>
      </c>
      <c r="C225" s="29" t="s">
        <v>317</v>
      </c>
      <c r="D225" s="32">
        <f>VLOOKUP(C225,'5th Cycle APR Raw Data-Last'!$A$3:$S$1377,6,FALSE)</f>
        <v>872</v>
      </c>
      <c r="E225" s="32">
        <f>SUMIF('5th Cycle APR Raw Data-Last'!$A$3:$A$1377,'5th Cycle Summary-Final2'!$C225,'5th Cycle APR Raw Data-Last'!G$3:G$1377)</f>
        <v>0</v>
      </c>
      <c r="F225" s="32">
        <f>SUMIF('5th Cycle APR Raw Data-Last'!$A$3:$A$1377,'5th Cycle Summary-Final2'!$C225,'5th Cycle APR Raw Data-Last'!H$3:H$1377)</f>
        <v>0</v>
      </c>
      <c r="G225" s="32">
        <f>SUMIF('5th Cycle APR Raw Data-Last'!$A$3:$A$1377,'5th Cycle Summary-Final2'!$C225,'5th Cycle APR Raw Data-Last'!I$3:I$1377)</f>
        <v>0</v>
      </c>
      <c r="H225" s="32">
        <f t="shared" si="0"/>
        <v>872</v>
      </c>
      <c r="I225" s="34">
        <f t="shared" si="1"/>
        <v>0</v>
      </c>
      <c r="J225" s="32">
        <f>VLOOKUP(C225,'5th Cycle APR Raw Data-Last'!$A$3:$S$1377,10,FALSE)</f>
        <v>593</v>
      </c>
      <c r="K225" s="32">
        <f>SUMIF('5th Cycle APR Raw Data-Last'!$A$3:$A$1377,'5th Cycle Summary-Final2'!$C225,'5th Cycle APR Raw Data-Last'!K$3:K$1377)</f>
        <v>0</v>
      </c>
      <c r="L225" s="32">
        <f>SUMIF('5th Cycle APR Raw Data-Last'!$A$3:$A$1377,'5th Cycle Summary-Final2'!$C225,'5th Cycle APR Raw Data-Last'!L$3:L$1377)</f>
        <v>0</v>
      </c>
      <c r="M225" s="32">
        <f>SUMIF('5th Cycle APR Raw Data-Last'!$A$3:$A$1377,'5th Cycle Summary-Final2'!$C225,'5th Cycle APR Raw Data-Last'!M$3:M$1377)</f>
        <v>0</v>
      </c>
      <c r="N225" s="32">
        <f t="shared" si="2"/>
        <v>593</v>
      </c>
      <c r="O225" s="34">
        <f t="shared" si="3"/>
        <v>0</v>
      </c>
      <c r="P225" s="32">
        <f>VLOOKUP(C225,'5th Cycle APR Raw Data-Last'!$A$3:$S$1377,14,FALSE)</f>
        <v>685</v>
      </c>
      <c r="Q225" s="32">
        <f>SUMIF('5th Cycle APR Raw Data-Last'!$A$3:$A$1377,'5th Cycle Summary-Final2'!$C225,'5th Cycle APR Raw Data-Last'!$O$3:$O$1377)</f>
        <v>0</v>
      </c>
      <c r="R225" s="32">
        <f t="shared" si="4"/>
        <v>685</v>
      </c>
      <c r="S225" s="34">
        <f t="shared" si="5"/>
        <v>0</v>
      </c>
      <c r="T225" s="32">
        <f>VLOOKUP(C225,'5th Cycle APR Raw Data-Last'!$A$3:$S$1377,16,FALSE)</f>
        <v>1642</v>
      </c>
      <c r="U225" s="32">
        <f>SUMIF('5th Cycle APR Raw Data-Last'!$A$3:$A$1377,'5th Cycle Summary-Final2'!$C225,'5th Cycle APR Raw Data-Last'!$Q$3:$Q$1377)</f>
        <v>0</v>
      </c>
      <c r="V225" s="32">
        <f t="shared" si="6"/>
        <v>1642</v>
      </c>
      <c r="W225" s="34">
        <f t="shared" si="7"/>
        <v>0</v>
      </c>
      <c r="X225" s="32">
        <f>VLOOKUP(C225,'5th Cycle APR Raw Data-Last'!$A$3:$S$1377,18,FALSE)</f>
        <v>3792</v>
      </c>
      <c r="Y225" s="32">
        <f>SUMIF('5th Cycle APR Raw Data-Last'!$A$3:$A$1377,'5th Cycle Summary-Final2'!$C225,'5th Cycle APR Raw Data-Last'!$S$3:$S$1377)</f>
        <v>0</v>
      </c>
      <c r="Z225" s="32">
        <f t="shared" si="8"/>
        <v>3792</v>
      </c>
    </row>
    <row r="226" spans="1:26" ht="12.75" customHeight="1" x14ac:dyDescent="0.15">
      <c r="A226" s="9" t="s">
        <v>316</v>
      </c>
      <c r="B226" s="9" t="s">
        <v>144</v>
      </c>
      <c r="C226" s="29" t="s">
        <v>318</v>
      </c>
      <c r="D226" s="32">
        <f>VLOOKUP(C226,'5th Cycle APR Raw Data-Last'!$A$3:$S$1377,6,FALSE)</f>
        <v>1264</v>
      </c>
      <c r="E226" s="32">
        <f>SUMIF('5th Cycle APR Raw Data-Last'!$A$3:$A$1377,'5th Cycle Summary-Final2'!$C226,'5th Cycle APR Raw Data-Last'!G$3:G$1377)</f>
        <v>0</v>
      </c>
      <c r="F226" s="32">
        <f>SUMIF('5th Cycle APR Raw Data-Last'!$A$3:$A$1377,'5th Cycle Summary-Final2'!$C226,'5th Cycle APR Raw Data-Last'!H$3:H$1377)</f>
        <v>0</v>
      </c>
      <c r="G226" s="32">
        <f>SUMIF('5th Cycle APR Raw Data-Last'!$A$3:$A$1377,'5th Cycle Summary-Final2'!$C226,'5th Cycle APR Raw Data-Last'!I$3:I$1377)</f>
        <v>0</v>
      </c>
      <c r="H226" s="32">
        <f t="shared" si="0"/>
        <v>1264</v>
      </c>
      <c r="I226" s="34">
        <f t="shared" si="1"/>
        <v>0</v>
      </c>
      <c r="J226" s="32">
        <f>VLOOKUP(C226,'5th Cycle APR Raw Data-Last'!$A$3:$S$1377,10,FALSE)</f>
        <v>854</v>
      </c>
      <c r="K226" s="32">
        <f>SUMIF('5th Cycle APR Raw Data-Last'!$A$3:$A$1377,'5th Cycle Summary-Final2'!$C226,'5th Cycle APR Raw Data-Last'!K$3:K$1377)</f>
        <v>0</v>
      </c>
      <c r="L226" s="32">
        <f>SUMIF('5th Cycle APR Raw Data-Last'!$A$3:$A$1377,'5th Cycle Summary-Final2'!$C226,'5th Cycle APR Raw Data-Last'!L$3:L$1377)</f>
        <v>0</v>
      </c>
      <c r="M226" s="32">
        <f>SUMIF('5th Cycle APR Raw Data-Last'!$A$3:$A$1377,'5th Cycle Summary-Final2'!$C226,'5th Cycle APR Raw Data-Last'!M$3:M$1377)</f>
        <v>0</v>
      </c>
      <c r="N226" s="32">
        <f t="shared" si="2"/>
        <v>854</v>
      </c>
      <c r="O226" s="34">
        <f t="shared" si="3"/>
        <v>0</v>
      </c>
      <c r="P226" s="32">
        <f>VLOOKUP(C226,'5th Cycle APR Raw Data-Last'!$A$3:$S$1377,14,FALSE)</f>
        <v>969</v>
      </c>
      <c r="Q226" s="32">
        <f>SUMIF('5th Cycle APR Raw Data-Last'!$A$3:$A$1377,'5th Cycle Summary-Final2'!$C226,'5th Cycle APR Raw Data-Last'!$O$3:$O$1377)</f>
        <v>323</v>
      </c>
      <c r="R226" s="32">
        <f t="shared" si="4"/>
        <v>646</v>
      </c>
      <c r="S226" s="34">
        <f t="shared" si="5"/>
        <v>0.33333333333333331</v>
      </c>
      <c r="T226" s="32">
        <f>VLOOKUP(C226,'5th Cycle APR Raw Data-Last'!$A$3:$S$1377,16,FALSE)</f>
        <v>2160</v>
      </c>
      <c r="U226" s="32">
        <f>SUMIF('5th Cycle APR Raw Data-Last'!$A$3:$A$1377,'5th Cycle Summary-Final2'!$C226,'5th Cycle APR Raw Data-Last'!$Q$3:$Q$1377)</f>
        <v>423</v>
      </c>
      <c r="V226" s="32">
        <f t="shared" si="6"/>
        <v>1737</v>
      </c>
      <c r="W226" s="34">
        <f t="shared" si="7"/>
        <v>0.19583333333333333</v>
      </c>
      <c r="X226" s="32">
        <f>VLOOKUP(C226,'5th Cycle APR Raw Data-Last'!$A$3:$S$1377,18,FALSE)</f>
        <v>5247</v>
      </c>
      <c r="Y226" s="32">
        <f>SUMIF('5th Cycle APR Raw Data-Last'!$A$3:$A$1377,'5th Cycle Summary-Final2'!$C226,'5th Cycle APR Raw Data-Last'!$S$3:$S$1377)</f>
        <v>746</v>
      </c>
      <c r="Z226" s="32">
        <f t="shared" si="8"/>
        <v>4501</v>
      </c>
    </row>
    <row r="227" spans="1:26" ht="12.75" customHeight="1" x14ac:dyDescent="0.15">
      <c r="A227" s="9" t="s">
        <v>316</v>
      </c>
      <c r="B227" s="9" t="s">
        <v>144</v>
      </c>
      <c r="C227" s="29" t="s">
        <v>319</v>
      </c>
      <c r="D227" s="32">
        <f>VLOOKUP(C227,'5th Cycle APR Raw Data-Last'!$A$3:$S$1377,6,FALSE)</f>
        <v>543</v>
      </c>
      <c r="E227" s="32">
        <f>SUMIF('5th Cycle APR Raw Data-Last'!$A$3:$A$1377,'5th Cycle Summary-Final2'!$C227,'5th Cycle APR Raw Data-Last'!G$3:G$1377)</f>
        <v>0</v>
      </c>
      <c r="F227" s="32">
        <f>SUMIF('5th Cycle APR Raw Data-Last'!$A$3:$A$1377,'5th Cycle Summary-Final2'!$C227,'5th Cycle APR Raw Data-Last'!H$3:H$1377)</f>
        <v>0</v>
      </c>
      <c r="G227" s="32">
        <f>SUMIF('5th Cycle APR Raw Data-Last'!$A$3:$A$1377,'5th Cycle Summary-Final2'!$C227,'5th Cycle APR Raw Data-Last'!I$3:I$1377)</f>
        <v>0</v>
      </c>
      <c r="H227" s="32">
        <f t="shared" si="0"/>
        <v>543</v>
      </c>
      <c r="I227" s="34">
        <f t="shared" si="1"/>
        <v>0</v>
      </c>
      <c r="J227" s="32">
        <f>VLOOKUP(C227,'5th Cycle APR Raw Data-Last'!$A$3:$S$1377,10,FALSE)</f>
        <v>383</v>
      </c>
      <c r="K227" s="32">
        <f>SUMIF('5th Cycle APR Raw Data-Last'!$A$3:$A$1377,'5th Cycle Summary-Final2'!$C227,'5th Cycle APR Raw Data-Last'!K$3:K$1377)</f>
        <v>0</v>
      </c>
      <c r="L227" s="32">
        <f>SUMIF('5th Cycle APR Raw Data-Last'!$A$3:$A$1377,'5th Cycle Summary-Final2'!$C227,'5th Cycle APR Raw Data-Last'!L$3:L$1377)</f>
        <v>0</v>
      </c>
      <c r="M227" s="32">
        <f>SUMIF('5th Cycle APR Raw Data-Last'!$A$3:$A$1377,'5th Cycle Summary-Final2'!$C227,'5th Cycle APR Raw Data-Last'!M$3:M$1377)</f>
        <v>0</v>
      </c>
      <c r="N227" s="32">
        <f t="shared" si="2"/>
        <v>383</v>
      </c>
      <c r="O227" s="34">
        <f t="shared" si="3"/>
        <v>0</v>
      </c>
      <c r="P227" s="32">
        <f>VLOOKUP(C227,'5th Cycle APR Raw Data-Last'!$A$3:$S$1377,14,FALSE)</f>
        <v>433</v>
      </c>
      <c r="Q227" s="32">
        <f>SUMIF('5th Cycle APR Raw Data-Last'!$A$3:$A$1377,'5th Cycle Summary-Final2'!$C227,'5th Cycle APR Raw Data-Last'!$O$3:$O$1377)</f>
        <v>0</v>
      </c>
      <c r="R227" s="32">
        <f t="shared" si="4"/>
        <v>433</v>
      </c>
      <c r="S227" s="34">
        <f t="shared" si="5"/>
        <v>0</v>
      </c>
      <c r="T227" s="32">
        <f>VLOOKUP(C227,'5th Cycle APR Raw Data-Last'!$A$3:$S$1377,16,FALSE)</f>
        <v>982</v>
      </c>
      <c r="U227" s="32">
        <f>SUMIF('5th Cycle APR Raw Data-Last'!$A$3:$A$1377,'5th Cycle Summary-Final2'!$C227,'5th Cycle APR Raw Data-Last'!$Q$3:$Q$1377)</f>
        <v>273</v>
      </c>
      <c r="V227" s="32">
        <f t="shared" si="6"/>
        <v>709</v>
      </c>
      <c r="W227" s="34">
        <f t="shared" si="7"/>
        <v>0.27800407331975557</v>
      </c>
      <c r="X227" s="32">
        <f>VLOOKUP(C227,'5th Cycle APR Raw Data-Last'!$A$3:$S$1377,18,FALSE)</f>
        <v>2341</v>
      </c>
      <c r="Y227" s="32">
        <f>SUMIF('5th Cycle APR Raw Data-Last'!$A$3:$A$1377,'5th Cycle Summary-Final2'!$C227,'5th Cycle APR Raw Data-Last'!$S$3:$S$1377)</f>
        <v>273</v>
      </c>
      <c r="Z227" s="32">
        <f t="shared" si="8"/>
        <v>2068</v>
      </c>
    </row>
    <row r="228" spans="1:26" ht="12.75" customHeight="1" x14ac:dyDescent="0.15">
      <c r="A228" s="9" t="s">
        <v>316</v>
      </c>
      <c r="B228" s="9" t="s">
        <v>144</v>
      </c>
      <c r="C228" s="29" t="s">
        <v>320</v>
      </c>
      <c r="D228" s="32">
        <f>VLOOKUP(C228,'5th Cycle APR Raw Data-Last'!$A$3:$S$1377,6,FALSE)</f>
        <v>141</v>
      </c>
      <c r="E228" s="32">
        <f>SUMIF('5th Cycle APR Raw Data-Last'!$A$3:$A$1377,'5th Cycle Summary-Final2'!$C228,'5th Cycle APR Raw Data-Last'!G$3:G$1377)</f>
        <v>0</v>
      </c>
      <c r="F228" s="32">
        <f>SUMIF('5th Cycle APR Raw Data-Last'!$A$3:$A$1377,'5th Cycle Summary-Final2'!$C228,'5th Cycle APR Raw Data-Last'!H$3:H$1377)</f>
        <v>0</v>
      </c>
      <c r="G228" s="32">
        <f>SUMIF('5th Cycle APR Raw Data-Last'!$A$3:$A$1377,'5th Cycle Summary-Final2'!$C228,'5th Cycle APR Raw Data-Last'!I$3:I$1377)</f>
        <v>0</v>
      </c>
      <c r="H228" s="32">
        <f t="shared" si="0"/>
        <v>141</v>
      </c>
      <c r="I228" s="34">
        <f t="shared" si="1"/>
        <v>0</v>
      </c>
      <c r="J228" s="32">
        <f>VLOOKUP(C228,'5th Cycle APR Raw Data-Last'!$A$3:$S$1377,10,FALSE)</f>
        <v>95</v>
      </c>
      <c r="K228" s="32">
        <f>SUMIF('5th Cycle APR Raw Data-Last'!$A$3:$A$1377,'5th Cycle Summary-Final2'!$C228,'5th Cycle APR Raw Data-Last'!K$3:K$1377)</f>
        <v>0</v>
      </c>
      <c r="L228" s="32">
        <f>SUMIF('5th Cycle APR Raw Data-Last'!$A$3:$A$1377,'5th Cycle Summary-Final2'!$C228,'5th Cycle APR Raw Data-Last'!L$3:L$1377)</f>
        <v>0</v>
      </c>
      <c r="M228" s="32">
        <f>SUMIF('5th Cycle APR Raw Data-Last'!$A$3:$A$1377,'5th Cycle Summary-Final2'!$C228,'5th Cycle APR Raw Data-Last'!M$3:M$1377)</f>
        <v>0</v>
      </c>
      <c r="N228" s="32">
        <f t="shared" si="2"/>
        <v>95</v>
      </c>
      <c r="O228" s="34">
        <f t="shared" si="3"/>
        <v>0</v>
      </c>
      <c r="P228" s="32">
        <f>VLOOKUP(C228,'5th Cycle APR Raw Data-Last'!$A$3:$S$1377,14,FALSE)</f>
        <v>110</v>
      </c>
      <c r="Q228" s="32">
        <f>SUMIF('5th Cycle APR Raw Data-Last'!$A$3:$A$1377,'5th Cycle Summary-Final2'!$C228,'5th Cycle APR Raw Data-Last'!$O$3:$O$1377)</f>
        <v>122</v>
      </c>
      <c r="R228" s="32">
        <f t="shared" si="4"/>
        <v>0</v>
      </c>
      <c r="S228" s="34">
        <f t="shared" si="5"/>
        <v>1.1090909090909091</v>
      </c>
      <c r="T228" s="32">
        <f>VLOOKUP(C228,'5th Cycle APR Raw Data-Last'!$A$3:$S$1377,16,FALSE)</f>
        <v>254</v>
      </c>
      <c r="U228" s="32">
        <f>SUMIF('5th Cycle APR Raw Data-Last'!$A$3:$A$1377,'5th Cycle Summary-Final2'!$C228,'5th Cycle APR Raw Data-Last'!$Q$3:$Q$1377)</f>
        <v>3</v>
      </c>
      <c r="V228" s="32">
        <f t="shared" si="6"/>
        <v>251</v>
      </c>
      <c r="W228" s="34">
        <f t="shared" si="7"/>
        <v>1.1811023622047244E-2</v>
      </c>
      <c r="X228" s="32">
        <f>VLOOKUP(C228,'5th Cycle APR Raw Data-Last'!$A$3:$S$1377,18,FALSE)</f>
        <v>600</v>
      </c>
      <c r="Y228" s="32">
        <f>SUMIF('5th Cycle APR Raw Data-Last'!$A$3:$A$1377,'5th Cycle Summary-Final2'!$C228,'5th Cycle APR Raw Data-Last'!$S$3:$S$1377)</f>
        <v>125</v>
      </c>
      <c r="Z228" s="32">
        <f t="shared" si="8"/>
        <v>487</v>
      </c>
    </row>
    <row r="229" spans="1:26" ht="12.75" customHeight="1" x14ac:dyDescent="0.15">
      <c r="A229" s="9" t="s">
        <v>316</v>
      </c>
      <c r="B229" s="9" t="s">
        <v>144</v>
      </c>
      <c r="C229" s="29" t="s">
        <v>321</v>
      </c>
      <c r="D229" s="32">
        <f>VLOOKUP(C229,'5th Cycle APR Raw Data-Last'!$A$3:$S$1377,6,FALSE)</f>
        <v>768</v>
      </c>
      <c r="E229" s="32">
        <f>SUMIF('5th Cycle APR Raw Data-Last'!$A$3:$A$1377,'5th Cycle Summary-Final2'!$C229,'5th Cycle APR Raw Data-Last'!G$3:G$1377)</f>
        <v>78</v>
      </c>
      <c r="F229" s="32">
        <f>SUMIF('5th Cycle APR Raw Data-Last'!$A$3:$A$1377,'5th Cycle Summary-Final2'!$C229,'5th Cycle APR Raw Data-Last'!H$3:H$1377)</f>
        <v>78</v>
      </c>
      <c r="G229" s="32">
        <f>SUMIF('5th Cycle APR Raw Data-Last'!$A$3:$A$1377,'5th Cycle Summary-Final2'!$C229,'5th Cycle APR Raw Data-Last'!I$3:I$1377)</f>
        <v>0</v>
      </c>
      <c r="H229" s="32">
        <f t="shared" si="0"/>
        <v>690</v>
      </c>
      <c r="I229" s="34">
        <f t="shared" si="1"/>
        <v>0.1015625</v>
      </c>
      <c r="J229" s="32">
        <f>VLOOKUP(C229,'5th Cycle APR Raw Data-Last'!$A$3:$S$1377,10,FALSE)</f>
        <v>558</v>
      </c>
      <c r="K229" s="32">
        <f>SUMIF('5th Cycle APR Raw Data-Last'!$A$3:$A$1377,'5th Cycle Summary-Final2'!$C229,'5th Cycle APR Raw Data-Last'!K$3:K$1377)</f>
        <v>51</v>
      </c>
      <c r="L229" s="32">
        <f>SUMIF('5th Cycle APR Raw Data-Last'!$A$3:$A$1377,'5th Cycle Summary-Final2'!$C229,'5th Cycle APR Raw Data-Last'!L$3:L$1377)</f>
        <v>51</v>
      </c>
      <c r="M229" s="32">
        <f>SUMIF('5th Cycle APR Raw Data-Last'!$A$3:$A$1377,'5th Cycle Summary-Final2'!$C229,'5th Cycle APR Raw Data-Last'!M$3:M$1377)</f>
        <v>0</v>
      </c>
      <c r="N229" s="32">
        <f t="shared" si="2"/>
        <v>507</v>
      </c>
      <c r="O229" s="34">
        <f t="shared" si="3"/>
        <v>9.1397849462365593E-2</v>
      </c>
      <c r="P229" s="32">
        <f>VLOOKUP(C229,'5th Cycle APR Raw Data-Last'!$A$3:$S$1377,14,FALSE)</f>
        <v>628</v>
      </c>
      <c r="Q229" s="32">
        <f>SUMIF('5th Cycle APR Raw Data-Last'!$A$3:$A$1377,'5th Cycle Summary-Final2'!$C229,'5th Cycle APR Raw Data-Last'!$O$3:$O$1377)</f>
        <v>0</v>
      </c>
      <c r="R229" s="32">
        <f t="shared" si="4"/>
        <v>628</v>
      </c>
      <c r="S229" s="34">
        <f t="shared" si="5"/>
        <v>0</v>
      </c>
      <c r="T229" s="32">
        <f>VLOOKUP(C229,'5th Cycle APR Raw Data-Last'!$A$3:$S$1377,16,FALSE)</f>
        <v>0</v>
      </c>
      <c r="U229" s="32">
        <f>SUMIF('5th Cycle APR Raw Data-Last'!$A$3:$A$1377,'5th Cycle Summary-Final2'!$C229,'5th Cycle APR Raw Data-Last'!$Q$3:$Q$1377)</f>
        <v>88</v>
      </c>
      <c r="V229" s="32">
        <f t="shared" si="6"/>
        <v>0</v>
      </c>
      <c r="W229" s="34" t="e">
        <f t="shared" si="7"/>
        <v>#DIV/0!</v>
      </c>
      <c r="X229" s="32">
        <f>VLOOKUP(C229,'5th Cycle APR Raw Data-Last'!$A$3:$S$1377,18,FALSE)</f>
        <v>1954</v>
      </c>
      <c r="Y229" s="32">
        <f>SUMIF('5th Cycle APR Raw Data-Last'!$A$3:$A$1377,'5th Cycle Summary-Final2'!$C229,'5th Cycle APR Raw Data-Last'!$S$3:$S$1377)</f>
        <v>217</v>
      </c>
      <c r="Z229" s="32">
        <f t="shared" si="8"/>
        <v>1825</v>
      </c>
    </row>
    <row r="230" spans="1:26" ht="12.75" customHeight="1" x14ac:dyDescent="0.15">
      <c r="A230" s="9" t="s">
        <v>316</v>
      </c>
      <c r="B230" s="9" t="s">
        <v>144</v>
      </c>
      <c r="C230" s="29" t="s">
        <v>322</v>
      </c>
      <c r="D230" s="32">
        <f>VLOOKUP(C230,'5th Cycle APR Raw Data-Last'!$A$3:$S$1377,6,FALSE)</f>
        <v>192</v>
      </c>
      <c r="E230" s="32">
        <f>SUMIF('5th Cycle APR Raw Data-Last'!$A$3:$A$1377,'5th Cycle Summary-Final2'!$C230,'5th Cycle APR Raw Data-Last'!G$3:G$1377)</f>
        <v>53</v>
      </c>
      <c r="F230" s="32">
        <f>SUMIF('5th Cycle APR Raw Data-Last'!$A$3:$A$1377,'5th Cycle Summary-Final2'!$C230,'5th Cycle APR Raw Data-Last'!H$3:H$1377)</f>
        <v>53</v>
      </c>
      <c r="G230" s="32">
        <f>SUMIF('5th Cycle APR Raw Data-Last'!$A$3:$A$1377,'5th Cycle Summary-Final2'!$C230,'5th Cycle APR Raw Data-Last'!I$3:I$1377)</f>
        <v>0</v>
      </c>
      <c r="H230" s="32">
        <f t="shared" si="0"/>
        <v>139</v>
      </c>
      <c r="I230" s="34">
        <f t="shared" si="1"/>
        <v>0.27604166666666669</v>
      </c>
      <c r="J230" s="32">
        <f>VLOOKUP(C230,'5th Cycle APR Raw Data-Last'!$A$3:$S$1377,10,FALSE)</f>
        <v>128</v>
      </c>
      <c r="K230" s="32">
        <f>SUMIF('5th Cycle APR Raw Data-Last'!$A$3:$A$1377,'5th Cycle Summary-Final2'!$C230,'5th Cycle APR Raw Data-Last'!K$3:K$1377)</f>
        <v>18</v>
      </c>
      <c r="L230" s="32">
        <f>SUMIF('5th Cycle APR Raw Data-Last'!$A$3:$A$1377,'5th Cycle Summary-Final2'!$C230,'5th Cycle APR Raw Data-Last'!L$3:L$1377)</f>
        <v>18</v>
      </c>
      <c r="M230" s="32">
        <f>SUMIF('5th Cycle APR Raw Data-Last'!$A$3:$A$1377,'5th Cycle Summary-Final2'!$C230,'5th Cycle APR Raw Data-Last'!M$3:M$1377)</f>
        <v>0</v>
      </c>
      <c r="N230" s="32">
        <f t="shared" si="2"/>
        <v>110</v>
      </c>
      <c r="O230" s="34">
        <f t="shared" si="3"/>
        <v>0.140625</v>
      </c>
      <c r="P230" s="32">
        <f>VLOOKUP(C230,'5th Cycle APR Raw Data-Last'!$A$3:$S$1377,14,FALSE)</f>
        <v>142</v>
      </c>
      <c r="Q230" s="32">
        <f>SUMIF('5th Cycle APR Raw Data-Last'!$A$3:$A$1377,'5th Cycle Summary-Final2'!$C230,'5th Cycle APR Raw Data-Last'!$O$3:$O$1377)</f>
        <v>66</v>
      </c>
      <c r="R230" s="32">
        <f t="shared" si="4"/>
        <v>76</v>
      </c>
      <c r="S230" s="34">
        <f t="shared" si="5"/>
        <v>0.46478873239436619</v>
      </c>
      <c r="T230" s="32">
        <f>VLOOKUP(C230,'5th Cycle APR Raw Data-Last'!$A$3:$S$1377,16,FALSE)</f>
        <v>308</v>
      </c>
      <c r="U230" s="32">
        <f>SUMIF('5th Cycle APR Raw Data-Last'!$A$3:$A$1377,'5th Cycle Summary-Final2'!$C230,'5th Cycle APR Raw Data-Last'!$Q$3:$Q$1377)</f>
        <v>1396</v>
      </c>
      <c r="V230" s="32">
        <f t="shared" si="6"/>
        <v>0</v>
      </c>
      <c r="W230" s="34">
        <f t="shared" si="7"/>
        <v>4.5324675324675328</v>
      </c>
      <c r="X230" s="32">
        <f>VLOOKUP(C230,'5th Cycle APR Raw Data-Last'!$A$3:$S$1377,18,FALSE)</f>
        <v>770</v>
      </c>
      <c r="Y230" s="32">
        <f>SUMIF('5th Cycle APR Raw Data-Last'!$A$3:$A$1377,'5th Cycle Summary-Final2'!$C230,'5th Cycle APR Raw Data-Last'!$S$3:$S$1377)</f>
        <v>1533</v>
      </c>
      <c r="Z230" s="32">
        <f t="shared" si="8"/>
        <v>325</v>
      </c>
    </row>
    <row r="231" spans="1:26" ht="12.75" customHeight="1" x14ac:dyDescent="0.15">
      <c r="A231" s="9" t="s">
        <v>316</v>
      </c>
      <c r="B231" s="9" t="s">
        <v>144</v>
      </c>
      <c r="C231" s="29" t="s">
        <v>323</v>
      </c>
      <c r="D231" s="32">
        <f>VLOOKUP(C231,'5th Cycle APR Raw Data-Last'!$A$3:$S$1377,6,FALSE)</f>
        <v>946</v>
      </c>
      <c r="E231" s="32">
        <f>SUMIF('5th Cycle APR Raw Data-Last'!$A$3:$A$1377,'5th Cycle Summary-Final2'!$C231,'5th Cycle APR Raw Data-Last'!G$3:G$1377)</f>
        <v>43</v>
      </c>
      <c r="F231" s="32">
        <f>SUMIF('5th Cycle APR Raw Data-Last'!$A$3:$A$1377,'5th Cycle Summary-Final2'!$C231,'5th Cycle APR Raw Data-Last'!H$3:H$1377)</f>
        <v>0</v>
      </c>
      <c r="G231" s="32">
        <f>SUMIF('5th Cycle APR Raw Data-Last'!$A$3:$A$1377,'5th Cycle Summary-Final2'!$C231,'5th Cycle APR Raw Data-Last'!I$3:I$1377)</f>
        <v>43</v>
      </c>
      <c r="H231" s="32">
        <f t="shared" si="0"/>
        <v>903</v>
      </c>
      <c r="I231" s="34">
        <f t="shared" si="1"/>
        <v>4.5454545454545456E-2</v>
      </c>
      <c r="J231" s="32">
        <f>VLOOKUP(C231,'5th Cycle APR Raw Data-Last'!$A$3:$S$1377,10,FALSE)</f>
        <v>661</v>
      </c>
      <c r="K231" s="32">
        <f>SUMIF('5th Cycle APR Raw Data-Last'!$A$3:$A$1377,'5th Cycle Summary-Final2'!$C231,'5th Cycle APR Raw Data-Last'!K$3:K$1377)</f>
        <v>0</v>
      </c>
      <c r="L231" s="32">
        <f>SUMIF('5th Cycle APR Raw Data-Last'!$A$3:$A$1377,'5th Cycle Summary-Final2'!$C231,'5th Cycle APR Raw Data-Last'!L$3:L$1377)</f>
        <v>0</v>
      </c>
      <c r="M231" s="32">
        <f>SUMIF('5th Cycle APR Raw Data-Last'!$A$3:$A$1377,'5th Cycle Summary-Final2'!$C231,'5th Cycle APR Raw Data-Last'!M$3:M$1377)</f>
        <v>0</v>
      </c>
      <c r="N231" s="32">
        <f t="shared" si="2"/>
        <v>661</v>
      </c>
      <c r="O231" s="34">
        <f t="shared" si="3"/>
        <v>0</v>
      </c>
      <c r="P231" s="32">
        <f>VLOOKUP(C231,'5th Cycle APR Raw Data-Last'!$A$3:$S$1377,14,FALSE)</f>
        <v>772</v>
      </c>
      <c r="Q231" s="32">
        <f>SUMIF('5th Cycle APR Raw Data-Last'!$A$3:$A$1377,'5th Cycle Summary-Final2'!$C231,'5th Cycle APR Raw Data-Last'!$O$3:$O$1377)</f>
        <v>0</v>
      </c>
      <c r="R231" s="32">
        <f t="shared" si="4"/>
        <v>772</v>
      </c>
      <c r="S231" s="34">
        <f t="shared" si="5"/>
        <v>0</v>
      </c>
      <c r="T231" s="32">
        <f>VLOOKUP(C231,'5th Cycle APR Raw Data-Last'!$A$3:$S$1377,16,FALSE)</f>
        <v>1817</v>
      </c>
      <c r="U231" s="32">
        <f>SUMIF('5th Cycle APR Raw Data-Last'!$A$3:$A$1377,'5th Cycle Summary-Final2'!$C231,'5th Cycle APR Raw Data-Last'!$Q$3:$Q$1377)</f>
        <v>0</v>
      </c>
      <c r="V231" s="32">
        <f t="shared" si="6"/>
        <v>1817</v>
      </c>
      <c r="W231" s="34">
        <f t="shared" si="7"/>
        <v>0</v>
      </c>
      <c r="X231" s="32">
        <f>VLOOKUP(C231,'5th Cycle APR Raw Data-Last'!$A$3:$S$1377,18,FALSE)</f>
        <v>4196</v>
      </c>
      <c r="Y231" s="32">
        <f>SUMIF('5th Cycle APR Raw Data-Last'!$A$3:$A$1377,'5th Cycle Summary-Final2'!$C231,'5th Cycle APR Raw Data-Last'!$S$3:$S$1377)</f>
        <v>43</v>
      </c>
      <c r="Z231" s="32">
        <f t="shared" si="8"/>
        <v>4153</v>
      </c>
    </row>
    <row r="232" spans="1:26" ht="12.75" customHeight="1" x14ac:dyDescent="0.15">
      <c r="A232" s="9" t="s">
        <v>316</v>
      </c>
      <c r="B232" s="9" t="s">
        <v>144</v>
      </c>
      <c r="C232" s="29" t="s">
        <v>324</v>
      </c>
      <c r="D232" s="32">
        <f>VLOOKUP(C232,'5th Cycle APR Raw Data-Last'!$A$3:$S$1377,6,FALSE)</f>
        <v>374</v>
      </c>
      <c r="E232" s="32">
        <f>SUMIF('5th Cycle APR Raw Data-Last'!$A$3:$A$1377,'5th Cycle Summary-Final2'!$C232,'5th Cycle APR Raw Data-Last'!G$3:G$1377)</f>
        <v>0</v>
      </c>
      <c r="F232" s="32">
        <f>SUMIF('5th Cycle APR Raw Data-Last'!$A$3:$A$1377,'5th Cycle Summary-Final2'!$C232,'5th Cycle APR Raw Data-Last'!H$3:H$1377)</f>
        <v>0</v>
      </c>
      <c r="G232" s="32">
        <f>SUMIF('5th Cycle APR Raw Data-Last'!$A$3:$A$1377,'5th Cycle Summary-Final2'!$C232,'5th Cycle APR Raw Data-Last'!I$3:I$1377)</f>
        <v>0</v>
      </c>
      <c r="H232" s="32">
        <f t="shared" si="0"/>
        <v>374</v>
      </c>
      <c r="I232" s="34">
        <f t="shared" si="1"/>
        <v>0</v>
      </c>
      <c r="J232" s="32">
        <f>VLOOKUP(C232,'5th Cycle APR Raw Data-Last'!$A$3:$S$1377,10,FALSE)</f>
        <v>250</v>
      </c>
      <c r="K232" s="32">
        <f>SUMIF('5th Cycle APR Raw Data-Last'!$A$3:$A$1377,'5th Cycle Summary-Final2'!$C232,'5th Cycle APR Raw Data-Last'!K$3:K$1377)</f>
        <v>0</v>
      </c>
      <c r="L232" s="32">
        <f>SUMIF('5th Cycle APR Raw Data-Last'!$A$3:$A$1377,'5th Cycle Summary-Final2'!$C232,'5th Cycle APR Raw Data-Last'!L$3:L$1377)</f>
        <v>0</v>
      </c>
      <c r="M232" s="32">
        <f>SUMIF('5th Cycle APR Raw Data-Last'!$A$3:$A$1377,'5th Cycle Summary-Final2'!$C232,'5th Cycle APR Raw Data-Last'!M$3:M$1377)</f>
        <v>0</v>
      </c>
      <c r="N232" s="32">
        <f t="shared" si="2"/>
        <v>250</v>
      </c>
      <c r="O232" s="34">
        <f t="shared" si="3"/>
        <v>0</v>
      </c>
      <c r="P232" s="32">
        <f>VLOOKUP(C232,'5th Cycle APR Raw Data-Last'!$A$3:$S$1377,14,FALSE)</f>
        <v>274</v>
      </c>
      <c r="Q232" s="32">
        <f>SUMIF('5th Cycle APR Raw Data-Last'!$A$3:$A$1377,'5th Cycle Summary-Final2'!$C232,'5th Cycle APR Raw Data-Last'!$O$3:$O$1377)</f>
        <v>0</v>
      </c>
      <c r="R232" s="32">
        <f t="shared" si="4"/>
        <v>274</v>
      </c>
      <c r="S232" s="34">
        <f t="shared" si="5"/>
        <v>0</v>
      </c>
      <c r="T232" s="32">
        <f>VLOOKUP(C232,'5th Cycle APR Raw Data-Last'!$A$3:$S$1377,16,FALSE)</f>
        <v>565</v>
      </c>
      <c r="U232" s="32">
        <f>SUMIF('5th Cycle APR Raw Data-Last'!$A$3:$A$1377,'5th Cycle Summary-Final2'!$C232,'5th Cycle APR Raw Data-Last'!$Q$3:$Q$1377)</f>
        <v>1483</v>
      </c>
      <c r="V232" s="32">
        <f t="shared" si="6"/>
        <v>0</v>
      </c>
      <c r="W232" s="34">
        <f t="shared" si="7"/>
        <v>2.6247787610619469</v>
      </c>
      <c r="X232" s="32">
        <f>VLOOKUP(C232,'5th Cycle APR Raw Data-Last'!$A$3:$S$1377,18,FALSE)</f>
        <v>1463</v>
      </c>
      <c r="Y232" s="32">
        <f>SUMIF('5th Cycle APR Raw Data-Last'!$A$3:$A$1377,'5th Cycle Summary-Final2'!$C232,'5th Cycle APR Raw Data-Last'!$S$3:$S$1377)</f>
        <v>1483</v>
      </c>
      <c r="Z232" s="32">
        <f t="shared" si="8"/>
        <v>898</v>
      </c>
    </row>
    <row r="233" spans="1:26" ht="12.75" customHeight="1" x14ac:dyDescent="0.15">
      <c r="A233" s="9" t="s">
        <v>316</v>
      </c>
      <c r="B233" s="9" t="s">
        <v>144</v>
      </c>
      <c r="C233" s="29" t="s">
        <v>325</v>
      </c>
      <c r="D233" s="32">
        <f>VLOOKUP(C233,'5th Cycle APR Raw Data-Last'!$A$3:$S$1377,6,FALSE)</f>
        <v>134</v>
      </c>
      <c r="E233" s="32">
        <f>SUMIF('5th Cycle APR Raw Data-Last'!$A$3:$A$1377,'5th Cycle Summary-Final2'!$C233,'5th Cycle APR Raw Data-Last'!G$3:G$1377)</f>
        <v>0</v>
      </c>
      <c r="F233" s="32">
        <f>SUMIF('5th Cycle APR Raw Data-Last'!$A$3:$A$1377,'5th Cycle Summary-Final2'!$C233,'5th Cycle APR Raw Data-Last'!H$3:H$1377)</f>
        <v>0</v>
      </c>
      <c r="G233" s="32">
        <f>SUMIF('5th Cycle APR Raw Data-Last'!$A$3:$A$1377,'5th Cycle Summary-Final2'!$C233,'5th Cycle APR Raw Data-Last'!I$3:I$1377)</f>
        <v>0</v>
      </c>
      <c r="H233" s="32">
        <f t="shared" si="0"/>
        <v>134</v>
      </c>
      <c r="I233" s="34">
        <f t="shared" si="1"/>
        <v>0</v>
      </c>
      <c r="J233" s="32">
        <f>VLOOKUP(C233,'5th Cycle APR Raw Data-Last'!$A$3:$S$1377,10,FALSE)</f>
        <v>96</v>
      </c>
      <c r="K233" s="32">
        <f>SUMIF('5th Cycle APR Raw Data-Last'!$A$3:$A$1377,'5th Cycle Summary-Final2'!$C233,'5th Cycle APR Raw Data-Last'!K$3:K$1377)</f>
        <v>46</v>
      </c>
      <c r="L233" s="32">
        <f>SUMIF('5th Cycle APR Raw Data-Last'!$A$3:$A$1377,'5th Cycle Summary-Final2'!$C233,'5th Cycle APR Raw Data-Last'!L$3:L$1377)</f>
        <v>41</v>
      </c>
      <c r="M233" s="32">
        <f>SUMIF('5th Cycle APR Raw Data-Last'!$A$3:$A$1377,'5th Cycle Summary-Final2'!$C233,'5th Cycle APR Raw Data-Last'!M$3:M$1377)</f>
        <v>5</v>
      </c>
      <c r="N233" s="32">
        <f t="shared" si="2"/>
        <v>50</v>
      </c>
      <c r="O233" s="34">
        <f t="shared" si="3"/>
        <v>0.47916666666666669</v>
      </c>
      <c r="P233" s="32">
        <f>VLOOKUP(C233,'5th Cycle APR Raw Data-Last'!$A$3:$S$1377,14,FALSE)</f>
        <v>112</v>
      </c>
      <c r="Q233" s="32">
        <f>SUMIF('5th Cycle APR Raw Data-Last'!$A$3:$A$1377,'5th Cycle Summary-Final2'!$C233,'5th Cycle APR Raw Data-Last'!$O$3:$O$1377)</f>
        <v>217</v>
      </c>
      <c r="R233" s="32">
        <f t="shared" si="4"/>
        <v>0</v>
      </c>
      <c r="S233" s="34">
        <f t="shared" si="5"/>
        <v>1.9375</v>
      </c>
      <c r="T233" s="32">
        <f>VLOOKUP(C233,'5th Cycle APR Raw Data-Last'!$A$3:$S$1377,16,FALSE)</f>
        <v>262</v>
      </c>
      <c r="U233" s="32">
        <f>SUMIF('5th Cycle APR Raw Data-Last'!$A$3:$A$1377,'5th Cycle Summary-Final2'!$C233,'5th Cycle APR Raw Data-Last'!$Q$3:$Q$1377)</f>
        <v>69</v>
      </c>
      <c r="V233" s="32">
        <f t="shared" si="6"/>
        <v>193</v>
      </c>
      <c r="W233" s="34">
        <f t="shared" si="7"/>
        <v>0.26335877862595419</v>
      </c>
      <c r="X233" s="32">
        <f>VLOOKUP(C233,'5th Cycle APR Raw Data-Last'!$A$3:$S$1377,18,FALSE)</f>
        <v>604</v>
      </c>
      <c r="Y233" s="32">
        <f>SUMIF('5th Cycle APR Raw Data-Last'!$A$3:$A$1377,'5th Cycle Summary-Final2'!$C233,'5th Cycle APR Raw Data-Last'!$S$3:$S$1377)</f>
        <v>332</v>
      </c>
      <c r="Z233" s="32">
        <f t="shared" si="8"/>
        <v>377</v>
      </c>
    </row>
    <row r="234" spans="1:26" ht="12.75" customHeight="1" x14ac:dyDescent="0.15">
      <c r="A234" s="9" t="s">
        <v>316</v>
      </c>
      <c r="B234" s="9" t="s">
        <v>144</v>
      </c>
      <c r="C234" s="29" t="s">
        <v>326</v>
      </c>
      <c r="D234" s="32">
        <f>VLOOKUP(C234,'5th Cycle APR Raw Data-Last'!$A$3:$S$1377,6,FALSE)</f>
        <v>40</v>
      </c>
      <c r="E234" s="32">
        <f>SUMIF('5th Cycle APR Raw Data-Last'!$A$3:$A$1377,'5th Cycle Summary-Final2'!$C234,'5th Cycle APR Raw Data-Last'!G$3:G$1377)</f>
        <v>0</v>
      </c>
      <c r="F234" s="32">
        <f>SUMIF('5th Cycle APR Raw Data-Last'!$A$3:$A$1377,'5th Cycle Summary-Final2'!$C234,'5th Cycle APR Raw Data-Last'!H$3:H$1377)</f>
        <v>0</v>
      </c>
      <c r="G234" s="32">
        <f>SUMIF('5th Cycle APR Raw Data-Last'!$A$3:$A$1377,'5th Cycle Summary-Final2'!$C234,'5th Cycle APR Raw Data-Last'!I$3:I$1377)</f>
        <v>0</v>
      </c>
      <c r="H234" s="32">
        <f t="shared" si="0"/>
        <v>40</v>
      </c>
      <c r="I234" s="34">
        <f t="shared" si="1"/>
        <v>0</v>
      </c>
      <c r="J234" s="32">
        <f>VLOOKUP(C234,'5th Cycle APR Raw Data-Last'!$A$3:$S$1377,10,FALSE)</f>
        <v>27</v>
      </c>
      <c r="K234" s="32">
        <f>SUMIF('5th Cycle APR Raw Data-Last'!$A$3:$A$1377,'5th Cycle Summary-Final2'!$C234,'5th Cycle APR Raw Data-Last'!K$3:K$1377)</f>
        <v>0</v>
      </c>
      <c r="L234" s="32">
        <f>SUMIF('5th Cycle APR Raw Data-Last'!$A$3:$A$1377,'5th Cycle Summary-Final2'!$C234,'5th Cycle APR Raw Data-Last'!L$3:L$1377)</f>
        <v>0</v>
      </c>
      <c r="M234" s="32">
        <f>SUMIF('5th Cycle APR Raw Data-Last'!$A$3:$A$1377,'5th Cycle Summary-Final2'!$C234,'5th Cycle APR Raw Data-Last'!M$3:M$1377)</f>
        <v>0</v>
      </c>
      <c r="N234" s="32">
        <f t="shared" si="2"/>
        <v>27</v>
      </c>
      <c r="O234" s="34">
        <f t="shared" si="3"/>
        <v>0</v>
      </c>
      <c r="P234" s="32">
        <f>VLOOKUP(C234,'5th Cycle APR Raw Data-Last'!$A$3:$S$1377,14,FALSE)</f>
        <v>31</v>
      </c>
      <c r="Q234" s="32">
        <f>SUMIF('5th Cycle APR Raw Data-Last'!$A$3:$A$1377,'5th Cycle Summary-Final2'!$C234,'5th Cycle APR Raw Data-Last'!$O$3:$O$1377)</f>
        <v>0</v>
      </c>
      <c r="R234" s="32">
        <f t="shared" si="4"/>
        <v>31</v>
      </c>
      <c r="S234" s="34">
        <f t="shared" si="5"/>
        <v>0</v>
      </c>
      <c r="T234" s="32">
        <f>VLOOKUP(C234,'5th Cycle APR Raw Data-Last'!$A$3:$S$1377,16,FALSE)</f>
        <v>62</v>
      </c>
      <c r="U234" s="32">
        <f>SUMIF('5th Cycle APR Raw Data-Last'!$A$3:$A$1377,'5th Cycle Summary-Final2'!$C234,'5th Cycle APR Raw Data-Last'!$Q$3:$Q$1377)</f>
        <v>119</v>
      </c>
      <c r="V234" s="32">
        <f t="shared" si="6"/>
        <v>0</v>
      </c>
      <c r="W234" s="34">
        <f t="shared" si="7"/>
        <v>1.9193548387096775</v>
      </c>
      <c r="X234" s="32">
        <f>VLOOKUP(C234,'5th Cycle APR Raw Data-Last'!$A$3:$S$1377,18,FALSE)</f>
        <v>160</v>
      </c>
      <c r="Y234" s="32">
        <f>SUMIF('5th Cycle APR Raw Data-Last'!$A$3:$A$1377,'5th Cycle Summary-Final2'!$C234,'5th Cycle APR Raw Data-Last'!$S$3:$S$1377)</f>
        <v>119</v>
      </c>
      <c r="Z234" s="32">
        <f t="shared" si="8"/>
        <v>98</v>
      </c>
    </row>
    <row r="235" spans="1:26" ht="12.75" customHeight="1" x14ac:dyDescent="0.15">
      <c r="A235" s="9" t="s">
        <v>316</v>
      </c>
      <c r="B235" s="9" t="s">
        <v>144</v>
      </c>
      <c r="C235" s="29" t="s">
        <v>327</v>
      </c>
      <c r="D235" s="32">
        <f>VLOOKUP(C235,'5th Cycle APR Raw Data-Last'!$A$3:$S$1377,6,FALSE)</f>
        <v>714</v>
      </c>
      <c r="E235" s="32">
        <f>SUMIF('5th Cycle APR Raw Data-Last'!$A$3:$A$1377,'5th Cycle Summary-Final2'!$C235,'5th Cycle APR Raw Data-Last'!G$3:G$1377)</f>
        <v>84</v>
      </c>
      <c r="F235" s="32">
        <f>SUMIF('5th Cycle APR Raw Data-Last'!$A$3:$A$1377,'5th Cycle Summary-Final2'!$C235,'5th Cycle APR Raw Data-Last'!H$3:H$1377)</f>
        <v>84</v>
      </c>
      <c r="G235" s="32">
        <f>SUMIF('5th Cycle APR Raw Data-Last'!$A$3:$A$1377,'5th Cycle Summary-Final2'!$C235,'5th Cycle APR Raw Data-Last'!I$3:I$1377)</f>
        <v>0</v>
      </c>
      <c r="H235" s="32">
        <f t="shared" si="0"/>
        <v>630</v>
      </c>
      <c r="I235" s="34">
        <f t="shared" si="1"/>
        <v>0.11764705882352941</v>
      </c>
      <c r="J235" s="32">
        <f>VLOOKUP(C235,'5th Cycle APR Raw Data-Last'!$A$3:$S$1377,10,FALSE)</f>
        <v>487</v>
      </c>
      <c r="K235" s="32">
        <f>SUMIF('5th Cycle APR Raw Data-Last'!$A$3:$A$1377,'5th Cycle Summary-Final2'!$C235,'5th Cycle APR Raw Data-Last'!K$3:K$1377)</f>
        <v>0</v>
      </c>
      <c r="L235" s="32">
        <f>SUMIF('5th Cycle APR Raw Data-Last'!$A$3:$A$1377,'5th Cycle Summary-Final2'!$C235,'5th Cycle APR Raw Data-Last'!L$3:L$1377)</f>
        <v>0</v>
      </c>
      <c r="M235" s="32">
        <f>SUMIF('5th Cycle APR Raw Data-Last'!$A$3:$A$1377,'5th Cycle Summary-Final2'!$C235,'5th Cycle APR Raw Data-Last'!M$3:M$1377)</f>
        <v>0</v>
      </c>
      <c r="N235" s="32">
        <f t="shared" si="2"/>
        <v>487</v>
      </c>
      <c r="O235" s="34">
        <f t="shared" si="3"/>
        <v>0</v>
      </c>
      <c r="P235" s="32">
        <f>VLOOKUP(C235,'5th Cycle APR Raw Data-Last'!$A$3:$S$1377,14,FALSE)</f>
        <v>553</v>
      </c>
      <c r="Q235" s="32">
        <f>SUMIF('5th Cycle APR Raw Data-Last'!$A$3:$A$1377,'5th Cycle Summary-Final2'!$C235,'5th Cycle APR Raw Data-Last'!$O$3:$O$1377)</f>
        <v>1</v>
      </c>
      <c r="R235" s="32">
        <f t="shared" si="4"/>
        <v>552</v>
      </c>
      <c r="S235" s="34">
        <f t="shared" si="5"/>
        <v>1.8083182640144665E-3</v>
      </c>
      <c r="T235" s="32">
        <f>VLOOKUP(C235,'5th Cycle APR Raw Data-Last'!$A$3:$S$1377,16,FALSE)</f>
        <v>1271</v>
      </c>
      <c r="U235" s="32">
        <f>SUMIF('5th Cycle APR Raw Data-Last'!$A$3:$A$1377,'5th Cycle Summary-Final2'!$C235,'5th Cycle APR Raw Data-Last'!$Q$3:$Q$1377)</f>
        <v>1161</v>
      </c>
      <c r="V235" s="32">
        <f t="shared" si="6"/>
        <v>110</v>
      </c>
      <c r="W235" s="34">
        <f t="shared" si="7"/>
        <v>0.91345397324940991</v>
      </c>
      <c r="X235" s="32">
        <f>VLOOKUP(C235,'5th Cycle APR Raw Data-Last'!$A$3:$S$1377,18,FALSE)</f>
        <v>3025</v>
      </c>
      <c r="Y235" s="32">
        <f>SUMIF('5th Cycle APR Raw Data-Last'!$A$3:$A$1377,'5th Cycle Summary-Final2'!$C235,'5th Cycle APR Raw Data-Last'!$S$3:$S$1377)</f>
        <v>1246</v>
      </c>
      <c r="Z235" s="32">
        <f t="shared" si="8"/>
        <v>1779</v>
      </c>
    </row>
    <row r="236" spans="1:26" ht="12.75" customHeight="1" x14ac:dyDescent="0.15">
      <c r="A236" s="9" t="s">
        <v>316</v>
      </c>
      <c r="B236" s="9" t="s">
        <v>144</v>
      </c>
      <c r="C236" s="29" t="s">
        <v>328</v>
      </c>
      <c r="D236" s="32">
        <f>VLOOKUP(C236,'5th Cycle APR Raw Data-Last'!$A$3:$S$1377,6,FALSE)</f>
        <v>978</v>
      </c>
      <c r="E236" s="32">
        <f>SUMIF('5th Cycle APR Raw Data-Last'!$A$3:$A$1377,'5th Cycle Summary-Final2'!$C236,'5th Cycle APR Raw Data-Last'!G$3:G$1377)</f>
        <v>2</v>
      </c>
      <c r="F236" s="32">
        <f>SUMIF('5th Cycle APR Raw Data-Last'!$A$3:$A$1377,'5th Cycle Summary-Final2'!$C236,'5th Cycle APR Raw Data-Last'!H$3:H$1377)</f>
        <v>0</v>
      </c>
      <c r="G236" s="32">
        <f>SUMIF('5th Cycle APR Raw Data-Last'!$A$3:$A$1377,'5th Cycle Summary-Final2'!$C236,'5th Cycle APR Raw Data-Last'!I$3:I$1377)</f>
        <v>2</v>
      </c>
      <c r="H236" s="32">
        <f t="shared" si="0"/>
        <v>976</v>
      </c>
      <c r="I236" s="34">
        <f t="shared" si="1"/>
        <v>2.0449897750511249E-3</v>
      </c>
      <c r="J236" s="32">
        <f>VLOOKUP(C236,'5th Cycle APR Raw Data-Last'!$A$3:$S$1377,10,FALSE)</f>
        <v>639</v>
      </c>
      <c r="K236" s="32">
        <f>SUMIF('5th Cycle APR Raw Data-Last'!$A$3:$A$1377,'5th Cycle Summary-Final2'!$C236,'5th Cycle APR Raw Data-Last'!K$3:K$1377)</f>
        <v>0</v>
      </c>
      <c r="L236" s="32">
        <f>SUMIF('5th Cycle APR Raw Data-Last'!$A$3:$A$1377,'5th Cycle Summary-Final2'!$C236,'5th Cycle APR Raw Data-Last'!L$3:L$1377)</f>
        <v>0</v>
      </c>
      <c r="M236" s="32">
        <f>SUMIF('5th Cycle APR Raw Data-Last'!$A$3:$A$1377,'5th Cycle Summary-Final2'!$C236,'5th Cycle APR Raw Data-Last'!M$3:M$1377)</f>
        <v>0</v>
      </c>
      <c r="N236" s="32">
        <f t="shared" si="2"/>
        <v>639</v>
      </c>
      <c r="O236" s="34">
        <f t="shared" si="3"/>
        <v>0</v>
      </c>
      <c r="P236" s="32">
        <f>VLOOKUP(C236,'5th Cycle APR Raw Data-Last'!$A$3:$S$1377,14,FALSE)</f>
        <v>829</v>
      </c>
      <c r="Q236" s="32">
        <f>SUMIF('5th Cycle APR Raw Data-Last'!$A$3:$A$1377,'5th Cycle Summary-Final2'!$C236,'5th Cycle APR Raw Data-Last'!$O$3:$O$1377)</f>
        <v>673</v>
      </c>
      <c r="R236" s="32">
        <f t="shared" si="4"/>
        <v>156</v>
      </c>
      <c r="S236" s="34">
        <f t="shared" si="5"/>
        <v>0.81182147165259344</v>
      </c>
      <c r="T236" s="32">
        <f>VLOOKUP(C236,'5th Cycle APR Raw Data-Last'!$A$3:$S$1377,16,FALSE)</f>
        <v>1317</v>
      </c>
      <c r="U236" s="32">
        <f>SUMIF('5th Cycle APR Raw Data-Last'!$A$3:$A$1377,'5th Cycle Summary-Final2'!$C236,'5th Cycle APR Raw Data-Last'!$Q$3:$Q$1377)</f>
        <v>695</v>
      </c>
      <c r="V236" s="32">
        <f t="shared" si="6"/>
        <v>622</v>
      </c>
      <c r="W236" s="34">
        <f t="shared" si="7"/>
        <v>0.52771450265755504</v>
      </c>
      <c r="X236" s="32">
        <f>VLOOKUP(C236,'5th Cycle APR Raw Data-Last'!$A$3:$S$1377,18,FALSE)</f>
        <v>3763</v>
      </c>
      <c r="Y236" s="32">
        <f>SUMIF('5th Cycle APR Raw Data-Last'!$A$3:$A$1377,'5th Cycle Summary-Final2'!$C236,'5th Cycle APR Raw Data-Last'!$S$3:$S$1377)</f>
        <v>1370</v>
      </c>
      <c r="Z236" s="32">
        <f t="shared" si="8"/>
        <v>2393</v>
      </c>
    </row>
    <row r="237" spans="1:26" ht="12.75" customHeight="1" x14ac:dyDescent="0.15">
      <c r="A237" s="9" t="s">
        <v>316</v>
      </c>
      <c r="B237" s="9" t="s">
        <v>144</v>
      </c>
      <c r="C237" s="29" t="s">
        <v>329</v>
      </c>
      <c r="D237" s="32">
        <f>VLOOKUP(C237,'5th Cycle APR Raw Data-Last'!$A$3:$S$1377,6,FALSE)</f>
        <v>1488</v>
      </c>
      <c r="E237" s="32">
        <f>SUMIF('5th Cycle APR Raw Data-Last'!$A$3:$A$1377,'5th Cycle Summary-Final2'!$C237,'5th Cycle APR Raw Data-Last'!G$3:G$1377)</f>
        <v>11</v>
      </c>
      <c r="F237" s="32">
        <f>SUMIF('5th Cycle APR Raw Data-Last'!$A$3:$A$1377,'5th Cycle Summary-Final2'!$C237,'5th Cycle APR Raw Data-Last'!H$3:H$1377)</f>
        <v>0</v>
      </c>
      <c r="G237" s="32">
        <f>SUMIF('5th Cycle APR Raw Data-Last'!$A$3:$A$1377,'5th Cycle Summary-Final2'!$C237,'5th Cycle APR Raw Data-Last'!I$3:I$1377)</f>
        <v>11</v>
      </c>
      <c r="H237" s="32">
        <f t="shared" si="0"/>
        <v>1477</v>
      </c>
      <c r="I237" s="34">
        <f t="shared" si="1"/>
        <v>7.3924731182795703E-3</v>
      </c>
      <c r="J237" s="32">
        <f>VLOOKUP(C237,'5th Cycle APR Raw Data-Last'!$A$3:$S$1377,10,FALSE)</f>
        <v>1007</v>
      </c>
      <c r="K237" s="32">
        <f>SUMIF('5th Cycle APR Raw Data-Last'!$A$3:$A$1377,'5th Cycle Summary-Final2'!$C237,'5th Cycle APR Raw Data-Last'!K$3:K$1377)</f>
        <v>12</v>
      </c>
      <c r="L237" s="32">
        <f>SUMIF('5th Cycle APR Raw Data-Last'!$A$3:$A$1377,'5th Cycle Summary-Final2'!$C237,'5th Cycle APR Raw Data-Last'!L$3:L$1377)</f>
        <v>0</v>
      </c>
      <c r="M237" s="32">
        <f>SUMIF('5th Cycle APR Raw Data-Last'!$A$3:$A$1377,'5th Cycle Summary-Final2'!$C237,'5th Cycle APR Raw Data-Last'!M$3:M$1377)</f>
        <v>12</v>
      </c>
      <c r="N237" s="32">
        <f t="shared" si="2"/>
        <v>995</v>
      </c>
      <c r="O237" s="34">
        <f t="shared" si="3"/>
        <v>1.1916583912611719E-2</v>
      </c>
      <c r="P237" s="32">
        <f>VLOOKUP(C237,'5th Cycle APR Raw Data-Last'!$A$3:$S$1377,14,FALSE)</f>
        <v>1140</v>
      </c>
      <c r="Q237" s="32">
        <f>SUMIF('5th Cycle APR Raw Data-Last'!$A$3:$A$1377,'5th Cycle Summary-Final2'!$C237,'5th Cycle APR Raw Data-Last'!$O$3:$O$1377)</f>
        <v>703</v>
      </c>
      <c r="R237" s="32">
        <f t="shared" si="4"/>
        <v>437</v>
      </c>
      <c r="S237" s="34">
        <f t="shared" si="5"/>
        <v>0.6166666666666667</v>
      </c>
      <c r="T237" s="32">
        <f>VLOOKUP(C237,'5th Cycle APR Raw Data-Last'!$A$3:$S$1377,16,FALSE)</f>
        <v>2610</v>
      </c>
      <c r="U237" s="32">
        <f>SUMIF('5th Cycle APR Raw Data-Last'!$A$3:$A$1377,'5th Cycle Summary-Final2'!$C237,'5th Cycle APR Raw Data-Last'!$Q$3:$Q$1377)</f>
        <v>1259</v>
      </c>
      <c r="V237" s="32">
        <f t="shared" si="6"/>
        <v>1351</v>
      </c>
      <c r="W237" s="34">
        <f t="shared" si="7"/>
        <v>0.48237547892720306</v>
      </c>
      <c r="X237" s="32">
        <f>VLOOKUP(C237,'5th Cycle APR Raw Data-Last'!$A$3:$S$1377,18,FALSE)</f>
        <v>6245</v>
      </c>
      <c r="Y237" s="32">
        <f>SUMIF('5th Cycle APR Raw Data-Last'!$A$3:$A$1377,'5th Cycle Summary-Final2'!$C237,'5th Cycle APR Raw Data-Last'!$S$3:$S$1377)</f>
        <v>1985</v>
      </c>
      <c r="Z237" s="32">
        <f t="shared" si="8"/>
        <v>4260</v>
      </c>
    </row>
    <row r="238" spans="1:26" ht="12.75" customHeight="1" x14ac:dyDescent="0.15">
      <c r="A238" s="9" t="s">
        <v>316</v>
      </c>
      <c r="B238" s="9" t="s">
        <v>144</v>
      </c>
      <c r="C238" s="29" t="s">
        <v>330</v>
      </c>
      <c r="D238" s="32">
        <f>VLOOKUP(C238,'5th Cycle APR Raw Data-Last'!$A$3:$S$1377,6,FALSE)</f>
        <v>1500</v>
      </c>
      <c r="E238" s="32">
        <f>SUMIF('5th Cycle APR Raw Data-Last'!$A$3:$A$1377,'5th Cycle Summary-Final2'!$C238,'5th Cycle APR Raw Data-Last'!G$3:G$1377)</f>
        <v>0</v>
      </c>
      <c r="F238" s="32">
        <f>SUMIF('5th Cycle APR Raw Data-Last'!$A$3:$A$1377,'5th Cycle Summary-Final2'!$C238,'5th Cycle APR Raw Data-Last'!H$3:H$1377)</f>
        <v>0</v>
      </c>
      <c r="G238" s="32">
        <f>SUMIF('5th Cycle APR Raw Data-Last'!$A$3:$A$1377,'5th Cycle Summary-Final2'!$C238,'5th Cycle APR Raw Data-Last'!I$3:I$1377)</f>
        <v>0</v>
      </c>
      <c r="H238" s="32">
        <f t="shared" si="0"/>
        <v>1500</v>
      </c>
      <c r="I238" s="34">
        <f t="shared" si="1"/>
        <v>0</v>
      </c>
      <c r="J238" s="32">
        <f>VLOOKUP(C238,'5th Cycle APR Raw Data-Last'!$A$3:$S$1377,10,FALSE)</f>
        <v>993</v>
      </c>
      <c r="K238" s="32">
        <f>SUMIF('5th Cycle APR Raw Data-Last'!$A$3:$A$1377,'5th Cycle Summary-Final2'!$C238,'5th Cycle APR Raw Data-Last'!K$3:K$1377)</f>
        <v>0</v>
      </c>
      <c r="L238" s="32">
        <f>SUMIF('5th Cycle APR Raw Data-Last'!$A$3:$A$1377,'5th Cycle Summary-Final2'!$C238,'5th Cycle APR Raw Data-Last'!L$3:L$1377)</f>
        <v>0</v>
      </c>
      <c r="M238" s="32">
        <f>SUMIF('5th Cycle APR Raw Data-Last'!$A$3:$A$1377,'5th Cycle Summary-Final2'!$C238,'5th Cycle APR Raw Data-Last'!M$3:M$1377)</f>
        <v>0</v>
      </c>
      <c r="N238" s="32">
        <f t="shared" si="2"/>
        <v>993</v>
      </c>
      <c r="O238" s="34">
        <f t="shared" si="3"/>
        <v>0</v>
      </c>
      <c r="P238" s="32">
        <f>VLOOKUP(C238,'5th Cycle APR Raw Data-Last'!$A$3:$S$1377,14,FALSE)</f>
        <v>1112</v>
      </c>
      <c r="Q238" s="32">
        <f>SUMIF('5th Cycle APR Raw Data-Last'!$A$3:$A$1377,'5th Cycle Summary-Final2'!$C238,'5th Cycle APR Raw Data-Last'!$O$3:$O$1377)</f>
        <v>84</v>
      </c>
      <c r="R238" s="32">
        <f t="shared" si="4"/>
        <v>1028</v>
      </c>
      <c r="S238" s="34">
        <f t="shared" si="5"/>
        <v>7.5539568345323743E-2</v>
      </c>
      <c r="T238" s="32">
        <f>VLOOKUP(C238,'5th Cycle APR Raw Data-Last'!$A$3:$S$1377,16,FALSE)</f>
        <v>2564</v>
      </c>
      <c r="U238" s="32">
        <f>SUMIF('5th Cycle APR Raw Data-Last'!$A$3:$A$1377,'5th Cycle Summary-Final2'!$C238,'5th Cycle APR Raw Data-Last'!$Q$3:$Q$1377)</f>
        <v>537</v>
      </c>
      <c r="V238" s="32">
        <f t="shared" si="6"/>
        <v>2027</v>
      </c>
      <c r="W238" s="34">
        <f t="shared" si="7"/>
        <v>0.20943837753510142</v>
      </c>
      <c r="X238" s="32">
        <f>VLOOKUP(C238,'5th Cycle APR Raw Data-Last'!$A$3:$S$1377,18,FALSE)</f>
        <v>6169</v>
      </c>
      <c r="Y238" s="32">
        <f>SUMIF('5th Cycle APR Raw Data-Last'!$A$3:$A$1377,'5th Cycle Summary-Final2'!$C238,'5th Cycle APR Raw Data-Last'!$S$3:$S$1377)</f>
        <v>621</v>
      </c>
      <c r="Z238" s="32">
        <f t="shared" si="8"/>
        <v>5548</v>
      </c>
    </row>
    <row r="239" spans="1:26" ht="12.75" customHeight="1" x14ac:dyDescent="0.15">
      <c r="A239" s="9" t="s">
        <v>316</v>
      </c>
      <c r="B239" s="9" t="s">
        <v>144</v>
      </c>
      <c r="C239" s="29" t="s">
        <v>331</v>
      </c>
      <c r="D239" s="32">
        <f>VLOOKUP(C239,'5th Cycle APR Raw Data-Last'!$A$3:$S$1377,6,FALSE)</f>
        <v>395</v>
      </c>
      <c r="E239" s="32">
        <f>SUMIF('5th Cycle APR Raw Data-Last'!$A$3:$A$1377,'5th Cycle Summary-Final2'!$C239,'5th Cycle APR Raw Data-Last'!G$3:G$1377)</f>
        <v>0</v>
      </c>
      <c r="F239" s="32">
        <f>SUMIF('5th Cycle APR Raw Data-Last'!$A$3:$A$1377,'5th Cycle Summary-Final2'!$C239,'5th Cycle APR Raw Data-Last'!H$3:H$1377)</f>
        <v>0</v>
      </c>
      <c r="G239" s="32">
        <f>SUMIF('5th Cycle APR Raw Data-Last'!$A$3:$A$1377,'5th Cycle Summary-Final2'!$C239,'5th Cycle APR Raw Data-Last'!I$3:I$1377)</f>
        <v>0</v>
      </c>
      <c r="H239" s="32">
        <f t="shared" si="0"/>
        <v>395</v>
      </c>
      <c r="I239" s="34">
        <f t="shared" si="1"/>
        <v>0</v>
      </c>
      <c r="J239" s="32">
        <f>VLOOKUP(C239,'5th Cycle APR Raw Data-Last'!$A$3:$S$1377,10,FALSE)</f>
        <v>262</v>
      </c>
      <c r="K239" s="32">
        <f>SUMIF('5th Cycle APR Raw Data-Last'!$A$3:$A$1377,'5th Cycle Summary-Final2'!$C239,'5th Cycle APR Raw Data-Last'!K$3:K$1377)</f>
        <v>0</v>
      </c>
      <c r="L239" s="32">
        <f>SUMIF('5th Cycle APR Raw Data-Last'!$A$3:$A$1377,'5th Cycle Summary-Final2'!$C239,'5th Cycle APR Raw Data-Last'!L$3:L$1377)</f>
        <v>0</v>
      </c>
      <c r="M239" s="32">
        <f>SUMIF('5th Cycle APR Raw Data-Last'!$A$3:$A$1377,'5th Cycle Summary-Final2'!$C239,'5th Cycle APR Raw Data-Last'!M$3:M$1377)</f>
        <v>0</v>
      </c>
      <c r="N239" s="32">
        <f t="shared" si="2"/>
        <v>262</v>
      </c>
      <c r="O239" s="34">
        <f t="shared" si="3"/>
        <v>0</v>
      </c>
      <c r="P239" s="32">
        <f>VLOOKUP(C239,'5th Cycle APR Raw Data-Last'!$A$3:$S$1377,14,FALSE)</f>
        <v>289</v>
      </c>
      <c r="Q239" s="32">
        <f>SUMIF('5th Cycle APR Raw Data-Last'!$A$3:$A$1377,'5th Cycle Summary-Final2'!$C239,'5th Cycle APR Raw Data-Last'!$O$3:$O$1377)</f>
        <v>0</v>
      </c>
      <c r="R239" s="32">
        <f t="shared" si="4"/>
        <v>289</v>
      </c>
      <c r="S239" s="34">
        <f t="shared" si="5"/>
        <v>0</v>
      </c>
      <c r="T239" s="32">
        <f>VLOOKUP(C239,'5th Cycle APR Raw Data-Last'!$A$3:$S$1377,16,FALSE)</f>
        <v>627</v>
      </c>
      <c r="U239" s="32">
        <f>SUMIF('5th Cycle APR Raw Data-Last'!$A$3:$A$1377,'5th Cycle Summary-Final2'!$C239,'5th Cycle APR Raw Data-Last'!$Q$3:$Q$1377)</f>
        <v>14</v>
      </c>
      <c r="V239" s="32">
        <f t="shared" si="6"/>
        <v>613</v>
      </c>
      <c r="W239" s="34">
        <f t="shared" si="7"/>
        <v>2.2328548644338118E-2</v>
      </c>
      <c r="X239" s="32">
        <f>VLOOKUP(C239,'5th Cycle APR Raw Data-Last'!$A$3:$S$1377,18,FALSE)</f>
        <v>1573</v>
      </c>
      <c r="Y239" s="32">
        <f>SUMIF('5th Cycle APR Raw Data-Last'!$A$3:$A$1377,'5th Cycle Summary-Final2'!$C239,'5th Cycle APR Raw Data-Last'!$S$3:$S$1377)</f>
        <v>14</v>
      </c>
      <c r="Z239" s="32">
        <f t="shared" si="8"/>
        <v>1559</v>
      </c>
    </row>
    <row r="240" spans="1:26" ht="12.75" customHeight="1" x14ac:dyDescent="0.15">
      <c r="A240" s="9" t="s">
        <v>316</v>
      </c>
      <c r="B240" s="9" t="s">
        <v>144</v>
      </c>
      <c r="C240" s="29" t="s">
        <v>332</v>
      </c>
      <c r="D240" s="32">
        <f>VLOOKUP(C240,'5th Cycle APR Raw Data-Last'!$A$3:$S$1377,6,FALSE)</f>
        <v>103</v>
      </c>
      <c r="E240" s="32">
        <f>SUMIF('5th Cycle APR Raw Data-Last'!$A$3:$A$1377,'5th Cycle Summary-Final2'!$C240,'5th Cycle APR Raw Data-Last'!G$3:G$1377)</f>
        <v>0</v>
      </c>
      <c r="F240" s="32">
        <f>SUMIF('5th Cycle APR Raw Data-Last'!$A$3:$A$1377,'5th Cycle Summary-Final2'!$C240,'5th Cycle APR Raw Data-Last'!H$3:H$1377)</f>
        <v>0</v>
      </c>
      <c r="G240" s="32">
        <f>SUMIF('5th Cycle APR Raw Data-Last'!$A$3:$A$1377,'5th Cycle Summary-Final2'!$C240,'5th Cycle APR Raw Data-Last'!I$3:I$1377)</f>
        <v>0</v>
      </c>
      <c r="H240" s="32">
        <f t="shared" si="0"/>
        <v>103</v>
      </c>
      <c r="I240" s="34">
        <f t="shared" si="1"/>
        <v>0</v>
      </c>
      <c r="J240" s="32">
        <f>VLOOKUP(C240,'5th Cycle APR Raw Data-Last'!$A$3:$S$1377,10,FALSE)</f>
        <v>102</v>
      </c>
      <c r="K240" s="32">
        <f>SUMIF('5th Cycle APR Raw Data-Last'!$A$3:$A$1377,'5th Cycle Summary-Final2'!$C240,'5th Cycle APR Raw Data-Last'!K$3:K$1377)</f>
        <v>0</v>
      </c>
      <c r="L240" s="32">
        <f>SUMIF('5th Cycle APR Raw Data-Last'!$A$3:$A$1377,'5th Cycle Summary-Final2'!$C240,'5th Cycle APR Raw Data-Last'!L$3:L$1377)</f>
        <v>0</v>
      </c>
      <c r="M240" s="32">
        <f>SUMIF('5th Cycle APR Raw Data-Last'!$A$3:$A$1377,'5th Cycle Summary-Final2'!$C240,'5th Cycle APR Raw Data-Last'!M$3:M$1377)</f>
        <v>0</v>
      </c>
      <c r="N240" s="32">
        <f t="shared" si="2"/>
        <v>102</v>
      </c>
      <c r="O240" s="34">
        <f t="shared" si="3"/>
        <v>0</v>
      </c>
      <c r="P240" s="32">
        <f>VLOOKUP(C240,'5th Cycle APR Raw Data-Last'!$A$3:$S$1377,14,FALSE)</f>
        <v>136</v>
      </c>
      <c r="Q240" s="32">
        <f>SUMIF('5th Cycle APR Raw Data-Last'!$A$3:$A$1377,'5th Cycle Summary-Final2'!$C240,'5th Cycle APR Raw Data-Last'!$O$3:$O$1377)</f>
        <v>0</v>
      </c>
      <c r="R240" s="32">
        <f t="shared" si="4"/>
        <v>136</v>
      </c>
      <c r="S240" s="34">
        <f t="shared" si="5"/>
        <v>0</v>
      </c>
      <c r="T240" s="32">
        <f>VLOOKUP(C240,'5th Cycle APR Raw Data-Last'!$A$3:$S$1377,16,FALSE)</f>
        <v>151</v>
      </c>
      <c r="U240" s="32">
        <f>SUMIF('5th Cycle APR Raw Data-Last'!$A$3:$A$1377,'5th Cycle Summary-Final2'!$C240,'5th Cycle APR Raw Data-Last'!$Q$3:$Q$1377)</f>
        <v>2</v>
      </c>
      <c r="V240" s="32">
        <f t="shared" si="6"/>
        <v>149</v>
      </c>
      <c r="W240" s="34">
        <f t="shared" si="7"/>
        <v>1.3245033112582781E-2</v>
      </c>
      <c r="X240" s="32">
        <f>VLOOKUP(C240,'5th Cycle APR Raw Data-Last'!$A$3:$S$1377,18,FALSE)</f>
        <v>492</v>
      </c>
      <c r="Y240" s="32">
        <f>SUMIF('5th Cycle APR Raw Data-Last'!$A$3:$A$1377,'5th Cycle Summary-Final2'!$C240,'5th Cycle APR Raw Data-Last'!$S$3:$S$1377)</f>
        <v>2</v>
      </c>
      <c r="Z240" s="32">
        <f t="shared" si="8"/>
        <v>490</v>
      </c>
    </row>
    <row r="241" spans="1:26" ht="12.75" customHeight="1" x14ac:dyDescent="0.15">
      <c r="A241" s="9" t="s">
        <v>316</v>
      </c>
      <c r="B241" s="9" t="s">
        <v>144</v>
      </c>
      <c r="C241" s="29" t="s">
        <v>333</v>
      </c>
      <c r="D241" s="32">
        <f>VLOOKUP(C241,'5th Cycle APR Raw Data-Last'!$A$3:$S$1377,6,FALSE)</f>
        <v>1105</v>
      </c>
      <c r="E241" s="32">
        <f>SUMIF('5th Cycle APR Raw Data-Last'!$A$3:$A$1377,'5th Cycle Summary-Final2'!$C241,'5th Cycle APR Raw Data-Last'!G$3:G$1377)</f>
        <v>38</v>
      </c>
      <c r="F241" s="32">
        <f>SUMIF('5th Cycle APR Raw Data-Last'!$A$3:$A$1377,'5th Cycle Summary-Final2'!$C241,'5th Cycle APR Raw Data-Last'!H$3:H$1377)</f>
        <v>38</v>
      </c>
      <c r="G241" s="32">
        <f>SUMIF('5th Cycle APR Raw Data-Last'!$A$3:$A$1377,'5th Cycle Summary-Final2'!$C241,'5th Cycle APR Raw Data-Last'!I$3:I$1377)</f>
        <v>0</v>
      </c>
      <c r="H241" s="32">
        <f t="shared" si="0"/>
        <v>1067</v>
      </c>
      <c r="I241" s="34">
        <f t="shared" si="1"/>
        <v>3.4389140271493215E-2</v>
      </c>
      <c r="J241" s="32">
        <f>VLOOKUP(C241,'5th Cycle APR Raw Data-Last'!$A$3:$S$1377,10,FALSE)</f>
        <v>759</v>
      </c>
      <c r="K241" s="32">
        <f>SUMIF('5th Cycle APR Raw Data-Last'!$A$3:$A$1377,'5th Cycle Summary-Final2'!$C241,'5th Cycle APR Raw Data-Last'!K$3:K$1377)</f>
        <v>36</v>
      </c>
      <c r="L241" s="32">
        <f>SUMIF('5th Cycle APR Raw Data-Last'!$A$3:$A$1377,'5th Cycle Summary-Final2'!$C241,'5th Cycle APR Raw Data-Last'!L$3:L$1377)</f>
        <v>36</v>
      </c>
      <c r="M241" s="32">
        <f>SUMIF('5th Cycle APR Raw Data-Last'!$A$3:$A$1377,'5th Cycle Summary-Final2'!$C241,'5th Cycle APR Raw Data-Last'!M$3:M$1377)</f>
        <v>0</v>
      </c>
      <c r="N241" s="32">
        <f t="shared" si="2"/>
        <v>723</v>
      </c>
      <c r="O241" s="34">
        <f t="shared" si="3"/>
        <v>4.7430830039525688E-2</v>
      </c>
      <c r="P241" s="32">
        <f>VLOOKUP(C241,'5th Cycle APR Raw Data-Last'!$A$3:$S$1377,14,FALSE)</f>
        <v>847</v>
      </c>
      <c r="Q241" s="32">
        <f>SUMIF('5th Cycle APR Raw Data-Last'!$A$3:$A$1377,'5th Cycle Summary-Final2'!$C241,'5th Cycle APR Raw Data-Last'!$O$3:$O$1377)</f>
        <v>0</v>
      </c>
      <c r="R241" s="32">
        <f t="shared" si="4"/>
        <v>847</v>
      </c>
      <c r="S241" s="34">
        <f t="shared" si="5"/>
        <v>0</v>
      </c>
      <c r="T241" s="32">
        <f>VLOOKUP(C241,'5th Cycle APR Raw Data-Last'!$A$3:$S$1377,16,FALSE)</f>
        <v>1875</v>
      </c>
      <c r="U241" s="32">
        <f>SUMIF('5th Cycle APR Raw Data-Last'!$A$3:$A$1377,'5th Cycle Summary-Final2'!$C241,'5th Cycle APR Raw Data-Last'!$Q$3:$Q$1377)</f>
        <v>395</v>
      </c>
      <c r="V241" s="32">
        <f t="shared" si="6"/>
        <v>1480</v>
      </c>
      <c r="W241" s="34">
        <f t="shared" si="7"/>
        <v>0.21066666666666667</v>
      </c>
      <c r="X241" s="32">
        <f>VLOOKUP(C241,'5th Cycle APR Raw Data-Last'!$A$3:$S$1377,18,FALSE)</f>
        <v>4586</v>
      </c>
      <c r="Y241" s="32">
        <f>SUMIF('5th Cycle APR Raw Data-Last'!$A$3:$A$1377,'5th Cycle Summary-Final2'!$C241,'5th Cycle APR Raw Data-Last'!$S$3:$S$1377)</f>
        <v>469</v>
      </c>
      <c r="Z241" s="32">
        <f t="shared" si="8"/>
        <v>4117</v>
      </c>
    </row>
    <row r="242" spans="1:26" ht="12.75" customHeight="1" x14ac:dyDescent="0.15">
      <c r="A242" s="9" t="s">
        <v>316</v>
      </c>
      <c r="B242" s="9" t="s">
        <v>144</v>
      </c>
      <c r="C242" s="29" t="s">
        <v>334</v>
      </c>
      <c r="D242" s="32">
        <f>VLOOKUP(C242,'5th Cycle APR Raw Data-Last'!$A$3:$S$1377,6,FALSE)</f>
        <v>523</v>
      </c>
      <c r="E242" s="32">
        <f>SUMIF('5th Cycle APR Raw Data-Last'!$A$3:$A$1377,'5th Cycle Summary-Final2'!$C242,'5th Cycle APR Raw Data-Last'!G$3:G$1377)</f>
        <v>0</v>
      </c>
      <c r="F242" s="32">
        <f>SUMIF('5th Cycle APR Raw Data-Last'!$A$3:$A$1377,'5th Cycle Summary-Final2'!$C242,'5th Cycle APR Raw Data-Last'!H$3:H$1377)</f>
        <v>0</v>
      </c>
      <c r="G242" s="32">
        <f>SUMIF('5th Cycle APR Raw Data-Last'!$A$3:$A$1377,'5th Cycle Summary-Final2'!$C242,'5th Cycle APR Raw Data-Last'!I$3:I$1377)</f>
        <v>0</v>
      </c>
      <c r="H242" s="32">
        <f t="shared" si="0"/>
        <v>523</v>
      </c>
      <c r="I242" s="34">
        <f t="shared" si="1"/>
        <v>0</v>
      </c>
      <c r="J242" s="32">
        <f>VLOOKUP(C242,'5th Cycle APR Raw Data-Last'!$A$3:$S$1377,10,FALSE)</f>
        <v>366</v>
      </c>
      <c r="K242" s="32">
        <f>SUMIF('5th Cycle APR Raw Data-Last'!$A$3:$A$1377,'5th Cycle Summary-Final2'!$C242,'5th Cycle APR Raw Data-Last'!K$3:K$1377)</f>
        <v>0</v>
      </c>
      <c r="L242" s="32">
        <f>SUMIF('5th Cycle APR Raw Data-Last'!$A$3:$A$1377,'5th Cycle Summary-Final2'!$C242,'5th Cycle APR Raw Data-Last'!L$3:L$1377)</f>
        <v>0</v>
      </c>
      <c r="M242" s="32">
        <f>SUMIF('5th Cycle APR Raw Data-Last'!$A$3:$A$1377,'5th Cycle Summary-Final2'!$C242,'5th Cycle APR Raw Data-Last'!M$3:M$1377)</f>
        <v>0</v>
      </c>
      <c r="N242" s="32">
        <f t="shared" si="2"/>
        <v>366</v>
      </c>
      <c r="O242" s="34">
        <f t="shared" si="3"/>
        <v>0</v>
      </c>
      <c r="P242" s="32">
        <f>VLOOKUP(C242,'5th Cycle APR Raw Data-Last'!$A$3:$S$1377,14,FALSE)</f>
        <v>421</v>
      </c>
      <c r="Q242" s="32">
        <f>SUMIF('5th Cycle APR Raw Data-Last'!$A$3:$A$1377,'5th Cycle Summary-Final2'!$C242,'5th Cycle APR Raw Data-Last'!$O$3:$O$1377)</f>
        <v>0</v>
      </c>
      <c r="R242" s="32">
        <f t="shared" si="4"/>
        <v>421</v>
      </c>
      <c r="S242" s="34">
        <f t="shared" si="5"/>
        <v>0</v>
      </c>
      <c r="T242" s="32">
        <f>VLOOKUP(C242,'5th Cycle APR Raw Data-Last'!$A$3:$S$1377,16,FALSE)</f>
        <v>951</v>
      </c>
      <c r="U242" s="32">
        <f>SUMIF('5th Cycle APR Raw Data-Last'!$A$3:$A$1377,'5th Cycle Summary-Final2'!$C242,'5th Cycle APR Raw Data-Last'!$Q$3:$Q$1377)</f>
        <v>770</v>
      </c>
      <c r="V242" s="32">
        <f t="shared" si="6"/>
        <v>181</v>
      </c>
      <c r="W242" s="34">
        <f t="shared" si="7"/>
        <v>0.80967402733964244</v>
      </c>
      <c r="X242" s="32">
        <f>VLOOKUP(C242,'5th Cycle APR Raw Data-Last'!$A$3:$S$1377,18,FALSE)</f>
        <v>2261</v>
      </c>
      <c r="Y242" s="32">
        <f>SUMIF('5th Cycle APR Raw Data-Last'!$A$3:$A$1377,'5th Cycle Summary-Final2'!$C242,'5th Cycle APR Raw Data-Last'!$S$3:$S$1377)</f>
        <v>770</v>
      </c>
      <c r="Z242" s="32">
        <f t="shared" si="8"/>
        <v>1491</v>
      </c>
    </row>
    <row r="243" spans="1:26" ht="12.75" customHeight="1" x14ac:dyDescent="0.15">
      <c r="A243" s="9" t="s">
        <v>316</v>
      </c>
      <c r="B243" s="9" t="s">
        <v>144</v>
      </c>
      <c r="C243" s="29" t="s">
        <v>335</v>
      </c>
      <c r="D243" s="32">
        <f>VLOOKUP(C243,'5th Cycle APR Raw Data-Last'!$A$3:$S$1377,6,FALSE)</f>
        <v>1026</v>
      </c>
      <c r="E243" s="32">
        <f>SUMIF('5th Cycle APR Raw Data-Last'!$A$3:$A$1377,'5th Cycle Summary-Final2'!$C243,'5th Cycle APR Raw Data-Last'!G$3:G$1377)</f>
        <v>359</v>
      </c>
      <c r="F243" s="32">
        <f>SUMIF('5th Cycle APR Raw Data-Last'!$A$3:$A$1377,'5th Cycle Summary-Final2'!$C243,'5th Cycle APR Raw Data-Last'!H$3:H$1377)</f>
        <v>359</v>
      </c>
      <c r="G243" s="32">
        <f>SUMIF('5th Cycle APR Raw Data-Last'!$A$3:$A$1377,'5th Cycle Summary-Final2'!$C243,'5th Cycle APR Raw Data-Last'!I$3:I$1377)</f>
        <v>0</v>
      </c>
      <c r="H243" s="32">
        <f t="shared" si="0"/>
        <v>667</v>
      </c>
      <c r="I243" s="34">
        <f t="shared" si="1"/>
        <v>0.34990253411306044</v>
      </c>
      <c r="J243" s="32">
        <f>VLOOKUP(C243,'5th Cycle APR Raw Data-Last'!$A$3:$S$1377,10,FALSE)</f>
        <v>681</v>
      </c>
      <c r="K243" s="32">
        <f>SUMIF('5th Cycle APR Raw Data-Last'!$A$3:$A$1377,'5th Cycle Summary-Final2'!$C243,'5th Cycle APR Raw Data-Last'!K$3:K$1377)</f>
        <v>0</v>
      </c>
      <c r="L243" s="32">
        <f>SUMIF('5th Cycle APR Raw Data-Last'!$A$3:$A$1377,'5th Cycle Summary-Final2'!$C243,'5th Cycle APR Raw Data-Last'!L$3:L$1377)</f>
        <v>0</v>
      </c>
      <c r="M243" s="32">
        <f>SUMIF('5th Cycle APR Raw Data-Last'!$A$3:$A$1377,'5th Cycle Summary-Final2'!$C243,'5th Cycle APR Raw Data-Last'!M$3:M$1377)</f>
        <v>0</v>
      </c>
      <c r="N243" s="32">
        <f t="shared" si="2"/>
        <v>681</v>
      </c>
      <c r="O243" s="34">
        <f t="shared" si="3"/>
        <v>0</v>
      </c>
      <c r="P243" s="32">
        <f>VLOOKUP(C243,'5th Cycle APR Raw Data-Last'!$A$3:$S$1377,14,FALSE)</f>
        <v>759</v>
      </c>
      <c r="Q243" s="32">
        <f>SUMIF('5th Cycle APR Raw Data-Last'!$A$3:$A$1377,'5th Cycle Summary-Final2'!$C243,'5th Cycle APR Raw Data-Last'!$O$3:$O$1377)</f>
        <v>222</v>
      </c>
      <c r="R243" s="32">
        <f t="shared" si="4"/>
        <v>537</v>
      </c>
      <c r="S243" s="34">
        <f t="shared" si="5"/>
        <v>0.29249011857707508</v>
      </c>
      <c r="T243" s="32">
        <f>VLOOKUP(C243,'5th Cycle APR Raw Data-Last'!$A$3:$S$1377,16,FALSE)</f>
        <v>1814</v>
      </c>
      <c r="U243" s="32">
        <f>SUMIF('5th Cycle APR Raw Data-Last'!$A$3:$A$1377,'5th Cycle Summary-Final2'!$C243,'5th Cycle APR Raw Data-Last'!$Q$3:$Q$1377)</f>
        <v>923</v>
      </c>
      <c r="V243" s="32">
        <f t="shared" si="6"/>
        <v>891</v>
      </c>
      <c r="W243" s="34">
        <f t="shared" si="7"/>
        <v>0.50882028665931645</v>
      </c>
      <c r="X243" s="32">
        <f>VLOOKUP(C243,'5th Cycle APR Raw Data-Last'!$A$3:$S$1377,18,FALSE)</f>
        <v>4280</v>
      </c>
      <c r="Y243" s="32">
        <f>SUMIF('5th Cycle APR Raw Data-Last'!$A$3:$A$1377,'5th Cycle Summary-Final2'!$C243,'5th Cycle APR Raw Data-Last'!$S$3:$S$1377)</f>
        <v>1504</v>
      </c>
      <c r="Z243" s="32">
        <f t="shared" si="8"/>
        <v>2776</v>
      </c>
    </row>
    <row r="244" spans="1:26" ht="12.75" customHeight="1" x14ac:dyDescent="0.15">
      <c r="A244" s="9" t="s">
        <v>316</v>
      </c>
      <c r="B244" s="9" t="s">
        <v>144</v>
      </c>
      <c r="C244" s="29" t="s">
        <v>336</v>
      </c>
      <c r="D244" s="32">
        <f>VLOOKUP(C244,'5th Cycle APR Raw Data-Last'!$A$3:$S$1377,6,FALSE)</f>
        <v>23</v>
      </c>
      <c r="E244" s="32">
        <f>SUMIF('5th Cycle APR Raw Data-Last'!$A$3:$A$1377,'5th Cycle Summary-Final2'!$C244,'5th Cycle APR Raw Data-Last'!G$3:G$1377)</f>
        <v>0</v>
      </c>
      <c r="F244" s="32">
        <f>SUMIF('5th Cycle APR Raw Data-Last'!$A$3:$A$1377,'5th Cycle Summary-Final2'!$C244,'5th Cycle APR Raw Data-Last'!H$3:H$1377)</f>
        <v>0</v>
      </c>
      <c r="G244" s="32">
        <f>SUMIF('5th Cycle APR Raw Data-Last'!$A$3:$A$1377,'5th Cycle Summary-Final2'!$C244,'5th Cycle APR Raw Data-Last'!I$3:I$1377)</f>
        <v>0</v>
      </c>
      <c r="H244" s="32">
        <f t="shared" si="0"/>
        <v>23</v>
      </c>
      <c r="I244" s="34">
        <f t="shared" si="1"/>
        <v>0</v>
      </c>
      <c r="J244" s="32">
        <f>VLOOKUP(C244,'5th Cycle APR Raw Data-Last'!$A$3:$S$1377,10,FALSE)</f>
        <v>15</v>
      </c>
      <c r="K244" s="32">
        <f>SUMIF('5th Cycle APR Raw Data-Last'!$A$3:$A$1377,'5th Cycle Summary-Final2'!$C244,'5th Cycle APR Raw Data-Last'!K$3:K$1377)</f>
        <v>0</v>
      </c>
      <c r="L244" s="32">
        <f>SUMIF('5th Cycle APR Raw Data-Last'!$A$3:$A$1377,'5th Cycle Summary-Final2'!$C244,'5th Cycle APR Raw Data-Last'!L$3:L$1377)</f>
        <v>0</v>
      </c>
      <c r="M244" s="32">
        <f>SUMIF('5th Cycle APR Raw Data-Last'!$A$3:$A$1377,'5th Cycle Summary-Final2'!$C244,'5th Cycle APR Raw Data-Last'!M$3:M$1377)</f>
        <v>0</v>
      </c>
      <c r="N244" s="32">
        <f t="shared" si="2"/>
        <v>15</v>
      </c>
      <c r="O244" s="34">
        <f t="shared" si="3"/>
        <v>0</v>
      </c>
      <c r="P244" s="32">
        <f>VLOOKUP(C244,'5th Cycle APR Raw Data-Last'!$A$3:$S$1377,14,FALSE)</f>
        <v>18</v>
      </c>
      <c r="Q244" s="32">
        <f>SUMIF('5th Cycle APR Raw Data-Last'!$A$3:$A$1377,'5th Cycle Summary-Final2'!$C244,'5th Cycle APR Raw Data-Last'!$O$3:$O$1377)</f>
        <v>1</v>
      </c>
      <c r="R244" s="32">
        <f t="shared" si="4"/>
        <v>17</v>
      </c>
      <c r="S244" s="34">
        <f t="shared" si="5"/>
        <v>5.5555555555555552E-2</v>
      </c>
      <c r="T244" s="32">
        <f>VLOOKUP(C244,'5th Cycle APR Raw Data-Last'!$A$3:$S$1377,16,FALSE)</f>
        <v>39</v>
      </c>
      <c r="U244" s="32">
        <f>SUMIF('5th Cycle APR Raw Data-Last'!$A$3:$A$1377,'5th Cycle Summary-Final2'!$C244,'5th Cycle APR Raw Data-Last'!$Q$3:$Q$1377)</f>
        <v>36</v>
      </c>
      <c r="V244" s="32">
        <f t="shared" si="6"/>
        <v>3</v>
      </c>
      <c r="W244" s="34">
        <f t="shared" si="7"/>
        <v>0.92307692307692313</v>
      </c>
      <c r="X244" s="32">
        <f>VLOOKUP(C244,'5th Cycle APR Raw Data-Last'!$A$3:$S$1377,18,FALSE)</f>
        <v>95</v>
      </c>
      <c r="Y244" s="32">
        <f>SUMIF('5th Cycle APR Raw Data-Last'!$A$3:$A$1377,'5th Cycle Summary-Final2'!$C244,'5th Cycle APR Raw Data-Last'!$S$3:$S$1377)</f>
        <v>37</v>
      </c>
      <c r="Z244" s="32">
        <f t="shared" si="8"/>
        <v>58</v>
      </c>
    </row>
    <row r="245" spans="1:26" ht="12.75" customHeight="1" x14ac:dyDescent="0.15">
      <c r="A245" s="9" t="s">
        <v>316</v>
      </c>
      <c r="B245" s="9" t="s">
        <v>144</v>
      </c>
      <c r="C245" s="29" t="s">
        <v>316</v>
      </c>
      <c r="D245" s="32">
        <f>VLOOKUP(C245,'5th Cycle APR Raw Data-Last'!$A$3:$S$1377,6,FALSE)</f>
        <v>2002</v>
      </c>
      <c r="E245" s="32">
        <f>SUMIF('5th Cycle APR Raw Data-Last'!$A$3:$A$1377,'5th Cycle Summary-Final2'!$C245,'5th Cycle APR Raw Data-Last'!G$3:G$1377)</f>
        <v>0</v>
      </c>
      <c r="F245" s="32">
        <f>SUMIF('5th Cycle APR Raw Data-Last'!$A$3:$A$1377,'5th Cycle Summary-Final2'!$C245,'5th Cycle APR Raw Data-Last'!H$3:H$1377)</f>
        <v>0</v>
      </c>
      <c r="G245" s="32">
        <f>SUMIF('5th Cycle APR Raw Data-Last'!$A$3:$A$1377,'5th Cycle Summary-Final2'!$C245,'5th Cycle APR Raw Data-Last'!I$3:I$1377)</f>
        <v>0</v>
      </c>
      <c r="H245" s="32">
        <f t="shared" si="0"/>
        <v>2002</v>
      </c>
      <c r="I245" s="34">
        <f t="shared" si="1"/>
        <v>0</v>
      </c>
      <c r="J245" s="32">
        <f>VLOOKUP(C245,'5th Cycle APR Raw Data-Last'!$A$3:$S$1377,10,FALSE)</f>
        <v>1336</v>
      </c>
      <c r="K245" s="32">
        <f>SUMIF('5th Cycle APR Raw Data-Last'!$A$3:$A$1377,'5th Cycle Summary-Final2'!$C245,'5th Cycle APR Raw Data-Last'!K$3:K$1377)</f>
        <v>0</v>
      </c>
      <c r="L245" s="32">
        <f>SUMIF('5th Cycle APR Raw Data-Last'!$A$3:$A$1377,'5th Cycle Summary-Final2'!$C245,'5th Cycle APR Raw Data-Last'!L$3:L$1377)</f>
        <v>0</v>
      </c>
      <c r="M245" s="32">
        <f>SUMIF('5th Cycle APR Raw Data-Last'!$A$3:$A$1377,'5th Cycle Summary-Final2'!$C245,'5th Cycle APR Raw Data-Last'!M$3:M$1377)</f>
        <v>0</v>
      </c>
      <c r="N245" s="32">
        <f t="shared" si="2"/>
        <v>1336</v>
      </c>
      <c r="O245" s="34">
        <f t="shared" si="3"/>
        <v>0</v>
      </c>
      <c r="P245" s="32">
        <f>VLOOKUP(C245,'5th Cycle APR Raw Data-Last'!$A$3:$S$1377,14,FALSE)</f>
        <v>1503</v>
      </c>
      <c r="Q245" s="32">
        <f>SUMIF('5th Cycle APR Raw Data-Last'!$A$3:$A$1377,'5th Cycle Summary-Final2'!$C245,'5th Cycle APR Raw Data-Last'!$O$3:$O$1377)</f>
        <v>12</v>
      </c>
      <c r="R245" s="32">
        <f t="shared" si="4"/>
        <v>1491</v>
      </c>
      <c r="S245" s="34">
        <f t="shared" si="5"/>
        <v>7.9840319361277438E-3</v>
      </c>
      <c r="T245" s="32">
        <f>VLOOKUP(C245,'5th Cycle APR Raw Data-Last'!$A$3:$S$1377,16,FALSE)</f>
        <v>3442</v>
      </c>
      <c r="U245" s="32">
        <f>SUMIF('5th Cycle APR Raw Data-Last'!$A$3:$A$1377,'5th Cycle Summary-Final2'!$C245,'5th Cycle APR Raw Data-Last'!$Q$3:$Q$1377)</f>
        <v>70</v>
      </c>
      <c r="V245" s="32">
        <f t="shared" si="6"/>
        <v>3372</v>
      </c>
      <c r="W245" s="34">
        <f t="shared" si="7"/>
        <v>2.0337013364323069E-2</v>
      </c>
      <c r="X245" s="32">
        <f>VLOOKUP(C245,'5th Cycle APR Raw Data-Last'!$A$3:$S$1377,18,FALSE)</f>
        <v>8283</v>
      </c>
      <c r="Y245" s="32">
        <f>SUMIF('5th Cycle APR Raw Data-Last'!$A$3:$A$1377,'5th Cycle Summary-Final2'!$C245,'5th Cycle APR Raw Data-Last'!$S$3:$S$1377)</f>
        <v>82</v>
      </c>
      <c r="Z245" s="32">
        <f t="shared" si="8"/>
        <v>8201</v>
      </c>
    </row>
    <row r="246" spans="1:26" ht="12.75" customHeight="1" x14ac:dyDescent="0.15">
      <c r="A246" s="9" t="s">
        <v>316</v>
      </c>
      <c r="B246" s="9" t="s">
        <v>144</v>
      </c>
      <c r="C246" s="29" t="s">
        <v>337</v>
      </c>
      <c r="D246" s="32">
        <f>VLOOKUP(C246,'5th Cycle APR Raw Data-Last'!$A$3:$S$1377,6,FALSE)</f>
        <v>7173</v>
      </c>
      <c r="E246" s="32">
        <f>SUMIF('5th Cycle APR Raw Data-Last'!$A$3:$A$1377,'5th Cycle Summary-Final2'!$C246,'5th Cycle APR Raw Data-Last'!G$3:G$1377)</f>
        <v>164</v>
      </c>
      <c r="F246" s="32">
        <f>SUMIF('5th Cycle APR Raw Data-Last'!$A$3:$A$1377,'5th Cycle Summary-Final2'!$C246,'5th Cycle APR Raw Data-Last'!H$3:H$1377)</f>
        <v>155</v>
      </c>
      <c r="G246" s="32">
        <f>SUMIF('5th Cycle APR Raw Data-Last'!$A$3:$A$1377,'5th Cycle Summary-Final2'!$C246,'5th Cycle APR Raw Data-Last'!I$3:I$1377)</f>
        <v>9</v>
      </c>
      <c r="H246" s="32">
        <f t="shared" si="0"/>
        <v>7009</v>
      </c>
      <c r="I246" s="34">
        <f t="shared" si="1"/>
        <v>2.2863515962637668E-2</v>
      </c>
      <c r="J246" s="32">
        <f>VLOOKUP(C246,'5th Cycle APR Raw Data-Last'!$A$3:$S$1377,10,FALSE)</f>
        <v>4871</v>
      </c>
      <c r="K246" s="32">
        <f>SUMIF('5th Cycle APR Raw Data-Last'!$A$3:$A$1377,'5th Cycle Summary-Final2'!$C246,'5th Cycle APR Raw Data-Last'!K$3:K$1377)</f>
        <v>82</v>
      </c>
      <c r="L246" s="32">
        <f>SUMIF('5th Cycle APR Raw Data-Last'!$A$3:$A$1377,'5th Cycle Summary-Final2'!$C246,'5th Cycle APR Raw Data-Last'!L$3:L$1377)</f>
        <v>82</v>
      </c>
      <c r="M246" s="32">
        <f>SUMIF('5th Cycle APR Raw Data-Last'!$A$3:$A$1377,'5th Cycle Summary-Final2'!$C246,'5th Cycle APR Raw Data-Last'!M$3:M$1377)</f>
        <v>0</v>
      </c>
      <c r="N246" s="32">
        <f t="shared" si="2"/>
        <v>4789</v>
      </c>
      <c r="O246" s="34">
        <f t="shared" si="3"/>
        <v>1.6834325600492712E-2</v>
      </c>
      <c r="P246" s="32">
        <f>VLOOKUP(C246,'5th Cycle APR Raw Data-Last'!$A$3:$S$1377,14,FALSE)</f>
        <v>5534</v>
      </c>
      <c r="Q246" s="32">
        <f>SUMIF('5th Cycle APR Raw Data-Last'!$A$3:$A$1377,'5th Cycle Summary-Final2'!$C246,'5th Cycle APR Raw Data-Last'!$O$3:$O$1377)</f>
        <v>1033</v>
      </c>
      <c r="R246" s="32">
        <f t="shared" si="4"/>
        <v>4501</v>
      </c>
      <c r="S246" s="34">
        <f t="shared" si="5"/>
        <v>0.18666425731839537</v>
      </c>
      <c r="T246" s="32">
        <f>VLOOKUP(C246,'5th Cycle APR Raw Data-Last'!$A$3:$S$1377,16,FALSE)</f>
        <v>12725</v>
      </c>
      <c r="U246" s="32">
        <f>SUMIF('5th Cycle APR Raw Data-Last'!$A$3:$A$1377,'5th Cycle Summary-Final2'!$C246,'5th Cycle APR Raw Data-Last'!$Q$3:$Q$1377)</f>
        <v>2000</v>
      </c>
      <c r="V246" s="32">
        <f t="shared" si="6"/>
        <v>10725</v>
      </c>
      <c r="W246" s="34">
        <f t="shared" si="7"/>
        <v>0.15717092337917485</v>
      </c>
      <c r="X246" s="32">
        <f>VLOOKUP(C246,'5th Cycle APR Raw Data-Last'!$A$3:$S$1377,18,FALSE)</f>
        <v>30303</v>
      </c>
      <c r="Y246" s="32">
        <f>SUMIF('5th Cycle APR Raw Data-Last'!$A$3:$A$1377,'5th Cycle Summary-Final2'!$C246,'5th Cycle APR Raw Data-Last'!$S$3:$S$1377)</f>
        <v>3279</v>
      </c>
      <c r="Z246" s="32">
        <f t="shared" si="8"/>
        <v>27024</v>
      </c>
    </row>
    <row r="247" spans="1:26" ht="12.75" customHeight="1" x14ac:dyDescent="0.15">
      <c r="A247" s="9" t="s">
        <v>316</v>
      </c>
      <c r="B247" s="9" t="s">
        <v>144</v>
      </c>
      <c r="C247" s="29" t="s">
        <v>338</v>
      </c>
      <c r="D247" s="32">
        <f>VLOOKUP(C247,'5th Cycle APR Raw Data-Last'!$A$3:$S$1377,6,FALSE)</f>
        <v>562</v>
      </c>
      <c r="E247" s="32">
        <f>SUMIF('5th Cycle APR Raw Data-Last'!$A$3:$A$1377,'5th Cycle Summary-Final2'!$C247,'5th Cycle APR Raw Data-Last'!G$3:G$1377)</f>
        <v>0</v>
      </c>
      <c r="F247" s="32">
        <f>SUMIF('5th Cycle APR Raw Data-Last'!$A$3:$A$1377,'5th Cycle Summary-Final2'!$C247,'5th Cycle APR Raw Data-Last'!H$3:H$1377)</f>
        <v>0</v>
      </c>
      <c r="G247" s="32">
        <f>SUMIF('5th Cycle APR Raw Data-Last'!$A$3:$A$1377,'5th Cycle Summary-Final2'!$C247,'5th Cycle APR Raw Data-Last'!I$3:I$1377)</f>
        <v>0</v>
      </c>
      <c r="H247" s="32">
        <f t="shared" si="0"/>
        <v>562</v>
      </c>
      <c r="I247" s="34">
        <f t="shared" si="1"/>
        <v>0</v>
      </c>
      <c r="J247" s="32">
        <f>VLOOKUP(C247,'5th Cycle APR Raw Data-Last'!$A$3:$S$1377,10,FALSE)</f>
        <v>394</v>
      </c>
      <c r="K247" s="32">
        <f>SUMIF('5th Cycle APR Raw Data-Last'!$A$3:$A$1377,'5th Cycle Summary-Final2'!$C247,'5th Cycle APR Raw Data-Last'!K$3:K$1377)</f>
        <v>0</v>
      </c>
      <c r="L247" s="32">
        <f>SUMIF('5th Cycle APR Raw Data-Last'!$A$3:$A$1377,'5th Cycle Summary-Final2'!$C247,'5th Cycle APR Raw Data-Last'!L$3:L$1377)</f>
        <v>0</v>
      </c>
      <c r="M247" s="32">
        <f>SUMIF('5th Cycle APR Raw Data-Last'!$A$3:$A$1377,'5th Cycle Summary-Final2'!$C247,'5th Cycle APR Raw Data-Last'!M$3:M$1377)</f>
        <v>0</v>
      </c>
      <c r="N247" s="32">
        <f t="shared" si="2"/>
        <v>394</v>
      </c>
      <c r="O247" s="34">
        <f t="shared" si="3"/>
        <v>0</v>
      </c>
      <c r="P247" s="32">
        <f>VLOOKUP(C247,'5th Cycle APR Raw Data-Last'!$A$3:$S$1377,14,FALSE)</f>
        <v>441</v>
      </c>
      <c r="Q247" s="32">
        <f>SUMIF('5th Cycle APR Raw Data-Last'!$A$3:$A$1377,'5th Cycle Summary-Final2'!$C247,'5th Cycle APR Raw Data-Last'!$O$3:$O$1377)</f>
        <v>8</v>
      </c>
      <c r="R247" s="32">
        <f t="shared" si="4"/>
        <v>433</v>
      </c>
      <c r="S247" s="34">
        <f t="shared" si="5"/>
        <v>1.8140589569160998E-2</v>
      </c>
      <c r="T247" s="32">
        <f>VLOOKUP(C247,'5th Cycle APR Raw Data-Last'!$A$3:$S$1377,16,FALSE)</f>
        <v>1036</v>
      </c>
      <c r="U247" s="32">
        <f>SUMIF('5th Cycle APR Raw Data-Last'!$A$3:$A$1377,'5th Cycle Summary-Final2'!$C247,'5th Cycle APR Raw Data-Last'!$Q$3:$Q$1377)</f>
        <v>318</v>
      </c>
      <c r="V247" s="32">
        <f t="shared" si="6"/>
        <v>718</v>
      </c>
      <c r="W247" s="34">
        <f t="shared" si="7"/>
        <v>0.30694980694980695</v>
      </c>
      <c r="X247" s="32">
        <f>VLOOKUP(C247,'5th Cycle APR Raw Data-Last'!$A$3:$S$1377,18,FALSE)</f>
        <v>2433</v>
      </c>
      <c r="Y247" s="32">
        <f>SUMIF('5th Cycle APR Raw Data-Last'!$A$3:$A$1377,'5th Cycle Summary-Final2'!$C247,'5th Cycle APR Raw Data-Last'!$S$3:$S$1377)</f>
        <v>326</v>
      </c>
      <c r="Z247" s="32">
        <f t="shared" si="8"/>
        <v>2107</v>
      </c>
    </row>
    <row r="248" spans="1:26" ht="12.75" customHeight="1" x14ac:dyDescent="0.15">
      <c r="A248" s="9" t="s">
        <v>316</v>
      </c>
      <c r="B248" s="9" t="s">
        <v>144</v>
      </c>
      <c r="C248" s="29" t="s">
        <v>339</v>
      </c>
      <c r="D248" s="32">
        <f>VLOOKUP(C248,'5th Cycle APR Raw Data-Last'!$A$3:$S$1377,6,FALSE)</f>
        <v>375</v>
      </c>
      <c r="E248" s="32">
        <f>SUMIF('5th Cycle APR Raw Data-Last'!$A$3:$A$1377,'5th Cycle Summary-Final2'!$C248,'5th Cycle APR Raw Data-Last'!G$3:G$1377)</f>
        <v>15</v>
      </c>
      <c r="F248" s="32">
        <f>SUMIF('5th Cycle APR Raw Data-Last'!$A$3:$A$1377,'5th Cycle Summary-Final2'!$C248,'5th Cycle APR Raw Data-Last'!H$3:H$1377)</f>
        <v>15</v>
      </c>
      <c r="G248" s="32">
        <f>SUMIF('5th Cycle APR Raw Data-Last'!$A$3:$A$1377,'5th Cycle Summary-Final2'!$C248,'5th Cycle APR Raw Data-Last'!I$3:I$1377)</f>
        <v>0</v>
      </c>
      <c r="H248" s="32">
        <f t="shared" si="0"/>
        <v>360</v>
      </c>
      <c r="I248" s="34">
        <f t="shared" si="1"/>
        <v>0.04</v>
      </c>
      <c r="J248" s="32">
        <f>VLOOKUP(C248,'5th Cycle APR Raw Data-Last'!$A$3:$S$1377,10,FALSE)</f>
        <v>251</v>
      </c>
      <c r="K248" s="32">
        <f>SUMIF('5th Cycle APR Raw Data-Last'!$A$3:$A$1377,'5th Cycle Summary-Final2'!$C248,'5th Cycle APR Raw Data-Last'!K$3:K$1377)</f>
        <v>0</v>
      </c>
      <c r="L248" s="32">
        <f>SUMIF('5th Cycle APR Raw Data-Last'!$A$3:$A$1377,'5th Cycle Summary-Final2'!$C248,'5th Cycle APR Raw Data-Last'!L$3:L$1377)</f>
        <v>0</v>
      </c>
      <c r="M248" s="32">
        <f>SUMIF('5th Cycle APR Raw Data-Last'!$A$3:$A$1377,'5th Cycle Summary-Final2'!$C248,'5th Cycle APR Raw Data-Last'!M$3:M$1377)</f>
        <v>0</v>
      </c>
      <c r="N248" s="32">
        <f t="shared" si="2"/>
        <v>251</v>
      </c>
      <c r="O248" s="34">
        <f t="shared" si="3"/>
        <v>0</v>
      </c>
      <c r="P248" s="32">
        <f>VLOOKUP(C248,'5th Cycle APR Raw Data-Last'!$A$3:$S$1377,14,FALSE)</f>
        <v>271</v>
      </c>
      <c r="Q248" s="32">
        <f>SUMIF('5th Cycle APR Raw Data-Last'!$A$3:$A$1377,'5th Cycle Summary-Final2'!$C248,'5th Cycle APR Raw Data-Last'!$O$3:$O$1377)</f>
        <v>15</v>
      </c>
      <c r="R248" s="32">
        <f t="shared" si="4"/>
        <v>256</v>
      </c>
      <c r="S248" s="34">
        <f t="shared" si="5"/>
        <v>5.5350553505535055E-2</v>
      </c>
      <c r="T248" s="32">
        <f>VLOOKUP(C248,'5th Cycle APR Raw Data-Last'!$A$3:$S$1377,16,FALSE)</f>
        <v>596</v>
      </c>
      <c r="U248" s="32">
        <f>SUMIF('5th Cycle APR Raw Data-Last'!$A$3:$A$1377,'5th Cycle Summary-Final2'!$C248,'5th Cycle APR Raw Data-Last'!$Q$3:$Q$1377)</f>
        <v>690</v>
      </c>
      <c r="V248" s="32">
        <f t="shared" si="6"/>
        <v>0</v>
      </c>
      <c r="W248" s="34">
        <f t="shared" si="7"/>
        <v>1.1577181208053691</v>
      </c>
      <c r="X248" s="32">
        <f>VLOOKUP(C248,'5th Cycle APR Raw Data-Last'!$A$3:$S$1377,18,FALSE)</f>
        <v>1493</v>
      </c>
      <c r="Y248" s="32">
        <f>SUMIF('5th Cycle APR Raw Data-Last'!$A$3:$A$1377,'5th Cycle Summary-Final2'!$C248,'5th Cycle APR Raw Data-Last'!$S$3:$S$1377)</f>
        <v>720</v>
      </c>
      <c r="Z248" s="32">
        <f t="shared" si="8"/>
        <v>867</v>
      </c>
    </row>
    <row r="249" spans="1:26" ht="12.75" customHeight="1" x14ac:dyDescent="0.15">
      <c r="A249" s="9" t="s">
        <v>316</v>
      </c>
      <c r="B249" s="9" t="s">
        <v>144</v>
      </c>
      <c r="C249" s="29" t="s">
        <v>340</v>
      </c>
      <c r="D249" s="32">
        <f>VLOOKUP(C249,'5th Cycle APR Raw Data-Last'!$A$3:$S$1377,6,FALSE)</f>
        <v>621</v>
      </c>
      <c r="E249" s="32">
        <f>SUMIF('5th Cycle APR Raw Data-Last'!$A$3:$A$1377,'5th Cycle Summary-Final2'!$C249,'5th Cycle APR Raw Data-Last'!G$3:G$1377)</f>
        <v>0</v>
      </c>
      <c r="F249" s="32">
        <f>SUMIF('5th Cycle APR Raw Data-Last'!$A$3:$A$1377,'5th Cycle Summary-Final2'!$C249,'5th Cycle APR Raw Data-Last'!H$3:H$1377)</f>
        <v>0</v>
      </c>
      <c r="G249" s="32">
        <f>SUMIF('5th Cycle APR Raw Data-Last'!$A$3:$A$1377,'5th Cycle Summary-Final2'!$C249,'5th Cycle APR Raw Data-Last'!I$3:I$1377)</f>
        <v>0</v>
      </c>
      <c r="H249" s="32">
        <f t="shared" si="0"/>
        <v>621</v>
      </c>
      <c r="I249" s="34">
        <f t="shared" si="1"/>
        <v>0</v>
      </c>
      <c r="J249" s="32">
        <f>VLOOKUP(C249,'5th Cycle APR Raw Data-Last'!$A$3:$S$1377,10,FALSE)</f>
        <v>415</v>
      </c>
      <c r="K249" s="32">
        <f>SUMIF('5th Cycle APR Raw Data-Last'!$A$3:$A$1377,'5th Cycle Summary-Final2'!$C249,'5th Cycle APR Raw Data-Last'!K$3:K$1377)</f>
        <v>0</v>
      </c>
      <c r="L249" s="32">
        <f>SUMIF('5th Cycle APR Raw Data-Last'!$A$3:$A$1377,'5th Cycle Summary-Final2'!$C249,'5th Cycle APR Raw Data-Last'!L$3:L$1377)</f>
        <v>0</v>
      </c>
      <c r="M249" s="32">
        <f>SUMIF('5th Cycle APR Raw Data-Last'!$A$3:$A$1377,'5th Cycle Summary-Final2'!$C249,'5th Cycle APR Raw Data-Last'!M$3:M$1377)</f>
        <v>0</v>
      </c>
      <c r="N249" s="32">
        <f t="shared" si="2"/>
        <v>415</v>
      </c>
      <c r="O249" s="34">
        <f t="shared" si="3"/>
        <v>0</v>
      </c>
      <c r="P249" s="32">
        <f>VLOOKUP(C249,'5th Cycle APR Raw Data-Last'!$A$3:$S$1377,14,FALSE)</f>
        <v>461</v>
      </c>
      <c r="Q249" s="32">
        <f>SUMIF('5th Cycle APR Raw Data-Last'!$A$3:$A$1377,'5th Cycle Summary-Final2'!$C249,'5th Cycle APR Raw Data-Last'!$O$3:$O$1377)</f>
        <v>25</v>
      </c>
      <c r="R249" s="32">
        <f t="shared" si="4"/>
        <v>436</v>
      </c>
      <c r="S249" s="34">
        <f t="shared" si="5"/>
        <v>5.4229934924078092E-2</v>
      </c>
      <c r="T249" s="32">
        <f>VLOOKUP(C249,'5th Cycle APR Raw Data-Last'!$A$3:$S$1377,16,FALSE)</f>
        <v>1038</v>
      </c>
      <c r="U249" s="32">
        <f>SUMIF('5th Cycle APR Raw Data-Last'!$A$3:$A$1377,'5th Cycle Summary-Final2'!$C249,'5th Cycle APR Raw Data-Last'!$Q$3:$Q$1377)</f>
        <v>570</v>
      </c>
      <c r="V249" s="32">
        <f t="shared" si="6"/>
        <v>468</v>
      </c>
      <c r="W249" s="34">
        <f t="shared" si="7"/>
        <v>0.54913294797687862</v>
      </c>
      <c r="X249" s="32">
        <f>VLOOKUP(C249,'5th Cycle APR Raw Data-Last'!$A$3:$S$1377,18,FALSE)</f>
        <v>2535</v>
      </c>
      <c r="Y249" s="32">
        <f>SUMIF('5th Cycle APR Raw Data-Last'!$A$3:$A$1377,'5th Cycle Summary-Final2'!$C249,'5th Cycle APR Raw Data-Last'!$S$3:$S$1377)</f>
        <v>595</v>
      </c>
      <c r="Z249" s="32">
        <f t="shared" si="8"/>
        <v>1940</v>
      </c>
    </row>
    <row r="250" spans="1:26" ht="12.75" customHeight="1" x14ac:dyDescent="0.15">
      <c r="A250" s="9" t="s">
        <v>341</v>
      </c>
      <c r="B250" s="9" t="s">
        <v>123</v>
      </c>
      <c r="C250" s="29" t="s">
        <v>342</v>
      </c>
      <c r="D250" s="32">
        <f>VLOOKUP(C250,'5th Cycle APR Raw Data-Last'!$A$3:$S$1377,6,FALSE)</f>
        <v>146</v>
      </c>
      <c r="E250" s="32">
        <f>SUMIF('5th Cycle APR Raw Data-Last'!$A$3:$A$1377,'5th Cycle Summary-Final2'!$C250,'5th Cycle APR Raw Data-Last'!G$3:G$1377)</f>
        <v>1</v>
      </c>
      <c r="F250" s="32">
        <f>SUMIF('5th Cycle APR Raw Data-Last'!$A$3:$A$1377,'5th Cycle Summary-Final2'!$C250,'5th Cycle APR Raw Data-Last'!H$3:H$1377)</f>
        <v>0</v>
      </c>
      <c r="G250" s="32">
        <f>SUMIF('5th Cycle APR Raw Data-Last'!$A$3:$A$1377,'5th Cycle Summary-Final2'!$C250,'5th Cycle APR Raw Data-Last'!I$3:I$1377)</f>
        <v>1</v>
      </c>
      <c r="H250" s="32">
        <f t="shared" si="0"/>
        <v>145</v>
      </c>
      <c r="I250" s="34">
        <f t="shared" si="1"/>
        <v>6.8493150684931503E-3</v>
      </c>
      <c r="J250" s="32">
        <f>VLOOKUP(C250,'5th Cycle APR Raw Data-Last'!$A$3:$S$1377,10,FALSE)</f>
        <v>102</v>
      </c>
      <c r="K250" s="32">
        <f>SUMIF('5th Cycle APR Raw Data-Last'!$A$3:$A$1377,'5th Cycle Summary-Final2'!$C250,'5th Cycle APR Raw Data-Last'!K$3:K$1377)</f>
        <v>4</v>
      </c>
      <c r="L250" s="32">
        <f>SUMIF('5th Cycle APR Raw Data-Last'!$A$3:$A$1377,'5th Cycle Summary-Final2'!$C250,'5th Cycle APR Raw Data-Last'!L$3:L$1377)</f>
        <v>3</v>
      </c>
      <c r="M250" s="32">
        <f>SUMIF('5th Cycle APR Raw Data-Last'!$A$3:$A$1377,'5th Cycle Summary-Final2'!$C250,'5th Cycle APR Raw Data-Last'!M$3:M$1377)</f>
        <v>1</v>
      </c>
      <c r="N250" s="32">
        <f t="shared" si="2"/>
        <v>98</v>
      </c>
      <c r="O250" s="34">
        <f t="shared" si="3"/>
        <v>3.9215686274509803E-2</v>
      </c>
      <c r="P250" s="32">
        <f>VLOOKUP(C250,'5th Cycle APR Raw Data-Last'!$A$3:$S$1377,14,FALSE)</f>
        <v>130</v>
      </c>
      <c r="Q250" s="32">
        <f>SUMIF('5th Cycle APR Raw Data-Last'!$A$3:$A$1377,'5th Cycle Summary-Final2'!$C250,'5th Cycle APR Raw Data-Last'!$O$3:$O$1377)</f>
        <v>24</v>
      </c>
      <c r="R250" s="32">
        <f t="shared" si="4"/>
        <v>106</v>
      </c>
      <c r="S250" s="34">
        <f t="shared" si="5"/>
        <v>0.18461538461538463</v>
      </c>
      <c r="T250" s="32">
        <f>VLOOKUP(C250,'5th Cycle APR Raw Data-Last'!$A$3:$S$1377,16,FALSE)</f>
        <v>318</v>
      </c>
      <c r="U250" s="32">
        <f>SUMIF('5th Cycle APR Raw Data-Last'!$A$3:$A$1377,'5th Cycle Summary-Final2'!$C250,'5th Cycle APR Raw Data-Last'!$Q$3:$Q$1377)</f>
        <v>61</v>
      </c>
      <c r="V250" s="32">
        <f t="shared" si="6"/>
        <v>257</v>
      </c>
      <c r="W250" s="34">
        <f t="shared" si="7"/>
        <v>0.1918238993710692</v>
      </c>
      <c r="X250" s="32">
        <f>VLOOKUP(C250,'5th Cycle APR Raw Data-Last'!$A$3:$S$1377,18,FALSE)</f>
        <v>696</v>
      </c>
      <c r="Y250" s="32">
        <f>SUMIF('5th Cycle APR Raw Data-Last'!$A$3:$A$1377,'5th Cycle Summary-Final2'!$C250,'5th Cycle APR Raw Data-Last'!$S$3:$S$1377)</f>
        <v>90</v>
      </c>
      <c r="Z250" s="32">
        <f t="shared" si="8"/>
        <v>606</v>
      </c>
    </row>
    <row r="251" spans="1:26" ht="12.75" customHeight="1" x14ac:dyDescent="0.15">
      <c r="A251" s="9" t="s">
        <v>341</v>
      </c>
      <c r="B251" s="9" t="s">
        <v>123</v>
      </c>
      <c r="C251" s="29" t="s">
        <v>343</v>
      </c>
      <c r="D251" s="32">
        <f>VLOOKUP(C251,'5th Cycle APR Raw Data-Last'!$A$3:$S$1377,6,FALSE)</f>
        <v>2035</v>
      </c>
      <c r="E251" s="32">
        <f>SUMIF('5th Cycle APR Raw Data-Last'!$A$3:$A$1377,'5th Cycle Summary-Final2'!$C251,'5th Cycle APR Raw Data-Last'!G$3:G$1377)</f>
        <v>84</v>
      </c>
      <c r="F251" s="32">
        <f>SUMIF('5th Cycle APR Raw Data-Last'!$A$3:$A$1377,'5th Cycle Summary-Final2'!$C251,'5th Cycle APR Raw Data-Last'!H$3:H$1377)</f>
        <v>84</v>
      </c>
      <c r="G251" s="32">
        <f>SUMIF('5th Cycle APR Raw Data-Last'!$A$3:$A$1377,'5th Cycle Summary-Final2'!$C251,'5th Cycle APR Raw Data-Last'!I$3:I$1377)</f>
        <v>0</v>
      </c>
      <c r="H251" s="32">
        <f t="shared" si="0"/>
        <v>1951</v>
      </c>
      <c r="I251" s="34">
        <f t="shared" si="1"/>
        <v>4.1277641277641275E-2</v>
      </c>
      <c r="J251" s="32">
        <f>VLOOKUP(C251,'5th Cycle APR Raw Data-Last'!$A$3:$S$1377,10,FALSE)</f>
        <v>1427</v>
      </c>
      <c r="K251" s="32">
        <f>SUMIF('5th Cycle APR Raw Data-Last'!$A$3:$A$1377,'5th Cycle Summary-Final2'!$C251,'5th Cycle APR Raw Data-Last'!K$3:K$1377)</f>
        <v>76</v>
      </c>
      <c r="L251" s="32">
        <f>SUMIF('5th Cycle APR Raw Data-Last'!$A$3:$A$1377,'5th Cycle Summary-Final2'!$C251,'5th Cycle APR Raw Data-Last'!L$3:L$1377)</f>
        <v>76</v>
      </c>
      <c r="M251" s="32">
        <f>SUMIF('5th Cycle APR Raw Data-Last'!$A$3:$A$1377,'5th Cycle Summary-Final2'!$C251,'5th Cycle APR Raw Data-Last'!M$3:M$1377)</f>
        <v>0</v>
      </c>
      <c r="N251" s="32">
        <f t="shared" si="2"/>
        <v>1351</v>
      </c>
      <c r="O251" s="34">
        <f t="shared" si="3"/>
        <v>5.3258584442887176E-2</v>
      </c>
      <c r="P251" s="32">
        <f>VLOOKUP(C251,'5th Cycle APR Raw Data-Last'!$A$3:$S$1377,14,FALSE)</f>
        <v>1377</v>
      </c>
      <c r="Q251" s="32">
        <f>SUMIF('5th Cycle APR Raw Data-Last'!$A$3:$A$1377,'5th Cycle Summary-Final2'!$C251,'5th Cycle APR Raw Data-Last'!$O$3:$O$1377)</f>
        <v>271</v>
      </c>
      <c r="R251" s="32">
        <f t="shared" si="4"/>
        <v>1106</v>
      </c>
      <c r="S251" s="34">
        <f t="shared" si="5"/>
        <v>0.19680464778503995</v>
      </c>
      <c r="T251" s="32">
        <f>VLOOKUP(C251,'5th Cycle APR Raw Data-Last'!$A$3:$S$1377,16,FALSE)</f>
        <v>2563</v>
      </c>
      <c r="U251" s="32">
        <f>SUMIF('5th Cycle APR Raw Data-Last'!$A$3:$A$1377,'5th Cycle Summary-Final2'!$C251,'5th Cycle APR Raw Data-Last'!$Q$3:$Q$1377)</f>
        <v>2203</v>
      </c>
      <c r="V251" s="32">
        <f t="shared" si="6"/>
        <v>360</v>
      </c>
      <c r="W251" s="34">
        <f t="shared" si="7"/>
        <v>0.85953960202887236</v>
      </c>
      <c r="X251" s="32">
        <f>VLOOKUP(C251,'5th Cycle APR Raw Data-Last'!$A$3:$S$1377,18,FALSE)</f>
        <v>7402</v>
      </c>
      <c r="Y251" s="32">
        <f>SUMIF('5th Cycle APR Raw Data-Last'!$A$3:$A$1377,'5th Cycle Summary-Final2'!$C251,'5th Cycle APR Raw Data-Last'!$S$3:$S$1377)</f>
        <v>2634</v>
      </c>
      <c r="Z251" s="32">
        <f t="shared" si="8"/>
        <v>4768</v>
      </c>
    </row>
    <row r="252" spans="1:26" ht="12.75" customHeight="1" x14ac:dyDescent="0.15">
      <c r="A252" s="9" t="s">
        <v>341</v>
      </c>
      <c r="B252" s="9" t="s">
        <v>123</v>
      </c>
      <c r="C252" s="29" t="s">
        <v>344</v>
      </c>
      <c r="D252" s="32">
        <f>VLOOKUP(C252,'5th Cycle APR Raw Data-Last'!$A$3:$S$1377,6,FALSE)</f>
        <v>1218</v>
      </c>
      <c r="E252" s="32">
        <f>SUMIF('5th Cycle APR Raw Data-Last'!$A$3:$A$1377,'5th Cycle Summary-Final2'!$C252,'5th Cycle APR Raw Data-Last'!G$3:G$1377)</f>
        <v>6</v>
      </c>
      <c r="F252" s="32">
        <f>SUMIF('5th Cycle APR Raw Data-Last'!$A$3:$A$1377,'5th Cycle Summary-Final2'!$C252,'5th Cycle APR Raw Data-Last'!H$3:H$1377)</f>
        <v>6</v>
      </c>
      <c r="G252" s="32">
        <f>SUMIF('5th Cycle APR Raw Data-Last'!$A$3:$A$1377,'5th Cycle Summary-Final2'!$C252,'5th Cycle APR Raw Data-Last'!I$3:I$1377)</f>
        <v>0</v>
      </c>
      <c r="H252" s="32">
        <f t="shared" si="0"/>
        <v>1212</v>
      </c>
      <c r="I252" s="34">
        <f t="shared" si="1"/>
        <v>4.9261083743842365E-3</v>
      </c>
      <c r="J252" s="32">
        <f>VLOOKUP(C252,'5th Cycle APR Raw Data-Last'!$A$3:$S$1377,10,FALSE)</f>
        <v>854</v>
      </c>
      <c r="K252" s="32">
        <f>SUMIF('5th Cycle APR Raw Data-Last'!$A$3:$A$1377,'5th Cycle Summary-Final2'!$C252,'5th Cycle APR Raw Data-Last'!K$3:K$1377)</f>
        <v>0</v>
      </c>
      <c r="L252" s="32">
        <f>SUMIF('5th Cycle APR Raw Data-Last'!$A$3:$A$1377,'5th Cycle Summary-Final2'!$C252,'5th Cycle APR Raw Data-Last'!L$3:L$1377)</f>
        <v>0</v>
      </c>
      <c r="M252" s="32">
        <f>SUMIF('5th Cycle APR Raw Data-Last'!$A$3:$A$1377,'5th Cycle Summary-Final2'!$C252,'5th Cycle APR Raw Data-Last'!M$3:M$1377)</f>
        <v>0</v>
      </c>
      <c r="N252" s="32">
        <f t="shared" si="2"/>
        <v>854</v>
      </c>
      <c r="O252" s="34">
        <f t="shared" si="3"/>
        <v>0</v>
      </c>
      <c r="P252" s="32">
        <f>VLOOKUP(C252,'5th Cycle APR Raw Data-Last'!$A$3:$S$1377,14,FALSE)</f>
        <v>862</v>
      </c>
      <c r="Q252" s="32">
        <f>SUMIF('5th Cycle APR Raw Data-Last'!$A$3:$A$1377,'5th Cycle Summary-Final2'!$C252,'5th Cycle APR Raw Data-Last'!$O$3:$O$1377)</f>
        <v>582</v>
      </c>
      <c r="R252" s="32">
        <f t="shared" si="4"/>
        <v>280</v>
      </c>
      <c r="S252" s="34">
        <f t="shared" si="5"/>
        <v>0.67517401392111365</v>
      </c>
      <c r="T252" s="32">
        <f>VLOOKUP(C252,'5th Cycle APR Raw Data-Last'!$A$3:$S$1377,16,FALSE)</f>
        <v>1699</v>
      </c>
      <c r="U252" s="32">
        <f>SUMIF('5th Cycle APR Raw Data-Last'!$A$3:$A$1377,'5th Cycle Summary-Final2'!$C252,'5th Cycle APR Raw Data-Last'!$Q$3:$Q$1377)</f>
        <v>924</v>
      </c>
      <c r="V252" s="32">
        <f t="shared" si="6"/>
        <v>775</v>
      </c>
      <c r="W252" s="34">
        <f t="shared" si="7"/>
        <v>0.54384932313125367</v>
      </c>
      <c r="X252" s="32">
        <f>VLOOKUP(C252,'5th Cycle APR Raw Data-Last'!$A$3:$S$1377,18,FALSE)</f>
        <v>4633</v>
      </c>
      <c r="Y252" s="32">
        <f>SUMIF('5th Cycle APR Raw Data-Last'!$A$3:$A$1377,'5th Cycle Summary-Final2'!$C252,'5th Cycle APR Raw Data-Last'!$S$3:$S$1377)</f>
        <v>1512</v>
      </c>
      <c r="Z252" s="32">
        <f t="shared" si="8"/>
        <v>3121</v>
      </c>
    </row>
    <row r="253" spans="1:26" ht="12.75" customHeight="1" x14ac:dyDescent="0.15">
      <c r="A253" s="9" t="s">
        <v>341</v>
      </c>
      <c r="B253" s="9" t="s">
        <v>123</v>
      </c>
      <c r="C253" s="29" t="s">
        <v>345</v>
      </c>
      <c r="D253" s="32">
        <f>VLOOKUP(C253,'5th Cycle APR Raw Data-Last'!$A$3:$S$1377,6,FALSE)</f>
        <v>131</v>
      </c>
      <c r="E253" s="32">
        <f>SUMIF('5th Cycle APR Raw Data-Last'!$A$3:$A$1377,'5th Cycle Summary-Final2'!$C253,'5th Cycle APR Raw Data-Last'!G$3:G$1377)</f>
        <v>0</v>
      </c>
      <c r="F253" s="32">
        <f>SUMIF('5th Cycle APR Raw Data-Last'!$A$3:$A$1377,'5th Cycle Summary-Final2'!$C253,'5th Cycle APR Raw Data-Last'!H$3:H$1377)</f>
        <v>0</v>
      </c>
      <c r="G253" s="32">
        <f>SUMIF('5th Cycle APR Raw Data-Last'!$A$3:$A$1377,'5th Cycle Summary-Final2'!$C253,'5th Cycle APR Raw Data-Last'!I$3:I$1377)</f>
        <v>0</v>
      </c>
      <c r="H253" s="32">
        <f t="shared" si="0"/>
        <v>131</v>
      </c>
      <c r="I253" s="34">
        <f t="shared" si="1"/>
        <v>0</v>
      </c>
      <c r="J253" s="32">
        <f>VLOOKUP(C253,'5th Cycle APR Raw Data-Last'!$A$3:$S$1377,10,FALSE)</f>
        <v>91</v>
      </c>
      <c r="K253" s="32">
        <f>SUMIF('5th Cycle APR Raw Data-Last'!$A$3:$A$1377,'5th Cycle Summary-Final2'!$C253,'5th Cycle APR Raw Data-Last'!K$3:K$1377)</f>
        <v>0</v>
      </c>
      <c r="L253" s="32">
        <f>SUMIF('5th Cycle APR Raw Data-Last'!$A$3:$A$1377,'5th Cycle Summary-Final2'!$C253,'5th Cycle APR Raw Data-Last'!L$3:L$1377)</f>
        <v>0</v>
      </c>
      <c r="M253" s="32">
        <f>SUMIF('5th Cycle APR Raw Data-Last'!$A$3:$A$1377,'5th Cycle Summary-Final2'!$C253,'5th Cycle APR Raw Data-Last'!M$3:M$1377)</f>
        <v>0</v>
      </c>
      <c r="N253" s="32">
        <f t="shared" si="2"/>
        <v>91</v>
      </c>
      <c r="O253" s="34">
        <f t="shared" si="3"/>
        <v>0</v>
      </c>
      <c r="P253" s="32">
        <f>VLOOKUP(C253,'5th Cycle APR Raw Data-Last'!$A$3:$S$1377,14,FALSE)</f>
        <v>126</v>
      </c>
      <c r="Q253" s="32">
        <f>SUMIF('5th Cycle APR Raw Data-Last'!$A$3:$A$1377,'5th Cycle Summary-Final2'!$C253,'5th Cycle APR Raw Data-Last'!$O$3:$O$1377)</f>
        <v>0</v>
      </c>
      <c r="R253" s="32">
        <f t="shared" si="4"/>
        <v>126</v>
      </c>
      <c r="S253" s="34">
        <f t="shared" si="5"/>
        <v>0</v>
      </c>
      <c r="T253" s="32">
        <f>VLOOKUP(C253,'5th Cycle APR Raw Data-Last'!$A$3:$S$1377,16,FALSE)</f>
        <v>331</v>
      </c>
      <c r="U253" s="32">
        <f>SUMIF('5th Cycle APR Raw Data-Last'!$A$3:$A$1377,'5th Cycle Summary-Final2'!$C253,'5th Cycle APR Raw Data-Last'!$Q$3:$Q$1377)</f>
        <v>320</v>
      </c>
      <c r="V253" s="32">
        <f t="shared" si="6"/>
        <v>11</v>
      </c>
      <c r="W253" s="34">
        <f t="shared" si="7"/>
        <v>0.96676737160120851</v>
      </c>
      <c r="X253" s="32">
        <f>VLOOKUP(C253,'5th Cycle APR Raw Data-Last'!$A$3:$S$1377,18,FALSE)</f>
        <v>679</v>
      </c>
      <c r="Y253" s="32">
        <f>SUMIF('5th Cycle APR Raw Data-Last'!$A$3:$A$1377,'5th Cycle Summary-Final2'!$C253,'5th Cycle APR Raw Data-Last'!$S$3:$S$1377)</f>
        <v>320</v>
      </c>
      <c r="Z253" s="32">
        <f t="shared" si="8"/>
        <v>359</v>
      </c>
    </row>
    <row r="254" spans="1:26" ht="12.75" customHeight="1" x14ac:dyDescent="0.15">
      <c r="A254" s="9" t="s">
        <v>341</v>
      </c>
      <c r="B254" s="9" t="s">
        <v>123</v>
      </c>
      <c r="C254" s="29" t="s">
        <v>346</v>
      </c>
      <c r="D254" s="32">
        <f>VLOOKUP(C254,'5th Cycle APR Raw Data-Last'!$A$3:$S$1377,6,FALSE)</f>
        <v>1540</v>
      </c>
      <c r="E254" s="32">
        <f>SUMIF('5th Cycle APR Raw Data-Last'!$A$3:$A$1377,'5th Cycle Summary-Final2'!$C254,'5th Cycle APR Raw Data-Last'!G$3:G$1377)</f>
        <v>100</v>
      </c>
      <c r="F254" s="32">
        <f>SUMIF('5th Cycle APR Raw Data-Last'!$A$3:$A$1377,'5th Cycle Summary-Final2'!$C254,'5th Cycle APR Raw Data-Last'!H$3:H$1377)</f>
        <v>100</v>
      </c>
      <c r="G254" s="32">
        <f>SUMIF('5th Cycle APR Raw Data-Last'!$A$3:$A$1377,'5th Cycle Summary-Final2'!$C254,'5th Cycle APR Raw Data-Last'!I$3:I$1377)</f>
        <v>0</v>
      </c>
      <c r="H254" s="32">
        <f t="shared" si="0"/>
        <v>1440</v>
      </c>
      <c r="I254" s="34">
        <f t="shared" si="1"/>
        <v>6.4935064935064929E-2</v>
      </c>
      <c r="J254" s="32">
        <f>VLOOKUP(C254,'5th Cycle APR Raw Data-Last'!$A$3:$S$1377,10,FALSE)</f>
        <v>1079</v>
      </c>
      <c r="K254" s="32">
        <f>SUMIF('5th Cycle APR Raw Data-Last'!$A$3:$A$1377,'5th Cycle Summary-Final2'!$C254,'5th Cycle APR Raw Data-Last'!K$3:K$1377)</f>
        <v>0</v>
      </c>
      <c r="L254" s="32">
        <f>SUMIF('5th Cycle APR Raw Data-Last'!$A$3:$A$1377,'5th Cycle Summary-Final2'!$C254,'5th Cycle APR Raw Data-Last'!L$3:L$1377)</f>
        <v>0</v>
      </c>
      <c r="M254" s="32">
        <f>SUMIF('5th Cycle APR Raw Data-Last'!$A$3:$A$1377,'5th Cycle Summary-Final2'!$C254,'5th Cycle APR Raw Data-Last'!M$3:M$1377)</f>
        <v>0</v>
      </c>
      <c r="N254" s="32">
        <f t="shared" si="2"/>
        <v>1079</v>
      </c>
      <c r="O254" s="34">
        <f t="shared" si="3"/>
        <v>0</v>
      </c>
      <c r="P254" s="32">
        <f>VLOOKUP(C254,'5th Cycle APR Raw Data-Last'!$A$3:$S$1377,14,FALSE)</f>
        <v>1303</v>
      </c>
      <c r="Q254" s="32">
        <f>SUMIF('5th Cycle APR Raw Data-Last'!$A$3:$A$1377,'5th Cycle Summary-Final2'!$C254,'5th Cycle APR Raw Data-Last'!$O$3:$O$1377)</f>
        <v>110</v>
      </c>
      <c r="R254" s="32">
        <f t="shared" si="4"/>
        <v>1193</v>
      </c>
      <c r="S254" s="34">
        <f t="shared" si="5"/>
        <v>8.4420567920184195E-2</v>
      </c>
      <c r="T254" s="32">
        <f>VLOOKUP(C254,'5th Cycle APR Raw Data-Last'!$A$3:$S$1377,16,FALSE)</f>
        <v>3087</v>
      </c>
      <c r="U254" s="32">
        <f>SUMIF('5th Cycle APR Raw Data-Last'!$A$3:$A$1377,'5th Cycle Summary-Final2'!$C254,'5th Cycle APR Raw Data-Last'!$Q$3:$Q$1377)</f>
        <v>1623</v>
      </c>
      <c r="V254" s="32">
        <f t="shared" si="6"/>
        <v>1464</v>
      </c>
      <c r="W254" s="34">
        <f t="shared" si="7"/>
        <v>0.52575315840621961</v>
      </c>
      <c r="X254" s="32">
        <f>VLOOKUP(C254,'5th Cycle APR Raw Data-Last'!$A$3:$S$1377,18,FALSE)</f>
        <v>7009</v>
      </c>
      <c r="Y254" s="32">
        <f>SUMIF('5th Cycle APR Raw Data-Last'!$A$3:$A$1377,'5th Cycle Summary-Final2'!$C254,'5th Cycle APR Raw Data-Last'!$S$3:$S$1377)</f>
        <v>1833</v>
      </c>
      <c r="Z254" s="32">
        <f t="shared" si="8"/>
        <v>5176</v>
      </c>
    </row>
    <row r="255" spans="1:26" ht="12.75" customHeight="1" x14ac:dyDescent="0.15">
      <c r="A255" s="9" t="s">
        <v>341</v>
      </c>
      <c r="B255" s="9" t="s">
        <v>123</v>
      </c>
      <c r="C255" s="29" t="s">
        <v>341</v>
      </c>
      <c r="D255" s="32">
        <f>VLOOKUP(C255,'5th Cycle APR Raw Data-Last'!$A$3:$S$1377,6,FALSE)</f>
        <v>3149</v>
      </c>
      <c r="E255" s="32">
        <f>SUMIF('5th Cycle APR Raw Data-Last'!$A$3:$A$1377,'5th Cycle Summary-Final2'!$C255,'5th Cycle APR Raw Data-Last'!G$3:G$1377)</f>
        <v>197</v>
      </c>
      <c r="F255" s="32">
        <f>SUMIF('5th Cycle APR Raw Data-Last'!$A$3:$A$1377,'5th Cycle Summary-Final2'!$C255,'5th Cycle APR Raw Data-Last'!H$3:H$1377)</f>
        <v>140</v>
      </c>
      <c r="G255" s="32">
        <f>SUMIF('5th Cycle APR Raw Data-Last'!$A$3:$A$1377,'5th Cycle Summary-Final2'!$C255,'5th Cycle APR Raw Data-Last'!I$3:I$1377)</f>
        <v>57</v>
      </c>
      <c r="H255" s="32">
        <f t="shared" si="0"/>
        <v>2952</v>
      </c>
      <c r="I255" s="34">
        <f t="shared" si="1"/>
        <v>6.255954271197206E-2</v>
      </c>
      <c r="J255" s="32">
        <f>VLOOKUP(C255,'5th Cycle APR Raw Data-Last'!$A$3:$S$1377,10,FALSE)</f>
        <v>2208</v>
      </c>
      <c r="K255" s="32">
        <f>SUMIF('5th Cycle APR Raw Data-Last'!$A$3:$A$1377,'5th Cycle Summary-Final2'!$C255,'5th Cycle APR Raw Data-Last'!K$3:K$1377)</f>
        <v>355</v>
      </c>
      <c r="L255" s="32">
        <f>SUMIF('5th Cycle APR Raw Data-Last'!$A$3:$A$1377,'5th Cycle Summary-Final2'!$C255,'5th Cycle APR Raw Data-Last'!L$3:L$1377)</f>
        <v>146</v>
      </c>
      <c r="M255" s="32">
        <f>SUMIF('5th Cycle APR Raw Data-Last'!$A$3:$A$1377,'5th Cycle Summary-Final2'!$C255,'5th Cycle APR Raw Data-Last'!M$3:M$1377)</f>
        <v>209</v>
      </c>
      <c r="N255" s="32">
        <f t="shared" si="2"/>
        <v>1853</v>
      </c>
      <c r="O255" s="34">
        <f t="shared" si="3"/>
        <v>0.16077898550724637</v>
      </c>
      <c r="P255" s="32">
        <f>VLOOKUP(C255,'5th Cycle APR Raw Data-Last'!$A$3:$S$1377,14,FALSE)</f>
        <v>2574</v>
      </c>
      <c r="Q255" s="32">
        <f>SUMIF('5th Cycle APR Raw Data-Last'!$A$3:$A$1377,'5th Cycle Summary-Final2'!$C255,'5th Cycle APR Raw Data-Last'!$O$3:$O$1377)</f>
        <v>1726</v>
      </c>
      <c r="R255" s="32">
        <f t="shared" si="4"/>
        <v>848</v>
      </c>
      <c r="S255" s="34">
        <f t="shared" si="5"/>
        <v>0.67055167055167053</v>
      </c>
      <c r="T255" s="32">
        <f>VLOOKUP(C255,'5th Cycle APR Raw Data-Last'!$A$3:$S$1377,16,FALSE)</f>
        <v>5913</v>
      </c>
      <c r="U255" s="32">
        <f>SUMIF('5th Cycle APR Raw Data-Last'!$A$3:$A$1377,'5th Cycle Summary-Final2'!$C255,'5th Cycle APR Raw Data-Last'!$Q$3:$Q$1377)</f>
        <v>1082</v>
      </c>
      <c r="V255" s="32">
        <f t="shared" si="6"/>
        <v>4831</v>
      </c>
      <c r="W255" s="34">
        <f t="shared" si="7"/>
        <v>0.18298663960764416</v>
      </c>
      <c r="X255" s="32">
        <f>VLOOKUP(C255,'5th Cycle APR Raw Data-Last'!$A$3:$S$1377,18,FALSE)</f>
        <v>13844</v>
      </c>
      <c r="Y255" s="32">
        <f>SUMIF('5th Cycle APR Raw Data-Last'!$A$3:$A$1377,'5th Cycle Summary-Final2'!$C255,'5th Cycle APR Raw Data-Last'!$S$3:$S$1377)</f>
        <v>3360</v>
      </c>
      <c r="Z255" s="32">
        <f t="shared" si="8"/>
        <v>10484</v>
      </c>
    </row>
    <row r="256" spans="1:26" ht="12.75" customHeight="1" x14ac:dyDescent="0.15">
      <c r="A256" s="9" t="s">
        <v>341</v>
      </c>
      <c r="B256" s="9" t="s">
        <v>123</v>
      </c>
      <c r="C256" s="29" t="s">
        <v>347</v>
      </c>
      <c r="D256" s="32">
        <f>VLOOKUP(C256,'5th Cycle APR Raw Data-Last'!$A$3:$S$1377,6,FALSE)</f>
        <v>3149</v>
      </c>
      <c r="E256" s="32">
        <f>SUMIF('5th Cycle APR Raw Data-Last'!$A$3:$A$1377,'5th Cycle Summary-Final2'!$C256,'5th Cycle APR Raw Data-Last'!G$3:G$1377)</f>
        <v>0</v>
      </c>
      <c r="F256" s="32">
        <f>SUMIF('5th Cycle APR Raw Data-Last'!$A$3:$A$1377,'5th Cycle Summary-Final2'!$C256,'5th Cycle APR Raw Data-Last'!H$3:H$1377)</f>
        <v>0</v>
      </c>
      <c r="G256" s="32">
        <f>SUMIF('5th Cycle APR Raw Data-Last'!$A$3:$A$1377,'5th Cycle Summary-Final2'!$C256,'5th Cycle APR Raw Data-Last'!I$3:I$1377)</f>
        <v>0</v>
      </c>
      <c r="H256" s="32">
        <f t="shared" si="0"/>
        <v>3149</v>
      </c>
      <c r="I256" s="34">
        <f t="shared" si="1"/>
        <v>0</v>
      </c>
      <c r="J256" s="32">
        <f>VLOOKUP(C256,'5th Cycle APR Raw Data-Last'!$A$3:$S$1377,10,FALSE)</f>
        <v>2208</v>
      </c>
      <c r="K256" s="32">
        <f>SUMIF('5th Cycle APR Raw Data-Last'!$A$3:$A$1377,'5th Cycle Summary-Final2'!$C256,'5th Cycle APR Raw Data-Last'!K$3:K$1377)</f>
        <v>0</v>
      </c>
      <c r="L256" s="32">
        <f>SUMIF('5th Cycle APR Raw Data-Last'!$A$3:$A$1377,'5th Cycle Summary-Final2'!$C256,'5th Cycle APR Raw Data-Last'!L$3:L$1377)</f>
        <v>0</v>
      </c>
      <c r="M256" s="32">
        <f>SUMIF('5th Cycle APR Raw Data-Last'!$A$3:$A$1377,'5th Cycle Summary-Final2'!$C256,'5th Cycle APR Raw Data-Last'!M$3:M$1377)</f>
        <v>0</v>
      </c>
      <c r="N256" s="32">
        <f t="shared" si="2"/>
        <v>2208</v>
      </c>
      <c r="O256" s="34">
        <f t="shared" si="3"/>
        <v>0</v>
      </c>
      <c r="P256" s="32">
        <f>VLOOKUP(C256,'5th Cycle APR Raw Data-Last'!$A$3:$S$1377,14,FALSE)</f>
        <v>2574</v>
      </c>
      <c r="Q256" s="32">
        <f>SUMIF('5th Cycle APR Raw Data-Last'!$A$3:$A$1377,'5th Cycle Summary-Final2'!$C256,'5th Cycle APR Raw Data-Last'!$O$3:$O$1377)</f>
        <v>377</v>
      </c>
      <c r="R256" s="32">
        <f t="shared" si="4"/>
        <v>2197</v>
      </c>
      <c r="S256" s="34">
        <f t="shared" si="5"/>
        <v>0.14646464646464646</v>
      </c>
      <c r="T256" s="32">
        <f>VLOOKUP(C256,'5th Cycle APR Raw Data-Last'!$A$3:$S$1377,16,FALSE)</f>
        <v>5913</v>
      </c>
      <c r="U256" s="32">
        <f>SUMIF('5th Cycle APR Raw Data-Last'!$A$3:$A$1377,'5th Cycle Summary-Final2'!$C256,'5th Cycle APR Raw Data-Last'!$Q$3:$Q$1377)</f>
        <v>690</v>
      </c>
      <c r="V256" s="32">
        <f t="shared" si="6"/>
        <v>5223</v>
      </c>
      <c r="W256" s="34">
        <f t="shared" si="7"/>
        <v>0.11669203450025367</v>
      </c>
      <c r="X256" s="32">
        <f>VLOOKUP(C256,'5th Cycle APR Raw Data-Last'!$A$3:$S$1377,18,FALSE)</f>
        <v>13844</v>
      </c>
      <c r="Y256" s="32">
        <f>SUMIF('5th Cycle APR Raw Data-Last'!$A$3:$A$1377,'5th Cycle Summary-Final2'!$C256,'5th Cycle APR Raw Data-Last'!$S$3:$S$1377)</f>
        <v>1067</v>
      </c>
      <c r="Z256" s="32">
        <f t="shared" si="8"/>
        <v>12777</v>
      </c>
    </row>
    <row r="257" spans="1:26" ht="12.75" customHeight="1" x14ac:dyDescent="0.15">
      <c r="A257" s="9" t="s">
        <v>348</v>
      </c>
      <c r="B257" s="9" t="s">
        <v>128</v>
      </c>
      <c r="C257" s="29" t="s">
        <v>349</v>
      </c>
      <c r="D257" s="32">
        <f>VLOOKUP(C257,'5th Cycle APR Raw Data-Last'!$A$3:$S$1377,6,FALSE)</f>
        <v>671</v>
      </c>
      <c r="E257" s="32">
        <f>SUMIF('5th Cycle APR Raw Data-Last'!$A$3:$A$1377,'5th Cycle Summary-Final2'!$C257,'5th Cycle APR Raw Data-Last'!G$3:G$1377)</f>
        <v>0</v>
      </c>
      <c r="F257" s="32">
        <f>SUMIF('5th Cycle APR Raw Data-Last'!$A$3:$A$1377,'5th Cycle Summary-Final2'!$C257,'5th Cycle APR Raw Data-Last'!H$3:H$1377)</f>
        <v>0</v>
      </c>
      <c r="G257" s="32">
        <f>SUMIF('5th Cycle APR Raw Data-Last'!$A$3:$A$1377,'5th Cycle Summary-Final2'!$C257,'5th Cycle APR Raw Data-Last'!I$3:I$1377)</f>
        <v>0</v>
      </c>
      <c r="H257" s="32">
        <f t="shared" si="0"/>
        <v>671</v>
      </c>
      <c r="I257" s="34">
        <f t="shared" si="1"/>
        <v>0</v>
      </c>
      <c r="J257" s="32">
        <f>VLOOKUP(C257,'5th Cycle APR Raw Data-Last'!$A$3:$S$1377,10,FALSE)</f>
        <v>518</v>
      </c>
      <c r="K257" s="32">
        <f>SUMIF('5th Cycle APR Raw Data-Last'!$A$3:$A$1377,'5th Cycle Summary-Final2'!$C257,'5th Cycle APR Raw Data-Last'!K$3:K$1377)</f>
        <v>0</v>
      </c>
      <c r="L257" s="32">
        <f>SUMIF('5th Cycle APR Raw Data-Last'!$A$3:$A$1377,'5th Cycle Summary-Final2'!$C257,'5th Cycle APR Raw Data-Last'!L$3:L$1377)</f>
        <v>0</v>
      </c>
      <c r="M257" s="32">
        <f>SUMIF('5th Cycle APR Raw Data-Last'!$A$3:$A$1377,'5th Cycle Summary-Final2'!$C257,'5th Cycle APR Raw Data-Last'!M$3:M$1377)</f>
        <v>0</v>
      </c>
      <c r="N257" s="32">
        <f t="shared" si="2"/>
        <v>518</v>
      </c>
      <c r="O257" s="34">
        <f t="shared" si="3"/>
        <v>0</v>
      </c>
      <c r="P257" s="32">
        <f>VLOOKUP(C257,'5th Cycle APR Raw Data-Last'!$A$3:$S$1377,14,FALSE)</f>
        <v>610</v>
      </c>
      <c r="Q257" s="32">
        <f>SUMIF('5th Cycle APR Raw Data-Last'!$A$3:$A$1377,'5th Cycle Summary-Final2'!$C257,'5th Cycle APR Raw Data-Last'!$O$3:$O$1377)</f>
        <v>103</v>
      </c>
      <c r="R257" s="32">
        <f t="shared" si="4"/>
        <v>507</v>
      </c>
      <c r="S257" s="34">
        <f t="shared" si="5"/>
        <v>0.16885245901639345</v>
      </c>
      <c r="T257" s="32">
        <f>VLOOKUP(C257,'5th Cycle APR Raw Data-Last'!$A$3:$S$1377,16,FALSE)</f>
        <v>1251</v>
      </c>
      <c r="U257" s="32">
        <f>SUMIF('5th Cycle APR Raw Data-Last'!$A$3:$A$1377,'5th Cycle Summary-Final2'!$C257,'5th Cycle APR Raw Data-Last'!$Q$3:$Q$1377)</f>
        <v>374</v>
      </c>
      <c r="V257" s="32">
        <f t="shared" si="6"/>
        <v>877</v>
      </c>
      <c r="W257" s="34">
        <f t="shared" si="7"/>
        <v>0.29896083133493206</v>
      </c>
      <c r="X257" s="32">
        <f>VLOOKUP(C257,'5th Cycle APR Raw Data-Last'!$A$3:$S$1377,18,FALSE)</f>
        <v>3050</v>
      </c>
      <c r="Y257" s="32">
        <f>SUMIF('5th Cycle APR Raw Data-Last'!$A$3:$A$1377,'5th Cycle Summary-Final2'!$C257,'5th Cycle APR Raw Data-Last'!$S$3:$S$1377)</f>
        <v>477</v>
      </c>
      <c r="Z257" s="32">
        <f t="shared" si="8"/>
        <v>2573</v>
      </c>
    </row>
    <row r="258" spans="1:26" ht="12.75" customHeight="1" x14ac:dyDescent="0.15">
      <c r="A258" s="9" t="s">
        <v>348</v>
      </c>
      <c r="B258" s="9" t="s">
        <v>128</v>
      </c>
      <c r="C258" s="29" t="s">
        <v>351</v>
      </c>
      <c r="D258" s="32">
        <f>VLOOKUP(C258,'5th Cycle APR Raw Data-Last'!$A$3:$S$1377,6,FALSE)</f>
        <v>10</v>
      </c>
      <c r="E258" s="32">
        <f>SUMIF('5th Cycle APR Raw Data-Last'!$A$3:$A$1377,'5th Cycle Summary-Final2'!$C258,'5th Cycle APR Raw Data-Last'!G$3:G$1377)</f>
        <v>0</v>
      </c>
      <c r="F258" s="32">
        <f>SUMIF('5th Cycle APR Raw Data-Last'!$A$3:$A$1377,'5th Cycle Summary-Final2'!$C258,'5th Cycle APR Raw Data-Last'!H$3:H$1377)</f>
        <v>0</v>
      </c>
      <c r="G258" s="32">
        <f>SUMIF('5th Cycle APR Raw Data-Last'!$A$3:$A$1377,'5th Cycle Summary-Final2'!$C258,'5th Cycle APR Raw Data-Last'!I$3:I$1377)</f>
        <v>0</v>
      </c>
      <c r="H258" s="32">
        <f t="shared" si="0"/>
        <v>10</v>
      </c>
      <c r="I258" s="34">
        <f t="shared" si="1"/>
        <v>0</v>
      </c>
      <c r="J258" s="32">
        <f>VLOOKUP(C258,'5th Cycle APR Raw Data-Last'!$A$3:$S$1377,10,FALSE)</f>
        <v>6</v>
      </c>
      <c r="K258" s="32">
        <f>SUMIF('5th Cycle APR Raw Data-Last'!$A$3:$A$1377,'5th Cycle Summary-Final2'!$C258,'5th Cycle APR Raw Data-Last'!K$3:K$1377)</f>
        <v>0</v>
      </c>
      <c r="L258" s="32">
        <f>SUMIF('5th Cycle APR Raw Data-Last'!$A$3:$A$1377,'5th Cycle Summary-Final2'!$C258,'5th Cycle APR Raw Data-Last'!L$3:L$1377)</f>
        <v>0</v>
      </c>
      <c r="M258" s="32">
        <f>SUMIF('5th Cycle APR Raw Data-Last'!$A$3:$A$1377,'5th Cycle Summary-Final2'!$C258,'5th Cycle APR Raw Data-Last'!M$3:M$1377)</f>
        <v>0</v>
      </c>
      <c r="N258" s="32">
        <f t="shared" si="2"/>
        <v>6</v>
      </c>
      <c r="O258" s="34">
        <f t="shared" si="3"/>
        <v>0</v>
      </c>
      <c r="P258" s="32">
        <f>VLOOKUP(C258,'5th Cycle APR Raw Data-Last'!$A$3:$S$1377,14,FALSE)</f>
        <v>8</v>
      </c>
      <c r="Q258" s="32">
        <f>SUMIF('5th Cycle APR Raw Data-Last'!$A$3:$A$1377,'5th Cycle Summary-Final2'!$C258,'5th Cycle APR Raw Data-Last'!$O$3:$O$1377)</f>
        <v>2</v>
      </c>
      <c r="R258" s="32">
        <f t="shared" si="4"/>
        <v>6</v>
      </c>
      <c r="S258" s="34">
        <f t="shared" si="5"/>
        <v>0.25</v>
      </c>
      <c r="T258" s="32">
        <f>VLOOKUP(C258,'5th Cycle APR Raw Data-Last'!$A$3:$S$1377,16,FALSE)</f>
        <v>17</v>
      </c>
      <c r="U258" s="32">
        <f>SUMIF('5th Cycle APR Raw Data-Last'!$A$3:$A$1377,'5th Cycle Summary-Final2'!$C258,'5th Cycle APR Raw Data-Last'!$Q$3:$Q$1377)</f>
        <v>17</v>
      </c>
      <c r="V258" s="32">
        <f t="shared" si="6"/>
        <v>0</v>
      </c>
      <c r="W258" s="34">
        <f t="shared" si="7"/>
        <v>1</v>
      </c>
      <c r="X258" s="32">
        <f>VLOOKUP(C258,'5th Cycle APR Raw Data-Last'!$A$3:$S$1377,18,FALSE)</f>
        <v>41</v>
      </c>
      <c r="Y258" s="32">
        <f>SUMIF('5th Cycle APR Raw Data-Last'!$A$3:$A$1377,'5th Cycle Summary-Final2'!$C258,'5th Cycle APR Raw Data-Last'!$S$3:$S$1377)</f>
        <v>19</v>
      </c>
      <c r="Z258" s="32">
        <f t="shared" si="8"/>
        <v>22</v>
      </c>
    </row>
    <row r="259" spans="1:26" ht="12.75" customHeight="1" x14ac:dyDescent="0.15">
      <c r="A259" s="9" t="s">
        <v>352</v>
      </c>
      <c r="B259" s="9" t="s">
        <v>144</v>
      </c>
      <c r="C259" s="29" t="s">
        <v>353</v>
      </c>
      <c r="D259" s="32">
        <f>VLOOKUP(C259,'5th Cycle APR Raw Data-Last'!$A$3:$S$1377,6,FALSE)</f>
        <v>764</v>
      </c>
      <c r="E259" s="32">
        <f>SUMIF('5th Cycle APR Raw Data-Last'!$A$3:$A$1377,'5th Cycle Summary-Final2'!$C259,'5th Cycle APR Raw Data-Last'!G$3:G$1377)</f>
        <v>0</v>
      </c>
      <c r="F259" s="32">
        <f>SUMIF('5th Cycle APR Raw Data-Last'!$A$3:$A$1377,'5th Cycle Summary-Final2'!$C259,'5th Cycle APR Raw Data-Last'!H$3:H$1377)</f>
        <v>0</v>
      </c>
      <c r="G259" s="32">
        <f>SUMIF('5th Cycle APR Raw Data-Last'!$A$3:$A$1377,'5th Cycle Summary-Final2'!$C259,'5th Cycle APR Raw Data-Last'!I$3:I$1377)</f>
        <v>0</v>
      </c>
      <c r="H259" s="32">
        <f t="shared" si="0"/>
        <v>764</v>
      </c>
      <c r="I259" s="34">
        <f t="shared" si="1"/>
        <v>0</v>
      </c>
      <c r="J259" s="32">
        <f>VLOOKUP(C259,'5th Cycle APR Raw Data-Last'!$A$3:$S$1377,10,FALSE)</f>
        <v>541</v>
      </c>
      <c r="K259" s="32">
        <f>SUMIF('5th Cycle APR Raw Data-Last'!$A$3:$A$1377,'5th Cycle Summary-Final2'!$C259,'5th Cycle APR Raw Data-Last'!K$3:K$1377)</f>
        <v>0</v>
      </c>
      <c r="L259" s="32">
        <f>SUMIF('5th Cycle APR Raw Data-Last'!$A$3:$A$1377,'5th Cycle Summary-Final2'!$C259,'5th Cycle APR Raw Data-Last'!L$3:L$1377)</f>
        <v>0</v>
      </c>
      <c r="M259" s="32">
        <f>SUMIF('5th Cycle APR Raw Data-Last'!$A$3:$A$1377,'5th Cycle Summary-Final2'!$C259,'5th Cycle APR Raw Data-Last'!M$3:M$1377)</f>
        <v>0</v>
      </c>
      <c r="N259" s="32">
        <f t="shared" si="2"/>
        <v>541</v>
      </c>
      <c r="O259" s="34">
        <f t="shared" si="3"/>
        <v>0</v>
      </c>
      <c r="P259" s="32">
        <f>VLOOKUP(C259,'5th Cycle APR Raw Data-Last'!$A$3:$S$1377,14,FALSE)</f>
        <v>622</v>
      </c>
      <c r="Q259" s="32">
        <f>SUMIF('5th Cycle APR Raw Data-Last'!$A$3:$A$1377,'5th Cycle Summary-Final2'!$C259,'5th Cycle APR Raw Data-Last'!$O$3:$O$1377)</f>
        <v>0</v>
      </c>
      <c r="R259" s="32">
        <f t="shared" si="4"/>
        <v>622</v>
      </c>
      <c r="S259" s="34">
        <f t="shared" si="5"/>
        <v>0</v>
      </c>
      <c r="T259" s="32">
        <f>VLOOKUP(C259,'5th Cycle APR Raw Data-Last'!$A$3:$S$1377,16,FALSE)</f>
        <v>1407</v>
      </c>
      <c r="U259" s="32">
        <f>SUMIF('5th Cycle APR Raw Data-Last'!$A$3:$A$1377,'5th Cycle Summary-Final2'!$C259,'5th Cycle APR Raw Data-Last'!$Q$3:$Q$1377)</f>
        <v>0</v>
      </c>
      <c r="V259" s="32">
        <f t="shared" si="6"/>
        <v>1407</v>
      </c>
      <c r="W259" s="34">
        <f t="shared" si="7"/>
        <v>0</v>
      </c>
      <c r="X259" s="32">
        <f>VLOOKUP(C259,'5th Cycle APR Raw Data-Last'!$A$3:$S$1377,18,FALSE)</f>
        <v>3334</v>
      </c>
      <c r="Y259" s="32">
        <f>SUMIF('5th Cycle APR Raw Data-Last'!$A$3:$A$1377,'5th Cycle Summary-Final2'!$C259,'5th Cycle APR Raw Data-Last'!$S$3:$S$1377)</f>
        <v>0</v>
      </c>
      <c r="Z259" s="32">
        <f t="shared" si="8"/>
        <v>3334</v>
      </c>
    </row>
    <row r="260" spans="1:26" ht="12.75" customHeight="1" x14ac:dyDescent="0.15">
      <c r="A260" s="9" t="s">
        <v>352</v>
      </c>
      <c r="B260" s="9" t="s">
        <v>144</v>
      </c>
      <c r="C260" s="29" t="s">
        <v>354</v>
      </c>
      <c r="D260" s="32">
        <f>VLOOKUP(C260,'5th Cycle APR Raw Data-Last'!$A$3:$S$1377,6,FALSE)</f>
        <v>188</v>
      </c>
      <c r="E260" s="32">
        <f>SUMIF('5th Cycle APR Raw Data-Last'!$A$3:$A$1377,'5th Cycle Summary-Final2'!$C260,'5th Cycle APR Raw Data-Last'!G$3:G$1377)</f>
        <v>0</v>
      </c>
      <c r="F260" s="32">
        <f>SUMIF('5th Cycle APR Raw Data-Last'!$A$3:$A$1377,'5th Cycle Summary-Final2'!$C260,'5th Cycle APR Raw Data-Last'!H$3:H$1377)</f>
        <v>0</v>
      </c>
      <c r="G260" s="32">
        <f>SUMIF('5th Cycle APR Raw Data-Last'!$A$3:$A$1377,'5th Cycle Summary-Final2'!$C260,'5th Cycle APR Raw Data-Last'!I$3:I$1377)</f>
        <v>0</v>
      </c>
      <c r="H260" s="32">
        <f t="shared" si="0"/>
        <v>188</v>
      </c>
      <c r="I260" s="34">
        <f t="shared" si="1"/>
        <v>0</v>
      </c>
      <c r="J260" s="32">
        <f>VLOOKUP(C260,'5th Cycle APR Raw Data-Last'!$A$3:$S$1377,10,FALSE)</f>
        <v>138</v>
      </c>
      <c r="K260" s="32">
        <f>SUMIF('5th Cycle APR Raw Data-Last'!$A$3:$A$1377,'5th Cycle Summary-Final2'!$C260,'5th Cycle APR Raw Data-Last'!K$3:K$1377)</f>
        <v>0</v>
      </c>
      <c r="L260" s="32">
        <f>SUMIF('5th Cycle APR Raw Data-Last'!$A$3:$A$1377,'5th Cycle Summary-Final2'!$C260,'5th Cycle APR Raw Data-Last'!L$3:L$1377)</f>
        <v>0</v>
      </c>
      <c r="M260" s="32">
        <f>SUMIF('5th Cycle APR Raw Data-Last'!$A$3:$A$1377,'5th Cycle Summary-Final2'!$C260,'5th Cycle APR Raw Data-Last'!M$3:M$1377)</f>
        <v>0</v>
      </c>
      <c r="N260" s="32">
        <f t="shared" si="2"/>
        <v>138</v>
      </c>
      <c r="O260" s="34">
        <f t="shared" si="3"/>
        <v>0</v>
      </c>
      <c r="P260" s="32">
        <f>VLOOKUP(C260,'5th Cycle APR Raw Data-Last'!$A$3:$S$1377,14,FALSE)</f>
        <v>154</v>
      </c>
      <c r="Q260" s="32">
        <f>SUMIF('5th Cycle APR Raw Data-Last'!$A$3:$A$1377,'5th Cycle Summary-Final2'!$C260,'5th Cycle APR Raw Data-Last'!$O$3:$O$1377)</f>
        <v>2</v>
      </c>
      <c r="R260" s="32">
        <f t="shared" si="4"/>
        <v>152</v>
      </c>
      <c r="S260" s="34">
        <f t="shared" si="5"/>
        <v>1.2987012987012988E-2</v>
      </c>
      <c r="T260" s="32">
        <f>VLOOKUP(C260,'5th Cycle APR Raw Data-Last'!$A$3:$S$1377,16,FALSE)</f>
        <v>363</v>
      </c>
      <c r="U260" s="32">
        <f>SUMIF('5th Cycle APR Raw Data-Last'!$A$3:$A$1377,'5th Cycle Summary-Final2'!$C260,'5th Cycle APR Raw Data-Last'!$Q$3:$Q$1377)</f>
        <v>1</v>
      </c>
      <c r="V260" s="32">
        <f t="shared" si="6"/>
        <v>362</v>
      </c>
      <c r="W260" s="34">
        <f t="shared" si="7"/>
        <v>2.7548209366391185E-3</v>
      </c>
      <c r="X260" s="32">
        <f>VLOOKUP(C260,'5th Cycle APR Raw Data-Last'!$A$3:$S$1377,18,FALSE)</f>
        <v>843</v>
      </c>
      <c r="Y260" s="32">
        <f>SUMIF('5th Cycle APR Raw Data-Last'!$A$3:$A$1377,'5th Cycle Summary-Final2'!$C260,'5th Cycle APR Raw Data-Last'!$S$3:$S$1377)</f>
        <v>3</v>
      </c>
      <c r="Z260" s="32">
        <f t="shared" si="8"/>
        <v>840</v>
      </c>
    </row>
    <row r="261" spans="1:26" ht="12.75" customHeight="1" x14ac:dyDescent="0.15">
      <c r="A261" s="9" t="s">
        <v>352</v>
      </c>
      <c r="B261" s="9" t="s">
        <v>144</v>
      </c>
      <c r="C261" s="29" t="s">
        <v>355</v>
      </c>
      <c r="D261" s="32">
        <f>VLOOKUP(C261,'5th Cycle APR Raw Data-Last'!$A$3:$S$1377,6,FALSE)</f>
        <v>739</v>
      </c>
      <c r="E261" s="32">
        <f>SUMIF('5th Cycle APR Raw Data-Last'!$A$3:$A$1377,'5th Cycle Summary-Final2'!$C261,'5th Cycle APR Raw Data-Last'!G$3:G$1377)</f>
        <v>135</v>
      </c>
      <c r="F261" s="32">
        <f>SUMIF('5th Cycle APR Raw Data-Last'!$A$3:$A$1377,'5th Cycle Summary-Final2'!$C261,'5th Cycle APR Raw Data-Last'!H$3:H$1377)</f>
        <v>135</v>
      </c>
      <c r="G261" s="32">
        <f>SUMIF('5th Cycle APR Raw Data-Last'!$A$3:$A$1377,'5th Cycle Summary-Final2'!$C261,'5th Cycle APR Raw Data-Last'!I$3:I$1377)</f>
        <v>0</v>
      </c>
      <c r="H261" s="32">
        <f t="shared" si="0"/>
        <v>604</v>
      </c>
      <c r="I261" s="34">
        <f t="shared" si="1"/>
        <v>0.18267929634641408</v>
      </c>
      <c r="J261" s="32">
        <f>VLOOKUP(C261,'5th Cycle APR Raw Data-Last'!$A$3:$S$1377,10,FALSE)</f>
        <v>513</v>
      </c>
      <c r="K261" s="32">
        <f>SUMIF('5th Cycle APR Raw Data-Last'!$A$3:$A$1377,'5th Cycle Summary-Final2'!$C261,'5th Cycle APR Raw Data-Last'!K$3:K$1377)</f>
        <v>0</v>
      </c>
      <c r="L261" s="32">
        <f>SUMIF('5th Cycle APR Raw Data-Last'!$A$3:$A$1377,'5th Cycle Summary-Final2'!$C261,'5th Cycle APR Raw Data-Last'!L$3:L$1377)</f>
        <v>0</v>
      </c>
      <c r="M261" s="32">
        <f>SUMIF('5th Cycle APR Raw Data-Last'!$A$3:$A$1377,'5th Cycle Summary-Final2'!$C261,'5th Cycle APR Raw Data-Last'!M$3:M$1377)</f>
        <v>0</v>
      </c>
      <c r="N261" s="32">
        <f t="shared" si="2"/>
        <v>513</v>
      </c>
      <c r="O261" s="34">
        <f t="shared" si="3"/>
        <v>0</v>
      </c>
      <c r="P261" s="32">
        <f>VLOOKUP(C261,'5th Cycle APR Raw Data-Last'!$A$3:$S$1377,14,FALSE)</f>
        <v>581</v>
      </c>
      <c r="Q261" s="32">
        <f>SUMIF('5th Cycle APR Raw Data-Last'!$A$3:$A$1377,'5th Cycle Summary-Final2'!$C261,'5th Cycle APR Raw Data-Last'!$O$3:$O$1377)</f>
        <v>0</v>
      </c>
      <c r="R261" s="32">
        <f t="shared" si="4"/>
        <v>581</v>
      </c>
      <c r="S261" s="34">
        <f t="shared" si="5"/>
        <v>0</v>
      </c>
      <c r="T261" s="32">
        <f>VLOOKUP(C261,'5th Cycle APR Raw Data-Last'!$A$3:$S$1377,16,FALSE)</f>
        <v>833</v>
      </c>
      <c r="U261" s="32">
        <f>SUMIF('5th Cycle APR Raw Data-Last'!$A$3:$A$1377,'5th Cycle Summary-Final2'!$C261,'5th Cycle APR Raw Data-Last'!$Q$3:$Q$1377)</f>
        <v>1314</v>
      </c>
      <c r="V261" s="32">
        <f t="shared" si="6"/>
        <v>0</v>
      </c>
      <c r="W261" s="34">
        <f t="shared" si="7"/>
        <v>1.5774309723889557</v>
      </c>
      <c r="X261" s="32">
        <f>VLOOKUP(C261,'5th Cycle APR Raw Data-Last'!$A$3:$S$1377,18,FALSE)</f>
        <v>2666</v>
      </c>
      <c r="Y261" s="32">
        <f>SUMIF('5th Cycle APR Raw Data-Last'!$A$3:$A$1377,'5th Cycle Summary-Final2'!$C261,'5th Cycle APR Raw Data-Last'!$S$3:$S$1377)</f>
        <v>1449</v>
      </c>
      <c r="Z261" s="32">
        <f t="shared" si="8"/>
        <v>1698</v>
      </c>
    </row>
    <row r="262" spans="1:26" ht="12.75" customHeight="1" x14ac:dyDescent="0.15">
      <c r="A262" s="9" t="s">
        <v>352</v>
      </c>
      <c r="B262" s="9" t="s">
        <v>144</v>
      </c>
      <c r="C262" s="29" t="s">
        <v>356</v>
      </c>
      <c r="D262" s="32">
        <f>VLOOKUP(C262,'5th Cycle APR Raw Data-Last'!$A$3:$S$1377,6,FALSE)</f>
        <v>217</v>
      </c>
      <c r="E262" s="32">
        <f>SUMIF('5th Cycle APR Raw Data-Last'!$A$3:$A$1377,'5th Cycle Summary-Final2'!$C262,'5th Cycle APR Raw Data-Last'!G$3:G$1377)</f>
        <v>0</v>
      </c>
      <c r="F262" s="32">
        <f>SUMIF('5th Cycle APR Raw Data-Last'!$A$3:$A$1377,'5th Cycle Summary-Final2'!$C262,'5th Cycle APR Raw Data-Last'!H$3:H$1377)</f>
        <v>0</v>
      </c>
      <c r="G262" s="32">
        <f>SUMIF('5th Cycle APR Raw Data-Last'!$A$3:$A$1377,'5th Cycle Summary-Final2'!$C262,'5th Cycle APR Raw Data-Last'!I$3:I$1377)</f>
        <v>0</v>
      </c>
      <c r="H262" s="32">
        <f t="shared" si="0"/>
        <v>217</v>
      </c>
      <c r="I262" s="34">
        <f t="shared" si="1"/>
        <v>0</v>
      </c>
      <c r="J262" s="32">
        <f>VLOOKUP(C262,'5th Cycle APR Raw Data-Last'!$A$3:$S$1377,10,FALSE)</f>
        <v>148</v>
      </c>
      <c r="K262" s="32">
        <f>SUMIF('5th Cycle APR Raw Data-Last'!$A$3:$A$1377,'5th Cycle Summary-Final2'!$C262,'5th Cycle APR Raw Data-Last'!K$3:K$1377)</f>
        <v>0</v>
      </c>
      <c r="L262" s="32">
        <f>SUMIF('5th Cycle APR Raw Data-Last'!$A$3:$A$1377,'5th Cycle Summary-Final2'!$C262,'5th Cycle APR Raw Data-Last'!L$3:L$1377)</f>
        <v>0</v>
      </c>
      <c r="M262" s="32">
        <f>SUMIF('5th Cycle APR Raw Data-Last'!$A$3:$A$1377,'5th Cycle Summary-Final2'!$C262,'5th Cycle APR Raw Data-Last'!M$3:M$1377)</f>
        <v>0</v>
      </c>
      <c r="N262" s="32">
        <f t="shared" si="2"/>
        <v>148</v>
      </c>
      <c r="O262" s="34">
        <f t="shared" si="3"/>
        <v>0</v>
      </c>
      <c r="P262" s="32">
        <f>VLOOKUP(C262,'5th Cycle APR Raw Data-Last'!$A$3:$S$1377,14,FALSE)</f>
        <v>164</v>
      </c>
      <c r="Q262" s="32">
        <f>SUMIF('5th Cycle APR Raw Data-Last'!$A$3:$A$1377,'5th Cycle Summary-Final2'!$C262,'5th Cycle APR Raw Data-Last'!$O$3:$O$1377)</f>
        <v>1322</v>
      </c>
      <c r="R262" s="32">
        <f t="shared" si="4"/>
        <v>0</v>
      </c>
      <c r="S262" s="34">
        <f t="shared" si="5"/>
        <v>8.0609756097560972</v>
      </c>
      <c r="T262" s="32">
        <f>VLOOKUP(C262,'5th Cycle APR Raw Data-Last'!$A$3:$S$1377,16,FALSE)</f>
        <v>333</v>
      </c>
      <c r="U262" s="32">
        <f>SUMIF('5th Cycle APR Raw Data-Last'!$A$3:$A$1377,'5th Cycle Summary-Final2'!$C262,'5th Cycle APR Raw Data-Last'!$Q$3:$Q$1377)</f>
        <v>588</v>
      </c>
      <c r="V262" s="32">
        <f t="shared" si="6"/>
        <v>0</v>
      </c>
      <c r="W262" s="34">
        <f t="shared" si="7"/>
        <v>1.7657657657657657</v>
      </c>
      <c r="X262" s="32">
        <f>VLOOKUP(C262,'5th Cycle APR Raw Data-Last'!$A$3:$S$1377,18,FALSE)</f>
        <v>862</v>
      </c>
      <c r="Y262" s="32">
        <f>SUMIF('5th Cycle APR Raw Data-Last'!$A$3:$A$1377,'5th Cycle Summary-Final2'!$C262,'5th Cycle APR Raw Data-Last'!$S$3:$S$1377)</f>
        <v>1910</v>
      </c>
      <c r="Z262" s="32">
        <f t="shared" si="8"/>
        <v>365</v>
      </c>
    </row>
    <row r="263" spans="1:26" ht="12.75" customHeight="1" x14ac:dyDescent="0.15">
      <c r="A263" s="9" t="s">
        <v>352</v>
      </c>
      <c r="B263" s="9" t="s">
        <v>144</v>
      </c>
      <c r="C263" s="29" t="s">
        <v>358</v>
      </c>
      <c r="D263" s="32">
        <f>VLOOKUP(C263,'5th Cycle APR Raw Data-Last'!$A$3:$S$1377,6,FALSE)</f>
        <v>443</v>
      </c>
      <c r="E263" s="32">
        <f>SUMIF('5th Cycle APR Raw Data-Last'!$A$3:$A$1377,'5th Cycle Summary-Final2'!$C263,'5th Cycle APR Raw Data-Last'!G$3:G$1377)</f>
        <v>0</v>
      </c>
      <c r="F263" s="32">
        <f>SUMIF('5th Cycle APR Raw Data-Last'!$A$3:$A$1377,'5th Cycle Summary-Final2'!$C263,'5th Cycle APR Raw Data-Last'!H$3:H$1377)</f>
        <v>0</v>
      </c>
      <c r="G263" s="32">
        <f>SUMIF('5th Cycle APR Raw Data-Last'!$A$3:$A$1377,'5th Cycle Summary-Final2'!$C263,'5th Cycle APR Raw Data-Last'!I$3:I$1377)</f>
        <v>0</v>
      </c>
      <c r="H263" s="32">
        <f t="shared" si="0"/>
        <v>443</v>
      </c>
      <c r="I263" s="34">
        <f t="shared" si="1"/>
        <v>0</v>
      </c>
      <c r="J263" s="32">
        <f>VLOOKUP(C263,'5th Cycle APR Raw Data-Last'!$A$3:$S$1377,10,FALSE)</f>
        <v>302</v>
      </c>
      <c r="K263" s="32">
        <f>SUMIF('5th Cycle APR Raw Data-Last'!$A$3:$A$1377,'5th Cycle Summary-Final2'!$C263,'5th Cycle APR Raw Data-Last'!K$3:K$1377)</f>
        <v>0</v>
      </c>
      <c r="L263" s="32">
        <f>SUMIF('5th Cycle APR Raw Data-Last'!$A$3:$A$1377,'5th Cycle Summary-Final2'!$C263,'5th Cycle APR Raw Data-Last'!L$3:L$1377)</f>
        <v>0</v>
      </c>
      <c r="M263" s="32">
        <f>SUMIF('5th Cycle APR Raw Data-Last'!$A$3:$A$1377,'5th Cycle Summary-Final2'!$C263,'5th Cycle APR Raw Data-Last'!M$3:M$1377)</f>
        <v>0</v>
      </c>
      <c r="N263" s="32">
        <f t="shared" si="2"/>
        <v>302</v>
      </c>
      <c r="O263" s="34">
        <f t="shared" si="3"/>
        <v>0</v>
      </c>
      <c r="P263" s="32">
        <f>VLOOKUP(C263,'5th Cycle APR Raw Data-Last'!$A$3:$S$1377,14,FALSE)</f>
        <v>347</v>
      </c>
      <c r="Q263" s="32">
        <f>SUMIF('5th Cycle APR Raw Data-Last'!$A$3:$A$1377,'5th Cycle Summary-Final2'!$C263,'5th Cycle APR Raw Data-Last'!$O$3:$O$1377)</f>
        <v>13</v>
      </c>
      <c r="R263" s="32">
        <f t="shared" si="4"/>
        <v>334</v>
      </c>
      <c r="S263" s="34">
        <f t="shared" si="5"/>
        <v>3.7463976945244955E-2</v>
      </c>
      <c r="T263" s="32">
        <f>VLOOKUP(C263,'5th Cycle APR Raw Data-Last'!$A$3:$S$1377,16,FALSE)</f>
        <v>831</v>
      </c>
      <c r="U263" s="32">
        <f>SUMIF('5th Cycle APR Raw Data-Last'!$A$3:$A$1377,'5th Cycle Summary-Final2'!$C263,'5th Cycle APR Raw Data-Last'!$Q$3:$Q$1377)</f>
        <v>58</v>
      </c>
      <c r="V263" s="32">
        <f t="shared" si="6"/>
        <v>773</v>
      </c>
      <c r="W263" s="34">
        <f t="shared" si="7"/>
        <v>6.9795427196149215E-2</v>
      </c>
      <c r="X263" s="32">
        <f>VLOOKUP(C263,'5th Cycle APR Raw Data-Last'!$A$3:$S$1377,18,FALSE)</f>
        <v>1923</v>
      </c>
      <c r="Y263" s="32">
        <f>SUMIF('5th Cycle APR Raw Data-Last'!$A$3:$A$1377,'5th Cycle Summary-Final2'!$C263,'5th Cycle APR Raw Data-Last'!$S$3:$S$1377)</f>
        <v>71</v>
      </c>
      <c r="Z263" s="32">
        <f t="shared" si="8"/>
        <v>1852</v>
      </c>
    </row>
    <row r="264" spans="1:26" ht="12.75" customHeight="1" x14ac:dyDescent="0.15">
      <c r="A264" s="9" t="s">
        <v>352</v>
      </c>
      <c r="B264" s="9" t="s">
        <v>144</v>
      </c>
      <c r="C264" s="29" t="s">
        <v>359</v>
      </c>
      <c r="D264" s="32">
        <f>VLOOKUP(C264,'5th Cycle APR Raw Data-Last'!$A$3:$S$1377,6,FALSE)</f>
        <v>1442</v>
      </c>
      <c r="E264" s="32">
        <f>SUMIF('5th Cycle APR Raw Data-Last'!$A$3:$A$1377,'5th Cycle Summary-Final2'!$C264,'5th Cycle APR Raw Data-Last'!G$3:G$1377)</f>
        <v>63</v>
      </c>
      <c r="F264" s="32">
        <f>SUMIF('5th Cycle APR Raw Data-Last'!$A$3:$A$1377,'5th Cycle Summary-Final2'!$C264,'5th Cycle APR Raw Data-Last'!H$3:H$1377)</f>
        <v>63</v>
      </c>
      <c r="G264" s="32">
        <f>SUMIF('5th Cycle APR Raw Data-Last'!$A$3:$A$1377,'5th Cycle Summary-Final2'!$C264,'5th Cycle APR Raw Data-Last'!I$3:I$1377)</f>
        <v>0</v>
      </c>
      <c r="H264" s="32">
        <f t="shared" si="0"/>
        <v>1379</v>
      </c>
      <c r="I264" s="34">
        <f t="shared" si="1"/>
        <v>4.3689320388349516E-2</v>
      </c>
      <c r="J264" s="32">
        <f>VLOOKUP(C264,'5th Cycle APR Raw Data-Last'!$A$3:$S$1377,10,FALSE)</f>
        <v>974</v>
      </c>
      <c r="K264" s="32">
        <f>SUMIF('5th Cycle APR Raw Data-Last'!$A$3:$A$1377,'5th Cycle Summary-Final2'!$C264,'5th Cycle APR Raw Data-Last'!K$3:K$1377)</f>
        <v>147</v>
      </c>
      <c r="L264" s="32">
        <f>SUMIF('5th Cycle APR Raw Data-Last'!$A$3:$A$1377,'5th Cycle Summary-Final2'!$C264,'5th Cycle APR Raw Data-Last'!L$3:L$1377)</f>
        <v>147</v>
      </c>
      <c r="M264" s="32">
        <f>SUMIF('5th Cycle APR Raw Data-Last'!$A$3:$A$1377,'5th Cycle Summary-Final2'!$C264,'5th Cycle APR Raw Data-Last'!M$3:M$1377)</f>
        <v>0</v>
      </c>
      <c r="N264" s="32">
        <f t="shared" si="2"/>
        <v>827</v>
      </c>
      <c r="O264" s="34">
        <f t="shared" si="3"/>
        <v>0.15092402464065707</v>
      </c>
      <c r="P264" s="32">
        <f>VLOOKUP(C264,'5th Cycle APR Raw Data-Last'!$A$3:$S$1377,14,FALSE)</f>
        <v>1090</v>
      </c>
      <c r="Q264" s="32">
        <f>SUMIF('5th Cycle APR Raw Data-Last'!$A$3:$A$1377,'5th Cycle Summary-Final2'!$C264,'5th Cycle APR Raw Data-Last'!$O$3:$O$1377)</f>
        <v>0</v>
      </c>
      <c r="R264" s="32">
        <f t="shared" si="4"/>
        <v>1090</v>
      </c>
      <c r="S264" s="34">
        <f t="shared" si="5"/>
        <v>0</v>
      </c>
      <c r="T264" s="32">
        <f>VLOOKUP(C264,'5th Cycle APR Raw Data-Last'!$A$3:$S$1377,16,FALSE)</f>
        <v>2471</v>
      </c>
      <c r="U264" s="32">
        <f>SUMIF('5th Cycle APR Raw Data-Last'!$A$3:$A$1377,'5th Cycle Summary-Final2'!$C264,'5th Cycle APR Raw Data-Last'!$Q$3:$Q$1377)</f>
        <v>1505</v>
      </c>
      <c r="V264" s="32">
        <f t="shared" si="6"/>
        <v>966</v>
      </c>
      <c r="W264" s="34">
        <f t="shared" si="7"/>
        <v>0.60906515580736542</v>
      </c>
      <c r="X264" s="32">
        <f>VLOOKUP(C264,'5th Cycle APR Raw Data-Last'!$A$3:$S$1377,18,FALSE)</f>
        <v>5977</v>
      </c>
      <c r="Y264" s="32">
        <f>SUMIF('5th Cycle APR Raw Data-Last'!$A$3:$A$1377,'5th Cycle Summary-Final2'!$C264,'5th Cycle APR Raw Data-Last'!$S$3:$S$1377)</f>
        <v>1715</v>
      </c>
      <c r="Z264" s="32">
        <f t="shared" si="8"/>
        <v>4262</v>
      </c>
    </row>
    <row r="265" spans="1:26" ht="12.75" customHeight="1" x14ac:dyDescent="0.15">
      <c r="A265" s="9" t="s">
        <v>352</v>
      </c>
      <c r="B265" s="9" t="s">
        <v>144</v>
      </c>
      <c r="C265" s="29" t="s">
        <v>360</v>
      </c>
      <c r="D265" s="32">
        <f>VLOOKUP(C265,'5th Cycle APR Raw Data-Last'!$A$3:$S$1377,6,FALSE)</f>
        <v>28</v>
      </c>
      <c r="E265" s="32">
        <f>SUMIF('5th Cycle APR Raw Data-Last'!$A$3:$A$1377,'5th Cycle Summary-Final2'!$C265,'5th Cycle APR Raw Data-Last'!G$3:G$1377)</f>
        <v>0</v>
      </c>
      <c r="F265" s="32">
        <f>SUMIF('5th Cycle APR Raw Data-Last'!$A$3:$A$1377,'5th Cycle Summary-Final2'!$C265,'5th Cycle APR Raw Data-Last'!H$3:H$1377)</f>
        <v>0</v>
      </c>
      <c r="G265" s="32">
        <f>SUMIF('5th Cycle APR Raw Data-Last'!$A$3:$A$1377,'5th Cycle Summary-Final2'!$C265,'5th Cycle APR Raw Data-Last'!I$3:I$1377)</f>
        <v>0</v>
      </c>
      <c r="H265" s="32">
        <f t="shared" si="0"/>
        <v>28</v>
      </c>
      <c r="I265" s="34">
        <f t="shared" si="1"/>
        <v>0</v>
      </c>
      <c r="J265" s="32">
        <f>VLOOKUP(C265,'5th Cycle APR Raw Data-Last'!$A$3:$S$1377,10,FALSE)</f>
        <v>19</v>
      </c>
      <c r="K265" s="32">
        <f>SUMIF('5th Cycle APR Raw Data-Last'!$A$3:$A$1377,'5th Cycle Summary-Final2'!$C265,'5th Cycle APR Raw Data-Last'!K$3:K$1377)</f>
        <v>0</v>
      </c>
      <c r="L265" s="32">
        <f>SUMIF('5th Cycle APR Raw Data-Last'!$A$3:$A$1377,'5th Cycle Summary-Final2'!$C265,'5th Cycle APR Raw Data-Last'!L$3:L$1377)</f>
        <v>0</v>
      </c>
      <c r="M265" s="32">
        <f>SUMIF('5th Cycle APR Raw Data-Last'!$A$3:$A$1377,'5th Cycle Summary-Final2'!$C265,'5th Cycle APR Raw Data-Last'!M$3:M$1377)</f>
        <v>0</v>
      </c>
      <c r="N265" s="32">
        <f t="shared" si="2"/>
        <v>19</v>
      </c>
      <c r="O265" s="34">
        <f t="shared" si="3"/>
        <v>0</v>
      </c>
      <c r="P265" s="32">
        <f>VLOOKUP(C265,'5th Cycle APR Raw Data-Last'!$A$3:$S$1377,14,FALSE)</f>
        <v>22</v>
      </c>
      <c r="Q265" s="32">
        <f>SUMIF('5th Cycle APR Raw Data-Last'!$A$3:$A$1377,'5th Cycle Summary-Final2'!$C265,'5th Cycle APR Raw Data-Last'!$O$3:$O$1377)</f>
        <v>1</v>
      </c>
      <c r="R265" s="32">
        <f t="shared" si="4"/>
        <v>21</v>
      </c>
      <c r="S265" s="34">
        <f t="shared" si="5"/>
        <v>4.5454545454545456E-2</v>
      </c>
      <c r="T265" s="32">
        <f>VLOOKUP(C265,'5th Cycle APR Raw Data-Last'!$A$3:$S$1377,16,FALSE)</f>
        <v>49</v>
      </c>
      <c r="U265" s="32">
        <f>SUMIF('5th Cycle APR Raw Data-Last'!$A$3:$A$1377,'5th Cycle Summary-Final2'!$C265,'5th Cycle APR Raw Data-Last'!$Q$3:$Q$1377)</f>
        <v>21</v>
      </c>
      <c r="V265" s="32">
        <f t="shared" si="6"/>
        <v>28</v>
      </c>
      <c r="W265" s="34">
        <f t="shared" si="7"/>
        <v>0.42857142857142855</v>
      </c>
      <c r="X265" s="32">
        <f>VLOOKUP(C265,'5th Cycle APR Raw Data-Last'!$A$3:$S$1377,18,FALSE)</f>
        <v>118</v>
      </c>
      <c r="Y265" s="32">
        <f>SUMIF('5th Cycle APR Raw Data-Last'!$A$3:$A$1377,'5th Cycle Summary-Final2'!$C265,'5th Cycle APR Raw Data-Last'!$S$3:$S$1377)</f>
        <v>22</v>
      </c>
      <c r="Z265" s="32">
        <f t="shared" si="8"/>
        <v>96</v>
      </c>
    </row>
    <row r="266" spans="1:26" ht="12.75" customHeight="1" x14ac:dyDescent="0.15">
      <c r="A266" s="9" t="s">
        <v>352</v>
      </c>
      <c r="B266" s="9" t="s">
        <v>144</v>
      </c>
      <c r="C266" s="29" t="s">
        <v>365</v>
      </c>
      <c r="D266" s="32">
        <f>VLOOKUP(C266,'5th Cycle APR Raw Data-Last'!$A$3:$S$1377,6,FALSE)</f>
        <v>398</v>
      </c>
      <c r="E266" s="32">
        <f>SUMIF('5th Cycle APR Raw Data-Last'!$A$3:$A$1377,'5th Cycle Summary-Final2'!$C266,'5th Cycle APR Raw Data-Last'!G$3:G$1377)</f>
        <v>0</v>
      </c>
      <c r="F266" s="32">
        <f>SUMIF('5th Cycle APR Raw Data-Last'!$A$3:$A$1377,'5th Cycle Summary-Final2'!$C266,'5th Cycle APR Raw Data-Last'!H$3:H$1377)</f>
        <v>0</v>
      </c>
      <c r="G266" s="32">
        <f>SUMIF('5th Cycle APR Raw Data-Last'!$A$3:$A$1377,'5th Cycle Summary-Final2'!$C266,'5th Cycle APR Raw Data-Last'!I$3:I$1377)</f>
        <v>0</v>
      </c>
      <c r="H266" s="32">
        <f t="shared" si="0"/>
        <v>398</v>
      </c>
      <c r="I266" s="34">
        <f t="shared" si="1"/>
        <v>0</v>
      </c>
      <c r="J266" s="32">
        <f>VLOOKUP(C266,'5th Cycle APR Raw Data-Last'!$A$3:$S$1377,10,FALSE)</f>
        <v>274</v>
      </c>
      <c r="K266" s="32">
        <f>SUMIF('5th Cycle APR Raw Data-Last'!$A$3:$A$1377,'5th Cycle Summary-Final2'!$C266,'5th Cycle APR Raw Data-Last'!K$3:K$1377)</f>
        <v>20</v>
      </c>
      <c r="L266" s="32">
        <f>SUMIF('5th Cycle APR Raw Data-Last'!$A$3:$A$1377,'5th Cycle Summary-Final2'!$C266,'5th Cycle APR Raw Data-Last'!L$3:L$1377)</f>
        <v>20</v>
      </c>
      <c r="M266" s="32">
        <f>SUMIF('5th Cycle APR Raw Data-Last'!$A$3:$A$1377,'5th Cycle Summary-Final2'!$C266,'5th Cycle APR Raw Data-Last'!M$3:M$1377)</f>
        <v>0</v>
      </c>
      <c r="N266" s="32">
        <f t="shared" si="2"/>
        <v>254</v>
      </c>
      <c r="O266" s="34">
        <f t="shared" si="3"/>
        <v>7.2992700729927001E-2</v>
      </c>
      <c r="P266" s="32">
        <f>VLOOKUP(C266,'5th Cycle APR Raw Data-Last'!$A$3:$S$1377,14,FALSE)</f>
        <v>314</v>
      </c>
      <c r="Q266" s="32">
        <f>SUMIF('5th Cycle APR Raw Data-Last'!$A$3:$A$1377,'5th Cycle Summary-Final2'!$C266,'5th Cycle APR Raw Data-Last'!$O$3:$O$1377)</f>
        <v>157</v>
      </c>
      <c r="R266" s="32">
        <f t="shared" si="4"/>
        <v>157</v>
      </c>
      <c r="S266" s="34">
        <f t="shared" si="5"/>
        <v>0.5</v>
      </c>
      <c r="T266" s="32">
        <f>VLOOKUP(C266,'5th Cycle APR Raw Data-Last'!$A$3:$S$1377,16,FALSE)</f>
        <v>729</v>
      </c>
      <c r="U266" s="32">
        <f>SUMIF('5th Cycle APR Raw Data-Last'!$A$3:$A$1377,'5th Cycle Summary-Final2'!$C266,'5th Cycle APR Raw Data-Last'!$Q$3:$Q$1377)</f>
        <v>500</v>
      </c>
      <c r="V266" s="32">
        <f t="shared" si="6"/>
        <v>229</v>
      </c>
      <c r="W266" s="34">
        <f t="shared" si="7"/>
        <v>0.68587105624142664</v>
      </c>
      <c r="X266" s="32">
        <f>VLOOKUP(C266,'5th Cycle APR Raw Data-Last'!$A$3:$S$1377,18,FALSE)</f>
        <v>1715</v>
      </c>
      <c r="Y266" s="32">
        <f>SUMIF('5th Cycle APR Raw Data-Last'!$A$3:$A$1377,'5th Cycle Summary-Final2'!$C266,'5th Cycle APR Raw Data-Last'!$S$3:$S$1377)</f>
        <v>677</v>
      </c>
      <c r="Z266" s="32">
        <f t="shared" si="8"/>
        <v>1038</v>
      </c>
    </row>
    <row r="267" spans="1:26" ht="12.75" customHeight="1" x14ac:dyDescent="0.15">
      <c r="A267" s="9" t="s">
        <v>352</v>
      </c>
      <c r="B267" s="9" t="s">
        <v>144</v>
      </c>
      <c r="C267" s="29" t="s">
        <v>380</v>
      </c>
      <c r="D267" s="32">
        <f>VLOOKUP(C267,'5th Cycle APR Raw Data-Last'!$A$3:$S$1377,6,FALSE)</f>
        <v>759</v>
      </c>
      <c r="E267" s="32">
        <f>SUMIF('5th Cycle APR Raw Data-Last'!$A$3:$A$1377,'5th Cycle Summary-Final2'!$C267,'5th Cycle APR Raw Data-Last'!G$3:G$1377)</f>
        <v>0</v>
      </c>
      <c r="F267" s="32">
        <f>SUMIF('5th Cycle APR Raw Data-Last'!$A$3:$A$1377,'5th Cycle Summary-Final2'!$C267,'5th Cycle APR Raw Data-Last'!H$3:H$1377)</f>
        <v>0</v>
      </c>
      <c r="G267" s="32">
        <f>SUMIF('5th Cycle APR Raw Data-Last'!$A$3:$A$1377,'5th Cycle Summary-Final2'!$C267,'5th Cycle APR Raw Data-Last'!I$3:I$1377)</f>
        <v>0</v>
      </c>
      <c r="H267" s="32">
        <f t="shared" si="0"/>
        <v>759</v>
      </c>
      <c r="I267" s="34">
        <f t="shared" si="1"/>
        <v>0</v>
      </c>
      <c r="J267" s="32">
        <f>VLOOKUP(C267,'5th Cycle APR Raw Data-Last'!$A$3:$S$1377,10,FALSE)</f>
        <v>726</v>
      </c>
      <c r="K267" s="32">
        <f>SUMIF('5th Cycle APR Raw Data-Last'!$A$3:$A$1377,'5th Cycle Summary-Final2'!$C267,'5th Cycle APR Raw Data-Last'!K$3:K$1377)</f>
        <v>0</v>
      </c>
      <c r="L267" s="32">
        <f>SUMIF('5th Cycle APR Raw Data-Last'!$A$3:$A$1377,'5th Cycle Summary-Final2'!$C267,'5th Cycle APR Raw Data-Last'!L$3:L$1377)</f>
        <v>0</v>
      </c>
      <c r="M267" s="32">
        <f>SUMIF('5th Cycle APR Raw Data-Last'!$A$3:$A$1377,'5th Cycle Summary-Final2'!$C267,'5th Cycle APR Raw Data-Last'!M$3:M$1377)</f>
        <v>0</v>
      </c>
      <c r="N267" s="32">
        <f t="shared" si="2"/>
        <v>726</v>
      </c>
      <c r="O267" s="34">
        <f t="shared" si="3"/>
        <v>0</v>
      </c>
      <c r="P267" s="32">
        <f>VLOOKUP(C267,'5th Cycle APR Raw Data-Last'!$A$3:$S$1377,14,FALSE)</f>
        <v>409</v>
      </c>
      <c r="Q267" s="32">
        <f>SUMIF('5th Cycle APR Raw Data-Last'!$A$3:$A$1377,'5th Cycle Summary-Final2'!$C267,'5th Cycle APR Raw Data-Last'!$O$3:$O$1377)</f>
        <v>16</v>
      </c>
      <c r="R267" s="32">
        <f t="shared" si="4"/>
        <v>393</v>
      </c>
      <c r="S267" s="34">
        <f t="shared" si="5"/>
        <v>3.9119804400977995E-2</v>
      </c>
      <c r="T267" s="32">
        <f>VLOOKUP(C267,'5th Cycle APR Raw Data-Last'!$A$3:$S$1377,16,FALSE)</f>
        <v>890</v>
      </c>
      <c r="U267" s="32">
        <f>SUMIF('5th Cycle APR Raw Data-Last'!$A$3:$A$1377,'5th Cycle Summary-Final2'!$C267,'5th Cycle APR Raw Data-Last'!$Q$3:$Q$1377)</f>
        <v>97</v>
      </c>
      <c r="V267" s="32">
        <f t="shared" si="6"/>
        <v>793</v>
      </c>
      <c r="W267" s="34">
        <f t="shared" si="7"/>
        <v>0.10898876404494381</v>
      </c>
      <c r="X267" s="32">
        <f>VLOOKUP(C267,'5th Cycle APR Raw Data-Last'!$A$3:$S$1377,18,FALSE)</f>
        <v>2784</v>
      </c>
      <c r="Y267" s="32">
        <f>SUMIF('5th Cycle APR Raw Data-Last'!$A$3:$A$1377,'5th Cycle Summary-Final2'!$C267,'5th Cycle APR Raw Data-Last'!$S$3:$S$1377)</f>
        <v>113</v>
      </c>
      <c r="Z267" s="32">
        <f t="shared" si="8"/>
        <v>2671</v>
      </c>
    </row>
    <row r="268" spans="1:26" ht="12.75" customHeight="1" x14ac:dyDescent="0.15">
      <c r="A268" s="9" t="s">
        <v>352</v>
      </c>
      <c r="B268" s="9" t="s">
        <v>144</v>
      </c>
      <c r="C268" s="29" t="s">
        <v>383</v>
      </c>
      <c r="D268" s="32">
        <f>VLOOKUP(C268,'5th Cycle APR Raw Data-Last'!$A$3:$S$1377,6,FALSE)</f>
        <v>2592</v>
      </c>
      <c r="E268" s="32">
        <f>SUMIF('5th Cycle APR Raw Data-Last'!$A$3:$A$1377,'5th Cycle Summary-Final2'!$C268,'5th Cycle APR Raw Data-Last'!G$3:G$1377)</f>
        <v>0</v>
      </c>
      <c r="F268" s="32">
        <f>SUMIF('5th Cycle APR Raw Data-Last'!$A$3:$A$1377,'5th Cycle Summary-Final2'!$C268,'5th Cycle APR Raw Data-Last'!H$3:H$1377)</f>
        <v>0</v>
      </c>
      <c r="G268" s="32">
        <f>SUMIF('5th Cycle APR Raw Data-Last'!$A$3:$A$1377,'5th Cycle Summary-Final2'!$C268,'5th Cycle APR Raw Data-Last'!I$3:I$1377)</f>
        <v>0</v>
      </c>
      <c r="H268" s="32">
        <f t="shared" si="0"/>
        <v>2592</v>
      </c>
      <c r="I268" s="34">
        <f t="shared" si="1"/>
        <v>0</v>
      </c>
      <c r="J268" s="32">
        <f>VLOOKUP(C268,'5th Cycle APR Raw Data-Last'!$A$3:$S$1377,10,FALSE)</f>
        <v>1745</v>
      </c>
      <c r="K268" s="32">
        <f>SUMIF('5th Cycle APR Raw Data-Last'!$A$3:$A$1377,'5th Cycle Summary-Final2'!$C268,'5th Cycle APR Raw Data-Last'!K$3:K$1377)</f>
        <v>0</v>
      </c>
      <c r="L268" s="32">
        <f>SUMIF('5th Cycle APR Raw Data-Last'!$A$3:$A$1377,'5th Cycle Summary-Final2'!$C268,'5th Cycle APR Raw Data-Last'!L$3:L$1377)</f>
        <v>0</v>
      </c>
      <c r="M268" s="32">
        <f>SUMIF('5th Cycle APR Raw Data-Last'!$A$3:$A$1377,'5th Cycle Summary-Final2'!$C268,'5th Cycle APR Raw Data-Last'!M$3:M$1377)</f>
        <v>0</v>
      </c>
      <c r="N268" s="32">
        <f t="shared" si="2"/>
        <v>1745</v>
      </c>
      <c r="O268" s="34">
        <f t="shared" si="3"/>
        <v>0</v>
      </c>
      <c r="P268" s="32">
        <f>VLOOKUP(C268,'5th Cycle APR Raw Data-Last'!$A$3:$S$1377,14,FALSE)</f>
        <v>1977</v>
      </c>
      <c r="Q268" s="32">
        <f>SUMIF('5th Cycle APR Raw Data-Last'!$A$3:$A$1377,'5th Cycle Summary-Final2'!$C268,'5th Cycle APR Raw Data-Last'!$O$3:$O$1377)</f>
        <v>1362</v>
      </c>
      <c r="R268" s="32">
        <f t="shared" si="4"/>
        <v>615</v>
      </c>
      <c r="S268" s="34">
        <f t="shared" si="5"/>
        <v>0.68892261001517452</v>
      </c>
      <c r="T268" s="32">
        <f>VLOOKUP(C268,'5th Cycle APR Raw Data-Last'!$A$3:$S$1377,16,FALSE)</f>
        <v>4547</v>
      </c>
      <c r="U268" s="32">
        <f>SUMIF('5th Cycle APR Raw Data-Last'!$A$3:$A$1377,'5th Cycle Summary-Final2'!$C268,'5th Cycle APR Raw Data-Last'!$Q$3:$Q$1377)</f>
        <v>2006</v>
      </c>
      <c r="V268" s="32">
        <f t="shared" si="6"/>
        <v>2541</v>
      </c>
      <c r="W268" s="34">
        <f t="shared" si="7"/>
        <v>0.44117000219925223</v>
      </c>
      <c r="X268" s="32">
        <f>VLOOKUP(C268,'5th Cycle APR Raw Data-Last'!$A$3:$S$1377,18,FALSE)</f>
        <v>10861</v>
      </c>
      <c r="Y268" s="32">
        <f>SUMIF('5th Cycle APR Raw Data-Last'!$A$3:$A$1377,'5th Cycle Summary-Final2'!$C268,'5th Cycle APR Raw Data-Last'!$S$3:$S$1377)</f>
        <v>3368</v>
      </c>
      <c r="Z268" s="32">
        <f t="shared" si="8"/>
        <v>7493</v>
      </c>
    </row>
    <row r="269" spans="1:26" ht="12.75" customHeight="1" x14ac:dyDescent="0.15">
      <c r="A269" s="9" t="s">
        <v>352</v>
      </c>
      <c r="B269" s="9" t="s">
        <v>144</v>
      </c>
      <c r="C269" s="29" t="s">
        <v>385</v>
      </c>
      <c r="D269" s="32">
        <f>VLOOKUP(C269,'5th Cycle APR Raw Data-Last'!$A$3:$S$1377,6,FALSE)</f>
        <v>209</v>
      </c>
      <c r="E269" s="32">
        <f>SUMIF('5th Cycle APR Raw Data-Last'!$A$3:$A$1377,'5th Cycle Summary-Final2'!$C269,'5th Cycle APR Raw Data-Last'!G$3:G$1377)</f>
        <v>18</v>
      </c>
      <c r="F269" s="32">
        <f>SUMIF('5th Cycle APR Raw Data-Last'!$A$3:$A$1377,'5th Cycle Summary-Final2'!$C269,'5th Cycle APR Raw Data-Last'!H$3:H$1377)</f>
        <v>18</v>
      </c>
      <c r="G269" s="32">
        <f>SUMIF('5th Cycle APR Raw Data-Last'!$A$3:$A$1377,'5th Cycle Summary-Final2'!$C269,'5th Cycle APR Raw Data-Last'!I$3:I$1377)</f>
        <v>0</v>
      </c>
      <c r="H269" s="32">
        <f t="shared" si="0"/>
        <v>191</v>
      </c>
      <c r="I269" s="34">
        <f t="shared" si="1"/>
        <v>8.6124401913875603E-2</v>
      </c>
      <c r="J269" s="32">
        <f>VLOOKUP(C269,'5th Cycle APR Raw Data-Last'!$A$3:$S$1377,10,FALSE)</f>
        <v>141</v>
      </c>
      <c r="K269" s="32">
        <f>SUMIF('5th Cycle APR Raw Data-Last'!$A$3:$A$1377,'5th Cycle Summary-Final2'!$C269,'5th Cycle APR Raw Data-Last'!K$3:K$1377)</f>
        <v>11</v>
      </c>
      <c r="L269" s="32">
        <f>SUMIF('5th Cycle APR Raw Data-Last'!$A$3:$A$1377,'5th Cycle Summary-Final2'!$C269,'5th Cycle APR Raw Data-Last'!L$3:L$1377)</f>
        <v>11</v>
      </c>
      <c r="M269" s="32">
        <f>SUMIF('5th Cycle APR Raw Data-Last'!$A$3:$A$1377,'5th Cycle Summary-Final2'!$C269,'5th Cycle APR Raw Data-Last'!M$3:M$1377)</f>
        <v>0</v>
      </c>
      <c r="N269" s="32">
        <f t="shared" si="2"/>
        <v>130</v>
      </c>
      <c r="O269" s="34">
        <f t="shared" si="3"/>
        <v>7.8014184397163122E-2</v>
      </c>
      <c r="P269" s="32">
        <f>VLOOKUP(C269,'5th Cycle APR Raw Data-Last'!$A$3:$S$1377,14,FALSE)</f>
        <v>158</v>
      </c>
      <c r="Q269" s="32">
        <f>SUMIF('5th Cycle APR Raw Data-Last'!$A$3:$A$1377,'5th Cycle Summary-Final2'!$C269,'5th Cycle APR Raw Data-Last'!$O$3:$O$1377)</f>
        <v>31</v>
      </c>
      <c r="R269" s="32">
        <f t="shared" si="4"/>
        <v>127</v>
      </c>
      <c r="S269" s="34">
        <f t="shared" si="5"/>
        <v>0.19620253164556961</v>
      </c>
      <c r="T269" s="32">
        <f>VLOOKUP(C269,'5th Cycle APR Raw Data-Last'!$A$3:$S$1377,16,FALSE)</f>
        <v>340</v>
      </c>
      <c r="U269" s="32">
        <f>SUMIF('5th Cycle APR Raw Data-Last'!$A$3:$A$1377,'5th Cycle Summary-Final2'!$C269,'5th Cycle APR Raw Data-Last'!$Q$3:$Q$1377)</f>
        <v>1280</v>
      </c>
      <c r="V269" s="32">
        <f t="shared" si="6"/>
        <v>0</v>
      </c>
      <c r="W269" s="34">
        <f t="shared" si="7"/>
        <v>3.7647058823529411</v>
      </c>
      <c r="X269" s="32">
        <f>VLOOKUP(C269,'5th Cycle APR Raw Data-Last'!$A$3:$S$1377,18,FALSE)</f>
        <v>848</v>
      </c>
      <c r="Y269" s="32">
        <f>SUMIF('5th Cycle APR Raw Data-Last'!$A$3:$A$1377,'5th Cycle Summary-Final2'!$C269,'5th Cycle APR Raw Data-Last'!$S$3:$S$1377)</f>
        <v>1340</v>
      </c>
      <c r="Z269" s="32">
        <f t="shared" si="8"/>
        <v>448</v>
      </c>
    </row>
    <row r="270" spans="1:26" ht="12.75" customHeight="1" x14ac:dyDescent="0.15">
      <c r="A270" s="9" t="s">
        <v>352</v>
      </c>
      <c r="B270" s="9" t="s">
        <v>144</v>
      </c>
      <c r="C270" s="29" t="s">
        <v>392</v>
      </c>
      <c r="D270" s="32">
        <f>VLOOKUP(C270,'5th Cycle APR Raw Data-Last'!$A$3:$S$1377,6,FALSE)</f>
        <v>579</v>
      </c>
      <c r="E270" s="32">
        <f>SUMIF('5th Cycle APR Raw Data-Last'!$A$3:$A$1377,'5th Cycle Summary-Final2'!$C270,'5th Cycle APR Raw Data-Last'!G$3:G$1377)</f>
        <v>0</v>
      </c>
      <c r="F270" s="32">
        <f>SUMIF('5th Cycle APR Raw Data-Last'!$A$3:$A$1377,'5th Cycle Summary-Final2'!$C270,'5th Cycle APR Raw Data-Last'!H$3:H$1377)</f>
        <v>0</v>
      </c>
      <c r="G270" s="32">
        <f>SUMIF('5th Cycle APR Raw Data-Last'!$A$3:$A$1377,'5th Cycle Summary-Final2'!$C270,'5th Cycle APR Raw Data-Last'!I$3:I$1377)</f>
        <v>0</v>
      </c>
      <c r="H270" s="32">
        <f t="shared" si="0"/>
        <v>579</v>
      </c>
      <c r="I270" s="34">
        <f t="shared" si="1"/>
        <v>0</v>
      </c>
      <c r="J270" s="32">
        <f>VLOOKUP(C270,'5th Cycle APR Raw Data-Last'!$A$3:$S$1377,10,FALSE)</f>
        <v>396</v>
      </c>
      <c r="K270" s="32">
        <f>SUMIF('5th Cycle APR Raw Data-Last'!$A$3:$A$1377,'5th Cycle Summary-Final2'!$C270,'5th Cycle APR Raw Data-Last'!K$3:K$1377)</f>
        <v>0</v>
      </c>
      <c r="L270" s="32">
        <f>SUMIF('5th Cycle APR Raw Data-Last'!$A$3:$A$1377,'5th Cycle Summary-Final2'!$C270,'5th Cycle APR Raw Data-Last'!L$3:L$1377)</f>
        <v>0</v>
      </c>
      <c r="M270" s="32">
        <f>SUMIF('5th Cycle APR Raw Data-Last'!$A$3:$A$1377,'5th Cycle Summary-Final2'!$C270,'5th Cycle APR Raw Data-Last'!M$3:M$1377)</f>
        <v>0</v>
      </c>
      <c r="N270" s="32">
        <f t="shared" si="2"/>
        <v>396</v>
      </c>
      <c r="O270" s="34">
        <f t="shared" si="3"/>
        <v>0</v>
      </c>
      <c r="P270" s="32">
        <f>VLOOKUP(C270,'5th Cycle APR Raw Data-Last'!$A$3:$S$1377,14,FALSE)</f>
        <v>453</v>
      </c>
      <c r="Q270" s="32">
        <f>SUMIF('5th Cycle APR Raw Data-Last'!$A$3:$A$1377,'5th Cycle Summary-Final2'!$C270,'5th Cycle APR Raw Data-Last'!$O$3:$O$1377)</f>
        <v>4</v>
      </c>
      <c r="R270" s="32">
        <f t="shared" si="4"/>
        <v>449</v>
      </c>
      <c r="S270" s="34">
        <f t="shared" si="5"/>
        <v>8.8300220750551876E-3</v>
      </c>
      <c r="T270" s="32">
        <f>VLOOKUP(C270,'5th Cycle APR Raw Data-Last'!$A$3:$S$1377,16,FALSE)</f>
        <v>1001</v>
      </c>
      <c r="U270" s="32">
        <f>SUMIF('5th Cycle APR Raw Data-Last'!$A$3:$A$1377,'5th Cycle Summary-Final2'!$C270,'5th Cycle APR Raw Data-Last'!$Q$3:$Q$1377)</f>
        <v>263</v>
      </c>
      <c r="V270" s="32">
        <f t="shared" si="6"/>
        <v>738</v>
      </c>
      <c r="W270" s="34">
        <f t="shared" si="7"/>
        <v>0.26273726273726272</v>
      </c>
      <c r="X270" s="32">
        <f>VLOOKUP(C270,'5th Cycle APR Raw Data-Last'!$A$3:$S$1377,18,FALSE)</f>
        <v>2429</v>
      </c>
      <c r="Y270" s="32">
        <f>SUMIF('5th Cycle APR Raw Data-Last'!$A$3:$A$1377,'5th Cycle Summary-Final2'!$C270,'5th Cycle APR Raw Data-Last'!$S$3:$S$1377)</f>
        <v>267</v>
      </c>
      <c r="Z270" s="32">
        <f t="shared" si="8"/>
        <v>2162</v>
      </c>
    </row>
    <row r="271" spans="1:26" ht="12.75" customHeight="1" x14ac:dyDescent="0.15">
      <c r="A271" s="9" t="s">
        <v>352</v>
      </c>
      <c r="B271" s="9" t="s">
        <v>144</v>
      </c>
      <c r="C271" s="29" t="s">
        <v>397</v>
      </c>
      <c r="D271" s="32">
        <f>VLOOKUP(C271,'5th Cycle APR Raw Data-Last'!$A$3:$S$1377,6,FALSE)</f>
        <v>1023</v>
      </c>
      <c r="E271" s="32">
        <f>SUMIF('5th Cycle APR Raw Data-Last'!$A$3:$A$1377,'5th Cycle Summary-Final2'!$C271,'5th Cycle APR Raw Data-Last'!G$3:G$1377)</f>
        <v>0</v>
      </c>
      <c r="F271" s="32">
        <f>SUMIF('5th Cycle APR Raw Data-Last'!$A$3:$A$1377,'5th Cycle Summary-Final2'!$C271,'5th Cycle APR Raw Data-Last'!H$3:H$1377)</f>
        <v>0</v>
      </c>
      <c r="G271" s="32">
        <f>SUMIF('5th Cycle APR Raw Data-Last'!$A$3:$A$1377,'5th Cycle Summary-Final2'!$C271,'5th Cycle APR Raw Data-Last'!I$3:I$1377)</f>
        <v>0</v>
      </c>
      <c r="H271" s="32">
        <f t="shared" si="0"/>
        <v>1023</v>
      </c>
      <c r="I271" s="34">
        <f t="shared" si="1"/>
        <v>0</v>
      </c>
      <c r="J271" s="32">
        <f>VLOOKUP(C271,'5th Cycle APR Raw Data-Last'!$A$3:$S$1377,10,FALSE)</f>
        <v>700</v>
      </c>
      <c r="K271" s="32">
        <f>SUMIF('5th Cycle APR Raw Data-Last'!$A$3:$A$1377,'5th Cycle Summary-Final2'!$C271,'5th Cycle APR Raw Data-Last'!K$3:K$1377)</f>
        <v>0</v>
      </c>
      <c r="L271" s="32">
        <f>SUMIF('5th Cycle APR Raw Data-Last'!$A$3:$A$1377,'5th Cycle Summary-Final2'!$C271,'5th Cycle APR Raw Data-Last'!L$3:L$1377)</f>
        <v>0</v>
      </c>
      <c r="M271" s="32">
        <f>SUMIF('5th Cycle APR Raw Data-Last'!$A$3:$A$1377,'5th Cycle Summary-Final2'!$C271,'5th Cycle APR Raw Data-Last'!M$3:M$1377)</f>
        <v>0</v>
      </c>
      <c r="N271" s="32">
        <f t="shared" si="2"/>
        <v>700</v>
      </c>
      <c r="O271" s="34">
        <f t="shared" si="3"/>
        <v>0</v>
      </c>
      <c r="P271" s="32">
        <f>VLOOKUP(C271,'5th Cycle APR Raw Data-Last'!$A$3:$S$1377,14,FALSE)</f>
        <v>812</v>
      </c>
      <c r="Q271" s="32">
        <f>SUMIF('5th Cycle APR Raw Data-Last'!$A$3:$A$1377,'5th Cycle Summary-Final2'!$C271,'5th Cycle APR Raw Data-Last'!$O$3:$O$1377)</f>
        <v>0</v>
      </c>
      <c r="R271" s="32">
        <f t="shared" si="4"/>
        <v>812</v>
      </c>
      <c r="S271" s="34">
        <f t="shared" si="5"/>
        <v>0</v>
      </c>
      <c r="T271" s="32">
        <f>VLOOKUP(C271,'5th Cycle APR Raw Data-Last'!$A$3:$S$1377,16,FALSE)</f>
        <v>1788</v>
      </c>
      <c r="U271" s="32">
        <f>SUMIF('5th Cycle APR Raw Data-Last'!$A$3:$A$1377,'5th Cycle Summary-Final2'!$C271,'5th Cycle APR Raw Data-Last'!$Q$3:$Q$1377)</f>
        <v>84</v>
      </c>
      <c r="V271" s="32">
        <f t="shared" si="6"/>
        <v>1704</v>
      </c>
      <c r="W271" s="34">
        <f t="shared" si="7"/>
        <v>4.6979865771812082E-2</v>
      </c>
      <c r="X271" s="32">
        <f>VLOOKUP(C271,'5th Cycle APR Raw Data-Last'!$A$3:$S$1377,18,FALSE)</f>
        <v>4323</v>
      </c>
      <c r="Y271" s="32">
        <f>SUMIF('5th Cycle APR Raw Data-Last'!$A$3:$A$1377,'5th Cycle Summary-Final2'!$C271,'5th Cycle APR Raw Data-Last'!$S$3:$S$1377)</f>
        <v>84</v>
      </c>
      <c r="Z271" s="32">
        <f t="shared" si="8"/>
        <v>4239</v>
      </c>
    </row>
    <row r="272" spans="1:26" ht="12.75" customHeight="1" x14ac:dyDescent="0.15">
      <c r="A272" s="9" t="s">
        <v>352</v>
      </c>
      <c r="B272" s="9" t="s">
        <v>144</v>
      </c>
      <c r="C272" s="29" t="s">
        <v>352</v>
      </c>
      <c r="D272" s="32">
        <f>VLOOKUP(C272,'5th Cycle APR Raw Data-Last'!$A$3:$S$1377,6,FALSE)</f>
        <v>980</v>
      </c>
      <c r="E272" s="32">
        <f>SUMIF('5th Cycle APR Raw Data-Last'!$A$3:$A$1377,'5th Cycle Summary-Final2'!$C272,'5th Cycle APR Raw Data-Last'!G$3:G$1377)</f>
        <v>57</v>
      </c>
      <c r="F272" s="32">
        <f>SUMIF('5th Cycle APR Raw Data-Last'!$A$3:$A$1377,'5th Cycle Summary-Final2'!$C272,'5th Cycle APR Raw Data-Last'!H$3:H$1377)</f>
        <v>57</v>
      </c>
      <c r="G272" s="32">
        <f>SUMIF('5th Cycle APR Raw Data-Last'!$A$3:$A$1377,'5th Cycle Summary-Final2'!$C272,'5th Cycle APR Raw Data-Last'!I$3:I$1377)</f>
        <v>0</v>
      </c>
      <c r="H272" s="32">
        <f t="shared" si="0"/>
        <v>923</v>
      </c>
      <c r="I272" s="34">
        <f t="shared" si="1"/>
        <v>5.8163265306122446E-2</v>
      </c>
      <c r="J272" s="32">
        <f>VLOOKUP(C272,'5th Cycle APR Raw Data-Last'!$A$3:$S$1377,10,FALSE)</f>
        <v>696</v>
      </c>
      <c r="K272" s="32">
        <f>SUMIF('5th Cycle APR Raw Data-Last'!$A$3:$A$1377,'5th Cycle Summary-Final2'!$C272,'5th Cycle APR Raw Data-Last'!K$3:K$1377)</f>
        <v>18</v>
      </c>
      <c r="L272" s="32">
        <f>SUMIF('5th Cycle APR Raw Data-Last'!$A$3:$A$1377,'5th Cycle Summary-Final2'!$C272,'5th Cycle APR Raw Data-Last'!L$3:L$1377)</f>
        <v>18</v>
      </c>
      <c r="M272" s="32">
        <f>SUMIF('5th Cycle APR Raw Data-Last'!$A$3:$A$1377,'5th Cycle Summary-Final2'!$C272,'5th Cycle APR Raw Data-Last'!M$3:M$1377)</f>
        <v>0</v>
      </c>
      <c r="N272" s="32">
        <f t="shared" si="2"/>
        <v>678</v>
      </c>
      <c r="O272" s="34">
        <f t="shared" si="3"/>
        <v>2.5862068965517241E-2</v>
      </c>
      <c r="P272" s="32">
        <f>VLOOKUP(C272,'5th Cycle APR Raw Data-Last'!$A$3:$S$1377,14,FALSE)</f>
        <v>808</v>
      </c>
      <c r="Q272" s="32">
        <f>SUMIF('5th Cycle APR Raw Data-Last'!$A$3:$A$1377,'5th Cycle Summary-Final2'!$C272,'5th Cycle APR Raw Data-Last'!$O$3:$O$1377)</f>
        <v>12</v>
      </c>
      <c r="R272" s="32">
        <f t="shared" si="4"/>
        <v>796</v>
      </c>
      <c r="S272" s="34">
        <f t="shared" si="5"/>
        <v>1.4851485148514851E-2</v>
      </c>
      <c r="T272" s="32">
        <f>VLOOKUP(C272,'5th Cycle APR Raw Data-Last'!$A$3:$S$1377,16,FALSE)</f>
        <v>1900</v>
      </c>
      <c r="U272" s="32">
        <f>SUMIF('5th Cycle APR Raw Data-Last'!$A$3:$A$1377,'5th Cycle Summary-Final2'!$C272,'5th Cycle APR Raw Data-Last'!$Q$3:$Q$1377)</f>
        <v>90</v>
      </c>
      <c r="V272" s="32">
        <f t="shared" si="6"/>
        <v>1810</v>
      </c>
      <c r="W272" s="34">
        <f t="shared" si="7"/>
        <v>4.736842105263158E-2</v>
      </c>
      <c r="X272" s="32">
        <f>VLOOKUP(C272,'5th Cycle APR Raw Data-Last'!$A$3:$S$1377,18,FALSE)</f>
        <v>4384</v>
      </c>
      <c r="Y272" s="32">
        <f>SUMIF('5th Cycle APR Raw Data-Last'!$A$3:$A$1377,'5th Cycle Summary-Final2'!$C272,'5th Cycle APR Raw Data-Last'!$S$3:$S$1377)</f>
        <v>177</v>
      </c>
      <c r="Z272" s="32">
        <f t="shared" si="8"/>
        <v>4207</v>
      </c>
    </row>
    <row r="273" spans="1:26" ht="12.75" customHeight="1" x14ac:dyDescent="0.15">
      <c r="A273" s="9" t="s">
        <v>352</v>
      </c>
      <c r="B273" s="9" t="s">
        <v>144</v>
      </c>
      <c r="C273" s="29" t="s">
        <v>406</v>
      </c>
      <c r="D273" s="32">
        <f>VLOOKUP(C273,'5th Cycle APR Raw Data-Last'!$A$3:$S$1377,6,FALSE)</f>
        <v>9</v>
      </c>
      <c r="E273" s="32">
        <f>SUMIF('5th Cycle APR Raw Data-Last'!$A$3:$A$1377,'5th Cycle Summary-Final2'!$C273,'5th Cycle APR Raw Data-Last'!G$3:G$1377)</f>
        <v>116</v>
      </c>
      <c r="F273" s="32">
        <f>SUMIF('5th Cycle APR Raw Data-Last'!$A$3:$A$1377,'5th Cycle Summary-Final2'!$C273,'5th Cycle APR Raw Data-Last'!H$3:H$1377)</f>
        <v>51</v>
      </c>
      <c r="G273" s="32">
        <f>SUMIF('5th Cycle APR Raw Data-Last'!$A$3:$A$1377,'5th Cycle Summary-Final2'!$C273,'5th Cycle APR Raw Data-Last'!I$3:I$1377)</f>
        <v>65</v>
      </c>
      <c r="H273" s="32">
        <f t="shared" si="0"/>
        <v>0</v>
      </c>
      <c r="I273" s="34">
        <f t="shared" si="1"/>
        <v>12.888888888888889</v>
      </c>
      <c r="J273" s="32">
        <f>VLOOKUP(C273,'5th Cycle APR Raw Data-Last'!$A$3:$S$1377,10,FALSE)</f>
        <v>6</v>
      </c>
      <c r="K273" s="32">
        <f>SUMIF('5th Cycle APR Raw Data-Last'!$A$3:$A$1377,'5th Cycle Summary-Final2'!$C273,'5th Cycle APR Raw Data-Last'!K$3:K$1377)</f>
        <v>432</v>
      </c>
      <c r="L273" s="32">
        <f>SUMIF('5th Cycle APR Raw Data-Last'!$A$3:$A$1377,'5th Cycle Summary-Final2'!$C273,'5th Cycle APR Raw Data-Last'!L$3:L$1377)</f>
        <v>23</v>
      </c>
      <c r="M273" s="32">
        <f>SUMIF('5th Cycle APR Raw Data-Last'!$A$3:$A$1377,'5th Cycle Summary-Final2'!$C273,'5th Cycle APR Raw Data-Last'!M$3:M$1377)</f>
        <v>409</v>
      </c>
      <c r="N273" s="32">
        <f t="shared" si="2"/>
        <v>0</v>
      </c>
      <c r="O273" s="34">
        <f t="shared" si="3"/>
        <v>72</v>
      </c>
      <c r="P273" s="32">
        <f>VLOOKUP(C273,'5th Cycle APR Raw Data-Last'!$A$3:$S$1377,14,FALSE)</f>
        <v>7</v>
      </c>
      <c r="Q273" s="32">
        <f>SUMIF('5th Cycle APR Raw Data-Last'!$A$3:$A$1377,'5th Cycle Summary-Final2'!$C273,'5th Cycle APR Raw Data-Last'!$O$3:$O$1377)</f>
        <v>403</v>
      </c>
      <c r="R273" s="32">
        <f t="shared" si="4"/>
        <v>0</v>
      </c>
      <c r="S273" s="34">
        <f t="shared" si="5"/>
        <v>57.571428571428569</v>
      </c>
      <c r="T273" s="32">
        <f>VLOOKUP(C273,'5th Cycle APR Raw Data-Last'!$A$3:$S$1377,16,FALSE)</f>
        <v>17</v>
      </c>
      <c r="U273" s="32">
        <f>SUMIF('5th Cycle APR Raw Data-Last'!$A$3:$A$1377,'5th Cycle Summary-Final2'!$C273,'5th Cycle APR Raw Data-Last'!$Q$3:$Q$1377)</f>
        <v>487</v>
      </c>
      <c r="V273" s="32">
        <f t="shared" si="6"/>
        <v>0</v>
      </c>
      <c r="W273" s="34">
        <f t="shared" si="7"/>
        <v>28.647058823529413</v>
      </c>
      <c r="X273" s="32">
        <f>VLOOKUP(C273,'5th Cycle APR Raw Data-Last'!$A$3:$S$1377,18,FALSE)</f>
        <v>39</v>
      </c>
      <c r="Y273" s="32">
        <f>SUMIF('5th Cycle APR Raw Data-Last'!$A$3:$A$1377,'5th Cycle Summary-Final2'!$C273,'5th Cycle APR Raw Data-Last'!$S$3:$S$1377)</f>
        <v>1438</v>
      </c>
      <c r="Z273" s="32">
        <f t="shared" si="8"/>
        <v>0</v>
      </c>
    </row>
    <row r="274" spans="1:26" ht="12.75" customHeight="1" x14ac:dyDescent="0.15">
      <c r="A274" s="9" t="s">
        <v>352</v>
      </c>
      <c r="B274" s="9" t="s">
        <v>144</v>
      </c>
      <c r="C274" s="29" t="s">
        <v>409</v>
      </c>
      <c r="D274" s="32">
        <f>VLOOKUP(C274,'5th Cycle APR Raw Data-Last'!$A$3:$S$1377,6,FALSE)</f>
        <v>382</v>
      </c>
      <c r="E274" s="32">
        <f>SUMIF('5th Cycle APR Raw Data-Last'!$A$3:$A$1377,'5th Cycle Summary-Final2'!$C274,'5th Cycle APR Raw Data-Last'!G$3:G$1377)</f>
        <v>0</v>
      </c>
      <c r="F274" s="32">
        <f>SUMIF('5th Cycle APR Raw Data-Last'!$A$3:$A$1377,'5th Cycle Summary-Final2'!$C274,'5th Cycle APR Raw Data-Last'!H$3:H$1377)</f>
        <v>0</v>
      </c>
      <c r="G274" s="32">
        <f>SUMIF('5th Cycle APR Raw Data-Last'!$A$3:$A$1377,'5th Cycle Summary-Final2'!$C274,'5th Cycle APR Raw Data-Last'!I$3:I$1377)</f>
        <v>0</v>
      </c>
      <c r="H274" s="32">
        <f t="shared" si="0"/>
        <v>382</v>
      </c>
      <c r="I274" s="34">
        <f t="shared" si="1"/>
        <v>0</v>
      </c>
      <c r="J274" s="32">
        <f>VLOOKUP(C274,'5th Cycle APR Raw Data-Last'!$A$3:$S$1377,10,FALSE)</f>
        <v>260</v>
      </c>
      <c r="K274" s="32">
        <f>SUMIF('5th Cycle APR Raw Data-Last'!$A$3:$A$1377,'5th Cycle Summary-Final2'!$C274,'5th Cycle APR Raw Data-Last'!K$3:K$1377)</f>
        <v>0</v>
      </c>
      <c r="L274" s="32">
        <f>SUMIF('5th Cycle APR Raw Data-Last'!$A$3:$A$1377,'5th Cycle Summary-Final2'!$C274,'5th Cycle APR Raw Data-Last'!L$3:L$1377)</f>
        <v>0</v>
      </c>
      <c r="M274" s="32">
        <f>SUMIF('5th Cycle APR Raw Data-Last'!$A$3:$A$1377,'5th Cycle Summary-Final2'!$C274,'5th Cycle APR Raw Data-Last'!M$3:M$1377)</f>
        <v>0</v>
      </c>
      <c r="N274" s="32">
        <f t="shared" si="2"/>
        <v>260</v>
      </c>
      <c r="O274" s="34">
        <f t="shared" si="3"/>
        <v>0</v>
      </c>
      <c r="P274" s="32">
        <f>VLOOKUP(C274,'5th Cycle APR Raw Data-Last'!$A$3:$S$1377,14,FALSE)</f>
        <v>294</v>
      </c>
      <c r="Q274" s="32">
        <f>SUMIF('5th Cycle APR Raw Data-Last'!$A$3:$A$1377,'5th Cycle Summary-Final2'!$C274,'5th Cycle APR Raw Data-Last'!$O$3:$O$1377)</f>
        <v>0</v>
      </c>
      <c r="R274" s="32">
        <f t="shared" si="4"/>
        <v>294</v>
      </c>
      <c r="S274" s="34">
        <f t="shared" si="5"/>
        <v>0</v>
      </c>
      <c r="T274" s="32">
        <f>VLOOKUP(C274,'5th Cycle APR Raw Data-Last'!$A$3:$S$1377,16,FALSE)</f>
        <v>653</v>
      </c>
      <c r="U274" s="32">
        <f>SUMIF('5th Cycle APR Raw Data-Last'!$A$3:$A$1377,'5th Cycle Summary-Final2'!$C274,'5th Cycle APR Raw Data-Last'!$Q$3:$Q$1377)</f>
        <v>302</v>
      </c>
      <c r="V274" s="32">
        <f t="shared" si="6"/>
        <v>351</v>
      </c>
      <c r="W274" s="34">
        <f t="shared" si="7"/>
        <v>0.46248085758039814</v>
      </c>
      <c r="X274" s="32">
        <f>VLOOKUP(C274,'5th Cycle APR Raw Data-Last'!$A$3:$S$1377,18,FALSE)</f>
        <v>1589</v>
      </c>
      <c r="Y274" s="32">
        <f>SUMIF('5th Cycle APR Raw Data-Last'!$A$3:$A$1377,'5th Cycle Summary-Final2'!$C274,'5th Cycle APR Raw Data-Last'!$S$3:$S$1377)</f>
        <v>302</v>
      </c>
      <c r="Z274" s="32">
        <f t="shared" si="8"/>
        <v>1287</v>
      </c>
    </row>
    <row r="275" spans="1:26" ht="12.75" customHeight="1" x14ac:dyDescent="0.15">
      <c r="A275" s="9" t="s">
        <v>352</v>
      </c>
      <c r="B275" s="9" t="s">
        <v>144</v>
      </c>
      <c r="C275" s="29" t="s">
        <v>410</v>
      </c>
      <c r="D275" s="32">
        <f>VLOOKUP(C275,'5th Cycle APR Raw Data-Last'!$A$3:$S$1377,6,FALSE)</f>
        <v>780</v>
      </c>
      <c r="E275" s="32">
        <f>SUMIF('5th Cycle APR Raw Data-Last'!$A$3:$A$1377,'5th Cycle Summary-Final2'!$C275,'5th Cycle APR Raw Data-Last'!G$3:G$1377)</f>
        <v>42</v>
      </c>
      <c r="F275" s="32">
        <f>SUMIF('5th Cycle APR Raw Data-Last'!$A$3:$A$1377,'5th Cycle Summary-Final2'!$C275,'5th Cycle APR Raw Data-Last'!H$3:H$1377)</f>
        <v>42</v>
      </c>
      <c r="G275" s="32">
        <f>SUMIF('5th Cycle APR Raw Data-Last'!$A$3:$A$1377,'5th Cycle Summary-Final2'!$C275,'5th Cycle APR Raw Data-Last'!I$3:I$1377)</f>
        <v>0</v>
      </c>
      <c r="H275" s="32">
        <f t="shared" si="0"/>
        <v>738</v>
      </c>
      <c r="I275" s="34">
        <f t="shared" si="1"/>
        <v>5.3846153846153849E-2</v>
      </c>
      <c r="J275" s="32">
        <f>VLOOKUP(C275,'5th Cycle APR Raw Data-Last'!$A$3:$S$1377,10,FALSE)</f>
        <v>636</v>
      </c>
      <c r="K275" s="32">
        <f>SUMIF('5th Cycle APR Raw Data-Last'!$A$3:$A$1377,'5th Cycle Summary-Final2'!$C275,'5th Cycle APR Raw Data-Last'!K$3:K$1377)</f>
        <v>132</v>
      </c>
      <c r="L275" s="32">
        <f>SUMIF('5th Cycle APR Raw Data-Last'!$A$3:$A$1377,'5th Cycle Summary-Final2'!$C275,'5th Cycle APR Raw Data-Last'!L$3:L$1377)</f>
        <v>101</v>
      </c>
      <c r="M275" s="32">
        <f>SUMIF('5th Cycle APR Raw Data-Last'!$A$3:$A$1377,'5th Cycle Summary-Final2'!$C275,'5th Cycle APR Raw Data-Last'!M$3:M$1377)</f>
        <v>31</v>
      </c>
      <c r="N275" s="32">
        <f t="shared" si="2"/>
        <v>504</v>
      </c>
      <c r="O275" s="34">
        <f t="shared" si="3"/>
        <v>0.20754716981132076</v>
      </c>
      <c r="P275" s="32">
        <f>VLOOKUP(C275,'5th Cycle APR Raw Data-Last'!$A$3:$S$1377,14,FALSE)</f>
        <v>552</v>
      </c>
      <c r="Q275" s="32">
        <f>SUMIF('5th Cycle APR Raw Data-Last'!$A$3:$A$1377,'5th Cycle Summary-Final2'!$C275,'5th Cycle APR Raw Data-Last'!$O$3:$O$1377)</f>
        <v>35</v>
      </c>
      <c r="R275" s="32">
        <f t="shared" si="4"/>
        <v>517</v>
      </c>
      <c r="S275" s="34">
        <f t="shared" si="5"/>
        <v>6.3405797101449279E-2</v>
      </c>
      <c r="T275" s="32">
        <f>VLOOKUP(C275,'5th Cycle APR Raw Data-Last'!$A$3:$S$1377,16,FALSE)</f>
        <v>851</v>
      </c>
      <c r="U275" s="32">
        <f>SUMIF('5th Cycle APR Raw Data-Last'!$A$3:$A$1377,'5th Cycle Summary-Final2'!$C275,'5th Cycle APR Raw Data-Last'!$Q$3:$Q$1377)</f>
        <v>254</v>
      </c>
      <c r="V275" s="32">
        <f t="shared" si="6"/>
        <v>597</v>
      </c>
      <c r="W275" s="34">
        <f t="shared" si="7"/>
        <v>0.29847238542890719</v>
      </c>
      <c r="X275" s="32">
        <f>VLOOKUP(C275,'5th Cycle APR Raw Data-Last'!$A$3:$S$1377,18,FALSE)</f>
        <v>2819</v>
      </c>
      <c r="Y275" s="32">
        <f>SUMIF('5th Cycle APR Raw Data-Last'!$A$3:$A$1377,'5th Cycle Summary-Final2'!$C275,'5th Cycle APR Raw Data-Last'!$S$3:$S$1377)</f>
        <v>463</v>
      </c>
      <c r="Z275" s="32">
        <f t="shared" si="8"/>
        <v>2356</v>
      </c>
    </row>
    <row r="276" spans="1:26" ht="12.75" customHeight="1" x14ac:dyDescent="0.15">
      <c r="A276" s="9" t="s">
        <v>352</v>
      </c>
      <c r="B276" s="9" t="s">
        <v>144</v>
      </c>
      <c r="C276" s="29" t="s">
        <v>415</v>
      </c>
      <c r="D276" s="32">
        <f>VLOOKUP(C276,'5th Cycle APR Raw Data-Last'!$A$3:$S$1377,6,FALSE)</f>
        <v>209</v>
      </c>
      <c r="E276" s="32">
        <f>SUMIF('5th Cycle APR Raw Data-Last'!$A$3:$A$1377,'5th Cycle Summary-Final2'!$C276,'5th Cycle APR Raw Data-Last'!G$3:G$1377)</f>
        <v>0</v>
      </c>
      <c r="F276" s="32">
        <f>SUMIF('5th Cycle APR Raw Data-Last'!$A$3:$A$1377,'5th Cycle Summary-Final2'!$C276,'5th Cycle APR Raw Data-Last'!H$3:H$1377)</f>
        <v>0</v>
      </c>
      <c r="G276" s="32">
        <f>SUMIF('5th Cycle APR Raw Data-Last'!$A$3:$A$1377,'5th Cycle Summary-Final2'!$C276,'5th Cycle APR Raw Data-Last'!I$3:I$1377)</f>
        <v>0</v>
      </c>
      <c r="H276" s="32">
        <f t="shared" si="0"/>
        <v>209</v>
      </c>
      <c r="I276" s="34">
        <f t="shared" si="1"/>
        <v>0</v>
      </c>
      <c r="J276" s="32">
        <f>VLOOKUP(C276,'5th Cycle APR Raw Data-Last'!$A$3:$S$1377,10,FALSE)</f>
        <v>149</v>
      </c>
      <c r="K276" s="32">
        <f>SUMIF('5th Cycle APR Raw Data-Last'!$A$3:$A$1377,'5th Cycle Summary-Final2'!$C276,'5th Cycle APR Raw Data-Last'!K$3:K$1377)</f>
        <v>0</v>
      </c>
      <c r="L276" s="32">
        <f>SUMIF('5th Cycle APR Raw Data-Last'!$A$3:$A$1377,'5th Cycle Summary-Final2'!$C276,'5th Cycle APR Raw Data-Last'!L$3:L$1377)</f>
        <v>0</v>
      </c>
      <c r="M276" s="32">
        <f>SUMIF('5th Cycle APR Raw Data-Last'!$A$3:$A$1377,'5th Cycle Summary-Final2'!$C276,'5th Cycle APR Raw Data-Last'!M$3:M$1377)</f>
        <v>0</v>
      </c>
      <c r="N276" s="32">
        <f t="shared" si="2"/>
        <v>149</v>
      </c>
      <c r="O276" s="34">
        <f t="shared" si="3"/>
        <v>0</v>
      </c>
      <c r="P276" s="32">
        <f>VLOOKUP(C276,'5th Cycle APR Raw Data-Last'!$A$3:$S$1377,14,FALSE)</f>
        <v>172</v>
      </c>
      <c r="Q276" s="32">
        <f>SUMIF('5th Cycle APR Raw Data-Last'!$A$3:$A$1377,'5th Cycle Summary-Final2'!$C276,'5th Cycle APR Raw Data-Last'!$O$3:$O$1377)</f>
        <v>0</v>
      </c>
      <c r="R276" s="32">
        <f t="shared" si="4"/>
        <v>172</v>
      </c>
      <c r="S276" s="34">
        <f t="shared" si="5"/>
        <v>0</v>
      </c>
      <c r="T276" s="32">
        <f>VLOOKUP(C276,'5th Cycle APR Raw Data-Last'!$A$3:$S$1377,16,FALSE)</f>
        <v>400</v>
      </c>
      <c r="U276" s="32">
        <f>SUMIF('5th Cycle APR Raw Data-Last'!$A$3:$A$1377,'5th Cycle Summary-Final2'!$C276,'5th Cycle APR Raw Data-Last'!$Q$3:$Q$1377)</f>
        <v>89</v>
      </c>
      <c r="V276" s="32">
        <f t="shared" si="6"/>
        <v>311</v>
      </c>
      <c r="W276" s="34">
        <f t="shared" si="7"/>
        <v>0.2225</v>
      </c>
      <c r="X276" s="32">
        <f>VLOOKUP(C276,'5th Cycle APR Raw Data-Last'!$A$3:$S$1377,18,FALSE)</f>
        <v>930</v>
      </c>
      <c r="Y276" s="32">
        <f>SUMIF('5th Cycle APR Raw Data-Last'!$A$3:$A$1377,'5th Cycle Summary-Final2'!$C276,'5th Cycle APR Raw Data-Last'!$S$3:$S$1377)</f>
        <v>89</v>
      </c>
      <c r="Z276" s="32">
        <f t="shared" si="8"/>
        <v>841</v>
      </c>
    </row>
    <row r="277" spans="1:26" ht="12.75" customHeight="1" x14ac:dyDescent="0.15">
      <c r="A277" s="9" t="s">
        <v>416</v>
      </c>
      <c r="B277" s="9" t="s">
        <v>417</v>
      </c>
      <c r="C277" s="29" t="s">
        <v>418</v>
      </c>
      <c r="D277" s="32">
        <f>VLOOKUP(C277,'5th Cycle APR Raw Data-Last'!$A$3:$S$1377,6,FALSE)</f>
        <v>912</v>
      </c>
      <c r="E277" s="32">
        <f>SUMIF('5th Cycle APR Raw Data-Last'!$A$3:$A$1377,'5th Cycle Summary-Final2'!$C277,'5th Cycle APR Raw Data-Last'!G$3:G$1377)</f>
        <v>42</v>
      </c>
      <c r="F277" s="32">
        <f>SUMIF('5th Cycle APR Raw Data-Last'!$A$3:$A$1377,'5th Cycle Summary-Final2'!$C277,'5th Cycle APR Raw Data-Last'!H$3:H$1377)</f>
        <v>42</v>
      </c>
      <c r="G277" s="32">
        <f>SUMIF('5th Cycle APR Raw Data-Last'!$A$3:$A$1377,'5th Cycle Summary-Final2'!$C277,'5th Cycle APR Raw Data-Last'!I$3:I$1377)</f>
        <v>0</v>
      </c>
      <c r="H277" s="32">
        <f t="shared" si="0"/>
        <v>870</v>
      </c>
      <c r="I277" s="34">
        <f t="shared" si="1"/>
        <v>4.6052631578947366E-2</v>
      </c>
      <c r="J277" s="32">
        <f>VLOOKUP(C277,'5th Cycle APR Raw Data-Last'!$A$3:$S$1377,10,FALSE)</f>
        <v>693</v>
      </c>
      <c r="K277" s="32">
        <f>SUMIF('5th Cycle APR Raw Data-Last'!$A$3:$A$1377,'5th Cycle Summary-Final2'!$C277,'5th Cycle APR Raw Data-Last'!K$3:K$1377)</f>
        <v>218</v>
      </c>
      <c r="L277" s="32">
        <f>SUMIF('5th Cycle APR Raw Data-Last'!$A$3:$A$1377,'5th Cycle Summary-Final2'!$C277,'5th Cycle APR Raw Data-Last'!L$3:L$1377)</f>
        <v>215</v>
      </c>
      <c r="M277" s="32">
        <f>SUMIF('5th Cycle APR Raw Data-Last'!$A$3:$A$1377,'5th Cycle Summary-Final2'!$C277,'5th Cycle APR Raw Data-Last'!M$3:M$1377)</f>
        <v>3</v>
      </c>
      <c r="N277" s="32">
        <f t="shared" si="2"/>
        <v>475</v>
      </c>
      <c r="O277" s="34">
        <f t="shared" si="3"/>
        <v>0.31457431457431456</v>
      </c>
      <c r="P277" s="32">
        <f>VLOOKUP(C277,'5th Cycle APR Raw Data-Last'!$A$3:$S$1377,14,FALSE)</f>
        <v>1062</v>
      </c>
      <c r="Q277" s="32">
        <f>SUMIF('5th Cycle APR Raw Data-Last'!$A$3:$A$1377,'5th Cycle Summary-Final2'!$C277,'5th Cycle APR Raw Data-Last'!$O$3:$O$1377)</f>
        <v>229</v>
      </c>
      <c r="R277" s="32">
        <f t="shared" si="4"/>
        <v>833</v>
      </c>
      <c r="S277" s="34">
        <f t="shared" si="5"/>
        <v>0.21563088512241055</v>
      </c>
      <c r="T277" s="32">
        <f>VLOOKUP(C277,'5th Cycle APR Raw Data-Last'!$A$3:$S$1377,16,FALSE)</f>
        <v>2332</v>
      </c>
      <c r="U277" s="32">
        <f>SUMIF('5th Cycle APR Raw Data-Last'!$A$3:$A$1377,'5th Cycle Summary-Final2'!$C277,'5th Cycle APR Raw Data-Last'!$Q$3:$Q$1377)</f>
        <v>2634</v>
      </c>
      <c r="V277" s="32">
        <f t="shared" si="6"/>
        <v>0</v>
      </c>
      <c r="W277" s="34">
        <f t="shared" si="7"/>
        <v>1.1295025728987993</v>
      </c>
      <c r="X277" s="32">
        <f>VLOOKUP(C277,'5th Cycle APR Raw Data-Last'!$A$3:$S$1377,18,FALSE)</f>
        <v>4999</v>
      </c>
      <c r="Y277" s="32">
        <f>SUMIF('5th Cycle APR Raw Data-Last'!$A$3:$A$1377,'5th Cycle Summary-Final2'!$C277,'5th Cycle APR Raw Data-Last'!$S$3:$S$1377)</f>
        <v>3123</v>
      </c>
      <c r="Z277" s="32">
        <f t="shared" si="8"/>
        <v>2178</v>
      </c>
    </row>
    <row r="278" spans="1:26" ht="12.75" customHeight="1" x14ac:dyDescent="0.15">
      <c r="A278" s="9" t="s">
        <v>416</v>
      </c>
      <c r="B278" s="9" t="s">
        <v>417</v>
      </c>
      <c r="C278" s="29" t="s">
        <v>419</v>
      </c>
      <c r="D278" s="32">
        <f>VLOOKUP(C278,'5th Cycle APR Raw Data-Last'!$A$3:$S$1377,6,FALSE)</f>
        <v>3209</v>
      </c>
      <c r="E278" s="32">
        <f>SUMIF('5th Cycle APR Raw Data-Last'!$A$3:$A$1377,'5th Cycle Summary-Final2'!$C278,'5th Cycle APR Raw Data-Last'!G$3:G$1377)</f>
        <v>115</v>
      </c>
      <c r="F278" s="32">
        <f>SUMIF('5th Cycle APR Raw Data-Last'!$A$3:$A$1377,'5th Cycle Summary-Final2'!$C278,'5th Cycle APR Raw Data-Last'!H$3:H$1377)</f>
        <v>115</v>
      </c>
      <c r="G278" s="32">
        <f>SUMIF('5th Cycle APR Raw Data-Last'!$A$3:$A$1377,'5th Cycle Summary-Final2'!$C278,'5th Cycle APR Raw Data-Last'!I$3:I$1377)</f>
        <v>0</v>
      </c>
      <c r="H278" s="32">
        <f t="shared" si="0"/>
        <v>3094</v>
      </c>
      <c r="I278" s="34">
        <f t="shared" si="1"/>
        <v>3.5836709255219694E-2</v>
      </c>
      <c r="J278" s="32">
        <f>VLOOKUP(C278,'5th Cycle APR Raw Data-Last'!$A$3:$S$1377,10,FALSE)</f>
        <v>2439</v>
      </c>
      <c r="K278" s="32">
        <f>SUMIF('5th Cycle APR Raw Data-Last'!$A$3:$A$1377,'5th Cycle Summary-Final2'!$C278,'5th Cycle APR Raw Data-Last'!K$3:K$1377)</f>
        <v>565</v>
      </c>
      <c r="L278" s="32">
        <f>SUMIF('5th Cycle APR Raw Data-Last'!$A$3:$A$1377,'5th Cycle Summary-Final2'!$C278,'5th Cycle APR Raw Data-Last'!L$3:L$1377)</f>
        <v>565</v>
      </c>
      <c r="M278" s="32">
        <f>SUMIF('5th Cycle APR Raw Data-Last'!$A$3:$A$1377,'5th Cycle Summary-Final2'!$C278,'5th Cycle APR Raw Data-Last'!M$3:M$1377)</f>
        <v>0</v>
      </c>
      <c r="N278" s="32">
        <f t="shared" si="2"/>
        <v>1874</v>
      </c>
      <c r="O278" s="34">
        <f t="shared" si="3"/>
        <v>0.23165231652316523</v>
      </c>
      <c r="P278" s="32">
        <f>VLOOKUP(C278,'5th Cycle APR Raw Data-Last'!$A$3:$S$1377,14,FALSE)</f>
        <v>2257</v>
      </c>
      <c r="Q278" s="32">
        <f>SUMIF('5th Cycle APR Raw Data-Last'!$A$3:$A$1377,'5th Cycle Summary-Final2'!$C278,'5th Cycle APR Raw Data-Last'!$O$3:$O$1377)</f>
        <v>328</v>
      </c>
      <c r="R278" s="32">
        <f t="shared" si="4"/>
        <v>1929</v>
      </c>
      <c r="S278" s="34">
        <f t="shared" si="5"/>
        <v>0.14532565352237484</v>
      </c>
      <c r="T278" s="32">
        <f>VLOOKUP(C278,'5th Cycle APR Raw Data-Last'!$A$3:$S$1377,16,FALSE)</f>
        <v>4956</v>
      </c>
      <c r="U278" s="32">
        <f>SUMIF('5th Cycle APR Raw Data-Last'!$A$3:$A$1377,'5th Cycle Summary-Final2'!$C278,'5th Cycle APR Raw Data-Last'!$Q$3:$Q$1377)</f>
        <v>5837</v>
      </c>
      <c r="V278" s="32">
        <f t="shared" si="6"/>
        <v>0</v>
      </c>
      <c r="W278" s="34">
        <f t="shared" si="7"/>
        <v>1.1777643260694108</v>
      </c>
      <c r="X278" s="32">
        <f>VLOOKUP(C278,'5th Cycle APR Raw Data-Last'!$A$3:$S$1377,18,FALSE)</f>
        <v>12861</v>
      </c>
      <c r="Y278" s="32">
        <f>SUMIF('5th Cycle APR Raw Data-Last'!$A$3:$A$1377,'5th Cycle Summary-Final2'!$C278,'5th Cycle APR Raw Data-Last'!$S$3:$S$1377)</f>
        <v>6845</v>
      </c>
      <c r="Z278" s="32">
        <f t="shared" si="8"/>
        <v>6897</v>
      </c>
    </row>
    <row r="279" spans="1:26" ht="12.75" customHeight="1" x14ac:dyDescent="0.15">
      <c r="A279" s="9" t="s">
        <v>416</v>
      </c>
      <c r="B279" s="9" t="s">
        <v>417</v>
      </c>
      <c r="C279" s="29" t="s">
        <v>420</v>
      </c>
      <c r="D279" s="32">
        <f>VLOOKUP(C279,'5th Cycle APR Raw Data-Last'!$A$3:$S$1377,6,FALSE)</f>
        <v>13</v>
      </c>
      <c r="E279" s="32">
        <f>SUMIF('5th Cycle APR Raw Data-Last'!$A$3:$A$1377,'5th Cycle Summary-Final2'!$C279,'5th Cycle APR Raw Data-Last'!G$3:G$1377)</f>
        <v>0</v>
      </c>
      <c r="F279" s="32">
        <f>SUMIF('5th Cycle APR Raw Data-Last'!$A$3:$A$1377,'5th Cycle Summary-Final2'!$C279,'5th Cycle APR Raw Data-Last'!H$3:H$1377)</f>
        <v>0</v>
      </c>
      <c r="G279" s="32">
        <f>SUMIF('5th Cycle APR Raw Data-Last'!$A$3:$A$1377,'5th Cycle Summary-Final2'!$C279,'5th Cycle APR Raw Data-Last'!I$3:I$1377)</f>
        <v>0</v>
      </c>
      <c r="H279" s="32">
        <f t="shared" si="0"/>
        <v>13</v>
      </c>
      <c r="I279" s="34">
        <f t="shared" si="1"/>
        <v>0</v>
      </c>
      <c r="J279" s="32">
        <f>VLOOKUP(C279,'5th Cycle APR Raw Data-Last'!$A$3:$S$1377,10,FALSE)</f>
        <v>9</v>
      </c>
      <c r="K279" s="32">
        <f>SUMIF('5th Cycle APR Raw Data-Last'!$A$3:$A$1377,'5th Cycle Summary-Final2'!$C279,'5th Cycle APR Raw Data-Last'!K$3:K$1377)</f>
        <v>0</v>
      </c>
      <c r="L279" s="32">
        <f>SUMIF('5th Cycle APR Raw Data-Last'!$A$3:$A$1377,'5th Cycle Summary-Final2'!$C279,'5th Cycle APR Raw Data-Last'!L$3:L$1377)</f>
        <v>0</v>
      </c>
      <c r="M279" s="32">
        <f>SUMIF('5th Cycle APR Raw Data-Last'!$A$3:$A$1377,'5th Cycle Summary-Final2'!$C279,'5th Cycle APR Raw Data-Last'!M$3:M$1377)</f>
        <v>0</v>
      </c>
      <c r="N279" s="32">
        <f t="shared" si="2"/>
        <v>9</v>
      </c>
      <c r="O279" s="34">
        <f t="shared" si="3"/>
        <v>0</v>
      </c>
      <c r="P279" s="32">
        <f>VLOOKUP(C279,'5th Cycle APR Raw Data-Last'!$A$3:$S$1377,14,FALSE)</f>
        <v>9</v>
      </c>
      <c r="Q279" s="32">
        <f>SUMIF('5th Cycle APR Raw Data-Last'!$A$3:$A$1377,'5th Cycle Summary-Final2'!$C279,'5th Cycle APR Raw Data-Last'!$O$3:$O$1377)</f>
        <v>0</v>
      </c>
      <c r="R279" s="32">
        <f t="shared" si="4"/>
        <v>9</v>
      </c>
      <c r="S279" s="34">
        <f t="shared" si="5"/>
        <v>0</v>
      </c>
      <c r="T279" s="32">
        <f>VLOOKUP(C279,'5th Cycle APR Raw Data-Last'!$A$3:$S$1377,16,FALSE)</f>
        <v>19</v>
      </c>
      <c r="U279" s="32">
        <f>SUMIF('5th Cycle APR Raw Data-Last'!$A$3:$A$1377,'5th Cycle Summary-Final2'!$C279,'5th Cycle APR Raw Data-Last'!$Q$3:$Q$1377)</f>
        <v>302</v>
      </c>
      <c r="V279" s="32">
        <f t="shared" si="6"/>
        <v>0</v>
      </c>
      <c r="W279" s="34">
        <f t="shared" si="7"/>
        <v>15.894736842105264</v>
      </c>
      <c r="X279" s="32">
        <f>VLOOKUP(C279,'5th Cycle APR Raw Data-Last'!$A$3:$S$1377,18,FALSE)</f>
        <v>50</v>
      </c>
      <c r="Y279" s="32">
        <f>SUMIF('5th Cycle APR Raw Data-Last'!$A$3:$A$1377,'5th Cycle Summary-Final2'!$C279,'5th Cycle APR Raw Data-Last'!$S$3:$S$1377)</f>
        <v>302</v>
      </c>
      <c r="Z279" s="32">
        <f t="shared" si="8"/>
        <v>31</v>
      </c>
    </row>
    <row r="280" spans="1:26" ht="12.75" customHeight="1" x14ac:dyDescent="0.15">
      <c r="A280" s="9" t="s">
        <v>416</v>
      </c>
      <c r="B280" s="9" t="s">
        <v>417</v>
      </c>
      <c r="C280" s="29" t="s">
        <v>421</v>
      </c>
      <c r="D280" s="32">
        <f>VLOOKUP(C280,'5th Cycle APR Raw Data-Last'!$A$3:$S$1377,6,FALSE)</f>
        <v>7</v>
      </c>
      <c r="E280" s="32">
        <f>SUMIF('5th Cycle APR Raw Data-Last'!$A$3:$A$1377,'5th Cycle Summary-Final2'!$C280,'5th Cycle APR Raw Data-Last'!G$3:G$1377)</f>
        <v>0</v>
      </c>
      <c r="F280" s="32">
        <f>SUMIF('5th Cycle APR Raw Data-Last'!$A$3:$A$1377,'5th Cycle Summary-Final2'!$C280,'5th Cycle APR Raw Data-Last'!H$3:H$1377)</f>
        <v>0</v>
      </c>
      <c r="G280" s="32">
        <f>SUMIF('5th Cycle APR Raw Data-Last'!$A$3:$A$1377,'5th Cycle Summary-Final2'!$C280,'5th Cycle APR Raw Data-Last'!I$3:I$1377)</f>
        <v>0</v>
      </c>
      <c r="H280" s="32">
        <f t="shared" si="0"/>
        <v>7</v>
      </c>
      <c r="I280" s="34">
        <f t="shared" si="1"/>
        <v>0</v>
      </c>
      <c r="J280" s="32">
        <f>VLOOKUP(C280,'5th Cycle APR Raw Data-Last'!$A$3:$S$1377,10,FALSE)</f>
        <v>5</v>
      </c>
      <c r="K280" s="32">
        <f>SUMIF('5th Cycle APR Raw Data-Last'!$A$3:$A$1377,'5th Cycle Summary-Final2'!$C280,'5th Cycle APR Raw Data-Last'!K$3:K$1377)</f>
        <v>0</v>
      </c>
      <c r="L280" s="32">
        <f>SUMIF('5th Cycle APR Raw Data-Last'!$A$3:$A$1377,'5th Cycle Summary-Final2'!$C280,'5th Cycle APR Raw Data-Last'!L$3:L$1377)</f>
        <v>0</v>
      </c>
      <c r="M280" s="32">
        <f>SUMIF('5th Cycle APR Raw Data-Last'!$A$3:$A$1377,'5th Cycle Summary-Final2'!$C280,'5th Cycle APR Raw Data-Last'!M$3:M$1377)</f>
        <v>0</v>
      </c>
      <c r="N280" s="32">
        <f t="shared" si="2"/>
        <v>5</v>
      </c>
      <c r="O280" s="34">
        <f t="shared" si="3"/>
        <v>0</v>
      </c>
      <c r="P280" s="32">
        <f>VLOOKUP(C280,'5th Cycle APR Raw Data-Last'!$A$3:$S$1377,14,FALSE)</f>
        <v>15</v>
      </c>
      <c r="Q280" s="32">
        <f>SUMIF('5th Cycle APR Raw Data-Last'!$A$3:$A$1377,'5th Cycle Summary-Final2'!$C280,'5th Cycle APR Raw Data-Last'!$O$3:$O$1377)</f>
        <v>0</v>
      </c>
      <c r="R280" s="32">
        <f t="shared" si="4"/>
        <v>15</v>
      </c>
      <c r="S280" s="34">
        <f t="shared" si="5"/>
        <v>0</v>
      </c>
      <c r="T280" s="32">
        <f>VLOOKUP(C280,'5th Cycle APR Raw Data-Last'!$A$3:$S$1377,16,FALSE)</f>
        <v>34</v>
      </c>
      <c r="U280" s="32">
        <f>SUMIF('5th Cycle APR Raw Data-Last'!$A$3:$A$1377,'5th Cycle Summary-Final2'!$C280,'5th Cycle APR Raw Data-Last'!$Q$3:$Q$1377)</f>
        <v>32</v>
      </c>
      <c r="V280" s="32">
        <f t="shared" si="6"/>
        <v>2</v>
      </c>
      <c r="W280" s="34">
        <f t="shared" si="7"/>
        <v>0.94117647058823528</v>
      </c>
      <c r="X280" s="32">
        <f>VLOOKUP(C280,'5th Cycle APR Raw Data-Last'!$A$3:$S$1377,18,FALSE)</f>
        <v>61</v>
      </c>
      <c r="Y280" s="32">
        <f>SUMIF('5th Cycle APR Raw Data-Last'!$A$3:$A$1377,'5th Cycle Summary-Final2'!$C280,'5th Cycle APR Raw Data-Last'!$S$3:$S$1377)</f>
        <v>32</v>
      </c>
      <c r="Z280" s="32">
        <f t="shared" si="8"/>
        <v>29</v>
      </c>
    </row>
    <row r="281" spans="1:26" ht="12.75" customHeight="1" x14ac:dyDescent="0.15">
      <c r="A281" s="9" t="s">
        <v>416</v>
      </c>
      <c r="B281" s="9" t="s">
        <v>417</v>
      </c>
      <c r="C281" s="29" t="s">
        <v>426</v>
      </c>
      <c r="D281" s="32">
        <f>VLOOKUP(C281,'5th Cycle APR Raw Data-Last'!$A$3:$S$1377,6,FALSE)</f>
        <v>1448</v>
      </c>
      <c r="E281" s="32">
        <f>SUMIF('5th Cycle APR Raw Data-Last'!$A$3:$A$1377,'5th Cycle Summary-Final2'!$C281,'5th Cycle APR Raw Data-Last'!G$3:G$1377)</f>
        <v>48</v>
      </c>
      <c r="F281" s="32">
        <f>SUMIF('5th Cycle APR Raw Data-Last'!$A$3:$A$1377,'5th Cycle Summary-Final2'!$C281,'5th Cycle APR Raw Data-Last'!H$3:H$1377)</f>
        <v>48</v>
      </c>
      <c r="G281" s="32">
        <f>SUMIF('5th Cycle APR Raw Data-Last'!$A$3:$A$1377,'5th Cycle Summary-Final2'!$C281,'5th Cycle APR Raw Data-Last'!I$3:I$1377)</f>
        <v>0</v>
      </c>
      <c r="H281" s="32">
        <f t="shared" si="0"/>
        <v>1400</v>
      </c>
      <c r="I281" s="34">
        <f t="shared" si="1"/>
        <v>3.3149171270718231E-2</v>
      </c>
      <c r="J281" s="32">
        <f>VLOOKUP(C281,'5th Cycle APR Raw Data-Last'!$A$3:$S$1377,10,FALSE)</f>
        <v>1101</v>
      </c>
      <c r="K281" s="32">
        <f>SUMIF('5th Cycle APR Raw Data-Last'!$A$3:$A$1377,'5th Cycle Summary-Final2'!$C281,'5th Cycle APR Raw Data-Last'!K$3:K$1377)</f>
        <v>9</v>
      </c>
      <c r="L281" s="32">
        <f>SUMIF('5th Cycle APR Raw Data-Last'!$A$3:$A$1377,'5th Cycle Summary-Final2'!$C281,'5th Cycle APR Raw Data-Last'!L$3:L$1377)</f>
        <v>9</v>
      </c>
      <c r="M281" s="32">
        <f>SUMIF('5th Cycle APR Raw Data-Last'!$A$3:$A$1377,'5th Cycle Summary-Final2'!$C281,'5th Cycle APR Raw Data-Last'!M$3:M$1377)</f>
        <v>0</v>
      </c>
      <c r="N281" s="32">
        <f t="shared" si="2"/>
        <v>1092</v>
      </c>
      <c r="O281" s="34">
        <f t="shared" si="3"/>
        <v>8.1743869209809257E-3</v>
      </c>
      <c r="P281" s="32">
        <f>VLOOKUP(C281,'5th Cycle APR Raw Data-Last'!$A$3:$S$1377,14,FALSE)</f>
        <v>1019</v>
      </c>
      <c r="Q281" s="32">
        <f>SUMIF('5th Cycle APR Raw Data-Last'!$A$3:$A$1377,'5th Cycle Summary-Final2'!$C281,'5th Cycle APR Raw Data-Last'!$O$3:$O$1377)</f>
        <v>34</v>
      </c>
      <c r="R281" s="32">
        <f t="shared" si="4"/>
        <v>985</v>
      </c>
      <c r="S281" s="34">
        <f t="shared" si="5"/>
        <v>3.3366045142296366E-2</v>
      </c>
      <c r="T281" s="32">
        <f>VLOOKUP(C281,'5th Cycle APR Raw Data-Last'!$A$3:$S$1377,16,FALSE)</f>
        <v>2237</v>
      </c>
      <c r="U281" s="32">
        <f>SUMIF('5th Cycle APR Raw Data-Last'!$A$3:$A$1377,'5th Cycle Summary-Final2'!$C281,'5th Cycle APR Raw Data-Last'!$Q$3:$Q$1377)</f>
        <v>188</v>
      </c>
      <c r="V281" s="32">
        <f t="shared" si="6"/>
        <v>2049</v>
      </c>
      <c r="W281" s="34">
        <f t="shared" si="7"/>
        <v>8.4041126508717034E-2</v>
      </c>
      <c r="X281" s="32">
        <f>VLOOKUP(C281,'5th Cycle APR Raw Data-Last'!$A$3:$S$1377,18,FALSE)</f>
        <v>5805</v>
      </c>
      <c r="Y281" s="32">
        <f>SUMIF('5th Cycle APR Raw Data-Last'!$A$3:$A$1377,'5th Cycle Summary-Final2'!$C281,'5th Cycle APR Raw Data-Last'!$S$3:$S$1377)</f>
        <v>279</v>
      </c>
      <c r="Z281" s="32">
        <f t="shared" si="8"/>
        <v>5526</v>
      </c>
    </row>
    <row r="282" spans="1:26" ht="12.75" customHeight="1" x14ac:dyDescent="0.15">
      <c r="A282" s="9" t="s">
        <v>416</v>
      </c>
      <c r="B282" s="9" t="s">
        <v>417</v>
      </c>
      <c r="C282" s="29" t="s">
        <v>428</v>
      </c>
      <c r="D282" s="32">
        <f>VLOOKUP(C282,'5th Cycle APR Raw Data-Last'!$A$3:$S$1377,6,FALSE)</f>
        <v>587</v>
      </c>
      <c r="E282" s="32">
        <f>SUMIF('5th Cycle APR Raw Data-Last'!$A$3:$A$1377,'5th Cycle Summary-Final2'!$C282,'5th Cycle APR Raw Data-Last'!G$3:G$1377)</f>
        <v>37</v>
      </c>
      <c r="F282" s="32">
        <f>SUMIF('5th Cycle APR Raw Data-Last'!$A$3:$A$1377,'5th Cycle Summary-Final2'!$C282,'5th Cycle APR Raw Data-Last'!H$3:H$1377)</f>
        <v>36</v>
      </c>
      <c r="G282" s="32">
        <f>SUMIF('5th Cycle APR Raw Data-Last'!$A$3:$A$1377,'5th Cycle Summary-Final2'!$C282,'5th Cycle APR Raw Data-Last'!I$3:I$1377)</f>
        <v>1</v>
      </c>
      <c r="H282" s="32">
        <f t="shared" si="0"/>
        <v>550</v>
      </c>
      <c r="I282" s="34">
        <f t="shared" si="1"/>
        <v>6.3032367972742753E-2</v>
      </c>
      <c r="J282" s="32">
        <f>VLOOKUP(C282,'5th Cycle APR Raw Data-Last'!$A$3:$S$1377,10,FALSE)</f>
        <v>446</v>
      </c>
      <c r="K282" s="32">
        <f>SUMIF('5th Cycle APR Raw Data-Last'!$A$3:$A$1377,'5th Cycle Summary-Final2'!$C282,'5th Cycle APR Raw Data-Last'!K$3:K$1377)</f>
        <v>24</v>
      </c>
      <c r="L282" s="32">
        <f>SUMIF('5th Cycle APR Raw Data-Last'!$A$3:$A$1377,'5th Cycle Summary-Final2'!$C282,'5th Cycle APR Raw Data-Last'!L$3:L$1377)</f>
        <v>23</v>
      </c>
      <c r="M282" s="32">
        <f>SUMIF('5th Cycle APR Raw Data-Last'!$A$3:$A$1377,'5th Cycle Summary-Final2'!$C282,'5th Cycle APR Raw Data-Last'!M$3:M$1377)</f>
        <v>1</v>
      </c>
      <c r="N282" s="32">
        <f t="shared" si="2"/>
        <v>422</v>
      </c>
      <c r="O282" s="34">
        <f t="shared" si="3"/>
        <v>5.3811659192825115E-2</v>
      </c>
      <c r="P282" s="32">
        <f>VLOOKUP(C282,'5th Cycle APR Raw Data-Last'!$A$3:$S$1377,14,FALSE)</f>
        <v>413</v>
      </c>
      <c r="Q282" s="32">
        <f>SUMIF('5th Cycle APR Raw Data-Last'!$A$3:$A$1377,'5th Cycle Summary-Final2'!$C282,'5th Cycle APR Raw Data-Last'!$O$3:$O$1377)</f>
        <v>4</v>
      </c>
      <c r="R282" s="32">
        <f t="shared" si="4"/>
        <v>409</v>
      </c>
      <c r="S282" s="34">
        <f t="shared" si="5"/>
        <v>9.6852300242130755E-3</v>
      </c>
      <c r="T282" s="32">
        <f>VLOOKUP(C282,'5th Cycle APR Raw Data-Last'!$A$3:$S$1377,16,FALSE)</f>
        <v>907</v>
      </c>
      <c r="U282" s="32">
        <f>SUMIF('5th Cycle APR Raw Data-Last'!$A$3:$A$1377,'5th Cycle Summary-Final2'!$C282,'5th Cycle APR Raw Data-Last'!$Q$3:$Q$1377)</f>
        <v>784</v>
      </c>
      <c r="V282" s="32">
        <f t="shared" si="6"/>
        <v>123</v>
      </c>
      <c r="W282" s="34">
        <f t="shared" si="7"/>
        <v>0.86438809261300997</v>
      </c>
      <c r="X282" s="32">
        <f>VLOOKUP(C282,'5th Cycle APR Raw Data-Last'!$A$3:$S$1377,18,FALSE)</f>
        <v>2353</v>
      </c>
      <c r="Y282" s="32">
        <f>SUMIF('5th Cycle APR Raw Data-Last'!$A$3:$A$1377,'5th Cycle Summary-Final2'!$C282,'5th Cycle APR Raw Data-Last'!$S$3:$S$1377)</f>
        <v>849</v>
      </c>
      <c r="Z282" s="32">
        <f t="shared" si="8"/>
        <v>1504</v>
      </c>
    </row>
    <row r="283" spans="1:26" ht="12.75" customHeight="1" x14ac:dyDescent="0.15">
      <c r="A283" s="9" t="s">
        <v>416</v>
      </c>
      <c r="B283" s="9" t="s">
        <v>417</v>
      </c>
      <c r="C283" s="29" t="s">
        <v>431</v>
      </c>
      <c r="D283" s="32">
        <f>VLOOKUP(C283,'5th Cycle APR Raw Data-Last'!$A$3:$S$1377,6,FALSE)</f>
        <v>1042</v>
      </c>
      <c r="E283" s="32">
        <f>SUMIF('5th Cycle APR Raw Data-Last'!$A$3:$A$1377,'5th Cycle Summary-Final2'!$C283,'5th Cycle APR Raw Data-Last'!G$3:G$1377)</f>
        <v>92</v>
      </c>
      <c r="F283" s="32">
        <f>SUMIF('5th Cycle APR Raw Data-Last'!$A$3:$A$1377,'5th Cycle Summary-Final2'!$C283,'5th Cycle APR Raw Data-Last'!H$3:H$1377)</f>
        <v>92</v>
      </c>
      <c r="G283" s="32">
        <f>SUMIF('5th Cycle APR Raw Data-Last'!$A$3:$A$1377,'5th Cycle Summary-Final2'!$C283,'5th Cycle APR Raw Data-Last'!I$3:I$1377)</f>
        <v>0</v>
      </c>
      <c r="H283" s="32">
        <f t="shared" si="0"/>
        <v>950</v>
      </c>
      <c r="I283" s="34">
        <f t="shared" si="1"/>
        <v>8.829174664107485E-2</v>
      </c>
      <c r="J283" s="32">
        <f>VLOOKUP(C283,'5th Cycle APR Raw Data-Last'!$A$3:$S$1377,10,FALSE)</f>
        <v>791</v>
      </c>
      <c r="K283" s="32">
        <f>SUMIF('5th Cycle APR Raw Data-Last'!$A$3:$A$1377,'5th Cycle Summary-Final2'!$C283,'5th Cycle APR Raw Data-Last'!K$3:K$1377)</f>
        <v>89</v>
      </c>
      <c r="L283" s="32">
        <f>SUMIF('5th Cycle APR Raw Data-Last'!$A$3:$A$1377,'5th Cycle Summary-Final2'!$C283,'5th Cycle APR Raw Data-Last'!L$3:L$1377)</f>
        <v>89</v>
      </c>
      <c r="M283" s="32">
        <f>SUMIF('5th Cycle APR Raw Data-Last'!$A$3:$A$1377,'5th Cycle Summary-Final2'!$C283,'5th Cycle APR Raw Data-Last'!M$3:M$1377)</f>
        <v>0</v>
      </c>
      <c r="N283" s="32">
        <f t="shared" si="2"/>
        <v>702</v>
      </c>
      <c r="O283" s="34">
        <f t="shared" si="3"/>
        <v>0.1125158027812895</v>
      </c>
      <c r="P283" s="32">
        <f>VLOOKUP(C283,'5th Cycle APR Raw Data-Last'!$A$3:$S$1377,14,FALSE)</f>
        <v>733</v>
      </c>
      <c r="Q283" s="32">
        <f>SUMIF('5th Cycle APR Raw Data-Last'!$A$3:$A$1377,'5th Cycle Summary-Final2'!$C283,'5th Cycle APR Raw Data-Last'!$O$3:$O$1377)</f>
        <v>13</v>
      </c>
      <c r="R283" s="32">
        <f t="shared" si="4"/>
        <v>720</v>
      </c>
      <c r="S283" s="34">
        <f t="shared" si="5"/>
        <v>1.7735334242837655E-2</v>
      </c>
      <c r="T283" s="32">
        <f>VLOOKUP(C283,'5th Cycle APR Raw Data-Last'!$A$3:$S$1377,16,FALSE)</f>
        <v>1609</v>
      </c>
      <c r="U283" s="32">
        <f>SUMIF('5th Cycle APR Raw Data-Last'!$A$3:$A$1377,'5th Cycle Summary-Final2'!$C283,'5th Cycle APR Raw Data-Last'!$Q$3:$Q$1377)</f>
        <v>1133</v>
      </c>
      <c r="V283" s="32">
        <f t="shared" si="6"/>
        <v>476</v>
      </c>
      <c r="W283" s="34">
        <f t="shared" si="7"/>
        <v>0.70416407706650097</v>
      </c>
      <c r="X283" s="32">
        <f>VLOOKUP(C283,'5th Cycle APR Raw Data-Last'!$A$3:$S$1377,18,FALSE)</f>
        <v>4175</v>
      </c>
      <c r="Y283" s="32">
        <f>SUMIF('5th Cycle APR Raw Data-Last'!$A$3:$A$1377,'5th Cycle Summary-Final2'!$C283,'5th Cycle APR Raw Data-Last'!$S$3:$S$1377)</f>
        <v>1327</v>
      </c>
      <c r="Z283" s="32">
        <f t="shared" si="8"/>
        <v>2848</v>
      </c>
    </row>
    <row r="284" spans="1:26" ht="12.75" customHeight="1" x14ac:dyDescent="0.15">
      <c r="A284" s="9" t="s">
        <v>416</v>
      </c>
      <c r="B284" s="9" t="s">
        <v>417</v>
      </c>
      <c r="C284" s="29" t="s">
        <v>432</v>
      </c>
      <c r="D284" s="32">
        <f>VLOOKUP(C284,'5th Cycle APR Raw Data-Last'!$A$3:$S$1377,6,FALSE)</f>
        <v>63</v>
      </c>
      <c r="E284" s="32">
        <f>SUMIF('5th Cycle APR Raw Data-Last'!$A$3:$A$1377,'5th Cycle Summary-Final2'!$C284,'5th Cycle APR Raw Data-Last'!G$3:G$1377)</f>
        <v>3</v>
      </c>
      <c r="F284" s="32">
        <f>SUMIF('5th Cycle APR Raw Data-Last'!$A$3:$A$1377,'5th Cycle Summary-Final2'!$C284,'5th Cycle APR Raw Data-Last'!H$3:H$1377)</f>
        <v>3</v>
      </c>
      <c r="G284" s="32">
        <f>SUMIF('5th Cycle APR Raw Data-Last'!$A$3:$A$1377,'5th Cycle Summary-Final2'!$C284,'5th Cycle APR Raw Data-Last'!I$3:I$1377)</f>
        <v>0</v>
      </c>
      <c r="H284" s="32">
        <f t="shared" si="0"/>
        <v>60</v>
      </c>
      <c r="I284" s="34">
        <f t="shared" si="1"/>
        <v>4.7619047619047616E-2</v>
      </c>
      <c r="J284" s="32">
        <f>VLOOKUP(C284,'5th Cycle APR Raw Data-Last'!$A$3:$S$1377,10,FALSE)</f>
        <v>48</v>
      </c>
      <c r="K284" s="32">
        <f>SUMIF('5th Cycle APR Raw Data-Last'!$A$3:$A$1377,'5th Cycle Summary-Final2'!$C284,'5th Cycle APR Raw Data-Last'!K$3:K$1377)</f>
        <v>26</v>
      </c>
      <c r="L284" s="32">
        <f>SUMIF('5th Cycle APR Raw Data-Last'!$A$3:$A$1377,'5th Cycle Summary-Final2'!$C284,'5th Cycle APR Raw Data-Last'!L$3:L$1377)</f>
        <v>26</v>
      </c>
      <c r="M284" s="32">
        <f>SUMIF('5th Cycle APR Raw Data-Last'!$A$3:$A$1377,'5th Cycle Summary-Final2'!$C284,'5th Cycle APR Raw Data-Last'!M$3:M$1377)</f>
        <v>0</v>
      </c>
      <c r="N284" s="32">
        <f t="shared" si="2"/>
        <v>22</v>
      </c>
      <c r="O284" s="34">
        <f t="shared" si="3"/>
        <v>0.54166666666666663</v>
      </c>
      <c r="P284" s="32">
        <f>VLOOKUP(C284,'5th Cycle APR Raw Data-Last'!$A$3:$S$1377,14,FALSE)</f>
        <v>45</v>
      </c>
      <c r="Q284" s="32">
        <f>SUMIF('5th Cycle APR Raw Data-Last'!$A$3:$A$1377,'5th Cycle Summary-Final2'!$C284,'5th Cycle APR Raw Data-Last'!$O$3:$O$1377)</f>
        <v>5</v>
      </c>
      <c r="R284" s="32">
        <f t="shared" si="4"/>
        <v>40</v>
      </c>
      <c r="S284" s="34">
        <f t="shared" si="5"/>
        <v>0.1111111111111111</v>
      </c>
      <c r="T284" s="32">
        <f>VLOOKUP(C284,'5th Cycle APR Raw Data-Last'!$A$3:$S$1377,16,FALSE)</f>
        <v>98</v>
      </c>
      <c r="U284" s="32">
        <f>SUMIF('5th Cycle APR Raw Data-Last'!$A$3:$A$1377,'5th Cycle Summary-Final2'!$C284,'5th Cycle APR Raw Data-Last'!$Q$3:$Q$1377)</f>
        <v>157</v>
      </c>
      <c r="V284" s="32">
        <f t="shared" si="6"/>
        <v>0</v>
      </c>
      <c r="W284" s="34">
        <f t="shared" si="7"/>
        <v>1.6020408163265305</v>
      </c>
      <c r="X284" s="32">
        <f>VLOOKUP(C284,'5th Cycle APR Raw Data-Last'!$A$3:$S$1377,18,FALSE)</f>
        <v>254</v>
      </c>
      <c r="Y284" s="32">
        <f>SUMIF('5th Cycle APR Raw Data-Last'!$A$3:$A$1377,'5th Cycle Summary-Final2'!$C284,'5th Cycle APR Raw Data-Last'!$S$3:$S$1377)</f>
        <v>191</v>
      </c>
      <c r="Z284" s="32">
        <f t="shared" si="8"/>
        <v>122</v>
      </c>
    </row>
    <row r="285" spans="1:26" ht="12.75" customHeight="1" x14ac:dyDescent="0.15">
      <c r="A285" s="9" t="s">
        <v>416</v>
      </c>
      <c r="B285" s="9" t="s">
        <v>417</v>
      </c>
      <c r="C285" s="29" t="s">
        <v>436</v>
      </c>
      <c r="D285" s="32">
        <f>VLOOKUP(C285,'5th Cycle APR Raw Data-Last'!$A$3:$S$1377,6,FALSE)</f>
        <v>430</v>
      </c>
      <c r="E285" s="32">
        <f>SUMIF('5th Cycle APR Raw Data-Last'!$A$3:$A$1377,'5th Cycle Summary-Final2'!$C285,'5th Cycle APR Raw Data-Last'!G$3:G$1377)</f>
        <v>0</v>
      </c>
      <c r="F285" s="32">
        <f>SUMIF('5th Cycle APR Raw Data-Last'!$A$3:$A$1377,'5th Cycle Summary-Final2'!$C285,'5th Cycle APR Raw Data-Last'!H$3:H$1377)</f>
        <v>0</v>
      </c>
      <c r="G285" s="32">
        <f>SUMIF('5th Cycle APR Raw Data-Last'!$A$3:$A$1377,'5th Cycle Summary-Final2'!$C285,'5th Cycle APR Raw Data-Last'!I$3:I$1377)</f>
        <v>0</v>
      </c>
      <c r="H285" s="32">
        <f t="shared" si="0"/>
        <v>430</v>
      </c>
      <c r="I285" s="34">
        <f t="shared" si="1"/>
        <v>0</v>
      </c>
      <c r="J285" s="32">
        <f>VLOOKUP(C285,'5th Cycle APR Raw Data-Last'!$A$3:$S$1377,10,FALSE)</f>
        <v>326</v>
      </c>
      <c r="K285" s="32">
        <f>SUMIF('5th Cycle APR Raw Data-Last'!$A$3:$A$1377,'5th Cycle Summary-Final2'!$C285,'5th Cycle APR Raw Data-Last'!K$3:K$1377)</f>
        <v>9</v>
      </c>
      <c r="L285" s="32">
        <f>SUMIF('5th Cycle APR Raw Data-Last'!$A$3:$A$1377,'5th Cycle Summary-Final2'!$C285,'5th Cycle APR Raw Data-Last'!L$3:L$1377)</f>
        <v>2</v>
      </c>
      <c r="M285" s="32">
        <f>SUMIF('5th Cycle APR Raw Data-Last'!$A$3:$A$1377,'5th Cycle Summary-Final2'!$C285,'5th Cycle APR Raw Data-Last'!M$3:M$1377)</f>
        <v>7</v>
      </c>
      <c r="N285" s="32">
        <f t="shared" si="2"/>
        <v>317</v>
      </c>
      <c r="O285" s="34">
        <f t="shared" si="3"/>
        <v>2.7607361963190184E-2</v>
      </c>
      <c r="P285" s="32">
        <f>VLOOKUP(C285,'5th Cycle APR Raw Data-Last'!$A$3:$S$1377,14,FALSE)</f>
        <v>302</v>
      </c>
      <c r="Q285" s="32">
        <f>SUMIF('5th Cycle APR Raw Data-Last'!$A$3:$A$1377,'5th Cycle Summary-Final2'!$C285,'5th Cycle APR Raw Data-Last'!$O$3:$O$1377)</f>
        <v>0</v>
      </c>
      <c r="R285" s="32">
        <f t="shared" si="4"/>
        <v>302</v>
      </c>
      <c r="S285" s="34">
        <f t="shared" si="5"/>
        <v>0</v>
      </c>
      <c r="T285" s="32">
        <f>VLOOKUP(C285,'5th Cycle APR Raw Data-Last'!$A$3:$S$1377,16,FALSE)</f>
        <v>664</v>
      </c>
      <c r="U285" s="32">
        <f>SUMIF('5th Cycle APR Raw Data-Last'!$A$3:$A$1377,'5th Cycle Summary-Final2'!$C285,'5th Cycle APR Raw Data-Last'!$Q$3:$Q$1377)</f>
        <v>536</v>
      </c>
      <c r="V285" s="32">
        <f t="shared" si="6"/>
        <v>128</v>
      </c>
      <c r="W285" s="34">
        <f t="shared" si="7"/>
        <v>0.80722891566265065</v>
      </c>
      <c r="X285" s="32">
        <f>VLOOKUP(C285,'5th Cycle APR Raw Data-Last'!$A$3:$S$1377,18,FALSE)</f>
        <v>1722</v>
      </c>
      <c r="Y285" s="32">
        <f>SUMIF('5th Cycle APR Raw Data-Last'!$A$3:$A$1377,'5th Cycle Summary-Final2'!$C285,'5th Cycle APR Raw Data-Last'!$S$3:$S$1377)</f>
        <v>545</v>
      </c>
      <c r="Z285" s="32">
        <f t="shared" si="8"/>
        <v>1177</v>
      </c>
    </row>
    <row r="286" spans="1:26" ht="12.75" customHeight="1" x14ac:dyDescent="0.15">
      <c r="A286" s="9" t="s">
        <v>416</v>
      </c>
      <c r="B286" s="9" t="s">
        <v>417</v>
      </c>
      <c r="C286" s="29" t="s">
        <v>437</v>
      </c>
      <c r="D286" s="32">
        <f>VLOOKUP(C286,'5th Cycle APR Raw Data-Last'!$A$3:$S$1377,6,FALSE)</f>
        <v>77</v>
      </c>
      <c r="E286" s="32">
        <f>SUMIF('5th Cycle APR Raw Data-Last'!$A$3:$A$1377,'5th Cycle Summary-Final2'!$C286,'5th Cycle APR Raw Data-Last'!G$3:G$1377)</f>
        <v>90</v>
      </c>
      <c r="F286" s="32">
        <f>SUMIF('5th Cycle APR Raw Data-Last'!$A$3:$A$1377,'5th Cycle Summary-Final2'!$C286,'5th Cycle APR Raw Data-Last'!H$3:H$1377)</f>
        <v>90</v>
      </c>
      <c r="G286" s="32">
        <f>SUMIF('5th Cycle APR Raw Data-Last'!$A$3:$A$1377,'5th Cycle Summary-Final2'!$C286,'5th Cycle APR Raw Data-Last'!I$3:I$1377)</f>
        <v>0</v>
      </c>
      <c r="H286" s="32">
        <f t="shared" si="0"/>
        <v>0</v>
      </c>
      <c r="I286" s="34">
        <f t="shared" si="1"/>
        <v>1.1688311688311688</v>
      </c>
      <c r="J286" s="32">
        <f>VLOOKUP(C286,'5th Cycle APR Raw Data-Last'!$A$3:$S$1377,10,FALSE)</f>
        <v>59</v>
      </c>
      <c r="K286" s="32">
        <f>SUMIF('5th Cycle APR Raw Data-Last'!$A$3:$A$1377,'5th Cycle Summary-Final2'!$C286,'5th Cycle APR Raw Data-Last'!K$3:K$1377)</f>
        <v>93</v>
      </c>
      <c r="L286" s="32">
        <f>SUMIF('5th Cycle APR Raw Data-Last'!$A$3:$A$1377,'5th Cycle Summary-Final2'!$C286,'5th Cycle APR Raw Data-Last'!L$3:L$1377)</f>
        <v>93</v>
      </c>
      <c r="M286" s="32">
        <f>SUMIF('5th Cycle APR Raw Data-Last'!$A$3:$A$1377,'5th Cycle Summary-Final2'!$C286,'5th Cycle APR Raw Data-Last'!M$3:M$1377)</f>
        <v>0</v>
      </c>
      <c r="N286" s="32">
        <f t="shared" si="2"/>
        <v>0</v>
      </c>
      <c r="O286" s="34">
        <f t="shared" si="3"/>
        <v>1.576271186440678</v>
      </c>
      <c r="P286" s="32">
        <f>VLOOKUP(C286,'5th Cycle APR Raw Data-Last'!$A$3:$S$1377,14,FALSE)</f>
        <v>54</v>
      </c>
      <c r="Q286" s="32">
        <f>SUMIF('5th Cycle APR Raw Data-Last'!$A$3:$A$1377,'5th Cycle Summary-Final2'!$C286,'5th Cycle APR Raw Data-Last'!$O$3:$O$1377)</f>
        <v>35</v>
      </c>
      <c r="R286" s="32">
        <f t="shared" si="4"/>
        <v>19</v>
      </c>
      <c r="S286" s="34">
        <f t="shared" si="5"/>
        <v>0.64814814814814814</v>
      </c>
      <c r="T286" s="32">
        <f>VLOOKUP(C286,'5th Cycle APR Raw Data-Last'!$A$3:$S$1377,16,FALSE)</f>
        <v>119</v>
      </c>
      <c r="U286" s="32">
        <f>SUMIF('5th Cycle APR Raw Data-Last'!$A$3:$A$1377,'5th Cycle Summary-Final2'!$C286,'5th Cycle APR Raw Data-Last'!$Q$3:$Q$1377)</f>
        <v>103</v>
      </c>
      <c r="V286" s="32">
        <f t="shared" si="6"/>
        <v>16</v>
      </c>
      <c r="W286" s="34">
        <f t="shared" si="7"/>
        <v>0.86554621848739499</v>
      </c>
      <c r="X286" s="32">
        <f>VLOOKUP(C286,'5th Cycle APR Raw Data-Last'!$A$3:$S$1377,18,FALSE)</f>
        <v>309</v>
      </c>
      <c r="Y286" s="32">
        <f>SUMIF('5th Cycle APR Raw Data-Last'!$A$3:$A$1377,'5th Cycle Summary-Final2'!$C286,'5th Cycle APR Raw Data-Last'!$S$3:$S$1377)</f>
        <v>321</v>
      </c>
      <c r="Z286" s="32">
        <f t="shared" si="8"/>
        <v>35</v>
      </c>
    </row>
    <row r="287" spans="1:26" ht="12.75" customHeight="1" x14ac:dyDescent="0.15">
      <c r="A287" s="9" t="s">
        <v>416</v>
      </c>
      <c r="B287" s="9" t="s">
        <v>417</v>
      </c>
      <c r="C287" s="29" t="s">
        <v>439</v>
      </c>
      <c r="D287" s="32">
        <f>VLOOKUP(C287,'5th Cycle APR Raw Data-Last'!$A$3:$S$1377,6,FALSE)</f>
        <v>465</v>
      </c>
      <c r="E287" s="32">
        <f>SUMIF('5th Cycle APR Raw Data-Last'!$A$3:$A$1377,'5th Cycle Summary-Final2'!$C287,'5th Cycle APR Raw Data-Last'!G$3:G$1377)</f>
        <v>45</v>
      </c>
      <c r="F287" s="32">
        <f>SUMIF('5th Cycle APR Raw Data-Last'!$A$3:$A$1377,'5th Cycle Summary-Final2'!$C287,'5th Cycle APR Raw Data-Last'!H$3:H$1377)</f>
        <v>45</v>
      </c>
      <c r="G287" s="32">
        <f>SUMIF('5th Cycle APR Raw Data-Last'!$A$3:$A$1377,'5th Cycle Summary-Final2'!$C287,'5th Cycle APR Raw Data-Last'!I$3:I$1377)</f>
        <v>0</v>
      </c>
      <c r="H287" s="32">
        <f t="shared" si="0"/>
        <v>420</v>
      </c>
      <c r="I287" s="34">
        <f t="shared" si="1"/>
        <v>9.6774193548387094E-2</v>
      </c>
      <c r="J287" s="32">
        <f>VLOOKUP(C287,'5th Cycle APR Raw Data-Last'!$A$3:$S$1377,10,FALSE)</f>
        <v>353</v>
      </c>
      <c r="K287" s="32">
        <f>SUMIF('5th Cycle APR Raw Data-Last'!$A$3:$A$1377,'5th Cycle Summary-Final2'!$C287,'5th Cycle APR Raw Data-Last'!K$3:K$1377)</f>
        <v>116</v>
      </c>
      <c r="L287" s="32">
        <f>SUMIF('5th Cycle APR Raw Data-Last'!$A$3:$A$1377,'5th Cycle Summary-Final2'!$C287,'5th Cycle APR Raw Data-Last'!L$3:L$1377)</f>
        <v>116</v>
      </c>
      <c r="M287" s="32">
        <f>SUMIF('5th Cycle APR Raw Data-Last'!$A$3:$A$1377,'5th Cycle Summary-Final2'!$C287,'5th Cycle APR Raw Data-Last'!M$3:M$1377)</f>
        <v>0</v>
      </c>
      <c r="N287" s="32">
        <f t="shared" si="2"/>
        <v>237</v>
      </c>
      <c r="O287" s="34">
        <f t="shared" si="3"/>
        <v>0.32861189801699719</v>
      </c>
      <c r="P287" s="32">
        <f>VLOOKUP(C287,'5th Cycle APR Raw Data-Last'!$A$3:$S$1377,14,FALSE)</f>
        <v>327</v>
      </c>
      <c r="Q287" s="32">
        <f>SUMIF('5th Cycle APR Raw Data-Last'!$A$3:$A$1377,'5th Cycle Summary-Final2'!$C287,'5th Cycle APR Raw Data-Last'!$O$3:$O$1377)</f>
        <v>163</v>
      </c>
      <c r="R287" s="32">
        <f t="shared" si="4"/>
        <v>164</v>
      </c>
      <c r="S287" s="34">
        <f t="shared" si="5"/>
        <v>0.49847094801223241</v>
      </c>
      <c r="T287" s="32">
        <f>VLOOKUP(C287,'5th Cycle APR Raw Data-Last'!$A$3:$S$1377,16,FALSE)</f>
        <v>718</v>
      </c>
      <c r="U287" s="32">
        <f>SUMIF('5th Cycle APR Raw Data-Last'!$A$3:$A$1377,'5th Cycle Summary-Final2'!$C287,'5th Cycle APR Raw Data-Last'!$Q$3:$Q$1377)</f>
        <v>245</v>
      </c>
      <c r="V287" s="32">
        <f t="shared" si="6"/>
        <v>473</v>
      </c>
      <c r="W287" s="34">
        <f t="shared" si="7"/>
        <v>0.34122562674094709</v>
      </c>
      <c r="X287" s="32">
        <f>VLOOKUP(C287,'5th Cycle APR Raw Data-Last'!$A$3:$S$1377,18,FALSE)</f>
        <v>1863</v>
      </c>
      <c r="Y287" s="32">
        <f>SUMIF('5th Cycle APR Raw Data-Last'!$A$3:$A$1377,'5th Cycle Summary-Final2'!$C287,'5th Cycle APR Raw Data-Last'!$S$3:$S$1377)</f>
        <v>569</v>
      </c>
      <c r="Z287" s="32">
        <f t="shared" si="8"/>
        <v>1294</v>
      </c>
    </row>
    <row r="288" spans="1:26" ht="12.75" customHeight="1" x14ac:dyDescent="0.15">
      <c r="A288" s="9" t="s">
        <v>416</v>
      </c>
      <c r="B288" s="9" t="s">
        <v>417</v>
      </c>
      <c r="C288" s="29" t="s">
        <v>440</v>
      </c>
      <c r="D288" s="32">
        <f>VLOOKUP(C288,'5th Cycle APR Raw Data-Last'!$A$3:$S$1377,6,FALSE)</f>
        <v>1549</v>
      </c>
      <c r="E288" s="32">
        <f>SUMIF('5th Cycle APR Raw Data-Last'!$A$3:$A$1377,'5th Cycle Summary-Final2'!$C288,'5th Cycle APR Raw Data-Last'!G$3:G$1377)</f>
        <v>310</v>
      </c>
      <c r="F288" s="32">
        <f>SUMIF('5th Cycle APR Raw Data-Last'!$A$3:$A$1377,'5th Cycle Summary-Final2'!$C288,'5th Cycle APR Raw Data-Last'!H$3:H$1377)</f>
        <v>287</v>
      </c>
      <c r="G288" s="32">
        <f>SUMIF('5th Cycle APR Raw Data-Last'!$A$3:$A$1377,'5th Cycle Summary-Final2'!$C288,'5th Cycle APR Raw Data-Last'!I$3:I$1377)</f>
        <v>23</v>
      </c>
      <c r="H288" s="32">
        <f t="shared" si="0"/>
        <v>1239</v>
      </c>
      <c r="I288" s="34">
        <f t="shared" si="1"/>
        <v>0.2001291155584248</v>
      </c>
      <c r="J288" s="32">
        <f>VLOOKUP(C288,'5th Cycle APR Raw Data-Last'!$A$3:$S$1377,10,FALSE)</f>
        <v>1178</v>
      </c>
      <c r="K288" s="32">
        <f>SUMIF('5th Cycle APR Raw Data-Last'!$A$3:$A$1377,'5th Cycle Summary-Final2'!$C288,'5th Cycle APR Raw Data-Last'!K$3:K$1377)</f>
        <v>174</v>
      </c>
      <c r="L288" s="32">
        <f>SUMIF('5th Cycle APR Raw Data-Last'!$A$3:$A$1377,'5th Cycle Summary-Final2'!$C288,'5th Cycle APR Raw Data-Last'!L$3:L$1377)</f>
        <v>172</v>
      </c>
      <c r="M288" s="32">
        <f>SUMIF('5th Cycle APR Raw Data-Last'!$A$3:$A$1377,'5th Cycle Summary-Final2'!$C288,'5th Cycle APR Raw Data-Last'!M$3:M$1377)</f>
        <v>2</v>
      </c>
      <c r="N288" s="32">
        <f t="shared" si="2"/>
        <v>1004</v>
      </c>
      <c r="O288" s="34">
        <f t="shared" si="3"/>
        <v>0.14770797962648557</v>
      </c>
      <c r="P288" s="32">
        <f>VLOOKUP(C288,'5th Cycle APR Raw Data-Last'!$A$3:$S$1377,14,FALSE)</f>
        <v>1090</v>
      </c>
      <c r="Q288" s="32">
        <f>SUMIF('5th Cycle APR Raw Data-Last'!$A$3:$A$1377,'5th Cycle Summary-Final2'!$C288,'5th Cycle APR Raw Data-Last'!$O$3:$O$1377)</f>
        <v>149</v>
      </c>
      <c r="R288" s="32">
        <f t="shared" si="4"/>
        <v>941</v>
      </c>
      <c r="S288" s="34">
        <f t="shared" si="5"/>
        <v>0.13669724770642203</v>
      </c>
      <c r="T288" s="32">
        <f>VLOOKUP(C288,'5th Cycle APR Raw Data-Last'!$A$3:$S$1377,16,FALSE)</f>
        <v>2393</v>
      </c>
      <c r="U288" s="32">
        <f>SUMIF('5th Cycle APR Raw Data-Last'!$A$3:$A$1377,'5th Cycle Summary-Final2'!$C288,'5th Cycle APR Raw Data-Last'!$Q$3:$Q$1377)</f>
        <v>566</v>
      </c>
      <c r="V288" s="32">
        <f t="shared" si="6"/>
        <v>1827</v>
      </c>
      <c r="W288" s="34">
        <f t="shared" si="7"/>
        <v>0.23652319264521521</v>
      </c>
      <c r="X288" s="32">
        <f>VLOOKUP(C288,'5th Cycle APR Raw Data-Last'!$A$3:$S$1377,18,FALSE)</f>
        <v>6210</v>
      </c>
      <c r="Y288" s="32">
        <f>SUMIF('5th Cycle APR Raw Data-Last'!$A$3:$A$1377,'5th Cycle Summary-Final2'!$C288,'5th Cycle APR Raw Data-Last'!$S$3:$S$1377)</f>
        <v>1199</v>
      </c>
      <c r="Z288" s="32">
        <f t="shared" si="8"/>
        <v>5011</v>
      </c>
    </row>
    <row r="289" spans="1:26" ht="12.75" customHeight="1" x14ac:dyDescent="0.15">
      <c r="A289" s="9" t="s">
        <v>416</v>
      </c>
      <c r="B289" s="9" t="s">
        <v>417</v>
      </c>
      <c r="C289" s="29" t="s">
        <v>443</v>
      </c>
      <c r="D289" s="32">
        <f>VLOOKUP(C289,'5th Cycle APR Raw Data-Last'!$A$3:$S$1377,6,FALSE)</f>
        <v>201</v>
      </c>
      <c r="E289" s="32">
        <f>SUMIF('5th Cycle APR Raw Data-Last'!$A$3:$A$1377,'5th Cycle Summary-Final2'!$C289,'5th Cycle APR Raw Data-Last'!G$3:G$1377)</f>
        <v>26</v>
      </c>
      <c r="F289" s="32">
        <f>SUMIF('5th Cycle APR Raw Data-Last'!$A$3:$A$1377,'5th Cycle Summary-Final2'!$C289,'5th Cycle APR Raw Data-Last'!H$3:H$1377)</f>
        <v>26</v>
      </c>
      <c r="G289" s="32">
        <f>SUMIF('5th Cycle APR Raw Data-Last'!$A$3:$A$1377,'5th Cycle Summary-Final2'!$C289,'5th Cycle APR Raw Data-Last'!I$3:I$1377)</f>
        <v>0</v>
      </c>
      <c r="H289" s="32">
        <f t="shared" si="0"/>
        <v>175</v>
      </c>
      <c r="I289" s="34">
        <f t="shared" si="1"/>
        <v>0.12935323383084577</v>
      </c>
      <c r="J289" s="32">
        <f>VLOOKUP(C289,'5th Cycle APR Raw Data-Last'!$A$3:$S$1377,10,FALSE)</f>
        <v>152</v>
      </c>
      <c r="K289" s="32">
        <f>SUMIF('5th Cycle APR Raw Data-Last'!$A$3:$A$1377,'5th Cycle Summary-Final2'!$C289,'5th Cycle APR Raw Data-Last'!K$3:K$1377)</f>
        <v>26</v>
      </c>
      <c r="L289" s="32">
        <f>SUMIF('5th Cycle APR Raw Data-Last'!$A$3:$A$1377,'5th Cycle Summary-Final2'!$C289,'5th Cycle APR Raw Data-Last'!L$3:L$1377)</f>
        <v>26</v>
      </c>
      <c r="M289" s="32">
        <f>SUMIF('5th Cycle APR Raw Data-Last'!$A$3:$A$1377,'5th Cycle Summary-Final2'!$C289,'5th Cycle APR Raw Data-Last'!M$3:M$1377)</f>
        <v>0</v>
      </c>
      <c r="N289" s="32">
        <f t="shared" si="2"/>
        <v>126</v>
      </c>
      <c r="O289" s="34">
        <f t="shared" si="3"/>
        <v>0.17105263157894737</v>
      </c>
      <c r="P289" s="32">
        <f>VLOOKUP(C289,'5th Cycle APR Raw Data-Last'!$A$3:$S$1377,14,FALSE)</f>
        <v>282</v>
      </c>
      <c r="Q289" s="32">
        <f>SUMIF('5th Cycle APR Raw Data-Last'!$A$3:$A$1377,'5th Cycle Summary-Final2'!$C289,'5th Cycle APR Raw Data-Last'!$O$3:$O$1377)</f>
        <v>0</v>
      </c>
      <c r="R289" s="32">
        <f t="shared" si="4"/>
        <v>282</v>
      </c>
      <c r="S289" s="34">
        <f t="shared" si="5"/>
        <v>0</v>
      </c>
      <c r="T289" s="32">
        <f>VLOOKUP(C289,'5th Cycle APR Raw Data-Last'!$A$3:$S$1377,16,FALSE)</f>
        <v>618</v>
      </c>
      <c r="U289" s="32">
        <f>SUMIF('5th Cycle APR Raw Data-Last'!$A$3:$A$1377,'5th Cycle Summary-Final2'!$C289,'5th Cycle APR Raw Data-Last'!$Q$3:$Q$1377)</f>
        <v>127</v>
      </c>
      <c r="V289" s="32">
        <f t="shared" si="6"/>
        <v>491</v>
      </c>
      <c r="W289" s="34">
        <f t="shared" si="7"/>
        <v>0.20550161812297735</v>
      </c>
      <c r="X289" s="32">
        <f>VLOOKUP(C289,'5th Cycle APR Raw Data-Last'!$A$3:$S$1377,18,FALSE)</f>
        <v>1253</v>
      </c>
      <c r="Y289" s="32">
        <f>SUMIF('5th Cycle APR Raw Data-Last'!$A$3:$A$1377,'5th Cycle Summary-Final2'!$C289,'5th Cycle APR Raw Data-Last'!$S$3:$S$1377)</f>
        <v>179</v>
      </c>
      <c r="Z289" s="32">
        <f t="shared" si="8"/>
        <v>1074</v>
      </c>
    </row>
    <row r="290" spans="1:26" ht="12.75" customHeight="1" x14ac:dyDescent="0.15">
      <c r="A290" s="9" t="s">
        <v>416</v>
      </c>
      <c r="B290" s="9" t="s">
        <v>417</v>
      </c>
      <c r="C290" s="29" t="s">
        <v>416</v>
      </c>
      <c r="D290" s="32">
        <f>VLOOKUP(C290,'5th Cycle APR Raw Data-Last'!$A$3:$S$1377,6,FALSE)</f>
        <v>21977</v>
      </c>
      <c r="E290" s="32">
        <f>SUMIF('5th Cycle APR Raw Data-Last'!$A$3:$A$1377,'5th Cycle Summary-Final2'!$C290,'5th Cycle APR Raw Data-Last'!G$3:G$1377)</f>
        <v>1530</v>
      </c>
      <c r="F290" s="32">
        <f>SUMIF('5th Cycle APR Raw Data-Last'!$A$3:$A$1377,'5th Cycle Summary-Final2'!$C290,'5th Cycle APR Raw Data-Last'!H$3:H$1377)</f>
        <v>1530</v>
      </c>
      <c r="G290" s="32">
        <f>SUMIF('5th Cycle APR Raw Data-Last'!$A$3:$A$1377,'5th Cycle Summary-Final2'!$C290,'5th Cycle APR Raw Data-Last'!I$3:I$1377)</f>
        <v>0</v>
      </c>
      <c r="H290" s="32">
        <f t="shared" si="0"/>
        <v>20447</v>
      </c>
      <c r="I290" s="34">
        <f t="shared" si="1"/>
        <v>6.9618237248032039E-2</v>
      </c>
      <c r="J290" s="32">
        <f>VLOOKUP(C290,'5th Cycle APR Raw Data-Last'!$A$3:$S$1377,10,FALSE)</f>
        <v>16703</v>
      </c>
      <c r="K290" s="32">
        <f>SUMIF('5th Cycle APR Raw Data-Last'!$A$3:$A$1377,'5th Cycle Summary-Final2'!$C290,'5th Cycle APR Raw Data-Last'!K$3:K$1377)</f>
        <v>2099</v>
      </c>
      <c r="L290" s="32">
        <f>SUMIF('5th Cycle APR Raw Data-Last'!$A$3:$A$1377,'5th Cycle Summary-Final2'!$C290,'5th Cycle APR Raw Data-Last'!L$3:L$1377)</f>
        <v>2093</v>
      </c>
      <c r="M290" s="32">
        <f>SUMIF('5th Cycle APR Raw Data-Last'!$A$3:$A$1377,'5th Cycle Summary-Final2'!$C290,'5th Cycle APR Raw Data-Last'!M$3:M$1377)</f>
        <v>6</v>
      </c>
      <c r="N290" s="32">
        <f t="shared" si="2"/>
        <v>14604</v>
      </c>
      <c r="O290" s="34">
        <f t="shared" si="3"/>
        <v>0.12566604801532658</v>
      </c>
      <c r="P290" s="32">
        <f>VLOOKUP(C290,'5th Cycle APR Raw Data-Last'!$A$3:$S$1377,14,FALSE)</f>
        <v>15462</v>
      </c>
      <c r="Q290" s="32">
        <f>SUMIF('5th Cycle APR Raw Data-Last'!$A$3:$A$1377,'5th Cycle Summary-Final2'!$C290,'5th Cycle APR Raw Data-Last'!$O$3:$O$1377)</f>
        <v>4</v>
      </c>
      <c r="R290" s="32">
        <f t="shared" si="4"/>
        <v>15458</v>
      </c>
      <c r="S290" s="34">
        <f t="shared" si="5"/>
        <v>2.5869874531108522E-4</v>
      </c>
      <c r="T290" s="32">
        <f>VLOOKUP(C290,'5th Cycle APR Raw Data-Last'!$A$3:$S$1377,16,FALSE)</f>
        <v>33954</v>
      </c>
      <c r="U290" s="32">
        <f>SUMIF('5th Cycle APR Raw Data-Last'!$A$3:$A$1377,'5th Cycle Summary-Final2'!$C290,'5th Cycle APR Raw Data-Last'!$Q$3:$Q$1377)</f>
        <v>25300</v>
      </c>
      <c r="V290" s="32">
        <f t="shared" si="6"/>
        <v>8654</v>
      </c>
      <c r="W290" s="34">
        <f t="shared" si="7"/>
        <v>0.74512575837898332</v>
      </c>
      <c r="X290" s="32">
        <f>VLOOKUP(C290,'5th Cycle APR Raw Data-Last'!$A$3:$S$1377,18,FALSE)</f>
        <v>88096</v>
      </c>
      <c r="Y290" s="32">
        <f>SUMIF('5th Cycle APR Raw Data-Last'!$A$3:$A$1377,'5th Cycle Summary-Final2'!$C290,'5th Cycle APR Raw Data-Last'!$S$3:$S$1377)</f>
        <v>28933</v>
      </c>
      <c r="Z290" s="32">
        <f t="shared" si="8"/>
        <v>59163</v>
      </c>
    </row>
    <row r="291" spans="1:26" ht="12.75" customHeight="1" x14ac:dyDescent="0.15">
      <c r="A291" s="9" t="s">
        <v>416</v>
      </c>
      <c r="B291" s="9" t="s">
        <v>417</v>
      </c>
      <c r="C291" s="29" t="s">
        <v>448</v>
      </c>
      <c r="D291" s="32">
        <f>VLOOKUP(C291,'5th Cycle APR Raw Data-Last'!$A$3:$S$1377,6,FALSE)</f>
        <v>2085</v>
      </c>
      <c r="E291" s="32">
        <f>SUMIF('5th Cycle APR Raw Data-Last'!$A$3:$A$1377,'5th Cycle Summary-Final2'!$C291,'5th Cycle APR Raw Data-Last'!G$3:G$1377)</f>
        <v>25</v>
      </c>
      <c r="F291" s="32">
        <f>SUMIF('5th Cycle APR Raw Data-Last'!$A$3:$A$1377,'5th Cycle Summary-Final2'!$C291,'5th Cycle APR Raw Data-Last'!H$3:H$1377)</f>
        <v>25</v>
      </c>
      <c r="G291" s="32">
        <f>SUMIF('5th Cycle APR Raw Data-Last'!$A$3:$A$1377,'5th Cycle Summary-Final2'!$C291,'5th Cycle APR Raw Data-Last'!I$3:I$1377)</f>
        <v>0</v>
      </c>
      <c r="H291" s="32">
        <f t="shared" si="0"/>
        <v>2060</v>
      </c>
      <c r="I291" s="34">
        <f t="shared" si="1"/>
        <v>1.1990407673860911E-2</v>
      </c>
      <c r="J291" s="32">
        <f>VLOOKUP(C291,'5th Cycle APR Raw Data-Last'!$A$3:$S$1377,10,FALSE)</f>
        <v>1585</v>
      </c>
      <c r="K291" s="32">
        <f>SUMIF('5th Cycle APR Raw Data-Last'!$A$3:$A$1377,'5th Cycle Summary-Final2'!$C291,'5th Cycle APR Raw Data-Last'!K$3:K$1377)</f>
        <v>272</v>
      </c>
      <c r="L291" s="32">
        <f>SUMIF('5th Cycle APR Raw Data-Last'!$A$3:$A$1377,'5th Cycle Summary-Final2'!$C291,'5th Cycle APR Raw Data-Last'!L$3:L$1377)</f>
        <v>220</v>
      </c>
      <c r="M291" s="32">
        <f>SUMIF('5th Cycle APR Raw Data-Last'!$A$3:$A$1377,'5th Cycle Summary-Final2'!$C291,'5th Cycle APR Raw Data-Last'!M$3:M$1377)</f>
        <v>52</v>
      </c>
      <c r="N291" s="32">
        <f t="shared" si="2"/>
        <v>1313</v>
      </c>
      <c r="O291" s="34">
        <f t="shared" si="3"/>
        <v>0.17160883280757097</v>
      </c>
      <c r="P291" s="32">
        <f>VLOOKUP(C291,'5th Cycle APR Raw Data-Last'!$A$3:$S$1377,14,FALSE)</f>
        <v>5864</v>
      </c>
      <c r="Q291" s="32">
        <f>SUMIF('5th Cycle APR Raw Data-Last'!$A$3:$A$1377,'5th Cycle Summary-Final2'!$C291,'5th Cycle APR Raw Data-Last'!$O$3:$O$1377)</f>
        <v>790</v>
      </c>
      <c r="R291" s="32">
        <f t="shared" si="4"/>
        <v>5074</v>
      </c>
      <c r="S291" s="34">
        <f t="shared" si="5"/>
        <v>0.13472032742155526</v>
      </c>
      <c r="T291" s="32">
        <f>VLOOKUP(C291,'5th Cycle APR Raw Data-Last'!$A$3:$S$1377,16,FALSE)</f>
        <v>12878</v>
      </c>
      <c r="U291" s="32">
        <f>SUMIF('5th Cycle APR Raw Data-Last'!$A$3:$A$1377,'5th Cycle Summary-Final2'!$C291,'5th Cycle APR Raw Data-Last'!$Q$3:$Q$1377)</f>
        <v>3327</v>
      </c>
      <c r="V291" s="32">
        <f t="shared" si="6"/>
        <v>9551</v>
      </c>
      <c r="W291" s="34">
        <f t="shared" si="7"/>
        <v>0.25834756949836929</v>
      </c>
      <c r="X291" s="32">
        <f>VLOOKUP(C291,'5th Cycle APR Raw Data-Last'!$A$3:$S$1377,18,FALSE)</f>
        <v>22412</v>
      </c>
      <c r="Y291" s="32">
        <f>SUMIF('5th Cycle APR Raw Data-Last'!$A$3:$A$1377,'5th Cycle Summary-Final2'!$C291,'5th Cycle APR Raw Data-Last'!$S$3:$S$1377)</f>
        <v>4414</v>
      </c>
      <c r="Z291" s="32">
        <f t="shared" si="8"/>
        <v>17998</v>
      </c>
    </row>
    <row r="292" spans="1:26" ht="12.75" customHeight="1" x14ac:dyDescent="0.15">
      <c r="A292" s="9" t="s">
        <v>416</v>
      </c>
      <c r="B292" s="9" t="s">
        <v>417</v>
      </c>
      <c r="C292" s="29" t="s">
        <v>451</v>
      </c>
      <c r="D292" s="32">
        <f>VLOOKUP(C292,'5th Cycle APR Raw Data-Last'!$A$3:$S$1377,6,FALSE)</f>
        <v>1043</v>
      </c>
      <c r="E292" s="32">
        <f>SUMIF('5th Cycle APR Raw Data-Last'!$A$3:$A$1377,'5th Cycle Summary-Final2'!$C292,'5th Cycle APR Raw Data-Last'!G$3:G$1377)</f>
        <v>218</v>
      </c>
      <c r="F292" s="32">
        <f>SUMIF('5th Cycle APR Raw Data-Last'!$A$3:$A$1377,'5th Cycle Summary-Final2'!$C292,'5th Cycle APR Raw Data-Last'!H$3:H$1377)</f>
        <v>218</v>
      </c>
      <c r="G292" s="32">
        <f>SUMIF('5th Cycle APR Raw Data-Last'!$A$3:$A$1377,'5th Cycle Summary-Final2'!$C292,'5th Cycle APR Raw Data-Last'!I$3:I$1377)</f>
        <v>0</v>
      </c>
      <c r="H292" s="32">
        <f t="shared" si="0"/>
        <v>825</v>
      </c>
      <c r="I292" s="34">
        <f t="shared" si="1"/>
        <v>0.20901246404602108</v>
      </c>
      <c r="J292" s="32">
        <f>VLOOKUP(C292,'5th Cycle APR Raw Data-Last'!$A$3:$S$1377,10,FALSE)</f>
        <v>793</v>
      </c>
      <c r="K292" s="32">
        <f>SUMIF('5th Cycle APR Raw Data-Last'!$A$3:$A$1377,'5th Cycle Summary-Final2'!$C292,'5th Cycle APR Raw Data-Last'!K$3:K$1377)</f>
        <v>115</v>
      </c>
      <c r="L292" s="32">
        <f>SUMIF('5th Cycle APR Raw Data-Last'!$A$3:$A$1377,'5th Cycle Summary-Final2'!$C292,'5th Cycle APR Raw Data-Last'!L$3:L$1377)</f>
        <v>115</v>
      </c>
      <c r="M292" s="32">
        <f>SUMIF('5th Cycle APR Raw Data-Last'!$A$3:$A$1377,'5th Cycle Summary-Final2'!$C292,'5th Cycle APR Raw Data-Last'!M$3:M$1377)</f>
        <v>0</v>
      </c>
      <c r="N292" s="32">
        <f t="shared" si="2"/>
        <v>678</v>
      </c>
      <c r="O292" s="34">
        <f t="shared" si="3"/>
        <v>0.1450189155107188</v>
      </c>
      <c r="P292" s="32">
        <f>VLOOKUP(C292,'5th Cycle APR Raw Data-Last'!$A$3:$S$1377,14,FALSE)</f>
        <v>734</v>
      </c>
      <c r="Q292" s="32">
        <f>SUMIF('5th Cycle APR Raw Data-Last'!$A$3:$A$1377,'5th Cycle Summary-Final2'!$C292,'5th Cycle APR Raw Data-Last'!$O$3:$O$1377)</f>
        <v>64</v>
      </c>
      <c r="R292" s="32">
        <f t="shared" si="4"/>
        <v>670</v>
      </c>
      <c r="S292" s="34">
        <f t="shared" si="5"/>
        <v>8.7193460490463212E-2</v>
      </c>
      <c r="T292" s="32">
        <f>VLOOKUP(C292,'5th Cycle APR Raw Data-Last'!$A$3:$S$1377,16,FALSE)</f>
        <v>1613</v>
      </c>
      <c r="U292" s="32">
        <f>SUMIF('5th Cycle APR Raw Data-Last'!$A$3:$A$1377,'5th Cycle Summary-Final2'!$C292,'5th Cycle APR Raw Data-Last'!$Q$3:$Q$1377)</f>
        <v>3033</v>
      </c>
      <c r="V292" s="32">
        <f t="shared" si="6"/>
        <v>0</v>
      </c>
      <c r="W292" s="34">
        <f t="shared" si="7"/>
        <v>1.8803471791692499</v>
      </c>
      <c r="X292" s="32">
        <f>VLOOKUP(C292,'5th Cycle APR Raw Data-Last'!$A$3:$S$1377,18,FALSE)</f>
        <v>4183</v>
      </c>
      <c r="Y292" s="32">
        <f>SUMIF('5th Cycle APR Raw Data-Last'!$A$3:$A$1377,'5th Cycle Summary-Final2'!$C292,'5th Cycle APR Raw Data-Last'!$S$3:$S$1377)</f>
        <v>3430</v>
      </c>
      <c r="Z292" s="32">
        <f t="shared" si="8"/>
        <v>2173</v>
      </c>
    </row>
    <row r="293" spans="1:26" ht="12.75" customHeight="1" x14ac:dyDescent="0.15">
      <c r="A293" s="9" t="s">
        <v>416</v>
      </c>
      <c r="B293" s="9" t="s">
        <v>417</v>
      </c>
      <c r="C293" s="29" t="s">
        <v>455</v>
      </c>
      <c r="D293" s="32">
        <f>VLOOKUP(C293,'5th Cycle APR Raw Data-Last'!$A$3:$S$1377,6,FALSE)</f>
        <v>914</v>
      </c>
      <c r="E293" s="32">
        <f>SUMIF('5th Cycle APR Raw Data-Last'!$A$3:$A$1377,'5th Cycle Summary-Final2'!$C293,'5th Cycle APR Raw Data-Last'!G$3:G$1377)</f>
        <v>10</v>
      </c>
      <c r="F293" s="32">
        <f>SUMIF('5th Cycle APR Raw Data-Last'!$A$3:$A$1377,'5th Cycle Summary-Final2'!$C293,'5th Cycle APR Raw Data-Last'!H$3:H$1377)</f>
        <v>10</v>
      </c>
      <c r="G293" s="32">
        <f>SUMIF('5th Cycle APR Raw Data-Last'!$A$3:$A$1377,'5th Cycle Summary-Final2'!$C293,'5th Cycle APR Raw Data-Last'!I$3:I$1377)</f>
        <v>0</v>
      </c>
      <c r="H293" s="32">
        <f t="shared" si="0"/>
        <v>904</v>
      </c>
      <c r="I293" s="34">
        <f t="shared" si="1"/>
        <v>1.0940919037199124E-2</v>
      </c>
      <c r="J293" s="32">
        <f>VLOOKUP(C293,'5th Cycle APR Raw Data-Last'!$A$3:$S$1377,10,FALSE)</f>
        <v>694</v>
      </c>
      <c r="K293" s="32">
        <f>SUMIF('5th Cycle APR Raw Data-Last'!$A$3:$A$1377,'5th Cycle Summary-Final2'!$C293,'5th Cycle APR Raw Data-Last'!K$3:K$1377)</f>
        <v>43</v>
      </c>
      <c r="L293" s="32">
        <f>SUMIF('5th Cycle APR Raw Data-Last'!$A$3:$A$1377,'5th Cycle Summary-Final2'!$C293,'5th Cycle APR Raw Data-Last'!L$3:L$1377)</f>
        <v>37</v>
      </c>
      <c r="M293" s="32">
        <f>SUMIF('5th Cycle APR Raw Data-Last'!$A$3:$A$1377,'5th Cycle Summary-Final2'!$C293,'5th Cycle APR Raw Data-Last'!M$3:M$1377)</f>
        <v>6</v>
      </c>
      <c r="N293" s="32">
        <f t="shared" si="2"/>
        <v>651</v>
      </c>
      <c r="O293" s="34">
        <f t="shared" si="3"/>
        <v>6.1959654178674349E-2</v>
      </c>
      <c r="P293" s="32">
        <f>VLOOKUP(C293,'5th Cycle APR Raw Data-Last'!$A$3:$S$1377,14,FALSE)</f>
        <v>642</v>
      </c>
      <c r="Q293" s="32">
        <f>SUMIF('5th Cycle APR Raw Data-Last'!$A$3:$A$1377,'5th Cycle Summary-Final2'!$C293,'5th Cycle APR Raw Data-Last'!$O$3:$O$1377)</f>
        <v>96</v>
      </c>
      <c r="R293" s="32">
        <f t="shared" si="4"/>
        <v>546</v>
      </c>
      <c r="S293" s="34">
        <f t="shared" si="5"/>
        <v>0.14953271028037382</v>
      </c>
      <c r="T293" s="32">
        <f>VLOOKUP(C293,'5th Cycle APR Raw Data-Last'!$A$3:$S$1377,16,FALSE)</f>
        <v>1410</v>
      </c>
      <c r="U293" s="32">
        <f>SUMIF('5th Cycle APR Raw Data-Last'!$A$3:$A$1377,'5th Cycle Summary-Final2'!$C293,'5th Cycle APR Raw Data-Last'!$Q$3:$Q$1377)</f>
        <v>726</v>
      </c>
      <c r="V293" s="32">
        <f t="shared" si="6"/>
        <v>684</v>
      </c>
      <c r="W293" s="34">
        <f t="shared" si="7"/>
        <v>0.51489361702127656</v>
      </c>
      <c r="X293" s="32">
        <f>VLOOKUP(C293,'5th Cycle APR Raw Data-Last'!$A$3:$S$1377,18,FALSE)</f>
        <v>3660</v>
      </c>
      <c r="Y293" s="32">
        <f>SUMIF('5th Cycle APR Raw Data-Last'!$A$3:$A$1377,'5th Cycle Summary-Final2'!$C293,'5th Cycle APR Raw Data-Last'!$S$3:$S$1377)</f>
        <v>875</v>
      </c>
      <c r="Z293" s="32">
        <f t="shared" si="8"/>
        <v>2785</v>
      </c>
    </row>
    <row r="294" spans="1:26" ht="12.75" customHeight="1" x14ac:dyDescent="0.15">
      <c r="A294" s="9" t="s">
        <v>416</v>
      </c>
      <c r="B294" s="9" t="s">
        <v>417</v>
      </c>
      <c r="C294" s="29" t="s">
        <v>458</v>
      </c>
      <c r="D294" s="32">
        <f>VLOOKUP(C294,'5th Cycle APR Raw Data-Last'!$A$3:$S$1377,6,FALSE)</f>
        <v>85</v>
      </c>
      <c r="E294" s="32">
        <f>SUMIF('5th Cycle APR Raw Data-Last'!$A$3:$A$1377,'5th Cycle Summary-Final2'!$C294,'5th Cycle APR Raw Data-Last'!G$3:G$1377)</f>
        <v>0</v>
      </c>
      <c r="F294" s="32">
        <f>SUMIF('5th Cycle APR Raw Data-Last'!$A$3:$A$1377,'5th Cycle Summary-Final2'!$C294,'5th Cycle APR Raw Data-Last'!H$3:H$1377)</f>
        <v>0</v>
      </c>
      <c r="G294" s="32">
        <f>SUMIF('5th Cycle APR Raw Data-Last'!$A$3:$A$1377,'5th Cycle Summary-Final2'!$C294,'5th Cycle APR Raw Data-Last'!I$3:I$1377)</f>
        <v>0</v>
      </c>
      <c r="H294" s="32">
        <f t="shared" si="0"/>
        <v>85</v>
      </c>
      <c r="I294" s="34">
        <f t="shared" si="1"/>
        <v>0</v>
      </c>
      <c r="J294" s="32">
        <f>VLOOKUP(C294,'5th Cycle APR Raw Data-Last'!$A$3:$S$1377,10,FALSE)</f>
        <v>65</v>
      </c>
      <c r="K294" s="32">
        <f>SUMIF('5th Cycle APR Raw Data-Last'!$A$3:$A$1377,'5th Cycle Summary-Final2'!$C294,'5th Cycle APR Raw Data-Last'!K$3:K$1377)</f>
        <v>5</v>
      </c>
      <c r="L294" s="32">
        <f>SUMIF('5th Cycle APR Raw Data-Last'!$A$3:$A$1377,'5th Cycle Summary-Final2'!$C294,'5th Cycle APR Raw Data-Last'!L$3:L$1377)</f>
        <v>4</v>
      </c>
      <c r="M294" s="32">
        <f>SUMIF('5th Cycle APR Raw Data-Last'!$A$3:$A$1377,'5th Cycle Summary-Final2'!$C294,'5th Cycle APR Raw Data-Last'!M$3:M$1377)</f>
        <v>1</v>
      </c>
      <c r="N294" s="32">
        <f t="shared" si="2"/>
        <v>60</v>
      </c>
      <c r="O294" s="34">
        <f t="shared" si="3"/>
        <v>7.6923076923076927E-2</v>
      </c>
      <c r="P294" s="32">
        <f>VLOOKUP(C294,'5th Cycle APR Raw Data-Last'!$A$3:$S$1377,14,FALSE)</f>
        <v>59</v>
      </c>
      <c r="Q294" s="32">
        <f>SUMIF('5th Cycle APR Raw Data-Last'!$A$3:$A$1377,'5th Cycle Summary-Final2'!$C294,'5th Cycle APR Raw Data-Last'!$O$3:$O$1377)</f>
        <v>3</v>
      </c>
      <c r="R294" s="32">
        <f t="shared" si="4"/>
        <v>56</v>
      </c>
      <c r="S294" s="34">
        <f t="shared" si="5"/>
        <v>5.0847457627118647E-2</v>
      </c>
      <c r="T294" s="32">
        <f>VLOOKUP(C294,'5th Cycle APR Raw Data-Last'!$A$3:$S$1377,16,FALSE)</f>
        <v>131</v>
      </c>
      <c r="U294" s="32">
        <f>SUMIF('5th Cycle APR Raw Data-Last'!$A$3:$A$1377,'5th Cycle Summary-Final2'!$C294,'5th Cycle APR Raw Data-Last'!$Q$3:$Q$1377)</f>
        <v>36</v>
      </c>
      <c r="V294" s="32">
        <f t="shared" si="6"/>
        <v>95</v>
      </c>
      <c r="W294" s="34">
        <f t="shared" si="7"/>
        <v>0.27480916030534353</v>
      </c>
      <c r="X294" s="32">
        <f>VLOOKUP(C294,'5th Cycle APR Raw Data-Last'!$A$3:$S$1377,18,FALSE)</f>
        <v>340</v>
      </c>
      <c r="Y294" s="32">
        <f>SUMIF('5th Cycle APR Raw Data-Last'!$A$3:$A$1377,'5th Cycle Summary-Final2'!$C294,'5th Cycle APR Raw Data-Last'!$S$3:$S$1377)</f>
        <v>44</v>
      </c>
      <c r="Z294" s="32">
        <f t="shared" si="8"/>
        <v>296</v>
      </c>
    </row>
    <row r="295" spans="1:26" ht="12.75" customHeight="1" x14ac:dyDescent="0.15">
      <c r="A295" s="9" t="s">
        <v>416</v>
      </c>
      <c r="B295" s="9" t="s">
        <v>417</v>
      </c>
      <c r="C295" s="29" t="s">
        <v>461</v>
      </c>
      <c r="D295" s="32">
        <f>VLOOKUP(C295,'5th Cycle APR Raw Data-Last'!$A$3:$S$1377,6,FALSE)</f>
        <v>343</v>
      </c>
      <c r="E295" s="32">
        <f>SUMIF('5th Cycle APR Raw Data-Last'!$A$3:$A$1377,'5th Cycle Summary-Final2'!$C295,'5th Cycle APR Raw Data-Last'!G$3:G$1377)</f>
        <v>96</v>
      </c>
      <c r="F295" s="32">
        <f>SUMIF('5th Cycle APR Raw Data-Last'!$A$3:$A$1377,'5th Cycle Summary-Final2'!$C295,'5th Cycle APR Raw Data-Last'!H$3:H$1377)</f>
        <v>96</v>
      </c>
      <c r="G295" s="32">
        <f>SUMIF('5th Cycle APR Raw Data-Last'!$A$3:$A$1377,'5th Cycle Summary-Final2'!$C295,'5th Cycle APR Raw Data-Last'!I$3:I$1377)</f>
        <v>0</v>
      </c>
      <c r="H295" s="32">
        <f t="shared" si="0"/>
        <v>247</v>
      </c>
      <c r="I295" s="34">
        <f t="shared" si="1"/>
        <v>0.27988338192419826</v>
      </c>
      <c r="J295" s="32">
        <f>VLOOKUP(C295,'5th Cycle APR Raw Data-Last'!$A$3:$S$1377,10,FALSE)</f>
        <v>260</v>
      </c>
      <c r="K295" s="32">
        <f>SUMIF('5th Cycle APR Raw Data-Last'!$A$3:$A$1377,'5th Cycle Summary-Final2'!$C295,'5th Cycle APR Raw Data-Last'!K$3:K$1377)</f>
        <v>54</v>
      </c>
      <c r="L295" s="32">
        <f>SUMIF('5th Cycle APR Raw Data-Last'!$A$3:$A$1377,'5th Cycle Summary-Final2'!$C295,'5th Cycle APR Raw Data-Last'!L$3:L$1377)</f>
        <v>54</v>
      </c>
      <c r="M295" s="32">
        <f>SUMIF('5th Cycle APR Raw Data-Last'!$A$3:$A$1377,'5th Cycle Summary-Final2'!$C295,'5th Cycle APR Raw Data-Last'!M$3:M$1377)</f>
        <v>0</v>
      </c>
      <c r="N295" s="32">
        <f t="shared" si="2"/>
        <v>206</v>
      </c>
      <c r="O295" s="34">
        <f t="shared" si="3"/>
        <v>0.2076923076923077</v>
      </c>
      <c r="P295" s="32">
        <f>VLOOKUP(C295,'5th Cycle APR Raw Data-Last'!$A$3:$S$1377,14,FALSE)</f>
        <v>241</v>
      </c>
      <c r="Q295" s="32">
        <f>SUMIF('5th Cycle APR Raw Data-Last'!$A$3:$A$1377,'5th Cycle Summary-Final2'!$C295,'5th Cycle APR Raw Data-Last'!$O$3:$O$1377)</f>
        <v>1</v>
      </c>
      <c r="R295" s="32">
        <f t="shared" si="4"/>
        <v>240</v>
      </c>
      <c r="S295" s="34">
        <f t="shared" si="5"/>
        <v>4.1493775933609959E-3</v>
      </c>
      <c r="T295" s="32">
        <f>VLOOKUP(C295,'5th Cycle APR Raw Data-Last'!$A$3:$S$1377,16,FALSE)</f>
        <v>530</v>
      </c>
      <c r="U295" s="32">
        <f>SUMIF('5th Cycle APR Raw Data-Last'!$A$3:$A$1377,'5th Cycle Summary-Final2'!$C295,'5th Cycle APR Raw Data-Last'!$Q$3:$Q$1377)</f>
        <v>1547</v>
      </c>
      <c r="V295" s="32">
        <f t="shared" si="6"/>
        <v>0</v>
      </c>
      <c r="W295" s="34">
        <f t="shared" si="7"/>
        <v>2.918867924528302</v>
      </c>
      <c r="X295" s="32">
        <f>VLOOKUP(C295,'5th Cycle APR Raw Data-Last'!$A$3:$S$1377,18,FALSE)</f>
        <v>1374</v>
      </c>
      <c r="Y295" s="32">
        <f>SUMIF('5th Cycle APR Raw Data-Last'!$A$3:$A$1377,'5th Cycle Summary-Final2'!$C295,'5th Cycle APR Raw Data-Last'!$S$3:$S$1377)</f>
        <v>1698</v>
      </c>
      <c r="Z295" s="32">
        <f t="shared" si="8"/>
        <v>693</v>
      </c>
    </row>
    <row r="296" spans="1:26" ht="12.75" customHeight="1" x14ac:dyDescent="0.15">
      <c r="A296" s="9" t="s">
        <v>463</v>
      </c>
      <c r="B296" s="9" t="s">
        <v>67</v>
      </c>
      <c r="C296" s="29" t="s">
        <v>463</v>
      </c>
      <c r="D296" s="32">
        <f>VLOOKUP(C296,'5th Cycle APR Raw Data-Last'!$A$3:$S$1377,6,FALSE)</f>
        <v>6234</v>
      </c>
      <c r="E296" s="32">
        <f>SUMIF('5th Cycle APR Raw Data-Last'!$A$3:$A$1377,'5th Cycle Summary-Final2'!$C296,'5th Cycle APR Raw Data-Last'!G$3:G$1377)</f>
        <v>1279</v>
      </c>
      <c r="F296" s="32">
        <f>SUMIF('5th Cycle APR Raw Data-Last'!$A$3:$A$1377,'5th Cycle Summary-Final2'!$C296,'5th Cycle APR Raw Data-Last'!H$3:H$1377)</f>
        <v>1279</v>
      </c>
      <c r="G296" s="32">
        <f>SUMIF('5th Cycle APR Raw Data-Last'!$A$3:$A$1377,'5th Cycle Summary-Final2'!$C296,'5th Cycle APR Raw Data-Last'!I$3:I$1377)</f>
        <v>0</v>
      </c>
      <c r="H296" s="32">
        <f t="shared" si="0"/>
        <v>4955</v>
      </c>
      <c r="I296" s="34">
        <f t="shared" si="1"/>
        <v>0.20516522297080525</v>
      </c>
      <c r="J296" s="32">
        <f>VLOOKUP(C296,'5th Cycle APR Raw Data-Last'!$A$3:$S$1377,10,FALSE)</f>
        <v>4639</v>
      </c>
      <c r="K296" s="32">
        <f>SUMIF('5th Cycle APR Raw Data-Last'!$A$3:$A$1377,'5th Cycle Summary-Final2'!$C296,'5th Cycle APR Raw Data-Last'!K$3:K$1377)</f>
        <v>1461</v>
      </c>
      <c r="L296" s="32">
        <f>SUMIF('5th Cycle APR Raw Data-Last'!$A$3:$A$1377,'5th Cycle Summary-Final2'!$C296,'5th Cycle APR Raw Data-Last'!L$3:L$1377)</f>
        <v>1461</v>
      </c>
      <c r="M296" s="32">
        <f>SUMIF('5th Cycle APR Raw Data-Last'!$A$3:$A$1377,'5th Cycle Summary-Final2'!$C296,'5th Cycle APR Raw Data-Last'!M$3:M$1377)</f>
        <v>0</v>
      </c>
      <c r="N296" s="32">
        <f t="shared" si="2"/>
        <v>3178</v>
      </c>
      <c r="O296" s="34">
        <f t="shared" si="3"/>
        <v>0.31493856434576417</v>
      </c>
      <c r="P296" s="32">
        <f>VLOOKUP(C296,'5th Cycle APR Raw Data-Last'!$A$3:$S$1377,14,FALSE)</f>
        <v>5460</v>
      </c>
      <c r="Q296" s="32">
        <f>SUMIF('5th Cycle APR Raw Data-Last'!$A$3:$A$1377,'5th Cycle Summary-Final2'!$C296,'5th Cycle APR Raw Data-Last'!$O$3:$O$1377)</f>
        <v>548</v>
      </c>
      <c r="R296" s="32">
        <f t="shared" si="4"/>
        <v>4912</v>
      </c>
      <c r="S296" s="34">
        <f t="shared" si="5"/>
        <v>0.10036630036630037</v>
      </c>
      <c r="T296" s="32">
        <f>VLOOKUP(C296,'5th Cycle APR Raw Data-Last'!$A$3:$S$1377,16,FALSE)</f>
        <v>12536</v>
      </c>
      <c r="U296" s="32">
        <f>SUMIF('5th Cycle APR Raw Data-Last'!$A$3:$A$1377,'5th Cycle Summary-Final2'!$C296,'5th Cycle APR Raw Data-Last'!$Q$3:$Q$1377)</f>
        <v>9803</v>
      </c>
      <c r="V296" s="32">
        <f t="shared" si="6"/>
        <v>2733</v>
      </c>
      <c r="W296" s="34">
        <f t="shared" si="7"/>
        <v>0.7819878749202297</v>
      </c>
      <c r="X296" s="32">
        <f>VLOOKUP(C296,'5th Cycle APR Raw Data-Last'!$A$3:$S$1377,18,FALSE)</f>
        <v>28869</v>
      </c>
      <c r="Y296" s="32">
        <f>SUMIF('5th Cycle APR Raw Data-Last'!$A$3:$A$1377,'5th Cycle Summary-Final2'!$C296,'5th Cycle APR Raw Data-Last'!$S$3:$S$1377)</f>
        <v>13091</v>
      </c>
      <c r="Z296" s="32">
        <f t="shared" si="8"/>
        <v>15778</v>
      </c>
    </row>
    <row r="297" spans="1:26" ht="12.75" customHeight="1" x14ac:dyDescent="0.15">
      <c r="A297" s="9" t="s">
        <v>464</v>
      </c>
      <c r="B297" s="9" t="s">
        <v>128</v>
      </c>
      <c r="C297" s="29" t="s">
        <v>465</v>
      </c>
      <c r="D297" s="32">
        <f>VLOOKUP(C297,'5th Cycle APR Raw Data-Last'!$A$3:$S$1377,6,FALSE)</f>
        <v>1019</v>
      </c>
      <c r="E297" s="32">
        <f>SUMIF('5th Cycle APR Raw Data-Last'!$A$3:$A$1377,'5th Cycle Summary-Final2'!$C297,'5th Cycle APR Raw Data-Last'!G$3:G$1377)</f>
        <v>0</v>
      </c>
      <c r="F297" s="32">
        <f>SUMIF('5th Cycle APR Raw Data-Last'!$A$3:$A$1377,'5th Cycle Summary-Final2'!$C297,'5th Cycle APR Raw Data-Last'!H$3:H$1377)</f>
        <v>0</v>
      </c>
      <c r="G297" s="32">
        <f>SUMIF('5th Cycle APR Raw Data-Last'!$A$3:$A$1377,'5th Cycle Summary-Final2'!$C297,'5th Cycle APR Raw Data-Last'!I$3:I$1377)</f>
        <v>0</v>
      </c>
      <c r="H297" s="32">
        <f t="shared" si="0"/>
        <v>1019</v>
      </c>
      <c r="I297" s="34">
        <f t="shared" si="1"/>
        <v>0</v>
      </c>
      <c r="J297" s="32">
        <f>VLOOKUP(C297,'5th Cycle APR Raw Data-Last'!$A$3:$S$1377,10,FALSE)</f>
        <v>759</v>
      </c>
      <c r="K297" s="32">
        <f>SUMIF('5th Cycle APR Raw Data-Last'!$A$3:$A$1377,'5th Cycle Summary-Final2'!$C297,'5th Cycle APR Raw Data-Last'!K$3:K$1377)</f>
        <v>0</v>
      </c>
      <c r="L297" s="32">
        <f>SUMIF('5th Cycle APR Raw Data-Last'!$A$3:$A$1377,'5th Cycle Summary-Final2'!$C297,'5th Cycle APR Raw Data-Last'!L$3:L$1377)</f>
        <v>0</v>
      </c>
      <c r="M297" s="32">
        <f>SUMIF('5th Cycle APR Raw Data-Last'!$A$3:$A$1377,'5th Cycle Summary-Final2'!$C297,'5th Cycle APR Raw Data-Last'!M$3:M$1377)</f>
        <v>0</v>
      </c>
      <c r="N297" s="32">
        <f t="shared" si="2"/>
        <v>759</v>
      </c>
      <c r="O297" s="34">
        <f t="shared" si="3"/>
        <v>0</v>
      </c>
      <c r="P297" s="32">
        <f>VLOOKUP(C297,'5th Cycle APR Raw Data-Last'!$A$3:$S$1377,14,FALSE)</f>
        <v>957</v>
      </c>
      <c r="Q297" s="32">
        <f>SUMIF('5th Cycle APR Raw Data-Last'!$A$3:$A$1377,'5th Cycle Summary-Final2'!$C297,'5th Cycle APR Raw Data-Last'!$O$3:$O$1377)</f>
        <v>0</v>
      </c>
      <c r="R297" s="32">
        <f t="shared" si="4"/>
        <v>957</v>
      </c>
      <c r="S297" s="34">
        <f t="shared" si="5"/>
        <v>0</v>
      </c>
      <c r="T297" s="32">
        <f>VLOOKUP(C297,'5th Cycle APR Raw Data-Last'!$A$3:$S$1377,16,FALSE)</f>
        <v>2421</v>
      </c>
      <c r="U297" s="32">
        <f>SUMIF('5th Cycle APR Raw Data-Last'!$A$3:$A$1377,'5th Cycle Summary-Final2'!$C297,'5th Cycle APR Raw Data-Last'!$Q$3:$Q$1377)</f>
        <v>467</v>
      </c>
      <c r="V297" s="32">
        <f t="shared" si="6"/>
        <v>1954</v>
      </c>
      <c r="W297" s="34">
        <f t="shared" si="7"/>
        <v>0.19289549772821149</v>
      </c>
      <c r="X297" s="32">
        <f>VLOOKUP(C297,'5th Cycle APR Raw Data-Last'!$A$3:$S$1377,18,FALSE)</f>
        <v>5156</v>
      </c>
      <c r="Y297" s="32">
        <f>SUMIF('5th Cycle APR Raw Data-Last'!$A$3:$A$1377,'5th Cycle Summary-Final2'!$C297,'5th Cycle APR Raw Data-Last'!$S$3:$S$1377)</f>
        <v>467</v>
      </c>
      <c r="Z297" s="32">
        <f t="shared" si="8"/>
        <v>4689</v>
      </c>
    </row>
    <row r="298" spans="1:26" ht="12.75" customHeight="1" x14ac:dyDescent="0.15">
      <c r="A298" s="9" t="s">
        <v>464</v>
      </c>
      <c r="B298" s="9" t="s">
        <v>128</v>
      </c>
      <c r="C298" s="29" t="s">
        <v>466</v>
      </c>
      <c r="D298" s="66">
        <f>VLOOKUP(C298,'5th Cycle APR Raw Data-Last'!$A$3:$S$1377,6,FALSE)</f>
        <v>2496</v>
      </c>
      <c r="E298" s="66">
        <f>SUMIF('5th Cycle APR Raw Data-Last'!$A$3:$A$1377,'5th Cycle Summary-Final2'!$C298,'5th Cycle APR Raw Data-Last'!G$3:G$1377)</f>
        <v>0</v>
      </c>
      <c r="F298" s="66">
        <f>SUMIF('5th Cycle APR Raw Data-Last'!$A$3:$A$1377,'5th Cycle Summary-Final2'!$C298,'5th Cycle APR Raw Data-Last'!H$3:H$1377)</f>
        <v>0</v>
      </c>
      <c r="G298" s="66">
        <f>SUMIF('5th Cycle APR Raw Data-Last'!$A$3:$A$1377,'5th Cycle Summary-Final2'!$C298,'5th Cycle APR Raw Data-Last'!I$3:I$1377)</f>
        <v>0</v>
      </c>
      <c r="H298" s="66">
        <f t="shared" si="0"/>
        <v>2496</v>
      </c>
      <c r="I298" s="63">
        <f t="shared" si="1"/>
        <v>0</v>
      </c>
      <c r="J298" s="66">
        <f>VLOOKUP(C298,'5th Cycle APR Raw Data-Last'!$A$3:$S$1377,10,FALSE)</f>
        <v>1727</v>
      </c>
      <c r="K298" s="66">
        <f>SUMIF('5th Cycle APR Raw Data-Last'!$A$3:$A$1377,'5th Cycle Summary-Final2'!$C298,'5th Cycle APR Raw Data-Last'!K$3:K$1377)</f>
        <v>70</v>
      </c>
      <c r="L298" s="66">
        <f>SUMIF('5th Cycle APR Raw Data-Last'!$A$3:$A$1377,'5th Cycle Summary-Final2'!$C298,'5th Cycle APR Raw Data-Last'!L$3:L$1377)</f>
        <v>70</v>
      </c>
      <c r="M298" s="66">
        <f>SUMIF('5th Cycle APR Raw Data-Last'!$A$3:$A$1377,'5th Cycle Summary-Final2'!$C298,'5th Cycle APR Raw Data-Last'!M$3:M$1377)</f>
        <v>0</v>
      </c>
      <c r="N298" s="66">
        <f t="shared" si="2"/>
        <v>1657</v>
      </c>
      <c r="O298" s="63">
        <f t="shared" si="3"/>
        <v>4.0532715691951361E-2</v>
      </c>
      <c r="P298" s="66">
        <f>VLOOKUP(C298,'5th Cycle APR Raw Data-Last'!$A$3:$S$1377,14,FALSE)</f>
        <v>1724</v>
      </c>
      <c r="Q298" s="66">
        <f>SUMIF('5th Cycle APR Raw Data-Last'!$A$3:$A$1377,'5th Cycle Summary-Final2'!$C298,'5th Cycle APR Raw Data-Last'!$O$3:$O$1377)</f>
        <v>93</v>
      </c>
      <c r="R298" s="66">
        <f t="shared" si="4"/>
        <v>1631</v>
      </c>
      <c r="S298" s="63">
        <f t="shared" si="5"/>
        <v>5.3944315545243621E-2</v>
      </c>
      <c r="T298" s="66">
        <f>VLOOKUP(C298,'5th Cycle APR Raw Data-Last'!$A$3:$S$1377,16,FALSE)</f>
        <v>4220</v>
      </c>
      <c r="U298" s="66">
        <f>SUMIF('5th Cycle APR Raw Data-Last'!$A$3:$A$1377,'5th Cycle Summary-Final2'!$C298,'5th Cycle APR Raw Data-Last'!$Q$3:$Q$1377)</f>
        <v>180</v>
      </c>
      <c r="V298" s="66">
        <f t="shared" si="6"/>
        <v>4040</v>
      </c>
      <c r="W298" s="63">
        <f t="shared" si="7"/>
        <v>4.2654028436018961E-2</v>
      </c>
      <c r="X298" s="66">
        <f>VLOOKUP(C298,'5th Cycle APR Raw Data-Last'!$A$3:$S$1377,18,FALSE)</f>
        <v>10167</v>
      </c>
      <c r="Y298" s="66">
        <f>SUMIF('5th Cycle APR Raw Data-Last'!$A$3:$A$1377,'5th Cycle Summary-Final2'!$C298,'5th Cycle APR Raw Data-Last'!$S$3:$S$1377)</f>
        <v>343</v>
      </c>
      <c r="Z298" s="66">
        <f t="shared" si="8"/>
        <v>9824</v>
      </c>
    </row>
    <row r="299" spans="1:26" ht="12.75" customHeight="1" x14ac:dyDescent="0.15">
      <c r="A299" s="9" t="s">
        <v>464</v>
      </c>
      <c r="B299" s="9" t="s">
        <v>128</v>
      </c>
      <c r="C299" s="29" t="s">
        <v>467</v>
      </c>
      <c r="D299" s="32">
        <f>VLOOKUP(C299,'5th Cycle APR Raw Data-Last'!$A$3:$S$1377,6,FALSE)</f>
        <v>980</v>
      </c>
      <c r="E299" s="32">
        <f>SUMIF('5th Cycle APR Raw Data-Last'!$A$3:$A$1377,'5th Cycle Summary-Final2'!$C299,'5th Cycle APR Raw Data-Last'!G$3:G$1377)</f>
        <v>0</v>
      </c>
      <c r="F299" s="32">
        <f>SUMIF('5th Cycle APR Raw Data-Last'!$A$3:$A$1377,'5th Cycle Summary-Final2'!$C299,'5th Cycle APR Raw Data-Last'!H$3:H$1377)</f>
        <v>0</v>
      </c>
      <c r="G299" s="32">
        <f>SUMIF('5th Cycle APR Raw Data-Last'!$A$3:$A$1377,'5th Cycle Summary-Final2'!$C299,'5th Cycle APR Raw Data-Last'!I$3:I$1377)</f>
        <v>0</v>
      </c>
      <c r="H299" s="32">
        <f t="shared" si="0"/>
        <v>980</v>
      </c>
      <c r="I299" s="34">
        <f t="shared" si="1"/>
        <v>0</v>
      </c>
      <c r="J299" s="32">
        <f>VLOOKUP(C299,'5th Cycle APR Raw Data-Last'!$A$3:$S$1377,10,FALSE)</f>
        <v>705</v>
      </c>
      <c r="K299" s="32">
        <f>SUMIF('5th Cycle APR Raw Data-Last'!$A$3:$A$1377,'5th Cycle Summary-Final2'!$C299,'5th Cycle APR Raw Data-Last'!K$3:K$1377)</f>
        <v>0</v>
      </c>
      <c r="L299" s="32">
        <f>SUMIF('5th Cycle APR Raw Data-Last'!$A$3:$A$1377,'5th Cycle Summary-Final2'!$C299,'5th Cycle APR Raw Data-Last'!L$3:L$1377)</f>
        <v>0</v>
      </c>
      <c r="M299" s="32">
        <f>SUMIF('5th Cycle APR Raw Data-Last'!$A$3:$A$1377,'5th Cycle Summary-Final2'!$C299,'5th Cycle APR Raw Data-Last'!M$3:M$1377)</f>
        <v>0</v>
      </c>
      <c r="N299" s="32">
        <f t="shared" si="2"/>
        <v>705</v>
      </c>
      <c r="O299" s="34">
        <f t="shared" si="3"/>
        <v>0</v>
      </c>
      <c r="P299" s="32">
        <f>VLOOKUP(C299,'5th Cycle APR Raw Data-Last'!$A$3:$S$1377,14,FALSE)</f>
        <v>828</v>
      </c>
      <c r="Q299" s="32">
        <f>SUMIF('5th Cycle APR Raw Data-Last'!$A$3:$A$1377,'5th Cycle Summary-Final2'!$C299,'5th Cycle APR Raw Data-Last'!$O$3:$O$1377)</f>
        <v>3</v>
      </c>
      <c r="R299" s="32">
        <f t="shared" si="4"/>
        <v>825</v>
      </c>
      <c r="S299" s="34">
        <f t="shared" si="5"/>
        <v>3.6231884057971015E-3</v>
      </c>
      <c r="T299" s="32">
        <f>VLOOKUP(C299,'5th Cycle APR Raw Data-Last'!$A$3:$S$1377,16,FALSE)</f>
        <v>2463</v>
      </c>
      <c r="U299" s="32">
        <f>SUMIF('5th Cycle APR Raw Data-Last'!$A$3:$A$1377,'5th Cycle Summary-Final2'!$C299,'5th Cycle APR Raw Data-Last'!$Q$3:$Q$1377)</f>
        <v>301</v>
      </c>
      <c r="V299" s="32">
        <f t="shared" si="6"/>
        <v>2162</v>
      </c>
      <c r="W299" s="34">
        <f t="shared" si="7"/>
        <v>0.122208688591149</v>
      </c>
      <c r="X299" s="32">
        <f>VLOOKUP(C299,'5th Cycle APR Raw Data-Last'!$A$3:$S$1377,18,FALSE)</f>
        <v>4976</v>
      </c>
      <c r="Y299" s="32">
        <f>SUMIF('5th Cycle APR Raw Data-Last'!$A$3:$A$1377,'5th Cycle Summary-Final2'!$C299,'5th Cycle APR Raw Data-Last'!$S$3:$S$1377)</f>
        <v>304</v>
      </c>
      <c r="Z299" s="32">
        <f t="shared" si="8"/>
        <v>4672</v>
      </c>
    </row>
    <row r="300" spans="1:26" ht="12.75" customHeight="1" x14ac:dyDescent="0.15">
      <c r="A300" s="9" t="s">
        <v>441</v>
      </c>
      <c r="B300" s="9" t="s">
        <v>83</v>
      </c>
      <c r="C300" s="29" t="s">
        <v>442</v>
      </c>
      <c r="D300" s="32">
        <f>VLOOKUP(C300,'5th Cycle APR Raw Data-Last'!$A$3:$S$1377,6,FALSE)</f>
        <v>60</v>
      </c>
      <c r="E300" s="32">
        <f>SUMIF('5th Cycle APR Raw Data-Last'!$A$3:$A$1377,'5th Cycle Summary-Final2'!$C300,'5th Cycle APR Raw Data-Last'!G$3:G$1377)</f>
        <v>0</v>
      </c>
      <c r="F300" s="32">
        <f>SUMIF('5th Cycle APR Raw Data-Last'!$A$3:$A$1377,'5th Cycle Summary-Final2'!$C300,'5th Cycle APR Raw Data-Last'!H$3:H$1377)</f>
        <v>0</v>
      </c>
      <c r="G300" s="32">
        <f>SUMIF('5th Cycle APR Raw Data-Last'!$A$3:$A$1377,'5th Cycle Summary-Final2'!$C300,'5th Cycle APR Raw Data-Last'!I$3:I$1377)</f>
        <v>0</v>
      </c>
      <c r="H300" s="32">
        <f t="shared" si="0"/>
        <v>60</v>
      </c>
      <c r="I300" s="34">
        <f t="shared" si="1"/>
        <v>0</v>
      </c>
      <c r="J300" s="32">
        <f>VLOOKUP(C300,'5th Cycle APR Raw Data-Last'!$A$3:$S$1377,10,FALSE)</f>
        <v>38</v>
      </c>
      <c r="K300" s="32">
        <f>SUMIF('5th Cycle APR Raw Data-Last'!$A$3:$A$1377,'5th Cycle Summary-Final2'!$C300,'5th Cycle APR Raw Data-Last'!K$3:K$1377)</f>
        <v>4</v>
      </c>
      <c r="L300" s="32">
        <f>SUMIF('5th Cycle APR Raw Data-Last'!$A$3:$A$1377,'5th Cycle Summary-Final2'!$C300,'5th Cycle APR Raw Data-Last'!L$3:L$1377)</f>
        <v>0</v>
      </c>
      <c r="M300" s="32">
        <f>SUMIF('5th Cycle APR Raw Data-Last'!$A$3:$A$1377,'5th Cycle Summary-Final2'!$C300,'5th Cycle APR Raw Data-Last'!M$3:M$1377)</f>
        <v>4</v>
      </c>
      <c r="N300" s="32">
        <f t="shared" si="2"/>
        <v>34</v>
      </c>
      <c r="O300" s="34">
        <f t="shared" si="3"/>
        <v>0.10526315789473684</v>
      </c>
      <c r="P300" s="32">
        <f>VLOOKUP(C300,'5th Cycle APR Raw Data-Last'!$A$3:$S$1377,14,FALSE)</f>
        <v>43</v>
      </c>
      <c r="Q300" s="32">
        <f>SUMIF('5th Cycle APR Raw Data-Last'!$A$3:$A$1377,'5th Cycle Summary-Final2'!$C300,'5th Cycle APR Raw Data-Last'!$O$3:$O$1377)</f>
        <v>0</v>
      </c>
      <c r="R300" s="32">
        <f t="shared" si="4"/>
        <v>43</v>
      </c>
      <c r="S300" s="34">
        <f t="shared" si="5"/>
        <v>0</v>
      </c>
      <c r="T300" s="32">
        <f>VLOOKUP(C300,'5th Cycle APR Raw Data-Last'!$A$3:$S$1377,16,FALSE)</f>
        <v>101</v>
      </c>
      <c r="U300" s="32">
        <f>SUMIF('5th Cycle APR Raw Data-Last'!$A$3:$A$1377,'5th Cycle Summary-Final2'!$C300,'5th Cycle APR Raw Data-Last'!$Q$3:$Q$1377)</f>
        <v>37</v>
      </c>
      <c r="V300" s="32">
        <f t="shared" si="6"/>
        <v>64</v>
      </c>
      <c r="W300" s="34">
        <f t="shared" si="7"/>
        <v>0.36633663366336633</v>
      </c>
      <c r="X300" s="32">
        <f>VLOOKUP(C300,'5th Cycle APR Raw Data-Last'!$A$3:$S$1377,18,FALSE)</f>
        <v>242</v>
      </c>
      <c r="Y300" s="32">
        <f>SUMIF('5th Cycle APR Raw Data-Last'!$A$3:$A$1377,'5th Cycle Summary-Final2'!$C300,'5th Cycle APR Raw Data-Last'!$S$3:$S$1377)</f>
        <v>41</v>
      </c>
      <c r="Z300" s="32">
        <f t="shared" si="8"/>
        <v>201</v>
      </c>
    </row>
    <row r="301" spans="1:26" ht="12.75" customHeight="1" x14ac:dyDescent="0.15">
      <c r="A301" s="9" t="s">
        <v>441</v>
      </c>
      <c r="B301" s="9" t="s">
        <v>83</v>
      </c>
      <c r="C301" s="29" t="s">
        <v>447</v>
      </c>
      <c r="D301" s="32">
        <f>VLOOKUP(C301,'5th Cycle APR Raw Data-Last'!$A$3:$S$1377,6,FALSE)</f>
        <v>98</v>
      </c>
      <c r="E301" s="32">
        <f>SUMIF('5th Cycle APR Raw Data-Last'!$A$3:$A$1377,'5th Cycle Summary-Final2'!$C301,'5th Cycle APR Raw Data-Last'!G$3:G$1377)</f>
        <v>48</v>
      </c>
      <c r="F301" s="32">
        <f>SUMIF('5th Cycle APR Raw Data-Last'!$A$3:$A$1377,'5th Cycle Summary-Final2'!$C301,'5th Cycle APR Raw Data-Last'!H$3:H$1377)</f>
        <v>48</v>
      </c>
      <c r="G301" s="32">
        <f>SUMIF('5th Cycle APR Raw Data-Last'!$A$3:$A$1377,'5th Cycle Summary-Final2'!$C301,'5th Cycle APR Raw Data-Last'!I$3:I$1377)</f>
        <v>0</v>
      </c>
      <c r="H301" s="32">
        <f t="shared" si="0"/>
        <v>50</v>
      </c>
      <c r="I301" s="34">
        <f t="shared" si="1"/>
        <v>0.48979591836734693</v>
      </c>
      <c r="J301" s="32">
        <f>VLOOKUP(C301,'5th Cycle APR Raw Data-Last'!$A$3:$S$1377,10,FALSE)</f>
        <v>62</v>
      </c>
      <c r="K301" s="32">
        <f>SUMIF('5th Cycle APR Raw Data-Last'!$A$3:$A$1377,'5th Cycle Summary-Final2'!$C301,'5th Cycle APR Raw Data-Last'!K$3:K$1377)</f>
        <v>26</v>
      </c>
      <c r="L301" s="32">
        <f>SUMIF('5th Cycle APR Raw Data-Last'!$A$3:$A$1377,'5th Cycle Summary-Final2'!$C301,'5th Cycle APR Raw Data-Last'!L$3:L$1377)</f>
        <v>26</v>
      </c>
      <c r="M301" s="32">
        <f>SUMIF('5th Cycle APR Raw Data-Last'!$A$3:$A$1377,'5th Cycle Summary-Final2'!$C301,'5th Cycle APR Raw Data-Last'!M$3:M$1377)</f>
        <v>0</v>
      </c>
      <c r="N301" s="32">
        <f t="shared" si="2"/>
        <v>36</v>
      </c>
      <c r="O301" s="34">
        <f t="shared" si="3"/>
        <v>0.41935483870967744</v>
      </c>
      <c r="P301" s="32">
        <f>VLOOKUP(C301,'5th Cycle APR Raw Data-Last'!$A$3:$S$1377,14,FALSE)</f>
        <v>69</v>
      </c>
      <c r="Q301" s="32">
        <f>SUMIF('5th Cycle APR Raw Data-Last'!$A$3:$A$1377,'5th Cycle Summary-Final2'!$C301,'5th Cycle APR Raw Data-Last'!$O$3:$O$1377)</f>
        <v>163</v>
      </c>
      <c r="R301" s="32">
        <f t="shared" si="4"/>
        <v>0</v>
      </c>
      <c r="S301" s="34">
        <f t="shared" si="5"/>
        <v>2.36231884057971</v>
      </c>
      <c r="T301" s="32">
        <f>VLOOKUP(C301,'5th Cycle APR Raw Data-Last'!$A$3:$S$1377,16,FALSE)</f>
        <v>164</v>
      </c>
      <c r="U301" s="32">
        <f>SUMIF('5th Cycle APR Raw Data-Last'!$A$3:$A$1377,'5th Cycle Summary-Final2'!$C301,'5th Cycle APR Raw Data-Last'!$Q$3:$Q$1377)</f>
        <v>156</v>
      </c>
      <c r="V301" s="32">
        <f t="shared" si="6"/>
        <v>8</v>
      </c>
      <c r="W301" s="34">
        <f t="shared" si="7"/>
        <v>0.95121951219512191</v>
      </c>
      <c r="X301" s="32">
        <f>VLOOKUP(C301,'5th Cycle APR Raw Data-Last'!$A$3:$S$1377,18,FALSE)</f>
        <v>393</v>
      </c>
      <c r="Y301" s="32">
        <f>SUMIF('5th Cycle APR Raw Data-Last'!$A$3:$A$1377,'5th Cycle Summary-Final2'!$C301,'5th Cycle APR Raw Data-Last'!$S$3:$S$1377)</f>
        <v>393</v>
      </c>
      <c r="Z301" s="32">
        <f t="shared" si="8"/>
        <v>94</v>
      </c>
    </row>
    <row r="302" spans="1:26" ht="12.75" customHeight="1" x14ac:dyDescent="0.15">
      <c r="A302" s="9" t="s">
        <v>441</v>
      </c>
      <c r="B302" s="9" t="s">
        <v>83</v>
      </c>
      <c r="C302" s="29" t="s">
        <v>468</v>
      </c>
      <c r="D302" s="32">
        <f>VLOOKUP(C302,'5th Cycle APR Raw Data-Last'!$A$3:$S$1377,6,FALSE)</f>
        <v>41</v>
      </c>
      <c r="E302" s="32">
        <f>SUMIF('5th Cycle APR Raw Data-Last'!$A$3:$A$1377,'5th Cycle Summary-Final2'!$C302,'5th Cycle APR Raw Data-Last'!G$3:G$1377)</f>
        <v>0</v>
      </c>
      <c r="F302" s="32">
        <f>SUMIF('5th Cycle APR Raw Data-Last'!$A$3:$A$1377,'5th Cycle Summary-Final2'!$C302,'5th Cycle APR Raw Data-Last'!H$3:H$1377)</f>
        <v>0</v>
      </c>
      <c r="G302" s="32">
        <f>SUMIF('5th Cycle APR Raw Data-Last'!$A$3:$A$1377,'5th Cycle Summary-Final2'!$C302,'5th Cycle APR Raw Data-Last'!I$3:I$1377)</f>
        <v>0</v>
      </c>
      <c r="H302" s="32">
        <f t="shared" si="0"/>
        <v>41</v>
      </c>
      <c r="I302" s="34">
        <f t="shared" si="1"/>
        <v>0</v>
      </c>
      <c r="J302" s="32">
        <f>VLOOKUP(C302,'5th Cycle APR Raw Data-Last'!$A$3:$S$1377,10,FALSE)</f>
        <v>26</v>
      </c>
      <c r="K302" s="32">
        <f>SUMIF('5th Cycle APR Raw Data-Last'!$A$3:$A$1377,'5th Cycle Summary-Final2'!$C302,'5th Cycle APR Raw Data-Last'!K$3:K$1377)</f>
        <v>5</v>
      </c>
      <c r="L302" s="32">
        <f>SUMIF('5th Cycle APR Raw Data-Last'!$A$3:$A$1377,'5th Cycle Summary-Final2'!$C302,'5th Cycle APR Raw Data-Last'!L$3:L$1377)</f>
        <v>5</v>
      </c>
      <c r="M302" s="32">
        <f>SUMIF('5th Cycle APR Raw Data-Last'!$A$3:$A$1377,'5th Cycle Summary-Final2'!$C302,'5th Cycle APR Raw Data-Last'!M$3:M$1377)</f>
        <v>0</v>
      </c>
      <c r="N302" s="32">
        <f t="shared" si="2"/>
        <v>21</v>
      </c>
      <c r="O302" s="34">
        <f t="shared" si="3"/>
        <v>0.19230769230769232</v>
      </c>
      <c r="P302" s="32">
        <f>VLOOKUP(C302,'5th Cycle APR Raw Data-Last'!$A$3:$S$1377,14,FALSE)</f>
        <v>29</v>
      </c>
      <c r="Q302" s="32">
        <f>SUMIF('5th Cycle APR Raw Data-Last'!$A$3:$A$1377,'5th Cycle Summary-Final2'!$C302,'5th Cycle APR Raw Data-Last'!$O$3:$O$1377)</f>
        <v>0</v>
      </c>
      <c r="R302" s="32">
        <f t="shared" si="4"/>
        <v>29</v>
      </c>
      <c r="S302" s="34">
        <f t="shared" si="5"/>
        <v>0</v>
      </c>
      <c r="T302" s="32">
        <f>VLOOKUP(C302,'5th Cycle APR Raw Data-Last'!$A$3:$S$1377,16,FALSE)</f>
        <v>69</v>
      </c>
      <c r="U302" s="32">
        <f>SUMIF('5th Cycle APR Raw Data-Last'!$A$3:$A$1377,'5th Cycle Summary-Final2'!$C302,'5th Cycle APR Raw Data-Last'!$Q$3:$Q$1377)</f>
        <v>80</v>
      </c>
      <c r="V302" s="32">
        <f t="shared" si="6"/>
        <v>0</v>
      </c>
      <c r="W302" s="34">
        <f t="shared" si="7"/>
        <v>1.1594202898550725</v>
      </c>
      <c r="X302" s="32">
        <f>VLOOKUP(C302,'5th Cycle APR Raw Data-Last'!$A$3:$S$1377,18,FALSE)</f>
        <v>165</v>
      </c>
      <c r="Y302" s="32">
        <f>SUMIF('5th Cycle APR Raw Data-Last'!$A$3:$A$1377,'5th Cycle Summary-Final2'!$C302,'5th Cycle APR Raw Data-Last'!$S$3:$S$1377)</f>
        <v>85</v>
      </c>
      <c r="Z302" s="32">
        <f t="shared" si="8"/>
        <v>91</v>
      </c>
    </row>
    <row r="303" spans="1:26" ht="12.75" customHeight="1" x14ac:dyDescent="0.15">
      <c r="A303" s="9" t="s">
        <v>441</v>
      </c>
      <c r="B303" s="9" t="s">
        <v>83</v>
      </c>
      <c r="C303" s="29" t="s">
        <v>469</v>
      </c>
      <c r="D303" s="32">
        <f>VLOOKUP(C303,'5th Cycle APR Raw Data-Last'!$A$3:$S$1377,6,FALSE)</f>
        <v>123</v>
      </c>
      <c r="E303" s="32">
        <f>SUMIF('5th Cycle APR Raw Data-Last'!$A$3:$A$1377,'5th Cycle Summary-Final2'!$C303,'5th Cycle APR Raw Data-Last'!G$3:G$1377)</f>
        <v>157</v>
      </c>
      <c r="F303" s="32">
        <f>SUMIF('5th Cycle APR Raw Data-Last'!$A$3:$A$1377,'5th Cycle Summary-Final2'!$C303,'5th Cycle APR Raw Data-Last'!H$3:H$1377)</f>
        <v>157</v>
      </c>
      <c r="G303" s="32">
        <f>SUMIF('5th Cycle APR Raw Data-Last'!$A$3:$A$1377,'5th Cycle Summary-Final2'!$C303,'5th Cycle APR Raw Data-Last'!I$3:I$1377)</f>
        <v>0</v>
      </c>
      <c r="H303" s="32">
        <f t="shared" si="0"/>
        <v>0</v>
      </c>
      <c r="I303" s="34">
        <f t="shared" si="1"/>
        <v>1.2764227642276422</v>
      </c>
      <c r="J303" s="32">
        <f>VLOOKUP(C303,'5th Cycle APR Raw Data-Last'!$A$3:$S$1377,10,FALSE)</f>
        <v>77</v>
      </c>
      <c r="K303" s="32">
        <f>SUMIF('5th Cycle APR Raw Data-Last'!$A$3:$A$1377,'5th Cycle Summary-Final2'!$C303,'5th Cycle APR Raw Data-Last'!K$3:K$1377)</f>
        <v>67</v>
      </c>
      <c r="L303" s="32">
        <f>SUMIF('5th Cycle APR Raw Data-Last'!$A$3:$A$1377,'5th Cycle Summary-Final2'!$C303,'5th Cycle APR Raw Data-Last'!L$3:L$1377)</f>
        <v>67</v>
      </c>
      <c r="M303" s="32">
        <f>SUMIF('5th Cycle APR Raw Data-Last'!$A$3:$A$1377,'5th Cycle Summary-Final2'!$C303,'5th Cycle APR Raw Data-Last'!M$3:M$1377)</f>
        <v>0</v>
      </c>
      <c r="N303" s="32">
        <f t="shared" si="2"/>
        <v>10</v>
      </c>
      <c r="O303" s="34">
        <f t="shared" si="3"/>
        <v>0.87012987012987009</v>
      </c>
      <c r="P303" s="32">
        <f>VLOOKUP(C303,'5th Cycle APR Raw Data-Last'!$A$3:$S$1377,14,FALSE)</f>
        <v>87</v>
      </c>
      <c r="Q303" s="32">
        <f>SUMIF('5th Cycle APR Raw Data-Last'!$A$3:$A$1377,'5th Cycle Summary-Final2'!$C303,'5th Cycle APR Raw Data-Last'!$O$3:$O$1377)</f>
        <v>196</v>
      </c>
      <c r="R303" s="32">
        <f t="shared" si="4"/>
        <v>0</v>
      </c>
      <c r="S303" s="34">
        <f t="shared" si="5"/>
        <v>2.2528735632183907</v>
      </c>
      <c r="T303" s="32">
        <f>VLOOKUP(C303,'5th Cycle APR Raw Data-Last'!$A$3:$S$1377,16,FALSE)</f>
        <v>205</v>
      </c>
      <c r="U303" s="32">
        <f>SUMIF('5th Cycle APR Raw Data-Last'!$A$3:$A$1377,'5th Cycle Summary-Final2'!$C303,'5th Cycle APR Raw Data-Last'!$Q$3:$Q$1377)</f>
        <v>176</v>
      </c>
      <c r="V303" s="32">
        <f t="shared" si="6"/>
        <v>29</v>
      </c>
      <c r="W303" s="34">
        <f t="shared" si="7"/>
        <v>0.85853658536585364</v>
      </c>
      <c r="X303" s="32">
        <f>VLOOKUP(C303,'5th Cycle APR Raw Data-Last'!$A$3:$S$1377,18,FALSE)</f>
        <v>492</v>
      </c>
      <c r="Y303" s="32">
        <f>SUMIF('5th Cycle APR Raw Data-Last'!$A$3:$A$1377,'5th Cycle Summary-Final2'!$C303,'5th Cycle APR Raw Data-Last'!$S$3:$S$1377)</f>
        <v>596</v>
      </c>
      <c r="Z303" s="32">
        <f t="shared" si="8"/>
        <v>39</v>
      </c>
    </row>
    <row r="304" spans="1:26" ht="12.75" customHeight="1" x14ac:dyDescent="0.15">
      <c r="A304" s="9" t="s">
        <v>441</v>
      </c>
      <c r="B304" s="9" t="s">
        <v>83</v>
      </c>
      <c r="C304" s="29" t="s">
        <v>441</v>
      </c>
      <c r="D304" s="32">
        <f>VLOOKUP(C304,'5th Cycle APR Raw Data-Last'!$A$3:$S$1377,6,FALSE)</f>
        <v>285</v>
      </c>
      <c r="E304" s="32">
        <f>SUMIF('5th Cycle APR Raw Data-Last'!$A$3:$A$1377,'5th Cycle Summary-Final2'!$C304,'5th Cycle APR Raw Data-Last'!G$3:G$1377)</f>
        <v>73</v>
      </c>
      <c r="F304" s="32">
        <f>SUMIF('5th Cycle APR Raw Data-Last'!$A$3:$A$1377,'5th Cycle Summary-Final2'!$C304,'5th Cycle APR Raw Data-Last'!H$3:H$1377)</f>
        <v>73</v>
      </c>
      <c r="G304" s="32">
        <f>SUMIF('5th Cycle APR Raw Data-Last'!$A$3:$A$1377,'5th Cycle Summary-Final2'!$C304,'5th Cycle APR Raw Data-Last'!I$3:I$1377)</f>
        <v>0</v>
      </c>
      <c r="H304" s="32">
        <f t="shared" si="0"/>
        <v>212</v>
      </c>
      <c r="I304" s="34">
        <f t="shared" si="1"/>
        <v>0.256140350877193</v>
      </c>
      <c r="J304" s="32">
        <f>VLOOKUP(C304,'5th Cycle APR Raw Data-Last'!$A$3:$S$1377,10,FALSE)</f>
        <v>179</v>
      </c>
      <c r="K304" s="32">
        <f>SUMIF('5th Cycle APR Raw Data-Last'!$A$3:$A$1377,'5th Cycle Summary-Final2'!$C304,'5th Cycle APR Raw Data-Last'!K$3:K$1377)</f>
        <v>44</v>
      </c>
      <c r="L304" s="32">
        <f>SUMIF('5th Cycle APR Raw Data-Last'!$A$3:$A$1377,'5th Cycle Summary-Final2'!$C304,'5th Cycle APR Raw Data-Last'!L$3:L$1377)</f>
        <v>44</v>
      </c>
      <c r="M304" s="32">
        <f>SUMIF('5th Cycle APR Raw Data-Last'!$A$3:$A$1377,'5th Cycle Summary-Final2'!$C304,'5th Cycle APR Raw Data-Last'!M$3:M$1377)</f>
        <v>0</v>
      </c>
      <c r="N304" s="32">
        <f t="shared" si="2"/>
        <v>135</v>
      </c>
      <c r="O304" s="34">
        <f t="shared" si="3"/>
        <v>0.24581005586592178</v>
      </c>
      <c r="P304" s="32">
        <f>VLOOKUP(C304,'5th Cycle APR Raw Data-Last'!$A$3:$S$1377,14,FALSE)</f>
        <v>202</v>
      </c>
      <c r="Q304" s="32">
        <f>SUMIF('5th Cycle APR Raw Data-Last'!$A$3:$A$1377,'5th Cycle Summary-Final2'!$C304,'5th Cycle APR Raw Data-Last'!$O$3:$O$1377)</f>
        <v>15</v>
      </c>
      <c r="R304" s="32">
        <f t="shared" si="4"/>
        <v>187</v>
      </c>
      <c r="S304" s="34">
        <f t="shared" si="5"/>
        <v>7.4257425742574254E-2</v>
      </c>
      <c r="T304" s="32">
        <f>VLOOKUP(C304,'5th Cycle APR Raw Data-Last'!$A$3:$S$1377,16,FALSE)</f>
        <v>478</v>
      </c>
      <c r="U304" s="32">
        <f>SUMIF('5th Cycle APR Raw Data-Last'!$A$3:$A$1377,'5th Cycle Summary-Final2'!$C304,'5th Cycle APR Raw Data-Last'!$Q$3:$Q$1377)</f>
        <v>409</v>
      </c>
      <c r="V304" s="32">
        <f t="shared" si="6"/>
        <v>69</v>
      </c>
      <c r="W304" s="34">
        <f t="shared" si="7"/>
        <v>0.85564853556485354</v>
      </c>
      <c r="X304" s="32">
        <f>VLOOKUP(C304,'5th Cycle APR Raw Data-Last'!$A$3:$S$1377,18,FALSE)</f>
        <v>1144</v>
      </c>
      <c r="Y304" s="32">
        <f>SUMIF('5th Cycle APR Raw Data-Last'!$A$3:$A$1377,'5th Cycle Summary-Final2'!$C304,'5th Cycle APR Raw Data-Last'!$S$3:$S$1377)</f>
        <v>541</v>
      </c>
      <c r="Z304" s="32">
        <f t="shared" si="8"/>
        <v>603</v>
      </c>
    </row>
    <row r="305" spans="1:26" ht="12.75" customHeight="1" x14ac:dyDescent="0.15">
      <c r="A305" s="9" t="s">
        <v>441</v>
      </c>
      <c r="B305" s="9" t="s">
        <v>83</v>
      </c>
      <c r="C305" s="29" t="s">
        <v>471</v>
      </c>
      <c r="D305" s="32">
        <f>VLOOKUP(C305,'5th Cycle APR Raw Data-Last'!$A$3:$S$1377,6,FALSE)</f>
        <v>336</v>
      </c>
      <c r="E305" s="32">
        <f>SUMIF('5th Cycle APR Raw Data-Last'!$A$3:$A$1377,'5th Cycle Summary-Final2'!$C305,'5th Cycle APR Raw Data-Last'!G$3:G$1377)</f>
        <v>40</v>
      </c>
      <c r="F305" s="32">
        <f>SUMIF('5th Cycle APR Raw Data-Last'!$A$3:$A$1377,'5th Cycle Summary-Final2'!$C305,'5th Cycle APR Raw Data-Last'!H$3:H$1377)</f>
        <v>20</v>
      </c>
      <c r="G305" s="32">
        <f>SUMIF('5th Cycle APR Raw Data-Last'!$A$3:$A$1377,'5th Cycle Summary-Final2'!$C305,'5th Cycle APR Raw Data-Last'!I$3:I$1377)</f>
        <v>20</v>
      </c>
      <c r="H305" s="32">
        <f t="shared" si="0"/>
        <v>296</v>
      </c>
      <c r="I305" s="34">
        <f t="shared" si="1"/>
        <v>0.11904761904761904</v>
      </c>
      <c r="J305" s="32">
        <f>VLOOKUP(C305,'5th Cycle APR Raw Data-Last'!$A$3:$S$1377,10,FALSE)</f>
        <v>211</v>
      </c>
      <c r="K305" s="32">
        <f>SUMIF('5th Cycle APR Raw Data-Last'!$A$3:$A$1377,'5th Cycle Summary-Final2'!$C305,'5th Cycle APR Raw Data-Last'!K$3:K$1377)</f>
        <v>72</v>
      </c>
      <c r="L305" s="32">
        <f>SUMIF('5th Cycle APR Raw Data-Last'!$A$3:$A$1377,'5th Cycle Summary-Final2'!$C305,'5th Cycle APR Raw Data-Last'!L$3:L$1377)</f>
        <v>47</v>
      </c>
      <c r="M305" s="32">
        <f>SUMIF('5th Cycle APR Raw Data-Last'!$A$3:$A$1377,'5th Cycle Summary-Final2'!$C305,'5th Cycle APR Raw Data-Last'!M$3:M$1377)</f>
        <v>25</v>
      </c>
      <c r="N305" s="32">
        <f t="shared" si="2"/>
        <v>139</v>
      </c>
      <c r="O305" s="34">
        <f t="shared" si="3"/>
        <v>0.34123222748815168</v>
      </c>
      <c r="P305" s="32">
        <f>VLOOKUP(C305,'5th Cycle APR Raw Data-Last'!$A$3:$S$1377,14,FALSE)</f>
        <v>237</v>
      </c>
      <c r="Q305" s="32">
        <f>SUMIF('5th Cycle APR Raw Data-Last'!$A$3:$A$1377,'5th Cycle Summary-Final2'!$C305,'5th Cycle APR Raw Data-Last'!$O$3:$O$1377)</f>
        <v>142</v>
      </c>
      <c r="R305" s="32">
        <f t="shared" si="4"/>
        <v>95</v>
      </c>
      <c r="S305" s="34">
        <f t="shared" si="5"/>
        <v>0.59915611814345993</v>
      </c>
      <c r="T305" s="32">
        <f>VLOOKUP(C305,'5th Cycle APR Raw Data-Last'!$A$3:$S$1377,16,FALSE)</f>
        <v>563</v>
      </c>
      <c r="U305" s="32">
        <f>SUMIF('5th Cycle APR Raw Data-Last'!$A$3:$A$1377,'5th Cycle Summary-Final2'!$C305,'5th Cycle APR Raw Data-Last'!$Q$3:$Q$1377)</f>
        <v>1224</v>
      </c>
      <c r="V305" s="32">
        <f t="shared" si="6"/>
        <v>0</v>
      </c>
      <c r="W305" s="34">
        <f t="shared" si="7"/>
        <v>2.1740674955595027</v>
      </c>
      <c r="X305" s="32">
        <f>VLOOKUP(C305,'5th Cycle APR Raw Data-Last'!$A$3:$S$1377,18,FALSE)</f>
        <v>1347</v>
      </c>
      <c r="Y305" s="32">
        <f>SUMIF('5th Cycle APR Raw Data-Last'!$A$3:$A$1377,'5th Cycle Summary-Final2'!$C305,'5th Cycle APR Raw Data-Last'!$S$3:$S$1377)</f>
        <v>1478</v>
      </c>
      <c r="Z305" s="32">
        <f t="shared" si="8"/>
        <v>530</v>
      </c>
    </row>
    <row r="306" spans="1:26" ht="12.75" customHeight="1" x14ac:dyDescent="0.15">
      <c r="A306" s="9" t="s">
        <v>449</v>
      </c>
      <c r="B306" s="9" t="s">
        <v>67</v>
      </c>
      <c r="C306" s="29" t="s">
        <v>450</v>
      </c>
      <c r="D306" s="32">
        <f>VLOOKUP(C306,'5th Cycle APR Raw Data-Last'!$A$3:$S$1377,6,FALSE)</f>
        <v>35</v>
      </c>
      <c r="E306" s="32">
        <f>SUMIF('5th Cycle APR Raw Data-Last'!$A$3:$A$1377,'5th Cycle Summary-Final2'!$C306,'5th Cycle APR Raw Data-Last'!G$3:G$1377)</f>
        <v>17</v>
      </c>
      <c r="F306" s="32">
        <f>SUMIF('5th Cycle APR Raw Data-Last'!$A$3:$A$1377,'5th Cycle Summary-Final2'!$C306,'5th Cycle APR Raw Data-Last'!H$3:H$1377)</f>
        <v>12</v>
      </c>
      <c r="G306" s="32">
        <f>SUMIF('5th Cycle APR Raw Data-Last'!$A$3:$A$1377,'5th Cycle Summary-Final2'!$C306,'5th Cycle APR Raw Data-Last'!I$3:I$1377)</f>
        <v>5</v>
      </c>
      <c r="H306" s="32">
        <f t="shared" si="0"/>
        <v>18</v>
      </c>
      <c r="I306" s="34">
        <f t="shared" si="1"/>
        <v>0.48571428571428571</v>
      </c>
      <c r="J306" s="32">
        <f>VLOOKUP(C306,'5th Cycle APR Raw Data-Last'!$A$3:$S$1377,10,FALSE)</f>
        <v>26</v>
      </c>
      <c r="K306" s="32">
        <f>SUMIF('5th Cycle APR Raw Data-Last'!$A$3:$A$1377,'5th Cycle Summary-Final2'!$C306,'5th Cycle APR Raw Data-Last'!K$3:K$1377)</f>
        <v>3</v>
      </c>
      <c r="L306" s="32">
        <f>SUMIF('5th Cycle APR Raw Data-Last'!$A$3:$A$1377,'5th Cycle Summary-Final2'!$C306,'5th Cycle APR Raw Data-Last'!L$3:L$1377)</f>
        <v>0</v>
      </c>
      <c r="M306" s="32">
        <f>SUMIF('5th Cycle APR Raw Data-Last'!$A$3:$A$1377,'5th Cycle Summary-Final2'!$C306,'5th Cycle APR Raw Data-Last'!M$3:M$1377)</f>
        <v>3</v>
      </c>
      <c r="N306" s="32">
        <f t="shared" si="2"/>
        <v>23</v>
      </c>
      <c r="O306" s="34">
        <f t="shared" si="3"/>
        <v>0.11538461538461539</v>
      </c>
      <c r="P306" s="32">
        <f>VLOOKUP(C306,'5th Cycle APR Raw Data-Last'!$A$3:$S$1377,14,FALSE)</f>
        <v>29</v>
      </c>
      <c r="Q306" s="32">
        <f>SUMIF('5th Cycle APR Raw Data-Last'!$A$3:$A$1377,'5th Cycle Summary-Final2'!$C306,'5th Cycle APR Raw Data-Last'!$O$3:$O$1377)</f>
        <v>2</v>
      </c>
      <c r="R306" s="32">
        <f t="shared" si="4"/>
        <v>27</v>
      </c>
      <c r="S306" s="34">
        <f t="shared" si="5"/>
        <v>6.8965517241379309E-2</v>
      </c>
      <c r="T306" s="32">
        <f>VLOOKUP(C306,'5th Cycle APR Raw Data-Last'!$A$3:$S$1377,16,FALSE)</f>
        <v>3</v>
      </c>
      <c r="U306" s="32">
        <f>SUMIF('5th Cycle APR Raw Data-Last'!$A$3:$A$1377,'5th Cycle Summary-Final2'!$C306,'5th Cycle APR Raw Data-Last'!$Q$3:$Q$1377)</f>
        <v>5</v>
      </c>
      <c r="V306" s="32">
        <f t="shared" si="6"/>
        <v>0</v>
      </c>
      <c r="W306" s="34">
        <f t="shared" si="7"/>
        <v>1.6666666666666667</v>
      </c>
      <c r="X306" s="32">
        <f>VLOOKUP(C306,'5th Cycle APR Raw Data-Last'!$A$3:$S$1377,18,FALSE)</f>
        <v>93</v>
      </c>
      <c r="Y306" s="32">
        <f>SUMIF('5th Cycle APR Raw Data-Last'!$A$3:$A$1377,'5th Cycle Summary-Final2'!$C306,'5th Cycle APR Raw Data-Last'!$S$3:$S$1377)</f>
        <v>27</v>
      </c>
      <c r="Z306" s="32">
        <f t="shared" si="8"/>
        <v>68</v>
      </c>
    </row>
    <row r="307" spans="1:26" ht="12.75" customHeight="1" x14ac:dyDescent="0.15">
      <c r="A307" s="9" t="s">
        <v>449</v>
      </c>
      <c r="B307" s="9" t="s">
        <v>67</v>
      </c>
      <c r="C307" s="29" t="s">
        <v>470</v>
      </c>
      <c r="D307" s="32">
        <f>VLOOKUP(C307,'5th Cycle APR Raw Data-Last'!$A$3:$S$1377,6,FALSE)</f>
        <v>116</v>
      </c>
      <c r="E307" s="32">
        <f>SUMIF('5th Cycle APR Raw Data-Last'!$A$3:$A$1377,'5th Cycle Summary-Final2'!$C307,'5th Cycle APR Raw Data-Last'!G$3:G$1377)</f>
        <v>0</v>
      </c>
      <c r="F307" s="32">
        <f>SUMIF('5th Cycle APR Raw Data-Last'!$A$3:$A$1377,'5th Cycle Summary-Final2'!$C307,'5th Cycle APR Raw Data-Last'!H$3:H$1377)</f>
        <v>0</v>
      </c>
      <c r="G307" s="32">
        <f>SUMIF('5th Cycle APR Raw Data-Last'!$A$3:$A$1377,'5th Cycle Summary-Final2'!$C307,'5th Cycle APR Raw Data-Last'!I$3:I$1377)</f>
        <v>0</v>
      </c>
      <c r="H307" s="32">
        <f t="shared" si="0"/>
        <v>116</v>
      </c>
      <c r="I307" s="34">
        <f t="shared" si="1"/>
        <v>0</v>
      </c>
      <c r="J307" s="32">
        <f>VLOOKUP(C307,'5th Cycle APR Raw Data-Last'!$A$3:$S$1377,10,FALSE)</f>
        <v>63</v>
      </c>
      <c r="K307" s="32">
        <f>SUMIF('5th Cycle APR Raw Data-Last'!$A$3:$A$1377,'5th Cycle Summary-Final2'!$C307,'5th Cycle APR Raw Data-Last'!K$3:K$1377)</f>
        <v>0</v>
      </c>
      <c r="L307" s="32">
        <f>SUMIF('5th Cycle APR Raw Data-Last'!$A$3:$A$1377,'5th Cycle Summary-Final2'!$C307,'5th Cycle APR Raw Data-Last'!L$3:L$1377)</f>
        <v>0</v>
      </c>
      <c r="M307" s="32">
        <f>SUMIF('5th Cycle APR Raw Data-Last'!$A$3:$A$1377,'5th Cycle Summary-Final2'!$C307,'5th Cycle APR Raw Data-Last'!M$3:M$1377)</f>
        <v>0</v>
      </c>
      <c r="N307" s="32">
        <f t="shared" si="2"/>
        <v>63</v>
      </c>
      <c r="O307" s="34">
        <f t="shared" si="3"/>
        <v>0</v>
      </c>
      <c r="P307" s="32">
        <f>VLOOKUP(C307,'5th Cycle APR Raw Data-Last'!$A$3:$S$1377,14,FALSE)</f>
        <v>67</v>
      </c>
      <c r="Q307" s="32">
        <f>SUMIF('5th Cycle APR Raw Data-Last'!$A$3:$A$1377,'5th Cycle Summary-Final2'!$C307,'5th Cycle APR Raw Data-Last'!$O$3:$O$1377)</f>
        <v>4</v>
      </c>
      <c r="R307" s="32">
        <f t="shared" si="4"/>
        <v>63</v>
      </c>
      <c r="S307" s="34">
        <f t="shared" si="5"/>
        <v>5.9701492537313432E-2</v>
      </c>
      <c r="T307" s="32">
        <f>VLOOKUP(C307,'5th Cycle APR Raw Data-Last'!$A$3:$S$1377,16,FALSE)</f>
        <v>222</v>
      </c>
      <c r="U307" s="32">
        <f>SUMIF('5th Cycle APR Raw Data-Last'!$A$3:$A$1377,'5th Cycle Summary-Final2'!$C307,'5th Cycle APR Raw Data-Last'!$Q$3:$Q$1377)</f>
        <v>141</v>
      </c>
      <c r="V307" s="32">
        <f t="shared" si="6"/>
        <v>81</v>
      </c>
      <c r="W307" s="34">
        <f t="shared" si="7"/>
        <v>0.63513513513513509</v>
      </c>
      <c r="X307" s="32">
        <f>VLOOKUP(C307,'5th Cycle APR Raw Data-Last'!$A$3:$S$1377,18,FALSE)</f>
        <v>468</v>
      </c>
      <c r="Y307" s="32">
        <f>SUMIF('5th Cycle APR Raw Data-Last'!$A$3:$A$1377,'5th Cycle Summary-Final2'!$C307,'5th Cycle APR Raw Data-Last'!$S$3:$S$1377)</f>
        <v>145</v>
      </c>
      <c r="Z307" s="32">
        <f t="shared" si="8"/>
        <v>323</v>
      </c>
    </row>
    <row r="308" spans="1:26" ht="12.75" customHeight="1" x14ac:dyDescent="0.15">
      <c r="A308" s="9" t="s">
        <v>449</v>
      </c>
      <c r="B308" s="9" t="s">
        <v>67</v>
      </c>
      <c r="C308" s="29" t="s">
        <v>475</v>
      </c>
      <c r="D308" s="32">
        <f>VLOOKUP(C308,'5th Cycle APR Raw Data-Last'!$A$3:$S$1377,6,FALSE)</f>
        <v>114</v>
      </c>
      <c r="E308" s="32">
        <f>SUMIF('5th Cycle APR Raw Data-Last'!$A$3:$A$1377,'5th Cycle Summary-Final2'!$C308,'5th Cycle APR Raw Data-Last'!G$3:G$1377)</f>
        <v>0</v>
      </c>
      <c r="F308" s="32">
        <f>SUMIF('5th Cycle APR Raw Data-Last'!$A$3:$A$1377,'5th Cycle Summary-Final2'!$C308,'5th Cycle APR Raw Data-Last'!H$3:H$1377)</f>
        <v>0</v>
      </c>
      <c r="G308" s="32">
        <f>SUMIF('5th Cycle APR Raw Data-Last'!$A$3:$A$1377,'5th Cycle Summary-Final2'!$C308,'5th Cycle APR Raw Data-Last'!I$3:I$1377)</f>
        <v>0</v>
      </c>
      <c r="H308" s="32">
        <f t="shared" si="0"/>
        <v>114</v>
      </c>
      <c r="I308" s="34">
        <f t="shared" si="1"/>
        <v>0</v>
      </c>
      <c r="J308" s="32">
        <f>VLOOKUP(C308,'5th Cycle APR Raw Data-Last'!$A$3:$S$1377,10,FALSE)</f>
        <v>67</v>
      </c>
      <c r="K308" s="32">
        <f>SUMIF('5th Cycle APR Raw Data-Last'!$A$3:$A$1377,'5th Cycle Summary-Final2'!$C308,'5th Cycle APR Raw Data-Last'!K$3:K$1377)</f>
        <v>0</v>
      </c>
      <c r="L308" s="32">
        <f>SUMIF('5th Cycle APR Raw Data-Last'!$A$3:$A$1377,'5th Cycle Summary-Final2'!$C308,'5th Cycle APR Raw Data-Last'!L$3:L$1377)</f>
        <v>0</v>
      </c>
      <c r="M308" s="32">
        <f>SUMIF('5th Cycle APR Raw Data-Last'!$A$3:$A$1377,'5th Cycle Summary-Final2'!$C308,'5th Cycle APR Raw Data-Last'!M$3:M$1377)</f>
        <v>0</v>
      </c>
      <c r="N308" s="32">
        <f t="shared" si="2"/>
        <v>67</v>
      </c>
      <c r="O308" s="34">
        <f t="shared" si="3"/>
        <v>0</v>
      </c>
      <c r="P308" s="32">
        <f>VLOOKUP(C308,'5th Cycle APR Raw Data-Last'!$A$3:$S$1377,14,FALSE)</f>
        <v>82</v>
      </c>
      <c r="Q308" s="32">
        <f>SUMIF('5th Cycle APR Raw Data-Last'!$A$3:$A$1377,'5th Cycle Summary-Final2'!$C308,'5th Cycle APR Raw Data-Last'!$O$3:$O$1377)</f>
        <v>8</v>
      </c>
      <c r="R308" s="32">
        <f t="shared" si="4"/>
        <v>74</v>
      </c>
      <c r="S308" s="34">
        <f t="shared" si="5"/>
        <v>9.7560975609756101E-2</v>
      </c>
      <c r="T308" s="32">
        <f>VLOOKUP(C308,'5th Cycle APR Raw Data-Last'!$A$3:$S$1377,16,FALSE)</f>
        <v>30</v>
      </c>
      <c r="U308" s="32">
        <f>SUMIF('5th Cycle APR Raw Data-Last'!$A$3:$A$1377,'5th Cycle Summary-Final2'!$C308,'5th Cycle APR Raw Data-Last'!$Q$3:$Q$1377)</f>
        <v>48</v>
      </c>
      <c r="V308" s="32">
        <f t="shared" si="6"/>
        <v>0</v>
      </c>
      <c r="W308" s="34">
        <f t="shared" si="7"/>
        <v>1.6</v>
      </c>
      <c r="X308" s="32">
        <f>VLOOKUP(C308,'5th Cycle APR Raw Data-Last'!$A$3:$S$1377,18,FALSE)</f>
        <v>293</v>
      </c>
      <c r="Y308" s="32">
        <f>SUMIF('5th Cycle APR Raw Data-Last'!$A$3:$A$1377,'5th Cycle Summary-Final2'!$C308,'5th Cycle APR Raw Data-Last'!$S$3:$S$1377)</f>
        <v>56</v>
      </c>
      <c r="Z308" s="32">
        <f t="shared" si="8"/>
        <v>255</v>
      </c>
    </row>
    <row r="309" spans="1:26" ht="12.75" customHeight="1" x14ac:dyDescent="0.15">
      <c r="A309" s="9" t="s">
        <v>449</v>
      </c>
      <c r="B309" s="9" t="s">
        <v>67</v>
      </c>
      <c r="C309" s="29" t="s">
        <v>478</v>
      </c>
      <c r="D309" s="32">
        <f>VLOOKUP(C309,'5th Cycle APR Raw Data-Last'!$A$3:$S$1377,6,FALSE)</f>
        <v>138</v>
      </c>
      <c r="E309" s="32">
        <f>SUMIF('5th Cycle APR Raw Data-Last'!$A$3:$A$1377,'5th Cycle Summary-Final2'!$C309,'5th Cycle APR Raw Data-Last'!G$3:G$1377)</f>
        <v>0</v>
      </c>
      <c r="F309" s="32">
        <f>SUMIF('5th Cycle APR Raw Data-Last'!$A$3:$A$1377,'5th Cycle Summary-Final2'!$C309,'5th Cycle APR Raw Data-Last'!H$3:H$1377)</f>
        <v>0</v>
      </c>
      <c r="G309" s="32">
        <f>SUMIF('5th Cycle APR Raw Data-Last'!$A$3:$A$1377,'5th Cycle Summary-Final2'!$C309,'5th Cycle APR Raw Data-Last'!I$3:I$1377)</f>
        <v>0</v>
      </c>
      <c r="H309" s="32">
        <f t="shared" si="0"/>
        <v>138</v>
      </c>
      <c r="I309" s="34">
        <f t="shared" si="1"/>
        <v>0</v>
      </c>
      <c r="J309" s="32">
        <f>VLOOKUP(C309,'5th Cycle APR Raw Data-Last'!$A$3:$S$1377,10,FALSE)</f>
        <v>138</v>
      </c>
      <c r="K309" s="32">
        <f>SUMIF('5th Cycle APR Raw Data-Last'!$A$3:$A$1377,'5th Cycle Summary-Final2'!$C309,'5th Cycle APR Raw Data-Last'!K$3:K$1377)</f>
        <v>0</v>
      </c>
      <c r="L309" s="32">
        <f>SUMIF('5th Cycle APR Raw Data-Last'!$A$3:$A$1377,'5th Cycle Summary-Final2'!$C309,'5th Cycle APR Raw Data-Last'!L$3:L$1377)</f>
        <v>0</v>
      </c>
      <c r="M309" s="32">
        <f>SUMIF('5th Cycle APR Raw Data-Last'!$A$3:$A$1377,'5th Cycle Summary-Final2'!$C309,'5th Cycle APR Raw Data-Last'!M$3:M$1377)</f>
        <v>0</v>
      </c>
      <c r="N309" s="32">
        <f t="shared" si="2"/>
        <v>138</v>
      </c>
      <c r="O309" s="34">
        <f t="shared" si="3"/>
        <v>0</v>
      </c>
      <c r="P309" s="32">
        <f>VLOOKUP(C309,'5th Cycle APR Raw Data-Last'!$A$3:$S$1377,14,FALSE)</f>
        <v>144</v>
      </c>
      <c r="Q309" s="32">
        <f>SUMIF('5th Cycle APR Raw Data-Last'!$A$3:$A$1377,'5th Cycle Summary-Final2'!$C309,'5th Cycle APR Raw Data-Last'!$O$3:$O$1377)</f>
        <v>3</v>
      </c>
      <c r="R309" s="32">
        <f t="shared" si="4"/>
        <v>141</v>
      </c>
      <c r="S309" s="34">
        <f t="shared" si="5"/>
        <v>2.0833333333333332E-2</v>
      </c>
      <c r="T309" s="32">
        <f>VLOOKUP(C309,'5th Cycle APR Raw Data-Last'!$A$3:$S$1377,16,FALSE)</f>
        <v>155</v>
      </c>
      <c r="U309" s="32">
        <f>SUMIF('5th Cycle APR Raw Data-Last'!$A$3:$A$1377,'5th Cycle Summary-Final2'!$C309,'5th Cycle APR Raw Data-Last'!$Q$3:$Q$1377)</f>
        <v>151</v>
      </c>
      <c r="V309" s="32">
        <f t="shared" si="6"/>
        <v>4</v>
      </c>
      <c r="W309" s="34">
        <f t="shared" si="7"/>
        <v>0.97419354838709682</v>
      </c>
      <c r="X309" s="32">
        <f>VLOOKUP(C309,'5th Cycle APR Raw Data-Last'!$A$3:$S$1377,18,FALSE)</f>
        <v>575</v>
      </c>
      <c r="Y309" s="32">
        <f>SUMIF('5th Cycle APR Raw Data-Last'!$A$3:$A$1377,'5th Cycle Summary-Final2'!$C309,'5th Cycle APR Raw Data-Last'!$S$3:$S$1377)</f>
        <v>154</v>
      </c>
      <c r="Z309" s="32">
        <f t="shared" si="8"/>
        <v>421</v>
      </c>
    </row>
    <row r="310" spans="1:26" ht="12.75" customHeight="1" x14ac:dyDescent="0.15">
      <c r="A310" s="9" t="s">
        <v>449</v>
      </c>
      <c r="B310" s="9" t="s">
        <v>67</v>
      </c>
      <c r="C310" s="29" t="s">
        <v>480</v>
      </c>
      <c r="D310" s="32">
        <f>VLOOKUP(C310,'5th Cycle APR Raw Data-Last'!$A$3:$S$1377,6,FALSE)</f>
        <v>20</v>
      </c>
      <c r="E310" s="32">
        <f>SUMIF('5th Cycle APR Raw Data-Last'!$A$3:$A$1377,'5th Cycle Summary-Final2'!$C310,'5th Cycle APR Raw Data-Last'!G$3:G$1377)</f>
        <v>0</v>
      </c>
      <c r="F310" s="32">
        <f>SUMIF('5th Cycle APR Raw Data-Last'!$A$3:$A$1377,'5th Cycle Summary-Final2'!$C310,'5th Cycle APR Raw Data-Last'!H$3:H$1377)</f>
        <v>0</v>
      </c>
      <c r="G310" s="32">
        <f>SUMIF('5th Cycle APR Raw Data-Last'!$A$3:$A$1377,'5th Cycle Summary-Final2'!$C310,'5th Cycle APR Raw Data-Last'!I$3:I$1377)</f>
        <v>0</v>
      </c>
      <c r="H310" s="32">
        <f t="shared" si="0"/>
        <v>20</v>
      </c>
      <c r="I310" s="34">
        <f t="shared" si="1"/>
        <v>0</v>
      </c>
      <c r="J310" s="32">
        <f>VLOOKUP(C310,'5th Cycle APR Raw Data-Last'!$A$3:$S$1377,10,FALSE)</f>
        <v>8</v>
      </c>
      <c r="K310" s="32">
        <f>SUMIF('5th Cycle APR Raw Data-Last'!$A$3:$A$1377,'5th Cycle Summary-Final2'!$C310,'5th Cycle APR Raw Data-Last'!K$3:K$1377)</f>
        <v>0</v>
      </c>
      <c r="L310" s="32">
        <f>SUMIF('5th Cycle APR Raw Data-Last'!$A$3:$A$1377,'5th Cycle Summary-Final2'!$C310,'5th Cycle APR Raw Data-Last'!L$3:L$1377)</f>
        <v>0</v>
      </c>
      <c r="M310" s="32">
        <f>SUMIF('5th Cycle APR Raw Data-Last'!$A$3:$A$1377,'5th Cycle Summary-Final2'!$C310,'5th Cycle APR Raw Data-Last'!M$3:M$1377)</f>
        <v>0</v>
      </c>
      <c r="N310" s="32">
        <f t="shared" si="2"/>
        <v>8</v>
      </c>
      <c r="O310" s="34">
        <f t="shared" si="3"/>
        <v>0</v>
      </c>
      <c r="P310" s="32">
        <f>VLOOKUP(C310,'5th Cycle APR Raw Data-Last'!$A$3:$S$1377,14,FALSE)</f>
        <v>9</v>
      </c>
      <c r="Q310" s="32">
        <f>SUMIF('5th Cycle APR Raw Data-Last'!$A$3:$A$1377,'5th Cycle Summary-Final2'!$C310,'5th Cycle APR Raw Data-Last'!$O$3:$O$1377)</f>
        <v>0</v>
      </c>
      <c r="R310" s="32">
        <f t="shared" si="4"/>
        <v>9</v>
      </c>
      <c r="S310" s="34">
        <f t="shared" si="5"/>
        <v>0</v>
      </c>
      <c r="T310" s="32">
        <f>VLOOKUP(C310,'5th Cycle APR Raw Data-Last'!$A$3:$S$1377,16,FALSE)</f>
        <v>22</v>
      </c>
      <c r="U310" s="32">
        <f>SUMIF('5th Cycle APR Raw Data-Last'!$A$3:$A$1377,'5th Cycle Summary-Final2'!$C310,'5th Cycle APR Raw Data-Last'!$Q$3:$Q$1377)</f>
        <v>6</v>
      </c>
      <c r="V310" s="32">
        <f t="shared" si="6"/>
        <v>16</v>
      </c>
      <c r="W310" s="34">
        <f t="shared" si="7"/>
        <v>0.27272727272727271</v>
      </c>
      <c r="X310" s="32">
        <f>VLOOKUP(C310,'5th Cycle APR Raw Data-Last'!$A$3:$S$1377,18,FALSE)</f>
        <v>59</v>
      </c>
      <c r="Y310" s="32">
        <f>SUMIF('5th Cycle APR Raw Data-Last'!$A$3:$A$1377,'5th Cycle Summary-Final2'!$C310,'5th Cycle APR Raw Data-Last'!$S$3:$S$1377)</f>
        <v>6</v>
      </c>
      <c r="Z310" s="32">
        <f t="shared" si="8"/>
        <v>53</v>
      </c>
    </row>
    <row r="311" spans="1:26" ht="12.75" customHeight="1" x14ac:dyDescent="0.15">
      <c r="A311" s="9" t="s">
        <v>449</v>
      </c>
      <c r="B311" s="9" t="s">
        <v>67</v>
      </c>
      <c r="C311" s="29" t="s">
        <v>482</v>
      </c>
      <c r="D311" s="32">
        <f>VLOOKUP(C311,'5th Cycle APR Raw Data-Last'!$A$3:$S$1377,6,FALSE)</f>
        <v>400</v>
      </c>
      <c r="E311" s="32">
        <f>SUMIF('5th Cycle APR Raw Data-Last'!$A$3:$A$1377,'5th Cycle Summary-Final2'!$C311,'5th Cycle APR Raw Data-Last'!G$3:G$1377)</f>
        <v>59</v>
      </c>
      <c r="F311" s="32">
        <f>SUMIF('5th Cycle APR Raw Data-Last'!$A$3:$A$1377,'5th Cycle Summary-Final2'!$C311,'5th Cycle APR Raw Data-Last'!H$3:H$1377)</f>
        <v>59</v>
      </c>
      <c r="G311" s="32">
        <f>SUMIF('5th Cycle APR Raw Data-Last'!$A$3:$A$1377,'5th Cycle Summary-Final2'!$C311,'5th Cycle APR Raw Data-Last'!I$3:I$1377)</f>
        <v>0</v>
      </c>
      <c r="H311" s="32">
        <f t="shared" si="0"/>
        <v>341</v>
      </c>
      <c r="I311" s="34">
        <f t="shared" si="1"/>
        <v>0.14749999999999999</v>
      </c>
      <c r="J311" s="32">
        <f>VLOOKUP(C311,'5th Cycle APR Raw Data-Last'!$A$3:$S$1377,10,FALSE)</f>
        <v>188</v>
      </c>
      <c r="K311" s="32">
        <f>SUMIF('5th Cycle APR Raw Data-Last'!$A$3:$A$1377,'5th Cycle Summary-Final2'!$C311,'5th Cycle APR Raw Data-Last'!K$3:K$1377)</f>
        <v>222</v>
      </c>
      <c r="L311" s="32">
        <f>SUMIF('5th Cycle APR Raw Data-Last'!$A$3:$A$1377,'5th Cycle Summary-Final2'!$C311,'5th Cycle APR Raw Data-Last'!L$3:L$1377)</f>
        <v>205</v>
      </c>
      <c r="M311" s="32">
        <f>SUMIF('5th Cycle APR Raw Data-Last'!$A$3:$A$1377,'5th Cycle Summary-Final2'!$C311,'5th Cycle APR Raw Data-Last'!M$3:M$1377)</f>
        <v>17</v>
      </c>
      <c r="N311" s="32">
        <f t="shared" si="2"/>
        <v>0</v>
      </c>
      <c r="O311" s="34">
        <f t="shared" si="3"/>
        <v>1.1808510638297873</v>
      </c>
      <c r="P311" s="32">
        <f>VLOOKUP(C311,'5th Cycle APR Raw Data-Last'!$A$3:$S$1377,14,FALSE)</f>
        <v>221</v>
      </c>
      <c r="Q311" s="32">
        <f>SUMIF('5th Cycle APR Raw Data-Last'!$A$3:$A$1377,'5th Cycle Summary-Final2'!$C311,'5th Cycle APR Raw Data-Last'!$O$3:$O$1377)</f>
        <v>59</v>
      </c>
      <c r="R311" s="32">
        <f t="shared" si="4"/>
        <v>162</v>
      </c>
      <c r="S311" s="34">
        <f t="shared" si="5"/>
        <v>0.2669683257918552</v>
      </c>
      <c r="T311" s="32">
        <f>VLOOKUP(C311,'5th Cycle APR Raw Data-Last'!$A$3:$S$1377,16,FALSE)</f>
        <v>541</v>
      </c>
      <c r="U311" s="32">
        <f>SUMIF('5th Cycle APR Raw Data-Last'!$A$3:$A$1377,'5th Cycle Summary-Final2'!$C311,'5th Cycle APR Raw Data-Last'!$Q$3:$Q$1377)</f>
        <v>256</v>
      </c>
      <c r="V311" s="32">
        <f t="shared" si="6"/>
        <v>285</v>
      </c>
      <c r="W311" s="34">
        <f t="shared" si="7"/>
        <v>0.47319778188539741</v>
      </c>
      <c r="X311" s="32">
        <f>VLOOKUP(C311,'5th Cycle APR Raw Data-Last'!$A$3:$S$1377,18,FALSE)</f>
        <v>1350</v>
      </c>
      <c r="Y311" s="32">
        <f>SUMIF('5th Cycle APR Raw Data-Last'!$A$3:$A$1377,'5th Cycle Summary-Final2'!$C311,'5th Cycle APR Raw Data-Last'!$S$3:$S$1377)</f>
        <v>596</v>
      </c>
      <c r="Z311" s="32">
        <f t="shared" si="8"/>
        <v>788</v>
      </c>
    </row>
    <row r="312" spans="1:26" ht="12.75" customHeight="1" x14ac:dyDescent="0.15">
      <c r="A312" s="9" t="s">
        <v>449</v>
      </c>
      <c r="B312" s="9" t="s">
        <v>67</v>
      </c>
      <c r="C312" s="29" t="s">
        <v>484</v>
      </c>
      <c r="D312" s="32">
        <f>VLOOKUP(C312,'5th Cycle APR Raw Data-Last'!$A$3:$S$1377,6,FALSE)</f>
        <v>64</v>
      </c>
      <c r="E312" s="32">
        <f>SUMIF('5th Cycle APR Raw Data-Last'!$A$3:$A$1377,'5th Cycle Summary-Final2'!$C312,'5th Cycle APR Raw Data-Last'!G$3:G$1377)</f>
        <v>0</v>
      </c>
      <c r="F312" s="32">
        <f>SUMIF('5th Cycle APR Raw Data-Last'!$A$3:$A$1377,'5th Cycle Summary-Final2'!$C312,'5th Cycle APR Raw Data-Last'!H$3:H$1377)</f>
        <v>0</v>
      </c>
      <c r="G312" s="32">
        <f>SUMIF('5th Cycle APR Raw Data-Last'!$A$3:$A$1377,'5th Cycle Summary-Final2'!$C312,'5th Cycle APR Raw Data-Last'!I$3:I$1377)</f>
        <v>0</v>
      </c>
      <c r="H312" s="32">
        <f t="shared" si="0"/>
        <v>64</v>
      </c>
      <c r="I312" s="34">
        <f t="shared" si="1"/>
        <v>0</v>
      </c>
      <c r="J312" s="32">
        <f>VLOOKUP(C312,'5th Cycle APR Raw Data-Last'!$A$3:$S$1377,10,FALSE)</f>
        <v>54</v>
      </c>
      <c r="K312" s="32">
        <f>SUMIF('5th Cycle APR Raw Data-Last'!$A$3:$A$1377,'5th Cycle Summary-Final2'!$C312,'5th Cycle APR Raw Data-Last'!K$3:K$1377)</f>
        <v>8</v>
      </c>
      <c r="L312" s="32">
        <f>SUMIF('5th Cycle APR Raw Data-Last'!$A$3:$A$1377,'5th Cycle Summary-Final2'!$C312,'5th Cycle APR Raw Data-Last'!L$3:L$1377)</f>
        <v>8</v>
      </c>
      <c r="M312" s="32">
        <f>SUMIF('5th Cycle APR Raw Data-Last'!$A$3:$A$1377,'5th Cycle Summary-Final2'!$C312,'5th Cycle APR Raw Data-Last'!M$3:M$1377)</f>
        <v>0</v>
      </c>
      <c r="N312" s="32">
        <f t="shared" si="2"/>
        <v>46</v>
      </c>
      <c r="O312" s="34">
        <f t="shared" si="3"/>
        <v>0.14814814814814814</v>
      </c>
      <c r="P312" s="32">
        <f>VLOOKUP(C312,'5th Cycle APR Raw Data-Last'!$A$3:$S$1377,14,FALSE)</f>
        <v>83</v>
      </c>
      <c r="Q312" s="32">
        <f>SUMIF('5th Cycle APR Raw Data-Last'!$A$3:$A$1377,'5th Cycle Summary-Final2'!$C312,'5th Cycle APR Raw Data-Last'!$O$3:$O$1377)</f>
        <v>33</v>
      </c>
      <c r="R312" s="32">
        <f t="shared" si="4"/>
        <v>50</v>
      </c>
      <c r="S312" s="34">
        <f t="shared" si="5"/>
        <v>0.39759036144578314</v>
      </c>
      <c r="T312" s="32">
        <f>VLOOKUP(C312,'5th Cycle APR Raw Data-Last'!$A$3:$S$1377,16,FALSE)</f>
        <v>266</v>
      </c>
      <c r="U312" s="32">
        <f>SUMIF('5th Cycle APR Raw Data-Last'!$A$3:$A$1377,'5th Cycle Summary-Final2'!$C312,'5th Cycle APR Raw Data-Last'!$Q$3:$Q$1377)</f>
        <v>0</v>
      </c>
      <c r="V312" s="32">
        <f t="shared" si="6"/>
        <v>266</v>
      </c>
      <c r="W312" s="34">
        <f t="shared" si="7"/>
        <v>0</v>
      </c>
      <c r="X312" s="32">
        <f>VLOOKUP(C312,'5th Cycle APR Raw Data-Last'!$A$3:$S$1377,18,FALSE)</f>
        <v>467</v>
      </c>
      <c r="Y312" s="32">
        <f>SUMIF('5th Cycle APR Raw Data-Last'!$A$3:$A$1377,'5th Cycle Summary-Final2'!$C312,'5th Cycle APR Raw Data-Last'!$S$3:$S$1377)</f>
        <v>41</v>
      </c>
      <c r="Z312" s="32">
        <f t="shared" si="8"/>
        <v>426</v>
      </c>
    </row>
    <row r="313" spans="1:26" ht="12.75" customHeight="1" x14ac:dyDescent="0.15">
      <c r="A313" s="9" t="s">
        <v>449</v>
      </c>
      <c r="B313" s="9" t="s">
        <v>67</v>
      </c>
      <c r="C313" s="29" t="s">
        <v>485</v>
      </c>
      <c r="D313" s="32">
        <f>VLOOKUP(C313,'5th Cycle APR Raw Data-Last'!$A$3:$S$1377,6,FALSE)</f>
        <v>148</v>
      </c>
      <c r="E313" s="32">
        <f>SUMIF('5th Cycle APR Raw Data-Last'!$A$3:$A$1377,'5th Cycle Summary-Final2'!$C313,'5th Cycle APR Raw Data-Last'!G$3:G$1377)</f>
        <v>84</v>
      </c>
      <c r="F313" s="32">
        <f>SUMIF('5th Cycle APR Raw Data-Last'!$A$3:$A$1377,'5th Cycle Summary-Final2'!$C313,'5th Cycle APR Raw Data-Last'!H$3:H$1377)</f>
        <v>83</v>
      </c>
      <c r="G313" s="32">
        <f>SUMIF('5th Cycle APR Raw Data-Last'!$A$3:$A$1377,'5th Cycle Summary-Final2'!$C313,'5th Cycle APR Raw Data-Last'!I$3:I$1377)</f>
        <v>1</v>
      </c>
      <c r="H313" s="32">
        <f t="shared" si="0"/>
        <v>64</v>
      </c>
      <c r="I313" s="34">
        <f t="shared" si="1"/>
        <v>0.56756756756756754</v>
      </c>
      <c r="J313" s="32">
        <f>VLOOKUP(C313,'5th Cycle APR Raw Data-Last'!$A$3:$S$1377,10,FALSE)</f>
        <v>87</v>
      </c>
      <c r="K313" s="32">
        <f>SUMIF('5th Cycle APR Raw Data-Last'!$A$3:$A$1377,'5th Cycle Summary-Final2'!$C313,'5th Cycle APR Raw Data-Last'!K$3:K$1377)</f>
        <v>49</v>
      </c>
      <c r="L313" s="32">
        <f>SUMIF('5th Cycle APR Raw Data-Last'!$A$3:$A$1377,'5th Cycle Summary-Final2'!$C313,'5th Cycle APR Raw Data-Last'!L$3:L$1377)</f>
        <v>49</v>
      </c>
      <c r="M313" s="32">
        <f>SUMIF('5th Cycle APR Raw Data-Last'!$A$3:$A$1377,'5th Cycle Summary-Final2'!$C313,'5th Cycle APR Raw Data-Last'!M$3:M$1377)</f>
        <v>0</v>
      </c>
      <c r="N313" s="32">
        <f t="shared" si="2"/>
        <v>38</v>
      </c>
      <c r="O313" s="34">
        <f t="shared" si="3"/>
        <v>0.56321839080459768</v>
      </c>
      <c r="P313" s="32">
        <f>VLOOKUP(C313,'5th Cycle APR Raw Data-Last'!$A$3:$S$1377,14,FALSE)</f>
        <v>76</v>
      </c>
      <c r="Q313" s="32">
        <f>SUMIF('5th Cycle APR Raw Data-Last'!$A$3:$A$1377,'5th Cycle Summary-Final2'!$C313,'5th Cycle APR Raw Data-Last'!$O$3:$O$1377)</f>
        <v>14</v>
      </c>
      <c r="R313" s="32">
        <f t="shared" si="4"/>
        <v>62</v>
      </c>
      <c r="S313" s="34">
        <f t="shared" si="5"/>
        <v>0.18421052631578946</v>
      </c>
      <c r="T313" s="32">
        <f>VLOOKUP(C313,'5th Cycle APR Raw Data-Last'!$A$3:$S$1377,16,FALSE)</f>
        <v>119</v>
      </c>
      <c r="U313" s="32">
        <f>SUMIF('5th Cycle APR Raw Data-Last'!$A$3:$A$1377,'5th Cycle Summary-Final2'!$C313,'5th Cycle APR Raw Data-Last'!$Q$3:$Q$1377)</f>
        <v>637</v>
      </c>
      <c r="V313" s="32">
        <f t="shared" si="6"/>
        <v>0</v>
      </c>
      <c r="W313" s="34">
        <f t="shared" si="7"/>
        <v>5.3529411764705879</v>
      </c>
      <c r="X313" s="32">
        <f>VLOOKUP(C313,'5th Cycle APR Raw Data-Last'!$A$3:$S$1377,18,FALSE)</f>
        <v>430</v>
      </c>
      <c r="Y313" s="32">
        <f>SUMIF('5th Cycle APR Raw Data-Last'!$A$3:$A$1377,'5th Cycle Summary-Final2'!$C313,'5th Cycle APR Raw Data-Last'!$S$3:$S$1377)</f>
        <v>784</v>
      </c>
      <c r="Z313" s="32">
        <f t="shared" si="8"/>
        <v>164</v>
      </c>
    </row>
    <row r="314" spans="1:26" ht="12.75" customHeight="1" x14ac:dyDescent="0.15">
      <c r="A314" s="9" t="s">
        <v>449</v>
      </c>
      <c r="B314" s="9" t="s">
        <v>67</v>
      </c>
      <c r="C314" s="29" t="s">
        <v>486</v>
      </c>
      <c r="D314" s="32">
        <f>VLOOKUP(C314,'5th Cycle APR Raw Data-Last'!$A$3:$S$1377,6,FALSE)</f>
        <v>52</v>
      </c>
      <c r="E314" s="32">
        <f>SUMIF('5th Cycle APR Raw Data-Last'!$A$3:$A$1377,'5th Cycle Summary-Final2'!$C314,'5th Cycle APR Raw Data-Last'!G$3:G$1377)</f>
        <v>52</v>
      </c>
      <c r="F314" s="32">
        <f>SUMIF('5th Cycle APR Raw Data-Last'!$A$3:$A$1377,'5th Cycle Summary-Final2'!$C314,'5th Cycle APR Raw Data-Last'!H$3:H$1377)</f>
        <v>52</v>
      </c>
      <c r="G314" s="32">
        <f>SUMIF('5th Cycle APR Raw Data-Last'!$A$3:$A$1377,'5th Cycle Summary-Final2'!$C314,'5th Cycle APR Raw Data-Last'!I$3:I$1377)</f>
        <v>0</v>
      </c>
      <c r="H314" s="32">
        <f t="shared" si="0"/>
        <v>0</v>
      </c>
      <c r="I314" s="34">
        <f t="shared" si="1"/>
        <v>1</v>
      </c>
      <c r="J314" s="32">
        <f>VLOOKUP(C314,'5th Cycle APR Raw Data-Last'!$A$3:$S$1377,10,FALSE)</f>
        <v>31</v>
      </c>
      <c r="K314" s="32">
        <f>SUMIF('5th Cycle APR Raw Data-Last'!$A$3:$A$1377,'5th Cycle Summary-Final2'!$C314,'5th Cycle APR Raw Data-Last'!K$3:K$1377)</f>
        <v>3</v>
      </c>
      <c r="L314" s="32">
        <f>SUMIF('5th Cycle APR Raw Data-Last'!$A$3:$A$1377,'5th Cycle Summary-Final2'!$C314,'5th Cycle APR Raw Data-Last'!L$3:L$1377)</f>
        <v>3</v>
      </c>
      <c r="M314" s="32">
        <f>SUMIF('5th Cycle APR Raw Data-Last'!$A$3:$A$1377,'5th Cycle Summary-Final2'!$C314,'5th Cycle APR Raw Data-Last'!M$3:M$1377)</f>
        <v>0</v>
      </c>
      <c r="N314" s="32">
        <f t="shared" si="2"/>
        <v>28</v>
      </c>
      <c r="O314" s="34">
        <f t="shared" si="3"/>
        <v>9.6774193548387094E-2</v>
      </c>
      <c r="P314" s="32">
        <f>VLOOKUP(C314,'5th Cycle APR Raw Data-Last'!$A$3:$S$1377,14,FALSE)</f>
        <v>36</v>
      </c>
      <c r="Q314" s="32">
        <f>SUMIF('5th Cycle APR Raw Data-Last'!$A$3:$A$1377,'5th Cycle Summary-Final2'!$C314,'5th Cycle APR Raw Data-Last'!$O$3:$O$1377)</f>
        <v>9</v>
      </c>
      <c r="R314" s="32">
        <f t="shared" si="4"/>
        <v>27</v>
      </c>
      <c r="S314" s="34">
        <f t="shared" si="5"/>
        <v>0.25</v>
      </c>
      <c r="T314" s="32">
        <f>VLOOKUP(C314,'5th Cycle APR Raw Data-Last'!$A$3:$S$1377,16,FALSE)</f>
        <v>121</v>
      </c>
      <c r="U314" s="32">
        <f>SUMIF('5th Cycle APR Raw Data-Last'!$A$3:$A$1377,'5th Cycle Summary-Final2'!$C314,'5th Cycle APR Raw Data-Last'!$Q$3:$Q$1377)</f>
        <v>35</v>
      </c>
      <c r="V314" s="32">
        <f t="shared" si="6"/>
        <v>86</v>
      </c>
      <c r="W314" s="34">
        <f t="shared" si="7"/>
        <v>0.28925619834710742</v>
      </c>
      <c r="X314" s="32">
        <f>VLOOKUP(C314,'5th Cycle APR Raw Data-Last'!$A$3:$S$1377,18,FALSE)</f>
        <v>240</v>
      </c>
      <c r="Y314" s="32">
        <f>SUMIF('5th Cycle APR Raw Data-Last'!$A$3:$A$1377,'5th Cycle Summary-Final2'!$C314,'5th Cycle APR Raw Data-Last'!$S$3:$S$1377)</f>
        <v>99</v>
      </c>
      <c r="Z314" s="32">
        <f t="shared" si="8"/>
        <v>141</v>
      </c>
    </row>
    <row r="315" spans="1:26" ht="12.75" customHeight="1" x14ac:dyDescent="0.15">
      <c r="A315" s="9" t="s">
        <v>449</v>
      </c>
      <c r="B315" s="9" t="s">
        <v>67</v>
      </c>
      <c r="C315" s="29" t="s">
        <v>487</v>
      </c>
      <c r="D315" s="32">
        <f>VLOOKUP(C315,'5th Cycle APR Raw Data-Last'!$A$3:$S$1377,6,FALSE)</f>
        <v>32</v>
      </c>
      <c r="E315" s="32">
        <f>SUMIF('5th Cycle APR Raw Data-Last'!$A$3:$A$1377,'5th Cycle Summary-Final2'!$C315,'5th Cycle APR Raw Data-Last'!G$3:G$1377)</f>
        <v>28</v>
      </c>
      <c r="F315" s="32">
        <f>SUMIF('5th Cycle APR Raw Data-Last'!$A$3:$A$1377,'5th Cycle Summary-Final2'!$C315,'5th Cycle APR Raw Data-Last'!H$3:H$1377)</f>
        <v>0</v>
      </c>
      <c r="G315" s="32">
        <f>SUMIF('5th Cycle APR Raw Data-Last'!$A$3:$A$1377,'5th Cycle Summary-Final2'!$C315,'5th Cycle APR Raw Data-Last'!I$3:I$1377)</f>
        <v>28</v>
      </c>
      <c r="H315" s="32">
        <f t="shared" si="0"/>
        <v>4</v>
      </c>
      <c r="I315" s="34">
        <f t="shared" si="1"/>
        <v>0.875</v>
      </c>
      <c r="J315" s="32">
        <f>VLOOKUP(C315,'5th Cycle APR Raw Data-Last'!$A$3:$S$1377,10,FALSE)</f>
        <v>17</v>
      </c>
      <c r="K315" s="32">
        <f>SUMIF('5th Cycle APR Raw Data-Last'!$A$3:$A$1377,'5th Cycle Summary-Final2'!$C315,'5th Cycle APR Raw Data-Last'!K$3:K$1377)</f>
        <v>13</v>
      </c>
      <c r="L315" s="32">
        <f>SUMIF('5th Cycle APR Raw Data-Last'!$A$3:$A$1377,'5th Cycle Summary-Final2'!$C315,'5th Cycle APR Raw Data-Last'!L$3:L$1377)</f>
        <v>0</v>
      </c>
      <c r="M315" s="32">
        <f>SUMIF('5th Cycle APR Raw Data-Last'!$A$3:$A$1377,'5th Cycle Summary-Final2'!$C315,'5th Cycle APR Raw Data-Last'!M$3:M$1377)</f>
        <v>13</v>
      </c>
      <c r="N315" s="32">
        <f t="shared" si="2"/>
        <v>4</v>
      </c>
      <c r="O315" s="34">
        <f t="shared" si="3"/>
        <v>0.76470588235294112</v>
      </c>
      <c r="P315" s="32">
        <f>VLOOKUP(C315,'5th Cycle APR Raw Data-Last'!$A$3:$S$1377,14,FALSE)</f>
        <v>21</v>
      </c>
      <c r="Q315" s="32">
        <f>SUMIF('5th Cycle APR Raw Data-Last'!$A$3:$A$1377,'5th Cycle Summary-Final2'!$C315,'5th Cycle APR Raw Data-Last'!$O$3:$O$1377)</f>
        <v>16</v>
      </c>
      <c r="R315" s="32">
        <f t="shared" si="4"/>
        <v>5</v>
      </c>
      <c r="S315" s="34">
        <f t="shared" si="5"/>
        <v>0.76190476190476186</v>
      </c>
      <c r="T315" s="32">
        <f>VLOOKUP(C315,'5th Cycle APR Raw Data-Last'!$A$3:$S$1377,16,FALSE)</f>
        <v>21</v>
      </c>
      <c r="U315" s="32">
        <f>SUMIF('5th Cycle APR Raw Data-Last'!$A$3:$A$1377,'5th Cycle Summary-Final2'!$C315,'5th Cycle APR Raw Data-Last'!$Q$3:$Q$1377)</f>
        <v>10</v>
      </c>
      <c r="V315" s="32">
        <f t="shared" si="6"/>
        <v>11</v>
      </c>
      <c r="W315" s="34">
        <f t="shared" si="7"/>
        <v>0.47619047619047616</v>
      </c>
      <c r="X315" s="32">
        <f>VLOOKUP(C315,'5th Cycle APR Raw Data-Last'!$A$3:$S$1377,18,FALSE)</f>
        <v>91</v>
      </c>
      <c r="Y315" s="32">
        <f>SUMIF('5th Cycle APR Raw Data-Last'!$A$3:$A$1377,'5th Cycle Summary-Final2'!$C315,'5th Cycle APR Raw Data-Last'!$S$3:$S$1377)</f>
        <v>67</v>
      </c>
      <c r="Z315" s="32">
        <f t="shared" si="8"/>
        <v>24</v>
      </c>
    </row>
    <row r="316" spans="1:26" ht="12.75" customHeight="1" x14ac:dyDescent="0.15">
      <c r="A316" s="9" t="s">
        <v>449</v>
      </c>
      <c r="B316" s="9" t="s">
        <v>67</v>
      </c>
      <c r="C316" s="29" t="s">
        <v>493</v>
      </c>
      <c r="D316" s="32">
        <f>VLOOKUP(C316,'5th Cycle APR Raw Data-Last'!$A$3:$S$1377,6,FALSE)</f>
        <v>233</v>
      </c>
      <c r="E316" s="32">
        <f>SUMIF('5th Cycle APR Raw Data-Last'!$A$3:$A$1377,'5th Cycle Summary-Final2'!$C316,'5th Cycle APR Raw Data-Last'!G$3:G$1377)</f>
        <v>138</v>
      </c>
      <c r="F316" s="32">
        <f>SUMIF('5th Cycle APR Raw Data-Last'!$A$3:$A$1377,'5th Cycle Summary-Final2'!$C316,'5th Cycle APR Raw Data-Last'!H$3:H$1377)</f>
        <v>126</v>
      </c>
      <c r="G316" s="32">
        <f>SUMIF('5th Cycle APR Raw Data-Last'!$A$3:$A$1377,'5th Cycle Summary-Final2'!$C316,'5th Cycle APR Raw Data-Last'!I$3:I$1377)</f>
        <v>12</v>
      </c>
      <c r="H316" s="32">
        <f t="shared" si="0"/>
        <v>95</v>
      </c>
      <c r="I316" s="34">
        <f t="shared" si="1"/>
        <v>0.59227467811158796</v>
      </c>
      <c r="J316" s="32">
        <f>VLOOKUP(C316,'5th Cycle APR Raw Data-Last'!$A$3:$S$1377,10,FALSE)</f>
        <v>129</v>
      </c>
      <c r="K316" s="32">
        <f>SUMIF('5th Cycle APR Raw Data-Last'!$A$3:$A$1377,'5th Cycle Summary-Final2'!$C316,'5th Cycle APR Raw Data-Last'!K$3:K$1377)</f>
        <v>32</v>
      </c>
      <c r="L316" s="32">
        <f>SUMIF('5th Cycle APR Raw Data-Last'!$A$3:$A$1377,'5th Cycle Summary-Final2'!$C316,'5th Cycle APR Raw Data-Last'!L$3:L$1377)</f>
        <v>22</v>
      </c>
      <c r="M316" s="32">
        <f>SUMIF('5th Cycle APR Raw Data-Last'!$A$3:$A$1377,'5th Cycle Summary-Final2'!$C316,'5th Cycle APR Raw Data-Last'!M$3:M$1377)</f>
        <v>10</v>
      </c>
      <c r="N316" s="32">
        <f t="shared" si="2"/>
        <v>97</v>
      </c>
      <c r="O316" s="34">
        <f t="shared" si="3"/>
        <v>0.24806201550387597</v>
      </c>
      <c r="P316" s="32">
        <f>VLOOKUP(C316,'5th Cycle APR Raw Data-Last'!$A$3:$S$1377,14,FALSE)</f>
        <v>143</v>
      </c>
      <c r="Q316" s="32">
        <f>SUMIF('5th Cycle APR Raw Data-Last'!$A$3:$A$1377,'5th Cycle Summary-Final2'!$C316,'5th Cycle APR Raw Data-Last'!$O$3:$O$1377)</f>
        <v>1</v>
      </c>
      <c r="R316" s="32">
        <f t="shared" si="4"/>
        <v>142</v>
      </c>
      <c r="S316" s="34">
        <f t="shared" si="5"/>
        <v>6.993006993006993E-3</v>
      </c>
      <c r="T316" s="32">
        <f>VLOOKUP(C316,'5th Cycle APR Raw Data-Last'!$A$3:$S$1377,16,FALSE)</f>
        <v>150</v>
      </c>
      <c r="U316" s="32">
        <f>SUMIF('5th Cycle APR Raw Data-Last'!$A$3:$A$1377,'5th Cycle Summary-Final2'!$C316,'5th Cycle APR Raw Data-Last'!$Q$3:$Q$1377)</f>
        <v>749</v>
      </c>
      <c r="V316" s="32">
        <f t="shared" si="6"/>
        <v>0</v>
      </c>
      <c r="W316" s="34">
        <f t="shared" si="7"/>
        <v>4.9933333333333332</v>
      </c>
      <c r="X316" s="32">
        <f>VLOOKUP(C316,'5th Cycle APR Raw Data-Last'!$A$3:$S$1377,18,FALSE)</f>
        <v>655</v>
      </c>
      <c r="Y316" s="32">
        <f>SUMIF('5th Cycle APR Raw Data-Last'!$A$3:$A$1377,'5th Cycle Summary-Final2'!$C316,'5th Cycle APR Raw Data-Last'!$S$3:$S$1377)</f>
        <v>920</v>
      </c>
      <c r="Z316" s="32">
        <f t="shared" si="8"/>
        <v>334</v>
      </c>
    </row>
    <row r="317" spans="1:26" ht="12.75" customHeight="1" x14ac:dyDescent="0.15">
      <c r="A317" s="9" t="s">
        <v>449</v>
      </c>
      <c r="B317" s="9" t="s">
        <v>67</v>
      </c>
      <c r="C317" s="29" t="s">
        <v>494</v>
      </c>
      <c r="D317" s="32">
        <f>VLOOKUP(C317,'5th Cycle APR Raw Data-Last'!$A$3:$S$1377,6,FALSE)</f>
        <v>193</v>
      </c>
      <c r="E317" s="32">
        <f>SUMIF('5th Cycle APR Raw Data-Last'!$A$3:$A$1377,'5th Cycle Summary-Final2'!$C317,'5th Cycle APR Raw Data-Last'!G$3:G$1377)</f>
        <v>0</v>
      </c>
      <c r="F317" s="32">
        <f>SUMIF('5th Cycle APR Raw Data-Last'!$A$3:$A$1377,'5th Cycle Summary-Final2'!$C317,'5th Cycle APR Raw Data-Last'!H$3:H$1377)</f>
        <v>0</v>
      </c>
      <c r="G317" s="32">
        <f>SUMIF('5th Cycle APR Raw Data-Last'!$A$3:$A$1377,'5th Cycle Summary-Final2'!$C317,'5th Cycle APR Raw Data-Last'!I$3:I$1377)</f>
        <v>0</v>
      </c>
      <c r="H317" s="32">
        <f t="shared" si="0"/>
        <v>193</v>
      </c>
      <c r="I317" s="34">
        <f t="shared" si="1"/>
        <v>0</v>
      </c>
      <c r="J317" s="32">
        <f>VLOOKUP(C317,'5th Cycle APR Raw Data-Last'!$A$3:$S$1377,10,FALSE)</f>
        <v>101</v>
      </c>
      <c r="K317" s="32">
        <f>SUMIF('5th Cycle APR Raw Data-Last'!$A$3:$A$1377,'5th Cycle Summary-Final2'!$C317,'5th Cycle APR Raw Data-Last'!K$3:K$1377)</f>
        <v>0</v>
      </c>
      <c r="L317" s="32">
        <f>SUMIF('5th Cycle APR Raw Data-Last'!$A$3:$A$1377,'5th Cycle Summary-Final2'!$C317,'5th Cycle APR Raw Data-Last'!L$3:L$1377)</f>
        <v>0</v>
      </c>
      <c r="M317" s="32">
        <f>SUMIF('5th Cycle APR Raw Data-Last'!$A$3:$A$1377,'5th Cycle Summary-Final2'!$C317,'5th Cycle APR Raw Data-Last'!M$3:M$1377)</f>
        <v>0</v>
      </c>
      <c r="N317" s="32">
        <f t="shared" si="2"/>
        <v>101</v>
      </c>
      <c r="O317" s="34">
        <f t="shared" si="3"/>
        <v>0</v>
      </c>
      <c r="P317" s="32">
        <f>VLOOKUP(C317,'5th Cycle APR Raw Data-Last'!$A$3:$S$1377,14,FALSE)</f>
        <v>112</v>
      </c>
      <c r="Q317" s="32">
        <f>SUMIF('5th Cycle APR Raw Data-Last'!$A$3:$A$1377,'5th Cycle Summary-Final2'!$C317,'5th Cycle APR Raw Data-Last'!$O$3:$O$1377)</f>
        <v>0</v>
      </c>
      <c r="R317" s="32">
        <f t="shared" si="4"/>
        <v>112</v>
      </c>
      <c r="S317" s="34">
        <f t="shared" si="5"/>
        <v>0</v>
      </c>
      <c r="T317" s="32">
        <f>VLOOKUP(C317,'5th Cycle APR Raw Data-Last'!$A$3:$S$1377,16,FALSE)</f>
        <v>257</v>
      </c>
      <c r="U317" s="32">
        <f>SUMIF('5th Cycle APR Raw Data-Last'!$A$3:$A$1377,'5th Cycle Summary-Final2'!$C317,'5th Cycle APR Raw Data-Last'!$Q$3:$Q$1377)</f>
        <v>3</v>
      </c>
      <c r="V317" s="32">
        <f t="shared" si="6"/>
        <v>254</v>
      </c>
      <c r="W317" s="34">
        <f t="shared" si="7"/>
        <v>1.1673151750972763E-2</v>
      </c>
      <c r="X317" s="32">
        <f>VLOOKUP(C317,'5th Cycle APR Raw Data-Last'!$A$3:$S$1377,18,FALSE)</f>
        <v>663</v>
      </c>
      <c r="Y317" s="32">
        <f>SUMIF('5th Cycle APR Raw Data-Last'!$A$3:$A$1377,'5th Cycle Summary-Final2'!$C317,'5th Cycle APR Raw Data-Last'!$S$3:$S$1377)</f>
        <v>3</v>
      </c>
      <c r="Z317" s="32">
        <f t="shared" si="8"/>
        <v>660</v>
      </c>
    </row>
    <row r="318" spans="1:26" ht="12.75" customHeight="1" x14ac:dyDescent="0.15">
      <c r="A318" s="9" t="s">
        <v>449</v>
      </c>
      <c r="B318" s="9" t="s">
        <v>67</v>
      </c>
      <c r="C318" s="29" t="s">
        <v>495</v>
      </c>
      <c r="D318" s="32">
        <f>VLOOKUP(C318,'5th Cycle APR Raw Data-Last'!$A$3:$S$1377,6,FALSE)</f>
        <v>121</v>
      </c>
      <c r="E318" s="32">
        <f>SUMIF('5th Cycle APR Raw Data-Last'!$A$3:$A$1377,'5th Cycle Summary-Final2'!$C318,'5th Cycle APR Raw Data-Last'!G$3:G$1377)</f>
        <v>0</v>
      </c>
      <c r="F318" s="32">
        <f>SUMIF('5th Cycle APR Raw Data-Last'!$A$3:$A$1377,'5th Cycle Summary-Final2'!$C318,'5th Cycle APR Raw Data-Last'!H$3:H$1377)</f>
        <v>0</v>
      </c>
      <c r="G318" s="32">
        <f>SUMIF('5th Cycle APR Raw Data-Last'!$A$3:$A$1377,'5th Cycle Summary-Final2'!$C318,'5th Cycle APR Raw Data-Last'!I$3:I$1377)</f>
        <v>0</v>
      </c>
      <c r="H318" s="32">
        <f t="shared" si="0"/>
        <v>121</v>
      </c>
      <c r="I318" s="34">
        <f t="shared" si="1"/>
        <v>0</v>
      </c>
      <c r="J318" s="32">
        <f>VLOOKUP(C318,'5th Cycle APR Raw Data-Last'!$A$3:$S$1377,10,FALSE)</f>
        <v>68</v>
      </c>
      <c r="K318" s="32">
        <f>SUMIF('5th Cycle APR Raw Data-Last'!$A$3:$A$1377,'5th Cycle Summary-Final2'!$C318,'5th Cycle APR Raw Data-Last'!K$3:K$1377)</f>
        <v>0</v>
      </c>
      <c r="L318" s="32">
        <f>SUMIF('5th Cycle APR Raw Data-Last'!$A$3:$A$1377,'5th Cycle Summary-Final2'!$C318,'5th Cycle APR Raw Data-Last'!L$3:L$1377)</f>
        <v>0</v>
      </c>
      <c r="M318" s="32">
        <f>SUMIF('5th Cycle APR Raw Data-Last'!$A$3:$A$1377,'5th Cycle Summary-Final2'!$C318,'5th Cycle APR Raw Data-Last'!M$3:M$1377)</f>
        <v>0</v>
      </c>
      <c r="N318" s="32">
        <f t="shared" si="2"/>
        <v>68</v>
      </c>
      <c r="O318" s="34">
        <f t="shared" si="3"/>
        <v>0</v>
      </c>
      <c r="P318" s="32">
        <f>VLOOKUP(C318,'5th Cycle APR Raw Data-Last'!$A$3:$S$1377,14,FALSE)</f>
        <v>70</v>
      </c>
      <c r="Q318" s="32">
        <f>SUMIF('5th Cycle APR Raw Data-Last'!$A$3:$A$1377,'5th Cycle Summary-Final2'!$C318,'5th Cycle APR Raw Data-Last'!$O$3:$O$1377)</f>
        <v>6</v>
      </c>
      <c r="R318" s="32">
        <f t="shared" si="4"/>
        <v>64</v>
      </c>
      <c r="S318" s="34">
        <f t="shared" si="5"/>
        <v>8.5714285714285715E-2</v>
      </c>
      <c r="T318" s="32">
        <f>VLOOKUP(C318,'5th Cycle APR Raw Data-Last'!$A$3:$S$1377,16,FALSE)</f>
        <v>154</v>
      </c>
      <c r="U318" s="32">
        <f>SUMIF('5th Cycle APR Raw Data-Last'!$A$3:$A$1377,'5th Cycle Summary-Final2'!$C318,'5th Cycle APR Raw Data-Last'!$Q$3:$Q$1377)</f>
        <v>24</v>
      </c>
      <c r="V318" s="32">
        <f t="shared" si="6"/>
        <v>130</v>
      </c>
      <c r="W318" s="34">
        <f t="shared" si="7"/>
        <v>0.15584415584415584</v>
      </c>
      <c r="X318" s="32">
        <f>VLOOKUP(C318,'5th Cycle APR Raw Data-Last'!$A$3:$S$1377,18,FALSE)</f>
        <v>413</v>
      </c>
      <c r="Y318" s="32">
        <f>SUMIF('5th Cycle APR Raw Data-Last'!$A$3:$A$1377,'5th Cycle Summary-Final2'!$C318,'5th Cycle APR Raw Data-Last'!$S$3:$S$1377)</f>
        <v>30</v>
      </c>
      <c r="Z318" s="32">
        <f t="shared" si="8"/>
        <v>383</v>
      </c>
    </row>
    <row r="319" spans="1:26" ht="12.75" customHeight="1" x14ac:dyDescent="0.15">
      <c r="A319" s="9" t="s">
        <v>449</v>
      </c>
      <c r="B319" s="9" t="s">
        <v>67</v>
      </c>
      <c r="C319" s="29" t="s">
        <v>496</v>
      </c>
      <c r="D319" s="32">
        <f>VLOOKUP(C319,'5th Cycle APR Raw Data-Last'!$A$3:$S$1377,6,FALSE)</f>
        <v>21</v>
      </c>
      <c r="E319" s="32">
        <f>SUMIF('5th Cycle APR Raw Data-Last'!$A$3:$A$1377,'5th Cycle Summary-Final2'!$C319,'5th Cycle APR Raw Data-Last'!G$3:G$1377)</f>
        <v>0</v>
      </c>
      <c r="F319" s="32">
        <f>SUMIF('5th Cycle APR Raw Data-Last'!$A$3:$A$1377,'5th Cycle Summary-Final2'!$C319,'5th Cycle APR Raw Data-Last'!H$3:H$1377)</f>
        <v>0</v>
      </c>
      <c r="G319" s="32">
        <f>SUMIF('5th Cycle APR Raw Data-Last'!$A$3:$A$1377,'5th Cycle Summary-Final2'!$C319,'5th Cycle APR Raw Data-Last'!I$3:I$1377)</f>
        <v>0</v>
      </c>
      <c r="H319" s="32">
        <f t="shared" si="0"/>
        <v>21</v>
      </c>
      <c r="I319" s="34">
        <f t="shared" si="1"/>
        <v>0</v>
      </c>
      <c r="J319" s="32">
        <f>VLOOKUP(C319,'5th Cycle APR Raw Data-Last'!$A$3:$S$1377,10,FALSE)</f>
        <v>15</v>
      </c>
      <c r="K319" s="32">
        <f>SUMIF('5th Cycle APR Raw Data-Last'!$A$3:$A$1377,'5th Cycle Summary-Final2'!$C319,'5th Cycle APR Raw Data-Last'!K$3:K$1377)</f>
        <v>0</v>
      </c>
      <c r="L319" s="32">
        <f>SUMIF('5th Cycle APR Raw Data-Last'!$A$3:$A$1377,'5th Cycle Summary-Final2'!$C319,'5th Cycle APR Raw Data-Last'!L$3:L$1377)</f>
        <v>0</v>
      </c>
      <c r="M319" s="32">
        <f>SUMIF('5th Cycle APR Raw Data-Last'!$A$3:$A$1377,'5th Cycle Summary-Final2'!$C319,'5th Cycle APR Raw Data-Last'!M$3:M$1377)</f>
        <v>0</v>
      </c>
      <c r="N319" s="32">
        <f t="shared" si="2"/>
        <v>15</v>
      </c>
      <c r="O319" s="34">
        <f t="shared" si="3"/>
        <v>0</v>
      </c>
      <c r="P319" s="32">
        <f>VLOOKUP(C319,'5th Cycle APR Raw Data-Last'!$A$3:$S$1377,14,FALSE)</f>
        <v>15</v>
      </c>
      <c r="Q319" s="32">
        <f>SUMIF('5th Cycle APR Raw Data-Last'!$A$3:$A$1377,'5th Cycle Summary-Final2'!$C319,'5th Cycle APR Raw Data-Last'!$O$3:$O$1377)</f>
        <v>3</v>
      </c>
      <c r="R319" s="32">
        <f t="shared" si="4"/>
        <v>12</v>
      </c>
      <c r="S319" s="34">
        <f t="shared" si="5"/>
        <v>0.2</v>
      </c>
      <c r="T319" s="32">
        <f>VLOOKUP(C319,'5th Cycle APR Raw Data-Last'!$A$3:$S$1377,16,FALSE)</f>
        <v>13</v>
      </c>
      <c r="U319" s="32">
        <f>SUMIF('5th Cycle APR Raw Data-Last'!$A$3:$A$1377,'5th Cycle Summary-Final2'!$C319,'5th Cycle APR Raw Data-Last'!$Q$3:$Q$1377)</f>
        <v>22</v>
      </c>
      <c r="V319" s="32">
        <f t="shared" si="6"/>
        <v>0</v>
      </c>
      <c r="W319" s="34">
        <f t="shared" si="7"/>
        <v>1.6923076923076923</v>
      </c>
      <c r="X319" s="32">
        <f>VLOOKUP(C319,'5th Cycle APR Raw Data-Last'!$A$3:$S$1377,18,FALSE)</f>
        <v>64</v>
      </c>
      <c r="Y319" s="32">
        <f>SUMIF('5th Cycle APR Raw Data-Last'!$A$3:$A$1377,'5th Cycle Summary-Final2'!$C319,'5th Cycle APR Raw Data-Last'!$S$3:$S$1377)</f>
        <v>25</v>
      </c>
      <c r="Z319" s="32">
        <f t="shared" si="8"/>
        <v>48</v>
      </c>
    </row>
    <row r="320" spans="1:26" ht="12.75" customHeight="1" x14ac:dyDescent="0.15">
      <c r="A320" s="9" t="s">
        <v>449</v>
      </c>
      <c r="B320" s="9" t="s">
        <v>67</v>
      </c>
      <c r="C320" s="29" t="s">
        <v>497</v>
      </c>
      <c r="D320" s="32">
        <f>VLOOKUP(C320,'5th Cycle APR Raw Data-Last'!$A$3:$S$1377,6,FALSE)</f>
        <v>706</v>
      </c>
      <c r="E320" s="32">
        <f>SUMIF('5th Cycle APR Raw Data-Last'!$A$3:$A$1377,'5th Cycle Summary-Final2'!$C320,'5th Cycle APR Raw Data-Last'!G$3:G$1377)</f>
        <v>7</v>
      </c>
      <c r="F320" s="32">
        <f>SUMIF('5th Cycle APR Raw Data-Last'!$A$3:$A$1377,'5th Cycle Summary-Final2'!$C320,'5th Cycle APR Raw Data-Last'!H$3:H$1377)</f>
        <v>7</v>
      </c>
      <c r="G320" s="32">
        <f>SUMIF('5th Cycle APR Raw Data-Last'!$A$3:$A$1377,'5th Cycle Summary-Final2'!$C320,'5th Cycle APR Raw Data-Last'!I$3:I$1377)</f>
        <v>0</v>
      </c>
      <c r="H320" s="32">
        <f t="shared" si="0"/>
        <v>699</v>
      </c>
      <c r="I320" s="34">
        <f t="shared" si="1"/>
        <v>9.9150141643059488E-3</v>
      </c>
      <c r="J320" s="32">
        <f>VLOOKUP(C320,'5th Cycle APR Raw Data-Last'!$A$3:$S$1377,10,FALSE)</f>
        <v>429</v>
      </c>
      <c r="K320" s="32">
        <f>SUMIF('5th Cycle APR Raw Data-Last'!$A$3:$A$1377,'5th Cycle Summary-Final2'!$C320,'5th Cycle APR Raw Data-Last'!K$3:K$1377)</f>
        <v>54</v>
      </c>
      <c r="L320" s="32">
        <f>SUMIF('5th Cycle APR Raw Data-Last'!$A$3:$A$1377,'5th Cycle Summary-Final2'!$C320,'5th Cycle APR Raw Data-Last'!L$3:L$1377)</f>
        <v>36</v>
      </c>
      <c r="M320" s="32">
        <f>SUMIF('5th Cycle APR Raw Data-Last'!$A$3:$A$1377,'5th Cycle Summary-Final2'!$C320,'5th Cycle APR Raw Data-Last'!M$3:M$1377)</f>
        <v>18</v>
      </c>
      <c r="N320" s="32">
        <f t="shared" si="2"/>
        <v>375</v>
      </c>
      <c r="O320" s="34">
        <f t="shared" si="3"/>
        <v>0.12587412587412589</v>
      </c>
      <c r="P320" s="32">
        <f>VLOOKUP(C320,'5th Cycle APR Raw Data-Last'!$A$3:$S$1377,14,FALSE)</f>
        <v>502</v>
      </c>
      <c r="Q320" s="32">
        <f>SUMIF('5th Cycle APR Raw Data-Last'!$A$3:$A$1377,'5th Cycle Summary-Final2'!$C320,'5th Cycle APR Raw Data-Last'!$O$3:$O$1377)</f>
        <v>0</v>
      </c>
      <c r="R320" s="32">
        <f t="shared" si="4"/>
        <v>502</v>
      </c>
      <c r="S320" s="34">
        <f t="shared" si="5"/>
        <v>0</v>
      </c>
      <c r="T320" s="32">
        <f>VLOOKUP(C320,'5th Cycle APR Raw Data-Last'!$A$3:$S$1377,16,FALSE)</f>
        <v>1152</v>
      </c>
      <c r="U320" s="32">
        <f>SUMIF('5th Cycle APR Raw Data-Last'!$A$3:$A$1377,'5th Cycle Summary-Final2'!$C320,'5th Cycle APR Raw Data-Last'!$Q$3:$Q$1377)</f>
        <v>1374</v>
      </c>
      <c r="V320" s="32">
        <f t="shared" si="6"/>
        <v>0</v>
      </c>
      <c r="W320" s="34">
        <f t="shared" si="7"/>
        <v>1.1927083333333333</v>
      </c>
      <c r="X320" s="32">
        <f>VLOOKUP(C320,'5th Cycle APR Raw Data-Last'!$A$3:$S$1377,18,FALSE)</f>
        <v>2789</v>
      </c>
      <c r="Y320" s="32">
        <f>SUMIF('5th Cycle APR Raw Data-Last'!$A$3:$A$1377,'5th Cycle Summary-Final2'!$C320,'5th Cycle APR Raw Data-Last'!$S$3:$S$1377)</f>
        <v>1435</v>
      </c>
      <c r="Z320" s="32">
        <f t="shared" si="8"/>
        <v>1576</v>
      </c>
    </row>
    <row r="321" spans="1:26" ht="12.75" customHeight="1" x14ac:dyDescent="0.15">
      <c r="A321" s="9" t="s">
        <v>449</v>
      </c>
      <c r="B321" s="9" t="s">
        <v>67</v>
      </c>
      <c r="C321" s="29" t="s">
        <v>499</v>
      </c>
      <c r="D321" s="32">
        <f>VLOOKUP(C321,'5th Cycle APR Raw Data-Last'!$A$3:$S$1377,6,FALSE)</f>
        <v>358</v>
      </c>
      <c r="E321" s="32">
        <f>SUMIF('5th Cycle APR Raw Data-Last'!$A$3:$A$1377,'5th Cycle Summary-Final2'!$C321,'5th Cycle APR Raw Data-Last'!G$3:G$1377)</f>
        <v>0</v>
      </c>
      <c r="F321" s="32">
        <f>SUMIF('5th Cycle APR Raw Data-Last'!$A$3:$A$1377,'5th Cycle Summary-Final2'!$C321,'5th Cycle APR Raw Data-Last'!H$3:H$1377)</f>
        <v>0</v>
      </c>
      <c r="G321" s="32">
        <f>SUMIF('5th Cycle APR Raw Data-Last'!$A$3:$A$1377,'5th Cycle Summary-Final2'!$C321,'5th Cycle APR Raw Data-Last'!I$3:I$1377)</f>
        <v>0</v>
      </c>
      <c r="H321" s="32">
        <f t="shared" si="0"/>
        <v>358</v>
      </c>
      <c r="I321" s="34">
        <f t="shared" si="1"/>
        <v>0</v>
      </c>
      <c r="J321" s="32">
        <f>VLOOKUP(C321,'5th Cycle APR Raw Data-Last'!$A$3:$S$1377,10,FALSE)</f>
        <v>161</v>
      </c>
      <c r="K321" s="32">
        <f>SUMIF('5th Cycle APR Raw Data-Last'!$A$3:$A$1377,'5th Cycle Summary-Final2'!$C321,'5th Cycle APR Raw Data-Last'!K$3:K$1377)</f>
        <v>18</v>
      </c>
      <c r="L321" s="32">
        <f>SUMIF('5th Cycle APR Raw Data-Last'!$A$3:$A$1377,'5th Cycle Summary-Final2'!$C321,'5th Cycle APR Raw Data-Last'!L$3:L$1377)</f>
        <v>18</v>
      </c>
      <c r="M321" s="32">
        <f>SUMIF('5th Cycle APR Raw Data-Last'!$A$3:$A$1377,'5th Cycle Summary-Final2'!$C321,'5th Cycle APR Raw Data-Last'!M$3:M$1377)</f>
        <v>0</v>
      </c>
      <c r="N321" s="32">
        <f t="shared" si="2"/>
        <v>143</v>
      </c>
      <c r="O321" s="34">
        <f t="shared" si="3"/>
        <v>0.11180124223602485</v>
      </c>
      <c r="P321" s="32">
        <f>VLOOKUP(C321,'5th Cycle APR Raw Data-Last'!$A$3:$S$1377,14,FALSE)</f>
        <v>205</v>
      </c>
      <c r="Q321" s="32">
        <f>SUMIF('5th Cycle APR Raw Data-Last'!$A$3:$A$1377,'5th Cycle Summary-Final2'!$C321,'5th Cycle APR Raw Data-Last'!$O$3:$O$1377)</f>
        <v>42</v>
      </c>
      <c r="R321" s="32">
        <f t="shared" si="4"/>
        <v>163</v>
      </c>
      <c r="S321" s="34">
        <f t="shared" si="5"/>
        <v>0.20487804878048779</v>
      </c>
      <c r="T321" s="32">
        <f>VLOOKUP(C321,'5th Cycle APR Raw Data-Last'!$A$3:$S$1377,16,FALSE)</f>
        <v>431</v>
      </c>
      <c r="U321" s="32">
        <f>SUMIF('5th Cycle APR Raw Data-Last'!$A$3:$A$1377,'5th Cycle Summary-Final2'!$C321,'5th Cycle APR Raw Data-Last'!$Q$3:$Q$1377)</f>
        <v>53</v>
      </c>
      <c r="V321" s="32">
        <f t="shared" si="6"/>
        <v>378</v>
      </c>
      <c r="W321" s="34">
        <f t="shared" si="7"/>
        <v>0.12296983758700696</v>
      </c>
      <c r="X321" s="32">
        <f>VLOOKUP(C321,'5th Cycle APR Raw Data-Last'!$A$3:$S$1377,18,FALSE)</f>
        <v>1155</v>
      </c>
      <c r="Y321" s="32">
        <f>SUMIF('5th Cycle APR Raw Data-Last'!$A$3:$A$1377,'5th Cycle Summary-Final2'!$C321,'5th Cycle APR Raw Data-Last'!$S$3:$S$1377)</f>
        <v>113</v>
      </c>
      <c r="Z321" s="32">
        <f t="shared" si="8"/>
        <v>1042</v>
      </c>
    </row>
    <row r="322" spans="1:26" ht="12.75" customHeight="1" x14ac:dyDescent="0.15">
      <c r="A322" s="9" t="s">
        <v>449</v>
      </c>
      <c r="B322" s="9" t="s">
        <v>67</v>
      </c>
      <c r="C322" s="29" t="s">
        <v>501</v>
      </c>
      <c r="D322" s="32">
        <f>VLOOKUP(C322,'5th Cycle APR Raw Data-Last'!$A$3:$S$1377,6,FALSE)</f>
        <v>195</v>
      </c>
      <c r="E322" s="32">
        <f>SUMIF('5th Cycle APR Raw Data-Last'!$A$3:$A$1377,'5th Cycle Summary-Final2'!$C322,'5th Cycle APR Raw Data-Last'!G$3:G$1377)</f>
        <v>3</v>
      </c>
      <c r="F322" s="32">
        <f>SUMIF('5th Cycle APR Raw Data-Last'!$A$3:$A$1377,'5th Cycle Summary-Final2'!$C322,'5th Cycle APR Raw Data-Last'!H$3:H$1377)</f>
        <v>3</v>
      </c>
      <c r="G322" s="32">
        <f>SUMIF('5th Cycle APR Raw Data-Last'!$A$3:$A$1377,'5th Cycle Summary-Final2'!$C322,'5th Cycle APR Raw Data-Last'!I$3:I$1377)</f>
        <v>0</v>
      </c>
      <c r="H322" s="32">
        <f t="shared" si="0"/>
        <v>192</v>
      </c>
      <c r="I322" s="34">
        <f t="shared" si="1"/>
        <v>1.5384615384615385E-2</v>
      </c>
      <c r="J322" s="32">
        <f>VLOOKUP(C322,'5th Cycle APR Raw Data-Last'!$A$3:$S$1377,10,FALSE)</f>
        <v>107</v>
      </c>
      <c r="K322" s="32">
        <f>SUMIF('5th Cycle APR Raw Data-Last'!$A$3:$A$1377,'5th Cycle Summary-Final2'!$C322,'5th Cycle APR Raw Data-Last'!K$3:K$1377)</f>
        <v>12</v>
      </c>
      <c r="L322" s="32">
        <f>SUMIF('5th Cycle APR Raw Data-Last'!$A$3:$A$1377,'5th Cycle Summary-Final2'!$C322,'5th Cycle APR Raw Data-Last'!L$3:L$1377)</f>
        <v>12</v>
      </c>
      <c r="M322" s="32">
        <f>SUMIF('5th Cycle APR Raw Data-Last'!$A$3:$A$1377,'5th Cycle Summary-Final2'!$C322,'5th Cycle APR Raw Data-Last'!M$3:M$1377)</f>
        <v>0</v>
      </c>
      <c r="N322" s="32">
        <f t="shared" si="2"/>
        <v>95</v>
      </c>
      <c r="O322" s="34">
        <f t="shared" si="3"/>
        <v>0.11214953271028037</v>
      </c>
      <c r="P322" s="32">
        <f>VLOOKUP(C322,'5th Cycle APR Raw Data-Last'!$A$3:$S$1377,14,FALSE)</f>
        <v>111</v>
      </c>
      <c r="Q322" s="32">
        <f>SUMIF('5th Cycle APR Raw Data-Last'!$A$3:$A$1377,'5th Cycle Summary-Final2'!$C322,'5th Cycle APR Raw Data-Last'!$O$3:$O$1377)</f>
        <v>9</v>
      </c>
      <c r="R322" s="32">
        <f t="shared" si="4"/>
        <v>102</v>
      </c>
      <c r="S322" s="34">
        <f t="shared" si="5"/>
        <v>8.1081081081081086E-2</v>
      </c>
      <c r="T322" s="32">
        <f>VLOOKUP(C322,'5th Cycle APR Raw Data-Last'!$A$3:$S$1377,16,FALSE)</f>
        <v>183</v>
      </c>
      <c r="U322" s="32">
        <f>SUMIF('5th Cycle APR Raw Data-Last'!$A$3:$A$1377,'5th Cycle Summary-Final2'!$C322,'5th Cycle APR Raw Data-Last'!$Q$3:$Q$1377)</f>
        <v>280</v>
      </c>
      <c r="V322" s="32">
        <f t="shared" si="6"/>
        <v>0</v>
      </c>
      <c r="W322" s="34">
        <f t="shared" si="7"/>
        <v>1.5300546448087431</v>
      </c>
      <c r="X322" s="32">
        <f>VLOOKUP(C322,'5th Cycle APR Raw Data-Last'!$A$3:$S$1377,18,FALSE)</f>
        <v>596</v>
      </c>
      <c r="Y322" s="32">
        <f>SUMIF('5th Cycle APR Raw Data-Last'!$A$3:$A$1377,'5th Cycle Summary-Final2'!$C322,'5th Cycle APR Raw Data-Last'!$S$3:$S$1377)</f>
        <v>304</v>
      </c>
      <c r="Z322" s="32">
        <f t="shared" si="8"/>
        <v>389</v>
      </c>
    </row>
    <row r="323" spans="1:26" ht="12.75" customHeight="1" x14ac:dyDescent="0.15">
      <c r="A323" s="9" t="s">
        <v>449</v>
      </c>
      <c r="B323" s="9" t="s">
        <v>67</v>
      </c>
      <c r="C323" s="29" t="s">
        <v>449</v>
      </c>
      <c r="D323" s="32">
        <f>VLOOKUP(C323,'5th Cycle APR Raw Data-Last'!$A$3:$S$1377,6,FALSE)</f>
        <v>859</v>
      </c>
      <c r="E323" s="32">
        <f>SUMIF('5th Cycle APR Raw Data-Last'!$A$3:$A$1377,'5th Cycle Summary-Final2'!$C323,'5th Cycle APR Raw Data-Last'!G$3:G$1377)</f>
        <v>49</v>
      </c>
      <c r="F323" s="32">
        <f>SUMIF('5th Cycle APR Raw Data-Last'!$A$3:$A$1377,'5th Cycle Summary-Final2'!$C323,'5th Cycle APR Raw Data-Last'!H$3:H$1377)</f>
        <v>49</v>
      </c>
      <c r="G323" s="32">
        <f>SUMIF('5th Cycle APR Raw Data-Last'!$A$3:$A$1377,'5th Cycle Summary-Final2'!$C323,'5th Cycle APR Raw Data-Last'!I$3:I$1377)</f>
        <v>0</v>
      </c>
      <c r="H323" s="32">
        <f t="shared" si="0"/>
        <v>810</v>
      </c>
      <c r="I323" s="34">
        <f t="shared" si="1"/>
        <v>5.7043073341094298E-2</v>
      </c>
      <c r="J323" s="32">
        <f>VLOOKUP(C323,'5th Cycle APR Raw Data-Last'!$A$3:$S$1377,10,FALSE)</f>
        <v>469</v>
      </c>
      <c r="K323" s="32">
        <f>SUMIF('5th Cycle APR Raw Data-Last'!$A$3:$A$1377,'5th Cycle Summary-Final2'!$C323,'5th Cycle APR Raw Data-Last'!K$3:K$1377)</f>
        <v>26</v>
      </c>
      <c r="L323" s="32">
        <f>SUMIF('5th Cycle APR Raw Data-Last'!$A$3:$A$1377,'5th Cycle Summary-Final2'!$C323,'5th Cycle APR Raw Data-Last'!L$3:L$1377)</f>
        <v>26</v>
      </c>
      <c r="M323" s="32">
        <f>SUMIF('5th Cycle APR Raw Data-Last'!$A$3:$A$1377,'5th Cycle Summary-Final2'!$C323,'5th Cycle APR Raw Data-Last'!M$3:M$1377)</f>
        <v>0</v>
      </c>
      <c r="N323" s="32">
        <f t="shared" si="2"/>
        <v>443</v>
      </c>
      <c r="O323" s="34">
        <f t="shared" si="3"/>
        <v>5.5437100213219619E-2</v>
      </c>
      <c r="P323" s="32">
        <f>VLOOKUP(C323,'5th Cycle APR Raw Data-Last'!$A$3:$S$1377,14,FALSE)</f>
        <v>530</v>
      </c>
      <c r="Q323" s="32">
        <f>SUMIF('5th Cycle APR Raw Data-Last'!$A$3:$A$1377,'5th Cycle Summary-Final2'!$C323,'5th Cycle APR Raw Data-Last'!$O$3:$O$1377)</f>
        <v>94</v>
      </c>
      <c r="R323" s="32">
        <f t="shared" si="4"/>
        <v>436</v>
      </c>
      <c r="S323" s="34">
        <f t="shared" si="5"/>
        <v>0.17735849056603772</v>
      </c>
      <c r="T323" s="32">
        <f>VLOOKUP(C323,'5th Cycle APR Raw Data-Last'!$A$3:$S$1377,16,FALSE)</f>
        <v>1242</v>
      </c>
      <c r="U323" s="32">
        <f>SUMIF('5th Cycle APR Raw Data-Last'!$A$3:$A$1377,'5th Cycle Summary-Final2'!$C323,'5th Cycle APR Raw Data-Last'!$Q$3:$Q$1377)</f>
        <v>1076</v>
      </c>
      <c r="V323" s="32">
        <f t="shared" si="6"/>
        <v>166</v>
      </c>
      <c r="W323" s="34">
        <f t="shared" si="7"/>
        <v>0.86634460547504022</v>
      </c>
      <c r="X323" s="32">
        <f>VLOOKUP(C323,'5th Cycle APR Raw Data-Last'!$A$3:$S$1377,18,FALSE)</f>
        <v>3100</v>
      </c>
      <c r="Y323" s="32">
        <f>SUMIF('5th Cycle APR Raw Data-Last'!$A$3:$A$1377,'5th Cycle Summary-Final2'!$C323,'5th Cycle APR Raw Data-Last'!$S$3:$S$1377)</f>
        <v>1245</v>
      </c>
      <c r="Z323" s="32">
        <f t="shared" si="8"/>
        <v>1855</v>
      </c>
    </row>
    <row r="324" spans="1:26" ht="12.75" customHeight="1" x14ac:dyDescent="0.15">
      <c r="A324" s="9" t="s">
        <v>449</v>
      </c>
      <c r="B324" s="9" t="s">
        <v>67</v>
      </c>
      <c r="C324" s="29" t="s">
        <v>504</v>
      </c>
      <c r="D324" s="32">
        <f>VLOOKUP(C324,'5th Cycle APR Raw Data-Last'!$A$3:$S$1377,6,FALSE)</f>
        <v>153</v>
      </c>
      <c r="E324" s="32">
        <f>SUMIF('5th Cycle APR Raw Data-Last'!$A$3:$A$1377,'5th Cycle Summary-Final2'!$C324,'5th Cycle APR Raw Data-Last'!G$3:G$1377)</f>
        <v>1</v>
      </c>
      <c r="F324" s="32">
        <f>SUMIF('5th Cycle APR Raw Data-Last'!$A$3:$A$1377,'5th Cycle Summary-Final2'!$C324,'5th Cycle APR Raw Data-Last'!H$3:H$1377)</f>
        <v>0</v>
      </c>
      <c r="G324" s="32">
        <f>SUMIF('5th Cycle APR Raw Data-Last'!$A$3:$A$1377,'5th Cycle Summary-Final2'!$C324,'5th Cycle APR Raw Data-Last'!I$3:I$1377)</f>
        <v>1</v>
      </c>
      <c r="H324" s="32">
        <f t="shared" si="0"/>
        <v>152</v>
      </c>
      <c r="I324" s="34">
        <f t="shared" si="1"/>
        <v>6.5359477124183009E-3</v>
      </c>
      <c r="J324" s="32">
        <f>VLOOKUP(C324,'5th Cycle APR Raw Data-Last'!$A$3:$S$1377,10,FALSE)</f>
        <v>103</v>
      </c>
      <c r="K324" s="32">
        <f>SUMIF('5th Cycle APR Raw Data-Last'!$A$3:$A$1377,'5th Cycle Summary-Final2'!$C324,'5th Cycle APR Raw Data-Last'!K$3:K$1377)</f>
        <v>12</v>
      </c>
      <c r="L324" s="32">
        <f>SUMIF('5th Cycle APR Raw Data-Last'!$A$3:$A$1377,'5th Cycle Summary-Final2'!$C324,'5th Cycle APR Raw Data-Last'!L$3:L$1377)</f>
        <v>7</v>
      </c>
      <c r="M324" s="32">
        <f>SUMIF('5th Cycle APR Raw Data-Last'!$A$3:$A$1377,'5th Cycle Summary-Final2'!$C324,'5th Cycle APR Raw Data-Last'!M$3:M$1377)</f>
        <v>5</v>
      </c>
      <c r="N324" s="32">
        <f t="shared" si="2"/>
        <v>91</v>
      </c>
      <c r="O324" s="34">
        <f t="shared" si="3"/>
        <v>0.11650485436893204</v>
      </c>
      <c r="P324" s="32">
        <f>VLOOKUP(C324,'5th Cycle APR Raw Data-Last'!$A$3:$S$1377,14,FALSE)</f>
        <v>102</v>
      </c>
      <c r="Q324" s="32">
        <f>SUMIF('5th Cycle APR Raw Data-Last'!$A$3:$A$1377,'5th Cycle Summary-Final2'!$C324,'5th Cycle APR Raw Data-Last'!$O$3:$O$1377)</f>
        <v>17</v>
      </c>
      <c r="R324" s="32">
        <f t="shared" si="4"/>
        <v>85</v>
      </c>
      <c r="S324" s="34">
        <f t="shared" si="5"/>
        <v>0.16666666666666666</v>
      </c>
      <c r="T324" s="32">
        <f>VLOOKUP(C324,'5th Cycle APR Raw Data-Last'!$A$3:$S$1377,16,FALSE)</f>
        <v>555</v>
      </c>
      <c r="U324" s="32">
        <f>SUMIF('5th Cycle APR Raw Data-Last'!$A$3:$A$1377,'5th Cycle Summary-Final2'!$C324,'5th Cycle APR Raw Data-Last'!$Q$3:$Q$1377)</f>
        <v>147</v>
      </c>
      <c r="V324" s="32">
        <f t="shared" si="6"/>
        <v>408</v>
      </c>
      <c r="W324" s="34">
        <f t="shared" si="7"/>
        <v>0.26486486486486488</v>
      </c>
      <c r="X324" s="32">
        <f>VLOOKUP(C324,'5th Cycle APR Raw Data-Last'!$A$3:$S$1377,18,FALSE)</f>
        <v>913</v>
      </c>
      <c r="Y324" s="32">
        <f>SUMIF('5th Cycle APR Raw Data-Last'!$A$3:$A$1377,'5th Cycle Summary-Final2'!$C324,'5th Cycle APR Raw Data-Last'!$S$3:$S$1377)</f>
        <v>177</v>
      </c>
      <c r="Z324" s="32">
        <f t="shared" si="8"/>
        <v>736</v>
      </c>
    </row>
    <row r="325" spans="1:26" ht="12.75" customHeight="1" x14ac:dyDescent="0.15">
      <c r="A325" s="9" t="s">
        <v>449</v>
      </c>
      <c r="B325" s="9" t="s">
        <v>67</v>
      </c>
      <c r="C325" s="29" t="s">
        <v>507</v>
      </c>
      <c r="D325" s="32">
        <f>VLOOKUP(C325,'5th Cycle APR Raw Data-Last'!$A$3:$S$1377,6,FALSE)</f>
        <v>565</v>
      </c>
      <c r="E325" s="32">
        <f>SUMIF('5th Cycle APR Raw Data-Last'!$A$3:$A$1377,'5th Cycle Summary-Final2'!$C325,'5th Cycle APR Raw Data-Last'!G$3:G$1377)</f>
        <v>80</v>
      </c>
      <c r="F325" s="32">
        <f>SUMIF('5th Cycle APR Raw Data-Last'!$A$3:$A$1377,'5th Cycle Summary-Final2'!$C325,'5th Cycle APR Raw Data-Last'!H$3:H$1377)</f>
        <v>80</v>
      </c>
      <c r="G325" s="32">
        <f>SUMIF('5th Cycle APR Raw Data-Last'!$A$3:$A$1377,'5th Cycle Summary-Final2'!$C325,'5th Cycle APR Raw Data-Last'!I$3:I$1377)</f>
        <v>0</v>
      </c>
      <c r="H325" s="32">
        <f t="shared" si="0"/>
        <v>485</v>
      </c>
      <c r="I325" s="34">
        <f t="shared" si="1"/>
        <v>0.1415929203539823</v>
      </c>
      <c r="J325" s="32">
        <f>VLOOKUP(C325,'5th Cycle APR Raw Data-Last'!$A$3:$S$1377,10,FALSE)</f>
        <v>281</v>
      </c>
      <c r="K325" s="32">
        <f>SUMIF('5th Cycle APR Raw Data-Last'!$A$3:$A$1377,'5th Cycle Summary-Final2'!$C325,'5th Cycle APR Raw Data-Last'!K$3:K$1377)</f>
        <v>4</v>
      </c>
      <c r="L325" s="32">
        <f>SUMIF('5th Cycle APR Raw Data-Last'!$A$3:$A$1377,'5th Cycle Summary-Final2'!$C325,'5th Cycle APR Raw Data-Last'!L$3:L$1377)</f>
        <v>4</v>
      </c>
      <c r="M325" s="32">
        <f>SUMIF('5th Cycle APR Raw Data-Last'!$A$3:$A$1377,'5th Cycle Summary-Final2'!$C325,'5th Cycle APR Raw Data-Last'!M$3:M$1377)</f>
        <v>0</v>
      </c>
      <c r="N325" s="32">
        <f t="shared" si="2"/>
        <v>277</v>
      </c>
      <c r="O325" s="34">
        <f t="shared" si="3"/>
        <v>1.4234875444839857E-2</v>
      </c>
      <c r="P325" s="32">
        <f>VLOOKUP(C325,'5th Cycle APR Raw Data-Last'!$A$3:$S$1377,14,FALSE)</f>
        <v>313</v>
      </c>
      <c r="Q325" s="32">
        <f>SUMIF('5th Cycle APR Raw Data-Last'!$A$3:$A$1377,'5th Cycle Summary-Final2'!$C325,'5th Cycle APR Raw Data-Last'!$O$3:$O$1377)</f>
        <v>28</v>
      </c>
      <c r="R325" s="32">
        <f t="shared" si="4"/>
        <v>285</v>
      </c>
      <c r="S325" s="34">
        <f t="shared" si="5"/>
        <v>8.9456869009584661E-2</v>
      </c>
      <c r="T325" s="32">
        <f>VLOOKUP(C325,'5th Cycle APR Raw Data-Last'!$A$3:$S$1377,16,FALSE)</f>
        <v>705</v>
      </c>
      <c r="U325" s="32">
        <f>SUMIF('5th Cycle APR Raw Data-Last'!$A$3:$A$1377,'5th Cycle Summary-Final2'!$C325,'5th Cycle APR Raw Data-Last'!$Q$3:$Q$1377)</f>
        <v>403</v>
      </c>
      <c r="V325" s="32">
        <f t="shared" si="6"/>
        <v>302</v>
      </c>
      <c r="W325" s="34">
        <f t="shared" si="7"/>
        <v>0.57163120567375891</v>
      </c>
      <c r="X325" s="32">
        <f>VLOOKUP(C325,'5th Cycle APR Raw Data-Last'!$A$3:$S$1377,18,FALSE)</f>
        <v>1864</v>
      </c>
      <c r="Y325" s="32">
        <f>SUMIF('5th Cycle APR Raw Data-Last'!$A$3:$A$1377,'5th Cycle Summary-Final2'!$C325,'5th Cycle APR Raw Data-Last'!$S$3:$S$1377)</f>
        <v>515</v>
      </c>
      <c r="Z325" s="32">
        <f t="shared" si="8"/>
        <v>1349</v>
      </c>
    </row>
    <row r="326" spans="1:26" ht="12.75" customHeight="1" x14ac:dyDescent="0.15">
      <c r="A326" s="9" t="s">
        <v>449</v>
      </c>
      <c r="B326" s="9" t="s">
        <v>67</v>
      </c>
      <c r="C326" s="29" t="s">
        <v>511</v>
      </c>
      <c r="D326" s="32">
        <f>VLOOKUP(C326,'5th Cycle APR Raw Data-Last'!$A$3:$S$1377,6,FALSE)</f>
        <v>23</v>
      </c>
      <c r="E326" s="32">
        <f>SUMIF('5th Cycle APR Raw Data-Last'!$A$3:$A$1377,'5th Cycle Summary-Final2'!$C326,'5th Cycle APR Raw Data-Last'!G$3:G$1377)</f>
        <v>12</v>
      </c>
      <c r="F326" s="32">
        <f>SUMIF('5th Cycle APR Raw Data-Last'!$A$3:$A$1377,'5th Cycle Summary-Final2'!$C326,'5th Cycle APR Raw Data-Last'!H$3:H$1377)</f>
        <v>0</v>
      </c>
      <c r="G326" s="32">
        <f>SUMIF('5th Cycle APR Raw Data-Last'!$A$3:$A$1377,'5th Cycle Summary-Final2'!$C326,'5th Cycle APR Raw Data-Last'!I$3:I$1377)</f>
        <v>12</v>
      </c>
      <c r="H326" s="32">
        <f t="shared" si="0"/>
        <v>11</v>
      </c>
      <c r="I326" s="34">
        <f t="shared" si="1"/>
        <v>0.52173913043478259</v>
      </c>
      <c r="J326" s="32">
        <f>VLOOKUP(C326,'5th Cycle APR Raw Data-Last'!$A$3:$S$1377,10,FALSE)</f>
        <v>13</v>
      </c>
      <c r="K326" s="32">
        <f>SUMIF('5th Cycle APR Raw Data-Last'!$A$3:$A$1377,'5th Cycle Summary-Final2'!$C326,'5th Cycle APR Raw Data-Last'!K$3:K$1377)</f>
        <v>2</v>
      </c>
      <c r="L326" s="32">
        <f>SUMIF('5th Cycle APR Raw Data-Last'!$A$3:$A$1377,'5th Cycle Summary-Final2'!$C326,'5th Cycle APR Raw Data-Last'!L$3:L$1377)</f>
        <v>0</v>
      </c>
      <c r="M326" s="32">
        <f>SUMIF('5th Cycle APR Raw Data-Last'!$A$3:$A$1377,'5th Cycle Summary-Final2'!$C326,'5th Cycle APR Raw Data-Last'!M$3:M$1377)</f>
        <v>2</v>
      </c>
      <c r="N326" s="32">
        <f t="shared" si="2"/>
        <v>11</v>
      </c>
      <c r="O326" s="34">
        <f t="shared" si="3"/>
        <v>0.15384615384615385</v>
      </c>
      <c r="P326" s="32">
        <f>VLOOKUP(C326,'5th Cycle APR Raw Data-Last'!$A$3:$S$1377,14,FALSE)</f>
        <v>15</v>
      </c>
      <c r="Q326" s="32">
        <f>SUMIF('5th Cycle APR Raw Data-Last'!$A$3:$A$1377,'5th Cycle Summary-Final2'!$C326,'5th Cycle APR Raw Data-Last'!$O$3:$O$1377)</f>
        <v>2</v>
      </c>
      <c r="R326" s="32">
        <f t="shared" si="4"/>
        <v>13</v>
      </c>
      <c r="S326" s="34">
        <f t="shared" si="5"/>
        <v>0.13333333333333333</v>
      </c>
      <c r="T326" s="32">
        <f>VLOOKUP(C326,'5th Cycle APR Raw Data-Last'!$A$3:$S$1377,16,FALSE)</f>
        <v>11</v>
      </c>
      <c r="U326" s="32">
        <f>SUMIF('5th Cycle APR Raw Data-Last'!$A$3:$A$1377,'5th Cycle Summary-Final2'!$C326,'5th Cycle APR Raw Data-Last'!$Q$3:$Q$1377)</f>
        <v>17</v>
      </c>
      <c r="V326" s="32">
        <f t="shared" si="6"/>
        <v>0</v>
      </c>
      <c r="W326" s="34">
        <f t="shared" si="7"/>
        <v>1.5454545454545454</v>
      </c>
      <c r="X326" s="32">
        <f>VLOOKUP(C326,'5th Cycle APR Raw Data-Last'!$A$3:$S$1377,18,FALSE)</f>
        <v>62</v>
      </c>
      <c r="Y326" s="32">
        <f>SUMIF('5th Cycle APR Raw Data-Last'!$A$3:$A$1377,'5th Cycle Summary-Final2'!$C326,'5th Cycle APR Raw Data-Last'!$S$3:$S$1377)</f>
        <v>33</v>
      </c>
      <c r="Z326" s="32">
        <f t="shared" si="8"/>
        <v>35</v>
      </c>
    </row>
    <row r="327" spans="1:26" ht="12.75" customHeight="1" x14ac:dyDescent="0.15">
      <c r="A327" s="9" t="s">
        <v>488</v>
      </c>
      <c r="B327" s="9" t="s">
        <v>492</v>
      </c>
      <c r="C327" s="29" t="s">
        <v>489</v>
      </c>
      <c r="D327" s="32">
        <f>VLOOKUP(C327,'5th Cycle APR Raw Data-Last'!$A$3:$S$1377,6,FALSE)</f>
        <v>66</v>
      </c>
      <c r="E327" s="32">
        <f>SUMIF('5th Cycle APR Raw Data-Last'!$A$3:$A$1377,'5th Cycle Summary-Final2'!$C327,'5th Cycle APR Raw Data-Last'!G$3:G$1377)</f>
        <v>5</v>
      </c>
      <c r="F327" s="32">
        <f>SUMIF('5th Cycle APR Raw Data-Last'!$A$3:$A$1377,'5th Cycle Summary-Final2'!$C327,'5th Cycle APR Raw Data-Last'!H$3:H$1377)</f>
        <v>5</v>
      </c>
      <c r="G327" s="32">
        <f>SUMIF('5th Cycle APR Raw Data-Last'!$A$3:$A$1377,'5th Cycle Summary-Final2'!$C327,'5th Cycle APR Raw Data-Last'!I$3:I$1377)</f>
        <v>0</v>
      </c>
      <c r="H327" s="32">
        <f t="shared" si="0"/>
        <v>61</v>
      </c>
      <c r="I327" s="34">
        <f t="shared" si="1"/>
        <v>7.575757575757576E-2</v>
      </c>
      <c r="J327" s="32">
        <f>VLOOKUP(C327,'5th Cycle APR Raw Data-Last'!$A$3:$S$1377,10,FALSE)</f>
        <v>44</v>
      </c>
      <c r="K327" s="32">
        <f>SUMIF('5th Cycle APR Raw Data-Last'!$A$3:$A$1377,'5th Cycle Summary-Final2'!$C327,'5th Cycle APR Raw Data-Last'!K$3:K$1377)</f>
        <v>4</v>
      </c>
      <c r="L327" s="32">
        <f>SUMIF('5th Cycle APR Raw Data-Last'!$A$3:$A$1377,'5th Cycle Summary-Final2'!$C327,'5th Cycle APR Raw Data-Last'!L$3:L$1377)</f>
        <v>4</v>
      </c>
      <c r="M327" s="32">
        <f>SUMIF('5th Cycle APR Raw Data-Last'!$A$3:$A$1377,'5th Cycle Summary-Final2'!$C327,'5th Cycle APR Raw Data-Last'!M$3:M$1377)</f>
        <v>0</v>
      </c>
      <c r="N327" s="32">
        <f t="shared" si="2"/>
        <v>40</v>
      </c>
      <c r="O327" s="34">
        <f t="shared" si="3"/>
        <v>9.0909090909090912E-2</v>
      </c>
      <c r="P327" s="32">
        <f>VLOOKUP(C327,'5th Cycle APR Raw Data-Last'!$A$3:$S$1377,14,FALSE)</f>
        <v>41</v>
      </c>
      <c r="Q327" s="32">
        <f>SUMIF('5th Cycle APR Raw Data-Last'!$A$3:$A$1377,'5th Cycle Summary-Final2'!$C327,'5th Cycle APR Raw Data-Last'!$O$3:$O$1377)</f>
        <v>61</v>
      </c>
      <c r="R327" s="32">
        <f t="shared" si="4"/>
        <v>0</v>
      </c>
      <c r="S327" s="34">
        <f t="shared" si="5"/>
        <v>1.4878048780487805</v>
      </c>
      <c r="T327" s="32">
        <f>VLOOKUP(C327,'5th Cycle APR Raw Data-Last'!$A$3:$S$1377,16,FALSE)</f>
        <v>124</v>
      </c>
      <c r="U327" s="32">
        <f>SUMIF('5th Cycle APR Raw Data-Last'!$A$3:$A$1377,'5th Cycle Summary-Final2'!$C327,'5th Cycle APR Raw Data-Last'!$Q$3:$Q$1377)</f>
        <v>89</v>
      </c>
      <c r="V327" s="32">
        <f t="shared" si="6"/>
        <v>35</v>
      </c>
      <c r="W327" s="34">
        <f t="shared" si="7"/>
        <v>0.717741935483871</v>
      </c>
      <c r="X327" s="32">
        <f>VLOOKUP(C327,'5th Cycle APR Raw Data-Last'!$A$3:$S$1377,18,FALSE)</f>
        <v>275</v>
      </c>
      <c r="Y327" s="32">
        <f>SUMIF('5th Cycle APR Raw Data-Last'!$A$3:$A$1377,'5th Cycle Summary-Final2'!$C327,'5th Cycle APR Raw Data-Last'!$S$3:$S$1377)</f>
        <v>159</v>
      </c>
      <c r="Z327" s="32">
        <f t="shared" si="8"/>
        <v>136</v>
      </c>
    </row>
    <row r="328" spans="1:26" ht="12.75" customHeight="1" x14ac:dyDescent="0.15">
      <c r="A328" s="9" t="s">
        <v>488</v>
      </c>
      <c r="B328" s="9" t="s">
        <v>492</v>
      </c>
      <c r="C328" s="29" t="s">
        <v>515</v>
      </c>
      <c r="D328" s="32">
        <f>VLOOKUP(C328,'5th Cycle APR Raw Data-Last'!$A$3:$S$1377,6,FALSE)</f>
        <v>39</v>
      </c>
      <c r="E328" s="32">
        <f>SUMIF('5th Cycle APR Raw Data-Last'!$A$3:$A$1377,'5th Cycle Summary-Final2'!$C328,'5th Cycle APR Raw Data-Last'!G$3:G$1377)</f>
        <v>33</v>
      </c>
      <c r="F328" s="32">
        <f>SUMIF('5th Cycle APR Raw Data-Last'!$A$3:$A$1377,'5th Cycle Summary-Final2'!$C328,'5th Cycle APR Raw Data-Last'!H$3:H$1377)</f>
        <v>33</v>
      </c>
      <c r="G328" s="32">
        <f>SUMIF('5th Cycle APR Raw Data-Last'!$A$3:$A$1377,'5th Cycle Summary-Final2'!$C328,'5th Cycle APR Raw Data-Last'!I$3:I$1377)</f>
        <v>0</v>
      </c>
      <c r="H328" s="32">
        <f t="shared" si="0"/>
        <v>6</v>
      </c>
      <c r="I328" s="34">
        <f t="shared" si="1"/>
        <v>0.84615384615384615</v>
      </c>
      <c r="J328" s="32">
        <f>VLOOKUP(C328,'5th Cycle APR Raw Data-Last'!$A$3:$S$1377,10,FALSE)</f>
        <v>26</v>
      </c>
      <c r="K328" s="32">
        <f>SUMIF('5th Cycle APR Raw Data-Last'!$A$3:$A$1377,'5th Cycle Summary-Final2'!$C328,'5th Cycle APR Raw Data-Last'!K$3:K$1377)</f>
        <v>12</v>
      </c>
      <c r="L328" s="32">
        <f>SUMIF('5th Cycle APR Raw Data-Last'!$A$3:$A$1377,'5th Cycle Summary-Final2'!$C328,'5th Cycle APR Raw Data-Last'!L$3:L$1377)</f>
        <v>12</v>
      </c>
      <c r="M328" s="32">
        <f>SUMIF('5th Cycle APR Raw Data-Last'!$A$3:$A$1377,'5th Cycle Summary-Final2'!$C328,'5th Cycle APR Raw Data-Last'!M$3:M$1377)</f>
        <v>0</v>
      </c>
      <c r="N328" s="32">
        <f t="shared" si="2"/>
        <v>14</v>
      </c>
      <c r="O328" s="34">
        <f t="shared" si="3"/>
        <v>0.46153846153846156</v>
      </c>
      <c r="P328" s="32">
        <f>VLOOKUP(C328,'5th Cycle APR Raw Data-Last'!$A$3:$S$1377,14,FALSE)</f>
        <v>34</v>
      </c>
      <c r="Q328" s="32">
        <f>SUMIF('5th Cycle APR Raw Data-Last'!$A$3:$A$1377,'5th Cycle Summary-Final2'!$C328,'5th Cycle APR Raw Data-Last'!$O$3:$O$1377)</f>
        <v>0</v>
      </c>
      <c r="R328" s="32">
        <f t="shared" si="4"/>
        <v>34</v>
      </c>
      <c r="S328" s="34">
        <f t="shared" si="5"/>
        <v>0</v>
      </c>
      <c r="T328" s="32">
        <f>VLOOKUP(C328,'5th Cycle APR Raw Data-Last'!$A$3:$S$1377,16,FALSE)</f>
        <v>64</v>
      </c>
      <c r="U328" s="32">
        <f>SUMIF('5th Cycle APR Raw Data-Last'!$A$3:$A$1377,'5th Cycle Summary-Final2'!$C328,'5th Cycle APR Raw Data-Last'!$Q$3:$Q$1377)</f>
        <v>51</v>
      </c>
      <c r="V328" s="32">
        <f t="shared" si="6"/>
        <v>13</v>
      </c>
      <c r="W328" s="34">
        <f t="shared" si="7"/>
        <v>0.796875</v>
      </c>
      <c r="X328" s="32">
        <f>VLOOKUP(C328,'5th Cycle APR Raw Data-Last'!$A$3:$S$1377,18,FALSE)</f>
        <v>163</v>
      </c>
      <c r="Y328" s="32">
        <f>SUMIF('5th Cycle APR Raw Data-Last'!$A$3:$A$1377,'5th Cycle Summary-Final2'!$C328,'5th Cycle APR Raw Data-Last'!$S$3:$S$1377)</f>
        <v>96</v>
      </c>
      <c r="Z328" s="32">
        <f t="shared" si="8"/>
        <v>67</v>
      </c>
    </row>
    <row r="329" spans="1:26" ht="12.75" customHeight="1" x14ac:dyDescent="0.15">
      <c r="A329" s="9" t="s">
        <v>488</v>
      </c>
      <c r="B329" s="9" t="s">
        <v>492</v>
      </c>
      <c r="C329" s="29" t="s">
        <v>516</v>
      </c>
      <c r="D329" s="32">
        <f>VLOOKUP(C329,'5th Cycle APR Raw Data-Last'!$A$3:$S$1377,6,FALSE)</f>
        <v>235</v>
      </c>
      <c r="E329" s="32">
        <f>SUMIF('5th Cycle APR Raw Data-Last'!$A$3:$A$1377,'5th Cycle Summary-Final2'!$C329,'5th Cycle APR Raw Data-Last'!G$3:G$1377)</f>
        <v>0</v>
      </c>
      <c r="F329" s="32">
        <f>SUMIF('5th Cycle APR Raw Data-Last'!$A$3:$A$1377,'5th Cycle Summary-Final2'!$C329,'5th Cycle APR Raw Data-Last'!H$3:H$1377)</f>
        <v>0</v>
      </c>
      <c r="G329" s="32">
        <f>SUMIF('5th Cycle APR Raw Data-Last'!$A$3:$A$1377,'5th Cycle Summary-Final2'!$C329,'5th Cycle APR Raw Data-Last'!I$3:I$1377)</f>
        <v>0</v>
      </c>
      <c r="H329" s="32">
        <f t="shared" si="0"/>
        <v>235</v>
      </c>
      <c r="I329" s="34">
        <f t="shared" si="1"/>
        <v>0</v>
      </c>
      <c r="J329" s="32">
        <f>VLOOKUP(C329,'5th Cycle APR Raw Data-Last'!$A$3:$S$1377,10,FALSE)</f>
        <v>157</v>
      </c>
      <c r="K329" s="32">
        <f>SUMIF('5th Cycle APR Raw Data-Last'!$A$3:$A$1377,'5th Cycle Summary-Final2'!$C329,'5th Cycle APR Raw Data-Last'!K$3:K$1377)</f>
        <v>0</v>
      </c>
      <c r="L329" s="32">
        <f>SUMIF('5th Cycle APR Raw Data-Last'!$A$3:$A$1377,'5th Cycle Summary-Final2'!$C329,'5th Cycle APR Raw Data-Last'!L$3:L$1377)</f>
        <v>0</v>
      </c>
      <c r="M329" s="32">
        <f>SUMIF('5th Cycle APR Raw Data-Last'!$A$3:$A$1377,'5th Cycle Summary-Final2'!$C329,'5th Cycle APR Raw Data-Last'!M$3:M$1377)</f>
        <v>0</v>
      </c>
      <c r="N329" s="32">
        <f t="shared" si="2"/>
        <v>157</v>
      </c>
      <c r="O329" s="34">
        <f t="shared" si="3"/>
        <v>0</v>
      </c>
      <c r="P329" s="32">
        <f>VLOOKUP(C329,'5th Cycle APR Raw Data-Last'!$A$3:$S$1377,14,FALSE)</f>
        <v>174</v>
      </c>
      <c r="Q329" s="32">
        <f>SUMIF('5th Cycle APR Raw Data-Last'!$A$3:$A$1377,'5th Cycle Summary-Final2'!$C329,'5th Cycle APR Raw Data-Last'!$O$3:$O$1377)</f>
        <v>5</v>
      </c>
      <c r="R329" s="32">
        <f t="shared" si="4"/>
        <v>169</v>
      </c>
      <c r="S329" s="34">
        <f t="shared" si="5"/>
        <v>2.8735632183908046E-2</v>
      </c>
      <c r="T329" s="32">
        <f>VLOOKUP(C329,'5th Cycle APR Raw Data-Last'!$A$3:$S$1377,16,FALSE)</f>
        <v>413</v>
      </c>
      <c r="U329" s="32">
        <f>SUMIF('5th Cycle APR Raw Data-Last'!$A$3:$A$1377,'5th Cycle Summary-Final2'!$C329,'5th Cycle APR Raw Data-Last'!$Q$3:$Q$1377)</f>
        <v>564</v>
      </c>
      <c r="V329" s="32">
        <f t="shared" si="6"/>
        <v>0</v>
      </c>
      <c r="W329" s="34">
        <f t="shared" si="7"/>
        <v>1.3656174334140436</v>
      </c>
      <c r="X329" s="32">
        <f>VLOOKUP(C329,'5th Cycle APR Raw Data-Last'!$A$3:$S$1377,18,FALSE)</f>
        <v>979</v>
      </c>
      <c r="Y329" s="32">
        <f>SUMIF('5th Cycle APR Raw Data-Last'!$A$3:$A$1377,'5th Cycle Summary-Final2'!$C329,'5th Cycle APR Raw Data-Last'!$S$3:$S$1377)</f>
        <v>569</v>
      </c>
      <c r="Z329" s="32">
        <f t="shared" si="8"/>
        <v>561</v>
      </c>
    </row>
    <row r="330" spans="1:26" ht="12.75" customHeight="1" x14ac:dyDescent="0.15">
      <c r="A330" s="9" t="s">
        <v>488</v>
      </c>
      <c r="B330" s="9" t="s">
        <v>492</v>
      </c>
      <c r="C330" s="29" t="s">
        <v>519</v>
      </c>
      <c r="D330" s="32">
        <f>VLOOKUP(C330,'5th Cycle APR Raw Data-Last'!$A$3:$S$1377,6,FALSE)</f>
        <v>127</v>
      </c>
      <c r="E330" s="32">
        <f>SUMIF('5th Cycle APR Raw Data-Last'!$A$3:$A$1377,'5th Cycle Summary-Final2'!$C330,'5th Cycle APR Raw Data-Last'!G$3:G$1377)</f>
        <v>0</v>
      </c>
      <c r="F330" s="32">
        <f>SUMIF('5th Cycle APR Raw Data-Last'!$A$3:$A$1377,'5th Cycle Summary-Final2'!$C330,'5th Cycle APR Raw Data-Last'!H$3:H$1377)</f>
        <v>0</v>
      </c>
      <c r="G330" s="32">
        <f>SUMIF('5th Cycle APR Raw Data-Last'!$A$3:$A$1377,'5th Cycle Summary-Final2'!$C330,'5th Cycle APR Raw Data-Last'!I$3:I$1377)</f>
        <v>0</v>
      </c>
      <c r="H330" s="32">
        <f t="shared" si="0"/>
        <v>127</v>
      </c>
      <c r="I330" s="34">
        <f t="shared" si="1"/>
        <v>0</v>
      </c>
      <c r="J330" s="32">
        <f>VLOOKUP(C330,'5th Cycle APR Raw Data-Last'!$A$3:$S$1377,10,FALSE)</f>
        <v>85</v>
      </c>
      <c r="K330" s="32">
        <f>SUMIF('5th Cycle APR Raw Data-Last'!$A$3:$A$1377,'5th Cycle Summary-Final2'!$C330,'5th Cycle APR Raw Data-Last'!K$3:K$1377)</f>
        <v>0</v>
      </c>
      <c r="L330" s="32">
        <f>SUMIF('5th Cycle APR Raw Data-Last'!$A$3:$A$1377,'5th Cycle Summary-Final2'!$C330,'5th Cycle APR Raw Data-Last'!L$3:L$1377)</f>
        <v>0</v>
      </c>
      <c r="M330" s="32">
        <f>SUMIF('5th Cycle APR Raw Data-Last'!$A$3:$A$1377,'5th Cycle Summary-Final2'!$C330,'5th Cycle APR Raw Data-Last'!M$3:M$1377)</f>
        <v>0</v>
      </c>
      <c r="N330" s="32">
        <f t="shared" si="2"/>
        <v>85</v>
      </c>
      <c r="O330" s="34">
        <f t="shared" si="3"/>
        <v>0</v>
      </c>
      <c r="P330" s="32">
        <f>VLOOKUP(C330,'5th Cycle APR Raw Data-Last'!$A$3:$S$1377,14,FALSE)</f>
        <v>95</v>
      </c>
      <c r="Q330" s="32">
        <f>SUMIF('5th Cycle APR Raw Data-Last'!$A$3:$A$1377,'5th Cycle Summary-Final2'!$C330,'5th Cycle APR Raw Data-Last'!$O$3:$O$1377)</f>
        <v>44</v>
      </c>
      <c r="R330" s="32">
        <f t="shared" si="4"/>
        <v>51</v>
      </c>
      <c r="S330" s="34">
        <f t="shared" si="5"/>
        <v>0.4631578947368421</v>
      </c>
      <c r="T330" s="32">
        <f>VLOOKUP(C330,'5th Cycle APR Raw Data-Last'!$A$3:$S$1377,16,FALSE)</f>
        <v>220</v>
      </c>
      <c r="U330" s="32">
        <f>SUMIF('5th Cycle APR Raw Data-Last'!$A$3:$A$1377,'5th Cycle Summary-Final2'!$C330,'5th Cycle APR Raw Data-Last'!$Q$3:$Q$1377)</f>
        <v>4</v>
      </c>
      <c r="V330" s="32">
        <f t="shared" si="6"/>
        <v>216</v>
      </c>
      <c r="W330" s="34">
        <f t="shared" si="7"/>
        <v>1.8181818181818181E-2</v>
      </c>
      <c r="X330" s="32">
        <f>VLOOKUP(C330,'5th Cycle APR Raw Data-Last'!$A$3:$S$1377,18,FALSE)</f>
        <v>527</v>
      </c>
      <c r="Y330" s="32">
        <f>SUMIF('5th Cycle APR Raw Data-Last'!$A$3:$A$1377,'5th Cycle Summary-Final2'!$C330,'5th Cycle APR Raw Data-Last'!$S$3:$S$1377)</f>
        <v>48</v>
      </c>
      <c r="Z330" s="32">
        <f t="shared" si="8"/>
        <v>479</v>
      </c>
    </row>
    <row r="331" spans="1:26" ht="12.75" customHeight="1" x14ac:dyDescent="0.15">
      <c r="A331" s="9" t="s">
        <v>488</v>
      </c>
      <c r="B331" s="9" t="s">
        <v>492</v>
      </c>
      <c r="C331" s="29" t="s">
        <v>488</v>
      </c>
      <c r="D331" s="32">
        <f>VLOOKUP(C331,'5th Cycle APR Raw Data-Last'!$A$3:$S$1377,6,FALSE)</f>
        <v>962</v>
      </c>
      <c r="E331" s="32">
        <f>SUMIF('5th Cycle APR Raw Data-Last'!$A$3:$A$1377,'5th Cycle Summary-Final2'!$C331,'5th Cycle APR Raw Data-Last'!G$3:G$1377)</f>
        <v>61</v>
      </c>
      <c r="F331" s="32">
        <f>SUMIF('5th Cycle APR Raw Data-Last'!$A$3:$A$1377,'5th Cycle Summary-Final2'!$C331,'5th Cycle APR Raw Data-Last'!H$3:H$1377)</f>
        <v>61</v>
      </c>
      <c r="G331" s="32">
        <f>SUMIF('5th Cycle APR Raw Data-Last'!$A$3:$A$1377,'5th Cycle Summary-Final2'!$C331,'5th Cycle APR Raw Data-Last'!I$3:I$1377)</f>
        <v>0</v>
      </c>
      <c r="H331" s="32">
        <f t="shared" si="0"/>
        <v>901</v>
      </c>
      <c r="I331" s="34">
        <f t="shared" si="1"/>
        <v>6.3409563409563413E-2</v>
      </c>
      <c r="J331" s="32">
        <f>VLOOKUP(C331,'5th Cycle APR Raw Data-Last'!$A$3:$S$1377,10,FALSE)</f>
        <v>701</v>
      </c>
      <c r="K331" s="32">
        <f>SUMIF('5th Cycle APR Raw Data-Last'!$A$3:$A$1377,'5th Cycle Summary-Final2'!$C331,'5th Cycle APR Raw Data-Last'!K$3:K$1377)</f>
        <v>36</v>
      </c>
      <c r="L331" s="32">
        <f>SUMIF('5th Cycle APR Raw Data-Last'!$A$3:$A$1377,'5th Cycle Summary-Final2'!$C331,'5th Cycle APR Raw Data-Last'!L$3:L$1377)</f>
        <v>36</v>
      </c>
      <c r="M331" s="32">
        <f>SUMIF('5th Cycle APR Raw Data-Last'!$A$3:$A$1377,'5th Cycle Summary-Final2'!$C331,'5th Cycle APR Raw Data-Last'!M$3:M$1377)</f>
        <v>0</v>
      </c>
      <c r="N331" s="32">
        <f t="shared" si="2"/>
        <v>665</v>
      </c>
      <c r="O331" s="34">
        <f t="shared" si="3"/>
        <v>5.1355206847360911E-2</v>
      </c>
      <c r="P331" s="32">
        <f>VLOOKUP(C331,'5th Cycle APR Raw Data-Last'!$A$3:$S$1377,14,FALSE)</f>
        <v>820</v>
      </c>
      <c r="Q331" s="32">
        <f>SUMIF('5th Cycle APR Raw Data-Last'!$A$3:$A$1377,'5th Cycle Summary-Final2'!$C331,'5th Cycle APR Raw Data-Last'!$O$3:$O$1377)</f>
        <v>0</v>
      </c>
      <c r="R331" s="32">
        <f t="shared" si="4"/>
        <v>820</v>
      </c>
      <c r="S331" s="34">
        <f t="shared" si="5"/>
        <v>0</v>
      </c>
      <c r="T331" s="32">
        <f>VLOOKUP(C331,'5th Cycle APR Raw Data-Last'!$A$3:$S$1377,16,FALSE)</f>
        <v>1617</v>
      </c>
      <c r="U331" s="32">
        <f>SUMIF('5th Cycle APR Raw Data-Last'!$A$3:$A$1377,'5th Cycle Summary-Final2'!$C331,'5th Cycle APR Raw Data-Last'!$Q$3:$Q$1377)</f>
        <v>339</v>
      </c>
      <c r="V331" s="32">
        <f t="shared" si="6"/>
        <v>1278</v>
      </c>
      <c r="W331" s="34">
        <f t="shared" si="7"/>
        <v>0.20964749536178107</v>
      </c>
      <c r="X331" s="32">
        <f>VLOOKUP(C331,'5th Cycle APR Raw Data-Last'!$A$3:$S$1377,18,FALSE)</f>
        <v>4100</v>
      </c>
      <c r="Y331" s="32">
        <f>SUMIF('5th Cycle APR Raw Data-Last'!$A$3:$A$1377,'5th Cycle Summary-Final2'!$C331,'5th Cycle APR Raw Data-Last'!$S$3:$S$1377)</f>
        <v>436</v>
      </c>
      <c r="Z331" s="32">
        <f t="shared" si="8"/>
        <v>3664</v>
      </c>
    </row>
    <row r="332" spans="1:26" ht="12.75" customHeight="1" x14ac:dyDescent="0.15">
      <c r="A332" s="9" t="s">
        <v>488</v>
      </c>
      <c r="B332" s="9" t="s">
        <v>492</v>
      </c>
      <c r="C332" s="29" t="s">
        <v>520</v>
      </c>
      <c r="D332" s="32">
        <f>VLOOKUP(C332,'5th Cycle APR Raw Data-Last'!$A$3:$S$1377,6,FALSE)</f>
        <v>159</v>
      </c>
      <c r="E332" s="32">
        <f>SUMIF('5th Cycle APR Raw Data-Last'!$A$3:$A$1377,'5th Cycle Summary-Final2'!$C332,'5th Cycle APR Raw Data-Last'!G$3:G$1377)</f>
        <v>57</v>
      </c>
      <c r="F332" s="32">
        <f>SUMIF('5th Cycle APR Raw Data-Last'!$A$3:$A$1377,'5th Cycle Summary-Final2'!$C332,'5th Cycle APR Raw Data-Last'!H$3:H$1377)</f>
        <v>57</v>
      </c>
      <c r="G332" s="32">
        <f>SUMIF('5th Cycle APR Raw Data-Last'!$A$3:$A$1377,'5th Cycle Summary-Final2'!$C332,'5th Cycle APR Raw Data-Last'!I$3:I$1377)</f>
        <v>0</v>
      </c>
      <c r="H332" s="32">
        <f t="shared" si="0"/>
        <v>102</v>
      </c>
      <c r="I332" s="34">
        <f t="shared" si="1"/>
        <v>0.35849056603773582</v>
      </c>
      <c r="J332" s="32">
        <f>VLOOKUP(C332,'5th Cycle APR Raw Data-Last'!$A$3:$S$1377,10,FALSE)</f>
        <v>106</v>
      </c>
      <c r="K332" s="32">
        <f>SUMIF('5th Cycle APR Raw Data-Last'!$A$3:$A$1377,'5th Cycle Summary-Final2'!$C332,'5th Cycle APR Raw Data-Last'!K$3:K$1377)</f>
        <v>49</v>
      </c>
      <c r="L332" s="32">
        <f>SUMIF('5th Cycle APR Raw Data-Last'!$A$3:$A$1377,'5th Cycle Summary-Final2'!$C332,'5th Cycle APR Raw Data-Last'!L$3:L$1377)</f>
        <v>36</v>
      </c>
      <c r="M332" s="32">
        <f>SUMIF('5th Cycle APR Raw Data-Last'!$A$3:$A$1377,'5th Cycle Summary-Final2'!$C332,'5th Cycle APR Raw Data-Last'!M$3:M$1377)</f>
        <v>13</v>
      </c>
      <c r="N332" s="32">
        <f t="shared" si="2"/>
        <v>57</v>
      </c>
      <c r="O332" s="34">
        <f t="shared" si="3"/>
        <v>0.46226415094339623</v>
      </c>
      <c r="P332" s="32">
        <f>VLOOKUP(C332,'5th Cycle APR Raw Data-Last'!$A$3:$S$1377,14,FALSE)</f>
        <v>112</v>
      </c>
      <c r="Q332" s="32">
        <f>SUMIF('5th Cycle APR Raw Data-Last'!$A$3:$A$1377,'5th Cycle Summary-Final2'!$C332,'5th Cycle APR Raw Data-Last'!$O$3:$O$1377)</f>
        <v>170</v>
      </c>
      <c r="R332" s="32">
        <f t="shared" si="4"/>
        <v>0</v>
      </c>
      <c r="S332" s="34">
        <f t="shared" si="5"/>
        <v>1.5178571428571428</v>
      </c>
      <c r="T332" s="32">
        <f>VLOOKUP(C332,'5th Cycle APR Raw Data-Last'!$A$3:$S$1377,16,FALSE)</f>
        <v>284</v>
      </c>
      <c r="U332" s="32">
        <f>SUMIF('5th Cycle APR Raw Data-Last'!$A$3:$A$1377,'5th Cycle Summary-Final2'!$C332,'5th Cycle APR Raw Data-Last'!$Q$3:$Q$1377)</f>
        <v>350</v>
      </c>
      <c r="V332" s="32">
        <f t="shared" si="6"/>
        <v>0</v>
      </c>
      <c r="W332" s="34">
        <f t="shared" si="7"/>
        <v>1.232394366197183</v>
      </c>
      <c r="X332" s="32">
        <f>VLOOKUP(C332,'5th Cycle APR Raw Data-Last'!$A$3:$S$1377,18,FALSE)</f>
        <v>661</v>
      </c>
      <c r="Y332" s="32">
        <f>SUMIF('5th Cycle APR Raw Data-Last'!$A$3:$A$1377,'5th Cycle Summary-Final2'!$C332,'5th Cycle APR Raw Data-Last'!$S$3:$S$1377)</f>
        <v>626</v>
      </c>
      <c r="Z332" s="32">
        <f t="shared" si="8"/>
        <v>159</v>
      </c>
    </row>
    <row r="333" spans="1:26" ht="12.75" customHeight="1" x14ac:dyDescent="0.15">
      <c r="A333" s="9" t="s">
        <v>488</v>
      </c>
      <c r="B333" s="9" t="s">
        <v>492</v>
      </c>
      <c r="C333" s="29" t="s">
        <v>522</v>
      </c>
      <c r="D333" s="32">
        <f>VLOOKUP(C333,'5th Cycle APR Raw Data-Last'!$A$3:$S$1377,6,FALSE)</f>
        <v>985</v>
      </c>
      <c r="E333" s="32">
        <f>SUMIF('5th Cycle APR Raw Data-Last'!$A$3:$A$1377,'5th Cycle Summary-Final2'!$C333,'5th Cycle APR Raw Data-Last'!G$3:G$1377)</f>
        <v>27</v>
      </c>
      <c r="F333" s="32">
        <f>SUMIF('5th Cycle APR Raw Data-Last'!$A$3:$A$1377,'5th Cycle Summary-Final2'!$C333,'5th Cycle APR Raw Data-Last'!H$3:H$1377)</f>
        <v>27</v>
      </c>
      <c r="G333" s="32">
        <f>SUMIF('5th Cycle APR Raw Data-Last'!$A$3:$A$1377,'5th Cycle Summary-Final2'!$C333,'5th Cycle APR Raw Data-Last'!I$3:I$1377)</f>
        <v>0</v>
      </c>
      <c r="H333" s="32">
        <f t="shared" si="0"/>
        <v>958</v>
      </c>
      <c r="I333" s="34">
        <f t="shared" si="1"/>
        <v>2.7411167512690356E-2</v>
      </c>
      <c r="J333" s="32">
        <f>VLOOKUP(C333,'5th Cycle APR Raw Data-Last'!$A$3:$S$1377,10,FALSE)</f>
        <v>656</v>
      </c>
      <c r="K333" s="32">
        <f>SUMIF('5th Cycle APR Raw Data-Last'!$A$3:$A$1377,'5th Cycle Summary-Final2'!$C333,'5th Cycle APR Raw Data-Last'!K$3:K$1377)</f>
        <v>59</v>
      </c>
      <c r="L333" s="32">
        <f>SUMIF('5th Cycle APR Raw Data-Last'!$A$3:$A$1377,'5th Cycle Summary-Final2'!$C333,'5th Cycle APR Raw Data-Last'!L$3:L$1377)</f>
        <v>59</v>
      </c>
      <c r="M333" s="32">
        <f>SUMIF('5th Cycle APR Raw Data-Last'!$A$3:$A$1377,'5th Cycle Summary-Final2'!$C333,'5th Cycle APR Raw Data-Last'!M$3:M$1377)</f>
        <v>0</v>
      </c>
      <c r="N333" s="32">
        <f t="shared" si="2"/>
        <v>597</v>
      </c>
      <c r="O333" s="34">
        <f t="shared" si="3"/>
        <v>8.9939024390243899E-2</v>
      </c>
      <c r="P333" s="32">
        <f>VLOOKUP(C333,'5th Cycle APR Raw Data-Last'!$A$3:$S$1377,14,FALSE)</f>
        <v>730</v>
      </c>
      <c r="Q333" s="32">
        <f>SUMIF('5th Cycle APR Raw Data-Last'!$A$3:$A$1377,'5th Cycle Summary-Final2'!$C333,'5th Cycle APR Raw Data-Last'!$O$3:$O$1377)</f>
        <v>975</v>
      </c>
      <c r="R333" s="32">
        <f t="shared" si="4"/>
        <v>0</v>
      </c>
      <c r="S333" s="34">
        <f t="shared" si="5"/>
        <v>1.3356164383561644</v>
      </c>
      <c r="T333" s="32">
        <f>VLOOKUP(C333,'5th Cycle APR Raw Data-Last'!$A$3:$S$1377,16,FALSE)</f>
        <v>1731</v>
      </c>
      <c r="U333" s="32">
        <f>SUMIF('5th Cycle APR Raw Data-Last'!$A$3:$A$1377,'5th Cycle Summary-Final2'!$C333,'5th Cycle APR Raw Data-Last'!$Q$3:$Q$1377)</f>
        <v>616</v>
      </c>
      <c r="V333" s="32">
        <f t="shared" si="6"/>
        <v>1115</v>
      </c>
      <c r="W333" s="34">
        <f t="shared" si="7"/>
        <v>0.35586366262276142</v>
      </c>
      <c r="X333" s="32">
        <f>VLOOKUP(C333,'5th Cycle APR Raw Data-Last'!$A$3:$S$1377,18,FALSE)</f>
        <v>4102</v>
      </c>
      <c r="Y333" s="32">
        <f>SUMIF('5th Cycle APR Raw Data-Last'!$A$3:$A$1377,'5th Cycle Summary-Final2'!$C333,'5th Cycle APR Raw Data-Last'!$S$3:$S$1377)</f>
        <v>1677</v>
      </c>
      <c r="Z333" s="32">
        <f t="shared" si="8"/>
        <v>2670</v>
      </c>
    </row>
    <row r="334" spans="1:26" ht="12.75" customHeight="1" x14ac:dyDescent="0.15">
      <c r="A334" s="9" t="s">
        <v>505</v>
      </c>
      <c r="B334" s="9" t="s">
        <v>67</v>
      </c>
      <c r="C334" s="29" t="s">
        <v>506</v>
      </c>
      <c r="D334" s="32">
        <f>VLOOKUP(C334,'5th Cycle APR Raw Data-Last'!$A$3:$S$1377,6,FALSE)</f>
        <v>253</v>
      </c>
      <c r="E334" s="32">
        <f>SUMIF('5th Cycle APR Raw Data-Last'!$A$3:$A$1377,'5th Cycle Summary-Final2'!$C334,'5th Cycle APR Raw Data-Last'!G$3:G$1377)</f>
        <v>9</v>
      </c>
      <c r="F334" s="32">
        <f>SUMIF('5th Cycle APR Raw Data-Last'!$A$3:$A$1377,'5th Cycle Summary-Final2'!$C334,'5th Cycle APR Raw Data-Last'!H$3:H$1377)</f>
        <v>9</v>
      </c>
      <c r="G334" s="32">
        <f>SUMIF('5th Cycle APR Raw Data-Last'!$A$3:$A$1377,'5th Cycle Summary-Final2'!$C334,'5th Cycle APR Raw Data-Last'!I$3:I$1377)</f>
        <v>0</v>
      </c>
      <c r="H334" s="32">
        <f t="shared" si="0"/>
        <v>244</v>
      </c>
      <c r="I334" s="34">
        <f t="shared" si="1"/>
        <v>3.5573122529644272E-2</v>
      </c>
      <c r="J334" s="32">
        <f>VLOOKUP(C334,'5th Cycle APR Raw Data-Last'!$A$3:$S$1377,10,FALSE)</f>
        <v>138</v>
      </c>
      <c r="K334" s="32">
        <f>SUMIF('5th Cycle APR Raw Data-Last'!$A$3:$A$1377,'5th Cycle Summary-Final2'!$C334,'5th Cycle APR Raw Data-Last'!K$3:K$1377)</f>
        <v>2</v>
      </c>
      <c r="L334" s="32">
        <f>SUMIF('5th Cycle APR Raw Data-Last'!$A$3:$A$1377,'5th Cycle Summary-Final2'!$C334,'5th Cycle APR Raw Data-Last'!L$3:L$1377)</f>
        <v>2</v>
      </c>
      <c r="M334" s="32">
        <f>SUMIF('5th Cycle APR Raw Data-Last'!$A$3:$A$1377,'5th Cycle Summary-Final2'!$C334,'5th Cycle APR Raw Data-Last'!M$3:M$1377)</f>
        <v>0</v>
      </c>
      <c r="N334" s="32">
        <f t="shared" si="2"/>
        <v>136</v>
      </c>
      <c r="O334" s="34">
        <f t="shared" si="3"/>
        <v>1.4492753623188406E-2</v>
      </c>
      <c r="P334" s="32">
        <f>VLOOKUP(C334,'5th Cycle APR Raw Data-Last'!$A$3:$S$1377,14,FALSE)</f>
        <v>151</v>
      </c>
      <c r="Q334" s="32">
        <f>SUMIF('5th Cycle APR Raw Data-Last'!$A$3:$A$1377,'5th Cycle Summary-Final2'!$C334,'5th Cycle APR Raw Data-Last'!$O$3:$O$1377)</f>
        <v>6</v>
      </c>
      <c r="R334" s="32">
        <f t="shared" si="4"/>
        <v>145</v>
      </c>
      <c r="S334" s="34">
        <f t="shared" si="5"/>
        <v>3.9735099337748346E-2</v>
      </c>
      <c r="T334" s="32">
        <f>VLOOKUP(C334,'5th Cycle APR Raw Data-Last'!$A$3:$S$1377,16,FALSE)</f>
        <v>391</v>
      </c>
      <c r="U334" s="32">
        <f>SUMIF('5th Cycle APR Raw Data-Last'!$A$3:$A$1377,'5th Cycle Summary-Final2'!$C334,'5th Cycle APR Raw Data-Last'!$Q$3:$Q$1377)</f>
        <v>286</v>
      </c>
      <c r="V334" s="32">
        <f t="shared" si="6"/>
        <v>105</v>
      </c>
      <c r="W334" s="34">
        <f t="shared" si="7"/>
        <v>0.73145780051150899</v>
      </c>
      <c r="X334" s="32">
        <f>VLOOKUP(C334,'5th Cycle APR Raw Data-Last'!$A$3:$S$1377,18,FALSE)</f>
        <v>933</v>
      </c>
      <c r="Y334" s="32">
        <f>SUMIF('5th Cycle APR Raw Data-Last'!$A$3:$A$1377,'5th Cycle Summary-Final2'!$C334,'5th Cycle APR Raw Data-Last'!$S$3:$S$1377)</f>
        <v>303</v>
      </c>
      <c r="Z334" s="32">
        <f t="shared" si="8"/>
        <v>630</v>
      </c>
    </row>
    <row r="335" spans="1:26" ht="12.75" customHeight="1" x14ac:dyDescent="0.15">
      <c r="A335" s="9" t="s">
        <v>505</v>
      </c>
      <c r="B335" s="9" t="s">
        <v>67</v>
      </c>
      <c r="C335" s="29" t="s">
        <v>523</v>
      </c>
      <c r="D335" s="32">
        <f>VLOOKUP(C335,'5th Cycle APR Raw Data-Last'!$A$3:$S$1377,6,FALSE)</f>
        <v>356</v>
      </c>
      <c r="E335" s="32">
        <f>SUMIF('5th Cycle APR Raw Data-Last'!$A$3:$A$1377,'5th Cycle Summary-Final2'!$C335,'5th Cycle APR Raw Data-Last'!G$3:G$1377)</f>
        <v>0</v>
      </c>
      <c r="F335" s="32">
        <f>SUMIF('5th Cycle APR Raw Data-Last'!$A$3:$A$1377,'5th Cycle Summary-Final2'!$C335,'5th Cycle APR Raw Data-Last'!H$3:H$1377)</f>
        <v>0</v>
      </c>
      <c r="G335" s="32">
        <f>SUMIF('5th Cycle APR Raw Data-Last'!$A$3:$A$1377,'5th Cycle Summary-Final2'!$C335,'5th Cycle APR Raw Data-Last'!I$3:I$1377)</f>
        <v>0</v>
      </c>
      <c r="H335" s="32">
        <f t="shared" si="0"/>
        <v>356</v>
      </c>
      <c r="I335" s="34">
        <f t="shared" si="1"/>
        <v>0</v>
      </c>
      <c r="J335" s="32">
        <f>VLOOKUP(C335,'5th Cycle APR Raw Data-Last'!$A$3:$S$1377,10,FALSE)</f>
        <v>207</v>
      </c>
      <c r="K335" s="32">
        <f>SUMIF('5th Cycle APR Raw Data-Last'!$A$3:$A$1377,'5th Cycle Summary-Final2'!$C335,'5th Cycle APR Raw Data-Last'!K$3:K$1377)</f>
        <v>0</v>
      </c>
      <c r="L335" s="32">
        <f>SUMIF('5th Cycle APR Raw Data-Last'!$A$3:$A$1377,'5th Cycle Summary-Final2'!$C335,'5th Cycle APR Raw Data-Last'!L$3:L$1377)</f>
        <v>0</v>
      </c>
      <c r="M335" s="32">
        <f>SUMIF('5th Cycle APR Raw Data-Last'!$A$3:$A$1377,'5th Cycle Summary-Final2'!$C335,'5th Cycle APR Raw Data-Last'!M$3:M$1377)</f>
        <v>0</v>
      </c>
      <c r="N335" s="32">
        <f t="shared" si="2"/>
        <v>207</v>
      </c>
      <c r="O335" s="34">
        <f t="shared" si="3"/>
        <v>0</v>
      </c>
      <c r="P335" s="32">
        <f>VLOOKUP(C335,'5th Cycle APR Raw Data-Last'!$A$3:$S$1377,14,FALSE)</f>
        <v>231</v>
      </c>
      <c r="Q335" s="32">
        <f>SUMIF('5th Cycle APR Raw Data-Last'!$A$3:$A$1377,'5th Cycle Summary-Final2'!$C335,'5th Cycle APR Raw Data-Last'!$O$3:$O$1377)</f>
        <v>38</v>
      </c>
      <c r="R335" s="32">
        <f t="shared" si="4"/>
        <v>193</v>
      </c>
      <c r="S335" s="34">
        <f t="shared" si="5"/>
        <v>0.16450216450216451</v>
      </c>
      <c r="T335" s="32">
        <f>VLOOKUP(C335,'5th Cycle APR Raw Data-Last'!$A$3:$S$1377,16,FALSE)</f>
        <v>270</v>
      </c>
      <c r="U335" s="32">
        <f>SUMIF('5th Cycle APR Raw Data-Last'!$A$3:$A$1377,'5th Cycle Summary-Final2'!$C335,'5th Cycle APR Raw Data-Last'!$Q$3:$Q$1377)</f>
        <v>188</v>
      </c>
      <c r="V335" s="32">
        <f t="shared" si="6"/>
        <v>82</v>
      </c>
      <c r="W335" s="34">
        <f t="shared" si="7"/>
        <v>0.6962962962962963</v>
      </c>
      <c r="X335" s="32">
        <f>VLOOKUP(C335,'5th Cycle APR Raw Data-Last'!$A$3:$S$1377,18,FALSE)</f>
        <v>1064</v>
      </c>
      <c r="Y335" s="32">
        <f>SUMIF('5th Cycle APR Raw Data-Last'!$A$3:$A$1377,'5th Cycle Summary-Final2'!$C335,'5th Cycle APR Raw Data-Last'!$S$3:$S$1377)</f>
        <v>226</v>
      </c>
      <c r="Z335" s="32">
        <f t="shared" si="8"/>
        <v>838</v>
      </c>
    </row>
    <row r="336" spans="1:26" ht="12.75" customHeight="1" x14ac:dyDescent="0.15">
      <c r="A336" s="9" t="s">
        <v>505</v>
      </c>
      <c r="B336" s="9" t="s">
        <v>67</v>
      </c>
      <c r="C336" s="29" t="s">
        <v>524</v>
      </c>
      <c r="D336" s="32">
        <f>VLOOKUP(C336,'5th Cycle APR Raw Data-Last'!$A$3:$S$1377,6,FALSE)</f>
        <v>118</v>
      </c>
      <c r="E336" s="32">
        <f>SUMIF('5th Cycle APR Raw Data-Last'!$A$3:$A$1377,'5th Cycle Summary-Final2'!$C336,'5th Cycle APR Raw Data-Last'!G$3:G$1377)</f>
        <v>26</v>
      </c>
      <c r="F336" s="32">
        <f>SUMIF('5th Cycle APR Raw Data-Last'!$A$3:$A$1377,'5th Cycle Summary-Final2'!$C336,'5th Cycle APR Raw Data-Last'!H$3:H$1377)</f>
        <v>26</v>
      </c>
      <c r="G336" s="32">
        <f>SUMIF('5th Cycle APR Raw Data-Last'!$A$3:$A$1377,'5th Cycle Summary-Final2'!$C336,'5th Cycle APR Raw Data-Last'!I$3:I$1377)</f>
        <v>0</v>
      </c>
      <c r="H336" s="32">
        <f t="shared" si="0"/>
        <v>92</v>
      </c>
      <c r="I336" s="34">
        <f t="shared" si="1"/>
        <v>0.22033898305084745</v>
      </c>
      <c r="J336" s="32">
        <f>VLOOKUP(C336,'5th Cycle APR Raw Data-Last'!$A$3:$S$1377,10,FALSE)</f>
        <v>160</v>
      </c>
      <c r="K336" s="32">
        <f>SUMIF('5th Cycle APR Raw Data-Last'!$A$3:$A$1377,'5th Cycle Summary-Final2'!$C336,'5th Cycle APR Raw Data-Last'!K$3:K$1377)</f>
        <v>449</v>
      </c>
      <c r="L336" s="32">
        <f>SUMIF('5th Cycle APR Raw Data-Last'!$A$3:$A$1377,'5th Cycle Summary-Final2'!$C336,'5th Cycle APR Raw Data-Last'!L$3:L$1377)</f>
        <v>449</v>
      </c>
      <c r="M336" s="32">
        <f>SUMIF('5th Cycle APR Raw Data-Last'!$A$3:$A$1377,'5th Cycle Summary-Final2'!$C336,'5th Cycle APR Raw Data-Last'!M$3:M$1377)</f>
        <v>0</v>
      </c>
      <c r="N336" s="32">
        <f t="shared" si="2"/>
        <v>0</v>
      </c>
      <c r="O336" s="34">
        <f t="shared" si="3"/>
        <v>2.8062499999999999</v>
      </c>
      <c r="P336" s="32">
        <f>VLOOKUP(C336,'5th Cycle APR Raw Data-Last'!$A$3:$S$1377,14,FALSE)</f>
        <v>217</v>
      </c>
      <c r="Q336" s="32">
        <f>SUMIF('5th Cycle APR Raw Data-Last'!$A$3:$A$1377,'5th Cycle Summary-Final2'!$C336,'5th Cycle APR Raw Data-Last'!$O$3:$O$1377)</f>
        <v>14</v>
      </c>
      <c r="R336" s="32">
        <f t="shared" si="4"/>
        <v>203</v>
      </c>
      <c r="S336" s="34">
        <f t="shared" si="5"/>
        <v>6.4516129032258063E-2</v>
      </c>
      <c r="T336" s="32">
        <f>VLOOKUP(C336,'5th Cycle APR Raw Data-Last'!$A$3:$S$1377,16,FALSE)</f>
        <v>475</v>
      </c>
      <c r="U336" s="32">
        <f>SUMIF('5th Cycle APR Raw Data-Last'!$A$3:$A$1377,'5th Cycle Summary-Final2'!$C336,'5th Cycle APR Raw Data-Last'!$Q$3:$Q$1377)</f>
        <v>970</v>
      </c>
      <c r="V336" s="32">
        <f t="shared" si="6"/>
        <v>0</v>
      </c>
      <c r="W336" s="34">
        <f t="shared" si="7"/>
        <v>2.0421052631578949</v>
      </c>
      <c r="X336" s="32">
        <f>VLOOKUP(C336,'5th Cycle APR Raw Data-Last'!$A$3:$S$1377,18,FALSE)</f>
        <v>970</v>
      </c>
      <c r="Y336" s="32">
        <f>SUMIF('5th Cycle APR Raw Data-Last'!$A$3:$A$1377,'5th Cycle Summary-Final2'!$C336,'5th Cycle APR Raw Data-Last'!$S$3:$S$1377)</f>
        <v>1459</v>
      </c>
      <c r="Z336" s="32">
        <f t="shared" si="8"/>
        <v>295</v>
      </c>
    </row>
    <row r="337" spans="1:26" ht="12.75" customHeight="1" x14ac:dyDescent="0.15">
      <c r="A337" s="9" t="s">
        <v>505</v>
      </c>
      <c r="B337" s="9" t="s">
        <v>67</v>
      </c>
      <c r="C337" s="29" t="s">
        <v>525</v>
      </c>
      <c r="D337" s="32">
        <f>VLOOKUP(C337,'5th Cycle APR Raw Data-Last'!$A$3:$S$1377,6,FALSE)</f>
        <v>169</v>
      </c>
      <c r="E337" s="32">
        <f>SUMIF('5th Cycle APR Raw Data-Last'!$A$3:$A$1377,'5th Cycle Summary-Final2'!$C337,'5th Cycle APR Raw Data-Last'!G$3:G$1377)</f>
        <v>2</v>
      </c>
      <c r="F337" s="32">
        <f>SUMIF('5th Cycle APR Raw Data-Last'!$A$3:$A$1377,'5th Cycle Summary-Final2'!$C337,'5th Cycle APR Raw Data-Last'!H$3:H$1377)</f>
        <v>2</v>
      </c>
      <c r="G337" s="32">
        <f>SUMIF('5th Cycle APR Raw Data-Last'!$A$3:$A$1377,'5th Cycle Summary-Final2'!$C337,'5th Cycle APR Raw Data-Last'!I$3:I$1377)</f>
        <v>0</v>
      </c>
      <c r="H337" s="32">
        <f t="shared" si="0"/>
        <v>167</v>
      </c>
      <c r="I337" s="34">
        <f t="shared" si="1"/>
        <v>1.1834319526627219E-2</v>
      </c>
      <c r="J337" s="32">
        <f>VLOOKUP(C337,'5th Cycle APR Raw Data-Last'!$A$3:$S$1377,10,FALSE)</f>
        <v>99</v>
      </c>
      <c r="K337" s="32">
        <f>SUMIF('5th Cycle APR Raw Data-Last'!$A$3:$A$1377,'5th Cycle Summary-Final2'!$C337,'5th Cycle APR Raw Data-Last'!K$3:K$1377)</f>
        <v>18</v>
      </c>
      <c r="L337" s="32">
        <f>SUMIF('5th Cycle APR Raw Data-Last'!$A$3:$A$1377,'5th Cycle Summary-Final2'!$C337,'5th Cycle APR Raw Data-Last'!L$3:L$1377)</f>
        <v>18</v>
      </c>
      <c r="M337" s="32">
        <f>SUMIF('5th Cycle APR Raw Data-Last'!$A$3:$A$1377,'5th Cycle Summary-Final2'!$C337,'5th Cycle APR Raw Data-Last'!M$3:M$1377)</f>
        <v>0</v>
      </c>
      <c r="N337" s="32">
        <f t="shared" si="2"/>
        <v>81</v>
      </c>
      <c r="O337" s="34">
        <f t="shared" si="3"/>
        <v>0.18181818181818182</v>
      </c>
      <c r="P337" s="32">
        <f>VLOOKUP(C337,'5th Cycle APR Raw Data-Last'!$A$3:$S$1377,14,FALSE)</f>
        <v>112</v>
      </c>
      <c r="Q337" s="32">
        <f>SUMIF('5th Cycle APR Raw Data-Last'!$A$3:$A$1377,'5th Cycle Summary-Final2'!$C337,'5th Cycle APR Raw Data-Last'!$O$3:$O$1377)</f>
        <v>1</v>
      </c>
      <c r="R337" s="32">
        <f t="shared" si="4"/>
        <v>111</v>
      </c>
      <c r="S337" s="34">
        <f t="shared" si="5"/>
        <v>8.9285714285714281E-3</v>
      </c>
      <c r="T337" s="32">
        <f>VLOOKUP(C337,'5th Cycle APR Raw Data-Last'!$A$3:$S$1377,16,FALSE)</f>
        <v>97</v>
      </c>
      <c r="U337" s="32">
        <f>SUMIF('5th Cycle APR Raw Data-Last'!$A$3:$A$1377,'5th Cycle Summary-Final2'!$C337,'5th Cycle APR Raw Data-Last'!$Q$3:$Q$1377)</f>
        <v>319</v>
      </c>
      <c r="V337" s="32">
        <f t="shared" si="6"/>
        <v>0</v>
      </c>
      <c r="W337" s="34">
        <f t="shared" si="7"/>
        <v>3.2886597938144329</v>
      </c>
      <c r="X337" s="32">
        <f>VLOOKUP(C337,'5th Cycle APR Raw Data-Last'!$A$3:$S$1377,18,FALSE)</f>
        <v>477</v>
      </c>
      <c r="Y337" s="32">
        <f>SUMIF('5th Cycle APR Raw Data-Last'!$A$3:$A$1377,'5th Cycle Summary-Final2'!$C337,'5th Cycle APR Raw Data-Last'!$S$3:$S$1377)</f>
        <v>340</v>
      </c>
      <c r="Z337" s="32">
        <f t="shared" si="8"/>
        <v>359</v>
      </c>
    </row>
    <row r="338" spans="1:26" ht="12.75" customHeight="1" x14ac:dyDescent="0.15">
      <c r="A338" s="9" t="s">
        <v>505</v>
      </c>
      <c r="B338" s="9" t="s">
        <v>67</v>
      </c>
      <c r="C338" s="29" t="s">
        <v>527</v>
      </c>
      <c r="D338" s="32">
        <f>VLOOKUP(C338,'5th Cycle APR Raw Data-Last'!$A$3:$S$1377,6,FALSE)</f>
        <v>46</v>
      </c>
      <c r="E338" s="32">
        <f>SUMIF('5th Cycle APR Raw Data-Last'!$A$3:$A$1377,'5th Cycle Summary-Final2'!$C338,'5th Cycle APR Raw Data-Last'!G$3:G$1377)</f>
        <v>5</v>
      </c>
      <c r="F338" s="32">
        <f>SUMIF('5th Cycle APR Raw Data-Last'!$A$3:$A$1377,'5th Cycle Summary-Final2'!$C338,'5th Cycle APR Raw Data-Last'!H$3:H$1377)</f>
        <v>5</v>
      </c>
      <c r="G338" s="32">
        <f>SUMIF('5th Cycle APR Raw Data-Last'!$A$3:$A$1377,'5th Cycle Summary-Final2'!$C338,'5th Cycle APR Raw Data-Last'!I$3:I$1377)</f>
        <v>0</v>
      </c>
      <c r="H338" s="32">
        <f t="shared" si="0"/>
        <v>41</v>
      </c>
      <c r="I338" s="34">
        <f t="shared" si="1"/>
        <v>0.10869565217391304</v>
      </c>
      <c r="J338" s="32">
        <f>VLOOKUP(C338,'5th Cycle APR Raw Data-Last'!$A$3:$S$1377,10,FALSE)</f>
        <v>28</v>
      </c>
      <c r="K338" s="32">
        <f>SUMIF('5th Cycle APR Raw Data-Last'!$A$3:$A$1377,'5th Cycle Summary-Final2'!$C338,'5th Cycle APR Raw Data-Last'!K$3:K$1377)</f>
        <v>2</v>
      </c>
      <c r="L338" s="32">
        <f>SUMIF('5th Cycle APR Raw Data-Last'!$A$3:$A$1377,'5th Cycle Summary-Final2'!$C338,'5th Cycle APR Raw Data-Last'!L$3:L$1377)</f>
        <v>2</v>
      </c>
      <c r="M338" s="32">
        <f>SUMIF('5th Cycle APR Raw Data-Last'!$A$3:$A$1377,'5th Cycle Summary-Final2'!$C338,'5th Cycle APR Raw Data-Last'!M$3:M$1377)</f>
        <v>0</v>
      </c>
      <c r="N338" s="32">
        <f t="shared" si="2"/>
        <v>26</v>
      </c>
      <c r="O338" s="34">
        <f t="shared" si="3"/>
        <v>7.1428571428571425E-2</v>
      </c>
      <c r="P338" s="32">
        <f>VLOOKUP(C338,'5th Cycle APR Raw Data-Last'!$A$3:$S$1377,14,FALSE)</f>
        <v>32</v>
      </c>
      <c r="Q338" s="32">
        <f>SUMIF('5th Cycle APR Raw Data-Last'!$A$3:$A$1377,'5th Cycle Summary-Final2'!$C338,'5th Cycle APR Raw Data-Last'!$O$3:$O$1377)</f>
        <v>2</v>
      </c>
      <c r="R338" s="32">
        <f t="shared" si="4"/>
        <v>30</v>
      </c>
      <c r="S338" s="34">
        <f t="shared" si="5"/>
        <v>6.25E-2</v>
      </c>
      <c r="T338" s="32">
        <f>VLOOKUP(C338,'5th Cycle APR Raw Data-Last'!$A$3:$S$1377,16,FALSE)</f>
        <v>15</v>
      </c>
      <c r="U338" s="32">
        <f>SUMIF('5th Cycle APR Raw Data-Last'!$A$3:$A$1377,'5th Cycle Summary-Final2'!$C338,'5th Cycle APR Raw Data-Last'!$Q$3:$Q$1377)</f>
        <v>4</v>
      </c>
      <c r="V338" s="32">
        <f t="shared" si="6"/>
        <v>11</v>
      </c>
      <c r="W338" s="34">
        <f t="shared" si="7"/>
        <v>0.26666666666666666</v>
      </c>
      <c r="X338" s="32">
        <f>VLOOKUP(C338,'5th Cycle APR Raw Data-Last'!$A$3:$S$1377,18,FALSE)</f>
        <v>121</v>
      </c>
      <c r="Y338" s="32">
        <f>SUMIF('5th Cycle APR Raw Data-Last'!$A$3:$A$1377,'5th Cycle Summary-Final2'!$C338,'5th Cycle APR Raw Data-Last'!$S$3:$S$1377)</f>
        <v>13</v>
      </c>
      <c r="Z338" s="32">
        <f t="shared" si="8"/>
        <v>108</v>
      </c>
    </row>
    <row r="339" spans="1:26" ht="12.75" customHeight="1" x14ac:dyDescent="0.15">
      <c r="A339" s="9" t="s">
        <v>505</v>
      </c>
      <c r="B339" s="9" t="s">
        <v>67</v>
      </c>
      <c r="C339" s="29" t="s">
        <v>530</v>
      </c>
      <c r="D339" s="32">
        <f>VLOOKUP(C339,'5th Cycle APR Raw Data-Last'!$A$3:$S$1377,6,FALSE)</f>
        <v>201</v>
      </c>
      <c r="E339" s="32">
        <f>SUMIF('5th Cycle APR Raw Data-Last'!$A$3:$A$1377,'5th Cycle Summary-Final2'!$C339,'5th Cycle APR Raw Data-Last'!G$3:G$1377)</f>
        <v>0</v>
      </c>
      <c r="F339" s="32">
        <f>SUMIF('5th Cycle APR Raw Data-Last'!$A$3:$A$1377,'5th Cycle Summary-Final2'!$C339,'5th Cycle APR Raw Data-Last'!H$3:H$1377)</f>
        <v>0</v>
      </c>
      <c r="G339" s="32">
        <f>SUMIF('5th Cycle APR Raw Data-Last'!$A$3:$A$1377,'5th Cycle Summary-Final2'!$C339,'5th Cycle APR Raw Data-Last'!I$3:I$1377)</f>
        <v>0</v>
      </c>
      <c r="H339" s="32">
        <f t="shared" si="0"/>
        <v>201</v>
      </c>
      <c r="I339" s="34">
        <f t="shared" si="1"/>
        <v>0</v>
      </c>
      <c r="J339" s="32">
        <f>VLOOKUP(C339,'5th Cycle APR Raw Data-Last'!$A$3:$S$1377,10,FALSE)</f>
        <v>112</v>
      </c>
      <c r="K339" s="32">
        <f>SUMIF('5th Cycle APR Raw Data-Last'!$A$3:$A$1377,'5th Cycle Summary-Final2'!$C339,'5th Cycle APR Raw Data-Last'!K$3:K$1377)</f>
        <v>2</v>
      </c>
      <c r="L339" s="32">
        <f>SUMIF('5th Cycle APR Raw Data-Last'!$A$3:$A$1377,'5th Cycle Summary-Final2'!$C339,'5th Cycle APR Raw Data-Last'!L$3:L$1377)</f>
        <v>2</v>
      </c>
      <c r="M339" s="32">
        <f>SUMIF('5th Cycle APR Raw Data-Last'!$A$3:$A$1377,'5th Cycle Summary-Final2'!$C339,'5th Cycle APR Raw Data-Last'!M$3:M$1377)</f>
        <v>0</v>
      </c>
      <c r="N339" s="32">
        <f t="shared" si="2"/>
        <v>110</v>
      </c>
      <c r="O339" s="34">
        <f t="shared" si="3"/>
        <v>1.7857142857142856E-2</v>
      </c>
      <c r="P339" s="32">
        <f>VLOOKUP(C339,'5th Cycle APR Raw Data-Last'!$A$3:$S$1377,14,FALSE)</f>
        <v>132</v>
      </c>
      <c r="Q339" s="32">
        <f>SUMIF('5th Cycle APR Raw Data-Last'!$A$3:$A$1377,'5th Cycle Summary-Final2'!$C339,'5th Cycle APR Raw Data-Last'!$O$3:$O$1377)</f>
        <v>9</v>
      </c>
      <c r="R339" s="32">
        <f t="shared" si="4"/>
        <v>123</v>
      </c>
      <c r="S339" s="34">
        <f t="shared" si="5"/>
        <v>6.8181818181818177E-2</v>
      </c>
      <c r="T339" s="32">
        <f>VLOOKUP(C339,'5th Cycle APR Raw Data-Last'!$A$3:$S$1377,16,FALSE)</f>
        <v>174</v>
      </c>
      <c r="U339" s="32">
        <f>SUMIF('5th Cycle APR Raw Data-Last'!$A$3:$A$1377,'5th Cycle Summary-Final2'!$C339,'5th Cycle APR Raw Data-Last'!$Q$3:$Q$1377)</f>
        <v>69</v>
      </c>
      <c r="V339" s="32">
        <f t="shared" si="6"/>
        <v>105</v>
      </c>
      <c r="W339" s="34">
        <f t="shared" si="7"/>
        <v>0.39655172413793105</v>
      </c>
      <c r="X339" s="32">
        <f>VLOOKUP(C339,'5th Cycle APR Raw Data-Last'!$A$3:$S$1377,18,FALSE)</f>
        <v>619</v>
      </c>
      <c r="Y339" s="32">
        <f>SUMIF('5th Cycle APR Raw Data-Last'!$A$3:$A$1377,'5th Cycle Summary-Final2'!$C339,'5th Cycle APR Raw Data-Last'!$S$3:$S$1377)</f>
        <v>80</v>
      </c>
      <c r="Z339" s="32">
        <f t="shared" si="8"/>
        <v>539</v>
      </c>
    </row>
    <row r="340" spans="1:26" ht="12.75" customHeight="1" x14ac:dyDescent="0.15">
      <c r="A340" s="9" t="s">
        <v>505</v>
      </c>
      <c r="B340" s="9" t="s">
        <v>67</v>
      </c>
      <c r="C340" s="29" t="s">
        <v>531</v>
      </c>
      <c r="D340" s="32">
        <f>VLOOKUP(C340,'5th Cycle APR Raw Data-Last'!$A$3:$S$1377,6,FALSE)</f>
        <v>1004</v>
      </c>
      <c r="E340" s="32">
        <f>SUMIF('5th Cycle APR Raw Data-Last'!$A$3:$A$1377,'5th Cycle Summary-Final2'!$C340,'5th Cycle APR Raw Data-Last'!G$3:G$1377)</f>
        <v>0</v>
      </c>
      <c r="F340" s="32">
        <f>SUMIF('5th Cycle APR Raw Data-Last'!$A$3:$A$1377,'5th Cycle Summary-Final2'!$C340,'5th Cycle APR Raw Data-Last'!H$3:H$1377)</f>
        <v>0</v>
      </c>
      <c r="G340" s="32">
        <f>SUMIF('5th Cycle APR Raw Data-Last'!$A$3:$A$1377,'5th Cycle Summary-Final2'!$C340,'5th Cycle APR Raw Data-Last'!I$3:I$1377)</f>
        <v>0</v>
      </c>
      <c r="H340" s="32">
        <f t="shared" si="0"/>
        <v>1004</v>
      </c>
      <c r="I340" s="34">
        <f t="shared" si="1"/>
        <v>0</v>
      </c>
      <c r="J340" s="32">
        <f>VLOOKUP(C340,'5th Cycle APR Raw Data-Last'!$A$3:$S$1377,10,FALSE)</f>
        <v>570</v>
      </c>
      <c r="K340" s="32">
        <f>SUMIF('5th Cycle APR Raw Data-Last'!$A$3:$A$1377,'5th Cycle Summary-Final2'!$C340,'5th Cycle APR Raw Data-Last'!K$3:K$1377)</f>
        <v>0</v>
      </c>
      <c r="L340" s="32">
        <f>SUMIF('5th Cycle APR Raw Data-Last'!$A$3:$A$1377,'5th Cycle Summary-Final2'!$C340,'5th Cycle APR Raw Data-Last'!L$3:L$1377)</f>
        <v>0</v>
      </c>
      <c r="M340" s="32">
        <f>SUMIF('5th Cycle APR Raw Data-Last'!$A$3:$A$1377,'5th Cycle Summary-Final2'!$C340,'5th Cycle APR Raw Data-Last'!M$3:M$1377)</f>
        <v>0</v>
      </c>
      <c r="N340" s="32">
        <f t="shared" si="2"/>
        <v>570</v>
      </c>
      <c r="O340" s="34">
        <f t="shared" si="3"/>
        <v>0</v>
      </c>
      <c r="P340" s="32">
        <f>VLOOKUP(C340,'5th Cycle APR Raw Data-Last'!$A$3:$S$1377,14,FALSE)</f>
        <v>565</v>
      </c>
      <c r="Q340" s="32">
        <f>SUMIF('5th Cycle APR Raw Data-Last'!$A$3:$A$1377,'5th Cycle Summary-Final2'!$C340,'5th Cycle APR Raw Data-Last'!$O$3:$O$1377)</f>
        <v>0</v>
      </c>
      <c r="R340" s="32">
        <f t="shared" si="4"/>
        <v>565</v>
      </c>
      <c r="S340" s="34">
        <f t="shared" si="5"/>
        <v>0</v>
      </c>
      <c r="T340" s="32">
        <f>VLOOKUP(C340,'5th Cycle APR Raw Data-Last'!$A$3:$S$1377,16,FALSE)</f>
        <v>1151</v>
      </c>
      <c r="U340" s="32">
        <f>SUMIF('5th Cycle APR Raw Data-Last'!$A$3:$A$1377,'5th Cycle Summary-Final2'!$C340,'5th Cycle APR Raw Data-Last'!$Q$3:$Q$1377)</f>
        <v>1304</v>
      </c>
      <c r="V340" s="32">
        <f t="shared" si="6"/>
        <v>0</v>
      </c>
      <c r="W340" s="34">
        <f t="shared" si="7"/>
        <v>1.1329278887923544</v>
      </c>
      <c r="X340" s="32">
        <f>VLOOKUP(C340,'5th Cycle APR Raw Data-Last'!$A$3:$S$1377,18,FALSE)</f>
        <v>3290</v>
      </c>
      <c r="Y340" s="32">
        <f>SUMIF('5th Cycle APR Raw Data-Last'!$A$3:$A$1377,'5th Cycle Summary-Final2'!$C340,'5th Cycle APR Raw Data-Last'!$S$3:$S$1377)</f>
        <v>1304</v>
      </c>
      <c r="Z340" s="32">
        <f t="shared" si="8"/>
        <v>2139</v>
      </c>
    </row>
    <row r="341" spans="1:26" ht="12.75" customHeight="1" x14ac:dyDescent="0.15">
      <c r="A341" s="9" t="s">
        <v>505</v>
      </c>
      <c r="B341" s="9" t="s">
        <v>67</v>
      </c>
      <c r="C341" s="29" t="s">
        <v>532</v>
      </c>
      <c r="D341" s="32">
        <f>VLOOKUP(C341,'5th Cycle APR Raw Data-Last'!$A$3:$S$1377,6,FALSE)</f>
        <v>23</v>
      </c>
      <c r="E341" s="32">
        <f>SUMIF('5th Cycle APR Raw Data-Last'!$A$3:$A$1377,'5th Cycle Summary-Final2'!$C341,'5th Cycle APR Raw Data-Last'!G$3:G$1377)</f>
        <v>21</v>
      </c>
      <c r="F341" s="32">
        <f>SUMIF('5th Cycle APR Raw Data-Last'!$A$3:$A$1377,'5th Cycle Summary-Final2'!$C341,'5th Cycle APR Raw Data-Last'!H$3:H$1377)</f>
        <v>5</v>
      </c>
      <c r="G341" s="32">
        <f>SUMIF('5th Cycle APR Raw Data-Last'!$A$3:$A$1377,'5th Cycle Summary-Final2'!$C341,'5th Cycle APR Raw Data-Last'!I$3:I$1377)</f>
        <v>16</v>
      </c>
      <c r="H341" s="32">
        <f t="shared" si="0"/>
        <v>2</v>
      </c>
      <c r="I341" s="34">
        <f t="shared" si="1"/>
        <v>0.91304347826086951</v>
      </c>
      <c r="J341" s="32">
        <f>VLOOKUP(C341,'5th Cycle APR Raw Data-Last'!$A$3:$S$1377,10,FALSE)</f>
        <v>12</v>
      </c>
      <c r="K341" s="32">
        <f>SUMIF('5th Cycle APR Raw Data-Last'!$A$3:$A$1377,'5th Cycle Summary-Final2'!$C341,'5th Cycle APR Raw Data-Last'!K$3:K$1377)</f>
        <v>1</v>
      </c>
      <c r="L341" s="32">
        <f>SUMIF('5th Cycle APR Raw Data-Last'!$A$3:$A$1377,'5th Cycle Summary-Final2'!$C341,'5th Cycle APR Raw Data-Last'!L$3:L$1377)</f>
        <v>1</v>
      </c>
      <c r="M341" s="32">
        <f>SUMIF('5th Cycle APR Raw Data-Last'!$A$3:$A$1377,'5th Cycle Summary-Final2'!$C341,'5th Cycle APR Raw Data-Last'!M$3:M$1377)</f>
        <v>0</v>
      </c>
      <c r="N341" s="32">
        <f t="shared" si="2"/>
        <v>11</v>
      </c>
      <c r="O341" s="34">
        <f t="shared" si="3"/>
        <v>8.3333333333333329E-2</v>
      </c>
      <c r="P341" s="32">
        <f>VLOOKUP(C341,'5th Cycle APR Raw Data-Last'!$A$3:$S$1377,14,FALSE)</f>
        <v>13</v>
      </c>
      <c r="Q341" s="32">
        <f>SUMIF('5th Cycle APR Raw Data-Last'!$A$3:$A$1377,'5th Cycle Summary-Final2'!$C341,'5th Cycle APR Raw Data-Last'!$O$3:$O$1377)</f>
        <v>1</v>
      </c>
      <c r="R341" s="32">
        <f t="shared" si="4"/>
        <v>12</v>
      </c>
      <c r="S341" s="34">
        <f t="shared" si="5"/>
        <v>7.6923076923076927E-2</v>
      </c>
      <c r="T341" s="32">
        <f>VLOOKUP(C341,'5th Cycle APR Raw Data-Last'!$A$3:$S$1377,16,FALSE)</f>
        <v>8</v>
      </c>
      <c r="U341" s="32">
        <f>SUMIF('5th Cycle APR Raw Data-Last'!$A$3:$A$1377,'5th Cycle Summary-Final2'!$C341,'5th Cycle APR Raw Data-Last'!$Q$3:$Q$1377)</f>
        <v>18</v>
      </c>
      <c r="V341" s="32">
        <f t="shared" si="6"/>
        <v>0</v>
      </c>
      <c r="W341" s="34">
        <f t="shared" si="7"/>
        <v>2.25</v>
      </c>
      <c r="X341" s="32">
        <f>VLOOKUP(C341,'5th Cycle APR Raw Data-Last'!$A$3:$S$1377,18,FALSE)</f>
        <v>56</v>
      </c>
      <c r="Y341" s="32">
        <f>SUMIF('5th Cycle APR Raw Data-Last'!$A$3:$A$1377,'5th Cycle Summary-Final2'!$C341,'5th Cycle APR Raw Data-Last'!$S$3:$S$1377)</f>
        <v>41</v>
      </c>
      <c r="Z341" s="32">
        <f t="shared" si="8"/>
        <v>25</v>
      </c>
    </row>
    <row r="342" spans="1:26" ht="12.75" customHeight="1" x14ac:dyDescent="0.15">
      <c r="A342" s="9" t="s">
        <v>505</v>
      </c>
      <c r="B342" s="9" t="s">
        <v>67</v>
      </c>
      <c r="C342" s="29" t="s">
        <v>533</v>
      </c>
      <c r="D342" s="32">
        <f>VLOOKUP(C342,'5th Cycle APR Raw Data-Last'!$A$3:$S$1377,6,FALSE)</f>
        <v>273</v>
      </c>
      <c r="E342" s="32">
        <f>SUMIF('5th Cycle APR Raw Data-Last'!$A$3:$A$1377,'5th Cycle Summary-Final2'!$C342,'5th Cycle APR Raw Data-Last'!G$3:G$1377)</f>
        <v>41</v>
      </c>
      <c r="F342" s="32">
        <f>SUMIF('5th Cycle APR Raw Data-Last'!$A$3:$A$1377,'5th Cycle Summary-Final2'!$C342,'5th Cycle APR Raw Data-Last'!H$3:H$1377)</f>
        <v>41</v>
      </c>
      <c r="G342" s="32">
        <f>SUMIF('5th Cycle APR Raw Data-Last'!$A$3:$A$1377,'5th Cycle Summary-Final2'!$C342,'5th Cycle APR Raw Data-Last'!I$3:I$1377)</f>
        <v>0</v>
      </c>
      <c r="H342" s="32">
        <f t="shared" si="0"/>
        <v>232</v>
      </c>
      <c r="I342" s="34">
        <f t="shared" si="1"/>
        <v>0.15018315018315018</v>
      </c>
      <c r="J342" s="32">
        <f>VLOOKUP(C342,'5th Cycle APR Raw Data-Last'!$A$3:$S$1377,10,FALSE)</f>
        <v>154</v>
      </c>
      <c r="K342" s="32">
        <f>SUMIF('5th Cycle APR Raw Data-Last'!$A$3:$A$1377,'5th Cycle Summary-Final2'!$C342,'5th Cycle APR Raw Data-Last'!K$3:K$1377)</f>
        <v>180</v>
      </c>
      <c r="L342" s="32">
        <f>SUMIF('5th Cycle APR Raw Data-Last'!$A$3:$A$1377,'5th Cycle Summary-Final2'!$C342,'5th Cycle APR Raw Data-Last'!L$3:L$1377)</f>
        <v>153</v>
      </c>
      <c r="M342" s="32">
        <f>SUMIF('5th Cycle APR Raw Data-Last'!$A$3:$A$1377,'5th Cycle Summary-Final2'!$C342,'5th Cycle APR Raw Data-Last'!M$3:M$1377)</f>
        <v>27</v>
      </c>
      <c r="N342" s="32">
        <f t="shared" si="2"/>
        <v>0</v>
      </c>
      <c r="O342" s="34">
        <f t="shared" si="3"/>
        <v>1.1688311688311688</v>
      </c>
      <c r="P342" s="32">
        <f>VLOOKUP(C342,'5th Cycle APR Raw Data-Last'!$A$3:$S$1377,14,FALSE)</f>
        <v>185</v>
      </c>
      <c r="Q342" s="32">
        <f>SUMIF('5th Cycle APR Raw Data-Last'!$A$3:$A$1377,'5th Cycle Summary-Final2'!$C342,'5th Cycle APR Raw Data-Last'!$O$3:$O$1377)</f>
        <v>25</v>
      </c>
      <c r="R342" s="32">
        <f t="shared" si="4"/>
        <v>160</v>
      </c>
      <c r="S342" s="34">
        <f t="shared" si="5"/>
        <v>0.13513513513513514</v>
      </c>
      <c r="T342" s="32">
        <f>VLOOKUP(C342,'5th Cycle APR Raw Data-Last'!$A$3:$S$1377,16,FALSE)</f>
        <v>316</v>
      </c>
      <c r="U342" s="32">
        <f>SUMIF('5th Cycle APR Raw Data-Last'!$A$3:$A$1377,'5th Cycle Summary-Final2'!$C342,'5th Cycle APR Raw Data-Last'!$Q$3:$Q$1377)</f>
        <v>1158</v>
      </c>
      <c r="V342" s="32">
        <f t="shared" si="6"/>
        <v>0</v>
      </c>
      <c r="W342" s="34">
        <f t="shared" si="7"/>
        <v>3.6645569620253164</v>
      </c>
      <c r="X342" s="32">
        <f>VLOOKUP(C342,'5th Cycle APR Raw Data-Last'!$A$3:$S$1377,18,FALSE)</f>
        <v>928</v>
      </c>
      <c r="Y342" s="32">
        <f>SUMIF('5th Cycle APR Raw Data-Last'!$A$3:$A$1377,'5th Cycle Summary-Final2'!$C342,'5th Cycle APR Raw Data-Last'!$S$3:$S$1377)</f>
        <v>1404</v>
      </c>
      <c r="Z342" s="32">
        <f t="shared" si="8"/>
        <v>392</v>
      </c>
    </row>
    <row r="343" spans="1:26" ht="12.75" customHeight="1" x14ac:dyDescent="0.15">
      <c r="A343" s="9" t="s">
        <v>505</v>
      </c>
      <c r="B343" s="9" t="s">
        <v>67</v>
      </c>
      <c r="C343" s="29" t="s">
        <v>534</v>
      </c>
      <c r="D343" s="32">
        <f>VLOOKUP(C343,'5th Cycle APR Raw Data-Last'!$A$3:$S$1377,6,FALSE)</f>
        <v>814</v>
      </c>
      <c r="E343" s="32">
        <f>SUMIF('5th Cycle APR Raw Data-Last'!$A$3:$A$1377,'5th Cycle Summary-Final2'!$C343,'5th Cycle APR Raw Data-Last'!G$3:G$1377)</f>
        <v>141</v>
      </c>
      <c r="F343" s="32">
        <f>SUMIF('5th Cycle APR Raw Data-Last'!$A$3:$A$1377,'5th Cycle Summary-Final2'!$C343,'5th Cycle APR Raw Data-Last'!H$3:H$1377)</f>
        <v>141</v>
      </c>
      <c r="G343" s="32">
        <f>SUMIF('5th Cycle APR Raw Data-Last'!$A$3:$A$1377,'5th Cycle Summary-Final2'!$C343,'5th Cycle APR Raw Data-Last'!I$3:I$1377)</f>
        <v>0</v>
      </c>
      <c r="H343" s="32">
        <f t="shared" si="0"/>
        <v>673</v>
      </c>
      <c r="I343" s="34">
        <f t="shared" si="1"/>
        <v>0.17321867321867321</v>
      </c>
      <c r="J343" s="32">
        <f>VLOOKUP(C343,'5th Cycle APR Raw Data-Last'!$A$3:$S$1377,10,FALSE)</f>
        <v>492</v>
      </c>
      <c r="K343" s="32">
        <f>SUMIF('5th Cycle APR Raw Data-Last'!$A$3:$A$1377,'5th Cycle Summary-Final2'!$C343,'5th Cycle APR Raw Data-Last'!K$3:K$1377)</f>
        <v>160</v>
      </c>
      <c r="L343" s="32">
        <f>SUMIF('5th Cycle APR Raw Data-Last'!$A$3:$A$1377,'5th Cycle Summary-Final2'!$C343,'5th Cycle APR Raw Data-Last'!L$3:L$1377)</f>
        <v>159</v>
      </c>
      <c r="M343" s="32">
        <f>SUMIF('5th Cycle APR Raw Data-Last'!$A$3:$A$1377,'5th Cycle Summary-Final2'!$C343,'5th Cycle APR Raw Data-Last'!M$3:M$1377)</f>
        <v>1</v>
      </c>
      <c r="N343" s="32">
        <f t="shared" si="2"/>
        <v>332</v>
      </c>
      <c r="O343" s="34">
        <f t="shared" si="3"/>
        <v>0.32520325203252032</v>
      </c>
      <c r="P343" s="32">
        <f>VLOOKUP(C343,'5th Cycle APR Raw Data-Last'!$A$3:$S$1377,14,FALSE)</f>
        <v>527</v>
      </c>
      <c r="Q343" s="32">
        <f>SUMIF('5th Cycle APR Raw Data-Last'!$A$3:$A$1377,'5th Cycle Summary-Final2'!$C343,'5th Cycle APR Raw Data-Last'!$O$3:$O$1377)</f>
        <v>0</v>
      </c>
      <c r="R343" s="32">
        <f t="shared" si="4"/>
        <v>527</v>
      </c>
      <c r="S343" s="34">
        <f t="shared" si="5"/>
        <v>0</v>
      </c>
      <c r="T343" s="32">
        <f>VLOOKUP(C343,'5th Cycle APR Raw Data-Last'!$A$3:$S$1377,16,FALSE)</f>
        <v>1093</v>
      </c>
      <c r="U343" s="32">
        <f>SUMIF('5th Cycle APR Raw Data-Last'!$A$3:$A$1377,'5th Cycle Summary-Final2'!$C343,'5th Cycle APR Raw Data-Last'!$Q$3:$Q$1377)</f>
        <v>2670</v>
      </c>
      <c r="V343" s="32">
        <f t="shared" si="6"/>
        <v>0</v>
      </c>
      <c r="W343" s="34">
        <f t="shared" si="7"/>
        <v>2.4428179322964318</v>
      </c>
      <c r="X343" s="32">
        <f>VLOOKUP(C343,'5th Cycle APR Raw Data-Last'!$A$3:$S$1377,18,FALSE)</f>
        <v>2926</v>
      </c>
      <c r="Y343" s="32">
        <f>SUMIF('5th Cycle APR Raw Data-Last'!$A$3:$A$1377,'5th Cycle Summary-Final2'!$C343,'5th Cycle APR Raw Data-Last'!$S$3:$S$1377)</f>
        <v>2971</v>
      </c>
      <c r="Z343" s="32">
        <f t="shared" si="8"/>
        <v>1532</v>
      </c>
    </row>
    <row r="344" spans="1:26" ht="12.75" customHeight="1" x14ac:dyDescent="0.15">
      <c r="A344" s="9" t="s">
        <v>505</v>
      </c>
      <c r="B344" s="9" t="s">
        <v>67</v>
      </c>
      <c r="C344" s="29" t="s">
        <v>535</v>
      </c>
      <c r="D344" s="32">
        <f>VLOOKUP(C344,'5th Cycle APR Raw Data-Last'!$A$3:$S$1377,6,FALSE)</f>
        <v>691</v>
      </c>
      <c r="E344" s="32">
        <f>SUMIF('5th Cycle APR Raw Data-Last'!$A$3:$A$1377,'5th Cycle Summary-Final2'!$C344,'5th Cycle APR Raw Data-Last'!G$3:G$1377)</f>
        <v>43</v>
      </c>
      <c r="F344" s="32">
        <f>SUMIF('5th Cycle APR Raw Data-Last'!$A$3:$A$1377,'5th Cycle Summary-Final2'!$C344,'5th Cycle APR Raw Data-Last'!H$3:H$1377)</f>
        <v>43</v>
      </c>
      <c r="G344" s="32">
        <f>SUMIF('5th Cycle APR Raw Data-Last'!$A$3:$A$1377,'5th Cycle Summary-Final2'!$C344,'5th Cycle APR Raw Data-Last'!I$3:I$1377)</f>
        <v>0</v>
      </c>
      <c r="H344" s="32">
        <f t="shared" si="0"/>
        <v>648</v>
      </c>
      <c r="I344" s="34">
        <f t="shared" si="1"/>
        <v>6.2228654124457307E-2</v>
      </c>
      <c r="J344" s="32">
        <f>VLOOKUP(C344,'5th Cycle APR Raw Data-Last'!$A$3:$S$1377,10,FALSE)</f>
        <v>432</v>
      </c>
      <c r="K344" s="32">
        <f>SUMIF('5th Cycle APR Raw Data-Last'!$A$3:$A$1377,'5th Cycle Summary-Final2'!$C344,'5th Cycle APR Raw Data-Last'!K$3:K$1377)</f>
        <v>58</v>
      </c>
      <c r="L344" s="32">
        <f>SUMIF('5th Cycle APR Raw Data-Last'!$A$3:$A$1377,'5th Cycle Summary-Final2'!$C344,'5th Cycle APR Raw Data-Last'!L$3:L$1377)</f>
        <v>58</v>
      </c>
      <c r="M344" s="32">
        <f>SUMIF('5th Cycle APR Raw Data-Last'!$A$3:$A$1377,'5th Cycle Summary-Final2'!$C344,'5th Cycle APR Raw Data-Last'!M$3:M$1377)</f>
        <v>0</v>
      </c>
      <c r="N344" s="32">
        <f t="shared" si="2"/>
        <v>374</v>
      </c>
      <c r="O344" s="34">
        <f t="shared" si="3"/>
        <v>0.13425925925925927</v>
      </c>
      <c r="P344" s="32">
        <f>VLOOKUP(C344,'5th Cycle APR Raw Data-Last'!$A$3:$S$1377,14,FALSE)</f>
        <v>278</v>
      </c>
      <c r="Q344" s="32">
        <f>SUMIF('5th Cycle APR Raw Data-Last'!$A$3:$A$1377,'5th Cycle Summary-Final2'!$C344,'5th Cycle APR Raw Data-Last'!$O$3:$O$1377)</f>
        <v>42</v>
      </c>
      <c r="R344" s="32">
        <f t="shared" si="4"/>
        <v>236</v>
      </c>
      <c r="S344" s="34">
        <f t="shared" si="5"/>
        <v>0.15107913669064749</v>
      </c>
      <c r="T344" s="32">
        <f>VLOOKUP(C344,'5th Cycle APR Raw Data-Last'!$A$3:$S$1377,16,FALSE)</f>
        <v>587</v>
      </c>
      <c r="U344" s="32">
        <f>SUMIF('5th Cycle APR Raw Data-Last'!$A$3:$A$1377,'5th Cycle Summary-Final2'!$C344,'5th Cycle APR Raw Data-Last'!$Q$3:$Q$1377)</f>
        <v>250</v>
      </c>
      <c r="V344" s="32">
        <f t="shared" si="6"/>
        <v>337</v>
      </c>
      <c r="W344" s="34">
        <f t="shared" si="7"/>
        <v>0.42589437819420783</v>
      </c>
      <c r="X344" s="32">
        <f>VLOOKUP(C344,'5th Cycle APR Raw Data-Last'!$A$3:$S$1377,18,FALSE)</f>
        <v>1988</v>
      </c>
      <c r="Y344" s="32">
        <f>SUMIF('5th Cycle APR Raw Data-Last'!$A$3:$A$1377,'5th Cycle Summary-Final2'!$C344,'5th Cycle APR Raw Data-Last'!$S$3:$S$1377)</f>
        <v>393</v>
      </c>
      <c r="Z344" s="32">
        <f t="shared" si="8"/>
        <v>1595</v>
      </c>
    </row>
    <row r="345" spans="1:26" ht="12.75" customHeight="1" x14ac:dyDescent="0.15">
      <c r="A345" s="9" t="s">
        <v>505</v>
      </c>
      <c r="B345" s="9" t="s">
        <v>67</v>
      </c>
      <c r="C345" s="29" t="s">
        <v>537</v>
      </c>
      <c r="D345" s="32">
        <f>VLOOKUP(C345,'5th Cycle APR Raw Data-Last'!$A$3:$S$1377,6,FALSE)</f>
        <v>9233</v>
      </c>
      <c r="E345" s="32">
        <f>SUMIF('5th Cycle APR Raw Data-Last'!$A$3:$A$1377,'5th Cycle Summary-Final2'!$C345,'5th Cycle APR Raw Data-Last'!G$3:G$1377)</f>
        <v>849</v>
      </c>
      <c r="F345" s="32">
        <f>SUMIF('5th Cycle APR Raw Data-Last'!$A$3:$A$1377,'5th Cycle Summary-Final2'!$C345,'5th Cycle APR Raw Data-Last'!H$3:H$1377)</f>
        <v>849</v>
      </c>
      <c r="G345" s="32">
        <f>SUMIF('5th Cycle APR Raw Data-Last'!$A$3:$A$1377,'5th Cycle Summary-Final2'!$C345,'5th Cycle APR Raw Data-Last'!I$3:I$1377)</f>
        <v>0</v>
      </c>
      <c r="H345" s="32">
        <f t="shared" si="0"/>
        <v>8384</v>
      </c>
      <c r="I345" s="34">
        <f t="shared" si="1"/>
        <v>9.1952778078631003E-2</v>
      </c>
      <c r="J345" s="32">
        <f>VLOOKUP(C345,'5th Cycle APR Raw Data-Last'!$A$3:$S$1377,10,FALSE)</f>
        <v>5428</v>
      </c>
      <c r="K345" s="32">
        <f>SUMIF('5th Cycle APR Raw Data-Last'!$A$3:$A$1377,'5th Cycle Summary-Final2'!$C345,'5th Cycle APR Raw Data-Last'!K$3:K$1377)</f>
        <v>231</v>
      </c>
      <c r="L345" s="32">
        <f>SUMIF('5th Cycle APR Raw Data-Last'!$A$3:$A$1377,'5th Cycle Summary-Final2'!$C345,'5th Cycle APR Raw Data-Last'!L$3:L$1377)</f>
        <v>231</v>
      </c>
      <c r="M345" s="32">
        <f>SUMIF('5th Cycle APR Raw Data-Last'!$A$3:$A$1377,'5th Cycle Summary-Final2'!$C345,'5th Cycle APR Raw Data-Last'!M$3:M$1377)</f>
        <v>0</v>
      </c>
      <c r="N345" s="32">
        <f t="shared" si="2"/>
        <v>5197</v>
      </c>
      <c r="O345" s="34">
        <f t="shared" si="3"/>
        <v>4.2557111274871037E-2</v>
      </c>
      <c r="P345" s="32">
        <f>VLOOKUP(C345,'5th Cycle APR Raw Data-Last'!$A$3:$S$1377,14,FALSE)</f>
        <v>6188</v>
      </c>
      <c r="Q345" s="32">
        <f>SUMIF('5th Cycle APR Raw Data-Last'!$A$3:$A$1377,'5th Cycle Summary-Final2'!$C345,'5th Cycle APR Raw Data-Last'!$O$3:$O$1377)</f>
        <v>285</v>
      </c>
      <c r="R345" s="32">
        <f t="shared" si="4"/>
        <v>5903</v>
      </c>
      <c r="S345" s="34">
        <f t="shared" si="5"/>
        <v>4.6056884292178413E-2</v>
      </c>
      <c r="T345" s="32">
        <f>VLOOKUP(C345,'5th Cycle APR Raw Data-Last'!$A$3:$S$1377,16,FALSE)</f>
        <v>14231</v>
      </c>
      <c r="U345" s="32">
        <f>SUMIF('5th Cycle APR Raw Data-Last'!$A$3:$A$1377,'5th Cycle Summary-Final2'!$C345,'5th Cycle APR Raw Data-Last'!$Q$3:$Q$1377)</f>
        <v>10293</v>
      </c>
      <c r="V345" s="32">
        <f t="shared" si="6"/>
        <v>3938</v>
      </c>
      <c r="W345" s="34">
        <f t="shared" si="7"/>
        <v>0.72328016302438336</v>
      </c>
      <c r="X345" s="32">
        <f>VLOOKUP(C345,'5th Cycle APR Raw Data-Last'!$A$3:$S$1377,18,FALSE)</f>
        <v>35080</v>
      </c>
      <c r="Y345" s="32">
        <f>SUMIF('5th Cycle APR Raw Data-Last'!$A$3:$A$1377,'5th Cycle Summary-Final2'!$C345,'5th Cycle APR Raw Data-Last'!$S$3:$S$1377)</f>
        <v>11658</v>
      </c>
      <c r="Z345" s="32">
        <f t="shared" si="8"/>
        <v>23422</v>
      </c>
    </row>
    <row r="346" spans="1:26" ht="12.75" customHeight="1" x14ac:dyDescent="0.15">
      <c r="A346" s="9" t="s">
        <v>505</v>
      </c>
      <c r="B346" s="9" t="s">
        <v>67</v>
      </c>
      <c r="C346" s="29" t="s">
        <v>505</v>
      </c>
      <c r="D346" s="32">
        <f>VLOOKUP(C346,'5th Cycle APR Raw Data-Last'!$A$3:$S$1377,6,FALSE)</f>
        <v>525</v>
      </c>
      <c r="E346" s="32">
        <f>SUMIF('5th Cycle APR Raw Data-Last'!$A$3:$A$1377,'5th Cycle Summary-Final2'!$C346,'5th Cycle APR Raw Data-Last'!G$3:G$1377)</f>
        <v>1</v>
      </c>
      <c r="F346" s="32">
        <f>SUMIF('5th Cycle APR Raw Data-Last'!$A$3:$A$1377,'5th Cycle Summary-Final2'!$C346,'5th Cycle APR Raw Data-Last'!H$3:H$1377)</f>
        <v>1</v>
      </c>
      <c r="G346" s="32">
        <f>SUMIF('5th Cycle APR Raw Data-Last'!$A$3:$A$1377,'5th Cycle Summary-Final2'!$C346,'5th Cycle APR Raw Data-Last'!I$3:I$1377)</f>
        <v>0</v>
      </c>
      <c r="H346" s="32">
        <f t="shared" si="0"/>
        <v>524</v>
      </c>
      <c r="I346" s="34">
        <f t="shared" si="1"/>
        <v>1.9047619047619048E-3</v>
      </c>
      <c r="J346" s="32">
        <f>VLOOKUP(C346,'5th Cycle APR Raw Data-Last'!$A$3:$S$1377,10,FALSE)</f>
        <v>525</v>
      </c>
      <c r="K346" s="32">
        <f>SUMIF('5th Cycle APR Raw Data-Last'!$A$3:$A$1377,'5th Cycle Summary-Final2'!$C346,'5th Cycle APR Raw Data-Last'!K$3:K$1377)</f>
        <v>1</v>
      </c>
      <c r="L346" s="32">
        <f>SUMIF('5th Cycle APR Raw Data-Last'!$A$3:$A$1377,'5th Cycle Summary-Final2'!$C346,'5th Cycle APR Raw Data-Last'!L$3:L$1377)</f>
        <v>1</v>
      </c>
      <c r="M346" s="32">
        <f>SUMIF('5th Cycle APR Raw Data-Last'!$A$3:$A$1377,'5th Cycle Summary-Final2'!$C346,'5th Cycle APR Raw Data-Last'!M$3:M$1377)</f>
        <v>0</v>
      </c>
      <c r="N346" s="32">
        <f t="shared" si="2"/>
        <v>524</v>
      </c>
      <c r="O346" s="34">
        <f t="shared" si="3"/>
        <v>1.9047619047619048E-3</v>
      </c>
      <c r="P346" s="32">
        <f>VLOOKUP(C346,'5th Cycle APR Raw Data-Last'!$A$3:$S$1377,14,FALSE)</f>
        <v>695</v>
      </c>
      <c r="Q346" s="32">
        <f>SUMIF('5th Cycle APR Raw Data-Last'!$A$3:$A$1377,'5th Cycle Summary-Final2'!$C346,'5th Cycle APR Raw Data-Last'!$O$3:$O$1377)</f>
        <v>41</v>
      </c>
      <c r="R346" s="32">
        <f t="shared" si="4"/>
        <v>654</v>
      </c>
      <c r="S346" s="34">
        <f t="shared" si="5"/>
        <v>5.8992805755395686E-2</v>
      </c>
      <c r="T346" s="32">
        <f>VLOOKUP(C346,'5th Cycle APR Raw Data-Last'!$A$3:$S$1377,16,FALSE)</f>
        <v>755</v>
      </c>
      <c r="U346" s="32">
        <f>SUMIF('5th Cycle APR Raw Data-Last'!$A$3:$A$1377,'5th Cycle Summary-Final2'!$C346,'5th Cycle APR Raw Data-Last'!$Q$3:$Q$1377)</f>
        <v>2220</v>
      </c>
      <c r="V346" s="32">
        <f t="shared" si="6"/>
        <v>0</v>
      </c>
      <c r="W346" s="34">
        <f t="shared" si="7"/>
        <v>2.9403973509933774</v>
      </c>
      <c r="X346" s="32">
        <f>VLOOKUP(C346,'5th Cycle APR Raw Data-Last'!$A$3:$S$1377,18,FALSE)</f>
        <v>2500</v>
      </c>
      <c r="Y346" s="32">
        <f>SUMIF('5th Cycle APR Raw Data-Last'!$A$3:$A$1377,'5th Cycle Summary-Final2'!$C346,'5th Cycle APR Raw Data-Last'!$S$3:$S$1377)</f>
        <v>2263</v>
      </c>
      <c r="Z346" s="32">
        <f t="shared" si="8"/>
        <v>1702</v>
      </c>
    </row>
    <row r="347" spans="1:26" ht="12.75" customHeight="1" x14ac:dyDescent="0.15">
      <c r="A347" s="9" t="s">
        <v>505</v>
      </c>
      <c r="B347" s="9" t="s">
        <v>67</v>
      </c>
      <c r="C347" s="29" t="s">
        <v>539</v>
      </c>
      <c r="D347" s="32">
        <f>VLOOKUP(C347,'5th Cycle APR Raw Data-Last'!$A$3:$S$1377,6,FALSE)</f>
        <v>22</v>
      </c>
      <c r="E347" s="32">
        <f>SUMIF('5th Cycle APR Raw Data-Last'!$A$3:$A$1377,'5th Cycle Summary-Final2'!$C347,'5th Cycle APR Raw Data-Last'!G$3:G$1377)</f>
        <v>42</v>
      </c>
      <c r="F347" s="32">
        <f>SUMIF('5th Cycle APR Raw Data-Last'!$A$3:$A$1377,'5th Cycle Summary-Final2'!$C347,'5th Cycle APR Raw Data-Last'!H$3:H$1377)</f>
        <v>29</v>
      </c>
      <c r="G347" s="32">
        <f>SUMIF('5th Cycle APR Raw Data-Last'!$A$3:$A$1377,'5th Cycle Summary-Final2'!$C347,'5th Cycle APR Raw Data-Last'!I$3:I$1377)</f>
        <v>13</v>
      </c>
      <c r="H347" s="32">
        <f t="shared" si="0"/>
        <v>0</v>
      </c>
      <c r="I347" s="34">
        <f t="shared" si="1"/>
        <v>1.9090909090909092</v>
      </c>
      <c r="J347" s="32">
        <f>VLOOKUP(C347,'5th Cycle APR Raw Data-Last'!$A$3:$S$1377,10,FALSE)</f>
        <v>13</v>
      </c>
      <c r="K347" s="32">
        <f>SUMIF('5th Cycle APR Raw Data-Last'!$A$3:$A$1377,'5th Cycle Summary-Final2'!$C347,'5th Cycle APR Raw Data-Last'!K$3:K$1377)</f>
        <v>0</v>
      </c>
      <c r="L347" s="32">
        <f>SUMIF('5th Cycle APR Raw Data-Last'!$A$3:$A$1377,'5th Cycle Summary-Final2'!$C347,'5th Cycle APR Raw Data-Last'!L$3:L$1377)</f>
        <v>0</v>
      </c>
      <c r="M347" s="32">
        <f>SUMIF('5th Cycle APR Raw Data-Last'!$A$3:$A$1377,'5th Cycle Summary-Final2'!$C347,'5th Cycle APR Raw Data-Last'!M$3:M$1377)</f>
        <v>0</v>
      </c>
      <c r="N347" s="32">
        <f t="shared" si="2"/>
        <v>13</v>
      </c>
      <c r="O347" s="34">
        <f t="shared" si="3"/>
        <v>0</v>
      </c>
      <c r="P347" s="32">
        <f>VLOOKUP(C347,'5th Cycle APR Raw Data-Last'!$A$3:$S$1377,14,FALSE)</f>
        <v>214</v>
      </c>
      <c r="Q347" s="32">
        <f>SUMIF('5th Cycle APR Raw Data-Last'!$A$3:$A$1377,'5th Cycle Summary-Final2'!$C347,'5th Cycle APR Raw Data-Last'!$O$3:$O$1377)</f>
        <v>0</v>
      </c>
      <c r="R347" s="32">
        <f t="shared" si="4"/>
        <v>214</v>
      </c>
      <c r="S347" s="34">
        <f t="shared" si="5"/>
        <v>0</v>
      </c>
      <c r="T347" s="32">
        <f>VLOOKUP(C347,'5th Cycle APR Raw Data-Last'!$A$3:$S$1377,16,FALSE)</f>
        <v>28</v>
      </c>
      <c r="U347" s="32">
        <f>SUMIF('5th Cycle APR Raw Data-Last'!$A$3:$A$1377,'5th Cycle Summary-Final2'!$C347,'5th Cycle APR Raw Data-Last'!$Q$3:$Q$1377)</f>
        <v>227</v>
      </c>
      <c r="V347" s="32">
        <f t="shared" si="6"/>
        <v>0</v>
      </c>
      <c r="W347" s="34">
        <f t="shared" si="7"/>
        <v>8.1071428571428577</v>
      </c>
      <c r="X347" s="32">
        <f>VLOOKUP(C347,'5th Cycle APR Raw Data-Last'!$A$3:$S$1377,18,FALSE)</f>
        <v>277</v>
      </c>
      <c r="Y347" s="32">
        <f>SUMIF('5th Cycle APR Raw Data-Last'!$A$3:$A$1377,'5th Cycle Summary-Final2'!$C347,'5th Cycle APR Raw Data-Last'!$S$3:$S$1377)</f>
        <v>269</v>
      </c>
      <c r="Z347" s="32">
        <f t="shared" si="8"/>
        <v>227</v>
      </c>
    </row>
    <row r="348" spans="1:26" ht="12.75" customHeight="1" x14ac:dyDescent="0.15">
      <c r="A348" s="9" t="s">
        <v>505</v>
      </c>
      <c r="B348" s="9" t="s">
        <v>67</v>
      </c>
      <c r="C348" s="29" t="s">
        <v>541</v>
      </c>
      <c r="D348" s="32">
        <f>VLOOKUP(C348,'5th Cycle APR Raw Data-Last'!$A$3:$S$1377,6,FALSE)</f>
        <v>147</v>
      </c>
      <c r="E348" s="32">
        <f>SUMIF('5th Cycle APR Raw Data-Last'!$A$3:$A$1377,'5th Cycle Summary-Final2'!$C348,'5th Cycle APR Raw Data-Last'!G$3:G$1377)</f>
        <v>0</v>
      </c>
      <c r="F348" s="32">
        <f>SUMIF('5th Cycle APR Raw Data-Last'!$A$3:$A$1377,'5th Cycle Summary-Final2'!$C348,'5th Cycle APR Raw Data-Last'!H$3:H$1377)</f>
        <v>0</v>
      </c>
      <c r="G348" s="32">
        <f>SUMIF('5th Cycle APR Raw Data-Last'!$A$3:$A$1377,'5th Cycle Summary-Final2'!$C348,'5th Cycle APR Raw Data-Last'!I$3:I$1377)</f>
        <v>0</v>
      </c>
      <c r="H348" s="32">
        <f t="shared" si="0"/>
        <v>147</v>
      </c>
      <c r="I348" s="34">
        <f t="shared" si="1"/>
        <v>0</v>
      </c>
      <c r="J348" s="32">
        <f>VLOOKUP(C348,'5th Cycle APR Raw Data-Last'!$A$3:$S$1377,10,FALSE)</f>
        <v>95</v>
      </c>
      <c r="K348" s="32">
        <f>SUMIF('5th Cycle APR Raw Data-Last'!$A$3:$A$1377,'5th Cycle Summary-Final2'!$C348,'5th Cycle APR Raw Data-Last'!K$3:K$1377)</f>
        <v>32</v>
      </c>
      <c r="L348" s="32">
        <f>SUMIF('5th Cycle APR Raw Data-Last'!$A$3:$A$1377,'5th Cycle Summary-Final2'!$C348,'5th Cycle APR Raw Data-Last'!L$3:L$1377)</f>
        <v>32</v>
      </c>
      <c r="M348" s="32">
        <f>SUMIF('5th Cycle APR Raw Data-Last'!$A$3:$A$1377,'5th Cycle Summary-Final2'!$C348,'5th Cycle APR Raw Data-Last'!M$3:M$1377)</f>
        <v>0</v>
      </c>
      <c r="N348" s="32">
        <f t="shared" si="2"/>
        <v>63</v>
      </c>
      <c r="O348" s="34">
        <f t="shared" si="3"/>
        <v>0.33684210526315789</v>
      </c>
      <c r="P348" s="32">
        <f>VLOOKUP(C348,'5th Cycle APR Raw Data-Last'!$A$3:$S$1377,14,FALSE)</f>
        <v>104</v>
      </c>
      <c r="Q348" s="32">
        <f>SUMIF('5th Cycle APR Raw Data-Last'!$A$3:$A$1377,'5th Cycle Summary-Final2'!$C348,'5th Cycle APR Raw Data-Last'!$O$3:$O$1377)</f>
        <v>6</v>
      </c>
      <c r="R348" s="32">
        <f t="shared" si="4"/>
        <v>98</v>
      </c>
      <c r="S348" s="34">
        <f t="shared" si="5"/>
        <v>5.7692307692307696E-2</v>
      </c>
      <c r="T348" s="32">
        <f>VLOOKUP(C348,'5th Cycle APR Raw Data-Last'!$A$3:$S$1377,16,FALSE)</f>
        <v>93</v>
      </c>
      <c r="U348" s="32">
        <f>SUMIF('5th Cycle APR Raw Data-Last'!$A$3:$A$1377,'5th Cycle Summary-Final2'!$C348,'5th Cycle APR Raw Data-Last'!$Q$3:$Q$1377)</f>
        <v>19</v>
      </c>
      <c r="V348" s="32">
        <f t="shared" si="6"/>
        <v>74</v>
      </c>
      <c r="W348" s="34">
        <f t="shared" si="7"/>
        <v>0.20430107526881722</v>
      </c>
      <c r="X348" s="32">
        <f>VLOOKUP(C348,'5th Cycle APR Raw Data-Last'!$A$3:$S$1377,18,FALSE)</f>
        <v>439</v>
      </c>
      <c r="Y348" s="32">
        <f>SUMIF('5th Cycle APR Raw Data-Last'!$A$3:$A$1377,'5th Cycle Summary-Final2'!$C348,'5th Cycle APR Raw Data-Last'!$S$3:$S$1377)</f>
        <v>57</v>
      </c>
      <c r="Z348" s="32">
        <f t="shared" si="8"/>
        <v>382</v>
      </c>
    </row>
    <row r="349" spans="1:26" ht="12.75" customHeight="1" x14ac:dyDescent="0.15">
      <c r="A349" s="9" t="s">
        <v>505</v>
      </c>
      <c r="B349" s="9" t="s">
        <v>67</v>
      </c>
      <c r="C349" s="29" t="s">
        <v>544</v>
      </c>
      <c r="D349" s="32">
        <f>VLOOKUP(C349,'5th Cycle APR Raw Data-Last'!$A$3:$S$1377,6,FALSE)</f>
        <v>1640</v>
      </c>
      <c r="E349" s="32">
        <f>SUMIF('5th Cycle APR Raw Data-Last'!$A$3:$A$1377,'5th Cycle Summary-Final2'!$C349,'5th Cycle APR Raw Data-Last'!G$3:G$1377)</f>
        <v>89</v>
      </c>
      <c r="F349" s="32">
        <f>SUMIF('5th Cycle APR Raw Data-Last'!$A$3:$A$1377,'5th Cycle Summary-Final2'!$C349,'5th Cycle APR Raw Data-Last'!H$3:H$1377)</f>
        <v>89</v>
      </c>
      <c r="G349" s="32">
        <f>SUMIF('5th Cycle APR Raw Data-Last'!$A$3:$A$1377,'5th Cycle Summary-Final2'!$C349,'5th Cycle APR Raw Data-Last'!I$3:I$1377)</f>
        <v>0</v>
      </c>
      <c r="H349" s="32">
        <f t="shared" si="0"/>
        <v>1551</v>
      </c>
      <c r="I349" s="34">
        <f t="shared" si="1"/>
        <v>5.4268292682926829E-2</v>
      </c>
      <c r="J349" s="32">
        <f>VLOOKUP(C349,'5th Cycle APR Raw Data-Last'!$A$3:$S$1377,10,FALSE)</f>
        <v>906</v>
      </c>
      <c r="K349" s="32">
        <f>SUMIF('5th Cycle APR Raw Data-Last'!$A$3:$A$1377,'5th Cycle Summary-Final2'!$C349,'5th Cycle APR Raw Data-Last'!K$3:K$1377)</f>
        <v>21</v>
      </c>
      <c r="L349" s="32">
        <f>SUMIF('5th Cycle APR Raw Data-Last'!$A$3:$A$1377,'5th Cycle Summary-Final2'!$C349,'5th Cycle APR Raw Data-Last'!L$3:L$1377)</f>
        <v>21</v>
      </c>
      <c r="M349" s="32">
        <f>SUMIF('5th Cycle APR Raw Data-Last'!$A$3:$A$1377,'5th Cycle Summary-Final2'!$C349,'5th Cycle APR Raw Data-Last'!M$3:M$1377)</f>
        <v>0</v>
      </c>
      <c r="N349" s="32">
        <f t="shared" si="2"/>
        <v>885</v>
      </c>
      <c r="O349" s="34">
        <f t="shared" si="3"/>
        <v>2.3178807947019868E-2</v>
      </c>
      <c r="P349" s="32">
        <f>VLOOKUP(C349,'5th Cycle APR Raw Data-Last'!$A$3:$S$1377,14,FALSE)</f>
        <v>932</v>
      </c>
      <c r="Q349" s="32">
        <f>SUMIF('5th Cycle APR Raw Data-Last'!$A$3:$A$1377,'5th Cycle Summary-Final2'!$C349,'5th Cycle APR Raw Data-Last'!$O$3:$O$1377)</f>
        <v>79</v>
      </c>
      <c r="R349" s="32">
        <f t="shared" si="4"/>
        <v>853</v>
      </c>
      <c r="S349" s="34">
        <f t="shared" si="5"/>
        <v>8.4763948497854083E-2</v>
      </c>
      <c r="T349" s="32">
        <f>VLOOKUP(C349,'5th Cycle APR Raw Data-Last'!$A$3:$S$1377,16,FALSE)</f>
        <v>1974</v>
      </c>
      <c r="U349" s="32">
        <f>SUMIF('5th Cycle APR Raw Data-Last'!$A$3:$A$1377,'5th Cycle Summary-Final2'!$C349,'5th Cycle APR Raw Data-Last'!$Q$3:$Q$1377)</f>
        <v>1376</v>
      </c>
      <c r="V349" s="32">
        <f t="shared" si="6"/>
        <v>598</v>
      </c>
      <c r="W349" s="34">
        <f t="shared" si="7"/>
        <v>0.69706180344478219</v>
      </c>
      <c r="X349" s="32">
        <f>VLOOKUP(C349,'5th Cycle APR Raw Data-Last'!$A$3:$S$1377,18,FALSE)</f>
        <v>5452</v>
      </c>
      <c r="Y349" s="32">
        <f>SUMIF('5th Cycle APR Raw Data-Last'!$A$3:$A$1377,'5th Cycle Summary-Final2'!$C349,'5th Cycle APR Raw Data-Last'!$S$3:$S$1377)</f>
        <v>1565</v>
      </c>
      <c r="Z349" s="32">
        <f t="shared" si="8"/>
        <v>3887</v>
      </c>
    </row>
    <row r="350" spans="1:26" ht="12.75" customHeight="1" x14ac:dyDescent="0.15">
      <c r="A350" s="9" t="s">
        <v>509</v>
      </c>
      <c r="B350" s="9" t="s">
        <v>128</v>
      </c>
      <c r="C350" s="29" t="s">
        <v>510</v>
      </c>
      <c r="D350" s="32">
        <f>VLOOKUP(C350,'5th Cycle APR Raw Data-Last'!$A$3:$S$1377,6,FALSE)</f>
        <v>34</v>
      </c>
      <c r="E350" s="32">
        <f>SUMIF('5th Cycle APR Raw Data-Last'!$A$3:$A$1377,'5th Cycle Summary-Final2'!$C350,'5th Cycle APR Raw Data-Last'!G$3:G$1377)</f>
        <v>0</v>
      </c>
      <c r="F350" s="32">
        <f>SUMIF('5th Cycle APR Raw Data-Last'!$A$3:$A$1377,'5th Cycle Summary-Final2'!$C350,'5th Cycle APR Raw Data-Last'!H$3:H$1377)</f>
        <v>0</v>
      </c>
      <c r="G350" s="32">
        <f>SUMIF('5th Cycle APR Raw Data-Last'!$A$3:$A$1377,'5th Cycle Summary-Final2'!$C350,'5th Cycle APR Raw Data-Last'!I$3:I$1377)</f>
        <v>0</v>
      </c>
      <c r="H350" s="32">
        <f t="shared" si="0"/>
        <v>34</v>
      </c>
      <c r="I350" s="34">
        <f t="shared" si="1"/>
        <v>0</v>
      </c>
      <c r="J350" s="32">
        <f>VLOOKUP(C350,'5th Cycle APR Raw Data-Last'!$A$3:$S$1377,10,FALSE)</f>
        <v>23</v>
      </c>
      <c r="K350" s="32">
        <f>SUMIF('5th Cycle APR Raw Data-Last'!$A$3:$A$1377,'5th Cycle Summary-Final2'!$C350,'5th Cycle APR Raw Data-Last'!K$3:K$1377)</f>
        <v>0</v>
      </c>
      <c r="L350" s="32">
        <f>SUMIF('5th Cycle APR Raw Data-Last'!$A$3:$A$1377,'5th Cycle Summary-Final2'!$C350,'5th Cycle APR Raw Data-Last'!L$3:L$1377)</f>
        <v>0</v>
      </c>
      <c r="M350" s="32">
        <f>SUMIF('5th Cycle APR Raw Data-Last'!$A$3:$A$1377,'5th Cycle Summary-Final2'!$C350,'5th Cycle APR Raw Data-Last'!M$3:M$1377)</f>
        <v>0</v>
      </c>
      <c r="N350" s="32">
        <f t="shared" si="2"/>
        <v>23</v>
      </c>
      <c r="O350" s="34">
        <f t="shared" si="3"/>
        <v>0</v>
      </c>
      <c r="P350" s="32">
        <f>VLOOKUP(C350,'5th Cycle APR Raw Data-Last'!$A$3:$S$1377,14,FALSE)</f>
        <v>26</v>
      </c>
      <c r="Q350" s="32">
        <f>SUMIF('5th Cycle APR Raw Data-Last'!$A$3:$A$1377,'5th Cycle Summary-Final2'!$C350,'5th Cycle APR Raw Data-Last'!$O$3:$O$1377)</f>
        <v>1</v>
      </c>
      <c r="R350" s="32">
        <f t="shared" si="4"/>
        <v>25</v>
      </c>
      <c r="S350" s="34">
        <f t="shared" si="5"/>
        <v>3.8461538461538464E-2</v>
      </c>
      <c r="T350" s="32">
        <f>VLOOKUP(C350,'5th Cycle APR Raw Data-Last'!$A$3:$S$1377,16,FALSE)</f>
        <v>60</v>
      </c>
      <c r="U350" s="32">
        <f>SUMIF('5th Cycle APR Raw Data-Last'!$A$3:$A$1377,'5th Cycle Summary-Final2'!$C350,'5th Cycle APR Raw Data-Last'!$Q$3:$Q$1377)</f>
        <v>23</v>
      </c>
      <c r="V350" s="32">
        <f t="shared" si="6"/>
        <v>37</v>
      </c>
      <c r="W350" s="34">
        <f t="shared" si="7"/>
        <v>0.38333333333333336</v>
      </c>
      <c r="X350" s="32">
        <f>VLOOKUP(C350,'5th Cycle APR Raw Data-Last'!$A$3:$S$1377,18,FALSE)</f>
        <v>143</v>
      </c>
      <c r="Y350" s="32">
        <f>SUMIF('5th Cycle APR Raw Data-Last'!$A$3:$A$1377,'5th Cycle Summary-Final2'!$C350,'5th Cycle APR Raw Data-Last'!$S$3:$S$1377)</f>
        <v>24</v>
      </c>
      <c r="Z350" s="32">
        <f t="shared" si="8"/>
        <v>119</v>
      </c>
    </row>
    <row r="351" spans="1:26" ht="12.75" customHeight="1" x14ac:dyDescent="0.15">
      <c r="A351" s="9" t="s">
        <v>509</v>
      </c>
      <c r="B351" s="9" t="s">
        <v>128</v>
      </c>
      <c r="C351" s="29" t="s">
        <v>509</v>
      </c>
      <c r="D351" s="32">
        <f>VLOOKUP(C351,'5th Cycle APR Raw Data-Last'!$A$3:$S$1377,6,FALSE)</f>
        <v>180</v>
      </c>
      <c r="E351" s="32">
        <f>SUMIF('5th Cycle APR Raw Data-Last'!$A$3:$A$1377,'5th Cycle Summary-Final2'!$C351,'5th Cycle APR Raw Data-Last'!G$3:G$1377)</f>
        <v>6</v>
      </c>
      <c r="F351" s="32">
        <f>SUMIF('5th Cycle APR Raw Data-Last'!$A$3:$A$1377,'5th Cycle Summary-Final2'!$C351,'5th Cycle APR Raw Data-Last'!H$3:H$1377)</f>
        <v>6</v>
      </c>
      <c r="G351" s="32">
        <f>SUMIF('5th Cycle APR Raw Data-Last'!$A$3:$A$1377,'5th Cycle Summary-Final2'!$C351,'5th Cycle APR Raw Data-Last'!I$3:I$1377)</f>
        <v>0</v>
      </c>
      <c r="H351" s="32">
        <f t="shared" si="0"/>
        <v>174</v>
      </c>
      <c r="I351" s="34">
        <f t="shared" si="1"/>
        <v>3.3333333333333333E-2</v>
      </c>
      <c r="J351" s="32">
        <f>VLOOKUP(C351,'5th Cycle APR Raw Data-Last'!$A$3:$S$1377,10,FALSE)</f>
        <v>118</v>
      </c>
      <c r="K351" s="32">
        <f>SUMIF('5th Cycle APR Raw Data-Last'!$A$3:$A$1377,'5th Cycle Summary-Final2'!$C351,'5th Cycle APR Raw Data-Last'!K$3:K$1377)</f>
        <v>35</v>
      </c>
      <c r="L351" s="32">
        <f>SUMIF('5th Cycle APR Raw Data-Last'!$A$3:$A$1377,'5th Cycle Summary-Final2'!$C351,'5th Cycle APR Raw Data-Last'!L$3:L$1377)</f>
        <v>35</v>
      </c>
      <c r="M351" s="32">
        <f>SUMIF('5th Cycle APR Raw Data-Last'!$A$3:$A$1377,'5th Cycle Summary-Final2'!$C351,'5th Cycle APR Raw Data-Last'!M$3:M$1377)</f>
        <v>0</v>
      </c>
      <c r="N351" s="32">
        <f t="shared" si="2"/>
        <v>83</v>
      </c>
      <c r="O351" s="34">
        <f t="shared" si="3"/>
        <v>0.29661016949152541</v>
      </c>
      <c r="P351" s="32">
        <f>VLOOKUP(C351,'5th Cycle APR Raw Data-Last'!$A$3:$S$1377,14,FALSE)</f>
        <v>136</v>
      </c>
      <c r="Q351" s="32">
        <f>SUMIF('5th Cycle APR Raw Data-Last'!$A$3:$A$1377,'5th Cycle Summary-Final2'!$C351,'5th Cycle APR Raw Data-Last'!$O$3:$O$1377)</f>
        <v>192</v>
      </c>
      <c r="R351" s="32">
        <f t="shared" si="4"/>
        <v>0</v>
      </c>
      <c r="S351" s="34">
        <f t="shared" si="5"/>
        <v>1.411764705882353</v>
      </c>
      <c r="T351" s="32">
        <f>VLOOKUP(C351,'5th Cycle APR Raw Data-Last'!$A$3:$S$1377,16,FALSE)</f>
        <v>313</v>
      </c>
      <c r="U351" s="32">
        <f>SUMIF('5th Cycle APR Raw Data-Last'!$A$3:$A$1377,'5th Cycle Summary-Final2'!$C351,'5th Cycle APR Raw Data-Last'!$Q$3:$Q$1377)</f>
        <v>247</v>
      </c>
      <c r="V351" s="32">
        <f t="shared" si="6"/>
        <v>66</v>
      </c>
      <c r="W351" s="34">
        <f t="shared" si="7"/>
        <v>0.78913738019169333</v>
      </c>
      <c r="X351" s="32">
        <f>VLOOKUP(C351,'5th Cycle APR Raw Data-Last'!$A$3:$S$1377,18,FALSE)</f>
        <v>747</v>
      </c>
      <c r="Y351" s="32">
        <f>SUMIF('5th Cycle APR Raw Data-Last'!$A$3:$A$1377,'5th Cycle Summary-Final2'!$C351,'5th Cycle APR Raw Data-Last'!$S$3:$S$1377)</f>
        <v>480</v>
      </c>
      <c r="Z351" s="32">
        <f t="shared" si="8"/>
        <v>323</v>
      </c>
    </row>
    <row r="352" spans="1:26" ht="12.75" customHeight="1" x14ac:dyDescent="0.15">
      <c r="A352" s="9" t="s">
        <v>509</v>
      </c>
      <c r="B352" s="9" t="s">
        <v>128</v>
      </c>
      <c r="C352" s="29" t="s">
        <v>545</v>
      </c>
      <c r="D352" s="32">
        <f>VLOOKUP(C352,'5th Cycle APR Raw Data-Last'!$A$3:$S$1377,6,FALSE)</f>
        <v>317</v>
      </c>
      <c r="E352" s="32">
        <f>SUMIF('5th Cycle APR Raw Data-Last'!$A$3:$A$1377,'5th Cycle Summary-Final2'!$C352,'5th Cycle APR Raw Data-Last'!G$3:G$1377)</f>
        <v>42</v>
      </c>
      <c r="F352" s="32">
        <f>SUMIF('5th Cycle APR Raw Data-Last'!$A$3:$A$1377,'5th Cycle Summary-Final2'!$C352,'5th Cycle APR Raw Data-Last'!H$3:H$1377)</f>
        <v>42</v>
      </c>
      <c r="G352" s="32">
        <f>SUMIF('5th Cycle APR Raw Data-Last'!$A$3:$A$1377,'5th Cycle Summary-Final2'!$C352,'5th Cycle APR Raw Data-Last'!I$3:I$1377)</f>
        <v>0</v>
      </c>
      <c r="H352" s="32">
        <f t="shared" si="0"/>
        <v>275</v>
      </c>
      <c r="I352" s="34">
        <f t="shared" si="1"/>
        <v>0.13249211356466878</v>
      </c>
      <c r="J352" s="32">
        <f>VLOOKUP(C352,'5th Cycle APR Raw Data-Last'!$A$3:$S$1377,10,FALSE)</f>
        <v>207</v>
      </c>
      <c r="K352" s="32">
        <f>SUMIF('5th Cycle APR Raw Data-Last'!$A$3:$A$1377,'5th Cycle Summary-Final2'!$C352,'5th Cycle APR Raw Data-Last'!K$3:K$1377)</f>
        <v>23</v>
      </c>
      <c r="L352" s="32">
        <f>SUMIF('5th Cycle APR Raw Data-Last'!$A$3:$A$1377,'5th Cycle Summary-Final2'!$C352,'5th Cycle APR Raw Data-Last'!L$3:L$1377)</f>
        <v>23</v>
      </c>
      <c r="M352" s="32">
        <f>SUMIF('5th Cycle APR Raw Data-Last'!$A$3:$A$1377,'5th Cycle Summary-Final2'!$C352,'5th Cycle APR Raw Data-Last'!M$3:M$1377)</f>
        <v>0</v>
      </c>
      <c r="N352" s="32">
        <f t="shared" si="2"/>
        <v>184</v>
      </c>
      <c r="O352" s="34">
        <f t="shared" si="3"/>
        <v>0.1111111111111111</v>
      </c>
      <c r="P352" s="32">
        <f>VLOOKUP(C352,'5th Cycle APR Raw Data-Last'!$A$3:$S$1377,14,FALSE)</f>
        <v>239</v>
      </c>
      <c r="Q352" s="32">
        <f>SUMIF('5th Cycle APR Raw Data-Last'!$A$3:$A$1377,'5th Cycle Summary-Final2'!$C352,'5th Cycle APR Raw Data-Last'!$O$3:$O$1377)</f>
        <v>116</v>
      </c>
      <c r="R352" s="32">
        <f t="shared" si="4"/>
        <v>123</v>
      </c>
      <c r="S352" s="34">
        <f t="shared" si="5"/>
        <v>0.48535564853556484</v>
      </c>
      <c r="T352" s="32">
        <f>VLOOKUP(C352,'5th Cycle APR Raw Data-Last'!$A$3:$S$1377,16,FALSE)</f>
        <v>551</v>
      </c>
      <c r="U352" s="32">
        <f>SUMIF('5th Cycle APR Raw Data-Last'!$A$3:$A$1377,'5th Cycle Summary-Final2'!$C352,'5th Cycle APR Raw Data-Last'!$Q$3:$Q$1377)</f>
        <v>99</v>
      </c>
      <c r="V352" s="32">
        <f t="shared" si="6"/>
        <v>452</v>
      </c>
      <c r="W352" s="34">
        <f t="shared" si="7"/>
        <v>0.17967332123411978</v>
      </c>
      <c r="X352" s="32">
        <f>VLOOKUP(C352,'5th Cycle APR Raw Data-Last'!$A$3:$S$1377,18,FALSE)</f>
        <v>1314</v>
      </c>
      <c r="Y352" s="32">
        <f>SUMIF('5th Cycle APR Raw Data-Last'!$A$3:$A$1377,'5th Cycle Summary-Final2'!$C352,'5th Cycle APR Raw Data-Last'!$S$3:$S$1377)</f>
        <v>280</v>
      </c>
      <c r="Z352" s="32">
        <f t="shared" si="8"/>
        <v>1034</v>
      </c>
    </row>
    <row r="353" spans="1:26" ht="12.75" customHeight="1" x14ac:dyDescent="0.15">
      <c r="A353" s="9" t="s">
        <v>509</v>
      </c>
      <c r="B353" s="9" t="s">
        <v>128</v>
      </c>
      <c r="C353" s="29" t="s">
        <v>548</v>
      </c>
      <c r="D353" s="32">
        <f>VLOOKUP(C353,'5th Cycle APR Raw Data-Last'!$A$3:$S$1377,6,FALSE)</f>
        <v>169</v>
      </c>
      <c r="E353" s="32">
        <f>SUMIF('5th Cycle APR Raw Data-Last'!$A$3:$A$1377,'5th Cycle Summary-Final2'!$C353,'5th Cycle APR Raw Data-Last'!G$3:G$1377)</f>
        <v>21</v>
      </c>
      <c r="F353" s="32">
        <f>SUMIF('5th Cycle APR Raw Data-Last'!$A$3:$A$1377,'5th Cycle Summary-Final2'!$C353,'5th Cycle APR Raw Data-Last'!H$3:H$1377)</f>
        <v>21</v>
      </c>
      <c r="G353" s="32">
        <f>SUMIF('5th Cycle APR Raw Data-Last'!$A$3:$A$1377,'5th Cycle Summary-Final2'!$C353,'5th Cycle APR Raw Data-Last'!I$3:I$1377)</f>
        <v>0</v>
      </c>
      <c r="H353" s="32">
        <f t="shared" si="0"/>
        <v>148</v>
      </c>
      <c r="I353" s="34">
        <f t="shared" si="1"/>
        <v>0.1242603550295858</v>
      </c>
      <c r="J353" s="32">
        <f>VLOOKUP(C353,'5th Cycle APR Raw Data-Last'!$A$3:$S$1377,10,FALSE)</f>
        <v>110</v>
      </c>
      <c r="K353" s="32">
        <f>SUMIF('5th Cycle APR Raw Data-Last'!$A$3:$A$1377,'5th Cycle Summary-Final2'!$C353,'5th Cycle APR Raw Data-Last'!K$3:K$1377)</f>
        <v>5</v>
      </c>
      <c r="L353" s="32">
        <f>SUMIF('5th Cycle APR Raw Data-Last'!$A$3:$A$1377,'5th Cycle Summary-Final2'!$C353,'5th Cycle APR Raw Data-Last'!L$3:L$1377)</f>
        <v>5</v>
      </c>
      <c r="M353" s="32">
        <f>SUMIF('5th Cycle APR Raw Data-Last'!$A$3:$A$1377,'5th Cycle Summary-Final2'!$C353,'5th Cycle APR Raw Data-Last'!M$3:M$1377)</f>
        <v>0</v>
      </c>
      <c r="N353" s="32">
        <f t="shared" si="2"/>
        <v>105</v>
      </c>
      <c r="O353" s="34">
        <f t="shared" si="3"/>
        <v>4.5454545454545456E-2</v>
      </c>
      <c r="P353" s="32">
        <f>VLOOKUP(C353,'5th Cycle APR Raw Data-Last'!$A$3:$S$1377,14,FALSE)</f>
        <v>128</v>
      </c>
      <c r="Q353" s="32">
        <f>SUMIF('5th Cycle APR Raw Data-Last'!$A$3:$A$1377,'5th Cycle Summary-Final2'!$C353,'5th Cycle APR Raw Data-Last'!$O$3:$O$1377)</f>
        <v>11</v>
      </c>
      <c r="R353" s="32">
        <f t="shared" si="4"/>
        <v>117</v>
      </c>
      <c r="S353" s="34">
        <f t="shared" si="5"/>
        <v>8.59375E-2</v>
      </c>
      <c r="T353" s="32">
        <f>VLOOKUP(C353,'5th Cycle APR Raw Data-Last'!$A$3:$S$1377,16,FALSE)</f>
        <v>293</v>
      </c>
      <c r="U353" s="32">
        <f>SUMIF('5th Cycle APR Raw Data-Last'!$A$3:$A$1377,'5th Cycle Summary-Final2'!$C353,'5th Cycle APR Raw Data-Last'!$Q$3:$Q$1377)</f>
        <v>130</v>
      </c>
      <c r="V353" s="32">
        <f t="shared" si="6"/>
        <v>163</v>
      </c>
      <c r="W353" s="34">
        <f t="shared" si="7"/>
        <v>0.44368600682593856</v>
      </c>
      <c r="X353" s="32">
        <f>VLOOKUP(C353,'5th Cycle APR Raw Data-Last'!$A$3:$S$1377,18,FALSE)</f>
        <v>700</v>
      </c>
      <c r="Y353" s="32">
        <f>SUMIF('5th Cycle APR Raw Data-Last'!$A$3:$A$1377,'5th Cycle Summary-Final2'!$C353,'5th Cycle APR Raw Data-Last'!$S$3:$S$1377)</f>
        <v>167</v>
      </c>
      <c r="Z353" s="32">
        <f t="shared" si="8"/>
        <v>533</v>
      </c>
    </row>
    <row r="354" spans="1:26" ht="12.75" customHeight="1" x14ac:dyDescent="0.15">
      <c r="A354" s="9" t="s">
        <v>433</v>
      </c>
      <c r="B354" s="9" t="s">
        <v>83</v>
      </c>
      <c r="C354" s="29" t="s">
        <v>434</v>
      </c>
      <c r="D354" s="32">
        <f>VLOOKUP(C354,'5th Cycle APR Raw Data-Last'!$A$3:$S$1377,6,FALSE)</f>
        <v>32</v>
      </c>
      <c r="E354" s="32">
        <f>SUMIF('5th Cycle APR Raw Data-Last'!$A$3:$A$1377,'5th Cycle Summary-Final2'!$C354,'5th Cycle APR Raw Data-Last'!G$3:G$1377)</f>
        <v>23</v>
      </c>
      <c r="F354" s="32">
        <f>SUMIF('5th Cycle APR Raw Data-Last'!$A$3:$A$1377,'5th Cycle Summary-Final2'!$C354,'5th Cycle APR Raw Data-Last'!H$3:H$1377)</f>
        <v>23</v>
      </c>
      <c r="G354" s="32">
        <f>SUMIF('5th Cycle APR Raw Data-Last'!$A$3:$A$1377,'5th Cycle Summary-Final2'!$C354,'5th Cycle APR Raw Data-Last'!I$3:I$1377)</f>
        <v>0</v>
      </c>
      <c r="H354" s="32">
        <f t="shared" si="0"/>
        <v>9</v>
      </c>
      <c r="I354" s="34">
        <f t="shared" si="1"/>
        <v>0.71875</v>
      </c>
      <c r="J354" s="32">
        <f>VLOOKUP(C354,'5th Cycle APR Raw Data-Last'!$A$3:$S$1377,10,FALSE)</f>
        <v>21</v>
      </c>
      <c r="K354" s="32">
        <f>SUMIF('5th Cycle APR Raw Data-Last'!$A$3:$A$1377,'5th Cycle Summary-Final2'!$C354,'5th Cycle APR Raw Data-Last'!K$3:K$1377)</f>
        <v>19</v>
      </c>
      <c r="L354" s="32">
        <f>SUMIF('5th Cycle APR Raw Data-Last'!$A$3:$A$1377,'5th Cycle Summary-Final2'!$C354,'5th Cycle APR Raw Data-Last'!L$3:L$1377)</f>
        <v>19</v>
      </c>
      <c r="M354" s="32">
        <f>SUMIF('5th Cycle APR Raw Data-Last'!$A$3:$A$1377,'5th Cycle Summary-Final2'!$C354,'5th Cycle APR Raw Data-Last'!M$3:M$1377)</f>
        <v>0</v>
      </c>
      <c r="N354" s="32">
        <f t="shared" si="2"/>
        <v>2</v>
      </c>
      <c r="O354" s="34">
        <f t="shared" si="3"/>
        <v>0.90476190476190477</v>
      </c>
      <c r="P354" s="32">
        <f>VLOOKUP(C354,'5th Cycle APR Raw Data-Last'!$A$3:$S$1377,14,FALSE)</f>
        <v>24</v>
      </c>
      <c r="Q354" s="32">
        <f>SUMIF('5th Cycle APR Raw Data-Last'!$A$3:$A$1377,'5th Cycle Summary-Final2'!$C354,'5th Cycle APR Raw Data-Last'!$O$3:$O$1377)</f>
        <v>92</v>
      </c>
      <c r="R354" s="32">
        <f t="shared" si="4"/>
        <v>0</v>
      </c>
      <c r="S354" s="34">
        <f t="shared" si="5"/>
        <v>3.8333333333333335</v>
      </c>
      <c r="T354" s="32">
        <f>VLOOKUP(C354,'5th Cycle APR Raw Data-Last'!$A$3:$S$1377,16,FALSE)</f>
        <v>59</v>
      </c>
      <c r="U354" s="32">
        <f>SUMIF('5th Cycle APR Raw Data-Last'!$A$3:$A$1377,'5th Cycle Summary-Final2'!$C354,'5th Cycle APR Raw Data-Last'!$Q$3:$Q$1377)</f>
        <v>33</v>
      </c>
      <c r="V354" s="32">
        <f t="shared" si="6"/>
        <v>26</v>
      </c>
      <c r="W354" s="34">
        <f t="shared" si="7"/>
        <v>0.55932203389830504</v>
      </c>
      <c r="X354" s="32">
        <f>VLOOKUP(C354,'5th Cycle APR Raw Data-Last'!$A$3:$S$1377,18,FALSE)</f>
        <v>136</v>
      </c>
      <c r="Y354" s="32">
        <f>SUMIF('5th Cycle APR Raw Data-Last'!$A$3:$A$1377,'5th Cycle Summary-Final2'!$C354,'5th Cycle APR Raw Data-Last'!$S$3:$S$1377)</f>
        <v>167</v>
      </c>
      <c r="Z354" s="32">
        <f t="shared" si="8"/>
        <v>37</v>
      </c>
    </row>
    <row r="355" spans="1:26" ht="12.75" customHeight="1" x14ac:dyDescent="0.15">
      <c r="A355" s="9" t="s">
        <v>433</v>
      </c>
      <c r="B355" s="9" t="s">
        <v>83</v>
      </c>
      <c r="C355" s="29" t="s">
        <v>551</v>
      </c>
      <c r="D355" s="32">
        <f>VLOOKUP(C355,'5th Cycle APR Raw Data-Last'!$A$3:$S$1377,6,FALSE)</f>
        <v>1785</v>
      </c>
      <c r="E355" s="32">
        <f>SUMIF('5th Cycle APR Raw Data-Last'!$A$3:$A$1377,'5th Cycle Summary-Final2'!$C355,'5th Cycle APR Raw Data-Last'!G$3:G$1377)</f>
        <v>35</v>
      </c>
      <c r="F355" s="32">
        <f>SUMIF('5th Cycle APR Raw Data-Last'!$A$3:$A$1377,'5th Cycle Summary-Final2'!$C355,'5th Cycle APR Raw Data-Last'!H$3:H$1377)</f>
        <v>35</v>
      </c>
      <c r="G355" s="32">
        <f>SUMIF('5th Cycle APR Raw Data-Last'!$A$3:$A$1377,'5th Cycle Summary-Final2'!$C355,'5th Cycle APR Raw Data-Last'!I$3:I$1377)</f>
        <v>0</v>
      </c>
      <c r="H355" s="32">
        <f t="shared" si="0"/>
        <v>1750</v>
      </c>
      <c r="I355" s="34">
        <f t="shared" si="1"/>
        <v>1.9607843137254902E-2</v>
      </c>
      <c r="J355" s="32">
        <f>VLOOKUP(C355,'5th Cycle APR Raw Data-Last'!$A$3:$S$1377,10,FALSE)</f>
        <v>1240</v>
      </c>
      <c r="K355" s="32">
        <f>SUMIF('5th Cycle APR Raw Data-Last'!$A$3:$A$1377,'5th Cycle Summary-Final2'!$C355,'5th Cycle APR Raw Data-Last'!K$3:K$1377)</f>
        <v>50</v>
      </c>
      <c r="L355" s="32">
        <f>SUMIF('5th Cycle APR Raw Data-Last'!$A$3:$A$1377,'5th Cycle Summary-Final2'!$C355,'5th Cycle APR Raw Data-Last'!L$3:L$1377)</f>
        <v>50</v>
      </c>
      <c r="M355" s="32">
        <f>SUMIF('5th Cycle APR Raw Data-Last'!$A$3:$A$1377,'5th Cycle Summary-Final2'!$C355,'5th Cycle APR Raw Data-Last'!M$3:M$1377)</f>
        <v>0</v>
      </c>
      <c r="N355" s="32">
        <f t="shared" si="2"/>
        <v>1190</v>
      </c>
      <c r="O355" s="34">
        <f t="shared" si="3"/>
        <v>4.0322580645161289E-2</v>
      </c>
      <c r="P355" s="32">
        <f>VLOOKUP(C355,'5th Cycle APR Raw Data-Last'!$A$3:$S$1377,14,FALSE)</f>
        <v>1298</v>
      </c>
      <c r="Q355" s="32">
        <f>SUMIF('5th Cycle APR Raw Data-Last'!$A$3:$A$1377,'5th Cycle Summary-Final2'!$C355,'5th Cycle APR Raw Data-Last'!$O$3:$O$1377)</f>
        <v>103</v>
      </c>
      <c r="R355" s="32">
        <f t="shared" si="4"/>
        <v>1195</v>
      </c>
      <c r="S355" s="34">
        <f t="shared" si="5"/>
        <v>7.9352850539291211E-2</v>
      </c>
      <c r="T355" s="32">
        <f>VLOOKUP(C355,'5th Cycle APR Raw Data-Last'!$A$3:$S$1377,16,FALSE)</f>
        <v>2761</v>
      </c>
      <c r="U355" s="32">
        <f>SUMIF('5th Cycle APR Raw Data-Last'!$A$3:$A$1377,'5th Cycle Summary-Final2'!$C355,'5th Cycle APR Raw Data-Last'!$Q$3:$Q$1377)</f>
        <v>520</v>
      </c>
      <c r="V355" s="32">
        <f t="shared" si="6"/>
        <v>2241</v>
      </c>
      <c r="W355" s="34">
        <f t="shared" si="7"/>
        <v>0.18833755885548714</v>
      </c>
      <c r="X355" s="32">
        <f>VLOOKUP(C355,'5th Cycle APR Raw Data-Last'!$A$3:$S$1377,18,FALSE)</f>
        <v>7084</v>
      </c>
      <c r="Y355" s="32">
        <f>SUMIF('5th Cycle APR Raw Data-Last'!$A$3:$A$1377,'5th Cycle Summary-Final2'!$C355,'5th Cycle APR Raw Data-Last'!$S$3:$S$1377)</f>
        <v>708</v>
      </c>
      <c r="Z355" s="32">
        <f t="shared" si="8"/>
        <v>6376</v>
      </c>
    </row>
    <row r="356" spans="1:26" ht="12.75" customHeight="1" x14ac:dyDescent="0.15">
      <c r="A356" s="9" t="s">
        <v>433</v>
      </c>
      <c r="B356" s="9" t="s">
        <v>83</v>
      </c>
      <c r="C356" s="9" t="s">
        <v>552</v>
      </c>
      <c r="D356" s="32" t="e">
        <f>VLOOKUP(C356,'5th Cycle APR Raw Data-Last'!$A$3:$S$1377,6,FALSE)</f>
        <v>#N/A</v>
      </c>
      <c r="E356" s="32">
        <f>SUMIF('5th Cycle APR Raw Data-Last'!$A$3:$A$1377,'5th Cycle Summary-Final2'!$C356,'5th Cycle APR Raw Data-Last'!G$3:G$1377)</f>
        <v>0</v>
      </c>
      <c r="F356" s="32">
        <f>SUMIF('5th Cycle APR Raw Data-Last'!$A$3:$A$1377,'5th Cycle Summary-Final2'!$C356,'5th Cycle APR Raw Data-Last'!H$3:H$1377)</f>
        <v>0</v>
      </c>
      <c r="G356" s="32">
        <f>SUMIF('5th Cycle APR Raw Data-Last'!$A$3:$A$1377,'5th Cycle Summary-Final2'!$C356,'5th Cycle APR Raw Data-Last'!I$3:I$1377)</f>
        <v>0</v>
      </c>
      <c r="H356" s="32" t="e">
        <f t="shared" si="0"/>
        <v>#N/A</v>
      </c>
      <c r="I356" s="34" t="e">
        <f t="shared" si="1"/>
        <v>#N/A</v>
      </c>
      <c r="J356" s="32" t="e">
        <f>VLOOKUP(C356,'5th Cycle APR Raw Data-Last'!$A$3:$S$1377,10,FALSE)</f>
        <v>#N/A</v>
      </c>
      <c r="K356" s="32">
        <f>SUMIF('5th Cycle APR Raw Data-Last'!$A$3:$A$1377,'5th Cycle Summary-Final2'!$C356,'5th Cycle APR Raw Data-Last'!K$3:K$1377)</f>
        <v>0</v>
      </c>
      <c r="L356" s="32">
        <f>SUMIF('5th Cycle APR Raw Data-Last'!$A$3:$A$1377,'5th Cycle Summary-Final2'!$C356,'5th Cycle APR Raw Data-Last'!L$3:L$1377)</f>
        <v>0</v>
      </c>
      <c r="M356" s="32">
        <f>SUMIF('5th Cycle APR Raw Data-Last'!$A$3:$A$1377,'5th Cycle Summary-Final2'!$C356,'5th Cycle APR Raw Data-Last'!M$3:M$1377)</f>
        <v>0</v>
      </c>
      <c r="N356" s="32" t="e">
        <f t="shared" si="2"/>
        <v>#N/A</v>
      </c>
      <c r="O356" s="34" t="e">
        <f t="shared" si="3"/>
        <v>#N/A</v>
      </c>
      <c r="P356" s="32" t="e">
        <f>VLOOKUP(C356,'5th Cycle APR Raw Data-Last'!$A$3:$S$1377,14,FALSE)</f>
        <v>#N/A</v>
      </c>
      <c r="Q356" s="32">
        <f>SUMIF('5th Cycle APR Raw Data-Last'!$A$3:$A$1377,'5th Cycle Summary-Final2'!$C356,'5th Cycle APR Raw Data-Last'!$O$3:$O$1377)</f>
        <v>0</v>
      </c>
      <c r="R356" s="32" t="e">
        <f t="shared" si="4"/>
        <v>#N/A</v>
      </c>
      <c r="S356" s="34" t="e">
        <f t="shared" si="5"/>
        <v>#N/A</v>
      </c>
      <c r="T356" s="32" t="e">
        <f>VLOOKUP(C356,'5th Cycle APR Raw Data-Last'!$A$3:$S$1377,16,FALSE)</f>
        <v>#N/A</v>
      </c>
      <c r="U356" s="32">
        <f>SUMIF('5th Cycle APR Raw Data-Last'!$A$3:$A$1377,'5th Cycle Summary-Final2'!$C356,'5th Cycle APR Raw Data-Last'!$Q$3:$Q$1377)</f>
        <v>0</v>
      </c>
      <c r="V356" s="32" t="e">
        <f t="shared" si="6"/>
        <v>#N/A</v>
      </c>
      <c r="W356" s="34" t="e">
        <f t="shared" si="7"/>
        <v>#N/A</v>
      </c>
      <c r="X356" s="32" t="e">
        <f>VLOOKUP(C356,'5th Cycle APR Raw Data-Last'!$A$3:$S$1377,18,FALSE)</f>
        <v>#N/A</v>
      </c>
      <c r="Y356" s="32">
        <f>SUMIF('5th Cycle APR Raw Data-Last'!$A$3:$A$1377,'5th Cycle Summary-Final2'!$C356,'5th Cycle APR Raw Data-Last'!$S$3:$S$1377)</f>
        <v>0</v>
      </c>
      <c r="Z356" s="32" t="e">
        <f t="shared" si="8"/>
        <v>#N/A</v>
      </c>
    </row>
    <row r="357" spans="1:26" ht="12.75" customHeight="1" x14ac:dyDescent="0.15">
      <c r="A357" s="9" t="s">
        <v>433</v>
      </c>
      <c r="B357" s="9" t="s">
        <v>83</v>
      </c>
      <c r="C357" s="29" t="s">
        <v>553</v>
      </c>
      <c r="D357" s="32">
        <f>VLOOKUP(C357,'5th Cycle APR Raw Data-Last'!$A$3:$S$1377,6,FALSE)</f>
        <v>32</v>
      </c>
      <c r="E357" s="32">
        <f>SUMIF('5th Cycle APR Raw Data-Last'!$A$3:$A$1377,'5th Cycle Summary-Final2'!$C357,'5th Cycle APR Raw Data-Last'!G$3:G$1377)</f>
        <v>9</v>
      </c>
      <c r="F357" s="32">
        <f>SUMIF('5th Cycle APR Raw Data-Last'!$A$3:$A$1377,'5th Cycle Summary-Final2'!$C357,'5th Cycle APR Raw Data-Last'!H$3:H$1377)</f>
        <v>9</v>
      </c>
      <c r="G357" s="32">
        <f>SUMIF('5th Cycle APR Raw Data-Last'!$A$3:$A$1377,'5th Cycle Summary-Final2'!$C357,'5th Cycle APR Raw Data-Last'!I$3:I$1377)</f>
        <v>0</v>
      </c>
      <c r="H357" s="32">
        <f t="shared" si="0"/>
        <v>23</v>
      </c>
      <c r="I357" s="34">
        <f t="shared" si="1"/>
        <v>0.28125</v>
      </c>
      <c r="J357" s="32">
        <f>VLOOKUP(C357,'5th Cycle APR Raw Data-Last'!$A$3:$S$1377,10,FALSE)</f>
        <v>21</v>
      </c>
      <c r="K357" s="32">
        <f>SUMIF('5th Cycle APR Raw Data-Last'!$A$3:$A$1377,'5th Cycle Summary-Final2'!$C357,'5th Cycle APR Raw Data-Last'!K$3:K$1377)</f>
        <v>17</v>
      </c>
      <c r="L357" s="32">
        <f>SUMIF('5th Cycle APR Raw Data-Last'!$A$3:$A$1377,'5th Cycle Summary-Final2'!$C357,'5th Cycle APR Raw Data-Last'!L$3:L$1377)</f>
        <v>14</v>
      </c>
      <c r="M357" s="32">
        <f>SUMIF('5th Cycle APR Raw Data-Last'!$A$3:$A$1377,'5th Cycle Summary-Final2'!$C357,'5th Cycle APR Raw Data-Last'!M$3:M$1377)</f>
        <v>3</v>
      </c>
      <c r="N357" s="32">
        <f t="shared" si="2"/>
        <v>4</v>
      </c>
      <c r="O357" s="34">
        <f t="shared" si="3"/>
        <v>0.80952380952380953</v>
      </c>
      <c r="P357" s="32">
        <f>VLOOKUP(C357,'5th Cycle APR Raw Data-Last'!$A$3:$S$1377,14,FALSE)</f>
        <v>23</v>
      </c>
      <c r="Q357" s="32">
        <f>SUMIF('5th Cycle APR Raw Data-Last'!$A$3:$A$1377,'5th Cycle Summary-Final2'!$C357,'5th Cycle APR Raw Data-Last'!$O$3:$O$1377)</f>
        <v>37</v>
      </c>
      <c r="R357" s="32">
        <f t="shared" si="4"/>
        <v>0</v>
      </c>
      <c r="S357" s="34">
        <f t="shared" si="5"/>
        <v>1.6086956521739131</v>
      </c>
      <c r="T357" s="32">
        <f>VLOOKUP(C357,'5th Cycle APR Raw Data-Last'!$A$3:$S$1377,16,FALSE)</f>
        <v>58</v>
      </c>
      <c r="U357" s="32">
        <f>SUMIF('5th Cycle APR Raw Data-Last'!$A$3:$A$1377,'5th Cycle Summary-Final2'!$C357,'5th Cycle APR Raw Data-Last'!$Q$3:$Q$1377)</f>
        <v>2</v>
      </c>
      <c r="V357" s="32">
        <f t="shared" si="6"/>
        <v>56</v>
      </c>
      <c r="W357" s="34">
        <f t="shared" si="7"/>
        <v>3.4482758620689655E-2</v>
      </c>
      <c r="X357" s="32">
        <f>VLOOKUP(C357,'5th Cycle APR Raw Data-Last'!$A$3:$S$1377,18,FALSE)</f>
        <v>134</v>
      </c>
      <c r="Y357" s="32">
        <f>SUMIF('5th Cycle APR Raw Data-Last'!$A$3:$A$1377,'5th Cycle Summary-Final2'!$C357,'5th Cycle APR Raw Data-Last'!$S$3:$S$1377)</f>
        <v>65</v>
      </c>
      <c r="Z357" s="32">
        <f t="shared" si="8"/>
        <v>83</v>
      </c>
    </row>
    <row r="358" spans="1:26" ht="12.75" customHeight="1" x14ac:dyDescent="0.15">
      <c r="A358" s="9" t="s">
        <v>554</v>
      </c>
      <c r="B358" s="9" t="s">
        <v>83</v>
      </c>
      <c r="C358" s="29" t="s">
        <v>555</v>
      </c>
      <c r="D358" s="32">
        <f>VLOOKUP(C358,'5th Cycle APR Raw Data-Last'!$A$3:$S$1377,6,FALSE)</f>
        <v>3</v>
      </c>
      <c r="E358" s="32">
        <f>SUMIF('5th Cycle APR Raw Data-Last'!$A$3:$A$1377,'5th Cycle Summary-Final2'!$C358,'5th Cycle APR Raw Data-Last'!G$3:G$1377)</f>
        <v>0</v>
      </c>
      <c r="F358" s="32">
        <f>SUMIF('5th Cycle APR Raw Data-Last'!$A$3:$A$1377,'5th Cycle Summary-Final2'!$C358,'5th Cycle APR Raw Data-Last'!H$3:H$1377)</f>
        <v>0</v>
      </c>
      <c r="G358" s="32">
        <f>SUMIF('5th Cycle APR Raw Data-Last'!$A$3:$A$1377,'5th Cycle Summary-Final2'!$C358,'5th Cycle APR Raw Data-Last'!I$3:I$1377)</f>
        <v>0</v>
      </c>
      <c r="H358" s="32">
        <f t="shared" si="0"/>
        <v>3</v>
      </c>
      <c r="I358" s="34">
        <f t="shared" si="1"/>
        <v>0</v>
      </c>
      <c r="J358" s="32">
        <f>VLOOKUP(C358,'5th Cycle APR Raw Data-Last'!$A$3:$S$1377,10,FALSE)</f>
        <v>2</v>
      </c>
      <c r="K358" s="32">
        <f>SUMIF('5th Cycle APR Raw Data-Last'!$A$3:$A$1377,'5th Cycle Summary-Final2'!$C358,'5th Cycle APR Raw Data-Last'!K$3:K$1377)</f>
        <v>1</v>
      </c>
      <c r="L358" s="32">
        <f>SUMIF('5th Cycle APR Raw Data-Last'!$A$3:$A$1377,'5th Cycle Summary-Final2'!$C358,'5th Cycle APR Raw Data-Last'!L$3:L$1377)</f>
        <v>1</v>
      </c>
      <c r="M358" s="32">
        <f>SUMIF('5th Cycle APR Raw Data-Last'!$A$3:$A$1377,'5th Cycle Summary-Final2'!$C358,'5th Cycle APR Raw Data-Last'!M$3:M$1377)</f>
        <v>0</v>
      </c>
      <c r="N358" s="32">
        <f t="shared" si="2"/>
        <v>1</v>
      </c>
      <c r="O358" s="34">
        <f t="shared" si="3"/>
        <v>0.5</v>
      </c>
      <c r="P358" s="32">
        <f>VLOOKUP(C358,'5th Cycle APR Raw Data-Last'!$A$3:$S$1377,14,FALSE)</f>
        <v>2</v>
      </c>
      <c r="Q358" s="32">
        <f>SUMIF('5th Cycle APR Raw Data-Last'!$A$3:$A$1377,'5th Cycle Summary-Final2'!$C358,'5th Cycle APR Raw Data-Last'!$O$3:$O$1377)</f>
        <v>1</v>
      </c>
      <c r="R358" s="32">
        <f t="shared" si="4"/>
        <v>1</v>
      </c>
      <c r="S358" s="34">
        <f t="shared" si="5"/>
        <v>0.5</v>
      </c>
      <c r="T358" s="32">
        <f>VLOOKUP(C358,'5th Cycle APR Raw Data-Last'!$A$3:$S$1377,16,FALSE)</f>
        <v>5</v>
      </c>
      <c r="U358" s="32">
        <f>SUMIF('5th Cycle APR Raw Data-Last'!$A$3:$A$1377,'5th Cycle Summary-Final2'!$C358,'5th Cycle APR Raw Data-Last'!$Q$3:$Q$1377)</f>
        <v>0</v>
      </c>
      <c r="V358" s="32">
        <f t="shared" si="6"/>
        <v>5</v>
      </c>
      <c r="W358" s="34">
        <f t="shared" si="7"/>
        <v>0</v>
      </c>
      <c r="X358" s="32">
        <f>VLOOKUP(C358,'5th Cycle APR Raw Data-Last'!$A$3:$S$1377,18,FALSE)</f>
        <v>12</v>
      </c>
      <c r="Y358" s="32">
        <f>SUMIF('5th Cycle APR Raw Data-Last'!$A$3:$A$1377,'5th Cycle Summary-Final2'!$C358,'5th Cycle APR Raw Data-Last'!$S$3:$S$1377)</f>
        <v>2</v>
      </c>
      <c r="Z358" s="32">
        <f t="shared" si="8"/>
        <v>10</v>
      </c>
    </row>
    <row r="359" spans="1:26" ht="12.75" customHeight="1" x14ac:dyDescent="0.15">
      <c r="A359" s="9" t="s">
        <v>554</v>
      </c>
      <c r="B359" s="9" t="s">
        <v>83</v>
      </c>
      <c r="C359" s="29" t="s">
        <v>556</v>
      </c>
      <c r="D359" s="32">
        <f>VLOOKUP(C359,'5th Cycle APR Raw Data-Last'!$A$3:$S$1377,6,FALSE)</f>
        <v>3</v>
      </c>
      <c r="E359" s="32">
        <f>SUMIF('5th Cycle APR Raw Data-Last'!$A$3:$A$1377,'5th Cycle Summary-Final2'!$C359,'5th Cycle APR Raw Data-Last'!G$3:G$1377)</f>
        <v>0</v>
      </c>
      <c r="F359" s="32">
        <f>SUMIF('5th Cycle APR Raw Data-Last'!$A$3:$A$1377,'5th Cycle Summary-Final2'!$C359,'5th Cycle APR Raw Data-Last'!H$3:H$1377)</f>
        <v>0</v>
      </c>
      <c r="G359" s="32">
        <f>SUMIF('5th Cycle APR Raw Data-Last'!$A$3:$A$1377,'5th Cycle Summary-Final2'!$C359,'5th Cycle APR Raw Data-Last'!I$3:I$1377)</f>
        <v>0</v>
      </c>
      <c r="H359" s="32">
        <f t="shared" si="0"/>
        <v>3</v>
      </c>
      <c r="I359" s="34">
        <f t="shared" si="1"/>
        <v>0</v>
      </c>
      <c r="J359" s="32">
        <f>VLOOKUP(C359,'5th Cycle APR Raw Data-Last'!$A$3:$S$1377,10,FALSE)</f>
        <v>2</v>
      </c>
      <c r="K359" s="32">
        <f>SUMIF('5th Cycle APR Raw Data-Last'!$A$3:$A$1377,'5th Cycle Summary-Final2'!$C359,'5th Cycle APR Raw Data-Last'!K$3:K$1377)</f>
        <v>0</v>
      </c>
      <c r="L359" s="32">
        <f>SUMIF('5th Cycle APR Raw Data-Last'!$A$3:$A$1377,'5th Cycle Summary-Final2'!$C359,'5th Cycle APR Raw Data-Last'!L$3:L$1377)</f>
        <v>0</v>
      </c>
      <c r="M359" s="32">
        <f>SUMIF('5th Cycle APR Raw Data-Last'!$A$3:$A$1377,'5th Cycle Summary-Final2'!$C359,'5th Cycle APR Raw Data-Last'!M$3:M$1377)</f>
        <v>0</v>
      </c>
      <c r="N359" s="32">
        <f t="shared" si="2"/>
        <v>2</v>
      </c>
      <c r="O359" s="34">
        <f t="shared" si="3"/>
        <v>0</v>
      </c>
      <c r="P359" s="32">
        <f>VLOOKUP(C359,'5th Cycle APR Raw Data-Last'!$A$3:$S$1377,14,FALSE)</f>
        <v>2</v>
      </c>
      <c r="Q359" s="32">
        <f>SUMIF('5th Cycle APR Raw Data-Last'!$A$3:$A$1377,'5th Cycle Summary-Final2'!$C359,'5th Cycle APR Raw Data-Last'!$O$3:$O$1377)</f>
        <v>1</v>
      </c>
      <c r="R359" s="32">
        <f t="shared" si="4"/>
        <v>1</v>
      </c>
      <c r="S359" s="34">
        <f t="shared" si="5"/>
        <v>0.5</v>
      </c>
      <c r="T359" s="32">
        <f>VLOOKUP(C359,'5th Cycle APR Raw Data-Last'!$A$3:$S$1377,16,FALSE)</f>
        <v>3</v>
      </c>
      <c r="U359" s="32">
        <f>SUMIF('5th Cycle APR Raw Data-Last'!$A$3:$A$1377,'5th Cycle Summary-Final2'!$C359,'5th Cycle APR Raw Data-Last'!$Q$3:$Q$1377)</f>
        <v>0</v>
      </c>
      <c r="V359" s="32">
        <f t="shared" si="6"/>
        <v>3</v>
      </c>
      <c r="W359" s="34">
        <f t="shared" si="7"/>
        <v>0</v>
      </c>
      <c r="X359" s="32">
        <f>VLOOKUP(C359,'5th Cycle APR Raw Data-Last'!$A$3:$S$1377,18,FALSE)</f>
        <v>10</v>
      </c>
      <c r="Y359" s="32">
        <f>SUMIF('5th Cycle APR Raw Data-Last'!$A$3:$A$1377,'5th Cycle Summary-Final2'!$C359,'5th Cycle APR Raw Data-Last'!$S$3:$S$1377)</f>
        <v>1</v>
      </c>
      <c r="Z359" s="32">
        <f t="shared" si="8"/>
        <v>9</v>
      </c>
    </row>
    <row r="360" spans="1:26" ht="12.75" customHeight="1" x14ac:dyDescent="0.15">
      <c r="A360" s="9" t="s">
        <v>554</v>
      </c>
      <c r="B360" s="9" t="s">
        <v>83</v>
      </c>
      <c r="C360" s="29" t="s">
        <v>557</v>
      </c>
      <c r="D360" s="32">
        <f>VLOOKUP(C360,'5th Cycle APR Raw Data-Last'!$A$3:$S$1377,6,FALSE)</f>
        <v>5</v>
      </c>
      <c r="E360" s="32">
        <f>SUMIF('5th Cycle APR Raw Data-Last'!$A$3:$A$1377,'5th Cycle Summary-Final2'!$C360,'5th Cycle APR Raw Data-Last'!G$3:G$1377)</f>
        <v>0</v>
      </c>
      <c r="F360" s="32">
        <f>SUMIF('5th Cycle APR Raw Data-Last'!$A$3:$A$1377,'5th Cycle Summary-Final2'!$C360,'5th Cycle APR Raw Data-Last'!H$3:H$1377)</f>
        <v>0</v>
      </c>
      <c r="G360" s="32">
        <f>SUMIF('5th Cycle APR Raw Data-Last'!$A$3:$A$1377,'5th Cycle Summary-Final2'!$C360,'5th Cycle APR Raw Data-Last'!I$3:I$1377)</f>
        <v>0</v>
      </c>
      <c r="H360" s="32">
        <f t="shared" si="0"/>
        <v>5</v>
      </c>
      <c r="I360" s="34">
        <f t="shared" si="1"/>
        <v>0</v>
      </c>
      <c r="J360" s="32">
        <f>VLOOKUP(C360,'5th Cycle APR Raw Data-Last'!$A$3:$S$1377,10,FALSE)</f>
        <v>3</v>
      </c>
      <c r="K360" s="32">
        <f>SUMIF('5th Cycle APR Raw Data-Last'!$A$3:$A$1377,'5th Cycle Summary-Final2'!$C360,'5th Cycle APR Raw Data-Last'!K$3:K$1377)</f>
        <v>0</v>
      </c>
      <c r="L360" s="32">
        <f>SUMIF('5th Cycle APR Raw Data-Last'!$A$3:$A$1377,'5th Cycle Summary-Final2'!$C360,'5th Cycle APR Raw Data-Last'!L$3:L$1377)</f>
        <v>0</v>
      </c>
      <c r="M360" s="32">
        <f>SUMIF('5th Cycle APR Raw Data-Last'!$A$3:$A$1377,'5th Cycle Summary-Final2'!$C360,'5th Cycle APR Raw Data-Last'!M$3:M$1377)</f>
        <v>0</v>
      </c>
      <c r="N360" s="32">
        <f t="shared" si="2"/>
        <v>3</v>
      </c>
      <c r="O360" s="34">
        <f t="shared" si="3"/>
        <v>0</v>
      </c>
      <c r="P360" s="32">
        <f>VLOOKUP(C360,'5th Cycle APR Raw Data-Last'!$A$3:$S$1377,14,FALSE)</f>
        <v>3</v>
      </c>
      <c r="Q360" s="32">
        <f>SUMIF('5th Cycle APR Raw Data-Last'!$A$3:$A$1377,'5th Cycle Summary-Final2'!$C360,'5th Cycle APR Raw Data-Last'!$O$3:$O$1377)</f>
        <v>0</v>
      </c>
      <c r="R360" s="32">
        <f t="shared" si="4"/>
        <v>3</v>
      </c>
      <c r="S360" s="34">
        <f t="shared" si="5"/>
        <v>0</v>
      </c>
      <c r="T360" s="32">
        <f>VLOOKUP(C360,'5th Cycle APR Raw Data-Last'!$A$3:$S$1377,16,FALSE)</f>
        <v>8</v>
      </c>
      <c r="U360" s="32">
        <f>SUMIF('5th Cycle APR Raw Data-Last'!$A$3:$A$1377,'5th Cycle Summary-Final2'!$C360,'5th Cycle APR Raw Data-Last'!$Q$3:$Q$1377)</f>
        <v>0</v>
      </c>
      <c r="V360" s="32">
        <f t="shared" si="6"/>
        <v>8</v>
      </c>
      <c r="W360" s="34">
        <f t="shared" si="7"/>
        <v>0</v>
      </c>
      <c r="X360" s="32">
        <f>VLOOKUP(C360,'5th Cycle APR Raw Data-Last'!$A$3:$S$1377,18,FALSE)</f>
        <v>19</v>
      </c>
      <c r="Y360" s="32">
        <f>SUMIF('5th Cycle APR Raw Data-Last'!$A$3:$A$1377,'5th Cycle Summary-Final2'!$C360,'5th Cycle APR Raw Data-Last'!$S$3:$S$1377)</f>
        <v>0</v>
      </c>
      <c r="Z360" s="32">
        <f t="shared" si="8"/>
        <v>19</v>
      </c>
    </row>
    <row r="361" spans="1:26" ht="12.75" customHeight="1" x14ac:dyDescent="0.15">
      <c r="A361" s="9" t="s">
        <v>554</v>
      </c>
      <c r="B361" s="9" t="s">
        <v>83</v>
      </c>
      <c r="C361" s="29" t="s">
        <v>560</v>
      </c>
      <c r="D361" s="32">
        <f>VLOOKUP(C361,'5th Cycle APR Raw Data-Last'!$A$3:$S$1377,6,FALSE)</f>
        <v>11</v>
      </c>
      <c r="E361" s="32">
        <f>SUMIF('5th Cycle APR Raw Data-Last'!$A$3:$A$1377,'5th Cycle Summary-Final2'!$C361,'5th Cycle APR Raw Data-Last'!G$3:G$1377)</f>
        <v>0</v>
      </c>
      <c r="F361" s="32">
        <f>SUMIF('5th Cycle APR Raw Data-Last'!$A$3:$A$1377,'5th Cycle Summary-Final2'!$C361,'5th Cycle APR Raw Data-Last'!H$3:H$1377)</f>
        <v>0</v>
      </c>
      <c r="G361" s="32">
        <f>SUMIF('5th Cycle APR Raw Data-Last'!$A$3:$A$1377,'5th Cycle Summary-Final2'!$C361,'5th Cycle APR Raw Data-Last'!I$3:I$1377)</f>
        <v>0</v>
      </c>
      <c r="H361" s="32">
        <f t="shared" si="0"/>
        <v>11</v>
      </c>
      <c r="I361" s="34">
        <f t="shared" si="1"/>
        <v>0</v>
      </c>
      <c r="J361" s="32">
        <f>VLOOKUP(C361,'5th Cycle APR Raw Data-Last'!$A$3:$S$1377,10,FALSE)</f>
        <v>7</v>
      </c>
      <c r="K361" s="32">
        <f>SUMIF('5th Cycle APR Raw Data-Last'!$A$3:$A$1377,'5th Cycle Summary-Final2'!$C361,'5th Cycle APR Raw Data-Last'!K$3:K$1377)</f>
        <v>0</v>
      </c>
      <c r="L361" s="32">
        <f>SUMIF('5th Cycle APR Raw Data-Last'!$A$3:$A$1377,'5th Cycle Summary-Final2'!$C361,'5th Cycle APR Raw Data-Last'!L$3:L$1377)</f>
        <v>0</v>
      </c>
      <c r="M361" s="32">
        <f>SUMIF('5th Cycle APR Raw Data-Last'!$A$3:$A$1377,'5th Cycle Summary-Final2'!$C361,'5th Cycle APR Raw Data-Last'!M$3:M$1377)</f>
        <v>0</v>
      </c>
      <c r="N361" s="32">
        <f t="shared" si="2"/>
        <v>7</v>
      </c>
      <c r="O361" s="34">
        <f t="shared" si="3"/>
        <v>0</v>
      </c>
      <c r="P361" s="32">
        <f>VLOOKUP(C361,'5th Cycle APR Raw Data-Last'!$A$3:$S$1377,14,FALSE)</f>
        <v>8</v>
      </c>
      <c r="Q361" s="32">
        <f>SUMIF('5th Cycle APR Raw Data-Last'!$A$3:$A$1377,'5th Cycle Summary-Final2'!$C361,'5th Cycle APR Raw Data-Last'!$O$3:$O$1377)</f>
        <v>0</v>
      </c>
      <c r="R361" s="32">
        <f t="shared" si="4"/>
        <v>8</v>
      </c>
      <c r="S361" s="34">
        <f t="shared" si="5"/>
        <v>0</v>
      </c>
      <c r="T361" s="32">
        <f>VLOOKUP(C361,'5th Cycle APR Raw Data-Last'!$A$3:$S$1377,16,FALSE)</f>
        <v>19</v>
      </c>
      <c r="U361" s="32">
        <f>SUMIF('5th Cycle APR Raw Data-Last'!$A$3:$A$1377,'5th Cycle Summary-Final2'!$C361,'5th Cycle APR Raw Data-Last'!$Q$3:$Q$1377)</f>
        <v>1</v>
      </c>
      <c r="V361" s="32">
        <f t="shared" si="6"/>
        <v>18</v>
      </c>
      <c r="W361" s="34">
        <f t="shared" si="7"/>
        <v>5.2631578947368418E-2</v>
      </c>
      <c r="X361" s="32">
        <f>VLOOKUP(C361,'5th Cycle APR Raw Data-Last'!$A$3:$S$1377,18,FALSE)</f>
        <v>45</v>
      </c>
      <c r="Y361" s="32">
        <f>SUMIF('5th Cycle APR Raw Data-Last'!$A$3:$A$1377,'5th Cycle Summary-Final2'!$C361,'5th Cycle APR Raw Data-Last'!$S$3:$S$1377)</f>
        <v>1</v>
      </c>
      <c r="Z361" s="32">
        <f t="shared" si="8"/>
        <v>44</v>
      </c>
    </row>
    <row r="362" spans="1:26" ht="12.75" customHeight="1" x14ac:dyDescent="0.15">
      <c r="A362" s="9" t="s">
        <v>554</v>
      </c>
      <c r="B362" s="9" t="s">
        <v>83</v>
      </c>
      <c r="C362" s="29" t="s">
        <v>562</v>
      </c>
      <c r="D362" s="32">
        <f>VLOOKUP(C362,'5th Cycle APR Raw Data-Last'!$A$3:$S$1377,6,FALSE)</f>
        <v>25</v>
      </c>
      <c r="E362" s="32">
        <f>SUMIF('5th Cycle APR Raw Data-Last'!$A$3:$A$1377,'5th Cycle Summary-Final2'!$C362,'5th Cycle APR Raw Data-Last'!G$3:G$1377)</f>
        <v>0</v>
      </c>
      <c r="F362" s="32">
        <f>SUMIF('5th Cycle APR Raw Data-Last'!$A$3:$A$1377,'5th Cycle Summary-Final2'!$C362,'5th Cycle APR Raw Data-Last'!H$3:H$1377)</f>
        <v>0</v>
      </c>
      <c r="G362" s="32">
        <f>SUMIF('5th Cycle APR Raw Data-Last'!$A$3:$A$1377,'5th Cycle Summary-Final2'!$C362,'5th Cycle APR Raw Data-Last'!I$3:I$1377)</f>
        <v>0</v>
      </c>
      <c r="H362" s="32">
        <f t="shared" si="0"/>
        <v>25</v>
      </c>
      <c r="I362" s="34">
        <f t="shared" si="1"/>
        <v>0</v>
      </c>
      <c r="J362" s="32">
        <f>VLOOKUP(C362,'5th Cycle APR Raw Data-Last'!$A$3:$S$1377,10,FALSE)</f>
        <v>17</v>
      </c>
      <c r="K362" s="32">
        <f>SUMIF('5th Cycle APR Raw Data-Last'!$A$3:$A$1377,'5th Cycle Summary-Final2'!$C362,'5th Cycle APR Raw Data-Last'!K$3:K$1377)</f>
        <v>0</v>
      </c>
      <c r="L362" s="32">
        <f>SUMIF('5th Cycle APR Raw Data-Last'!$A$3:$A$1377,'5th Cycle Summary-Final2'!$C362,'5th Cycle APR Raw Data-Last'!L$3:L$1377)</f>
        <v>0</v>
      </c>
      <c r="M362" s="32">
        <f>SUMIF('5th Cycle APR Raw Data-Last'!$A$3:$A$1377,'5th Cycle Summary-Final2'!$C362,'5th Cycle APR Raw Data-Last'!M$3:M$1377)</f>
        <v>0</v>
      </c>
      <c r="N362" s="32">
        <f t="shared" si="2"/>
        <v>17</v>
      </c>
      <c r="O362" s="34">
        <f t="shared" si="3"/>
        <v>0</v>
      </c>
      <c r="P362" s="32">
        <f>VLOOKUP(C362,'5th Cycle APR Raw Data-Last'!$A$3:$S$1377,14,FALSE)</f>
        <v>18</v>
      </c>
      <c r="Q362" s="32">
        <f>SUMIF('5th Cycle APR Raw Data-Last'!$A$3:$A$1377,'5th Cycle Summary-Final2'!$C362,'5th Cycle APR Raw Data-Last'!$O$3:$O$1377)</f>
        <v>5</v>
      </c>
      <c r="R362" s="32">
        <f t="shared" si="4"/>
        <v>13</v>
      </c>
      <c r="S362" s="34">
        <f t="shared" si="5"/>
        <v>0.27777777777777779</v>
      </c>
      <c r="T362" s="32">
        <f>VLOOKUP(C362,'5th Cycle APR Raw Data-Last'!$A$3:$S$1377,16,FALSE)</f>
        <v>43</v>
      </c>
      <c r="U362" s="32">
        <f>SUMIF('5th Cycle APR Raw Data-Last'!$A$3:$A$1377,'5th Cycle Summary-Final2'!$C362,'5th Cycle APR Raw Data-Last'!$Q$3:$Q$1377)</f>
        <v>0</v>
      </c>
      <c r="V362" s="32">
        <f t="shared" si="6"/>
        <v>43</v>
      </c>
      <c r="W362" s="34">
        <f t="shared" si="7"/>
        <v>0</v>
      </c>
      <c r="X362" s="32">
        <f>VLOOKUP(C362,'5th Cycle APR Raw Data-Last'!$A$3:$S$1377,18,FALSE)</f>
        <v>103</v>
      </c>
      <c r="Y362" s="32">
        <f>SUMIF('5th Cycle APR Raw Data-Last'!$A$3:$A$1377,'5th Cycle Summary-Final2'!$C362,'5th Cycle APR Raw Data-Last'!$S$3:$S$1377)</f>
        <v>5</v>
      </c>
      <c r="Z362" s="32">
        <f t="shared" si="8"/>
        <v>98</v>
      </c>
    </row>
    <row r="363" spans="1:26" ht="12.75" customHeight="1" x14ac:dyDescent="0.15">
      <c r="A363" s="9" t="s">
        <v>472</v>
      </c>
      <c r="B363" s="9" t="s">
        <v>67</v>
      </c>
      <c r="C363" s="29" t="s">
        <v>473</v>
      </c>
      <c r="D363" s="32">
        <f>VLOOKUP(C363,'5th Cycle APR Raw Data-Last'!$A$3:$S$1377,6,FALSE)</f>
        <v>94</v>
      </c>
      <c r="E363" s="32">
        <f>SUMIF('5th Cycle APR Raw Data-Last'!$A$3:$A$1377,'5th Cycle Summary-Final2'!$C363,'5th Cycle APR Raw Data-Last'!G$3:G$1377)</f>
        <v>1</v>
      </c>
      <c r="F363" s="32">
        <f>SUMIF('5th Cycle APR Raw Data-Last'!$A$3:$A$1377,'5th Cycle Summary-Final2'!$C363,'5th Cycle APR Raw Data-Last'!H$3:H$1377)</f>
        <v>1</v>
      </c>
      <c r="G363" s="32">
        <f>SUMIF('5th Cycle APR Raw Data-Last'!$A$3:$A$1377,'5th Cycle Summary-Final2'!$C363,'5th Cycle APR Raw Data-Last'!I$3:I$1377)</f>
        <v>0</v>
      </c>
      <c r="H363" s="32">
        <f t="shared" si="0"/>
        <v>93</v>
      </c>
      <c r="I363" s="34">
        <f t="shared" si="1"/>
        <v>1.0638297872340425E-2</v>
      </c>
      <c r="J363" s="32">
        <f>VLOOKUP(C363,'5th Cycle APR Raw Data-Last'!$A$3:$S$1377,10,FALSE)</f>
        <v>54</v>
      </c>
      <c r="K363" s="32">
        <f>SUMIF('5th Cycle APR Raw Data-Last'!$A$3:$A$1377,'5th Cycle Summary-Final2'!$C363,'5th Cycle APR Raw Data-Last'!K$3:K$1377)</f>
        <v>3</v>
      </c>
      <c r="L363" s="32">
        <f>SUMIF('5th Cycle APR Raw Data-Last'!$A$3:$A$1377,'5th Cycle Summary-Final2'!$C363,'5th Cycle APR Raw Data-Last'!L$3:L$1377)</f>
        <v>3</v>
      </c>
      <c r="M363" s="32">
        <f>SUMIF('5th Cycle APR Raw Data-Last'!$A$3:$A$1377,'5th Cycle Summary-Final2'!$C363,'5th Cycle APR Raw Data-Last'!M$3:M$1377)</f>
        <v>0</v>
      </c>
      <c r="N363" s="32">
        <f t="shared" si="2"/>
        <v>51</v>
      </c>
      <c r="O363" s="34">
        <f t="shared" si="3"/>
        <v>5.5555555555555552E-2</v>
      </c>
      <c r="P363" s="32">
        <f>VLOOKUP(C363,'5th Cycle APR Raw Data-Last'!$A$3:$S$1377,14,FALSE)</f>
        <v>56</v>
      </c>
      <c r="Q363" s="32">
        <f>SUMIF('5th Cycle APR Raw Data-Last'!$A$3:$A$1377,'5th Cycle Summary-Final2'!$C363,'5th Cycle APR Raw Data-Last'!$O$3:$O$1377)</f>
        <v>0</v>
      </c>
      <c r="R363" s="32">
        <f t="shared" si="4"/>
        <v>56</v>
      </c>
      <c r="S363" s="34">
        <f t="shared" si="5"/>
        <v>0</v>
      </c>
      <c r="T363" s="32">
        <f>VLOOKUP(C363,'5th Cycle APR Raw Data-Last'!$A$3:$S$1377,16,FALSE)</f>
        <v>123</v>
      </c>
      <c r="U363" s="32">
        <f>SUMIF('5th Cycle APR Raw Data-Last'!$A$3:$A$1377,'5th Cycle Summary-Final2'!$C363,'5th Cycle APR Raw Data-Last'!$Q$3:$Q$1377)</f>
        <v>15</v>
      </c>
      <c r="V363" s="32">
        <f t="shared" si="6"/>
        <v>108</v>
      </c>
      <c r="W363" s="34">
        <f t="shared" si="7"/>
        <v>0.12195121951219512</v>
      </c>
      <c r="X363" s="32">
        <f>VLOOKUP(C363,'5th Cycle APR Raw Data-Last'!$A$3:$S$1377,18,FALSE)</f>
        <v>327</v>
      </c>
      <c r="Y363" s="32">
        <f>SUMIF('5th Cycle APR Raw Data-Last'!$A$3:$A$1377,'5th Cycle Summary-Final2'!$C363,'5th Cycle APR Raw Data-Last'!$S$3:$S$1377)</f>
        <v>19</v>
      </c>
      <c r="Z363" s="32">
        <f t="shared" si="8"/>
        <v>308</v>
      </c>
    </row>
    <row r="364" spans="1:26" ht="12.75" customHeight="1" x14ac:dyDescent="0.15">
      <c r="A364" s="9" t="s">
        <v>472</v>
      </c>
      <c r="B364" s="9" t="s">
        <v>67</v>
      </c>
      <c r="C364" s="29" t="s">
        <v>563</v>
      </c>
      <c r="D364" s="32">
        <f>VLOOKUP(C364,'5th Cycle APR Raw Data-Last'!$A$3:$S$1377,6,FALSE)</f>
        <v>50</v>
      </c>
      <c r="E364" s="32">
        <f>SUMIF('5th Cycle APR Raw Data-Last'!$A$3:$A$1377,'5th Cycle Summary-Final2'!$C364,'5th Cycle APR Raw Data-Last'!G$3:G$1377)</f>
        <v>0</v>
      </c>
      <c r="F364" s="32">
        <f>SUMIF('5th Cycle APR Raw Data-Last'!$A$3:$A$1377,'5th Cycle Summary-Final2'!$C364,'5th Cycle APR Raw Data-Last'!H$3:H$1377)</f>
        <v>0</v>
      </c>
      <c r="G364" s="32">
        <f>SUMIF('5th Cycle APR Raw Data-Last'!$A$3:$A$1377,'5th Cycle Summary-Final2'!$C364,'5th Cycle APR Raw Data-Last'!I$3:I$1377)</f>
        <v>0</v>
      </c>
      <c r="H364" s="32">
        <f t="shared" si="0"/>
        <v>50</v>
      </c>
      <c r="I364" s="34">
        <f t="shared" si="1"/>
        <v>0</v>
      </c>
      <c r="J364" s="32">
        <f>VLOOKUP(C364,'5th Cycle APR Raw Data-Last'!$A$3:$S$1377,10,FALSE)</f>
        <v>24</v>
      </c>
      <c r="K364" s="32">
        <f>SUMIF('5th Cycle APR Raw Data-Last'!$A$3:$A$1377,'5th Cycle Summary-Final2'!$C364,'5th Cycle APR Raw Data-Last'!K$3:K$1377)</f>
        <v>54</v>
      </c>
      <c r="L364" s="32">
        <f>SUMIF('5th Cycle APR Raw Data-Last'!$A$3:$A$1377,'5th Cycle Summary-Final2'!$C364,'5th Cycle APR Raw Data-Last'!L$3:L$1377)</f>
        <v>54</v>
      </c>
      <c r="M364" s="32">
        <f>SUMIF('5th Cycle APR Raw Data-Last'!$A$3:$A$1377,'5th Cycle Summary-Final2'!$C364,'5th Cycle APR Raw Data-Last'!M$3:M$1377)</f>
        <v>0</v>
      </c>
      <c r="N364" s="32">
        <f t="shared" si="2"/>
        <v>0</v>
      </c>
      <c r="O364" s="34">
        <f t="shared" si="3"/>
        <v>2.25</v>
      </c>
      <c r="P364" s="32">
        <f>VLOOKUP(C364,'5th Cycle APR Raw Data-Last'!$A$3:$S$1377,14,FALSE)</f>
        <v>30</v>
      </c>
      <c r="Q364" s="32">
        <f>SUMIF('5th Cycle APR Raw Data-Last'!$A$3:$A$1377,'5th Cycle Summary-Final2'!$C364,'5th Cycle APR Raw Data-Last'!$O$3:$O$1377)</f>
        <v>59</v>
      </c>
      <c r="R364" s="32">
        <f t="shared" si="4"/>
        <v>0</v>
      </c>
      <c r="S364" s="34">
        <f t="shared" si="5"/>
        <v>1.9666666666666666</v>
      </c>
      <c r="T364" s="32">
        <f>VLOOKUP(C364,'5th Cycle APR Raw Data-Last'!$A$3:$S$1377,16,FALSE)</f>
        <v>93</v>
      </c>
      <c r="U364" s="32">
        <f>SUMIF('5th Cycle APR Raw Data-Last'!$A$3:$A$1377,'5th Cycle Summary-Final2'!$C364,'5th Cycle APR Raw Data-Last'!$Q$3:$Q$1377)</f>
        <v>147</v>
      </c>
      <c r="V364" s="32">
        <f t="shared" si="6"/>
        <v>0</v>
      </c>
      <c r="W364" s="34">
        <f t="shared" si="7"/>
        <v>1.5806451612903225</v>
      </c>
      <c r="X364" s="32">
        <f>VLOOKUP(C364,'5th Cycle APR Raw Data-Last'!$A$3:$S$1377,18,FALSE)</f>
        <v>197</v>
      </c>
      <c r="Y364" s="32">
        <f>SUMIF('5th Cycle APR Raw Data-Last'!$A$3:$A$1377,'5th Cycle Summary-Final2'!$C364,'5th Cycle APR Raw Data-Last'!$S$3:$S$1377)</f>
        <v>260</v>
      </c>
      <c r="Z364" s="32">
        <f t="shared" si="8"/>
        <v>50</v>
      </c>
    </row>
    <row r="365" spans="1:26" ht="12.75" customHeight="1" x14ac:dyDescent="0.15">
      <c r="A365" s="9" t="s">
        <v>472</v>
      </c>
      <c r="B365" s="9" t="s">
        <v>67</v>
      </c>
      <c r="C365" s="29" t="s">
        <v>566</v>
      </c>
      <c r="D365" s="32">
        <f>VLOOKUP(C365,'5th Cycle APR Raw Data-Last'!$A$3:$S$1377,6,FALSE)</f>
        <v>779</v>
      </c>
      <c r="E365" s="32">
        <f>SUMIF('5th Cycle APR Raw Data-Last'!$A$3:$A$1377,'5th Cycle Summary-Final2'!$C365,'5th Cycle APR Raw Data-Last'!G$3:G$1377)</f>
        <v>0</v>
      </c>
      <c r="F365" s="32">
        <f>SUMIF('5th Cycle APR Raw Data-Last'!$A$3:$A$1377,'5th Cycle Summary-Final2'!$C365,'5th Cycle APR Raw Data-Last'!H$3:H$1377)</f>
        <v>0</v>
      </c>
      <c r="G365" s="32">
        <f>SUMIF('5th Cycle APR Raw Data-Last'!$A$3:$A$1377,'5th Cycle Summary-Final2'!$C365,'5th Cycle APR Raw Data-Last'!I$3:I$1377)</f>
        <v>0</v>
      </c>
      <c r="H365" s="32">
        <f t="shared" si="0"/>
        <v>779</v>
      </c>
      <c r="I365" s="34">
        <f t="shared" si="1"/>
        <v>0</v>
      </c>
      <c r="J365" s="32">
        <f>VLOOKUP(C365,'5th Cycle APR Raw Data-Last'!$A$3:$S$1377,10,FALSE)</f>
        <v>404</v>
      </c>
      <c r="K365" s="32">
        <f>SUMIF('5th Cycle APR Raw Data-Last'!$A$3:$A$1377,'5th Cycle Summary-Final2'!$C365,'5th Cycle APR Raw Data-Last'!K$3:K$1377)</f>
        <v>0</v>
      </c>
      <c r="L365" s="32">
        <f>SUMIF('5th Cycle APR Raw Data-Last'!$A$3:$A$1377,'5th Cycle Summary-Final2'!$C365,'5th Cycle APR Raw Data-Last'!L$3:L$1377)</f>
        <v>0</v>
      </c>
      <c r="M365" s="32">
        <f>SUMIF('5th Cycle APR Raw Data-Last'!$A$3:$A$1377,'5th Cycle Summary-Final2'!$C365,'5th Cycle APR Raw Data-Last'!M$3:M$1377)</f>
        <v>0</v>
      </c>
      <c r="N365" s="32">
        <f t="shared" si="2"/>
        <v>404</v>
      </c>
      <c r="O365" s="34">
        <f t="shared" si="3"/>
        <v>0</v>
      </c>
      <c r="P365" s="32">
        <f>VLOOKUP(C365,'5th Cycle APR Raw Data-Last'!$A$3:$S$1377,14,FALSE)</f>
        <v>456</v>
      </c>
      <c r="Q365" s="32">
        <f>SUMIF('5th Cycle APR Raw Data-Last'!$A$3:$A$1377,'5th Cycle Summary-Final2'!$C365,'5th Cycle APR Raw Data-Last'!$O$3:$O$1377)</f>
        <v>360</v>
      </c>
      <c r="R365" s="32">
        <f t="shared" si="4"/>
        <v>96</v>
      </c>
      <c r="S365" s="34">
        <f t="shared" si="5"/>
        <v>0.78947368421052633</v>
      </c>
      <c r="T365" s="32">
        <f>VLOOKUP(C365,'5th Cycle APR Raw Data-Last'!$A$3:$S$1377,16,FALSE)</f>
        <v>1461</v>
      </c>
      <c r="U365" s="32">
        <f>SUMIF('5th Cycle APR Raw Data-Last'!$A$3:$A$1377,'5th Cycle Summary-Final2'!$C365,'5th Cycle APR Raw Data-Last'!$Q$3:$Q$1377)</f>
        <v>1402</v>
      </c>
      <c r="V365" s="32">
        <f t="shared" si="6"/>
        <v>59</v>
      </c>
      <c r="W365" s="34">
        <f t="shared" si="7"/>
        <v>0.95961670088980155</v>
      </c>
      <c r="X365" s="32">
        <f>VLOOKUP(C365,'5th Cycle APR Raw Data-Last'!$A$3:$S$1377,18,FALSE)</f>
        <v>3100</v>
      </c>
      <c r="Y365" s="32">
        <f>SUMIF('5th Cycle APR Raw Data-Last'!$A$3:$A$1377,'5th Cycle Summary-Final2'!$C365,'5th Cycle APR Raw Data-Last'!$S$3:$S$1377)</f>
        <v>1762</v>
      </c>
      <c r="Z365" s="32">
        <f t="shared" si="8"/>
        <v>1338</v>
      </c>
    </row>
    <row r="366" spans="1:26" ht="12.75" customHeight="1" x14ac:dyDescent="0.15">
      <c r="A366" s="9" t="s">
        <v>472</v>
      </c>
      <c r="B366" s="9" t="s">
        <v>67</v>
      </c>
      <c r="C366" s="29" t="s">
        <v>567</v>
      </c>
      <c r="D366" s="32">
        <f>VLOOKUP(C366,'5th Cycle APR Raw Data-Last'!$A$3:$S$1377,6,FALSE)</f>
        <v>26</v>
      </c>
      <c r="E366" s="32">
        <f>SUMIF('5th Cycle APR Raw Data-Last'!$A$3:$A$1377,'5th Cycle Summary-Final2'!$C366,'5th Cycle APR Raw Data-Last'!G$3:G$1377)</f>
        <v>4</v>
      </c>
      <c r="F366" s="32">
        <f>SUMIF('5th Cycle APR Raw Data-Last'!$A$3:$A$1377,'5th Cycle Summary-Final2'!$C366,'5th Cycle APR Raw Data-Last'!H$3:H$1377)</f>
        <v>4</v>
      </c>
      <c r="G366" s="32">
        <f>SUMIF('5th Cycle APR Raw Data-Last'!$A$3:$A$1377,'5th Cycle Summary-Final2'!$C366,'5th Cycle APR Raw Data-Last'!I$3:I$1377)</f>
        <v>0</v>
      </c>
      <c r="H366" s="32">
        <f t="shared" si="0"/>
        <v>22</v>
      </c>
      <c r="I366" s="34">
        <f t="shared" si="1"/>
        <v>0.15384615384615385</v>
      </c>
      <c r="J366" s="32">
        <f>VLOOKUP(C366,'5th Cycle APR Raw Data-Last'!$A$3:$S$1377,10,FALSE)</f>
        <v>15</v>
      </c>
      <c r="K366" s="32">
        <f>SUMIF('5th Cycle APR Raw Data-Last'!$A$3:$A$1377,'5th Cycle Summary-Final2'!$C366,'5th Cycle APR Raw Data-Last'!K$3:K$1377)</f>
        <v>38</v>
      </c>
      <c r="L366" s="32">
        <f>SUMIF('5th Cycle APR Raw Data-Last'!$A$3:$A$1377,'5th Cycle Summary-Final2'!$C366,'5th Cycle APR Raw Data-Last'!L$3:L$1377)</f>
        <v>32</v>
      </c>
      <c r="M366" s="32">
        <f>SUMIF('5th Cycle APR Raw Data-Last'!$A$3:$A$1377,'5th Cycle Summary-Final2'!$C366,'5th Cycle APR Raw Data-Last'!M$3:M$1377)</f>
        <v>6</v>
      </c>
      <c r="N366" s="32">
        <f t="shared" si="2"/>
        <v>0</v>
      </c>
      <c r="O366" s="34">
        <f t="shared" si="3"/>
        <v>2.5333333333333332</v>
      </c>
      <c r="P366" s="32">
        <f>VLOOKUP(C366,'5th Cycle APR Raw Data-Last'!$A$3:$S$1377,14,FALSE)</f>
        <v>19</v>
      </c>
      <c r="Q366" s="32">
        <f>SUMIF('5th Cycle APR Raw Data-Last'!$A$3:$A$1377,'5th Cycle Summary-Final2'!$C366,'5th Cycle APR Raw Data-Last'!$O$3:$O$1377)</f>
        <v>19</v>
      </c>
      <c r="R366" s="32">
        <f t="shared" si="4"/>
        <v>0</v>
      </c>
      <c r="S366" s="34">
        <f t="shared" si="5"/>
        <v>1</v>
      </c>
      <c r="T366" s="32">
        <f>VLOOKUP(C366,'5th Cycle APR Raw Data-Last'!$A$3:$S$1377,16,FALSE)</f>
        <v>43</v>
      </c>
      <c r="U366" s="32">
        <f>SUMIF('5th Cycle APR Raw Data-Last'!$A$3:$A$1377,'5th Cycle Summary-Final2'!$C366,'5th Cycle APR Raw Data-Last'!$Q$3:$Q$1377)</f>
        <v>46</v>
      </c>
      <c r="V366" s="32">
        <f t="shared" si="6"/>
        <v>0</v>
      </c>
      <c r="W366" s="34">
        <f t="shared" si="7"/>
        <v>1.069767441860465</v>
      </c>
      <c r="X366" s="32">
        <f>VLOOKUP(C366,'5th Cycle APR Raw Data-Last'!$A$3:$S$1377,18,FALSE)</f>
        <v>103</v>
      </c>
      <c r="Y366" s="32">
        <f>SUMIF('5th Cycle APR Raw Data-Last'!$A$3:$A$1377,'5th Cycle Summary-Final2'!$C366,'5th Cycle APR Raw Data-Last'!$S$3:$S$1377)</f>
        <v>107</v>
      </c>
      <c r="Z366" s="32">
        <f t="shared" si="8"/>
        <v>22</v>
      </c>
    </row>
    <row r="367" spans="1:26" ht="12.75" customHeight="1" x14ac:dyDescent="0.15">
      <c r="A367" s="9" t="s">
        <v>472</v>
      </c>
      <c r="B367" s="9" t="s">
        <v>67</v>
      </c>
      <c r="C367" s="29" t="s">
        <v>569</v>
      </c>
      <c r="D367" s="32">
        <f>VLOOKUP(C367,'5th Cycle APR Raw Data-Last'!$A$3:$S$1377,6,FALSE)</f>
        <v>147</v>
      </c>
      <c r="E367" s="32">
        <f>SUMIF('5th Cycle APR Raw Data-Last'!$A$3:$A$1377,'5th Cycle Summary-Final2'!$C367,'5th Cycle APR Raw Data-Last'!G$3:G$1377)</f>
        <v>0</v>
      </c>
      <c r="F367" s="32">
        <f>SUMIF('5th Cycle APR Raw Data-Last'!$A$3:$A$1377,'5th Cycle Summary-Final2'!$C367,'5th Cycle APR Raw Data-Last'!H$3:H$1377)</f>
        <v>0</v>
      </c>
      <c r="G367" s="32">
        <f>SUMIF('5th Cycle APR Raw Data-Last'!$A$3:$A$1377,'5th Cycle Summary-Final2'!$C367,'5th Cycle APR Raw Data-Last'!I$3:I$1377)</f>
        <v>0</v>
      </c>
      <c r="H367" s="32">
        <f t="shared" si="0"/>
        <v>147</v>
      </c>
      <c r="I367" s="34">
        <f t="shared" si="1"/>
        <v>0</v>
      </c>
      <c r="J367" s="32">
        <f>VLOOKUP(C367,'5th Cycle APR Raw Data-Last'!$A$3:$S$1377,10,FALSE)</f>
        <v>57</v>
      </c>
      <c r="K367" s="32">
        <f>SUMIF('5th Cycle APR Raw Data-Last'!$A$3:$A$1377,'5th Cycle Summary-Final2'!$C367,'5th Cycle APR Raw Data-Last'!K$3:K$1377)</f>
        <v>0</v>
      </c>
      <c r="L367" s="32">
        <f>SUMIF('5th Cycle APR Raw Data-Last'!$A$3:$A$1377,'5th Cycle Summary-Final2'!$C367,'5th Cycle APR Raw Data-Last'!L$3:L$1377)</f>
        <v>0</v>
      </c>
      <c r="M367" s="32">
        <f>SUMIF('5th Cycle APR Raw Data-Last'!$A$3:$A$1377,'5th Cycle Summary-Final2'!$C367,'5th Cycle APR Raw Data-Last'!M$3:M$1377)</f>
        <v>0</v>
      </c>
      <c r="N367" s="32">
        <f t="shared" si="2"/>
        <v>57</v>
      </c>
      <c r="O367" s="34">
        <f t="shared" si="3"/>
        <v>0</v>
      </c>
      <c r="P367" s="32">
        <f>VLOOKUP(C367,'5th Cycle APR Raw Data-Last'!$A$3:$S$1377,14,FALSE)</f>
        <v>60</v>
      </c>
      <c r="Q367" s="32">
        <f>SUMIF('5th Cycle APR Raw Data-Last'!$A$3:$A$1377,'5th Cycle Summary-Final2'!$C367,'5th Cycle APR Raw Data-Last'!$O$3:$O$1377)</f>
        <v>0</v>
      </c>
      <c r="R367" s="32">
        <f t="shared" si="4"/>
        <v>60</v>
      </c>
      <c r="S367" s="34">
        <f t="shared" si="5"/>
        <v>0</v>
      </c>
      <c r="T367" s="32">
        <f>VLOOKUP(C367,'5th Cycle APR Raw Data-Last'!$A$3:$S$1377,16,FALSE)</f>
        <v>241</v>
      </c>
      <c r="U367" s="32">
        <f>SUMIF('5th Cycle APR Raw Data-Last'!$A$3:$A$1377,'5th Cycle Summary-Final2'!$C367,'5th Cycle APR Raw Data-Last'!$Q$3:$Q$1377)</f>
        <v>79</v>
      </c>
      <c r="V367" s="32">
        <f t="shared" si="6"/>
        <v>162</v>
      </c>
      <c r="W367" s="34">
        <f t="shared" si="7"/>
        <v>0.32780082987551867</v>
      </c>
      <c r="X367" s="32">
        <f>VLOOKUP(C367,'5th Cycle APR Raw Data-Last'!$A$3:$S$1377,18,FALSE)</f>
        <v>505</v>
      </c>
      <c r="Y367" s="32">
        <f>SUMIF('5th Cycle APR Raw Data-Last'!$A$3:$A$1377,'5th Cycle Summary-Final2'!$C367,'5th Cycle APR Raw Data-Last'!$S$3:$S$1377)</f>
        <v>79</v>
      </c>
      <c r="Z367" s="32">
        <f t="shared" si="8"/>
        <v>426</v>
      </c>
    </row>
    <row r="368" spans="1:26" ht="12.75" customHeight="1" x14ac:dyDescent="0.15">
      <c r="A368" s="9" t="s">
        <v>472</v>
      </c>
      <c r="B368" s="9" t="s">
        <v>67</v>
      </c>
      <c r="C368" s="29" t="s">
        <v>570</v>
      </c>
      <c r="D368" s="32">
        <f>VLOOKUP(C368,'5th Cycle APR Raw Data-Last'!$A$3:$S$1377,6,FALSE)</f>
        <v>287</v>
      </c>
      <c r="E368" s="32">
        <f>SUMIF('5th Cycle APR Raw Data-Last'!$A$3:$A$1377,'5th Cycle Summary-Final2'!$C368,'5th Cycle APR Raw Data-Last'!G$3:G$1377)</f>
        <v>14</v>
      </c>
      <c r="F368" s="32">
        <f>SUMIF('5th Cycle APR Raw Data-Last'!$A$3:$A$1377,'5th Cycle Summary-Final2'!$C368,'5th Cycle APR Raw Data-Last'!H$3:H$1377)</f>
        <v>14</v>
      </c>
      <c r="G368" s="32">
        <f>SUMIF('5th Cycle APR Raw Data-Last'!$A$3:$A$1377,'5th Cycle Summary-Final2'!$C368,'5th Cycle APR Raw Data-Last'!I$3:I$1377)</f>
        <v>0</v>
      </c>
      <c r="H368" s="32">
        <f t="shared" si="0"/>
        <v>273</v>
      </c>
      <c r="I368" s="34">
        <f t="shared" si="1"/>
        <v>4.878048780487805E-2</v>
      </c>
      <c r="J368" s="32">
        <f>VLOOKUP(C368,'5th Cycle APR Raw Data-Last'!$A$3:$S$1377,10,FALSE)</f>
        <v>134</v>
      </c>
      <c r="K368" s="32">
        <f>SUMIF('5th Cycle APR Raw Data-Last'!$A$3:$A$1377,'5th Cycle Summary-Final2'!$C368,'5th Cycle APR Raw Data-Last'!K$3:K$1377)</f>
        <v>26</v>
      </c>
      <c r="L368" s="32">
        <f>SUMIF('5th Cycle APR Raw Data-Last'!$A$3:$A$1377,'5th Cycle Summary-Final2'!$C368,'5th Cycle APR Raw Data-Last'!L$3:L$1377)</f>
        <v>24</v>
      </c>
      <c r="M368" s="32">
        <f>SUMIF('5th Cycle APR Raw Data-Last'!$A$3:$A$1377,'5th Cycle Summary-Final2'!$C368,'5th Cycle APR Raw Data-Last'!M$3:M$1377)</f>
        <v>2</v>
      </c>
      <c r="N368" s="32">
        <f t="shared" si="2"/>
        <v>108</v>
      </c>
      <c r="O368" s="34">
        <f t="shared" si="3"/>
        <v>0.19402985074626866</v>
      </c>
      <c r="P368" s="32">
        <f>VLOOKUP(C368,'5th Cycle APR Raw Data-Last'!$A$3:$S$1377,14,FALSE)</f>
        <v>173</v>
      </c>
      <c r="Q368" s="32">
        <f>SUMIF('5th Cycle APR Raw Data-Last'!$A$3:$A$1377,'5th Cycle Summary-Final2'!$C368,'5th Cycle APR Raw Data-Last'!$O$3:$O$1377)</f>
        <v>532</v>
      </c>
      <c r="R368" s="32">
        <f t="shared" si="4"/>
        <v>0</v>
      </c>
      <c r="S368" s="34">
        <f t="shared" si="5"/>
        <v>3.0751445086705202</v>
      </c>
      <c r="T368" s="32">
        <f>VLOOKUP(C368,'5th Cycle APR Raw Data-Last'!$A$3:$S$1377,16,FALSE)</f>
        <v>490</v>
      </c>
      <c r="U368" s="32">
        <f>SUMIF('5th Cycle APR Raw Data-Last'!$A$3:$A$1377,'5th Cycle Summary-Final2'!$C368,'5th Cycle APR Raw Data-Last'!$Q$3:$Q$1377)</f>
        <v>452</v>
      </c>
      <c r="V368" s="32">
        <f t="shared" si="6"/>
        <v>38</v>
      </c>
      <c r="W368" s="34">
        <f t="shared" si="7"/>
        <v>0.92244897959183669</v>
      </c>
      <c r="X368" s="32">
        <f>VLOOKUP(C368,'5th Cycle APR Raw Data-Last'!$A$3:$S$1377,18,FALSE)</f>
        <v>1084</v>
      </c>
      <c r="Y368" s="32">
        <f>SUMIF('5th Cycle APR Raw Data-Last'!$A$3:$A$1377,'5th Cycle Summary-Final2'!$C368,'5th Cycle APR Raw Data-Last'!$S$3:$S$1377)</f>
        <v>1024</v>
      </c>
      <c r="Z368" s="32">
        <f t="shared" si="8"/>
        <v>419</v>
      </c>
    </row>
    <row r="369" spans="1:26" ht="12.75" customHeight="1" x14ac:dyDescent="0.15">
      <c r="A369" s="9" t="s">
        <v>472</v>
      </c>
      <c r="B369" s="9" t="s">
        <v>67</v>
      </c>
      <c r="C369" s="29" t="s">
        <v>571</v>
      </c>
      <c r="D369" s="32">
        <f>VLOOKUP(C369,'5th Cycle APR Raw Data-Last'!$A$3:$S$1377,6,FALSE)</f>
        <v>283</v>
      </c>
      <c r="E369" s="32">
        <f>SUMIF('5th Cycle APR Raw Data-Last'!$A$3:$A$1377,'5th Cycle Summary-Final2'!$C369,'5th Cycle APR Raw Data-Last'!G$3:G$1377)</f>
        <v>0</v>
      </c>
      <c r="F369" s="32">
        <f>SUMIF('5th Cycle APR Raw Data-Last'!$A$3:$A$1377,'5th Cycle Summary-Final2'!$C369,'5th Cycle APR Raw Data-Last'!H$3:H$1377)</f>
        <v>0</v>
      </c>
      <c r="G369" s="32">
        <f>SUMIF('5th Cycle APR Raw Data-Last'!$A$3:$A$1377,'5th Cycle Summary-Final2'!$C369,'5th Cycle APR Raw Data-Last'!I$3:I$1377)</f>
        <v>0</v>
      </c>
      <c r="H369" s="32">
        <f t="shared" si="0"/>
        <v>283</v>
      </c>
      <c r="I369" s="34">
        <f t="shared" si="1"/>
        <v>0</v>
      </c>
      <c r="J369" s="32">
        <f>VLOOKUP(C369,'5th Cycle APR Raw Data-Last'!$A$3:$S$1377,10,FALSE)</f>
        <v>178</v>
      </c>
      <c r="K369" s="32">
        <f>SUMIF('5th Cycle APR Raw Data-Last'!$A$3:$A$1377,'5th Cycle Summary-Final2'!$C369,'5th Cycle APR Raw Data-Last'!K$3:K$1377)</f>
        <v>0</v>
      </c>
      <c r="L369" s="32">
        <f>SUMIF('5th Cycle APR Raw Data-Last'!$A$3:$A$1377,'5th Cycle Summary-Final2'!$C369,'5th Cycle APR Raw Data-Last'!L$3:L$1377)</f>
        <v>0</v>
      </c>
      <c r="M369" s="32">
        <f>SUMIF('5th Cycle APR Raw Data-Last'!$A$3:$A$1377,'5th Cycle Summary-Final2'!$C369,'5th Cycle APR Raw Data-Last'!M$3:M$1377)</f>
        <v>0</v>
      </c>
      <c r="N369" s="32">
        <f t="shared" si="2"/>
        <v>178</v>
      </c>
      <c r="O369" s="34">
        <f t="shared" si="3"/>
        <v>0</v>
      </c>
      <c r="P369" s="32">
        <f>VLOOKUP(C369,'5th Cycle APR Raw Data-Last'!$A$3:$S$1377,14,FALSE)</f>
        <v>211</v>
      </c>
      <c r="Q369" s="32">
        <f>SUMIF('5th Cycle APR Raw Data-Last'!$A$3:$A$1377,'5th Cycle Summary-Final2'!$C369,'5th Cycle APR Raw Data-Last'!$O$3:$O$1377)</f>
        <v>0</v>
      </c>
      <c r="R369" s="32">
        <f t="shared" si="4"/>
        <v>211</v>
      </c>
      <c r="S369" s="34">
        <f t="shared" si="5"/>
        <v>0</v>
      </c>
      <c r="T369" s="32">
        <f>VLOOKUP(C369,'5th Cycle APR Raw Data-Last'!$A$3:$S$1377,16,FALSE)</f>
        <v>690</v>
      </c>
      <c r="U369" s="32">
        <f>SUMIF('5th Cycle APR Raw Data-Last'!$A$3:$A$1377,'5th Cycle Summary-Final2'!$C369,'5th Cycle APR Raw Data-Last'!$Q$3:$Q$1377)</f>
        <v>91</v>
      </c>
      <c r="V369" s="32">
        <f t="shared" si="6"/>
        <v>599</v>
      </c>
      <c r="W369" s="34">
        <f t="shared" si="7"/>
        <v>0.13188405797101449</v>
      </c>
      <c r="X369" s="32">
        <f>VLOOKUP(C369,'5th Cycle APR Raw Data-Last'!$A$3:$S$1377,18,FALSE)</f>
        <v>1362</v>
      </c>
      <c r="Y369" s="32">
        <f>SUMIF('5th Cycle APR Raw Data-Last'!$A$3:$A$1377,'5th Cycle Summary-Final2'!$C369,'5th Cycle APR Raw Data-Last'!$S$3:$S$1377)</f>
        <v>91</v>
      </c>
      <c r="Z369" s="32">
        <f t="shared" si="8"/>
        <v>1271</v>
      </c>
    </row>
    <row r="370" spans="1:26" ht="12.75" customHeight="1" x14ac:dyDescent="0.15">
      <c r="A370" s="9" t="s">
        <v>528</v>
      </c>
      <c r="B370" s="9" t="s">
        <v>67</v>
      </c>
      <c r="C370" s="29" t="s">
        <v>529</v>
      </c>
      <c r="D370" s="32">
        <f>VLOOKUP(C370,'5th Cycle APR Raw Data-Last'!$A$3:$S$1377,6,FALSE)</f>
        <v>39</v>
      </c>
      <c r="E370" s="32">
        <f>SUMIF('5th Cycle APR Raw Data-Last'!$A$3:$A$1377,'5th Cycle Summary-Final2'!$C370,'5th Cycle APR Raw Data-Last'!G$3:G$1377)</f>
        <v>25</v>
      </c>
      <c r="F370" s="32">
        <f>SUMIF('5th Cycle APR Raw Data-Last'!$A$3:$A$1377,'5th Cycle Summary-Final2'!$C370,'5th Cycle APR Raw Data-Last'!H$3:H$1377)</f>
        <v>25</v>
      </c>
      <c r="G370" s="32">
        <f>SUMIF('5th Cycle APR Raw Data-Last'!$A$3:$A$1377,'5th Cycle Summary-Final2'!$C370,'5th Cycle APR Raw Data-Last'!I$3:I$1377)</f>
        <v>0</v>
      </c>
      <c r="H370" s="32">
        <f t="shared" si="0"/>
        <v>14</v>
      </c>
      <c r="I370" s="34">
        <f t="shared" si="1"/>
        <v>0.64102564102564108</v>
      </c>
      <c r="J370" s="32">
        <f>VLOOKUP(C370,'5th Cycle APR Raw Data-Last'!$A$3:$S$1377,10,FALSE)</f>
        <v>29</v>
      </c>
      <c r="K370" s="32">
        <f>SUMIF('5th Cycle APR Raw Data-Last'!$A$3:$A$1377,'5th Cycle Summary-Final2'!$C370,'5th Cycle APR Raw Data-Last'!K$3:K$1377)</f>
        <v>7</v>
      </c>
      <c r="L370" s="32">
        <f>SUMIF('5th Cycle APR Raw Data-Last'!$A$3:$A$1377,'5th Cycle Summary-Final2'!$C370,'5th Cycle APR Raw Data-Last'!L$3:L$1377)</f>
        <v>7</v>
      </c>
      <c r="M370" s="32">
        <f>SUMIF('5th Cycle APR Raw Data-Last'!$A$3:$A$1377,'5th Cycle Summary-Final2'!$C370,'5th Cycle APR Raw Data-Last'!M$3:M$1377)</f>
        <v>0</v>
      </c>
      <c r="N370" s="32">
        <f t="shared" si="2"/>
        <v>22</v>
      </c>
      <c r="O370" s="34">
        <f t="shared" si="3"/>
        <v>0.2413793103448276</v>
      </c>
      <c r="P370" s="32">
        <f>VLOOKUP(C370,'5th Cycle APR Raw Data-Last'!$A$3:$S$1377,14,FALSE)</f>
        <v>31</v>
      </c>
      <c r="Q370" s="32">
        <f>SUMIF('5th Cycle APR Raw Data-Last'!$A$3:$A$1377,'5th Cycle Summary-Final2'!$C370,'5th Cycle APR Raw Data-Last'!$O$3:$O$1377)</f>
        <v>5</v>
      </c>
      <c r="R370" s="32">
        <f t="shared" si="4"/>
        <v>26</v>
      </c>
      <c r="S370" s="34">
        <f t="shared" si="5"/>
        <v>0.16129032258064516</v>
      </c>
      <c r="T370" s="32">
        <f>VLOOKUP(C370,'5th Cycle APR Raw Data-Last'!$A$3:$S$1377,16,FALSE)</f>
        <v>122</v>
      </c>
      <c r="U370" s="32">
        <f>SUMIF('5th Cycle APR Raw Data-Last'!$A$3:$A$1377,'5th Cycle Summary-Final2'!$C370,'5th Cycle APR Raw Data-Last'!$Q$3:$Q$1377)</f>
        <v>35</v>
      </c>
      <c r="V370" s="32">
        <f t="shared" si="6"/>
        <v>87</v>
      </c>
      <c r="W370" s="34">
        <f t="shared" si="7"/>
        <v>0.28688524590163933</v>
      </c>
      <c r="X370" s="32">
        <f>VLOOKUP(C370,'5th Cycle APR Raw Data-Last'!$A$3:$S$1377,18,FALSE)</f>
        <v>221</v>
      </c>
      <c r="Y370" s="32">
        <f>SUMIF('5th Cycle APR Raw Data-Last'!$A$3:$A$1377,'5th Cycle Summary-Final2'!$C370,'5th Cycle APR Raw Data-Last'!$S$3:$S$1377)</f>
        <v>72</v>
      </c>
      <c r="Z370" s="32">
        <f t="shared" si="8"/>
        <v>149</v>
      </c>
    </row>
    <row r="371" spans="1:26" ht="12.75" customHeight="1" x14ac:dyDescent="0.15">
      <c r="A371" s="9" t="s">
        <v>528</v>
      </c>
      <c r="B371" s="9" t="s">
        <v>67</v>
      </c>
      <c r="C371" s="29" t="s">
        <v>546</v>
      </c>
      <c r="D371" s="32">
        <f>VLOOKUP(C371,'5th Cycle APR Raw Data-Last'!$A$3:$S$1377,6,FALSE)</f>
        <v>35</v>
      </c>
      <c r="E371" s="32">
        <f>SUMIF('5th Cycle APR Raw Data-Last'!$A$3:$A$1377,'5th Cycle Summary-Final2'!$C371,'5th Cycle APR Raw Data-Last'!G$3:G$1377)</f>
        <v>4</v>
      </c>
      <c r="F371" s="32">
        <f>SUMIF('5th Cycle APR Raw Data-Last'!$A$3:$A$1377,'5th Cycle Summary-Final2'!$C371,'5th Cycle APR Raw Data-Last'!H$3:H$1377)</f>
        <v>4</v>
      </c>
      <c r="G371" s="32">
        <f>SUMIF('5th Cycle APR Raw Data-Last'!$A$3:$A$1377,'5th Cycle Summary-Final2'!$C371,'5th Cycle APR Raw Data-Last'!I$3:I$1377)</f>
        <v>0</v>
      </c>
      <c r="H371" s="32">
        <f t="shared" si="0"/>
        <v>31</v>
      </c>
      <c r="I371" s="34">
        <f t="shared" si="1"/>
        <v>0.11428571428571428</v>
      </c>
      <c r="J371" s="32">
        <f>VLOOKUP(C371,'5th Cycle APR Raw Data-Last'!$A$3:$S$1377,10,FALSE)</f>
        <v>18</v>
      </c>
      <c r="K371" s="32">
        <f>SUMIF('5th Cycle APR Raw Data-Last'!$A$3:$A$1377,'5th Cycle Summary-Final2'!$C371,'5th Cycle APR Raw Data-Last'!K$3:K$1377)</f>
        <v>13</v>
      </c>
      <c r="L371" s="32">
        <f>SUMIF('5th Cycle APR Raw Data-Last'!$A$3:$A$1377,'5th Cycle Summary-Final2'!$C371,'5th Cycle APR Raw Data-Last'!L$3:L$1377)</f>
        <v>3</v>
      </c>
      <c r="M371" s="32">
        <f>SUMIF('5th Cycle APR Raw Data-Last'!$A$3:$A$1377,'5th Cycle Summary-Final2'!$C371,'5th Cycle APR Raw Data-Last'!M$3:M$1377)</f>
        <v>10</v>
      </c>
      <c r="N371" s="32">
        <f t="shared" si="2"/>
        <v>5</v>
      </c>
      <c r="O371" s="34">
        <f t="shared" si="3"/>
        <v>0.72222222222222221</v>
      </c>
      <c r="P371" s="32">
        <f>VLOOKUP(C371,'5th Cycle APR Raw Data-Last'!$A$3:$S$1377,14,FALSE)</f>
        <v>18</v>
      </c>
      <c r="Q371" s="32">
        <f>SUMIF('5th Cycle APR Raw Data-Last'!$A$3:$A$1377,'5th Cycle Summary-Final2'!$C371,'5th Cycle APR Raw Data-Last'!$O$3:$O$1377)</f>
        <v>11</v>
      </c>
      <c r="R371" s="32">
        <f t="shared" si="4"/>
        <v>7</v>
      </c>
      <c r="S371" s="34">
        <f t="shared" si="5"/>
        <v>0.61111111111111116</v>
      </c>
      <c r="T371" s="32">
        <f>VLOOKUP(C371,'5th Cycle APR Raw Data-Last'!$A$3:$S$1377,16,FALSE)</f>
        <v>66</v>
      </c>
      <c r="U371" s="32">
        <f>SUMIF('5th Cycle APR Raw Data-Last'!$A$3:$A$1377,'5th Cycle Summary-Final2'!$C371,'5th Cycle APR Raw Data-Last'!$Q$3:$Q$1377)</f>
        <v>38</v>
      </c>
      <c r="V371" s="32">
        <f t="shared" si="6"/>
        <v>28</v>
      </c>
      <c r="W371" s="34">
        <f t="shared" si="7"/>
        <v>0.5757575757575758</v>
      </c>
      <c r="X371" s="32">
        <f>VLOOKUP(C371,'5th Cycle APR Raw Data-Last'!$A$3:$S$1377,18,FALSE)</f>
        <v>137</v>
      </c>
      <c r="Y371" s="32">
        <f>SUMIF('5th Cycle APR Raw Data-Last'!$A$3:$A$1377,'5th Cycle Summary-Final2'!$C371,'5th Cycle APR Raw Data-Last'!$S$3:$S$1377)</f>
        <v>66</v>
      </c>
      <c r="Z371" s="32">
        <f t="shared" si="8"/>
        <v>71</v>
      </c>
    </row>
    <row r="372" spans="1:26" ht="12.75" customHeight="1" x14ac:dyDescent="0.15">
      <c r="A372" s="9" t="s">
        <v>528</v>
      </c>
      <c r="B372" s="9" t="s">
        <v>67</v>
      </c>
      <c r="C372" s="29" t="s">
        <v>573</v>
      </c>
      <c r="D372" s="32">
        <f>VLOOKUP(C372,'5th Cycle APR Raw Data-Last'!$A$3:$S$1377,6,FALSE)</f>
        <v>31</v>
      </c>
      <c r="E372" s="32">
        <f>SUMIF('5th Cycle APR Raw Data-Last'!$A$3:$A$1377,'5th Cycle Summary-Final2'!$C372,'5th Cycle APR Raw Data-Last'!G$3:G$1377)</f>
        <v>12</v>
      </c>
      <c r="F372" s="32">
        <f>SUMIF('5th Cycle APR Raw Data-Last'!$A$3:$A$1377,'5th Cycle Summary-Final2'!$C372,'5th Cycle APR Raw Data-Last'!H$3:H$1377)</f>
        <v>12</v>
      </c>
      <c r="G372" s="32">
        <f>SUMIF('5th Cycle APR Raw Data-Last'!$A$3:$A$1377,'5th Cycle Summary-Final2'!$C372,'5th Cycle APR Raw Data-Last'!I$3:I$1377)</f>
        <v>0</v>
      </c>
      <c r="H372" s="32">
        <f t="shared" si="0"/>
        <v>19</v>
      </c>
      <c r="I372" s="34">
        <f t="shared" si="1"/>
        <v>0.38709677419354838</v>
      </c>
      <c r="J372" s="32">
        <f>VLOOKUP(C372,'5th Cycle APR Raw Data-Last'!$A$3:$S$1377,10,FALSE)</f>
        <v>24</v>
      </c>
      <c r="K372" s="32">
        <f>SUMIF('5th Cycle APR Raw Data-Last'!$A$3:$A$1377,'5th Cycle Summary-Final2'!$C372,'5th Cycle APR Raw Data-Last'!K$3:K$1377)</f>
        <v>21</v>
      </c>
      <c r="L372" s="32">
        <f>SUMIF('5th Cycle APR Raw Data-Last'!$A$3:$A$1377,'5th Cycle Summary-Final2'!$C372,'5th Cycle APR Raw Data-Last'!L$3:L$1377)</f>
        <v>21</v>
      </c>
      <c r="M372" s="32">
        <f>SUMIF('5th Cycle APR Raw Data-Last'!$A$3:$A$1377,'5th Cycle Summary-Final2'!$C372,'5th Cycle APR Raw Data-Last'!M$3:M$1377)</f>
        <v>0</v>
      </c>
      <c r="N372" s="32">
        <f t="shared" si="2"/>
        <v>3</v>
      </c>
      <c r="O372" s="34">
        <f t="shared" si="3"/>
        <v>0.875</v>
      </c>
      <c r="P372" s="32">
        <f>VLOOKUP(C372,'5th Cycle APR Raw Data-Last'!$A$3:$S$1377,14,FALSE)</f>
        <v>26</v>
      </c>
      <c r="Q372" s="32">
        <f>SUMIF('5th Cycle APR Raw Data-Last'!$A$3:$A$1377,'5th Cycle Summary-Final2'!$C372,'5th Cycle APR Raw Data-Last'!$O$3:$O$1377)</f>
        <v>42</v>
      </c>
      <c r="R372" s="32">
        <f t="shared" si="4"/>
        <v>0</v>
      </c>
      <c r="S372" s="34">
        <f t="shared" si="5"/>
        <v>1.6153846153846154</v>
      </c>
      <c r="T372" s="32">
        <f>VLOOKUP(C372,'5th Cycle APR Raw Data-Last'!$A$3:$S$1377,16,FALSE)</f>
        <v>76</v>
      </c>
      <c r="U372" s="32">
        <f>SUMIF('5th Cycle APR Raw Data-Last'!$A$3:$A$1377,'5th Cycle Summary-Final2'!$C372,'5th Cycle APR Raw Data-Last'!$Q$3:$Q$1377)</f>
        <v>110</v>
      </c>
      <c r="V372" s="32">
        <f t="shared" si="6"/>
        <v>0</v>
      </c>
      <c r="W372" s="34">
        <f t="shared" si="7"/>
        <v>1.4473684210526316</v>
      </c>
      <c r="X372" s="32">
        <f>VLOOKUP(C372,'5th Cycle APR Raw Data-Last'!$A$3:$S$1377,18,FALSE)</f>
        <v>157</v>
      </c>
      <c r="Y372" s="32">
        <f>SUMIF('5th Cycle APR Raw Data-Last'!$A$3:$A$1377,'5th Cycle Summary-Final2'!$C372,'5th Cycle APR Raw Data-Last'!$S$3:$S$1377)</f>
        <v>185</v>
      </c>
      <c r="Z372" s="32">
        <f t="shared" si="8"/>
        <v>22</v>
      </c>
    </row>
    <row r="373" spans="1:26" ht="12.75" customHeight="1" x14ac:dyDescent="0.15">
      <c r="A373" s="9" t="s">
        <v>528</v>
      </c>
      <c r="B373" s="9" t="s">
        <v>67</v>
      </c>
      <c r="C373" s="29" t="s">
        <v>574</v>
      </c>
      <c r="D373" s="32">
        <f>VLOOKUP(C373,'5th Cycle APR Raw Data-Last'!$A$3:$S$1377,6,FALSE)</f>
        <v>199</v>
      </c>
      <c r="E373" s="32">
        <f>SUMIF('5th Cycle APR Raw Data-Last'!$A$3:$A$1377,'5th Cycle Summary-Final2'!$C373,'5th Cycle APR Raw Data-Last'!G$3:G$1377)</f>
        <v>9</v>
      </c>
      <c r="F373" s="32">
        <f>SUMIF('5th Cycle APR Raw Data-Last'!$A$3:$A$1377,'5th Cycle Summary-Final2'!$C373,'5th Cycle APR Raw Data-Last'!H$3:H$1377)</f>
        <v>9</v>
      </c>
      <c r="G373" s="32">
        <f>SUMIF('5th Cycle APR Raw Data-Last'!$A$3:$A$1377,'5th Cycle Summary-Final2'!$C373,'5th Cycle APR Raw Data-Last'!I$3:I$1377)</f>
        <v>0</v>
      </c>
      <c r="H373" s="32">
        <f t="shared" si="0"/>
        <v>190</v>
      </c>
      <c r="I373" s="34">
        <f t="shared" si="1"/>
        <v>4.5226130653266333E-2</v>
      </c>
      <c r="J373" s="32">
        <f>VLOOKUP(C373,'5th Cycle APR Raw Data-Last'!$A$3:$S$1377,10,FALSE)</f>
        <v>103</v>
      </c>
      <c r="K373" s="32">
        <f>SUMIF('5th Cycle APR Raw Data-Last'!$A$3:$A$1377,'5th Cycle Summary-Final2'!$C373,'5th Cycle APR Raw Data-Last'!K$3:K$1377)</f>
        <v>14</v>
      </c>
      <c r="L373" s="32">
        <f>SUMIF('5th Cycle APR Raw Data-Last'!$A$3:$A$1377,'5th Cycle Summary-Final2'!$C373,'5th Cycle APR Raw Data-Last'!L$3:L$1377)</f>
        <v>14</v>
      </c>
      <c r="M373" s="32">
        <f>SUMIF('5th Cycle APR Raw Data-Last'!$A$3:$A$1377,'5th Cycle Summary-Final2'!$C373,'5th Cycle APR Raw Data-Last'!M$3:M$1377)</f>
        <v>0</v>
      </c>
      <c r="N373" s="32">
        <f t="shared" si="2"/>
        <v>89</v>
      </c>
      <c r="O373" s="34">
        <f t="shared" si="3"/>
        <v>0.13592233009708737</v>
      </c>
      <c r="P373" s="32">
        <f>VLOOKUP(C373,'5th Cycle APR Raw Data-Last'!$A$3:$S$1377,14,FALSE)</f>
        <v>121</v>
      </c>
      <c r="Q373" s="32">
        <f>SUMIF('5th Cycle APR Raw Data-Last'!$A$3:$A$1377,'5th Cycle Summary-Final2'!$C373,'5th Cycle APR Raw Data-Last'!$O$3:$O$1377)</f>
        <v>24</v>
      </c>
      <c r="R373" s="32">
        <f t="shared" si="4"/>
        <v>97</v>
      </c>
      <c r="S373" s="34">
        <f t="shared" si="5"/>
        <v>0.19834710743801653</v>
      </c>
      <c r="T373" s="32">
        <f>VLOOKUP(C373,'5th Cycle APR Raw Data-Last'!$A$3:$S$1377,16,FALSE)</f>
        <v>322</v>
      </c>
      <c r="U373" s="32">
        <f>SUMIF('5th Cycle APR Raw Data-Last'!$A$3:$A$1377,'5th Cycle Summary-Final2'!$C373,'5th Cycle APR Raw Data-Last'!$Q$3:$Q$1377)</f>
        <v>591</v>
      </c>
      <c r="V373" s="32">
        <f t="shared" si="6"/>
        <v>0</v>
      </c>
      <c r="W373" s="34">
        <f t="shared" si="7"/>
        <v>1.8354037267080745</v>
      </c>
      <c r="X373" s="32">
        <f>VLOOKUP(C373,'5th Cycle APR Raw Data-Last'!$A$3:$S$1377,18,FALSE)</f>
        <v>745</v>
      </c>
      <c r="Y373" s="32">
        <f>SUMIF('5th Cycle APR Raw Data-Last'!$A$3:$A$1377,'5th Cycle Summary-Final2'!$C373,'5th Cycle APR Raw Data-Last'!$S$3:$S$1377)</f>
        <v>638</v>
      </c>
      <c r="Z373" s="32">
        <f t="shared" si="8"/>
        <v>376</v>
      </c>
    </row>
    <row r="374" spans="1:26" ht="12.75" customHeight="1" x14ac:dyDescent="0.15">
      <c r="A374" s="9" t="s">
        <v>528</v>
      </c>
      <c r="B374" s="9" t="s">
        <v>67</v>
      </c>
      <c r="C374" s="29" t="s">
        <v>575</v>
      </c>
      <c r="D374" s="32">
        <f>VLOOKUP(C374,'5th Cycle APR Raw Data-Last'!$A$3:$S$1377,6,FALSE)</f>
        <v>181</v>
      </c>
      <c r="E374" s="32">
        <f>SUMIF('5th Cycle APR Raw Data-Last'!$A$3:$A$1377,'5th Cycle Summary-Final2'!$C374,'5th Cycle APR Raw Data-Last'!G$3:G$1377)</f>
        <v>0</v>
      </c>
      <c r="F374" s="32">
        <f>SUMIF('5th Cycle APR Raw Data-Last'!$A$3:$A$1377,'5th Cycle Summary-Final2'!$C374,'5th Cycle APR Raw Data-Last'!H$3:H$1377)</f>
        <v>0</v>
      </c>
      <c r="G374" s="32">
        <f>SUMIF('5th Cycle APR Raw Data-Last'!$A$3:$A$1377,'5th Cycle Summary-Final2'!$C374,'5th Cycle APR Raw Data-Last'!I$3:I$1377)</f>
        <v>0</v>
      </c>
      <c r="H374" s="32">
        <f t="shared" si="0"/>
        <v>181</v>
      </c>
      <c r="I374" s="34">
        <f t="shared" si="1"/>
        <v>0</v>
      </c>
      <c r="J374" s="32">
        <f>VLOOKUP(C374,'5th Cycle APR Raw Data-Last'!$A$3:$S$1377,10,FALSE)</f>
        <v>107</v>
      </c>
      <c r="K374" s="32">
        <f>SUMIF('5th Cycle APR Raw Data-Last'!$A$3:$A$1377,'5th Cycle Summary-Final2'!$C374,'5th Cycle APR Raw Data-Last'!K$3:K$1377)</f>
        <v>0</v>
      </c>
      <c r="L374" s="32">
        <f>SUMIF('5th Cycle APR Raw Data-Last'!$A$3:$A$1377,'5th Cycle Summary-Final2'!$C374,'5th Cycle APR Raw Data-Last'!L$3:L$1377)</f>
        <v>0</v>
      </c>
      <c r="M374" s="32">
        <f>SUMIF('5th Cycle APR Raw Data-Last'!$A$3:$A$1377,'5th Cycle Summary-Final2'!$C374,'5th Cycle APR Raw Data-Last'!M$3:M$1377)</f>
        <v>0</v>
      </c>
      <c r="N374" s="32">
        <f t="shared" si="2"/>
        <v>107</v>
      </c>
      <c r="O374" s="34">
        <f t="shared" si="3"/>
        <v>0</v>
      </c>
      <c r="P374" s="32">
        <f>VLOOKUP(C374,'5th Cycle APR Raw Data-Last'!$A$3:$S$1377,14,FALSE)</f>
        <v>127</v>
      </c>
      <c r="Q374" s="32">
        <f>SUMIF('5th Cycle APR Raw Data-Last'!$A$3:$A$1377,'5th Cycle Summary-Final2'!$C374,'5th Cycle APR Raw Data-Last'!$O$3:$O$1377)</f>
        <v>14</v>
      </c>
      <c r="R374" s="32">
        <f t="shared" si="4"/>
        <v>113</v>
      </c>
      <c r="S374" s="34">
        <f t="shared" si="5"/>
        <v>0.11023622047244094</v>
      </c>
      <c r="T374" s="32">
        <f>VLOOKUP(C374,'5th Cycle APR Raw Data-Last'!$A$3:$S$1377,16,FALSE)</f>
        <v>484</v>
      </c>
      <c r="U374" s="32">
        <f>SUMIF('5th Cycle APR Raw Data-Last'!$A$3:$A$1377,'5th Cycle Summary-Final2'!$C374,'5th Cycle APR Raw Data-Last'!$Q$3:$Q$1377)</f>
        <v>379</v>
      </c>
      <c r="V374" s="32">
        <f t="shared" si="6"/>
        <v>105</v>
      </c>
      <c r="W374" s="34">
        <f t="shared" si="7"/>
        <v>0.78305785123966942</v>
      </c>
      <c r="X374" s="32">
        <f>VLOOKUP(C374,'5th Cycle APR Raw Data-Last'!$A$3:$S$1377,18,FALSE)</f>
        <v>899</v>
      </c>
      <c r="Y374" s="32">
        <f>SUMIF('5th Cycle APR Raw Data-Last'!$A$3:$A$1377,'5th Cycle Summary-Final2'!$C374,'5th Cycle APR Raw Data-Last'!$S$3:$S$1377)</f>
        <v>393</v>
      </c>
      <c r="Z374" s="32">
        <f t="shared" si="8"/>
        <v>506</v>
      </c>
    </row>
    <row r="375" spans="1:26" ht="12.75" customHeight="1" x14ac:dyDescent="0.15">
      <c r="A375" s="9" t="s">
        <v>528</v>
      </c>
      <c r="B375" s="9" t="s">
        <v>67</v>
      </c>
      <c r="C375" s="29" t="s">
        <v>576</v>
      </c>
      <c r="D375" s="32">
        <f>VLOOKUP(C375,'5th Cycle APR Raw Data-Last'!$A$3:$S$1377,6,FALSE)</f>
        <v>1041</v>
      </c>
      <c r="E375" s="32">
        <f>SUMIF('5th Cycle APR Raw Data-Last'!$A$3:$A$1377,'5th Cycle Summary-Final2'!$C375,'5th Cycle APR Raw Data-Last'!G$3:G$1377)</f>
        <v>105</v>
      </c>
      <c r="F375" s="32">
        <f>SUMIF('5th Cycle APR Raw Data-Last'!$A$3:$A$1377,'5th Cycle Summary-Final2'!$C375,'5th Cycle APR Raw Data-Last'!H$3:H$1377)</f>
        <v>105</v>
      </c>
      <c r="G375" s="32">
        <f>SUMIF('5th Cycle APR Raw Data-Last'!$A$3:$A$1377,'5th Cycle Summary-Final2'!$C375,'5th Cycle APR Raw Data-Last'!I$3:I$1377)</f>
        <v>0</v>
      </c>
      <c r="H375" s="32">
        <f t="shared" si="0"/>
        <v>936</v>
      </c>
      <c r="I375" s="34">
        <f t="shared" si="1"/>
        <v>0.10086455331412104</v>
      </c>
      <c r="J375" s="32">
        <f>VLOOKUP(C375,'5th Cycle APR Raw Data-Last'!$A$3:$S$1377,10,FALSE)</f>
        <v>671</v>
      </c>
      <c r="K375" s="32">
        <f>SUMIF('5th Cycle APR Raw Data-Last'!$A$3:$A$1377,'5th Cycle Summary-Final2'!$C375,'5th Cycle APR Raw Data-Last'!K$3:K$1377)</f>
        <v>139</v>
      </c>
      <c r="L375" s="32">
        <f>SUMIF('5th Cycle APR Raw Data-Last'!$A$3:$A$1377,'5th Cycle Summary-Final2'!$C375,'5th Cycle APR Raw Data-Last'!L$3:L$1377)</f>
        <v>139</v>
      </c>
      <c r="M375" s="32">
        <f>SUMIF('5th Cycle APR Raw Data-Last'!$A$3:$A$1377,'5th Cycle Summary-Final2'!$C375,'5th Cycle APR Raw Data-Last'!M$3:M$1377)</f>
        <v>0</v>
      </c>
      <c r="N375" s="32">
        <f t="shared" si="2"/>
        <v>532</v>
      </c>
      <c r="O375" s="34">
        <f t="shared" si="3"/>
        <v>0.20715350223546944</v>
      </c>
      <c r="P375" s="32">
        <f>VLOOKUP(C375,'5th Cycle APR Raw Data-Last'!$A$3:$S$1377,14,FALSE)</f>
        <v>759</v>
      </c>
      <c r="Q375" s="32">
        <f>SUMIF('5th Cycle APR Raw Data-Last'!$A$3:$A$1377,'5th Cycle Summary-Final2'!$C375,'5th Cycle APR Raw Data-Last'!$O$3:$O$1377)</f>
        <v>50</v>
      </c>
      <c r="R375" s="32">
        <f t="shared" si="4"/>
        <v>709</v>
      </c>
      <c r="S375" s="34">
        <f t="shared" si="5"/>
        <v>6.5876152832674575E-2</v>
      </c>
      <c r="T375" s="32">
        <f>VLOOKUP(C375,'5th Cycle APR Raw Data-Last'!$A$3:$S$1377,16,FALSE)</f>
        <v>2612</v>
      </c>
      <c r="U375" s="32">
        <f>SUMIF('5th Cycle APR Raw Data-Last'!$A$3:$A$1377,'5th Cycle Summary-Final2'!$C375,'5th Cycle APR Raw Data-Last'!$Q$3:$Q$1377)</f>
        <v>732</v>
      </c>
      <c r="V375" s="32">
        <f t="shared" si="6"/>
        <v>1880</v>
      </c>
      <c r="W375" s="34">
        <f t="shared" si="7"/>
        <v>0.28024502297090353</v>
      </c>
      <c r="X375" s="32">
        <f>VLOOKUP(C375,'5th Cycle APR Raw Data-Last'!$A$3:$S$1377,18,FALSE)</f>
        <v>5083</v>
      </c>
      <c r="Y375" s="32">
        <f>SUMIF('5th Cycle APR Raw Data-Last'!$A$3:$A$1377,'5th Cycle Summary-Final2'!$C375,'5th Cycle APR Raw Data-Last'!$S$3:$S$1377)</f>
        <v>1026</v>
      </c>
      <c r="Z375" s="32">
        <f t="shared" si="8"/>
        <v>4057</v>
      </c>
    </row>
    <row r="376" spans="1:26" ht="12.75" customHeight="1" x14ac:dyDescent="0.15">
      <c r="A376" s="9" t="s">
        <v>528</v>
      </c>
      <c r="B376" s="9" t="s">
        <v>67</v>
      </c>
      <c r="C376" s="29" t="s">
        <v>578</v>
      </c>
      <c r="D376" s="32">
        <f>VLOOKUP(C376,'5th Cycle APR Raw Data-Last'!$A$3:$S$1377,6,FALSE)</f>
        <v>32</v>
      </c>
      <c r="E376" s="32">
        <f>SUMIF('5th Cycle APR Raw Data-Last'!$A$3:$A$1377,'5th Cycle Summary-Final2'!$C376,'5th Cycle APR Raw Data-Last'!G$3:G$1377)</f>
        <v>0</v>
      </c>
      <c r="F376" s="32">
        <f>SUMIF('5th Cycle APR Raw Data-Last'!$A$3:$A$1377,'5th Cycle Summary-Final2'!$C376,'5th Cycle APR Raw Data-Last'!H$3:H$1377)</f>
        <v>0</v>
      </c>
      <c r="G376" s="32">
        <f>SUMIF('5th Cycle APR Raw Data-Last'!$A$3:$A$1377,'5th Cycle Summary-Final2'!$C376,'5th Cycle APR Raw Data-Last'!I$3:I$1377)</f>
        <v>0</v>
      </c>
      <c r="H376" s="32">
        <f t="shared" si="0"/>
        <v>32</v>
      </c>
      <c r="I376" s="34">
        <f t="shared" si="1"/>
        <v>0</v>
      </c>
      <c r="J376" s="32">
        <f>VLOOKUP(C376,'5th Cycle APR Raw Data-Last'!$A$3:$S$1377,10,FALSE)</f>
        <v>28</v>
      </c>
      <c r="K376" s="32">
        <f>SUMIF('5th Cycle APR Raw Data-Last'!$A$3:$A$1377,'5th Cycle Summary-Final2'!$C376,'5th Cycle APR Raw Data-Last'!K$3:K$1377)</f>
        <v>3</v>
      </c>
      <c r="L376" s="32">
        <f>SUMIF('5th Cycle APR Raw Data-Last'!$A$3:$A$1377,'5th Cycle Summary-Final2'!$C376,'5th Cycle APR Raw Data-Last'!L$3:L$1377)</f>
        <v>3</v>
      </c>
      <c r="M376" s="32">
        <f>SUMIF('5th Cycle APR Raw Data-Last'!$A$3:$A$1377,'5th Cycle Summary-Final2'!$C376,'5th Cycle APR Raw Data-Last'!M$3:M$1377)</f>
        <v>0</v>
      </c>
      <c r="N376" s="32">
        <f t="shared" si="2"/>
        <v>25</v>
      </c>
      <c r="O376" s="34">
        <f t="shared" si="3"/>
        <v>0.10714285714285714</v>
      </c>
      <c r="P376" s="32">
        <f>VLOOKUP(C376,'5th Cycle APR Raw Data-Last'!$A$3:$S$1377,14,FALSE)</f>
        <v>29</v>
      </c>
      <c r="Q376" s="32">
        <f>SUMIF('5th Cycle APR Raw Data-Last'!$A$3:$A$1377,'5th Cycle Summary-Final2'!$C376,'5th Cycle APR Raw Data-Last'!$O$3:$O$1377)</f>
        <v>15</v>
      </c>
      <c r="R376" s="32">
        <f t="shared" si="4"/>
        <v>14</v>
      </c>
      <c r="S376" s="34">
        <f t="shared" si="5"/>
        <v>0.51724137931034486</v>
      </c>
      <c r="T376" s="32">
        <f>VLOOKUP(C376,'5th Cycle APR Raw Data-Last'!$A$3:$S$1377,16,FALSE)</f>
        <v>87</v>
      </c>
      <c r="U376" s="32">
        <f>SUMIF('5th Cycle APR Raw Data-Last'!$A$3:$A$1377,'5th Cycle Summary-Final2'!$C376,'5th Cycle APR Raw Data-Last'!$Q$3:$Q$1377)</f>
        <v>19</v>
      </c>
      <c r="V376" s="32">
        <f t="shared" si="6"/>
        <v>68</v>
      </c>
      <c r="W376" s="34">
        <f t="shared" si="7"/>
        <v>0.21839080459770116</v>
      </c>
      <c r="X376" s="32">
        <f>VLOOKUP(C376,'5th Cycle APR Raw Data-Last'!$A$3:$S$1377,18,FALSE)</f>
        <v>176</v>
      </c>
      <c r="Y376" s="32">
        <f>SUMIF('5th Cycle APR Raw Data-Last'!$A$3:$A$1377,'5th Cycle Summary-Final2'!$C376,'5th Cycle APR Raw Data-Last'!$S$3:$S$1377)</f>
        <v>37</v>
      </c>
      <c r="Z376" s="32">
        <f t="shared" si="8"/>
        <v>139</v>
      </c>
    </row>
    <row r="377" spans="1:26" ht="12.75" customHeight="1" x14ac:dyDescent="0.15">
      <c r="A377" s="9" t="s">
        <v>528</v>
      </c>
      <c r="B377" s="9" t="s">
        <v>67</v>
      </c>
      <c r="C377" s="29" t="s">
        <v>528</v>
      </c>
      <c r="D377" s="32">
        <f>VLOOKUP(C377,'5th Cycle APR Raw Data-Last'!$A$3:$S$1377,6,FALSE)</f>
        <v>24</v>
      </c>
      <c r="E377" s="32">
        <f>SUMIF('5th Cycle APR Raw Data-Last'!$A$3:$A$1377,'5th Cycle Summary-Final2'!$C377,'5th Cycle APR Raw Data-Last'!G$3:G$1377)</f>
        <v>0</v>
      </c>
      <c r="F377" s="32">
        <f>SUMIF('5th Cycle APR Raw Data-Last'!$A$3:$A$1377,'5th Cycle Summary-Final2'!$C377,'5th Cycle APR Raw Data-Last'!H$3:H$1377)</f>
        <v>0</v>
      </c>
      <c r="G377" s="32">
        <f>SUMIF('5th Cycle APR Raw Data-Last'!$A$3:$A$1377,'5th Cycle Summary-Final2'!$C377,'5th Cycle APR Raw Data-Last'!I$3:I$1377)</f>
        <v>0</v>
      </c>
      <c r="H377" s="32">
        <f t="shared" si="0"/>
        <v>24</v>
      </c>
      <c r="I377" s="34">
        <f t="shared" si="1"/>
        <v>0</v>
      </c>
      <c r="J377" s="32">
        <f>VLOOKUP(C377,'5th Cycle APR Raw Data-Last'!$A$3:$S$1377,10,FALSE)</f>
        <v>23</v>
      </c>
      <c r="K377" s="32">
        <f>SUMIF('5th Cycle APR Raw Data-Last'!$A$3:$A$1377,'5th Cycle Summary-Final2'!$C377,'5th Cycle APR Raw Data-Last'!K$3:K$1377)</f>
        <v>0</v>
      </c>
      <c r="L377" s="32">
        <f>SUMIF('5th Cycle APR Raw Data-Last'!$A$3:$A$1377,'5th Cycle Summary-Final2'!$C377,'5th Cycle APR Raw Data-Last'!L$3:L$1377)</f>
        <v>0</v>
      </c>
      <c r="M377" s="32">
        <f>SUMIF('5th Cycle APR Raw Data-Last'!$A$3:$A$1377,'5th Cycle Summary-Final2'!$C377,'5th Cycle APR Raw Data-Last'!M$3:M$1377)</f>
        <v>0</v>
      </c>
      <c r="N377" s="32">
        <f t="shared" si="2"/>
        <v>23</v>
      </c>
      <c r="O377" s="34">
        <f t="shared" si="3"/>
        <v>0</v>
      </c>
      <c r="P377" s="32">
        <f>VLOOKUP(C377,'5th Cycle APR Raw Data-Last'!$A$3:$S$1377,14,FALSE)</f>
        <v>27</v>
      </c>
      <c r="Q377" s="32">
        <f>SUMIF('5th Cycle APR Raw Data-Last'!$A$3:$A$1377,'5th Cycle Summary-Final2'!$C377,'5th Cycle APR Raw Data-Last'!$O$3:$O$1377)</f>
        <v>1</v>
      </c>
      <c r="R377" s="32">
        <f t="shared" si="4"/>
        <v>26</v>
      </c>
      <c r="S377" s="34">
        <f t="shared" si="5"/>
        <v>3.7037037037037035E-2</v>
      </c>
      <c r="T377" s="32">
        <f>VLOOKUP(C377,'5th Cycle APR Raw Data-Last'!$A$3:$S$1377,16,FALSE)</f>
        <v>63</v>
      </c>
      <c r="U377" s="32">
        <f>SUMIF('5th Cycle APR Raw Data-Last'!$A$3:$A$1377,'5th Cycle Summary-Final2'!$C377,'5th Cycle APR Raw Data-Last'!$Q$3:$Q$1377)</f>
        <v>21</v>
      </c>
      <c r="V377" s="32">
        <f t="shared" si="6"/>
        <v>42</v>
      </c>
      <c r="W377" s="34">
        <f t="shared" si="7"/>
        <v>0.33333333333333331</v>
      </c>
      <c r="X377" s="32">
        <f>VLOOKUP(C377,'5th Cycle APR Raw Data-Last'!$A$3:$S$1377,18,FALSE)</f>
        <v>137</v>
      </c>
      <c r="Y377" s="32">
        <f>SUMIF('5th Cycle APR Raw Data-Last'!$A$3:$A$1377,'5th Cycle Summary-Final2'!$C377,'5th Cycle APR Raw Data-Last'!$S$3:$S$1377)</f>
        <v>22</v>
      </c>
      <c r="Z377" s="32">
        <f t="shared" si="8"/>
        <v>115</v>
      </c>
    </row>
    <row r="378" spans="1:26" ht="12.75" customHeight="1" x14ac:dyDescent="0.15">
      <c r="A378" s="9" t="s">
        <v>528</v>
      </c>
      <c r="B378" s="9" t="s">
        <v>67</v>
      </c>
      <c r="C378" s="29" t="s">
        <v>579</v>
      </c>
      <c r="D378" s="32">
        <f>VLOOKUP(C378,'5th Cycle APR Raw Data-Last'!$A$3:$S$1377,6,FALSE)</f>
        <v>126</v>
      </c>
      <c r="E378" s="32">
        <f>SUMIF('5th Cycle APR Raw Data-Last'!$A$3:$A$1377,'5th Cycle Summary-Final2'!$C378,'5th Cycle APR Raw Data-Last'!G$3:G$1377)</f>
        <v>103</v>
      </c>
      <c r="F378" s="32">
        <f>SUMIF('5th Cycle APR Raw Data-Last'!$A$3:$A$1377,'5th Cycle Summary-Final2'!$C378,'5th Cycle APR Raw Data-Last'!H$3:H$1377)</f>
        <v>103</v>
      </c>
      <c r="G378" s="32">
        <f>SUMIF('5th Cycle APR Raw Data-Last'!$A$3:$A$1377,'5th Cycle Summary-Final2'!$C378,'5th Cycle APR Raw Data-Last'!I$3:I$1377)</f>
        <v>0</v>
      </c>
      <c r="H378" s="32">
        <f t="shared" si="0"/>
        <v>23</v>
      </c>
      <c r="I378" s="34">
        <f t="shared" si="1"/>
        <v>0.81746031746031744</v>
      </c>
      <c r="J378" s="32">
        <f>VLOOKUP(C378,'5th Cycle APR Raw Data-Last'!$A$3:$S$1377,10,FALSE)</f>
        <v>37</v>
      </c>
      <c r="K378" s="32">
        <f>SUMIF('5th Cycle APR Raw Data-Last'!$A$3:$A$1377,'5th Cycle Summary-Final2'!$C378,'5th Cycle APR Raw Data-Last'!K$3:K$1377)</f>
        <v>81</v>
      </c>
      <c r="L378" s="32">
        <f>SUMIF('5th Cycle APR Raw Data-Last'!$A$3:$A$1377,'5th Cycle Summary-Final2'!$C378,'5th Cycle APR Raw Data-Last'!L$3:L$1377)</f>
        <v>80</v>
      </c>
      <c r="M378" s="32">
        <f>SUMIF('5th Cycle APR Raw Data-Last'!$A$3:$A$1377,'5th Cycle Summary-Final2'!$C378,'5th Cycle APR Raw Data-Last'!M$3:M$1377)</f>
        <v>1</v>
      </c>
      <c r="N378" s="32">
        <f t="shared" si="2"/>
        <v>0</v>
      </c>
      <c r="O378" s="34">
        <f t="shared" si="3"/>
        <v>2.189189189189189</v>
      </c>
      <c r="P378" s="32">
        <f>VLOOKUP(C378,'5th Cycle APR Raw Data-Last'!$A$3:$S$1377,14,FALSE)</f>
        <v>160</v>
      </c>
      <c r="Q378" s="32">
        <f>SUMIF('5th Cycle APR Raw Data-Last'!$A$3:$A$1377,'5th Cycle Summary-Final2'!$C378,'5th Cycle APR Raw Data-Last'!$O$3:$O$1377)</f>
        <v>188</v>
      </c>
      <c r="R378" s="32">
        <f t="shared" si="4"/>
        <v>0</v>
      </c>
      <c r="S378" s="34">
        <f t="shared" si="5"/>
        <v>1.175</v>
      </c>
      <c r="T378" s="32">
        <f>VLOOKUP(C378,'5th Cycle APR Raw Data-Last'!$A$3:$S$1377,16,FALSE)</f>
        <v>192</v>
      </c>
      <c r="U378" s="32">
        <f>SUMIF('5th Cycle APR Raw Data-Last'!$A$3:$A$1377,'5th Cycle Summary-Final2'!$C378,'5th Cycle APR Raw Data-Last'!$Q$3:$Q$1377)</f>
        <v>452</v>
      </c>
      <c r="V378" s="32">
        <f t="shared" si="6"/>
        <v>0</v>
      </c>
      <c r="W378" s="34">
        <f t="shared" si="7"/>
        <v>2.3541666666666665</v>
      </c>
      <c r="X378" s="32">
        <f>VLOOKUP(C378,'5th Cycle APR Raw Data-Last'!$A$3:$S$1377,18,FALSE)</f>
        <v>515</v>
      </c>
      <c r="Y378" s="32">
        <f>SUMIF('5th Cycle APR Raw Data-Last'!$A$3:$A$1377,'5th Cycle Summary-Final2'!$C378,'5th Cycle APR Raw Data-Last'!$S$3:$S$1377)</f>
        <v>824</v>
      </c>
      <c r="Z378" s="32">
        <f t="shared" si="8"/>
        <v>23</v>
      </c>
    </row>
    <row r="379" spans="1:26" ht="12.75" customHeight="1" x14ac:dyDescent="0.15">
      <c r="A379" s="9" t="s">
        <v>528</v>
      </c>
      <c r="B379" s="9" t="s">
        <v>67</v>
      </c>
      <c r="C379" s="29" t="s">
        <v>581</v>
      </c>
      <c r="D379" s="32">
        <f>VLOOKUP(C379,'5th Cycle APR Raw Data-Last'!$A$3:$S$1377,6,FALSE)</f>
        <v>120</v>
      </c>
      <c r="E379" s="32">
        <f>SUMIF('5th Cycle APR Raw Data-Last'!$A$3:$A$1377,'5th Cycle Summary-Final2'!$C379,'5th Cycle APR Raw Data-Last'!G$3:G$1377)</f>
        <v>0</v>
      </c>
      <c r="F379" s="32">
        <f>SUMIF('5th Cycle APR Raw Data-Last'!$A$3:$A$1377,'5th Cycle Summary-Final2'!$C379,'5th Cycle APR Raw Data-Last'!H$3:H$1377)</f>
        <v>0</v>
      </c>
      <c r="G379" s="32">
        <f>SUMIF('5th Cycle APR Raw Data-Last'!$A$3:$A$1377,'5th Cycle Summary-Final2'!$C379,'5th Cycle APR Raw Data-Last'!I$3:I$1377)</f>
        <v>0</v>
      </c>
      <c r="H379" s="32">
        <f t="shared" si="0"/>
        <v>120</v>
      </c>
      <c r="I379" s="34">
        <f t="shared" si="1"/>
        <v>0</v>
      </c>
      <c r="J379" s="32">
        <f>VLOOKUP(C379,'5th Cycle APR Raw Data-Last'!$A$3:$S$1377,10,FALSE)</f>
        <v>65</v>
      </c>
      <c r="K379" s="32">
        <f>SUMIF('5th Cycle APR Raw Data-Last'!$A$3:$A$1377,'5th Cycle Summary-Final2'!$C379,'5th Cycle APR Raw Data-Last'!K$3:K$1377)</f>
        <v>0</v>
      </c>
      <c r="L379" s="32">
        <f>SUMIF('5th Cycle APR Raw Data-Last'!$A$3:$A$1377,'5th Cycle Summary-Final2'!$C379,'5th Cycle APR Raw Data-Last'!L$3:L$1377)</f>
        <v>0</v>
      </c>
      <c r="M379" s="32">
        <f>SUMIF('5th Cycle APR Raw Data-Last'!$A$3:$A$1377,'5th Cycle Summary-Final2'!$C379,'5th Cycle APR Raw Data-Last'!M$3:M$1377)</f>
        <v>0</v>
      </c>
      <c r="N379" s="32">
        <f t="shared" si="2"/>
        <v>65</v>
      </c>
      <c r="O379" s="34">
        <f t="shared" si="3"/>
        <v>0</v>
      </c>
      <c r="P379" s="32">
        <f>VLOOKUP(C379,'5th Cycle APR Raw Data-Last'!$A$3:$S$1377,14,FALSE)</f>
        <v>67</v>
      </c>
      <c r="Q379" s="32">
        <f>SUMIF('5th Cycle APR Raw Data-Last'!$A$3:$A$1377,'5th Cycle Summary-Final2'!$C379,'5th Cycle APR Raw Data-Last'!$O$3:$O$1377)</f>
        <v>1</v>
      </c>
      <c r="R379" s="32">
        <f t="shared" si="4"/>
        <v>66</v>
      </c>
      <c r="S379" s="34">
        <f t="shared" si="5"/>
        <v>1.4925373134328358E-2</v>
      </c>
      <c r="T379" s="32">
        <f>VLOOKUP(C379,'5th Cycle APR Raw Data-Last'!$A$3:$S$1377,16,FALSE)</f>
        <v>188</v>
      </c>
      <c r="U379" s="32">
        <f>SUMIF('5th Cycle APR Raw Data-Last'!$A$3:$A$1377,'5th Cycle Summary-Final2'!$C379,'5th Cycle APR Raw Data-Last'!$Q$3:$Q$1377)</f>
        <v>72</v>
      </c>
      <c r="V379" s="32">
        <f t="shared" si="6"/>
        <v>116</v>
      </c>
      <c r="W379" s="34">
        <f t="shared" si="7"/>
        <v>0.38297872340425532</v>
      </c>
      <c r="X379" s="32">
        <f>VLOOKUP(C379,'5th Cycle APR Raw Data-Last'!$A$3:$S$1377,18,FALSE)</f>
        <v>440</v>
      </c>
      <c r="Y379" s="32">
        <f>SUMIF('5th Cycle APR Raw Data-Last'!$A$3:$A$1377,'5th Cycle Summary-Final2'!$C379,'5th Cycle APR Raw Data-Last'!$S$3:$S$1377)</f>
        <v>73</v>
      </c>
      <c r="Z379" s="32">
        <f t="shared" si="8"/>
        <v>367</v>
      </c>
    </row>
    <row r="380" spans="1:26" ht="12.75" customHeight="1" x14ac:dyDescent="0.15">
      <c r="A380" s="9" t="s">
        <v>517</v>
      </c>
      <c r="B380" s="9" t="s">
        <v>128</v>
      </c>
      <c r="C380" s="29" t="s">
        <v>518</v>
      </c>
      <c r="D380" s="32">
        <f>VLOOKUP(C380,'5th Cycle APR Raw Data-Last'!$A$3:$S$1377,6,FALSE)</f>
        <v>622</v>
      </c>
      <c r="E380" s="32">
        <f>SUMIF('5th Cycle APR Raw Data-Last'!$A$3:$A$1377,'5th Cycle Summary-Final2'!$C380,'5th Cycle APR Raw Data-Last'!G$3:G$1377)</f>
        <v>0</v>
      </c>
      <c r="F380" s="32">
        <f>SUMIF('5th Cycle APR Raw Data-Last'!$A$3:$A$1377,'5th Cycle Summary-Final2'!$C380,'5th Cycle APR Raw Data-Last'!H$3:H$1377)</f>
        <v>0</v>
      </c>
      <c r="G380" s="32">
        <f>SUMIF('5th Cycle APR Raw Data-Last'!$A$3:$A$1377,'5th Cycle Summary-Final2'!$C380,'5th Cycle APR Raw Data-Last'!I$3:I$1377)</f>
        <v>0</v>
      </c>
      <c r="H380" s="32">
        <f t="shared" si="0"/>
        <v>622</v>
      </c>
      <c r="I380" s="34">
        <f t="shared" si="1"/>
        <v>0</v>
      </c>
      <c r="J380" s="32">
        <f>VLOOKUP(C380,'5th Cycle APR Raw Data-Last'!$A$3:$S$1377,10,FALSE)</f>
        <v>399</v>
      </c>
      <c r="K380" s="32">
        <f>SUMIF('5th Cycle APR Raw Data-Last'!$A$3:$A$1377,'5th Cycle Summary-Final2'!$C380,'5th Cycle APR Raw Data-Last'!K$3:K$1377)</f>
        <v>0</v>
      </c>
      <c r="L380" s="32">
        <f>SUMIF('5th Cycle APR Raw Data-Last'!$A$3:$A$1377,'5th Cycle Summary-Final2'!$C380,'5th Cycle APR Raw Data-Last'!L$3:L$1377)</f>
        <v>0</v>
      </c>
      <c r="M380" s="32">
        <f>SUMIF('5th Cycle APR Raw Data-Last'!$A$3:$A$1377,'5th Cycle Summary-Final2'!$C380,'5th Cycle APR Raw Data-Last'!M$3:M$1377)</f>
        <v>0</v>
      </c>
      <c r="N380" s="32">
        <f t="shared" si="2"/>
        <v>399</v>
      </c>
      <c r="O380" s="34">
        <f t="shared" si="3"/>
        <v>0</v>
      </c>
      <c r="P380" s="32">
        <f>VLOOKUP(C380,'5th Cycle APR Raw Data-Last'!$A$3:$S$1377,14,FALSE)</f>
        <v>446</v>
      </c>
      <c r="Q380" s="32">
        <f>SUMIF('5th Cycle APR Raw Data-Last'!$A$3:$A$1377,'5th Cycle Summary-Final2'!$C380,'5th Cycle APR Raw Data-Last'!$O$3:$O$1377)</f>
        <v>5</v>
      </c>
      <c r="R380" s="32">
        <f t="shared" si="4"/>
        <v>441</v>
      </c>
      <c r="S380" s="34">
        <f t="shared" si="5"/>
        <v>1.1210762331838564E-2</v>
      </c>
      <c r="T380" s="32">
        <f>VLOOKUP(C380,'5th Cycle APR Raw Data-Last'!$A$3:$S$1377,16,FALSE)</f>
        <v>1104</v>
      </c>
      <c r="U380" s="32">
        <f>SUMIF('5th Cycle APR Raw Data-Last'!$A$3:$A$1377,'5th Cycle Summary-Final2'!$C380,'5th Cycle APR Raw Data-Last'!$Q$3:$Q$1377)</f>
        <v>0</v>
      </c>
      <c r="V380" s="32">
        <f t="shared" si="6"/>
        <v>1104</v>
      </c>
      <c r="W380" s="34">
        <f t="shared" si="7"/>
        <v>0</v>
      </c>
      <c r="X380" s="32">
        <f>VLOOKUP(C380,'5th Cycle APR Raw Data-Last'!$A$3:$S$1377,18,FALSE)</f>
        <v>2571</v>
      </c>
      <c r="Y380" s="32">
        <f>SUMIF('5th Cycle APR Raw Data-Last'!$A$3:$A$1377,'5th Cycle Summary-Final2'!$C380,'5th Cycle APR Raw Data-Last'!$S$3:$S$1377)</f>
        <v>5</v>
      </c>
      <c r="Z380" s="32">
        <f t="shared" si="8"/>
        <v>2566</v>
      </c>
    </row>
    <row r="381" spans="1:26" ht="12.75" customHeight="1" x14ac:dyDescent="0.15">
      <c r="A381" s="9" t="s">
        <v>517</v>
      </c>
      <c r="B381" s="9" t="s">
        <v>128</v>
      </c>
      <c r="C381" s="29" t="s">
        <v>582</v>
      </c>
      <c r="D381" s="32">
        <f>VLOOKUP(C381,'5th Cycle APR Raw Data-Last'!$A$3:$S$1377,6,FALSE)</f>
        <v>53</v>
      </c>
      <c r="E381" s="32">
        <f>SUMIF('5th Cycle APR Raw Data-Last'!$A$3:$A$1377,'5th Cycle Summary-Final2'!$C381,'5th Cycle APR Raw Data-Last'!G$3:G$1377)</f>
        <v>0</v>
      </c>
      <c r="F381" s="32">
        <f>SUMIF('5th Cycle APR Raw Data-Last'!$A$3:$A$1377,'5th Cycle Summary-Final2'!$C381,'5th Cycle APR Raw Data-Last'!H$3:H$1377)</f>
        <v>0</v>
      </c>
      <c r="G381" s="32">
        <f>SUMIF('5th Cycle APR Raw Data-Last'!$A$3:$A$1377,'5th Cycle Summary-Final2'!$C381,'5th Cycle APR Raw Data-Last'!I$3:I$1377)</f>
        <v>0</v>
      </c>
      <c r="H381" s="32">
        <f t="shared" si="0"/>
        <v>53</v>
      </c>
      <c r="I381" s="34">
        <f t="shared" si="1"/>
        <v>0</v>
      </c>
      <c r="J381" s="32">
        <f>VLOOKUP(C381,'5th Cycle APR Raw Data-Last'!$A$3:$S$1377,10,FALSE)</f>
        <v>34</v>
      </c>
      <c r="K381" s="32">
        <f>SUMIF('5th Cycle APR Raw Data-Last'!$A$3:$A$1377,'5th Cycle Summary-Final2'!$C381,'5th Cycle APR Raw Data-Last'!K$3:K$1377)</f>
        <v>0</v>
      </c>
      <c r="L381" s="32">
        <f>SUMIF('5th Cycle APR Raw Data-Last'!$A$3:$A$1377,'5th Cycle Summary-Final2'!$C381,'5th Cycle APR Raw Data-Last'!L$3:L$1377)</f>
        <v>0</v>
      </c>
      <c r="M381" s="32">
        <f>SUMIF('5th Cycle APR Raw Data-Last'!$A$3:$A$1377,'5th Cycle Summary-Final2'!$C381,'5th Cycle APR Raw Data-Last'!M$3:M$1377)</f>
        <v>0</v>
      </c>
      <c r="N381" s="32">
        <f t="shared" si="2"/>
        <v>34</v>
      </c>
      <c r="O381" s="34">
        <f t="shared" si="3"/>
        <v>0</v>
      </c>
      <c r="P381" s="32">
        <f>VLOOKUP(C381,'5th Cycle APR Raw Data-Last'!$A$3:$S$1377,14,FALSE)</f>
        <v>38</v>
      </c>
      <c r="Q381" s="32">
        <f>SUMIF('5th Cycle APR Raw Data-Last'!$A$3:$A$1377,'5th Cycle Summary-Final2'!$C381,'5th Cycle APR Raw Data-Last'!$O$3:$O$1377)</f>
        <v>0</v>
      </c>
      <c r="R381" s="32">
        <f t="shared" si="4"/>
        <v>38</v>
      </c>
      <c r="S381" s="34">
        <f t="shared" si="5"/>
        <v>0</v>
      </c>
      <c r="T381" s="32">
        <f>VLOOKUP(C381,'5th Cycle APR Raw Data-Last'!$A$3:$S$1377,16,FALSE)</f>
        <v>93</v>
      </c>
      <c r="U381" s="32">
        <f>SUMIF('5th Cycle APR Raw Data-Last'!$A$3:$A$1377,'5th Cycle Summary-Final2'!$C381,'5th Cycle APR Raw Data-Last'!$Q$3:$Q$1377)</f>
        <v>48</v>
      </c>
      <c r="V381" s="32">
        <f t="shared" si="6"/>
        <v>45</v>
      </c>
      <c r="W381" s="34">
        <f t="shared" si="7"/>
        <v>0.5161290322580645</v>
      </c>
      <c r="X381" s="32">
        <f>VLOOKUP(C381,'5th Cycle APR Raw Data-Last'!$A$3:$S$1377,18,FALSE)</f>
        <v>218</v>
      </c>
      <c r="Y381" s="32">
        <f>SUMIF('5th Cycle APR Raw Data-Last'!$A$3:$A$1377,'5th Cycle Summary-Final2'!$C381,'5th Cycle APR Raw Data-Last'!$S$3:$S$1377)</f>
        <v>48</v>
      </c>
      <c r="Z381" s="32">
        <f t="shared" si="8"/>
        <v>170</v>
      </c>
    </row>
    <row r="382" spans="1:26" ht="12.75" customHeight="1" x14ac:dyDescent="0.15">
      <c r="A382" s="9" t="s">
        <v>517</v>
      </c>
      <c r="B382" s="9" t="s">
        <v>128</v>
      </c>
      <c r="C382" s="29" t="s">
        <v>584</v>
      </c>
      <c r="D382" s="32">
        <f>VLOOKUP(C382,'5th Cycle APR Raw Data-Last'!$A$3:$S$1377,6,FALSE)</f>
        <v>2574</v>
      </c>
      <c r="E382" s="32">
        <f>SUMIF('5th Cycle APR Raw Data-Last'!$A$3:$A$1377,'5th Cycle Summary-Final2'!$C382,'5th Cycle APR Raw Data-Last'!G$3:G$1377)</f>
        <v>0</v>
      </c>
      <c r="F382" s="32">
        <f>SUMIF('5th Cycle APR Raw Data-Last'!$A$3:$A$1377,'5th Cycle Summary-Final2'!$C382,'5th Cycle APR Raw Data-Last'!H$3:H$1377)</f>
        <v>0</v>
      </c>
      <c r="G382" s="32">
        <f>SUMIF('5th Cycle APR Raw Data-Last'!$A$3:$A$1377,'5th Cycle Summary-Final2'!$C382,'5th Cycle APR Raw Data-Last'!I$3:I$1377)</f>
        <v>0</v>
      </c>
      <c r="H382" s="32">
        <f t="shared" si="0"/>
        <v>2574</v>
      </c>
      <c r="I382" s="34">
        <f t="shared" si="1"/>
        <v>0</v>
      </c>
      <c r="J382" s="32">
        <f>VLOOKUP(C382,'5th Cycle APR Raw Data-Last'!$A$3:$S$1377,10,FALSE)</f>
        <v>1783</v>
      </c>
      <c r="K382" s="32">
        <f>SUMIF('5th Cycle APR Raw Data-Last'!$A$3:$A$1377,'5th Cycle Summary-Final2'!$C382,'5th Cycle APR Raw Data-Last'!K$3:K$1377)</f>
        <v>50</v>
      </c>
      <c r="L382" s="32">
        <f>SUMIF('5th Cycle APR Raw Data-Last'!$A$3:$A$1377,'5th Cycle Summary-Final2'!$C382,'5th Cycle APR Raw Data-Last'!L$3:L$1377)</f>
        <v>50</v>
      </c>
      <c r="M382" s="32">
        <f>SUMIF('5th Cycle APR Raw Data-Last'!$A$3:$A$1377,'5th Cycle Summary-Final2'!$C382,'5th Cycle APR Raw Data-Last'!M$3:M$1377)</f>
        <v>0</v>
      </c>
      <c r="N382" s="32">
        <f t="shared" si="2"/>
        <v>1733</v>
      </c>
      <c r="O382" s="34">
        <f t="shared" si="3"/>
        <v>2.8042624789680313E-2</v>
      </c>
      <c r="P382" s="32">
        <f>VLOOKUP(C382,'5th Cycle APR Raw Data-Last'!$A$3:$S$1377,14,FALSE)</f>
        <v>2122</v>
      </c>
      <c r="Q382" s="32">
        <f>SUMIF('5th Cycle APR Raw Data-Last'!$A$3:$A$1377,'5th Cycle Summary-Final2'!$C382,'5th Cycle APR Raw Data-Last'!$O$3:$O$1377)</f>
        <v>59</v>
      </c>
      <c r="R382" s="32">
        <f t="shared" si="4"/>
        <v>2063</v>
      </c>
      <c r="S382" s="34">
        <f t="shared" si="5"/>
        <v>2.7803958529688973E-2</v>
      </c>
      <c r="T382" s="32">
        <f>VLOOKUP(C382,'5th Cycle APR Raw Data-Last'!$A$3:$S$1377,16,FALSE)</f>
        <v>3796</v>
      </c>
      <c r="U382" s="32">
        <f>SUMIF('5th Cycle APR Raw Data-Last'!$A$3:$A$1377,'5th Cycle Summary-Final2'!$C382,'5th Cycle APR Raw Data-Last'!$Q$3:$Q$1377)</f>
        <v>305</v>
      </c>
      <c r="V382" s="32">
        <f t="shared" si="6"/>
        <v>3491</v>
      </c>
      <c r="W382" s="34">
        <f t="shared" si="7"/>
        <v>8.0347734457323502E-2</v>
      </c>
      <c r="X382" s="32">
        <f>VLOOKUP(C382,'5th Cycle APR Raw Data-Last'!$A$3:$S$1377,18,FALSE)</f>
        <v>10275</v>
      </c>
      <c r="Y382" s="32">
        <f>SUMIF('5th Cycle APR Raw Data-Last'!$A$3:$A$1377,'5th Cycle Summary-Final2'!$C382,'5th Cycle APR Raw Data-Last'!$S$3:$S$1377)</f>
        <v>414</v>
      </c>
      <c r="Z382" s="32">
        <f t="shared" si="8"/>
        <v>9861</v>
      </c>
    </row>
    <row r="383" spans="1:26" ht="12.75" customHeight="1" x14ac:dyDescent="0.15">
      <c r="A383" s="9" t="s">
        <v>517</v>
      </c>
      <c r="B383" s="9" t="s">
        <v>128</v>
      </c>
      <c r="C383" s="29" t="s">
        <v>585</v>
      </c>
      <c r="D383" s="32">
        <f>VLOOKUP(C383,'5th Cycle APR Raw Data-Last'!$A$3:$S$1377,6,FALSE)</f>
        <v>315</v>
      </c>
      <c r="E383" s="32">
        <f>SUMIF('5th Cycle APR Raw Data-Last'!$A$3:$A$1377,'5th Cycle Summary-Final2'!$C383,'5th Cycle APR Raw Data-Last'!G$3:G$1377)</f>
        <v>0</v>
      </c>
      <c r="F383" s="32">
        <f>SUMIF('5th Cycle APR Raw Data-Last'!$A$3:$A$1377,'5th Cycle Summary-Final2'!$C383,'5th Cycle APR Raw Data-Last'!H$3:H$1377)</f>
        <v>0</v>
      </c>
      <c r="G383" s="32">
        <f>SUMIF('5th Cycle APR Raw Data-Last'!$A$3:$A$1377,'5th Cycle Summary-Final2'!$C383,'5th Cycle APR Raw Data-Last'!I$3:I$1377)</f>
        <v>0</v>
      </c>
      <c r="H383" s="32">
        <f t="shared" si="0"/>
        <v>315</v>
      </c>
      <c r="I383" s="34">
        <f t="shared" si="1"/>
        <v>0</v>
      </c>
      <c r="J383" s="32">
        <f>VLOOKUP(C383,'5th Cycle APR Raw Data-Last'!$A$3:$S$1377,10,FALSE)</f>
        <v>202</v>
      </c>
      <c r="K383" s="32">
        <f>SUMIF('5th Cycle APR Raw Data-Last'!$A$3:$A$1377,'5th Cycle Summary-Final2'!$C383,'5th Cycle APR Raw Data-Last'!K$3:K$1377)</f>
        <v>0</v>
      </c>
      <c r="L383" s="32">
        <f>SUMIF('5th Cycle APR Raw Data-Last'!$A$3:$A$1377,'5th Cycle Summary-Final2'!$C383,'5th Cycle APR Raw Data-Last'!L$3:L$1377)</f>
        <v>0</v>
      </c>
      <c r="M383" s="32">
        <f>SUMIF('5th Cycle APR Raw Data-Last'!$A$3:$A$1377,'5th Cycle Summary-Final2'!$C383,'5th Cycle APR Raw Data-Last'!M$3:M$1377)</f>
        <v>0</v>
      </c>
      <c r="N383" s="32">
        <f t="shared" si="2"/>
        <v>202</v>
      </c>
      <c r="O383" s="34">
        <f t="shared" si="3"/>
        <v>0</v>
      </c>
      <c r="P383" s="32">
        <f>VLOOKUP(C383,'5th Cycle APR Raw Data-Last'!$A$3:$S$1377,14,FALSE)</f>
        <v>210</v>
      </c>
      <c r="Q383" s="32">
        <f>SUMIF('5th Cycle APR Raw Data-Last'!$A$3:$A$1377,'5th Cycle Summary-Final2'!$C383,'5th Cycle APR Raw Data-Last'!$O$3:$O$1377)</f>
        <v>80</v>
      </c>
      <c r="R383" s="32">
        <f t="shared" si="4"/>
        <v>130</v>
      </c>
      <c r="S383" s="34">
        <f t="shared" si="5"/>
        <v>0.38095238095238093</v>
      </c>
      <c r="T383" s="32">
        <f>VLOOKUP(C383,'5th Cycle APR Raw Data-Last'!$A$3:$S$1377,16,FALSE)</f>
        <v>520</v>
      </c>
      <c r="U383" s="32">
        <f>SUMIF('5th Cycle APR Raw Data-Last'!$A$3:$A$1377,'5th Cycle Summary-Final2'!$C383,'5th Cycle APR Raw Data-Last'!$Q$3:$Q$1377)</f>
        <v>135</v>
      </c>
      <c r="V383" s="32">
        <f t="shared" si="6"/>
        <v>385</v>
      </c>
      <c r="W383" s="34">
        <f t="shared" si="7"/>
        <v>0.25961538461538464</v>
      </c>
      <c r="X383" s="32">
        <f>VLOOKUP(C383,'5th Cycle APR Raw Data-Last'!$A$3:$S$1377,18,FALSE)</f>
        <v>1247</v>
      </c>
      <c r="Y383" s="32">
        <f>SUMIF('5th Cycle APR Raw Data-Last'!$A$3:$A$1377,'5th Cycle Summary-Final2'!$C383,'5th Cycle APR Raw Data-Last'!$S$3:$S$1377)</f>
        <v>215</v>
      </c>
      <c r="Z383" s="32">
        <f t="shared" si="8"/>
        <v>1032</v>
      </c>
    </row>
    <row r="384" spans="1:26" ht="12.75" customHeight="1" x14ac:dyDescent="0.15">
      <c r="A384" s="9" t="s">
        <v>517</v>
      </c>
      <c r="B384" s="9" t="s">
        <v>128</v>
      </c>
      <c r="C384" s="29" t="s">
        <v>587</v>
      </c>
      <c r="D384" s="32">
        <f>VLOOKUP(C384,'5th Cycle APR Raw Data-Last'!$A$3:$S$1377,6,FALSE)</f>
        <v>321</v>
      </c>
      <c r="E384" s="32">
        <f>SUMIF('5th Cycle APR Raw Data-Last'!$A$3:$A$1377,'5th Cycle Summary-Final2'!$C384,'5th Cycle APR Raw Data-Last'!G$3:G$1377)</f>
        <v>33</v>
      </c>
      <c r="F384" s="32">
        <f>SUMIF('5th Cycle APR Raw Data-Last'!$A$3:$A$1377,'5th Cycle Summary-Final2'!$C384,'5th Cycle APR Raw Data-Last'!H$3:H$1377)</f>
        <v>33</v>
      </c>
      <c r="G384" s="32">
        <f>SUMIF('5th Cycle APR Raw Data-Last'!$A$3:$A$1377,'5th Cycle Summary-Final2'!$C384,'5th Cycle APR Raw Data-Last'!I$3:I$1377)</f>
        <v>0</v>
      </c>
      <c r="H384" s="32">
        <f t="shared" si="0"/>
        <v>288</v>
      </c>
      <c r="I384" s="34">
        <f t="shared" si="1"/>
        <v>0.10280373831775701</v>
      </c>
      <c r="J384" s="32">
        <f>VLOOKUP(C384,'5th Cycle APR Raw Data-Last'!$A$3:$S$1377,10,FALSE)</f>
        <v>206</v>
      </c>
      <c r="K384" s="32">
        <f>SUMIF('5th Cycle APR Raw Data-Last'!$A$3:$A$1377,'5th Cycle Summary-Final2'!$C384,'5th Cycle APR Raw Data-Last'!K$3:K$1377)</f>
        <v>38</v>
      </c>
      <c r="L384" s="32">
        <f>SUMIF('5th Cycle APR Raw Data-Last'!$A$3:$A$1377,'5th Cycle Summary-Final2'!$C384,'5th Cycle APR Raw Data-Last'!L$3:L$1377)</f>
        <v>38</v>
      </c>
      <c r="M384" s="32">
        <f>SUMIF('5th Cycle APR Raw Data-Last'!$A$3:$A$1377,'5th Cycle Summary-Final2'!$C384,'5th Cycle APR Raw Data-Last'!M$3:M$1377)</f>
        <v>0</v>
      </c>
      <c r="N384" s="32">
        <f t="shared" si="2"/>
        <v>168</v>
      </c>
      <c r="O384" s="34">
        <f t="shared" si="3"/>
        <v>0.18446601941747573</v>
      </c>
      <c r="P384" s="32">
        <f>VLOOKUP(C384,'5th Cycle APR Raw Data-Last'!$A$3:$S$1377,14,FALSE)</f>
        <v>217</v>
      </c>
      <c r="Q384" s="32">
        <f>SUMIF('5th Cycle APR Raw Data-Last'!$A$3:$A$1377,'5th Cycle Summary-Final2'!$C384,'5th Cycle APR Raw Data-Last'!$O$3:$O$1377)</f>
        <v>0</v>
      </c>
      <c r="R384" s="32">
        <f t="shared" si="4"/>
        <v>217</v>
      </c>
      <c r="S384" s="34">
        <f t="shared" si="5"/>
        <v>0</v>
      </c>
      <c r="T384" s="32">
        <f>VLOOKUP(C384,'5th Cycle APR Raw Data-Last'!$A$3:$S$1377,16,FALSE)</f>
        <v>536</v>
      </c>
      <c r="U384" s="32">
        <f>SUMIF('5th Cycle APR Raw Data-Last'!$A$3:$A$1377,'5th Cycle Summary-Final2'!$C384,'5th Cycle APR Raw Data-Last'!$Q$3:$Q$1377)</f>
        <v>65</v>
      </c>
      <c r="V384" s="32">
        <f t="shared" si="6"/>
        <v>471</v>
      </c>
      <c r="W384" s="34">
        <f t="shared" si="7"/>
        <v>0.12126865671641791</v>
      </c>
      <c r="X384" s="32">
        <f>VLOOKUP(C384,'5th Cycle APR Raw Data-Last'!$A$3:$S$1377,18,FALSE)</f>
        <v>1280</v>
      </c>
      <c r="Y384" s="32">
        <f>SUMIF('5th Cycle APR Raw Data-Last'!$A$3:$A$1377,'5th Cycle Summary-Final2'!$C384,'5th Cycle APR Raw Data-Last'!$S$3:$S$1377)</f>
        <v>136</v>
      </c>
      <c r="Z384" s="32">
        <f t="shared" si="8"/>
        <v>1144</v>
      </c>
    </row>
    <row r="385" spans="1:26" ht="12.75" customHeight="1" x14ac:dyDescent="0.15">
      <c r="A385" s="9" t="s">
        <v>517</v>
      </c>
      <c r="B385" s="9" t="s">
        <v>128</v>
      </c>
      <c r="C385" s="29" t="s">
        <v>591</v>
      </c>
      <c r="D385" s="32">
        <f>VLOOKUP(C385,'5th Cycle APR Raw Data-Last'!$A$3:$S$1377,6,FALSE)</f>
        <v>538</v>
      </c>
      <c r="E385" s="32">
        <f>SUMIF('5th Cycle APR Raw Data-Last'!$A$3:$A$1377,'5th Cycle Summary-Final2'!$C385,'5th Cycle APR Raw Data-Last'!G$3:G$1377)</f>
        <v>0</v>
      </c>
      <c r="F385" s="32">
        <f>SUMIF('5th Cycle APR Raw Data-Last'!$A$3:$A$1377,'5th Cycle Summary-Final2'!$C385,'5th Cycle APR Raw Data-Last'!H$3:H$1377)</f>
        <v>0</v>
      </c>
      <c r="G385" s="32">
        <f>SUMIF('5th Cycle APR Raw Data-Last'!$A$3:$A$1377,'5th Cycle Summary-Final2'!$C385,'5th Cycle APR Raw Data-Last'!I$3:I$1377)</f>
        <v>0</v>
      </c>
      <c r="H385" s="32">
        <f t="shared" si="0"/>
        <v>538</v>
      </c>
      <c r="I385" s="34">
        <f t="shared" si="1"/>
        <v>0</v>
      </c>
      <c r="J385" s="32">
        <f>VLOOKUP(C385,'5th Cycle APR Raw Data-Last'!$A$3:$S$1377,10,FALSE)</f>
        <v>345</v>
      </c>
      <c r="K385" s="32">
        <f>SUMIF('5th Cycle APR Raw Data-Last'!$A$3:$A$1377,'5th Cycle Summary-Final2'!$C385,'5th Cycle APR Raw Data-Last'!K$3:K$1377)</f>
        <v>10</v>
      </c>
      <c r="L385" s="32">
        <f>SUMIF('5th Cycle APR Raw Data-Last'!$A$3:$A$1377,'5th Cycle Summary-Final2'!$C385,'5th Cycle APR Raw Data-Last'!L$3:L$1377)</f>
        <v>0</v>
      </c>
      <c r="M385" s="32">
        <f>SUMIF('5th Cycle APR Raw Data-Last'!$A$3:$A$1377,'5th Cycle Summary-Final2'!$C385,'5th Cycle APR Raw Data-Last'!M$3:M$1377)</f>
        <v>10</v>
      </c>
      <c r="N385" s="32">
        <f t="shared" si="2"/>
        <v>335</v>
      </c>
      <c r="O385" s="34">
        <f t="shared" si="3"/>
        <v>2.8985507246376812E-2</v>
      </c>
      <c r="P385" s="32">
        <f>VLOOKUP(C385,'5th Cycle APR Raw Data-Last'!$A$3:$S$1377,14,FALSE)</f>
        <v>391</v>
      </c>
      <c r="Q385" s="32">
        <f>SUMIF('5th Cycle APR Raw Data-Last'!$A$3:$A$1377,'5th Cycle Summary-Final2'!$C385,'5th Cycle APR Raw Data-Last'!$O$3:$O$1377)</f>
        <v>44</v>
      </c>
      <c r="R385" s="32">
        <f t="shared" si="4"/>
        <v>347</v>
      </c>
      <c r="S385" s="34">
        <f t="shared" si="5"/>
        <v>0.11253196930946291</v>
      </c>
      <c r="T385" s="32">
        <f>VLOOKUP(C385,'5th Cycle APR Raw Data-Last'!$A$3:$S$1377,16,FALSE)</f>
        <v>967</v>
      </c>
      <c r="U385" s="32">
        <f>SUMIF('5th Cycle APR Raw Data-Last'!$A$3:$A$1377,'5th Cycle Summary-Final2'!$C385,'5th Cycle APR Raw Data-Last'!$Q$3:$Q$1377)</f>
        <v>317</v>
      </c>
      <c r="V385" s="32">
        <f t="shared" si="6"/>
        <v>650</v>
      </c>
      <c r="W385" s="34">
        <f t="shared" si="7"/>
        <v>0.32781799379524301</v>
      </c>
      <c r="X385" s="32">
        <f>VLOOKUP(C385,'5th Cycle APR Raw Data-Last'!$A$3:$S$1377,18,FALSE)</f>
        <v>2241</v>
      </c>
      <c r="Y385" s="32">
        <f>SUMIF('5th Cycle APR Raw Data-Last'!$A$3:$A$1377,'5th Cycle Summary-Final2'!$C385,'5th Cycle APR Raw Data-Last'!$S$3:$S$1377)</f>
        <v>371</v>
      </c>
      <c r="Z385" s="32">
        <f t="shared" si="8"/>
        <v>1870</v>
      </c>
    </row>
    <row r="386" spans="1:26" ht="12.75" customHeight="1" x14ac:dyDescent="0.15">
      <c r="A386" s="9" t="s">
        <v>517</v>
      </c>
      <c r="B386" s="9" t="s">
        <v>128</v>
      </c>
      <c r="C386" s="29" t="s">
        <v>592</v>
      </c>
      <c r="D386" s="32">
        <f>VLOOKUP(C386,'5th Cycle APR Raw Data-Last'!$A$3:$S$1377,6,FALSE)</f>
        <v>877</v>
      </c>
      <c r="E386" s="32">
        <f>SUMIF('5th Cycle APR Raw Data-Last'!$A$3:$A$1377,'5th Cycle Summary-Final2'!$C386,'5th Cycle APR Raw Data-Last'!G$3:G$1377)</f>
        <v>2</v>
      </c>
      <c r="F386" s="32">
        <f>SUMIF('5th Cycle APR Raw Data-Last'!$A$3:$A$1377,'5th Cycle Summary-Final2'!$C386,'5th Cycle APR Raw Data-Last'!H$3:H$1377)</f>
        <v>2</v>
      </c>
      <c r="G386" s="32">
        <f>SUMIF('5th Cycle APR Raw Data-Last'!$A$3:$A$1377,'5th Cycle Summary-Final2'!$C386,'5th Cycle APR Raw Data-Last'!I$3:I$1377)</f>
        <v>0</v>
      </c>
      <c r="H386" s="32">
        <f t="shared" si="0"/>
        <v>875</v>
      </c>
      <c r="I386" s="34">
        <f t="shared" si="1"/>
        <v>2.2805017103762829E-3</v>
      </c>
      <c r="J386" s="32">
        <f>VLOOKUP(C386,'5th Cycle APR Raw Data-Last'!$A$3:$S$1377,10,FALSE)</f>
        <v>562</v>
      </c>
      <c r="K386" s="32">
        <f>SUMIF('5th Cycle APR Raw Data-Last'!$A$3:$A$1377,'5th Cycle Summary-Final2'!$C386,'5th Cycle APR Raw Data-Last'!K$3:K$1377)</f>
        <v>123</v>
      </c>
      <c r="L386" s="32">
        <f>SUMIF('5th Cycle APR Raw Data-Last'!$A$3:$A$1377,'5th Cycle Summary-Final2'!$C386,'5th Cycle APR Raw Data-Last'!L$3:L$1377)</f>
        <v>123</v>
      </c>
      <c r="M386" s="32">
        <f>SUMIF('5th Cycle APR Raw Data-Last'!$A$3:$A$1377,'5th Cycle Summary-Final2'!$C386,'5th Cycle APR Raw Data-Last'!M$3:M$1377)</f>
        <v>0</v>
      </c>
      <c r="N386" s="32">
        <f t="shared" si="2"/>
        <v>439</v>
      </c>
      <c r="O386" s="34">
        <f t="shared" si="3"/>
        <v>0.2188612099644128</v>
      </c>
      <c r="P386" s="32">
        <f>VLOOKUP(C386,'5th Cycle APR Raw Data-Last'!$A$3:$S$1377,14,FALSE)</f>
        <v>627</v>
      </c>
      <c r="Q386" s="32">
        <f>SUMIF('5th Cycle APR Raw Data-Last'!$A$3:$A$1377,'5th Cycle Summary-Final2'!$C386,'5th Cycle APR Raw Data-Last'!$O$3:$O$1377)</f>
        <v>591</v>
      </c>
      <c r="R386" s="32">
        <f t="shared" si="4"/>
        <v>36</v>
      </c>
      <c r="S386" s="34">
        <f t="shared" si="5"/>
        <v>0.9425837320574163</v>
      </c>
      <c r="T386" s="32">
        <f>VLOOKUP(C386,'5th Cycle APR Raw Data-Last'!$A$3:$S$1377,16,FALSE)</f>
        <v>1552</v>
      </c>
      <c r="U386" s="32">
        <f>SUMIF('5th Cycle APR Raw Data-Last'!$A$3:$A$1377,'5th Cycle Summary-Final2'!$C386,'5th Cycle APR Raw Data-Last'!$Q$3:$Q$1377)</f>
        <v>46</v>
      </c>
      <c r="V386" s="32">
        <f t="shared" si="6"/>
        <v>1506</v>
      </c>
      <c r="W386" s="34">
        <f t="shared" si="7"/>
        <v>2.9639175257731958E-2</v>
      </c>
      <c r="X386" s="32">
        <f>VLOOKUP(C386,'5th Cycle APR Raw Data-Last'!$A$3:$S$1377,18,FALSE)</f>
        <v>3618</v>
      </c>
      <c r="Y386" s="32">
        <f>SUMIF('5th Cycle APR Raw Data-Last'!$A$3:$A$1377,'5th Cycle Summary-Final2'!$C386,'5th Cycle APR Raw Data-Last'!$S$3:$S$1377)</f>
        <v>762</v>
      </c>
      <c r="Z386" s="32">
        <f t="shared" si="8"/>
        <v>2856</v>
      </c>
    </row>
    <row r="387" spans="1:26" ht="12.75" customHeight="1" x14ac:dyDescent="0.15">
      <c r="A387" s="9" t="s">
        <v>594</v>
      </c>
      <c r="B387" s="9" t="s">
        <v>123</v>
      </c>
      <c r="C387" s="29" t="s">
        <v>595</v>
      </c>
      <c r="D387" s="32">
        <f>VLOOKUP(C387,'5th Cycle APR Raw Data-Last'!$A$3:$S$1377,6,FALSE)</f>
        <v>52</v>
      </c>
      <c r="E387" s="32">
        <f>SUMIF('5th Cycle APR Raw Data-Last'!$A$3:$A$1377,'5th Cycle Summary-Final2'!$C387,'5th Cycle APR Raw Data-Last'!G$3:G$1377)</f>
        <v>46</v>
      </c>
      <c r="F387" s="32">
        <f>SUMIF('5th Cycle APR Raw Data-Last'!$A$3:$A$1377,'5th Cycle Summary-Final2'!$C387,'5th Cycle APR Raw Data-Last'!H$3:H$1377)</f>
        <v>46</v>
      </c>
      <c r="G387" s="32">
        <f>SUMIF('5th Cycle APR Raw Data-Last'!$A$3:$A$1377,'5th Cycle Summary-Final2'!$C387,'5th Cycle APR Raw Data-Last'!I$3:I$1377)</f>
        <v>0</v>
      </c>
      <c r="H387" s="32">
        <f t="shared" si="0"/>
        <v>6</v>
      </c>
      <c r="I387" s="34">
        <f t="shared" si="1"/>
        <v>0.88461538461538458</v>
      </c>
      <c r="J387" s="32">
        <f>VLOOKUP(C387,'5th Cycle APR Raw Data-Last'!$A$3:$S$1377,10,FALSE)</f>
        <v>72</v>
      </c>
      <c r="K387" s="32">
        <f>SUMIF('5th Cycle APR Raw Data-Last'!$A$3:$A$1377,'5th Cycle Summary-Final2'!$C387,'5th Cycle APR Raw Data-Last'!K$3:K$1377)</f>
        <v>37</v>
      </c>
      <c r="L387" s="32">
        <f>SUMIF('5th Cycle APR Raw Data-Last'!$A$3:$A$1377,'5th Cycle Summary-Final2'!$C387,'5th Cycle APR Raw Data-Last'!L$3:L$1377)</f>
        <v>37</v>
      </c>
      <c r="M387" s="32">
        <f>SUMIF('5th Cycle APR Raw Data-Last'!$A$3:$A$1377,'5th Cycle Summary-Final2'!$C387,'5th Cycle APR Raw Data-Last'!M$3:M$1377)</f>
        <v>0</v>
      </c>
      <c r="N387" s="32">
        <f t="shared" si="2"/>
        <v>35</v>
      </c>
      <c r="O387" s="34">
        <f t="shared" si="3"/>
        <v>0.51388888888888884</v>
      </c>
      <c r="P387" s="32">
        <f>VLOOKUP(C387,'5th Cycle APR Raw Data-Last'!$A$3:$S$1377,14,FALSE)</f>
        <v>83</v>
      </c>
      <c r="Q387" s="32">
        <f>SUMIF('5th Cycle APR Raw Data-Last'!$A$3:$A$1377,'5th Cycle Summary-Final2'!$C387,'5th Cycle APR Raw Data-Last'!$O$3:$O$1377)</f>
        <v>3</v>
      </c>
      <c r="R387" s="32">
        <f t="shared" si="4"/>
        <v>80</v>
      </c>
      <c r="S387" s="34">
        <f t="shared" si="5"/>
        <v>3.614457831325301E-2</v>
      </c>
      <c r="T387" s="32">
        <f>VLOOKUP(C387,'5th Cycle APR Raw Data-Last'!$A$3:$S$1377,16,FALSE)</f>
        <v>190</v>
      </c>
      <c r="U387" s="32">
        <f>SUMIF('5th Cycle APR Raw Data-Last'!$A$3:$A$1377,'5th Cycle Summary-Final2'!$C387,'5th Cycle APR Raw Data-Last'!$Q$3:$Q$1377)</f>
        <v>5</v>
      </c>
      <c r="V387" s="32">
        <f t="shared" si="6"/>
        <v>185</v>
      </c>
      <c r="W387" s="34">
        <f t="shared" si="7"/>
        <v>2.6315789473684209E-2</v>
      </c>
      <c r="X387" s="32">
        <f>VLOOKUP(C387,'5th Cycle APR Raw Data-Last'!$A$3:$S$1377,18,FALSE)</f>
        <v>397</v>
      </c>
      <c r="Y387" s="32">
        <f>SUMIF('5th Cycle APR Raw Data-Last'!$A$3:$A$1377,'5th Cycle Summary-Final2'!$C387,'5th Cycle APR Raw Data-Last'!$S$3:$S$1377)</f>
        <v>91</v>
      </c>
      <c r="Z387" s="32">
        <f t="shared" si="8"/>
        <v>306</v>
      </c>
    </row>
    <row r="388" spans="1:26" ht="12.75" customHeight="1" x14ac:dyDescent="0.15">
      <c r="A388" s="9" t="s">
        <v>594</v>
      </c>
      <c r="B388" s="9" t="s">
        <v>123</v>
      </c>
      <c r="C388" s="29" t="s">
        <v>597</v>
      </c>
      <c r="D388" s="32">
        <f>VLOOKUP(C388,'5th Cycle APR Raw Data-Last'!$A$3:$S$1377,6,FALSE)</f>
        <v>312</v>
      </c>
      <c r="E388" s="32">
        <f>SUMIF('5th Cycle APR Raw Data-Last'!$A$3:$A$1377,'5th Cycle Summary-Final2'!$C388,'5th Cycle APR Raw Data-Last'!G$3:G$1377)</f>
        <v>3</v>
      </c>
      <c r="F388" s="32">
        <f>SUMIF('5th Cycle APR Raw Data-Last'!$A$3:$A$1377,'5th Cycle Summary-Final2'!$C388,'5th Cycle APR Raw Data-Last'!H$3:H$1377)</f>
        <v>3</v>
      </c>
      <c r="G388" s="32">
        <f>SUMIF('5th Cycle APR Raw Data-Last'!$A$3:$A$1377,'5th Cycle Summary-Final2'!$C388,'5th Cycle APR Raw Data-Last'!I$3:I$1377)</f>
        <v>0</v>
      </c>
      <c r="H388" s="32">
        <f t="shared" si="0"/>
        <v>309</v>
      </c>
      <c r="I388" s="34">
        <f t="shared" si="1"/>
        <v>9.6153846153846159E-3</v>
      </c>
      <c r="J388" s="32">
        <f>VLOOKUP(C388,'5th Cycle APR Raw Data-Last'!$A$3:$S$1377,10,FALSE)</f>
        <v>437</v>
      </c>
      <c r="K388" s="32">
        <f>SUMIF('5th Cycle APR Raw Data-Last'!$A$3:$A$1377,'5th Cycle Summary-Final2'!$C388,'5th Cycle APR Raw Data-Last'!K$3:K$1377)</f>
        <v>11</v>
      </c>
      <c r="L388" s="32">
        <f>SUMIF('5th Cycle APR Raw Data-Last'!$A$3:$A$1377,'5th Cycle Summary-Final2'!$C388,'5th Cycle APR Raw Data-Last'!L$3:L$1377)</f>
        <v>11</v>
      </c>
      <c r="M388" s="32">
        <f>SUMIF('5th Cycle APR Raw Data-Last'!$A$3:$A$1377,'5th Cycle Summary-Final2'!$C388,'5th Cycle APR Raw Data-Last'!M$3:M$1377)</f>
        <v>0</v>
      </c>
      <c r="N388" s="32">
        <f t="shared" si="2"/>
        <v>426</v>
      </c>
      <c r="O388" s="34">
        <f t="shared" si="3"/>
        <v>2.5171624713958809E-2</v>
      </c>
      <c r="P388" s="32">
        <f>VLOOKUP(C388,'5th Cycle APR Raw Data-Last'!$A$3:$S$1377,14,FALSE)</f>
        <v>498</v>
      </c>
      <c r="Q388" s="32">
        <f>SUMIF('5th Cycle APR Raw Data-Last'!$A$3:$A$1377,'5th Cycle Summary-Final2'!$C388,'5th Cycle APR Raw Data-Last'!$O$3:$O$1377)</f>
        <v>135</v>
      </c>
      <c r="R388" s="32">
        <f t="shared" si="4"/>
        <v>363</v>
      </c>
      <c r="S388" s="34">
        <f t="shared" si="5"/>
        <v>0.27108433734939757</v>
      </c>
      <c r="T388" s="32">
        <f>VLOOKUP(C388,'5th Cycle APR Raw Data-Last'!$A$3:$S$1377,16,FALSE)</f>
        <v>1120</v>
      </c>
      <c r="U388" s="32">
        <f>SUMIF('5th Cycle APR Raw Data-Last'!$A$3:$A$1377,'5th Cycle Summary-Final2'!$C388,'5th Cycle APR Raw Data-Last'!$Q$3:$Q$1377)</f>
        <v>100</v>
      </c>
      <c r="V388" s="32">
        <f t="shared" si="6"/>
        <v>1020</v>
      </c>
      <c r="W388" s="34">
        <f t="shared" si="7"/>
        <v>8.9285714285714288E-2</v>
      </c>
      <c r="X388" s="32">
        <f>VLOOKUP(C388,'5th Cycle APR Raw Data-Last'!$A$3:$S$1377,18,FALSE)</f>
        <v>2367</v>
      </c>
      <c r="Y388" s="32">
        <f>SUMIF('5th Cycle APR Raw Data-Last'!$A$3:$A$1377,'5th Cycle Summary-Final2'!$C388,'5th Cycle APR Raw Data-Last'!$S$3:$S$1377)</f>
        <v>249</v>
      </c>
      <c r="Z388" s="32">
        <f t="shared" si="8"/>
        <v>2118</v>
      </c>
    </row>
    <row r="389" spans="1:26" ht="12.75" customHeight="1" x14ac:dyDescent="0.15">
      <c r="A389" s="9" t="s">
        <v>542</v>
      </c>
      <c r="B389" s="9" t="s">
        <v>83</v>
      </c>
      <c r="C389" s="29" t="s">
        <v>598</v>
      </c>
      <c r="D389" s="32">
        <f>VLOOKUP(C389,'5th Cycle APR Raw Data-Last'!$A$3:$S$1377,6,FALSE)</f>
        <v>73</v>
      </c>
      <c r="E389" s="32">
        <f>SUMIF('5th Cycle APR Raw Data-Last'!$A$3:$A$1377,'5th Cycle Summary-Final2'!$C389,'5th Cycle APR Raw Data-Last'!G$3:G$1377)</f>
        <v>0</v>
      </c>
      <c r="F389" s="32">
        <f>SUMIF('5th Cycle APR Raw Data-Last'!$A$3:$A$1377,'5th Cycle Summary-Final2'!$C389,'5th Cycle APR Raw Data-Last'!H$3:H$1377)</f>
        <v>0</v>
      </c>
      <c r="G389" s="32">
        <f>SUMIF('5th Cycle APR Raw Data-Last'!$A$3:$A$1377,'5th Cycle Summary-Final2'!$C389,'5th Cycle APR Raw Data-Last'!I$3:I$1377)</f>
        <v>0</v>
      </c>
      <c r="H389" s="32">
        <f t="shared" si="0"/>
        <v>73</v>
      </c>
      <c r="I389" s="34">
        <f t="shared" si="1"/>
        <v>0</v>
      </c>
      <c r="J389" s="32">
        <f>VLOOKUP(C389,'5th Cycle APR Raw Data-Last'!$A$3:$S$1377,10,FALSE)</f>
        <v>52</v>
      </c>
      <c r="K389" s="32">
        <f>SUMIF('5th Cycle APR Raw Data-Last'!$A$3:$A$1377,'5th Cycle Summary-Final2'!$C389,'5th Cycle APR Raw Data-Last'!K$3:K$1377)</f>
        <v>44</v>
      </c>
      <c r="L389" s="32">
        <f>SUMIF('5th Cycle APR Raw Data-Last'!$A$3:$A$1377,'5th Cycle Summary-Final2'!$C389,'5th Cycle APR Raw Data-Last'!L$3:L$1377)</f>
        <v>26</v>
      </c>
      <c r="M389" s="32">
        <f>SUMIF('5th Cycle APR Raw Data-Last'!$A$3:$A$1377,'5th Cycle Summary-Final2'!$C389,'5th Cycle APR Raw Data-Last'!M$3:M$1377)</f>
        <v>18</v>
      </c>
      <c r="N389" s="32">
        <f t="shared" si="2"/>
        <v>8</v>
      </c>
      <c r="O389" s="34">
        <f t="shared" si="3"/>
        <v>0.84615384615384615</v>
      </c>
      <c r="P389" s="32">
        <f>VLOOKUP(C389,'5th Cycle APR Raw Data-Last'!$A$3:$S$1377,14,FALSE)</f>
        <v>61</v>
      </c>
      <c r="Q389" s="32">
        <f>SUMIF('5th Cycle APR Raw Data-Last'!$A$3:$A$1377,'5th Cycle Summary-Final2'!$C389,'5th Cycle APR Raw Data-Last'!$O$3:$O$1377)</f>
        <v>26</v>
      </c>
      <c r="R389" s="32">
        <f t="shared" si="4"/>
        <v>35</v>
      </c>
      <c r="S389" s="34">
        <f t="shared" si="5"/>
        <v>0.42622950819672129</v>
      </c>
      <c r="T389" s="32">
        <f>VLOOKUP(C389,'5th Cycle APR Raw Data-Last'!$A$3:$S$1377,16,FALSE)</f>
        <v>137</v>
      </c>
      <c r="U389" s="32">
        <f>SUMIF('5th Cycle APR Raw Data-Last'!$A$3:$A$1377,'5th Cycle Summary-Final2'!$C389,'5th Cycle APR Raw Data-Last'!$Q$3:$Q$1377)</f>
        <v>0</v>
      </c>
      <c r="V389" s="32">
        <f t="shared" si="6"/>
        <v>137</v>
      </c>
      <c r="W389" s="34">
        <f t="shared" si="7"/>
        <v>0</v>
      </c>
      <c r="X389" s="32">
        <f>VLOOKUP(C389,'5th Cycle APR Raw Data-Last'!$A$3:$S$1377,18,FALSE)</f>
        <v>323</v>
      </c>
      <c r="Y389" s="32">
        <f>SUMIF('5th Cycle APR Raw Data-Last'!$A$3:$A$1377,'5th Cycle Summary-Final2'!$C389,'5th Cycle APR Raw Data-Last'!$S$3:$S$1377)</f>
        <v>70</v>
      </c>
      <c r="Z389" s="32">
        <f t="shared" si="8"/>
        <v>253</v>
      </c>
    </row>
    <row r="390" spans="1:26" ht="12.75" customHeight="1" x14ac:dyDescent="0.15">
      <c r="A390" s="9" t="s">
        <v>542</v>
      </c>
      <c r="B390" s="9" t="s">
        <v>83</v>
      </c>
      <c r="C390" s="29" t="s">
        <v>542</v>
      </c>
      <c r="D390" s="32">
        <f>VLOOKUP(C390,'5th Cycle APR Raw Data-Last'!$A$3:$S$1377,6,FALSE)</f>
        <v>2</v>
      </c>
      <c r="E390" s="32">
        <f>SUMIF('5th Cycle APR Raw Data-Last'!$A$3:$A$1377,'5th Cycle Summary-Final2'!$C390,'5th Cycle APR Raw Data-Last'!G$3:G$1377)</f>
        <v>0</v>
      </c>
      <c r="F390" s="32">
        <f>SUMIF('5th Cycle APR Raw Data-Last'!$A$3:$A$1377,'5th Cycle Summary-Final2'!$C390,'5th Cycle APR Raw Data-Last'!H$3:H$1377)</f>
        <v>0</v>
      </c>
      <c r="G390" s="32">
        <f>SUMIF('5th Cycle APR Raw Data-Last'!$A$3:$A$1377,'5th Cycle Summary-Final2'!$C390,'5th Cycle APR Raw Data-Last'!I$3:I$1377)</f>
        <v>0</v>
      </c>
      <c r="H390" s="32">
        <f t="shared" si="0"/>
        <v>2</v>
      </c>
      <c r="I390" s="34">
        <f t="shared" si="1"/>
        <v>0</v>
      </c>
      <c r="J390" s="32">
        <f>VLOOKUP(C390,'5th Cycle APR Raw Data-Last'!$A$3:$S$1377,10,FALSE)</f>
        <v>2</v>
      </c>
      <c r="K390" s="32">
        <f>SUMIF('5th Cycle APR Raw Data-Last'!$A$3:$A$1377,'5th Cycle Summary-Final2'!$C390,'5th Cycle APR Raw Data-Last'!K$3:K$1377)</f>
        <v>0</v>
      </c>
      <c r="L390" s="32">
        <f>SUMIF('5th Cycle APR Raw Data-Last'!$A$3:$A$1377,'5th Cycle Summary-Final2'!$C390,'5th Cycle APR Raw Data-Last'!L$3:L$1377)</f>
        <v>0</v>
      </c>
      <c r="M390" s="32">
        <f>SUMIF('5th Cycle APR Raw Data-Last'!$A$3:$A$1377,'5th Cycle Summary-Final2'!$C390,'5th Cycle APR Raw Data-Last'!M$3:M$1377)</f>
        <v>0</v>
      </c>
      <c r="N390" s="32">
        <f t="shared" si="2"/>
        <v>2</v>
      </c>
      <c r="O390" s="34">
        <f t="shared" si="3"/>
        <v>0</v>
      </c>
      <c r="P390" s="32">
        <f>VLOOKUP(C390,'5th Cycle APR Raw Data-Last'!$A$3:$S$1377,14,FALSE)</f>
        <v>2</v>
      </c>
      <c r="Q390" s="32">
        <f>SUMIF('5th Cycle APR Raw Data-Last'!$A$3:$A$1377,'5th Cycle Summary-Final2'!$C390,'5th Cycle APR Raw Data-Last'!$O$3:$O$1377)</f>
        <v>0</v>
      </c>
      <c r="R390" s="32">
        <f t="shared" si="4"/>
        <v>2</v>
      </c>
      <c r="S390" s="34">
        <f t="shared" si="5"/>
        <v>0</v>
      </c>
      <c r="T390" s="32">
        <f>VLOOKUP(C390,'5th Cycle APR Raw Data-Last'!$A$3:$S$1377,16,FALSE)</f>
        <v>4</v>
      </c>
      <c r="U390" s="32">
        <f>SUMIF('5th Cycle APR Raw Data-Last'!$A$3:$A$1377,'5th Cycle Summary-Final2'!$C390,'5th Cycle APR Raw Data-Last'!$Q$3:$Q$1377)</f>
        <v>0</v>
      </c>
      <c r="V390" s="32">
        <f t="shared" si="6"/>
        <v>4</v>
      </c>
      <c r="W390" s="34">
        <f t="shared" si="7"/>
        <v>0</v>
      </c>
      <c r="X390" s="32">
        <f>VLOOKUP(C390,'5th Cycle APR Raw Data-Last'!$A$3:$S$1377,18,FALSE)</f>
        <v>10</v>
      </c>
      <c r="Y390" s="32">
        <f>SUMIF('5th Cycle APR Raw Data-Last'!$A$3:$A$1377,'5th Cycle Summary-Final2'!$C390,'5th Cycle APR Raw Data-Last'!$S$3:$S$1377)</f>
        <v>0</v>
      </c>
      <c r="Z390" s="32">
        <f t="shared" si="8"/>
        <v>10</v>
      </c>
    </row>
    <row r="391" spans="1:26" ht="12.75" customHeight="1" x14ac:dyDescent="0.15">
      <c r="A391" s="9" t="s">
        <v>542</v>
      </c>
      <c r="B391" s="9" t="s">
        <v>83</v>
      </c>
      <c r="C391" s="29" t="s">
        <v>600</v>
      </c>
      <c r="D391" s="32">
        <f>VLOOKUP(C391,'5th Cycle APR Raw Data-Last'!$A$3:$S$1377,6,FALSE)</f>
        <v>112</v>
      </c>
      <c r="E391" s="32">
        <f>SUMIF('5th Cycle APR Raw Data-Last'!$A$3:$A$1377,'5th Cycle Summary-Final2'!$C391,'5th Cycle APR Raw Data-Last'!G$3:G$1377)</f>
        <v>16</v>
      </c>
      <c r="F391" s="32">
        <f>SUMIF('5th Cycle APR Raw Data-Last'!$A$3:$A$1377,'5th Cycle Summary-Final2'!$C391,'5th Cycle APR Raw Data-Last'!H$3:H$1377)</f>
        <v>0</v>
      </c>
      <c r="G391" s="32">
        <f>SUMIF('5th Cycle APR Raw Data-Last'!$A$3:$A$1377,'5th Cycle Summary-Final2'!$C391,'5th Cycle APR Raw Data-Last'!I$3:I$1377)</f>
        <v>16</v>
      </c>
      <c r="H391" s="32">
        <f t="shared" si="0"/>
        <v>96</v>
      </c>
      <c r="I391" s="34">
        <f t="shared" si="1"/>
        <v>0.14285714285714285</v>
      </c>
      <c r="J391" s="32">
        <f>VLOOKUP(C391,'5th Cycle APR Raw Data-Last'!$A$3:$S$1377,10,FALSE)</f>
        <v>76</v>
      </c>
      <c r="K391" s="32">
        <f>SUMIF('5th Cycle APR Raw Data-Last'!$A$3:$A$1377,'5th Cycle Summary-Final2'!$C391,'5th Cycle APR Raw Data-Last'!K$3:K$1377)</f>
        <v>70</v>
      </c>
      <c r="L391" s="32">
        <f>SUMIF('5th Cycle APR Raw Data-Last'!$A$3:$A$1377,'5th Cycle Summary-Final2'!$C391,'5th Cycle APR Raw Data-Last'!L$3:L$1377)</f>
        <v>23</v>
      </c>
      <c r="M391" s="32">
        <f>SUMIF('5th Cycle APR Raw Data-Last'!$A$3:$A$1377,'5th Cycle Summary-Final2'!$C391,'5th Cycle APR Raw Data-Last'!M$3:M$1377)</f>
        <v>47</v>
      </c>
      <c r="N391" s="32">
        <f t="shared" si="2"/>
        <v>6</v>
      </c>
      <c r="O391" s="34">
        <f t="shared" si="3"/>
        <v>0.92105263157894735</v>
      </c>
      <c r="P391" s="32">
        <f>VLOOKUP(C391,'5th Cycle APR Raw Data-Last'!$A$3:$S$1377,14,FALSE)</f>
        <v>89</v>
      </c>
      <c r="Q391" s="32">
        <f>SUMIF('5th Cycle APR Raw Data-Last'!$A$3:$A$1377,'5th Cycle Summary-Final2'!$C391,'5th Cycle APR Raw Data-Last'!$O$3:$O$1377)</f>
        <v>69</v>
      </c>
      <c r="R391" s="32">
        <f t="shared" si="4"/>
        <v>20</v>
      </c>
      <c r="S391" s="34">
        <f t="shared" si="5"/>
        <v>0.7752808988764045</v>
      </c>
      <c r="T391" s="32">
        <f>VLOOKUP(C391,'5th Cycle APR Raw Data-Last'!$A$3:$S$1377,16,FALSE)</f>
        <v>209</v>
      </c>
      <c r="U391" s="32">
        <f>SUMIF('5th Cycle APR Raw Data-Last'!$A$3:$A$1377,'5th Cycle Summary-Final2'!$C391,'5th Cycle APR Raw Data-Last'!$Q$3:$Q$1377)</f>
        <v>52</v>
      </c>
      <c r="V391" s="32">
        <f t="shared" si="6"/>
        <v>157</v>
      </c>
      <c r="W391" s="34">
        <f t="shared" si="7"/>
        <v>0.24880382775119617</v>
      </c>
      <c r="X391" s="32">
        <f>VLOOKUP(C391,'5th Cycle APR Raw Data-Last'!$A$3:$S$1377,18,FALSE)</f>
        <v>486</v>
      </c>
      <c r="Y391" s="32">
        <f>SUMIF('5th Cycle APR Raw Data-Last'!$A$3:$A$1377,'5th Cycle Summary-Final2'!$C391,'5th Cycle APR Raw Data-Last'!$S$3:$S$1377)</f>
        <v>207</v>
      </c>
      <c r="Z391" s="32">
        <f t="shared" si="8"/>
        <v>279</v>
      </c>
    </row>
    <row r="392" spans="1:26" ht="12.75" customHeight="1" x14ac:dyDescent="0.15">
      <c r="A392" s="9" t="s">
        <v>564</v>
      </c>
      <c r="B392" s="9" t="s">
        <v>128</v>
      </c>
      <c r="C392" s="29" t="s">
        <v>565</v>
      </c>
      <c r="D392" s="32">
        <f>VLOOKUP(C392,'5th Cycle APR Raw Data-Last'!$A$3:$S$1377,6,FALSE)</f>
        <v>211</v>
      </c>
      <c r="E392" s="32">
        <f>SUMIF('5th Cycle APR Raw Data-Last'!$A$3:$A$1377,'5th Cycle Summary-Final2'!$C392,'5th Cycle APR Raw Data-Last'!G$3:G$1377)</f>
        <v>0</v>
      </c>
      <c r="F392" s="32">
        <f>SUMIF('5th Cycle APR Raw Data-Last'!$A$3:$A$1377,'5th Cycle Summary-Final2'!$C392,'5th Cycle APR Raw Data-Last'!H$3:H$1377)</f>
        <v>0</v>
      </c>
      <c r="G392" s="32">
        <f>SUMIF('5th Cycle APR Raw Data-Last'!$A$3:$A$1377,'5th Cycle Summary-Final2'!$C392,'5th Cycle APR Raw Data-Last'!I$3:I$1377)</f>
        <v>0</v>
      </c>
      <c r="H392" s="32">
        <f t="shared" si="0"/>
        <v>211</v>
      </c>
      <c r="I392" s="34">
        <f t="shared" si="1"/>
        <v>0</v>
      </c>
      <c r="J392" s="32">
        <f>VLOOKUP(C392,'5th Cycle APR Raw Data-Last'!$A$3:$S$1377,10,FALSE)</f>
        <v>163</v>
      </c>
      <c r="K392" s="32">
        <f>SUMIF('5th Cycle APR Raw Data-Last'!$A$3:$A$1377,'5th Cycle Summary-Final2'!$C392,'5th Cycle APR Raw Data-Last'!K$3:K$1377)</f>
        <v>64</v>
      </c>
      <c r="L392" s="32">
        <f>SUMIF('5th Cycle APR Raw Data-Last'!$A$3:$A$1377,'5th Cycle Summary-Final2'!$C392,'5th Cycle APR Raw Data-Last'!L$3:L$1377)</f>
        <v>0</v>
      </c>
      <c r="M392" s="32">
        <f>SUMIF('5th Cycle APR Raw Data-Last'!$A$3:$A$1377,'5th Cycle Summary-Final2'!$C392,'5th Cycle APR Raw Data-Last'!M$3:M$1377)</f>
        <v>64</v>
      </c>
      <c r="N392" s="32">
        <f t="shared" si="2"/>
        <v>99</v>
      </c>
      <c r="O392" s="34">
        <f t="shared" si="3"/>
        <v>0.39263803680981596</v>
      </c>
      <c r="P392" s="32">
        <f>VLOOKUP(C392,'5th Cycle APR Raw Data-Last'!$A$3:$S$1377,14,FALSE)</f>
        <v>121</v>
      </c>
      <c r="Q392" s="32">
        <f>SUMIF('5th Cycle APR Raw Data-Last'!$A$3:$A$1377,'5th Cycle Summary-Final2'!$C392,'5th Cycle APR Raw Data-Last'!$O$3:$O$1377)</f>
        <v>50</v>
      </c>
      <c r="R392" s="32">
        <f t="shared" si="4"/>
        <v>71</v>
      </c>
      <c r="S392" s="34">
        <f t="shared" si="5"/>
        <v>0.41322314049586778</v>
      </c>
      <c r="T392" s="32">
        <f>VLOOKUP(C392,'5th Cycle APR Raw Data-Last'!$A$3:$S$1377,16,FALSE)</f>
        <v>470</v>
      </c>
      <c r="U392" s="32">
        <f>SUMIF('5th Cycle APR Raw Data-Last'!$A$3:$A$1377,'5th Cycle Summary-Final2'!$C392,'5th Cycle APR Raw Data-Last'!$Q$3:$Q$1377)</f>
        <v>0</v>
      </c>
      <c r="V392" s="32">
        <f t="shared" si="6"/>
        <v>470</v>
      </c>
      <c r="W392" s="34">
        <f t="shared" si="7"/>
        <v>0</v>
      </c>
      <c r="X392" s="32">
        <f>VLOOKUP(C392,'5th Cycle APR Raw Data-Last'!$A$3:$S$1377,18,FALSE)</f>
        <v>965</v>
      </c>
      <c r="Y392" s="32">
        <f>SUMIF('5th Cycle APR Raw Data-Last'!$A$3:$A$1377,'5th Cycle Summary-Final2'!$C392,'5th Cycle APR Raw Data-Last'!$S$3:$S$1377)</f>
        <v>114</v>
      </c>
      <c r="Z392" s="32">
        <f t="shared" si="8"/>
        <v>851</v>
      </c>
    </row>
    <row r="393" spans="1:26" ht="12.75" customHeight="1" x14ac:dyDescent="0.15">
      <c r="A393" s="9" t="s">
        <v>564</v>
      </c>
      <c r="B393" s="9" t="s">
        <v>128</v>
      </c>
      <c r="C393" s="29" t="s">
        <v>583</v>
      </c>
      <c r="D393" s="32">
        <f>VLOOKUP(C393,'5th Cycle APR Raw Data-Last'!$A$3:$S$1377,6,FALSE)</f>
        <v>143</v>
      </c>
      <c r="E393" s="32">
        <f>SUMIF('5th Cycle APR Raw Data-Last'!$A$3:$A$1377,'5th Cycle Summary-Final2'!$C393,'5th Cycle APR Raw Data-Last'!G$3:G$1377)</f>
        <v>0</v>
      </c>
      <c r="F393" s="32">
        <f>SUMIF('5th Cycle APR Raw Data-Last'!$A$3:$A$1377,'5th Cycle Summary-Final2'!$C393,'5th Cycle APR Raw Data-Last'!H$3:H$1377)</f>
        <v>0</v>
      </c>
      <c r="G393" s="32">
        <f>SUMIF('5th Cycle APR Raw Data-Last'!$A$3:$A$1377,'5th Cycle Summary-Final2'!$C393,'5th Cycle APR Raw Data-Last'!I$3:I$1377)</f>
        <v>0</v>
      </c>
      <c r="H393" s="32">
        <f t="shared" si="0"/>
        <v>143</v>
      </c>
      <c r="I393" s="34">
        <f t="shared" si="1"/>
        <v>0</v>
      </c>
      <c r="J393" s="32">
        <f>VLOOKUP(C393,'5th Cycle APR Raw Data-Last'!$A$3:$S$1377,10,FALSE)</f>
        <v>125</v>
      </c>
      <c r="K393" s="32">
        <f>SUMIF('5th Cycle APR Raw Data-Last'!$A$3:$A$1377,'5th Cycle Summary-Final2'!$C393,'5th Cycle APR Raw Data-Last'!K$3:K$1377)</f>
        <v>2</v>
      </c>
      <c r="L393" s="32">
        <f>SUMIF('5th Cycle APR Raw Data-Last'!$A$3:$A$1377,'5th Cycle Summary-Final2'!$C393,'5th Cycle APR Raw Data-Last'!L$3:L$1377)</f>
        <v>0</v>
      </c>
      <c r="M393" s="32">
        <f>SUMIF('5th Cycle APR Raw Data-Last'!$A$3:$A$1377,'5th Cycle Summary-Final2'!$C393,'5th Cycle APR Raw Data-Last'!M$3:M$1377)</f>
        <v>2</v>
      </c>
      <c r="N393" s="32">
        <f t="shared" si="2"/>
        <v>123</v>
      </c>
      <c r="O393" s="34">
        <f t="shared" si="3"/>
        <v>1.6E-2</v>
      </c>
      <c r="P393" s="32">
        <f>VLOOKUP(C393,'5th Cycle APR Raw Data-Last'!$A$3:$S$1377,14,FALSE)</f>
        <v>85</v>
      </c>
      <c r="Q393" s="32">
        <f>SUMIF('5th Cycle APR Raw Data-Last'!$A$3:$A$1377,'5th Cycle Summary-Final2'!$C393,'5th Cycle APR Raw Data-Last'!$O$3:$O$1377)</f>
        <v>2</v>
      </c>
      <c r="R393" s="32">
        <f t="shared" si="4"/>
        <v>83</v>
      </c>
      <c r="S393" s="34">
        <f t="shared" si="5"/>
        <v>2.3529411764705882E-2</v>
      </c>
      <c r="T393" s="32">
        <f>VLOOKUP(C393,'5th Cycle APR Raw Data-Last'!$A$3:$S$1377,16,FALSE)</f>
        <v>272</v>
      </c>
      <c r="U393" s="32">
        <f>SUMIF('5th Cycle APR Raw Data-Last'!$A$3:$A$1377,'5th Cycle Summary-Final2'!$C393,'5th Cycle APR Raw Data-Last'!$Q$3:$Q$1377)</f>
        <v>6</v>
      </c>
      <c r="V393" s="32">
        <f t="shared" si="6"/>
        <v>266</v>
      </c>
      <c r="W393" s="34">
        <f t="shared" si="7"/>
        <v>2.2058823529411766E-2</v>
      </c>
      <c r="X393" s="32">
        <f>VLOOKUP(C393,'5th Cycle APR Raw Data-Last'!$A$3:$S$1377,18,FALSE)</f>
        <v>625</v>
      </c>
      <c r="Y393" s="32">
        <f>SUMIF('5th Cycle APR Raw Data-Last'!$A$3:$A$1377,'5th Cycle Summary-Final2'!$C393,'5th Cycle APR Raw Data-Last'!$S$3:$S$1377)</f>
        <v>10</v>
      </c>
      <c r="Z393" s="32">
        <f t="shared" si="8"/>
        <v>615</v>
      </c>
    </row>
    <row r="394" spans="1:26" ht="12.75" customHeight="1" x14ac:dyDescent="0.15">
      <c r="A394" s="9" t="s">
        <v>564</v>
      </c>
      <c r="B394" s="9" t="s">
        <v>128</v>
      </c>
      <c r="C394" s="29" t="s">
        <v>601</v>
      </c>
      <c r="D394" s="32">
        <f>VLOOKUP(C394,'5th Cycle APR Raw Data-Last'!$A$3:$S$1377,6,FALSE)</f>
        <v>80</v>
      </c>
      <c r="E394" s="32">
        <f>SUMIF('5th Cycle APR Raw Data-Last'!$A$3:$A$1377,'5th Cycle Summary-Final2'!$C394,'5th Cycle APR Raw Data-Last'!G$3:G$1377)</f>
        <v>40</v>
      </c>
      <c r="F394" s="32">
        <f>SUMIF('5th Cycle APR Raw Data-Last'!$A$3:$A$1377,'5th Cycle Summary-Final2'!$C394,'5th Cycle APR Raw Data-Last'!H$3:H$1377)</f>
        <v>39</v>
      </c>
      <c r="G394" s="32">
        <f>SUMIF('5th Cycle APR Raw Data-Last'!$A$3:$A$1377,'5th Cycle Summary-Final2'!$C394,'5th Cycle APR Raw Data-Last'!I$3:I$1377)</f>
        <v>1</v>
      </c>
      <c r="H394" s="32">
        <f t="shared" si="0"/>
        <v>40</v>
      </c>
      <c r="I394" s="34">
        <f t="shared" si="1"/>
        <v>0.5</v>
      </c>
      <c r="J394" s="32">
        <f>VLOOKUP(C394,'5th Cycle APR Raw Data-Last'!$A$3:$S$1377,10,FALSE)</f>
        <v>80</v>
      </c>
      <c r="K394" s="32">
        <f>SUMIF('5th Cycle APR Raw Data-Last'!$A$3:$A$1377,'5th Cycle Summary-Final2'!$C394,'5th Cycle APR Raw Data-Last'!K$3:K$1377)</f>
        <v>67</v>
      </c>
      <c r="L394" s="32">
        <f>SUMIF('5th Cycle APR Raw Data-Last'!$A$3:$A$1377,'5th Cycle Summary-Final2'!$C394,'5th Cycle APR Raw Data-Last'!L$3:L$1377)</f>
        <v>65</v>
      </c>
      <c r="M394" s="32">
        <f>SUMIF('5th Cycle APR Raw Data-Last'!$A$3:$A$1377,'5th Cycle Summary-Final2'!$C394,'5th Cycle APR Raw Data-Last'!M$3:M$1377)</f>
        <v>2</v>
      </c>
      <c r="N394" s="32">
        <f t="shared" si="2"/>
        <v>13</v>
      </c>
      <c r="O394" s="34">
        <f t="shared" si="3"/>
        <v>0.83750000000000002</v>
      </c>
      <c r="P394" s="32">
        <f>VLOOKUP(C394,'5th Cycle APR Raw Data-Last'!$A$3:$S$1377,14,FALSE)</f>
        <v>82</v>
      </c>
      <c r="Q394" s="32">
        <f>SUMIF('5th Cycle APR Raw Data-Last'!$A$3:$A$1377,'5th Cycle Summary-Final2'!$C394,'5th Cycle APR Raw Data-Last'!$O$3:$O$1377)</f>
        <v>27</v>
      </c>
      <c r="R394" s="32">
        <f t="shared" si="4"/>
        <v>55</v>
      </c>
      <c r="S394" s="34">
        <f t="shared" si="5"/>
        <v>0.32926829268292684</v>
      </c>
      <c r="T394" s="32">
        <f>VLOOKUP(C394,'5th Cycle APR Raw Data-Last'!$A$3:$S$1377,16,FALSE)</f>
        <v>348</v>
      </c>
      <c r="U394" s="32">
        <f>SUMIF('5th Cycle APR Raw Data-Last'!$A$3:$A$1377,'5th Cycle Summary-Final2'!$C394,'5th Cycle APR Raw Data-Last'!$Q$3:$Q$1377)</f>
        <v>10</v>
      </c>
      <c r="V394" s="32">
        <f t="shared" si="6"/>
        <v>338</v>
      </c>
      <c r="W394" s="34">
        <f t="shared" si="7"/>
        <v>2.8735632183908046E-2</v>
      </c>
      <c r="X394" s="32">
        <f>VLOOKUP(C394,'5th Cycle APR Raw Data-Last'!$A$3:$S$1377,18,FALSE)</f>
        <v>590</v>
      </c>
      <c r="Y394" s="32">
        <f>SUMIF('5th Cycle APR Raw Data-Last'!$A$3:$A$1377,'5th Cycle Summary-Final2'!$C394,'5th Cycle APR Raw Data-Last'!$S$3:$S$1377)</f>
        <v>144</v>
      </c>
      <c r="Z394" s="32">
        <f t="shared" si="8"/>
        <v>446</v>
      </c>
    </row>
    <row r="395" spans="1:26" ht="12.75" customHeight="1" x14ac:dyDescent="0.15">
      <c r="A395" s="9" t="s">
        <v>564</v>
      </c>
      <c r="B395" s="9" t="s">
        <v>128</v>
      </c>
      <c r="C395" s="29" t="s">
        <v>602</v>
      </c>
      <c r="D395" s="32">
        <f>VLOOKUP(C395,'5th Cycle APR Raw Data-Last'!$A$3:$S$1377,6,FALSE)</f>
        <v>1224</v>
      </c>
      <c r="E395" s="32">
        <f>SUMIF('5th Cycle APR Raw Data-Last'!$A$3:$A$1377,'5th Cycle Summary-Final2'!$C395,'5th Cycle APR Raw Data-Last'!G$3:G$1377)</f>
        <v>0</v>
      </c>
      <c r="F395" s="32">
        <f>SUMIF('5th Cycle APR Raw Data-Last'!$A$3:$A$1377,'5th Cycle Summary-Final2'!$C395,'5th Cycle APR Raw Data-Last'!H$3:H$1377)</f>
        <v>0</v>
      </c>
      <c r="G395" s="32">
        <f>SUMIF('5th Cycle APR Raw Data-Last'!$A$3:$A$1377,'5th Cycle Summary-Final2'!$C395,'5th Cycle APR Raw Data-Last'!I$3:I$1377)</f>
        <v>0</v>
      </c>
      <c r="H395" s="32">
        <f t="shared" si="0"/>
        <v>1224</v>
      </c>
      <c r="I395" s="34">
        <f t="shared" si="1"/>
        <v>0</v>
      </c>
      <c r="J395" s="32">
        <f>VLOOKUP(C395,'5th Cycle APR Raw Data-Last'!$A$3:$S$1377,10,FALSE)</f>
        <v>862</v>
      </c>
      <c r="K395" s="32">
        <f>SUMIF('5th Cycle APR Raw Data-Last'!$A$3:$A$1377,'5th Cycle Summary-Final2'!$C395,'5th Cycle APR Raw Data-Last'!K$3:K$1377)</f>
        <v>7</v>
      </c>
      <c r="L395" s="32">
        <f>SUMIF('5th Cycle APR Raw Data-Last'!$A$3:$A$1377,'5th Cycle Summary-Final2'!$C395,'5th Cycle APR Raw Data-Last'!L$3:L$1377)</f>
        <v>7</v>
      </c>
      <c r="M395" s="32">
        <f>SUMIF('5th Cycle APR Raw Data-Last'!$A$3:$A$1377,'5th Cycle Summary-Final2'!$C395,'5th Cycle APR Raw Data-Last'!M$3:M$1377)</f>
        <v>0</v>
      </c>
      <c r="N395" s="32">
        <f t="shared" si="2"/>
        <v>855</v>
      </c>
      <c r="O395" s="34">
        <f t="shared" si="3"/>
        <v>8.1206496519721574E-3</v>
      </c>
      <c r="P395" s="32">
        <f>VLOOKUP(C395,'5th Cycle APR Raw Data-Last'!$A$3:$S$1377,14,FALSE)</f>
        <v>979</v>
      </c>
      <c r="Q395" s="32">
        <f>SUMIF('5th Cycle APR Raw Data-Last'!$A$3:$A$1377,'5th Cycle Summary-Final2'!$C395,'5th Cycle APR Raw Data-Last'!$O$3:$O$1377)</f>
        <v>152</v>
      </c>
      <c r="R395" s="32">
        <f t="shared" si="4"/>
        <v>827</v>
      </c>
      <c r="S395" s="34">
        <f t="shared" si="5"/>
        <v>0.15526046986721145</v>
      </c>
      <c r="T395" s="32">
        <f>VLOOKUP(C395,'5th Cycle APR Raw Data-Last'!$A$3:$S$1377,16,FALSE)</f>
        <v>2409</v>
      </c>
      <c r="U395" s="32">
        <f>SUMIF('5th Cycle APR Raw Data-Last'!$A$3:$A$1377,'5th Cycle Summary-Final2'!$C395,'5th Cycle APR Raw Data-Last'!$Q$3:$Q$1377)</f>
        <v>11</v>
      </c>
      <c r="V395" s="32">
        <f t="shared" si="6"/>
        <v>2398</v>
      </c>
      <c r="W395" s="34">
        <f t="shared" si="7"/>
        <v>4.5662100456621002E-3</v>
      </c>
      <c r="X395" s="32">
        <f>VLOOKUP(C395,'5th Cycle APR Raw Data-Last'!$A$3:$S$1377,18,FALSE)</f>
        <v>5474</v>
      </c>
      <c r="Y395" s="32">
        <f>SUMIF('5th Cycle APR Raw Data-Last'!$A$3:$A$1377,'5th Cycle Summary-Final2'!$C395,'5th Cycle APR Raw Data-Last'!$S$3:$S$1377)</f>
        <v>170</v>
      </c>
      <c r="Z395" s="32">
        <f t="shared" si="8"/>
        <v>5304</v>
      </c>
    </row>
    <row r="396" spans="1:26" ht="12.75" customHeight="1" x14ac:dyDescent="0.15">
      <c r="A396" s="9" t="s">
        <v>564</v>
      </c>
      <c r="B396" s="9" t="s">
        <v>128</v>
      </c>
      <c r="C396" s="29" t="s">
        <v>564</v>
      </c>
      <c r="D396" s="32">
        <f>VLOOKUP(C396,'5th Cycle APR Raw Data-Last'!$A$3:$S$1377,6,FALSE)</f>
        <v>920</v>
      </c>
      <c r="E396" s="32">
        <f>SUMIF('5th Cycle APR Raw Data-Last'!$A$3:$A$1377,'5th Cycle Summary-Final2'!$C396,'5th Cycle APR Raw Data-Last'!G$3:G$1377)</f>
        <v>0</v>
      </c>
      <c r="F396" s="32">
        <f>SUMIF('5th Cycle APR Raw Data-Last'!$A$3:$A$1377,'5th Cycle Summary-Final2'!$C396,'5th Cycle APR Raw Data-Last'!H$3:H$1377)</f>
        <v>0</v>
      </c>
      <c r="G396" s="32">
        <f>SUMIF('5th Cycle APR Raw Data-Last'!$A$3:$A$1377,'5th Cycle Summary-Final2'!$C396,'5th Cycle APR Raw Data-Last'!I$3:I$1377)</f>
        <v>0</v>
      </c>
      <c r="H396" s="32">
        <f t="shared" si="0"/>
        <v>920</v>
      </c>
      <c r="I396" s="34">
        <f t="shared" si="1"/>
        <v>0</v>
      </c>
      <c r="J396" s="32">
        <f>VLOOKUP(C396,'5th Cycle APR Raw Data-Last'!$A$3:$S$1377,10,FALSE)</f>
        <v>609</v>
      </c>
      <c r="K396" s="32">
        <f>SUMIF('5th Cycle APR Raw Data-Last'!$A$3:$A$1377,'5th Cycle Summary-Final2'!$C396,'5th Cycle APR Raw Data-Last'!K$3:K$1377)</f>
        <v>7</v>
      </c>
      <c r="L396" s="32">
        <f>SUMIF('5th Cycle APR Raw Data-Last'!$A$3:$A$1377,'5th Cycle Summary-Final2'!$C396,'5th Cycle APR Raw Data-Last'!L$3:L$1377)</f>
        <v>7</v>
      </c>
      <c r="M396" s="32">
        <f>SUMIF('5th Cycle APR Raw Data-Last'!$A$3:$A$1377,'5th Cycle Summary-Final2'!$C396,'5th Cycle APR Raw Data-Last'!M$3:M$1377)</f>
        <v>0</v>
      </c>
      <c r="N396" s="32">
        <f t="shared" si="2"/>
        <v>602</v>
      </c>
      <c r="O396" s="34">
        <f t="shared" si="3"/>
        <v>1.1494252873563218E-2</v>
      </c>
      <c r="P396" s="32">
        <f>VLOOKUP(C396,'5th Cycle APR Raw Data-Last'!$A$3:$S$1377,14,FALSE)</f>
        <v>613</v>
      </c>
      <c r="Q396" s="32">
        <f>SUMIF('5th Cycle APR Raw Data-Last'!$A$3:$A$1377,'5th Cycle Summary-Final2'!$C396,'5th Cycle APR Raw Data-Last'!$O$3:$O$1377)</f>
        <v>0</v>
      </c>
      <c r="R396" s="32">
        <f t="shared" si="4"/>
        <v>613</v>
      </c>
      <c r="S396" s="34">
        <f t="shared" si="5"/>
        <v>0</v>
      </c>
      <c r="T396" s="32">
        <f>VLOOKUP(C396,'5th Cycle APR Raw Data-Last'!$A$3:$S$1377,16,FALSE)</f>
        <v>1452</v>
      </c>
      <c r="U396" s="32">
        <f>SUMIF('5th Cycle APR Raw Data-Last'!$A$3:$A$1377,'5th Cycle Summary-Final2'!$C396,'5th Cycle APR Raw Data-Last'!$Q$3:$Q$1377)</f>
        <v>354</v>
      </c>
      <c r="V396" s="32">
        <f t="shared" si="6"/>
        <v>1098</v>
      </c>
      <c r="W396" s="34">
        <f t="shared" si="7"/>
        <v>0.24380165289256198</v>
      </c>
      <c r="X396" s="32">
        <f>VLOOKUP(C396,'5th Cycle APR Raw Data-Last'!$A$3:$S$1377,18,FALSE)</f>
        <v>3594</v>
      </c>
      <c r="Y396" s="32">
        <f>SUMIF('5th Cycle APR Raw Data-Last'!$A$3:$A$1377,'5th Cycle Summary-Final2'!$C396,'5th Cycle APR Raw Data-Last'!$S$3:$S$1377)</f>
        <v>361</v>
      </c>
      <c r="Z396" s="32">
        <f t="shared" si="8"/>
        <v>3233</v>
      </c>
    </row>
    <row r="397" spans="1:26" ht="12.75" customHeight="1" x14ac:dyDescent="0.15">
      <c r="A397" s="9" t="s">
        <v>564</v>
      </c>
      <c r="B397" s="9" t="s">
        <v>128</v>
      </c>
      <c r="C397" s="29" t="s">
        <v>604</v>
      </c>
      <c r="D397" s="32">
        <f>VLOOKUP(C397,'5th Cycle APR Raw Data-Last'!$A$3:$S$1377,6,FALSE)</f>
        <v>1477</v>
      </c>
      <c r="E397" s="32">
        <f>SUMIF('5th Cycle APR Raw Data-Last'!$A$3:$A$1377,'5th Cycle Summary-Final2'!$C397,'5th Cycle APR Raw Data-Last'!G$3:G$1377)</f>
        <v>155</v>
      </c>
      <c r="F397" s="32">
        <f>SUMIF('5th Cycle APR Raw Data-Last'!$A$3:$A$1377,'5th Cycle Summary-Final2'!$C397,'5th Cycle APR Raw Data-Last'!H$3:H$1377)</f>
        <v>0</v>
      </c>
      <c r="G397" s="32">
        <f>SUMIF('5th Cycle APR Raw Data-Last'!$A$3:$A$1377,'5th Cycle Summary-Final2'!$C397,'5th Cycle APR Raw Data-Last'!I$3:I$1377)</f>
        <v>155</v>
      </c>
      <c r="H397" s="32">
        <f t="shared" si="0"/>
        <v>1322</v>
      </c>
      <c r="I397" s="34">
        <f t="shared" si="1"/>
        <v>0.1049424509140149</v>
      </c>
      <c r="J397" s="32">
        <f>VLOOKUP(C397,'5th Cycle APR Raw Data-Last'!$A$3:$S$1377,10,FALSE)</f>
        <v>1065</v>
      </c>
      <c r="K397" s="32">
        <f>SUMIF('5th Cycle APR Raw Data-Last'!$A$3:$A$1377,'5th Cycle Summary-Final2'!$C397,'5th Cycle APR Raw Data-Last'!K$3:K$1377)</f>
        <v>174</v>
      </c>
      <c r="L397" s="32">
        <f>SUMIF('5th Cycle APR Raw Data-Last'!$A$3:$A$1377,'5th Cycle Summary-Final2'!$C397,'5th Cycle APR Raw Data-Last'!L$3:L$1377)</f>
        <v>0</v>
      </c>
      <c r="M397" s="32">
        <f>SUMIF('5th Cycle APR Raw Data-Last'!$A$3:$A$1377,'5th Cycle Summary-Final2'!$C397,'5th Cycle APR Raw Data-Last'!M$3:M$1377)</f>
        <v>174</v>
      </c>
      <c r="N397" s="32">
        <f t="shared" si="2"/>
        <v>891</v>
      </c>
      <c r="O397" s="34">
        <f t="shared" si="3"/>
        <v>0.16338028169014085</v>
      </c>
      <c r="P397" s="32">
        <f>VLOOKUP(C397,'5th Cycle APR Raw Data-Last'!$A$3:$S$1377,14,FALSE)</f>
        <v>1169</v>
      </c>
      <c r="Q397" s="32">
        <f>SUMIF('5th Cycle APR Raw Data-Last'!$A$3:$A$1377,'5th Cycle Summary-Final2'!$C397,'5th Cycle APR Raw Data-Last'!$O$3:$O$1377)</f>
        <v>98</v>
      </c>
      <c r="R397" s="32">
        <f t="shared" si="4"/>
        <v>1071</v>
      </c>
      <c r="S397" s="34">
        <f t="shared" si="5"/>
        <v>8.3832335329341312E-2</v>
      </c>
      <c r="T397" s="32">
        <f>VLOOKUP(C397,'5th Cycle APR Raw Data-Last'!$A$3:$S$1377,16,FALSE)</f>
        <v>3370</v>
      </c>
      <c r="U397" s="32">
        <f>SUMIF('5th Cycle APR Raw Data-Last'!$A$3:$A$1377,'5th Cycle Summary-Final2'!$C397,'5th Cycle APR Raw Data-Last'!$Q$3:$Q$1377)</f>
        <v>94</v>
      </c>
      <c r="V397" s="32">
        <f t="shared" si="6"/>
        <v>3276</v>
      </c>
      <c r="W397" s="34">
        <f t="shared" si="7"/>
        <v>2.7893175074183978E-2</v>
      </c>
      <c r="X397" s="32">
        <f>VLOOKUP(C397,'5th Cycle APR Raw Data-Last'!$A$3:$S$1377,18,FALSE)</f>
        <v>7081</v>
      </c>
      <c r="Y397" s="32">
        <f>SUMIF('5th Cycle APR Raw Data-Last'!$A$3:$A$1377,'5th Cycle Summary-Final2'!$C397,'5th Cycle APR Raw Data-Last'!$S$3:$S$1377)</f>
        <v>521</v>
      </c>
      <c r="Z397" s="32">
        <f t="shared" si="8"/>
        <v>6560</v>
      </c>
    </row>
    <row r="398" spans="1:26" ht="12.75" customHeight="1" x14ac:dyDescent="0.15">
      <c r="A398" s="9" t="s">
        <v>564</v>
      </c>
      <c r="B398" s="9" t="s">
        <v>128</v>
      </c>
      <c r="C398" s="29" t="s">
        <v>605</v>
      </c>
      <c r="D398" s="32">
        <f>VLOOKUP(C398,'5th Cycle APR Raw Data-Last'!$A$3:$S$1377,6,FALSE)</f>
        <v>2616</v>
      </c>
      <c r="E398" s="32">
        <f>SUMIF('5th Cycle APR Raw Data-Last'!$A$3:$A$1377,'5th Cycle Summary-Final2'!$C398,'5th Cycle APR Raw Data-Last'!G$3:G$1377)</f>
        <v>89</v>
      </c>
      <c r="F398" s="32">
        <f>SUMIF('5th Cycle APR Raw Data-Last'!$A$3:$A$1377,'5th Cycle Summary-Final2'!$C398,'5th Cycle APR Raw Data-Last'!H$3:H$1377)</f>
        <v>47</v>
      </c>
      <c r="G398" s="32">
        <f>SUMIF('5th Cycle APR Raw Data-Last'!$A$3:$A$1377,'5th Cycle Summary-Final2'!$C398,'5th Cycle APR Raw Data-Last'!I$3:I$1377)</f>
        <v>42</v>
      </c>
      <c r="H398" s="32">
        <f t="shared" si="0"/>
        <v>2527</v>
      </c>
      <c r="I398" s="34">
        <f t="shared" si="1"/>
        <v>3.4021406727828746E-2</v>
      </c>
      <c r="J398" s="32">
        <f>VLOOKUP(C398,'5th Cycle APR Raw Data-Last'!$A$3:$S$1377,10,FALSE)</f>
        <v>1931</v>
      </c>
      <c r="K398" s="32">
        <f>SUMIF('5th Cycle APR Raw Data-Last'!$A$3:$A$1377,'5th Cycle Summary-Final2'!$C398,'5th Cycle APR Raw Data-Last'!K$3:K$1377)</f>
        <v>296</v>
      </c>
      <c r="L398" s="32">
        <f>SUMIF('5th Cycle APR Raw Data-Last'!$A$3:$A$1377,'5th Cycle Summary-Final2'!$C398,'5th Cycle APR Raw Data-Last'!L$3:L$1377)</f>
        <v>178</v>
      </c>
      <c r="M398" s="32">
        <f>SUMIF('5th Cycle APR Raw Data-Last'!$A$3:$A$1377,'5th Cycle Summary-Final2'!$C398,'5th Cycle APR Raw Data-Last'!M$3:M$1377)</f>
        <v>118</v>
      </c>
      <c r="N398" s="32">
        <f t="shared" si="2"/>
        <v>1635</v>
      </c>
      <c r="O398" s="34">
        <f t="shared" si="3"/>
        <v>0.1532884515794925</v>
      </c>
      <c r="P398" s="32">
        <f>VLOOKUP(C398,'5th Cycle APR Raw Data-Last'!$A$3:$S$1377,14,FALSE)</f>
        <v>1802</v>
      </c>
      <c r="Q398" s="32">
        <f>SUMIF('5th Cycle APR Raw Data-Last'!$A$3:$A$1377,'5th Cycle Summary-Final2'!$C398,'5th Cycle APR Raw Data-Last'!$O$3:$O$1377)</f>
        <v>440</v>
      </c>
      <c r="R398" s="32">
        <f t="shared" si="4"/>
        <v>1362</v>
      </c>
      <c r="S398" s="34">
        <f t="shared" si="5"/>
        <v>0.24417314095449499</v>
      </c>
      <c r="T398" s="32">
        <f>VLOOKUP(C398,'5th Cycle APR Raw Data-Last'!$A$3:$S$1377,16,FALSE)</f>
        <v>3672</v>
      </c>
      <c r="U398" s="32">
        <f>SUMIF('5th Cycle APR Raw Data-Last'!$A$3:$A$1377,'5th Cycle Summary-Final2'!$C398,'5th Cycle APR Raw Data-Last'!$Q$3:$Q$1377)</f>
        <v>1016</v>
      </c>
      <c r="V398" s="32">
        <f t="shared" si="6"/>
        <v>2656</v>
      </c>
      <c r="W398" s="34">
        <f t="shared" si="7"/>
        <v>0.27668845315904139</v>
      </c>
      <c r="X398" s="32">
        <f>VLOOKUP(C398,'5th Cycle APR Raw Data-Last'!$A$3:$S$1377,18,FALSE)</f>
        <v>10021</v>
      </c>
      <c r="Y398" s="32">
        <f>SUMIF('5th Cycle APR Raw Data-Last'!$A$3:$A$1377,'5th Cycle Summary-Final2'!$C398,'5th Cycle APR Raw Data-Last'!$S$3:$S$1377)</f>
        <v>1841</v>
      </c>
      <c r="Z398" s="32">
        <f t="shared" si="8"/>
        <v>8180</v>
      </c>
    </row>
    <row r="399" spans="1:26" ht="12.75" customHeight="1" x14ac:dyDescent="0.15">
      <c r="A399" s="9" t="s">
        <v>607</v>
      </c>
      <c r="B399" s="9" t="s">
        <v>83</v>
      </c>
      <c r="C399" s="29" t="s">
        <v>608</v>
      </c>
      <c r="D399" s="32">
        <f>VLOOKUP(C399,'5th Cycle APR Raw Data-Last'!$A$3:$S$1377,6,FALSE)</f>
        <v>23</v>
      </c>
      <c r="E399" s="32">
        <f>SUMIF('5th Cycle APR Raw Data-Last'!$A$3:$A$1377,'5th Cycle Summary-Final2'!$C399,'5th Cycle APR Raw Data-Last'!G$3:G$1377)</f>
        <v>0</v>
      </c>
      <c r="F399" s="32">
        <f>SUMIF('5th Cycle APR Raw Data-Last'!$A$3:$A$1377,'5th Cycle Summary-Final2'!$C399,'5th Cycle APR Raw Data-Last'!H$3:H$1377)</f>
        <v>0</v>
      </c>
      <c r="G399" s="32">
        <f>SUMIF('5th Cycle APR Raw Data-Last'!$A$3:$A$1377,'5th Cycle Summary-Final2'!$C399,'5th Cycle APR Raw Data-Last'!I$3:I$1377)</f>
        <v>0</v>
      </c>
      <c r="H399" s="32">
        <f t="shared" si="0"/>
        <v>23</v>
      </c>
      <c r="I399" s="34">
        <f t="shared" si="1"/>
        <v>0</v>
      </c>
      <c r="J399" s="32">
        <f>VLOOKUP(C399,'5th Cycle APR Raw Data-Last'!$A$3:$S$1377,10,FALSE)</f>
        <v>16</v>
      </c>
      <c r="K399" s="32">
        <f>SUMIF('5th Cycle APR Raw Data-Last'!$A$3:$A$1377,'5th Cycle Summary-Final2'!$C399,'5th Cycle APR Raw Data-Last'!K$3:K$1377)</f>
        <v>10</v>
      </c>
      <c r="L399" s="32">
        <f>SUMIF('5th Cycle APR Raw Data-Last'!$A$3:$A$1377,'5th Cycle Summary-Final2'!$C399,'5th Cycle APR Raw Data-Last'!L$3:L$1377)</f>
        <v>8</v>
      </c>
      <c r="M399" s="32">
        <f>SUMIF('5th Cycle APR Raw Data-Last'!$A$3:$A$1377,'5th Cycle Summary-Final2'!$C399,'5th Cycle APR Raw Data-Last'!M$3:M$1377)</f>
        <v>2</v>
      </c>
      <c r="N399" s="32">
        <f t="shared" si="2"/>
        <v>6</v>
      </c>
      <c r="O399" s="34">
        <f t="shared" si="3"/>
        <v>0.625</v>
      </c>
      <c r="P399" s="32">
        <f>VLOOKUP(C399,'5th Cycle APR Raw Data-Last'!$A$3:$S$1377,14,FALSE)</f>
        <v>19</v>
      </c>
      <c r="Q399" s="32">
        <f>SUMIF('5th Cycle APR Raw Data-Last'!$A$3:$A$1377,'5th Cycle Summary-Final2'!$C399,'5th Cycle APR Raw Data-Last'!$O$3:$O$1377)</f>
        <v>7</v>
      </c>
      <c r="R399" s="32">
        <f t="shared" si="4"/>
        <v>12</v>
      </c>
      <c r="S399" s="34">
        <f t="shared" si="5"/>
        <v>0.36842105263157893</v>
      </c>
      <c r="T399" s="32">
        <f>VLOOKUP(C399,'5th Cycle APR Raw Data-Last'!$A$3:$S$1377,16,FALSE)</f>
        <v>42</v>
      </c>
      <c r="U399" s="32">
        <f>SUMIF('5th Cycle APR Raw Data-Last'!$A$3:$A$1377,'5th Cycle Summary-Final2'!$C399,'5th Cycle APR Raw Data-Last'!$Q$3:$Q$1377)</f>
        <v>4</v>
      </c>
      <c r="V399" s="32">
        <f t="shared" si="6"/>
        <v>38</v>
      </c>
      <c r="W399" s="34">
        <f t="shared" si="7"/>
        <v>9.5238095238095233E-2</v>
      </c>
      <c r="X399" s="32">
        <f>VLOOKUP(C399,'5th Cycle APR Raw Data-Last'!$A$3:$S$1377,18,FALSE)</f>
        <v>100</v>
      </c>
      <c r="Y399" s="32">
        <f>SUMIF('5th Cycle APR Raw Data-Last'!$A$3:$A$1377,'5th Cycle Summary-Final2'!$C399,'5th Cycle APR Raw Data-Last'!$S$3:$S$1377)</f>
        <v>21</v>
      </c>
      <c r="Z399" s="32">
        <f t="shared" si="8"/>
        <v>79</v>
      </c>
    </row>
    <row r="400" spans="1:26" ht="12.75" customHeight="1" x14ac:dyDescent="0.15">
      <c r="A400" s="9" t="s">
        <v>607</v>
      </c>
      <c r="B400" s="9" t="s">
        <v>83</v>
      </c>
      <c r="C400" s="29" t="s">
        <v>610</v>
      </c>
      <c r="D400" s="32">
        <f>VLOOKUP(C400,'5th Cycle APR Raw Data-Last'!$A$3:$S$1377,6,FALSE)</f>
        <v>102</v>
      </c>
      <c r="E400" s="32">
        <f>SUMIF('5th Cycle APR Raw Data-Last'!$A$3:$A$1377,'5th Cycle Summary-Final2'!$C400,'5th Cycle APR Raw Data-Last'!G$3:G$1377)</f>
        <v>0</v>
      </c>
      <c r="F400" s="32">
        <f>SUMIF('5th Cycle APR Raw Data-Last'!$A$3:$A$1377,'5th Cycle Summary-Final2'!$C400,'5th Cycle APR Raw Data-Last'!H$3:H$1377)</f>
        <v>0</v>
      </c>
      <c r="G400" s="32">
        <f>SUMIF('5th Cycle APR Raw Data-Last'!$A$3:$A$1377,'5th Cycle Summary-Final2'!$C400,'5th Cycle APR Raw Data-Last'!I$3:I$1377)</f>
        <v>0</v>
      </c>
      <c r="H400" s="32">
        <f t="shared" si="0"/>
        <v>102</v>
      </c>
      <c r="I400" s="34">
        <f t="shared" si="1"/>
        <v>0</v>
      </c>
      <c r="J400" s="32">
        <f>VLOOKUP(C400,'5th Cycle APR Raw Data-Last'!$A$3:$S$1377,10,FALSE)</f>
        <v>74</v>
      </c>
      <c r="K400" s="32">
        <f>SUMIF('5th Cycle APR Raw Data-Last'!$A$3:$A$1377,'5th Cycle Summary-Final2'!$C400,'5th Cycle APR Raw Data-Last'!K$3:K$1377)</f>
        <v>6</v>
      </c>
      <c r="L400" s="32">
        <f>SUMIF('5th Cycle APR Raw Data-Last'!$A$3:$A$1377,'5th Cycle Summary-Final2'!$C400,'5th Cycle APR Raw Data-Last'!L$3:L$1377)</f>
        <v>6</v>
      </c>
      <c r="M400" s="32">
        <f>SUMIF('5th Cycle APR Raw Data-Last'!$A$3:$A$1377,'5th Cycle Summary-Final2'!$C400,'5th Cycle APR Raw Data-Last'!M$3:M$1377)</f>
        <v>0</v>
      </c>
      <c r="N400" s="32">
        <f t="shared" si="2"/>
        <v>68</v>
      </c>
      <c r="O400" s="34">
        <f t="shared" si="3"/>
        <v>8.1081081081081086E-2</v>
      </c>
      <c r="P400" s="32">
        <f>VLOOKUP(C400,'5th Cycle APR Raw Data-Last'!$A$3:$S$1377,14,FALSE)</f>
        <v>81</v>
      </c>
      <c r="Q400" s="32">
        <f>SUMIF('5th Cycle APR Raw Data-Last'!$A$3:$A$1377,'5th Cycle Summary-Final2'!$C400,'5th Cycle APR Raw Data-Last'!$O$3:$O$1377)</f>
        <v>0</v>
      </c>
      <c r="R400" s="32">
        <f t="shared" si="4"/>
        <v>81</v>
      </c>
      <c r="S400" s="34">
        <f t="shared" si="5"/>
        <v>0</v>
      </c>
      <c r="T400" s="32">
        <f>VLOOKUP(C400,'5th Cycle APR Raw Data-Last'!$A$3:$S$1377,16,FALSE)</f>
        <v>193</v>
      </c>
      <c r="U400" s="32">
        <f>SUMIF('5th Cycle APR Raw Data-Last'!$A$3:$A$1377,'5th Cycle Summary-Final2'!$C400,'5th Cycle APR Raw Data-Last'!$Q$3:$Q$1377)</f>
        <v>104</v>
      </c>
      <c r="V400" s="32">
        <f t="shared" si="6"/>
        <v>89</v>
      </c>
      <c r="W400" s="34">
        <f t="shared" si="7"/>
        <v>0.53886010362694303</v>
      </c>
      <c r="X400" s="32">
        <f>VLOOKUP(C400,'5th Cycle APR Raw Data-Last'!$A$3:$S$1377,18,FALSE)</f>
        <v>450</v>
      </c>
      <c r="Y400" s="32">
        <f>SUMIF('5th Cycle APR Raw Data-Last'!$A$3:$A$1377,'5th Cycle Summary-Final2'!$C400,'5th Cycle APR Raw Data-Last'!$S$3:$S$1377)</f>
        <v>110</v>
      </c>
      <c r="Z400" s="32">
        <f t="shared" si="8"/>
        <v>340</v>
      </c>
    </row>
    <row r="401" spans="1:26" ht="12.75" customHeight="1" x14ac:dyDescent="0.15">
      <c r="A401" s="9" t="s">
        <v>502</v>
      </c>
      <c r="B401" s="9" t="s">
        <v>144</v>
      </c>
      <c r="C401" s="29" t="s">
        <v>503</v>
      </c>
      <c r="D401" s="32">
        <f>VLOOKUP(C401,'5th Cycle APR Raw Data-Last'!$A$3:$S$1377,6,FALSE)</f>
        <v>539</v>
      </c>
      <c r="E401" s="32">
        <f>SUMIF('5th Cycle APR Raw Data-Last'!$A$3:$A$1377,'5th Cycle Summary-Final2'!$C401,'5th Cycle APR Raw Data-Last'!G$3:G$1377)</f>
        <v>139</v>
      </c>
      <c r="F401" s="32">
        <f>SUMIF('5th Cycle APR Raw Data-Last'!$A$3:$A$1377,'5th Cycle Summary-Final2'!$C401,'5th Cycle APR Raw Data-Last'!H$3:H$1377)</f>
        <v>139</v>
      </c>
      <c r="G401" s="32">
        <f>SUMIF('5th Cycle APR Raw Data-Last'!$A$3:$A$1377,'5th Cycle Summary-Final2'!$C401,'5th Cycle APR Raw Data-Last'!I$3:I$1377)</f>
        <v>0</v>
      </c>
      <c r="H401" s="32">
        <f t="shared" si="0"/>
        <v>400</v>
      </c>
      <c r="I401" s="34">
        <f t="shared" si="1"/>
        <v>0.25788497217068646</v>
      </c>
      <c r="J401" s="32">
        <f>VLOOKUP(C401,'5th Cycle APR Raw Data-Last'!$A$3:$S$1377,10,FALSE)</f>
        <v>366</v>
      </c>
      <c r="K401" s="32">
        <f>SUMIF('5th Cycle APR Raw Data-Last'!$A$3:$A$1377,'5th Cycle Summary-Final2'!$C401,'5th Cycle APR Raw Data-Last'!K$3:K$1377)</f>
        <v>122</v>
      </c>
      <c r="L401" s="32">
        <f>SUMIF('5th Cycle APR Raw Data-Last'!$A$3:$A$1377,'5th Cycle Summary-Final2'!$C401,'5th Cycle APR Raw Data-Last'!L$3:L$1377)</f>
        <v>122</v>
      </c>
      <c r="M401" s="32">
        <f>SUMIF('5th Cycle APR Raw Data-Last'!$A$3:$A$1377,'5th Cycle Summary-Final2'!$C401,'5th Cycle APR Raw Data-Last'!M$3:M$1377)</f>
        <v>0</v>
      </c>
      <c r="N401" s="32">
        <f t="shared" si="2"/>
        <v>244</v>
      </c>
      <c r="O401" s="34">
        <f t="shared" si="3"/>
        <v>0.33333333333333331</v>
      </c>
      <c r="P401" s="32">
        <f>VLOOKUP(C401,'5th Cycle APR Raw Data-Last'!$A$3:$S$1377,14,FALSE)</f>
        <v>411</v>
      </c>
      <c r="Q401" s="32">
        <f>SUMIF('5th Cycle APR Raw Data-Last'!$A$3:$A$1377,'5th Cycle Summary-Final2'!$C401,'5th Cycle APR Raw Data-Last'!$O$3:$O$1377)</f>
        <v>414</v>
      </c>
      <c r="R401" s="32">
        <f t="shared" si="4"/>
        <v>0</v>
      </c>
      <c r="S401" s="34">
        <f t="shared" si="5"/>
        <v>1.0072992700729928</v>
      </c>
      <c r="T401" s="32">
        <f>VLOOKUP(C401,'5th Cycle APR Raw Data-Last'!$A$3:$S$1377,16,FALSE)</f>
        <v>908</v>
      </c>
      <c r="U401" s="32">
        <f>SUMIF('5th Cycle APR Raw Data-Last'!$A$3:$A$1377,'5th Cycle Summary-Final2'!$C401,'5th Cycle APR Raw Data-Last'!$Q$3:$Q$1377)</f>
        <v>828</v>
      </c>
      <c r="V401" s="32">
        <f t="shared" si="6"/>
        <v>80</v>
      </c>
      <c r="W401" s="34">
        <f t="shared" si="7"/>
        <v>0.91189427312775329</v>
      </c>
      <c r="X401" s="32">
        <f>VLOOKUP(C401,'5th Cycle APR Raw Data-Last'!$A$3:$S$1377,18,FALSE)</f>
        <v>2224</v>
      </c>
      <c r="Y401" s="32">
        <f>SUMIF('5th Cycle APR Raw Data-Last'!$A$3:$A$1377,'5th Cycle Summary-Final2'!$C401,'5th Cycle APR Raw Data-Last'!$S$3:$S$1377)</f>
        <v>1503</v>
      </c>
      <c r="Z401" s="32">
        <f t="shared" si="8"/>
        <v>724</v>
      </c>
    </row>
    <row r="402" spans="1:26" ht="12.75" customHeight="1" x14ac:dyDescent="0.15">
      <c r="A402" s="9" t="s">
        <v>502</v>
      </c>
      <c r="B402" s="9" t="s">
        <v>144</v>
      </c>
      <c r="C402" s="29" t="s">
        <v>612</v>
      </c>
      <c r="D402" s="32">
        <f>VLOOKUP(C402,'5th Cycle APR Raw Data-Last'!$A$3:$S$1377,6,FALSE)</f>
        <v>289</v>
      </c>
      <c r="E402" s="32">
        <f>SUMIF('5th Cycle APR Raw Data-Last'!$A$3:$A$1377,'5th Cycle Summary-Final2'!$C402,'5th Cycle APR Raw Data-Last'!G$3:G$1377)</f>
        <v>5</v>
      </c>
      <c r="F402" s="32">
        <f>SUMIF('5th Cycle APR Raw Data-Last'!$A$3:$A$1377,'5th Cycle Summary-Final2'!$C402,'5th Cycle APR Raw Data-Last'!H$3:H$1377)</f>
        <v>5</v>
      </c>
      <c r="G402" s="32">
        <f>SUMIF('5th Cycle APR Raw Data-Last'!$A$3:$A$1377,'5th Cycle Summary-Final2'!$C402,'5th Cycle APR Raw Data-Last'!I$3:I$1377)</f>
        <v>0</v>
      </c>
      <c r="H402" s="32">
        <f t="shared" si="0"/>
        <v>284</v>
      </c>
      <c r="I402" s="34">
        <f t="shared" si="1"/>
        <v>1.7301038062283738E-2</v>
      </c>
      <c r="J402" s="32">
        <f>VLOOKUP(C402,'5th Cycle APR Raw Data-Last'!$A$3:$S$1377,10,FALSE)</f>
        <v>197</v>
      </c>
      <c r="K402" s="32">
        <f>SUMIF('5th Cycle APR Raw Data-Last'!$A$3:$A$1377,'5th Cycle Summary-Final2'!$C402,'5th Cycle APR Raw Data-Last'!K$3:K$1377)</f>
        <v>18</v>
      </c>
      <c r="L402" s="32">
        <f>SUMIF('5th Cycle APR Raw Data-Last'!$A$3:$A$1377,'5th Cycle Summary-Final2'!$C402,'5th Cycle APR Raw Data-Last'!L$3:L$1377)</f>
        <v>18</v>
      </c>
      <c r="M402" s="32">
        <f>SUMIF('5th Cycle APR Raw Data-Last'!$A$3:$A$1377,'5th Cycle Summary-Final2'!$C402,'5th Cycle APR Raw Data-Last'!M$3:M$1377)</f>
        <v>0</v>
      </c>
      <c r="N402" s="32">
        <f t="shared" si="2"/>
        <v>179</v>
      </c>
      <c r="O402" s="34">
        <f t="shared" si="3"/>
        <v>9.1370558375634514E-2</v>
      </c>
      <c r="P402" s="32">
        <f>VLOOKUP(C402,'5th Cycle APR Raw Data-Last'!$A$3:$S$1377,14,FALSE)</f>
        <v>216</v>
      </c>
      <c r="Q402" s="32">
        <f>SUMIF('5th Cycle APR Raw Data-Last'!$A$3:$A$1377,'5th Cycle Summary-Final2'!$C402,'5th Cycle APR Raw Data-Last'!$O$3:$O$1377)</f>
        <v>18</v>
      </c>
      <c r="R402" s="32">
        <f t="shared" si="4"/>
        <v>198</v>
      </c>
      <c r="S402" s="34">
        <f t="shared" si="5"/>
        <v>8.3333333333333329E-2</v>
      </c>
      <c r="T402" s="32">
        <f>VLOOKUP(C402,'5th Cycle APR Raw Data-Last'!$A$3:$S$1377,16,FALSE)</f>
        <v>462</v>
      </c>
      <c r="U402" s="32">
        <f>SUMIF('5th Cycle APR Raw Data-Last'!$A$3:$A$1377,'5th Cycle Summary-Final2'!$C402,'5th Cycle APR Raw Data-Last'!$Q$3:$Q$1377)</f>
        <v>623</v>
      </c>
      <c r="V402" s="32">
        <f t="shared" si="6"/>
        <v>0</v>
      </c>
      <c r="W402" s="34">
        <f t="shared" si="7"/>
        <v>1.3484848484848484</v>
      </c>
      <c r="X402" s="32">
        <f>VLOOKUP(C402,'5th Cycle APR Raw Data-Last'!$A$3:$S$1377,18,FALSE)</f>
        <v>1164</v>
      </c>
      <c r="Y402" s="32">
        <f>SUMIF('5th Cycle APR Raw Data-Last'!$A$3:$A$1377,'5th Cycle Summary-Final2'!$C402,'5th Cycle APR Raw Data-Last'!$S$3:$S$1377)</f>
        <v>664</v>
      </c>
      <c r="Z402" s="32">
        <f t="shared" si="8"/>
        <v>661</v>
      </c>
    </row>
    <row r="403" spans="1:26" ht="12.75" customHeight="1" x14ac:dyDescent="0.15">
      <c r="A403" s="9" t="s">
        <v>502</v>
      </c>
      <c r="B403" s="9" t="s">
        <v>144</v>
      </c>
      <c r="C403" s="29" t="s">
        <v>613</v>
      </c>
      <c r="D403" s="32">
        <f>VLOOKUP(C403,'5th Cycle APR Raw Data-Last'!$A$3:$S$1377,6,FALSE)</f>
        <v>87</v>
      </c>
      <c r="E403" s="32">
        <f>SUMIF('5th Cycle APR Raw Data-Last'!$A$3:$A$1377,'5th Cycle Summary-Final2'!$C403,'5th Cycle APR Raw Data-Last'!G$3:G$1377)</f>
        <v>0</v>
      </c>
      <c r="F403" s="32">
        <f>SUMIF('5th Cycle APR Raw Data-Last'!$A$3:$A$1377,'5th Cycle Summary-Final2'!$C403,'5th Cycle APR Raw Data-Last'!H$3:H$1377)</f>
        <v>0</v>
      </c>
      <c r="G403" s="32">
        <f>SUMIF('5th Cycle APR Raw Data-Last'!$A$3:$A$1377,'5th Cycle Summary-Final2'!$C403,'5th Cycle APR Raw Data-Last'!I$3:I$1377)</f>
        <v>0</v>
      </c>
      <c r="H403" s="32">
        <f t="shared" si="0"/>
        <v>87</v>
      </c>
      <c r="I403" s="34">
        <f t="shared" si="1"/>
        <v>0</v>
      </c>
      <c r="J403" s="32">
        <f>VLOOKUP(C403,'5th Cycle APR Raw Data-Last'!$A$3:$S$1377,10,FALSE)</f>
        <v>59</v>
      </c>
      <c r="K403" s="32">
        <f>SUMIF('5th Cycle APR Raw Data-Last'!$A$3:$A$1377,'5th Cycle Summary-Final2'!$C403,'5th Cycle APR Raw Data-Last'!K$3:K$1377)</f>
        <v>0</v>
      </c>
      <c r="L403" s="32">
        <f>SUMIF('5th Cycle APR Raw Data-Last'!$A$3:$A$1377,'5th Cycle Summary-Final2'!$C403,'5th Cycle APR Raw Data-Last'!L$3:L$1377)</f>
        <v>0</v>
      </c>
      <c r="M403" s="32">
        <f>SUMIF('5th Cycle APR Raw Data-Last'!$A$3:$A$1377,'5th Cycle Summary-Final2'!$C403,'5th Cycle APR Raw Data-Last'!M$3:M$1377)</f>
        <v>0</v>
      </c>
      <c r="N403" s="32">
        <f t="shared" si="2"/>
        <v>59</v>
      </c>
      <c r="O403" s="34">
        <f t="shared" si="3"/>
        <v>0</v>
      </c>
      <c r="P403" s="32">
        <f>VLOOKUP(C403,'5th Cycle APR Raw Data-Last'!$A$3:$S$1377,14,FALSE)</f>
        <v>70</v>
      </c>
      <c r="Q403" s="32">
        <f>SUMIF('5th Cycle APR Raw Data-Last'!$A$3:$A$1377,'5th Cycle Summary-Final2'!$C403,'5th Cycle APR Raw Data-Last'!$O$3:$O$1377)</f>
        <v>13</v>
      </c>
      <c r="R403" s="32">
        <f t="shared" si="4"/>
        <v>57</v>
      </c>
      <c r="S403" s="34">
        <f t="shared" si="5"/>
        <v>0.18571428571428572</v>
      </c>
      <c r="T403" s="32">
        <f>VLOOKUP(C403,'5th Cycle APR Raw Data-Last'!$A$3:$S$1377,16,FALSE)</f>
        <v>155</v>
      </c>
      <c r="U403" s="32">
        <f>SUMIF('5th Cycle APR Raw Data-Last'!$A$3:$A$1377,'5th Cycle Summary-Final2'!$C403,'5th Cycle APR Raw Data-Last'!$Q$3:$Q$1377)</f>
        <v>10</v>
      </c>
      <c r="V403" s="32">
        <f t="shared" si="6"/>
        <v>145</v>
      </c>
      <c r="W403" s="34">
        <f t="shared" si="7"/>
        <v>6.4516129032258063E-2</v>
      </c>
      <c r="X403" s="32">
        <f>VLOOKUP(C403,'5th Cycle APR Raw Data-Last'!$A$3:$S$1377,18,FALSE)</f>
        <v>371</v>
      </c>
      <c r="Y403" s="32">
        <f>SUMIF('5th Cycle APR Raw Data-Last'!$A$3:$A$1377,'5th Cycle Summary-Final2'!$C403,'5th Cycle APR Raw Data-Last'!$S$3:$S$1377)</f>
        <v>23</v>
      </c>
      <c r="Z403" s="32">
        <f t="shared" si="8"/>
        <v>348</v>
      </c>
    </row>
    <row r="404" spans="1:26" ht="12.75" customHeight="1" x14ac:dyDescent="0.15">
      <c r="A404" s="9" t="s">
        <v>502</v>
      </c>
      <c r="B404" s="9" t="s">
        <v>144</v>
      </c>
      <c r="C404" s="29" t="s">
        <v>615</v>
      </c>
      <c r="D404" s="32">
        <f>VLOOKUP(C404,'5th Cycle APR Raw Data-Last'!$A$3:$S$1377,6,FALSE)</f>
        <v>844</v>
      </c>
      <c r="E404" s="32">
        <f>SUMIF('5th Cycle APR Raw Data-Last'!$A$3:$A$1377,'5th Cycle Summary-Final2'!$C404,'5th Cycle APR Raw Data-Last'!G$3:G$1377)</f>
        <v>128</v>
      </c>
      <c r="F404" s="32">
        <f>SUMIF('5th Cycle APR Raw Data-Last'!$A$3:$A$1377,'5th Cycle Summary-Final2'!$C404,'5th Cycle APR Raw Data-Last'!H$3:H$1377)</f>
        <v>128</v>
      </c>
      <c r="G404" s="32">
        <f>SUMIF('5th Cycle APR Raw Data-Last'!$A$3:$A$1377,'5th Cycle Summary-Final2'!$C404,'5th Cycle APR Raw Data-Last'!I$3:I$1377)</f>
        <v>0</v>
      </c>
      <c r="H404" s="32">
        <f t="shared" si="0"/>
        <v>716</v>
      </c>
      <c r="I404" s="34">
        <f t="shared" si="1"/>
        <v>0.15165876777251186</v>
      </c>
      <c r="J404" s="32">
        <f>VLOOKUP(C404,'5th Cycle APR Raw Data-Last'!$A$3:$S$1377,10,FALSE)</f>
        <v>1160</v>
      </c>
      <c r="K404" s="32">
        <f>SUMIF('5th Cycle APR Raw Data-Last'!$A$3:$A$1377,'5th Cycle Summary-Final2'!$C404,'5th Cycle APR Raw Data-Last'!K$3:K$1377)</f>
        <v>508</v>
      </c>
      <c r="L404" s="32">
        <f>SUMIF('5th Cycle APR Raw Data-Last'!$A$3:$A$1377,'5th Cycle Summary-Final2'!$C404,'5th Cycle APR Raw Data-Last'!L$3:L$1377)</f>
        <v>419</v>
      </c>
      <c r="M404" s="32">
        <f>SUMIF('5th Cycle APR Raw Data-Last'!$A$3:$A$1377,'5th Cycle Summary-Final2'!$C404,'5th Cycle APR Raw Data-Last'!M$3:M$1377)</f>
        <v>89</v>
      </c>
      <c r="N404" s="32">
        <f t="shared" si="2"/>
        <v>652</v>
      </c>
      <c r="O404" s="34">
        <f t="shared" si="3"/>
        <v>0.43793103448275861</v>
      </c>
      <c r="P404" s="32">
        <f>VLOOKUP(C404,'5th Cycle APR Raw Data-Last'!$A$3:$S$1377,14,FALSE)</f>
        <v>1351</v>
      </c>
      <c r="Q404" s="32">
        <f>SUMIF('5th Cycle APR Raw Data-Last'!$A$3:$A$1377,'5th Cycle Summary-Final2'!$C404,'5th Cycle APR Raw Data-Last'!$O$3:$O$1377)</f>
        <v>375</v>
      </c>
      <c r="R404" s="32">
        <f t="shared" si="4"/>
        <v>976</v>
      </c>
      <c r="S404" s="34">
        <f t="shared" si="5"/>
        <v>0.27757216876387864</v>
      </c>
      <c r="T404" s="32">
        <f>VLOOKUP(C404,'5th Cycle APR Raw Data-Last'!$A$3:$S$1377,16,FALSE)</f>
        <v>3102</v>
      </c>
      <c r="U404" s="32">
        <f>SUMIF('5th Cycle APR Raw Data-Last'!$A$3:$A$1377,'5th Cycle Summary-Final2'!$C404,'5th Cycle APR Raw Data-Last'!$Q$3:$Q$1377)</f>
        <v>262</v>
      </c>
      <c r="V404" s="32">
        <f t="shared" si="6"/>
        <v>2840</v>
      </c>
      <c r="W404" s="34">
        <f t="shared" si="7"/>
        <v>8.4461637653127017E-2</v>
      </c>
      <c r="X404" s="32">
        <f>VLOOKUP(C404,'5th Cycle APR Raw Data-Last'!$A$3:$S$1377,18,FALSE)</f>
        <v>6457</v>
      </c>
      <c r="Y404" s="32">
        <f>SUMIF('5th Cycle APR Raw Data-Last'!$A$3:$A$1377,'5th Cycle Summary-Final2'!$C404,'5th Cycle APR Raw Data-Last'!$S$3:$S$1377)</f>
        <v>1273</v>
      </c>
      <c r="Z404" s="32">
        <f t="shared" si="8"/>
        <v>5184</v>
      </c>
    </row>
    <row r="405" spans="1:26" ht="12.75" customHeight="1" x14ac:dyDescent="0.15">
      <c r="A405" s="9" t="s">
        <v>502</v>
      </c>
      <c r="B405" s="9" t="s">
        <v>144</v>
      </c>
      <c r="C405" s="29" t="s">
        <v>617</v>
      </c>
      <c r="D405" s="32">
        <f>VLOOKUP(C405,'5th Cycle APR Raw Data-Last'!$A$3:$S$1377,6,FALSE)</f>
        <v>1</v>
      </c>
      <c r="E405" s="32">
        <f>SUMIF('5th Cycle APR Raw Data-Last'!$A$3:$A$1377,'5th Cycle Summary-Final2'!$C405,'5th Cycle APR Raw Data-Last'!G$3:G$1377)</f>
        <v>0</v>
      </c>
      <c r="F405" s="32">
        <f>SUMIF('5th Cycle APR Raw Data-Last'!$A$3:$A$1377,'5th Cycle Summary-Final2'!$C405,'5th Cycle APR Raw Data-Last'!H$3:H$1377)</f>
        <v>0</v>
      </c>
      <c r="G405" s="32">
        <f>SUMIF('5th Cycle APR Raw Data-Last'!$A$3:$A$1377,'5th Cycle Summary-Final2'!$C405,'5th Cycle APR Raw Data-Last'!I$3:I$1377)</f>
        <v>0</v>
      </c>
      <c r="H405" s="32">
        <f t="shared" si="0"/>
        <v>1</v>
      </c>
      <c r="I405" s="34">
        <f t="shared" si="1"/>
        <v>0</v>
      </c>
      <c r="J405" s="32">
        <f>VLOOKUP(C405,'5th Cycle APR Raw Data-Last'!$A$3:$S$1377,10,FALSE)</f>
        <v>1</v>
      </c>
      <c r="K405" s="32">
        <f>SUMIF('5th Cycle APR Raw Data-Last'!$A$3:$A$1377,'5th Cycle Summary-Final2'!$C405,'5th Cycle APR Raw Data-Last'!K$3:K$1377)</f>
        <v>0</v>
      </c>
      <c r="L405" s="32">
        <f>SUMIF('5th Cycle APR Raw Data-Last'!$A$3:$A$1377,'5th Cycle Summary-Final2'!$C405,'5th Cycle APR Raw Data-Last'!L$3:L$1377)</f>
        <v>0</v>
      </c>
      <c r="M405" s="32">
        <f>SUMIF('5th Cycle APR Raw Data-Last'!$A$3:$A$1377,'5th Cycle Summary-Final2'!$C405,'5th Cycle APR Raw Data-Last'!M$3:M$1377)</f>
        <v>0</v>
      </c>
      <c r="N405" s="32">
        <f t="shared" si="2"/>
        <v>1</v>
      </c>
      <c r="O405" s="34">
        <f t="shared" si="3"/>
        <v>0</v>
      </c>
      <c r="P405" s="32">
        <f>VLOOKUP(C405,'5th Cycle APR Raw Data-Last'!$A$3:$S$1377,14,FALSE)</f>
        <v>0</v>
      </c>
      <c r="Q405" s="32">
        <f>SUMIF('5th Cycle APR Raw Data-Last'!$A$3:$A$1377,'5th Cycle Summary-Final2'!$C405,'5th Cycle APR Raw Data-Last'!$O$3:$O$1377)</f>
        <v>0</v>
      </c>
      <c r="R405" s="32">
        <f t="shared" si="4"/>
        <v>0</v>
      </c>
      <c r="S405" s="34" t="e">
        <f t="shared" si="5"/>
        <v>#DIV/0!</v>
      </c>
      <c r="T405" s="32">
        <f>VLOOKUP(C405,'5th Cycle APR Raw Data-Last'!$A$3:$S$1377,16,FALSE)</f>
        <v>0</v>
      </c>
      <c r="U405" s="32">
        <f>SUMIF('5th Cycle APR Raw Data-Last'!$A$3:$A$1377,'5th Cycle Summary-Final2'!$C405,'5th Cycle APR Raw Data-Last'!$Q$3:$Q$1377)</f>
        <v>0</v>
      </c>
      <c r="V405" s="32">
        <f t="shared" si="6"/>
        <v>0</v>
      </c>
      <c r="W405" s="34" t="e">
        <f t="shared" si="7"/>
        <v>#DIV/0!</v>
      </c>
      <c r="X405" s="32">
        <f>VLOOKUP(C405,'5th Cycle APR Raw Data-Last'!$A$3:$S$1377,18,FALSE)</f>
        <v>2</v>
      </c>
      <c r="Y405" s="32">
        <f>SUMIF('5th Cycle APR Raw Data-Last'!$A$3:$A$1377,'5th Cycle Summary-Final2'!$C405,'5th Cycle APR Raw Data-Last'!$S$3:$S$1377)</f>
        <v>0</v>
      </c>
      <c r="Z405" s="32">
        <f t="shared" si="8"/>
        <v>2</v>
      </c>
    </row>
    <row r="406" spans="1:26" ht="12.75" customHeight="1" x14ac:dyDescent="0.15">
      <c r="A406" s="9" t="s">
        <v>502</v>
      </c>
      <c r="B406" s="9" t="s">
        <v>144</v>
      </c>
      <c r="C406" s="29" t="s">
        <v>619</v>
      </c>
      <c r="D406" s="32">
        <f>VLOOKUP(C406,'5th Cycle APR Raw Data-Last'!$A$3:$S$1377,6,FALSE)</f>
        <v>861</v>
      </c>
      <c r="E406" s="32">
        <f>SUMIF('5th Cycle APR Raw Data-Last'!$A$3:$A$1377,'5th Cycle Summary-Final2'!$C406,'5th Cycle APR Raw Data-Last'!G$3:G$1377)</f>
        <v>113</v>
      </c>
      <c r="F406" s="32">
        <f>SUMIF('5th Cycle APR Raw Data-Last'!$A$3:$A$1377,'5th Cycle Summary-Final2'!$C406,'5th Cycle APR Raw Data-Last'!H$3:H$1377)</f>
        <v>113</v>
      </c>
      <c r="G406" s="32">
        <f>SUMIF('5th Cycle APR Raw Data-Last'!$A$3:$A$1377,'5th Cycle Summary-Final2'!$C406,'5th Cycle APR Raw Data-Last'!I$3:I$1377)</f>
        <v>0</v>
      </c>
      <c r="H406" s="32">
        <f t="shared" si="0"/>
        <v>748</v>
      </c>
      <c r="I406" s="34">
        <f t="shared" si="1"/>
        <v>0.13124274099883856</v>
      </c>
      <c r="J406" s="32">
        <f>VLOOKUP(C406,'5th Cycle APR Raw Data-Last'!$A$3:$S$1377,10,FALSE)</f>
        <v>591</v>
      </c>
      <c r="K406" s="32">
        <f>SUMIF('5th Cycle APR Raw Data-Last'!$A$3:$A$1377,'5th Cycle Summary-Final2'!$C406,'5th Cycle APR Raw Data-Last'!K$3:K$1377)</f>
        <v>46</v>
      </c>
      <c r="L406" s="32">
        <f>SUMIF('5th Cycle APR Raw Data-Last'!$A$3:$A$1377,'5th Cycle Summary-Final2'!$C406,'5th Cycle APR Raw Data-Last'!L$3:L$1377)</f>
        <v>46</v>
      </c>
      <c r="M406" s="32">
        <f>SUMIF('5th Cycle APR Raw Data-Last'!$A$3:$A$1377,'5th Cycle Summary-Final2'!$C406,'5th Cycle APR Raw Data-Last'!M$3:M$1377)</f>
        <v>0</v>
      </c>
      <c r="N406" s="32">
        <f t="shared" si="2"/>
        <v>545</v>
      </c>
      <c r="O406" s="34">
        <f t="shared" si="3"/>
        <v>7.7834179357021999E-2</v>
      </c>
      <c r="P406" s="32">
        <f>VLOOKUP(C406,'5th Cycle APR Raw Data-Last'!$A$3:$S$1377,14,FALSE)</f>
        <v>673</v>
      </c>
      <c r="Q406" s="32">
        <f>SUMIF('5th Cycle APR Raw Data-Last'!$A$3:$A$1377,'5th Cycle Summary-Final2'!$C406,'5th Cycle APR Raw Data-Last'!$O$3:$O$1377)</f>
        <v>62</v>
      </c>
      <c r="R406" s="32">
        <f t="shared" si="4"/>
        <v>611</v>
      </c>
      <c r="S406" s="34">
        <f t="shared" si="5"/>
        <v>9.2124814264487376E-2</v>
      </c>
      <c r="T406" s="32">
        <f>VLOOKUP(C406,'5th Cycle APR Raw Data-Last'!$A$3:$S$1377,16,FALSE)</f>
        <v>1529</v>
      </c>
      <c r="U406" s="32">
        <f>SUMIF('5th Cycle APR Raw Data-Last'!$A$3:$A$1377,'5th Cycle Summary-Final2'!$C406,'5th Cycle APR Raw Data-Last'!$Q$3:$Q$1377)</f>
        <v>1013</v>
      </c>
      <c r="V406" s="32">
        <f t="shared" si="6"/>
        <v>516</v>
      </c>
      <c r="W406" s="34">
        <f t="shared" si="7"/>
        <v>0.66252452583387833</v>
      </c>
      <c r="X406" s="32">
        <f>VLOOKUP(C406,'5th Cycle APR Raw Data-Last'!$A$3:$S$1377,18,FALSE)</f>
        <v>3654</v>
      </c>
      <c r="Y406" s="32">
        <f>SUMIF('5th Cycle APR Raw Data-Last'!$A$3:$A$1377,'5th Cycle Summary-Final2'!$C406,'5th Cycle APR Raw Data-Last'!$S$3:$S$1377)</f>
        <v>1234</v>
      </c>
      <c r="Z406" s="32">
        <f t="shared" si="8"/>
        <v>2420</v>
      </c>
    </row>
    <row r="407" spans="1:26" ht="12.75" customHeight="1" x14ac:dyDescent="0.15">
      <c r="A407" s="9" t="s">
        <v>502</v>
      </c>
      <c r="B407" s="9" t="s">
        <v>144</v>
      </c>
      <c r="C407" s="29" t="s">
        <v>621</v>
      </c>
      <c r="D407" s="32">
        <f>VLOOKUP(C407,'5th Cycle APR Raw Data-Last'!$A$3:$S$1377,6,FALSE)</f>
        <v>310</v>
      </c>
      <c r="E407" s="32">
        <f>SUMIF('5th Cycle APR Raw Data-Last'!$A$3:$A$1377,'5th Cycle Summary-Final2'!$C407,'5th Cycle APR Raw Data-Last'!G$3:G$1377)</f>
        <v>0</v>
      </c>
      <c r="F407" s="32">
        <f>SUMIF('5th Cycle APR Raw Data-Last'!$A$3:$A$1377,'5th Cycle Summary-Final2'!$C407,'5th Cycle APR Raw Data-Last'!H$3:H$1377)</f>
        <v>0</v>
      </c>
      <c r="G407" s="32">
        <f>SUMIF('5th Cycle APR Raw Data-Last'!$A$3:$A$1377,'5th Cycle Summary-Final2'!$C407,'5th Cycle APR Raw Data-Last'!I$3:I$1377)</f>
        <v>0</v>
      </c>
      <c r="H407" s="32">
        <f t="shared" si="0"/>
        <v>310</v>
      </c>
      <c r="I407" s="34">
        <f t="shared" si="1"/>
        <v>0</v>
      </c>
      <c r="J407" s="32">
        <f>VLOOKUP(C407,'5th Cycle APR Raw Data-Last'!$A$3:$S$1377,10,FALSE)</f>
        <v>208</v>
      </c>
      <c r="K407" s="32">
        <f>SUMIF('5th Cycle APR Raw Data-Last'!$A$3:$A$1377,'5th Cycle Summary-Final2'!$C407,'5th Cycle APR Raw Data-Last'!K$3:K$1377)</f>
        <v>1</v>
      </c>
      <c r="L407" s="32">
        <f>SUMIF('5th Cycle APR Raw Data-Last'!$A$3:$A$1377,'5th Cycle Summary-Final2'!$C407,'5th Cycle APR Raw Data-Last'!L$3:L$1377)</f>
        <v>1</v>
      </c>
      <c r="M407" s="32">
        <f>SUMIF('5th Cycle APR Raw Data-Last'!$A$3:$A$1377,'5th Cycle Summary-Final2'!$C407,'5th Cycle APR Raw Data-Last'!M$3:M$1377)</f>
        <v>0</v>
      </c>
      <c r="N407" s="32">
        <f t="shared" si="2"/>
        <v>207</v>
      </c>
      <c r="O407" s="34">
        <f t="shared" si="3"/>
        <v>4.807692307692308E-3</v>
      </c>
      <c r="P407" s="32">
        <f>VLOOKUP(C407,'5th Cycle APR Raw Data-Last'!$A$3:$S$1377,14,FALSE)</f>
        <v>229</v>
      </c>
      <c r="Q407" s="32">
        <f>SUMIF('5th Cycle APR Raw Data-Last'!$A$3:$A$1377,'5th Cycle Summary-Final2'!$C407,'5th Cycle APR Raw Data-Last'!$O$3:$O$1377)</f>
        <v>15</v>
      </c>
      <c r="R407" s="32">
        <f t="shared" si="4"/>
        <v>214</v>
      </c>
      <c r="S407" s="34">
        <f t="shared" si="5"/>
        <v>6.5502183406113537E-2</v>
      </c>
      <c r="T407" s="32">
        <f>VLOOKUP(C407,'5th Cycle APR Raw Data-Last'!$A$3:$S$1377,16,FALSE)</f>
        <v>509</v>
      </c>
      <c r="U407" s="32">
        <f>SUMIF('5th Cycle APR Raw Data-Last'!$A$3:$A$1377,'5th Cycle Summary-Final2'!$C407,'5th Cycle APR Raw Data-Last'!$Q$3:$Q$1377)</f>
        <v>247</v>
      </c>
      <c r="V407" s="32">
        <f t="shared" si="6"/>
        <v>262</v>
      </c>
      <c r="W407" s="34">
        <f t="shared" si="7"/>
        <v>0.48526522593320237</v>
      </c>
      <c r="X407" s="32">
        <f>VLOOKUP(C407,'5th Cycle APR Raw Data-Last'!$A$3:$S$1377,18,FALSE)</f>
        <v>1256</v>
      </c>
      <c r="Y407" s="32">
        <f>SUMIF('5th Cycle APR Raw Data-Last'!$A$3:$A$1377,'5th Cycle Summary-Final2'!$C407,'5th Cycle APR Raw Data-Last'!$S$3:$S$1377)</f>
        <v>263</v>
      </c>
      <c r="Z407" s="32">
        <f t="shared" si="8"/>
        <v>993</v>
      </c>
    </row>
    <row r="408" spans="1:26" ht="12.75" customHeight="1" x14ac:dyDescent="0.15">
      <c r="A408" s="9" t="s">
        <v>502</v>
      </c>
      <c r="B408" s="9" t="s">
        <v>144</v>
      </c>
      <c r="C408" s="29" t="s">
        <v>622</v>
      </c>
      <c r="D408" s="32">
        <f>VLOOKUP(C408,'5th Cycle APR Raw Data-Last'!$A$3:$S$1377,6,FALSE)</f>
        <v>84</v>
      </c>
      <c r="E408" s="32">
        <f>SUMIF('5th Cycle APR Raw Data-Last'!$A$3:$A$1377,'5th Cycle Summary-Final2'!$C408,'5th Cycle APR Raw Data-Last'!G$3:G$1377)</f>
        <v>17</v>
      </c>
      <c r="F408" s="32">
        <f>SUMIF('5th Cycle APR Raw Data-Last'!$A$3:$A$1377,'5th Cycle Summary-Final2'!$C408,'5th Cycle APR Raw Data-Last'!H$3:H$1377)</f>
        <v>17</v>
      </c>
      <c r="G408" s="32">
        <f>SUMIF('5th Cycle APR Raw Data-Last'!$A$3:$A$1377,'5th Cycle Summary-Final2'!$C408,'5th Cycle APR Raw Data-Last'!I$3:I$1377)</f>
        <v>0</v>
      </c>
      <c r="H408" s="32">
        <f t="shared" si="0"/>
        <v>67</v>
      </c>
      <c r="I408" s="34">
        <f t="shared" si="1"/>
        <v>0.20238095238095238</v>
      </c>
      <c r="J408" s="32">
        <f>VLOOKUP(C408,'5th Cycle APR Raw Data-Last'!$A$3:$S$1377,10,FALSE)</f>
        <v>58</v>
      </c>
      <c r="K408" s="32">
        <f>SUMIF('5th Cycle APR Raw Data-Last'!$A$3:$A$1377,'5th Cycle Summary-Final2'!$C408,'5th Cycle APR Raw Data-Last'!K$3:K$1377)</f>
        <v>2</v>
      </c>
      <c r="L408" s="32">
        <f>SUMIF('5th Cycle APR Raw Data-Last'!$A$3:$A$1377,'5th Cycle Summary-Final2'!$C408,'5th Cycle APR Raw Data-Last'!L$3:L$1377)</f>
        <v>2</v>
      </c>
      <c r="M408" s="32">
        <f>SUMIF('5th Cycle APR Raw Data-Last'!$A$3:$A$1377,'5th Cycle Summary-Final2'!$C408,'5th Cycle APR Raw Data-Last'!M$3:M$1377)</f>
        <v>0</v>
      </c>
      <c r="N408" s="32">
        <f t="shared" si="2"/>
        <v>56</v>
      </c>
      <c r="O408" s="34">
        <f t="shared" si="3"/>
        <v>3.4482758620689655E-2</v>
      </c>
      <c r="P408" s="32">
        <f>VLOOKUP(C408,'5th Cycle APR Raw Data-Last'!$A$3:$S$1377,14,FALSE)</f>
        <v>36</v>
      </c>
      <c r="Q408" s="32">
        <f>SUMIF('5th Cycle APR Raw Data-Last'!$A$3:$A$1377,'5th Cycle Summary-Final2'!$C408,'5th Cycle APR Raw Data-Last'!$O$3:$O$1377)</f>
        <v>89</v>
      </c>
      <c r="R408" s="32">
        <f t="shared" si="4"/>
        <v>0</v>
      </c>
      <c r="S408" s="34">
        <f t="shared" si="5"/>
        <v>2.4722222222222223</v>
      </c>
      <c r="T408" s="32">
        <f>VLOOKUP(C408,'5th Cycle APR Raw Data-Last'!$A$3:$S$1377,16,FALSE)</f>
        <v>77</v>
      </c>
      <c r="U408" s="32">
        <f>SUMIF('5th Cycle APR Raw Data-Last'!$A$3:$A$1377,'5th Cycle Summary-Final2'!$C408,'5th Cycle APR Raw Data-Last'!$Q$3:$Q$1377)</f>
        <v>220</v>
      </c>
      <c r="V408" s="32">
        <f t="shared" si="6"/>
        <v>0</v>
      </c>
      <c r="W408" s="34">
        <f t="shared" si="7"/>
        <v>2.8571428571428572</v>
      </c>
      <c r="X408" s="32">
        <f>VLOOKUP(C408,'5th Cycle APR Raw Data-Last'!$A$3:$S$1377,18,FALSE)</f>
        <v>255</v>
      </c>
      <c r="Y408" s="32">
        <f>SUMIF('5th Cycle APR Raw Data-Last'!$A$3:$A$1377,'5th Cycle Summary-Final2'!$C408,'5th Cycle APR Raw Data-Last'!$S$3:$S$1377)</f>
        <v>328</v>
      </c>
      <c r="Z408" s="32">
        <f t="shared" si="8"/>
        <v>123</v>
      </c>
    </row>
    <row r="409" spans="1:26" ht="12.75" customHeight="1" x14ac:dyDescent="0.15">
      <c r="A409" s="9" t="s">
        <v>502</v>
      </c>
      <c r="B409" s="9" t="s">
        <v>144</v>
      </c>
      <c r="C409" s="29" t="s">
        <v>623</v>
      </c>
      <c r="D409" s="32">
        <f>VLOOKUP(C409,'5th Cycle APR Raw Data-Last'!$A$3:$S$1377,6,FALSE)</f>
        <v>246</v>
      </c>
      <c r="E409" s="32">
        <f>SUMIF('5th Cycle APR Raw Data-Last'!$A$3:$A$1377,'5th Cycle Summary-Final2'!$C409,'5th Cycle APR Raw Data-Last'!G$3:G$1377)</f>
        <v>26</v>
      </c>
      <c r="F409" s="32">
        <f>SUMIF('5th Cycle APR Raw Data-Last'!$A$3:$A$1377,'5th Cycle Summary-Final2'!$C409,'5th Cycle APR Raw Data-Last'!H$3:H$1377)</f>
        <v>0</v>
      </c>
      <c r="G409" s="32">
        <f>SUMIF('5th Cycle APR Raw Data-Last'!$A$3:$A$1377,'5th Cycle Summary-Final2'!$C409,'5th Cycle APR Raw Data-Last'!I$3:I$1377)</f>
        <v>26</v>
      </c>
      <c r="H409" s="32">
        <f t="shared" si="0"/>
        <v>220</v>
      </c>
      <c r="I409" s="34">
        <f t="shared" si="1"/>
        <v>0.10569105691056911</v>
      </c>
      <c r="J409" s="32">
        <f>VLOOKUP(C409,'5th Cycle APR Raw Data-Last'!$A$3:$S$1377,10,FALSE)</f>
        <v>168</v>
      </c>
      <c r="K409" s="32">
        <f>SUMIF('5th Cycle APR Raw Data-Last'!$A$3:$A$1377,'5th Cycle Summary-Final2'!$C409,'5th Cycle APR Raw Data-Last'!K$3:K$1377)</f>
        <v>39</v>
      </c>
      <c r="L409" s="32">
        <f>SUMIF('5th Cycle APR Raw Data-Last'!$A$3:$A$1377,'5th Cycle Summary-Final2'!$C409,'5th Cycle APR Raw Data-Last'!L$3:L$1377)</f>
        <v>0</v>
      </c>
      <c r="M409" s="32">
        <f>SUMIF('5th Cycle APR Raw Data-Last'!$A$3:$A$1377,'5th Cycle Summary-Final2'!$C409,'5th Cycle APR Raw Data-Last'!M$3:M$1377)</f>
        <v>39</v>
      </c>
      <c r="N409" s="32">
        <f t="shared" si="2"/>
        <v>129</v>
      </c>
      <c r="O409" s="34">
        <f t="shared" si="3"/>
        <v>0.23214285714285715</v>
      </c>
      <c r="P409" s="32">
        <f>VLOOKUP(C409,'5th Cycle APR Raw Data-Last'!$A$3:$S$1377,14,FALSE)</f>
        <v>189</v>
      </c>
      <c r="Q409" s="32">
        <f>SUMIF('5th Cycle APR Raw Data-Last'!$A$3:$A$1377,'5th Cycle Summary-Final2'!$C409,'5th Cycle APR Raw Data-Last'!$O$3:$O$1377)</f>
        <v>47</v>
      </c>
      <c r="R409" s="32">
        <f t="shared" si="4"/>
        <v>142</v>
      </c>
      <c r="S409" s="34">
        <f t="shared" si="5"/>
        <v>0.24867724867724866</v>
      </c>
      <c r="T409" s="32">
        <f>VLOOKUP(C409,'5th Cycle APR Raw Data-Last'!$A$3:$S$1377,16,FALSE)</f>
        <v>412</v>
      </c>
      <c r="U409" s="32">
        <f>SUMIF('5th Cycle APR Raw Data-Last'!$A$3:$A$1377,'5th Cycle Summary-Final2'!$C409,'5th Cycle APR Raw Data-Last'!$Q$3:$Q$1377)</f>
        <v>117</v>
      </c>
      <c r="V409" s="32">
        <f t="shared" si="6"/>
        <v>295</v>
      </c>
      <c r="W409" s="34">
        <f t="shared" si="7"/>
        <v>0.28398058252427183</v>
      </c>
      <c r="X409" s="32">
        <f>VLOOKUP(C409,'5th Cycle APR Raw Data-Last'!$A$3:$S$1377,18,FALSE)</f>
        <v>1015</v>
      </c>
      <c r="Y409" s="32">
        <f>SUMIF('5th Cycle APR Raw Data-Last'!$A$3:$A$1377,'5th Cycle Summary-Final2'!$C409,'5th Cycle APR Raw Data-Last'!$S$3:$S$1377)</f>
        <v>229</v>
      </c>
      <c r="Z409" s="32">
        <f t="shared" si="8"/>
        <v>786</v>
      </c>
    </row>
    <row r="410" spans="1:26" ht="12.75" customHeight="1" x14ac:dyDescent="0.15">
      <c r="A410" s="9" t="s">
        <v>558</v>
      </c>
      <c r="B410" s="9" t="s">
        <v>123</v>
      </c>
      <c r="C410" s="29" t="s">
        <v>559</v>
      </c>
      <c r="D410" s="32">
        <f>VLOOKUP(C410,'5th Cycle APR Raw Data-Last'!$A$3:$S$1377,6,FALSE)</f>
        <v>248</v>
      </c>
      <c r="E410" s="32">
        <f>SUMIF('5th Cycle APR Raw Data-Last'!$A$3:$A$1377,'5th Cycle Summary-Final2'!$C410,'5th Cycle APR Raw Data-Last'!G$3:G$1377)</f>
        <v>43</v>
      </c>
      <c r="F410" s="32">
        <f>SUMIF('5th Cycle APR Raw Data-Last'!$A$3:$A$1377,'5th Cycle Summary-Final2'!$C410,'5th Cycle APR Raw Data-Last'!H$3:H$1377)</f>
        <v>43</v>
      </c>
      <c r="G410" s="32">
        <f>SUMIF('5th Cycle APR Raw Data-Last'!$A$3:$A$1377,'5th Cycle Summary-Final2'!$C410,'5th Cycle APR Raw Data-Last'!I$3:I$1377)</f>
        <v>0</v>
      </c>
      <c r="H410" s="32">
        <f t="shared" si="0"/>
        <v>205</v>
      </c>
      <c r="I410" s="34">
        <f t="shared" si="1"/>
        <v>0.17338709677419356</v>
      </c>
      <c r="J410" s="32">
        <f>VLOOKUP(C410,'5th Cycle APR Raw Data-Last'!$A$3:$S$1377,10,FALSE)</f>
        <v>174</v>
      </c>
      <c r="K410" s="32">
        <f>SUMIF('5th Cycle APR Raw Data-Last'!$A$3:$A$1377,'5th Cycle Summary-Final2'!$C410,'5th Cycle APR Raw Data-Last'!K$3:K$1377)</f>
        <v>50</v>
      </c>
      <c r="L410" s="32">
        <f>SUMIF('5th Cycle APR Raw Data-Last'!$A$3:$A$1377,'5th Cycle Summary-Final2'!$C410,'5th Cycle APR Raw Data-Last'!L$3:L$1377)</f>
        <v>29</v>
      </c>
      <c r="M410" s="32">
        <f>SUMIF('5th Cycle APR Raw Data-Last'!$A$3:$A$1377,'5th Cycle Summary-Final2'!$C410,'5th Cycle APR Raw Data-Last'!M$3:M$1377)</f>
        <v>21</v>
      </c>
      <c r="N410" s="32">
        <f t="shared" si="2"/>
        <v>124</v>
      </c>
      <c r="O410" s="34">
        <f t="shared" si="3"/>
        <v>0.28735632183908044</v>
      </c>
      <c r="P410" s="32">
        <f>VLOOKUP(C410,'5th Cycle APR Raw Data-Last'!$A$3:$S$1377,14,FALSE)</f>
        <v>198</v>
      </c>
      <c r="Q410" s="32">
        <f>SUMIF('5th Cycle APR Raw Data-Last'!$A$3:$A$1377,'5th Cycle Summary-Final2'!$C410,'5th Cycle APR Raw Data-Last'!$O$3:$O$1377)</f>
        <v>52</v>
      </c>
      <c r="R410" s="32">
        <f t="shared" si="4"/>
        <v>146</v>
      </c>
      <c r="S410" s="34">
        <f t="shared" si="5"/>
        <v>0.26262626262626265</v>
      </c>
      <c r="T410" s="32">
        <f>VLOOKUP(C410,'5th Cycle APR Raw Data-Last'!$A$3:$S$1377,16,FALSE)</f>
        <v>446</v>
      </c>
      <c r="U410" s="32">
        <f>SUMIF('5th Cycle APR Raw Data-Last'!$A$3:$A$1377,'5th Cycle Summary-Final2'!$C410,'5th Cycle APR Raw Data-Last'!$Q$3:$Q$1377)</f>
        <v>509</v>
      </c>
      <c r="V410" s="32">
        <f t="shared" si="6"/>
        <v>0</v>
      </c>
      <c r="W410" s="34">
        <f t="shared" si="7"/>
        <v>1.141255605381166</v>
      </c>
      <c r="X410" s="32">
        <f>VLOOKUP(C410,'5th Cycle APR Raw Data-Last'!$A$3:$S$1377,18,FALSE)</f>
        <v>1066</v>
      </c>
      <c r="Y410" s="32">
        <f>SUMIF('5th Cycle APR Raw Data-Last'!$A$3:$A$1377,'5th Cycle Summary-Final2'!$C410,'5th Cycle APR Raw Data-Last'!$S$3:$S$1377)</f>
        <v>654</v>
      </c>
      <c r="Z410" s="32">
        <f t="shared" si="8"/>
        <v>475</v>
      </c>
    </row>
    <row r="411" spans="1:26" ht="12.75" customHeight="1" x14ac:dyDescent="0.15">
      <c r="A411" s="9" t="s">
        <v>558</v>
      </c>
      <c r="B411" s="9" t="s">
        <v>123</v>
      </c>
      <c r="C411" s="29" t="s">
        <v>625</v>
      </c>
      <c r="D411" s="32">
        <f>VLOOKUP(C411,'5th Cycle APR Raw Data-Last'!$A$3:$S$1377,6,FALSE)</f>
        <v>1316</v>
      </c>
      <c r="E411" s="32">
        <f>SUMIF('5th Cycle APR Raw Data-Last'!$A$3:$A$1377,'5th Cycle Summary-Final2'!$C411,'5th Cycle APR Raw Data-Last'!G$3:G$1377)</f>
        <v>127</v>
      </c>
      <c r="F411" s="32">
        <f>SUMIF('5th Cycle APR Raw Data-Last'!$A$3:$A$1377,'5th Cycle Summary-Final2'!$C411,'5th Cycle APR Raw Data-Last'!H$3:H$1377)</f>
        <v>127</v>
      </c>
      <c r="G411" s="32">
        <f>SUMIF('5th Cycle APR Raw Data-Last'!$A$3:$A$1377,'5th Cycle Summary-Final2'!$C411,'5th Cycle APR Raw Data-Last'!I$3:I$1377)</f>
        <v>0</v>
      </c>
      <c r="H411" s="32">
        <f t="shared" si="0"/>
        <v>1189</v>
      </c>
      <c r="I411" s="34">
        <f t="shared" si="1"/>
        <v>9.6504559270516724E-2</v>
      </c>
      <c r="J411" s="32">
        <f>VLOOKUP(C411,'5th Cycle APR Raw Data-Last'!$A$3:$S$1377,10,FALSE)</f>
        <v>923</v>
      </c>
      <c r="K411" s="32">
        <f>SUMIF('5th Cycle APR Raw Data-Last'!$A$3:$A$1377,'5th Cycle Summary-Final2'!$C411,'5th Cycle APR Raw Data-Last'!K$3:K$1377)</f>
        <v>18</v>
      </c>
      <c r="L411" s="32">
        <f>SUMIF('5th Cycle APR Raw Data-Last'!$A$3:$A$1377,'5th Cycle Summary-Final2'!$C411,'5th Cycle APR Raw Data-Last'!L$3:L$1377)</f>
        <v>18</v>
      </c>
      <c r="M411" s="32">
        <f>SUMIF('5th Cycle APR Raw Data-Last'!$A$3:$A$1377,'5th Cycle Summary-Final2'!$C411,'5th Cycle APR Raw Data-Last'!M$3:M$1377)</f>
        <v>0</v>
      </c>
      <c r="N411" s="32">
        <f t="shared" si="2"/>
        <v>905</v>
      </c>
      <c r="O411" s="34">
        <f t="shared" si="3"/>
        <v>1.9501625135427952E-2</v>
      </c>
      <c r="P411" s="32">
        <f>VLOOKUP(C411,'5th Cycle APR Raw Data-Last'!$A$3:$S$1377,14,FALSE)</f>
        <v>1111</v>
      </c>
      <c r="Q411" s="32">
        <f>SUMIF('5th Cycle APR Raw Data-Last'!$A$3:$A$1377,'5th Cycle Summary-Final2'!$C411,'5th Cycle APR Raw Data-Last'!$O$3:$O$1377)</f>
        <v>729</v>
      </c>
      <c r="R411" s="32">
        <f t="shared" si="4"/>
        <v>382</v>
      </c>
      <c r="S411" s="34">
        <f t="shared" si="5"/>
        <v>0.65616561656165617</v>
      </c>
      <c r="T411" s="32">
        <f>VLOOKUP(C411,'5th Cycle APR Raw Data-Last'!$A$3:$S$1377,16,FALSE)</f>
        <v>2627</v>
      </c>
      <c r="U411" s="32">
        <f>SUMIF('5th Cycle APR Raw Data-Last'!$A$3:$A$1377,'5th Cycle Summary-Final2'!$C411,'5th Cycle APR Raw Data-Last'!$Q$3:$Q$1377)</f>
        <v>147</v>
      </c>
      <c r="V411" s="32">
        <f t="shared" si="6"/>
        <v>2480</v>
      </c>
      <c r="W411" s="34">
        <f t="shared" si="7"/>
        <v>5.5957365816520749E-2</v>
      </c>
      <c r="X411" s="32">
        <f>VLOOKUP(C411,'5th Cycle APR Raw Data-Last'!$A$3:$S$1377,18,FALSE)</f>
        <v>5977</v>
      </c>
      <c r="Y411" s="32">
        <f>SUMIF('5th Cycle APR Raw Data-Last'!$A$3:$A$1377,'5th Cycle Summary-Final2'!$C411,'5th Cycle APR Raw Data-Last'!$S$3:$S$1377)</f>
        <v>1021</v>
      </c>
      <c r="Z411" s="32">
        <f t="shared" si="8"/>
        <v>4956</v>
      </c>
    </row>
    <row r="412" spans="1:26" ht="12.75" customHeight="1" x14ac:dyDescent="0.15">
      <c r="A412" s="9" t="s">
        <v>558</v>
      </c>
      <c r="B412" s="9" t="s">
        <v>123</v>
      </c>
      <c r="C412" s="29" t="s">
        <v>627</v>
      </c>
      <c r="D412" s="32">
        <f>VLOOKUP(C412,'5th Cycle APR Raw Data-Last'!$A$3:$S$1377,6,FALSE)</f>
        <v>76</v>
      </c>
      <c r="E412" s="32">
        <f>SUMIF('5th Cycle APR Raw Data-Last'!$A$3:$A$1377,'5th Cycle Summary-Final2'!$C412,'5th Cycle APR Raw Data-Last'!G$3:G$1377)</f>
        <v>0</v>
      </c>
      <c r="F412" s="32">
        <f>SUMIF('5th Cycle APR Raw Data-Last'!$A$3:$A$1377,'5th Cycle Summary-Final2'!$C412,'5th Cycle APR Raw Data-Last'!H$3:H$1377)</f>
        <v>0</v>
      </c>
      <c r="G412" s="32">
        <f>SUMIF('5th Cycle APR Raw Data-Last'!$A$3:$A$1377,'5th Cycle Summary-Final2'!$C412,'5th Cycle APR Raw Data-Last'!I$3:I$1377)</f>
        <v>0</v>
      </c>
      <c r="H412" s="32">
        <f t="shared" si="0"/>
        <v>76</v>
      </c>
      <c r="I412" s="34">
        <f t="shared" si="1"/>
        <v>0</v>
      </c>
      <c r="J412" s="32">
        <f>VLOOKUP(C412,'5th Cycle APR Raw Data-Last'!$A$3:$S$1377,10,FALSE)</f>
        <v>54</v>
      </c>
      <c r="K412" s="32">
        <f>SUMIF('5th Cycle APR Raw Data-Last'!$A$3:$A$1377,'5th Cycle Summary-Final2'!$C412,'5th Cycle APR Raw Data-Last'!K$3:K$1377)</f>
        <v>0</v>
      </c>
      <c r="L412" s="32">
        <f>SUMIF('5th Cycle APR Raw Data-Last'!$A$3:$A$1377,'5th Cycle Summary-Final2'!$C412,'5th Cycle APR Raw Data-Last'!L$3:L$1377)</f>
        <v>0</v>
      </c>
      <c r="M412" s="32">
        <f>SUMIF('5th Cycle APR Raw Data-Last'!$A$3:$A$1377,'5th Cycle Summary-Final2'!$C412,'5th Cycle APR Raw Data-Last'!M$3:M$1377)</f>
        <v>0</v>
      </c>
      <c r="N412" s="32">
        <f t="shared" si="2"/>
        <v>54</v>
      </c>
      <c r="O412" s="34">
        <f t="shared" si="3"/>
        <v>0</v>
      </c>
      <c r="P412" s="32">
        <f>VLOOKUP(C412,'5th Cycle APR Raw Data-Last'!$A$3:$S$1377,14,FALSE)</f>
        <v>59</v>
      </c>
      <c r="Q412" s="32">
        <f>SUMIF('5th Cycle APR Raw Data-Last'!$A$3:$A$1377,'5th Cycle Summary-Final2'!$C412,'5th Cycle APR Raw Data-Last'!$O$3:$O$1377)</f>
        <v>8</v>
      </c>
      <c r="R412" s="32">
        <f t="shared" si="4"/>
        <v>51</v>
      </c>
      <c r="S412" s="34">
        <f t="shared" si="5"/>
        <v>0.13559322033898305</v>
      </c>
      <c r="T412" s="32">
        <f>VLOOKUP(C412,'5th Cycle APR Raw Data-Last'!$A$3:$S$1377,16,FALSE)</f>
        <v>130</v>
      </c>
      <c r="U412" s="32">
        <f>SUMIF('5th Cycle APR Raw Data-Last'!$A$3:$A$1377,'5th Cycle Summary-Final2'!$C412,'5th Cycle APR Raw Data-Last'!$Q$3:$Q$1377)</f>
        <v>69</v>
      </c>
      <c r="V412" s="32">
        <f t="shared" si="6"/>
        <v>61</v>
      </c>
      <c r="W412" s="34">
        <f t="shared" si="7"/>
        <v>0.53076923076923077</v>
      </c>
      <c r="X412" s="32">
        <f>VLOOKUP(C412,'5th Cycle APR Raw Data-Last'!$A$3:$S$1377,18,FALSE)</f>
        <v>319</v>
      </c>
      <c r="Y412" s="32">
        <f>SUMIF('5th Cycle APR Raw Data-Last'!$A$3:$A$1377,'5th Cycle Summary-Final2'!$C412,'5th Cycle APR Raw Data-Last'!$S$3:$S$1377)</f>
        <v>77</v>
      </c>
      <c r="Z412" s="32">
        <f t="shared" si="8"/>
        <v>242</v>
      </c>
    </row>
    <row r="413" spans="1:26" ht="12.75" customHeight="1" x14ac:dyDescent="0.15">
      <c r="A413" s="9" t="s">
        <v>558</v>
      </c>
      <c r="B413" s="9" t="s">
        <v>123</v>
      </c>
      <c r="C413" s="29" t="s">
        <v>628</v>
      </c>
      <c r="D413" s="32">
        <f>VLOOKUP(C413,'5th Cycle APR Raw Data-Last'!$A$3:$S$1377,6,FALSE)</f>
        <v>390</v>
      </c>
      <c r="E413" s="32">
        <f>SUMIF('5th Cycle APR Raw Data-Last'!$A$3:$A$1377,'5th Cycle Summary-Final2'!$C413,'5th Cycle APR Raw Data-Last'!G$3:G$1377)</f>
        <v>46</v>
      </c>
      <c r="F413" s="32">
        <f>SUMIF('5th Cycle APR Raw Data-Last'!$A$3:$A$1377,'5th Cycle Summary-Final2'!$C413,'5th Cycle APR Raw Data-Last'!H$3:H$1377)</f>
        <v>46</v>
      </c>
      <c r="G413" s="32">
        <f>SUMIF('5th Cycle APR Raw Data-Last'!$A$3:$A$1377,'5th Cycle Summary-Final2'!$C413,'5th Cycle APR Raw Data-Last'!I$3:I$1377)</f>
        <v>0</v>
      </c>
      <c r="H413" s="32">
        <f t="shared" si="0"/>
        <v>344</v>
      </c>
      <c r="I413" s="34">
        <f t="shared" si="1"/>
        <v>0.11794871794871795</v>
      </c>
      <c r="J413" s="32">
        <f>VLOOKUP(C413,'5th Cycle APR Raw Data-Last'!$A$3:$S$1377,10,FALSE)</f>
        <v>274</v>
      </c>
      <c r="K413" s="32">
        <f>SUMIF('5th Cycle APR Raw Data-Last'!$A$3:$A$1377,'5th Cycle Summary-Final2'!$C413,'5th Cycle APR Raw Data-Last'!K$3:K$1377)</f>
        <v>18</v>
      </c>
      <c r="L413" s="32">
        <f>SUMIF('5th Cycle APR Raw Data-Last'!$A$3:$A$1377,'5th Cycle Summary-Final2'!$C413,'5th Cycle APR Raw Data-Last'!L$3:L$1377)</f>
        <v>18</v>
      </c>
      <c r="M413" s="32">
        <f>SUMIF('5th Cycle APR Raw Data-Last'!$A$3:$A$1377,'5th Cycle Summary-Final2'!$C413,'5th Cycle APR Raw Data-Last'!M$3:M$1377)</f>
        <v>0</v>
      </c>
      <c r="N413" s="32">
        <f t="shared" si="2"/>
        <v>256</v>
      </c>
      <c r="O413" s="34">
        <f t="shared" si="3"/>
        <v>6.569343065693431E-2</v>
      </c>
      <c r="P413" s="32">
        <f>VLOOKUP(C413,'5th Cycle APR Raw Data-Last'!$A$3:$S$1377,14,FALSE)</f>
        <v>349</v>
      </c>
      <c r="Q413" s="32">
        <f>SUMIF('5th Cycle APR Raw Data-Last'!$A$3:$A$1377,'5th Cycle Summary-Final2'!$C413,'5th Cycle APR Raw Data-Last'!$O$3:$O$1377)</f>
        <v>137</v>
      </c>
      <c r="R413" s="32">
        <f t="shared" si="4"/>
        <v>212</v>
      </c>
      <c r="S413" s="34">
        <f t="shared" si="5"/>
        <v>0.39255014326647564</v>
      </c>
      <c r="T413" s="32">
        <f>VLOOKUP(C413,'5th Cycle APR Raw Data-Last'!$A$3:$S$1377,16,FALSE)</f>
        <v>864</v>
      </c>
      <c r="U413" s="32">
        <f>SUMIF('5th Cycle APR Raw Data-Last'!$A$3:$A$1377,'5th Cycle Summary-Final2'!$C413,'5th Cycle APR Raw Data-Last'!$Q$3:$Q$1377)</f>
        <v>506</v>
      </c>
      <c r="V413" s="32">
        <f t="shared" si="6"/>
        <v>358</v>
      </c>
      <c r="W413" s="34">
        <f t="shared" si="7"/>
        <v>0.58564814814814814</v>
      </c>
      <c r="X413" s="32">
        <f>VLOOKUP(C413,'5th Cycle APR Raw Data-Last'!$A$3:$S$1377,18,FALSE)</f>
        <v>1877</v>
      </c>
      <c r="Y413" s="32">
        <f>SUMIF('5th Cycle APR Raw Data-Last'!$A$3:$A$1377,'5th Cycle Summary-Final2'!$C413,'5th Cycle APR Raw Data-Last'!$S$3:$S$1377)</f>
        <v>707</v>
      </c>
      <c r="Z413" s="32">
        <f t="shared" si="8"/>
        <v>1170</v>
      </c>
    </row>
    <row r="414" spans="1:26" ht="12.75" customHeight="1" x14ac:dyDescent="0.15">
      <c r="A414" s="9" t="s">
        <v>558</v>
      </c>
      <c r="B414" s="9" t="s">
        <v>123</v>
      </c>
      <c r="C414" s="29" t="s">
        <v>629</v>
      </c>
      <c r="D414" s="32">
        <f>VLOOKUP(C414,'5th Cycle APR Raw Data-Last'!$A$3:$S$1377,6,FALSE)</f>
        <v>427</v>
      </c>
      <c r="E414" s="32">
        <f>SUMIF('5th Cycle APR Raw Data-Last'!$A$3:$A$1377,'5th Cycle Summary-Final2'!$C414,'5th Cycle APR Raw Data-Last'!G$3:G$1377)</f>
        <v>49</v>
      </c>
      <c r="F414" s="32">
        <f>SUMIF('5th Cycle APR Raw Data-Last'!$A$3:$A$1377,'5th Cycle Summary-Final2'!$C414,'5th Cycle APR Raw Data-Last'!H$3:H$1377)</f>
        <v>46</v>
      </c>
      <c r="G414" s="32">
        <f>SUMIF('5th Cycle APR Raw Data-Last'!$A$3:$A$1377,'5th Cycle Summary-Final2'!$C414,'5th Cycle APR Raw Data-Last'!I$3:I$1377)</f>
        <v>3</v>
      </c>
      <c r="H414" s="32">
        <f t="shared" si="0"/>
        <v>378</v>
      </c>
      <c r="I414" s="34">
        <f t="shared" si="1"/>
        <v>0.11475409836065574</v>
      </c>
      <c r="J414" s="32">
        <f>VLOOKUP(C414,'5th Cycle APR Raw Data-Last'!$A$3:$S$1377,10,FALSE)</f>
        <v>299</v>
      </c>
      <c r="K414" s="32">
        <f>SUMIF('5th Cycle APR Raw Data-Last'!$A$3:$A$1377,'5th Cycle Summary-Final2'!$C414,'5th Cycle APR Raw Data-Last'!K$3:K$1377)</f>
        <v>12</v>
      </c>
      <c r="L414" s="32">
        <f>SUMIF('5th Cycle APR Raw Data-Last'!$A$3:$A$1377,'5th Cycle Summary-Final2'!$C414,'5th Cycle APR Raw Data-Last'!L$3:L$1377)</f>
        <v>3</v>
      </c>
      <c r="M414" s="32">
        <f>SUMIF('5th Cycle APR Raw Data-Last'!$A$3:$A$1377,'5th Cycle Summary-Final2'!$C414,'5th Cycle APR Raw Data-Last'!M$3:M$1377)</f>
        <v>9</v>
      </c>
      <c r="N414" s="32">
        <f t="shared" si="2"/>
        <v>287</v>
      </c>
      <c r="O414" s="34">
        <f t="shared" si="3"/>
        <v>4.0133779264214048E-2</v>
      </c>
      <c r="P414" s="32">
        <f>VLOOKUP(C414,'5th Cycle APR Raw Data-Last'!$A$3:$S$1377,14,FALSE)</f>
        <v>351</v>
      </c>
      <c r="Q414" s="32">
        <f>SUMIF('5th Cycle APR Raw Data-Last'!$A$3:$A$1377,'5th Cycle Summary-Final2'!$C414,'5th Cycle APR Raw Data-Last'!$O$3:$O$1377)</f>
        <v>16</v>
      </c>
      <c r="R414" s="32">
        <f t="shared" si="4"/>
        <v>335</v>
      </c>
      <c r="S414" s="34">
        <f t="shared" si="5"/>
        <v>4.5584045584045586E-2</v>
      </c>
      <c r="T414" s="32">
        <f>VLOOKUP(C414,'5th Cycle APR Raw Data-Last'!$A$3:$S$1377,16,FALSE)</f>
        <v>813</v>
      </c>
      <c r="U414" s="32">
        <f>SUMIF('5th Cycle APR Raw Data-Last'!$A$3:$A$1377,'5th Cycle Summary-Final2'!$C414,'5th Cycle APR Raw Data-Last'!$Q$3:$Q$1377)</f>
        <v>21</v>
      </c>
      <c r="V414" s="32">
        <f t="shared" si="6"/>
        <v>792</v>
      </c>
      <c r="W414" s="34">
        <f t="shared" si="7"/>
        <v>2.5830258302583026E-2</v>
      </c>
      <c r="X414" s="32">
        <f>VLOOKUP(C414,'5th Cycle APR Raw Data-Last'!$A$3:$S$1377,18,FALSE)</f>
        <v>1890</v>
      </c>
      <c r="Y414" s="32">
        <f>SUMIF('5th Cycle APR Raw Data-Last'!$A$3:$A$1377,'5th Cycle Summary-Final2'!$C414,'5th Cycle APR Raw Data-Last'!$S$3:$S$1377)</f>
        <v>98</v>
      </c>
      <c r="Z414" s="32">
        <f t="shared" si="8"/>
        <v>1792</v>
      </c>
    </row>
    <row r="415" spans="1:26" ht="12.75" customHeight="1" x14ac:dyDescent="0.15">
      <c r="A415" s="9" t="s">
        <v>630</v>
      </c>
      <c r="B415" s="9" t="s">
        <v>123</v>
      </c>
      <c r="C415" s="29" t="s">
        <v>631</v>
      </c>
      <c r="D415" s="32">
        <f>VLOOKUP(C415,'5th Cycle APR Raw Data-Last'!$A$3:$S$1377,6,FALSE)</f>
        <v>1036</v>
      </c>
      <c r="E415" s="32">
        <f>SUMIF('5th Cycle APR Raw Data-Last'!$A$3:$A$1377,'5th Cycle Summary-Final2'!$C415,'5th Cycle APR Raw Data-Last'!G$3:G$1377)</f>
        <v>0</v>
      </c>
      <c r="F415" s="32">
        <f>SUMIF('5th Cycle APR Raw Data-Last'!$A$3:$A$1377,'5th Cycle Summary-Final2'!$C415,'5th Cycle APR Raw Data-Last'!H$3:H$1377)</f>
        <v>0</v>
      </c>
      <c r="G415" s="32">
        <f>SUMIF('5th Cycle APR Raw Data-Last'!$A$3:$A$1377,'5th Cycle Summary-Final2'!$C415,'5th Cycle APR Raw Data-Last'!I$3:I$1377)</f>
        <v>0</v>
      </c>
      <c r="H415" s="32">
        <f t="shared" si="0"/>
        <v>1036</v>
      </c>
      <c r="I415" s="34">
        <f t="shared" si="1"/>
        <v>0</v>
      </c>
      <c r="J415" s="32">
        <f>VLOOKUP(C415,'5th Cycle APR Raw Data-Last'!$A$3:$S$1377,10,FALSE)</f>
        <v>727</v>
      </c>
      <c r="K415" s="32">
        <f>SUMIF('5th Cycle APR Raw Data-Last'!$A$3:$A$1377,'5th Cycle Summary-Final2'!$C415,'5th Cycle APR Raw Data-Last'!K$3:K$1377)</f>
        <v>0</v>
      </c>
      <c r="L415" s="32">
        <f>SUMIF('5th Cycle APR Raw Data-Last'!$A$3:$A$1377,'5th Cycle Summary-Final2'!$C415,'5th Cycle APR Raw Data-Last'!L$3:L$1377)</f>
        <v>0</v>
      </c>
      <c r="M415" s="32">
        <f>SUMIF('5th Cycle APR Raw Data-Last'!$A$3:$A$1377,'5th Cycle Summary-Final2'!$C415,'5th Cycle APR Raw Data-Last'!M$3:M$1377)</f>
        <v>0</v>
      </c>
      <c r="N415" s="32">
        <f t="shared" si="2"/>
        <v>727</v>
      </c>
      <c r="O415" s="34">
        <f t="shared" si="3"/>
        <v>0</v>
      </c>
      <c r="P415" s="32">
        <f>VLOOKUP(C415,'5th Cycle APR Raw Data-Last'!$A$3:$S$1377,14,FALSE)</f>
        <v>870</v>
      </c>
      <c r="Q415" s="32">
        <f>SUMIF('5th Cycle APR Raw Data-Last'!$A$3:$A$1377,'5th Cycle Summary-Final2'!$C415,'5th Cycle APR Raw Data-Last'!$O$3:$O$1377)</f>
        <v>1</v>
      </c>
      <c r="R415" s="32">
        <f t="shared" si="4"/>
        <v>869</v>
      </c>
      <c r="S415" s="34">
        <f t="shared" si="5"/>
        <v>1.1494252873563218E-3</v>
      </c>
      <c r="T415" s="32">
        <f>VLOOKUP(C415,'5th Cycle APR Raw Data-Last'!$A$3:$S$1377,16,FALSE)</f>
        <v>2043</v>
      </c>
      <c r="U415" s="32">
        <f>SUMIF('5th Cycle APR Raw Data-Last'!$A$3:$A$1377,'5th Cycle Summary-Final2'!$C415,'5th Cycle APR Raw Data-Last'!$Q$3:$Q$1377)</f>
        <v>85</v>
      </c>
      <c r="V415" s="32">
        <f t="shared" si="6"/>
        <v>1958</v>
      </c>
      <c r="W415" s="34">
        <f t="shared" si="7"/>
        <v>4.1605482134116495E-2</v>
      </c>
      <c r="X415" s="32">
        <f>VLOOKUP(C415,'5th Cycle APR Raw Data-Last'!$A$3:$S$1377,18,FALSE)</f>
        <v>4676</v>
      </c>
      <c r="Y415" s="32">
        <f>SUMIF('5th Cycle APR Raw Data-Last'!$A$3:$A$1377,'5th Cycle Summary-Final2'!$C415,'5th Cycle APR Raw Data-Last'!$S$3:$S$1377)</f>
        <v>86</v>
      </c>
      <c r="Z415" s="32">
        <f t="shared" si="8"/>
        <v>4590</v>
      </c>
    </row>
    <row r="416" spans="1:26" ht="12.75" customHeight="1" x14ac:dyDescent="0.15"/>
    <row r="417" ht="12.75" customHeight="1" x14ac:dyDescent="0.15"/>
    <row r="418" ht="12.75" customHeight="1" x14ac:dyDescent="0.15"/>
    <row r="419" ht="12.75" customHeight="1" x14ac:dyDescent="0.15"/>
    <row r="420" ht="12.75" customHeight="1" x14ac:dyDescent="0.15"/>
    <row r="421" ht="12.75" customHeight="1" x14ac:dyDescent="0.15"/>
    <row r="422" ht="12.75" customHeight="1" x14ac:dyDescent="0.15"/>
    <row r="423" ht="12.75" customHeight="1" x14ac:dyDescent="0.15"/>
    <row r="424" ht="12.75" customHeight="1" x14ac:dyDescent="0.15"/>
    <row r="425" ht="12.75" customHeight="1" x14ac:dyDescent="0.15"/>
    <row r="426" ht="12.75" customHeight="1" x14ac:dyDescent="0.15"/>
    <row r="427" ht="12.75" customHeight="1" x14ac:dyDescent="0.15"/>
    <row r="428" ht="12.75" customHeight="1" x14ac:dyDescent="0.15"/>
    <row r="429" ht="12.75" customHeight="1" x14ac:dyDescent="0.15"/>
    <row r="430" ht="12.75" customHeight="1" x14ac:dyDescent="0.15"/>
    <row r="431" ht="12.75" customHeight="1" x14ac:dyDescent="0.15"/>
    <row r="432" ht="12.75" customHeight="1" x14ac:dyDescent="0.15"/>
    <row r="433" ht="12.75" customHeight="1" x14ac:dyDescent="0.15"/>
    <row r="434" ht="12.75" customHeight="1" x14ac:dyDescent="0.15"/>
    <row r="435" ht="12.75" customHeight="1" x14ac:dyDescent="0.15"/>
    <row r="436" ht="12.75" customHeight="1" x14ac:dyDescent="0.15"/>
    <row r="437" ht="12.75" customHeight="1" x14ac:dyDescent="0.15"/>
    <row r="438" ht="12.75" customHeight="1" x14ac:dyDescent="0.15"/>
    <row r="439" ht="12.75" customHeight="1" x14ac:dyDescent="0.15"/>
    <row r="440" ht="12.75" customHeight="1" x14ac:dyDescent="0.15"/>
    <row r="441" ht="12.75" customHeight="1" x14ac:dyDescent="0.15"/>
    <row r="442" ht="12.75" customHeight="1" x14ac:dyDescent="0.15"/>
    <row r="443" ht="12.75" customHeight="1" x14ac:dyDescent="0.15"/>
    <row r="444" ht="12.75" customHeight="1" x14ac:dyDescent="0.15"/>
    <row r="445" ht="12.75" customHeight="1" x14ac:dyDescent="0.15"/>
    <row r="446" ht="12.75" customHeight="1" x14ac:dyDescent="0.15"/>
    <row r="447" ht="12.75" customHeight="1" x14ac:dyDescent="0.15"/>
    <row r="448" ht="12.75" customHeight="1" x14ac:dyDescent="0.15"/>
    <row r="449" ht="12.75" customHeight="1" x14ac:dyDescent="0.15"/>
    <row r="450" ht="12.75" customHeight="1" x14ac:dyDescent="0.15"/>
    <row r="451" ht="12.75" customHeight="1" x14ac:dyDescent="0.15"/>
    <row r="452" ht="12.75" customHeight="1" x14ac:dyDescent="0.15"/>
    <row r="453" ht="12.75" customHeight="1" x14ac:dyDescent="0.15"/>
    <row r="454" ht="12.75" customHeight="1" x14ac:dyDescent="0.15"/>
    <row r="455" ht="12.75" customHeight="1" x14ac:dyDescent="0.15"/>
    <row r="456" ht="12.75" customHeight="1" x14ac:dyDescent="0.15"/>
    <row r="457" ht="12.75" customHeight="1" x14ac:dyDescent="0.15"/>
    <row r="458" ht="12.75" customHeight="1" x14ac:dyDescent="0.15"/>
    <row r="459" ht="12.75" customHeight="1" x14ac:dyDescent="0.15"/>
    <row r="460" ht="12.75" customHeight="1" x14ac:dyDescent="0.15"/>
    <row r="461" ht="12.75" customHeight="1" x14ac:dyDescent="0.15"/>
    <row r="462" ht="12.75" customHeight="1" x14ac:dyDescent="0.15"/>
    <row r="463" ht="12.75" customHeight="1" x14ac:dyDescent="0.15"/>
    <row r="464" ht="12.75" customHeight="1" x14ac:dyDescent="0.15"/>
    <row r="465" ht="12.75" customHeight="1" x14ac:dyDescent="0.15"/>
    <row r="466" ht="12.75" customHeight="1" x14ac:dyDescent="0.15"/>
    <row r="467" ht="12.75" customHeight="1" x14ac:dyDescent="0.15"/>
    <row r="468" ht="12.75" customHeight="1" x14ac:dyDescent="0.15"/>
    <row r="469" ht="12.75" customHeight="1" x14ac:dyDescent="0.15"/>
    <row r="470" ht="12.75" customHeight="1" x14ac:dyDescent="0.15"/>
    <row r="471" ht="12.75" customHeight="1" x14ac:dyDescent="0.15"/>
    <row r="472" ht="12.75" customHeight="1" x14ac:dyDescent="0.15"/>
    <row r="473" ht="12.75" customHeight="1" x14ac:dyDescent="0.15"/>
    <row r="474" ht="12.75" customHeight="1" x14ac:dyDescent="0.15"/>
    <row r="475" ht="12.75" customHeight="1" x14ac:dyDescent="0.15"/>
    <row r="476" ht="12.75" customHeight="1" x14ac:dyDescent="0.15"/>
    <row r="477" ht="12.75" customHeight="1" x14ac:dyDescent="0.15"/>
    <row r="478" ht="12.75" customHeight="1" x14ac:dyDescent="0.15"/>
    <row r="479" ht="12.75" customHeight="1" x14ac:dyDescent="0.15"/>
    <row r="480" ht="12.75" customHeight="1" x14ac:dyDescent="0.15"/>
    <row r="481" ht="12.75" customHeight="1" x14ac:dyDescent="0.15"/>
    <row r="482" ht="12.75" customHeight="1" x14ac:dyDescent="0.15"/>
    <row r="483" ht="12.75" customHeight="1" x14ac:dyDescent="0.15"/>
    <row r="484" ht="12.75" customHeight="1" x14ac:dyDescent="0.15"/>
    <row r="485" ht="12.75" customHeight="1" x14ac:dyDescent="0.15"/>
    <row r="486" ht="12.75" customHeight="1" x14ac:dyDescent="0.15"/>
    <row r="487" ht="12.75" customHeight="1" x14ac:dyDescent="0.15"/>
    <row r="488" ht="12.75" customHeight="1" x14ac:dyDescent="0.15"/>
    <row r="489" ht="12.75" customHeight="1" x14ac:dyDescent="0.15"/>
    <row r="490" ht="12.75" customHeight="1" x14ac:dyDescent="0.15"/>
    <row r="491" ht="12.75" customHeight="1" x14ac:dyDescent="0.15"/>
    <row r="492" ht="12.75" customHeight="1" x14ac:dyDescent="0.15"/>
    <row r="493" ht="12.75" customHeight="1" x14ac:dyDescent="0.15"/>
    <row r="494" ht="12.75" customHeight="1" x14ac:dyDescent="0.15"/>
    <row r="495" ht="12.75" customHeight="1" x14ac:dyDescent="0.15"/>
    <row r="496" ht="12.75" customHeight="1" x14ac:dyDescent="0.15"/>
    <row r="497" ht="12.75" customHeight="1" x14ac:dyDescent="0.15"/>
    <row r="498" ht="12.75" customHeight="1" x14ac:dyDescent="0.15"/>
    <row r="499" ht="12.75" customHeight="1" x14ac:dyDescent="0.15"/>
    <row r="500" ht="12.75" customHeight="1" x14ac:dyDescent="0.15"/>
    <row r="501" ht="12.75" customHeight="1" x14ac:dyDescent="0.15"/>
    <row r="502" ht="12.75" customHeight="1" x14ac:dyDescent="0.15"/>
    <row r="503" ht="12.75" customHeight="1" x14ac:dyDescent="0.15"/>
    <row r="504" ht="12.75" customHeight="1" x14ac:dyDescent="0.15"/>
    <row r="505" ht="12.75" customHeight="1" x14ac:dyDescent="0.15"/>
    <row r="506" ht="12.75" customHeight="1" x14ac:dyDescent="0.15"/>
    <row r="507" ht="12.75" customHeight="1" x14ac:dyDescent="0.15"/>
    <row r="508" ht="12.75" customHeight="1" x14ac:dyDescent="0.15"/>
    <row r="509" ht="12.75" customHeight="1" x14ac:dyDescent="0.15"/>
    <row r="510" ht="12.75" customHeight="1" x14ac:dyDescent="0.15"/>
    <row r="511" ht="12.75" customHeight="1" x14ac:dyDescent="0.15"/>
    <row r="512" ht="12.75" customHeight="1" x14ac:dyDescent="0.15"/>
    <row r="513" ht="12.75" customHeight="1" x14ac:dyDescent="0.15"/>
    <row r="514" ht="12.75" customHeight="1" x14ac:dyDescent="0.15"/>
    <row r="515" ht="12.75" customHeight="1" x14ac:dyDescent="0.15"/>
    <row r="516" ht="12.75" customHeight="1" x14ac:dyDescent="0.15"/>
    <row r="517" ht="12.75" customHeight="1" x14ac:dyDescent="0.15"/>
    <row r="518" ht="12.75" customHeight="1" x14ac:dyDescent="0.15"/>
    <row r="519" ht="12.75" customHeight="1" x14ac:dyDescent="0.15"/>
    <row r="520" ht="12.75" customHeight="1" x14ac:dyDescent="0.15"/>
    <row r="521" ht="12.75" customHeight="1" x14ac:dyDescent="0.15"/>
    <row r="522" ht="12.75" customHeight="1" x14ac:dyDescent="0.15"/>
    <row r="523" ht="12.75" customHeight="1" x14ac:dyDescent="0.15"/>
    <row r="524" ht="12.75" customHeight="1" x14ac:dyDescent="0.15"/>
    <row r="525" ht="12.75" customHeight="1" x14ac:dyDescent="0.15"/>
    <row r="526" ht="12.75" customHeight="1" x14ac:dyDescent="0.15"/>
    <row r="527" ht="12.75" customHeight="1" x14ac:dyDescent="0.15"/>
    <row r="528" ht="12.75" customHeight="1" x14ac:dyDescent="0.15"/>
    <row r="529" ht="12.75" customHeight="1" x14ac:dyDescent="0.15"/>
    <row r="530" ht="12.75" customHeight="1" x14ac:dyDescent="0.15"/>
    <row r="531" ht="12.75" customHeight="1" x14ac:dyDescent="0.15"/>
    <row r="532" ht="12.75" customHeight="1" x14ac:dyDescent="0.15"/>
    <row r="533" ht="12.75" customHeight="1" x14ac:dyDescent="0.15"/>
    <row r="534" ht="12.75" customHeight="1" x14ac:dyDescent="0.15"/>
    <row r="535" ht="12.75" customHeight="1" x14ac:dyDescent="0.15"/>
    <row r="536" ht="12.75" customHeight="1" x14ac:dyDescent="0.15"/>
    <row r="537" ht="12.75" customHeight="1" x14ac:dyDescent="0.15"/>
    <row r="538" ht="12.75" customHeight="1" x14ac:dyDescent="0.15"/>
    <row r="539" ht="12.75" customHeight="1" x14ac:dyDescent="0.15"/>
    <row r="540" ht="12.75" customHeight="1" x14ac:dyDescent="0.15"/>
    <row r="541" ht="12.75" customHeight="1" x14ac:dyDescent="0.15"/>
    <row r="542" ht="12.75" customHeight="1" x14ac:dyDescent="0.15"/>
    <row r="543" ht="12.75" customHeight="1" x14ac:dyDescent="0.15"/>
    <row r="544" ht="12.75" customHeight="1" x14ac:dyDescent="0.15"/>
    <row r="545" ht="12.75" customHeight="1" x14ac:dyDescent="0.15"/>
    <row r="546" ht="12.75" customHeight="1" x14ac:dyDescent="0.15"/>
    <row r="547" ht="12.75" customHeight="1" x14ac:dyDescent="0.15"/>
    <row r="548" ht="12.75" customHeight="1" x14ac:dyDescent="0.15"/>
    <row r="549" ht="12.75" customHeight="1" x14ac:dyDescent="0.15"/>
    <row r="550" ht="12.75" customHeight="1" x14ac:dyDescent="0.15"/>
    <row r="551" ht="12.75" customHeight="1" x14ac:dyDescent="0.15"/>
    <row r="552" ht="12.75" customHeight="1" x14ac:dyDescent="0.15"/>
    <row r="553" ht="12.75" customHeight="1" x14ac:dyDescent="0.15"/>
    <row r="554" ht="12.75" customHeight="1" x14ac:dyDescent="0.15"/>
    <row r="555" ht="12.75" customHeight="1" x14ac:dyDescent="0.15"/>
    <row r="556" ht="12.75" customHeight="1" x14ac:dyDescent="0.15"/>
    <row r="557" ht="12.75" customHeight="1" x14ac:dyDescent="0.15"/>
    <row r="558" ht="12.75" customHeight="1" x14ac:dyDescent="0.15"/>
    <row r="559" ht="12.75" customHeight="1" x14ac:dyDescent="0.15"/>
    <row r="560" ht="12.75" customHeight="1" x14ac:dyDescent="0.15"/>
    <row r="561" ht="12.75" customHeight="1" x14ac:dyDescent="0.15"/>
    <row r="562" ht="12.75" customHeight="1" x14ac:dyDescent="0.15"/>
    <row r="563" ht="12.75" customHeight="1" x14ac:dyDescent="0.15"/>
    <row r="564" ht="12.75" customHeight="1" x14ac:dyDescent="0.15"/>
    <row r="565" ht="12.75" customHeight="1" x14ac:dyDescent="0.15"/>
    <row r="566" ht="12.75" customHeight="1" x14ac:dyDescent="0.15"/>
    <row r="567" ht="12.75" customHeight="1" x14ac:dyDescent="0.15"/>
    <row r="568" ht="12.75" customHeight="1" x14ac:dyDescent="0.15"/>
    <row r="569" ht="12.75" customHeight="1" x14ac:dyDescent="0.15"/>
    <row r="570" ht="12.75" customHeight="1" x14ac:dyDescent="0.15"/>
    <row r="571" ht="12.75" customHeight="1" x14ac:dyDescent="0.15"/>
    <row r="572" ht="12.75" customHeight="1" x14ac:dyDescent="0.15"/>
    <row r="573" ht="12.75" customHeight="1" x14ac:dyDescent="0.15"/>
    <row r="574" ht="12.75" customHeight="1" x14ac:dyDescent="0.15"/>
    <row r="575" ht="12.75" customHeight="1" x14ac:dyDescent="0.15"/>
    <row r="576" ht="12.75" customHeight="1" x14ac:dyDescent="0.15"/>
    <row r="577" ht="12.75" customHeight="1" x14ac:dyDescent="0.15"/>
    <row r="578" ht="12.75" customHeight="1" x14ac:dyDescent="0.15"/>
    <row r="579" ht="12.75" customHeight="1" x14ac:dyDescent="0.15"/>
    <row r="580" ht="12.75" customHeight="1" x14ac:dyDescent="0.15"/>
    <row r="581" ht="12.75" customHeight="1" x14ac:dyDescent="0.15"/>
    <row r="582" ht="12.75" customHeight="1" x14ac:dyDescent="0.15"/>
    <row r="583" ht="12.75" customHeight="1" x14ac:dyDescent="0.15"/>
    <row r="584" ht="12.75" customHeight="1" x14ac:dyDescent="0.15"/>
    <row r="585" ht="12.75" customHeight="1" x14ac:dyDescent="0.15"/>
    <row r="586" ht="12.75" customHeight="1" x14ac:dyDescent="0.15"/>
    <row r="587" ht="12.75" customHeight="1" x14ac:dyDescent="0.15"/>
    <row r="588" ht="12.75" customHeight="1" x14ac:dyDescent="0.15"/>
    <row r="589" ht="12.75" customHeight="1" x14ac:dyDescent="0.15"/>
    <row r="590" ht="12.75" customHeight="1" x14ac:dyDescent="0.15"/>
    <row r="591" ht="12.75" customHeight="1" x14ac:dyDescent="0.15"/>
    <row r="592" ht="12.75" customHeight="1" x14ac:dyDescent="0.15"/>
    <row r="593" ht="12.75" customHeight="1" x14ac:dyDescent="0.15"/>
    <row r="594" ht="12.75" customHeight="1" x14ac:dyDescent="0.15"/>
    <row r="595" ht="12.75" customHeight="1" x14ac:dyDescent="0.15"/>
    <row r="596" ht="12.75" customHeight="1" x14ac:dyDescent="0.15"/>
    <row r="597" ht="12.75" customHeight="1" x14ac:dyDescent="0.15"/>
    <row r="598" ht="12.75" customHeight="1" x14ac:dyDescent="0.15"/>
    <row r="599" ht="12.75" customHeight="1" x14ac:dyDescent="0.15"/>
    <row r="600" ht="12.75" customHeight="1" x14ac:dyDescent="0.15"/>
    <row r="601" ht="12.75" customHeight="1" x14ac:dyDescent="0.15"/>
    <row r="602" ht="12.75" customHeight="1" x14ac:dyDescent="0.15"/>
    <row r="603" ht="12.75" customHeight="1" x14ac:dyDescent="0.15"/>
    <row r="604" ht="12.75" customHeight="1" x14ac:dyDescent="0.15"/>
    <row r="605" ht="12.75" customHeight="1" x14ac:dyDescent="0.15"/>
    <row r="606" ht="12.75" customHeight="1" x14ac:dyDescent="0.15"/>
    <row r="607" ht="12.75" customHeight="1" x14ac:dyDescent="0.15"/>
    <row r="608" ht="12.75" customHeight="1" x14ac:dyDescent="0.15"/>
    <row r="609" ht="12.75" customHeight="1" x14ac:dyDescent="0.15"/>
    <row r="610" ht="12.75" customHeight="1" x14ac:dyDescent="0.15"/>
    <row r="611" ht="12.75" customHeight="1" x14ac:dyDescent="0.15"/>
    <row r="612" ht="12.75" customHeight="1" x14ac:dyDescent="0.15"/>
    <row r="613" ht="12.75" customHeight="1" x14ac:dyDescent="0.15"/>
    <row r="614" ht="12.75" customHeight="1" x14ac:dyDescent="0.15"/>
    <row r="615" ht="12.75" customHeight="1" x14ac:dyDescent="0.15"/>
    <row r="616" ht="12.75" customHeight="1" x14ac:dyDescent="0.15"/>
    <row r="617" ht="12.75" customHeight="1" x14ac:dyDescent="0.15"/>
    <row r="618" ht="12.75" customHeight="1" x14ac:dyDescent="0.15"/>
    <row r="619" ht="12.75" customHeight="1" x14ac:dyDescent="0.15"/>
    <row r="620" ht="12.75" customHeight="1" x14ac:dyDescent="0.15"/>
    <row r="621" ht="12.75" customHeight="1" x14ac:dyDescent="0.15"/>
    <row r="622" ht="12.75" customHeight="1" x14ac:dyDescent="0.15"/>
    <row r="623" ht="12.75" customHeight="1" x14ac:dyDescent="0.15"/>
    <row r="624" ht="12.75" customHeight="1" x14ac:dyDescent="0.15"/>
    <row r="625" ht="12.75" customHeight="1" x14ac:dyDescent="0.15"/>
    <row r="626" ht="12.75" customHeight="1" x14ac:dyDescent="0.15"/>
    <row r="627" ht="12.75" customHeight="1" x14ac:dyDescent="0.15"/>
    <row r="628" ht="12.75" customHeight="1" x14ac:dyDescent="0.15"/>
    <row r="629" ht="12.75" customHeight="1" x14ac:dyDescent="0.15"/>
    <row r="630" ht="12.75" customHeight="1" x14ac:dyDescent="0.15"/>
    <row r="631" ht="12.75" customHeight="1" x14ac:dyDescent="0.15"/>
    <row r="632" ht="12.75" customHeight="1" x14ac:dyDescent="0.15"/>
    <row r="633" ht="12.75" customHeight="1" x14ac:dyDescent="0.15"/>
    <row r="634" ht="12.75" customHeight="1" x14ac:dyDescent="0.15"/>
    <row r="635" ht="12.75" customHeight="1" x14ac:dyDescent="0.15"/>
    <row r="636" ht="12.75" customHeight="1" x14ac:dyDescent="0.15"/>
    <row r="637" ht="12.75" customHeight="1" x14ac:dyDescent="0.15"/>
    <row r="638" ht="12.75" customHeight="1" x14ac:dyDescent="0.15"/>
    <row r="639" ht="12.75" customHeight="1" x14ac:dyDescent="0.15"/>
    <row r="640" ht="12.75" customHeight="1" x14ac:dyDescent="0.15"/>
    <row r="641" ht="12.75" customHeight="1" x14ac:dyDescent="0.15"/>
    <row r="642" ht="12.75" customHeight="1" x14ac:dyDescent="0.15"/>
    <row r="643" ht="12.75" customHeight="1" x14ac:dyDescent="0.15"/>
    <row r="644" ht="12.75" customHeight="1" x14ac:dyDescent="0.15"/>
    <row r="645" ht="12.75" customHeight="1" x14ac:dyDescent="0.15"/>
    <row r="646" ht="12.75" customHeight="1" x14ac:dyDescent="0.15"/>
    <row r="647" ht="12.75" customHeight="1" x14ac:dyDescent="0.15"/>
    <row r="648" ht="12.75" customHeight="1" x14ac:dyDescent="0.15"/>
    <row r="649" ht="12.75" customHeight="1" x14ac:dyDescent="0.15"/>
    <row r="650" ht="12.75" customHeight="1" x14ac:dyDescent="0.15"/>
    <row r="651" ht="12.75" customHeight="1" x14ac:dyDescent="0.15"/>
    <row r="652" ht="12.75" customHeight="1" x14ac:dyDescent="0.15"/>
    <row r="653" ht="12.75" customHeight="1" x14ac:dyDescent="0.15"/>
    <row r="654" ht="12.75" customHeight="1" x14ac:dyDescent="0.15"/>
    <row r="655" ht="12.75" customHeight="1" x14ac:dyDescent="0.15"/>
    <row r="656" ht="12.75" customHeight="1" x14ac:dyDescent="0.15"/>
    <row r="657" ht="12.75" customHeight="1" x14ac:dyDescent="0.15"/>
    <row r="658" ht="12.75" customHeight="1" x14ac:dyDescent="0.15"/>
    <row r="659" ht="12.75" customHeight="1" x14ac:dyDescent="0.15"/>
    <row r="660" ht="12.75" customHeight="1" x14ac:dyDescent="0.15"/>
    <row r="661" ht="12.75" customHeight="1" x14ac:dyDescent="0.15"/>
    <row r="662" ht="12.75" customHeight="1" x14ac:dyDescent="0.15"/>
    <row r="663" ht="12.75" customHeight="1" x14ac:dyDescent="0.15"/>
    <row r="664" ht="12.75" customHeight="1" x14ac:dyDescent="0.15"/>
    <row r="665" ht="12.75" customHeight="1" x14ac:dyDescent="0.15"/>
    <row r="666" ht="12.75" customHeight="1" x14ac:dyDescent="0.15"/>
    <row r="667" ht="12.75" customHeight="1" x14ac:dyDescent="0.15"/>
    <row r="668" ht="12.75" customHeight="1" x14ac:dyDescent="0.15"/>
    <row r="669" ht="12.75" customHeight="1" x14ac:dyDescent="0.15"/>
    <row r="670" ht="12.75" customHeight="1" x14ac:dyDescent="0.15"/>
    <row r="671" ht="12.75" customHeight="1" x14ac:dyDescent="0.15"/>
    <row r="672" ht="12.75" customHeight="1" x14ac:dyDescent="0.15"/>
    <row r="673" ht="12.75" customHeight="1" x14ac:dyDescent="0.15"/>
    <row r="674" ht="12.75" customHeight="1" x14ac:dyDescent="0.15"/>
    <row r="675" ht="12.75" customHeight="1" x14ac:dyDescent="0.15"/>
    <row r="676" ht="12.75" customHeight="1" x14ac:dyDescent="0.15"/>
    <row r="677" ht="12.75" customHeight="1" x14ac:dyDescent="0.15"/>
    <row r="678" ht="12.75" customHeight="1" x14ac:dyDescent="0.15"/>
    <row r="679" ht="12.75" customHeight="1" x14ac:dyDescent="0.15"/>
    <row r="680" ht="12.75" customHeight="1" x14ac:dyDescent="0.15"/>
    <row r="681" ht="12.75" customHeight="1" x14ac:dyDescent="0.15"/>
    <row r="682" ht="12.75" customHeight="1" x14ac:dyDescent="0.15"/>
    <row r="683" ht="12.75" customHeight="1" x14ac:dyDescent="0.15"/>
    <row r="684" ht="12.75" customHeight="1" x14ac:dyDescent="0.15"/>
    <row r="685" ht="12.75" customHeight="1" x14ac:dyDescent="0.15"/>
    <row r="686" ht="12.75" customHeight="1" x14ac:dyDescent="0.15"/>
    <row r="687" ht="12.75" customHeight="1" x14ac:dyDescent="0.15"/>
    <row r="688" ht="12.75" customHeight="1" x14ac:dyDescent="0.15"/>
    <row r="689" ht="12.75" customHeight="1" x14ac:dyDescent="0.15"/>
    <row r="690" ht="12.75" customHeight="1" x14ac:dyDescent="0.15"/>
    <row r="691" ht="12.75" customHeight="1" x14ac:dyDescent="0.15"/>
    <row r="692" ht="12.75" customHeight="1" x14ac:dyDescent="0.15"/>
    <row r="693" ht="12.75" customHeight="1" x14ac:dyDescent="0.15"/>
    <row r="694" ht="12.75" customHeight="1" x14ac:dyDescent="0.15"/>
    <row r="695" ht="12.75" customHeight="1" x14ac:dyDescent="0.15"/>
    <row r="696" ht="12.75" customHeight="1" x14ac:dyDescent="0.15"/>
    <row r="697" ht="12.75" customHeight="1" x14ac:dyDescent="0.15"/>
    <row r="698" ht="12.75" customHeight="1" x14ac:dyDescent="0.15"/>
    <row r="699" ht="12.75" customHeight="1" x14ac:dyDescent="0.15"/>
    <row r="700" ht="12.75" customHeight="1" x14ac:dyDescent="0.15"/>
    <row r="701" ht="12.75" customHeight="1" x14ac:dyDescent="0.15"/>
    <row r="702" ht="12.75" customHeight="1" x14ac:dyDescent="0.15"/>
    <row r="703" ht="12.75" customHeight="1" x14ac:dyDescent="0.15"/>
    <row r="704" ht="12.75" customHeight="1" x14ac:dyDescent="0.15"/>
    <row r="705" ht="12.75" customHeight="1" x14ac:dyDescent="0.15"/>
    <row r="706" ht="12.75" customHeight="1" x14ac:dyDescent="0.15"/>
    <row r="707" ht="12.75" customHeight="1" x14ac:dyDescent="0.15"/>
    <row r="708" ht="12.75" customHeight="1" x14ac:dyDescent="0.15"/>
    <row r="709" ht="12.75" customHeight="1" x14ac:dyDescent="0.15"/>
    <row r="710" ht="12.75" customHeight="1" x14ac:dyDescent="0.15"/>
    <row r="711" ht="12.75" customHeight="1" x14ac:dyDescent="0.15"/>
    <row r="712" ht="12.75" customHeight="1" x14ac:dyDescent="0.15"/>
    <row r="713" ht="12.75" customHeight="1" x14ac:dyDescent="0.15"/>
    <row r="714" ht="12.75" customHeight="1" x14ac:dyDescent="0.15"/>
    <row r="715" ht="12.75" customHeight="1" x14ac:dyDescent="0.15"/>
    <row r="716" ht="12.75" customHeight="1" x14ac:dyDescent="0.15"/>
    <row r="717" ht="12.75" customHeight="1" x14ac:dyDescent="0.15"/>
    <row r="718" ht="12.75" customHeight="1" x14ac:dyDescent="0.15"/>
    <row r="719" ht="12.75" customHeight="1" x14ac:dyDescent="0.15"/>
    <row r="720" ht="12.75" customHeight="1" x14ac:dyDescent="0.15"/>
    <row r="721" ht="12.75" customHeight="1" x14ac:dyDescent="0.15"/>
    <row r="722" ht="12.75" customHeight="1" x14ac:dyDescent="0.15"/>
    <row r="723" ht="12.75" customHeight="1" x14ac:dyDescent="0.15"/>
    <row r="724" ht="12.75" customHeight="1" x14ac:dyDescent="0.15"/>
    <row r="725" ht="12.75" customHeight="1" x14ac:dyDescent="0.15"/>
    <row r="726" ht="12.75" customHeight="1" x14ac:dyDescent="0.15"/>
    <row r="727" ht="12.75" customHeight="1" x14ac:dyDescent="0.15"/>
    <row r="728" ht="12.75" customHeight="1" x14ac:dyDescent="0.15"/>
    <row r="729" ht="12.75" customHeight="1" x14ac:dyDescent="0.15"/>
    <row r="730" ht="12.75" customHeight="1" x14ac:dyDescent="0.15"/>
    <row r="731" ht="12.75" customHeight="1" x14ac:dyDescent="0.15"/>
    <row r="732" ht="12.75" customHeight="1" x14ac:dyDescent="0.15"/>
    <row r="733" ht="12.75" customHeight="1" x14ac:dyDescent="0.15"/>
    <row r="734" ht="12.75" customHeight="1" x14ac:dyDescent="0.15"/>
    <row r="735" ht="12.75" customHeight="1" x14ac:dyDescent="0.15"/>
    <row r="736" ht="12.75" customHeight="1" x14ac:dyDescent="0.15"/>
    <row r="737" ht="12.75" customHeight="1" x14ac:dyDescent="0.15"/>
    <row r="738" ht="12.75" customHeight="1" x14ac:dyDescent="0.15"/>
    <row r="739" ht="12.75" customHeight="1" x14ac:dyDescent="0.15"/>
    <row r="740" ht="12.75" customHeight="1" x14ac:dyDescent="0.15"/>
    <row r="741" ht="12.75" customHeight="1" x14ac:dyDescent="0.15"/>
    <row r="742" ht="12.75" customHeight="1" x14ac:dyDescent="0.15"/>
    <row r="743" ht="12.75" customHeight="1" x14ac:dyDescent="0.15"/>
    <row r="744" ht="12.75" customHeight="1" x14ac:dyDescent="0.15"/>
    <row r="745" ht="12.75" customHeight="1" x14ac:dyDescent="0.15"/>
    <row r="746" ht="12.75" customHeight="1" x14ac:dyDescent="0.15"/>
    <row r="747" ht="12.75" customHeight="1" x14ac:dyDescent="0.15"/>
    <row r="748" ht="12.75" customHeight="1" x14ac:dyDescent="0.15"/>
    <row r="749" ht="12.75" customHeight="1" x14ac:dyDescent="0.15"/>
    <row r="750" ht="12.75" customHeight="1" x14ac:dyDescent="0.15"/>
    <row r="751" ht="12.75" customHeight="1" x14ac:dyDescent="0.15"/>
    <row r="752" ht="12.75" customHeight="1" x14ac:dyDescent="0.15"/>
    <row r="753" ht="12.75" customHeight="1" x14ac:dyDescent="0.15"/>
    <row r="754" ht="12.75" customHeight="1" x14ac:dyDescent="0.15"/>
    <row r="755" ht="12.75" customHeight="1" x14ac:dyDescent="0.15"/>
    <row r="756" ht="12.75" customHeight="1" x14ac:dyDescent="0.15"/>
    <row r="757" ht="12.75" customHeight="1" x14ac:dyDescent="0.15"/>
    <row r="758" ht="12.75" customHeight="1" x14ac:dyDescent="0.15"/>
    <row r="759" ht="12.75" customHeight="1" x14ac:dyDescent="0.15"/>
    <row r="760" ht="12.75" customHeight="1" x14ac:dyDescent="0.15"/>
    <row r="761" ht="12.75" customHeight="1" x14ac:dyDescent="0.15"/>
    <row r="762" ht="12.75" customHeight="1" x14ac:dyDescent="0.15"/>
    <row r="763" ht="12.75" customHeight="1" x14ac:dyDescent="0.15"/>
    <row r="764" ht="12.75" customHeight="1" x14ac:dyDescent="0.15"/>
    <row r="765" ht="12.75" customHeight="1" x14ac:dyDescent="0.15"/>
    <row r="766" ht="12.75" customHeight="1" x14ac:dyDescent="0.15"/>
    <row r="767" ht="12.75" customHeight="1" x14ac:dyDescent="0.15"/>
    <row r="768" ht="12.75" customHeight="1" x14ac:dyDescent="0.15"/>
    <row r="769" ht="12.75" customHeight="1" x14ac:dyDescent="0.15"/>
    <row r="770" ht="12.75" customHeight="1" x14ac:dyDescent="0.15"/>
    <row r="771" ht="12.75" customHeight="1" x14ac:dyDescent="0.15"/>
    <row r="772" ht="12.75" customHeight="1" x14ac:dyDescent="0.15"/>
    <row r="773" ht="12.75" customHeight="1" x14ac:dyDescent="0.15"/>
    <row r="774" ht="12.75" customHeight="1" x14ac:dyDescent="0.15"/>
    <row r="775" ht="12.75" customHeight="1" x14ac:dyDescent="0.15"/>
    <row r="776" ht="12.75" customHeight="1" x14ac:dyDescent="0.15"/>
    <row r="777" ht="12.75" customHeight="1" x14ac:dyDescent="0.15"/>
    <row r="778" ht="12.75" customHeight="1" x14ac:dyDescent="0.15"/>
    <row r="779" ht="12.75" customHeight="1" x14ac:dyDescent="0.15"/>
    <row r="780" ht="12.75" customHeight="1" x14ac:dyDescent="0.15"/>
    <row r="781" ht="12.75" customHeight="1" x14ac:dyDescent="0.15"/>
    <row r="782" ht="12.75" customHeight="1" x14ac:dyDescent="0.15"/>
    <row r="783" ht="12.75" customHeight="1" x14ac:dyDescent="0.15"/>
    <row r="784" ht="12.75" customHeight="1" x14ac:dyDescent="0.15"/>
    <row r="785" ht="12.75" customHeight="1" x14ac:dyDescent="0.15"/>
    <row r="786" ht="12.75" customHeight="1" x14ac:dyDescent="0.15"/>
    <row r="787" ht="12.75" customHeight="1" x14ac:dyDescent="0.15"/>
    <row r="788" ht="12.75" customHeight="1" x14ac:dyDescent="0.15"/>
    <row r="789" ht="12.75" customHeight="1" x14ac:dyDescent="0.15"/>
    <row r="790" ht="12.75" customHeight="1" x14ac:dyDescent="0.15"/>
    <row r="791" ht="12.75" customHeight="1" x14ac:dyDescent="0.15"/>
    <row r="792" ht="12.75" customHeight="1" x14ac:dyDescent="0.15"/>
    <row r="793" ht="12.75" customHeight="1" x14ac:dyDescent="0.15"/>
    <row r="794" ht="12.75" customHeight="1" x14ac:dyDescent="0.15"/>
    <row r="795" ht="12.75" customHeight="1" x14ac:dyDescent="0.15"/>
    <row r="796" ht="12.75" customHeight="1" x14ac:dyDescent="0.15"/>
    <row r="797" ht="12.75" customHeight="1" x14ac:dyDescent="0.15"/>
    <row r="798" ht="12.75" customHeight="1" x14ac:dyDescent="0.15"/>
    <row r="799" ht="12.75" customHeight="1" x14ac:dyDescent="0.15"/>
    <row r="800" ht="12.75" customHeight="1" x14ac:dyDescent="0.15"/>
    <row r="801" ht="12.75" customHeight="1" x14ac:dyDescent="0.15"/>
    <row r="802" ht="12.75" customHeight="1" x14ac:dyDescent="0.15"/>
    <row r="803" ht="12.75" customHeight="1" x14ac:dyDescent="0.15"/>
    <row r="804" ht="12.75" customHeight="1" x14ac:dyDescent="0.15"/>
    <row r="805" ht="12.75" customHeight="1" x14ac:dyDescent="0.15"/>
    <row r="806" ht="12.75" customHeight="1" x14ac:dyDescent="0.15"/>
    <row r="807" ht="12.75" customHeight="1" x14ac:dyDescent="0.15"/>
    <row r="808" ht="12.75" customHeight="1" x14ac:dyDescent="0.15"/>
    <row r="809" ht="12.75" customHeight="1" x14ac:dyDescent="0.15"/>
    <row r="810" ht="12.75" customHeight="1" x14ac:dyDescent="0.15"/>
    <row r="811" ht="12.75" customHeight="1" x14ac:dyDescent="0.15"/>
    <row r="812" ht="12.75" customHeight="1" x14ac:dyDescent="0.15"/>
    <row r="813" ht="12.75" customHeight="1" x14ac:dyDescent="0.15"/>
    <row r="814" ht="12.75" customHeight="1" x14ac:dyDescent="0.15"/>
    <row r="815" ht="12.75" customHeight="1" x14ac:dyDescent="0.15"/>
    <row r="816" ht="12.75" customHeight="1" x14ac:dyDescent="0.15"/>
    <row r="817" ht="12.75" customHeight="1" x14ac:dyDescent="0.15"/>
    <row r="818" ht="12.75" customHeight="1" x14ac:dyDescent="0.15"/>
    <row r="819" ht="12.75" customHeight="1" x14ac:dyDescent="0.15"/>
    <row r="820" ht="12.75" customHeight="1" x14ac:dyDescent="0.15"/>
    <row r="821" ht="12.75" customHeight="1" x14ac:dyDescent="0.15"/>
    <row r="822" ht="12.75" customHeight="1" x14ac:dyDescent="0.15"/>
    <row r="823" ht="12.75" customHeight="1" x14ac:dyDescent="0.15"/>
    <row r="824" ht="12.75" customHeight="1" x14ac:dyDescent="0.15"/>
    <row r="825" ht="12.75" customHeight="1" x14ac:dyDescent="0.15"/>
    <row r="826" ht="12.75" customHeight="1" x14ac:dyDescent="0.15"/>
    <row r="827" ht="12.75" customHeight="1" x14ac:dyDescent="0.15"/>
    <row r="828" ht="12.75" customHeight="1" x14ac:dyDescent="0.15"/>
    <row r="829" ht="12.75" customHeight="1" x14ac:dyDescent="0.15"/>
    <row r="830" ht="12.75" customHeight="1" x14ac:dyDescent="0.15"/>
    <row r="831" ht="12.75" customHeight="1" x14ac:dyDescent="0.15"/>
    <row r="832" ht="12.75" customHeight="1" x14ac:dyDescent="0.15"/>
    <row r="833" ht="12.75" customHeight="1" x14ac:dyDescent="0.15"/>
    <row r="834" ht="12.75" customHeight="1" x14ac:dyDescent="0.15"/>
    <row r="835" ht="12.75" customHeight="1" x14ac:dyDescent="0.15"/>
    <row r="836" ht="12.75" customHeight="1" x14ac:dyDescent="0.15"/>
    <row r="837" ht="12.75" customHeight="1" x14ac:dyDescent="0.15"/>
    <row r="838" ht="12.75" customHeight="1" x14ac:dyDescent="0.15"/>
    <row r="839" ht="12.75" customHeight="1" x14ac:dyDescent="0.15"/>
    <row r="840" ht="12.75" customHeight="1" x14ac:dyDescent="0.15"/>
    <row r="841" ht="12.75" customHeight="1" x14ac:dyDescent="0.15"/>
    <row r="842" ht="12.75" customHeight="1" x14ac:dyDescent="0.15"/>
    <row r="843" ht="12.75" customHeight="1" x14ac:dyDescent="0.15"/>
    <row r="844" ht="12.75" customHeight="1" x14ac:dyDescent="0.15"/>
    <row r="845" ht="12.75" customHeight="1" x14ac:dyDescent="0.15"/>
    <row r="846" ht="12.75" customHeight="1" x14ac:dyDescent="0.15"/>
    <row r="847" ht="12.75" customHeight="1" x14ac:dyDescent="0.15"/>
    <row r="848" ht="12.75" customHeight="1" x14ac:dyDescent="0.15"/>
    <row r="849" ht="12.75" customHeight="1" x14ac:dyDescent="0.15"/>
    <row r="850" ht="12.75" customHeight="1" x14ac:dyDescent="0.15"/>
    <row r="851" ht="12.75" customHeight="1" x14ac:dyDescent="0.15"/>
    <row r="852" ht="12.75" customHeight="1" x14ac:dyDescent="0.15"/>
    <row r="853" ht="12.75" customHeight="1" x14ac:dyDescent="0.15"/>
    <row r="854" ht="12.75" customHeight="1" x14ac:dyDescent="0.15"/>
    <row r="855" ht="12.75" customHeight="1" x14ac:dyDescent="0.15"/>
    <row r="856" ht="12.75" customHeight="1" x14ac:dyDescent="0.15"/>
    <row r="857" ht="12.75" customHeight="1" x14ac:dyDescent="0.15"/>
    <row r="858" ht="12.75" customHeight="1" x14ac:dyDescent="0.15"/>
    <row r="859" ht="12.75" customHeight="1" x14ac:dyDescent="0.15"/>
    <row r="860" ht="12.75" customHeight="1" x14ac:dyDescent="0.15"/>
    <row r="861" ht="12.75" customHeight="1" x14ac:dyDescent="0.15"/>
    <row r="862" ht="12.75" customHeight="1" x14ac:dyDescent="0.15"/>
    <row r="863" ht="12.75" customHeight="1" x14ac:dyDescent="0.15"/>
    <row r="864" ht="12.75" customHeight="1" x14ac:dyDescent="0.15"/>
    <row r="865" ht="12.75" customHeight="1" x14ac:dyDescent="0.15"/>
    <row r="866" ht="12.75" customHeight="1" x14ac:dyDescent="0.15"/>
    <row r="867" ht="12.75" customHeight="1" x14ac:dyDescent="0.15"/>
    <row r="868" ht="12.75" customHeight="1" x14ac:dyDescent="0.15"/>
    <row r="869" ht="12.75" customHeight="1" x14ac:dyDescent="0.15"/>
    <row r="870" ht="12.75" customHeight="1" x14ac:dyDescent="0.15"/>
    <row r="871" ht="12.75" customHeight="1" x14ac:dyDescent="0.15"/>
    <row r="872" ht="12.75" customHeight="1" x14ac:dyDescent="0.15"/>
    <row r="873" ht="12.75" customHeight="1" x14ac:dyDescent="0.15"/>
    <row r="874" ht="12.75" customHeight="1" x14ac:dyDescent="0.15"/>
    <row r="875" ht="12.75" customHeight="1" x14ac:dyDescent="0.15"/>
    <row r="876" ht="12.75" customHeight="1" x14ac:dyDescent="0.15"/>
    <row r="877" ht="12.75" customHeight="1" x14ac:dyDescent="0.15"/>
    <row r="878" ht="12.75" customHeight="1" x14ac:dyDescent="0.15"/>
    <row r="879" ht="12.75" customHeight="1" x14ac:dyDescent="0.15"/>
    <row r="880" ht="12.75" customHeight="1" x14ac:dyDescent="0.15"/>
    <row r="881" ht="12.75" customHeight="1" x14ac:dyDescent="0.15"/>
    <row r="882" ht="12.75" customHeight="1" x14ac:dyDescent="0.15"/>
    <row r="883" ht="12.75" customHeight="1" x14ac:dyDescent="0.15"/>
    <row r="884" ht="12.75" customHeight="1" x14ac:dyDescent="0.15"/>
    <row r="885" ht="12.75" customHeight="1" x14ac:dyDescent="0.15"/>
    <row r="886" ht="12.75" customHeight="1" x14ac:dyDescent="0.15"/>
    <row r="887" ht="12.75" customHeight="1" x14ac:dyDescent="0.15"/>
    <row r="888" ht="12.75" customHeight="1" x14ac:dyDescent="0.15"/>
    <row r="889" ht="12.75" customHeight="1" x14ac:dyDescent="0.15"/>
    <row r="890" ht="12.75" customHeight="1" x14ac:dyDescent="0.15"/>
    <row r="891" ht="12.75" customHeight="1" x14ac:dyDescent="0.15"/>
    <row r="892" ht="12.75" customHeight="1" x14ac:dyDescent="0.15"/>
    <row r="893" ht="12.75" customHeight="1" x14ac:dyDescent="0.15"/>
    <row r="894" ht="12.75" customHeight="1" x14ac:dyDescent="0.15"/>
    <row r="895" ht="12.75" customHeight="1" x14ac:dyDescent="0.15"/>
    <row r="896" ht="12.75" customHeight="1" x14ac:dyDescent="0.15"/>
    <row r="897" ht="12.75" customHeight="1" x14ac:dyDescent="0.15"/>
    <row r="898" ht="12.75" customHeight="1" x14ac:dyDescent="0.15"/>
    <row r="899" ht="12.75" customHeight="1" x14ac:dyDescent="0.15"/>
    <row r="900" ht="12.75" customHeight="1" x14ac:dyDescent="0.15"/>
    <row r="901" ht="12.75" customHeight="1" x14ac:dyDescent="0.15"/>
    <row r="902" ht="12.75" customHeight="1" x14ac:dyDescent="0.15"/>
    <row r="903" ht="12.75" customHeight="1" x14ac:dyDescent="0.15"/>
    <row r="904" ht="12.75" customHeight="1" x14ac:dyDescent="0.15"/>
    <row r="905" ht="12.75" customHeight="1" x14ac:dyDescent="0.15"/>
    <row r="906" ht="12.75" customHeight="1" x14ac:dyDescent="0.15"/>
    <row r="907" ht="12.75" customHeight="1" x14ac:dyDescent="0.15"/>
    <row r="908" ht="12.75" customHeight="1" x14ac:dyDescent="0.15"/>
    <row r="909" ht="12.75" customHeight="1" x14ac:dyDescent="0.15"/>
    <row r="910" ht="12.75" customHeight="1" x14ac:dyDescent="0.15"/>
    <row r="911" ht="12.75" customHeight="1" x14ac:dyDescent="0.15"/>
    <row r="912" ht="12.75" customHeight="1" x14ac:dyDescent="0.15"/>
    <row r="913" ht="12.75" customHeight="1" x14ac:dyDescent="0.15"/>
    <row r="914" ht="12.75" customHeight="1" x14ac:dyDescent="0.15"/>
    <row r="915" ht="12.75" customHeight="1" x14ac:dyDescent="0.15"/>
    <row r="916" ht="12.75" customHeight="1" x14ac:dyDescent="0.15"/>
    <row r="917" ht="12.75" customHeight="1" x14ac:dyDescent="0.15"/>
    <row r="918" ht="12.75" customHeight="1" x14ac:dyDescent="0.15"/>
    <row r="919" ht="12.75" customHeight="1" x14ac:dyDescent="0.15"/>
    <row r="920" ht="12.75" customHeight="1" x14ac:dyDescent="0.15"/>
    <row r="921" ht="12.75" customHeight="1" x14ac:dyDescent="0.15"/>
    <row r="922" ht="12.75" customHeight="1" x14ac:dyDescent="0.15"/>
    <row r="923" ht="12.75" customHeight="1" x14ac:dyDescent="0.15"/>
    <row r="924" ht="12.75" customHeight="1" x14ac:dyDescent="0.15"/>
    <row r="925" ht="12.75" customHeight="1" x14ac:dyDescent="0.15"/>
    <row r="926" ht="12.75" customHeight="1" x14ac:dyDescent="0.15"/>
    <row r="927" ht="12.75" customHeight="1" x14ac:dyDescent="0.15"/>
    <row r="928" ht="12.75" customHeight="1" x14ac:dyDescent="0.15"/>
    <row r="929" ht="12.75" customHeight="1" x14ac:dyDescent="0.15"/>
    <row r="930" ht="12.75" customHeight="1" x14ac:dyDescent="0.15"/>
    <row r="931" ht="12.75" customHeight="1" x14ac:dyDescent="0.15"/>
    <row r="932" ht="12.75" customHeight="1" x14ac:dyDescent="0.15"/>
    <row r="933" ht="12.75" customHeight="1" x14ac:dyDescent="0.15"/>
    <row r="934" ht="12.75" customHeight="1" x14ac:dyDescent="0.15"/>
    <row r="935" ht="12.75" customHeight="1" x14ac:dyDescent="0.15"/>
    <row r="936" ht="12.75" customHeight="1" x14ac:dyDescent="0.15"/>
    <row r="937" ht="12.75" customHeight="1" x14ac:dyDescent="0.15"/>
    <row r="938" ht="12.75" customHeight="1" x14ac:dyDescent="0.15"/>
    <row r="939" ht="12.75" customHeight="1" x14ac:dyDescent="0.15"/>
    <row r="940" ht="12.75" customHeight="1" x14ac:dyDescent="0.15"/>
    <row r="941" ht="12.75" customHeight="1" x14ac:dyDescent="0.15"/>
    <row r="942" ht="12.75" customHeight="1" x14ac:dyDescent="0.15"/>
    <row r="943" ht="12.75" customHeight="1" x14ac:dyDescent="0.15"/>
    <row r="944" ht="12.75" customHeight="1" x14ac:dyDescent="0.15"/>
    <row r="945" ht="12.75" customHeight="1" x14ac:dyDescent="0.15"/>
    <row r="946" ht="12.75" customHeight="1" x14ac:dyDescent="0.15"/>
    <row r="947" ht="12.75" customHeight="1" x14ac:dyDescent="0.15"/>
    <row r="948" ht="12.75" customHeight="1" x14ac:dyDescent="0.15"/>
    <row r="949" ht="12.75" customHeight="1" x14ac:dyDescent="0.15"/>
    <row r="950" ht="12.75" customHeight="1" x14ac:dyDescent="0.15"/>
    <row r="951" ht="12.75" customHeight="1" x14ac:dyDescent="0.15"/>
    <row r="952" ht="12.75" customHeight="1" x14ac:dyDescent="0.15"/>
    <row r="953" ht="12.75" customHeight="1" x14ac:dyDescent="0.15"/>
    <row r="954" ht="12.75" customHeight="1" x14ac:dyDescent="0.15"/>
    <row r="955" ht="12.75" customHeight="1" x14ac:dyDescent="0.15"/>
    <row r="956" ht="12.75" customHeight="1" x14ac:dyDescent="0.15"/>
    <row r="957" ht="12.75" customHeight="1" x14ac:dyDescent="0.15"/>
    <row r="958" ht="12.75" customHeight="1" x14ac:dyDescent="0.15"/>
    <row r="959" ht="12.75" customHeight="1" x14ac:dyDescent="0.15"/>
    <row r="960" ht="12.75" customHeight="1" x14ac:dyDescent="0.15"/>
    <row r="961" ht="12.75" customHeight="1" x14ac:dyDescent="0.15"/>
    <row r="962" ht="12.75" customHeight="1" x14ac:dyDescent="0.15"/>
    <row r="963" ht="12.75" customHeight="1" x14ac:dyDescent="0.15"/>
    <row r="964" ht="12.75" customHeight="1" x14ac:dyDescent="0.15"/>
    <row r="965" ht="12.75" customHeight="1" x14ac:dyDescent="0.15"/>
    <row r="966" ht="12.75" customHeight="1" x14ac:dyDescent="0.15"/>
    <row r="967" ht="12.75" customHeight="1" x14ac:dyDescent="0.15"/>
    <row r="968" ht="12.75" customHeight="1" x14ac:dyDescent="0.15"/>
    <row r="969" ht="12.75" customHeight="1" x14ac:dyDescent="0.15"/>
    <row r="970" ht="12.75" customHeight="1" x14ac:dyDescent="0.15"/>
    <row r="971" ht="12.75" customHeight="1" x14ac:dyDescent="0.15"/>
    <row r="972" ht="12.75" customHeight="1" x14ac:dyDescent="0.15"/>
    <row r="973" ht="12.75" customHeight="1" x14ac:dyDescent="0.15"/>
    <row r="974" ht="12.75" customHeight="1" x14ac:dyDescent="0.15"/>
    <row r="975" ht="12.75" customHeight="1" x14ac:dyDescent="0.15"/>
    <row r="976" ht="12.75" customHeight="1" x14ac:dyDescent="0.15"/>
    <row r="977" ht="12.75" customHeight="1" x14ac:dyDescent="0.15"/>
    <row r="978" ht="12.75" customHeight="1" x14ac:dyDescent="0.15"/>
    <row r="979" ht="12.75" customHeight="1" x14ac:dyDescent="0.15"/>
    <row r="980" ht="12.75" customHeight="1" x14ac:dyDescent="0.15"/>
    <row r="981" ht="12.75" customHeight="1" x14ac:dyDescent="0.15"/>
    <row r="982" ht="12.75" customHeight="1" x14ac:dyDescent="0.15"/>
    <row r="983" ht="12.75" customHeight="1" x14ac:dyDescent="0.15"/>
    <row r="984" ht="12.75" customHeight="1" x14ac:dyDescent="0.15"/>
    <row r="985" ht="12.75" customHeight="1" x14ac:dyDescent="0.15"/>
    <row r="986" ht="12.75" customHeight="1" x14ac:dyDescent="0.15"/>
    <row r="987" ht="12.75" customHeight="1" x14ac:dyDescent="0.15"/>
    <row r="988" ht="12.75" customHeight="1" x14ac:dyDescent="0.15"/>
    <row r="989" ht="12.75" customHeight="1" x14ac:dyDescent="0.15"/>
    <row r="990" ht="12.75" customHeight="1" x14ac:dyDescent="0.15"/>
    <row r="991" ht="12.75" customHeight="1" x14ac:dyDescent="0.15"/>
    <row r="992" ht="12.75" customHeight="1" x14ac:dyDescent="0.15"/>
    <row r="993" ht="12.75" customHeight="1" x14ac:dyDescent="0.15"/>
    <row r="994" ht="12.75" customHeight="1" x14ac:dyDescent="0.15"/>
    <row r="995" ht="12.75" customHeight="1" x14ac:dyDescent="0.15"/>
    <row r="996" ht="12.75" customHeight="1" x14ac:dyDescent="0.15"/>
    <row r="997" ht="12.75" customHeight="1" x14ac:dyDescent="0.15"/>
    <row r="998" ht="12.75" customHeight="1" x14ac:dyDescent="0.15"/>
    <row r="999" ht="12.75" customHeight="1" x14ac:dyDescent="0.15"/>
    <row r="1000" ht="12.75" customHeight="1" x14ac:dyDescent="0.15"/>
  </sheetData>
  <mergeCells count="2">
    <mergeCell ref="D1:O1"/>
    <mergeCell ref="A2:C2"/>
  </mergeCells>
  <conditionalFormatting sqref="Z4:Z415">
    <cfRule type="cellIs" dxfId="63" priority="1" stopIfTrue="1" operator="equal">
      <formula>0</formula>
    </cfRule>
  </conditionalFormatting>
  <conditionalFormatting sqref="H4:H415">
    <cfRule type="cellIs" dxfId="62" priority="2" stopIfTrue="1" operator="equal">
      <formula>0</formula>
    </cfRule>
  </conditionalFormatting>
  <conditionalFormatting sqref="N4:N415">
    <cfRule type="cellIs" dxfId="61" priority="3" stopIfTrue="1" operator="equal">
      <formula>0</formula>
    </cfRule>
  </conditionalFormatting>
  <conditionalFormatting sqref="R4:R415">
    <cfRule type="cellIs" dxfId="60" priority="4" stopIfTrue="1" operator="equal">
      <formula>0</formula>
    </cfRule>
  </conditionalFormatting>
  <conditionalFormatting sqref="V4:V415">
    <cfRule type="cellIs" dxfId="59" priority="5" stopIfTrue="1" operator="equal">
      <formula>0</formula>
    </cfRule>
  </conditionalFormatting>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AR742"/>
  <sheetViews>
    <sheetView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14.5" defaultRowHeight="15" customHeight="1" x14ac:dyDescent="0.15"/>
  <cols>
    <col min="1" max="2" width="32.5" hidden="1" customWidth="1"/>
    <col min="3" max="3" width="50.6640625" hidden="1" customWidth="1"/>
    <col min="4" max="9" width="21.33203125" hidden="1" customWidth="1"/>
    <col min="10" max="10" width="27.33203125" hidden="1" customWidth="1"/>
    <col min="11" max="11" width="26.33203125" customWidth="1"/>
    <col min="12" max="26" width="12.6640625" customWidth="1"/>
    <col min="27" max="27" width="13.33203125" customWidth="1"/>
    <col min="28" max="28" width="11.83203125" customWidth="1"/>
    <col min="29" max="32" width="12.5" customWidth="1"/>
    <col min="33" max="39" width="12.6640625" customWidth="1"/>
    <col min="40" max="40" width="9.1640625" customWidth="1"/>
    <col min="41" max="41" width="9.1640625" hidden="1" customWidth="1"/>
    <col min="42" max="42" width="21.1640625" hidden="1" customWidth="1"/>
    <col min="43" max="44" width="9.1640625" hidden="1" customWidth="1"/>
  </cols>
  <sheetData>
    <row r="1" spans="1:44" ht="116.25" customHeight="1" x14ac:dyDescent="0.2">
      <c r="A1" s="35" t="s">
        <v>350</v>
      </c>
      <c r="B1" s="35"/>
      <c r="C1" s="35">
        <v>43465</v>
      </c>
      <c r="D1" s="35"/>
      <c r="E1" s="35"/>
      <c r="F1" s="35"/>
      <c r="G1" s="35"/>
      <c r="H1" s="6">
        <v>8</v>
      </c>
      <c r="I1" s="6"/>
      <c r="J1" s="6"/>
      <c r="K1" s="36"/>
      <c r="L1" s="169" t="s">
        <v>357</v>
      </c>
      <c r="M1" s="170"/>
      <c r="N1" s="170"/>
      <c r="O1" s="170"/>
      <c r="P1" s="170"/>
      <c r="Q1" s="170"/>
      <c r="R1" s="170"/>
      <c r="S1" s="170"/>
      <c r="T1" s="170"/>
      <c r="U1" s="170"/>
      <c r="V1" s="170"/>
      <c r="W1" s="170"/>
      <c r="X1" s="170"/>
      <c r="Y1" s="170"/>
      <c r="Z1" s="170"/>
      <c r="AA1" s="170"/>
      <c r="AB1" s="7"/>
      <c r="AC1" s="37"/>
      <c r="AD1" s="37"/>
      <c r="AE1" s="37"/>
      <c r="AF1" s="36"/>
      <c r="AG1" s="37"/>
      <c r="AH1" s="37"/>
      <c r="AI1" s="37"/>
      <c r="AJ1" s="36"/>
      <c r="AK1" s="37"/>
      <c r="AL1" s="37"/>
      <c r="AM1" s="37"/>
      <c r="AN1" s="9"/>
      <c r="AO1" s="9"/>
      <c r="AP1" s="9"/>
      <c r="AQ1" s="9"/>
      <c r="AR1" s="9"/>
    </row>
    <row r="2" spans="1:44" ht="258" hidden="1" customHeight="1" x14ac:dyDescent="0.15">
      <c r="A2" s="38" t="s">
        <v>15</v>
      </c>
      <c r="B2" s="38"/>
      <c r="C2" s="38"/>
      <c r="D2" s="38"/>
      <c r="E2" s="38"/>
      <c r="F2" s="38"/>
      <c r="G2" s="38"/>
      <c r="H2" s="38"/>
      <c r="I2" s="38"/>
      <c r="J2" s="38"/>
      <c r="K2" s="38"/>
      <c r="L2" s="39" t="s">
        <v>16</v>
      </c>
      <c r="M2" s="39" t="s">
        <v>361</v>
      </c>
      <c r="N2" s="39" t="s">
        <v>362</v>
      </c>
      <c r="O2" s="39" t="s">
        <v>363</v>
      </c>
      <c r="P2" s="39" t="s">
        <v>20</v>
      </c>
      <c r="Q2" s="40" t="s">
        <v>364</v>
      </c>
      <c r="R2" s="40" t="s">
        <v>366</v>
      </c>
      <c r="S2" s="40" t="s">
        <v>367</v>
      </c>
      <c r="T2" s="39" t="s">
        <v>23</v>
      </c>
      <c r="U2" s="39" t="s">
        <v>368</v>
      </c>
      <c r="V2" s="39" t="s">
        <v>369</v>
      </c>
      <c r="W2" s="39" t="s">
        <v>370</v>
      </c>
      <c r="X2" s="39" t="s">
        <v>27</v>
      </c>
      <c r="Y2" s="39" t="s">
        <v>371</v>
      </c>
      <c r="Z2" s="39" t="s">
        <v>372</v>
      </c>
      <c r="AA2" s="40" t="s">
        <v>373</v>
      </c>
      <c r="AB2" s="40" t="s">
        <v>374</v>
      </c>
      <c r="AC2" s="39" t="s">
        <v>29</v>
      </c>
      <c r="AD2" s="39" t="s">
        <v>375</v>
      </c>
      <c r="AE2" s="39" t="s">
        <v>31</v>
      </c>
      <c r="AF2" s="40" t="s">
        <v>376</v>
      </c>
      <c r="AG2" s="39" t="s">
        <v>33</v>
      </c>
      <c r="AH2" s="39" t="s">
        <v>377</v>
      </c>
      <c r="AI2" s="40" t="s">
        <v>35</v>
      </c>
      <c r="AJ2" s="40" t="s">
        <v>378</v>
      </c>
      <c r="AK2" s="39" t="s">
        <v>37</v>
      </c>
      <c r="AL2" s="39" t="s">
        <v>38</v>
      </c>
      <c r="AM2" s="39" t="s">
        <v>39</v>
      </c>
      <c r="AN2" s="39" t="s">
        <v>379</v>
      </c>
      <c r="AO2" s="17"/>
      <c r="AP2" s="17"/>
      <c r="AQ2" s="17"/>
      <c r="AR2" s="17"/>
    </row>
    <row r="3" spans="1:44" ht="12.75" customHeight="1" x14ac:dyDescent="0.15">
      <c r="A3" s="18" t="s">
        <v>40</v>
      </c>
      <c r="B3" s="18" t="s">
        <v>42</v>
      </c>
      <c r="C3" s="41" t="s">
        <v>381</v>
      </c>
      <c r="D3" s="41" t="s">
        <v>382</v>
      </c>
      <c r="E3" s="41" t="s">
        <v>384</v>
      </c>
      <c r="F3" s="18" t="s">
        <v>386</v>
      </c>
      <c r="G3" s="18" t="s">
        <v>387</v>
      </c>
      <c r="H3" s="41" t="s">
        <v>388</v>
      </c>
      <c r="I3" s="18" t="s">
        <v>389</v>
      </c>
      <c r="J3" s="18" t="s">
        <v>41</v>
      </c>
      <c r="K3" s="42" t="s">
        <v>42</v>
      </c>
      <c r="L3" s="19" t="s">
        <v>43</v>
      </c>
      <c r="M3" s="19" t="s">
        <v>44</v>
      </c>
      <c r="N3" s="19" t="s">
        <v>45</v>
      </c>
      <c r="O3" s="19" t="s">
        <v>46</v>
      </c>
      <c r="P3" s="19" t="s">
        <v>47</v>
      </c>
      <c r="Q3" s="20" t="s">
        <v>48</v>
      </c>
      <c r="R3" s="19" t="s">
        <v>390</v>
      </c>
      <c r="S3" s="19" t="s">
        <v>391</v>
      </c>
      <c r="T3" s="21" t="s">
        <v>49</v>
      </c>
      <c r="U3" s="21" t="s">
        <v>50</v>
      </c>
      <c r="V3" s="21" t="s">
        <v>51</v>
      </c>
      <c r="W3" s="21" t="s">
        <v>52</v>
      </c>
      <c r="X3" s="21" t="s">
        <v>53</v>
      </c>
      <c r="Y3" s="21" t="s">
        <v>393</v>
      </c>
      <c r="Z3" s="21" t="s">
        <v>394</v>
      </c>
      <c r="AA3" s="22" t="s">
        <v>54</v>
      </c>
      <c r="AB3" s="22" t="s">
        <v>395</v>
      </c>
      <c r="AC3" s="23" t="s">
        <v>55</v>
      </c>
      <c r="AD3" s="23" t="s">
        <v>56</v>
      </c>
      <c r="AE3" s="23" t="s">
        <v>57</v>
      </c>
      <c r="AF3" s="24" t="s">
        <v>58</v>
      </c>
      <c r="AG3" s="25" t="s">
        <v>59</v>
      </c>
      <c r="AH3" s="25" t="s">
        <v>60</v>
      </c>
      <c r="AI3" s="25" t="s">
        <v>61</v>
      </c>
      <c r="AJ3" s="26" t="s">
        <v>62</v>
      </c>
      <c r="AK3" s="27" t="s">
        <v>63</v>
      </c>
      <c r="AL3" s="27" t="s">
        <v>64</v>
      </c>
      <c r="AM3" s="27" t="s">
        <v>65</v>
      </c>
      <c r="AN3" s="43" t="s">
        <v>396</v>
      </c>
      <c r="AO3" s="44" t="s">
        <v>398</v>
      </c>
      <c r="AP3" s="44" t="s">
        <v>399</v>
      </c>
      <c r="AQ3" s="27" t="s">
        <v>400</v>
      </c>
      <c r="AR3" s="27" t="s">
        <v>401</v>
      </c>
    </row>
    <row r="4" spans="1:44" ht="12.75" customHeight="1" x14ac:dyDescent="0.15">
      <c r="A4" s="9" t="s">
        <v>352</v>
      </c>
      <c r="B4" s="9" t="s">
        <v>402</v>
      </c>
      <c r="C4" s="31">
        <v>0.625</v>
      </c>
      <c r="D4" s="45">
        <v>8</v>
      </c>
      <c r="E4" s="46">
        <v>2018</v>
      </c>
      <c r="F4" s="46">
        <v>2014</v>
      </c>
      <c r="G4" s="46" t="s">
        <v>403</v>
      </c>
      <c r="H4" s="9" t="s">
        <v>404</v>
      </c>
      <c r="I4" s="9" t="s">
        <v>405</v>
      </c>
      <c r="J4" s="9" t="s">
        <v>144</v>
      </c>
      <c r="K4" s="29" t="s">
        <v>402</v>
      </c>
      <c r="L4" s="30">
        <v>633</v>
      </c>
      <c r="M4" s="30">
        <v>0</v>
      </c>
      <c r="N4" s="30">
        <v>0</v>
      </c>
      <c r="O4" s="30">
        <v>0</v>
      </c>
      <c r="P4" s="30">
        <v>633</v>
      </c>
      <c r="Q4" s="31">
        <v>0</v>
      </c>
      <c r="R4" s="46">
        <v>317</v>
      </c>
      <c r="S4" s="46">
        <v>0</v>
      </c>
      <c r="T4" s="30">
        <v>459</v>
      </c>
      <c r="U4" s="30">
        <v>0</v>
      </c>
      <c r="V4" s="30">
        <v>0</v>
      </c>
      <c r="W4" s="30">
        <v>0</v>
      </c>
      <c r="X4" s="30">
        <v>459</v>
      </c>
      <c r="Y4" s="30">
        <v>0</v>
      </c>
      <c r="Z4" s="30">
        <v>459</v>
      </c>
      <c r="AA4" s="31">
        <v>0</v>
      </c>
      <c r="AB4" s="31">
        <v>0</v>
      </c>
      <c r="AC4" s="30">
        <v>513</v>
      </c>
      <c r="AD4" s="30">
        <v>0</v>
      </c>
      <c r="AE4" s="30">
        <v>513</v>
      </c>
      <c r="AF4" s="31">
        <v>0</v>
      </c>
      <c r="AG4" s="30">
        <v>1236</v>
      </c>
      <c r="AH4" s="30">
        <v>0</v>
      </c>
      <c r="AI4" s="30">
        <v>1236</v>
      </c>
      <c r="AJ4" s="31">
        <v>0</v>
      </c>
      <c r="AK4" s="30">
        <v>2841</v>
      </c>
      <c r="AL4" s="30">
        <v>0</v>
      </c>
      <c r="AM4" s="30">
        <v>2841</v>
      </c>
      <c r="AN4" s="47">
        <v>0.5</v>
      </c>
      <c r="AO4" s="9" t="s">
        <v>407</v>
      </c>
      <c r="AP4" s="48" t="s">
        <v>408</v>
      </c>
      <c r="AQ4" s="9" t="s">
        <v>407</v>
      </c>
      <c r="AR4" s="9" t="s">
        <v>407</v>
      </c>
    </row>
    <row r="5" spans="1:44" ht="12.75" customHeight="1" x14ac:dyDescent="0.15">
      <c r="A5" s="9" t="s">
        <v>168</v>
      </c>
      <c r="B5" s="9" t="s">
        <v>169</v>
      </c>
      <c r="C5" s="31">
        <v>0.625</v>
      </c>
      <c r="D5" s="45">
        <v>8</v>
      </c>
      <c r="E5" s="46">
        <v>2018</v>
      </c>
      <c r="F5" s="46">
        <v>2014</v>
      </c>
      <c r="G5" s="46" t="s">
        <v>403</v>
      </c>
      <c r="H5" s="9" t="s">
        <v>404</v>
      </c>
      <c r="I5" s="9" t="s">
        <v>405</v>
      </c>
      <c r="J5" s="9" t="s">
        <v>144</v>
      </c>
      <c r="K5" s="29" t="s">
        <v>169</v>
      </c>
      <c r="L5" s="30">
        <v>31</v>
      </c>
      <c r="M5" s="30">
        <v>0</v>
      </c>
      <c r="N5" s="30">
        <v>0</v>
      </c>
      <c r="O5" s="30">
        <v>0</v>
      </c>
      <c r="P5" s="30">
        <v>31</v>
      </c>
      <c r="Q5" s="31">
        <v>0</v>
      </c>
      <c r="R5" s="46">
        <v>16</v>
      </c>
      <c r="S5" s="46">
        <v>0</v>
      </c>
      <c r="T5" s="30">
        <v>19</v>
      </c>
      <c r="U5" s="30">
        <v>0</v>
      </c>
      <c r="V5" s="30">
        <v>0</v>
      </c>
      <c r="W5" s="30">
        <v>0</v>
      </c>
      <c r="X5" s="30">
        <v>19</v>
      </c>
      <c r="Y5" s="30">
        <v>0</v>
      </c>
      <c r="Z5" s="30">
        <v>19</v>
      </c>
      <c r="AA5" s="31">
        <v>0</v>
      </c>
      <c r="AB5" s="31">
        <v>0</v>
      </c>
      <c r="AC5" s="30">
        <v>20</v>
      </c>
      <c r="AD5" s="30">
        <v>0</v>
      </c>
      <c r="AE5" s="30">
        <v>20</v>
      </c>
      <c r="AF5" s="31">
        <v>0</v>
      </c>
      <c r="AG5" s="30">
        <v>45</v>
      </c>
      <c r="AH5" s="30">
        <v>45</v>
      </c>
      <c r="AI5" s="30">
        <v>0</v>
      </c>
      <c r="AJ5" s="31">
        <v>1</v>
      </c>
      <c r="AK5" s="30">
        <v>115</v>
      </c>
      <c r="AL5" s="30">
        <v>45</v>
      </c>
      <c r="AM5" s="30">
        <v>70</v>
      </c>
      <c r="AN5" s="47">
        <v>0.5</v>
      </c>
      <c r="AO5" s="9" t="s">
        <v>407</v>
      </c>
      <c r="AP5" s="48" t="s">
        <v>411</v>
      </c>
      <c r="AQ5" s="9" t="s">
        <v>407</v>
      </c>
      <c r="AR5" s="9" t="s">
        <v>412</v>
      </c>
    </row>
    <row r="6" spans="1:44" ht="12.75" customHeight="1" x14ac:dyDescent="0.15">
      <c r="A6" s="9" t="s">
        <v>66</v>
      </c>
      <c r="B6" s="9" t="s">
        <v>66</v>
      </c>
      <c r="C6" s="31">
        <v>0.5</v>
      </c>
      <c r="D6" s="45">
        <v>8</v>
      </c>
      <c r="E6" s="46">
        <v>2019</v>
      </c>
      <c r="F6" s="46">
        <v>2015</v>
      </c>
      <c r="G6" s="46">
        <v>2022</v>
      </c>
      <c r="H6" s="9" t="s">
        <v>413</v>
      </c>
      <c r="I6" s="9" t="s">
        <v>414</v>
      </c>
      <c r="J6" s="9" t="s">
        <v>67</v>
      </c>
      <c r="K6" s="29" t="s">
        <v>66</v>
      </c>
      <c r="L6" s="30">
        <v>444</v>
      </c>
      <c r="M6" s="30">
        <v>55</v>
      </c>
      <c r="N6" s="30">
        <v>55</v>
      </c>
      <c r="O6" s="30">
        <v>0</v>
      </c>
      <c r="P6" s="30">
        <v>389</v>
      </c>
      <c r="Q6" s="31">
        <v>0.12387387387387387</v>
      </c>
      <c r="R6" s="46">
        <v>222</v>
      </c>
      <c r="S6" s="46">
        <v>0</v>
      </c>
      <c r="T6" s="30">
        <v>248</v>
      </c>
      <c r="U6" s="30">
        <v>40</v>
      </c>
      <c r="V6" s="30">
        <v>40</v>
      </c>
      <c r="W6" s="30">
        <v>0</v>
      </c>
      <c r="X6" s="30">
        <v>208</v>
      </c>
      <c r="Y6" s="30">
        <v>40</v>
      </c>
      <c r="Z6" s="30">
        <v>208</v>
      </c>
      <c r="AA6" s="31">
        <v>0.16129032258064516</v>
      </c>
      <c r="AB6" s="31">
        <v>0.16129032258064516</v>
      </c>
      <c r="AC6" s="30">
        <v>283</v>
      </c>
      <c r="AD6" s="30">
        <v>26</v>
      </c>
      <c r="AE6" s="30">
        <v>257</v>
      </c>
      <c r="AF6" s="31">
        <v>9.187279151943463E-2</v>
      </c>
      <c r="AG6" s="30">
        <v>748</v>
      </c>
      <c r="AH6" s="30">
        <v>499</v>
      </c>
      <c r="AI6" s="30">
        <v>249</v>
      </c>
      <c r="AJ6" s="31">
        <v>0.66711229946524064</v>
      </c>
      <c r="AK6" s="30">
        <v>1723</v>
      </c>
      <c r="AL6" s="30">
        <v>620</v>
      </c>
      <c r="AM6" s="30">
        <v>1103</v>
      </c>
      <c r="AN6" s="47">
        <v>0.5</v>
      </c>
      <c r="AO6" s="9" t="s">
        <v>407</v>
      </c>
      <c r="AP6" s="48" t="s">
        <v>411</v>
      </c>
      <c r="AQ6" s="9" t="s">
        <v>407</v>
      </c>
      <c r="AR6" s="9" t="s">
        <v>412</v>
      </c>
    </row>
    <row r="7" spans="1:44" ht="12.75" customHeight="1" x14ac:dyDescent="0.15">
      <c r="A7" s="9" t="s">
        <v>66</v>
      </c>
      <c r="B7" s="9" t="s">
        <v>68</v>
      </c>
      <c r="C7" s="31">
        <v>0.5</v>
      </c>
      <c r="D7" s="45">
        <v>8</v>
      </c>
      <c r="E7" s="46">
        <v>2019</v>
      </c>
      <c r="F7" s="46">
        <v>2015</v>
      </c>
      <c r="G7" s="46">
        <v>2022</v>
      </c>
      <c r="H7" s="9" t="s">
        <v>413</v>
      </c>
      <c r="I7" s="9" t="s">
        <v>414</v>
      </c>
      <c r="J7" s="9" t="s">
        <v>67</v>
      </c>
      <c r="K7" s="29" t="s">
        <v>68</v>
      </c>
      <c r="L7" s="30">
        <v>430</v>
      </c>
      <c r="M7" s="30">
        <v>120</v>
      </c>
      <c r="N7" s="30">
        <v>120</v>
      </c>
      <c r="O7" s="30">
        <v>0</v>
      </c>
      <c r="P7" s="30">
        <v>310</v>
      </c>
      <c r="Q7" s="31">
        <v>0.27906976744186046</v>
      </c>
      <c r="R7" s="46">
        <v>215</v>
      </c>
      <c r="S7" s="46">
        <v>0</v>
      </c>
      <c r="T7" s="30">
        <v>227</v>
      </c>
      <c r="U7" s="30">
        <v>90</v>
      </c>
      <c r="V7" s="30">
        <v>73</v>
      </c>
      <c r="W7" s="30">
        <v>17</v>
      </c>
      <c r="X7" s="30">
        <v>137</v>
      </c>
      <c r="Y7" s="30">
        <v>90</v>
      </c>
      <c r="Z7" s="30">
        <v>137</v>
      </c>
      <c r="AA7" s="31">
        <v>0.3964757709251101</v>
      </c>
      <c r="AB7" s="31">
        <v>0.3964757709251101</v>
      </c>
      <c r="AC7" s="30">
        <v>295</v>
      </c>
      <c r="AD7" s="30">
        <v>35</v>
      </c>
      <c r="AE7" s="30">
        <v>260</v>
      </c>
      <c r="AF7" s="31">
        <v>0.11864406779661017</v>
      </c>
      <c r="AG7" s="30">
        <v>817</v>
      </c>
      <c r="AH7" s="30">
        <v>178</v>
      </c>
      <c r="AI7" s="30">
        <v>639</v>
      </c>
      <c r="AJ7" s="31">
        <v>0.21787025703794369</v>
      </c>
      <c r="AK7" s="30">
        <v>1769</v>
      </c>
      <c r="AL7" s="30">
        <v>423</v>
      </c>
      <c r="AM7" s="30">
        <v>1346</v>
      </c>
      <c r="AN7" s="47">
        <v>0.5</v>
      </c>
      <c r="AO7" s="9" t="s">
        <v>407</v>
      </c>
      <c r="AP7" s="48" t="s">
        <v>411</v>
      </c>
      <c r="AQ7" s="9" t="s">
        <v>407</v>
      </c>
      <c r="AR7" s="9" t="s">
        <v>407</v>
      </c>
    </row>
    <row r="8" spans="1:44" ht="12.75" customHeight="1" x14ac:dyDescent="0.15">
      <c r="A8" s="9" t="s">
        <v>66</v>
      </c>
      <c r="B8" s="9" t="s">
        <v>69</v>
      </c>
      <c r="C8" s="31">
        <v>0.5</v>
      </c>
      <c r="D8" s="45">
        <v>8</v>
      </c>
      <c r="E8" s="46">
        <v>2019</v>
      </c>
      <c r="F8" s="46">
        <v>2015</v>
      </c>
      <c r="G8" s="46">
        <v>2022</v>
      </c>
      <c r="H8" s="9" t="s">
        <v>413</v>
      </c>
      <c r="I8" s="9" t="s">
        <v>414</v>
      </c>
      <c r="J8" s="9" t="s">
        <v>67</v>
      </c>
      <c r="K8" s="29" t="s">
        <v>69</v>
      </c>
      <c r="L8" s="30">
        <v>80</v>
      </c>
      <c r="M8" s="30">
        <v>0</v>
      </c>
      <c r="N8" s="30">
        <v>0</v>
      </c>
      <c r="O8" s="30">
        <v>0</v>
      </c>
      <c r="P8" s="30">
        <v>80</v>
      </c>
      <c r="Q8" s="31">
        <v>0</v>
      </c>
      <c r="R8" s="46">
        <v>40</v>
      </c>
      <c r="S8" s="46">
        <v>0</v>
      </c>
      <c r="T8" s="30">
        <v>53</v>
      </c>
      <c r="U8" s="30">
        <v>0</v>
      </c>
      <c r="V8" s="30">
        <v>0</v>
      </c>
      <c r="W8" s="30">
        <v>0</v>
      </c>
      <c r="X8" s="30">
        <v>53</v>
      </c>
      <c r="Y8" s="30">
        <v>0</v>
      </c>
      <c r="Z8" s="30">
        <v>53</v>
      </c>
      <c r="AA8" s="31">
        <v>0</v>
      </c>
      <c r="AB8" s="31">
        <v>0</v>
      </c>
      <c r="AC8" s="30">
        <v>57</v>
      </c>
      <c r="AD8" s="30">
        <v>21</v>
      </c>
      <c r="AE8" s="30">
        <v>36</v>
      </c>
      <c r="AF8" s="31">
        <v>0.36842105263157893</v>
      </c>
      <c r="AG8" s="30">
        <v>145</v>
      </c>
      <c r="AH8" s="30">
        <v>194</v>
      </c>
      <c r="AI8" s="30">
        <v>0</v>
      </c>
      <c r="AJ8" s="31">
        <v>1.3379310344827586</v>
      </c>
      <c r="AK8" s="30">
        <v>335</v>
      </c>
      <c r="AL8" s="30">
        <v>215</v>
      </c>
      <c r="AM8" s="30">
        <v>169</v>
      </c>
      <c r="AN8" s="47">
        <v>0.5</v>
      </c>
      <c r="AO8" s="9" t="s">
        <v>407</v>
      </c>
      <c r="AP8" s="48" t="s">
        <v>411</v>
      </c>
      <c r="AQ8" s="9" t="s">
        <v>407</v>
      </c>
      <c r="AR8" s="9" t="s">
        <v>412</v>
      </c>
    </row>
    <row r="9" spans="1:44" ht="12.75" customHeight="1" x14ac:dyDescent="0.15">
      <c r="A9" s="9" t="s">
        <v>168</v>
      </c>
      <c r="B9" s="9" t="s">
        <v>170</v>
      </c>
      <c r="C9" s="31">
        <v>0.625</v>
      </c>
      <c r="D9" s="45">
        <v>8</v>
      </c>
      <c r="E9" s="46">
        <v>2018</v>
      </c>
      <c r="F9" s="46">
        <v>2014</v>
      </c>
      <c r="G9" s="46" t="s">
        <v>403</v>
      </c>
      <c r="H9" s="9" t="s">
        <v>404</v>
      </c>
      <c r="I9" s="9" t="s">
        <v>405</v>
      </c>
      <c r="J9" s="9" t="s">
        <v>144</v>
      </c>
      <c r="K9" s="29" t="s">
        <v>170</v>
      </c>
      <c r="L9" s="30">
        <v>380</v>
      </c>
      <c r="M9" s="30">
        <v>0</v>
      </c>
      <c r="N9" s="30">
        <v>0</v>
      </c>
      <c r="O9" s="30">
        <v>0</v>
      </c>
      <c r="P9" s="30">
        <v>380</v>
      </c>
      <c r="Q9" s="31">
        <v>0</v>
      </c>
      <c r="R9" s="46">
        <v>190</v>
      </c>
      <c r="S9" s="46">
        <v>0</v>
      </c>
      <c r="T9" s="30">
        <v>224</v>
      </c>
      <c r="U9" s="30">
        <v>2</v>
      </c>
      <c r="V9" s="30">
        <v>2</v>
      </c>
      <c r="W9" s="30">
        <v>0</v>
      </c>
      <c r="X9" s="30">
        <v>222</v>
      </c>
      <c r="Y9" s="30">
        <v>2</v>
      </c>
      <c r="Z9" s="30">
        <v>222</v>
      </c>
      <c r="AA9" s="31">
        <v>8.9285714285714281E-3</v>
      </c>
      <c r="AB9" s="31">
        <v>8.9285714285714281E-3</v>
      </c>
      <c r="AC9" s="30">
        <v>246</v>
      </c>
      <c r="AD9" s="30">
        <v>3</v>
      </c>
      <c r="AE9" s="30">
        <v>243</v>
      </c>
      <c r="AF9" s="31">
        <v>1.2195121951219513E-2</v>
      </c>
      <c r="AG9" s="30">
        <v>642</v>
      </c>
      <c r="AH9" s="30">
        <v>152</v>
      </c>
      <c r="AI9" s="30">
        <v>490</v>
      </c>
      <c r="AJ9" s="31">
        <v>0.2367601246105919</v>
      </c>
      <c r="AK9" s="30">
        <v>1492</v>
      </c>
      <c r="AL9" s="30">
        <v>157</v>
      </c>
      <c r="AM9" s="30">
        <v>1335</v>
      </c>
      <c r="AN9" s="47">
        <v>0.5</v>
      </c>
      <c r="AO9" s="9" t="s">
        <v>407</v>
      </c>
      <c r="AP9" s="48" t="s">
        <v>411</v>
      </c>
      <c r="AQ9" s="9" t="s">
        <v>407</v>
      </c>
      <c r="AR9" s="9" t="s">
        <v>407</v>
      </c>
    </row>
    <row r="10" spans="1:44" ht="12.75" customHeight="1" x14ac:dyDescent="0.15">
      <c r="A10" s="9" t="s">
        <v>273</v>
      </c>
      <c r="B10" s="9" t="s">
        <v>274</v>
      </c>
      <c r="C10" s="31">
        <v>0.625</v>
      </c>
      <c r="D10" s="45">
        <v>8</v>
      </c>
      <c r="E10" s="46">
        <v>2018</v>
      </c>
      <c r="F10" s="46">
        <v>2014</v>
      </c>
      <c r="G10" s="46" t="s">
        <v>403</v>
      </c>
      <c r="H10" s="9" t="s">
        <v>404</v>
      </c>
      <c r="I10" s="9" t="s">
        <v>405</v>
      </c>
      <c r="J10" s="9" t="s">
        <v>144</v>
      </c>
      <c r="K10" s="29" t="s">
        <v>274</v>
      </c>
      <c r="L10" s="30">
        <v>9</v>
      </c>
      <c r="M10" s="30">
        <v>83</v>
      </c>
      <c r="N10" s="30">
        <v>83</v>
      </c>
      <c r="O10" s="30">
        <v>0</v>
      </c>
      <c r="P10" s="30">
        <v>0</v>
      </c>
      <c r="Q10" s="31">
        <v>9.2222222222222214</v>
      </c>
      <c r="R10" s="46">
        <v>5</v>
      </c>
      <c r="S10" s="46">
        <v>78</v>
      </c>
      <c r="T10" s="30">
        <v>7</v>
      </c>
      <c r="U10" s="30">
        <v>335</v>
      </c>
      <c r="V10" s="30">
        <v>335</v>
      </c>
      <c r="W10" s="30">
        <v>0</v>
      </c>
      <c r="X10" s="30">
        <v>0</v>
      </c>
      <c r="Y10" s="30">
        <v>413</v>
      </c>
      <c r="Z10" s="30">
        <v>0</v>
      </c>
      <c r="AA10" s="31">
        <v>47.857142857142854</v>
      </c>
      <c r="AB10" s="31">
        <v>59</v>
      </c>
      <c r="AC10" s="30">
        <v>7</v>
      </c>
      <c r="AD10" s="30">
        <v>424</v>
      </c>
      <c r="AE10" s="30">
        <v>0</v>
      </c>
      <c r="AF10" s="31">
        <v>60.571428571428569</v>
      </c>
      <c r="AG10" s="30">
        <v>16</v>
      </c>
      <c r="AH10" s="30">
        <v>0</v>
      </c>
      <c r="AI10" s="30">
        <v>16</v>
      </c>
      <c r="AJ10" s="31">
        <v>0</v>
      </c>
      <c r="AK10" s="30">
        <v>39</v>
      </c>
      <c r="AL10" s="30">
        <v>842</v>
      </c>
      <c r="AM10" s="30">
        <v>16</v>
      </c>
      <c r="AN10" s="47">
        <v>0.5</v>
      </c>
      <c r="AO10" s="9" t="s">
        <v>407</v>
      </c>
      <c r="AP10" s="48" t="s">
        <v>411</v>
      </c>
      <c r="AQ10" s="9" t="s">
        <v>407</v>
      </c>
      <c r="AR10" s="9" t="s">
        <v>407</v>
      </c>
    </row>
    <row r="11" spans="1:44" ht="12.75" customHeight="1" x14ac:dyDescent="0.15">
      <c r="A11" s="9" t="s">
        <v>82</v>
      </c>
      <c r="B11" s="9" t="s">
        <v>84</v>
      </c>
      <c r="C11" s="31">
        <v>1</v>
      </c>
      <c r="D11" s="45">
        <v>5</v>
      </c>
      <c r="E11" s="46">
        <v>2017</v>
      </c>
      <c r="F11" s="46">
        <v>2014</v>
      </c>
      <c r="G11" s="46">
        <v>2018</v>
      </c>
      <c r="H11" s="9" t="s">
        <v>422</v>
      </c>
      <c r="I11" s="9" t="s">
        <v>423</v>
      </c>
      <c r="J11" s="9" t="s">
        <v>83</v>
      </c>
      <c r="K11" s="29" t="s">
        <v>84</v>
      </c>
      <c r="L11" s="30">
        <v>7</v>
      </c>
      <c r="M11" s="30">
        <v>0</v>
      </c>
      <c r="N11" s="30">
        <v>0</v>
      </c>
      <c r="O11" s="30">
        <v>0</v>
      </c>
      <c r="P11" s="30">
        <v>7</v>
      </c>
      <c r="Q11" s="31">
        <v>0</v>
      </c>
      <c r="R11" s="46">
        <v>7</v>
      </c>
      <c r="S11" s="46">
        <v>0</v>
      </c>
      <c r="T11" s="30">
        <v>6</v>
      </c>
      <c r="U11" s="30">
        <v>3</v>
      </c>
      <c r="V11" s="30">
        <v>0</v>
      </c>
      <c r="W11" s="30">
        <v>3</v>
      </c>
      <c r="X11" s="30">
        <v>3</v>
      </c>
      <c r="Y11" s="30">
        <v>3</v>
      </c>
      <c r="Z11" s="30">
        <v>3</v>
      </c>
      <c r="AA11" s="31">
        <v>0.5</v>
      </c>
      <c r="AB11" s="31">
        <v>0.5</v>
      </c>
      <c r="AC11" s="30">
        <v>6</v>
      </c>
      <c r="AD11" s="30">
        <v>4</v>
      </c>
      <c r="AE11" s="30">
        <v>2</v>
      </c>
      <c r="AF11" s="31">
        <v>0.66666666666666663</v>
      </c>
      <c r="AG11" s="30">
        <v>11</v>
      </c>
      <c r="AH11" s="30">
        <v>10</v>
      </c>
      <c r="AI11" s="30">
        <v>1</v>
      </c>
      <c r="AJ11" s="31">
        <v>0.90909090909090906</v>
      </c>
      <c r="AK11" s="30">
        <v>30</v>
      </c>
      <c r="AL11" s="30">
        <v>17</v>
      </c>
      <c r="AM11" s="30">
        <v>13</v>
      </c>
      <c r="AN11" s="47">
        <v>1</v>
      </c>
      <c r="AO11" s="9" t="s">
        <v>407</v>
      </c>
      <c r="AP11" s="48" t="s">
        <v>411</v>
      </c>
      <c r="AQ11" s="9" t="s">
        <v>407</v>
      </c>
      <c r="AR11" s="9" t="s">
        <v>407</v>
      </c>
    </row>
    <row r="12" spans="1:44" ht="12.75" customHeight="1" x14ac:dyDescent="0.15">
      <c r="A12" s="9" t="s">
        <v>424</v>
      </c>
      <c r="B12" s="9" t="s">
        <v>425</v>
      </c>
      <c r="C12" s="31">
        <v>1</v>
      </c>
      <c r="D12" s="45">
        <v>5</v>
      </c>
      <c r="E12" s="46">
        <v>2017</v>
      </c>
      <c r="F12" s="46">
        <v>2014</v>
      </c>
      <c r="G12" s="46">
        <v>2018</v>
      </c>
      <c r="H12" s="9" t="s">
        <v>422</v>
      </c>
      <c r="I12" s="9" t="s">
        <v>423</v>
      </c>
      <c r="J12" s="9" t="s">
        <v>83</v>
      </c>
      <c r="K12" s="29" t="s">
        <v>425</v>
      </c>
      <c r="L12" s="30">
        <v>1</v>
      </c>
      <c r="M12" s="30">
        <v>0</v>
      </c>
      <c r="N12" s="30">
        <v>0</v>
      </c>
      <c r="O12" s="30">
        <v>0</v>
      </c>
      <c r="P12" s="30">
        <v>1</v>
      </c>
      <c r="Q12" s="31">
        <v>0</v>
      </c>
      <c r="R12" s="46">
        <v>1</v>
      </c>
      <c r="S12" s="46">
        <v>0</v>
      </c>
      <c r="T12" s="30">
        <v>1</v>
      </c>
      <c r="U12" s="30">
        <v>0</v>
      </c>
      <c r="V12" s="30">
        <v>0</v>
      </c>
      <c r="W12" s="30">
        <v>0</v>
      </c>
      <c r="X12" s="30">
        <v>1</v>
      </c>
      <c r="Y12" s="30">
        <v>0</v>
      </c>
      <c r="Z12" s="30">
        <v>1</v>
      </c>
      <c r="AA12" s="31">
        <v>0</v>
      </c>
      <c r="AB12" s="31">
        <v>0</v>
      </c>
      <c r="AC12" s="30">
        <v>1</v>
      </c>
      <c r="AD12" s="30">
        <v>0</v>
      </c>
      <c r="AE12" s="30">
        <v>1</v>
      </c>
      <c r="AF12" s="31">
        <v>0</v>
      </c>
      <c r="AG12" s="30">
        <v>2</v>
      </c>
      <c r="AH12" s="30">
        <v>0</v>
      </c>
      <c r="AI12" s="30">
        <v>2</v>
      </c>
      <c r="AJ12" s="31">
        <v>0</v>
      </c>
      <c r="AK12" s="30">
        <v>5</v>
      </c>
      <c r="AL12" s="30">
        <v>0</v>
      </c>
      <c r="AM12" s="30">
        <v>5</v>
      </c>
      <c r="AN12" s="47">
        <v>1</v>
      </c>
      <c r="AO12" s="9" t="s">
        <v>407</v>
      </c>
      <c r="AP12" s="48" t="s">
        <v>408</v>
      </c>
      <c r="AQ12" s="9" t="s">
        <v>407</v>
      </c>
      <c r="AR12" s="9" t="s">
        <v>407</v>
      </c>
    </row>
    <row r="13" spans="1:44" ht="12.75" customHeight="1" x14ac:dyDescent="0.15">
      <c r="A13" s="9" t="s">
        <v>85</v>
      </c>
      <c r="B13" s="9" t="s">
        <v>427</v>
      </c>
      <c r="C13" s="31">
        <v>1</v>
      </c>
      <c r="D13" s="45">
        <v>5</v>
      </c>
      <c r="E13" s="46">
        <v>2017</v>
      </c>
      <c r="F13" s="46">
        <v>2014</v>
      </c>
      <c r="G13" s="46">
        <v>2018</v>
      </c>
      <c r="H13" s="9" t="s">
        <v>422</v>
      </c>
      <c r="I13" s="9" t="s">
        <v>423</v>
      </c>
      <c r="J13" s="9" t="s">
        <v>83</v>
      </c>
      <c r="K13" s="29" t="s">
        <v>427</v>
      </c>
      <c r="L13" s="30">
        <v>1</v>
      </c>
      <c r="M13" s="30">
        <v>0</v>
      </c>
      <c r="N13" s="30">
        <v>0</v>
      </c>
      <c r="O13" s="30">
        <v>0</v>
      </c>
      <c r="P13" s="30">
        <v>1</v>
      </c>
      <c r="Q13" s="31">
        <v>0</v>
      </c>
      <c r="R13" s="46">
        <v>1</v>
      </c>
      <c r="S13" s="46">
        <v>0</v>
      </c>
      <c r="T13" s="30">
        <v>1</v>
      </c>
      <c r="U13" s="30">
        <v>0</v>
      </c>
      <c r="V13" s="30">
        <v>0</v>
      </c>
      <c r="W13" s="30">
        <v>0</v>
      </c>
      <c r="X13" s="30">
        <v>1</v>
      </c>
      <c r="Y13" s="30">
        <v>0</v>
      </c>
      <c r="Z13" s="30">
        <v>1</v>
      </c>
      <c r="AA13" s="31">
        <v>0</v>
      </c>
      <c r="AB13" s="31">
        <v>0</v>
      </c>
      <c r="AC13" s="30">
        <v>0</v>
      </c>
      <c r="AD13" s="30">
        <v>0</v>
      </c>
      <c r="AE13" s="30">
        <v>0</v>
      </c>
      <c r="AF13" s="31" t="s">
        <v>429</v>
      </c>
      <c r="AG13" s="30">
        <v>0</v>
      </c>
      <c r="AH13" s="30">
        <v>0</v>
      </c>
      <c r="AI13" s="30">
        <v>0</v>
      </c>
      <c r="AJ13" s="31" t="s">
        <v>429</v>
      </c>
      <c r="AK13" s="30">
        <v>2</v>
      </c>
      <c r="AL13" s="30">
        <v>0</v>
      </c>
      <c r="AM13" s="30">
        <v>2</v>
      </c>
      <c r="AN13" s="47">
        <v>1</v>
      </c>
      <c r="AO13" s="9" t="s">
        <v>407</v>
      </c>
      <c r="AP13" s="48" t="s">
        <v>408</v>
      </c>
      <c r="AQ13" s="9" t="s">
        <v>407</v>
      </c>
      <c r="AR13" s="9" t="s">
        <v>412</v>
      </c>
    </row>
    <row r="14" spans="1:44" ht="12.75" customHeight="1" x14ac:dyDescent="0.15">
      <c r="A14" s="9" t="s">
        <v>85</v>
      </c>
      <c r="B14" s="9" t="s">
        <v>430</v>
      </c>
      <c r="C14" s="31">
        <v>1</v>
      </c>
      <c r="D14" s="45">
        <v>5</v>
      </c>
      <c r="E14" s="46">
        <v>2017</v>
      </c>
      <c r="F14" s="46">
        <v>2014</v>
      </c>
      <c r="G14" s="46">
        <v>2018</v>
      </c>
      <c r="H14" s="9" t="s">
        <v>422</v>
      </c>
      <c r="I14" s="9" t="s">
        <v>423</v>
      </c>
      <c r="J14" s="9" t="s">
        <v>83</v>
      </c>
      <c r="K14" s="29" t="s">
        <v>430</v>
      </c>
      <c r="L14" s="30">
        <v>10</v>
      </c>
      <c r="M14" s="30">
        <v>1</v>
      </c>
      <c r="N14" s="30">
        <v>0</v>
      </c>
      <c r="O14" s="30">
        <v>1</v>
      </c>
      <c r="P14" s="30">
        <v>9</v>
      </c>
      <c r="Q14" s="31">
        <v>0.1</v>
      </c>
      <c r="R14" s="46">
        <v>10</v>
      </c>
      <c r="S14" s="46">
        <v>0</v>
      </c>
      <c r="T14" s="30">
        <v>7</v>
      </c>
      <c r="U14" s="30">
        <v>6</v>
      </c>
      <c r="V14" s="30">
        <v>1</v>
      </c>
      <c r="W14" s="30">
        <v>5</v>
      </c>
      <c r="X14" s="30">
        <v>1</v>
      </c>
      <c r="Y14" s="30">
        <v>6</v>
      </c>
      <c r="Z14" s="30">
        <v>1</v>
      </c>
      <c r="AA14" s="31">
        <v>0.8571428571428571</v>
      </c>
      <c r="AB14" s="31">
        <v>0.8571428571428571</v>
      </c>
      <c r="AC14" s="30">
        <v>9</v>
      </c>
      <c r="AD14" s="30">
        <v>34</v>
      </c>
      <c r="AE14" s="30">
        <v>0</v>
      </c>
      <c r="AF14" s="31">
        <v>3.7777777777777777</v>
      </c>
      <c r="AG14" s="30">
        <v>23</v>
      </c>
      <c r="AH14" s="30">
        <v>24</v>
      </c>
      <c r="AI14" s="30">
        <v>0</v>
      </c>
      <c r="AJ14" s="31">
        <v>1.0434782608695652</v>
      </c>
      <c r="AK14" s="30">
        <v>49</v>
      </c>
      <c r="AL14" s="30">
        <v>65</v>
      </c>
      <c r="AM14" s="30">
        <v>10</v>
      </c>
      <c r="AN14" s="47">
        <v>1</v>
      </c>
      <c r="AO14" s="9" t="s">
        <v>407</v>
      </c>
      <c r="AP14" s="48" t="s">
        <v>411</v>
      </c>
      <c r="AQ14" s="9" t="s">
        <v>407</v>
      </c>
      <c r="AR14" s="9" t="s">
        <v>412</v>
      </c>
    </row>
    <row r="15" spans="1:44" ht="12.75" customHeight="1" x14ac:dyDescent="0.15">
      <c r="A15" s="9" t="s">
        <v>263</v>
      </c>
      <c r="B15" s="9" t="s">
        <v>264</v>
      </c>
      <c r="C15" s="31">
        <v>0.5</v>
      </c>
      <c r="D15" s="45">
        <v>8</v>
      </c>
      <c r="E15" s="46">
        <v>2019</v>
      </c>
      <c r="F15" s="46">
        <v>2015</v>
      </c>
      <c r="G15" s="46">
        <v>2022</v>
      </c>
      <c r="H15" s="9" t="s">
        <v>413</v>
      </c>
      <c r="I15" s="9" t="s">
        <v>414</v>
      </c>
      <c r="J15" s="9" t="s">
        <v>67</v>
      </c>
      <c r="K15" s="29" t="s">
        <v>264</v>
      </c>
      <c r="L15" s="30">
        <v>116</v>
      </c>
      <c r="M15" s="30">
        <v>57</v>
      </c>
      <c r="N15" s="30">
        <v>57</v>
      </c>
      <c r="O15" s="30">
        <v>0</v>
      </c>
      <c r="P15" s="30">
        <v>59</v>
      </c>
      <c r="Q15" s="31">
        <v>0.49137931034482757</v>
      </c>
      <c r="R15" s="46">
        <v>58</v>
      </c>
      <c r="S15" s="46">
        <v>0</v>
      </c>
      <c r="T15" s="30">
        <v>54</v>
      </c>
      <c r="U15" s="30">
        <v>40</v>
      </c>
      <c r="V15" s="30">
        <v>37</v>
      </c>
      <c r="W15" s="30">
        <v>3</v>
      </c>
      <c r="X15" s="30">
        <v>14</v>
      </c>
      <c r="Y15" s="30">
        <v>40</v>
      </c>
      <c r="Z15" s="30">
        <v>14</v>
      </c>
      <c r="AA15" s="31">
        <v>0.7407407407407407</v>
      </c>
      <c r="AB15" s="31">
        <v>0.7407407407407407</v>
      </c>
      <c r="AC15" s="30">
        <v>58</v>
      </c>
      <c r="AD15" s="30">
        <v>141</v>
      </c>
      <c r="AE15" s="30">
        <v>0</v>
      </c>
      <c r="AF15" s="31">
        <v>2.4310344827586206</v>
      </c>
      <c r="AG15" s="30">
        <v>164</v>
      </c>
      <c r="AH15" s="30">
        <v>143</v>
      </c>
      <c r="AI15" s="30">
        <v>21</v>
      </c>
      <c r="AJ15" s="31">
        <v>0.87195121951219512</v>
      </c>
      <c r="AK15" s="30">
        <v>392</v>
      </c>
      <c r="AL15" s="30">
        <v>381</v>
      </c>
      <c r="AM15" s="30">
        <v>94</v>
      </c>
      <c r="AN15" s="47">
        <v>0.5</v>
      </c>
      <c r="AO15" s="9" t="s">
        <v>407</v>
      </c>
      <c r="AP15" s="48" t="s">
        <v>411</v>
      </c>
      <c r="AQ15" s="9" t="s">
        <v>407</v>
      </c>
      <c r="AR15" s="9" t="s">
        <v>412</v>
      </c>
    </row>
    <row r="16" spans="1:44" ht="12.75" customHeight="1" x14ac:dyDescent="0.15">
      <c r="A16" s="9" t="s">
        <v>273</v>
      </c>
      <c r="B16" s="9" t="s">
        <v>275</v>
      </c>
      <c r="C16" s="31">
        <v>0.625</v>
      </c>
      <c r="D16" s="45">
        <v>8</v>
      </c>
      <c r="E16" s="46">
        <v>2018</v>
      </c>
      <c r="F16" s="46">
        <v>2014</v>
      </c>
      <c r="G16" s="46" t="s">
        <v>403</v>
      </c>
      <c r="H16" s="9" t="s">
        <v>404</v>
      </c>
      <c r="I16" s="9" t="s">
        <v>405</v>
      </c>
      <c r="J16" s="9" t="s">
        <v>144</v>
      </c>
      <c r="K16" s="29" t="s">
        <v>275</v>
      </c>
      <c r="L16" s="30">
        <v>1256</v>
      </c>
      <c r="M16" s="30">
        <v>71</v>
      </c>
      <c r="N16" s="30">
        <v>71</v>
      </c>
      <c r="O16" s="30">
        <v>0</v>
      </c>
      <c r="P16" s="30">
        <v>1185</v>
      </c>
      <c r="Q16" s="31">
        <v>5.6528662420382167E-2</v>
      </c>
      <c r="R16" s="46">
        <v>628</v>
      </c>
      <c r="S16" s="46">
        <v>0</v>
      </c>
      <c r="T16" s="30">
        <v>907</v>
      </c>
      <c r="U16" s="30">
        <v>22</v>
      </c>
      <c r="V16" s="30">
        <v>22</v>
      </c>
      <c r="W16" s="30">
        <v>0</v>
      </c>
      <c r="X16" s="30">
        <v>885</v>
      </c>
      <c r="Y16" s="30">
        <v>22</v>
      </c>
      <c r="Z16" s="30">
        <v>885</v>
      </c>
      <c r="AA16" s="31">
        <v>2.4255788313120176E-2</v>
      </c>
      <c r="AB16" s="31">
        <v>2.4255788313120176E-2</v>
      </c>
      <c r="AC16" s="30">
        <v>1038</v>
      </c>
      <c r="AD16" s="30">
        <v>49</v>
      </c>
      <c r="AE16" s="30">
        <v>989</v>
      </c>
      <c r="AF16" s="31">
        <v>4.7206165703275529E-2</v>
      </c>
      <c r="AG16" s="30">
        <v>2501</v>
      </c>
      <c r="AH16" s="30">
        <v>6234</v>
      </c>
      <c r="AI16" s="30">
        <v>0</v>
      </c>
      <c r="AJ16" s="31">
        <v>2.4926029588164735</v>
      </c>
      <c r="AK16" s="30">
        <v>5702</v>
      </c>
      <c r="AL16" s="30">
        <v>6376</v>
      </c>
      <c r="AM16" s="30">
        <v>3059</v>
      </c>
      <c r="AN16" s="47">
        <v>0.5</v>
      </c>
      <c r="AO16" s="9" t="s">
        <v>407</v>
      </c>
      <c r="AP16" s="48" t="s">
        <v>411</v>
      </c>
      <c r="AQ16" s="9" t="s">
        <v>407</v>
      </c>
      <c r="AR16" s="9" t="s">
        <v>412</v>
      </c>
    </row>
    <row r="17" spans="1:44" ht="12.75" customHeight="1" x14ac:dyDescent="0.15">
      <c r="A17" s="9" t="s">
        <v>433</v>
      </c>
      <c r="B17" s="9" t="s">
        <v>434</v>
      </c>
      <c r="C17" s="31">
        <v>1</v>
      </c>
      <c r="D17" s="45">
        <v>5</v>
      </c>
      <c r="E17" s="46">
        <v>2017</v>
      </c>
      <c r="F17" s="46">
        <v>2014</v>
      </c>
      <c r="G17" s="46">
        <v>2018</v>
      </c>
      <c r="H17" s="9" t="s">
        <v>422</v>
      </c>
      <c r="I17" s="9" t="s">
        <v>423</v>
      </c>
      <c r="J17" s="9" t="s">
        <v>83</v>
      </c>
      <c r="K17" s="29" t="s">
        <v>434</v>
      </c>
      <c r="L17" s="30">
        <v>32</v>
      </c>
      <c r="M17" s="30">
        <v>23</v>
      </c>
      <c r="N17" s="30">
        <v>23</v>
      </c>
      <c r="O17" s="30">
        <v>0</v>
      </c>
      <c r="P17" s="30">
        <v>9</v>
      </c>
      <c r="Q17" s="31">
        <v>0.71875</v>
      </c>
      <c r="R17" s="46">
        <v>32</v>
      </c>
      <c r="S17" s="46">
        <v>0</v>
      </c>
      <c r="T17" s="30">
        <v>21</v>
      </c>
      <c r="U17" s="30">
        <v>20</v>
      </c>
      <c r="V17" s="30">
        <v>19</v>
      </c>
      <c r="W17" s="30">
        <v>1</v>
      </c>
      <c r="X17" s="30">
        <v>1</v>
      </c>
      <c r="Y17" s="30">
        <v>20</v>
      </c>
      <c r="Z17" s="30">
        <v>1</v>
      </c>
      <c r="AA17" s="31">
        <v>0.95238095238095233</v>
      </c>
      <c r="AB17" s="31">
        <v>0.95238095238095233</v>
      </c>
      <c r="AC17" s="30">
        <v>24</v>
      </c>
      <c r="AD17" s="30">
        <v>93</v>
      </c>
      <c r="AE17" s="30">
        <v>0</v>
      </c>
      <c r="AF17" s="31">
        <v>3.875</v>
      </c>
      <c r="AG17" s="30">
        <v>59</v>
      </c>
      <c r="AH17" s="30">
        <v>60</v>
      </c>
      <c r="AI17" s="30">
        <v>0</v>
      </c>
      <c r="AJ17" s="31">
        <v>1.0169491525423728</v>
      </c>
      <c r="AK17" s="30">
        <v>136</v>
      </c>
      <c r="AL17" s="30">
        <v>196</v>
      </c>
      <c r="AM17" s="30">
        <v>10</v>
      </c>
      <c r="AN17" s="47">
        <v>1</v>
      </c>
      <c r="AO17" s="9" t="s">
        <v>407</v>
      </c>
      <c r="AP17" s="48" t="s">
        <v>411</v>
      </c>
      <c r="AQ17" s="9" t="s">
        <v>407</v>
      </c>
      <c r="AR17" s="9" t="s">
        <v>412</v>
      </c>
    </row>
    <row r="18" spans="1:44" ht="12.75" customHeight="1" x14ac:dyDescent="0.15">
      <c r="A18" s="9" t="s">
        <v>95</v>
      </c>
      <c r="B18" s="9" t="s">
        <v>435</v>
      </c>
      <c r="C18" s="31">
        <v>1</v>
      </c>
      <c r="D18" s="45">
        <v>5</v>
      </c>
      <c r="E18" s="46">
        <v>2017</v>
      </c>
      <c r="F18" s="46">
        <v>2014</v>
      </c>
      <c r="G18" s="46">
        <v>2018</v>
      </c>
      <c r="H18" s="9" t="s">
        <v>422</v>
      </c>
      <c r="I18" s="9" t="s">
        <v>423</v>
      </c>
      <c r="J18" s="9" t="s">
        <v>83</v>
      </c>
      <c r="K18" s="29" t="s">
        <v>435</v>
      </c>
      <c r="L18" s="30">
        <v>39</v>
      </c>
      <c r="M18" s="30">
        <v>1</v>
      </c>
      <c r="N18" s="30">
        <v>0</v>
      </c>
      <c r="O18" s="30">
        <v>1</v>
      </c>
      <c r="P18" s="30">
        <v>38</v>
      </c>
      <c r="Q18" s="31">
        <v>2.564102564102564E-2</v>
      </c>
      <c r="R18" s="46">
        <v>39</v>
      </c>
      <c r="S18" s="46">
        <v>0</v>
      </c>
      <c r="T18" s="30">
        <v>25</v>
      </c>
      <c r="U18" s="30">
        <v>0</v>
      </c>
      <c r="V18" s="30">
        <v>0</v>
      </c>
      <c r="W18" s="30">
        <v>0</v>
      </c>
      <c r="X18" s="30">
        <v>25</v>
      </c>
      <c r="Y18" s="30">
        <v>0</v>
      </c>
      <c r="Z18" s="30">
        <v>25</v>
      </c>
      <c r="AA18" s="31">
        <v>0</v>
      </c>
      <c r="AB18" s="31">
        <v>0</v>
      </c>
      <c r="AC18" s="30">
        <v>28</v>
      </c>
      <c r="AD18" s="30">
        <v>1</v>
      </c>
      <c r="AE18" s="30">
        <v>27</v>
      </c>
      <c r="AF18" s="31">
        <v>3.5714285714285712E-2</v>
      </c>
      <c r="AG18" s="30">
        <v>69</v>
      </c>
      <c r="AH18" s="30">
        <v>19</v>
      </c>
      <c r="AI18" s="30">
        <v>50</v>
      </c>
      <c r="AJ18" s="31">
        <v>0.27536231884057971</v>
      </c>
      <c r="AK18" s="30">
        <v>161</v>
      </c>
      <c r="AL18" s="30">
        <v>21</v>
      </c>
      <c r="AM18" s="30">
        <v>140</v>
      </c>
      <c r="AN18" s="47">
        <v>1</v>
      </c>
      <c r="AO18" s="9" t="s">
        <v>407</v>
      </c>
      <c r="AP18" s="48" t="s">
        <v>411</v>
      </c>
      <c r="AQ18" s="9" t="s">
        <v>407</v>
      </c>
      <c r="AR18" s="9" t="s">
        <v>407</v>
      </c>
    </row>
    <row r="19" spans="1:44" ht="12.75" customHeight="1" x14ac:dyDescent="0.15">
      <c r="A19" s="9" t="s">
        <v>99</v>
      </c>
      <c r="B19" s="9" t="s">
        <v>100</v>
      </c>
      <c r="C19" s="31">
        <v>0.5</v>
      </c>
      <c r="D19" s="45">
        <v>8</v>
      </c>
      <c r="E19" s="46">
        <v>2019</v>
      </c>
      <c r="F19" s="46">
        <v>2015</v>
      </c>
      <c r="G19" s="46">
        <v>2022</v>
      </c>
      <c r="H19" s="9" t="s">
        <v>413</v>
      </c>
      <c r="I19" s="9" t="s">
        <v>414</v>
      </c>
      <c r="J19" s="9" t="s">
        <v>67</v>
      </c>
      <c r="K19" s="29" t="s">
        <v>100</v>
      </c>
      <c r="L19" s="30">
        <v>349</v>
      </c>
      <c r="M19" s="30">
        <v>88</v>
      </c>
      <c r="N19" s="30">
        <v>86</v>
      </c>
      <c r="O19" s="30">
        <v>2</v>
      </c>
      <c r="P19" s="30">
        <v>261</v>
      </c>
      <c r="Q19" s="31">
        <v>0.25214899713467048</v>
      </c>
      <c r="R19" s="46">
        <v>175</v>
      </c>
      <c r="S19" s="46">
        <v>0</v>
      </c>
      <c r="T19" s="30">
        <v>205</v>
      </c>
      <c r="U19" s="30">
        <v>1</v>
      </c>
      <c r="V19" s="30">
        <v>0</v>
      </c>
      <c r="W19" s="30">
        <v>1</v>
      </c>
      <c r="X19" s="30">
        <v>204</v>
      </c>
      <c r="Y19" s="30">
        <v>1</v>
      </c>
      <c r="Z19" s="30">
        <v>204</v>
      </c>
      <c r="AA19" s="31">
        <v>4.8780487804878049E-3</v>
      </c>
      <c r="AB19" s="31">
        <v>4.8780487804878049E-3</v>
      </c>
      <c r="AC19" s="30">
        <v>214</v>
      </c>
      <c r="AD19" s="30">
        <v>77</v>
      </c>
      <c r="AE19" s="30">
        <v>137</v>
      </c>
      <c r="AF19" s="31">
        <v>0.35981308411214952</v>
      </c>
      <c r="AG19" s="30">
        <v>680</v>
      </c>
      <c r="AH19" s="30">
        <v>423</v>
      </c>
      <c r="AI19" s="30">
        <v>257</v>
      </c>
      <c r="AJ19" s="31">
        <v>0.62205882352941178</v>
      </c>
      <c r="AK19" s="30">
        <v>1448</v>
      </c>
      <c r="AL19" s="30">
        <v>589</v>
      </c>
      <c r="AM19" s="30">
        <v>859</v>
      </c>
      <c r="AN19" s="47">
        <v>0.5</v>
      </c>
      <c r="AO19" s="9" t="s">
        <v>407</v>
      </c>
      <c r="AP19" s="48" t="s">
        <v>411</v>
      </c>
      <c r="AQ19" s="9" t="s">
        <v>407</v>
      </c>
      <c r="AR19" s="9" t="s">
        <v>412</v>
      </c>
    </row>
    <row r="20" spans="1:44" ht="12.75" customHeight="1" x14ac:dyDescent="0.15">
      <c r="A20" s="9" t="s">
        <v>352</v>
      </c>
      <c r="B20" s="9" t="s">
        <v>353</v>
      </c>
      <c r="C20" s="31">
        <v>0.625</v>
      </c>
      <c r="D20" s="45">
        <v>8</v>
      </c>
      <c r="E20" s="46">
        <v>2018</v>
      </c>
      <c r="F20" s="46">
        <v>2014</v>
      </c>
      <c r="G20" s="46" t="s">
        <v>403</v>
      </c>
      <c r="H20" s="9" t="s">
        <v>404</v>
      </c>
      <c r="I20" s="9" t="s">
        <v>405</v>
      </c>
      <c r="J20" s="9" t="s">
        <v>144</v>
      </c>
      <c r="K20" s="29" t="s">
        <v>353</v>
      </c>
      <c r="L20" s="30">
        <v>764</v>
      </c>
      <c r="M20" s="30">
        <v>0</v>
      </c>
      <c r="N20" s="30">
        <v>0</v>
      </c>
      <c r="O20" s="30">
        <v>0</v>
      </c>
      <c r="P20" s="30">
        <v>764</v>
      </c>
      <c r="Q20" s="31">
        <v>0</v>
      </c>
      <c r="R20" s="46">
        <v>382</v>
      </c>
      <c r="S20" s="46">
        <v>0</v>
      </c>
      <c r="T20" s="30">
        <v>541</v>
      </c>
      <c r="U20" s="30">
        <v>0</v>
      </c>
      <c r="V20" s="30">
        <v>0</v>
      </c>
      <c r="W20" s="30">
        <v>0</v>
      </c>
      <c r="X20" s="30">
        <v>541</v>
      </c>
      <c r="Y20" s="30">
        <v>0</v>
      </c>
      <c r="Z20" s="30">
        <v>541</v>
      </c>
      <c r="AA20" s="31">
        <v>0</v>
      </c>
      <c r="AB20" s="31">
        <v>0</v>
      </c>
      <c r="AC20" s="30">
        <v>622</v>
      </c>
      <c r="AD20" s="30">
        <v>0</v>
      </c>
      <c r="AE20" s="30">
        <v>622</v>
      </c>
      <c r="AF20" s="31">
        <v>0</v>
      </c>
      <c r="AG20" s="30">
        <v>1407</v>
      </c>
      <c r="AH20" s="30">
        <v>0</v>
      </c>
      <c r="AI20" s="30">
        <v>1407</v>
      </c>
      <c r="AJ20" s="31">
        <v>0</v>
      </c>
      <c r="AK20" s="30">
        <v>3334</v>
      </c>
      <c r="AL20" s="30">
        <v>0</v>
      </c>
      <c r="AM20" s="30">
        <v>3334</v>
      </c>
      <c r="AN20" s="47">
        <v>0.5</v>
      </c>
      <c r="AO20" s="9" t="s">
        <v>407</v>
      </c>
      <c r="AP20" s="48" t="s">
        <v>438</v>
      </c>
      <c r="AQ20" s="9" t="s">
        <v>407</v>
      </c>
      <c r="AR20" s="9" t="s">
        <v>407</v>
      </c>
    </row>
    <row r="21" spans="1:44" ht="12.75" customHeight="1" x14ac:dyDescent="0.15">
      <c r="A21" s="9" t="s">
        <v>168</v>
      </c>
      <c r="B21" s="9" t="s">
        <v>171</v>
      </c>
      <c r="C21" s="31">
        <v>0.625</v>
      </c>
      <c r="D21" s="45">
        <v>8</v>
      </c>
      <c r="E21" s="46">
        <v>2018</v>
      </c>
      <c r="F21" s="46">
        <v>2014</v>
      </c>
      <c r="G21" s="46" t="s">
        <v>403</v>
      </c>
      <c r="H21" s="9" t="s">
        <v>404</v>
      </c>
      <c r="I21" s="9" t="s">
        <v>405</v>
      </c>
      <c r="J21" s="9" t="s">
        <v>144</v>
      </c>
      <c r="K21" s="29" t="s">
        <v>171</v>
      </c>
      <c r="L21" s="30">
        <v>276</v>
      </c>
      <c r="M21" s="30">
        <v>0</v>
      </c>
      <c r="N21" s="30">
        <v>0</v>
      </c>
      <c r="O21" s="30">
        <v>0</v>
      </c>
      <c r="P21" s="30">
        <v>276</v>
      </c>
      <c r="Q21" s="31">
        <v>0</v>
      </c>
      <c r="R21" s="46">
        <v>138</v>
      </c>
      <c r="S21" s="46">
        <v>0</v>
      </c>
      <c r="T21" s="30">
        <v>167</v>
      </c>
      <c r="U21" s="30">
        <v>0</v>
      </c>
      <c r="V21" s="30">
        <v>0</v>
      </c>
      <c r="W21" s="30">
        <v>0</v>
      </c>
      <c r="X21" s="30">
        <v>167</v>
      </c>
      <c r="Y21" s="30">
        <v>0</v>
      </c>
      <c r="Z21" s="30">
        <v>167</v>
      </c>
      <c r="AA21" s="31">
        <v>0</v>
      </c>
      <c r="AB21" s="31">
        <v>0</v>
      </c>
      <c r="AC21" s="30">
        <v>177</v>
      </c>
      <c r="AD21" s="30">
        <v>38</v>
      </c>
      <c r="AE21" s="30">
        <v>139</v>
      </c>
      <c r="AF21" s="31">
        <v>0.21468926553672316</v>
      </c>
      <c r="AG21" s="30">
        <v>434</v>
      </c>
      <c r="AH21" s="30">
        <v>170</v>
      </c>
      <c r="AI21" s="30">
        <v>264</v>
      </c>
      <c r="AJ21" s="31">
        <v>0.39170506912442399</v>
      </c>
      <c r="AK21" s="30">
        <v>1054</v>
      </c>
      <c r="AL21" s="30">
        <v>208</v>
      </c>
      <c r="AM21" s="30">
        <v>846</v>
      </c>
      <c r="AN21" s="47">
        <v>0.5</v>
      </c>
      <c r="AO21" s="9" t="s">
        <v>407</v>
      </c>
      <c r="AP21" s="48" t="s">
        <v>411</v>
      </c>
      <c r="AQ21" s="9" t="s">
        <v>407</v>
      </c>
      <c r="AR21" s="9" t="s">
        <v>407</v>
      </c>
    </row>
    <row r="22" spans="1:44" ht="12.75" customHeight="1" x14ac:dyDescent="0.15">
      <c r="A22" s="9" t="s">
        <v>139</v>
      </c>
      <c r="B22" s="9" t="s">
        <v>140</v>
      </c>
      <c r="C22" s="31">
        <v>1</v>
      </c>
      <c r="D22" s="45">
        <v>5</v>
      </c>
      <c r="E22" s="46">
        <v>2017</v>
      </c>
      <c r="F22" s="46">
        <v>2014</v>
      </c>
      <c r="G22" s="46">
        <v>2018</v>
      </c>
      <c r="H22" s="9" t="s">
        <v>422</v>
      </c>
      <c r="I22" s="9" t="s">
        <v>423</v>
      </c>
      <c r="J22" s="9" t="s">
        <v>83</v>
      </c>
      <c r="K22" s="29" t="s">
        <v>140</v>
      </c>
      <c r="L22" s="30">
        <v>85</v>
      </c>
      <c r="M22" s="30">
        <v>43</v>
      </c>
      <c r="N22" s="30">
        <v>43</v>
      </c>
      <c r="O22" s="30">
        <v>0</v>
      </c>
      <c r="P22" s="30">
        <v>42</v>
      </c>
      <c r="Q22" s="31">
        <v>0.50588235294117645</v>
      </c>
      <c r="R22" s="46">
        <v>85</v>
      </c>
      <c r="S22" s="46">
        <v>0</v>
      </c>
      <c r="T22" s="30">
        <v>56</v>
      </c>
      <c r="U22" s="30">
        <v>5</v>
      </c>
      <c r="V22" s="30">
        <v>5</v>
      </c>
      <c r="W22" s="30">
        <v>0</v>
      </c>
      <c r="X22" s="30">
        <v>51</v>
      </c>
      <c r="Y22" s="30">
        <v>5</v>
      </c>
      <c r="Z22" s="30">
        <v>51</v>
      </c>
      <c r="AA22" s="31">
        <v>8.9285714285714288E-2</v>
      </c>
      <c r="AB22" s="31">
        <v>8.9285714285714288E-2</v>
      </c>
      <c r="AC22" s="30">
        <v>62</v>
      </c>
      <c r="AD22" s="30">
        <v>258</v>
      </c>
      <c r="AE22" s="30">
        <v>0</v>
      </c>
      <c r="AF22" s="31">
        <v>4.161290322580645</v>
      </c>
      <c r="AG22" s="30">
        <v>160</v>
      </c>
      <c r="AH22" s="30">
        <v>53</v>
      </c>
      <c r="AI22" s="30">
        <v>107</v>
      </c>
      <c r="AJ22" s="31">
        <v>0.33124999999999999</v>
      </c>
      <c r="AK22" s="30">
        <v>363</v>
      </c>
      <c r="AL22" s="30">
        <v>359</v>
      </c>
      <c r="AM22" s="30">
        <v>200</v>
      </c>
      <c r="AN22" s="47">
        <v>1</v>
      </c>
      <c r="AO22" s="9" t="s">
        <v>407</v>
      </c>
      <c r="AP22" s="48" t="s">
        <v>411</v>
      </c>
      <c r="AQ22" s="9" t="s">
        <v>407</v>
      </c>
      <c r="AR22" s="9" t="s">
        <v>407</v>
      </c>
    </row>
    <row r="23" spans="1:44" ht="12.75" customHeight="1" x14ac:dyDescent="0.15">
      <c r="A23" s="9" t="s">
        <v>441</v>
      </c>
      <c r="B23" s="9" t="s">
        <v>442</v>
      </c>
      <c r="C23" s="31">
        <v>1</v>
      </c>
      <c r="D23" s="45">
        <v>5</v>
      </c>
      <c r="E23" s="46">
        <v>2017</v>
      </c>
      <c r="F23" s="46">
        <v>2014</v>
      </c>
      <c r="G23" s="46">
        <v>2018</v>
      </c>
      <c r="H23" s="9" t="s">
        <v>422</v>
      </c>
      <c r="I23" s="9" t="s">
        <v>423</v>
      </c>
      <c r="J23" s="9" t="s">
        <v>83</v>
      </c>
      <c r="K23" s="29" t="s">
        <v>442</v>
      </c>
      <c r="L23" s="30">
        <v>60</v>
      </c>
      <c r="M23" s="30">
        <v>0</v>
      </c>
      <c r="N23" s="30">
        <v>0</v>
      </c>
      <c r="O23" s="30">
        <v>0</v>
      </c>
      <c r="P23" s="30">
        <v>60</v>
      </c>
      <c r="Q23" s="31">
        <v>0</v>
      </c>
      <c r="R23" s="46">
        <v>60</v>
      </c>
      <c r="S23" s="46">
        <v>0</v>
      </c>
      <c r="T23" s="30">
        <v>38</v>
      </c>
      <c r="U23" s="30">
        <v>17</v>
      </c>
      <c r="V23" s="30">
        <v>0</v>
      </c>
      <c r="W23" s="30">
        <v>17</v>
      </c>
      <c r="X23" s="30">
        <v>21</v>
      </c>
      <c r="Y23" s="30">
        <v>17</v>
      </c>
      <c r="Z23" s="30">
        <v>21</v>
      </c>
      <c r="AA23" s="31">
        <v>0.44736842105263158</v>
      </c>
      <c r="AB23" s="31">
        <v>0.44736842105263158</v>
      </c>
      <c r="AC23" s="30">
        <v>43</v>
      </c>
      <c r="AD23" s="30">
        <v>0</v>
      </c>
      <c r="AE23" s="30">
        <v>43</v>
      </c>
      <c r="AF23" s="31">
        <v>0</v>
      </c>
      <c r="AG23" s="30">
        <v>101</v>
      </c>
      <c r="AH23" s="30">
        <v>59</v>
      </c>
      <c r="AI23" s="30">
        <v>42</v>
      </c>
      <c r="AJ23" s="31">
        <v>0.58415841584158412</v>
      </c>
      <c r="AK23" s="30">
        <v>242</v>
      </c>
      <c r="AL23" s="30">
        <v>76</v>
      </c>
      <c r="AM23" s="30">
        <v>166</v>
      </c>
      <c r="AN23" s="47">
        <v>1</v>
      </c>
      <c r="AO23" s="9" t="s">
        <v>407</v>
      </c>
      <c r="AP23" s="48" t="s">
        <v>411</v>
      </c>
      <c r="AQ23" s="9" t="s">
        <v>407</v>
      </c>
      <c r="AR23" s="9" t="s">
        <v>407</v>
      </c>
    </row>
    <row r="24" spans="1:44" ht="12.75" customHeight="1" x14ac:dyDescent="0.15">
      <c r="A24" s="9" t="s">
        <v>168</v>
      </c>
      <c r="B24" s="9" t="s">
        <v>172</v>
      </c>
      <c r="C24" s="31">
        <v>0.625</v>
      </c>
      <c r="D24" s="45">
        <v>8</v>
      </c>
      <c r="E24" s="46">
        <v>2018</v>
      </c>
      <c r="F24" s="46">
        <v>2014</v>
      </c>
      <c r="G24" s="46" t="s">
        <v>403</v>
      </c>
      <c r="H24" s="9" t="s">
        <v>404</v>
      </c>
      <c r="I24" s="9" t="s">
        <v>405</v>
      </c>
      <c r="J24" s="9" t="s">
        <v>144</v>
      </c>
      <c r="K24" s="29" t="s">
        <v>172</v>
      </c>
      <c r="L24" s="30">
        <v>31</v>
      </c>
      <c r="M24" s="30">
        <v>0</v>
      </c>
      <c r="N24" s="30">
        <v>0</v>
      </c>
      <c r="O24" s="30">
        <v>0</v>
      </c>
      <c r="P24" s="30">
        <v>31</v>
      </c>
      <c r="Q24" s="31">
        <v>0</v>
      </c>
      <c r="R24" s="46">
        <v>16</v>
      </c>
      <c r="S24" s="46">
        <v>0</v>
      </c>
      <c r="T24" s="30">
        <v>18</v>
      </c>
      <c r="U24" s="30">
        <v>0</v>
      </c>
      <c r="V24" s="30">
        <v>0</v>
      </c>
      <c r="W24" s="30">
        <v>0</v>
      </c>
      <c r="X24" s="30">
        <v>18</v>
      </c>
      <c r="Y24" s="30">
        <v>0</v>
      </c>
      <c r="Z24" s="30">
        <v>18</v>
      </c>
      <c r="AA24" s="31">
        <v>0</v>
      </c>
      <c r="AB24" s="31">
        <v>0</v>
      </c>
      <c r="AC24" s="30">
        <v>20</v>
      </c>
      <c r="AD24" s="30">
        <v>0</v>
      </c>
      <c r="AE24" s="30">
        <v>20</v>
      </c>
      <c r="AF24" s="31">
        <v>0</v>
      </c>
      <c r="AG24" s="30">
        <v>51</v>
      </c>
      <c r="AH24" s="30">
        <v>62</v>
      </c>
      <c r="AI24" s="30">
        <v>0</v>
      </c>
      <c r="AJ24" s="31">
        <v>1.2156862745098038</v>
      </c>
      <c r="AK24" s="30">
        <v>120</v>
      </c>
      <c r="AL24" s="30">
        <v>62</v>
      </c>
      <c r="AM24" s="30">
        <v>69</v>
      </c>
      <c r="AN24" s="47">
        <v>0.5</v>
      </c>
      <c r="AO24" s="9" t="s">
        <v>407</v>
      </c>
      <c r="AP24" s="48" t="s">
        <v>411</v>
      </c>
      <c r="AQ24" s="9" t="s">
        <v>407</v>
      </c>
      <c r="AR24" s="9" t="s">
        <v>412</v>
      </c>
    </row>
    <row r="25" spans="1:44" ht="12.75" customHeight="1" x14ac:dyDescent="0.15">
      <c r="A25" s="9" t="s">
        <v>154</v>
      </c>
      <c r="B25" s="9" t="s">
        <v>155</v>
      </c>
      <c r="C25" s="31">
        <v>0.375</v>
      </c>
      <c r="D25" s="45">
        <v>8</v>
      </c>
      <c r="E25" s="46">
        <v>2020</v>
      </c>
      <c r="F25" s="46">
        <v>2016</v>
      </c>
      <c r="G25" s="46" t="s">
        <v>444</v>
      </c>
      <c r="H25" s="9" t="s">
        <v>445</v>
      </c>
      <c r="I25" s="9" t="s">
        <v>446</v>
      </c>
      <c r="J25" s="9" t="s">
        <v>128</v>
      </c>
      <c r="K25" s="29" t="s">
        <v>155</v>
      </c>
      <c r="L25" s="30">
        <v>398</v>
      </c>
      <c r="M25" s="30">
        <v>0</v>
      </c>
      <c r="N25" s="30">
        <v>0</v>
      </c>
      <c r="O25" s="30">
        <v>0</v>
      </c>
      <c r="P25" s="30">
        <v>398</v>
      </c>
      <c r="Q25" s="31">
        <v>0</v>
      </c>
      <c r="R25" s="46">
        <v>149</v>
      </c>
      <c r="S25" s="46">
        <v>0</v>
      </c>
      <c r="T25" s="30">
        <v>239</v>
      </c>
      <c r="U25" s="30">
        <v>56</v>
      </c>
      <c r="V25" s="30">
        <v>20</v>
      </c>
      <c r="W25" s="30">
        <v>36</v>
      </c>
      <c r="X25" s="30">
        <v>183</v>
      </c>
      <c r="Y25" s="30">
        <v>56</v>
      </c>
      <c r="Z25" s="30">
        <v>183</v>
      </c>
      <c r="AA25" s="31">
        <v>0.23430962343096234</v>
      </c>
      <c r="AB25" s="31">
        <v>0.23430962343096234</v>
      </c>
      <c r="AC25" s="30">
        <v>183</v>
      </c>
      <c r="AD25" s="30">
        <v>270</v>
      </c>
      <c r="AE25" s="30">
        <v>0</v>
      </c>
      <c r="AF25" s="31">
        <v>1.4754098360655739</v>
      </c>
      <c r="AG25" s="30">
        <v>349</v>
      </c>
      <c r="AH25" s="30">
        <v>0</v>
      </c>
      <c r="AI25" s="30">
        <v>349</v>
      </c>
      <c r="AJ25" s="31">
        <v>0</v>
      </c>
      <c r="AK25" s="30">
        <v>1169</v>
      </c>
      <c r="AL25" s="30">
        <v>326</v>
      </c>
      <c r="AM25" s="30">
        <v>930</v>
      </c>
      <c r="AN25" s="47">
        <v>0.375</v>
      </c>
      <c r="AO25" s="9" t="s">
        <v>407</v>
      </c>
      <c r="AP25" s="48" t="s">
        <v>411</v>
      </c>
      <c r="AQ25" s="9" t="s">
        <v>407</v>
      </c>
      <c r="AR25" s="9" t="s">
        <v>407</v>
      </c>
    </row>
    <row r="26" spans="1:44" ht="12.75" customHeight="1" x14ac:dyDescent="0.15">
      <c r="A26" s="9" t="s">
        <v>441</v>
      </c>
      <c r="B26" s="9" t="s">
        <v>447</v>
      </c>
      <c r="C26" s="31">
        <v>1</v>
      </c>
      <c r="D26" s="45">
        <v>5</v>
      </c>
      <c r="E26" s="46">
        <v>2017</v>
      </c>
      <c r="F26" s="46">
        <v>2014</v>
      </c>
      <c r="G26" s="46">
        <v>2018</v>
      </c>
      <c r="H26" s="9" t="s">
        <v>422</v>
      </c>
      <c r="I26" s="9" t="s">
        <v>423</v>
      </c>
      <c r="J26" s="9" t="s">
        <v>83</v>
      </c>
      <c r="K26" s="29" t="s">
        <v>447</v>
      </c>
      <c r="L26" s="30">
        <v>98</v>
      </c>
      <c r="M26" s="30">
        <v>48</v>
      </c>
      <c r="N26" s="30">
        <v>48</v>
      </c>
      <c r="O26" s="30">
        <v>0</v>
      </c>
      <c r="P26" s="30">
        <v>50</v>
      </c>
      <c r="Q26" s="31">
        <v>0.48979591836734693</v>
      </c>
      <c r="R26" s="46">
        <v>98</v>
      </c>
      <c r="S26" s="46">
        <v>0</v>
      </c>
      <c r="T26" s="30">
        <v>62</v>
      </c>
      <c r="U26" s="30">
        <v>26</v>
      </c>
      <c r="V26" s="30">
        <v>26</v>
      </c>
      <c r="W26" s="30">
        <v>0</v>
      </c>
      <c r="X26" s="30">
        <v>36</v>
      </c>
      <c r="Y26" s="30">
        <v>26</v>
      </c>
      <c r="Z26" s="30">
        <v>36</v>
      </c>
      <c r="AA26" s="31">
        <v>0.41935483870967744</v>
      </c>
      <c r="AB26" s="31">
        <v>0.41935483870967744</v>
      </c>
      <c r="AC26" s="30">
        <v>69</v>
      </c>
      <c r="AD26" s="30">
        <v>171</v>
      </c>
      <c r="AE26" s="30">
        <v>0</v>
      </c>
      <c r="AF26" s="31">
        <v>2.4782608695652173</v>
      </c>
      <c r="AG26" s="30">
        <v>164</v>
      </c>
      <c r="AH26" s="30">
        <v>244</v>
      </c>
      <c r="AI26" s="30">
        <v>0</v>
      </c>
      <c r="AJ26" s="31">
        <v>1.4878048780487805</v>
      </c>
      <c r="AK26" s="30">
        <v>393</v>
      </c>
      <c r="AL26" s="30">
        <v>489</v>
      </c>
      <c r="AM26" s="30">
        <v>86</v>
      </c>
      <c r="AN26" s="47">
        <v>1</v>
      </c>
      <c r="AO26" s="9" t="s">
        <v>407</v>
      </c>
      <c r="AP26" s="48" t="s">
        <v>411</v>
      </c>
      <c r="AQ26" s="9" t="s">
        <v>407</v>
      </c>
      <c r="AR26" s="9" t="s">
        <v>412</v>
      </c>
    </row>
    <row r="27" spans="1:44" ht="12.75" customHeight="1" x14ac:dyDescent="0.15">
      <c r="A27" s="9" t="s">
        <v>449</v>
      </c>
      <c r="B27" s="9" t="s">
        <v>450</v>
      </c>
      <c r="C27" s="31">
        <v>0.5</v>
      </c>
      <c r="D27" s="45">
        <v>8</v>
      </c>
      <c r="E27" s="46">
        <v>2019</v>
      </c>
      <c r="F27" s="46">
        <v>2015</v>
      </c>
      <c r="G27" s="46">
        <v>2022</v>
      </c>
      <c r="H27" s="9" t="s">
        <v>413</v>
      </c>
      <c r="I27" s="9" t="s">
        <v>414</v>
      </c>
      <c r="J27" s="9" t="s">
        <v>67</v>
      </c>
      <c r="K27" s="29" t="s">
        <v>450</v>
      </c>
      <c r="L27" s="30">
        <v>35</v>
      </c>
      <c r="M27" s="30">
        <v>27</v>
      </c>
      <c r="N27" s="30">
        <v>12</v>
      </c>
      <c r="O27" s="30">
        <v>15</v>
      </c>
      <c r="P27" s="30">
        <v>8</v>
      </c>
      <c r="Q27" s="31">
        <v>0.77142857142857146</v>
      </c>
      <c r="R27" s="46">
        <v>18</v>
      </c>
      <c r="S27" s="46">
        <v>9</v>
      </c>
      <c r="T27" s="30">
        <v>26</v>
      </c>
      <c r="U27" s="30">
        <v>13</v>
      </c>
      <c r="V27" s="30">
        <v>0</v>
      </c>
      <c r="W27" s="30">
        <v>13</v>
      </c>
      <c r="X27" s="30">
        <v>13</v>
      </c>
      <c r="Y27" s="30">
        <v>22</v>
      </c>
      <c r="Z27" s="30">
        <v>4</v>
      </c>
      <c r="AA27" s="31">
        <v>0.5</v>
      </c>
      <c r="AB27" s="31">
        <v>0.84615384615384615</v>
      </c>
      <c r="AC27" s="30">
        <v>29</v>
      </c>
      <c r="AD27" s="30">
        <v>3</v>
      </c>
      <c r="AE27" s="30">
        <v>26</v>
      </c>
      <c r="AF27" s="31">
        <v>0.10344827586206896</v>
      </c>
      <c r="AG27" s="30">
        <v>3</v>
      </c>
      <c r="AH27" s="30">
        <v>59</v>
      </c>
      <c r="AI27" s="30">
        <v>0</v>
      </c>
      <c r="AJ27" s="31">
        <v>19.666666666666668</v>
      </c>
      <c r="AK27" s="30">
        <v>93</v>
      </c>
      <c r="AL27" s="30">
        <v>102</v>
      </c>
      <c r="AM27" s="30">
        <v>47</v>
      </c>
      <c r="AN27" s="47">
        <v>0.5</v>
      </c>
      <c r="AO27" s="9" t="s">
        <v>412</v>
      </c>
      <c r="AP27" s="48" t="s">
        <v>411</v>
      </c>
      <c r="AQ27" s="9" t="s">
        <v>412</v>
      </c>
      <c r="AR27" s="9" t="s">
        <v>407</v>
      </c>
    </row>
    <row r="28" spans="1:44" ht="12.75" customHeight="1" x14ac:dyDescent="0.15">
      <c r="A28" s="9" t="s">
        <v>249</v>
      </c>
      <c r="B28" s="9" t="s">
        <v>452</v>
      </c>
      <c r="C28" s="31">
        <v>0.375</v>
      </c>
      <c r="D28" s="45">
        <v>8</v>
      </c>
      <c r="E28" s="46">
        <v>2020</v>
      </c>
      <c r="F28" s="46">
        <v>2016</v>
      </c>
      <c r="G28" s="46">
        <v>2023</v>
      </c>
      <c r="H28" s="9" t="s">
        <v>453</v>
      </c>
      <c r="I28" s="9" t="s">
        <v>454</v>
      </c>
      <c r="J28" s="9" t="s">
        <v>250</v>
      </c>
      <c r="K28" s="29" t="s">
        <v>452</v>
      </c>
      <c r="L28" s="30">
        <v>429</v>
      </c>
      <c r="M28" s="30">
        <v>0</v>
      </c>
      <c r="N28" s="30">
        <v>0</v>
      </c>
      <c r="O28" s="30">
        <v>0</v>
      </c>
      <c r="P28" s="30">
        <v>429</v>
      </c>
      <c r="Q28" s="31">
        <v>0</v>
      </c>
      <c r="R28" s="46">
        <v>161</v>
      </c>
      <c r="S28" s="46">
        <v>0</v>
      </c>
      <c r="T28" s="30">
        <v>307</v>
      </c>
      <c r="U28" s="30">
        <v>0</v>
      </c>
      <c r="V28" s="30">
        <v>0</v>
      </c>
      <c r="W28" s="30">
        <v>0</v>
      </c>
      <c r="X28" s="30">
        <v>307</v>
      </c>
      <c r="Y28" s="30">
        <v>0</v>
      </c>
      <c r="Z28" s="30">
        <v>307</v>
      </c>
      <c r="AA28" s="31">
        <v>0</v>
      </c>
      <c r="AB28" s="31">
        <v>0</v>
      </c>
      <c r="AC28" s="30">
        <v>281</v>
      </c>
      <c r="AD28" s="30">
        <v>0</v>
      </c>
      <c r="AE28" s="30">
        <v>281</v>
      </c>
      <c r="AF28" s="31">
        <v>0</v>
      </c>
      <c r="AG28" s="30">
        <v>748</v>
      </c>
      <c r="AH28" s="30">
        <v>384</v>
      </c>
      <c r="AI28" s="30">
        <v>364</v>
      </c>
      <c r="AJ28" s="31">
        <v>0.5133689839572193</v>
      </c>
      <c r="AK28" s="30">
        <v>1765</v>
      </c>
      <c r="AL28" s="30">
        <v>384</v>
      </c>
      <c r="AM28" s="30">
        <v>1381</v>
      </c>
      <c r="AN28" s="47">
        <v>0.375</v>
      </c>
      <c r="AO28" s="9" t="s">
        <v>407</v>
      </c>
      <c r="AP28" s="48" t="s">
        <v>411</v>
      </c>
      <c r="AQ28" s="9" t="s">
        <v>407</v>
      </c>
      <c r="AR28" s="9" t="s">
        <v>412</v>
      </c>
    </row>
    <row r="29" spans="1:44" ht="12.75" customHeight="1" x14ac:dyDescent="0.15">
      <c r="A29" s="9" t="s">
        <v>306</v>
      </c>
      <c r="B29" s="9" t="s">
        <v>307</v>
      </c>
      <c r="C29" s="31">
        <v>0.625</v>
      </c>
      <c r="D29" s="45">
        <v>8</v>
      </c>
      <c r="E29" s="46">
        <v>2018</v>
      </c>
      <c r="F29" s="46">
        <v>2014</v>
      </c>
      <c r="G29" s="46" t="s">
        <v>403</v>
      </c>
      <c r="H29" s="9" t="s">
        <v>456</v>
      </c>
      <c r="I29" s="9" t="s">
        <v>457</v>
      </c>
      <c r="J29" s="9" t="s">
        <v>123</v>
      </c>
      <c r="K29" s="29" t="s">
        <v>307</v>
      </c>
      <c r="L29" s="30">
        <v>74</v>
      </c>
      <c r="M29" s="30">
        <v>0</v>
      </c>
      <c r="N29" s="30">
        <v>0</v>
      </c>
      <c r="O29" s="30">
        <v>0</v>
      </c>
      <c r="P29" s="30">
        <v>74</v>
      </c>
      <c r="Q29" s="31">
        <v>0</v>
      </c>
      <c r="R29" s="46">
        <v>37</v>
      </c>
      <c r="S29" s="46">
        <v>0</v>
      </c>
      <c r="T29" s="30">
        <v>52</v>
      </c>
      <c r="U29" s="30">
        <v>1</v>
      </c>
      <c r="V29" s="30">
        <v>0</v>
      </c>
      <c r="W29" s="30">
        <v>1</v>
      </c>
      <c r="X29" s="30">
        <v>51</v>
      </c>
      <c r="Y29" s="30">
        <v>1</v>
      </c>
      <c r="Z29" s="30">
        <v>51</v>
      </c>
      <c r="AA29" s="31">
        <v>1.9230769230769232E-2</v>
      </c>
      <c r="AB29" s="31">
        <v>1.9230769230769232E-2</v>
      </c>
      <c r="AC29" s="30">
        <v>57</v>
      </c>
      <c r="AD29" s="30">
        <v>39</v>
      </c>
      <c r="AE29" s="30">
        <v>18</v>
      </c>
      <c r="AF29" s="31">
        <v>0.68421052631578949</v>
      </c>
      <c r="AG29" s="30">
        <v>125</v>
      </c>
      <c r="AH29" s="30">
        <v>89</v>
      </c>
      <c r="AI29" s="30">
        <v>36</v>
      </c>
      <c r="AJ29" s="31">
        <v>0.71199999999999997</v>
      </c>
      <c r="AK29" s="30">
        <v>308</v>
      </c>
      <c r="AL29" s="30">
        <v>129</v>
      </c>
      <c r="AM29" s="30">
        <v>179</v>
      </c>
      <c r="AN29" s="47">
        <v>0.5</v>
      </c>
      <c r="AO29" s="9" t="s">
        <v>407</v>
      </c>
      <c r="AP29" s="48" t="s">
        <v>411</v>
      </c>
      <c r="AQ29" s="9" t="s">
        <v>407</v>
      </c>
      <c r="AR29" s="9" t="s">
        <v>412</v>
      </c>
    </row>
    <row r="30" spans="1:44" ht="12.75" customHeight="1" x14ac:dyDescent="0.15">
      <c r="A30" s="9" t="s">
        <v>168</v>
      </c>
      <c r="B30" s="9" t="s">
        <v>173</v>
      </c>
      <c r="C30" s="31">
        <v>0.625</v>
      </c>
      <c r="D30" s="45">
        <v>8</v>
      </c>
      <c r="E30" s="46">
        <v>2018</v>
      </c>
      <c r="F30" s="46">
        <v>2014</v>
      </c>
      <c r="G30" s="46" t="s">
        <v>403</v>
      </c>
      <c r="H30" s="9" t="s">
        <v>404</v>
      </c>
      <c r="I30" s="9" t="s">
        <v>405</v>
      </c>
      <c r="J30" s="9" t="s">
        <v>144</v>
      </c>
      <c r="K30" s="29" t="s">
        <v>173</v>
      </c>
      <c r="L30" s="30">
        <v>20</v>
      </c>
      <c r="M30" s="30">
        <v>0</v>
      </c>
      <c r="N30" s="30">
        <v>0</v>
      </c>
      <c r="O30" s="30">
        <v>0</v>
      </c>
      <c r="P30" s="30">
        <v>20</v>
      </c>
      <c r="Q30" s="31">
        <v>0</v>
      </c>
      <c r="R30" s="46">
        <v>10</v>
      </c>
      <c r="S30" s="46">
        <v>0</v>
      </c>
      <c r="T30" s="30">
        <v>12</v>
      </c>
      <c r="U30" s="30">
        <v>0</v>
      </c>
      <c r="V30" s="30">
        <v>0</v>
      </c>
      <c r="W30" s="30">
        <v>0</v>
      </c>
      <c r="X30" s="30">
        <v>12</v>
      </c>
      <c r="Y30" s="30">
        <v>0</v>
      </c>
      <c r="Z30" s="30">
        <v>12</v>
      </c>
      <c r="AA30" s="31">
        <v>0</v>
      </c>
      <c r="AB30" s="31">
        <v>0</v>
      </c>
      <c r="AC30" s="30">
        <v>14</v>
      </c>
      <c r="AD30" s="30">
        <v>0</v>
      </c>
      <c r="AE30" s="30">
        <v>14</v>
      </c>
      <c r="AF30" s="31">
        <v>0</v>
      </c>
      <c r="AG30" s="30">
        <v>34</v>
      </c>
      <c r="AH30" s="30">
        <v>4</v>
      </c>
      <c r="AI30" s="30">
        <v>30</v>
      </c>
      <c r="AJ30" s="31">
        <v>0.11764705882352941</v>
      </c>
      <c r="AK30" s="30">
        <v>80</v>
      </c>
      <c r="AL30" s="30">
        <v>4</v>
      </c>
      <c r="AM30" s="30">
        <v>76</v>
      </c>
      <c r="AN30" s="47">
        <v>0.5</v>
      </c>
      <c r="AO30" s="9" t="s">
        <v>407</v>
      </c>
      <c r="AP30" s="48" t="s">
        <v>411</v>
      </c>
      <c r="AQ30" s="9" t="s">
        <v>407</v>
      </c>
      <c r="AR30" s="9" t="s">
        <v>407</v>
      </c>
    </row>
    <row r="31" spans="1:44" ht="12.75" customHeight="1" x14ac:dyDescent="0.15">
      <c r="A31" s="9" t="s">
        <v>162</v>
      </c>
      <c r="B31" s="9" t="s">
        <v>164</v>
      </c>
      <c r="C31" s="31">
        <v>0.375</v>
      </c>
      <c r="D31" s="45">
        <v>8</v>
      </c>
      <c r="E31" s="46">
        <v>2020</v>
      </c>
      <c r="F31" s="46">
        <v>2016</v>
      </c>
      <c r="G31" s="46">
        <v>2023</v>
      </c>
      <c r="H31" s="9" t="s">
        <v>459</v>
      </c>
      <c r="I31" s="9" t="s">
        <v>460</v>
      </c>
      <c r="J31" s="9" t="s">
        <v>163</v>
      </c>
      <c r="K31" s="29" t="s">
        <v>164</v>
      </c>
      <c r="L31" s="30">
        <v>145</v>
      </c>
      <c r="M31" s="30">
        <v>0</v>
      </c>
      <c r="N31" s="30">
        <v>0</v>
      </c>
      <c r="O31" s="30">
        <v>0</v>
      </c>
      <c r="P31" s="30">
        <v>145</v>
      </c>
      <c r="Q31" s="31">
        <v>0</v>
      </c>
      <c r="R31" s="46">
        <v>54</v>
      </c>
      <c r="S31" s="46">
        <v>0</v>
      </c>
      <c r="T31" s="30">
        <v>108</v>
      </c>
      <c r="U31" s="30">
        <v>38</v>
      </c>
      <c r="V31" s="30">
        <v>38</v>
      </c>
      <c r="W31" s="30">
        <v>0</v>
      </c>
      <c r="X31" s="30">
        <v>70</v>
      </c>
      <c r="Y31" s="30">
        <v>38</v>
      </c>
      <c r="Z31" s="30">
        <v>70</v>
      </c>
      <c r="AA31" s="31">
        <v>0.35185185185185186</v>
      </c>
      <c r="AB31" s="31">
        <v>0.35185185185185186</v>
      </c>
      <c r="AC31" s="30">
        <v>115</v>
      </c>
      <c r="AD31" s="30">
        <v>21</v>
      </c>
      <c r="AE31" s="30">
        <v>94</v>
      </c>
      <c r="AF31" s="31">
        <v>0.18260869565217391</v>
      </c>
      <c r="AG31" s="30">
        <v>271</v>
      </c>
      <c r="AH31" s="30">
        <v>0</v>
      </c>
      <c r="AI31" s="30">
        <v>271</v>
      </c>
      <c r="AJ31" s="31">
        <v>0</v>
      </c>
      <c r="AK31" s="30">
        <v>639</v>
      </c>
      <c r="AL31" s="30">
        <v>59</v>
      </c>
      <c r="AM31" s="30">
        <v>580</v>
      </c>
      <c r="AN31" s="47">
        <v>0.375</v>
      </c>
      <c r="AO31" s="9" t="s">
        <v>407</v>
      </c>
      <c r="AP31" s="48" t="s">
        <v>411</v>
      </c>
      <c r="AQ31" s="9" t="s">
        <v>407</v>
      </c>
      <c r="AR31" s="9" t="s">
        <v>407</v>
      </c>
    </row>
    <row r="32" spans="1:44" ht="12.75" customHeight="1" x14ac:dyDescent="0.15">
      <c r="A32" s="9" t="s">
        <v>168</v>
      </c>
      <c r="B32" s="9" t="s">
        <v>462</v>
      </c>
      <c r="C32" s="31">
        <v>0.625</v>
      </c>
      <c r="D32" s="45">
        <v>8</v>
      </c>
      <c r="E32" s="46">
        <v>2018</v>
      </c>
      <c r="F32" s="46">
        <v>2014</v>
      </c>
      <c r="G32" s="46" t="s">
        <v>403</v>
      </c>
      <c r="H32" s="9" t="s">
        <v>404</v>
      </c>
      <c r="I32" s="9" t="s">
        <v>405</v>
      </c>
      <c r="J32" s="9" t="s">
        <v>144</v>
      </c>
      <c r="K32" s="29" t="s">
        <v>462</v>
      </c>
      <c r="L32" s="30">
        <v>198</v>
      </c>
      <c r="M32" s="30">
        <v>0</v>
      </c>
      <c r="N32" s="30">
        <v>0</v>
      </c>
      <c r="O32" s="30">
        <v>0</v>
      </c>
      <c r="P32" s="30">
        <v>198</v>
      </c>
      <c r="Q32" s="31">
        <v>0</v>
      </c>
      <c r="R32" s="46">
        <v>99</v>
      </c>
      <c r="S32" s="46">
        <v>0</v>
      </c>
      <c r="T32" s="30">
        <v>118</v>
      </c>
      <c r="U32" s="30">
        <v>6</v>
      </c>
      <c r="V32" s="30">
        <v>6</v>
      </c>
      <c r="W32" s="30">
        <v>0</v>
      </c>
      <c r="X32" s="30">
        <v>112</v>
      </c>
      <c r="Y32" s="30">
        <v>6</v>
      </c>
      <c r="Z32" s="30">
        <v>112</v>
      </c>
      <c r="AA32" s="31">
        <v>5.0847457627118647E-2</v>
      </c>
      <c r="AB32" s="31">
        <v>5.0847457627118647E-2</v>
      </c>
      <c r="AC32" s="30">
        <v>127</v>
      </c>
      <c r="AD32" s="30">
        <v>861</v>
      </c>
      <c r="AE32" s="30">
        <v>0</v>
      </c>
      <c r="AF32" s="31">
        <v>6.7795275590551185</v>
      </c>
      <c r="AG32" s="30">
        <v>336</v>
      </c>
      <c r="AH32" s="30">
        <v>0</v>
      </c>
      <c r="AI32" s="30">
        <v>336</v>
      </c>
      <c r="AJ32" s="31">
        <v>0</v>
      </c>
      <c r="AK32" s="30">
        <v>779</v>
      </c>
      <c r="AL32" s="30">
        <v>867</v>
      </c>
      <c r="AM32" s="30">
        <v>646</v>
      </c>
      <c r="AN32" s="47">
        <v>0.5</v>
      </c>
      <c r="AO32" s="9" t="s">
        <v>407</v>
      </c>
      <c r="AP32" s="48" t="s">
        <v>411</v>
      </c>
      <c r="AQ32" s="9" t="s">
        <v>407</v>
      </c>
      <c r="AR32" s="9" t="s">
        <v>407</v>
      </c>
    </row>
    <row r="33" spans="1:44" ht="12.75" customHeight="1" x14ac:dyDescent="0.15">
      <c r="A33" s="9" t="s">
        <v>154</v>
      </c>
      <c r="B33" s="9" t="s">
        <v>156</v>
      </c>
      <c r="C33" s="31">
        <v>0.375</v>
      </c>
      <c r="D33" s="45">
        <v>8</v>
      </c>
      <c r="E33" s="46">
        <v>2020</v>
      </c>
      <c r="F33" s="46">
        <v>2016</v>
      </c>
      <c r="G33" s="46" t="s">
        <v>444</v>
      </c>
      <c r="H33" s="9" t="s">
        <v>445</v>
      </c>
      <c r="I33" s="9" t="s">
        <v>446</v>
      </c>
      <c r="J33" s="9" t="s">
        <v>128</v>
      </c>
      <c r="K33" s="29" t="s">
        <v>156</v>
      </c>
      <c r="L33" s="30">
        <v>9706</v>
      </c>
      <c r="M33" s="30">
        <v>182</v>
      </c>
      <c r="N33" s="30">
        <v>182</v>
      </c>
      <c r="O33" s="30">
        <v>0</v>
      </c>
      <c r="P33" s="30">
        <v>9524</v>
      </c>
      <c r="Q33" s="31">
        <v>1.8751287863177417E-2</v>
      </c>
      <c r="R33" s="46">
        <v>3640</v>
      </c>
      <c r="S33" s="46">
        <v>0</v>
      </c>
      <c r="T33" s="30">
        <v>5800</v>
      </c>
      <c r="U33" s="30">
        <v>77</v>
      </c>
      <c r="V33" s="30">
        <v>77</v>
      </c>
      <c r="W33" s="30">
        <v>0</v>
      </c>
      <c r="X33" s="30">
        <v>5723</v>
      </c>
      <c r="Y33" s="30">
        <v>77</v>
      </c>
      <c r="Z33" s="30">
        <v>5723</v>
      </c>
      <c r="AA33" s="31">
        <v>1.3275862068965517E-2</v>
      </c>
      <c r="AB33" s="31">
        <v>1.3275862068965517E-2</v>
      </c>
      <c r="AC33" s="30">
        <v>6453</v>
      </c>
      <c r="AD33" s="30">
        <v>4389</v>
      </c>
      <c r="AE33" s="30">
        <v>2064</v>
      </c>
      <c r="AF33" s="31">
        <v>0.68014876801487678</v>
      </c>
      <c r="AG33" s="30">
        <v>14331</v>
      </c>
      <c r="AH33" s="30">
        <v>4295</v>
      </c>
      <c r="AI33" s="30">
        <v>10036</v>
      </c>
      <c r="AJ33" s="31">
        <v>0.29969995115483916</v>
      </c>
      <c r="AK33" s="30">
        <v>36290</v>
      </c>
      <c r="AL33" s="30">
        <v>8943</v>
      </c>
      <c r="AM33" s="30">
        <v>27347</v>
      </c>
      <c r="AN33" s="47">
        <v>0.375</v>
      </c>
      <c r="AO33" s="9" t="s">
        <v>407</v>
      </c>
      <c r="AP33" s="48" t="s">
        <v>411</v>
      </c>
      <c r="AQ33" s="9" t="s">
        <v>407</v>
      </c>
      <c r="AR33" s="9" t="s">
        <v>407</v>
      </c>
    </row>
    <row r="34" spans="1:44" ht="12.75" customHeight="1" x14ac:dyDescent="0.15">
      <c r="A34" s="9" t="s">
        <v>168</v>
      </c>
      <c r="B34" s="9" t="s">
        <v>174</v>
      </c>
      <c r="C34" s="31">
        <v>0.625</v>
      </c>
      <c r="D34" s="45">
        <v>8</v>
      </c>
      <c r="E34" s="46">
        <v>2018</v>
      </c>
      <c r="F34" s="46">
        <v>2014</v>
      </c>
      <c r="G34" s="46" t="s">
        <v>403</v>
      </c>
      <c r="H34" s="9" t="s">
        <v>404</v>
      </c>
      <c r="I34" s="9" t="s">
        <v>405</v>
      </c>
      <c r="J34" s="9" t="s">
        <v>144</v>
      </c>
      <c r="K34" s="29" t="s">
        <v>174</v>
      </c>
      <c r="L34" s="30">
        <v>142</v>
      </c>
      <c r="M34" s="30">
        <v>47</v>
      </c>
      <c r="N34" s="30">
        <v>47</v>
      </c>
      <c r="O34" s="30">
        <v>0</v>
      </c>
      <c r="P34" s="30">
        <v>95</v>
      </c>
      <c r="Q34" s="31">
        <v>0.33098591549295775</v>
      </c>
      <c r="R34" s="46">
        <v>71</v>
      </c>
      <c r="S34" s="46">
        <v>0</v>
      </c>
      <c r="T34" s="30">
        <v>83</v>
      </c>
      <c r="U34" s="30">
        <v>17</v>
      </c>
      <c r="V34" s="30">
        <v>17</v>
      </c>
      <c r="W34" s="30">
        <v>0</v>
      </c>
      <c r="X34" s="30">
        <v>66</v>
      </c>
      <c r="Y34" s="30">
        <v>17</v>
      </c>
      <c r="Z34" s="30">
        <v>66</v>
      </c>
      <c r="AA34" s="31">
        <v>0.20481927710843373</v>
      </c>
      <c r="AB34" s="31">
        <v>0.20481927710843373</v>
      </c>
      <c r="AC34" s="30">
        <v>90</v>
      </c>
      <c r="AD34" s="30">
        <v>2</v>
      </c>
      <c r="AE34" s="30">
        <v>88</v>
      </c>
      <c r="AF34" s="31">
        <v>2.2222222222222223E-2</v>
      </c>
      <c r="AG34" s="30">
        <v>242</v>
      </c>
      <c r="AH34" s="30">
        <v>213</v>
      </c>
      <c r="AI34" s="30">
        <v>29</v>
      </c>
      <c r="AJ34" s="31">
        <v>0.8801652892561983</v>
      </c>
      <c r="AK34" s="30">
        <v>557</v>
      </c>
      <c r="AL34" s="30">
        <v>279</v>
      </c>
      <c r="AM34" s="30">
        <v>278</v>
      </c>
      <c r="AN34" s="47">
        <v>0.5</v>
      </c>
      <c r="AO34" s="9" t="s">
        <v>407</v>
      </c>
      <c r="AP34" s="48" t="s">
        <v>411</v>
      </c>
      <c r="AQ34" s="9" t="s">
        <v>407</v>
      </c>
      <c r="AR34" s="9" t="s">
        <v>412</v>
      </c>
    </row>
    <row r="35" spans="1:44" ht="12.75" customHeight="1" x14ac:dyDescent="0.15">
      <c r="A35" s="9" t="s">
        <v>316</v>
      </c>
      <c r="B35" s="9" t="s">
        <v>317</v>
      </c>
      <c r="C35" s="31">
        <v>0.625</v>
      </c>
      <c r="D35" s="45">
        <v>8</v>
      </c>
      <c r="E35" s="46">
        <v>2018</v>
      </c>
      <c r="F35" s="46">
        <v>2014</v>
      </c>
      <c r="G35" s="46" t="s">
        <v>403</v>
      </c>
      <c r="H35" s="9" t="s">
        <v>404</v>
      </c>
      <c r="I35" s="9" t="s">
        <v>405</v>
      </c>
      <c r="J35" s="9" t="s">
        <v>144</v>
      </c>
      <c r="K35" s="49" t="s">
        <v>317</v>
      </c>
      <c r="L35" s="30">
        <v>872</v>
      </c>
      <c r="M35" s="30">
        <v>0</v>
      </c>
      <c r="N35" s="30">
        <v>0</v>
      </c>
      <c r="O35" s="30">
        <v>0</v>
      </c>
      <c r="P35" s="30">
        <v>872</v>
      </c>
      <c r="Q35" s="31">
        <v>0</v>
      </c>
      <c r="R35" s="46">
        <v>436</v>
      </c>
      <c r="S35" s="46">
        <v>0</v>
      </c>
      <c r="T35" s="30">
        <v>593</v>
      </c>
      <c r="U35" s="30">
        <v>0</v>
      </c>
      <c r="V35" s="30">
        <v>0</v>
      </c>
      <c r="W35" s="30">
        <v>0</v>
      </c>
      <c r="X35" s="30">
        <v>593</v>
      </c>
      <c r="Y35" s="30">
        <v>0</v>
      </c>
      <c r="Z35" s="30">
        <v>593</v>
      </c>
      <c r="AA35" s="31">
        <v>0</v>
      </c>
      <c r="AB35" s="31">
        <v>0</v>
      </c>
      <c r="AC35" s="30">
        <v>685</v>
      </c>
      <c r="AD35" s="30">
        <v>0</v>
      </c>
      <c r="AE35" s="30">
        <v>685</v>
      </c>
      <c r="AF35" s="31">
        <v>0</v>
      </c>
      <c r="AG35" s="30">
        <v>1642</v>
      </c>
      <c r="AH35" s="30">
        <v>1</v>
      </c>
      <c r="AI35" s="30">
        <v>1641</v>
      </c>
      <c r="AJ35" s="31">
        <v>6.0901339829476245E-4</v>
      </c>
      <c r="AK35" s="30">
        <v>3792</v>
      </c>
      <c r="AL35" s="30">
        <v>1</v>
      </c>
      <c r="AM35" s="30">
        <v>3791</v>
      </c>
      <c r="AN35" s="47">
        <v>0.5</v>
      </c>
      <c r="AO35" s="9" t="s">
        <v>407</v>
      </c>
      <c r="AP35" s="48" t="s">
        <v>411</v>
      </c>
      <c r="AQ35" s="9" t="s">
        <v>407</v>
      </c>
      <c r="AR35" s="9" t="s">
        <v>407</v>
      </c>
    </row>
    <row r="36" spans="1:44" ht="12.75" customHeight="1" x14ac:dyDescent="0.15">
      <c r="A36" s="9" t="s">
        <v>352</v>
      </c>
      <c r="B36" s="9" t="s">
        <v>354</v>
      </c>
      <c r="C36" s="31">
        <v>0.625</v>
      </c>
      <c r="D36" s="45">
        <v>8</v>
      </c>
      <c r="E36" s="46">
        <v>2018</v>
      </c>
      <c r="F36" s="46">
        <v>2014</v>
      </c>
      <c r="G36" s="46" t="s">
        <v>403</v>
      </c>
      <c r="H36" s="9" t="s">
        <v>404</v>
      </c>
      <c r="I36" s="9" t="s">
        <v>405</v>
      </c>
      <c r="J36" s="9" t="s">
        <v>144</v>
      </c>
      <c r="K36" s="49" t="s">
        <v>354</v>
      </c>
      <c r="L36" s="30">
        <v>188</v>
      </c>
      <c r="M36" s="30">
        <v>0</v>
      </c>
      <c r="N36" s="30">
        <v>0</v>
      </c>
      <c r="O36" s="30">
        <v>0</v>
      </c>
      <c r="P36" s="30">
        <v>188</v>
      </c>
      <c r="Q36" s="31">
        <v>0</v>
      </c>
      <c r="R36" s="46">
        <v>94</v>
      </c>
      <c r="S36" s="46">
        <v>0</v>
      </c>
      <c r="T36" s="30">
        <v>138</v>
      </c>
      <c r="U36" s="30">
        <v>0</v>
      </c>
      <c r="V36" s="30">
        <v>0</v>
      </c>
      <c r="W36" s="30">
        <v>0</v>
      </c>
      <c r="X36" s="30">
        <v>138</v>
      </c>
      <c r="Y36" s="30">
        <v>0</v>
      </c>
      <c r="Z36" s="30">
        <v>138</v>
      </c>
      <c r="AA36" s="31">
        <v>0</v>
      </c>
      <c r="AB36" s="31">
        <v>0</v>
      </c>
      <c r="AC36" s="30">
        <v>154</v>
      </c>
      <c r="AD36" s="30">
        <v>2</v>
      </c>
      <c r="AE36" s="30">
        <v>152</v>
      </c>
      <c r="AF36" s="31">
        <v>1.2987012987012988E-2</v>
      </c>
      <c r="AG36" s="30">
        <v>363</v>
      </c>
      <c r="AH36" s="30">
        <v>1</v>
      </c>
      <c r="AI36" s="30">
        <v>362</v>
      </c>
      <c r="AJ36" s="31">
        <v>2.7548209366391185E-3</v>
      </c>
      <c r="AK36" s="30">
        <v>843</v>
      </c>
      <c r="AL36" s="30">
        <v>3</v>
      </c>
      <c r="AM36" s="30">
        <v>840</v>
      </c>
      <c r="AN36" s="47">
        <v>0.5</v>
      </c>
      <c r="AO36" s="9" t="s">
        <v>407</v>
      </c>
      <c r="AP36" s="48" t="s">
        <v>411</v>
      </c>
      <c r="AQ36" s="9" t="s">
        <v>407</v>
      </c>
      <c r="AR36" s="9" t="s">
        <v>407</v>
      </c>
    </row>
    <row r="37" spans="1:44" ht="12.75" customHeight="1" x14ac:dyDescent="0.15">
      <c r="A37" s="9" t="s">
        <v>316</v>
      </c>
      <c r="B37" s="9" t="s">
        <v>318</v>
      </c>
      <c r="C37" s="31">
        <v>0.625</v>
      </c>
      <c r="D37" s="45">
        <v>8</v>
      </c>
      <c r="E37" s="46">
        <v>2018</v>
      </c>
      <c r="F37" s="46">
        <v>2014</v>
      </c>
      <c r="G37" s="46" t="s">
        <v>403</v>
      </c>
      <c r="H37" s="9" t="s">
        <v>404</v>
      </c>
      <c r="I37" s="9" t="s">
        <v>405</v>
      </c>
      <c r="J37" s="9" t="s">
        <v>144</v>
      </c>
      <c r="K37" s="49" t="s">
        <v>318</v>
      </c>
      <c r="L37" s="30">
        <v>1267</v>
      </c>
      <c r="M37" s="30">
        <v>0</v>
      </c>
      <c r="N37" s="30">
        <v>0</v>
      </c>
      <c r="O37" s="30">
        <v>0</v>
      </c>
      <c r="P37" s="30">
        <v>1267</v>
      </c>
      <c r="Q37" s="31">
        <v>0</v>
      </c>
      <c r="R37" s="46">
        <v>634</v>
      </c>
      <c r="S37" s="46">
        <v>0</v>
      </c>
      <c r="T37" s="30">
        <v>854</v>
      </c>
      <c r="U37" s="30">
        <v>0</v>
      </c>
      <c r="V37" s="30">
        <v>0</v>
      </c>
      <c r="W37" s="30">
        <v>0</v>
      </c>
      <c r="X37" s="30">
        <v>854</v>
      </c>
      <c r="Y37" s="30">
        <v>0</v>
      </c>
      <c r="Z37" s="30">
        <v>854</v>
      </c>
      <c r="AA37" s="31">
        <v>0</v>
      </c>
      <c r="AB37" s="31">
        <v>0</v>
      </c>
      <c r="AC37" s="30">
        <v>969</v>
      </c>
      <c r="AD37" s="30">
        <v>323</v>
      </c>
      <c r="AE37" s="30">
        <v>646</v>
      </c>
      <c r="AF37" s="31">
        <v>0.33333333333333331</v>
      </c>
      <c r="AG37" s="30">
        <v>2160</v>
      </c>
      <c r="AH37" s="30">
        <v>423</v>
      </c>
      <c r="AI37" s="30">
        <v>1737</v>
      </c>
      <c r="AJ37" s="31">
        <v>0.19583333333333333</v>
      </c>
      <c r="AK37" s="30">
        <v>5250</v>
      </c>
      <c r="AL37" s="30">
        <v>746</v>
      </c>
      <c r="AM37" s="30">
        <v>4504</v>
      </c>
      <c r="AN37" s="47">
        <v>0.5</v>
      </c>
      <c r="AO37" s="9" t="s">
        <v>407</v>
      </c>
      <c r="AP37" s="48" t="s">
        <v>438</v>
      </c>
      <c r="AQ37" s="9" t="s">
        <v>407</v>
      </c>
      <c r="AR37" s="9" t="s">
        <v>407</v>
      </c>
    </row>
    <row r="38" spans="1:44" ht="12.75" customHeight="1" x14ac:dyDescent="0.15">
      <c r="A38" s="9" t="s">
        <v>168</v>
      </c>
      <c r="B38" s="9" t="s">
        <v>175</v>
      </c>
      <c r="C38" s="31">
        <v>0.625</v>
      </c>
      <c r="D38" s="45">
        <v>8</v>
      </c>
      <c r="E38" s="46">
        <v>2018</v>
      </c>
      <c r="F38" s="46">
        <v>2014</v>
      </c>
      <c r="G38" s="46" t="s">
        <v>403</v>
      </c>
      <c r="H38" s="9" t="s">
        <v>404</v>
      </c>
      <c r="I38" s="9" t="s">
        <v>405</v>
      </c>
      <c r="J38" s="9" t="s">
        <v>144</v>
      </c>
      <c r="K38" s="49" t="s">
        <v>175</v>
      </c>
      <c r="L38" s="30">
        <v>11</v>
      </c>
      <c r="M38" s="30">
        <v>65</v>
      </c>
      <c r="N38" s="30">
        <v>65</v>
      </c>
      <c r="O38" s="30">
        <v>0</v>
      </c>
      <c r="P38" s="30">
        <v>0</v>
      </c>
      <c r="Q38" s="31">
        <v>5.9090909090909092</v>
      </c>
      <c r="R38" s="46">
        <v>6</v>
      </c>
      <c r="S38" s="46">
        <v>59</v>
      </c>
      <c r="T38" s="30">
        <v>7</v>
      </c>
      <c r="U38" s="30">
        <v>0</v>
      </c>
      <c r="V38" s="30">
        <v>0</v>
      </c>
      <c r="W38" s="30">
        <v>0</v>
      </c>
      <c r="X38" s="30">
        <v>7</v>
      </c>
      <c r="Y38" s="30">
        <v>59</v>
      </c>
      <c r="Z38" s="30">
        <v>0</v>
      </c>
      <c r="AA38" s="31">
        <v>0</v>
      </c>
      <c r="AB38" s="31">
        <v>8.4285714285714288</v>
      </c>
      <c r="AC38" s="30">
        <v>8</v>
      </c>
      <c r="AD38" s="30">
        <v>3</v>
      </c>
      <c r="AE38" s="30">
        <v>5</v>
      </c>
      <c r="AF38" s="31">
        <v>0.375</v>
      </c>
      <c r="AG38" s="30">
        <v>21</v>
      </c>
      <c r="AH38" s="30">
        <v>72</v>
      </c>
      <c r="AI38" s="30">
        <v>0</v>
      </c>
      <c r="AJ38" s="31">
        <v>3.4285714285714284</v>
      </c>
      <c r="AK38" s="30">
        <v>47</v>
      </c>
      <c r="AL38" s="30">
        <v>140</v>
      </c>
      <c r="AM38" s="30">
        <v>12</v>
      </c>
      <c r="AN38" s="47">
        <v>0.5</v>
      </c>
      <c r="AO38" s="9" t="s">
        <v>412</v>
      </c>
      <c r="AP38" s="48" t="s">
        <v>408</v>
      </c>
      <c r="AQ38" s="9" t="s">
        <v>412</v>
      </c>
      <c r="AR38" s="9" t="s">
        <v>407</v>
      </c>
    </row>
    <row r="39" spans="1:44" ht="12.75" customHeight="1" x14ac:dyDescent="0.15">
      <c r="A39" s="9" t="s">
        <v>168</v>
      </c>
      <c r="B39" s="9" t="s">
        <v>176</v>
      </c>
      <c r="C39" s="31">
        <v>0.625</v>
      </c>
      <c r="D39" s="45">
        <v>8</v>
      </c>
      <c r="E39" s="46">
        <v>2018</v>
      </c>
      <c r="F39" s="46">
        <v>2014</v>
      </c>
      <c r="G39" s="46" t="s">
        <v>403</v>
      </c>
      <c r="H39" s="9" t="s">
        <v>404</v>
      </c>
      <c r="I39" s="9" t="s">
        <v>405</v>
      </c>
      <c r="J39" s="9" t="s">
        <v>144</v>
      </c>
      <c r="K39" s="49" t="s">
        <v>176</v>
      </c>
      <c r="L39" s="30">
        <v>11</v>
      </c>
      <c r="M39" s="30">
        <v>0</v>
      </c>
      <c r="N39" s="30">
        <v>0</v>
      </c>
      <c r="O39" s="30">
        <v>0</v>
      </c>
      <c r="P39" s="30">
        <v>11</v>
      </c>
      <c r="Q39" s="31">
        <v>0</v>
      </c>
      <c r="R39" s="46">
        <v>6</v>
      </c>
      <c r="S39" s="46">
        <v>0</v>
      </c>
      <c r="T39" s="30">
        <v>7</v>
      </c>
      <c r="U39" s="30">
        <v>0</v>
      </c>
      <c r="V39" s="30">
        <v>0</v>
      </c>
      <c r="W39" s="30">
        <v>0</v>
      </c>
      <c r="X39" s="30">
        <v>7</v>
      </c>
      <c r="Y39" s="30">
        <v>0</v>
      </c>
      <c r="Z39" s="30">
        <v>7</v>
      </c>
      <c r="AA39" s="31">
        <v>0</v>
      </c>
      <c r="AB39" s="31">
        <v>0</v>
      </c>
      <c r="AC39" s="30">
        <v>8</v>
      </c>
      <c r="AD39" s="30">
        <v>10</v>
      </c>
      <c r="AE39" s="30">
        <v>0</v>
      </c>
      <c r="AF39" s="31">
        <v>1.25</v>
      </c>
      <c r="AG39" s="30">
        <v>20</v>
      </c>
      <c r="AH39" s="30">
        <v>17</v>
      </c>
      <c r="AI39" s="30">
        <v>3</v>
      </c>
      <c r="AJ39" s="31">
        <v>0.85</v>
      </c>
      <c r="AK39" s="30">
        <v>46</v>
      </c>
      <c r="AL39" s="30">
        <v>27</v>
      </c>
      <c r="AM39" s="30">
        <v>21</v>
      </c>
      <c r="AN39" s="47">
        <v>0.5</v>
      </c>
      <c r="AO39" s="9" t="s">
        <v>407</v>
      </c>
      <c r="AP39" s="48" t="s">
        <v>408</v>
      </c>
      <c r="AQ39" s="9" t="s">
        <v>407</v>
      </c>
      <c r="AR39" s="9" t="s">
        <v>412</v>
      </c>
    </row>
    <row r="40" spans="1:44" ht="12.75" customHeight="1" x14ac:dyDescent="0.15">
      <c r="A40" s="9" t="s">
        <v>168</v>
      </c>
      <c r="B40" s="9" t="s">
        <v>177</v>
      </c>
      <c r="C40" s="31">
        <v>0.625</v>
      </c>
      <c r="D40" s="45">
        <v>8</v>
      </c>
      <c r="E40" s="46">
        <v>2018</v>
      </c>
      <c r="F40" s="46">
        <v>2014</v>
      </c>
      <c r="G40" s="46" t="s">
        <v>403</v>
      </c>
      <c r="H40" s="9" t="s">
        <v>404</v>
      </c>
      <c r="I40" s="9" t="s">
        <v>405</v>
      </c>
      <c r="J40" s="9" t="s">
        <v>144</v>
      </c>
      <c r="K40" s="49" t="s">
        <v>177</v>
      </c>
      <c r="L40" s="30">
        <v>1</v>
      </c>
      <c r="M40" s="30">
        <v>0</v>
      </c>
      <c r="N40" s="30">
        <v>0</v>
      </c>
      <c r="O40" s="30">
        <v>0</v>
      </c>
      <c r="P40" s="30">
        <v>1</v>
      </c>
      <c r="Q40" s="31">
        <v>0</v>
      </c>
      <c r="R40" s="46">
        <v>1</v>
      </c>
      <c r="S40" s="46">
        <v>0</v>
      </c>
      <c r="T40" s="30">
        <v>1</v>
      </c>
      <c r="U40" s="30">
        <v>6</v>
      </c>
      <c r="V40" s="30">
        <v>6</v>
      </c>
      <c r="W40" s="30">
        <v>0</v>
      </c>
      <c r="X40" s="30">
        <v>0</v>
      </c>
      <c r="Y40" s="30">
        <v>6</v>
      </c>
      <c r="Z40" s="30">
        <v>0</v>
      </c>
      <c r="AA40" s="31">
        <v>6</v>
      </c>
      <c r="AB40" s="31">
        <v>6</v>
      </c>
      <c r="AC40" s="30">
        <v>0</v>
      </c>
      <c r="AD40" s="30">
        <v>6</v>
      </c>
      <c r="AE40" s="30">
        <v>0</v>
      </c>
      <c r="AF40" s="31" t="s">
        <v>429</v>
      </c>
      <c r="AG40" s="30">
        <v>0</v>
      </c>
      <c r="AH40" s="30">
        <v>291</v>
      </c>
      <c r="AI40" s="30">
        <v>0</v>
      </c>
      <c r="AJ40" s="31" t="s">
        <v>429</v>
      </c>
      <c r="AK40" s="30">
        <v>2</v>
      </c>
      <c r="AL40" s="30">
        <v>303</v>
      </c>
      <c r="AM40" s="30">
        <v>1</v>
      </c>
      <c r="AN40" s="47">
        <v>0.5</v>
      </c>
      <c r="AO40" s="9" t="s">
        <v>407</v>
      </c>
      <c r="AP40" s="48" t="s">
        <v>411</v>
      </c>
      <c r="AQ40" s="9" t="s">
        <v>407</v>
      </c>
      <c r="AR40" s="9" t="s">
        <v>412</v>
      </c>
    </row>
    <row r="41" spans="1:44" ht="12.75" customHeight="1" x14ac:dyDescent="0.15">
      <c r="A41" s="9" t="s">
        <v>449</v>
      </c>
      <c r="B41" s="9" t="s">
        <v>470</v>
      </c>
      <c r="C41" s="31">
        <v>0.5</v>
      </c>
      <c r="D41" s="45">
        <v>8</v>
      </c>
      <c r="E41" s="46">
        <v>2019</v>
      </c>
      <c r="F41" s="46">
        <v>2015</v>
      </c>
      <c r="G41" s="46">
        <v>2022</v>
      </c>
      <c r="H41" s="9" t="s">
        <v>413</v>
      </c>
      <c r="I41" s="9" t="s">
        <v>414</v>
      </c>
      <c r="J41" s="9" t="s">
        <v>67</v>
      </c>
      <c r="K41" s="49" t="s">
        <v>470</v>
      </c>
      <c r="L41" s="30">
        <v>116</v>
      </c>
      <c r="M41" s="30">
        <v>0</v>
      </c>
      <c r="N41" s="30">
        <v>0</v>
      </c>
      <c r="O41" s="30">
        <v>0</v>
      </c>
      <c r="P41" s="30">
        <v>116</v>
      </c>
      <c r="Q41" s="31">
        <v>0</v>
      </c>
      <c r="R41" s="46">
        <v>58</v>
      </c>
      <c r="S41" s="46">
        <v>0</v>
      </c>
      <c r="T41" s="30">
        <v>63</v>
      </c>
      <c r="U41" s="30">
        <v>0</v>
      </c>
      <c r="V41" s="30">
        <v>0</v>
      </c>
      <c r="W41" s="30">
        <v>0</v>
      </c>
      <c r="X41" s="30">
        <v>63</v>
      </c>
      <c r="Y41" s="30">
        <v>0</v>
      </c>
      <c r="Z41" s="30">
        <v>63</v>
      </c>
      <c r="AA41" s="31">
        <v>0</v>
      </c>
      <c r="AB41" s="31">
        <v>0</v>
      </c>
      <c r="AC41" s="30">
        <v>67</v>
      </c>
      <c r="AD41" s="30">
        <v>13</v>
      </c>
      <c r="AE41" s="30">
        <v>54</v>
      </c>
      <c r="AF41" s="31">
        <v>0.19402985074626866</v>
      </c>
      <c r="AG41" s="30">
        <v>222</v>
      </c>
      <c r="AH41" s="30">
        <v>147</v>
      </c>
      <c r="AI41" s="30">
        <v>75</v>
      </c>
      <c r="AJ41" s="31">
        <v>0.66216216216216217</v>
      </c>
      <c r="AK41" s="30">
        <v>468</v>
      </c>
      <c r="AL41" s="30">
        <v>160</v>
      </c>
      <c r="AM41" s="30">
        <v>308</v>
      </c>
      <c r="AN41" s="47">
        <v>0.5</v>
      </c>
      <c r="AO41" s="9" t="s">
        <v>407</v>
      </c>
      <c r="AP41" s="48" t="s">
        <v>411</v>
      </c>
      <c r="AQ41" s="9" t="s">
        <v>407</v>
      </c>
      <c r="AR41" s="9" t="s">
        <v>412</v>
      </c>
    </row>
    <row r="42" spans="1:44" ht="12.75" customHeight="1" x14ac:dyDescent="0.15">
      <c r="A42" s="9" t="s">
        <v>229</v>
      </c>
      <c r="B42" s="9" t="s">
        <v>230</v>
      </c>
      <c r="C42" s="31">
        <v>0.5</v>
      </c>
      <c r="D42" s="45">
        <v>8</v>
      </c>
      <c r="E42" s="46">
        <v>2019</v>
      </c>
      <c r="F42" s="46">
        <v>2015</v>
      </c>
      <c r="G42" s="46">
        <v>2022</v>
      </c>
      <c r="H42" s="9" t="s">
        <v>413</v>
      </c>
      <c r="I42" s="9" t="s">
        <v>414</v>
      </c>
      <c r="J42" s="9" t="s">
        <v>67</v>
      </c>
      <c r="K42" s="49" t="s">
        <v>230</v>
      </c>
      <c r="L42" s="30">
        <v>4</v>
      </c>
      <c r="M42" s="30">
        <v>0</v>
      </c>
      <c r="N42" s="30">
        <v>0</v>
      </c>
      <c r="O42" s="30">
        <v>0</v>
      </c>
      <c r="P42" s="30">
        <v>4</v>
      </c>
      <c r="Q42" s="31">
        <v>0</v>
      </c>
      <c r="R42" s="46">
        <v>2</v>
      </c>
      <c r="S42" s="46">
        <v>0</v>
      </c>
      <c r="T42" s="30">
        <v>3</v>
      </c>
      <c r="U42" s="30">
        <v>0</v>
      </c>
      <c r="V42" s="30">
        <v>0</v>
      </c>
      <c r="W42" s="30">
        <v>0</v>
      </c>
      <c r="X42" s="30">
        <v>3</v>
      </c>
      <c r="Y42" s="30">
        <v>0</v>
      </c>
      <c r="Z42" s="30">
        <v>3</v>
      </c>
      <c r="AA42" s="31">
        <v>0</v>
      </c>
      <c r="AB42" s="31">
        <v>0</v>
      </c>
      <c r="AC42" s="30">
        <v>4</v>
      </c>
      <c r="AD42" s="30">
        <v>2</v>
      </c>
      <c r="AE42" s="30">
        <v>2</v>
      </c>
      <c r="AF42" s="31">
        <v>0.5</v>
      </c>
      <c r="AG42" s="30">
        <v>5</v>
      </c>
      <c r="AH42" s="30">
        <v>0</v>
      </c>
      <c r="AI42" s="30">
        <v>5</v>
      </c>
      <c r="AJ42" s="31">
        <v>0</v>
      </c>
      <c r="AK42" s="30">
        <v>16</v>
      </c>
      <c r="AL42" s="30">
        <v>2</v>
      </c>
      <c r="AM42" s="30">
        <v>14</v>
      </c>
      <c r="AN42" s="47">
        <v>0.5</v>
      </c>
      <c r="AO42" s="9" t="s">
        <v>407</v>
      </c>
      <c r="AP42" s="48" t="s">
        <v>411</v>
      </c>
      <c r="AQ42" s="9" t="s">
        <v>407</v>
      </c>
      <c r="AR42" s="9" t="s">
        <v>407</v>
      </c>
    </row>
    <row r="43" spans="1:44" ht="12.75" customHeight="1" x14ac:dyDescent="0.15">
      <c r="A43" s="9" t="s">
        <v>472</v>
      </c>
      <c r="B43" s="9" t="s">
        <v>473</v>
      </c>
      <c r="C43" s="31">
        <v>0.5</v>
      </c>
      <c r="D43" s="45">
        <v>8</v>
      </c>
      <c r="E43" s="46">
        <v>2019</v>
      </c>
      <c r="F43" s="46">
        <v>2015</v>
      </c>
      <c r="G43" s="46">
        <v>2022</v>
      </c>
      <c r="H43" s="9" t="s">
        <v>413</v>
      </c>
      <c r="I43" s="9" t="s">
        <v>414</v>
      </c>
      <c r="J43" s="9" t="s">
        <v>67</v>
      </c>
      <c r="K43" s="49" t="s">
        <v>473</v>
      </c>
      <c r="L43" s="30">
        <v>94</v>
      </c>
      <c r="M43" s="30">
        <v>1</v>
      </c>
      <c r="N43" s="30">
        <v>1</v>
      </c>
      <c r="O43" s="30">
        <v>0</v>
      </c>
      <c r="P43" s="30">
        <v>93</v>
      </c>
      <c r="Q43" s="31">
        <v>1.0638297872340425E-2</v>
      </c>
      <c r="R43" s="46">
        <v>47</v>
      </c>
      <c r="S43" s="46">
        <v>0</v>
      </c>
      <c r="T43" s="30">
        <v>54</v>
      </c>
      <c r="U43" s="30">
        <v>3</v>
      </c>
      <c r="V43" s="30">
        <v>3</v>
      </c>
      <c r="W43" s="30">
        <v>0</v>
      </c>
      <c r="X43" s="30">
        <v>51</v>
      </c>
      <c r="Y43" s="30">
        <v>3</v>
      </c>
      <c r="Z43" s="30">
        <v>51</v>
      </c>
      <c r="AA43" s="31">
        <v>5.5555555555555552E-2</v>
      </c>
      <c r="AB43" s="31">
        <v>5.5555555555555552E-2</v>
      </c>
      <c r="AC43" s="30">
        <v>56</v>
      </c>
      <c r="AD43" s="30">
        <v>3</v>
      </c>
      <c r="AE43" s="30">
        <v>53</v>
      </c>
      <c r="AF43" s="31">
        <v>5.3571428571428568E-2</v>
      </c>
      <c r="AG43" s="30">
        <v>123</v>
      </c>
      <c r="AH43" s="30">
        <v>15</v>
      </c>
      <c r="AI43" s="30">
        <v>108</v>
      </c>
      <c r="AJ43" s="31">
        <v>0.12195121951219512</v>
      </c>
      <c r="AK43" s="30">
        <v>327</v>
      </c>
      <c r="AL43" s="30">
        <v>22</v>
      </c>
      <c r="AM43" s="30">
        <v>305</v>
      </c>
      <c r="AN43" s="47">
        <v>0.5</v>
      </c>
      <c r="AO43" s="9" t="s">
        <v>407</v>
      </c>
      <c r="AP43" s="48" t="s">
        <v>411</v>
      </c>
      <c r="AQ43" s="9" t="s">
        <v>407</v>
      </c>
      <c r="AR43" s="9" t="s">
        <v>407</v>
      </c>
    </row>
    <row r="44" spans="1:44" ht="12.75" customHeight="1" x14ac:dyDescent="0.15">
      <c r="A44" s="9" t="s">
        <v>66</v>
      </c>
      <c r="B44" s="9" t="s">
        <v>70</v>
      </c>
      <c r="C44" s="31">
        <v>0.5</v>
      </c>
      <c r="D44" s="45">
        <v>8</v>
      </c>
      <c r="E44" s="46">
        <v>2019</v>
      </c>
      <c r="F44" s="46">
        <v>2015</v>
      </c>
      <c r="G44" s="46">
        <v>2022</v>
      </c>
      <c r="H44" s="9" t="s">
        <v>413</v>
      </c>
      <c r="I44" s="9" t="s">
        <v>414</v>
      </c>
      <c r="J44" s="9" t="s">
        <v>67</v>
      </c>
      <c r="K44" s="49" t="s">
        <v>70</v>
      </c>
      <c r="L44" s="30">
        <v>532</v>
      </c>
      <c r="M44" s="30">
        <v>86</v>
      </c>
      <c r="N44" s="30">
        <v>86</v>
      </c>
      <c r="O44" s="30">
        <v>0</v>
      </c>
      <c r="P44" s="30">
        <v>446</v>
      </c>
      <c r="Q44" s="31">
        <v>0.16165413533834586</v>
      </c>
      <c r="R44" s="46">
        <v>266</v>
      </c>
      <c r="S44" s="46">
        <v>0</v>
      </c>
      <c r="T44" s="30">
        <v>442</v>
      </c>
      <c r="U44" s="30">
        <v>17</v>
      </c>
      <c r="V44" s="30">
        <v>17</v>
      </c>
      <c r="W44" s="30">
        <v>0</v>
      </c>
      <c r="X44" s="30">
        <v>425</v>
      </c>
      <c r="Y44" s="30">
        <v>17</v>
      </c>
      <c r="Z44" s="30">
        <v>425</v>
      </c>
      <c r="AA44" s="31">
        <v>3.8461538461538464E-2</v>
      </c>
      <c r="AB44" s="31">
        <v>3.8461538461538464E-2</v>
      </c>
      <c r="AC44" s="30">
        <v>584</v>
      </c>
      <c r="AD44" s="30">
        <v>132</v>
      </c>
      <c r="AE44" s="30">
        <v>452</v>
      </c>
      <c r="AF44" s="31">
        <v>0.22602739726027396</v>
      </c>
      <c r="AG44" s="30">
        <v>1401</v>
      </c>
      <c r="AH44" s="30">
        <v>1132</v>
      </c>
      <c r="AI44" s="30">
        <v>269</v>
      </c>
      <c r="AJ44" s="31">
        <v>0.80799428979300503</v>
      </c>
      <c r="AK44" s="30">
        <v>2959</v>
      </c>
      <c r="AL44" s="30">
        <v>1367</v>
      </c>
      <c r="AM44" s="30">
        <v>1592</v>
      </c>
      <c r="AN44" s="47">
        <v>0.5</v>
      </c>
      <c r="AO44" s="9" t="s">
        <v>407</v>
      </c>
      <c r="AP44" s="48" t="s">
        <v>411</v>
      </c>
      <c r="AQ44" s="9" t="s">
        <v>407</v>
      </c>
      <c r="AR44" s="9" t="s">
        <v>412</v>
      </c>
    </row>
    <row r="45" spans="1:44" ht="12.75" customHeight="1" x14ac:dyDescent="0.15">
      <c r="A45" s="9" t="s">
        <v>168</v>
      </c>
      <c r="B45" s="9" t="s">
        <v>178</v>
      </c>
      <c r="C45" s="31">
        <v>0.625</v>
      </c>
      <c r="D45" s="45">
        <v>8</v>
      </c>
      <c r="E45" s="46">
        <v>2018</v>
      </c>
      <c r="F45" s="46">
        <v>2014</v>
      </c>
      <c r="G45" s="46" t="s">
        <v>403</v>
      </c>
      <c r="H45" s="9" t="s">
        <v>404</v>
      </c>
      <c r="I45" s="9" t="s">
        <v>405</v>
      </c>
      <c r="J45" s="9" t="s">
        <v>144</v>
      </c>
      <c r="K45" s="49" t="s">
        <v>178</v>
      </c>
      <c r="L45" s="30">
        <v>1</v>
      </c>
      <c r="M45" s="30">
        <v>4</v>
      </c>
      <c r="N45" s="30">
        <v>2</v>
      </c>
      <c r="O45" s="30">
        <v>2</v>
      </c>
      <c r="P45" s="30">
        <v>0</v>
      </c>
      <c r="Q45" s="31">
        <v>4</v>
      </c>
      <c r="R45" s="46">
        <v>1</v>
      </c>
      <c r="S45" s="46">
        <v>3</v>
      </c>
      <c r="T45" s="30">
        <v>1</v>
      </c>
      <c r="U45" s="30">
        <v>3</v>
      </c>
      <c r="V45" s="30">
        <v>3</v>
      </c>
      <c r="W45" s="30">
        <v>0</v>
      </c>
      <c r="X45" s="30">
        <v>0</v>
      </c>
      <c r="Y45" s="30">
        <v>6</v>
      </c>
      <c r="Z45" s="30">
        <v>0</v>
      </c>
      <c r="AA45" s="31">
        <v>3</v>
      </c>
      <c r="AB45" s="31">
        <v>6</v>
      </c>
      <c r="AC45" s="30">
        <v>1</v>
      </c>
      <c r="AD45" s="30">
        <v>2</v>
      </c>
      <c r="AE45" s="30">
        <v>0</v>
      </c>
      <c r="AF45" s="31">
        <v>2</v>
      </c>
      <c r="AG45" s="30">
        <v>0</v>
      </c>
      <c r="AH45" s="30">
        <v>98</v>
      </c>
      <c r="AI45" s="30">
        <v>0</v>
      </c>
      <c r="AJ45" s="31" t="s">
        <v>429</v>
      </c>
      <c r="AK45" s="30">
        <v>3</v>
      </c>
      <c r="AL45" s="30">
        <v>107</v>
      </c>
      <c r="AM45" s="30">
        <v>0</v>
      </c>
      <c r="AN45" s="47">
        <v>0.5</v>
      </c>
      <c r="AO45" s="9" t="s">
        <v>412</v>
      </c>
      <c r="AP45" s="48" t="s">
        <v>411</v>
      </c>
      <c r="AQ45" s="9" t="s">
        <v>412</v>
      </c>
      <c r="AR45" s="9" t="s">
        <v>407</v>
      </c>
    </row>
    <row r="46" spans="1:44" ht="12.75" customHeight="1" x14ac:dyDescent="0.15">
      <c r="A46" s="9" t="s">
        <v>352</v>
      </c>
      <c r="B46" s="9" t="s">
        <v>474</v>
      </c>
      <c r="C46" s="31">
        <v>0.625</v>
      </c>
      <c r="D46" s="45">
        <v>8</v>
      </c>
      <c r="E46" s="46">
        <v>2018</v>
      </c>
      <c r="F46" s="46">
        <v>2014</v>
      </c>
      <c r="G46" s="46" t="s">
        <v>403</v>
      </c>
      <c r="H46" s="9" t="s">
        <v>404</v>
      </c>
      <c r="I46" s="9" t="s">
        <v>405</v>
      </c>
      <c r="J46" s="9" t="s">
        <v>144</v>
      </c>
      <c r="K46" s="49" t="s">
        <v>474</v>
      </c>
      <c r="L46" s="30">
        <v>1</v>
      </c>
      <c r="M46" s="30">
        <v>0</v>
      </c>
      <c r="N46" s="30">
        <v>0</v>
      </c>
      <c r="O46" s="30">
        <v>0</v>
      </c>
      <c r="P46" s="30">
        <v>1</v>
      </c>
      <c r="Q46" s="31">
        <v>0</v>
      </c>
      <c r="R46" s="46">
        <v>1</v>
      </c>
      <c r="S46" s="46">
        <v>0</v>
      </c>
      <c r="T46" s="30">
        <v>1</v>
      </c>
      <c r="U46" s="30">
        <v>2</v>
      </c>
      <c r="V46" s="30">
        <v>0</v>
      </c>
      <c r="W46" s="30">
        <v>2</v>
      </c>
      <c r="X46" s="30">
        <v>0</v>
      </c>
      <c r="Y46" s="30">
        <v>2</v>
      </c>
      <c r="Z46" s="30">
        <v>0</v>
      </c>
      <c r="AA46" s="31">
        <v>2</v>
      </c>
      <c r="AB46" s="31">
        <v>2</v>
      </c>
      <c r="AC46" s="30">
        <v>0</v>
      </c>
      <c r="AD46" s="30">
        <v>9</v>
      </c>
      <c r="AE46" s="30">
        <v>0</v>
      </c>
      <c r="AF46" s="31" t="s">
        <v>429</v>
      </c>
      <c r="AG46" s="30">
        <v>0</v>
      </c>
      <c r="AH46" s="30">
        <v>50</v>
      </c>
      <c r="AI46" s="30">
        <v>0</v>
      </c>
      <c r="AJ46" s="31" t="s">
        <v>429</v>
      </c>
      <c r="AK46" s="30">
        <v>2</v>
      </c>
      <c r="AL46" s="30">
        <v>61</v>
      </c>
      <c r="AM46" s="30">
        <v>1</v>
      </c>
      <c r="AN46" s="47">
        <v>0.5</v>
      </c>
      <c r="AO46" s="9" t="s">
        <v>407</v>
      </c>
      <c r="AP46" s="48" t="s">
        <v>411</v>
      </c>
      <c r="AQ46" s="9" t="s">
        <v>407</v>
      </c>
      <c r="AR46" s="9" t="s">
        <v>412</v>
      </c>
    </row>
    <row r="47" spans="1:44" ht="12.75" customHeight="1" x14ac:dyDescent="0.15">
      <c r="A47" s="9" t="s">
        <v>88</v>
      </c>
      <c r="B47" s="9" t="s">
        <v>90</v>
      </c>
      <c r="C47" s="31">
        <v>0.625</v>
      </c>
      <c r="D47" s="45">
        <v>8</v>
      </c>
      <c r="E47" s="46">
        <v>2018</v>
      </c>
      <c r="F47" s="46">
        <v>2014</v>
      </c>
      <c r="G47" s="46">
        <v>2021</v>
      </c>
      <c r="H47" s="9" t="s">
        <v>476</v>
      </c>
      <c r="I47" s="9" t="s">
        <v>477</v>
      </c>
      <c r="J47" s="9" t="s">
        <v>89</v>
      </c>
      <c r="K47" s="49" t="s">
        <v>90</v>
      </c>
      <c r="L47" s="30">
        <v>48</v>
      </c>
      <c r="M47" s="30">
        <v>26</v>
      </c>
      <c r="N47" s="30">
        <v>26</v>
      </c>
      <c r="O47" s="30">
        <v>0</v>
      </c>
      <c r="P47" s="30">
        <v>22</v>
      </c>
      <c r="Q47" s="31">
        <v>0.54166666666666663</v>
      </c>
      <c r="R47" s="46">
        <v>24</v>
      </c>
      <c r="S47" s="46">
        <v>2</v>
      </c>
      <c r="T47" s="30">
        <v>30</v>
      </c>
      <c r="U47" s="30">
        <v>30</v>
      </c>
      <c r="V47" s="30">
        <v>30</v>
      </c>
      <c r="W47" s="30">
        <v>0</v>
      </c>
      <c r="X47" s="30">
        <v>0</v>
      </c>
      <c r="Y47" s="30">
        <v>32</v>
      </c>
      <c r="Z47" s="30">
        <v>0</v>
      </c>
      <c r="AA47" s="31">
        <v>1</v>
      </c>
      <c r="AB47" s="31">
        <v>1.0666666666666667</v>
      </c>
      <c r="AC47" s="30">
        <v>24</v>
      </c>
      <c r="AD47" s="30">
        <v>1</v>
      </c>
      <c r="AE47" s="30">
        <v>23</v>
      </c>
      <c r="AF47" s="31">
        <v>4.1666666666666664E-2</v>
      </c>
      <c r="AG47" s="30">
        <v>82</v>
      </c>
      <c r="AH47" s="30">
        <v>0</v>
      </c>
      <c r="AI47" s="30">
        <v>82</v>
      </c>
      <c r="AJ47" s="31">
        <v>0</v>
      </c>
      <c r="AK47" s="30">
        <v>184</v>
      </c>
      <c r="AL47" s="30">
        <v>57</v>
      </c>
      <c r="AM47" s="30">
        <v>127</v>
      </c>
      <c r="AN47" s="47">
        <v>0.5</v>
      </c>
      <c r="AO47" s="9" t="s">
        <v>407</v>
      </c>
      <c r="AP47" s="48" t="s">
        <v>411</v>
      </c>
      <c r="AQ47" s="9" t="s">
        <v>407</v>
      </c>
      <c r="AR47" s="9" t="s">
        <v>407</v>
      </c>
    </row>
    <row r="48" spans="1:44" ht="12.75" customHeight="1" x14ac:dyDescent="0.15">
      <c r="A48" s="9" t="s">
        <v>151</v>
      </c>
      <c r="B48" s="9" t="s">
        <v>152</v>
      </c>
      <c r="C48" s="31">
        <v>1</v>
      </c>
      <c r="D48" s="45">
        <v>5</v>
      </c>
      <c r="E48" s="46">
        <v>2017</v>
      </c>
      <c r="F48" s="46">
        <v>2014</v>
      </c>
      <c r="G48" s="46">
        <v>2018</v>
      </c>
      <c r="H48" s="9" t="s">
        <v>422</v>
      </c>
      <c r="I48" s="9" t="s">
        <v>423</v>
      </c>
      <c r="J48" s="9" t="s">
        <v>83</v>
      </c>
      <c r="K48" s="49" t="s">
        <v>152</v>
      </c>
      <c r="L48" s="30">
        <v>15</v>
      </c>
      <c r="M48" s="30">
        <v>0</v>
      </c>
      <c r="N48" s="30">
        <v>0</v>
      </c>
      <c r="O48" s="30">
        <v>0</v>
      </c>
      <c r="P48" s="30">
        <v>15</v>
      </c>
      <c r="Q48" s="31">
        <v>0</v>
      </c>
      <c r="R48" s="46">
        <v>15</v>
      </c>
      <c r="S48" s="46">
        <v>0</v>
      </c>
      <c r="T48" s="30">
        <v>10</v>
      </c>
      <c r="U48" s="30">
        <v>1</v>
      </c>
      <c r="V48" s="30">
        <v>1</v>
      </c>
      <c r="W48" s="30">
        <v>0</v>
      </c>
      <c r="X48" s="30">
        <v>9</v>
      </c>
      <c r="Y48" s="30">
        <v>1</v>
      </c>
      <c r="Z48" s="30">
        <v>9</v>
      </c>
      <c r="AA48" s="31">
        <v>0.1</v>
      </c>
      <c r="AB48" s="31">
        <v>0.1</v>
      </c>
      <c r="AC48" s="30">
        <v>12</v>
      </c>
      <c r="AD48" s="30">
        <v>8</v>
      </c>
      <c r="AE48" s="30">
        <v>4</v>
      </c>
      <c r="AF48" s="31">
        <v>0.66666666666666663</v>
      </c>
      <c r="AG48" s="30">
        <v>28</v>
      </c>
      <c r="AH48" s="30">
        <v>1</v>
      </c>
      <c r="AI48" s="30">
        <v>27</v>
      </c>
      <c r="AJ48" s="31">
        <v>3.5714285714285712E-2</v>
      </c>
      <c r="AK48" s="30">
        <v>65</v>
      </c>
      <c r="AL48" s="30">
        <v>10</v>
      </c>
      <c r="AM48" s="30">
        <v>55</v>
      </c>
      <c r="AN48" s="47">
        <v>1</v>
      </c>
      <c r="AO48" s="9" t="s">
        <v>407</v>
      </c>
      <c r="AP48" s="48" t="s">
        <v>411</v>
      </c>
      <c r="AQ48" s="9" t="s">
        <v>407</v>
      </c>
      <c r="AR48" s="9" t="s">
        <v>407</v>
      </c>
    </row>
    <row r="49" spans="1:44" ht="12.75" customHeight="1" x14ac:dyDescent="0.15">
      <c r="A49" s="9" t="s">
        <v>139</v>
      </c>
      <c r="B49" s="9" t="s">
        <v>479</v>
      </c>
      <c r="C49" s="31">
        <v>1</v>
      </c>
      <c r="D49" s="45">
        <v>5</v>
      </c>
      <c r="E49" s="46">
        <v>2017</v>
      </c>
      <c r="F49" s="46">
        <v>2014</v>
      </c>
      <c r="G49" s="46">
        <v>2018</v>
      </c>
      <c r="H49" s="9" t="s">
        <v>422</v>
      </c>
      <c r="I49" s="9" t="s">
        <v>423</v>
      </c>
      <c r="J49" s="9" t="s">
        <v>83</v>
      </c>
      <c r="K49" s="49" t="s">
        <v>479</v>
      </c>
      <c r="L49" s="30">
        <v>4</v>
      </c>
      <c r="M49" s="30">
        <v>0</v>
      </c>
      <c r="N49" s="30">
        <v>0</v>
      </c>
      <c r="O49" s="30">
        <v>0</v>
      </c>
      <c r="P49" s="30">
        <v>4</v>
      </c>
      <c r="Q49" s="31">
        <v>0</v>
      </c>
      <c r="R49" s="46">
        <v>4</v>
      </c>
      <c r="S49" s="46">
        <v>0</v>
      </c>
      <c r="T49" s="30">
        <v>1</v>
      </c>
      <c r="U49" s="30">
        <v>0</v>
      </c>
      <c r="V49" s="30">
        <v>0</v>
      </c>
      <c r="W49" s="30">
        <v>0</v>
      </c>
      <c r="X49" s="30">
        <v>1</v>
      </c>
      <c r="Y49" s="30">
        <v>0</v>
      </c>
      <c r="Z49" s="30">
        <v>1</v>
      </c>
      <c r="AA49" s="31">
        <v>0</v>
      </c>
      <c r="AB49" s="31">
        <v>0</v>
      </c>
      <c r="AC49" s="30">
        <v>2</v>
      </c>
      <c r="AD49" s="30">
        <v>0</v>
      </c>
      <c r="AE49" s="30">
        <v>2</v>
      </c>
      <c r="AF49" s="31">
        <v>0</v>
      </c>
      <c r="AG49" s="30">
        <v>4</v>
      </c>
      <c r="AH49" s="30">
        <v>0</v>
      </c>
      <c r="AI49" s="30">
        <v>4</v>
      </c>
      <c r="AJ49" s="31">
        <v>0</v>
      </c>
      <c r="AK49" s="30">
        <v>11</v>
      </c>
      <c r="AL49" s="30">
        <v>0</v>
      </c>
      <c r="AM49" s="30">
        <v>11</v>
      </c>
      <c r="AN49" s="47">
        <v>1</v>
      </c>
      <c r="AO49" s="9" t="s">
        <v>407</v>
      </c>
      <c r="AP49" s="48" t="s">
        <v>408</v>
      </c>
      <c r="AQ49" s="9" t="s">
        <v>407</v>
      </c>
      <c r="AR49" s="9" t="s">
        <v>407</v>
      </c>
    </row>
    <row r="50" spans="1:44" ht="12.75" customHeight="1" x14ac:dyDescent="0.15">
      <c r="A50" s="9" t="s">
        <v>316</v>
      </c>
      <c r="B50" s="9" t="s">
        <v>481</v>
      </c>
      <c r="C50" s="31">
        <v>0.625</v>
      </c>
      <c r="D50" s="45">
        <v>8</v>
      </c>
      <c r="E50" s="46">
        <v>2018</v>
      </c>
      <c r="F50" s="46">
        <v>2014</v>
      </c>
      <c r="G50" s="46" t="s">
        <v>403</v>
      </c>
      <c r="H50" s="9" t="s">
        <v>404</v>
      </c>
      <c r="I50" s="9" t="s">
        <v>405</v>
      </c>
      <c r="J50" s="9" t="s">
        <v>144</v>
      </c>
      <c r="K50" s="49" t="s">
        <v>481</v>
      </c>
      <c r="L50" s="30">
        <v>91</v>
      </c>
      <c r="M50" s="30">
        <v>0</v>
      </c>
      <c r="N50" s="30">
        <v>0</v>
      </c>
      <c r="O50" s="30">
        <v>0</v>
      </c>
      <c r="P50" s="30">
        <v>91</v>
      </c>
      <c r="Q50" s="31">
        <v>0</v>
      </c>
      <c r="R50" s="46">
        <v>46</v>
      </c>
      <c r="S50" s="46">
        <v>0</v>
      </c>
      <c r="T50" s="30">
        <v>64</v>
      </c>
      <c r="U50" s="30">
        <v>0</v>
      </c>
      <c r="V50" s="30">
        <v>0</v>
      </c>
      <c r="W50" s="30">
        <v>0</v>
      </c>
      <c r="X50" s="30">
        <v>64</v>
      </c>
      <c r="Y50" s="30">
        <v>0</v>
      </c>
      <c r="Z50" s="30">
        <v>64</v>
      </c>
      <c r="AA50" s="31">
        <v>0</v>
      </c>
      <c r="AB50" s="31">
        <v>0</v>
      </c>
      <c r="AC50" s="30">
        <v>75</v>
      </c>
      <c r="AD50" s="30">
        <v>0</v>
      </c>
      <c r="AE50" s="30">
        <v>75</v>
      </c>
      <c r="AF50" s="31">
        <v>0</v>
      </c>
      <c r="AG50" s="30">
        <v>172</v>
      </c>
      <c r="AH50" s="30">
        <v>0</v>
      </c>
      <c r="AI50" s="30">
        <v>172</v>
      </c>
      <c r="AJ50" s="31">
        <v>0</v>
      </c>
      <c r="AK50" s="30">
        <v>402</v>
      </c>
      <c r="AL50" s="30">
        <v>0</v>
      </c>
      <c r="AM50" s="30">
        <v>402</v>
      </c>
      <c r="AN50" s="47">
        <v>0.5</v>
      </c>
      <c r="AO50" s="9" t="s">
        <v>407</v>
      </c>
      <c r="AP50" s="48" t="s">
        <v>408</v>
      </c>
      <c r="AQ50" s="9" t="s">
        <v>407</v>
      </c>
      <c r="AR50" s="9" t="s">
        <v>407</v>
      </c>
    </row>
    <row r="51" spans="1:44" ht="12.75" customHeight="1" x14ac:dyDescent="0.15">
      <c r="A51" s="9" t="s">
        <v>168</v>
      </c>
      <c r="B51" s="9" t="s">
        <v>483</v>
      </c>
      <c r="C51" s="31">
        <v>0.625</v>
      </c>
      <c r="D51" s="45">
        <v>8</v>
      </c>
      <c r="E51" s="46">
        <v>2018</v>
      </c>
      <c r="F51" s="46">
        <v>2014</v>
      </c>
      <c r="G51" s="46" t="s">
        <v>403</v>
      </c>
      <c r="H51" s="9" t="s">
        <v>404</v>
      </c>
      <c r="I51" s="9" t="s">
        <v>405</v>
      </c>
      <c r="J51" s="9" t="s">
        <v>144</v>
      </c>
      <c r="K51" s="49" t="s">
        <v>483</v>
      </c>
      <c r="L51" s="30">
        <v>1</v>
      </c>
      <c r="M51" s="30">
        <v>0</v>
      </c>
      <c r="N51" s="30">
        <v>0</v>
      </c>
      <c r="O51" s="30">
        <v>0</v>
      </c>
      <c r="P51" s="30">
        <v>1</v>
      </c>
      <c r="Q51" s="31">
        <v>0</v>
      </c>
      <c r="R51" s="46">
        <v>1</v>
      </c>
      <c r="S51" s="46">
        <v>0</v>
      </c>
      <c r="T51" s="30">
        <v>1</v>
      </c>
      <c r="U51" s="30">
        <v>0</v>
      </c>
      <c r="V51" s="30">
        <v>0</v>
      </c>
      <c r="W51" s="30">
        <v>0</v>
      </c>
      <c r="X51" s="30">
        <v>1</v>
      </c>
      <c r="Y51" s="30">
        <v>0</v>
      </c>
      <c r="Z51" s="30">
        <v>1</v>
      </c>
      <c r="AA51" s="31">
        <v>0</v>
      </c>
      <c r="AB51" s="31">
        <v>0</v>
      </c>
      <c r="AC51" s="30">
        <v>0</v>
      </c>
      <c r="AD51" s="30">
        <v>0</v>
      </c>
      <c r="AE51" s="30">
        <v>0</v>
      </c>
      <c r="AF51" s="31" t="s">
        <v>429</v>
      </c>
      <c r="AG51" s="30">
        <v>0</v>
      </c>
      <c r="AH51" s="30">
        <v>0</v>
      </c>
      <c r="AI51" s="30">
        <v>0</v>
      </c>
      <c r="AJ51" s="31" t="s">
        <v>429</v>
      </c>
      <c r="AK51" s="30">
        <v>2</v>
      </c>
      <c r="AL51" s="30">
        <v>0</v>
      </c>
      <c r="AM51" s="30">
        <v>2</v>
      </c>
      <c r="AN51" s="47">
        <v>0.5</v>
      </c>
      <c r="AO51" s="9" t="s">
        <v>407</v>
      </c>
      <c r="AP51" s="48" t="s">
        <v>408</v>
      </c>
      <c r="AQ51" s="9" t="s">
        <v>407</v>
      </c>
      <c r="AR51" s="9" t="s">
        <v>412</v>
      </c>
    </row>
    <row r="52" spans="1:44" ht="12.75" customHeight="1" x14ac:dyDescent="0.15">
      <c r="A52" s="9" t="s">
        <v>143</v>
      </c>
      <c r="B52" s="9" t="s">
        <v>145</v>
      </c>
      <c r="C52" s="31">
        <v>0.625</v>
      </c>
      <c r="D52" s="45">
        <v>8</v>
      </c>
      <c r="E52" s="46">
        <v>2018</v>
      </c>
      <c r="F52" s="46">
        <v>2014</v>
      </c>
      <c r="G52" s="46" t="s">
        <v>403</v>
      </c>
      <c r="H52" s="9" t="s">
        <v>404</v>
      </c>
      <c r="I52" s="9" t="s">
        <v>405</v>
      </c>
      <c r="J52" s="9" t="s">
        <v>144</v>
      </c>
      <c r="K52" s="49" t="s">
        <v>145</v>
      </c>
      <c r="L52" s="30">
        <v>760</v>
      </c>
      <c r="M52" s="30">
        <v>60</v>
      </c>
      <c r="N52" s="30">
        <v>58</v>
      </c>
      <c r="O52" s="30">
        <v>2</v>
      </c>
      <c r="P52" s="30">
        <v>700</v>
      </c>
      <c r="Q52" s="31">
        <v>7.8947368421052627E-2</v>
      </c>
      <c r="R52" s="46">
        <v>380</v>
      </c>
      <c r="S52" s="46">
        <v>0</v>
      </c>
      <c r="T52" s="30">
        <v>470</v>
      </c>
      <c r="U52" s="30">
        <v>80</v>
      </c>
      <c r="V52" s="30">
        <v>76</v>
      </c>
      <c r="W52" s="30">
        <v>4</v>
      </c>
      <c r="X52" s="30">
        <v>390</v>
      </c>
      <c r="Y52" s="30">
        <v>80</v>
      </c>
      <c r="Z52" s="30">
        <v>390</v>
      </c>
      <c r="AA52" s="31">
        <v>0.1702127659574468</v>
      </c>
      <c r="AB52" s="31">
        <v>0.1702127659574468</v>
      </c>
      <c r="AC52" s="30">
        <v>466</v>
      </c>
      <c r="AD52" s="30">
        <v>109</v>
      </c>
      <c r="AE52" s="30">
        <v>357</v>
      </c>
      <c r="AF52" s="31">
        <v>0.23390557939914164</v>
      </c>
      <c r="AG52" s="30">
        <v>1338</v>
      </c>
      <c r="AH52" s="30">
        <v>38</v>
      </c>
      <c r="AI52" s="30">
        <v>1300</v>
      </c>
      <c r="AJ52" s="31">
        <v>2.8400597907324365E-2</v>
      </c>
      <c r="AK52" s="30">
        <v>3034</v>
      </c>
      <c r="AL52" s="30">
        <v>287</v>
      </c>
      <c r="AM52" s="30">
        <v>2747</v>
      </c>
      <c r="AN52" s="47">
        <v>0.5</v>
      </c>
      <c r="AO52" s="9" t="s">
        <v>407</v>
      </c>
      <c r="AP52" s="48" t="s">
        <v>411</v>
      </c>
      <c r="AQ52" s="9" t="s">
        <v>407</v>
      </c>
      <c r="AR52" s="9" t="s">
        <v>407</v>
      </c>
    </row>
    <row r="53" spans="1:44" ht="12.75" customHeight="1" x14ac:dyDescent="0.15">
      <c r="A53" s="9" t="s">
        <v>273</v>
      </c>
      <c r="B53" s="9" t="s">
        <v>276</v>
      </c>
      <c r="C53" s="31">
        <v>0.625</v>
      </c>
      <c r="D53" s="45">
        <v>8</v>
      </c>
      <c r="E53" s="46">
        <v>2018</v>
      </c>
      <c r="F53" s="46">
        <v>2014</v>
      </c>
      <c r="G53" s="46" t="s">
        <v>403</v>
      </c>
      <c r="H53" s="9" t="s">
        <v>404</v>
      </c>
      <c r="I53" s="9" t="s">
        <v>405</v>
      </c>
      <c r="J53" s="9" t="s">
        <v>144</v>
      </c>
      <c r="K53" s="49" t="s">
        <v>276</v>
      </c>
      <c r="L53" s="30">
        <v>426</v>
      </c>
      <c r="M53" s="30">
        <v>0</v>
      </c>
      <c r="N53" s="30">
        <v>0</v>
      </c>
      <c r="O53" s="30">
        <v>0</v>
      </c>
      <c r="P53" s="30">
        <v>426</v>
      </c>
      <c r="Q53" s="31">
        <v>0</v>
      </c>
      <c r="R53" s="46">
        <v>213</v>
      </c>
      <c r="S53" s="46">
        <v>0</v>
      </c>
      <c r="T53" s="30">
        <v>305</v>
      </c>
      <c r="U53" s="30">
        <v>0</v>
      </c>
      <c r="V53" s="30">
        <v>0</v>
      </c>
      <c r="W53" s="30">
        <v>0</v>
      </c>
      <c r="X53" s="30">
        <v>305</v>
      </c>
      <c r="Y53" s="30">
        <v>0</v>
      </c>
      <c r="Z53" s="30">
        <v>305</v>
      </c>
      <c r="AA53" s="31">
        <v>0</v>
      </c>
      <c r="AB53" s="31">
        <v>0</v>
      </c>
      <c r="AC53" s="30">
        <v>335</v>
      </c>
      <c r="AD53" s="30">
        <v>21</v>
      </c>
      <c r="AE53" s="30">
        <v>314</v>
      </c>
      <c r="AF53" s="31">
        <v>6.2686567164179099E-2</v>
      </c>
      <c r="AG53" s="30">
        <v>785</v>
      </c>
      <c r="AH53" s="30">
        <v>1418</v>
      </c>
      <c r="AI53" s="30">
        <v>0</v>
      </c>
      <c r="AJ53" s="31">
        <v>1.8063694267515924</v>
      </c>
      <c r="AK53" s="30">
        <v>1851</v>
      </c>
      <c r="AL53" s="30">
        <v>1439</v>
      </c>
      <c r="AM53" s="30">
        <v>1045</v>
      </c>
      <c r="AN53" s="47">
        <v>0.5</v>
      </c>
      <c r="AO53" s="9" t="s">
        <v>407</v>
      </c>
      <c r="AP53" s="48" t="s">
        <v>411</v>
      </c>
      <c r="AQ53" s="9" t="s">
        <v>407</v>
      </c>
      <c r="AR53" s="9" t="s">
        <v>412</v>
      </c>
    </row>
    <row r="54" spans="1:44" ht="12.75" customHeight="1" x14ac:dyDescent="0.15">
      <c r="A54" s="9" t="s">
        <v>99</v>
      </c>
      <c r="B54" s="9" t="s">
        <v>101</v>
      </c>
      <c r="C54" s="31">
        <v>0.5</v>
      </c>
      <c r="D54" s="45">
        <v>8</v>
      </c>
      <c r="E54" s="46">
        <v>2019</v>
      </c>
      <c r="F54" s="46">
        <v>2015</v>
      </c>
      <c r="G54" s="46">
        <v>2022</v>
      </c>
      <c r="H54" s="9" t="s">
        <v>413</v>
      </c>
      <c r="I54" s="9" t="s">
        <v>414</v>
      </c>
      <c r="J54" s="9" t="s">
        <v>67</v>
      </c>
      <c r="K54" s="29" t="s">
        <v>101</v>
      </c>
      <c r="L54" s="30">
        <v>234</v>
      </c>
      <c r="M54" s="30">
        <v>3</v>
      </c>
      <c r="N54" s="30">
        <v>3</v>
      </c>
      <c r="O54" s="30">
        <v>0</v>
      </c>
      <c r="P54" s="30">
        <v>231</v>
      </c>
      <c r="Q54" s="31">
        <v>1.282051282051282E-2</v>
      </c>
      <c r="R54" s="46">
        <v>117</v>
      </c>
      <c r="S54" s="46">
        <v>0</v>
      </c>
      <c r="T54" s="30">
        <v>124</v>
      </c>
      <c r="U54" s="30">
        <v>10</v>
      </c>
      <c r="V54" s="30">
        <v>10</v>
      </c>
      <c r="W54" s="30">
        <v>0</v>
      </c>
      <c r="X54" s="30">
        <v>114</v>
      </c>
      <c r="Y54" s="30">
        <v>10</v>
      </c>
      <c r="Z54" s="30">
        <v>114</v>
      </c>
      <c r="AA54" s="31">
        <v>8.0645161290322578E-2</v>
      </c>
      <c r="AB54" s="31">
        <v>8.0645161290322578E-2</v>
      </c>
      <c r="AC54" s="30">
        <v>123</v>
      </c>
      <c r="AD54" s="30">
        <v>6</v>
      </c>
      <c r="AE54" s="30">
        <v>117</v>
      </c>
      <c r="AF54" s="31">
        <v>4.878048780487805E-2</v>
      </c>
      <c r="AG54" s="30">
        <v>279</v>
      </c>
      <c r="AH54" s="30">
        <v>1907</v>
      </c>
      <c r="AI54" s="30">
        <v>0</v>
      </c>
      <c r="AJ54" s="31">
        <v>6.8351254480286743</v>
      </c>
      <c r="AK54" s="30">
        <v>760</v>
      </c>
      <c r="AL54" s="30">
        <v>1926</v>
      </c>
      <c r="AM54" s="30">
        <v>462</v>
      </c>
      <c r="AN54" s="47">
        <v>0.5</v>
      </c>
      <c r="AO54" s="9" t="s">
        <v>407</v>
      </c>
      <c r="AP54" s="48" t="s">
        <v>438</v>
      </c>
      <c r="AQ54" s="9" t="s">
        <v>407</v>
      </c>
      <c r="AR54" s="9" t="s">
        <v>412</v>
      </c>
    </row>
    <row r="55" spans="1:44" ht="12.75" customHeight="1" x14ac:dyDescent="0.15">
      <c r="A55" s="9" t="s">
        <v>449</v>
      </c>
      <c r="B55" s="9" t="s">
        <v>475</v>
      </c>
      <c r="C55" s="31">
        <v>0.5</v>
      </c>
      <c r="D55" s="45">
        <v>8</v>
      </c>
      <c r="E55" s="46">
        <v>2019</v>
      </c>
      <c r="F55" s="46">
        <v>2015</v>
      </c>
      <c r="G55" s="46">
        <v>2022</v>
      </c>
      <c r="H55" s="9" t="s">
        <v>413</v>
      </c>
      <c r="I55" s="9" t="s">
        <v>414</v>
      </c>
      <c r="J55" s="9" t="s">
        <v>67</v>
      </c>
      <c r="K55" s="29" t="s">
        <v>475</v>
      </c>
      <c r="L55" s="30">
        <v>25</v>
      </c>
      <c r="M55" s="30">
        <v>0</v>
      </c>
      <c r="N55" s="30">
        <v>0</v>
      </c>
      <c r="O55" s="30">
        <v>0</v>
      </c>
      <c r="P55" s="30">
        <v>25</v>
      </c>
      <c r="Q55" s="31">
        <v>0</v>
      </c>
      <c r="R55" s="46">
        <v>13</v>
      </c>
      <c r="S55" s="46">
        <v>0</v>
      </c>
      <c r="T55" s="30">
        <v>13</v>
      </c>
      <c r="U55" s="30">
        <v>0</v>
      </c>
      <c r="V55" s="30">
        <v>0</v>
      </c>
      <c r="W55" s="30">
        <v>0</v>
      </c>
      <c r="X55" s="30">
        <v>13</v>
      </c>
      <c r="Y55" s="30">
        <v>0</v>
      </c>
      <c r="Z55" s="30">
        <v>13</v>
      </c>
      <c r="AA55" s="31">
        <v>0</v>
      </c>
      <c r="AB55" s="31">
        <v>0</v>
      </c>
      <c r="AC55" s="30">
        <v>15</v>
      </c>
      <c r="AD55" s="30">
        <v>13</v>
      </c>
      <c r="AE55" s="30">
        <v>2</v>
      </c>
      <c r="AF55" s="31">
        <v>0.8666666666666667</v>
      </c>
      <c r="AG55" s="30">
        <v>30</v>
      </c>
      <c r="AH55" s="30">
        <v>49</v>
      </c>
      <c r="AI55" s="30">
        <v>0</v>
      </c>
      <c r="AJ55" s="31">
        <v>1.6333333333333333</v>
      </c>
      <c r="AK55" s="30">
        <v>83</v>
      </c>
      <c r="AL55" s="30">
        <v>62</v>
      </c>
      <c r="AM55" s="30">
        <v>40</v>
      </c>
      <c r="AN55" s="47">
        <v>0.5</v>
      </c>
      <c r="AO55" s="9" t="s">
        <v>407</v>
      </c>
      <c r="AP55" s="48" t="s">
        <v>411</v>
      </c>
      <c r="AQ55" s="9" t="s">
        <v>407</v>
      </c>
      <c r="AR55" s="9" t="s">
        <v>412</v>
      </c>
    </row>
    <row r="56" spans="1:44" ht="12.75" customHeight="1" x14ac:dyDescent="0.15">
      <c r="A56" s="9" t="s">
        <v>488</v>
      </c>
      <c r="B56" s="9" t="s">
        <v>489</v>
      </c>
      <c r="C56" s="31">
        <v>0.5</v>
      </c>
      <c r="D56" s="45">
        <v>8</v>
      </c>
      <c r="E56" s="46">
        <v>2019</v>
      </c>
      <c r="F56" s="46">
        <v>2015</v>
      </c>
      <c r="G56" s="46">
        <v>2022</v>
      </c>
      <c r="H56" s="9" t="s">
        <v>490</v>
      </c>
      <c r="I56" s="9" t="s">
        <v>491</v>
      </c>
      <c r="J56" s="9" t="s">
        <v>492</v>
      </c>
      <c r="K56" s="29" t="s">
        <v>489</v>
      </c>
      <c r="L56" s="30">
        <v>66</v>
      </c>
      <c r="M56" s="30">
        <v>5</v>
      </c>
      <c r="N56" s="30">
        <v>5</v>
      </c>
      <c r="O56" s="30">
        <v>0</v>
      </c>
      <c r="P56" s="30">
        <v>61</v>
      </c>
      <c r="Q56" s="31">
        <v>7.575757575757576E-2</v>
      </c>
      <c r="R56" s="46">
        <v>33</v>
      </c>
      <c r="S56" s="46">
        <v>0</v>
      </c>
      <c r="T56" s="30">
        <v>44</v>
      </c>
      <c r="U56" s="30">
        <v>4</v>
      </c>
      <c r="V56" s="30">
        <v>4</v>
      </c>
      <c r="W56" s="30">
        <v>0</v>
      </c>
      <c r="X56" s="30">
        <v>40</v>
      </c>
      <c r="Y56" s="30">
        <v>4</v>
      </c>
      <c r="Z56" s="30">
        <v>40</v>
      </c>
      <c r="AA56" s="31">
        <v>9.0909090909090912E-2</v>
      </c>
      <c r="AB56" s="31">
        <v>9.0909090909090912E-2</v>
      </c>
      <c r="AC56" s="30">
        <v>41</v>
      </c>
      <c r="AD56" s="30">
        <v>61</v>
      </c>
      <c r="AE56" s="30">
        <v>0</v>
      </c>
      <c r="AF56" s="31">
        <v>1.4878048780487805</v>
      </c>
      <c r="AG56" s="30">
        <v>124</v>
      </c>
      <c r="AH56" s="30">
        <v>125</v>
      </c>
      <c r="AI56" s="30">
        <v>0</v>
      </c>
      <c r="AJ56" s="31">
        <v>1.0080645161290323</v>
      </c>
      <c r="AK56" s="30">
        <v>275</v>
      </c>
      <c r="AL56" s="30">
        <v>195</v>
      </c>
      <c r="AM56" s="30">
        <v>101</v>
      </c>
      <c r="AN56" s="47">
        <v>0.5</v>
      </c>
      <c r="AO56" s="9" t="s">
        <v>407</v>
      </c>
      <c r="AP56" s="48" t="s">
        <v>411</v>
      </c>
      <c r="AQ56" s="9" t="s">
        <v>407</v>
      </c>
      <c r="AR56" s="9" t="s">
        <v>412</v>
      </c>
    </row>
    <row r="57" spans="1:44" ht="12.75" customHeight="1" x14ac:dyDescent="0.15">
      <c r="A57" s="9" t="s">
        <v>273</v>
      </c>
      <c r="B57" s="9" t="s">
        <v>277</v>
      </c>
      <c r="C57" s="31">
        <v>0.625</v>
      </c>
      <c r="D57" s="45">
        <v>8</v>
      </c>
      <c r="E57" s="46">
        <v>2018</v>
      </c>
      <c r="F57" s="46">
        <v>2014</v>
      </c>
      <c r="G57" s="46" t="s">
        <v>403</v>
      </c>
      <c r="H57" s="9" t="s">
        <v>404</v>
      </c>
      <c r="I57" s="9" t="s">
        <v>405</v>
      </c>
      <c r="J57" s="9" t="s">
        <v>144</v>
      </c>
      <c r="K57" s="29" t="s">
        <v>277</v>
      </c>
      <c r="L57" s="30">
        <v>76</v>
      </c>
      <c r="M57" s="30">
        <v>21</v>
      </c>
      <c r="N57" s="30">
        <v>21</v>
      </c>
      <c r="O57" s="30">
        <v>0</v>
      </c>
      <c r="P57" s="30">
        <v>55</v>
      </c>
      <c r="Q57" s="31">
        <v>0.27631578947368424</v>
      </c>
      <c r="R57" s="46">
        <v>38</v>
      </c>
      <c r="S57" s="46">
        <v>0</v>
      </c>
      <c r="T57" s="30">
        <v>53</v>
      </c>
      <c r="U57" s="30">
        <v>49</v>
      </c>
      <c r="V57" s="30">
        <v>49</v>
      </c>
      <c r="W57" s="30">
        <v>0</v>
      </c>
      <c r="X57" s="30">
        <v>4</v>
      </c>
      <c r="Y57" s="30">
        <v>49</v>
      </c>
      <c r="Z57" s="30">
        <v>4</v>
      </c>
      <c r="AA57" s="31">
        <v>0.92452830188679247</v>
      </c>
      <c r="AB57" s="31">
        <v>0.92452830188679247</v>
      </c>
      <c r="AC57" s="30">
        <v>62</v>
      </c>
      <c r="AD57" s="30">
        <v>181</v>
      </c>
      <c r="AE57" s="30">
        <v>0</v>
      </c>
      <c r="AF57" s="31">
        <v>2.9193548387096775</v>
      </c>
      <c r="AG57" s="30">
        <v>148</v>
      </c>
      <c r="AH57" s="30">
        <v>188</v>
      </c>
      <c r="AI57" s="30">
        <v>0</v>
      </c>
      <c r="AJ57" s="31">
        <v>1.2702702702702702</v>
      </c>
      <c r="AK57" s="30">
        <v>339</v>
      </c>
      <c r="AL57" s="30">
        <v>439</v>
      </c>
      <c r="AM57" s="30">
        <v>59</v>
      </c>
      <c r="AN57" s="47">
        <v>0.5</v>
      </c>
      <c r="AO57" s="9" t="s">
        <v>407</v>
      </c>
      <c r="AP57" s="48" t="s">
        <v>411</v>
      </c>
      <c r="AQ57" s="9" t="s">
        <v>407</v>
      </c>
      <c r="AR57" s="9" t="s">
        <v>412</v>
      </c>
    </row>
    <row r="58" spans="1:44" ht="12.75" customHeight="1" x14ac:dyDescent="0.15">
      <c r="A58" s="9" t="s">
        <v>168</v>
      </c>
      <c r="B58" s="9" t="s">
        <v>179</v>
      </c>
      <c r="C58" s="31">
        <v>0.625</v>
      </c>
      <c r="D58" s="45">
        <v>8</v>
      </c>
      <c r="E58" s="46">
        <v>2018</v>
      </c>
      <c r="F58" s="46">
        <v>2014</v>
      </c>
      <c r="G58" s="46" t="s">
        <v>403</v>
      </c>
      <c r="H58" s="9" t="s">
        <v>404</v>
      </c>
      <c r="I58" s="9" t="s">
        <v>405</v>
      </c>
      <c r="J58" s="9" t="s">
        <v>144</v>
      </c>
      <c r="K58" s="29" t="s">
        <v>179</v>
      </c>
      <c r="L58" s="30">
        <v>694</v>
      </c>
      <c r="M58" s="30">
        <v>11</v>
      </c>
      <c r="N58" s="30">
        <v>11</v>
      </c>
      <c r="O58" s="30">
        <v>0</v>
      </c>
      <c r="P58" s="30">
        <v>683</v>
      </c>
      <c r="Q58" s="31">
        <v>1.5850144092219021E-2</v>
      </c>
      <c r="R58" s="46">
        <v>347</v>
      </c>
      <c r="S58" s="46">
        <v>0</v>
      </c>
      <c r="T58" s="30">
        <v>413</v>
      </c>
      <c r="U58" s="30">
        <v>20</v>
      </c>
      <c r="V58" s="30">
        <v>0</v>
      </c>
      <c r="W58" s="30">
        <v>20</v>
      </c>
      <c r="X58" s="30">
        <v>393</v>
      </c>
      <c r="Y58" s="30">
        <v>20</v>
      </c>
      <c r="Z58" s="30">
        <v>393</v>
      </c>
      <c r="AA58" s="31">
        <v>4.8426150121065374E-2</v>
      </c>
      <c r="AB58" s="31">
        <v>4.8426150121065374E-2</v>
      </c>
      <c r="AC58" s="30">
        <v>443</v>
      </c>
      <c r="AD58" s="30">
        <v>6</v>
      </c>
      <c r="AE58" s="30">
        <v>437</v>
      </c>
      <c r="AF58" s="31">
        <v>1.3544018058690745E-2</v>
      </c>
      <c r="AG58" s="30">
        <v>1134</v>
      </c>
      <c r="AH58" s="30">
        <v>360</v>
      </c>
      <c r="AI58" s="30">
        <v>774</v>
      </c>
      <c r="AJ58" s="31">
        <v>0.31746031746031744</v>
      </c>
      <c r="AK58" s="30">
        <v>2684</v>
      </c>
      <c r="AL58" s="30">
        <v>397</v>
      </c>
      <c r="AM58" s="30">
        <v>2287</v>
      </c>
      <c r="AN58" s="47">
        <v>0.5</v>
      </c>
      <c r="AO58" s="9" t="s">
        <v>407</v>
      </c>
      <c r="AP58" s="48" t="s">
        <v>411</v>
      </c>
      <c r="AQ58" s="9" t="s">
        <v>407</v>
      </c>
      <c r="AR58" s="9" t="s">
        <v>407</v>
      </c>
    </row>
    <row r="59" spans="1:44" ht="12.75" customHeight="1" x14ac:dyDescent="0.15">
      <c r="A59" s="9" t="s">
        <v>449</v>
      </c>
      <c r="B59" s="9" t="s">
        <v>478</v>
      </c>
      <c r="C59" s="31">
        <v>0.5</v>
      </c>
      <c r="D59" s="45">
        <v>8</v>
      </c>
      <c r="E59" s="46">
        <v>2019</v>
      </c>
      <c r="F59" s="46">
        <v>2015</v>
      </c>
      <c r="G59" s="46">
        <v>2022</v>
      </c>
      <c r="H59" s="9" t="s">
        <v>413</v>
      </c>
      <c r="I59" s="9" t="s">
        <v>414</v>
      </c>
      <c r="J59" s="9" t="s">
        <v>67</v>
      </c>
      <c r="K59" s="29" t="s">
        <v>478</v>
      </c>
      <c r="L59" s="30">
        <v>276</v>
      </c>
      <c r="M59" s="30">
        <v>0</v>
      </c>
      <c r="N59" s="30">
        <v>0</v>
      </c>
      <c r="O59" s="30">
        <v>0</v>
      </c>
      <c r="P59" s="30">
        <v>276</v>
      </c>
      <c r="Q59" s="31">
        <v>0</v>
      </c>
      <c r="R59" s="46">
        <v>138</v>
      </c>
      <c r="S59" s="46">
        <v>0</v>
      </c>
      <c r="T59" s="30">
        <v>144</v>
      </c>
      <c r="U59" s="30">
        <v>0</v>
      </c>
      <c r="V59" s="30">
        <v>0</v>
      </c>
      <c r="W59" s="30">
        <v>0</v>
      </c>
      <c r="X59" s="30">
        <v>144</v>
      </c>
      <c r="Y59" s="30">
        <v>0</v>
      </c>
      <c r="Z59" s="30">
        <v>144</v>
      </c>
      <c r="AA59" s="31">
        <v>0</v>
      </c>
      <c r="AB59" s="31">
        <v>0</v>
      </c>
      <c r="AC59" s="30">
        <v>155</v>
      </c>
      <c r="AD59" s="30">
        <v>32</v>
      </c>
      <c r="AE59" s="30">
        <v>123</v>
      </c>
      <c r="AF59" s="31">
        <v>0.20645161290322581</v>
      </c>
      <c r="AG59" s="30">
        <v>288</v>
      </c>
      <c r="AH59" s="30">
        <v>422</v>
      </c>
      <c r="AI59" s="30">
        <v>0</v>
      </c>
      <c r="AJ59" s="31">
        <v>1.4652777777777777</v>
      </c>
      <c r="AK59" s="30">
        <v>863</v>
      </c>
      <c r="AL59" s="30">
        <v>454</v>
      </c>
      <c r="AM59" s="30">
        <v>543</v>
      </c>
      <c r="AN59" s="47">
        <v>0.5</v>
      </c>
      <c r="AO59" s="9" t="s">
        <v>407</v>
      </c>
      <c r="AP59" s="48" t="s">
        <v>411</v>
      </c>
      <c r="AQ59" s="9" t="s">
        <v>407</v>
      </c>
      <c r="AR59" s="9" t="s">
        <v>412</v>
      </c>
    </row>
    <row r="60" spans="1:44" ht="12.75" customHeight="1" x14ac:dyDescent="0.15">
      <c r="A60" s="9" t="s">
        <v>88</v>
      </c>
      <c r="B60" s="9" t="s">
        <v>91</v>
      </c>
      <c r="C60" s="31">
        <v>0.625</v>
      </c>
      <c r="D60" s="45">
        <v>8</v>
      </c>
      <c r="E60" s="46">
        <v>2018</v>
      </c>
      <c r="F60" s="46">
        <v>2014</v>
      </c>
      <c r="G60" s="46">
        <v>2021</v>
      </c>
      <c r="H60" s="9" t="s">
        <v>476</v>
      </c>
      <c r="I60" s="9" t="s">
        <v>477</v>
      </c>
      <c r="J60" s="9" t="s">
        <v>89</v>
      </c>
      <c r="K60" s="29" t="s">
        <v>91</v>
      </c>
      <c r="L60" s="30">
        <v>682</v>
      </c>
      <c r="M60" s="30">
        <v>0</v>
      </c>
      <c r="N60" s="30">
        <v>0</v>
      </c>
      <c r="O60" s="30">
        <v>0</v>
      </c>
      <c r="P60" s="30">
        <v>682</v>
      </c>
      <c r="Q60" s="31">
        <v>0</v>
      </c>
      <c r="R60" s="46">
        <v>341</v>
      </c>
      <c r="S60" s="46">
        <v>0</v>
      </c>
      <c r="T60" s="30">
        <v>545</v>
      </c>
      <c r="U60" s="30">
        <v>17</v>
      </c>
      <c r="V60" s="30">
        <v>8</v>
      </c>
      <c r="W60" s="30">
        <v>9</v>
      </c>
      <c r="X60" s="30">
        <v>528</v>
      </c>
      <c r="Y60" s="30">
        <v>17</v>
      </c>
      <c r="Z60" s="30">
        <v>528</v>
      </c>
      <c r="AA60" s="31">
        <v>3.1192660550458717E-2</v>
      </c>
      <c r="AB60" s="31">
        <v>3.1192660550458717E-2</v>
      </c>
      <c r="AC60" s="30">
        <v>480</v>
      </c>
      <c r="AD60" s="30">
        <v>105</v>
      </c>
      <c r="AE60" s="30">
        <v>375</v>
      </c>
      <c r="AF60" s="31">
        <v>0.21875</v>
      </c>
      <c r="AG60" s="30">
        <v>1267</v>
      </c>
      <c r="AH60" s="30">
        <v>280</v>
      </c>
      <c r="AI60" s="30">
        <v>987</v>
      </c>
      <c r="AJ60" s="31">
        <v>0.22099447513812154</v>
      </c>
      <c r="AK60" s="30">
        <v>2974</v>
      </c>
      <c r="AL60" s="30">
        <v>402</v>
      </c>
      <c r="AM60" s="30">
        <v>2572</v>
      </c>
      <c r="AN60" s="47">
        <v>0.5</v>
      </c>
      <c r="AO60" s="9" t="s">
        <v>407</v>
      </c>
      <c r="AP60" s="48" t="s">
        <v>411</v>
      </c>
      <c r="AQ60" s="9" t="s">
        <v>407</v>
      </c>
      <c r="AR60" s="9" t="s">
        <v>407</v>
      </c>
    </row>
    <row r="61" spans="1:44" ht="12.75" customHeight="1" x14ac:dyDescent="0.15">
      <c r="A61" s="9" t="s">
        <v>168</v>
      </c>
      <c r="B61" s="9" t="s">
        <v>180</v>
      </c>
      <c r="C61" s="31">
        <v>0.625</v>
      </c>
      <c r="D61" s="45">
        <v>8</v>
      </c>
      <c r="E61" s="46">
        <v>2018</v>
      </c>
      <c r="F61" s="46">
        <v>2014</v>
      </c>
      <c r="G61" s="46" t="s">
        <v>403</v>
      </c>
      <c r="H61" s="9" t="s">
        <v>404</v>
      </c>
      <c r="I61" s="9" t="s">
        <v>405</v>
      </c>
      <c r="J61" s="9" t="s">
        <v>144</v>
      </c>
      <c r="K61" s="29" t="s">
        <v>180</v>
      </c>
      <c r="L61" s="30">
        <v>88</v>
      </c>
      <c r="M61" s="30">
        <v>12</v>
      </c>
      <c r="N61" s="30">
        <v>12</v>
      </c>
      <c r="O61" s="30">
        <v>0</v>
      </c>
      <c r="P61" s="30">
        <v>76</v>
      </c>
      <c r="Q61" s="31">
        <v>0.13636363636363635</v>
      </c>
      <c r="R61" s="46">
        <v>44</v>
      </c>
      <c r="S61" s="46">
        <v>0</v>
      </c>
      <c r="T61" s="30">
        <v>54</v>
      </c>
      <c r="U61" s="30">
        <v>0</v>
      </c>
      <c r="V61" s="30">
        <v>0</v>
      </c>
      <c r="W61" s="30">
        <v>0</v>
      </c>
      <c r="X61" s="30">
        <v>54</v>
      </c>
      <c r="Y61" s="30">
        <v>0</v>
      </c>
      <c r="Z61" s="30">
        <v>54</v>
      </c>
      <c r="AA61" s="31">
        <v>0</v>
      </c>
      <c r="AB61" s="31">
        <v>0</v>
      </c>
      <c r="AC61" s="30">
        <v>57</v>
      </c>
      <c r="AD61" s="30">
        <v>8</v>
      </c>
      <c r="AE61" s="30">
        <v>49</v>
      </c>
      <c r="AF61" s="31">
        <v>0.14035087719298245</v>
      </c>
      <c r="AG61" s="30">
        <v>131</v>
      </c>
      <c r="AH61" s="30">
        <v>169</v>
      </c>
      <c r="AI61" s="30">
        <v>0</v>
      </c>
      <c r="AJ61" s="31">
        <v>1.2900763358778626</v>
      </c>
      <c r="AK61" s="30">
        <v>330</v>
      </c>
      <c r="AL61" s="30">
        <v>189</v>
      </c>
      <c r="AM61" s="30">
        <v>179</v>
      </c>
      <c r="AN61" s="47">
        <v>0.5</v>
      </c>
      <c r="AO61" s="9" t="s">
        <v>407</v>
      </c>
      <c r="AP61" s="48" t="s">
        <v>411</v>
      </c>
      <c r="AQ61" s="9" t="s">
        <v>407</v>
      </c>
      <c r="AR61" s="9" t="s">
        <v>412</v>
      </c>
    </row>
    <row r="62" spans="1:44" ht="12.75" customHeight="1" x14ac:dyDescent="0.15">
      <c r="A62" s="9" t="s">
        <v>95</v>
      </c>
      <c r="B62" s="9" t="s">
        <v>96</v>
      </c>
      <c r="C62" s="31">
        <v>1</v>
      </c>
      <c r="D62" s="45">
        <v>5</v>
      </c>
      <c r="E62" s="46">
        <v>2017</v>
      </c>
      <c r="F62" s="46">
        <v>2014</v>
      </c>
      <c r="G62" s="46">
        <v>2018</v>
      </c>
      <c r="H62" s="9" t="s">
        <v>422</v>
      </c>
      <c r="I62" s="9" t="s">
        <v>423</v>
      </c>
      <c r="J62" s="9" t="s">
        <v>83</v>
      </c>
      <c r="K62" s="29" t="s">
        <v>96</v>
      </c>
      <c r="L62" s="30">
        <v>241</v>
      </c>
      <c r="M62" s="30">
        <v>100</v>
      </c>
      <c r="N62" s="30">
        <v>0</v>
      </c>
      <c r="O62" s="30">
        <v>100</v>
      </c>
      <c r="P62" s="30">
        <v>141</v>
      </c>
      <c r="Q62" s="31">
        <v>0.41493775933609961</v>
      </c>
      <c r="R62" s="46">
        <v>241</v>
      </c>
      <c r="S62" s="46">
        <v>0</v>
      </c>
      <c r="T62" s="30">
        <v>175</v>
      </c>
      <c r="U62" s="30">
        <v>91</v>
      </c>
      <c r="V62" s="30">
        <v>0</v>
      </c>
      <c r="W62" s="30">
        <v>91</v>
      </c>
      <c r="X62" s="30">
        <v>84</v>
      </c>
      <c r="Y62" s="30">
        <v>91</v>
      </c>
      <c r="Z62" s="30">
        <v>84</v>
      </c>
      <c r="AA62" s="31">
        <v>0.52</v>
      </c>
      <c r="AB62" s="31">
        <v>0.52</v>
      </c>
      <c r="AC62" s="30">
        <v>192</v>
      </c>
      <c r="AD62" s="30">
        <v>218</v>
      </c>
      <c r="AE62" s="30">
        <v>0</v>
      </c>
      <c r="AF62" s="31">
        <v>1.1354166666666667</v>
      </c>
      <c r="AG62" s="30">
        <v>471</v>
      </c>
      <c r="AH62" s="30">
        <v>232</v>
      </c>
      <c r="AI62" s="30">
        <v>239</v>
      </c>
      <c r="AJ62" s="31">
        <v>0.49256900212314225</v>
      </c>
      <c r="AK62" s="30">
        <v>1079</v>
      </c>
      <c r="AL62" s="30">
        <v>641</v>
      </c>
      <c r="AM62" s="30">
        <v>464</v>
      </c>
      <c r="AN62" s="47">
        <v>1</v>
      </c>
      <c r="AO62" s="9" t="s">
        <v>407</v>
      </c>
      <c r="AP62" s="48" t="s">
        <v>411</v>
      </c>
      <c r="AQ62" s="9" t="s">
        <v>407</v>
      </c>
      <c r="AR62" s="9" t="s">
        <v>407</v>
      </c>
    </row>
    <row r="63" spans="1:44" ht="12.75" customHeight="1" x14ac:dyDescent="0.15">
      <c r="A63" s="9" t="s">
        <v>143</v>
      </c>
      <c r="B63" s="9" t="s">
        <v>498</v>
      </c>
      <c r="C63" s="31">
        <v>0.625</v>
      </c>
      <c r="D63" s="45">
        <v>8</v>
      </c>
      <c r="E63" s="46">
        <v>2018</v>
      </c>
      <c r="F63" s="46">
        <v>2014</v>
      </c>
      <c r="G63" s="46" t="s">
        <v>403</v>
      </c>
      <c r="H63" s="9" t="s">
        <v>404</v>
      </c>
      <c r="I63" s="9" t="s">
        <v>405</v>
      </c>
      <c r="J63" s="9" t="s">
        <v>144</v>
      </c>
      <c r="K63" s="29" t="s">
        <v>498</v>
      </c>
      <c r="L63" s="30">
        <v>817</v>
      </c>
      <c r="M63" s="30">
        <v>66</v>
      </c>
      <c r="N63" s="30">
        <v>23</v>
      </c>
      <c r="O63" s="30">
        <v>43</v>
      </c>
      <c r="P63" s="30">
        <v>751</v>
      </c>
      <c r="Q63" s="31">
        <v>8.0783353733170138E-2</v>
      </c>
      <c r="R63" s="46">
        <v>409</v>
      </c>
      <c r="S63" s="46">
        <v>0</v>
      </c>
      <c r="T63" s="30">
        <v>489</v>
      </c>
      <c r="U63" s="30">
        <v>10</v>
      </c>
      <c r="V63" s="30">
        <v>0</v>
      </c>
      <c r="W63" s="30">
        <v>10</v>
      </c>
      <c r="X63" s="30">
        <v>479</v>
      </c>
      <c r="Y63" s="30">
        <v>10</v>
      </c>
      <c r="Z63" s="30">
        <v>479</v>
      </c>
      <c r="AA63" s="31">
        <v>2.0449897750511249E-2</v>
      </c>
      <c r="AB63" s="31">
        <v>2.0449897750511249E-2</v>
      </c>
      <c r="AC63" s="30">
        <v>490</v>
      </c>
      <c r="AD63" s="30">
        <v>64</v>
      </c>
      <c r="AE63" s="30">
        <v>426</v>
      </c>
      <c r="AF63" s="31">
        <v>0.1306122448979592</v>
      </c>
      <c r="AG63" s="30">
        <v>1428</v>
      </c>
      <c r="AH63" s="30">
        <v>0</v>
      </c>
      <c r="AI63" s="30">
        <v>1428</v>
      </c>
      <c r="AJ63" s="31">
        <v>0</v>
      </c>
      <c r="AK63" s="30">
        <v>3224</v>
      </c>
      <c r="AL63" s="30">
        <v>140</v>
      </c>
      <c r="AM63" s="30">
        <v>3084</v>
      </c>
      <c r="AN63" s="47">
        <v>0.5</v>
      </c>
      <c r="AO63" s="9" t="s">
        <v>407</v>
      </c>
      <c r="AP63" s="48" t="s">
        <v>411</v>
      </c>
      <c r="AQ63" s="9" t="s">
        <v>407</v>
      </c>
      <c r="AR63" s="9" t="s">
        <v>407</v>
      </c>
    </row>
    <row r="64" spans="1:44" ht="12.75" customHeight="1" x14ac:dyDescent="0.15">
      <c r="A64" s="9" t="s">
        <v>154</v>
      </c>
      <c r="B64" s="9" t="s">
        <v>500</v>
      </c>
      <c r="C64" s="31">
        <v>0.375</v>
      </c>
      <c r="D64" s="45">
        <v>8</v>
      </c>
      <c r="E64" s="46">
        <v>2020</v>
      </c>
      <c r="F64" s="46">
        <v>2016</v>
      </c>
      <c r="G64" s="46" t="s">
        <v>444</v>
      </c>
      <c r="H64" s="9" t="s">
        <v>445</v>
      </c>
      <c r="I64" s="9" t="s">
        <v>446</v>
      </c>
      <c r="J64" s="9" t="s">
        <v>128</v>
      </c>
      <c r="K64" s="29" t="s">
        <v>500</v>
      </c>
      <c r="L64" s="30">
        <v>254</v>
      </c>
      <c r="M64" s="30">
        <v>0</v>
      </c>
      <c r="N64" s="30">
        <v>0</v>
      </c>
      <c r="O64" s="30">
        <v>0</v>
      </c>
      <c r="P64" s="30">
        <v>254</v>
      </c>
      <c r="Q64" s="31">
        <v>0</v>
      </c>
      <c r="R64" s="46">
        <v>95</v>
      </c>
      <c r="S64" s="46">
        <v>0</v>
      </c>
      <c r="T64" s="30">
        <v>131</v>
      </c>
      <c r="U64" s="30">
        <v>0</v>
      </c>
      <c r="V64" s="30">
        <v>0</v>
      </c>
      <c r="W64" s="30">
        <v>0</v>
      </c>
      <c r="X64" s="30">
        <v>131</v>
      </c>
      <c r="Y64" s="30">
        <v>0</v>
      </c>
      <c r="Z64" s="30">
        <v>131</v>
      </c>
      <c r="AA64" s="31">
        <v>0</v>
      </c>
      <c r="AB64" s="31">
        <v>0</v>
      </c>
      <c r="AC64" s="30">
        <v>155</v>
      </c>
      <c r="AD64" s="30">
        <v>0</v>
      </c>
      <c r="AE64" s="30">
        <v>155</v>
      </c>
      <c r="AF64" s="31">
        <v>0</v>
      </c>
      <c r="AG64" s="30">
        <v>726</v>
      </c>
      <c r="AH64" s="30">
        <v>0</v>
      </c>
      <c r="AI64" s="30">
        <v>726</v>
      </c>
      <c r="AJ64" s="31">
        <v>0</v>
      </c>
      <c r="AK64" s="30">
        <v>1266</v>
      </c>
      <c r="AL64" s="30">
        <v>0</v>
      </c>
      <c r="AM64" s="30">
        <v>1266</v>
      </c>
      <c r="AN64" s="47">
        <v>0.375</v>
      </c>
      <c r="AO64" s="9" t="s">
        <v>407</v>
      </c>
      <c r="AP64" s="48" t="s">
        <v>408</v>
      </c>
      <c r="AQ64" s="9" t="s">
        <v>407</v>
      </c>
      <c r="AR64" s="9" t="s">
        <v>407</v>
      </c>
    </row>
    <row r="65" spans="1:44" ht="12.75" customHeight="1" x14ac:dyDescent="0.15">
      <c r="A65" s="9" t="s">
        <v>316</v>
      </c>
      <c r="B65" s="9" t="s">
        <v>319</v>
      </c>
      <c r="C65" s="31">
        <v>0.625</v>
      </c>
      <c r="D65" s="45">
        <v>8</v>
      </c>
      <c r="E65" s="46">
        <v>2018</v>
      </c>
      <c r="F65" s="46">
        <v>2014</v>
      </c>
      <c r="G65" s="46" t="s">
        <v>403</v>
      </c>
      <c r="H65" s="9" t="s">
        <v>404</v>
      </c>
      <c r="I65" s="9" t="s">
        <v>405</v>
      </c>
      <c r="J65" s="9" t="s">
        <v>144</v>
      </c>
      <c r="K65" s="29" t="s">
        <v>319</v>
      </c>
      <c r="L65" s="30">
        <v>543</v>
      </c>
      <c r="M65" s="30">
        <v>0</v>
      </c>
      <c r="N65" s="30">
        <v>0</v>
      </c>
      <c r="O65" s="30">
        <v>0</v>
      </c>
      <c r="P65" s="30">
        <v>543</v>
      </c>
      <c r="Q65" s="31">
        <v>0</v>
      </c>
      <c r="R65" s="46">
        <v>272</v>
      </c>
      <c r="S65" s="46">
        <v>0</v>
      </c>
      <c r="T65" s="30">
        <v>383</v>
      </c>
      <c r="U65" s="30">
        <v>0</v>
      </c>
      <c r="V65" s="30">
        <v>0</v>
      </c>
      <c r="W65" s="30">
        <v>0</v>
      </c>
      <c r="X65" s="30">
        <v>383</v>
      </c>
      <c r="Y65" s="30">
        <v>0</v>
      </c>
      <c r="Z65" s="30">
        <v>383</v>
      </c>
      <c r="AA65" s="31">
        <v>0</v>
      </c>
      <c r="AB65" s="31">
        <v>0</v>
      </c>
      <c r="AC65" s="30">
        <v>433</v>
      </c>
      <c r="AD65" s="30">
        <v>0</v>
      </c>
      <c r="AE65" s="30">
        <v>433</v>
      </c>
      <c r="AF65" s="31">
        <v>0</v>
      </c>
      <c r="AG65" s="30">
        <v>982</v>
      </c>
      <c r="AH65" s="30">
        <v>359</v>
      </c>
      <c r="AI65" s="30">
        <v>623</v>
      </c>
      <c r="AJ65" s="31">
        <v>0.36558044806517309</v>
      </c>
      <c r="AK65" s="30">
        <v>2341</v>
      </c>
      <c r="AL65" s="30">
        <v>359</v>
      </c>
      <c r="AM65" s="30">
        <v>1982</v>
      </c>
      <c r="AN65" s="47">
        <v>0.5</v>
      </c>
      <c r="AO65" s="9" t="s">
        <v>407</v>
      </c>
      <c r="AP65" s="48" t="s">
        <v>411</v>
      </c>
      <c r="AQ65" s="9" t="s">
        <v>407</v>
      </c>
      <c r="AR65" s="9" t="s">
        <v>407</v>
      </c>
    </row>
    <row r="66" spans="1:44" ht="12.75" customHeight="1" x14ac:dyDescent="0.15">
      <c r="A66" s="9" t="s">
        <v>143</v>
      </c>
      <c r="B66" s="9" t="s">
        <v>146</v>
      </c>
      <c r="C66" s="31">
        <v>0.625</v>
      </c>
      <c r="D66" s="45">
        <v>8</v>
      </c>
      <c r="E66" s="46">
        <v>2018</v>
      </c>
      <c r="F66" s="46">
        <v>2014</v>
      </c>
      <c r="G66" s="46" t="s">
        <v>403</v>
      </c>
      <c r="H66" s="9" t="s">
        <v>404</v>
      </c>
      <c r="I66" s="9" t="s">
        <v>405</v>
      </c>
      <c r="J66" s="9" t="s">
        <v>144</v>
      </c>
      <c r="K66" s="29" t="s">
        <v>146</v>
      </c>
      <c r="L66" s="30">
        <v>37</v>
      </c>
      <c r="M66" s="30">
        <v>0</v>
      </c>
      <c r="N66" s="30">
        <v>0</v>
      </c>
      <c r="O66" s="30">
        <v>0</v>
      </c>
      <c r="P66" s="30">
        <v>37</v>
      </c>
      <c r="Q66" s="31">
        <v>0</v>
      </c>
      <c r="R66" s="46">
        <v>19</v>
      </c>
      <c r="S66" s="46">
        <v>0</v>
      </c>
      <c r="T66" s="30">
        <v>22</v>
      </c>
      <c r="U66" s="30">
        <v>0</v>
      </c>
      <c r="V66" s="30">
        <v>0</v>
      </c>
      <c r="W66" s="30">
        <v>0</v>
      </c>
      <c r="X66" s="30">
        <v>22</v>
      </c>
      <c r="Y66" s="30">
        <v>0</v>
      </c>
      <c r="Z66" s="30">
        <v>22</v>
      </c>
      <c r="AA66" s="31">
        <v>0</v>
      </c>
      <c r="AB66" s="31">
        <v>0</v>
      </c>
      <c r="AC66" s="30">
        <v>22</v>
      </c>
      <c r="AD66" s="30">
        <v>0</v>
      </c>
      <c r="AE66" s="30">
        <v>22</v>
      </c>
      <c r="AF66" s="31">
        <v>0</v>
      </c>
      <c r="AG66" s="30">
        <v>63</v>
      </c>
      <c r="AH66" s="30">
        <v>0</v>
      </c>
      <c r="AI66" s="30">
        <v>63</v>
      </c>
      <c r="AJ66" s="31">
        <v>0</v>
      </c>
      <c r="AK66" s="30">
        <v>144</v>
      </c>
      <c r="AL66" s="30">
        <v>0</v>
      </c>
      <c r="AM66" s="30">
        <v>144</v>
      </c>
      <c r="AN66" s="47">
        <v>0.5</v>
      </c>
      <c r="AO66" s="9" t="s">
        <v>407</v>
      </c>
      <c r="AP66" s="48" t="s">
        <v>408</v>
      </c>
      <c r="AQ66" s="9" t="s">
        <v>407</v>
      </c>
      <c r="AR66" s="9" t="s">
        <v>407</v>
      </c>
    </row>
    <row r="67" spans="1:44" ht="12.75" customHeight="1" x14ac:dyDescent="0.15">
      <c r="A67" s="9" t="s">
        <v>263</v>
      </c>
      <c r="B67" s="9" t="s">
        <v>265</v>
      </c>
      <c r="C67" s="31">
        <v>0.5</v>
      </c>
      <c r="D67" s="45">
        <v>8</v>
      </c>
      <c r="E67" s="46">
        <v>2019</v>
      </c>
      <c r="F67" s="46">
        <v>2015</v>
      </c>
      <c r="G67" s="46">
        <v>2022</v>
      </c>
      <c r="H67" s="9" t="s">
        <v>413</v>
      </c>
      <c r="I67" s="9" t="s">
        <v>414</v>
      </c>
      <c r="J67" s="9" t="s">
        <v>67</v>
      </c>
      <c r="K67" s="29" t="s">
        <v>265</v>
      </c>
      <c r="L67" s="30">
        <v>6</v>
      </c>
      <c r="M67" s="30">
        <v>23</v>
      </c>
      <c r="N67" s="30">
        <v>23</v>
      </c>
      <c r="O67" s="30">
        <v>0</v>
      </c>
      <c r="P67" s="30">
        <v>0</v>
      </c>
      <c r="Q67" s="31">
        <v>3.8333333333333335</v>
      </c>
      <c r="R67" s="46">
        <v>3</v>
      </c>
      <c r="S67" s="46">
        <v>20</v>
      </c>
      <c r="T67" s="30">
        <v>2</v>
      </c>
      <c r="U67" s="30">
        <v>7</v>
      </c>
      <c r="V67" s="30">
        <v>6</v>
      </c>
      <c r="W67" s="30">
        <v>1</v>
      </c>
      <c r="X67" s="30">
        <v>0</v>
      </c>
      <c r="Y67" s="30">
        <v>27</v>
      </c>
      <c r="Z67" s="30">
        <v>0</v>
      </c>
      <c r="AA67" s="31">
        <v>3.5</v>
      </c>
      <c r="AB67" s="31">
        <v>13.5</v>
      </c>
      <c r="AC67" s="30">
        <v>4</v>
      </c>
      <c r="AD67" s="30">
        <v>7</v>
      </c>
      <c r="AE67" s="30">
        <v>0</v>
      </c>
      <c r="AF67" s="31">
        <v>1.75</v>
      </c>
      <c r="AG67" s="30">
        <v>15</v>
      </c>
      <c r="AH67" s="30">
        <v>36</v>
      </c>
      <c r="AI67" s="30">
        <v>0</v>
      </c>
      <c r="AJ67" s="31">
        <v>2.4</v>
      </c>
      <c r="AK67" s="30">
        <v>27</v>
      </c>
      <c r="AL67" s="30">
        <v>73</v>
      </c>
      <c r="AM67" s="30">
        <v>0</v>
      </c>
      <c r="AN67" s="47">
        <v>0.5</v>
      </c>
      <c r="AO67" s="9" t="s">
        <v>412</v>
      </c>
      <c r="AP67" s="48" t="s">
        <v>411</v>
      </c>
      <c r="AQ67" s="9" t="s">
        <v>412</v>
      </c>
      <c r="AR67" s="9" t="s">
        <v>407</v>
      </c>
    </row>
    <row r="68" spans="1:44" ht="12.75" customHeight="1" x14ac:dyDescent="0.15">
      <c r="A68" s="9" t="s">
        <v>502</v>
      </c>
      <c r="B68" s="9" t="s">
        <v>503</v>
      </c>
      <c r="C68" s="31">
        <v>0.625</v>
      </c>
      <c r="D68" s="45">
        <v>8</v>
      </c>
      <c r="E68" s="46">
        <v>2018</v>
      </c>
      <c r="F68" s="46">
        <v>2014</v>
      </c>
      <c r="G68" s="46" t="s">
        <v>403</v>
      </c>
      <c r="H68" s="9" t="s">
        <v>404</v>
      </c>
      <c r="I68" s="9" t="s">
        <v>405</v>
      </c>
      <c r="J68" s="9" t="s">
        <v>144</v>
      </c>
      <c r="K68" s="29" t="s">
        <v>503</v>
      </c>
      <c r="L68" s="30">
        <v>539</v>
      </c>
      <c r="M68" s="30">
        <v>127</v>
      </c>
      <c r="N68" s="30">
        <v>127</v>
      </c>
      <c r="O68" s="30">
        <v>0</v>
      </c>
      <c r="P68" s="30">
        <v>412</v>
      </c>
      <c r="Q68" s="31">
        <v>0.23562152133580705</v>
      </c>
      <c r="R68" s="46">
        <v>270</v>
      </c>
      <c r="S68" s="46">
        <v>0</v>
      </c>
      <c r="T68" s="30">
        <v>366</v>
      </c>
      <c r="U68" s="30">
        <v>105</v>
      </c>
      <c r="V68" s="30">
        <v>105</v>
      </c>
      <c r="W68" s="30">
        <v>0</v>
      </c>
      <c r="X68" s="30">
        <v>261</v>
      </c>
      <c r="Y68" s="30">
        <v>105</v>
      </c>
      <c r="Z68" s="30">
        <v>261</v>
      </c>
      <c r="AA68" s="31">
        <v>0.28688524590163933</v>
      </c>
      <c r="AB68" s="31">
        <v>0.28688524590163933</v>
      </c>
      <c r="AC68" s="30">
        <v>411</v>
      </c>
      <c r="AD68" s="30">
        <v>844</v>
      </c>
      <c r="AE68" s="30">
        <v>0</v>
      </c>
      <c r="AF68" s="31">
        <v>2.05352798053528</v>
      </c>
      <c r="AG68" s="30">
        <v>908</v>
      </c>
      <c r="AH68" s="30">
        <v>755</v>
      </c>
      <c r="AI68" s="30">
        <v>153</v>
      </c>
      <c r="AJ68" s="31">
        <v>0.83149779735682816</v>
      </c>
      <c r="AK68" s="30">
        <v>2224</v>
      </c>
      <c r="AL68" s="30">
        <v>1831</v>
      </c>
      <c r="AM68" s="30">
        <v>826</v>
      </c>
      <c r="AN68" s="47">
        <v>0.5</v>
      </c>
      <c r="AO68" s="9" t="s">
        <v>407</v>
      </c>
      <c r="AP68" s="48" t="s">
        <v>411</v>
      </c>
      <c r="AQ68" s="9" t="s">
        <v>407</v>
      </c>
      <c r="AR68" s="9" t="s">
        <v>412</v>
      </c>
    </row>
    <row r="69" spans="1:44" ht="12.75" customHeight="1" x14ac:dyDescent="0.15">
      <c r="A69" s="9" t="s">
        <v>505</v>
      </c>
      <c r="B69" s="9" t="s">
        <v>506</v>
      </c>
      <c r="C69" s="31">
        <v>0.5</v>
      </c>
      <c r="D69" s="45">
        <v>8</v>
      </c>
      <c r="E69" s="46">
        <v>2019</v>
      </c>
      <c r="F69" s="46">
        <v>2015</v>
      </c>
      <c r="G69" s="46">
        <v>2022</v>
      </c>
      <c r="H69" s="9" t="s">
        <v>413</v>
      </c>
      <c r="I69" s="9" t="s">
        <v>414</v>
      </c>
      <c r="J69" s="9" t="s">
        <v>67</v>
      </c>
      <c r="K69" s="29" t="s">
        <v>506</v>
      </c>
      <c r="L69" s="30">
        <v>253</v>
      </c>
      <c r="M69" s="30">
        <v>11</v>
      </c>
      <c r="N69" s="30">
        <v>11</v>
      </c>
      <c r="O69" s="30">
        <v>0</v>
      </c>
      <c r="P69" s="30">
        <v>242</v>
      </c>
      <c r="Q69" s="31">
        <v>4.3478260869565216E-2</v>
      </c>
      <c r="R69" s="46">
        <v>127</v>
      </c>
      <c r="S69" s="46">
        <v>0</v>
      </c>
      <c r="T69" s="30">
        <v>138</v>
      </c>
      <c r="U69" s="30">
        <v>4</v>
      </c>
      <c r="V69" s="30">
        <v>4</v>
      </c>
      <c r="W69" s="30">
        <v>0</v>
      </c>
      <c r="X69" s="30">
        <v>134</v>
      </c>
      <c r="Y69" s="30">
        <v>4</v>
      </c>
      <c r="Z69" s="30">
        <v>134</v>
      </c>
      <c r="AA69" s="31">
        <v>2.8985507246376812E-2</v>
      </c>
      <c r="AB69" s="31">
        <v>2.8985507246376812E-2</v>
      </c>
      <c r="AC69" s="30">
        <v>151</v>
      </c>
      <c r="AD69" s="30">
        <v>16</v>
      </c>
      <c r="AE69" s="30">
        <v>135</v>
      </c>
      <c r="AF69" s="31">
        <v>0.10596026490066225</v>
      </c>
      <c r="AG69" s="30">
        <v>391</v>
      </c>
      <c r="AH69" s="30">
        <v>371</v>
      </c>
      <c r="AI69" s="30">
        <v>20</v>
      </c>
      <c r="AJ69" s="31">
        <v>0.94884910485933505</v>
      </c>
      <c r="AK69" s="30">
        <v>933</v>
      </c>
      <c r="AL69" s="30">
        <v>402</v>
      </c>
      <c r="AM69" s="30">
        <v>531</v>
      </c>
      <c r="AN69" s="47">
        <v>0.5</v>
      </c>
      <c r="AO69" s="9" t="s">
        <v>407</v>
      </c>
      <c r="AP69" s="48" t="s">
        <v>411</v>
      </c>
      <c r="AQ69" s="9" t="s">
        <v>407</v>
      </c>
      <c r="AR69" s="9" t="s">
        <v>412</v>
      </c>
    </row>
    <row r="70" spans="1:44" ht="12.75" customHeight="1" x14ac:dyDescent="0.15">
      <c r="A70" s="9" t="s">
        <v>316</v>
      </c>
      <c r="B70" s="9" t="s">
        <v>508</v>
      </c>
      <c r="C70" s="31">
        <v>0.625</v>
      </c>
      <c r="D70" s="45">
        <v>8</v>
      </c>
      <c r="E70" s="46">
        <v>2018</v>
      </c>
      <c r="F70" s="46">
        <v>2014</v>
      </c>
      <c r="G70" s="46" t="s">
        <v>403</v>
      </c>
      <c r="H70" s="9" t="s">
        <v>404</v>
      </c>
      <c r="I70" s="9" t="s">
        <v>405</v>
      </c>
      <c r="J70" s="9" t="s">
        <v>144</v>
      </c>
      <c r="K70" s="29" t="s">
        <v>508</v>
      </c>
      <c r="L70" s="30">
        <v>21</v>
      </c>
      <c r="M70" s="30">
        <v>0</v>
      </c>
      <c r="N70" s="30">
        <v>0</v>
      </c>
      <c r="O70" s="30">
        <v>0</v>
      </c>
      <c r="P70" s="30">
        <v>21</v>
      </c>
      <c r="Q70" s="31">
        <v>0</v>
      </c>
      <c r="R70" s="46">
        <v>11</v>
      </c>
      <c r="S70" s="46">
        <v>0</v>
      </c>
      <c r="T70" s="30">
        <v>14</v>
      </c>
      <c r="U70" s="30">
        <v>0</v>
      </c>
      <c r="V70" s="30">
        <v>0</v>
      </c>
      <c r="W70" s="30">
        <v>0</v>
      </c>
      <c r="X70" s="30">
        <v>14</v>
      </c>
      <c r="Y70" s="30">
        <v>0</v>
      </c>
      <c r="Z70" s="30">
        <v>14</v>
      </c>
      <c r="AA70" s="31">
        <v>0</v>
      </c>
      <c r="AB70" s="31">
        <v>0</v>
      </c>
      <c r="AC70" s="30">
        <v>16</v>
      </c>
      <c r="AD70" s="30">
        <v>10</v>
      </c>
      <c r="AE70" s="30">
        <v>6</v>
      </c>
      <c r="AF70" s="31">
        <v>0.625</v>
      </c>
      <c r="AG70" s="30">
        <v>32</v>
      </c>
      <c r="AH70" s="30">
        <v>18</v>
      </c>
      <c r="AI70" s="30">
        <v>14</v>
      </c>
      <c r="AJ70" s="31">
        <v>0.5625</v>
      </c>
      <c r="AK70" s="30">
        <v>83</v>
      </c>
      <c r="AL70" s="30">
        <v>28</v>
      </c>
      <c r="AM70" s="30">
        <v>55</v>
      </c>
      <c r="AN70" s="47">
        <v>0.5</v>
      </c>
      <c r="AO70" s="9" t="s">
        <v>407</v>
      </c>
      <c r="AP70" s="48" t="s">
        <v>438</v>
      </c>
      <c r="AQ70" s="9" t="s">
        <v>407</v>
      </c>
      <c r="AR70" s="9" t="s">
        <v>412</v>
      </c>
    </row>
    <row r="71" spans="1:44" ht="12.75" customHeight="1" x14ac:dyDescent="0.15">
      <c r="A71" s="9" t="s">
        <v>509</v>
      </c>
      <c r="B71" s="9" t="s">
        <v>510</v>
      </c>
      <c r="C71" s="31">
        <v>0.375</v>
      </c>
      <c r="D71" s="45">
        <v>8</v>
      </c>
      <c r="E71" s="46">
        <v>2020</v>
      </c>
      <c r="F71" s="46">
        <v>2016</v>
      </c>
      <c r="G71" s="46" t="s">
        <v>444</v>
      </c>
      <c r="H71" s="9" t="s">
        <v>445</v>
      </c>
      <c r="I71" s="9" t="s">
        <v>446</v>
      </c>
      <c r="J71" s="9" t="s">
        <v>128</v>
      </c>
      <c r="K71" s="29" t="s">
        <v>510</v>
      </c>
      <c r="L71" s="30">
        <v>34</v>
      </c>
      <c r="M71" s="30">
        <v>0</v>
      </c>
      <c r="N71" s="30">
        <v>0</v>
      </c>
      <c r="O71" s="30">
        <v>0</v>
      </c>
      <c r="P71" s="30">
        <v>34</v>
      </c>
      <c r="Q71" s="31">
        <v>0</v>
      </c>
      <c r="R71" s="46">
        <v>13</v>
      </c>
      <c r="S71" s="46">
        <v>0</v>
      </c>
      <c r="T71" s="30">
        <v>23</v>
      </c>
      <c r="U71" s="30">
        <v>0</v>
      </c>
      <c r="V71" s="30">
        <v>0</v>
      </c>
      <c r="W71" s="30">
        <v>0</v>
      </c>
      <c r="X71" s="30">
        <v>23</v>
      </c>
      <c r="Y71" s="30">
        <v>0</v>
      </c>
      <c r="Z71" s="30">
        <v>23</v>
      </c>
      <c r="AA71" s="31">
        <v>0</v>
      </c>
      <c r="AB71" s="31">
        <v>0</v>
      </c>
      <c r="AC71" s="30">
        <v>26</v>
      </c>
      <c r="AD71" s="30">
        <v>1</v>
      </c>
      <c r="AE71" s="30">
        <v>25</v>
      </c>
      <c r="AF71" s="31">
        <v>3.8461538461538464E-2</v>
      </c>
      <c r="AG71" s="30">
        <v>60</v>
      </c>
      <c r="AH71" s="30">
        <v>23</v>
      </c>
      <c r="AI71" s="30">
        <v>37</v>
      </c>
      <c r="AJ71" s="31">
        <v>0.38333333333333336</v>
      </c>
      <c r="AK71" s="30">
        <v>143</v>
      </c>
      <c r="AL71" s="30">
        <v>24</v>
      </c>
      <c r="AM71" s="30">
        <v>119</v>
      </c>
      <c r="AN71" s="47">
        <v>0.375</v>
      </c>
      <c r="AO71" s="9" t="s">
        <v>407</v>
      </c>
      <c r="AP71" s="48" t="s">
        <v>411</v>
      </c>
      <c r="AQ71" s="9" t="s">
        <v>407</v>
      </c>
      <c r="AR71" s="9" t="s">
        <v>412</v>
      </c>
    </row>
    <row r="72" spans="1:44" ht="12.75" customHeight="1" x14ac:dyDescent="0.15">
      <c r="A72" s="9" t="s">
        <v>416</v>
      </c>
      <c r="B72" s="9" t="s">
        <v>418</v>
      </c>
      <c r="C72" s="31">
        <v>0.75</v>
      </c>
      <c r="D72" s="45">
        <v>8</v>
      </c>
      <c r="E72" s="46">
        <v>2017</v>
      </c>
      <c r="F72" s="46">
        <v>2013</v>
      </c>
      <c r="G72" s="46">
        <v>2020</v>
      </c>
      <c r="H72" s="9" t="s">
        <v>512</v>
      </c>
      <c r="I72" s="9" t="s">
        <v>513</v>
      </c>
      <c r="J72" s="9" t="s">
        <v>417</v>
      </c>
      <c r="K72" s="29" t="s">
        <v>418</v>
      </c>
      <c r="L72" s="30">
        <v>912</v>
      </c>
      <c r="M72" s="30">
        <v>42</v>
      </c>
      <c r="N72" s="30">
        <v>42</v>
      </c>
      <c r="O72" s="30">
        <v>0</v>
      </c>
      <c r="P72" s="30">
        <v>870</v>
      </c>
      <c r="Q72" s="31">
        <v>4.6052631578947366E-2</v>
      </c>
      <c r="R72" s="46">
        <v>456</v>
      </c>
      <c r="S72" s="46">
        <v>0</v>
      </c>
      <c r="T72" s="30">
        <v>693</v>
      </c>
      <c r="U72" s="30">
        <v>223</v>
      </c>
      <c r="V72" s="30">
        <v>219</v>
      </c>
      <c r="W72" s="30">
        <v>4</v>
      </c>
      <c r="X72" s="30">
        <v>470</v>
      </c>
      <c r="Y72" s="30">
        <v>223</v>
      </c>
      <c r="Z72" s="30">
        <v>470</v>
      </c>
      <c r="AA72" s="31">
        <v>0.32178932178932179</v>
      </c>
      <c r="AB72" s="31">
        <v>0.32178932178932179</v>
      </c>
      <c r="AC72" s="30">
        <v>1062</v>
      </c>
      <c r="AD72" s="30">
        <v>257</v>
      </c>
      <c r="AE72" s="30">
        <v>805</v>
      </c>
      <c r="AF72" s="31">
        <v>0.24199623352165725</v>
      </c>
      <c r="AG72" s="30">
        <v>2332</v>
      </c>
      <c r="AH72" s="30">
        <v>2816</v>
      </c>
      <c r="AI72" s="30">
        <v>0</v>
      </c>
      <c r="AJ72" s="31">
        <v>1.2075471698113207</v>
      </c>
      <c r="AK72" s="30">
        <v>4999</v>
      </c>
      <c r="AL72" s="30">
        <v>3338</v>
      </c>
      <c r="AM72" s="30">
        <v>2145</v>
      </c>
      <c r="AN72" s="47">
        <v>0.5</v>
      </c>
      <c r="AO72" s="9" t="s">
        <v>407</v>
      </c>
      <c r="AP72" s="48" t="s">
        <v>411</v>
      </c>
      <c r="AQ72" s="9" t="s">
        <v>407</v>
      </c>
      <c r="AR72" s="9" t="s">
        <v>412</v>
      </c>
    </row>
    <row r="73" spans="1:44" ht="12.75" customHeight="1" x14ac:dyDescent="0.15">
      <c r="A73" s="9" t="s">
        <v>257</v>
      </c>
      <c r="B73" s="9" t="s">
        <v>514</v>
      </c>
      <c r="C73" s="31">
        <v>0.375</v>
      </c>
      <c r="D73" s="45">
        <v>8</v>
      </c>
      <c r="E73" s="46">
        <v>2020</v>
      </c>
      <c r="F73" s="46">
        <v>2016</v>
      </c>
      <c r="G73" s="46" t="s">
        <v>444</v>
      </c>
      <c r="H73" s="9" t="s">
        <v>445</v>
      </c>
      <c r="I73" s="9" t="s">
        <v>446</v>
      </c>
      <c r="J73" s="9" t="s">
        <v>128</v>
      </c>
      <c r="K73" s="29" t="s">
        <v>514</v>
      </c>
      <c r="L73" s="30">
        <v>7</v>
      </c>
      <c r="M73" s="30">
        <v>0</v>
      </c>
      <c r="N73" s="30">
        <v>0</v>
      </c>
      <c r="O73" s="30">
        <v>0</v>
      </c>
      <c r="P73" s="30">
        <v>7</v>
      </c>
      <c r="Q73" s="31">
        <v>0</v>
      </c>
      <c r="R73" s="46">
        <v>3</v>
      </c>
      <c r="S73" s="46">
        <v>0</v>
      </c>
      <c r="T73" s="30">
        <v>5</v>
      </c>
      <c r="U73" s="30">
        <v>0</v>
      </c>
      <c r="V73" s="30">
        <v>0</v>
      </c>
      <c r="W73" s="30">
        <v>0</v>
      </c>
      <c r="X73" s="30">
        <v>5</v>
      </c>
      <c r="Y73" s="30">
        <v>0</v>
      </c>
      <c r="Z73" s="30">
        <v>5</v>
      </c>
      <c r="AA73" s="31">
        <v>0</v>
      </c>
      <c r="AB73" s="31">
        <v>0</v>
      </c>
      <c r="AC73" s="30">
        <v>6</v>
      </c>
      <c r="AD73" s="30">
        <v>0</v>
      </c>
      <c r="AE73" s="30">
        <v>6</v>
      </c>
      <c r="AF73" s="31">
        <v>0</v>
      </c>
      <c r="AG73" s="30">
        <v>13</v>
      </c>
      <c r="AH73" s="30">
        <v>0</v>
      </c>
      <c r="AI73" s="30">
        <v>13</v>
      </c>
      <c r="AJ73" s="31">
        <v>0</v>
      </c>
      <c r="AK73" s="30">
        <v>31</v>
      </c>
      <c r="AL73" s="30">
        <v>0</v>
      </c>
      <c r="AM73" s="30">
        <v>31</v>
      </c>
      <c r="AN73" s="47">
        <v>0.375</v>
      </c>
      <c r="AO73" s="9" t="s">
        <v>407</v>
      </c>
      <c r="AP73" s="48" t="s">
        <v>438</v>
      </c>
      <c r="AQ73" s="9" t="s">
        <v>407</v>
      </c>
      <c r="AR73" s="9" t="s">
        <v>407</v>
      </c>
    </row>
    <row r="74" spans="1:44" ht="12.75" customHeight="1" x14ac:dyDescent="0.15">
      <c r="A74" s="9" t="s">
        <v>488</v>
      </c>
      <c r="B74" s="9" t="s">
        <v>515</v>
      </c>
      <c r="C74" s="31">
        <v>0.5</v>
      </c>
      <c r="D74" s="45">
        <v>8</v>
      </c>
      <c r="E74" s="46">
        <v>2019</v>
      </c>
      <c r="F74" s="46">
        <v>2015</v>
      </c>
      <c r="G74" s="46">
        <v>2022</v>
      </c>
      <c r="H74" s="9" t="s">
        <v>490</v>
      </c>
      <c r="I74" s="9" t="s">
        <v>491</v>
      </c>
      <c r="J74" s="9" t="s">
        <v>492</v>
      </c>
      <c r="K74" s="29" t="s">
        <v>515</v>
      </c>
      <c r="L74" s="30">
        <v>39</v>
      </c>
      <c r="M74" s="30">
        <v>33</v>
      </c>
      <c r="N74" s="30">
        <v>33</v>
      </c>
      <c r="O74" s="30">
        <v>0</v>
      </c>
      <c r="P74" s="30">
        <v>6</v>
      </c>
      <c r="Q74" s="31">
        <v>0.84615384615384615</v>
      </c>
      <c r="R74" s="46">
        <v>20</v>
      </c>
      <c r="S74" s="46">
        <v>13</v>
      </c>
      <c r="T74" s="30">
        <v>26</v>
      </c>
      <c r="U74" s="30">
        <v>12</v>
      </c>
      <c r="V74" s="30">
        <v>12</v>
      </c>
      <c r="W74" s="30">
        <v>0</v>
      </c>
      <c r="X74" s="30">
        <v>14</v>
      </c>
      <c r="Y74" s="30">
        <v>25</v>
      </c>
      <c r="Z74" s="30">
        <v>1</v>
      </c>
      <c r="AA74" s="31">
        <v>0.46153846153846156</v>
      </c>
      <c r="AB74" s="31">
        <v>0.96153846153846156</v>
      </c>
      <c r="AC74" s="30">
        <v>34</v>
      </c>
      <c r="AD74" s="30">
        <v>0</v>
      </c>
      <c r="AE74" s="30">
        <v>34</v>
      </c>
      <c r="AF74" s="31">
        <v>0</v>
      </c>
      <c r="AG74" s="30">
        <v>64</v>
      </c>
      <c r="AH74" s="30">
        <v>56</v>
      </c>
      <c r="AI74" s="30">
        <v>8</v>
      </c>
      <c r="AJ74" s="31">
        <v>0.875</v>
      </c>
      <c r="AK74" s="30">
        <v>163</v>
      </c>
      <c r="AL74" s="30">
        <v>101</v>
      </c>
      <c r="AM74" s="30">
        <v>62</v>
      </c>
      <c r="AN74" s="47">
        <v>0.5</v>
      </c>
      <c r="AO74" s="9" t="s">
        <v>412</v>
      </c>
      <c r="AP74" s="48" t="s">
        <v>411</v>
      </c>
      <c r="AQ74" s="9" t="s">
        <v>412</v>
      </c>
      <c r="AR74" s="9" t="s">
        <v>407</v>
      </c>
    </row>
    <row r="75" spans="1:44" ht="12.75" customHeight="1" x14ac:dyDescent="0.15">
      <c r="A75" s="9" t="s">
        <v>168</v>
      </c>
      <c r="B75" s="9" t="s">
        <v>181</v>
      </c>
      <c r="C75" s="31">
        <v>0.625</v>
      </c>
      <c r="D75" s="45">
        <v>8</v>
      </c>
      <c r="E75" s="46">
        <v>2018</v>
      </c>
      <c r="F75" s="46">
        <v>2014</v>
      </c>
      <c r="G75" s="46" t="s">
        <v>403</v>
      </c>
      <c r="H75" s="9" t="s">
        <v>404</v>
      </c>
      <c r="I75" s="9" t="s">
        <v>405</v>
      </c>
      <c r="J75" s="9" t="s">
        <v>144</v>
      </c>
      <c r="K75" s="29" t="s">
        <v>181</v>
      </c>
      <c r="L75" s="30">
        <v>447</v>
      </c>
      <c r="M75" s="30">
        <v>39</v>
      </c>
      <c r="N75" s="30">
        <v>39</v>
      </c>
      <c r="O75" s="30">
        <v>0</v>
      </c>
      <c r="P75" s="30">
        <v>408</v>
      </c>
      <c r="Q75" s="31">
        <v>8.7248322147651006E-2</v>
      </c>
      <c r="R75" s="46">
        <v>224</v>
      </c>
      <c r="S75" s="46">
        <v>0</v>
      </c>
      <c r="T75" s="30">
        <v>263</v>
      </c>
      <c r="U75" s="30">
        <v>57</v>
      </c>
      <c r="V75" s="30">
        <v>56</v>
      </c>
      <c r="W75" s="30">
        <v>1</v>
      </c>
      <c r="X75" s="30">
        <v>206</v>
      </c>
      <c r="Y75" s="30">
        <v>57</v>
      </c>
      <c r="Z75" s="30">
        <v>206</v>
      </c>
      <c r="AA75" s="31">
        <v>0.21673003802281368</v>
      </c>
      <c r="AB75" s="31">
        <v>0.21673003802281368</v>
      </c>
      <c r="AC75" s="30">
        <v>280</v>
      </c>
      <c r="AD75" s="30">
        <v>130</v>
      </c>
      <c r="AE75" s="30">
        <v>150</v>
      </c>
      <c r="AF75" s="31">
        <v>0.4642857142857143</v>
      </c>
      <c r="AG75" s="30">
        <v>708</v>
      </c>
      <c r="AH75" s="30">
        <v>89</v>
      </c>
      <c r="AI75" s="30">
        <v>619</v>
      </c>
      <c r="AJ75" s="31">
        <v>0.12570621468926554</v>
      </c>
      <c r="AK75" s="30">
        <v>1698</v>
      </c>
      <c r="AL75" s="30">
        <v>315</v>
      </c>
      <c r="AM75" s="30">
        <v>1383</v>
      </c>
      <c r="AN75" s="47">
        <v>0.5</v>
      </c>
      <c r="AO75" s="9" t="s">
        <v>407</v>
      </c>
      <c r="AP75" s="48" t="s">
        <v>411</v>
      </c>
      <c r="AQ75" s="9" t="s">
        <v>407</v>
      </c>
      <c r="AR75" s="9" t="s">
        <v>407</v>
      </c>
    </row>
    <row r="76" spans="1:44" ht="12.75" customHeight="1" x14ac:dyDescent="0.15">
      <c r="A76" s="9" t="s">
        <v>316</v>
      </c>
      <c r="B76" s="9" t="s">
        <v>320</v>
      </c>
      <c r="C76" s="31">
        <v>0.625</v>
      </c>
      <c r="D76" s="45">
        <v>8</v>
      </c>
      <c r="E76" s="46">
        <v>2018</v>
      </c>
      <c r="F76" s="46">
        <v>2014</v>
      </c>
      <c r="G76" s="46" t="s">
        <v>403</v>
      </c>
      <c r="H76" s="9" t="s">
        <v>404</v>
      </c>
      <c r="I76" s="9" t="s">
        <v>405</v>
      </c>
      <c r="J76" s="9" t="s">
        <v>144</v>
      </c>
      <c r="K76" s="29" t="s">
        <v>320</v>
      </c>
      <c r="L76" s="30">
        <v>141</v>
      </c>
      <c r="M76" s="30">
        <v>0</v>
      </c>
      <c r="N76" s="30">
        <v>0</v>
      </c>
      <c r="O76" s="30">
        <v>0</v>
      </c>
      <c r="P76" s="30">
        <v>141</v>
      </c>
      <c r="Q76" s="31">
        <v>0</v>
      </c>
      <c r="R76" s="46">
        <v>71</v>
      </c>
      <c r="S76" s="46">
        <v>0</v>
      </c>
      <c r="T76" s="30">
        <v>95</v>
      </c>
      <c r="U76" s="30">
        <v>0</v>
      </c>
      <c r="V76" s="30">
        <v>0</v>
      </c>
      <c r="W76" s="30">
        <v>0</v>
      </c>
      <c r="X76" s="30">
        <v>95</v>
      </c>
      <c r="Y76" s="30">
        <v>0</v>
      </c>
      <c r="Z76" s="30">
        <v>95</v>
      </c>
      <c r="AA76" s="31">
        <v>0</v>
      </c>
      <c r="AB76" s="31">
        <v>0</v>
      </c>
      <c r="AC76" s="30">
        <v>110</v>
      </c>
      <c r="AD76" s="30">
        <v>122</v>
      </c>
      <c r="AE76" s="30">
        <v>0</v>
      </c>
      <c r="AF76" s="31">
        <v>1.1090909090909091</v>
      </c>
      <c r="AG76" s="30">
        <v>254</v>
      </c>
      <c r="AH76" s="30">
        <v>92</v>
      </c>
      <c r="AI76" s="30">
        <v>162</v>
      </c>
      <c r="AJ76" s="31">
        <v>0.36220472440944884</v>
      </c>
      <c r="AK76" s="30">
        <v>600</v>
      </c>
      <c r="AL76" s="30">
        <v>214</v>
      </c>
      <c r="AM76" s="30">
        <v>398</v>
      </c>
      <c r="AN76" s="47">
        <v>0.5</v>
      </c>
      <c r="AO76" s="9" t="s">
        <v>407</v>
      </c>
      <c r="AP76" s="48" t="s">
        <v>408</v>
      </c>
      <c r="AQ76" s="9" t="s">
        <v>407</v>
      </c>
      <c r="AR76" s="9" t="s">
        <v>407</v>
      </c>
    </row>
    <row r="77" spans="1:44" ht="12.75" customHeight="1" x14ac:dyDescent="0.15">
      <c r="A77" s="9" t="s">
        <v>517</v>
      </c>
      <c r="B77" s="9" t="s">
        <v>518</v>
      </c>
      <c r="C77" s="31">
        <v>0.375</v>
      </c>
      <c r="D77" s="45">
        <v>8</v>
      </c>
      <c r="E77" s="46">
        <v>2020</v>
      </c>
      <c r="F77" s="46">
        <v>2016</v>
      </c>
      <c r="G77" s="46" t="s">
        <v>444</v>
      </c>
      <c r="H77" s="9" t="s">
        <v>445</v>
      </c>
      <c r="I77" s="9" t="s">
        <v>446</v>
      </c>
      <c r="J77" s="9" t="s">
        <v>128</v>
      </c>
      <c r="K77" s="29" t="s">
        <v>518</v>
      </c>
      <c r="L77" s="30">
        <v>622</v>
      </c>
      <c r="M77" s="30">
        <v>0</v>
      </c>
      <c r="N77" s="30">
        <v>0</v>
      </c>
      <c r="O77" s="30">
        <v>0</v>
      </c>
      <c r="P77" s="30">
        <v>622</v>
      </c>
      <c r="Q77" s="31">
        <v>0</v>
      </c>
      <c r="R77" s="46">
        <v>233</v>
      </c>
      <c r="S77" s="46">
        <v>0</v>
      </c>
      <c r="T77" s="30">
        <v>399</v>
      </c>
      <c r="U77" s="30">
        <v>0</v>
      </c>
      <c r="V77" s="30">
        <v>0</v>
      </c>
      <c r="W77" s="30">
        <v>0</v>
      </c>
      <c r="X77" s="30">
        <v>399</v>
      </c>
      <c r="Y77" s="30">
        <v>0</v>
      </c>
      <c r="Z77" s="30">
        <v>399</v>
      </c>
      <c r="AA77" s="31">
        <v>0</v>
      </c>
      <c r="AB77" s="31">
        <v>0</v>
      </c>
      <c r="AC77" s="30">
        <v>446</v>
      </c>
      <c r="AD77" s="30">
        <v>5</v>
      </c>
      <c r="AE77" s="30">
        <v>441</v>
      </c>
      <c r="AF77" s="31">
        <v>1.1210762331838564E-2</v>
      </c>
      <c r="AG77" s="30">
        <v>1104</v>
      </c>
      <c r="AH77" s="30">
        <v>0</v>
      </c>
      <c r="AI77" s="30">
        <v>1104</v>
      </c>
      <c r="AJ77" s="31">
        <v>0</v>
      </c>
      <c r="AK77" s="30">
        <v>2571</v>
      </c>
      <c r="AL77" s="30">
        <v>5</v>
      </c>
      <c r="AM77" s="30">
        <v>2566</v>
      </c>
      <c r="AN77" s="47">
        <v>0.375</v>
      </c>
      <c r="AO77" s="9" t="s">
        <v>407</v>
      </c>
      <c r="AP77" s="48" t="s">
        <v>411</v>
      </c>
      <c r="AQ77" s="9" t="s">
        <v>407</v>
      </c>
      <c r="AR77" s="9" t="s">
        <v>407</v>
      </c>
    </row>
    <row r="78" spans="1:44" ht="12.75" customHeight="1" x14ac:dyDescent="0.15">
      <c r="A78" s="9" t="s">
        <v>168</v>
      </c>
      <c r="B78" s="9" t="s">
        <v>182</v>
      </c>
      <c r="C78" s="31">
        <v>0.625</v>
      </c>
      <c r="D78" s="45">
        <v>8</v>
      </c>
      <c r="E78" s="46">
        <v>2018</v>
      </c>
      <c r="F78" s="46">
        <v>2014</v>
      </c>
      <c r="G78" s="46" t="s">
        <v>403</v>
      </c>
      <c r="H78" s="9" t="s">
        <v>404</v>
      </c>
      <c r="I78" s="9" t="s">
        <v>405</v>
      </c>
      <c r="J78" s="9" t="s">
        <v>144</v>
      </c>
      <c r="K78" s="29" t="s">
        <v>182</v>
      </c>
      <c r="L78" s="30">
        <v>23</v>
      </c>
      <c r="M78" s="30">
        <v>0</v>
      </c>
      <c r="N78" s="30">
        <v>0</v>
      </c>
      <c r="O78" s="30">
        <v>0</v>
      </c>
      <c r="P78" s="30">
        <v>23</v>
      </c>
      <c r="Q78" s="31">
        <v>0</v>
      </c>
      <c r="R78" s="46">
        <v>12</v>
      </c>
      <c r="S78" s="46">
        <v>0</v>
      </c>
      <c r="T78" s="30">
        <v>14</v>
      </c>
      <c r="U78" s="30">
        <v>0</v>
      </c>
      <c r="V78" s="30">
        <v>0</v>
      </c>
      <c r="W78" s="30">
        <v>0</v>
      </c>
      <c r="X78" s="30">
        <v>14</v>
      </c>
      <c r="Y78" s="30">
        <v>0</v>
      </c>
      <c r="Z78" s="30">
        <v>14</v>
      </c>
      <c r="AA78" s="31">
        <v>0</v>
      </c>
      <c r="AB78" s="31">
        <v>0</v>
      </c>
      <c r="AC78" s="30">
        <v>14</v>
      </c>
      <c r="AD78" s="30">
        <v>0</v>
      </c>
      <c r="AE78" s="30">
        <v>14</v>
      </c>
      <c r="AF78" s="31">
        <v>0</v>
      </c>
      <c r="AG78" s="30">
        <v>35</v>
      </c>
      <c r="AH78" s="30">
        <v>355</v>
      </c>
      <c r="AI78" s="30">
        <v>0</v>
      </c>
      <c r="AJ78" s="31">
        <v>10.142857142857142</v>
      </c>
      <c r="AK78" s="30">
        <v>86</v>
      </c>
      <c r="AL78" s="30">
        <v>355</v>
      </c>
      <c r="AM78" s="30">
        <v>51</v>
      </c>
      <c r="AN78" s="47">
        <v>0.5</v>
      </c>
      <c r="AO78" s="9" t="s">
        <v>407</v>
      </c>
      <c r="AP78" s="48" t="s">
        <v>411</v>
      </c>
      <c r="AQ78" s="9" t="s">
        <v>407</v>
      </c>
      <c r="AR78" s="9" t="s">
        <v>412</v>
      </c>
    </row>
    <row r="79" spans="1:44" ht="12.75" customHeight="1" x14ac:dyDescent="0.15">
      <c r="A79" s="9" t="s">
        <v>88</v>
      </c>
      <c r="B79" s="9" t="s">
        <v>92</v>
      </c>
      <c r="C79" s="31">
        <v>0.625</v>
      </c>
      <c r="D79" s="45">
        <v>8</v>
      </c>
      <c r="E79" s="46">
        <v>2018</v>
      </c>
      <c r="F79" s="46">
        <v>2014</v>
      </c>
      <c r="G79" s="46">
        <v>2021</v>
      </c>
      <c r="H79" s="9" t="s">
        <v>476</v>
      </c>
      <c r="I79" s="9" t="s">
        <v>477</v>
      </c>
      <c r="J79" s="9" t="s">
        <v>89</v>
      </c>
      <c r="K79" s="29" t="s">
        <v>92</v>
      </c>
      <c r="L79" s="30">
        <v>974</v>
      </c>
      <c r="M79" s="30">
        <v>15</v>
      </c>
      <c r="N79" s="30">
        <v>15</v>
      </c>
      <c r="O79" s="30">
        <v>0</v>
      </c>
      <c r="P79" s="30">
        <v>959</v>
      </c>
      <c r="Q79" s="31">
        <v>1.5400410677618069E-2</v>
      </c>
      <c r="R79" s="46">
        <v>487</v>
      </c>
      <c r="S79" s="46">
        <v>0</v>
      </c>
      <c r="T79" s="30">
        <v>643</v>
      </c>
      <c r="U79" s="30">
        <v>7</v>
      </c>
      <c r="V79" s="30">
        <v>7</v>
      </c>
      <c r="W79" s="30">
        <v>0</v>
      </c>
      <c r="X79" s="30">
        <v>636</v>
      </c>
      <c r="Y79" s="30">
        <v>7</v>
      </c>
      <c r="Z79" s="30">
        <v>636</v>
      </c>
      <c r="AA79" s="31">
        <v>1.088646967340591E-2</v>
      </c>
      <c r="AB79" s="31">
        <v>1.088646967340591E-2</v>
      </c>
      <c r="AC79" s="30">
        <v>708</v>
      </c>
      <c r="AD79" s="30">
        <v>324</v>
      </c>
      <c r="AE79" s="30">
        <v>384</v>
      </c>
      <c r="AF79" s="31">
        <v>0.4576271186440678</v>
      </c>
      <c r="AG79" s="30">
        <v>1638</v>
      </c>
      <c r="AH79" s="30">
        <v>1448</v>
      </c>
      <c r="AI79" s="30">
        <v>190</v>
      </c>
      <c r="AJ79" s="31">
        <v>0.88400488400488397</v>
      </c>
      <c r="AK79" s="30">
        <v>3963</v>
      </c>
      <c r="AL79" s="30">
        <v>1794</v>
      </c>
      <c r="AM79" s="30">
        <v>2169</v>
      </c>
      <c r="AN79" s="47">
        <v>0.5</v>
      </c>
      <c r="AO79" s="9" t="s">
        <v>407</v>
      </c>
      <c r="AP79" s="48" t="s">
        <v>411</v>
      </c>
      <c r="AQ79" s="9" t="s">
        <v>407</v>
      </c>
      <c r="AR79" s="9" t="s">
        <v>412</v>
      </c>
    </row>
    <row r="80" spans="1:44" ht="12.75" customHeight="1" x14ac:dyDescent="0.15">
      <c r="A80" s="9" t="s">
        <v>352</v>
      </c>
      <c r="B80" s="9" t="s">
        <v>355</v>
      </c>
      <c r="C80" s="31">
        <v>0.625</v>
      </c>
      <c r="D80" s="45">
        <v>8</v>
      </c>
      <c r="E80" s="46">
        <v>2018</v>
      </c>
      <c r="F80" s="46">
        <v>2014</v>
      </c>
      <c r="G80" s="46" t="s">
        <v>403</v>
      </c>
      <c r="H80" s="9" t="s">
        <v>404</v>
      </c>
      <c r="I80" s="9" t="s">
        <v>405</v>
      </c>
      <c r="J80" s="9" t="s">
        <v>144</v>
      </c>
      <c r="K80" s="29" t="s">
        <v>355</v>
      </c>
      <c r="L80" s="30">
        <v>707</v>
      </c>
      <c r="M80" s="30">
        <v>135</v>
      </c>
      <c r="N80" s="30">
        <v>135</v>
      </c>
      <c r="O80" s="30">
        <v>0</v>
      </c>
      <c r="P80" s="30">
        <v>572</v>
      </c>
      <c r="Q80" s="31">
        <v>0.19094766619519093</v>
      </c>
      <c r="R80" s="46">
        <v>354</v>
      </c>
      <c r="S80" s="46">
        <v>0</v>
      </c>
      <c r="T80" s="30">
        <v>478</v>
      </c>
      <c r="U80" s="30">
        <v>203</v>
      </c>
      <c r="V80" s="30">
        <v>203</v>
      </c>
      <c r="W80" s="30">
        <v>0</v>
      </c>
      <c r="X80" s="30">
        <v>275</v>
      </c>
      <c r="Y80" s="30">
        <v>203</v>
      </c>
      <c r="Z80" s="30">
        <v>275</v>
      </c>
      <c r="AA80" s="31">
        <v>0.42468619246861927</v>
      </c>
      <c r="AB80" s="31">
        <v>0.42468619246861927</v>
      </c>
      <c r="AC80" s="30">
        <v>533</v>
      </c>
      <c r="AD80" s="30">
        <v>0</v>
      </c>
      <c r="AE80" s="30">
        <v>533</v>
      </c>
      <c r="AF80" s="31">
        <v>0</v>
      </c>
      <c r="AG80" s="30">
        <v>1176</v>
      </c>
      <c r="AH80" s="30">
        <v>2205</v>
      </c>
      <c r="AI80" s="30">
        <v>0</v>
      </c>
      <c r="AJ80" s="31">
        <v>1.875</v>
      </c>
      <c r="AK80" s="30">
        <v>2894</v>
      </c>
      <c r="AL80" s="30">
        <v>2543</v>
      </c>
      <c r="AM80" s="30">
        <v>1380</v>
      </c>
      <c r="AN80" s="47">
        <v>0.5</v>
      </c>
      <c r="AO80" s="9" t="s">
        <v>407</v>
      </c>
      <c r="AP80" s="48" t="s">
        <v>411</v>
      </c>
      <c r="AQ80" s="9" t="s">
        <v>407</v>
      </c>
      <c r="AR80" s="9" t="s">
        <v>412</v>
      </c>
    </row>
    <row r="81" spans="1:44" ht="12.75" customHeight="1" x14ac:dyDescent="0.15">
      <c r="A81" s="9" t="s">
        <v>352</v>
      </c>
      <c r="B81" s="9" t="s">
        <v>356</v>
      </c>
      <c r="C81" s="31">
        <v>0.625</v>
      </c>
      <c r="D81" s="45">
        <v>8</v>
      </c>
      <c r="E81" s="46">
        <v>2018</v>
      </c>
      <c r="F81" s="46">
        <v>2014</v>
      </c>
      <c r="G81" s="46" t="s">
        <v>403</v>
      </c>
      <c r="H81" s="9" t="s">
        <v>404</v>
      </c>
      <c r="I81" s="9" t="s">
        <v>405</v>
      </c>
      <c r="J81" s="9" t="s">
        <v>144</v>
      </c>
      <c r="K81" s="29" t="s">
        <v>356</v>
      </c>
      <c r="L81" s="30">
        <v>217</v>
      </c>
      <c r="M81" s="30">
        <v>0</v>
      </c>
      <c r="N81" s="30">
        <v>0</v>
      </c>
      <c r="O81" s="30">
        <v>0</v>
      </c>
      <c r="P81" s="30">
        <v>217</v>
      </c>
      <c r="Q81" s="31">
        <v>0</v>
      </c>
      <c r="R81" s="46">
        <v>109</v>
      </c>
      <c r="S81" s="46">
        <v>0</v>
      </c>
      <c r="T81" s="30">
        <v>148</v>
      </c>
      <c r="U81" s="30">
        <v>0</v>
      </c>
      <c r="V81" s="30">
        <v>0</v>
      </c>
      <c r="W81" s="30">
        <v>0</v>
      </c>
      <c r="X81" s="30">
        <v>148</v>
      </c>
      <c r="Y81" s="30">
        <v>0</v>
      </c>
      <c r="Z81" s="30">
        <v>148</v>
      </c>
      <c r="AA81" s="31">
        <v>0</v>
      </c>
      <c r="AB81" s="31">
        <v>0</v>
      </c>
      <c r="AC81" s="30">
        <v>164</v>
      </c>
      <c r="AD81" s="30">
        <v>1322</v>
      </c>
      <c r="AE81" s="30">
        <v>0</v>
      </c>
      <c r="AF81" s="31">
        <v>8.0609756097560972</v>
      </c>
      <c r="AG81" s="30">
        <v>333</v>
      </c>
      <c r="AH81" s="30">
        <v>812</v>
      </c>
      <c r="AI81" s="30">
        <v>0</v>
      </c>
      <c r="AJ81" s="31">
        <v>2.4384384384384385</v>
      </c>
      <c r="AK81" s="30">
        <v>862</v>
      </c>
      <c r="AL81" s="30">
        <v>2134</v>
      </c>
      <c r="AM81" s="30">
        <v>365</v>
      </c>
      <c r="AN81" s="47">
        <v>0.5</v>
      </c>
      <c r="AO81" s="9" t="s">
        <v>407</v>
      </c>
      <c r="AP81" s="48" t="s">
        <v>411</v>
      </c>
      <c r="AQ81" s="9" t="s">
        <v>407</v>
      </c>
      <c r="AR81" s="9" t="s">
        <v>412</v>
      </c>
    </row>
    <row r="82" spans="1:44" ht="12.75" customHeight="1" x14ac:dyDescent="0.15">
      <c r="A82" s="9" t="s">
        <v>227</v>
      </c>
      <c r="B82" s="50" t="s">
        <v>521</v>
      </c>
      <c r="C82" s="31">
        <v>0.375</v>
      </c>
      <c r="D82" s="45">
        <v>8</v>
      </c>
      <c r="E82" s="46">
        <v>2020</v>
      </c>
      <c r="F82" s="46">
        <v>2016</v>
      </c>
      <c r="G82" s="46">
        <v>2023</v>
      </c>
      <c r="H82" s="9" t="s">
        <v>459</v>
      </c>
      <c r="I82" s="9" t="s">
        <v>460</v>
      </c>
      <c r="J82" s="9" t="s">
        <v>163</v>
      </c>
      <c r="K82" s="29" t="s">
        <v>521</v>
      </c>
      <c r="L82" s="30">
        <v>253</v>
      </c>
      <c r="M82" s="30">
        <v>0</v>
      </c>
      <c r="N82" s="30">
        <v>0</v>
      </c>
      <c r="O82" s="30">
        <v>0</v>
      </c>
      <c r="P82" s="30">
        <v>253</v>
      </c>
      <c r="Q82" s="31">
        <v>0</v>
      </c>
      <c r="R82" s="46">
        <v>95</v>
      </c>
      <c r="S82" s="46">
        <v>0</v>
      </c>
      <c r="T82" s="30">
        <v>190</v>
      </c>
      <c r="U82" s="30">
        <v>0</v>
      </c>
      <c r="V82" s="30">
        <v>0</v>
      </c>
      <c r="W82" s="30">
        <v>0</v>
      </c>
      <c r="X82" s="30">
        <v>190</v>
      </c>
      <c r="Y82" s="30">
        <v>0</v>
      </c>
      <c r="Z82" s="30">
        <v>190</v>
      </c>
      <c r="AA82" s="31">
        <v>0</v>
      </c>
      <c r="AB82" s="31">
        <v>0</v>
      </c>
      <c r="AC82" s="30">
        <v>204</v>
      </c>
      <c r="AD82" s="30">
        <v>20</v>
      </c>
      <c r="AE82" s="30">
        <v>184</v>
      </c>
      <c r="AF82" s="31">
        <v>9.8039215686274508E-2</v>
      </c>
      <c r="AG82" s="30">
        <v>467</v>
      </c>
      <c r="AH82" s="30">
        <v>0</v>
      </c>
      <c r="AI82" s="30">
        <v>467</v>
      </c>
      <c r="AJ82" s="31">
        <v>0</v>
      </c>
      <c r="AK82" s="30">
        <v>1114</v>
      </c>
      <c r="AL82" s="30">
        <v>20</v>
      </c>
      <c r="AM82" s="30">
        <v>1094</v>
      </c>
      <c r="AN82" s="47">
        <v>0.375</v>
      </c>
      <c r="AO82" s="9" t="s">
        <v>407</v>
      </c>
      <c r="AP82" s="48" t="s">
        <v>411</v>
      </c>
      <c r="AQ82" s="9" t="s">
        <v>407</v>
      </c>
      <c r="AR82" s="9" t="s">
        <v>407</v>
      </c>
    </row>
    <row r="83" spans="1:44" ht="12.75" customHeight="1" x14ac:dyDescent="0.15">
      <c r="A83" s="9" t="s">
        <v>416</v>
      </c>
      <c r="B83" s="9" t="s">
        <v>419</v>
      </c>
      <c r="C83" s="31">
        <v>0.75</v>
      </c>
      <c r="D83" s="45">
        <v>8</v>
      </c>
      <c r="E83" s="46">
        <v>2017</v>
      </c>
      <c r="F83" s="46">
        <v>2013</v>
      </c>
      <c r="G83" s="46">
        <v>2020</v>
      </c>
      <c r="H83" s="9" t="s">
        <v>512</v>
      </c>
      <c r="I83" s="9" t="s">
        <v>513</v>
      </c>
      <c r="J83" s="9" t="s">
        <v>417</v>
      </c>
      <c r="K83" s="29" t="s">
        <v>419</v>
      </c>
      <c r="L83" s="30">
        <v>3209</v>
      </c>
      <c r="M83" s="30">
        <v>115</v>
      </c>
      <c r="N83" s="30">
        <v>115</v>
      </c>
      <c r="O83" s="30">
        <v>0</v>
      </c>
      <c r="P83" s="30">
        <v>3094</v>
      </c>
      <c r="Q83" s="31">
        <v>3.5836709255219694E-2</v>
      </c>
      <c r="R83" s="46">
        <v>1605</v>
      </c>
      <c r="S83" s="46">
        <v>0</v>
      </c>
      <c r="T83" s="30">
        <v>2439</v>
      </c>
      <c r="U83" s="30">
        <v>565</v>
      </c>
      <c r="V83" s="30">
        <v>565</v>
      </c>
      <c r="W83" s="30">
        <v>0</v>
      </c>
      <c r="X83" s="30">
        <v>1874</v>
      </c>
      <c r="Y83" s="30">
        <v>565</v>
      </c>
      <c r="Z83" s="30">
        <v>1874</v>
      </c>
      <c r="AA83" s="31">
        <v>0.23165231652316523</v>
      </c>
      <c r="AB83" s="31">
        <v>0.23165231652316523</v>
      </c>
      <c r="AC83" s="30">
        <v>2257</v>
      </c>
      <c r="AD83" s="30">
        <v>328</v>
      </c>
      <c r="AE83" s="30">
        <v>1929</v>
      </c>
      <c r="AF83" s="31">
        <v>0.14532565352237484</v>
      </c>
      <c r="AG83" s="30">
        <v>4956</v>
      </c>
      <c r="AH83" s="30">
        <v>7614</v>
      </c>
      <c r="AI83" s="30">
        <v>0</v>
      </c>
      <c r="AJ83" s="31">
        <v>1.536319612590799</v>
      </c>
      <c r="AK83" s="30">
        <v>12861</v>
      </c>
      <c r="AL83" s="30">
        <v>8622</v>
      </c>
      <c r="AM83" s="30">
        <v>6897</v>
      </c>
      <c r="AN83" s="47">
        <v>0.5</v>
      </c>
      <c r="AO83" s="9" t="s">
        <v>407</v>
      </c>
      <c r="AP83" s="48" t="s">
        <v>411</v>
      </c>
      <c r="AQ83" s="9" t="s">
        <v>407</v>
      </c>
      <c r="AR83" s="9" t="s">
        <v>412</v>
      </c>
    </row>
    <row r="84" spans="1:44" ht="12.75" customHeight="1" x14ac:dyDescent="0.15">
      <c r="A84" s="9" t="s">
        <v>341</v>
      </c>
      <c r="B84" s="9" t="s">
        <v>342</v>
      </c>
      <c r="C84" s="31">
        <v>0.625</v>
      </c>
      <c r="D84" s="45">
        <v>8</v>
      </c>
      <c r="E84" s="46">
        <v>2018</v>
      </c>
      <c r="F84" s="46">
        <v>2014</v>
      </c>
      <c r="G84" s="46" t="s">
        <v>403</v>
      </c>
      <c r="H84" s="9" t="s">
        <v>456</v>
      </c>
      <c r="I84" s="9" t="s">
        <v>457</v>
      </c>
      <c r="J84" s="9" t="s">
        <v>123</v>
      </c>
      <c r="K84" s="29" t="s">
        <v>342</v>
      </c>
      <c r="L84" s="30">
        <v>146</v>
      </c>
      <c r="M84" s="30">
        <v>3</v>
      </c>
      <c r="N84" s="30">
        <v>0</v>
      </c>
      <c r="O84" s="30">
        <v>3</v>
      </c>
      <c r="P84" s="30">
        <v>143</v>
      </c>
      <c r="Q84" s="31">
        <v>2.0547945205479451E-2</v>
      </c>
      <c r="R84" s="46">
        <v>73</v>
      </c>
      <c r="S84" s="46">
        <v>0</v>
      </c>
      <c r="T84" s="30">
        <v>102</v>
      </c>
      <c r="U84" s="30">
        <v>4</v>
      </c>
      <c r="V84" s="30">
        <v>3</v>
      </c>
      <c r="W84" s="30">
        <v>1</v>
      </c>
      <c r="X84" s="30">
        <v>98</v>
      </c>
      <c r="Y84" s="30">
        <v>4</v>
      </c>
      <c r="Z84" s="30">
        <v>98</v>
      </c>
      <c r="AA84" s="31">
        <v>3.9215686274509803E-2</v>
      </c>
      <c r="AB84" s="31">
        <v>3.9215686274509803E-2</v>
      </c>
      <c r="AC84" s="30">
        <v>130</v>
      </c>
      <c r="AD84" s="30">
        <v>24</v>
      </c>
      <c r="AE84" s="30">
        <v>106</v>
      </c>
      <c r="AF84" s="31">
        <v>0.18461538461538463</v>
      </c>
      <c r="AG84" s="30">
        <v>318</v>
      </c>
      <c r="AH84" s="30">
        <v>77</v>
      </c>
      <c r="AI84" s="30">
        <v>241</v>
      </c>
      <c r="AJ84" s="31">
        <v>0.24213836477987422</v>
      </c>
      <c r="AK84" s="30">
        <v>696</v>
      </c>
      <c r="AL84" s="30">
        <v>108</v>
      </c>
      <c r="AM84" s="30">
        <v>588</v>
      </c>
      <c r="AN84" s="47">
        <v>0.5</v>
      </c>
      <c r="AO84" s="9" t="s">
        <v>407</v>
      </c>
      <c r="AP84" s="48" t="s">
        <v>411</v>
      </c>
      <c r="AQ84" s="9" t="s">
        <v>407</v>
      </c>
      <c r="AR84" s="9" t="s">
        <v>407</v>
      </c>
    </row>
    <row r="85" spans="1:44" ht="12.75" customHeight="1" x14ac:dyDescent="0.15">
      <c r="A85" s="9" t="s">
        <v>168</v>
      </c>
      <c r="B85" s="9" t="s">
        <v>183</v>
      </c>
      <c r="C85" s="31">
        <v>0.625</v>
      </c>
      <c r="D85" s="45">
        <v>8</v>
      </c>
      <c r="E85" s="46">
        <v>2018</v>
      </c>
      <c r="F85" s="46">
        <v>2014</v>
      </c>
      <c r="G85" s="46" t="s">
        <v>403</v>
      </c>
      <c r="H85" s="9" t="s">
        <v>404</v>
      </c>
      <c r="I85" s="9" t="s">
        <v>405</v>
      </c>
      <c r="J85" s="9" t="s">
        <v>144</v>
      </c>
      <c r="K85" s="29" t="s">
        <v>183</v>
      </c>
      <c r="L85" s="30">
        <v>98</v>
      </c>
      <c r="M85" s="30">
        <v>0</v>
      </c>
      <c r="N85" s="30">
        <v>0</v>
      </c>
      <c r="O85" s="30">
        <v>0</v>
      </c>
      <c r="P85" s="30">
        <v>98</v>
      </c>
      <c r="Q85" s="31">
        <v>0</v>
      </c>
      <c r="R85" s="46">
        <v>49</v>
      </c>
      <c r="S85" s="46">
        <v>0</v>
      </c>
      <c r="T85" s="30">
        <v>59</v>
      </c>
      <c r="U85" s="30">
        <v>0</v>
      </c>
      <c r="V85" s="30">
        <v>0</v>
      </c>
      <c r="W85" s="30">
        <v>0</v>
      </c>
      <c r="X85" s="30">
        <v>59</v>
      </c>
      <c r="Y85" s="30">
        <v>0</v>
      </c>
      <c r="Z85" s="30">
        <v>59</v>
      </c>
      <c r="AA85" s="31">
        <v>0</v>
      </c>
      <c r="AB85" s="31">
        <v>0</v>
      </c>
      <c r="AC85" s="30">
        <v>64</v>
      </c>
      <c r="AD85" s="30">
        <v>23</v>
      </c>
      <c r="AE85" s="30">
        <v>41</v>
      </c>
      <c r="AF85" s="31">
        <v>0.359375</v>
      </c>
      <c r="AG85" s="30">
        <v>152</v>
      </c>
      <c r="AH85" s="30">
        <v>346</v>
      </c>
      <c r="AI85" s="30">
        <v>0</v>
      </c>
      <c r="AJ85" s="31">
        <v>2.2763157894736841</v>
      </c>
      <c r="AK85" s="30">
        <v>373</v>
      </c>
      <c r="AL85" s="30">
        <v>369</v>
      </c>
      <c r="AM85" s="30">
        <v>198</v>
      </c>
      <c r="AN85" s="47">
        <v>0.5</v>
      </c>
      <c r="AO85" s="9" t="s">
        <v>407</v>
      </c>
      <c r="AP85" s="48" t="s">
        <v>411</v>
      </c>
      <c r="AQ85" s="9" t="s">
        <v>407</v>
      </c>
      <c r="AR85" s="9" t="s">
        <v>412</v>
      </c>
    </row>
    <row r="86" spans="1:44" ht="12.75" customHeight="1" x14ac:dyDescent="0.15">
      <c r="A86" s="9" t="s">
        <v>99</v>
      </c>
      <c r="B86" s="9" t="s">
        <v>102</v>
      </c>
      <c r="C86" s="31">
        <v>0.5</v>
      </c>
      <c r="D86" s="45">
        <v>8</v>
      </c>
      <c r="E86" s="46">
        <v>2019</v>
      </c>
      <c r="F86" s="46">
        <v>2015</v>
      </c>
      <c r="G86" s="46">
        <v>2022</v>
      </c>
      <c r="H86" s="9" t="s">
        <v>413</v>
      </c>
      <c r="I86" s="9" t="s">
        <v>414</v>
      </c>
      <c r="J86" s="9" t="s">
        <v>67</v>
      </c>
      <c r="K86" s="29" t="s">
        <v>102</v>
      </c>
      <c r="L86" s="30">
        <v>51</v>
      </c>
      <c r="M86" s="30">
        <v>0</v>
      </c>
      <c r="N86" s="30">
        <v>0</v>
      </c>
      <c r="O86" s="30">
        <v>0</v>
      </c>
      <c r="P86" s="30">
        <v>51</v>
      </c>
      <c r="Q86" s="31">
        <v>0</v>
      </c>
      <c r="R86" s="46">
        <v>26</v>
      </c>
      <c r="S86" s="46">
        <v>0</v>
      </c>
      <c r="T86" s="30">
        <v>25</v>
      </c>
      <c r="U86" s="30">
        <v>2</v>
      </c>
      <c r="V86" s="30">
        <v>0</v>
      </c>
      <c r="W86" s="30">
        <v>2</v>
      </c>
      <c r="X86" s="30">
        <v>23</v>
      </c>
      <c r="Y86" s="30">
        <v>2</v>
      </c>
      <c r="Z86" s="30">
        <v>23</v>
      </c>
      <c r="AA86" s="31">
        <v>0.08</v>
      </c>
      <c r="AB86" s="31">
        <v>0.08</v>
      </c>
      <c r="AC86" s="30">
        <v>31</v>
      </c>
      <c r="AD86" s="30">
        <v>0</v>
      </c>
      <c r="AE86" s="30">
        <v>31</v>
      </c>
      <c r="AF86" s="31">
        <v>0</v>
      </c>
      <c r="AG86" s="30">
        <v>34</v>
      </c>
      <c r="AH86" s="30">
        <v>8</v>
      </c>
      <c r="AI86" s="30">
        <v>26</v>
      </c>
      <c r="AJ86" s="31">
        <v>0.23529411764705882</v>
      </c>
      <c r="AK86" s="30">
        <v>141</v>
      </c>
      <c r="AL86" s="30">
        <v>10</v>
      </c>
      <c r="AM86" s="30">
        <v>131</v>
      </c>
      <c r="AN86" s="47">
        <v>0.5</v>
      </c>
      <c r="AO86" s="9" t="s">
        <v>407</v>
      </c>
      <c r="AP86" s="48" t="s">
        <v>411</v>
      </c>
      <c r="AQ86" s="9" t="s">
        <v>407</v>
      </c>
      <c r="AR86" s="9" t="s">
        <v>407</v>
      </c>
    </row>
    <row r="87" spans="1:44" ht="12.75" customHeight="1" x14ac:dyDescent="0.15">
      <c r="A87" s="9" t="s">
        <v>166</v>
      </c>
      <c r="B87" s="9" t="s">
        <v>526</v>
      </c>
      <c r="C87" s="31">
        <v>1</v>
      </c>
      <c r="D87" s="45">
        <v>5</v>
      </c>
      <c r="E87" s="46">
        <v>2017</v>
      </c>
      <c r="F87" s="46">
        <v>2014</v>
      </c>
      <c r="G87" s="46">
        <v>2018</v>
      </c>
      <c r="H87" s="9" t="s">
        <v>422</v>
      </c>
      <c r="I87" s="9" t="s">
        <v>423</v>
      </c>
      <c r="J87" s="9" t="s">
        <v>83</v>
      </c>
      <c r="K87" s="29" t="s">
        <v>526</v>
      </c>
      <c r="L87" s="30">
        <v>108</v>
      </c>
      <c r="M87" s="30">
        <v>3</v>
      </c>
      <c r="N87" s="30">
        <v>1</v>
      </c>
      <c r="O87" s="30">
        <v>2</v>
      </c>
      <c r="P87" s="30">
        <v>105</v>
      </c>
      <c r="Q87" s="31">
        <v>2.7777777777777776E-2</v>
      </c>
      <c r="R87" s="46">
        <v>108</v>
      </c>
      <c r="S87" s="46">
        <v>0</v>
      </c>
      <c r="T87" s="30">
        <v>67</v>
      </c>
      <c r="U87" s="30">
        <v>2</v>
      </c>
      <c r="V87" s="30">
        <v>0</v>
      </c>
      <c r="W87" s="30">
        <v>2</v>
      </c>
      <c r="X87" s="30">
        <v>65</v>
      </c>
      <c r="Y87" s="30">
        <v>2</v>
      </c>
      <c r="Z87" s="30">
        <v>65</v>
      </c>
      <c r="AA87" s="31">
        <v>2.9850746268656716E-2</v>
      </c>
      <c r="AB87" s="31">
        <v>2.9850746268656716E-2</v>
      </c>
      <c r="AC87" s="30">
        <v>87</v>
      </c>
      <c r="AD87" s="30">
        <v>3</v>
      </c>
      <c r="AE87" s="30">
        <v>84</v>
      </c>
      <c r="AF87" s="31">
        <v>3.4482758620689655E-2</v>
      </c>
      <c r="AG87" s="30">
        <v>205</v>
      </c>
      <c r="AH87" s="30">
        <v>6</v>
      </c>
      <c r="AI87" s="30">
        <v>199</v>
      </c>
      <c r="AJ87" s="31">
        <v>2.9268292682926831E-2</v>
      </c>
      <c r="AK87" s="30">
        <v>467</v>
      </c>
      <c r="AL87" s="30">
        <v>14</v>
      </c>
      <c r="AM87" s="30">
        <v>453</v>
      </c>
      <c r="AN87" s="47">
        <v>1</v>
      </c>
      <c r="AO87" s="9" t="s">
        <v>407</v>
      </c>
      <c r="AP87" s="48" t="s">
        <v>411</v>
      </c>
      <c r="AQ87" s="9" t="s">
        <v>407</v>
      </c>
      <c r="AR87" s="9" t="s">
        <v>407</v>
      </c>
    </row>
    <row r="88" spans="1:44" ht="12.75" customHeight="1" x14ac:dyDescent="0.15">
      <c r="A88" s="9" t="s">
        <v>528</v>
      </c>
      <c r="B88" s="9" t="s">
        <v>529</v>
      </c>
      <c r="C88" s="31">
        <v>0.5</v>
      </c>
      <c r="D88" s="45">
        <v>8</v>
      </c>
      <c r="E88" s="46">
        <v>2019</v>
      </c>
      <c r="F88" s="46">
        <v>2015</v>
      </c>
      <c r="G88" s="46">
        <v>2022</v>
      </c>
      <c r="H88" s="9" t="s">
        <v>413</v>
      </c>
      <c r="I88" s="9" t="s">
        <v>414</v>
      </c>
      <c r="J88" s="9" t="s">
        <v>67</v>
      </c>
      <c r="K88" s="29" t="s">
        <v>529</v>
      </c>
      <c r="L88" s="30">
        <v>39</v>
      </c>
      <c r="M88" s="30">
        <v>25</v>
      </c>
      <c r="N88" s="30">
        <v>25</v>
      </c>
      <c r="O88" s="30">
        <v>0</v>
      </c>
      <c r="P88" s="30">
        <v>14</v>
      </c>
      <c r="Q88" s="31">
        <v>0.64102564102564108</v>
      </c>
      <c r="R88" s="46">
        <v>20</v>
      </c>
      <c r="S88" s="46">
        <v>5</v>
      </c>
      <c r="T88" s="30">
        <v>29</v>
      </c>
      <c r="U88" s="30">
        <v>7</v>
      </c>
      <c r="V88" s="30">
        <v>7</v>
      </c>
      <c r="W88" s="30">
        <v>0</v>
      </c>
      <c r="X88" s="30">
        <v>22</v>
      </c>
      <c r="Y88" s="30">
        <v>12</v>
      </c>
      <c r="Z88" s="30">
        <v>17</v>
      </c>
      <c r="AA88" s="31">
        <v>0.2413793103448276</v>
      </c>
      <c r="AB88" s="31">
        <v>0.41379310344827586</v>
      </c>
      <c r="AC88" s="30">
        <v>31</v>
      </c>
      <c r="AD88" s="30">
        <v>5</v>
      </c>
      <c r="AE88" s="30">
        <v>26</v>
      </c>
      <c r="AF88" s="31">
        <v>0.16129032258064516</v>
      </c>
      <c r="AG88" s="30">
        <v>112</v>
      </c>
      <c r="AH88" s="30">
        <v>49</v>
      </c>
      <c r="AI88" s="30">
        <v>63</v>
      </c>
      <c r="AJ88" s="31">
        <v>0.4375</v>
      </c>
      <c r="AK88" s="30">
        <v>211</v>
      </c>
      <c r="AL88" s="30">
        <v>86</v>
      </c>
      <c r="AM88" s="30">
        <v>125</v>
      </c>
      <c r="AN88" s="47">
        <v>0.5</v>
      </c>
      <c r="AO88" s="9" t="s">
        <v>407</v>
      </c>
      <c r="AP88" s="48" t="s">
        <v>411</v>
      </c>
      <c r="AQ88" s="9" t="s">
        <v>407</v>
      </c>
      <c r="AR88" s="9" t="s">
        <v>407</v>
      </c>
    </row>
    <row r="89" spans="1:44" ht="12.75" customHeight="1" x14ac:dyDescent="0.15">
      <c r="A89" s="9" t="s">
        <v>127</v>
      </c>
      <c r="B89" s="9" t="s">
        <v>129</v>
      </c>
      <c r="C89" s="31">
        <v>0.375</v>
      </c>
      <c r="D89" s="45">
        <v>8</v>
      </c>
      <c r="E89" s="46">
        <v>2020</v>
      </c>
      <c r="F89" s="46">
        <v>2016</v>
      </c>
      <c r="G89" s="46" t="s">
        <v>444</v>
      </c>
      <c r="H89" s="9" t="s">
        <v>445</v>
      </c>
      <c r="I89" s="9" t="s">
        <v>446</v>
      </c>
      <c r="J89" s="9" t="s">
        <v>128</v>
      </c>
      <c r="K89" s="29" t="s">
        <v>129</v>
      </c>
      <c r="L89" s="30">
        <v>2321</v>
      </c>
      <c r="M89" s="30">
        <v>0</v>
      </c>
      <c r="N89" s="30">
        <v>0</v>
      </c>
      <c r="O89" s="30">
        <v>0</v>
      </c>
      <c r="P89" s="30">
        <v>2321</v>
      </c>
      <c r="Q89" s="31">
        <v>0</v>
      </c>
      <c r="R89" s="46">
        <v>870</v>
      </c>
      <c r="S89" s="46">
        <v>0</v>
      </c>
      <c r="T89" s="30">
        <v>1145</v>
      </c>
      <c r="U89" s="30">
        <v>27</v>
      </c>
      <c r="V89" s="30">
        <v>27</v>
      </c>
      <c r="W89" s="30">
        <v>0</v>
      </c>
      <c r="X89" s="30">
        <v>1118</v>
      </c>
      <c r="Y89" s="30">
        <v>27</v>
      </c>
      <c r="Z89" s="30">
        <v>1118</v>
      </c>
      <c r="AA89" s="31">
        <v>2.3580786026200874E-2</v>
      </c>
      <c r="AB89" s="31">
        <v>2.3580786026200874E-2</v>
      </c>
      <c r="AC89" s="30">
        <v>1018</v>
      </c>
      <c r="AD89" s="30">
        <v>1742</v>
      </c>
      <c r="AE89" s="30">
        <v>0</v>
      </c>
      <c r="AF89" s="31">
        <v>1.7111984282907662</v>
      </c>
      <c r="AG89" s="30">
        <v>1844</v>
      </c>
      <c r="AH89" s="30">
        <v>3221</v>
      </c>
      <c r="AI89" s="30">
        <v>0</v>
      </c>
      <c r="AJ89" s="31">
        <v>1.7467462039045554</v>
      </c>
      <c r="AK89" s="30">
        <v>6328</v>
      </c>
      <c r="AL89" s="30">
        <v>4990</v>
      </c>
      <c r="AM89" s="30">
        <v>3439</v>
      </c>
      <c r="AN89" s="47">
        <v>0.375</v>
      </c>
      <c r="AO89" s="9" t="s">
        <v>407</v>
      </c>
      <c r="AP89" s="48" t="s">
        <v>411</v>
      </c>
      <c r="AQ89" s="9" t="s">
        <v>407</v>
      </c>
      <c r="AR89" s="9" t="s">
        <v>412</v>
      </c>
    </row>
    <row r="90" spans="1:44" ht="12.75" customHeight="1" x14ac:dyDescent="0.15">
      <c r="A90" s="9" t="s">
        <v>316</v>
      </c>
      <c r="B90" s="9" t="s">
        <v>321</v>
      </c>
      <c r="C90" s="31">
        <v>0.625</v>
      </c>
      <c r="D90" s="45">
        <v>8</v>
      </c>
      <c r="E90" s="46">
        <v>2018</v>
      </c>
      <c r="F90" s="46">
        <v>2014</v>
      </c>
      <c r="G90" s="46" t="s">
        <v>403</v>
      </c>
      <c r="H90" s="9" t="s">
        <v>404</v>
      </c>
      <c r="I90" s="9" t="s">
        <v>405</v>
      </c>
      <c r="J90" s="9" t="s">
        <v>144</v>
      </c>
      <c r="K90" s="29" t="s">
        <v>321</v>
      </c>
      <c r="L90" s="30">
        <v>1555</v>
      </c>
      <c r="M90" s="30">
        <v>78</v>
      </c>
      <c r="N90" s="30">
        <v>78</v>
      </c>
      <c r="O90" s="30">
        <v>0</v>
      </c>
      <c r="P90" s="30">
        <v>1477</v>
      </c>
      <c r="Q90" s="31">
        <v>5.0160771704180061E-2</v>
      </c>
      <c r="R90" s="46">
        <v>778</v>
      </c>
      <c r="S90" s="46">
        <v>0</v>
      </c>
      <c r="T90" s="30">
        <v>1059</v>
      </c>
      <c r="U90" s="30">
        <v>51</v>
      </c>
      <c r="V90" s="30">
        <v>51</v>
      </c>
      <c r="W90" s="30">
        <v>0</v>
      </c>
      <c r="X90" s="30">
        <v>1008</v>
      </c>
      <c r="Y90" s="30">
        <v>51</v>
      </c>
      <c r="Z90" s="30">
        <v>1008</v>
      </c>
      <c r="AA90" s="31">
        <v>4.8158640226628892E-2</v>
      </c>
      <c r="AB90" s="31">
        <v>4.8158640226628892E-2</v>
      </c>
      <c r="AC90" s="30">
        <v>1212</v>
      </c>
      <c r="AD90" s="30">
        <v>0</v>
      </c>
      <c r="AE90" s="30">
        <v>1212</v>
      </c>
      <c r="AF90" s="31">
        <v>0</v>
      </c>
      <c r="AG90" s="30">
        <v>2945</v>
      </c>
      <c r="AH90" s="30">
        <v>88</v>
      </c>
      <c r="AI90" s="30">
        <v>2857</v>
      </c>
      <c r="AJ90" s="31">
        <v>2.9881154499151102E-2</v>
      </c>
      <c r="AK90" s="30">
        <v>6771</v>
      </c>
      <c r="AL90" s="30">
        <v>217</v>
      </c>
      <c r="AM90" s="30">
        <v>6554</v>
      </c>
      <c r="AN90" s="47">
        <v>0.5</v>
      </c>
      <c r="AO90" s="9" t="s">
        <v>407</v>
      </c>
      <c r="AP90" s="48" t="s">
        <v>411</v>
      </c>
      <c r="AQ90" s="9" t="s">
        <v>407</v>
      </c>
      <c r="AR90" s="9" t="s">
        <v>407</v>
      </c>
    </row>
    <row r="91" spans="1:44" ht="12.75" customHeight="1" x14ac:dyDescent="0.15">
      <c r="A91" s="9" t="s">
        <v>127</v>
      </c>
      <c r="B91" s="9" t="s">
        <v>130</v>
      </c>
      <c r="C91" s="31">
        <v>0.375</v>
      </c>
      <c r="D91" s="45">
        <v>8</v>
      </c>
      <c r="E91" s="46">
        <v>2020</v>
      </c>
      <c r="F91" s="46">
        <v>2016</v>
      </c>
      <c r="G91" s="46" t="s">
        <v>444</v>
      </c>
      <c r="H91" s="9" t="s">
        <v>445</v>
      </c>
      <c r="I91" s="9" t="s">
        <v>446</v>
      </c>
      <c r="J91" s="9" t="s">
        <v>128</v>
      </c>
      <c r="K91" s="29" t="s">
        <v>130</v>
      </c>
      <c r="L91" s="30">
        <v>150</v>
      </c>
      <c r="M91" s="30">
        <v>36</v>
      </c>
      <c r="N91" s="30">
        <v>36</v>
      </c>
      <c r="O91" s="30">
        <v>0</v>
      </c>
      <c r="P91" s="30">
        <v>114</v>
      </c>
      <c r="Q91" s="31">
        <v>0.24</v>
      </c>
      <c r="R91" s="46">
        <v>56</v>
      </c>
      <c r="S91" s="46">
        <v>0</v>
      </c>
      <c r="T91" s="30">
        <v>115</v>
      </c>
      <c r="U91" s="30">
        <v>32</v>
      </c>
      <c r="V91" s="30">
        <v>32</v>
      </c>
      <c r="W91" s="30">
        <v>0</v>
      </c>
      <c r="X91" s="30">
        <v>83</v>
      </c>
      <c r="Y91" s="30">
        <v>32</v>
      </c>
      <c r="Z91" s="30">
        <v>83</v>
      </c>
      <c r="AA91" s="31">
        <v>0.27826086956521739</v>
      </c>
      <c r="AB91" s="31">
        <v>0.27826086956521739</v>
      </c>
      <c r="AC91" s="30">
        <v>123</v>
      </c>
      <c r="AD91" s="30">
        <v>41</v>
      </c>
      <c r="AE91" s="30">
        <v>82</v>
      </c>
      <c r="AF91" s="31">
        <v>0.33333333333333331</v>
      </c>
      <c r="AG91" s="30">
        <v>201</v>
      </c>
      <c r="AH91" s="30">
        <v>84</v>
      </c>
      <c r="AI91" s="30">
        <v>117</v>
      </c>
      <c r="AJ91" s="31">
        <v>0.41791044776119401</v>
      </c>
      <c r="AK91" s="30">
        <v>589</v>
      </c>
      <c r="AL91" s="30">
        <v>193</v>
      </c>
      <c r="AM91" s="30">
        <v>396</v>
      </c>
      <c r="AN91" s="47">
        <v>0.375</v>
      </c>
      <c r="AO91" s="9" t="s">
        <v>407</v>
      </c>
      <c r="AP91" s="48" t="s">
        <v>411</v>
      </c>
      <c r="AQ91" s="9" t="s">
        <v>407</v>
      </c>
      <c r="AR91" s="9" t="s">
        <v>412</v>
      </c>
    </row>
    <row r="92" spans="1:44" ht="12.75" customHeight="1" x14ac:dyDescent="0.15">
      <c r="A92" s="9" t="s">
        <v>306</v>
      </c>
      <c r="B92" s="9" t="s">
        <v>308</v>
      </c>
      <c r="C92" s="31">
        <v>0.625</v>
      </c>
      <c r="D92" s="45">
        <v>8</v>
      </c>
      <c r="E92" s="46">
        <v>2018</v>
      </c>
      <c r="F92" s="46">
        <v>2014</v>
      </c>
      <c r="G92" s="46" t="s">
        <v>403</v>
      </c>
      <c r="H92" s="9" t="s">
        <v>456</v>
      </c>
      <c r="I92" s="9" t="s">
        <v>457</v>
      </c>
      <c r="J92" s="9" t="s">
        <v>123</v>
      </c>
      <c r="K92" s="29" t="s">
        <v>308</v>
      </c>
      <c r="L92" s="30">
        <v>10</v>
      </c>
      <c r="M92" s="30">
        <v>0</v>
      </c>
      <c r="N92" s="30">
        <v>0</v>
      </c>
      <c r="O92" s="30">
        <v>0</v>
      </c>
      <c r="P92" s="30">
        <v>10</v>
      </c>
      <c r="Q92" s="31">
        <v>0</v>
      </c>
      <c r="R92" s="46">
        <v>5</v>
      </c>
      <c r="S92" s="46">
        <v>0</v>
      </c>
      <c r="T92" s="30">
        <v>7</v>
      </c>
      <c r="U92" s="30">
        <v>0</v>
      </c>
      <c r="V92" s="30">
        <v>0</v>
      </c>
      <c r="W92" s="30">
        <v>0</v>
      </c>
      <c r="X92" s="30">
        <v>7</v>
      </c>
      <c r="Y92" s="30">
        <v>0</v>
      </c>
      <c r="Z92" s="30">
        <v>7</v>
      </c>
      <c r="AA92" s="31">
        <v>0</v>
      </c>
      <c r="AB92" s="31">
        <v>0</v>
      </c>
      <c r="AC92" s="30">
        <v>10</v>
      </c>
      <c r="AD92" s="30">
        <v>0</v>
      </c>
      <c r="AE92" s="30">
        <v>10</v>
      </c>
      <c r="AF92" s="31">
        <v>0</v>
      </c>
      <c r="AG92" s="30">
        <v>24</v>
      </c>
      <c r="AH92" s="30">
        <v>0</v>
      </c>
      <c r="AI92" s="30">
        <v>24</v>
      </c>
      <c r="AJ92" s="31">
        <v>0</v>
      </c>
      <c r="AK92" s="30">
        <v>51</v>
      </c>
      <c r="AL92" s="30">
        <v>0</v>
      </c>
      <c r="AM92" s="30">
        <v>51</v>
      </c>
      <c r="AN92" s="47">
        <v>0.5</v>
      </c>
      <c r="AO92" s="9" t="s">
        <v>407</v>
      </c>
      <c r="AP92" s="48" t="s">
        <v>411</v>
      </c>
      <c r="AQ92" s="9" t="s">
        <v>407</v>
      </c>
      <c r="AR92" s="9" t="s">
        <v>407</v>
      </c>
    </row>
    <row r="93" spans="1:44" ht="12.75" customHeight="1" x14ac:dyDescent="0.15">
      <c r="A93" s="9" t="s">
        <v>449</v>
      </c>
      <c r="B93" s="9" t="s">
        <v>480</v>
      </c>
      <c r="C93" s="31">
        <v>0.5</v>
      </c>
      <c r="D93" s="45">
        <v>8</v>
      </c>
      <c r="E93" s="46">
        <v>2019</v>
      </c>
      <c r="F93" s="46">
        <v>2015</v>
      </c>
      <c r="G93" s="46">
        <v>2022</v>
      </c>
      <c r="H93" s="9" t="s">
        <v>413</v>
      </c>
      <c r="I93" s="9" t="s">
        <v>414</v>
      </c>
      <c r="J93" s="9" t="s">
        <v>67</v>
      </c>
      <c r="K93" s="29" t="s">
        <v>480</v>
      </c>
      <c r="L93" s="30">
        <v>20</v>
      </c>
      <c r="M93" s="30">
        <v>31</v>
      </c>
      <c r="N93" s="30">
        <v>31</v>
      </c>
      <c r="O93" s="30">
        <v>0</v>
      </c>
      <c r="P93" s="30">
        <v>0</v>
      </c>
      <c r="Q93" s="31">
        <v>1.55</v>
      </c>
      <c r="R93" s="46">
        <v>10</v>
      </c>
      <c r="S93" s="46">
        <v>21</v>
      </c>
      <c r="T93" s="30">
        <v>8</v>
      </c>
      <c r="U93" s="30">
        <v>34</v>
      </c>
      <c r="V93" s="30">
        <v>34</v>
      </c>
      <c r="W93" s="30">
        <v>0</v>
      </c>
      <c r="X93" s="30">
        <v>0</v>
      </c>
      <c r="Y93" s="30">
        <v>55</v>
      </c>
      <c r="Z93" s="30">
        <v>0</v>
      </c>
      <c r="AA93" s="31">
        <v>4.25</v>
      </c>
      <c r="AB93" s="31">
        <v>6.875</v>
      </c>
      <c r="AC93" s="30">
        <v>9</v>
      </c>
      <c r="AD93" s="30">
        <v>0</v>
      </c>
      <c r="AE93" s="30">
        <v>9</v>
      </c>
      <c r="AF93" s="31">
        <v>0</v>
      </c>
      <c r="AG93" s="30">
        <v>22</v>
      </c>
      <c r="AH93" s="30">
        <v>10</v>
      </c>
      <c r="AI93" s="30">
        <v>12</v>
      </c>
      <c r="AJ93" s="31">
        <v>0.45454545454545453</v>
      </c>
      <c r="AK93" s="30">
        <v>59</v>
      </c>
      <c r="AL93" s="30">
        <v>75</v>
      </c>
      <c r="AM93" s="30">
        <v>21</v>
      </c>
      <c r="AN93" s="47">
        <v>0.5</v>
      </c>
      <c r="AO93" s="9" t="s">
        <v>407</v>
      </c>
      <c r="AP93" s="48" t="s">
        <v>411</v>
      </c>
      <c r="AQ93" s="9" t="s">
        <v>407</v>
      </c>
      <c r="AR93" s="9" t="s">
        <v>407</v>
      </c>
    </row>
    <row r="94" spans="1:44" ht="12.75" customHeight="1" x14ac:dyDescent="0.15">
      <c r="A94" s="9" t="s">
        <v>352</v>
      </c>
      <c r="B94" s="9" t="s">
        <v>358</v>
      </c>
      <c r="C94" s="31">
        <v>0.625</v>
      </c>
      <c r="D94" s="45">
        <v>8</v>
      </c>
      <c r="E94" s="46">
        <v>2018</v>
      </c>
      <c r="F94" s="46">
        <v>2014</v>
      </c>
      <c r="G94" s="46" t="s">
        <v>403</v>
      </c>
      <c r="H94" s="9" t="s">
        <v>404</v>
      </c>
      <c r="I94" s="9" t="s">
        <v>405</v>
      </c>
      <c r="J94" s="9" t="s">
        <v>144</v>
      </c>
      <c r="K94" s="29" t="s">
        <v>358</v>
      </c>
      <c r="L94" s="30">
        <v>443</v>
      </c>
      <c r="M94" s="30">
        <v>0</v>
      </c>
      <c r="N94" s="30">
        <v>0</v>
      </c>
      <c r="O94" s="30">
        <v>0</v>
      </c>
      <c r="P94" s="30">
        <v>443</v>
      </c>
      <c r="Q94" s="31">
        <v>0</v>
      </c>
      <c r="R94" s="46">
        <v>222</v>
      </c>
      <c r="S94" s="46">
        <v>0</v>
      </c>
      <c r="T94" s="30">
        <v>302</v>
      </c>
      <c r="U94" s="30">
        <v>0</v>
      </c>
      <c r="V94" s="30">
        <v>0</v>
      </c>
      <c r="W94" s="30">
        <v>0</v>
      </c>
      <c r="X94" s="30">
        <v>302</v>
      </c>
      <c r="Y94" s="30">
        <v>0</v>
      </c>
      <c r="Z94" s="30">
        <v>302</v>
      </c>
      <c r="AA94" s="31">
        <v>0</v>
      </c>
      <c r="AB94" s="31">
        <v>0</v>
      </c>
      <c r="AC94" s="30">
        <v>347</v>
      </c>
      <c r="AD94" s="30">
        <v>13</v>
      </c>
      <c r="AE94" s="30">
        <v>334</v>
      </c>
      <c r="AF94" s="31">
        <v>3.7463976945244955E-2</v>
      </c>
      <c r="AG94" s="30">
        <v>831</v>
      </c>
      <c r="AH94" s="30">
        <v>127</v>
      </c>
      <c r="AI94" s="30">
        <v>704</v>
      </c>
      <c r="AJ94" s="31">
        <v>0.15282791817087846</v>
      </c>
      <c r="AK94" s="30">
        <v>1923</v>
      </c>
      <c r="AL94" s="30">
        <v>140</v>
      </c>
      <c r="AM94" s="30">
        <v>1783</v>
      </c>
      <c r="AN94" s="47">
        <v>0.5</v>
      </c>
      <c r="AO94" s="9" t="s">
        <v>407</v>
      </c>
      <c r="AP94" s="48" t="s">
        <v>411</v>
      </c>
      <c r="AQ94" s="9" t="s">
        <v>407</v>
      </c>
      <c r="AR94" s="9" t="s">
        <v>407</v>
      </c>
    </row>
    <row r="95" spans="1:44" ht="12.75" customHeight="1" x14ac:dyDescent="0.15">
      <c r="A95" s="9" t="s">
        <v>97</v>
      </c>
      <c r="B95" s="9" t="s">
        <v>97</v>
      </c>
      <c r="C95" s="31">
        <v>1</v>
      </c>
      <c r="D95" s="45">
        <v>5</v>
      </c>
      <c r="E95" s="46">
        <v>2017</v>
      </c>
      <c r="F95" s="46">
        <v>2014</v>
      </c>
      <c r="G95" s="46">
        <v>2018</v>
      </c>
      <c r="H95" s="9" t="s">
        <v>422</v>
      </c>
      <c r="I95" s="9" t="s">
        <v>423</v>
      </c>
      <c r="J95" s="9" t="s">
        <v>83</v>
      </c>
      <c r="K95" s="29" t="s">
        <v>97</v>
      </c>
      <c r="L95" s="30">
        <v>79</v>
      </c>
      <c r="M95" s="30">
        <v>0</v>
      </c>
      <c r="N95" s="30">
        <v>0</v>
      </c>
      <c r="O95" s="30">
        <v>0</v>
      </c>
      <c r="P95" s="30">
        <v>79</v>
      </c>
      <c r="Q95" s="31">
        <v>0</v>
      </c>
      <c r="R95" s="46">
        <v>79</v>
      </c>
      <c r="S95" s="46">
        <v>0</v>
      </c>
      <c r="T95" s="30">
        <v>64</v>
      </c>
      <c r="U95" s="30">
        <v>0</v>
      </c>
      <c r="V95" s="30">
        <v>0</v>
      </c>
      <c r="W95" s="30">
        <v>0</v>
      </c>
      <c r="X95" s="30">
        <v>64</v>
      </c>
      <c r="Y95" s="30">
        <v>0</v>
      </c>
      <c r="Z95" s="30">
        <v>64</v>
      </c>
      <c r="AA95" s="31">
        <v>0</v>
      </c>
      <c r="AB95" s="31">
        <v>0</v>
      </c>
      <c r="AC95" s="30">
        <v>61</v>
      </c>
      <c r="AD95" s="30">
        <v>0</v>
      </c>
      <c r="AE95" s="30">
        <v>61</v>
      </c>
      <c r="AF95" s="31">
        <v>0</v>
      </c>
      <c r="AG95" s="30">
        <v>150</v>
      </c>
      <c r="AH95" s="30">
        <v>0</v>
      </c>
      <c r="AI95" s="30">
        <v>150</v>
      </c>
      <c r="AJ95" s="31">
        <v>0</v>
      </c>
      <c r="AK95" s="30">
        <v>354</v>
      </c>
      <c r="AL95" s="30">
        <v>0</v>
      </c>
      <c r="AM95" s="30">
        <v>354</v>
      </c>
      <c r="AN95" s="47">
        <v>1</v>
      </c>
      <c r="AO95" s="9" t="s">
        <v>407</v>
      </c>
      <c r="AP95" s="48" t="s">
        <v>408</v>
      </c>
      <c r="AQ95" s="9" t="s">
        <v>407</v>
      </c>
      <c r="AR95" s="9" t="s">
        <v>407</v>
      </c>
    </row>
    <row r="96" spans="1:44" ht="12.75" customHeight="1" x14ac:dyDescent="0.15">
      <c r="A96" s="9" t="s">
        <v>97</v>
      </c>
      <c r="B96" s="9" t="s">
        <v>98</v>
      </c>
      <c r="C96" s="31">
        <v>1</v>
      </c>
      <c r="D96" s="45">
        <v>5</v>
      </c>
      <c r="E96" s="46">
        <v>2017</v>
      </c>
      <c r="F96" s="46">
        <v>2014</v>
      </c>
      <c r="G96" s="46">
        <v>2018</v>
      </c>
      <c r="H96" s="9" t="s">
        <v>422</v>
      </c>
      <c r="I96" s="9" t="s">
        <v>423</v>
      </c>
      <c r="J96" s="9" t="s">
        <v>83</v>
      </c>
      <c r="K96" s="29" t="s">
        <v>98</v>
      </c>
      <c r="L96" s="30">
        <v>107</v>
      </c>
      <c r="M96" s="30">
        <v>8</v>
      </c>
      <c r="N96" s="30">
        <v>1</v>
      </c>
      <c r="O96" s="30">
        <v>7</v>
      </c>
      <c r="P96" s="30">
        <v>99</v>
      </c>
      <c r="Q96" s="31">
        <v>7.476635514018691E-2</v>
      </c>
      <c r="R96" s="46">
        <v>107</v>
      </c>
      <c r="S96" s="46">
        <v>0</v>
      </c>
      <c r="T96" s="30">
        <v>91</v>
      </c>
      <c r="U96" s="30">
        <v>5</v>
      </c>
      <c r="V96" s="30">
        <v>0</v>
      </c>
      <c r="W96" s="30">
        <v>5</v>
      </c>
      <c r="X96" s="30">
        <v>86</v>
      </c>
      <c r="Y96" s="30">
        <v>5</v>
      </c>
      <c r="Z96" s="30">
        <v>86</v>
      </c>
      <c r="AA96" s="31">
        <v>5.4945054945054944E-2</v>
      </c>
      <c r="AB96" s="31">
        <v>5.4945054945054944E-2</v>
      </c>
      <c r="AC96" s="30">
        <v>91</v>
      </c>
      <c r="AD96" s="30">
        <v>71</v>
      </c>
      <c r="AE96" s="30">
        <v>20</v>
      </c>
      <c r="AF96" s="31">
        <v>0.78021978021978022</v>
      </c>
      <c r="AG96" s="30">
        <v>210</v>
      </c>
      <c r="AH96" s="30">
        <v>52</v>
      </c>
      <c r="AI96" s="30">
        <v>158</v>
      </c>
      <c r="AJ96" s="31">
        <v>0.24761904761904763</v>
      </c>
      <c r="AK96" s="30">
        <v>499</v>
      </c>
      <c r="AL96" s="30">
        <v>136</v>
      </c>
      <c r="AM96" s="30">
        <v>363</v>
      </c>
      <c r="AN96" s="47">
        <v>1</v>
      </c>
      <c r="AO96" s="9" t="s">
        <v>407</v>
      </c>
      <c r="AP96" s="48" t="s">
        <v>411</v>
      </c>
      <c r="AQ96" s="9" t="s">
        <v>407</v>
      </c>
      <c r="AR96" s="9" t="s">
        <v>407</v>
      </c>
    </row>
    <row r="97" spans="1:44" ht="12.75" customHeight="1" x14ac:dyDescent="0.15">
      <c r="A97" s="9" t="s">
        <v>168</v>
      </c>
      <c r="B97" s="9" t="s">
        <v>536</v>
      </c>
      <c r="C97" s="31">
        <v>0.625</v>
      </c>
      <c r="D97" s="45">
        <v>8</v>
      </c>
      <c r="E97" s="46">
        <v>2018</v>
      </c>
      <c r="F97" s="46">
        <v>2014</v>
      </c>
      <c r="G97" s="46" t="s">
        <v>403</v>
      </c>
      <c r="H97" s="9" t="s">
        <v>404</v>
      </c>
      <c r="I97" s="9" t="s">
        <v>405</v>
      </c>
      <c r="J97" s="9" t="s">
        <v>144</v>
      </c>
      <c r="K97" s="29" t="s">
        <v>536</v>
      </c>
      <c r="L97" s="30">
        <v>12</v>
      </c>
      <c r="M97" s="30">
        <v>0</v>
      </c>
      <c r="N97" s="30">
        <v>0</v>
      </c>
      <c r="O97" s="30">
        <v>0</v>
      </c>
      <c r="P97" s="30">
        <v>12</v>
      </c>
      <c r="Q97" s="31">
        <v>0</v>
      </c>
      <c r="R97" s="46">
        <v>6</v>
      </c>
      <c r="S97" s="46">
        <v>0</v>
      </c>
      <c r="T97" s="30">
        <v>7</v>
      </c>
      <c r="U97" s="30">
        <v>0</v>
      </c>
      <c r="V97" s="30">
        <v>0</v>
      </c>
      <c r="W97" s="30">
        <v>0</v>
      </c>
      <c r="X97" s="30">
        <v>7</v>
      </c>
      <c r="Y97" s="30">
        <v>0</v>
      </c>
      <c r="Z97" s="30">
        <v>7</v>
      </c>
      <c r="AA97" s="31">
        <v>0</v>
      </c>
      <c r="AB97" s="31">
        <v>0</v>
      </c>
      <c r="AC97" s="30">
        <v>7</v>
      </c>
      <c r="AD97" s="30">
        <v>0</v>
      </c>
      <c r="AE97" s="30">
        <v>7</v>
      </c>
      <c r="AF97" s="31">
        <v>0</v>
      </c>
      <c r="AG97" s="30">
        <v>20</v>
      </c>
      <c r="AH97" s="30">
        <v>0</v>
      </c>
      <c r="AI97" s="30">
        <v>20</v>
      </c>
      <c r="AJ97" s="31">
        <v>0</v>
      </c>
      <c r="AK97" s="30">
        <v>46</v>
      </c>
      <c r="AL97" s="30">
        <v>0</v>
      </c>
      <c r="AM97" s="30">
        <v>46</v>
      </c>
      <c r="AN97" s="47">
        <v>0.5</v>
      </c>
      <c r="AO97" s="9" t="s">
        <v>407</v>
      </c>
      <c r="AP97" s="48" t="s">
        <v>408</v>
      </c>
      <c r="AQ97" s="9" t="s">
        <v>407</v>
      </c>
      <c r="AR97" s="9" t="s">
        <v>407</v>
      </c>
    </row>
    <row r="98" spans="1:44" ht="12.75" customHeight="1" x14ac:dyDescent="0.15">
      <c r="A98" s="9" t="s">
        <v>168</v>
      </c>
      <c r="B98" s="9" t="s">
        <v>538</v>
      </c>
      <c r="C98" s="31">
        <v>0.625</v>
      </c>
      <c r="D98" s="45">
        <v>8</v>
      </c>
      <c r="E98" s="46">
        <v>2018</v>
      </c>
      <c r="F98" s="46">
        <v>2014</v>
      </c>
      <c r="G98" s="46" t="s">
        <v>403</v>
      </c>
      <c r="H98" s="9" t="s">
        <v>404</v>
      </c>
      <c r="I98" s="9" t="s">
        <v>405</v>
      </c>
      <c r="J98" s="9" t="s">
        <v>144</v>
      </c>
      <c r="K98" s="29" t="s">
        <v>538</v>
      </c>
      <c r="L98" s="30">
        <v>1</v>
      </c>
      <c r="M98" s="30">
        <v>0</v>
      </c>
      <c r="N98" s="30">
        <v>0</v>
      </c>
      <c r="O98" s="30">
        <v>0</v>
      </c>
      <c r="P98" s="30">
        <v>1</v>
      </c>
      <c r="Q98" s="31">
        <v>0</v>
      </c>
      <c r="R98" s="46">
        <v>1</v>
      </c>
      <c r="S98" s="46">
        <v>0</v>
      </c>
      <c r="T98" s="30">
        <v>1</v>
      </c>
      <c r="U98" s="30">
        <v>0</v>
      </c>
      <c r="V98" s="30">
        <v>0</v>
      </c>
      <c r="W98" s="30">
        <v>0</v>
      </c>
      <c r="X98" s="30">
        <v>1</v>
      </c>
      <c r="Y98" s="30">
        <v>0</v>
      </c>
      <c r="Z98" s="30">
        <v>1</v>
      </c>
      <c r="AA98" s="31">
        <v>0</v>
      </c>
      <c r="AB98" s="31">
        <v>0</v>
      </c>
      <c r="AC98" s="30">
        <v>0</v>
      </c>
      <c r="AD98" s="30">
        <v>0</v>
      </c>
      <c r="AE98" s="30">
        <v>0</v>
      </c>
      <c r="AF98" s="31" t="s">
        <v>429</v>
      </c>
      <c r="AG98" s="30">
        <v>0</v>
      </c>
      <c r="AH98" s="30">
        <v>0</v>
      </c>
      <c r="AI98" s="30">
        <v>0</v>
      </c>
      <c r="AJ98" s="31" t="s">
        <v>429</v>
      </c>
      <c r="AK98" s="30">
        <v>2</v>
      </c>
      <c r="AL98" s="30">
        <v>0</v>
      </c>
      <c r="AM98" s="30">
        <v>2</v>
      </c>
      <c r="AN98" s="47">
        <v>0.5</v>
      </c>
      <c r="AO98" s="9" t="s">
        <v>407</v>
      </c>
      <c r="AP98" s="48" t="s">
        <v>408</v>
      </c>
      <c r="AQ98" s="9" t="s">
        <v>407</v>
      </c>
      <c r="AR98" s="9" t="s">
        <v>412</v>
      </c>
    </row>
    <row r="99" spans="1:44" ht="12.75" customHeight="1" x14ac:dyDescent="0.15">
      <c r="A99" s="9" t="s">
        <v>99</v>
      </c>
      <c r="B99" s="9" t="s">
        <v>103</v>
      </c>
      <c r="C99" s="31">
        <v>0.5</v>
      </c>
      <c r="D99" s="45">
        <v>8</v>
      </c>
      <c r="E99" s="46">
        <v>2019</v>
      </c>
      <c r="F99" s="46">
        <v>2015</v>
      </c>
      <c r="G99" s="46">
        <v>2022</v>
      </c>
      <c r="H99" s="9" t="s">
        <v>413</v>
      </c>
      <c r="I99" s="9" t="s">
        <v>414</v>
      </c>
      <c r="J99" s="9" t="s">
        <v>67</v>
      </c>
      <c r="K99" s="29" t="s">
        <v>103</v>
      </c>
      <c r="L99" s="30">
        <v>798</v>
      </c>
      <c r="M99" s="30">
        <v>19</v>
      </c>
      <c r="N99" s="30">
        <v>19</v>
      </c>
      <c r="O99" s="30">
        <v>0</v>
      </c>
      <c r="P99" s="30">
        <v>779</v>
      </c>
      <c r="Q99" s="31">
        <v>2.3809523809523808E-2</v>
      </c>
      <c r="R99" s="46">
        <v>399</v>
      </c>
      <c r="S99" s="46">
        <v>0</v>
      </c>
      <c r="T99" s="30">
        <v>444</v>
      </c>
      <c r="U99" s="30">
        <v>3</v>
      </c>
      <c r="V99" s="30">
        <v>3</v>
      </c>
      <c r="W99" s="30">
        <v>0</v>
      </c>
      <c r="X99" s="30">
        <v>441</v>
      </c>
      <c r="Y99" s="30">
        <v>3</v>
      </c>
      <c r="Z99" s="30">
        <v>441</v>
      </c>
      <c r="AA99" s="31">
        <v>6.7567567567567571E-3</v>
      </c>
      <c r="AB99" s="31">
        <v>6.7567567567567571E-3</v>
      </c>
      <c r="AC99" s="30">
        <v>559</v>
      </c>
      <c r="AD99" s="30">
        <v>4</v>
      </c>
      <c r="AE99" s="30">
        <v>555</v>
      </c>
      <c r="AF99" s="31">
        <v>7.1556350626118068E-3</v>
      </c>
      <c r="AG99" s="30">
        <v>1677</v>
      </c>
      <c r="AH99" s="30">
        <v>180</v>
      </c>
      <c r="AI99" s="30">
        <v>1497</v>
      </c>
      <c r="AJ99" s="31">
        <v>0.1073345259391771</v>
      </c>
      <c r="AK99" s="30">
        <v>3478</v>
      </c>
      <c r="AL99" s="30">
        <v>206</v>
      </c>
      <c r="AM99" s="30">
        <v>3272</v>
      </c>
      <c r="AN99" s="47">
        <v>0.5</v>
      </c>
      <c r="AO99" s="9" t="s">
        <v>407</v>
      </c>
      <c r="AP99" s="48" t="s">
        <v>411</v>
      </c>
      <c r="AQ99" s="9" t="s">
        <v>407</v>
      </c>
      <c r="AR99" s="9" t="s">
        <v>407</v>
      </c>
    </row>
    <row r="100" spans="1:44" ht="12.75" customHeight="1" x14ac:dyDescent="0.15">
      <c r="A100" s="9" t="s">
        <v>99</v>
      </c>
      <c r="B100" s="9" t="s">
        <v>104</v>
      </c>
      <c r="C100" s="31">
        <v>0.5</v>
      </c>
      <c r="D100" s="45">
        <v>8</v>
      </c>
      <c r="E100" s="46">
        <v>2019</v>
      </c>
      <c r="F100" s="46">
        <v>2015</v>
      </c>
      <c r="G100" s="46">
        <v>2022</v>
      </c>
      <c r="H100" s="9" t="s">
        <v>413</v>
      </c>
      <c r="I100" s="9" t="s">
        <v>414</v>
      </c>
      <c r="J100" s="9" t="s">
        <v>67</v>
      </c>
      <c r="K100" s="29" t="s">
        <v>104</v>
      </c>
      <c r="L100" s="30">
        <v>374</v>
      </c>
      <c r="M100" s="30">
        <v>63</v>
      </c>
      <c r="N100" s="30">
        <v>62</v>
      </c>
      <c r="O100" s="30">
        <v>1</v>
      </c>
      <c r="P100" s="30">
        <v>311</v>
      </c>
      <c r="Q100" s="31">
        <v>0.16844919786096257</v>
      </c>
      <c r="R100" s="46">
        <v>187</v>
      </c>
      <c r="S100" s="46">
        <v>0</v>
      </c>
      <c r="T100" s="30">
        <v>218</v>
      </c>
      <c r="U100" s="30">
        <v>182</v>
      </c>
      <c r="V100" s="30">
        <v>174</v>
      </c>
      <c r="W100" s="30">
        <v>8</v>
      </c>
      <c r="X100" s="30">
        <v>36</v>
      </c>
      <c r="Y100" s="30">
        <v>182</v>
      </c>
      <c r="Z100" s="30">
        <v>36</v>
      </c>
      <c r="AA100" s="31">
        <v>0.83486238532110091</v>
      </c>
      <c r="AB100" s="31">
        <v>0.83486238532110091</v>
      </c>
      <c r="AC100" s="30">
        <v>243</v>
      </c>
      <c r="AD100" s="30">
        <v>125</v>
      </c>
      <c r="AE100" s="30">
        <v>118</v>
      </c>
      <c r="AF100" s="31">
        <v>0.51440329218106995</v>
      </c>
      <c r="AG100" s="30">
        <v>532</v>
      </c>
      <c r="AH100" s="30">
        <v>1155</v>
      </c>
      <c r="AI100" s="30">
        <v>0</v>
      </c>
      <c r="AJ100" s="31">
        <v>2.1710526315789473</v>
      </c>
      <c r="AK100" s="30">
        <v>1367</v>
      </c>
      <c r="AL100" s="30">
        <v>1525</v>
      </c>
      <c r="AM100" s="30">
        <v>465</v>
      </c>
      <c r="AN100" s="47">
        <v>0.5</v>
      </c>
      <c r="AO100" s="9" t="s">
        <v>407</v>
      </c>
      <c r="AP100" s="48" t="s">
        <v>411</v>
      </c>
      <c r="AQ100" s="9" t="s">
        <v>407</v>
      </c>
      <c r="AR100" s="9" t="s">
        <v>412</v>
      </c>
    </row>
    <row r="101" spans="1:44" ht="12.75" customHeight="1" x14ac:dyDescent="0.15">
      <c r="A101" s="9" t="s">
        <v>162</v>
      </c>
      <c r="B101" s="9" t="s">
        <v>540</v>
      </c>
      <c r="C101" s="31">
        <v>0.375</v>
      </c>
      <c r="D101" s="45">
        <v>8</v>
      </c>
      <c r="E101" s="46">
        <v>2020</v>
      </c>
      <c r="F101" s="46">
        <v>2016</v>
      </c>
      <c r="G101" s="46">
        <v>2023</v>
      </c>
      <c r="H101" s="9" t="s">
        <v>459</v>
      </c>
      <c r="I101" s="9" t="s">
        <v>460</v>
      </c>
      <c r="J101" s="9" t="s">
        <v>163</v>
      </c>
      <c r="K101" s="29" t="s">
        <v>540</v>
      </c>
      <c r="L101" s="30">
        <v>215</v>
      </c>
      <c r="M101" s="30">
        <v>0</v>
      </c>
      <c r="N101" s="30">
        <v>0</v>
      </c>
      <c r="O101" s="30">
        <v>0</v>
      </c>
      <c r="P101" s="30">
        <v>215</v>
      </c>
      <c r="Q101" s="31">
        <v>0</v>
      </c>
      <c r="R101" s="46">
        <v>81</v>
      </c>
      <c r="S101" s="46">
        <v>0</v>
      </c>
      <c r="T101" s="30">
        <v>161</v>
      </c>
      <c r="U101" s="30">
        <v>0</v>
      </c>
      <c r="V101" s="30">
        <v>0</v>
      </c>
      <c r="W101" s="30">
        <v>0</v>
      </c>
      <c r="X101" s="30">
        <v>161</v>
      </c>
      <c r="Y101" s="30">
        <v>0</v>
      </c>
      <c r="Z101" s="30">
        <v>161</v>
      </c>
      <c r="AA101" s="31">
        <v>0</v>
      </c>
      <c r="AB101" s="31">
        <v>0</v>
      </c>
      <c r="AC101" s="30">
        <v>169</v>
      </c>
      <c r="AD101" s="30">
        <v>0</v>
      </c>
      <c r="AE101" s="30">
        <v>169</v>
      </c>
      <c r="AF101" s="31">
        <v>0</v>
      </c>
      <c r="AG101" s="30">
        <v>401</v>
      </c>
      <c r="AH101" s="30">
        <v>0</v>
      </c>
      <c r="AI101" s="30">
        <v>401</v>
      </c>
      <c r="AJ101" s="31">
        <v>0</v>
      </c>
      <c r="AK101" s="30">
        <v>946</v>
      </c>
      <c r="AL101" s="30">
        <v>0</v>
      </c>
      <c r="AM101" s="30">
        <v>946</v>
      </c>
      <c r="AN101" s="47">
        <v>0.375</v>
      </c>
      <c r="AO101" s="9" t="s">
        <v>407</v>
      </c>
      <c r="AP101" s="48" t="s">
        <v>408</v>
      </c>
      <c r="AQ101" s="9" t="s">
        <v>407</v>
      </c>
      <c r="AR101" s="9" t="s">
        <v>407</v>
      </c>
    </row>
    <row r="102" spans="1:44" ht="12.75" customHeight="1" x14ac:dyDescent="0.15">
      <c r="A102" s="9" t="s">
        <v>542</v>
      </c>
      <c r="B102" s="9" t="s">
        <v>543</v>
      </c>
      <c r="C102" s="31">
        <v>1</v>
      </c>
      <c r="D102" s="45">
        <v>5</v>
      </c>
      <c r="E102" s="46">
        <v>2017</v>
      </c>
      <c r="F102" s="46">
        <v>2014</v>
      </c>
      <c r="G102" s="46">
        <v>2018</v>
      </c>
      <c r="H102" s="9" t="s">
        <v>422</v>
      </c>
      <c r="I102" s="9" t="s">
        <v>423</v>
      </c>
      <c r="J102" s="9" t="s">
        <v>83</v>
      </c>
      <c r="K102" s="29" t="s">
        <v>543</v>
      </c>
      <c r="L102" s="30">
        <v>38</v>
      </c>
      <c r="M102" s="30">
        <v>0</v>
      </c>
      <c r="N102" s="30">
        <v>0</v>
      </c>
      <c r="O102" s="30">
        <v>0</v>
      </c>
      <c r="P102" s="30">
        <v>38</v>
      </c>
      <c r="Q102" s="31">
        <v>0</v>
      </c>
      <c r="R102" s="46">
        <v>38</v>
      </c>
      <c r="S102" s="46">
        <v>0</v>
      </c>
      <c r="T102" s="30">
        <v>30</v>
      </c>
      <c r="U102" s="30">
        <v>0</v>
      </c>
      <c r="V102" s="30">
        <v>0</v>
      </c>
      <c r="W102" s="30">
        <v>0</v>
      </c>
      <c r="X102" s="30">
        <v>30</v>
      </c>
      <c r="Y102" s="30">
        <v>0</v>
      </c>
      <c r="Z102" s="30">
        <v>30</v>
      </c>
      <c r="AA102" s="31">
        <v>0</v>
      </c>
      <c r="AB102" s="31">
        <v>0</v>
      </c>
      <c r="AC102" s="30">
        <v>33</v>
      </c>
      <c r="AD102" s="30">
        <v>4</v>
      </c>
      <c r="AE102" s="30">
        <v>29</v>
      </c>
      <c r="AF102" s="31">
        <v>0.12121212121212122</v>
      </c>
      <c r="AG102" s="30">
        <v>75</v>
      </c>
      <c r="AH102" s="30">
        <v>13</v>
      </c>
      <c r="AI102" s="30">
        <v>62</v>
      </c>
      <c r="AJ102" s="31">
        <v>0.17333333333333334</v>
      </c>
      <c r="AK102" s="30">
        <v>176</v>
      </c>
      <c r="AL102" s="30">
        <v>17</v>
      </c>
      <c r="AM102" s="30">
        <v>159</v>
      </c>
      <c r="AN102" s="47">
        <v>1</v>
      </c>
      <c r="AO102" s="9" t="s">
        <v>407</v>
      </c>
      <c r="AP102" s="48" t="s">
        <v>411</v>
      </c>
      <c r="AQ102" s="9" t="s">
        <v>407</v>
      </c>
      <c r="AR102" s="9" t="s">
        <v>407</v>
      </c>
    </row>
    <row r="103" spans="1:44" ht="12.75" customHeight="1" x14ac:dyDescent="0.15">
      <c r="A103" s="9" t="s">
        <v>316</v>
      </c>
      <c r="B103" s="9" t="s">
        <v>322</v>
      </c>
      <c r="C103" s="31">
        <v>0.625</v>
      </c>
      <c r="D103" s="45">
        <v>8</v>
      </c>
      <c r="E103" s="46">
        <v>2018</v>
      </c>
      <c r="F103" s="46">
        <v>2014</v>
      </c>
      <c r="G103" s="46" t="s">
        <v>403</v>
      </c>
      <c r="H103" s="9" t="s">
        <v>404</v>
      </c>
      <c r="I103" s="9" t="s">
        <v>405</v>
      </c>
      <c r="J103" s="9" t="s">
        <v>144</v>
      </c>
      <c r="K103" s="29" t="s">
        <v>322</v>
      </c>
      <c r="L103" s="30">
        <v>192</v>
      </c>
      <c r="M103" s="30">
        <v>64</v>
      </c>
      <c r="N103" s="30">
        <v>64</v>
      </c>
      <c r="O103" s="30">
        <v>0</v>
      </c>
      <c r="P103" s="30">
        <v>128</v>
      </c>
      <c r="Q103" s="31">
        <v>0.33333333333333331</v>
      </c>
      <c r="R103" s="46">
        <v>96</v>
      </c>
      <c r="S103" s="46">
        <v>0</v>
      </c>
      <c r="T103" s="30">
        <v>128</v>
      </c>
      <c r="U103" s="30">
        <v>91</v>
      </c>
      <c r="V103" s="30">
        <v>91</v>
      </c>
      <c r="W103" s="30">
        <v>0</v>
      </c>
      <c r="X103" s="30">
        <v>37</v>
      </c>
      <c r="Y103" s="30">
        <v>91</v>
      </c>
      <c r="Z103" s="30">
        <v>37</v>
      </c>
      <c r="AA103" s="31">
        <v>0.7109375</v>
      </c>
      <c r="AB103" s="31">
        <v>0.7109375</v>
      </c>
      <c r="AC103" s="30">
        <v>142</v>
      </c>
      <c r="AD103" s="30">
        <v>67</v>
      </c>
      <c r="AE103" s="30">
        <v>75</v>
      </c>
      <c r="AF103" s="31">
        <v>0.47183098591549294</v>
      </c>
      <c r="AG103" s="30">
        <v>308</v>
      </c>
      <c r="AH103" s="30">
        <v>1732</v>
      </c>
      <c r="AI103" s="30">
        <v>0</v>
      </c>
      <c r="AJ103" s="31">
        <v>5.6233766233766236</v>
      </c>
      <c r="AK103" s="30">
        <v>770</v>
      </c>
      <c r="AL103" s="30">
        <v>1954</v>
      </c>
      <c r="AM103" s="30">
        <v>240</v>
      </c>
      <c r="AN103" s="47">
        <v>0.5</v>
      </c>
      <c r="AO103" s="9" t="s">
        <v>407</v>
      </c>
      <c r="AP103" s="48" t="s">
        <v>411</v>
      </c>
      <c r="AQ103" s="9" t="s">
        <v>407</v>
      </c>
      <c r="AR103" s="9" t="s">
        <v>412</v>
      </c>
    </row>
    <row r="104" spans="1:44" ht="12.75" customHeight="1" x14ac:dyDescent="0.15">
      <c r="A104" s="9" t="s">
        <v>416</v>
      </c>
      <c r="B104" s="9" t="s">
        <v>420</v>
      </c>
      <c r="C104" s="31">
        <v>0.75</v>
      </c>
      <c r="D104" s="45">
        <v>8</v>
      </c>
      <c r="E104" s="46">
        <v>2017</v>
      </c>
      <c r="F104" s="46">
        <v>2013</v>
      </c>
      <c r="G104" s="46">
        <v>2020</v>
      </c>
      <c r="H104" s="9" t="s">
        <v>512</v>
      </c>
      <c r="I104" s="9" t="s">
        <v>513</v>
      </c>
      <c r="J104" s="9" t="s">
        <v>417</v>
      </c>
      <c r="K104" s="29" t="s">
        <v>420</v>
      </c>
      <c r="L104" s="30">
        <v>13</v>
      </c>
      <c r="M104" s="30">
        <v>12</v>
      </c>
      <c r="N104" s="30">
        <v>12</v>
      </c>
      <c r="O104" s="30">
        <v>0</v>
      </c>
      <c r="P104" s="30">
        <v>1</v>
      </c>
      <c r="Q104" s="31">
        <v>0.92307692307692313</v>
      </c>
      <c r="R104" s="46">
        <v>7</v>
      </c>
      <c r="S104" s="46">
        <v>5</v>
      </c>
      <c r="T104" s="30">
        <v>9</v>
      </c>
      <c r="U104" s="30">
        <v>0</v>
      </c>
      <c r="V104" s="30">
        <v>0</v>
      </c>
      <c r="W104" s="30">
        <v>0</v>
      </c>
      <c r="X104" s="30">
        <v>9</v>
      </c>
      <c r="Y104" s="30">
        <v>5</v>
      </c>
      <c r="Z104" s="30">
        <v>4</v>
      </c>
      <c r="AA104" s="31">
        <v>0</v>
      </c>
      <c r="AB104" s="31">
        <v>0.55555555555555558</v>
      </c>
      <c r="AC104" s="30">
        <v>9</v>
      </c>
      <c r="AD104" s="30">
        <v>0</v>
      </c>
      <c r="AE104" s="30">
        <v>9</v>
      </c>
      <c r="AF104" s="31">
        <v>0</v>
      </c>
      <c r="AG104" s="30">
        <v>19</v>
      </c>
      <c r="AH104" s="30">
        <v>317</v>
      </c>
      <c r="AI104" s="30">
        <v>0</v>
      </c>
      <c r="AJ104" s="31">
        <v>16.684210526315791</v>
      </c>
      <c r="AK104" s="30">
        <v>50</v>
      </c>
      <c r="AL104" s="30">
        <v>329</v>
      </c>
      <c r="AM104" s="30">
        <v>19</v>
      </c>
      <c r="AN104" s="47">
        <v>0.5</v>
      </c>
      <c r="AO104" s="9" t="s">
        <v>412</v>
      </c>
      <c r="AP104" s="48" t="s">
        <v>411</v>
      </c>
      <c r="AQ104" s="9" t="s">
        <v>412</v>
      </c>
      <c r="AR104" s="9" t="s">
        <v>407</v>
      </c>
    </row>
    <row r="105" spans="1:44" ht="12.75" customHeight="1" x14ac:dyDescent="0.15">
      <c r="A105" s="9" t="s">
        <v>229</v>
      </c>
      <c r="B105" s="9" t="s">
        <v>231</v>
      </c>
      <c r="C105" s="31">
        <v>0.5</v>
      </c>
      <c r="D105" s="45">
        <v>8</v>
      </c>
      <c r="E105" s="46">
        <v>2019</v>
      </c>
      <c r="F105" s="46">
        <v>2015</v>
      </c>
      <c r="G105" s="46">
        <v>2022</v>
      </c>
      <c r="H105" s="9" t="s">
        <v>413</v>
      </c>
      <c r="I105" s="9" t="s">
        <v>414</v>
      </c>
      <c r="J105" s="9" t="s">
        <v>67</v>
      </c>
      <c r="K105" s="29" t="s">
        <v>231</v>
      </c>
      <c r="L105" s="30">
        <v>22</v>
      </c>
      <c r="M105" s="30">
        <v>13</v>
      </c>
      <c r="N105" s="30">
        <v>5</v>
      </c>
      <c r="O105" s="30">
        <v>8</v>
      </c>
      <c r="P105" s="30">
        <v>9</v>
      </c>
      <c r="Q105" s="31">
        <v>0.59090909090909094</v>
      </c>
      <c r="R105" s="46">
        <v>11</v>
      </c>
      <c r="S105" s="46">
        <v>2</v>
      </c>
      <c r="T105" s="30">
        <v>13</v>
      </c>
      <c r="U105" s="30">
        <v>13</v>
      </c>
      <c r="V105" s="30">
        <v>13</v>
      </c>
      <c r="W105" s="30">
        <v>0</v>
      </c>
      <c r="X105" s="30">
        <v>0</v>
      </c>
      <c r="Y105" s="30">
        <v>15</v>
      </c>
      <c r="Z105" s="30">
        <v>0</v>
      </c>
      <c r="AA105" s="31">
        <v>1</v>
      </c>
      <c r="AB105" s="31">
        <v>1.1538461538461537</v>
      </c>
      <c r="AC105" s="30">
        <v>13</v>
      </c>
      <c r="AD105" s="30">
        <v>7</v>
      </c>
      <c r="AE105" s="30">
        <v>6</v>
      </c>
      <c r="AF105" s="31">
        <v>0.53846153846153844</v>
      </c>
      <c r="AG105" s="30">
        <v>24</v>
      </c>
      <c r="AH105" s="30">
        <v>179</v>
      </c>
      <c r="AI105" s="30">
        <v>0</v>
      </c>
      <c r="AJ105" s="31">
        <v>7.458333333333333</v>
      </c>
      <c r="AK105" s="30">
        <v>72</v>
      </c>
      <c r="AL105" s="30">
        <v>212</v>
      </c>
      <c r="AM105" s="30">
        <v>15</v>
      </c>
      <c r="AN105" s="47">
        <v>0.5</v>
      </c>
      <c r="AO105" s="9" t="s">
        <v>412</v>
      </c>
      <c r="AP105" s="48" t="s">
        <v>411</v>
      </c>
      <c r="AQ105" s="9" t="s">
        <v>412</v>
      </c>
      <c r="AR105" s="9" t="s">
        <v>407</v>
      </c>
    </row>
    <row r="106" spans="1:44" ht="12.75" customHeight="1" x14ac:dyDescent="0.15">
      <c r="A106" s="9" t="s">
        <v>273</v>
      </c>
      <c r="B106" s="9" t="s">
        <v>278</v>
      </c>
      <c r="C106" s="31">
        <v>0.625</v>
      </c>
      <c r="D106" s="45">
        <v>8</v>
      </c>
      <c r="E106" s="46">
        <v>2018</v>
      </c>
      <c r="F106" s="46">
        <v>2014</v>
      </c>
      <c r="G106" s="46" t="s">
        <v>403</v>
      </c>
      <c r="H106" s="9" t="s">
        <v>404</v>
      </c>
      <c r="I106" s="9" t="s">
        <v>405</v>
      </c>
      <c r="J106" s="9" t="s">
        <v>144</v>
      </c>
      <c r="K106" s="29" t="s">
        <v>278</v>
      </c>
      <c r="L106" s="30">
        <v>1</v>
      </c>
      <c r="M106" s="30">
        <v>0</v>
      </c>
      <c r="N106" s="30">
        <v>0</v>
      </c>
      <c r="O106" s="30">
        <v>0</v>
      </c>
      <c r="P106" s="30">
        <v>1</v>
      </c>
      <c r="Q106" s="31">
        <v>0</v>
      </c>
      <c r="R106" s="46">
        <v>1</v>
      </c>
      <c r="S106" s="46">
        <v>0</v>
      </c>
      <c r="T106" s="30">
        <v>1</v>
      </c>
      <c r="U106" s="30">
        <v>4</v>
      </c>
      <c r="V106" s="30">
        <v>0</v>
      </c>
      <c r="W106" s="30">
        <v>4</v>
      </c>
      <c r="X106" s="30">
        <v>0</v>
      </c>
      <c r="Y106" s="30">
        <v>4</v>
      </c>
      <c r="Z106" s="30">
        <v>0</v>
      </c>
      <c r="AA106" s="31">
        <v>4</v>
      </c>
      <c r="AB106" s="31">
        <v>4</v>
      </c>
      <c r="AC106" s="30">
        <v>0</v>
      </c>
      <c r="AD106" s="30">
        <v>50</v>
      </c>
      <c r="AE106" s="30">
        <v>0</v>
      </c>
      <c r="AF106" s="31" t="s">
        <v>429</v>
      </c>
      <c r="AG106" s="30">
        <v>0</v>
      </c>
      <c r="AH106" s="30">
        <v>695</v>
      </c>
      <c r="AI106" s="30">
        <v>0</v>
      </c>
      <c r="AJ106" s="31" t="s">
        <v>429</v>
      </c>
      <c r="AK106" s="30">
        <v>2</v>
      </c>
      <c r="AL106" s="30">
        <v>749</v>
      </c>
      <c r="AM106" s="30">
        <v>1</v>
      </c>
      <c r="AN106" s="47">
        <v>0.5</v>
      </c>
      <c r="AO106" s="9" t="s">
        <v>407</v>
      </c>
      <c r="AP106" s="48" t="s">
        <v>411</v>
      </c>
      <c r="AQ106" s="9" t="s">
        <v>407</v>
      </c>
      <c r="AR106" s="9" t="s">
        <v>412</v>
      </c>
    </row>
    <row r="107" spans="1:44" ht="12.75" customHeight="1" x14ac:dyDescent="0.15">
      <c r="A107" s="9" t="s">
        <v>528</v>
      </c>
      <c r="B107" s="9" t="s">
        <v>546</v>
      </c>
      <c r="C107" s="31">
        <v>0.5</v>
      </c>
      <c r="D107" s="45">
        <v>8</v>
      </c>
      <c r="E107" s="46">
        <v>2019</v>
      </c>
      <c r="F107" s="46">
        <v>2015</v>
      </c>
      <c r="G107" s="46">
        <v>2022</v>
      </c>
      <c r="H107" s="9" t="s">
        <v>413</v>
      </c>
      <c r="I107" s="9" t="s">
        <v>414</v>
      </c>
      <c r="J107" s="9" t="s">
        <v>67</v>
      </c>
      <c r="K107" s="29" t="s">
        <v>546</v>
      </c>
      <c r="L107" s="30">
        <v>35</v>
      </c>
      <c r="M107" s="30">
        <v>4</v>
      </c>
      <c r="N107" s="30">
        <v>4</v>
      </c>
      <c r="O107" s="30">
        <v>0</v>
      </c>
      <c r="P107" s="30">
        <v>31</v>
      </c>
      <c r="Q107" s="31">
        <v>0.11428571428571428</v>
      </c>
      <c r="R107" s="46">
        <v>18</v>
      </c>
      <c r="S107" s="46">
        <v>0</v>
      </c>
      <c r="T107" s="30">
        <v>18</v>
      </c>
      <c r="U107" s="30">
        <v>13</v>
      </c>
      <c r="V107" s="30">
        <v>3</v>
      </c>
      <c r="W107" s="30">
        <v>10</v>
      </c>
      <c r="X107" s="30">
        <v>5</v>
      </c>
      <c r="Y107" s="30">
        <v>13</v>
      </c>
      <c r="Z107" s="30">
        <v>5</v>
      </c>
      <c r="AA107" s="31">
        <v>0.72222222222222221</v>
      </c>
      <c r="AB107" s="31">
        <v>0.72222222222222221</v>
      </c>
      <c r="AC107" s="30">
        <v>18</v>
      </c>
      <c r="AD107" s="30">
        <v>13</v>
      </c>
      <c r="AE107" s="30">
        <v>5</v>
      </c>
      <c r="AF107" s="31">
        <v>0.72222222222222221</v>
      </c>
      <c r="AG107" s="30">
        <v>66</v>
      </c>
      <c r="AH107" s="30">
        <v>38</v>
      </c>
      <c r="AI107" s="30">
        <v>28</v>
      </c>
      <c r="AJ107" s="31">
        <v>0.5757575757575758</v>
      </c>
      <c r="AK107" s="30">
        <v>137</v>
      </c>
      <c r="AL107" s="30">
        <v>68</v>
      </c>
      <c r="AM107" s="30">
        <v>69</v>
      </c>
      <c r="AN107" s="47">
        <v>0.5</v>
      </c>
      <c r="AO107" s="9" t="s">
        <v>407</v>
      </c>
      <c r="AP107" s="48" t="s">
        <v>411</v>
      </c>
      <c r="AQ107" s="9" t="s">
        <v>407</v>
      </c>
      <c r="AR107" s="9" t="s">
        <v>412</v>
      </c>
    </row>
    <row r="108" spans="1:44" ht="12.75" customHeight="1" x14ac:dyDescent="0.15">
      <c r="A108" s="9" t="s">
        <v>168</v>
      </c>
      <c r="B108" s="9" t="s">
        <v>547</v>
      </c>
      <c r="C108" s="31">
        <v>0.625</v>
      </c>
      <c r="D108" s="45">
        <v>8</v>
      </c>
      <c r="E108" s="46">
        <v>2018</v>
      </c>
      <c r="F108" s="46">
        <v>2014</v>
      </c>
      <c r="G108" s="46" t="s">
        <v>403</v>
      </c>
      <c r="H108" s="9" t="s">
        <v>404</v>
      </c>
      <c r="I108" s="9" t="s">
        <v>405</v>
      </c>
      <c r="J108" s="9" t="s">
        <v>144</v>
      </c>
      <c r="K108" s="29" t="s">
        <v>547</v>
      </c>
      <c r="L108" s="30">
        <v>60</v>
      </c>
      <c r="M108" s="30">
        <v>0</v>
      </c>
      <c r="N108" s="30">
        <v>0</v>
      </c>
      <c r="O108" s="30">
        <v>0</v>
      </c>
      <c r="P108" s="30">
        <v>60</v>
      </c>
      <c r="Q108" s="31">
        <v>0</v>
      </c>
      <c r="R108" s="46">
        <v>30</v>
      </c>
      <c r="S108" s="46">
        <v>0</v>
      </c>
      <c r="T108" s="30">
        <v>35</v>
      </c>
      <c r="U108" s="30">
        <v>0</v>
      </c>
      <c r="V108" s="30">
        <v>0</v>
      </c>
      <c r="W108" s="30">
        <v>0</v>
      </c>
      <c r="X108" s="30">
        <v>35</v>
      </c>
      <c r="Y108" s="30">
        <v>0</v>
      </c>
      <c r="Z108" s="30">
        <v>35</v>
      </c>
      <c r="AA108" s="31">
        <v>0</v>
      </c>
      <c r="AB108" s="31">
        <v>0</v>
      </c>
      <c r="AC108" s="30">
        <v>38</v>
      </c>
      <c r="AD108" s="30">
        <v>0</v>
      </c>
      <c r="AE108" s="30">
        <v>38</v>
      </c>
      <c r="AF108" s="31">
        <v>0</v>
      </c>
      <c r="AG108" s="30">
        <v>97</v>
      </c>
      <c r="AH108" s="30">
        <v>0</v>
      </c>
      <c r="AI108" s="30">
        <v>97</v>
      </c>
      <c r="AJ108" s="31">
        <v>0</v>
      </c>
      <c r="AK108" s="30">
        <v>230</v>
      </c>
      <c r="AL108" s="30">
        <v>0</v>
      </c>
      <c r="AM108" s="30">
        <v>230</v>
      </c>
      <c r="AN108" s="47">
        <v>0.5</v>
      </c>
      <c r="AO108" s="9" t="s">
        <v>407</v>
      </c>
      <c r="AP108" s="48" t="s">
        <v>438</v>
      </c>
      <c r="AQ108" s="9" t="s">
        <v>407</v>
      </c>
      <c r="AR108" s="9" t="s">
        <v>407</v>
      </c>
    </row>
    <row r="109" spans="1:44" ht="12.75" customHeight="1" x14ac:dyDescent="0.15">
      <c r="A109" s="9" t="s">
        <v>120</v>
      </c>
      <c r="B109" s="9" t="s">
        <v>549</v>
      </c>
      <c r="C109" s="31">
        <v>1</v>
      </c>
      <c r="D109" s="45">
        <v>5</v>
      </c>
      <c r="E109" s="46">
        <v>2017</v>
      </c>
      <c r="F109" s="46">
        <v>2014</v>
      </c>
      <c r="G109" s="46">
        <v>2018</v>
      </c>
      <c r="H109" s="9" t="s">
        <v>422</v>
      </c>
      <c r="I109" s="9" t="s">
        <v>423</v>
      </c>
      <c r="J109" s="9" t="s">
        <v>83</v>
      </c>
      <c r="K109" s="29" t="s">
        <v>549</v>
      </c>
      <c r="L109" s="30">
        <v>20</v>
      </c>
      <c r="M109" s="30">
        <v>0</v>
      </c>
      <c r="N109" s="30">
        <v>0</v>
      </c>
      <c r="O109" s="30">
        <v>0</v>
      </c>
      <c r="P109" s="30">
        <v>20</v>
      </c>
      <c r="Q109" s="31">
        <v>0</v>
      </c>
      <c r="R109" s="46">
        <v>20</v>
      </c>
      <c r="S109" s="46">
        <v>0</v>
      </c>
      <c r="T109" s="30">
        <v>13</v>
      </c>
      <c r="U109" s="30">
        <v>0</v>
      </c>
      <c r="V109" s="30">
        <v>0</v>
      </c>
      <c r="W109" s="30">
        <v>0</v>
      </c>
      <c r="X109" s="30">
        <v>13</v>
      </c>
      <c r="Y109" s="30">
        <v>0</v>
      </c>
      <c r="Z109" s="30">
        <v>13</v>
      </c>
      <c r="AA109" s="31">
        <v>0</v>
      </c>
      <c r="AB109" s="31">
        <v>0</v>
      </c>
      <c r="AC109" s="30">
        <v>10</v>
      </c>
      <c r="AD109" s="30">
        <v>0</v>
      </c>
      <c r="AE109" s="30">
        <v>10</v>
      </c>
      <c r="AF109" s="31">
        <v>0</v>
      </c>
      <c r="AG109" s="30">
        <v>34</v>
      </c>
      <c r="AH109" s="30">
        <v>0</v>
      </c>
      <c r="AI109" s="30">
        <v>34</v>
      </c>
      <c r="AJ109" s="31">
        <v>0</v>
      </c>
      <c r="AK109" s="30">
        <v>77</v>
      </c>
      <c r="AL109" s="30">
        <v>0</v>
      </c>
      <c r="AM109" s="30">
        <v>77</v>
      </c>
      <c r="AN109" s="47">
        <v>1</v>
      </c>
      <c r="AO109" s="9" t="s">
        <v>407</v>
      </c>
      <c r="AP109" s="48" t="s">
        <v>408</v>
      </c>
      <c r="AQ109" s="9" t="s">
        <v>407</v>
      </c>
      <c r="AR109" s="9" t="s">
        <v>407</v>
      </c>
    </row>
    <row r="110" spans="1:44" ht="12.75" customHeight="1" x14ac:dyDescent="0.15">
      <c r="A110" s="9" t="s">
        <v>168</v>
      </c>
      <c r="B110" s="9" t="s">
        <v>184</v>
      </c>
      <c r="C110" s="31">
        <v>0.625</v>
      </c>
      <c r="D110" s="45">
        <v>8</v>
      </c>
      <c r="E110" s="46">
        <v>2018</v>
      </c>
      <c r="F110" s="46">
        <v>2014</v>
      </c>
      <c r="G110" s="46" t="s">
        <v>403</v>
      </c>
      <c r="H110" s="9" t="s">
        <v>404</v>
      </c>
      <c r="I110" s="9" t="s">
        <v>405</v>
      </c>
      <c r="J110" s="9" t="s">
        <v>144</v>
      </c>
      <c r="K110" s="29" t="s">
        <v>184</v>
      </c>
      <c r="L110" s="30">
        <v>80</v>
      </c>
      <c r="M110" s="30">
        <v>0</v>
      </c>
      <c r="N110" s="30">
        <v>0</v>
      </c>
      <c r="O110" s="30">
        <v>0</v>
      </c>
      <c r="P110" s="30">
        <v>80</v>
      </c>
      <c r="Q110" s="31">
        <v>0</v>
      </c>
      <c r="R110" s="46">
        <v>40</v>
      </c>
      <c r="S110" s="46">
        <v>0</v>
      </c>
      <c r="T110" s="30">
        <v>46</v>
      </c>
      <c r="U110" s="30">
        <v>0</v>
      </c>
      <c r="V110" s="30">
        <v>0</v>
      </c>
      <c r="W110" s="30">
        <v>0</v>
      </c>
      <c r="X110" s="30">
        <v>46</v>
      </c>
      <c r="Y110" s="30">
        <v>0</v>
      </c>
      <c r="Z110" s="30">
        <v>46</v>
      </c>
      <c r="AA110" s="31">
        <v>0</v>
      </c>
      <c r="AB110" s="31">
        <v>0</v>
      </c>
      <c r="AC110" s="30">
        <v>51</v>
      </c>
      <c r="AD110" s="30">
        <v>0</v>
      </c>
      <c r="AE110" s="30">
        <v>51</v>
      </c>
      <c r="AF110" s="31">
        <v>0</v>
      </c>
      <c r="AG110" s="30">
        <v>141</v>
      </c>
      <c r="AH110" s="30">
        <v>0</v>
      </c>
      <c r="AI110" s="30">
        <v>141</v>
      </c>
      <c r="AJ110" s="31">
        <v>0</v>
      </c>
      <c r="AK110" s="30">
        <v>318</v>
      </c>
      <c r="AL110" s="30">
        <v>0</v>
      </c>
      <c r="AM110" s="30">
        <v>318</v>
      </c>
      <c r="AN110" s="47">
        <v>0.5</v>
      </c>
      <c r="AO110" s="9" t="s">
        <v>407</v>
      </c>
      <c r="AP110" s="48" t="s">
        <v>408</v>
      </c>
      <c r="AQ110" s="9" t="s">
        <v>407</v>
      </c>
      <c r="AR110" s="9" t="s">
        <v>407</v>
      </c>
    </row>
    <row r="111" spans="1:44" ht="12.75" customHeight="1" x14ac:dyDescent="0.15">
      <c r="A111" s="9" t="s">
        <v>168</v>
      </c>
      <c r="B111" s="9" t="s">
        <v>550</v>
      </c>
      <c r="C111" s="31">
        <v>0.625</v>
      </c>
      <c r="D111" s="45">
        <v>8</v>
      </c>
      <c r="E111" s="46">
        <v>2018</v>
      </c>
      <c r="F111" s="46">
        <v>2014</v>
      </c>
      <c r="G111" s="46" t="s">
        <v>403</v>
      </c>
      <c r="H111" s="9" t="s">
        <v>404</v>
      </c>
      <c r="I111" s="9" t="s">
        <v>405</v>
      </c>
      <c r="J111" s="9" t="s">
        <v>144</v>
      </c>
      <c r="K111" s="29" t="s">
        <v>550</v>
      </c>
      <c r="L111" s="30">
        <v>48</v>
      </c>
      <c r="M111" s="30">
        <v>6</v>
      </c>
      <c r="N111" s="30">
        <v>6</v>
      </c>
      <c r="O111" s="30">
        <v>0</v>
      </c>
      <c r="P111" s="30">
        <v>42</v>
      </c>
      <c r="Q111" s="31">
        <v>0.125</v>
      </c>
      <c r="R111" s="46">
        <v>24</v>
      </c>
      <c r="S111" s="46">
        <v>0</v>
      </c>
      <c r="T111" s="30">
        <v>29</v>
      </c>
      <c r="U111" s="30">
        <v>4</v>
      </c>
      <c r="V111" s="30">
        <v>4</v>
      </c>
      <c r="W111" s="30">
        <v>0</v>
      </c>
      <c r="X111" s="30">
        <v>25</v>
      </c>
      <c r="Y111" s="30">
        <v>4</v>
      </c>
      <c r="Z111" s="30">
        <v>25</v>
      </c>
      <c r="AA111" s="31">
        <v>0.13793103448275862</v>
      </c>
      <c r="AB111" s="31">
        <v>0.13793103448275862</v>
      </c>
      <c r="AC111" s="30">
        <v>31</v>
      </c>
      <c r="AD111" s="30">
        <v>4</v>
      </c>
      <c r="AE111" s="30">
        <v>27</v>
      </c>
      <c r="AF111" s="31">
        <v>0.12903225806451613</v>
      </c>
      <c r="AG111" s="30">
        <v>77</v>
      </c>
      <c r="AH111" s="30">
        <v>354</v>
      </c>
      <c r="AI111" s="30">
        <v>0</v>
      </c>
      <c r="AJ111" s="31">
        <v>4.5974025974025974</v>
      </c>
      <c r="AK111" s="30">
        <v>185</v>
      </c>
      <c r="AL111" s="30">
        <v>368</v>
      </c>
      <c r="AM111" s="30">
        <v>94</v>
      </c>
      <c r="AN111" s="47">
        <v>0.5</v>
      </c>
      <c r="AO111" s="9" t="s">
        <v>407</v>
      </c>
      <c r="AP111" s="48" t="s">
        <v>411</v>
      </c>
      <c r="AQ111" s="9" t="s">
        <v>407</v>
      </c>
      <c r="AR111" s="9" t="s">
        <v>412</v>
      </c>
    </row>
    <row r="112" spans="1:44" ht="12.75" customHeight="1" x14ac:dyDescent="0.15">
      <c r="A112" s="9" t="s">
        <v>505</v>
      </c>
      <c r="B112" s="9" t="s">
        <v>523</v>
      </c>
      <c r="C112" s="31">
        <v>0.5</v>
      </c>
      <c r="D112" s="45">
        <v>8</v>
      </c>
      <c r="E112" s="46">
        <v>2019</v>
      </c>
      <c r="F112" s="46">
        <v>2015</v>
      </c>
      <c r="G112" s="46">
        <v>2022</v>
      </c>
      <c r="H112" s="9" t="s">
        <v>413</v>
      </c>
      <c r="I112" s="9" t="s">
        <v>414</v>
      </c>
      <c r="J112" s="9" t="s">
        <v>67</v>
      </c>
      <c r="K112" s="29" t="s">
        <v>523</v>
      </c>
      <c r="L112" s="30">
        <v>356</v>
      </c>
      <c r="M112" s="30">
        <v>19</v>
      </c>
      <c r="N112" s="30">
        <v>18</v>
      </c>
      <c r="O112" s="30">
        <v>1</v>
      </c>
      <c r="P112" s="30">
        <v>337</v>
      </c>
      <c r="Q112" s="31">
        <v>5.3370786516853931E-2</v>
      </c>
      <c r="R112" s="46">
        <v>178</v>
      </c>
      <c r="S112" s="46">
        <v>0</v>
      </c>
      <c r="T112" s="30">
        <v>207</v>
      </c>
      <c r="U112" s="30">
        <v>0</v>
      </c>
      <c r="V112" s="30">
        <v>0</v>
      </c>
      <c r="W112" s="30">
        <v>0</v>
      </c>
      <c r="X112" s="30">
        <v>207</v>
      </c>
      <c r="Y112" s="30">
        <v>0</v>
      </c>
      <c r="Z112" s="30">
        <v>207</v>
      </c>
      <c r="AA112" s="31">
        <v>0</v>
      </c>
      <c r="AB112" s="31">
        <v>0</v>
      </c>
      <c r="AC112" s="30">
        <v>231</v>
      </c>
      <c r="AD112" s="30">
        <v>59</v>
      </c>
      <c r="AE112" s="30">
        <v>172</v>
      </c>
      <c r="AF112" s="31">
        <v>0.25541125541125542</v>
      </c>
      <c r="AG112" s="30">
        <v>270</v>
      </c>
      <c r="AH112" s="30">
        <v>191</v>
      </c>
      <c r="AI112" s="30">
        <v>79</v>
      </c>
      <c r="AJ112" s="31">
        <v>0.70740740740740737</v>
      </c>
      <c r="AK112" s="30">
        <v>1064</v>
      </c>
      <c r="AL112" s="30">
        <v>269</v>
      </c>
      <c r="AM112" s="30">
        <v>795</v>
      </c>
      <c r="AN112" s="47">
        <v>0.5</v>
      </c>
      <c r="AO112" s="9" t="s">
        <v>407</v>
      </c>
      <c r="AP112" s="48" t="s">
        <v>411</v>
      </c>
      <c r="AQ112" s="9" t="s">
        <v>407</v>
      </c>
      <c r="AR112" s="9" t="s">
        <v>412</v>
      </c>
    </row>
    <row r="113" spans="1:44" ht="12.75" customHeight="1" x14ac:dyDescent="0.15">
      <c r="A113" s="9" t="s">
        <v>273</v>
      </c>
      <c r="B113" s="9" t="s">
        <v>279</v>
      </c>
      <c r="C113" s="31">
        <v>0.625</v>
      </c>
      <c r="D113" s="45">
        <v>8</v>
      </c>
      <c r="E113" s="46">
        <v>2018</v>
      </c>
      <c r="F113" s="46">
        <v>2014</v>
      </c>
      <c r="G113" s="46" t="s">
        <v>403</v>
      </c>
      <c r="H113" s="9" t="s">
        <v>404</v>
      </c>
      <c r="I113" s="9" t="s">
        <v>405</v>
      </c>
      <c r="J113" s="9" t="s">
        <v>144</v>
      </c>
      <c r="K113" s="29" t="s">
        <v>279</v>
      </c>
      <c r="L113" s="30">
        <v>71</v>
      </c>
      <c r="M113" s="30">
        <v>9</v>
      </c>
      <c r="N113" s="30">
        <v>9</v>
      </c>
      <c r="O113" s="30">
        <v>0</v>
      </c>
      <c r="P113" s="30">
        <v>62</v>
      </c>
      <c r="Q113" s="31">
        <v>0.12676056338028169</v>
      </c>
      <c r="R113" s="46">
        <v>36</v>
      </c>
      <c r="S113" s="46">
        <v>0</v>
      </c>
      <c r="T113" s="30">
        <v>50</v>
      </c>
      <c r="U113" s="30">
        <v>8</v>
      </c>
      <c r="V113" s="30">
        <v>8</v>
      </c>
      <c r="W113" s="30">
        <v>0</v>
      </c>
      <c r="X113" s="30">
        <v>42</v>
      </c>
      <c r="Y113" s="30">
        <v>8</v>
      </c>
      <c r="Z113" s="30">
        <v>42</v>
      </c>
      <c r="AA113" s="31">
        <v>0.16</v>
      </c>
      <c r="AB113" s="31">
        <v>0.16</v>
      </c>
      <c r="AC113" s="30">
        <v>56</v>
      </c>
      <c r="AD113" s="30">
        <v>6</v>
      </c>
      <c r="AE113" s="30">
        <v>50</v>
      </c>
      <c r="AF113" s="31">
        <v>0.10714285714285714</v>
      </c>
      <c r="AG113" s="30">
        <v>131</v>
      </c>
      <c r="AH113" s="30">
        <v>320</v>
      </c>
      <c r="AI113" s="30">
        <v>0</v>
      </c>
      <c r="AJ113" s="31">
        <v>2.4427480916030535</v>
      </c>
      <c r="AK113" s="30">
        <v>308</v>
      </c>
      <c r="AL113" s="30">
        <v>343</v>
      </c>
      <c r="AM113" s="30">
        <v>154</v>
      </c>
      <c r="AN113" s="47">
        <v>0.5</v>
      </c>
      <c r="AO113" s="9" t="s">
        <v>407</v>
      </c>
      <c r="AP113" s="48" t="s">
        <v>438</v>
      </c>
      <c r="AQ113" s="9" t="s">
        <v>407</v>
      </c>
      <c r="AR113" s="9" t="s">
        <v>412</v>
      </c>
    </row>
    <row r="114" spans="1:44" ht="12.75" customHeight="1" x14ac:dyDescent="0.15">
      <c r="A114" s="9" t="s">
        <v>449</v>
      </c>
      <c r="B114" s="9" t="s">
        <v>482</v>
      </c>
      <c r="C114" s="31">
        <v>0.5</v>
      </c>
      <c r="D114" s="45">
        <v>8</v>
      </c>
      <c r="E114" s="46">
        <v>2019</v>
      </c>
      <c r="F114" s="46">
        <v>2015</v>
      </c>
      <c r="G114" s="46">
        <v>2022</v>
      </c>
      <c r="H114" s="9" t="s">
        <v>413</v>
      </c>
      <c r="I114" s="9" t="s">
        <v>414</v>
      </c>
      <c r="J114" s="9" t="s">
        <v>67</v>
      </c>
      <c r="K114" s="29" t="s">
        <v>482</v>
      </c>
      <c r="L114" s="30">
        <v>400</v>
      </c>
      <c r="M114" s="30">
        <v>59</v>
      </c>
      <c r="N114" s="30">
        <v>59</v>
      </c>
      <c r="O114" s="30">
        <v>0</v>
      </c>
      <c r="P114" s="30">
        <v>341</v>
      </c>
      <c r="Q114" s="31">
        <v>0.14749999999999999</v>
      </c>
      <c r="R114" s="46">
        <v>200</v>
      </c>
      <c r="S114" s="46">
        <v>0</v>
      </c>
      <c r="T114" s="30">
        <v>188</v>
      </c>
      <c r="U114" s="30">
        <v>259</v>
      </c>
      <c r="V114" s="30">
        <v>205</v>
      </c>
      <c r="W114" s="30">
        <v>54</v>
      </c>
      <c r="X114" s="30">
        <v>0</v>
      </c>
      <c r="Y114" s="30">
        <v>259</v>
      </c>
      <c r="Z114" s="30">
        <v>0</v>
      </c>
      <c r="AA114" s="31">
        <v>1.3776595744680851</v>
      </c>
      <c r="AB114" s="31">
        <v>1.3776595744680851</v>
      </c>
      <c r="AC114" s="30">
        <v>221</v>
      </c>
      <c r="AD114" s="30">
        <v>96</v>
      </c>
      <c r="AE114" s="30">
        <v>125</v>
      </c>
      <c r="AF114" s="31">
        <v>0.43438914027149322</v>
      </c>
      <c r="AG114" s="30">
        <v>541</v>
      </c>
      <c r="AH114" s="30">
        <v>278</v>
      </c>
      <c r="AI114" s="30">
        <v>263</v>
      </c>
      <c r="AJ114" s="31">
        <v>0.51386321626617371</v>
      </c>
      <c r="AK114" s="30">
        <v>1350</v>
      </c>
      <c r="AL114" s="30">
        <v>692</v>
      </c>
      <c r="AM114" s="30">
        <v>729</v>
      </c>
      <c r="AN114" s="47">
        <v>0.5</v>
      </c>
      <c r="AO114" s="9" t="s">
        <v>407</v>
      </c>
      <c r="AP114" s="48" t="s">
        <v>411</v>
      </c>
      <c r="AQ114" s="9" t="s">
        <v>407</v>
      </c>
      <c r="AR114" s="9" t="s">
        <v>412</v>
      </c>
    </row>
    <row r="115" spans="1:44" ht="12.75" customHeight="1" x14ac:dyDescent="0.15">
      <c r="A115" s="9" t="s">
        <v>273</v>
      </c>
      <c r="B115" s="9" t="s">
        <v>280</v>
      </c>
      <c r="C115" s="31">
        <v>0.625</v>
      </c>
      <c r="D115" s="45">
        <v>8</v>
      </c>
      <c r="E115" s="46">
        <v>2018</v>
      </c>
      <c r="F115" s="46">
        <v>2014</v>
      </c>
      <c r="G115" s="46" t="s">
        <v>403</v>
      </c>
      <c r="H115" s="9" t="s">
        <v>404</v>
      </c>
      <c r="I115" s="9" t="s">
        <v>405</v>
      </c>
      <c r="J115" s="9" t="s">
        <v>144</v>
      </c>
      <c r="K115" s="29" t="s">
        <v>280</v>
      </c>
      <c r="L115" s="30">
        <v>76</v>
      </c>
      <c r="M115" s="30">
        <v>0</v>
      </c>
      <c r="N115" s="30">
        <v>0</v>
      </c>
      <c r="O115" s="30">
        <v>0</v>
      </c>
      <c r="P115" s="30">
        <v>76</v>
      </c>
      <c r="Q115" s="31">
        <v>0</v>
      </c>
      <c r="R115" s="46">
        <v>38</v>
      </c>
      <c r="S115" s="46">
        <v>0</v>
      </c>
      <c r="T115" s="30">
        <v>53</v>
      </c>
      <c r="U115" s="30">
        <v>1</v>
      </c>
      <c r="V115" s="30">
        <v>0</v>
      </c>
      <c r="W115" s="30">
        <v>1</v>
      </c>
      <c r="X115" s="30">
        <v>52</v>
      </c>
      <c r="Y115" s="30">
        <v>1</v>
      </c>
      <c r="Z115" s="30">
        <v>52</v>
      </c>
      <c r="AA115" s="31">
        <v>1.8867924528301886E-2</v>
      </c>
      <c r="AB115" s="31">
        <v>1.8867924528301886E-2</v>
      </c>
      <c r="AC115" s="30">
        <v>61</v>
      </c>
      <c r="AD115" s="30">
        <v>25</v>
      </c>
      <c r="AE115" s="30">
        <v>36</v>
      </c>
      <c r="AF115" s="31">
        <v>0.4098360655737705</v>
      </c>
      <c r="AG115" s="30">
        <v>137</v>
      </c>
      <c r="AH115" s="30">
        <v>310</v>
      </c>
      <c r="AI115" s="30">
        <v>0</v>
      </c>
      <c r="AJ115" s="31">
        <v>2.2627737226277373</v>
      </c>
      <c r="AK115" s="30">
        <v>327</v>
      </c>
      <c r="AL115" s="30">
        <v>336</v>
      </c>
      <c r="AM115" s="30">
        <v>164</v>
      </c>
      <c r="AN115" s="47">
        <v>0.5</v>
      </c>
      <c r="AO115" s="9" t="s">
        <v>407</v>
      </c>
      <c r="AP115" s="48" t="s">
        <v>411</v>
      </c>
      <c r="AQ115" s="9" t="s">
        <v>407</v>
      </c>
      <c r="AR115" s="9" t="s">
        <v>412</v>
      </c>
    </row>
    <row r="116" spans="1:44" ht="12.75" customHeight="1" x14ac:dyDescent="0.15">
      <c r="A116" s="9" t="s">
        <v>99</v>
      </c>
      <c r="B116" s="9" t="s">
        <v>105</v>
      </c>
      <c r="C116" s="31">
        <v>0.5</v>
      </c>
      <c r="D116" s="45">
        <v>8</v>
      </c>
      <c r="E116" s="46">
        <v>2019</v>
      </c>
      <c r="F116" s="46">
        <v>2015</v>
      </c>
      <c r="G116" s="46">
        <v>2022</v>
      </c>
      <c r="H116" s="9" t="s">
        <v>413</v>
      </c>
      <c r="I116" s="9" t="s">
        <v>414</v>
      </c>
      <c r="J116" s="9" t="s">
        <v>67</v>
      </c>
      <c r="K116" s="29" t="s">
        <v>105</v>
      </c>
      <c r="L116" s="30">
        <v>196</v>
      </c>
      <c r="M116" s="30">
        <v>0</v>
      </c>
      <c r="N116" s="30">
        <v>0</v>
      </c>
      <c r="O116" s="30">
        <v>0</v>
      </c>
      <c r="P116" s="30">
        <v>196</v>
      </c>
      <c r="Q116" s="31">
        <v>0</v>
      </c>
      <c r="R116" s="46">
        <v>98</v>
      </c>
      <c r="S116" s="46">
        <v>0</v>
      </c>
      <c r="T116" s="30">
        <v>111</v>
      </c>
      <c r="U116" s="30">
        <v>10</v>
      </c>
      <c r="V116" s="30">
        <v>2</v>
      </c>
      <c r="W116" s="30">
        <v>8</v>
      </c>
      <c r="X116" s="30">
        <v>101</v>
      </c>
      <c r="Y116" s="30">
        <v>10</v>
      </c>
      <c r="Z116" s="30">
        <v>101</v>
      </c>
      <c r="AA116" s="31">
        <v>9.0090090090090086E-2</v>
      </c>
      <c r="AB116" s="31">
        <v>9.0090090090090086E-2</v>
      </c>
      <c r="AC116" s="30">
        <v>124</v>
      </c>
      <c r="AD116" s="30">
        <v>34</v>
      </c>
      <c r="AE116" s="30">
        <v>90</v>
      </c>
      <c r="AF116" s="31">
        <v>0.27419354838709675</v>
      </c>
      <c r="AG116" s="30">
        <v>126</v>
      </c>
      <c r="AH116" s="30">
        <v>207</v>
      </c>
      <c r="AI116" s="30">
        <v>0</v>
      </c>
      <c r="AJ116" s="31">
        <v>1.6428571428571428</v>
      </c>
      <c r="AK116" s="30">
        <v>557</v>
      </c>
      <c r="AL116" s="30">
        <v>251</v>
      </c>
      <c r="AM116" s="30">
        <v>387</v>
      </c>
      <c r="AN116" s="47">
        <v>0.5</v>
      </c>
      <c r="AO116" s="9" t="s">
        <v>407</v>
      </c>
      <c r="AP116" s="48" t="s">
        <v>411</v>
      </c>
      <c r="AQ116" s="9" t="s">
        <v>407</v>
      </c>
      <c r="AR116" s="9" t="s">
        <v>412</v>
      </c>
    </row>
    <row r="117" spans="1:44" ht="12.75" customHeight="1" x14ac:dyDescent="0.15">
      <c r="A117" s="9" t="s">
        <v>558</v>
      </c>
      <c r="B117" s="9" t="s">
        <v>559</v>
      </c>
      <c r="C117" s="31">
        <v>0.625</v>
      </c>
      <c r="D117" s="45">
        <v>8</v>
      </c>
      <c r="E117" s="46">
        <v>2018</v>
      </c>
      <c r="F117" s="46">
        <v>2014</v>
      </c>
      <c r="G117" s="46" t="s">
        <v>403</v>
      </c>
      <c r="H117" s="9" t="s">
        <v>456</v>
      </c>
      <c r="I117" s="9" t="s">
        <v>457</v>
      </c>
      <c r="J117" s="9" t="s">
        <v>123</v>
      </c>
      <c r="K117" s="29" t="s">
        <v>559</v>
      </c>
      <c r="L117" s="30">
        <v>248</v>
      </c>
      <c r="M117" s="30">
        <v>101</v>
      </c>
      <c r="N117" s="30">
        <v>101</v>
      </c>
      <c r="O117" s="30">
        <v>0</v>
      </c>
      <c r="P117" s="30">
        <v>147</v>
      </c>
      <c r="Q117" s="31">
        <v>0.40725806451612906</v>
      </c>
      <c r="R117" s="46">
        <v>124</v>
      </c>
      <c r="S117" s="46">
        <v>0</v>
      </c>
      <c r="T117" s="30">
        <v>174</v>
      </c>
      <c r="U117" s="30">
        <v>82</v>
      </c>
      <c r="V117" s="30">
        <v>61</v>
      </c>
      <c r="W117" s="30">
        <v>21</v>
      </c>
      <c r="X117" s="30">
        <v>92</v>
      </c>
      <c r="Y117" s="30">
        <v>82</v>
      </c>
      <c r="Z117" s="30">
        <v>92</v>
      </c>
      <c r="AA117" s="31">
        <v>0.47126436781609193</v>
      </c>
      <c r="AB117" s="31">
        <v>0.47126436781609193</v>
      </c>
      <c r="AC117" s="30">
        <v>198</v>
      </c>
      <c r="AD117" s="30">
        <v>68</v>
      </c>
      <c r="AE117" s="30">
        <v>130</v>
      </c>
      <c r="AF117" s="31">
        <v>0.34343434343434343</v>
      </c>
      <c r="AG117" s="30">
        <v>446</v>
      </c>
      <c r="AH117" s="30">
        <v>772</v>
      </c>
      <c r="AI117" s="30">
        <v>0</v>
      </c>
      <c r="AJ117" s="31">
        <v>1.7309417040358743</v>
      </c>
      <c r="AK117" s="30">
        <v>1066</v>
      </c>
      <c r="AL117" s="30">
        <v>1023</v>
      </c>
      <c r="AM117" s="30">
        <v>369</v>
      </c>
      <c r="AN117" s="47">
        <v>0.5</v>
      </c>
      <c r="AO117" s="9" t="s">
        <v>407</v>
      </c>
      <c r="AP117" s="48" t="s">
        <v>411</v>
      </c>
      <c r="AQ117" s="9" t="s">
        <v>407</v>
      </c>
      <c r="AR117" s="9" t="s">
        <v>412</v>
      </c>
    </row>
    <row r="118" spans="1:44" ht="12.75" customHeight="1" x14ac:dyDescent="0.15">
      <c r="A118" s="9" t="s">
        <v>416</v>
      </c>
      <c r="B118" s="9" t="s">
        <v>421</v>
      </c>
      <c r="C118" s="31">
        <v>0.75</v>
      </c>
      <c r="D118" s="45">
        <v>8</v>
      </c>
      <c r="E118" s="46">
        <v>2017</v>
      </c>
      <c r="F118" s="46">
        <v>2013</v>
      </c>
      <c r="G118" s="46">
        <v>2020</v>
      </c>
      <c r="H118" s="9" t="s">
        <v>512</v>
      </c>
      <c r="I118" s="9" t="s">
        <v>513</v>
      </c>
      <c r="J118" s="9" t="s">
        <v>417</v>
      </c>
      <c r="K118" s="29" t="s">
        <v>421</v>
      </c>
      <c r="L118" s="30">
        <v>7</v>
      </c>
      <c r="M118" s="30">
        <v>0</v>
      </c>
      <c r="N118" s="30">
        <v>0</v>
      </c>
      <c r="O118" s="30">
        <v>0</v>
      </c>
      <c r="P118" s="30">
        <v>7</v>
      </c>
      <c r="Q118" s="31">
        <v>0</v>
      </c>
      <c r="R118" s="46">
        <v>4</v>
      </c>
      <c r="S118" s="46">
        <v>0</v>
      </c>
      <c r="T118" s="30">
        <v>5</v>
      </c>
      <c r="U118" s="30">
        <v>0</v>
      </c>
      <c r="V118" s="30">
        <v>0</v>
      </c>
      <c r="W118" s="30">
        <v>0</v>
      </c>
      <c r="X118" s="30">
        <v>5</v>
      </c>
      <c r="Y118" s="30">
        <v>0</v>
      </c>
      <c r="Z118" s="30">
        <v>5</v>
      </c>
      <c r="AA118" s="31">
        <v>0</v>
      </c>
      <c r="AB118" s="31">
        <v>0</v>
      </c>
      <c r="AC118" s="30">
        <v>15</v>
      </c>
      <c r="AD118" s="30">
        <v>1</v>
      </c>
      <c r="AE118" s="30">
        <v>14</v>
      </c>
      <c r="AF118" s="31">
        <v>6.6666666666666666E-2</v>
      </c>
      <c r="AG118" s="30">
        <v>34</v>
      </c>
      <c r="AH118" s="30">
        <v>32</v>
      </c>
      <c r="AI118" s="30">
        <v>2</v>
      </c>
      <c r="AJ118" s="31">
        <v>0.94117647058823528</v>
      </c>
      <c r="AK118" s="30">
        <v>61</v>
      </c>
      <c r="AL118" s="30">
        <v>33</v>
      </c>
      <c r="AM118" s="30">
        <v>28</v>
      </c>
      <c r="AN118" s="47">
        <v>0.5</v>
      </c>
      <c r="AO118" s="9" t="s">
        <v>407</v>
      </c>
      <c r="AP118" s="48" t="s">
        <v>411</v>
      </c>
      <c r="AQ118" s="9" t="s">
        <v>407</v>
      </c>
      <c r="AR118" s="9" t="s">
        <v>412</v>
      </c>
    </row>
    <row r="119" spans="1:44" ht="12.75" customHeight="1" x14ac:dyDescent="0.15">
      <c r="A119" s="9" t="s">
        <v>120</v>
      </c>
      <c r="B119" s="9" t="s">
        <v>121</v>
      </c>
      <c r="C119" s="31">
        <v>1</v>
      </c>
      <c r="D119" s="45">
        <v>5</v>
      </c>
      <c r="E119" s="46">
        <v>2017</v>
      </c>
      <c r="F119" s="46">
        <v>2014</v>
      </c>
      <c r="G119" s="46">
        <v>2018</v>
      </c>
      <c r="H119" s="9" t="s">
        <v>422</v>
      </c>
      <c r="I119" s="9" t="s">
        <v>423</v>
      </c>
      <c r="J119" s="9" t="s">
        <v>83</v>
      </c>
      <c r="K119" s="29" t="s">
        <v>121</v>
      </c>
      <c r="L119" s="30">
        <v>60</v>
      </c>
      <c r="M119" s="30">
        <v>22</v>
      </c>
      <c r="N119" s="30">
        <v>0</v>
      </c>
      <c r="O119" s="30">
        <v>22</v>
      </c>
      <c r="P119" s="30">
        <v>38</v>
      </c>
      <c r="Q119" s="31">
        <v>0.36666666666666664</v>
      </c>
      <c r="R119" s="46">
        <v>60</v>
      </c>
      <c r="S119" s="46">
        <v>0</v>
      </c>
      <c r="T119" s="30">
        <v>37</v>
      </c>
      <c r="U119" s="30">
        <v>22</v>
      </c>
      <c r="V119" s="30">
        <v>1</v>
      </c>
      <c r="W119" s="30">
        <v>21</v>
      </c>
      <c r="X119" s="30">
        <v>15</v>
      </c>
      <c r="Y119" s="30">
        <v>22</v>
      </c>
      <c r="Z119" s="30">
        <v>15</v>
      </c>
      <c r="AA119" s="31">
        <v>0.59459459459459463</v>
      </c>
      <c r="AB119" s="31">
        <v>0.59459459459459463</v>
      </c>
      <c r="AC119" s="30">
        <v>30</v>
      </c>
      <c r="AD119" s="30">
        <v>22</v>
      </c>
      <c r="AE119" s="30">
        <v>8</v>
      </c>
      <c r="AF119" s="31">
        <v>0.73333333333333328</v>
      </c>
      <c r="AG119" s="30">
        <v>106</v>
      </c>
      <c r="AH119" s="30">
        <v>76</v>
      </c>
      <c r="AI119" s="30">
        <v>30</v>
      </c>
      <c r="AJ119" s="31">
        <v>0.71698113207547165</v>
      </c>
      <c r="AK119" s="30">
        <v>233</v>
      </c>
      <c r="AL119" s="30">
        <v>142</v>
      </c>
      <c r="AM119" s="30">
        <v>91</v>
      </c>
      <c r="AN119" s="47">
        <v>1</v>
      </c>
      <c r="AO119" s="9" t="s">
        <v>407</v>
      </c>
      <c r="AP119" s="48" t="s">
        <v>411</v>
      </c>
      <c r="AQ119" s="9" t="s">
        <v>407</v>
      </c>
      <c r="AR119" s="9" t="s">
        <v>407</v>
      </c>
    </row>
    <row r="120" spans="1:44" ht="12.75" customHeight="1" x14ac:dyDescent="0.15">
      <c r="A120" s="9" t="s">
        <v>257</v>
      </c>
      <c r="B120" s="9" t="s">
        <v>561</v>
      </c>
      <c r="C120" s="31">
        <v>0.375</v>
      </c>
      <c r="D120" s="45">
        <v>8</v>
      </c>
      <c r="E120" s="46">
        <v>2020</v>
      </c>
      <c r="F120" s="46">
        <v>2016</v>
      </c>
      <c r="G120" s="46" t="s">
        <v>444</v>
      </c>
      <c r="H120" s="9" t="s">
        <v>445</v>
      </c>
      <c r="I120" s="9" t="s">
        <v>446</v>
      </c>
      <c r="J120" s="9" t="s">
        <v>128</v>
      </c>
      <c r="K120" s="29" t="s">
        <v>561</v>
      </c>
      <c r="L120" s="30">
        <v>7</v>
      </c>
      <c r="M120" s="30">
        <v>0</v>
      </c>
      <c r="N120" s="30">
        <v>0</v>
      </c>
      <c r="O120" s="30">
        <v>0</v>
      </c>
      <c r="P120" s="30">
        <v>7</v>
      </c>
      <c r="Q120" s="31">
        <v>0</v>
      </c>
      <c r="R120" s="46">
        <v>3</v>
      </c>
      <c r="S120" s="46">
        <v>0</v>
      </c>
      <c r="T120" s="30">
        <v>4</v>
      </c>
      <c r="U120" s="30">
        <v>0</v>
      </c>
      <c r="V120" s="30">
        <v>0</v>
      </c>
      <c r="W120" s="30">
        <v>0</v>
      </c>
      <c r="X120" s="30">
        <v>4</v>
      </c>
      <c r="Y120" s="30">
        <v>0</v>
      </c>
      <c r="Z120" s="30">
        <v>4</v>
      </c>
      <c r="AA120" s="31">
        <v>0</v>
      </c>
      <c r="AB120" s="31">
        <v>0</v>
      </c>
      <c r="AC120" s="30">
        <v>5</v>
      </c>
      <c r="AD120" s="30">
        <v>0</v>
      </c>
      <c r="AE120" s="30">
        <v>5</v>
      </c>
      <c r="AF120" s="31">
        <v>0</v>
      </c>
      <c r="AG120" s="30">
        <v>11</v>
      </c>
      <c r="AH120" s="30">
        <v>0</v>
      </c>
      <c r="AI120" s="30">
        <v>11</v>
      </c>
      <c r="AJ120" s="31">
        <v>0</v>
      </c>
      <c r="AK120" s="30">
        <v>27</v>
      </c>
      <c r="AL120" s="30">
        <v>0</v>
      </c>
      <c r="AM120" s="30">
        <v>27</v>
      </c>
      <c r="AN120" s="47">
        <v>0.375</v>
      </c>
      <c r="AO120" s="9" t="s">
        <v>407</v>
      </c>
      <c r="AP120" s="48" t="s">
        <v>411</v>
      </c>
      <c r="AQ120" s="9" t="s">
        <v>407</v>
      </c>
      <c r="AR120" s="9" t="s">
        <v>407</v>
      </c>
    </row>
    <row r="121" spans="1:44" ht="12.75" customHeight="1" x14ac:dyDescent="0.15">
      <c r="A121" s="9" t="s">
        <v>154</v>
      </c>
      <c r="B121" s="9" t="s">
        <v>157</v>
      </c>
      <c r="C121" s="31">
        <v>0.375</v>
      </c>
      <c r="D121" s="45">
        <v>8</v>
      </c>
      <c r="E121" s="46">
        <v>2020</v>
      </c>
      <c r="F121" s="46">
        <v>2016</v>
      </c>
      <c r="G121" s="46" t="s">
        <v>444</v>
      </c>
      <c r="H121" s="9" t="s">
        <v>445</v>
      </c>
      <c r="I121" s="9" t="s">
        <v>446</v>
      </c>
      <c r="J121" s="9" t="s">
        <v>128</v>
      </c>
      <c r="K121" s="29" t="s">
        <v>157</v>
      </c>
      <c r="L121" s="30">
        <v>396</v>
      </c>
      <c r="M121" s="30">
        <v>0</v>
      </c>
      <c r="N121" s="30">
        <v>0</v>
      </c>
      <c r="O121" s="30">
        <v>0</v>
      </c>
      <c r="P121" s="30">
        <v>396</v>
      </c>
      <c r="Q121" s="31">
        <v>0</v>
      </c>
      <c r="R121" s="46">
        <v>149</v>
      </c>
      <c r="S121" s="46">
        <v>0</v>
      </c>
      <c r="T121" s="30">
        <v>277</v>
      </c>
      <c r="U121" s="30">
        <v>0</v>
      </c>
      <c r="V121" s="30">
        <v>0</v>
      </c>
      <c r="W121" s="30">
        <v>0</v>
      </c>
      <c r="X121" s="30">
        <v>277</v>
      </c>
      <c r="Y121" s="30">
        <v>0</v>
      </c>
      <c r="Z121" s="30">
        <v>277</v>
      </c>
      <c r="AA121" s="31">
        <v>0</v>
      </c>
      <c r="AB121" s="31">
        <v>0</v>
      </c>
      <c r="AC121" s="30">
        <v>243</v>
      </c>
      <c r="AD121" s="30">
        <v>55</v>
      </c>
      <c r="AE121" s="30">
        <v>188</v>
      </c>
      <c r="AF121" s="31">
        <v>0.22633744855967078</v>
      </c>
      <c r="AG121" s="30">
        <v>546</v>
      </c>
      <c r="AH121" s="30">
        <v>90</v>
      </c>
      <c r="AI121" s="30">
        <v>456</v>
      </c>
      <c r="AJ121" s="31">
        <v>0.16483516483516483</v>
      </c>
      <c r="AK121" s="30">
        <v>1462</v>
      </c>
      <c r="AL121" s="30">
        <v>145</v>
      </c>
      <c r="AM121" s="30">
        <v>1317</v>
      </c>
      <c r="AN121" s="47">
        <v>0.375</v>
      </c>
      <c r="AO121" s="9" t="s">
        <v>407</v>
      </c>
      <c r="AP121" s="48" t="s">
        <v>411</v>
      </c>
      <c r="AQ121" s="9" t="s">
        <v>407</v>
      </c>
      <c r="AR121" s="9" t="s">
        <v>407</v>
      </c>
    </row>
    <row r="122" spans="1:44" ht="12.75" customHeight="1" x14ac:dyDescent="0.15">
      <c r="A122" s="9" t="s">
        <v>316</v>
      </c>
      <c r="B122" s="9" t="s">
        <v>323</v>
      </c>
      <c r="C122" s="31">
        <v>0.625</v>
      </c>
      <c r="D122" s="45">
        <v>8</v>
      </c>
      <c r="E122" s="46">
        <v>2018</v>
      </c>
      <c r="F122" s="46">
        <v>2014</v>
      </c>
      <c r="G122" s="46" t="s">
        <v>403</v>
      </c>
      <c r="H122" s="9" t="s">
        <v>404</v>
      </c>
      <c r="I122" s="9" t="s">
        <v>405</v>
      </c>
      <c r="J122" s="9" t="s">
        <v>144</v>
      </c>
      <c r="K122" s="29" t="s">
        <v>323</v>
      </c>
      <c r="L122" s="30">
        <v>946</v>
      </c>
      <c r="M122" s="30">
        <v>53</v>
      </c>
      <c r="N122" s="30">
        <v>10</v>
      </c>
      <c r="O122" s="30">
        <v>43</v>
      </c>
      <c r="P122" s="30">
        <v>893</v>
      </c>
      <c r="Q122" s="31">
        <v>5.6025369978858354E-2</v>
      </c>
      <c r="R122" s="46">
        <v>473</v>
      </c>
      <c r="S122" s="46">
        <v>0</v>
      </c>
      <c r="T122" s="30">
        <v>661</v>
      </c>
      <c r="U122" s="30">
        <v>1</v>
      </c>
      <c r="V122" s="30">
        <v>0</v>
      </c>
      <c r="W122" s="30">
        <v>1</v>
      </c>
      <c r="X122" s="30">
        <v>660</v>
      </c>
      <c r="Y122" s="30">
        <v>1</v>
      </c>
      <c r="Z122" s="30">
        <v>660</v>
      </c>
      <c r="AA122" s="31">
        <v>1.5128593040847202E-3</v>
      </c>
      <c r="AB122" s="31">
        <v>1.5128593040847202E-3</v>
      </c>
      <c r="AC122" s="30">
        <v>772</v>
      </c>
      <c r="AD122" s="30">
        <v>34</v>
      </c>
      <c r="AE122" s="30">
        <v>738</v>
      </c>
      <c r="AF122" s="31">
        <v>4.4041450777202069E-2</v>
      </c>
      <c r="AG122" s="30">
        <v>1817</v>
      </c>
      <c r="AH122" s="30">
        <v>0</v>
      </c>
      <c r="AI122" s="30">
        <v>1817</v>
      </c>
      <c r="AJ122" s="31">
        <v>0</v>
      </c>
      <c r="AK122" s="30">
        <v>4196</v>
      </c>
      <c r="AL122" s="30">
        <v>88</v>
      </c>
      <c r="AM122" s="30">
        <v>4108</v>
      </c>
      <c r="AN122" s="47">
        <v>0.5</v>
      </c>
      <c r="AO122" s="9" t="s">
        <v>407</v>
      </c>
      <c r="AP122" s="48" t="s">
        <v>411</v>
      </c>
      <c r="AQ122" s="9" t="s">
        <v>407</v>
      </c>
      <c r="AR122" s="9" t="s">
        <v>407</v>
      </c>
    </row>
    <row r="123" spans="1:44" ht="12.75" customHeight="1" x14ac:dyDescent="0.15">
      <c r="A123" s="9" t="s">
        <v>168</v>
      </c>
      <c r="B123" s="9" t="s">
        <v>185</v>
      </c>
      <c r="C123" s="31">
        <v>0.625</v>
      </c>
      <c r="D123" s="45">
        <v>8</v>
      </c>
      <c r="E123" s="46">
        <v>2018</v>
      </c>
      <c r="F123" s="46">
        <v>2014</v>
      </c>
      <c r="G123" s="46" t="s">
        <v>403</v>
      </c>
      <c r="H123" s="9" t="s">
        <v>404</v>
      </c>
      <c r="I123" s="9" t="s">
        <v>405</v>
      </c>
      <c r="J123" s="9" t="s">
        <v>144</v>
      </c>
      <c r="K123" s="29" t="s">
        <v>185</v>
      </c>
      <c r="L123" s="30">
        <v>308</v>
      </c>
      <c r="M123" s="30">
        <v>0</v>
      </c>
      <c r="N123" s="30">
        <v>0</v>
      </c>
      <c r="O123" s="30">
        <v>0</v>
      </c>
      <c r="P123" s="30">
        <v>308</v>
      </c>
      <c r="Q123" s="31">
        <v>0</v>
      </c>
      <c r="R123" s="46">
        <v>154</v>
      </c>
      <c r="S123" s="46">
        <v>0</v>
      </c>
      <c r="T123" s="30">
        <v>182</v>
      </c>
      <c r="U123" s="30">
        <v>0</v>
      </c>
      <c r="V123" s="30">
        <v>0</v>
      </c>
      <c r="W123" s="30">
        <v>0</v>
      </c>
      <c r="X123" s="30">
        <v>182</v>
      </c>
      <c r="Y123" s="30">
        <v>0</v>
      </c>
      <c r="Z123" s="30">
        <v>182</v>
      </c>
      <c r="AA123" s="31">
        <v>0</v>
      </c>
      <c r="AB123" s="31">
        <v>0</v>
      </c>
      <c r="AC123" s="30">
        <v>190</v>
      </c>
      <c r="AD123" s="30">
        <v>0</v>
      </c>
      <c r="AE123" s="30">
        <v>190</v>
      </c>
      <c r="AF123" s="31">
        <v>0</v>
      </c>
      <c r="AG123" s="30">
        <v>466</v>
      </c>
      <c r="AH123" s="30">
        <v>304</v>
      </c>
      <c r="AI123" s="30">
        <v>162</v>
      </c>
      <c r="AJ123" s="31">
        <v>0.6523605150214592</v>
      </c>
      <c r="AK123" s="30">
        <v>1146</v>
      </c>
      <c r="AL123" s="30">
        <v>304</v>
      </c>
      <c r="AM123" s="30">
        <v>842</v>
      </c>
      <c r="AN123" s="47">
        <v>0.5</v>
      </c>
      <c r="AO123" s="9" t="s">
        <v>407</v>
      </c>
      <c r="AP123" s="48" t="s">
        <v>411</v>
      </c>
      <c r="AQ123" s="9" t="s">
        <v>407</v>
      </c>
      <c r="AR123" s="9" t="s">
        <v>412</v>
      </c>
    </row>
    <row r="124" spans="1:44" ht="12.75" customHeight="1" x14ac:dyDescent="0.15">
      <c r="A124" s="9" t="s">
        <v>564</v>
      </c>
      <c r="B124" s="9" t="s">
        <v>565</v>
      </c>
      <c r="C124" s="31">
        <v>0.375</v>
      </c>
      <c r="D124" s="45">
        <v>8</v>
      </c>
      <c r="E124" s="46">
        <v>2020</v>
      </c>
      <c r="F124" s="46">
        <v>2016</v>
      </c>
      <c r="G124" s="46" t="s">
        <v>444</v>
      </c>
      <c r="H124" s="9" t="s">
        <v>445</v>
      </c>
      <c r="I124" s="9" t="s">
        <v>446</v>
      </c>
      <c r="J124" s="9" t="s">
        <v>128</v>
      </c>
      <c r="K124" s="29" t="s">
        <v>565</v>
      </c>
      <c r="L124" s="30">
        <v>211</v>
      </c>
      <c r="M124" s="30">
        <v>43</v>
      </c>
      <c r="N124" s="30">
        <v>43</v>
      </c>
      <c r="O124" s="30">
        <v>0</v>
      </c>
      <c r="P124" s="30">
        <v>168</v>
      </c>
      <c r="Q124" s="31">
        <v>0.20379146919431279</v>
      </c>
      <c r="R124" s="46">
        <v>79</v>
      </c>
      <c r="S124" s="46">
        <v>0</v>
      </c>
      <c r="T124" s="30">
        <v>163</v>
      </c>
      <c r="U124" s="30">
        <v>92</v>
      </c>
      <c r="V124" s="30">
        <v>0</v>
      </c>
      <c r="W124" s="30">
        <v>92</v>
      </c>
      <c r="X124" s="30">
        <v>71</v>
      </c>
      <c r="Y124" s="30">
        <v>92</v>
      </c>
      <c r="Z124" s="30">
        <v>71</v>
      </c>
      <c r="AA124" s="31">
        <v>0.56441717791411039</v>
      </c>
      <c r="AB124" s="31">
        <v>0.56441717791411039</v>
      </c>
      <c r="AC124" s="30">
        <v>121</v>
      </c>
      <c r="AD124" s="30">
        <v>177</v>
      </c>
      <c r="AE124" s="30">
        <v>0</v>
      </c>
      <c r="AF124" s="31">
        <v>1.4628099173553719</v>
      </c>
      <c r="AG124" s="30">
        <v>470</v>
      </c>
      <c r="AH124" s="30">
        <v>41</v>
      </c>
      <c r="AI124" s="30">
        <v>429</v>
      </c>
      <c r="AJ124" s="31">
        <v>8.723404255319149E-2</v>
      </c>
      <c r="AK124" s="30">
        <v>965</v>
      </c>
      <c r="AL124" s="30">
        <v>353</v>
      </c>
      <c r="AM124" s="30">
        <v>668</v>
      </c>
      <c r="AN124" s="47">
        <v>0.375</v>
      </c>
      <c r="AO124" s="9" t="s">
        <v>407</v>
      </c>
      <c r="AP124" s="48" t="s">
        <v>411</v>
      </c>
      <c r="AQ124" s="9" t="s">
        <v>407</v>
      </c>
      <c r="AR124" s="9" t="s">
        <v>407</v>
      </c>
    </row>
    <row r="125" spans="1:44" ht="12.75" customHeight="1" x14ac:dyDescent="0.15">
      <c r="A125" s="9" t="s">
        <v>472</v>
      </c>
      <c r="B125" s="9" t="s">
        <v>563</v>
      </c>
      <c r="C125" s="31">
        <v>0.5</v>
      </c>
      <c r="D125" s="45">
        <v>8</v>
      </c>
      <c r="E125" s="46">
        <v>2019</v>
      </c>
      <c r="F125" s="46">
        <v>2015</v>
      </c>
      <c r="G125" s="46">
        <v>2022</v>
      </c>
      <c r="H125" s="9" t="s">
        <v>413</v>
      </c>
      <c r="I125" s="9" t="s">
        <v>414</v>
      </c>
      <c r="J125" s="9" t="s">
        <v>67</v>
      </c>
      <c r="K125" s="29" t="s">
        <v>563</v>
      </c>
      <c r="L125" s="30">
        <v>50</v>
      </c>
      <c r="M125" s="30">
        <v>0</v>
      </c>
      <c r="N125" s="30">
        <v>0</v>
      </c>
      <c r="O125" s="30">
        <v>0</v>
      </c>
      <c r="P125" s="30">
        <v>50</v>
      </c>
      <c r="Q125" s="31">
        <v>0</v>
      </c>
      <c r="R125" s="46">
        <v>25</v>
      </c>
      <c r="S125" s="46">
        <v>0</v>
      </c>
      <c r="T125" s="30">
        <v>24</v>
      </c>
      <c r="U125" s="30">
        <v>54</v>
      </c>
      <c r="V125" s="30">
        <v>54</v>
      </c>
      <c r="W125" s="30">
        <v>0</v>
      </c>
      <c r="X125" s="30">
        <v>0</v>
      </c>
      <c r="Y125" s="30">
        <v>54</v>
      </c>
      <c r="Z125" s="30">
        <v>0</v>
      </c>
      <c r="AA125" s="31">
        <v>2.25</v>
      </c>
      <c r="AB125" s="31">
        <v>2.25</v>
      </c>
      <c r="AC125" s="30">
        <v>30</v>
      </c>
      <c r="AD125" s="30">
        <v>59</v>
      </c>
      <c r="AE125" s="30">
        <v>0</v>
      </c>
      <c r="AF125" s="31">
        <v>1.9666666666666666</v>
      </c>
      <c r="AG125" s="30">
        <v>93</v>
      </c>
      <c r="AH125" s="30">
        <v>147</v>
      </c>
      <c r="AI125" s="30">
        <v>0</v>
      </c>
      <c r="AJ125" s="31">
        <v>1.5806451612903225</v>
      </c>
      <c r="AK125" s="30">
        <v>197</v>
      </c>
      <c r="AL125" s="30">
        <v>260</v>
      </c>
      <c r="AM125" s="30">
        <v>50</v>
      </c>
      <c r="AN125" s="47">
        <v>0.5</v>
      </c>
      <c r="AO125" s="9" t="s">
        <v>407</v>
      </c>
      <c r="AP125" s="48" t="s">
        <v>411</v>
      </c>
      <c r="AQ125" s="9" t="s">
        <v>407</v>
      </c>
      <c r="AR125" s="9" t="s">
        <v>412</v>
      </c>
    </row>
    <row r="126" spans="1:44" ht="12.75" customHeight="1" x14ac:dyDescent="0.15">
      <c r="A126" s="9" t="s">
        <v>554</v>
      </c>
      <c r="B126" s="9" t="s">
        <v>555</v>
      </c>
      <c r="C126" s="31">
        <v>1</v>
      </c>
      <c r="D126" s="45">
        <v>5</v>
      </c>
      <c r="E126" s="46">
        <v>2017</v>
      </c>
      <c r="F126" s="46">
        <v>2014</v>
      </c>
      <c r="G126" s="46">
        <v>2018</v>
      </c>
      <c r="H126" s="9" t="s">
        <v>422</v>
      </c>
      <c r="I126" s="9" t="s">
        <v>423</v>
      </c>
      <c r="J126" s="9" t="s">
        <v>83</v>
      </c>
      <c r="K126" s="29" t="s">
        <v>555</v>
      </c>
      <c r="L126" s="30">
        <v>3</v>
      </c>
      <c r="M126" s="30">
        <v>0</v>
      </c>
      <c r="N126" s="30">
        <v>0</v>
      </c>
      <c r="O126" s="30">
        <v>0</v>
      </c>
      <c r="P126" s="30">
        <v>3</v>
      </c>
      <c r="Q126" s="31">
        <v>0</v>
      </c>
      <c r="R126" s="46">
        <v>3</v>
      </c>
      <c r="S126" s="46">
        <v>0</v>
      </c>
      <c r="T126" s="30">
        <v>2</v>
      </c>
      <c r="U126" s="30">
        <v>1</v>
      </c>
      <c r="V126" s="30">
        <v>1</v>
      </c>
      <c r="W126" s="30">
        <v>0</v>
      </c>
      <c r="X126" s="30">
        <v>1</v>
      </c>
      <c r="Y126" s="30">
        <v>1</v>
      </c>
      <c r="Z126" s="30">
        <v>1</v>
      </c>
      <c r="AA126" s="31">
        <v>0.5</v>
      </c>
      <c r="AB126" s="31">
        <v>0.5</v>
      </c>
      <c r="AC126" s="30">
        <v>2</v>
      </c>
      <c r="AD126" s="30">
        <v>1</v>
      </c>
      <c r="AE126" s="30">
        <v>1</v>
      </c>
      <c r="AF126" s="31">
        <v>0.5</v>
      </c>
      <c r="AG126" s="30">
        <v>5</v>
      </c>
      <c r="AH126" s="30">
        <v>0</v>
      </c>
      <c r="AI126" s="30">
        <v>5</v>
      </c>
      <c r="AJ126" s="31">
        <v>0</v>
      </c>
      <c r="AK126" s="30">
        <v>12</v>
      </c>
      <c r="AL126" s="30">
        <v>2</v>
      </c>
      <c r="AM126" s="30">
        <v>10</v>
      </c>
      <c r="AN126" s="47">
        <v>1</v>
      </c>
      <c r="AO126" s="9" t="s">
        <v>407</v>
      </c>
      <c r="AP126" s="48" t="s">
        <v>411</v>
      </c>
      <c r="AQ126" s="9" t="s">
        <v>407</v>
      </c>
      <c r="AR126" s="9" t="s">
        <v>407</v>
      </c>
    </row>
    <row r="127" spans="1:44" ht="12.75" customHeight="1" x14ac:dyDescent="0.15">
      <c r="A127" s="9" t="s">
        <v>249</v>
      </c>
      <c r="B127" s="9" t="s">
        <v>568</v>
      </c>
      <c r="C127" s="31">
        <v>0.375</v>
      </c>
      <c r="D127" s="45">
        <v>8</v>
      </c>
      <c r="E127" s="46">
        <v>2020</v>
      </c>
      <c r="F127" s="46">
        <v>2016</v>
      </c>
      <c r="G127" s="46">
        <v>2023</v>
      </c>
      <c r="H127" s="9" t="s">
        <v>453</v>
      </c>
      <c r="I127" s="9" t="s">
        <v>454</v>
      </c>
      <c r="J127" s="9" t="s">
        <v>250</v>
      </c>
      <c r="K127" s="29" t="s">
        <v>568</v>
      </c>
      <c r="L127" s="30">
        <v>71</v>
      </c>
      <c r="M127" s="30">
        <v>0</v>
      </c>
      <c r="N127" s="30">
        <v>0</v>
      </c>
      <c r="O127" s="30">
        <v>0</v>
      </c>
      <c r="P127" s="30">
        <v>71</v>
      </c>
      <c r="Q127" s="31">
        <v>0</v>
      </c>
      <c r="R127" s="46">
        <v>27</v>
      </c>
      <c r="S127" s="46">
        <v>0</v>
      </c>
      <c r="T127" s="30">
        <v>27</v>
      </c>
      <c r="U127" s="30">
        <v>0</v>
      </c>
      <c r="V127" s="30">
        <v>0</v>
      </c>
      <c r="W127" s="30">
        <v>0</v>
      </c>
      <c r="X127" s="30">
        <v>27</v>
      </c>
      <c r="Y127" s="30">
        <v>0</v>
      </c>
      <c r="Z127" s="30">
        <v>27</v>
      </c>
      <c r="AA127" s="31">
        <v>0</v>
      </c>
      <c r="AB127" s="31">
        <v>0</v>
      </c>
      <c r="AC127" s="30">
        <v>47</v>
      </c>
      <c r="AD127" s="30">
        <v>0</v>
      </c>
      <c r="AE127" s="30">
        <v>47</v>
      </c>
      <c r="AF127" s="31">
        <v>0</v>
      </c>
      <c r="AG127" s="30">
        <v>124</v>
      </c>
      <c r="AH127" s="30">
        <v>0</v>
      </c>
      <c r="AI127" s="30">
        <v>124</v>
      </c>
      <c r="AJ127" s="31">
        <v>0</v>
      </c>
      <c r="AK127" s="30">
        <v>269</v>
      </c>
      <c r="AL127" s="30">
        <v>0</v>
      </c>
      <c r="AM127" s="30">
        <v>269</v>
      </c>
      <c r="AN127" s="47">
        <v>0.375</v>
      </c>
      <c r="AO127" s="9" t="s">
        <v>407</v>
      </c>
      <c r="AP127" s="48" t="s">
        <v>408</v>
      </c>
      <c r="AQ127" s="9" t="s">
        <v>407</v>
      </c>
      <c r="AR127" s="9" t="s">
        <v>407</v>
      </c>
    </row>
    <row r="128" spans="1:44" ht="12.75" customHeight="1" x14ac:dyDescent="0.15">
      <c r="A128" s="9" t="s">
        <v>168</v>
      </c>
      <c r="B128" s="9" t="s">
        <v>186</v>
      </c>
      <c r="C128" s="31">
        <v>0.625</v>
      </c>
      <c r="D128" s="45">
        <v>8</v>
      </c>
      <c r="E128" s="46">
        <v>2018</v>
      </c>
      <c r="F128" s="46">
        <v>2014</v>
      </c>
      <c r="G128" s="46" t="s">
        <v>403</v>
      </c>
      <c r="H128" s="9" t="s">
        <v>404</v>
      </c>
      <c r="I128" s="9" t="s">
        <v>405</v>
      </c>
      <c r="J128" s="9" t="s">
        <v>144</v>
      </c>
      <c r="K128" s="29" t="s">
        <v>186</v>
      </c>
      <c r="L128" s="30">
        <v>210</v>
      </c>
      <c r="M128" s="30">
        <v>0</v>
      </c>
      <c r="N128" s="30">
        <v>0</v>
      </c>
      <c r="O128" s="30">
        <v>0</v>
      </c>
      <c r="P128" s="30">
        <v>210</v>
      </c>
      <c r="Q128" s="31">
        <v>0</v>
      </c>
      <c r="R128" s="46">
        <v>105</v>
      </c>
      <c r="S128" s="46">
        <v>0</v>
      </c>
      <c r="T128" s="30">
        <v>123</v>
      </c>
      <c r="U128" s="30">
        <v>6</v>
      </c>
      <c r="V128" s="30">
        <v>6</v>
      </c>
      <c r="W128" s="30">
        <v>0</v>
      </c>
      <c r="X128" s="30">
        <v>117</v>
      </c>
      <c r="Y128" s="30">
        <v>6</v>
      </c>
      <c r="Z128" s="30">
        <v>117</v>
      </c>
      <c r="AA128" s="31">
        <v>4.878048780487805E-2</v>
      </c>
      <c r="AB128" s="31">
        <v>4.878048780487805E-2</v>
      </c>
      <c r="AC128" s="30">
        <v>135</v>
      </c>
      <c r="AD128" s="30">
        <v>70</v>
      </c>
      <c r="AE128" s="30">
        <v>65</v>
      </c>
      <c r="AF128" s="31">
        <v>0.51851851851851849</v>
      </c>
      <c r="AG128" s="30">
        <v>346</v>
      </c>
      <c r="AH128" s="30">
        <v>291</v>
      </c>
      <c r="AI128" s="30">
        <v>55</v>
      </c>
      <c r="AJ128" s="31">
        <v>0.84104046242774566</v>
      </c>
      <c r="AK128" s="30">
        <v>814</v>
      </c>
      <c r="AL128" s="30">
        <v>367</v>
      </c>
      <c r="AM128" s="30">
        <v>447</v>
      </c>
      <c r="AN128" s="47">
        <v>0.5</v>
      </c>
      <c r="AO128" s="9" t="s">
        <v>407</v>
      </c>
      <c r="AP128" s="48" t="s">
        <v>411</v>
      </c>
      <c r="AQ128" s="9" t="s">
        <v>407</v>
      </c>
      <c r="AR128" s="9" t="s">
        <v>412</v>
      </c>
    </row>
    <row r="129" spans="1:44" ht="12.75" customHeight="1" x14ac:dyDescent="0.15">
      <c r="A129" s="9" t="s">
        <v>168</v>
      </c>
      <c r="B129" s="9" t="s">
        <v>187</v>
      </c>
      <c r="C129" s="31">
        <v>0.625</v>
      </c>
      <c r="D129" s="45">
        <v>8</v>
      </c>
      <c r="E129" s="46">
        <v>2018</v>
      </c>
      <c r="F129" s="46">
        <v>2014</v>
      </c>
      <c r="G129" s="46" t="s">
        <v>403</v>
      </c>
      <c r="H129" s="9" t="s">
        <v>404</v>
      </c>
      <c r="I129" s="9" t="s">
        <v>405</v>
      </c>
      <c r="J129" s="9" t="s">
        <v>144</v>
      </c>
      <c r="K129" s="29" t="s">
        <v>187</v>
      </c>
      <c r="L129" s="30">
        <v>87</v>
      </c>
      <c r="M129" s="30">
        <v>42</v>
      </c>
      <c r="N129" s="30">
        <v>42</v>
      </c>
      <c r="O129" s="30">
        <v>0</v>
      </c>
      <c r="P129" s="30">
        <v>45</v>
      </c>
      <c r="Q129" s="31">
        <v>0.48275862068965519</v>
      </c>
      <c r="R129" s="46">
        <v>44</v>
      </c>
      <c r="S129" s="46">
        <v>0</v>
      </c>
      <c r="T129" s="30">
        <v>53</v>
      </c>
      <c r="U129" s="30">
        <v>7</v>
      </c>
      <c r="V129" s="30">
        <v>1</v>
      </c>
      <c r="W129" s="30">
        <v>6</v>
      </c>
      <c r="X129" s="30">
        <v>46</v>
      </c>
      <c r="Y129" s="30">
        <v>7</v>
      </c>
      <c r="Z129" s="30">
        <v>46</v>
      </c>
      <c r="AA129" s="31">
        <v>0.13207547169811321</v>
      </c>
      <c r="AB129" s="31">
        <v>0.13207547169811321</v>
      </c>
      <c r="AC129" s="30">
        <v>55</v>
      </c>
      <c r="AD129" s="30">
        <v>3</v>
      </c>
      <c r="AE129" s="30">
        <v>52</v>
      </c>
      <c r="AF129" s="31">
        <v>5.4545454545454543E-2</v>
      </c>
      <c r="AG129" s="30">
        <v>142</v>
      </c>
      <c r="AH129" s="30">
        <v>19</v>
      </c>
      <c r="AI129" s="30">
        <v>123</v>
      </c>
      <c r="AJ129" s="31">
        <v>0.13380281690140844</v>
      </c>
      <c r="AK129" s="30">
        <v>337</v>
      </c>
      <c r="AL129" s="30">
        <v>71</v>
      </c>
      <c r="AM129" s="30">
        <v>266</v>
      </c>
      <c r="AN129" s="47">
        <v>0.5</v>
      </c>
      <c r="AO129" s="9" t="s">
        <v>407</v>
      </c>
      <c r="AP129" s="48" t="s">
        <v>411</v>
      </c>
      <c r="AQ129" s="9" t="s">
        <v>407</v>
      </c>
      <c r="AR129" s="9" t="s">
        <v>407</v>
      </c>
    </row>
    <row r="130" spans="1:44" ht="12.75" customHeight="1" x14ac:dyDescent="0.15">
      <c r="A130" s="9" t="s">
        <v>66</v>
      </c>
      <c r="B130" s="9" t="s">
        <v>71</v>
      </c>
      <c r="C130" s="31">
        <v>0.5</v>
      </c>
      <c r="D130" s="45">
        <v>8</v>
      </c>
      <c r="E130" s="46">
        <v>2019</v>
      </c>
      <c r="F130" s="46">
        <v>2015</v>
      </c>
      <c r="G130" s="46">
        <v>2022</v>
      </c>
      <c r="H130" s="9" t="s">
        <v>413</v>
      </c>
      <c r="I130" s="9" t="s">
        <v>414</v>
      </c>
      <c r="J130" s="9" t="s">
        <v>67</v>
      </c>
      <c r="K130" s="29" t="s">
        <v>71</v>
      </c>
      <c r="L130" s="30">
        <v>796</v>
      </c>
      <c r="M130" s="30">
        <v>26</v>
      </c>
      <c r="N130" s="30">
        <v>26</v>
      </c>
      <c r="O130" s="30">
        <v>0</v>
      </c>
      <c r="P130" s="30">
        <v>770</v>
      </c>
      <c r="Q130" s="31">
        <v>3.2663316582914576E-2</v>
      </c>
      <c r="R130" s="46">
        <v>398</v>
      </c>
      <c r="S130" s="46">
        <v>0</v>
      </c>
      <c r="T130" s="30">
        <v>446</v>
      </c>
      <c r="U130" s="30">
        <v>39</v>
      </c>
      <c r="V130" s="30">
        <v>39</v>
      </c>
      <c r="W130" s="30">
        <v>0</v>
      </c>
      <c r="X130" s="30">
        <v>407</v>
      </c>
      <c r="Y130" s="30">
        <v>39</v>
      </c>
      <c r="Z130" s="30">
        <v>407</v>
      </c>
      <c r="AA130" s="31">
        <v>8.744394618834081E-2</v>
      </c>
      <c r="AB130" s="31">
        <v>8.744394618834081E-2</v>
      </c>
      <c r="AC130" s="30">
        <v>425</v>
      </c>
      <c r="AD130" s="30">
        <v>31</v>
      </c>
      <c r="AE130" s="30">
        <v>394</v>
      </c>
      <c r="AF130" s="31">
        <v>7.2941176470588232E-2</v>
      </c>
      <c r="AG130" s="30">
        <v>618</v>
      </c>
      <c r="AH130" s="30">
        <v>3408</v>
      </c>
      <c r="AI130" s="30">
        <v>0</v>
      </c>
      <c r="AJ130" s="31">
        <v>5.5145631067961167</v>
      </c>
      <c r="AK130" s="30">
        <v>2285</v>
      </c>
      <c r="AL130" s="30">
        <v>3504</v>
      </c>
      <c r="AM130" s="30">
        <v>1571</v>
      </c>
      <c r="AN130" s="47">
        <v>0.5</v>
      </c>
      <c r="AO130" s="9" t="s">
        <v>407</v>
      </c>
      <c r="AP130" s="48" t="s">
        <v>411</v>
      </c>
      <c r="AQ130" s="9" t="s">
        <v>407</v>
      </c>
      <c r="AR130" s="9" t="s">
        <v>412</v>
      </c>
    </row>
    <row r="131" spans="1:44" ht="12.75" customHeight="1" x14ac:dyDescent="0.15">
      <c r="A131" s="9" t="s">
        <v>554</v>
      </c>
      <c r="B131" s="9" t="s">
        <v>572</v>
      </c>
      <c r="C131" s="31">
        <v>1</v>
      </c>
      <c r="D131" s="45">
        <v>5</v>
      </c>
      <c r="E131" s="46">
        <v>2017</v>
      </c>
      <c r="F131" s="46">
        <v>2014</v>
      </c>
      <c r="G131" s="46">
        <v>2018</v>
      </c>
      <c r="H131" s="9" t="s">
        <v>422</v>
      </c>
      <c r="I131" s="9" t="s">
        <v>423</v>
      </c>
      <c r="J131" s="9" t="s">
        <v>83</v>
      </c>
      <c r="K131" s="29" t="s">
        <v>572</v>
      </c>
      <c r="L131" s="30">
        <v>6</v>
      </c>
      <c r="M131" s="30">
        <v>0</v>
      </c>
      <c r="N131" s="30">
        <v>0</v>
      </c>
      <c r="O131" s="30">
        <v>0</v>
      </c>
      <c r="P131" s="30">
        <v>6</v>
      </c>
      <c r="Q131" s="31">
        <v>0</v>
      </c>
      <c r="R131" s="46">
        <v>6</v>
      </c>
      <c r="S131" s="46">
        <v>0</v>
      </c>
      <c r="T131" s="30">
        <v>4</v>
      </c>
      <c r="U131" s="30">
        <v>0</v>
      </c>
      <c r="V131" s="30">
        <v>0</v>
      </c>
      <c r="W131" s="30">
        <v>0</v>
      </c>
      <c r="X131" s="30">
        <v>4</v>
      </c>
      <c r="Y131" s="30">
        <v>0</v>
      </c>
      <c r="Z131" s="30">
        <v>4</v>
      </c>
      <c r="AA131" s="31">
        <v>0</v>
      </c>
      <c r="AB131" s="31">
        <v>0</v>
      </c>
      <c r="AC131" s="30">
        <v>4</v>
      </c>
      <c r="AD131" s="30">
        <v>0</v>
      </c>
      <c r="AE131" s="30">
        <v>4</v>
      </c>
      <c r="AF131" s="31">
        <v>0</v>
      </c>
      <c r="AG131" s="30">
        <v>9</v>
      </c>
      <c r="AH131" s="30">
        <v>3</v>
      </c>
      <c r="AI131" s="30">
        <v>6</v>
      </c>
      <c r="AJ131" s="31">
        <v>0.33333333333333331</v>
      </c>
      <c r="AK131" s="30">
        <v>23</v>
      </c>
      <c r="AL131" s="30">
        <v>3</v>
      </c>
      <c r="AM131" s="30">
        <v>20</v>
      </c>
      <c r="AN131" s="47">
        <v>1</v>
      </c>
      <c r="AO131" s="9" t="s">
        <v>407</v>
      </c>
      <c r="AP131" s="48" t="s">
        <v>411</v>
      </c>
      <c r="AQ131" s="9" t="s">
        <v>407</v>
      </c>
      <c r="AR131" s="9" t="s">
        <v>407</v>
      </c>
    </row>
    <row r="132" spans="1:44" ht="12.75" customHeight="1" x14ac:dyDescent="0.15">
      <c r="A132" s="9" t="s">
        <v>449</v>
      </c>
      <c r="B132" s="9" t="s">
        <v>484</v>
      </c>
      <c r="C132" s="31">
        <v>0.5</v>
      </c>
      <c r="D132" s="45">
        <v>8</v>
      </c>
      <c r="E132" s="46">
        <v>2019</v>
      </c>
      <c r="F132" s="46">
        <v>2015</v>
      </c>
      <c r="G132" s="46">
        <v>2022</v>
      </c>
      <c r="H132" s="9" t="s">
        <v>413</v>
      </c>
      <c r="I132" s="9" t="s">
        <v>414</v>
      </c>
      <c r="J132" s="9" t="s">
        <v>67</v>
      </c>
      <c r="K132" s="29" t="s">
        <v>484</v>
      </c>
      <c r="L132" s="30">
        <v>64</v>
      </c>
      <c r="M132" s="30">
        <v>16</v>
      </c>
      <c r="N132" s="30">
        <v>16</v>
      </c>
      <c r="O132" s="30">
        <v>0</v>
      </c>
      <c r="P132" s="30">
        <v>48</v>
      </c>
      <c r="Q132" s="31">
        <v>0.25</v>
      </c>
      <c r="R132" s="46">
        <v>32</v>
      </c>
      <c r="S132" s="46">
        <v>0</v>
      </c>
      <c r="T132" s="30">
        <v>54</v>
      </c>
      <c r="U132" s="30">
        <v>32</v>
      </c>
      <c r="V132" s="30">
        <v>32</v>
      </c>
      <c r="W132" s="30">
        <v>0</v>
      </c>
      <c r="X132" s="30">
        <v>22</v>
      </c>
      <c r="Y132" s="30">
        <v>32</v>
      </c>
      <c r="Z132" s="30">
        <v>22</v>
      </c>
      <c r="AA132" s="31">
        <v>0.59259259259259256</v>
      </c>
      <c r="AB132" s="31">
        <v>0.59259259259259256</v>
      </c>
      <c r="AC132" s="30">
        <v>83</v>
      </c>
      <c r="AD132" s="30">
        <v>33</v>
      </c>
      <c r="AE132" s="30">
        <v>50</v>
      </c>
      <c r="AF132" s="31">
        <v>0.39759036144578314</v>
      </c>
      <c r="AG132" s="30">
        <v>266</v>
      </c>
      <c r="AH132" s="30">
        <v>5</v>
      </c>
      <c r="AI132" s="30">
        <v>261</v>
      </c>
      <c r="AJ132" s="31">
        <v>1.8796992481203006E-2</v>
      </c>
      <c r="AK132" s="30">
        <v>467</v>
      </c>
      <c r="AL132" s="30">
        <v>86</v>
      </c>
      <c r="AM132" s="30">
        <v>381</v>
      </c>
      <c r="AN132" s="47">
        <v>0.5</v>
      </c>
      <c r="AO132" s="9" t="s">
        <v>407</v>
      </c>
      <c r="AP132" s="48" t="s">
        <v>411</v>
      </c>
      <c r="AQ132" s="9" t="s">
        <v>407</v>
      </c>
      <c r="AR132" s="9" t="s">
        <v>407</v>
      </c>
    </row>
    <row r="133" spans="1:44" ht="12.75" customHeight="1" x14ac:dyDescent="0.15">
      <c r="A133" s="9" t="s">
        <v>316</v>
      </c>
      <c r="B133" s="9" t="s">
        <v>324</v>
      </c>
      <c r="C133" s="31">
        <v>0.625</v>
      </c>
      <c r="D133" s="45">
        <v>8</v>
      </c>
      <c r="E133" s="46">
        <v>2018</v>
      </c>
      <c r="F133" s="46">
        <v>2014</v>
      </c>
      <c r="G133" s="46" t="s">
        <v>403</v>
      </c>
      <c r="H133" s="9" t="s">
        <v>404</v>
      </c>
      <c r="I133" s="9" t="s">
        <v>405</v>
      </c>
      <c r="J133" s="9" t="s">
        <v>144</v>
      </c>
      <c r="K133" s="29" t="s">
        <v>324</v>
      </c>
      <c r="L133" s="30">
        <v>374</v>
      </c>
      <c r="M133" s="30">
        <v>0</v>
      </c>
      <c r="N133" s="30">
        <v>0</v>
      </c>
      <c r="O133" s="30">
        <v>0</v>
      </c>
      <c r="P133" s="30">
        <v>374</v>
      </c>
      <c r="Q133" s="31">
        <v>0</v>
      </c>
      <c r="R133" s="46">
        <v>187</v>
      </c>
      <c r="S133" s="46">
        <v>0</v>
      </c>
      <c r="T133" s="30">
        <v>250</v>
      </c>
      <c r="U133" s="30">
        <v>0</v>
      </c>
      <c r="V133" s="30">
        <v>0</v>
      </c>
      <c r="W133" s="30">
        <v>0</v>
      </c>
      <c r="X133" s="30">
        <v>250</v>
      </c>
      <c r="Y133" s="30">
        <v>0</v>
      </c>
      <c r="Z133" s="30">
        <v>250</v>
      </c>
      <c r="AA133" s="31">
        <v>0</v>
      </c>
      <c r="AB133" s="31">
        <v>0</v>
      </c>
      <c r="AC133" s="30">
        <v>274</v>
      </c>
      <c r="AD133" s="30">
        <v>0</v>
      </c>
      <c r="AE133" s="30">
        <v>274</v>
      </c>
      <c r="AF133" s="31">
        <v>0</v>
      </c>
      <c r="AG133" s="30">
        <v>565</v>
      </c>
      <c r="AH133" s="30">
        <v>1600</v>
      </c>
      <c r="AI133" s="30">
        <v>0</v>
      </c>
      <c r="AJ133" s="31">
        <v>2.831858407079646</v>
      </c>
      <c r="AK133" s="30">
        <v>1463</v>
      </c>
      <c r="AL133" s="30">
        <v>1600</v>
      </c>
      <c r="AM133" s="30">
        <v>898</v>
      </c>
      <c r="AN133" s="47">
        <v>0.5</v>
      </c>
      <c r="AO133" s="9" t="s">
        <v>407</v>
      </c>
      <c r="AP133" s="48" t="s">
        <v>411</v>
      </c>
      <c r="AQ133" s="9" t="s">
        <v>407</v>
      </c>
      <c r="AR133" s="9" t="s">
        <v>412</v>
      </c>
    </row>
    <row r="134" spans="1:44" ht="12.75" customHeight="1" x14ac:dyDescent="0.15">
      <c r="A134" s="9" t="s">
        <v>416</v>
      </c>
      <c r="B134" s="9" t="s">
        <v>426</v>
      </c>
      <c r="C134" s="31">
        <v>0.75</v>
      </c>
      <c r="D134" s="45">
        <v>8</v>
      </c>
      <c r="E134" s="46">
        <v>2017</v>
      </c>
      <c r="F134" s="46">
        <v>2013</v>
      </c>
      <c r="G134" s="46">
        <v>2020</v>
      </c>
      <c r="H134" s="9" t="s">
        <v>512</v>
      </c>
      <c r="I134" s="9" t="s">
        <v>513</v>
      </c>
      <c r="J134" s="9" t="s">
        <v>417</v>
      </c>
      <c r="K134" s="29" t="s">
        <v>426</v>
      </c>
      <c r="L134" s="30">
        <v>1448</v>
      </c>
      <c r="M134" s="30">
        <v>48</v>
      </c>
      <c r="N134" s="30">
        <v>48</v>
      </c>
      <c r="O134" s="30">
        <v>0</v>
      </c>
      <c r="P134" s="30">
        <v>1400</v>
      </c>
      <c r="Q134" s="31">
        <v>3.3149171270718231E-2</v>
      </c>
      <c r="R134" s="46">
        <v>724</v>
      </c>
      <c r="S134" s="46">
        <v>0</v>
      </c>
      <c r="T134" s="30">
        <v>1101</v>
      </c>
      <c r="U134" s="30">
        <v>83</v>
      </c>
      <c r="V134" s="30">
        <v>83</v>
      </c>
      <c r="W134" s="30">
        <v>0</v>
      </c>
      <c r="X134" s="30">
        <v>1018</v>
      </c>
      <c r="Y134" s="30">
        <v>83</v>
      </c>
      <c r="Z134" s="30">
        <v>1018</v>
      </c>
      <c r="AA134" s="31">
        <v>7.5386012715712991E-2</v>
      </c>
      <c r="AB134" s="31">
        <v>7.5386012715712991E-2</v>
      </c>
      <c r="AC134" s="30">
        <v>1019</v>
      </c>
      <c r="AD134" s="30">
        <v>34</v>
      </c>
      <c r="AE134" s="30">
        <v>985</v>
      </c>
      <c r="AF134" s="31">
        <v>3.3366045142296366E-2</v>
      </c>
      <c r="AG134" s="30">
        <v>2237</v>
      </c>
      <c r="AH134" s="30">
        <v>282</v>
      </c>
      <c r="AI134" s="30">
        <v>1955</v>
      </c>
      <c r="AJ134" s="31">
        <v>0.12606168976307555</v>
      </c>
      <c r="AK134" s="30">
        <v>5805</v>
      </c>
      <c r="AL134" s="30">
        <v>447</v>
      </c>
      <c r="AM134" s="30">
        <v>5358</v>
      </c>
      <c r="AN134" s="47">
        <v>0.5</v>
      </c>
      <c r="AO134" s="9" t="s">
        <v>407</v>
      </c>
      <c r="AP134" s="48" t="s">
        <v>411</v>
      </c>
      <c r="AQ134" s="9" t="s">
        <v>407</v>
      </c>
      <c r="AR134" s="9" t="s">
        <v>407</v>
      </c>
    </row>
    <row r="135" spans="1:44" ht="12.75" customHeight="1" x14ac:dyDescent="0.15">
      <c r="A135" s="9" t="s">
        <v>143</v>
      </c>
      <c r="B135" s="9" t="s">
        <v>147</v>
      </c>
      <c r="C135" s="31">
        <v>0.625</v>
      </c>
      <c r="D135" s="45">
        <v>8</v>
      </c>
      <c r="E135" s="46">
        <v>2018</v>
      </c>
      <c r="F135" s="46">
        <v>2014</v>
      </c>
      <c r="G135" s="46" t="s">
        <v>403</v>
      </c>
      <c r="H135" s="9" t="s">
        <v>404</v>
      </c>
      <c r="I135" s="9" t="s">
        <v>405</v>
      </c>
      <c r="J135" s="9" t="s">
        <v>144</v>
      </c>
      <c r="K135" s="29" t="s">
        <v>147</v>
      </c>
      <c r="L135" s="30">
        <v>487</v>
      </c>
      <c r="M135" s="30">
        <v>80</v>
      </c>
      <c r="N135" s="30">
        <v>0</v>
      </c>
      <c r="O135" s="30">
        <v>80</v>
      </c>
      <c r="P135" s="30">
        <v>407</v>
      </c>
      <c r="Q135" s="31">
        <v>0.16427104722792607</v>
      </c>
      <c r="R135" s="46">
        <v>244</v>
      </c>
      <c r="S135" s="46">
        <v>0</v>
      </c>
      <c r="T135" s="30">
        <v>300</v>
      </c>
      <c r="U135" s="30">
        <v>88</v>
      </c>
      <c r="V135" s="30">
        <v>14</v>
      </c>
      <c r="W135" s="30">
        <v>74</v>
      </c>
      <c r="X135" s="30">
        <v>212</v>
      </c>
      <c r="Y135" s="30">
        <v>88</v>
      </c>
      <c r="Z135" s="30">
        <v>212</v>
      </c>
      <c r="AA135" s="31">
        <v>0.29333333333333333</v>
      </c>
      <c r="AB135" s="31">
        <v>0.29333333333333333</v>
      </c>
      <c r="AC135" s="30">
        <v>297</v>
      </c>
      <c r="AD135" s="30">
        <v>183</v>
      </c>
      <c r="AE135" s="30">
        <v>114</v>
      </c>
      <c r="AF135" s="31">
        <v>0.61616161616161613</v>
      </c>
      <c r="AG135" s="30">
        <v>840</v>
      </c>
      <c r="AH135" s="30">
        <v>64</v>
      </c>
      <c r="AI135" s="30">
        <v>776</v>
      </c>
      <c r="AJ135" s="31">
        <v>7.6190476190476197E-2</v>
      </c>
      <c r="AK135" s="30">
        <v>1924</v>
      </c>
      <c r="AL135" s="30">
        <v>415</v>
      </c>
      <c r="AM135" s="30">
        <v>1509</v>
      </c>
      <c r="AN135" s="47">
        <v>0.5</v>
      </c>
      <c r="AO135" s="9" t="s">
        <v>407</v>
      </c>
      <c r="AP135" s="48" t="s">
        <v>411</v>
      </c>
      <c r="AQ135" s="9" t="s">
        <v>407</v>
      </c>
      <c r="AR135" s="9" t="s">
        <v>407</v>
      </c>
    </row>
    <row r="136" spans="1:44" ht="12.75" customHeight="1" x14ac:dyDescent="0.15">
      <c r="A136" s="9" t="s">
        <v>99</v>
      </c>
      <c r="B136" s="9" t="s">
        <v>106</v>
      </c>
      <c r="C136" s="31">
        <v>0.5</v>
      </c>
      <c r="D136" s="45">
        <v>8</v>
      </c>
      <c r="E136" s="46">
        <v>2019</v>
      </c>
      <c r="F136" s="46">
        <v>2015</v>
      </c>
      <c r="G136" s="46">
        <v>2022</v>
      </c>
      <c r="H136" s="9" t="s">
        <v>413</v>
      </c>
      <c r="I136" s="9" t="s">
        <v>414</v>
      </c>
      <c r="J136" s="9" t="s">
        <v>67</v>
      </c>
      <c r="K136" s="29" t="s">
        <v>106</v>
      </c>
      <c r="L136" s="30">
        <v>100</v>
      </c>
      <c r="M136" s="30">
        <v>118</v>
      </c>
      <c r="N136" s="30">
        <v>118</v>
      </c>
      <c r="O136" s="30">
        <v>0</v>
      </c>
      <c r="P136" s="30">
        <v>0</v>
      </c>
      <c r="Q136" s="31">
        <v>1.18</v>
      </c>
      <c r="R136" s="46">
        <v>50</v>
      </c>
      <c r="S136" s="46">
        <v>68</v>
      </c>
      <c r="T136" s="30">
        <v>63</v>
      </c>
      <c r="U136" s="30">
        <v>6</v>
      </c>
      <c r="V136" s="30">
        <v>6</v>
      </c>
      <c r="W136" s="30">
        <v>0</v>
      </c>
      <c r="X136" s="30">
        <v>57</v>
      </c>
      <c r="Y136" s="30">
        <v>74</v>
      </c>
      <c r="Z136" s="30">
        <v>0</v>
      </c>
      <c r="AA136" s="31">
        <v>9.5238095238095233E-2</v>
      </c>
      <c r="AB136" s="31">
        <v>1.1746031746031746</v>
      </c>
      <c r="AC136" s="30">
        <v>69</v>
      </c>
      <c r="AD136" s="30">
        <v>26</v>
      </c>
      <c r="AE136" s="30">
        <v>43</v>
      </c>
      <c r="AF136" s="31">
        <v>0.37681159420289856</v>
      </c>
      <c r="AG136" s="30">
        <v>166</v>
      </c>
      <c r="AH136" s="30">
        <v>267</v>
      </c>
      <c r="AI136" s="30">
        <v>0</v>
      </c>
      <c r="AJ136" s="31">
        <v>1.6084337349397591</v>
      </c>
      <c r="AK136" s="30">
        <v>398</v>
      </c>
      <c r="AL136" s="30">
        <v>417</v>
      </c>
      <c r="AM136" s="30">
        <v>100</v>
      </c>
      <c r="AN136" s="47">
        <v>0.5</v>
      </c>
      <c r="AO136" s="9" t="s">
        <v>412</v>
      </c>
      <c r="AP136" s="48" t="s">
        <v>411</v>
      </c>
      <c r="AQ136" s="9" t="s">
        <v>412</v>
      </c>
      <c r="AR136" s="9" t="s">
        <v>407</v>
      </c>
    </row>
    <row r="137" spans="1:44" ht="12.75" customHeight="1" x14ac:dyDescent="0.15">
      <c r="A137" s="9" t="s">
        <v>122</v>
      </c>
      <c r="B137" s="9" t="s">
        <v>124</v>
      </c>
      <c r="C137" s="31">
        <v>0.625</v>
      </c>
      <c r="D137" s="45">
        <v>8</v>
      </c>
      <c r="E137" s="46">
        <v>2018</v>
      </c>
      <c r="F137" s="46">
        <v>2014</v>
      </c>
      <c r="G137" s="46" t="s">
        <v>403</v>
      </c>
      <c r="H137" s="9" t="s">
        <v>456</v>
      </c>
      <c r="I137" s="9" t="s">
        <v>457</v>
      </c>
      <c r="J137" s="9" t="s">
        <v>123</v>
      </c>
      <c r="K137" s="29" t="s">
        <v>124</v>
      </c>
      <c r="L137" s="30">
        <v>1086</v>
      </c>
      <c r="M137" s="30">
        <v>59</v>
      </c>
      <c r="N137" s="30">
        <v>59</v>
      </c>
      <c r="O137" s="30">
        <v>0</v>
      </c>
      <c r="P137" s="30">
        <v>1027</v>
      </c>
      <c r="Q137" s="31">
        <v>5.432780847145488E-2</v>
      </c>
      <c r="R137" s="46">
        <v>543</v>
      </c>
      <c r="S137" s="46">
        <v>0</v>
      </c>
      <c r="T137" s="30">
        <v>762</v>
      </c>
      <c r="U137" s="30">
        <v>253</v>
      </c>
      <c r="V137" s="30">
        <v>225</v>
      </c>
      <c r="W137" s="30">
        <v>28</v>
      </c>
      <c r="X137" s="30">
        <v>509</v>
      </c>
      <c r="Y137" s="30">
        <v>253</v>
      </c>
      <c r="Z137" s="30">
        <v>509</v>
      </c>
      <c r="AA137" s="31">
        <v>0.33202099737532809</v>
      </c>
      <c r="AB137" s="31">
        <v>0.33202099737532809</v>
      </c>
      <c r="AC137" s="30">
        <v>823</v>
      </c>
      <c r="AD137" s="30">
        <v>47</v>
      </c>
      <c r="AE137" s="30">
        <v>776</v>
      </c>
      <c r="AF137" s="31">
        <v>5.7108140947752128E-2</v>
      </c>
      <c r="AG137" s="30">
        <v>1757</v>
      </c>
      <c r="AH137" s="30">
        <v>3345</v>
      </c>
      <c r="AI137" s="30">
        <v>0</v>
      </c>
      <c r="AJ137" s="31">
        <v>1.9038133181559476</v>
      </c>
      <c r="AK137" s="30">
        <v>4428</v>
      </c>
      <c r="AL137" s="30">
        <v>3704</v>
      </c>
      <c r="AM137" s="30">
        <v>2312</v>
      </c>
      <c r="AN137" s="47">
        <v>0.5</v>
      </c>
      <c r="AO137" s="9" t="s">
        <v>407</v>
      </c>
      <c r="AP137" s="48" t="s">
        <v>411</v>
      </c>
      <c r="AQ137" s="9" t="s">
        <v>407</v>
      </c>
      <c r="AR137" s="9" t="s">
        <v>412</v>
      </c>
    </row>
    <row r="138" spans="1:44" ht="12.75" customHeight="1" x14ac:dyDescent="0.15">
      <c r="A138" s="9" t="s">
        <v>168</v>
      </c>
      <c r="B138" s="9" t="s">
        <v>188</v>
      </c>
      <c r="C138" s="31">
        <v>0.625</v>
      </c>
      <c r="D138" s="45">
        <v>8</v>
      </c>
      <c r="E138" s="46">
        <v>2018</v>
      </c>
      <c r="F138" s="46">
        <v>2014</v>
      </c>
      <c r="G138" s="46" t="s">
        <v>403</v>
      </c>
      <c r="H138" s="9" t="s">
        <v>404</v>
      </c>
      <c r="I138" s="9" t="s">
        <v>405</v>
      </c>
      <c r="J138" s="9" t="s">
        <v>144</v>
      </c>
      <c r="K138" s="29" t="s">
        <v>188</v>
      </c>
      <c r="L138" s="30">
        <v>529</v>
      </c>
      <c r="M138" s="30">
        <v>241</v>
      </c>
      <c r="N138" s="30">
        <v>241</v>
      </c>
      <c r="O138" s="30">
        <v>0</v>
      </c>
      <c r="P138" s="30">
        <v>288</v>
      </c>
      <c r="Q138" s="31">
        <v>0.45557655954631382</v>
      </c>
      <c r="R138" s="46">
        <v>265</v>
      </c>
      <c r="S138" s="46">
        <v>0</v>
      </c>
      <c r="T138" s="30">
        <v>315</v>
      </c>
      <c r="U138" s="30">
        <v>36</v>
      </c>
      <c r="V138" s="30">
        <v>36</v>
      </c>
      <c r="W138" s="30">
        <v>0</v>
      </c>
      <c r="X138" s="30">
        <v>279</v>
      </c>
      <c r="Y138" s="30">
        <v>36</v>
      </c>
      <c r="Z138" s="30">
        <v>279</v>
      </c>
      <c r="AA138" s="31">
        <v>0.11428571428571428</v>
      </c>
      <c r="AB138" s="31">
        <v>0.11428571428571428</v>
      </c>
      <c r="AC138" s="30">
        <v>352</v>
      </c>
      <c r="AD138" s="30">
        <v>2</v>
      </c>
      <c r="AE138" s="30">
        <v>350</v>
      </c>
      <c r="AF138" s="31">
        <v>5.681818181818182E-3</v>
      </c>
      <c r="AG138" s="30">
        <v>946</v>
      </c>
      <c r="AH138" s="30">
        <v>535</v>
      </c>
      <c r="AI138" s="30">
        <v>411</v>
      </c>
      <c r="AJ138" s="31">
        <v>0.56553911205073992</v>
      </c>
      <c r="AK138" s="30">
        <v>2142</v>
      </c>
      <c r="AL138" s="30">
        <v>814</v>
      </c>
      <c r="AM138" s="30">
        <v>1328</v>
      </c>
      <c r="AN138" s="47">
        <v>0.5</v>
      </c>
      <c r="AO138" s="9" t="s">
        <v>407</v>
      </c>
      <c r="AP138" s="48" t="s">
        <v>411</v>
      </c>
      <c r="AQ138" s="9" t="s">
        <v>407</v>
      </c>
      <c r="AR138" s="9" t="s">
        <v>412</v>
      </c>
    </row>
    <row r="139" spans="1:44" ht="12.75" customHeight="1" x14ac:dyDescent="0.15">
      <c r="A139" s="9" t="s">
        <v>168</v>
      </c>
      <c r="B139" s="9" t="s">
        <v>577</v>
      </c>
      <c r="C139" s="31">
        <v>0.625</v>
      </c>
      <c r="D139" s="45">
        <v>8</v>
      </c>
      <c r="E139" s="46">
        <v>2018</v>
      </c>
      <c r="F139" s="46">
        <v>2014</v>
      </c>
      <c r="G139" s="46" t="s">
        <v>403</v>
      </c>
      <c r="H139" s="9" t="s">
        <v>404</v>
      </c>
      <c r="I139" s="9" t="s">
        <v>405</v>
      </c>
      <c r="J139" s="9" t="s">
        <v>144</v>
      </c>
      <c r="K139" s="29" t="s">
        <v>577</v>
      </c>
      <c r="L139" s="30">
        <v>18</v>
      </c>
      <c r="M139" s="30">
        <v>4</v>
      </c>
      <c r="N139" s="30">
        <v>4</v>
      </c>
      <c r="O139" s="30">
        <v>0</v>
      </c>
      <c r="P139" s="30">
        <v>14</v>
      </c>
      <c r="Q139" s="31">
        <v>0.22222222222222221</v>
      </c>
      <c r="R139" s="46">
        <v>9</v>
      </c>
      <c r="S139" s="46">
        <v>0</v>
      </c>
      <c r="T139" s="30">
        <v>11</v>
      </c>
      <c r="U139" s="30">
        <v>2</v>
      </c>
      <c r="V139" s="30">
        <v>2</v>
      </c>
      <c r="W139" s="30">
        <v>0</v>
      </c>
      <c r="X139" s="30">
        <v>9</v>
      </c>
      <c r="Y139" s="30">
        <v>2</v>
      </c>
      <c r="Z139" s="30">
        <v>9</v>
      </c>
      <c r="AA139" s="31">
        <v>0.18181818181818182</v>
      </c>
      <c r="AB139" s="31">
        <v>0.18181818181818182</v>
      </c>
      <c r="AC139" s="30">
        <v>12</v>
      </c>
      <c r="AD139" s="30">
        <v>0</v>
      </c>
      <c r="AE139" s="30">
        <v>12</v>
      </c>
      <c r="AF139" s="31">
        <v>0</v>
      </c>
      <c r="AG139" s="30">
        <v>28</v>
      </c>
      <c r="AH139" s="30">
        <v>39</v>
      </c>
      <c r="AI139" s="30">
        <v>0</v>
      </c>
      <c r="AJ139" s="31">
        <v>1.3928571428571428</v>
      </c>
      <c r="AK139" s="30">
        <v>69</v>
      </c>
      <c r="AL139" s="30">
        <v>45</v>
      </c>
      <c r="AM139" s="30">
        <v>35</v>
      </c>
      <c r="AN139" s="47">
        <v>0.5</v>
      </c>
      <c r="AO139" s="9" t="s">
        <v>407</v>
      </c>
      <c r="AP139" s="48" t="s">
        <v>411</v>
      </c>
      <c r="AQ139" s="9" t="s">
        <v>407</v>
      </c>
      <c r="AR139" s="9" t="s">
        <v>412</v>
      </c>
    </row>
    <row r="140" spans="1:44" ht="12.75" customHeight="1" x14ac:dyDescent="0.15">
      <c r="A140" s="9" t="s">
        <v>341</v>
      </c>
      <c r="B140" s="9" t="s">
        <v>343</v>
      </c>
      <c r="C140" s="31">
        <v>0.625</v>
      </c>
      <c r="D140" s="45">
        <v>8</v>
      </c>
      <c r="E140" s="46">
        <v>2018</v>
      </c>
      <c r="F140" s="46">
        <v>2014</v>
      </c>
      <c r="G140" s="46" t="s">
        <v>403</v>
      </c>
      <c r="H140" s="9" t="s">
        <v>456</v>
      </c>
      <c r="I140" s="9" t="s">
        <v>457</v>
      </c>
      <c r="J140" s="9" t="s">
        <v>123</v>
      </c>
      <c r="K140" s="29" t="s">
        <v>343</v>
      </c>
      <c r="L140" s="30">
        <v>2035</v>
      </c>
      <c r="M140" s="30">
        <v>84</v>
      </c>
      <c r="N140" s="30">
        <v>84</v>
      </c>
      <c r="O140" s="30">
        <v>0</v>
      </c>
      <c r="P140" s="30">
        <v>1951</v>
      </c>
      <c r="Q140" s="31">
        <v>4.1277641277641275E-2</v>
      </c>
      <c r="R140" s="46">
        <v>1018</v>
      </c>
      <c r="S140" s="46">
        <v>0</v>
      </c>
      <c r="T140" s="30">
        <v>1427</v>
      </c>
      <c r="U140" s="30">
        <v>76</v>
      </c>
      <c r="V140" s="30">
        <v>76</v>
      </c>
      <c r="W140" s="30">
        <v>0</v>
      </c>
      <c r="X140" s="30">
        <v>1351</v>
      </c>
      <c r="Y140" s="30">
        <v>76</v>
      </c>
      <c r="Z140" s="30">
        <v>1351</v>
      </c>
      <c r="AA140" s="31">
        <v>5.3258584442887176E-2</v>
      </c>
      <c r="AB140" s="31">
        <v>5.3258584442887176E-2</v>
      </c>
      <c r="AC140" s="30">
        <v>1377</v>
      </c>
      <c r="AD140" s="30">
        <v>271</v>
      </c>
      <c r="AE140" s="30">
        <v>1106</v>
      </c>
      <c r="AF140" s="31">
        <v>0.19680464778503995</v>
      </c>
      <c r="AG140" s="30">
        <v>2563</v>
      </c>
      <c r="AH140" s="30">
        <v>2996</v>
      </c>
      <c r="AI140" s="30">
        <v>0</v>
      </c>
      <c r="AJ140" s="31">
        <v>1.1689426453374951</v>
      </c>
      <c r="AK140" s="30">
        <v>7402</v>
      </c>
      <c r="AL140" s="30">
        <v>3427</v>
      </c>
      <c r="AM140" s="30">
        <v>4408</v>
      </c>
      <c r="AN140" s="47">
        <v>0.5</v>
      </c>
      <c r="AO140" s="9" t="s">
        <v>407</v>
      </c>
      <c r="AP140" s="48" t="s">
        <v>411</v>
      </c>
      <c r="AQ140" s="9" t="s">
        <v>407</v>
      </c>
      <c r="AR140" s="9" t="s">
        <v>412</v>
      </c>
    </row>
    <row r="141" spans="1:44" ht="12.75" customHeight="1" x14ac:dyDescent="0.15">
      <c r="A141" s="9" t="s">
        <v>66</v>
      </c>
      <c r="B141" s="9" t="s">
        <v>72</v>
      </c>
      <c r="C141" s="31">
        <v>0.5</v>
      </c>
      <c r="D141" s="45">
        <v>8</v>
      </c>
      <c r="E141" s="46">
        <v>2019</v>
      </c>
      <c r="F141" s="46">
        <v>2015</v>
      </c>
      <c r="G141" s="46">
        <v>2022</v>
      </c>
      <c r="H141" s="9" t="s">
        <v>413</v>
      </c>
      <c r="I141" s="9" t="s">
        <v>414</v>
      </c>
      <c r="J141" s="9" t="s">
        <v>67</v>
      </c>
      <c r="K141" s="29" t="s">
        <v>72</v>
      </c>
      <c r="L141" s="30">
        <v>276</v>
      </c>
      <c r="M141" s="30">
        <v>87</v>
      </c>
      <c r="N141" s="30">
        <v>87</v>
      </c>
      <c r="O141" s="30">
        <v>0</v>
      </c>
      <c r="P141" s="30">
        <v>189</v>
      </c>
      <c r="Q141" s="31">
        <v>0.31521739130434784</v>
      </c>
      <c r="R141" s="46">
        <v>138</v>
      </c>
      <c r="S141" s="46">
        <v>0</v>
      </c>
      <c r="T141" s="30">
        <v>211</v>
      </c>
      <c r="U141" s="30">
        <v>19</v>
      </c>
      <c r="V141" s="30">
        <v>19</v>
      </c>
      <c r="W141" s="30">
        <v>0</v>
      </c>
      <c r="X141" s="30">
        <v>192</v>
      </c>
      <c r="Y141" s="30">
        <v>19</v>
      </c>
      <c r="Z141" s="30">
        <v>192</v>
      </c>
      <c r="AA141" s="31">
        <v>9.004739336492891E-2</v>
      </c>
      <c r="AB141" s="31">
        <v>9.004739336492891E-2</v>
      </c>
      <c r="AC141" s="30">
        <v>259</v>
      </c>
      <c r="AD141" s="30">
        <v>25</v>
      </c>
      <c r="AE141" s="30">
        <v>234</v>
      </c>
      <c r="AF141" s="31">
        <v>9.6525096525096526E-2</v>
      </c>
      <c r="AG141" s="30">
        <v>752</v>
      </c>
      <c r="AH141" s="30">
        <v>450</v>
      </c>
      <c r="AI141" s="30">
        <v>302</v>
      </c>
      <c r="AJ141" s="31">
        <v>0.59840425531914898</v>
      </c>
      <c r="AK141" s="30">
        <v>1498</v>
      </c>
      <c r="AL141" s="30">
        <v>581</v>
      </c>
      <c r="AM141" s="30">
        <v>917</v>
      </c>
      <c r="AN141" s="47">
        <v>0.5</v>
      </c>
      <c r="AO141" s="9" t="s">
        <v>407</v>
      </c>
      <c r="AP141" s="48" t="s">
        <v>411</v>
      </c>
      <c r="AQ141" s="9" t="s">
        <v>407</v>
      </c>
      <c r="AR141" s="9" t="s">
        <v>412</v>
      </c>
    </row>
    <row r="142" spans="1:44" ht="12.75" customHeight="1" x14ac:dyDescent="0.15">
      <c r="A142" s="9" t="s">
        <v>416</v>
      </c>
      <c r="B142" s="9" t="s">
        <v>428</v>
      </c>
      <c r="C142" s="31">
        <v>0.75</v>
      </c>
      <c r="D142" s="45">
        <v>8</v>
      </c>
      <c r="E142" s="46">
        <v>2017</v>
      </c>
      <c r="F142" s="46">
        <v>2013</v>
      </c>
      <c r="G142" s="46">
        <v>2020</v>
      </c>
      <c r="H142" s="9" t="s">
        <v>512</v>
      </c>
      <c r="I142" s="9" t="s">
        <v>513</v>
      </c>
      <c r="J142" s="9" t="s">
        <v>417</v>
      </c>
      <c r="K142" s="29" t="s">
        <v>428</v>
      </c>
      <c r="L142" s="30">
        <v>587</v>
      </c>
      <c r="M142" s="30">
        <v>45</v>
      </c>
      <c r="N142" s="30">
        <v>38</v>
      </c>
      <c r="O142" s="30">
        <v>7</v>
      </c>
      <c r="P142" s="30">
        <v>542</v>
      </c>
      <c r="Q142" s="31">
        <v>7.6660988074957415E-2</v>
      </c>
      <c r="R142" s="46">
        <v>294</v>
      </c>
      <c r="S142" s="46">
        <v>0</v>
      </c>
      <c r="T142" s="30">
        <v>446</v>
      </c>
      <c r="U142" s="30">
        <v>26</v>
      </c>
      <c r="V142" s="30">
        <v>23</v>
      </c>
      <c r="W142" s="30">
        <v>3</v>
      </c>
      <c r="X142" s="30">
        <v>420</v>
      </c>
      <c r="Y142" s="30">
        <v>26</v>
      </c>
      <c r="Z142" s="30">
        <v>420</v>
      </c>
      <c r="AA142" s="31">
        <v>5.829596412556054E-2</v>
      </c>
      <c r="AB142" s="31">
        <v>5.829596412556054E-2</v>
      </c>
      <c r="AC142" s="30">
        <v>413</v>
      </c>
      <c r="AD142" s="30">
        <v>11</v>
      </c>
      <c r="AE142" s="30">
        <v>402</v>
      </c>
      <c r="AF142" s="31">
        <v>2.6634382566585957E-2</v>
      </c>
      <c r="AG142" s="30">
        <v>907</v>
      </c>
      <c r="AH142" s="30">
        <v>915</v>
      </c>
      <c r="AI142" s="30">
        <v>0</v>
      </c>
      <c r="AJ142" s="31">
        <v>1.0088202866593163</v>
      </c>
      <c r="AK142" s="30">
        <v>2353</v>
      </c>
      <c r="AL142" s="30">
        <v>997</v>
      </c>
      <c r="AM142" s="30">
        <v>1364</v>
      </c>
      <c r="AN142" s="47">
        <v>0.5</v>
      </c>
      <c r="AO142" s="9" t="s">
        <v>407</v>
      </c>
      <c r="AP142" s="48" t="s">
        <v>411</v>
      </c>
      <c r="AQ142" s="9" t="s">
        <v>407</v>
      </c>
      <c r="AR142" s="9" t="s">
        <v>412</v>
      </c>
    </row>
    <row r="143" spans="1:44" ht="12.75" customHeight="1" x14ac:dyDescent="0.15">
      <c r="A143" s="9" t="s">
        <v>464</v>
      </c>
      <c r="B143" s="9" t="s">
        <v>580</v>
      </c>
      <c r="C143" s="31">
        <v>0.375</v>
      </c>
      <c r="D143" s="45">
        <v>8</v>
      </c>
      <c r="E143" s="46">
        <v>2020</v>
      </c>
      <c r="F143" s="46">
        <v>2016</v>
      </c>
      <c r="G143" s="46" t="s">
        <v>444</v>
      </c>
      <c r="H143" s="9" t="s">
        <v>445</v>
      </c>
      <c r="I143" s="9" t="s">
        <v>446</v>
      </c>
      <c r="J143" s="9" t="s">
        <v>128</v>
      </c>
      <c r="K143" s="29" t="s">
        <v>580</v>
      </c>
      <c r="L143" s="30">
        <v>103</v>
      </c>
      <c r="M143" s="30">
        <v>0</v>
      </c>
      <c r="N143" s="30">
        <v>0</v>
      </c>
      <c r="O143" s="30">
        <v>0</v>
      </c>
      <c r="P143" s="30">
        <v>103</v>
      </c>
      <c r="Q143" s="31">
        <v>0</v>
      </c>
      <c r="R143" s="46">
        <v>39</v>
      </c>
      <c r="S143" s="46">
        <v>0</v>
      </c>
      <c r="T143" s="30">
        <v>66</v>
      </c>
      <c r="U143" s="30">
        <v>0</v>
      </c>
      <c r="V143" s="30">
        <v>0</v>
      </c>
      <c r="W143" s="30">
        <v>0</v>
      </c>
      <c r="X143" s="30">
        <v>66</v>
      </c>
      <c r="Y143" s="30">
        <v>0</v>
      </c>
      <c r="Z143" s="30">
        <v>66</v>
      </c>
      <c r="AA143" s="31">
        <v>0</v>
      </c>
      <c r="AB143" s="31">
        <v>0</v>
      </c>
      <c r="AC143" s="30">
        <v>64</v>
      </c>
      <c r="AD143" s="30">
        <v>0</v>
      </c>
      <c r="AE143" s="30">
        <v>64</v>
      </c>
      <c r="AF143" s="31">
        <v>0</v>
      </c>
      <c r="AG143" s="30">
        <v>192</v>
      </c>
      <c r="AH143" s="30">
        <v>8</v>
      </c>
      <c r="AI143" s="30">
        <v>184</v>
      </c>
      <c r="AJ143" s="31">
        <v>4.1666666666666664E-2</v>
      </c>
      <c r="AK143" s="30">
        <v>425</v>
      </c>
      <c r="AL143" s="30">
        <v>8</v>
      </c>
      <c r="AM143" s="30">
        <v>417</v>
      </c>
      <c r="AN143" s="47">
        <v>0.375</v>
      </c>
      <c r="AO143" s="9" t="s">
        <v>407</v>
      </c>
      <c r="AP143" s="48" t="s">
        <v>411</v>
      </c>
      <c r="AQ143" s="9" t="s">
        <v>407</v>
      </c>
      <c r="AR143" s="9" t="s">
        <v>407</v>
      </c>
    </row>
    <row r="144" spans="1:44" ht="12.75" customHeight="1" x14ac:dyDescent="0.15">
      <c r="A144" s="9" t="s">
        <v>416</v>
      </c>
      <c r="B144" s="9" t="s">
        <v>431</v>
      </c>
      <c r="C144" s="31">
        <v>0.75</v>
      </c>
      <c r="D144" s="45">
        <v>8</v>
      </c>
      <c r="E144" s="46">
        <v>2017</v>
      </c>
      <c r="F144" s="46">
        <v>2013</v>
      </c>
      <c r="G144" s="46">
        <v>2020</v>
      </c>
      <c r="H144" s="9" t="s">
        <v>512</v>
      </c>
      <c r="I144" s="9" t="s">
        <v>513</v>
      </c>
      <c r="J144" s="9" t="s">
        <v>417</v>
      </c>
      <c r="K144" s="29" t="s">
        <v>431</v>
      </c>
      <c r="L144" s="30">
        <v>1042</v>
      </c>
      <c r="M144" s="30">
        <v>93</v>
      </c>
      <c r="N144" s="30">
        <v>92</v>
      </c>
      <c r="O144" s="30">
        <v>1</v>
      </c>
      <c r="P144" s="30">
        <v>949</v>
      </c>
      <c r="Q144" s="31">
        <v>8.9251439539347402E-2</v>
      </c>
      <c r="R144" s="46">
        <v>521</v>
      </c>
      <c r="S144" s="46">
        <v>0</v>
      </c>
      <c r="T144" s="30">
        <v>791</v>
      </c>
      <c r="U144" s="30">
        <v>90</v>
      </c>
      <c r="V144" s="30">
        <v>89</v>
      </c>
      <c r="W144" s="30">
        <v>1</v>
      </c>
      <c r="X144" s="30">
        <v>701</v>
      </c>
      <c r="Y144" s="30">
        <v>90</v>
      </c>
      <c r="Z144" s="30">
        <v>701</v>
      </c>
      <c r="AA144" s="31">
        <v>0.11378002528445007</v>
      </c>
      <c r="AB144" s="31">
        <v>0.11378002528445007</v>
      </c>
      <c r="AC144" s="30">
        <v>733</v>
      </c>
      <c r="AD144" s="30">
        <v>31</v>
      </c>
      <c r="AE144" s="30">
        <v>702</v>
      </c>
      <c r="AF144" s="31">
        <v>4.229195088676671E-2</v>
      </c>
      <c r="AG144" s="30">
        <v>1609</v>
      </c>
      <c r="AH144" s="30">
        <v>1353</v>
      </c>
      <c r="AI144" s="30">
        <v>256</v>
      </c>
      <c r="AJ144" s="31">
        <v>0.84089496581727785</v>
      </c>
      <c r="AK144" s="30">
        <v>4175</v>
      </c>
      <c r="AL144" s="30">
        <v>1567</v>
      </c>
      <c r="AM144" s="30">
        <v>2608</v>
      </c>
      <c r="AN144" s="47">
        <v>0.5</v>
      </c>
      <c r="AO144" s="9" t="s">
        <v>407</v>
      </c>
      <c r="AP144" s="48" t="s">
        <v>411</v>
      </c>
      <c r="AQ144" s="9" t="s">
        <v>407</v>
      </c>
      <c r="AR144" s="9" t="s">
        <v>412</v>
      </c>
    </row>
    <row r="145" spans="1:44" ht="12.75" customHeight="1" x14ac:dyDescent="0.15">
      <c r="A145" s="9" t="s">
        <v>554</v>
      </c>
      <c r="B145" s="9" t="s">
        <v>556</v>
      </c>
      <c r="C145" s="31">
        <v>1</v>
      </c>
      <c r="D145" s="45">
        <v>5</v>
      </c>
      <c r="E145" s="46">
        <v>2017</v>
      </c>
      <c r="F145" s="46">
        <v>2014</v>
      </c>
      <c r="G145" s="46">
        <v>2018</v>
      </c>
      <c r="H145" s="9" t="s">
        <v>422</v>
      </c>
      <c r="I145" s="9" t="s">
        <v>423</v>
      </c>
      <c r="J145" s="9" t="s">
        <v>83</v>
      </c>
      <c r="K145" s="29" t="s">
        <v>556</v>
      </c>
      <c r="L145" s="30">
        <v>3</v>
      </c>
      <c r="M145" s="30">
        <v>0</v>
      </c>
      <c r="N145" s="30">
        <v>0</v>
      </c>
      <c r="O145" s="30">
        <v>0</v>
      </c>
      <c r="P145" s="30">
        <v>3</v>
      </c>
      <c r="Q145" s="31">
        <v>0</v>
      </c>
      <c r="R145" s="46">
        <v>3</v>
      </c>
      <c r="S145" s="46">
        <v>0</v>
      </c>
      <c r="T145" s="30">
        <v>2</v>
      </c>
      <c r="U145" s="30">
        <v>0</v>
      </c>
      <c r="V145" s="30">
        <v>0</v>
      </c>
      <c r="W145" s="30">
        <v>0</v>
      </c>
      <c r="X145" s="30">
        <v>2</v>
      </c>
      <c r="Y145" s="30">
        <v>0</v>
      </c>
      <c r="Z145" s="30">
        <v>2</v>
      </c>
      <c r="AA145" s="31">
        <v>0</v>
      </c>
      <c r="AB145" s="31">
        <v>0</v>
      </c>
      <c r="AC145" s="30">
        <v>2</v>
      </c>
      <c r="AD145" s="30">
        <v>1</v>
      </c>
      <c r="AE145" s="30">
        <v>1</v>
      </c>
      <c r="AF145" s="31">
        <v>0.5</v>
      </c>
      <c r="AG145" s="30">
        <v>3</v>
      </c>
      <c r="AH145" s="30">
        <v>0</v>
      </c>
      <c r="AI145" s="30">
        <v>3</v>
      </c>
      <c r="AJ145" s="31">
        <v>0</v>
      </c>
      <c r="AK145" s="30">
        <v>10</v>
      </c>
      <c r="AL145" s="30">
        <v>1</v>
      </c>
      <c r="AM145" s="30">
        <v>9</v>
      </c>
      <c r="AN145" s="47">
        <v>1</v>
      </c>
      <c r="AO145" s="9" t="s">
        <v>407</v>
      </c>
      <c r="AP145" s="48" t="s">
        <v>411</v>
      </c>
      <c r="AQ145" s="9" t="s">
        <v>407</v>
      </c>
      <c r="AR145" s="9" t="s">
        <v>407</v>
      </c>
    </row>
    <row r="146" spans="1:44" ht="12.75" customHeight="1" x14ac:dyDescent="0.15">
      <c r="A146" s="9" t="s">
        <v>139</v>
      </c>
      <c r="B146" s="9" t="s">
        <v>141</v>
      </c>
      <c r="C146" s="31">
        <v>1</v>
      </c>
      <c r="D146" s="45">
        <v>5</v>
      </c>
      <c r="E146" s="46">
        <v>2017</v>
      </c>
      <c r="F146" s="46">
        <v>2014</v>
      </c>
      <c r="G146" s="46">
        <v>2018</v>
      </c>
      <c r="H146" s="9" t="s">
        <v>422</v>
      </c>
      <c r="I146" s="9" t="s">
        <v>423</v>
      </c>
      <c r="J146" s="9" t="s">
        <v>83</v>
      </c>
      <c r="K146" s="29" t="s">
        <v>141</v>
      </c>
      <c r="L146" s="30">
        <v>145</v>
      </c>
      <c r="M146" s="30">
        <v>38</v>
      </c>
      <c r="N146" s="30">
        <v>38</v>
      </c>
      <c r="O146" s="30">
        <v>0</v>
      </c>
      <c r="P146" s="30">
        <v>107</v>
      </c>
      <c r="Q146" s="31">
        <v>0.2620689655172414</v>
      </c>
      <c r="R146" s="46">
        <v>145</v>
      </c>
      <c r="S146" s="46">
        <v>0</v>
      </c>
      <c r="T146" s="30">
        <v>96</v>
      </c>
      <c r="U146" s="30">
        <v>67</v>
      </c>
      <c r="V146" s="30">
        <v>61</v>
      </c>
      <c r="W146" s="30">
        <v>6</v>
      </c>
      <c r="X146" s="30">
        <v>29</v>
      </c>
      <c r="Y146" s="30">
        <v>67</v>
      </c>
      <c r="Z146" s="30">
        <v>29</v>
      </c>
      <c r="AA146" s="31">
        <v>0.69791666666666663</v>
      </c>
      <c r="AB146" s="31">
        <v>0.69791666666666663</v>
      </c>
      <c r="AC146" s="30">
        <v>104</v>
      </c>
      <c r="AD146" s="30">
        <v>8</v>
      </c>
      <c r="AE146" s="30">
        <v>96</v>
      </c>
      <c r="AF146" s="31">
        <v>7.6923076923076927E-2</v>
      </c>
      <c r="AG146" s="30">
        <v>264</v>
      </c>
      <c r="AH146" s="30">
        <v>71</v>
      </c>
      <c r="AI146" s="30">
        <v>193</v>
      </c>
      <c r="AJ146" s="31">
        <v>0.26893939393939392</v>
      </c>
      <c r="AK146" s="30">
        <v>609</v>
      </c>
      <c r="AL146" s="30">
        <v>184</v>
      </c>
      <c r="AM146" s="30">
        <v>425</v>
      </c>
      <c r="AN146" s="47">
        <v>1</v>
      </c>
      <c r="AO146" s="9" t="s">
        <v>407</v>
      </c>
      <c r="AP146" s="48" t="s">
        <v>411</v>
      </c>
      <c r="AQ146" s="9" t="s">
        <v>407</v>
      </c>
      <c r="AR146" s="9" t="s">
        <v>407</v>
      </c>
    </row>
    <row r="147" spans="1:44" ht="12.75" customHeight="1" x14ac:dyDescent="0.15">
      <c r="A147" s="9" t="s">
        <v>564</v>
      </c>
      <c r="B147" s="9" t="s">
        <v>583</v>
      </c>
      <c r="C147" s="31">
        <v>0.375</v>
      </c>
      <c r="D147" s="45">
        <v>8</v>
      </c>
      <c r="E147" s="46">
        <v>2020</v>
      </c>
      <c r="F147" s="46">
        <v>2016</v>
      </c>
      <c r="G147" s="46" t="s">
        <v>444</v>
      </c>
      <c r="H147" s="9" t="s">
        <v>445</v>
      </c>
      <c r="I147" s="9" t="s">
        <v>446</v>
      </c>
      <c r="J147" s="9" t="s">
        <v>128</v>
      </c>
      <c r="K147" s="29" t="s">
        <v>583</v>
      </c>
      <c r="L147" s="30">
        <v>143</v>
      </c>
      <c r="M147" s="30">
        <v>0</v>
      </c>
      <c r="N147" s="30">
        <v>0</v>
      </c>
      <c r="O147" s="30">
        <v>0</v>
      </c>
      <c r="P147" s="30">
        <v>143</v>
      </c>
      <c r="Q147" s="31">
        <v>0</v>
      </c>
      <c r="R147" s="46">
        <v>54</v>
      </c>
      <c r="S147" s="46">
        <v>0</v>
      </c>
      <c r="T147" s="30">
        <v>125</v>
      </c>
      <c r="U147" s="30">
        <v>2</v>
      </c>
      <c r="V147" s="30">
        <v>0</v>
      </c>
      <c r="W147" s="30">
        <v>2</v>
      </c>
      <c r="X147" s="30">
        <v>123</v>
      </c>
      <c r="Y147" s="30">
        <v>2</v>
      </c>
      <c r="Z147" s="30">
        <v>123</v>
      </c>
      <c r="AA147" s="31">
        <v>1.6E-2</v>
      </c>
      <c r="AB147" s="31">
        <v>1.6E-2</v>
      </c>
      <c r="AC147" s="30">
        <v>85</v>
      </c>
      <c r="AD147" s="30">
        <v>2</v>
      </c>
      <c r="AE147" s="30">
        <v>83</v>
      </c>
      <c r="AF147" s="31">
        <v>2.3529411764705882E-2</v>
      </c>
      <c r="AG147" s="30">
        <v>272</v>
      </c>
      <c r="AH147" s="30">
        <v>6</v>
      </c>
      <c r="AI147" s="30">
        <v>266</v>
      </c>
      <c r="AJ147" s="31">
        <v>2.2058823529411766E-2</v>
      </c>
      <c r="AK147" s="30">
        <v>625</v>
      </c>
      <c r="AL147" s="30">
        <v>10</v>
      </c>
      <c r="AM147" s="30">
        <v>615</v>
      </c>
      <c r="AN147" s="47">
        <v>0.375</v>
      </c>
      <c r="AO147" s="9" t="s">
        <v>407</v>
      </c>
      <c r="AP147" s="48" t="s">
        <v>411</v>
      </c>
      <c r="AQ147" s="9" t="s">
        <v>407</v>
      </c>
      <c r="AR147" s="9" t="s">
        <v>407</v>
      </c>
    </row>
    <row r="148" spans="1:44" ht="12.75" customHeight="1" x14ac:dyDescent="0.15">
      <c r="A148" s="9" t="s">
        <v>229</v>
      </c>
      <c r="B148" s="9" t="s">
        <v>232</v>
      </c>
      <c r="C148" s="31">
        <v>0.5</v>
      </c>
      <c r="D148" s="45">
        <v>8</v>
      </c>
      <c r="E148" s="46">
        <v>2019</v>
      </c>
      <c r="F148" s="46">
        <v>2015</v>
      </c>
      <c r="G148" s="46">
        <v>2022</v>
      </c>
      <c r="H148" s="9" t="s">
        <v>413</v>
      </c>
      <c r="I148" s="9" t="s">
        <v>414</v>
      </c>
      <c r="J148" s="9" t="s">
        <v>67</v>
      </c>
      <c r="K148" s="29" t="s">
        <v>232</v>
      </c>
      <c r="L148" s="30">
        <v>16</v>
      </c>
      <c r="M148" s="30">
        <v>13</v>
      </c>
      <c r="N148" s="30">
        <v>7</v>
      </c>
      <c r="O148" s="30">
        <v>6</v>
      </c>
      <c r="P148" s="30">
        <v>3</v>
      </c>
      <c r="Q148" s="31">
        <v>0.8125</v>
      </c>
      <c r="R148" s="46">
        <v>8</v>
      </c>
      <c r="S148" s="46">
        <v>5</v>
      </c>
      <c r="T148" s="30">
        <v>11</v>
      </c>
      <c r="U148" s="30">
        <v>56</v>
      </c>
      <c r="V148" s="30">
        <v>48</v>
      </c>
      <c r="W148" s="30">
        <v>8</v>
      </c>
      <c r="X148" s="30">
        <v>0</v>
      </c>
      <c r="Y148" s="30">
        <v>61</v>
      </c>
      <c r="Z148" s="30">
        <v>0</v>
      </c>
      <c r="AA148" s="31">
        <v>5.0909090909090908</v>
      </c>
      <c r="AB148" s="31">
        <v>5.5454545454545459</v>
      </c>
      <c r="AC148" s="30">
        <v>11</v>
      </c>
      <c r="AD148" s="30">
        <v>2</v>
      </c>
      <c r="AE148" s="30">
        <v>9</v>
      </c>
      <c r="AF148" s="31">
        <v>0.18181818181818182</v>
      </c>
      <c r="AG148" s="30">
        <v>23</v>
      </c>
      <c r="AH148" s="30">
        <v>10</v>
      </c>
      <c r="AI148" s="30">
        <v>13</v>
      </c>
      <c r="AJ148" s="31">
        <v>0.43478260869565216</v>
      </c>
      <c r="AK148" s="30">
        <v>61</v>
      </c>
      <c r="AL148" s="30">
        <v>81</v>
      </c>
      <c r="AM148" s="30">
        <v>25</v>
      </c>
      <c r="AN148" s="47">
        <v>0.5</v>
      </c>
      <c r="AO148" s="9" t="s">
        <v>407</v>
      </c>
      <c r="AP148" s="48" t="s">
        <v>411</v>
      </c>
      <c r="AQ148" s="9" t="s">
        <v>407</v>
      </c>
      <c r="AR148" s="9" t="s">
        <v>407</v>
      </c>
    </row>
    <row r="149" spans="1:44" ht="12.75" customHeight="1" x14ac:dyDescent="0.15">
      <c r="A149" s="9" t="s">
        <v>472</v>
      </c>
      <c r="B149" s="9" t="s">
        <v>566</v>
      </c>
      <c r="C149" s="31">
        <v>0.5</v>
      </c>
      <c r="D149" s="45">
        <v>8</v>
      </c>
      <c r="E149" s="46">
        <v>2019</v>
      </c>
      <c r="F149" s="46">
        <v>2015</v>
      </c>
      <c r="G149" s="46">
        <v>2022</v>
      </c>
      <c r="H149" s="9" t="s">
        <v>413</v>
      </c>
      <c r="I149" s="9" t="s">
        <v>414</v>
      </c>
      <c r="J149" s="9" t="s">
        <v>67</v>
      </c>
      <c r="K149" s="29" t="s">
        <v>566</v>
      </c>
      <c r="L149" s="30">
        <v>779</v>
      </c>
      <c r="M149" s="30">
        <v>0</v>
      </c>
      <c r="N149" s="30">
        <v>0</v>
      </c>
      <c r="O149" s="30">
        <v>0</v>
      </c>
      <c r="P149" s="30">
        <v>779</v>
      </c>
      <c r="Q149" s="31">
        <v>0</v>
      </c>
      <c r="R149" s="46">
        <v>390</v>
      </c>
      <c r="S149" s="46">
        <v>0</v>
      </c>
      <c r="T149" s="30">
        <v>404</v>
      </c>
      <c r="U149" s="30">
        <v>0</v>
      </c>
      <c r="V149" s="30">
        <v>0</v>
      </c>
      <c r="W149" s="30">
        <v>0</v>
      </c>
      <c r="X149" s="30">
        <v>404</v>
      </c>
      <c r="Y149" s="30">
        <v>0</v>
      </c>
      <c r="Z149" s="30">
        <v>404</v>
      </c>
      <c r="AA149" s="31">
        <v>0</v>
      </c>
      <c r="AB149" s="31">
        <v>0</v>
      </c>
      <c r="AC149" s="30">
        <v>456</v>
      </c>
      <c r="AD149" s="30">
        <v>360</v>
      </c>
      <c r="AE149" s="30">
        <v>96</v>
      </c>
      <c r="AF149" s="31">
        <v>0.78947368421052633</v>
      </c>
      <c r="AG149" s="30">
        <v>1461</v>
      </c>
      <c r="AH149" s="30">
        <v>1713</v>
      </c>
      <c r="AI149" s="30">
        <v>0</v>
      </c>
      <c r="AJ149" s="31">
        <v>1.1724845995893223</v>
      </c>
      <c r="AK149" s="30">
        <v>3100</v>
      </c>
      <c r="AL149" s="30">
        <v>2073</v>
      </c>
      <c r="AM149" s="30">
        <v>1279</v>
      </c>
      <c r="AN149" s="47">
        <v>0.5</v>
      </c>
      <c r="AO149" s="9" t="s">
        <v>407</v>
      </c>
      <c r="AP149" s="48" t="s">
        <v>411</v>
      </c>
      <c r="AQ149" s="9" t="s">
        <v>407</v>
      </c>
      <c r="AR149" s="9" t="s">
        <v>412</v>
      </c>
    </row>
    <row r="150" spans="1:44" ht="12.75" customHeight="1" x14ac:dyDescent="0.15">
      <c r="A150" s="9" t="s">
        <v>564</v>
      </c>
      <c r="B150" s="9" t="s">
        <v>586</v>
      </c>
      <c r="C150" s="31">
        <v>0.375</v>
      </c>
      <c r="D150" s="45">
        <v>8</v>
      </c>
      <c r="E150" s="46">
        <v>2020</v>
      </c>
      <c r="F150" s="46">
        <v>2016</v>
      </c>
      <c r="G150" s="46" t="s">
        <v>444</v>
      </c>
      <c r="H150" s="9" t="s">
        <v>445</v>
      </c>
      <c r="I150" s="9" t="s">
        <v>446</v>
      </c>
      <c r="J150" s="9" t="s">
        <v>128</v>
      </c>
      <c r="K150" s="29" t="s">
        <v>586</v>
      </c>
      <c r="L150" s="30">
        <v>74</v>
      </c>
      <c r="M150" s="30">
        <v>6</v>
      </c>
      <c r="N150" s="30">
        <v>0</v>
      </c>
      <c r="O150" s="30">
        <v>6</v>
      </c>
      <c r="P150" s="30">
        <v>68</v>
      </c>
      <c r="Q150" s="31">
        <v>8.1081081081081086E-2</v>
      </c>
      <c r="R150" s="46">
        <v>28</v>
      </c>
      <c r="S150" s="46">
        <v>0</v>
      </c>
      <c r="T150" s="30">
        <v>65</v>
      </c>
      <c r="U150" s="30">
        <v>13</v>
      </c>
      <c r="V150" s="30">
        <v>6</v>
      </c>
      <c r="W150" s="30">
        <v>7</v>
      </c>
      <c r="X150" s="30">
        <v>52</v>
      </c>
      <c r="Y150" s="30">
        <v>13</v>
      </c>
      <c r="Z150" s="30">
        <v>52</v>
      </c>
      <c r="AA150" s="31">
        <v>0.2</v>
      </c>
      <c r="AB150" s="31">
        <v>0.2</v>
      </c>
      <c r="AC150" s="30">
        <v>68</v>
      </c>
      <c r="AD150" s="30">
        <v>11</v>
      </c>
      <c r="AE150" s="30">
        <v>57</v>
      </c>
      <c r="AF150" s="31">
        <v>0.16176470588235295</v>
      </c>
      <c r="AG150" s="30">
        <v>259</v>
      </c>
      <c r="AH150" s="30">
        <v>5</v>
      </c>
      <c r="AI150" s="30">
        <v>254</v>
      </c>
      <c r="AJ150" s="31">
        <v>1.9305019305019305E-2</v>
      </c>
      <c r="AK150" s="30">
        <v>466</v>
      </c>
      <c r="AL150" s="30">
        <v>35</v>
      </c>
      <c r="AM150" s="30">
        <v>431</v>
      </c>
      <c r="AN150" s="47">
        <v>0.375</v>
      </c>
      <c r="AO150" s="9" t="s">
        <v>407</v>
      </c>
      <c r="AP150" s="48" t="s">
        <v>411</v>
      </c>
      <c r="AQ150" s="9" t="s">
        <v>407</v>
      </c>
      <c r="AR150" s="9" t="s">
        <v>407</v>
      </c>
    </row>
    <row r="151" spans="1:44" ht="12.75" customHeight="1" x14ac:dyDescent="0.15">
      <c r="A151" s="9" t="s">
        <v>139</v>
      </c>
      <c r="B151" s="9" t="s">
        <v>588</v>
      </c>
      <c r="C151" s="31">
        <v>1</v>
      </c>
      <c r="D151" s="45">
        <v>5</v>
      </c>
      <c r="E151" s="46">
        <v>2017</v>
      </c>
      <c r="F151" s="46">
        <v>2014</v>
      </c>
      <c r="G151" s="46">
        <v>2018</v>
      </c>
      <c r="H151" s="9" t="s">
        <v>422</v>
      </c>
      <c r="I151" s="9" t="s">
        <v>423</v>
      </c>
      <c r="J151" s="9" t="s">
        <v>83</v>
      </c>
      <c r="K151" s="29" t="s">
        <v>588</v>
      </c>
      <c r="L151" s="30">
        <v>6</v>
      </c>
      <c r="M151" s="30">
        <v>0</v>
      </c>
      <c r="N151" s="30">
        <v>0</v>
      </c>
      <c r="O151" s="30">
        <v>0</v>
      </c>
      <c r="P151" s="30">
        <v>6</v>
      </c>
      <c r="Q151" s="31">
        <v>0</v>
      </c>
      <c r="R151" s="46">
        <v>6</v>
      </c>
      <c r="S151" s="46">
        <v>0</v>
      </c>
      <c r="T151" s="30">
        <v>3</v>
      </c>
      <c r="U151" s="30">
        <v>0</v>
      </c>
      <c r="V151" s="30">
        <v>0</v>
      </c>
      <c r="W151" s="30">
        <v>0</v>
      </c>
      <c r="X151" s="30">
        <v>3</v>
      </c>
      <c r="Y151" s="30">
        <v>0</v>
      </c>
      <c r="Z151" s="30">
        <v>3</v>
      </c>
      <c r="AA151" s="31">
        <v>0</v>
      </c>
      <c r="AB151" s="31">
        <v>0</v>
      </c>
      <c r="AC151" s="30">
        <v>4</v>
      </c>
      <c r="AD151" s="30">
        <v>0</v>
      </c>
      <c r="AE151" s="30">
        <v>4</v>
      </c>
      <c r="AF151" s="31">
        <v>0</v>
      </c>
      <c r="AG151" s="30">
        <v>8</v>
      </c>
      <c r="AH151" s="30">
        <v>0</v>
      </c>
      <c r="AI151" s="30">
        <v>8</v>
      </c>
      <c r="AJ151" s="31">
        <v>0</v>
      </c>
      <c r="AK151" s="30">
        <v>21</v>
      </c>
      <c r="AL151" s="30">
        <v>0</v>
      </c>
      <c r="AM151" s="30">
        <v>21</v>
      </c>
      <c r="AN151" s="47">
        <v>1</v>
      </c>
      <c r="AO151" s="9" t="s">
        <v>407</v>
      </c>
      <c r="AP151" s="48" t="s">
        <v>408</v>
      </c>
      <c r="AQ151" s="9" t="s">
        <v>407</v>
      </c>
      <c r="AR151" s="9" t="s">
        <v>407</v>
      </c>
    </row>
    <row r="152" spans="1:44" ht="12.75" customHeight="1" x14ac:dyDescent="0.15">
      <c r="A152" s="9" t="s">
        <v>502</v>
      </c>
      <c r="B152" s="9" t="s">
        <v>589</v>
      </c>
      <c r="C152" s="31">
        <v>0.625</v>
      </c>
      <c r="D152" s="45">
        <v>8</v>
      </c>
      <c r="E152" s="46">
        <v>2018</v>
      </c>
      <c r="F152" s="46">
        <v>2014</v>
      </c>
      <c r="G152" s="46" t="s">
        <v>403</v>
      </c>
      <c r="H152" s="9" t="s">
        <v>404</v>
      </c>
      <c r="I152" s="9" t="s">
        <v>405</v>
      </c>
      <c r="J152" s="9" t="s">
        <v>144</v>
      </c>
      <c r="K152" s="29" t="s">
        <v>589</v>
      </c>
      <c r="L152" s="30">
        <v>160</v>
      </c>
      <c r="M152" s="30">
        <v>0</v>
      </c>
      <c r="N152" s="30">
        <v>0</v>
      </c>
      <c r="O152" s="30">
        <v>0</v>
      </c>
      <c r="P152" s="30">
        <v>160</v>
      </c>
      <c r="Q152" s="31">
        <v>0</v>
      </c>
      <c r="R152" s="46">
        <v>80</v>
      </c>
      <c r="S152" s="46">
        <v>0</v>
      </c>
      <c r="T152" s="30">
        <v>112</v>
      </c>
      <c r="U152" s="30">
        <v>0</v>
      </c>
      <c r="V152" s="30">
        <v>0</v>
      </c>
      <c r="W152" s="30">
        <v>0</v>
      </c>
      <c r="X152" s="30">
        <v>112</v>
      </c>
      <c r="Y152" s="30">
        <v>0</v>
      </c>
      <c r="Z152" s="30">
        <v>112</v>
      </c>
      <c r="AA152" s="31">
        <v>0</v>
      </c>
      <c r="AB152" s="31">
        <v>0</v>
      </c>
      <c r="AC152" s="30">
        <v>128</v>
      </c>
      <c r="AD152" s="30">
        <v>0</v>
      </c>
      <c r="AE152" s="30">
        <v>128</v>
      </c>
      <c r="AF152" s="31">
        <v>0</v>
      </c>
      <c r="AG152" s="30">
        <v>294</v>
      </c>
      <c r="AH152" s="30">
        <v>0</v>
      </c>
      <c r="AI152" s="30">
        <v>294</v>
      </c>
      <c r="AJ152" s="31">
        <v>0</v>
      </c>
      <c r="AK152" s="30">
        <v>694</v>
      </c>
      <c r="AL152" s="30">
        <v>0</v>
      </c>
      <c r="AM152" s="30">
        <v>694</v>
      </c>
      <c r="AN152" s="47">
        <v>0.5</v>
      </c>
      <c r="AO152" s="9" t="s">
        <v>407</v>
      </c>
      <c r="AP152" s="48" t="s">
        <v>408</v>
      </c>
      <c r="AQ152" s="9" t="s">
        <v>407</v>
      </c>
      <c r="AR152" s="9" t="s">
        <v>407</v>
      </c>
    </row>
    <row r="153" spans="1:44" ht="12.75" customHeight="1" x14ac:dyDescent="0.15">
      <c r="A153" s="9" t="s">
        <v>127</v>
      </c>
      <c r="B153" s="9" t="s">
        <v>590</v>
      </c>
      <c r="C153" s="31">
        <v>0.375</v>
      </c>
      <c r="D153" s="45">
        <v>8</v>
      </c>
      <c r="E153" s="46">
        <v>2020</v>
      </c>
      <c r="F153" s="46">
        <v>2016</v>
      </c>
      <c r="G153" s="46" t="s">
        <v>444</v>
      </c>
      <c r="H153" s="9" t="s">
        <v>445</v>
      </c>
      <c r="I153" s="9" t="s">
        <v>446</v>
      </c>
      <c r="J153" s="9" t="s">
        <v>128</v>
      </c>
      <c r="K153" s="29" t="s">
        <v>590</v>
      </c>
      <c r="L153" s="30">
        <v>128</v>
      </c>
      <c r="M153" s="30">
        <v>15</v>
      </c>
      <c r="N153" s="30">
        <v>15</v>
      </c>
      <c r="O153" s="30">
        <v>0</v>
      </c>
      <c r="P153" s="30">
        <v>113</v>
      </c>
      <c r="Q153" s="31">
        <v>0.1171875</v>
      </c>
      <c r="R153" s="46">
        <v>48</v>
      </c>
      <c r="S153" s="46">
        <v>0</v>
      </c>
      <c r="T153" s="30">
        <v>169</v>
      </c>
      <c r="U153" s="30">
        <v>15</v>
      </c>
      <c r="V153" s="30">
        <v>15</v>
      </c>
      <c r="W153" s="30">
        <v>0</v>
      </c>
      <c r="X153" s="30">
        <v>154</v>
      </c>
      <c r="Y153" s="30">
        <v>15</v>
      </c>
      <c r="Z153" s="30">
        <v>154</v>
      </c>
      <c r="AA153" s="31">
        <v>8.8757396449704137E-2</v>
      </c>
      <c r="AB153" s="31">
        <v>8.8757396449704137E-2</v>
      </c>
      <c r="AC153" s="30">
        <v>204</v>
      </c>
      <c r="AD153" s="30">
        <v>0</v>
      </c>
      <c r="AE153" s="30">
        <v>204</v>
      </c>
      <c r="AF153" s="31">
        <v>0</v>
      </c>
      <c r="AG153" s="30">
        <v>211</v>
      </c>
      <c r="AH153" s="30">
        <v>0</v>
      </c>
      <c r="AI153" s="30">
        <v>211</v>
      </c>
      <c r="AJ153" s="31">
        <v>0</v>
      </c>
      <c r="AK153" s="30">
        <v>712</v>
      </c>
      <c r="AL153" s="30">
        <v>30</v>
      </c>
      <c r="AM153" s="30">
        <v>682</v>
      </c>
      <c r="AN153" s="47">
        <v>0.375</v>
      </c>
      <c r="AO153" s="9" t="s">
        <v>407</v>
      </c>
      <c r="AP153" s="48" t="s">
        <v>411</v>
      </c>
      <c r="AQ153" s="9" t="s">
        <v>407</v>
      </c>
      <c r="AR153" s="9" t="s">
        <v>407</v>
      </c>
    </row>
    <row r="154" spans="1:44" ht="12.75" customHeight="1" x14ac:dyDescent="0.15">
      <c r="A154" s="9" t="s">
        <v>341</v>
      </c>
      <c r="B154" s="9" t="s">
        <v>344</v>
      </c>
      <c r="C154" s="31">
        <v>0.625</v>
      </c>
      <c r="D154" s="45">
        <v>8</v>
      </c>
      <c r="E154" s="46">
        <v>2018</v>
      </c>
      <c r="F154" s="46">
        <v>2014</v>
      </c>
      <c r="G154" s="46" t="s">
        <v>403</v>
      </c>
      <c r="H154" s="9" t="s">
        <v>456</v>
      </c>
      <c r="I154" s="9" t="s">
        <v>457</v>
      </c>
      <c r="J154" s="9" t="s">
        <v>123</v>
      </c>
      <c r="K154" s="29" t="s">
        <v>344</v>
      </c>
      <c r="L154" s="30">
        <v>1218</v>
      </c>
      <c r="M154" s="30">
        <v>6</v>
      </c>
      <c r="N154" s="30">
        <v>6</v>
      </c>
      <c r="O154" s="30">
        <v>0</v>
      </c>
      <c r="P154" s="30">
        <v>1212</v>
      </c>
      <c r="Q154" s="31">
        <v>4.9261083743842365E-3</v>
      </c>
      <c r="R154" s="46">
        <v>609</v>
      </c>
      <c r="S154" s="46">
        <v>0</v>
      </c>
      <c r="T154" s="30">
        <v>854</v>
      </c>
      <c r="U154" s="30">
        <v>0</v>
      </c>
      <c r="V154" s="30">
        <v>0</v>
      </c>
      <c r="W154" s="30">
        <v>0</v>
      </c>
      <c r="X154" s="30">
        <v>854</v>
      </c>
      <c r="Y154" s="30">
        <v>0</v>
      </c>
      <c r="Z154" s="30">
        <v>854</v>
      </c>
      <c r="AA154" s="31">
        <v>0</v>
      </c>
      <c r="AB154" s="31">
        <v>0</v>
      </c>
      <c r="AC154" s="30">
        <v>862</v>
      </c>
      <c r="AD154" s="30">
        <v>593</v>
      </c>
      <c r="AE154" s="30">
        <v>269</v>
      </c>
      <c r="AF154" s="31">
        <v>0.68793503480278417</v>
      </c>
      <c r="AG154" s="30">
        <v>1699</v>
      </c>
      <c r="AH154" s="30">
        <v>1322</v>
      </c>
      <c r="AI154" s="30">
        <v>377</v>
      </c>
      <c r="AJ154" s="31">
        <v>0.77810476751030022</v>
      </c>
      <c r="AK154" s="30">
        <v>4633</v>
      </c>
      <c r="AL154" s="30">
        <v>1921</v>
      </c>
      <c r="AM154" s="30">
        <v>2712</v>
      </c>
      <c r="AN154" s="47">
        <v>0.5</v>
      </c>
      <c r="AO154" s="9" t="s">
        <v>407</v>
      </c>
      <c r="AP154" s="48" t="s">
        <v>411</v>
      </c>
      <c r="AQ154" s="9" t="s">
        <v>407</v>
      </c>
      <c r="AR154" s="9" t="s">
        <v>412</v>
      </c>
    </row>
    <row r="155" spans="1:44" ht="12.75" customHeight="1" x14ac:dyDescent="0.15">
      <c r="A155" s="9" t="s">
        <v>352</v>
      </c>
      <c r="B155" s="9" t="s">
        <v>359</v>
      </c>
      <c r="C155" s="31">
        <v>0.625</v>
      </c>
      <c r="D155" s="45">
        <v>8</v>
      </c>
      <c r="E155" s="46">
        <v>2018</v>
      </c>
      <c r="F155" s="46">
        <v>2014</v>
      </c>
      <c r="G155" s="46" t="s">
        <v>403</v>
      </c>
      <c r="H155" s="9" t="s">
        <v>404</v>
      </c>
      <c r="I155" s="9" t="s">
        <v>405</v>
      </c>
      <c r="J155" s="9" t="s">
        <v>144</v>
      </c>
      <c r="K155" s="29" t="s">
        <v>359</v>
      </c>
      <c r="L155" s="30">
        <v>1442</v>
      </c>
      <c r="M155" s="30">
        <v>63</v>
      </c>
      <c r="N155" s="30">
        <v>63</v>
      </c>
      <c r="O155" s="30">
        <v>0</v>
      </c>
      <c r="P155" s="30">
        <v>1379</v>
      </c>
      <c r="Q155" s="31">
        <v>4.3689320388349516E-2</v>
      </c>
      <c r="R155" s="46">
        <v>721</v>
      </c>
      <c r="S155" s="46">
        <v>0</v>
      </c>
      <c r="T155" s="30">
        <v>974</v>
      </c>
      <c r="U155" s="30">
        <v>147</v>
      </c>
      <c r="V155" s="30">
        <v>147</v>
      </c>
      <c r="W155" s="30">
        <v>0</v>
      </c>
      <c r="X155" s="30">
        <v>827</v>
      </c>
      <c r="Y155" s="30">
        <v>147</v>
      </c>
      <c r="Z155" s="30">
        <v>827</v>
      </c>
      <c r="AA155" s="31">
        <v>0.15092402464065707</v>
      </c>
      <c r="AB155" s="31">
        <v>0.15092402464065707</v>
      </c>
      <c r="AC155" s="30">
        <v>1090</v>
      </c>
      <c r="AD155" s="30">
        <v>0</v>
      </c>
      <c r="AE155" s="30">
        <v>1090</v>
      </c>
      <c r="AF155" s="31">
        <v>0</v>
      </c>
      <c r="AG155" s="30">
        <v>2471</v>
      </c>
      <c r="AH155" s="30">
        <v>1918</v>
      </c>
      <c r="AI155" s="30">
        <v>553</v>
      </c>
      <c r="AJ155" s="31">
        <v>0.77620396600566577</v>
      </c>
      <c r="AK155" s="30">
        <v>5977</v>
      </c>
      <c r="AL155" s="30">
        <v>2128</v>
      </c>
      <c r="AM155" s="30">
        <v>3849</v>
      </c>
      <c r="AN155" s="47">
        <v>0.5</v>
      </c>
      <c r="AO155" s="9" t="s">
        <v>407</v>
      </c>
      <c r="AP155" s="48" t="s">
        <v>411</v>
      </c>
      <c r="AQ155" s="9" t="s">
        <v>407</v>
      </c>
      <c r="AR155" s="9" t="s">
        <v>412</v>
      </c>
    </row>
    <row r="156" spans="1:44" ht="12.75" customHeight="1" x14ac:dyDescent="0.15">
      <c r="A156" s="9" t="s">
        <v>244</v>
      </c>
      <c r="B156" s="9" t="s">
        <v>245</v>
      </c>
      <c r="C156" s="31">
        <v>1</v>
      </c>
      <c r="D156" s="45">
        <v>5</v>
      </c>
      <c r="E156" s="46">
        <v>2017</v>
      </c>
      <c r="F156" s="46">
        <v>2014</v>
      </c>
      <c r="G156" s="46">
        <v>2018</v>
      </c>
      <c r="H156" s="9" t="s">
        <v>422</v>
      </c>
      <c r="I156" s="9" t="s">
        <v>423</v>
      </c>
      <c r="J156" s="9" t="s">
        <v>83</v>
      </c>
      <c r="K156" s="29" t="s">
        <v>245</v>
      </c>
      <c r="L156" s="30">
        <v>5</v>
      </c>
      <c r="M156" s="30">
        <v>0</v>
      </c>
      <c r="N156" s="30">
        <v>0</v>
      </c>
      <c r="O156" s="30">
        <v>0</v>
      </c>
      <c r="P156" s="30">
        <v>5</v>
      </c>
      <c r="Q156" s="31">
        <v>0</v>
      </c>
      <c r="R156" s="46">
        <v>5</v>
      </c>
      <c r="S156" s="46">
        <v>0</v>
      </c>
      <c r="T156" s="30">
        <v>3</v>
      </c>
      <c r="U156" s="30">
        <v>2</v>
      </c>
      <c r="V156" s="30">
        <v>2</v>
      </c>
      <c r="W156" s="30">
        <v>0</v>
      </c>
      <c r="X156" s="30">
        <v>1</v>
      </c>
      <c r="Y156" s="30">
        <v>2</v>
      </c>
      <c r="Z156" s="30">
        <v>1</v>
      </c>
      <c r="AA156" s="31">
        <v>0.66666666666666663</v>
      </c>
      <c r="AB156" s="31">
        <v>0.66666666666666663</v>
      </c>
      <c r="AC156" s="30">
        <v>3</v>
      </c>
      <c r="AD156" s="30">
        <v>0</v>
      </c>
      <c r="AE156" s="30">
        <v>3</v>
      </c>
      <c r="AF156" s="31">
        <v>0</v>
      </c>
      <c r="AG156" s="30">
        <v>9</v>
      </c>
      <c r="AH156" s="30">
        <v>12</v>
      </c>
      <c r="AI156" s="30">
        <v>0</v>
      </c>
      <c r="AJ156" s="31">
        <v>1.3333333333333333</v>
      </c>
      <c r="AK156" s="30">
        <v>20</v>
      </c>
      <c r="AL156" s="30">
        <v>14</v>
      </c>
      <c r="AM156" s="30">
        <v>9</v>
      </c>
      <c r="AN156" s="47">
        <v>1</v>
      </c>
      <c r="AO156" s="9" t="s">
        <v>407</v>
      </c>
      <c r="AP156" s="48" t="s">
        <v>411</v>
      </c>
      <c r="AQ156" s="9" t="s">
        <v>407</v>
      </c>
      <c r="AR156" s="9" t="s">
        <v>412</v>
      </c>
    </row>
    <row r="157" spans="1:44" ht="12.75" customHeight="1" x14ac:dyDescent="0.15">
      <c r="A157" s="9" t="s">
        <v>554</v>
      </c>
      <c r="B157" s="9" t="s">
        <v>593</v>
      </c>
      <c r="C157" s="31">
        <v>1</v>
      </c>
      <c r="D157" s="45">
        <v>5</v>
      </c>
      <c r="E157" s="46">
        <v>2017</v>
      </c>
      <c r="F157" s="46">
        <v>2014</v>
      </c>
      <c r="G157" s="46">
        <v>2018</v>
      </c>
      <c r="H157" s="9" t="s">
        <v>422</v>
      </c>
      <c r="I157" s="9" t="s">
        <v>423</v>
      </c>
      <c r="J157" s="9" t="s">
        <v>83</v>
      </c>
      <c r="K157" s="29" t="s">
        <v>593</v>
      </c>
      <c r="L157" s="30">
        <v>2</v>
      </c>
      <c r="M157" s="30">
        <v>0</v>
      </c>
      <c r="N157" s="30">
        <v>0</v>
      </c>
      <c r="O157" s="30">
        <v>0</v>
      </c>
      <c r="P157" s="30">
        <v>2</v>
      </c>
      <c r="Q157" s="31">
        <v>0</v>
      </c>
      <c r="R157" s="46">
        <v>2</v>
      </c>
      <c r="S157" s="46">
        <v>0</v>
      </c>
      <c r="T157" s="30">
        <v>1</v>
      </c>
      <c r="U157" s="30">
        <v>0</v>
      </c>
      <c r="V157" s="30">
        <v>0</v>
      </c>
      <c r="W157" s="30">
        <v>0</v>
      </c>
      <c r="X157" s="30">
        <v>1</v>
      </c>
      <c r="Y157" s="30">
        <v>0</v>
      </c>
      <c r="Z157" s="30">
        <v>1</v>
      </c>
      <c r="AA157" s="31">
        <v>0</v>
      </c>
      <c r="AB157" s="31">
        <v>0</v>
      </c>
      <c r="AC157" s="30">
        <v>2</v>
      </c>
      <c r="AD157" s="30">
        <v>0</v>
      </c>
      <c r="AE157" s="30">
        <v>2</v>
      </c>
      <c r="AF157" s="31">
        <v>0</v>
      </c>
      <c r="AG157" s="30">
        <v>4</v>
      </c>
      <c r="AH157" s="30">
        <v>0</v>
      </c>
      <c r="AI157" s="30">
        <v>4</v>
      </c>
      <c r="AJ157" s="31">
        <v>0</v>
      </c>
      <c r="AK157" s="30">
        <v>9</v>
      </c>
      <c r="AL157" s="30">
        <v>0</v>
      </c>
      <c r="AM157" s="30">
        <v>9</v>
      </c>
      <c r="AN157" s="47">
        <v>1</v>
      </c>
      <c r="AO157" s="9" t="s">
        <v>407</v>
      </c>
      <c r="AP157" s="48" t="s">
        <v>408</v>
      </c>
      <c r="AQ157" s="9" t="s">
        <v>407</v>
      </c>
      <c r="AR157" s="9" t="s">
        <v>407</v>
      </c>
    </row>
    <row r="158" spans="1:44" ht="12.75" customHeight="1" x14ac:dyDescent="0.15">
      <c r="A158" s="9" t="s">
        <v>139</v>
      </c>
      <c r="B158" s="9" t="s">
        <v>596</v>
      </c>
      <c r="C158" s="31">
        <v>1</v>
      </c>
      <c r="D158" s="45">
        <v>5</v>
      </c>
      <c r="E158" s="46">
        <v>2017</v>
      </c>
      <c r="F158" s="46">
        <v>2014</v>
      </c>
      <c r="G158" s="46">
        <v>2018</v>
      </c>
      <c r="H158" s="9" t="s">
        <v>422</v>
      </c>
      <c r="I158" s="9" t="s">
        <v>423</v>
      </c>
      <c r="J158" s="9" t="s">
        <v>83</v>
      </c>
      <c r="K158" s="29" t="s">
        <v>596</v>
      </c>
      <c r="L158" s="30">
        <v>39</v>
      </c>
      <c r="M158" s="30">
        <v>0</v>
      </c>
      <c r="N158" s="30">
        <v>0</v>
      </c>
      <c r="O158" s="30">
        <v>0</v>
      </c>
      <c r="P158" s="30">
        <v>39</v>
      </c>
      <c r="Q158" s="31">
        <v>0</v>
      </c>
      <c r="R158" s="46">
        <v>39</v>
      </c>
      <c r="S158" s="46">
        <v>0</v>
      </c>
      <c r="T158" s="30">
        <v>24</v>
      </c>
      <c r="U158" s="30">
        <v>0</v>
      </c>
      <c r="V158" s="30">
        <v>0</v>
      </c>
      <c r="W158" s="30">
        <v>0</v>
      </c>
      <c r="X158" s="30">
        <v>24</v>
      </c>
      <c r="Y158" s="30">
        <v>0</v>
      </c>
      <c r="Z158" s="30">
        <v>24</v>
      </c>
      <c r="AA158" s="31">
        <v>0</v>
      </c>
      <c r="AB158" s="31">
        <v>0</v>
      </c>
      <c r="AC158" s="30">
        <v>27</v>
      </c>
      <c r="AD158" s="30">
        <v>20</v>
      </c>
      <c r="AE158" s="30">
        <v>7</v>
      </c>
      <c r="AF158" s="31">
        <v>0.7407407407407407</v>
      </c>
      <c r="AG158" s="30">
        <v>71</v>
      </c>
      <c r="AH158" s="30">
        <v>25</v>
      </c>
      <c r="AI158" s="30">
        <v>46</v>
      </c>
      <c r="AJ158" s="31">
        <v>0.352112676056338</v>
      </c>
      <c r="AK158" s="30">
        <v>161</v>
      </c>
      <c r="AL158" s="30">
        <v>45</v>
      </c>
      <c r="AM158" s="30">
        <v>116</v>
      </c>
      <c r="AN158" s="47">
        <v>1</v>
      </c>
      <c r="AO158" s="9" t="s">
        <v>407</v>
      </c>
      <c r="AP158" s="48" t="s">
        <v>411</v>
      </c>
      <c r="AQ158" s="9" t="s">
        <v>407</v>
      </c>
      <c r="AR158" s="9" t="s">
        <v>407</v>
      </c>
    </row>
    <row r="159" spans="1:44" ht="12.75" customHeight="1" x14ac:dyDescent="0.15">
      <c r="A159" s="9" t="s">
        <v>449</v>
      </c>
      <c r="B159" s="9" t="s">
        <v>485</v>
      </c>
      <c r="C159" s="31">
        <v>0.5</v>
      </c>
      <c r="D159" s="45">
        <v>8</v>
      </c>
      <c r="E159" s="46">
        <v>2019</v>
      </c>
      <c r="F159" s="46">
        <v>2015</v>
      </c>
      <c r="G159" s="46">
        <v>2022</v>
      </c>
      <c r="H159" s="9" t="s">
        <v>413</v>
      </c>
      <c r="I159" s="9" t="s">
        <v>414</v>
      </c>
      <c r="J159" s="9" t="s">
        <v>67</v>
      </c>
      <c r="K159" s="29" t="s">
        <v>485</v>
      </c>
      <c r="L159" s="30">
        <v>148</v>
      </c>
      <c r="M159" s="30">
        <v>84</v>
      </c>
      <c r="N159" s="30">
        <v>83</v>
      </c>
      <c r="O159" s="30">
        <v>1</v>
      </c>
      <c r="P159" s="30">
        <v>64</v>
      </c>
      <c r="Q159" s="31">
        <v>0.56756756756756754</v>
      </c>
      <c r="R159" s="46">
        <v>74</v>
      </c>
      <c r="S159" s="46">
        <v>10</v>
      </c>
      <c r="T159" s="30">
        <v>87</v>
      </c>
      <c r="U159" s="30">
        <v>49</v>
      </c>
      <c r="V159" s="30">
        <v>49</v>
      </c>
      <c r="W159" s="30">
        <v>0</v>
      </c>
      <c r="X159" s="30">
        <v>38</v>
      </c>
      <c r="Y159" s="30">
        <v>59</v>
      </c>
      <c r="Z159" s="30">
        <v>28</v>
      </c>
      <c r="AA159" s="31">
        <v>0.56321839080459768</v>
      </c>
      <c r="AB159" s="31">
        <v>0.67816091954022983</v>
      </c>
      <c r="AC159" s="30">
        <v>76</v>
      </c>
      <c r="AD159" s="30">
        <v>14</v>
      </c>
      <c r="AE159" s="30">
        <v>62</v>
      </c>
      <c r="AF159" s="31">
        <v>0.18421052631578946</v>
      </c>
      <c r="AG159" s="30">
        <v>119</v>
      </c>
      <c r="AH159" s="30">
        <v>637</v>
      </c>
      <c r="AI159" s="30">
        <v>0</v>
      </c>
      <c r="AJ159" s="31">
        <v>5.3529411764705879</v>
      </c>
      <c r="AK159" s="30">
        <v>430</v>
      </c>
      <c r="AL159" s="30">
        <v>784</v>
      </c>
      <c r="AM159" s="30">
        <v>164</v>
      </c>
      <c r="AN159" s="47">
        <v>0.5</v>
      </c>
      <c r="AO159" s="9" t="s">
        <v>412</v>
      </c>
      <c r="AP159" s="48" t="s">
        <v>411</v>
      </c>
      <c r="AQ159" s="9" t="s">
        <v>412</v>
      </c>
      <c r="AR159" s="9" t="s">
        <v>407</v>
      </c>
    </row>
    <row r="160" spans="1:44" ht="12.75" customHeight="1" x14ac:dyDescent="0.15">
      <c r="A160" s="9" t="s">
        <v>273</v>
      </c>
      <c r="B160" s="9" t="s">
        <v>281</v>
      </c>
      <c r="C160" s="31">
        <v>0.625</v>
      </c>
      <c r="D160" s="45">
        <v>8</v>
      </c>
      <c r="E160" s="46">
        <v>2018</v>
      </c>
      <c r="F160" s="46">
        <v>2014</v>
      </c>
      <c r="G160" s="46" t="s">
        <v>403</v>
      </c>
      <c r="H160" s="9" t="s">
        <v>404</v>
      </c>
      <c r="I160" s="9" t="s">
        <v>405</v>
      </c>
      <c r="J160" s="9" t="s">
        <v>144</v>
      </c>
      <c r="K160" s="29" t="s">
        <v>281</v>
      </c>
      <c r="L160" s="30">
        <v>83</v>
      </c>
      <c r="M160" s="30">
        <v>0</v>
      </c>
      <c r="N160" s="30">
        <v>0</v>
      </c>
      <c r="O160" s="30">
        <v>0</v>
      </c>
      <c r="P160" s="30">
        <v>83</v>
      </c>
      <c r="Q160" s="31">
        <v>0</v>
      </c>
      <c r="R160" s="46">
        <v>42</v>
      </c>
      <c r="S160" s="46">
        <v>0</v>
      </c>
      <c r="T160" s="30">
        <v>59</v>
      </c>
      <c r="U160" s="30">
        <v>13</v>
      </c>
      <c r="V160" s="30">
        <v>0</v>
      </c>
      <c r="W160" s="30">
        <v>13</v>
      </c>
      <c r="X160" s="30">
        <v>46</v>
      </c>
      <c r="Y160" s="30">
        <v>13</v>
      </c>
      <c r="Z160" s="30">
        <v>46</v>
      </c>
      <c r="AA160" s="31">
        <v>0.22033898305084745</v>
      </c>
      <c r="AB160" s="31">
        <v>0.22033898305084745</v>
      </c>
      <c r="AC160" s="30">
        <v>65</v>
      </c>
      <c r="AD160" s="30">
        <v>6</v>
      </c>
      <c r="AE160" s="30">
        <v>59</v>
      </c>
      <c r="AF160" s="31">
        <v>9.2307692307692313E-2</v>
      </c>
      <c r="AG160" s="30">
        <v>151</v>
      </c>
      <c r="AH160" s="30">
        <v>34</v>
      </c>
      <c r="AI160" s="30">
        <v>117</v>
      </c>
      <c r="AJ160" s="31">
        <v>0.2251655629139073</v>
      </c>
      <c r="AK160" s="30">
        <v>358</v>
      </c>
      <c r="AL160" s="30">
        <v>53</v>
      </c>
      <c r="AM160" s="30">
        <v>305</v>
      </c>
      <c r="AN160" s="47">
        <v>0.5</v>
      </c>
      <c r="AO160" s="9" t="s">
        <v>407</v>
      </c>
      <c r="AP160" s="48" t="s">
        <v>411</v>
      </c>
      <c r="AQ160" s="9" t="s">
        <v>407</v>
      </c>
      <c r="AR160" s="9" t="s">
        <v>407</v>
      </c>
    </row>
    <row r="161" spans="1:44" ht="12.75" customHeight="1" x14ac:dyDescent="0.15">
      <c r="A161" s="9" t="s">
        <v>127</v>
      </c>
      <c r="B161" s="9" t="s">
        <v>599</v>
      </c>
      <c r="C161" s="31">
        <v>0.375</v>
      </c>
      <c r="D161" s="45">
        <v>8</v>
      </c>
      <c r="E161" s="46">
        <v>2020</v>
      </c>
      <c r="F161" s="46">
        <v>2016</v>
      </c>
      <c r="G161" s="46" t="s">
        <v>444</v>
      </c>
      <c r="H161" s="9" t="s">
        <v>445</v>
      </c>
      <c r="I161" s="9" t="s">
        <v>446</v>
      </c>
      <c r="J161" s="9" t="s">
        <v>128</v>
      </c>
      <c r="K161" s="29" t="s">
        <v>599</v>
      </c>
      <c r="L161" s="30">
        <v>123</v>
      </c>
      <c r="M161" s="30">
        <v>0</v>
      </c>
      <c r="N161" s="30">
        <v>0</v>
      </c>
      <c r="O161" s="30">
        <v>0</v>
      </c>
      <c r="P161" s="30">
        <v>123</v>
      </c>
      <c r="Q161" s="31">
        <v>0</v>
      </c>
      <c r="R161" s="46">
        <v>46</v>
      </c>
      <c r="S161" s="46">
        <v>0</v>
      </c>
      <c r="T161" s="30">
        <v>83</v>
      </c>
      <c r="U161" s="30">
        <v>0</v>
      </c>
      <c r="V161" s="30">
        <v>0</v>
      </c>
      <c r="W161" s="30">
        <v>0</v>
      </c>
      <c r="X161" s="30">
        <v>83</v>
      </c>
      <c r="Y161" s="30">
        <v>0</v>
      </c>
      <c r="Z161" s="30">
        <v>83</v>
      </c>
      <c r="AA161" s="31">
        <v>0</v>
      </c>
      <c r="AB161" s="31">
        <v>0</v>
      </c>
      <c r="AC161" s="30">
        <v>75</v>
      </c>
      <c r="AD161" s="30">
        <v>0</v>
      </c>
      <c r="AE161" s="30">
        <v>75</v>
      </c>
      <c r="AF161" s="31">
        <v>0</v>
      </c>
      <c r="AG161" s="30">
        <v>243</v>
      </c>
      <c r="AH161" s="30">
        <v>0</v>
      </c>
      <c r="AI161" s="30">
        <v>243</v>
      </c>
      <c r="AJ161" s="31">
        <v>0</v>
      </c>
      <c r="AK161" s="30">
        <v>524</v>
      </c>
      <c r="AL161" s="30">
        <v>0</v>
      </c>
      <c r="AM161" s="30">
        <v>524</v>
      </c>
      <c r="AN161" s="47">
        <v>0.375</v>
      </c>
      <c r="AO161" s="9" t="s">
        <v>407</v>
      </c>
      <c r="AP161" s="48" t="s">
        <v>408</v>
      </c>
      <c r="AQ161" s="9" t="s">
        <v>407</v>
      </c>
      <c r="AR161" s="9" t="s">
        <v>407</v>
      </c>
    </row>
    <row r="162" spans="1:44" ht="12.75" customHeight="1" x14ac:dyDescent="0.15">
      <c r="A162" s="9" t="s">
        <v>66</v>
      </c>
      <c r="B162" s="9" t="s">
        <v>73</v>
      </c>
      <c r="C162" s="31">
        <v>0.5</v>
      </c>
      <c r="D162" s="45">
        <v>8</v>
      </c>
      <c r="E162" s="46">
        <v>2019</v>
      </c>
      <c r="F162" s="46">
        <v>2015</v>
      </c>
      <c r="G162" s="46">
        <v>2022</v>
      </c>
      <c r="H162" s="9" t="s">
        <v>413</v>
      </c>
      <c r="I162" s="9" t="s">
        <v>414</v>
      </c>
      <c r="J162" s="9" t="s">
        <v>67</v>
      </c>
      <c r="K162" s="29" t="s">
        <v>73</v>
      </c>
      <c r="L162" s="30">
        <v>1714</v>
      </c>
      <c r="M162" s="30">
        <v>317</v>
      </c>
      <c r="N162" s="30">
        <v>317</v>
      </c>
      <c r="O162" s="30">
        <v>0</v>
      </c>
      <c r="P162" s="30">
        <v>1397</v>
      </c>
      <c r="Q162" s="31">
        <v>0.18494749124854143</v>
      </c>
      <c r="R162" s="46">
        <v>857</v>
      </c>
      <c r="S162" s="46">
        <v>0</v>
      </c>
      <c r="T162" s="30">
        <v>926</v>
      </c>
      <c r="U162" s="30">
        <v>317</v>
      </c>
      <c r="V162" s="30">
        <v>317</v>
      </c>
      <c r="W162" s="30">
        <v>0</v>
      </c>
      <c r="X162" s="30">
        <v>609</v>
      </c>
      <c r="Y162" s="30">
        <v>317</v>
      </c>
      <c r="Z162" s="30">
        <v>609</v>
      </c>
      <c r="AA162" s="31">
        <v>0.34233261339092874</v>
      </c>
      <c r="AB162" s="31">
        <v>0.34233261339092874</v>
      </c>
      <c r="AC162" s="30">
        <v>978</v>
      </c>
      <c r="AD162" s="30">
        <v>19</v>
      </c>
      <c r="AE162" s="30">
        <v>959</v>
      </c>
      <c r="AF162" s="31">
        <v>1.9427402862985686E-2</v>
      </c>
      <c r="AG162" s="30">
        <v>1837</v>
      </c>
      <c r="AH162" s="30">
        <v>4315</v>
      </c>
      <c r="AI162" s="30">
        <v>0</v>
      </c>
      <c r="AJ162" s="31">
        <v>2.3489384866630374</v>
      </c>
      <c r="AK162" s="30">
        <v>5455</v>
      </c>
      <c r="AL162" s="30">
        <v>4968</v>
      </c>
      <c r="AM162" s="30">
        <v>2965</v>
      </c>
      <c r="AN162" s="47">
        <v>0.5</v>
      </c>
      <c r="AO162" s="9" t="s">
        <v>407</v>
      </c>
      <c r="AP162" s="48" t="s">
        <v>411</v>
      </c>
      <c r="AQ162" s="9" t="s">
        <v>407</v>
      </c>
      <c r="AR162" s="9" t="s">
        <v>412</v>
      </c>
    </row>
    <row r="163" spans="1:44" ht="12.75" customHeight="1" x14ac:dyDescent="0.15">
      <c r="A163" s="9" t="s">
        <v>127</v>
      </c>
      <c r="B163" s="9" t="s">
        <v>127</v>
      </c>
      <c r="C163" s="31">
        <v>0.375</v>
      </c>
      <c r="D163" s="45">
        <v>8</v>
      </c>
      <c r="E163" s="46">
        <v>2020</v>
      </c>
      <c r="F163" s="46">
        <v>2016</v>
      </c>
      <c r="G163" s="46" t="s">
        <v>444</v>
      </c>
      <c r="H163" s="9" t="s">
        <v>445</v>
      </c>
      <c r="I163" s="9" t="s">
        <v>446</v>
      </c>
      <c r="J163" s="9" t="s">
        <v>128</v>
      </c>
      <c r="K163" s="49" t="s">
        <v>127</v>
      </c>
      <c r="L163" s="30">
        <v>5666</v>
      </c>
      <c r="M163" s="30">
        <v>448</v>
      </c>
      <c r="N163" s="30">
        <v>448</v>
      </c>
      <c r="O163" s="30">
        <v>0</v>
      </c>
      <c r="P163" s="30">
        <v>5218</v>
      </c>
      <c r="Q163" s="31">
        <v>7.906812566184257E-2</v>
      </c>
      <c r="R163" s="46">
        <v>2125</v>
      </c>
      <c r="S163" s="46">
        <v>0</v>
      </c>
      <c r="T163" s="30">
        <v>3289</v>
      </c>
      <c r="U163" s="30">
        <v>280</v>
      </c>
      <c r="V163" s="30">
        <v>280</v>
      </c>
      <c r="W163" s="30">
        <v>0</v>
      </c>
      <c r="X163" s="30">
        <v>3009</v>
      </c>
      <c r="Y163" s="30">
        <v>280</v>
      </c>
      <c r="Z163" s="30">
        <v>3009</v>
      </c>
      <c r="AA163" s="31">
        <v>8.5132259045302527E-2</v>
      </c>
      <c r="AB163" s="31">
        <v>8.5132259045302527E-2</v>
      </c>
      <c r="AC163" s="30">
        <v>3571</v>
      </c>
      <c r="AD163" s="30">
        <v>1505</v>
      </c>
      <c r="AE163" s="30">
        <v>2066</v>
      </c>
      <c r="AF163" s="31">
        <v>0.42145057406888825</v>
      </c>
      <c r="AG163" s="30">
        <v>11039</v>
      </c>
      <c r="AH163" s="30">
        <v>5129</v>
      </c>
      <c r="AI163" s="30">
        <v>5910</v>
      </c>
      <c r="AJ163" s="31">
        <v>0.46462541896910953</v>
      </c>
      <c r="AK163" s="30">
        <v>23565</v>
      </c>
      <c r="AL163" s="30">
        <v>7362</v>
      </c>
      <c r="AM163" s="30">
        <v>16203</v>
      </c>
      <c r="AN163" s="47">
        <v>0.375</v>
      </c>
      <c r="AO163" s="9" t="s">
        <v>407</v>
      </c>
      <c r="AP163" s="48" t="s">
        <v>411</v>
      </c>
      <c r="AQ163" s="9" t="s">
        <v>407</v>
      </c>
      <c r="AR163" s="9" t="s">
        <v>412</v>
      </c>
    </row>
    <row r="164" spans="1:44" ht="12.75" customHeight="1" x14ac:dyDescent="0.15">
      <c r="A164" s="9" t="s">
        <v>127</v>
      </c>
      <c r="B164" s="9" t="s">
        <v>131</v>
      </c>
      <c r="C164" s="31">
        <v>0.375</v>
      </c>
      <c r="D164" s="45">
        <v>8</v>
      </c>
      <c r="E164" s="46">
        <v>2020</v>
      </c>
      <c r="F164" s="46">
        <v>2016</v>
      </c>
      <c r="G164" s="46" t="s">
        <v>444</v>
      </c>
      <c r="H164" s="9" t="s">
        <v>445</v>
      </c>
      <c r="I164" s="9" t="s">
        <v>446</v>
      </c>
      <c r="J164" s="9" t="s">
        <v>128</v>
      </c>
      <c r="K164" s="49" t="s">
        <v>131</v>
      </c>
      <c r="L164" s="30">
        <v>460</v>
      </c>
      <c r="M164" s="30">
        <v>28</v>
      </c>
      <c r="N164" s="30">
        <v>2</v>
      </c>
      <c r="O164" s="30">
        <v>26</v>
      </c>
      <c r="P164" s="30">
        <v>432</v>
      </c>
      <c r="Q164" s="31">
        <v>6.0869565217391307E-2</v>
      </c>
      <c r="R164" s="46">
        <v>173</v>
      </c>
      <c r="S164" s="46">
        <v>0</v>
      </c>
      <c r="T164" s="30">
        <v>527</v>
      </c>
      <c r="U164" s="30">
        <v>9</v>
      </c>
      <c r="V164" s="30">
        <v>0</v>
      </c>
      <c r="W164" s="30">
        <v>9</v>
      </c>
      <c r="X164" s="30">
        <v>518</v>
      </c>
      <c r="Y164" s="30">
        <v>9</v>
      </c>
      <c r="Z164" s="30">
        <v>518</v>
      </c>
      <c r="AA164" s="31">
        <v>1.7077798861480076E-2</v>
      </c>
      <c r="AB164" s="31">
        <v>1.7077798861480076E-2</v>
      </c>
      <c r="AC164" s="30">
        <v>589</v>
      </c>
      <c r="AD164" s="30">
        <v>237</v>
      </c>
      <c r="AE164" s="30">
        <v>352</v>
      </c>
      <c r="AF164" s="31">
        <v>0.40237691001697795</v>
      </c>
      <c r="AG164" s="30">
        <v>1146</v>
      </c>
      <c r="AH164" s="30">
        <v>271</v>
      </c>
      <c r="AI164" s="30">
        <v>875</v>
      </c>
      <c r="AJ164" s="31">
        <v>0.23647469458987783</v>
      </c>
      <c r="AK164" s="30">
        <v>2722</v>
      </c>
      <c r="AL164" s="30">
        <v>545</v>
      </c>
      <c r="AM164" s="30">
        <v>2177</v>
      </c>
      <c r="AN164" s="47">
        <v>0.375</v>
      </c>
      <c r="AO164" s="9" t="s">
        <v>407</v>
      </c>
      <c r="AP164" s="48" t="s">
        <v>411</v>
      </c>
      <c r="AQ164" s="9" t="s">
        <v>407</v>
      </c>
      <c r="AR164" s="9" t="s">
        <v>407</v>
      </c>
    </row>
    <row r="165" spans="1:44" ht="12.75" customHeight="1" x14ac:dyDescent="0.15">
      <c r="A165" s="9" t="s">
        <v>273</v>
      </c>
      <c r="B165" s="9" t="s">
        <v>282</v>
      </c>
      <c r="C165" s="31">
        <v>0.625</v>
      </c>
      <c r="D165" s="45">
        <v>8</v>
      </c>
      <c r="E165" s="46">
        <v>2018</v>
      </c>
      <c r="F165" s="46">
        <v>2014</v>
      </c>
      <c r="G165" s="46" t="s">
        <v>403</v>
      </c>
      <c r="H165" s="9" t="s">
        <v>404</v>
      </c>
      <c r="I165" s="9" t="s">
        <v>405</v>
      </c>
      <c r="J165" s="9" t="s">
        <v>144</v>
      </c>
      <c r="K165" s="49" t="s">
        <v>282</v>
      </c>
      <c r="L165" s="30">
        <v>411</v>
      </c>
      <c r="M165" s="30">
        <v>264</v>
      </c>
      <c r="N165" s="30">
        <v>116</v>
      </c>
      <c r="O165" s="30">
        <v>148</v>
      </c>
      <c r="P165" s="30">
        <v>147</v>
      </c>
      <c r="Q165" s="31">
        <v>0.64233576642335766</v>
      </c>
      <c r="R165" s="46">
        <v>206</v>
      </c>
      <c r="S165" s="46">
        <v>58</v>
      </c>
      <c r="T165" s="30">
        <v>299</v>
      </c>
      <c r="U165" s="30">
        <v>133</v>
      </c>
      <c r="V165" s="30">
        <v>133</v>
      </c>
      <c r="W165" s="30">
        <v>0</v>
      </c>
      <c r="X165" s="30">
        <v>166</v>
      </c>
      <c r="Y165" s="30">
        <v>191</v>
      </c>
      <c r="Z165" s="30">
        <v>108</v>
      </c>
      <c r="AA165" s="31">
        <v>0.44481605351170567</v>
      </c>
      <c r="AB165" s="31">
        <v>0.6387959866220736</v>
      </c>
      <c r="AC165" s="30">
        <v>337</v>
      </c>
      <c r="AD165" s="30">
        <v>3</v>
      </c>
      <c r="AE165" s="30">
        <v>334</v>
      </c>
      <c r="AF165" s="31">
        <v>8.9020771513353119E-3</v>
      </c>
      <c r="AG165" s="30">
        <v>794</v>
      </c>
      <c r="AH165" s="30">
        <v>843</v>
      </c>
      <c r="AI165" s="30">
        <v>0</v>
      </c>
      <c r="AJ165" s="31">
        <v>1.0617128463476071</v>
      </c>
      <c r="AK165" s="30">
        <v>1841</v>
      </c>
      <c r="AL165" s="30">
        <v>1243</v>
      </c>
      <c r="AM165" s="30">
        <v>647</v>
      </c>
      <c r="AN165" s="47">
        <v>0.5</v>
      </c>
      <c r="AO165" s="9" t="s">
        <v>412</v>
      </c>
      <c r="AP165" s="48" t="s">
        <v>411</v>
      </c>
      <c r="AQ165" s="9" t="s">
        <v>412</v>
      </c>
      <c r="AR165" s="9" t="s">
        <v>407</v>
      </c>
    </row>
    <row r="166" spans="1:44" ht="12.75" customHeight="1" x14ac:dyDescent="0.15">
      <c r="A166" s="9" t="s">
        <v>341</v>
      </c>
      <c r="B166" s="9" t="s">
        <v>345</v>
      </c>
      <c r="C166" s="31">
        <v>0.625</v>
      </c>
      <c r="D166" s="45">
        <v>8</v>
      </c>
      <c r="E166" s="46">
        <v>2018</v>
      </c>
      <c r="F166" s="46">
        <v>2014</v>
      </c>
      <c r="G166" s="46" t="s">
        <v>403</v>
      </c>
      <c r="H166" s="9" t="s">
        <v>456</v>
      </c>
      <c r="I166" s="9" t="s">
        <v>457</v>
      </c>
      <c r="J166" s="9" t="s">
        <v>123</v>
      </c>
      <c r="K166" s="49" t="s">
        <v>345</v>
      </c>
      <c r="L166" s="30">
        <v>131</v>
      </c>
      <c r="M166" s="30">
        <v>0</v>
      </c>
      <c r="N166" s="30">
        <v>0</v>
      </c>
      <c r="O166" s="30">
        <v>0</v>
      </c>
      <c r="P166" s="30">
        <v>131</v>
      </c>
      <c r="Q166" s="31">
        <v>0</v>
      </c>
      <c r="R166" s="46">
        <v>66</v>
      </c>
      <c r="S166" s="46">
        <v>0</v>
      </c>
      <c r="T166" s="30">
        <v>91</v>
      </c>
      <c r="U166" s="30">
        <v>14</v>
      </c>
      <c r="V166" s="30">
        <v>0</v>
      </c>
      <c r="W166" s="30">
        <v>14</v>
      </c>
      <c r="X166" s="30">
        <v>77</v>
      </c>
      <c r="Y166" s="30">
        <v>14</v>
      </c>
      <c r="Z166" s="30">
        <v>77</v>
      </c>
      <c r="AA166" s="31">
        <v>0.15384615384615385</v>
      </c>
      <c r="AB166" s="31">
        <v>0.15384615384615385</v>
      </c>
      <c r="AC166" s="30">
        <v>126</v>
      </c>
      <c r="AD166" s="30">
        <v>0</v>
      </c>
      <c r="AE166" s="30">
        <v>126</v>
      </c>
      <c r="AF166" s="31">
        <v>0</v>
      </c>
      <c r="AG166" s="30">
        <v>331</v>
      </c>
      <c r="AH166" s="30">
        <v>344</v>
      </c>
      <c r="AI166" s="30">
        <v>0</v>
      </c>
      <c r="AJ166" s="31">
        <v>1.0392749244712991</v>
      </c>
      <c r="AK166" s="30">
        <v>679</v>
      </c>
      <c r="AL166" s="30">
        <v>358</v>
      </c>
      <c r="AM166" s="30">
        <v>334</v>
      </c>
      <c r="AN166" s="47">
        <v>0.5</v>
      </c>
      <c r="AO166" s="9" t="s">
        <v>407</v>
      </c>
      <c r="AP166" s="48" t="s">
        <v>411</v>
      </c>
      <c r="AQ166" s="9" t="s">
        <v>407</v>
      </c>
      <c r="AR166" s="9" t="s">
        <v>412</v>
      </c>
    </row>
    <row r="167" spans="1:44" ht="12.75" customHeight="1" x14ac:dyDescent="0.15">
      <c r="A167" s="9" t="s">
        <v>273</v>
      </c>
      <c r="B167" s="9" t="s">
        <v>283</v>
      </c>
      <c r="C167" s="31">
        <v>0.625</v>
      </c>
      <c r="D167" s="45">
        <v>8</v>
      </c>
      <c r="E167" s="46">
        <v>2018</v>
      </c>
      <c r="F167" s="46">
        <v>2014</v>
      </c>
      <c r="G167" s="46" t="s">
        <v>403</v>
      </c>
      <c r="H167" s="9" t="s">
        <v>404</v>
      </c>
      <c r="I167" s="9" t="s">
        <v>405</v>
      </c>
      <c r="J167" s="9" t="s">
        <v>144</v>
      </c>
      <c r="K167" s="49" t="s">
        <v>283</v>
      </c>
      <c r="L167" s="30">
        <v>164</v>
      </c>
      <c r="M167" s="30">
        <v>13</v>
      </c>
      <c r="N167" s="30">
        <v>13</v>
      </c>
      <c r="O167" s="30">
        <v>0</v>
      </c>
      <c r="P167" s="30">
        <v>151</v>
      </c>
      <c r="Q167" s="31">
        <v>7.926829268292683E-2</v>
      </c>
      <c r="R167" s="46">
        <v>82</v>
      </c>
      <c r="S167" s="46">
        <v>0</v>
      </c>
      <c r="T167" s="30">
        <v>120</v>
      </c>
      <c r="U167" s="30">
        <v>47</v>
      </c>
      <c r="V167" s="30">
        <v>47</v>
      </c>
      <c r="W167" s="30">
        <v>0</v>
      </c>
      <c r="X167" s="30">
        <v>73</v>
      </c>
      <c r="Y167" s="30">
        <v>47</v>
      </c>
      <c r="Z167" s="30">
        <v>73</v>
      </c>
      <c r="AA167" s="31">
        <v>0.39166666666666666</v>
      </c>
      <c r="AB167" s="31">
        <v>0.39166666666666666</v>
      </c>
      <c r="AC167" s="30">
        <v>135</v>
      </c>
      <c r="AD167" s="30">
        <v>79</v>
      </c>
      <c r="AE167" s="30">
        <v>56</v>
      </c>
      <c r="AF167" s="31">
        <v>0.58518518518518514</v>
      </c>
      <c r="AG167" s="30">
        <v>328</v>
      </c>
      <c r="AH167" s="30">
        <v>102</v>
      </c>
      <c r="AI167" s="30">
        <v>226</v>
      </c>
      <c r="AJ167" s="31">
        <v>0.31097560975609756</v>
      </c>
      <c r="AK167" s="30">
        <v>747</v>
      </c>
      <c r="AL167" s="30">
        <v>241</v>
      </c>
      <c r="AM167" s="30">
        <v>506</v>
      </c>
      <c r="AN167" s="47">
        <v>0.5</v>
      </c>
      <c r="AO167" s="9" t="s">
        <v>407</v>
      </c>
      <c r="AP167" s="48" t="s">
        <v>438</v>
      </c>
      <c r="AQ167" s="9" t="s">
        <v>407</v>
      </c>
      <c r="AR167" s="9" t="s">
        <v>407</v>
      </c>
    </row>
    <row r="168" spans="1:44" ht="12.75" customHeight="1" x14ac:dyDescent="0.15">
      <c r="A168" s="9" t="s">
        <v>168</v>
      </c>
      <c r="B168" s="9" t="s">
        <v>189</v>
      </c>
      <c r="C168" s="31">
        <v>0.625</v>
      </c>
      <c r="D168" s="45">
        <v>8</v>
      </c>
      <c r="E168" s="46">
        <v>2018</v>
      </c>
      <c r="F168" s="46">
        <v>2014</v>
      </c>
      <c r="G168" s="46" t="s">
        <v>403</v>
      </c>
      <c r="H168" s="9" t="s">
        <v>404</v>
      </c>
      <c r="I168" s="9" t="s">
        <v>405</v>
      </c>
      <c r="J168" s="9" t="s">
        <v>144</v>
      </c>
      <c r="K168" s="49" t="s">
        <v>189</v>
      </c>
      <c r="L168" s="30">
        <v>98</v>
      </c>
      <c r="M168" s="30">
        <v>0</v>
      </c>
      <c r="N168" s="30">
        <v>0</v>
      </c>
      <c r="O168" s="30">
        <v>0</v>
      </c>
      <c r="P168" s="30">
        <v>98</v>
      </c>
      <c r="Q168" s="31">
        <v>0</v>
      </c>
      <c r="R168" s="46">
        <v>49</v>
      </c>
      <c r="S168" s="46">
        <v>0</v>
      </c>
      <c r="T168" s="30">
        <v>60</v>
      </c>
      <c r="U168" s="30">
        <v>0</v>
      </c>
      <c r="V168" s="30">
        <v>0</v>
      </c>
      <c r="W168" s="30">
        <v>0</v>
      </c>
      <c r="X168" s="30">
        <v>60</v>
      </c>
      <c r="Y168" s="30">
        <v>0</v>
      </c>
      <c r="Z168" s="30">
        <v>60</v>
      </c>
      <c r="AA168" s="31">
        <v>0</v>
      </c>
      <c r="AB168" s="31">
        <v>0</v>
      </c>
      <c r="AC168" s="30">
        <v>66</v>
      </c>
      <c r="AD168" s="30">
        <v>54</v>
      </c>
      <c r="AE168" s="30">
        <v>12</v>
      </c>
      <c r="AF168" s="31">
        <v>0.81818181818181823</v>
      </c>
      <c r="AG168" s="30">
        <v>173</v>
      </c>
      <c r="AH168" s="30">
        <v>305</v>
      </c>
      <c r="AI168" s="30">
        <v>0</v>
      </c>
      <c r="AJ168" s="31">
        <v>1.7630057803468209</v>
      </c>
      <c r="AK168" s="30">
        <v>397</v>
      </c>
      <c r="AL168" s="30">
        <v>359</v>
      </c>
      <c r="AM168" s="30">
        <v>170</v>
      </c>
      <c r="AN168" s="47">
        <v>0.5</v>
      </c>
      <c r="AO168" s="9" t="s">
        <v>407</v>
      </c>
      <c r="AP168" s="48" t="s">
        <v>411</v>
      </c>
      <c r="AQ168" s="9" t="s">
        <v>407</v>
      </c>
      <c r="AR168" s="9" t="s">
        <v>412</v>
      </c>
    </row>
    <row r="169" spans="1:44" ht="12.75" customHeight="1" x14ac:dyDescent="0.15">
      <c r="A169" s="9" t="s">
        <v>505</v>
      </c>
      <c r="B169" s="9" t="s">
        <v>524</v>
      </c>
      <c r="C169" s="31">
        <v>0.5</v>
      </c>
      <c r="D169" s="45">
        <v>8</v>
      </c>
      <c r="E169" s="46">
        <v>2019</v>
      </c>
      <c r="F169" s="46">
        <v>2015</v>
      </c>
      <c r="G169" s="46">
        <v>2022</v>
      </c>
      <c r="H169" s="9" t="s">
        <v>413</v>
      </c>
      <c r="I169" s="9" t="s">
        <v>414</v>
      </c>
      <c r="J169" s="9" t="s">
        <v>67</v>
      </c>
      <c r="K169" s="49" t="s">
        <v>524</v>
      </c>
      <c r="L169" s="30">
        <v>236</v>
      </c>
      <c r="M169" s="30">
        <v>63</v>
      </c>
      <c r="N169" s="30">
        <v>63</v>
      </c>
      <c r="O169" s="30">
        <v>0</v>
      </c>
      <c r="P169" s="30">
        <v>173</v>
      </c>
      <c r="Q169" s="31">
        <v>0.26694915254237289</v>
      </c>
      <c r="R169" s="46">
        <v>118</v>
      </c>
      <c r="S169" s="46">
        <v>0</v>
      </c>
      <c r="T169" s="30">
        <v>160</v>
      </c>
      <c r="U169" s="30">
        <v>487</v>
      </c>
      <c r="V169" s="30">
        <v>487</v>
      </c>
      <c r="W169" s="30">
        <v>0</v>
      </c>
      <c r="X169" s="30">
        <v>0</v>
      </c>
      <c r="Y169" s="30">
        <v>487</v>
      </c>
      <c r="Z169" s="30">
        <v>0</v>
      </c>
      <c r="AA169" s="31">
        <v>3.0437500000000002</v>
      </c>
      <c r="AB169" s="31">
        <v>3.0437500000000002</v>
      </c>
      <c r="AC169" s="30">
        <v>217</v>
      </c>
      <c r="AD169" s="30">
        <v>14</v>
      </c>
      <c r="AE169" s="30">
        <v>203</v>
      </c>
      <c r="AF169" s="31">
        <v>6.4516129032258063E-2</v>
      </c>
      <c r="AG169" s="30">
        <v>475</v>
      </c>
      <c r="AH169" s="30">
        <v>971</v>
      </c>
      <c r="AI169" s="30">
        <v>0</v>
      </c>
      <c r="AJ169" s="31">
        <v>2.0442105263157893</v>
      </c>
      <c r="AK169" s="30">
        <v>1088</v>
      </c>
      <c r="AL169" s="30">
        <v>1535</v>
      </c>
      <c r="AM169" s="30">
        <v>376</v>
      </c>
      <c r="AN169" s="47">
        <v>0.5</v>
      </c>
      <c r="AO169" s="9" t="s">
        <v>407</v>
      </c>
      <c r="AP169" s="48" t="s">
        <v>411</v>
      </c>
      <c r="AQ169" s="9" t="s">
        <v>407</v>
      </c>
      <c r="AR169" s="9" t="s">
        <v>412</v>
      </c>
    </row>
    <row r="170" spans="1:44" ht="12.75" customHeight="1" x14ac:dyDescent="0.15">
      <c r="A170" s="9" t="s">
        <v>168</v>
      </c>
      <c r="B170" s="9" t="s">
        <v>190</v>
      </c>
      <c r="C170" s="31">
        <v>0.625</v>
      </c>
      <c r="D170" s="45">
        <v>8</v>
      </c>
      <c r="E170" s="46">
        <v>2018</v>
      </c>
      <c r="F170" s="46">
        <v>2014</v>
      </c>
      <c r="G170" s="46" t="s">
        <v>403</v>
      </c>
      <c r="H170" s="9" t="s">
        <v>404</v>
      </c>
      <c r="I170" s="9" t="s">
        <v>405</v>
      </c>
      <c r="J170" s="9" t="s">
        <v>144</v>
      </c>
      <c r="K170" s="49" t="s">
        <v>190</v>
      </c>
      <c r="L170" s="30">
        <v>508</v>
      </c>
      <c r="M170" s="30">
        <v>88</v>
      </c>
      <c r="N170" s="30">
        <v>88</v>
      </c>
      <c r="O170" s="30">
        <v>0</v>
      </c>
      <c r="P170" s="30">
        <v>420</v>
      </c>
      <c r="Q170" s="31">
        <v>0.17322834645669291</v>
      </c>
      <c r="R170" s="46">
        <v>254</v>
      </c>
      <c r="S170" s="46">
        <v>0</v>
      </c>
      <c r="T170" s="30">
        <v>310</v>
      </c>
      <c r="U170" s="30">
        <v>97</v>
      </c>
      <c r="V170" s="30">
        <v>97</v>
      </c>
      <c r="W170" s="30">
        <v>0</v>
      </c>
      <c r="X170" s="30">
        <v>213</v>
      </c>
      <c r="Y170" s="30">
        <v>97</v>
      </c>
      <c r="Z170" s="30">
        <v>213</v>
      </c>
      <c r="AA170" s="31">
        <v>0.31290322580645163</v>
      </c>
      <c r="AB170" s="31">
        <v>0.31290322580645163</v>
      </c>
      <c r="AC170" s="30">
        <v>337</v>
      </c>
      <c r="AD170" s="30">
        <v>1</v>
      </c>
      <c r="AE170" s="30">
        <v>336</v>
      </c>
      <c r="AF170" s="31">
        <v>2.967359050445104E-3</v>
      </c>
      <c r="AG170" s="30">
        <v>862</v>
      </c>
      <c r="AH170" s="30">
        <v>3105</v>
      </c>
      <c r="AI170" s="30">
        <v>0</v>
      </c>
      <c r="AJ170" s="31">
        <v>3.6020881670533642</v>
      </c>
      <c r="AK170" s="30">
        <v>2017</v>
      </c>
      <c r="AL170" s="30">
        <v>3291</v>
      </c>
      <c r="AM170" s="30">
        <v>969</v>
      </c>
      <c r="AN170" s="47">
        <v>0.5</v>
      </c>
      <c r="AO170" s="9" t="s">
        <v>407</v>
      </c>
      <c r="AP170" s="48" t="s">
        <v>438</v>
      </c>
      <c r="AQ170" s="9" t="s">
        <v>407</v>
      </c>
      <c r="AR170" s="9" t="s">
        <v>412</v>
      </c>
    </row>
    <row r="171" spans="1:44" ht="12.75" customHeight="1" x14ac:dyDescent="0.15">
      <c r="A171" s="9" t="s">
        <v>168</v>
      </c>
      <c r="B171" s="9" t="s">
        <v>191</v>
      </c>
      <c r="C171" s="31">
        <v>0.625</v>
      </c>
      <c r="D171" s="45">
        <v>8</v>
      </c>
      <c r="E171" s="46">
        <v>2018</v>
      </c>
      <c r="F171" s="46">
        <v>2014</v>
      </c>
      <c r="G171" s="46" t="s">
        <v>403</v>
      </c>
      <c r="H171" s="9" t="s">
        <v>404</v>
      </c>
      <c r="I171" s="9" t="s">
        <v>405</v>
      </c>
      <c r="J171" s="9" t="s">
        <v>144</v>
      </c>
      <c r="K171" s="49" t="s">
        <v>191</v>
      </c>
      <c r="L171" s="30">
        <v>171</v>
      </c>
      <c r="M171" s="30">
        <v>0</v>
      </c>
      <c r="N171" s="30">
        <v>0</v>
      </c>
      <c r="O171" s="30">
        <v>0</v>
      </c>
      <c r="P171" s="30">
        <v>171</v>
      </c>
      <c r="Q171" s="31">
        <v>0</v>
      </c>
      <c r="R171" s="46">
        <v>86</v>
      </c>
      <c r="S171" s="46">
        <v>0</v>
      </c>
      <c r="T171" s="30">
        <v>100</v>
      </c>
      <c r="U171" s="30">
        <v>0</v>
      </c>
      <c r="V171" s="30">
        <v>0</v>
      </c>
      <c r="W171" s="30">
        <v>0</v>
      </c>
      <c r="X171" s="30">
        <v>100</v>
      </c>
      <c r="Y171" s="30">
        <v>0</v>
      </c>
      <c r="Z171" s="30">
        <v>100</v>
      </c>
      <c r="AA171" s="31">
        <v>0</v>
      </c>
      <c r="AB171" s="31">
        <v>0</v>
      </c>
      <c r="AC171" s="30">
        <v>108</v>
      </c>
      <c r="AD171" s="30">
        <v>0</v>
      </c>
      <c r="AE171" s="30">
        <v>108</v>
      </c>
      <c r="AF171" s="31">
        <v>0</v>
      </c>
      <c r="AG171" s="30">
        <v>267</v>
      </c>
      <c r="AH171" s="30">
        <v>534</v>
      </c>
      <c r="AI171" s="30">
        <v>0</v>
      </c>
      <c r="AJ171" s="31">
        <v>2</v>
      </c>
      <c r="AK171" s="30">
        <v>646</v>
      </c>
      <c r="AL171" s="30">
        <v>534</v>
      </c>
      <c r="AM171" s="30">
        <v>379</v>
      </c>
      <c r="AN171" s="47">
        <v>0.5</v>
      </c>
      <c r="AO171" s="9" t="s">
        <v>407</v>
      </c>
      <c r="AP171" s="48" t="s">
        <v>411</v>
      </c>
      <c r="AQ171" s="9" t="s">
        <v>407</v>
      </c>
      <c r="AR171" s="9" t="s">
        <v>412</v>
      </c>
    </row>
    <row r="172" spans="1:44" ht="12.75" customHeight="1" x14ac:dyDescent="0.15">
      <c r="A172" s="9" t="s">
        <v>136</v>
      </c>
      <c r="B172" s="9" t="s">
        <v>603</v>
      </c>
      <c r="C172" s="31">
        <v>1</v>
      </c>
      <c r="D172" s="45">
        <v>5</v>
      </c>
      <c r="E172" s="46">
        <v>2017</v>
      </c>
      <c r="F172" s="46">
        <v>2014</v>
      </c>
      <c r="G172" s="46">
        <v>2018</v>
      </c>
      <c r="H172" s="9" t="s">
        <v>422</v>
      </c>
      <c r="I172" s="9" t="s">
        <v>423</v>
      </c>
      <c r="J172" s="9" t="s">
        <v>83</v>
      </c>
      <c r="K172" s="49" t="s">
        <v>603</v>
      </c>
      <c r="L172" s="30">
        <v>25</v>
      </c>
      <c r="M172" s="30">
        <v>10</v>
      </c>
      <c r="N172" s="30">
        <v>6</v>
      </c>
      <c r="O172" s="30">
        <v>4</v>
      </c>
      <c r="P172" s="30">
        <v>15</v>
      </c>
      <c r="Q172" s="31">
        <v>0.4</v>
      </c>
      <c r="R172" s="46">
        <v>25</v>
      </c>
      <c r="S172" s="46">
        <v>0</v>
      </c>
      <c r="T172" s="30">
        <v>19</v>
      </c>
      <c r="U172" s="30">
        <v>10</v>
      </c>
      <c r="V172" s="30">
        <v>2</v>
      </c>
      <c r="W172" s="30">
        <v>8</v>
      </c>
      <c r="X172" s="30">
        <v>9</v>
      </c>
      <c r="Y172" s="30">
        <v>10</v>
      </c>
      <c r="Z172" s="30">
        <v>9</v>
      </c>
      <c r="AA172" s="31">
        <v>0.52631578947368418</v>
      </c>
      <c r="AB172" s="31">
        <v>0.52631578947368418</v>
      </c>
      <c r="AC172" s="30">
        <v>25</v>
      </c>
      <c r="AD172" s="30">
        <v>9</v>
      </c>
      <c r="AE172" s="30">
        <v>16</v>
      </c>
      <c r="AF172" s="31">
        <v>0.36</v>
      </c>
      <c r="AG172" s="30">
        <v>48</v>
      </c>
      <c r="AH172" s="30">
        <v>30</v>
      </c>
      <c r="AI172" s="30">
        <v>18</v>
      </c>
      <c r="AJ172" s="31">
        <v>0.625</v>
      </c>
      <c r="AK172" s="30">
        <v>117</v>
      </c>
      <c r="AL172" s="30">
        <v>59</v>
      </c>
      <c r="AM172" s="30">
        <v>58</v>
      </c>
      <c r="AN172" s="47">
        <v>1</v>
      </c>
      <c r="AO172" s="9" t="s">
        <v>407</v>
      </c>
      <c r="AP172" s="48" t="s">
        <v>408</v>
      </c>
      <c r="AQ172" s="9" t="s">
        <v>407</v>
      </c>
      <c r="AR172" s="9" t="s">
        <v>407</v>
      </c>
    </row>
    <row r="173" spans="1:44" ht="12.75" customHeight="1" x14ac:dyDescent="0.15">
      <c r="A173" s="9" t="s">
        <v>488</v>
      </c>
      <c r="B173" s="9" t="s">
        <v>516</v>
      </c>
      <c r="C173" s="31">
        <v>0.5</v>
      </c>
      <c r="D173" s="45">
        <v>8</v>
      </c>
      <c r="E173" s="46">
        <v>2019</v>
      </c>
      <c r="F173" s="46">
        <v>2015</v>
      </c>
      <c r="G173" s="46">
        <v>2022</v>
      </c>
      <c r="H173" s="9" t="s">
        <v>490</v>
      </c>
      <c r="I173" s="9" t="s">
        <v>491</v>
      </c>
      <c r="J173" s="9" t="s">
        <v>492</v>
      </c>
      <c r="K173" s="49" t="s">
        <v>516</v>
      </c>
      <c r="L173" s="30">
        <v>235</v>
      </c>
      <c r="M173" s="30">
        <v>0</v>
      </c>
      <c r="N173" s="30">
        <v>0</v>
      </c>
      <c r="O173" s="30">
        <v>0</v>
      </c>
      <c r="P173" s="30">
        <v>235</v>
      </c>
      <c r="Q173" s="31">
        <v>0</v>
      </c>
      <c r="R173" s="46">
        <v>118</v>
      </c>
      <c r="S173" s="46">
        <v>0</v>
      </c>
      <c r="T173" s="30">
        <v>157</v>
      </c>
      <c r="U173" s="30">
        <v>69</v>
      </c>
      <c r="V173" s="30">
        <v>69</v>
      </c>
      <c r="W173" s="30">
        <v>0</v>
      </c>
      <c r="X173" s="30">
        <v>88</v>
      </c>
      <c r="Y173" s="30">
        <v>69</v>
      </c>
      <c r="Z173" s="30">
        <v>88</v>
      </c>
      <c r="AA173" s="31">
        <v>0.43949044585987262</v>
      </c>
      <c r="AB173" s="31">
        <v>0.43949044585987262</v>
      </c>
      <c r="AC173" s="30">
        <v>174</v>
      </c>
      <c r="AD173" s="30">
        <v>5</v>
      </c>
      <c r="AE173" s="30">
        <v>169</v>
      </c>
      <c r="AF173" s="31">
        <v>2.8735632183908046E-2</v>
      </c>
      <c r="AG173" s="30">
        <v>413</v>
      </c>
      <c r="AH173" s="30">
        <v>564</v>
      </c>
      <c r="AI173" s="30">
        <v>0</v>
      </c>
      <c r="AJ173" s="31">
        <v>1.3656174334140436</v>
      </c>
      <c r="AK173" s="30">
        <v>979</v>
      </c>
      <c r="AL173" s="30">
        <v>638</v>
      </c>
      <c r="AM173" s="30">
        <v>492</v>
      </c>
      <c r="AN173" s="47">
        <v>0.5</v>
      </c>
      <c r="AO173" s="9" t="s">
        <v>407</v>
      </c>
      <c r="AP173" s="48" t="s">
        <v>411</v>
      </c>
      <c r="AQ173" s="9" t="s">
        <v>407</v>
      </c>
      <c r="AR173" s="9" t="s">
        <v>412</v>
      </c>
    </row>
    <row r="174" spans="1:44" ht="12.75" customHeight="1" x14ac:dyDescent="0.15">
      <c r="A174" s="9" t="s">
        <v>257</v>
      </c>
      <c r="B174" s="9" t="s">
        <v>606</v>
      </c>
      <c r="C174" s="31">
        <v>0.375</v>
      </c>
      <c r="D174" s="45">
        <v>8</v>
      </c>
      <c r="E174" s="46">
        <v>2020</v>
      </c>
      <c r="F174" s="46">
        <v>2016</v>
      </c>
      <c r="G174" s="46" t="s">
        <v>444</v>
      </c>
      <c r="H174" s="9" t="s">
        <v>445</v>
      </c>
      <c r="I174" s="9" t="s">
        <v>446</v>
      </c>
      <c r="J174" s="9" t="s">
        <v>128</v>
      </c>
      <c r="K174" s="49" t="s">
        <v>606</v>
      </c>
      <c r="L174" s="30">
        <v>71</v>
      </c>
      <c r="M174" s="30">
        <v>0</v>
      </c>
      <c r="N174" s="30">
        <v>0</v>
      </c>
      <c r="O174" s="30">
        <v>0</v>
      </c>
      <c r="P174" s="30">
        <v>71</v>
      </c>
      <c r="Q174" s="31">
        <v>0</v>
      </c>
      <c r="R174" s="46">
        <v>27</v>
      </c>
      <c r="S174" s="46">
        <v>0</v>
      </c>
      <c r="T174" s="30">
        <v>46</v>
      </c>
      <c r="U174" s="30">
        <v>0</v>
      </c>
      <c r="V174" s="30">
        <v>0</v>
      </c>
      <c r="W174" s="30">
        <v>0</v>
      </c>
      <c r="X174" s="30">
        <v>46</v>
      </c>
      <c r="Y174" s="30">
        <v>0</v>
      </c>
      <c r="Z174" s="30">
        <v>46</v>
      </c>
      <c r="AA174" s="31">
        <v>0</v>
      </c>
      <c r="AB174" s="31">
        <v>0</v>
      </c>
      <c r="AC174" s="30">
        <v>53</v>
      </c>
      <c r="AD174" s="30">
        <v>0</v>
      </c>
      <c r="AE174" s="30">
        <v>53</v>
      </c>
      <c r="AF174" s="31">
        <v>0</v>
      </c>
      <c r="AG174" s="30">
        <v>123</v>
      </c>
      <c r="AH174" s="30">
        <v>0</v>
      </c>
      <c r="AI174" s="30">
        <v>123</v>
      </c>
      <c r="AJ174" s="31">
        <v>0</v>
      </c>
      <c r="AK174" s="30">
        <v>293</v>
      </c>
      <c r="AL174" s="30">
        <v>0</v>
      </c>
      <c r="AM174" s="30">
        <v>293</v>
      </c>
      <c r="AN174" s="47">
        <v>0.375</v>
      </c>
      <c r="AO174" s="9" t="s">
        <v>407</v>
      </c>
      <c r="AP174" s="48" t="s">
        <v>411</v>
      </c>
      <c r="AQ174" s="9" t="s">
        <v>407</v>
      </c>
      <c r="AR174" s="9" t="s">
        <v>407</v>
      </c>
    </row>
    <row r="175" spans="1:44" ht="12.75" customHeight="1" x14ac:dyDescent="0.15">
      <c r="A175" s="9" t="s">
        <v>352</v>
      </c>
      <c r="B175" s="9" t="s">
        <v>360</v>
      </c>
      <c r="C175" s="31">
        <v>0.625</v>
      </c>
      <c r="D175" s="45">
        <v>8</v>
      </c>
      <c r="E175" s="46">
        <v>2018</v>
      </c>
      <c r="F175" s="46">
        <v>2014</v>
      </c>
      <c r="G175" s="46" t="s">
        <v>403</v>
      </c>
      <c r="H175" s="9" t="s">
        <v>404</v>
      </c>
      <c r="I175" s="9" t="s">
        <v>405</v>
      </c>
      <c r="J175" s="9" t="s">
        <v>144</v>
      </c>
      <c r="K175" s="49" t="s">
        <v>360</v>
      </c>
      <c r="L175" s="30">
        <v>28</v>
      </c>
      <c r="M175" s="30">
        <v>1</v>
      </c>
      <c r="N175" s="30">
        <v>1</v>
      </c>
      <c r="O175" s="30">
        <v>0</v>
      </c>
      <c r="P175" s="30">
        <v>27</v>
      </c>
      <c r="Q175" s="31">
        <v>3.5714285714285712E-2</v>
      </c>
      <c r="R175" s="46">
        <v>14</v>
      </c>
      <c r="S175" s="46">
        <v>0</v>
      </c>
      <c r="T175" s="30">
        <v>19</v>
      </c>
      <c r="U175" s="30">
        <v>1</v>
      </c>
      <c r="V175" s="30">
        <v>1</v>
      </c>
      <c r="W175" s="30">
        <v>0</v>
      </c>
      <c r="X175" s="30">
        <v>18</v>
      </c>
      <c r="Y175" s="30">
        <v>1</v>
      </c>
      <c r="Z175" s="30">
        <v>18</v>
      </c>
      <c r="AA175" s="31">
        <v>5.2631578947368418E-2</v>
      </c>
      <c r="AB175" s="31">
        <v>5.2631578947368418E-2</v>
      </c>
      <c r="AC175" s="30">
        <v>22</v>
      </c>
      <c r="AD175" s="30">
        <v>16</v>
      </c>
      <c r="AE175" s="30">
        <v>6</v>
      </c>
      <c r="AF175" s="31">
        <v>0.72727272727272729</v>
      </c>
      <c r="AG175" s="30">
        <v>49</v>
      </c>
      <c r="AH175" s="30">
        <v>38</v>
      </c>
      <c r="AI175" s="30">
        <v>11</v>
      </c>
      <c r="AJ175" s="31">
        <v>0.77551020408163263</v>
      </c>
      <c r="AK175" s="30">
        <v>118</v>
      </c>
      <c r="AL175" s="30">
        <v>56</v>
      </c>
      <c r="AM175" s="30">
        <v>62</v>
      </c>
      <c r="AN175" s="47">
        <v>0.5</v>
      </c>
      <c r="AO175" s="9" t="s">
        <v>407</v>
      </c>
      <c r="AP175" s="48" t="s">
        <v>411</v>
      </c>
      <c r="AQ175" s="9" t="s">
        <v>407</v>
      </c>
      <c r="AR175" s="9" t="s">
        <v>412</v>
      </c>
    </row>
    <row r="176" spans="1:44" ht="12.75" customHeight="1" x14ac:dyDescent="0.15">
      <c r="A176" s="9" t="s">
        <v>269</v>
      </c>
      <c r="B176" s="9" t="s">
        <v>270</v>
      </c>
      <c r="C176" s="31">
        <v>1</v>
      </c>
      <c r="D176" s="45">
        <v>5</v>
      </c>
      <c r="E176" s="46">
        <v>2017</v>
      </c>
      <c r="F176" s="46">
        <v>2014</v>
      </c>
      <c r="G176" s="46">
        <v>2018</v>
      </c>
      <c r="H176" s="9" t="s">
        <v>422</v>
      </c>
      <c r="I176" s="9" t="s">
        <v>423</v>
      </c>
      <c r="J176" s="9" t="s">
        <v>83</v>
      </c>
      <c r="K176" s="49" t="s">
        <v>270</v>
      </c>
      <c r="L176" s="30">
        <v>122</v>
      </c>
      <c r="M176" s="30">
        <v>15</v>
      </c>
      <c r="N176" s="30">
        <v>15</v>
      </c>
      <c r="O176" s="30">
        <v>0</v>
      </c>
      <c r="P176" s="30">
        <v>107</v>
      </c>
      <c r="Q176" s="31">
        <v>0.12295081967213115</v>
      </c>
      <c r="R176" s="46">
        <v>122</v>
      </c>
      <c r="S176" s="46">
        <v>0</v>
      </c>
      <c r="T176" s="30">
        <v>88</v>
      </c>
      <c r="U176" s="30">
        <v>79</v>
      </c>
      <c r="V176" s="30">
        <v>72</v>
      </c>
      <c r="W176" s="30">
        <v>7</v>
      </c>
      <c r="X176" s="30">
        <v>9</v>
      </c>
      <c r="Y176" s="30">
        <v>79</v>
      </c>
      <c r="Z176" s="30">
        <v>9</v>
      </c>
      <c r="AA176" s="31">
        <v>0.89772727272727271</v>
      </c>
      <c r="AB176" s="31">
        <v>0.89772727272727271</v>
      </c>
      <c r="AC176" s="30">
        <v>100</v>
      </c>
      <c r="AD176" s="30">
        <v>2</v>
      </c>
      <c r="AE176" s="30">
        <v>98</v>
      </c>
      <c r="AF176" s="31">
        <v>0.02</v>
      </c>
      <c r="AG176" s="30">
        <v>220</v>
      </c>
      <c r="AH176" s="30">
        <v>49</v>
      </c>
      <c r="AI176" s="30">
        <v>171</v>
      </c>
      <c r="AJ176" s="31">
        <v>0.22272727272727272</v>
      </c>
      <c r="AK176" s="30">
        <v>530</v>
      </c>
      <c r="AL176" s="30">
        <v>145</v>
      </c>
      <c r="AM176" s="30">
        <v>385</v>
      </c>
      <c r="AN176" s="47">
        <v>1</v>
      </c>
      <c r="AO176" s="9" t="s">
        <v>407</v>
      </c>
      <c r="AP176" s="48" t="s">
        <v>411</v>
      </c>
      <c r="AQ176" s="9" t="s">
        <v>407</v>
      </c>
      <c r="AR176" s="9" t="s">
        <v>407</v>
      </c>
    </row>
    <row r="177" spans="1:44" ht="12.75" customHeight="1" x14ac:dyDescent="0.15">
      <c r="A177" s="9" t="s">
        <v>257</v>
      </c>
      <c r="B177" s="9" t="s">
        <v>609</v>
      </c>
      <c r="C177" s="31">
        <v>0.375</v>
      </c>
      <c r="D177" s="45">
        <v>8</v>
      </c>
      <c r="E177" s="46">
        <v>2020</v>
      </c>
      <c r="F177" s="46">
        <v>2016</v>
      </c>
      <c r="G177" s="46" t="s">
        <v>444</v>
      </c>
      <c r="H177" s="9" t="s">
        <v>445</v>
      </c>
      <c r="I177" s="9" t="s">
        <v>446</v>
      </c>
      <c r="J177" s="9" t="s">
        <v>128</v>
      </c>
      <c r="K177" s="49" t="s">
        <v>609</v>
      </c>
      <c r="L177" s="30">
        <v>87</v>
      </c>
      <c r="M177" s="30">
        <v>0</v>
      </c>
      <c r="N177" s="30">
        <v>0</v>
      </c>
      <c r="O177" s="30">
        <v>0</v>
      </c>
      <c r="P177" s="30">
        <v>87</v>
      </c>
      <c r="Q177" s="31">
        <v>0</v>
      </c>
      <c r="R177" s="46">
        <v>33</v>
      </c>
      <c r="S177" s="46">
        <v>0</v>
      </c>
      <c r="T177" s="30">
        <v>57</v>
      </c>
      <c r="U177" s="30">
        <v>0</v>
      </c>
      <c r="V177" s="30">
        <v>0</v>
      </c>
      <c r="W177" s="30">
        <v>0</v>
      </c>
      <c r="X177" s="30">
        <v>57</v>
      </c>
      <c r="Y177" s="30">
        <v>0</v>
      </c>
      <c r="Z177" s="30">
        <v>57</v>
      </c>
      <c r="AA177" s="31">
        <v>0</v>
      </c>
      <c r="AB177" s="31">
        <v>0</v>
      </c>
      <c r="AC177" s="30">
        <v>66</v>
      </c>
      <c r="AD177" s="30">
        <v>1</v>
      </c>
      <c r="AE177" s="30">
        <v>65</v>
      </c>
      <c r="AF177" s="31">
        <v>1.5151515151515152E-2</v>
      </c>
      <c r="AG177" s="30">
        <v>153</v>
      </c>
      <c r="AH177" s="30">
        <v>1</v>
      </c>
      <c r="AI177" s="30">
        <v>152</v>
      </c>
      <c r="AJ177" s="31">
        <v>6.5359477124183009E-3</v>
      </c>
      <c r="AK177" s="30">
        <v>363</v>
      </c>
      <c r="AL177" s="30">
        <v>2</v>
      </c>
      <c r="AM177" s="30">
        <v>361</v>
      </c>
      <c r="AN177" s="47">
        <v>0.375</v>
      </c>
      <c r="AO177" s="9" t="s">
        <v>407</v>
      </c>
      <c r="AP177" s="48" t="s">
        <v>411</v>
      </c>
      <c r="AQ177" s="9" t="s">
        <v>407</v>
      </c>
      <c r="AR177" s="9" t="s">
        <v>407</v>
      </c>
    </row>
    <row r="178" spans="1:44" ht="12.75" customHeight="1" x14ac:dyDescent="0.15">
      <c r="A178" s="9" t="s">
        <v>88</v>
      </c>
      <c r="B178" s="9" t="s">
        <v>611</v>
      </c>
      <c r="C178" s="31">
        <v>0.625</v>
      </c>
      <c r="D178" s="45">
        <v>8</v>
      </c>
      <c r="E178" s="46">
        <v>2018</v>
      </c>
      <c r="F178" s="46">
        <v>2014</v>
      </c>
      <c r="G178" s="46">
        <v>2021</v>
      </c>
      <c r="H178" s="9" t="s">
        <v>476</v>
      </c>
      <c r="I178" s="9" t="s">
        <v>477</v>
      </c>
      <c r="J178" s="9" t="s">
        <v>89</v>
      </c>
      <c r="K178" s="49" t="s">
        <v>611</v>
      </c>
      <c r="L178" s="30">
        <v>231</v>
      </c>
      <c r="M178" s="30">
        <v>0</v>
      </c>
      <c r="N178" s="30">
        <v>0</v>
      </c>
      <c r="O178" s="30">
        <v>0</v>
      </c>
      <c r="P178" s="30">
        <v>231</v>
      </c>
      <c r="Q178" s="31">
        <v>0</v>
      </c>
      <c r="R178" s="46">
        <v>116</v>
      </c>
      <c r="S178" s="46">
        <v>0</v>
      </c>
      <c r="T178" s="30">
        <v>118</v>
      </c>
      <c r="U178" s="30">
        <v>0</v>
      </c>
      <c r="V178" s="30">
        <v>0</v>
      </c>
      <c r="W178" s="30">
        <v>0</v>
      </c>
      <c r="X178" s="30">
        <v>118</v>
      </c>
      <c r="Y178" s="30">
        <v>0</v>
      </c>
      <c r="Z178" s="30">
        <v>118</v>
      </c>
      <c r="AA178" s="31">
        <v>0</v>
      </c>
      <c r="AB178" s="31">
        <v>0</v>
      </c>
      <c r="AC178" s="30">
        <v>99</v>
      </c>
      <c r="AD178" s="30">
        <v>0</v>
      </c>
      <c r="AE178" s="30">
        <v>99</v>
      </c>
      <c r="AF178" s="31">
        <v>0</v>
      </c>
      <c r="AG178" s="30">
        <v>321</v>
      </c>
      <c r="AH178" s="30">
        <v>46</v>
      </c>
      <c r="AI178" s="30">
        <v>275</v>
      </c>
      <c r="AJ178" s="31">
        <v>0.14330218068535824</v>
      </c>
      <c r="AK178" s="30">
        <v>769</v>
      </c>
      <c r="AL178" s="30">
        <v>46</v>
      </c>
      <c r="AM178" s="30">
        <v>723</v>
      </c>
      <c r="AN178" s="47">
        <v>0.5</v>
      </c>
      <c r="AO178" s="9" t="s">
        <v>407</v>
      </c>
      <c r="AP178" s="48" t="s">
        <v>411</v>
      </c>
      <c r="AQ178" s="9" t="s">
        <v>407</v>
      </c>
      <c r="AR178" s="9" t="s">
        <v>407</v>
      </c>
    </row>
    <row r="179" spans="1:44" ht="12.75" customHeight="1" x14ac:dyDescent="0.15">
      <c r="A179" s="9" t="s">
        <v>441</v>
      </c>
      <c r="B179" s="9" t="s">
        <v>468</v>
      </c>
      <c r="C179" s="31">
        <v>1</v>
      </c>
      <c r="D179" s="45">
        <v>5</v>
      </c>
      <c r="E179" s="46">
        <v>2017</v>
      </c>
      <c r="F179" s="46">
        <v>2014</v>
      </c>
      <c r="G179" s="46">
        <v>2018</v>
      </c>
      <c r="H179" s="9" t="s">
        <v>422</v>
      </c>
      <c r="I179" s="9" t="s">
        <v>423</v>
      </c>
      <c r="J179" s="9" t="s">
        <v>83</v>
      </c>
      <c r="K179" s="49" t="s">
        <v>468</v>
      </c>
      <c r="L179" s="30">
        <v>41</v>
      </c>
      <c r="M179" s="30">
        <v>0</v>
      </c>
      <c r="N179" s="30">
        <v>0</v>
      </c>
      <c r="O179" s="30">
        <v>0</v>
      </c>
      <c r="P179" s="30">
        <v>41</v>
      </c>
      <c r="Q179" s="31">
        <v>0</v>
      </c>
      <c r="R179" s="46">
        <v>41</v>
      </c>
      <c r="S179" s="46">
        <v>0</v>
      </c>
      <c r="T179" s="30">
        <v>26</v>
      </c>
      <c r="U179" s="30">
        <v>9</v>
      </c>
      <c r="V179" s="30">
        <v>9</v>
      </c>
      <c r="W179" s="30">
        <v>0</v>
      </c>
      <c r="X179" s="30">
        <v>17</v>
      </c>
      <c r="Y179" s="30">
        <v>9</v>
      </c>
      <c r="Z179" s="30">
        <v>17</v>
      </c>
      <c r="AA179" s="31">
        <v>0.34615384615384615</v>
      </c>
      <c r="AB179" s="31">
        <v>0.34615384615384615</v>
      </c>
      <c r="AC179" s="30">
        <v>29</v>
      </c>
      <c r="AD179" s="30">
        <v>0</v>
      </c>
      <c r="AE179" s="30">
        <v>29</v>
      </c>
      <c r="AF179" s="31">
        <v>0</v>
      </c>
      <c r="AG179" s="30">
        <v>69</v>
      </c>
      <c r="AH179" s="30">
        <v>105</v>
      </c>
      <c r="AI179" s="30">
        <v>0</v>
      </c>
      <c r="AJ179" s="31">
        <v>1.5217391304347827</v>
      </c>
      <c r="AK179" s="30">
        <v>165</v>
      </c>
      <c r="AL179" s="30">
        <v>114</v>
      </c>
      <c r="AM179" s="30">
        <v>87</v>
      </c>
      <c r="AN179" s="47">
        <v>1</v>
      </c>
      <c r="AO179" s="9" t="s">
        <v>407</v>
      </c>
      <c r="AP179" s="48" t="s">
        <v>411</v>
      </c>
      <c r="AQ179" s="9" t="s">
        <v>407</v>
      </c>
      <c r="AR179" s="9" t="s">
        <v>412</v>
      </c>
    </row>
    <row r="180" spans="1:44" ht="12.75" customHeight="1" x14ac:dyDescent="0.15">
      <c r="A180" s="9" t="s">
        <v>488</v>
      </c>
      <c r="B180" s="9" t="s">
        <v>614</v>
      </c>
      <c r="C180" s="31">
        <v>0.5</v>
      </c>
      <c r="D180" s="45">
        <v>8</v>
      </c>
      <c r="E180" s="46">
        <v>2019</v>
      </c>
      <c r="F180" s="46">
        <v>2015</v>
      </c>
      <c r="G180" s="46">
        <v>2022</v>
      </c>
      <c r="H180" s="9" t="s">
        <v>490</v>
      </c>
      <c r="I180" s="9" t="s">
        <v>491</v>
      </c>
      <c r="J180" s="9" t="s">
        <v>492</v>
      </c>
      <c r="K180" s="49" t="s">
        <v>614</v>
      </c>
      <c r="L180" s="30">
        <v>12</v>
      </c>
      <c r="M180" s="30">
        <v>30</v>
      </c>
      <c r="N180" s="30">
        <v>30</v>
      </c>
      <c r="O180" s="30">
        <v>0</v>
      </c>
      <c r="P180" s="30">
        <v>0</v>
      </c>
      <c r="Q180" s="31">
        <v>2.5</v>
      </c>
      <c r="R180" s="46">
        <v>6</v>
      </c>
      <c r="S180" s="46">
        <v>24</v>
      </c>
      <c r="T180" s="30">
        <v>8</v>
      </c>
      <c r="U180" s="30">
        <v>7</v>
      </c>
      <c r="V180" s="30">
        <v>7</v>
      </c>
      <c r="W180" s="30">
        <v>0</v>
      </c>
      <c r="X180" s="30">
        <v>1</v>
      </c>
      <c r="Y180" s="30">
        <v>31</v>
      </c>
      <c r="Z180" s="30">
        <v>0</v>
      </c>
      <c r="AA180" s="31">
        <v>0.875</v>
      </c>
      <c r="AB180" s="31">
        <v>3.875</v>
      </c>
      <c r="AC180" s="30">
        <v>13</v>
      </c>
      <c r="AD180" s="30">
        <v>0</v>
      </c>
      <c r="AE180" s="30">
        <v>13</v>
      </c>
      <c r="AF180" s="31">
        <v>0</v>
      </c>
      <c r="AG180" s="30">
        <v>16</v>
      </c>
      <c r="AH180" s="30">
        <v>62</v>
      </c>
      <c r="AI180" s="30">
        <v>0</v>
      </c>
      <c r="AJ180" s="31">
        <v>3.875</v>
      </c>
      <c r="AK180" s="30">
        <v>49</v>
      </c>
      <c r="AL180" s="30">
        <v>99</v>
      </c>
      <c r="AM180" s="30">
        <v>14</v>
      </c>
      <c r="AN180" s="47">
        <v>0.5</v>
      </c>
      <c r="AO180" s="9" t="s">
        <v>412</v>
      </c>
      <c r="AP180" s="48" t="s">
        <v>411</v>
      </c>
      <c r="AQ180" s="9" t="s">
        <v>412</v>
      </c>
      <c r="AR180" s="9" t="s">
        <v>407</v>
      </c>
    </row>
    <row r="181" spans="1:44" ht="12.75" customHeight="1" x14ac:dyDescent="0.15">
      <c r="A181" s="9" t="s">
        <v>249</v>
      </c>
      <c r="B181" s="9" t="s">
        <v>616</v>
      </c>
      <c r="C181" s="31">
        <v>0.375</v>
      </c>
      <c r="D181" s="45">
        <v>8</v>
      </c>
      <c r="E181" s="46">
        <v>2020</v>
      </c>
      <c r="F181" s="46">
        <v>2016</v>
      </c>
      <c r="G181" s="46">
        <v>2023</v>
      </c>
      <c r="H181" s="9" t="s">
        <v>453</v>
      </c>
      <c r="I181" s="9" t="s">
        <v>454</v>
      </c>
      <c r="J181" s="9" t="s">
        <v>250</v>
      </c>
      <c r="K181" s="49" t="s">
        <v>616</v>
      </c>
      <c r="L181" s="30">
        <v>61</v>
      </c>
      <c r="M181" s="30">
        <v>0</v>
      </c>
      <c r="N181" s="30">
        <v>0</v>
      </c>
      <c r="O181" s="30">
        <v>0</v>
      </c>
      <c r="P181" s="30">
        <v>61</v>
      </c>
      <c r="Q181" s="31">
        <v>0</v>
      </c>
      <c r="R181" s="46">
        <v>23</v>
      </c>
      <c r="S181" s="46">
        <v>0</v>
      </c>
      <c r="T181" s="30">
        <v>56</v>
      </c>
      <c r="U181" s="30">
        <v>0</v>
      </c>
      <c r="V181" s="30">
        <v>0</v>
      </c>
      <c r="W181" s="30">
        <v>0</v>
      </c>
      <c r="X181" s="30">
        <v>56</v>
      </c>
      <c r="Y181" s="30">
        <v>0</v>
      </c>
      <c r="Z181" s="30">
        <v>56</v>
      </c>
      <c r="AA181" s="31">
        <v>0</v>
      </c>
      <c r="AB181" s="31">
        <v>0</v>
      </c>
      <c r="AC181" s="30">
        <v>51</v>
      </c>
      <c r="AD181" s="30">
        <v>0</v>
      </c>
      <c r="AE181" s="30">
        <v>51</v>
      </c>
      <c r="AF181" s="31">
        <v>0</v>
      </c>
      <c r="AG181" s="30">
        <v>136</v>
      </c>
      <c r="AH181" s="30">
        <v>0</v>
      </c>
      <c r="AI181" s="30">
        <v>136</v>
      </c>
      <c r="AJ181" s="31">
        <v>0</v>
      </c>
      <c r="AK181" s="30">
        <v>304</v>
      </c>
      <c r="AL181" s="30">
        <v>0</v>
      </c>
      <c r="AM181" s="30">
        <v>304</v>
      </c>
      <c r="AN181" s="47">
        <v>0.375</v>
      </c>
      <c r="AO181" s="9" t="s">
        <v>407</v>
      </c>
      <c r="AP181" s="48" t="s">
        <v>408</v>
      </c>
      <c r="AQ181" s="9" t="s">
        <v>407</v>
      </c>
      <c r="AR181" s="9" t="s">
        <v>407</v>
      </c>
    </row>
    <row r="182" spans="1:44" ht="12.75" customHeight="1" x14ac:dyDescent="0.15">
      <c r="A182" s="9" t="s">
        <v>449</v>
      </c>
      <c r="B182" s="9" t="s">
        <v>486</v>
      </c>
      <c r="C182" s="31">
        <v>0.5</v>
      </c>
      <c r="D182" s="45">
        <v>8</v>
      </c>
      <c r="E182" s="46">
        <v>2019</v>
      </c>
      <c r="F182" s="46">
        <v>2015</v>
      </c>
      <c r="G182" s="46">
        <v>2022</v>
      </c>
      <c r="H182" s="9" t="s">
        <v>413</v>
      </c>
      <c r="I182" s="9" t="s">
        <v>414</v>
      </c>
      <c r="J182" s="9" t="s">
        <v>67</v>
      </c>
      <c r="K182" s="49" t="s">
        <v>486</v>
      </c>
      <c r="L182" s="30">
        <v>52</v>
      </c>
      <c r="M182" s="30">
        <v>52</v>
      </c>
      <c r="N182" s="30">
        <v>52</v>
      </c>
      <c r="O182" s="30">
        <v>0</v>
      </c>
      <c r="P182" s="30">
        <v>0</v>
      </c>
      <c r="Q182" s="31">
        <v>1</v>
      </c>
      <c r="R182" s="46">
        <v>26</v>
      </c>
      <c r="S182" s="46">
        <v>26</v>
      </c>
      <c r="T182" s="30">
        <v>31</v>
      </c>
      <c r="U182" s="30">
        <v>3</v>
      </c>
      <c r="V182" s="30">
        <v>3</v>
      </c>
      <c r="W182" s="30">
        <v>0</v>
      </c>
      <c r="X182" s="30">
        <v>28</v>
      </c>
      <c r="Y182" s="30">
        <v>29</v>
      </c>
      <c r="Z182" s="30">
        <v>2</v>
      </c>
      <c r="AA182" s="31">
        <v>9.6774193548387094E-2</v>
      </c>
      <c r="AB182" s="31">
        <v>0.93548387096774188</v>
      </c>
      <c r="AC182" s="30">
        <v>36</v>
      </c>
      <c r="AD182" s="30">
        <v>12</v>
      </c>
      <c r="AE182" s="30">
        <v>24</v>
      </c>
      <c r="AF182" s="31">
        <v>0.33333333333333331</v>
      </c>
      <c r="AG182" s="30">
        <v>121</v>
      </c>
      <c r="AH182" s="30">
        <v>45</v>
      </c>
      <c r="AI182" s="30">
        <v>76</v>
      </c>
      <c r="AJ182" s="31">
        <v>0.37190082644628097</v>
      </c>
      <c r="AK182" s="30">
        <v>240</v>
      </c>
      <c r="AL182" s="30">
        <v>112</v>
      </c>
      <c r="AM182" s="30">
        <v>128</v>
      </c>
      <c r="AN182" s="47">
        <v>0.5</v>
      </c>
      <c r="AO182" s="9" t="s">
        <v>407</v>
      </c>
      <c r="AP182" s="48" t="s">
        <v>411</v>
      </c>
      <c r="AQ182" s="9" t="s">
        <v>407</v>
      </c>
      <c r="AR182" s="9" t="s">
        <v>407</v>
      </c>
    </row>
    <row r="183" spans="1:44" ht="12.75" customHeight="1" x14ac:dyDescent="0.15">
      <c r="A183" s="9" t="s">
        <v>162</v>
      </c>
      <c r="B183" s="9" t="s">
        <v>618</v>
      </c>
      <c r="C183" s="31">
        <v>0.375</v>
      </c>
      <c r="D183" s="45">
        <v>8</v>
      </c>
      <c r="E183" s="46">
        <v>2020</v>
      </c>
      <c r="F183" s="46">
        <v>2016</v>
      </c>
      <c r="G183" s="46">
        <v>2023</v>
      </c>
      <c r="H183" s="9" t="s">
        <v>459</v>
      </c>
      <c r="I183" s="9" t="s">
        <v>460</v>
      </c>
      <c r="J183" s="9" t="s">
        <v>163</v>
      </c>
      <c r="K183" s="49" t="s">
        <v>618</v>
      </c>
      <c r="L183" s="30">
        <v>1097</v>
      </c>
      <c r="M183" s="30">
        <v>0</v>
      </c>
      <c r="N183" s="30">
        <v>0</v>
      </c>
      <c r="O183" s="30">
        <v>0</v>
      </c>
      <c r="P183" s="30">
        <v>1097</v>
      </c>
      <c r="Q183" s="31">
        <v>0</v>
      </c>
      <c r="R183" s="46">
        <v>411</v>
      </c>
      <c r="S183" s="46">
        <v>0</v>
      </c>
      <c r="T183" s="30">
        <v>821</v>
      </c>
      <c r="U183" s="30">
        <v>0</v>
      </c>
      <c r="V183" s="30">
        <v>0</v>
      </c>
      <c r="W183" s="30">
        <v>0</v>
      </c>
      <c r="X183" s="30">
        <v>821</v>
      </c>
      <c r="Y183" s="30">
        <v>0</v>
      </c>
      <c r="Z183" s="30">
        <v>821</v>
      </c>
      <c r="AA183" s="31">
        <v>0</v>
      </c>
      <c r="AB183" s="31">
        <v>0</v>
      </c>
      <c r="AC183" s="30">
        <v>865</v>
      </c>
      <c r="AD183" s="30">
        <v>0</v>
      </c>
      <c r="AE183" s="30">
        <v>865</v>
      </c>
      <c r="AF183" s="31">
        <v>0</v>
      </c>
      <c r="AG183" s="30">
        <v>2049</v>
      </c>
      <c r="AH183" s="30">
        <v>202</v>
      </c>
      <c r="AI183" s="30">
        <v>1847</v>
      </c>
      <c r="AJ183" s="31">
        <v>9.8584675451439729E-2</v>
      </c>
      <c r="AK183" s="30">
        <v>4832</v>
      </c>
      <c r="AL183" s="30">
        <v>202</v>
      </c>
      <c r="AM183" s="30">
        <v>4630</v>
      </c>
      <c r="AN183" s="47">
        <v>0.375</v>
      </c>
      <c r="AO183" s="9" t="s">
        <v>407</v>
      </c>
      <c r="AP183" s="48" t="s">
        <v>411</v>
      </c>
      <c r="AQ183" s="9" t="s">
        <v>407</v>
      </c>
      <c r="AR183" s="9" t="s">
        <v>407</v>
      </c>
    </row>
    <row r="184" spans="1:44" ht="12.75" customHeight="1" x14ac:dyDescent="0.15">
      <c r="A184" s="9" t="s">
        <v>168</v>
      </c>
      <c r="B184" s="9" t="s">
        <v>620</v>
      </c>
      <c r="C184" s="31">
        <v>0.625</v>
      </c>
      <c r="D184" s="45">
        <v>8</v>
      </c>
      <c r="E184" s="46">
        <v>2018</v>
      </c>
      <c r="F184" s="46">
        <v>2014</v>
      </c>
      <c r="G184" s="46" t="s">
        <v>403</v>
      </c>
      <c r="H184" s="9" t="s">
        <v>404</v>
      </c>
      <c r="I184" s="9" t="s">
        <v>405</v>
      </c>
      <c r="J184" s="9" t="s">
        <v>144</v>
      </c>
      <c r="K184" s="49" t="s">
        <v>620</v>
      </c>
      <c r="L184" s="30">
        <v>32</v>
      </c>
      <c r="M184" s="30">
        <v>0</v>
      </c>
      <c r="N184" s="30">
        <v>0</v>
      </c>
      <c r="O184" s="30">
        <v>0</v>
      </c>
      <c r="P184" s="30">
        <v>32</v>
      </c>
      <c r="Q184" s="31">
        <v>0</v>
      </c>
      <c r="R184" s="46">
        <v>16</v>
      </c>
      <c r="S184" s="46">
        <v>0</v>
      </c>
      <c r="T184" s="30">
        <v>19</v>
      </c>
      <c r="U184" s="30">
        <v>0</v>
      </c>
      <c r="V184" s="30">
        <v>0</v>
      </c>
      <c r="W184" s="30">
        <v>0</v>
      </c>
      <c r="X184" s="30">
        <v>19</v>
      </c>
      <c r="Y184" s="30">
        <v>0</v>
      </c>
      <c r="Z184" s="30">
        <v>19</v>
      </c>
      <c r="AA184" s="31">
        <v>0</v>
      </c>
      <c r="AB184" s="31">
        <v>0</v>
      </c>
      <c r="AC184" s="30">
        <v>21</v>
      </c>
      <c r="AD184" s="30">
        <v>0</v>
      </c>
      <c r="AE184" s="30">
        <v>21</v>
      </c>
      <c r="AF184" s="31">
        <v>0</v>
      </c>
      <c r="AG184" s="30">
        <v>57</v>
      </c>
      <c r="AH184" s="30">
        <v>1</v>
      </c>
      <c r="AI184" s="30">
        <v>56</v>
      </c>
      <c r="AJ184" s="31">
        <v>1.7543859649122806E-2</v>
      </c>
      <c r="AK184" s="30">
        <v>129</v>
      </c>
      <c r="AL184" s="30">
        <v>1</v>
      </c>
      <c r="AM184" s="30">
        <v>128</v>
      </c>
      <c r="AN184" s="47">
        <v>0.5</v>
      </c>
      <c r="AO184" s="9" t="s">
        <v>407</v>
      </c>
      <c r="AP184" s="48" t="s">
        <v>411</v>
      </c>
      <c r="AQ184" s="9" t="s">
        <v>407</v>
      </c>
      <c r="AR184" s="9" t="s">
        <v>407</v>
      </c>
    </row>
    <row r="185" spans="1:44" ht="12.75" customHeight="1" x14ac:dyDescent="0.15">
      <c r="A185" s="9" t="s">
        <v>168</v>
      </c>
      <c r="B185" s="9" t="s">
        <v>192</v>
      </c>
      <c r="C185" s="31">
        <v>0.625</v>
      </c>
      <c r="D185" s="45">
        <v>8</v>
      </c>
      <c r="E185" s="46">
        <v>2018</v>
      </c>
      <c r="F185" s="46">
        <v>2014</v>
      </c>
      <c r="G185" s="46" t="s">
        <v>403</v>
      </c>
      <c r="H185" s="9" t="s">
        <v>404</v>
      </c>
      <c r="I185" s="9" t="s">
        <v>405</v>
      </c>
      <c r="J185" s="9" t="s">
        <v>144</v>
      </c>
      <c r="K185" s="49" t="s">
        <v>192</v>
      </c>
      <c r="L185" s="30">
        <v>170</v>
      </c>
      <c r="M185" s="30">
        <v>9</v>
      </c>
      <c r="N185" s="30">
        <v>9</v>
      </c>
      <c r="O185" s="30">
        <v>0</v>
      </c>
      <c r="P185" s="30">
        <v>161</v>
      </c>
      <c r="Q185" s="31">
        <v>5.2941176470588235E-2</v>
      </c>
      <c r="R185" s="46">
        <v>85</v>
      </c>
      <c r="S185" s="46">
        <v>0</v>
      </c>
      <c r="T185" s="30">
        <v>101</v>
      </c>
      <c r="U185" s="30">
        <v>127</v>
      </c>
      <c r="V185" s="30">
        <v>127</v>
      </c>
      <c r="W185" s="30">
        <v>0</v>
      </c>
      <c r="X185" s="30">
        <v>0</v>
      </c>
      <c r="Y185" s="30">
        <v>127</v>
      </c>
      <c r="Z185" s="30">
        <v>0</v>
      </c>
      <c r="AA185" s="31">
        <v>1.2574257425742574</v>
      </c>
      <c r="AB185" s="31">
        <v>1.2574257425742574</v>
      </c>
      <c r="AC185" s="30">
        <v>112</v>
      </c>
      <c r="AD185" s="30">
        <v>42</v>
      </c>
      <c r="AE185" s="30">
        <v>70</v>
      </c>
      <c r="AF185" s="31">
        <v>0.375</v>
      </c>
      <c r="AG185" s="30">
        <v>300</v>
      </c>
      <c r="AH185" s="30">
        <v>643</v>
      </c>
      <c r="AI185" s="30">
        <v>0</v>
      </c>
      <c r="AJ185" s="31">
        <v>2.1433333333333335</v>
      </c>
      <c r="AK185" s="30">
        <v>683</v>
      </c>
      <c r="AL185" s="30">
        <v>821</v>
      </c>
      <c r="AM185" s="30">
        <v>231</v>
      </c>
      <c r="AN185" s="47">
        <v>0.5</v>
      </c>
      <c r="AO185" s="9" t="s">
        <v>407</v>
      </c>
      <c r="AP185" s="48" t="s">
        <v>411</v>
      </c>
      <c r="AQ185" s="9" t="s">
        <v>407</v>
      </c>
      <c r="AR185" s="9" t="s">
        <v>412</v>
      </c>
    </row>
    <row r="186" spans="1:44" ht="12.75" customHeight="1" x14ac:dyDescent="0.15">
      <c r="A186" s="9" t="s">
        <v>66</v>
      </c>
      <c r="B186" s="9" t="s">
        <v>74</v>
      </c>
      <c r="C186" s="31">
        <v>0.5</v>
      </c>
      <c r="D186" s="45">
        <v>8</v>
      </c>
      <c r="E186" s="46">
        <v>2019</v>
      </c>
      <c r="F186" s="46">
        <v>2015</v>
      </c>
      <c r="G186" s="46">
        <v>2022</v>
      </c>
      <c r="H186" s="9" t="s">
        <v>413</v>
      </c>
      <c r="I186" s="9" t="s">
        <v>414</v>
      </c>
      <c r="J186" s="9" t="s">
        <v>67</v>
      </c>
      <c r="K186" s="49" t="s">
        <v>74</v>
      </c>
      <c r="L186" s="30">
        <v>851</v>
      </c>
      <c r="M186" s="30">
        <v>40</v>
      </c>
      <c r="N186" s="30">
        <v>40</v>
      </c>
      <c r="O186" s="30">
        <v>0</v>
      </c>
      <c r="P186" s="30">
        <v>811</v>
      </c>
      <c r="Q186" s="31">
        <v>4.700352526439483E-2</v>
      </c>
      <c r="R186" s="46">
        <v>426</v>
      </c>
      <c r="S186" s="46">
        <v>0</v>
      </c>
      <c r="T186" s="30">
        <v>480</v>
      </c>
      <c r="U186" s="30">
        <v>19</v>
      </c>
      <c r="V186" s="30">
        <v>19</v>
      </c>
      <c r="W186" s="30">
        <v>0</v>
      </c>
      <c r="X186" s="30">
        <v>461</v>
      </c>
      <c r="Y186" s="30">
        <v>19</v>
      </c>
      <c r="Z186" s="30">
        <v>461</v>
      </c>
      <c r="AA186" s="31">
        <v>3.9583333333333331E-2</v>
      </c>
      <c r="AB186" s="31">
        <v>3.9583333333333331E-2</v>
      </c>
      <c r="AC186" s="30">
        <v>608</v>
      </c>
      <c r="AD186" s="30">
        <v>0</v>
      </c>
      <c r="AE186" s="30">
        <v>608</v>
      </c>
      <c r="AF186" s="31">
        <v>0</v>
      </c>
      <c r="AG186" s="30">
        <v>1981</v>
      </c>
      <c r="AH186" s="30">
        <v>873</v>
      </c>
      <c r="AI186" s="30">
        <v>1108</v>
      </c>
      <c r="AJ186" s="31">
        <v>0.44068652195860675</v>
      </c>
      <c r="AK186" s="30">
        <v>3920</v>
      </c>
      <c r="AL186" s="30">
        <v>932</v>
      </c>
      <c r="AM186" s="30">
        <v>2988</v>
      </c>
      <c r="AN186" s="47">
        <v>0.5</v>
      </c>
      <c r="AO186" s="9" t="s">
        <v>407</v>
      </c>
      <c r="AP186" s="48" t="s">
        <v>411</v>
      </c>
      <c r="AQ186" s="9" t="s">
        <v>407</v>
      </c>
      <c r="AR186" s="9" t="s">
        <v>407</v>
      </c>
    </row>
    <row r="187" spans="1:44" ht="12.75" customHeight="1" x14ac:dyDescent="0.15">
      <c r="A187" s="9" t="s">
        <v>528</v>
      </c>
      <c r="B187" s="9" t="s">
        <v>573</v>
      </c>
      <c r="C187" s="31">
        <v>0.5</v>
      </c>
      <c r="D187" s="45">
        <v>8</v>
      </c>
      <c r="E187" s="46">
        <v>2019</v>
      </c>
      <c r="F187" s="46">
        <v>2015</v>
      </c>
      <c r="G187" s="46">
        <v>2022</v>
      </c>
      <c r="H187" s="9" t="s">
        <v>413</v>
      </c>
      <c r="I187" s="9" t="s">
        <v>414</v>
      </c>
      <c r="J187" s="9" t="s">
        <v>67</v>
      </c>
      <c r="K187" s="49" t="s">
        <v>573</v>
      </c>
      <c r="L187" s="30">
        <v>31</v>
      </c>
      <c r="M187" s="30">
        <v>15</v>
      </c>
      <c r="N187" s="30">
        <v>15</v>
      </c>
      <c r="O187" s="30">
        <v>0</v>
      </c>
      <c r="P187" s="30">
        <v>16</v>
      </c>
      <c r="Q187" s="31">
        <v>0.4838709677419355</v>
      </c>
      <c r="R187" s="46">
        <v>16</v>
      </c>
      <c r="S187" s="46">
        <v>0</v>
      </c>
      <c r="T187" s="30">
        <v>24</v>
      </c>
      <c r="U187" s="30">
        <v>25</v>
      </c>
      <c r="V187" s="30">
        <v>25</v>
      </c>
      <c r="W187" s="30">
        <v>0</v>
      </c>
      <c r="X187" s="30">
        <v>0</v>
      </c>
      <c r="Y187" s="30">
        <v>25</v>
      </c>
      <c r="Z187" s="30">
        <v>0</v>
      </c>
      <c r="AA187" s="31">
        <v>1.0416666666666667</v>
      </c>
      <c r="AB187" s="31">
        <v>1.0416666666666667</v>
      </c>
      <c r="AC187" s="30">
        <v>26</v>
      </c>
      <c r="AD187" s="30">
        <v>56</v>
      </c>
      <c r="AE187" s="30">
        <v>0</v>
      </c>
      <c r="AF187" s="31">
        <v>2.1538461538461537</v>
      </c>
      <c r="AG187" s="30">
        <v>76</v>
      </c>
      <c r="AH187" s="30">
        <v>151</v>
      </c>
      <c r="AI187" s="30">
        <v>0</v>
      </c>
      <c r="AJ187" s="31">
        <v>1.986842105263158</v>
      </c>
      <c r="AK187" s="30">
        <v>157</v>
      </c>
      <c r="AL187" s="30">
        <v>247</v>
      </c>
      <c r="AM187" s="30">
        <v>16</v>
      </c>
      <c r="AN187" s="47">
        <v>0.5</v>
      </c>
      <c r="AO187" s="9" t="s">
        <v>407</v>
      </c>
      <c r="AP187" s="48" t="s">
        <v>411</v>
      </c>
      <c r="AQ187" s="9" t="s">
        <v>407</v>
      </c>
      <c r="AR187" s="9" t="s">
        <v>412</v>
      </c>
    </row>
    <row r="188" spans="1:44" ht="12.75" customHeight="1" x14ac:dyDescent="0.15">
      <c r="A188" s="9" t="s">
        <v>316</v>
      </c>
      <c r="B188" s="9" t="s">
        <v>325</v>
      </c>
      <c r="C188" s="31">
        <v>0.625</v>
      </c>
      <c r="D188" s="45">
        <v>8</v>
      </c>
      <c r="E188" s="46">
        <v>2018</v>
      </c>
      <c r="F188" s="46">
        <v>2014</v>
      </c>
      <c r="G188" s="46" t="s">
        <v>403</v>
      </c>
      <c r="H188" s="9" t="s">
        <v>404</v>
      </c>
      <c r="I188" s="9" t="s">
        <v>405</v>
      </c>
      <c r="J188" s="9" t="s">
        <v>144</v>
      </c>
      <c r="K188" s="49" t="s">
        <v>325</v>
      </c>
      <c r="L188" s="30">
        <v>134</v>
      </c>
      <c r="M188" s="30">
        <v>0</v>
      </c>
      <c r="N188" s="30">
        <v>0</v>
      </c>
      <c r="O188" s="30">
        <v>0</v>
      </c>
      <c r="P188" s="30">
        <v>134</v>
      </c>
      <c r="Q188" s="31">
        <v>0</v>
      </c>
      <c r="R188" s="46">
        <v>67</v>
      </c>
      <c r="S188" s="46">
        <v>0</v>
      </c>
      <c r="T188" s="30">
        <v>96</v>
      </c>
      <c r="U188" s="30">
        <v>49</v>
      </c>
      <c r="V188" s="30">
        <v>41</v>
      </c>
      <c r="W188" s="30">
        <v>8</v>
      </c>
      <c r="X188" s="30">
        <v>47</v>
      </c>
      <c r="Y188" s="30">
        <v>49</v>
      </c>
      <c r="Z188" s="30">
        <v>47</v>
      </c>
      <c r="AA188" s="31">
        <v>0.51041666666666663</v>
      </c>
      <c r="AB188" s="31">
        <v>0.51041666666666663</v>
      </c>
      <c r="AC188" s="30">
        <v>112</v>
      </c>
      <c r="AD188" s="30">
        <v>276</v>
      </c>
      <c r="AE188" s="30">
        <v>0</v>
      </c>
      <c r="AF188" s="31">
        <v>2.4642857142857144</v>
      </c>
      <c r="AG188" s="30">
        <v>262</v>
      </c>
      <c r="AH188" s="30">
        <v>70</v>
      </c>
      <c r="AI188" s="30">
        <v>192</v>
      </c>
      <c r="AJ188" s="31">
        <v>0.26717557251908397</v>
      </c>
      <c r="AK188" s="30">
        <v>604</v>
      </c>
      <c r="AL188" s="30">
        <v>395</v>
      </c>
      <c r="AM188" s="30">
        <v>373</v>
      </c>
      <c r="AN188" s="47">
        <v>0.5</v>
      </c>
      <c r="AO188" s="9" t="s">
        <v>407</v>
      </c>
      <c r="AP188" s="48" t="s">
        <v>411</v>
      </c>
      <c r="AQ188" s="9" t="s">
        <v>407</v>
      </c>
      <c r="AR188" s="9" t="s">
        <v>407</v>
      </c>
    </row>
    <row r="189" spans="1:44" ht="12.75" customHeight="1" x14ac:dyDescent="0.15">
      <c r="A189" s="9" t="s">
        <v>99</v>
      </c>
      <c r="B189" s="9" t="s">
        <v>107</v>
      </c>
      <c r="C189" s="31">
        <v>0.5</v>
      </c>
      <c r="D189" s="45">
        <v>8</v>
      </c>
      <c r="E189" s="46">
        <v>2019</v>
      </c>
      <c r="F189" s="46">
        <v>2015</v>
      </c>
      <c r="G189" s="46">
        <v>2022</v>
      </c>
      <c r="H189" s="9" t="s">
        <v>413</v>
      </c>
      <c r="I189" s="9" t="s">
        <v>414</v>
      </c>
      <c r="J189" s="9" t="s">
        <v>67</v>
      </c>
      <c r="K189" s="49" t="s">
        <v>107</v>
      </c>
      <c r="L189" s="30">
        <v>220</v>
      </c>
      <c r="M189" s="30">
        <v>0</v>
      </c>
      <c r="N189" s="30">
        <v>0</v>
      </c>
      <c r="O189" s="30">
        <v>0</v>
      </c>
      <c r="P189" s="30">
        <v>220</v>
      </c>
      <c r="Q189" s="31">
        <v>0</v>
      </c>
      <c r="R189" s="46">
        <v>110</v>
      </c>
      <c r="S189" s="46">
        <v>0</v>
      </c>
      <c r="T189" s="30">
        <v>118</v>
      </c>
      <c r="U189" s="30">
        <v>1</v>
      </c>
      <c r="V189" s="30">
        <v>0</v>
      </c>
      <c r="W189" s="30">
        <v>1</v>
      </c>
      <c r="X189" s="30">
        <v>117</v>
      </c>
      <c r="Y189" s="30">
        <v>1</v>
      </c>
      <c r="Z189" s="30">
        <v>117</v>
      </c>
      <c r="AA189" s="31">
        <v>8.4745762711864406E-3</v>
      </c>
      <c r="AB189" s="31">
        <v>8.4745762711864406E-3</v>
      </c>
      <c r="AC189" s="30">
        <v>100</v>
      </c>
      <c r="AD189" s="30">
        <v>0</v>
      </c>
      <c r="AE189" s="30">
        <v>100</v>
      </c>
      <c r="AF189" s="31">
        <v>0</v>
      </c>
      <c r="AG189" s="30">
        <v>244</v>
      </c>
      <c r="AH189" s="30">
        <v>488</v>
      </c>
      <c r="AI189" s="30">
        <v>0</v>
      </c>
      <c r="AJ189" s="31">
        <v>2</v>
      </c>
      <c r="AK189" s="30">
        <v>682</v>
      </c>
      <c r="AL189" s="30">
        <v>489</v>
      </c>
      <c r="AM189" s="30">
        <v>437</v>
      </c>
      <c r="AN189" s="47">
        <v>0.5</v>
      </c>
      <c r="AO189" s="9" t="s">
        <v>407</v>
      </c>
      <c r="AP189" s="48" t="s">
        <v>411</v>
      </c>
      <c r="AQ189" s="9" t="s">
        <v>407</v>
      </c>
      <c r="AR189" s="9" t="s">
        <v>412</v>
      </c>
    </row>
    <row r="190" spans="1:44" ht="12.75" customHeight="1" x14ac:dyDescent="0.15">
      <c r="A190" s="9" t="s">
        <v>168</v>
      </c>
      <c r="B190" s="9" t="s">
        <v>624</v>
      </c>
      <c r="C190" s="31">
        <v>0.625</v>
      </c>
      <c r="D190" s="45">
        <v>8</v>
      </c>
      <c r="E190" s="46">
        <v>2018</v>
      </c>
      <c r="F190" s="46">
        <v>2014</v>
      </c>
      <c r="G190" s="46" t="s">
        <v>403</v>
      </c>
      <c r="H190" s="9" t="s">
        <v>404</v>
      </c>
      <c r="I190" s="9" t="s">
        <v>405</v>
      </c>
      <c r="J190" s="9" t="s">
        <v>144</v>
      </c>
      <c r="K190" s="49" t="s">
        <v>624</v>
      </c>
      <c r="L190" s="30">
        <v>1</v>
      </c>
      <c r="M190" s="30">
        <v>0</v>
      </c>
      <c r="N190" s="30">
        <v>0</v>
      </c>
      <c r="O190" s="30">
        <v>0</v>
      </c>
      <c r="P190" s="30">
        <v>1</v>
      </c>
      <c r="Q190" s="31">
        <v>0</v>
      </c>
      <c r="R190" s="46">
        <v>1</v>
      </c>
      <c r="S190" s="46">
        <v>0</v>
      </c>
      <c r="T190" s="30">
        <v>1</v>
      </c>
      <c r="U190" s="30">
        <v>0</v>
      </c>
      <c r="V190" s="30">
        <v>0</v>
      </c>
      <c r="W190" s="30">
        <v>0</v>
      </c>
      <c r="X190" s="30">
        <v>1</v>
      </c>
      <c r="Y190" s="30">
        <v>0</v>
      </c>
      <c r="Z190" s="30">
        <v>1</v>
      </c>
      <c r="AA190" s="31">
        <v>0</v>
      </c>
      <c r="AB190" s="31">
        <v>0</v>
      </c>
      <c r="AC190" s="30">
        <v>0</v>
      </c>
      <c r="AD190" s="30">
        <v>1</v>
      </c>
      <c r="AE190" s="30">
        <v>0</v>
      </c>
      <c r="AF190" s="31" t="s">
        <v>429</v>
      </c>
      <c r="AG190" s="30">
        <v>0</v>
      </c>
      <c r="AH190" s="30">
        <v>10</v>
      </c>
      <c r="AI190" s="30">
        <v>0</v>
      </c>
      <c r="AJ190" s="31" t="s">
        <v>429</v>
      </c>
      <c r="AK190" s="30">
        <v>2</v>
      </c>
      <c r="AL190" s="30">
        <v>11</v>
      </c>
      <c r="AM190" s="30">
        <v>2</v>
      </c>
      <c r="AN190" s="47">
        <v>0.5</v>
      </c>
      <c r="AO190" s="9" t="s">
        <v>407</v>
      </c>
      <c r="AP190" s="48" t="s">
        <v>411</v>
      </c>
      <c r="AQ190" s="9" t="s">
        <v>407</v>
      </c>
      <c r="AR190" s="9" t="s">
        <v>412</v>
      </c>
    </row>
    <row r="191" spans="1:44" ht="12.75" customHeight="1" x14ac:dyDescent="0.15">
      <c r="A191" s="9" t="s">
        <v>352</v>
      </c>
      <c r="B191" s="9" t="s">
        <v>365</v>
      </c>
      <c r="C191" s="31">
        <v>0.625</v>
      </c>
      <c r="D191" s="45">
        <v>8</v>
      </c>
      <c r="E191" s="46">
        <v>2018</v>
      </c>
      <c r="F191" s="46">
        <v>2014</v>
      </c>
      <c r="G191" s="46" t="s">
        <v>403</v>
      </c>
      <c r="H191" s="9" t="s">
        <v>404</v>
      </c>
      <c r="I191" s="9" t="s">
        <v>405</v>
      </c>
      <c r="J191" s="9" t="s">
        <v>144</v>
      </c>
      <c r="K191" s="49" t="s">
        <v>365</v>
      </c>
      <c r="L191" s="30">
        <v>398</v>
      </c>
      <c r="M191" s="30">
        <v>0</v>
      </c>
      <c r="N191" s="30">
        <v>0</v>
      </c>
      <c r="O191" s="30">
        <v>0</v>
      </c>
      <c r="P191" s="30">
        <v>398</v>
      </c>
      <c r="Q191" s="31">
        <v>0</v>
      </c>
      <c r="R191" s="46">
        <v>199</v>
      </c>
      <c r="S191" s="46">
        <v>0</v>
      </c>
      <c r="T191" s="30">
        <v>274</v>
      </c>
      <c r="U191" s="30">
        <v>20</v>
      </c>
      <c r="V191" s="30">
        <v>20</v>
      </c>
      <c r="W191" s="30">
        <v>0</v>
      </c>
      <c r="X191" s="30">
        <v>254</v>
      </c>
      <c r="Y191" s="30">
        <v>20</v>
      </c>
      <c r="Z191" s="30">
        <v>254</v>
      </c>
      <c r="AA191" s="31">
        <v>7.2992700729927001E-2</v>
      </c>
      <c r="AB191" s="31">
        <v>7.2992700729927001E-2</v>
      </c>
      <c r="AC191" s="30">
        <v>314</v>
      </c>
      <c r="AD191" s="30">
        <v>157</v>
      </c>
      <c r="AE191" s="30">
        <v>157</v>
      </c>
      <c r="AF191" s="31">
        <v>0.5</v>
      </c>
      <c r="AG191" s="30">
        <v>729</v>
      </c>
      <c r="AH191" s="30">
        <v>500</v>
      </c>
      <c r="AI191" s="30">
        <v>229</v>
      </c>
      <c r="AJ191" s="31">
        <v>0.68587105624142664</v>
      </c>
      <c r="AK191" s="30">
        <v>1715</v>
      </c>
      <c r="AL191" s="30">
        <v>677</v>
      </c>
      <c r="AM191" s="30">
        <v>1038</v>
      </c>
      <c r="AN191" s="47">
        <v>0.5</v>
      </c>
      <c r="AO191" s="9" t="s">
        <v>407</v>
      </c>
      <c r="AP191" s="48" t="s">
        <v>408</v>
      </c>
      <c r="AQ191" s="9" t="s">
        <v>407</v>
      </c>
      <c r="AR191" s="9" t="s">
        <v>412</v>
      </c>
    </row>
    <row r="192" spans="1:44" ht="12.75" customHeight="1" x14ac:dyDescent="0.15">
      <c r="A192" s="9" t="s">
        <v>168</v>
      </c>
      <c r="B192" s="9" t="s">
        <v>626</v>
      </c>
      <c r="C192" s="31">
        <v>0.625</v>
      </c>
      <c r="D192" s="45">
        <v>8</v>
      </c>
      <c r="E192" s="46">
        <v>2018</v>
      </c>
      <c r="F192" s="46">
        <v>2014</v>
      </c>
      <c r="G192" s="46" t="s">
        <v>403</v>
      </c>
      <c r="H192" s="9" t="s">
        <v>404</v>
      </c>
      <c r="I192" s="9" t="s">
        <v>405</v>
      </c>
      <c r="J192" s="9" t="s">
        <v>144</v>
      </c>
      <c r="K192" s="49" t="s">
        <v>626</v>
      </c>
      <c r="L192" s="30">
        <v>5</v>
      </c>
      <c r="M192" s="30">
        <v>0</v>
      </c>
      <c r="N192" s="30">
        <v>0</v>
      </c>
      <c r="O192" s="30">
        <v>0</v>
      </c>
      <c r="P192" s="30">
        <v>5</v>
      </c>
      <c r="Q192" s="31">
        <v>0</v>
      </c>
      <c r="R192" s="46">
        <v>3</v>
      </c>
      <c r="S192" s="46">
        <v>0</v>
      </c>
      <c r="T192" s="30">
        <v>3</v>
      </c>
      <c r="U192" s="30">
        <v>0</v>
      </c>
      <c r="V192" s="30">
        <v>0</v>
      </c>
      <c r="W192" s="30">
        <v>0</v>
      </c>
      <c r="X192" s="30">
        <v>3</v>
      </c>
      <c r="Y192" s="30">
        <v>0</v>
      </c>
      <c r="Z192" s="30">
        <v>3</v>
      </c>
      <c r="AA192" s="31">
        <v>0</v>
      </c>
      <c r="AB192" s="31">
        <v>0</v>
      </c>
      <c r="AC192" s="30">
        <v>3</v>
      </c>
      <c r="AD192" s="30">
        <v>0</v>
      </c>
      <c r="AE192" s="30">
        <v>3</v>
      </c>
      <c r="AF192" s="31">
        <v>0</v>
      </c>
      <c r="AG192" s="30">
        <v>7</v>
      </c>
      <c r="AH192" s="30">
        <v>0</v>
      </c>
      <c r="AI192" s="30">
        <v>7</v>
      </c>
      <c r="AJ192" s="31">
        <v>0</v>
      </c>
      <c r="AK192" s="30">
        <v>18</v>
      </c>
      <c r="AL192" s="30">
        <v>0</v>
      </c>
      <c r="AM192" s="30">
        <v>18</v>
      </c>
      <c r="AN192" s="47">
        <v>0.5</v>
      </c>
      <c r="AO192" s="9" t="s">
        <v>407</v>
      </c>
      <c r="AP192" s="48" t="s">
        <v>411</v>
      </c>
      <c r="AQ192" s="9" t="s">
        <v>407</v>
      </c>
      <c r="AR192" s="9" t="s">
        <v>407</v>
      </c>
    </row>
    <row r="193" spans="1:44" ht="12.75" customHeight="1" x14ac:dyDescent="0.15">
      <c r="A193" s="9" t="s">
        <v>352</v>
      </c>
      <c r="B193" s="9" t="s">
        <v>380</v>
      </c>
      <c r="C193" s="31">
        <v>0.625</v>
      </c>
      <c r="D193" s="45">
        <v>8</v>
      </c>
      <c r="E193" s="46">
        <v>2018</v>
      </c>
      <c r="F193" s="46">
        <v>2014</v>
      </c>
      <c r="G193" s="46" t="s">
        <v>403</v>
      </c>
      <c r="H193" s="9" t="s">
        <v>404</v>
      </c>
      <c r="I193" s="9" t="s">
        <v>405</v>
      </c>
      <c r="J193" s="9" t="s">
        <v>144</v>
      </c>
      <c r="K193" s="49" t="s">
        <v>380</v>
      </c>
      <c r="L193" s="30">
        <v>349</v>
      </c>
      <c r="M193" s="30">
        <v>0</v>
      </c>
      <c r="N193" s="30">
        <v>0</v>
      </c>
      <c r="O193" s="30">
        <v>0</v>
      </c>
      <c r="P193" s="30">
        <v>349</v>
      </c>
      <c r="Q193" s="31">
        <v>0</v>
      </c>
      <c r="R193" s="46">
        <v>175</v>
      </c>
      <c r="S193" s="46">
        <v>0</v>
      </c>
      <c r="T193" s="30">
        <v>246</v>
      </c>
      <c r="U193" s="30">
        <v>0</v>
      </c>
      <c r="V193" s="30">
        <v>0</v>
      </c>
      <c r="W193" s="30">
        <v>0</v>
      </c>
      <c r="X193" s="30">
        <v>246</v>
      </c>
      <c r="Y193" s="30">
        <v>0</v>
      </c>
      <c r="Z193" s="30">
        <v>246</v>
      </c>
      <c r="AA193" s="31">
        <v>0</v>
      </c>
      <c r="AB193" s="31">
        <v>0</v>
      </c>
      <c r="AC193" s="30">
        <v>280</v>
      </c>
      <c r="AD193" s="30">
        <v>16</v>
      </c>
      <c r="AE193" s="30">
        <v>264</v>
      </c>
      <c r="AF193" s="31">
        <v>5.7142857142857141E-2</v>
      </c>
      <c r="AG193" s="30">
        <v>625</v>
      </c>
      <c r="AH193" s="30">
        <v>114</v>
      </c>
      <c r="AI193" s="30">
        <v>511</v>
      </c>
      <c r="AJ193" s="31">
        <v>0.18240000000000001</v>
      </c>
      <c r="AK193" s="30">
        <v>1500</v>
      </c>
      <c r="AL193" s="30">
        <v>130</v>
      </c>
      <c r="AM193" s="30">
        <v>1370</v>
      </c>
      <c r="AN193" s="47">
        <v>0.5</v>
      </c>
      <c r="AO193" s="9" t="s">
        <v>407</v>
      </c>
      <c r="AP193" s="48" t="s">
        <v>411</v>
      </c>
      <c r="AQ193" s="9" t="s">
        <v>407</v>
      </c>
      <c r="AR193" s="9" t="s">
        <v>407</v>
      </c>
    </row>
    <row r="194" spans="1:44" ht="12.75" customHeight="1" x14ac:dyDescent="0.15">
      <c r="A194" s="9" t="s">
        <v>449</v>
      </c>
      <c r="B194" s="9" t="s">
        <v>487</v>
      </c>
      <c r="C194" s="31">
        <v>0.5</v>
      </c>
      <c r="D194" s="45">
        <v>8</v>
      </c>
      <c r="E194" s="46">
        <v>2019</v>
      </c>
      <c r="F194" s="46">
        <v>2015</v>
      </c>
      <c r="G194" s="46">
        <v>2022</v>
      </c>
      <c r="H194" s="9" t="s">
        <v>413</v>
      </c>
      <c r="I194" s="9" t="s">
        <v>414</v>
      </c>
      <c r="J194" s="9" t="s">
        <v>67</v>
      </c>
      <c r="K194" s="49" t="s">
        <v>487</v>
      </c>
      <c r="L194" s="30">
        <v>32</v>
      </c>
      <c r="M194" s="30">
        <v>34</v>
      </c>
      <c r="N194" s="30">
        <v>0</v>
      </c>
      <c r="O194" s="30">
        <v>34</v>
      </c>
      <c r="P194" s="30">
        <v>0</v>
      </c>
      <c r="Q194" s="31">
        <v>1.0625</v>
      </c>
      <c r="R194" s="46">
        <v>16</v>
      </c>
      <c r="S194" s="46">
        <v>18</v>
      </c>
      <c r="T194" s="30">
        <v>17</v>
      </c>
      <c r="U194" s="30">
        <v>17</v>
      </c>
      <c r="V194" s="30">
        <v>0</v>
      </c>
      <c r="W194" s="30">
        <v>17</v>
      </c>
      <c r="X194" s="30">
        <v>0</v>
      </c>
      <c r="Y194" s="30">
        <v>35</v>
      </c>
      <c r="Z194" s="30">
        <v>0</v>
      </c>
      <c r="AA194" s="31">
        <v>1</v>
      </c>
      <c r="AB194" s="31">
        <v>2.0588235294117645</v>
      </c>
      <c r="AC194" s="30">
        <v>21</v>
      </c>
      <c r="AD194" s="30">
        <v>19</v>
      </c>
      <c r="AE194" s="30">
        <v>2</v>
      </c>
      <c r="AF194" s="31">
        <v>0.90476190476190477</v>
      </c>
      <c r="AG194" s="30">
        <v>21</v>
      </c>
      <c r="AH194" s="30">
        <v>13</v>
      </c>
      <c r="AI194" s="30">
        <v>8</v>
      </c>
      <c r="AJ194" s="31">
        <v>0.61904761904761907</v>
      </c>
      <c r="AK194" s="30">
        <v>91</v>
      </c>
      <c r="AL194" s="30">
        <v>83</v>
      </c>
      <c r="AM194" s="30">
        <v>10</v>
      </c>
      <c r="AN194" s="47">
        <v>0.5</v>
      </c>
      <c r="AO194" s="9" t="s">
        <v>412</v>
      </c>
      <c r="AP194" s="48" t="s">
        <v>411</v>
      </c>
      <c r="AQ194" s="9" t="s">
        <v>412</v>
      </c>
      <c r="AR194" s="9" t="s">
        <v>407</v>
      </c>
    </row>
    <row r="195" spans="1:44" ht="12.75" customHeight="1" x14ac:dyDescent="0.15">
      <c r="A195" s="9" t="s">
        <v>348</v>
      </c>
      <c r="B195" s="9" t="s">
        <v>349</v>
      </c>
      <c r="C195" s="31">
        <v>0.375</v>
      </c>
      <c r="D195" s="45">
        <v>8</v>
      </c>
      <c r="E195" s="46">
        <v>2020</v>
      </c>
      <c r="F195" s="46">
        <v>2016</v>
      </c>
      <c r="G195" s="46" t="s">
        <v>444</v>
      </c>
      <c r="H195" s="9" t="s">
        <v>445</v>
      </c>
      <c r="I195" s="9" t="s">
        <v>446</v>
      </c>
      <c r="J195" s="9" t="s">
        <v>128</v>
      </c>
      <c r="K195" s="49" t="s">
        <v>349</v>
      </c>
      <c r="L195" s="30">
        <v>312</v>
      </c>
      <c r="M195" s="30">
        <v>0</v>
      </c>
      <c r="N195" s="30">
        <v>0</v>
      </c>
      <c r="O195" s="30">
        <v>0</v>
      </c>
      <c r="P195" s="30">
        <v>312</v>
      </c>
      <c r="Q195" s="31">
        <v>0</v>
      </c>
      <c r="R195" s="46">
        <v>117</v>
      </c>
      <c r="S195" s="46">
        <v>0</v>
      </c>
      <c r="T195" s="30">
        <v>189</v>
      </c>
      <c r="U195" s="30">
        <v>0</v>
      </c>
      <c r="V195" s="30">
        <v>0</v>
      </c>
      <c r="W195" s="30">
        <v>0</v>
      </c>
      <c r="X195" s="30">
        <v>189</v>
      </c>
      <c r="Y195" s="30">
        <v>0</v>
      </c>
      <c r="Z195" s="30">
        <v>189</v>
      </c>
      <c r="AA195" s="31">
        <v>0</v>
      </c>
      <c r="AB195" s="31">
        <v>0</v>
      </c>
      <c r="AC195" s="30">
        <v>258</v>
      </c>
      <c r="AD195" s="30">
        <v>104</v>
      </c>
      <c r="AE195" s="30">
        <v>154</v>
      </c>
      <c r="AF195" s="31">
        <v>0.40310077519379844</v>
      </c>
      <c r="AG195" s="30">
        <v>557</v>
      </c>
      <c r="AH195" s="30">
        <v>461</v>
      </c>
      <c r="AI195" s="30">
        <v>96</v>
      </c>
      <c r="AJ195" s="31">
        <v>0.82764811490125678</v>
      </c>
      <c r="AK195" s="30">
        <v>1316</v>
      </c>
      <c r="AL195" s="30">
        <v>565</v>
      </c>
      <c r="AM195" s="30">
        <v>751</v>
      </c>
      <c r="AN195" s="47">
        <v>0.375</v>
      </c>
      <c r="AO195" s="9" t="s">
        <v>407</v>
      </c>
      <c r="AP195" s="48" t="s">
        <v>411</v>
      </c>
      <c r="AQ195" s="9" t="s">
        <v>407</v>
      </c>
      <c r="AR195" s="9" t="s">
        <v>412</v>
      </c>
    </row>
    <row r="196" spans="1:44" ht="12.75" customHeight="1" x14ac:dyDescent="0.15">
      <c r="A196" s="9" t="s">
        <v>143</v>
      </c>
      <c r="B196" s="9" t="s">
        <v>148</v>
      </c>
      <c r="C196" s="31">
        <v>0.625</v>
      </c>
      <c r="D196" s="45">
        <v>8</v>
      </c>
      <c r="E196" s="46">
        <v>2018</v>
      </c>
      <c r="F196" s="46">
        <v>2014</v>
      </c>
      <c r="G196" s="46" t="s">
        <v>403</v>
      </c>
      <c r="H196" s="9" t="s">
        <v>404</v>
      </c>
      <c r="I196" s="9" t="s">
        <v>405</v>
      </c>
      <c r="J196" s="9" t="s">
        <v>144</v>
      </c>
      <c r="K196" s="49" t="s">
        <v>148</v>
      </c>
      <c r="L196" s="30">
        <v>54</v>
      </c>
      <c r="M196" s="30">
        <v>0</v>
      </c>
      <c r="N196" s="30">
        <v>0</v>
      </c>
      <c r="O196" s="30">
        <v>0</v>
      </c>
      <c r="P196" s="30">
        <v>54</v>
      </c>
      <c r="Q196" s="31">
        <v>0</v>
      </c>
      <c r="R196" s="46">
        <v>27</v>
      </c>
      <c r="S196" s="46">
        <v>0</v>
      </c>
      <c r="T196" s="30">
        <v>31</v>
      </c>
      <c r="U196" s="30">
        <v>1</v>
      </c>
      <c r="V196" s="30">
        <v>0</v>
      </c>
      <c r="W196" s="30">
        <v>1</v>
      </c>
      <c r="X196" s="30">
        <v>30</v>
      </c>
      <c r="Y196" s="30">
        <v>1</v>
      </c>
      <c r="Z196" s="30">
        <v>30</v>
      </c>
      <c r="AA196" s="31">
        <v>3.2258064516129031E-2</v>
      </c>
      <c r="AB196" s="31">
        <v>3.2258064516129031E-2</v>
      </c>
      <c r="AC196" s="30">
        <v>32</v>
      </c>
      <c r="AD196" s="30">
        <v>1</v>
      </c>
      <c r="AE196" s="30">
        <v>31</v>
      </c>
      <c r="AF196" s="31">
        <v>3.125E-2</v>
      </c>
      <c r="AG196" s="30">
        <v>92</v>
      </c>
      <c r="AH196" s="30">
        <v>1</v>
      </c>
      <c r="AI196" s="30">
        <v>91</v>
      </c>
      <c r="AJ196" s="31">
        <v>1.0869565217391304E-2</v>
      </c>
      <c r="AK196" s="30">
        <v>209</v>
      </c>
      <c r="AL196" s="30">
        <v>3</v>
      </c>
      <c r="AM196" s="30">
        <v>206</v>
      </c>
      <c r="AN196" s="47">
        <v>0.5</v>
      </c>
      <c r="AO196" s="9" t="s">
        <v>407</v>
      </c>
      <c r="AP196" s="48" t="s">
        <v>408</v>
      </c>
      <c r="AQ196" s="9" t="s">
        <v>407</v>
      </c>
      <c r="AR196" s="9" t="s">
        <v>407</v>
      </c>
    </row>
    <row r="197" spans="1:44" ht="12.75" customHeight="1" x14ac:dyDescent="0.15">
      <c r="A197" s="9" t="s">
        <v>517</v>
      </c>
      <c r="B197" s="9" t="s">
        <v>582</v>
      </c>
      <c r="C197" s="31">
        <v>0.375</v>
      </c>
      <c r="D197" s="45">
        <v>8</v>
      </c>
      <c r="E197" s="46">
        <v>2020</v>
      </c>
      <c r="F197" s="46">
        <v>2016</v>
      </c>
      <c r="G197" s="46" t="s">
        <v>444</v>
      </c>
      <c r="H197" s="9" t="s">
        <v>445</v>
      </c>
      <c r="I197" s="9" t="s">
        <v>446</v>
      </c>
      <c r="J197" s="9" t="s">
        <v>128</v>
      </c>
      <c r="K197" s="49" t="s">
        <v>582</v>
      </c>
      <c r="L197" s="30">
        <v>53</v>
      </c>
      <c r="M197" s="30">
        <v>0</v>
      </c>
      <c r="N197" s="30">
        <v>0</v>
      </c>
      <c r="O197" s="30">
        <v>0</v>
      </c>
      <c r="P197" s="30">
        <v>53</v>
      </c>
      <c r="Q197" s="31">
        <v>0</v>
      </c>
      <c r="R197" s="46">
        <v>20</v>
      </c>
      <c r="S197" s="46">
        <v>0</v>
      </c>
      <c r="T197" s="30">
        <v>34</v>
      </c>
      <c r="U197" s="30">
        <v>0</v>
      </c>
      <c r="V197" s="30">
        <v>0</v>
      </c>
      <c r="W197" s="30">
        <v>0</v>
      </c>
      <c r="X197" s="30">
        <v>34</v>
      </c>
      <c r="Y197" s="30">
        <v>0</v>
      </c>
      <c r="Z197" s="30">
        <v>34</v>
      </c>
      <c r="AA197" s="31">
        <v>0</v>
      </c>
      <c r="AB197" s="31">
        <v>0</v>
      </c>
      <c r="AC197" s="30">
        <v>38</v>
      </c>
      <c r="AD197" s="30">
        <v>0</v>
      </c>
      <c r="AE197" s="30">
        <v>38</v>
      </c>
      <c r="AF197" s="31">
        <v>0</v>
      </c>
      <c r="AG197" s="30">
        <v>93</v>
      </c>
      <c r="AH197" s="30">
        <v>71</v>
      </c>
      <c r="AI197" s="30">
        <v>22</v>
      </c>
      <c r="AJ197" s="31">
        <v>0.76344086021505375</v>
      </c>
      <c r="AK197" s="30">
        <v>218</v>
      </c>
      <c r="AL197" s="30">
        <v>71</v>
      </c>
      <c r="AM197" s="30">
        <v>147</v>
      </c>
      <c r="AN197" s="47">
        <v>0.375</v>
      </c>
      <c r="AO197" s="9" t="s">
        <v>407</v>
      </c>
      <c r="AP197" s="48" t="s">
        <v>411</v>
      </c>
      <c r="AQ197" s="9" t="s">
        <v>407</v>
      </c>
      <c r="AR197" s="9" t="s">
        <v>412</v>
      </c>
    </row>
    <row r="198" spans="1:44" ht="12.75" customHeight="1" x14ac:dyDescent="0.15">
      <c r="A198" s="9" t="s">
        <v>139</v>
      </c>
      <c r="B198" s="9" t="s">
        <v>142</v>
      </c>
      <c r="C198" s="31">
        <v>1</v>
      </c>
      <c r="D198" s="45">
        <v>5</v>
      </c>
      <c r="E198" s="46">
        <v>2017</v>
      </c>
      <c r="F198" s="46">
        <v>2014</v>
      </c>
      <c r="G198" s="46">
        <v>2018</v>
      </c>
      <c r="H198" s="9" t="s">
        <v>422</v>
      </c>
      <c r="I198" s="9" t="s">
        <v>423</v>
      </c>
      <c r="J198" s="9" t="s">
        <v>83</v>
      </c>
      <c r="K198" s="49" t="s">
        <v>142</v>
      </c>
      <c r="L198" s="30">
        <v>212</v>
      </c>
      <c r="M198" s="30">
        <v>33</v>
      </c>
      <c r="N198" s="30">
        <v>0</v>
      </c>
      <c r="O198" s="30">
        <v>33</v>
      </c>
      <c r="P198" s="30">
        <v>179</v>
      </c>
      <c r="Q198" s="31">
        <v>0.15566037735849056</v>
      </c>
      <c r="R198" s="46">
        <v>212</v>
      </c>
      <c r="S198" s="46">
        <v>0</v>
      </c>
      <c r="T198" s="30">
        <v>135</v>
      </c>
      <c r="U198" s="30">
        <v>44</v>
      </c>
      <c r="V198" s="30">
        <v>0</v>
      </c>
      <c r="W198" s="30">
        <v>44</v>
      </c>
      <c r="X198" s="30">
        <v>91</v>
      </c>
      <c r="Y198" s="30">
        <v>44</v>
      </c>
      <c r="Z198" s="30">
        <v>91</v>
      </c>
      <c r="AA198" s="31">
        <v>0.32592592592592595</v>
      </c>
      <c r="AB198" s="31">
        <v>0.32592592592592595</v>
      </c>
      <c r="AC198" s="30">
        <v>146</v>
      </c>
      <c r="AD198" s="30">
        <v>226</v>
      </c>
      <c r="AE198" s="30">
        <v>0</v>
      </c>
      <c r="AF198" s="31">
        <v>1.547945205479452</v>
      </c>
      <c r="AG198" s="30">
        <v>366</v>
      </c>
      <c r="AH198" s="30">
        <v>201</v>
      </c>
      <c r="AI198" s="30">
        <v>165</v>
      </c>
      <c r="AJ198" s="31">
        <v>0.54918032786885251</v>
      </c>
      <c r="AK198" s="30">
        <v>859</v>
      </c>
      <c r="AL198" s="30">
        <v>504</v>
      </c>
      <c r="AM198" s="30">
        <v>435</v>
      </c>
      <c r="AN198" s="47">
        <v>1</v>
      </c>
      <c r="AO198" s="9" t="s">
        <v>407</v>
      </c>
      <c r="AP198" s="48" t="s">
        <v>411</v>
      </c>
      <c r="AQ198" s="9" t="s">
        <v>407</v>
      </c>
      <c r="AR198" s="9" t="s">
        <v>407</v>
      </c>
    </row>
    <row r="199" spans="1:44" ht="12.75" customHeight="1" x14ac:dyDescent="0.15">
      <c r="A199" s="9" t="s">
        <v>273</v>
      </c>
      <c r="B199" s="9" t="s">
        <v>632</v>
      </c>
      <c r="C199" s="31">
        <v>0.625</v>
      </c>
      <c r="D199" s="45">
        <v>8</v>
      </c>
      <c r="E199" s="46">
        <v>2018</v>
      </c>
      <c r="F199" s="46">
        <v>2014</v>
      </c>
      <c r="G199" s="46" t="s">
        <v>403</v>
      </c>
      <c r="H199" s="9" t="s">
        <v>404</v>
      </c>
      <c r="I199" s="9" t="s">
        <v>405</v>
      </c>
      <c r="J199" s="9" t="s">
        <v>144</v>
      </c>
      <c r="K199" s="49" t="s">
        <v>632</v>
      </c>
      <c r="L199" s="30">
        <v>313</v>
      </c>
      <c r="M199" s="30">
        <v>0</v>
      </c>
      <c r="N199" s="30">
        <v>0</v>
      </c>
      <c r="O199" s="30">
        <v>0</v>
      </c>
      <c r="P199" s="30">
        <v>313</v>
      </c>
      <c r="Q199" s="31">
        <v>0</v>
      </c>
      <c r="R199" s="46">
        <v>157</v>
      </c>
      <c r="S199" s="46">
        <v>0</v>
      </c>
      <c r="T199" s="30">
        <v>220</v>
      </c>
      <c r="U199" s="30">
        <v>0</v>
      </c>
      <c r="V199" s="30">
        <v>0</v>
      </c>
      <c r="W199" s="30">
        <v>0</v>
      </c>
      <c r="X199" s="30">
        <v>220</v>
      </c>
      <c r="Y199" s="30">
        <v>0</v>
      </c>
      <c r="Z199" s="30">
        <v>220</v>
      </c>
      <c r="AA199" s="31">
        <v>0</v>
      </c>
      <c r="AB199" s="31">
        <v>0</v>
      </c>
      <c r="AC199" s="30">
        <v>248</v>
      </c>
      <c r="AD199" s="30">
        <v>0</v>
      </c>
      <c r="AE199" s="30">
        <v>248</v>
      </c>
      <c r="AF199" s="31">
        <v>0</v>
      </c>
      <c r="AG199" s="30">
        <v>572</v>
      </c>
      <c r="AH199" s="30">
        <v>0</v>
      </c>
      <c r="AI199" s="30">
        <v>572</v>
      </c>
      <c r="AJ199" s="31">
        <v>0</v>
      </c>
      <c r="AK199" s="30">
        <v>1353</v>
      </c>
      <c r="AL199" s="30">
        <v>0</v>
      </c>
      <c r="AM199" s="30">
        <v>1353</v>
      </c>
      <c r="AN199" s="47">
        <v>0.5</v>
      </c>
      <c r="AO199" s="9" t="s">
        <v>407</v>
      </c>
      <c r="AP199" s="48" t="s">
        <v>408</v>
      </c>
      <c r="AQ199" s="9" t="s">
        <v>407</v>
      </c>
      <c r="AR199" s="9" t="s">
        <v>407</v>
      </c>
    </row>
    <row r="200" spans="1:44" ht="12.75" customHeight="1" x14ac:dyDescent="0.15">
      <c r="A200" s="9" t="s">
        <v>168</v>
      </c>
      <c r="B200" s="9" t="s">
        <v>633</v>
      </c>
      <c r="C200" s="31">
        <v>0.625</v>
      </c>
      <c r="D200" s="45">
        <v>8</v>
      </c>
      <c r="E200" s="46">
        <v>2018</v>
      </c>
      <c r="F200" s="46">
        <v>2014</v>
      </c>
      <c r="G200" s="46" t="s">
        <v>403</v>
      </c>
      <c r="H200" s="9" t="s">
        <v>404</v>
      </c>
      <c r="I200" s="9" t="s">
        <v>405</v>
      </c>
      <c r="J200" s="9" t="s">
        <v>144</v>
      </c>
      <c r="K200" s="49" t="s">
        <v>633</v>
      </c>
      <c r="L200" s="30">
        <v>216</v>
      </c>
      <c r="M200" s="30">
        <v>0</v>
      </c>
      <c r="N200" s="30">
        <v>0</v>
      </c>
      <c r="O200" s="30">
        <v>0</v>
      </c>
      <c r="P200" s="30">
        <v>216</v>
      </c>
      <c r="Q200" s="31">
        <v>0</v>
      </c>
      <c r="R200" s="46">
        <v>108</v>
      </c>
      <c r="S200" s="46">
        <v>0</v>
      </c>
      <c r="T200" s="30">
        <v>128</v>
      </c>
      <c r="U200" s="30">
        <v>0</v>
      </c>
      <c r="V200" s="30">
        <v>0</v>
      </c>
      <c r="W200" s="30">
        <v>0</v>
      </c>
      <c r="X200" s="30">
        <v>128</v>
      </c>
      <c r="Y200" s="30">
        <v>0</v>
      </c>
      <c r="Z200" s="30">
        <v>128</v>
      </c>
      <c r="AA200" s="31">
        <v>0</v>
      </c>
      <c r="AB200" s="31">
        <v>0</v>
      </c>
      <c r="AC200" s="30">
        <v>149</v>
      </c>
      <c r="AD200" s="30">
        <v>0</v>
      </c>
      <c r="AE200" s="30">
        <v>149</v>
      </c>
      <c r="AF200" s="31">
        <v>0</v>
      </c>
      <c r="AG200" s="30">
        <v>402</v>
      </c>
      <c r="AH200" s="30">
        <v>0</v>
      </c>
      <c r="AI200" s="30">
        <v>402</v>
      </c>
      <c r="AJ200" s="31">
        <v>0</v>
      </c>
      <c r="AK200" s="30">
        <v>895</v>
      </c>
      <c r="AL200" s="30">
        <v>0</v>
      </c>
      <c r="AM200" s="30">
        <v>895</v>
      </c>
      <c r="AN200" s="47">
        <v>0.5</v>
      </c>
      <c r="AO200" s="9" t="s">
        <v>407</v>
      </c>
      <c r="AP200" s="48" t="s">
        <v>408</v>
      </c>
      <c r="AQ200" s="9" t="s">
        <v>407</v>
      </c>
      <c r="AR200" s="9" t="s">
        <v>407</v>
      </c>
    </row>
    <row r="201" spans="1:44" ht="12.75" customHeight="1" x14ac:dyDescent="0.15">
      <c r="A201" s="9" t="s">
        <v>127</v>
      </c>
      <c r="B201" s="9" t="s">
        <v>132</v>
      </c>
      <c r="C201" s="31">
        <v>0.375</v>
      </c>
      <c r="D201" s="45">
        <v>8</v>
      </c>
      <c r="E201" s="46">
        <v>2020</v>
      </c>
      <c r="F201" s="46">
        <v>2016</v>
      </c>
      <c r="G201" s="46" t="s">
        <v>444</v>
      </c>
      <c r="H201" s="9" t="s">
        <v>445</v>
      </c>
      <c r="I201" s="9" t="s">
        <v>446</v>
      </c>
      <c r="J201" s="9" t="s">
        <v>128</v>
      </c>
      <c r="K201" s="49" t="s">
        <v>132</v>
      </c>
      <c r="L201" s="30">
        <v>87</v>
      </c>
      <c r="M201" s="30">
        <v>0</v>
      </c>
      <c r="N201" s="30">
        <v>0</v>
      </c>
      <c r="O201" s="30">
        <v>0</v>
      </c>
      <c r="P201" s="30">
        <v>87</v>
      </c>
      <c r="Q201" s="31">
        <v>0</v>
      </c>
      <c r="R201" s="46">
        <v>33</v>
      </c>
      <c r="S201" s="46">
        <v>0</v>
      </c>
      <c r="T201" s="30">
        <v>107</v>
      </c>
      <c r="U201" s="30">
        <v>22</v>
      </c>
      <c r="V201" s="30">
        <v>22</v>
      </c>
      <c r="W201" s="30">
        <v>0</v>
      </c>
      <c r="X201" s="30">
        <v>85</v>
      </c>
      <c r="Y201" s="30">
        <v>22</v>
      </c>
      <c r="Z201" s="30">
        <v>85</v>
      </c>
      <c r="AA201" s="31">
        <v>0.20560747663551401</v>
      </c>
      <c r="AB201" s="31">
        <v>0.20560747663551401</v>
      </c>
      <c r="AC201" s="30">
        <v>106</v>
      </c>
      <c r="AD201" s="30">
        <v>34</v>
      </c>
      <c r="AE201" s="30">
        <v>72</v>
      </c>
      <c r="AF201" s="31">
        <v>0.32075471698113206</v>
      </c>
      <c r="AG201" s="30">
        <v>124</v>
      </c>
      <c r="AH201" s="30">
        <v>0</v>
      </c>
      <c r="AI201" s="30">
        <v>124</v>
      </c>
      <c r="AJ201" s="31">
        <v>0</v>
      </c>
      <c r="AK201" s="30">
        <v>424</v>
      </c>
      <c r="AL201" s="30">
        <v>56</v>
      </c>
      <c r="AM201" s="30">
        <v>368</v>
      </c>
      <c r="AN201" s="47">
        <v>0.375</v>
      </c>
      <c r="AO201" s="9" t="s">
        <v>407</v>
      </c>
      <c r="AP201" s="48" t="s">
        <v>438</v>
      </c>
      <c r="AQ201" s="9" t="s">
        <v>407</v>
      </c>
      <c r="AR201" s="9" t="s">
        <v>407</v>
      </c>
    </row>
    <row r="202" spans="1:44" ht="12.75" customHeight="1" x14ac:dyDescent="0.15">
      <c r="A202" s="9" t="s">
        <v>143</v>
      </c>
      <c r="B202" s="9" t="s">
        <v>143</v>
      </c>
      <c r="C202" s="31">
        <v>0.625</v>
      </c>
      <c r="D202" s="45">
        <v>8</v>
      </c>
      <c r="E202" s="46">
        <v>2018</v>
      </c>
      <c r="F202" s="46">
        <v>2014</v>
      </c>
      <c r="G202" s="46" t="s">
        <v>403</v>
      </c>
      <c r="H202" s="9" t="s">
        <v>404</v>
      </c>
      <c r="I202" s="9" t="s">
        <v>405</v>
      </c>
      <c r="J202" s="9" t="s">
        <v>144</v>
      </c>
      <c r="K202" s="49" t="s">
        <v>143</v>
      </c>
      <c r="L202" s="30">
        <v>349</v>
      </c>
      <c r="M202" s="30">
        <v>56</v>
      </c>
      <c r="N202" s="30">
        <v>56</v>
      </c>
      <c r="O202" s="30">
        <v>0</v>
      </c>
      <c r="P202" s="30">
        <v>293</v>
      </c>
      <c r="Q202" s="31">
        <v>0.16045845272206305</v>
      </c>
      <c r="R202" s="46">
        <v>175</v>
      </c>
      <c r="S202" s="46">
        <v>0</v>
      </c>
      <c r="T202" s="30">
        <v>205</v>
      </c>
      <c r="U202" s="30">
        <v>10</v>
      </c>
      <c r="V202" s="30">
        <v>10</v>
      </c>
      <c r="W202" s="30">
        <v>0</v>
      </c>
      <c r="X202" s="30">
        <v>195</v>
      </c>
      <c r="Y202" s="30">
        <v>10</v>
      </c>
      <c r="Z202" s="30">
        <v>195</v>
      </c>
      <c r="AA202" s="31">
        <v>4.878048780487805E-2</v>
      </c>
      <c r="AB202" s="31">
        <v>4.878048780487805E-2</v>
      </c>
      <c r="AC202" s="30">
        <v>202</v>
      </c>
      <c r="AD202" s="30">
        <v>516</v>
      </c>
      <c r="AE202" s="30">
        <v>0</v>
      </c>
      <c r="AF202" s="31">
        <v>2.5544554455445545</v>
      </c>
      <c r="AG202" s="30">
        <v>553</v>
      </c>
      <c r="AH202" s="30">
        <v>137</v>
      </c>
      <c r="AI202" s="30">
        <v>416</v>
      </c>
      <c r="AJ202" s="31">
        <v>0.24773960216998192</v>
      </c>
      <c r="AK202" s="30">
        <v>1309</v>
      </c>
      <c r="AL202" s="30">
        <v>719</v>
      </c>
      <c r="AM202" s="30">
        <v>904</v>
      </c>
      <c r="AN202" s="47">
        <v>0.5</v>
      </c>
      <c r="AO202" s="9" t="s">
        <v>407</v>
      </c>
      <c r="AP202" s="48" t="s">
        <v>411</v>
      </c>
      <c r="AQ202" s="9" t="s">
        <v>407</v>
      </c>
      <c r="AR202" s="9" t="s">
        <v>407</v>
      </c>
    </row>
    <row r="203" spans="1:44" ht="12.75" customHeight="1" x14ac:dyDescent="0.15">
      <c r="A203" s="9" t="s">
        <v>416</v>
      </c>
      <c r="B203" s="9" t="s">
        <v>432</v>
      </c>
      <c r="C203" s="31">
        <v>0.75</v>
      </c>
      <c r="D203" s="45">
        <v>8</v>
      </c>
      <c r="E203" s="46">
        <v>2017</v>
      </c>
      <c r="F203" s="46">
        <v>2013</v>
      </c>
      <c r="G203" s="46">
        <v>2020</v>
      </c>
      <c r="H203" s="9" t="s">
        <v>512</v>
      </c>
      <c r="I203" s="9" t="s">
        <v>513</v>
      </c>
      <c r="J203" s="9" t="s">
        <v>417</v>
      </c>
      <c r="K203" s="49" t="s">
        <v>432</v>
      </c>
      <c r="L203" s="30">
        <v>63</v>
      </c>
      <c r="M203" s="30">
        <v>3</v>
      </c>
      <c r="N203" s="30">
        <v>3</v>
      </c>
      <c r="O203" s="30">
        <v>0</v>
      </c>
      <c r="P203" s="30">
        <v>60</v>
      </c>
      <c r="Q203" s="31">
        <v>4.7619047619047616E-2</v>
      </c>
      <c r="R203" s="46">
        <v>32</v>
      </c>
      <c r="S203" s="46">
        <v>0</v>
      </c>
      <c r="T203" s="30">
        <v>48</v>
      </c>
      <c r="U203" s="30">
        <v>32</v>
      </c>
      <c r="V203" s="30">
        <v>32</v>
      </c>
      <c r="W203" s="30">
        <v>0</v>
      </c>
      <c r="X203" s="30">
        <v>16</v>
      </c>
      <c r="Y203" s="30">
        <v>32</v>
      </c>
      <c r="Z203" s="30">
        <v>16</v>
      </c>
      <c r="AA203" s="31">
        <v>0.66666666666666663</v>
      </c>
      <c r="AB203" s="31">
        <v>0.66666666666666663</v>
      </c>
      <c r="AC203" s="30">
        <v>45</v>
      </c>
      <c r="AD203" s="30">
        <v>5</v>
      </c>
      <c r="AE203" s="30">
        <v>40</v>
      </c>
      <c r="AF203" s="31">
        <v>0.1111111111111111</v>
      </c>
      <c r="AG203" s="30">
        <v>98</v>
      </c>
      <c r="AH203" s="30">
        <v>276</v>
      </c>
      <c r="AI203" s="30">
        <v>0</v>
      </c>
      <c r="AJ203" s="31">
        <v>2.8163265306122449</v>
      </c>
      <c r="AK203" s="30">
        <v>254</v>
      </c>
      <c r="AL203" s="30">
        <v>316</v>
      </c>
      <c r="AM203" s="30">
        <v>116</v>
      </c>
      <c r="AN203" s="47">
        <v>0.5</v>
      </c>
      <c r="AO203" s="9" t="s">
        <v>407</v>
      </c>
      <c r="AP203" s="48" t="s">
        <v>411</v>
      </c>
      <c r="AQ203" s="9" t="s">
        <v>407</v>
      </c>
      <c r="AR203" s="9" t="s">
        <v>412</v>
      </c>
    </row>
    <row r="204" spans="1:44" ht="12.75" customHeight="1" x14ac:dyDescent="0.15">
      <c r="A204" s="9" t="s">
        <v>143</v>
      </c>
      <c r="B204" s="9" t="s">
        <v>149</v>
      </c>
      <c r="C204" s="31">
        <v>0.625</v>
      </c>
      <c r="D204" s="45">
        <v>8</v>
      </c>
      <c r="E204" s="46">
        <v>2018</v>
      </c>
      <c r="F204" s="46">
        <v>2014</v>
      </c>
      <c r="G204" s="46" t="s">
        <v>403</v>
      </c>
      <c r="H204" s="9" t="s">
        <v>404</v>
      </c>
      <c r="I204" s="9" t="s">
        <v>405</v>
      </c>
      <c r="J204" s="9" t="s">
        <v>144</v>
      </c>
      <c r="K204" s="49" t="s">
        <v>149</v>
      </c>
      <c r="L204" s="30">
        <v>1633</v>
      </c>
      <c r="M204" s="30">
        <v>0</v>
      </c>
      <c r="N204" s="30">
        <v>0</v>
      </c>
      <c r="O204" s="30">
        <v>0</v>
      </c>
      <c r="P204" s="30">
        <v>1633</v>
      </c>
      <c r="Q204" s="31">
        <v>0</v>
      </c>
      <c r="R204" s="46">
        <v>817</v>
      </c>
      <c r="S204" s="46">
        <v>0</v>
      </c>
      <c r="T204" s="30">
        <v>1001</v>
      </c>
      <c r="U204" s="30">
        <v>0</v>
      </c>
      <c r="V204" s="30">
        <v>0</v>
      </c>
      <c r="W204" s="30">
        <v>0</v>
      </c>
      <c r="X204" s="30">
        <v>1001</v>
      </c>
      <c r="Y204" s="30">
        <v>0</v>
      </c>
      <c r="Z204" s="30">
        <v>1001</v>
      </c>
      <c r="AA204" s="31">
        <v>0</v>
      </c>
      <c r="AB204" s="31">
        <v>0</v>
      </c>
      <c r="AC204" s="30">
        <v>1001</v>
      </c>
      <c r="AD204" s="30">
        <v>37</v>
      </c>
      <c r="AE204" s="30">
        <v>964</v>
      </c>
      <c r="AF204" s="31">
        <v>3.696303696303696E-2</v>
      </c>
      <c r="AG204" s="30">
        <v>2839</v>
      </c>
      <c r="AH204" s="30">
        <v>0</v>
      </c>
      <c r="AI204" s="30">
        <v>2839</v>
      </c>
      <c r="AJ204" s="31">
        <v>0</v>
      </c>
      <c r="AK204" s="30">
        <v>6474</v>
      </c>
      <c r="AL204" s="30">
        <v>37</v>
      </c>
      <c r="AM204" s="30">
        <v>6437</v>
      </c>
      <c r="AN204" s="47">
        <v>0.5</v>
      </c>
      <c r="AO204" s="9" t="s">
        <v>407</v>
      </c>
      <c r="AP204" s="48" t="s">
        <v>438</v>
      </c>
      <c r="AQ204" s="9" t="s">
        <v>407</v>
      </c>
      <c r="AR204" s="9" t="s">
        <v>407</v>
      </c>
    </row>
    <row r="205" spans="1:44" ht="12.75" customHeight="1" x14ac:dyDescent="0.15">
      <c r="A205" s="9" t="s">
        <v>316</v>
      </c>
      <c r="B205" s="9" t="s">
        <v>326</v>
      </c>
      <c r="C205" s="31">
        <v>0.625</v>
      </c>
      <c r="D205" s="45">
        <v>8</v>
      </c>
      <c r="E205" s="46">
        <v>2018</v>
      </c>
      <c r="F205" s="46">
        <v>2014</v>
      </c>
      <c r="G205" s="46" t="s">
        <v>403</v>
      </c>
      <c r="H205" s="9" t="s">
        <v>404</v>
      </c>
      <c r="I205" s="9" t="s">
        <v>405</v>
      </c>
      <c r="J205" s="9" t="s">
        <v>144</v>
      </c>
      <c r="K205" s="49" t="s">
        <v>326</v>
      </c>
      <c r="L205" s="30">
        <v>40</v>
      </c>
      <c r="M205" s="30">
        <v>0</v>
      </c>
      <c r="N205" s="30">
        <v>0</v>
      </c>
      <c r="O205" s="30">
        <v>0</v>
      </c>
      <c r="P205" s="30">
        <v>40</v>
      </c>
      <c r="Q205" s="31">
        <v>0</v>
      </c>
      <c r="R205" s="46">
        <v>20</v>
      </c>
      <c r="S205" s="46">
        <v>0</v>
      </c>
      <c r="T205" s="30">
        <v>27</v>
      </c>
      <c r="U205" s="30">
        <v>0</v>
      </c>
      <c r="V205" s="30">
        <v>0</v>
      </c>
      <c r="W205" s="30">
        <v>0</v>
      </c>
      <c r="X205" s="30">
        <v>27</v>
      </c>
      <c r="Y205" s="30">
        <v>0</v>
      </c>
      <c r="Z205" s="30">
        <v>27</v>
      </c>
      <c r="AA205" s="31">
        <v>0</v>
      </c>
      <c r="AB205" s="31">
        <v>0</v>
      </c>
      <c r="AC205" s="30">
        <v>31</v>
      </c>
      <c r="AD205" s="30">
        <v>0</v>
      </c>
      <c r="AE205" s="30">
        <v>31</v>
      </c>
      <c r="AF205" s="31">
        <v>0</v>
      </c>
      <c r="AG205" s="30">
        <v>62</v>
      </c>
      <c r="AH205" s="30">
        <v>189</v>
      </c>
      <c r="AI205" s="30">
        <v>0</v>
      </c>
      <c r="AJ205" s="31">
        <v>3.0483870967741935</v>
      </c>
      <c r="AK205" s="30">
        <v>160</v>
      </c>
      <c r="AL205" s="30">
        <v>189</v>
      </c>
      <c r="AM205" s="30">
        <v>98</v>
      </c>
      <c r="AN205" s="47">
        <v>0.5</v>
      </c>
      <c r="AO205" s="9" t="s">
        <v>407</v>
      </c>
      <c r="AP205" s="48" t="s">
        <v>411</v>
      </c>
      <c r="AQ205" s="9" t="s">
        <v>407</v>
      </c>
      <c r="AR205" s="9" t="s">
        <v>412</v>
      </c>
    </row>
    <row r="206" spans="1:44" ht="12.75" customHeight="1" x14ac:dyDescent="0.15">
      <c r="A206" s="9" t="s">
        <v>316</v>
      </c>
      <c r="B206" s="9" t="s">
        <v>327</v>
      </c>
      <c r="C206" s="31">
        <v>0.625</v>
      </c>
      <c r="D206" s="45">
        <v>8</v>
      </c>
      <c r="E206" s="46">
        <v>2018</v>
      </c>
      <c r="F206" s="46">
        <v>2014</v>
      </c>
      <c r="G206" s="46" t="s">
        <v>403</v>
      </c>
      <c r="H206" s="9" t="s">
        <v>404</v>
      </c>
      <c r="I206" s="9" t="s">
        <v>405</v>
      </c>
      <c r="J206" s="9" t="s">
        <v>144</v>
      </c>
      <c r="K206" s="49" t="s">
        <v>327</v>
      </c>
      <c r="L206" s="30">
        <v>714</v>
      </c>
      <c r="M206" s="30">
        <v>84</v>
      </c>
      <c r="N206" s="30">
        <v>84</v>
      </c>
      <c r="O206" s="30">
        <v>0</v>
      </c>
      <c r="P206" s="30">
        <v>630</v>
      </c>
      <c r="Q206" s="31">
        <v>0.11764705882352941</v>
      </c>
      <c r="R206" s="46">
        <v>357</v>
      </c>
      <c r="S206" s="46">
        <v>0</v>
      </c>
      <c r="T206" s="30">
        <v>487</v>
      </c>
      <c r="U206" s="30">
        <v>0</v>
      </c>
      <c r="V206" s="30">
        <v>0</v>
      </c>
      <c r="W206" s="30">
        <v>0</v>
      </c>
      <c r="X206" s="30">
        <v>487</v>
      </c>
      <c r="Y206" s="30">
        <v>0</v>
      </c>
      <c r="Z206" s="30">
        <v>487</v>
      </c>
      <c r="AA206" s="31">
        <v>0</v>
      </c>
      <c r="AB206" s="31">
        <v>0</v>
      </c>
      <c r="AC206" s="30">
        <v>553</v>
      </c>
      <c r="AD206" s="30">
        <v>1</v>
      </c>
      <c r="AE206" s="30">
        <v>552</v>
      </c>
      <c r="AF206" s="31">
        <v>1.8083182640144665E-3</v>
      </c>
      <c r="AG206" s="30">
        <v>1271</v>
      </c>
      <c r="AH206" s="30">
        <v>1192</v>
      </c>
      <c r="AI206" s="30">
        <v>79</v>
      </c>
      <c r="AJ206" s="31">
        <v>0.93784421715184896</v>
      </c>
      <c r="AK206" s="30">
        <v>3025</v>
      </c>
      <c r="AL206" s="30">
        <v>1277</v>
      </c>
      <c r="AM206" s="30">
        <v>1748</v>
      </c>
      <c r="AN206" s="47">
        <v>0.5</v>
      </c>
      <c r="AO206" s="9" t="s">
        <v>407</v>
      </c>
      <c r="AP206" s="48" t="s">
        <v>411</v>
      </c>
      <c r="AQ206" s="9" t="s">
        <v>407</v>
      </c>
      <c r="AR206" s="9" t="s">
        <v>412</v>
      </c>
    </row>
    <row r="207" spans="1:44" ht="12.75" customHeight="1" x14ac:dyDescent="0.15">
      <c r="A207" s="9" t="s">
        <v>168</v>
      </c>
      <c r="B207" s="9" t="s">
        <v>634</v>
      </c>
      <c r="C207" s="31">
        <v>0.625</v>
      </c>
      <c r="D207" s="45">
        <v>8</v>
      </c>
      <c r="E207" s="46">
        <v>2018</v>
      </c>
      <c r="F207" s="46">
        <v>2014</v>
      </c>
      <c r="G207" s="46" t="s">
        <v>403</v>
      </c>
      <c r="H207" s="9" t="s">
        <v>404</v>
      </c>
      <c r="I207" s="9" t="s">
        <v>405</v>
      </c>
      <c r="J207" s="9" t="s">
        <v>144</v>
      </c>
      <c r="K207" s="49" t="s">
        <v>634</v>
      </c>
      <c r="L207" s="30">
        <v>0</v>
      </c>
      <c r="M207" s="30">
        <v>0</v>
      </c>
      <c r="N207" s="30">
        <v>0</v>
      </c>
      <c r="O207" s="30">
        <v>0</v>
      </c>
      <c r="P207" s="30">
        <v>0</v>
      </c>
      <c r="Q207" s="31" t="s">
        <v>429</v>
      </c>
      <c r="R207" s="46">
        <v>0</v>
      </c>
      <c r="S207" s="46">
        <v>0</v>
      </c>
      <c r="T207" s="30">
        <v>0</v>
      </c>
      <c r="U207" s="30">
        <v>0</v>
      </c>
      <c r="V207" s="30">
        <v>0</v>
      </c>
      <c r="W207" s="30">
        <v>0</v>
      </c>
      <c r="X207" s="30">
        <v>0</v>
      </c>
      <c r="Y207" s="30">
        <v>0</v>
      </c>
      <c r="Z207" s="30">
        <v>0</v>
      </c>
      <c r="AA207" s="31" t="s">
        <v>429</v>
      </c>
      <c r="AB207" s="31" t="s">
        <v>429</v>
      </c>
      <c r="AC207" s="30">
        <v>0</v>
      </c>
      <c r="AD207" s="30">
        <v>0</v>
      </c>
      <c r="AE207" s="30">
        <v>0</v>
      </c>
      <c r="AF207" s="31" t="s">
        <v>429</v>
      </c>
      <c r="AG207" s="30">
        <v>0</v>
      </c>
      <c r="AH207" s="30">
        <v>0</v>
      </c>
      <c r="AI207" s="30">
        <v>0</v>
      </c>
      <c r="AJ207" s="31" t="s">
        <v>429</v>
      </c>
      <c r="AK207" s="30">
        <v>0</v>
      </c>
      <c r="AL207" s="30">
        <v>0</v>
      </c>
      <c r="AM207" s="30">
        <v>0</v>
      </c>
      <c r="AN207" s="47">
        <v>0.5</v>
      </c>
      <c r="AO207" s="9" t="s">
        <v>412</v>
      </c>
      <c r="AP207" s="48" t="s">
        <v>411</v>
      </c>
      <c r="AQ207" s="9" t="s">
        <v>412</v>
      </c>
      <c r="AR207" s="9" t="s">
        <v>407</v>
      </c>
    </row>
    <row r="208" spans="1:44" ht="12.75" customHeight="1" x14ac:dyDescent="0.15">
      <c r="A208" s="9" t="s">
        <v>168</v>
      </c>
      <c r="B208" s="9" t="s">
        <v>193</v>
      </c>
      <c r="C208" s="31">
        <v>0.625</v>
      </c>
      <c r="D208" s="45">
        <v>8</v>
      </c>
      <c r="E208" s="46">
        <v>2018</v>
      </c>
      <c r="F208" s="46">
        <v>2014</v>
      </c>
      <c r="G208" s="46" t="s">
        <v>403</v>
      </c>
      <c r="H208" s="9" t="s">
        <v>404</v>
      </c>
      <c r="I208" s="9" t="s">
        <v>405</v>
      </c>
      <c r="J208" s="9" t="s">
        <v>144</v>
      </c>
      <c r="K208" s="49" t="s">
        <v>193</v>
      </c>
      <c r="L208" s="30">
        <v>250</v>
      </c>
      <c r="M208" s="30">
        <v>39</v>
      </c>
      <c r="N208" s="30">
        <v>39</v>
      </c>
      <c r="O208" s="30">
        <v>0</v>
      </c>
      <c r="P208" s="30">
        <v>211</v>
      </c>
      <c r="Q208" s="31">
        <v>0.156</v>
      </c>
      <c r="R208" s="46">
        <v>125</v>
      </c>
      <c r="S208" s="46">
        <v>0</v>
      </c>
      <c r="T208" s="30">
        <v>150</v>
      </c>
      <c r="U208" s="30">
        <v>1</v>
      </c>
      <c r="V208" s="30">
        <v>1</v>
      </c>
      <c r="W208" s="30">
        <v>0</v>
      </c>
      <c r="X208" s="30">
        <v>149</v>
      </c>
      <c r="Y208" s="30">
        <v>1</v>
      </c>
      <c r="Z208" s="30">
        <v>149</v>
      </c>
      <c r="AA208" s="31">
        <v>6.6666666666666671E-3</v>
      </c>
      <c r="AB208" s="31">
        <v>6.6666666666666671E-3</v>
      </c>
      <c r="AC208" s="30">
        <v>167</v>
      </c>
      <c r="AD208" s="30">
        <v>0</v>
      </c>
      <c r="AE208" s="30">
        <v>167</v>
      </c>
      <c r="AF208" s="31">
        <v>0</v>
      </c>
      <c r="AG208" s="30">
        <v>446</v>
      </c>
      <c r="AH208" s="30">
        <v>33</v>
      </c>
      <c r="AI208" s="30">
        <v>413</v>
      </c>
      <c r="AJ208" s="31">
        <v>7.3991031390134535E-2</v>
      </c>
      <c r="AK208" s="30">
        <v>1013</v>
      </c>
      <c r="AL208" s="30">
        <v>73</v>
      </c>
      <c r="AM208" s="30">
        <v>940</v>
      </c>
      <c r="AN208" s="47">
        <v>0.5</v>
      </c>
      <c r="AO208" s="9" t="s">
        <v>407</v>
      </c>
      <c r="AP208" s="48" t="s">
        <v>438</v>
      </c>
      <c r="AQ208" s="9" t="s">
        <v>407</v>
      </c>
      <c r="AR208" s="9" t="s">
        <v>407</v>
      </c>
    </row>
    <row r="209" spans="1:44" ht="12.75" customHeight="1" x14ac:dyDescent="0.15">
      <c r="A209" s="9" t="s">
        <v>151</v>
      </c>
      <c r="B209" s="9" t="s">
        <v>153</v>
      </c>
      <c r="C209" s="31">
        <v>1</v>
      </c>
      <c r="D209" s="45">
        <v>5</v>
      </c>
      <c r="E209" s="46">
        <v>2017</v>
      </c>
      <c r="F209" s="46">
        <v>2014</v>
      </c>
      <c r="G209" s="46">
        <v>2018</v>
      </c>
      <c r="H209" s="9" t="s">
        <v>422</v>
      </c>
      <c r="I209" s="9" t="s">
        <v>423</v>
      </c>
      <c r="J209" s="9" t="s">
        <v>83</v>
      </c>
      <c r="K209" s="49" t="s">
        <v>153</v>
      </c>
      <c r="L209" s="30">
        <v>35</v>
      </c>
      <c r="M209" s="30">
        <v>0</v>
      </c>
      <c r="N209" s="30">
        <v>0</v>
      </c>
      <c r="O209" s="30">
        <v>0</v>
      </c>
      <c r="P209" s="30">
        <v>35</v>
      </c>
      <c r="Q209" s="31">
        <v>0</v>
      </c>
      <c r="R209" s="46">
        <v>35</v>
      </c>
      <c r="S209" s="46">
        <v>0</v>
      </c>
      <c r="T209" s="30">
        <v>25</v>
      </c>
      <c r="U209" s="30">
        <v>0</v>
      </c>
      <c r="V209" s="30">
        <v>0</v>
      </c>
      <c r="W209" s="30">
        <v>0</v>
      </c>
      <c r="X209" s="30">
        <v>25</v>
      </c>
      <c r="Y209" s="30">
        <v>0</v>
      </c>
      <c r="Z209" s="30">
        <v>25</v>
      </c>
      <c r="AA209" s="31">
        <v>0</v>
      </c>
      <c r="AB209" s="31">
        <v>0</v>
      </c>
      <c r="AC209" s="30">
        <v>28</v>
      </c>
      <c r="AD209" s="30">
        <v>0</v>
      </c>
      <c r="AE209" s="30">
        <v>28</v>
      </c>
      <c r="AF209" s="31">
        <v>0</v>
      </c>
      <c r="AG209" s="30">
        <v>72</v>
      </c>
      <c r="AH209" s="30">
        <v>21</v>
      </c>
      <c r="AI209" s="30">
        <v>51</v>
      </c>
      <c r="AJ209" s="31">
        <v>0.29166666666666669</v>
      </c>
      <c r="AK209" s="30">
        <v>160</v>
      </c>
      <c r="AL209" s="30">
        <v>21</v>
      </c>
      <c r="AM209" s="30">
        <v>139</v>
      </c>
      <c r="AN209" s="47">
        <v>1</v>
      </c>
      <c r="AO209" s="9" t="s">
        <v>407</v>
      </c>
      <c r="AP209" s="48" t="s">
        <v>408</v>
      </c>
      <c r="AQ209" s="9" t="s">
        <v>407</v>
      </c>
      <c r="AR209" s="9" t="s">
        <v>407</v>
      </c>
    </row>
    <row r="210" spans="1:44" ht="12.75" customHeight="1" x14ac:dyDescent="0.15">
      <c r="A210" s="9" t="s">
        <v>85</v>
      </c>
      <c r="B210" s="9" t="s">
        <v>1057</v>
      </c>
      <c r="C210" s="31">
        <v>1</v>
      </c>
      <c r="D210" s="45">
        <v>5</v>
      </c>
      <c r="E210" s="46">
        <v>2017</v>
      </c>
      <c r="F210" s="46">
        <v>2014</v>
      </c>
      <c r="G210" s="46">
        <v>2018</v>
      </c>
      <c r="H210" s="9" t="s">
        <v>422</v>
      </c>
      <c r="I210" s="9" t="s">
        <v>423</v>
      </c>
      <c r="J210" s="9" t="s">
        <v>83</v>
      </c>
      <c r="K210" s="49" t="s">
        <v>1057</v>
      </c>
      <c r="L210" s="30">
        <v>3</v>
      </c>
      <c r="M210" s="30">
        <v>0</v>
      </c>
      <c r="N210" s="30">
        <v>0</v>
      </c>
      <c r="O210" s="30">
        <v>0</v>
      </c>
      <c r="P210" s="30">
        <v>3</v>
      </c>
      <c r="Q210" s="31">
        <v>0</v>
      </c>
      <c r="R210" s="46">
        <v>3</v>
      </c>
      <c r="S210" s="46">
        <v>0</v>
      </c>
      <c r="T210" s="30">
        <v>3</v>
      </c>
      <c r="U210" s="30">
        <v>0</v>
      </c>
      <c r="V210" s="30">
        <v>0</v>
      </c>
      <c r="W210" s="30">
        <v>0</v>
      </c>
      <c r="X210" s="30">
        <v>3</v>
      </c>
      <c r="Y210" s="30">
        <v>0</v>
      </c>
      <c r="Z210" s="30">
        <v>3</v>
      </c>
      <c r="AA210" s="31">
        <v>0</v>
      </c>
      <c r="AB210" s="31">
        <v>0</v>
      </c>
      <c r="AC210" s="30">
        <v>3</v>
      </c>
      <c r="AD210" s="30">
        <v>66</v>
      </c>
      <c r="AE210" s="30">
        <v>0</v>
      </c>
      <c r="AF210" s="31">
        <v>22</v>
      </c>
      <c r="AG210" s="30">
        <v>7</v>
      </c>
      <c r="AH210" s="30">
        <v>75</v>
      </c>
      <c r="AI210" s="30">
        <v>0</v>
      </c>
      <c r="AJ210" s="31">
        <v>10.714285714285714</v>
      </c>
      <c r="AK210" s="30">
        <v>16</v>
      </c>
      <c r="AL210" s="30">
        <v>141</v>
      </c>
      <c r="AM210" s="30">
        <v>6</v>
      </c>
      <c r="AN210" s="47">
        <v>1</v>
      </c>
      <c r="AO210" s="9" t="s">
        <v>407</v>
      </c>
      <c r="AP210" s="48" t="s">
        <v>411</v>
      </c>
      <c r="AQ210" s="9" t="s">
        <v>407</v>
      </c>
      <c r="AR210" s="9" t="s">
        <v>412</v>
      </c>
    </row>
    <row r="211" spans="1:44" ht="12.75" customHeight="1" x14ac:dyDescent="0.15">
      <c r="A211" s="9" t="s">
        <v>273</v>
      </c>
      <c r="B211" s="9" t="s">
        <v>284</v>
      </c>
      <c r="C211" s="31">
        <v>0.625</v>
      </c>
      <c r="D211" s="45">
        <v>8</v>
      </c>
      <c r="E211" s="46">
        <v>2018</v>
      </c>
      <c r="F211" s="46">
        <v>2014</v>
      </c>
      <c r="G211" s="46" t="s">
        <v>403</v>
      </c>
      <c r="H211" s="9" t="s">
        <v>404</v>
      </c>
      <c r="I211" s="9" t="s">
        <v>405</v>
      </c>
      <c r="J211" s="9" t="s">
        <v>144</v>
      </c>
      <c r="K211" s="49" t="s">
        <v>284</v>
      </c>
      <c r="L211" s="30">
        <v>2817</v>
      </c>
      <c r="M211" s="30">
        <v>907</v>
      </c>
      <c r="N211" s="30">
        <v>907</v>
      </c>
      <c r="O211" s="30">
        <v>0</v>
      </c>
      <c r="P211" s="30">
        <v>1910</v>
      </c>
      <c r="Q211" s="31">
        <v>0.32197373091941783</v>
      </c>
      <c r="R211" s="46">
        <v>1409</v>
      </c>
      <c r="S211" s="46">
        <v>0</v>
      </c>
      <c r="T211" s="30">
        <v>2034</v>
      </c>
      <c r="U211" s="30">
        <v>3</v>
      </c>
      <c r="V211" s="30">
        <v>3</v>
      </c>
      <c r="W211" s="30">
        <v>0</v>
      </c>
      <c r="X211" s="30">
        <v>2031</v>
      </c>
      <c r="Y211" s="30">
        <v>3</v>
      </c>
      <c r="Z211" s="30">
        <v>2031</v>
      </c>
      <c r="AA211" s="31">
        <v>1.4749262536873156E-3</v>
      </c>
      <c r="AB211" s="31">
        <v>1.4749262536873156E-3</v>
      </c>
      <c r="AC211" s="30">
        <v>2239</v>
      </c>
      <c r="AD211" s="30">
        <v>12973</v>
      </c>
      <c r="AE211" s="30">
        <v>0</v>
      </c>
      <c r="AF211" s="31">
        <v>5.7941045109423852</v>
      </c>
      <c r="AG211" s="30">
        <v>5059</v>
      </c>
      <c r="AH211" s="30">
        <v>12137</v>
      </c>
      <c r="AI211" s="30">
        <v>0</v>
      </c>
      <c r="AJ211" s="31">
        <v>2.3990907293931607</v>
      </c>
      <c r="AK211" s="30">
        <v>12149</v>
      </c>
      <c r="AL211" s="30">
        <v>26020</v>
      </c>
      <c r="AM211" s="30">
        <v>3941</v>
      </c>
      <c r="AN211" s="47">
        <v>0.5</v>
      </c>
      <c r="AO211" s="9" t="s">
        <v>407</v>
      </c>
      <c r="AP211" s="48" t="s">
        <v>411</v>
      </c>
      <c r="AQ211" s="9" t="s">
        <v>407</v>
      </c>
      <c r="AR211" s="9" t="s">
        <v>412</v>
      </c>
    </row>
    <row r="212" spans="1:44" ht="12.75" customHeight="1" x14ac:dyDescent="0.15">
      <c r="A212" s="9" t="s">
        <v>168</v>
      </c>
      <c r="B212" s="9" t="s">
        <v>194</v>
      </c>
      <c r="C212" s="31">
        <v>0.625</v>
      </c>
      <c r="D212" s="45">
        <v>8</v>
      </c>
      <c r="E212" s="46">
        <v>2018</v>
      </c>
      <c r="F212" s="46">
        <v>2014</v>
      </c>
      <c r="G212" s="46" t="s">
        <v>403</v>
      </c>
      <c r="H212" s="9" t="s">
        <v>404</v>
      </c>
      <c r="I212" s="9" t="s">
        <v>405</v>
      </c>
      <c r="J212" s="9" t="s">
        <v>144</v>
      </c>
      <c r="K212" s="49" t="s">
        <v>194</v>
      </c>
      <c r="L212" s="30">
        <v>4</v>
      </c>
      <c r="M212" s="30">
        <v>3</v>
      </c>
      <c r="N212" s="30">
        <v>3</v>
      </c>
      <c r="O212" s="30">
        <v>0</v>
      </c>
      <c r="P212" s="30">
        <v>1</v>
      </c>
      <c r="Q212" s="31">
        <v>0.75</v>
      </c>
      <c r="R212" s="46">
        <v>2</v>
      </c>
      <c r="S212" s="46">
        <v>1</v>
      </c>
      <c r="T212" s="30">
        <v>2</v>
      </c>
      <c r="U212" s="30">
        <v>2</v>
      </c>
      <c r="V212" s="30">
        <v>2</v>
      </c>
      <c r="W212" s="30">
        <v>0</v>
      </c>
      <c r="X212" s="30">
        <v>0</v>
      </c>
      <c r="Y212" s="30">
        <v>3</v>
      </c>
      <c r="Z212" s="30">
        <v>0</v>
      </c>
      <c r="AA212" s="31">
        <v>1</v>
      </c>
      <c r="AB212" s="31">
        <v>1.5</v>
      </c>
      <c r="AC212" s="30">
        <v>2</v>
      </c>
      <c r="AD212" s="30">
        <v>4</v>
      </c>
      <c r="AE212" s="30">
        <v>0</v>
      </c>
      <c r="AF212" s="31">
        <v>2</v>
      </c>
      <c r="AG212" s="30">
        <v>7</v>
      </c>
      <c r="AH212" s="30">
        <v>0</v>
      </c>
      <c r="AI212" s="30">
        <v>7</v>
      </c>
      <c r="AJ212" s="31">
        <v>0</v>
      </c>
      <c r="AK212" s="30">
        <v>15</v>
      </c>
      <c r="AL212" s="30">
        <v>9</v>
      </c>
      <c r="AM212" s="30">
        <v>8</v>
      </c>
      <c r="AN212" s="47">
        <v>0.5</v>
      </c>
      <c r="AO212" s="9" t="s">
        <v>407</v>
      </c>
      <c r="AP212" s="48" t="s">
        <v>411</v>
      </c>
      <c r="AQ212" s="9" t="s">
        <v>407</v>
      </c>
      <c r="AR212" s="9" t="s">
        <v>407</v>
      </c>
    </row>
    <row r="213" spans="1:44" ht="12.75" customHeight="1" x14ac:dyDescent="0.15">
      <c r="A213" s="9" t="s">
        <v>341</v>
      </c>
      <c r="B213" s="9" t="s">
        <v>1064</v>
      </c>
      <c r="C213" s="31">
        <v>0.625</v>
      </c>
      <c r="D213" s="45">
        <v>8</v>
      </c>
      <c r="E213" s="46">
        <v>2018</v>
      </c>
      <c r="F213" s="46">
        <v>2014</v>
      </c>
      <c r="G213" s="46" t="s">
        <v>403</v>
      </c>
      <c r="H213" s="9" t="s">
        <v>456</v>
      </c>
      <c r="I213" s="9" t="s">
        <v>457</v>
      </c>
      <c r="J213" s="9" t="s">
        <v>123</v>
      </c>
      <c r="K213" s="49" t="s">
        <v>1064</v>
      </c>
      <c r="L213" s="30">
        <v>4</v>
      </c>
      <c r="M213" s="30">
        <v>0</v>
      </c>
      <c r="N213" s="30">
        <v>0</v>
      </c>
      <c r="O213" s="30">
        <v>0</v>
      </c>
      <c r="P213" s="30">
        <v>4</v>
      </c>
      <c r="Q213" s="31">
        <v>0</v>
      </c>
      <c r="R213" s="46">
        <v>2</v>
      </c>
      <c r="S213" s="46">
        <v>0</v>
      </c>
      <c r="T213" s="30">
        <v>3</v>
      </c>
      <c r="U213" s="30">
        <v>0</v>
      </c>
      <c r="V213" s="30">
        <v>0</v>
      </c>
      <c r="W213" s="30">
        <v>0</v>
      </c>
      <c r="X213" s="30">
        <v>3</v>
      </c>
      <c r="Y213" s="30">
        <v>0</v>
      </c>
      <c r="Z213" s="30">
        <v>3</v>
      </c>
      <c r="AA213" s="31">
        <v>0</v>
      </c>
      <c r="AB213" s="31">
        <v>0</v>
      </c>
      <c r="AC213" s="30">
        <v>4</v>
      </c>
      <c r="AD213" s="30">
        <v>0</v>
      </c>
      <c r="AE213" s="30">
        <v>4</v>
      </c>
      <c r="AF213" s="31">
        <v>0</v>
      </c>
      <c r="AG213" s="30">
        <v>12</v>
      </c>
      <c r="AH213" s="30">
        <v>0</v>
      </c>
      <c r="AI213" s="30">
        <v>12</v>
      </c>
      <c r="AJ213" s="31">
        <v>0</v>
      </c>
      <c r="AK213" s="30">
        <v>23</v>
      </c>
      <c r="AL213" s="30">
        <v>0</v>
      </c>
      <c r="AM213" s="30">
        <v>23</v>
      </c>
      <c r="AN213" s="47">
        <v>0.5</v>
      </c>
      <c r="AO213" s="9" t="s">
        <v>407</v>
      </c>
      <c r="AP213" s="48" t="s">
        <v>411</v>
      </c>
      <c r="AQ213" s="9" t="s">
        <v>407</v>
      </c>
      <c r="AR213" s="9" t="s">
        <v>407</v>
      </c>
    </row>
    <row r="214" spans="1:44" ht="12.75" customHeight="1" x14ac:dyDescent="0.15">
      <c r="A214" s="9" t="s">
        <v>85</v>
      </c>
      <c r="B214" s="9" t="s">
        <v>86</v>
      </c>
      <c r="C214" s="31">
        <v>1</v>
      </c>
      <c r="D214" s="45">
        <v>5</v>
      </c>
      <c r="E214" s="46">
        <v>2017</v>
      </c>
      <c r="F214" s="46">
        <v>2014</v>
      </c>
      <c r="G214" s="46">
        <v>2018</v>
      </c>
      <c r="H214" s="9" t="s">
        <v>422</v>
      </c>
      <c r="I214" s="9" t="s">
        <v>423</v>
      </c>
      <c r="J214" s="9" t="s">
        <v>83</v>
      </c>
      <c r="K214" s="49" t="s">
        <v>86</v>
      </c>
      <c r="L214" s="30">
        <v>4</v>
      </c>
      <c r="M214" s="30">
        <v>0</v>
      </c>
      <c r="N214" s="30">
        <v>0</v>
      </c>
      <c r="O214" s="30">
        <v>0</v>
      </c>
      <c r="P214" s="30">
        <v>4</v>
      </c>
      <c r="Q214" s="31">
        <v>0</v>
      </c>
      <c r="R214" s="46">
        <v>4</v>
      </c>
      <c r="S214" s="46">
        <v>0</v>
      </c>
      <c r="T214" s="30">
        <v>3</v>
      </c>
      <c r="U214" s="30">
        <v>0</v>
      </c>
      <c r="V214" s="30">
        <v>0</v>
      </c>
      <c r="W214" s="30">
        <v>0</v>
      </c>
      <c r="X214" s="30">
        <v>3</v>
      </c>
      <c r="Y214" s="30">
        <v>0</v>
      </c>
      <c r="Z214" s="30">
        <v>3</v>
      </c>
      <c r="AA214" s="31">
        <v>0</v>
      </c>
      <c r="AB214" s="31">
        <v>0</v>
      </c>
      <c r="AC214" s="30">
        <v>4</v>
      </c>
      <c r="AD214" s="30">
        <v>29</v>
      </c>
      <c r="AE214" s="30">
        <v>0</v>
      </c>
      <c r="AF214" s="31">
        <v>7.25</v>
      </c>
      <c r="AG214" s="30">
        <v>8</v>
      </c>
      <c r="AH214" s="30">
        <v>18</v>
      </c>
      <c r="AI214" s="30">
        <v>0</v>
      </c>
      <c r="AJ214" s="31">
        <v>2.25</v>
      </c>
      <c r="AK214" s="30">
        <v>19</v>
      </c>
      <c r="AL214" s="30">
        <v>47</v>
      </c>
      <c r="AM214" s="30">
        <v>7</v>
      </c>
      <c r="AN214" s="47">
        <v>1</v>
      </c>
      <c r="AO214" s="9" t="s">
        <v>407</v>
      </c>
      <c r="AP214" s="48" t="s">
        <v>411</v>
      </c>
      <c r="AQ214" s="9" t="s">
        <v>407</v>
      </c>
      <c r="AR214" s="9" t="s">
        <v>412</v>
      </c>
    </row>
    <row r="215" spans="1:44" ht="12.75" customHeight="1" x14ac:dyDescent="0.15">
      <c r="A215" s="9" t="s">
        <v>316</v>
      </c>
      <c r="B215" s="9" t="s">
        <v>1071</v>
      </c>
      <c r="C215" s="31">
        <v>0.625</v>
      </c>
      <c r="D215" s="45">
        <v>8</v>
      </c>
      <c r="E215" s="46">
        <v>2018</v>
      </c>
      <c r="F215" s="46">
        <v>2014</v>
      </c>
      <c r="G215" s="46" t="s">
        <v>403</v>
      </c>
      <c r="H215" s="9" t="s">
        <v>404</v>
      </c>
      <c r="I215" s="9" t="s">
        <v>405</v>
      </c>
      <c r="J215" s="9" t="s">
        <v>144</v>
      </c>
      <c r="K215" s="49" t="s">
        <v>1071</v>
      </c>
      <c r="L215" s="30">
        <v>409</v>
      </c>
      <c r="M215" s="30">
        <v>0</v>
      </c>
      <c r="N215" s="30">
        <v>0</v>
      </c>
      <c r="O215" s="30">
        <v>0</v>
      </c>
      <c r="P215" s="30">
        <v>409</v>
      </c>
      <c r="Q215" s="31">
        <v>0</v>
      </c>
      <c r="R215" s="46">
        <v>205</v>
      </c>
      <c r="S215" s="46">
        <v>0</v>
      </c>
      <c r="T215" s="30">
        <v>275</v>
      </c>
      <c r="U215" s="30">
        <v>0</v>
      </c>
      <c r="V215" s="30">
        <v>0</v>
      </c>
      <c r="W215" s="30">
        <v>0</v>
      </c>
      <c r="X215" s="30">
        <v>275</v>
      </c>
      <c r="Y215" s="30">
        <v>0</v>
      </c>
      <c r="Z215" s="30">
        <v>275</v>
      </c>
      <c r="AA215" s="31">
        <v>0</v>
      </c>
      <c r="AB215" s="31">
        <v>0</v>
      </c>
      <c r="AC215" s="30">
        <v>307</v>
      </c>
      <c r="AD215" s="30">
        <v>0</v>
      </c>
      <c r="AE215" s="30">
        <v>307</v>
      </c>
      <c r="AF215" s="31">
        <v>0</v>
      </c>
      <c r="AG215" s="30">
        <v>721</v>
      </c>
      <c r="AH215" s="30">
        <v>340</v>
      </c>
      <c r="AI215" s="30">
        <v>381</v>
      </c>
      <c r="AJ215" s="31">
        <v>0.47156726768377255</v>
      </c>
      <c r="AK215" s="30">
        <v>1712</v>
      </c>
      <c r="AL215" s="30">
        <v>340</v>
      </c>
      <c r="AM215" s="30">
        <v>1372</v>
      </c>
      <c r="AN215" s="47">
        <v>0.5</v>
      </c>
      <c r="AO215" s="9" t="s">
        <v>407</v>
      </c>
      <c r="AP215" s="48" t="s">
        <v>411</v>
      </c>
      <c r="AQ215" s="9" t="s">
        <v>407</v>
      </c>
      <c r="AR215" s="9" t="s">
        <v>407</v>
      </c>
    </row>
    <row r="216" spans="1:44" ht="12.75" customHeight="1" x14ac:dyDescent="0.15">
      <c r="A216" s="9" t="s">
        <v>127</v>
      </c>
      <c r="B216" s="9" t="s">
        <v>1074</v>
      </c>
      <c r="C216" s="31">
        <v>0.375</v>
      </c>
      <c r="D216" s="45">
        <v>8</v>
      </c>
      <c r="E216" s="46">
        <v>2020</v>
      </c>
      <c r="F216" s="46">
        <v>2016</v>
      </c>
      <c r="G216" s="46" t="s">
        <v>444</v>
      </c>
      <c r="H216" s="9" t="s">
        <v>445</v>
      </c>
      <c r="I216" s="9" t="s">
        <v>446</v>
      </c>
      <c r="J216" s="9" t="s">
        <v>128</v>
      </c>
      <c r="K216" s="49" t="s">
        <v>1074</v>
      </c>
      <c r="L216" s="30">
        <v>238</v>
      </c>
      <c r="M216" s="30">
        <v>0</v>
      </c>
      <c r="N216" s="30">
        <v>0</v>
      </c>
      <c r="O216" s="30">
        <v>0</v>
      </c>
      <c r="P216" s="30">
        <v>238</v>
      </c>
      <c r="Q216" s="31">
        <v>0</v>
      </c>
      <c r="R216" s="46">
        <v>89</v>
      </c>
      <c r="S216" s="46">
        <v>0</v>
      </c>
      <c r="T216" s="30">
        <v>211</v>
      </c>
      <c r="U216" s="30">
        <v>6</v>
      </c>
      <c r="V216" s="30">
        <v>5</v>
      </c>
      <c r="W216" s="30">
        <v>1</v>
      </c>
      <c r="X216" s="30">
        <v>205</v>
      </c>
      <c r="Y216" s="30">
        <v>6</v>
      </c>
      <c r="Z216" s="30">
        <v>205</v>
      </c>
      <c r="AA216" s="31">
        <v>2.843601895734597E-2</v>
      </c>
      <c r="AB216" s="31">
        <v>2.843601895734597E-2</v>
      </c>
      <c r="AC216" s="30">
        <v>202</v>
      </c>
      <c r="AD216" s="30">
        <v>71</v>
      </c>
      <c r="AE216" s="30">
        <v>131</v>
      </c>
      <c r="AF216" s="31">
        <v>0.35148514851485146</v>
      </c>
      <c r="AG216" s="30">
        <v>258</v>
      </c>
      <c r="AH216" s="30">
        <v>67</v>
      </c>
      <c r="AI216" s="30">
        <v>191</v>
      </c>
      <c r="AJ216" s="31">
        <v>0.25968992248062017</v>
      </c>
      <c r="AK216" s="30">
        <v>909</v>
      </c>
      <c r="AL216" s="30">
        <v>144</v>
      </c>
      <c r="AM216" s="30">
        <v>765</v>
      </c>
      <c r="AN216" s="47">
        <v>0.375</v>
      </c>
      <c r="AO216" s="9" t="s">
        <v>407</v>
      </c>
      <c r="AP216" s="48" t="s">
        <v>411</v>
      </c>
      <c r="AQ216" s="9" t="s">
        <v>407</v>
      </c>
      <c r="AR216" s="9" t="s">
        <v>407</v>
      </c>
    </row>
    <row r="217" spans="1:44" ht="12.75" customHeight="1" x14ac:dyDescent="0.15">
      <c r="A217" s="9" t="s">
        <v>154</v>
      </c>
      <c r="B217" s="9" t="s">
        <v>158</v>
      </c>
      <c r="C217" s="31">
        <v>0.375</v>
      </c>
      <c r="D217" s="45">
        <v>8</v>
      </c>
      <c r="E217" s="46">
        <v>2020</v>
      </c>
      <c r="F217" s="46">
        <v>2016</v>
      </c>
      <c r="G217" s="46" t="s">
        <v>444</v>
      </c>
      <c r="H217" s="9" t="s">
        <v>445</v>
      </c>
      <c r="I217" s="9" t="s">
        <v>446</v>
      </c>
      <c r="J217" s="9" t="s">
        <v>128</v>
      </c>
      <c r="K217" s="49" t="s">
        <v>158</v>
      </c>
      <c r="L217" s="30">
        <v>4888</v>
      </c>
      <c r="M217" s="30">
        <v>103</v>
      </c>
      <c r="N217" s="30">
        <v>103</v>
      </c>
      <c r="O217" s="30">
        <v>0</v>
      </c>
      <c r="P217" s="30">
        <v>4785</v>
      </c>
      <c r="Q217" s="31">
        <v>2.1072013093289689E-2</v>
      </c>
      <c r="R217" s="46">
        <v>1833</v>
      </c>
      <c r="S217" s="46">
        <v>0</v>
      </c>
      <c r="T217" s="30">
        <v>3107</v>
      </c>
      <c r="U217" s="30">
        <v>57</v>
      </c>
      <c r="V217" s="30">
        <v>57</v>
      </c>
      <c r="W217" s="30">
        <v>0</v>
      </c>
      <c r="X217" s="30">
        <v>3050</v>
      </c>
      <c r="Y217" s="30">
        <v>57</v>
      </c>
      <c r="Z217" s="30">
        <v>3050</v>
      </c>
      <c r="AA217" s="31">
        <v>1.8345671065336338E-2</v>
      </c>
      <c r="AB217" s="31">
        <v>1.8345671065336338E-2</v>
      </c>
      <c r="AC217" s="30">
        <v>3126</v>
      </c>
      <c r="AD217" s="30">
        <v>0</v>
      </c>
      <c r="AE217" s="30">
        <v>3126</v>
      </c>
      <c r="AF217" s="31">
        <v>0</v>
      </c>
      <c r="AG217" s="30">
        <v>10462</v>
      </c>
      <c r="AH217" s="30">
        <v>3</v>
      </c>
      <c r="AI217" s="30">
        <v>10459</v>
      </c>
      <c r="AJ217" s="31">
        <v>2.8675205505639459E-4</v>
      </c>
      <c r="AK217" s="30">
        <v>21583</v>
      </c>
      <c r="AL217" s="30">
        <v>163</v>
      </c>
      <c r="AM217" s="30">
        <v>21420</v>
      </c>
      <c r="AN217" s="47">
        <v>0.375</v>
      </c>
      <c r="AO217" s="9" t="s">
        <v>407</v>
      </c>
      <c r="AP217" s="48" t="s">
        <v>411</v>
      </c>
      <c r="AQ217" s="9" t="s">
        <v>407</v>
      </c>
      <c r="AR217" s="9" t="s">
        <v>407</v>
      </c>
    </row>
    <row r="218" spans="1:44" ht="12.75" customHeight="1" x14ac:dyDescent="0.15">
      <c r="A218" s="9" t="s">
        <v>257</v>
      </c>
      <c r="B218" s="9" t="s">
        <v>258</v>
      </c>
      <c r="C218" s="31">
        <v>0.375</v>
      </c>
      <c r="D218" s="45">
        <v>8</v>
      </c>
      <c r="E218" s="46">
        <v>2020</v>
      </c>
      <c r="F218" s="46">
        <v>2016</v>
      </c>
      <c r="G218" s="46" t="s">
        <v>444</v>
      </c>
      <c r="H218" s="9" t="s">
        <v>445</v>
      </c>
      <c r="I218" s="9" t="s">
        <v>446</v>
      </c>
      <c r="J218" s="9" t="s">
        <v>128</v>
      </c>
      <c r="K218" s="49" t="s">
        <v>258</v>
      </c>
      <c r="L218" s="30">
        <v>43</v>
      </c>
      <c r="M218" s="30">
        <v>0</v>
      </c>
      <c r="N218" s="30">
        <v>0</v>
      </c>
      <c r="O218" s="30">
        <v>0</v>
      </c>
      <c r="P218" s="30">
        <v>43</v>
      </c>
      <c r="Q218" s="31">
        <v>0</v>
      </c>
      <c r="R218" s="46">
        <v>16</v>
      </c>
      <c r="S218" s="46">
        <v>0</v>
      </c>
      <c r="T218" s="30">
        <v>28</v>
      </c>
      <c r="U218" s="30">
        <v>6</v>
      </c>
      <c r="V218" s="30">
        <v>6</v>
      </c>
      <c r="W218" s="30">
        <v>0</v>
      </c>
      <c r="X218" s="30">
        <v>22</v>
      </c>
      <c r="Y218" s="30">
        <v>6</v>
      </c>
      <c r="Z218" s="30">
        <v>22</v>
      </c>
      <c r="AA218" s="31">
        <v>0.21428571428571427</v>
      </c>
      <c r="AB218" s="31">
        <v>0.21428571428571427</v>
      </c>
      <c r="AC218" s="30">
        <v>33</v>
      </c>
      <c r="AD218" s="30">
        <v>6</v>
      </c>
      <c r="AE218" s="30">
        <v>27</v>
      </c>
      <c r="AF218" s="31">
        <v>0.18181818181818182</v>
      </c>
      <c r="AG218" s="30">
        <v>76</v>
      </c>
      <c r="AH218" s="30">
        <v>126</v>
      </c>
      <c r="AI218" s="30">
        <v>0</v>
      </c>
      <c r="AJ218" s="31">
        <v>1.6578947368421053</v>
      </c>
      <c r="AK218" s="30">
        <v>180</v>
      </c>
      <c r="AL218" s="30">
        <v>138</v>
      </c>
      <c r="AM218" s="30">
        <v>92</v>
      </c>
      <c r="AN218" s="47">
        <v>0.375</v>
      </c>
      <c r="AO218" s="9" t="s">
        <v>407</v>
      </c>
      <c r="AP218" s="48" t="s">
        <v>411</v>
      </c>
      <c r="AQ218" s="9" t="s">
        <v>407</v>
      </c>
      <c r="AR218" s="9" t="s">
        <v>412</v>
      </c>
    </row>
    <row r="219" spans="1:44" ht="12.75" customHeight="1" x14ac:dyDescent="0.15">
      <c r="A219" s="9" t="s">
        <v>162</v>
      </c>
      <c r="B219" s="9" t="s">
        <v>165</v>
      </c>
      <c r="C219" s="31">
        <v>0.375</v>
      </c>
      <c r="D219" s="45">
        <v>8</v>
      </c>
      <c r="E219" s="46">
        <v>2020</v>
      </c>
      <c r="F219" s="46">
        <v>2016</v>
      </c>
      <c r="G219" s="46">
        <v>2023</v>
      </c>
      <c r="H219" s="9" t="s">
        <v>459</v>
      </c>
      <c r="I219" s="9" t="s">
        <v>460</v>
      </c>
      <c r="J219" s="9" t="s">
        <v>163</v>
      </c>
      <c r="K219" s="49" t="s">
        <v>165</v>
      </c>
      <c r="L219" s="30">
        <v>186</v>
      </c>
      <c r="M219" s="30">
        <v>0</v>
      </c>
      <c r="N219" s="30">
        <v>0</v>
      </c>
      <c r="O219" s="30">
        <v>0</v>
      </c>
      <c r="P219" s="30">
        <v>186</v>
      </c>
      <c r="Q219" s="31">
        <v>0</v>
      </c>
      <c r="R219" s="46">
        <v>70</v>
      </c>
      <c r="S219" s="46">
        <v>0</v>
      </c>
      <c r="T219" s="30">
        <v>138</v>
      </c>
      <c r="U219" s="30">
        <v>19</v>
      </c>
      <c r="V219" s="30">
        <v>8</v>
      </c>
      <c r="W219" s="30">
        <v>11</v>
      </c>
      <c r="X219" s="30">
        <v>119</v>
      </c>
      <c r="Y219" s="30">
        <v>19</v>
      </c>
      <c r="Z219" s="30">
        <v>119</v>
      </c>
      <c r="AA219" s="31">
        <v>0.13768115942028986</v>
      </c>
      <c r="AB219" s="31">
        <v>0.13768115942028986</v>
      </c>
      <c r="AC219" s="30">
        <v>147</v>
      </c>
      <c r="AD219" s="30">
        <v>2</v>
      </c>
      <c r="AE219" s="30">
        <v>145</v>
      </c>
      <c r="AF219" s="31">
        <v>1.3605442176870748E-2</v>
      </c>
      <c r="AG219" s="30">
        <v>347</v>
      </c>
      <c r="AH219" s="30">
        <v>16</v>
      </c>
      <c r="AI219" s="30">
        <v>331</v>
      </c>
      <c r="AJ219" s="31">
        <v>4.6109510086455328E-2</v>
      </c>
      <c r="AK219" s="30">
        <v>818</v>
      </c>
      <c r="AL219" s="30">
        <v>37</v>
      </c>
      <c r="AM219" s="30">
        <v>781</v>
      </c>
      <c r="AN219" s="47">
        <v>0.375</v>
      </c>
      <c r="AO219" s="9" t="s">
        <v>407</v>
      </c>
      <c r="AP219" s="48" t="s">
        <v>411</v>
      </c>
      <c r="AQ219" s="9" t="s">
        <v>407</v>
      </c>
      <c r="AR219" s="9" t="s">
        <v>407</v>
      </c>
    </row>
    <row r="220" spans="1:44" ht="12.75" customHeight="1" x14ac:dyDescent="0.15">
      <c r="A220" s="9" t="s">
        <v>127</v>
      </c>
      <c r="B220" s="9" t="s">
        <v>1086</v>
      </c>
      <c r="C220" s="31">
        <v>0.375</v>
      </c>
      <c r="D220" s="45">
        <v>8</v>
      </c>
      <c r="E220" s="46">
        <v>2020</v>
      </c>
      <c r="F220" s="46">
        <v>2016</v>
      </c>
      <c r="G220" s="46" t="s">
        <v>444</v>
      </c>
      <c r="H220" s="9" t="s">
        <v>445</v>
      </c>
      <c r="I220" s="9" t="s">
        <v>446</v>
      </c>
      <c r="J220" s="9" t="s">
        <v>128</v>
      </c>
      <c r="K220" s="49" t="s">
        <v>1086</v>
      </c>
      <c r="L220" s="30">
        <v>113</v>
      </c>
      <c r="M220" s="30">
        <v>0</v>
      </c>
      <c r="N220" s="30">
        <v>0</v>
      </c>
      <c r="O220" s="30">
        <v>0</v>
      </c>
      <c r="P220" s="30">
        <v>113</v>
      </c>
      <c r="Q220" s="31">
        <v>0</v>
      </c>
      <c r="R220" s="46">
        <v>42</v>
      </c>
      <c r="S220" s="46">
        <v>0</v>
      </c>
      <c r="T220" s="30">
        <v>70</v>
      </c>
      <c r="U220" s="30">
        <v>0</v>
      </c>
      <c r="V220" s="30">
        <v>0</v>
      </c>
      <c r="W220" s="30">
        <v>0</v>
      </c>
      <c r="X220" s="30">
        <v>70</v>
      </c>
      <c r="Y220" s="30">
        <v>0</v>
      </c>
      <c r="Z220" s="30">
        <v>70</v>
      </c>
      <c r="AA220" s="31">
        <v>0</v>
      </c>
      <c r="AB220" s="31">
        <v>0</v>
      </c>
      <c r="AC220" s="30">
        <v>60</v>
      </c>
      <c r="AD220" s="30">
        <v>19</v>
      </c>
      <c r="AE220" s="30">
        <v>41</v>
      </c>
      <c r="AF220" s="31">
        <v>0.31666666666666665</v>
      </c>
      <c r="AG220" s="30">
        <v>131</v>
      </c>
      <c r="AH220" s="30">
        <v>0</v>
      </c>
      <c r="AI220" s="30">
        <v>131</v>
      </c>
      <c r="AJ220" s="31">
        <v>0</v>
      </c>
      <c r="AK220" s="30">
        <v>374</v>
      </c>
      <c r="AL220" s="30">
        <v>19</v>
      </c>
      <c r="AM220" s="30">
        <v>355</v>
      </c>
      <c r="AN220" s="47">
        <v>0.375</v>
      </c>
      <c r="AO220" s="9" t="s">
        <v>407</v>
      </c>
      <c r="AP220" s="48" t="s">
        <v>408</v>
      </c>
      <c r="AQ220" s="9" t="s">
        <v>407</v>
      </c>
      <c r="AR220" s="9" t="s">
        <v>407</v>
      </c>
    </row>
    <row r="221" spans="1:44" ht="12.75" customHeight="1" x14ac:dyDescent="0.15">
      <c r="A221" s="9" t="s">
        <v>168</v>
      </c>
      <c r="B221" s="9" t="s">
        <v>195</v>
      </c>
      <c r="C221" s="31">
        <v>0.625</v>
      </c>
      <c r="D221" s="45">
        <v>8</v>
      </c>
      <c r="E221" s="46">
        <v>2018</v>
      </c>
      <c r="F221" s="46">
        <v>2014</v>
      </c>
      <c r="G221" s="46" t="s">
        <v>403</v>
      </c>
      <c r="H221" s="9" t="s">
        <v>404</v>
      </c>
      <c r="I221" s="9" t="s">
        <v>405</v>
      </c>
      <c r="J221" s="9" t="s">
        <v>144</v>
      </c>
      <c r="K221" s="49" t="s">
        <v>195</v>
      </c>
      <c r="L221" s="30">
        <v>30</v>
      </c>
      <c r="M221" s="30">
        <v>0</v>
      </c>
      <c r="N221" s="30">
        <v>0</v>
      </c>
      <c r="O221" s="30">
        <v>0</v>
      </c>
      <c r="P221" s="30">
        <v>30</v>
      </c>
      <c r="Q221" s="31">
        <v>0</v>
      </c>
      <c r="R221" s="46">
        <v>15</v>
      </c>
      <c r="S221" s="46">
        <v>0</v>
      </c>
      <c r="T221" s="30">
        <v>18</v>
      </c>
      <c r="U221" s="30">
        <v>0</v>
      </c>
      <c r="V221" s="30">
        <v>0</v>
      </c>
      <c r="W221" s="30">
        <v>0</v>
      </c>
      <c r="X221" s="30">
        <v>18</v>
      </c>
      <c r="Y221" s="30">
        <v>0</v>
      </c>
      <c r="Z221" s="30">
        <v>18</v>
      </c>
      <c r="AA221" s="31">
        <v>0</v>
      </c>
      <c r="AB221" s="31">
        <v>0</v>
      </c>
      <c r="AC221" s="30">
        <v>20</v>
      </c>
      <c r="AD221" s="30">
        <v>0</v>
      </c>
      <c r="AE221" s="30">
        <v>20</v>
      </c>
      <c r="AF221" s="31">
        <v>0</v>
      </c>
      <c r="AG221" s="30">
        <v>44</v>
      </c>
      <c r="AH221" s="30">
        <v>53</v>
      </c>
      <c r="AI221" s="30">
        <v>0</v>
      </c>
      <c r="AJ221" s="31">
        <v>1.2045454545454546</v>
      </c>
      <c r="AK221" s="30">
        <v>112</v>
      </c>
      <c r="AL221" s="30">
        <v>53</v>
      </c>
      <c r="AM221" s="30">
        <v>68</v>
      </c>
      <c r="AN221" s="47">
        <v>0.5</v>
      </c>
      <c r="AO221" s="9" t="s">
        <v>407</v>
      </c>
      <c r="AP221" s="48" t="s">
        <v>411</v>
      </c>
      <c r="AQ221" s="9" t="s">
        <v>407</v>
      </c>
      <c r="AR221" s="9" t="s">
        <v>412</v>
      </c>
    </row>
    <row r="222" spans="1:44" ht="12.75" customHeight="1" x14ac:dyDescent="0.15">
      <c r="A222" s="9" t="s">
        <v>273</v>
      </c>
      <c r="B222" s="9" t="s">
        <v>285</v>
      </c>
      <c r="C222" s="31">
        <v>0.625</v>
      </c>
      <c r="D222" s="45">
        <v>8</v>
      </c>
      <c r="E222" s="46">
        <v>2018</v>
      </c>
      <c r="F222" s="46">
        <v>2014</v>
      </c>
      <c r="G222" s="46" t="s">
        <v>403</v>
      </c>
      <c r="H222" s="9" t="s">
        <v>404</v>
      </c>
      <c r="I222" s="9" t="s">
        <v>405</v>
      </c>
      <c r="J222" s="9" t="s">
        <v>144</v>
      </c>
      <c r="K222" s="49" t="s">
        <v>285</v>
      </c>
      <c r="L222" s="30">
        <v>1</v>
      </c>
      <c r="M222" s="30">
        <v>2</v>
      </c>
      <c r="N222" s="30">
        <v>0</v>
      </c>
      <c r="O222" s="30">
        <v>2</v>
      </c>
      <c r="P222" s="30">
        <v>0</v>
      </c>
      <c r="Q222" s="31">
        <v>2</v>
      </c>
      <c r="R222" s="46">
        <v>1</v>
      </c>
      <c r="S222" s="46">
        <v>1</v>
      </c>
      <c r="T222" s="30">
        <v>1</v>
      </c>
      <c r="U222" s="30">
        <v>5</v>
      </c>
      <c r="V222" s="30">
        <v>3</v>
      </c>
      <c r="W222" s="30">
        <v>2</v>
      </c>
      <c r="X222" s="30">
        <v>0</v>
      </c>
      <c r="Y222" s="30">
        <v>6</v>
      </c>
      <c r="Z222" s="30">
        <v>0</v>
      </c>
      <c r="AA222" s="31">
        <v>5</v>
      </c>
      <c r="AB222" s="31">
        <v>6</v>
      </c>
      <c r="AC222" s="30">
        <v>1</v>
      </c>
      <c r="AD222" s="30">
        <v>14</v>
      </c>
      <c r="AE222" s="30">
        <v>0</v>
      </c>
      <c r="AF222" s="31">
        <v>14</v>
      </c>
      <c r="AG222" s="30">
        <v>1</v>
      </c>
      <c r="AH222" s="30">
        <v>467</v>
      </c>
      <c r="AI222" s="30">
        <v>0</v>
      </c>
      <c r="AJ222" s="31">
        <v>467</v>
      </c>
      <c r="AK222" s="30">
        <v>4</v>
      </c>
      <c r="AL222" s="30">
        <v>488</v>
      </c>
      <c r="AM222" s="30">
        <v>0</v>
      </c>
      <c r="AN222" s="47">
        <v>0.5</v>
      </c>
      <c r="AO222" s="9" t="s">
        <v>412</v>
      </c>
      <c r="AP222" s="48" t="s">
        <v>411</v>
      </c>
      <c r="AQ222" s="9" t="s">
        <v>412</v>
      </c>
      <c r="AR222" s="9" t="s">
        <v>407</v>
      </c>
    </row>
    <row r="223" spans="1:44" ht="12.75" customHeight="1" x14ac:dyDescent="0.15">
      <c r="A223" s="9" t="s">
        <v>168</v>
      </c>
      <c r="B223" s="9" t="s">
        <v>1093</v>
      </c>
      <c r="C223" s="31">
        <v>0.625</v>
      </c>
      <c r="D223" s="45">
        <v>8</v>
      </c>
      <c r="E223" s="46">
        <v>2018</v>
      </c>
      <c r="F223" s="46">
        <v>2014</v>
      </c>
      <c r="G223" s="46" t="s">
        <v>403</v>
      </c>
      <c r="H223" s="9" t="s">
        <v>404</v>
      </c>
      <c r="I223" s="9" t="s">
        <v>405</v>
      </c>
      <c r="J223" s="9" t="s">
        <v>144</v>
      </c>
      <c r="K223" s="49" t="s">
        <v>1093</v>
      </c>
      <c r="L223" s="30">
        <v>32</v>
      </c>
      <c r="M223" s="30">
        <v>0</v>
      </c>
      <c r="N223" s="30">
        <v>0</v>
      </c>
      <c r="O223" s="30">
        <v>0</v>
      </c>
      <c r="P223" s="30">
        <v>32</v>
      </c>
      <c r="Q223" s="31">
        <v>0</v>
      </c>
      <c r="R223" s="46">
        <v>16</v>
      </c>
      <c r="S223" s="46">
        <v>0</v>
      </c>
      <c r="T223" s="30">
        <v>19</v>
      </c>
      <c r="U223" s="30">
        <v>0</v>
      </c>
      <c r="V223" s="30">
        <v>0</v>
      </c>
      <c r="W223" s="30">
        <v>0</v>
      </c>
      <c r="X223" s="30">
        <v>19</v>
      </c>
      <c r="Y223" s="30">
        <v>0</v>
      </c>
      <c r="Z223" s="30">
        <v>19</v>
      </c>
      <c r="AA223" s="31">
        <v>0</v>
      </c>
      <c r="AB223" s="31">
        <v>0</v>
      </c>
      <c r="AC223" s="30">
        <v>21</v>
      </c>
      <c r="AD223" s="30">
        <v>0</v>
      </c>
      <c r="AE223" s="30">
        <v>21</v>
      </c>
      <c r="AF223" s="31">
        <v>0</v>
      </c>
      <c r="AG223" s="30">
        <v>47</v>
      </c>
      <c r="AH223" s="30">
        <v>0</v>
      </c>
      <c r="AI223" s="30">
        <v>47</v>
      </c>
      <c r="AJ223" s="31">
        <v>0</v>
      </c>
      <c r="AK223" s="30">
        <v>119</v>
      </c>
      <c r="AL223" s="30">
        <v>0</v>
      </c>
      <c r="AM223" s="30">
        <v>119</v>
      </c>
      <c r="AN223" s="47">
        <v>0.5</v>
      </c>
      <c r="AO223" s="9" t="s">
        <v>407</v>
      </c>
      <c r="AP223" s="48" t="s">
        <v>411</v>
      </c>
      <c r="AQ223" s="9" t="s">
        <v>407</v>
      </c>
      <c r="AR223" s="9" t="s">
        <v>407</v>
      </c>
    </row>
    <row r="224" spans="1:44" ht="12.75" customHeight="1" x14ac:dyDescent="0.15">
      <c r="A224" s="9" t="s">
        <v>416</v>
      </c>
      <c r="B224" s="9" t="s">
        <v>436</v>
      </c>
      <c r="C224" s="31">
        <v>0.75</v>
      </c>
      <c r="D224" s="45">
        <v>8</v>
      </c>
      <c r="E224" s="46">
        <v>2017</v>
      </c>
      <c r="F224" s="46">
        <v>2013</v>
      </c>
      <c r="G224" s="46">
        <v>2020</v>
      </c>
      <c r="H224" s="9" t="s">
        <v>512</v>
      </c>
      <c r="I224" s="9" t="s">
        <v>513</v>
      </c>
      <c r="J224" s="9" t="s">
        <v>417</v>
      </c>
      <c r="K224" s="49" t="s">
        <v>436</v>
      </c>
      <c r="L224" s="30">
        <v>430</v>
      </c>
      <c r="M224" s="30">
        <v>18</v>
      </c>
      <c r="N224" s="30">
        <v>18</v>
      </c>
      <c r="O224" s="30">
        <v>0</v>
      </c>
      <c r="P224" s="30">
        <v>412</v>
      </c>
      <c r="Q224" s="31">
        <v>4.1860465116279069E-2</v>
      </c>
      <c r="R224" s="46">
        <v>215</v>
      </c>
      <c r="S224" s="46">
        <v>0</v>
      </c>
      <c r="T224" s="30">
        <v>326</v>
      </c>
      <c r="U224" s="30">
        <v>9</v>
      </c>
      <c r="V224" s="30">
        <v>0</v>
      </c>
      <c r="W224" s="30">
        <v>9</v>
      </c>
      <c r="X224" s="30">
        <v>317</v>
      </c>
      <c r="Y224" s="30">
        <v>9</v>
      </c>
      <c r="Z224" s="30">
        <v>317</v>
      </c>
      <c r="AA224" s="31">
        <v>2.7607361963190184E-2</v>
      </c>
      <c r="AB224" s="31">
        <v>2.7607361963190184E-2</v>
      </c>
      <c r="AC224" s="30">
        <v>302</v>
      </c>
      <c r="AD224" s="30">
        <v>279</v>
      </c>
      <c r="AE224" s="30">
        <v>23</v>
      </c>
      <c r="AF224" s="31">
        <v>0.92384105960264906</v>
      </c>
      <c r="AG224" s="30">
        <v>664</v>
      </c>
      <c r="AH224" s="30">
        <v>831</v>
      </c>
      <c r="AI224" s="30">
        <v>0</v>
      </c>
      <c r="AJ224" s="31">
        <v>1.2515060240963856</v>
      </c>
      <c r="AK224" s="30">
        <v>1722</v>
      </c>
      <c r="AL224" s="30">
        <v>1137</v>
      </c>
      <c r="AM224" s="30">
        <v>752</v>
      </c>
      <c r="AN224" s="47">
        <v>0.5</v>
      </c>
      <c r="AO224" s="9" t="s">
        <v>407</v>
      </c>
      <c r="AP224" s="48" t="s">
        <v>411</v>
      </c>
      <c r="AQ224" s="9" t="s">
        <v>407</v>
      </c>
      <c r="AR224" s="9" t="s">
        <v>412</v>
      </c>
    </row>
    <row r="225" spans="1:44" ht="12.75" customHeight="1" x14ac:dyDescent="0.15">
      <c r="A225" s="9" t="s">
        <v>168</v>
      </c>
      <c r="B225" s="9" t="s">
        <v>1096</v>
      </c>
      <c r="C225" s="31">
        <v>0.625</v>
      </c>
      <c r="D225" s="45">
        <v>8</v>
      </c>
      <c r="E225" s="46">
        <v>2018</v>
      </c>
      <c r="F225" s="46">
        <v>2014</v>
      </c>
      <c r="G225" s="46" t="s">
        <v>403</v>
      </c>
      <c r="H225" s="9" t="s">
        <v>404</v>
      </c>
      <c r="I225" s="9" t="s">
        <v>405</v>
      </c>
      <c r="J225" s="9" t="s">
        <v>144</v>
      </c>
      <c r="K225" s="49" t="s">
        <v>1096</v>
      </c>
      <c r="L225" s="30">
        <v>62</v>
      </c>
      <c r="M225" s="30">
        <v>0</v>
      </c>
      <c r="N225" s="30">
        <v>0</v>
      </c>
      <c r="O225" s="30">
        <v>0</v>
      </c>
      <c r="P225" s="30">
        <v>62</v>
      </c>
      <c r="Q225" s="31">
        <v>0</v>
      </c>
      <c r="R225" s="46">
        <v>31</v>
      </c>
      <c r="S225" s="46">
        <v>0</v>
      </c>
      <c r="T225" s="30">
        <v>37</v>
      </c>
      <c r="U225" s="30">
        <v>0</v>
      </c>
      <c r="V225" s="30">
        <v>0</v>
      </c>
      <c r="W225" s="30">
        <v>0</v>
      </c>
      <c r="X225" s="30">
        <v>37</v>
      </c>
      <c r="Y225" s="30">
        <v>0</v>
      </c>
      <c r="Z225" s="30">
        <v>37</v>
      </c>
      <c r="AA225" s="31">
        <v>0</v>
      </c>
      <c r="AB225" s="31">
        <v>0</v>
      </c>
      <c r="AC225" s="30">
        <v>40</v>
      </c>
      <c r="AD225" s="30">
        <v>1</v>
      </c>
      <c r="AE225" s="30">
        <v>39</v>
      </c>
      <c r="AF225" s="31">
        <v>2.5000000000000001E-2</v>
      </c>
      <c r="AG225" s="30">
        <v>96</v>
      </c>
      <c r="AH225" s="30">
        <v>31</v>
      </c>
      <c r="AI225" s="30">
        <v>65</v>
      </c>
      <c r="AJ225" s="31">
        <v>0.32291666666666669</v>
      </c>
      <c r="AK225" s="30">
        <v>235</v>
      </c>
      <c r="AL225" s="30">
        <v>32</v>
      </c>
      <c r="AM225" s="30">
        <v>203</v>
      </c>
      <c r="AN225" s="47">
        <v>0.5</v>
      </c>
      <c r="AO225" s="9" t="s">
        <v>407</v>
      </c>
      <c r="AP225" s="48" t="s">
        <v>408</v>
      </c>
      <c r="AQ225" s="9" t="s">
        <v>407</v>
      </c>
      <c r="AR225" s="9" t="s">
        <v>407</v>
      </c>
    </row>
    <row r="226" spans="1:44" ht="12.75" customHeight="1" x14ac:dyDescent="0.15">
      <c r="A226" s="9" t="s">
        <v>273</v>
      </c>
      <c r="B226" s="9" t="s">
        <v>286</v>
      </c>
      <c r="C226" s="31">
        <v>0.625</v>
      </c>
      <c r="D226" s="45">
        <v>8</v>
      </c>
      <c r="E226" s="46">
        <v>2018</v>
      </c>
      <c r="F226" s="46">
        <v>2014</v>
      </c>
      <c r="G226" s="46" t="s">
        <v>403</v>
      </c>
      <c r="H226" s="9" t="s">
        <v>404</v>
      </c>
      <c r="I226" s="9" t="s">
        <v>405</v>
      </c>
      <c r="J226" s="9" t="s">
        <v>144</v>
      </c>
      <c r="K226" s="49" t="s">
        <v>286</v>
      </c>
      <c r="L226" s="30">
        <v>2</v>
      </c>
      <c r="M226" s="30">
        <v>0</v>
      </c>
      <c r="N226" s="30">
        <v>0</v>
      </c>
      <c r="O226" s="30">
        <v>0</v>
      </c>
      <c r="P226" s="30">
        <v>2</v>
      </c>
      <c r="Q226" s="31">
        <v>0</v>
      </c>
      <c r="R226" s="46">
        <v>1</v>
      </c>
      <c r="S226" s="46">
        <v>0</v>
      </c>
      <c r="T226" s="30">
        <v>2</v>
      </c>
      <c r="U226" s="30">
        <v>0</v>
      </c>
      <c r="V226" s="30">
        <v>0</v>
      </c>
      <c r="W226" s="30">
        <v>0</v>
      </c>
      <c r="X226" s="30">
        <v>2</v>
      </c>
      <c r="Y226" s="30">
        <v>0</v>
      </c>
      <c r="Z226" s="30">
        <v>2</v>
      </c>
      <c r="AA226" s="31">
        <v>0</v>
      </c>
      <c r="AB226" s="31">
        <v>0</v>
      </c>
      <c r="AC226" s="30">
        <v>2</v>
      </c>
      <c r="AD226" s="30">
        <v>0</v>
      </c>
      <c r="AE226" s="30">
        <v>2</v>
      </c>
      <c r="AF226" s="31">
        <v>0</v>
      </c>
      <c r="AG226" s="30">
        <v>3</v>
      </c>
      <c r="AH226" s="30">
        <v>10</v>
      </c>
      <c r="AI226" s="30">
        <v>0</v>
      </c>
      <c r="AJ226" s="31">
        <v>3.3333333333333335</v>
      </c>
      <c r="AK226" s="30">
        <v>9</v>
      </c>
      <c r="AL226" s="30">
        <v>10</v>
      </c>
      <c r="AM226" s="30">
        <v>6</v>
      </c>
      <c r="AN226" s="47">
        <v>0.5</v>
      </c>
      <c r="AO226" s="9" t="s">
        <v>407</v>
      </c>
      <c r="AP226" s="48" t="s">
        <v>411</v>
      </c>
      <c r="AQ226" s="9" t="s">
        <v>407</v>
      </c>
      <c r="AR226" s="9" t="s">
        <v>412</v>
      </c>
    </row>
    <row r="227" spans="1:44" ht="12.75" customHeight="1" x14ac:dyDescent="0.15">
      <c r="A227" s="9" t="s">
        <v>168</v>
      </c>
      <c r="B227" s="9" t="s">
        <v>1100</v>
      </c>
      <c r="C227" s="31">
        <v>0.625</v>
      </c>
      <c r="D227" s="45">
        <v>8</v>
      </c>
      <c r="E227" s="46">
        <v>2018</v>
      </c>
      <c r="F227" s="46">
        <v>2014</v>
      </c>
      <c r="G227" s="46" t="s">
        <v>403</v>
      </c>
      <c r="H227" s="9" t="s">
        <v>404</v>
      </c>
      <c r="I227" s="9" t="s">
        <v>405</v>
      </c>
      <c r="J227" s="9" t="s">
        <v>144</v>
      </c>
      <c r="K227" s="49" t="s">
        <v>1100</v>
      </c>
      <c r="L227" s="30">
        <v>208</v>
      </c>
      <c r="M227" s="30">
        <v>0</v>
      </c>
      <c r="N227" s="30">
        <v>0</v>
      </c>
      <c r="O227" s="30">
        <v>0</v>
      </c>
      <c r="P227" s="30">
        <v>208</v>
      </c>
      <c r="Q227" s="31">
        <v>0</v>
      </c>
      <c r="R227" s="46">
        <v>104</v>
      </c>
      <c r="S227" s="46">
        <v>0</v>
      </c>
      <c r="T227" s="30">
        <v>121</v>
      </c>
      <c r="U227" s="30">
        <v>0</v>
      </c>
      <c r="V227" s="30">
        <v>0</v>
      </c>
      <c r="W227" s="30">
        <v>0</v>
      </c>
      <c r="X227" s="30">
        <v>121</v>
      </c>
      <c r="Y227" s="30">
        <v>0</v>
      </c>
      <c r="Z227" s="30">
        <v>121</v>
      </c>
      <c r="AA227" s="31">
        <v>0</v>
      </c>
      <c r="AB227" s="31">
        <v>0</v>
      </c>
      <c r="AC227" s="30">
        <v>135</v>
      </c>
      <c r="AD227" s="30">
        <v>0</v>
      </c>
      <c r="AE227" s="30">
        <v>135</v>
      </c>
      <c r="AF227" s="31">
        <v>0</v>
      </c>
      <c r="AG227" s="30">
        <v>354</v>
      </c>
      <c r="AH227" s="30">
        <v>0</v>
      </c>
      <c r="AI227" s="30">
        <v>354</v>
      </c>
      <c r="AJ227" s="31">
        <v>0</v>
      </c>
      <c r="AK227" s="30">
        <v>818</v>
      </c>
      <c r="AL227" s="30">
        <v>0</v>
      </c>
      <c r="AM227" s="30">
        <v>818</v>
      </c>
      <c r="AN227" s="47">
        <v>0.5</v>
      </c>
      <c r="AO227" s="9" t="s">
        <v>407</v>
      </c>
      <c r="AP227" s="48" t="s">
        <v>438</v>
      </c>
      <c r="AQ227" s="9" t="s">
        <v>407</v>
      </c>
      <c r="AR227" s="9" t="s">
        <v>407</v>
      </c>
    </row>
    <row r="228" spans="1:44" ht="12.75" customHeight="1" x14ac:dyDescent="0.15">
      <c r="A228" s="9" t="s">
        <v>316</v>
      </c>
      <c r="B228" s="9" t="s">
        <v>1103</v>
      </c>
      <c r="C228" s="31">
        <v>0.625</v>
      </c>
      <c r="D228" s="45">
        <v>8</v>
      </c>
      <c r="E228" s="46">
        <v>2018</v>
      </c>
      <c r="F228" s="46">
        <v>2014</v>
      </c>
      <c r="G228" s="46" t="s">
        <v>403</v>
      </c>
      <c r="H228" s="9" t="s">
        <v>404</v>
      </c>
      <c r="I228" s="9" t="s">
        <v>405</v>
      </c>
      <c r="J228" s="9" t="s">
        <v>144</v>
      </c>
      <c r="K228" s="49" t="s">
        <v>1103</v>
      </c>
      <c r="L228" s="30">
        <v>91</v>
      </c>
      <c r="M228" s="30">
        <v>0</v>
      </c>
      <c r="N228" s="30">
        <v>0</v>
      </c>
      <c r="O228" s="30">
        <v>0</v>
      </c>
      <c r="P228" s="30">
        <v>91</v>
      </c>
      <c r="Q228" s="31">
        <v>0</v>
      </c>
      <c r="R228" s="46">
        <v>46</v>
      </c>
      <c r="S228" s="46">
        <v>0</v>
      </c>
      <c r="T228" s="30">
        <v>61</v>
      </c>
      <c r="U228" s="30">
        <v>0</v>
      </c>
      <c r="V228" s="30">
        <v>0</v>
      </c>
      <c r="W228" s="30">
        <v>0</v>
      </c>
      <c r="X228" s="30">
        <v>61</v>
      </c>
      <c r="Y228" s="30">
        <v>0</v>
      </c>
      <c r="Z228" s="30">
        <v>61</v>
      </c>
      <c r="AA228" s="31">
        <v>0</v>
      </c>
      <c r="AB228" s="31">
        <v>0</v>
      </c>
      <c r="AC228" s="30">
        <v>66</v>
      </c>
      <c r="AD228" s="30">
        <v>15</v>
      </c>
      <c r="AE228" s="30">
        <v>51</v>
      </c>
      <c r="AF228" s="31">
        <v>0.22727272727272727</v>
      </c>
      <c r="AG228" s="30">
        <v>146</v>
      </c>
      <c r="AH228" s="30">
        <v>147</v>
      </c>
      <c r="AI228" s="30">
        <v>0</v>
      </c>
      <c r="AJ228" s="31">
        <v>1.0068493150684932</v>
      </c>
      <c r="AK228" s="30">
        <v>364</v>
      </c>
      <c r="AL228" s="30">
        <v>162</v>
      </c>
      <c r="AM228" s="30">
        <v>203</v>
      </c>
      <c r="AN228" s="47">
        <v>0.5</v>
      </c>
      <c r="AO228" s="9" t="s">
        <v>407</v>
      </c>
      <c r="AP228" s="48" t="s">
        <v>411</v>
      </c>
      <c r="AQ228" s="9" t="s">
        <v>407</v>
      </c>
      <c r="AR228" s="9" t="s">
        <v>412</v>
      </c>
    </row>
    <row r="229" spans="1:44" ht="12.75" customHeight="1" x14ac:dyDescent="0.15">
      <c r="A229" s="9" t="s">
        <v>168</v>
      </c>
      <c r="B229" s="9" t="s">
        <v>196</v>
      </c>
      <c r="C229" s="31">
        <v>0.625</v>
      </c>
      <c r="D229" s="45">
        <v>8</v>
      </c>
      <c r="E229" s="46">
        <v>2018</v>
      </c>
      <c r="F229" s="46">
        <v>2014</v>
      </c>
      <c r="G229" s="46" t="s">
        <v>403</v>
      </c>
      <c r="H229" s="9" t="s">
        <v>404</v>
      </c>
      <c r="I229" s="9" t="s">
        <v>405</v>
      </c>
      <c r="J229" s="9" t="s">
        <v>144</v>
      </c>
      <c r="K229" s="49" t="s">
        <v>196</v>
      </c>
      <c r="L229" s="30">
        <v>147</v>
      </c>
      <c r="M229" s="30">
        <v>36</v>
      </c>
      <c r="N229" s="30">
        <v>36</v>
      </c>
      <c r="O229" s="30">
        <v>0</v>
      </c>
      <c r="P229" s="30">
        <v>111</v>
      </c>
      <c r="Q229" s="31">
        <v>0.24489795918367346</v>
      </c>
      <c r="R229" s="46">
        <v>74</v>
      </c>
      <c r="S229" s="46">
        <v>0</v>
      </c>
      <c r="T229" s="30">
        <v>88</v>
      </c>
      <c r="U229" s="30">
        <v>3</v>
      </c>
      <c r="V229" s="30">
        <v>2</v>
      </c>
      <c r="W229" s="30">
        <v>1</v>
      </c>
      <c r="X229" s="30">
        <v>85</v>
      </c>
      <c r="Y229" s="30">
        <v>3</v>
      </c>
      <c r="Z229" s="30">
        <v>85</v>
      </c>
      <c r="AA229" s="31">
        <v>3.4090909090909088E-2</v>
      </c>
      <c r="AB229" s="31">
        <v>3.4090909090909088E-2</v>
      </c>
      <c r="AC229" s="30">
        <v>94</v>
      </c>
      <c r="AD229" s="30">
        <v>0</v>
      </c>
      <c r="AE229" s="30">
        <v>94</v>
      </c>
      <c r="AF229" s="31">
        <v>0</v>
      </c>
      <c r="AG229" s="30">
        <v>233</v>
      </c>
      <c r="AH229" s="30">
        <v>112</v>
      </c>
      <c r="AI229" s="30">
        <v>121</v>
      </c>
      <c r="AJ229" s="31">
        <v>0.48068669527896996</v>
      </c>
      <c r="AK229" s="30">
        <v>562</v>
      </c>
      <c r="AL229" s="30">
        <v>151</v>
      </c>
      <c r="AM229" s="30">
        <v>411</v>
      </c>
      <c r="AN229" s="47">
        <v>0.5</v>
      </c>
      <c r="AO229" s="9" t="s">
        <v>407</v>
      </c>
      <c r="AP229" s="48" t="s">
        <v>408</v>
      </c>
      <c r="AQ229" s="9" t="s">
        <v>407</v>
      </c>
      <c r="AR229" s="9" t="s">
        <v>407</v>
      </c>
    </row>
    <row r="230" spans="1:44" ht="12.75" customHeight="1" x14ac:dyDescent="0.15">
      <c r="A230" s="9" t="s">
        <v>99</v>
      </c>
      <c r="B230" s="9" t="s">
        <v>108</v>
      </c>
      <c r="C230" s="31">
        <v>0.5</v>
      </c>
      <c r="D230" s="45">
        <v>8</v>
      </c>
      <c r="E230" s="46">
        <v>2019</v>
      </c>
      <c r="F230" s="46">
        <v>2015</v>
      </c>
      <c r="G230" s="46">
        <v>2022</v>
      </c>
      <c r="H230" s="9" t="s">
        <v>413</v>
      </c>
      <c r="I230" s="9" t="s">
        <v>414</v>
      </c>
      <c r="J230" s="9" t="s">
        <v>67</v>
      </c>
      <c r="K230" s="49" t="s">
        <v>108</v>
      </c>
      <c r="L230" s="30">
        <v>138</v>
      </c>
      <c r="M230" s="30">
        <v>2</v>
      </c>
      <c r="N230" s="30">
        <v>2</v>
      </c>
      <c r="O230" s="30">
        <v>0</v>
      </c>
      <c r="P230" s="30">
        <v>136</v>
      </c>
      <c r="Q230" s="31">
        <v>1.4492753623188406E-2</v>
      </c>
      <c r="R230" s="46">
        <v>69</v>
      </c>
      <c r="S230" s="46">
        <v>0</v>
      </c>
      <c r="T230" s="30">
        <v>78</v>
      </c>
      <c r="U230" s="30">
        <v>3</v>
      </c>
      <c r="V230" s="30">
        <v>3</v>
      </c>
      <c r="W230" s="30">
        <v>0</v>
      </c>
      <c r="X230" s="30">
        <v>75</v>
      </c>
      <c r="Y230" s="30">
        <v>3</v>
      </c>
      <c r="Z230" s="30">
        <v>75</v>
      </c>
      <c r="AA230" s="31">
        <v>3.8461538461538464E-2</v>
      </c>
      <c r="AB230" s="31">
        <v>3.8461538461538464E-2</v>
      </c>
      <c r="AC230" s="30">
        <v>85</v>
      </c>
      <c r="AD230" s="30">
        <v>45</v>
      </c>
      <c r="AE230" s="30">
        <v>40</v>
      </c>
      <c r="AF230" s="31">
        <v>0.52941176470588236</v>
      </c>
      <c r="AG230" s="30">
        <v>99</v>
      </c>
      <c r="AH230" s="30">
        <v>376</v>
      </c>
      <c r="AI230" s="30">
        <v>0</v>
      </c>
      <c r="AJ230" s="31">
        <v>3.797979797979798</v>
      </c>
      <c r="AK230" s="30">
        <v>400</v>
      </c>
      <c r="AL230" s="30">
        <v>426</v>
      </c>
      <c r="AM230" s="30">
        <v>251</v>
      </c>
      <c r="AN230" s="47">
        <v>0.5</v>
      </c>
      <c r="AO230" s="9" t="s">
        <v>407</v>
      </c>
      <c r="AP230" s="48" t="s">
        <v>411</v>
      </c>
      <c r="AQ230" s="9" t="s">
        <v>407</v>
      </c>
      <c r="AR230" s="9" t="s">
        <v>412</v>
      </c>
    </row>
    <row r="231" spans="1:44" ht="12.75" customHeight="1" x14ac:dyDescent="0.15">
      <c r="A231" s="9" t="s">
        <v>273</v>
      </c>
      <c r="B231" s="9" t="s">
        <v>287</v>
      </c>
      <c r="C231" s="31">
        <v>0.625</v>
      </c>
      <c r="D231" s="45">
        <v>8</v>
      </c>
      <c r="E231" s="46">
        <v>2018</v>
      </c>
      <c r="F231" s="46">
        <v>2014</v>
      </c>
      <c r="G231" s="46" t="s">
        <v>403</v>
      </c>
      <c r="H231" s="9" t="s">
        <v>404</v>
      </c>
      <c r="I231" s="9" t="s">
        <v>405</v>
      </c>
      <c r="J231" s="9" t="s">
        <v>144</v>
      </c>
      <c r="K231" s="49" t="s">
        <v>287</v>
      </c>
      <c r="L231" s="30">
        <v>1</v>
      </c>
      <c r="M231" s="30">
        <v>0</v>
      </c>
      <c r="N231" s="30">
        <v>0</v>
      </c>
      <c r="O231" s="30">
        <v>0</v>
      </c>
      <c r="P231" s="30">
        <v>1</v>
      </c>
      <c r="Q231" s="31">
        <v>0</v>
      </c>
      <c r="R231" s="46">
        <v>1</v>
      </c>
      <c r="S231" s="46">
        <v>0</v>
      </c>
      <c r="T231" s="30">
        <v>1</v>
      </c>
      <c r="U231" s="30">
        <v>2</v>
      </c>
      <c r="V231" s="30">
        <v>2</v>
      </c>
      <c r="W231" s="30">
        <v>0</v>
      </c>
      <c r="X231" s="30">
        <v>0</v>
      </c>
      <c r="Y231" s="30">
        <v>2</v>
      </c>
      <c r="Z231" s="30">
        <v>0</v>
      </c>
      <c r="AA231" s="31">
        <v>2</v>
      </c>
      <c r="AB231" s="31">
        <v>2</v>
      </c>
      <c r="AC231" s="30">
        <v>0</v>
      </c>
      <c r="AD231" s="30">
        <v>11</v>
      </c>
      <c r="AE231" s="30">
        <v>0</v>
      </c>
      <c r="AF231" s="31" t="s">
        <v>429</v>
      </c>
      <c r="AG231" s="30">
        <v>0</v>
      </c>
      <c r="AH231" s="30">
        <v>64</v>
      </c>
      <c r="AI231" s="30">
        <v>0</v>
      </c>
      <c r="AJ231" s="31" t="s">
        <v>429</v>
      </c>
      <c r="AK231" s="30">
        <v>2</v>
      </c>
      <c r="AL231" s="30">
        <v>77</v>
      </c>
      <c r="AM231" s="30">
        <v>1</v>
      </c>
      <c r="AN231" s="47">
        <v>0.5</v>
      </c>
      <c r="AO231" s="9" t="s">
        <v>407</v>
      </c>
      <c r="AP231" s="48" t="s">
        <v>411</v>
      </c>
      <c r="AQ231" s="9" t="s">
        <v>407</v>
      </c>
      <c r="AR231" s="9" t="s">
        <v>412</v>
      </c>
    </row>
    <row r="232" spans="1:44" ht="12.75" customHeight="1" x14ac:dyDescent="0.15">
      <c r="A232" s="9" t="s">
        <v>273</v>
      </c>
      <c r="B232" s="9" t="s">
        <v>288</v>
      </c>
      <c r="C232" s="31">
        <v>0.625</v>
      </c>
      <c r="D232" s="45">
        <v>8</v>
      </c>
      <c r="E232" s="46">
        <v>2018</v>
      </c>
      <c r="F232" s="46">
        <v>2014</v>
      </c>
      <c r="G232" s="46" t="s">
        <v>403</v>
      </c>
      <c r="H232" s="9" t="s">
        <v>404</v>
      </c>
      <c r="I232" s="9" t="s">
        <v>405</v>
      </c>
      <c r="J232" s="9" t="s">
        <v>144</v>
      </c>
      <c r="K232" s="49" t="s">
        <v>288</v>
      </c>
      <c r="L232" s="30">
        <v>1</v>
      </c>
      <c r="M232" s="30">
        <v>0</v>
      </c>
      <c r="N232" s="30">
        <v>0</v>
      </c>
      <c r="O232" s="30">
        <v>0</v>
      </c>
      <c r="P232" s="30">
        <v>1</v>
      </c>
      <c r="Q232" s="31">
        <v>0</v>
      </c>
      <c r="R232" s="46">
        <v>1</v>
      </c>
      <c r="S232" s="46">
        <v>0</v>
      </c>
      <c r="T232" s="30">
        <v>1</v>
      </c>
      <c r="U232" s="30">
        <v>0</v>
      </c>
      <c r="V232" s="30">
        <v>0</v>
      </c>
      <c r="W232" s="30">
        <v>0</v>
      </c>
      <c r="X232" s="30">
        <v>1</v>
      </c>
      <c r="Y232" s="30">
        <v>0</v>
      </c>
      <c r="Z232" s="30">
        <v>1</v>
      </c>
      <c r="AA232" s="31">
        <v>0</v>
      </c>
      <c r="AB232" s="31">
        <v>0</v>
      </c>
      <c r="AC232" s="30">
        <v>0</v>
      </c>
      <c r="AD232" s="30">
        <v>292</v>
      </c>
      <c r="AE232" s="30">
        <v>0</v>
      </c>
      <c r="AF232" s="31" t="s">
        <v>429</v>
      </c>
      <c r="AG232" s="30">
        <v>0</v>
      </c>
      <c r="AH232" s="30">
        <v>2</v>
      </c>
      <c r="AI232" s="30">
        <v>0</v>
      </c>
      <c r="AJ232" s="31" t="s">
        <v>429</v>
      </c>
      <c r="AK232" s="30">
        <v>2</v>
      </c>
      <c r="AL232" s="30">
        <v>294</v>
      </c>
      <c r="AM232" s="30">
        <v>2</v>
      </c>
      <c r="AN232" s="47">
        <v>0.5</v>
      </c>
      <c r="AO232" s="9" t="s">
        <v>407</v>
      </c>
      <c r="AP232" s="48" t="s">
        <v>438</v>
      </c>
      <c r="AQ232" s="9" t="s">
        <v>407</v>
      </c>
      <c r="AR232" s="9" t="s">
        <v>412</v>
      </c>
    </row>
    <row r="233" spans="1:44" ht="12.75" customHeight="1" x14ac:dyDescent="0.15">
      <c r="A233" s="9" t="s">
        <v>273</v>
      </c>
      <c r="B233" s="9" t="s">
        <v>289</v>
      </c>
      <c r="C233" s="31">
        <v>0.625</v>
      </c>
      <c r="D233" s="45">
        <v>8</v>
      </c>
      <c r="E233" s="46">
        <v>2018</v>
      </c>
      <c r="F233" s="46">
        <v>2014</v>
      </c>
      <c r="G233" s="46" t="s">
        <v>403</v>
      </c>
      <c r="H233" s="9" t="s">
        <v>404</v>
      </c>
      <c r="I233" s="9" t="s">
        <v>405</v>
      </c>
      <c r="J233" s="9" t="s">
        <v>144</v>
      </c>
      <c r="K233" s="49" t="s">
        <v>289</v>
      </c>
      <c r="L233" s="30">
        <v>43</v>
      </c>
      <c r="M233" s="30">
        <v>41</v>
      </c>
      <c r="N233" s="30">
        <v>41</v>
      </c>
      <c r="O233" s="30">
        <v>0</v>
      </c>
      <c r="P233" s="30">
        <v>2</v>
      </c>
      <c r="Q233" s="31">
        <v>0.95348837209302328</v>
      </c>
      <c r="R233" s="46">
        <v>22</v>
      </c>
      <c r="S233" s="46">
        <v>19</v>
      </c>
      <c r="T233" s="30">
        <v>30</v>
      </c>
      <c r="U233" s="30">
        <v>38</v>
      </c>
      <c r="V233" s="30">
        <v>38</v>
      </c>
      <c r="W233" s="30">
        <v>0</v>
      </c>
      <c r="X233" s="30">
        <v>0</v>
      </c>
      <c r="Y233" s="30">
        <v>57</v>
      </c>
      <c r="Z233" s="30">
        <v>0</v>
      </c>
      <c r="AA233" s="31">
        <v>1.2666666666666666</v>
      </c>
      <c r="AB233" s="31">
        <v>1.9</v>
      </c>
      <c r="AC233" s="30">
        <v>34</v>
      </c>
      <c r="AD233" s="30">
        <v>2</v>
      </c>
      <c r="AE233" s="30">
        <v>32</v>
      </c>
      <c r="AF233" s="31">
        <v>5.8823529411764705E-2</v>
      </c>
      <c r="AG233" s="30">
        <v>75</v>
      </c>
      <c r="AH233" s="30">
        <v>1441</v>
      </c>
      <c r="AI233" s="30">
        <v>0</v>
      </c>
      <c r="AJ233" s="31">
        <v>19.213333333333335</v>
      </c>
      <c r="AK233" s="30">
        <v>182</v>
      </c>
      <c r="AL233" s="30">
        <v>1522</v>
      </c>
      <c r="AM233" s="30">
        <v>34</v>
      </c>
      <c r="AN233" s="47">
        <v>0.5</v>
      </c>
      <c r="AO233" s="9" t="s">
        <v>412</v>
      </c>
      <c r="AP233" s="48" t="s">
        <v>411</v>
      </c>
      <c r="AQ233" s="9" t="s">
        <v>412</v>
      </c>
      <c r="AR233" s="9" t="s">
        <v>407</v>
      </c>
    </row>
    <row r="234" spans="1:44" ht="12.75" customHeight="1" x14ac:dyDescent="0.15">
      <c r="A234" s="9" t="s">
        <v>273</v>
      </c>
      <c r="B234" s="9" t="s">
        <v>290</v>
      </c>
      <c r="C234" s="31">
        <v>0.625</v>
      </c>
      <c r="D234" s="45">
        <v>8</v>
      </c>
      <c r="E234" s="46">
        <v>2018</v>
      </c>
      <c r="F234" s="46">
        <v>2014</v>
      </c>
      <c r="G234" s="46" t="s">
        <v>403</v>
      </c>
      <c r="H234" s="9" t="s">
        <v>404</v>
      </c>
      <c r="I234" s="9" t="s">
        <v>405</v>
      </c>
      <c r="J234" s="9" t="s">
        <v>144</v>
      </c>
      <c r="K234" s="49" t="s">
        <v>290</v>
      </c>
      <c r="L234" s="30">
        <v>1</v>
      </c>
      <c r="M234" s="30">
        <v>0</v>
      </c>
      <c r="N234" s="30">
        <v>0</v>
      </c>
      <c r="O234" s="30">
        <v>0</v>
      </c>
      <c r="P234" s="30">
        <v>1</v>
      </c>
      <c r="Q234" s="31">
        <v>0</v>
      </c>
      <c r="R234" s="46">
        <v>1</v>
      </c>
      <c r="S234" s="46">
        <v>0</v>
      </c>
      <c r="T234" s="30">
        <v>1</v>
      </c>
      <c r="U234" s="30">
        <v>0</v>
      </c>
      <c r="V234" s="30">
        <v>0</v>
      </c>
      <c r="W234" s="30">
        <v>0</v>
      </c>
      <c r="X234" s="30">
        <v>1</v>
      </c>
      <c r="Y234" s="30">
        <v>0</v>
      </c>
      <c r="Z234" s="30">
        <v>1</v>
      </c>
      <c r="AA234" s="31">
        <v>0</v>
      </c>
      <c r="AB234" s="31">
        <v>0</v>
      </c>
      <c r="AC234" s="30">
        <v>0</v>
      </c>
      <c r="AD234" s="30">
        <v>0</v>
      </c>
      <c r="AE234" s="30">
        <v>0</v>
      </c>
      <c r="AF234" s="31" t="s">
        <v>429</v>
      </c>
      <c r="AG234" s="30">
        <v>0</v>
      </c>
      <c r="AH234" s="30">
        <v>0</v>
      </c>
      <c r="AI234" s="30">
        <v>0</v>
      </c>
      <c r="AJ234" s="31" t="s">
        <v>429</v>
      </c>
      <c r="AK234" s="30">
        <v>2</v>
      </c>
      <c r="AL234" s="30">
        <v>0</v>
      </c>
      <c r="AM234" s="30">
        <v>2</v>
      </c>
      <c r="AN234" s="47">
        <v>0.5</v>
      </c>
      <c r="AO234" s="9" t="s">
        <v>407</v>
      </c>
      <c r="AP234" s="48" t="s">
        <v>411</v>
      </c>
      <c r="AQ234" s="9" t="s">
        <v>407</v>
      </c>
      <c r="AR234" s="9" t="s">
        <v>412</v>
      </c>
    </row>
    <row r="235" spans="1:44" ht="12.75" customHeight="1" x14ac:dyDescent="0.15">
      <c r="A235" s="9" t="s">
        <v>166</v>
      </c>
      <c r="B235" s="9" t="s">
        <v>1117</v>
      </c>
      <c r="C235" s="31">
        <v>1</v>
      </c>
      <c r="D235" s="45">
        <v>5</v>
      </c>
      <c r="E235" s="46">
        <v>2017</v>
      </c>
      <c r="F235" s="46">
        <v>2014</v>
      </c>
      <c r="G235" s="46">
        <v>2018</v>
      </c>
      <c r="H235" s="9" t="s">
        <v>422</v>
      </c>
      <c r="I235" s="9" t="s">
        <v>423</v>
      </c>
      <c r="J235" s="9" t="s">
        <v>83</v>
      </c>
      <c r="K235" s="49" t="s">
        <v>1117</v>
      </c>
      <c r="L235" s="30">
        <v>368</v>
      </c>
      <c r="M235" s="30">
        <v>8</v>
      </c>
      <c r="N235" s="30">
        <v>0</v>
      </c>
      <c r="O235" s="30">
        <v>8</v>
      </c>
      <c r="P235" s="30">
        <v>360</v>
      </c>
      <c r="Q235" s="31">
        <v>2.1739130434782608E-2</v>
      </c>
      <c r="R235" s="46">
        <v>368</v>
      </c>
      <c r="S235" s="46">
        <v>0</v>
      </c>
      <c r="T235" s="30">
        <v>231</v>
      </c>
      <c r="U235" s="30">
        <v>17</v>
      </c>
      <c r="V235" s="30">
        <v>0</v>
      </c>
      <c r="W235" s="30">
        <v>17</v>
      </c>
      <c r="X235" s="30">
        <v>214</v>
      </c>
      <c r="Y235" s="30">
        <v>17</v>
      </c>
      <c r="Z235" s="30">
        <v>214</v>
      </c>
      <c r="AA235" s="31">
        <v>7.3593073593073599E-2</v>
      </c>
      <c r="AB235" s="31">
        <v>7.3593073593073599E-2</v>
      </c>
      <c r="AC235" s="30">
        <v>256</v>
      </c>
      <c r="AD235" s="30">
        <v>22</v>
      </c>
      <c r="AE235" s="30">
        <v>234</v>
      </c>
      <c r="AF235" s="31">
        <v>8.59375E-2</v>
      </c>
      <c r="AG235" s="30">
        <v>601</v>
      </c>
      <c r="AH235" s="30">
        <v>16</v>
      </c>
      <c r="AI235" s="30">
        <v>585</v>
      </c>
      <c r="AJ235" s="31">
        <v>2.6622296173044926E-2</v>
      </c>
      <c r="AK235" s="30">
        <v>1456</v>
      </c>
      <c r="AL235" s="30">
        <v>63</v>
      </c>
      <c r="AM235" s="30">
        <v>1393</v>
      </c>
      <c r="AN235" s="47">
        <v>1</v>
      </c>
      <c r="AO235" s="9" t="s">
        <v>407</v>
      </c>
      <c r="AP235" s="48" t="s">
        <v>411</v>
      </c>
      <c r="AQ235" s="9" t="s">
        <v>407</v>
      </c>
      <c r="AR235" s="9" t="s">
        <v>407</v>
      </c>
    </row>
    <row r="236" spans="1:44" ht="12.75" customHeight="1" x14ac:dyDescent="0.15">
      <c r="A236" s="9" t="s">
        <v>316</v>
      </c>
      <c r="B236" s="9" t="s">
        <v>328</v>
      </c>
      <c r="C236" s="31">
        <v>0.625</v>
      </c>
      <c r="D236" s="45">
        <v>8</v>
      </c>
      <c r="E236" s="46">
        <v>2018</v>
      </c>
      <c r="F236" s="46">
        <v>2014</v>
      </c>
      <c r="G236" s="46" t="s">
        <v>403</v>
      </c>
      <c r="H236" s="9" t="s">
        <v>404</v>
      </c>
      <c r="I236" s="9" t="s">
        <v>405</v>
      </c>
      <c r="J236" s="9" t="s">
        <v>144</v>
      </c>
      <c r="K236" s="49" t="s">
        <v>328</v>
      </c>
      <c r="L236" s="30">
        <v>1196</v>
      </c>
      <c r="M236" s="30">
        <v>2</v>
      </c>
      <c r="N236" s="30">
        <v>0</v>
      </c>
      <c r="O236" s="30">
        <v>2</v>
      </c>
      <c r="P236" s="30">
        <v>1194</v>
      </c>
      <c r="Q236" s="31">
        <v>1.6722408026755853E-3</v>
      </c>
      <c r="R236" s="46">
        <v>598</v>
      </c>
      <c r="S236" s="46">
        <v>0</v>
      </c>
      <c r="T236" s="30">
        <v>801</v>
      </c>
      <c r="U236" s="30">
        <v>2</v>
      </c>
      <c r="V236" s="30">
        <v>0</v>
      </c>
      <c r="W236" s="30">
        <v>2</v>
      </c>
      <c r="X236" s="30">
        <v>799</v>
      </c>
      <c r="Y236" s="30">
        <v>2</v>
      </c>
      <c r="Z236" s="30">
        <v>799</v>
      </c>
      <c r="AA236" s="31">
        <v>2.4968789013732834E-3</v>
      </c>
      <c r="AB236" s="31">
        <v>2.4968789013732834E-3</v>
      </c>
      <c r="AC236" s="30">
        <v>897</v>
      </c>
      <c r="AD236" s="30">
        <v>729</v>
      </c>
      <c r="AE236" s="30">
        <v>168</v>
      </c>
      <c r="AF236" s="31">
        <v>0.81270903010033446</v>
      </c>
      <c r="AG236" s="30">
        <v>2035</v>
      </c>
      <c r="AH236" s="30">
        <v>981</v>
      </c>
      <c r="AI236" s="30">
        <v>1054</v>
      </c>
      <c r="AJ236" s="31">
        <v>0.48206388206388207</v>
      </c>
      <c r="AK236" s="30">
        <v>4929</v>
      </c>
      <c r="AL236" s="30">
        <v>1714</v>
      </c>
      <c r="AM236" s="30">
        <v>3215</v>
      </c>
      <c r="AN236" s="47">
        <v>0.5</v>
      </c>
      <c r="AO236" s="9" t="s">
        <v>407</v>
      </c>
      <c r="AP236" s="48" t="s">
        <v>411</v>
      </c>
      <c r="AQ236" s="9" t="s">
        <v>407</v>
      </c>
      <c r="AR236" s="9" t="s">
        <v>407</v>
      </c>
    </row>
    <row r="237" spans="1:44" ht="12.75" customHeight="1" x14ac:dyDescent="0.15">
      <c r="A237" s="9" t="s">
        <v>273</v>
      </c>
      <c r="B237" s="9" t="s">
        <v>291</v>
      </c>
      <c r="C237" s="31">
        <v>0.625</v>
      </c>
      <c r="D237" s="45">
        <v>8</v>
      </c>
      <c r="E237" s="46">
        <v>2018</v>
      </c>
      <c r="F237" s="46">
        <v>2014</v>
      </c>
      <c r="G237" s="46" t="s">
        <v>403</v>
      </c>
      <c r="H237" s="9" t="s">
        <v>404</v>
      </c>
      <c r="I237" s="9" t="s">
        <v>405</v>
      </c>
      <c r="J237" s="9" t="s">
        <v>144</v>
      </c>
      <c r="K237" s="49" t="s">
        <v>291</v>
      </c>
      <c r="L237" s="30">
        <v>647</v>
      </c>
      <c r="M237" s="30">
        <v>0</v>
      </c>
      <c r="N237" s="30">
        <v>0</v>
      </c>
      <c r="O237" s="30">
        <v>0</v>
      </c>
      <c r="P237" s="30">
        <v>647</v>
      </c>
      <c r="Q237" s="31">
        <v>0</v>
      </c>
      <c r="R237" s="46">
        <v>324</v>
      </c>
      <c r="S237" s="46">
        <v>0</v>
      </c>
      <c r="T237" s="30">
        <v>450</v>
      </c>
      <c r="U237" s="30">
        <v>0</v>
      </c>
      <c r="V237" s="30">
        <v>0</v>
      </c>
      <c r="W237" s="30">
        <v>0</v>
      </c>
      <c r="X237" s="30">
        <v>450</v>
      </c>
      <c r="Y237" s="30">
        <v>0</v>
      </c>
      <c r="Z237" s="30">
        <v>450</v>
      </c>
      <c r="AA237" s="31">
        <v>0</v>
      </c>
      <c r="AB237" s="31">
        <v>0</v>
      </c>
      <c r="AC237" s="30">
        <v>497</v>
      </c>
      <c r="AD237" s="30">
        <v>202</v>
      </c>
      <c r="AE237" s="30">
        <v>295</v>
      </c>
      <c r="AF237" s="31">
        <v>0.40643863179074446</v>
      </c>
      <c r="AG237" s="30">
        <v>1133</v>
      </c>
      <c r="AH237" s="30">
        <v>2624</v>
      </c>
      <c r="AI237" s="30">
        <v>0</v>
      </c>
      <c r="AJ237" s="31">
        <v>2.3159752868490733</v>
      </c>
      <c r="AK237" s="30">
        <v>2727</v>
      </c>
      <c r="AL237" s="30">
        <v>2826</v>
      </c>
      <c r="AM237" s="30">
        <v>1392</v>
      </c>
      <c r="AN237" s="47">
        <v>0.5</v>
      </c>
      <c r="AO237" s="9" t="s">
        <v>407</v>
      </c>
      <c r="AP237" s="48" t="s">
        <v>411</v>
      </c>
      <c r="AQ237" s="9" t="s">
        <v>407</v>
      </c>
      <c r="AR237" s="9" t="s">
        <v>412</v>
      </c>
    </row>
    <row r="238" spans="1:44" ht="12.75" customHeight="1" x14ac:dyDescent="0.15">
      <c r="A238" s="9" t="s">
        <v>166</v>
      </c>
      <c r="B238" s="9" t="s">
        <v>167</v>
      </c>
      <c r="C238" s="31">
        <v>1</v>
      </c>
      <c r="D238" s="45">
        <v>5</v>
      </c>
      <c r="E238" s="46">
        <v>2017</v>
      </c>
      <c r="F238" s="46">
        <v>2014</v>
      </c>
      <c r="G238" s="46">
        <v>2018</v>
      </c>
      <c r="H238" s="9" t="s">
        <v>422</v>
      </c>
      <c r="I238" s="9" t="s">
        <v>423</v>
      </c>
      <c r="J238" s="9" t="s">
        <v>83</v>
      </c>
      <c r="K238" s="49" t="s">
        <v>167</v>
      </c>
      <c r="L238" s="30">
        <v>34</v>
      </c>
      <c r="M238" s="30">
        <v>0</v>
      </c>
      <c r="N238" s="30">
        <v>0</v>
      </c>
      <c r="O238" s="30">
        <v>0</v>
      </c>
      <c r="P238" s="30">
        <v>34</v>
      </c>
      <c r="Q238" s="31">
        <v>0</v>
      </c>
      <c r="R238" s="46">
        <v>34</v>
      </c>
      <c r="S238" s="46">
        <v>0</v>
      </c>
      <c r="T238" s="30">
        <v>22</v>
      </c>
      <c r="U238" s="30">
        <v>0</v>
      </c>
      <c r="V238" s="30">
        <v>0</v>
      </c>
      <c r="W238" s="30">
        <v>0</v>
      </c>
      <c r="X238" s="30">
        <v>22</v>
      </c>
      <c r="Y238" s="30">
        <v>0</v>
      </c>
      <c r="Z238" s="30">
        <v>22</v>
      </c>
      <c r="AA238" s="31">
        <v>0</v>
      </c>
      <c r="AB238" s="31">
        <v>0</v>
      </c>
      <c r="AC238" s="30">
        <v>27</v>
      </c>
      <c r="AD238" s="30">
        <v>0</v>
      </c>
      <c r="AE238" s="30">
        <v>27</v>
      </c>
      <c r="AF238" s="31">
        <v>0</v>
      </c>
      <c r="AG238" s="30">
        <v>64</v>
      </c>
      <c r="AH238" s="30">
        <v>4</v>
      </c>
      <c r="AI238" s="30">
        <v>60</v>
      </c>
      <c r="AJ238" s="31">
        <v>6.25E-2</v>
      </c>
      <c r="AK238" s="30">
        <v>147</v>
      </c>
      <c r="AL238" s="30">
        <v>4</v>
      </c>
      <c r="AM238" s="30">
        <v>143</v>
      </c>
      <c r="AN238" s="47">
        <v>1</v>
      </c>
      <c r="AO238" s="9" t="s">
        <v>407</v>
      </c>
      <c r="AP238" s="48" t="s">
        <v>408</v>
      </c>
      <c r="AQ238" s="9" t="s">
        <v>407</v>
      </c>
      <c r="AR238" s="9" t="s">
        <v>407</v>
      </c>
    </row>
    <row r="239" spans="1:44" ht="12.75" customHeight="1" x14ac:dyDescent="0.15">
      <c r="A239" s="9" t="s">
        <v>168</v>
      </c>
      <c r="B239" s="9" t="s">
        <v>197</v>
      </c>
      <c r="C239" s="31">
        <v>0.625</v>
      </c>
      <c r="D239" s="45">
        <v>8</v>
      </c>
      <c r="E239" s="46">
        <v>2018</v>
      </c>
      <c r="F239" s="46">
        <v>2014</v>
      </c>
      <c r="G239" s="46" t="s">
        <v>403</v>
      </c>
      <c r="H239" s="9" t="s">
        <v>404</v>
      </c>
      <c r="I239" s="9" t="s">
        <v>405</v>
      </c>
      <c r="J239" s="9" t="s">
        <v>144</v>
      </c>
      <c r="K239" s="49" t="s">
        <v>197</v>
      </c>
      <c r="L239" s="30">
        <v>107</v>
      </c>
      <c r="M239" s="30">
        <v>11</v>
      </c>
      <c r="N239" s="30">
        <v>0</v>
      </c>
      <c r="O239" s="30">
        <v>11</v>
      </c>
      <c r="P239" s="30">
        <v>96</v>
      </c>
      <c r="Q239" s="31">
        <v>0.10280373831775701</v>
      </c>
      <c r="R239" s="46">
        <v>54</v>
      </c>
      <c r="S239" s="46">
        <v>0</v>
      </c>
      <c r="T239" s="30">
        <v>63</v>
      </c>
      <c r="U239" s="30">
        <v>0</v>
      </c>
      <c r="V239" s="30">
        <v>0</v>
      </c>
      <c r="W239" s="30">
        <v>0</v>
      </c>
      <c r="X239" s="30">
        <v>63</v>
      </c>
      <c r="Y239" s="30">
        <v>0</v>
      </c>
      <c r="Z239" s="30">
        <v>63</v>
      </c>
      <c r="AA239" s="31">
        <v>0</v>
      </c>
      <c r="AB239" s="31">
        <v>0</v>
      </c>
      <c r="AC239" s="30">
        <v>67</v>
      </c>
      <c r="AD239" s="30">
        <v>1</v>
      </c>
      <c r="AE239" s="30">
        <v>66</v>
      </c>
      <c r="AF239" s="31">
        <v>1.4925373134328358E-2</v>
      </c>
      <c r="AG239" s="30">
        <v>166</v>
      </c>
      <c r="AH239" s="30">
        <v>120</v>
      </c>
      <c r="AI239" s="30">
        <v>46</v>
      </c>
      <c r="AJ239" s="31">
        <v>0.72289156626506024</v>
      </c>
      <c r="AK239" s="30">
        <v>403</v>
      </c>
      <c r="AL239" s="30">
        <v>132</v>
      </c>
      <c r="AM239" s="30">
        <v>271</v>
      </c>
      <c r="AN239" s="47">
        <v>0.5</v>
      </c>
      <c r="AO239" s="9" t="s">
        <v>407</v>
      </c>
      <c r="AP239" s="48" t="s">
        <v>411</v>
      </c>
      <c r="AQ239" s="9" t="s">
        <v>407</v>
      </c>
      <c r="AR239" s="9" t="s">
        <v>412</v>
      </c>
    </row>
    <row r="240" spans="1:44" ht="12.75" customHeight="1" x14ac:dyDescent="0.15">
      <c r="A240" s="9" t="s">
        <v>168</v>
      </c>
      <c r="B240" s="9" t="s">
        <v>1128</v>
      </c>
      <c r="C240" s="31">
        <v>0.625</v>
      </c>
      <c r="D240" s="45">
        <v>8</v>
      </c>
      <c r="E240" s="46">
        <v>2018</v>
      </c>
      <c r="F240" s="46">
        <v>2014</v>
      </c>
      <c r="G240" s="46" t="s">
        <v>403</v>
      </c>
      <c r="H240" s="9" t="s">
        <v>404</v>
      </c>
      <c r="I240" s="9" t="s">
        <v>405</v>
      </c>
      <c r="J240" s="9" t="s">
        <v>144</v>
      </c>
      <c r="K240" s="49" t="s">
        <v>1128</v>
      </c>
      <c r="L240" s="30">
        <v>627</v>
      </c>
      <c r="M240" s="30">
        <v>135</v>
      </c>
      <c r="N240" s="30">
        <v>135</v>
      </c>
      <c r="O240" s="30">
        <v>0</v>
      </c>
      <c r="P240" s="30">
        <v>492</v>
      </c>
      <c r="Q240" s="31">
        <v>0.21531100478468901</v>
      </c>
      <c r="R240" s="46">
        <v>314</v>
      </c>
      <c r="S240" s="46">
        <v>0</v>
      </c>
      <c r="T240" s="30">
        <v>384</v>
      </c>
      <c r="U240" s="30">
        <v>40</v>
      </c>
      <c r="V240" s="30">
        <v>40</v>
      </c>
      <c r="W240" s="30">
        <v>0</v>
      </c>
      <c r="X240" s="30">
        <v>344</v>
      </c>
      <c r="Y240" s="30">
        <v>40</v>
      </c>
      <c r="Z240" s="30">
        <v>344</v>
      </c>
      <c r="AA240" s="31">
        <v>0.10416666666666667</v>
      </c>
      <c r="AB240" s="31">
        <v>0.10416666666666667</v>
      </c>
      <c r="AC240" s="30">
        <v>413</v>
      </c>
      <c r="AD240" s="30">
        <v>0</v>
      </c>
      <c r="AE240" s="30">
        <v>413</v>
      </c>
      <c r="AF240" s="31">
        <v>0</v>
      </c>
      <c r="AG240" s="30">
        <v>1086</v>
      </c>
      <c r="AH240" s="30">
        <v>33</v>
      </c>
      <c r="AI240" s="30">
        <v>1053</v>
      </c>
      <c r="AJ240" s="31">
        <v>3.0386740331491711E-2</v>
      </c>
      <c r="AK240" s="30">
        <v>2510</v>
      </c>
      <c r="AL240" s="30">
        <v>208</v>
      </c>
      <c r="AM240" s="30">
        <v>2302</v>
      </c>
      <c r="AN240" s="47">
        <v>0.5</v>
      </c>
      <c r="AO240" s="9" t="s">
        <v>407</v>
      </c>
      <c r="AP240" s="48" t="s">
        <v>411</v>
      </c>
      <c r="AQ240" s="9" t="s">
        <v>407</v>
      </c>
      <c r="AR240" s="9" t="s">
        <v>407</v>
      </c>
    </row>
    <row r="241" spans="1:44" ht="12.75" customHeight="1" x14ac:dyDescent="0.15">
      <c r="A241" s="9" t="s">
        <v>229</v>
      </c>
      <c r="B241" s="9" t="s">
        <v>233</v>
      </c>
      <c r="C241" s="31">
        <v>0.5</v>
      </c>
      <c r="D241" s="45">
        <v>8</v>
      </c>
      <c r="E241" s="46">
        <v>2019</v>
      </c>
      <c r="F241" s="46">
        <v>2015</v>
      </c>
      <c r="G241" s="46">
        <v>2022</v>
      </c>
      <c r="H241" s="9" t="s">
        <v>413</v>
      </c>
      <c r="I241" s="9" t="s">
        <v>414</v>
      </c>
      <c r="J241" s="9" t="s">
        <v>67</v>
      </c>
      <c r="K241" s="49" t="s">
        <v>233</v>
      </c>
      <c r="L241" s="30">
        <v>40</v>
      </c>
      <c r="M241" s="30">
        <v>4</v>
      </c>
      <c r="N241" s="30">
        <v>3</v>
      </c>
      <c r="O241" s="30">
        <v>1</v>
      </c>
      <c r="P241" s="30">
        <v>36</v>
      </c>
      <c r="Q241" s="31">
        <v>0.1</v>
      </c>
      <c r="R241" s="46">
        <v>20</v>
      </c>
      <c r="S241" s="46">
        <v>0</v>
      </c>
      <c r="T241" s="30">
        <v>20</v>
      </c>
      <c r="U241" s="30">
        <v>10</v>
      </c>
      <c r="V241" s="30">
        <v>9</v>
      </c>
      <c r="W241" s="30">
        <v>1</v>
      </c>
      <c r="X241" s="30">
        <v>10</v>
      </c>
      <c r="Y241" s="30">
        <v>10</v>
      </c>
      <c r="Z241" s="30">
        <v>10</v>
      </c>
      <c r="AA241" s="31">
        <v>0.5</v>
      </c>
      <c r="AB241" s="31">
        <v>0.5</v>
      </c>
      <c r="AC241" s="30">
        <v>21</v>
      </c>
      <c r="AD241" s="30">
        <v>9</v>
      </c>
      <c r="AE241" s="30">
        <v>12</v>
      </c>
      <c r="AF241" s="31">
        <v>0.42857142857142855</v>
      </c>
      <c r="AG241" s="30">
        <v>51</v>
      </c>
      <c r="AH241" s="30">
        <v>89</v>
      </c>
      <c r="AI241" s="30">
        <v>0</v>
      </c>
      <c r="AJ241" s="31">
        <v>1.7450980392156863</v>
      </c>
      <c r="AK241" s="30">
        <v>132</v>
      </c>
      <c r="AL241" s="30">
        <v>112</v>
      </c>
      <c r="AM241" s="30">
        <v>58</v>
      </c>
      <c r="AN241" s="47">
        <v>0.5</v>
      </c>
      <c r="AO241" s="9" t="s">
        <v>407</v>
      </c>
      <c r="AP241" s="48" t="s">
        <v>411</v>
      </c>
      <c r="AQ241" s="9" t="s">
        <v>407</v>
      </c>
      <c r="AR241" s="9" t="s">
        <v>412</v>
      </c>
    </row>
    <row r="242" spans="1:44" ht="12.75" customHeight="1" x14ac:dyDescent="0.15">
      <c r="A242" s="9" t="s">
        <v>1131</v>
      </c>
      <c r="B242" s="9" t="s">
        <v>1132</v>
      </c>
      <c r="C242" s="31">
        <v>1</v>
      </c>
      <c r="D242" s="45">
        <v>5</v>
      </c>
      <c r="E242" s="46">
        <v>2017</v>
      </c>
      <c r="F242" s="46">
        <v>2014</v>
      </c>
      <c r="G242" s="46">
        <v>2018</v>
      </c>
      <c r="H242" s="9" t="s">
        <v>422</v>
      </c>
      <c r="I242" s="9" t="s">
        <v>423</v>
      </c>
      <c r="J242" s="9" t="s">
        <v>83</v>
      </c>
      <c r="K242" s="49" t="s">
        <v>1132</v>
      </c>
      <c r="L242" s="30">
        <v>10</v>
      </c>
      <c r="M242" s="30">
        <v>0</v>
      </c>
      <c r="N242" s="30">
        <v>0</v>
      </c>
      <c r="O242" s="30">
        <v>0</v>
      </c>
      <c r="P242" s="30">
        <v>10</v>
      </c>
      <c r="Q242" s="31">
        <v>0</v>
      </c>
      <c r="R242" s="46">
        <v>10</v>
      </c>
      <c r="S242" s="46">
        <v>0</v>
      </c>
      <c r="T242" s="30">
        <v>5</v>
      </c>
      <c r="U242" s="30">
        <v>0</v>
      </c>
      <c r="V242" s="30">
        <v>0</v>
      </c>
      <c r="W242" s="30">
        <v>0</v>
      </c>
      <c r="X242" s="30">
        <v>5</v>
      </c>
      <c r="Y242" s="30">
        <v>0</v>
      </c>
      <c r="Z242" s="30">
        <v>5</v>
      </c>
      <c r="AA242" s="31">
        <v>0</v>
      </c>
      <c r="AB242" s="31">
        <v>0</v>
      </c>
      <c r="AC242" s="30">
        <v>7</v>
      </c>
      <c r="AD242" s="30">
        <v>0</v>
      </c>
      <c r="AE242" s="30">
        <v>7</v>
      </c>
      <c r="AF242" s="31">
        <v>0</v>
      </c>
      <c r="AG242" s="30">
        <v>18</v>
      </c>
      <c r="AH242" s="30">
        <v>0</v>
      </c>
      <c r="AI242" s="30">
        <v>18</v>
      </c>
      <c r="AJ242" s="31">
        <v>0</v>
      </c>
      <c r="AK242" s="30">
        <v>40</v>
      </c>
      <c r="AL242" s="30">
        <v>0</v>
      </c>
      <c r="AM242" s="30">
        <v>40</v>
      </c>
      <c r="AN242" s="47">
        <v>1</v>
      </c>
      <c r="AO242" s="9" t="s">
        <v>407</v>
      </c>
      <c r="AP242" s="48" t="s">
        <v>408</v>
      </c>
      <c r="AQ242" s="9" t="s">
        <v>407</v>
      </c>
      <c r="AR242" s="9" t="s">
        <v>407</v>
      </c>
    </row>
    <row r="243" spans="1:44" ht="12.75" customHeight="1" x14ac:dyDescent="0.15">
      <c r="A243" s="9" t="s">
        <v>464</v>
      </c>
      <c r="B243" s="9" t="s">
        <v>465</v>
      </c>
      <c r="C243" s="31">
        <v>0.375</v>
      </c>
      <c r="D243" s="45">
        <v>8</v>
      </c>
      <c r="E243" s="46">
        <v>2020</v>
      </c>
      <c r="F243" s="46">
        <v>2016</v>
      </c>
      <c r="G243" s="46" t="s">
        <v>444</v>
      </c>
      <c r="H243" s="9" t="s">
        <v>445</v>
      </c>
      <c r="I243" s="9" t="s">
        <v>446</v>
      </c>
      <c r="J243" s="9" t="s">
        <v>128</v>
      </c>
      <c r="K243" s="49" t="s">
        <v>465</v>
      </c>
      <c r="L243" s="30">
        <v>1019</v>
      </c>
      <c r="M243" s="30">
        <v>0</v>
      </c>
      <c r="N243" s="30">
        <v>0</v>
      </c>
      <c r="O243" s="30">
        <v>0</v>
      </c>
      <c r="P243" s="30">
        <v>1019</v>
      </c>
      <c r="Q243" s="31">
        <v>0</v>
      </c>
      <c r="R243" s="46">
        <v>382</v>
      </c>
      <c r="S243" s="46">
        <v>0</v>
      </c>
      <c r="T243" s="30">
        <v>759</v>
      </c>
      <c r="U243" s="30">
        <v>0</v>
      </c>
      <c r="V243" s="30">
        <v>0</v>
      </c>
      <c r="W243" s="30">
        <v>0</v>
      </c>
      <c r="X243" s="30">
        <v>759</v>
      </c>
      <c r="Y243" s="30">
        <v>0</v>
      </c>
      <c r="Z243" s="30">
        <v>759</v>
      </c>
      <c r="AA243" s="31">
        <v>0</v>
      </c>
      <c r="AB243" s="31">
        <v>0</v>
      </c>
      <c r="AC243" s="30">
        <v>957</v>
      </c>
      <c r="AD243" s="30">
        <v>0</v>
      </c>
      <c r="AE243" s="30">
        <v>957</v>
      </c>
      <c r="AF243" s="31">
        <v>0</v>
      </c>
      <c r="AG243" s="30">
        <v>2421</v>
      </c>
      <c r="AH243" s="30">
        <v>850</v>
      </c>
      <c r="AI243" s="30">
        <v>1571</v>
      </c>
      <c r="AJ243" s="31">
        <v>0.3510945890128046</v>
      </c>
      <c r="AK243" s="30">
        <v>5156</v>
      </c>
      <c r="AL243" s="30">
        <v>850</v>
      </c>
      <c r="AM243" s="30">
        <v>4306</v>
      </c>
      <c r="AN243" s="47">
        <v>0.375</v>
      </c>
      <c r="AO243" s="9" t="s">
        <v>407</v>
      </c>
      <c r="AP243" s="48" t="s">
        <v>411</v>
      </c>
      <c r="AQ243" s="9" t="s">
        <v>407</v>
      </c>
      <c r="AR243" s="9" t="s">
        <v>407</v>
      </c>
    </row>
    <row r="244" spans="1:44" ht="12.75" customHeight="1" x14ac:dyDescent="0.15">
      <c r="A244" s="9" t="s">
        <v>168</v>
      </c>
      <c r="B244" s="9" t="s">
        <v>198</v>
      </c>
      <c r="C244" s="31">
        <v>0.625</v>
      </c>
      <c r="D244" s="45">
        <v>8</v>
      </c>
      <c r="E244" s="46">
        <v>2018</v>
      </c>
      <c r="F244" s="46">
        <v>2014</v>
      </c>
      <c r="G244" s="46" t="s">
        <v>403</v>
      </c>
      <c r="H244" s="9" t="s">
        <v>404</v>
      </c>
      <c r="I244" s="9" t="s">
        <v>405</v>
      </c>
      <c r="J244" s="9" t="s">
        <v>144</v>
      </c>
      <c r="K244" s="49" t="s">
        <v>198</v>
      </c>
      <c r="L244" s="30">
        <v>96</v>
      </c>
      <c r="M244" s="30">
        <v>0</v>
      </c>
      <c r="N244" s="30">
        <v>0</v>
      </c>
      <c r="O244" s="30">
        <v>0</v>
      </c>
      <c r="P244" s="30">
        <v>96</v>
      </c>
      <c r="Q244" s="31">
        <v>0</v>
      </c>
      <c r="R244" s="46">
        <v>48</v>
      </c>
      <c r="S244" s="46">
        <v>0</v>
      </c>
      <c r="T244" s="30">
        <v>57</v>
      </c>
      <c r="U244" s="30">
        <v>0</v>
      </c>
      <c r="V244" s="30">
        <v>0</v>
      </c>
      <c r="W244" s="30">
        <v>0</v>
      </c>
      <c r="X244" s="30">
        <v>57</v>
      </c>
      <c r="Y244" s="30">
        <v>0</v>
      </c>
      <c r="Z244" s="30">
        <v>57</v>
      </c>
      <c r="AA244" s="31">
        <v>0</v>
      </c>
      <c r="AB244" s="31">
        <v>0</v>
      </c>
      <c r="AC244" s="30">
        <v>62</v>
      </c>
      <c r="AD244" s="30">
        <v>0</v>
      </c>
      <c r="AE244" s="30">
        <v>62</v>
      </c>
      <c r="AF244" s="31">
        <v>0</v>
      </c>
      <c r="AG244" s="30">
        <v>166</v>
      </c>
      <c r="AH244" s="30">
        <v>41</v>
      </c>
      <c r="AI244" s="30">
        <v>125</v>
      </c>
      <c r="AJ244" s="31">
        <v>0.24698795180722891</v>
      </c>
      <c r="AK244" s="30">
        <v>381</v>
      </c>
      <c r="AL244" s="30">
        <v>41</v>
      </c>
      <c r="AM244" s="30">
        <v>340</v>
      </c>
      <c r="AN244" s="47">
        <v>0.5</v>
      </c>
      <c r="AO244" s="9" t="s">
        <v>407</v>
      </c>
      <c r="AP244" s="48" t="s">
        <v>411</v>
      </c>
      <c r="AQ244" s="9" t="s">
        <v>407</v>
      </c>
      <c r="AR244" s="9" t="s">
        <v>407</v>
      </c>
    </row>
    <row r="245" spans="1:44" ht="12.75" customHeight="1" x14ac:dyDescent="0.15">
      <c r="A245" s="9" t="s">
        <v>416</v>
      </c>
      <c r="B245" s="9" t="s">
        <v>437</v>
      </c>
      <c r="C245" s="31">
        <v>0.75</v>
      </c>
      <c r="D245" s="45">
        <v>8</v>
      </c>
      <c r="E245" s="46">
        <v>2017</v>
      </c>
      <c r="F245" s="46">
        <v>2013</v>
      </c>
      <c r="G245" s="46">
        <v>2020</v>
      </c>
      <c r="H245" s="9" t="s">
        <v>512</v>
      </c>
      <c r="I245" s="9" t="s">
        <v>513</v>
      </c>
      <c r="J245" s="9" t="s">
        <v>417</v>
      </c>
      <c r="K245" s="49" t="s">
        <v>437</v>
      </c>
      <c r="L245" s="30">
        <v>77</v>
      </c>
      <c r="M245" s="30">
        <v>90</v>
      </c>
      <c r="N245" s="30">
        <v>90</v>
      </c>
      <c r="O245" s="30">
        <v>0</v>
      </c>
      <c r="P245" s="30">
        <v>0</v>
      </c>
      <c r="Q245" s="31">
        <v>1.1688311688311688</v>
      </c>
      <c r="R245" s="46">
        <v>39</v>
      </c>
      <c r="S245" s="46">
        <v>51</v>
      </c>
      <c r="T245" s="30">
        <v>59</v>
      </c>
      <c r="U245" s="30">
        <v>94</v>
      </c>
      <c r="V245" s="30">
        <v>93</v>
      </c>
      <c r="W245" s="30">
        <v>1</v>
      </c>
      <c r="X245" s="30">
        <v>0</v>
      </c>
      <c r="Y245" s="30">
        <v>145</v>
      </c>
      <c r="Z245" s="30">
        <v>0</v>
      </c>
      <c r="AA245" s="31">
        <v>1.5932203389830508</v>
      </c>
      <c r="AB245" s="31">
        <v>2.4576271186440679</v>
      </c>
      <c r="AC245" s="30">
        <v>54</v>
      </c>
      <c r="AD245" s="30">
        <v>59</v>
      </c>
      <c r="AE245" s="30">
        <v>0</v>
      </c>
      <c r="AF245" s="31">
        <v>1.0925925925925926</v>
      </c>
      <c r="AG245" s="30">
        <v>119</v>
      </c>
      <c r="AH245" s="30">
        <v>106</v>
      </c>
      <c r="AI245" s="30">
        <v>13</v>
      </c>
      <c r="AJ245" s="31">
        <v>0.89075630252100846</v>
      </c>
      <c r="AK245" s="30">
        <v>309</v>
      </c>
      <c r="AL245" s="30">
        <v>349</v>
      </c>
      <c r="AM245" s="30">
        <v>13</v>
      </c>
      <c r="AN245" s="47">
        <v>0.5</v>
      </c>
      <c r="AO245" s="9" t="s">
        <v>412</v>
      </c>
      <c r="AP245" s="48" t="s">
        <v>411</v>
      </c>
      <c r="AQ245" s="9" t="s">
        <v>412</v>
      </c>
      <c r="AR245" s="9" t="s">
        <v>407</v>
      </c>
    </row>
    <row r="246" spans="1:44" ht="12.75" customHeight="1" x14ac:dyDescent="0.15">
      <c r="A246" s="9" t="s">
        <v>162</v>
      </c>
      <c r="B246" s="9" t="s">
        <v>1140</v>
      </c>
      <c r="C246" s="31">
        <v>0.375</v>
      </c>
      <c r="D246" s="45">
        <v>8</v>
      </c>
      <c r="E246" s="46">
        <v>2020</v>
      </c>
      <c r="F246" s="46">
        <v>2016</v>
      </c>
      <c r="G246" s="46">
        <v>2023</v>
      </c>
      <c r="H246" s="9" t="s">
        <v>459</v>
      </c>
      <c r="I246" s="9" t="s">
        <v>460</v>
      </c>
      <c r="J246" s="9" t="s">
        <v>163</v>
      </c>
      <c r="K246" s="49" t="s">
        <v>1140</v>
      </c>
      <c r="L246" s="30">
        <v>677</v>
      </c>
      <c r="M246" s="30">
        <v>0</v>
      </c>
      <c r="N246" s="30">
        <v>0</v>
      </c>
      <c r="O246" s="30">
        <v>0</v>
      </c>
      <c r="P246" s="30">
        <v>677</v>
      </c>
      <c r="Q246" s="31">
        <v>0</v>
      </c>
      <c r="R246" s="46">
        <v>254</v>
      </c>
      <c r="S246" s="46">
        <v>0</v>
      </c>
      <c r="T246" s="30">
        <v>507</v>
      </c>
      <c r="U246" s="30">
        <v>0</v>
      </c>
      <c r="V246" s="30">
        <v>0</v>
      </c>
      <c r="W246" s="30">
        <v>0</v>
      </c>
      <c r="X246" s="30">
        <v>507</v>
      </c>
      <c r="Y246" s="30">
        <v>0</v>
      </c>
      <c r="Z246" s="30">
        <v>507</v>
      </c>
      <c r="AA246" s="31">
        <v>0</v>
      </c>
      <c r="AB246" s="31">
        <v>0</v>
      </c>
      <c r="AC246" s="30">
        <v>534</v>
      </c>
      <c r="AD246" s="30">
        <v>0</v>
      </c>
      <c r="AE246" s="30">
        <v>534</v>
      </c>
      <c r="AF246" s="31">
        <v>0</v>
      </c>
      <c r="AG246" s="30">
        <v>1267</v>
      </c>
      <c r="AH246" s="30">
        <v>0</v>
      </c>
      <c r="AI246" s="30">
        <v>1267</v>
      </c>
      <c r="AJ246" s="31">
        <v>0</v>
      </c>
      <c r="AK246" s="30">
        <v>2985</v>
      </c>
      <c r="AL246" s="30">
        <v>0</v>
      </c>
      <c r="AM246" s="30">
        <v>2985</v>
      </c>
      <c r="AN246" s="47">
        <v>0.375</v>
      </c>
      <c r="AO246" s="9" t="s">
        <v>407</v>
      </c>
      <c r="AP246" s="48" t="s">
        <v>408</v>
      </c>
      <c r="AQ246" s="9" t="s">
        <v>407</v>
      </c>
      <c r="AR246" s="9" t="s">
        <v>407</v>
      </c>
    </row>
    <row r="247" spans="1:44" ht="12.75" customHeight="1" x14ac:dyDescent="0.15">
      <c r="A247" s="9" t="s">
        <v>306</v>
      </c>
      <c r="B247" s="9" t="s">
        <v>309</v>
      </c>
      <c r="C247" s="31">
        <v>0.625</v>
      </c>
      <c r="D247" s="45">
        <v>8</v>
      </c>
      <c r="E247" s="46">
        <v>2018</v>
      </c>
      <c r="F247" s="46">
        <v>2014</v>
      </c>
      <c r="G247" s="46" t="s">
        <v>403</v>
      </c>
      <c r="H247" s="9" t="s">
        <v>456</v>
      </c>
      <c r="I247" s="9" t="s">
        <v>457</v>
      </c>
      <c r="J247" s="9" t="s">
        <v>123</v>
      </c>
      <c r="K247" s="49" t="s">
        <v>309</v>
      </c>
      <c r="L247" s="30">
        <v>953</v>
      </c>
      <c r="M247" s="30">
        <v>0</v>
      </c>
      <c r="N247" s="30">
        <v>0</v>
      </c>
      <c r="O247" s="30">
        <v>0</v>
      </c>
      <c r="P247" s="30">
        <v>953</v>
      </c>
      <c r="Q247" s="31">
        <v>0</v>
      </c>
      <c r="R247" s="46">
        <v>477</v>
      </c>
      <c r="S247" s="46">
        <v>0</v>
      </c>
      <c r="T247" s="30">
        <v>668</v>
      </c>
      <c r="U247" s="30">
        <v>0</v>
      </c>
      <c r="V247" s="30">
        <v>0</v>
      </c>
      <c r="W247" s="30">
        <v>0</v>
      </c>
      <c r="X247" s="30">
        <v>668</v>
      </c>
      <c r="Y247" s="30">
        <v>0</v>
      </c>
      <c r="Z247" s="30">
        <v>668</v>
      </c>
      <c r="AA247" s="31">
        <v>0</v>
      </c>
      <c r="AB247" s="31">
        <v>0</v>
      </c>
      <c r="AC247" s="30">
        <v>705</v>
      </c>
      <c r="AD247" s="30">
        <v>4</v>
      </c>
      <c r="AE247" s="30">
        <v>701</v>
      </c>
      <c r="AF247" s="31">
        <v>5.6737588652482273E-3</v>
      </c>
      <c r="AG247" s="30">
        <v>1464</v>
      </c>
      <c r="AH247" s="30">
        <v>1206</v>
      </c>
      <c r="AI247" s="30">
        <v>258</v>
      </c>
      <c r="AJ247" s="31">
        <v>0.82377049180327866</v>
      </c>
      <c r="AK247" s="30">
        <v>3790</v>
      </c>
      <c r="AL247" s="30">
        <v>1210</v>
      </c>
      <c r="AM247" s="30">
        <v>2580</v>
      </c>
      <c r="AN247" s="47">
        <v>0.5</v>
      </c>
      <c r="AO247" s="9" t="s">
        <v>407</v>
      </c>
      <c r="AP247" s="48" t="s">
        <v>408</v>
      </c>
      <c r="AQ247" s="9" t="s">
        <v>407</v>
      </c>
      <c r="AR247" s="9" t="s">
        <v>412</v>
      </c>
    </row>
    <row r="248" spans="1:44" ht="12.75" customHeight="1" x14ac:dyDescent="0.15">
      <c r="A248" s="9" t="s">
        <v>564</v>
      </c>
      <c r="B248" s="9" t="s">
        <v>601</v>
      </c>
      <c r="C248" s="31">
        <v>0.375</v>
      </c>
      <c r="D248" s="45">
        <v>8</v>
      </c>
      <c r="E248" s="46">
        <v>2020</v>
      </c>
      <c r="F248" s="46">
        <v>2016</v>
      </c>
      <c r="G248" s="46" t="s">
        <v>444</v>
      </c>
      <c r="H248" s="9" t="s">
        <v>445</v>
      </c>
      <c r="I248" s="9" t="s">
        <v>446</v>
      </c>
      <c r="J248" s="9" t="s">
        <v>128</v>
      </c>
      <c r="K248" s="49" t="s">
        <v>601</v>
      </c>
      <c r="L248" s="30">
        <v>80</v>
      </c>
      <c r="M248" s="30">
        <v>40</v>
      </c>
      <c r="N248" s="30">
        <v>39</v>
      </c>
      <c r="O248" s="30">
        <v>1</v>
      </c>
      <c r="P248" s="30">
        <v>40</v>
      </c>
      <c r="Q248" s="31">
        <v>0.5</v>
      </c>
      <c r="R248" s="46">
        <v>30</v>
      </c>
      <c r="S248" s="46">
        <v>10</v>
      </c>
      <c r="T248" s="30">
        <v>80</v>
      </c>
      <c r="U248" s="30">
        <v>68</v>
      </c>
      <c r="V248" s="30">
        <v>65</v>
      </c>
      <c r="W248" s="30">
        <v>3</v>
      </c>
      <c r="X248" s="30">
        <v>12</v>
      </c>
      <c r="Y248" s="30">
        <v>78</v>
      </c>
      <c r="Z248" s="30">
        <v>2</v>
      </c>
      <c r="AA248" s="31">
        <v>0.85</v>
      </c>
      <c r="AB248" s="31">
        <v>0.97499999999999998</v>
      </c>
      <c r="AC248" s="30">
        <v>82</v>
      </c>
      <c r="AD248" s="30">
        <v>47</v>
      </c>
      <c r="AE248" s="30">
        <v>35</v>
      </c>
      <c r="AF248" s="31">
        <v>0.57317073170731703</v>
      </c>
      <c r="AG248" s="30">
        <v>348</v>
      </c>
      <c r="AH248" s="30">
        <v>10</v>
      </c>
      <c r="AI248" s="30">
        <v>338</v>
      </c>
      <c r="AJ248" s="31">
        <v>2.8735632183908046E-2</v>
      </c>
      <c r="AK248" s="30">
        <v>590</v>
      </c>
      <c r="AL248" s="30">
        <v>165</v>
      </c>
      <c r="AM248" s="30">
        <v>425</v>
      </c>
      <c r="AN248" s="47">
        <v>0.375</v>
      </c>
      <c r="AO248" s="9" t="s">
        <v>407</v>
      </c>
      <c r="AP248" s="48" t="s">
        <v>411</v>
      </c>
      <c r="AQ248" s="9" t="s">
        <v>407</v>
      </c>
      <c r="AR248" s="9" t="s">
        <v>407</v>
      </c>
    </row>
    <row r="249" spans="1:44" ht="12.75" customHeight="1" x14ac:dyDescent="0.15">
      <c r="A249" s="9" t="s">
        <v>594</v>
      </c>
      <c r="B249" s="9" t="s">
        <v>595</v>
      </c>
      <c r="C249" s="31">
        <v>0.625</v>
      </c>
      <c r="D249" s="45">
        <v>8</v>
      </c>
      <c r="E249" s="46">
        <v>2018</v>
      </c>
      <c r="F249" s="46">
        <v>2014</v>
      </c>
      <c r="G249" s="46" t="s">
        <v>403</v>
      </c>
      <c r="H249" s="9" t="s">
        <v>456</v>
      </c>
      <c r="I249" s="9" t="s">
        <v>457</v>
      </c>
      <c r="J249" s="9" t="s">
        <v>123</v>
      </c>
      <c r="K249" s="49" t="s">
        <v>595</v>
      </c>
      <c r="L249" s="30">
        <v>104</v>
      </c>
      <c r="M249" s="30">
        <v>46</v>
      </c>
      <c r="N249" s="30">
        <v>46</v>
      </c>
      <c r="O249" s="30">
        <v>0</v>
      </c>
      <c r="P249" s="30">
        <v>58</v>
      </c>
      <c r="Q249" s="31">
        <v>0.44230769230769229</v>
      </c>
      <c r="R249" s="46">
        <v>52</v>
      </c>
      <c r="S249" s="46">
        <v>0</v>
      </c>
      <c r="T249" s="30">
        <v>72</v>
      </c>
      <c r="U249" s="30">
        <v>37</v>
      </c>
      <c r="V249" s="30">
        <v>37</v>
      </c>
      <c r="W249" s="30">
        <v>0</v>
      </c>
      <c r="X249" s="30">
        <v>35</v>
      </c>
      <c r="Y249" s="30">
        <v>37</v>
      </c>
      <c r="Z249" s="30">
        <v>35</v>
      </c>
      <c r="AA249" s="31">
        <v>0.51388888888888884</v>
      </c>
      <c r="AB249" s="31">
        <v>0.51388888888888884</v>
      </c>
      <c r="AC249" s="30">
        <v>83</v>
      </c>
      <c r="AD249" s="30">
        <v>3</v>
      </c>
      <c r="AE249" s="30">
        <v>80</v>
      </c>
      <c r="AF249" s="31">
        <v>3.614457831325301E-2</v>
      </c>
      <c r="AG249" s="30">
        <v>190</v>
      </c>
      <c r="AH249" s="30">
        <v>57</v>
      </c>
      <c r="AI249" s="30">
        <v>133</v>
      </c>
      <c r="AJ249" s="31">
        <v>0.3</v>
      </c>
      <c r="AK249" s="30">
        <v>449</v>
      </c>
      <c r="AL249" s="30">
        <v>143</v>
      </c>
      <c r="AM249" s="30">
        <v>306</v>
      </c>
      <c r="AN249" s="47">
        <v>0.5</v>
      </c>
      <c r="AO249" s="9" t="s">
        <v>407</v>
      </c>
      <c r="AP249" s="48" t="s">
        <v>411</v>
      </c>
      <c r="AQ249" s="9" t="s">
        <v>407</v>
      </c>
      <c r="AR249" s="9" t="s">
        <v>407</v>
      </c>
    </row>
    <row r="250" spans="1:44" ht="12.75" customHeight="1" x14ac:dyDescent="0.15">
      <c r="A250" s="9" t="s">
        <v>66</v>
      </c>
      <c r="B250" s="9" t="s">
        <v>75</v>
      </c>
      <c r="C250" s="31">
        <v>0.5</v>
      </c>
      <c r="D250" s="45">
        <v>8</v>
      </c>
      <c r="E250" s="46">
        <v>2019</v>
      </c>
      <c r="F250" s="46">
        <v>2015</v>
      </c>
      <c r="G250" s="46">
        <v>2022</v>
      </c>
      <c r="H250" s="9" t="s">
        <v>413</v>
      </c>
      <c r="I250" s="9" t="s">
        <v>414</v>
      </c>
      <c r="J250" s="9" t="s">
        <v>67</v>
      </c>
      <c r="K250" s="49" t="s">
        <v>75</v>
      </c>
      <c r="L250" s="30">
        <v>839</v>
      </c>
      <c r="M250" s="30">
        <v>86</v>
      </c>
      <c r="N250" s="30">
        <v>86</v>
      </c>
      <c r="O250" s="30">
        <v>0</v>
      </c>
      <c r="P250" s="30">
        <v>753</v>
      </c>
      <c r="Q250" s="31">
        <v>0.10250297973778308</v>
      </c>
      <c r="R250" s="46">
        <v>420</v>
      </c>
      <c r="S250" s="46">
        <v>0</v>
      </c>
      <c r="T250" s="30">
        <v>474</v>
      </c>
      <c r="U250" s="30">
        <v>53</v>
      </c>
      <c r="V250" s="30">
        <v>41</v>
      </c>
      <c r="W250" s="30">
        <v>12</v>
      </c>
      <c r="X250" s="30">
        <v>421</v>
      </c>
      <c r="Y250" s="30">
        <v>53</v>
      </c>
      <c r="Z250" s="30">
        <v>421</v>
      </c>
      <c r="AA250" s="31">
        <v>0.11181434599156118</v>
      </c>
      <c r="AB250" s="31">
        <v>0.11181434599156118</v>
      </c>
      <c r="AC250" s="30">
        <v>496</v>
      </c>
      <c r="AD250" s="30">
        <v>465</v>
      </c>
      <c r="AE250" s="30">
        <v>31</v>
      </c>
      <c r="AF250" s="31">
        <v>0.9375</v>
      </c>
      <c r="AG250" s="30">
        <v>920</v>
      </c>
      <c r="AH250" s="30">
        <v>1061</v>
      </c>
      <c r="AI250" s="30">
        <v>0</v>
      </c>
      <c r="AJ250" s="31">
        <v>1.1532608695652173</v>
      </c>
      <c r="AK250" s="30">
        <v>2729</v>
      </c>
      <c r="AL250" s="30">
        <v>1665</v>
      </c>
      <c r="AM250" s="30">
        <v>1205</v>
      </c>
      <c r="AN250" s="47">
        <v>0.5</v>
      </c>
      <c r="AO250" s="9" t="s">
        <v>407</v>
      </c>
      <c r="AP250" s="48" t="s">
        <v>411</v>
      </c>
      <c r="AQ250" s="9" t="s">
        <v>407</v>
      </c>
      <c r="AR250" s="9" t="s">
        <v>412</v>
      </c>
    </row>
    <row r="251" spans="1:44" ht="12.75" customHeight="1" x14ac:dyDescent="0.15">
      <c r="A251" s="9" t="s">
        <v>249</v>
      </c>
      <c r="B251" s="9" t="s">
        <v>251</v>
      </c>
      <c r="C251" s="31">
        <v>0.375</v>
      </c>
      <c r="D251" s="45">
        <v>8</v>
      </c>
      <c r="E251" s="46">
        <v>2020</v>
      </c>
      <c r="F251" s="46">
        <v>2016</v>
      </c>
      <c r="G251" s="46">
        <v>2023</v>
      </c>
      <c r="H251" s="9" t="s">
        <v>453</v>
      </c>
      <c r="I251" s="9" t="s">
        <v>454</v>
      </c>
      <c r="J251" s="9" t="s">
        <v>250</v>
      </c>
      <c r="K251" s="49" t="s">
        <v>251</v>
      </c>
      <c r="L251" s="30">
        <v>249</v>
      </c>
      <c r="M251" s="30">
        <v>0</v>
      </c>
      <c r="N251" s="30">
        <v>0</v>
      </c>
      <c r="O251" s="30">
        <v>0</v>
      </c>
      <c r="P251" s="30">
        <v>249</v>
      </c>
      <c r="Q251" s="31">
        <v>0</v>
      </c>
      <c r="R251" s="46">
        <v>93</v>
      </c>
      <c r="S251" s="46">
        <v>0</v>
      </c>
      <c r="T251" s="30">
        <v>178</v>
      </c>
      <c r="U251" s="30">
        <v>5</v>
      </c>
      <c r="V251" s="30">
        <v>5</v>
      </c>
      <c r="W251" s="30">
        <v>0</v>
      </c>
      <c r="X251" s="30">
        <v>173</v>
      </c>
      <c r="Y251" s="30">
        <v>5</v>
      </c>
      <c r="Z251" s="30">
        <v>173</v>
      </c>
      <c r="AA251" s="31">
        <v>2.8089887640449437E-2</v>
      </c>
      <c r="AB251" s="31">
        <v>2.8089887640449437E-2</v>
      </c>
      <c r="AC251" s="30">
        <v>163</v>
      </c>
      <c r="AD251" s="30">
        <v>0</v>
      </c>
      <c r="AE251" s="30">
        <v>163</v>
      </c>
      <c r="AF251" s="31">
        <v>0</v>
      </c>
      <c r="AG251" s="30">
        <v>435</v>
      </c>
      <c r="AH251" s="30">
        <v>103</v>
      </c>
      <c r="AI251" s="30">
        <v>332</v>
      </c>
      <c r="AJ251" s="31">
        <v>0.23678160919540231</v>
      </c>
      <c r="AK251" s="30">
        <v>1025</v>
      </c>
      <c r="AL251" s="30">
        <v>108</v>
      </c>
      <c r="AM251" s="30">
        <v>917</v>
      </c>
      <c r="AN251" s="47">
        <v>0.375</v>
      </c>
      <c r="AO251" s="9" t="s">
        <v>407</v>
      </c>
      <c r="AP251" s="48" t="s">
        <v>408</v>
      </c>
      <c r="AQ251" s="9" t="s">
        <v>407</v>
      </c>
      <c r="AR251" s="9" t="s">
        <v>407</v>
      </c>
    </row>
    <row r="252" spans="1:44" ht="12.75" customHeight="1" x14ac:dyDescent="0.15">
      <c r="A252" s="9" t="s">
        <v>464</v>
      </c>
      <c r="B252" s="9" t="s">
        <v>1141</v>
      </c>
      <c r="C252" s="31">
        <v>0.375</v>
      </c>
      <c r="D252" s="45">
        <v>8</v>
      </c>
      <c r="E252" s="46">
        <v>2020</v>
      </c>
      <c r="F252" s="46">
        <v>2016</v>
      </c>
      <c r="G252" s="46" t="s">
        <v>444</v>
      </c>
      <c r="H252" s="9" t="s">
        <v>445</v>
      </c>
      <c r="I252" s="9" t="s">
        <v>446</v>
      </c>
      <c r="J252" s="9" t="s">
        <v>128</v>
      </c>
      <c r="K252" s="49" t="s">
        <v>1141</v>
      </c>
      <c r="L252" s="30">
        <v>497</v>
      </c>
      <c r="M252" s="30">
        <v>52</v>
      </c>
      <c r="N252" s="30">
        <v>52</v>
      </c>
      <c r="O252" s="30">
        <v>0</v>
      </c>
      <c r="P252" s="30">
        <v>445</v>
      </c>
      <c r="Q252" s="31">
        <v>0.10462776659959759</v>
      </c>
      <c r="R252" s="46">
        <v>186</v>
      </c>
      <c r="S252" s="46">
        <v>0</v>
      </c>
      <c r="T252" s="30">
        <v>331</v>
      </c>
      <c r="U252" s="30">
        <v>27</v>
      </c>
      <c r="V252" s="30">
        <v>27</v>
      </c>
      <c r="W252" s="30">
        <v>0</v>
      </c>
      <c r="X252" s="30">
        <v>304</v>
      </c>
      <c r="Y252" s="30">
        <v>27</v>
      </c>
      <c r="Z252" s="30">
        <v>304</v>
      </c>
      <c r="AA252" s="31">
        <v>8.1570996978851965E-2</v>
      </c>
      <c r="AB252" s="31">
        <v>8.1570996978851965E-2</v>
      </c>
      <c r="AC252" s="30">
        <v>333</v>
      </c>
      <c r="AD252" s="30">
        <v>48</v>
      </c>
      <c r="AE252" s="30">
        <v>285</v>
      </c>
      <c r="AF252" s="31">
        <v>0.14414414414414414</v>
      </c>
      <c r="AG252" s="30">
        <v>770</v>
      </c>
      <c r="AH252" s="30">
        <v>381</v>
      </c>
      <c r="AI252" s="30">
        <v>389</v>
      </c>
      <c r="AJ252" s="31">
        <v>0.4948051948051948</v>
      </c>
      <c r="AK252" s="30">
        <v>1931</v>
      </c>
      <c r="AL252" s="30">
        <v>508</v>
      </c>
      <c r="AM252" s="30">
        <v>1423</v>
      </c>
      <c r="AN252" s="47">
        <v>0.375</v>
      </c>
      <c r="AO252" s="9" t="s">
        <v>407</v>
      </c>
      <c r="AP252" s="48" t="s">
        <v>411</v>
      </c>
      <c r="AQ252" s="9" t="s">
        <v>407</v>
      </c>
      <c r="AR252" s="9" t="s">
        <v>412</v>
      </c>
    </row>
    <row r="253" spans="1:44" ht="12.75" customHeight="1" x14ac:dyDescent="0.15">
      <c r="A253" s="9" t="s">
        <v>352</v>
      </c>
      <c r="B253" s="9" t="s">
        <v>1142</v>
      </c>
      <c r="C253" s="31">
        <v>0.625</v>
      </c>
      <c r="D253" s="45">
        <v>8</v>
      </c>
      <c r="E253" s="46">
        <v>2018</v>
      </c>
      <c r="F253" s="46">
        <v>2014</v>
      </c>
      <c r="G253" s="46" t="s">
        <v>403</v>
      </c>
      <c r="H253" s="9" t="s">
        <v>404</v>
      </c>
      <c r="I253" s="9" t="s">
        <v>405</v>
      </c>
      <c r="J253" s="9" t="s">
        <v>144</v>
      </c>
      <c r="K253" s="49" t="s">
        <v>1142</v>
      </c>
      <c r="L253" s="30">
        <v>254</v>
      </c>
      <c r="M253" s="30">
        <v>36</v>
      </c>
      <c r="N253" s="30">
        <v>0</v>
      </c>
      <c r="O253" s="30">
        <v>36</v>
      </c>
      <c r="P253" s="30">
        <v>218</v>
      </c>
      <c r="Q253" s="31">
        <v>0.14173228346456693</v>
      </c>
      <c r="R253" s="46">
        <v>127</v>
      </c>
      <c r="S253" s="46">
        <v>0</v>
      </c>
      <c r="T253" s="30">
        <v>177</v>
      </c>
      <c r="U253" s="30">
        <v>50</v>
      </c>
      <c r="V253" s="30">
        <v>0</v>
      </c>
      <c r="W253" s="30">
        <v>50</v>
      </c>
      <c r="X253" s="30">
        <v>127</v>
      </c>
      <c r="Y253" s="30">
        <v>50</v>
      </c>
      <c r="Z253" s="30">
        <v>127</v>
      </c>
      <c r="AA253" s="31">
        <v>0.2824858757062147</v>
      </c>
      <c r="AB253" s="31">
        <v>0.2824858757062147</v>
      </c>
      <c r="AC253" s="30">
        <v>202</v>
      </c>
      <c r="AD253" s="30">
        <v>1</v>
      </c>
      <c r="AE253" s="30">
        <v>201</v>
      </c>
      <c r="AF253" s="31">
        <v>4.9504950495049506E-3</v>
      </c>
      <c r="AG253" s="30">
        <v>462</v>
      </c>
      <c r="AH253" s="30">
        <v>40</v>
      </c>
      <c r="AI253" s="30">
        <v>422</v>
      </c>
      <c r="AJ253" s="31">
        <v>8.6580086580086577E-2</v>
      </c>
      <c r="AK253" s="30">
        <v>1095</v>
      </c>
      <c r="AL253" s="30">
        <v>127</v>
      </c>
      <c r="AM253" s="30">
        <v>968</v>
      </c>
      <c r="AN253" s="47">
        <v>0.5</v>
      </c>
      <c r="AO253" s="9" t="s">
        <v>407</v>
      </c>
      <c r="AP253" s="48" t="s">
        <v>411</v>
      </c>
      <c r="AQ253" s="9" t="s">
        <v>407</v>
      </c>
      <c r="AR253" s="9" t="s">
        <v>407</v>
      </c>
    </row>
    <row r="254" spans="1:44" ht="12.75" customHeight="1" x14ac:dyDescent="0.15">
      <c r="A254" s="9" t="s">
        <v>168</v>
      </c>
      <c r="B254" s="9" t="s">
        <v>199</v>
      </c>
      <c r="C254" s="31">
        <v>0.625</v>
      </c>
      <c r="D254" s="45">
        <v>8</v>
      </c>
      <c r="E254" s="46">
        <v>2018</v>
      </c>
      <c r="F254" s="46">
        <v>2014</v>
      </c>
      <c r="G254" s="46" t="s">
        <v>403</v>
      </c>
      <c r="H254" s="9" t="s">
        <v>404</v>
      </c>
      <c r="I254" s="9" t="s">
        <v>405</v>
      </c>
      <c r="J254" s="9" t="s">
        <v>144</v>
      </c>
      <c r="K254" s="49" t="s">
        <v>199</v>
      </c>
      <c r="L254" s="30">
        <v>12</v>
      </c>
      <c r="M254" s="30">
        <v>0</v>
      </c>
      <c r="N254" s="30">
        <v>0</v>
      </c>
      <c r="O254" s="30">
        <v>0</v>
      </c>
      <c r="P254" s="30">
        <v>12</v>
      </c>
      <c r="Q254" s="31">
        <v>0</v>
      </c>
      <c r="R254" s="46">
        <v>6</v>
      </c>
      <c r="S254" s="46">
        <v>0</v>
      </c>
      <c r="T254" s="30">
        <v>7</v>
      </c>
      <c r="U254" s="30">
        <v>9</v>
      </c>
      <c r="V254" s="30">
        <v>0</v>
      </c>
      <c r="W254" s="30">
        <v>9</v>
      </c>
      <c r="X254" s="30">
        <v>0</v>
      </c>
      <c r="Y254" s="30">
        <v>9</v>
      </c>
      <c r="Z254" s="30">
        <v>0</v>
      </c>
      <c r="AA254" s="31">
        <v>1.2857142857142858</v>
      </c>
      <c r="AB254" s="31">
        <v>1.2857142857142858</v>
      </c>
      <c r="AC254" s="30">
        <v>8</v>
      </c>
      <c r="AD254" s="30">
        <v>34</v>
      </c>
      <c r="AE254" s="30">
        <v>0</v>
      </c>
      <c r="AF254" s="31">
        <v>4.25</v>
      </c>
      <c r="AG254" s="30">
        <v>20</v>
      </c>
      <c r="AH254" s="30">
        <v>37</v>
      </c>
      <c r="AI254" s="30">
        <v>0</v>
      </c>
      <c r="AJ254" s="31">
        <v>1.85</v>
      </c>
      <c r="AK254" s="30">
        <v>47</v>
      </c>
      <c r="AL254" s="30">
        <v>80</v>
      </c>
      <c r="AM254" s="30">
        <v>12</v>
      </c>
      <c r="AN254" s="47">
        <v>0.5</v>
      </c>
      <c r="AO254" s="9" t="s">
        <v>407</v>
      </c>
      <c r="AP254" s="48" t="s">
        <v>411</v>
      </c>
      <c r="AQ254" s="9" t="s">
        <v>407</v>
      </c>
      <c r="AR254" s="9" t="s">
        <v>412</v>
      </c>
    </row>
    <row r="255" spans="1:44" ht="12.75" customHeight="1" x14ac:dyDescent="0.15">
      <c r="A255" s="9" t="s">
        <v>488</v>
      </c>
      <c r="B255" s="9" t="s">
        <v>519</v>
      </c>
      <c r="C255" s="31">
        <v>0.5</v>
      </c>
      <c r="D255" s="45">
        <v>8</v>
      </c>
      <c r="E255" s="46">
        <v>2019</v>
      </c>
      <c r="F255" s="46">
        <v>2015</v>
      </c>
      <c r="G255" s="46">
        <v>2022</v>
      </c>
      <c r="H255" s="9" t="s">
        <v>490</v>
      </c>
      <c r="I255" s="9" t="s">
        <v>491</v>
      </c>
      <c r="J255" s="9" t="s">
        <v>492</v>
      </c>
      <c r="K255" s="49" t="s">
        <v>519</v>
      </c>
      <c r="L255" s="30">
        <v>126</v>
      </c>
      <c r="M255" s="30">
        <v>0</v>
      </c>
      <c r="N255" s="30">
        <v>0</v>
      </c>
      <c r="O255" s="30">
        <v>0</v>
      </c>
      <c r="P255" s="30">
        <v>126</v>
      </c>
      <c r="Q255" s="31">
        <v>0</v>
      </c>
      <c r="R255" s="46">
        <v>63</v>
      </c>
      <c r="S255" s="46">
        <v>0</v>
      </c>
      <c r="T255" s="30">
        <v>84</v>
      </c>
      <c r="U255" s="30">
        <v>0</v>
      </c>
      <c r="V255" s="30">
        <v>0</v>
      </c>
      <c r="W255" s="30">
        <v>0</v>
      </c>
      <c r="X255" s="30">
        <v>84</v>
      </c>
      <c r="Y255" s="30">
        <v>0</v>
      </c>
      <c r="Z255" s="30">
        <v>84</v>
      </c>
      <c r="AA255" s="31">
        <v>0</v>
      </c>
      <c r="AB255" s="31">
        <v>0</v>
      </c>
      <c r="AC255" s="30">
        <v>95</v>
      </c>
      <c r="AD255" s="30">
        <v>49</v>
      </c>
      <c r="AE255" s="30">
        <v>46</v>
      </c>
      <c r="AF255" s="31">
        <v>0.51578947368421058</v>
      </c>
      <c r="AG255" s="30">
        <v>221</v>
      </c>
      <c r="AH255" s="30">
        <v>4</v>
      </c>
      <c r="AI255" s="30">
        <v>217</v>
      </c>
      <c r="AJ255" s="31">
        <v>1.8099547511312219E-2</v>
      </c>
      <c r="AK255" s="30">
        <v>526</v>
      </c>
      <c r="AL255" s="30">
        <v>53</v>
      </c>
      <c r="AM255" s="30">
        <v>473</v>
      </c>
      <c r="AN255" s="47">
        <v>0.5</v>
      </c>
      <c r="AO255" s="9" t="s">
        <v>407</v>
      </c>
      <c r="AP255" s="48" t="s">
        <v>411</v>
      </c>
      <c r="AQ255" s="9" t="s">
        <v>407</v>
      </c>
      <c r="AR255" s="9" t="s">
        <v>407</v>
      </c>
    </row>
    <row r="256" spans="1:44" ht="12.75" customHeight="1" x14ac:dyDescent="0.15">
      <c r="A256" s="9" t="s">
        <v>168</v>
      </c>
      <c r="B256" s="9" t="s">
        <v>200</v>
      </c>
      <c r="C256" s="31">
        <v>0.625</v>
      </c>
      <c r="D256" s="45">
        <v>8</v>
      </c>
      <c r="E256" s="46">
        <v>2018</v>
      </c>
      <c r="F256" s="46">
        <v>2014</v>
      </c>
      <c r="G256" s="46" t="s">
        <v>403</v>
      </c>
      <c r="H256" s="9" t="s">
        <v>404</v>
      </c>
      <c r="I256" s="9" t="s">
        <v>405</v>
      </c>
      <c r="J256" s="9" t="s">
        <v>144</v>
      </c>
      <c r="K256" s="49" t="s">
        <v>200</v>
      </c>
      <c r="L256" s="30">
        <v>1773</v>
      </c>
      <c r="M256" s="30">
        <v>306</v>
      </c>
      <c r="N256" s="30">
        <v>306</v>
      </c>
      <c r="O256" s="30">
        <v>0</v>
      </c>
      <c r="P256" s="30">
        <v>1467</v>
      </c>
      <c r="Q256" s="31">
        <v>0.17258883248730963</v>
      </c>
      <c r="R256" s="46">
        <v>887</v>
      </c>
      <c r="S256" s="46">
        <v>0</v>
      </c>
      <c r="T256" s="30">
        <v>1066</v>
      </c>
      <c r="U256" s="30">
        <v>62</v>
      </c>
      <c r="V256" s="30">
        <v>62</v>
      </c>
      <c r="W256" s="30">
        <v>0</v>
      </c>
      <c r="X256" s="30">
        <v>1004</v>
      </c>
      <c r="Y256" s="30">
        <v>62</v>
      </c>
      <c r="Z256" s="30">
        <v>1004</v>
      </c>
      <c r="AA256" s="31">
        <v>5.8161350844277676E-2</v>
      </c>
      <c r="AB256" s="31">
        <v>5.8161350844277676E-2</v>
      </c>
      <c r="AC256" s="30">
        <v>1170</v>
      </c>
      <c r="AD256" s="30">
        <v>0</v>
      </c>
      <c r="AE256" s="30">
        <v>1170</v>
      </c>
      <c r="AF256" s="31">
        <v>0</v>
      </c>
      <c r="AG256" s="30">
        <v>3039</v>
      </c>
      <c r="AH256" s="30">
        <v>1551</v>
      </c>
      <c r="AI256" s="30">
        <v>1488</v>
      </c>
      <c r="AJ256" s="31">
        <v>0.51036525172754199</v>
      </c>
      <c r="AK256" s="30">
        <v>7048</v>
      </c>
      <c r="AL256" s="30">
        <v>1919</v>
      </c>
      <c r="AM256" s="30">
        <v>5129</v>
      </c>
      <c r="AN256" s="47">
        <v>0.5</v>
      </c>
      <c r="AO256" s="9" t="s">
        <v>407</v>
      </c>
      <c r="AP256" s="48" t="s">
        <v>411</v>
      </c>
      <c r="AQ256" s="9" t="s">
        <v>407</v>
      </c>
      <c r="AR256" s="9" t="s">
        <v>412</v>
      </c>
    </row>
    <row r="257" spans="1:44" ht="12.75" customHeight="1" x14ac:dyDescent="0.15">
      <c r="A257" s="9" t="s">
        <v>306</v>
      </c>
      <c r="B257" s="9" t="s">
        <v>310</v>
      </c>
      <c r="C257" s="31">
        <v>0.625</v>
      </c>
      <c r="D257" s="45">
        <v>8</v>
      </c>
      <c r="E257" s="46">
        <v>2018</v>
      </c>
      <c r="F257" s="46">
        <v>2014</v>
      </c>
      <c r="G257" s="46" t="s">
        <v>403</v>
      </c>
      <c r="H257" s="9" t="s">
        <v>456</v>
      </c>
      <c r="I257" s="9" t="s">
        <v>457</v>
      </c>
      <c r="J257" s="9" t="s">
        <v>123</v>
      </c>
      <c r="K257" s="49" t="s">
        <v>310</v>
      </c>
      <c r="L257" s="30">
        <v>39</v>
      </c>
      <c r="M257" s="30">
        <v>0</v>
      </c>
      <c r="N257" s="30">
        <v>0</v>
      </c>
      <c r="O257" s="30">
        <v>0</v>
      </c>
      <c r="P257" s="30">
        <v>39</v>
      </c>
      <c r="Q257" s="31">
        <v>0</v>
      </c>
      <c r="R257" s="46">
        <v>20</v>
      </c>
      <c r="S257" s="46">
        <v>0</v>
      </c>
      <c r="T257" s="30">
        <v>27</v>
      </c>
      <c r="U257" s="30">
        <v>0</v>
      </c>
      <c r="V257" s="30">
        <v>0</v>
      </c>
      <c r="W257" s="30">
        <v>0</v>
      </c>
      <c r="X257" s="30">
        <v>27</v>
      </c>
      <c r="Y257" s="30">
        <v>0</v>
      </c>
      <c r="Z257" s="30">
        <v>27</v>
      </c>
      <c r="AA257" s="31">
        <v>0</v>
      </c>
      <c r="AB257" s="31">
        <v>0</v>
      </c>
      <c r="AC257" s="30">
        <v>29</v>
      </c>
      <c r="AD257" s="30">
        <v>1</v>
      </c>
      <c r="AE257" s="30">
        <v>28</v>
      </c>
      <c r="AF257" s="31">
        <v>3.4482758620689655E-2</v>
      </c>
      <c r="AG257" s="30">
        <v>59</v>
      </c>
      <c r="AH257" s="30">
        <v>11</v>
      </c>
      <c r="AI257" s="30">
        <v>48</v>
      </c>
      <c r="AJ257" s="31">
        <v>0.1864406779661017</v>
      </c>
      <c r="AK257" s="30">
        <v>154</v>
      </c>
      <c r="AL257" s="30">
        <v>12</v>
      </c>
      <c r="AM257" s="30">
        <v>142</v>
      </c>
      <c r="AN257" s="47">
        <v>0.5</v>
      </c>
      <c r="AO257" s="9" t="s">
        <v>407</v>
      </c>
      <c r="AP257" s="48" t="s">
        <v>411</v>
      </c>
      <c r="AQ257" s="9" t="s">
        <v>407</v>
      </c>
      <c r="AR257" s="9" t="s">
        <v>407</v>
      </c>
    </row>
    <row r="258" spans="1:44" ht="12.75" customHeight="1" x14ac:dyDescent="0.15">
      <c r="A258" s="9" t="s">
        <v>273</v>
      </c>
      <c r="B258" s="9" t="s">
        <v>292</v>
      </c>
      <c r="C258" s="31">
        <v>0.625</v>
      </c>
      <c r="D258" s="45">
        <v>8</v>
      </c>
      <c r="E258" s="46">
        <v>2018</v>
      </c>
      <c r="F258" s="46">
        <v>2014</v>
      </c>
      <c r="G258" s="46" t="s">
        <v>403</v>
      </c>
      <c r="H258" s="9" t="s">
        <v>404</v>
      </c>
      <c r="I258" s="9" t="s">
        <v>405</v>
      </c>
      <c r="J258" s="9" t="s">
        <v>144</v>
      </c>
      <c r="K258" s="49" t="s">
        <v>292</v>
      </c>
      <c r="L258" s="30">
        <v>14</v>
      </c>
      <c r="M258" s="30">
        <v>0</v>
      </c>
      <c r="N258" s="30">
        <v>0</v>
      </c>
      <c r="O258" s="30">
        <v>0</v>
      </c>
      <c r="P258" s="30">
        <v>14</v>
      </c>
      <c r="Q258" s="31">
        <v>0</v>
      </c>
      <c r="R258" s="46">
        <v>7</v>
      </c>
      <c r="S258" s="46">
        <v>0</v>
      </c>
      <c r="T258" s="30">
        <v>10</v>
      </c>
      <c r="U258" s="30">
        <v>0</v>
      </c>
      <c r="V258" s="30">
        <v>0</v>
      </c>
      <c r="W258" s="30">
        <v>0</v>
      </c>
      <c r="X258" s="30">
        <v>10</v>
      </c>
      <c r="Y258" s="30">
        <v>0</v>
      </c>
      <c r="Z258" s="30">
        <v>10</v>
      </c>
      <c r="AA258" s="31">
        <v>0</v>
      </c>
      <c r="AB258" s="31">
        <v>0</v>
      </c>
      <c r="AC258" s="30">
        <v>11</v>
      </c>
      <c r="AD258" s="30">
        <v>0</v>
      </c>
      <c r="AE258" s="30">
        <v>11</v>
      </c>
      <c r="AF258" s="31">
        <v>0</v>
      </c>
      <c r="AG258" s="30">
        <v>26</v>
      </c>
      <c r="AH258" s="30">
        <v>5</v>
      </c>
      <c r="AI258" s="30">
        <v>21</v>
      </c>
      <c r="AJ258" s="31">
        <v>0.19230769230769232</v>
      </c>
      <c r="AK258" s="30">
        <v>61</v>
      </c>
      <c r="AL258" s="30">
        <v>5</v>
      </c>
      <c r="AM258" s="30">
        <v>56</v>
      </c>
      <c r="AN258" s="47">
        <v>0.5</v>
      </c>
      <c r="AO258" s="9" t="s">
        <v>407</v>
      </c>
      <c r="AP258" s="48" t="s">
        <v>438</v>
      </c>
      <c r="AQ258" s="9" t="s">
        <v>407</v>
      </c>
      <c r="AR258" s="9" t="s">
        <v>407</v>
      </c>
    </row>
    <row r="259" spans="1:44" ht="12.75" customHeight="1" x14ac:dyDescent="0.15">
      <c r="A259" s="9" t="s">
        <v>505</v>
      </c>
      <c r="B259" s="9" t="s">
        <v>525</v>
      </c>
      <c r="C259" s="31">
        <v>0.5</v>
      </c>
      <c r="D259" s="45">
        <v>8</v>
      </c>
      <c r="E259" s="46">
        <v>2019</v>
      </c>
      <c r="F259" s="46">
        <v>2015</v>
      </c>
      <c r="G259" s="46">
        <v>2022</v>
      </c>
      <c r="H259" s="9" t="s">
        <v>413</v>
      </c>
      <c r="I259" s="9" t="s">
        <v>414</v>
      </c>
      <c r="J259" s="9" t="s">
        <v>67</v>
      </c>
      <c r="K259" s="49" t="s">
        <v>525</v>
      </c>
      <c r="L259" s="30">
        <v>169</v>
      </c>
      <c r="M259" s="30">
        <v>2</v>
      </c>
      <c r="N259" s="30">
        <v>2</v>
      </c>
      <c r="O259" s="30">
        <v>0</v>
      </c>
      <c r="P259" s="30">
        <v>167</v>
      </c>
      <c r="Q259" s="31">
        <v>1.1834319526627219E-2</v>
      </c>
      <c r="R259" s="46">
        <v>85</v>
      </c>
      <c r="S259" s="46">
        <v>0</v>
      </c>
      <c r="T259" s="30">
        <v>99</v>
      </c>
      <c r="U259" s="30">
        <v>28</v>
      </c>
      <c r="V259" s="30">
        <v>20</v>
      </c>
      <c r="W259" s="30">
        <v>8</v>
      </c>
      <c r="X259" s="30">
        <v>71</v>
      </c>
      <c r="Y259" s="30">
        <v>28</v>
      </c>
      <c r="Z259" s="30">
        <v>71</v>
      </c>
      <c r="AA259" s="31">
        <v>0.28282828282828282</v>
      </c>
      <c r="AB259" s="31">
        <v>0.28282828282828282</v>
      </c>
      <c r="AC259" s="30">
        <v>112</v>
      </c>
      <c r="AD259" s="30">
        <v>2</v>
      </c>
      <c r="AE259" s="30">
        <v>110</v>
      </c>
      <c r="AF259" s="31">
        <v>1.7857142857142856E-2</v>
      </c>
      <c r="AG259" s="30">
        <v>97</v>
      </c>
      <c r="AH259" s="30">
        <v>428</v>
      </c>
      <c r="AI259" s="30">
        <v>0</v>
      </c>
      <c r="AJ259" s="31">
        <v>4.4123711340206189</v>
      </c>
      <c r="AK259" s="30">
        <v>477</v>
      </c>
      <c r="AL259" s="30">
        <v>460</v>
      </c>
      <c r="AM259" s="30">
        <v>348</v>
      </c>
      <c r="AN259" s="47">
        <v>0.5</v>
      </c>
      <c r="AO259" s="9" t="s">
        <v>407</v>
      </c>
      <c r="AP259" s="48" t="s">
        <v>411</v>
      </c>
      <c r="AQ259" s="9" t="s">
        <v>407</v>
      </c>
      <c r="AR259" s="9" t="s">
        <v>412</v>
      </c>
    </row>
    <row r="260" spans="1:44" ht="12.75" customHeight="1" x14ac:dyDescent="0.15">
      <c r="A260" s="9" t="s">
        <v>505</v>
      </c>
      <c r="B260" s="9" t="s">
        <v>527</v>
      </c>
      <c r="C260" s="31">
        <v>0.5</v>
      </c>
      <c r="D260" s="45">
        <v>8</v>
      </c>
      <c r="E260" s="46">
        <v>2019</v>
      </c>
      <c r="F260" s="46">
        <v>2015</v>
      </c>
      <c r="G260" s="46">
        <v>2022</v>
      </c>
      <c r="H260" s="9" t="s">
        <v>413</v>
      </c>
      <c r="I260" s="9" t="s">
        <v>414</v>
      </c>
      <c r="J260" s="9" t="s">
        <v>67</v>
      </c>
      <c r="K260" s="49" t="s">
        <v>527</v>
      </c>
      <c r="L260" s="30">
        <v>46</v>
      </c>
      <c r="M260" s="30">
        <v>8</v>
      </c>
      <c r="N260" s="30">
        <v>5</v>
      </c>
      <c r="O260" s="30">
        <v>3</v>
      </c>
      <c r="P260" s="30">
        <v>38</v>
      </c>
      <c r="Q260" s="31">
        <v>0.17391304347826086</v>
      </c>
      <c r="R260" s="46">
        <v>23</v>
      </c>
      <c r="S260" s="46">
        <v>0</v>
      </c>
      <c r="T260" s="30">
        <v>28</v>
      </c>
      <c r="U260" s="30">
        <v>3</v>
      </c>
      <c r="V260" s="30">
        <v>2</v>
      </c>
      <c r="W260" s="30">
        <v>1</v>
      </c>
      <c r="X260" s="30">
        <v>25</v>
      </c>
      <c r="Y260" s="30">
        <v>3</v>
      </c>
      <c r="Z260" s="30">
        <v>25</v>
      </c>
      <c r="AA260" s="31">
        <v>0.10714285714285714</v>
      </c>
      <c r="AB260" s="31">
        <v>0.10714285714285714</v>
      </c>
      <c r="AC260" s="30">
        <v>32</v>
      </c>
      <c r="AD260" s="30">
        <v>3</v>
      </c>
      <c r="AE260" s="30">
        <v>29</v>
      </c>
      <c r="AF260" s="31">
        <v>9.375E-2</v>
      </c>
      <c r="AG260" s="30">
        <v>15</v>
      </c>
      <c r="AH260" s="30">
        <v>27</v>
      </c>
      <c r="AI260" s="30">
        <v>0</v>
      </c>
      <c r="AJ260" s="31">
        <v>1.8</v>
      </c>
      <c r="AK260" s="30">
        <v>121</v>
      </c>
      <c r="AL260" s="30">
        <v>41</v>
      </c>
      <c r="AM260" s="30">
        <v>92</v>
      </c>
      <c r="AN260" s="47">
        <v>0.5</v>
      </c>
      <c r="AO260" s="9" t="s">
        <v>407</v>
      </c>
      <c r="AP260" s="48" t="s">
        <v>411</v>
      </c>
      <c r="AQ260" s="9" t="s">
        <v>407</v>
      </c>
      <c r="AR260" s="9" t="s">
        <v>412</v>
      </c>
    </row>
    <row r="261" spans="1:44" ht="12.75" customHeight="1" x14ac:dyDescent="0.15">
      <c r="A261" s="9" t="s">
        <v>168</v>
      </c>
      <c r="B261" s="9" t="s">
        <v>168</v>
      </c>
      <c r="C261" s="31">
        <v>0.625</v>
      </c>
      <c r="D261" s="45">
        <v>8</v>
      </c>
      <c r="E261" s="46">
        <v>2018</v>
      </c>
      <c r="F261" s="46">
        <v>2014</v>
      </c>
      <c r="G261" s="46" t="s">
        <v>403</v>
      </c>
      <c r="H261" s="9" t="s">
        <v>404</v>
      </c>
      <c r="I261" s="9" t="s">
        <v>405</v>
      </c>
      <c r="J261" s="9" t="s">
        <v>144</v>
      </c>
      <c r="K261" s="49" t="s">
        <v>168</v>
      </c>
      <c r="L261" s="30">
        <v>20427</v>
      </c>
      <c r="M261" s="30">
        <v>4265</v>
      </c>
      <c r="N261" s="30">
        <v>4265</v>
      </c>
      <c r="O261" s="30">
        <v>0</v>
      </c>
      <c r="P261" s="30">
        <v>16162</v>
      </c>
      <c r="Q261" s="31">
        <v>0.20879228472120234</v>
      </c>
      <c r="R261" s="46">
        <v>10214</v>
      </c>
      <c r="S261" s="46">
        <v>0</v>
      </c>
      <c r="T261" s="30">
        <v>12435</v>
      </c>
      <c r="U261" s="30">
        <v>2588</v>
      </c>
      <c r="V261" s="30">
        <v>2588</v>
      </c>
      <c r="W261" s="30">
        <v>0</v>
      </c>
      <c r="X261" s="30">
        <v>9847</v>
      </c>
      <c r="Y261" s="30">
        <v>2588</v>
      </c>
      <c r="Z261" s="30">
        <v>9847</v>
      </c>
      <c r="AA261" s="31">
        <v>0.20812223562525131</v>
      </c>
      <c r="AB261" s="31">
        <v>0.20812223562525131</v>
      </c>
      <c r="AC261" s="30">
        <v>13728</v>
      </c>
      <c r="AD261" s="30">
        <v>430</v>
      </c>
      <c r="AE261" s="30">
        <v>13298</v>
      </c>
      <c r="AF261" s="31">
        <v>3.1322843822843824E-2</v>
      </c>
      <c r="AG261" s="30">
        <v>35412</v>
      </c>
      <c r="AH261" s="30">
        <v>73387</v>
      </c>
      <c r="AI261" s="30">
        <v>0</v>
      </c>
      <c r="AJ261" s="31">
        <v>2.0723765955043487</v>
      </c>
      <c r="AK261" s="30">
        <v>82002</v>
      </c>
      <c r="AL261" s="30">
        <v>80670</v>
      </c>
      <c r="AM261" s="30">
        <v>39307</v>
      </c>
      <c r="AN261" s="47">
        <v>0.5</v>
      </c>
      <c r="AO261" s="9" t="s">
        <v>407</v>
      </c>
      <c r="AP261" s="48" t="s">
        <v>411</v>
      </c>
      <c r="AQ261" s="9" t="s">
        <v>407</v>
      </c>
      <c r="AR261" s="9" t="s">
        <v>412</v>
      </c>
    </row>
    <row r="262" spans="1:44" ht="12.75" customHeight="1" x14ac:dyDescent="0.15">
      <c r="A262" s="9" t="s">
        <v>168</v>
      </c>
      <c r="B262" s="9" t="s">
        <v>201</v>
      </c>
      <c r="C262" s="31">
        <v>0.625</v>
      </c>
      <c r="D262" s="45">
        <v>8</v>
      </c>
      <c r="E262" s="46">
        <v>2018</v>
      </c>
      <c r="F262" s="46">
        <v>2014</v>
      </c>
      <c r="G262" s="46" t="s">
        <v>403</v>
      </c>
      <c r="H262" s="9" t="s">
        <v>404</v>
      </c>
      <c r="I262" s="9" t="s">
        <v>405</v>
      </c>
      <c r="J262" s="9" t="s">
        <v>144</v>
      </c>
      <c r="K262" s="49" t="s">
        <v>201</v>
      </c>
      <c r="L262" s="30">
        <v>7417</v>
      </c>
      <c r="M262" s="30">
        <v>618</v>
      </c>
      <c r="N262" s="30">
        <v>618</v>
      </c>
      <c r="O262" s="30">
        <v>0</v>
      </c>
      <c r="P262" s="30">
        <v>6799</v>
      </c>
      <c r="Q262" s="31">
        <v>8.33220978832412E-2</v>
      </c>
      <c r="R262" s="46">
        <v>3709</v>
      </c>
      <c r="S262" s="46">
        <v>0</v>
      </c>
      <c r="T262" s="30">
        <v>4287</v>
      </c>
      <c r="U262" s="30">
        <v>122</v>
      </c>
      <c r="V262" s="30">
        <v>122</v>
      </c>
      <c r="W262" s="30">
        <v>0</v>
      </c>
      <c r="X262" s="30">
        <v>4165</v>
      </c>
      <c r="Y262" s="30">
        <v>122</v>
      </c>
      <c r="Z262" s="30">
        <v>4165</v>
      </c>
      <c r="AA262" s="31">
        <v>2.8458129227898296E-2</v>
      </c>
      <c r="AB262" s="31">
        <v>2.8458129227898296E-2</v>
      </c>
      <c r="AC262" s="30">
        <v>4938</v>
      </c>
      <c r="AD262" s="30">
        <v>19</v>
      </c>
      <c r="AE262" s="30">
        <v>4919</v>
      </c>
      <c r="AF262" s="31">
        <v>3.8477116241393276E-3</v>
      </c>
      <c r="AG262" s="30">
        <v>10844</v>
      </c>
      <c r="AH262" s="30">
        <v>4107</v>
      </c>
      <c r="AI262" s="30">
        <v>6737</v>
      </c>
      <c r="AJ262" s="31">
        <v>0.3787347842124677</v>
      </c>
      <c r="AK262" s="30">
        <v>27486</v>
      </c>
      <c r="AL262" s="30">
        <v>4866</v>
      </c>
      <c r="AM262" s="30">
        <v>22620</v>
      </c>
      <c r="AN262" s="47">
        <v>0.5</v>
      </c>
      <c r="AO262" s="9" t="s">
        <v>407</v>
      </c>
      <c r="AP262" s="48" t="s">
        <v>411</v>
      </c>
      <c r="AQ262" s="9" t="s">
        <v>407</v>
      </c>
      <c r="AR262" s="9" t="s">
        <v>407</v>
      </c>
    </row>
    <row r="263" spans="1:44" ht="12.75" customHeight="1" x14ac:dyDescent="0.15">
      <c r="A263" s="9" t="s">
        <v>249</v>
      </c>
      <c r="B263" s="9" t="s">
        <v>252</v>
      </c>
      <c r="C263" s="31">
        <v>0.375</v>
      </c>
      <c r="D263" s="45">
        <v>8</v>
      </c>
      <c r="E263" s="46">
        <v>2020</v>
      </c>
      <c r="F263" s="46">
        <v>2016</v>
      </c>
      <c r="G263" s="46">
        <v>2023</v>
      </c>
      <c r="H263" s="9" t="s">
        <v>453</v>
      </c>
      <c r="I263" s="9" t="s">
        <v>454</v>
      </c>
      <c r="J263" s="9" t="s">
        <v>250</v>
      </c>
      <c r="K263" s="49" t="s">
        <v>252</v>
      </c>
      <c r="L263" s="30">
        <v>604</v>
      </c>
      <c r="M263" s="30">
        <v>41</v>
      </c>
      <c r="N263" s="30">
        <v>41</v>
      </c>
      <c r="O263" s="30">
        <v>0</v>
      </c>
      <c r="P263" s="30">
        <v>563</v>
      </c>
      <c r="Q263" s="31">
        <v>6.7880794701986755E-2</v>
      </c>
      <c r="R263" s="46">
        <v>227</v>
      </c>
      <c r="S263" s="46">
        <v>0</v>
      </c>
      <c r="T263" s="30">
        <v>431</v>
      </c>
      <c r="U263" s="30">
        <v>22</v>
      </c>
      <c r="V263" s="30">
        <v>21</v>
      </c>
      <c r="W263" s="30">
        <v>1</v>
      </c>
      <c r="X263" s="30">
        <v>409</v>
      </c>
      <c r="Y263" s="30">
        <v>22</v>
      </c>
      <c r="Z263" s="30">
        <v>409</v>
      </c>
      <c r="AA263" s="31">
        <v>5.1044083526682132E-2</v>
      </c>
      <c r="AB263" s="31">
        <v>5.1044083526682132E-2</v>
      </c>
      <c r="AC263" s="30">
        <v>396</v>
      </c>
      <c r="AD263" s="30">
        <v>11</v>
      </c>
      <c r="AE263" s="30">
        <v>385</v>
      </c>
      <c r="AF263" s="31">
        <v>2.7777777777777776E-2</v>
      </c>
      <c r="AG263" s="30">
        <v>1049</v>
      </c>
      <c r="AH263" s="30">
        <v>475</v>
      </c>
      <c r="AI263" s="30">
        <v>574</v>
      </c>
      <c r="AJ263" s="31">
        <v>0.45281220209723544</v>
      </c>
      <c r="AK263" s="30">
        <v>2480</v>
      </c>
      <c r="AL263" s="30">
        <v>549</v>
      </c>
      <c r="AM263" s="30">
        <v>1931</v>
      </c>
      <c r="AN263" s="47">
        <v>0.375</v>
      </c>
      <c r="AO263" s="9" t="s">
        <v>407</v>
      </c>
      <c r="AP263" s="48" t="s">
        <v>411</v>
      </c>
      <c r="AQ263" s="9" t="s">
        <v>407</v>
      </c>
      <c r="AR263" s="9" t="s">
        <v>412</v>
      </c>
    </row>
    <row r="264" spans="1:44" ht="12.75" customHeight="1" x14ac:dyDescent="0.15">
      <c r="A264" s="9" t="s">
        <v>505</v>
      </c>
      <c r="B264" s="9" t="s">
        <v>530</v>
      </c>
      <c r="C264" s="31">
        <v>0.5</v>
      </c>
      <c r="D264" s="45">
        <v>8</v>
      </c>
      <c r="E264" s="46">
        <v>2019</v>
      </c>
      <c r="F264" s="46">
        <v>2015</v>
      </c>
      <c r="G264" s="46">
        <v>2022</v>
      </c>
      <c r="H264" s="9" t="s">
        <v>413</v>
      </c>
      <c r="I264" s="9" t="s">
        <v>414</v>
      </c>
      <c r="J264" s="9" t="s">
        <v>67</v>
      </c>
      <c r="K264" s="49" t="s">
        <v>530</v>
      </c>
      <c r="L264" s="30">
        <v>201</v>
      </c>
      <c r="M264" s="30">
        <v>0</v>
      </c>
      <c r="N264" s="30">
        <v>0</v>
      </c>
      <c r="O264" s="30">
        <v>0</v>
      </c>
      <c r="P264" s="30">
        <v>201</v>
      </c>
      <c r="Q264" s="31">
        <v>0</v>
      </c>
      <c r="R264" s="46">
        <v>101</v>
      </c>
      <c r="S264" s="46">
        <v>0</v>
      </c>
      <c r="T264" s="30">
        <v>112</v>
      </c>
      <c r="U264" s="30">
        <v>2</v>
      </c>
      <c r="V264" s="30">
        <v>2</v>
      </c>
      <c r="W264" s="30">
        <v>0</v>
      </c>
      <c r="X264" s="30">
        <v>110</v>
      </c>
      <c r="Y264" s="30">
        <v>2</v>
      </c>
      <c r="Z264" s="30">
        <v>110</v>
      </c>
      <c r="AA264" s="31">
        <v>1.7857142857142856E-2</v>
      </c>
      <c r="AB264" s="31">
        <v>1.7857142857142856E-2</v>
      </c>
      <c r="AC264" s="30">
        <v>132</v>
      </c>
      <c r="AD264" s="30">
        <v>25</v>
      </c>
      <c r="AE264" s="30">
        <v>107</v>
      </c>
      <c r="AF264" s="31">
        <v>0.18939393939393939</v>
      </c>
      <c r="AG264" s="30">
        <v>174</v>
      </c>
      <c r="AH264" s="30">
        <v>76</v>
      </c>
      <c r="AI264" s="30">
        <v>98</v>
      </c>
      <c r="AJ264" s="31">
        <v>0.43678160919540232</v>
      </c>
      <c r="AK264" s="30">
        <v>619</v>
      </c>
      <c r="AL264" s="30">
        <v>103</v>
      </c>
      <c r="AM264" s="30">
        <v>516</v>
      </c>
      <c r="AN264" s="47">
        <v>0.5</v>
      </c>
      <c r="AO264" s="9" t="s">
        <v>407</v>
      </c>
      <c r="AP264" s="48" t="s">
        <v>411</v>
      </c>
      <c r="AQ264" s="9" t="s">
        <v>407</v>
      </c>
      <c r="AR264" s="9" t="s">
        <v>407</v>
      </c>
    </row>
    <row r="265" spans="1:44" ht="12.75" customHeight="1" x14ac:dyDescent="0.15">
      <c r="A265" s="9" t="s">
        <v>1151</v>
      </c>
      <c r="B265" s="9" t="s">
        <v>1152</v>
      </c>
      <c r="C265" s="31">
        <v>1</v>
      </c>
      <c r="D265" s="45">
        <v>5</v>
      </c>
      <c r="E265" s="46">
        <v>2017</v>
      </c>
      <c r="F265" s="46">
        <v>2014</v>
      </c>
      <c r="G265" s="46">
        <v>2018</v>
      </c>
      <c r="H265" s="9" t="s">
        <v>422</v>
      </c>
      <c r="I265" s="9" t="s">
        <v>423</v>
      </c>
      <c r="J265" s="9" t="s">
        <v>83</v>
      </c>
      <c r="K265" s="49" t="s">
        <v>1152</v>
      </c>
      <c r="L265" s="30">
        <v>1</v>
      </c>
      <c r="M265" s="30">
        <v>0</v>
      </c>
      <c r="N265" s="30">
        <v>0</v>
      </c>
      <c r="O265" s="30">
        <v>0</v>
      </c>
      <c r="P265" s="30">
        <v>1</v>
      </c>
      <c r="Q265" s="31">
        <v>0</v>
      </c>
      <c r="R265" s="46">
        <v>1</v>
      </c>
      <c r="S265" s="46">
        <v>0</v>
      </c>
      <c r="T265" s="30">
        <v>1</v>
      </c>
      <c r="U265" s="30">
        <v>0</v>
      </c>
      <c r="V265" s="30">
        <v>0</v>
      </c>
      <c r="W265" s="30">
        <v>0</v>
      </c>
      <c r="X265" s="30">
        <v>1</v>
      </c>
      <c r="Y265" s="30">
        <v>0</v>
      </c>
      <c r="Z265" s="30">
        <v>1</v>
      </c>
      <c r="AA265" s="31">
        <v>0</v>
      </c>
      <c r="AB265" s="31">
        <v>0</v>
      </c>
      <c r="AC265" s="30">
        <v>1</v>
      </c>
      <c r="AD265" s="30">
        <v>0</v>
      </c>
      <c r="AE265" s="30">
        <v>1</v>
      </c>
      <c r="AF265" s="31">
        <v>0</v>
      </c>
      <c r="AG265" s="30">
        <v>1</v>
      </c>
      <c r="AH265" s="30">
        <v>0</v>
      </c>
      <c r="AI265" s="30">
        <v>1</v>
      </c>
      <c r="AJ265" s="31">
        <v>0</v>
      </c>
      <c r="AK265" s="30">
        <v>4</v>
      </c>
      <c r="AL265" s="30">
        <v>0</v>
      </c>
      <c r="AM265" s="30">
        <v>4</v>
      </c>
      <c r="AN265" s="47">
        <v>1</v>
      </c>
      <c r="AO265" s="9" t="s">
        <v>407</v>
      </c>
      <c r="AP265" s="48" t="s">
        <v>408</v>
      </c>
      <c r="AQ265" s="9" t="s">
        <v>407</v>
      </c>
      <c r="AR265" s="9" t="s">
        <v>407</v>
      </c>
    </row>
    <row r="266" spans="1:44" ht="12.75" customHeight="1" x14ac:dyDescent="0.15">
      <c r="A266" s="9" t="s">
        <v>168</v>
      </c>
      <c r="B266" s="9" t="s">
        <v>1154</v>
      </c>
      <c r="C266" s="31">
        <v>0.625</v>
      </c>
      <c r="D266" s="45">
        <v>8</v>
      </c>
      <c r="E266" s="46">
        <v>2018</v>
      </c>
      <c r="F266" s="46">
        <v>2014</v>
      </c>
      <c r="G266" s="46" t="s">
        <v>403</v>
      </c>
      <c r="H266" s="9" t="s">
        <v>404</v>
      </c>
      <c r="I266" s="9" t="s">
        <v>405</v>
      </c>
      <c r="J266" s="9" t="s">
        <v>144</v>
      </c>
      <c r="K266" s="49" t="s">
        <v>1154</v>
      </c>
      <c r="L266" s="30">
        <v>123</v>
      </c>
      <c r="M266" s="30">
        <v>0</v>
      </c>
      <c r="N266" s="30">
        <v>0</v>
      </c>
      <c r="O266" s="30">
        <v>0</v>
      </c>
      <c r="P266" s="30">
        <v>123</v>
      </c>
      <c r="Q266" s="31">
        <v>0</v>
      </c>
      <c r="R266" s="46">
        <v>62</v>
      </c>
      <c r="S266" s="46">
        <v>0</v>
      </c>
      <c r="T266" s="30">
        <v>72</v>
      </c>
      <c r="U266" s="30">
        <v>0</v>
      </c>
      <c r="V266" s="30">
        <v>0</v>
      </c>
      <c r="W266" s="30">
        <v>0</v>
      </c>
      <c r="X266" s="30">
        <v>72</v>
      </c>
      <c r="Y266" s="30">
        <v>0</v>
      </c>
      <c r="Z266" s="30">
        <v>72</v>
      </c>
      <c r="AA266" s="31">
        <v>0</v>
      </c>
      <c r="AB266" s="31">
        <v>0</v>
      </c>
      <c r="AC266" s="30">
        <v>81</v>
      </c>
      <c r="AD266" s="30">
        <v>0</v>
      </c>
      <c r="AE266" s="30">
        <v>81</v>
      </c>
      <c r="AF266" s="31">
        <v>0</v>
      </c>
      <c r="AG266" s="30">
        <v>218</v>
      </c>
      <c r="AH266" s="30">
        <v>0</v>
      </c>
      <c r="AI266" s="30">
        <v>218</v>
      </c>
      <c r="AJ266" s="31">
        <v>0</v>
      </c>
      <c r="AK266" s="30">
        <v>494</v>
      </c>
      <c r="AL266" s="30">
        <v>0</v>
      </c>
      <c r="AM266" s="30">
        <v>494</v>
      </c>
      <c r="AN266" s="47">
        <v>0.5</v>
      </c>
      <c r="AO266" s="9" t="s">
        <v>407</v>
      </c>
      <c r="AP266" s="48" t="s">
        <v>411</v>
      </c>
      <c r="AQ266" s="9" t="s">
        <v>407</v>
      </c>
      <c r="AR266" s="9" t="s">
        <v>407</v>
      </c>
    </row>
    <row r="267" spans="1:44" ht="12.75" customHeight="1" x14ac:dyDescent="0.15">
      <c r="A267" s="9" t="s">
        <v>227</v>
      </c>
      <c r="B267" s="50" t="s">
        <v>227</v>
      </c>
      <c r="C267" s="31">
        <v>0.375</v>
      </c>
      <c r="D267" s="45">
        <v>8</v>
      </c>
      <c r="E267" s="46">
        <v>2020</v>
      </c>
      <c r="F267" s="46">
        <v>2016</v>
      </c>
      <c r="G267" s="46">
        <v>2023</v>
      </c>
      <c r="H267" s="9" t="s">
        <v>459</v>
      </c>
      <c r="I267" s="9" t="s">
        <v>460</v>
      </c>
      <c r="J267" s="9" t="s">
        <v>163</v>
      </c>
      <c r="K267" s="49" t="s">
        <v>227</v>
      </c>
      <c r="L267" s="30">
        <v>1352</v>
      </c>
      <c r="M267" s="30">
        <v>23</v>
      </c>
      <c r="N267" s="30">
        <v>17</v>
      </c>
      <c r="O267" s="30">
        <v>6</v>
      </c>
      <c r="P267" s="30">
        <v>1329</v>
      </c>
      <c r="Q267" s="31">
        <v>1.7011834319526627E-2</v>
      </c>
      <c r="R267" s="46">
        <v>507</v>
      </c>
      <c r="S267" s="46">
        <v>0</v>
      </c>
      <c r="T267" s="30">
        <v>1056</v>
      </c>
      <c r="U267" s="30">
        <v>309</v>
      </c>
      <c r="V267" s="30">
        <v>253</v>
      </c>
      <c r="W267" s="30">
        <v>56</v>
      </c>
      <c r="X267" s="30">
        <v>747</v>
      </c>
      <c r="Y267" s="30">
        <v>309</v>
      </c>
      <c r="Z267" s="30">
        <v>747</v>
      </c>
      <c r="AA267" s="31">
        <v>0.29261363636363635</v>
      </c>
      <c r="AB267" s="31">
        <v>0.29261363636363635</v>
      </c>
      <c r="AC267" s="30">
        <v>1091</v>
      </c>
      <c r="AD267" s="30">
        <v>181</v>
      </c>
      <c r="AE267" s="30">
        <v>910</v>
      </c>
      <c r="AF267" s="31">
        <v>0.16590284142988085</v>
      </c>
      <c r="AG267" s="30">
        <v>2600</v>
      </c>
      <c r="AH267" s="30">
        <v>75</v>
      </c>
      <c r="AI267" s="30">
        <v>2525</v>
      </c>
      <c r="AJ267" s="31">
        <v>2.8846153846153848E-2</v>
      </c>
      <c r="AK267" s="30">
        <v>6099</v>
      </c>
      <c r="AL267" s="30">
        <v>588</v>
      </c>
      <c r="AM267" s="30">
        <v>5511</v>
      </c>
      <c r="AN267" s="47">
        <v>0.375</v>
      </c>
      <c r="AO267" s="9" t="s">
        <v>407</v>
      </c>
      <c r="AP267" s="48" t="s">
        <v>411</v>
      </c>
      <c r="AQ267" s="9" t="s">
        <v>407</v>
      </c>
      <c r="AR267" s="9" t="s">
        <v>407</v>
      </c>
    </row>
    <row r="268" spans="1:44" ht="12.75" customHeight="1" x14ac:dyDescent="0.15">
      <c r="A268" s="9" t="s">
        <v>227</v>
      </c>
      <c r="B268" s="50" t="s">
        <v>228</v>
      </c>
      <c r="C268" s="31">
        <v>0.375</v>
      </c>
      <c r="D268" s="45">
        <v>8</v>
      </c>
      <c r="E268" s="46">
        <v>2020</v>
      </c>
      <c r="F268" s="46">
        <v>2016</v>
      </c>
      <c r="G268" s="46">
        <v>2023</v>
      </c>
      <c r="H268" s="9" t="s">
        <v>459</v>
      </c>
      <c r="I268" s="9" t="s">
        <v>460</v>
      </c>
      <c r="J268" s="9" t="s">
        <v>163</v>
      </c>
      <c r="K268" s="49" t="s">
        <v>228</v>
      </c>
      <c r="L268" s="30">
        <v>1285</v>
      </c>
      <c r="M268" s="30">
        <v>0</v>
      </c>
      <c r="N268" s="30">
        <v>0</v>
      </c>
      <c r="O268" s="30">
        <v>0</v>
      </c>
      <c r="P268" s="30">
        <v>1285</v>
      </c>
      <c r="Q268" s="31">
        <v>0</v>
      </c>
      <c r="R268" s="46">
        <v>482</v>
      </c>
      <c r="S268" s="46">
        <v>0</v>
      </c>
      <c r="T268" s="30">
        <v>984</v>
      </c>
      <c r="U268" s="30">
        <v>41</v>
      </c>
      <c r="V268" s="30">
        <v>20</v>
      </c>
      <c r="W268" s="30">
        <v>21</v>
      </c>
      <c r="X268" s="30">
        <v>943</v>
      </c>
      <c r="Y268" s="30">
        <v>41</v>
      </c>
      <c r="Z268" s="30">
        <v>943</v>
      </c>
      <c r="AA268" s="31">
        <v>4.1666666666666664E-2</v>
      </c>
      <c r="AB268" s="31">
        <v>4.1666666666666664E-2</v>
      </c>
      <c r="AC268" s="30">
        <v>1015</v>
      </c>
      <c r="AD268" s="30">
        <v>0</v>
      </c>
      <c r="AE268" s="30">
        <v>1015</v>
      </c>
      <c r="AF268" s="31">
        <v>0</v>
      </c>
      <c r="AG268" s="30">
        <v>2398</v>
      </c>
      <c r="AH268" s="30">
        <v>443</v>
      </c>
      <c r="AI268" s="30">
        <v>1955</v>
      </c>
      <c r="AJ268" s="31">
        <v>0.1847372810675563</v>
      </c>
      <c r="AK268" s="30">
        <v>5682</v>
      </c>
      <c r="AL268" s="30">
        <v>484</v>
      </c>
      <c r="AM268" s="30">
        <v>5198</v>
      </c>
      <c r="AN268" s="47">
        <v>0.375</v>
      </c>
      <c r="AO268" s="9" t="s">
        <v>407</v>
      </c>
      <c r="AP268" s="48" t="s">
        <v>411</v>
      </c>
      <c r="AQ268" s="9" t="s">
        <v>407</v>
      </c>
      <c r="AR268" s="9" t="s">
        <v>407</v>
      </c>
    </row>
    <row r="269" spans="1:44" ht="12.75" customHeight="1" x14ac:dyDescent="0.15">
      <c r="A269" s="9" t="s">
        <v>168</v>
      </c>
      <c r="B269" s="9" t="s">
        <v>202</v>
      </c>
      <c r="C269" s="31">
        <v>0.625</v>
      </c>
      <c r="D269" s="45">
        <v>8</v>
      </c>
      <c r="E269" s="46">
        <v>2018</v>
      </c>
      <c r="F269" s="46">
        <v>2014</v>
      </c>
      <c r="G269" s="46" t="s">
        <v>403</v>
      </c>
      <c r="H269" s="9" t="s">
        <v>404</v>
      </c>
      <c r="I269" s="9" t="s">
        <v>405</v>
      </c>
      <c r="J269" s="9" t="s">
        <v>144</v>
      </c>
      <c r="K269" s="49" t="s">
        <v>202</v>
      </c>
      <c r="L269" s="30">
        <v>1</v>
      </c>
      <c r="M269" s="30">
        <v>0</v>
      </c>
      <c r="N269" s="30">
        <v>0</v>
      </c>
      <c r="O269" s="30">
        <v>0</v>
      </c>
      <c r="P269" s="30">
        <v>1</v>
      </c>
      <c r="Q269" s="31">
        <v>0</v>
      </c>
      <c r="R269" s="46">
        <v>1</v>
      </c>
      <c r="S269" s="46">
        <v>0</v>
      </c>
      <c r="T269" s="30">
        <v>1</v>
      </c>
      <c r="U269" s="30">
        <v>0</v>
      </c>
      <c r="V269" s="30">
        <v>0</v>
      </c>
      <c r="W269" s="30">
        <v>0</v>
      </c>
      <c r="X269" s="30">
        <v>1</v>
      </c>
      <c r="Y269" s="30">
        <v>0</v>
      </c>
      <c r="Z269" s="30">
        <v>1</v>
      </c>
      <c r="AA269" s="31">
        <v>0</v>
      </c>
      <c r="AB269" s="31">
        <v>0</v>
      </c>
      <c r="AC269" s="30">
        <v>0</v>
      </c>
      <c r="AD269" s="30">
        <v>0</v>
      </c>
      <c r="AE269" s="30">
        <v>0</v>
      </c>
      <c r="AF269" s="31" t="s">
        <v>429</v>
      </c>
      <c r="AG269" s="30">
        <v>0</v>
      </c>
      <c r="AH269" s="30">
        <v>66</v>
      </c>
      <c r="AI269" s="30">
        <v>0</v>
      </c>
      <c r="AJ269" s="31" t="s">
        <v>429</v>
      </c>
      <c r="AK269" s="30">
        <v>2</v>
      </c>
      <c r="AL269" s="30">
        <v>66</v>
      </c>
      <c r="AM269" s="30">
        <v>2</v>
      </c>
      <c r="AN269" s="47">
        <v>0.5</v>
      </c>
      <c r="AO269" s="9" t="s">
        <v>407</v>
      </c>
      <c r="AP269" s="48" t="s">
        <v>411</v>
      </c>
      <c r="AQ269" s="9" t="s">
        <v>407</v>
      </c>
      <c r="AR269" s="9" t="s">
        <v>412</v>
      </c>
    </row>
    <row r="270" spans="1:44" ht="12.75" customHeight="1" x14ac:dyDescent="0.15">
      <c r="A270" s="9" t="s">
        <v>254</v>
      </c>
      <c r="B270" s="9" t="s">
        <v>255</v>
      </c>
      <c r="C270" s="31">
        <v>1</v>
      </c>
      <c r="D270" s="45">
        <v>5</v>
      </c>
      <c r="E270" s="46">
        <v>2017</v>
      </c>
      <c r="F270" s="46">
        <v>2014</v>
      </c>
      <c r="G270" s="46">
        <v>2018</v>
      </c>
      <c r="H270" s="9" t="s">
        <v>422</v>
      </c>
      <c r="I270" s="9" t="s">
        <v>423</v>
      </c>
      <c r="J270" s="9" t="s">
        <v>83</v>
      </c>
      <c r="K270" s="49" t="s">
        <v>255</v>
      </c>
      <c r="L270" s="30">
        <v>17</v>
      </c>
      <c r="M270" s="30">
        <v>0</v>
      </c>
      <c r="N270" s="30">
        <v>0</v>
      </c>
      <c r="O270" s="30">
        <v>0</v>
      </c>
      <c r="P270" s="30">
        <v>17</v>
      </c>
      <c r="Q270" s="31">
        <v>0</v>
      </c>
      <c r="R270" s="46">
        <v>17</v>
      </c>
      <c r="S270" s="46">
        <v>0</v>
      </c>
      <c r="T270" s="30">
        <v>12</v>
      </c>
      <c r="U270" s="30">
        <v>0</v>
      </c>
      <c r="V270" s="30">
        <v>0</v>
      </c>
      <c r="W270" s="30">
        <v>0</v>
      </c>
      <c r="X270" s="30">
        <v>12</v>
      </c>
      <c r="Y270" s="30">
        <v>0</v>
      </c>
      <c r="Z270" s="30">
        <v>12</v>
      </c>
      <c r="AA270" s="31">
        <v>0</v>
      </c>
      <c r="AB270" s="31">
        <v>0</v>
      </c>
      <c r="AC270" s="30">
        <v>14</v>
      </c>
      <c r="AD270" s="30">
        <v>0</v>
      </c>
      <c r="AE270" s="30">
        <v>14</v>
      </c>
      <c r="AF270" s="31">
        <v>0</v>
      </c>
      <c r="AG270" s="30">
        <v>31</v>
      </c>
      <c r="AH270" s="30">
        <v>109</v>
      </c>
      <c r="AI270" s="30">
        <v>0</v>
      </c>
      <c r="AJ270" s="31">
        <v>3.5161290322580645</v>
      </c>
      <c r="AK270" s="30">
        <v>74</v>
      </c>
      <c r="AL270" s="30">
        <v>109</v>
      </c>
      <c r="AM270" s="30">
        <v>43</v>
      </c>
      <c r="AN270" s="47">
        <v>1</v>
      </c>
      <c r="AO270" s="9" t="s">
        <v>407</v>
      </c>
      <c r="AP270" s="48" t="s">
        <v>411</v>
      </c>
      <c r="AQ270" s="9" t="s">
        <v>407</v>
      </c>
      <c r="AR270" s="9" t="s">
        <v>412</v>
      </c>
    </row>
    <row r="271" spans="1:44" ht="12.75" customHeight="1" x14ac:dyDescent="0.15">
      <c r="A271" s="9" t="s">
        <v>168</v>
      </c>
      <c r="B271" s="9" t="s">
        <v>1164</v>
      </c>
      <c r="C271" s="31">
        <v>0.625</v>
      </c>
      <c r="D271" s="45">
        <v>8</v>
      </c>
      <c r="E271" s="46">
        <v>2018</v>
      </c>
      <c r="F271" s="46">
        <v>2014</v>
      </c>
      <c r="G271" s="46" t="s">
        <v>403</v>
      </c>
      <c r="H271" s="9" t="s">
        <v>404</v>
      </c>
      <c r="I271" s="9" t="s">
        <v>405</v>
      </c>
      <c r="J271" s="9" t="s">
        <v>144</v>
      </c>
      <c r="K271" s="49" t="s">
        <v>1164</v>
      </c>
      <c r="L271" s="30">
        <v>10</v>
      </c>
      <c r="M271" s="30">
        <v>0</v>
      </c>
      <c r="N271" s="30">
        <v>0</v>
      </c>
      <c r="O271" s="30">
        <v>0</v>
      </c>
      <c r="P271" s="30">
        <v>10</v>
      </c>
      <c r="Q271" s="31">
        <v>0</v>
      </c>
      <c r="R271" s="46">
        <v>5</v>
      </c>
      <c r="S271" s="46">
        <v>0</v>
      </c>
      <c r="T271" s="30">
        <v>6</v>
      </c>
      <c r="U271" s="30">
        <v>0</v>
      </c>
      <c r="V271" s="30">
        <v>0</v>
      </c>
      <c r="W271" s="30">
        <v>0</v>
      </c>
      <c r="X271" s="30">
        <v>6</v>
      </c>
      <c r="Y271" s="30">
        <v>0</v>
      </c>
      <c r="Z271" s="30">
        <v>6</v>
      </c>
      <c r="AA271" s="31">
        <v>0</v>
      </c>
      <c r="AB271" s="31">
        <v>0</v>
      </c>
      <c r="AC271" s="30">
        <v>7</v>
      </c>
      <c r="AD271" s="30">
        <v>0</v>
      </c>
      <c r="AE271" s="30">
        <v>7</v>
      </c>
      <c r="AF271" s="31">
        <v>0</v>
      </c>
      <c r="AG271" s="30">
        <v>15</v>
      </c>
      <c r="AH271" s="30">
        <v>323</v>
      </c>
      <c r="AI271" s="30">
        <v>0</v>
      </c>
      <c r="AJ271" s="31">
        <v>21.533333333333335</v>
      </c>
      <c r="AK271" s="30">
        <v>38</v>
      </c>
      <c r="AL271" s="30">
        <v>323</v>
      </c>
      <c r="AM271" s="30">
        <v>23</v>
      </c>
      <c r="AN271" s="47">
        <v>0.5</v>
      </c>
      <c r="AO271" s="9" t="s">
        <v>407</v>
      </c>
      <c r="AP271" s="48" t="s">
        <v>411</v>
      </c>
      <c r="AQ271" s="9" t="s">
        <v>407</v>
      </c>
      <c r="AR271" s="9" t="s">
        <v>412</v>
      </c>
    </row>
    <row r="272" spans="1:44" ht="12.75" customHeight="1" x14ac:dyDescent="0.15">
      <c r="A272" s="9" t="s">
        <v>464</v>
      </c>
      <c r="B272" s="9" t="s">
        <v>1166</v>
      </c>
      <c r="C272" s="31">
        <v>0.375</v>
      </c>
      <c r="D272" s="45">
        <v>8</v>
      </c>
      <c r="E272" s="46">
        <v>2020</v>
      </c>
      <c r="F272" s="46">
        <v>2016</v>
      </c>
      <c r="G272" s="46" t="s">
        <v>444</v>
      </c>
      <c r="H272" s="9" t="s">
        <v>445</v>
      </c>
      <c r="I272" s="9" t="s">
        <v>446</v>
      </c>
      <c r="J272" s="9" t="s">
        <v>128</v>
      </c>
      <c r="K272" s="49" t="s">
        <v>1166</v>
      </c>
      <c r="L272" s="30">
        <v>925</v>
      </c>
      <c r="M272" s="30">
        <v>4</v>
      </c>
      <c r="N272" s="30">
        <v>0</v>
      </c>
      <c r="O272" s="30">
        <v>4</v>
      </c>
      <c r="P272" s="30">
        <v>921</v>
      </c>
      <c r="Q272" s="31">
        <v>4.3243243243243244E-3</v>
      </c>
      <c r="R272" s="46">
        <v>347</v>
      </c>
      <c r="S272" s="46">
        <v>0</v>
      </c>
      <c r="T272" s="30">
        <v>693</v>
      </c>
      <c r="U272" s="30">
        <v>5</v>
      </c>
      <c r="V272" s="30">
        <v>0</v>
      </c>
      <c r="W272" s="30">
        <v>5</v>
      </c>
      <c r="X272" s="30">
        <v>688</v>
      </c>
      <c r="Y272" s="30">
        <v>5</v>
      </c>
      <c r="Z272" s="30">
        <v>688</v>
      </c>
      <c r="AA272" s="31">
        <v>7.215007215007215E-3</v>
      </c>
      <c r="AB272" s="31">
        <v>7.215007215007215E-3</v>
      </c>
      <c r="AC272" s="30">
        <v>825</v>
      </c>
      <c r="AD272" s="30">
        <v>4</v>
      </c>
      <c r="AE272" s="30">
        <v>821</v>
      </c>
      <c r="AF272" s="31">
        <v>4.8484848484848485E-3</v>
      </c>
      <c r="AG272" s="30">
        <v>1958</v>
      </c>
      <c r="AH272" s="30">
        <v>476</v>
      </c>
      <c r="AI272" s="30">
        <v>1482</v>
      </c>
      <c r="AJ272" s="31">
        <v>0.24310520939734423</v>
      </c>
      <c r="AK272" s="30">
        <v>4401</v>
      </c>
      <c r="AL272" s="30">
        <v>489</v>
      </c>
      <c r="AM272" s="30">
        <v>3912</v>
      </c>
      <c r="AN272" s="47">
        <v>0.375</v>
      </c>
      <c r="AO272" s="9" t="s">
        <v>407</v>
      </c>
      <c r="AP272" s="48" t="s">
        <v>411</v>
      </c>
      <c r="AQ272" s="9" t="s">
        <v>407</v>
      </c>
      <c r="AR272" s="9" t="s">
        <v>407</v>
      </c>
    </row>
    <row r="273" spans="1:44" ht="12.75" customHeight="1" x14ac:dyDescent="0.15">
      <c r="A273" s="9" t="s">
        <v>154</v>
      </c>
      <c r="B273" s="9" t="s">
        <v>1169</v>
      </c>
      <c r="C273" s="31">
        <v>0.375</v>
      </c>
      <c r="D273" s="45">
        <v>8</v>
      </c>
      <c r="E273" s="46">
        <v>2020</v>
      </c>
      <c r="F273" s="46">
        <v>2016</v>
      </c>
      <c r="G273" s="46" t="s">
        <v>444</v>
      </c>
      <c r="H273" s="9" t="s">
        <v>445</v>
      </c>
      <c r="I273" s="9" t="s">
        <v>446</v>
      </c>
      <c r="J273" s="9" t="s">
        <v>128</v>
      </c>
      <c r="K273" s="49" t="s">
        <v>1169</v>
      </c>
      <c r="L273" s="30">
        <v>11</v>
      </c>
      <c r="M273" s="30">
        <v>0</v>
      </c>
      <c r="N273" s="30">
        <v>0</v>
      </c>
      <c r="O273" s="30">
        <v>0</v>
      </c>
      <c r="P273" s="30">
        <v>11</v>
      </c>
      <c r="Q273" s="31">
        <v>0</v>
      </c>
      <c r="R273" s="46">
        <v>4</v>
      </c>
      <c r="S273" s="46">
        <v>0</v>
      </c>
      <c r="T273" s="30">
        <v>5</v>
      </c>
      <c r="U273" s="30">
        <v>0</v>
      </c>
      <c r="V273" s="30">
        <v>0</v>
      </c>
      <c r="W273" s="30">
        <v>0</v>
      </c>
      <c r="X273" s="30">
        <v>5</v>
      </c>
      <c r="Y273" s="30">
        <v>0</v>
      </c>
      <c r="Z273" s="30">
        <v>5</v>
      </c>
      <c r="AA273" s="31">
        <v>0</v>
      </c>
      <c r="AB273" s="31">
        <v>0</v>
      </c>
      <c r="AC273" s="30">
        <v>6</v>
      </c>
      <c r="AD273" s="30">
        <v>0</v>
      </c>
      <c r="AE273" s="30">
        <v>6</v>
      </c>
      <c r="AF273" s="31">
        <v>0</v>
      </c>
      <c r="AG273" s="30">
        <v>14</v>
      </c>
      <c r="AH273" s="30">
        <v>0</v>
      </c>
      <c r="AI273" s="30">
        <v>14</v>
      </c>
      <c r="AJ273" s="31">
        <v>0</v>
      </c>
      <c r="AK273" s="30">
        <v>36</v>
      </c>
      <c r="AL273" s="30">
        <v>0</v>
      </c>
      <c r="AM273" s="30">
        <v>36</v>
      </c>
      <c r="AN273" s="47">
        <v>0.375</v>
      </c>
      <c r="AO273" s="9" t="s">
        <v>407</v>
      </c>
      <c r="AP273" s="48" t="s">
        <v>408</v>
      </c>
      <c r="AQ273" s="9" t="s">
        <v>407</v>
      </c>
      <c r="AR273" s="9" t="s">
        <v>407</v>
      </c>
    </row>
    <row r="274" spans="1:44" ht="12.75" customHeight="1" x14ac:dyDescent="0.15">
      <c r="A274" s="9" t="s">
        <v>229</v>
      </c>
      <c r="B274" s="9" t="s">
        <v>234</v>
      </c>
      <c r="C274" s="31">
        <v>0.5</v>
      </c>
      <c r="D274" s="45">
        <v>8</v>
      </c>
      <c r="E274" s="46">
        <v>2019</v>
      </c>
      <c r="F274" s="46">
        <v>2015</v>
      </c>
      <c r="G274" s="46">
        <v>2022</v>
      </c>
      <c r="H274" s="9" t="s">
        <v>413</v>
      </c>
      <c r="I274" s="9" t="s">
        <v>414</v>
      </c>
      <c r="J274" s="9" t="s">
        <v>67</v>
      </c>
      <c r="K274" s="49" t="s">
        <v>234</v>
      </c>
      <c r="L274" s="30">
        <v>55</v>
      </c>
      <c r="M274" s="30">
        <v>19</v>
      </c>
      <c r="N274" s="30">
        <v>8</v>
      </c>
      <c r="O274" s="30">
        <v>11</v>
      </c>
      <c r="P274" s="30">
        <v>36</v>
      </c>
      <c r="Q274" s="31">
        <v>0.34545454545454546</v>
      </c>
      <c r="R274" s="46">
        <v>28</v>
      </c>
      <c r="S274" s="46">
        <v>0</v>
      </c>
      <c r="T274" s="30">
        <v>32</v>
      </c>
      <c r="U274" s="30">
        <v>19</v>
      </c>
      <c r="V274" s="30">
        <v>7</v>
      </c>
      <c r="W274" s="30">
        <v>12</v>
      </c>
      <c r="X274" s="30">
        <v>13</v>
      </c>
      <c r="Y274" s="30">
        <v>19</v>
      </c>
      <c r="Z274" s="30">
        <v>13</v>
      </c>
      <c r="AA274" s="31">
        <v>0.59375</v>
      </c>
      <c r="AB274" s="31">
        <v>0.59375</v>
      </c>
      <c r="AC274" s="30">
        <v>37</v>
      </c>
      <c r="AD274" s="30">
        <v>19</v>
      </c>
      <c r="AE274" s="30">
        <v>18</v>
      </c>
      <c r="AF274" s="31">
        <v>0.51351351351351349</v>
      </c>
      <c r="AG274" s="30">
        <v>61</v>
      </c>
      <c r="AH274" s="30">
        <v>135</v>
      </c>
      <c r="AI274" s="30">
        <v>0</v>
      </c>
      <c r="AJ274" s="31">
        <v>2.2131147540983607</v>
      </c>
      <c r="AK274" s="30">
        <v>185</v>
      </c>
      <c r="AL274" s="30">
        <v>192</v>
      </c>
      <c r="AM274" s="30">
        <v>67</v>
      </c>
      <c r="AN274" s="47">
        <v>0.5</v>
      </c>
      <c r="AO274" s="9" t="s">
        <v>407</v>
      </c>
      <c r="AP274" s="48" t="s">
        <v>411</v>
      </c>
      <c r="AQ274" s="9" t="s">
        <v>407</v>
      </c>
      <c r="AR274" s="9" t="s">
        <v>412</v>
      </c>
    </row>
    <row r="275" spans="1:44" ht="12.75" customHeight="1" x14ac:dyDescent="0.15">
      <c r="A275" s="9" t="s">
        <v>257</v>
      </c>
      <c r="B275" s="9" t="s">
        <v>259</v>
      </c>
      <c r="C275" s="31">
        <v>0.375</v>
      </c>
      <c r="D275" s="45">
        <v>8</v>
      </c>
      <c r="E275" s="46">
        <v>2020</v>
      </c>
      <c r="F275" s="46">
        <v>2016</v>
      </c>
      <c r="G275" s="46" t="s">
        <v>444</v>
      </c>
      <c r="H275" s="9" t="s">
        <v>445</v>
      </c>
      <c r="I275" s="9" t="s">
        <v>446</v>
      </c>
      <c r="J275" s="9" t="s">
        <v>128</v>
      </c>
      <c r="K275" s="49" t="s">
        <v>259</v>
      </c>
      <c r="L275" s="30">
        <v>315</v>
      </c>
      <c r="M275" s="30">
        <v>42</v>
      </c>
      <c r="N275" s="30">
        <v>1</v>
      </c>
      <c r="O275" s="30">
        <v>41</v>
      </c>
      <c r="P275" s="30">
        <v>273</v>
      </c>
      <c r="Q275" s="31">
        <v>0.13333333333333333</v>
      </c>
      <c r="R275" s="46">
        <v>118</v>
      </c>
      <c r="S275" s="46">
        <v>0</v>
      </c>
      <c r="T275" s="30">
        <v>206</v>
      </c>
      <c r="U275" s="30">
        <v>6</v>
      </c>
      <c r="V275" s="30">
        <v>1</v>
      </c>
      <c r="W275" s="30">
        <v>5</v>
      </c>
      <c r="X275" s="30">
        <v>200</v>
      </c>
      <c r="Y275" s="30">
        <v>6</v>
      </c>
      <c r="Z275" s="30">
        <v>200</v>
      </c>
      <c r="AA275" s="31">
        <v>2.9126213592233011E-2</v>
      </c>
      <c r="AB275" s="31">
        <v>2.9126213592233011E-2</v>
      </c>
      <c r="AC275" s="30">
        <v>239</v>
      </c>
      <c r="AD275" s="30">
        <v>147</v>
      </c>
      <c r="AE275" s="30">
        <v>92</v>
      </c>
      <c r="AF275" s="31">
        <v>0.61506276150627615</v>
      </c>
      <c r="AG275" s="30">
        <v>548</v>
      </c>
      <c r="AH275" s="30">
        <v>278</v>
      </c>
      <c r="AI275" s="30">
        <v>270</v>
      </c>
      <c r="AJ275" s="31">
        <v>0.50729927007299269</v>
      </c>
      <c r="AK275" s="30">
        <v>1308</v>
      </c>
      <c r="AL275" s="30">
        <v>473</v>
      </c>
      <c r="AM275" s="30">
        <v>835</v>
      </c>
      <c r="AN275" s="47">
        <v>0.375</v>
      </c>
      <c r="AO275" s="9" t="s">
        <v>407</v>
      </c>
      <c r="AP275" s="48" t="s">
        <v>411</v>
      </c>
      <c r="AQ275" s="9" t="s">
        <v>407</v>
      </c>
      <c r="AR275" s="9" t="s">
        <v>412</v>
      </c>
    </row>
    <row r="276" spans="1:44" ht="12.75" customHeight="1" x14ac:dyDescent="0.15">
      <c r="A276" s="9" t="s">
        <v>242</v>
      </c>
      <c r="B276" s="9" t="s">
        <v>243</v>
      </c>
      <c r="C276" s="31">
        <v>1</v>
      </c>
      <c r="D276" s="45">
        <v>5</v>
      </c>
      <c r="E276" s="46">
        <v>2017</v>
      </c>
      <c r="F276" s="46">
        <v>2014</v>
      </c>
      <c r="G276" s="46">
        <v>2018</v>
      </c>
      <c r="H276" s="9" t="s">
        <v>422</v>
      </c>
      <c r="I276" s="9" t="s">
        <v>423</v>
      </c>
      <c r="J276" s="9" t="s">
        <v>83</v>
      </c>
      <c r="K276" s="49" t="s">
        <v>243</v>
      </c>
      <c r="L276" s="30">
        <v>265</v>
      </c>
      <c r="M276" s="30">
        <v>0</v>
      </c>
      <c r="N276" s="30">
        <v>0</v>
      </c>
      <c r="O276" s="30">
        <v>0</v>
      </c>
      <c r="P276" s="30">
        <v>265</v>
      </c>
      <c r="Q276" s="31">
        <v>0</v>
      </c>
      <c r="R276" s="46">
        <v>265</v>
      </c>
      <c r="S276" s="46">
        <v>0</v>
      </c>
      <c r="T276" s="30">
        <v>130</v>
      </c>
      <c r="U276" s="30">
        <v>0</v>
      </c>
      <c r="V276" s="30">
        <v>0</v>
      </c>
      <c r="W276" s="30">
        <v>0</v>
      </c>
      <c r="X276" s="30">
        <v>130</v>
      </c>
      <c r="Y276" s="30">
        <v>0</v>
      </c>
      <c r="Z276" s="30">
        <v>130</v>
      </c>
      <c r="AA276" s="31">
        <v>0</v>
      </c>
      <c r="AB276" s="31">
        <v>0</v>
      </c>
      <c r="AC276" s="30">
        <v>180</v>
      </c>
      <c r="AD276" s="30">
        <v>126</v>
      </c>
      <c r="AE276" s="30">
        <v>54</v>
      </c>
      <c r="AF276" s="31">
        <v>0.7</v>
      </c>
      <c r="AG276" s="30">
        <v>420</v>
      </c>
      <c r="AH276" s="30">
        <v>117</v>
      </c>
      <c r="AI276" s="30">
        <v>303</v>
      </c>
      <c r="AJ276" s="31">
        <v>0.27857142857142858</v>
      </c>
      <c r="AK276" s="30">
        <v>995</v>
      </c>
      <c r="AL276" s="30">
        <v>243</v>
      </c>
      <c r="AM276" s="30">
        <v>752</v>
      </c>
      <c r="AN276" s="47">
        <v>1</v>
      </c>
      <c r="AO276" s="9" t="s">
        <v>407</v>
      </c>
      <c r="AP276" s="48" t="s">
        <v>411</v>
      </c>
      <c r="AQ276" s="9" t="s">
        <v>407</v>
      </c>
      <c r="AR276" s="9" t="s">
        <v>407</v>
      </c>
    </row>
    <row r="277" spans="1:44" ht="12.75" customHeight="1" x14ac:dyDescent="0.15">
      <c r="A277" s="9" t="s">
        <v>99</v>
      </c>
      <c r="B277" s="9" t="s">
        <v>109</v>
      </c>
      <c r="C277" s="31">
        <v>0.5</v>
      </c>
      <c r="D277" s="45">
        <v>8</v>
      </c>
      <c r="E277" s="46">
        <v>2019</v>
      </c>
      <c r="F277" s="46">
        <v>2015</v>
      </c>
      <c r="G277" s="46">
        <v>2022</v>
      </c>
      <c r="H277" s="9" t="s">
        <v>413</v>
      </c>
      <c r="I277" s="9" t="s">
        <v>414</v>
      </c>
      <c r="J277" s="9" t="s">
        <v>67</v>
      </c>
      <c r="K277" s="49" t="s">
        <v>109</v>
      </c>
      <c r="L277" s="30">
        <v>124</v>
      </c>
      <c r="M277" s="30">
        <v>0</v>
      </c>
      <c r="N277" s="30">
        <v>0</v>
      </c>
      <c r="O277" s="30">
        <v>0</v>
      </c>
      <c r="P277" s="30">
        <v>124</v>
      </c>
      <c r="Q277" s="31">
        <v>0</v>
      </c>
      <c r="R277" s="46">
        <v>62</v>
      </c>
      <c r="S277" s="46">
        <v>0</v>
      </c>
      <c r="T277" s="30">
        <v>72</v>
      </c>
      <c r="U277" s="30">
        <v>0</v>
      </c>
      <c r="V277" s="30">
        <v>0</v>
      </c>
      <c r="W277" s="30">
        <v>0</v>
      </c>
      <c r="X277" s="30">
        <v>72</v>
      </c>
      <c r="Y277" s="30">
        <v>0</v>
      </c>
      <c r="Z277" s="30">
        <v>72</v>
      </c>
      <c r="AA277" s="31">
        <v>0</v>
      </c>
      <c r="AB277" s="31">
        <v>0</v>
      </c>
      <c r="AC277" s="30">
        <v>78</v>
      </c>
      <c r="AD277" s="30">
        <v>1</v>
      </c>
      <c r="AE277" s="30">
        <v>77</v>
      </c>
      <c r="AF277" s="31">
        <v>1.282051282051282E-2</v>
      </c>
      <c r="AG277" s="30">
        <v>195</v>
      </c>
      <c r="AH277" s="30">
        <v>49</v>
      </c>
      <c r="AI277" s="30">
        <v>146</v>
      </c>
      <c r="AJ277" s="31">
        <v>0.25128205128205128</v>
      </c>
      <c r="AK277" s="30">
        <v>469</v>
      </c>
      <c r="AL277" s="30">
        <v>50</v>
      </c>
      <c r="AM277" s="30">
        <v>419</v>
      </c>
      <c r="AN277" s="47">
        <v>0.5</v>
      </c>
      <c r="AO277" s="9" t="s">
        <v>407</v>
      </c>
      <c r="AP277" s="48" t="s">
        <v>411</v>
      </c>
      <c r="AQ277" s="9" t="s">
        <v>407</v>
      </c>
      <c r="AR277" s="9" t="s">
        <v>407</v>
      </c>
    </row>
    <row r="278" spans="1:44" ht="12.75" customHeight="1" x14ac:dyDescent="0.15">
      <c r="A278" s="9" t="s">
        <v>630</v>
      </c>
      <c r="B278" s="9" t="s">
        <v>1181</v>
      </c>
      <c r="C278" s="31">
        <v>0.625</v>
      </c>
      <c r="D278" s="45">
        <v>8</v>
      </c>
      <c r="E278" s="46">
        <v>2018</v>
      </c>
      <c r="F278" s="46">
        <v>2014</v>
      </c>
      <c r="G278" s="46" t="s">
        <v>403</v>
      </c>
      <c r="H278" s="9" t="s">
        <v>456</v>
      </c>
      <c r="I278" s="9" t="s">
        <v>457</v>
      </c>
      <c r="J278" s="9" t="s">
        <v>123</v>
      </c>
      <c r="K278" s="49" t="s">
        <v>1181</v>
      </c>
      <c r="L278" s="30">
        <v>12</v>
      </c>
      <c r="M278" s="30">
        <v>0</v>
      </c>
      <c r="N278" s="30">
        <v>0</v>
      </c>
      <c r="O278" s="30">
        <v>0</v>
      </c>
      <c r="P278" s="30">
        <v>12</v>
      </c>
      <c r="Q278" s="31">
        <v>0</v>
      </c>
      <c r="R278" s="46">
        <v>6</v>
      </c>
      <c r="S278" s="46">
        <v>0</v>
      </c>
      <c r="T278" s="30">
        <v>8</v>
      </c>
      <c r="U278" s="30">
        <v>0</v>
      </c>
      <c r="V278" s="30">
        <v>0</v>
      </c>
      <c r="W278" s="30">
        <v>0</v>
      </c>
      <c r="X278" s="30">
        <v>8</v>
      </c>
      <c r="Y278" s="30">
        <v>0</v>
      </c>
      <c r="Z278" s="30">
        <v>8</v>
      </c>
      <c r="AA278" s="31">
        <v>0</v>
      </c>
      <c r="AB278" s="31">
        <v>0</v>
      </c>
      <c r="AC278" s="30">
        <v>13</v>
      </c>
      <c r="AD278" s="30">
        <v>0</v>
      </c>
      <c r="AE278" s="30">
        <v>13</v>
      </c>
      <c r="AF278" s="31">
        <v>0</v>
      </c>
      <c r="AG278" s="30">
        <v>39</v>
      </c>
      <c r="AH278" s="30">
        <v>5</v>
      </c>
      <c r="AI278" s="30">
        <v>34</v>
      </c>
      <c r="AJ278" s="31">
        <v>0.12820512820512819</v>
      </c>
      <c r="AK278" s="30">
        <v>72</v>
      </c>
      <c r="AL278" s="30">
        <v>5</v>
      </c>
      <c r="AM278" s="30">
        <v>67</v>
      </c>
      <c r="AN278" s="47">
        <v>0.5</v>
      </c>
      <c r="AO278" s="9" t="s">
        <v>407</v>
      </c>
      <c r="AP278" s="48" t="s">
        <v>411</v>
      </c>
      <c r="AQ278" s="9" t="s">
        <v>407</v>
      </c>
      <c r="AR278" s="9" t="s">
        <v>407</v>
      </c>
    </row>
    <row r="279" spans="1:44" ht="12.75" customHeight="1" x14ac:dyDescent="0.15">
      <c r="A279" s="9" t="s">
        <v>168</v>
      </c>
      <c r="B279" s="9" t="s">
        <v>1183</v>
      </c>
      <c r="C279" s="31">
        <v>0.625</v>
      </c>
      <c r="D279" s="45">
        <v>8</v>
      </c>
      <c r="E279" s="46">
        <v>2018</v>
      </c>
      <c r="F279" s="46">
        <v>2014</v>
      </c>
      <c r="G279" s="46" t="s">
        <v>403</v>
      </c>
      <c r="H279" s="9" t="s">
        <v>404</v>
      </c>
      <c r="I279" s="9" t="s">
        <v>405</v>
      </c>
      <c r="J279" s="9" t="s">
        <v>144</v>
      </c>
      <c r="K279" s="49" t="s">
        <v>1183</v>
      </c>
      <c r="L279" s="30">
        <v>13</v>
      </c>
      <c r="M279" s="30">
        <v>0</v>
      </c>
      <c r="N279" s="30">
        <v>0</v>
      </c>
      <c r="O279" s="30">
        <v>0</v>
      </c>
      <c r="P279" s="30">
        <v>13</v>
      </c>
      <c r="Q279" s="31">
        <v>0</v>
      </c>
      <c r="R279" s="46">
        <v>7</v>
      </c>
      <c r="S279" s="46">
        <v>0</v>
      </c>
      <c r="T279" s="30">
        <v>8</v>
      </c>
      <c r="U279" s="30">
        <v>0</v>
      </c>
      <c r="V279" s="30">
        <v>0</v>
      </c>
      <c r="W279" s="30">
        <v>0</v>
      </c>
      <c r="X279" s="30">
        <v>8</v>
      </c>
      <c r="Y279" s="30">
        <v>0</v>
      </c>
      <c r="Z279" s="30">
        <v>8</v>
      </c>
      <c r="AA279" s="31">
        <v>0</v>
      </c>
      <c r="AB279" s="31">
        <v>0</v>
      </c>
      <c r="AC279" s="30">
        <v>9</v>
      </c>
      <c r="AD279" s="30">
        <v>0</v>
      </c>
      <c r="AE279" s="30">
        <v>9</v>
      </c>
      <c r="AF279" s="31">
        <v>0</v>
      </c>
      <c r="AG279" s="30">
        <v>23</v>
      </c>
      <c r="AH279" s="30">
        <v>0</v>
      </c>
      <c r="AI279" s="30">
        <v>23</v>
      </c>
      <c r="AJ279" s="31">
        <v>0</v>
      </c>
      <c r="AK279" s="30">
        <v>53</v>
      </c>
      <c r="AL279" s="30">
        <v>0</v>
      </c>
      <c r="AM279" s="30">
        <v>53</v>
      </c>
      <c r="AN279" s="47">
        <v>0.5</v>
      </c>
      <c r="AO279" s="9" t="s">
        <v>407</v>
      </c>
      <c r="AP279" s="48" t="s">
        <v>408</v>
      </c>
      <c r="AQ279" s="9" t="s">
        <v>407</v>
      </c>
      <c r="AR279" s="9" t="s">
        <v>407</v>
      </c>
    </row>
    <row r="280" spans="1:44" ht="12.75" customHeight="1" x14ac:dyDescent="0.15">
      <c r="A280" s="9" t="s">
        <v>154</v>
      </c>
      <c r="B280" s="9" t="s">
        <v>159</v>
      </c>
      <c r="C280" s="31">
        <v>0.375</v>
      </c>
      <c r="D280" s="45">
        <v>8</v>
      </c>
      <c r="E280" s="46">
        <v>2020</v>
      </c>
      <c r="F280" s="46">
        <v>2016</v>
      </c>
      <c r="G280" s="46" t="s">
        <v>444</v>
      </c>
      <c r="H280" s="9" t="s">
        <v>445</v>
      </c>
      <c r="I280" s="9" t="s">
        <v>446</v>
      </c>
      <c r="J280" s="9" t="s">
        <v>128</v>
      </c>
      <c r="K280" s="49" t="s">
        <v>159</v>
      </c>
      <c r="L280" s="30">
        <v>93</v>
      </c>
      <c r="M280" s="30">
        <v>6</v>
      </c>
      <c r="N280" s="30">
        <v>0</v>
      </c>
      <c r="O280" s="30">
        <v>6</v>
      </c>
      <c r="P280" s="30">
        <v>87</v>
      </c>
      <c r="Q280" s="31">
        <v>6.4516129032258063E-2</v>
      </c>
      <c r="R280" s="46">
        <v>35</v>
      </c>
      <c r="S280" s="46">
        <v>0</v>
      </c>
      <c r="T280" s="30">
        <v>73</v>
      </c>
      <c r="U280" s="30">
        <v>6</v>
      </c>
      <c r="V280" s="30">
        <v>0</v>
      </c>
      <c r="W280" s="30">
        <v>6</v>
      </c>
      <c r="X280" s="30">
        <v>67</v>
      </c>
      <c r="Y280" s="30">
        <v>6</v>
      </c>
      <c r="Z280" s="30">
        <v>67</v>
      </c>
      <c r="AA280" s="31">
        <v>8.2191780821917804E-2</v>
      </c>
      <c r="AB280" s="31">
        <v>8.2191780821917804E-2</v>
      </c>
      <c r="AC280" s="30">
        <v>66</v>
      </c>
      <c r="AD280" s="30">
        <v>32</v>
      </c>
      <c r="AE280" s="30">
        <v>34</v>
      </c>
      <c r="AF280" s="31">
        <v>0.48484848484848486</v>
      </c>
      <c r="AG280" s="30">
        <v>79</v>
      </c>
      <c r="AH280" s="30">
        <v>0</v>
      </c>
      <c r="AI280" s="30">
        <v>79</v>
      </c>
      <c r="AJ280" s="31">
        <v>0</v>
      </c>
      <c r="AK280" s="30">
        <v>311</v>
      </c>
      <c r="AL280" s="30">
        <v>44</v>
      </c>
      <c r="AM280" s="30">
        <v>267</v>
      </c>
      <c r="AN280" s="47">
        <v>0.375</v>
      </c>
      <c r="AO280" s="9" t="s">
        <v>407</v>
      </c>
      <c r="AP280" s="48" t="s">
        <v>438</v>
      </c>
      <c r="AQ280" s="9" t="s">
        <v>407</v>
      </c>
      <c r="AR280" s="9" t="s">
        <v>407</v>
      </c>
    </row>
    <row r="281" spans="1:44" ht="12.75" customHeight="1" x14ac:dyDescent="0.15">
      <c r="A281" s="9" t="s">
        <v>244</v>
      </c>
      <c r="B281" s="9" t="s">
        <v>246</v>
      </c>
      <c r="C281" s="31">
        <v>1</v>
      </c>
      <c r="D281" s="45">
        <v>5</v>
      </c>
      <c r="E281" s="46">
        <v>2017</v>
      </c>
      <c r="F281" s="46">
        <v>2014</v>
      </c>
      <c r="G281" s="46">
        <v>2018</v>
      </c>
      <c r="H281" s="9" t="s">
        <v>422</v>
      </c>
      <c r="I281" s="9" t="s">
        <v>423</v>
      </c>
      <c r="J281" s="9" t="s">
        <v>83</v>
      </c>
      <c r="K281" s="49" t="s">
        <v>246</v>
      </c>
      <c r="L281" s="30">
        <v>40</v>
      </c>
      <c r="M281" s="30">
        <v>0</v>
      </c>
      <c r="N281" s="30">
        <v>0</v>
      </c>
      <c r="O281" s="30">
        <v>0</v>
      </c>
      <c r="P281" s="30">
        <v>40</v>
      </c>
      <c r="Q281" s="31">
        <v>0</v>
      </c>
      <c r="R281" s="46">
        <v>40</v>
      </c>
      <c r="S281" s="46">
        <v>0</v>
      </c>
      <c r="T281" s="30">
        <v>27</v>
      </c>
      <c r="U281" s="30">
        <v>0</v>
      </c>
      <c r="V281" s="30">
        <v>0</v>
      </c>
      <c r="W281" s="30">
        <v>0</v>
      </c>
      <c r="X281" s="30">
        <v>27</v>
      </c>
      <c r="Y281" s="30">
        <v>0</v>
      </c>
      <c r="Z281" s="30">
        <v>27</v>
      </c>
      <c r="AA281" s="31">
        <v>0</v>
      </c>
      <c r="AB281" s="31">
        <v>0</v>
      </c>
      <c r="AC281" s="30">
        <v>27</v>
      </c>
      <c r="AD281" s="30">
        <v>56</v>
      </c>
      <c r="AE281" s="30">
        <v>0</v>
      </c>
      <c r="AF281" s="31">
        <v>2.074074074074074</v>
      </c>
      <c r="AG281" s="30">
        <v>74</v>
      </c>
      <c r="AH281" s="30">
        <v>52</v>
      </c>
      <c r="AI281" s="30">
        <v>22</v>
      </c>
      <c r="AJ281" s="31">
        <v>0.70270270270270274</v>
      </c>
      <c r="AK281" s="30">
        <v>168</v>
      </c>
      <c r="AL281" s="30">
        <v>108</v>
      </c>
      <c r="AM281" s="30">
        <v>89</v>
      </c>
      <c r="AN281" s="47">
        <v>1</v>
      </c>
      <c r="AO281" s="9" t="s">
        <v>407</v>
      </c>
      <c r="AP281" s="48" t="s">
        <v>408</v>
      </c>
      <c r="AQ281" s="9" t="s">
        <v>407</v>
      </c>
      <c r="AR281" s="9" t="s">
        <v>407</v>
      </c>
    </row>
    <row r="282" spans="1:44" ht="12.75" customHeight="1" x14ac:dyDescent="0.15">
      <c r="A282" s="9" t="s">
        <v>127</v>
      </c>
      <c r="B282" s="9" t="s">
        <v>1188</v>
      </c>
      <c r="C282" s="31">
        <v>0.375</v>
      </c>
      <c r="D282" s="45">
        <v>8</v>
      </c>
      <c r="E282" s="46">
        <v>2020</v>
      </c>
      <c r="F282" s="46">
        <v>2016</v>
      </c>
      <c r="G282" s="46" t="s">
        <v>444</v>
      </c>
      <c r="H282" s="9" t="s">
        <v>445</v>
      </c>
      <c r="I282" s="9" t="s">
        <v>446</v>
      </c>
      <c r="J282" s="9" t="s">
        <v>128</v>
      </c>
      <c r="K282" s="49" t="s">
        <v>1188</v>
      </c>
      <c r="L282" s="30">
        <v>80</v>
      </c>
      <c r="M282" s="30">
        <v>0</v>
      </c>
      <c r="N282" s="30">
        <v>0</v>
      </c>
      <c r="O282" s="30">
        <v>0</v>
      </c>
      <c r="P282" s="30">
        <v>80</v>
      </c>
      <c r="Q282" s="31">
        <v>0</v>
      </c>
      <c r="R282" s="46">
        <v>30</v>
      </c>
      <c r="S282" s="46">
        <v>0</v>
      </c>
      <c r="T282" s="30">
        <v>56</v>
      </c>
      <c r="U282" s="30">
        <v>0</v>
      </c>
      <c r="V282" s="30">
        <v>0</v>
      </c>
      <c r="W282" s="30">
        <v>0</v>
      </c>
      <c r="X282" s="30">
        <v>56</v>
      </c>
      <c r="Y282" s="30">
        <v>0</v>
      </c>
      <c r="Z282" s="30">
        <v>56</v>
      </c>
      <c r="AA282" s="31">
        <v>0</v>
      </c>
      <c r="AB282" s="31">
        <v>0</v>
      </c>
      <c r="AC282" s="30">
        <v>77</v>
      </c>
      <c r="AD282" s="30">
        <v>0</v>
      </c>
      <c r="AE282" s="30">
        <v>77</v>
      </c>
      <c r="AF282" s="31">
        <v>0</v>
      </c>
      <c r="AG282" s="30">
        <v>341</v>
      </c>
      <c r="AH282" s="30">
        <v>0</v>
      </c>
      <c r="AI282" s="30">
        <v>341</v>
      </c>
      <c r="AJ282" s="31">
        <v>0</v>
      </c>
      <c r="AK282" s="30">
        <v>554</v>
      </c>
      <c r="AL282" s="30">
        <v>0</v>
      </c>
      <c r="AM282" s="30">
        <v>554</v>
      </c>
      <c r="AN282" s="47">
        <v>0.375</v>
      </c>
      <c r="AO282" s="9" t="s">
        <v>407</v>
      </c>
      <c r="AP282" s="48" t="s">
        <v>408</v>
      </c>
      <c r="AQ282" s="9" t="s">
        <v>407</v>
      </c>
      <c r="AR282" s="9" t="s">
        <v>407</v>
      </c>
    </row>
    <row r="283" spans="1:44" ht="12.75" customHeight="1" x14ac:dyDescent="0.15">
      <c r="A283" s="9" t="s">
        <v>316</v>
      </c>
      <c r="B283" s="9" t="s">
        <v>329</v>
      </c>
      <c r="C283" s="31">
        <v>0.625</v>
      </c>
      <c r="D283" s="45">
        <v>8</v>
      </c>
      <c r="E283" s="46">
        <v>2018</v>
      </c>
      <c r="F283" s="46">
        <v>2014</v>
      </c>
      <c r="G283" s="46" t="s">
        <v>403</v>
      </c>
      <c r="H283" s="9" t="s">
        <v>404</v>
      </c>
      <c r="I283" s="9" t="s">
        <v>405</v>
      </c>
      <c r="J283" s="9" t="s">
        <v>144</v>
      </c>
      <c r="K283" s="49" t="s">
        <v>329</v>
      </c>
      <c r="L283" s="30">
        <v>1488</v>
      </c>
      <c r="M283" s="30">
        <v>11</v>
      </c>
      <c r="N283" s="30">
        <v>0</v>
      </c>
      <c r="O283" s="30">
        <v>11</v>
      </c>
      <c r="P283" s="30">
        <v>1477</v>
      </c>
      <c r="Q283" s="31">
        <v>7.3924731182795703E-3</v>
      </c>
      <c r="R283" s="46">
        <v>744</v>
      </c>
      <c r="S283" s="46">
        <v>0</v>
      </c>
      <c r="T283" s="30">
        <v>1007</v>
      </c>
      <c r="U283" s="30">
        <v>13</v>
      </c>
      <c r="V283" s="30">
        <v>0</v>
      </c>
      <c r="W283" s="30">
        <v>13</v>
      </c>
      <c r="X283" s="30">
        <v>994</v>
      </c>
      <c r="Y283" s="30">
        <v>13</v>
      </c>
      <c r="Z283" s="30">
        <v>994</v>
      </c>
      <c r="AA283" s="31">
        <v>1.2909632571996028E-2</v>
      </c>
      <c r="AB283" s="31">
        <v>1.2909632571996028E-2</v>
      </c>
      <c r="AC283" s="30">
        <v>1140</v>
      </c>
      <c r="AD283" s="30">
        <v>884</v>
      </c>
      <c r="AE283" s="30">
        <v>256</v>
      </c>
      <c r="AF283" s="31">
        <v>0.77543859649122804</v>
      </c>
      <c r="AG283" s="30">
        <v>2610</v>
      </c>
      <c r="AH283" s="30">
        <v>2018</v>
      </c>
      <c r="AI283" s="30">
        <v>592</v>
      </c>
      <c r="AJ283" s="31">
        <v>0.77318007662835253</v>
      </c>
      <c r="AK283" s="30">
        <v>6245</v>
      </c>
      <c r="AL283" s="30">
        <v>2926</v>
      </c>
      <c r="AM283" s="30">
        <v>3319</v>
      </c>
      <c r="AN283" s="47">
        <v>0.5</v>
      </c>
      <c r="AO283" s="9" t="s">
        <v>407</v>
      </c>
      <c r="AP283" s="48" t="s">
        <v>411</v>
      </c>
      <c r="AQ283" s="9" t="s">
        <v>407</v>
      </c>
      <c r="AR283" s="9" t="s">
        <v>412</v>
      </c>
    </row>
    <row r="284" spans="1:44" ht="12.75" customHeight="1" x14ac:dyDescent="0.15">
      <c r="A284" s="9" t="s">
        <v>449</v>
      </c>
      <c r="B284" s="9" t="s">
        <v>493</v>
      </c>
      <c r="C284" s="31">
        <v>0.5</v>
      </c>
      <c r="D284" s="45">
        <v>8</v>
      </c>
      <c r="E284" s="46">
        <v>2019</v>
      </c>
      <c r="F284" s="46">
        <v>2015</v>
      </c>
      <c r="G284" s="46">
        <v>2022</v>
      </c>
      <c r="H284" s="9" t="s">
        <v>413</v>
      </c>
      <c r="I284" s="9" t="s">
        <v>414</v>
      </c>
      <c r="J284" s="9" t="s">
        <v>67</v>
      </c>
      <c r="K284" s="49" t="s">
        <v>493</v>
      </c>
      <c r="L284" s="30">
        <v>233</v>
      </c>
      <c r="M284" s="30">
        <v>147</v>
      </c>
      <c r="N284" s="30">
        <v>126</v>
      </c>
      <c r="O284" s="30">
        <v>21</v>
      </c>
      <c r="P284" s="30">
        <v>86</v>
      </c>
      <c r="Q284" s="31">
        <v>0.63090128755364805</v>
      </c>
      <c r="R284" s="46">
        <v>117</v>
      </c>
      <c r="S284" s="46">
        <v>30</v>
      </c>
      <c r="T284" s="30">
        <v>129</v>
      </c>
      <c r="U284" s="30">
        <v>38</v>
      </c>
      <c r="V284" s="30">
        <v>23</v>
      </c>
      <c r="W284" s="30">
        <v>15</v>
      </c>
      <c r="X284" s="30">
        <v>91</v>
      </c>
      <c r="Y284" s="30">
        <v>68</v>
      </c>
      <c r="Z284" s="30">
        <v>61</v>
      </c>
      <c r="AA284" s="31">
        <v>0.29457364341085274</v>
      </c>
      <c r="AB284" s="31">
        <v>0.52713178294573648</v>
      </c>
      <c r="AC284" s="30">
        <v>143</v>
      </c>
      <c r="AD284" s="30">
        <v>4</v>
      </c>
      <c r="AE284" s="30">
        <v>139</v>
      </c>
      <c r="AF284" s="31">
        <v>2.7972027972027972E-2</v>
      </c>
      <c r="AG284" s="30">
        <v>150</v>
      </c>
      <c r="AH284" s="30">
        <v>775</v>
      </c>
      <c r="AI284" s="30">
        <v>0</v>
      </c>
      <c r="AJ284" s="31">
        <v>5.166666666666667</v>
      </c>
      <c r="AK284" s="30">
        <v>655</v>
      </c>
      <c r="AL284" s="30">
        <v>964</v>
      </c>
      <c r="AM284" s="30">
        <v>316</v>
      </c>
      <c r="AN284" s="47">
        <v>0.5</v>
      </c>
      <c r="AO284" s="9" t="s">
        <v>412</v>
      </c>
      <c r="AP284" s="48" t="s">
        <v>411</v>
      </c>
      <c r="AQ284" s="9" t="s">
        <v>412</v>
      </c>
      <c r="AR284" s="9" t="s">
        <v>407</v>
      </c>
    </row>
    <row r="285" spans="1:44" ht="12.75" customHeight="1" x14ac:dyDescent="0.15">
      <c r="A285" s="9" t="s">
        <v>249</v>
      </c>
      <c r="B285" s="9" t="s">
        <v>249</v>
      </c>
      <c r="C285" s="31">
        <v>0.375</v>
      </c>
      <c r="D285" s="45">
        <v>8</v>
      </c>
      <c r="E285" s="46">
        <v>2020</v>
      </c>
      <c r="F285" s="46">
        <v>2016</v>
      </c>
      <c r="G285" s="46">
        <v>2023</v>
      </c>
      <c r="H285" s="9" t="s">
        <v>453</v>
      </c>
      <c r="I285" s="9" t="s">
        <v>454</v>
      </c>
      <c r="J285" s="9" t="s">
        <v>250</v>
      </c>
      <c r="K285" s="49" t="s">
        <v>249</v>
      </c>
      <c r="L285" s="30">
        <v>1351</v>
      </c>
      <c r="M285" s="30">
        <v>0</v>
      </c>
      <c r="N285" s="30">
        <v>0</v>
      </c>
      <c r="O285" s="30">
        <v>0</v>
      </c>
      <c r="P285" s="30">
        <v>1351</v>
      </c>
      <c r="Q285" s="31">
        <v>0</v>
      </c>
      <c r="R285" s="46">
        <v>507</v>
      </c>
      <c r="S285" s="46">
        <v>0</v>
      </c>
      <c r="T285" s="30">
        <v>966</v>
      </c>
      <c r="U285" s="30">
        <v>0</v>
      </c>
      <c r="V285" s="30">
        <v>0</v>
      </c>
      <c r="W285" s="30">
        <v>0</v>
      </c>
      <c r="X285" s="30">
        <v>966</v>
      </c>
      <c r="Y285" s="30">
        <v>0</v>
      </c>
      <c r="Z285" s="30">
        <v>966</v>
      </c>
      <c r="AA285" s="31">
        <v>0</v>
      </c>
      <c r="AB285" s="31">
        <v>0</v>
      </c>
      <c r="AC285" s="30">
        <v>886</v>
      </c>
      <c r="AD285" s="30">
        <v>145</v>
      </c>
      <c r="AE285" s="30">
        <v>741</v>
      </c>
      <c r="AF285" s="31">
        <v>0.16365688487584651</v>
      </c>
      <c r="AG285" s="30">
        <v>2348</v>
      </c>
      <c r="AH285" s="30">
        <v>685</v>
      </c>
      <c r="AI285" s="30">
        <v>1663</v>
      </c>
      <c r="AJ285" s="31">
        <v>0.29173764906303234</v>
      </c>
      <c r="AK285" s="30">
        <v>5551</v>
      </c>
      <c r="AL285" s="30">
        <v>830</v>
      </c>
      <c r="AM285" s="30">
        <v>4721</v>
      </c>
      <c r="AN285" s="47">
        <v>0.375</v>
      </c>
      <c r="AO285" s="9" t="s">
        <v>407</v>
      </c>
      <c r="AP285" s="48" t="s">
        <v>411</v>
      </c>
      <c r="AQ285" s="9" t="s">
        <v>407</v>
      </c>
      <c r="AR285" s="9" t="s">
        <v>407</v>
      </c>
    </row>
    <row r="286" spans="1:44" ht="12.75" customHeight="1" x14ac:dyDescent="0.15">
      <c r="A286" s="9" t="s">
        <v>249</v>
      </c>
      <c r="B286" s="9" t="s">
        <v>253</v>
      </c>
      <c r="C286" s="31">
        <v>0.375</v>
      </c>
      <c r="D286" s="45">
        <v>8</v>
      </c>
      <c r="E286" s="46">
        <v>2020</v>
      </c>
      <c r="F286" s="46">
        <v>2016</v>
      </c>
      <c r="G286" s="46">
        <v>2023</v>
      </c>
      <c r="H286" s="9" t="s">
        <v>453</v>
      </c>
      <c r="I286" s="9" t="s">
        <v>454</v>
      </c>
      <c r="J286" s="9" t="s">
        <v>250</v>
      </c>
      <c r="K286" s="49" t="s">
        <v>253</v>
      </c>
      <c r="L286" s="30">
        <v>1085</v>
      </c>
      <c r="M286" s="30">
        <v>0</v>
      </c>
      <c r="N286" s="30">
        <v>0</v>
      </c>
      <c r="O286" s="30">
        <v>0</v>
      </c>
      <c r="P286" s="30">
        <v>1085</v>
      </c>
      <c r="Q286" s="31">
        <v>0</v>
      </c>
      <c r="R286" s="46">
        <v>407</v>
      </c>
      <c r="S286" s="46">
        <v>0</v>
      </c>
      <c r="T286" s="30">
        <v>775</v>
      </c>
      <c r="U286" s="30">
        <v>11</v>
      </c>
      <c r="V286" s="30">
        <v>0</v>
      </c>
      <c r="W286" s="30">
        <v>11</v>
      </c>
      <c r="X286" s="30">
        <v>764</v>
      </c>
      <c r="Y286" s="30">
        <v>11</v>
      </c>
      <c r="Z286" s="30">
        <v>764</v>
      </c>
      <c r="AA286" s="31">
        <v>1.4193548387096775E-2</v>
      </c>
      <c r="AB286" s="31">
        <v>1.4193548387096775E-2</v>
      </c>
      <c r="AC286" s="30">
        <v>711</v>
      </c>
      <c r="AD286" s="30">
        <v>90</v>
      </c>
      <c r="AE286" s="30">
        <v>621</v>
      </c>
      <c r="AF286" s="31">
        <v>0.12658227848101267</v>
      </c>
      <c r="AG286" s="30">
        <v>1885</v>
      </c>
      <c r="AH286" s="30">
        <v>403</v>
      </c>
      <c r="AI286" s="30">
        <v>1482</v>
      </c>
      <c r="AJ286" s="31">
        <v>0.21379310344827587</v>
      </c>
      <c r="AK286" s="30">
        <v>4456</v>
      </c>
      <c r="AL286" s="30">
        <v>504</v>
      </c>
      <c r="AM286" s="30">
        <v>3952</v>
      </c>
      <c r="AN286" s="47">
        <v>0.375</v>
      </c>
      <c r="AO286" s="9" t="s">
        <v>407</v>
      </c>
      <c r="AP286" s="48" t="s">
        <v>411</v>
      </c>
      <c r="AQ286" s="9" t="s">
        <v>407</v>
      </c>
      <c r="AR286" s="9" t="s">
        <v>407</v>
      </c>
    </row>
    <row r="287" spans="1:44" ht="12.75" customHeight="1" x14ac:dyDescent="0.15">
      <c r="A287" s="9" t="s">
        <v>229</v>
      </c>
      <c r="B287" s="9" t="s">
        <v>235</v>
      </c>
      <c r="C287" s="31">
        <v>0.5</v>
      </c>
      <c r="D287" s="45">
        <v>8</v>
      </c>
      <c r="E287" s="46">
        <v>2019</v>
      </c>
      <c r="F287" s="46">
        <v>2015</v>
      </c>
      <c r="G287" s="46">
        <v>2022</v>
      </c>
      <c r="H287" s="9" t="s">
        <v>413</v>
      </c>
      <c r="I287" s="9" t="s">
        <v>414</v>
      </c>
      <c r="J287" s="9" t="s">
        <v>67</v>
      </c>
      <c r="K287" s="49" t="s">
        <v>235</v>
      </c>
      <c r="L287" s="30">
        <v>41</v>
      </c>
      <c r="M287" s="30">
        <v>21</v>
      </c>
      <c r="N287" s="30">
        <v>0</v>
      </c>
      <c r="O287" s="30">
        <v>21</v>
      </c>
      <c r="P287" s="30">
        <v>20</v>
      </c>
      <c r="Q287" s="31">
        <v>0.51219512195121952</v>
      </c>
      <c r="R287" s="46">
        <v>21</v>
      </c>
      <c r="S287" s="46">
        <v>0</v>
      </c>
      <c r="T287" s="30">
        <v>24</v>
      </c>
      <c r="U287" s="30">
        <v>19</v>
      </c>
      <c r="V287" s="30">
        <v>0</v>
      </c>
      <c r="W287" s="30">
        <v>19</v>
      </c>
      <c r="X287" s="30">
        <v>5</v>
      </c>
      <c r="Y287" s="30">
        <v>19</v>
      </c>
      <c r="Z287" s="30">
        <v>5</v>
      </c>
      <c r="AA287" s="31">
        <v>0.79166666666666663</v>
      </c>
      <c r="AB287" s="31">
        <v>0.79166666666666663</v>
      </c>
      <c r="AC287" s="30">
        <v>26</v>
      </c>
      <c r="AD287" s="30">
        <v>13</v>
      </c>
      <c r="AE287" s="30">
        <v>13</v>
      </c>
      <c r="AF287" s="31">
        <v>0.5</v>
      </c>
      <c r="AG287" s="30">
        <v>38</v>
      </c>
      <c r="AH287" s="30">
        <v>19</v>
      </c>
      <c r="AI287" s="30">
        <v>19</v>
      </c>
      <c r="AJ287" s="31">
        <v>0.5</v>
      </c>
      <c r="AK287" s="30">
        <v>129</v>
      </c>
      <c r="AL287" s="30">
        <v>72</v>
      </c>
      <c r="AM287" s="30">
        <v>57</v>
      </c>
      <c r="AN287" s="47">
        <v>0.5</v>
      </c>
      <c r="AO287" s="9" t="s">
        <v>412</v>
      </c>
      <c r="AP287" s="48" t="s">
        <v>411</v>
      </c>
      <c r="AQ287" s="9" t="s">
        <v>412</v>
      </c>
      <c r="AR287" s="9" t="s">
        <v>407</v>
      </c>
    </row>
    <row r="288" spans="1:44" ht="12.75" customHeight="1" x14ac:dyDescent="0.15">
      <c r="A288" s="9" t="s">
        <v>449</v>
      </c>
      <c r="B288" s="9" t="s">
        <v>494</v>
      </c>
      <c r="C288" s="31">
        <v>0.5</v>
      </c>
      <c r="D288" s="45">
        <v>8</v>
      </c>
      <c r="E288" s="46">
        <v>2019</v>
      </c>
      <c r="F288" s="46">
        <v>2015</v>
      </c>
      <c r="G288" s="46">
        <v>2022</v>
      </c>
      <c r="H288" s="9" t="s">
        <v>413</v>
      </c>
      <c r="I288" s="9" t="s">
        <v>414</v>
      </c>
      <c r="J288" s="9" t="s">
        <v>67</v>
      </c>
      <c r="K288" s="49" t="s">
        <v>494</v>
      </c>
      <c r="L288" s="30">
        <v>193</v>
      </c>
      <c r="M288" s="30">
        <v>0</v>
      </c>
      <c r="N288" s="30">
        <v>0</v>
      </c>
      <c r="O288" s="30">
        <v>0</v>
      </c>
      <c r="P288" s="30">
        <v>193</v>
      </c>
      <c r="Q288" s="31">
        <v>0</v>
      </c>
      <c r="R288" s="46">
        <v>97</v>
      </c>
      <c r="S288" s="46">
        <v>0</v>
      </c>
      <c r="T288" s="30">
        <v>101</v>
      </c>
      <c r="U288" s="30">
        <v>0</v>
      </c>
      <c r="V288" s="30">
        <v>0</v>
      </c>
      <c r="W288" s="30">
        <v>0</v>
      </c>
      <c r="X288" s="30">
        <v>101</v>
      </c>
      <c r="Y288" s="30">
        <v>0</v>
      </c>
      <c r="Z288" s="30">
        <v>101</v>
      </c>
      <c r="AA288" s="31">
        <v>0</v>
      </c>
      <c r="AB288" s="31">
        <v>0</v>
      </c>
      <c r="AC288" s="30">
        <v>112</v>
      </c>
      <c r="AD288" s="30">
        <v>0</v>
      </c>
      <c r="AE288" s="30">
        <v>112</v>
      </c>
      <c r="AF288" s="31">
        <v>0</v>
      </c>
      <c r="AG288" s="30">
        <v>257</v>
      </c>
      <c r="AH288" s="30">
        <v>3</v>
      </c>
      <c r="AI288" s="30">
        <v>254</v>
      </c>
      <c r="AJ288" s="31">
        <v>1.1673151750972763E-2</v>
      </c>
      <c r="AK288" s="30">
        <v>663</v>
      </c>
      <c r="AL288" s="30">
        <v>3</v>
      </c>
      <c r="AM288" s="30">
        <v>660</v>
      </c>
      <c r="AN288" s="47">
        <v>0.5</v>
      </c>
      <c r="AO288" s="9" t="s">
        <v>407</v>
      </c>
      <c r="AP288" s="48" t="s">
        <v>411</v>
      </c>
      <c r="AQ288" s="9" t="s">
        <v>407</v>
      </c>
      <c r="AR288" s="9" t="s">
        <v>407</v>
      </c>
    </row>
    <row r="289" spans="1:44" ht="12.75" customHeight="1" x14ac:dyDescent="0.15">
      <c r="A289" s="9" t="s">
        <v>505</v>
      </c>
      <c r="B289" s="9" t="s">
        <v>531</v>
      </c>
      <c r="C289" s="31">
        <v>0.5</v>
      </c>
      <c r="D289" s="45">
        <v>8</v>
      </c>
      <c r="E289" s="46">
        <v>2019</v>
      </c>
      <c r="F289" s="46">
        <v>2015</v>
      </c>
      <c r="G289" s="46">
        <v>2022</v>
      </c>
      <c r="H289" s="9" t="s">
        <v>413</v>
      </c>
      <c r="I289" s="9" t="s">
        <v>414</v>
      </c>
      <c r="J289" s="9" t="s">
        <v>67</v>
      </c>
      <c r="K289" s="49" t="s">
        <v>531</v>
      </c>
      <c r="L289" s="30">
        <v>1004</v>
      </c>
      <c r="M289" s="30">
        <v>10</v>
      </c>
      <c r="N289" s="30">
        <v>10</v>
      </c>
      <c r="O289" s="30">
        <v>0</v>
      </c>
      <c r="P289" s="30">
        <v>994</v>
      </c>
      <c r="Q289" s="31">
        <v>9.9601593625498006E-3</v>
      </c>
      <c r="R289" s="46">
        <v>502</v>
      </c>
      <c r="S289" s="46">
        <v>0</v>
      </c>
      <c r="T289" s="30">
        <v>570</v>
      </c>
      <c r="U289" s="30">
        <v>0</v>
      </c>
      <c r="V289" s="30">
        <v>0</v>
      </c>
      <c r="W289" s="30">
        <v>0</v>
      </c>
      <c r="X289" s="30">
        <v>570</v>
      </c>
      <c r="Y289" s="30">
        <v>0</v>
      </c>
      <c r="Z289" s="30">
        <v>570</v>
      </c>
      <c r="AA289" s="31">
        <v>0</v>
      </c>
      <c r="AB289" s="31">
        <v>0</v>
      </c>
      <c r="AC289" s="30">
        <v>565</v>
      </c>
      <c r="AD289" s="30">
        <v>0</v>
      </c>
      <c r="AE289" s="30">
        <v>565</v>
      </c>
      <c r="AF289" s="31">
        <v>0</v>
      </c>
      <c r="AG289" s="30">
        <v>1151</v>
      </c>
      <c r="AH289" s="30">
        <v>3080</v>
      </c>
      <c r="AI289" s="30">
        <v>0</v>
      </c>
      <c r="AJ289" s="31">
        <v>2.675933970460469</v>
      </c>
      <c r="AK289" s="30">
        <v>3290</v>
      </c>
      <c r="AL289" s="30">
        <v>3090</v>
      </c>
      <c r="AM289" s="30">
        <v>2129</v>
      </c>
      <c r="AN289" s="47">
        <v>0.5</v>
      </c>
      <c r="AO289" s="9" t="s">
        <v>407</v>
      </c>
      <c r="AP289" s="48" t="s">
        <v>411</v>
      </c>
      <c r="AQ289" s="9" t="s">
        <v>407</v>
      </c>
      <c r="AR289" s="9" t="s">
        <v>412</v>
      </c>
    </row>
    <row r="290" spans="1:44" ht="12.75" customHeight="1" x14ac:dyDescent="0.15">
      <c r="A290" s="9" t="s">
        <v>273</v>
      </c>
      <c r="B290" s="9" t="s">
        <v>293</v>
      </c>
      <c r="C290" s="31">
        <v>0.625</v>
      </c>
      <c r="D290" s="45">
        <v>8</v>
      </c>
      <c r="E290" s="46">
        <v>2018</v>
      </c>
      <c r="F290" s="46">
        <v>2014</v>
      </c>
      <c r="G290" s="46" t="s">
        <v>403</v>
      </c>
      <c r="H290" s="9" t="s">
        <v>404</v>
      </c>
      <c r="I290" s="9" t="s">
        <v>405</v>
      </c>
      <c r="J290" s="9" t="s">
        <v>144</v>
      </c>
      <c r="K290" s="49" t="s">
        <v>293</v>
      </c>
      <c r="L290" s="30">
        <v>42</v>
      </c>
      <c r="M290" s="30">
        <v>13</v>
      </c>
      <c r="N290" s="30">
        <v>13</v>
      </c>
      <c r="O290" s="30">
        <v>0</v>
      </c>
      <c r="P290" s="30">
        <v>29</v>
      </c>
      <c r="Q290" s="31">
        <v>0.30952380952380953</v>
      </c>
      <c r="R290" s="46">
        <v>21</v>
      </c>
      <c r="S290" s="46">
        <v>0</v>
      </c>
      <c r="T290" s="30">
        <v>29</v>
      </c>
      <c r="U290" s="30">
        <v>28</v>
      </c>
      <c r="V290" s="30">
        <v>28</v>
      </c>
      <c r="W290" s="30">
        <v>0</v>
      </c>
      <c r="X290" s="30">
        <v>1</v>
      </c>
      <c r="Y290" s="30">
        <v>28</v>
      </c>
      <c r="Z290" s="30">
        <v>1</v>
      </c>
      <c r="AA290" s="31">
        <v>0.96551724137931039</v>
      </c>
      <c r="AB290" s="31">
        <v>0.96551724137931039</v>
      </c>
      <c r="AC290" s="30">
        <v>33</v>
      </c>
      <c r="AD290" s="30">
        <v>16</v>
      </c>
      <c r="AE290" s="30">
        <v>17</v>
      </c>
      <c r="AF290" s="31">
        <v>0.48484848484848486</v>
      </c>
      <c r="AG290" s="30">
        <v>73</v>
      </c>
      <c r="AH290" s="30">
        <v>810</v>
      </c>
      <c r="AI290" s="30">
        <v>0</v>
      </c>
      <c r="AJ290" s="31">
        <v>11.095890410958905</v>
      </c>
      <c r="AK290" s="30">
        <v>177</v>
      </c>
      <c r="AL290" s="30">
        <v>867</v>
      </c>
      <c r="AM290" s="30">
        <v>47</v>
      </c>
      <c r="AN290" s="47">
        <v>0.5</v>
      </c>
      <c r="AO290" s="9" t="s">
        <v>407</v>
      </c>
      <c r="AP290" s="48" t="s">
        <v>411</v>
      </c>
      <c r="AQ290" s="9" t="s">
        <v>407</v>
      </c>
      <c r="AR290" s="9" t="s">
        <v>412</v>
      </c>
    </row>
    <row r="291" spans="1:44" ht="12.75" customHeight="1" x14ac:dyDescent="0.15">
      <c r="A291" s="9" t="s">
        <v>517</v>
      </c>
      <c r="B291" s="9" t="s">
        <v>584</v>
      </c>
      <c r="C291" s="31">
        <v>0.375</v>
      </c>
      <c r="D291" s="45">
        <v>8</v>
      </c>
      <c r="E291" s="46">
        <v>2020</v>
      </c>
      <c r="F291" s="46">
        <v>2016</v>
      </c>
      <c r="G291" s="46" t="s">
        <v>444</v>
      </c>
      <c r="H291" s="9" t="s">
        <v>445</v>
      </c>
      <c r="I291" s="9" t="s">
        <v>446</v>
      </c>
      <c r="J291" s="9" t="s">
        <v>128</v>
      </c>
      <c r="K291" s="49" t="s">
        <v>584</v>
      </c>
      <c r="L291" s="30">
        <v>1546</v>
      </c>
      <c r="M291" s="30">
        <v>0</v>
      </c>
      <c r="N291" s="30">
        <v>0</v>
      </c>
      <c r="O291" s="30">
        <v>0</v>
      </c>
      <c r="P291" s="30">
        <v>1546</v>
      </c>
      <c r="Q291" s="31">
        <v>0</v>
      </c>
      <c r="R291" s="46">
        <v>580</v>
      </c>
      <c r="S291" s="46">
        <v>0</v>
      </c>
      <c r="T291" s="30">
        <v>991</v>
      </c>
      <c r="U291" s="30">
        <v>56</v>
      </c>
      <c r="V291" s="30">
        <v>55</v>
      </c>
      <c r="W291" s="30">
        <v>1</v>
      </c>
      <c r="X291" s="30">
        <v>935</v>
      </c>
      <c r="Y291" s="30">
        <v>56</v>
      </c>
      <c r="Z291" s="30">
        <v>935</v>
      </c>
      <c r="AA291" s="31">
        <v>5.6508577194752774E-2</v>
      </c>
      <c r="AB291" s="31">
        <v>5.6508577194752774E-2</v>
      </c>
      <c r="AC291" s="30">
        <v>1100</v>
      </c>
      <c r="AD291" s="30">
        <v>146</v>
      </c>
      <c r="AE291" s="30">
        <v>954</v>
      </c>
      <c r="AF291" s="31">
        <v>0.13272727272727272</v>
      </c>
      <c r="AG291" s="30">
        <v>2724</v>
      </c>
      <c r="AH291" s="30">
        <v>425</v>
      </c>
      <c r="AI291" s="30">
        <v>2299</v>
      </c>
      <c r="AJ291" s="31">
        <v>0.15602055800293685</v>
      </c>
      <c r="AK291" s="30">
        <v>6361</v>
      </c>
      <c r="AL291" s="30">
        <v>627</v>
      </c>
      <c r="AM291" s="30">
        <v>5734</v>
      </c>
      <c r="AN291" s="47">
        <v>0.375</v>
      </c>
      <c r="AO291" s="9" t="s">
        <v>407</v>
      </c>
      <c r="AP291" s="48" t="s">
        <v>411</v>
      </c>
      <c r="AQ291" s="9" t="s">
        <v>407</v>
      </c>
      <c r="AR291" s="9" t="s">
        <v>407</v>
      </c>
    </row>
    <row r="292" spans="1:44" ht="12.75" customHeight="1" x14ac:dyDescent="0.15">
      <c r="A292" s="9" t="s">
        <v>424</v>
      </c>
      <c r="B292" s="9" t="s">
        <v>1205</v>
      </c>
      <c r="C292" s="31">
        <v>1</v>
      </c>
      <c r="D292" s="45">
        <v>5</v>
      </c>
      <c r="E292" s="46">
        <v>2017</v>
      </c>
      <c r="F292" s="46">
        <v>2014</v>
      </c>
      <c r="G292" s="46">
        <v>2018</v>
      </c>
      <c r="H292" s="9" t="s">
        <v>422</v>
      </c>
      <c r="I292" s="9" t="s">
        <v>423</v>
      </c>
      <c r="J292" s="9" t="s">
        <v>83</v>
      </c>
      <c r="K292" s="49" t="s">
        <v>1205</v>
      </c>
      <c r="L292" s="30">
        <v>2</v>
      </c>
      <c r="M292" s="30">
        <v>0</v>
      </c>
      <c r="N292" s="30">
        <v>0</v>
      </c>
      <c r="O292" s="30">
        <v>0</v>
      </c>
      <c r="P292" s="30">
        <v>2</v>
      </c>
      <c r="Q292" s="31">
        <v>0</v>
      </c>
      <c r="R292" s="46">
        <v>2</v>
      </c>
      <c r="S292" s="46">
        <v>0</v>
      </c>
      <c r="T292" s="30">
        <v>2</v>
      </c>
      <c r="U292" s="30">
        <v>0</v>
      </c>
      <c r="V292" s="30">
        <v>0</v>
      </c>
      <c r="W292" s="30">
        <v>0</v>
      </c>
      <c r="X292" s="30">
        <v>2</v>
      </c>
      <c r="Y292" s="30">
        <v>0</v>
      </c>
      <c r="Z292" s="30">
        <v>2</v>
      </c>
      <c r="AA292" s="31">
        <v>0</v>
      </c>
      <c r="AB292" s="31">
        <v>0</v>
      </c>
      <c r="AC292" s="30">
        <v>1</v>
      </c>
      <c r="AD292" s="30">
        <v>0</v>
      </c>
      <c r="AE292" s="30">
        <v>1</v>
      </c>
      <c r="AF292" s="31">
        <v>0</v>
      </c>
      <c r="AG292" s="30">
        <v>5</v>
      </c>
      <c r="AH292" s="30">
        <v>0</v>
      </c>
      <c r="AI292" s="30">
        <v>5</v>
      </c>
      <c r="AJ292" s="31">
        <v>0</v>
      </c>
      <c r="AK292" s="30">
        <v>10</v>
      </c>
      <c r="AL292" s="30">
        <v>0</v>
      </c>
      <c r="AM292" s="30">
        <v>10</v>
      </c>
      <c r="AN292" s="47">
        <v>1</v>
      </c>
      <c r="AO292" s="9" t="s">
        <v>407</v>
      </c>
      <c r="AP292" s="48" t="s">
        <v>408</v>
      </c>
      <c r="AQ292" s="9" t="s">
        <v>407</v>
      </c>
      <c r="AR292" s="9" t="s">
        <v>407</v>
      </c>
    </row>
    <row r="293" spans="1:44" ht="12.75" customHeight="1" x14ac:dyDescent="0.15">
      <c r="A293" s="9" t="s">
        <v>254</v>
      </c>
      <c r="B293" s="9" t="s">
        <v>256</v>
      </c>
      <c r="C293" s="31">
        <v>1</v>
      </c>
      <c r="D293" s="45">
        <v>5</v>
      </c>
      <c r="E293" s="46">
        <v>2017</v>
      </c>
      <c r="F293" s="46">
        <v>2014</v>
      </c>
      <c r="G293" s="46">
        <v>2018</v>
      </c>
      <c r="H293" s="9" t="s">
        <v>422</v>
      </c>
      <c r="I293" s="9" t="s">
        <v>423</v>
      </c>
      <c r="J293" s="9" t="s">
        <v>83</v>
      </c>
      <c r="K293" s="49" t="s">
        <v>256</v>
      </c>
      <c r="L293" s="30">
        <v>11</v>
      </c>
      <c r="M293" s="30">
        <v>0</v>
      </c>
      <c r="N293" s="30">
        <v>0</v>
      </c>
      <c r="O293" s="30">
        <v>0</v>
      </c>
      <c r="P293" s="30">
        <v>11</v>
      </c>
      <c r="Q293" s="31">
        <v>0</v>
      </c>
      <c r="R293" s="46">
        <v>11</v>
      </c>
      <c r="S293" s="46">
        <v>0</v>
      </c>
      <c r="T293" s="30">
        <v>7</v>
      </c>
      <c r="U293" s="30">
        <v>22</v>
      </c>
      <c r="V293" s="30">
        <v>0</v>
      </c>
      <c r="W293" s="30">
        <v>22</v>
      </c>
      <c r="X293" s="30">
        <v>0</v>
      </c>
      <c r="Y293" s="30">
        <v>22</v>
      </c>
      <c r="Z293" s="30">
        <v>0</v>
      </c>
      <c r="AA293" s="31">
        <v>3.1428571428571428</v>
      </c>
      <c r="AB293" s="31">
        <v>3.1428571428571428</v>
      </c>
      <c r="AC293" s="30">
        <v>9</v>
      </c>
      <c r="AD293" s="30">
        <v>55</v>
      </c>
      <c r="AE293" s="30">
        <v>0</v>
      </c>
      <c r="AF293" s="31">
        <v>6.1111111111111107</v>
      </c>
      <c r="AG293" s="30">
        <v>19</v>
      </c>
      <c r="AH293" s="30">
        <v>44</v>
      </c>
      <c r="AI293" s="30">
        <v>0</v>
      </c>
      <c r="AJ293" s="31">
        <v>2.3157894736842106</v>
      </c>
      <c r="AK293" s="30">
        <v>46</v>
      </c>
      <c r="AL293" s="30">
        <v>121</v>
      </c>
      <c r="AM293" s="30">
        <v>11</v>
      </c>
      <c r="AN293" s="47">
        <v>1</v>
      </c>
      <c r="AO293" s="9" t="s">
        <v>407</v>
      </c>
      <c r="AP293" s="48" t="s">
        <v>411</v>
      </c>
      <c r="AQ293" s="9" t="s">
        <v>407</v>
      </c>
      <c r="AR293" s="9" t="s">
        <v>412</v>
      </c>
    </row>
    <row r="294" spans="1:44" ht="12.75" customHeight="1" x14ac:dyDescent="0.15">
      <c r="A294" s="9" t="s">
        <v>168</v>
      </c>
      <c r="B294" s="9" t="s">
        <v>203</v>
      </c>
      <c r="C294" s="31">
        <v>0.625</v>
      </c>
      <c r="D294" s="45">
        <v>8</v>
      </c>
      <c r="E294" s="46">
        <v>2018</v>
      </c>
      <c r="F294" s="46">
        <v>2014</v>
      </c>
      <c r="G294" s="46" t="s">
        <v>403</v>
      </c>
      <c r="H294" s="9" t="s">
        <v>404</v>
      </c>
      <c r="I294" s="9" t="s">
        <v>405</v>
      </c>
      <c r="J294" s="9" t="s">
        <v>144</v>
      </c>
      <c r="K294" s="49" t="s">
        <v>203</v>
      </c>
      <c r="L294" s="30">
        <v>101</v>
      </c>
      <c r="M294" s="30">
        <v>0</v>
      </c>
      <c r="N294" s="30">
        <v>0</v>
      </c>
      <c r="O294" s="30">
        <v>0</v>
      </c>
      <c r="P294" s="30">
        <v>101</v>
      </c>
      <c r="Q294" s="31">
        <v>0</v>
      </c>
      <c r="R294" s="46">
        <v>51</v>
      </c>
      <c r="S294" s="46">
        <v>0</v>
      </c>
      <c r="T294" s="30">
        <v>61</v>
      </c>
      <c r="U294" s="30">
        <v>0</v>
      </c>
      <c r="V294" s="30">
        <v>0</v>
      </c>
      <c r="W294" s="30">
        <v>0</v>
      </c>
      <c r="X294" s="30">
        <v>61</v>
      </c>
      <c r="Y294" s="30">
        <v>0</v>
      </c>
      <c r="Z294" s="30">
        <v>61</v>
      </c>
      <c r="AA294" s="31">
        <v>0</v>
      </c>
      <c r="AB294" s="31">
        <v>0</v>
      </c>
      <c r="AC294" s="30">
        <v>65</v>
      </c>
      <c r="AD294" s="30">
        <v>4</v>
      </c>
      <c r="AE294" s="30">
        <v>61</v>
      </c>
      <c r="AF294" s="31">
        <v>6.1538461538461542E-2</v>
      </c>
      <c r="AG294" s="30">
        <v>162</v>
      </c>
      <c r="AH294" s="30">
        <v>536</v>
      </c>
      <c r="AI294" s="30">
        <v>0</v>
      </c>
      <c r="AJ294" s="31">
        <v>3.308641975308642</v>
      </c>
      <c r="AK294" s="30">
        <v>389</v>
      </c>
      <c r="AL294" s="30">
        <v>540</v>
      </c>
      <c r="AM294" s="30">
        <v>223</v>
      </c>
      <c r="AN294" s="47">
        <v>0.5</v>
      </c>
      <c r="AO294" s="9" t="s">
        <v>407</v>
      </c>
      <c r="AP294" s="48" t="s">
        <v>411</v>
      </c>
      <c r="AQ294" s="9" t="s">
        <v>407</v>
      </c>
      <c r="AR294" s="9" t="s">
        <v>412</v>
      </c>
    </row>
    <row r="295" spans="1:44" ht="12.75" customHeight="1" x14ac:dyDescent="0.15">
      <c r="A295" s="9" t="s">
        <v>554</v>
      </c>
      <c r="B295" s="9" t="s">
        <v>557</v>
      </c>
      <c r="C295" s="31">
        <v>1</v>
      </c>
      <c r="D295" s="45">
        <v>5</v>
      </c>
      <c r="E295" s="46">
        <v>2017</v>
      </c>
      <c r="F295" s="46">
        <v>2014</v>
      </c>
      <c r="G295" s="46">
        <v>2018</v>
      </c>
      <c r="H295" s="9" t="s">
        <v>422</v>
      </c>
      <c r="I295" s="9" t="s">
        <v>423</v>
      </c>
      <c r="J295" s="9" t="s">
        <v>83</v>
      </c>
      <c r="K295" s="49" t="s">
        <v>557</v>
      </c>
      <c r="L295" s="30">
        <v>5</v>
      </c>
      <c r="M295" s="30">
        <v>0</v>
      </c>
      <c r="N295" s="30">
        <v>0</v>
      </c>
      <c r="O295" s="30">
        <v>0</v>
      </c>
      <c r="P295" s="30">
        <v>5</v>
      </c>
      <c r="Q295" s="31">
        <v>0</v>
      </c>
      <c r="R295" s="46">
        <v>5</v>
      </c>
      <c r="S295" s="46">
        <v>0</v>
      </c>
      <c r="T295" s="30">
        <v>3</v>
      </c>
      <c r="U295" s="30">
        <v>0</v>
      </c>
      <c r="V295" s="30">
        <v>0</v>
      </c>
      <c r="W295" s="30">
        <v>0</v>
      </c>
      <c r="X295" s="30">
        <v>3</v>
      </c>
      <c r="Y295" s="30">
        <v>0</v>
      </c>
      <c r="Z295" s="30">
        <v>3</v>
      </c>
      <c r="AA295" s="31">
        <v>0</v>
      </c>
      <c r="AB295" s="31">
        <v>0</v>
      </c>
      <c r="AC295" s="30">
        <v>3</v>
      </c>
      <c r="AD295" s="30">
        <v>0</v>
      </c>
      <c r="AE295" s="30">
        <v>3</v>
      </c>
      <c r="AF295" s="31">
        <v>0</v>
      </c>
      <c r="AG295" s="30">
        <v>8</v>
      </c>
      <c r="AH295" s="30">
        <v>0</v>
      </c>
      <c r="AI295" s="30">
        <v>8</v>
      </c>
      <c r="AJ295" s="31">
        <v>0</v>
      </c>
      <c r="AK295" s="30">
        <v>19</v>
      </c>
      <c r="AL295" s="30">
        <v>0</v>
      </c>
      <c r="AM295" s="30">
        <v>19</v>
      </c>
      <c r="AN295" s="47">
        <v>1</v>
      </c>
      <c r="AO295" s="9" t="s">
        <v>407</v>
      </c>
      <c r="AP295" s="48" t="s">
        <v>411</v>
      </c>
      <c r="AQ295" s="9" t="s">
        <v>407</v>
      </c>
      <c r="AR295" s="9" t="s">
        <v>407</v>
      </c>
    </row>
    <row r="296" spans="1:44" ht="12.75" customHeight="1" x14ac:dyDescent="0.15">
      <c r="A296" s="9" t="s">
        <v>352</v>
      </c>
      <c r="B296" s="9" t="s">
        <v>1217</v>
      </c>
      <c r="C296" s="31">
        <v>0.625</v>
      </c>
      <c r="D296" s="45">
        <v>8</v>
      </c>
      <c r="E296" s="46">
        <v>2018</v>
      </c>
      <c r="F296" s="46">
        <v>2014</v>
      </c>
      <c r="G296" s="46" t="s">
        <v>403</v>
      </c>
      <c r="H296" s="9" t="s">
        <v>404</v>
      </c>
      <c r="I296" s="9" t="s">
        <v>405</v>
      </c>
      <c r="J296" s="9" t="s">
        <v>144</v>
      </c>
      <c r="K296" s="49" t="s">
        <v>1217</v>
      </c>
      <c r="L296" s="30">
        <v>164</v>
      </c>
      <c r="M296" s="30">
        <v>0</v>
      </c>
      <c r="N296" s="30">
        <v>0</v>
      </c>
      <c r="O296" s="30">
        <v>0</v>
      </c>
      <c r="P296" s="30">
        <v>164</v>
      </c>
      <c r="Q296" s="31">
        <v>0</v>
      </c>
      <c r="R296" s="46">
        <v>82</v>
      </c>
      <c r="S296" s="46">
        <v>0</v>
      </c>
      <c r="T296" s="30">
        <v>114</v>
      </c>
      <c r="U296" s="30">
        <v>0</v>
      </c>
      <c r="V296" s="30">
        <v>0</v>
      </c>
      <c r="W296" s="30">
        <v>0</v>
      </c>
      <c r="X296" s="30">
        <v>114</v>
      </c>
      <c r="Y296" s="30">
        <v>0</v>
      </c>
      <c r="Z296" s="30">
        <v>114</v>
      </c>
      <c r="AA296" s="31">
        <v>0</v>
      </c>
      <c r="AB296" s="31">
        <v>0</v>
      </c>
      <c r="AC296" s="30">
        <v>125</v>
      </c>
      <c r="AD296" s="30">
        <v>0</v>
      </c>
      <c r="AE296" s="30">
        <v>125</v>
      </c>
      <c r="AF296" s="31">
        <v>0</v>
      </c>
      <c r="AG296" s="30">
        <v>294</v>
      </c>
      <c r="AH296" s="30">
        <v>356</v>
      </c>
      <c r="AI296" s="30">
        <v>0</v>
      </c>
      <c r="AJ296" s="31">
        <v>1.2108843537414966</v>
      </c>
      <c r="AK296" s="30">
        <v>697</v>
      </c>
      <c r="AL296" s="30">
        <v>356</v>
      </c>
      <c r="AM296" s="30">
        <v>403</v>
      </c>
      <c r="AN296" s="47">
        <v>0.5</v>
      </c>
      <c r="AO296" s="9" t="s">
        <v>407</v>
      </c>
      <c r="AP296" s="48" t="s">
        <v>411</v>
      </c>
      <c r="AQ296" s="9" t="s">
        <v>407</v>
      </c>
      <c r="AR296" s="9" t="s">
        <v>412</v>
      </c>
    </row>
    <row r="297" spans="1:44" ht="12.75" customHeight="1" x14ac:dyDescent="0.15">
      <c r="A297" s="9" t="s">
        <v>505</v>
      </c>
      <c r="B297" s="9" t="s">
        <v>532</v>
      </c>
      <c r="C297" s="31">
        <v>0.5</v>
      </c>
      <c r="D297" s="45">
        <v>8</v>
      </c>
      <c r="E297" s="46">
        <v>2019</v>
      </c>
      <c r="F297" s="46">
        <v>2015</v>
      </c>
      <c r="G297" s="46">
        <v>2022</v>
      </c>
      <c r="H297" s="9" t="s">
        <v>413</v>
      </c>
      <c r="I297" s="9" t="s">
        <v>414</v>
      </c>
      <c r="J297" s="9" t="s">
        <v>67</v>
      </c>
      <c r="K297" s="49" t="s">
        <v>532</v>
      </c>
      <c r="L297" s="30">
        <v>23</v>
      </c>
      <c r="M297" s="30">
        <v>29</v>
      </c>
      <c r="N297" s="30">
        <v>5</v>
      </c>
      <c r="O297" s="30">
        <v>24</v>
      </c>
      <c r="P297" s="30">
        <v>0</v>
      </c>
      <c r="Q297" s="31">
        <v>1.2608695652173914</v>
      </c>
      <c r="R297" s="46">
        <v>12</v>
      </c>
      <c r="S297" s="46">
        <v>17</v>
      </c>
      <c r="T297" s="30">
        <v>13</v>
      </c>
      <c r="U297" s="30">
        <v>1</v>
      </c>
      <c r="V297" s="30">
        <v>1</v>
      </c>
      <c r="W297" s="30">
        <v>0</v>
      </c>
      <c r="X297" s="30">
        <v>12</v>
      </c>
      <c r="Y297" s="30">
        <v>18</v>
      </c>
      <c r="Z297" s="30">
        <v>0</v>
      </c>
      <c r="AA297" s="31">
        <v>7.6923076923076927E-2</v>
      </c>
      <c r="AB297" s="31">
        <v>1.3846153846153846</v>
      </c>
      <c r="AC297" s="30">
        <v>13</v>
      </c>
      <c r="AD297" s="30">
        <v>1</v>
      </c>
      <c r="AE297" s="30">
        <v>12</v>
      </c>
      <c r="AF297" s="31">
        <v>7.6923076923076927E-2</v>
      </c>
      <c r="AG297" s="30">
        <v>12</v>
      </c>
      <c r="AH297" s="30">
        <v>18</v>
      </c>
      <c r="AI297" s="30">
        <v>0</v>
      </c>
      <c r="AJ297" s="31">
        <v>1.5</v>
      </c>
      <c r="AK297" s="30">
        <v>61</v>
      </c>
      <c r="AL297" s="30">
        <v>49</v>
      </c>
      <c r="AM297" s="30">
        <v>24</v>
      </c>
      <c r="AN297" s="47">
        <v>0.5</v>
      </c>
      <c r="AO297" s="9" t="s">
        <v>412</v>
      </c>
      <c r="AP297" s="48" t="s">
        <v>411</v>
      </c>
      <c r="AQ297" s="9" t="s">
        <v>412</v>
      </c>
      <c r="AR297" s="9" t="s">
        <v>407</v>
      </c>
    </row>
    <row r="298" spans="1:44" ht="12.75" customHeight="1" x14ac:dyDescent="0.15">
      <c r="A298" s="9" t="s">
        <v>168</v>
      </c>
      <c r="B298" s="9" t="s">
        <v>1219</v>
      </c>
      <c r="C298" s="31">
        <v>0.625</v>
      </c>
      <c r="D298" s="45">
        <v>8</v>
      </c>
      <c r="E298" s="46">
        <v>2018</v>
      </c>
      <c r="F298" s="46">
        <v>2014</v>
      </c>
      <c r="G298" s="46" t="s">
        <v>403</v>
      </c>
      <c r="H298" s="9" t="s">
        <v>404</v>
      </c>
      <c r="I298" s="9" t="s">
        <v>405</v>
      </c>
      <c r="J298" s="9" t="s">
        <v>144</v>
      </c>
      <c r="K298" s="49" t="s">
        <v>1219</v>
      </c>
      <c r="L298" s="30">
        <v>269</v>
      </c>
      <c r="M298" s="30">
        <v>0</v>
      </c>
      <c r="N298" s="30">
        <v>0</v>
      </c>
      <c r="O298" s="30">
        <v>0</v>
      </c>
      <c r="P298" s="30">
        <v>269</v>
      </c>
      <c r="Q298" s="31">
        <v>0</v>
      </c>
      <c r="R298" s="46">
        <v>135</v>
      </c>
      <c r="S298" s="46">
        <v>0</v>
      </c>
      <c r="T298" s="30">
        <v>161</v>
      </c>
      <c r="U298" s="30">
        <v>0</v>
      </c>
      <c r="V298" s="30">
        <v>0</v>
      </c>
      <c r="W298" s="30">
        <v>0</v>
      </c>
      <c r="X298" s="30">
        <v>161</v>
      </c>
      <c r="Y298" s="30">
        <v>0</v>
      </c>
      <c r="Z298" s="30">
        <v>161</v>
      </c>
      <c r="AA298" s="31">
        <v>0</v>
      </c>
      <c r="AB298" s="31">
        <v>0</v>
      </c>
      <c r="AC298" s="30">
        <v>175</v>
      </c>
      <c r="AD298" s="30">
        <v>0</v>
      </c>
      <c r="AE298" s="30">
        <v>175</v>
      </c>
      <c r="AF298" s="31">
        <v>0</v>
      </c>
      <c r="AG298" s="30">
        <v>461</v>
      </c>
      <c r="AH298" s="30">
        <v>0</v>
      </c>
      <c r="AI298" s="30">
        <v>461</v>
      </c>
      <c r="AJ298" s="31">
        <v>0</v>
      </c>
      <c r="AK298" s="30">
        <v>1066</v>
      </c>
      <c r="AL298" s="30">
        <v>0</v>
      </c>
      <c r="AM298" s="30">
        <v>1066</v>
      </c>
      <c r="AN298" s="47">
        <v>0.5</v>
      </c>
      <c r="AO298" s="9" t="s">
        <v>407</v>
      </c>
      <c r="AP298" s="48" t="s">
        <v>408</v>
      </c>
      <c r="AQ298" s="9" t="s">
        <v>407</v>
      </c>
      <c r="AR298" s="9" t="s">
        <v>407</v>
      </c>
    </row>
    <row r="299" spans="1:44" ht="12.75" customHeight="1" x14ac:dyDescent="0.15">
      <c r="A299" s="9" t="s">
        <v>257</v>
      </c>
      <c r="B299" s="9" t="s">
        <v>257</v>
      </c>
      <c r="C299" s="31">
        <v>0.375</v>
      </c>
      <c r="D299" s="45">
        <v>8</v>
      </c>
      <c r="E299" s="46">
        <v>2020</v>
      </c>
      <c r="F299" s="46">
        <v>2016</v>
      </c>
      <c r="G299" s="46" t="s">
        <v>444</v>
      </c>
      <c r="H299" s="9" t="s">
        <v>445</v>
      </c>
      <c r="I299" s="9" t="s">
        <v>446</v>
      </c>
      <c r="J299" s="9" t="s">
        <v>128</v>
      </c>
      <c r="K299" s="49" t="s">
        <v>257</v>
      </c>
      <c r="L299" s="30">
        <v>157</v>
      </c>
      <c r="M299" s="30">
        <v>19</v>
      </c>
      <c r="N299" s="30">
        <v>19</v>
      </c>
      <c r="O299" s="30">
        <v>0</v>
      </c>
      <c r="P299" s="30">
        <v>138</v>
      </c>
      <c r="Q299" s="31">
        <v>0.12101910828025478</v>
      </c>
      <c r="R299" s="46">
        <v>59</v>
      </c>
      <c r="S299" s="46">
        <v>0</v>
      </c>
      <c r="T299" s="30">
        <v>102</v>
      </c>
      <c r="U299" s="30">
        <v>0</v>
      </c>
      <c r="V299" s="30">
        <v>0</v>
      </c>
      <c r="W299" s="30">
        <v>0</v>
      </c>
      <c r="X299" s="30">
        <v>102</v>
      </c>
      <c r="Y299" s="30">
        <v>0</v>
      </c>
      <c r="Z299" s="30">
        <v>102</v>
      </c>
      <c r="AA299" s="31">
        <v>0</v>
      </c>
      <c r="AB299" s="31">
        <v>0</v>
      </c>
      <c r="AC299" s="30">
        <v>119</v>
      </c>
      <c r="AD299" s="30">
        <v>2</v>
      </c>
      <c r="AE299" s="30">
        <v>117</v>
      </c>
      <c r="AF299" s="31">
        <v>1.680672268907563E-2</v>
      </c>
      <c r="AG299" s="30">
        <v>272</v>
      </c>
      <c r="AH299" s="30">
        <v>71</v>
      </c>
      <c r="AI299" s="30">
        <v>201</v>
      </c>
      <c r="AJ299" s="31">
        <v>0.2610294117647059</v>
      </c>
      <c r="AK299" s="30">
        <v>650</v>
      </c>
      <c r="AL299" s="30">
        <v>92</v>
      </c>
      <c r="AM299" s="30">
        <v>558</v>
      </c>
      <c r="AN299" s="47">
        <v>0.375</v>
      </c>
      <c r="AO299" s="9" t="s">
        <v>407</v>
      </c>
      <c r="AP299" s="48" t="s">
        <v>411</v>
      </c>
      <c r="AQ299" s="9" t="s">
        <v>407</v>
      </c>
      <c r="AR299" s="9" t="s">
        <v>407</v>
      </c>
    </row>
    <row r="300" spans="1:44" ht="12.75" customHeight="1" x14ac:dyDescent="0.15">
      <c r="A300" s="9" t="s">
        <v>257</v>
      </c>
      <c r="B300" s="9" t="s">
        <v>260</v>
      </c>
      <c r="C300" s="31">
        <v>0.375</v>
      </c>
      <c r="D300" s="45">
        <v>8</v>
      </c>
      <c r="E300" s="46">
        <v>2020</v>
      </c>
      <c r="F300" s="46">
        <v>2016</v>
      </c>
      <c r="G300" s="46" t="s">
        <v>444</v>
      </c>
      <c r="H300" s="9" t="s">
        <v>445</v>
      </c>
      <c r="I300" s="9" t="s">
        <v>446</v>
      </c>
      <c r="J300" s="9" t="s">
        <v>128</v>
      </c>
      <c r="K300" s="49" t="s">
        <v>260</v>
      </c>
      <c r="L300" s="30">
        <v>374</v>
      </c>
      <c r="M300" s="30">
        <v>219</v>
      </c>
      <c r="N300" s="30">
        <v>44</v>
      </c>
      <c r="O300" s="30">
        <v>175</v>
      </c>
      <c r="P300" s="30">
        <v>155</v>
      </c>
      <c r="Q300" s="31">
        <v>0.58556149732620322</v>
      </c>
      <c r="R300" s="46">
        <v>140</v>
      </c>
      <c r="S300" s="46">
        <v>79</v>
      </c>
      <c r="T300" s="30">
        <v>244</v>
      </c>
      <c r="U300" s="30">
        <v>13</v>
      </c>
      <c r="V300" s="30">
        <v>13</v>
      </c>
      <c r="W300" s="30">
        <v>0</v>
      </c>
      <c r="X300" s="30">
        <v>231</v>
      </c>
      <c r="Y300" s="30">
        <v>92</v>
      </c>
      <c r="Z300" s="30">
        <v>152</v>
      </c>
      <c r="AA300" s="31">
        <v>5.3278688524590161E-2</v>
      </c>
      <c r="AB300" s="31">
        <v>0.37704918032786883</v>
      </c>
      <c r="AC300" s="30">
        <v>282</v>
      </c>
      <c r="AD300" s="30">
        <v>27</v>
      </c>
      <c r="AE300" s="30">
        <v>255</v>
      </c>
      <c r="AF300" s="31">
        <v>9.5744680851063829E-2</v>
      </c>
      <c r="AG300" s="30">
        <v>651</v>
      </c>
      <c r="AH300" s="30">
        <v>995</v>
      </c>
      <c r="AI300" s="30">
        <v>0</v>
      </c>
      <c r="AJ300" s="31">
        <v>1.5284178187403994</v>
      </c>
      <c r="AK300" s="30">
        <v>1551</v>
      </c>
      <c r="AL300" s="30">
        <v>1254</v>
      </c>
      <c r="AM300" s="30">
        <v>641</v>
      </c>
      <c r="AN300" s="47">
        <v>0.375</v>
      </c>
      <c r="AO300" s="9" t="s">
        <v>412</v>
      </c>
      <c r="AP300" s="48" t="s">
        <v>411</v>
      </c>
      <c r="AQ300" s="9" t="s">
        <v>412</v>
      </c>
      <c r="AR300" s="9" t="s">
        <v>407</v>
      </c>
    </row>
    <row r="301" spans="1:44" ht="12.75" customHeight="1" x14ac:dyDescent="0.15">
      <c r="A301" s="9" t="s">
        <v>168</v>
      </c>
      <c r="B301" s="9" t="s">
        <v>204</v>
      </c>
      <c r="C301" s="31">
        <v>0.625</v>
      </c>
      <c r="D301" s="45">
        <v>8</v>
      </c>
      <c r="E301" s="46">
        <v>2018</v>
      </c>
      <c r="F301" s="46">
        <v>2014</v>
      </c>
      <c r="G301" s="46" t="s">
        <v>403</v>
      </c>
      <c r="H301" s="9" t="s">
        <v>404</v>
      </c>
      <c r="I301" s="9" t="s">
        <v>405</v>
      </c>
      <c r="J301" s="9" t="s">
        <v>144</v>
      </c>
      <c r="K301" s="49" t="s">
        <v>204</v>
      </c>
      <c r="L301" s="30">
        <v>205</v>
      </c>
      <c r="M301" s="30">
        <v>0</v>
      </c>
      <c r="N301" s="30">
        <v>0</v>
      </c>
      <c r="O301" s="30">
        <v>0</v>
      </c>
      <c r="P301" s="30">
        <v>205</v>
      </c>
      <c r="Q301" s="31">
        <v>0</v>
      </c>
      <c r="R301" s="46">
        <v>103</v>
      </c>
      <c r="S301" s="46">
        <v>0</v>
      </c>
      <c r="T301" s="30">
        <v>123</v>
      </c>
      <c r="U301" s="30">
        <v>0</v>
      </c>
      <c r="V301" s="30">
        <v>0</v>
      </c>
      <c r="W301" s="30">
        <v>0</v>
      </c>
      <c r="X301" s="30">
        <v>123</v>
      </c>
      <c r="Y301" s="30">
        <v>0</v>
      </c>
      <c r="Z301" s="30">
        <v>123</v>
      </c>
      <c r="AA301" s="31">
        <v>0</v>
      </c>
      <c r="AB301" s="31">
        <v>0</v>
      </c>
      <c r="AC301" s="30">
        <v>137</v>
      </c>
      <c r="AD301" s="30">
        <v>0</v>
      </c>
      <c r="AE301" s="30">
        <v>137</v>
      </c>
      <c r="AF301" s="31">
        <v>0</v>
      </c>
      <c r="AG301" s="30">
        <v>350</v>
      </c>
      <c r="AH301" s="30">
        <v>14</v>
      </c>
      <c r="AI301" s="30">
        <v>336</v>
      </c>
      <c r="AJ301" s="31">
        <v>0.04</v>
      </c>
      <c r="AK301" s="30">
        <v>815</v>
      </c>
      <c r="AL301" s="30">
        <v>14</v>
      </c>
      <c r="AM301" s="30">
        <v>801</v>
      </c>
      <c r="AN301" s="47">
        <v>0.5</v>
      </c>
      <c r="AO301" s="9" t="s">
        <v>407</v>
      </c>
      <c r="AP301" s="48" t="s">
        <v>438</v>
      </c>
      <c r="AQ301" s="9" t="s">
        <v>407</v>
      </c>
      <c r="AR301" s="9" t="s">
        <v>407</v>
      </c>
    </row>
    <row r="302" spans="1:44" ht="12.75" customHeight="1" x14ac:dyDescent="0.15">
      <c r="A302" s="9" t="s">
        <v>502</v>
      </c>
      <c r="B302" s="9" t="s">
        <v>612</v>
      </c>
      <c r="C302" s="31">
        <v>0.625</v>
      </c>
      <c r="D302" s="45">
        <v>8</v>
      </c>
      <c r="E302" s="46">
        <v>2018</v>
      </c>
      <c r="F302" s="46">
        <v>2014</v>
      </c>
      <c r="G302" s="46" t="s">
        <v>403</v>
      </c>
      <c r="H302" s="9" t="s">
        <v>404</v>
      </c>
      <c r="I302" s="9" t="s">
        <v>405</v>
      </c>
      <c r="J302" s="9" t="s">
        <v>144</v>
      </c>
      <c r="K302" s="49" t="s">
        <v>612</v>
      </c>
      <c r="L302" s="30">
        <v>289</v>
      </c>
      <c r="M302" s="30">
        <v>5</v>
      </c>
      <c r="N302" s="30">
        <v>5</v>
      </c>
      <c r="O302" s="30">
        <v>0</v>
      </c>
      <c r="P302" s="30">
        <v>284</v>
      </c>
      <c r="Q302" s="31">
        <v>1.7301038062283738E-2</v>
      </c>
      <c r="R302" s="46">
        <v>145</v>
      </c>
      <c r="S302" s="46">
        <v>0</v>
      </c>
      <c r="T302" s="30">
        <v>197</v>
      </c>
      <c r="U302" s="30">
        <v>21</v>
      </c>
      <c r="V302" s="30">
        <v>18</v>
      </c>
      <c r="W302" s="30">
        <v>3</v>
      </c>
      <c r="X302" s="30">
        <v>176</v>
      </c>
      <c r="Y302" s="30">
        <v>21</v>
      </c>
      <c r="Z302" s="30">
        <v>176</v>
      </c>
      <c r="AA302" s="31">
        <v>0.1065989847715736</v>
      </c>
      <c r="AB302" s="31">
        <v>0.1065989847715736</v>
      </c>
      <c r="AC302" s="30">
        <v>216</v>
      </c>
      <c r="AD302" s="30">
        <v>9</v>
      </c>
      <c r="AE302" s="30">
        <v>207</v>
      </c>
      <c r="AF302" s="31">
        <v>4.1666666666666664E-2</v>
      </c>
      <c r="AG302" s="30">
        <v>462</v>
      </c>
      <c r="AH302" s="30">
        <v>495</v>
      </c>
      <c r="AI302" s="30">
        <v>0</v>
      </c>
      <c r="AJ302" s="31">
        <v>1.0714285714285714</v>
      </c>
      <c r="AK302" s="30">
        <v>1164</v>
      </c>
      <c r="AL302" s="30">
        <v>530</v>
      </c>
      <c r="AM302" s="30">
        <v>667</v>
      </c>
      <c r="AN302" s="47">
        <v>0.5</v>
      </c>
      <c r="AO302" s="9" t="s">
        <v>407</v>
      </c>
      <c r="AP302" s="48" t="s">
        <v>411</v>
      </c>
      <c r="AQ302" s="9" t="s">
        <v>407</v>
      </c>
      <c r="AR302" s="9" t="s">
        <v>412</v>
      </c>
    </row>
    <row r="303" spans="1:44" ht="12.75" customHeight="1" x14ac:dyDescent="0.15">
      <c r="A303" s="9" t="s">
        <v>99</v>
      </c>
      <c r="B303" s="9" t="s">
        <v>110</v>
      </c>
      <c r="C303" s="31">
        <v>0.5</v>
      </c>
      <c r="D303" s="45">
        <v>8</v>
      </c>
      <c r="E303" s="46">
        <v>2019</v>
      </c>
      <c r="F303" s="46">
        <v>2015</v>
      </c>
      <c r="G303" s="46">
        <v>2022</v>
      </c>
      <c r="H303" s="9" t="s">
        <v>413</v>
      </c>
      <c r="I303" s="9" t="s">
        <v>414</v>
      </c>
      <c r="J303" s="9" t="s">
        <v>67</v>
      </c>
      <c r="K303" s="49" t="s">
        <v>110</v>
      </c>
      <c r="L303" s="30">
        <v>75</v>
      </c>
      <c r="M303" s="30">
        <v>0</v>
      </c>
      <c r="N303" s="30">
        <v>0</v>
      </c>
      <c r="O303" s="30">
        <v>0</v>
      </c>
      <c r="P303" s="30">
        <v>75</v>
      </c>
      <c r="Q303" s="31">
        <v>0</v>
      </c>
      <c r="R303" s="46">
        <v>38</v>
      </c>
      <c r="S303" s="46">
        <v>0</v>
      </c>
      <c r="T303" s="30">
        <v>44</v>
      </c>
      <c r="U303" s="30">
        <v>0</v>
      </c>
      <c r="V303" s="30">
        <v>0</v>
      </c>
      <c r="W303" s="30">
        <v>0</v>
      </c>
      <c r="X303" s="30">
        <v>44</v>
      </c>
      <c r="Y303" s="30">
        <v>0</v>
      </c>
      <c r="Z303" s="30">
        <v>44</v>
      </c>
      <c r="AA303" s="31">
        <v>0</v>
      </c>
      <c r="AB303" s="31">
        <v>0</v>
      </c>
      <c r="AC303" s="30">
        <v>50</v>
      </c>
      <c r="AD303" s="30">
        <v>1</v>
      </c>
      <c r="AE303" s="30">
        <v>49</v>
      </c>
      <c r="AF303" s="31">
        <v>0.02</v>
      </c>
      <c r="AG303" s="30">
        <v>60</v>
      </c>
      <c r="AH303" s="30">
        <v>108</v>
      </c>
      <c r="AI303" s="30">
        <v>0</v>
      </c>
      <c r="AJ303" s="31">
        <v>1.8</v>
      </c>
      <c r="AK303" s="30">
        <v>229</v>
      </c>
      <c r="AL303" s="30">
        <v>109</v>
      </c>
      <c r="AM303" s="30">
        <v>168</v>
      </c>
      <c r="AN303" s="47">
        <v>0.5</v>
      </c>
      <c r="AO303" s="9" t="s">
        <v>407</v>
      </c>
      <c r="AP303" s="48" t="s">
        <v>411</v>
      </c>
      <c r="AQ303" s="9" t="s">
        <v>407</v>
      </c>
      <c r="AR303" s="9" t="s">
        <v>412</v>
      </c>
    </row>
    <row r="304" spans="1:44" ht="12.75" customHeight="1" x14ac:dyDescent="0.15">
      <c r="A304" s="9" t="s">
        <v>316</v>
      </c>
      <c r="B304" s="9" t="s">
        <v>330</v>
      </c>
      <c r="C304" s="31">
        <v>0.625</v>
      </c>
      <c r="D304" s="45">
        <v>8</v>
      </c>
      <c r="E304" s="46">
        <v>2018</v>
      </c>
      <c r="F304" s="46">
        <v>2014</v>
      </c>
      <c r="G304" s="46" t="s">
        <v>403</v>
      </c>
      <c r="H304" s="9" t="s">
        <v>404</v>
      </c>
      <c r="I304" s="9" t="s">
        <v>405</v>
      </c>
      <c r="J304" s="9" t="s">
        <v>144</v>
      </c>
      <c r="K304" s="49" t="s">
        <v>330</v>
      </c>
      <c r="L304" s="30">
        <v>1500</v>
      </c>
      <c r="M304" s="30">
        <v>0</v>
      </c>
      <c r="N304" s="30">
        <v>0</v>
      </c>
      <c r="O304" s="30">
        <v>0</v>
      </c>
      <c r="P304" s="30">
        <v>1500</v>
      </c>
      <c r="Q304" s="31">
        <v>0</v>
      </c>
      <c r="R304" s="46">
        <v>750</v>
      </c>
      <c r="S304" s="46">
        <v>0</v>
      </c>
      <c r="T304" s="30">
        <v>993</v>
      </c>
      <c r="U304" s="30">
        <v>0</v>
      </c>
      <c r="V304" s="30">
        <v>0</v>
      </c>
      <c r="W304" s="30">
        <v>0</v>
      </c>
      <c r="X304" s="30">
        <v>993</v>
      </c>
      <c r="Y304" s="30">
        <v>0</v>
      </c>
      <c r="Z304" s="30">
        <v>993</v>
      </c>
      <c r="AA304" s="31">
        <v>0</v>
      </c>
      <c r="AB304" s="31">
        <v>0</v>
      </c>
      <c r="AC304" s="30">
        <v>1112</v>
      </c>
      <c r="AD304" s="30">
        <v>84</v>
      </c>
      <c r="AE304" s="30">
        <v>1028</v>
      </c>
      <c r="AF304" s="31">
        <v>7.5539568345323743E-2</v>
      </c>
      <c r="AG304" s="30">
        <v>2564</v>
      </c>
      <c r="AH304" s="30">
        <v>537</v>
      </c>
      <c r="AI304" s="30">
        <v>2027</v>
      </c>
      <c r="AJ304" s="31">
        <v>0.20943837753510142</v>
      </c>
      <c r="AK304" s="30">
        <v>6169</v>
      </c>
      <c r="AL304" s="30">
        <v>621</v>
      </c>
      <c r="AM304" s="30">
        <v>5548</v>
      </c>
      <c r="AN304" s="47">
        <v>0.5</v>
      </c>
      <c r="AO304" s="9" t="s">
        <v>407</v>
      </c>
      <c r="AP304" s="48" t="s">
        <v>438</v>
      </c>
      <c r="AQ304" s="9" t="s">
        <v>407</v>
      </c>
      <c r="AR304" s="9" t="s">
        <v>407</v>
      </c>
    </row>
    <row r="305" spans="1:44" ht="12.75" customHeight="1" x14ac:dyDescent="0.15">
      <c r="A305" s="9" t="s">
        <v>505</v>
      </c>
      <c r="B305" s="9" t="s">
        <v>533</v>
      </c>
      <c r="C305" s="31">
        <v>0.5</v>
      </c>
      <c r="D305" s="45">
        <v>8</v>
      </c>
      <c r="E305" s="46">
        <v>2019</v>
      </c>
      <c r="F305" s="46">
        <v>2015</v>
      </c>
      <c r="G305" s="46">
        <v>2022</v>
      </c>
      <c r="H305" s="9" t="s">
        <v>413</v>
      </c>
      <c r="I305" s="9" t="s">
        <v>414</v>
      </c>
      <c r="J305" s="9" t="s">
        <v>67</v>
      </c>
      <c r="K305" s="49" t="s">
        <v>533</v>
      </c>
      <c r="L305" s="30">
        <v>273</v>
      </c>
      <c r="M305" s="30">
        <v>80</v>
      </c>
      <c r="N305" s="30">
        <v>80</v>
      </c>
      <c r="O305" s="30">
        <v>0</v>
      </c>
      <c r="P305" s="30">
        <v>193</v>
      </c>
      <c r="Q305" s="31">
        <v>0.29304029304029305</v>
      </c>
      <c r="R305" s="46">
        <v>137</v>
      </c>
      <c r="S305" s="46">
        <v>0</v>
      </c>
      <c r="T305" s="30">
        <v>154</v>
      </c>
      <c r="U305" s="30">
        <v>178</v>
      </c>
      <c r="V305" s="30">
        <v>178</v>
      </c>
      <c r="W305" s="30">
        <v>0</v>
      </c>
      <c r="X305" s="30">
        <v>0</v>
      </c>
      <c r="Y305" s="30">
        <v>178</v>
      </c>
      <c r="Z305" s="30">
        <v>0</v>
      </c>
      <c r="AA305" s="31">
        <v>1.1558441558441559</v>
      </c>
      <c r="AB305" s="31">
        <v>1.1558441558441559</v>
      </c>
      <c r="AC305" s="30">
        <v>185</v>
      </c>
      <c r="AD305" s="30">
        <v>385</v>
      </c>
      <c r="AE305" s="30">
        <v>0</v>
      </c>
      <c r="AF305" s="31">
        <v>2.0810810810810811</v>
      </c>
      <c r="AG305" s="30">
        <v>316</v>
      </c>
      <c r="AH305" s="30">
        <v>1251</v>
      </c>
      <c r="AI305" s="30">
        <v>0</v>
      </c>
      <c r="AJ305" s="31">
        <v>3.9588607594936707</v>
      </c>
      <c r="AK305" s="30">
        <v>928</v>
      </c>
      <c r="AL305" s="30">
        <v>1894</v>
      </c>
      <c r="AM305" s="30">
        <v>193</v>
      </c>
      <c r="AN305" s="47">
        <v>0.5</v>
      </c>
      <c r="AO305" s="9" t="s">
        <v>407</v>
      </c>
      <c r="AP305" s="48" t="s">
        <v>411</v>
      </c>
      <c r="AQ305" s="9" t="s">
        <v>407</v>
      </c>
      <c r="AR305" s="9" t="s">
        <v>412</v>
      </c>
    </row>
    <row r="306" spans="1:44" ht="12.75" customHeight="1" x14ac:dyDescent="0.15">
      <c r="A306" s="9" t="s">
        <v>441</v>
      </c>
      <c r="B306" s="9" t="s">
        <v>1232</v>
      </c>
      <c r="C306" s="31">
        <v>1</v>
      </c>
      <c r="D306" s="45">
        <v>5</v>
      </c>
      <c r="E306" s="46">
        <v>2017</v>
      </c>
      <c r="F306" s="46">
        <v>2014</v>
      </c>
      <c r="G306" s="46">
        <v>2018</v>
      </c>
      <c r="H306" s="9" t="s">
        <v>422</v>
      </c>
      <c r="I306" s="9" t="s">
        <v>423</v>
      </c>
      <c r="J306" s="9" t="s">
        <v>83</v>
      </c>
      <c r="K306" s="49" t="s">
        <v>1232</v>
      </c>
      <c r="L306" s="30">
        <v>39</v>
      </c>
      <c r="M306" s="30">
        <v>0</v>
      </c>
      <c r="N306" s="30">
        <v>0</v>
      </c>
      <c r="O306" s="30">
        <v>0</v>
      </c>
      <c r="P306" s="30">
        <v>39</v>
      </c>
      <c r="Q306" s="31">
        <v>0</v>
      </c>
      <c r="R306" s="46">
        <v>39</v>
      </c>
      <c r="S306" s="46">
        <v>0</v>
      </c>
      <c r="T306" s="30">
        <v>24</v>
      </c>
      <c r="U306" s="30">
        <v>0</v>
      </c>
      <c r="V306" s="30">
        <v>0</v>
      </c>
      <c r="W306" s="30">
        <v>0</v>
      </c>
      <c r="X306" s="30">
        <v>24</v>
      </c>
      <c r="Y306" s="30">
        <v>0</v>
      </c>
      <c r="Z306" s="30">
        <v>24</v>
      </c>
      <c r="AA306" s="31">
        <v>0</v>
      </c>
      <c r="AB306" s="31">
        <v>0</v>
      </c>
      <c r="AC306" s="30">
        <v>27</v>
      </c>
      <c r="AD306" s="30">
        <v>2</v>
      </c>
      <c r="AE306" s="30">
        <v>25</v>
      </c>
      <c r="AF306" s="31">
        <v>7.407407407407407E-2</v>
      </c>
      <c r="AG306" s="30">
        <v>65</v>
      </c>
      <c r="AH306" s="30">
        <v>38</v>
      </c>
      <c r="AI306" s="30">
        <v>27</v>
      </c>
      <c r="AJ306" s="31">
        <v>0.58461538461538465</v>
      </c>
      <c r="AK306" s="30">
        <v>155</v>
      </c>
      <c r="AL306" s="30">
        <v>40</v>
      </c>
      <c r="AM306" s="30">
        <v>115</v>
      </c>
      <c r="AN306" s="47">
        <v>1</v>
      </c>
      <c r="AO306" s="9" t="s">
        <v>407</v>
      </c>
      <c r="AP306" s="48" t="s">
        <v>411</v>
      </c>
      <c r="AQ306" s="9" t="s">
        <v>407</v>
      </c>
      <c r="AR306" s="9" t="s">
        <v>407</v>
      </c>
    </row>
    <row r="307" spans="1:44" ht="12.75" customHeight="1" x14ac:dyDescent="0.15">
      <c r="A307" s="9" t="s">
        <v>554</v>
      </c>
      <c r="B307" s="9" t="s">
        <v>560</v>
      </c>
      <c r="C307" s="31">
        <v>1</v>
      </c>
      <c r="D307" s="45">
        <v>5</v>
      </c>
      <c r="E307" s="46">
        <v>2017</v>
      </c>
      <c r="F307" s="46">
        <v>2014</v>
      </c>
      <c r="G307" s="46">
        <v>2018</v>
      </c>
      <c r="H307" s="9" t="s">
        <v>422</v>
      </c>
      <c r="I307" s="9" t="s">
        <v>423</v>
      </c>
      <c r="J307" s="9" t="s">
        <v>83</v>
      </c>
      <c r="K307" s="49" t="s">
        <v>560</v>
      </c>
      <c r="L307" s="30">
        <v>11</v>
      </c>
      <c r="M307" s="30">
        <v>0</v>
      </c>
      <c r="N307" s="30">
        <v>0</v>
      </c>
      <c r="O307" s="30">
        <v>0</v>
      </c>
      <c r="P307" s="30">
        <v>11</v>
      </c>
      <c r="Q307" s="31">
        <v>0</v>
      </c>
      <c r="R307" s="46">
        <v>11</v>
      </c>
      <c r="S307" s="46">
        <v>0</v>
      </c>
      <c r="T307" s="30">
        <v>7</v>
      </c>
      <c r="U307" s="30">
        <v>0</v>
      </c>
      <c r="V307" s="30">
        <v>0</v>
      </c>
      <c r="W307" s="30">
        <v>0</v>
      </c>
      <c r="X307" s="30">
        <v>7</v>
      </c>
      <c r="Y307" s="30">
        <v>0</v>
      </c>
      <c r="Z307" s="30">
        <v>7</v>
      </c>
      <c r="AA307" s="31">
        <v>0</v>
      </c>
      <c r="AB307" s="31">
        <v>0</v>
      </c>
      <c r="AC307" s="30">
        <v>8</v>
      </c>
      <c r="AD307" s="30">
        <v>0</v>
      </c>
      <c r="AE307" s="30">
        <v>8</v>
      </c>
      <c r="AF307" s="31">
        <v>0</v>
      </c>
      <c r="AG307" s="30">
        <v>19</v>
      </c>
      <c r="AH307" s="30">
        <v>1</v>
      </c>
      <c r="AI307" s="30">
        <v>18</v>
      </c>
      <c r="AJ307" s="31">
        <v>5.2631578947368418E-2</v>
      </c>
      <c r="AK307" s="30">
        <v>45</v>
      </c>
      <c r="AL307" s="30">
        <v>1</v>
      </c>
      <c r="AM307" s="30">
        <v>44</v>
      </c>
      <c r="AN307" s="47">
        <v>1</v>
      </c>
      <c r="AO307" s="9" t="s">
        <v>407</v>
      </c>
      <c r="AP307" s="48" t="s">
        <v>408</v>
      </c>
      <c r="AQ307" s="9" t="s">
        <v>407</v>
      </c>
      <c r="AR307" s="9" t="s">
        <v>407</v>
      </c>
    </row>
    <row r="308" spans="1:44" ht="12.75" customHeight="1" x14ac:dyDescent="0.15">
      <c r="A308" s="9" t="s">
        <v>505</v>
      </c>
      <c r="B308" s="9" t="s">
        <v>534</v>
      </c>
      <c r="C308" s="31">
        <v>0.5</v>
      </c>
      <c r="D308" s="45">
        <v>8</v>
      </c>
      <c r="E308" s="46">
        <v>2019</v>
      </c>
      <c r="F308" s="46">
        <v>2015</v>
      </c>
      <c r="G308" s="46">
        <v>2022</v>
      </c>
      <c r="H308" s="9" t="s">
        <v>413</v>
      </c>
      <c r="I308" s="9" t="s">
        <v>414</v>
      </c>
      <c r="J308" s="9" t="s">
        <v>67</v>
      </c>
      <c r="K308" s="49" t="s">
        <v>534</v>
      </c>
      <c r="L308" s="30">
        <v>814</v>
      </c>
      <c r="M308" s="30">
        <v>141</v>
      </c>
      <c r="N308" s="30">
        <v>141</v>
      </c>
      <c r="O308" s="30">
        <v>0</v>
      </c>
      <c r="P308" s="30">
        <v>673</v>
      </c>
      <c r="Q308" s="31">
        <v>0.17321867321867321</v>
      </c>
      <c r="R308" s="46">
        <v>407</v>
      </c>
      <c r="S308" s="46">
        <v>0</v>
      </c>
      <c r="T308" s="30">
        <v>492</v>
      </c>
      <c r="U308" s="30">
        <v>170</v>
      </c>
      <c r="V308" s="30">
        <v>169</v>
      </c>
      <c r="W308" s="30">
        <v>1</v>
      </c>
      <c r="X308" s="30">
        <v>322</v>
      </c>
      <c r="Y308" s="30">
        <v>170</v>
      </c>
      <c r="Z308" s="30">
        <v>322</v>
      </c>
      <c r="AA308" s="31">
        <v>0.34552845528455284</v>
      </c>
      <c r="AB308" s="31">
        <v>0.34552845528455284</v>
      </c>
      <c r="AC308" s="30">
        <v>527</v>
      </c>
      <c r="AD308" s="30">
        <v>0</v>
      </c>
      <c r="AE308" s="30">
        <v>527</v>
      </c>
      <c r="AF308" s="31">
        <v>0</v>
      </c>
      <c r="AG308" s="30">
        <v>1093</v>
      </c>
      <c r="AH308" s="30">
        <v>2990</v>
      </c>
      <c r="AI308" s="30">
        <v>0</v>
      </c>
      <c r="AJ308" s="31">
        <v>2.7355901189387009</v>
      </c>
      <c r="AK308" s="30">
        <v>2926</v>
      </c>
      <c r="AL308" s="30">
        <v>3301</v>
      </c>
      <c r="AM308" s="30">
        <v>1522</v>
      </c>
      <c r="AN308" s="47">
        <v>0.5</v>
      </c>
      <c r="AO308" s="9" t="s">
        <v>407</v>
      </c>
      <c r="AP308" s="48" t="s">
        <v>411</v>
      </c>
      <c r="AQ308" s="9" t="s">
        <v>407</v>
      </c>
      <c r="AR308" s="9" t="s">
        <v>412</v>
      </c>
    </row>
    <row r="309" spans="1:44" ht="12.75" customHeight="1" x14ac:dyDescent="0.15">
      <c r="A309" s="9" t="s">
        <v>316</v>
      </c>
      <c r="B309" s="9" t="s">
        <v>331</v>
      </c>
      <c r="C309" s="31">
        <v>0.625</v>
      </c>
      <c r="D309" s="45">
        <v>8</v>
      </c>
      <c r="E309" s="46">
        <v>2018</v>
      </c>
      <c r="F309" s="46">
        <v>2014</v>
      </c>
      <c r="G309" s="46" t="s">
        <v>403</v>
      </c>
      <c r="H309" s="9" t="s">
        <v>404</v>
      </c>
      <c r="I309" s="9" t="s">
        <v>405</v>
      </c>
      <c r="J309" s="9" t="s">
        <v>144</v>
      </c>
      <c r="K309" s="49" t="s">
        <v>331</v>
      </c>
      <c r="L309" s="30">
        <v>395</v>
      </c>
      <c r="M309" s="30">
        <v>0</v>
      </c>
      <c r="N309" s="30">
        <v>0</v>
      </c>
      <c r="O309" s="30">
        <v>0</v>
      </c>
      <c r="P309" s="30">
        <v>395</v>
      </c>
      <c r="Q309" s="31">
        <v>0</v>
      </c>
      <c r="R309" s="46">
        <v>198</v>
      </c>
      <c r="S309" s="46">
        <v>0</v>
      </c>
      <c r="T309" s="30">
        <v>262</v>
      </c>
      <c r="U309" s="30">
        <v>0</v>
      </c>
      <c r="V309" s="30">
        <v>0</v>
      </c>
      <c r="W309" s="30">
        <v>0</v>
      </c>
      <c r="X309" s="30">
        <v>262</v>
      </c>
      <c r="Y309" s="30">
        <v>0</v>
      </c>
      <c r="Z309" s="30">
        <v>262</v>
      </c>
      <c r="AA309" s="31">
        <v>0</v>
      </c>
      <c r="AB309" s="31">
        <v>0</v>
      </c>
      <c r="AC309" s="30">
        <v>289</v>
      </c>
      <c r="AD309" s="30">
        <v>0</v>
      </c>
      <c r="AE309" s="30">
        <v>289</v>
      </c>
      <c r="AF309" s="31">
        <v>0</v>
      </c>
      <c r="AG309" s="30">
        <v>627</v>
      </c>
      <c r="AH309" s="30">
        <v>1131</v>
      </c>
      <c r="AI309" s="30">
        <v>0</v>
      </c>
      <c r="AJ309" s="31">
        <v>1.8038277511961722</v>
      </c>
      <c r="AK309" s="30">
        <v>1573</v>
      </c>
      <c r="AL309" s="30">
        <v>1131</v>
      </c>
      <c r="AM309" s="30">
        <v>946</v>
      </c>
      <c r="AN309" s="47">
        <v>0.5</v>
      </c>
      <c r="AO309" s="9" t="s">
        <v>407</v>
      </c>
      <c r="AP309" s="48" t="s">
        <v>411</v>
      </c>
      <c r="AQ309" s="9" t="s">
        <v>407</v>
      </c>
      <c r="AR309" s="9" t="s">
        <v>412</v>
      </c>
    </row>
    <row r="310" spans="1:44" ht="12.75" customHeight="1" x14ac:dyDescent="0.15">
      <c r="A310" s="9" t="s">
        <v>263</v>
      </c>
      <c r="B310" s="9" t="s">
        <v>263</v>
      </c>
      <c r="C310" s="31">
        <v>0.5</v>
      </c>
      <c r="D310" s="45">
        <v>8</v>
      </c>
      <c r="E310" s="46">
        <v>2019</v>
      </c>
      <c r="F310" s="46">
        <v>2015</v>
      </c>
      <c r="G310" s="46">
        <v>2022</v>
      </c>
      <c r="H310" s="9" t="s">
        <v>413</v>
      </c>
      <c r="I310" s="9" t="s">
        <v>414</v>
      </c>
      <c r="J310" s="9" t="s">
        <v>67</v>
      </c>
      <c r="K310" s="49" t="s">
        <v>263</v>
      </c>
      <c r="L310" s="30">
        <v>185</v>
      </c>
      <c r="M310" s="30">
        <v>53</v>
      </c>
      <c r="N310" s="30">
        <v>53</v>
      </c>
      <c r="O310" s="30">
        <v>0</v>
      </c>
      <c r="P310" s="30">
        <v>132</v>
      </c>
      <c r="Q310" s="31">
        <v>0.2864864864864865</v>
      </c>
      <c r="R310" s="46">
        <v>93</v>
      </c>
      <c r="S310" s="46">
        <v>0</v>
      </c>
      <c r="T310" s="30">
        <v>106</v>
      </c>
      <c r="U310" s="30">
        <v>22</v>
      </c>
      <c r="V310" s="30">
        <v>22</v>
      </c>
      <c r="W310" s="30">
        <v>0</v>
      </c>
      <c r="X310" s="30">
        <v>84</v>
      </c>
      <c r="Y310" s="30">
        <v>22</v>
      </c>
      <c r="Z310" s="30">
        <v>84</v>
      </c>
      <c r="AA310" s="31">
        <v>0.20754716981132076</v>
      </c>
      <c r="AB310" s="31">
        <v>0.20754716981132076</v>
      </c>
      <c r="AC310" s="30">
        <v>141</v>
      </c>
      <c r="AD310" s="30">
        <v>4</v>
      </c>
      <c r="AE310" s="30">
        <v>137</v>
      </c>
      <c r="AF310" s="31">
        <v>2.8368794326241134E-2</v>
      </c>
      <c r="AG310" s="30">
        <v>403</v>
      </c>
      <c r="AH310" s="30">
        <v>695</v>
      </c>
      <c r="AI310" s="30">
        <v>0</v>
      </c>
      <c r="AJ310" s="31">
        <v>1.7245657568238213</v>
      </c>
      <c r="AK310" s="30">
        <v>835</v>
      </c>
      <c r="AL310" s="30">
        <v>774</v>
      </c>
      <c r="AM310" s="30">
        <v>353</v>
      </c>
      <c r="AN310" s="47">
        <v>0.5</v>
      </c>
      <c r="AO310" s="9" t="s">
        <v>407</v>
      </c>
      <c r="AP310" s="48" t="s">
        <v>411</v>
      </c>
      <c r="AQ310" s="9" t="s">
        <v>407</v>
      </c>
      <c r="AR310" s="9" t="s">
        <v>412</v>
      </c>
    </row>
    <row r="311" spans="1:44" ht="12.75" customHeight="1" x14ac:dyDescent="0.15">
      <c r="A311" s="9" t="s">
        <v>263</v>
      </c>
      <c r="B311" s="9" t="s">
        <v>266</v>
      </c>
      <c r="C311" s="31">
        <v>0.5</v>
      </c>
      <c r="D311" s="45">
        <v>8</v>
      </c>
      <c r="E311" s="46">
        <v>2019</v>
      </c>
      <c r="F311" s="46">
        <v>2015</v>
      </c>
      <c r="G311" s="46">
        <v>2022</v>
      </c>
      <c r="H311" s="9" t="s">
        <v>413</v>
      </c>
      <c r="I311" s="9" t="s">
        <v>414</v>
      </c>
      <c r="J311" s="9" t="s">
        <v>67</v>
      </c>
      <c r="K311" s="49" t="s">
        <v>266</v>
      </c>
      <c r="L311" s="30">
        <v>51</v>
      </c>
      <c r="M311" s="30">
        <v>3</v>
      </c>
      <c r="N311" s="30">
        <v>0</v>
      </c>
      <c r="O311" s="30">
        <v>3</v>
      </c>
      <c r="P311" s="30">
        <v>48</v>
      </c>
      <c r="Q311" s="31">
        <v>5.8823529411764705E-2</v>
      </c>
      <c r="R311" s="46">
        <v>26</v>
      </c>
      <c r="S311" s="46">
        <v>0</v>
      </c>
      <c r="T311" s="30">
        <v>30</v>
      </c>
      <c r="U311" s="30">
        <v>1</v>
      </c>
      <c r="V311" s="30">
        <v>0</v>
      </c>
      <c r="W311" s="30">
        <v>1</v>
      </c>
      <c r="X311" s="30">
        <v>29</v>
      </c>
      <c r="Y311" s="30">
        <v>1</v>
      </c>
      <c r="Z311" s="30">
        <v>29</v>
      </c>
      <c r="AA311" s="31">
        <v>3.3333333333333333E-2</v>
      </c>
      <c r="AB311" s="31">
        <v>3.3333333333333333E-2</v>
      </c>
      <c r="AC311" s="30">
        <v>32</v>
      </c>
      <c r="AD311" s="30">
        <v>52</v>
      </c>
      <c r="AE311" s="30">
        <v>0</v>
      </c>
      <c r="AF311" s="31">
        <v>1.625</v>
      </c>
      <c r="AG311" s="30">
        <v>67</v>
      </c>
      <c r="AH311" s="30">
        <v>78</v>
      </c>
      <c r="AI311" s="30">
        <v>0</v>
      </c>
      <c r="AJ311" s="31">
        <v>1.164179104477612</v>
      </c>
      <c r="AK311" s="30">
        <v>180</v>
      </c>
      <c r="AL311" s="30">
        <v>134</v>
      </c>
      <c r="AM311" s="30">
        <v>77</v>
      </c>
      <c r="AN311" s="47">
        <v>0.5</v>
      </c>
      <c r="AO311" s="9" t="s">
        <v>407</v>
      </c>
      <c r="AP311" s="48" t="s">
        <v>411</v>
      </c>
      <c r="AQ311" s="9" t="s">
        <v>407</v>
      </c>
      <c r="AR311" s="9" t="s">
        <v>412</v>
      </c>
    </row>
    <row r="312" spans="1:44" ht="12.75" customHeight="1" x14ac:dyDescent="0.15">
      <c r="A312" s="9" t="s">
        <v>416</v>
      </c>
      <c r="B312" s="9" t="s">
        <v>439</v>
      </c>
      <c r="C312" s="31">
        <v>0.75</v>
      </c>
      <c r="D312" s="45">
        <v>8</v>
      </c>
      <c r="E312" s="46">
        <v>2017</v>
      </c>
      <c r="F312" s="46">
        <v>2013</v>
      </c>
      <c r="G312" s="46">
        <v>2020</v>
      </c>
      <c r="H312" s="9" t="s">
        <v>512</v>
      </c>
      <c r="I312" s="9" t="s">
        <v>513</v>
      </c>
      <c r="J312" s="9" t="s">
        <v>417</v>
      </c>
      <c r="K312" s="49" t="s">
        <v>439</v>
      </c>
      <c r="L312" s="30">
        <v>465</v>
      </c>
      <c r="M312" s="30">
        <v>45</v>
      </c>
      <c r="N312" s="30">
        <v>45</v>
      </c>
      <c r="O312" s="30">
        <v>0</v>
      </c>
      <c r="P312" s="30">
        <v>420</v>
      </c>
      <c r="Q312" s="31">
        <v>9.6774193548387094E-2</v>
      </c>
      <c r="R312" s="46">
        <v>233</v>
      </c>
      <c r="S312" s="46">
        <v>0</v>
      </c>
      <c r="T312" s="30">
        <v>353</v>
      </c>
      <c r="U312" s="30">
        <v>116</v>
      </c>
      <c r="V312" s="30">
        <v>116</v>
      </c>
      <c r="W312" s="30">
        <v>0</v>
      </c>
      <c r="X312" s="30">
        <v>237</v>
      </c>
      <c r="Y312" s="30">
        <v>116</v>
      </c>
      <c r="Z312" s="30">
        <v>237</v>
      </c>
      <c r="AA312" s="31">
        <v>0.32861189801699719</v>
      </c>
      <c r="AB312" s="31">
        <v>0.32861189801699719</v>
      </c>
      <c r="AC312" s="30">
        <v>327</v>
      </c>
      <c r="AD312" s="30">
        <v>163</v>
      </c>
      <c r="AE312" s="30">
        <v>164</v>
      </c>
      <c r="AF312" s="31">
        <v>0.49847094801223241</v>
      </c>
      <c r="AG312" s="30">
        <v>718</v>
      </c>
      <c r="AH312" s="30">
        <v>305</v>
      </c>
      <c r="AI312" s="30">
        <v>413</v>
      </c>
      <c r="AJ312" s="31">
        <v>0.42479108635097496</v>
      </c>
      <c r="AK312" s="30">
        <v>1863</v>
      </c>
      <c r="AL312" s="30">
        <v>629</v>
      </c>
      <c r="AM312" s="30">
        <v>1234</v>
      </c>
      <c r="AN312" s="47">
        <v>0.5</v>
      </c>
      <c r="AO312" s="9" t="s">
        <v>407</v>
      </c>
      <c r="AP312" s="48" t="s">
        <v>411</v>
      </c>
      <c r="AQ312" s="9" t="s">
        <v>407</v>
      </c>
      <c r="AR312" s="9" t="s">
        <v>407</v>
      </c>
    </row>
    <row r="313" spans="1:44" ht="12.75" customHeight="1" x14ac:dyDescent="0.15">
      <c r="A313" s="9" t="s">
        <v>352</v>
      </c>
      <c r="B313" s="9" t="s">
        <v>1245</v>
      </c>
      <c r="C313" s="31">
        <v>0.625</v>
      </c>
      <c r="D313" s="45">
        <v>8</v>
      </c>
      <c r="E313" s="46">
        <v>2018</v>
      </c>
      <c r="F313" s="46">
        <v>2014</v>
      </c>
      <c r="G313" s="46" t="s">
        <v>403</v>
      </c>
      <c r="H313" s="9" t="s">
        <v>404</v>
      </c>
      <c r="I313" s="9" t="s">
        <v>405</v>
      </c>
      <c r="J313" s="9" t="s">
        <v>144</v>
      </c>
      <c r="K313" s="49" t="s">
        <v>1245</v>
      </c>
      <c r="L313" s="30">
        <v>38</v>
      </c>
      <c r="M313" s="30">
        <v>0</v>
      </c>
      <c r="N313" s="30">
        <v>0</v>
      </c>
      <c r="O313" s="30">
        <v>0</v>
      </c>
      <c r="P313" s="30">
        <v>38</v>
      </c>
      <c r="Q313" s="31">
        <v>0</v>
      </c>
      <c r="R313" s="46">
        <v>19</v>
      </c>
      <c r="S313" s="46">
        <v>0</v>
      </c>
      <c r="T313" s="30">
        <v>29</v>
      </c>
      <c r="U313" s="30">
        <v>0</v>
      </c>
      <c r="V313" s="30">
        <v>0</v>
      </c>
      <c r="W313" s="30">
        <v>0</v>
      </c>
      <c r="X313" s="30">
        <v>29</v>
      </c>
      <c r="Y313" s="30">
        <v>0</v>
      </c>
      <c r="Z313" s="30">
        <v>29</v>
      </c>
      <c r="AA313" s="31">
        <v>0</v>
      </c>
      <c r="AB313" s="31">
        <v>0</v>
      </c>
      <c r="AC313" s="30">
        <v>34</v>
      </c>
      <c r="AD313" s="30">
        <v>10</v>
      </c>
      <c r="AE313" s="30">
        <v>24</v>
      </c>
      <c r="AF313" s="31">
        <v>0.29411764705882354</v>
      </c>
      <c r="AG313" s="30">
        <v>80</v>
      </c>
      <c r="AH313" s="30">
        <v>13</v>
      </c>
      <c r="AI313" s="30">
        <v>67</v>
      </c>
      <c r="AJ313" s="31">
        <v>0.16250000000000001</v>
      </c>
      <c r="AK313" s="30">
        <v>181</v>
      </c>
      <c r="AL313" s="30">
        <v>23</v>
      </c>
      <c r="AM313" s="30">
        <v>158</v>
      </c>
      <c r="AN313" s="47">
        <v>0.5</v>
      </c>
      <c r="AO313" s="9" t="s">
        <v>407</v>
      </c>
      <c r="AP313" s="48" t="s">
        <v>438</v>
      </c>
      <c r="AQ313" s="9" t="s">
        <v>407</v>
      </c>
      <c r="AR313" s="9" t="s">
        <v>407</v>
      </c>
    </row>
    <row r="314" spans="1:44" ht="12.75" customHeight="1" x14ac:dyDescent="0.15">
      <c r="A314" s="9" t="s">
        <v>269</v>
      </c>
      <c r="B314" s="9" t="s">
        <v>1248</v>
      </c>
      <c r="C314" s="31">
        <v>1</v>
      </c>
      <c r="D314" s="45">
        <v>5</v>
      </c>
      <c r="E314" s="46">
        <v>2017</v>
      </c>
      <c r="F314" s="46">
        <v>2014</v>
      </c>
      <c r="G314" s="46">
        <v>2018</v>
      </c>
      <c r="H314" s="9" t="s">
        <v>422</v>
      </c>
      <c r="I314" s="9" t="s">
        <v>423</v>
      </c>
      <c r="J314" s="9" t="s">
        <v>83</v>
      </c>
      <c r="K314" s="49" t="s">
        <v>1248</v>
      </c>
      <c r="L314" s="30">
        <v>19</v>
      </c>
      <c r="M314" s="30">
        <v>0</v>
      </c>
      <c r="N314" s="30">
        <v>0</v>
      </c>
      <c r="O314" s="30">
        <v>0</v>
      </c>
      <c r="P314" s="30">
        <v>19</v>
      </c>
      <c r="Q314" s="31">
        <v>0</v>
      </c>
      <c r="R314" s="46">
        <v>19</v>
      </c>
      <c r="S314" s="46">
        <v>0</v>
      </c>
      <c r="T314" s="30">
        <v>14</v>
      </c>
      <c r="U314" s="30">
        <v>1</v>
      </c>
      <c r="V314" s="30">
        <v>0</v>
      </c>
      <c r="W314" s="30">
        <v>1</v>
      </c>
      <c r="X314" s="30">
        <v>13</v>
      </c>
      <c r="Y314" s="30">
        <v>1</v>
      </c>
      <c r="Z314" s="30">
        <v>13</v>
      </c>
      <c r="AA314" s="31">
        <v>7.1428571428571425E-2</v>
      </c>
      <c r="AB314" s="31">
        <v>7.1428571428571425E-2</v>
      </c>
      <c r="AC314" s="30">
        <v>16</v>
      </c>
      <c r="AD314" s="30">
        <v>1</v>
      </c>
      <c r="AE314" s="30">
        <v>15</v>
      </c>
      <c r="AF314" s="31">
        <v>6.25E-2</v>
      </c>
      <c r="AG314" s="30">
        <v>36</v>
      </c>
      <c r="AH314" s="30">
        <v>1</v>
      </c>
      <c r="AI314" s="30">
        <v>35</v>
      </c>
      <c r="AJ314" s="31">
        <v>2.7777777777777776E-2</v>
      </c>
      <c r="AK314" s="30">
        <v>85</v>
      </c>
      <c r="AL314" s="30">
        <v>3</v>
      </c>
      <c r="AM314" s="30">
        <v>82</v>
      </c>
      <c r="AN314" s="47">
        <v>1</v>
      </c>
      <c r="AO314" s="9" t="s">
        <v>407</v>
      </c>
      <c r="AP314" s="48" t="s">
        <v>411</v>
      </c>
      <c r="AQ314" s="9" t="s">
        <v>407</v>
      </c>
      <c r="AR314" s="9" t="s">
        <v>407</v>
      </c>
    </row>
    <row r="315" spans="1:44" ht="12.75" customHeight="1" x14ac:dyDescent="0.15">
      <c r="A315" s="9" t="s">
        <v>269</v>
      </c>
      <c r="B315" s="9" t="s">
        <v>271</v>
      </c>
      <c r="C315" s="31">
        <v>1</v>
      </c>
      <c r="D315" s="45">
        <v>5</v>
      </c>
      <c r="E315" s="46">
        <v>2017</v>
      </c>
      <c r="F315" s="46">
        <v>2014</v>
      </c>
      <c r="G315" s="46">
        <v>2018</v>
      </c>
      <c r="H315" s="9" t="s">
        <v>422</v>
      </c>
      <c r="I315" s="9" t="s">
        <v>423</v>
      </c>
      <c r="J315" s="9" t="s">
        <v>83</v>
      </c>
      <c r="K315" s="49" t="s">
        <v>271</v>
      </c>
      <c r="L315" s="30">
        <v>174</v>
      </c>
      <c r="M315" s="30">
        <v>53</v>
      </c>
      <c r="N315" s="30">
        <v>7</v>
      </c>
      <c r="O315" s="30">
        <v>46</v>
      </c>
      <c r="P315" s="30">
        <v>121</v>
      </c>
      <c r="Q315" s="31">
        <v>0.3045977011494253</v>
      </c>
      <c r="R315" s="46">
        <v>174</v>
      </c>
      <c r="S315" s="46">
        <v>0</v>
      </c>
      <c r="T315" s="30">
        <v>126</v>
      </c>
      <c r="U315" s="30">
        <v>84</v>
      </c>
      <c r="V315" s="30">
        <v>38</v>
      </c>
      <c r="W315" s="30">
        <v>46</v>
      </c>
      <c r="X315" s="30">
        <v>42</v>
      </c>
      <c r="Y315" s="30">
        <v>84</v>
      </c>
      <c r="Z315" s="30">
        <v>42</v>
      </c>
      <c r="AA315" s="31">
        <v>0.66666666666666663</v>
      </c>
      <c r="AB315" s="31">
        <v>0.66666666666666663</v>
      </c>
      <c r="AC315" s="30">
        <v>150</v>
      </c>
      <c r="AD315" s="30">
        <v>113</v>
      </c>
      <c r="AE315" s="30">
        <v>37</v>
      </c>
      <c r="AF315" s="31">
        <v>0.7533333333333333</v>
      </c>
      <c r="AG315" s="30">
        <v>314</v>
      </c>
      <c r="AH315" s="30">
        <v>269</v>
      </c>
      <c r="AI315" s="30">
        <v>45</v>
      </c>
      <c r="AJ315" s="31">
        <v>0.85668789808917201</v>
      </c>
      <c r="AK315" s="30">
        <v>764</v>
      </c>
      <c r="AL315" s="30">
        <v>519</v>
      </c>
      <c r="AM315" s="30">
        <v>245</v>
      </c>
      <c r="AN315" s="47">
        <v>1</v>
      </c>
      <c r="AO315" s="9" t="s">
        <v>407</v>
      </c>
      <c r="AP315" s="48" t="s">
        <v>411</v>
      </c>
      <c r="AQ315" s="9" t="s">
        <v>407</v>
      </c>
      <c r="AR315" s="9" t="s">
        <v>407</v>
      </c>
    </row>
    <row r="316" spans="1:44" ht="12.75" customHeight="1" x14ac:dyDescent="0.15">
      <c r="A316" s="9" t="s">
        <v>66</v>
      </c>
      <c r="B316" s="9" t="s">
        <v>76</v>
      </c>
      <c r="C316" s="31">
        <v>0.5</v>
      </c>
      <c r="D316" s="45">
        <v>8</v>
      </c>
      <c r="E316" s="46">
        <v>2019</v>
      </c>
      <c r="F316" s="46">
        <v>2015</v>
      </c>
      <c r="G316" s="46">
        <v>2022</v>
      </c>
      <c r="H316" s="9" t="s">
        <v>413</v>
      </c>
      <c r="I316" s="9" t="s">
        <v>414</v>
      </c>
      <c r="J316" s="9" t="s">
        <v>67</v>
      </c>
      <c r="K316" s="49" t="s">
        <v>76</v>
      </c>
      <c r="L316" s="30">
        <v>330</v>
      </c>
      <c r="M316" s="30">
        <v>0</v>
      </c>
      <c r="N316" s="30">
        <v>0</v>
      </c>
      <c r="O316" s="30">
        <v>0</v>
      </c>
      <c r="P316" s="30">
        <v>330</v>
      </c>
      <c r="Q316" s="31">
        <v>0</v>
      </c>
      <c r="R316" s="46">
        <v>165</v>
      </c>
      <c r="S316" s="46">
        <v>0</v>
      </c>
      <c r="T316" s="30">
        <v>167</v>
      </c>
      <c r="U316" s="30">
        <v>0</v>
      </c>
      <c r="V316" s="30">
        <v>0</v>
      </c>
      <c r="W316" s="30">
        <v>0</v>
      </c>
      <c r="X316" s="30">
        <v>167</v>
      </c>
      <c r="Y316" s="30">
        <v>0</v>
      </c>
      <c r="Z316" s="30">
        <v>167</v>
      </c>
      <c r="AA316" s="31">
        <v>0</v>
      </c>
      <c r="AB316" s="31">
        <v>0</v>
      </c>
      <c r="AC316" s="30">
        <v>158</v>
      </c>
      <c r="AD316" s="30">
        <v>36</v>
      </c>
      <c r="AE316" s="30">
        <v>122</v>
      </c>
      <c r="AF316" s="31">
        <v>0.22784810126582278</v>
      </c>
      <c r="AG316" s="30">
        <v>423</v>
      </c>
      <c r="AH316" s="30">
        <v>514</v>
      </c>
      <c r="AI316" s="30">
        <v>0</v>
      </c>
      <c r="AJ316" s="31">
        <v>1.2151300236406619</v>
      </c>
      <c r="AK316" s="30">
        <v>1078</v>
      </c>
      <c r="AL316" s="30">
        <v>550</v>
      </c>
      <c r="AM316" s="30">
        <v>619</v>
      </c>
      <c r="AN316" s="47">
        <v>0.5</v>
      </c>
      <c r="AO316" s="9" t="s">
        <v>407</v>
      </c>
      <c r="AP316" s="48" t="s">
        <v>411</v>
      </c>
      <c r="AQ316" s="9" t="s">
        <v>407</v>
      </c>
      <c r="AR316" s="9" t="s">
        <v>412</v>
      </c>
    </row>
    <row r="317" spans="1:44" ht="12.75" customHeight="1" x14ac:dyDescent="0.15">
      <c r="A317" s="9" t="s">
        <v>517</v>
      </c>
      <c r="B317" s="9" t="s">
        <v>1254</v>
      </c>
      <c r="C317" s="31">
        <v>0.375</v>
      </c>
      <c r="D317" s="45">
        <v>8</v>
      </c>
      <c r="E317" s="46">
        <v>2020</v>
      </c>
      <c r="F317" s="46">
        <v>2016</v>
      </c>
      <c r="G317" s="46" t="s">
        <v>444</v>
      </c>
      <c r="H317" s="9" t="s">
        <v>445</v>
      </c>
      <c r="I317" s="9" t="s">
        <v>446</v>
      </c>
      <c r="J317" s="9" t="s">
        <v>128</v>
      </c>
      <c r="K317" s="49" t="s">
        <v>1254</v>
      </c>
      <c r="L317" s="30">
        <v>186</v>
      </c>
      <c r="M317" s="30">
        <v>0</v>
      </c>
      <c r="N317" s="30">
        <v>0</v>
      </c>
      <c r="O317" s="30">
        <v>0</v>
      </c>
      <c r="P317" s="30">
        <v>186</v>
      </c>
      <c r="Q317" s="31">
        <v>0</v>
      </c>
      <c r="R317" s="46">
        <v>70</v>
      </c>
      <c r="S317" s="46">
        <v>0</v>
      </c>
      <c r="T317" s="30">
        <v>119</v>
      </c>
      <c r="U317" s="30">
        <v>0</v>
      </c>
      <c r="V317" s="30">
        <v>0</v>
      </c>
      <c r="W317" s="30">
        <v>0</v>
      </c>
      <c r="X317" s="30">
        <v>119</v>
      </c>
      <c r="Y317" s="30">
        <v>0</v>
      </c>
      <c r="Z317" s="30">
        <v>119</v>
      </c>
      <c r="AA317" s="31">
        <v>0</v>
      </c>
      <c r="AB317" s="31">
        <v>0</v>
      </c>
      <c r="AC317" s="30">
        <v>136</v>
      </c>
      <c r="AD317" s="30">
        <v>0</v>
      </c>
      <c r="AE317" s="30">
        <v>136</v>
      </c>
      <c r="AF317" s="31">
        <v>0</v>
      </c>
      <c r="AG317" s="30">
        <v>337</v>
      </c>
      <c r="AH317" s="30">
        <v>0</v>
      </c>
      <c r="AI317" s="30">
        <v>337</v>
      </c>
      <c r="AJ317" s="31">
        <v>0</v>
      </c>
      <c r="AK317" s="30">
        <v>778</v>
      </c>
      <c r="AL317" s="30">
        <v>0</v>
      </c>
      <c r="AM317" s="30">
        <v>778</v>
      </c>
      <c r="AN317" s="47">
        <v>0.375</v>
      </c>
      <c r="AO317" s="9" t="s">
        <v>407</v>
      </c>
      <c r="AP317" s="48" t="s">
        <v>408</v>
      </c>
      <c r="AQ317" s="9" t="s">
        <v>407</v>
      </c>
      <c r="AR317" s="9" t="s">
        <v>407</v>
      </c>
    </row>
    <row r="318" spans="1:44" ht="12.75" customHeight="1" x14ac:dyDescent="0.15">
      <c r="A318" s="9" t="s">
        <v>273</v>
      </c>
      <c r="B318" s="9" t="s">
        <v>294</v>
      </c>
      <c r="C318" s="31">
        <v>0.625</v>
      </c>
      <c r="D318" s="45">
        <v>8</v>
      </c>
      <c r="E318" s="46">
        <v>2018</v>
      </c>
      <c r="F318" s="46">
        <v>2014</v>
      </c>
      <c r="G318" s="46" t="s">
        <v>403</v>
      </c>
      <c r="H318" s="9" t="s">
        <v>404</v>
      </c>
      <c r="I318" s="9" t="s">
        <v>405</v>
      </c>
      <c r="J318" s="9" t="s">
        <v>144</v>
      </c>
      <c r="K318" s="49" t="s">
        <v>294</v>
      </c>
      <c r="L318" s="30">
        <v>1</v>
      </c>
      <c r="M318" s="30">
        <v>1</v>
      </c>
      <c r="N318" s="30">
        <v>0</v>
      </c>
      <c r="O318" s="52">
        <v>1</v>
      </c>
      <c r="P318" s="30">
        <v>0</v>
      </c>
      <c r="Q318" s="31">
        <v>1</v>
      </c>
      <c r="R318" s="46">
        <v>1</v>
      </c>
      <c r="S318" s="46">
        <v>0</v>
      </c>
      <c r="T318" s="30">
        <v>1</v>
      </c>
      <c r="U318" s="30">
        <v>0</v>
      </c>
      <c r="V318" s="30">
        <v>0</v>
      </c>
      <c r="W318" s="30">
        <v>0</v>
      </c>
      <c r="X318" s="30">
        <v>1</v>
      </c>
      <c r="Y318" s="30">
        <v>0</v>
      </c>
      <c r="Z318" s="30">
        <v>1</v>
      </c>
      <c r="AA318" s="31">
        <v>0</v>
      </c>
      <c r="AB318" s="31">
        <v>0</v>
      </c>
      <c r="AC318" s="30">
        <v>1</v>
      </c>
      <c r="AD318" s="30">
        <v>0</v>
      </c>
      <c r="AE318" s="30">
        <v>1</v>
      </c>
      <c r="AF318" s="31">
        <v>0</v>
      </c>
      <c r="AG318" s="30">
        <v>2</v>
      </c>
      <c r="AH318" s="30">
        <v>1249</v>
      </c>
      <c r="AI318" s="30">
        <v>0</v>
      </c>
      <c r="AJ318" s="31">
        <v>624.5</v>
      </c>
      <c r="AK318" s="30">
        <v>5</v>
      </c>
      <c r="AL318" s="30">
        <v>1250</v>
      </c>
      <c r="AM318" s="30">
        <v>2</v>
      </c>
      <c r="AN318" s="47">
        <v>0.5</v>
      </c>
      <c r="AO318" s="9" t="s">
        <v>407</v>
      </c>
      <c r="AP318" s="48" t="s">
        <v>411</v>
      </c>
      <c r="AQ318" s="9" t="s">
        <v>407</v>
      </c>
      <c r="AR318" s="9" t="s">
        <v>412</v>
      </c>
    </row>
    <row r="319" spans="1:44" ht="12.75" customHeight="1" x14ac:dyDescent="0.15">
      <c r="A319" s="9" t="s">
        <v>316</v>
      </c>
      <c r="B319" s="9" t="s">
        <v>332</v>
      </c>
      <c r="C319" s="31">
        <v>0.625</v>
      </c>
      <c r="D319" s="45">
        <v>8</v>
      </c>
      <c r="E319" s="46">
        <v>2018</v>
      </c>
      <c r="F319" s="46">
        <v>2014</v>
      </c>
      <c r="G319" s="46" t="s">
        <v>403</v>
      </c>
      <c r="H319" s="9" t="s">
        <v>404</v>
      </c>
      <c r="I319" s="9" t="s">
        <v>405</v>
      </c>
      <c r="J319" s="9" t="s">
        <v>144</v>
      </c>
      <c r="K319" s="49" t="s">
        <v>332</v>
      </c>
      <c r="L319" s="30">
        <v>205</v>
      </c>
      <c r="M319" s="30">
        <v>0</v>
      </c>
      <c r="N319" s="30">
        <v>0</v>
      </c>
      <c r="O319" s="30">
        <v>0</v>
      </c>
      <c r="P319" s="30">
        <v>205</v>
      </c>
      <c r="Q319" s="31">
        <v>0</v>
      </c>
      <c r="R319" s="46">
        <v>103</v>
      </c>
      <c r="S319" s="46">
        <v>0</v>
      </c>
      <c r="T319" s="30">
        <v>136</v>
      </c>
      <c r="U319" s="30">
        <v>0</v>
      </c>
      <c r="V319" s="30">
        <v>0</v>
      </c>
      <c r="W319" s="30">
        <v>0</v>
      </c>
      <c r="X319" s="30">
        <v>136</v>
      </c>
      <c r="Y319" s="30">
        <v>0</v>
      </c>
      <c r="Z319" s="30">
        <v>136</v>
      </c>
      <c r="AA319" s="31">
        <v>0</v>
      </c>
      <c r="AB319" s="31">
        <v>0</v>
      </c>
      <c r="AC319" s="30">
        <v>151</v>
      </c>
      <c r="AD319" s="30">
        <v>0</v>
      </c>
      <c r="AE319" s="30">
        <v>151</v>
      </c>
      <c r="AF319" s="31">
        <v>0</v>
      </c>
      <c r="AG319" s="30">
        <v>326</v>
      </c>
      <c r="AH319" s="30">
        <v>2</v>
      </c>
      <c r="AI319" s="30">
        <v>324</v>
      </c>
      <c r="AJ319" s="31">
        <v>6.1349693251533744E-3</v>
      </c>
      <c r="AK319" s="30">
        <v>818</v>
      </c>
      <c r="AL319" s="30">
        <v>2</v>
      </c>
      <c r="AM319" s="30">
        <v>816</v>
      </c>
      <c r="AN319" s="47">
        <v>0.5</v>
      </c>
      <c r="AO319" s="9" t="s">
        <v>407</v>
      </c>
      <c r="AP319" s="48" t="s">
        <v>438</v>
      </c>
      <c r="AQ319" s="9" t="s">
        <v>407</v>
      </c>
      <c r="AR319" s="9" t="s">
        <v>407</v>
      </c>
    </row>
    <row r="320" spans="1:44" ht="12.75" customHeight="1" x14ac:dyDescent="0.15">
      <c r="A320" s="9" t="s">
        <v>168</v>
      </c>
      <c r="B320" s="9" t="s">
        <v>205</v>
      </c>
      <c r="C320" s="31">
        <v>0.625</v>
      </c>
      <c r="D320" s="45">
        <v>8</v>
      </c>
      <c r="E320" s="46">
        <v>2018</v>
      </c>
      <c r="F320" s="46">
        <v>2014</v>
      </c>
      <c r="G320" s="46" t="s">
        <v>403</v>
      </c>
      <c r="H320" s="9" t="s">
        <v>404</v>
      </c>
      <c r="I320" s="9" t="s">
        <v>405</v>
      </c>
      <c r="J320" s="9" t="s">
        <v>144</v>
      </c>
      <c r="K320" s="49" t="s">
        <v>205</v>
      </c>
      <c r="L320" s="30">
        <v>52</v>
      </c>
      <c r="M320" s="30">
        <v>1</v>
      </c>
      <c r="N320" s="30">
        <v>0</v>
      </c>
      <c r="O320" s="30">
        <v>1</v>
      </c>
      <c r="P320" s="30">
        <v>51</v>
      </c>
      <c r="Q320" s="31">
        <v>1.9230769230769232E-2</v>
      </c>
      <c r="R320" s="46">
        <v>26</v>
      </c>
      <c r="S320" s="46">
        <v>0</v>
      </c>
      <c r="T320" s="30">
        <v>31</v>
      </c>
      <c r="U320" s="30">
        <v>3</v>
      </c>
      <c r="V320" s="30">
        <v>0</v>
      </c>
      <c r="W320" s="30">
        <v>3</v>
      </c>
      <c r="X320" s="30">
        <v>28</v>
      </c>
      <c r="Y320" s="30">
        <v>3</v>
      </c>
      <c r="Z320" s="30">
        <v>28</v>
      </c>
      <c r="AA320" s="31">
        <v>9.6774193548387094E-2</v>
      </c>
      <c r="AB320" s="31">
        <v>9.6774193548387094E-2</v>
      </c>
      <c r="AC320" s="30">
        <v>33</v>
      </c>
      <c r="AD320" s="30">
        <v>18</v>
      </c>
      <c r="AE320" s="30">
        <v>15</v>
      </c>
      <c r="AF320" s="31">
        <v>0.54545454545454541</v>
      </c>
      <c r="AG320" s="30">
        <v>85</v>
      </c>
      <c r="AH320" s="30">
        <v>86</v>
      </c>
      <c r="AI320" s="30">
        <v>0</v>
      </c>
      <c r="AJ320" s="31">
        <v>1.0117647058823529</v>
      </c>
      <c r="AK320" s="30">
        <v>201</v>
      </c>
      <c r="AL320" s="30">
        <v>108</v>
      </c>
      <c r="AM320" s="30">
        <v>94</v>
      </c>
      <c r="AN320" s="47">
        <v>0.5</v>
      </c>
      <c r="AO320" s="9" t="s">
        <v>407</v>
      </c>
      <c r="AP320" s="48" t="s">
        <v>411</v>
      </c>
      <c r="AQ320" s="9" t="s">
        <v>407</v>
      </c>
      <c r="AR320" s="9" t="s">
        <v>412</v>
      </c>
    </row>
    <row r="321" spans="1:44" ht="12.75" customHeight="1" x14ac:dyDescent="0.15">
      <c r="A321" s="9" t="s">
        <v>229</v>
      </c>
      <c r="B321" s="9" t="s">
        <v>236</v>
      </c>
      <c r="C321" s="31">
        <v>0.5</v>
      </c>
      <c r="D321" s="45">
        <v>8</v>
      </c>
      <c r="E321" s="46">
        <v>2019</v>
      </c>
      <c r="F321" s="46">
        <v>2015</v>
      </c>
      <c r="G321" s="46">
        <v>2022</v>
      </c>
      <c r="H321" s="9" t="s">
        <v>413</v>
      </c>
      <c r="I321" s="9" t="s">
        <v>414</v>
      </c>
      <c r="J321" s="9" t="s">
        <v>67</v>
      </c>
      <c r="K321" s="49" t="s">
        <v>236</v>
      </c>
      <c r="L321" s="30">
        <v>111</v>
      </c>
      <c r="M321" s="30">
        <v>29</v>
      </c>
      <c r="N321" s="30">
        <v>23</v>
      </c>
      <c r="O321" s="30">
        <v>6</v>
      </c>
      <c r="P321" s="30">
        <v>82</v>
      </c>
      <c r="Q321" s="31">
        <v>0.26126126126126126</v>
      </c>
      <c r="R321" s="46">
        <v>56</v>
      </c>
      <c r="S321" s="46">
        <v>0</v>
      </c>
      <c r="T321" s="30">
        <v>65</v>
      </c>
      <c r="U321" s="30">
        <v>19</v>
      </c>
      <c r="V321" s="30">
        <v>16</v>
      </c>
      <c r="W321" s="30">
        <v>3</v>
      </c>
      <c r="X321" s="30">
        <v>46</v>
      </c>
      <c r="Y321" s="30">
        <v>19</v>
      </c>
      <c r="Z321" s="30">
        <v>46</v>
      </c>
      <c r="AA321" s="31">
        <v>0.29230769230769232</v>
      </c>
      <c r="AB321" s="31">
        <v>0.29230769230769232</v>
      </c>
      <c r="AC321" s="30">
        <v>72</v>
      </c>
      <c r="AD321" s="30">
        <v>41</v>
      </c>
      <c r="AE321" s="30">
        <v>31</v>
      </c>
      <c r="AF321" s="31">
        <v>0.56944444444444442</v>
      </c>
      <c r="AG321" s="30">
        <v>167</v>
      </c>
      <c r="AH321" s="30">
        <v>53</v>
      </c>
      <c r="AI321" s="30">
        <v>114</v>
      </c>
      <c r="AJ321" s="31">
        <v>0.31736526946107785</v>
      </c>
      <c r="AK321" s="30">
        <v>415</v>
      </c>
      <c r="AL321" s="30">
        <v>142</v>
      </c>
      <c r="AM321" s="30">
        <v>273</v>
      </c>
      <c r="AN321" s="47">
        <v>0.5</v>
      </c>
      <c r="AO321" s="9" t="s">
        <v>407</v>
      </c>
      <c r="AP321" s="48" t="s">
        <v>411</v>
      </c>
      <c r="AQ321" s="9" t="s">
        <v>407</v>
      </c>
      <c r="AR321" s="9" t="s">
        <v>407</v>
      </c>
    </row>
    <row r="322" spans="1:44" ht="12.75" customHeight="1" x14ac:dyDescent="0.15">
      <c r="A322" s="9" t="s">
        <v>517</v>
      </c>
      <c r="B322" s="9" t="s">
        <v>585</v>
      </c>
      <c r="C322" s="31">
        <v>0.375</v>
      </c>
      <c r="D322" s="45">
        <v>8</v>
      </c>
      <c r="E322" s="46">
        <v>2020</v>
      </c>
      <c r="F322" s="46">
        <v>2016</v>
      </c>
      <c r="G322" s="46" t="s">
        <v>444</v>
      </c>
      <c r="H322" s="9" t="s">
        <v>445</v>
      </c>
      <c r="I322" s="9" t="s">
        <v>446</v>
      </c>
      <c r="J322" s="9" t="s">
        <v>128</v>
      </c>
      <c r="K322" s="49" t="s">
        <v>585</v>
      </c>
      <c r="L322" s="30">
        <v>315</v>
      </c>
      <c r="M322" s="30">
        <v>0</v>
      </c>
      <c r="N322" s="30">
        <v>0</v>
      </c>
      <c r="O322" s="30">
        <v>0</v>
      </c>
      <c r="P322" s="30">
        <v>315</v>
      </c>
      <c r="Q322" s="31">
        <v>0</v>
      </c>
      <c r="R322" s="46">
        <v>118</v>
      </c>
      <c r="S322" s="46">
        <v>0</v>
      </c>
      <c r="T322" s="30">
        <v>202</v>
      </c>
      <c r="U322" s="30">
        <v>1</v>
      </c>
      <c r="V322" s="30">
        <v>0</v>
      </c>
      <c r="W322" s="30">
        <v>1</v>
      </c>
      <c r="X322" s="30">
        <v>201</v>
      </c>
      <c r="Y322" s="30">
        <v>1</v>
      </c>
      <c r="Z322" s="30">
        <v>201</v>
      </c>
      <c r="AA322" s="31">
        <v>4.9504950495049506E-3</v>
      </c>
      <c r="AB322" s="31">
        <v>4.9504950495049506E-3</v>
      </c>
      <c r="AC322" s="30">
        <v>210</v>
      </c>
      <c r="AD322" s="30">
        <v>84</v>
      </c>
      <c r="AE322" s="30">
        <v>126</v>
      </c>
      <c r="AF322" s="31">
        <v>0.4</v>
      </c>
      <c r="AG322" s="30">
        <v>520</v>
      </c>
      <c r="AH322" s="30">
        <v>254</v>
      </c>
      <c r="AI322" s="30">
        <v>266</v>
      </c>
      <c r="AJ322" s="31">
        <v>0.48846153846153845</v>
      </c>
      <c r="AK322" s="30">
        <v>1247</v>
      </c>
      <c r="AL322" s="30">
        <v>339</v>
      </c>
      <c r="AM322" s="30">
        <v>908</v>
      </c>
      <c r="AN322" s="47">
        <v>0.375</v>
      </c>
      <c r="AO322" s="9" t="s">
        <v>407</v>
      </c>
      <c r="AP322" s="48" t="s">
        <v>411</v>
      </c>
      <c r="AQ322" s="9" t="s">
        <v>407</v>
      </c>
      <c r="AR322" s="9" t="s">
        <v>412</v>
      </c>
    </row>
    <row r="323" spans="1:44" ht="12.75" customHeight="1" x14ac:dyDescent="0.15">
      <c r="A323" s="9" t="s">
        <v>66</v>
      </c>
      <c r="B323" s="9" t="s">
        <v>77</v>
      </c>
      <c r="C323" s="31">
        <v>0.5</v>
      </c>
      <c r="D323" s="45">
        <v>8</v>
      </c>
      <c r="E323" s="46">
        <v>2019</v>
      </c>
      <c r="F323" s="46">
        <v>2015</v>
      </c>
      <c r="G323" s="46">
        <v>2022</v>
      </c>
      <c r="H323" s="9" t="s">
        <v>413</v>
      </c>
      <c r="I323" s="9" t="s">
        <v>414</v>
      </c>
      <c r="J323" s="9" t="s">
        <v>67</v>
      </c>
      <c r="K323" s="49" t="s">
        <v>77</v>
      </c>
      <c r="L323" s="30">
        <v>2059</v>
      </c>
      <c r="M323" s="30">
        <v>741</v>
      </c>
      <c r="N323" s="30">
        <v>741</v>
      </c>
      <c r="O323" s="30">
        <v>0</v>
      </c>
      <c r="P323" s="30">
        <v>1318</v>
      </c>
      <c r="Q323" s="31">
        <v>0.35988343856240895</v>
      </c>
      <c r="R323" s="46">
        <v>1030</v>
      </c>
      <c r="S323" s="46">
        <v>0</v>
      </c>
      <c r="T323" s="30">
        <v>2075</v>
      </c>
      <c r="U323" s="30">
        <v>512</v>
      </c>
      <c r="V323" s="30">
        <v>512</v>
      </c>
      <c r="W323" s="30">
        <v>0</v>
      </c>
      <c r="X323" s="30">
        <v>1563</v>
      </c>
      <c r="Y323" s="30">
        <v>512</v>
      </c>
      <c r="Z323" s="30">
        <v>1563</v>
      </c>
      <c r="AA323" s="31">
        <v>0.24674698795180722</v>
      </c>
      <c r="AB323" s="31">
        <v>0.24674698795180722</v>
      </c>
      <c r="AC323" s="30">
        <v>2815</v>
      </c>
      <c r="AD323" s="30">
        <v>66</v>
      </c>
      <c r="AE323" s="30">
        <v>2749</v>
      </c>
      <c r="AF323" s="31">
        <v>2.3445825932504442E-2</v>
      </c>
      <c r="AG323" s="30">
        <v>7816</v>
      </c>
      <c r="AH323" s="30">
        <v>15622</v>
      </c>
      <c r="AI323" s="30">
        <v>0</v>
      </c>
      <c r="AJ323" s="31">
        <v>1.9987205731832138</v>
      </c>
      <c r="AK323" s="30">
        <v>14765</v>
      </c>
      <c r="AL323" s="30">
        <v>16941</v>
      </c>
      <c r="AM323" s="30">
        <v>5630</v>
      </c>
      <c r="AN323" s="47">
        <v>0.5</v>
      </c>
      <c r="AO323" s="9" t="s">
        <v>407</v>
      </c>
      <c r="AP323" s="48" t="s">
        <v>411</v>
      </c>
      <c r="AQ323" s="9" t="s">
        <v>407</v>
      </c>
      <c r="AR323" s="9" t="s">
        <v>412</v>
      </c>
    </row>
    <row r="324" spans="1:44" ht="12.75" customHeight="1" x14ac:dyDescent="0.15">
      <c r="A324" s="9" t="s">
        <v>99</v>
      </c>
      <c r="B324" s="9" t="s">
        <v>111</v>
      </c>
      <c r="C324" s="31">
        <v>0.5</v>
      </c>
      <c r="D324" s="45">
        <v>8</v>
      </c>
      <c r="E324" s="46">
        <v>2019</v>
      </c>
      <c r="F324" s="46">
        <v>2015</v>
      </c>
      <c r="G324" s="46">
        <v>2022</v>
      </c>
      <c r="H324" s="9" t="s">
        <v>413</v>
      </c>
      <c r="I324" s="9" t="s">
        <v>414</v>
      </c>
      <c r="J324" s="9" t="s">
        <v>67</v>
      </c>
      <c r="K324" s="49" t="s">
        <v>111</v>
      </c>
      <c r="L324" s="30">
        <v>317</v>
      </c>
      <c r="M324" s="30">
        <v>8</v>
      </c>
      <c r="N324" s="30">
        <v>8</v>
      </c>
      <c r="O324" s="30">
        <v>0</v>
      </c>
      <c r="P324" s="30">
        <v>309</v>
      </c>
      <c r="Q324" s="31">
        <v>2.5236593059936908E-2</v>
      </c>
      <c r="R324" s="46">
        <v>159</v>
      </c>
      <c r="S324" s="46">
        <v>0</v>
      </c>
      <c r="T324" s="30">
        <v>174</v>
      </c>
      <c r="U324" s="30">
        <v>66</v>
      </c>
      <c r="V324" s="30">
        <v>66</v>
      </c>
      <c r="W324" s="30">
        <v>0</v>
      </c>
      <c r="X324" s="30">
        <v>108</v>
      </c>
      <c r="Y324" s="30">
        <v>66</v>
      </c>
      <c r="Z324" s="30">
        <v>108</v>
      </c>
      <c r="AA324" s="31">
        <v>0.37931034482758619</v>
      </c>
      <c r="AB324" s="31">
        <v>0.37931034482758619</v>
      </c>
      <c r="AC324" s="30">
        <v>175</v>
      </c>
      <c r="AD324" s="30">
        <v>209</v>
      </c>
      <c r="AE324" s="30">
        <v>0</v>
      </c>
      <c r="AF324" s="31">
        <v>1.1942857142857144</v>
      </c>
      <c r="AG324" s="30">
        <v>502</v>
      </c>
      <c r="AH324" s="30">
        <v>681</v>
      </c>
      <c r="AI324" s="30">
        <v>0</v>
      </c>
      <c r="AJ324" s="31">
        <v>1.3565737051792828</v>
      </c>
      <c r="AK324" s="30">
        <v>1168</v>
      </c>
      <c r="AL324" s="30">
        <v>964</v>
      </c>
      <c r="AM324" s="30">
        <v>417</v>
      </c>
      <c r="AN324" s="47">
        <v>0.5</v>
      </c>
      <c r="AO324" s="9" t="s">
        <v>407</v>
      </c>
      <c r="AP324" s="48" t="s">
        <v>411</v>
      </c>
      <c r="AQ324" s="9" t="s">
        <v>407</v>
      </c>
      <c r="AR324" s="9" t="s">
        <v>412</v>
      </c>
    </row>
    <row r="325" spans="1:44" ht="12.75" customHeight="1" x14ac:dyDescent="0.15">
      <c r="A325" s="9" t="s">
        <v>416</v>
      </c>
      <c r="B325" s="9" t="s">
        <v>440</v>
      </c>
      <c r="C325" s="31">
        <v>0.75</v>
      </c>
      <c r="D325" s="45">
        <v>8</v>
      </c>
      <c r="E325" s="46">
        <v>2017</v>
      </c>
      <c r="F325" s="46">
        <v>2013</v>
      </c>
      <c r="G325" s="46">
        <v>2020</v>
      </c>
      <c r="H325" s="9" t="s">
        <v>512</v>
      </c>
      <c r="I325" s="9" t="s">
        <v>513</v>
      </c>
      <c r="J325" s="9" t="s">
        <v>417</v>
      </c>
      <c r="K325" s="49" t="s">
        <v>440</v>
      </c>
      <c r="L325" s="30">
        <v>1549</v>
      </c>
      <c r="M325" s="30">
        <v>310</v>
      </c>
      <c r="N325" s="30">
        <v>287</v>
      </c>
      <c r="O325" s="30">
        <v>23</v>
      </c>
      <c r="P325" s="30">
        <v>1239</v>
      </c>
      <c r="Q325" s="31">
        <v>0.2001291155584248</v>
      </c>
      <c r="R325" s="46">
        <v>775</v>
      </c>
      <c r="S325" s="46">
        <v>0</v>
      </c>
      <c r="T325" s="30">
        <v>1178</v>
      </c>
      <c r="U325" s="30">
        <v>174</v>
      </c>
      <c r="V325" s="30">
        <v>172</v>
      </c>
      <c r="W325" s="30">
        <v>2</v>
      </c>
      <c r="X325" s="30">
        <v>1004</v>
      </c>
      <c r="Y325" s="30">
        <v>174</v>
      </c>
      <c r="Z325" s="30">
        <v>1004</v>
      </c>
      <c r="AA325" s="31">
        <v>0.14770797962648557</v>
      </c>
      <c r="AB325" s="31">
        <v>0.14770797962648557</v>
      </c>
      <c r="AC325" s="30">
        <v>1090</v>
      </c>
      <c r="AD325" s="30">
        <v>176</v>
      </c>
      <c r="AE325" s="30">
        <v>914</v>
      </c>
      <c r="AF325" s="31">
        <v>0.16146788990825689</v>
      </c>
      <c r="AG325" s="30">
        <v>2393</v>
      </c>
      <c r="AH325" s="30">
        <v>833</v>
      </c>
      <c r="AI325" s="30">
        <v>1560</v>
      </c>
      <c r="AJ325" s="31">
        <v>0.34809862097785205</v>
      </c>
      <c r="AK325" s="30">
        <v>6210</v>
      </c>
      <c r="AL325" s="30">
        <v>1493</v>
      </c>
      <c r="AM325" s="30">
        <v>4717</v>
      </c>
      <c r="AN325" s="47">
        <v>0.5</v>
      </c>
      <c r="AO325" s="9" t="s">
        <v>407</v>
      </c>
      <c r="AP325" s="48" t="s">
        <v>411</v>
      </c>
      <c r="AQ325" s="9" t="s">
        <v>407</v>
      </c>
      <c r="AR325" s="9" t="s">
        <v>407</v>
      </c>
    </row>
    <row r="326" spans="1:44" ht="12.75" customHeight="1" x14ac:dyDescent="0.15">
      <c r="A326" s="9" t="s">
        <v>502</v>
      </c>
      <c r="B326" s="9" t="s">
        <v>613</v>
      </c>
      <c r="C326" s="31">
        <v>0.625</v>
      </c>
      <c r="D326" s="45">
        <v>8</v>
      </c>
      <c r="E326" s="46">
        <v>2018</v>
      </c>
      <c r="F326" s="46">
        <v>2014</v>
      </c>
      <c r="G326" s="46" t="s">
        <v>403</v>
      </c>
      <c r="H326" s="9" t="s">
        <v>404</v>
      </c>
      <c r="I326" s="9" t="s">
        <v>405</v>
      </c>
      <c r="J326" s="9" t="s">
        <v>144</v>
      </c>
      <c r="K326" s="49" t="s">
        <v>613</v>
      </c>
      <c r="L326" s="30">
        <v>87</v>
      </c>
      <c r="M326" s="30">
        <v>0</v>
      </c>
      <c r="N326" s="30">
        <v>0</v>
      </c>
      <c r="O326" s="30">
        <v>0</v>
      </c>
      <c r="P326" s="30">
        <v>87</v>
      </c>
      <c r="Q326" s="31">
        <v>0</v>
      </c>
      <c r="R326" s="46">
        <v>44</v>
      </c>
      <c r="S326" s="46">
        <v>0</v>
      </c>
      <c r="T326" s="30">
        <v>59</v>
      </c>
      <c r="U326" s="30">
        <v>0</v>
      </c>
      <c r="V326" s="30">
        <v>0</v>
      </c>
      <c r="W326" s="30">
        <v>0</v>
      </c>
      <c r="X326" s="30">
        <v>59</v>
      </c>
      <c r="Y326" s="30">
        <v>0</v>
      </c>
      <c r="Z326" s="30">
        <v>59</v>
      </c>
      <c r="AA326" s="31">
        <v>0</v>
      </c>
      <c r="AB326" s="31">
        <v>0</v>
      </c>
      <c r="AC326" s="30">
        <v>70</v>
      </c>
      <c r="AD326" s="30">
        <v>13</v>
      </c>
      <c r="AE326" s="30">
        <v>57</v>
      </c>
      <c r="AF326" s="31">
        <v>0.18571428571428572</v>
      </c>
      <c r="AG326" s="30">
        <v>155</v>
      </c>
      <c r="AH326" s="30">
        <v>10</v>
      </c>
      <c r="AI326" s="30">
        <v>145</v>
      </c>
      <c r="AJ326" s="31">
        <v>6.4516129032258063E-2</v>
      </c>
      <c r="AK326" s="30">
        <v>371</v>
      </c>
      <c r="AL326" s="30">
        <v>23</v>
      </c>
      <c r="AM326" s="30">
        <v>348</v>
      </c>
      <c r="AN326" s="47">
        <v>0.5</v>
      </c>
      <c r="AO326" s="9" t="s">
        <v>407</v>
      </c>
      <c r="AP326" s="48" t="s">
        <v>408</v>
      </c>
      <c r="AQ326" s="9" t="s">
        <v>407</v>
      </c>
      <c r="AR326" s="9" t="s">
        <v>407</v>
      </c>
    </row>
    <row r="327" spans="1:44" ht="12.75" customHeight="1" x14ac:dyDescent="0.15">
      <c r="A327" s="9" t="s">
        <v>352</v>
      </c>
      <c r="B327" s="9" t="s">
        <v>383</v>
      </c>
      <c r="C327" s="31">
        <v>0.625</v>
      </c>
      <c r="D327" s="45">
        <v>8</v>
      </c>
      <c r="E327" s="46">
        <v>2018</v>
      </c>
      <c r="F327" s="46">
        <v>2014</v>
      </c>
      <c r="G327" s="46" t="s">
        <v>403</v>
      </c>
      <c r="H327" s="9" t="s">
        <v>404</v>
      </c>
      <c r="I327" s="9" t="s">
        <v>405</v>
      </c>
      <c r="J327" s="9" t="s">
        <v>144</v>
      </c>
      <c r="K327" s="49" t="s">
        <v>383</v>
      </c>
      <c r="L327" s="30">
        <v>2592</v>
      </c>
      <c r="M327" s="30">
        <v>50</v>
      </c>
      <c r="N327" s="30">
        <v>50</v>
      </c>
      <c r="O327" s="30">
        <v>0</v>
      </c>
      <c r="P327" s="30">
        <v>2542</v>
      </c>
      <c r="Q327" s="31">
        <v>1.9290123456790122E-2</v>
      </c>
      <c r="R327" s="46">
        <v>1296</v>
      </c>
      <c r="S327" s="46">
        <v>0</v>
      </c>
      <c r="T327" s="30">
        <v>1745</v>
      </c>
      <c r="U327" s="30">
        <v>24</v>
      </c>
      <c r="V327" s="30">
        <v>24</v>
      </c>
      <c r="W327" s="30">
        <v>0</v>
      </c>
      <c r="X327" s="30">
        <v>1721</v>
      </c>
      <c r="Y327" s="30">
        <v>24</v>
      </c>
      <c r="Z327" s="30">
        <v>1721</v>
      </c>
      <c r="AA327" s="31">
        <v>1.3753581661891117E-2</v>
      </c>
      <c r="AB327" s="31">
        <v>1.3753581661891117E-2</v>
      </c>
      <c r="AC327" s="30">
        <v>1977</v>
      </c>
      <c r="AD327" s="30">
        <v>1434</v>
      </c>
      <c r="AE327" s="30">
        <v>543</v>
      </c>
      <c r="AF327" s="31">
        <v>0.72534142640364185</v>
      </c>
      <c r="AG327" s="30">
        <v>4547</v>
      </c>
      <c r="AH327" s="30">
        <v>3173</v>
      </c>
      <c r="AI327" s="30">
        <v>1374</v>
      </c>
      <c r="AJ327" s="31">
        <v>0.69782274026830882</v>
      </c>
      <c r="AK327" s="30">
        <v>10861</v>
      </c>
      <c r="AL327" s="30">
        <v>4681</v>
      </c>
      <c r="AM327" s="30">
        <v>6180</v>
      </c>
      <c r="AN327" s="47">
        <v>0.5</v>
      </c>
      <c r="AO327" s="9" t="s">
        <v>407</v>
      </c>
      <c r="AP327" s="48" t="s">
        <v>411</v>
      </c>
      <c r="AQ327" s="9" t="s">
        <v>407</v>
      </c>
      <c r="AR327" s="9" t="s">
        <v>412</v>
      </c>
    </row>
    <row r="328" spans="1:44" ht="12.75" customHeight="1" x14ac:dyDescent="0.15">
      <c r="A328" s="9" t="s">
        <v>273</v>
      </c>
      <c r="B328" s="9" t="s">
        <v>273</v>
      </c>
      <c r="C328" s="31">
        <v>0.625</v>
      </c>
      <c r="D328" s="45">
        <v>8</v>
      </c>
      <c r="E328" s="46">
        <v>2018</v>
      </c>
      <c r="F328" s="46">
        <v>2014</v>
      </c>
      <c r="G328" s="46" t="s">
        <v>403</v>
      </c>
      <c r="H328" s="9" t="s">
        <v>404</v>
      </c>
      <c r="I328" s="9" t="s">
        <v>405</v>
      </c>
      <c r="J328" s="9" t="s">
        <v>144</v>
      </c>
      <c r="K328" s="49" t="s">
        <v>273</v>
      </c>
      <c r="L328" s="30">
        <v>83</v>
      </c>
      <c r="M328" s="30">
        <v>7</v>
      </c>
      <c r="N328" s="30">
        <v>7</v>
      </c>
      <c r="O328" s="30">
        <v>0</v>
      </c>
      <c r="P328" s="30">
        <v>76</v>
      </c>
      <c r="Q328" s="31">
        <v>8.4337349397590355E-2</v>
      </c>
      <c r="R328" s="46">
        <v>42</v>
      </c>
      <c r="S328" s="46">
        <v>0</v>
      </c>
      <c r="T328" s="30">
        <v>59</v>
      </c>
      <c r="U328" s="30">
        <v>3</v>
      </c>
      <c r="V328" s="30">
        <v>3</v>
      </c>
      <c r="W328" s="30">
        <v>0</v>
      </c>
      <c r="X328" s="30">
        <v>56</v>
      </c>
      <c r="Y328" s="30">
        <v>3</v>
      </c>
      <c r="Z328" s="30">
        <v>56</v>
      </c>
      <c r="AA328" s="31">
        <v>5.0847457627118647E-2</v>
      </c>
      <c r="AB328" s="31">
        <v>5.0847457627118647E-2</v>
      </c>
      <c r="AC328" s="30">
        <v>66</v>
      </c>
      <c r="AD328" s="30">
        <v>91</v>
      </c>
      <c r="AE328" s="30">
        <v>0</v>
      </c>
      <c r="AF328" s="31">
        <v>1.3787878787878789</v>
      </c>
      <c r="AG328" s="30">
        <v>155</v>
      </c>
      <c r="AH328" s="30">
        <v>419</v>
      </c>
      <c r="AI328" s="30">
        <v>0</v>
      </c>
      <c r="AJ328" s="31">
        <v>2.7032258064516128</v>
      </c>
      <c r="AK328" s="30">
        <v>363</v>
      </c>
      <c r="AL328" s="30">
        <v>520</v>
      </c>
      <c r="AM328" s="30">
        <v>132</v>
      </c>
      <c r="AN328" s="47">
        <v>0.5</v>
      </c>
      <c r="AO328" s="9" t="s">
        <v>407</v>
      </c>
      <c r="AP328" s="48" t="s">
        <v>411</v>
      </c>
      <c r="AQ328" s="9" t="s">
        <v>407</v>
      </c>
      <c r="AR328" s="9" t="s">
        <v>412</v>
      </c>
    </row>
    <row r="329" spans="1:44" ht="12.75" customHeight="1" x14ac:dyDescent="0.15">
      <c r="A329" s="9" t="s">
        <v>273</v>
      </c>
      <c r="B329" s="9" t="s">
        <v>295</v>
      </c>
      <c r="C329" s="31">
        <v>0.625</v>
      </c>
      <c r="D329" s="45">
        <v>8</v>
      </c>
      <c r="E329" s="46">
        <v>2018</v>
      </c>
      <c r="F329" s="46">
        <v>2014</v>
      </c>
      <c r="G329" s="46" t="s">
        <v>403</v>
      </c>
      <c r="H329" s="9" t="s">
        <v>404</v>
      </c>
      <c r="I329" s="9" t="s">
        <v>405</v>
      </c>
      <c r="J329" s="9" t="s">
        <v>144</v>
      </c>
      <c r="K329" s="49" t="s">
        <v>295</v>
      </c>
      <c r="L329" s="30">
        <v>1240</v>
      </c>
      <c r="M329" s="30">
        <v>81</v>
      </c>
      <c r="N329" s="30">
        <v>81</v>
      </c>
      <c r="O329" s="30">
        <v>0</v>
      </c>
      <c r="P329" s="30">
        <v>1159</v>
      </c>
      <c r="Q329" s="31">
        <v>6.5322580645161291E-2</v>
      </c>
      <c r="R329" s="46">
        <v>620</v>
      </c>
      <c r="S329" s="46">
        <v>0</v>
      </c>
      <c r="T329" s="30">
        <v>879</v>
      </c>
      <c r="U329" s="30">
        <v>151</v>
      </c>
      <c r="V329" s="30">
        <v>151</v>
      </c>
      <c r="W329" s="30">
        <v>0</v>
      </c>
      <c r="X329" s="30">
        <v>728</v>
      </c>
      <c r="Y329" s="30">
        <v>151</v>
      </c>
      <c r="Z329" s="30">
        <v>728</v>
      </c>
      <c r="AA329" s="31">
        <v>0.17178612059158135</v>
      </c>
      <c r="AB329" s="31">
        <v>0.17178612059158135</v>
      </c>
      <c r="AC329" s="30">
        <v>979</v>
      </c>
      <c r="AD329" s="30">
        <v>180</v>
      </c>
      <c r="AE329" s="30">
        <v>799</v>
      </c>
      <c r="AF329" s="31">
        <v>0.18386108273748722</v>
      </c>
      <c r="AG329" s="30">
        <v>2174</v>
      </c>
      <c r="AH329" s="30">
        <v>3880</v>
      </c>
      <c r="AI329" s="30">
        <v>0</v>
      </c>
      <c r="AJ329" s="31">
        <v>1.7847286108555658</v>
      </c>
      <c r="AK329" s="30">
        <v>5272</v>
      </c>
      <c r="AL329" s="30">
        <v>4292</v>
      </c>
      <c r="AM329" s="30">
        <v>2686</v>
      </c>
      <c r="AN329" s="47">
        <v>0.5</v>
      </c>
      <c r="AO329" s="9" t="s">
        <v>407</v>
      </c>
      <c r="AP329" s="48" t="s">
        <v>411</v>
      </c>
      <c r="AQ329" s="9" t="s">
        <v>407</v>
      </c>
      <c r="AR329" s="9" t="s">
        <v>412</v>
      </c>
    </row>
    <row r="330" spans="1:44" ht="12.75" customHeight="1" x14ac:dyDescent="0.15">
      <c r="A330" s="9" t="s">
        <v>127</v>
      </c>
      <c r="B330" s="9" t="s">
        <v>1282</v>
      </c>
      <c r="C330" s="31">
        <v>0.375</v>
      </c>
      <c r="D330" s="45">
        <v>8</v>
      </c>
      <c r="E330" s="46">
        <v>2020</v>
      </c>
      <c r="F330" s="46">
        <v>2016</v>
      </c>
      <c r="G330" s="46" t="s">
        <v>444</v>
      </c>
      <c r="H330" s="9" t="s">
        <v>445</v>
      </c>
      <c r="I330" s="9" t="s">
        <v>446</v>
      </c>
      <c r="J330" s="9" t="s">
        <v>128</v>
      </c>
      <c r="K330" s="49" t="s">
        <v>1282</v>
      </c>
      <c r="L330" s="30">
        <v>111</v>
      </c>
      <c r="M330" s="30">
        <v>0</v>
      </c>
      <c r="N330" s="30">
        <v>0</v>
      </c>
      <c r="O330" s="30">
        <v>0</v>
      </c>
      <c r="P330" s="30">
        <v>111</v>
      </c>
      <c r="Q330" s="31">
        <v>0</v>
      </c>
      <c r="R330" s="46">
        <v>42</v>
      </c>
      <c r="S330" s="46">
        <v>0</v>
      </c>
      <c r="T330" s="30">
        <v>86</v>
      </c>
      <c r="U330" s="30">
        <v>1</v>
      </c>
      <c r="V330" s="30">
        <v>0</v>
      </c>
      <c r="W330" s="30">
        <v>1</v>
      </c>
      <c r="X330" s="30">
        <v>85</v>
      </c>
      <c r="Y330" s="30">
        <v>1</v>
      </c>
      <c r="Z330" s="30">
        <v>85</v>
      </c>
      <c r="AA330" s="31">
        <v>1.1627906976744186E-2</v>
      </c>
      <c r="AB330" s="31">
        <v>1.1627906976744186E-2</v>
      </c>
      <c r="AC330" s="30">
        <v>105</v>
      </c>
      <c r="AD330" s="30">
        <v>1</v>
      </c>
      <c r="AE330" s="30">
        <v>104</v>
      </c>
      <c r="AF330" s="31">
        <v>9.5238095238095247E-3</v>
      </c>
      <c r="AG330" s="30">
        <v>367</v>
      </c>
      <c r="AH330" s="30">
        <v>0</v>
      </c>
      <c r="AI330" s="30">
        <v>367</v>
      </c>
      <c r="AJ330" s="31">
        <v>0</v>
      </c>
      <c r="AK330" s="30">
        <v>669</v>
      </c>
      <c r="AL330" s="30">
        <v>2</v>
      </c>
      <c r="AM330" s="30">
        <v>667</v>
      </c>
      <c r="AN330" s="47">
        <v>0.375</v>
      </c>
      <c r="AO330" s="9" t="s">
        <v>407</v>
      </c>
      <c r="AP330" s="48" t="s">
        <v>411</v>
      </c>
      <c r="AQ330" s="9" t="s">
        <v>407</v>
      </c>
      <c r="AR330" s="9" t="s">
        <v>407</v>
      </c>
    </row>
    <row r="331" spans="1:44" ht="12.75" customHeight="1" x14ac:dyDescent="0.15">
      <c r="A331" s="9" t="s">
        <v>99</v>
      </c>
      <c r="B331" s="9" t="s">
        <v>112</v>
      </c>
      <c r="C331" s="31">
        <v>0.5</v>
      </c>
      <c r="D331" s="45">
        <v>8</v>
      </c>
      <c r="E331" s="46">
        <v>2019</v>
      </c>
      <c r="F331" s="46">
        <v>2015</v>
      </c>
      <c r="G331" s="46">
        <v>2022</v>
      </c>
      <c r="H331" s="9" t="s">
        <v>413</v>
      </c>
      <c r="I331" s="9" t="s">
        <v>414</v>
      </c>
      <c r="J331" s="9" t="s">
        <v>67</v>
      </c>
      <c r="K331" s="49" t="s">
        <v>112</v>
      </c>
      <c r="L331" s="30">
        <v>84</v>
      </c>
      <c r="M331" s="30">
        <v>0</v>
      </c>
      <c r="N331" s="30">
        <v>0</v>
      </c>
      <c r="O331" s="30">
        <v>0</v>
      </c>
      <c r="P331" s="30">
        <v>84</v>
      </c>
      <c r="Q331" s="31">
        <v>0</v>
      </c>
      <c r="R331" s="46">
        <v>42</v>
      </c>
      <c r="S331" s="46">
        <v>0</v>
      </c>
      <c r="T331" s="30">
        <v>47</v>
      </c>
      <c r="U331" s="30">
        <v>0</v>
      </c>
      <c r="V331" s="30">
        <v>0</v>
      </c>
      <c r="W331" s="30">
        <v>0</v>
      </c>
      <c r="X331" s="30">
        <v>47</v>
      </c>
      <c r="Y331" s="30">
        <v>0</v>
      </c>
      <c r="Z331" s="30">
        <v>47</v>
      </c>
      <c r="AA331" s="31">
        <v>0</v>
      </c>
      <c r="AB331" s="31">
        <v>0</v>
      </c>
      <c r="AC331" s="30">
        <v>54</v>
      </c>
      <c r="AD331" s="30">
        <v>27</v>
      </c>
      <c r="AE331" s="30">
        <v>27</v>
      </c>
      <c r="AF331" s="31">
        <v>0.5</v>
      </c>
      <c r="AG331" s="30">
        <v>42</v>
      </c>
      <c r="AH331" s="30">
        <v>226</v>
      </c>
      <c r="AI331" s="30">
        <v>0</v>
      </c>
      <c r="AJ331" s="31">
        <v>5.3809523809523814</v>
      </c>
      <c r="AK331" s="30">
        <v>227</v>
      </c>
      <c r="AL331" s="30">
        <v>253</v>
      </c>
      <c r="AM331" s="30">
        <v>158</v>
      </c>
      <c r="AN331" s="47">
        <v>0.5</v>
      </c>
      <c r="AO331" s="9" t="s">
        <v>407</v>
      </c>
      <c r="AP331" s="48" t="s">
        <v>411</v>
      </c>
      <c r="AQ331" s="9" t="s">
        <v>407</v>
      </c>
      <c r="AR331" s="9" t="s">
        <v>412</v>
      </c>
    </row>
    <row r="332" spans="1:44" ht="12.75" customHeight="1" x14ac:dyDescent="0.15">
      <c r="A332" s="9" t="s">
        <v>136</v>
      </c>
      <c r="B332" s="9" t="s">
        <v>137</v>
      </c>
      <c r="C332" s="31">
        <v>1</v>
      </c>
      <c r="D332" s="45">
        <v>5</v>
      </c>
      <c r="E332" s="46">
        <v>2017</v>
      </c>
      <c r="F332" s="46">
        <v>2014</v>
      </c>
      <c r="G332" s="46">
        <v>2018</v>
      </c>
      <c r="H332" s="9" t="s">
        <v>422</v>
      </c>
      <c r="I332" s="9" t="s">
        <v>423</v>
      </c>
      <c r="J332" s="9" t="s">
        <v>83</v>
      </c>
      <c r="K332" s="49" t="s">
        <v>137</v>
      </c>
      <c r="L332" s="30">
        <v>20</v>
      </c>
      <c r="M332" s="30">
        <v>0</v>
      </c>
      <c r="N332" s="30">
        <v>0</v>
      </c>
      <c r="O332" s="30">
        <v>0</v>
      </c>
      <c r="P332" s="30">
        <v>20</v>
      </c>
      <c r="Q332" s="31">
        <v>0</v>
      </c>
      <c r="R332" s="46">
        <v>20</v>
      </c>
      <c r="S332" s="46">
        <v>0</v>
      </c>
      <c r="T332" s="30">
        <v>10</v>
      </c>
      <c r="U332" s="30">
        <v>72</v>
      </c>
      <c r="V332" s="30">
        <v>72</v>
      </c>
      <c r="W332" s="30">
        <v>0</v>
      </c>
      <c r="X332" s="30">
        <v>0</v>
      </c>
      <c r="Y332" s="30">
        <v>72</v>
      </c>
      <c r="Z332" s="30">
        <v>0</v>
      </c>
      <c r="AA332" s="31">
        <v>7.2</v>
      </c>
      <c r="AB332" s="31">
        <v>7.2</v>
      </c>
      <c r="AC332" s="30">
        <v>14</v>
      </c>
      <c r="AD332" s="30">
        <v>35</v>
      </c>
      <c r="AE332" s="30">
        <v>0</v>
      </c>
      <c r="AF332" s="31">
        <v>2.5</v>
      </c>
      <c r="AG332" s="30">
        <v>36</v>
      </c>
      <c r="AH332" s="30">
        <v>0</v>
      </c>
      <c r="AI332" s="30">
        <v>36</v>
      </c>
      <c r="AJ332" s="31">
        <v>0</v>
      </c>
      <c r="AK332" s="30">
        <v>80</v>
      </c>
      <c r="AL332" s="30">
        <v>107</v>
      </c>
      <c r="AM332" s="30">
        <v>56</v>
      </c>
      <c r="AN332" s="47">
        <v>1</v>
      </c>
      <c r="AO332" s="9" t="s">
        <v>407</v>
      </c>
      <c r="AP332" s="48" t="s">
        <v>411</v>
      </c>
      <c r="AQ332" s="9" t="s">
        <v>407</v>
      </c>
      <c r="AR332" s="9" t="s">
        <v>407</v>
      </c>
    </row>
    <row r="333" spans="1:44" ht="12.75" customHeight="1" x14ac:dyDescent="0.15">
      <c r="A333" s="9" t="s">
        <v>88</v>
      </c>
      <c r="B333" s="9" t="s">
        <v>93</v>
      </c>
      <c r="C333" s="31">
        <v>0.625</v>
      </c>
      <c r="D333" s="45">
        <v>8</v>
      </c>
      <c r="E333" s="46">
        <v>2018</v>
      </c>
      <c r="F333" s="46">
        <v>2014</v>
      </c>
      <c r="G333" s="46">
        <v>2021</v>
      </c>
      <c r="H333" s="9" t="s">
        <v>476</v>
      </c>
      <c r="I333" s="9" t="s">
        <v>477</v>
      </c>
      <c r="J333" s="9" t="s">
        <v>89</v>
      </c>
      <c r="K333" s="49" t="s">
        <v>93</v>
      </c>
      <c r="L333" s="30">
        <v>419</v>
      </c>
      <c r="M333" s="30">
        <v>10</v>
      </c>
      <c r="N333" s="30">
        <v>0</v>
      </c>
      <c r="O333" s="30">
        <v>10</v>
      </c>
      <c r="P333" s="30">
        <v>409</v>
      </c>
      <c r="Q333" s="31">
        <v>2.386634844868735E-2</v>
      </c>
      <c r="R333" s="46">
        <v>210</v>
      </c>
      <c r="S333" s="46">
        <v>0</v>
      </c>
      <c r="T333" s="30">
        <v>284</v>
      </c>
      <c r="U333" s="30">
        <v>67</v>
      </c>
      <c r="V333" s="30">
        <v>50</v>
      </c>
      <c r="W333" s="30">
        <v>17</v>
      </c>
      <c r="X333" s="30">
        <v>217</v>
      </c>
      <c r="Y333" s="30">
        <v>67</v>
      </c>
      <c r="Z333" s="30">
        <v>217</v>
      </c>
      <c r="AA333" s="31">
        <v>0.23591549295774647</v>
      </c>
      <c r="AB333" s="31">
        <v>0.23591549295774647</v>
      </c>
      <c r="AC333" s="30">
        <v>306</v>
      </c>
      <c r="AD333" s="30">
        <v>0</v>
      </c>
      <c r="AE333" s="30">
        <v>306</v>
      </c>
      <c r="AF333" s="31">
        <v>0</v>
      </c>
      <c r="AG333" s="30">
        <v>784</v>
      </c>
      <c r="AH333" s="30">
        <v>38</v>
      </c>
      <c r="AI333" s="30">
        <v>746</v>
      </c>
      <c r="AJ333" s="31">
        <v>4.8469387755102039E-2</v>
      </c>
      <c r="AK333" s="30">
        <v>1793</v>
      </c>
      <c r="AL333" s="30">
        <v>115</v>
      </c>
      <c r="AM333" s="30">
        <v>1678</v>
      </c>
      <c r="AN333" s="47">
        <v>0.5</v>
      </c>
      <c r="AO333" s="9" t="s">
        <v>407</v>
      </c>
      <c r="AP333" s="48" t="s">
        <v>411</v>
      </c>
      <c r="AQ333" s="9" t="s">
        <v>407</v>
      </c>
      <c r="AR333" s="9" t="s">
        <v>407</v>
      </c>
    </row>
    <row r="334" spans="1:44" ht="12.75" customHeight="1" x14ac:dyDescent="0.15">
      <c r="A334" s="9" t="s">
        <v>502</v>
      </c>
      <c r="B334" s="9" t="s">
        <v>615</v>
      </c>
      <c r="C334" s="31">
        <v>0.625</v>
      </c>
      <c r="D334" s="45">
        <v>8</v>
      </c>
      <c r="E334" s="46">
        <v>2018</v>
      </c>
      <c r="F334" s="46">
        <v>2014</v>
      </c>
      <c r="G334" s="46" t="s">
        <v>403</v>
      </c>
      <c r="H334" s="9" t="s">
        <v>404</v>
      </c>
      <c r="I334" s="9" t="s">
        <v>405</v>
      </c>
      <c r="J334" s="9" t="s">
        <v>144</v>
      </c>
      <c r="K334" s="49" t="s">
        <v>615</v>
      </c>
      <c r="L334" s="30">
        <v>1688</v>
      </c>
      <c r="M334" s="30">
        <v>179</v>
      </c>
      <c r="N334" s="30">
        <v>179</v>
      </c>
      <c r="O334" s="30">
        <v>0</v>
      </c>
      <c r="P334" s="30">
        <v>1509</v>
      </c>
      <c r="Q334" s="31">
        <v>0.10604265402843602</v>
      </c>
      <c r="R334" s="46">
        <v>844</v>
      </c>
      <c r="S334" s="46">
        <v>0</v>
      </c>
      <c r="T334" s="30">
        <v>1160</v>
      </c>
      <c r="U334" s="30">
        <v>738</v>
      </c>
      <c r="V334" s="30">
        <v>648</v>
      </c>
      <c r="W334" s="30">
        <v>90</v>
      </c>
      <c r="X334" s="30">
        <v>422</v>
      </c>
      <c r="Y334" s="30">
        <v>738</v>
      </c>
      <c r="Z334" s="30">
        <v>422</v>
      </c>
      <c r="AA334" s="31">
        <v>0.63620689655172413</v>
      </c>
      <c r="AB334" s="31">
        <v>0.63620689655172413</v>
      </c>
      <c r="AC334" s="30">
        <v>1351</v>
      </c>
      <c r="AD334" s="30">
        <v>375</v>
      </c>
      <c r="AE334" s="30">
        <v>976</v>
      </c>
      <c r="AF334" s="31">
        <v>0.27757216876387864</v>
      </c>
      <c r="AG334" s="30">
        <v>3102</v>
      </c>
      <c r="AH334" s="30">
        <v>408</v>
      </c>
      <c r="AI334" s="30">
        <v>2694</v>
      </c>
      <c r="AJ334" s="31">
        <v>0.13152804642166344</v>
      </c>
      <c r="AK334" s="30">
        <v>7301</v>
      </c>
      <c r="AL334" s="30">
        <v>1700</v>
      </c>
      <c r="AM334" s="30">
        <v>5601</v>
      </c>
      <c r="AN334" s="47">
        <v>0.5</v>
      </c>
      <c r="AO334" s="9" t="s">
        <v>407</v>
      </c>
      <c r="AP334" s="48" t="s">
        <v>411</v>
      </c>
      <c r="AQ334" s="9" t="s">
        <v>407</v>
      </c>
      <c r="AR334" s="9" t="s">
        <v>407</v>
      </c>
    </row>
    <row r="335" spans="1:44" ht="12.75" customHeight="1" x14ac:dyDescent="0.15">
      <c r="A335" s="9" t="s">
        <v>257</v>
      </c>
      <c r="B335" s="9" t="s">
        <v>261</v>
      </c>
      <c r="C335" s="31">
        <v>0.375</v>
      </c>
      <c r="D335" s="45">
        <v>8</v>
      </c>
      <c r="E335" s="46">
        <v>2020</v>
      </c>
      <c r="F335" s="46">
        <v>2016</v>
      </c>
      <c r="G335" s="46" t="s">
        <v>444</v>
      </c>
      <c r="H335" s="9" t="s">
        <v>445</v>
      </c>
      <c r="I335" s="9" t="s">
        <v>446</v>
      </c>
      <c r="J335" s="9" t="s">
        <v>128</v>
      </c>
      <c r="K335" s="49" t="s">
        <v>261</v>
      </c>
      <c r="L335" s="30">
        <v>28</v>
      </c>
      <c r="M335" s="30">
        <v>0</v>
      </c>
      <c r="N335" s="30">
        <v>0</v>
      </c>
      <c r="O335" s="30">
        <v>0</v>
      </c>
      <c r="P335" s="30">
        <v>28</v>
      </c>
      <c r="Q335" s="31">
        <v>0</v>
      </c>
      <c r="R335" s="46">
        <v>11</v>
      </c>
      <c r="S335" s="46">
        <v>0</v>
      </c>
      <c r="T335" s="30">
        <v>18</v>
      </c>
      <c r="U335" s="30">
        <v>0</v>
      </c>
      <c r="V335" s="30">
        <v>0</v>
      </c>
      <c r="W335" s="30">
        <v>0</v>
      </c>
      <c r="X335" s="30">
        <v>18</v>
      </c>
      <c r="Y335" s="30">
        <v>0</v>
      </c>
      <c r="Z335" s="30">
        <v>18</v>
      </c>
      <c r="AA335" s="31">
        <v>0</v>
      </c>
      <c r="AB335" s="31">
        <v>0</v>
      </c>
      <c r="AC335" s="30">
        <v>21</v>
      </c>
      <c r="AD335" s="30">
        <v>0</v>
      </c>
      <c r="AE335" s="30">
        <v>21</v>
      </c>
      <c r="AF335" s="31">
        <v>0</v>
      </c>
      <c r="AG335" s="30">
        <v>48</v>
      </c>
      <c r="AH335" s="30">
        <v>5</v>
      </c>
      <c r="AI335" s="30">
        <v>43</v>
      </c>
      <c r="AJ335" s="31">
        <v>0.10416666666666667</v>
      </c>
      <c r="AK335" s="30">
        <v>115</v>
      </c>
      <c r="AL335" s="30">
        <v>5</v>
      </c>
      <c r="AM335" s="30">
        <v>110</v>
      </c>
      <c r="AN335" s="47">
        <v>0.375</v>
      </c>
      <c r="AO335" s="9" t="s">
        <v>407</v>
      </c>
      <c r="AP335" s="48" t="s">
        <v>408</v>
      </c>
      <c r="AQ335" s="9" t="s">
        <v>407</v>
      </c>
      <c r="AR335" s="9" t="s">
        <v>407</v>
      </c>
    </row>
    <row r="336" spans="1:44" ht="12.75" customHeight="1" x14ac:dyDescent="0.15">
      <c r="A336" s="9" t="s">
        <v>449</v>
      </c>
      <c r="B336" s="9" t="s">
        <v>495</v>
      </c>
      <c r="C336" s="31">
        <v>0.5</v>
      </c>
      <c r="D336" s="45">
        <v>8</v>
      </c>
      <c r="E336" s="46">
        <v>2019</v>
      </c>
      <c r="F336" s="46">
        <v>2015</v>
      </c>
      <c r="G336" s="46">
        <v>2022</v>
      </c>
      <c r="H336" s="9" t="s">
        <v>413</v>
      </c>
      <c r="I336" s="9" t="s">
        <v>414</v>
      </c>
      <c r="J336" s="9" t="s">
        <v>67</v>
      </c>
      <c r="K336" s="49" t="s">
        <v>495</v>
      </c>
      <c r="L336" s="30">
        <v>121</v>
      </c>
      <c r="M336" s="30">
        <v>0</v>
      </c>
      <c r="N336" s="30">
        <v>0</v>
      </c>
      <c r="O336" s="30">
        <v>0</v>
      </c>
      <c r="P336" s="30">
        <v>121</v>
      </c>
      <c r="Q336" s="31">
        <v>0</v>
      </c>
      <c r="R336" s="46">
        <v>61</v>
      </c>
      <c r="S336" s="46">
        <v>0</v>
      </c>
      <c r="T336" s="30">
        <v>68</v>
      </c>
      <c r="U336" s="30">
        <v>0</v>
      </c>
      <c r="V336" s="30">
        <v>0</v>
      </c>
      <c r="W336" s="30">
        <v>0</v>
      </c>
      <c r="X336" s="30">
        <v>68</v>
      </c>
      <c r="Y336" s="30">
        <v>0</v>
      </c>
      <c r="Z336" s="30">
        <v>68</v>
      </c>
      <c r="AA336" s="31">
        <v>0</v>
      </c>
      <c r="AB336" s="31">
        <v>0</v>
      </c>
      <c r="AC336" s="30">
        <v>70</v>
      </c>
      <c r="AD336" s="30">
        <v>6</v>
      </c>
      <c r="AE336" s="30">
        <v>64</v>
      </c>
      <c r="AF336" s="31">
        <v>8.5714285714285715E-2</v>
      </c>
      <c r="AG336" s="30">
        <v>154</v>
      </c>
      <c r="AH336" s="30">
        <v>50</v>
      </c>
      <c r="AI336" s="30">
        <v>104</v>
      </c>
      <c r="AJ336" s="31">
        <v>0.32467532467532467</v>
      </c>
      <c r="AK336" s="30">
        <v>413</v>
      </c>
      <c r="AL336" s="30">
        <v>56</v>
      </c>
      <c r="AM336" s="30">
        <v>357</v>
      </c>
      <c r="AN336" s="47">
        <v>0.5</v>
      </c>
      <c r="AO336" s="9" t="s">
        <v>407</v>
      </c>
      <c r="AP336" s="48" t="s">
        <v>411</v>
      </c>
      <c r="AQ336" s="9" t="s">
        <v>407</v>
      </c>
      <c r="AR336" s="9" t="s">
        <v>407</v>
      </c>
    </row>
    <row r="337" spans="1:44" ht="12.75" customHeight="1" x14ac:dyDescent="0.15">
      <c r="A337" s="9" t="s">
        <v>316</v>
      </c>
      <c r="B337" s="9" t="s">
        <v>333</v>
      </c>
      <c r="C337" s="31">
        <v>0.625</v>
      </c>
      <c r="D337" s="45">
        <v>8</v>
      </c>
      <c r="E337" s="46">
        <v>2018</v>
      </c>
      <c r="F337" s="46">
        <v>2014</v>
      </c>
      <c r="G337" s="46" t="s">
        <v>403</v>
      </c>
      <c r="H337" s="9" t="s">
        <v>404</v>
      </c>
      <c r="I337" s="9" t="s">
        <v>405</v>
      </c>
      <c r="J337" s="9" t="s">
        <v>144</v>
      </c>
      <c r="K337" s="49" t="s">
        <v>333</v>
      </c>
      <c r="L337" s="30">
        <v>98</v>
      </c>
      <c r="M337" s="30">
        <v>38</v>
      </c>
      <c r="N337" s="30">
        <v>38</v>
      </c>
      <c r="O337" s="30">
        <v>0</v>
      </c>
      <c r="P337" s="30">
        <v>60</v>
      </c>
      <c r="Q337" s="31">
        <v>0.38775510204081631</v>
      </c>
      <c r="R337" s="46">
        <v>49</v>
      </c>
      <c r="S337" s="46">
        <v>0</v>
      </c>
      <c r="T337" s="30">
        <v>67</v>
      </c>
      <c r="U337" s="30">
        <v>36</v>
      </c>
      <c r="V337" s="30">
        <v>36</v>
      </c>
      <c r="W337" s="30">
        <v>0</v>
      </c>
      <c r="X337" s="30">
        <v>31</v>
      </c>
      <c r="Y337" s="30">
        <v>36</v>
      </c>
      <c r="Z337" s="30">
        <v>31</v>
      </c>
      <c r="AA337" s="31">
        <v>0.53731343283582089</v>
      </c>
      <c r="AB337" s="31">
        <v>0.53731343283582089</v>
      </c>
      <c r="AC337" s="30">
        <v>76</v>
      </c>
      <c r="AD337" s="30">
        <v>0</v>
      </c>
      <c r="AE337" s="30">
        <v>76</v>
      </c>
      <c r="AF337" s="31">
        <v>0</v>
      </c>
      <c r="AG337" s="30">
        <v>172</v>
      </c>
      <c r="AH337" s="30">
        <v>395</v>
      </c>
      <c r="AI337" s="30">
        <v>0</v>
      </c>
      <c r="AJ337" s="31">
        <v>2.2965116279069768</v>
      </c>
      <c r="AK337" s="30">
        <v>413</v>
      </c>
      <c r="AL337" s="30">
        <v>469</v>
      </c>
      <c r="AM337" s="30">
        <v>167</v>
      </c>
      <c r="AN337" s="47">
        <v>0.5</v>
      </c>
      <c r="AO337" s="9" t="s">
        <v>407</v>
      </c>
      <c r="AP337" s="48" t="s">
        <v>411</v>
      </c>
      <c r="AQ337" s="9" t="s">
        <v>407</v>
      </c>
      <c r="AR337" s="9" t="s">
        <v>412</v>
      </c>
    </row>
    <row r="338" spans="1:44" ht="12.75" customHeight="1" x14ac:dyDescent="0.15">
      <c r="A338" s="9" t="s">
        <v>316</v>
      </c>
      <c r="B338" s="9" t="s">
        <v>334</v>
      </c>
      <c r="C338" s="31">
        <v>0.625</v>
      </c>
      <c r="D338" s="45">
        <v>8</v>
      </c>
      <c r="E338" s="46">
        <v>2018</v>
      </c>
      <c r="F338" s="46">
        <v>2014</v>
      </c>
      <c r="G338" s="46" t="s">
        <v>403</v>
      </c>
      <c r="H338" s="9" t="s">
        <v>404</v>
      </c>
      <c r="I338" s="9" t="s">
        <v>405</v>
      </c>
      <c r="J338" s="9" t="s">
        <v>144</v>
      </c>
      <c r="K338" s="49" t="s">
        <v>334</v>
      </c>
      <c r="L338" s="30">
        <v>63</v>
      </c>
      <c r="M338" s="30">
        <v>0</v>
      </c>
      <c r="N338" s="30">
        <v>0</v>
      </c>
      <c r="O338" s="30">
        <v>0</v>
      </c>
      <c r="P338" s="30">
        <v>63</v>
      </c>
      <c r="Q338" s="31">
        <v>0</v>
      </c>
      <c r="R338" s="46">
        <v>32</v>
      </c>
      <c r="S338" s="46">
        <v>0</v>
      </c>
      <c r="T338" s="30">
        <v>43</v>
      </c>
      <c r="U338" s="30">
        <v>0</v>
      </c>
      <c r="V338" s="30">
        <v>0</v>
      </c>
      <c r="W338" s="30">
        <v>0</v>
      </c>
      <c r="X338" s="30">
        <v>43</v>
      </c>
      <c r="Y338" s="30">
        <v>0</v>
      </c>
      <c r="Z338" s="30">
        <v>43</v>
      </c>
      <c r="AA338" s="31">
        <v>0</v>
      </c>
      <c r="AB338" s="31">
        <v>0</v>
      </c>
      <c r="AC338" s="30">
        <v>50</v>
      </c>
      <c r="AD338" s="30">
        <v>0</v>
      </c>
      <c r="AE338" s="30">
        <v>50</v>
      </c>
      <c r="AF338" s="31">
        <v>0</v>
      </c>
      <c r="AG338" s="30">
        <v>116</v>
      </c>
      <c r="AH338" s="30">
        <v>770</v>
      </c>
      <c r="AI338" s="30">
        <v>0</v>
      </c>
      <c r="AJ338" s="31">
        <v>6.6379310344827589</v>
      </c>
      <c r="AK338" s="30">
        <v>272</v>
      </c>
      <c r="AL338" s="30">
        <v>770</v>
      </c>
      <c r="AM338" s="30">
        <v>156</v>
      </c>
      <c r="AN338" s="47">
        <v>0.5</v>
      </c>
      <c r="AO338" s="9" t="s">
        <v>407</v>
      </c>
      <c r="AP338" s="48" t="s">
        <v>438</v>
      </c>
      <c r="AQ338" s="9" t="s">
        <v>407</v>
      </c>
      <c r="AR338" s="9" t="s">
        <v>412</v>
      </c>
    </row>
    <row r="339" spans="1:44" ht="12.75" customHeight="1" x14ac:dyDescent="0.15">
      <c r="A339" s="9" t="s">
        <v>168</v>
      </c>
      <c r="B339" s="9" t="s">
        <v>206</v>
      </c>
      <c r="C339" s="31">
        <v>0.625</v>
      </c>
      <c r="D339" s="45">
        <v>8</v>
      </c>
      <c r="E339" s="46">
        <v>2018</v>
      </c>
      <c r="F339" s="46">
        <v>2014</v>
      </c>
      <c r="G339" s="46" t="s">
        <v>403</v>
      </c>
      <c r="H339" s="9" t="s">
        <v>404</v>
      </c>
      <c r="I339" s="9" t="s">
        <v>405</v>
      </c>
      <c r="J339" s="9" t="s">
        <v>144</v>
      </c>
      <c r="K339" s="49" t="s">
        <v>206</v>
      </c>
      <c r="L339" s="30">
        <v>1395</v>
      </c>
      <c r="M339" s="30">
        <v>91</v>
      </c>
      <c r="N339" s="30">
        <v>91</v>
      </c>
      <c r="O339" s="30">
        <v>0</v>
      </c>
      <c r="P339" s="30">
        <v>1304</v>
      </c>
      <c r="Q339" s="31">
        <v>6.5232974910394259E-2</v>
      </c>
      <c r="R339" s="46">
        <v>698</v>
      </c>
      <c r="S339" s="46">
        <v>0</v>
      </c>
      <c r="T339" s="30">
        <v>827</v>
      </c>
      <c r="U339" s="30">
        <v>70</v>
      </c>
      <c r="V339" s="30">
        <v>70</v>
      </c>
      <c r="W339" s="30">
        <v>0</v>
      </c>
      <c r="X339" s="30">
        <v>757</v>
      </c>
      <c r="Y339" s="30">
        <v>70</v>
      </c>
      <c r="Z339" s="30">
        <v>757</v>
      </c>
      <c r="AA339" s="31">
        <v>8.4643288996372426E-2</v>
      </c>
      <c r="AB339" s="31">
        <v>8.4643288996372426E-2</v>
      </c>
      <c r="AC339" s="30">
        <v>898</v>
      </c>
      <c r="AD339" s="30">
        <v>86</v>
      </c>
      <c r="AE339" s="30">
        <v>812</v>
      </c>
      <c r="AF339" s="31">
        <v>9.5768374164810696E-2</v>
      </c>
      <c r="AG339" s="30">
        <v>2332</v>
      </c>
      <c r="AH339" s="30">
        <v>137</v>
      </c>
      <c r="AI339" s="30">
        <v>2195</v>
      </c>
      <c r="AJ339" s="31">
        <v>5.8747855917667235E-2</v>
      </c>
      <c r="AK339" s="30">
        <v>5452</v>
      </c>
      <c r="AL339" s="30">
        <v>384</v>
      </c>
      <c r="AM339" s="30">
        <v>5068</v>
      </c>
      <c r="AN339" s="47">
        <v>0.5</v>
      </c>
      <c r="AO339" s="9" t="s">
        <v>407</v>
      </c>
      <c r="AP339" s="48" t="s">
        <v>438</v>
      </c>
      <c r="AQ339" s="9" t="s">
        <v>407</v>
      </c>
      <c r="AR339" s="9" t="s">
        <v>407</v>
      </c>
    </row>
    <row r="340" spans="1:44" ht="12.75" customHeight="1" x14ac:dyDescent="0.15">
      <c r="A340" s="9" t="s">
        <v>505</v>
      </c>
      <c r="B340" s="9" t="s">
        <v>535</v>
      </c>
      <c r="C340" s="31">
        <v>0.5</v>
      </c>
      <c r="D340" s="45">
        <v>8</v>
      </c>
      <c r="E340" s="46">
        <v>2019</v>
      </c>
      <c r="F340" s="46">
        <v>2015</v>
      </c>
      <c r="G340" s="46">
        <v>2022</v>
      </c>
      <c r="H340" s="9" t="s">
        <v>413</v>
      </c>
      <c r="I340" s="9" t="s">
        <v>414</v>
      </c>
      <c r="J340" s="9" t="s">
        <v>67</v>
      </c>
      <c r="K340" s="49" t="s">
        <v>535</v>
      </c>
      <c r="L340" s="30">
        <v>691</v>
      </c>
      <c r="M340" s="30">
        <v>43</v>
      </c>
      <c r="N340" s="30">
        <v>43</v>
      </c>
      <c r="O340" s="30">
        <v>0</v>
      </c>
      <c r="P340" s="30">
        <v>648</v>
      </c>
      <c r="Q340" s="31">
        <v>6.2228654124457307E-2</v>
      </c>
      <c r="R340" s="46">
        <v>346</v>
      </c>
      <c r="S340" s="46">
        <v>0</v>
      </c>
      <c r="T340" s="30">
        <v>432</v>
      </c>
      <c r="U340" s="30">
        <v>58</v>
      </c>
      <c r="V340" s="30">
        <v>58</v>
      </c>
      <c r="W340" s="30">
        <v>0</v>
      </c>
      <c r="X340" s="30">
        <v>374</v>
      </c>
      <c r="Y340" s="30">
        <v>58</v>
      </c>
      <c r="Z340" s="30">
        <v>374</v>
      </c>
      <c r="AA340" s="31">
        <v>0.13425925925925927</v>
      </c>
      <c r="AB340" s="31">
        <v>0.13425925925925927</v>
      </c>
      <c r="AC340" s="30">
        <v>278</v>
      </c>
      <c r="AD340" s="30">
        <v>42</v>
      </c>
      <c r="AE340" s="30">
        <v>236</v>
      </c>
      <c r="AF340" s="31">
        <v>0.15107913669064749</v>
      </c>
      <c r="AG340" s="30">
        <v>587</v>
      </c>
      <c r="AH340" s="30">
        <v>304</v>
      </c>
      <c r="AI340" s="30">
        <v>283</v>
      </c>
      <c r="AJ340" s="31">
        <v>0.51788756388415669</v>
      </c>
      <c r="AK340" s="30">
        <v>1988</v>
      </c>
      <c r="AL340" s="30">
        <v>447</v>
      </c>
      <c r="AM340" s="30">
        <v>1541</v>
      </c>
      <c r="AN340" s="47">
        <v>0.5</v>
      </c>
      <c r="AO340" s="9" t="s">
        <v>407</v>
      </c>
      <c r="AP340" s="48" t="s">
        <v>411</v>
      </c>
      <c r="AQ340" s="9" t="s">
        <v>407</v>
      </c>
      <c r="AR340" s="9" t="s">
        <v>412</v>
      </c>
    </row>
    <row r="341" spans="1:44" ht="12.75" customHeight="1" x14ac:dyDescent="0.15">
      <c r="A341" s="9" t="s">
        <v>168</v>
      </c>
      <c r="B341" s="9" t="s">
        <v>1287</v>
      </c>
      <c r="C341" s="31">
        <v>0.625</v>
      </c>
      <c r="D341" s="45">
        <v>8</v>
      </c>
      <c r="E341" s="46">
        <v>2018</v>
      </c>
      <c r="F341" s="46">
        <v>2014</v>
      </c>
      <c r="G341" s="46" t="s">
        <v>403</v>
      </c>
      <c r="H341" s="9" t="s">
        <v>404</v>
      </c>
      <c r="I341" s="9" t="s">
        <v>405</v>
      </c>
      <c r="J341" s="9" t="s">
        <v>144</v>
      </c>
      <c r="K341" s="49" t="s">
        <v>1287</v>
      </c>
      <c r="L341" s="30">
        <v>4</v>
      </c>
      <c r="M341" s="30">
        <v>0</v>
      </c>
      <c r="N341" s="30">
        <v>0</v>
      </c>
      <c r="O341" s="30">
        <v>0</v>
      </c>
      <c r="P341" s="30">
        <v>4</v>
      </c>
      <c r="Q341" s="31">
        <v>0</v>
      </c>
      <c r="R341" s="46">
        <v>2</v>
      </c>
      <c r="S341" s="46">
        <v>0</v>
      </c>
      <c r="T341" s="30">
        <v>3</v>
      </c>
      <c r="U341" s="30">
        <v>0</v>
      </c>
      <c r="V341" s="30">
        <v>0</v>
      </c>
      <c r="W341" s="30">
        <v>0</v>
      </c>
      <c r="X341" s="30">
        <v>3</v>
      </c>
      <c r="Y341" s="30">
        <v>0</v>
      </c>
      <c r="Z341" s="30">
        <v>3</v>
      </c>
      <c r="AA341" s="31">
        <v>0</v>
      </c>
      <c r="AB341" s="31">
        <v>0</v>
      </c>
      <c r="AC341" s="30">
        <v>3</v>
      </c>
      <c r="AD341" s="30">
        <v>0</v>
      </c>
      <c r="AE341" s="30">
        <v>3</v>
      </c>
      <c r="AF341" s="31">
        <v>0</v>
      </c>
      <c r="AG341" s="30">
        <v>6</v>
      </c>
      <c r="AH341" s="30">
        <v>0</v>
      </c>
      <c r="AI341" s="30">
        <v>6</v>
      </c>
      <c r="AJ341" s="31">
        <v>0</v>
      </c>
      <c r="AK341" s="30">
        <v>16</v>
      </c>
      <c r="AL341" s="30">
        <v>0</v>
      </c>
      <c r="AM341" s="30">
        <v>16</v>
      </c>
      <c r="AN341" s="47">
        <v>0.5</v>
      </c>
      <c r="AO341" s="9" t="s">
        <v>407</v>
      </c>
      <c r="AP341" s="48" t="s">
        <v>438</v>
      </c>
      <c r="AQ341" s="9" t="s">
        <v>407</v>
      </c>
      <c r="AR341" s="9" t="s">
        <v>407</v>
      </c>
    </row>
    <row r="342" spans="1:44" ht="12.75" customHeight="1" x14ac:dyDescent="0.15">
      <c r="A342" s="9" t="s">
        <v>88</v>
      </c>
      <c r="B342" s="9" t="s">
        <v>94</v>
      </c>
      <c r="C342" s="31">
        <v>0.625</v>
      </c>
      <c r="D342" s="45">
        <v>8</v>
      </c>
      <c r="E342" s="46">
        <v>2018</v>
      </c>
      <c r="F342" s="46">
        <v>2014</v>
      </c>
      <c r="G342" s="46">
        <v>2021</v>
      </c>
      <c r="H342" s="9" t="s">
        <v>476</v>
      </c>
      <c r="I342" s="9" t="s">
        <v>477</v>
      </c>
      <c r="J342" s="9" t="s">
        <v>89</v>
      </c>
      <c r="K342" s="49" t="s">
        <v>94</v>
      </c>
      <c r="L342" s="30">
        <v>141</v>
      </c>
      <c r="M342" s="30">
        <v>0</v>
      </c>
      <c r="N342" s="30">
        <v>0</v>
      </c>
      <c r="O342" s="30">
        <v>0</v>
      </c>
      <c r="P342" s="30">
        <v>141</v>
      </c>
      <c r="Q342" s="31">
        <v>0</v>
      </c>
      <c r="R342" s="46">
        <v>71</v>
      </c>
      <c r="S342" s="46">
        <v>0</v>
      </c>
      <c r="T342" s="30">
        <v>100</v>
      </c>
      <c r="U342" s="30">
        <v>10</v>
      </c>
      <c r="V342" s="30">
        <v>10</v>
      </c>
      <c r="W342" s="30">
        <v>0</v>
      </c>
      <c r="X342" s="30">
        <v>90</v>
      </c>
      <c r="Y342" s="30">
        <v>10</v>
      </c>
      <c r="Z342" s="30">
        <v>90</v>
      </c>
      <c r="AA342" s="31">
        <v>0.1</v>
      </c>
      <c r="AB342" s="31">
        <v>0.1</v>
      </c>
      <c r="AC342" s="30">
        <v>93</v>
      </c>
      <c r="AD342" s="30">
        <v>8</v>
      </c>
      <c r="AE342" s="30">
        <v>85</v>
      </c>
      <c r="AF342" s="31">
        <v>8.6021505376344093E-2</v>
      </c>
      <c r="AG342" s="30">
        <v>303</v>
      </c>
      <c r="AH342" s="30">
        <v>42</v>
      </c>
      <c r="AI342" s="30">
        <v>261</v>
      </c>
      <c r="AJ342" s="31">
        <v>0.13861386138613863</v>
      </c>
      <c r="AK342" s="30">
        <v>637</v>
      </c>
      <c r="AL342" s="30">
        <v>60</v>
      </c>
      <c r="AM342" s="30">
        <v>577</v>
      </c>
      <c r="AN342" s="47">
        <v>0.5</v>
      </c>
      <c r="AO342" s="9" t="s">
        <v>407</v>
      </c>
      <c r="AP342" s="48" t="s">
        <v>438</v>
      </c>
      <c r="AQ342" s="9" t="s">
        <v>407</v>
      </c>
      <c r="AR342" s="9" t="s">
        <v>407</v>
      </c>
    </row>
    <row r="343" spans="1:44" ht="12.75" customHeight="1" x14ac:dyDescent="0.15">
      <c r="A343" s="9" t="s">
        <v>168</v>
      </c>
      <c r="B343" s="9" t="s">
        <v>207</v>
      </c>
      <c r="C343" s="31">
        <v>0.625</v>
      </c>
      <c r="D343" s="45">
        <v>8</v>
      </c>
      <c r="E343" s="46">
        <v>2018</v>
      </c>
      <c r="F343" s="46">
        <v>2014</v>
      </c>
      <c r="G343" s="46" t="s">
        <v>403</v>
      </c>
      <c r="H343" s="9" t="s">
        <v>404</v>
      </c>
      <c r="I343" s="9" t="s">
        <v>405</v>
      </c>
      <c r="J343" s="9" t="s">
        <v>144</v>
      </c>
      <c r="K343" s="49" t="s">
        <v>207</v>
      </c>
      <c r="L343" s="30">
        <v>26</v>
      </c>
      <c r="M343" s="30">
        <v>0</v>
      </c>
      <c r="N343" s="30">
        <v>0</v>
      </c>
      <c r="O343" s="30">
        <v>0</v>
      </c>
      <c r="P343" s="30">
        <v>26</v>
      </c>
      <c r="Q343" s="31">
        <v>0</v>
      </c>
      <c r="R343" s="46">
        <v>13</v>
      </c>
      <c r="S343" s="46">
        <v>0</v>
      </c>
      <c r="T343" s="30">
        <v>16</v>
      </c>
      <c r="U343" s="30">
        <v>0</v>
      </c>
      <c r="V343" s="30">
        <v>0</v>
      </c>
      <c r="W343" s="30">
        <v>0</v>
      </c>
      <c r="X343" s="30">
        <v>16</v>
      </c>
      <c r="Y343" s="30">
        <v>0</v>
      </c>
      <c r="Z343" s="30">
        <v>16</v>
      </c>
      <c r="AA343" s="31">
        <v>0</v>
      </c>
      <c r="AB343" s="31">
        <v>0</v>
      </c>
      <c r="AC343" s="30">
        <v>17</v>
      </c>
      <c r="AD343" s="30">
        <v>0</v>
      </c>
      <c r="AE343" s="30">
        <v>17</v>
      </c>
      <c r="AF343" s="31">
        <v>0</v>
      </c>
      <c r="AG343" s="30">
        <v>46</v>
      </c>
      <c r="AH343" s="30">
        <v>54</v>
      </c>
      <c r="AI343" s="30">
        <v>0</v>
      </c>
      <c r="AJ343" s="31">
        <v>1.173913043478261</v>
      </c>
      <c r="AK343" s="30">
        <v>105</v>
      </c>
      <c r="AL343" s="30">
        <v>54</v>
      </c>
      <c r="AM343" s="30">
        <v>59</v>
      </c>
      <c r="AN343" s="47">
        <v>0.5</v>
      </c>
      <c r="AO343" s="9" t="s">
        <v>407</v>
      </c>
      <c r="AP343" s="48" t="s">
        <v>411</v>
      </c>
      <c r="AQ343" s="9" t="s">
        <v>407</v>
      </c>
      <c r="AR343" s="9" t="s">
        <v>412</v>
      </c>
    </row>
    <row r="344" spans="1:44" ht="12.75" customHeight="1" x14ac:dyDescent="0.15">
      <c r="A344" s="9" t="s">
        <v>127</v>
      </c>
      <c r="B344" s="9" t="s">
        <v>133</v>
      </c>
      <c r="C344" s="31">
        <v>0.375</v>
      </c>
      <c r="D344" s="45">
        <v>8</v>
      </c>
      <c r="E344" s="46">
        <v>2020</v>
      </c>
      <c r="F344" s="46">
        <v>2016</v>
      </c>
      <c r="G344" s="46" t="s">
        <v>444</v>
      </c>
      <c r="H344" s="9" t="s">
        <v>445</v>
      </c>
      <c r="I344" s="9" t="s">
        <v>446</v>
      </c>
      <c r="J344" s="9" t="s">
        <v>128</v>
      </c>
      <c r="K344" s="49" t="s">
        <v>133</v>
      </c>
      <c r="L344" s="30">
        <v>110</v>
      </c>
      <c r="M344" s="30">
        <v>116</v>
      </c>
      <c r="N344" s="30">
        <v>95</v>
      </c>
      <c r="O344" s="30">
        <v>21</v>
      </c>
      <c r="P344" s="30">
        <v>0</v>
      </c>
      <c r="Q344" s="31">
        <v>1.0545454545454545</v>
      </c>
      <c r="R344" s="46">
        <v>41</v>
      </c>
      <c r="S344" s="46">
        <v>75</v>
      </c>
      <c r="T344" s="30">
        <v>82</v>
      </c>
      <c r="U344" s="30">
        <v>33</v>
      </c>
      <c r="V344" s="30">
        <v>19</v>
      </c>
      <c r="W344" s="30">
        <v>14</v>
      </c>
      <c r="X344" s="30">
        <v>49</v>
      </c>
      <c r="Y344" s="30">
        <v>108</v>
      </c>
      <c r="Z344" s="30">
        <v>0</v>
      </c>
      <c r="AA344" s="31">
        <v>0.40243902439024393</v>
      </c>
      <c r="AB344" s="31">
        <v>1.3170731707317074</v>
      </c>
      <c r="AC344" s="30">
        <v>77</v>
      </c>
      <c r="AD344" s="30">
        <v>3</v>
      </c>
      <c r="AE344" s="30">
        <v>74</v>
      </c>
      <c r="AF344" s="31">
        <v>3.896103896103896E-2</v>
      </c>
      <c r="AG344" s="30">
        <v>319</v>
      </c>
      <c r="AH344" s="30">
        <v>0</v>
      </c>
      <c r="AI344" s="30">
        <v>319</v>
      </c>
      <c r="AJ344" s="31">
        <v>0</v>
      </c>
      <c r="AK344" s="30">
        <v>588</v>
      </c>
      <c r="AL344" s="30">
        <v>152</v>
      </c>
      <c r="AM344" s="30">
        <v>442</v>
      </c>
      <c r="AN344" s="47">
        <v>0.375</v>
      </c>
      <c r="AO344" s="9" t="s">
        <v>407</v>
      </c>
      <c r="AP344" s="48" t="s">
        <v>408</v>
      </c>
      <c r="AQ344" s="9" t="s">
        <v>407</v>
      </c>
      <c r="AR344" s="9" t="s">
        <v>407</v>
      </c>
    </row>
    <row r="345" spans="1:44" ht="12.75" customHeight="1" x14ac:dyDescent="0.15">
      <c r="A345" s="9" t="s">
        <v>168</v>
      </c>
      <c r="B345" s="9" t="s">
        <v>208</v>
      </c>
      <c r="C345" s="31">
        <v>0.625</v>
      </c>
      <c r="D345" s="45">
        <v>8</v>
      </c>
      <c r="E345" s="46">
        <v>2018</v>
      </c>
      <c r="F345" s="46">
        <v>2014</v>
      </c>
      <c r="G345" s="46" t="s">
        <v>403</v>
      </c>
      <c r="H345" s="9" t="s">
        <v>404</v>
      </c>
      <c r="I345" s="9" t="s">
        <v>405</v>
      </c>
      <c r="J345" s="9" t="s">
        <v>144</v>
      </c>
      <c r="K345" s="49" t="s">
        <v>208</v>
      </c>
      <c r="L345" s="30">
        <v>340</v>
      </c>
      <c r="M345" s="30">
        <v>145</v>
      </c>
      <c r="N345" s="30">
        <v>145</v>
      </c>
      <c r="O345" s="30">
        <v>0</v>
      </c>
      <c r="P345" s="30">
        <v>195</v>
      </c>
      <c r="Q345" s="31">
        <v>0.4264705882352941</v>
      </c>
      <c r="R345" s="46">
        <v>170</v>
      </c>
      <c r="S345" s="46">
        <v>0</v>
      </c>
      <c r="T345" s="30">
        <v>207</v>
      </c>
      <c r="U345" s="30">
        <v>38</v>
      </c>
      <c r="V345" s="30">
        <v>38</v>
      </c>
      <c r="W345" s="30">
        <v>0</v>
      </c>
      <c r="X345" s="30">
        <v>169</v>
      </c>
      <c r="Y345" s="30">
        <v>38</v>
      </c>
      <c r="Z345" s="30">
        <v>169</v>
      </c>
      <c r="AA345" s="31">
        <v>0.18357487922705315</v>
      </c>
      <c r="AB345" s="31">
        <v>0.18357487922705315</v>
      </c>
      <c r="AC345" s="30">
        <v>224</v>
      </c>
      <c r="AD345" s="30">
        <v>45</v>
      </c>
      <c r="AE345" s="30">
        <v>179</v>
      </c>
      <c r="AF345" s="31">
        <v>0.20089285714285715</v>
      </c>
      <c r="AG345" s="30">
        <v>561</v>
      </c>
      <c r="AH345" s="30">
        <v>2100</v>
      </c>
      <c r="AI345" s="30">
        <v>0</v>
      </c>
      <c r="AJ345" s="31">
        <v>3.7433155080213902</v>
      </c>
      <c r="AK345" s="30">
        <v>1332</v>
      </c>
      <c r="AL345" s="30">
        <v>2328</v>
      </c>
      <c r="AM345" s="30">
        <v>543</v>
      </c>
      <c r="AN345" s="47">
        <v>0.5</v>
      </c>
      <c r="AO345" s="9" t="s">
        <v>407</v>
      </c>
      <c r="AP345" s="48" t="s">
        <v>411</v>
      </c>
      <c r="AQ345" s="9" t="s">
        <v>407</v>
      </c>
      <c r="AR345" s="9" t="s">
        <v>412</v>
      </c>
    </row>
    <row r="346" spans="1:44" ht="12.75" customHeight="1" x14ac:dyDescent="0.15">
      <c r="A346" s="9" t="s">
        <v>441</v>
      </c>
      <c r="B346" s="9" t="s">
        <v>469</v>
      </c>
      <c r="C346" s="31">
        <v>1</v>
      </c>
      <c r="D346" s="45">
        <v>5</v>
      </c>
      <c r="E346" s="46">
        <v>2017</v>
      </c>
      <c r="F346" s="46">
        <v>2014</v>
      </c>
      <c r="G346" s="46">
        <v>2018</v>
      </c>
      <c r="H346" s="9" t="s">
        <v>422</v>
      </c>
      <c r="I346" s="9" t="s">
        <v>423</v>
      </c>
      <c r="J346" s="9" t="s">
        <v>83</v>
      </c>
      <c r="K346" s="49" t="s">
        <v>469</v>
      </c>
      <c r="L346" s="30">
        <v>123</v>
      </c>
      <c r="M346" s="30">
        <v>211</v>
      </c>
      <c r="N346" s="30">
        <v>211</v>
      </c>
      <c r="O346" s="30">
        <v>0</v>
      </c>
      <c r="P346" s="30">
        <v>0</v>
      </c>
      <c r="Q346" s="31">
        <v>1.7154471544715446</v>
      </c>
      <c r="R346" s="46">
        <v>123</v>
      </c>
      <c r="S346" s="46">
        <v>88</v>
      </c>
      <c r="T346" s="30">
        <v>77</v>
      </c>
      <c r="U346" s="30">
        <v>88</v>
      </c>
      <c r="V346" s="30">
        <v>88</v>
      </c>
      <c r="W346" s="30">
        <v>0</v>
      </c>
      <c r="X346" s="30">
        <v>0</v>
      </c>
      <c r="Y346" s="30">
        <v>176</v>
      </c>
      <c r="Z346" s="30">
        <v>0</v>
      </c>
      <c r="AA346" s="31">
        <v>1.1428571428571428</v>
      </c>
      <c r="AB346" s="31">
        <v>2.2857142857142856</v>
      </c>
      <c r="AC346" s="30">
        <v>87</v>
      </c>
      <c r="AD346" s="30">
        <v>209</v>
      </c>
      <c r="AE346" s="30">
        <v>0</v>
      </c>
      <c r="AF346" s="31">
        <v>2.4022988505747125</v>
      </c>
      <c r="AG346" s="30">
        <v>206</v>
      </c>
      <c r="AH346" s="30">
        <v>188</v>
      </c>
      <c r="AI346" s="30">
        <v>18</v>
      </c>
      <c r="AJ346" s="31">
        <v>0.91262135922330101</v>
      </c>
      <c r="AK346" s="30">
        <v>493</v>
      </c>
      <c r="AL346" s="30">
        <v>696</v>
      </c>
      <c r="AM346" s="30">
        <v>18</v>
      </c>
      <c r="AN346" s="47">
        <v>1</v>
      </c>
      <c r="AO346" s="9" t="s">
        <v>407</v>
      </c>
      <c r="AP346" s="48" t="s">
        <v>411</v>
      </c>
      <c r="AQ346" s="9" t="s">
        <v>407</v>
      </c>
      <c r="AR346" s="9" t="s">
        <v>407</v>
      </c>
    </row>
    <row r="347" spans="1:44" ht="12.75" customHeight="1" x14ac:dyDescent="0.15">
      <c r="A347" s="9" t="s">
        <v>517</v>
      </c>
      <c r="B347" s="9" t="s">
        <v>1288</v>
      </c>
      <c r="C347" s="31">
        <v>0.375</v>
      </c>
      <c r="D347" s="45">
        <v>8</v>
      </c>
      <c r="E347" s="46">
        <v>2020</v>
      </c>
      <c r="F347" s="46">
        <v>2016</v>
      </c>
      <c r="G347" s="46" t="s">
        <v>444</v>
      </c>
      <c r="H347" s="9" t="s">
        <v>445</v>
      </c>
      <c r="I347" s="9" t="s">
        <v>446</v>
      </c>
      <c r="J347" s="9" t="s">
        <v>128</v>
      </c>
      <c r="K347" s="49" t="s">
        <v>1288</v>
      </c>
      <c r="L347" s="30">
        <v>636</v>
      </c>
      <c r="M347" s="30">
        <v>0</v>
      </c>
      <c r="N347" s="30">
        <v>0</v>
      </c>
      <c r="O347" s="30">
        <v>0</v>
      </c>
      <c r="P347" s="30">
        <v>636</v>
      </c>
      <c r="Q347" s="31">
        <v>0</v>
      </c>
      <c r="R347" s="46">
        <v>239</v>
      </c>
      <c r="S347" s="46">
        <v>0</v>
      </c>
      <c r="T347" s="30">
        <v>408</v>
      </c>
      <c r="U347" s="30">
        <v>0</v>
      </c>
      <c r="V347" s="30">
        <v>0</v>
      </c>
      <c r="W347" s="30">
        <v>0</v>
      </c>
      <c r="X347" s="30">
        <v>408</v>
      </c>
      <c r="Y347" s="30">
        <v>0</v>
      </c>
      <c r="Z347" s="30">
        <v>408</v>
      </c>
      <c r="AA347" s="31">
        <v>0</v>
      </c>
      <c r="AB347" s="31">
        <v>0</v>
      </c>
      <c r="AC347" s="30">
        <v>416</v>
      </c>
      <c r="AD347" s="30">
        <v>0</v>
      </c>
      <c r="AE347" s="30">
        <v>416</v>
      </c>
      <c r="AF347" s="31">
        <v>0</v>
      </c>
      <c r="AG347" s="30">
        <v>1031</v>
      </c>
      <c r="AH347" s="30">
        <v>0</v>
      </c>
      <c r="AI347" s="30">
        <v>1031</v>
      </c>
      <c r="AJ347" s="31">
        <v>0</v>
      </c>
      <c r="AK347" s="30">
        <v>2491</v>
      </c>
      <c r="AL347" s="30">
        <v>0</v>
      </c>
      <c r="AM347" s="30">
        <v>2491</v>
      </c>
      <c r="AN347" s="47">
        <v>0.375</v>
      </c>
      <c r="AO347" s="9" t="s">
        <v>407</v>
      </c>
      <c r="AP347" s="48" t="s">
        <v>408</v>
      </c>
      <c r="AQ347" s="9" t="s">
        <v>407</v>
      </c>
      <c r="AR347" s="9" t="s">
        <v>407</v>
      </c>
    </row>
    <row r="348" spans="1:44" ht="12.75" customHeight="1" x14ac:dyDescent="0.15">
      <c r="A348" s="9" t="s">
        <v>316</v>
      </c>
      <c r="B348" s="9" t="s">
        <v>335</v>
      </c>
      <c r="C348" s="31">
        <v>0.625</v>
      </c>
      <c r="D348" s="45">
        <v>8</v>
      </c>
      <c r="E348" s="46">
        <v>2018</v>
      </c>
      <c r="F348" s="46">
        <v>2014</v>
      </c>
      <c r="G348" s="46" t="s">
        <v>403</v>
      </c>
      <c r="H348" s="9" t="s">
        <v>404</v>
      </c>
      <c r="I348" s="9" t="s">
        <v>405</v>
      </c>
      <c r="J348" s="9" t="s">
        <v>144</v>
      </c>
      <c r="K348" s="49" t="s">
        <v>335</v>
      </c>
      <c r="L348" s="30">
        <v>1026</v>
      </c>
      <c r="M348" s="30">
        <v>359</v>
      </c>
      <c r="N348" s="30">
        <v>359</v>
      </c>
      <c r="O348" s="30">
        <v>0</v>
      </c>
      <c r="P348" s="30">
        <v>667</v>
      </c>
      <c r="Q348" s="31">
        <v>0.34990253411306044</v>
      </c>
      <c r="R348" s="46">
        <v>513</v>
      </c>
      <c r="S348" s="46">
        <v>0</v>
      </c>
      <c r="T348" s="30">
        <v>681</v>
      </c>
      <c r="U348" s="30">
        <v>0</v>
      </c>
      <c r="V348" s="30">
        <v>0</v>
      </c>
      <c r="W348" s="30">
        <v>0</v>
      </c>
      <c r="X348" s="30">
        <v>681</v>
      </c>
      <c r="Y348" s="30">
        <v>0</v>
      </c>
      <c r="Z348" s="30">
        <v>681</v>
      </c>
      <c r="AA348" s="31">
        <v>0</v>
      </c>
      <c r="AB348" s="31">
        <v>0</v>
      </c>
      <c r="AC348" s="30">
        <v>759</v>
      </c>
      <c r="AD348" s="30">
        <v>222</v>
      </c>
      <c r="AE348" s="30">
        <v>537</v>
      </c>
      <c r="AF348" s="31">
        <v>0.29249011857707508</v>
      </c>
      <c r="AG348" s="30">
        <v>1814</v>
      </c>
      <c r="AH348" s="30">
        <v>923</v>
      </c>
      <c r="AI348" s="30">
        <v>891</v>
      </c>
      <c r="AJ348" s="31">
        <v>0.50882028665931645</v>
      </c>
      <c r="AK348" s="30">
        <v>4280</v>
      </c>
      <c r="AL348" s="30">
        <v>1504</v>
      </c>
      <c r="AM348" s="30">
        <v>2776</v>
      </c>
      <c r="AN348" s="47">
        <v>0.5</v>
      </c>
      <c r="AO348" s="9" t="s">
        <v>407</v>
      </c>
      <c r="AP348" s="48" t="s">
        <v>411</v>
      </c>
      <c r="AQ348" s="9" t="s">
        <v>407</v>
      </c>
      <c r="AR348" s="9" t="s">
        <v>412</v>
      </c>
    </row>
    <row r="349" spans="1:44" ht="12.75" customHeight="1" x14ac:dyDescent="0.15">
      <c r="A349" s="9" t="s">
        <v>528</v>
      </c>
      <c r="B349" s="9" t="s">
        <v>574</v>
      </c>
      <c r="C349" s="31">
        <v>0.5</v>
      </c>
      <c r="D349" s="45">
        <v>8</v>
      </c>
      <c r="E349" s="46">
        <v>2019</v>
      </c>
      <c r="F349" s="46">
        <v>2015</v>
      </c>
      <c r="G349" s="46">
        <v>2022</v>
      </c>
      <c r="H349" s="9" t="s">
        <v>413</v>
      </c>
      <c r="I349" s="9" t="s">
        <v>414</v>
      </c>
      <c r="J349" s="9" t="s">
        <v>67</v>
      </c>
      <c r="K349" s="49" t="s">
        <v>574</v>
      </c>
      <c r="L349" s="30">
        <v>199</v>
      </c>
      <c r="M349" s="30">
        <v>9</v>
      </c>
      <c r="N349" s="30">
        <v>9</v>
      </c>
      <c r="O349" s="30">
        <v>0</v>
      </c>
      <c r="P349" s="30">
        <v>190</v>
      </c>
      <c r="Q349" s="31">
        <v>4.5226130653266333E-2</v>
      </c>
      <c r="R349" s="46">
        <v>100</v>
      </c>
      <c r="S349" s="46">
        <v>0</v>
      </c>
      <c r="T349" s="30">
        <v>103</v>
      </c>
      <c r="U349" s="30">
        <v>18</v>
      </c>
      <c r="V349" s="30">
        <v>18</v>
      </c>
      <c r="W349" s="30">
        <v>0</v>
      </c>
      <c r="X349" s="30">
        <v>85</v>
      </c>
      <c r="Y349" s="30">
        <v>18</v>
      </c>
      <c r="Z349" s="30">
        <v>85</v>
      </c>
      <c r="AA349" s="31">
        <v>0.17475728155339806</v>
      </c>
      <c r="AB349" s="31">
        <v>0.17475728155339806</v>
      </c>
      <c r="AC349" s="30">
        <v>121</v>
      </c>
      <c r="AD349" s="30">
        <v>55</v>
      </c>
      <c r="AE349" s="30">
        <v>66</v>
      </c>
      <c r="AF349" s="31">
        <v>0.45454545454545453</v>
      </c>
      <c r="AG349" s="30">
        <v>322</v>
      </c>
      <c r="AH349" s="30">
        <v>668</v>
      </c>
      <c r="AI349" s="30">
        <v>0</v>
      </c>
      <c r="AJ349" s="31">
        <v>2.0745341614906834</v>
      </c>
      <c r="AK349" s="30">
        <v>745</v>
      </c>
      <c r="AL349" s="30">
        <v>750</v>
      </c>
      <c r="AM349" s="30">
        <v>341</v>
      </c>
      <c r="AN349" s="47">
        <v>0.5</v>
      </c>
      <c r="AO349" s="9" t="s">
        <v>407</v>
      </c>
      <c r="AP349" s="48" t="s">
        <v>411</v>
      </c>
      <c r="AQ349" s="9" t="s">
        <v>407</v>
      </c>
      <c r="AR349" s="9" t="s">
        <v>412</v>
      </c>
    </row>
    <row r="350" spans="1:44" ht="12.75" customHeight="1" x14ac:dyDescent="0.15">
      <c r="A350" s="9" t="s">
        <v>168</v>
      </c>
      <c r="B350" s="9" t="s">
        <v>1289</v>
      </c>
      <c r="C350" s="31">
        <v>0.625</v>
      </c>
      <c r="D350" s="45">
        <v>8</v>
      </c>
      <c r="E350" s="46">
        <v>2018</v>
      </c>
      <c r="F350" s="46">
        <v>2014</v>
      </c>
      <c r="G350" s="46" t="s">
        <v>403</v>
      </c>
      <c r="H350" s="9" t="s">
        <v>404</v>
      </c>
      <c r="I350" s="9" t="s">
        <v>405</v>
      </c>
      <c r="J350" s="9" t="s">
        <v>144</v>
      </c>
      <c r="K350" s="49" t="s">
        <v>1289</v>
      </c>
      <c r="L350" s="30">
        <v>217</v>
      </c>
      <c r="M350" s="30">
        <v>0</v>
      </c>
      <c r="N350" s="30">
        <v>0</v>
      </c>
      <c r="O350" s="30">
        <v>0</v>
      </c>
      <c r="P350" s="30">
        <v>217</v>
      </c>
      <c r="Q350" s="31">
        <v>0</v>
      </c>
      <c r="R350" s="46">
        <v>109</v>
      </c>
      <c r="S350" s="46">
        <v>0</v>
      </c>
      <c r="T350" s="30">
        <v>131</v>
      </c>
      <c r="U350" s="30">
        <v>0</v>
      </c>
      <c r="V350" s="30">
        <v>0</v>
      </c>
      <c r="W350" s="30">
        <v>0</v>
      </c>
      <c r="X350" s="30">
        <v>131</v>
      </c>
      <c r="Y350" s="30">
        <v>0</v>
      </c>
      <c r="Z350" s="30">
        <v>131</v>
      </c>
      <c r="AA350" s="31">
        <v>0</v>
      </c>
      <c r="AB350" s="31">
        <v>0</v>
      </c>
      <c r="AC350" s="30">
        <v>140</v>
      </c>
      <c r="AD350" s="30">
        <v>0</v>
      </c>
      <c r="AE350" s="30">
        <v>140</v>
      </c>
      <c r="AF350" s="31">
        <v>0</v>
      </c>
      <c r="AG350" s="30">
        <v>362</v>
      </c>
      <c r="AH350" s="30">
        <v>0</v>
      </c>
      <c r="AI350" s="30">
        <v>362</v>
      </c>
      <c r="AJ350" s="31">
        <v>0</v>
      </c>
      <c r="AK350" s="30">
        <v>850</v>
      </c>
      <c r="AL350" s="30">
        <v>0</v>
      </c>
      <c r="AM350" s="30">
        <v>850</v>
      </c>
      <c r="AN350" s="47">
        <v>0.5</v>
      </c>
      <c r="AO350" s="9" t="s">
        <v>407</v>
      </c>
      <c r="AP350" s="48" t="s">
        <v>408</v>
      </c>
      <c r="AQ350" s="9" t="s">
        <v>407</v>
      </c>
      <c r="AR350" s="9" t="s">
        <v>407</v>
      </c>
    </row>
    <row r="351" spans="1:44" ht="12.75" customHeight="1" x14ac:dyDescent="0.15">
      <c r="A351" s="9" t="s">
        <v>66</v>
      </c>
      <c r="B351" s="9" t="s">
        <v>78</v>
      </c>
      <c r="C351" s="31">
        <v>0.5</v>
      </c>
      <c r="D351" s="45">
        <v>8</v>
      </c>
      <c r="E351" s="46">
        <v>2019</v>
      </c>
      <c r="F351" s="46">
        <v>2015</v>
      </c>
      <c r="G351" s="46">
        <v>2022</v>
      </c>
      <c r="H351" s="9" t="s">
        <v>413</v>
      </c>
      <c r="I351" s="9" t="s">
        <v>414</v>
      </c>
      <c r="J351" s="9" t="s">
        <v>67</v>
      </c>
      <c r="K351" s="49" t="s">
        <v>78</v>
      </c>
      <c r="L351" s="30">
        <v>24</v>
      </c>
      <c r="M351" s="30">
        <v>3</v>
      </c>
      <c r="N351" s="30">
        <v>3</v>
      </c>
      <c r="O351" s="30">
        <v>0</v>
      </c>
      <c r="P351" s="30">
        <v>21</v>
      </c>
      <c r="Q351" s="31">
        <v>0.125</v>
      </c>
      <c r="R351" s="46">
        <v>12</v>
      </c>
      <c r="S351" s="46">
        <v>0</v>
      </c>
      <c r="T351" s="30">
        <v>14</v>
      </c>
      <c r="U351" s="30">
        <v>6</v>
      </c>
      <c r="V351" s="30">
        <v>0</v>
      </c>
      <c r="W351" s="30">
        <v>6</v>
      </c>
      <c r="X351" s="30">
        <v>8</v>
      </c>
      <c r="Y351" s="30">
        <v>6</v>
      </c>
      <c r="Z351" s="30">
        <v>8</v>
      </c>
      <c r="AA351" s="31">
        <v>0.42857142857142855</v>
      </c>
      <c r="AB351" s="31">
        <v>0.42857142857142855</v>
      </c>
      <c r="AC351" s="30">
        <v>15</v>
      </c>
      <c r="AD351" s="30">
        <v>5</v>
      </c>
      <c r="AE351" s="30">
        <v>10</v>
      </c>
      <c r="AF351" s="31">
        <v>0.33333333333333331</v>
      </c>
      <c r="AG351" s="30">
        <v>7</v>
      </c>
      <c r="AH351" s="30">
        <v>12</v>
      </c>
      <c r="AI351" s="30">
        <v>0</v>
      </c>
      <c r="AJ351" s="31">
        <v>1.7142857142857142</v>
      </c>
      <c r="AK351" s="30">
        <v>60</v>
      </c>
      <c r="AL351" s="30">
        <v>26</v>
      </c>
      <c r="AM351" s="30">
        <v>39</v>
      </c>
      <c r="AN351" s="47">
        <v>0.5</v>
      </c>
      <c r="AO351" s="9" t="s">
        <v>407</v>
      </c>
      <c r="AP351" s="48" t="s">
        <v>411</v>
      </c>
      <c r="AQ351" s="9" t="s">
        <v>407</v>
      </c>
      <c r="AR351" s="9" t="s">
        <v>412</v>
      </c>
    </row>
    <row r="352" spans="1:44" ht="12.75" customHeight="1" x14ac:dyDescent="0.15">
      <c r="A352" s="9" t="s">
        <v>99</v>
      </c>
      <c r="B352" s="9" t="s">
        <v>113</v>
      </c>
      <c r="C352" s="31">
        <v>0.5</v>
      </c>
      <c r="D352" s="45">
        <v>8</v>
      </c>
      <c r="E352" s="46">
        <v>2019</v>
      </c>
      <c r="F352" s="46">
        <v>2015</v>
      </c>
      <c r="G352" s="46">
        <v>2022</v>
      </c>
      <c r="H352" s="9" t="s">
        <v>413</v>
      </c>
      <c r="I352" s="9" t="s">
        <v>414</v>
      </c>
      <c r="J352" s="9" t="s">
        <v>67</v>
      </c>
      <c r="K352" s="49" t="s">
        <v>113</v>
      </c>
      <c r="L352" s="30">
        <v>80</v>
      </c>
      <c r="M352" s="30">
        <v>0</v>
      </c>
      <c r="N352" s="30">
        <v>0</v>
      </c>
      <c r="O352" s="30">
        <v>0</v>
      </c>
      <c r="P352" s="30">
        <v>80</v>
      </c>
      <c r="Q352" s="31">
        <v>0</v>
      </c>
      <c r="R352" s="46">
        <v>40</v>
      </c>
      <c r="S352" s="46">
        <v>0</v>
      </c>
      <c r="T352" s="30">
        <v>48</v>
      </c>
      <c r="U352" s="30">
        <v>0</v>
      </c>
      <c r="V352" s="30">
        <v>0</v>
      </c>
      <c r="W352" s="30">
        <v>0</v>
      </c>
      <c r="X352" s="30">
        <v>48</v>
      </c>
      <c r="Y352" s="30">
        <v>0</v>
      </c>
      <c r="Z352" s="30">
        <v>48</v>
      </c>
      <c r="AA352" s="31">
        <v>0</v>
      </c>
      <c r="AB352" s="31">
        <v>0</v>
      </c>
      <c r="AC352" s="30">
        <v>43</v>
      </c>
      <c r="AD352" s="30">
        <v>1</v>
      </c>
      <c r="AE352" s="30">
        <v>42</v>
      </c>
      <c r="AF352" s="31">
        <v>2.3255813953488372E-2</v>
      </c>
      <c r="AG352" s="30">
        <v>126</v>
      </c>
      <c r="AH352" s="30">
        <v>4</v>
      </c>
      <c r="AI352" s="30">
        <v>122</v>
      </c>
      <c r="AJ352" s="31">
        <v>3.1746031746031744E-2</v>
      </c>
      <c r="AK352" s="30">
        <v>297</v>
      </c>
      <c r="AL352" s="30">
        <v>5</v>
      </c>
      <c r="AM352" s="30">
        <v>292</v>
      </c>
      <c r="AN352" s="47">
        <v>0.5</v>
      </c>
      <c r="AO352" s="9" t="s">
        <v>407</v>
      </c>
      <c r="AP352" s="48" t="s">
        <v>438</v>
      </c>
      <c r="AQ352" s="9" t="s">
        <v>407</v>
      </c>
      <c r="AR352" s="9" t="s">
        <v>407</v>
      </c>
    </row>
    <row r="353" spans="1:44" ht="12.75" customHeight="1" x14ac:dyDescent="0.15">
      <c r="A353" s="9" t="s">
        <v>441</v>
      </c>
      <c r="B353" s="9" t="s">
        <v>1290</v>
      </c>
      <c r="C353" s="31">
        <v>1</v>
      </c>
      <c r="D353" s="45">
        <v>5</v>
      </c>
      <c r="E353" s="46">
        <v>2017</v>
      </c>
      <c r="F353" s="46">
        <v>2014</v>
      </c>
      <c r="G353" s="46">
        <v>2018</v>
      </c>
      <c r="H353" s="9" t="s">
        <v>422</v>
      </c>
      <c r="I353" s="9" t="s">
        <v>423</v>
      </c>
      <c r="J353" s="9" t="s">
        <v>83</v>
      </c>
      <c r="K353" s="49" t="s">
        <v>1290</v>
      </c>
      <c r="L353" s="30">
        <v>38</v>
      </c>
      <c r="M353" s="30">
        <v>0</v>
      </c>
      <c r="N353" s="30">
        <v>0</v>
      </c>
      <c r="O353" s="30">
        <v>0</v>
      </c>
      <c r="P353" s="30">
        <v>38</v>
      </c>
      <c r="Q353" s="31">
        <v>0</v>
      </c>
      <c r="R353" s="46">
        <v>38</v>
      </c>
      <c r="S353" s="46">
        <v>0</v>
      </c>
      <c r="T353" s="30">
        <v>24</v>
      </c>
      <c r="U353" s="30">
        <v>12</v>
      </c>
      <c r="V353" s="30">
        <v>12</v>
      </c>
      <c r="W353" s="30">
        <v>0</v>
      </c>
      <c r="X353" s="30">
        <v>12</v>
      </c>
      <c r="Y353" s="30">
        <v>12</v>
      </c>
      <c r="Z353" s="30">
        <v>12</v>
      </c>
      <c r="AA353" s="31">
        <v>0.5</v>
      </c>
      <c r="AB353" s="31">
        <v>0.5</v>
      </c>
      <c r="AC353" s="30">
        <v>27</v>
      </c>
      <c r="AD353" s="30">
        <v>0</v>
      </c>
      <c r="AE353" s="30">
        <v>27</v>
      </c>
      <c r="AF353" s="31">
        <v>0</v>
      </c>
      <c r="AG353" s="30">
        <v>64</v>
      </c>
      <c r="AH353" s="30">
        <v>253</v>
      </c>
      <c r="AI353" s="30">
        <v>0</v>
      </c>
      <c r="AJ353" s="31">
        <v>3.953125</v>
      </c>
      <c r="AK353" s="30">
        <v>153</v>
      </c>
      <c r="AL353" s="30">
        <v>265</v>
      </c>
      <c r="AM353" s="30">
        <v>77</v>
      </c>
      <c r="AN353" s="47">
        <v>1</v>
      </c>
      <c r="AO353" s="9" t="s">
        <v>407</v>
      </c>
      <c r="AP353" s="48" t="s">
        <v>411</v>
      </c>
      <c r="AQ353" s="9" t="s">
        <v>407</v>
      </c>
      <c r="AR353" s="9" t="s">
        <v>412</v>
      </c>
    </row>
    <row r="354" spans="1:44" ht="12.75" customHeight="1" x14ac:dyDescent="0.15">
      <c r="A354" s="9" t="s">
        <v>99</v>
      </c>
      <c r="B354" s="9" t="s">
        <v>114</v>
      </c>
      <c r="C354" s="31">
        <v>0.5</v>
      </c>
      <c r="D354" s="45">
        <v>8</v>
      </c>
      <c r="E354" s="46">
        <v>2019</v>
      </c>
      <c r="F354" s="46">
        <v>2015</v>
      </c>
      <c r="G354" s="46">
        <v>2022</v>
      </c>
      <c r="H354" s="9" t="s">
        <v>413</v>
      </c>
      <c r="I354" s="9" t="s">
        <v>414</v>
      </c>
      <c r="J354" s="9" t="s">
        <v>67</v>
      </c>
      <c r="K354" s="49" t="s">
        <v>114</v>
      </c>
      <c r="L354" s="30">
        <v>392</v>
      </c>
      <c r="M354" s="30">
        <v>46</v>
      </c>
      <c r="N354" s="30">
        <v>46</v>
      </c>
      <c r="O354" s="30">
        <v>0</v>
      </c>
      <c r="P354" s="30">
        <v>346</v>
      </c>
      <c r="Q354" s="31">
        <v>0.11734693877551021</v>
      </c>
      <c r="R354" s="46">
        <v>196</v>
      </c>
      <c r="S354" s="46">
        <v>0</v>
      </c>
      <c r="T354" s="30">
        <v>254</v>
      </c>
      <c r="U354" s="30">
        <v>425</v>
      </c>
      <c r="V354" s="30">
        <v>422</v>
      </c>
      <c r="W354" s="30">
        <v>3</v>
      </c>
      <c r="X354" s="30">
        <v>0</v>
      </c>
      <c r="Y354" s="30">
        <v>425</v>
      </c>
      <c r="Z354" s="30">
        <v>0</v>
      </c>
      <c r="AA354" s="31">
        <v>1.6732283464566928</v>
      </c>
      <c r="AB354" s="31">
        <v>1.6732283464566928</v>
      </c>
      <c r="AC354" s="30">
        <v>316</v>
      </c>
      <c r="AD354" s="30">
        <v>414</v>
      </c>
      <c r="AE354" s="30">
        <v>0</v>
      </c>
      <c r="AF354" s="31">
        <v>1.3101265822784811</v>
      </c>
      <c r="AG354" s="30">
        <v>1063</v>
      </c>
      <c r="AH354" s="30">
        <v>638</v>
      </c>
      <c r="AI354" s="30">
        <v>425</v>
      </c>
      <c r="AJ354" s="31">
        <v>0.60018814675446852</v>
      </c>
      <c r="AK354" s="30">
        <v>2025</v>
      </c>
      <c r="AL354" s="30">
        <v>1523</v>
      </c>
      <c r="AM354" s="30">
        <v>771</v>
      </c>
      <c r="AN354" s="47">
        <v>0.5</v>
      </c>
      <c r="AO354" s="9" t="s">
        <v>407</v>
      </c>
      <c r="AP354" s="48" t="s">
        <v>411</v>
      </c>
      <c r="AQ354" s="9" t="s">
        <v>407</v>
      </c>
      <c r="AR354" s="9" t="s">
        <v>412</v>
      </c>
    </row>
    <row r="355" spans="1:44" ht="12.75" customHeight="1" x14ac:dyDescent="0.15">
      <c r="A355" s="9" t="s">
        <v>273</v>
      </c>
      <c r="B355" s="9" t="s">
        <v>296</v>
      </c>
      <c r="C355" s="31">
        <v>0.625</v>
      </c>
      <c r="D355" s="45">
        <v>8</v>
      </c>
      <c r="E355" s="46">
        <v>2018</v>
      </c>
      <c r="F355" s="46">
        <v>2014</v>
      </c>
      <c r="G355" s="46" t="s">
        <v>403</v>
      </c>
      <c r="H355" s="9" t="s">
        <v>404</v>
      </c>
      <c r="I355" s="9" t="s">
        <v>405</v>
      </c>
      <c r="J355" s="9" t="s">
        <v>144</v>
      </c>
      <c r="K355" s="49" t="s">
        <v>296</v>
      </c>
      <c r="L355" s="30">
        <v>112</v>
      </c>
      <c r="M355" s="30">
        <v>49</v>
      </c>
      <c r="N355" s="30">
        <v>49</v>
      </c>
      <c r="O355" s="30">
        <v>0</v>
      </c>
      <c r="P355" s="30">
        <v>63</v>
      </c>
      <c r="Q355" s="31">
        <v>0.4375</v>
      </c>
      <c r="R355" s="46">
        <v>56</v>
      </c>
      <c r="S355" s="46">
        <v>0</v>
      </c>
      <c r="T355" s="30">
        <v>81</v>
      </c>
      <c r="U355" s="30">
        <v>0</v>
      </c>
      <c r="V355" s="30">
        <v>0</v>
      </c>
      <c r="W355" s="30">
        <v>0</v>
      </c>
      <c r="X355" s="30">
        <v>81</v>
      </c>
      <c r="Y355" s="30">
        <v>0</v>
      </c>
      <c r="Z355" s="30">
        <v>81</v>
      </c>
      <c r="AA355" s="31">
        <v>0</v>
      </c>
      <c r="AB355" s="31">
        <v>0</v>
      </c>
      <c r="AC355" s="30">
        <v>90</v>
      </c>
      <c r="AD355" s="30">
        <v>33</v>
      </c>
      <c r="AE355" s="30">
        <v>57</v>
      </c>
      <c r="AF355" s="31">
        <v>0.36666666666666664</v>
      </c>
      <c r="AG355" s="30">
        <v>209</v>
      </c>
      <c r="AH355" s="30">
        <v>115</v>
      </c>
      <c r="AI355" s="30">
        <v>94</v>
      </c>
      <c r="AJ355" s="31">
        <v>0.55023923444976075</v>
      </c>
      <c r="AK355" s="30">
        <v>492</v>
      </c>
      <c r="AL355" s="30">
        <v>197</v>
      </c>
      <c r="AM355" s="30">
        <v>295</v>
      </c>
      <c r="AN355" s="47">
        <v>0.5</v>
      </c>
      <c r="AO355" s="9" t="s">
        <v>407</v>
      </c>
      <c r="AP355" s="48" t="s">
        <v>411</v>
      </c>
      <c r="AQ355" s="9" t="s">
        <v>407</v>
      </c>
      <c r="AR355" s="9" t="s">
        <v>412</v>
      </c>
    </row>
    <row r="356" spans="1:44" ht="12.75" customHeight="1" x14ac:dyDescent="0.15">
      <c r="A356" s="9" t="s">
        <v>306</v>
      </c>
      <c r="B356" s="9" t="s">
        <v>311</v>
      </c>
      <c r="C356" s="31">
        <v>0.625</v>
      </c>
      <c r="D356" s="45">
        <v>8</v>
      </c>
      <c r="E356" s="46">
        <v>2018</v>
      </c>
      <c r="F356" s="46">
        <v>2014</v>
      </c>
      <c r="G356" s="46" t="s">
        <v>403</v>
      </c>
      <c r="H356" s="9" t="s">
        <v>456</v>
      </c>
      <c r="I356" s="9" t="s">
        <v>457</v>
      </c>
      <c r="J356" s="9" t="s">
        <v>123</v>
      </c>
      <c r="K356" s="49" t="s">
        <v>311</v>
      </c>
      <c r="L356" s="30">
        <v>1365</v>
      </c>
      <c r="M356" s="30">
        <v>36</v>
      </c>
      <c r="N356" s="30">
        <v>36</v>
      </c>
      <c r="O356" s="30">
        <v>0</v>
      </c>
      <c r="P356" s="30">
        <v>1329</v>
      </c>
      <c r="Q356" s="31">
        <v>2.6373626373626374E-2</v>
      </c>
      <c r="R356" s="46">
        <v>683</v>
      </c>
      <c r="S356" s="46">
        <v>0</v>
      </c>
      <c r="T356" s="30">
        <v>957</v>
      </c>
      <c r="U356" s="30">
        <v>86</v>
      </c>
      <c r="V356" s="30">
        <v>42</v>
      </c>
      <c r="W356" s="30">
        <v>44</v>
      </c>
      <c r="X356" s="30">
        <v>871</v>
      </c>
      <c r="Y356" s="30">
        <v>86</v>
      </c>
      <c r="Z356" s="30">
        <v>871</v>
      </c>
      <c r="AA356" s="31">
        <v>8.9864158829676077E-2</v>
      </c>
      <c r="AB356" s="31">
        <v>8.9864158829676077E-2</v>
      </c>
      <c r="AC356" s="30">
        <v>936</v>
      </c>
      <c r="AD356" s="30">
        <v>115</v>
      </c>
      <c r="AE356" s="30">
        <v>821</v>
      </c>
      <c r="AF356" s="31">
        <v>0.12286324786324786</v>
      </c>
      <c r="AG356" s="30">
        <v>1773</v>
      </c>
      <c r="AH356" s="30">
        <v>1756</v>
      </c>
      <c r="AI356" s="30">
        <v>17</v>
      </c>
      <c r="AJ356" s="31">
        <v>0.99041173152848283</v>
      </c>
      <c r="AK356" s="30">
        <v>5031</v>
      </c>
      <c r="AL356" s="30">
        <v>1993</v>
      </c>
      <c r="AM356" s="30">
        <v>3038</v>
      </c>
      <c r="AN356" s="47">
        <v>0.5</v>
      </c>
      <c r="AO356" s="9" t="s">
        <v>407</v>
      </c>
      <c r="AP356" s="48" t="s">
        <v>411</v>
      </c>
      <c r="AQ356" s="9" t="s">
        <v>407</v>
      </c>
      <c r="AR356" s="9" t="s">
        <v>412</v>
      </c>
    </row>
    <row r="357" spans="1:44" ht="12.75" customHeight="1" x14ac:dyDescent="0.15">
      <c r="A357" s="9" t="s">
        <v>122</v>
      </c>
      <c r="B357" s="9" t="s">
        <v>125</v>
      </c>
      <c r="C357" s="31">
        <v>0.625</v>
      </c>
      <c r="D357" s="45">
        <v>8</v>
      </c>
      <c r="E357" s="46">
        <v>2018</v>
      </c>
      <c r="F357" s="46">
        <v>2014</v>
      </c>
      <c r="G357" s="46" t="s">
        <v>403</v>
      </c>
      <c r="H357" s="9" t="s">
        <v>456</v>
      </c>
      <c r="I357" s="9" t="s">
        <v>457</v>
      </c>
      <c r="J357" s="9" t="s">
        <v>123</v>
      </c>
      <c r="K357" s="49" t="s">
        <v>125</v>
      </c>
      <c r="L357" s="30">
        <v>78</v>
      </c>
      <c r="M357" s="30">
        <v>0</v>
      </c>
      <c r="N357" s="30">
        <v>0</v>
      </c>
      <c r="O357" s="30">
        <v>0</v>
      </c>
      <c r="P357" s="30">
        <v>78</v>
      </c>
      <c r="Q357" s="31">
        <v>0</v>
      </c>
      <c r="R357" s="46">
        <v>39</v>
      </c>
      <c r="S357" s="46">
        <v>0</v>
      </c>
      <c r="T357" s="30">
        <v>55</v>
      </c>
      <c r="U357" s="30">
        <v>0</v>
      </c>
      <c r="V357" s="30">
        <v>0</v>
      </c>
      <c r="W357" s="30">
        <v>0</v>
      </c>
      <c r="X357" s="30">
        <v>55</v>
      </c>
      <c r="Y357" s="30">
        <v>0</v>
      </c>
      <c r="Z357" s="30">
        <v>55</v>
      </c>
      <c r="AA357" s="31">
        <v>0</v>
      </c>
      <c r="AB357" s="31">
        <v>0</v>
      </c>
      <c r="AC357" s="30">
        <v>69</v>
      </c>
      <c r="AD357" s="30">
        <v>58</v>
      </c>
      <c r="AE357" s="30">
        <v>11</v>
      </c>
      <c r="AF357" s="31">
        <v>0.84057971014492749</v>
      </c>
      <c r="AG357" s="30">
        <v>170</v>
      </c>
      <c r="AH357" s="30">
        <v>140</v>
      </c>
      <c r="AI357" s="30">
        <v>30</v>
      </c>
      <c r="AJ357" s="31">
        <v>0.82352941176470584</v>
      </c>
      <c r="AK357" s="30">
        <v>372</v>
      </c>
      <c r="AL357" s="30">
        <v>198</v>
      </c>
      <c r="AM357" s="30">
        <v>174</v>
      </c>
      <c r="AN357" s="47">
        <v>0.5</v>
      </c>
      <c r="AO357" s="9" t="s">
        <v>407</v>
      </c>
      <c r="AP357" s="48" t="s">
        <v>411</v>
      </c>
      <c r="AQ357" s="9" t="s">
        <v>407</v>
      </c>
      <c r="AR357" s="9" t="s">
        <v>412</v>
      </c>
    </row>
    <row r="358" spans="1:44" ht="12.75" customHeight="1" x14ac:dyDescent="0.15">
      <c r="A358" s="9" t="s">
        <v>99</v>
      </c>
      <c r="B358" s="9" t="s">
        <v>115</v>
      </c>
      <c r="C358" s="31">
        <v>0.5</v>
      </c>
      <c r="D358" s="45">
        <v>8</v>
      </c>
      <c r="E358" s="46">
        <v>2019</v>
      </c>
      <c r="F358" s="46">
        <v>2015</v>
      </c>
      <c r="G358" s="46">
        <v>2022</v>
      </c>
      <c r="H358" s="9" t="s">
        <v>413</v>
      </c>
      <c r="I358" s="9" t="s">
        <v>414</v>
      </c>
      <c r="J358" s="9" t="s">
        <v>67</v>
      </c>
      <c r="K358" s="49" t="s">
        <v>115</v>
      </c>
      <c r="L358" s="30">
        <v>118</v>
      </c>
      <c r="M358" s="30">
        <v>0</v>
      </c>
      <c r="N358" s="30">
        <v>0</v>
      </c>
      <c r="O358" s="30">
        <v>0</v>
      </c>
      <c r="P358" s="30">
        <v>118</v>
      </c>
      <c r="Q358" s="31">
        <v>0</v>
      </c>
      <c r="R358" s="46">
        <v>59</v>
      </c>
      <c r="S358" s="46">
        <v>0</v>
      </c>
      <c r="T358" s="30">
        <v>69</v>
      </c>
      <c r="U358" s="30">
        <v>0</v>
      </c>
      <c r="V358" s="30">
        <v>0</v>
      </c>
      <c r="W358" s="30">
        <v>0</v>
      </c>
      <c r="X358" s="30">
        <v>69</v>
      </c>
      <c r="Y358" s="30">
        <v>0</v>
      </c>
      <c r="Z358" s="30">
        <v>69</v>
      </c>
      <c r="AA358" s="31">
        <v>0</v>
      </c>
      <c r="AB358" s="31">
        <v>0</v>
      </c>
      <c r="AC358" s="30">
        <v>84</v>
      </c>
      <c r="AD358" s="30">
        <v>13</v>
      </c>
      <c r="AE358" s="30">
        <v>71</v>
      </c>
      <c r="AF358" s="31">
        <v>0.15476190476190477</v>
      </c>
      <c r="AG358" s="30">
        <v>177</v>
      </c>
      <c r="AH358" s="30">
        <v>60</v>
      </c>
      <c r="AI358" s="30">
        <v>117</v>
      </c>
      <c r="AJ358" s="31">
        <v>0.33898305084745761</v>
      </c>
      <c r="AK358" s="30">
        <v>448</v>
      </c>
      <c r="AL358" s="30">
        <v>73</v>
      </c>
      <c r="AM358" s="30">
        <v>375</v>
      </c>
      <c r="AN358" s="47">
        <v>0.5</v>
      </c>
      <c r="AO358" s="9" t="s">
        <v>407</v>
      </c>
      <c r="AP358" s="48" t="s">
        <v>411</v>
      </c>
      <c r="AQ358" s="9" t="s">
        <v>407</v>
      </c>
      <c r="AR358" s="9" t="s">
        <v>407</v>
      </c>
    </row>
    <row r="359" spans="1:44" ht="12.75" customHeight="1" x14ac:dyDescent="0.15">
      <c r="A359" s="9" t="s">
        <v>66</v>
      </c>
      <c r="B359" s="9" t="s">
        <v>79</v>
      </c>
      <c r="C359" s="31">
        <v>0.5</v>
      </c>
      <c r="D359" s="45">
        <v>8</v>
      </c>
      <c r="E359" s="46">
        <v>2019</v>
      </c>
      <c r="F359" s="46">
        <v>2015</v>
      </c>
      <c r="G359" s="46">
        <v>2022</v>
      </c>
      <c r="H359" s="9" t="s">
        <v>413</v>
      </c>
      <c r="I359" s="9" t="s">
        <v>414</v>
      </c>
      <c r="J359" s="9" t="s">
        <v>67</v>
      </c>
      <c r="K359" s="49" t="s">
        <v>79</v>
      </c>
      <c r="L359" s="30">
        <v>716</v>
      </c>
      <c r="M359" s="30">
        <v>245</v>
      </c>
      <c r="N359" s="30">
        <v>245</v>
      </c>
      <c r="O359" s="30">
        <v>0</v>
      </c>
      <c r="P359" s="30">
        <v>471</v>
      </c>
      <c r="Q359" s="31">
        <v>0.34217877094972066</v>
      </c>
      <c r="R359" s="46">
        <v>358</v>
      </c>
      <c r="S359" s="46">
        <v>0</v>
      </c>
      <c r="T359" s="30">
        <v>391</v>
      </c>
      <c r="U359" s="30">
        <v>72</v>
      </c>
      <c r="V359" s="30">
        <v>71</v>
      </c>
      <c r="W359" s="30">
        <v>1</v>
      </c>
      <c r="X359" s="30">
        <v>319</v>
      </c>
      <c r="Y359" s="30">
        <v>72</v>
      </c>
      <c r="Z359" s="30">
        <v>319</v>
      </c>
      <c r="AA359" s="31">
        <v>0.18414322250639387</v>
      </c>
      <c r="AB359" s="31">
        <v>0.18414322250639387</v>
      </c>
      <c r="AC359" s="30">
        <v>407</v>
      </c>
      <c r="AD359" s="30">
        <v>27</v>
      </c>
      <c r="AE359" s="30">
        <v>380</v>
      </c>
      <c r="AF359" s="31">
        <v>6.6339066339066333E-2</v>
      </c>
      <c r="AG359" s="30">
        <v>553</v>
      </c>
      <c r="AH359" s="30">
        <v>1470</v>
      </c>
      <c r="AI359" s="30">
        <v>0</v>
      </c>
      <c r="AJ359" s="31">
        <v>2.6582278481012658</v>
      </c>
      <c r="AK359" s="30">
        <v>2067</v>
      </c>
      <c r="AL359" s="30">
        <v>1814</v>
      </c>
      <c r="AM359" s="30">
        <v>1170</v>
      </c>
      <c r="AN359" s="47">
        <v>0.5</v>
      </c>
      <c r="AO359" s="9" t="s">
        <v>407</v>
      </c>
      <c r="AP359" s="48" t="s">
        <v>411</v>
      </c>
      <c r="AQ359" s="9" t="s">
        <v>407</v>
      </c>
      <c r="AR359" s="9" t="s">
        <v>412</v>
      </c>
    </row>
    <row r="360" spans="1:44" ht="12.75" customHeight="1" x14ac:dyDescent="0.15">
      <c r="A360" s="9" t="s">
        <v>314</v>
      </c>
      <c r="B360" s="9" t="s">
        <v>315</v>
      </c>
      <c r="C360" s="31">
        <v>1</v>
      </c>
      <c r="D360" s="45">
        <v>5</v>
      </c>
      <c r="E360" s="46">
        <v>2017</v>
      </c>
      <c r="F360" s="46">
        <v>2014</v>
      </c>
      <c r="G360" s="46">
        <v>2018</v>
      </c>
      <c r="H360" s="9" t="s">
        <v>422</v>
      </c>
      <c r="I360" s="9" t="s">
        <v>423</v>
      </c>
      <c r="J360" s="9" t="s">
        <v>83</v>
      </c>
      <c r="K360" s="49" t="s">
        <v>315</v>
      </c>
      <c r="L360" s="30">
        <v>12</v>
      </c>
      <c r="M360" s="30">
        <v>0</v>
      </c>
      <c r="N360" s="30">
        <v>0</v>
      </c>
      <c r="O360" s="30">
        <v>0</v>
      </c>
      <c r="P360" s="30">
        <v>12</v>
      </c>
      <c r="Q360" s="31">
        <v>0</v>
      </c>
      <c r="R360" s="46">
        <v>12</v>
      </c>
      <c r="S360" s="46">
        <v>0</v>
      </c>
      <c r="T360" s="30">
        <v>8</v>
      </c>
      <c r="U360" s="30">
        <v>0</v>
      </c>
      <c r="V360" s="30">
        <v>0</v>
      </c>
      <c r="W360" s="30">
        <v>0</v>
      </c>
      <c r="X360" s="30">
        <v>8</v>
      </c>
      <c r="Y360" s="30">
        <v>0</v>
      </c>
      <c r="Z360" s="30">
        <v>8</v>
      </c>
      <c r="AA360" s="31">
        <v>0</v>
      </c>
      <c r="AB360" s="31">
        <v>0</v>
      </c>
      <c r="AC360" s="30">
        <v>12</v>
      </c>
      <c r="AD360" s="30">
        <v>34</v>
      </c>
      <c r="AE360" s="30">
        <v>0</v>
      </c>
      <c r="AF360" s="31">
        <v>2.8333333333333335</v>
      </c>
      <c r="AG360" s="30">
        <v>25</v>
      </c>
      <c r="AH360" s="30">
        <v>100</v>
      </c>
      <c r="AI360" s="30">
        <v>0</v>
      </c>
      <c r="AJ360" s="31">
        <v>4</v>
      </c>
      <c r="AK360" s="30">
        <v>57</v>
      </c>
      <c r="AL360" s="30">
        <v>134</v>
      </c>
      <c r="AM360" s="30">
        <v>20</v>
      </c>
      <c r="AN360" s="47">
        <v>1</v>
      </c>
      <c r="AO360" s="9" t="s">
        <v>407</v>
      </c>
      <c r="AP360" s="48" t="s">
        <v>411</v>
      </c>
      <c r="AQ360" s="9" t="s">
        <v>407</v>
      </c>
      <c r="AR360" s="9" t="s">
        <v>412</v>
      </c>
    </row>
    <row r="361" spans="1:44" ht="12.75" customHeight="1" x14ac:dyDescent="0.15">
      <c r="A361" s="9" t="s">
        <v>85</v>
      </c>
      <c r="B361" s="9" t="s">
        <v>1291</v>
      </c>
      <c r="C361" s="31">
        <v>1</v>
      </c>
      <c r="D361" s="45">
        <v>5</v>
      </c>
      <c r="E361" s="46">
        <v>2017</v>
      </c>
      <c r="F361" s="46">
        <v>2014</v>
      </c>
      <c r="G361" s="46">
        <v>2018</v>
      </c>
      <c r="H361" s="9" t="s">
        <v>422</v>
      </c>
      <c r="I361" s="9" t="s">
        <v>423</v>
      </c>
      <c r="J361" s="9" t="s">
        <v>83</v>
      </c>
      <c r="K361" s="49" t="s">
        <v>1291</v>
      </c>
      <c r="L361" s="30">
        <v>1</v>
      </c>
      <c r="M361" s="30">
        <v>0</v>
      </c>
      <c r="N361" s="30">
        <v>0</v>
      </c>
      <c r="O361" s="30">
        <v>0</v>
      </c>
      <c r="P361" s="30">
        <v>1</v>
      </c>
      <c r="Q361" s="31">
        <v>0</v>
      </c>
      <c r="R361" s="46">
        <v>1</v>
      </c>
      <c r="S361" s="46">
        <v>0</v>
      </c>
      <c r="T361" s="30">
        <v>1</v>
      </c>
      <c r="U361" s="30">
        <v>0</v>
      </c>
      <c r="V361" s="30">
        <v>0</v>
      </c>
      <c r="W361" s="30">
        <v>0</v>
      </c>
      <c r="X361" s="30">
        <v>1</v>
      </c>
      <c r="Y361" s="30">
        <v>0</v>
      </c>
      <c r="Z361" s="30">
        <v>1</v>
      </c>
      <c r="AA361" s="31">
        <v>0</v>
      </c>
      <c r="AB361" s="31">
        <v>0</v>
      </c>
      <c r="AC361" s="30">
        <v>1</v>
      </c>
      <c r="AD361" s="30">
        <v>0</v>
      </c>
      <c r="AE361" s="30">
        <v>1</v>
      </c>
      <c r="AF361" s="31">
        <v>0</v>
      </c>
      <c r="AG361" s="30">
        <v>1</v>
      </c>
      <c r="AH361" s="30">
        <v>18</v>
      </c>
      <c r="AI361" s="30">
        <v>0</v>
      </c>
      <c r="AJ361" s="31">
        <v>18</v>
      </c>
      <c r="AK361" s="30">
        <v>4</v>
      </c>
      <c r="AL361" s="30">
        <v>18</v>
      </c>
      <c r="AM361" s="30">
        <v>3</v>
      </c>
      <c r="AN361" s="47">
        <v>1</v>
      </c>
      <c r="AO361" s="9" t="s">
        <v>407</v>
      </c>
      <c r="AP361" s="48" t="s">
        <v>408</v>
      </c>
      <c r="AQ361" s="9" t="s">
        <v>407</v>
      </c>
      <c r="AR361" s="9" t="s">
        <v>412</v>
      </c>
    </row>
    <row r="362" spans="1:44" ht="12.75" customHeight="1" x14ac:dyDescent="0.15">
      <c r="A362" s="9" t="s">
        <v>244</v>
      </c>
      <c r="B362" s="9" t="s">
        <v>247</v>
      </c>
      <c r="C362" s="31">
        <v>1</v>
      </c>
      <c r="D362" s="45">
        <v>5</v>
      </c>
      <c r="E362" s="46">
        <v>2017</v>
      </c>
      <c r="F362" s="46">
        <v>2014</v>
      </c>
      <c r="G362" s="46">
        <v>2018</v>
      </c>
      <c r="H362" s="9" t="s">
        <v>422</v>
      </c>
      <c r="I362" s="9" t="s">
        <v>423</v>
      </c>
      <c r="J362" s="9" t="s">
        <v>83</v>
      </c>
      <c r="K362" s="49" t="s">
        <v>247</v>
      </c>
      <c r="L362" s="30">
        <v>1</v>
      </c>
      <c r="M362" s="30">
        <v>0</v>
      </c>
      <c r="N362" s="30">
        <v>0</v>
      </c>
      <c r="O362" s="30">
        <v>0</v>
      </c>
      <c r="P362" s="30">
        <v>1</v>
      </c>
      <c r="Q362" s="31">
        <v>0</v>
      </c>
      <c r="R362" s="46">
        <v>1</v>
      </c>
      <c r="S362" s="46">
        <v>0</v>
      </c>
      <c r="T362" s="30">
        <v>1</v>
      </c>
      <c r="U362" s="30">
        <v>0</v>
      </c>
      <c r="V362" s="30">
        <v>0</v>
      </c>
      <c r="W362" s="30">
        <v>0</v>
      </c>
      <c r="X362" s="30">
        <v>1</v>
      </c>
      <c r="Y362" s="30">
        <v>0</v>
      </c>
      <c r="Z362" s="30">
        <v>1</v>
      </c>
      <c r="AA362" s="31">
        <v>0</v>
      </c>
      <c r="AB362" s="31">
        <v>0</v>
      </c>
      <c r="AC362" s="30">
        <v>1</v>
      </c>
      <c r="AD362" s="30">
        <v>2</v>
      </c>
      <c r="AE362" s="30">
        <v>0</v>
      </c>
      <c r="AF362" s="31">
        <v>2</v>
      </c>
      <c r="AG362" s="30">
        <v>1</v>
      </c>
      <c r="AH362" s="30">
        <v>8</v>
      </c>
      <c r="AI362" s="30">
        <v>0</v>
      </c>
      <c r="AJ362" s="31">
        <v>8</v>
      </c>
      <c r="AK362" s="30">
        <v>4</v>
      </c>
      <c r="AL362" s="30">
        <v>10</v>
      </c>
      <c r="AM362" s="30">
        <v>2</v>
      </c>
      <c r="AN362" s="47">
        <v>1</v>
      </c>
      <c r="AO362" s="9" t="s">
        <v>407</v>
      </c>
      <c r="AP362" s="48" t="s">
        <v>411</v>
      </c>
      <c r="AQ362" s="9" t="s">
        <v>407</v>
      </c>
      <c r="AR362" s="9" t="s">
        <v>412</v>
      </c>
    </row>
    <row r="363" spans="1:44" ht="12.75" customHeight="1" x14ac:dyDescent="0.15">
      <c r="A363" s="9" t="s">
        <v>168</v>
      </c>
      <c r="B363" s="9" t="s">
        <v>1292</v>
      </c>
      <c r="C363" s="31">
        <v>0.625</v>
      </c>
      <c r="D363" s="45">
        <v>8</v>
      </c>
      <c r="E363" s="46">
        <v>2018</v>
      </c>
      <c r="F363" s="46">
        <v>2014</v>
      </c>
      <c r="G363" s="46" t="s">
        <v>403</v>
      </c>
      <c r="H363" s="9" t="s">
        <v>404</v>
      </c>
      <c r="I363" s="9" t="s">
        <v>405</v>
      </c>
      <c r="J363" s="9" t="s">
        <v>144</v>
      </c>
      <c r="K363" s="49" t="s">
        <v>1292</v>
      </c>
      <c r="L363" s="30">
        <v>919</v>
      </c>
      <c r="M363" s="30">
        <v>0</v>
      </c>
      <c r="N363" s="30">
        <v>0</v>
      </c>
      <c r="O363" s="30">
        <v>0</v>
      </c>
      <c r="P363" s="30">
        <v>919</v>
      </c>
      <c r="Q363" s="31">
        <v>0</v>
      </c>
      <c r="R363" s="46">
        <v>460</v>
      </c>
      <c r="S363" s="46">
        <v>0</v>
      </c>
      <c r="T363" s="30">
        <v>543</v>
      </c>
      <c r="U363" s="30">
        <v>0</v>
      </c>
      <c r="V363" s="30">
        <v>0</v>
      </c>
      <c r="W363" s="30">
        <v>0</v>
      </c>
      <c r="X363" s="30">
        <v>543</v>
      </c>
      <c r="Y363" s="30">
        <v>0</v>
      </c>
      <c r="Z363" s="30">
        <v>543</v>
      </c>
      <c r="AA363" s="31">
        <v>0</v>
      </c>
      <c r="AB363" s="31">
        <v>0</v>
      </c>
      <c r="AC363" s="30">
        <v>592</v>
      </c>
      <c r="AD363" s="30">
        <v>0</v>
      </c>
      <c r="AE363" s="30">
        <v>592</v>
      </c>
      <c r="AF363" s="31">
        <v>0</v>
      </c>
      <c r="AG363" s="30">
        <v>1572</v>
      </c>
      <c r="AH363" s="30">
        <v>0</v>
      </c>
      <c r="AI363" s="30">
        <v>1572</v>
      </c>
      <c r="AJ363" s="31">
        <v>0</v>
      </c>
      <c r="AK363" s="30">
        <v>3626</v>
      </c>
      <c r="AL363" s="30">
        <v>0</v>
      </c>
      <c r="AM363" s="30">
        <v>3626</v>
      </c>
      <c r="AN363" s="47">
        <v>0.5</v>
      </c>
      <c r="AO363" s="9" t="s">
        <v>407</v>
      </c>
      <c r="AP363" s="48" t="s">
        <v>408</v>
      </c>
      <c r="AQ363" s="9" t="s">
        <v>407</v>
      </c>
      <c r="AR363" s="9" t="s">
        <v>407</v>
      </c>
    </row>
    <row r="364" spans="1:44" ht="12.75" customHeight="1" x14ac:dyDescent="0.15">
      <c r="A364" s="9" t="s">
        <v>502</v>
      </c>
      <c r="B364" s="9" t="s">
        <v>617</v>
      </c>
      <c r="C364" s="31">
        <v>0.625</v>
      </c>
      <c r="D364" s="45">
        <v>8</v>
      </c>
      <c r="E364" s="46">
        <v>2018</v>
      </c>
      <c r="F364" s="46">
        <v>2014</v>
      </c>
      <c r="G364" s="46" t="s">
        <v>403</v>
      </c>
      <c r="H364" s="9" t="s">
        <v>404</v>
      </c>
      <c r="I364" s="9" t="s">
        <v>405</v>
      </c>
      <c r="J364" s="9" t="s">
        <v>144</v>
      </c>
      <c r="K364" s="49" t="s">
        <v>617</v>
      </c>
      <c r="L364" s="30">
        <v>1</v>
      </c>
      <c r="M364" s="30">
        <v>0</v>
      </c>
      <c r="N364" s="30">
        <v>0</v>
      </c>
      <c r="O364" s="30">
        <v>0</v>
      </c>
      <c r="P364" s="30">
        <v>1</v>
      </c>
      <c r="Q364" s="31">
        <v>0</v>
      </c>
      <c r="R364" s="46">
        <v>1</v>
      </c>
      <c r="S364" s="46">
        <v>0</v>
      </c>
      <c r="T364" s="30">
        <v>1</v>
      </c>
      <c r="U364" s="30">
        <v>0</v>
      </c>
      <c r="V364" s="30">
        <v>0</v>
      </c>
      <c r="W364" s="30">
        <v>0</v>
      </c>
      <c r="X364" s="30">
        <v>1</v>
      </c>
      <c r="Y364" s="30">
        <v>0</v>
      </c>
      <c r="Z364" s="30">
        <v>1</v>
      </c>
      <c r="AA364" s="31">
        <v>0</v>
      </c>
      <c r="AB364" s="31">
        <v>0</v>
      </c>
      <c r="AC364" s="30">
        <v>0</v>
      </c>
      <c r="AD364" s="30">
        <v>0</v>
      </c>
      <c r="AE364" s="30">
        <v>0</v>
      </c>
      <c r="AF364" s="31" t="s">
        <v>429</v>
      </c>
      <c r="AG364" s="30">
        <v>0</v>
      </c>
      <c r="AH364" s="30">
        <v>0</v>
      </c>
      <c r="AI364" s="30">
        <v>0</v>
      </c>
      <c r="AJ364" s="31" t="s">
        <v>429</v>
      </c>
      <c r="AK364" s="30">
        <v>2</v>
      </c>
      <c r="AL364" s="30">
        <v>0</v>
      </c>
      <c r="AM364" s="30">
        <v>2</v>
      </c>
      <c r="AN364" s="47">
        <v>0.5</v>
      </c>
      <c r="AO364" s="9" t="s">
        <v>407</v>
      </c>
      <c r="AP364" s="48" t="s">
        <v>411</v>
      </c>
      <c r="AQ364" s="9" t="s">
        <v>407</v>
      </c>
      <c r="AR364" s="9" t="s">
        <v>412</v>
      </c>
    </row>
    <row r="365" spans="1:44" ht="12.75" customHeight="1" x14ac:dyDescent="0.15">
      <c r="A365" s="9" t="s">
        <v>564</v>
      </c>
      <c r="B365" s="9" t="s">
        <v>602</v>
      </c>
      <c r="C365" s="31">
        <v>0.375</v>
      </c>
      <c r="D365" s="45">
        <v>8</v>
      </c>
      <c r="E365" s="46">
        <v>2020</v>
      </c>
      <c r="F365" s="46">
        <v>2016</v>
      </c>
      <c r="G365" s="46" t="s">
        <v>444</v>
      </c>
      <c r="H365" s="9" t="s">
        <v>445</v>
      </c>
      <c r="I365" s="9" t="s">
        <v>446</v>
      </c>
      <c r="J365" s="9" t="s">
        <v>128</v>
      </c>
      <c r="K365" s="49" t="s">
        <v>602</v>
      </c>
      <c r="L365" s="30">
        <v>623</v>
      </c>
      <c r="M365" s="30">
        <v>0</v>
      </c>
      <c r="N365" s="30">
        <v>0</v>
      </c>
      <c r="O365" s="30">
        <v>0</v>
      </c>
      <c r="P365" s="30">
        <v>623</v>
      </c>
      <c r="Q365" s="31">
        <v>0</v>
      </c>
      <c r="R365" s="46">
        <v>234</v>
      </c>
      <c r="S365" s="46">
        <v>0</v>
      </c>
      <c r="T365" s="30">
        <v>576</v>
      </c>
      <c r="U365" s="30">
        <v>7</v>
      </c>
      <c r="V365" s="30">
        <v>7</v>
      </c>
      <c r="W365" s="30">
        <v>0</v>
      </c>
      <c r="X365" s="30">
        <v>569</v>
      </c>
      <c r="Y365" s="30">
        <v>7</v>
      </c>
      <c r="Z365" s="30">
        <v>569</v>
      </c>
      <c r="AA365" s="31">
        <v>1.2152777777777778E-2</v>
      </c>
      <c r="AB365" s="31">
        <v>1.2152777777777778E-2</v>
      </c>
      <c r="AC365" s="30">
        <v>566</v>
      </c>
      <c r="AD365" s="30">
        <v>152</v>
      </c>
      <c r="AE365" s="30">
        <v>414</v>
      </c>
      <c r="AF365" s="31">
        <v>0.26855123674911663</v>
      </c>
      <c r="AG365" s="30">
        <v>1431</v>
      </c>
      <c r="AH365" s="30">
        <v>11</v>
      </c>
      <c r="AI365" s="30">
        <v>1420</v>
      </c>
      <c r="AJ365" s="31">
        <v>7.6869322152341019E-3</v>
      </c>
      <c r="AK365" s="30">
        <v>3196</v>
      </c>
      <c r="AL365" s="30">
        <v>170</v>
      </c>
      <c r="AM365" s="30">
        <v>3026</v>
      </c>
      <c r="AN365" s="47">
        <v>0.375</v>
      </c>
      <c r="AO365" s="9" t="s">
        <v>407</v>
      </c>
      <c r="AP365" s="48" t="s">
        <v>408</v>
      </c>
      <c r="AQ365" s="9" t="s">
        <v>407</v>
      </c>
      <c r="AR365" s="9" t="s">
        <v>407</v>
      </c>
    </row>
    <row r="366" spans="1:44" ht="12.75" customHeight="1" x14ac:dyDescent="0.15">
      <c r="A366" s="9" t="s">
        <v>314</v>
      </c>
      <c r="B366" s="9" t="s">
        <v>1293</v>
      </c>
      <c r="C366" s="31">
        <v>1</v>
      </c>
      <c r="D366" s="45">
        <v>5</v>
      </c>
      <c r="E366" s="46">
        <v>2017</v>
      </c>
      <c r="F366" s="46">
        <v>2014</v>
      </c>
      <c r="G366" s="46">
        <v>2018</v>
      </c>
      <c r="H366" s="9" t="s">
        <v>422</v>
      </c>
      <c r="I366" s="9" t="s">
        <v>423</v>
      </c>
      <c r="J366" s="9" t="s">
        <v>83</v>
      </c>
      <c r="K366" s="49" t="s">
        <v>1293</v>
      </c>
      <c r="L366" s="30">
        <v>3</v>
      </c>
      <c r="M366" s="30">
        <v>0</v>
      </c>
      <c r="N366" s="30">
        <v>0</v>
      </c>
      <c r="O366" s="30">
        <v>0</v>
      </c>
      <c r="P366" s="30">
        <v>3</v>
      </c>
      <c r="Q366" s="31">
        <v>0</v>
      </c>
      <c r="R366" s="46">
        <v>3</v>
      </c>
      <c r="S366" s="46">
        <v>0</v>
      </c>
      <c r="T366" s="30">
        <v>2</v>
      </c>
      <c r="U366" s="30">
        <v>0</v>
      </c>
      <c r="V366" s="30">
        <v>0</v>
      </c>
      <c r="W366" s="30">
        <v>0</v>
      </c>
      <c r="X366" s="30">
        <v>2</v>
      </c>
      <c r="Y366" s="30">
        <v>0</v>
      </c>
      <c r="Z366" s="30">
        <v>2</v>
      </c>
      <c r="AA366" s="31">
        <v>0</v>
      </c>
      <c r="AB366" s="31">
        <v>0</v>
      </c>
      <c r="AC366" s="30">
        <v>3</v>
      </c>
      <c r="AD366" s="30">
        <v>0</v>
      </c>
      <c r="AE366" s="30">
        <v>3</v>
      </c>
      <c r="AF366" s="31">
        <v>0</v>
      </c>
      <c r="AG366" s="30">
        <v>5</v>
      </c>
      <c r="AH366" s="30">
        <v>0</v>
      </c>
      <c r="AI366" s="30">
        <v>5</v>
      </c>
      <c r="AJ366" s="31">
        <v>0</v>
      </c>
      <c r="AK366" s="30">
        <v>13</v>
      </c>
      <c r="AL366" s="30">
        <v>0</v>
      </c>
      <c r="AM366" s="30">
        <v>13</v>
      </c>
      <c r="AN366" s="47">
        <v>1</v>
      </c>
      <c r="AO366" s="9" t="s">
        <v>407</v>
      </c>
      <c r="AP366" s="48" t="s">
        <v>408</v>
      </c>
      <c r="AQ366" s="9" t="s">
        <v>407</v>
      </c>
      <c r="AR366" s="9" t="s">
        <v>407</v>
      </c>
    </row>
    <row r="367" spans="1:44" ht="12.75" customHeight="1" x14ac:dyDescent="0.15">
      <c r="A367" s="9" t="s">
        <v>449</v>
      </c>
      <c r="B367" s="9" t="s">
        <v>496</v>
      </c>
      <c r="C367" s="31">
        <v>0.5</v>
      </c>
      <c r="D367" s="45">
        <v>8</v>
      </c>
      <c r="E367" s="46">
        <v>2019</v>
      </c>
      <c r="F367" s="46">
        <v>2015</v>
      </c>
      <c r="G367" s="46">
        <v>2022</v>
      </c>
      <c r="H367" s="9" t="s">
        <v>413</v>
      </c>
      <c r="I367" s="9" t="s">
        <v>414</v>
      </c>
      <c r="J367" s="9" t="s">
        <v>67</v>
      </c>
      <c r="K367" s="49" t="s">
        <v>496</v>
      </c>
      <c r="L367" s="30">
        <v>21</v>
      </c>
      <c r="M367" s="30">
        <v>4</v>
      </c>
      <c r="N367" s="30">
        <v>0</v>
      </c>
      <c r="O367" s="30">
        <v>4</v>
      </c>
      <c r="P367" s="30">
        <v>17</v>
      </c>
      <c r="Q367" s="31">
        <v>0.19047619047619047</v>
      </c>
      <c r="R367" s="46">
        <v>11</v>
      </c>
      <c r="S367" s="46">
        <v>0</v>
      </c>
      <c r="T367" s="30">
        <v>15</v>
      </c>
      <c r="U367" s="30">
        <v>1</v>
      </c>
      <c r="V367" s="30">
        <v>0</v>
      </c>
      <c r="W367" s="30">
        <v>1</v>
      </c>
      <c r="X367" s="30">
        <v>14</v>
      </c>
      <c r="Y367" s="30">
        <v>1</v>
      </c>
      <c r="Z367" s="30">
        <v>14</v>
      </c>
      <c r="AA367" s="31">
        <v>6.6666666666666666E-2</v>
      </c>
      <c r="AB367" s="31">
        <v>6.6666666666666666E-2</v>
      </c>
      <c r="AC367" s="30">
        <v>15</v>
      </c>
      <c r="AD367" s="30">
        <v>4</v>
      </c>
      <c r="AE367" s="30">
        <v>11</v>
      </c>
      <c r="AF367" s="31">
        <v>0.26666666666666666</v>
      </c>
      <c r="AG367" s="30">
        <v>13</v>
      </c>
      <c r="AH367" s="30">
        <v>24</v>
      </c>
      <c r="AI367" s="30">
        <v>0</v>
      </c>
      <c r="AJ367" s="31">
        <v>1.8461538461538463</v>
      </c>
      <c r="AK367" s="30">
        <v>64</v>
      </c>
      <c r="AL367" s="30">
        <v>33</v>
      </c>
      <c r="AM367" s="30">
        <v>42</v>
      </c>
      <c r="AN367" s="47">
        <v>0.5</v>
      </c>
      <c r="AO367" s="9" t="s">
        <v>407</v>
      </c>
      <c r="AP367" s="48" t="s">
        <v>411</v>
      </c>
      <c r="AQ367" s="9" t="s">
        <v>407</v>
      </c>
      <c r="AR367" s="9" t="s">
        <v>412</v>
      </c>
    </row>
    <row r="368" spans="1:44" ht="12.75" customHeight="1" x14ac:dyDescent="0.15">
      <c r="A368" s="9" t="s">
        <v>416</v>
      </c>
      <c r="B368" s="9" t="s">
        <v>443</v>
      </c>
      <c r="C368" s="31">
        <v>0.75</v>
      </c>
      <c r="D368" s="45">
        <v>8</v>
      </c>
      <c r="E368" s="46">
        <v>2017</v>
      </c>
      <c r="F368" s="46">
        <v>2013</v>
      </c>
      <c r="G368" s="46">
        <v>2020</v>
      </c>
      <c r="H368" s="9" t="s">
        <v>512</v>
      </c>
      <c r="I368" s="9" t="s">
        <v>513</v>
      </c>
      <c r="J368" s="9" t="s">
        <v>417</v>
      </c>
      <c r="K368" s="49" t="s">
        <v>443</v>
      </c>
      <c r="L368" s="30">
        <v>201</v>
      </c>
      <c r="M368" s="30">
        <v>26</v>
      </c>
      <c r="N368" s="30">
        <v>26</v>
      </c>
      <c r="O368" s="30">
        <v>0</v>
      </c>
      <c r="P368" s="30">
        <v>175</v>
      </c>
      <c r="Q368" s="31">
        <v>0.12935323383084577</v>
      </c>
      <c r="R368" s="46">
        <v>101</v>
      </c>
      <c r="S368" s="46">
        <v>0</v>
      </c>
      <c r="T368" s="30">
        <v>152</v>
      </c>
      <c r="U368" s="30">
        <v>26</v>
      </c>
      <c r="V368" s="30">
        <v>26</v>
      </c>
      <c r="W368" s="30">
        <v>0</v>
      </c>
      <c r="X368" s="30">
        <v>126</v>
      </c>
      <c r="Y368" s="30">
        <v>26</v>
      </c>
      <c r="Z368" s="30">
        <v>126</v>
      </c>
      <c r="AA368" s="31">
        <v>0.17105263157894737</v>
      </c>
      <c r="AB368" s="31">
        <v>0.17105263157894737</v>
      </c>
      <c r="AC368" s="30">
        <v>282</v>
      </c>
      <c r="AD368" s="30">
        <v>0</v>
      </c>
      <c r="AE368" s="30">
        <v>282</v>
      </c>
      <c r="AF368" s="31">
        <v>0</v>
      </c>
      <c r="AG368" s="30">
        <v>618</v>
      </c>
      <c r="AH368" s="30">
        <v>142</v>
      </c>
      <c r="AI368" s="30">
        <v>476</v>
      </c>
      <c r="AJ368" s="31">
        <v>0.22977346278317151</v>
      </c>
      <c r="AK368" s="30">
        <v>1253</v>
      </c>
      <c r="AL368" s="30">
        <v>194</v>
      </c>
      <c r="AM368" s="30">
        <v>1059</v>
      </c>
      <c r="AN368" s="47">
        <v>0.5</v>
      </c>
      <c r="AO368" s="9" t="s">
        <v>407</v>
      </c>
      <c r="AP368" s="48" t="s">
        <v>411</v>
      </c>
      <c r="AQ368" s="9" t="s">
        <v>407</v>
      </c>
      <c r="AR368" s="9" t="s">
        <v>407</v>
      </c>
    </row>
    <row r="369" spans="1:44" ht="12.75" customHeight="1" x14ac:dyDescent="0.15">
      <c r="A369" s="9" t="s">
        <v>341</v>
      </c>
      <c r="B369" s="9" t="s">
        <v>346</v>
      </c>
      <c r="C369" s="31">
        <v>0.625</v>
      </c>
      <c r="D369" s="45">
        <v>8</v>
      </c>
      <c r="E369" s="46">
        <v>2018</v>
      </c>
      <c r="F369" s="46">
        <v>2014</v>
      </c>
      <c r="G369" s="46" t="s">
        <v>403</v>
      </c>
      <c r="H369" s="9" t="s">
        <v>456</v>
      </c>
      <c r="I369" s="9" t="s">
        <v>457</v>
      </c>
      <c r="J369" s="9" t="s">
        <v>123</v>
      </c>
      <c r="K369" s="49" t="s">
        <v>346</v>
      </c>
      <c r="L369" s="30">
        <v>1539</v>
      </c>
      <c r="M369" s="30">
        <v>100</v>
      </c>
      <c r="N369" s="30">
        <v>100</v>
      </c>
      <c r="O369" s="30">
        <v>0</v>
      </c>
      <c r="P369" s="30">
        <v>1439</v>
      </c>
      <c r="Q369" s="31">
        <v>6.4977257959714096E-2</v>
      </c>
      <c r="R369" s="46">
        <v>770</v>
      </c>
      <c r="S369" s="46">
        <v>0</v>
      </c>
      <c r="T369" s="30">
        <v>1079</v>
      </c>
      <c r="U369" s="30">
        <v>0</v>
      </c>
      <c r="V369" s="30">
        <v>0</v>
      </c>
      <c r="W369" s="30">
        <v>0</v>
      </c>
      <c r="X369" s="30">
        <v>1079</v>
      </c>
      <c r="Y369" s="30">
        <v>0</v>
      </c>
      <c r="Z369" s="30">
        <v>1079</v>
      </c>
      <c r="AA369" s="31">
        <v>0</v>
      </c>
      <c r="AB369" s="31">
        <v>0</v>
      </c>
      <c r="AC369" s="30">
        <v>1303</v>
      </c>
      <c r="AD369" s="30">
        <v>214</v>
      </c>
      <c r="AE369" s="30">
        <v>1089</v>
      </c>
      <c r="AF369" s="31">
        <v>0.16423637759017651</v>
      </c>
      <c r="AG369" s="30">
        <v>3087</v>
      </c>
      <c r="AH369" s="30">
        <v>1765</v>
      </c>
      <c r="AI369" s="30">
        <v>1322</v>
      </c>
      <c r="AJ369" s="31">
        <v>0.57175251052802079</v>
      </c>
      <c r="AK369" s="30">
        <v>7008</v>
      </c>
      <c r="AL369" s="30">
        <v>2079</v>
      </c>
      <c r="AM369" s="30">
        <v>4929</v>
      </c>
      <c r="AN369" s="47">
        <v>0.5</v>
      </c>
      <c r="AO369" s="9" t="s">
        <v>407</v>
      </c>
      <c r="AP369" s="48" t="s">
        <v>411</v>
      </c>
      <c r="AQ369" s="9" t="s">
        <v>407</v>
      </c>
      <c r="AR369" s="9" t="s">
        <v>412</v>
      </c>
    </row>
    <row r="370" spans="1:44" ht="12.75" customHeight="1" x14ac:dyDescent="0.15">
      <c r="A370" s="9" t="s">
        <v>352</v>
      </c>
      <c r="B370" s="9" t="s">
        <v>385</v>
      </c>
      <c r="C370" s="31">
        <v>0.625</v>
      </c>
      <c r="D370" s="45">
        <v>8</v>
      </c>
      <c r="E370" s="46">
        <v>2018</v>
      </c>
      <c r="F370" s="46">
        <v>2014</v>
      </c>
      <c r="G370" s="46" t="s">
        <v>403</v>
      </c>
      <c r="H370" s="9" t="s">
        <v>404</v>
      </c>
      <c r="I370" s="9" t="s">
        <v>405</v>
      </c>
      <c r="J370" s="9" t="s">
        <v>144</v>
      </c>
      <c r="K370" s="49" t="s">
        <v>385</v>
      </c>
      <c r="L370" s="30">
        <v>209</v>
      </c>
      <c r="M370" s="30">
        <v>18</v>
      </c>
      <c r="N370" s="30">
        <v>18</v>
      </c>
      <c r="O370" s="30">
        <v>0</v>
      </c>
      <c r="P370" s="30">
        <v>191</v>
      </c>
      <c r="Q370" s="31">
        <v>8.6124401913875603E-2</v>
      </c>
      <c r="R370" s="46">
        <v>105</v>
      </c>
      <c r="S370" s="46">
        <v>0</v>
      </c>
      <c r="T370" s="30">
        <v>141</v>
      </c>
      <c r="U370" s="30">
        <v>11</v>
      </c>
      <c r="V370" s="30">
        <v>11</v>
      </c>
      <c r="W370" s="30">
        <v>0</v>
      </c>
      <c r="X370" s="30">
        <v>130</v>
      </c>
      <c r="Y370" s="30">
        <v>11</v>
      </c>
      <c r="Z370" s="30">
        <v>130</v>
      </c>
      <c r="AA370" s="31">
        <v>7.8014184397163122E-2</v>
      </c>
      <c r="AB370" s="31">
        <v>7.8014184397163122E-2</v>
      </c>
      <c r="AC370" s="30">
        <v>158</v>
      </c>
      <c r="AD370" s="30">
        <v>31</v>
      </c>
      <c r="AE370" s="30">
        <v>127</v>
      </c>
      <c r="AF370" s="31">
        <v>0.19620253164556961</v>
      </c>
      <c r="AG370" s="30">
        <v>340</v>
      </c>
      <c r="AH370" s="30">
        <v>1535</v>
      </c>
      <c r="AI370" s="30">
        <v>0</v>
      </c>
      <c r="AJ370" s="31">
        <v>4.5147058823529411</v>
      </c>
      <c r="AK370" s="30">
        <v>848</v>
      </c>
      <c r="AL370" s="30">
        <v>1595</v>
      </c>
      <c r="AM370" s="30">
        <v>448</v>
      </c>
      <c r="AN370" s="47">
        <v>0.5</v>
      </c>
      <c r="AO370" s="9" t="s">
        <v>407</v>
      </c>
      <c r="AP370" s="48" t="s">
        <v>411</v>
      </c>
      <c r="AQ370" s="9" t="s">
        <v>407</v>
      </c>
      <c r="AR370" s="9" t="s">
        <v>412</v>
      </c>
    </row>
    <row r="371" spans="1:44" ht="12.75" customHeight="1" x14ac:dyDescent="0.15">
      <c r="A371" s="9" t="s">
        <v>316</v>
      </c>
      <c r="B371" s="9" t="s">
        <v>336</v>
      </c>
      <c r="C371" s="31">
        <v>0.625</v>
      </c>
      <c r="D371" s="45">
        <v>8</v>
      </c>
      <c r="E371" s="46">
        <v>2018</v>
      </c>
      <c r="F371" s="46">
        <v>2014</v>
      </c>
      <c r="G371" s="46" t="s">
        <v>403</v>
      </c>
      <c r="H371" s="9" t="s">
        <v>404</v>
      </c>
      <c r="I371" s="9" t="s">
        <v>405</v>
      </c>
      <c r="J371" s="9" t="s">
        <v>144</v>
      </c>
      <c r="K371" s="49" t="s">
        <v>336</v>
      </c>
      <c r="L371" s="30">
        <v>23</v>
      </c>
      <c r="M371" s="30">
        <v>0</v>
      </c>
      <c r="N371" s="30">
        <v>0</v>
      </c>
      <c r="O371" s="30">
        <v>0</v>
      </c>
      <c r="P371" s="30">
        <v>23</v>
      </c>
      <c r="Q371" s="31">
        <v>0</v>
      </c>
      <c r="R371" s="46">
        <v>12</v>
      </c>
      <c r="S371" s="46">
        <v>0</v>
      </c>
      <c r="T371" s="30">
        <v>15</v>
      </c>
      <c r="U371" s="30">
        <v>0</v>
      </c>
      <c r="V371" s="30">
        <v>0</v>
      </c>
      <c r="W371" s="30">
        <v>0</v>
      </c>
      <c r="X371" s="30">
        <v>15</v>
      </c>
      <c r="Y371" s="30">
        <v>0</v>
      </c>
      <c r="Z371" s="30">
        <v>15</v>
      </c>
      <c r="AA371" s="31">
        <v>0</v>
      </c>
      <c r="AB371" s="31">
        <v>0</v>
      </c>
      <c r="AC371" s="30">
        <v>18</v>
      </c>
      <c r="AD371" s="30">
        <v>2</v>
      </c>
      <c r="AE371" s="30">
        <v>16</v>
      </c>
      <c r="AF371" s="31">
        <v>0.1111111111111111</v>
      </c>
      <c r="AG371" s="30">
        <v>39</v>
      </c>
      <c r="AH371" s="30">
        <v>36</v>
      </c>
      <c r="AI371" s="30">
        <v>3</v>
      </c>
      <c r="AJ371" s="31">
        <v>0.92307692307692313</v>
      </c>
      <c r="AK371" s="30">
        <v>95</v>
      </c>
      <c r="AL371" s="30">
        <v>38</v>
      </c>
      <c r="AM371" s="30">
        <v>57</v>
      </c>
      <c r="AN371" s="47">
        <v>0.5</v>
      </c>
      <c r="AO371" s="9" t="s">
        <v>407</v>
      </c>
      <c r="AP371" s="48" t="s">
        <v>411</v>
      </c>
      <c r="AQ371" s="9" t="s">
        <v>407</v>
      </c>
      <c r="AR371" s="9" t="s">
        <v>412</v>
      </c>
    </row>
    <row r="372" spans="1:44" ht="12.75" customHeight="1" x14ac:dyDescent="0.15">
      <c r="A372" s="9" t="s">
        <v>168</v>
      </c>
      <c r="B372" s="9" t="s">
        <v>209</v>
      </c>
      <c r="C372" s="31">
        <v>0.625</v>
      </c>
      <c r="D372" s="45">
        <v>8</v>
      </c>
      <c r="E372" s="46">
        <v>2018</v>
      </c>
      <c r="F372" s="46">
        <v>2014</v>
      </c>
      <c r="G372" s="46" t="s">
        <v>403</v>
      </c>
      <c r="H372" s="9" t="s">
        <v>404</v>
      </c>
      <c r="I372" s="9" t="s">
        <v>405</v>
      </c>
      <c r="J372" s="9" t="s">
        <v>144</v>
      </c>
      <c r="K372" s="49" t="s">
        <v>209</v>
      </c>
      <c r="L372" s="30">
        <v>8</v>
      </c>
      <c r="M372" s="30">
        <v>5</v>
      </c>
      <c r="N372" s="30">
        <v>5</v>
      </c>
      <c r="O372" s="30">
        <v>0</v>
      </c>
      <c r="P372" s="30">
        <v>3</v>
      </c>
      <c r="Q372" s="31">
        <v>0.625</v>
      </c>
      <c r="R372" s="46">
        <v>4</v>
      </c>
      <c r="S372" s="46">
        <v>1</v>
      </c>
      <c r="T372" s="30">
        <v>5</v>
      </c>
      <c r="U372" s="30">
        <v>0</v>
      </c>
      <c r="V372" s="30">
        <v>0</v>
      </c>
      <c r="W372" s="30">
        <v>0</v>
      </c>
      <c r="X372" s="30">
        <v>5</v>
      </c>
      <c r="Y372" s="30">
        <v>1</v>
      </c>
      <c r="Z372" s="30">
        <v>4</v>
      </c>
      <c r="AA372" s="31">
        <v>0</v>
      </c>
      <c r="AB372" s="31">
        <v>0.2</v>
      </c>
      <c r="AC372" s="30">
        <v>5</v>
      </c>
      <c r="AD372" s="30">
        <v>1</v>
      </c>
      <c r="AE372" s="30">
        <v>4</v>
      </c>
      <c r="AF372" s="31">
        <v>0.2</v>
      </c>
      <c r="AG372" s="30">
        <v>13</v>
      </c>
      <c r="AH372" s="30">
        <v>103</v>
      </c>
      <c r="AI372" s="30">
        <v>0</v>
      </c>
      <c r="AJ372" s="31">
        <v>7.9230769230769234</v>
      </c>
      <c r="AK372" s="30">
        <v>31</v>
      </c>
      <c r="AL372" s="30">
        <v>109</v>
      </c>
      <c r="AM372" s="30">
        <v>12</v>
      </c>
      <c r="AN372" s="47">
        <v>0.5</v>
      </c>
      <c r="AO372" s="9" t="s">
        <v>407</v>
      </c>
      <c r="AP372" s="48" t="s">
        <v>411</v>
      </c>
      <c r="AQ372" s="9" t="s">
        <v>407</v>
      </c>
      <c r="AR372" s="9" t="s">
        <v>412</v>
      </c>
    </row>
    <row r="373" spans="1:44" ht="12.75" customHeight="1" x14ac:dyDescent="0.15">
      <c r="A373" s="9" t="s">
        <v>273</v>
      </c>
      <c r="B373" s="9" t="s">
        <v>297</v>
      </c>
      <c r="C373" s="31">
        <v>0.625</v>
      </c>
      <c r="D373" s="45">
        <v>8</v>
      </c>
      <c r="E373" s="46">
        <v>2018</v>
      </c>
      <c r="F373" s="46">
        <v>2014</v>
      </c>
      <c r="G373" s="46" t="s">
        <v>403</v>
      </c>
      <c r="H373" s="9" t="s">
        <v>404</v>
      </c>
      <c r="I373" s="9" t="s">
        <v>405</v>
      </c>
      <c r="J373" s="9" t="s">
        <v>144</v>
      </c>
      <c r="K373" s="49" t="s">
        <v>297</v>
      </c>
      <c r="L373" s="30">
        <v>1</v>
      </c>
      <c r="M373" s="30">
        <v>0</v>
      </c>
      <c r="N373" s="30">
        <v>0</v>
      </c>
      <c r="O373" s="30">
        <v>0</v>
      </c>
      <c r="P373" s="30">
        <v>1</v>
      </c>
      <c r="Q373" s="31">
        <v>0</v>
      </c>
      <c r="R373" s="46">
        <v>1</v>
      </c>
      <c r="S373" s="46">
        <v>0</v>
      </c>
      <c r="T373" s="30">
        <v>1</v>
      </c>
      <c r="U373" s="30">
        <v>0</v>
      </c>
      <c r="V373" s="30">
        <v>0</v>
      </c>
      <c r="W373" s="30">
        <v>0</v>
      </c>
      <c r="X373" s="30">
        <v>1</v>
      </c>
      <c r="Y373" s="30">
        <v>0</v>
      </c>
      <c r="Z373" s="30">
        <v>1</v>
      </c>
      <c r="AA373" s="31">
        <v>0</v>
      </c>
      <c r="AB373" s="31">
        <v>0</v>
      </c>
      <c r="AC373" s="30">
        <v>0</v>
      </c>
      <c r="AD373" s="30">
        <v>0</v>
      </c>
      <c r="AE373" s="30">
        <v>0</v>
      </c>
      <c r="AF373" s="31" t="s">
        <v>429</v>
      </c>
      <c r="AG373" s="30">
        <v>0</v>
      </c>
      <c r="AH373" s="30">
        <v>0</v>
      </c>
      <c r="AI373" s="30">
        <v>0</v>
      </c>
      <c r="AJ373" s="31" t="s">
        <v>429</v>
      </c>
      <c r="AK373" s="30">
        <v>2</v>
      </c>
      <c r="AL373" s="30">
        <v>0</v>
      </c>
      <c r="AM373" s="30">
        <v>2</v>
      </c>
      <c r="AN373" s="47">
        <v>0.5</v>
      </c>
      <c r="AO373" s="9" t="s">
        <v>407</v>
      </c>
      <c r="AP373" s="48" t="s">
        <v>411</v>
      </c>
      <c r="AQ373" s="9" t="s">
        <v>407</v>
      </c>
      <c r="AR373" s="9" t="s">
        <v>412</v>
      </c>
    </row>
    <row r="374" spans="1:44" ht="12.75" customHeight="1" x14ac:dyDescent="0.15">
      <c r="A374" s="9" t="s">
        <v>542</v>
      </c>
      <c r="B374" s="9" t="s">
        <v>598</v>
      </c>
      <c r="C374" s="31">
        <v>1</v>
      </c>
      <c r="D374" s="45">
        <v>5</v>
      </c>
      <c r="E374" s="46">
        <v>2017</v>
      </c>
      <c r="F374" s="46">
        <v>2014</v>
      </c>
      <c r="G374" s="46">
        <v>2018</v>
      </c>
      <c r="H374" s="9" t="s">
        <v>422</v>
      </c>
      <c r="I374" s="9" t="s">
        <v>423</v>
      </c>
      <c r="J374" s="9" t="s">
        <v>83</v>
      </c>
      <c r="K374" s="49" t="s">
        <v>598</v>
      </c>
      <c r="L374" s="30">
        <v>73</v>
      </c>
      <c r="M374" s="30">
        <v>0</v>
      </c>
      <c r="N374" s="30">
        <v>0</v>
      </c>
      <c r="O374" s="30">
        <v>0</v>
      </c>
      <c r="P374" s="30">
        <v>73</v>
      </c>
      <c r="Q374" s="31">
        <v>0</v>
      </c>
      <c r="R374" s="46">
        <v>73</v>
      </c>
      <c r="S374" s="46">
        <v>0</v>
      </c>
      <c r="T374" s="30">
        <v>52</v>
      </c>
      <c r="U374" s="30">
        <v>46</v>
      </c>
      <c r="V374" s="30">
        <v>26</v>
      </c>
      <c r="W374" s="30">
        <v>20</v>
      </c>
      <c r="X374" s="30">
        <v>6</v>
      </c>
      <c r="Y374" s="30">
        <v>46</v>
      </c>
      <c r="Z374" s="30">
        <v>6</v>
      </c>
      <c r="AA374" s="31">
        <v>0.88461538461538458</v>
      </c>
      <c r="AB374" s="31">
        <v>0.88461538461538458</v>
      </c>
      <c r="AC374" s="30">
        <v>61</v>
      </c>
      <c r="AD374" s="30">
        <v>29</v>
      </c>
      <c r="AE374" s="30">
        <v>32</v>
      </c>
      <c r="AF374" s="31">
        <v>0.47540983606557374</v>
      </c>
      <c r="AG374" s="30">
        <v>137</v>
      </c>
      <c r="AH374" s="30">
        <v>0</v>
      </c>
      <c r="AI374" s="30">
        <v>137</v>
      </c>
      <c r="AJ374" s="31">
        <v>0</v>
      </c>
      <c r="AK374" s="30">
        <v>323</v>
      </c>
      <c r="AL374" s="30">
        <v>75</v>
      </c>
      <c r="AM374" s="30">
        <v>248</v>
      </c>
      <c r="AN374" s="47">
        <v>1</v>
      </c>
      <c r="AO374" s="9" t="s">
        <v>407</v>
      </c>
      <c r="AP374" s="48" t="s">
        <v>411</v>
      </c>
      <c r="AQ374" s="9" t="s">
        <v>407</v>
      </c>
      <c r="AR374" s="9" t="s">
        <v>407</v>
      </c>
    </row>
    <row r="375" spans="1:44" ht="12.75" customHeight="1" x14ac:dyDescent="0.15">
      <c r="A375" s="9" t="s">
        <v>433</v>
      </c>
      <c r="B375" s="9" t="s">
        <v>551</v>
      </c>
      <c r="C375" s="31">
        <v>1</v>
      </c>
      <c r="D375" s="45">
        <v>5</v>
      </c>
      <c r="E375" s="46">
        <v>2017</v>
      </c>
      <c r="F375" s="46">
        <v>2014</v>
      </c>
      <c r="G375" s="46">
        <v>2018</v>
      </c>
      <c r="H375" s="9" t="s">
        <v>422</v>
      </c>
      <c r="I375" s="9" t="s">
        <v>423</v>
      </c>
      <c r="J375" s="9" t="s">
        <v>83</v>
      </c>
      <c r="K375" s="49" t="s">
        <v>551</v>
      </c>
      <c r="L375" s="30">
        <v>287</v>
      </c>
      <c r="M375" s="30">
        <v>35</v>
      </c>
      <c r="N375" s="30">
        <v>35</v>
      </c>
      <c r="O375" s="30">
        <v>0</v>
      </c>
      <c r="P375" s="30">
        <v>252</v>
      </c>
      <c r="Q375" s="31">
        <v>0.12195121951219512</v>
      </c>
      <c r="R375" s="46">
        <v>287</v>
      </c>
      <c r="S375" s="46">
        <v>0</v>
      </c>
      <c r="T375" s="30">
        <v>181</v>
      </c>
      <c r="U375" s="30">
        <v>129</v>
      </c>
      <c r="V375" s="30">
        <v>129</v>
      </c>
      <c r="W375" s="30">
        <v>0</v>
      </c>
      <c r="X375" s="30">
        <v>52</v>
      </c>
      <c r="Y375" s="30">
        <v>129</v>
      </c>
      <c r="Z375" s="30">
        <v>52</v>
      </c>
      <c r="AA375" s="31">
        <v>0.71270718232044195</v>
      </c>
      <c r="AB375" s="31">
        <v>0.71270718232044195</v>
      </c>
      <c r="AC375" s="30">
        <v>205</v>
      </c>
      <c r="AD375" s="30">
        <v>113</v>
      </c>
      <c r="AE375" s="30">
        <v>92</v>
      </c>
      <c r="AF375" s="31">
        <v>0.551219512195122</v>
      </c>
      <c r="AG375" s="30">
        <v>502</v>
      </c>
      <c r="AH375" s="30">
        <v>629</v>
      </c>
      <c r="AI375" s="30">
        <v>0</v>
      </c>
      <c r="AJ375" s="31">
        <v>1.2529880478087649</v>
      </c>
      <c r="AK375" s="30">
        <v>1175</v>
      </c>
      <c r="AL375" s="30">
        <v>906</v>
      </c>
      <c r="AM375" s="30">
        <v>396</v>
      </c>
      <c r="AN375" s="47">
        <v>1</v>
      </c>
      <c r="AO375" s="9" t="s">
        <v>407</v>
      </c>
      <c r="AP375" s="48" t="s">
        <v>411</v>
      </c>
      <c r="AQ375" s="9" t="s">
        <v>407</v>
      </c>
      <c r="AR375" s="9" t="s">
        <v>412</v>
      </c>
    </row>
    <row r="376" spans="1:44" ht="12.75" customHeight="1" x14ac:dyDescent="0.15">
      <c r="A376" s="9" t="s">
        <v>352</v>
      </c>
      <c r="B376" s="9" t="s">
        <v>392</v>
      </c>
      <c r="C376" s="31">
        <v>0.625</v>
      </c>
      <c r="D376" s="45">
        <v>8</v>
      </c>
      <c r="E376" s="46">
        <v>2018</v>
      </c>
      <c r="F376" s="46">
        <v>2014</v>
      </c>
      <c r="G376" s="46" t="s">
        <v>403</v>
      </c>
      <c r="H376" s="9" t="s">
        <v>404</v>
      </c>
      <c r="I376" s="9" t="s">
        <v>405</v>
      </c>
      <c r="J376" s="9" t="s">
        <v>144</v>
      </c>
      <c r="K376" s="49" t="s">
        <v>392</v>
      </c>
      <c r="L376" s="30">
        <v>579</v>
      </c>
      <c r="M376" s="30">
        <v>0</v>
      </c>
      <c r="N376" s="30">
        <v>0</v>
      </c>
      <c r="O376" s="30">
        <v>0</v>
      </c>
      <c r="P376" s="30">
        <v>579</v>
      </c>
      <c r="Q376" s="31">
        <v>0</v>
      </c>
      <c r="R376" s="46">
        <v>290</v>
      </c>
      <c r="S376" s="46">
        <v>0</v>
      </c>
      <c r="T376" s="30">
        <v>396</v>
      </c>
      <c r="U376" s="30">
        <v>0</v>
      </c>
      <c r="V376" s="30">
        <v>0</v>
      </c>
      <c r="W376" s="30">
        <v>0</v>
      </c>
      <c r="X376" s="30">
        <v>396</v>
      </c>
      <c r="Y376" s="30">
        <v>0</v>
      </c>
      <c r="Z376" s="30">
        <v>396</v>
      </c>
      <c r="AA376" s="31">
        <v>0</v>
      </c>
      <c r="AB376" s="31">
        <v>0</v>
      </c>
      <c r="AC376" s="30">
        <v>453</v>
      </c>
      <c r="AD376" s="30">
        <v>4</v>
      </c>
      <c r="AE376" s="30">
        <v>449</v>
      </c>
      <c r="AF376" s="31">
        <v>8.8300220750551876E-3</v>
      </c>
      <c r="AG376" s="30">
        <v>1001</v>
      </c>
      <c r="AH376" s="30">
        <v>263</v>
      </c>
      <c r="AI376" s="30">
        <v>738</v>
      </c>
      <c r="AJ376" s="31">
        <v>0.26273726273726272</v>
      </c>
      <c r="AK376" s="30">
        <v>2429</v>
      </c>
      <c r="AL376" s="30">
        <v>267</v>
      </c>
      <c r="AM376" s="30">
        <v>2162</v>
      </c>
      <c r="AN376" s="47">
        <v>0.5</v>
      </c>
      <c r="AO376" s="9" t="s">
        <v>407</v>
      </c>
      <c r="AP376" s="48" t="s">
        <v>438</v>
      </c>
      <c r="AQ376" s="9" t="s">
        <v>407</v>
      </c>
      <c r="AR376" s="9" t="s">
        <v>407</v>
      </c>
    </row>
    <row r="377" spans="1:44" ht="12.75" customHeight="1" x14ac:dyDescent="0.15">
      <c r="A377" s="9" t="s">
        <v>168</v>
      </c>
      <c r="B377" s="9" t="s">
        <v>210</v>
      </c>
      <c r="C377" s="31">
        <v>0.625</v>
      </c>
      <c r="D377" s="45">
        <v>8</v>
      </c>
      <c r="E377" s="46">
        <v>2018</v>
      </c>
      <c r="F377" s="46">
        <v>2014</v>
      </c>
      <c r="G377" s="46" t="s">
        <v>403</v>
      </c>
      <c r="H377" s="9" t="s">
        <v>404</v>
      </c>
      <c r="I377" s="9" t="s">
        <v>405</v>
      </c>
      <c r="J377" s="9" t="s">
        <v>144</v>
      </c>
      <c r="K377" s="49" t="s">
        <v>210</v>
      </c>
      <c r="L377" s="30">
        <v>372</v>
      </c>
      <c r="M377" s="30">
        <v>0</v>
      </c>
      <c r="N377" s="30">
        <v>0</v>
      </c>
      <c r="O377" s="30">
        <v>0</v>
      </c>
      <c r="P377" s="30">
        <v>372</v>
      </c>
      <c r="Q377" s="31">
        <v>0</v>
      </c>
      <c r="R377" s="46">
        <v>186</v>
      </c>
      <c r="S377" s="46">
        <v>0</v>
      </c>
      <c r="T377" s="30">
        <v>223</v>
      </c>
      <c r="U377" s="30">
        <v>13</v>
      </c>
      <c r="V377" s="30">
        <v>0</v>
      </c>
      <c r="W377" s="30">
        <v>13</v>
      </c>
      <c r="X377" s="30">
        <v>210</v>
      </c>
      <c r="Y377" s="30">
        <v>13</v>
      </c>
      <c r="Z377" s="30">
        <v>210</v>
      </c>
      <c r="AA377" s="31">
        <v>5.829596412556054E-2</v>
      </c>
      <c r="AB377" s="31">
        <v>5.829596412556054E-2</v>
      </c>
      <c r="AC377" s="30">
        <v>238</v>
      </c>
      <c r="AD377" s="30">
        <v>0</v>
      </c>
      <c r="AE377" s="30">
        <v>238</v>
      </c>
      <c r="AF377" s="31">
        <v>0</v>
      </c>
      <c r="AG377" s="30">
        <v>564</v>
      </c>
      <c r="AH377" s="30">
        <v>239</v>
      </c>
      <c r="AI377" s="30">
        <v>325</v>
      </c>
      <c r="AJ377" s="31">
        <v>0.42375886524822692</v>
      </c>
      <c r="AK377" s="30">
        <v>1397</v>
      </c>
      <c r="AL377" s="30">
        <v>252</v>
      </c>
      <c r="AM377" s="30">
        <v>1145</v>
      </c>
      <c r="AN377" s="47">
        <v>0.5</v>
      </c>
      <c r="AO377" s="9" t="s">
        <v>407</v>
      </c>
      <c r="AP377" s="48" t="s">
        <v>411</v>
      </c>
      <c r="AQ377" s="9" t="s">
        <v>407</v>
      </c>
      <c r="AR377" s="9" t="s">
        <v>407</v>
      </c>
    </row>
    <row r="378" spans="1:44" ht="12.75" customHeight="1" x14ac:dyDescent="0.15">
      <c r="A378" s="9" t="s">
        <v>449</v>
      </c>
      <c r="B378" s="9" t="s">
        <v>497</v>
      </c>
      <c r="C378" s="31">
        <v>0.5</v>
      </c>
      <c r="D378" s="45">
        <v>8</v>
      </c>
      <c r="E378" s="46">
        <v>2019</v>
      </c>
      <c r="F378" s="46">
        <v>2015</v>
      </c>
      <c r="G378" s="46">
        <v>2022</v>
      </c>
      <c r="H378" s="9" t="s">
        <v>413</v>
      </c>
      <c r="I378" s="9" t="s">
        <v>414</v>
      </c>
      <c r="J378" s="9" t="s">
        <v>67</v>
      </c>
      <c r="K378" s="49" t="s">
        <v>497</v>
      </c>
      <c r="L378" s="30">
        <v>706</v>
      </c>
      <c r="M378" s="30">
        <v>7</v>
      </c>
      <c r="N378" s="30">
        <v>7</v>
      </c>
      <c r="O378" s="30">
        <v>0</v>
      </c>
      <c r="P378" s="30">
        <v>699</v>
      </c>
      <c r="Q378" s="31">
        <v>9.9150141643059488E-3</v>
      </c>
      <c r="R378" s="46">
        <v>353</v>
      </c>
      <c r="S378" s="46">
        <v>0</v>
      </c>
      <c r="T378" s="30">
        <v>429</v>
      </c>
      <c r="U378" s="30">
        <v>112</v>
      </c>
      <c r="V378" s="30">
        <v>71</v>
      </c>
      <c r="W378" s="30">
        <v>41</v>
      </c>
      <c r="X378" s="30">
        <v>317</v>
      </c>
      <c r="Y378" s="30">
        <v>112</v>
      </c>
      <c r="Z378" s="30">
        <v>317</v>
      </c>
      <c r="AA378" s="31">
        <v>0.26107226107226106</v>
      </c>
      <c r="AB378" s="31">
        <v>0.26107226107226106</v>
      </c>
      <c r="AC378" s="30">
        <v>502</v>
      </c>
      <c r="AD378" s="30">
        <v>0</v>
      </c>
      <c r="AE378" s="30">
        <v>502</v>
      </c>
      <c r="AF378" s="31">
        <v>0</v>
      </c>
      <c r="AG378" s="30">
        <v>1152</v>
      </c>
      <c r="AH378" s="30">
        <v>1722</v>
      </c>
      <c r="AI378" s="30">
        <v>0</v>
      </c>
      <c r="AJ378" s="31">
        <v>1.4947916666666667</v>
      </c>
      <c r="AK378" s="30">
        <v>2789</v>
      </c>
      <c r="AL378" s="30">
        <v>1841</v>
      </c>
      <c r="AM378" s="30">
        <v>1518</v>
      </c>
      <c r="AN378" s="47">
        <v>0.5</v>
      </c>
      <c r="AO378" s="9" t="s">
        <v>407</v>
      </c>
      <c r="AP378" s="48" t="s">
        <v>411</v>
      </c>
      <c r="AQ378" s="9" t="s">
        <v>407</v>
      </c>
      <c r="AR378" s="9" t="s">
        <v>412</v>
      </c>
    </row>
    <row r="379" spans="1:44" ht="12.75" customHeight="1" x14ac:dyDescent="0.15">
      <c r="A379" s="9" t="s">
        <v>127</v>
      </c>
      <c r="B379" s="9" t="s">
        <v>134</v>
      </c>
      <c r="C379" s="31">
        <v>0.375</v>
      </c>
      <c r="D379" s="45">
        <v>8</v>
      </c>
      <c r="E379" s="46">
        <v>2020</v>
      </c>
      <c r="F379" s="46">
        <v>2016</v>
      </c>
      <c r="G379" s="46" t="s">
        <v>444</v>
      </c>
      <c r="H379" s="9" t="s">
        <v>445</v>
      </c>
      <c r="I379" s="9" t="s">
        <v>446</v>
      </c>
      <c r="J379" s="9" t="s">
        <v>128</v>
      </c>
      <c r="K379" s="49" t="s">
        <v>134</v>
      </c>
      <c r="L379" s="30">
        <v>393</v>
      </c>
      <c r="M379" s="30">
        <v>55</v>
      </c>
      <c r="N379" s="30">
        <v>55</v>
      </c>
      <c r="O379" s="30">
        <v>0</v>
      </c>
      <c r="P379" s="30">
        <v>338</v>
      </c>
      <c r="Q379" s="31">
        <v>0.13994910941475827</v>
      </c>
      <c r="R379" s="46">
        <v>147</v>
      </c>
      <c r="S379" s="46">
        <v>0</v>
      </c>
      <c r="T379" s="30">
        <v>204</v>
      </c>
      <c r="U379" s="30">
        <v>1</v>
      </c>
      <c r="V379" s="30">
        <v>0</v>
      </c>
      <c r="W379" s="30">
        <v>1</v>
      </c>
      <c r="X379" s="30">
        <v>203</v>
      </c>
      <c r="Y379" s="30">
        <v>1</v>
      </c>
      <c r="Z379" s="30">
        <v>203</v>
      </c>
      <c r="AA379" s="31">
        <v>4.9019607843137254E-3</v>
      </c>
      <c r="AB379" s="31">
        <v>4.9019607843137254E-3</v>
      </c>
      <c r="AC379" s="30">
        <v>161</v>
      </c>
      <c r="AD379" s="30">
        <v>36</v>
      </c>
      <c r="AE379" s="30">
        <v>125</v>
      </c>
      <c r="AF379" s="31">
        <v>0.2236024844720497</v>
      </c>
      <c r="AG379" s="30">
        <v>553</v>
      </c>
      <c r="AH379" s="30">
        <v>7</v>
      </c>
      <c r="AI379" s="30">
        <v>546</v>
      </c>
      <c r="AJ379" s="31">
        <v>1.2658227848101266E-2</v>
      </c>
      <c r="AK379" s="30">
        <v>1311</v>
      </c>
      <c r="AL379" s="30">
        <v>99</v>
      </c>
      <c r="AM379" s="30">
        <v>1212</v>
      </c>
      <c r="AN379" s="47">
        <v>0.375</v>
      </c>
      <c r="AO379" s="9" t="s">
        <v>407</v>
      </c>
      <c r="AP379" s="48" t="s">
        <v>411</v>
      </c>
      <c r="AQ379" s="9" t="s">
        <v>407</v>
      </c>
      <c r="AR379" s="9" t="s">
        <v>407</v>
      </c>
    </row>
    <row r="380" spans="1:44" ht="12.75" customHeight="1" x14ac:dyDescent="0.15">
      <c r="A380" s="9" t="s">
        <v>352</v>
      </c>
      <c r="B380" s="9" t="s">
        <v>397</v>
      </c>
      <c r="C380" s="31">
        <v>0.625</v>
      </c>
      <c r="D380" s="45">
        <v>8</v>
      </c>
      <c r="E380" s="46">
        <v>2018</v>
      </c>
      <c r="F380" s="46">
        <v>2014</v>
      </c>
      <c r="G380" s="46" t="s">
        <v>403</v>
      </c>
      <c r="H380" s="9" t="s">
        <v>404</v>
      </c>
      <c r="I380" s="9" t="s">
        <v>405</v>
      </c>
      <c r="J380" s="9" t="s">
        <v>144</v>
      </c>
      <c r="K380" s="49" t="s">
        <v>397</v>
      </c>
      <c r="L380" s="30">
        <v>636</v>
      </c>
      <c r="M380" s="30">
        <v>0</v>
      </c>
      <c r="N380" s="30">
        <v>0</v>
      </c>
      <c r="O380" s="30">
        <v>0</v>
      </c>
      <c r="P380" s="30">
        <v>636</v>
      </c>
      <c r="Q380" s="31">
        <v>0</v>
      </c>
      <c r="R380" s="46">
        <v>318</v>
      </c>
      <c r="S380" s="46">
        <v>0</v>
      </c>
      <c r="T380" s="30">
        <v>432</v>
      </c>
      <c r="U380" s="30">
        <v>0</v>
      </c>
      <c r="V380" s="30">
        <v>0</v>
      </c>
      <c r="W380" s="30">
        <v>0</v>
      </c>
      <c r="X380" s="30">
        <v>432</v>
      </c>
      <c r="Y380" s="30">
        <v>0</v>
      </c>
      <c r="Z380" s="30">
        <v>432</v>
      </c>
      <c r="AA380" s="31">
        <v>0</v>
      </c>
      <c r="AB380" s="31">
        <v>0</v>
      </c>
      <c r="AC380" s="30">
        <v>496</v>
      </c>
      <c r="AD380" s="30">
        <v>0</v>
      </c>
      <c r="AE380" s="30">
        <v>496</v>
      </c>
      <c r="AF380" s="31">
        <v>0</v>
      </c>
      <c r="AG380" s="30">
        <v>1151</v>
      </c>
      <c r="AH380" s="30">
        <v>96</v>
      </c>
      <c r="AI380" s="30">
        <v>1055</v>
      </c>
      <c r="AJ380" s="31">
        <v>8.3405734144222421E-2</v>
      </c>
      <c r="AK380" s="30">
        <v>2715</v>
      </c>
      <c r="AL380" s="30">
        <v>96</v>
      </c>
      <c r="AM380" s="30">
        <v>2619</v>
      </c>
      <c r="AN380" s="47">
        <v>0.5</v>
      </c>
      <c r="AO380" s="9" t="s">
        <v>407</v>
      </c>
      <c r="AP380" s="48" t="s">
        <v>408</v>
      </c>
      <c r="AQ380" s="9" t="s">
        <v>407</v>
      </c>
      <c r="AR380" s="9" t="s">
        <v>407</v>
      </c>
    </row>
    <row r="381" spans="1:44" ht="12.75" customHeight="1" x14ac:dyDescent="0.15">
      <c r="A381" s="9" t="s">
        <v>99</v>
      </c>
      <c r="B381" s="9" t="s">
        <v>116</v>
      </c>
      <c r="C381" s="31">
        <v>0.5</v>
      </c>
      <c r="D381" s="45">
        <v>8</v>
      </c>
      <c r="E381" s="46">
        <v>2019</v>
      </c>
      <c r="F381" s="46">
        <v>2015</v>
      </c>
      <c r="G381" s="46">
        <v>2022</v>
      </c>
      <c r="H381" s="9" t="s">
        <v>413</v>
      </c>
      <c r="I381" s="9" t="s">
        <v>414</v>
      </c>
      <c r="J381" s="9" t="s">
        <v>67</v>
      </c>
      <c r="K381" s="49" t="s">
        <v>116</v>
      </c>
      <c r="L381" s="30">
        <v>438</v>
      </c>
      <c r="M381" s="30">
        <v>79</v>
      </c>
      <c r="N381" s="30">
        <v>79</v>
      </c>
      <c r="O381" s="30">
        <v>0</v>
      </c>
      <c r="P381" s="30">
        <v>359</v>
      </c>
      <c r="Q381" s="31">
        <v>0.18036529680365296</v>
      </c>
      <c r="R381" s="46">
        <v>219</v>
      </c>
      <c r="S381" s="46">
        <v>0</v>
      </c>
      <c r="T381" s="30">
        <v>305</v>
      </c>
      <c r="U381" s="30">
        <v>79</v>
      </c>
      <c r="V381" s="30">
        <v>79</v>
      </c>
      <c r="W381" s="30">
        <v>0</v>
      </c>
      <c r="X381" s="30">
        <v>226</v>
      </c>
      <c r="Y381" s="30">
        <v>79</v>
      </c>
      <c r="Z381" s="30">
        <v>226</v>
      </c>
      <c r="AA381" s="31">
        <v>0.25901639344262295</v>
      </c>
      <c r="AB381" s="31">
        <v>0.25901639344262295</v>
      </c>
      <c r="AC381" s="30">
        <v>410</v>
      </c>
      <c r="AD381" s="30">
        <v>0</v>
      </c>
      <c r="AE381" s="30">
        <v>410</v>
      </c>
      <c r="AF381" s="31">
        <v>0</v>
      </c>
      <c r="AG381" s="30">
        <v>1282</v>
      </c>
      <c r="AH381" s="30">
        <v>227</v>
      </c>
      <c r="AI381" s="30">
        <v>1055</v>
      </c>
      <c r="AJ381" s="31">
        <v>0.17706708268330734</v>
      </c>
      <c r="AK381" s="30">
        <v>2435</v>
      </c>
      <c r="AL381" s="30">
        <v>385</v>
      </c>
      <c r="AM381" s="30">
        <v>2050</v>
      </c>
      <c r="AN381" s="47">
        <v>0.5</v>
      </c>
      <c r="AO381" s="9" t="s">
        <v>407</v>
      </c>
      <c r="AP381" s="48" t="s">
        <v>408</v>
      </c>
      <c r="AQ381" s="9" t="s">
        <v>407</v>
      </c>
      <c r="AR381" s="9" t="s">
        <v>407</v>
      </c>
    </row>
    <row r="382" spans="1:44" ht="12.75" customHeight="1" x14ac:dyDescent="0.15">
      <c r="A382" s="9" t="s">
        <v>154</v>
      </c>
      <c r="B382" s="9" t="s">
        <v>1294</v>
      </c>
      <c r="C382" s="31">
        <v>0.375</v>
      </c>
      <c r="D382" s="45">
        <v>8</v>
      </c>
      <c r="E382" s="46">
        <v>2020</v>
      </c>
      <c r="F382" s="46">
        <v>2016</v>
      </c>
      <c r="G382" s="46" t="s">
        <v>444</v>
      </c>
      <c r="H382" s="9" t="s">
        <v>445</v>
      </c>
      <c r="I382" s="9" t="s">
        <v>446</v>
      </c>
      <c r="J382" s="9" t="s">
        <v>128</v>
      </c>
      <c r="K382" s="49" t="s">
        <v>1294</v>
      </c>
      <c r="L382" s="30">
        <v>159</v>
      </c>
      <c r="M382" s="30">
        <v>0</v>
      </c>
      <c r="N382" s="30">
        <v>0</v>
      </c>
      <c r="O382" s="30">
        <v>0</v>
      </c>
      <c r="P382" s="30">
        <v>159</v>
      </c>
      <c r="Q382" s="31">
        <v>0</v>
      </c>
      <c r="R382" s="46">
        <v>60</v>
      </c>
      <c r="S382" s="46">
        <v>0</v>
      </c>
      <c r="T382" s="30">
        <v>131</v>
      </c>
      <c r="U382" s="30">
        <v>0</v>
      </c>
      <c r="V382" s="30">
        <v>0</v>
      </c>
      <c r="W382" s="30">
        <v>0</v>
      </c>
      <c r="X382" s="30">
        <v>131</v>
      </c>
      <c r="Y382" s="30">
        <v>0</v>
      </c>
      <c r="Z382" s="30">
        <v>131</v>
      </c>
      <c r="AA382" s="31">
        <v>0</v>
      </c>
      <c r="AB382" s="31">
        <v>0</v>
      </c>
      <c r="AC382" s="30">
        <v>207</v>
      </c>
      <c r="AD382" s="30">
        <v>0</v>
      </c>
      <c r="AE382" s="30">
        <v>207</v>
      </c>
      <c r="AF382" s="31">
        <v>0</v>
      </c>
      <c r="AG382" s="30">
        <v>848</v>
      </c>
      <c r="AH382" s="30">
        <v>0</v>
      </c>
      <c r="AI382" s="30">
        <v>848</v>
      </c>
      <c r="AJ382" s="31">
        <v>0</v>
      </c>
      <c r="AK382" s="30">
        <v>1345</v>
      </c>
      <c r="AL382" s="30">
        <v>0</v>
      </c>
      <c r="AM382" s="30">
        <v>1345</v>
      </c>
      <c r="AN382" s="47">
        <v>0.375</v>
      </c>
      <c r="AO382" s="9" t="s">
        <v>407</v>
      </c>
      <c r="AP382" s="48" t="s">
        <v>408</v>
      </c>
      <c r="AQ382" s="9" t="s">
        <v>407</v>
      </c>
      <c r="AR382" s="9" t="s">
        <v>407</v>
      </c>
    </row>
    <row r="383" spans="1:44" ht="12.75" customHeight="1" x14ac:dyDescent="0.15">
      <c r="A383" s="9" t="s">
        <v>139</v>
      </c>
      <c r="B383" s="9" t="s">
        <v>1295</v>
      </c>
      <c r="C383" s="31">
        <v>1</v>
      </c>
      <c r="D383" s="45">
        <v>5</v>
      </c>
      <c r="E383" s="46">
        <v>2017</v>
      </c>
      <c r="F383" s="46">
        <v>2014</v>
      </c>
      <c r="G383" s="46">
        <v>2018</v>
      </c>
      <c r="H383" s="9" t="s">
        <v>422</v>
      </c>
      <c r="I383" s="9" t="s">
        <v>423</v>
      </c>
      <c r="J383" s="9" t="s">
        <v>83</v>
      </c>
      <c r="K383" s="49" t="s">
        <v>1295</v>
      </c>
      <c r="L383" s="30">
        <v>8</v>
      </c>
      <c r="M383" s="30">
        <v>0</v>
      </c>
      <c r="N383" s="30">
        <v>0</v>
      </c>
      <c r="O383" s="30">
        <v>0</v>
      </c>
      <c r="P383" s="30">
        <v>8</v>
      </c>
      <c r="Q383" s="31">
        <v>0</v>
      </c>
      <c r="R383" s="46">
        <v>8</v>
      </c>
      <c r="S383" s="46">
        <v>0</v>
      </c>
      <c r="T383" s="30">
        <v>4</v>
      </c>
      <c r="U383" s="30">
        <v>0</v>
      </c>
      <c r="V383" s="30">
        <v>0</v>
      </c>
      <c r="W383" s="30">
        <v>0</v>
      </c>
      <c r="X383" s="30">
        <v>4</v>
      </c>
      <c r="Y383" s="30">
        <v>0</v>
      </c>
      <c r="Z383" s="30">
        <v>4</v>
      </c>
      <c r="AA383" s="31">
        <v>0</v>
      </c>
      <c r="AB383" s="31">
        <v>0</v>
      </c>
      <c r="AC383" s="30">
        <v>4</v>
      </c>
      <c r="AD383" s="30">
        <v>0</v>
      </c>
      <c r="AE383" s="30">
        <v>4</v>
      </c>
      <c r="AF383" s="31">
        <v>0</v>
      </c>
      <c r="AG383" s="30">
        <v>15</v>
      </c>
      <c r="AH383" s="30">
        <v>1</v>
      </c>
      <c r="AI383" s="30">
        <v>14</v>
      </c>
      <c r="AJ383" s="31">
        <v>6.6666666666666666E-2</v>
      </c>
      <c r="AK383" s="30">
        <v>31</v>
      </c>
      <c r="AL383" s="30">
        <v>1</v>
      </c>
      <c r="AM383" s="30">
        <v>30</v>
      </c>
      <c r="AN383" s="47">
        <v>1</v>
      </c>
      <c r="AO383" s="9" t="s">
        <v>407</v>
      </c>
      <c r="AP383" s="48" t="s">
        <v>411</v>
      </c>
      <c r="AQ383" s="9" t="s">
        <v>407</v>
      </c>
      <c r="AR383" s="9" t="s">
        <v>407</v>
      </c>
    </row>
    <row r="384" spans="1:44" ht="12.75" customHeight="1" x14ac:dyDescent="0.15">
      <c r="A384" s="9" t="s">
        <v>472</v>
      </c>
      <c r="B384" s="9" t="s">
        <v>1296</v>
      </c>
      <c r="C384" s="31">
        <v>0.5</v>
      </c>
      <c r="D384" s="45">
        <v>8</v>
      </c>
      <c r="E384" s="46">
        <v>2019</v>
      </c>
      <c r="F384" s="46">
        <v>2015</v>
      </c>
      <c r="G384" s="46">
        <v>2022</v>
      </c>
      <c r="H384" s="9" t="s">
        <v>413</v>
      </c>
      <c r="I384" s="9" t="s">
        <v>414</v>
      </c>
      <c r="J384" s="9" t="s">
        <v>67</v>
      </c>
      <c r="K384" s="49" t="s">
        <v>1296</v>
      </c>
      <c r="L384" s="30">
        <v>45</v>
      </c>
      <c r="M384" s="30">
        <v>0</v>
      </c>
      <c r="N384" s="30">
        <v>0</v>
      </c>
      <c r="O384" s="30">
        <v>0</v>
      </c>
      <c r="P384" s="30">
        <v>45</v>
      </c>
      <c r="Q384" s="31">
        <v>0</v>
      </c>
      <c r="R384" s="46">
        <v>23</v>
      </c>
      <c r="S384" s="46">
        <v>0</v>
      </c>
      <c r="T384" s="30">
        <v>36</v>
      </c>
      <c r="U384" s="30">
        <v>4</v>
      </c>
      <c r="V384" s="30">
        <v>0</v>
      </c>
      <c r="W384" s="30">
        <v>4</v>
      </c>
      <c r="X384" s="30">
        <v>32</v>
      </c>
      <c r="Y384" s="30">
        <v>4</v>
      </c>
      <c r="Z384" s="30">
        <v>32</v>
      </c>
      <c r="AA384" s="31">
        <v>0.1111111111111111</v>
      </c>
      <c r="AB384" s="31">
        <v>0.1111111111111111</v>
      </c>
      <c r="AC384" s="30">
        <v>48</v>
      </c>
      <c r="AD384" s="30">
        <v>155</v>
      </c>
      <c r="AE384" s="30">
        <v>0</v>
      </c>
      <c r="AF384" s="31">
        <v>3.2291666666666665</v>
      </c>
      <c r="AG384" s="30">
        <v>170</v>
      </c>
      <c r="AH384" s="30">
        <v>317</v>
      </c>
      <c r="AI384" s="30">
        <v>0</v>
      </c>
      <c r="AJ384" s="31">
        <v>1.8647058823529412</v>
      </c>
      <c r="AK384" s="30">
        <v>299</v>
      </c>
      <c r="AL384" s="30">
        <v>476</v>
      </c>
      <c r="AM384" s="30">
        <v>77</v>
      </c>
      <c r="AN384" s="47">
        <v>0.5</v>
      </c>
      <c r="AO384" s="9" t="s">
        <v>407</v>
      </c>
      <c r="AP384" s="48" t="s">
        <v>411</v>
      </c>
      <c r="AQ384" s="9" t="s">
        <v>407</v>
      </c>
      <c r="AR384" s="9" t="s">
        <v>412</v>
      </c>
    </row>
    <row r="385" spans="1:44" ht="12.75" customHeight="1" x14ac:dyDescent="0.15">
      <c r="A385" s="9" t="s">
        <v>464</v>
      </c>
      <c r="B385" s="9" t="s">
        <v>1297</v>
      </c>
      <c r="C385" s="31">
        <v>0.375</v>
      </c>
      <c r="D385" s="45">
        <v>8</v>
      </c>
      <c r="E385" s="46">
        <v>2020</v>
      </c>
      <c r="F385" s="46">
        <v>2016</v>
      </c>
      <c r="G385" s="46" t="s">
        <v>444</v>
      </c>
      <c r="H385" s="9" t="s">
        <v>445</v>
      </c>
      <c r="I385" s="9" t="s">
        <v>446</v>
      </c>
      <c r="J385" s="9" t="s">
        <v>128</v>
      </c>
      <c r="K385" s="49" t="s">
        <v>1297</v>
      </c>
      <c r="L385" s="30">
        <v>308</v>
      </c>
      <c r="M385" s="30">
        <v>0</v>
      </c>
      <c r="N385" s="30">
        <v>0</v>
      </c>
      <c r="O385" s="30">
        <v>0</v>
      </c>
      <c r="P385" s="30">
        <v>308</v>
      </c>
      <c r="Q385" s="31">
        <v>0</v>
      </c>
      <c r="R385" s="46">
        <v>116</v>
      </c>
      <c r="S385" s="46">
        <v>0</v>
      </c>
      <c r="T385" s="30">
        <v>215</v>
      </c>
      <c r="U385" s="30">
        <v>0</v>
      </c>
      <c r="V385" s="30">
        <v>0</v>
      </c>
      <c r="W385" s="30">
        <v>0</v>
      </c>
      <c r="X385" s="30">
        <v>215</v>
      </c>
      <c r="Y385" s="30">
        <v>0</v>
      </c>
      <c r="Z385" s="30">
        <v>215</v>
      </c>
      <c r="AA385" s="31">
        <v>0</v>
      </c>
      <c r="AB385" s="31">
        <v>0</v>
      </c>
      <c r="AC385" s="30">
        <v>231</v>
      </c>
      <c r="AD385" s="30">
        <v>0</v>
      </c>
      <c r="AE385" s="30">
        <v>231</v>
      </c>
      <c r="AF385" s="31">
        <v>0</v>
      </c>
      <c r="AG385" s="30">
        <v>726</v>
      </c>
      <c r="AH385" s="30">
        <v>0</v>
      </c>
      <c r="AI385" s="30">
        <v>726</v>
      </c>
      <c r="AJ385" s="31">
        <v>0</v>
      </c>
      <c r="AK385" s="30">
        <v>1480</v>
      </c>
      <c r="AL385" s="30">
        <v>0</v>
      </c>
      <c r="AM385" s="30">
        <v>1480</v>
      </c>
      <c r="AN385" s="47">
        <v>0.375</v>
      </c>
      <c r="AO385" s="9" t="s">
        <v>407</v>
      </c>
      <c r="AP385" s="48" t="s">
        <v>408</v>
      </c>
      <c r="AQ385" s="9" t="s">
        <v>407</v>
      </c>
      <c r="AR385" s="9" t="s">
        <v>407</v>
      </c>
    </row>
    <row r="386" spans="1:44" ht="12.75" customHeight="1" x14ac:dyDescent="0.15">
      <c r="A386" s="9" t="s">
        <v>517</v>
      </c>
      <c r="B386" s="9" t="s">
        <v>587</v>
      </c>
      <c r="C386" s="31">
        <v>0.375</v>
      </c>
      <c r="D386" s="45">
        <v>8</v>
      </c>
      <c r="E386" s="46">
        <v>2020</v>
      </c>
      <c r="F386" s="46">
        <v>2016</v>
      </c>
      <c r="G386" s="46" t="s">
        <v>444</v>
      </c>
      <c r="H386" s="9" t="s">
        <v>445</v>
      </c>
      <c r="I386" s="9" t="s">
        <v>446</v>
      </c>
      <c r="J386" s="9" t="s">
        <v>128</v>
      </c>
      <c r="K386" s="49" t="s">
        <v>587</v>
      </c>
      <c r="L386" s="30">
        <v>321</v>
      </c>
      <c r="M386" s="30">
        <v>33</v>
      </c>
      <c r="N386" s="30">
        <v>33</v>
      </c>
      <c r="O386" s="30">
        <v>0</v>
      </c>
      <c r="P386" s="30">
        <v>288</v>
      </c>
      <c r="Q386" s="31">
        <v>0.10280373831775701</v>
      </c>
      <c r="R386" s="46">
        <v>120</v>
      </c>
      <c r="S386" s="46">
        <v>0</v>
      </c>
      <c r="T386" s="30">
        <v>206</v>
      </c>
      <c r="U386" s="30">
        <v>38</v>
      </c>
      <c r="V386" s="30">
        <v>38</v>
      </c>
      <c r="W386" s="30">
        <v>0</v>
      </c>
      <c r="X386" s="30">
        <v>168</v>
      </c>
      <c r="Y386" s="30">
        <v>38</v>
      </c>
      <c r="Z386" s="30">
        <v>168</v>
      </c>
      <c r="AA386" s="31">
        <v>0.18446601941747573</v>
      </c>
      <c r="AB386" s="31">
        <v>0.18446601941747573</v>
      </c>
      <c r="AC386" s="30">
        <v>217</v>
      </c>
      <c r="AD386" s="30">
        <v>0</v>
      </c>
      <c r="AE386" s="30">
        <v>217</v>
      </c>
      <c r="AF386" s="31">
        <v>0</v>
      </c>
      <c r="AG386" s="30">
        <v>536</v>
      </c>
      <c r="AH386" s="30">
        <v>103</v>
      </c>
      <c r="AI386" s="30">
        <v>433</v>
      </c>
      <c r="AJ386" s="31">
        <v>0.19216417910447761</v>
      </c>
      <c r="AK386" s="30">
        <v>1280</v>
      </c>
      <c r="AL386" s="30">
        <v>174</v>
      </c>
      <c r="AM386" s="30">
        <v>1106</v>
      </c>
      <c r="AN386" s="47">
        <v>0.375</v>
      </c>
      <c r="AO386" s="9" t="s">
        <v>407</v>
      </c>
      <c r="AP386" s="48" t="s">
        <v>411</v>
      </c>
      <c r="AQ386" s="9" t="s">
        <v>407</v>
      </c>
      <c r="AR386" s="9" t="s">
        <v>407</v>
      </c>
    </row>
    <row r="387" spans="1:44" ht="12.75" customHeight="1" x14ac:dyDescent="0.15">
      <c r="A387" s="9" t="s">
        <v>316</v>
      </c>
      <c r="B387" s="9" t="s">
        <v>316</v>
      </c>
      <c r="C387" s="31">
        <v>0.625</v>
      </c>
      <c r="D387" s="45">
        <v>8</v>
      </c>
      <c r="E387" s="46">
        <v>2018</v>
      </c>
      <c r="F387" s="46">
        <v>2014</v>
      </c>
      <c r="G387" s="46" t="s">
        <v>403</v>
      </c>
      <c r="H387" s="9" t="s">
        <v>404</v>
      </c>
      <c r="I387" s="9" t="s">
        <v>405</v>
      </c>
      <c r="J387" s="9" t="s">
        <v>144</v>
      </c>
      <c r="K387" s="49" t="s">
        <v>316</v>
      </c>
      <c r="L387" s="30">
        <v>2002</v>
      </c>
      <c r="M387" s="30">
        <v>4</v>
      </c>
      <c r="N387" s="30">
        <v>0</v>
      </c>
      <c r="O387" s="30">
        <v>4</v>
      </c>
      <c r="P387" s="30">
        <v>1998</v>
      </c>
      <c r="Q387" s="31">
        <v>1.998001998001998E-3</v>
      </c>
      <c r="R387" s="46">
        <v>1001</v>
      </c>
      <c r="S387" s="46">
        <v>0</v>
      </c>
      <c r="T387" s="30">
        <v>1336</v>
      </c>
      <c r="U387" s="30">
        <v>0</v>
      </c>
      <c r="V387" s="30">
        <v>0</v>
      </c>
      <c r="W387" s="30">
        <v>0</v>
      </c>
      <c r="X387" s="30">
        <v>1336</v>
      </c>
      <c r="Y387" s="30">
        <v>0</v>
      </c>
      <c r="Z387" s="30">
        <v>1336</v>
      </c>
      <c r="AA387" s="31">
        <v>0</v>
      </c>
      <c r="AB387" s="31">
        <v>0</v>
      </c>
      <c r="AC387" s="30">
        <v>1503</v>
      </c>
      <c r="AD387" s="30">
        <v>12</v>
      </c>
      <c r="AE387" s="30">
        <v>1491</v>
      </c>
      <c r="AF387" s="31">
        <v>7.9840319361277438E-3</v>
      </c>
      <c r="AG387" s="30">
        <v>3442</v>
      </c>
      <c r="AH387" s="30">
        <v>671</v>
      </c>
      <c r="AI387" s="30">
        <v>2771</v>
      </c>
      <c r="AJ387" s="31">
        <v>0.19494479953515398</v>
      </c>
      <c r="AK387" s="30">
        <v>8283</v>
      </c>
      <c r="AL387" s="30">
        <v>687</v>
      </c>
      <c r="AM387" s="30">
        <v>7596</v>
      </c>
      <c r="AN387" s="47">
        <v>0.5</v>
      </c>
      <c r="AO387" s="9" t="s">
        <v>407</v>
      </c>
      <c r="AP387" s="48" t="s">
        <v>411</v>
      </c>
      <c r="AQ387" s="9" t="s">
        <v>407</v>
      </c>
      <c r="AR387" s="9" t="s">
        <v>407</v>
      </c>
    </row>
    <row r="388" spans="1:44" ht="12.75" customHeight="1" x14ac:dyDescent="0.15">
      <c r="A388" s="9" t="s">
        <v>316</v>
      </c>
      <c r="B388" s="9" t="s">
        <v>337</v>
      </c>
      <c r="C388" s="31">
        <v>0.625</v>
      </c>
      <c r="D388" s="45">
        <v>8</v>
      </c>
      <c r="E388" s="46">
        <v>2018</v>
      </c>
      <c r="F388" s="46">
        <v>2014</v>
      </c>
      <c r="G388" s="46" t="s">
        <v>403</v>
      </c>
      <c r="H388" s="9" t="s">
        <v>404</v>
      </c>
      <c r="I388" s="9" t="s">
        <v>405</v>
      </c>
      <c r="J388" s="9" t="s">
        <v>144</v>
      </c>
      <c r="K388" s="49" t="s">
        <v>337</v>
      </c>
      <c r="L388" s="30">
        <v>7173</v>
      </c>
      <c r="M388" s="30">
        <v>221</v>
      </c>
      <c r="N388" s="30">
        <v>212</v>
      </c>
      <c r="O388" s="30">
        <v>9</v>
      </c>
      <c r="P388" s="30">
        <v>6952</v>
      </c>
      <c r="Q388" s="31">
        <v>3.0809981876481249E-2</v>
      </c>
      <c r="R388" s="46">
        <v>3587</v>
      </c>
      <c r="S388" s="46">
        <v>0</v>
      </c>
      <c r="T388" s="30">
        <v>4871</v>
      </c>
      <c r="U388" s="30">
        <v>82</v>
      </c>
      <c r="V388" s="30">
        <v>82</v>
      </c>
      <c r="W388" s="30">
        <v>0</v>
      </c>
      <c r="X388" s="30">
        <v>4789</v>
      </c>
      <c r="Y388" s="30">
        <v>82</v>
      </c>
      <c r="Z388" s="30">
        <v>4789</v>
      </c>
      <c r="AA388" s="31">
        <v>1.6834325600492712E-2</v>
      </c>
      <c r="AB388" s="31">
        <v>1.6834325600492712E-2</v>
      </c>
      <c r="AC388" s="30">
        <v>5534</v>
      </c>
      <c r="AD388" s="30">
        <v>1033</v>
      </c>
      <c r="AE388" s="30">
        <v>4501</v>
      </c>
      <c r="AF388" s="31">
        <v>0.18666425731839537</v>
      </c>
      <c r="AG388" s="30">
        <v>12725</v>
      </c>
      <c r="AH388" s="30">
        <v>4250</v>
      </c>
      <c r="AI388" s="30">
        <v>8475</v>
      </c>
      <c r="AJ388" s="31">
        <v>0.33398821218074654</v>
      </c>
      <c r="AK388" s="30">
        <v>30303</v>
      </c>
      <c r="AL388" s="30">
        <v>5586</v>
      </c>
      <c r="AM388" s="30">
        <v>24717</v>
      </c>
      <c r="AN388" s="47">
        <v>0.5</v>
      </c>
      <c r="AO388" s="9" t="s">
        <v>407</v>
      </c>
      <c r="AP388" s="48" t="s">
        <v>411</v>
      </c>
      <c r="AQ388" s="9" t="s">
        <v>407</v>
      </c>
      <c r="AR388" s="9" t="s">
        <v>407</v>
      </c>
    </row>
    <row r="389" spans="1:44" ht="12.75" customHeight="1" x14ac:dyDescent="0.15">
      <c r="A389" s="9" t="s">
        <v>306</v>
      </c>
      <c r="B389" s="9" t="s">
        <v>312</v>
      </c>
      <c r="C389" s="31">
        <v>0.625</v>
      </c>
      <c r="D389" s="45">
        <v>8</v>
      </c>
      <c r="E389" s="46">
        <v>2018</v>
      </c>
      <c r="F389" s="46">
        <v>2014</v>
      </c>
      <c r="G389" s="46" t="s">
        <v>403</v>
      </c>
      <c r="H389" s="9" t="s">
        <v>456</v>
      </c>
      <c r="I389" s="9" t="s">
        <v>457</v>
      </c>
      <c r="J389" s="9" t="s">
        <v>123</v>
      </c>
      <c r="K389" s="49" t="s">
        <v>312</v>
      </c>
      <c r="L389" s="30">
        <v>1040</v>
      </c>
      <c r="M389" s="30">
        <v>0</v>
      </c>
      <c r="N389" s="30">
        <v>0</v>
      </c>
      <c r="O389" s="30">
        <v>0</v>
      </c>
      <c r="P389" s="30">
        <v>1040</v>
      </c>
      <c r="Q389" s="31">
        <v>0</v>
      </c>
      <c r="R389" s="46">
        <v>520</v>
      </c>
      <c r="S389" s="46">
        <v>0</v>
      </c>
      <c r="T389" s="30">
        <v>729</v>
      </c>
      <c r="U389" s="30">
        <v>0</v>
      </c>
      <c r="V389" s="30">
        <v>0</v>
      </c>
      <c r="W389" s="30">
        <v>0</v>
      </c>
      <c r="X389" s="30">
        <v>729</v>
      </c>
      <c r="Y389" s="30">
        <v>0</v>
      </c>
      <c r="Z389" s="30">
        <v>729</v>
      </c>
      <c r="AA389" s="31">
        <v>0</v>
      </c>
      <c r="AB389" s="31">
        <v>0</v>
      </c>
      <c r="AC389" s="30">
        <v>709</v>
      </c>
      <c r="AD389" s="30">
        <v>832</v>
      </c>
      <c r="AE389" s="30">
        <v>0</v>
      </c>
      <c r="AF389" s="31">
        <v>1.1734837799717912</v>
      </c>
      <c r="AG389" s="30">
        <v>1335</v>
      </c>
      <c r="AH389" s="30">
        <v>2207</v>
      </c>
      <c r="AI389" s="30">
        <v>0</v>
      </c>
      <c r="AJ389" s="31">
        <v>1.6531835205992509</v>
      </c>
      <c r="AK389" s="30">
        <v>3813</v>
      </c>
      <c r="AL389" s="30">
        <v>3039</v>
      </c>
      <c r="AM389" s="30">
        <v>1769</v>
      </c>
      <c r="AN389" s="47">
        <v>0.5</v>
      </c>
      <c r="AO389" s="9" t="s">
        <v>407</v>
      </c>
      <c r="AP389" s="48" t="s">
        <v>411</v>
      </c>
      <c r="AQ389" s="9" t="s">
        <v>407</v>
      </c>
      <c r="AR389" s="9" t="s">
        <v>412</v>
      </c>
    </row>
    <row r="390" spans="1:44" ht="12.75" customHeight="1" x14ac:dyDescent="0.15">
      <c r="A390" s="9" t="s">
        <v>528</v>
      </c>
      <c r="B390" s="9" t="s">
        <v>575</v>
      </c>
      <c r="C390" s="31">
        <v>0.5</v>
      </c>
      <c r="D390" s="45">
        <v>8</v>
      </c>
      <c r="E390" s="46">
        <v>2019</v>
      </c>
      <c r="F390" s="46">
        <v>2015</v>
      </c>
      <c r="G390" s="46">
        <v>2022</v>
      </c>
      <c r="H390" s="9" t="s">
        <v>413</v>
      </c>
      <c r="I390" s="9" t="s">
        <v>414</v>
      </c>
      <c r="J390" s="9" t="s">
        <v>67</v>
      </c>
      <c r="K390" s="49" t="s">
        <v>575</v>
      </c>
      <c r="L390" s="30">
        <v>181</v>
      </c>
      <c r="M390" s="30">
        <v>109</v>
      </c>
      <c r="N390" s="30">
        <v>109</v>
      </c>
      <c r="O390" s="30">
        <v>0</v>
      </c>
      <c r="P390" s="30">
        <v>72</v>
      </c>
      <c r="Q390" s="31">
        <v>0.60220994475138123</v>
      </c>
      <c r="R390" s="46">
        <v>91</v>
      </c>
      <c r="S390" s="46">
        <v>18</v>
      </c>
      <c r="T390" s="30">
        <v>107</v>
      </c>
      <c r="U390" s="30">
        <v>109</v>
      </c>
      <c r="V390" s="30">
        <v>109</v>
      </c>
      <c r="W390" s="30">
        <v>0</v>
      </c>
      <c r="X390" s="30">
        <v>0</v>
      </c>
      <c r="Y390" s="30">
        <v>127</v>
      </c>
      <c r="Z390" s="30">
        <v>0</v>
      </c>
      <c r="AA390" s="31">
        <v>1.0186915887850467</v>
      </c>
      <c r="AB390" s="31">
        <v>1.1869158878504673</v>
      </c>
      <c r="AC390" s="30">
        <v>127</v>
      </c>
      <c r="AD390" s="30">
        <v>19</v>
      </c>
      <c r="AE390" s="30">
        <v>108</v>
      </c>
      <c r="AF390" s="31">
        <v>0.14960629921259844</v>
      </c>
      <c r="AG390" s="30">
        <v>484</v>
      </c>
      <c r="AH390" s="30">
        <v>941</v>
      </c>
      <c r="AI390" s="30">
        <v>0</v>
      </c>
      <c r="AJ390" s="31">
        <v>1.9442148760330578</v>
      </c>
      <c r="AK390" s="30">
        <v>899</v>
      </c>
      <c r="AL390" s="30">
        <v>1178</v>
      </c>
      <c r="AM390" s="30">
        <v>180</v>
      </c>
      <c r="AN390" s="47">
        <v>0.5</v>
      </c>
      <c r="AO390" s="9" t="s">
        <v>412</v>
      </c>
      <c r="AP390" s="48" t="s">
        <v>411</v>
      </c>
      <c r="AQ390" s="9" t="s">
        <v>412</v>
      </c>
      <c r="AR390" s="9" t="s">
        <v>407</v>
      </c>
    </row>
    <row r="391" spans="1:44" ht="12.75" customHeight="1" x14ac:dyDescent="0.15">
      <c r="A391" s="9" t="s">
        <v>168</v>
      </c>
      <c r="B391" s="9" t="s">
        <v>1298</v>
      </c>
      <c r="C391" s="31">
        <v>0.625</v>
      </c>
      <c r="D391" s="45">
        <v>8</v>
      </c>
      <c r="E391" s="46">
        <v>2018</v>
      </c>
      <c r="F391" s="46">
        <v>2014</v>
      </c>
      <c r="G391" s="46" t="s">
        <v>403</v>
      </c>
      <c r="H391" s="9" t="s">
        <v>404</v>
      </c>
      <c r="I391" s="9" t="s">
        <v>405</v>
      </c>
      <c r="J391" s="9" t="s">
        <v>144</v>
      </c>
      <c r="K391" s="49" t="s">
        <v>1298</v>
      </c>
      <c r="L391" s="30">
        <v>2</v>
      </c>
      <c r="M391" s="30">
        <v>0</v>
      </c>
      <c r="N391" s="30">
        <v>0</v>
      </c>
      <c r="O391" s="30">
        <v>0</v>
      </c>
      <c r="P391" s="30">
        <v>2</v>
      </c>
      <c r="Q391" s="31">
        <v>0</v>
      </c>
      <c r="R391" s="46">
        <v>1</v>
      </c>
      <c r="S391" s="46">
        <v>0</v>
      </c>
      <c r="T391" s="30">
        <v>1</v>
      </c>
      <c r="U391" s="30">
        <v>0</v>
      </c>
      <c r="V391" s="30">
        <v>0</v>
      </c>
      <c r="W391" s="30">
        <v>0</v>
      </c>
      <c r="X391" s="30">
        <v>1</v>
      </c>
      <c r="Y391" s="30">
        <v>0</v>
      </c>
      <c r="Z391" s="30">
        <v>1</v>
      </c>
      <c r="AA391" s="31">
        <v>0</v>
      </c>
      <c r="AB391" s="31">
        <v>0</v>
      </c>
      <c r="AC391" s="30">
        <v>1</v>
      </c>
      <c r="AD391" s="30">
        <v>0</v>
      </c>
      <c r="AE391" s="30">
        <v>1</v>
      </c>
      <c r="AF391" s="31">
        <v>0</v>
      </c>
      <c r="AG391" s="30">
        <v>2</v>
      </c>
      <c r="AH391" s="30">
        <v>0</v>
      </c>
      <c r="AI391" s="30">
        <v>2</v>
      </c>
      <c r="AJ391" s="31">
        <v>0</v>
      </c>
      <c r="AK391" s="30">
        <v>6</v>
      </c>
      <c r="AL391" s="30">
        <v>0</v>
      </c>
      <c r="AM391" s="30">
        <v>6</v>
      </c>
      <c r="AN391" s="47">
        <v>0.5</v>
      </c>
      <c r="AO391" s="9" t="s">
        <v>407</v>
      </c>
      <c r="AP391" s="48" t="s">
        <v>408</v>
      </c>
      <c r="AQ391" s="9" t="s">
        <v>407</v>
      </c>
      <c r="AR391" s="9" t="s">
        <v>407</v>
      </c>
    </row>
    <row r="392" spans="1:44" ht="12.75" customHeight="1" x14ac:dyDescent="0.15">
      <c r="A392" s="9" t="s">
        <v>168</v>
      </c>
      <c r="B392" s="9" t="s">
        <v>1299</v>
      </c>
      <c r="C392" s="31">
        <v>0.625</v>
      </c>
      <c r="D392" s="45">
        <v>8</v>
      </c>
      <c r="E392" s="46">
        <v>2018</v>
      </c>
      <c r="F392" s="46">
        <v>2014</v>
      </c>
      <c r="G392" s="46" t="s">
        <v>403</v>
      </c>
      <c r="H392" s="9" t="s">
        <v>404</v>
      </c>
      <c r="I392" s="9" t="s">
        <v>405</v>
      </c>
      <c r="J392" s="9" t="s">
        <v>144</v>
      </c>
      <c r="K392" s="49" t="s">
        <v>1299</v>
      </c>
      <c r="L392" s="30">
        <v>1</v>
      </c>
      <c r="M392" s="30">
        <v>0</v>
      </c>
      <c r="N392" s="30">
        <v>0</v>
      </c>
      <c r="O392" s="30">
        <v>0</v>
      </c>
      <c r="P392" s="30">
        <v>1</v>
      </c>
      <c r="Q392" s="31">
        <v>0</v>
      </c>
      <c r="R392" s="46">
        <v>1</v>
      </c>
      <c r="S392" s="46">
        <v>0</v>
      </c>
      <c r="T392" s="30">
        <v>1</v>
      </c>
      <c r="U392" s="30">
        <v>0</v>
      </c>
      <c r="V392" s="30">
        <v>0</v>
      </c>
      <c r="W392" s="30">
        <v>0</v>
      </c>
      <c r="X392" s="30">
        <v>1</v>
      </c>
      <c r="Y392" s="30">
        <v>0</v>
      </c>
      <c r="Z392" s="30">
        <v>1</v>
      </c>
      <c r="AA392" s="31">
        <v>0</v>
      </c>
      <c r="AB392" s="31">
        <v>0</v>
      </c>
      <c r="AC392" s="30">
        <v>1</v>
      </c>
      <c r="AD392" s="30">
        <v>1</v>
      </c>
      <c r="AE392" s="30">
        <v>0</v>
      </c>
      <c r="AF392" s="31">
        <v>1</v>
      </c>
      <c r="AG392" s="30">
        <v>2</v>
      </c>
      <c r="AH392" s="30">
        <v>280</v>
      </c>
      <c r="AI392" s="30">
        <v>0</v>
      </c>
      <c r="AJ392" s="31">
        <v>140</v>
      </c>
      <c r="AK392" s="30">
        <v>5</v>
      </c>
      <c r="AL392" s="30">
        <v>281</v>
      </c>
      <c r="AM392" s="30">
        <v>2</v>
      </c>
      <c r="AN392" s="47">
        <v>0.5</v>
      </c>
      <c r="AO392" s="9" t="s">
        <v>407</v>
      </c>
      <c r="AP392" s="48" t="s">
        <v>411</v>
      </c>
      <c r="AQ392" s="9" t="s">
        <v>407</v>
      </c>
      <c r="AR392" s="9" t="s">
        <v>412</v>
      </c>
    </row>
    <row r="393" spans="1:44" ht="12.75" customHeight="1" x14ac:dyDescent="0.15">
      <c r="A393" s="9" t="s">
        <v>168</v>
      </c>
      <c r="B393" s="9" t="s">
        <v>211</v>
      </c>
      <c r="C393" s="31">
        <v>0.625</v>
      </c>
      <c r="D393" s="45">
        <v>8</v>
      </c>
      <c r="E393" s="46">
        <v>2018</v>
      </c>
      <c r="F393" s="46">
        <v>2014</v>
      </c>
      <c r="G393" s="46" t="s">
        <v>403</v>
      </c>
      <c r="H393" s="9" t="s">
        <v>404</v>
      </c>
      <c r="I393" s="9" t="s">
        <v>405</v>
      </c>
      <c r="J393" s="9" t="s">
        <v>144</v>
      </c>
      <c r="K393" s="49" t="s">
        <v>211</v>
      </c>
      <c r="L393" s="30">
        <v>153</v>
      </c>
      <c r="M393" s="30">
        <v>0</v>
      </c>
      <c r="N393" s="30">
        <v>0</v>
      </c>
      <c r="O393" s="30">
        <v>0</v>
      </c>
      <c r="P393" s="30">
        <v>153</v>
      </c>
      <c r="Q393" s="31">
        <v>0</v>
      </c>
      <c r="R393" s="46">
        <v>77</v>
      </c>
      <c r="S393" s="46">
        <v>0</v>
      </c>
      <c r="T393" s="30">
        <v>88</v>
      </c>
      <c r="U393" s="30">
        <v>9</v>
      </c>
      <c r="V393" s="30">
        <v>9</v>
      </c>
      <c r="W393" s="30">
        <v>0</v>
      </c>
      <c r="X393" s="30">
        <v>79</v>
      </c>
      <c r="Y393" s="30">
        <v>9</v>
      </c>
      <c r="Z393" s="30">
        <v>79</v>
      </c>
      <c r="AA393" s="31">
        <v>0.10227272727272728</v>
      </c>
      <c r="AB393" s="31">
        <v>0.10227272727272728</v>
      </c>
      <c r="AC393" s="30">
        <v>99</v>
      </c>
      <c r="AD393" s="30">
        <v>51</v>
      </c>
      <c r="AE393" s="30">
        <v>48</v>
      </c>
      <c r="AF393" s="31">
        <v>0.51515151515151514</v>
      </c>
      <c r="AG393" s="30">
        <v>262</v>
      </c>
      <c r="AH393" s="30">
        <v>82</v>
      </c>
      <c r="AI393" s="30">
        <v>180</v>
      </c>
      <c r="AJ393" s="31">
        <v>0.31297709923664124</v>
      </c>
      <c r="AK393" s="30">
        <v>602</v>
      </c>
      <c r="AL393" s="30">
        <v>142</v>
      </c>
      <c r="AM393" s="30">
        <v>460</v>
      </c>
      <c r="AN393" s="47">
        <v>0.5</v>
      </c>
      <c r="AO393" s="9" t="s">
        <v>407</v>
      </c>
      <c r="AP393" s="48" t="s">
        <v>411</v>
      </c>
      <c r="AQ393" s="9" t="s">
        <v>407</v>
      </c>
      <c r="AR393" s="9" t="s">
        <v>407</v>
      </c>
    </row>
    <row r="394" spans="1:44" ht="12.75" customHeight="1" x14ac:dyDescent="0.15">
      <c r="A394" s="9" t="s">
        <v>306</v>
      </c>
      <c r="B394" s="9" t="s">
        <v>313</v>
      </c>
      <c r="C394" s="31">
        <v>0.625</v>
      </c>
      <c r="D394" s="45">
        <v>8</v>
      </c>
      <c r="E394" s="46">
        <v>2018</v>
      </c>
      <c r="F394" s="46">
        <v>2014</v>
      </c>
      <c r="G394" s="46" t="s">
        <v>403</v>
      </c>
      <c r="H394" s="9" t="s">
        <v>456</v>
      </c>
      <c r="I394" s="9" t="s">
        <v>457</v>
      </c>
      <c r="J394" s="9" t="s">
        <v>123</v>
      </c>
      <c r="K394" s="49" t="s">
        <v>313</v>
      </c>
      <c r="L394" s="30">
        <v>2268</v>
      </c>
      <c r="M394" s="30">
        <v>94</v>
      </c>
      <c r="N394" s="30">
        <v>94</v>
      </c>
      <c r="O394" s="30">
        <v>0</v>
      </c>
      <c r="P394" s="30">
        <v>2174</v>
      </c>
      <c r="Q394" s="31">
        <v>4.1446208112874777E-2</v>
      </c>
      <c r="R394" s="46">
        <v>1134</v>
      </c>
      <c r="S394" s="46">
        <v>0</v>
      </c>
      <c r="T394" s="30">
        <v>1590</v>
      </c>
      <c r="U394" s="30">
        <v>32</v>
      </c>
      <c r="V394" s="30">
        <v>29</v>
      </c>
      <c r="W394" s="30">
        <v>3</v>
      </c>
      <c r="X394" s="30">
        <v>1558</v>
      </c>
      <c r="Y394" s="30">
        <v>32</v>
      </c>
      <c r="Z394" s="30">
        <v>1558</v>
      </c>
      <c r="AA394" s="31">
        <v>2.0125786163522012E-2</v>
      </c>
      <c r="AB394" s="31">
        <v>2.0125786163522012E-2</v>
      </c>
      <c r="AC394" s="30">
        <v>1577</v>
      </c>
      <c r="AD394" s="30">
        <v>2507</v>
      </c>
      <c r="AE394" s="30">
        <v>0</v>
      </c>
      <c r="AF394" s="31">
        <v>1.5897273303741282</v>
      </c>
      <c r="AG394" s="30">
        <v>3043</v>
      </c>
      <c r="AH394" s="30">
        <v>2961</v>
      </c>
      <c r="AI394" s="30">
        <v>82</v>
      </c>
      <c r="AJ394" s="31">
        <v>0.97305290831416369</v>
      </c>
      <c r="AK394" s="30">
        <v>8478</v>
      </c>
      <c r="AL394" s="30">
        <v>5594</v>
      </c>
      <c r="AM394" s="30">
        <v>3814</v>
      </c>
      <c r="AN394" s="47">
        <v>0.5</v>
      </c>
      <c r="AO394" s="9" t="s">
        <v>407</v>
      </c>
      <c r="AP394" s="48" t="s">
        <v>411</v>
      </c>
      <c r="AQ394" s="9" t="s">
        <v>407</v>
      </c>
      <c r="AR394" s="9" t="s">
        <v>412</v>
      </c>
    </row>
    <row r="395" spans="1:44" ht="12.75" customHeight="1" x14ac:dyDescent="0.15">
      <c r="A395" s="9" t="s">
        <v>229</v>
      </c>
      <c r="B395" s="9" t="s">
        <v>237</v>
      </c>
      <c r="C395" s="31">
        <v>0.5</v>
      </c>
      <c r="D395" s="45">
        <v>8</v>
      </c>
      <c r="E395" s="46">
        <v>2019</v>
      </c>
      <c r="F395" s="46">
        <v>2015</v>
      </c>
      <c r="G395" s="46">
        <v>2022</v>
      </c>
      <c r="H395" s="9" t="s">
        <v>413</v>
      </c>
      <c r="I395" s="9" t="s">
        <v>414</v>
      </c>
      <c r="J395" s="9" t="s">
        <v>67</v>
      </c>
      <c r="K395" s="49" t="s">
        <v>237</v>
      </c>
      <c r="L395" s="30">
        <v>6</v>
      </c>
      <c r="M395" s="30">
        <v>2</v>
      </c>
      <c r="N395" s="30">
        <v>2</v>
      </c>
      <c r="O395" s="30">
        <v>0</v>
      </c>
      <c r="P395" s="30">
        <v>4</v>
      </c>
      <c r="Q395" s="31">
        <v>0.33333333333333331</v>
      </c>
      <c r="R395" s="46">
        <v>3</v>
      </c>
      <c r="S395" s="46">
        <v>0</v>
      </c>
      <c r="T395" s="30">
        <v>4</v>
      </c>
      <c r="U395" s="30">
        <v>0</v>
      </c>
      <c r="V395" s="30">
        <v>0</v>
      </c>
      <c r="W395" s="30">
        <v>0</v>
      </c>
      <c r="X395" s="30">
        <v>4</v>
      </c>
      <c r="Y395" s="30">
        <v>0</v>
      </c>
      <c r="Z395" s="30">
        <v>4</v>
      </c>
      <c r="AA395" s="31">
        <v>0</v>
      </c>
      <c r="AB395" s="31">
        <v>0</v>
      </c>
      <c r="AC395" s="30">
        <v>4</v>
      </c>
      <c r="AD395" s="30">
        <v>3</v>
      </c>
      <c r="AE395" s="30">
        <v>1</v>
      </c>
      <c r="AF395" s="31">
        <v>0.75</v>
      </c>
      <c r="AG395" s="30">
        <v>4</v>
      </c>
      <c r="AH395" s="30">
        <v>1</v>
      </c>
      <c r="AI395" s="30">
        <v>3</v>
      </c>
      <c r="AJ395" s="31">
        <v>0.25</v>
      </c>
      <c r="AK395" s="30">
        <v>18</v>
      </c>
      <c r="AL395" s="30">
        <v>6</v>
      </c>
      <c r="AM395" s="30">
        <v>12</v>
      </c>
      <c r="AN395" s="47">
        <v>0.5</v>
      </c>
      <c r="AO395" s="9" t="s">
        <v>407</v>
      </c>
      <c r="AP395" s="48" t="s">
        <v>411</v>
      </c>
      <c r="AQ395" s="9" t="s">
        <v>407</v>
      </c>
      <c r="AR395" s="9" t="s">
        <v>407</v>
      </c>
    </row>
    <row r="396" spans="1:44" ht="12.75" customHeight="1" x14ac:dyDescent="0.15">
      <c r="A396" s="9" t="s">
        <v>341</v>
      </c>
      <c r="B396" s="9" t="s">
        <v>341</v>
      </c>
      <c r="C396" s="31">
        <v>0.625</v>
      </c>
      <c r="D396" s="45">
        <v>8</v>
      </c>
      <c r="E396" s="46">
        <v>2018</v>
      </c>
      <c r="F396" s="46">
        <v>2014</v>
      </c>
      <c r="G396" s="46" t="s">
        <v>403</v>
      </c>
      <c r="H396" s="9" t="s">
        <v>456</v>
      </c>
      <c r="I396" s="9" t="s">
        <v>457</v>
      </c>
      <c r="J396" s="9" t="s">
        <v>123</v>
      </c>
      <c r="K396" s="49" t="s">
        <v>341</v>
      </c>
      <c r="L396" s="30">
        <v>4944</v>
      </c>
      <c r="M396" s="30">
        <v>208</v>
      </c>
      <c r="N396" s="30">
        <v>141</v>
      </c>
      <c r="O396" s="30">
        <v>67</v>
      </c>
      <c r="P396" s="30">
        <v>4736</v>
      </c>
      <c r="Q396" s="31">
        <v>4.2071197411003236E-2</v>
      </c>
      <c r="R396" s="46">
        <v>2472</v>
      </c>
      <c r="S396" s="46">
        <v>0</v>
      </c>
      <c r="T396" s="30">
        <v>3467</v>
      </c>
      <c r="U396" s="30">
        <v>427</v>
      </c>
      <c r="V396" s="30">
        <v>205</v>
      </c>
      <c r="W396" s="30">
        <v>222</v>
      </c>
      <c r="X396" s="30">
        <v>3040</v>
      </c>
      <c r="Y396" s="30">
        <v>427</v>
      </c>
      <c r="Z396" s="30">
        <v>3040</v>
      </c>
      <c r="AA396" s="31">
        <v>0.12316123449668301</v>
      </c>
      <c r="AB396" s="31">
        <v>0.12316123449668301</v>
      </c>
      <c r="AC396" s="30">
        <v>4482</v>
      </c>
      <c r="AD396" s="30">
        <v>3884</v>
      </c>
      <c r="AE396" s="30">
        <v>598</v>
      </c>
      <c r="AF396" s="31">
        <v>0.86657742079428823</v>
      </c>
      <c r="AG396" s="30">
        <v>11208</v>
      </c>
      <c r="AH396" s="30">
        <v>4097</v>
      </c>
      <c r="AI396" s="30">
        <v>7111</v>
      </c>
      <c r="AJ396" s="31">
        <v>0.36554246966452536</v>
      </c>
      <c r="AK396" s="30">
        <v>24101</v>
      </c>
      <c r="AL396" s="30">
        <v>8616</v>
      </c>
      <c r="AM396" s="30">
        <v>15485</v>
      </c>
      <c r="AN396" s="47">
        <v>0.5</v>
      </c>
      <c r="AO396" s="9" t="s">
        <v>407</v>
      </c>
      <c r="AP396" s="48" t="s">
        <v>411</v>
      </c>
      <c r="AQ396" s="9" t="s">
        <v>407</v>
      </c>
      <c r="AR396" s="9" t="s">
        <v>407</v>
      </c>
    </row>
    <row r="397" spans="1:44" ht="12.75" customHeight="1" x14ac:dyDescent="0.15">
      <c r="A397" s="9" t="s">
        <v>341</v>
      </c>
      <c r="B397" s="9" t="s">
        <v>347</v>
      </c>
      <c r="C397" s="31">
        <v>0.625</v>
      </c>
      <c r="D397" s="45">
        <v>8</v>
      </c>
      <c r="E397" s="46">
        <v>2018</v>
      </c>
      <c r="F397" s="46">
        <v>2014</v>
      </c>
      <c r="G397" s="46" t="s">
        <v>403</v>
      </c>
      <c r="H397" s="9" t="s">
        <v>456</v>
      </c>
      <c r="I397" s="9" t="s">
        <v>457</v>
      </c>
      <c r="J397" s="9" t="s">
        <v>123</v>
      </c>
      <c r="K397" s="49" t="s">
        <v>347</v>
      </c>
      <c r="L397" s="30">
        <v>3149</v>
      </c>
      <c r="M397" s="30">
        <v>76</v>
      </c>
      <c r="N397" s="30">
        <v>76</v>
      </c>
      <c r="O397" s="30">
        <v>0</v>
      </c>
      <c r="P397" s="30">
        <v>3073</v>
      </c>
      <c r="Q397" s="31">
        <v>2.4134645919339472E-2</v>
      </c>
      <c r="R397" s="46">
        <v>1575</v>
      </c>
      <c r="S397" s="46">
        <v>0</v>
      </c>
      <c r="T397" s="30">
        <v>2208</v>
      </c>
      <c r="U397" s="30">
        <v>129</v>
      </c>
      <c r="V397" s="30">
        <v>129</v>
      </c>
      <c r="W397" s="30">
        <v>0</v>
      </c>
      <c r="X397" s="30">
        <v>2079</v>
      </c>
      <c r="Y397" s="30">
        <v>129</v>
      </c>
      <c r="Z397" s="30">
        <v>2079</v>
      </c>
      <c r="AA397" s="31">
        <v>5.8423913043478264E-2</v>
      </c>
      <c r="AB397" s="31">
        <v>5.8423913043478264E-2</v>
      </c>
      <c r="AC397" s="30">
        <v>2574</v>
      </c>
      <c r="AD397" s="30">
        <v>1159</v>
      </c>
      <c r="AE397" s="30">
        <v>1415</v>
      </c>
      <c r="AF397" s="31">
        <v>0.45027195027195027</v>
      </c>
      <c r="AG397" s="30">
        <v>5913</v>
      </c>
      <c r="AH397" s="30">
        <v>1902</v>
      </c>
      <c r="AI397" s="30">
        <v>4011</v>
      </c>
      <c r="AJ397" s="31">
        <v>0.32166412988330795</v>
      </c>
      <c r="AK397" s="30">
        <v>13844</v>
      </c>
      <c r="AL397" s="30">
        <v>3266</v>
      </c>
      <c r="AM397" s="30">
        <v>10578</v>
      </c>
      <c r="AN397" s="47">
        <v>0.5</v>
      </c>
      <c r="AO397" s="9" t="s">
        <v>407</v>
      </c>
      <c r="AP397" s="48" t="s">
        <v>411</v>
      </c>
      <c r="AQ397" s="9" t="s">
        <v>407</v>
      </c>
      <c r="AR397" s="9" t="s">
        <v>407</v>
      </c>
    </row>
    <row r="398" spans="1:44" ht="12.75" customHeight="1" x14ac:dyDescent="0.15">
      <c r="A398" s="9" t="s">
        <v>263</v>
      </c>
      <c r="B398" s="9" t="s">
        <v>267</v>
      </c>
      <c r="C398" s="31">
        <v>0.5</v>
      </c>
      <c r="D398" s="45">
        <v>8</v>
      </c>
      <c r="E398" s="46">
        <v>2019</v>
      </c>
      <c r="F398" s="46">
        <v>2015</v>
      </c>
      <c r="G398" s="46">
        <v>2022</v>
      </c>
      <c r="H398" s="9" t="s">
        <v>413</v>
      </c>
      <c r="I398" s="9" t="s">
        <v>414</v>
      </c>
      <c r="J398" s="9" t="s">
        <v>67</v>
      </c>
      <c r="K398" s="49" t="s">
        <v>267</v>
      </c>
      <c r="L398" s="30">
        <v>8</v>
      </c>
      <c r="M398" s="30">
        <v>5</v>
      </c>
      <c r="N398" s="30">
        <v>5</v>
      </c>
      <c r="O398" s="30">
        <v>0</v>
      </c>
      <c r="P398" s="30">
        <v>3</v>
      </c>
      <c r="Q398" s="31">
        <v>0.625</v>
      </c>
      <c r="R398" s="46">
        <v>4</v>
      </c>
      <c r="S398" s="46">
        <v>1</v>
      </c>
      <c r="T398" s="30">
        <v>5</v>
      </c>
      <c r="U398" s="30">
        <v>3</v>
      </c>
      <c r="V398" s="30">
        <v>3</v>
      </c>
      <c r="W398" s="30">
        <v>0</v>
      </c>
      <c r="X398" s="30">
        <v>2</v>
      </c>
      <c r="Y398" s="30">
        <v>4</v>
      </c>
      <c r="Z398" s="30">
        <v>1</v>
      </c>
      <c r="AA398" s="31">
        <v>0.6</v>
      </c>
      <c r="AB398" s="31">
        <v>0.8</v>
      </c>
      <c r="AC398" s="30">
        <v>5</v>
      </c>
      <c r="AD398" s="30">
        <v>4</v>
      </c>
      <c r="AE398" s="30">
        <v>1</v>
      </c>
      <c r="AF398" s="31">
        <v>0.8</v>
      </c>
      <c r="AG398" s="30">
        <v>13</v>
      </c>
      <c r="AH398" s="30">
        <v>50</v>
      </c>
      <c r="AI398" s="30">
        <v>0</v>
      </c>
      <c r="AJ398" s="31">
        <v>3.8461538461538463</v>
      </c>
      <c r="AK398" s="30">
        <v>31</v>
      </c>
      <c r="AL398" s="30">
        <v>62</v>
      </c>
      <c r="AM398" s="30">
        <v>6</v>
      </c>
      <c r="AN398" s="47">
        <v>0.5</v>
      </c>
      <c r="AO398" s="9" t="s">
        <v>412</v>
      </c>
      <c r="AP398" s="48" t="s">
        <v>411</v>
      </c>
      <c r="AQ398" s="9" t="s">
        <v>412</v>
      </c>
      <c r="AR398" s="9" t="s">
        <v>407</v>
      </c>
    </row>
    <row r="399" spans="1:44" ht="12.75" customHeight="1" x14ac:dyDescent="0.15">
      <c r="A399" s="9" t="s">
        <v>257</v>
      </c>
      <c r="B399" s="9" t="s">
        <v>262</v>
      </c>
      <c r="C399" s="31">
        <v>0.375</v>
      </c>
      <c r="D399" s="45">
        <v>8</v>
      </c>
      <c r="E399" s="46">
        <v>2020</v>
      </c>
      <c r="F399" s="46">
        <v>2016</v>
      </c>
      <c r="G399" s="46" t="s">
        <v>444</v>
      </c>
      <c r="H399" s="9" t="s">
        <v>445</v>
      </c>
      <c r="I399" s="9" t="s">
        <v>446</v>
      </c>
      <c r="J399" s="9" t="s">
        <v>128</v>
      </c>
      <c r="K399" s="49" t="s">
        <v>262</v>
      </c>
      <c r="L399" s="30">
        <v>537</v>
      </c>
      <c r="M399" s="30">
        <v>116</v>
      </c>
      <c r="N399" s="30">
        <v>116</v>
      </c>
      <c r="O399" s="30">
        <v>0</v>
      </c>
      <c r="P399" s="30">
        <v>421</v>
      </c>
      <c r="Q399" s="31">
        <v>0.21601489757914338</v>
      </c>
      <c r="R399" s="46">
        <v>201</v>
      </c>
      <c r="S399" s="46">
        <v>0</v>
      </c>
      <c r="T399" s="30">
        <v>351</v>
      </c>
      <c r="U399" s="30">
        <v>69</v>
      </c>
      <c r="V399" s="30">
        <v>69</v>
      </c>
      <c r="W399" s="30">
        <v>0</v>
      </c>
      <c r="X399" s="30">
        <v>282</v>
      </c>
      <c r="Y399" s="30">
        <v>69</v>
      </c>
      <c r="Z399" s="30">
        <v>282</v>
      </c>
      <c r="AA399" s="31">
        <v>0.19658119658119658</v>
      </c>
      <c r="AB399" s="31">
        <v>0.19658119658119658</v>
      </c>
      <c r="AC399" s="30">
        <v>407</v>
      </c>
      <c r="AD399" s="30">
        <v>4</v>
      </c>
      <c r="AE399" s="30">
        <v>403</v>
      </c>
      <c r="AF399" s="31">
        <v>9.8280098280098278E-3</v>
      </c>
      <c r="AG399" s="30">
        <v>934</v>
      </c>
      <c r="AH399" s="30">
        <v>201</v>
      </c>
      <c r="AI399" s="30">
        <v>733</v>
      </c>
      <c r="AJ399" s="31">
        <v>0.21520342612419699</v>
      </c>
      <c r="AK399" s="30">
        <v>2229</v>
      </c>
      <c r="AL399" s="30">
        <v>390</v>
      </c>
      <c r="AM399" s="30">
        <v>1839</v>
      </c>
      <c r="AN399" s="47">
        <v>0.375</v>
      </c>
      <c r="AO399" s="9" t="s">
        <v>407</v>
      </c>
      <c r="AP399" s="48" t="s">
        <v>411</v>
      </c>
      <c r="AQ399" s="9" t="s">
        <v>407</v>
      </c>
      <c r="AR399" s="9" t="s">
        <v>407</v>
      </c>
    </row>
    <row r="400" spans="1:44" ht="12.75" customHeight="1" x14ac:dyDescent="0.15">
      <c r="A400" s="9" t="s">
        <v>229</v>
      </c>
      <c r="B400" s="9" t="s">
        <v>238</v>
      </c>
      <c r="C400" s="31">
        <v>0.5</v>
      </c>
      <c r="D400" s="45">
        <v>8</v>
      </c>
      <c r="E400" s="46">
        <v>2019</v>
      </c>
      <c r="F400" s="46">
        <v>2015</v>
      </c>
      <c r="G400" s="46">
        <v>2022</v>
      </c>
      <c r="H400" s="9" t="s">
        <v>413</v>
      </c>
      <c r="I400" s="9" t="s">
        <v>414</v>
      </c>
      <c r="J400" s="9" t="s">
        <v>67</v>
      </c>
      <c r="K400" s="49" t="s">
        <v>238</v>
      </c>
      <c r="L400" s="30">
        <v>33</v>
      </c>
      <c r="M400" s="30">
        <v>15</v>
      </c>
      <c r="N400" s="30">
        <v>12</v>
      </c>
      <c r="O400" s="30">
        <v>3</v>
      </c>
      <c r="P400" s="30">
        <v>18</v>
      </c>
      <c r="Q400" s="31">
        <v>0.45454545454545453</v>
      </c>
      <c r="R400" s="46">
        <v>17</v>
      </c>
      <c r="S400" s="46">
        <v>0</v>
      </c>
      <c r="T400" s="30">
        <v>17</v>
      </c>
      <c r="U400" s="30">
        <v>21</v>
      </c>
      <c r="V400" s="30">
        <v>20</v>
      </c>
      <c r="W400" s="30">
        <v>1</v>
      </c>
      <c r="X400" s="30">
        <v>0</v>
      </c>
      <c r="Y400" s="30">
        <v>21</v>
      </c>
      <c r="Z400" s="30">
        <v>0</v>
      </c>
      <c r="AA400" s="31">
        <v>1.2352941176470589</v>
      </c>
      <c r="AB400" s="31">
        <v>1.2352941176470589</v>
      </c>
      <c r="AC400" s="30">
        <v>19</v>
      </c>
      <c r="AD400" s="30">
        <v>16</v>
      </c>
      <c r="AE400" s="30">
        <v>3</v>
      </c>
      <c r="AF400" s="31">
        <v>0.84210526315789469</v>
      </c>
      <c r="AG400" s="30">
        <v>37</v>
      </c>
      <c r="AH400" s="30">
        <v>36</v>
      </c>
      <c r="AI400" s="30">
        <v>1</v>
      </c>
      <c r="AJ400" s="31">
        <v>0.97297297297297303</v>
      </c>
      <c r="AK400" s="30">
        <v>106</v>
      </c>
      <c r="AL400" s="30">
        <v>88</v>
      </c>
      <c r="AM400" s="30">
        <v>22</v>
      </c>
      <c r="AN400" s="47">
        <v>0.5</v>
      </c>
      <c r="AO400" s="9" t="s">
        <v>407</v>
      </c>
      <c r="AP400" s="48" t="s">
        <v>411</v>
      </c>
      <c r="AQ400" s="9" t="s">
        <v>407</v>
      </c>
      <c r="AR400" s="9" t="s">
        <v>412</v>
      </c>
    </row>
    <row r="401" spans="1:44" ht="12.75" customHeight="1" x14ac:dyDescent="0.15">
      <c r="A401" s="9" t="s">
        <v>348</v>
      </c>
      <c r="B401" s="9" t="s">
        <v>351</v>
      </c>
      <c r="C401" s="31">
        <v>0.375</v>
      </c>
      <c r="D401" s="45">
        <v>8</v>
      </c>
      <c r="E401" s="46">
        <v>2020</v>
      </c>
      <c r="F401" s="46">
        <v>2016</v>
      </c>
      <c r="G401" s="46" t="s">
        <v>444</v>
      </c>
      <c r="H401" s="9" t="s">
        <v>445</v>
      </c>
      <c r="I401" s="9" t="s">
        <v>446</v>
      </c>
      <c r="J401" s="9" t="s">
        <v>128</v>
      </c>
      <c r="K401" s="49" t="s">
        <v>351</v>
      </c>
      <c r="L401" s="30">
        <v>198</v>
      </c>
      <c r="M401" s="30">
        <v>0</v>
      </c>
      <c r="N401" s="30">
        <v>0</v>
      </c>
      <c r="O401" s="30">
        <v>0</v>
      </c>
      <c r="P401" s="30">
        <v>198</v>
      </c>
      <c r="Q401" s="31">
        <v>0</v>
      </c>
      <c r="R401" s="46">
        <v>74</v>
      </c>
      <c r="S401" s="46">
        <v>0</v>
      </c>
      <c r="T401" s="30">
        <v>120</v>
      </c>
      <c r="U401" s="30">
        <v>0</v>
      </c>
      <c r="V401" s="30">
        <v>0</v>
      </c>
      <c r="W401" s="30">
        <v>0</v>
      </c>
      <c r="X401" s="30">
        <v>120</v>
      </c>
      <c r="Y401" s="30">
        <v>0</v>
      </c>
      <c r="Z401" s="30">
        <v>120</v>
      </c>
      <c r="AA401" s="31">
        <v>0</v>
      </c>
      <c r="AB401" s="31">
        <v>0</v>
      </c>
      <c r="AC401" s="30">
        <v>164</v>
      </c>
      <c r="AD401" s="30">
        <v>3</v>
      </c>
      <c r="AE401" s="30">
        <v>161</v>
      </c>
      <c r="AF401" s="31">
        <v>1.8292682926829267E-2</v>
      </c>
      <c r="AG401" s="30">
        <v>355</v>
      </c>
      <c r="AH401" s="30">
        <v>351</v>
      </c>
      <c r="AI401" s="30">
        <v>4</v>
      </c>
      <c r="AJ401" s="31">
        <v>0.9887323943661972</v>
      </c>
      <c r="AK401" s="30">
        <v>837</v>
      </c>
      <c r="AL401" s="30">
        <v>354</v>
      </c>
      <c r="AM401" s="30">
        <v>483</v>
      </c>
      <c r="AN401" s="47">
        <v>0.375</v>
      </c>
      <c r="AO401" s="9" t="s">
        <v>407</v>
      </c>
      <c r="AP401" s="48" t="s">
        <v>411</v>
      </c>
      <c r="AQ401" s="9" t="s">
        <v>407</v>
      </c>
      <c r="AR401" s="9" t="s">
        <v>412</v>
      </c>
    </row>
    <row r="402" spans="1:44" ht="12.75" customHeight="1" x14ac:dyDescent="0.15">
      <c r="A402" s="9" t="s">
        <v>352</v>
      </c>
      <c r="B402" s="9" t="s">
        <v>352</v>
      </c>
      <c r="C402" s="31">
        <v>0.625</v>
      </c>
      <c r="D402" s="45">
        <v>8</v>
      </c>
      <c r="E402" s="46">
        <v>2018</v>
      </c>
      <c r="F402" s="46">
        <v>2014</v>
      </c>
      <c r="G402" s="46" t="s">
        <v>403</v>
      </c>
      <c r="H402" s="9" t="s">
        <v>404</v>
      </c>
      <c r="I402" s="9" t="s">
        <v>405</v>
      </c>
      <c r="J402" s="9" t="s">
        <v>144</v>
      </c>
      <c r="K402" s="49" t="s">
        <v>352</v>
      </c>
      <c r="L402" s="30">
        <v>980</v>
      </c>
      <c r="M402" s="30">
        <v>57</v>
      </c>
      <c r="N402" s="30">
        <v>57</v>
      </c>
      <c r="O402" s="30">
        <v>0</v>
      </c>
      <c r="P402" s="30">
        <v>923</v>
      </c>
      <c r="Q402" s="31">
        <v>5.8163265306122446E-2</v>
      </c>
      <c r="R402" s="46">
        <v>490</v>
      </c>
      <c r="S402" s="46">
        <v>0</v>
      </c>
      <c r="T402" s="30">
        <v>696</v>
      </c>
      <c r="U402" s="30">
        <v>18</v>
      </c>
      <c r="V402" s="30">
        <v>18</v>
      </c>
      <c r="W402" s="30">
        <v>0</v>
      </c>
      <c r="X402" s="30">
        <v>678</v>
      </c>
      <c r="Y402" s="30">
        <v>18</v>
      </c>
      <c r="Z402" s="30">
        <v>678</v>
      </c>
      <c r="AA402" s="31">
        <v>2.5862068965517241E-2</v>
      </c>
      <c r="AB402" s="31">
        <v>2.5862068965517241E-2</v>
      </c>
      <c r="AC402" s="30">
        <v>808</v>
      </c>
      <c r="AD402" s="30">
        <v>12</v>
      </c>
      <c r="AE402" s="30">
        <v>796</v>
      </c>
      <c r="AF402" s="31">
        <v>1.4851485148514851E-2</v>
      </c>
      <c r="AG402" s="30">
        <v>1900</v>
      </c>
      <c r="AH402" s="30">
        <v>90</v>
      </c>
      <c r="AI402" s="30">
        <v>1810</v>
      </c>
      <c r="AJ402" s="31">
        <v>4.736842105263158E-2</v>
      </c>
      <c r="AK402" s="30">
        <v>4384</v>
      </c>
      <c r="AL402" s="30">
        <v>177</v>
      </c>
      <c r="AM402" s="30">
        <v>4207</v>
      </c>
      <c r="AN402" s="47">
        <v>0.5</v>
      </c>
      <c r="AO402" s="9" t="s">
        <v>407</v>
      </c>
      <c r="AP402" s="48" t="s">
        <v>438</v>
      </c>
      <c r="AQ402" s="9" t="s">
        <v>407</v>
      </c>
      <c r="AR402" s="9" t="s">
        <v>407</v>
      </c>
    </row>
    <row r="403" spans="1:44" ht="12.75" customHeight="1" x14ac:dyDescent="0.15">
      <c r="A403" s="9" t="s">
        <v>352</v>
      </c>
      <c r="B403" s="9" t="s">
        <v>406</v>
      </c>
      <c r="C403" s="31">
        <v>0.625</v>
      </c>
      <c r="D403" s="45">
        <v>8</v>
      </c>
      <c r="E403" s="46">
        <v>2018</v>
      </c>
      <c r="F403" s="46">
        <v>2014</v>
      </c>
      <c r="G403" s="46" t="s">
        <v>403</v>
      </c>
      <c r="H403" s="9" t="s">
        <v>404</v>
      </c>
      <c r="I403" s="9" t="s">
        <v>405</v>
      </c>
      <c r="J403" s="9" t="s">
        <v>144</v>
      </c>
      <c r="K403" s="49" t="s">
        <v>406</v>
      </c>
      <c r="L403" s="30">
        <v>9</v>
      </c>
      <c r="M403" s="30">
        <v>117</v>
      </c>
      <c r="N403" s="30">
        <v>51</v>
      </c>
      <c r="O403" s="30">
        <v>66</v>
      </c>
      <c r="P403" s="30">
        <v>0</v>
      </c>
      <c r="Q403" s="31">
        <v>13</v>
      </c>
      <c r="R403" s="46">
        <v>5</v>
      </c>
      <c r="S403" s="46">
        <v>112</v>
      </c>
      <c r="T403" s="30">
        <v>6</v>
      </c>
      <c r="U403" s="30">
        <v>438</v>
      </c>
      <c r="V403" s="30">
        <v>23</v>
      </c>
      <c r="W403" s="30">
        <v>415</v>
      </c>
      <c r="X403" s="30">
        <v>0</v>
      </c>
      <c r="Y403" s="30">
        <v>550</v>
      </c>
      <c r="Z403" s="30">
        <v>0</v>
      </c>
      <c r="AA403" s="31">
        <v>73</v>
      </c>
      <c r="AB403" s="31">
        <v>91.666666666666671</v>
      </c>
      <c r="AC403" s="30">
        <v>7</v>
      </c>
      <c r="AD403" s="30">
        <v>456</v>
      </c>
      <c r="AE403" s="30">
        <v>0</v>
      </c>
      <c r="AF403" s="31">
        <v>65.142857142857139</v>
      </c>
      <c r="AG403" s="30">
        <v>17</v>
      </c>
      <c r="AH403" s="30">
        <v>734</v>
      </c>
      <c r="AI403" s="30">
        <v>0</v>
      </c>
      <c r="AJ403" s="31">
        <v>43.176470588235297</v>
      </c>
      <c r="AK403" s="30">
        <v>39</v>
      </c>
      <c r="AL403" s="30">
        <v>1745</v>
      </c>
      <c r="AM403" s="30">
        <v>0</v>
      </c>
      <c r="AN403" s="47">
        <v>0.5</v>
      </c>
      <c r="AO403" s="9" t="s">
        <v>412</v>
      </c>
      <c r="AP403" s="48" t="s">
        <v>411</v>
      </c>
      <c r="AQ403" s="9" t="s">
        <v>412</v>
      </c>
      <c r="AR403" s="9" t="s">
        <v>407</v>
      </c>
    </row>
    <row r="404" spans="1:44" ht="12.75" customHeight="1" x14ac:dyDescent="0.15">
      <c r="A404" s="9" t="s">
        <v>449</v>
      </c>
      <c r="B404" s="9" t="s">
        <v>499</v>
      </c>
      <c r="C404" s="31">
        <v>0.5</v>
      </c>
      <c r="D404" s="45">
        <v>8</v>
      </c>
      <c r="E404" s="46">
        <v>2019</v>
      </c>
      <c r="F404" s="46">
        <v>2015</v>
      </c>
      <c r="G404" s="46">
        <v>2022</v>
      </c>
      <c r="H404" s="9" t="s">
        <v>413</v>
      </c>
      <c r="I404" s="9" t="s">
        <v>414</v>
      </c>
      <c r="J404" s="9" t="s">
        <v>67</v>
      </c>
      <c r="K404" s="49" t="s">
        <v>499</v>
      </c>
      <c r="L404" s="30">
        <v>358</v>
      </c>
      <c r="M404" s="30">
        <v>0</v>
      </c>
      <c r="N404" s="30">
        <v>0</v>
      </c>
      <c r="O404" s="30">
        <v>0</v>
      </c>
      <c r="P404" s="30">
        <v>358</v>
      </c>
      <c r="Q404" s="31">
        <v>0</v>
      </c>
      <c r="R404" s="46">
        <v>179</v>
      </c>
      <c r="S404" s="46">
        <v>0</v>
      </c>
      <c r="T404" s="30">
        <v>161</v>
      </c>
      <c r="U404" s="30">
        <v>24</v>
      </c>
      <c r="V404" s="30">
        <v>18</v>
      </c>
      <c r="W404" s="30">
        <v>6</v>
      </c>
      <c r="X404" s="30">
        <v>137</v>
      </c>
      <c r="Y404" s="30">
        <v>24</v>
      </c>
      <c r="Z404" s="30">
        <v>137</v>
      </c>
      <c r="AA404" s="31">
        <v>0.14906832298136646</v>
      </c>
      <c r="AB404" s="31">
        <v>0.14906832298136646</v>
      </c>
      <c r="AC404" s="30">
        <v>205</v>
      </c>
      <c r="AD404" s="30">
        <v>42</v>
      </c>
      <c r="AE404" s="30">
        <v>163</v>
      </c>
      <c r="AF404" s="31">
        <v>0.20487804878048779</v>
      </c>
      <c r="AG404" s="30">
        <v>431</v>
      </c>
      <c r="AH404" s="30">
        <v>53</v>
      </c>
      <c r="AI404" s="30">
        <v>378</v>
      </c>
      <c r="AJ404" s="31">
        <v>0.12296983758700696</v>
      </c>
      <c r="AK404" s="30">
        <v>1155</v>
      </c>
      <c r="AL404" s="30">
        <v>119</v>
      </c>
      <c r="AM404" s="30">
        <v>1036</v>
      </c>
      <c r="AN404" s="47">
        <v>0.5</v>
      </c>
      <c r="AO404" s="9" t="s">
        <v>407</v>
      </c>
      <c r="AP404" s="48" t="s">
        <v>411</v>
      </c>
      <c r="AQ404" s="9" t="s">
        <v>407</v>
      </c>
      <c r="AR404" s="9" t="s">
        <v>407</v>
      </c>
    </row>
    <row r="405" spans="1:44" ht="12.75" customHeight="1" x14ac:dyDescent="0.15">
      <c r="A405" s="9" t="s">
        <v>502</v>
      </c>
      <c r="B405" s="29" t="s">
        <v>619</v>
      </c>
      <c r="C405" s="31">
        <v>0.625</v>
      </c>
      <c r="D405" s="45">
        <v>8</v>
      </c>
      <c r="E405" s="46">
        <v>2018</v>
      </c>
      <c r="F405" s="46">
        <v>2014</v>
      </c>
      <c r="G405" s="46" t="s">
        <v>403</v>
      </c>
      <c r="H405" s="9" t="s">
        <v>404</v>
      </c>
      <c r="I405" s="9" t="s">
        <v>405</v>
      </c>
      <c r="J405" s="9" t="s">
        <v>144</v>
      </c>
      <c r="K405" s="49" t="s">
        <v>619</v>
      </c>
      <c r="L405" s="30">
        <v>861</v>
      </c>
      <c r="M405" s="30">
        <v>137</v>
      </c>
      <c r="N405" s="30">
        <v>137</v>
      </c>
      <c r="O405" s="30">
        <v>0</v>
      </c>
      <c r="P405" s="30">
        <v>724</v>
      </c>
      <c r="Q405" s="31">
        <v>0.15911730545876887</v>
      </c>
      <c r="R405" s="46">
        <v>431</v>
      </c>
      <c r="S405" s="46">
        <v>0</v>
      </c>
      <c r="T405" s="30">
        <v>591</v>
      </c>
      <c r="U405" s="30">
        <v>58</v>
      </c>
      <c r="V405" s="30">
        <v>58</v>
      </c>
      <c r="W405" s="30">
        <v>0</v>
      </c>
      <c r="X405" s="30">
        <v>533</v>
      </c>
      <c r="Y405" s="30">
        <v>58</v>
      </c>
      <c r="Z405" s="30">
        <v>533</v>
      </c>
      <c r="AA405" s="31">
        <v>9.8138747884940772E-2</v>
      </c>
      <c r="AB405" s="31">
        <v>9.8138747884940772E-2</v>
      </c>
      <c r="AC405" s="30">
        <v>673</v>
      </c>
      <c r="AD405" s="30">
        <v>77</v>
      </c>
      <c r="AE405" s="30">
        <v>596</v>
      </c>
      <c r="AF405" s="31">
        <v>0.11441307578008915</v>
      </c>
      <c r="AG405" s="30">
        <v>1529</v>
      </c>
      <c r="AH405" s="30">
        <v>1304</v>
      </c>
      <c r="AI405" s="30">
        <v>225</v>
      </c>
      <c r="AJ405" s="31">
        <v>0.85284499672988878</v>
      </c>
      <c r="AK405" s="30">
        <v>3654</v>
      </c>
      <c r="AL405" s="30">
        <v>1576</v>
      </c>
      <c r="AM405" s="30">
        <v>2078</v>
      </c>
      <c r="AN405" s="47">
        <v>0.5</v>
      </c>
      <c r="AO405" s="9" t="s">
        <v>407</v>
      </c>
      <c r="AP405" s="48" t="s">
        <v>411</v>
      </c>
      <c r="AQ405" s="9" t="s">
        <v>407</v>
      </c>
      <c r="AR405" s="9" t="s">
        <v>412</v>
      </c>
    </row>
    <row r="406" spans="1:44" ht="12.75" customHeight="1" x14ac:dyDescent="0.15">
      <c r="A406" s="9" t="s">
        <v>449</v>
      </c>
      <c r="B406" s="9" t="s">
        <v>501</v>
      </c>
      <c r="C406" s="31">
        <v>0.5</v>
      </c>
      <c r="D406" s="45">
        <v>8</v>
      </c>
      <c r="E406" s="46">
        <v>2019</v>
      </c>
      <c r="F406" s="46">
        <v>2015</v>
      </c>
      <c r="G406" s="46">
        <v>2022</v>
      </c>
      <c r="H406" s="9" t="s">
        <v>413</v>
      </c>
      <c r="I406" s="9" t="s">
        <v>414</v>
      </c>
      <c r="J406" s="9" t="s">
        <v>67</v>
      </c>
      <c r="K406" s="49" t="s">
        <v>501</v>
      </c>
      <c r="L406" s="30">
        <v>195</v>
      </c>
      <c r="M406" s="30">
        <v>5</v>
      </c>
      <c r="N406" s="30">
        <v>5</v>
      </c>
      <c r="O406" s="30">
        <v>0</v>
      </c>
      <c r="P406" s="30">
        <v>190</v>
      </c>
      <c r="Q406" s="31">
        <v>2.564102564102564E-2</v>
      </c>
      <c r="R406" s="46">
        <v>98</v>
      </c>
      <c r="S406" s="46">
        <v>0</v>
      </c>
      <c r="T406" s="30">
        <v>107</v>
      </c>
      <c r="U406" s="30">
        <v>13</v>
      </c>
      <c r="V406" s="30">
        <v>13</v>
      </c>
      <c r="W406" s="30">
        <v>0</v>
      </c>
      <c r="X406" s="30">
        <v>94</v>
      </c>
      <c r="Y406" s="30">
        <v>13</v>
      </c>
      <c r="Z406" s="30">
        <v>94</v>
      </c>
      <c r="AA406" s="31">
        <v>0.12149532710280374</v>
      </c>
      <c r="AB406" s="31">
        <v>0.12149532710280374</v>
      </c>
      <c r="AC406" s="30">
        <v>111</v>
      </c>
      <c r="AD406" s="30">
        <v>11</v>
      </c>
      <c r="AE406" s="30">
        <v>100</v>
      </c>
      <c r="AF406" s="31">
        <v>9.90990990990991E-2</v>
      </c>
      <c r="AG406" s="30">
        <v>183</v>
      </c>
      <c r="AH406" s="30">
        <v>434</v>
      </c>
      <c r="AI406" s="30">
        <v>0</v>
      </c>
      <c r="AJ406" s="31">
        <v>2.3715846994535519</v>
      </c>
      <c r="AK406" s="30">
        <v>596</v>
      </c>
      <c r="AL406" s="30">
        <v>463</v>
      </c>
      <c r="AM406" s="30">
        <v>384</v>
      </c>
      <c r="AN406" s="47">
        <v>0.5</v>
      </c>
      <c r="AO406" s="9" t="s">
        <v>407</v>
      </c>
      <c r="AP406" s="48" t="s">
        <v>411</v>
      </c>
      <c r="AQ406" s="9" t="s">
        <v>407</v>
      </c>
      <c r="AR406" s="9" t="s">
        <v>412</v>
      </c>
    </row>
    <row r="407" spans="1:44" ht="12.75" customHeight="1" x14ac:dyDescent="0.15">
      <c r="A407" s="9" t="s">
        <v>273</v>
      </c>
      <c r="B407" s="9" t="s">
        <v>298</v>
      </c>
      <c r="C407" s="31">
        <v>0.625</v>
      </c>
      <c r="D407" s="45">
        <v>8</v>
      </c>
      <c r="E407" s="46">
        <v>2018</v>
      </c>
      <c r="F407" s="46">
        <v>2014</v>
      </c>
      <c r="G407" s="46" t="s">
        <v>403</v>
      </c>
      <c r="H407" s="9" t="s">
        <v>404</v>
      </c>
      <c r="I407" s="9" t="s">
        <v>405</v>
      </c>
      <c r="J407" s="9" t="s">
        <v>144</v>
      </c>
      <c r="K407" s="49" t="s">
        <v>298</v>
      </c>
      <c r="L407" s="30">
        <v>134</v>
      </c>
      <c r="M407" s="30">
        <v>65</v>
      </c>
      <c r="N407" s="30">
        <v>65</v>
      </c>
      <c r="O407" s="30">
        <v>0</v>
      </c>
      <c r="P407" s="30">
        <v>69</v>
      </c>
      <c r="Q407" s="31">
        <v>0.48507462686567165</v>
      </c>
      <c r="R407" s="46">
        <v>67</v>
      </c>
      <c r="S407" s="46">
        <v>0</v>
      </c>
      <c r="T407" s="30">
        <v>95</v>
      </c>
      <c r="U407" s="30">
        <v>28</v>
      </c>
      <c r="V407" s="30">
        <v>28</v>
      </c>
      <c r="W407" s="30">
        <v>0</v>
      </c>
      <c r="X407" s="30">
        <v>67</v>
      </c>
      <c r="Y407" s="30">
        <v>28</v>
      </c>
      <c r="Z407" s="30">
        <v>67</v>
      </c>
      <c r="AA407" s="31">
        <v>0.29473684210526313</v>
      </c>
      <c r="AB407" s="31">
        <v>0.29473684210526313</v>
      </c>
      <c r="AC407" s="30">
        <v>108</v>
      </c>
      <c r="AD407" s="30">
        <v>18</v>
      </c>
      <c r="AE407" s="30">
        <v>90</v>
      </c>
      <c r="AF407" s="31">
        <v>0.16666666666666666</v>
      </c>
      <c r="AG407" s="30">
        <v>244</v>
      </c>
      <c r="AH407" s="30">
        <v>485</v>
      </c>
      <c r="AI407" s="30">
        <v>0</v>
      </c>
      <c r="AJ407" s="31">
        <v>1.9877049180327868</v>
      </c>
      <c r="AK407" s="30">
        <v>581</v>
      </c>
      <c r="AL407" s="30">
        <v>596</v>
      </c>
      <c r="AM407" s="30">
        <v>226</v>
      </c>
      <c r="AN407" s="47">
        <v>0.5</v>
      </c>
      <c r="AO407" s="9" t="s">
        <v>407</v>
      </c>
      <c r="AP407" s="48" t="s">
        <v>411</v>
      </c>
      <c r="AQ407" s="9" t="s">
        <v>407</v>
      </c>
      <c r="AR407" s="9" t="s">
        <v>412</v>
      </c>
    </row>
    <row r="408" spans="1:44" ht="12.75" customHeight="1" x14ac:dyDescent="0.15">
      <c r="A408" s="9" t="s">
        <v>416</v>
      </c>
      <c r="B408" s="9" t="s">
        <v>416</v>
      </c>
      <c r="C408" s="31">
        <v>0.75</v>
      </c>
      <c r="D408" s="45">
        <v>8</v>
      </c>
      <c r="E408" s="46">
        <v>2017</v>
      </c>
      <c r="F408" s="46">
        <v>2013</v>
      </c>
      <c r="G408" s="46">
        <v>2020</v>
      </c>
      <c r="H408" s="9" t="s">
        <v>512</v>
      </c>
      <c r="I408" s="9" t="s">
        <v>513</v>
      </c>
      <c r="J408" s="9" t="s">
        <v>417</v>
      </c>
      <c r="K408" s="49" t="s">
        <v>416</v>
      </c>
      <c r="L408" s="30">
        <v>21977</v>
      </c>
      <c r="M408" s="30">
        <v>1779</v>
      </c>
      <c r="N408" s="30">
        <v>1779</v>
      </c>
      <c r="O408" s="30">
        <v>0</v>
      </c>
      <c r="P408" s="30">
        <v>20198</v>
      </c>
      <c r="Q408" s="31">
        <v>8.0948264094280381E-2</v>
      </c>
      <c r="R408" s="46">
        <v>10989</v>
      </c>
      <c r="S408" s="46">
        <v>0</v>
      </c>
      <c r="T408" s="30">
        <v>16703</v>
      </c>
      <c r="U408" s="30">
        <v>2302</v>
      </c>
      <c r="V408" s="30">
        <v>2296</v>
      </c>
      <c r="W408" s="30">
        <v>6</v>
      </c>
      <c r="X408" s="30">
        <v>14401</v>
      </c>
      <c r="Y408" s="30">
        <v>2302</v>
      </c>
      <c r="Z408" s="30">
        <v>14401</v>
      </c>
      <c r="AA408" s="31">
        <v>0.13781955337364546</v>
      </c>
      <c r="AB408" s="31">
        <v>0.13781955337364546</v>
      </c>
      <c r="AC408" s="30">
        <v>15462</v>
      </c>
      <c r="AD408" s="30">
        <v>10</v>
      </c>
      <c r="AE408" s="30">
        <v>15452</v>
      </c>
      <c r="AF408" s="31">
        <v>6.4674686327771311E-4</v>
      </c>
      <c r="AG408" s="30">
        <v>33954</v>
      </c>
      <c r="AH408" s="30">
        <v>28737</v>
      </c>
      <c r="AI408" s="30">
        <v>5217</v>
      </c>
      <c r="AJ408" s="31">
        <v>0.84635094539671318</v>
      </c>
      <c r="AK408" s="30">
        <v>88096</v>
      </c>
      <c r="AL408" s="30">
        <v>32828</v>
      </c>
      <c r="AM408" s="30">
        <v>55268</v>
      </c>
      <c r="AN408" s="47">
        <v>0.5</v>
      </c>
      <c r="AO408" s="9" t="s">
        <v>407</v>
      </c>
      <c r="AP408" s="48" t="s">
        <v>411</v>
      </c>
      <c r="AQ408" s="9" t="s">
        <v>407</v>
      </c>
      <c r="AR408" s="9" t="s">
        <v>412</v>
      </c>
    </row>
    <row r="409" spans="1:44" ht="12.75" customHeight="1" x14ac:dyDescent="0.15">
      <c r="A409" s="9" t="s">
        <v>416</v>
      </c>
      <c r="B409" s="9" t="s">
        <v>448</v>
      </c>
      <c r="C409" s="31">
        <v>0.75</v>
      </c>
      <c r="D409" s="45">
        <v>8</v>
      </c>
      <c r="E409" s="46">
        <v>2017</v>
      </c>
      <c r="F409" s="46">
        <v>2013</v>
      </c>
      <c r="G409" s="46">
        <v>2020</v>
      </c>
      <c r="H409" s="9" t="s">
        <v>512</v>
      </c>
      <c r="I409" s="9" t="s">
        <v>513</v>
      </c>
      <c r="J409" s="9" t="s">
        <v>417</v>
      </c>
      <c r="K409" s="49" t="s">
        <v>448</v>
      </c>
      <c r="L409" s="30">
        <v>2085</v>
      </c>
      <c r="M409" s="30">
        <v>35</v>
      </c>
      <c r="N409" s="30">
        <v>25</v>
      </c>
      <c r="O409" s="30">
        <v>10</v>
      </c>
      <c r="P409" s="30">
        <v>2050</v>
      </c>
      <c r="Q409" s="31">
        <v>1.6786570743405275E-2</v>
      </c>
      <c r="R409" s="46">
        <v>1043</v>
      </c>
      <c r="S409" s="46">
        <v>0</v>
      </c>
      <c r="T409" s="30">
        <v>1585</v>
      </c>
      <c r="U409" s="30">
        <v>414</v>
      </c>
      <c r="V409" s="30">
        <v>220</v>
      </c>
      <c r="W409" s="30">
        <v>194</v>
      </c>
      <c r="X409" s="30">
        <v>1171</v>
      </c>
      <c r="Y409" s="30">
        <v>414</v>
      </c>
      <c r="Z409" s="30">
        <v>1171</v>
      </c>
      <c r="AA409" s="31">
        <v>0.261198738170347</v>
      </c>
      <c r="AB409" s="31">
        <v>0.261198738170347</v>
      </c>
      <c r="AC409" s="30">
        <v>5864</v>
      </c>
      <c r="AD409" s="30">
        <v>967</v>
      </c>
      <c r="AE409" s="30">
        <v>4897</v>
      </c>
      <c r="AF409" s="31">
        <v>0.16490450204638471</v>
      </c>
      <c r="AG409" s="30">
        <v>12878</v>
      </c>
      <c r="AH409" s="30">
        <v>3726</v>
      </c>
      <c r="AI409" s="30">
        <v>9152</v>
      </c>
      <c r="AJ409" s="31">
        <v>0.28933064140394471</v>
      </c>
      <c r="AK409" s="30">
        <v>22412</v>
      </c>
      <c r="AL409" s="30">
        <v>5142</v>
      </c>
      <c r="AM409" s="30">
        <v>17270</v>
      </c>
      <c r="AN409" s="47">
        <v>0.5</v>
      </c>
      <c r="AO409" s="9" t="s">
        <v>407</v>
      </c>
      <c r="AP409" s="48" t="s">
        <v>411</v>
      </c>
      <c r="AQ409" s="9" t="s">
        <v>407</v>
      </c>
      <c r="AR409" s="9" t="s">
        <v>407</v>
      </c>
    </row>
    <row r="410" spans="1:44" ht="12.75" customHeight="1" x14ac:dyDescent="0.15">
      <c r="A410" s="9" t="s">
        <v>168</v>
      </c>
      <c r="B410" s="9" t="s">
        <v>212</v>
      </c>
      <c r="C410" s="31">
        <v>0.625</v>
      </c>
      <c r="D410" s="45">
        <v>8</v>
      </c>
      <c r="E410" s="46">
        <v>2018</v>
      </c>
      <c r="F410" s="46">
        <v>2014</v>
      </c>
      <c r="G410" s="46" t="s">
        <v>403</v>
      </c>
      <c r="H410" s="9" t="s">
        <v>404</v>
      </c>
      <c r="I410" s="9" t="s">
        <v>405</v>
      </c>
      <c r="J410" s="9" t="s">
        <v>144</v>
      </c>
      <c r="K410" s="49" t="s">
        <v>212</v>
      </c>
      <c r="L410" s="30">
        <v>121</v>
      </c>
      <c r="M410" s="30">
        <v>0</v>
      </c>
      <c r="N410" s="30">
        <v>0</v>
      </c>
      <c r="O410" s="30">
        <v>0</v>
      </c>
      <c r="P410" s="30">
        <v>121</v>
      </c>
      <c r="Q410" s="31">
        <v>0</v>
      </c>
      <c r="R410" s="46">
        <v>61</v>
      </c>
      <c r="S410" s="46">
        <v>0</v>
      </c>
      <c r="T410" s="30">
        <v>72</v>
      </c>
      <c r="U410" s="30">
        <v>0</v>
      </c>
      <c r="V410" s="30">
        <v>0</v>
      </c>
      <c r="W410" s="30">
        <v>0</v>
      </c>
      <c r="X410" s="30">
        <v>72</v>
      </c>
      <c r="Y410" s="30">
        <v>0</v>
      </c>
      <c r="Z410" s="30">
        <v>72</v>
      </c>
      <c r="AA410" s="31">
        <v>0</v>
      </c>
      <c r="AB410" s="31">
        <v>0</v>
      </c>
      <c r="AC410" s="30">
        <v>77</v>
      </c>
      <c r="AD410" s="30">
        <v>1</v>
      </c>
      <c r="AE410" s="30">
        <v>76</v>
      </c>
      <c r="AF410" s="31">
        <v>1.2987012987012988E-2</v>
      </c>
      <c r="AG410" s="30">
        <v>193</v>
      </c>
      <c r="AH410" s="30">
        <v>36</v>
      </c>
      <c r="AI410" s="30">
        <v>157</v>
      </c>
      <c r="AJ410" s="31">
        <v>0.18652849740932642</v>
      </c>
      <c r="AK410" s="30">
        <v>463</v>
      </c>
      <c r="AL410" s="30">
        <v>37</v>
      </c>
      <c r="AM410" s="30">
        <v>426</v>
      </c>
      <c r="AN410" s="47">
        <v>0.5</v>
      </c>
      <c r="AO410" s="9" t="s">
        <v>407</v>
      </c>
      <c r="AP410" s="48" t="s">
        <v>411</v>
      </c>
      <c r="AQ410" s="9" t="s">
        <v>407</v>
      </c>
      <c r="AR410" s="9" t="s">
        <v>407</v>
      </c>
    </row>
    <row r="411" spans="1:44" ht="12.75" customHeight="1" x14ac:dyDescent="0.15">
      <c r="A411" s="9" t="s">
        <v>168</v>
      </c>
      <c r="B411" s="9" t="s">
        <v>213</v>
      </c>
      <c r="C411" s="31">
        <v>0.625</v>
      </c>
      <c r="D411" s="45">
        <v>8</v>
      </c>
      <c r="E411" s="46">
        <v>2018</v>
      </c>
      <c r="F411" s="46">
        <v>2014</v>
      </c>
      <c r="G411" s="46" t="s">
        <v>403</v>
      </c>
      <c r="H411" s="9" t="s">
        <v>404</v>
      </c>
      <c r="I411" s="9" t="s">
        <v>405</v>
      </c>
      <c r="J411" s="9" t="s">
        <v>144</v>
      </c>
      <c r="K411" s="49" t="s">
        <v>213</v>
      </c>
      <c r="L411" s="30">
        <v>55</v>
      </c>
      <c r="M411" s="30">
        <v>28</v>
      </c>
      <c r="N411" s="30">
        <v>28</v>
      </c>
      <c r="O411" s="30">
        <v>0</v>
      </c>
      <c r="P411" s="30">
        <v>27</v>
      </c>
      <c r="Q411" s="31">
        <v>0.50909090909090904</v>
      </c>
      <c r="R411" s="46">
        <v>28</v>
      </c>
      <c r="S411" s="46">
        <v>0</v>
      </c>
      <c r="T411" s="30">
        <v>32</v>
      </c>
      <c r="U411" s="30">
        <v>105</v>
      </c>
      <c r="V411" s="30">
        <v>4</v>
      </c>
      <c r="W411" s="30">
        <v>101</v>
      </c>
      <c r="X411" s="30">
        <v>0</v>
      </c>
      <c r="Y411" s="30">
        <v>105</v>
      </c>
      <c r="Z411" s="30">
        <v>0</v>
      </c>
      <c r="AA411" s="31">
        <v>3.28125</v>
      </c>
      <c r="AB411" s="31">
        <v>3.28125</v>
      </c>
      <c r="AC411" s="30">
        <v>35</v>
      </c>
      <c r="AD411" s="30">
        <v>30</v>
      </c>
      <c r="AE411" s="30">
        <v>5</v>
      </c>
      <c r="AF411" s="31">
        <v>0.8571428571428571</v>
      </c>
      <c r="AG411" s="30">
        <v>95</v>
      </c>
      <c r="AH411" s="30">
        <v>40</v>
      </c>
      <c r="AI411" s="30">
        <v>55</v>
      </c>
      <c r="AJ411" s="31">
        <v>0.42105263157894735</v>
      </c>
      <c r="AK411" s="30">
        <v>217</v>
      </c>
      <c r="AL411" s="30">
        <v>203</v>
      </c>
      <c r="AM411" s="30">
        <v>87</v>
      </c>
      <c r="AN411" s="47">
        <v>0.5</v>
      </c>
      <c r="AO411" s="9" t="s">
        <v>407</v>
      </c>
      <c r="AP411" s="48" t="s">
        <v>411</v>
      </c>
      <c r="AQ411" s="9" t="s">
        <v>407</v>
      </c>
      <c r="AR411" s="9" t="s">
        <v>407</v>
      </c>
    </row>
    <row r="412" spans="1:44" ht="12.75" customHeight="1" x14ac:dyDescent="0.15">
      <c r="A412" s="9" t="s">
        <v>463</v>
      </c>
      <c r="B412" s="9" t="s">
        <v>463</v>
      </c>
      <c r="C412" s="31">
        <v>0.5</v>
      </c>
      <c r="D412" s="45">
        <v>8</v>
      </c>
      <c r="E412" s="46">
        <v>2019</v>
      </c>
      <c r="F412" s="46">
        <v>2015</v>
      </c>
      <c r="G412" s="46">
        <v>2022</v>
      </c>
      <c r="H412" s="9" t="s">
        <v>413</v>
      </c>
      <c r="I412" s="9" t="s">
        <v>414</v>
      </c>
      <c r="J412" s="9" t="s">
        <v>67</v>
      </c>
      <c r="K412" s="49" t="s">
        <v>463</v>
      </c>
      <c r="L412" s="30">
        <v>6234</v>
      </c>
      <c r="M412" s="30">
        <v>1859</v>
      </c>
      <c r="N412" s="30">
        <v>1859</v>
      </c>
      <c r="O412" s="30">
        <v>0</v>
      </c>
      <c r="P412" s="30">
        <v>4375</v>
      </c>
      <c r="Q412" s="31">
        <v>0.29820340070580686</v>
      </c>
      <c r="R412" s="46">
        <v>3117</v>
      </c>
      <c r="S412" s="46">
        <v>0</v>
      </c>
      <c r="T412" s="30">
        <v>4639</v>
      </c>
      <c r="U412" s="30">
        <v>2258</v>
      </c>
      <c r="V412" s="30">
        <v>2258</v>
      </c>
      <c r="W412" s="30">
        <v>0</v>
      </c>
      <c r="X412" s="30">
        <v>2381</v>
      </c>
      <c r="Y412" s="30">
        <v>2258</v>
      </c>
      <c r="Z412" s="30">
        <v>2381</v>
      </c>
      <c r="AA412" s="31">
        <v>0.48674283250700584</v>
      </c>
      <c r="AB412" s="31">
        <v>0.48674283250700584</v>
      </c>
      <c r="AC412" s="30">
        <v>5460</v>
      </c>
      <c r="AD412" s="30">
        <v>1283</v>
      </c>
      <c r="AE412" s="30">
        <v>4177</v>
      </c>
      <c r="AF412" s="31">
        <v>0.23498168498168498</v>
      </c>
      <c r="AG412" s="30">
        <v>12536</v>
      </c>
      <c r="AH412" s="30">
        <v>18232</v>
      </c>
      <c r="AI412" s="30">
        <v>0</v>
      </c>
      <c r="AJ412" s="31">
        <v>1.4543714103382259</v>
      </c>
      <c r="AK412" s="30">
        <v>28869</v>
      </c>
      <c r="AL412" s="30">
        <v>23632</v>
      </c>
      <c r="AM412" s="30">
        <v>10933</v>
      </c>
      <c r="AN412" s="47">
        <v>0.5</v>
      </c>
      <c r="AO412" s="9" t="s">
        <v>407</v>
      </c>
      <c r="AP412" s="48" t="s">
        <v>411</v>
      </c>
      <c r="AQ412" s="9" t="s">
        <v>407</v>
      </c>
      <c r="AR412" s="9" t="s">
        <v>412</v>
      </c>
    </row>
    <row r="413" spans="1:44" ht="12.75" customHeight="1" x14ac:dyDescent="0.15">
      <c r="A413" s="9" t="s">
        <v>168</v>
      </c>
      <c r="B413" s="9" t="s">
        <v>214</v>
      </c>
      <c r="C413" s="31">
        <v>0.625</v>
      </c>
      <c r="D413" s="45">
        <v>8</v>
      </c>
      <c r="E413" s="46">
        <v>2018</v>
      </c>
      <c r="F413" s="46">
        <v>2014</v>
      </c>
      <c r="G413" s="46" t="s">
        <v>403</v>
      </c>
      <c r="H413" s="9" t="s">
        <v>404</v>
      </c>
      <c r="I413" s="9" t="s">
        <v>405</v>
      </c>
      <c r="J413" s="9" t="s">
        <v>144</v>
      </c>
      <c r="K413" s="49" t="s">
        <v>214</v>
      </c>
      <c r="L413" s="30">
        <v>236</v>
      </c>
      <c r="M413" s="30">
        <v>1</v>
      </c>
      <c r="N413" s="30">
        <v>0</v>
      </c>
      <c r="O413" s="30">
        <v>1</v>
      </c>
      <c r="P413" s="30">
        <v>235</v>
      </c>
      <c r="Q413" s="31">
        <v>4.2372881355932203E-3</v>
      </c>
      <c r="R413" s="46">
        <v>118</v>
      </c>
      <c r="S413" s="46">
        <v>0</v>
      </c>
      <c r="T413" s="30">
        <v>142</v>
      </c>
      <c r="U413" s="30">
        <v>2</v>
      </c>
      <c r="V413" s="30">
        <v>0</v>
      </c>
      <c r="W413" s="30">
        <v>2</v>
      </c>
      <c r="X413" s="30">
        <v>140</v>
      </c>
      <c r="Y413" s="30">
        <v>2</v>
      </c>
      <c r="Z413" s="30">
        <v>140</v>
      </c>
      <c r="AA413" s="31">
        <v>1.4084507042253521E-2</v>
      </c>
      <c r="AB413" s="31">
        <v>1.4084507042253521E-2</v>
      </c>
      <c r="AC413" s="30">
        <v>154</v>
      </c>
      <c r="AD413" s="30">
        <v>103</v>
      </c>
      <c r="AE413" s="30">
        <v>51</v>
      </c>
      <c r="AF413" s="31">
        <v>0.66883116883116878</v>
      </c>
      <c r="AG413" s="30">
        <v>398</v>
      </c>
      <c r="AH413" s="30">
        <v>232</v>
      </c>
      <c r="AI413" s="30">
        <v>166</v>
      </c>
      <c r="AJ413" s="31">
        <v>0.58291457286432158</v>
      </c>
      <c r="AK413" s="30">
        <v>930</v>
      </c>
      <c r="AL413" s="30">
        <v>338</v>
      </c>
      <c r="AM413" s="30">
        <v>592</v>
      </c>
      <c r="AN413" s="47">
        <v>0.5</v>
      </c>
      <c r="AO413" s="9" t="s">
        <v>407</v>
      </c>
      <c r="AP413" s="48" t="s">
        <v>411</v>
      </c>
      <c r="AQ413" s="9" t="s">
        <v>407</v>
      </c>
      <c r="AR413" s="9" t="s">
        <v>412</v>
      </c>
    </row>
    <row r="414" spans="1:44" ht="12.75" customHeight="1" x14ac:dyDescent="0.15">
      <c r="A414" s="9" t="s">
        <v>316</v>
      </c>
      <c r="B414" s="9" t="s">
        <v>338</v>
      </c>
      <c r="C414" s="31">
        <v>0.625</v>
      </c>
      <c r="D414" s="45">
        <v>8</v>
      </c>
      <c r="E414" s="46">
        <v>2018</v>
      </c>
      <c r="F414" s="46">
        <v>2014</v>
      </c>
      <c r="G414" s="46" t="s">
        <v>403</v>
      </c>
      <c r="H414" s="9" t="s">
        <v>404</v>
      </c>
      <c r="I414" s="9" t="s">
        <v>405</v>
      </c>
      <c r="J414" s="9" t="s">
        <v>144</v>
      </c>
      <c r="K414" s="49" t="s">
        <v>338</v>
      </c>
      <c r="L414" s="30">
        <v>562</v>
      </c>
      <c r="M414" s="30">
        <v>0</v>
      </c>
      <c r="N414" s="30">
        <v>0</v>
      </c>
      <c r="O414" s="30">
        <v>0</v>
      </c>
      <c r="P414" s="30">
        <v>562</v>
      </c>
      <c r="Q414" s="31">
        <v>0</v>
      </c>
      <c r="R414" s="46">
        <v>281</v>
      </c>
      <c r="S414" s="46">
        <v>0</v>
      </c>
      <c r="T414" s="30">
        <v>394</v>
      </c>
      <c r="U414" s="30">
        <v>0</v>
      </c>
      <c r="V414" s="30">
        <v>0</v>
      </c>
      <c r="W414" s="30">
        <v>0</v>
      </c>
      <c r="X414" s="30">
        <v>394</v>
      </c>
      <c r="Y414" s="30">
        <v>0</v>
      </c>
      <c r="Z414" s="30">
        <v>394</v>
      </c>
      <c r="AA414" s="31">
        <v>0</v>
      </c>
      <c r="AB414" s="31">
        <v>0</v>
      </c>
      <c r="AC414" s="30">
        <v>441</v>
      </c>
      <c r="AD414" s="30">
        <v>278</v>
      </c>
      <c r="AE414" s="30">
        <v>163</v>
      </c>
      <c r="AF414" s="31">
        <v>0.63038548752834467</v>
      </c>
      <c r="AG414" s="30">
        <v>1036</v>
      </c>
      <c r="AH414" s="30">
        <v>318</v>
      </c>
      <c r="AI414" s="30">
        <v>718</v>
      </c>
      <c r="AJ414" s="31">
        <v>0.30694980694980695</v>
      </c>
      <c r="AK414" s="30">
        <v>2433</v>
      </c>
      <c r="AL414" s="30">
        <v>596</v>
      </c>
      <c r="AM414" s="30">
        <v>1837</v>
      </c>
      <c r="AN414" s="47">
        <v>0.5</v>
      </c>
      <c r="AO414" s="9" t="s">
        <v>407</v>
      </c>
      <c r="AP414" s="48" t="s">
        <v>411</v>
      </c>
      <c r="AQ414" s="9" t="s">
        <v>407</v>
      </c>
      <c r="AR414" s="9" t="s">
        <v>407</v>
      </c>
    </row>
    <row r="415" spans="1:44" ht="12.75" customHeight="1" x14ac:dyDescent="0.15">
      <c r="A415" s="9" t="s">
        <v>127</v>
      </c>
      <c r="B415" s="9" t="s">
        <v>464</v>
      </c>
      <c r="C415" s="31">
        <v>0.375</v>
      </c>
      <c r="D415" s="45">
        <v>8</v>
      </c>
      <c r="E415" s="46">
        <v>2020</v>
      </c>
      <c r="F415" s="46">
        <v>2016</v>
      </c>
      <c r="G415" s="46" t="s">
        <v>444</v>
      </c>
      <c r="H415" s="9" t="s">
        <v>445</v>
      </c>
      <c r="I415" s="9" t="s">
        <v>446</v>
      </c>
      <c r="J415" s="9" t="s">
        <v>128</v>
      </c>
      <c r="K415" s="49" t="s">
        <v>464</v>
      </c>
      <c r="L415" s="30">
        <v>103</v>
      </c>
      <c r="M415" s="30">
        <v>0</v>
      </c>
      <c r="N415" s="30">
        <v>0</v>
      </c>
      <c r="O415" s="30">
        <v>0</v>
      </c>
      <c r="P415" s="30">
        <v>103</v>
      </c>
      <c r="Q415" s="31">
        <v>0</v>
      </c>
      <c r="R415" s="46">
        <v>39</v>
      </c>
      <c r="S415" s="46">
        <v>0</v>
      </c>
      <c r="T415" s="30">
        <v>36</v>
      </c>
      <c r="U415" s="30">
        <v>0</v>
      </c>
      <c r="V415" s="30">
        <v>0</v>
      </c>
      <c r="W415" s="30">
        <v>0</v>
      </c>
      <c r="X415" s="30">
        <v>36</v>
      </c>
      <c r="Y415" s="30">
        <v>0</v>
      </c>
      <c r="Z415" s="30">
        <v>36</v>
      </c>
      <c r="AA415" s="31">
        <v>0</v>
      </c>
      <c r="AB415" s="31">
        <v>0</v>
      </c>
      <c r="AC415" s="30">
        <v>35</v>
      </c>
      <c r="AD415" s="30">
        <v>0</v>
      </c>
      <c r="AE415" s="30">
        <v>35</v>
      </c>
      <c r="AF415" s="31">
        <v>0</v>
      </c>
      <c r="AG415" s="30">
        <v>204</v>
      </c>
      <c r="AH415" s="30">
        <v>0</v>
      </c>
      <c r="AI415" s="30">
        <v>204</v>
      </c>
      <c r="AJ415" s="31">
        <v>0</v>
      </c>
      <c r="AK415" s="30">
        <v>378</v>
      </c>
      <c r="AL415" s="30">
        <v>0</v>
      </c>
      <c r="AM415" s="30">
        <v>378</v>
      </c>
      <c r="AN415" s="47">
        <v>0.375</v>
      </c>
      <c r="AO415" s="9" t="s">
        <v>407</v>
      </c>
      <c r="AP415" s="48" t="s">
        <v>411</v>
      </c>
      <c r="AQ415" s="9" t="s">
        <v>407</v>
      </c>
      <c r="AR415" s="9" t="s">
        <v>407</v>
      </c>
    </row>
    <row r="416" spans="1:44" ht="12.75" customHeight="1" x14ac:dyDescent="0.15">
      <c r="A416" s="9" t="s">
        <v>464</v>
      </c>
      <c r="B416" s="9" t="s">
        <v>466</v>
      </c>
      <c r="C416" s="31">
        <v>0.375</v>
      </c>
      <c r="D416" s="45">
        <v>8</v>
      </c>
      <c r="E416" s="46">
        <v>2020</v>
      </c>
      <c r="F416" s="46">
        <v>2016</v>
      </c>
      <c r="G416" s="46" t="s">
        <v>444</v>
      </c>
      <c r="H416" s="9" t="s">
        <v>445</v>
      </c>
      <c r="I416" s="9" t="s">
        <v>446</v>
      </c>
      <c r="J416" s="9" t="s">
        <v>128</v>
      </c>
      <c r="K416" s="49" t="s">
        <v>466</v>
      </c>
      <c r="L416" s="30">
        <v>2496</v>
      </c>
      <c r="M416" s="30">
        <v>11</v>
      </c>
      <c r="N416" s="30">
        <v>0</v>
      </c>
      <c r="O416" s="30">
        <v>11</v>
      </c>
      <c r="P416" s="30">
        <v>2485</v>
      </c>
      <c r="Q416" s="31">
        <v>4.407051282051282E-3</v>
      </c>
      <c r="R416" s="46">
        <v>936</v>
      </c>
      <c r="S416" s="46">
        <v>0</v>
      </c>
      <c r="T416" s="30">
        <v>1727</v>
      </c>
      <c r="U416" s="30">
        <v>260</v>
      </c>
      <c r="V416" s="30">
        <v>80</v>
      </c>
      <c r="W416" s="30">
        <v>180</v>
      </c>
      <c r="X416" s="30">
        <v>1467</v>
      </c>
      <c r="Y416" s="30">
        <v>260</v>
      </c>
      <c r="Z416" s="30">
        <v>1467</v>
      </c>
      <c r="AA416" s="31">
        <v>0.15055008685581933</v>
      </c>
      <c r="AB416" s="31">
        <v>0.15055008685581933</v>
      </c>
      <c r="AC416" s="30">
        <v>1724</v>
      </c>
      <c r="AD416" s="30">
        <v>279</v>
      </c>
      <c r="AE416" s="30">
        <v>1445</v>
      </c>
      <c r="AF416" s="31">
        <v>0.16183294663573086</v>
      </c>
      <c r="AG416" s="30">
        <v>4220</v>
      </c>
      <c r="AH416" s="30">
        <v>597</v>
      </c>
      <c r="AI416" s="30">
        <v>3623</v>
      </c>
      <c r="AJ416" s="31">
        <v>0.1414691943127962</v>
      </c>
      <c r="AK416" s="30">
        <v>10167</v>
      </c>
      <c r="AL416" s="30">
        <v>1147</v>
      </c>
      <c r="AM416" s="30">
        <v>9020</v>
      </c>
      <c r="AN416" s="47">
        <v>0.375</v>
      </c>
      <c r="AO416" s="9" t="s">
        <v>407</v>
      </c>
      <c r="AP416" s="48" t="s">
        <v>438</v>
      </c>
      <c r="AQ416" s="9" t="s">
        <v>407</v>
      </c>
      <c r="AR416" s="9" t="s">
        <v>407</v>
      </c>
    </row>
    <row r="417" spans="1:44" ht="12.75" customHeight="1" x14ac:dyDescent="0.15">
      <c r="A417" s="9" t="s">
        <v>505</v>
      </c>
      <c r="B417" s="9" t="s">
        <v>537</v>
      </c>
      <c r="C417" s="31">
        <v>0.5</v>
      </c>
      <c r="D417" s="45">
        <v>8</v>
      </c>
      <c r="E417" s="46">
        <v>2019</v>
      </c>
      <c r="F417" s="46">
        <v>2015</v>
      </c>
      <c r="G417" s="46">
        <v>2022</v>
      </c>
      <c r="H417" s="9" t="s">
        <v>413</v>
      </c>
      <c r="I417" s="9" t="s">
        <v>414</v>
      </c>
      <c r="J417" s="9" t="s">
        <v>67</v>
      </c>
      <c r="K417" s="49" t="s">
        <v>537</v>
      </c>
      <c r="L417" s="30">
        <v>9233</v>
      </c>
      <c r="M417" s="30">
        <v>995</v>
      </c>
      <c r="N417" s="30">
        <v>995</v>
      </c>
      <c r="O417" s="30">
        <v>0</v>
      </c>
      <c r="P417" s="30">
        <v>8238</v>
      </c>
      <c r="Q417" s="31">
        <v>0.10776562330770063</v>
      </c>
      <c r="R417" s="46">
        <v>4617</v>
      </c>
      <c r="S417" s="46">
        <v>0</v>
      </c>
      <c r="T417" s="30">
        <v>5428</v>
      </c>
      <c r="U417" s="30">
        <v>231</v>
      </c>
      <c r="V417" s="30">
        <v>231</v>
      </c>
      <c r="W417" s="30">
        <v>0</v>
      </c>
      <c r="X417" s="30">
        <v>5197</v>
      </c>
      <c r="Y417" s="30">
        <v>231</v>
      </c>
      <c r="Z417" s="30">
        <v>5197</v>
      </c>
      <c r="AA417" s="31">
        <v>4.2557111274871037E-2</v>
      </c>
      <c r="AB417" s="31">
        <v>4.2557111274871037E-2</v>
      </c>
      <c r="AC417" s="30">
        <v>6188</v>
      </c>
      <c r="AD417" s="30">
        <v>1585</v>
      </c>
      <c r="AE417" s="30">
        <v>4603</v>
      </c>
      <c r="AF417" s="31">
        <v>0.25614091790562377</v>
      </c>
      <c r="AG417" s="30">
        <v>14231</v>
      </c>
      <c r="AH417" s="30">
        <v>11820</v>
      </c>
      <c r="AI417" s="30">
        <v>2411</v>
      </c>
      <c r="AJ417" s="31">
        <v>0.83058112571147491</v>
      </c>
      <c r="AK417" s="30">
        <v>35080</v>
      </c>
      <c r="AL417" s="30">
        <v>14631</v>
      </c>
      <c r="AM417" s="30">
        <v>20449</v>
      </c>
      <c r="AN417" s="47">
        <v>0.5</v>
      </c>
      <c r="AO417" s="9" t="s">
        <v>407</v>
      </c>
      <c r="AP417" s="48" t="s">
        <v>411</v>
      </c>
      <c r="AQ417" s="9" t="s">
        <v>407</v>
      </c>
      <c r="AR417" s="9" t="s">
        <v>412</v>
      </c>
    </row>
    <row r="418" spans="1:44" ht="12.75" customHeight="1" x14ac:dyDescent="0.15">
      <c r="A418" s="9" t="s">
        <v>348</v>
      </c>
      <c r="B418" s="9" t="s">
        <v>1300</v>
      </c>
      <c r="C418" s="31">
        <v>0.375</v>
      </c>
      <c r="D418" s="45">
        <v>8</v>
      </c>
      <c r="E418" s="46">
        <v>2020</v>
      </c>
      <c r="F418" s="46">
        <v>2016</v>
      </c>
      <c r="G418" s="46" t="s">
        <v>444</v>
      </c>
      <c r="H418" s="9" t="s">
        <v>445</v>
      </c>
      <c r="I418" s="9" t="s">
        <v>446</v>
      </c>
      <c r="J418" s="9" t="s">
        <v>128</v>
      </c>
      <c r="K418" s="49" t="s">
        <v>1300</v>
      </c>
      <c r="L418" s="30">
        <v>10</v>
      </c>
      <c r="M418" s="30">
        <v>0</v>
      </c>
      <c r="N418" s="30">
        <v>0</v>
      </c>
      <c r="O418" s="30">
        <v>0</v>
      </c>
      <c r="P418" s="30">
        <v>10</v>
      </c>
      <c r="Q418" s="31">
        <v>0</v>
      </c>
      <c r="R418" s="46">
        <v>4</v>
      </c>
      <c r="S418" s="46">
        <v>0</v>
      </c>
      <c r="T418" s="30">
        <v>6</v>
      </c>
      <c r="U418" s="30">
        <v>0</v>
      </c>
      <c r="V418" s="30">
        <v>0</v>
      </c>
      <c r="W418" s="30">
        <v>0</v>
      </c>
      <c r="X418" s="30">
        <v>6</v>
      </c>
      <c r="Y418" s="30">
        <v>0</v>
      </c>
      <c r="Z418" s="30">
        <v>6</v>
      </c>
      <c r="AA418" s="31">
        <v>0</v>
      </c>
      <c r="AB418" s="31">
        <v>0</v>
      </c>
      <c r="AC418" s="30">
        <v>8</v>
      </c>
      <c r="AD418" s="30">
        <v>0</v>
      </c>
      <c r="AE418" s="30">
        <v>8</v>
      </c>
      <c r="AF418" s="31">
        <v>0</v>
      </c>
      <c r="AG418" s="30">
        <v>17</v>
      </c>
      <c r="AH418" s="30">
        <v>0</v>
      </c>
      <c r="AI418" s="30">
        <v>17</v>
      </c>
      <c r="AJ418" s="31">
        <v>0</v>
      </c>
      <c r="AK418" s="30">
        <v>41</v>
      </c>
      <c r="AL418" s="30">
        <v>0</v>
      </c>
      <c r="AM418" s="30">
        <v>41</v>
      </c>
      <c r="AN418" s="47">
        <v>0.375</v>
      </c>
      <c r="AO418" s="9" t="s">
        <v>407</v>
      </c>
      <c r="AP418" s="48" t="s">
        <v>411</v>
      </c>
      <c r="AQ418" s="9" t="s">
        <v>407</v>
      </c>
      <c r="AR418" s="9" t="s">
        <v>407</v>
      </c>
    </row>
    <row r="419" spans="1:44" ht="12.75" customHeight="1" x14ac:dyDescent="0.15">
      <c r="A419" s="9" t="s">
        <v>273</v>
      </c>
      <c r="B419" s="9" t="s">
        <v>299</v>
      </c>
      <c r="C419" s="31">
        <v>0.625</v>
      </c>
      <c r="D419" s="45">
        <v>8</v>
      </c>
      <c r="E419" s="46">
        <v>2018</v>
      </c>
      <c r="F419" s="46">
        <v>2014</v>
      </c>
      <c r="G419" s="46" t="s">
        <v>403</v>
      </c>
      <c r="H419" s="9" t="s">
        <v>404</v>
      </c>
      <c r="I419" s="9" t="s">
        <v>405</v>
      </c>
      <c r="J419" s="9" t="s">
        <v>144</v>
      </c>
      <c r="K419" s="49" t="s">
        <v>299</v>
      </c>
      <c r="L419" s="30">
        <v>147</v>
      </c>
      <c r="M419" s="30">
        <v>0</v>
      </c>
      <c r="N419" s="30">
        <v>0</v>
      </c>
      <c r="O419" s="30">
        <v>0</v>
      </c>
      <c r="P419" s="30">
        <v>147</v>
      </c>
      <c r="Q419" s="31">
        <v>0</v>
      </c>
      <c r="R419" s="46">
        <v>74</v>
      </c>
      <c r="S419" s="46">
        <v>0</v>
      </c>
      <c r="T419" s="30">
        <v>104</v>
      </c>
      <c r="U419" s="30">
        <v>2</v>
      </c>
      <c r="V419" s="30">
        <v>2</v>
      </c>
      <c r="W419" s="30">
        <v>0</v>
      </c>
      <c r="X419" s="30">
        <v>102</v>
      </c>
      <c r="Y419" s="30">
        <v>2</v>
      </c>
      <c r="Z419" s="30">
        <v>102</v>
      </c>
      <c r="AA419" s="31">
        <v>1.9230769230769232E-2</v>
      </c>
      <c r="AB419" s="31">
        <v>1.9230769230769232E-2</v>
      </c>
      <c r="AC419" s="30">
        <v>120</v>
      </c>
      <c r="AD419" s="30">
        <v>26</v>
      </c>
      <c r="AE419" s="30">
        <v>94</v>
      </c>
      <c r="AF419" s="31">
        <v>0.21666666666666667</v>
      </c>
      <c r="AG419" s="30">
        <v>267</v>
      </c>
      <c r="AH419" s="30">
        <v>415</v>
      </c>
      <c r="AI419" s="30">
        <v>0</v>
      </c>
      <c r="AJ419" s="31">
        <v>1.5543071161048689</v>
      </c>
      <c r="AK419" s="30">
        <v>638</v>
      </c>
      <c r="AL419" s="30">
        <v>443</v>
      </c>
      <c r="AM419" s="30">
        <v>343</v>
      </c>
      <c r="AN419" s="47">
        <v>0.5</v>
      </c>
      <c r="AO419" s="9" t="s">
        <v>407</v>
      </c>
      <c r="AP419" s="48" t="s">
        <v>411</v>
      </c>
      <c r="AQ419" s="9" t="s">
        <v>407</v>
      </c>
      <c r="AR419" s="9" t="s">
        <v>412</v>
      </c>
    </row>
    <row r="420" spans="1:44" ht="12.75" customHeight="1" x14ac:dyDescent="0.15">
      <c r="A420" s="9" t="s">
        <v>66</v>
      </c>
      <c r="B420" s="9" t="s">
        <v>80</v>
      </c>
      <c r="C420" s="31">
        <v>0.5</v>
      </c>
      <c r="D420" s="45">
        <v>8</v>
      </c>
      <c r="E420" s="46">
        <v>2019</v>
      </c>
      <c r="F420" s="46">
        <v>2015</v>
      </c>
      <c r="G420" s="46">
        <v>2022</v>
      </c>
      <c r="H420" s="9" t="s">
        <v>413</v>
      </c>
      <c r="I420" s="9" t="s">
        <v>414</v>
      </c>
      <c r="J420" s="9" t="s">
        <v>67</v>
      </c>
      <c r="K420" s="49" t="s">
        <v>80</v>
      </c>
      <c r="L420" s="30">
        <v>504</v>
      </c>
      <c r="M420" s="30">
        <v>109</v>
      </c>
      <c r="N420" s="30">
        <v>109</v>
      </c>
      <c r="O420" s="30">
        <v>0</v>
      </c>
      <c r="P420" s="30">
        <v>395</v>
      </c>
      <c r="Q420" s="31">
        <v>0.21626984126984128</v>
      </c>
      <c r="R420" s="46">
        <v>252</v>
      </c>
      <c r="S420" s="46">
        <v>0</v>
      </c>
      <c r="T420" s="30">
        <v>270</v>
      </c>
      <c r="U420" s="30">
        <v>88</v>
      </c>
      <c r="V420" s="30">
        <v>88</v>
      </c>
      <c r="W420" s="30">
        <v>0</v>
      </c>
      <c r="X420" s="30">
        <v>182</v>
      </c>
      <c r="Y420" s="30">
        <v>88</v>
      </c>
      <c r="Z420" s="30">
        <v>182</v>
      </c>
      <c r="AA420" s="31">
        <v>0.32592592592592595</v>
      </c>
      <c r="AB420" s="31">
        <v>0.32592592592592595</v>
      </c>
      <c r="AC420" s="30">
        <v>352</v>
      </c>
      <c r="AD420" s="30">
        <v>0</v>
      </c>
      <c r="AE420" s="30">
        <v>352</v>
      </c>
      <c r="AF420" s="31">
        <v>0</v>
      </c>
      <c r="AG420" s="30">
        <v>1161</v>
      </c>
      <c r="AH420" s="30">
        <v>23</v>
      </c>
      <c r="AI420" s="30">
        <v>1138</v>
      </c>
      <c r="AJ420" s="31">
        <v>1.9810508182601206E-2</v>
      </c>
      <c r="AK420" s="30">
        <v>2287</v>
      </c>
      <c r="AL420" s="30">
        <v>220</v>
      </c>
      <c r="AM420" s="30">
        <v>2067</v>
      </c>
      <c r="AN420" s="47">
        <v>0.5</v>
      </c>
      <c r="AO420" s="9" t="s">
        <v>407</v>
      </c>
      <c r="AP420" s="48" t="s">
        <v>411</v>
      </c>
      <c r="AQ420" s="9" t="s">
        <v>407</v>
      </c>
      <c r="AR420" s="9" t="s">
        <v>407</v>
      </c>
    </row>
    <row r="421" spans="1:44" ht="12.75" customHeight="1" x14ac:dyDescent="0.15">
      <c r="A421" s="9" t="s">
        <v>441</v>
      </c>
      <c r="B421" s="9" t="s">
        <v>441</v>
      </c>
      <c r="C421" s="31">
        <v>1</v>
      </c>
      <c r="D421" s="45">
        <v>5</v>
      </c>
      <c r="E421" s="46">
        <v>2017</v>
      </c>
      <c r="F421" s="46">
        <v>2014</v>
      </c>
      <c r="G421" s="46">
        <v>2018</v>
      </c>
      <c r="H421" s="9" t="s">
        <v>422</v>
      </c>
      <c r="I421" s="9" t="s">
        <v>423</v>
      </c>
      <c r="J421" s="9" t="s">
        <v>83</v>
      </c>
      <c r="K421" s="49" t="s">
        <v>441</v>
      </c>
      <c r="L421" s="30">
        <v>285</v>
      </c>
      <c r="M421" s="30">
        <v>166</v>
      </c>
      <c r="N421" s="30">
        <v>166</v>
      </c>
      <c r="O421" s="30">
        <v>0</v>
      </c>
      <c r="P421" s="30">
        <v>119</v>
      </c>
      <c r="Q421" s="31">
        <v>0.58245614035087723</v>
      </c>
      <c r="R421" s="46">
        <v>285</v>
      </c>
      <c r="S421" s="46">
        <v>0</v>
      </c>
      <c r="T421" s="30">
        <v>179</v>
      </c>
      <c r="U421" s="30">
        <v>31</v>
      </c>
      <c r="V421" s="30">
        <v>31</v>
      </c>
      <c r="W421" s="30">
        <v>0</v>
      </c>
      <c r="X421" s="30">
        <v>148</v>
      </c>
      <c r="Y421" s="30">
        <v>31</v>
      </c>
      <c r="Z421" s="30">
        <v>148</v>
      </c>
      <c r="AA421" s="31">
        <v>0.17318435754189945</v>
      </c>
      <c r="AB421" s="31">
        <v>0.17318435754189945</v>
      </c>
      <c r="AC421" s="30">
        <v>201</v>
      </c>
      <c r="AD421" s="30">
        <v>13</v>
      </c>
      <c r="AE421" s="30">
        <v>188</v>
      </c>
      <c r="AF421" s="31">
        <v>6.4676616915422883E-2</v>
      </c>
      <c r="AG421" s="30">
        <v>478</v>
      </c>
      <c r="AH421" s="30">
        <v>809</v>
      </c>
      <c r="AI421" s="30">
        <v>0</v>
      </c>
      <c r="AJ421" s="31">
        <v>1.6924686192468619</v>
      </c>
      <c r="AK421" s="30">
        <v>1143</v>
      </c>
      <c r="AL421" s="30">
        <v>1019</v>
      </c>
      <c r="AM421" s="30">
        <v>455</v>
      </c>
      <c r="AN421" s="47">
        <v>1</v>
      </c>
      <c r="AO421" s="9" t="s">
        <v>407</v>
      </c>
      <c r="AP421" s="48" t="s">
        <v>411</v>
      </c>
      <c r="AQ421" s="9" t="s">
        <v>407</v>
      </c>
      <c r="AR421" s="9" t="s">
        <v>412</v>
      </c>
    </row>
    <row r="422" spans="1:44" ht="12.75" customHeight="1" x14ac:dyDescent="0.15">
      <c r="A422" s="9" t="s">
        <v>441</v>
      </c>
      <c r="B422" s="9" t="s">
        <v>471</v>
      </c>
      <c r="C422" s="31">
        <v>1</v>
      </c>
      <c r="D422" s="45">
        <v>5</v>
      </c>
      <c r="E422" s="46">
        <v>2017</v>
      </c>
      <c r="F422" s="46">
        <v>2014</v>
      </c>
      <c r="G422" s="46">
        <v>2018</v>
      </c>
      <c r="H422" s="9" t="s">
        <v>422</v>
      </c>
      <c r="I422" s="9" t="s">
        <v>423</v>
      </c>
      <c r="J422" s="9" t="s">
        <v>83</v>
      </c>
      <c r="K422" s="49" t="s">
        <v>471</v>
      </c>
      <c r="L422" s="30">
        <v>336</v>
      </c>
      <c r="M422" s="30">
        <v>52</v>
      </c>
      <c r="N422" s="30">
        <v>32</v>
      </c>
      <c r="O422" s="30">
        <v>20</v>
      </c>
      <c r="P422" s="30">
        <v>284</v>
      </c>
      <c r="Q422" s="31">
        <v>0.15476190476190477</v>
      </c>
      <c r="R422" s="46">
        <v>336</v>
      </c>
      <c r="S422" s="46">
        <v>0</v>
      </c>
      <c r="T422" s="30">
        <v>211</v>
      </c>
      <c r="U422" s="30">
        <v>89</v>
      </c>
      <c r="V422" s="30">
        <v>64</v>
      </c>
      <c r="W422" s="30">
        <v>25</v>
      </c>
      <c r="X422" s="30">
        <v>122</v>
      </c>
      <c r="Y422" s="30">
        <v>89</v>
      </c>
      <c r="Z422" s="30">
        <v>122</v>
      </c>
      <c r="AA422" s="31">
        <v>0.4218009478672986</v>
      </c>
      <c r="AB422" s="31">
        <v>0.4218009478672986</v>
      </c>
      <c r="AC422" s="30">
        <v>237</v>
      </c>
      <c r="AD422" s="30">
        <v>156</v>
      </c>
      <c r="AE422" s="30">
        <v>81</v>
      </c>
      <c r="AF422" s="31">
        <v>0.65822784810126578</v>
      </c>
      <c r="AG422" s="30">
        <v>563</v>
      </c>
      <c r="AH422" s="30">
        <v>1567</v>
      </c>
      <c r="AI422" s="30">
        <v>0</v>
      </c>
      <c r="AJ422" s="31">
        <v>2.7833037300177619</v>
      </c>
      <c r="AK422" s="30">
        <v>1347</v>
      </c>
      <c r="AL422" s="30">
        <v>1864</v>
      </c>
      <c r="AM422" s="30">
        <v>487</v>
      </c>
      <c r="AN422" s="47">
        <v>1</v>
      </c>
      <c r="AO422" s="9" t="s">
        <v>407</v>
      </c>
      <c r="AP422" s="48" t="s">
        <v>411</v>
      </c>
      <c r="AQ422" s="9" t="s">
        <v>407</v>
      </c>
      <c r="AR422" s="9" t="s">
        <v>412</v>
      </c>
    </row>
    <row r="423" spans="1:44" ht="12.75" customHeight="1" x14ac:dyDescent="0.15">
      <c r="A423" s="9" t="s">
        <v>416</v>
      </c>
      <c r="B423" s="9" t="s">
        <v>451</v>
      </c>
      <c r="C423" s="31">
        <v>0.75</v>
      </c>
      <c r="D423" s="45">
        <v>8</v>
      </c>
      <c r="E423" s="46">
        <v>2017</v>
      </c>
      <c r="F423" s="46">
        <v>2013</v>
      </c>
      <c r="G423" s="46">
        <v>2020</v>
      </c>
      <c r="H423" s="9" t="s">
        <v>512</v>
      </c>
      <c r="I423" s="9" t="s">
        <v>513</v>
      </c>
      <c r="J423" s="9" t="s">
        <v>417</v>
      </c>
      <c r="K423" s="49" t="s">
        <v>451</v>
      </c>
      <c r="L423" s="30">
        <v>1043</v>
      </c>
      <c r="M423" s="30">
        <v>220</v>
      </c>
      <c r="N423" s="30">
        <v>220</v>
      </c>
      <c r="O423" s="30">
        <v>0</v>
      </c>
      <c r="P423" s="30">
        <v>823</v>
      </c>
      <c r="Q423" s="31">
        <v>0.2109300095877277</v>
      </c>
      <c r="R423" s="46">
        <v>522</v>
      </c>
      <c r="S423" s="46">
        <v>0</v>
      </c>
      <c r="T423" s="30">
        <v>793</v>
      </c>
      <c r="U423" s="30">
        <v>115</v>
      </c>
      <c r="V423" s="30">
        <v>115</v>
      </c>
      <c r="W423" s="30">
        <v>0</v>
      </c>
      <c r="X423" s="30">
        <v>678</v>
      </c>
      <c r="Y423" s="30">
        <v>115</v>
      </c>
      <c r="Z423" s="30">
        <v>678</v>
      </c>
      <c r="AA423" s="31">
        <v>0.1450189155107188</v>
      </c>
      <c r="AB423" s="31">
        <v>0.1450189155107188</v>
      </c>
      <c r="AC423" s="30">
        <v>734</v>
      </c>
      <c r="AD423" s="30">
        <v>64</v>
      </c>
      <c r="AE423" s="30">
        <v>670</v>
      </c>
      <c r="AF423" s="31">
        <v>8.7193460490463212E-2</v>
      </c>
      <c r="AG423" s="30">
        <v>1613</v>
      </c>
      <c r="AH423" s="30">
        <v>3286</v>
      </c>
      <c r="AI423" s="30">
        <v>0</v>
      </c>
      <c r="AJ423" s="31">
        <v>2.037197768133912</v>
      </c>
      <c r="AK423" s="30">
        <v>4183</v>
      </c>
      <c r="AL423" s="30">
        <v>3685</v>
      </c>
      <c r="AM423" s="30">
        <v>2171</v>
      </c>
      <c r="AN423" s="47">
        <v>0.5</v>
      </c>
      <c r="AO423" s="9" t="s">
        <v>407</v>
      </c>
      <c r="AP423" s="48" t="s">
        <v>411</v>
      </c>
      <c r="AQ423" s="9" t="s">
        <v>407</v>
      </c>
      <c r="AR423" s="9" t="s">
        <v>412</v>
      </c>
    </row>
    <row r="424" spans="1:44" ht="12.75" customHeight="1" x14ac:dyDescent="0.15">
      <c r="A424" s="9" t="s">
        <v>168</v>
      </c>
      <c r="B424" s="9" t="s">
        <v>215</v>
      </c>
      <c r="C424" s="31">
        <v>0.625</v>
      </c>
      <c r="D424" s="45">
        <v>8</v>
      </c>
      <c r="E424" s="46">
        <v>2018</v>
      </c>
      <c r="F424" s="46">
        <v>2014</v>
      </c>
      <c r="G424" s="46" t="s">
        <v>403</v>
      </c>
      <c r="H424" s="9" t="s">
        <v>404</v>
      </c>
      <c r="I424" s="9" t="s">
        <v>405</v>
      </c>
      <c r="J424" s="9" t="s">
        <v>144</v>
      </c>
      <c r="K424" s="49" t="s">
        <v>215</v>
      </c>
      <c r="L424" s="30">
        <v>1</v>
      </c>
      <c r="M424" s="30">
        <v>3</v>
      </c>
      <c r="N424" s="30">
        <v>3</v>
      </c>
      <c r="O424" s="30">
        <v>0</v>
      </c>
      <c r="P424" s="30">
        <v>0</v>
      </c>
      <c r="Q424" s="31">
        <v>3</v>
      </c>
      <c r="R424" s="46">
        <v>1</v>
      </c>
      <c r="S424" s="46">
        <v>2</v>
      </c>
      <c r="T424" s="30">
        <v>1</v>
      </c>
      <c r="U424" s="30">
        <v>1</v>
      </c>
      <c r="V424" s="30">
        <v>1</v>
      </c>
      <c r="W424" s="30">
        <v>0</v>
      </c>
      <c r="X424" s="30">
        <v>0</v>
      </c>
      <c r="Y424" s="30">
        <v>3</v>
      </c>
      <c r="Z424" s="30">
        <v>0</v>
      </c>
      <c r="AA424" s="31">
        <v>1</v>
      </c>
      <c r="AB424" s="31">
        <v>3</v>
      </c>
      <c r="AC424" s="30">
        <v>0</v>
      </c>
      <c r="AD424" s="30">
        <v>5</v>
      </c>
      <c r="AE424" s="30">
        <v>0</v>
      </c>
      <c r="AF424" s="31" t="s">
        <v>429</v>
      </c>
      <c r="AG424" s="30">
        <v>0</v>
      </c>
      <c r="AH424" s="30">
        <v>30</v>
      </c>
      <c r="AI424" s="30">
        <v>0</v>
      </c>
      <c r="AJ424" s="31" t="s">
        <v>429</v>
      </c>
      <c r="AK424" s="30">
        <v>2</v>
      </c>
      <c r="AL424" s="30">
        <v>39</v>
      </c>
      <c r="AM424" s="30">
        <v>0</v>
      </c>
      <c r="AN424" s="47">
        <v>0.5</v>
      </c>
      <c r="AO424" s="9" t="s">
        <v>412</v>
      </c>
      <c r="AP424" s="48" t="s">
        <v>411</v>
      </c>
      <c r="AQ424" s="9" t="s">
        <v>412</v>
      </c>
      <c r="AR424" s="9" t="s">
        <v>407</v>
      </c>
    </row>
    <row r="425" spans="1:44" ht="12.75" customHeight="1" x14ac:dyDescent="0.15">
      <c r="A425" s="9" t="s">
        <v>449</v>
      </c>
      <c r="B425" s="9" t="s">
        <v>449</v>
      </c>
      <c r="C425" s="31">
        <v>0.5</v>
      </c>
      <c r="D425" s="45">
        <v>8</v>
      </c>
      <c r="E425" s="46">
        <v>2019</v>
      </c>
      <c r="F425" s="46">
        <v>2015</v>
      </c>
      <c r="G425" s="46">
        <v>2022</v>
      </c>
      <c r="H425" s="9" t="s">
        <v>413</v>
      </c>
      <c r="I425" s="9" t="s">
        <v>414</v>
      </c>
      <c r="J425" s="9" t="s">
        <v>67</v>
      </c>
      <c r="K425" s="49" t="s">
        <v>449</v>
      </c>
      <c r="L425" s="30">
        <v>859</v>
      </c>
      <c r="M425" s="30">
        <v>49</v>
      </c>
      <c r="N425" s="30">
        <v>49</v>
      </c>
      <c r="O425" s="30">
        <v>0</v>
      </c>
      <c r="P425" s="30">
        <v>810</v>
      </c>
      <c r="Q425" s="31">
        <v>5.7043073341094298E-2</v>
      </c>
      <c r="R425" s="46">
        <v>430</v>
      </c>
      <c r="S425" s="46">
        <v>0</v>
      </c>
      <c r="T425" s="30">
        <v>469</v>
      </c>
      <c r="U425" s="30">
        <v>47</v>
      </c>
      <c r="V425" s="30">
        <v>26</v>
      </c>
      <c r="W425" s="30">
        <v>21</v>
      </c>
      <c r="X425" s="30">
        <v>422</v>
      </c>
      <c r="Y425" s="30">
        <v>47</v>
      </c>
      <c r="Z425" s="30">
        <v>422</v>
      </c>
      <c r="AA425" s="31">
        <v>0.10021321961620469</v>
      </c>
      <c r="AB425" s="31">
        <v>0.10021321961620469</v>
      </c>
      <c r="AC425" s="30">
        <v>530</v>
      </c>
      <c r="AD425" s="30">
        <v>94</v>
      </c>
      <c r="AE425" s="30">
        <v>436</v>
      </c>
      <c r="AF425" s="31">
        <v>0.17735849056603772</v>
      </c>
      <c r="AG425" s="30">
        <v>1242</v>
      </c>
      <c r="AH425" s="30">
        <v>1138</v>
      </c>
      <c r="AI425" s="30">
        <v>104</v>
      </c>
      <c r="AJ425" s="31">
        <v>0.91626409017713362</v>
      </c>
      <c r="AK425" s="30">
        <v>3100</v>
      </c>
      <c r="AL425" s="30">
        <v>1328</v>
      </c>
      <c r="AM425" s="30">
        <v>1772</v>
      </c>
      <c r="AN425" s="47">
        <v>0.5</v>
      </c>
      <c r="AO425" s="9" t="s">
        <v>407</v>
      </c>
      <c r="AP425" s="48" t="s">
        <v>411</v>
      </c>
      <c r="AQ425" s="9" t="s">
        <v>407</v>
      </c>
      <c r="AR425" s="9" t="s">
        <v>412</v>
      </c>
    </row>
    <row r="426" spans="1:44" ht="12.75" customHeight="1" x14ac:dyDescent="0.15">
      <c r="A426" s="9" t="s">
        <v>449</v>
      </c>
      <c r="B426" s="9" t="s">
        <v>504</v>
      </c>
      <c r="C426" s="31">
        <v>0.5</v>
      </c>
      <c r="D426" s="45">
        <v>8</v>
      </c>
      <c r="E426" s="46">
        <v>2019</v>
      </c>
      <c r="F426" s="46">
        <v>2015</v>
      </c>
      <c r="G426" s="46">
        <v>2022</v>
      </c>
      <c r="H426" s="9" t="s">
        <v>413</v>
      </c>
      <c r="I426" s="9" t="s">
        <v>414</v>
      </c>
      <c r="J426" s="9" t="s">
        <v>67</v>
      </c>
      <c r="K426" s="49" t="s">
        <v>504</v>
      </c>
      <c r="L426" s="30">
        <v>153</v>
      </c>
      <c r="M426" s="30">
        <v>1</v>
      </c>
      <c r="N426" s="30">
        <v>0</v>
      </c>
      <c r="O426" s="30">
        <v>1</v>
      </c>
      <c r="P426" s="30">
        <v>152</v>
      </c>
      <c r="Q426" s="31">
        <v>6.5359477124183009E-3</v>
      </c>
      <c r="R426" s="46">
        <v>77</v>
      </c>
      <c r="S426" s="46">
        <v>0</v>
      </c>
      <c r="T426" s="30">
        <v>103</v>
      </c>
      <c r="U426" s="30">
        <v>33</v>
      </c>
      <c r="V426" s="30">
        <v>7</v>
      </c>
      <c r="W426" s="30">
        <v>26</v>
      </c>
      <c r="X426" s="30">
        <v>70</v>
      </c>
      <c r="Y426" s="30">
        <v>33</v>
      </c>
      <c r="Z426" s="30">
        <v>70</v>
      </c>
      <c r="AA426" s="31">
        <v>0.32038834951456313</v>
      </c>
      <c r="AB426" s="31">
        <v>0.32038834951456313</v>
      </c>
      <c r="AC426" s="30">
        <v>102</v>
      </c>
      <c r="AD426" s="30">
        <v>17</v>
      </c>
      <c r="AE426" s="30">
        <v>85</v>
      </c>
      <c r="AF426" s="31">
        <v>0.16666666666666666</v>
      </c>
      <c r="AG426" s="30">
        <v>555</v>
      </c>
      <c r="AH426" s="30">
        <v>209</v>
      </c>
      <c r="AI426" s="30">
        <v>346</v>
      </c>
      <c r="AJ426" s="31">
        <v>0.37657657657657656</v>
      </c>
      <c r="AK426" s="30">
        <v>913</v>
      </c>
      <c r="AL426" s="30">
        <v>260</v>
      </c>
      <c r="AM426" s="30">
        <v>653</v>
      </c>
      <c r="AN426" s="47">
        <v>0.5</v>
      </c>
      <c r="AO426" s="9" t="s">
        <v>407</v>
      </c>
      <c r="AP426" s="48" t="s">
        <v>411</v>
      </c>
      <c r="AQ426" s="9" t="s">
        <v>407</v>
      </c>
      <c r="AR426" s="9" t="s">
        <v>407</v>
      </c>
    </row>
    <row r="427" spans="1:44" ht="12.75" customHeight="1" x14ac:dyDescent="0.15">
      <c r="A427" s="9" t="s">
        <v>99</v>
      </c>
      <c r="B427" s="9" t="s">
        <v>117</v>
      </c>
      <c r="C427" s="31">
        <v>0.5</v>
      </c>
      <c r="D427" s="45">
        <v>8</v>
      </c>
      <c r="E427" s="46">
        <v>2019</v>
      </c>
      <c r="F427" s="46">
        <v>2015</v>
      </c>
      <c r="G427" s="46">
        <v>2022</v>
      </c>
      <c r="H427" s="9" t="s">
        <v>413</v>
      </c>
      <c r="I427" s="9" t="s">
        <v>414</v>
      </c>
      <c r="J427" s="9" t="s">
        <v>67</v>
      </c>
      <c r="K427" s="49" t="s">
        <v>117</v>
      </c>
      <c r="L427" s="30">
        <v>56</v>
      </c>
      <c r="M427" s="30">
        <v>0</v>
      </c>
      <c r="N427" s="30">
        <v>0</v>
      </c>
      <c r="O427" s="30">
        <v>0</v>
      </c>
      <c r="P427" s="30">
        <v>56</v>
      </c>
      <c r="Q427" s="31">
        <v>0</v>
      </c>
      <c r="R427" s="46">
        <v>28</v>
      </c>
      <c r="S427" s="46">
        <v>0</v>
      </c>
      <c r="T427" s="30">
        <v>53</v>
      </c>
      <c r="U427" s="30">
        <v>4</v>
      </c>
      <c r="V427" s="30">
        <v>3</v>
      </c>
      <c r="W427" s="30">
        <v>1</v>
      </c>
      <c r="X427" s="30">
        <v>49</v>
      </c>
      <c r="Y427" s="30">
        <v>4</v>
      </c>
      <c r="Z427" s="30">
        <v>49</v>
      </c>
      <c r="AA427" s="31">
        <v>7.5471698113207544E-2</v>
      </c>
      <c r="AB427" s="31">
        <v>7.5471698113207544E-2</v>
      </c>
      <c r="AC427" s="30">
        <v>75</v>
      </c>
      <c r="AD427" s="30">
        <v>13</v>
      </c>
      <c r="AE427" s="30">
        <v>62</v>
      </c>
      <c r="AF427" s="31">
        <v>0.17333333333333334</v>
      </c>
      <c r="AG427" s="30">
        <v>265</v>
      </c>
      <c r="AH427" s="30">
        <v>31</v>
      </c>
      <c r="AI427" s="30">
        <v>234</v>
      </c>
      <c r="AJ427" s="31">
        <v>0.1169811320754717</v>
      </c>
      <c r="AK427" s="30">
        <v>449</v>
      </c>
      <c r="AL427" s="30">
        <v>48</v>
      </c>
      <c r="AM427" s="30">
        <v>401</v>
      </c>
      <c r="AN427" s="47">
        <v>0.5</v>
      </c>
      <c r="AO427" s="9" t="s">
        <v>407</v>
      </c>
      <c r="AP427" s="48" t="s">
        <v>411</v>
      </c>
      <c r="AQ427" s="9" t="s">
        <v>407</v>
      </c>
      <c r="AR427" s="9" t="s">
        <v>407</v>
      </c>
    </row>
    <row r="428" spans="1:44" ht="12.75" customHeight="1" x14ac:dyDescent="0.15">
      <c r="A428" s="9" t="s">
        <v>229</v>
      </c>
      <c r="B428" s="9" t="s">
        <v>239</v>
      </c>
      <c r="C428" s="31">
        <v>0.5</v>
      </c>
      <c r="D428" s="45">
        <v>8</v>
      </c>
      <c r="E428" s="46">
        <v>2019</v>
      </c>
      <c r="F428" s="46">
        <v>2015</v>
      </c>
      <c r="G428" s="46">
        <v>2022</v>
      </c>
      <c r="H428" s="9" t="s">
        <v>413</v>
      </c>
      <c r="I428" s="9" t="s">
        <v>414</v>
      </c>
      <c r="J428" s="9" t="s">
        <v>67</v>
      </c>
      <c r="K428" s="49" t="s">
        <v>239</v>
      </c>
      <c r="L428" s="30">
        <v>240</v>
      </c>
      <c r="M428" s="30">
        <v>5</v>
      </c>
      <c r="N428" s="30">
        <v>5</v>
      </c>
      <c r="O428" s="30">
        <v>0</v>
      </c>
      <c r="P428" s="30">
        <v>235</v>
      </c>
      <c r="Q428" s="31">
        <v>2.0833333333333332E-2</v>
      </c>
      <c r="R428" s="46">
        <v>120</v>
      </c>
      <c r="S428" s="46">
        <v>0</v>
      </c>
      <c r="T428" s="30">
        <v>148</v>
      </c>
      <c r="U428" s="30">
        <v>73</v>
      </c>
      <c r="V428" s="30">
        <v>18</v>
      </c>
      <c r="W428" s="30">
        <v>55</v>
      </c>
      <c r="X428" s="30">
        <v>75</v>
      </c>
      <c r="Y428" s="30">
        <v>73</v>
      </c>
      <c r="Z428" s="30">
        <v>75</v>
      </c>
      <c r="AA428" s="31">
        <v>0.49324324324324326</v>
      </c>
      <c r="AB428" s="31">
        <v>0.49324324324324326</v>
      </c>
      <c r="AC428" s="30">
        <v>181</v>
      </c>
      <c r="AD428" s="30">
        <v>12</v>
      </c>
      <c r="AE428" s="30">
        <v>169</v>
      </c>
      <c r="AF428" s="31">
        <v>6.6298342541436461E-2</v>
      </c>
      <c r="AG428" s="30">
        <v>438</v>
      </c>
      <c r="AH428" s="30">
        <v>179</v>
      </c>
      <c r="AI428" s="30">
        <v>259</v>
      </c>
      <c r="AJ428" s="31">
        <v>0.408675799086758</v>
      </c>
      <c r="AK428" s="30">
        <v>1007</v>
      </c>
      <c r="AL428" s="30">
        <v>269</v>
      </c>
      <c r="AM428" s="30">
        <v>738</v>
      </c>
      <c r="AN428" s="47">
        <v>0.5</v>
      </c>
      <c r="AO428" s="9" t="s">
        <v>407</v>
      </c>
      <c r="AP428" s="48" t="s">
        <v>411</v>
      </c>
      <c r="AQ428" s="9" t="s">
        <v>407</v>
      </c>
      <c r="AR428" s="9" t="s">
        <v>407</v>
      </c>
    </row>
    <row r="429" spans="1:44" ht="12.75" customHeight="1" x14ac:dyDescent="0.15">
      <c r="A429" s="9" t="s">
        <v>99</v>
      </c>
      <c r="B429" s="9" t="s">
        <v>118</v>
      </c>
      <c r="C429" s="31">
        <v>0.5</v>
      </c>
      <c r="D429" s="45">
        <v>8</v>
      </c>
      <c r="E429" s="46">
        <v>2019</v>
      </c>
      <c r="F429" s="46">
        <v>2015</v>
      </c>
      <c r="G429" s="46">
        <v>2022</v>
      </c>
      <c r="H429" s="9" t="s">
        <v>413</v>
      </c>
      <c r="I429" s="9" t="s">
        <v>414</v>
      </c>
      <c r="J429" s="9" t="s">
        <v>67</v>
      </c>
      <c r="K429" s="49" t="s">
        <v>118</v>
      </c>
      <c r="L429" s="30">
        <v>516</v>
      </c>
      <c r="M429" s="30">
        <v>20</v>
      </c>
      <c r="N429" s="30">
        <v>20</v>
      </c>
      <c r="O429" s="30">
        <v>0</v>
      </c>
      <c r="P429" s="30">
        <v>496</v>
      </c>
      <c r="Q429" s="31">
        <v>3.875968992248062E-2</v>
      </c>
      <c r="R429" s="46">
        <v>258</v>
      </c>
      <c r="S429" s="46">
        <v>0</v>
      </c>
      <c r="T429" s="30">
        <v>279</v>
      </c>
      <c r="U429" s="30">
        <v>82</v>
      </c>
      <c r="V429" s="30">
        <v>82</v>
      </c>
      <c r="W429" s="30">
        <v>0</v>
      </c>
      <c r="X429" s="30">
        <v>197</v>
      </c>
      <c r="Y429" s="30">
        <v>82</v>
      </c>
      <c r="Z429" s="30">
        <v>197</v>
      </c>
      <c r="AA429" s="31">
        <v>0.29390681003584229</v>
      </c>
      <c r="AB429" s="31">
        <v>0.29390681003584229</v>
      </c>
      <c r="AC429" s="30">
        <v>282</v>
      </c>
      <c r="AD429" s="30">
        <v>169</v>
      </c>
      <c r="AE429" s="30">
        <v>113</v>
      </c>
      <c r="AF429" s="31">
        <v>0.599290780141844</v>
      </c>
      <c r="AG429" s="30">
        <v>340</v>
      </c>
      <c r="AH429" s="30">
        <v>1683</v>
      </c>
      <c r="AI429" s="30">
        <v>0</v>
      </c>
      <c r="AJ429" s="31">
        <v>4.95</v>
      </c>
      <c r="AK429" s="30">
        <v>1417</v>
      </c>
      <c r="AL429" s="30">
        <v>1954</v>
      </c>
      <c r="AM429" s="30">
        <v>806</v>
      </c>
      <c r="AN429" s="47">
        <v>0.5</v>
      </c>
      <c r="AO429" s="9" t="s">
        <v>407</v>
      </c>
      <c r="AP429" s="48" t="s">
        <v>411</v>
      </c>
      <c r="AQ429" s="9" t="s">
        <v>407</v>
      </c>
      <c r="AR429" s="9" t="s">
        <v>412</v>
      </c>
    </row>
    <row r="430" spans="1:44" ht="12.75" customHeight="1" x14ac:dyDescent="0.15">
      <c r="A430" s="9" t="s">
        <v>257</v>
      </c>
      <c r="B430" s="9" t="s">
        <v>1301</v>
      </c>
      <c r="C430" s="31">
        <v>0.375</v>
      </c>
      <c r="D430" s="45">
        <v>8</v>
      </c>
      <c r="E430" s="46">
        <v>2020</v>
      </c>
      <c r="F430" s="46">
        <v>2016</v>
      </c>
      <c r="G430" s="46" t="s">
        <v>444</v>
      </c>
      <c r="H430" s="9" t="s">
        <v>445</v>
      </c>
      <c r="I430" s="9" t="s">
        <v>446</v>
      </c>
      <c r="J430" s="9" t="s">
        <v>128</v>
      </c>
      <c r="K430" s="49" t="s">
        <v>1301</v>
      </c>
      <c r="L430" s="30">
        <v>13</v>
      </c>
      <c r="M430" s="30">
        <v>0</v>
      </c>
      <c r="N430" s="30">
        <v>0</v>
      </c>
      <c r="O430" s="30">
        <v>0</v>
      </c>
      <c r="P430" s="30">
        <v>13</v>
      </c>
      <c r="Q430" s="31">
        <v>0</v>
      </c>
      <c r="R430" s="46">
        <v>5</v>
      </c>
      <c r="S430" s="46">
        <v>0</v>
      </c>
      <c r="T430" s="30">
        <v>9</v>
      </c>
      <c r="U430" s="30">
        <v>0</v>
      </c>
      <c r="V430" s="30">
        <v>0</v>
      </c>
      <c r="W430" s="30">
        <v>0</v>
      </c>
      <c r="X430" s="30">
        <v>9</v>
      </c>
      <c r="Y430" s="30">
        <v>0</v>
      </c>
      <c r="Z430" s="30">
        <v>9</v>
      </c>
      <c r="AA430" s="31">
        <v>0</v>
      </c>
      <c r="AB430" s="31">
        <v>0</v>
      </c>
      <c r="AC430" s="30">
        <v>10</v>
      </c>
      <c r="AD430" s="30">
        <v>0</v>
      </c>
      <c r="AE430" s="30">
        <v>10</v>
      </c>
      <c r="AF430" s="31">
        <v>0</v>
      </c>
      <c r="AG430" s="30">
        <v>23</v>
      </c>
      <c r="AH430" s="30">
        <v>0</v>
      </c>
      <c r="AI430" s="30">
        <v>23</v>
      </c>
      <c r="AJ430" s="31">
        <v>0</v>
      </c>
      <c r="AK430" s="30">
        <v>55</v>
      </c>
      <c r="AL430" s="30">
        <v>0</v>
      </c>
      <c r="AM430" s="30">
        <v>55</v>
      </c>
      <c r="AN430" s="47">
        <v>0.375</v>
      </c>
      <c r="AO430" s="9" t="s">
        <v>407</v>
      </c>
      <c r="AP430" s="48" t="s">
        <v>411</v>
      </c>
      <c r="AQ430" s="9" t="s">
        <v>407</v>
      </c>
      <c r="AR430" s="9" t="s">
        <v>407</v>
      </c>
    </row>
    <row r="431" spans="1:44" ht="12.75" customHeight="1" x14ac:dyDescent="0.15">
      <c r="A431" s="9" t="s">
        <v>127</v>
      </c>
      <c r="B431" s="9" t="s">
        <v>135</v>
      </c>
      <c r="C431" s="31">
        <v>0.375</v>
      </c>
      <c r="D431" s="45">
        <v>8</v>
      </c>
      <c r="E431" s="46">
        <v>2020</v>
      </c>
      <c r="F431" s="46">
        <v>2016</v>
      </c>
      <c r="G431" s="46" t="s">
        <v>444</v>
      </c>
      <c r="H431" s="9" t="s">
        <v>445</v>
      </c>
      <c r="I431" s="9" t="s">
        <v>446</v>
      </c>
      <c r="J431" s="9" t="s">
        <v>128</v>
      </c>
      <c r="K431" s="49" t="s">
        <v>135</v>
      </c>
      <c r="L431" s="30">
        <v>312</v>
      </c>
      <c r="M431" s="30">
        <v>0</v>
      </c>
      <c r="N431" s="30">
        <v>0</v>
      </c>
      <c r="O431" s="30">
        <v>0</v>
      </c>
      <c r="P431" s="30">
        <v>312</v>
      </c>
      <c r="Q431" s="31">
        <v>0</v>
      </c>
      <c r="R431" s="46">
        <v>117</v>
      </c>
      <c r="S431" s="46">
        <v>0</v>
      </c>
      <c r="T431" s="30">
        <v>175</v>
      </c>
      <c r="U431" s="30">
        <v>0</v>
      </c>
      <c r="V431" s="30">
        <v>0</v>
      </c>
      <c r="W431" s="30">
        <v>0</v>
      </c>
      <c r="X431" s="30">
        <v>175</v>
      </c>
      <c r="Y431" s="30">
        <v>0</v>
      </c>
      <c r="Z431" s="30">
        <v>175</v>
      </c>
      <c r="AA431" s="31">
        <v>0</v>
      </c>
      <c r="AB431" s="31">
        <v>0</v>
      </c>
      <c r="AC431" s="30">
        <v>163</v>
      </c>
      <c r="AD431" s="30">
        <v>0</v>
      </c>
      <c r="AE431" s="30">
        <v>163</v>
      </c>
      <c r="AF431" s="31">
        <v>0</v>
      </c>
      <c r="AG431" s="30">
        <v>568</v>
      </c>
      <c r="AH431" s="30">
        <v>0</v>
      </c>
      <c r="AI431" s="30">
        <v>568</v>
      </c>
      <c r="AJ431" s="31">
        <v>0</v>
      </c>
      <c r="AK431" s="30">
        <v>1218</v>
      </c>
      <c r="AL431" s="30">
        <v>0</v>
      </c>
      <c r="AM431" s="30">
        <v>1218</v>
      </c>
      <c r="AN431" s="47">
        <v>0.375</v>
      </c>
      <c r="AO431" s="9" t="s">
        <v>407</v>
      </c>
      <c r="AP431" s="48" t="s">
        <v>408</v>
      </c>
      <c r="AQ431" s="9" t="s">
        <v>407</v>
      </c>
      <c r="AR431" s="9" t="s">
        <v>407</v>
      </c>
    </row>
    <row r="432" spans="1:44" ht="12.75" customHeight="1" x14ac:dyDescent="0.15">
      <c r="A432" s="9" t="s">
        <v>273</v>
      </c>
      <c r="B432" s="9" t="s">
        <v>300</v>
      </c>
      <c r="C432" s="31">
        <v>0.625</v>
      </c>
      <c r="D432" s="45">
        <v>8</v>
      </c>
      <c r="E432" s="46">
        <v>2018</v>
      </c>
      <c r="F432" s="46">
        <v>2014</v>
      </c>
      <c r="G432" s="46" t="s">
        <v>403</v>
      </c>
      <c r="H432" s="9" t="s">
        <v>404</v>
      </c>
      <c r="I432" s="9" t="s">
        <v>405</v>
      </c>
      <c r="J432" s="9" t="s">
        <v>144</v>
      </c>
      <c r="K432" s="49" t="s">
        <v>300</v>
      </c>
      <c r="L432" s="30">
        <v>45</v>
      </c>
      <c r="M432" s="30">
        <v>241</v>
      </c>
      <c r="N432" s="30">
        <v>241</v>
      </c>
      <c r="O432" s="30">
        <v>0</v>
      </c>
      <c r="P432" s="30">
        <v>0</v>
      </c>
      <c r="Q432" s="31">
        <v>5.3555555555555552</v>
      </c>
      <c r="R432" s="46">
        <v>23</v>
      </c>
      <c r="S432" s="46">
        <v>218</v>
      </c>
      <c r="T432" s="30">
        <v>32</v>
      </c>
      <c r="U432" s="30">
        <v>440</v>
      </c>
      <c r="V432" s="30">
        <v>440</v>
      </c>
      <c r="W432" s="30">
        <v>0</v>
      </c>
      <c r="X432" s="30">
        <v>0</v>
      </c>
      <c r="Y432" s="30">
        <v>658</v>
      </c>
      <c r="Z432" s="30">
        <v>0</v>
      </c>
      <c r="AA432" s="31">
        <v>13.75</v>
      </c>
      <c r="AB432" s="31">
        <v>20.5625</v>
      </c>
      <c r="AC432" s="30">
        <v>37</v>
      </c>
      <c r="AD432" s="30">
        <v>41</v>
      </c>
      <c r="AE432" s="30">
        <v>0</v>
      </c>
      <c r="AF432" s="31">
        <v>1.1081081081081081</v>
      </c>
      <c r="AG432" s="30">
        <v>90</v>
      </c>
      <c r="AH432" s="30">
        <v>1565</v>
      </c>
      <c r="AI432" s="30">
        <v>0</v>
      </c>
      <c r="AJ432" s="31">
        <v>17.388888888888889</v>
      </c>
      <c r="AK432" s="30">
        <v>204</v>
      </c>
      <c r="AL432" s="30">
        <v>2287</v>
      </c>
      <c r="AM432" s="30">
        <v>0</v>
      </c>
      <c r="AN432" s="47">
        <v>0.5</v>
      </c>
      <c r="AO432" s="9" t="s">
        <v>412</v>
      </c>
      <c r="AP432" s="48" t="s">
        <v>411</v>
      </c>
      <c r="AQ432" s="9" t="s">
        <v>412</v>
      </c>
      <c r="AR432" s="9" t="s">
        <v>407</v>
      </c>
    </row>
    <row r="433" spans="1:44" ht="12.75" customHeight="1" x14ac:dyDescent="0.15">
      <c r="A433" s="9" t="s">
        <v>488</v>
      </c>
      <c r="B433" s="9" t="s">
        <v>488</v>
      </c>
      <c r="C433" s="31">
        <v>0.5</v>
      </c>
      <c r="D433" s="45">
        <v>8</v>
      </c>
      <c r="E433" s="46">
        <v>2019</v>
      </c>
      <c r="F433" s="46">
        <v>2015</v>
      </c>
      <c r="G433" s="46">
        <v>2022</v>
      </c>
      <c r="H433" s="9" t="s">
        <v>490</v>
      </c>
      <c r="I433" s="9" t="s">
        <v>491</v>
      </c>
      <c r="J433" s="9" t="s">
        <v>492</v>
      </c>
      <c r="K433" s="49" t="s">
        <v>488</v>
      </c>
      <c r="L433" s="30">
        <v>962</v>
      </c>
      <c r="M433" s="30">
        <v>118</v>
      </c>
      <c r="N433" s="30">
        <v>118</v>
      </c>
      <c r="O433" s="30">
        <v>0</v>
      </c>
      <c r="P433" s="30">
        <v>844</v>
      </c>
      <c r="Q433" s="31">
        <v>0.12266112266112267</v>
      </c>
      <c r="R433" s="46">
        <v>481</v>
      </c>
      <c r="S433" s="46">
        <v>0</v>
      </c>
      <c r="T433" s="30">
        <v>701</v>
      </c>
      <c r="U433" s="30">
        <v>84</v>
      </c>
      <c r="V433" s="30">
        <v>84</v>
      </c>
      <c r="W433" s="30">
        <v>0</v>
      </c>
      <c r="X433" s="30">
        <v>617</v>
      </c>
      <c r="Y433" s="30">
        <v>84</v>
      </c>
      <c r="Z433" s="30">
        <v>617</v>
      </c>
      <c r="AA433" s="31">
        <v>0.11982881597717546</v>
      </c>
      <c r="AB433" s="31">
        <v>0.11982881597717546</v>
      </c>
      <c r="AC433" s="30">
        <v>820</v>
      </c>
      <c r="AD433" s="30">
        <v>4</v>
      </c>
      <c r="AE433" s="30">
        <v>816</v>
      </c>
      <c r="AF433" s="31">
        <v>4.8780487804878049E-3</v>
      </c>
      <c r="AG433" s="30">
        <v>1617</v>
      </c>
      <c r="AH433" s="30">
        <v>811</v>
      </c>
      <c r="AI433" s="30">
        <v>806</v>
      </c>
      <c r="AJ433" s="31">
        <v>0.50154607297464437</v>
      </c>
      <c r="AK433" s="30">
        <v>4100</v>
      </c>
      <c r="AL433" s="30">
        <v>1017</v>
      </c>
      <c r="AM433" s="30">
        <v>3083</v>
      </c>
      <c r="AN433" s="47">
        <v>0.5</v>
      </c>
      <c r="AO433" s="9" t="s">
        <v>407</v>
      </c>
      <c r="AP433" s="48" t="s">
        <v>411</v>
      </c>
      <c r="AQ433" s="9" t="s">
        <v>407</v>
      </c>
      <c r="AR433" s="9" t="s">
        <v>412</v>
      </c>
    </row>
    <row r="434" spans="1:44" ht="12.75" customHeight="1" x14ac:dyDescent="0.15">
      <c r="A434" s="9" t="s">
        <v>488</v>
      </c>
      <c r="B434" s="9" t="s">
        <v>520</v>
      </c>
      <c r="C434" s="31">
        <v>0.5</v>
      </c>
      <c r="D434" s="45">
        <v>8</v>
      </c>
      <c r="E434" s="46">
        <v>2019</v>
      </c>
      <c r="F434" s="46">
        <v>2015</v>
      </c>
      <c r="G434" s="46">
        <v>2022</v>
      </c>
      <c r="H434" s="9" t="s">
        <v>490</v>
      </c>
      <c r="I434" s="9" t="s">
        <v>491</v>
      </c>
      <c r="J434" s="9" t="s">
        <v>492</v>
      </c>
      <c r="K434" s="49" t="s">
        <v>520</v>
      </c>
      <c r="L434" s="30">
        <v>159</v>
      </c>
      <c r="M434" s="30">
        <v>58</v>
      </c>
      <c r="N434" s="30">
        <v>57</v>
      </c>
      <c r="O434" s="30">
        <v>1</v>
      </c>
      <c r="P434" s="30">
        <v>101</v>
      </c>
      <c r="Q434" s="31">
        <v>0.36477987421383645</v>
      </c>
      <c r="R434" s="46">
        <v>80</v>
      </c>
      <c r="S434" s="46">
        <v>0</v>
      </c>
      <c r="T434" s="30">
        <v>106</v>
      </c>
      <c r="U434" s="30">
        <v>63</v>
      </c>
      <c r="V434" s="30">
        <v>36</v>
      </c>
      <c r="W434" s="30">
        <v>27</v>
      </c>
      <c r="X434" s="30">
        <v>43</v>
      </c>
      <c r="Y434" s="30">
        <v>63</v>
      </c>
      <c r="Z434" s="30">
        <v>43</v>
      </c>
      <c r="AA434" s="31">
        <v>0.59433962264150941</v>
      </c>
      <c r="AB434" s="31">
        <v>0.59433962264150941</v>
      </c>
      <c r="AC434" s="30">
        <v>112</v>
      </c>
      <c r="AD434" s="30">
        <v>252</v>
      </c>
      <c r="AE434" s="30">
        <v>0</v>
      </c>
      <c r="AF434" s="31">
        <v>2.25</v>
      </c>
      <c r="AG434" s="30">
        <v>284</v>
      </c>
      <c r="AH434" s="30">
        <v>581</v>
      </c>
      <c r="AI434" s="30">
        <v>0</v>
      </c>
      <c r="AJ434" s="31">
        <v>2.045774647887324</v>
      </c>
      <c r="AK434" s="30">
        <v>661</v>
      </c>
      <c r="AL434" s="30">
        <v>954</v>
      </c>
      <c r="AM434" s="30">
        <v>144</v>
      </c>
      <c r="AN434" s="47">
        <v>0.5</v>
      </c>
      <c r="AO434" s="9" t="s">
        <v>407</v>
      </c>
      <c r="AP434" s="48" t="s">
        <v>411</v>
      </c>
      <c r="AQ434" s="9" t="s">
        <v>407</v>
      </c>
      <c r="AR434" s="9" t="s">
        <v>412</v>
      </c>
    </row>
    <row r="435" spans="1:44" ht="12.75" customHeight="1" x14ac:dyDescent="0.15">
      <c r="A435" s="9" t="s">
        <v>505</v>
      </c>
      <c r="B435" s="9" t="s">
        <v>505</v>
      </c>
      <c r="C435" s="31">
        <v>0.5</v>
      </c>
      <c r="D435" s="45">
        <v>8</v>
      </c>
      <c r="E435" s="46">
        <v>2019</v>
      </c>
      <c r="F435" s="46">
        <v>2015</v>
      </c>
      <c r="G435" s="46">
        <v>2022</v>
      </c>
      <c r="H435" s="9" t="s">
        <v>413</v>
      </c>
      <c r="I435" s="9" t="s">
        <v>414</v>
      </c>
      <c r="J435" s="9" t="s">
        <v>67</v>
      </c>
      <c r="K435" s="49" t="s">
        <v>505</v>
      </c>
      <c r="L435" s="30">
        <v>1050</v>
      </c>
      <c r="M435" s="30">
        <v>1</v>
      </c>
      <c r="N435" s="30">
        <v>1</v>
      </c>
      <c r="O435" s="30">
        <v>0</v>
      </c>
      <c r="P435" s="30">
        <v>1049</v>
      </c>
      <c r="Q435" s="31">
        <v>9.5238095238095238E-4</v>
      </c>
      <c r="R435" s="46">
        <v>525</v>
      </c>
      <c r="S435" s="46">
        <v>0</v>
      </c>
      <c r="T435" s="30">
        <v>695</v>
      </c>
      <c r="U435" s="30">
        <v>1</v>
      </c>
      <c r="V435" s="30">
        <v>1</v>
      </c>
      <c r="W435" s="30">
        <v>0</v>
      </c>
      <c r="X435" s="30">
        <v>694</v>
      </c>
      <c r="Y435" s="30">
        <v>1</v>
      </c>
      <c r="Z435" s="30">
        <v>694</v>
      </c>
      <c r="AA435" s="31">
        <v>1.4388489208633094E-3</v>
      </c>
      <c r="AB435" s="31">
        <v>1.4388489208633094E-3</v>
      </c>
      <c r="AC435" s="30">
        <v>755</v>
      </c>
      <c r="AD435" s="30">
        <v>46</v>
      </c>
      <c r="AE435" s="30">
        <v>709</v>
      </c>
      <c r="AF435" s="31">
        <v>6.0927152317880796E-2</v>
      </c>
      <c r="AG435" s="30">
        <v>1593</v>
      </c>
      <c r="AH435" s="30">
        <v>3382</v>
      </c>
      <c r="AI435" s="30">
        <v>0</v>
      </c>
      <c r="AJ435" s="31">
        <v>2.1230382925298179</v>
      </c>
      <c r="AK435" s="30">
        <v>4093</v>
      </c>
      <c r="AL435" s="30">
        <v>3430</v>
      </c>
      <c r="AM435" s="30">
        <v>2452</v>
      </c>
      <c r="AN435" s="47">
        <v>0.5</v>
      </c>
      <c r="AO435" s="9" t="s">
        <v>407</v>
      </c>
      <c r="AP435" s="48" t="s">
        <v>411</v>
      </c>
      <c r="AQ435" s="9" t="s">
        <v>407</v>
      </c>
      <c r="AR435" s="9" t="s">
        <v>412</v>
      </c>
    </row>
    <row r="436" spans="1:44" ht="12.75" customHeight="1" x14ac:dyDescent="0.15">
      <c r="A436" s="9" t="s">
        <v>505</v>
      </c>
      <c r="B436" s="9" t="s">
        <v>539</v>
      </c>
      <c r="C436" s="31">
        <v>0.5</v>
      </c>
      <c r="D436" s="45">
        <v>8</v>
      </c>
      <c r="E436" s="46">
        <v>2019</v>
      </c>
      <c r="F436" s="46">
        <v>2015</v>
      </c>
      <c r="G436" s="46">
        <v>2022</v>
      </c>
      <c r="H436" s="9" t="s">
        <v>413</v>
      </c>
      <c r="I436" s="9" t="s">
        <v>414</v>
      </c>
      <c r="J436" s="9" t="s">
        <v>67</v>
      </c>
      <c r="K436" s="49" t="s">
        <v>539</v>
      </c>
      <c r="L436" s="30">
        <v>22</v>
      </c>
      <c r="M436" s="30">
        <v>64</v>
      </c>
      <c r="N436" s="30">
        <v>29</v>
      </c>
      <c r="O436" s="30">
        <v>35</v>
      </c>
      <c r="P436" s="30">
        <v>0</v>
      </c>
      <c r="Q436" s="31">
        <v>2.9090909090909092</v>
      </c>
      <c r="R436" s="46">
        <v>11</v>
      </c>
      <c r="S436" s="46">
        <v>53</v>
      </c>
      <c r="T436" s="30">
        <v>13</v>
      </c>
      <c r="U436" s="30">
        <v>0</v>
      </c>
      <c r="V436" s="30">
        <v>0</v>
      </c>
      <c r="W436" s="30">
        <v>0</v>
      </c>
      <c r="X436" s="30">
        <v>13</v>
      </c>
      <c r="Y436" s="30">
        <v>53</v>
      </c>
      <c r="Z436" s="30">
        <v>0</v>
      </c>
      <c r="AA436" s="31">
        <v>0</v>
      </c>
      <c r="AB436" s="31">
        <v>4.0769230769230766</v>
      </c>
      <c r="AC436" s="30">
        <v>214</v>
      </c>
      <c r="AD436" s="30">
        <v>65</v>
      </c>
      <c r="AE436" s="30">
        <v>149</v>
      </c>
      <c r="AF436" s="31">
        <v>0.30373831775700932</v>
      </c>
      <c r="AG436" s="30">
        <v>28</v>
      </c>
      <c r="AH436" s="30">
        <v>227</v>
      </c>
      <c r="AI436" s="30">
        <v>0</v>
      </c>
      <c r="AJ436" s="31">
        <v>8.1071428571428577</v>
      </c>
      <c r="AK436" s="30">
        <v>277</v>
      </c>
      <c r="AL436" s="30">
        <v>356</v>
      </c>
      <c r="AM436" s="30">
        <v>162</v>
      </c>
      <c r="AN436" s="47">
        <v>0.5</v>
      </c>
      <c r="AO436" s="9" t="s">
        <v>412</v>
      </c>
      <c r="AP436" s="48" t="s">
        <v>411</v>
      </c>
      <c r="AQ436" s="9" t="s">
        <v>412</v>
      </c>
      <c r="AR436" s="9" t="s">
        <v>407</v>
      </c>
    </row>
    <row r="437" spans="1:44" ht="12.75" customHeight="1" x14ac:dyDescent="0.15">
      <c r="A437" s="9" t="s">
        <v>168</v>
      </c>
      <c r="B437" s="9" t="s">
        <v>1302</v>
      </c>
      <c r="C437" s="31">
        <v>0.625</v>
      </c>
      <c r="D437" s="45">
        <v>8</v>
      </c>
      <c r="E437" s="46">
        <v>2018</v>
      </c>
      <c r="F437" s="46">
        <v>2014</v>
      </c>
      <c r="G437" s="46" t="s">
        <v>403</v>
      </c>
      <c r="H437" s="9" t="s">
        <v>404</v>
      </c>
      <c r="I437" s="9" t="s">
        <v>405</v>
      </c>
      <c r="J437" s="9" t="s">
        <v>144</v>
      </c>
      <c r="K437" s="49" t="s">
        <v>1302</v>
      </c>
      <c r="L437" s="30">
        <v>2645</v>
      </c>
      <c r="M437" s="30">
        <v>13</v>
      </c>
      <c r="N437" s="30">
        <v>13</v>
      </c>
      <c r="O437" s="30">
        <v>0</v>
      </c>
      <c r="P437" s="30">
        <v>2632</v>
      </c>
      <c r="Q437" s="31">
        <v>4.9149338374291111E-3</v>
      </c>
      <c r="R437" s="46">
        <v>1323</v>
      </c>
      <c r="S437" s="46">
        <v>0</v>
      </c>
      <c r="T437" s="30">
        <v>1678</v>
      </c>
      <c r="U437" s="30">
        <v>124</v>
      </c>
      <c r="V437" s="30">
        <v>94</v>
      </c>
      <c r="W437" s="30">
        <v>30</v>
      </c>
      <c r="X437" s="30">
        <v>1554</v>
      </c>
      <c r="Y437" s="30">
        <v>124</v>
      </c>
      <c r="Z437" s="30">
        <v>1554</v>
      </c>
      <c r="AA437" s="31">
        <v>7.3897497020262215E-2</v>
      </c>
      <c r="AB437" s="31">
        <v>7.3897497020262215E-2</v>
      </c>
      <c r="AC437" s="30">
        <v>1532</v>
      </c>
      <c r="AD437" s="30">
        <v>155</v>
      </c>
      <c r="AE437" s="30">
        <v>1377</v>
      </c>
      <c r="AF437" s="31">
        <v>0.10117493472584857</v>
      </c>
      <c r="AG437" s="30">
        <v>5126</v>
      </c>
      <c r="AH437" s="30">
        <v>1944</v>
      </c>
      <c r="AI437" s="30">
        <v>3182</v>
      </c>
      <c r="AJ437" s="31">
        <v>0.37924307452204448</v>
      </c>
      <c r="AK437" s="30">
        <v>10981</v>
      </c>
      <c r="AL437" s="30">
        <v>2236</v>
      </c>
      <c r="AM437" s="30">
        <v>8745</v>
      </c>
      <c r="AN437" s="47">
        <v>0.5</v>
      </c>
      <c r="AO437" s="9" t="s">
        <v>407</v>
      </c>
      <c r="AP437" s="48" t="s">
        <v>411</v>
      </c>
      <c r="AQ437" s="9" t="s">
        <v>407</v>
      </c>
      <c r="AR437" s="9" t="s">
        <v>407</v>
      </c>
    </row>
    <row r="438" spans="1:44" ht="12.75" customHeight="1" x14ac:dyDescent="0.15">
      <c r="A438" s="9" t="s">
        <v>509</v>
      </c>
      <c r="B438" s="9" t="s">
        <v>509</v>
      </c>
      <c r="C438" s="31">
        <v>0.375</v>
      </c>
      <c r="D438" s="45">
        <v>8</v>
      </c>
      <c r="E438" s="46">
        <v>2020</v>
      </c>
      <c r="F438" s="46">
        <v>2016</v>
      </c>
      <c r="G438" s="46" t="s">
        <v>444</v>
      </c>
      <c r="H438" s="9" t="s">
        <v>445</v>
      </c>
      <c r="I438" s="9" t="s">
        <v>446</v>
      </c>
      <c r="J438" s="9" t="s">
        <v>128</v>
      </c>
      <c r="K438" s="49" t="s">
        <v>509</v>
      </c>
      <c r="L438" s="30">
        <v>180</v>
      </c>
      <c r="M438" s="30">
        <v>12</v>
      </c>
      <c r="N438" s="30">
        <v>12</v>
      </c>
      <c r="O438" s="30">
        <v>0</v>
      </c>
      <c r="P438" s="30">
        <v>168</v>
      </c>
      <c r="Q438" s="31">
        <v>6.6666666666666666E-2</v>
      </c>
      <c r="R438" s="46">
        <v>68</v>
      </c>
      <c r="S438" s="46">
        <v>0</v>
      </c>
      <c r="T438" s="30">
        <v>118</v>
      </c>
      <c r="U438" s="30">
        <v>88</v>
      </c>
      <c r="V438" s="30">
        <v>82</v>
      </c>
      <c r="W438" s="30">
        <v>6</v>
      </c>
      <c r="X438" s="30">
        <v>30</v>
      </c>
      <c r="Y438" s="30">
        <v>88</v>
      </c>
      <c r="Z438" s="30">
        <v>30</v>
      </c>
      <c r="AA438" s="31">
        <v>0.74576271186440679</v>
      </c>
      <c r="AB438" s="31">
        <v>0.74576271186440679</v>
      </c>
      <c r="AC438" s="30">
        <v>136</v>
      </c>
      <c r="AD438" s="30">
        <v>193</v>
      </c>
      <c r="AE438" s="30">
        <v>0</v>
      </c>
      <c r="AF438" s="31">
        <v>1.4191176470588236</v>
      </c>
      <c r="AG438" s="30">
        <v>313</v>
      </c>
      <c r="AH438" s="30">
        <v>337</v>
      </c>
      <c r="AI438" s="30">
        <v>0</v>
      </c>
      <c r="AJ438" s="31">
        <v>1.0766773162939298</v>
      </c>
      <c r="AK438" s="30">
        <v>747</v>
      </c>
      <c r="AL438" s="30">
        <v>630</v>
      </c>
      <c r="AM438" s="30">
        <v>198</v>
      </c>
      <c r="AN438" s="47">
        <v>0.375</v>
      </c>
      <c r="AO438" s="9" t="s">
        <v>407</v>
      </c>
      <c r="AP438" s="48" t="s">
        <v>411</v>
      </c>
      <c r="AQ438" s="9" t="s">
        <v>407</v>
      </c>
      <c r="AR438" s="9" t="s">
        <v>412</v>
      </c>
    </row>
    <row r="439" spans="1:44" ht="12.75" customHeight="1" x14ac:dyDescent="0.15">
      <c r="A439" s="9" t="s">
        <v>509</v>
      </c>
      <c r="B439" s="9" t="s">
        <v>545</v>
      </c>
      <c r="C439" s="31">
        <v>0.375</v>
      </c>
      <c r="D439" s="45">
        <v>8</v>
      </c>
      <c r="E439" s="46">
        <v>2020</v>
      </c>
      <c r="F439" s="46">
        <v>2016</v>
      </c>
      <c r="G439" s="46" t="s">
        <v>444</v>
      </c>
      <c r="H439" s="9" t="s">
        <v>445</v>
      </c>
      <c r="I439" s="9" t="s">
        <v>446</v>
      </c>
      <c r="J439" s="9" t="s">
        <v>128</v>
      </c>
      <c r="K439" s="49" t="s">
        <v>545</v>
      </c>
      <c r="L439" s="30">
        <v>317</v>
      </c>
      <c r="M439" s="30">
        <v>43</v>
      </c>
      <c r="N439" s="30">
        <v>43</v>
      </c>
      <c r="O439" s="30">
        <v>0</v>
      </c>
      <c r="P439" s="30">
        <v>274</v>
      </c>
      <c r="Q439" s="31">
        <v>0.13564668769716087</v>
      </c>
      <c r="R439" s="46">
        <v>119</v>
      </c>
      <c r="S439" s="46">
        <v>0</v>
      </c>
      <c r="T439" s="30">
        <v>207</v>
      </c>
      <c r="U439" s="30">
        <v>40</v>
      </c>
      <c r="V439" s="30">
        <v>25</v>
      </c>
      <c r="W439" s="30">
        <v>15</v>
      </c>
      <c r="X439" s="30">
        <v>167</v>
      </c>
      <c r="Y439" s="30">
        <v>40</v>
      </c>
      <c r="Z439" s="30">
        <v>167</v>
      </c>
      <c r="AA439" s="31">
        <v>0.19323671497584541</v>
      </c>
      <c r="AB439" s="31">
        <v>0.19323671497584541</v>
      </c>
      <c r="AC439" s="30">
        <v>239</v>
      </c>
      <c r="AD439" s="30">
        <v>211</v>
      </c>
      <c r="AE439" s="30">
        <v>28</v>
      </c>
      <c r="AF439" s="31">
        <v>0.88284518828451886</v>
      </c>
      <c r="AG439" s="30">
        <v>551</v>
      </c>
      <c r="AH439" s="30">
        <v>132</v>
      </c>
      <c r="AI439" s="30">
        <v>419</v>
      </c>
      <c r="AJ439" s="31">
        <v>0.23956442831215971</v>
      </c>
      <c r="AK439" s="30">
        <v>1314</v>
      </c>
      <c r="AL439" s="30">
        <v>426</v>
      </c>
      <c r="AM439" s="30">
        <v>888</v>
      </c>
      <c r="AN439" s="47">
        <v>0.375</v>
      </c>
      <c r="AO439" s="9" t="s">
        <v>407</v>
      </c>
      <c r="AP439" s="48" t="s">
        <v>411</v>
      </c>
      <c r="AQ439" s="9" t="s">
        <v>407</v>
      </c>
      <c r="AR439" s="9" t="s">
        <v>407</v>
      </c>
    </row>
    <row r="440" spans="1:44" ht="12.75" customHeight="1" x14ac:dyDescent="0.15">
      <c r="A440" s="9" t="s">
        <v>168</v>
      </c>
      <c r="B440" s="9" t="s">
        <v>216</v>
      </c>
      <c r="C440" s="31">
        <v>0.625</v>
      </c>
      <c r="D440" s="45">
        <v>8</v>
      </c>
      <c r="E440" s="46">
        <v>2018</v>
      </c>
      <c r="F440" s="46">
        <v>2014</v>
      </c>
      <c r="G440" s="46" t="s">
        <v>403</v>
      </c>
      <c r="H440" s="9" t="s">
        <v>404</v>
      </c>
      <c r="I440" s="9" t="s">
        <v>405</v>
      </c>
      <c r="J440" s="9" t="s">
        <v>144</v>
      </c>
      <c r="K440" s="49" t="s">
        <v>216</v>
      </c>
      <c r="L440" s="30">
        <v>82</v>
      </c>
      <c r="M440" s="30">
        <v>0</v>
      </c>
      <c r="N440" s="30">
        <v>0</v>
      </c>
      <c r="O440" s="30">
        <v>0</v>
      </c>
      <c r="P440" s="30">
        <v>82</v>
      </c>
      <c r="Q440" s="31">
        <v>0</v>
      </c>
      <c r="R440" s="46">
        <v>41</v>
      </c>
      <c r="S440" s="46">
        <v>0</v>
      </c>
      <c r="T440" s="30">
        <v>50</v>
      </c>
      <c r="U440" s="30">
        <v>3</v>
      </c>
      <c r="V440" s="30">
        <v>0</v>
      </c>
      <c r="W440" s="30">
        <v>3</v>
      </c>
      <c r="X440" s="30">
        <v>47</v>
      </c>
      <c r="Y440" s="30">
        <v>3</v>
      </c>
      <c r="Z440" s="30">
        <v>47</v>
      </c>
      <c r="AA440" s="31">
        <v>0.06</v>
      </c>
      <c r="AB440" s="31">
        <v>0.06</v>
      </c>
      <c r="AC440" s="30">
        <v>53</v>
      </c>
      <c r="AD440" s="30">
        <v>0</v>
      </c>
      <c r="AE440" s="30">
        <v>53</v>
      </c>
      <c r="AF440" s="31">
        <v>0</v>
      </c>
      <c r="AG440" s="30">
        <v>139</v>
      </c>
      <c r="AH440" s="30">
        <v>221</v>
      </c>
      <c r="AI440" s="30">
        <v>0</v>
      </c>
      <c r="AJ440" s="31">
        <v>1.5899280575539569</v>
      </c>
      <c r="AK440" s="30">
        <v>324</v>
      </c>
      <c r="AL440" s="30">
        <v>224</v>
      </c>
      <c r="AM440" s="30">
        <v>182</v>
      </c>
      <c r="AN440" s="47">
        <v>0.5</v>
      </c>
      <c r="AO440" s="9" t="s">
        <v>407</v>
      </c>
      <c r="AP440" s="48" t="s">
        <v>411</v>
      </c>
      <c r="AQ440" s="9" t="s">
        <v>407</v>
      </c>
      <c r="AR440" s="9" t="s">
        <v>412</v>
      </c>
    </row>
    <row r="441" spans="1:44" ht="12.75" customHeight="1" x14ac:dyDescent="0.15">
      <c r="A441" s="9" t="s">
        <v>488</v>
      </c>
      <c r="B441" s="9" t="s">
        <v>522</v>
      </c>
      <c r="C441" s="31">
        <v>0.5</v>
      </c>
      <c r="D441" s="45">
        <v>8</v>
      </c>
      <c r="E441" s="46">
        <v>2019</v>
      </c>
      <c r="F441" s="46">
        <v>2015</v>
      </c>
      <c r="G441" s="46">
        <v>2022</v>
      </c>
      <c r="H441" s="9" t="s">
        <v>490</v>
      </c>
      <c r="I441" s="9" t="s">
        <v>491</v>
      </c>
      <c r="J441" s="9" t="s">
        <v>492</v>
      </c>
      <c r="K441" s="49" t="s">
        <v>522</v>
      </c>
      <c r="L441" s="30">
        <v>985</v>
      </c>
      <c r="M441" s="30">
        <v>27</v>
      </c>
      <c r="N441" s="30">
        <v>27</v>
      </c>
      <c r="O441" s="30">
        <v>0</v>
      </c>
      <c r="P441" s="30">
        <v>958</v>
      </c>
      <c r="Q441" s="31">
        <v>2.7411167512690356E-2</v>
      </c>
      <c r="R441" s="46">
        <v>493</v>
      </c>
      <c r="S441" s="46">
        <v>0</v>
      </c>
      <c r="T441" s="30">
        <v>656</v>
      </c>
      <c r="U441" s="30">
        <v>167</v>
      </c>
      <c r="V441" s="30">
        <v>137</v>
      </c>
      <c r="W441" s="30">
        <v>30</v>
      </c>
      <c r="X441" s="30">
        <v>489</v>
      </c>
      <c r="Y441" s="30">
        <v>167</v>
      </c>
      <c r="Z441" s="30">
        <v>489</v>
      </c>
      <c r="AA441" s="31">
        <v>0.25457317073170732</v>
      </c>
      <c r="AB441" s="31">
        <v>0.25457317073170732</v>
      </c>
      <c r="AC441" s="30">
        <v>730</v>
      </c>
      <c r="AD441" s="30">
        <v>691</v>
      </c>
      <c r="AE441" s="30">
        <v>39</v>
      </c>
      <c r="AF441" s="31">
        <v>0.94657534246575348</v>
      </c>
      <c r="AG441" s="30">
        <v>1731</v>
      </c>
      <c r="AH441" s="30">
        <v>518</v>
      </c>
      <c r="AI441" s="30">
        <v>1213</v>
      </c>
      <c r="AJ441" s="31">
        <v>0.29924898902368574</v>
      </c>
      <c r="AK441" s="30">
        <v>4102</v>
      </c>
      <c r="AL441" s="30">
        <v>1403</v>
      </c>
      <c r="AM441" s="30">
        <v>2699</v>
      </c>
      <c r="AN441" s="47">
        <v>0.5</v>
      </c>
      <c r="AO441" s="9" t="s">
        <v>407</v>
      </c>
      <c r="AP441" s="48" t="s">
        <v>411</v>
      </c>
      <c r="AQ441" s="9" t="s">
        <v>407</v>
      </c>
      <c r="AR441" s="9" t="s">
        <v>407</v>
      </c>
    </row>
    <row r="442" spans="1:44" ht="12.75" customHeight="1" x14ac:dyDescent="0.15">
      <c r="A442" s="9" t="s">
        <v>168</v>
      </c>
      <c r="B442" s="9" t="s">
        <v>217</v>
      </c>
      <c r="C442" s="31">
        <v>0.625</v>
      </c>
      <c r="D442" s="45">
        <v>8</v>
      </c>
      <c r="E442" s="46">
        <v>2018</v>
      </c>
      <c r="F442" s="46">
        <v>2014</v>
      </c>
      <c r="G442" s="46" t="s">
        <v>403</v>
      </c>
      <c r="H442" s="9" t="s">
        <v>404</v>
      </c>
      <c r="I442" s="9" t="s">
        <v>405</v>
      </c>
      <c r="J442" s="9" t="s">
        <v>144</v>
      </c>
      <c r="K442" s="49" t="s">
        <v>217</v>
      </c>
      <c r="L442" s="30">
        <v>428</v>
      </c>
      <c r="M442" s="30">
        <v>356</v>
      </c>
      <c r="N442" s="30">
        <v>356</v>
      </c>
      <c r="O442" s="30">
        <v>0</v>
      </c>
      <c r="P442" s="30">
        <v>72</v>
      </c>
      <c r="Q442" s="31">
        <v>0.83177570093457942</v>
      </c>
      <c r="R442" s="46">
        <v>214</v>
      </c>
      <c r="S442" s="46">
        <v>142</v>
      </c>
      <c r="T442" s="30">
        <v>263</v>
      </c>
      <c r="U442" s="30">
        <v>133</v>
      </c>
      <c r="V442" s="30">
        <v>133</v>
      </c>
      <c r="W442" s="30">
        <v>0</v>
      </c>
      <c r="X442" s="30">
        <v>130</v>
      </c>
      <c r="Y442" s="30">
        <v>275</v>
      </c>
      <c r="Z442" s="30">
        <v>0</v>
      </c>
      <c r="AA442" s="31">
        <v>0.50570342205323193</v>
      </c>
      <c r="AB442" s="31">
        <v>1.0456273764258555</v>
      </c>
      <c r="AC442" s="30">
        <v>283</v>
      </c>
      <c r="AD442" s="30">
        <v>51</v>
      </c>
      <c r="AE442" s="30">
        <v>232</v>
      </c>
      <c r="AF442" s="31">
        <v>0.18021201413427562</v>
      </c>
      <c r="AG442" s="30">
        <v>700</v>
      </c>
      <c r="AH442" s="30">
        <v>1534</v>
      </c>
      <c r="AI442" s="30">
        <v>0</v>
      </c>
      <c r="AJ442" s="31">
        <v>2.1914285714285713</v>
      </c>
      <c r="AK442" s="30">
        <v>1674</v>
      </c>
      <c r="AL442" s="30">
        <v>2074</v>
      </c>
      <c r="AM442" s="30">
        <v>434</v>
      </c>
      <c r="AN442" s="47">
        <v>0.5</v>
      </c>
      <c r="AO442" s="9" t="s">
        <v>412</v>
      </c>
      <c r="AP442" s="48" t="s">
        <v>411</v>
      </c>
      <c r="AQ442" s="9" t="s">
        <v>412</v>
      </c>
      <c r="AR442" s="9" t="s">
        <v>407</v>
      </c>
    </row>
    <row r="443" spans="1:44" ht="12.75" customHeight="1" x14ac:dyDescent="0.15">
      <c r="A443" s="9" t="s">
        <v>502</v>
      </c>
      <c r="B443" s="9" t="s">
        <v>1303</v>
      </c>
      <c r="C443" s="31">
        <v>0.625</v>
      </c>
      <c r="D443" s="45">
        <v>8</v>
      </c>
      <c r="E443" s="46">
        <v>2018</v>
      </c>
      <c r="F443" s="46">
        <v>2014</v>
      </c>
      <c r="G443" s="46" t="s">
        <v>403</v>
      </c>
      <c r="H443" s="9" t="s">
        <v>404</v>
      </c>
      <c r="I443" s="9" t="s">
        <v>405</v>
      </c>
      <c r="J443" s="9" t="s">
        <v>144</v>
      </c>
      <c r="K443" s="49" t="s">
        <v>1303</v>
      </c>
      <c r="L443" s="30">
        <v>288</v>
      </c>
      <c r="M443" s="30">
        <v>0</v>
      </c>
      <c r="N443" s="30">
        <v>0</v>
      </c>
      <c r="O443" s="30">
        <v>0</v>
      </c>
      <c r="P443" s="30">
        <v>288</v>
      </c>
      <c r="Q443" s="31">
        <v>0</v>
      </c>
      <c r="R443" s="46">
        <v>144</v>
      </c>
      <c r="S443" s="46">
        <v>0</v>
      </c>
      <c r="T443" s="30">
        <v>201</v>
      </c>
      <c r="U443" s="30">
        <v>10</v>
      </c>
      <c r="V443" s="30">
        <v>10</v>
      </c>
      <c r="W443" s="30">
        <v>0</v>
      </c>
      <c r="X443" s="30">
        <v>191</v>
      </c>
      <c r="Y443" s="30">
        <v>10</v>
      </c>
      <c r="Z443" s="30">
        <v>191</v>
      </c>
      <c r="AA443" s="31">
        <v>4.975124378109453E-2</v>
      </c>
      <c r="AB443" s="31">
        <v>4.975124378109453E-2</v>
      </c>
      <c r="AC443" s="30">
        <v>241</v>
      </c>
      <c r="AD443" s="30">
        <v>6</v>
      </c>
      <c r="AE443" s="30">
        <v>235</v>
      </c>
      <c r="AF443" s="31">
        <v>2.4896265560165973E-2</v>
      </c>
      <c r="AG443" s="30">
        <v>555</v>
      </c>
      <c r="AH443" s="30">
        <v>1</v>
      </c>
      <c r="AI443" s="30">
        <v>554</v>
      </c>
      <c r="AJ443" s="31">
        <v>1.8018018018018018E-3</v>
      </c>
      <c r="AK443" s="30">
        <v>1285</v>
      </c>
      <c r="AL443" s="30">
        <v>17</v>
      </c>
      <c r="AM443" s="30">
        <v>1268</v>
      </c>
      <c r="AN443" s="47">
        <v>0.5</v>
      </c>
      <c r="AO443" s="9" t="s">
        <v>407</v>
      </c>
      <c r="AP443" s="48" t="s">
        <v>411</v>
      </c>
      <c r="AQ443" s="9" t="s">
        <v>407</v>
      </c>
      <c r="AR443" s="9" t="s">
        <v>407</v>
      </c>
    </row>
    <row r="444" spans="1:44" ht="12.75" customHeight="1" x14ac:dyDescent="0.15">
      <c r="A444" s="9" t="s">
        <v>528</v>
      </c>
      <c r="B444" s="9" t="s">
        <v>576</v>
      </c>
      <c r="C444" s="31">
        <v>0.5</v>
      </c>
      <c r="D444" s="45">
        <v>8</v>
      </c>
      <c r="E444" s="46">
        <v>2019</v>
      </c>
      <c r="F444" s="46">
        <v>2015</v>
      </c>
      <c r="G444" s="46">
        <v>2022</v>
      </c>
      <c r="H444" s="9" t="s">
        <v>413</v>
      </c>
      <c r="I444" s="9" t="s">
        <v>414</v>
      </c>
      <c r="J444" s="9" t="s">
        <v>67</v>
      </c>
      <c r="K444" s="49" t="s">
        <v>576</v>
      </c>
      <c r="L444" s="30">
        <v>1041</v>
      </c>
      <c r="M444" s="30">
        <v>105</v>
      </c>
      <c r="N444" s="30">
        <v>105</v>
      </c>
      <c r="O444" s="30">
        <v>0</v>
      </c>
      <c r="P444" s="30">
        <v>936</v>
      </c>
      <c r="Q444" s="31">
        <v>0.10086455331412104</v>
      </c>
      <c r="R444" s="46">
        <v>521</v>
      </c>
      <c r="S444" s="46">
        <v>0</v>
      </c>
      <c r="T444" s="30">
        <v>671</v>
      </c>
      <c r="U444" s="30">
        <v>139</v>
      </c>
      <c r="V444" s="30">
        <v>139</v>
      </c>
      <c r="W444" s="30">
        <v>0</v>
      </c>
      <c r="X444" s="30">
        <v>532</v>
      </c>
      <c r="Y444" s="30">
        <v>139</v>
      </c>
      <c r="Z444" s="30">
        <v>532</v>
      </c>
      <c r="AA444" s="31">
        <v>0.20715350223546944</v>
      </c>
      <c r="AB444" s="31">
        <v>0.20715350223546944</v>
      </c>
      <c r="AC444" s="30">
        <v>759</v>
      </c>
      <c r="AD444" s="30">
        <v>50</v>
      </c>
      <c r="AE444" s="30">
        <v>709</v>
      </c>
      <c r="AF444" s="31">
        <v>6.5876152832674575E-2</v>
      </c>
      <c r="AG444" s="30">
        <v>2612</v>
      </c>
      <c r="AH444" s="30">
        <v>732</v>
      </c>
      <c r="AI444" s="30">
        <v>1880</v>
      </c>
      <c r="AJ444" s="31">
        <v>0.28024502297090353</v>
      </c>
      <c r="AK444" s="30">
        <v>5083</v>
      </c>
      <c r="AL444" s="30">
        <v>1026</v>
      </c>
      <c r="AM444" s="30">
        <v>4057</v>
      </c>
      <c r="AN444" s="47">
        <v>0.5</v>
      </c>
      <c r="AO444" s="9" t="s">
        <v>407</v>
      </c>
      <c r="AP444" s="48" t="s">
        <v>408</v>
      </c>
      <c r="AQ444" s="9" t="s">
        <v>407</v>
      </c>
      <c r="AR444" s="9" t="s">
        <v>407</v>
      </c>
    </row>
    <row r="445" spans="1:44" ht="12.75" customHeight="1" x14ac:dyDescent="0.15">
      <c r="A445" s="9" t="s">
        <v>416</v>
      </c>
      <c r="B445" s="9" t="s">
        <v>455</v>
      </c>
      <c r="C445" s="31">
        <v>0.75</v>
      </c>
      <c r="D445" s="45">
        <v>8</v>
      </c>
      <c r="E445" s="46">
        <v>2017</v>
      </c>
      <c r="F445" s="46">
        <v>2013</v>
      </c>
      <c r="G445" s="46">
        <v>2020</v>
      </c>
      <c r="H445" s="9" t="s">
        <v>512</v>
      </c>
      <c r="I445" s="9" t="s">
        <v>513</v>
      </c>
      <c r="J445" s="9" t="s">
        <v>417</v>
      </c>
      <c r="K445" s="49" t="s">
        <v>455</v>
      </c>
      <c r="L445" s="30">
        <v>914</v>
      </c>
      <c r="M445" s="30">
        <v>10</v>
      </c>
      <c r="N445" s="30">
        <v>10</v>
      </c>
      <c r="O445" s="30">
        <v>0</v>
      </c>
      <c r="P445" s="30">
        <v>904</v>
      </c>
      <c r="Q445" s="31">
        <v>1.0940919037199124E-2</v>
      </c>
      <c r="R445" s="46">
        <v>457</v>
      </c>
      <c r="S445" s="46">
        <v>0</v>
      </c>
      <c r="T445" s="30">
        <v>694</v>
      </c>
      <c r="U445" s="30">
        <v>43</v>
      </c>
      <c r="V445" s="30">
        <v>37</v>
      </c>
      <c r="W445" s="30">
        <v>6</v>
      </c>
      <c r="X445" s="30">
        <v>651</v>
      </c>
      <c r="Y445" s="30">
        <v>43</v>
      </c>
      <c r="Z445" s="30">
        <v>651</v>
      </c>
      <c r="AA445" s="31">
        <v>6.1959654178674349E-2</v>
      </c>
      <c r="AB445" s="31">
        <v>6.1959654178674349E-2</v>
      </c>
      <c r="AC445" s="30">
        <v>642</v>
      </c>
      <c r="AD445" s="30">
        <v>96</v>
      </c>
      <c r="AE445" s="30">
        <v>546</v>
      </c>
      <c r="AF445" s="31">
        <v>0.14953271028037382</v>
      </c>
      <c r="AG445" s="30">
        <v>1410</v>
      </c>
      <c r="AH445" s="30">
        <v>883</v>
      </c>
      <c r="AI445" s="30">
        <v>527</v>
      </c>
      <c r="AJ445" s="31">
        <v>0.62624113475177301</v>
      </c>
      <c r="AK445" s="30">
        <v>3660</v>
      </c>
      <c r="AL445" s="30">
        <v>1032</v>
      </c>
      <c r="AM445" s="30">
        <v>2628</v>
      </c>
      <c r="AN445" s="47">
        <v>0.5</v>
      </c>
      <c r="AO445" s="9" t="s">
        <v>407</v>
      </c>
      <c r="AP445" s="48" t="s">
        <v>411</v>
      </c>
      <c r="AQ445" s="9" t="s">
        <v>407</v>
      </c>
      <c r="AR445" s="9" t="s">
        <v>412</v>
      </c>
    </row>
    <row r="446" spans="1:44" ht="12.75" customHeight="1" x14ac:dyDescent="0.15">
      <c r="A446" s="9" t="s">
        <v>505</v>
      </c>
      <c r="B446" s="9" t="s">
        <v>541</v>
      </c>
      <c r="C446" s="31">
        <v>0.5</v>
      </c>
      <c r="D446" s="45">
        <v>8</v>
      </c>
      <c r="E446" s="46">
        <v>2019</v>
      </c>
      <c r="F446" s="46">
        <v>2015</v>
      </c>
      <c r="G446" s="46">
        <v>2022</v>
      </c>
      <c r="H446" s="9" t="s">
        <v>413</v>
      </c>
      <c r="I446" s="9" t="s">
        <v>414</v>
      </c>
      <c r="J446" s="9" t="s">
        <v>67</v>
      </c>
      <c r="K446" s="49" t="s">
        <v>541</v>
      </c>
      <c r="L446" s="30">
        <v>147</v>
      </c>
      <c r="M446" s="30">
        <v>0</v>
      </c>
      <c r="N446" s="30">
        <v>0</v>
      </c>
      <c r="O446" s="30">
        <v>0</v>
      </c>
      <c r="P446" s="30">
        <v>147</v>
      </c>
      <c r="Q446" s="31">
        <v>0</v>
      </c>
      <c r="R446" s="46">
        <v>74</v>
      </c>
      <c r="S446" s="46">
        <v>0</v>
      </c>
      <c r="T446" s="30">
        <v>95</v>
      </c>
      <c r="U446" s="30">
        <v>32</v>
      </c>
      <c r="V446" s="30">
        <v>32</v>
      </c>
      <c r="W446" s="30">
        <v>0</v>
      </c>
      <c r="X446" s="30">
        <v>63</v>
      </c>
      <c r="Y446" s="30">
        <v>32</v>
      </c>
      <c r="Z446" s="30">
        <v>63</v>
      </c>
      <c r="AA446" s="31">
        <v>0.33684210526315789</v>
      </c>
      <c r="AB446" s="31">
        <v>0.33684210526315789</v>
      </c>
      <c r="AC446" s="30">
        <v>104</v>
      </c>
      <c r="AD446" s="30">
        <v>6</v>
      </c>
      <c r="AE446" s="30">
        <v>98</v>
      </c>
      <c r="AF446" s="31">
        <v>5.7692307692307696E-2</v>
      </c>
      <c r="AG446" s="30">
        <v>93</v>
      </c>
      <c r="AH446" s="30">
        <v>19</v>
      </c>
      <c r="AI446" s="30">
        <v>74</v>
      </c>
      <c r="AJ446" s="31">
        <v>0.20430107526881722</v>
      </c>
      <c r="AK446" s="30">
        <v>439</v>
      </c>
      <c r="AL446" s="30">
        <v>57</v>
      </c>
      <c r="AM446" s="30">
        <v>382</v>
      </c>
      <c r="AN446" s="47">
        <v>0.5</v>
      </c>
      <c r="AO446" s="9" t="s">
        <v>407</v>
      </c>
      <c r="AP446" s="48" t="s">
        <v>411</v>
      </c>
      <c r="AQ446" s="9" t="s">
        <v>407</v>
      </c>
      <c r="AR446" s="9" t="s">
        <v>407</v>
      </c>
    </row>
    <row r="447" spans="1:44" ht="12.75" customHeight="1" x14ac:dyDescent="0.15">
      <c r="A447" s="9" t="s">
        <v>229</v>
      </c>
      <c r="B447" s="9" t="s">
        <v>240</v>
      </c>
      <c r="C447" s="31">
        <v>0.5</v>
      </c>
      <c r="D447" s="45">
        <v>8</v>
      </c>
      <c r="E447" s="46">
        <v>2019</v>
      </c>
      <c r="F447" s="46">
        <v>2015</v>
      </c>
      <c r="G447" s="46">
        <v>2022</v>
      </c>
      <c r="H447" s="9" t="s">
        <v>413</v>
      </c>
      <c r="I447" s="9" t="s">
        <v>414</v>
      </c>
      <c r="J447" s="9" t="s">
        <v>67</v>
      </c>
      <c r="K447" s="49" t="s">
        <v>240</v>
      </c>
      <c r="L447" s="30">
        <v>26</v>
      </c>
      <c r="M447" s="30">
        <v>10</v>
      </c>
      <c r="N447" s="30">
        <v>2</v>
      </c>
      <c r="O447" s="30">
        <v>8</v>
      </c>
      <c r="P447" s="30">
        <v>16</v>
      </c>
      <c r="Q447" s="31">
        <v>0.38461538461538464</v>
      </c>
      <c r="R447" s="46">
        <v>13</v>
      </c>
      <c r="S447" s="46">
        <v>0</v>
      </c>
      <c r="T447" s="30">
        <v>14</v>
      </c>
      <c r="U447" s="30">
        <v>17</v>
      </c>
      <c r="V447" s="30">
        <v>1</v>
      </c>
      <c r="W447" s="30">
        <v>16</v>
      </c>
      <c r="X447" s="30">
        <v>0</v>
      </c>
      <c r="Y447" s="30">
        <v>17</v>
      </c>
      <c r="Z447" s="30">
        <v>0</v>
      </c>
      <c r="AA447" s="31">
        <v>1.2142857142857142</v>
      </c>
      <c r="AB447" s="31">
        <v>1.2142857142857142</v>
      </c>
      <c r="AC447" s="30">
        <v>16</v>
      </c>
      <c r="AD447" s="30">
        <v>5</v>
      </c>
      <c r="AE447" s="30">
        <v>11</v>
      </c>
      <c r="AF447" s="31">
        <v>0.3125</v>
      </c>
      <c r="AG447" s="30">
        <v>23</v>
      </c>
      <c r="AH447" s="30">
        <v>7</v>
      </c>
      <c r="AI447" s="30">
        <v>16</v>
      </c>
      <c r="AJ447" s="31">
        <v>0.30434782608695654</v>
      </c>
      <c r="AK447" s="30">
        <v>79</v>
      </c>
      <c r="AL447" s="30">
        <v>39</v>
      </c>
      <c r="AM447" s="30">
        <v>43</v>
      </c>
      <c r="AN447" s="47">
        <v>0.5</v>
      </c>
      <c r="AO447" s="9" t="s">
        <v>407</v>
      </c>
      <c r="AP447" s="48" t="s">
        <v>411</v>
      </c>
      <c r="AQ447" s="9" t="s">
        <v>407</v>
      </c>
      <c r="AR447" s="9" t="s">
        <v>407</v>
      </c>
    </row>
    <row r="448" spans="1:44" ht="12.75" customHeight="1" x14ac:dyDescent="0.15">
      <c r="A448" s="9" t="s">
        <v>509</v>
      </c>
      <c r="B448" s="9" t="s">
        <v>1304</v>
      </c>
      <c r="C448" s="31">
        <v>0.375</v>
      </c>
      <c r="D448" s="45">
        <v>8</v>
      </c>
      <c r="E448" s="46">
        <v>2020</v>
      </c>
      <c r="F448" s="46">
        <v>2016</v>
      </c>
      <c r="G448" s="46" t="s">
        <v>444</v>
      </c>
      <c r="H448" s="9" t="s">
        <v>445</v>
      </c>
      <c r="I448" s="9" t="s">
        <v>446</v>
      </c>
      <c r="J448" s="9" t="s">
        <v>128</v>
      </c>
      <c r="K448" s="49" t="s">
        <v>1304</v>
      </c>
      <c r="L448" s="30">
        <v>34</v>
      </c>
      <c r="M448" s="30">
        <v>0</v>
      </c>
      <c r="N448" s="30">
        <v>0</v>
      </c>
      <c r="O448" s="30">
        <v>0</v>
      </c>
      <c r="P448" s="30">
        <v>34</v>
      </c>
      <c r="Q448" s="31">
        <v>0</v>
      </c>
      <c r="R448" s="46">
        <v>13</v>
      </c>
      <c r="S448" s="46">
        <v>0</v>
      </c>
      <c r="T448" s="30">
        <v>22</v>
      </c>
      <c r="U448" s="30">
        <v>3</v>
      </c>
      <c r="V448" s="30">
        <v>3</v>
      </c>
      <c r="W448" s="30">
        <v>0</v>
      </c>
      <c r="X448" s="30">
        <v>19</v>
      </c>
      <c r="Y448" s="30">
        <v>3</v>
      </c>
      <c r="Z448" s="30">
        <v>19</v>
      </c>
      <c r="AA448" s="31">
        <v>0.13636363636363635</v>
      </c>
      <c r="AB448" s="31">
        <v>0.13636363636363635</v>
      </c>
      <c r="AC448" s="30">
        <v>26</v>
      </c>
      <c r="AD448" s="30">
        <v>7</v>
      </c>
      <c r="AE448" s="30">
        <v>19</v>
      </c>
      <c r="AF448" s="31">
        <v>0.26923076923076922</v>
      </c>
      <c r="AG448" s="30">
        <v>58</v>
      </c>
      <c r="AH448" s="30">
        <v>115</v>
      </c>
      <c r="AI448" s="30">
        <v>0</v>
      </c>
      <c r="AJ448" s="31">
        <v>1.9827586206896552</v>
      </c>
      <c r="AK448" s="30">
        <v>140</v>
      </c>
      <c r="AL448" s="30">
        <v>125</v>
      </c>
      <c r="AM448" s="30">
        <v>72</v>
      </c>
      <c r="AN448" s="47">
        <v>0.375</v>
      </c>
      <c r="AO448" s="9" t="s">
        <v>407</v>
      </c>
      <c r="AP448" s="48" t="s">
        <v>411</v>
      </c>
      <c r="AQ448" s="9" t="s">
        <v>407</v>
      </c>
      <c r="AR448" s="9" t="s">
        <v>412</v>
      </c>
    </row>
    <row r="449" spans="1:44" ht="12.75" customHeight="1" x14ac:dyDescent="0.15">
      <c r="A449" s="9" t="s">
        <v>273</v>
      </c>
      <c r="B449" s="9" t="s">
        <v>1305</v>
      </c>
      <c r="C449" s="31">
        <v>0.625</v>
      </c>
      <c r="D449" s="45">
        <v>8</v>
      </c>
      <c r="E449" s="46">
        <v>2018</v>
      </c>
      <c r="F449" s="46">
        <v>2014</v>
      </c>
      <c r="G449" s="46" t="s">
        <v>403</v>
      </c>
      <c r="H449" s="9" t="s">
        <v>404</v>
      </c>
      <c r="I449" s="9" t="s">
        <v>405</v>
      </c>
      <c r="J449" s="9" t="s">
        <v>144</v>
      </c>
      <c r="K449" s="49" t="s">
        <v>1305</v>
      </c>
      <c r="L449" s="30">
        <v>1</v>
      </c>
      <c r="M449" s="30">
        <v>0</v>
      </c>
      <c r="N449" s="30">
        <v>0</v>
      </c>
      <c r="O449" s="30">
        <v>0</v>
      </c>
      <c r="P449" s="30">
        <v>1</v>
      </c>
      <c r="Q449" s="31">
        <v>0</v>
      </c>
      <c r="R449" s="46">
        <v>1</v>
      </c>
      <c r="S449" s="46">
        <v>0</v>
      </c>
      <c r="T449" s="30">
        <v>1</v>
      </c>
      <c r="U449" s="30">
        <v>0</v>
      </c>
      <c r="V449" s="30">
        <v>0</v>
      </c>
      <c r="W449" s="30">
        <v>0</v>
      </c>
      <c r="X449" s="30">
        <v>1</v>
      </c>
      <c r="Y449" s="30">
        <v>0</v>
      </c>
      <c r="Z449" s="30">
        <v>1</v>
      </c>
      <c r="AA449" s="31">
        <v>0</v>
      </c>
      <c r="AB449" s="31">
        <v>0</v>
      </c>
      <c r="AC449" s="30">
        <v>0</v>
      </c>
      <c r="AD449" s="30">
        <v>0</v>
      </c>
      <c r="AE449" s="30">
        <v>0</v>
      </c>
      <c r="AF449" s="31" t="s">
        <v>429</v>
      </c>
      <c r="AG449" s="30">
        <v>0</v>
      </c>
      <c r="AH449" s="30">
        <v>0</v>
      </c>
      <c r="AI449" s="30">
        <v>0</v>
      </c>
      <c r="AJ449" s="31" t="s">
        <v>429</v>
      </c>
      <c r="AK449" s="30">
        <v>2</v>
      </c>
      <c r="AL449" s="30">
        <v>0</v>
      </c>
      <c r="AM449" s="30">
        <v>2</v>
      </c>
      <c r="AN449" s="47">
        <v>0.5</v>
      </c>
      <c r="AO449" s="9" t="s">
        <v>407</v>
      </c>
      <c r="AP449" s="48" t="s">
        <v>411</v>
      </c>
      <c r="AQ449" s="9" t="s">
        <v>407</v>
      </c>
      <c r="AR449" s="9" t="s">
        <v>412</v>
      </c>
    </row>
    <row r="450" spans="1:44" ht="12.75" customHeight="1" x14ac:dyDescent="0.15">
      <c r="A450" s="9" t="s">
        <v>257</v>
      </c>
      <c r="B450" s="9" t="s">
        <v>1306</v>
      </c>
      <c r="C450" s="31">
        <v>0.375</v>
      </c>
      <c r="D450" s="45">
        <v>8</v>
      </c>
      <c r="E450" s="46">
        <v>2020</v>
      </c>
      <c r="F450" s="46">
        <v>2016</v>
      </c>
      <c r="G450" s="46" t="s">
        <v>444</v>
      </c>
      <c r="H450" s="9" t="s">
        <v>445</v>
      </c>
      <c r="I450" s="9" t="s">
        <v>446</v>
      </c>
      <c r="J450" s="9" t="s">
        <v>128</v>
      </c>
      <c r="K450" s="49" t="s">
        <v>1306</v>
      </c>
      <c r="L450" s="30">
        <v>95</v>
      </c>
      <c r="M450" s="30">
        <v>0</v>
      </c>
      <c r="N450" s="30">
        <v>0</v>
      </c>
      <c r="O450" s="30">
        <v>0</v>
      </c>
      <c r="P450" s="30">
        <v>95</v>
      </c>
      <c r="Q450" s="31">
        <v>0</v>
      </c>
      <c r="R450" s="46">
        <v>36</v>
      </c>
      <c r="S450" s="46">
        <v>0</v>
      </c>
      <c r="T450" s="30">
        <v>62</v>
      </c>
      <c r="U450" s="30">
        <v>0</v>
      </c>
      <c r="V450" s="30">
        <v>0</v>
      </c>
      <c r="W450" s="30">
        <v>0</v>
      </c>
      <c r="X450" s="30">
        <v>62</v>
      </c>
      <c r="Y450" s="30">
        <v>0</v>
      </c>
      <c r="Z450" s="30">
        <v>62</v>
      </c>
      <c r="AA450" s="31">
        <v>0</v>
      </c>
      <c r="AB450" s="31">
        <v>0</v>
      </c>
      <c r="AC450" s="30">
        <v>72</v>
      </c>
      <c r="AD450" s="30">
        <v>3</v>
      </c>
      <c r="AE450" s="30">
        <v>69</v>
      </c>
      <c r="AF450" s="31">
        <v>4.1666666666666664E-2</v>
      </c>
      <c r="AG450" s="30">
        <v>164</v>
      </c>
      <c r="AH450" s="30">
        <v>3</v>
      </c>
      <c r="AI450" s="30">
        <v>161</v>
      </c>
      <c r="AJ450" s="31">
        <v>1.8292682926829267E-2</v>
      </c>
      <c r="AK450" s="30">
        <v>393</v>
      </c>
      <c r="AL450" s="30">
        <v>6</v>
      </c>
      <c r="AM450" s="30">
        <v>387</v>
      </c>
      <c r="AN450" s="47">
        <v>0.375</v>
      </c>
      <c r="AO450" s="9" t="s">
        <v>407</v>
      </c>
      <c r="AP450" s="48" t="s">
        <v>411</v>
      </c>
      <c r="AQ450" s="9" t="s">
        <v>407</v>
      </c>
      <c r="AR450" s="9" t="s">
        <v>407</v>
      </c>
    </row>
    <row r="451" spans="1:44" ht="12.75" customHeight="1" x14ac:dyDescent="0.15">
      <c r="A451" s="9" t="s">
        <v>528</v>
      </c>
      <c r="B451" s="9" t="s">
        <v>578</v>
      </c>
      <c r="C451" s="31">
        <v>0.5</v>
      </c>
      <c r="D451" s="45">
        <v>8</v>
      </c>
      <c r="E451" s="46">
        <v>2019</v>
      </c>
      <c r="F451" s="46">
        <v>2015</v>
      </c>
      <c r="G451" s="46">
        <v>2022</v>
      </c>
      <c r="H451" s="9" t="s">
        <v>413</v>
      </c>
      <c r="I451" s="9" t="s">
        <v>414</v>
      </c>
      <c r="J451" s="9" t="s">
        <v>67</v>
      </c>
      <c r="K451" s="49" t="s">
        <v>578</v>
      </c>
      <c r="L451" s="30">
        <v>22</v>
      </c>
      <c r="M451" s="30">
        <v>3</v>
      </c>
      <c r="N451" s="30">
        <v>0</v>
      </c>
      <c r="O451" s="30">
        <v>3</v>
      </c>
      <c r="P451" s="30">
        <v>19</v>
      </c>
      <c r="Q451" s="31">
        <v>0.13636363636363635</v>
      </c>
      <c r="R451" s="46">
        <v>11</v>
      </c>
      <c r="S451" s="46">
        <v>0</v>
      </c>
      <c r="T451" s="30">
        <v>17</v>
      </c>
      <c r="U451" s="30">
        <v>7</v>
      </c>
      <c r="V451" s="30">
        <v>3</v>
      </c>
      <c r="W451" s="30">
        <v>4</v>
      </c>
      <c r="X451" s="30">
        <v>10</v>
      </c>
      <c r="Y451" s="30">
        <v>7</v>
      </c>
      <c r="Z451" s="30">
        <v>10</v>
      </c>
      <c r="AA451" s="31">
        <v>0.41176470588235292</v>
      </c>
      <c r="AB451" s="31">
        <v>0.41176470588235292</v>
      </c>
      <c r="AC451" s="30">
        <v>19</v>
      </c>
      <c r="AD451" s="30">
        <v>20</v>
      </c>
      <c r="AE451" s="30">
        <v>0</v>
      </c>
      <c r="AF451" s="31">
        <v>1.0526315789473684</v>
      </c>
      <c r="AG451" s="30">
        <v>62</v>
      </c>
      <c r="AH451" s="30">
        <v>24</v>
      </c>
      <c r="AI451" s="30">
        <v>38</v>
      </c>
      <c r="AJ451" s="31">
        <v>0.38709677419354838</v>
      </c>
      <c r="AK451" s="30">
        <v>120</v>
      </c>
      <c r="AL451" s="30">
        <v>54</v>
      </c>
      <c r="AM451" s="30">
        <v>67</v>
      </c>
      <c r="AN451" s="47">
        <v>0.5</v>
      </c>
      <c r="AO451" s="9" t="s">
        <v>407</v>
      </c>
      <c r="AP451" s="48" t="s">
        <v>411</v>
      </c>
      <c r="AQ451" s="9" t="s">
        <v>407</v>
      </c>
      <c r="AR451" s="9" t="s">
        <v>407</v>
      </c>
    </row>
    <row r="452" spans="1:44" ht="12.75" customHeight="1" x14ac:dyDescent="0.15">
      <c r="A452" s="9" t="s">
        <v>127</v>
      </c>
      <c r="B452" s="9" t="s">
        <v>1307</v>
      </c>
      <c r="C452" s="31">
        <v>0.375</v>
      </c>
      <c r="D452" s="45">
        <v>8</v>
      </c>
      <c r="E452" s="46">
        <v>2020</v>
      </c>
      <c r="F452" s="46">
        <v>2016</v>
      </c>
      <c r="G452" s="46" t="s">
        <v>444</v>
      </c>
      <c r="H452" s="9" t="s">
        <v>445</v>
      </c>
      <c r="I452" s="9" t="s">
        <v>446</v>
      </c>
      <c r="J452" s="9" t="s">
        <v>128</v>
      </c>
      <c r="K452" s="49" t="s">
        <v>1307</v>
      </c>
      <c r="L452" s="30">
        <v>140</v>
      </c>
      <c r="M452" s="30">
        <v>55</v>
      </c>
      <c r="N452" s="30">
        <v>55</v>
      </c>
      <c r="O452" s="30">
        <v>0</v>
      </c>
      <c r="P452" s="30">
        <v>85</v>
      </c>
      <c r="Q452" s="31">
        <v>0.39285714285714285</v>
      </c>
      <c r="R452" s="46">
        <v>53</v>
      </c>
      <c r="S452" s="46">
        <v>2</v>
      </c>
      <c r="T452" s="30">
        <v>115</v>
      </c>
      <c r="U452" s="30">
        <v>39</v>
      </c>
      <c r="V452" s="30">
        <v>39</v>
      </c>
      <c r="W452" s="30">
        <v>0</v>
      </c>
      <c r="X452" s="30">
        <v>76</v>
      </c>
      <c r="Y452" s="30">
        <v>41</v>
      </c>
      <c r="Z452" s="30">
        <v>74</v>
      </c>
      <c r="AA452" s="31">
        <v>0.33913043478260868</v>
      </c>
      <c r="AB452" s="31">
        <v>0.35652173913043478</v>
      </c>
      <c r="AC452" s="30">
        <v>69</v>
      </c>
      <c r="AD452" s="30">
        <v>27</v>
      </c>
      <c r="AE452" s="30">
        <v>42</v>
      </c>
      <c r="AF452" s="31">
        <v>0.39130434782608697</v>
      </c>
      <c r="AG452" s="30">
        <v>281</v>
      </c>
      <c r="AH452" s="30">
        <v>2</v>
      </c>
      <c r="AI452" s="30">
        <v>279</v>
      </c>
      <c r="AJ452" s="31">
        <v>7.1174377224199285E-3</v>
      </c>
      <c r="AK452" s="30">
        <v>605</v>
      </c>
      <c r="AL452" s="30">
        <v>123</v>
      </c>
      <c r="AM452" s="30">
        <v>482</v>
      </c>
      <c r="AN452" s="47">
        <v>0.375</v>
      </c>
      <c r="AO452" s="9" t="s">
        <v>407</v>
      </c>
      <c r="AP452" s="48" t="s">
        <v>408</v>
      </c>
      <c r="AQ452" s="9" t="s">
        <v>407</v>
      </c>
      <c r="AR452" s="9" t="s">
        <v>407</v>
      </c>
    </row>
    <row r="453" spans="1:44" ht="12.75" customHeight="1" x14ac:dyDescent="0.15">
      <c r="A453" s="9" t="s">
        <v>154</v>
      </c>
      <c r="B453" s="9" t="s">
        <v>1308</v>
      </c>
      <c r="C453" s="31">
        <v>0.375</v>
      </c>
      <c r="D453" s="45">
        <v>8</v>
      </c>
      <c r="E453" s="46">
        <v>2020</v>
      </c>
      <c r="F453" s="46">
        <v>2016</v>
      </c>
      <c r="G453" s="46" t="s">
        <v>444</v>
      </c>
      <c r="H453" s="9" t="s">
        <v>445</v>
      </c>
      <c r="I453" s="9" t="s">
        <v>446</v>
      </c>
      <c r="J453" s="9" t="s">
        <v>128</v>
      </c>
      <c r="K453" s="49" t="s">
        <v>1308</v>
      </c>
      <c r="L453" s="30">
        <v>417</v>
      </c>
      <c r="M453" s="30">
        <v>0</v>
      </c>
      <c r="N453" s="30">
        <v>0</v>
      </c>
      <c r="O453" s="30">
        <v>0</v>
      </c>
      <c r="P453" s="30">
        <v>417</v>
      </c>
      <c r="Q453" s="31">
        <v>0</v>
      </c>
      <c r="R453" s="46">
        <v>156</v>
      </c>
      <c r="S453" s="46">
        <v>0</v>
      </c>
      <c r="T453" s="30">
        <v>426</v>
      </c>
      <c r="U453" s="30">
        <v>0</v>
      </c>
      <c r="V453" s="30">
        <v>0</v>
      </c>
      <c r="W453" s="30">
        <v>0</v>
      </c>
      <c r="X453" s="30">
        <v>426</v>
      </c>
      <c r="Y453" s="30">
        <v>0</v>
      </c>
      <c r="Z453" s="30">
        <v>426</v>
      </c>
      <c r="AA453" s="31">
        <v>0</v>
      </c>
      <c r="AB453" s="31">
        <v>0</v>
      </c>
      <c r="AC453" s="30">
        <v>397</v>
      </c>
      <c r="AD453" s="30">
        <v>0</v>
      </c>
      <c r="AE453" s="30">
        <v>397</v>
      </c>
      <c r="AF453" s="31">
        <v>0</v>
      </c>
      <c r="AG453" s="30">
        <v>796</v>
      </c>
      <c r="AH453" s="30">
        <v>0</v>
      </c>
      <c r="AI453" s="30">
        <v>796</v>
      </c>
      <c r="AJ453" s="31">
        <v>0</v>
      </c>
      <c r="AK453" s="30">
        <v>2036</v>
      </c>
      <c r="AL453" s="30">
        <v>0</v>
      </c>
      <c r="AM453" s="30">
        <v>2036</v>
      </c>
      <c r="AN453" s="47">
        <v>0.375</v>
      </c>
      <c r="AO453" s="9" t="s">
        <v>407</v>
      </c>
      <c r="AP453" s="48" t="s">
        <v>408</v>
      </c>
      <c r="AQ453" s="9" t="s">
        <v>407</v>
      </c>
      <c r="AR453" s="9" t="s">
        <v>407</v>
      </c>
    </row>
    <row r="454" spans="1:44" ht="12.75" customHeight="1" x14ac:dyDescent="0.15">
      <c r="A454" s="9" t="s">
        <v>433</v>
      </c>
      <c r="B454" s="9" t="s">
        <v>552</v>
      </c>
      <c r="C454" s="31">
        <v>1</v>
      </c>
      <c r="D454" s="45">
        <v>5</v>
      </c>
      <c r="E454" s="46">
        <v>2017</v>
      </c>
      <c r="F454" s="46">
        <v>2014</v>
      </c>
      <c r="G454" s="46">
        <v>2018</v>
      </c>
      <c r="H454" s="9" t="s">
        <v>422</v>
      </c>
      <c r="I454" s="9" t="s">
        <v>423</v>
      </c>
      <c r="J454" s="9" t="s">
        <v>83</v>
      </c>
      <c r="K454" s="49" t="s">
        <v>552</v>
      </c>
      <c r="L454" s="30">
        <v>189</v>
      </c>
      <c r="M454" s="30">
        <v>16</v>
      </c>
      <c r="N454" s="30">
        <v>0</v>
      </c>
      <c r="O454" s="30">
        <v>16</v>
      </c>
      <c r="P454" s="30">
        <v>173</v>
      </c>
      <c r="Q454" s="31">
        <v>8.4656084656084651E-2</v>
      </c>
      <c r="R454" s="46">
        <v>189</v>
      </c>
      <c r="S454" s="46">
        <v>0</v>
      </c>
      <c r="T454" s="30">
        <v>117</v>
      </c>
      <c r="U454" s="30">
        <v>32</v>
      </c>
      <c r="V454" s="30">
        <v>0</v>
      </c>
      <c r="W454" s="30">
        <v>32</v>
      </c>
      <c r="X454" s="30">
        <v>85</v>
      </c>
      <c r="Y454" s="30">
        <v>32</v>
      </c>
      <c r="Z454" s="30">
        <v>85</v>
      </c>
      <c r="AA454" s="31">
        <v>0.27350427350427353</v>
      </c>
      <c r="AB454" s="31">
        <v>0.27350427350427353</v>
      </c>
      <c r="AC454" s="30">
        <v>128</v>
      </c>
      <c r="AD454" s="30">
        <v>138</v>
      </c>
      <c r="AE454" s="30">
        <v>0</v>
      </c>
      <c r="AF454" s="31">
        <v>1.078125</v>
      </c>
      <c r="AG454" s="30">
        <v>321</v>
      </c>
      <c r="AH454" s="30">
        <v>145</v>
      </c>
      <c r="AI454" s="30">
        <v>176</v>
      </c>
      <c r="AJ454" s="31">
        <v>0.45171339563862928</v>
      </c>
      <c r="AK454" s="30">
        <v>755</v>
      </c>
      <c r="AL454" s="30">
        <v>331</v>
      </c>
      <c r="AM454" s="30">
        <v>434</v>
      </c>
      <c r="AN454" s="47">
        <v>1</v>
      </c>
      <c r="AO454" s="9" t="s">
        <v>407</v>
      </c>
      <c r="AP454" s="48" t="s">
        <v>411</v>
      </c>
      <c r="AQ454" s="9" t="s">
        <v>407</v>
      </c>
      <c r="AR454" s="9" t="s">
        <v>407</v>
      </c>
    </row>
    <row r="455" spans="1:44" ht="12.75" customHeight="1" x14ac:dyDescent="0.15">
      <c r="A455" s="9" t="s">
        <v>433</v>
      </c>
      <c r="B455" s="9" t="s">
        <v>553</v>
      </c>
      <c r="C455" s="31">
        <v>1</v>
      </c>
      <c r="D455" s="45">
        <v>5</v>
      </c>
      <c r="E455" s="46">
        <v>2017</v>
      </c>
      <c r="F455" s="46">
        <v>2014</v>
      </c>
      <c r="G455" s="46">
        <v>2018</v>
      </c>
      <c r="H455" s="9" t="s">
        <v>422</v>
      </c>
      <c r="I455" s="9" t="s">
        <v>423</v>
      </c>
      <c r="J455" s="9" t="s">
        <v>83</v>
      </c>
      <c r="K455" s="49" t="s">
        <v>553</v>
      </c>
      <c r="L455" s="30">
        <v>32</v>
      </c>
      <c r="M455" s="30">
        <v>9</v>
      </c>
      <c r="N455" s="30">
        <v>9</v>
      </c>
      <c r="O455" s="30">
        <v>0</v>
      </c>
      <c r="P455" s="30">
        <v>23</v>
      </c>
      <c r="Q455" s="31">
        <v>0.28125</v>
      </c>
      <c r="R455" s="46">
        <v>32</v>
      </c>
      <c r="S455" s="46">
        <v>0</v>
      </c>
      <c r="T455" s="30">
        <v>21</v>
      </c>
      <c r="U455" s="30">
        <v>32</v>
      </c>
      <c r="V455" s="30">
        <v>14</v>
      </c>
      <c r="W455" s="30">
        <v>18</v>
      </c>
      <c r="X455" s="30">
        <v>0</v>
      </c>
      <c r="Y455" s="30">
        <v>32</v>
      </c>
      <c r="Z455" s="30">
        <v>0</v>
      </c>
      <c r="AA455" s="31">
        <v>1.5238095238095237</v>
      </c>
      <c r="AB455" s="31">
        <v>1.5238095238095237</v>
      </c>
      <c r="AC455" s="30">
        <v>23</v>
      </c>
      <c r="AD455" s="30">
        <v>63</v>
      </c>
      <c r="AE455" s="30">
        <v>0</v>
      </c>
      <c r="AF455" s="31">
        <v>2.7391304347826089</v>
      </c>
      <c r="AG455" s="30">
        <v>58</v>
      </c>
      <c r="AH455" s="30">
        <v>2</v>
      </c>
      <c r="AI455" s="30">
        <v>56</v>
      </c>
      <c r="AJ455" s="31">
        <v>3.4482758620689655E-2</v>
      </c>
      <c r="AK455" s="30">
        <v>134</v>
      </c>
      <c r="AL455" s="30">
        <v>106</v>
      </c>
      <c r="AM455" s="30">
        <v>79</v>
      </c>
      <c r="AN455" s="47">
        <v>1</v>
      </c>
      <c r="AO455" s="9" t="s">
        <v>407</v>
      </c>
      <c r="AP455" s="48" t="s">
        <v>411</v>
      </c>
      <c r="AQ455" s="9" t="s">
        <v>407</v>
      </c>
      <c r="AR455" s="9" t="s">
        <v>407</v>
      </c>
    </row>
    <row r="456" spans="1:44" ht="12.75" customHeight="1" x14ac:dyDescent="0.15">
      <c r="A456" s="9" t="s">
        <v>1151</v>
      </c>
      <c r="B456" s="9" t="s">
        <v>1309</v>
      </c>
      <c r="C456" s="31">
        <v>1</v>
      </c>
      <c r="D456" s="45">
        <v>5</v>
      </c>
      <c r="E456" s="46">
        <v>2017</v>
      </c>
      <c r="F456" s="46">
        <v>2014</v>
      </c>
      <c r="G456" s="46">
        <v>2018</v>
      </c>
      <c r="H456" s="9" t="s">
        <v>422</v>
      </c>
      <c r="I456" s="9" t="s">
        <v>423</v>
      </c>
      <c r="J456" s="9" t="s">
        <v>83</v>
      </c>
      <c r="K456" s="49" t="s">
        <v>1309</v>
      </c>
      <c r="L456" s="30">
        <v>1</v>
      </c>
      <c r="M456" s="30">
        <v>0</v>
      </c>
      <c r="N456" s="30">
        <v>0</v>
      </c>
      <c r="O456" s="30">
        <v>0</v>
      </c>
      <c r="P456" s="30">
        <v>1</v>
      </c>
      <c r="Q456" s="31">
        <v>0</v>
      </c>
      <c r="R456" s="46">
        <v>1</v>
      </c>
      <c r="S456" s="46">
        <v>0</v>
      </c>
      <c r="T456" s="30">
        <v>1</v>
      </c>
      <c r="U456" s="30">
        <v>0</v>
      </c>
      <c r="V456" s="30">
        <v>0</v>
      </c>
      <c r="W456" s="30">
        <v>0</v>
      </c>
      <c r="X456" s="30">
        <v>1</v>
      </c>
      <c r="Y456" s="30">
        <v>0</v>
      </c>
      <c r="Z456" s="30">
        <v>1</v>
      </c>
      <c r="AA456" s="31">
        <v>0</v>
      </c>
      <c r="AB456" s="31">
        <v>0</v>
      </c>
      <c r="AC456" s="30">
        <v>0</v>
      </c>
      <c r="AD456" s="30">
        <v>0</v>
      </c>
      <c r="AE456" s="30">
        <v>0</v>
      </c>
      <c r="AF456" s="31" t="s">
        <v>429</v>
      </c>
      <c r="AG456" s="30">
        <v>0</v>
      </c>
      <c r="AH456" s="30">
        <v>0</v>
      </c>
      <c r="AI456" s="30">
        <v>0</v>
      </c>
      <c r="AJ456" s="31" t="s">
        <v>429</v>
      </c>
      <c r="AK456" s="30">
        <v>2</v>
      </c>
      <c r="AL456" s="30">
        <v>0</v>
      </c>
      <c r="AM456" s="30">
        <v>2</v>
      </c>
      <c r="AN456" s="47">
        <v>1</v>
      </c>
      <c r="AO456" s="9" t="s">
        <v>407</v>
      </c>
      <c r="AP456" s="48" t="s">
        <v>408</v>
      </c>
      <c r="AQ456" s="9" t="s">
        <v>407</v>
      </c>
      <c r="AR456" s="9" t="s">
        <v>412</v>
      </c>
    </row>
    <row r="457" spans="1:44" ht="12.75" customHeight="1" x14ac:dyDescent="0.15">
      <c r="A457" s="9" t="s">
        <v>168</v>
      </c>
      <c r="B457" s="9" t="s">
        <v>218</v>
      </c>
      <c r="C457" s="31">
        <v>0.625</v>
      </c>
      <c r="D457" s="45">
        <v>8</v>
      </c>
      <c r="E457" s="46">
        <v>2018</v>
      </c>
      <c r="F457" s="46">
        <v>2014</v>
      </c>
      <c r="G457" s="46" t="s">
        <v>403</v>
      </c>
      <c r="H457" s="9" t="s">
        <v>404</v>
      </c>
      <c r="I457" s="9" t="s">
        <v>405</v>
      </c>
      <c r="J457" s="9" t="s">
        <v>144</v>
      </c>
      <c r="K457" s="49" t="s">
        <v>218</v>
      </c>
      <c r="L457" s="30">
        <v>14</v>
      </c>
      <c r="M457" s="30">
        <v>2</v>
      </c>
      <c r="N457" s="30">
        <v>0</v>
      </c>
      <c r="O457" s="30">
        <v>2</v>
      </c>
      <c r="P457" s="30">
        <v>12</v>
      </c>
      <c r="Q457" s="31">
        <v>0.14285714285714285</v>
      </c>
      <c r="R457" s="46">
        <v>7</v>
      </c>
      <c r="S457" s="46">
        <v>0</v>
      </c>
      <c r="T457" s="30">
        <v>9</v>
      </c>
      <c r="U457" s="30">
        <v>8</v>
      </c>
      <c r="V457" s="30">
        <v>0</v>
      </c>
      <c r="W457" s="30">
        <v>8</v>
      </c>
      <c r="X457" s="30">
        <v>1</v>
      </c>
      <c r="Y457" s="30">
        <v>8</v>
      </c>
      <c r="Z457" s="30">
        <v>1</v>
      </c>
      <c r="AA457" s="31">
        <v>0.88888888888888884</v>
      </c>
      <c r="AB457" s="31">
        <v>0.88888888888888884</v>
      </c>
      <c r="AC457" s="30">
        <v>9</v>
      </c>
      <c r="AD457" s="30">
        <v>3</v>
      </c>
      <c r="AE457" s="30">
        <v>6</v>
      </c>
      <c r="AF457" s="31">
        <v>0.33333333333333331</v>
      </c>
      <c r="AG457" s="30">
        <v>23</v>
      </c>
      <c r="AH457" s="30">
        <v>82</v>
      </c>
      <c r="AI457" s="30">
        <v>0</v>
      </c>
      <c r="AJ457" s="31">
        <v>3.5652173913043477</v>
      </c>
      <c r="AK457" s="30">
        <v>55</v>
      </c>
      <c r="AL457" s="30">
        <v>95</v>
      </c>
      <c r="AM457" s="30">
        <v>19</v>
      </c>
      <c r="AN457" s="47">
        <v>0.5</v>
      </c>
      <c r="AO457" s="9" t="s">
        <v>407</v>
      </c>
      <c r="AP457" s="48" t="s">
        <v>411</v>
      </c>
      <c r="AQ457" s="9" t="s">
        <v>407</v>
      </c>
      <c r="AR457" s="9" t="s">
        <v>412</v>
      </c>
    </row>
    <row r="458" spans="1:44" ht="12.75" customHeight="1" x14ac:dyDescent="0.15">
      <c r="A458" s="9" t="s">
        <v>168</v>
      </c>
      <c r="B458" s="9" t="s">
        <v>219</v>
      </c>
      <c r="C458" s="31">
        <v>0.625</v>
      </c>
      <c r="D458" s="45">
        <v>8</v>
      </c>
      <c r="E458" s="46">
        <v>2018</v>
      </c>
      <c r="F458" s="46">
        <v>2014</v>
      </c>
      <c r="G458" s="46" t="s">
        <v>403</v>
      </c>
      <c r="H458" s="9" t="s">
        <v>404</v>
      </c>
      <c r="I458" s="9" t="s">
        <v>405</v>
      </c>
      <c r="J458" s="9" t="s">
        <v>144</v>
      </c>
      <c r="K458" s="49" t="s">
        <v>219</v>
      </c>
      <c r="L458" s="30">
        <v>44</v>
      </c>
      <c r="M458" s="30">
        <v>44</v>
      </c>
      <c r="N458" s="30">
        <v>44</v>
      </c>
      <c r="O458" s="30">
        <v>0</v>
      </c>
      <c r="P458" s="30">
        <v>0</v>
      </c>
      <c r="Q458" s="31">
        <v>1</v>
      </c>
      <c r="R458" s="46">
        <v>22</v>
      </c>
      <c r="S458" s="46">
        <v>22</v>
      </c>
      <c r="T458" s="30">
        <v>27</v>
      </c>
      <c r="U458" s="30">
        <v>27</v>
      </c>
      <c r="V458" s="30">
        <v>27</v>
      </c>
      <c r="W458" s="30">
        <v>0</v>
      </c>
      <c r="X458" s="30">
        <v>0</v>
      </c>
      <c r="Y458" s="30">
        <v>49</v>
      </c>
      <c r="Z458" s="30">
        <v>0</v>
      </c>
      <c r="AA458" s="31">
        <v>1</v>
      </c>
      <c r="AB458" s="31">
        <v>1.8148148148148149</v>
      </c>
      <c r="AC458" s="30">
        <v>28</v>
      </c>
      <c r="AD458" s="30">
        <v>19</v>
      </c>
      <c r="AE458" s="30">
        <v>9</v>
      </c>
      <c r="AF458" s="31">
        <v>0.6785714285714286</v>
      </c>
      <c r="AG458" s="30">
        <v>70</v>
      </c>
      <c r="AH458" s="30">
        <v>28</v>
      </c>
      <c r="AI458" s="30">
        <v>42</v>
      </c>
      <c r="AJ458" s="31">
        <v>0.4</v>
      </c>
      <c r="AK458" s="30">
        <v>169</v>
      </c>
      <c r="AL458" s="30">
        <v>118</v>
      </c>
      <c r="AM458" s="30">
        <v>51</v>
      </c>
      <c r="AN458" s="47">
        <v>0.5</v>
      </c>
      <c r="AO458" s="9" t="s">
        <v>407</v>
      </c>
      <c r="AP458" s="48" t="s">
        <v>411</v>
      </c>
      <c r="AQ458" s="9" t="s">
        <v>407</v>
      </c>
      <c r="AR458" s="9" t="s">
        <v>407</v>
      </c>
    </row>
    <row r="459" spans="1:44" ht="12.75" customHeight="1" x14ac:dyDescent="0.15">
      <c r="A459" s="9" t="s">
        <v>502</v>
      </c>
      <c r="B459" s="9" t="s">
        <v>621</v>
      </c>
      <c r="C459" s="31">
        <v>0.625</v>
      </c>
      <c r="D459" s="45">
        <v>8</v>
      </c>
      <c r="E459" s="46">
        <v>2018</v>
      </c>
      <c r="F459" s="46">
        <v>2014</v>
      </c>
      <c r="G459" s="46" t="s">
        <v>403</v>
      </c>
      <c r="H459" s="9" t="s">
        <v>404</v>
      </c>
      <c r="I459" s="9" t="s">
        <v>405</v>
      </c>
      <c r="J459" s="9" t="s">
        <v>144</v>
      </c>
      <c r="K459" s="49" t="s">
        <v>621</v>
      </c>
      <c r="L459" s="30">
        <v>310</v>
      </c>
      <c r="M459" s="30">
        <v>35</v>
      </c>
      <c r="N459" s="30">
        <v>35</v>
      </c>
      <c r="O459" s="30">
        <v>0</v>
      </c>
      <c r="P459" s="30">
        <v>275</v>
      </c>
      <c r="Q459" s="31">
        <v>0.11290322580645161</v>
      </c>
      <c r="R459" s="46">
        <v>155</v>
      </c>
      <c r="S459" s="46">
        <v>0</v>
      </c>
      <c r="T459" s="30">
        <v>208</v>
      </c>
      <c r="U459" s="30">
        <v>3</v>
      </c>
      <c r="V459" s="30">
        <v>3</v>
      </c>
      <c r="W459" s="30">
        <v>0</v>
      </c>
      <c r="X459" s="30">
        <v>205</v>
      </c>
      <c r="Y459" s="30">
        <v>3</v>
      </c>
      <c r="Z459" s="30">
        <v>205</v>
      </c>
      <c r="AA459" s="31">
        <v>1.4423076923076924E-2</v>
      </c>
      <c r="AB459" s="31">
        <v>1.4423076923076924E-2</v>
      </c>
      <c r="AC459" s="30">
        <v>229</v>
      </c>
      <c r="AD459" s="30">
        <v>54</v>
      </c>
      <c r="AE459" s="30">
        <v>175</v>
      </c>
      <c r="AF459" s="31">
        <v>0.23580786026200873</v>
      </c>
      <c r="AG459" s="30">
        <v>509</v>
      </c>
      <c r="AH459" s="30">
        <v>438</v>
      </c>
      <c r="AI459" s="30">
        <v>71</v>
      </c>
      <c r="AJ459" s="31">
        <v>0.86051080550098236</v>
      </c>
      <c r="AK459" s="30">
        <v>1256</v>
      </c>
      <c r="AL459" s="30">
        <v>530</v>
      </c>
      <c r="AM459" s="30">
        <v>726</v>
      </c>
      <c r="AN459" s="47">
        <v>0.5</v>
      </c>
      <c r="AO459" s="9" t="s">
        <v>407</v>
      </c>
      <c r="AP459" s="48" t="s">
        <v>411</v>
      </c>
      <c r="AQ459" s="9" t="s">
        <v>407</v>
      </c>
      <c r="AR459" s="9" t="s">
        <v>412</v>
      </c>
    </row>
    <row r="460" spans="1:44" ht="12.75" customHeight="1" x14ac:dyDescent="0.15">
      <c r="A460" s="9" t="s">
        <v>554</v>
      </c>
      <c r="B460" s="9" t="s">
        <v>1310</v>
      </c>
      <c r="C460" s="31">
        <v>1</v>
      </c>
      <c r="D460" s="45">
        <v>5</v>
      </c>
      <c r="E460" s="46">
        <v>2017</v>
      </c>
      <c r="F460" s="46">
        <v>2014</v>
      </c>
      <c r="G460" s="46">
        <v>2018</v>
      </c>
      <c r="H460" s="9" t="s">
        <v>422</v>
      </c>
      <c r="I460" s="9" t="s">
        <v>423</v>
      </c>
      <c r="J460" s="9" t="s">
        <v>83</v>
      </c>
      <c r="K460" s="49" t="s">
        <v>1310</v>
      </c>
      <c r="L460" s="30">
        <v>65</v>
      </c>
      <c r="M460" s="30">
        <v>0</v>
      </c>
      <c r="N460" s="30">
        <v>0</v>
      </c>
      <c r="O460" s="30">
        <v>0</v>
      </c>
      <c r="P460" s="30">
        <v>65</v>
      </c>
      <c r="Q460" s="31">
        <v>0</v>
      </c>
      <c r="R460" s="46">
        <v>65</v>
      </c>
      <c r="S460" s="46">
        <v>0</v>
      </c>
      <c r="T460" s="30">
        <v>40</v>
      </c>
      <c r="U460" s="30">
        <v>0</v>
      </c>
      <c r="V460" s="30">
        <v>0</v>
      </c>
      <c r="W460" s="30">
        <v>0</v>
      </c>
      <c r="X460" s="30">
        <v>40</v>
      </c>
      <c r="Y460" s="30">
        <v>0</v>
      </c>
      <c r="Z460" s="30">
        <v>40</v>
      </c>
      <c r="AA460" s="31">
        <v>0</v>
      </c>
      <c r="AB460" s="31">
        <v>0</v>
      </c>
      <c r="AC460" s="30">
        <v>43</v>
      </c>
      <c r="AD460" s="30">
        <v>0</v>
      </c>
      <c r="AE460" s="30">
        <v>43</v>
      </c>
      <c r="AF460" s="31">
        <v>0</v>
      </c>
      <c r="AG460" s="30">
        <v>110</v>
      </c>
      <c r="AH460" s="30">
        <v>0</v>
      </c>
      <c r="AI460" s="30">
        <v>110</v>
      </c>
      <c r="AJ460" s="31">
        <v>0</v>
      </c>
      <c r="AK460" s="30">
        <v>258</v>
      </c>
      <c r="AL460" s="30">
        <v>0</v>
      </c>
      <c r="AM460" s="30">
        <v>258</v>
      </c>
      <c r="AN460" s="47">
        <v>1</v>
      </c>
      <c r="AO460" s="9" t="s">
        <v>407</v>
      </c>
      <c r="AP460" s="48" t="s">
        <v>408</v>
      </c>
      <c r="AQ460" s="9" t="s">
        <v>407</v>
      </c>
      <c r="AR460" s="9" t="s">
        <v>407</v>
      </c>
    </row>
    <row r="461" spans="1:44" ht="12.75" customHeight="1" x14ac:dyDescent="0.15">
      <c r="A461" s="9" t="s">
        <v>416</v>
      </c>
      <c r="B461" s="9" t="s">
        <v>458</v>
      </c>
      <c r="C461" s="31">
        <v>0.75</v>
      </c>
      <c r="D461" s="45">
        <v>8</v>
      </c>
      <c r="E461" s="46">
        <v>2017</v>
      </c>
      <c r="F461" s="46">
        <v>2013</v>
      </c>
      <c r="G461" s="46">
        <v>2020</v>
      </c>
      <c r="H461" s="9" t="s">
        <v>512</v>
      </c>
      <c r="I461" s="9" t="s">
        <v>513</v>
      </c>
      <c r="J461" s="9" t="s">
        <v>417</v>
      </c>
      <c r="K461" s="49" t="s">
        <v>458</v>
      </c>
      <c r="L461" s="30">
        <v>85</v>
      </c>
      <c r="M461" s="30">
        <v>0</v>
      </c>
      <c r="N461" s="30">
        <v>0</v>
      </c>
      <c r="O461" s="30">
        <v>0</v>
      </c>
      <c r="P461" s="30">
        <v>85</v>
      </c>
      <c r="Q461" s="31">
        <v>0</v>
      </c>
      <c r="R461" s="46">
        <v>43</v>
      </c>
      <c r="S461" s="46">
        <v>0</v>
      </c>
      <c r="T461" s="30">
        <v>65</v>
      </c>
      <c r="U461" s="30">
        <v>6</v>
      </c>
      <c r="V461" s="30">
        <v>5</v>
      </c>
      <c r="W461" s="30">
        <v>1</v>
      </c>
      <c r="X461" s="30">
        <v>59</v>
      </c>
      <c r="Y461" s="30">
        <v>6</v>
      </c>
      <c r="Z461" s="30">
        <v>59</v>
      </c>
      <c r="AA461" s="31">
        <v>9.2307692307692313E-2</v>
      </c>
      <c r="AB461" s="31">
        <v>9.2307692307692313E-2</v>
      </c>
      <c r="AC461" s="30">
        <v>59</v>
      </c>
      <c r="AD461" s="30">
        <v>8</v>
      </c>
      <c r="AE461" s="30">
        <v>51</v>
      </c>
      <c r="AF461" s="31">
        <v>0.13559322033898305</v>
      </c>
      <c r="AG461" s="30">
        <v>131</v>
      </c>
      <c r="AH461" s="30">
        <v>47</v>
      </c>
      <c r="AI461" s="30">
        <v>84</v>
      </c>
      <c r="AJ461" s="31">
        <v>0.35877862595419846</v>
      </c>
      <c r="AK461" s="30">
        <v>340</v>
      </c>
      <c r="AL461" s="30">
        <v>61</v>
      </c>
      <c r="AM461" s="30">
        <v>279</v>
      </c>
      <c r="AN461" s="47">
        <v>0.5</v>
      </c>
      <c r="AO461" s="9" t="s">
        <v>407</v>
      </c>
      <c r="AP461" s="48" t="s">
        <v>411</v>
      </c>
      <c r="AQ461" s="9" t="s">
        <v>407</v>
      </c>
      <c r="AR461" s="9" t="s">
        <v>407</v>
      </c>
    </row>
    <row r="462" spans="1:44" ht="12.75" customHeight="1" x14ac:dyDescent="0.15">
      <c r="A462" s="9" t="s">
        <v>472</v>
      </c>
      <c r="B462" s="9" t="s">
        <v>567</v>
      </c>
      <c r="C462" s="31">
        <v>0.5</v>
      </c>
      <c r="D462" s="45">
        <v>8</v>
      </c>
      <c r="E462" s="46">
        <v>2019</v>
      </c>
      <c r="F462" s="46">
        <v>2015</v>
      </c>
      <c r="G462" s="46">
        <v>2022</v>
      </c>
      <c r="H462" s="9" t="s">
        <v>413</v>
      </c>
      <c r="I462" s="9" t="s">
        <v>414</v>
      </c>
      <c r="J462" s="9" t="s">
        <v>67</v>
      </c>
      <c r="K462" s="49" t="s">
        <v>567</v>
      </c>
      <c r="L462" s="30">
        <v>26</v>
      </c>
      <c r="M462" s="30">
        <v>5</v>
      </c>
      <c r="N462" s="30">
        <v>1</v>
      </c>
      <c r="O462" s="30">
        <v>4</v>
      </c>
      <c r="P462" s="30">
        <v>21</v>
      </c>
      <c r="Q462" s="31">
        <v>0.19230769230769232</v>
      </c>
      <c r="R462" s="46">
        <v>13</v>
      </c>
      <c r="S462" s="46">
        <v>0</v>
      </c>
      <c r="T462" s="30">
        <v>15</v>
      </c>
      <c r="U462" s="30">
        <v>55</v>
      </c>
      <c r="V462" s="30">
        <v>13</v>
      </c>
      <c r="W462" s="30">
        <v>42</v>
      </c>
      <c r="X462" s="30">
        <v>0</v>
      </c>
      <c r="Y462" s="30">
        <v>55</v>
      </c>
      <c r="Z462" s="30">
        <v>0</v>
      </c>
      <c r="AA462" s="31">
        <v>3.6666666666666665</v>
      </c>
      <c r="AB462" s="31">
        <v>3.6666666666666665</v>
      </c>
      <c r="AC462" s="30">
        <v>19</v>
      </c>
      <c r="AD462" s="30">
        <v>22</v>
      </c>
      <c r="AE462" s="30">
        <v>0</v>
      </c>
      <c r="AF462" s="31">
        <v>1.1578947368421053</v>
      </c>
      <c r="AG462" s="30">
        <v>43</v>
      </c>
      <c r="AH462" s="30">
        <v>59</v>
      </c>
      <c r="AI462" s="30">
        <v>0</v>
      </c>
      <c r="AJ462" s="31">
        <v>1.3720930232558139</v>
      </c>
      <c r="AK462" s="30">
        <v>103</v>
      </c>
      <c r="AL462" s="30">
        <v>141</v>
      </c>
      <c r="AM462" s="30">
        <v>21</v>
      </c>
      <c r="AN462" s="47">
        <v>0.5</v>
      </c>
      <c r="AO462" s="9" t="s">
        <v>407</v>
      </c>
      <c r="AP462" s="48" t="s">
        <v>411</v>
      </c>
      <c r="AQ462" s="9" t="s">
        <v>407</v>
      </c>
      <c r="AR462" s="9" t="s">
        <v>412</v>
      </c>
    </row>
    <row r="463" spans="1:44" ht="12.75" customHeight="1" x14ac:dyDescent="0.15">
      <c r="A463" s="9" t="s">
        <v>257</v>
      </c>
      <c r="B463" s="9" t="s">
        <v>1311</v>
      </c>
      <c r="C463" s="31">
        <v>0.375</v>
      </c>
      <c r="D463" s="45">
        <v>8</v>
      </c>
      <c r="E463" s="46">
        <v>2020</v>
      </c>
      <c r="F463" s="46">
        <v>2016</v>
      </c>
      <c r="G463" s="46" t="s">
        <v>444</v>
      </c>
      <c r="H463" s="9" t="s">
        <v>445</v>
      </c>
      <c r="I463" s="9" t="s">
        <v>446</v>
      </c>
      <c r="J463" s="9" t="s">
        <v>128</v>
      </c>
      <c r="K463" s="49" t="s">
        <v>1311</v>
      </c>
      <c r="L463" s="30">
        <v>46</v>
      </c>
      <c r="M463" s="30">
        <v>0</v>
      </c>
      <c r="N463" s="30">
        <v>0</v>
      </c>
      <c r="O463" s="30">
        <v>0</v>
      </c>
      <c r="P463" s="30">
        <v>46</v>
      </c>
      <c r="Q463" s="31">
        <v>0</v>
      </c>
      <c r="R463" s="46">
        <v>17</v>
      </c>
      <c r="S463" s="46">
        <v>0</v>
      </c>
      <c r="T463" s="30">
        <v>30</v>
      </c>
      <c r="U463" s="30">
        <v>0</v>
      </c>
      <c r="V463" s="30">
        <v>0</v>
      </c>
      <c r="W463" s="30">
        <v>0</v>
      </c>
      <c r="X463" s="30">
        <v>30</v>
      </c>
      <c r="Y463" s="30">
        <v>0</v>
      </c>
      <c r="Z463" s="30">
        <v>30</v>
      </c>
      <c r="AA463" s="31">
        <v>0</v>
      </c>
      <c r="AB463" s="31">
        <v>0</v>
      </c>
      <c r="AC463" s="30">
        <v>35</v>
      </c>
      <c r="AD463" s="30">
        <v>0</v>
      </c>
      <c r="AE463" s="30">
        <v>35</v>
      </c>
      <c r="AF463" s="31">
        <v>0</v>
      </c>
      <c r="AG463" s="30">
        <v>80</v>
      </c>
      <c r="AH463" s="30">
        <v>296</v>
      </c>
      <c r="AI463" s="30">
        <v>0</v>
      </c>
      <c r="AJ463" s="31">
        <v>3.7</v>
      </c>
      <c r="AK463" s="30">
        <v>191</v>
      </c>
      <c r="AL463" s="30">
        <v>296</v>
      </c>
      <c r="AM463" s="30">
        <v>111</v>
      </c>
      <c r="AN463" s="47">
        <v>0.375</v>
      </c>
      <c r="AO463" s="9" t="s">
        <v>407</v>
      </c>
      <c r="AP463" s="48" t="s">
        <v>411</v>
      </c>
      <c r="AQ463" s="9" t="s">
        <v>407</v>
      </c>
      <c r="AR463" s="9" t="s">
        <v>412</v>
      </c>
    </row>
    <row r="464" spans="1:44" ht="12.75" customHeight="1" x14ac:dyDescent="0.15">
      <c r="A464" s="9" t="s">
        <v>488</v>
      </c>
      <c r="B464" s="9" t="s">
        <v>1312</v>
      </c>
      <c r="C464" s="31">
        <v>0.5</v>
      </c>
      <c r="D464" s="45">
        <v>8</v>
      </c>
      <c r="E464" s="46">
        <v>2019</v>
      </c>
      <c r="F464" s="46">
        <v>2015</v>
      </c>
      <c r="G464" s="46">
        <v>2022</v>
      </c>
      <c r="H464" s="9" t="s">
        <v>490</v>
      </c>
      <c r="I464" s="9" t="s">
        <v>491</v>
      </c>
      <c r="J464" s="9" t="s">
        <v>492</v>
      </c>
      <c r="K464" s="49" t="s">
        <v>1312</v>
      </c>
      <c r="L464" s="30">
        <v>42</v>
      </c>
      <c r="M464" s="30">
        <v>35</v>
      </c>
      <c r="N464" s="30">
        <v>35</v>
      </c>
      <c r="O464" s="30">
        <v>0</v>
      </c>
      <c r="P464" s="30">
        <v>7</v>
      </c>
      <c r="Q464" s="31">
        <v>0.83333333333333337</v>
      </c>
      <c r="R464" s="46">
        <v>21</v>
      </c>
      <c r="S464" s="46">
        <v>14</v>
      </c>
      <c r="T464" s="30">
        <v>28</v>
      </c>
      <c r="U464" s="30">
        <v>10</v>
      </c>
      <c r="V464" s="30">
        <v>10</v>
      </c>
      <c r="W464" s="30">
        <v>0</v>
      </c>
      <c r="X464" s="30">
        <v>18</v>
      </c>
      <c r="Y464" s="30">
        <v>24</v>
      </c>
      <c r="Z464" s="30">
        <v>4</v>
      </c>
      <c r="AA464" s="31">
        <v>0.35714285714285715</v>
      </c>
      <c r="AB464" s="31">
        <v>0.8571428571428571</v>
      </c>
      <c r="AC464" s="30">
        <v>30</v>
      </c>
      <c r="AD464" s="30">
        <v>1</v>
      </c>
      <c r="AE464" s="30">
        <v>29</v>
      </c>
      <c r="AF464" s="31">
        <v>3.3333333333333333E-2</v>
      </c>
      <c r="AG464" s="30">
        <v>75</v>
      </c>
      <c r="AH464" s="30">
        <v>81</v>
      </c>
      <c r="AI464" s="30">
        <v>0</v>
      </c>
      <c r="AJ464" s="31">
        <v>1.08</v>
      </c>
      <c r="AK464" s="30">
        <v>175</v>
      </c>
      <c r="AL464" s="30">
        <v>127</v>
      </c>
      <c r="AM464" s="30">
        <v>54</v>
      </c>
      <c r="AN464" s="47">
        <v>0.5</v>
      </c>
      <c r="AO464" s="9" t="s">
        <v>412</v>
      </c>
      <c r="AP464" s="48" t="s">
        <v>411</v>
      </c>
      <c r="AQ464" s="9" t="s">
        <v>412</v>
      </c>
      <c r="AR464" s="9" t="s">
        <v>407</v>
      </c>
    </row>
    <row r="465" spans="1:44" ht="12.75" customHeight="1" x14ac:dyDescent="0.15">
      <c r="A465" s="9" t="s">
        <v>528</v>
      </c>
      <c r="B465" s="9" t="s">
        <v>528</v>
      </c>
      <c r="C465" s="31">
        <v>0.5</v>
      </c>
      <c r="D465" s="45">
        <v>8</v>
      </c>
      <c r="E465" s="46">
        <v>2019</v>
      </c>
      <c r="F465" s="46">
        <v>2015</v>
      </c>
      <c r="G465" s="46">
        <v>2022</v>
      </c>
      <c r="H465" s="9" t="s">
        <v>413</v>
      </c>
      <c r="I465" s="9" t="s">
        <v>414</v>
      </c>
      <c r="J465" s="9" t="s">
        <v>67</v>
      </c>
      <c r="K465" s="49" t="s">
        <v>528</v>
      </c>
      <c r="L465" s="30">
        <v>24</v>
      </c>
      <c r="M465" s="30">
        <v>0</v>
      </c>
      <c r="N465" s="30">
        <v>0</v>
      </c>
      <c r="O465" s="30">
        <v>0</v>
      </c>
      <c r="P465" s="30">
        <v>24</v>
      </c>
      <c r="Q465" s="31">
        <v>0</v>
      </c>
      <c r="R465" s="46">
        <v>12</v>
      </c>
      <c r="S465" s="46">
        <v>0</v>
      </c>
      <c r="T465" s="30">
        <v>23</v>
      </c>
      <c r="U465" s="30">
        <v>7</v>
      </c>
      <c r="V465" s="30">
        <v>0</v>
      </c>
      <c r="W465" s="30">
        <v>7</v>
      </c>
      <c r="X465" s="30">
        <v>16</v>
      </c>
      <c r="Y465" s="30">
        <v>7</v>
      </c>
      <c r="Z465" s="30">
        <v>16</v>
      </c>
      <c r="AA465" s="31">
        <v>0.30434782608695654</v>
      </c>
      <c r="AB465" s="31">
        <v>0.30434782608695654</v>
      </c>
      <c r="AC465" s="30">
        <v>27</v>
      </c>
      <c r="AD465" s="30">
        <v>11</v>
      </c>
      <c r="AE465" s="30">
        <v>16</v>
      </c>
      <c r="AF465" s="31">
        <v>0.40740740740740738</v>
      </c>
      <c r="AG465" s="30">
        <v>63</v>
      </c>
      <c r="AH465" s="30">
        <v>28</v>
      </c>
      <c r="AI465" s="30">
        <v>35</v>
      </c>
      <c r="AJ465" s="31">
        <v>0.44444444444444442</v>
      </c>
      <c r="AK465" s="30">
        <v>137</v>
      </c>
      <c r="AL465" s="30">
        <v>46</v>
      </c>
      <c r="AM465" s="30">
        <v>91</v>
      </c>
      <c r="AN465" s="47">
        <v>0.5</v>
      </c>
      <c r="AO465" s="9" t="s">
        <v>407</v>
      </c>
      <c r="AP465" s="48" t="s">
        <v>411</v>
      </c>
      <c r="AQ465" s="9" t="s">
        <v>407</v>
      </c>
      <c r="AR465" s="9" t="s">
        <v>407</v>
      </c>
    </row>
    <row r="466" spans="1:44" ht="12.75" customHeight="1" x14ac:dyDescent="0.15">
      <c r="A466" s="9" t="s">
        <v>528</v>
      </c>
      <c r="B466" s="9" t="s">
        <v>579</v>
      </c>
      <c r="C466" s="31">
        <v>0.5</v>
      </c>
      <c r="D466" s="45">
        <v>8</v>
      </c>
      <c r="E466" s="46">
        <v>2019</v>
      </c>
      <c r="F466" s="46">
        <v>2015</v>
      </c>
      <c r="G466" s="46">
        <v>2022</v>
      </c>
      <c r="H466" s="9" t="s">
        <v>413</v>
      </c>
      <c r="I466" s="9" t="s">
        <v>414</v>
      </c>
      <c r="J466" s="9" t="s">
        <v>67</v>
      </c>
      <c r="K466" s="49" t="s">
        <v>579</v>
      </c>
      <c r="L466" s="30">
        <v>126</v>
      </c>
      <c r="M466" s="30">
        <v>115</v>
      </c>
      <c r="N466" s="30">
        <v>115</v>
      </c>
      <c r="O466" s="30">
        <v>0</v>
      </c>
      <c r="P466" s="30">
        <v>11</v>
      </c>
      <c r="Q466" s="31">
        <v>0.91269841269841268</v>
      </c>
      <c r="R466" s="46">
        <v>63</v>
      </c>
      <c r="S466" s="46">
        <v>52</v>
      </c>
      <c r="T466" s="30">
        <v>37</v>
      </c>
      <c r="U466" s="30">
        <v>167</v>
      </c>
      <c r="V466" s="30">
        <v>165</v>
      </c>
      <c r="W466" s="30">
        <v>2</v>
      </c>
      <c r="X466" s="30">
        <v>0</v>
      </c>
      <c r="Y466" s="30">
        <v>219</v>
      </c>
      <c r="Z466" s="30">
        <v>0</v>
      </c>
      <c r="AA466" s="31">
        <v>4.5135135135135132</v>
      </c>
      <c r="AB466" s="31">
        <v>5.9189189189189193</v>
      </c>
      <c r="AC466" s="30">
        <v>160</v>
      </c>
      <c r="AD466" s="30">
        <v>259</v>
      </c>
      <c r="AE466" s="30">
        <v>0</v>
      </c>
      <c r="AF466" s="31">
        <v>1.6187499999999999</v>
      </c>
      <c r="AG466" s="30">
        <v>192</v>
      </c>
      <c r="AH466" s="30">
        <v>560</v>
      </c>
      <c r="AI466" s="30">
        <v>0</v>
      </c>
      <c r="AJ466" s="31">
        <v>2.9166666666666665</v>
      </c>
      <c r="AK466" s="30">
        <v>515</v>
      </c>
      <c r="AL466" s="30">
        <v>1101</v>
      </c>
      <c r="AM466" s="30">
        <v>11</v>
      </c>
      <c r="AN466" s="47">
        <v>0.5</v>
      </c>
      <c r="AO466" s="9" t="s">
        <v>412</v>
      </c>
      <c r="AP466" s="48" t="s">
        <v>411</v>
      </c>
      <c r="AQ466" s="9" t="s">
        <v>412</v>
      </c>
      <c r="AR466" s="9" t="s">
        <v>407</v>
      </c>
    </row>
    <row r="467" spans="1:44" ht="12.75" customHeight="1" x14ac:dyDescent="0.15">
      <c r="A467" s="9" t="s">
        <v>607</v>
      </c>
      <c r="B467" s="9" t="s">
        <v>608</v>
      </c>
      <c r="C467" s="31">
        <v>1</v>
      </c>
      <c r="D467" s="45">
        <v>5</v>
      </c>
      <c r="E467" s="46">
        <v>2017</v>
      </c>
      <c r="F467" s="46">
        <v>2014</v>
      </c>
      <c r="G467" s="46">
        <v>2018</v>
      </c>
      <c r="H467" s="9" t="s">
        <v>422</v>
      </c>
      <c r="I467" s="9" t="s">
        <v>423</v>
      </c>
      <c r="J467" s="9" t="s">
        <v>83</v>
      </c>
      <c r="K467" s="49" t="s">
        <v>608</v>
      </c>
      <c r="L467" s="30">
        <v>23</v>
      </c>
      <c r="M467" s="30">
        <v>0</v>
      </c>
      <c r="N467" s="30">
        <v>0</v>
      </c>
      <c r="O467" s="30">
        <v>0</v>
      </c>
      <c r="P467" s="30">
        <v>23</v>
      </c>
      <c r="Q467" s="31">
        <v>0</v>
      </c>
      <c r="R467" s="46">
        <v>23</v>
      </c>
      <c r="S467" s="46">
        <v>0</v>
      </c>
      <c r="T467" s="30">
        <v>16</v>
      </c>
      <c r="U467" s="30">
        <v>10</v>
      </c>
      <c r="V467" s="30">
        <v>8</v>
      </c>
      <c r="W467" s="30">
        <v>2</v>
      </c>
      <c r="X467" s="30">
        <v>6</v>
      </c>
      <c r="Y467" s="30">
        <v>10</v>
      </c>
      <c r="Z467" s="30">
        <v>6</v>
      </c>
      <c r="AA467" s="31">
        <v>0.625</v>
      </c>
      <c r="AB467" s="31">
        <v>0.625</v>
      </c>
      <c r="AC467" s="30">
        <v>19</v>
      </c>
      <c r="AD467" s="30">
        <v>8</v>
      </c>
      <c r="AE467" s="30">
        <v>11</v>
      </c>
      <c r="AF467" s="31">
        <v>0.42105263157894735</v>
      </c>
      <c r="AG467" s="30">
        <v>42</v>
      </c>
      <c r="AH467" s="30">
        <v>5</v>
      </c>
      <c r="AI467" s="30">
        <v>37</v>
      </c>
      <c r="AJ467" s="31">
        <v>0.11904761904761904</v>
      </c>
      <c r="AK467" s="30">
        <v>100</v>
      </c>
      <c r="AL467" s="30">
        <v>23</v>
      </c>
      <c r="AM467" s="30">
        <v>77</v>
      </c>
      <c r="AN467" s="47">
        <v>1</v>
      </c>
      <c r="AO467" s="9" t="s">
        <v>407</v>
      </c>
      <c r="AP467" s="48" t="s">
        <v>411</v>
      </c>
      <c r="AQ467" s="9" t="s">
        <v>407</v>
      </c>
      <c r="AR467" s="9" t="s">
        <v>407</v>
      </c>
    </row>
    <row r="468" spans="1:44" ht="12.75" customHeight="1" x14ac:dyDescent="0.15">
      <c r="A468" s="9" t="s">
        <v>168</v>
      </c>
      <c r="B468" s="9" t="s">
        <v>1313</v>
      </c>
      <c r="C468" s="53">
        <v>0.625</v>
      </c>
      <c r="D468" s="54">
        <v>8</v>
      </c>
      <c r="E468" s="55">
        <v>2018</v>
      </c>
      <c r="F468" s="46">
        <v>2014</v>
      </c>
      <c r="G468" s="46" t="s">
        <v>403</v>
      </c>
      <c r="H468" s="9" t="s">
        <v>404</v>
      </c>
      <c r="I468" s="9" t="s">
        <v>405</v>
      </c>
      <c r="J468" s="9" t="s">
        <v>144</v>
      </c>
      <c r="K468" s="49" t="s">
        <v>1313</v>
      </c>
      <c r="L468" s="30">
        <v>43</v>
      </c>
      <c r="M468" s="30">
        <v>0</v>
      </c>
      <c r="N468" s="30">
        <v>0</v>
      </c>
      <c r="O468" s="30">
        <v>0</v>
      </c>
      <c r="P468" s="30">
        <v>43</v>
      </c>
      <c r="Q468" s="31">
        <v>0</v>
      </c>
      <c r="R468" s="46">
        <v>22</v>
      </c>
      <c r="S468" s="46">
        <v>0</v>
      </c>
      <c r="T468" s="30">
        <v>25</v>
      </c>
      <c r="U468" s="30">
        <v>19</v>
      </c>
      <c r="V468" s="30">
        <v>6</v>
      </c>
      <c r="W468" s="30">
        <v>13</v>
      </c>
      <c r="X468" s="30">
        <v>6</v>
      </c>
      <c r="Y468" s="30">
        <v>19</v>
      </c>
      <c r="Z468" s="30">
        <v>6</v>
      </c>
      <c r="AA468" s="31">
        <v>0.76</v>
      </c>
      <c r="AB468" s="31">
        <v>0.76</v>
      </c>
      <c r="AC468" s="30">
        <v>28</v>
      </c>
      <c r="AD468" s="30">
        <v>0</v>
      </c>
      <c r="AE468" s="30">
        <v>28</v>
      </c>
      <c r="AF468" s="31">
        <v>0</v>
      </c>
      <c r="AG468" s="30">
        <v>76</v>
      </c>
      <c r="AH468" s="30">
        <v>137</v>
      </c>
      <c r="AI468" s="30">
        <v>0</v>
      </c>
      <c r="AJ468" s="31">
        <v>1.8026315789473684</v>
      </c>
      <c r="AK468" s="30">
        <v>172</v>
      </c>
      <c r="AL468" s="30">
        <v>156</v>
      </c>
      <c r="AM468" s="30">
        <v>77</v>
      </c>
      <c r="AN468" s="47">
        <v>0.5</v>
      </c>
      <c r="AO468" s="9" t="s">
        <v>407</v>
      </c>
      <c r="AP468" s="48" t="s">
        <v>411</v>
      </c>
      <c r="AQ468" s="9" t="s">
        <v>407</v>
      </c>
      <c r="AR468" s="9" t="s">
        <v>412</v>
      </c>
    </row>
    <row r="469" spans="1:44" ht="12.75" customHeight="1" x14ac:dyDescent="0.15">
      <c r="A469" s="9" t="s">
        <v>168</v>
      </c>
      <c r="B469" s="9" t="s">
        <v>1314</v>
      </c>
      <c r="C469" s="31">
        <v>0.625</v>
      </c>
      <c r="D469" s="45">
        <v>8</v>
      </c>
      <c r="E469" s="46">
        <v>2018</v>
      </c>
      <c r="F469" s="46">
        <v>2014</v>
      </c>
      <c r="G469" s="46" t="s">
        <v>403</v>
      </c>
      <c r="H469" s="9" t="s">
        <v>404</v>
      </c>
      <c r="I469" s="9" t="s">
        <v>405</v>
      </c>
      <c r="J469" s="9" t="s">
        <v>144</v>
      </c>
      <c r="K469" s="49" t="s">
        <v>1314</v>
      </c>
      <c r="L469" s="30">
        <v>314</v>
      </c>
      <c r="M469" s="30">
        <v>22</v>
      </c>
      <c r="N469" s="30">
        <v>22</v>
      </c>
      <c r="O469" s="30">
        <v>0</v>
      </c>
      <c r="P469" s="30">
        <v>292</v>
      </c>
      <c r="Q469" s="31">
        <v>7.0063694267515922E-2</v>
      </c>
      <c r="R469" s="46">
        <v>157</v>
      </c>
      <c r="S469" s="46">
        <v>0</v>
      </c>
      <c r="T469" s="30">
        <v>185</v>
      </c>
      <c r="U469" s="30">
        <v>192</v>
      </c>
      <c r="V469" s="30">
        <v>192</v>
      </c>
      <c r="W469" s="30">
        <v>0</v>
      </c>
      <c r="X469" s="30">
        <v>0</v>
      </c>
      <c r="Y469" s="30">
        <v>192</v>
      </c>
      <c r="Z469" s="30">
        <v>0</v>
      </c>
      <c r="AA469" s="31">
        <v>1.0378378378378379</v>
      </c>
      <c r="AB469" s="31">
        <v>1.0378378378378379</v>
      </c>
      <c r="AC469" s="30">
        <v>205</v>
      </c>
      <c r="AD469" s="30">
        <v>82</v>
      </c>
      <c r="AE469" s="30">
        <v>123</v>
      </c>
      <c r="AF469" s="31">
        <v>0.4</v>
      </c>
      <c r="AG469" s="30">
        <v>558</v>
      </c>
      <c r="AH469" s="30">
        <v>19</v>
      </c>
      <c r="AI469" s="30">
        <v>539</v>
      </c>
      <c r="AJ469" s="31">
        <v>3.4050179211469536E-2</v>
      </c>
      <c r="AK469" s="30">
        <v>1262</v>
      </c>
      <c r="AL469" s="30">
        <v>315</v>
      </c>
      <c r="AM469" s="30">
        <v>954</v>
      </c>
      <c r="AN469" s="47">
        <v>0.5</v>
      </c>
      <c r="AO469" s="9" t="s">
        <v>407</v>
      </c>
      <c r="AP469" s="48" t="s">
        <v>411</v>
      </c>
      <c r="AQ469" s="9" t="s">
        <v>407</v>
      </c>
      <c r="AR469" s="9" t="s">
        <v>407</v>
      </c>
    </row>
    <row r="470" spans="1:44" ht="12.75" customHeight="1" x14ac:dyDescent="0.15">
      <c r="A470" s="9" t="s">
        <v>122</v>
      </c>
      <c r="B470" s="9" t="s">
        <v>126</v>
      </c>
      <c r="C470" s="31">
        <v>0.625</v>
      </c>
      <c r="D470" s="45">
        <v>8</v>
      </c>
      <c r="E470" s="46">
        <v>2018</v>
      </c>
      <c r="F470" s="46">
        <v>2014</v>
      </c>
      <c r="G470" s="46">
        <v>2021</v>
      </c>
      <c r="H470" s="9" t="s">
        <v>476</v>
      </c>
      <c r="I470" s="9" t="s">
        <v>477</v>
      </c>
      <c r="J470" s="9" t="s">
        <v>89</v>
      </c>
      <c r="K470" s="49" t="s">
        <v>126</v>
      </c>
      <c r="L470" s="30">
        <v>54</v>
      </c>
      <c r="M470" s="30">
        <v>0</v>
      </c>
      <c r="N470" s="30">
        <v>0</v>
      </c>
      <c r="O470" s="30">
        <v>0</v>
      </c>
      <c r="P470" s="30">
        <v>54</v>
      </c>
      <c r="Q470" s="31">
        <v>0</v>
      </c>
      <c r="R470" s="46">
        <v>27</v>
      </c>
      <c r="S470" s="46">
        <v>0</v>
      </c>
      <c r="T470" s="30">
        <v>38</v>
      </c>
      <c r="U470" s="30">
        <v>0</v>
      </c>
      <c r="V470" s="30">
        <v>0</v>
      </c>
      <c r="W470" s="30">
        <v>0</v>
      </c>
      <c r="X470" s="30">
        <v>38</v>
      </c>
      <c r="Y470" s="30">
        <v>0</v>
      </c>
      <c r="Z470" s="30">
        <v>38</v>
      </c>
      <c r="AA470" s="31">
        <v>0</v>
      </c>
      <c r="AB470" s="31">
        <v>0</v>
      </c>
      <c r="AC470" s="30">
        <v>63</v>
      </c>
      <c r="AD470" s="30">
        <v>4</v>
      </c>
      <c r="AE470" s="30">
        <v>59</v>
      </c>
      <c r="AF470" s="31">
        <v>6.3492063492063489E-2</v>
      </c>
      <c r="AG470" s="30">
        <v>181</v>
      </c>
      <c r="AH470" s="30">
        <v>90</v>
      </c>
      <c r="AI470" s="30">
        <v>91</v>
      </c>
      <c r="AJ470" s="31">
        <v>0.49723756906077349</v>
      </c>
      <c r="AK470" s="30">
        <v>336</v>
      </c>
      <c r="AL470" s="30">
        <v>94</v>
      </c>
      <c r="AM470" s="30">
        <v>242</v>
      </c>
      <c r="AN470" s="47">
        <v>0.5</v>
      </c>
      <c r="AO470" s="9" t="s">
        <v>407</v>
      </c>
      <c r="AP470" s="48" t="s">
        <v>411</v>
      </c>
      <c r="AQ470" s="9" t="s">
        <v>407</v>
      </c>
      <c r="AR470" s="9" t="s">
        <v>407</v>
      </c>
    </row>
    <row r="471" spans="1:44" ht="12.75" customHeight="1" x14ac:dyDescent="0.15">
      <c r="A471" s="9" t="s">
        <v>168</v>
      </c>
      <c r="B471" s="9" t="s">
        <v>220</v>
      </c>
      <c r="C471" s="31">
        <v>0.625</v>
      </c>
      <c r="D471" s="45">
        <v>8</v>
      </c>
      <c r="E471" s="46">
        <v>2018</v>
      </c>
      <c r="F471" s="46">
        <v>2014</v>
      </c>
      <c r="G471" s="46" t="s">
        <v>403</v>
      </c>
      <c r="H471" s="9" t="s">
        <v>404</v>
      </c>
      <c r="I471" s="9" t="s">
        <v>405</v>
      </c>
      <c r="J471" s="9" t="s">
        <v>144</v>
      </c>
      <c r="K471" s="49" t="s">
        <v>220</v>
      </c>
      <c r="L471" s="30">
        <v>17</v>
      </c>
      <c r="M471" s="30">
        <v>1</v>
      </c>
      <c r="N471" s="30">
        <v>0</v>
      </c>
      <c r="O471" s="30">
        <v>1</v>
      </c>
      <c r="P471" s="30">
        <v>16</v>
      </c>
      <c r="Q471" s="31">
        <v>5.8823529411764705E-2</v>
      </c>
      <c r="R471" s="46">
        <v>9</v>
      </c>
      <c r="S471" s="46">
        <v>0</v>
      </c>
      <c r="T471" s="30">
        <v>10</v>
      </c>
      <c r="U471" s="30">
        <v>3</v>
      </c>
      <c r="V471" s="30">
        <v>0</v>
      </c>
      <c r="W471" s="30">
        <v>3</v>
      </c>
      <c r="X471" s="30">
        <v>7</v>
      </c>
      <c r="Y471" s="30">
        <v>3</v>
      </c>
      <c r="Z471" s="30">
        <v>7</v>
      </c>
      <c r="AA471" s="31">
        <v>0.3</v>
      </c>
      <c r="AB471" s="31">
        <v>0.3</v>
      </c>
      <c r="AC471" s="30">
        <v>11</v>
      </c>
      <c r="AD471" s="30">
        <v>1</v>
      </c>
      <c r="AE471" s="30">
        <v>10</v>
      </c>
      <c r="AF471" s="31">
        <v>9.0909090909090912E-2</v>
      </c>
      <c r="AG471" s="30">
        <v>25</v>
      </c>
      <c r="AH471" s="30">
        <v>78</v>
      </c>
      <c r="AI471" s="30">
        <v>0</v>
      </c>
      <c r="AJ471" s="31">
        <v>3.12</v>
      </c>
      <c r="AK471" s="30">
        <v>63</v>
      </c>
      <c r="AL471" s="30">
        <v>83</v>
      </c>
      <c r="AM471" s="30">
        <v>33</v>
      </c>
      <c r="AN471" s="47">
        <v>0.5</v>
      </c>
      <c r="AO471" s="9" t="s">
        <v>407</v>
      </c>
      <c r="AP471" s="48" t="s">
        <v>411</v>
      </c>
      <c r="AQ471" s="9" t="s">
        <v>407</v>
      </c>
      <c r="AR471" s="9" t="s">
        <v>412</v>
      </c>
    </row>
    <row r="472" spans="1:44" ht="12.75" customHeight="1" x14ac:dyDescent="0.15">
      <c r="A472" s="9" t="s">
        <v>449</v>
      </c>
      <c r="B472" s="9" t="s">
        <v>507</v>
      </c>
      <c r="C472" s="31">
        <v>0.5</v>
      </c>
      <c r="D472" s="45">
        <v>8</v>
      </c>
      <c r="E472" s="46">
        <v>2019</v>
      </c>
      <c r="F472" s="46">
        <v>2015</v>
      </c>
      <c r="G472" s="46">
        <v>2022</v>
      </c>
      <c r="H472" s="9" t="s">
        <v>413</v>
      </c>
      <c r="I472" s="9" t="s">
        <v>414</v>
      </c>
      <c r="J472" s="9" t="s">
        <v>67</v>
      </c>
      <c r="K472" s="49" t="s">
        <v>507</v>
      </c>
      <c r="L472" s="30">
        <v>565</v>
      </c>
      <c r="M472" s="30">
        <v>80</v>
      </c>
      <c r="N472" s="30">
        <v>80</v>
      </c>
      <c r="O472" s="30">
        <v>0</v>
      </c>
      <c r="P472" s="30">
        <v>485</v>
      </c>
      <c r="Q472" s="31">
        <v>0.1415929203539823</v>
      </c>
      <c r="R472" s="46">
        <v>283</v>
      </c>
      <c r="S472" s="46">
        <v>0</v>
      </c>
      <c r="T472" s="30">
        <v>281</v>
      </c>
      <c r="U472" s="30">
        <v>4</v>
      </c>
      <c r="V472" s="30">
        <v>4</v>
      </c>
      <c r="W472" s="30">
        <v>0</v>
      </c>
      <c r="X472" s="30">
        <v>277</v>
      </c>
      <c r="Y472" s="30">
        <v>4</v>
      </c>
      <c r="Z472" s="30">
        <v>277</v>
      </c>
      <c r="AA472" s="31">
        <v>1.4234875444839857E-2</v>
      </c>
      <c r="AB472" s="31">
        <v>1.4234875444839857E-2</v>
      </c>
      <c r="AC472" s="30">
        <v>313</v>
      </c>
      <c r="AD472" s="30">
        <v>33</v>
      </c>
      <c r="AE472" s="30">
        <v>280</v>
      </c>
      <c r="AF472" s="31">
        <v>0.10543130990415335</v>
      </c>
      <c r="AG472" s="30">
        <v>705</v>
      </c>
      <c r="AH472" s="30">
        <v>565</v>
      </c>
      <c r="AI472" s="30">
        <v>140</v>
      </c>
      <c r="AJ472" s="31">
        <v>0.8014184397163121</v>
      </c>
      <c r="AK472" s="30">
        <v>1864</v>
      </c>
      <c r="AL472" s="30">
        <v>682</v>
      </c>
      <c r="AM472" s="30">
        <v>1182</v>
      </c>
      <c r="AN472" s="47">
        <v>0.5</v>
      </c>
      <c r="AO472" s="9" t="s">
        <v>407</v>
      </c>
      <c r="AP472" s="48" t="s">
        <v>411</v>
      </c>
      <c r="AQ472" s="9" t="s">
        <v>407</v>
      </c>
      <c r="AR472" s="9" t="s">
        <v>412</v>
      </c>
    </row>
    <row r="473" spans="1:44" ht="12.75" customHeight="1" x14ac:dyDescent="0.15">
      <c r="A473" s="9" t="s">
        <v>517</v>
      </c>
      <c r="B473" s="9" t="s">
        <v>591</v>
      </c>
      <c r="C473" s="31">
        <v>0.375</v>
      </c>
      <c r="D473" s="45">
        <v>8</v>
      </c>
      <c r="E473" s="46">
        <v>2020</v>
      </c>
      <c r="F473" s="46">
        <v>2016</v>
      </c>
      <c r="G473" s="46" t="s">
        <v>444</v>
      </c>
      <c r="H473" s="9" t="s">
        <v>445</v>
      </c>
      <c r="I473" s="9" t="s">
        <v>446</v>
      </c>
      <c r="J473" s="9" t="s">
        <v>128</v>
      </c>
      <c r="K473" s="49" t="s">
        <v>591</v>
      </c>
      <c r="L473" s="30">
        <v>538</v>
      </c>
      <c r="M473" s="30">
        <v>0</v>
      </c>
      <c r="N473" s="30">
        <v>0</v>
      </c>
      <c r="O473" s="30">
        <v>0</v>
      </c>
      <c r="P473" s="30">
        <v>538</v>
      </c>
      <c r="Q473" s="31">
        <v>0</v>
      </c>
      <c r="R473" s="46">
        <v>202</v>
      </c>
      <c r="S473" s="46">
        <v>0</v>
      </c>
      <c r="T473" s="30">
        <v>345</v>
      </c>
      <c r="U473" s="30">
        <v>16</v>
      </c>
      <c r="V473" s="30">
        <v>0</v>
      </c>
      <c r="W473" s="30">
        <v>16</v>
      </c>
      <c r="X473" s="30">
        <v>329</v>
      </c>
      <c r="Y473" s="30">
        <v>16</v>
      </c>
      <c r="Z473" s="30">
        <v>329</v>
      </c>
      <c r="AA473" s="31">
        <v>4.6376811594202899E-2</v>
      </c>
      <c r="AB473" s="31">
        <v>4.6376811594202899E-2</v>
      </c>
      <c r="AC473" s="30">
        <v>391</v>
      </c>
      <c r="AD473" s="30">
        <v>44</v>
      </c>
      <c r="AE473" s="30">
        <v>347</v>
      </c>
      <c r="AF473" s="31">
        <v>0.11253196930946291</v>
      </c>
      <c r="AG473" s="30">
        <v>967</v>
      </c>
      <c r="AH473" s="30">
        <v>425</v>
      </c>
      <c r="AI473" s="30">
        <v>542</v>
      </c>
      <c r="AJ473" s="31">
        <v>0.43950361944157185</v>
      </c>
      <c r="AK473" s="30">
        <v>2241</v>
      </c>
      <c r="AL473" s="30">
        <v>485</v>
      </c>
      <c r="AM473" s="30">
        <v>1756</v>
      </c>
      <c r="AN473" s="47">
        <v>0.375</v>
      </c>
      <c r="AO473" s="9" t="s">
        <v>407</v>
      </c>
      <c r="AP473" s="48" t="s">
        <v>411</v>
      </c>
      <c r="AQ473" s="9" t="s">
        <v>407</v>
      </c>
      <c r="AR473" s="9" t="s">
        <v>412</v>
      </c>
    </row>
    <row r="474" spans="1:44" ht="12.75" customHeight="1" x14ac:dyDescent="0.15">
      <c r="A474" s="9" t="s">
        <v>273</v>
      </c>
      <c r="B474" s="9" t="s">
        <v>301</v>
      </c>
      <c r="C474" s="31">
        <v>0.625</v>
      </c>
      <c r="D474" s="45">
        <v>8</v>
      </c>
      <c r="E474" s="46">
        <v>2018</v>
      </c>
      <c r="F474" s="46">
        <v>2014</v>
      </c>
      <c r="G474" s="46" t="s">
        <v>403</v>
      </c>
      <c r="H474" s="9" t="s">
        <v>404</v>
      </c>
      <c r="I474" s="9" t="s">
        <v>405</v>
      </c>
      <c r="J474" s="9" t="s">
        <v>144</v>
      </c>
      <c r="K474" s="49" t="s">
        <v>301</v>
      </c>
      <c r="L474" s="30">
        <v>68</v>
      </c>
      <c r="M474" s="30">
        <v>0</v>
      </c>
      <c r="N474" s="30">
        <v>0</v>
      </c>
      <c r="O474" s="30">
        <v>0</v>
      </c>
      <c r="P474" s="30">
        <v>68</v>
      </c>
      <c r="Q474" s="31">
        <v>0</v>
      </c>
      <c r="R474" s="46">
        <v>34</v>
      </c>
      <c r="S474" s="46">
        <v>0</v>
      </c>
      <c r="T474" s="30">
        <v>49</v>
      </c>
      <c r="U474" s="30">
        <v>0</v>
      </c>
      <c r="V474" s="30">
        <v>0</v>
      </c>
      <c r="W474" s="30">
        <v>0</v>
      </c>
      <c r="X474" s="30">
        <v>49</v>
      </c>
      <c r="Y474" s="30">
        <v>0</v>
      </c>
      <c r="Z474" s="30">
        <v>49</v>
      </c>
      <c r="AA474" s="31">
        <v>0</v>
      </c>
      <c r="AB474" s="31">
        <v>0</v>
      </c>
      <c r="AC474" s="30">
        <v>56</v>
      </c>
      <c r="AD474" s="30">
        <v>14</v>
      </c>
      <c r="AE474" s="30">
        <v>42</v>
      </c>
      <c r="AF474" s="31">
        <v>0.25</v>
      </c>
      <c r="AG474" s="30">
        <v>140</v>
      </c>
      <c r="AH474" s="30">
        <v>139</v>
      </c>
      <c r="AI474" s="30">
        <v>1</v>
      </c>
      <c r="AJ474" s="31">
        <v>0.99285714285714288</v>
      </c>
      <c r="AK474" s="30">
        <v>313</v>
      </c>
      <c r="AL474" s="30">
        <v>153</v>
      </c>
      <c r="AM474" s="30">
        <v>160</v>
      </c>
      <c r="AN474" s="47">
        <v>0.5</v>
      </c>
      <c r="AO474" s="9" t="s">
        <v>407</v>
      </c>
      <c r="AP474" s="48" t="s">
        <v>411</v>
      </c>
      <c r="AQ474" s="9" t="s">
        <v>407</v>
      </c>
      <c r="AR474" s="9" t="s">
        <v>412</v>
      </c>
    </row>
    <row r="475" spans="1:44" ht="12.75" customHeight="1" x14ac:dyDescent="0.15">
      <c r="A475" s="9" t="s">
        <v>464</v>
      </c>
      <c r="B475" s="9" t="s">
        <v>1315</v>
      </c>
      <c r="C475" s="31">
        <v>0.375</v>
      </c>
      <c r="D475" s="45">
        <v>8</v>
      </c>
      <c r="E475" s="46">
        <v>2020</v>
      </c>
      <c r="F475" s="46">
        <v>2016</v>
      </c>
      <c r="G475" s="46" t="s">
        <v>444</v>
      </c>
      <c r="H475" s="9" t="s">
        <v>445</v>
      </c>
      <c r="I475" s="9" t="s">
        <v>446</v>
      </c>
      <c r="J475" s="9" t="s">
        <v>128</v>
      </c>
      <c r="K475" s="49" t="s">
        <v>1315</v>
      </c>
      <c r="L475" s="30">
        <v>3157</v>
      </c>
      <c r="M475" s="30">
        <v>164</v>
      </c>
      <c r="N475" s="30">
        <v>164</v>
      </c>
      <c r="O475" s="30">
        <v>0</v>
      </c>
      <c r="P475" s="30">
        <v>2993</v>
      </c>
      <c r="Q475" s="31">
        <v>5.1948051948051951E-2</v>
      </c>
      <c r="R475" s="46">
        <v>1184</v>
      </c>
      <c r="S475" s="46">
        <v>0</v>
      </c>
      <c r="T475" s="30">
        <v>2004</v>
      </c>
      <c r="U475" s="30">
        <v>4</v>
      </c>
      <c r="V475" s="30">
        <v>0</v>
      </c>
      <c r="W475" s="30">
        <v>4</v>
      </c>
      <c r="X475" s="30">
        <v>2000</v>
      </c>
      <c r="Y475" s="30">
        <v>4</v>
      </c>
      <c r="Z475" s="30">
        <v>2000</v>
      </c>
      <c r="AA475" s="31">
        <v>1.996007984031936E-3</v>
      </c>
      <c r="AB475" s="31">
        <v>1.996007984031936E-3</v>
      </c>
      <c r="AC475" s="30">
        <v>2103</v>
      </c>
      <c r="AD475" s="30">
        <v>127</v>
      </c>
      <c r="AE475" s="30">
        <v>1976</v>
      </c>
      <c r="AF475" s="31">
        <v>6.0389919163100332E-2</v>
      </c>
      <c r="AG475" s="30">
        <v>4560</v>
      </c>
      <c r="AH475" s="30">
        <v>418</v>
      </c>
      <c r="AI475" s="30">
        <v>4142</v>
      </c>
      <c r="AJ475" s="31">
        <v>9.166666666666666E-2</v>
      </c>
      <c r="AK475" s="30">
        <v>11824</v>
      </c>
      <c r="AL475" s="30">
        <v>713</v>
      </c>
      <c r="AM475" s="30">
        <v>11111</v>
      </c>
      <c r="AN475" s="47">
        <v>0.375</v>
      </c>
      <c r="AO475" s="9" t="s">
        <v>407</v>
      </c>
      <c r="AP475" s="48" t="s">
        <v>411</v>
      </c>
      <c r="AQ475" s="9" t="s">
        <v>407</v>
      </c>
      <c r="AR475" s="9" t="s">
        <v>407</v>
      </c>
    </row>
    <row r="476" spans="1:44" ht="12.75" customHeight="1" x14ac:dyDescent="0.15">
      <c r="A476" s="9" t="s">
        <v>472</v>
      </c>
      <c r="B476" s="9" t="s">
        <v>569</v>
      </c>
      <c r="C476" s="31">
        <v>0.5</v>
      </c>
      <c r="D476" s="45">
        <v>8</v>
      </c>
      <c r="E476" s="46">
        <v>2019</v>
      </c>
      <c r="F476" s="46">
        <v>2015</v>
      </c>
      <c r="G476" s="46">
        <v>2022</v>
      </c>
      <c r="H476" s="9" t="s">
        <v>413</v>
      </c>
      <c r="I476" s="9" t="s">
        <v>414</v>
      </c>
      <c r="J476" s="9" t="s">
        <v>67</v>
      </c>
      <c r="K476" s="49" t="s">
        <v>569</v>
      </c>
      <c r="L476" s="30">
        <v>147</v>
      </c>
      <c r="M476" s="30">
        <v>0</v>
      </c>
      <c r="N476" s="30">
        <v>0</v>
      </c>
      <c r="O476" s="30">
        <v>0</v>
      </c>
      <c r="P476" s="30">
        <v>147</v>
      </c>
      <c r="Q476" s="31">
        <v>0</v>
      </c>
      <c r="R476" s="46">
        <v>74</v>
      </c>
      <c r="S476" s="46">
        <v>0</v>
      </c>
      <c r="T476" s="30">
        <v>57</v>
      </c>
      <c r="U476" s="30">
        <v>0</v>
      </c>
      <c r="V476" s="30">
        <v>0</v>
      </c>
      <c r="W476" s="30">
        <v>0</v>
      </c>
      <c r="X476" s="30">
        <v>57</v>
      </c>
      <c r="Y476" s="30">
        <v>0</v>
      </c>
      <c r="Z476" s="30">
        <v>57</v>
      </c>
      <c r="AA476" s="31">
        <v>0</v>
      </c>
      <c r="AB476" s="31">
        <v>0</v>
      </c>
      <c r="AC476" s="30">
        <v>60</v>
      </c>
      <c r="AD476" s="30">
        <v>0</v>
      </c>
      <c r="AE476" s="30">
        <v>60</v>
      </c>
      <c r="AF476" s="31">
        <v>0</v>
      </c>
      <c r="AG476" s="30">
        <v>241</v>
      </c>
      <c r="AH476" s="30">
        <v>84</v>
      </c>
      <c r="AI476" s="30">
        <v>157</v>
      </c>
      <c r="AJ476" s="31">
        <v>0.34854771784232363</v>
      </c>
      <c r="AK476" s="30">
        <v>505</v>
      </c>
      <c r="AL476" s="30">
        <v>84</v>
      </c>
      <c r="AM476" s="30">
        <v>421</v>
      </c>
      <c r="AN476" s="47">
        <v>0.5</v>
      </c>
      <c r="AO476" s="9" t="s">
        <v>407</v>
      </c>
      <c r="AP476" s="48" t="s">
        <v>411</v>
      </c>
      <c r="AQ476" s="9" t="s">
        <v>407</v>
      </c>
      <c r="AR476" s="9" t="s">
        <v>407</v>
      </c>
    </row>
    <row r="477" spans="1:44" ht="12.75" customHeight="1" x14ac:dyDescent="0.15">
      <c r="A477" s="9" t="s">
        <v>505</v>
      </c>
      <c r="B477" s="9" t="s">
        <v>544</v>
      </c>
      <c r="C477" s="31">
        <v>0.5</v>
      </c>
      <c r="D477" s="45">
        <v>8</v>
      </c>
      <c r="E477" s="46">
        <v>2019</v>
      </c>
      <c r="F477" s="46">
        <v>2015</v>
      </c>
      <c r="G477" s="46">
        <v>2022</v>
      </c>
      <c r="H477" s="9" t="s">
        <v>413</v>
      </c>
      <c r="I477" s="9" t="s">
        <v>414</v>
      </c>
      <c r="J477" s="9" t="s">
        <v>67</v>
      </c>
      <c r="K477" s="49" t="s">
        <v>544</v>
      </c>
      <c r="L477" s="30">
        <v>1640</v>
      </c>
      <c r="M477" s="30">
        <v>89</v>
      </c>
      <c r="N477" s="30">
        <v>89</v>
      </c>
      <c r="O477" s="30">
        <v>0</v>
      </c>
      <c r="P477" s="30">
        <v>1551</v>
      </c>
      <c r="Q477" s="31">
        <v>5.4268292682926829E-2</v>
      </c>
      <c r="R477" s="46">
        <v>820</v>
      </c>
      <c r="S477" s="46">
        <v>0</v>
      </c>
      <c r="T477" s="30">
        <v>906</v>
      </c>
      <c r="U477" s="30">
        <v>21</v>
      </c>
      <c r="V477" s="30">
        <v>21</v>
      </c>
      <c r="W477" s="30">
        <v>0</v>
      </c>
      <c r="X477" s="30">
        <v>885</v>
      </c>
      <c r="Y477" s="30">
        <v>21</v>
      </c>
      <c r="Z477" s="30">
        <v>885</v>
      </c>
      <c r="AA477" s="31">
        <v>2.3178807947019868E-2</v>
      </c>
      <c r="AB477" s="31">
        <v>2.3178807947019868E-2</v>
      </c>
      <c r="AC477" s="30">
        <v>932</v>
      </c>
      <c r="AD477" s="30">
        <v>167</v>
      </c>
      <c r="AE477" s="30">
        <v>765</v>
      </c>
      <c r="AF477" s="31">
        <v>0.17918454935622319</v>
      </c>
      <c r="AG477" s="30">
        <v>1974</v>
      </c>
      <c r="AH477" s="30">
        <v>1606</v>
      </c>
      <c r="AI477" s="30">
        <v>368</v>
      </c>
      <c r="AJ477" s="31">
        <v>0.81357649442755831</v>
      </c>
      <c r="AK477" s="30">
        <v>5452</v>
      </c>
      <c r="AL477" s="30">
        <v>1883</v>
      </c>
      <c r="AM477" s="30">
        <v>3569</v>
      </c>
      <c r="AN477" s="47">
        <v>0.5</v>
      </c>
      <c r="AO477" s="9" t="s">
        <v>407</v>
      </c>
      <c r="AP477" s="48" t="s">
        <v>411</v>
      </c>
      <c r="AQ477" s="9" t="s">
        <v>407</v>
      </c>
      <c r="AR477" s="9" t="s">
        <v>412</v>
      </c>
    </row>
    <row r="478" spans="1:44" ht="12.75" customHeight="1" x14ac:dyDescent="0.15">
      <c r="A478" s="9" t="s">
        <v>1131</v>
      </c>
      <c r="B478" s="9" t="s">
        <v>1316</v>
      </c>
      <c r="C478" s="31">
        <v>1</v>
      </c>
      <c r="D478" s="45">
        <v>5</v>
      </c>
      <c r="E478" s="46">
        <v>2017</v>
      </c>
      <c r="F478" s="46">
        <v>2014</v>
      </c>
      <c r="G478" s="46">
        <v>2018</v>
      </c>
      <c r="H478" s="9" t="s">
        <v>422</v>
      </c>
      <c r="I478" s="9" t="s">
        <v>423</v>
      </c>
      <c r="J478" s="9" t="s">
        <v>83</v>
      </c>
      <c r="K478" s="49" t="s">
        <v>1316</v>
      </c>
      <c r="L478" s="30">
        <v>8</v>
      </c>
      <c r="M478" s="30">
        <v>0</v>
      </c>
      <c r="N478" s="30">
        <v>0</v>
      </c>
      <c r="O478" s="30">
        <v>0</v>
      </c>
      <c r="P478" s="30">
        <v>8</v>
      </c>
      <c r="Q478" s="31">
        <v>0</v>
      </c>
      <c r="R478" s="46">
        <v>8</v>
      </c>
      <c r="S478" s="46">
        <v>0</v>
      </c>
      <c r="T478" s="30">
        <v>4</v>
      </c>
      <c r="U478" s="30">
        <v>0</v>
      </c>
      <c r="V478" s="30">
        <v>0</v>
      </c>
      <c r="W478" s="30">
        <v>0</v>
      </c>
      <c r="X478" s="30">
        <v>4</v>
      </c>
      <c r="Y478" s="30">
        <v>0</v>
      </c>
      <c r="Z478" s="30">
        <v>4</v>
      </c>
      <c r="AA478" s="31">
        <v>0</v>
      </c>
      <c r="AB478" s="31">
        <v>0</v>
      </c>
      <c r="AC478" s="30">
        <v>6</v>
      </c>
      <c r="AD478" s="30">
        <v>0</v>
      </c>
      <c r="AE478" s="30">
        <v>6</v>
      </c>
      <c r="AF478" s="31">
        <v>0</v>
      </c>
      <c r="AG478" s="30">
        <v>12</v>
      </c>
      <c r="AH478" s="30">
        <v>0</v>
      </c>
      <c r="AI478" s="30">
        <v>12</v>
      </c>
      <c r="AJ478" s="31">
        <v>0</v>
      </c>
      <c r="AK478" s="30">
        <v>30</v>
      </c>
      <c r="AL478" s="30">
        <v>0</v>
      </c>
      <c r="AM478" s="30">
        <v>30</v>
      </c>
      <c r="AN478" s="47">
        <v>1</v>
      </c>
      <c r="AO478" s="9" t="s">
        <v>407</v>
      </c>
      <c r="AP478" s="48" t="s">
        <v>408</v>
      </c>
      <c r="AQ478" s="9" t="s">
        <v>407</v>
      </c>
      <c r="AR478" s="9" t="s">
        <v>407</v>
      </c>
    </row>
    <row r="479" spans="1:44" ht="12.75" customHeight="1" x14ac:dyDescent="0.15">
      <c r="A479" s="9" t="s">
        <v>594</v>
      </c>
      <c r="B479" s="9" t="s">
        <v>1317</v>
      </c>
      <c r="C479" s="31">
        <v>0.625</v>
      </c>
      <c r="D479" s="45">
        <v>8</v>
      </c>
      <c r="E479" s="46">
        <v>2018</v>
      </c>
      <c r="F479" s="46">
        <v>2014</v>
      </c>
      <c r="G479" s="46" t="s">
        <v>403</v>
      </c>
      <c r="H479" s="9" t="s">
        <v>456</v>
      </c>
      <c r="I479" s="9" t="s">
        <v>457</v>
      </c>
      <c r="J479" s="9" t="s">
        <v>123</v>
      </c>
      <c r="K479" s="49" t="s">
        <v>1317</v>
      </c>
      <c r="L479" s="30">
        <v>85</v>
      </c>
      <c r="M479" s="30">
        <v>2</v>
      </c>
      <c r="N479" s="30">
        <v>0</v>
      </c>
      <c r="O479" s="30">
        <v>2</v>
      </c>
      <c r="P479" s="30">
        <v>83</v>
      </c>
      <c r="Q479" s="31">
        <v>2.3529411764705882E-2</v>
      </c>
      <c r="R479" s="46">
        <v>43</v>
      </c>
      <c r="S479" s="46">
        <v>0</v>
      </c>
      <c r="T479" s="30">
        <v>60</v>
      </c>
      <c r="U479" s="30">
        <v>1</v>
      </c>
      <c r="V479" s="30">
        <v>0</v>
      </c>
      <c r="W479" s="30">
        <v>1</v>
      </c>
      <c r="X479" s="30">
        <v>59</v>
      </c>
      <c r="Y479" s="30">
        <v>1</v>
      </c>
      <c r="Z479" s="30">
        <v>59</v>
      </c>
      <c r="AA479" s="31">
        <v>1.6666666666666666E-2</v>
      </c>
      <c r="AB479" s="31">
        <v>1.6666666666666666E-2</v>
      </c>
      <c r="AC479" s="30">
        <v>62</v>
      </c>
      <c r="AD479" s="30">
        <v>19</v>
      </c>
      <c r="AE479" s="30">
        <v>43</v>
      </c>
      <c r="AF479" s="31">
        <v>0.30645161290322581</v>
      </c>
      <c r="AG479" s="30">
        <v>128</v>
      </c>
      <c r="AH479" s="30">
        <v>72</v>
      </c>
      <c r="AI479" s="30">
        <v>56</v>
      </c>
      <c r="AJ479" s="31">
        <v>0.5625</v>
      </c>
      <c r="AK479" s="30">
        <v>335</v>
      </c>
      <c r="AL479" s="30">
        <v>94</v>
      </c>
      <c r="AM479" s="30">
        <v>241</v>
      </c>
      <c r="AN479" s="47">
        <v>0.5</v>
      </c>
      <c r="AO479" s="9" t="s">
        <v>407</v>
      </c>
      <c r="AP479" s="48" t="s">
        <v>411</v>
      </c>
      <c r="AQ479" s="9" t="s">
        <v>407</v>
      </c>
      <c r="AR479" s="9" t="s">
        <v>412</v>
      </c>
    </row>
    <row r="480" spans="1:44" ht="12.75" customHeight="1" x14ac:dyDescent="0.15">
      <c r="A480" s="9" t="s">
        <v>85</v>
      </c>
      <c r="B480" s="9" t="s">
        <v>87</v>
      </c>
      <c r="C480" s="31">
        <v>1</v>
      </c>
      <c r="D480" s="45">
        <v>5</v>
      </c>
      <c r="E480" s="46">
        <v>2017</v>
      </c>
      <c r="F480" s="46">
        <v>2014</v>
      </c>
      <c r="G480" s="46">
        <v>2018</v>
      </c>
      <c r="H480" s="9" t="s">
        <v>422</v>
      </c>
      <c r="I480" s="9" t="s">
        <v>423</v>
      </c>
      <c r="J480" s="9" t="s">
        <v>83</v>
      </c>
      <c r="K480" s="49" t="s">
        <v>87</v>
      </c>
      <c r="L480" s="30">
        <v>2</v>
      </c>
      <c r="M480" s="30">
        <v>0</v>
      </c>
      <c r="N480" s="30">
        <v>0</v>
      </c>
      <c r="O480" s="30">
        <v>0</v>
      </c>
      <c r="P480" s="30">
        <v>2</v>
      </c>
      <c r="Q480" s="31">
        <v>0</v>
      </c>
      <c r="R480" s="46">
        <v>2</v>
      </c>
      <c r="S480" s="46">
        <v>0</v>
      </c>
      <c r="T480" s="30">
        <v>2</v>
      </c>
      <c r="U480" s="30">
        <v>0</v>
      </c>
      <c r="V480" s="30">
        <v>0</v>
      </c>
      <c r="W480" s="30">
        <v>0</v>
      </c>
      <c r="X480" s="30">
        <v>2</v>
      </c>
      <c r="Y480" s="30">
        <v>0</v>
      </c>
      <c r="Z480" s="30">
        <v>2</v>
      </c>
      <c r="AA480" s="31">
        <v>0</v>
      </c>
      <c r="AB480" s="31">
        <v>0</v>
      </c>
      <c r="AC480" s="30">
        <v>2</v>
      </c>
      <c r="AD480" s="30">
        <v>20</v>
      </c>
      <c r="AE480" s="30">
        <v>0</v>
      </c>
      <c r="AF480" s="31">
        <v>10</v>
      </c>
      <c r="AG480" s="30">
        <v>4</v>
      </c>
      <c r="AH480" s="30">
        <v>12</v>
      </c>
      <c r="AI480" s="30">
        <v>0</v>
      </c>
      <c r="AJ480" s="31">
        <v>3</v>
      </c>
      <c r="AK480" s="30">
        <v>10</v>
      </c>
      <c r="AL480" s="30">
        <v>32</v>
      </c>
      <c r="AM480" s="30">
        <v>4</v>
      </c>
      <c r="AN480" s="47">
        <v>1</v>
      </c>
      <c r="AO480" s="9" t="s">
        <v>407</v>
      </c>
      <c r="AP480" s="48" t="s">
        <v>408</v>
      </c>
      <c r="AQ480" s="9" t="s">
        <v>407</v>
      </c>
      <c r="AR480" s="9" t="s">
        <v>412</v>
      </c>
    </row>
    <row r="481" spans="1:44" ht="12.75" customHeight="1" x14ac:dyDescent="0.15">
      <c r="A481" s="9" t="s">
        <v>154</v>
      </c>
      <c r="B481" s="9" t="s">
        <v>160</v>
      </c>
      <c r="C481" s="31">
        <v>0.375</v>
      </c>
      <c r="D481" s="45">
        <v>8</v>
      </c>
      <c r="E481" s="46">
        <v>2020</v>
      </c>
      <c r="F481" s="46">
        <v>2016</v>
      </c>
      <c r="G481" s="46" t="s">
        <v>444</v>
      </c>
      <c r="H481" s="9" t="s">
        <v>445</v>
      </c>
      <c r="I481" s="9" t="s">
        <v>446</v>
      </c>
      <c r="J481" s="9" t="s">
        <v>128</v>
      </c>
      <c r="K481" s="49" t="s">
        <v>160</v>
      </c>
      <c r="L481" s="30">
        <v>52</v>
      </c>
      <c r="M481" s="30">
        <v>0</v>
      </c>
      <c r="N481" s="30">
        <v>0</v>
      </c>
      <c r="O481" s="30">
        <v>0</v>
      </c>
      <c r="P481" s="30">
        <v>52</v>
      </c>
      <c r="Q481" s="31">
        <v>0</v>
      </c>
      <c r="R481" s="46">
        <v>20</v>
      </c>
      <c r="S481" s="46">
        <v>0</v>
      </c>
      <c r="T481" s="30">
        <v>26</v>
      </c>
      <c r="U481" s="30">
        <v>0</v>
      </c>
      <c r="V481" s="30">
        <v>0</v>
      </c>
      <c r="W481" s="30">
        <v>0</v>
      </c>
      <c r="X481" s="30">
        <v>26</v>
      </c>
      <c r="Y481" s="30">
        <v>0</v>
      </c>
      <c r="Z481" s="30">
        <v>26</v>
      </c>
      <c r="AA481" s="31">
        <v>0</v>
      </c>
      <c r="AB481" s="31">
        <v>0</v>
      </c>
      <c r="AC481" s="30">
        <v>30</v>
      </c>
      <c r="AD481" s="30">
        <v>5</v>
      </c>
      <c r="AE481" s="30">
        <v>25</v>
      </c>
      <c r="AF481" s="31">
        <v>0.16666666666666666</v>
      </c>
      <c r="AG481" s="30">
        <v>146</v>
      </c>
      <c r="AH481" s="30">
        <v>38</v>
      </c>
      <c r="AI481" s="30">
        <v>108</v>
      </c>
      <c r="AJ481" s="31">
        <v>0.26027397260273971</v>
      </c>
      <c r="AK481" s="30">
        <v>254</v>
      </c>
      <c r="AL481" s="30">
        <v>43</v>
      </c>
      <c r="AM481" s="30">
        <v>211</v>
      </c>
      <c r="AN481" s="47">
        <v>0.375</v>
      </c>
      <c r="AO481" s="9" t="s">
        <v>407</v>
      </c>
      <c r="AP481" s="48" t="s">
        <v>411</v>
      </c>
      <c r="AQ481" s="9" t="s">
        <v>407</v>
      </c>
      <c r="AR481" s="9" t="s">
        <v>407</v>
      </c>
    </row>
    <row r="482" spans="1:44" ht="12.75" customHeight="1" x14ac:dyDescent="0.15">
      <c r="A482" s="9" t="s">
        <v>154</v>
      </c>
      <c r="B482" s="9" t="s">
        <v>1318</v>
      </c>
      <c r="C482" s="31">
        <v>0.375</v>
      </c>
      <c r="D482" s="45">
        <v>8</v>
      </c>
      <c r="E482" s="46">
        <v>2020</v>
      </c>
      <c r="F482" s="46">
        <v>2016</v>
      </c>
      <c r="G482" s="46" t="s">
        <v>444</v>
      </c>
      <c r="H482" s="9" t="s">
        <v>445</v>
      </c>
      <c r="I482" s="9" t="s">
        <v>446</v>
      </c>
      <c r="J482" s="9" t="s">
        <v>128</v>
      </c>
      <c r="K482" s="49" t="s">
        <v>1318</v>
      </c>
      <c r="L482" s="30">
        <v>127</v>
      </c>
      <c r="M482" s="30">
        <v>0</v>
      </c>
      <c r="N482" s="30">
        <v>0</v>
      </c>
      <c r="O482" s="30">
        <v>0</v>
      </c>
      <c r="P482" s="30">
        <v>127</v>
      </c>
      <c r="Q482" s="31">
        <v>0</v>
      </c>
      <c r="R482" s="46">
        <v>48</v>
      </c>
      <c r="S482" s="46">
        <v>0</v>
      </c>
      <c r="T482" s="30">
        <v>64</v>
      </c>
      <c r="U482" s="30">
        <v>0</v>
      </c>
      <c r="V482" s="30">
        <v>0</v>
      </c>
      <c r="W482" s="30">
        <v>0</v>
      </c>
      <c r="X482" s="30">
        <v>64</v>
      </c>
      <c r="Y482" s="30">
        <v>0</v>
      </c>
      <c r="Z482" s="30">
        <v>64</v>
      </c>
      <c r="AA482" s="31">
        <v>0</v>
      </c>
      <c r="AB482" s="31">
        <v>0</v>
      </c>
      <c r="AC482" s="30">
        <v>88</v>
      </c>
      <c r="AD482" s="30">
        <v>0</v>
      </c>
      <c r="AE482" s="30">
        <v>88</v>
      </c>
      <c r="AF482" s="31">
        <v>0</v>
      </c>
      <c r="AG482" s="30">
        <v>216</v>
      </c>
      <c r="AH482" s="30">
        <v>21</v>
      </c>
      <c r="AI482" s="30">
        <v>195</v>
      </c>
      <c r="AJ482" s="31">
        <v>9.7222222222222224E-2</v>
      </c>
      <c r="AK482" s="30">
        <v>495</v>
      </c>
      <c r="AL482" s="30">
        <v>21</v>
      </c>
      <c r="AM482" s="30">
        <v>474</v>
      </c>
      <c r="AN482" s="47">
        <v>0.375</v>
      </c>
      <c r="AO482" s="9" t="s">
        <v>407</v>
      </c>
      <c r="AP482" s="48" t="s">
        <v>411</v>
      </c>
      <c r="AQ482" s="9" t="s">
        <v>407</v>
      </c>
      <c r="AR482" s="9" t="s">
        <v>407</v>
      </c>
    </row>
    <row r="483" spans="1:44" ht="12.75" customHeight="1" x14ac:dyDescent="0.15">
      <c r="A483" s="9" t="s">
        <v>542</v>
      </c>
      <c r="B483" s="9" t="s">
        <v>542</v>
      </c>
      <c r="C483" s="31">
        <v>1</v>
      </c>
      <c r="D483" s="45">
        <v>5</v>
      </c>
      <c r="E483" s="46">
        <v>2017</v>
      </c>
      <c r="F483" s="46">
        <v>2014</v>
      </c>
      <c r="G483" s="46">
        <v>2018</v>
      </c>
      <c r="H483" s="9" t="s">
        <v>422</v>
      </c>
      <c r="I483" s="9" t="s">
        <v>423</v>
      </c>
      <c r="J483" s="9" t="s">
        <v>83</v>
      </c>
      <c r="K483" s="49" t="s">
        <v>542</v>
      </c>
      <c r="L483" s="30">
        <v>2</v>
      </c>
      <c r="M483" s="30">
        <v>0</v>
      </c>
      <c r="N483" s="30">
        <v>0</v>
      </c>
      <c r="O483" s="30">
        <v>0</v>
      </c>
      <c r="P483" s="30">
        <v>2</v>
      </c>
      <c r="Q483" s="31">
        <v>0</v>
      </c>
      <c r="R483" s="46">
        <v>2</v>
      </c>
      <c r="S483" s="46">
        <v>0</v>
      </c>
      <c r="T483" s="30">
        <v>2</v>
      </c>
      <c r="U483" s="30">
        <v>0</v>
      </c>
      <c r="V483" s="30">
        <v>0</v>
      </c>
      <c r="W483" s="30">
        <v>0</v>
      </c>
      <c r="X483" s="30">
        <v>2</v>
      </c>
      <c r="Y483" s="30">
        <v>0</v>
      </c>
      <c r="Z483" s="30">
        <v>2</v>
      </c>
      <c r="AA483" s="31">
        <v>0</v>
      </c>
      <c r="AB483" s="31">
        <v>0</v>
      </c>
      <c r="AC483" s="30">
        <v>2</v>
      </c>
      <c r="AD483" s="30">
        <v>0</v>
      </c>
      <c r="AE483" s="30">
        <v>2</v>
      </c>
      <c r="AF483" s="31">
        <v>0</v>
      </c>
      <c r="AG483" s="30">
        <v>4</v>
      </c>
      <c r="AH483" s="30">
        <v>0</v>
      </c>
      <c r="AI483" s="30">
        <v>4</v>
      </c>
      <c r="AJ483" s="31">
        <v>0</v>
      </c>
      <c r="AK483" s="30">
        <v>10</v>
      </c>
      <c r="AL483" s="30">
        <v>0</v>
      </c>
      <c r="AM483" s="30">
        <v>10</v>
      </c>
      <c r="AN483" s="47">
        <v>1</v>
      </c>
      <c r="AO483" s="9" t="s">
        <v>407</v>
      </c>
      <c r="AP483" s="48" t="s">
        <v>411</v>
      </c>
      <c r="AQ483" s="9" t="s">
        <v>407</v>
      </c>
      <c r="AR483" s="9" t="s">
        <v>407</v>
      </c>
    </row>
    <row r="484" spans="1:44" ht="12.75" customHeight="1" x14ac:dyDescent="0.15">
      <c r="A484" s="9" t="s">
        <v>542</v>
      </c>
      <c r="B484" s="9" t="s">
        <v>600</v>
      </c>
      <c r="C484" s="31">
        <v>1</v>
      </c>
      <c r="D484" s="45">
        <v>5</v>
      </c>
      <c r="E484" s="46">
        <v>2017</v>
      </c>
      <c r="F484" s="46">
        <v>2014</v>
      </c>
      <c r="G484" s="46">
        <v>2018</v>
      </c>
      <c r="H484" s="9" t="s">
        <v>422</v>
      </c>
      <c r="I484" s="9" t="s">
        <v>423</v>
      </c>
      <c r="J484" s="9" t="s">
        <v>83</v>
      </c>
      <c r="K484" s="49" t="s">
        <v>600</v>
      </c>
      <c r="L484" s="30">
        <v>112</v>
      </c>
      <c r="M484" s="30">
        <v>16</v>
      </c>
      <c r="N484" s="30">
        <v>0</v>
      </c>
      <c r="O484" s="30">
        <v>16</v>
      </c>
      <c r="P484" s="30">
        <v>96</v>
      </c>
      <c r="Q484" s="31">
        <v>0.14285714285714285</v>
      </c>
      <c r="R484" s="46">
        <v>112</v>
      </c>
      <c r="S484" s="46">
        <v>0</v>
      </c>
      <c r="T484" s="30">
        <v>76</v>
      </c>
      <c r="U484" s="30">
        <v>70</v>
      </c>
      <c r="V484" s="30">
        <v>23</v>
      </c>
      <c r="W484" s="30">
        <v>47</v>
      </c>
      <c r="X484" s="30">
        <v>6</v>
      </c>
      <c r="Y484" s="30">
        <v>70</v>
      </c>
      <c r="Z484" s="30">
        <v>6</v>
      </c>
      <c r="AA484" s="31">
        <v>0.92105263157894735</v>
      </c>
      <c r="AB484" s="31">
        <v>0.92105263157894735</v>
      </c>
      <c r="AC484" s="30">
        <v>89</v>
      </c>
      <c r="AD484" s="30">
        <v>69</v>
      </c>
      <c r="AE484" s="30">
        <v>20</v>
      </c>
      <c r="AF484" s="31">
        <v>0.7752808988764045</v>
      </c>
      <c r="AG484" s="30">
        <v>209</v>
      </c>
      <c r="AH484" s="30">
        <v>52</v>
      </c>
      <c r="AI484" s="30">
        <v>157</v>
      </c>
      <c r="AJ484" s="31">
        <v>0.24880382775119617</v>
      </c>
      <c r="AK484" s="30">
        <v>486</v>
      </c>
      <c r="AL484" s="30">
        <v>207</v>
      </c>
      <c r="AM484" s="30">
        <v>279</v>
      </c>
      <c r="AN484" s="47">
        <v>1</v>
      </c>
      <c r="AO484" s="9" t="s">
        <v>407</v>
      </c>
      <c r="AP484" s="48" t="s">
        <v>411</v>
      </c>
      <c r="AQ484" s="9" t="s">
        <v>407</v>
      </c>
      <c r="AR484" s="9" t="s">
        <v>407</v>
      </c>
    </row>
    <row r="485" spans="1:44" ht="12.75" customHeight="1" x14ac:dyDescent="0.15">
      <c r="A485" s="9" t="s">
        <v>316</v>
      </c>
      <c r="B485" s="9" t="s">
        <v>339</v>
      </c>
      <c r="C485" s="31">
        <v>0.625</v>
      </c>
      <c r="D485" s="45">
        <v>8</v>
      </c>
      <c r="E485" s="46">
        <v>2018</v>
      </c>
      <c r="F485" s="46">
        <v>2014</v>
      </c>
      <c r="G485" s="46" t="s">
        <v>403</v>
      </c>
      <c r="H485" s="9" t="s">
        <v>404</v>
      </c>
      <c r="I485" s="9" t="s">
        <v>405</v>
      </c>
      <c r="J485" s="9" t="s">
        <v>144</v>
      </c>
      <c r="K485" s="49" t="s">
        <v>339</v>
      </c>
      <c r="L485" s="30">
        <v>375</v>
      </c>
      <c r="M485" s="30">
        <v>15</v>
      </c>
      <c r="N485" s="30">
        <v>15</v>
      </c>
      <c r="O485" s="30">
        <v>0</v>
      </c>
      <c r="P485" s="30">
        <v>360</v>
      </c>
      <c r="Q485" s="31">
        <v>0.04</v>
      </c>
      <c r="R485" s="46">
        <v>188</v>
      </c>
      <c r="S485" s="46">
        <v>0</v>
      </c>
      <c r="T485" s="30">
        <v>251</v>
      </c>
      <c r="U485" s="30">
        <v>0</v>
      </c>
      <c r="V485" s="30">
        <v>0</v>
      </c>
      <c r="W485" s="30">
        <v>0</v>
      </c>
      <c r="X485" s="30">
        <v>251</v>
      </c>
      <c r="Y485" s="30">
        <v>0</v>
      </c>
      <c r="Z485" s="30">
        <v>251</v>
      </c>
      <c r="AA485" s="31">
        <v>0</v>
      </c>
      <c r="AB485" s="31">
        <v>0</v>
      </c>
      <c r="AC485" s="30">
        <v>271</v>
      </c>
      <c r="AD485" s="30">
        <v>15</v>
      </c>
      <c r="AE485" s="30">
        <v>256</v>
      </c>
      <c r="AF485" s="31">
        <v>5.5350553505535055E-2</v>
      </c>
      <c r="AG485" s="30">
        <v>596</v>
      </c>
      <c r="AH485" s="30">
        <v>1079</v>
      </c>
      <c r="AI485" s="30">
        <v>0</v>
      </c>
      <c r="AJ485" s="31">
        <v>1.8104026845637584</v>
      </c>
      <c r="AK485" s="30">
        <v>1493</v>
      </c>
      <c r="AL485" s="30">
        <v>1109</v>
      </c>
      <c r="AM485" s="30">
        <v>867</v>
      </c>
      <c r="AN485" s="47">
        <v>0.5</v>
      </c>
      <c r="AO485" s="9" t="s">
        <v>407</v>
      </c>
      <c r="AP485" s="48" t="s">
        <v>411</v>
      </c>
      <c r="AQ485" s="9" t="s">
        <v>407</v>
      </c>
      <c r="AR485" s="9" t="s">
        <v>412</v>
      </c>
    </row>
    <row r="486" spans="1:44" ht="12.75" customHeight="1" x14ac:dyDescent="0.15">
      <c r="A486" s="9" t="s">
        <v>168</v>
      </c>
      <c r="B486" s="9" t="s">
        <v>1319</v>
      </c>
      <c r="C486" s="31">
        <v>0.625</v>
      </c>
      <c r="D486" s="45">
        <v>8</v>
      </c>
      <c r="E486" s="46">
        <v>2018</v>
      </c>
      <c r="F486" s="46">
        <v>2014</v>
      </c>
      <c r="G486" s="46" t="s">
        <v>403</v>
      </c>
      <c r="H486" s="9" t="s">
        <v>404</v>
      </c>
      <c r="I486" s="9" t="s">
        <v>405</v>
      </c>
      <c r="J486" s="9" t="s">
        <v>144</v>
      </c>
      <c r="K486" s="49" t="s">
        <v>1319</v>
      </c>
      <c r="L486" s="30">
        <v>159</v>
      </c>
      <c r="M486" s="30">
        <v>7</v>
      </c>
      <c r="N486" s="30">
        <v>0</v>
      </c>
      <c r="O486" s="30">
        <v>7</v>
      </c>
      <c r="P486" s="30">
        <v>152</v>
      </c>
      <c r="Q486" s="31">
        <v>4.40251572327044E-2</v>
      </c>
      <c r="R486" s="46">
        <v>80</v>
      </c>
      <c r="S486" s="46">
        <v>0</v>
      </c>
      <c r="T486" s="30">
        <v>93</v>
      </c>
      <c r="U486" s="30">
        <v>1</v>
      </c>
      <c r="V486" s="30">
        <v>1</v>
      </c>
      <c r="W486" s="30">
        <v>0</v>
      </c>
      <c r="X486" s="30">
        <v>92</v>
      </c>
      <c r="Y486" s="30">
        <v>1</v>
      </c>
      <c r="Z486" s="30">
        <v>92</v>
      </c>
      <c r="AA486" s="31">
        <v>1.0752688172043012E-2</v>
      </c>
      <c r="AB486" s="31">
        <v>1.0752688172043012E-2</v>
      </c>
      <c r="AC486" s="30">
        <v>99</v>
      </c>
      <c r="AD486" s="30">
        <v>5</v>
      </c>
      <c r="AE486" s="30">
        <v>94</v>
      </c>
      <c r="AF486" s="31">
        <v>5.0505050505050504E-2</v>
      </c>
      <c r="AG486" s="30">
        <v>252</v>
      </c>
      <c r="AH486" s="30">
        <v>96</v>
      </c>
      <c r="AI486" s="30">
        <v>156</v>
      </c>
      <c r="AJ486" s="31">
        <v>0.38095238095238093</v>
      </c>
      <c r="AK486" s="30">
        <v>603</v>
      </c>
      <c r="AL486" s="30">
        <v>109</v>
      </c>
      <c r="AM486" s="30">
        <v>494</v>
      </c>
      <c r="AN486" s="47">
        <v>0.5</v>
      </c>
      <c r="AO486" s="9" t="s">
        <v>407</v>
      </c>
      <c r="AP486" s="48" t="s">
        <v>411</v>
      </c>
      <c r="AQ486" s="9" t="s">
        <v>407</v>
      </c>
      <c r="AR486" s="9" t="s">
        <v>407</v>
      </c>
    </row>
    <row r="487" spans="1:44" ht="12.75" customHeight="1" x14ac:dyDescent="0.15">
      <c r="A487" s="9" t="s">
        <v>502</v>
      </c>
      <c r="B487" s="9" t="s">
        <v>622</v>
      </c>
      <c r="C487" s="31">
        <v>0.625</v>
      </c>
      <c r="D487" s="45">
        <v>8</v>
      </c>
      <c r="E487" s="46">
        <v>2018</v>
      </c>
      <c r="F487" s="46">
        <v>2014</v>
      </c>
      <c r="G487" s="46" t="s">
        <v>403</v>
      </c>
      <c r="H487" s="9" t="s">
        <v>404</v>
      </c>
      <c r="I487" s="9" t="s">
        <v>405</v>
      </c>
      <c r="J487" s="9" t="s">
        <v>144</v>
      </c>
      <c r="K487" s="49" t="s">
        <v>622</v>
      </c>
      <c r="L487" s="30">
        <v>47</v>
      </c>
      <c r="M487" s="30">
        <v>20</v>
      </c>
      <c r="N487" s="30">
        <v>20</v>
      </c>
      <c r="O487" s="30">
        <v>0</v>
      </c>
      <c r="P487" s="30">
        <v>27</v>
      </c>
      <c r="Q487" s="31">
        <v>0.42553191489361702</v>
      </c>
      <c r="R487" s="46">
        <v>24</v>
      </c>
      <c r="S487" s="46">
        <v>0</v>
      </c>
      <c r="T487" s="30">
        <v>32</v>
      </c>
      <c r="U487" s="30">
        <v>2</v>
      </c>
      <c r="V487" s="30">
        <v>2</v>
      </c>
      <c r="W487" s="30">
        <v>0</v>
      </c>
      <c r="X487" s="30">
        <v>30</v>
      </c>
      <c r="Y487" s="30">
        <v>2</v>
      </c>
      <c r="Z487" s="30">
        <v>30</v>
      </c>
      <c r="AA487" s="31">
        <v>6.25E-2</v>
      </c>
      <c r="AB487" s="31">
        <v>6.25E-2</v>
      </c>
      <c r="AC487" s="30">
        <v>36</v>
      </c>
      <c r="AD487" s="30">
        <v>136</v>
      </c>
      <c r="AE487" s="30">
        <v>0</v>
      </c>
      <c r="AF487" s="31">
        <v>3.7777777777777777</v>
      </c>
      <c r="AG487" s="30">
        <v>77</v>
      </c>
      <c r="AH487" s="30">
        <v>252</v>
      </c>
      <c r="AI487" s="30">
        <v>0</v>
      </c>
      <c r="AJ487" s="31">
        <v>3.2727272727272729</v>
      </c>
      <c r="AK487" s="30">
        <v>192</v>
      </c>
      <c r="AL487" s="30">
        <v>410</v>
      </c>
      <c r="AM487" s="30">
        <v>57</v>
      </c>
      <c r="AN487" s="47">
        <v>0.5</v>
      </c>
      <c r="AO487" s="9" t="s">
        <v>407</v>
      </c>
      <c r="AP487" s="48" t="s">
        <v>411</v>
      </c>
      <c r="AQ487" s="9" t="s">
        <v>407</v>
      </c>
      <c r="AR487" s="9" t="s">
        <v>412</v>
      </c>
    </row>
    <row r="488" spans="1:44" ht="12.75" customHeight="1" x14ac:dyDescent="0.15">
      <c r="A488" s="9" t="s">
        <v>229</v>
      </c>
      <c r="B488" s="9" t="s">
        <v>241</v>
      </c>
      <c r="C488" s="31">
        <v>0.5</v>
      </c>
      <c r="D488" s="45">
        <v>8</v>
      </c>
      <c r="E488" s="46">
        <v>2019</v>
      </c>
      <c r="F488" s="46">
        <v>2015</v>
      </c>
      <c r="G488" s="46">
        <v>2022</v>
      </c>
      <c r="H488" s="9" t="s">
        <v>413</v>
      </c>
      <c r="I488" s="9" t="s">
        <v>414</v>
      </c>
      <c r="J488" s="9" t="s">
        <v>67</v>
      </c>
      <c r="K488" s="49" t="s">
        <v>241</v>
      </c>
      <c r="L488" s="30">
        <v>24</v>
      </c>
      <c r="M488" s="30">
        <v>0</v>
      </c>
      <c r="N488" s="30">
        <v>0</v>
      </c>
      <c r="O488" s="30">
        <v>0</v>
      </c>
      <c r="P488" s="30">
        <v>24</v>
      </c>
      <c r="Q488" s="31">
        <v>0</v>
      </c>
      <c r="R488" s="46">
        <v>12</v>
      </c>
      <c r="S488" s="46">
        <v>0</v>
      </c>
      <c r="T488" s="30">
        <v>16</v>
      </c>
      <c r="U488" s="30">
        <v>1</v>
      </c>
      <c r="V488" s="30">
        <v>0</v>
      </c>
      <c r="W488" s="30">
        <v>1</v>
      </c>
      <c r="X488" s="30">
        <v>15</v>
      </c>
      <c r="Y488" s="30">
        <v>1</v>
      </c>
      <c r="Z488" s="30">
        <v>15</v>
      </c>
      <c r="AA488" s="31">
        <v>6.25E-2</v>
      </c>
      <c r="AB488" s="31">
        <v>6.25E-2</v>
      </c>
      <c r="AC488" s="30">
        <v>19</v>
      </c>
      <c r="AD488" s="30">
        <v>0</v>
      </c>
      <c r="AE488" s="30">
        <v>19</v>
      </c>
      <c r="AF488" s="31">
        <v>0</v>
      </c>
      <c r="AG488" s="30">
        <v>19</v>
      </c>
      <c r="AH488" s="30">
        <v>15</v>
      </c>
      <c r="AI488" s="30">
        <v>4</v>
      </c>
      <c r="AJ488" s="31">
        <v>0.78947368421052633</v>
      </c>
      <c r="AK488" s="30">
        <v>78</v>
      </c>
      <c r="AL488" s="30">
        <v>16</v>
      </c>
      <c r="AM488" s="30">
        <v>62</v>
      </c>
      <c r="AN488" s="47">
        <v>0.5</v>
      </c>
      <c r="AO488" s="9" t="s">
        <v>407</v>
      </c>
      <c r="AP488" s="48" t="s">
        <v>411</v>
      </c>
      <c r="AQ488" s="9" t="s">
        <v>407</v>
      </c>
      <c r="AR488" s="9" t="s">
        <v>412</v>
      </c>
    </row>
    <row r="489" spans="1:44" ht="12.75" customHeight="1" x14ac:dyDescent="0.15">
      <c r="A489" s="9" t="s">
        <v>168</v>
      </c>
      <c r="B489" s="9" t="s">
        <v>221</v>
      </c>
      <c r="C489" s="31">
        <v>0.625</v>
      </c>
      <c r="D489" s="45">
        <v>8</v>
      </c>
      <c r="E489" s="46">
        <v>2018</v>
      </c>
      <c r="F489" s="46">
        <v>2014</v>
      </c>
      <c r="G489" s="46" t="s">
        <v>403</v>
      </c>
      <c r="H489" s="9" t="s">
        <v>404</v>
      </c>
      <c r="I489" s="9" t="s">
        <v>405</v>
      </c>
      <c r="J489" s="9" t="s">
        <v>144</v>
      </c>
      <c r="K489" s="49" t="s">
        <v>221</v>
      </c>
      <c r="L489" s="30">
        <v>380</v>
      </c>
      <c r="M489" s="30">
        <v>0</v>
      </c>
      <c r="N489" s="30">
        <v>0</v>
      </c>
      <c r="O489" s="30">
        <v>0</v>
      </c>
      <c r="P489" s="30">
        <v>380</v>
      </c>
      <c r="Q489" s="31">
        <v>0</v>
      </c>
      <c r="R489" s="46">
        <v>190</v>
      </c>
      <c r="S489" s="46">
        <v>0</v>
      </c>
      <c r="T489" s="30">
        <v>227</v>
      </c>
      <c r="U489" s="30">
        <v>0</v>
      </c>
      <c r="V489" s="30">
        <v>0</v>
      </c>
      <c r="W489" s="30">
        <v>0</v>
      </c>
      <c r="X489" s="30">
        <v>227</v>
      </c>
      <c r="Y489" s="30">
        <v>0</v>
      </c>
      <c r="Z489" s="30">
        <v>227</v>
      </c>
      <c r="AA489" s="31">
        <v>0</v>
      </c>
      <c r="AB489" s="31">
        <v>0</v>
      </c>
      <c r="AC489" s="30">
        <v>243</v>
      </c>
      <c r="AD489" s="30">
        <v>5</v>
      </c>
      <c r="AE489" s="30">
        <v>238</v>
      </c>
      <c r="AF489" s="31">
        <v>2.0576131687242798E-2</v>
      </c>
      <c r="AG489" s="30">
        <v>600</v>
      </c>
      <c r="AH489" s="30">
        <v>114</v>
      </c>
      <c r="AI489" s="30">
        <v>486</v>
      </c>
      <c r="AJ489" s="31">
        <v>0.19</v>
      </c>
      <c r="AK489" s="30">
        <v>1450</v>
      </c>
      <c r="AL489" s="30">
        <v>119</v>
      </c>
      <c r="AM489" s="30">
        <v>1331</v>
      </c>
      <c r="AN489" s="47">
        <v>0.5</v>
      </c>
      <c r="AO489" s="9" t="s">
        <v>407</v>
      </c>
      <c r="AP489" s="48" t="s">
        <v>411</v>
      </c>
      <c r="AQ489" s="9" t="s">
        <v>407</v>
      </c>
      <c r="AR489" s="9" t="s">
        <v>407</v>
      </c>
    </row>
    <row r="490" spans="1:44" ht="12.75" customHeight="1" x14ac:dyDescent="0.15">
      <c r="A490" s="9" t="s">
        <v>464</v>
      </c>
      <c r="B490" s="9" t="s">
        <v>467</v>
      </c>
      <c r="C490" s="31">
        <v>0.375</v>
      </c>
      <c r="D490" s="45">
        <v>8</v>
      </c>
      <c r="E490" s="46">
        <v>2020</v>
      </c>
      <c r="F490" s="46">
        <v>2016</v>
      </c>
      <c r="G490" s="46" t="s">
        <v>444</v>
      </c>
      <c r="H490" s="9" t="s">
        <v>445</v>
      </c>
      <c r="I490" s="9" t="s">
        <v>446</v>
      </c>
      <c r="J490" s="9" t="s">
        <v>128</v>
      </c>
      <c r="K490" s="49" t="s">
        <v>467</v>
      </c>
      <c r="L490" s="30">
        <v>980</v>
      </c>
      <c r="M490" s="30">
        <v>0</v>
      </c>
      <c r="N490" s="30">
        <v>0</v>
      </c>
      <c r="O490" s="30">
        <v>0</v>
      </c>
      <c r="P490" s="30">
        <v>980</v>
      </c>
      <c r="Q490" s="31">
        <v>0</v>
      </c>
      <c r="R490" s="46">
        <v>368</v>
      </c>
      <c r="S490" s="46">
        <v>0</v>
      </c>
      <c r="T490" s="30">
        <v>705</v>
      </c>
      <c r="U490" s="30">
        <v>0</v>
      </c>
      <c r="V490" s="30">
        <v>0</v>
      </c>
      <c r="W490" s="30">
        <v>0</v>
      </c>
      <c r="X490" s="30">
        <v>705</v>
      </c>
      <c r="Y490" s="30">
        <v>0</v>
      </c>
      <c r="Z490" s="30">
        <v>705</v>
      </c>
      <c r="AA490" s="31">
        <v>0</v>
      </c>
      <c r="AB490" s="31">
        <v>0</v>
      </c>
      <c r="AC490" s="30">
        <v>828</v>
      </c>
      <c r="AD490" s="30">
        <v>12</v>
      </c>
      <c r="AE490" s="30">
        <v>816</v>
      </c>
      <c r="AF490" s="31">
        <v>1.4492753623188406E-2</v>
      </c>
      <c r="AG490" s="30">
        <v>2463</v>
      </c>
      <c r="AH490" s="30">
        <v>2450</v>
      </c>
      <c r="AI490" s="30">
        <v>13</v>
      </c>
      <c r="AJ490" s="31">
        <v>0.99472188388144545</v>
      </c>
      <c r="AK490" s="30">
        <v>4976</v>
      </c>
      <c r="AL490" s="30">
        <v>2462</v>
      </c>
      <c r="AM490" s="30">
        <v>2514</v>
      </c>
      <c r="AN490" s="47">
        <v>0.375</v>
      </c>
      <c r="AO490" s="9" t="s">
        <v>407</v>
      </c>
      <c r="AP490" s="48" t="s">
        <v>411</v>
      </c>
      <c r="AQ490" s="9" t="s">
        <v>407</v>
      </c>
      <c r="AR490" s="9" t="s">
        <v>412</v>
      </c>
    </row>
    <row r="491" spans="1:44" ht="12.75" customHeight="1" x14ac:dyDescent="0.15">
      <c r="A491" s="9" t="s">
        <v>139</v>
      </c>
      <c r="B491" s="9" t="s">
        <v>1320</v>
      </c>
      <c r="C491" s="31">
        <v>1</v>
      </c>
      <c r="D491" s="45">
        <v>5</v>
      </c>
      <c r="E491" s="46">
        <v>2017</v>
      </c>
      <c r="F491" s="46">
        <v>2014</v>
      </c>
      <c r="G491" s="46">
        <v>2018</v>
      </c>
      <c r="H491" s="9" t="s">
        <v>422</v>
      </c>
      <c r="I491" s="9" t="s">
        <v>423</v>
      </c>
      <c r="J491" s="9" t="s">
        <v>83</v>
      </c>
      <c r="K491" s="49" t="s">
        <v>1320</v>
      </c>
      <c r="L491" s="30">
        <v>1</v>
      </c>
      <c r="M491" s="30">
        <v>0</v>
      </c>
      <c r="N491" s="30">
        <v>0</v>
      </c>
      <c r="O491" s="30">
        <v>0</v>
      </c>
      <c r="P491" s="30">
        <v>1</v>
      </c>
      <c r="Q491" s="31">
        <v>0</v>
      </c>
      <c r="R491" s="46">
        <v>1</v>
      </c>
      <c r="S491" s="46">
        <v>0</v>
      </c>
      <c r="T491" s="30">
        <v>1</v>
      </c>
      <c r="U491" s="30">
        <v>0</v>
      </c>
      <c r="V491" s="30">
        <v>0</v>
      </c>
      <c r="W491" s="30">
        <v>0</v>
      </c>
      <c r="X491" s="30">
        <v>1</v>
      </c>
      <c r="Y491" s="30">
        <v>0</v>
      </c>
      <c r="Z491" s="30">
        <v>1</v>
      </c>
      <c r="AA491" s="31">
        <v>0</v>
      </c>
      <c r="AB491" s="31">
        <v>0</v>
      </c>
      <c r="AC491" s="30">
        <v>1</v>
      </c>
      <c r="AD491" s="30">
        <v>0</v>
      </c>
      <c r="AE491" s="30">
        <v>1</v>
      </c>
      <c r="AF491" s="31">
        <v>0</v>
      </c>
      <c r="AG491" s="30">
        <v>2</v>
      </c>
      <c r="AH491" s="30">
        <v>0</v>
      </c>
      <c r="AI491" s="30">
        <v>2</v>
      </c>
      <c r="AJ491" s="31">
        <v>0</v>
      </c>
      <c r="AK491" s="30">
        <v>5</v>
      </c>
      <c r="AL491" s="30">
        <v>0</v>
      </c>
      <c r="AM491" s="30">
        <v>5</v>
      </c>
      <c r="AN491" s="47">
        <v>1</v>
      </c>
      <c r="AO491" s="9" t="s">
        <v>407</v>
      </c>
      <c r="AP491" s="48" t="s">
        <v>408</v>
      </c>
      <c r="AQ491" s="9" t="s">
        <v>407</v>
      </c>
      <c r="AR491" s="9" t="s">
        <v>407</v>
      </c>
    </row>
    <row r="492" spans="1:44" ht="12.75" customHeight="1" x14ac:dyDescent="0.15">
      <c r="A492" s="9" t="s">
        <v>1322</v>
      </c>
      <c r="B492" s="9" t="s">
        <v>1323</v>
      </c>
      <c r="C492" s="31">
        <v>1</v>
      </c>
      <c r="D492" s="45">
        <v>5</v>
      </c>
      <c r="E492" s="46">
        <v>2017</v>
      </c>
      <c r="F492" s="46">
        <v>2014</v>
      </c>
      <c r="G492" s="46">
        <v>2018</v>
      </c>
      <c r="H492" s="9" t="s">
        <v>422</v>
      </c>
      <c r="I492" s="9" t="s">
        <v>423</v>
      </c>
      <c r="J492" s="9" t="s">
        <v>83</v>
      </c>
      <c r="K492" s="49" t="s">
        <v>1323</v>
      </c>
      <c r="L492" s="30">
        <v>2</v>
      </c>
      <c r="M492" s="30">
        <v>0</v>
      </c>
      <c r="N492" s="30">
        <v>0</v>
      </c>
      <c r="O492" s="30">
        <v>0</v>
      </c>
      <c r="P492" s="30">
        <v>2</v>
      </c>
      <c r="Q492" s="31">
        <v>0</v>
      </c>
      <c r="R492" s="46">
        <v>2</v>
      </c>
      <c r="S492" s="46">
        <v>0</v>
      </c>
      <c r="T492" s="30">
        <v>2</v>
      </c>
      <c r="U492" s="30">
        <v>0</v>
      </c>
      <c r="V492" s="30">
        <v>0</v>
      </c>
      <c r="W492" s="30">
        <v>0</v>
      </c>
      <c r="X492" s="30">
        <v>2</v>
      </c>
      <c r="Y492" s="30">
        <v>0</v>
      </c>
      <c r="Z492" s="30">
        <v>2</v>
      </c>
      <c r="AA492" s="31">
        <v>0</v>
      </c>
      <c r="AB492" s="31">
        <v>0</v>
      </c>
      <c r="AC492" s="30">
        <v>2</v>
      </c>
      <c r="AD492" s="30">
        <v>0</v>
      </c>
      <c r="AE492" s="30">
        <v>2</v>
      </c>
      <c r="AF492" s="31">
        <v>0</v>
      </c>
      <c r="AG492" s="30">
        <v>4</v>
      </c>
      <c r="AH492" s="30">
        <v>0</v>
      </c>
      <c r="AI492" s="30">
        <v>4</v>
      </c>
      <c r="AJ492" s="31">
        <v>0</v>
      </c>
      <c r="AK492" s="30">
        <v>10</v>
      </c>
      <c r="AL492" s="30">
        <v>0</v>
      </c>
      <c r="AM492" s="30">
        <v>10</v>
      </c>
      <c r="AN492" s="47">
        <v>1</v>
      </c>
      <c r="AO492" s="9" t="s">
        <v>407</v>
      </c>
      <c r="AP492" s="48" t="s">
        <v>408</v>
      </c>
      <c r="AQ492" s="9" t="s">
        <v>407</v>
      </c>
      <c r="AR492" s="9" t="s">
        <v>407</v>
      </c>
    </row>
    <row r="493" spans="1:44" ht="12.75" customHeight="1" x14ac:dyDescent="0.15">
      <c r="A493" s="9" t="s">
        <v>269</v>
      </c>
      <c r="B493" s="9" t="s">
        <v>272</v>
      </c>
      <c r="C493" s="31">
        <v>1</v>
      </c>
      <c r="D493" s="45">
        <v>5</v>
      </c>
      <c r="E493" s="46">
        <v>2017</v>
      </c>
      <c r="F493" s="46">
        <v>2014</v>
      </c>
      <c r="G493" s="46">
        <v>2018</v>
      </c>
      <c r="H493" s="9" t="s">
        <v>422</v>
      </c>
      <c r="I493" s="9" t="s">
        <v>423</v>
      </c>
      <c r="J493" s="9" t="s">
        <v>83</v>
      </c>
      <c r="K493" s="49" t="s">
        <v>272</v>
      </c>
      <c r="L493" s="30">
        <v>108</v>
      </c>
      <c r="M493" s="30">
        <v>0</v>
      </c>
      <c r="N493" s="30">
        <v>0</v>
      </c>
      <c r="O493" s="30">
        <v>0</v>
      </c>
      <c r="P493" s="30">
        <v>108</v>
      </c>
      <c r="Q493" s="31">
        <v>0</v>
      </c>
      <c r="R493" s="46">
        <v>108</v>
      </c>
      <c r="S493" s="46">
        <v>0</v>
      </c>
      <c r="T493" s="30">
        <v>75</v>
      </c>
      <c r="U493" s="30">
        <v>33</v>
      </c>
      <c r="V493" s="30">
        <v>6</v>
      </c>
      <c r="W493" s="30">
        <v>27</v>
      </c>
      <c r="X493" s="30">
        <v>42</v>
      </c>
      <c r="Y493" s="30">
        <v>33</v>
      </c>
      <c r="Z493" s="30">
        <v>42</v>
      </c>
      <c r="AA493" s="31">
        <v>0.44</v>
      </c>
      <c r="AB493" s="31">
        <v>0.44</v>
      </c>
      <c r="AC493" s="30">
        <v>78</v>
      </c>
      <c r="AD493" s="30">
        <v>96</v>
      </c>
      <c r="AE493" s="30">
        <v>0</v>
      </c>
      <c r="AF493" s="31">
        <v>1.2307692307692308</v>
      </c>
      <c r="AG493" s="30">
        <v>199</v>
      </c>
      <c r="AH493" s="30">
        <v>513</v>
      </c>
      <c r="AI493" s="30">
        <v>0</v>
      </c>
      <c r="AJ493" s="31">
        <v>2.5778894472361809</v>
      </c>
      <c r="AK493" s="30">
        <v>460</v>
      </c>
      <c r="AL493" s="30">
        <v>642</v>
      </c>
      <c r="AM493" s="30">
        <v>150</v>
      </c>
      <c r="AN493" s="47">
        <v>1</v>
      </c>
      <c r="AO493" s="9" t="s">
        <v>407</v>
      </c>
      <c r="AP493" s="48" t="s">
        <v>411</v>
      </c>
      <c r="AQ493" s="9" t="s">
        <v>407</v>
      </c>
      <c r="AR493" s="9" t="s">
        <v>412</v>
      </c>
    </row>
    <row r="494" spans="1:44" ht="12.75" customHeight="1" x14ac:dyDescent="0.15">
      <c r="A494" s="9" t="s">
        <v>564</v>
      </c>
      <c r="B494" s="9" t="s">
        <v>564</v>
      </c>
      <c r="C494" s="31">
        <v>0.375</v>
      </c>
      <c r="D494" s="45">
        <v>8</v>
      </c>
      <c r="E494" s="46">
        <v>2020</v>
      </c>
      <c r="F494" s="46">
        <v>2016</v>
      </c>
      <c r="G494" s="46" t="s">
        <v>444</v>
      </c>
      <c r="H494" s="9" t="s">
        <v>445</v>
      </c>
      <c r="I494" s="9" t="s">
        <v>446</v>
      </c>
      <c r="J494" s="9" t="s">
        <v>128</v>
      </c>
      <c r="K494" s="49" t="s">
        <v>564</v>
      </c>
      <c r="L494" s="30">
        <v>920</v>
      </c>
      <c r="M494" s="30">
        <v>43</v>
      </c>
      <c r="N494" s="30">
        <v>43</v>
      </c>
      <c r="O494" s="30">
        <v>0</v>
      </c>
      <c r="P494" s="30">
        <v>877</v>
      </c>
      <c r="Q494" s="31">
        <v>4.6739130434782609E-2</v>
      </c>
      <c r="R494" s="46">
        <v>345</v>
      </c>
      <c r="S494" s="46">
        <v>0</v>
      </c>
      <c r="T494" s="30">
        <v>609</v>
      </c>
      <c r="U494" s="30">
        <v>28</v>
      </c>
      <c r="V494" s="30">
        <v>28</v>
      </c>
      <c r="W494" s="30">
        <v>0</v>
      </c>
      <c r="X494" s="30">
        <v>581</v>
      </c>
      <c r="Y494" s="30">
        <v>28</v>
      </c>
      <c r="Z494" s="30">
        <v>581</v>
      </c>
      <c r="AA494" s="31">
        <v>4.5977011494252873E-2</v>
      </c>
      <c r="AB494" s="31">
        <v>4.5977011494252873E-2</v>
      </c>
      <c r="AC494" s="30">
        <v>613</v>
      </c>
      <c r="AD494" s="30">
        <v>0</v>
      </c>
      <c r="AE494" s="30">
        <v>613</v>
      </c>
      <c r="AF494" s="31">
        <v>0</v>
      </c>
      <c r="AG494" s="30">
        <v>1452</v>
      </c>
      <c r="AH494" s="30">
        <v>1707</v>
      </c>
      <c r="AI494" s="30">
        <v>0</v>
      </c>
      <c r="AJ494" s="31">
        <v>1.1756198347107438</v>
      </c>
      <c r="AK494" s="30">
        <v>3594</v>
      </c>
      <c r="AL494" s="30">
        <v>1778</v>
      </c>
      <c r="AM494" s="30">
        <v>2071</v>
      </c>
      <c r="AN494" s="47">
        <v>0.375</v>
      </c>
      <c r="AO494" s="9" t="s">
        <v>407</v>
      </c>
      <c r="AP494" s="48" t="s">
        <v>411</v>
      </c>
      <c r="AQ494" s="9" t="s">
        <v>407</v>
      </c>
      <c r="AR494" s="9" t="s">
        <v>412</v>
      </c>
    </row>
    <row r="495" spans="1:44" ht="12.75" customHeight="1" x14ac:dyDescent="0.15">
      <c r="A495" s="9" t="s">
        <v>564</v>
      </c>
      <c r="B495" s="9" t="s">
        <v>604</v>
      </c>
      <c r="C495" s="31">
        <v>0.375</v>
      </c>
      <c r="D495" s="45">
        <v>8</v>
      </c>
      <c r="E495" s="46">
        <v>2020</v>
      </c>
      <c r="F495" s="46">
        <v>2016</v>
      </c>
      <c r="G495" s="46" t="s">
        <v>444</v>
      </c>
      <c r="H495" s="9" t="s">
        <v>445</v>
      </c>
      <c r="I495" s="9" t="s">
        <v>446</v>
      </c>
      <c r="J495" s="9" t="s">
        <v>128</v>
      </c>
      <c r="K495" s="49" t="s">
        <v>604</v>
      </c>
      <c r="L495" s="30">
        <v>1477</v>
      </c>
      <c r="M495" s="30">
        <v>215</v>
      </c>
      <c r="N495" s="30">
        <v>0</v>
      </c>
      <c r="O495" s="30">
        <v>215</v>
      </c>
      <c r="P495" s="30">
        <v>1262</v>
      </c>
      <c r="Q495" s="31">
        <v>0.14556533513879485</v>
      </c>
      <c r="R495" s="46">
        <v>554</v>
      </c>
      <c r="S495" s="46">
        <v>0</v>
      </c>
      <c r="T495" s="30">
        <v>1065</v>
      </c>
      <c r="U495" s="30">
        <v>215</v>
      </c>
      <c r="V495" s="30">
        <v>0</v>
      </c>
      <c r="W495" s="30">
        <v>215</v>
      </c>
      <c r="X495" s="30">
        <v>850</v>
      </c>
      <c r="Y495" s="30">
        <v>215</v>
      </c>
      <c r="Z495" s="30">
        <v>850</v>
      </c>
      <c r="AA495" s="31">
        <v>0.20187793427230047</v>
      </c>
      <c r="AB495" s="31">
        <v>0.20187793427230047</v>
      </c>
      <c r="AC495" s="30">
        <v>1169</v>
      </c>
      <c r="AD495" s="30">
        <v>119</v>
      </c>
      <c r="AE495" s="30">
        <v>1050</v>
      </c>
      <c r="AF495" s="31">
        <v>0.10179640718562874</v>
      </c>
      <c r="AG495" s="30">
        <v>3370</v>
      </c>
      <c r="AH495" s="30">
        <v>117</v>
      </c>
      <c r="AI495" s="30">
        <v>3253</v>
      </c>
      <c r="AJ495" s="31">
        <v>3.4718100890207715E-2</v>
      </c>
      <c r="AK495" s="30">
        <v>7081</v>
      </c>
      <c r="AL495" s="30">
        <v>666</v>
      </c>
      <c r="AM495" s="30">
        <v>6415</v>
      </c>
      <c r="AN495" s="47">
        <v>0.375</v>
      </c>
      <c r="AO495" s="9" t="s">
        <v>407</v>
      </c>
      <c r="AP495" s="48" t="s">
        <v>411</v>
      </c>
      <c r="AQ495" s="9" t="s">
        <v>407</v>
      </c>
      <c r="AR495" s="9" t="s">
        <v>407</v>
      </c>
    </row>
    <row r="496" spans="1:44" ht="12.75" customHeight="1" x14ac:dyDescent="0.15">
      <c r="A496" s="9" t="s">
        <v>554</v>
      </c>
      <c r="B496" s="9" t="s">
        <v>1324</v>
      </c>
      <c r="C496" s="31">
        <v>1</v>
      </c>
      <c r="D496" s="45">
        <v>5</v>
      </c>
      <c r="E496" s="46">
        <v>2017</v>
      </c>
      <c r="F496" s="46">
        <v>2014</v>
      </c>
      <c r="G496" s="46">
        <v>2018</v>
      </c>
      <c r="H496" s="9" t="s">
        <v>422</v>
      </c>
      <c r="I496" s="9" t="s">
        <v>423</v>
      </c>
      <c r="J496" s="9" t="s">
        <v>83</v>
      </c>
      <c r="K496" s="49" t="s">
        <v>1324</v>
      </c>
      <c r="L496" s="30">
        <v>3</v>
      </c>
      <c r="M496" s="30">
        <v>0</v>
      </c>
      <c r="N496" s="30">
        <v>0</v>
      </c>
      <c r="O496" s="30">
        <v>0</v>
      </c>
      <c r="P496" s="30">
        <v>3</v>
      </c>
      <c r="Q496" s="31">
        <v>0</v>
      </c>
      <c r="R496" s="46">
        <v>3</v>
      </c>
      <c r="S496" s="46">
        <v>0</v>
      </c>
      <c r="T496" s="30">
        <v>2</v>
      </c>
      <c r="U496" s="30">
        <v>0</v>
      </c>
      <c r="V496" s="30">
        <v>0</v>
      </c>
      <c r="W496" s="30">
        <v>0</v>
      </c>
      <c r="X496" s="30">
        <v>2</v>
      </c>
      <c r="Y496" s="30">
        <v>0</v>
      </c>
      <c r="Z496" s="30">
        <v>2</v>
      </c>
      <c r="AA496" s="31">
        <v>0</v>
      </c>
      <c r="AB496" s="31">
        <v>0</v>
      </c>
      <c r="AC496" s="30">
        <v>2</v>
      </c>
      <c r="AD496" s="30">
        <v>0</v>
      </c>
      <c r="AE496" s="30">
        <v>2</v>
      </c>
      <c r="AF496" s="31">
        <v>0</v>
      </c>
      <c r="AG496" s="30">
        <v>6</v>
      </c>
      <c r="AH496" s="30">
        <v>0</v>
      </c>
      <c r="AI496" s="30">
        <v>6</v>
      </c>
      <c r="AJ496" s="31">
        <v>0</v>
      </c>
      <c r="AK496" s="30">
        <v>13</v>
      </c>
      <c r="AL496" s="30">
        <v>0</v>
      </c>
      <c r="AM496" s="30">
        <v>13</v>
      </c>
      <c r="AN496" s="47">
        <v>1</v>
      </c>
      <c r="AO496" s="9" t="s">
        <v>407</v>
      </c>
      <c r="AP496" s="48" t="s">
        <v>411</v>
      </c>
      <c r="AQ496" s="9" t="s">
        <v>407</v>
      </c>
      <c r="AR496" s="9" t="s">
        <v>407</v>
      </c>
    </row>
    <row r="497" spans="1:44" ht="12.75" customHeight="1" x14ac:dyDescent="0.15">
      <c r="A497" s="9" t="s">
        <v>607</v>
      </c>
      <c r="B497" s="9" t="s">
        <v>610</v>
      </c>
      <c r="C497" s="31">
        <v>1</v>
      </c>
      <c r="D497" s="45">
        <v>5</v>
      </c>
      <c r="E497" s="46">
        <v>2017</v>
      </c>
      <c r="F497" s="46">
        <v>2014</v>
      </c>
      <c r="G497" s="46">
        <v>2018</v>
      </c>
      <c r="H497" s="9" t="s">
        <v>422</v>
      </c>
      <c r="I497" s="9" t="s">
        <v>423</v>
      </c>
      <c r="J497" s="9" t="s">
        <v>83</v>
      </c>
      <c r="K497" s="49" t="s">
        <v>610</v>
      </c>
      <c r="L497" s="30">
        <v>102</v>
      </c>
      <c r="M497" s="30">
        <v>0</v>
      </c>
      <c r="N497" s="30">
        <v>0</v>
      </c>
      <c r="O497" s="30">
        <v>0</v>
      </c>
      <c r="P497" s="30">
        <v>102</v>
      </c>
      <c r="Q497" s="31">
        <v>0</v>
      </c>
      <c r="R497" s="46">
        <v>102</v>
      </c>
      <c r="S497" s="46">
        <v>0</v>
      </c>
      <c r="T497" s="30">
        <v>74</v>
      </c>
      <c r="U497" s="30">
        <v>6</v>
      </c>
      <c r="V497" s="30">
        <v>6</v>
      </c>
      <c r="W497" s="30">
        <v>0</v>
      </c>
      <c r="X497" s="30">
        <v>68</v>
      </c>
      <c r="Y497" s="30">
        <v>6</v>
      </c>
      <c r="Z497" s="30">
        <v>68</v>
      </c>
      <c r="AA497" s="31">
        <v>8.1081081081081086E-2</v>
      </c>
      <c r="AB497" s="31">
        <v>8.1081081081081086E-2</v>
      </c>
      <c r="AC497" s="30">
        <v>81</v>
      </c>
      <c r="AD497" s="30">
        <v>0</v>
      </c>
      <c r="AE497" s="30">
        <v>81</v>
      </c>
      <c r="AF497" s="31">
        <v>0</v>
      </c>
      <c r="AG497" s="30">
        <v>193</v>
      </c>
      <c r="AH497" s="30">
        <v>113</v>
      </c>
      <c r="AI497" s="30">
        <v>80</v>
      </c>
      <c r="AJ497" s="31">
        <v>0.58549222797927458</v>
      </c>
      <c r="AK497" s="30">
        <v>450</v>
      </c>
      <c r="AL497" s="30">
        <v>119</v>
      </c>
      <c r="AM497" s="30">
        <v>331</v>
      </c>
      <c r="AN497" s="47">
        <v>1</v>
      </c>
      <c r="AO497" s="9" t="s">
        <v>407</v>
      </c>
      <c r="AP497" s="48" t="s">
        <v>411</v>
      </c>
      <c r="AQ497" s="9" t="s">
        <v>407</v>
      </c>
      <c r="AR497" s="9" t="s">
        <v>407</v>
      </c>
    </row>
    <row r="498" spans="1:44" ht="12.75" customHeight="1" x14ac:dyDescent="0.15">
      <c r="A498" s="9" t="s">
        <v>517</v>
      </c>
      <c r="B498" s="9" t="s">
        <v>592</v>
      </c>
      <c r="C498" s="31">
        <v>0.375</v>
      </c>
      <c r="D498" s="45">
        <v>8</v>
      </c>
      <c r="E498" s="46">
        <v>2020</v>
      </c>
      <c r="F498" s="46">
        <v>2016</v>
      </c>
      <c r="G498" s="46" t="s">
        <v>444</v>
      </c>
      <c r="H498" s="9" t="s">
        <v>445</v>
      </c>
      <c r="I498" s="9" t="s">
        <v>446</v>
      </c>
      <c r="J498" s="9" t="s">
        <v>128</v>
      </c>
      <c r="K498" s="49" t="s">
        <v>592</v>
      </c>
      <c r="L498" s="30">
        <v>877</v>
      </c>
      <c r="M498" s="30">
        <v>2</v>
      </c>
      <c r="N498" s="30">
        <v>2</v>
      </c>
      <c r="O498" s="30">
        <v>0</v>
      </c>
      <c r="P498" s="30">
        <v>875</v>
      </c>
      <c r="Q498" s="31">
        <v>2.2805017103762829E-3</v>
      </c>
      <c r="R498" s="46">
        <v>329</v>
      </c>
      <c r="S498" s="46">
        <v>0</v>
      </c>
      <c r="T498" s="30">
        <v>562</v>
      </c>
      <c r="U498" s="30">
        <v>123</v>
      </c>
      <c r="V498" s="30">
        <v>123</v>
      </c>
      <c r="W498" s="30">
        <v>0</v>
      </c>
      <c r="X498" s="30">
        <v>439</v>
      </c>
      <c r="Y498" s="30">
        <v>123</v>
      </c>
      <c r="Z498" s="30">
        <v>439</v>
      </c>
      <c r="AA498" s="31">
        <v>0.2188612099644128</v>
      </c>
      <c r="AB498" s="31">
        <v>0.2188612099644128</v>
      </c>
      <c r="AC498" s="30">
        <v>627</v>
      </c>
      <c r="AD498" s="30">
        <v>591</v>
      </c>
      <c r="AE498" s="30">
        <v>36</v>
      </c>
      <c r="AF498" s="31">
        <v>0.9425837320574163</v>
      </c>
      <c r="AG498" s="30">
        <v>1552</v>
      </c>
      <c r="AH498" s="30">
        <v>46</v>
      </c>
      <c r="AI498" s="30">
        <v>1506</v>
      </c>
      <c r="AJ498" s="31">
        <v>2.9639175257731958E-2</v>
      </c>
      <c r="AK498" s="30">
        <v>3618</v>
      </c>
      <c r="AL498" s="30">
        <v>762</v>
      </c>
      <c r="AM498" s="30">
        <v>2856</v>
      </c>
      <c r="AN498" s="47">
        <v>0.375</v>
      </c>
      <c r="AO498" s="9" t="s">
        <v>407</v>
      </c>
      <c r="AP498" s="48" t="s">
        <v>408</v>
      </c>
      <c r="AQ498" s="9" t="s">
        <v>407</v>
      </c>
      <c r="AR498" s="9" t="s">
        <v>407</v>
      </c>
    </row>
    <row r="499" spans="1:44" ht="12.75" customHeight="1" x14ac:dyDescent="0.15">
      <c r="A499" s="9" t="s">
        <v>273</v>
      </c>
      <c r="B499" s="9" t="s">
        <v>302</v>
      </c>
      <c r="C499" s="31">
        <v>0.625</v>
      </c>
      <c r="D499" s="45">
        <v>8</v>
      </c>
      <c r="E499" s="46">
        <v>2018</v>
      </c>
      <c r="F499" s="46">
        <v>2014</v>
      </c>
      <c r="G499" s="46" t="s">
        <v>403</v>
      </c>
      <c r="H499" s="9" t="s">
        <v>404</v>
      </c>
      <c r="I499" s="9" t="s">
        <v>405</v>
      </c>
      <c r="J499" s="9" t="s">
        <v>144</v>
      </c>
      <c r="K499" s="49" t="s">
        <v>302</v>
      </c>
      <c r="L499" s="30">
        <v>283</v>
      </c>
      <c r="M499" s="30">
        <v>90</v>
      </c>
      <c r="N499" s="30">
        <v>90</v>
      </c>
      <c r="O499" s="30">
        <v>0</v>
      </c>
      <c r="P499" s="30">
        <v>193</v>
      </c>
      <c r="Q499" s="31">
        <v>0.31802120141342755</v>
      </c>
      <c r="R499" s="46">
        <v>142</v>
      </c>
      <c r="S499" s="46">
        <v>0</v>
      </c>
      <c r="T499" s="30">
        <v>195</v>
      </c>
      <c r="U499" s="30">
        <v>73</v>
      </c>
      <c r="V499" s="30">
        <v>73</v>
      </c>
      <c r="W499" s="30">
        <v>0</v>
      </c>
      <c r="X499" s="30">
        <v>122</v>
      </c>
      <c r="Y499" s="30">
        <v>73</v>
      </c>
      <c r="Z499" s="30">
        <v>122</v>
      </c>
      <c r="AA499" s="31">
        <v>0.37435897435897436</v>
      </c>
      <c r="AB499" s="31">
        <v>0.37435897435897436</v>
      </c>
      <c r="AC499" s="30">
        <v>224</v>
      </c>
      <c r="AD499" s="30">
        <v>101</v>
      </c>
      <c r="AE499" s="30">
        <v>123</v>
      </c>
      <c r="AF499" s="31">
        <v>0.45089285714285715</v>
      </c>
      <c r="AG499" s="30">
        <v>525</v>
      </c>
      <c r="AH499" s="30">
        <v>906</v>
      </c>
      <c r="AI499" s="30">
        <v>0</v>
      </c>
      <c r="AJ499" s="31">
        <v>1.7257142857142858</v>
      </c>
      <c r="AK499" s="30">
        <v>1227</v>
      </c>
      <c r="AL499" s="30">
        <v>1170</v>
      </c>
      <c r="AM499" s="30">
        <v>438</v>
      </c>
      <c r="AN499" s="47">
        <v>0.5</v>
      </c>
      <c r="AO499" s="9" t="s">
        <v>407</v>
      </c>
      <c r="AP499" s="48" t="s">
        <v>438</v>
      </c>
      <c r="AQ499" s="9" t="s">
        <v>407</v>
      </c>
      <c r="AR499" s="9" t="s">
        <v>412</v>
      </c>
    </row>
    <row r="500" spans="1:44" ht="12.75" customHeight="1" x14ac:dyDescent="0.15">
      <c r="A500" s="9" t="s">
        <v>352</v>
      </c>
      <c r="B500" s="9" t="s">
        <v>1325</v>
      </c>
      <c r="C500" s="31">
        <v>0.625</v>
      </c>
      <c r="D500" s="45">
        <v>8</v>
      </c>
      <c r="E500" s="46">
        <v>2018</v>
      </c>
      <c r="F500" s="46">
        <v>2014</v>
      </c>
      <c r="G500" s="46" t="s">
        <v>403</v>
      </c>
      <c r="H500" s="9" t="s">
        <v>404</v>
      </c>
      <c r="I500" s="9" t="s">
        <v>405</v>
      </c>
      <c r="J500" s="9" t="s">
        <v>144</v>
      </c>
      <c r="K500" s="49" t="s">
        <v>1325</v>
      </c>
      <c r="L500" s="30">
        <v>103</v>
      </c>
      <c r="M500" s="30">
        <v>0</v>
      </c>
      <c r="N500" s="30">
        <v>0</v>
      </c>
      <c r="O500" s="30">
        <v>0</v>
      </c>
      <c r="P500" s="30">
        <v>103</v>
      </c>
      <c r="Q500" s="31">
        <v>0</v>
      </c>
      <c r="R500" s="46">
        <v>52</v>
      </c>
      <c r="S500" s="46">
        <v>0</v>
      </c>
      <c r="T500" s="30">
        <v>72</v>
      </c>
      <c r="U500" s="30">
        <v>10</v>
      </c>
      <c r="V500" s="30">
        <v>0</v>
      </c>
      <c r="W500" s="30">
        <v>10</v>
      </c>
      <c r="X500" s="30">
        <v>62</v>
      </c>
      <c r="Y500" s="30">
        <v>10</v>
      </c>
      <c r="Z500" s="30">
        <v>62</v>
      </c>
      <c r="AA500" s="31">
        <v>0.1388888888888889</v>
      </c>
      <c r="AB500" s="31">
        <v>0.1388888888888889</v>
      </c>
      <c r="AC500" s="30">
        <v>84</v>
      </c>
      <c r="AD500" s="30">
        <v>51</v>
      </c>
      <c r="AE500" s="30">
        <v>33</v>
      </c>
      <c r="AF500" s="31">
        <v>0.6071428571428571</v>
      </c>
      <c r="AG500" s="30">
        <v>195</v>
      </c>
      <c r="AH500" s="30">
        <v>0</v>
      </c>
      <c r="AI500" s="30">
        <v>195</v>
      </c>
      <c r="AJ500" s="31">
        <v>0</v>
      </c>
      <c r="AK500" s="30">
        <v>454</v>
      </c>
      <c r="AL500" s="30">
        <v>61</v>
      </c>
      <c r="AM500" s="30">
        <v>393</v>
      </c>
      <c r="AN500" s="47">
        <v>0.5</v>
      </c>
      <c r="AO500" s="9" t="s">
        <v>407</v>
      </c>
      <c r="AP500" s="48" t="s">
        <v>411</v>
      </c>
      <c r="AQ500" s="9" t="s">
        <v>407</v>
      </c>
      <c r="AR500" s="9" t="s">
        <v>407</v>
      </c>
    </row>
    <row r="501" spans="1:44" ht="12.75" customHeight="1" x14ac:dyDescent="0.15">
      <c r="A501" s="9" t="s">
        <v>244</v>
      </c>
      <c r="B501" s="9" t="s">
        <v>248</v>
      </c>
      <c r="C501" s="31">
        <v>1</v>
      </c>
      <c r="D501" s="45">
        <v>5</v>
      </c>
      <c r="E501" s="46">
        <v>2017</v>
      </c>
      <c r="F501" s="46">
        <v>2014</v>
      </c>
      <c r="G501" s="46">
        <v>2018</v>
      </c>
      <c r="H501" s="9" t="s">
        <v>422</v>
      </c>
      <c r="I501" s="9" t="s">
        <v>423</v>
      </c>
      <c r="J501" s="9" t="s">
        <v>83</v>
      </c>
      <c r="K501" s="49" t="s">
        <v>248</v>
      </c>
      <c r="L501" s="30">
        <v>11</v>
      </c>
      <c r="M501" s="30">
        <v>68</v>
      </c>
      <c r="N501" s="30">
        <v>68</v>
      </c>
      <c r="O501" s="30">
        <v>0</v>
      </c>
      <c r="P501" s="30">
        <v>0</v>
      </c>
      <c r="Q501" s="31">
        <v>6.1818181818181817</v>
      </c>
      <c r="R501" s="46">
        <v>11</v>
      </c>
      <c r="S501" s="46">
        <v>57</v>
      </c>
      <c r="T501" s="30">
        <v>7</v>
      </c>
      <c r="U501" s="30">
        <v>10</v>
      </c>
      <c r="V501" s="30">
        <v>10</v>
      </c>
      <c r="W501" s="30">
        <v>0</v>
      </c>
      <c r="X501" s="30">
        <v>0</v>
      </c>
      <c r="Y501" s="30">
        <v>67</v>
      </c>
      <c r="Z501" s="30">
        <v>0</v>
      </c>
      <c r="AA501" s="31">
        <v>1.4285714285714286</v>
      </c>
      <c r="AB501" s="31">
        <v>9.5714285714285712</v>
      </c>
      <c r="AC501" s="30">
        <v>7</v>
      </c>
      <c r="AD501" s="30">
        <v>35</v>
      </c>
      <c r="AE501" s="30">
        <v>0</v>
      </c>
      <c r="AF501" s="31">
        <v>5</v>
      </c>
      <c r="AG501" s="30">
        <v>20</v>
      </c>
      <c r="AH501" s="30">
        <v>32</v>
      </c>
      <c r="AI501" s="30">
        <v>0</v>
      </c>
      <c r="AJ501" s="31">
        <v>1.6</v>
      </c>
      <c r="AK501" s="30">
        <v>45</v>
      </c>
      <c r="AL501" s="30">
        <v>145</v>
      </c>
      <c r="AM501" s="30">
        <v>0</v>
      </c>
      <c r="AN501" s="47">
        <v>1</v>
      </c>
      <c r="AO501" s="9" t="s">
        <v>412</v>
      </c>
      <c r="AP501" s="48" t="s">
        <v>411</v>
      </c>
      <c r="AQ501" s="9" t="s">
        <v>412</v>
      </c>
      <c r="AR501" s="9" t="s">
        <v>407</v>
      </c>
    </row>
    <row r="502" spans="1:44" ht="12.75" customHeight="1" x14ac:dyDescent="0.15">
      <c r="A502" s="9" t="s">
        <v>66</v>
      </c>
      <c r="B502" s="9" t="s">
        <v>81</v>
      </c>
      <c r="C502" s="31">
        <v>0.5</v>
      </c>
      <c r="D502" s="45">
        <v>8</v>
      </c>
      <c r="E502" s="46">
        <v>2019</v>
      </c>
      <c r="F502" s="46">
        <v>2015</v>
      </c>
      <c r="G502" s="46">
        <v>2022</v>
      </c>
      <c r="H502" s="9" t="s">
        <v>413</v>
      </c>
      <c r="I502" s="9" t="s">
        <v>414</v>
      </c>
      <c r="J502" s="9" t="s">
        <v>67</v>
      </c>
      <c r="K502" s="49" t="s">
        <v>81</v>
      </c>
      <c r="L502" s="30">
        <v>317</v>
      </c>
      <c r="M502" s="30">
        <v>0</v>
      </c>
      <c r="N502" s="30">
        <v>0</v>
      </c>
      <c r="O502" s="30">
        <v>0</v>
      </c>
      <c r="P502" s="30">
        <v>317</v>
      </c>
      <c r="Q502" s="31">
        <v>0</v>
      </c>
      <c r="R502" s="46">
        <v>159</v>
      </c>
      <c r="S502" s="46">
        <v>0</v>
      </c>
      <c r="T502" s="30">
        <v>180</v>
      </c>
      <c r="U502" s="30">
        <v>0</v>
      </c>
      <c r="V502" s="30">
        <v>0</v>
      </c>
      <c r="W502" s="30">
        <v>0</v>
      </c>
      <c r="X502" s="30">
        <v>180</v>
      </c>
      <c r="Y502" s="30">
        <v>0</v>
      </c>
      <c r="Z502" s="30">
        <v>180</v>
      </c>
      <c r="AA502" s="31">
        <v>0</v>
      </c>
      <c r="AB502" s="31">
        <v>0</v>
      </c>
      <c r="AC502" s="30">
        <v>192</v>
      </c>
      <c r="AD502" s="30">
        <v>26</v>
      </c>
      <c r="AE502" s="30">
        <v>166</v>
      </c>
      <c r="AF502" s="31">
        <v>0.13541666666666666</v>
      </c>
      <c r="AG502" s="30">
        <v>417</v>
      </c>
      <c r="AH502" s="30">
        <v>472</v>
      </c>
      <c r="AI502" s="30">
        <v>0</v>
      </c>
      <c r="AJ502" s="31">
        <v>1.1318944844124701</v>
      </c>
      <c r="AK502" s="30">
        <v>1106</v>
      </c>
      <c r="AL502" s="30">
        <v>498</v>
      </c>
      <c r="AM502" s="30">
        <v>663</v>
      </c>
      <c r="AN502" s="47">
        <v>0.5</v>
      </c>
      <c r="AO502" s="9" t="s">
        <v>407</v>
      </c>
      <c r="AP502" s="48" t="s">
        <v>411</v>
      </c>
      <c r="AQ502" s="9" t="s">
        <v>407</v>
      </c>
      <c r="AR502" s="9" t="s">
        <v>412</v>
      </c>
    </row>
    <row r="503" spans="1:44" ht="12.75" customHeight="1" x14ac:dyDescent="0.15">
      <c r="A503" s="9" t="s">
        <v>352</v>
      </c>
      <c r="B503" s="9" t="s">
        <v>409</v>
      </c>
      <c r="C503" s="31">
        <v>0.625</v>
      </c>
      <c r="D503" s="45">
        <v>8</v>
      </c>
      <c r="E503" s="46">
        <v>2018</v>
      </c>
      <c r="F503" s="46">
        <v>2014</v>
      </c>
      <c r="G503" s="46" t="s">
        <v>403</v>
      </c>
      <c r="H503" s="9" t="s">
        <v>404</v>
      </c>
      <c r="I503" s="9" t="s">
        <v>405</v>
      </c>
      <c r="J503" s="9" t="s">
        <v>144</v>
      </c>
      <c r="K503" s="49" t="s">
        <v>409</v>
      </c>
      <c r="L503" s="30">
        <v>382</v>
      </c>
      <c r="M503" s="30">
        <v>0</v>
      </c>
      <c r="N503" s="30">
        <v>0</v>
      </c>
      <c r="O503" s="30">
        <v>0</v>
      </c>
      <c r="P503" s="30">
        <v>382</v>
      </c>
      <c r="Q503" s="31">
        <v>0</v>
      </c>
      <c r="R503" s="46">
        <v>191</v>
      </c>
      <c r="S503" s="46">
        <v>0</v>
      </c>
      <c r="T503" s="30">
        <v>260</v>
      </c>
      <c r="U503" s="30">
        <v>0</v>
      </c>
      <c r="V503" s="30">
        <v>0</v>
      </c>
      <c r="W503" s="30">
        <v>0</v>
      </c>
      <c r="X503" s="30">
        <v>260</v>
      </c>
      <c r="Y503" s="30">
        <v>0</v>
      </c>
      <c r="Z503" s="30">
        <v>260</v>
      </c>
      <c r="AA503" s="31">
        <v>0</v>
      </c>
      <c r="AB503" s="31">
        <v>0</v>
      </c>
      <c r="AC503" s="30">
        <v>294</v>
      </c>
      <c r="AD503" s="30">
        <v>0</v>
      </c>
      <c r="AE503" s="30">
        <v>294</v>
      </c>
      <c r="AF503" s="31">
        <v>0</v>
      </c>
      <c r="AG503" s="30">
        <v>653</v>
      </c>
      <c r="AH503" s="30">
        <v>302</v>
      </c>
      <c r="AI503" s="30">
        <v>351</v>
      </c>
      <c r="AJ503" s="31">
        <v>0.46248085758039814</v>
      </c>
      <c r="AK503" s="30">
        <v>1589</v>
      </c>
      <c r="AL503" s="30">
        <v>302</v>
      </c>
      <c r="AM503" s="30">
        <v>1287</v>
      </c>
      <c r="AN503" s="47">
        <v>0.5</v>
      </c>
      <c r="AO503" s="9" t="s">
        <v>407</v>
      </c>
      <c r="AP503" s="48" t="s">
        <v>411</v>
      </c>
      <c r="AQ503" s="9" t="s">
        <v>407</v>
      </c>
      <c r="AR503" s="9" t="s">
        <v>407</v>
      </c>
    </row>
    <row r="504" spans="1:44" ht="12.75" customHeight="1" x14ac:dyDescent="0.15">
      <c r="A504" s="9" t="s">
        <v>472</v>
      </c>
      <c r="B504" s="9" t="s">
        <v>570</v>
      </c>
      <c r="C504" s="31">
        <v>0.5</v>
      </c>
      <c r="D504" s="45">
        <v>8</v>
      </c>
      <c r="E504" s="46">
        <v>2019</v>
      </c>
      <c r="F504" s="46">
        <v>2015</v>
      </c>
      <c r="G504" s="46">
        <v>2022</v>
      </c>
      <c r="H504" s="9" t="s">
        <v>413</v>
      </c>
      <c r="I504" s="9" t="s">
        <v>414</v>
      </c>
      <c r="J504" s="9" t="s">
        <v>67</v>
      </c>
      <c r="K504" s="49" t="s">
        <v>570</v>
      </c>
      <c r="L504" s="30">
        <v>287</v>
      </c>
      <c r="M504" s="30">
        <v>48</v>
      </c>
      <c r="N504" s="30">
        <v>48</v>
      </c>
      <c r="O504" s="30">
        <v>0</v>
      </c>
      <c r="P504" s="30">
        <v>239</v>
      </c>
      <c r="Q504" s="31">
        <v>0.1672473867595819</v>
      </c>
      <c r="R504" s="46">
        <v>144</v>
      </c>
      <c r="S504" s="46">
        <v>0</v>
      </c>
      <c r="T504" s="30">
        <v>134</v>
      </c>
      <c r="U504" s="30">
        <v>96</v>
      </c>
      <c r="V504" s="30">
        <v>94</v>
      </c>
      <c r="W504" s="30">
        <v>2</v>
      </c>
      <c r="X504" s="30">
        <v>38</v>
      </c>
      <c r="Y504" s="30">
        <v>96</v>
      </c>
      <c r="Z504" s="30">
        <v>38</v>
      </c>
      <c r="AA504" s="31">
        <v>0.71641791044776115</v>
      </c>
      <c r="AB504" s="31">
        <v>0.71641791044776115</v>
      </c>
      <c r="AC504" s="30">
        <v>173</v>
      </c>
      <c r="AD504" s="30">
        <v>533</v>
      </c>
      <c r="AE504" s="30">
        <v>0</v>
      </c>
      <c r="AF504" s="31">
        <v>3.0809248554913293</v>
      </c>
      <c r="AG504" s="30">
        <v>490</v>
      </c>
      <c r="AH504" s="30">
        <v>657</v>
      </c>
      <c r="AI504" s="30">
        <v>0</v>
      </c>
      <c r="AJ504" s="31">
        <v>1.3408163265306123</v>
      </c>
      <c r="AK504" s="30">
        <v>1084</v>
      </c>
      <c r="AL504" s="30">
        <v>1334</v>
      </c>
      <c r="AM504" s="30">
        <v>277</v>
      </c>
      <c r="AN504" s="47">
        <v>0.5</v>
      </c>
      <c r="AO504" s="9" t="s">
        <v>407</v>
      </c>
      <c r="AP504" s="48" t="s">
        <v>411</v>
      </c>
      <c r="AQ504" s="9" t="s">
        <v>407</v>
      </c>
      <c r="AR504" s="9" t="s">
        <v>412</v>
      </c>
    </row>
    <row r="505" spans="1:44" ht="12.75" customHeight="1" x14ac:dyDescent="0.15">
      <c r="A505" s="9" t="s">
        <v>472</v>
      </c>
      <c r="B505" s="9" t="s">
        <v>571</v>
      </c>
      <c r="C505" s="31">
        <v>0.5</v>
      </c>
      <c r="D505" s="45">
        <v>8</v>
      </c>
      <c r="E505" s="46">
        <v>2019</v>
      </c>
      <c r="F505" s="46">
        <v>2015</v>
      </c>
      <c r="G505" s="46">
        <v>2022</v>
      </c>
      <c r="H505" s="9" t="s">
        <v>413</v>
      </c>
      <c r="I505" s="9" t="s">
        <v>414</v>
      </c>
      <c r="J505" s="9" t="s">
        <v>67</v>
      </c>
      <c r="K505" s="49" t="s">
        <v>571</v>
      </c>
      <c r="L505" s="30">
        <v>283</v>
      </c>
      <c r="M505" s="30">
        <v>0</v>
      </c>
      <c r="N505" s="30">
        <v>0</v>
      </c>
      <c r="O505" s="30">
        <v>0</v>
      </c>
      <c r="P505" s="30">
        <v>283</v>
      </c>
      <c r="Q505" s="31">
        <v>0</v>
      </c>
      <c r="R505" s="46">
        <v>142</v>
      </c>
      <c r="S505" s="46">
        <v>0</v>
      </c>
      <c r="T505" s="30">
        <v>178</v>
      </c>
      <c r="U505" s="30">
        <v>0</v>
      </c>
      <c r="V505" s="30">
        <v>0</v>
      </c>
      <c r="W505" s="30">
        <v>0</v>
      </c>
      <c r="X505" s="30">
        <v>178</v>
      </c>
      <c r="Y505" s="30">
        <v>0</v>
      </c>
      <c r="Z505" s="30">
        <v>178</v>
      </c>
      <c r="AA505" s="31">
        <v>0</v>
      </c>
      <c r="AB505" s="31">
        <v>0</v>
      </c>
      <c r="AC505" s="30">
        <v>211</v>
      </c>
      <c r="AD505" s="30">
        <v>0</v>
      </c>
      <c r="AE505" s="30">
        <v>211</v>
      </c>
      <c r="AF505" s="31">
        <v>0</v>
      </c>
      <c r="AG505" s="30">
        <v>690</v>
      </c>
      <c r="AH505" s="30">
        <v>146</v>
      </c>
      <c r="AI505" s="30">
        <v>544</v>
      </c>
      <c r="AJ505" s="31">
        <v>0.21159420289855072</v>
      </c>
      <c r="AK505" s="30">
        <v>1362</v>
      </c>
      <c r="AL505" s="30">
        <v>146</v>
      </c>
      <c r="AM505" s="30">
        <v>1216</v>
      </c>
      <c r="AN505" s="47">
        <v>0.5</v>
      </c>
      <c r="AO505" s="9" t="s">
        <v>407</v>
      </c>
      <c r="AP505" s="48" t="s">
        <v>411</v>
      </c>
      <c r="AQ505" s="9" t="s">
        <v>407</v>
      </c>
      <c r="AR505" s="9" t="s">
        <v>407</v>
      </c>
    </row>
    <row r="506" spans="1:44" ht="12.75" customHeight="1" x14ac:dyDescent="0.15">
      <c r="A506" s="9" t="s">
        <v>502</v>
      </c>
      <c r="B506" s="9" t="s">
        <v>623</v>
      </c>
      <c r="C506" s="31">
        <v>0.625</v>
      </c>
      <c r="D506" s="45">
        <v>8</v>
      </c>
      <c r="E506" s="46">
        <v>2018</v>
      </c>
      <c r="F506" s="46">
        <v>2014</v>
      </c>
      <c r="G506" s="46" t="s">
        <v>403</v>
      </c>
      <c r="H506" s="9" t="s">
        <v>404</v>
      </c>
      <c r="I506" s="9" t="s">
        <v>405</v>
      </c>
      <c r="J506" s="9" t="s">
        <v>144</v>
      </c>
      <c r="K506" s="49" t="s">
        <v>623</v>
      </c>
      <c r="L506" s="30">
        <v>246</v>
      </c>
      <c r="M506" s="30">
        <v>74</v>
      </c>
      <c r="N506" s="30">
        <v>0</v>
      </c>
      <c r="O506" s="30">
        <v>74</v>
      </c>
      <c r="P506" s="30">
        <v>172</v>
      </c>
      <c r="Q506" s="31">
        <v>0.30081300813008133</v>
      </c>
      <c r="R506" s="46">
        <v>123</v>
      </c>
      <c r="S506" s="46">
        <v>0</v>
      </c>
      <c r="T506" s="30">
        <v>168</v>
      </c>
      <c r="U506" s="30">
        <v>114</v>
      </c>
      <c r="V506" s="30">
        <v>0</v>
      </c>
      <c r="W506" s="30">
        <v>114</v>
      </c>
      <c r="X506" s="30">
        <v>54</v>
      </c>
      <c r="Y506" s="30">
        <v>114</v>
      </c>
      <c r="Z506" s="30">
        <v>54</v>
      </c>
      <c r="AA506" s="31">
        <v>0.6785714285714286</v>
      </c>
      <c r="AB506" s="31">
        <v>0.6785714285714286</v>
      </c>
      <c r="AC506" s="30">
        <v>189</v>
      </c>
      <c r="AD506" s="30">
        <v>67</v>
      </c>
      <c r="AE506" s="30">
        <v>122</v>
      </c>
      <c r="AF506" s="31">
        <v>0.35449735449735448</v>
      </c>
      <c r="AG506" s="30">
        <v>412</v>
      </c>
      <c r="AH506" s="30">
        <v>231</v>
      </c>
      <c r="AI506" s="30">
        <v>181</v>
      </c>
      <c r="AJ506" s="31">
        <v>0.56067961165048541</v>
      </c>
      <c r="AK506" s="30">
        <v>1015</v>
      </c>
      <c r="AL506" s="30">
        <v>486</v>
      </c>
      <c r="AM506" s="30">
        <v>529</v>
      </c>
      <c r="AN506" s="47">
        <v>0.5</v>
      </c>
      <c r="AO506" s="9" t="s">
        <v>407</v>
      </c>
      <c r="AP506" s="48" t="s">
        <v>411</v>
      </c>
      <c r="AQ506" s="9" t="s">
        <v>407</v>
      </c>
      <c r="AR506" s="9" t="s">
        <v>412</v>
      </c>
    </row>
    <row r="507" spans="1:44" ht="12.75" customHeight="1" x14ac:dyDescent="0.15">
      <c r="A507" s="9" t="s">
        <v>168</v>
      </c>
      <c r="B507" s="9" t="s">
        <v>1327</v>
      </c>
      <c r="C507" s="31">
        <v>0.625</v>
      </c>
      <c r="D507" s="45">
        <v>8</v>
      </c>
      <c r="E507" s="46">
        <v>2018</v>
      </c>
      <c r="F507" s="46">
        <v>2014</v>
      </c>
      <c r="G507" s="46" t="s">
        <v>403</v>
      </c>
      <c r="H507" s="9" t="s">
        <v>404</v>
      </c>
      <c r="I507" s="9" t="s">
        <v>405</v>
      </c>
      <c r="J507" s="9" t="s">
        <v>144</v>
      </c>
      <c r="K507" s="49" t="s">
        <v>1327</v>
      </c>
      <c r="L507" s="30">
        <v>1</v>
      </c>
      <c r="M507" s="30">
        <v>0</v>
      </c>
      <c r="N507" s="30">
        <v>0</v>
      </c>
      <c r="O507" s="30">
        <v>0</v>
      </c>
      <c r="P507" s="30">
        <v>1</v>
      </c>
      <c r="Q507" s="31">
        <v>0</v>
      </c>
      <c r="R507" s="46">
        <v>1</v>
      </c>
      <c r="S507" s="46">
        <v>0</v>
      </c>
      <c r="T507" s="30">
        <v>1</v>
      </c>
      <c r="U507" s="30">
        <v>0</v>
      </c>
      <c r="V507" s="30">
        <v>0</v>
      </c>
      <c r="W507" s="30">
        <v>0</v>
      </c>
      <c r="X507" s="30">
        <v>1</v>
      </c>
      <c r="Y507" s="30">
        <v>0</v>
      </c>
      <c r="Z507" s="30">
        <v>1</v>
      </c>
      <c r="AA507" s="31">
        <v>0</v>
      </c>
      <c r="AB507" s="31">
        <v>0</v>
      </c>
      <c r="AC507" s="30">
        <v>0</v>
      </c>
      <c r="AD507" s="30">
        <v>0</v>
      </c>
      <c r="AE507" s="30">
        <v>0</v>
      </c>
      <c r="AF507" s="31" t="s">
        <v>429</v>
      </c>
      <c r="AG507" s="30">
        <v>0</v>
      </c>
      <c r="AH507" s="30">
        <v>0</v>
      </c>
      <c r="AI507" s="30">
        <v>0</v>
      </c>
      <c r="AJ507" s="31" t="s">
        <v>429</v>
      </c>
      <c r="AK507" s="30">
        <v>2</v>
      </c>
      <c r="AL507" s="30">
        <v>0</v>
      </c>
      <c r="AM507" s="30">
        <v>2</v>
      </c>
      <c r="AN507" s="47">
        <v>0.5</v>
      </c>
      <c r="AO507" s="9" t="s">
        <v>407</v>
      </c>
      <c r="AP507" s="48" t="s">
        <v>438</v>
      </c>
      <c r="AQ507" s="9" t="s">
        <v>407</v>
      </c>
      <c r="AR507" s="9" t="s">
        <v>412</v>
      </c>
    </row>
    <row r="508" spans="1:44" ht="12.75" customHeight="1" x14ac:dyDescent="0.15">
      <c r="A508" s="9" t="s">
        <v>352</v>
      </c>
      <c r="B508" s="9" t="s">
        <v>1328</v>
      </c>
      <c r="C508" s="31">
        <v>0.625</v>
      </c>
      <c r="D508" s="45">
        <v>8</v>
      </c>
      <c r="E508" s="46">
        <v>2018</v>
      </c>
      <c r="F508" s="46">
        <v>2014</v>
      </c>
      <c r="G508" s="46" t="s">
        <v>403</v>
      </c>
      <c r="H508" s="9" t="s">
        <v>404</v>
      </c>
      <c r="I508" s="9" t="s">
        <v>405</v>
      </c>
      <c r="J508" s="9" t="s">
        <v>144</v>
      </c>
      <c r="K508" s="49" t="s">
        <v>1328</v>
      </c>
      <c r="L508" s="30">
        <v>1698</v>
      </c>
      <c r="M508" s="30">
        <v>0</v>
      </c>
      <c r="N508" s="30">
        <v>0</v>
      </c>
      <c r="O508" s="30">
        <v>0</v>
      </c>
      <c r="P508" s="30">
        <v>1698</v>
      </c>
      <c r="Q508" s="31">
        <v>0</v>
      </c>
      <c r="R508" s="46">
        <v>849</v>
      </c>
      <c r="S508" s="46">
        <v>0</v>
      </c>
      <c r="T508" s="30">
        <v>1207</v>
      </c>
      <c r="U508" s="30">
        <v>0</v>
      </c>
      <c r="V508" s="30">
        <v>0</v>
      </c>
      <c r="W508" s="30">
        <v>0</v>
      </c>
      <c r="X508" s="30">
        <v>1207</v>
      </c>
      <c r="Y508" s="30">
        <v>0</v>
      </c>
      <c r="Z508" s="30">
        <v>1207</v>
      </c>
      <c r="AA508" s="31">
        <v>0</v>
      </c>
      <c r="AB508" s="31">
        <v>0</v>
      </c>
      <c r="AC508" s="30">
        <v>1342</v>
      </c>
      <c r="AD508" s="30">
        <v>104</v>
      </c>
      <c r="AE508" s="30">
        <v>1238</v>
      </c>
      <c r="AF508" s="31">
        <v>7.7496274217585689E-2</v>
      </c>
      <c r="AG508" s="30">
        <v>3124</v>
      </c>
      <c r="AH508" s="30">
        <v>14</v>
      </c>
      <c r="AI508" s="30">
        <v>3110</v>
      </c>
      <c r="AJ508" s="31">
        <v>4.4814340588988479E-3</v>
      </c>
      <c r="AK508" s="30">
        <v>7371</v>
      </c>
      <c r="AL508" s="30">
        <v>118</v>
      </c>
      <c r="AM508" s="30">
        <v>7253</v>
      </c>
      <c r="AN508" s="47">
        <v>0.5</v>
      </c>
      <c r="AO508" s="9" t="s">
        <v>407</v>
      </c>
      <c r="AP508" s="48" t="s">
        <v>411</v>
      </c>
      <c r="AQ508" s="9" t="s">
        <v>407</v>
      </c>
      <c r="AR508" s="9" t="s">
        <v>407</v>
      </c>
    </row>
    <row r="509" spans="1:44" ht="12.75" customHeight="1" x14ac:dyDescent="0.15">
      <c r="A509" s="9" t="s">
        <v>273</v>
      </c>
      <c r="B509" s="9" t="s">
        <v>303</v>
      </c>
      <c r="C509" s="31">
        <v>0.625</v>
      </c>
      <c r="D509" s="45">
        <v>8</v>
      </c>
      <c r="E509" s="46">
        <v>2018</v>
      </c>
      <c r="F509" s="46">
        <v>2014</v>
      </c>
      <c r="G509" s="46" t="s">
        <v>403</v>
      </c>
      <c r="H509" s="9" t="s">
        <v>404</v>
      </c>
      <c r="I509" s="9" t="s">
        <v>405</v>
      </c>
      <c r="J509" s="9" t="s">
        <v>144</v>
      </c>
      <c r="K509" s="49" t="s">
        <v>303</v>
      </c>
      <c r="L509" s="30">
        <v>3</v>
      </c>
      <c r="M509" s="30">
        <v>0</v>
      </c>
      <c r="N509" s="30">
        <v>0</v>
      </c>
      <c r="O509" s="30">
        <v>0</v>
      </c>
      <c r="P509" s="30">
        <v>3</v>
      </c>
      <c r="Q509" s="31">
        <v>0</v>
      </c>
      <c r="R509" s="46">
        <v>2</v>
      </c>
      <c r="S509" s="46">
        <v>0</v>
      </c>
      <c r="T509" s="30">
        <v>2</v>
      </c>
      <c r="U509" s="30">
        <v>0</v>
      </c>
      <c r="V509" s="30">
        <v>0</v>
      </c>
      <c r="W509" s="30">
        <v>0</v>
      </c>
      <c r="X509" s="30">
        <v>2</v>
      </c>
      <c r="Y509" s="30">
        <v>0</v>
      </c>
      <c r="Z509" s="30">
        <v>2</v>
      </c>
      <c r="AA509" s="31">
        <v>0</v>
      </c>
      <c r="AB509" s="31">
        <v>0</v>
      </c>
      <c r="AC509" s="30">
        <v>3</v>
      </c>
      <c r="AD509" s="30">
        <v>3</v>
      </c>
      <c r="AE509" s="30">
        <v>0</v>
      </c>
      <c r="AF509" s="31">
        <v>1</v>
      </c>
      <c r="AG509" s="30">
        <v>6</v>
      </c>
      <c r="AH509" s="30">
        <v>4</v>
      </c>
      <c r="AI509" s="30">
        <v>2</v>
      </c>
      <c r="AJ509" s="31">
        <v>0.66666666666666663</v>
      </c>
      <c r="AK509" s="30">
        <v>14</v>
      </c>
      <c r="AL509" s="30">
        <v>7</v>
      </c>
      <c r="AM509" s="30">
        <v>7</v>
      </c>
      <c r="AN509" s="47">
        <v>0.5</v>
      </c>
      <c r="AO509" s="9" t="s">
        <v>407</v>
      </c>
      <c r="AP509" s="48" t="s">
        <v>411</v>
      </c>
      <c r="AQ509" s="9" t="s">
        <v>407</v>
      </c>
      <c r="AR509" s="9" t="s">
        <v>412</v>
      </c>
    </row>
    <row r="510" spans="1:44" ht="12.75" customHeight="1" x14ac:dyDescent="0.15">
      <c r="A510" s="9" t="s">
        <v>564</v>
      </c>
      <c r="B510" s="9" t="s">
        <v>605</v>
      </c>
      <c r="C510" s="31">
        <v>0.375</v>
      </c>
      <c r="D510" s="45">
        <v>8</v>
      </c>
      <c r="E510" s="46">
        <v>2020</v>
      </c>
      <c r="F510" s="46">
        <v>2016</v>
      </c>
      <c r="G510" s="46" t="s">
        <v>444</v>
      </c>
      <c r="H510" s="9" t="s">
        <v>445</v>
      </c>
      <c r="I510" s="9" t="s">
        <v>446</v>
      </c>
      <c r="J510" s="9" t="s">
        <v>128</v>
      </c>
      <c r="K510" s="49" t="s">
        <v>605</v>
      </c>
      <c r="L510" s="30">
        <v>2616</v>
      </c>
      <c r="M510" s="30">
        <v>89</v>
      </c>
      <c r="N510" s="30">
        <v>47</v>
      </c>
      <c r="O510" s="30">
        <v>42</v>
      </c>
      <c r="P510" s="30">
        <v>2527</v>
      </c>
      <c r="Q510" s="31">
        <v>3.4021406727828746E-2</v>
      </c>
      <c r="R510" s="46">
        <v>981</v>
      </c>
      <c r="S510" s="46">
        <v>0</v>
      </c>
      <c r="T510" s="30">
        <v>1931</v>
      </c>
      <c r="U510" s="30">
        <v>382</v>
      </c>
      <c r="V510" s="30">
        <v>178</v>
      </c>
      <c r="W510" s="30">
        <v>204</v>
      </c>
      <c r="X510" s="30">
        <v>1549</v>
      </c>
      <c r="Y510" s="30">
        <v>382</v>
      </c>
      <c r="Z510" s="30">
        <v>1549</v>
      </c>
      <c r="AA510" s="31">
        <v>0.19782496116002071</v>
      </c>
      <c r="AB510" s="31">
        <v>0.19782496116002071</v>
      </c>
      <c r="AC510" s="30">
        <v>1802</v>
      </c>
      <c r="AD510" s="30">
        <v>542</v>
      </c>
      <c r="AE510" s="30">
        <v>1260</v>
      </c>
      <c r="AF510" s="31">
        <v>0.30077691453940064</v>
      </c>
      <c r="AG510" s="30">
        <v>3672</v>
      </c>
      <c r="AH510" s="30">
        <v>1407</v>
      </c>
      <c r="AI510" s="30">
        <v>2265</v>
      </c>
      <c r="AJ510" s="31">
        <v>0.3831699346405229</v>
      </c>
      <c r="AK510" s="30">
        <v>10021</v>
      </c>
      <c r="AL510" s="30">
        <v>2420</v>
      </c>
      <c r="AM510" s="30">
        <v>7601</v>
      </c>
      <c r="AN510" s="47">
        <v>0.375</v>
      </c>
      <c r="AO510" s="9" t="s">
        <v>407</v>
      </c>
      <c r="AP510" s="48" t="s">
        <v>411</v>
      </c>
      <c r="AQ510" s="9" t="s">
        <v>407</v>
      </c>
      <c r="AR510" s="9" t="s">
        <v>412</v>
      </c>
    </row>
    <row r="511" spans="1:44" ht="12.75" customHeight="1" x14ac:dyDescent="0.15">
      <c r="A511" s="9" t="s">
        <v>416</v>
      </c>
      <c r="B511" s="9" t="s">
        <v>461</v>
      </c>
      <c r="C511" s="31">
        <v>0.75</v>
      </c>
      <c r="D511" s="45">
        <v>8</v>
      </c>
      <c r="E511" s="46">
        <v>2017</v>
      </c>
      <c r="F511" s="46">
        <v>2013</v>
      </c>
      <c r="G511" s="46">
        <v>2020</v>
      </c>
      <c r="H511" s="9" t="s">
        <v>512</v>
      </c>
      <c r="I511" s="9" t="s">
        <v>513</v>
      </c>
      <c r="J511" s="9" t="s">
        <v>417</v>
      </c>
      <c r="K511" s="49" t="s">
        <v>461</v>
      </c>
      <c r="L511" s="30">
        <v>343</v>
      </c>
      <c r="M511" s="30">
        <v>96</v>
      </c>
      <c r="N511" s="30">
        <v>96</v>
      </c>
      <c r="O511" s="30">
        <v>0</v>
      </c>
      <c r="P511" s="30">
        <v>247</v>
      </c>
      <c r="Q511" s="31">
        <v>0.27988338192419826</v>
      </c>
      <c r="R511" s="46">
        <v>172</v>
      </c>
      <c r="S511" s="46">
        <v>0</v>
      </c>
      <c r="T511" s="30">
        <v>260</v>
      </c>
      <c r="U511" s="30">
        <v>54</v>
      </c>
      <c r="V511" s="30">
        <v>54</v>
      </c>
      <c r="W511" s="30">
        <v>0</v>
      </c>
      <c r="X511" s="30">
        <v>206</v>
      </c>
      <c r="Y511" s="30">
        <v>54</v>
      </c>
      <c r="Z511" s="30">
        <v>206</v>
      </c>
      <c r="AA511" s="31">
        <v>0.2076923076923077</v>
      </c>
      <c r="AB511" s="31">
        <v>0.2076923076923077</v>
      </c>
      <c r="AC511" s="30">
        <v>241</v>
      </c>
      <c r="AD511" s="30">
        <v>1</v>
      </c>
      <c r="AE511" s="30">
        <v>240</v>
      </c>
      <c r="AF511" s="31">
        <v>4.1493775933609959E-3</v>
      </c>
      <c r="AG511" s="30">
        <v>530</v>
      </c>
      <c r="AH511" s="30">
        <v>2022</v>
      </c>
      <c r="AI511" s="30">
        <v>0</v>
      </c>
      <c r="AJ511" s="31">
        <v>3.8150943396226413</v>
      </c>
      <c r="AK511" s="30">
        <v>1374</v>
      </c>
      <c r="AL511" s="30">
        <v>2173</v>
      </c>
      <c r="AM511" s="30">
        <v>693</v>
      </c>
      <c r="AN511" s="47">
        <v>0.5</v>
      </c>
      <c r="AO511" s="9" t="s">
        <v>407</v>
      </c>
      <c r="AP511" s="48" t="s">
        <v>411</v>
      </c>
      <c r="AQ511" s="9" t="s">
        <v>407</v>
      </c>
      <c r="AR511" s="9" t="s">
        <v>412</v>
      </c>
    </row>
    <row r="512" spans="1:44" ht="12.75" customHeight="1" x14ac:dyDescent="0.15">
      <c r="A512" s="9" t="s">
        <v>168</v>
      </c>
      <c r="B512" s="9" t="s">
        <v>222</v>
      </c>
      <c r="C512" s="31">
        <v>0.625</v>
      </c>
      <c r="D512" s="45">
        <v>8</v>
      </c>
      <c r="E512" s="46">
        <v>2018</v>
      </c>
      <c r="F512" s="46">
        <v>2014</v>
      </c>
      <c r="G512" s="46" t="s">
        <v>403</v>
      </c>
      <c r="H512" s="9" t="s">
        <v>404</v>
      </c>
      <c r="I512" s="9" t="s">
        <v>405</v>
      </c>
      <c r="J512" s="9" t="s">
        <v>144</v>
      </c>
      <c r="K512" s="49" t="s">
        <v>222</v>
      </c>
      <c r="L512" s="30">
        <v>246</v>
      </c>
      <c r="M512" s="30">
        <v>0</v>
      </c>
      <c r="N512" s="30">
        <v>0</v>
      </c>
      <c r="O512" s="30">
        <v>0</v>
      </c>
      <c r="P512" s="30">
        <v>246</v>
      </c>
      <c r="Q512" s="31">
        <v>0</v>
      </c>
      <c r="R512" s="46">
        <v>123</v>
      </c>
      <c r="S512" s="46">
        <v>0</v>
      </c>
      <c r="T512" s="30">
        <v>144</v>
      </c>
      <c r="U512" s="30">
        <v>0</v>
      </c>
      <c r="V512" s="30">
        <v>0</v>
      </c>
      <c r="W512" s="30">
        <v>0</v>
      </c>
      <c r="X512" s="30">
        <v>144</v>
      </c>
      <c r="Y512" s="30">
        <v>0</v>
      </c>
      <c r="Z512" s="30">
        <v>144</v>
      </c>
      <c r="AA512" s="31">
        <v>0</v>
      </c>
      <c r="AB512" s="31">
        <v>0</v>
      </c>
      <c r="AC512" s="30">
        <v>155</v>
      </c>
      <c r="AD512" s="30">
        <v>1</v>
      </c>
      <c r="AE512" s="30">
        <v>154</v>
      </c>
      <c r="AF512" s="31">
        <v>6.4516129032258064E-3</v>
      </c>
      <c r="AG512" s="30">
        <v>363</v>
      </c>
      <c r="AH512" s="30">
        <v>439</v>
      </c>
      <c r="AI512" s="30">
        <v>0</v>
      </c>
      <c r="AJ512" s="31">
        <v>1.2093663911845729</v>
      </c>
      <c r="AK512" s="30">
        <v>908</v>
      </c>
      <c r="AL512" s="30">
        <v>440</v>
      </c>
      <c r="AM512" s="30">
        <v>544</v>
      </c>
      <c r="AN512" s="47">
        <v>0.5</v>
      </c>
      <c r="AO512" s="9" t="s">
        <v>407</v>
      </c>
      <c r="AP512" s="48" t="s">
        <v>411</v>
      </c>
      <c r="AQ512" s="9" t="s">
        <v>407</v>
      </c>
      <c r="AR512" s="9" t="s">
        <v>412</v>
      </c>
    </row>
    <row r="513" spans="1:44" ht="12.75" customHeight="1" x14ac:dyDescent="0.15">
      <c r="A513" s="9" t="s">
        <v>99</v>
      </c>
      <c r="B513" s="9" t="s">
        <v>119</v>
      </c>
      <c r="C513" s="31">
        <v>0.5</v>
      </c>
      <c r="D513" s="45">
        <v>8</v>
      </c>
      <c r="E513" s="46">
        <v>2019</v>
      </c>
      <c r="F513" s="46">
        <v>2015</v>
      </c>
      <c r="G513" s="46">
        <v>2022</v>
      </c>
      <c r="H513" s="9" t="s">
        <v>413</v>
      </c>
      <c r="I513" s="9" t="s">
        <v>414</v>
      </c>
      <c r="J513" s="9" t="s">
        <v>67</v>
      </c>
      <c r="K513" s="49" t="s">
        <v>119</v>
      </c>
      <c r="L513" s="30">
        <v>604</v>
      </c>
      <c r="M513" s="30">
        <v>42</v>
      </c>
      <c r="N513" s="30">
        <v>42</v>
      </c>
      <c r="O513" s="30">
        <v>0</v>
      </c>
      <c r="P513" s="30">
        <v>562</v>
      </c>
      <c r="Q513" s="31">
        <v>6.9536423841059597E-2</v>
      </c>
      <c r="R513" s="46">
        <v>302</v>
      </c>
      <c r="S513" s="46">
        <v>0</v>
      </c>
      <c r="T513" s="30">
        <v>355</v>
      </c>
      <c r="U513" s="30">
        <v>16</v>
      </c>
      <c r="V513" s="30">
        <v>16</v>
      </c>
      <c r="W513" s="30">
        <v>0</v>
      </c>
      <c r="X513" s="30">
        <v>339</v>
      </c>
      <c r="Y513" s="30">
        <v>16</v>
      </c>
      <c r="Z513" s="30">
        <v>339</v>
      </c>
      <c r="AA513" s="31">
        <v>4.507042253521127E-2</v>
      </c>
      <c r="AB513" s="31">
        <v>4.507042253521127E-2</v>
      </c>
      <c r="AC513" s="30">
        <v>381</v>
      </c>
      <c r="AD513" s="30">
        <v>18</v>
      </c>
      <c r="AE513" s="30">
        <v>363</v>
      </c>
      <c r="AF513" s="31">
        <v>4.7244094488188976E-2</v>
      </c>
      <c r="AG513" s="30">
        <v>895</v>
      </c>
      <c r="AH513" s="30">
        <v>511</v>
      </c>
      <c r="AI513" s="30">
        <v>384</v>
      </c>
      <c r="AJ513" s="31">
        <v>0.57094972067039107</v>
      </c>
      <c r="AK513" s="30">
        <v>2235</v>
      </c>
      <c r="AL513" s="30">
        <v>587</v>
      </c>
      <c r="AM513" s="30">
        <v>1648</v>
      </c>
      <c r="AN513" s="47">
        <v>0.5</v>
      </c>
      <c r="AO513" s="9" t="s">
        <v>407</v>
      </c>
      <c r="AP513" s="48" t="s">
        <v>438</v>
      </c>
      <c r="AQ513" s="9" t="s">
        <v>407</v>
      </c>
      <c r="AR513" s="9" t="s">
        <v>412</v>
      </c>
    </row>
    <row r="514" spans="1:44" ht="12.75" customHeight="1" x14ac:dyDescent="0.15">
      <c r="A514" s="9" t="s">
        <v>154</v>
      </c>
      <c r="B514" s="9" t="s">
        <v>161</v>
      </c>
      <c r="C514" s="31">
        <v>0.375</v>
      </c>
      <c r="D514" s="45">
        <v>8</v>
      </c>
      <c r="E514" s="46">
        <v>2020</v>
      </c>
      <c r="F514" s="46">
        <v>2016</v>
      </c>
      <c r="G514" s="46" t="s">
        <v>444</v>
      </c>
      <c r="H514" s="9" t="s">
        <v>445</v>
      </c>
      <c r="I514" s="9" t="s">
        <v>446</v>
      </c>
      <c r="J514" s="9" t="s">
        <v>128</v>
      </c>
      <c r="K514" s="49" t="s">
        <v>161</v>
      </c>
      <c r="L514" s="30">
        <v>350</v>
      </c>
      <c r="M514" s="30">
        <v>0</v>
      </c>
      <c r="N514" s="30">
        <v>0</v>
      </c>
      <c r="O514" s="30">
        <v>0</v>
      </c>
      <c r="P514" s="30">
        <v>350</v>
      </c>
      <c r="Q514" s="31">
        <v>0</v>
      </c>
      <c r="R514" s="46">
        <v>131</v>
      </c>
      <c r="S514" s="46">
        <v>0</v>
      </c>
      <c r="T514" s="30">
        <v>275</v>
      </c>
      <c r="U514" s="30">
        <v>61</v>
      </c>
      <c r="V514" s="30">
        <v>0</v>
      </c>
      <c r="W514" s="30">
        <v>61</v>
      </c>
      <c r="X514" s="30">
        <v>214</v>
      </c>
      <c r="Y514" s="30">
        <v>61</v>
      </c>
      <c r="Z514" s="30">
        <v>214</v>
      </c>
      <c r="AA514" s="31">
        <v>0.22181818181818183</v>
      </c>
      <c r="AB514" s="31">
        <v>0.22181818181818183</v>
      </c>
      <c r="AC514" s="30">
        <v>280</v>
      </c>
      <c r="AD514" s="30">
        <v>4</v>
      </c>
      <c r="AE514" s="30">
        <v>276</v>
      </c>
      <c r="AF514" s="31">
        <v>1.4285714285714285E-2</v>
      </c>
      <c r="AG514" s="30">
        <v>521</v>
      </c>
      <c r="AH514" s="30">
        <v>300</v>
      </c>
      <c r="AI514" s="30">
        <v>221</v>
      </c>
      <c r="AJ514" s="31">
        <v>0.57581573896353166</v>
      </c>
      <c r="AK514" s="30">
        <v>1426</v>
      </c>
      <c r="AL514" s="30">
        <v>365</v>
      </c>
      <c r="AM514" s="30">
        <v>1061</v>
      </c>
      <c r="AN514" s="47">
        <v>0.375</v>
      </c>
      <c r="AO514" s="9" t="s">
        <v>407</v>
      </c>
      <c r="AP514" s="48" t="s">
        <v>411</v>
      </c>
      <c r="AQ514" s="9" t="s">
        <v>407</v>
      </c>
      <c r="AR514" s="9" t="s">
        <v>412</v>
      </c>
    </row>
    <row r="515" spans="1:44" ht="12.75" customHeight="1" x14ac:dyDescent="0.15">
      <c r="A515" s="9" t="s">
        <v>517</v>
      </c>
      <c r="B515" s="9" t="s">
        <v>1329</v>
      </c>
      <c r="C515" s="31">
        <v>0.375</v>
      </c>
      <c r="D515" s="45">
        <v>8</v>
      </c>
      <c r="E515" s="46">
        <v>2020</v>
      </c>
      <c r="F515" s="46">
        <v>2016</v>
      </c>
      <c r="G515" s="46" t="s">
        <v>444</v>
      </c>
      <c r="H515" s="9" t="s">
        <v>445</v>
      </c>
      <c r="I515" s="9" t="s">
        <v>446</v>
      </c>
      <c r="J515" s="9" t="s">
        <v>128</v>
      </c>
      <c r="K515" s="49" t="s">
        <v>1329</v>
      </c>
      <c r="L515" s="30">
        <v>131</v>
      </c>
      <c r="M515" s="30">
        <v>0</v>
      </c>
      <c r="N515" s="30">
        <v>0</v>
      </c>
      <c r="O515" s="30">
        <v>0</v>
      </c>
      <c r="P515" s="30">
        <v>131</v>
      </c>
      <c r="Q515" s="31">
        <v>0</v>
      </c>
      <c r="R515" s="46">
        <v>49</v>
      </c>
      <c r="S515" s="46">
        <v>0</v>
      </c>
      <c r="T515" s="30">
        <v>84</v>
      </c>
      <c r="U515" s="30">
        <v>0</v>
      </c>
      <c r="V515" s="30">
        <v>0</v>
      </c>
      <c r="W515" s="30">
        <v>0</v>
      </c>
      <c r="X515" s="30">
        <v>84</v>
      </c>
      <c r="Y515" s="30">
        <v>0</v>
      </c>
      <c r="Z515" s="30">
        <v>84</v>
      </c>
      <c r="AA515" s="31">
        <v>0</v>
      </c>
      <c r="AB515" s="31">
        <v>0</v>
      </c>
      <c r="AC515" s="30">
        <v>89</v>
      </c>
      <c r="AD515" s="30">
        <v>0</v>
      </c>
      <c r="AE515" s="30">
        <v>89</v>
      </c>
      <c r="AF515" s="31">
        <v>0</v>
      </c>
      <c r="AG515" s="30">
        <v>221</v>
      </c>
      <c r="AH515" s="30">
        <v>8</v>
      </c>
      <c r="AI515" s="30">
        <v>213</v>
      </c>
      <c r="AJ515" s="31">
        <v>3.6199095022624438E-2</v>
      </c>
      <c r="AK515" s="30">
        <v>525</v>
      </c>
      <c r="AL515" s="30">
        <v>8</v>
      </c>
      <c r="AM515" s="30">
        <v>517</v>
      </c>
      <c r="AN515" s="47">
        <v>0.375</v>
      </c>
      <c r="AO515" s="9" t="s">
        <v>407</v>
      </c>
      <c r="AP515" s="48" t="s">
        <v>411</v>
      </c>
      <c r="AQ515" s="9" t="s">
        <v>407</v>
      </c>
      <c r="AR515" s="9" t="s">
        <v>407</v>
      </c>
    </row>
    <row r="516" spans="1:44" ht="12.75" customHeight="1" x14ac:dyDescent="0.15">
      <c r="A516" s="9" t="s">
        <v>509</v>
      </c>
      <c r="B516" s="9" t="s">
        <v>548</v>
      </c>
      <c r="C516" s="31">
        <v>0.375</v>
      </c>
      <c r="D516" s="45">
        <v>8</v>
      </c>
      <c r="E516" s="46">
        <v>2020</v>
      </c>
      <c r="F516" s="46">
        <v>2016</v>
      </c>
      <c r="G516" s="46" t="s">
        <v>444</v>
      </c>
      <c r="H516" s="9" t="s">
        <v>445</v>
      </c>
      <c r="I516" s="9" t="s">
        <v>446</v>
      </c>
      <c r="J516" s="9" t="s">
        <v>128</v>
      </c>
      <c r="K516" s="49" t="s">
        <v>548</v>
      </c>
      <c r="L516" s="30">
        <v>169</v>
      </c>
      <c r="M516" s="30">
        <v>21</v>
      </c>
      <c r="N516" s="30">
        <v>21</v>
      </c>
      <c r="O516" s="30">
        <v>0</v>
      </c>
      <c r="P516" s="30">
        <v>148</v>
      </c>
      <c r="Q516" s="31">
        <v>0.1242603550295858</v>
      </c>
      <c r="R516" s="46">
        <v>63</v>
      </c>
      <c r="S516" s="46">
        <v>0</v>
      </c>
      <c r="T516" s="30">
        <v>110</v>
      </c>
      <c r="U516" s="30">
        <v>5</v>
      </c>
      <c r="V516" s="30">
        <v>5</v>
      </c>
      <c r="W516" s="30">
        <v>0</v>
      </c>
      <c r="X516" s="30">
        <v>105</v>
      </c>
      <c r="Y516" s="30">
        <v>5</v>
      </c>
      <c r="Z516" s="30">
        <v>105</v>
      </c>
      <c r="AA516" s="31">
        <v>4.5454545454545456E-2</v>
      </c>
      <c r="AB516" s="31">
        <v>4.5454545454545456E-2</v>
      </c>
      <c r="AC516" s="30">
        <v>128</v>
      </c>
      <c r="AD516" s="30">
        <v>11</v>
      </c>
      <c r="AE516" s="30">
        <v>117</v>
      </c>
      <c r="AF516" s="31">
        <v>8.59375E-2</v>
      </c>
      <c r="AG516" s="30">
        <v>293</v>
      </c>
      <c r="AH516" s="30">
        <v>134</v>
      </c>
      <c r="AI516" s="30">
        <v>159</v>
      </c>
      <c r="AJ516" s="31">
        <v>0.45733788395904434</v>
      </c>
      <c r="AK516" s="30">
        <v>700</v>
      </c>
      <c r="AL516" s="30">
        <v>171</v>
      </c>
      <c r="AM516" s="30">
        <v>529</v>
      </c>
      <c r="AN516" s="47">
        <v>0.375</v>
      </c>
      <c r="AO516" s="9" t="s">
        <v>407</v>
      </c>
      <c r="AP516" s="48" t="s">
        <v>411</v>
      </c>
      <c r="AQ516" s="9" t="s">
        <v>407</v>
      </c>
      <c r="AR516" s="9" t="s">
        <v>412</v>
      </c>
    </row>
    <row r="517" spans="1:44" ht="12.75" customHeight="1" x14ac:dyDescent="0.15">
      <c r="A517" s="9" t="s">
        <v>554</v>
      </c>
      <c r="B517" s="9" t="s">
        <v>1330</v>
      </c>
      <c r="C517" s="31">
        <v>1</v>
      </c>
      <c r="D517" s="45">
        <v>5</v>
      </c>
      <c r="E517" s="46">
        <v>2017</v>
      </c>
      <c r="F517" s="46">
        <v>2014</v>
      </c>
      <c r="G517" s="46">
        <v>2018</v>
      </c>
      <c r="H517" s="9" t="s">
        <v>422</v>
      </c>
      <c r="I517" s="9" t="s">
        <v>423</v>
      </c>
      <c r="J517" s="9" t="s">
        <v>83</v>
      </c>
      <c r="K517" s="49" t="s">
        <v>1330</v>
      </c>
      <c r="L517" s="30">
        <v>10</v>
      </c>
      <c r="M517" s="30">
        <v>0</v>
      </c>
      <c r="N517" s="30">
        <v>0</v>
      </c>
      <c r="O517" s="30">
        <v>0</v>
      </c>
      <c r="P517" s="30">
        <v>10</v>
      </c>
      <c r="Q517" s="31">
        <v>0</v>
      </c>
      <c r="R517" s="46">
        <v>10</v>
      </c>
      <c r="S517" s="46">
        <v>0</v>
      </c>
      <c r="T517" s="30">
        <v>6</v>
      </c>
      <c r="U517" s="30">
        <v>0</v>
      </c>
      <c r="V517" s="30">
        <v>0</v>
      </c>
      <c r="W517" s="30">
        <v>0</v>
      </c>
      <c r="X517" s="30">
        <v>6</v>
      </c>
      <c r="Y517" s="30">
        <v>0</v>
      </c>
      <c r="Z517" s="30">
        <v>6</v>
      </c>
      <c r="AA517" s="31">
        <v>0</v>
      </c>
      <c r="AB517" s="31">
        <v>0</v>
      </c>
      <c r="AC517" s="30">
        <v>6</v>
      </c>
      <c r="AD517" s="30">
        <v>0</v>
      </c>
      <c r="AE517" s="30">
        <v>6</v>
      </c>
      <c r="AF517" s="31">
        <v>0</v>
      </c>
      <c r="AG517" s="30">
        <v>16</v>
      </c>
      <c r="AH517" s="30">
        <v>2</v>
      </c>
      <c r="AI517" s="30">
        <v>14</v>
      </c>
      <c r="AJ517" s="31">
        <v>0.125</v>
      </c>
      <c r="AK517" s="30">
        <v>38</v>
      </c>
      <c r="AL517" s="30">
        <v>2</v>
      </c>
      <c r="AM517" s="30">
        <v>36</v>
      </c>
      <c r="AN517" s="47">
        <v>1</v>
      </c>
      <c r="AO517" s="9" t="s">
        <v>407</v>
      </c>
      <c r="AP517" s="48" t="s">
        <v>411</v>
      </c>
      <c r="AQ517" s="9" t="s">
        <v>407</v>
      </c>
      <c r="AR517" s="9" t="s">
        <v>407</v>
      </c>
    </row>
    <row r="518" spans="1:44" ht="12.75" customHeight="1" x14ac:dyDescent="0.15">
      <c r="A518" s="9" t="s">
        <v>168</v>
      </c>
      <c r="B518" s="9" t="s">
        <v>223</v>
      </c>
      <c r="C518" s="31">
        <v>0.625</v>
      </c>
      <c r="D518" s="45">
        <v>8</v>
      </c>
      <c r="E518" s="46">
        <v>2018</v>
      </c>
      <c r="F518" s="46">
        <v>2014</v>
      </c>
      <c r="G518" s="46" t="s">
        <v>403</v>
      </c>
      <c r="H518" s="9" t="s">
        <v>404</v>
      </c>
      <c r="I518" s="9" t="s">
        <v>405</v>
      </c>
      <c r="J518" s="9" t="s">
        <v>144</v>
      </c>
      <c r="K518" s="49" t="s">
        <v>223</v>
      </c>
      <c r="L518" s="30">
        <v>217</v>
      </c>
      <c r="M518" s="30">
        <v>0</v>
      </c>
      <c r="N518" s="30">
        <v>0</v>
      </c>
      <c r="O518" s="30">
        <v>0</v>
      </c>
      <c r="P518" s="30">
        <v>217</v>
      </c>
      <c r="Q518" s="31">
        <v>0</v>
      </c>
      <c r="R518" s="46">
        <v>109</v>
      </c>
      <c r="S518" s="46">
        <v>0</v>
      </c>
      <c r="T518" s="30">
        <v>129</v>
      </c>
      <c r="U518" s="30">
        <v>0</v>
      </c>
      <c r="V518" s="30">
        <v>0</v>
      </c>
      <c r="W518" s="30">
        <v>0</v>
      </c>
      <c r="X518" s="30">
        <v>129</v>
      </c>
      <c r="Y518" s="30">
        <v>0</v>
      </c>
      <c r="Z518" s="30">
        <v>129</v>
      </c>
      <c r="AA518" s="31">
        <v>0</v>
      </c>
      <c r="AB518" s="31">
        <v>0</v>
      </c>
      <c r="AC518" s="30">
        <v>138</v>
      </c>
      <c r="AD518" s="30">
        <v>0</v>
      </c>
      <c r="AE518" s="30">
        <v>138</v>
      </c>
      <c r="AF518" s="31">
        <v>0</v>
      </c>
      <c r="AG518" s="30">
        <v>347</v>
      </c>
      <c r="AH518" s="30">
        <v>660</v>
      </c>
      <c r="AI518" s="30">
        <v>0</v>
      </c>
      <c r="AJ518" s="31">
        <v>1.9020172910662825</v>
      </c>
      <c r="AK518" s="30">
        <v>831</v>
      </c>
      <c r="AL518" s="30">
        <v>660</v>
      </c>
      <c r="AM518" s="30">
        <v>484</v>
      </c>
      <c r="AN518" s="47">
        <v>0.5</v>
      </c>
      <c r="AO518" s="9" t="s">
        <v>407</v>
      </c>
      <c r="AP518" s="48" t="s">
        <v>411</v>
      </c>
      <c r="AQ518" s="9" t="s">
        <v>407</v>
      </c>
      <c r="AR518" s="9" t="s">
        <v>412</v>
      </c>
    </row>
    <row r="519" spans="1:44" ht="12.75" customHeight="1" x14ac:dyDescent="0.15">
      <c r="A519" s="9" t="s">
        <v>168</v>
      </c>
      <c r="B519" s="9" t="s">
        <v>224</v>
      </c>
      <c r="C519" s="31">
        <v>0.625</v>
      </c>
      <c r="D519" s="45">
        <v>8</v>
      </c>
      <c r="E519" s="46">
        <v>2018</v>
      </c>
      <c r="F519" s="46">
        <v>2014</v>
      </c>
      <c r="G519" s="46" t="s">
        <v>403</v>
      </c>
      <c r="H519" s="9" t="s">
        <v>404</v>
      </c>
      <c r="I519" s="9" t="s">
        <v>405</v>
      </c>
      <c r="J519" s="9" t="s">
        <v>144</v>
      </c>
      <c r="K519" s="49" t="s">
        <v>224</v>
      </c>
      <c r="L519" s="30">
        <v>19</v>
      </c>
      <c r="M519" s="30">
        <v>69</v>
      </c>
      <c r="N519" s="30">
        <v>69</v>
      </c>
      <c r="O519" s="30">
        <v>0</v>
      </c>
      <c r="P519" s="30">
        <v>0</v>
      </c>
      <c r="Q519" s="31">
        <v>3.6315789473684212</v>
      </c>
      <c r="R519" s="46">
        <v>10</v>
      </c>
      <c r="S519" s="46">
        <v>59</v>
      </c>
      <c r="T519" s="30">
        <v>12</v>
      </c>
      <c r="U519" s="30">
        <v>89</v>
      </c>
      <c r="V519" s="30">
        <v>89</v>
      </c>
      <c r="W519" s="30">
        <v>0</v>
      </c>
      <c r="X519" s="30">
        <v>0</v>
      </c>
      <c r="Y519" s="30">
        <v>148</v>
      </c>
      <c r="Z519" s="30">
        <v>0</v>
      </c>
      <c r="AA519" s="31">
        <v>7.416666666666667</v>
      </c>
      <c r="AB519" s="31">
        <v>12.333333333333334</v>
      </c>
      <c r="AC519" s="30">
        <v>13</v>
      </c>
      <c r="AD519" s="30">
        <v>47</v>
      </c>
      <c r="AE519" s="30">
        <v>0</v>
      </c>
      <c r="AF519" s="31">
        <v>3.6153846153846154</v>
      </c>
      <c r="AG519" s="30">
        <v>33</v>
      </c>
      <c r="AH519" s="30">
        <v>1373</v>
      </c>
      <c r="AI519" s="30">
        <v>0</v>
      </c>
      <c r="AJ519" s="31">
        <v>41.606060606060609</v>
      </c>
      <c r="AK519" s="30">
        <v>77</v>
      </c>
      <c r="AL519" s="30">
        <v>1578</v>
      </c>
      <c r="AM519" s="30">
        <v>0</v>
      </c>
      <c r="AN519" s="47">
        <v>0.5</v>
      </c>
      <c r="AO519" s="9" t="s">
        <v>412</v>
      </c>
      <c r="AP519" s="48" t="s">
        <v>438</v>
      </c>
      <c r="AQ519" s="9" t="s">
        <v>412</v>
      </c>
      <c r="AR519" s="9" t="s">
        <v>407</v>
      </c>
    </row>
    <row r="520" spans="1:44" ht="12.75" customHeight="1" x14ac:dyDescent="0.15">
      <c r="A520" s="9" t="s">
        <v>558</v>
      </c>
      <c r="B520" s="9" t="s">
        <v>625</v>
      </c>
      <c r="C520" s="31">
        <v>0.625</v>
      </c>
      <c r="D520" s="45">
        <v>8</v>
      </c>
      <c r="E520" s="46">
        <v>2018</v>
      </c>
      <c r="F520" s="46">
        <v>2014</v>
      </c>
      <c r="G520" s="46" t="s">
        <v>403</v>
      </c>
      <c r="H520" s="9" t="s">
        <v>456</v>
      </c>
      <c r="I520" s="9" t="s">
        <v>457</v>
      </c>
      <c r="J520" s="9" t="s">
        <v>123</v>
      </c>
      <c r="K520" s="49" t="s">
        <v>625</v>
      </c>
      <c r="L520" s="30">
        <v>1316</v>
      </c>
      <c r="M520" s="30">
        <v>127</v>
      </c>
      <c r="N520" s="30">
        <v>127</v>
      </c>
      <c r="O520" s="30">
        <v>0</v>
      </c>
      <c r="P520" s="30">
        <v>1189</v>
      </c>
      <c r="Q520" s="31">
        <v>9.6504559270516724E-2</v>
      </c>
      <c r="R520" s="46">
        <v>658</v>
      </c>
      <c r="S520" s="46">
        <v>0</v>
      </c>
      <c r="T520" s="30">
        <v>923</v>
      </c>
      <c r="U520" s="30">
        <v>22</v>
      </c>
      <c r="V520" s="30">
        <v>18</v>
      </c>
      <c r="W520" s="30">
        <v>4</v>
      </c>
      <c r="X520" s="30">
        <v>901</v>
      </c>
      <c r="Y520" s="30">
        <v>22</v>
      </c>
      <c r="Z520" s="30">
        <v>901</v>
      </c>
      <c r="AA520" s="31">
        <v>2.3835319609967497E-2</v>
      </c>
      <c r="AB520" s="31">
        <v>2.3835319609967497E-2</v>
      </c>
      <c r="AC520" s="30">
        <v>1111</v>
      </c>
      <c r="AD520" s="30">
        <v>835</v>
      </c>
      <c r="AE520" s="30">
        <v>276</v>
      </c>
      <c r="AF520" s="31">
        <v>0.75157515751575155</v>
      </c>
      <c r="AG520" s="30">
        <v>2627</v>
      </c>
      <c r="AH520" s="30">
        <v>191</v>
      </c>
      <c r="AI520" s="30">
        <v>2436</v>
      </c>
      <c r="AJ520" s="31">
        <v>7.2706509326227631E-2</v>
      </c>
      <c r="AK520" s="30">
        <v>5977</v>
      </c>
      <c r="AL520" s="30">
        <v>1175</v>
      </c>
      <c r="AM520" s="30">
        <v>4802</v>
      </c>
      <c r="AN520" s="47">
        <v>0.5</v>
      </c>
      <c r="AO520" s="9" t="s">
        <v>407</v>
      </c>
      <c r="AP520" s="48" t="s">
        <v>411</v>
      </c>
      <c r="AQ520" s="9" t="s">
        <v>407</v>
      </c>
      <c r="AR520" s="9" t="s">
        <v>407</v>
      </c>
    </row>
    <row r="521" spans="1:44" ht="12.75" customHeight="1" x14ac:dyDescent="0.15">
      <c r="A521" s="9" t="s">
        <v>168</v>
      </c>
      <c r="B521" s="9" t="s">
        <v>225</v>
      </c>
      <c r="C521" s="31">
        <v>0.625</v>
      </c>
      <c r="D521" s="45">
        <v>8</v>
      </c>
      <c r="E521" s="46">
        <v>2018</v>
      </c>
      <c r="F521" s="46">
        <v>2014</v>
      </c>
      <c r="G521" s="46" t="s">
        <v>403</v>
      </c>
      <c r="H521" s="9" t="s">
        <v>404</v>
      </c>
      <c r="I521" s="9" t="s">
        <v>405</v>
      </c>
      <c r="J521" s="9" t="s">
        <v>144</v>
      </c>
      <c r="K521" s="49" t="s">
        <v>225</v>
      </c>
      <c r="L521" s="30">
        <v>12</v>
      </c>
      <c r="M521" s="30">
        <v>0</v>
      </c>
      <c r="N521" s="30">
        <v>0</v>
      </c>
      <c r="O521" s="30">
        <v>0</v>
      </c>
      <c r="P521" s="30">
        <v>12</v>
      </c>
      <c r="Q521" s="31">
        <v>0</v>
      </c>
      <c r="R521" s="46">
        <v>6</v>
      </c>
      <c r="S521" s="46">
        <v>0</v>
      </c>
      <c r="T521" s="30">
        <v>7</v>
      </c>
      <c r="U521" s="30">
        <v>0</v>
      </c>
      <c r="V521" s="30">
        <v>0</v>
      </c>
      <c r="W521" s="30">
        <v>0</v>
      </c>
      <c r="X521" s="30">
        <v>7</v>
      </c>
      <c r="Y521" s="30">
        <v>0</v>
      </c>
      <c r="Z521" s="30">
        <v>7</v>
      </c>
      <c r="AA521" s="31">
        <v>0</v>
      </c>
      <c r="AB521" s="31">
        <v>0</v>
      </c>
      <c r="AC521" s="30">
        <v>8</v>
      </c>
      <c r="AD521" s="30">
        <v>0</v>
      </c>
      <c r="AE521" s="30">
        <v>8</v>
      </c>
      <c r="AF521" s="31">
        <v>0</v>
      </c>
      <c r="AG521" s="30">
        <v>18</v>
      </c>
      <c r="AH521" s="30">
        <v>2</v>
      </c>
      <c r="AI521" s="30">
        <v>16</v>
      </c>
      <c r="AJ521" s="31">
        <v>0.1111111111111111</v>
      </c>
      <c r="AK521" s="30">
        <v>45</v>
      </c>
      <c r="AL521" s="30">
        <v>2</v>
      </c>
      <c r="AM521" s="30">
        <v>43</v>
      </c>
      <c r="AN521" s="47">
        <v>0.5</v>
      </c>
      <c r="AO521" s="9" t="s">
        <v>407</v>
      </c>
      <c r="AP521" s="48" t="s">
        <v>411</v>
      </c>
      <c r="AQ521" s="9" t="s">
        <v>407</v>
      </c>
      <c r="AR521" s="9" t="s">
        <v>407</v>
      </c>
    </row>
    <row r="522" spans="1:44" ht="12.75" customHeight="1" x14ac:dyDescent="0.15">
      <c r="A522" s="9" t="s">
        <v>273</v>
      </c>
      <c r="B522" s="9" t="s">
        <v>304</v>
      </c>
      <c r="C522" s="31">
        <v>0.625</v>
      </c>
      <c r="D522" s="45">
        <v>8</v>
      </c>
      <c r="E522" s="46">
        <v>2018</v>
      </c>
      <c r="F522" s="46">
        <v>2014</v>
      </c>
      <c r="G522" s="46" t="s">
        <v>403</v>
      </c>
      <c r="H522" s="9" t="s">
        <v>404</v>
      </c>
      <c r="I522" s="9" t="s">
        <v>405</v>
      </c>
      <c r="J522" s="9" t="s">
        <v>144</v>
      </c>
      <c r="K522" s="49" t="s">
        <v>304</v>
      </c>
      <c r="L522" s="30">
        <v>1</v>
      </c>
      <c r="M522" s="30">
        <v>2</v>
      </c>
      <c r="N522" s="30">
        <v>2</v>
      </c>
      <c r="O522" s="30">
        <v>0</v>
      </c>
      <c r="P522" s="30">
        <v>0</v>
      </c>
      <c r="Q522" s="31">
        <v>2</v>
      </c>
      <c r="R522" s="46">
        <v>1</v>
      </c>
      <c r="S522" s="46">
        <v>1</v>
      </c>
      <c r="T522" s="30">
        <v>1</v>
      </c>
      <c r="U522" s="30">
        <v>3</v>
      </c>
      <c r="V522" s="30">
        <v>3</v>
      </c>
      <c r="W522" s="30">
        <v>0</v>
      </c>
      <c r="X522" s="30">
        <v>0</v>
      </c>
      <c r="Y522" s="30">
        <v>4</v>
      </c>
      <c r="Z522" s="30">
        <v>0</v>
      </c>
      <c r="AA522" s="31">
        <v>3</v>
      </c>
      <c r="AB522" s="31">
        <v>4</v>
      </c>
      <c r="AC522" s="30">
        <v>0</v>
      </c>
      <c r="AD522" s="30">
        <v>0</v>
      </c>
      <c r="AE522" s="30">
        <v>0</v>
      </c>
      <c r="AF522" s="31" t="s">
        <v>429</v>
      </c>
      <c r="AG522" s="30">
        <v>0</v>
      </c>
      <c r="AH522" s="30">
        <v>291</v>
      </c>
      <c r="AI522" s="30">
        <v>0</v>
      </c>
      <c r="AJ522" s="31" t="s">
        <v>429</v>
      </c>
      <c r="AK522" s="30">
        <v>2</v>
      </c>
      <c r="AL522" s="30">
        <v>296</v>
      </c>
      <c r="AM522" s="30">
        <v>0</v>
      </c>
      <c r="AN522" s="47">
        <v>0.5</v>
      </c>
      <c r="AO522" s="9" t="s">
        <v>412</v>
      </c>
      <c r="AP522" s="48" t="s">
        <v>411</v>
      </c>
      <c r="AQ522" s="9" t="s">
        <v>412</v>
      </c>
      <c r="AR522" s="9" t="s">
        <v>407</v>
      </c>
    </row>
    <row r="523" spans="1:44" ht="12.75" customHeight="1" x14ac:dyDescent="0.15">
      <c r="A523" s="9" t="s">
        <v>143</v>
      </c>
      <c r="B523" s="9" t="s">
        <v>150</v>
      </c>
      <c r="C523" s="31">
        <v>0.625</v>
      </c>
      <c r="D523" s="45">
        <v>8</v>
      </c>
      <c r="E523" s="46">
        <v>2018</v>
      </c>
      <c r="F523" s="46">
        <v>2014</v>
      </c>
      <c r="G523" s="46" t="s">
        <v>403</v>
      </c>
      <c r="H523" s="9" t="s">
        <v>404</v>
      </c>
      <c r="I523" s="9" t="s">
        <v>405</v>
      </c>
      <c r="J523" s="9" t="s">
        <v>144</v>
      </c>
      <c r="K523" s="49" t="s">
        <v>150</v>
      </c>
      <c r="L523" s="30">
        <v>57</v>
      </c>
      <c r="M523" s="30">
        <v>0</v>
      </c>
      <c r="N523" s="30">
        <v>0</v>
      </c>
      <c r="O523" s="30">
        <v>0</v>
      </c>
      <c r="P523" s="30">
        <v>57</v>
      </c>
      <c r="Q523" s="31">
        <v>0</v>
      </c>
      <c r="R523" s="46">
        <v>29</v>
      </c>
      <c r="S523" s="46">
        <v>0</v>
      </c>
      <c r="T523" s="30">
        <v>35</v>
      </c>
      <c r="U523" s="30">
        <v>0</v>
      </c>
      <c r="V523" s="30">
        <v>0</v>
      </c>
      <c r="W523" s="30">
        <v>0</v>
      </c>
      <c r="X523" s="30">
        <v>35</v>
      </c>
      <c r="Y523" s="30">
        <v>0</v>
      </c>
      <c r="Z523" s="30">
        <v>35</v>
      </c>
      <c r="AA523" s="31">
        <v>0</v>
      </c>
      <c r="AB523" s="31">
        <v>0</v>
      </c>
      <c r="AC523" s="30">
        <v>36</v>
      </c>
      <c r="AD523" s="30">
        <v>0</v>
      </c>
      <c r="AE523" s="30">
        <v>36</v>
      </c>
      <c r="AF523" s="31">
        <v>0</v>
      </c>
      <c r="AG523" s="30">
        <v>105</v>
      </c>
      <c r="AH523" s="30">
        <v>0</v>
      </c>
      <c r="AI523" s="30">
        <v>105</v>
      </c>
      <c r="AJ523" s="31">
        <v>0</v>
      </c>
      <c r="AK523" s="30">
        <v>233</v>
      </c>
      <c r="AL523" s="30">
        <v>0</v>
      </c>
      <c r="AM523" s="30">
        <v>233</v>
      </c>
      <c r="AN523" s="47">
        <v>0.5</v>
      </c>
      <c r="AO523" s="9" t="s">
        <v>407</v>
      </c>
      <c r="AP523" s="48" t="s">
        <v>411</v>
      </c>
      <c r="AQ523" s="9" t="s">
        <v>407</v>
      </c>
      <c r="AR523" s="9" t="s">
        <v>407</v>
      </c>
    </row>
    <row r="524" spans="1:44" ht="12.75" customHeight="1" x14ac:dyDescent="0.15">
      <c r="A524" s="9" t="s">
        <v>630</v>
      </c>
      <c r="B524" s="9" t="s">
        <v>1331</v>
      </c>
      <c r="C524" s="31">
        <v>0.625</v>
      </c>
      <c r="D524" s="45">
        <v>8</v>
      </c>
      <c r="E524" s="46">
        <v>2018</v>
      </c>
      <c r="F524" s="46">
        <v>2014</v>
      </c>
      <c r="G524" s="46" t="s">
        <v>403</v>
      </c>
      <c r="H524" s="9" t="s">
        <v>456</v>
      </c>
      <c r="I524" s="9" t="s">
        <v>457</v>
      </c>
      <c r="J524" s="9" t="s">
        <v>123</v>
      </c>
      <c r="K524" s="49" t="s">
        <v>1331</v>
      </c>
      <c r="L524" s="30">
        <v>109</v>
      </c>
      <c r="M524" s="30">
        <v>0</v>
      </c>
      <c r="N524" s="30">
        <v>0</v>
      </c>
      <c r="O524" s="30">
        <v>0</v>
      </c>
      <c r="P524" s="30">
        <v>109</v>
      </c>
      <c r="Q524" s="31">
        <v>0</v>
      </c>
      <c r="R524" s="46">
        <v>55</v>
      </c>
      <c r="S524" s="46">
        <v>0</v>
      </c>
      <c r="T524" s="30">
        <v>76</v>
      </c>
      <c r="U524" s="30">
        <v>0</v>
      </c>
      <c r="V524" s="30">
        <v>0</v>
      </c>
      <c r="W524" s="30">
        <v>0</v>
      </c>
      <c r="X524" s="30">
        <v>76</v>
      </c>
      <c r="Y524" s="30">
        <v>0</v>
      </c>
      <c r="Z524" s="30">
        <v>76</v>
      </c>
      <c r="AA524" s="31">
        <v>0</v>
      </c>
      <c r="AB524" s="31">
        <v>0</v>
      </c>
      <c r="AC524" s="30">
        <v>90</v>
      </c>
      <c r="AD524" s="30">
        <v>0</v>
      </c>
      <c r="AE524" s="30">
        <v>90</v>
      </c>
      <c r="AF524" s="31">
        <v>0</v>
      </c>
      <c r="AG524" s="30">
        <v>208</v>
      </c>
      <c r="AH524" s="30">
        <v>0</v>
      </c>
      <c r="AI524" s="30">
        <v>208</v>
      </c>
      <c r="AJ524" s="31">
        <v>0</v>
      </c>
      <c r="AK524" s="30">
        <v>483</v>
      </c>
      <c r="AL524" s="30">
        <v>0</v>
      </c>
      <c r="AM524" s="30">
        <v>483</v>
      </c>
      <c r="AN524" s="47">
        <v>0.5</v>
      </c>
      <c r="AO524" s="9" t="s">
        <v>407</v>
      </c>
      <c r="AP524" s="48" t="s">
        <v>408</v>
      </c>
      <c r="AQ524" s="9" t="s">
        <v>407</v>
      </c>
      <c r="AR524" s="9" t="s">
        <v>407</v>
      </c>
    </row>
    <row r="525" spans="1:44" ht="12.75" customHeight="1" x14ac:dyDescent="0.15">
      <c r="A525" s="9" t="s">
        <v>168</v>
      </c>
      <c r="B525" s="9" t="s">
        <v>226</v>
      </c>
      <c r="C525" s="31">
        <v>0.625</v>
      </c>
      <c r="D525" s="45">
        <v>8</v>
      </c>
      <c r="E525" s="46">
        <v>2018</v>
      </c>
      <c r="F525" s="46">
        <v>2014</v>
      </c>
      <c r="G525" s="46" t="s">
        <v>403</v>
      </c>
      <c r="H525" s="9" t="s">
        <v>404</v>
      </c>
      <c r="I525" s="9" t="s">
        <v>405</v>
      </c>
      <c r="J525" s="9" t="s">
        <v>144</v>
      </c>
      <c r="K525" s="49" t="s">
        <v>226</v>
      </c>
      <c r="L525" s="30">
        <v>228</v>
      </c>
      <c r="M525" s="30">
        <v>0</v>
      </c>
      <c r="N525" s="30">
        <v>0</v>
      </c>
      <c r="O525" s="30">
        <v>0</v>
      </c>
      <c r="P525" s="30">
        <v>228</v>
      </c>
      <c r="Q525" s="31">
        <v>0</v>
      </c>
      <c r="R525" s="46">
        <v>114</v>
      </c>
      <c r="S525" s="46">
        <v>0</v>
      </c>
      <c r="T525" s="30">
        <v>135</v>
      </c>
      <c r="U525" s="30">
        <v>0</v>
      </c>
      <c r="V525" s="30">
        <v>0</v>
      </c>
      <c r="W525" s="30">
        <v>0</v>
      </c>
      <c r="X525" s="30">
        <v>135</v>
      </c>
      <c r="Y525" s="30">
        <v>0</v>
      </c>
      <c r="Z525" s="30">
        <v>135</v>
      </c>
      <c r="AA525" s="31">
        <v>0</v>
      </c>
      <c r="AB525" s="31">
        <v>0</v>
      </c>
      <c r="AC525" s="30">
        <v>146</v>
      </c>
      <c r="AD525" s="30">
        <v>214</v>
      </c>
      <c r="AE525" s="30">
        <v>0</v>
      </c>
      <c r="AF525" s="31">
        <v>1.4657534246575343</v>
      </c>
      <c r="AG525" s="30">
        <v>369</v>
      </c>
      <c r="AH525" s="30">
        <v>41</v>
      </c>
      <c r="AI525" s="30">
        <v>328</v>
      </c>
      <c r="AJ525" s="31">
        <v>0.1111111111111111</v>
      </c>
      <c r="AK525" s="30">
        <v>878</v>
      </c>
      <c r="AL525" s="30">
        <v>255</v>
      </c>
      <c r="AM525" s="30">
        <v>691</v>
      </c>
      <c r="AN525" s="47">
        <v>0.5</v>
      </c>
      <c r="AO525" s="9" t="s">
        <v>407</v>
      </c>
      <c r="AP525" s="48" t="s">
        <v>438</v>
      </c>
      <c r="AQ525" s="9" t="s">
        <v>407</v>
      </c>
      <c r="AR525" s="9" t="s">
        <v>407</v>
      </c>
    </row>
    <row r="526" spans="1:44" ht="12.75" customHeight="1" x14ac:dyDescent="0.15">
      <c r="A526" s="9" t="s">
        <v>316</v>
      </c>
      <c r="B526" s="9" t="s">
        <v>340</v>
      </c>
      <c r="C526" s="31">
        <v>0.625</v>
      </c>
      <c r="D526" s="45">
        <v>8</v>
      </c>
      <c r="E526" s="46">
        <v>2018</v>
      </c>
      <c r="F526" s="46">
        <v>2014</v>
      </c>
      <c r="G526" s="46" t="s">
        <v>403</v>
      </c>
      <c r="H526" s="9" t="s">
        <v>404</v>
      </c>
      <c r="I526" s="9" t="s">
        <v>405</v>
      </c>
      <c r="J526" s="9" t="s">
        <v>144</v>
      </c>
      <c r="K526" s="49" t="s">
        <v>340</v>
      </c>
      <c r="L526" s="30">
        <v>621</v>
      </c>
      <c r="M526" s="30">
        <v>0</v>
      </c>
      <c r="N526" s="30">
        <v>0</v>
      </c>
      <c r="O526" s="30">
        <v>0</v>
      </c>
      <c r="P526" s="30">
        <v>621</v>
      </c>
      <c r="Q526" s="31">
        <v>0</v>
      </c>
      <c r="R526" s="46">
        <v>311</v>
      </c>
      <c r="S526" s="46">
        <v>0</v>
      </c>
      <c r="T526" s="30">
        <v>415</v>
      </c>
      <c r="U526" s="30">
        <v>14</v>
      </c>
      <c r="V526" s="30">
        <v>0</v>
      </c>
      <c r="W526" s="30">
        <v>14</v>
      </c>
      <c r="X526" s="30">
        <v>401</v>
      </c>
      <c r="Y526" s="30">
        <v>14</v>
      </c>
      <c r="Z526" s="30">
        <v>401</v>
      </c>
      <c r="AA526" s="31">
        <v>3.3734939759036145E-2</v>
      </c>
      <c r="AB526" s="31">
        <v>3.3734939759036145E-2</v>
      </c>
      <c r="AC526" s="30">
        <v>461</v>
      </c>
      <c r="AD526" s="30">
        <v>28</v>
      </c>
      <c r="AE526" s="30">
        <v>433</v>
      </c>
      <c r="AF526" s="31">
        <v>6.0737527114967459E-2</v>
      </c>
      <c r="AG526" s="30">
        <v>1038</v>
      </c>
      <c r="AH526" s="30">
        <v>609</v>
      </c>
      <c r="AI526" s="30">
        <v>429</v>
      </c>
      <c r="AJ526" s="31">
        <v>0.58670520231213874</v>
      </c>
      <c r="AK526" s="30">
        <v>2535</v>
      </c>
      <c r="AL526" s="30">
        <v>651</v>
      </c>
      <c r="AM526" s="30">
        <v>1884</v>
      </c>
      <c r="AN526" s="47">
        <v>0.5</v>
      </c>
      <c r="AO526" s="9" t="s">
        <v>407</v>
      </c>
      <c r="AP526" s="48" t="s">
        <v>411</v>
      </c>
      <c r="AQ526" s="9" t="s">
        <v>407</v>
      </c>
      <c r="AR526" s="9" t="s">
        <v>412</v>
      </c>
    </row>
    <row r="527" spans="1:44" ht="12.75" customHeight="1" x14ac:dyDescent="0.15">
      <c r="A527" s="9" t="s">
        <v>97</v>
      </c>
      <c r="B527" s="9" t="s">
        <v>1332</v>
      </c>
      <c r="C527" s="31">
        <v>1</v>
      </c>
      <c r="D527" s="45">
        <v>5</v>
      </c>
      <c r="E527" s="46">
        <v>2017</v>
      </c>
      <c r="F527" s="46">
        <v>2014</v>
      </c>
      <c r="G527" s="46">
        <v>2018</v>
      </c>
      <c r="H527" s="9" t="s">
        <v>422</v>
      </c>
      <c r="I527" s="9" t="s">
        <v>423</v>
      </c>
      <c r="J527" s="9" t="s">
        <v>83</v>
      </c>
      <c r="K527" s="49" t="s">
        <v>1332</v>
      </c>
      <c r="L527" s="30">
        <v>69</v>
      </c>
      <c r="M527" s="30">
        <v>0</v>
      </c>
      <c r="N527" s="30">
        <v>0</v>
      </c>
      <c r="O527" s="30">
        <v>0</v>
      </c>
      <c r="P527" s="30">
        <v>69</v>
      </c>
      <c r="Q527" s="31">
        <v>0</v>
      </c>
      <c r="R527" s="46">
        <v>69</v>
      </c>
      <c r="S527" s="46">
        <v>0</v>
      </c>
      <c r="T527" s="30">
        <v>50</v>
      </c>
      <c r="U527" s="30">
        <v>0</v>
      </c>
      <c r="V527" s="30">
        <v>0</v>
      </c>
      <c r="W527" s="30">
        <v>0</v>
      </c>
      <c r="X527" s="30">
        <v>50</v>
      </c>
      <c r="Y527" s="30">
        <v>0</v>
      </c>
      <c r="Z527" s="30">
        <v>50</v>
      </c>
      <c r="AA527" s="31">
        <v>0</v>
      </c>
      <c r="AB527" s="31">
        <v>0</v>
      </c>
      <c r="AC527" s="30">
        <v>58</v>
      </c>
      <c r="AD527" s="30">
        <v>0</v>
      </c>
      <c r="AE527" s="30">
        <v>58</v>
      </c>
      <c r="AF527" s="31">
        <v>0</v>
      </c>
      <c r="AG527" s="30">
        <v>130</v>
      </c>
      <c r="AH527" s="30">
        <v>0</v>
      </c>
      <c r="AI527" s="30">
        <v>130</v>
      </c>
      <c r="AJ527" s="31">
        <v>0</v>
      </c>
      <c r="AK527" s="30">
        <v>307</v>
      </c>
      <c r="AL527" s="30">
        <v>0</v>
      </c>
      <c r="AM527" s="30">
        <v>307</v>
      </c>
      <c r="AN527" s="47">
        <v>1</v>
      </c>
      <c r="AO527" s="9" t="s">
        <v>407</v>
      </c>
      <c r="AP527" s="48" t="s">
        <v>408</v>
      </c>
      <c r="AQ527" s="9" t="s">
        <v>407</v>
      </c>
      <c r="AR527" s="9" t="s">
        <v>407</v>
      </c>
    </row>
    <row r="528" spans="1:44" ht="12.75" customHeight="1" x14ac:dyDescent="0.15">
      <c r="A528" s="9" t="s">
        <v>244</v>
      </c>
      <c r="B528" s="9" t="s">
        <v>1333</v>
      </c>
      <c r="C528" s="31">
        <v>1</v>
      </c>
      <c r="D528" s="45">
        <v>5</v>
      </c>
      <c r="E528" s="46">
        <v>2017</v>
      </c>
      <c r="F528" s="46">
        <v>2014</v>
      </c>
      <c r="G528" s="46">
        <v>2018</v>
      </c>
      <c r="H528" s="9" t="s">
        <v>422</v>
      </c>
      <c r="I528" s="9" t="s">
        <v>423</v>
      </c>
      <c r="J528" s="9" t="s">
        <v>83</v>
      </c>
      <c r="K528" s="49" t="s">
        <v>1333</v>
      </c>
      <c r="L528" s="30">
        <v>3</v>
      </c>
      <c r="M528" s="30">
        <v>0</v>
      </c>
      <c r="N528" s="30">
        <v>0</v>
      </c>
      <c r="O528" s="30">
        <v>0</v>
      </c>
      <c r="P528" s="30">
        <v>3</v>
      </c>
      <c r="Q528" s="31">
        <v>0</v>
      </c>
      <c r="R528" s="46">
        <v>3</v>
      </c>
      <c r="S528" s="46">
        <v>0</v>
      </c>
      <c r="T528" s="30">
        <v>2</v>
      </c>
      <c r="U528" s="30">
        <v>2</v>
      </c>
      <c r="V528" s="30">
        <v>0</v>
      </c>
      <c r="W528" s="30">
        <v>2</v>
      </c>
      <c r="X528" s="30">
        <v>0</v>
      </c>
      <c r="Y528" s="30">
        <v>2</v>
      </c>
      <c r="Z528" s="30">
        <v>0</v>
      </c>
      <c r="AA528" s="31">
        <v>1</v>
      </c>
      <c r="AB528" s="31">
        <v>1</v>
      </c>
      <c r="AC528" s="30">
        <v>2</v>
      </c>
      <c r="AD528" s="30">
        <v>0</v>
      </c>
      <c r="AE528" s="30">
        <v>2</v>
      </c>
      <c r="AF528" s="31">
        <v>0</v>
      </c>
      <c r="AG528" s="30">
        <v>6</v>
      </c>
      <c r="AH528" s="30">
        <v>1</v>
      </c>
      <c r="AI528" s="30">
        <v>5</v>
      </c>
      <c r="AJ528" s="31">
        <v>0.16666666666666666</v>
      </c>
      <c r="AK528" s="30">
        <v>13</v>
      </c>
      <c r="AL528" s="30">
        <v>3</v>
      </c>
      <c r="AM528" s="30">
        <v>10</v>
      </c>
      <c r="AN528" s="47">
        <v>1</v>
      </c>
      <c r="AO528" s="9" t="s">
        <v>407</v>
      </c>
      <c r="AP528" s="48" t="s">
        <v>411</v>
      </c>
      <c r="AQ528" s="9" t="s">
        <v>407</v>
      </c>
      <c r="AR528" s="9" t="s">
        <v>407</v>
      </c>
    </row>
    <row r="529" spans="1:44" ht="12.75" customHeight="1" x14ac:dyDescent="0.15">
      <c r="A529" s="9" t="s">
        <v>136</v>
      </c>
      <c r="B529" s="9" t="s">
        <v>138</v>
      </c>
      <c r="C529" s="31">
        <v>1</v>
      </c>
      <c r="D529" s="45">
        <v>5</v>
      </c>
      <c r="E529" s="46">
        <v>2017</v>
      </c>
      <c r="F529" s="46">
        <v>2014</v>
      </c>
      <c r="G529" s="46">
        <v>2018</v>
      </c>
      <c r="H529" s="9" t="s">
        <v>422</v>
      </c>
      <c r="I529" s="9" t="s">
        <v>423</v>
      </c>
      <c r="J529" s="9" t="s">
        <v>83</v>
      </c>
      <c r="K529" s="49" t="s">
        <v>138</v>
      </c>
      <c r="L529" s="30">
        <v>15</v>
      </c>
      <c r="M529" s="30">
        <v>49</v>
      </c>
      <c r="N529" s="30">
        <v>49</v>
      </c>
      <c r="O529" s="30">
        <v>0</v>
      </c>
      <c r="P529" s="30">
        <v>0</v>
      </c>
      <c r="Q529" s="31">
        <v>3.2666666666666666</v>
      </c>
      <c r="R529" s="46">
        <v>15</v>
      </c>
      <c r="S529" s="46">
        <v>34</v>
      </c>
      <c r="T529" s="30">
        <v>11</v>
      </c>
      <c r="U529" s="30">
        <v>2</v>
      </c>
      <c r="V529" s="30">
        <v>2</v>
      </c>
      <c r="W529" s="30">
        <v>0</v>
      </c>
      <c r="X529" s="30">
        <v>9</v>
      </c>
      <c r="Y529" s="30">
        <v>36</v>
      </c>
      <c r="Z529" s="30">
        <v>0</v>
      </c>
      <c r="AA529" s="31">
        <v>0.18181818181818182</v>
      </c>
      <c r="AB529" s="31">
        <v>3.2727272727272729</v>
      </c>
      <c r="AC529" s="30">
        <v>11</v>
      </c>
      <c r="AD529" s="30">
        <v>1</v>
      </c>
      <c r="AE529" s="30">
        <v>10</v>
      </c>
      <c r="AF529" s="31">
        <v>9.0909090909090912E-2</v>
      </c>
      <c r="AG529" s="30">
        <v>26</v>
      </c>
      <c r="AH529" s="30">
        <v>2</v>
      </c>
      <c r="AI529" s="30">
        <v>24</v>
      </c>
      <c r="AJ529" s="31">
        <v>7.6923076923076927E-2</v>
      </c>
      <c r="AK529" s="30">
        <v>63</v>
      </c>
      <c r="AL529" s="30">
        <v>54</v>
      </c>
      <c r="AM529" s="30">
        <v>43</v>
      </c>
      <c r="AN529" s="47">
        <v>1</v>
      </c>
      <c r="AO529" s="9" t="s">
        <v>407</v>
      </c>
      <c r="AP529" s="48" t="s">
        <v>438</v>
      </c>
      <c r="AQ529" s="9" t="s">
        <v>407</v>
      </c>
      <c r="AR529" s="9" t="s">
        <v>407</v>
      </c>
    </row>
    <row r="530" spans="1:44" ht="12.75" customHeight="1" x14ac:dyDescent="0.15">
      <c r="A530" s="9" t="s">
        <v>528</v>
      </c>
      <c r="B530" s="9" t="s">
        <v>581</v>
      </c>
      <c r="C530" s="31">
        <v>0.5</v>
      </c>
      <c r="D530" s="45">
        <v>8</v>
      </c>
      <c r="E530" s="46">
        <v>2019</v>
      </c>
      <c r="F530" s="46">
        <v>2015</v>
      </c>
      <c r="G530" s="46">
        <v>2022</v>
      </c>
      <c r="H530" s="9" t="s">
        <v>413</v>
      </c>
      <c r="I530" s="9" t="s">
        <v>414</v>
      </c>
      <c r="J530" s="9" t="s">
        <v>67</v>
      </c>
      <c r="K530" s="49" t="s">
        <v>581</v>
      </c>
      <c r="L530" s="30">
        <v>120</v>
      </c>
      <c r="M530" s="30">
        <v>0</v>
      </c>
      <c r="N530" s="30">
        <v>0</v>
      </c>
      <c r="O530" s="30">
        <v>0</v>
      </c>
      <c r="P530" s="30">
        <v>120</v>
      </c>
      <c r="Q530" s="31">
        <v>0</v>
      </c>
      <c r="R530" s="46">
        <v>60</v>
      </c>
      <c r="S530" s="46">
        <v>0</v>
      </c>
      <c r="T530" s="30">
        <v>65</v>
      </c>
      <c r="U530" s="30">
        <v>0</v>
      </c>
      <c r="V530" s="30">
        <v>0</v>
      </c>
      <c r="W530" s="30">
        <v>0</v>
      </c>
      <c r="X530" s="30">
        <v>65</v>
      </c>
      <c r="Y530" s="30">
        <v>0</v>
      </c>
      <c r="Z530" s="30">
        <v>65</v>
      </c>
      <c r="AA530" s="31">
        <v>0</v>
      </c>
      <c r="AB530" s="31">
        <v>0</v>
      </c>
      <c r="AC530" s="30">
        <v>67</v>
      </c>
      <c r="AD530" s="30">
        <v>1</v>
      </c>
      <c r="AE530" s="30">
        <v>66</v>
      </c>
      <c r="AF530" s="31">
        <v>1.4925373134328358E-2</v>
      </c>
      <c r="AG530" s="30">
        <v>188</v>
      </c>
      <c r="AH530" s="30">
        <v>90</v>
      </c>
      <c r="AI530" s="30">
        <v>98</v>
      </c>
      <c r="AJ530" s="31">
        <v>0.47872340425531917</v>
      </c>
      <c r="AK530" s="30">
        <v>440</v>
      </c>
      <c r="AL530" s="30">
        <v>91</v>
      </c>
      <c r="AM530" s="30">
        <v>349</v>
      </c>
      <c r="AN530" s="47">
        <v>0.5</v>
      </c>
      <c r="AO530" s="9" t="s">
        <v>407</v>
      </c>
      <c r="AP530" s="48" t="s">
        <v>411</v>
      </c>
      <c r="AQ530" s="9" t="s">
        <v>407</v>
      </c>
      <c r="AR530" s="9" t="s">
        <v>407</v>
      </c>
    </row>
    <row r="531" spans="1:44" ht="12.75" customHeight="1" x14ac:dyDescent="0.15">
      <c r="A531" s="9" t="s">
        <v>558</v>
      </c>
      <c r="B531" s="9" t="s">
        <v>627</v>
      </c>
      <c r="C531" s="31">
        <v>0.625</v>
      </c>
      <c r="D531" s="45">
        <v>8</v>
      </c>
      <c r="E531" s="46">
        <v>2018</v>
      </c>
      <c r="F531" s="46">
        <v>2014</v>
      </c>
      <c r="G531" s="46" t="s">
        <v>403</v>
      </c>
      <c r="H531" s="9" t="s">
        <v>456</v>
      </c>
      <c r="I531" s="9" t="s">
        <v>457</v>
      </c>
      <c r="J531" s="9" t="s">
        <v>123</v>
      </c>
      <c r="K531" s="49" t="s">
        <v>627</v>
      </c>
      <c r="L531" s="30">
        <v>76</v>
      </c>
      <c r="M531" s="30">
        <v>0</v>
      </c>
      <c r="N531" s="30">
        <v>0</v>
      </c>
      <c r="O531" s="30">
        <v>0</v>
      </c>
      <c r="P531" s="30">
        <v>76</v>
      </c>
      <c r="Q531" s="31">
        <v>0</v>
      </c>
      <c r="R531" s="46">
        <v>38</v>
      </c>
      <c r="S531" s="46">
        <v>0</v>
      </c>
      <c r="T531" s="30">
        <v>54</v>
      </c>
      <c r="U531" s="30">
        <v>0</v>
      </c>
      <c r="V531" s="30">
        <v>0</v>
      </c>
      <c r="W531" s="30">
        <v>0</v>
      </c>
      <c r="X531" s="30">
        <v>54</v>
      </c>
      <c r="Y531" s="30">
        <v>0</v>
      </c>
      <c r="Z531" s="30">
        <v>54</v>
      </c>
      <c r="AA531" s="31">
        <v>0</v>
      </c>
      <c r="AB531" s="31">
        <v>0</v>
      </c>
      <c r="AC531" s="30">
        <v>59</v>
      </c>
      <c r="AD531" s="30">
        <v>8</v>
      </c>
      <c r="AE531" s="30">
        <v>51</v>
      </c>
      <c r="AF531" s="31">
        <v>0.13559322033898305</v>
      </c>
      <c r="AG531" s="30">
        <v>130</v>
      </c>
      <c r="AH531" s="30">
        <v>105</v>
      </c>
      <c r="AI531" s="30">
        <v>25</v>
      </c>
      <c r="AJ531" s="31">
        <v>0.80769230769230771</v>
      </c>
      <c r="AK531" s="30">
        <v>319</v>
      </c>
      <c r="AL531" s="30">
        <v>113</v>
      </c>
      <c r="AM531" s="30">
        <v>206</v>
      </c>
      <c r="AN531" s="47">
        <v>0.5</v>
      </c>
      <c r="AO531" s="9" t="s">
        <v>407</v>
      </c>
      <c r="AP531" s="48" t="s">
        <v>411</v>
      </c>
      <c r="AQ531" s="9" t="s">
        <v>407</v>
      </c>
      <c r="AR531" s="9" t="s">
        <v>412</v>
      </c>
    </row>
    <row r="532" spans="1:44" ht="12.75" customHeight="1" x14ac:dyDescent="0.15">
      <c r="A532" s="9" t="s">
        <v>564</v>
      </c>
      <c r="B532" s="9" t="s">
        <v>1334</v>
      </c>
      <c r="C532" s="31">
        <v>0.375</v>
      </c>
      <c r="D532" s="45">
        <v>8</v>
      </c>
      <c r="E532" s="46">
        <v>2020</v>
      </c>
      <c r="F532" s="46">
        <v>2016</v>
      </c>
      <c r="G532" s="46" t="s">
        <v>444</v>
      </c>
      <c r="H532" s="9" t="s">
        <v>445</v>
      </c>
      <c r="I532" s="9" t="s">
        <v>446</v>
      </c>
      <c r="J532" s="9" t="s">
        <v>128</v>
      </c>
      <c r="K532" s="49" t="s">
        <v>1334</v>
      </c>
      <c r="L532" s="30">
        <v>71</v>
      </c>
      <c r="M532" s="30">
        <v>5</v>
      </c>
      <c r="N532" s="30">
        <v>0</v>
      </c>
      <c r="O532" s="30">
        <v>5</v>
      </c>
      <c r="P532" s="30">
        <v>66</v>
      </c>
      <c r="Q532" s="31">
        <v>7.0422535211267609E-2</v>
      </c>
      <c r="R532" s="46">
        <v>27</v>
      </c>
      <c r="S532" s="46">
        <v>0</v>
      </c>
      <c r="T532" s="30">
        <v>41</v>
      </c>
      <c r="U532" s="30">
        <v>29</v>
      </c>
      <c r="V532" s="30">
        <v>0</v>
      </c>
      <c r="W532" s="30">
        <v>29</v>
      </c>
      <c r="X532" s="30">
        <v>12</v>
      </c>
      <c r="Y532" s="30">
        <v>29</v>
      </c>
      <c r="Z532" s="30">
        <v>12</v>
      </c>
      <c r="AA532" s="31">
        <v>0.70731707317073167</v>
      </c>
      <c r="AB532" s="31">
        <v>0.70731707317073167</v>
      </c>
      <c r="AC532" s="30">
        <v>69</v>
      </c>
      <c r="AD532" s="30">
        <v>7</v>
      </c>
      <c r="AE532" s="30">
        <v>62</v>
      </c>
      <c r="AF532" s="31">
        <v>0.10144927536231885</v>
      </c>
      <c r="AG532" s="30">
        <v>191</v>
      </c>
      <c r="AH532" s="30">
        <v>1</v>
      </c>
      <c r="AI532" s="30">
        <v>190</v>
      </c>
      <c r="AJ532" s="31">
        <v>5.235602094240838E-3</v>
      </c>
      <c r="AK532" s="30">
        <v>372</v>
      </c>
      <c r="AL532" s="30">
        <v>42</v>
      </c>
      <c r="AM532" s="30">
        <v>330</v>
      </c>
      <c r="AN532" s="47">
        <v>0.375</v>
      </c>
      <c r="AO532" s="9" t="s">
        <v>407</v>
      </c>
      <c r="AP532" s="48" t="s">
        <v>411</v>
      </c>
      <c r="AQ532" s="9" t="s">
        <v>407</v>
      </c>
      <c r="AR532" s="9" t="s">
        <v>407</v>
      </c>
    </row>
    <row r="533" spans="1:44" ht="12.75" customHeight="1" x14ac:dyDescent="0.15">
      <c r="A533" s="9" t="s">
        <v>558</v>
      </c>
      <c r="B533" s="9" t="s">
        <v>628</v>
      </c>
      <c r="C533" s="31">
        <v>0.625</v>
      </c>
      <c r="D533" s="45">
        <v>8</v>
      </c>
      <c r="E533" s="46">
        <v>2018</v>
      </c>
      <c r="F533" s="46">
        <v>2014</v>
      </c>
      <c r="G533" s="46" t="s">
        <v>403</v>
      </c>
      <c r="H533" s="9" t="s">
        <v>456</v>
      </c>
      <c r="I533" s="9" t="s">
        <v>457</v>
      </c>
      <c r="J533" s="9" t="s">
        <v>123</v>
      </c>
      <c r="K533" s="49" t="s">
        <v>628</v>
      </c>
      <c r="L533" s="30">
        <v>390</v>
      </c>
      <c r="M533" s="30">
        <v>125</v>
      </c>
      <c r="N533" s="30">
        <v>125</v>
      </c>
      <c r="O533" s="30">
        <v>0</v>
      </c>
      <c r="P533" s="30">
        <v>265</v>
      </c>
      <c r="Q533" s="31">
        <v>0.32051282051282054</v>
      </c>
      <c r="R533" s="46">
        <v>195</v>
      </c>
      <c r="S533" s="46">
        <v>0</v>
      </c>
      <c r="T533" s="30">
        <v>274</v>
      </c>
      <c r="U533" s="30">
        <v>57</v>
      </c>
      <c r="V533" s="30">
        <v>57</v>
      </c>
      <c r="W533" s="30">
        <v>0</v>
      </c>
      <c r="X533" s="30">
        <v>217</v>
      </c>
      <c r="Y533" s="30">
        <v>57</v>
      </c>
      <c r="Z533" s="30">
        <v>217</v>
      </c>
      <c r="AA533" s="31">
        <v>0.20802919708029197</v>
      </c>
      <c r="AB533" s="31">
        <v>0.20802919708029197</v>
      </c>
      <c r="AC533" s="30">
        <v>349</v>
      </c>
      <c r="AD533" s="30">
        <v>207</v>
      </c>
      <c r="AE533" s="30">
        <v>142</v>
      </c>
      <c r="AF533" s="31">
        <v>0.59312320916905448</v>
      </c>
      <c r="AG533" s="30">
        <v>864</v>
      </c>
      <c r="AH533" s="30">
        <v>779</v>
      </c>
      <c r="AI533" s="30">
        <v>85</v>
      </c>
      <c r="AJ533" s="31">
        <v>0.90162037037037035</v>
      </c>
      <c r="AK533" s="30">
        <v>1877</v>
      </c>
      <c r="AL533" s="30">
        <v>1168</v>
      </c>
      <c r="AM533" s="30">
        <v>709</v>
      </c>
      <c r="AN533" s="47">
        <v>0.5</v>
      </c>
      <c r="AO533" s="9" t="s">
        <v>407</v>
      </c>
      <c r="AP533" s="48" t="s">
        <v>411</v>
      </c>
      <c r="AQ533" s="9" t="s">
        <v>407</v>
      </c>
      <c r="AR533" s="9" t="s">
        <v>412</v>
      </c>
    </row>
    <row r="534" spans="1:44" ht="12.75" customHeight="1" x14ac:dyDescent="0.15">
      <c r="A534" s="9" t="s">
        <v>449</v>
      </c>
      <c r="B534" s="9" t="s">
        <v>511</v>
      </c>
      <c r="C534" s="31">
        <v>0.5</v>
      </c>
      <c r="D534" s="45">
        <v>8</v>
      </c>
      <c r="E534" s="46">
        <v>2019</v>
      </c>
      <c r="F534" s="46">
        <v>2015</v>
      </c>
      <c r="G534" s="46">
        <v>2022</v>
      </c>
      <c r="H534" s="9" t="s">
        <v>413</v>
      </c>
      <c r="I534" s="9" t="s">
        <v>414</v>
      </c>
      <c r="J534" s="9" t="s">
        <v>67</v>
      </c>
      <c r="K534" s="49" t="s">
        <v>511</v>
      </c>
      <c r="L534" s="30">
        <v>23</v>
      </c>
      <c r="M534" s="30">
        <v>23</v>
      </c>
      <c r="N534" s="30">
        <v>0</v>
      </c>
      <c r="O534" s="30">
        <v>23</v>
      </c>
      <c r="P534" s="30">
        <v>0</v>
      </c>
      <c r="Q534" s="31">
        <v>1</v>
      </c>
      <c r="R534" s="46">
        <v>12</v>
      </c>
      <c r="S534" s="46">
        <v>11</v>
      </c>
      <c r="T534" s="30">
        <v>13</v>
      </c>
      <c r="U534" s="30">
        <v>4</v>
      </c>
      <c r="V534" s="30">
        <v>0</v>
      </c>
      <c r="W534" s="30">
        <v>4</v>
      </c>
      <c r="X534" s="30">
        <v>9</v>
      </c>
      <c r="Y534" s="30">
        <v>15</v>
      </c>
      <c r="Z534" s="30">
        <v>0</v>
      </c>
      <c r="AA534" s="31">
        <v>0.30769230769230771</v>
      </c>
      <c r="AB534" s="31">
        <v>1.1538461538461537</v>
      </c>
      <c r="AC534" s="30">
        <v>15</v>
      </c>
      <c r="AD534" s="30">
        <v>3</v>
      </c>
      <c r="AE534" s="30">
        <v>12</v>
      </c>
      <c r="AF534" s="31">
        <v>0.2</v>
      </c>
      <c r="AG534" s="30">
        <v>11</v>
      </c>
      <c r="AH534" s="30">
        <v>24</v>
      </c>
      <c r="AI534" s="30">
        <v>0</v>
      </c>
      <c r="AJ534" s="31">
        <v>2.1818181818181817</v>
      </c>
      <c r="AK534" s="30">
        <v>62</v>
      </c>
      <c r="AL534" s="30">
        <v>54</v>
      </c>
      <c r="AM534" s="30">
        <v>21</v>
      </c>
      <c r="AN534" s="47">
        <v>0.5</v>
      </c>
      <c r="AO534" s="9" t="s">
        <v>412</v>
      </c>
      <c r="AP534" s="48" t="s">
        <v>411</v>
      </c>
      <c r="AQ534" s="9" t="s">
        <v>412</v>
      </c>
      <c r="AR534" s="9" t="s">
        <v>407</v>
      </c>
    </row>
    <row r="535" spans="1:44" ht="12.75" customHeight="1" x14ac:dyDescent="0.15">
      <c r="A535" s="9" t="s">
        <v>558</v>
      </c>
      <c r="B535" s="9" t="s">
        <v>629</v>
      </c>
      <c r="C535" s="31">
        <v>0.625</v>
      </c>
      <c r="D535" s="45">
        <v>8</v>
      </c>
      <c r="E535" s="46">
        <v>2018</v>
      </c>
      <c r="F535" s="46">
        <v>2014</v>
      </c>
      <c r="G535" s="46" t="s">
        <v>403</v>
      </c>
      <c r="H535" s="9" t="s">
        <v>456</v>
      </c>
      <c r="I535" s="9" t="s">
        <v>457</v>
      </c>
      <c r="J535" s="9" t="s">
        <v>123</v>
      </c>
      <c r="K535" s="49" t="s">
        <v>629</v>
      </c>
      <c r="L535" s="30">
        <v>427</v>
      </c>
      <c r="M535" s="30">
        <v>51</v>
      </c>
      <c r="N535" s="30">
        <v>46</v>
      </c>
      <c r="O535" s="30">
        <v>5</v>
      </c>
      <c r="P535" s="30">
        <v>376</v>
      </c>
      <c r="Q535" s="31">
        <v>0.11943793911007025</v>
      </c>
      <c r="R535" s="46">
        <v>214</v>
      </c>
      <c r="S535" s="46">
        <v>0</v>
      </c>
      <c r="T535" s="30">
        <v>299</v>
      </c>
      <c r="U535" s="30">
        <v>13</v>
      </c>
      <c r="V535" s="30">
        <v>3</v>
      </c>
      <c r="W535" s="30">
        <v>10</v>
      </c>
      <c r="X535" s="30">
        <v>286</v>
      </c>
      <c r="Y535" s="30">
        <v>13</v>
      </c>
      <c r="Z535" s="30">
        <v>286</v>
      </c>
      <c r="AA535" s="31">
        <v>4.3478260869565216E-2</v>
      </c>
      <c r="AB535" s="31">
        <v>4.3478260869565216E-2</v>
      </c>
      <c r="AC535" s="30">
        <v>351</v>
      </c>
      <c r="AD535" s="30">
        <v>24</v>
      </c>
      <c r="AE535" s="30">
        <v>327</v>
      </c>
      <c r="AF535" s="31">
        <v>6.8376068376068383E-2</v>
      </c>
      <c r="AG535" s="30">
        <v>813</v>
      </c>
      <c r="AH535" s="30">
        <v>25</v>
      </c>
      <c r="AI535" s="30">
        <v>788</v>
      </c>
      <c r="AJ535" s="31">
        <v>3.0750307503075031E-2</v>
      </c>
      <c r="AK535" s="30">
        <v>1890</v>
      </c>
      <c r="AL535" s="30">
        <v>113</v>
      </c>
      <c r="AM535" s="30">
        <v>1777</v>
      </c>
      <c r="AN535" s="47">
        <v>0.5</v>
      </c>
      <c r="AO535" s="9" t="s">
        <v>407</v>
      </c>
      <c r="AP535" s="48" t="s">
        <v>411</v>
      </c>
      <c r="AQ535" s="9" t="s">
        <v>407</v>
      </c>
      <c r="AR535" s="9" t="s">
        <v>407</v>
      </c>
    </row>
    <row r="536" spans="1:44" ht="12.75" customHeight="1" x14ac:dyDescent="0.15">
      <c r="A536" s="9" t="s">
        <v>273</v>
      </c>
      <c r="B536" s="9" t="s">
        <v>305</v>
      </c>
      <c r="C536" s="31">
        <v>0.625</v>
      </c>
      <c r="D536" s="45">
        <v>8</v>
      </c>
      <c r="E536" s="46">
        <v>2018</v>
      </c>
      <c r="F536" s="46">
        <v>2014</v>
      </c>
      <c r="G536" s="46" t="s">
        <v>403</v>
      </c>
      <c r="H536" s="9" t="s">
        <v>404</v>
      </c>
      <c r="I536" s="9" t="s">
        <v>405</v>
      </c>
      <c r="J536" s="9" t="s">
        <v>144</v>
      </c>
      <c r="K536" s="49" t="s">
        <v>305</v>
      </c>
      <c r="L536" s="30">
        <v>160</v>
      </c>
      <c r="M536" s="30">
        <v>113</v>
      </c>
      <c r="N536" s="30">
        <v>99</v>
      </c>
      <c r="O536" s="30">
        <v>14</v>
      </c>
      <c r="P536" s="30">
        <v>47</v>
      </c>
      <c r="Q536" s="31">
        <v>0.70625000000000004</v>
      </c>
      <c r="R536" s="46">
        <v>80</v>
      </c>
      <c r="S536" s="46">
        <v>33</v>
      </c>
      <c r="T536" s="30">
        <v>113</v>
      </c>
      <c r="U536" s="30">
        <v>23</v>
      </c>
      <c r="V536" s="30">
        <v>22</v>
      </c>
      <c r="W536" s="30">
        <v>1</v>
      </c>
      <c r="X536" s="30">
        <v>90</v>
      </c>
      <c r="Y536" s="30">
        <v>56</v>
      </c>
      <c r="Z536" s="30">
        <v>57</v>
      </c>
      <c r="AA536" s="31">
        <v>0.20353982300884957</v>
      </c>
      <c r="AB536" s="31">
        <v>0.49557522123893805</v>
      </c>
      <c r="AC536" s="30">
        <v>126</v>
      </c>
      <c r="AD536" s="30">
        <v>22</v>
      </c>
      <c r="AE536" s="30">
        <v>104</v>
      </c>
      <c r="AF536" s="31">
        <v>0.17460317460317459</v>
      </c>
      <c r="AG536" s="30">
        <v>270</v>
      </c>
      <c r="AH536" s="30">
        <v>685</v>
      </c>
      <c r="AI536" s="30">
        <v>0</v>
      </c>
      <c r="AJ536" s="31">
        <v>2.5370370370370372</v>
      </c>
      <c r="AK536" s="30">
        <v>669</v>
      </c>
      <c r="AL536" s="30">
        <v>843</v>
      </c>
      <c r="AM536" s="30">
        <v>241</v>
      </c>
      <c r="AN536" s="47">
        <v>0.5</v>
      </c>
      <c r="AO536" s="9" t="s">
        <v>407</v>
      </c>
      <c r="AP536" s="48" t="s">
        <v>411</v>
      </c>
      <c r="AQ536" s="9" t="s">
        <v>407</v>
      </c>
      <c r="AR536" s="9" t="s">
        <v>412</v>
      </c>
    </row>
    <row r="537" spans="1:44" ht="12.75" customHeight="1" x14ac:dyDescent="0.15">
      <c r="A537" s="9" t="s">
        <v>263</v>
      </c>
      <c r="B537" s="9" t="s">
        <v>268</v>
      </c>
      <c r="C537" s="31">
        <v>0.5</v>
      </c>
      <c r="D537" s="45">
        <v>8</v>
      </c>
      <c r="E537" s="46">
        <v>2019</v>
      </c>
      <c r="F537" s="46">
        <v>2015</v>
      </c>
      <c r="G537" s="46">
        <v>2022</v>
      </c>
      <c r="H537" s="9" t="s">
        <v>413</v>
      </c>
      <c r="I537" s="9" t="s">
        <v>414</v>
      </c>
      <c r="J537" s="9" t="s">
        <v>67</v>
      </c>
      <c r="K537" s="49" t="s">
        <v>268</v>
      </c>
      <c r="L537" s="30">
        <v>4</v>
      </c>
      <c r="M537" s="30">
        <v>1</v>
      </c>
      <c r="N537" s="30">
        <v>1</v>
      </c>
      <c r="O537" s="30">
        <v>0</v>
      </c>
      <c r="P537" s="30">
        <v>3</v>
      </c>
      <c r="Q537" s="31">
        <v>0.25</v>
      </c>
      <c r="R537" s="46">
        <v>2</v>
      </c>
      <c r="S537" s="46">
        <v>0</v>
      </c>
      <c r="T537" s="30">
        <v>2</v>
      </c>
      <c r="U537" s="30">
        <v>1</v>
      </c>
      <c r="V537" s="30">
        <v>1</v>
      </c>
      <c r="W537" s="30">
        <v>0</v>
      </c>
      <c r="X537" s="30">
        <v>1</v>
      </c>
      <c r="Y537" s="30">
        <v>1</v>
      </c>
      <c r="Z537" s="30">
        <v>1</v>
      </c>
      <c r="AA537" s="31">
        <v>0.5</v>
      </c>
      <c r="AB537" s="31">
        <v>0.5</v>
      </c>
      <c r="AC537" s="30">
        <v>3</v>
      </c>
      <c r="AD537" s="30">
        <v>12</v>
      </c>
      <c r="AE537" s="30">
        <v>0</v>
      </c>
      <c r="AF537" s="31">
        <v>4</v>
      </c>
      <c r="AG537" s="30">
        <v>8</v>
      </c>
      <c r="AH537" s="30">
        <v>14</v>
      </c>
      <c r="AI537" s="30">
        <v>0</v>
      </c>
      <c r="AJ537" s="31">
        <v>1.75</v>
      </c>
      <c r="AK537" s="30">
        <v>17</v>
      </c>
      <c r="AL537" s="30">
        <v>28</v>
      </c>
      <c r="AM537" s="30">
        <v>4</v>
      </c>
      <c r="AN537" s="47">
        <v>0.5</v>
      </c>
      <c r="AO537" s="9" t="s">
        <v>407</v>
      </c>
      <c r="AP537" s="48" t="s">
        <v>411</v>
      </c>
      <c r="AQ537" s="9" t="s">
        <v>407</v>
      </c>
      <c r="AR537" s="9" t="s">
        <v>412</v>
      </c>
    </row>
    <row r="538" spans="1:44" ht="12.75" customHeight="1" x14ac:dyDescent="0.15">
      <c r="A538" s="9" t="s">
        <v>554</v>
      </c>
      <c r="B538" s="9" t="s">
        <v>562</v>
      </c>
      <c r="C538" s="31">
        <v>1</v>
      </c>
      <c r="D538" s="45">
        <v>5</v>
      </c>
      <c r="E538" s="46">
        <v>2017</v>
      </c>
      <c r="F538" s="46">
        <v>2014</v>
      </c>
      <c r="G538" s="46">
        <v>2018</v>
      </c>
      <c r="H538" s="9" t="s">
        <v>422</v>
      </c>
      <c r="I538" s="9" t="s">
        <v>423</v>
      </c>
      <c r="J538" s="9" t="s">
        <v>83</v>
      </c>
      <c r="K538" s="49" t="s">
        <v>562</v>
      </c>
      <c r="L538" s="30">
        <v>25</v>
      </c>
      <c r="M538" s="30">
        <v>0</v>
      </c>
      <c r="N538" s="30">
        <v>0</v>
      </c>
      <c r="O538" s="30">
        <v>0</v>
      </c>
      <c r="P538" s="30">
        <v>25</v>
      </c>
      <c r="Q538" s="31">
        <v>0</v>
      </c>
      <c r="R538" s="46">
        <v>25</v>
      </c>
      <c r="S538" s="46">
        <v>0</v>
      </c>
      <c r="T538" s="30">
        <v>17</v>
      </c>
      <c r="U538" s="30">
        <v>0</v>
      </c>
      <c r="V538" s="30">
        <v>0</v>
      </c>
      <c r="W538" s="30">
        <v>0</v>
      </c>
      <c r="X538" s="30">
        <v>17</v>
      </c>
      <c r="Y538" s="30">
        <v>0</v>
      </c>
      <c r="Z538" s="30">
        <v>17</v>
      </c>
      <c r="AA538" s="31">
        <v>0</v>
      </c>
      <c r="AB538" s="31">
        <v>0</v>
      </c>
      <c r="AC538" s="30">
        <v>18</v>
      </c>
      <c r="AD538" s="30">
        <v>6</v>
      </c>
      <c r="AE538" s="30">
        <v>12</v>
      </c>
      <c r="AF538" s="31">
        <v>0.33333333333333331</v>
      </c>
      <c r="AG538" s="30">
        <v>43</v>
      </c>
      <c r="AH538" s="30">
        <v>0</v>
      </c>
      <c r="AI538" s="30">
        <v>43</v>
      </c>
      <c r="AJ538" s="31">
        <v>0</v>
      </c>
      <c r="AK538" s="30">
        <v>103</v>
      </c>
      <c r="AL538" s="30">
        <v>6</v>
      </c>
      <c r="AM538" s="30">
        <v>97</v>
      </c>
      <c r="AN538" s="47">
        <v>1</v>
      </c>
      <c r="AO538" s="9" t="s">
        <v>407</v>
      </c>
      <c r="AP538" s="48" t="s">
        <v>411</v>
      </c>
      <c r="AQ538" s="9" t="s">
        <v>407</v>
      </c>
      <c r="AR538" s="9" t="s">
        <v>407</v>
      </c>
    </row>
    <row r="539" spans="1:44" ht="12.75" customHeight="1" x14ac:dyDescent="0.15">
      <c r="A539" s="9" t="s">
        <v>594</v>
      </c>
      <c r="B539" s="9" t="s">
        <v>597</v>
      </c>
      <c r="C539" s="31">
        <v>0.625</v>
      </c>
      <c r="D539" s="45">
        <v>8</v>
      </c>
      <c r="E539" s="46">
        <v>2018</v>
      </c>
      <c r="F539" s="46">
        <v>2014</v>
      </c>
      <c r="G539" s="46" t="s">
        <v>403</v>
      </c>
      <c r="H539" s="9" t="s">
        <v>456</v>
      </c>
      <c r="I539" s="9" t="s">
        <v>457</v>
      </c>
      <c r="J539" s="9" t="s">
        <v>123</v>
      </c>
      <c r="K539" s="49" t="s">
        <v>597</v>
      </c>
      <c r="L539" s="30">
        <v>624</v>
      </c>
      <c r="M539" s="30">
        <v>3</v>
      </c>
      <c r="N539" s="30">
        <v>3</v>
      </c>
      <c r="O539" s="30">
        <v>0</v>
      </c>
      <c r="P539" s="30">
        <v>621</v>
      </c>
      <c r="Q539" s="31">
        <v>4.807692307692308E-3</v>
      </c>
      <c r="R539" s="46">
        <v>312</v>
      </c>
      <c r="S539" s="46">
        <v>0</v>
      </c>
      <c r="T539" s="30">
        <v>437</v>
      </c>
      <c r="U539" s="30">
        <v>11</v>
      </c>
      <c r="V539" s="30">
        <v>11</v>
      </c>
      <c r="W539" s="30">
        <v>0</v>
      </c>
      <c r="X539" s="30">
        <v>426</v>
      </c>
      <c r="Y539" s="30">
        <v>11</v>
      </c>
      <c r="Z539" s="30">
        <v>426</v>
      </c>
      <c r="AA539" s="31">
        <v>2.5171624713958809E-2</v>
      </c>
      <c r="AB539" s="31">
        <v>2.5171624713958809E-2</v>
      </c>
      <c r="AC539" s="30">
        <v>498</v>
      </c>
      <c r="AD539" s="30">
        <v>135</v>
      </c>
      <c r="AE539" s="30">
        <v>363</v>
      </c>
      <c r="AF539" s="31">
        <v>0.27108433734939757</v>
      </c>
      <c r="AG539" s="30">
        <v>1120</v>
      </c>
      <c r="AH539" s="30">
        <v>100</v>
      </c>
      <c r="AI539" s="30">
        <v>1020</v>
      </c>
      <c r="AJ539" s="31">
        <v>8.9285714285714288E-2</v>
      </c>
      <c r="AK539" s="30">
        <v>2679</v>
      </c>
      <c r="AL539" s="30">
        <v>249</v>
      </c>
      <c r="AM539" s="30">
        <v>2430</v>
      </c>
      <c r="AN539" s="47">
        <v>0.5</v>
      </c>
      <c r="AO539" s="9" t="s">
        <v>407</v>
      </c>
      <c r="AP539" s="48" t="s">
        <v>408</v>
      </c>
      <c r="AQ539" s="9" t="s">
        <v>407</v>
      </c>
      <c r="AR539" s="9" t="s">
        <v>407</v>
      </c>
    </row>
    <row r="540" spans="1:44" ht="12.75" customHeight="1" x14ac:dyDescent="0.15">
      <c r="A540" s="9" t="s">
        <v>630</v>
      </c>
      <c r="B540" s="9" t="s">
        <v>631</v>
      </c>
      <c r="C540" s="31">
        <v>0.625</v>
      </c>
      <c r="D540" s="45">
        <v>8</v>
      </c>
      <c r="E540" s="46">
        <v>2018</v>
      </c>
      <c r="F540" s="46">
        <v>2014</v>
      </c>
      <c r="G540" s="46" t="s">
        <v>403</v>
      </c>
      <c r="H540" s="9" t="s">
        <v>456</v>
      </c>
      <c r="I540" s="9" t="s">
        <v>457</v>
      </c>
      <c r="J540" s="9" t="s">
        <v>123</v>
      </c>
      <c r="K540" s="49" t="s">
        <v>631</v>
      </c>
      <c r="L540" s="30">
        <v>1036</v>
      </c>
      <c r="M540" s="30">
        <v>0</v>
      </c>
      <c r="N540" s="30">
        <v>0</v>
      </c>
      <c r="O540" s="30">
        <v>0</v>
      </c>
      <c r="P540" s="30">
        <v>1036</v>
      </c>
      <c r="Q540" s="31">
        <v>0</v>
      </c>
      <c r="R540" s="46">
        <v>518</v>
      </c>
      <c r="S540" s="46">
        <v>0</v>
      </c>
      <c r="T540" s="30">
        <v>727</v>
      </c>
      <c r="U540" s="30">
        <v>0</v>
      </c>
      <c r="V540" s="30">
        <v>0</v>
      </c>
      <c r="W540" s="30">
        <v>0</v>
      </c>
      <c r="X540" s="30">
        <v>727</v>
      </c>
      <c r="Y540" s="30">
        <v>0</v>
      </c>
      <c r="Z540" s="30">
        <v>727</v>
      </c>
      <c r="AA540" s="31">
        <v>0</v>
      </c>
      <c r="AB540" s="31">
        <v>0</v>
      </c>
      <c r="AC540" s="30">
        <v>870</v>
      </c>
      <c r="AD540" s="30">
        <v>1</v>
      </c>
      <c r="AE540" s="30">
        <v>869</v>
      </c>
      <c r="AF540" s="31">
        <v>1.1494252873563218E-3</v>
      </c>
      <c r="AG540" s="30">
        <v>2043</v>
      </c>
      <c r="AH540" s="30">
        <v>85</v>
      </c>
      <c r="AI540" s="30">
        <v>1958</v>
      </c>
      <c r="AJ540" s="31">
        <v>4.1605482134116495E-2</v>
      </c>
      <c r="AK540" s="30">
        <v>4676</v>
      </c>
      <c r="AL540" s="30">
        <v>86</v>
      </c>
      <c r="AM540" s="30">
        <v>4590</v>
      </c>
      <c r="AN540" s="47">
        <v>0.5</v>
      </c>
      <c r="AO540" s="9" t="s">
        <v>407</v>
      </c>
      <c r="AP540" s="48" t="s">
        <v>408</v>
      </c>
      <c r="AQ540" s="9" t="s">
        <v>407</v>
      </c>
      <c r="AR540" s="9" t="s">
        <v>407</v>
      </c>
    </row>
    <row r="541" spans="1:44" ht="12.75" customHeight="1" x14ac:dyDescent="0.15">
      <c r="A541" s="9" t="s">
        <v>352</v>
      </c>
      <c r="B541" s="9" t="s">
        <v>410</v>
      </c>
      <c r="C541" s="31">
        <v>0.625</v>
      </c>
      <c r="D541" s="45">
        <v>8</v>
      </c>
      <c r="E541" s="46">
        <v>2018</v>
      </c>
      <c r="F541" s="46">
        <v>2014</v>
      </c>
      <c r="G541" s="46" t="s">
        <v>403</v>
      </c>
      <c r="H541" s="9" t="s">
        <v>404</v>
      </c>
      <c r="I541" s="9" t="s">
        <v>405</v>
      </c>
      <c r="J541" s="9" t="s">
        <v>144</v>
      </c>
      <c r="K541" s="49" t="s">
        <v>410</v>
      </c>
      <c r="L541" s="30">
        <v>376</v>
      </c>
      <c r="M541" s="30">
        <v>61</v>
      </c>
      <c r="N541" s="30">
        <v>61</v>
      </c>
      <c r="O541" s="30">
        <v>0</v>
      </c>
      <c r="P541" s="30">
        <v>315</v>
      </c>
      <c r="Q541" s="31">
        <v>0.16223404255319149</v>
      </c>
      <c r="R541" s="46">
        <v>188</v>
      </c>
      <c r="S541" s="46">
        <v>0</v>
      </c>
      <c r="T541" s="30">
        <v>261</v>
      </c>
      <c r="U541" s="30">
        <v>209</v>
      </c>
      <c r="V541" s="30">
        <v>178</v>
      </c>
      <c r="W541" s="30">
        <v>31</v>
      </c>
      <c r="X541" s="30">
        <v>52</v>
      </c>
      <c r="Y541" s="30">
        <v>209</v>
      </c>
      <c r="Z541" s="30">
        <v>52</v>
      </c>
      <c r="AA541" s="31">
        <v>0.8007662835249042</v>
      </c>
      <c r="AB541" s="31">
        <v>0.8007662835249042</v>
      </c>
      <c r="AC541" s="30">
        <v>299</v>
      </c>
      <c r="AD541" s="30">
        <v>35</v>
      </c>
      <c r="AE541" s="30">
        <v>264</v>
      </c>
      <c r="AF541" s="31">
        <v>0.11705685618729098</v>
      </c>
      <c r="AG541" s="30">
        <v>669</v>
      </c>
      <c r="AH541" s="30">
        <v>267</v>
      </c>
      <c r="AI541" s="30">
        <v>402</v>
      </c>
      <c r="AJ541" s="31">
        <v>0.3991031390134529</v>
      </c>
      <c r="AK541" s="30">
        <v>1605</v>
      </c>
      <c r="AL541" s="30">
        <v>572</v>
      </c>
      <c r="AM541" s="30">
        <v>1033</v>
      </c>
      <c r="AN541" s="47">
        <v>0.5</v>
      </c>
      <c r="AO541" s="9" t="s">
        <v>407</v>
      </c>
      <c r="AP541" s="48" t="s">
        <v>411</v>
      </c>
      <c r="AQ541" s="9" t="s">
        <v>407</v>
      </c>
      <c r="AR541" s="9" t="s">
        <v>407</v>
      </c>
    </row>
    <row r="542" spans="1:44" ht="12.75" customHeight="1" x14ac:dyDescent="0.15">
      <c r="A542" s="9" t="s">
        <v>352</v>
      </c>
      <c r="B542" s="9" t="s">
        <v>415</v>
      </c>
      <c r="C542" s="31">
        <v>0.625</v>
      </c>
      <c r="D542" s="45">
        <v>8</v>
      </c>
      <c r="E542" s="46">
        <v>2018</v>
      </c>
      <c r="F542" s="46">
        <v>2014</v>
      </c>
      <c r="G542" s="46" t="s">
        <v>403</v>
      </c>
      <c r="H542" s="9" t="s">
        <v>404</v>
      </c>
      <c r="I542" s="9" t="s">
        <v>405</v>
      </c>
      <c r="J542" s="9" t="s">
        <v>144</v>
      </c>
      <c r="K542" s="49" t="s">
        <v>415</v>
      </c>
      <c r="L542" s="30">
        <v>209</v>
      </c>
      <c r="M542" s="30">
        <v>0</v>
      </c>
      <c r="N542" s="30">
        <v>0</v>
      </c>
      <c r="O542" s="30">
        <v>0</v>
      </c>
      <c r="P542" s="30">
        <v>209</v>
      </c>
      <c r="Q542" s="31">
        <v>0</v>
      </c>
      <c r="R542" s="46">
        <v>105</v>
      </c>
      <c r="S542" s="46">
        <v>0</v>
      </c>
      <c r="T542" s="30">
        <v>149</v>
      </c>
      <c r="U542" s="30">
        <v>0</v>
      </c>
      <c r="V542" s="30">
        <v>0</v>
      </c>
      <c r="W542" s="30">
        <v>0</v>
      </c>
      <c r="X542" s="30">
        <v>149</v>
      </c>
      <c r="Y542" s="30">
        <v>0</v>
      </c>
      <c r="Z542" s="30">
        <v>149</v>
      </c>
      <c r="AA542" s="31">
        <v>0</v>
      </c>
      <c r="AB542" s="31">
        <v>0</v>
      </c>
      <c r="AC542" s="30">
        <v>172</v>
      </c>
      <c r="AD542" s="30">
        <v>0</v>
      </c>
      <c r="AE542" s="30">
        <v>172</v>
      </c>
      <c r="AF542" s="31">
        <v>0</v>
      </c>
      <c r="AG542" s="30">
        <v>400</v>
      </c>
      <c r="AH542" s="30">
        <v>127</v>
      </c>
      <c r="AI542" s="30">
        <v>273</v>
      </c>
      <c r="AJ542" s="31">
        <v>0.3175</v>
      </c>
      <c r="AK542" s="30">
        <v>930</v>
      </c>
      <c r="AL542" s="30">
        <v>127</v>
      </c>
      <c r="AM542" s="30">
        <v>803</v>
      </c>
      <c r="AN542" s="47">
        <v>0.5</v>
      </c>
      <c r="AO542" s="9" t="s">
        <v>407</v>
      </c>
      <c r="AP542" s="48" t="s">
        <v>411</v>
      </c>
      <c r="AQ542" s="9" t="s">
        <v>407</v>
      </c>
      <c r="AR542" s="9" t="s">
        <v>407</v>
      </c>
    </row>
    <row r="543" spans="1:44" ht="12.75" hidden="1" customHeight="1"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row>
    <row r="544" spans="1:44" ht="12.75" hidden="1" customHeight="1"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row>
    <row r="545" spans="1:44" ht="12.75" hidden="1" customHeight="1"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row>
    <row r="546" spans="1:44" ht="12.75" hidden="1" customHeight="1"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row>
    <row r="547" spans="1:44" ht="12.75" hidden="1" customHeight="1"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row>
    <row r="548" spans="1:44" ht="12.75" hidden="1" customHeight="1"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row>
    <row r="549" spans="1:44" ht="12.75" hidden="1" customHeight="1"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row>
    <row r="550" spans="1:44" ht="12.75" hidden="1" customHeight="1"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row>
    <row r="551" spans="1:44" ht="12.75" hidden="1" customHeight="1"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row>
    <row r="552" spans="1:44" ht="12.75" hidden="1" customHeight="1"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row>
    <row r="553" spans="1:44" ht="12.75" hidden="1" customHeight="1"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row>
    <row r="554" spans="1:44" ht="12.75" hidden="1" customHeight="1"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row>
    <row r="555" spans="1:44" ht="12.75" hidden="1" customHeight="1"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row>
    <row r="556" spans="1:44" ht="12.75" hidden="1" customHeight="1"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row>
    <row r="557" spans="1:44" ht="12.75" hidden="1" customHeight="1"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row>
    <row r="558" spans="1:44" ht="12.75" hidden="1" customHeight="1"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row>
    <row r="559" spans="1:44" ht="12.75" hidden="1" customHeight="1"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row>
    <row r="560" spans="1:44" ht="12.75" hidden="1" customHeight="1"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row>
    <row r="561" spans="1:44" ht="12.75" hidden="1" customHeight="1"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row>
    <row r="562" spans="1:44" ht="12.75" hidden="1" customHeight="1"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row>
    <row r="563" spans="1:44" ht="12.75" hidden="1" customHeight="1"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row>
    <row r="564" spans="1:44" ht="12.75" hidden="1" customHeight="1"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row>
    <row r="565" spans="1:44" ht="12.75" hidden="1" customHeight="1"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row>
    <row r="566" spans="1:44" ht="12.75" hidden="1" customHeight="1"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row>
    <row r="567" spans="1:44" ht="12.75" hidden="1" customHeight="1"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row>
    <row r="568" spans="1:44" ht="12.75" hidden="1" customHeight="1"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row>
    <row r="569" spans="1:44" ht="12.75" hidden="1" customHeight="1"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row>
    <row r="570" spans="1:44" ht="12.75" hidden="1" customHeight="1"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row>
    <row r="571" spans="1:44" ht="12.75" hidden="1" customHeight="1"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row>
    <row r="572" spans="1:44" ht="12.75" hidden="1" customHeight="1"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row>
    <row r="573" spans="1:44" ht="12.75" hidden="1" customHeight="1"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row>
    <row r="574" spans="1:44" ht="12.75" hidden="1" customHeight="1"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row>
    <row r="575" spans="1:44" ht="12.75" hidden="1" customHeight="1"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row>
    <row r="576" spans="1:44" ht="12.75" hidden="1" customHeight="1"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row>
    <row r="577" spans="1:44" ht="12.75" hidden="1" customHeight="1"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row>
    <row r="578" spans="1:44" ht="12.75" hidden="1" customHeight="1"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row>
    <row r="579" spans="1:44" ht="12.75" hidden="1" customHeight="1"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row>
    <row r="580" spans="1:44" ht="12.75" hidden="1" customHeight="1"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row>
    <row r="581" spans="1:44" ht="12.75" hidden="1" customHeight="1"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row>
    <row r="582" spans="1:44" ht="12.75" hidden="1" customHeight="1"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row>
    <row r="583" spans="1:44" ht="12.75" hidden="1" customHeight="1"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row>
    <row r="584" spans="1:44" ht="12.75" hidden="1" customHeight="1"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row>
    <row r="585" spans="1:44" ht="12.75" hidden="1" customHeight="1"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row>
    <row r="586" spans="1:44" ht="12.75" hidden="1" customHeight="1"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row>
    <row r="587" spans="1:44" ht="12.75" hidden="1" customHeight="1"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row>
    <row r="588" spans="1:44" ht="12.75" hidden="1" customHeight="1"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row>
    <row r="589" spans="1:44" ht="12.75" hidden="1" customHeight="1"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row>
    <row r="590" spans="1:44" ht="12.75" hidden="1" customHeight="1"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row>
    <row r="591" spans="1:44" ht="12.75" hidden="1" customHeight="1"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row>
    <row r="592" spans="1:44" ht="12.75" hidden="1" customHeight="1"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row>
    <row r="593" spans="1:44" ht="12.75" hidden="1" customHeight="1"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row>
    <row r="594" spans="1:44" ht="12.75" hidden="1" customHeight="1"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row>
    <row r="595" spans="1:44" ht="12.75" hidden="1" customHeight="1"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row>
    <row r="596" spans="1:44" ht="12.75" hidden="1" customHeight="1"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row>
    <row r="597" spans="1:44" ht="12.75" hidden="1" customHeight="1"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row>
    <row r="598" spans="1:44" ht="12.75" hidden="1" customHeight="1"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row>
    <row r="599" spans="1:44" ht="12.75" hidden="1" customHeight="1"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row>
    <row r="600" spans="1:44" ht="12.75" hidden="1" customHeight="1"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row>
    <row r="601" spans="1:44" ht="12.75" hidden="1" customHeight="1"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row>
    <row r="602" spans="1:44" ht="12.75" hidden="1" customHeight="1"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row>
    <row r="603" spans="1:44" ht="12.75" hidden="1" customHeight="1"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row>
    <row r="604" spans="1:44" ht="12.75" hidden="1" customHeight="1"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row>
    <row r="605" spans="1:44" ht="12.75" hidden="1" customHeight="1"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row>
    <row r="606" spans="1:44" ht="12.75" hidden="1" customHeight="1"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row>
    <row r="607" spans="1:44" ht="12.75" hidden="1" customHeight="1"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row>
    <row r="608" spans="1:44" ht="12.75" hidden="1" customHeight="1"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row>
    <row r="609" spans="1:44" ht="12.75" hidden="1" customHeight="1"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row>
    <row r="610" spans="1:44" ht="12.75" hidden="1" customHeight="1"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row>
    <row r="611" spans="1:44" ht="12.75" hidden="1" customHeight="1"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row>
    <row r="612" spans="1:44" ht="12.75" hidden="1" customHeight="1"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row>
    <row r="613" spans="1:44" ht="12.75" hidden="1" customHeight="1"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row>
    <row r="614" spans="1:44" ht="12.75" hidden="1" customHeight="1"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row>
    <row r="615" spans="1:44" ht="12.75" hidden="1" customHeight="1"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row>
    <row r="616" spans="1:44" ht="12.75" hidden="1" customHeight="1"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row>
    <row r="617" spans="1:44" ht="12.75" hidden="1" customHeight="1"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row>
    <row r="618" spans="1:44" ht="12.75" hidden="1" customHeight="1"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row>
    <row r="619" spans="1:44" ht="12.75" hidden="1" customHeight="1"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row>
    <row r="620" spans="1:44" ht="12.75" hidden="1" customHeight="1"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row>
    <row r="621" spans="1:44" ht="12.75" hidden="1" customHeight="1"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row>
    <row r="622" spans="1:44" ht="12.75" hidden="1" customHeight="1"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row>
    <row r="623" spans="1:44" ht="12.75" hidden="1" customHeight="1"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row>
    <row r="624" spans="1:44" ht="12.75" hidden="1" customHeight="1"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row>
    <row r="625" spans="1:44" ht="12.75" hidden="1" customHeight="1"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row>
    <row r="626" spans="1:44" ht="12.75" hidden="1" customHeight="1"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row>
    <row r="627" spans="1:44" ht="12.75" hidden="1" customHeight="1"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row>
    <row r="628" spans="1:44" ht="12.75" hidden="1" customHeight="1"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row>
    <row r="629" spans="1:44" ht="12.75" hidden="1" customHeight="1"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row>
    <row r="630" spans="1:44" ht="12.75" hidden="1" customHeight="1"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row>
    <row r="631" spans="1:44" ht="12.75" hidden="1" customHeight="1"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row>
    <row r="632" spans="1:44" ht="12.75" hidden="1" customHeight="1"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row>
    <row r="633" spans="1:44" ht="12.75" hidden="1" customHeight="1"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row>
    <row r="634" spans="1:44" ht="12.75" hidden="1" customHeight="1"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row>
    <row r="635" spans="1:44" ht="12.75" hidden="1" customHeight="1"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row>
    <row r="636" spans="1:44" ht="12.75" hidden="1" customHeight="1"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row>
    <row r="637" spans="1:44" ht="12.75" hidden="1" customHeight="1"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row>
    <row r="638" spans="1:44" ht="12.75" hidden="1" customHeight="1"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row>
    <row r="639" spans="1:44" ht="12.75" hidden="1" customHeight="1"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row>
    <row r="640" spans="1:44" ht="12.75" hidden="1" customHeight="1"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row>
    <row r="641" spans="1:44" ht="12.75" hidden="1" customHeight="1"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row>
    <row r="642" spans="1:44" ht="12.75" hidden="1" customHeight="1"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row>
    <row r="643" spans="1:44" ht="12.75" hidden="1" customHeight="1"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row>
    <row r="644" spans="1:44" ht="12.75" hidden="1" customHeight="1"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row>
    <row r="645" spans="1:44" ht="12.75" hidden="1" customHeight="1"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row>
    <row r="646" spans="1:44" ht="12.75" hidden="1" customHeight="1"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row>
    <row r="647" spans="1:44" ht="12.75" hidden="1" customHeight="1"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row>
    <row r="648" spans="1:44" ht="12.75" hidden="1" customHeight="1"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row>
    <row r="649" spans="1:44" ht="12.75" hidden="1" customHeight="1"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row>
    <row r="650" spans="1:44" ht="12.75" hidden="1" customHeight="1"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row>
    <row r="651" spans="1:44" ht="12.75" hidden="1" customHeight="1"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row>
    <row r="652" spans="1:44" ht="12.75" hidden="1" customHeight="1"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row>
    <row r="653" spans="1:44" ht="12.75" hidden="1" customHeight="1"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row>
    <row r="654" spans="1:44" ht="12.75" hidden="1" customHeight="1"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row>
    <row r="655" spans="1:44" ht="12.75" hidden="1" customHeight="1"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row>
    <row r="656" spans="1:44" ht="12.75" hidden="1" customHeight="1"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row>
    <row r="657" spans="1:44" ht="12.75" hidden="1" customHeight="1"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row>
    <row r="658" spans="1:44" ht="12.75" hidden="1" customHeight="1"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row>
    <row r="659" spans="1:44" ht="12.75" hidden="1" customHeight="1"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row>
    <row r="660" spans="1:44" ht="12.75" hidden="1" customHeight="1"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row>
    <row r="661" spans="1:44" ht="12.75" hidden="1" customHeight="1"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row>
    <row r="662" spans="1:44" ht="12.75" hidden="1" customHeight="1"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row>
    <row r="663" spans="1:44" ht="12.75" hidden="1" customHeight="1"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row>
    <row r="664" spans="1:44" ht="12.75" hidden="1" customHeight="1"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row>
    <row r="665" spans="1:44" ht="12.75" hidden="1" customHeight="1"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row>
    <row r="666" spans="1:44" ht="12.75" hidden="1" customHeight="1"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row>
    <row r="667" spans="1:44" ht="12.75" hidden="1" customHeight="1"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row>
    <row r="668" spans="1:44" ht="12.75" hidden="1" customHeight="1"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row>
    <row r="669" spans="1:44" ht="12.75" hidden="1" customHeight="1"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row>
    <row r="670" spans="1:44" ht="12.75" hidden="1" customHeight="1"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row>
    <row r="671" spans="1:44" ht="12.75" hidden="1" customHeight="1"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row>
    <row r="672" spans="1:44" ht="12.75" hidden="1" customHeight="1"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row>
    <row r="673" spans="1:44" ht="12.75" hidden="1" customHeight="1"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row>
    <row r="674" spans="1:44" ht="12.75" hidden="1" customHeight="1"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row>
    <row r="675" spans="1:44" ht="12.75" hidden="1" customHeight="1"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row>
    <row r="676" spans="1:44" ht="12.75" hidden="1" customHeight="1"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row>
    <row r="677" spans="1:44" ht="12.75" hidden="1" customHeight="1"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row>
    <row r="678" spans="1:44" ht="12.75" hidden="1" customHeight="1"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row>
    <row r="679" spans="1:44" ht="12.75" hidden="1" customHeight="1"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row>
    <row r="680" spans="1:44" ht="12.75" hidden="1" customHeight="1"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row>
    <row r="681" spans="1:44" ht="12.75" hidden="1" customHeight="1"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row>
    <row r="682" spans="1:44" ht="12.75" hidden="1" customHeight="1"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row>
    <row r="683" spans="1:44" ht="12.75" hidden="1" customHeight="1"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row>
    <row r="684" spans="1:44" ht="12.75" hidden="1" customHeight="1"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row>
    <row r="685" spans="1:44" ht="12.75" hidden="1" customHeight="1"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row>
    <row r="686" spans="1:44" ht="12.75" hidden="1" customHeight="1"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row>
    <row r="687" spans="1:44" ht="12.75" hidden="1" customHeight="1"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row>
    <row r="688" spans="1:44" ht="12.75" hidden="1" customHeight="1"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row>
    <row r="689" spans="1:44" ht="12.75" hidden="1" customHeight="1"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row>
    <row r="690" spans="1:44" ht="12.75" hidden="1" customHeight="1"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row>
    <row r="691" spans="1:44" ht="12.75" hidden="1" customHeight="1"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row>
    <row r="692" spans="1:44" ht="12.75" hidden="1" customHeight="1"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row>
    <row r="693" spans="1:44" ht="12.75" hidden="1" customHeight="1"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row>
    <row r="694" spans="1:44" ht="12.75" hidden="1" customHeight="1"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row>
    <row r="695" spans="1:44" ht="12.75" hidden="1" customHeight="1"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row>
    <row r="696" spans="1:44" ht="12.75" hidden="1" customHeight="1"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row>
    <row r="697" spans="1:44" ht="12.75" hidden="1" customHeight="1"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row>
    <row r="698" spans="1:44" ht="12.75" hidden="1" customHeight="1"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row>
    <row r="699" spans="1:44" ht="12.75" hidden="1" customHeight="1"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row>
    <row r="700" spans="1:44" ht="12.75" hidden="1" customHeight="1"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row>
    <row r="701" spans="1:44" ht="12.75" hidden="1" customHeight="1"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row>
    <row r="702" spans="1:44" ht="12.75" hidden="1" customHeight="1"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row>
    <row r="703" spans="1:44" ht="12.75" hidden="1" customHeight="1"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row>
    <row r="704" spans="1:44" ht="12.75" hidden="1" customHeight="1"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row>
    <row r="705" spans="1:44" ht="12.75" hidden="1" customHeight="1"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row>
    <row r="706" spans="1:44" ht="12.75" hidden="1" customHeight="1"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row>
    <row r="707" spans="1:44" ht="12.75" hidden="1" customHeight="1"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row>
    <row r="708" spans="1:44" ht="12.75" hidden="1" customHeight="1"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row>
    <row r="709" spans="1:44" ht="12.75" hidden="1" customHeight="1"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row>
    <row r="710" spans="1:44" ht="12.75" hidden="1" customHeight="1"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row>
    <row r="711" spans="1:44" ht="12.75" hidden="1" customHeight="1"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row>
    <row r="712" spans="1:44" ht="12.75" hidden="1" customHeight="1"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row>
    <row r="713" spans="1:44" ht="12.75" hidden="1" customHeight="1"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row>
    <row r="714" spans="1:44" ht="12.75" hidden="1" customHeight="1"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row>
    <row r="715" spans="1:44" ht="12.75" hidden="1" customHeight="1"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row>
    <row r="716" spans="1:44" ht="12.75" hidden="1" customHeight="1"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row>
    <row r="717" spans="1:44" ht="12.75" hidden="1" customHeight="1"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row>
    <row r="718" spans="1:44" ht="12.75" hidden="1" customHeight="1"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row>
    <row r="719" spans="1:44" ht="12.75" hidden="1" customHeight="1"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row>
    <row r="720" spans="1:44" ht="12.75" hidden="1" customHeight="1"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row>
    <row r="721" spans="1:44" ht="12.75" hidden="1" customHeight="1"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row>
    <row r="722" spans="1:44" ht="12.75" hidden="1" customHeight="1"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row>
    <row r="723" spans="1:44" ht="12.75" hidden="1" customHeight="1"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row>
    <row r="724" spans="1:44" ht="12.75" hidden="1" customHeight="1"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row>
    <row r="725" spans="1:44" ht="12.75" hidden="1" customHeight="1"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row>
    <row r="726" spans="1:44" ht="12.75" hidden="1" customHeight="1"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row>
    <row r="727" spans="1:44" ht="12.75" hidden="1" customHeight="1"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row>
    <row r="728" spans="1:44" ht="12.75" hidden="1" customHeight="1"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row>
    <row r="729" spans="1:44" ht="12.75" hidden="1" customHeight="1"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row>
    <row r="730" spans="1:44" ht="12.75" hidden="1" customHeight="1"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row>
    <row r="731" spans="1:44" ht="12.75" hidden="1" customHeight="1"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row>
    <row r="732" spans="1:44" ht="12.75" hidden="1" customHeight="1"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row>
    <row r="733" spans="1:44" ht="12.75" hidden="1" customHeight="1"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row>
    <row r="734" spans="1:44" ht="12.75" hidden="1" customHeight="1"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row>
    <row r="735" spans="1:44" ht="12.75" hidden="1" customHeight="1"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row>
    <row r="736" spans="1:44" ht="12.75" hidden="1" customHeight="1"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row>
    <row r="737" spans="1:44" ht="12.75" hidden="1" customHeight="1"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row>
    <row r="738" spans="1:44" ht="12.75" hidden="1" customHeight="1"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row>
    <row r="739" spans="1:44" ht="12.75" hidden="1" customHeight="1"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row>
    <row r="740" spans="1:44" ht="12.75" hidden="1" customHeight="1"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row>
    <row r="741" spans="1:44" ht="12.75" hidden="1" customHeight="1"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row>
    <row r="742" spans="1:44" ht="12.75" hidden="1" customHeight="1"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row>
  </sheetData>
  <autoFilter ref="A3:AR542" xr:uid="{00000000-0009-0000-0000-000003000000}"/>
  <mergeCells count="1">
    <mergeCell ref="L1:AA1"/>
  </mergeCells>
  <conditionalFormatting sqref="AM4:AM542">
    <cfRule type="cellIs" dxfId="58" priority="1" stopIfTrue="1" operator="equal">
      <formula>0</formula>
    </cfRule>
  </conditionalFormatting>
  <conditionalFormatting sqref="C4:G542">
    <cfRule type="expression" dxfId="57" priority="2" stopIfTrue="1">
      <formula>"(DATEDIF(DATEVALUE(C4),DATEVALUE(D4),""y"")=5"</formula>
    </cfRule>
  </conditionalFormatting>
  <conditionalFormatting sqref="Q4:Q542">
    <cfRule type="cellIs" dxfId="56" priority="3" stopIfTrue="1" operator="equal">
      <formula>"*"</formula>
    </cfRule>
  </conditionalFormatting>
  <conditionalFormatting sqref="Q4:Q542">
    <cfRule type="cellIs" dxfId="55" priority="4" stopIfTrue="1" operator="greaterThanOrEqual">
      <formula>$AN4</formula>
    </cfRule>
  </conditionalFormatting>
  <conditionalFormatting sqref="Q4:Q542">
    <cfRule type="cellIs" dxfId="54" priority="5" stopIfTrue="1" operator="lessThan">
      <formula>$AN4</formula>
    </cfRule>
  </conditionalFormatting>
  <conditionalFormatting sqref="AA4:AA542">
    <cfRule type="cellIs" dxfId="53" priority="6" stopIfTrue="1" operator="equal">
      <formula>"*"</formula>
    </cfRule>
  </conditionalFormatting>
  <conditionalFormatting sqref="AA4:AA542">
    <cfRule type="cellIs" dxfId="52" priority="7" stopIfTrue="1" operator="greaterThanOrEqual">
      <formula>$AN4</formula>
    </cfRule>
  </conditionalFormatting>
  <conditionalFormatting sqref="AA4:AA542">
    <cfRule type="cellIs" dxfId="51" priority="8" stopIfTrue="1" operator="lessThan">
      <formula>$AN4</formula>
    </cfRule>
  </conditionalFormatting>
  <conditionalFormatting sqref="AB4:AB542">
    <cfRule type="cellIs" dxfId="50" priority="9" stopIfTrue="1" operator="equal">
      <formula>"*"</formula>
    </cfRule>
  </conditionalFormatting>
  <conditionalFormatting sqref="AB4:AB542">
    <cfRule type="cellIs" dxfId="49" priority="10" stopIfTrue="1" operator="greaterThanOrEqual">
      <formula>$AN4</formula>
    </cfRule>
  </conditionalFormatting>
  <conditionalFormatting sqref="AB4:AB542">
    <cfRule type="cellIs" dxfId="48" priority="11" stopIfTrue="1" operator="lessThan">
      <formula>$AN4</formula>
    </cfRule>
  </conditionalFormatting>
  <conditionalFormatting sqref="AF4:AF542">
    <cfRule type="cellIs" dxfId="47" priority="12" stopIfTrue="1" operator="equal">
      <formula>"*"</formula>
    </cfRule>
  </conditionalFormatting>
  <conditionalFormatting sqref="AF4:AF542">
    <cfRule type="cellIs" dxfId="46" priority="13" stopIfTrue="1" operator="greaterThanOrEqual">
      <formula>$AN4</formula>
    </cfRule>
  </conditionalFormatting>
  <conditionalFormatting sqref="AF4:AF542">
    <cfRule type="cellIs" dxfId="45" priority="14" stopIfTrue="1" operator="lessThan">
      <formula>$AN4</formula>
    </cfRule>
  </conditionalFormatting>
  <conditionalFormatting sqref="AJ4:AJ542">
    <cfRule type="cellIs" dxfId="44" priority="15" stopIfTrue="1" operator="equal">
      <formula>"*"</formula>
    </cfRule>
  </conditionalFormatting>
  <conditionalFormatting sqref="AJ4:AJ542">
    <cfRule type="cellIs" dxfId="43" priority="16" stopIfTrue="1" operator="greaterThanOrEqual">
      <formula>$AN4</formula>
    </cfRule>
  </conditionalFormatting>
  <conditionalFormatting sqref="AJ4:AJ542">
    <cfRule type="cellIs" dxfId="42" priority="17" stopIfTrue="1" operator="lessThan">
      <formula>$AN4</formula>
    </cfRule>
  </conditionalFormatting>
  <pageMargins left="0.7" right="0.7" top="0.75" bottom="0.75" header="0" footer="0"/>
  <pageSetup paperSize="5" fitToHeight="0" orientation="landscape"/>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workbookViewId="0">
      <pane ySplit="1" topLeftCell="A2" activePane="bottomLeft" state="frozen"/>
      <selection pane="bottomLeft" activeCell="B3" sqref="B3"/>
    </sheetView>
  </sheetViews>
  <sheetFormatPr baseColWidth="10" defaultColWidth="14.5" defaultRowHeight="15" customHeight="1" x14ac:dyDescent="0.15"/>
  <cols>
    <col min="1" max="1" width="16.6640625" customWidth="1"/>
    <col min="2" max="26" width="9.1640625" customWidth="1"/>
  </cols>
  <sheetData>
    <row r="1" spans="1:26" x14ac:dyDescent="0.2">
      <c r="A1" s="51" t="s">
        <v>635</v>
      </c>
      <c r="B1" s="51" t="s">
        <v>636</v>
      </c>
      <c r="C1" s="51" t="s">
        <v>637</v>
      </c>
      <c r="D1" s="51" t="s">
        <v>638</v>
      </c>
      <c r="E1" s="51" t="s">
        <v>639</v>
      </c>
      <c r="F1" s="51" t="s">
        <v>640</v>
      </c>
      <c r="G1" s="51" t="s">
        <v>641</v>
      </c>
      <c r="H1" s="51" t="s">
        <v>642</v>
      </c>
      <c r="I1" s="51" t="s">
        <v>643</v>
      </c>
      <c r="J1" s="51" t="s">
        <v>644</v>
      </c>
      <c r="K1" s="51" t="s">
        <v>645</v>
      </c>
      <c r="L1" s="51" t="s">
        <v>646</v>
      </c>
      <c r="M1" s="51" t="s">
        <v>647</v>
      </c>
      <c r="N1" s="51" t="s">
        <v>648</v>
      </c>
      <c r="O1" s="51" t="s">
        <v>649</v>
      </c>
      <c r="P1" s="51" t="s">
        <v>650</v>
      </c>
      <c r="Q1" s="51" t="s">
        <v>651</v>
      </c>
      <c r="R1" s="51" t="s">
        <v>652</v>
      </c>
      <c r="S1" s="51" t="s">
        <v>653</v>
      </c>
      <c r="T1" s="51" t="s">
        <v>654</v>
      </c>
      <c r="U1" s="51" t="s">
        <v>655</v>
      </c>
      <c r="V1" s="51" t="s">
        <v>656</v>
      </c>
      <c r="W1" s="51" t="s">
        <v>657</v>
      </c>
      <c r="X1" s="51" t="s">
        <v>658</v>
      </c>
      <c r="Y1" s="51" t="s">
        <v>659</v>
      </c>
      <c r="Z1" s="51" t="s">
        <v>660</v>
      </c>
    </row>
    <row r="2" spans="1:26" x14ac:dyDescent="0.2">
      <c r="A2" s="51" t="s">
        <v>661</v>
      </c>
      <c r="B2" s="51" t="s">
        <v>662</v>
      </c>
      <c r="C2" s="51" t="s">
        <v>663</v>
      </c>
      <c r="D2" s="51" t="s">
        <v>664</v>
      </c>
      <c r="E2" s="51" t="s">
        <v>665</v>
      </c>
      <c r="F2" s="51" t="s">
        <v>665</v>
      </c>
      <c r="G2" s="51" t="s">
        <v>665</v>
      </c>
      <c r="H2" s="51" t="s">
        <v>665</v>
      </c>
      <c r="I2" s="51" t="s">
        <v>665</v>
      </c>
      <c r="J2" s="51">
        <v>0</v>
      </c>
      <c r="K2" s="51">
        <v>0</v>
      </c>
      <c r="L2" s="51">
        <v>0</v>
      </c>
      <c r="M2" s="51">
        <v>0</v>
      </c>
      <c r="N2" s="51">
        <v>0</v>
      </c>
      <c r="O2" s="51" t="s">
        <v>666</v>
      </c>
      <c r="P2" s="51">
        <v>633</v>
      </c>
      <c r="Q2" s="51">
        <v>459</v>
      </c>
      <c r="R2" s="51">
        <v>513</v>
      </c>
      <c r="S2" s="51">
        <v>1236</v>
      </c>
      <c r="T2" s="51">
        <v>2841</v>
      </c>
      <c r="U2" s="51" t="s">
        <v>144</v>
      </c>
      <c r="V2" s="51" t="s">
        <v>667</v>
      </c>
      <c r="W2" s="51" t="s">
        <v>664</v>
      </c>
      <c r="X2" s="51" t="s">
        <v>668</v>
      </c>
      <c r="Y2" s="51" t="s">
        <v>669</v>
      </c>
      <c r="Z2" s="51">
        <v>35293</v>
      </c>
    </row>
    <row r="3" spans="1:26" x14ac:dyDescent="0.2">
      <c r="A3" s="51" t="s">
        <v>670</v>
      </c>
      <c r="B3" s="51" t="s">
        <v>662</v>
      </c>
      <c r="C3" s="51" t="s">
        <v>663</v>
      </c>
      <c r="D3" s="51" t="s">
        <v>664</v>
      </c>
      <c r="E3" s="51" t="s">
        <v>665</v>
      </c>
      <c r="F3" s="51" t="s">
        <v>671</v>
      </c>
      <c r="G3" s="51" t="s">
        <v>671</v>
      </c>
      <c r="H3" s="51" t="s">
        <v>671</v>
      </c>
      <c r="I3" s="51" t="s">
        <v>671</v>
      </c>
      <c r="J3" s="51">
        <v>0</v>
      </c>
      <c r="K3" s="51">
        <v>0</v>
      </c>
      <c r="L3" s="51">
        <v>0</v>
      </c>
      <c r="M3" s="51">
        <v>41</v>
      </c>
      <c r="N3" s="51">
        <v>41</v>
      </c>
      <c r="O3" s="51" t="s">
        <v>672</v>
      </c>
      <c r="P3" s="51">
        <v>31</v>
      </c>
      <c r="Q3" s="51">
        <v>19</v>
      </c>
      <c r="R3" s="51">
        <v>20</v>
      </c>
      <c r="S3" s="51">
        <v>45</v>
      </c>
      <c r="T3" s="51">
        <v>115</v>
      </c>
      <c r="U3" s="51" t="s">
        <v>144</v>
      </c>
      <c r="V3" s="51" t="s">
        <v>667</v>
      </c>
      <c r="W3" s="51" t="s">
        <v>664</v>
      </c>
      <c r="X3" s="51" t="s">
        <v>668</v>
      </c>
      <c r="Y3" s="51" t="s">
        <v>673</v>
      </c>
      <c r="Z3" s="51">
        <v>20878</v>
      </c>
    </row>
    <row r="4" spans="1:26" x14ac:dyDescent="0.2">
      <c r="A4" s="51" t="s">
        <v>674</v>
      </c>
      <c r="B4" s="51" t="s">
        <v>662</v>
      </c>
      <c r="C4" s="51" t="s">
        <v>663</v>
      </c>
      <c r="D4" s="51" t="s">
        <v>664</v>
      </c>
      <c r="E4" s="51" t="s">
        <v>671</v>
      </c>
      <c r="F4" s="51" t="s">
        <v>671</v>
      </c>
      <c r="G4" s="51" t="s">
        <v>671</v>
      </c>
      <c r="H4" s="51" t="s">
        <v>671</v>
      </c>
      <c r="I4" s="51" t="s">
        <v>671</v>
      </c>
      <c r="J4" s="51">
        <v>54</v>
      </c>
      <c r="K4" s="51">
        <v>40</v>
      </c>
      <c r="L4" s="51">
        <v>26</v>
      </c>
      <c r="M4" s="51">
        <v>319</v>
      </c>
      <c r="N4" s="51">
        <v>439</v>
      </c>
      <c r="O4" s="51" t="s">
        <v>672</v>
      </c>
      <c r="P4" s="51">
        <v>444</v>
      </c>
      <c r="Q4" s="51">
        <v>248</v>
      </c>
      <c r="R4" s="51">
        <v>283</v>
      </c>
      <c r="S4" s="51">
        <v>748</v>
      </c>
      <c r="T4" s="51">
        <v>1723</v>
      </c>
      <c r="U4" s="51" t="s">
        <v>67</v>
      </c>
      <c r="V4" s="51" t="s">
        <v>667</v>
      </c>
      <c r="W4" s="51" t="s">
        <v>664</v>
      </c>
      <c r="X4" s="51" t="s">
        <v>675</v>
      </c>
      <c r="Y4" s="51" t="s">
        <v>676</v>
      </c>
      <c r="Z4" s="51">
        <v>78863</v>
      </c>
    </row>
    <row r="5" spans="1:26" x14ac:dyDescent="0.2">
      <c r="A5" s="51" t="s">
        <v>676</v>
      </c>
      <c r="B5" s="51" t="s">
        <v>662</v>
      </c>
      <c r="C5" s="51" t="s">
        <v>663</v>
      </c>
      <c r="D5" s="51" t="s">
        <v>664</v>
      </c>
      <c r="E5" s="51" t="s">
        <v>671</v>
      </c>
      <c r="F5" s="51" t="s">
        <v>671</v>
      </c>
      <c r="G5" s="51" t="s">
        <v>671</v>
      </c>
      <c r="H5" s="51" t="s">
        <v>671</v>
      </c>
      <c r="I5" s="51" t="s">
        <v>671</v>
      </c>
      <c r="J5" s="51">
        <v>120</v>
      </c>
      <c r="K5" s="51">
        <v>79</v>
      </c>
      <c r="L5" s="51">
        <v>35</v>
      </c>
      <c r="M5" s="51">
        <v>70</v>
      </c>
      <c r="N5" s="51">
        <v>304</v>
      </c>
      <c r="O5" s="51" t="s">
        <v>666</v>
      </c>
      <c r="P5" s="51">
        <v>430</v>
      </c>
      <c r="Q5" s="51">
        <v>227</v>
      </c>
      <c r="R5" s="51">
        <v>295</v>
      </c>
      <c r="S5" s="51">
        <v>817</v>
      </c>
      <c r="T5" s="51">
        <v>1769</v>
      </c>
      <c r="U5" s="51" t="s">
        <v>67</v>
      </c>
      <c r="V5" s="51" t="s">
        <v>667</v>
      </c>
      <c r="W5" s="51" t="s">
        <v>664</v>
      </c>
      <c r="X5" s="51" t="s">
        <v>675</v>
      </c>
      <c r="Y5" s="51" t="s">
        <v>676</v>
      </c>
      <c r="Z5" s="51">
        <v>148895</v>
      </c>
    </row>
    <row r="6" spans="1:26" x14ac:dyDescent="0.2">
      <c r="A6" s="51" t="s">
        <v>677</v>
      </c>
      <c r="B6" s="51" t="s">
        <v>662</v>
      </c>
      <c r="C6" s="51" t="s">
        <v>663</v>
      </c>
      <c r="D6" s="51" t="s">
        <v>664</v>
      </c>
      <c r="E6" s="51" t="s">
        <v>665</v>
      </c>
      <c r="F6" s="51" t="s">
        <v>665</v>
      </c>
      <c r="G6" s="51" t="s">
        <v>665</v>
      </c>
      <c r="H6" s="51" t="s">
        <v>671</v>
      </c>
      <c r="I6" s="51" t="s">
        <v>671</v>
      </c>
      <c r="J6" s="51">
        <v>0</v>
      </c>
      <c r="K6" s="51">
        <v>0</v>
      </c>
      <c r="L6" s="51">
        <v>4</v>
      </c>
      <c r="M6" s="51">
        <v>194</v>
      </c>
      <c r="N6" s="51">
        <v>198</v>
      </c>
      <c r="O6" s="51" t="s">
        <v>672</v>
      </c>
      <c r="P6" s="51">
        <v>80</v>
      </c>
      <c r="Q6" s="51">
        <v>53</v>
      </c>
      <c r="R6" s="51">
        <v>57</v>
      </c>
      <c r="S6" s="51">
        <v>145</v>
      </c>
      <c r="T6" s="51">
        <v>335</v>
      </c>
      <c r="U6" s="51" t="s">
        <v>67</v>
      </c>
      <c r="V6" s="51" t="s">
        <v>667</v>
      </c>
      <c r="W6" s="51" t="s">
        <v>664</v>
      </c>
      <c r="X6" s="51" t="s">
        <v>675</v>
      </c>
      <c r="Y6" s="51" t="s">
        <v>676</v>
      </c>
      <c r="Z6" s="51">
        <v>19053</v>
      </c>
    </row>
    <row r="7" spans="1:26" x14ac:dyDescent="0.2">
      <c r="A7" s="51" t="s">
        <v>678</v>
      </c>
      <c r="B7" s="51" t="s">
        <v>662</v>
      </c>
      <c r="C7" s="51" t="s">
        <v>663</v>
      </c>
      <c r="D7" s="51" t="s">
        <v>664</v>
      </c>
      <c r="E7" s="51" t="s">
        <v>671</v>
      </c>
      <c r="F7" s="51" t="s">
        <v>671</v>
      </c>
      <c r="G7" s="51" t="s">
        <v>671</v>
      </c>
      <c r="H7" s="51" t="s">
        <v>671</v>
      </c>
      <c r="I7" s="51" t="s">
        <v>671</v>
      </c>
      <c r="J7" s="51">
        <v>0</v>
      </c>
      <c r="K7" s="51">
        <v>8</v>
      </c>
      <c r="L7" s="51">
        <v>3</v>
      </c>
      <c r="M7" s="51">
        <v>141</v>
      </c>
      <c r="N7" s="51">
        <v>152</v>
      </c>
      <c r="O7" s="51" t="s">
        <v>666</v>
      </c>
      <c r="P7" s="51">
        <v>380</v>
      </c>
      <c r="Q7" s="51">
        <v>224</v>
      </c>
      <c r="R7" s="51">
        <v>246</v>
      </c>
      <c r="S7" s="51">
        <v>642</v>
      </c>
      <c r="T7" s="51">
        <v>1492</v>
      </c>
      <c r="U7" s="51" t="s">
        <v>144</v>
      </c>
      <c r="V7" s="51" t="s">
        <v>667</v>
      </c>
      <c r="W7" s="51" t="s">
        <v>664</v>
      </c>
      <c r="X7" s="51" t="s">
        <v>668</v>
      </c>
      <c r="Y7" s="51" t="s">
        <v>673</v>
      </c>
      <c r="Z7" s="51">
        <v>86665</v>
      </c>
    </row>
    <row r="8" spans="1:26" x14ac:dyDescent="0.2">
      <c r="A8" s="51" t="s">
        <v>679</v>
      </c>
      <c r="B8" s="51" t="s">
        <v>662</v>
      </c>
      <c r="C8" s="51" t="s">
        <v>680</v>
      </c>
      <c r="D8" s="51" t="s">
        <v>663</v>
      </c>
      <c r="E8" s="51" t="s">
        <v>671</v>
      </c>
      <c r="F8" s="51" t="s">
        <v>671</v>
      </c>
      <c r="G8" s="51" t="s">
        <v>671</v>
      </c>
      <c r="H8" s="51" t="s">
        <v>671</v>
      </c>
      <c r="I8" s="51" t="s">
        <v>671</v>
      </c>
      <c r="J8" s="51">
        <v>83</v>
      </c>
      <c r="K8" s="51">
        <v>335</v>
      </c>
      <c r="L8" s="51">
        <v>839</v>
      </c>
      <c r="M8" s="51">
        <v>0</v>
      </c>
      <c r="N8" s="51">
        <v>1257</v>
      </c>
      <c r="O8" s="51" t="s">
        <v>666</v>
      </c>
      <c r="P8" s="51">
        <v>9</v>
      </c>
      <c r="Q8" s="51">
        <v>7</v>
      </c>
      <c r="R8" s="51">
        <v>7</v>
      </c>
      <c r="S8" s="51">
        <v>16</v>
      </c>
      <c r="T8" s="51">
        <v>39</v>
      </c>
      <c r="U8" s="51" t="s">
        <v>144</v>
      </c>
      <c r="V8" s="51" t="s">
        <v>667</v>
      </c>
      <c r="W8" s="51" t="s">
        <v>664</v>
      </c>
      <c r="X8" s="51" t="s">
        <v>668</v>
      </c>
      <c r="Y8" s="51" t="s">
        <v>681</v>
      </c>
      <c r="Z8" s="51">
        <v>51950</v>
      </c>
    </row>
    <row r="9" spans="1:26" x14ac:dyDescent="0.2">
      <c r="A9" s="51" t="s">
        <v>682</v>
      </c>
      <c r="B9" s="51" t="s">
        <v>683</v>
      </c>
      <c r="C9" s="51" t="s">
        <v>671</v>
      </c>
      <c r="D9" s="51" t="s">
        <v>664</v>
      </c>
      <c r="E9" s="51" t="s">
        <v>665</v>
      </c>
      <c r="F9" s="51" t="s">
        <v>671</v>
      </c>
      <c r="G9" s="51" t="s">
        <v>671</v>
      </c>
      <c r="H9" s="51" t="s">
        <v>671</v>
      </c>
      <c r="I9" s="51" t="s">
        <v>671</v>
      </c>
      <c r="J9" s="51">
        <v>0</v>
      </c>
      <c r="K9" s="51">
        <v>2</v>
      </c>
      <c r="L9" s="51">
        <v>4</v>
      </c>
      <c r="M9" s="51">
        <v>10</v>
      </c>
      <c r="N9" s="51">
        <v>16</v>
      </c>
      <c r="O9" s="51" t="s">
        <v>672</v>
      </c>
      <c r="P9" s="51">
        <v>7</v>
      </c>
      <c r="Q9" s="51">
        <v>6</v>
      </c>
      <c r="R9" s="51">
        <v>6</v>
      </c>
      <c r="S9" s="51">
        <v>11</v>
      </c>
      <c r="T9" s="51">
        <v>30</v>
      </c>
      <c r="U9" s="51" t="s">
        <v>83</v>
      </c>
      <c r="V9" s="51" t="s">
        <v>667</v>
      </c>
      <c r="W9" s="51" t="s">
        <v>665</v>
      </c>
      <c r="X9" s="51" t="s">
        <v>684</v>
      </c>
      <c r="Y9" s="51" t="s">
        <v>682</v>
      </c>
      <c r="Z9" s="51">
        <v>1154</v>
      </c>
    </row>
    <row r="10" spans="1:26" x14ac:dyDescent="0.2">
      <c r="A10" s="51" t="s">
        <v>685</v>
      </c>
      <c r="B10" s="51" t="s">
        <v>683</v>
      </c>
      <c r="C10" s="51" t="s">
        <v>686</v>
      </c>
      <c r="D10" s="51" t="s">
        <v>687</v>
      </c>
      <c r="E10" s="51" t="s">
        <v>665</v>
      </c>
      <c r="F10" s="51" t="s">
        <v>665</v>
      </c>
      <c r="G10" s="51" t="s">
        <v>665</v>
      </c>
      <c r="H10" s="51" t="s">
        <v>665</v>
      </c>
      <c r="I10" s="51" t="s">
        <v>665</v>
      </c>
      <c r="J10" s="51">
        <v>0</v>
      </c>
      <c r="K10" s="51">
        <v>0</v>
      </c>
      <c r="L10" s="51">
        <v>0</v>
      </c>
      <c r="M10" s="51">
        <v>0</v>
      </c>
      <c r="N10" s="51">
        <v>0</v>
      </c>
      <c r="O10" s="51" t="s">
        <v>666</v>
      </c>
      <c r="P10" s="51">
        <v>1</v>
      </c>
      <c r="Q10" s="51">
        <v>1</v>
      </c>
      <c r="R10" s="51">
        <v>1</v>
      </c>
      <c r="S10" s="51">
        <v>2</v>
      </c>
      <c r="T10" s="51">
        <v>5</v>
      </c>
      <c r="U10" s="51" t="s">
        <v>83</v>
      </c>
      <c r="V10" s="51" t="s">
        <v>688</v>
      </c>
      <c r="W10" s="51" t="s">
        <v>686</v>
      </c>
      <c r="X10" s="51" t="s">
        <v>684</v>
      </c>
      <c r="Y10" s="51" t="s">
        <v>689</v>
      </c>
      <c r="Z10" s="51">
        <v>2868</v>
      </c>
    </row>
    <row r="11" spans="1:26" x14ac:dyDescent="0.2">
      <c r="A11" s="51" t="s">
        <v>690</v>
      </c>
      <c r="B11" s="51" t="s">
        <v>683</v>
      </c>
      <c r="C11" s="51" t="s">
        <v>686</v>
      </c>
      <c r="D11" s="51" t="s">
        <v>687</v>
      </c>
      <c r="E11" s="51" t="s">
        <v>665</v>
      </c>
      <c r="F11" s="51" t="s">
        <v>665</v>
      </c>
      <c r="G11" s="51" t="s">
        <v>665</v>
      </c>
      <c r="H11" s="51" t="s">
        <v>665</v>
      </c>
      <c r="I11" s="51" t="s">
        <v>665</v>
      </c>
      <c r="J11" s="51">
        <v>0</v>
      </c>
      <c r="K11" s="51">
        <v>0</v>
      </c>
      <c r="L11" s="51">
        <v>0</v>
      </c>
      <c r="M11" s="51">
        <v>0</v>
      </c>
      <c r="N11" s="51">
        <v>0</v>
      </c>
      <c r="O11" s="51" t="s">
        <v>666</v>
      </c>
      <c r="P11" s="51">
        <v>1</v>
      </c>
      <c r="Q11" s="51">
        <v>1</v>
      </c>
      <c r="R11" s="51">
        <v>0</v>
      </c>
      <c r="S11" s="51">
        <v>0</v>
      </c>
      <c r="T11" s="51">
        <v>2</v>
      </c>
      <c r="U11" s="51" t="s">
        <v>83</v>
      </c>
      <c r="V11" s="51" t="s">
        <v>688</v>
      </c>
      <c r="W11" s="51" t="s">
        <v>686</v>
      </c>
      <c r="X11" s="51" t="s">
        <v>684</v>
      </c>
      <c r="Y11" s="51" t="s">
        <v>691</v>
      </c>
      <c r="Z11" s="51">
        <v>186</v>
      </c>
    </row>
    <row r="12" spans="1:26" x14ac:dyDescent="0.2">
      <c r="A12" s="51" t="s">
        <v>691</v>
      </c>
      <c r="B12" s="51" t="s">
        <v>683</v>
      </c>
      <c r="C12" s="51" t="s">
        <v>663</v>
      </c>
      <c r="D12" s="51" t="s">
        <v>664</v>
      </c>
      <c r="E12" s="51" t="s">
        <v>665</v>
      </c>
      <c r="F12" s="51" t="s">
        <v>665</v>
      </c>
      <c r="G12" s="51" t="s">
        <v>665</v>
      </c>
      <c r="H12" s="51" t="s">
        <v>665</v>
      </c>
      <c r="I12" s="51" t="s">
        <v>671</v>
      </c>
      <c r="J12" s="51">
        <v>0</v>
      </c>
      <c r="K12" s="51">
        <v>2</v>
      </c>
      <c r="L12" s="51">
        <v>13</v>
      </c>
      <c r="M12" s="51">
        <v>17</v>
      </c>
      <c r="N12" s="51">
        <v>32</v>
      </c>
      <c r="O12" s="51" t="s">
        <v>666</v>
      </c>
      <c r="P12" s="51">
        <v>10</v>
      </c>
      <c r="Q12" s="51">
        <v>7</v>
      </c>
      <c r="R12" s="51">
        <v>9</v>
      </c>
      <c r="S12" s="51">
        <v>23</v>
      </c>
      <c r="T12" s="51">
        <v>49</v>
      </c>
      <c r="U12" s="51" t="s">
        <v>83</v>
      </c>
      <c r="V12" s="51" t="s">
        <v>667</v>
      </c>
      <c r="W12" s="51" t="s">
        <v>664</v>
      </c>
      <c r="X12" s="51" t="s">
        <v>684</v>
      </c>
      <c r="Y12" s="51" t="s">
        <v>691</v>
      </c>
      <c r="Z12" s="51">
        <v>21690</v>
      </c>
    </row>
    <row r="13" spans="1:26" x14ac:dyDescent="0.2">
      <c r="A13" s="51" t="s">
        <v>692</v>
      </c>
      <c r="B13" s="51" t="s">
        <v>662</v>
      </c>
      <c r="C13" s="51" t="s">
        <v>663</v>
      </c>
      <c r="D13" s="51" t="s">
        <v>664</v>
      </c>
      <c r="E13" s="51" t="s">
        <v>665</v>
      </c>
      <c r="F13" s="51" t="s">
        <v>665</v>
      </c>
      <c r="G13" s="51" t="s">
        <v>671</v>
      </c>
      <c r="H13" s="51" t="s">
        <v>671</v>
      </c>
      <c r="I13" s="51" t="s">
        <v>671</v>
      </c>
      <c r="J13" s="51">
        <v>49</v>
      </c>
      <c r="K13" s="51">
        <v>29</v>
      </c>
      <c r="L13" s="51">
        <v>281</v>
      </c>
      <c r="M13" s="51">
        <v>148</v>
      </c>
      <c r="N13" s="51">
        <v>507</v>
      </c>
      <c r="O13" s="51" t="s">
        <v>693</v>
      </c>
      <c r="P13" s="51">
        <v>116</v>
      </c>
      <c r="Q13" s="51">
        <v>54</v>
      </c>
      <c r="R13" s="51">
        <v>58</v>
      </c>
      <c r="S13" s="51">
        <v>164</v>
      </c>
      <c r="T13" s="51">
        <v>392</v>
      </c>
      <c r="U13" s="51" t="s">
        <v>67</v>
      </c>
      <c r="V13" s="51" t="s">
        <v>667</v>
      </c>
      <c r="W13" s="51" t="s">
        <v>664</v>
      </c>
      <c r="X13" s="51" t="s">
        <v>675</v>
      </c>
      <c r="Y13" s="51" t="s">
        <v>694</v>
      </c>
      <c r="Z13" s="51">
        <v>20990</v>
      </c>
    </row>
    <row r="14" spans="1:26" x14ac:dyDescent="0.2">
      <c r="A14" s="51" t="s">
        <v>695</v>
      </c>
      <c r="B14" s="51" t="s">
        <v>662</v>
      </c>
      <c r="C14" s="51" t="s">
        <v>663</v>
      </c>
      <c r="D14" s="51" t="s">
        <v>664</v>
      </c>
      <c r="E14" s="51" t="s">
        <v>671</v>
      </c>
      <c r="F14" s="51" t="s">
        <v>671</v>
      </c>
      <c r="G14" s="51" t="s">
        <v>671</v>
      </c>
      <c r="H14" s="51" t="s">
        <v>671</v>
      </c>
      <c r="I14" s="51" t="s">
        <v>671</v>
      </c>
      <c r="J14" s="51">
        <v>71</v>
      </c>
      <c r="K14" s="51">
        <v>22</v>
      </c>
      <c r="L14" s="51">
        <v>44</v>
      </c>
      <c r="M14" s="51">
        <v>5290</v>
      </c>
      <c r="N14" s="51">
        <v>5427</v>
      </c>
      <c r="O14" s="51" t="s">
        <v>672</v>
      </c>
      <c r="P14" s="51">
        <v>1256</v>
      </c>
      <c r="Q14" s="51">
        <v>907</v>
      </c>
      <c r="R14" s="51">
        <v>1038</v>
      </c>
      <c r="S14" s="51">
        <v>2501</v>
      </c>
      <c r="T14" s="51">
        <v>5702</v>
      </c>
      <c r="U14" s="51" t="s">
        <v>144</v>
      </c>
      <c r="V14" s="51" t="s">
        <v>667</v>
      </c>
      <c r="W14" s="51" t="s">
        <v>664</v>
      </c>
      <c r="X14" s="51" t="s">
        <v>668</v>
      </c>
      <c r="Y14" s="51" t="s">
        <v>681</v>
      </c>
      <c r="Z14" s="51">
        <v>357084</v>
      </c>
    </row>
    <row r="15" spans="1:26" x14ac:dyDescent="0.2">
      <c r="A15" s="51" t="s">
        <v>696</v>
      </c>
      <c r="B15" s="51" t="s">
        <v>683</v>
      </c>
      <c r="C15" s="51" t="s">
        <v>663</v>
      </c>
      <c r="D15" s="51" t="s">
        <v>664</v>
      </c>
      <c r="E15" s="51" t="s">
        <v>671</v>
      </c>
      <c r="F15" s="51" t="s">
        <v>665</v>
      </c>
      <c r="G15" s="51" t="s">
        <v>671</v>
      </c>
      <c r="H15" s="51" t="s">
        <v>671</v>
      </c>
      <c r="I15" s="51" t="s">
        <v>671</v>
      </c>
      <c r="J15" s="51">
        <v>23</v>
      </c>
      <c r="K15" s="51">
        <v>19</v>
      </c>
      <c r="L15" s="51">
        <v>92</v>
      </c>
      <c r="M15" s="51">
        <v>33</v>
      </c>
      <c r="N15" s="51">
        <v>167</v>
      </c>
      <c r="O15" s="51" t="s">
        <v>666</v>
      </c>
      <c r="P15" s="51">
        <v>32</v>
      </c>
      <c r="Q15" s="51">
        <v>21</v>
      </c>
      <c r="R15" s="51">
        <v>24</v>
      </c>
      <c r="S15" s="51">
        <v>59</v>
      </c>
      <c r="T15" s="51">
        <v>136</v>
      </c>
      <c r="U15" s="51" t="s">
        <v>83</v>
      </c>
      <c r="V15" s="51" t="s">
        <v>667</v>
      </c>
      <c r="W15" s="51" t="s">
        <v>664</v>
      </c>
      <c r="X15" s="51" t="s">
        <v>684</v>
      </c>
      <c r="Y15" s="51" t="s">
        <v>697</v>
      </c>
      <c r="Z15" s="51">
        <v>10263</v>
      </c>
    </row>
    <row r="16" spans="1:26" x14ac:dyDescent="0.2">
      <c r="A16" s="51" t="s">
        <v>698</v>
      </c>
      <c r="B16" s="51" t="s">
        <v>683</v>
      </c>
      <c r="C16" s="51" t="s">
        <v>663</v>
      </c>
      <c r="D16" s="51" t="s">
        <v>664</v>
      </c>
      <c r="E16" s="51" t="s">
        <v>665</v>
      </c>
      <c r="F16" s="51" t="s">
        <v>665</v>
      </c>
      <c r="G16" s="51" t="s">
        <v>665</v>
      </c>
      <c r="H16" s="51" t="s">
        <v>665</v>
      </c>
      <c r="I16" s="51" t="s">
        <v>665</v>
      </c>
      <c r="J16" s="51">
        <v>0</v>
      </c>
      <c r="K16" s="51">
        <v>0</v>
      </c>
      <c r="L16" s="51">
        <v>0</v>
      </c>
      <c r="M16" s="51">
        <v>0</v>
      </c>
      <c r="N16" s="51">
        <v>0</v>
      </c>
      <c r="O16" s="51" t="s">
        <v>666</v>
      </c>
      <c r="P16" s="51">
        <v>39</v>
      </c>
      <c r="Q16" s="51">
        <v>25</v>
      </c>
      <c r="R16" s="51">
        <v>28</v>
      </c>
      <c r="S16" s="51">
        <v>69</v>
      </c>
      <c r="T16" s="51">
        <v>161</v>
      </c>
      <c r="U16" s="51" t="s">
        <v>83</v>
      </c>
      <c r="V16" s="51" t="s">
        <v>667</v>
      </c>
      <c r="W16" s="51" t="s">
        <v>664</v>
      </c>
      <c r="X16" s="51" t="s">
        <v>684</v>
      </c>
      <c r="Y16" s="51" t="s">
        <v>699</v>
      </c>
      <c r="Z16" s="51">
        <v>4121</v>
      </c>
    </row>
    <row r="17" spans="1:26" x14ac:dyDescent="0.2">
      <c r="A17" s="51" t="s">
        <v>700</v>
      </c>
      <c r="B17" s="51" t="s">
        <v>662</v>
      </c>
      <c r="C17" s="51" t="s">
        <v>663</v>
      </c>
      <c r="D17" s="51" t="s">
        <v>664</v>
      </c>
      <c r="E17" s="51" t="s">
        <v>665</v>
      </c>
      <c r="F17" s="51" t="s">
        <v>671</v>
      </c>
      <c r="G17" s="51" t="s">
        <v>671</v>
      </c>
      <c r="H17" s="51" t="s">
        <v>671</v>
      </c>
      <c r="I17" s="51" t="s">
        <v>671</v>
      </c>
      <c r="J17" s="51">
        <v>87</v>
      </c>
      <c r="K17" s="51">
        <v>0</v>
      </c>
      <c r="L17" s="51">
        <v>77</v>
      </c>
      <c r="M17" s="51">
        <v>304</v>
      </c>
      <c r="N17" s="51">
        <v>468</v>
      </c>
      <c r="O17" s="51" t="s">
        <v>672</v>
      </c>
      <c r="P17" s="51">
        <v>349</v>
      </c>
      <c r="Q17" s="51">
        <v>205</v>
      </c>
      <c r="R17" s="51">
        <v>214</v>
      </c>
      <c r="S17" s="51">
        <v>680</v>
      </c>
      <c r="T17" s="51">
        <v>1448</v>
      </c>
      <c r="U17" s="51" t="s">
        <v>67</v>
      </c>
      <c r="V17" s="51" t="s">
        <v>667</v>
      </c>
      <c r="W17" s="51" t="s">
        <v>664</v>
      </c>
      <c r="X17" s="51" t="s">
        <v>675</v>
      </c>
      <c r="Y17" s="51" t="s">
        <v>701</v>
      </c>
      <c r="Z17" s="51">
        <v>113061</v>
      </c>
    </row>
    <row r="18" spans="1:26" x14ac:dyDescent="0.2">
      <c r="A18" s="51" t="s">
        <v>702</v>
      </c>
      <c r="B18" s="51" t="s">
        <v>662</v>
      </c>
      <c r="C18" s="51" t="s">
        <v>663</v>
      </c>
      <c r="D18" s="51" t="s">
        <v>664</v>
      </c>
      <c r="E18" s="51" t="s">
        <v>671</v>
      </c>
      <c r="F18" s="51" t="s">
        <v>665</v>
      </c>
      <c r="G18" s="51" t="s">
        <v>671</v>
      </c>
      <c r="H18" s="51" t="s">
        <v>671</v>
      </c>
      <c r="I18" s="51" t="s">
        <v>671</v>
      </c>
      <c r="J18" s="51">
        <v>0</v>
      </c>
      <c r="K18" s="51">
        <v>0</v>
      </c>
      <c r="L18" s="51">
        <v>0</v>
      </c>
      <c r="M18" s="51">
        <v>0</v>
      </c>
      <c r="N18" s="51">
        <v>0</v>
      </c>
      <c r="O18" s="51" t="s">
        <v>666</v>
      </c>
      <c r="P18" s="51">
        <v>764</v>
      </c>
      <c r="Q18" s="51">
        <v>541</v>
      </c>
      <c r="R18" s="51">
        <v>622</v>
      </c>
      <c r="S18" s="51">
        <v>1407</v>
      </c>
      <c r="T18" s="51">
        <v>3334</v>
      </c>
      <c r="U18" s="51" t="s">
        <v>144</v>
      </c>
      <c r="V18" s="51" t="s">
        <v>667</v>
      </c>
      <c r="W18" s="51" t="s">
        <v>664</v>
      </c>
      <c r="X18" s="51" t="s">
        <v>668</v>
      </c>
      <c r="Y18" s="51" t="s">
        <v>669</v>
      </c>
      <c r="Z18" s="51">
        <v>73984</v>
      </c>
    </row>
    <row r="19" spans="1:26" x14ac:dyDescent="0.2">
      <c r="A19" s="51" t="s">
        <v>703</v>
      </c>
      <c r="B19" s="51" t="s">
        <v>662</v>
      </c>
      <c r="C19" s="51" t="s">
        <v>663</v>
      </c>
      <c r="D19" s="51" t="s">
        <v>664</v>
      </c>
      <c r="E19" s="51" t="s">
        <v>665</v>
      </c>
      <c r="F19" s="51" t="s">
        <v>665</v>
      </c>
      <c r="G19" s="51" t="s">
        <v>665</v>
      </c>
      <c r="H19" s="51" t="s">
        <v>665</v>
      </c>
      <c r="I19" s="51" t="s">
        <v>671</v>
      </c>
      <c r="J19" s="51">
        <v>0</v>
      </c>
      <c r="K19" s="51">
        <v>0</v>
      </c>
      <c r="L19" s="51">
        <v>38</v>
      </c>
      <c r="M19" s="51">
        <v>101</v>
      </c>
      <c r="N19" s="51">
        <v>139</v>
      </c>
      <c r="O19" s="51" t="s">
        <v>666</v>
      </c>
      <c r="P19" s="51">
        <v>276</v>
      </c>
      <c r="Q19" s="51">
        <v>167</v>
      </c>
      <c r="R19" s="51">
        <v>177</v>
      </c>
      <c r="S19" s="51">
        <v>434</v>
      </c>
      <c r="T19" s="51">
        <v>1054</v>
      </c>
      <c r="U19" s="51" t="s">
        <v>144</v>
      </c>
      <c r="V19" s="51" t="s">
        <v>667</v>
      </c>
      <c r="W19" s="51" t="s">
        <v>664</v>
      </c>
      <c r="X19" s="51" t="s">
        <v>668</v>
      </c>
      <c r="Y19" s="51" t="s">
        <v>673</v>
      </c>
      <c r="Z19" s="51">
        <v>57704</v>
      </c>
    </row>
    <row r="20" spans="1:26" x14ac:dyDescent="0.2">
      <c r="A20" s="51" t="s">
        <v>704</v>
      </c>
      <c r="B20" s="51" t="s">
        <v>683</v>
      </c>
      <c r="C20" s="51" t="s">
        <v>663</v>
      </c>
      <c r="D20" s="51" t="s">
        <v>664</v>
      </c>
      <c r="E20" s="51" t="s">
        <v>671</v>
      </c>
      <c r="F20" s="51" t="s">
        <v>671</v>
      </c>
      <c r="G20" s="51" t="s">
        <v>671</v>
      </c>
      <c r="H20" s="51" t="s">
        <v>671</v>
      </c>
      <c r="I20" s="51" t="s">
        <v>671</v>
      </c>
      <c r="J20" s="51">
        <v>43</v>
      </c>
      <c r="K20" s="51">
        <v>5</v>
      </c>
      <c r="L20" s="51">
        <v>218</v>
      </c>
      <c r="M20" s="51">
        <v>21</v>
      </c>
      <c r="N20" s="51">
        <v>287</v>
      </c>
      <c r="O20" s="51" t="s">
        <v>666</v>
      </c>
      <c r="P20" s="51">
        <v>85</v>
      </c>
      <c r="Q20" s="51">
        <v>56</v>
      </c>
      <c r="R20" s="51">
        <v>62</v>
      </c>
      <c r="S20" s="51">
        <v>160</v>
      </c>
      <c r="T20" s="51">
        <v>363</v>
      </c>
      <c r="U20" s="51" t="s">
        <v>83</v>
      </c>
      <c r="V20" s="51" t="s">
        <v>667</v>
      </c>
      <c r="W20" s="51" t="s">
        <v>664</v>
      </c>
      <c r="X20" s="51" t="s">
        <v>705</v>
      </c>
      <c r="Y20" s="51" t="s">
        <v>706</v>
      </c>
      <c r="Z20" s="51">
        <v>18398</v>
      </c>
    </row>
    <row r="21" spans="1:26" ht="15.75" customHeight="1" x14ac:dyDescent="0.2">
      <c r="A21" s="51" t="s">
        <v>707</v>
      </c>
      <c r="B21" s="51" t="s">
        <v>683</v>
      </c>
      <c r="C21" s="51" t="s">
        <v>663</v>
      </c>
      <c r="D21" s="51" t="s">
        <v>664</v>
      </c>
      <c r="E21" s="51" t="s">
        <v>665</v>
      </c>
      <c r="F21" s="51" t="s">
        <v>665</v>
      </c>
      <c r="G21" s="51" t="s">
        <v>665</v>
      </c>
      <c r="H21" s="51" t="s">
        <v>665</v>
      </c>
      <c r="I21" s="51" t="s">
        <v>671</v>
      </c>
      <c r="J21" s="51">
        <v>0</v>
      </c>
      <c r="K21" s="51">
        <v>4</v>
      </c>
      <c r="L21" s="51">
        <v>0</v>
      </c>
      <c r="M21" s="51">
        <v>37</v>
      </c>
      <c r="N21" s="51">
        <v>41</v>
      </c>
      <c r="O21" s="51" t="s">
        <v>666</v>
      </c>
      <c r="P21" s="51">
        <v>60</v>
      </c>
      <c r="Q21" s="51">
        <v>38</v>
      </c>
      <c r="R21" s="51">
        <v>43</v>
      </c>
      <c r="S21" s="51">
        <v>101</v>
      </c>
      <c r="T21" s="51">
        <v>242</v>
      </c>
      <c r="U21" s="51" t="s">
        <v>83</v>
      </c>
      <c r="V21" s="51" t="s">
        <v>667</v>
      </c>
      <c r="W21" s="51" t="s">
        <v>664</v>
      </c>
      <c r="X21" s="51" t="s">
        <v>708</v>
      </c>
      <c r="Y21" s="51" t="s">
        <v>709</v>
      </c>
      <c r="Z21" s="51">
        <v>17912</v>
      </c>
    </row>
    <row r="22" spans="1:26" ht="15.75" customHeight="1" x14ac:dyDescent="0.2">
      <c r="A22" s="51" t="s">
        <v>710</v>
      </c>
      <c r="B22" s="51" t="s">
        <v>662</v>
      </c>
      <c r="C22" s="51" t="s">
        <v>663</v>
      </c>
      <c r="D22" s="51" t="s">
        <v>663</v>
      </c>
      <c r="E22" s="51" t="s">
        <v>671</v>
      </c>
      <c r="F22" s="51" t="s">
        <v>671</v>
      </c>
      <c r="G22" s="51" t="s">
        <v>671</v>
      </c>
      <c r="H22" s="51" t="s">
        <v>671</v>
      </c>
      <c r="I22" s="51" t="s">
        <v>671</v>
      </c>
      <c r="J22" s="51">
        <v>0</v>
      </c>
      <c r="K22" s="51">
        <v>0</v>
      </c>
      <c r="L22" s="51">
        <v>0</v>
      </c>
      <c r="M22" s="51">
        <v>55</v>
      </c>
      <c r="N22" s="51">
        <v>55</v>
      </c>
      <c r="O22" s="51" t="s">
        <v>672</v>
      </c>
      <c r="P22" s="51">
        <v>31</v>
      </c>
      <c r="Q22" s="51">
        <v>18</v>
      </c>
      <c r="R22" s="51">
        <v>20</v>
      </c>
      <c r="S22" s="51">
        <v>51</v>
      </c>
      <c r="T22" s="51">
        <v>120</v>
      </c>
      <c r="U22" s="51" t="s">
        <v>144</v>
      </c>
      <c r="V22" s="51" t="s">
        <v>711</v>
      </c>
      <c r="W22" s="51" t="s">
        <v>712</v>
      </c>
      <c r="X22" s="51" t="s">
        <v>668</v>
      </c>
      <c r="Y22" s="51" t="s">
        <v>673</v>
      </c>
      <c r="Z22" s="51">
        <v>16792</v>
      </c>
    </row>
    <row r="23" spans="1:26" ht="15.75" customHeight="1" x14ac:dyDescent="0.2">
      <c r="A23" s="51" t="s">
        <v>713</v>
      </c>
      <c r="B23" s="51" t="s">
        <v>662</v>
      </c>
      <c r="C23" s="51" t="s">
        <v>663</v>
      </c>
      <c r="D23" s="51" t="s">
        <v>663</v>
      </c>
      <c r="E23" s="51" t="s">
        <v>671</v>
      </c>
      <c r="F23" s="51" t="s">
        <v>671</v>
      </c>
      <c r="G23" s="51" t="s">
        <v>671</v>
      </c>
      <c r="H23" s="51" t="s">
        <v>671</v>
      </c>
      <c r="I23" s="51" t="s">
        <v>671</v>
      </c>
      <c r="J23" s="51">
        <v>0</v>
      </c>
      <c r="K23" s="51">
        <v>56</v>
      </c>
      <c r="L23" s="51">
        <v>168</v>
      </c>
      <c r="M23" s="51">
        <v>0</v>
      </c>
      <c r="N23" s="51">
        <v>224</v>
      </c>
      <c r="O23" s="51" t="s">
        <v>666</v>
      </c>
      <c r="P23" s="51">
        <v>398</v>
      </c>
      <c r="Q23" s="51">
        <v>239</v>
      </c>
      <c r="R23" s="51">
        <v>183</v>
      </c>
      <c r="S23" s="51">
        <v>349</v>
      </c>
      <c r="T23" s="51">
        <v>1169</v>
      </c>
      <c r="U23" s="51" t="s">
        <v>128</v>
      </c>
      <c r="V23" s="51" t="s">
        <v>667</v>
      </c>
      <c r="W23" s="51" t="s">
        <v>664</v>
      </c>
      <c r="X23" s="51" t="s">
        <v>714</v>
      </c>
      <c r="Y23" s="51" t="s">
        <v>715</v>
      </c>
      <c r="Z23" s="51">
        <v>21696</v>
      </c>
    </row>
    <row r="24" spans="1:26" ht="15.75" customHeight="1" x14ac:dyDescent="0.2">
      <c r="A24" s="51" t="s">
        <v>716</v>
      </c>
      <c r="B24" s="51" t="s">
        <v>683</v>
      </c>
      <c r="C24" s="51" t="s">
        <v>663</v>
      </c>
      <c r="D24" s="51" t="s">
        <v>664</v>
      </c>
      <c r="E24" s="51" t="s">
        <v>671</v>
      </c>
      <c r="F24" s="51" t="s">
        <v>671</v>
      </c>
      <c r="G24" s="51" t="s">
        <v>671</v>
      </c>
      <c r="H24" s="51" t="s">
        <v>671</v>
      </c>
      <c r="I24" s="51" t="s">
        <v>665</v>
      </c>
      <c r="J24" s="51">
        <v>48</v>
      </c>
      <c r="K24" s="51">
        <v>26</v>
      </c>
      <c r="L24" s="51">
        <v>163</v>
      </c>
      <c r="M24" s="51">
        <v>156</v>
      </c>
      <c r="N24" s="51">
        <v>393</v>
      </c>
      <c r="O24" s="51" t="s">
        <v>666</v>
      </c>
      <c r="P24" s="51">
        <v>98</v>
      </c>
      <c r="Q24" s="51">
        <v>62</v>
      </c>
      <c r="R24" s="51">
        <v>69</v>
      </c>
      <c r="S24" s="51">
        <v>164</v>
      </c>
      <c r="T24" s="51">
        <v>393</v>
      </c>
      <c r="U24" s="51" t="s">
        <v>83</v>
      </c>
      <c r="V24" s="51" t="s">
        <v>667</v>
      </c>
      <c r="W24" s="51" t="s">
        <v>664</v>
      </c>
      <c r="X24" s="51" t="s">
        <v>708</v>
      </c>
      <c r="Y24" s="51" t="s">
        <v>709</v>
      </c>
      <c r="Z24" s="51">
        <v>31147</v>
      </c>
    </row>
    <row r="25" spans="1:26" ht="15.75" customHeight="1" x14ac:dyDescent="0.2">
      <c r="A25" s="51" t="s">
        <v>717</v>
      </c>
      <c r="B25" s="51" t="s">
        <v>662</v>
      </c>
      <c r="C25" s="51" t="s">
        <v>663</v>
      </c>
      <c r="D25" s="51" t="s">
        <v>664</v>
      </c>
      <c r="E25" s="51" t="s">
        <v>671</v>
      </c>
      <c r="F25" s="51" t="s">
        <v>671</v>
      </c>
      <c r="G25" s="51" t="s">
        <v>671</v>
      </c>
      <c r="H25" s="51" t="s">
        <v>671</v>
      </c>
      <c r="I25" s="51" t="s">
        <v>671</v>
      </c>
      <c r="J25" s="51">
        <v>24</v>
      </c>
      <c r="K25" s="51">
        <v>11</v>
      </c>
      <c r="L25" s="51">
        <v>2</v>
      </c>
      <c r="M25" s="51">
        <v>31</v>
      </c>
      <c r="N25" s="51">
        <v>68</v>
      </c>
      <c r="O25" s="51" t="s">
        <v>693</v>
      </c>
      <c r="P25" s="51">
        <v>35</v>
      </c>
      <c r="Q25" s="51">
        <v>26</v>
      </c>
      <c r="R25" s="51">
        <v>29</v>
      </c>
      <c r="S25" s="51">
        <v>3</v>
      </c>
      <c r="T25" s="51">
        <v>93</v>
      </c>
      <c r="U25" s="51" t="s">
        <v>67</v>
      </c>
      <c r="V25" s="51" t="s">
        <v>667</v>
      </c>
      <c r="W25" s="51" t="s">
        <v>664</v>
      </c>
      <c r="X25" s="51" t="s">
        <v>675</v>
      </c>
      <c r="Y25" s="51" t="s">
        <v>718</v>
      </c>
      <c r="Z25" s="51">
        <v>7135</v>
      </c>
    </row>
    <row r="26" spans="1:26" ht="15.75" customHeight="1" x14ac:dyDescent="0.2">
      <c r="A26" s="51" t="s">
        <v>719</v>
      </c>
      <c r="B26" s="51" t="s">
        <v>662</v>
      </c>
      <c r="C26" s="51" t="s">
        <v>720</v>
      </c>
      <c r="D26" s="51" t="s">
        <v>663</v>
      </c>
      <c r="E26" s="51" t="s">
        <v>665</v>
      </c>
      <c r="F26" s="51" t="s">
        <v>671</v>
      </c>
      <c r="G26" s="51" t="s">
        <v>671</v>
      </c>
      <c r="H26" s="51" t="s">
        <v>671</v>
      </c>
      <c r="I26" s="51" t="s">
        <v>671</v>
      </c>
      <c r="J26" s="51">
        <v>0</v>
      </c>
      <c r="K26" s="51">
        <v>0</v>
      </c>
      <c r="L26" s="51">
        <v>0</v>
      </c>
      <c r="M26" s="51">
        <v>368</v>
      </c>
      <c r="N26" s="51">
        <v>368</v>
      </c>
      <c r="O26" s="51" t="s">
        <v>672</v>
      </c>
      <c r="P26" s="51">
        <v>429</v>
      </c>
      <c r="Q26" s="51">
        <v>307</v>
      </c>
      <c r="R26" s="51">
        <v>281</v>
      </c>
      <c r="S26" s="51">
        <v>748</v>
      </c>
      <c r="T26" s="51">
        <v>1765</v>
      </c>
      <c r="U26" s="51" t="s">
        <v>250</v>
      </c>
      <c r="V26" s="51" t="s">
        <v>721</v>
      </c>
      <c r="W26" s="51" t="s">
        <v>671</v>
      </c>
      <c r="X26" s="51" t="s">
        <v>722</v>
      </c>
      <c r="Y26" s="51" t="s">
        <v>723</v>
      </c>
      <c r="Z26" s="51">
        <v>31235</v>
      </c>
    </row>
    <row r="27" spans="1:26" ht="15.75" customHeight="1" x14ac:dyDescent="0.2">
      <c r="A27" s="51" t="s">
        <v>724</v>
      </c>
      <c r="B27" s="51" t="s">
        <v>662</v>
      </c>
      <c r="C27" s="51" t="s">
        <v>663</v>
      </c>
      <c r="D27" s="51" t="s">
        <v>664</v>
      </c>
      <c r="E27" s="51" t="s">
        <v>671</v>
      </c>
      <c r="F27" s="51" t="s">
        <v>671</v>
      </c>
      <c r="G27" s="51" t="s">
        <v>671</v>
      </c>
      <c r="H27" s="51" t="s">
        <v>671</v>
      </c>
      <c r="I27" s="51" t="s">
        <v>671</v>
      </c>
      <c r="J27" s="51">
        <v>0</v>
      </c>
      <c r="K27" s="51">
        <v>0</v>
      </c>
      <c r="L27" s="51">
        <v>33</v>
      </c>
      <c r="M27" s="51">
        <v>63</v>
      </c>
      <c r="N27" s="51">
        <v>96</v>
      </c>
      <c r="O27" s="51" t="s">
        <v>672</v>
      </c>
      <c r="P27" s="51">
        <v>74</v>
      </c>
      <c r="Q27" s="51">
        <v>52</v>
      </c>
      <c r="R27" s="51">
        <v>57</v>
      </c>
      <c r="S27" s="51">
        <v>125</v>
      </c>
      <c r="T27" s="51">
        <v>308</v>
      </c>
      <c r="U27" s="51" t="s">
        <v>123</v>
      </c>
      <c r="V27" s="51" t="s">
        <v>667</v>
      </c>
      <c r="W27" s="51" t="s">
        <v>664</v>
      </c>
      <c r="X27" s="51" t="s">
        <v>725</v>
      </c>
      <c r="Y27" s="51" t="s">
        <v>726</v>
      </c>
      <c r="Z27" s="51">
        <v>14611</v>
      </c>
    </row>
    <row r="28" spans="1:26" ht="15.75" customHeight="1" x14ac:dyDescent="0.2">
      <c r="A28" s="51" t="s">
        <v>727</v>
      </c>
      <c r="B28" s="51" t="s">
        <v>662</v>
      </c>
      <c r="C28" s="51" t="s">
        <v>663</v>
      </c>
      <c r="D28" s="51" t="s">
        <v>664</v>
      </c>
      <c r="E28" s="51" t="s">
        <v>671</v>
      </c>
      <c r="F28" s="51" t="s">
        <v>671</v>
      </c>
      <c r="G28" s="51" t="s">
        <v>671</v>
      </c>
      <c r="H28" s="51" t="s">
        <v>671</v>
      </c>
      <c r="I28" s="51" t="s">
        <v>671</v>
      </c>
      <c r="J28" s="51">
        <v>0</v>
      </c>
      <c r="K28" s="51">
        <v>0</v>
      </c>
      <c r="L28" s="51">
        <v>0</v>
      </c>
      <c r="M28" s="51">
        <v>4</v>
      </c>
      <c r="N28" s="51">
        <v>4</v>
      </c>
      <c r="O28" s="51" t="s">
        <v>666</v>
      </c>
      <c r="P28" s="51">
        <v>20</v>
      </c>
      <c r="Q28" s="51">
        <v>12</v>
      </c>
      <c r="R28" s="51">
        <v>14</v>
      </c>
      <c r="S28" s="51">
        <v>34</v>
      </c>
      <c r="T28" s="51">
        <v>80</v>
      </c>
      <c r="U28" s="51" t="s">
        <v>144</v>
      </c>
      <c r="V28" s="51" t="s">
        <v>667</v>
      </c>
      <c r="W28" s="51" t="s">
        <v>664</v>
      </c>
      <c r="X28" s="51" t="s">
        <v>668</v>
      </c>
      <c r="Y28" s="51" t="s">
        <v>673</v>
      </c>
      <c r="Z28" s="51">
        <v>3867</v>
      </c>
    </row>
    <row r="29" spans="1:26" ht="15.75" customHeight="1" x14ac:dyDescent="0.2">
      <c r="A29" s="51" t="s">
        <v>728</v>
      </c>
      <c r="B29" s="51" t="s">
        <v>662</v>
      </c>
      <c r="C29" s="51" t="s">
        <v>663</v>
      </c>
      <c r="D29" s="51" t="s">
        <v>664</v>
      </c>
      <c r="E29" s="51" t="s">
        <v>671</v>
      </c>
      <c r="F29" s="51" t="s">
        <v>671</v>
      </c>
      <c r="G29" s="51" t="s">
        <v>665</v>
      </c>
      <c r="H29" s="51" t="s">
        <v>665</v>
      </c>
      <c r="I29" s="51" t="s">
        <v>671</v>
      </c>
      <c r="J29" s="51">
        <v>0</v>
      </c>
      <c r="K29" s="51">
        <v>2</v>
      </c>
      <c r="L29" s="51">
        <v>6</v>
      </c>
      <c r="M29" s="51">
        <v>0</v>
      </c>
      <c r="N29" s="51">
        <v>8</v>
      </c>
      <c r="O29" s="51" t="s">
        <v>666</v>
      </c>
      <c r="P29" s="51">
        <v>145</v>
      </c>
      <c r="Q29" s="51">
        <v>108</v>
      </c>
      <c r="R29" s="51">
        <v>115</v>
      </c>
      <c r="S29" s="51">
        <v>271</v>
      </c>
      <c r="T29" s="51">
        <v>639</v>
      </c>
      <c r="U29" s="51" t="s">
        <v>163</v>
      </c>
      <c r="V29" s="51" t="s">
        <v>667</v>
      </c>
      <c r="W29" s="51" t="s">
        <v>664</v>
      </c>
      <c r="X29" s="51" t="s">
        <v>729</v>
      </c>
      <c r="Y29" s="51" t="s">
        <v>730</v>
      </c>
      <c r="Z29" s="51">
        <v>13053</v>
      </c>
    </row>
    <row r="30" spans="1:26" ht="15.75" customHeight="1" x14ac:dyDescent="0.2">
      <c r="A30" s="51" t="s">
        <v>731</v>
      </c>
      <c r="B30" s="51" t="s">
        <v>662</v>
      </c>
      <c r="C30" s="51" t="s">
        <v>732</v>
      </c>
      <c r="D30" s="51" t="s">
        <v>664</v>
      </c>
      <c r="E30" s="51" t="s">
        <v>665</v>
      </c>
      <c r="F30" s="51" t="s">
        <v>665</v>
      </c>
      <c r="G30" s="51" t="s">
        <v>665</v>
      </c>
      <c r="H30" s="51" t="s">
        <v>665</v>
      </c>
      <c r="I30" s="51" t="s">
        <v>665</v>
      </c>
      <c r="J30" s="51">
        <v>0</v>
      </c>
      <c r="K30" s="51">
        <v>0</v>
      </c>
      <c r="L30" s="51">
        <v>0</v>
      </c>
      <c r="M30" s="51">
        <v>0</v>
      </c>
      <c r="N30" s="51">
        <v>0</v>
      </c>
      <c r="O30" s="51" t="s">
        <v>666</v>
      </c>
      <c r="P30" s="51">
        <v>198</v>
      </c>
      <c r="Q30" s="51">
        <v>118</v>
      </c>
      <c r="R30" s="51">
        <v>127</v>
      </c>
      <c r="S30" s="51">
        <v>336</v>
      </c>
      <c r="T30" s="51">
        <v>779</v>
      </c>
      <c r="U30" s="51" t="s">
        <v>144</v>
      </c>
      <c r="V30" s="51" t="s">
        <v>667</v>
      </c>
      <c r="W30" s="51" t="s">
        <v>664</v>
      </c>
      <c r="X30" s="51" t="s">
        <v>668</v>
      </c>
      <c r="Y30" s="51" t="s">
        <v>673</v>
      </c>
      <c r="Z30" s="51">
        <v>49954</v>
      </c>
    </row>
    <row r="31" spans="1:26" ht="15.75" customHeight="1" x14ac:dyDescent="0.2">
      <c r="A31" s="51" t="s">
        <v>733</v>
      </c>
      <c r="B31" s="51" t="s">
        <v>662</v>
      </c>
      <c r="C31" s="51" t="s">
        <v>663</v>
      </c>
      <c r="D31" s="51" t="s">
        <v>664</v>
      </c>
      <c r="E31" s="51" t="s">
        <v>665</v>
      </c>
      <c r="F31" s="51" t="s">
        <v>665</v>
      </c>
      <c r="G31" s="51" t="s">
        <v>665</v>
      </c>
      <c r="H31" s="51" t="s">
        <v>665</v>
      </c>
      <c r="I31" s="51" t="s">
        <v>671</v>
      </c>
      <c r="J31" s="51">
        <v>182</v>
      </c>
      <c r="K31" s="51">
        <v>76</v>
      </c>
      <c r="L31" s="51">
        <v>4388</v>
      </c>
      <c r="M31" s="51">
        <v>3117</v>
      </c>
      <c r="N31" s="51">
        <v>7763</v>
      </c>
      <c r="O31" s="51" t="s">
        <v>666</v>
      </c>
      <c r="P31" s="51">
        <v>9706</v>
      </c>
      <c r="Q31" s="51">
        <v>5800</v>
      </c>
      <c r="R31" s="51">
        <v>6453</v>
      </c>
      <c r="S31" s="51">
        <v>14331</v>
      </c>
      <c r="T31" s="51">
        <v>36290</v>
      </c>
      <c r="U31" s="51" t="s">
        <v>128</v>
      </c>
      <c r="V31" s="51" t="s">
        <v>667</v>
      </c>
      <c r="W31" s="51" t="s">
        <v>664</v>
      </c>
      <c r="X31" s="51" t="s">
        <v>714</v>
      </c>
      <c r="Y31" s="51" t="s">
        <v>715</v>
      </c>
      <c r="Z31" s="51">
        <v>386839</v>
      </c>
    </row>
    <row r="32" spans="1:26" ht="15.75" customHeight="1" x14ac:dyDescent="0.2">
      <c r="A32" s="51" t="s">
        <v>734</v>
      </c>
      <c r="B32" s="51" t="s">
        <v>662</v>
      </c>
      <c r="C32" s="51" t="s">
        <v>663</v>
      </c>
      <c r="D32" s="51" t="s">
        <v>664</v>
      </c>
      <c r="E32" s="51" t="s">
        <v>671</v>
      </c>
      <c r="F32" s="51" t="s">
        <v>671</v>
      </c>
      <c r="G32" s="51" t="s">
        <v>671</v>
      </c>
      <c r="H32" s="51" t="s">
        <v>671</v>
      </c>
      <c r="I32" s="51" t="s">
        <v>671</v>
      </c>
      <c r="J32" s="51">
        <v>47</v>
      </c>
      <c r="K32" s="51">
        <v>17</v>
      </c>
      <c r="L32" s="51">
        <v>1</v>
      </c>
      <c r="M32" s="51">
        <v>127</v>
      </c>
      <c r="N32" s="51">
        <v>192</v>
      </c>
      <c r="O32" s="51" t="s">
        <v>672</v>
      </c>
      <c r="P32" s="51">
        <v>142</v>
      </c>
      <c r="Q32" s="51">
        <v>83</v>
      </c>
      <c r="R32" s="51">
        <v>90</v>
      </c>
      <c r="S32" s="51">
        <v>242</v>
      </c>
      <c r="T32" s="51">
        <v>557</v>
      </c>
      <c r="U32" s="51" t="s">
        <v>144</v>
      </c>
      <c r="V32" s="51" t="s">
        <v>667</v>
      </c>
      <c r="W32" s="51" t="s">
        <v>664</v>
      </c>
      <c r="X32" s="51" t="s">
        <v>668</v>
      </c>
      <c r="Y32" s="51" t="s">
        <v>673</v>
      </c>
      <c r="Z32" s="51">
        <v>76708</v>
      </c>
    </row>
    <row r="33" spans="1:26" ht="15.75" customHeight="1" x14ac:dyDescent="0.2">
      <c r="A33" s="51" t="s">
        <v>735</v>
      </c>
      <c r="B33" s="51" t="s">
        <v>736</v>
      </c>
      <c r="C33" s="51" t="s">
        <v>663</v>
      </c>
      <c r="D33" s="51" t="s">
        <v>664</v>
      </c>
      <c r="E33" s="51" t="s">
        <v>671</v>
      </c>
      <c r="F33" s="51" t="s">
        <v>671</v>
      </c>
      <c r="G33" s="51" t="s">
        <v>671</v>
      </c>
      <c r="H33" s="51" t="s">
        <v>671</v>
      </c>
      <c r="I33" s="51" t="s">
        <v>671</v>
      </c>
      <c r="J33" s="51">
        <v>0</v>
      </c>
      <c r="K33" s="51">
        <v>0</v>
      </c>
      <c r="L33" s="51">
        <v>0</v>
      </c>
      <c r="M33" s="51">
        <v>0</v>
      </c>
      <c r="N33" s="51">
        <v>0</v>
      </c>
      <c r="O33" s="51" t="s">
        <v>666</v>
      </c>
      <c r="P33" s="51">
        <v>872</v>
      </c>
      <c r="Q33" s="51">
        <v>593</v>
      </c>
      <c r="R33" s="51">
        <v>685</v>
      </c>
      <c r="S33" s="51">
        <v>1642</v>
      </c>
      <c r="T33" s="51">
        <v>3792</v>
      </c>
      <c r="U33" s="51" t="s">
        <v>144</v>
      </c>
      <c r="V33" s="51" t="s">
        <v>667</v>
      </c>
      <c r="W33" s="51" t="s">
        <v>664</v>
      </c>
      <c r="X33" s="51" t="s">
        <v>668</v>
      </c>
      <c r="Y33" s="51" t="s">
        <v>737</v>
      </c>
      <c r="Z33" s="51">
        <v>31282</v>
      </c>
    </row>
    <row r="34" spans="1:26" ht="15.75" customHeight="1" x14ac:dyDescent="0.2">
      <c r="A34" s="51" t="s">
        <v>738</v>
      </c>
      <c r="B34" s="51" t="s">
        <v>736</v>
      </c>
      <c r="C34" s="51" t="s">
        <v>663</v>
      </c>
      <c r="D34" s="51" t="s">
        <v>664</v>
      </c>
      <c r="E34" s="51" t="s">
        <v>665</v>
      </c>
      <c r="F34" s="51" t="s">
        <v>665</v>
      </c>
      <c r="G34" s="51" t="s">
        <v>665</v>
      </c>
      <c r="H34" s="51" t="s">
        <v>671</v>
      </c>
      <c r="I34" s="51" t="s">
        <v>671</v>
      </c>
      <c r="J34" s="51">
        <v>0</v>
      </c>
      <c r="K34" s="51">
        <v>0</v>
      </c>
      <c r="L34" s="51">
        <v>2</v>
      </c>
      <c r="M34" s="51">
        <v>1</v>
      </c>
      <c r="N34" s="51">
        <v>3</v>
      </c>
      <c r="O34" s="51" t="s">
        <v>666</v>
      </c>
      <c r="P34" s="51">
        <v>188</v>
      </c>
      <c r="Q34" s="51">
        <v>138</v>
      </c>
      <c r="R34" s="51">
        <v>154</v>
      </c>
      <c r="S34" s="51">
        <v>363</v>
      </c>
      <c r="T34" s="51">
        <v>843</v>
      </c>
      <c r="U34" s="51" t="s">
        <v>144</v>
      </c>
      <c r="V34" s="51" t="s">
        <v>739</v>
      </c>
      <c r="W34" s="51" t="s">
        <v>664</v>
      </c>
      <c r="X34" s="51" t="s">
        <v>668</v>
      </c>
      <c r="Y34" s="51" t="s">
        <v>669</v>
      </c>
      <c r="Z34" s="51">
        <v>24411</v>
      </c>
    </row>
    <row r="35" spans="1:26" ht="15.75" customHeight="1" x14ac:dyDescent="0.2">
      <c r="A35" s="51" t="s">
        <v>740</v>
      </c>
      <c r="B35" s="51" t="s">
        <v>662</v>
      </c>
      <c r="C35" s="51" t="s">
        <v>663</v>
      </c>
      <c r="D35" s="51" t="s">
        <v>664</v>
      </c>
      <c r="E35" s="51" t="s">
        <v>665</v>
      </c>
      <c r="F35" s="51" t="s">
        <v>665</v>
      </c>
      <c r="G35" s="51" t="s">
        <v>665</v>
      </c>
      <c r="H35" s="51" t="s">
        <v>665</v>
      </c>
      <c r="I35" s="51" t="s">
        <v>671</v>
      </c>
      <c r="J35" s="51">
        <v>0</v>
      </c>
      <c r="K35" s="51">
        <v>0</v>
      </c>
      <c r="L35" s="51">
        <v>323</v>
      </c>
      <c r="M35" s="51">
        <v>423</v>
      </c>
      <c r="N35" s="51">
        <v>746</v>
      </c>
      <c r="O35" s="51" t="s">
        <v>666</v>
      </c>
      <c r="P35" s="51">
        <v>1267</v>
      </c>
      <c r="Q35" s="51">
        <v>854</v>
      </c>
      <c r="R35" s="51">
        <v>969</v>
      </c>
      <c r="S35" s="51">
        <v>2160</v>
      </c>
      <c r="T35" s="51">
        <v>5250</v>
      </c>
      <c r="U35" s="51" t="s">
        <v>144</v>
      </c>
      <c r="V35" s="51" t="s">
        <v>667</v>
      </c>
      <c r="W35" s="51" t="s">
        <v>664</v>
      </c>
      <c r="X35" s="51" t="s">
        <v>668</v>
      </c>
      <c r="Y35" s="51" t="s">
        <v>737</v>
      </c>
      <c r="Z35" s="51">
        <v>48237</v>
      </c>
    </row>
    <row r="36" spans="1:26" ht="15.75" customHeight="1" x14ac:dyDescent="0.2">
      <c r="A36" s="51" t="s">
        <v>741</v>
      </c>
      <c r="B36" s="51" t="s">
        <v>736</v>
      </c>
      <c r="C36" s="51" t="s">
        <v>720</v>
      </c>
      <c r="D36" s="51" t="s">
        <v>742</v>
      </c>
      <c r="E36" s="51" t="s">
        <v>671</v>
      </c>
      <c r="F36" s="51" t="s">
        <v>671</v>
      </c>
      <c r="G36" s="51" t="s">
        <v>671</v>
      </c>
      <c r="H36" s="51" t="s">
        <v>671</v>
      </c>
      <c r="I36" s="51" t="s">
        <v>671</v>
      </c>
      <c r="J36" s="51">
        <v>65</v>
      </c>
      <c r="K36" s="51">
        <v>0</v>
      </c>
      <c r="L36" s="51">
        <v>3</v>
      </c>
      <c r="M36" s="51">
        <v>72</v>
      </c>
      <c r="N36" s="51">
        <v>140</v>
      </c>
      <c r="O36" s="51" t="s">
        <v>693</v>
      </c>
      <c r="P36" s="51">
        <v>11</v>
      </c>
      <c r="Q36" s="51">
        <v>7</v>
      </c>
      <c r="R36" s="51">
        <v>8</v>
      </c>
      <c r="S36" s="51">
        <v>21</v>
      </c>
      <c r="T36" s="51">
        <v>47</v>
      </c>
      <c r="U36" s="51" t="s">
        <v>144</v>
      </c>
      <c r="V36" s="51" t="s">
        <v>743</v>
      </c>
      <c r="W36" s="51" t="s">
        <v>742</v>
      </c>
      <c r="X36" s="51" t="s">
        <v>668</v>
      </c>
      <c r="Y36" s="51" t="s">
        <v>673</v>
      </c>
      <c r="Z36" s="51">
        <v>36325</v>
      </c>
    </row>
    <row r="37" spans="1:26" ht="15.75" customHeight="1" x14ac:dyDescent="0.2">
      <c r="A37" s="51" t="s">
        <v>744</v>
      </c>
      <c r="B37" s="51" t="s">
        <v>662</v>
      </c>
      <c r="C37" s="51" t="s">
        <v>663</v>
      </c>
      <c r="D37" s="51" t="s">
        <v>664</v>
      </c>
      <c r="E37" s="51" t="s">
        <v>671</v>
      </c>
      <c r="F37" s="51" t="s">
        <v>671</v>
      </c>
      <c r="G37" s="51" t="s">
        <v>671</v>
      </c>
      <c r="H37" s="51" t="s">
        <v>671</v>
      </c>
      <c r="I37" s="51" t="s">
        <v>671</v>
      </c>
      <c r="J37" s="51">
        <v>0</v>
      </c>
      <c r="K37" s="51">
        <v>0</v>
      </c>
      <c r="L37" s="51">
        <v>10</v>
      </c>
      <c r="M37" s="51">
        <v>17</v>
      </c>
      <c r="N37" s="51">
        <v>27</v>
      </c>
      <c r="O37" s="51" t="s">
        <v>672</v>
      </c>
      <c r="P37" s="51">
        <v>11</v>
      </c>
      <c r="Q37" s="51">
        <v>7</v>
      </c>
      <c r="R37" s="51">
        <v>8</v>
      </c>
      <c r="S37" s="51">
        <v>20</v>
      </c>
      <c r="T37" s="51">
        <v>46</v>
      </c>
      <c r="U37" s="51" t="s">
        <v>144</v>
      </c>
      <c r="V37" s="51" t="s">
        <v>667</v>
      </c>
      <c r="W37" s="51" t="s">
        <v>664</v>
      </c>
      <c r="X37" s="51" t="s">
        <v>668</v>
      </c>
      <c r="Y37" s="51" t="s">
        <v>673</v>
      </c>
      <c r="Z37" s="51">
        <v>43051</v>
      </c>
    </row>
    <row r="38" spans="1:26" ht="15.75" customHeight="1" x14ac:dyDescent="0.2">
      <c r="A38" s="51" t="s">
        <v>745</v>
      </c>
      <c r="B38" s="51" t="s">
        <v>662</v>
      </c>
      <c r="C38" s="51" t="s">
        <v>663</v>
      </c>
      <c r="D38" s="51" t="s">
        <v>664</v>
      </c>
      <c r="E38" s="51" t="s">
        <v>671</v>
      </c>
      <c r="F38" s="51" t="s">
        <v>671</v>
      </c>
      <c r="G38" s="51" t="s">
        <v>671</v>
      </c>
      <c r="H38" s="51" t="s">
        <v>671</v>
      </c>
      <c r="I38" s="51" t="s">
        <v>671</v>
      </c>
      <c r="J38" s="51">
        <v>0</v>
      </c>
      <c r="K38" s="51">
        <v>6</v>
      </c>
      <c r="L38" s="51">
        <v>6</v>
      </c>
      <c r="M38" s="51">
        <v>242</v>
      </c>
      <c r="N38" s="51">
        <v>254</v>
      </c>
      <c r="O38" s="51" t="s">
        <v>672</v>
      </c>
      <c r="P38" s="51">
        <v>1</v>
      </c>
      <c r="Q38" s="51">
        <v>1</v>
      </c>
      <c r="R38" s="51">
        <v>0</v>
      </c>
      <c r="S38" s="51">
        <v>0</v>
      </c>
      <c r="T38" s="51">
        <v>2</v>
      </c>
      <c r="U38" s="51" t="s">
        <v>144</v>
      </c>
      <c r="V38" s="51" t="s">
        <v>667</v>
      </c>
      <c r="W38" s="51" t="s">
        <v>664</v>
      </c>
      <c r="X38" s="51" t="s">
        <v>668</v>
      </c>
      <c r="Y38" s="51" t="s">
        <v>673</v>
      </c>
      <c r="Z38" s="51">
        <v>77682</v>
      </c>
    </row>
    <row r="39" spans="1:26" ht="15.75" customHeight="1" x14ac:dyDescent="0.2">
      <c r="A39" s="51" t="s">
        <v>746</v>
      </c>
      <c r="B39" s="51" t="s">
        <v>662</v>
      </c>
      <c r="C39" s="51" t="s">
        <v>663</v>
      </c>
      <c r="D39" s="51" t="s">
        <v>664</v>
      </c>
      <c r="E39" s="51" t="s">
        <v>671</v>
      </c>
      <c r="F39" s="51" t="s">
        <v>671</v>
      </c>
      <c r="G39" s="51" t="s">
        <v>671</v>
      </c>
      <c r="H39" s="51" t="s">
        <v>671</v>
      </c>
      <c r="I39" s="51" t="s">
        <v>671</v>
      </c>
      <c r="J39" s="51">
        <v>0</v>
      </c>
      <c r="K39" s="51">
        <v>0</v>
      </c>
      <c r="L39" s="51">
        <v>4</v>
      </c>
      <c r="M39" s="51">
        <v>141</v>
      </c>
      <c r="N39" s="51">
        <v>145</v>
      </c>
      <c r="O39" s="51" t="s">
        <v>672</v>
      </c>
      <c r="P39" s="51">
        <v>116</v>
      </c>
      <c r="Q39" s="51">
        <v>63</v>
      </c>
      <c r="R39" s="51">
        <v>67</v>
      </c>
      <c r="S39" s="51">
        <v>222</v>
      </c>
      <c r="T39" s="51">
        <v>468</v>
      </c>
      <c r="U39" s="51" t="s">
        <v>67</v>
      </c>
      <c r="V39" s="51" t="s">
        <v>667</v>
      </c>
      <c r="W39" s="51" t="s">
        <v>664</v>
      </c>
      <c r="X39" s="51" t="s">
        <v>675</v>
      </c>
      <c r="Y39" s="51" t="s">
        <v>718</v>
      </c>
      <c r="Z39" s="51">
        <v>27388</v>
      </c>
    </row>
    <row r="40" spans="1:26" ht="15.75" customHeight="1" x14ac:dyDescent="0.2">
      <c r="A40" s="51" t="s">
        <v>747</v>
      </c>
      <c r="B40" s="51" t="s">
        <v>662</v>
      </c>
      <c r="C40" s="51" t="s">
        <v>663</v>
      </c>
      <c r="D40" s="51" t="s">
        <v>664</v>
      </c>
      <c r="E40" s="51" t="s">
        <v>671</v>
      </c>
      <c r="F40" s="51" t="s">
        <v>671</v>
      </c>
      <c r="G40" s="51" t="s">
        <v>671</v>
      </c>
      <c r="H40" s="51" t="s">
        <v>671</v>
      </c>
      <c r="I40" s="51" t="s">
        <v>671</v>
      </c>
      <c r="J40" s="51">
        <v>0</v>
      </c>
      <c r="K40" s="51">
        <v>0</v>
      </c>
      <c r="L40" s="51">
        <v>3</v>
      </c>
      <c r="M40" s="51">
        <v>1</v>
      </c>
      <c r="N40" s="51">
        <v>4</v>
      </c>
      <c r="O40" s="51" t="s">
        <v>666</v>
      </c>
      <c r="P40" s="51">
        <v>4</v>
      </c>
      <c r="Q40" s="51">
        <v>3</v>
      </c>
      <c r="R40" s="51">
        <v>4</v>
      </c>
      <c r="S40" s="51">
        <v>5</v>
      </c>
      <c r="T40" s="51">
        <v>16</v>
      </c>
      <c r="U40" s="51" t="s">
        <v>67</v>
      </c>
      <c r="V40" s="51" t="s">
        <v>667</v>
      </c>
      <c r="W40" s="51" t="s">
        <v>664</v>
      </c>
      <c r="X40" s="51" t="s">
        <v>675</v>
      </c>
      <c r="Y40" s="51" t="s">
        <v>748</v>
      </c>
      <c r="Z40" s="51">
        <v>2135</v>
      </c>
    </row>
    <row r="41" spans="1:26" ht="15.75" customHeight="1" x14ac:dyDescent="0.2">
      <c r="A41" s="51" t="s">
        <v>749</v>
      </c>
      <c r="B41" s="51" t="s">
        <v>662</v>
      </c>
      <c r="C41" s="51" t="s">
        <v>663</v>
      </c>
      <c r="D41" s="51" t="s">
        <v>664</v>
      </c>
      <c r="E41" s="51" t="s">
        <v>671</v>
      </c>
      <c r="F41" s="51" t="s">
        <v>671</v>
      </c>
      <c r="G41" s="51" t="s">
        <v>671</v>
      </c>
      <c r="H41" s="51" t="s">
        <v>671</v>
      </c>
      <c r="I41" s="51" t="s">
        <v>671</v>
      </c>
      <c r="J41" s="51">
        <v>1</v>
      </c>
      <c r="K41" s="51">
        <v>3</v>
      </c>
      <c r="L41" s="51">
        <v>0</v>
      </c>
      <c r="M41" s="51">
        <v>15</v>
      </c>
      <c r="N41" s="51">
        <v>19</v>
      </c>
      <c r="O41" s="51" t="s">
        <v>666</v>
      </c>
      <c r="P41" s="51">
        <v>94</v>
      </c>
      <c r="Q41" s="51">
        <v>54</v>
      </c>
      <c r="R41" s="51">
        <v>56</v>
      </c>
      <c r="S41" s="51">
        <v>123</v>
      </c>
      <c r="T41" s="51">
        <v>327</v>
      </c>
      <c r="U41" s="51" t="s">
        <v>67</v>
      </c>
      <c r="V41" s="51" t="s">
        <v>667</v>
      </c>
      <c r="W41" s="51" t="s">
        <v>664</v>
      </c>
      <c r="X41" s="51" t="s">
        <v>675</v>
      </c>
      <c r="Y41" s="51" t="s">
        <v>750</v>
      </c>
      <c r="Z41" s="51">
        <v>27499</v>
      </c>
    </row>
    <row r="42" spans="1:26" ht="15.75" customHeight="1" x14ac:dyDescent="0.2">
      <c r="A42" s="51" t="s">
        <v>751</v>
      </c>
      <c r="B42" s="51" t="s">
        <v>662</v>
      </c>
      <c r="C42" s="51" t="s">
        <v>663</v>
      </c>
      <c r="D42" s="51" t="s">
        <v>664</v>
      </c>
      <c r="E42" s="51" t="s">
        <v>671</v>
      </c>
      <c r="F42" s="51" t="s">
        <v>671</v>
      </c>
      <c r="G42" s="51" t="s">
        <v>671</v>
      </c>
      <c r="H42" s="51" t="s">
        <v>671</v>
      </c>
      <c r="I42" s="51" t="s">
        <v>671</v>
      </c>
      <c r="J42" s="51">
        <v>85</v>
      </c>
      <c r="K42" s="51">
        <v>17</v>
      </c>
      <c r="L42" s="51">
        <v>132</v>
      </c>
      <c r="M42" s="51">
        <v>800</v>
      </c>
      <c r="N42" s="51">
        <v>1034</v>
      </c>
      <c r="O42" s="51" t="s">
        <v>672</v>
      </c>
      <c r="P42" s="51">
        <v>532</v>
      </c>
      <c r="Q42" s="51">
        <v>442</v>
      </c>
      <c r="R42" s="51">
        <v>584</v>
      </c>
      <c r="S42" s="51">
        <v>1401</v>
      </c>
      <c r="T42" s="51">
        <v>2959</v>
      </c>
      <c r="U42" s="51" t="s">
        <v>67</v>
      </c>
      <c r="V42" s="51" t="s">
        <v>667</v>
      </c>
      <c r="W42" s="51" t="s">
        <v>664</v>
      </c>
      <c r="X42" s="51" t="s">
        <v>675</v>
      </c>
      <c r="Y42" s="51" t="s">
        <v>676</v>
      </c>
      <c r="Z42" s="51">
        <v>121874</v>
      </c>
    </row>
    <row r="43" spans="1:26" ht="15.75" customHeight="1" x14ac:dyDescent="0.2">
      <c r="A43" s="51" t="s">
        <v>752</v>
      </c>
      <c r="B43" s="51" t="s">
        <v>662</v>
      </c>
      <c r="C43" s="51" t="s">
        <v>663</v>
      </c>
      <c r="D43" s="51" t="s">
        <v>664</v>
      </c>
      <c r="E43" s="51" t="s">
        <v>671</v>
      </c>
      <c r="F43" s="51" t="s">
        <v>671</v>
      </c>
      <c r="G43" s="51" t="s">
        <v>671</v>
      </c>
      <c r="H43" s="51" t="s">
        <v>671</v>
      </c>
      <c r="I43" s="51" t="s">
        <v>671</v>
      </c>
      <c r="J43" s="51">
        <v>4</v>
      </c>
      <c r="K43" s="51">
        <v>3</v>
      </c>
      <c r="L43" s="51">
        <v>2</v>
      </c>
      <c r="M43" s="51">
        <v>91</v>
      </c>
      <c r="N43" s="51">
        <v>100</v>
      </c>
      <c r="O43" s="51" t="s">
        <v>693</v>
      </c>
      <c r="P43" s="51">
        <v>1</v>
      </c>
      <c r="Q43" s="51">
        <v>1</v>
      </c>
      <c r="R43" s="51">
        <v>1</v>
      </c>
      <c r="S43" s="51">
        <v>0</v>
      </c>
      <c r="T43" s="51">
        <v>3</v>
      </c>
      <c r="U43" s="51" t="s">
        <v>144</v>
      </c>
      <c r="V43" s="51" t="s">
        <v>667</v>
      </c>
      <c r="W43" s="51" t="s">
        <v>664</v>
      </c>
      <c r="X43" s="51" t="s">
        <v>668</v>
      </c>
      <c r="Y43" s="51" t="s">
        <v>673</v>
      </c>
      <c r="Z43" s="51">
        <v>34504</v>
      </c>
    </row>
    <row r="44" spans="1:26" ht="15.75" customHeight="1" x14ac:dyDescent="0.2">
      <c r="A44" s="51" t="s">
        <v>753</v>
      </c>
      <c r="B44" s="51" t="s">
        <v>662</v>
      </c>
      <c r="C44" s="51" t="s">
        <v>663</v>
      </c>
      <c r="D44" s="51" t="s">
        <v>664</v>
      </c>
      <c r="E44" s="51" t="s">
        <v>665</v>
      </c>
      <c r="F44" s="51" t="s">
        <v>665</v>
      </c>
      <c r="G44" s="51" t="s">
        <v>665</v>
      </c>
      <c r="H44" s="51" t="s">
        <v>665</v>
      </c>
      <c r="I44" s="51" t="s">
        <v>671</v>
      </c>
      <c r="J44" s="51">
        <v>0</v>
      </c>
      <c r="K44" s="51">
        <v>0</v>
      </c>
      <c r="L44" s="51">
        <v>4</v>
      </c>
      <c r="M44" s="51">
        <v>23</v>
      </c>
      <c r="N44" s="51">
        <v>27</v>
      </c>
      <c r="O44" s="51" t="s">
        <v>672</v>
      </c>
      <c r="P44" s="51">
        <v>1</v>
      </c>
      <c r="Q44" s="51">
        <v>1</v>
      </c>
      <c r="R44" s="51">
        <v>0</v>
      </c>
      <c r="S44" s="51">
        <v>0</v>
      </c>
      <c r="T44" s="51">
        <v>2</v>
      </c>
      <c r="U44" s="51" t="s">
        <v>144</v>
      </c>
      <c r="V44" s="51" t="s">
        <v>667</v>
      </c>
      <c r="W44" s="51" t="s">
        <v>664</v>
      </c>
      <c r="X44" s="51" t="s">
        <v>668</v>
      </c>
      <c r="Y44" s="51" t="s">
        <v>669</v>
      </c>
      <c r="Z44" s="51">
        <v>5512</v>
      </c>
    </row>
    <row r="45" spans="1:26" ht="15.75" customHeight="1" x14ac:dyDescent="0.2">
      <c r="A45" s="51" t="s">
        <v>754</v>
      </c>
      <c r="B45" s="51" t="s">
        <v>662</v>
      </c>
      <c r="C45" s="51" t="s">
        <v>663</v>
      </c>
      <c r="D45" s="51" t="s">
        <v>664</v>
      </c>
      <c r="E45" s="51" t="s">
        <v>671</v>
      </c>
      <c r="F45" s="51" t="s">
        <v>671</v>
      </c>
      <c r="G45" s="51" t="s">
        <v>671</v>
      </c>
      <c r="H45" s="51" t="s">
        <v>665</v>
      </c>
      <c r="I45" s="51" t="s">
        <v>665</v>
      </c>
      <c r="J45" s="51">
        <v>26</v>
      </c>
      <c r="K45" s="51">
        <v>30</v>
      </c>
      <c r="L45" s="51">
        <v>0</v>
      </c>
      <c r="M45" s="51">
        <v>0</v>
      </c>
      <c r="N45" s="51">
        <v>56</v>
      </c>
      <c r="O45" s="51" t="s">
        <v>666</v>
      </c>
      <c r="P45" s="51">
        <v>48</v>
      </c>
      <c r="Q45" s="51">
        <v>30</v>
      </c>
      <c r="R45" s="51">
        <v>24</v>
      </c>
      <c r="S45" s="51">
        <v>82</v>
      </c>
      <c r="T45" s="51">
        <v>184</v>
      </c>
      <c r="U45" s="51" t="s">
        <v>89</v>
      </c>
      <c r="V45" s="51" t="s">
        <v>667</v>
      </c>
      <c r="W45" s="51" t="s">
        <v>664</v>
      </c>
      <c r="X45" s="51" t="s">
        <v>755</v>
      </c>
      <c r="Y45" s="51" t="s">
        <v>756</v>
      </c>
      <c r="Z45" s="51">
        <v>1913</v>
      </c>
    </row>
    <row r="46" spans="1:26" ht="15.75" customHeight="1" x14ac:dyDescent="0.2">
      <c r="A46" s="51" t="s">
        <v>757</v>
      </c>
      <c r="B46" s="51" t="s">
        <v>683</v>
      </c>
      <c r="C46" s="51" t="s">
        <v>663</v>
      </c>
      <c r="D46" s="51" t="s">
        <v>664</v>
      </c>
      <c r="E46" s="51" t="s">
        <v>665</v>
      </c>
      <c r="F46" s="51" t="s">
        <v>671</v>
      </c>
      <c r="G46" s="51" t="s">
        <v>671</v>
      </c>
      <c r="H46" s="51" t="s">
        <v>671</v>
      </c>
      <c r="I46" s="51" t="s">
        <v>671</v>
      </c>
      <c r="J46" s="51">
        <v>0</v>
      </c>
      <c r="K46" s="51">
        <v>1</v>
      </c>
      <c r="L46" s="51">
        <v>8</v>
      </c>
      <c r="M46" s="51">
        <v>0</v>
      </c>
      <c r="N46" s="51">
        <v>9</v>
      </c>
      <c r="O46" s="51" t="s">
        <v>666</v>
      </c>
      <c r="P46" s="51">
        <v>15</v>
      </c>
      <c r="Q46" s="51">
        <v>10</v>
      </c>
      <c r="R46" s="51">
        <v>12</v>
      </c>
      <c r="S46" s="51">
        <v>28</v>
      </c>
      <c r="T46" s="51">
        <v>65</v>
      </c>
      <c r="U46" s="51" t="s">
        <v>83</v>
      </c>
      <c r="V46" s="51" t="s">
        <v>667</v>
      </c>
      <c r="W46" s="51" t="s">
        <v>664</v>
      </c>
      <c r="X46" s="51" t="s">
        <v>684</v>
      </c>
      <c r="Y46" s="51" t="s">
        <v>758</v>
      </c>
      <c r="Z46" s="51">
        <v>3922</v>
      </c>
    </row>
    <row r="47" spans="1:26" ht="15.75" customHeight="1" x14ac:dyDescent="0.2">
      <c r="A47" s="51" t="s">
        <v>759</v>
      </c>
      <c r="B47" s="51" t="s">
        <v>683</v>
      </c>
      <c r="C47" s="51" t="s">
        <v>686</v>
      </c>
      <c r="D47" s="51" t="s">
        <v>687</v>
      </c>
      <c r="E47" s="51" t="s">
        <v>665</v>
      </c>
      <c r="F47" s="51" t="s">
        <v>665</v>
      </c>
      <c r="G47" s="51" t="s">
        <v>665</v>
      </c>
      <c r="H47" s="51" t="s">
        <v>665</v>
      </c>
      <c r="I47" s="51" t="s">
        <v>665</v>
      </c>
      <c r="J47" s="51">
        <v>0</v>
      </c>
      <c r="K47" s="51">
        <v>0</v>
      </c>
      <c r="L47" s="51">
        <v>0</v>
      </c>
      <c r="M47" s="51">
        <v>0</v>
      </c>
      <c r="N47" s="51">
        <v>0</v>
      </c>
      <c r="O47" s="51" t="s">
        <v>666</v>
      </c>
      <c r="P47" s="51">
        <v>4</v>
      </c>
      <c r="Q47" s="51">
        <v>1</v>
      </c>
      <c r="R47" s="51">
        <v>2</v>
      </c>
      <c r="S47" s="51">
        <v>4</v>
      </c>
      <c r="T47" s="51">
        <v>11</v>
      </c>
      <c r="U47" s="51" t="s">
        <v>83</v>
      </c>
      <c r="V47" s="51" t="s">
        <v>688</v>
      </c>
      <c r="W47" s="51" t="s">
        <v>686</v>
      </c>
      <c r="X47" s="51" t="s">
        <v>705</v>
      </c>
      <c r="Y47" s="51" t="s">
        <v>706</v>
      </c>
      <c r="Z47" s="51">
        <v>1280</v>
      </c>
    </row>
    <row r="48" spans="1:26" ht="15.75" customHeight="1" x14ac:dyDescent="0.2">
      <c r="A48" s="51" t="s">
        <v>760</v>
      </c>
      <c r="B48" s="51" t="s">
        <v>662</v>
      </c>
      <c r="C48" s="51" t="s">
        <v>663</v>
      </c>
      <c r="D48" s="51" t="s">
        <v>664</v>
      </c>
      <c r="E48" s="51" t="s">
        <v>665</v>
      </c>
      <c r="F48" s="51" t="s">
        <v>665</v>
      </c>
      <c r="G48" s="51" t="s">
        <v>665</v>
      </c>
      <c r="H48" s="51" t="s">
        <v>665</v>
      </c>
      <c r="I48" s="51" t="s">
        <v>665</v>
      </c>
      <c r="J48" s="51">
        <v>0</v>
      </c>
      <c r="K48" s="51">
        <v>0</v>
      </c>
      <c r="L48" s="51">
        <v>0</v>
      </c>
      <c r="M48" s="51">
        <v>0</v>
      </c>
      <c r="N48" s="51">
        <v>0</v>
      </c>
      <c r="O48" s="51" t="s">
        <v>666</v>
      </c>
      <c r="P48" s="51">
        <v>91</v>
      </c>
      <c r="Q48" s="51">
        <v>64</v>
      </c>
      <c r="R48" s="51">
        <v>75</v>
      </c>
      <c r="S48" s="51">
        <v>172</v>
      </c>
      <c r="T48" s="51">
        <v>402</v>
      </c>
      <c r="U48" s="51" t="s">
        <v>144</v>
      </c>
      <c r="V48" s="51" t="s">
        <v>667</v>
      </c>
      <c r="W48" s="51" t="s">
        <v>664</v>
      </c>
      <c r="X48" s="51" t="s">
        <v>668</v>
      </c>
      <c r="Y48" s="51" t="s">
        <v>737</v>
      </c>
      <c r="Z48" s="51">
        <v>19389</v>
      </c>
    </row>
    <row r="49" spans="1:26" ht="15.75" customHeight="1" x14ac:dyDescent="0.2">
      <c r="A49" s="51" t="s">
        <v>761</v>
      </c>
      <c r="B49" s="51" t="s">
        <v>736</v>
      </c>
      <c r="C49" s="51" t="s">
        <v>671</v>
      </c>
      <c r="D49" s="51" t="s">
        <v>664</v>
      </c>
      <c r="E49" s="51" t="s">
        <v>665</v>
      </c>
      <c r="F49" s="51" t="s">
        <v>665</v>
      </c>
      <c r="G49" s="51" t="s">
        <v>665</v>
      </c>
      <c r="H49" s="51" t="s">
        <v>665</v>
      </c>
      <c r="I49" s="51" t="s">
        <v>665</v>
      </c>
      <c r="J49" s="51">
        <v>0</v>
      </c>
      <c r="K49" s="51">
        <v>0</v>
      </c>
      <c r="L49" s="51">
        <v>0</v>
      </c>
      <c r="M49" s="51">
        <v>0</v>
      </c>
      <c r="N49" s="51">
        <v>0</v>
      </c>
      <c r="O49" s="51" t="s">
        <v>666</v>
      </c>
      <c r="P49" s="51">
        <v>1</v>
      </c>
      <c r="Q49" s="51">
        <v>1</v>
      </c>
      <c r="R49" s="51">
        <v>0</v>
      </c>
      <c r="S49" s="51">
        <v>0</v>
      </c>
      <c r="T49" s="51">
        <v>2</v>
      </c>
      <c r="U49" s="51" t="s">
        <v>144</v>
      </c>
      <c r="V49" s="51" t="s">
        <v>688</v>
      </c>
      <c r="W49" s="51" t="s">
        <v>664</v>
      </c>
      <c r="X49" s="51" t="s">
        <v>668</v>
      </c>
      <c r="Y49" s="51" t="s">
        <v>673</v>
      </c>
      <c r="Z49" s="51">
        <v>1069</v>
      </c>
    </row>
    <row r="50" spans="1:26" ht="15.75" customHeight="1" x14ac:dyDescent="0.2">
      <c r="A50" s="51" t="s">
        <v>762</v>
      </c>
      <c r="B50" s="51" t="s">
        <v>662</v>
      </c>
      <c r="C50" s="51" t="s">
        <v>663</v>
      </c>
      <c r="D50" s="51" t="s">
        <v>664</v>
      </c>
      <c r="E50" s="51" t="s">
        <v>671</v>
      </c>
      <c r="F50" s="51" t="s">
        <v>671</v>
      </c>
      <c r="G50" s="51" t="s">
        <v>671</v>
      </c>
      <c r="H50" s="51" t="s">
        <v>671</v>
      </c>
      <c r="I50" s="51" t="s">
        <v>671</v>
      </c>
      <c r="J50" s="51">
        <v>39</v>
      </c>
      <c r="K50" s="51">
        <v>53</v>
      </c>
      <c r="L50" s="51">
        <v>94</v>
      </c>
      <c r="M50" s="51">
        <v>9</v>
      </c>
      <c r="N50" s="51">
        <v>195</v>
      </c>
      <c r="O50" s="51" t="s">
        <v>666</v>
      </c>
      <c r="P50" s="51">
        <v>760</v>
      </c>
      <c r="Q50" s="51">
        <v>470</v>
      </c>
      <c r="R50" s="51">
        <v>466</v>
      </c>
      <c r="S50" s="51">
        <v>1338</v>
      </c>
      <c r="T50" s="51">
        <v>3034</v>
      </c>
      <c r="U50" s="51" t="s">
        <v>144</v>
      </c>
      <c r="V50" s="51" t="s">
        <v>667</v>
      </c>
      <c r="W50" s="51" t="s">
        <v>664</v>
      </c>
      <c r="X50" s="51" t="s">
        <v>668</v>
      </c>
      <c r="Y50" s="51" t="s">
        <v>763</v>
      </c>
      <c r="Z50" s="51">
        <v>27417</v>
      </c>
    </row>
    <row r="51" spans="1:26" ht="15.75" customHeight="1" x14ac:dyDescent="0.2">
      <c r="A51" s="51" t="s">
        <v>764</v>
      </c>
      <c r="B51" s="51" t="s">
        <v>662</v>
      </c>
      <c r="C51" s="51" t="s">
        <v>663</v>
      </c>
      <c r="D51" s="51" t="s">
        <v>664</v>
      </c>
      <c r="E51" s="51" t="s">
        <v>671</v>
      </c>
      <c r="F51" s="51" t="s">
        <v>671</v>
      </c>
      <c r="G51" s="51" t="s">
        <v>671</v>
      </c>
      <c r="H51" s="51" t="s">
        <v>671</v>
      </c>
      <c r="I51" s="51" t="s">
        <v>671</v>
      </c>
      <c r="J51" s="51">
        <v>0</v>
      </c>
      <c r="K51" s="51">
        <v>0</v>
      </c>
      <c r="L51" s="51">
        <v>21</v>
      </c>
      <c r="M51" s="51">
        <v>862</v>
      </c>
      <c r="N51" s="51">
        <v>883</v>
      </c>
      <c r="O51" s="51" t="s">
        <v>672</v>
      </c>
      <c r="P51" s="51">
        <v>426</v>
      </c>
      <c r="Q51" s="51">
        <v>305</v>
      </c>
      <c r="R51" s="51">
        <v>335</v>
      </c>
      <c r="S51" s="51">
        <v>785</v>
      </c>
      <c r="T51" s="51">
        <v>1851</v>
      </c>
      <c r="U51" s="51" t="s">
        <v>144</v>
      </c>
      <c r="V51" s="51" t="s">
        <v>667</v>
      </c>
      <c r="W51" s="51" t="s">
        <v>664</v>
      </c>
      <c r="X51" s="51" t="s">
        <v>668</v>
      </c>
      <c r="Y51" s="51" t="s">
        <v>681</v>
      </c>
      <c r="Z51" s="51">
        <v>44890</v>
      </c>
    </row>
    <row r="52" spans="1:26" ht="15.75" customHeight="1" x14ac:dyDescent="0.2">
      <c r="A52" s="51" t="s">
        <v>765</v>
      </c>
      <c r="B52" s="51" t="s">
        <v>662</v>
      </c>
      <c r="C52" s="51" t="s">
        <v>663</v>
      </c>
      <c r="D52" s="51" t="s">
        <v>664</v>
      </c>
      <c r="E52" s="51" t="s">
        <v>665</v>
      </c>
      <c r="F52" s="51" t="s">
        <v>671</v>
      </c>
      <c r="G52" s="51" t="s">
        <v>671</v>
      </c>
      <c r="H52" s="51" t="s">
        <v>671</v>
      </c>
      <c r="I52" s="51" t="s">
        <v>671</v>
      </c>
      <c r="J52" s="51">
        <v>3</v>
      </c>
      <c r="K52" s="51">
        <v>10</v>
      </c>
      <c r="L52" s="51">
        <v>6</v>
      </c>
      <c r="M52" s="51">
        <v>1907</v>
      </c>
      <c r="N52" s="51">
        <v>1926</v>
      </c>
      <c r="O52" s="51" t="s">
        <v>672</v>
      </c>
      <c r="P52" s="51">
        <v>234</v>
      </c>
      <c r="Q52" s="51">
        <v>124</v>
      </c>
      <c r="R52" s="51">
        <v>123</v>
      </c>
      <c r="S52" s="51">
        <v>279</v>
      </c>
      <c r="T52" s="51">
        <v>760</v>
      </c>
      <c r="U52" s="51" t="s">
        <v>67</v>
      </c>
      <c r="V52" s="51" t="s">
        <v>667</v>
      </c>
      <c r="W52" s="51" t="s">
        <v>664</v>
      </c>
      <c r="X52" s="51" t="s">
        <v>675</v>
      </c>
      <c r="Y52" s="51" t="s">
        <v>701</v>
      </c>
      <c r="Z52" s="51">
        <v>63042</v>
      </c>
    </row>
    <row r="53" spans="1:26" ht="15.75" customHeight="1" x14ac:dyDescent="0.2">
      <c r="A53" s="51" t="s">
        <v>766</v>
      </c>
      <c r="B53" s="51" t="s">
        <v>662</v>
      </c>
      <c r="C53" s="51" t="s">
        <v>663</v>
      </c>
      <c r="D53" s="51" t="s">
        <v>732</v>
      </c>
      <c r="E53" s="51" t="s">
        <v>671</v>
      </c>
      <c r="F53" s="51" t="s">
        <v>671</v>
      </c>
      <c r="G53" s="51" t="s">
        <v>671</v>
      </c>
      <c r="H53" s="51" t="s">
        <v>671</v>
      </c>
      <c r="I53" s="51" t="s">
        <v>671</v>
      </c>
      <c r="J53" s="51">
        <v>0</v>
      </c>
      <c r="K53" s="51">
        <v>0</v>
      </c>
      <c r="L53" s="51">
        <v>8</v>
      </c>
      <c r="M53" s="51">
        <v>48</v>
      </c>
      <c r="N53" s="51">
        <v>56</v>
      </c>
      <c r="O53" s="51" t="s">
        <v>672</v>
      </c>
      <c r="P53" s="51">
        <v>25</v>
      </c>
      <c r="Q53" s="51">
        <v>13</v>
      </c>
      <c r="R53" s="51">
        <v>15</v>
      </c>
      <c r="S53" s="51">
        <v>30</v>
      </c>
      <c r="T53" s="51">
        <v>83</v>
      </c>
      <c r="U53" s="51" t="s">
        <v>67</v>
      </c>
      <c r="V53" s="51" t="s">
        <v>667</v>
      </c>
      <c r="W53" s="51" t="s">
        <v>767</v>
      </c>
      <c r="X53" s="51" t="s">
        <v>675</v>
      </c>
      <c r="Y53" s="51" t="s">
        <v>718</v>
      </c>
      <c r="Z53" s="51">
        <v>4692</v>
      </c>
    </row>
    <row r="54" spans="1:26" ht="15.75" customHeight="1" x14ac:dyDescent="0.2">
      <c r="A54" s="51" t="s">
        <v>768</v>
      </c>
      <c r="B54" s="51" t="s">
        <v>662</v>
      </c>
      <c r="C54" s="51" t="s">
        <v>663</v>
      </c>
      <c r="D54" s="51" t="s">
        <v>664</v>
      </c>
      <c r="E54" s="51" t="s">
        <v>665</v>
      </c>
      <c r="F54" s="51" t="s">
        <v>671</v>
      </c>
      <c r="G54" s="51" t="s">
        <v>671</v>
      </c>
      <c r="H54" s="51" t="s">
        <v>671</v>
      </c>
      <c r="I54" s="51" t="s">
        <v>671</v>
      </c>
      <c r="J54" s="51">
        <v>5</v>
      </c>
      <c r="K54" s="51">
        <v>4</v>
      </c>
      <c r="L54" s="51">
        <v>61</v>
      </c>
      <c r="M54" s="51">
        <v>89</v>
      </c>
      <c r="N54" s="51">
        <v>159</v>
      </c>
      <c r="O54" s="51" t="s">
        <v>672</v>
      </c>
      <c r="P54" s="51">
        <v>66</v>
      </c>
      <c r="Q54" s="51">
        <v>44</v>
      </c>
      <c r="R54" s="51">
        <v>41</v>
      </c>
      <c r="S54" s="51">
        <v>124</v>
      </c>
      <c r="T54" s="51">
        <v>275</v>
      </c>
      <c r="U54" s="51" t="s">
        <v>492</v>
      </c>
      <c r="V54" s="51" t="s">
        <v>667</v>
      </c>
      <c r="W54" s="51" t="s">
        <v>664</v>
      </c>
      <c r="X54" s="51" t="s">
        <v>769</v>
      </c>
      <c r="Y54" s="51" t="s">
        <v>770</v>
      </c>
      <c r="Z54" s="51">
        <v>5291</v>
      </c>
    </row>
    <row r="55" spans="1:26" ht="15.75" customHeight="1" x14ac:dyDescent="0.2">
      <c r="A55" s="51" t="s">
        <v>771</v>
      </c>
      <c r="B55" s="51" t="s">
        <v>662</v>
      </c>
      <c r="C55" s="51" t="s">
        <v>663</v>
      </c>
      <c r="D55" s="51" t="s">
        <v>664</v>
      </c>
      <c r="E55" s="51" t="s">
        <v>671</v>
      </c>
      <c r="F55" s="51" t="s">
        <v>671</v>
      </c>
      <c r="G55" s="51" t="s">
        <v>671</v>
      </c>
      <c r="H55" s="51" t="s">
        <v>671</v>
      </c>
      <c r="I55" s="51" t="s">
        <v>671</v>
      </c>
      <c r="J55" s="51">
        <v>21</v>
      </c>
      <c r="K55" s="51">
        <v>49</v>
      </c>
      <c r="L55" s="51">
        <v>181</v>
      </c>
      <c r="M55" s="51">
        <v>181</v>
      </c>
      <c r="N55" s="51">
        <v>432</v>
      </c>
      <c r="O55" s="51" t="s">
        <v>672</v>
      </c>
      <c r="P55" s="51">
        <v>76</v>
      </c>
      <c r="Q55" s="51">
        <v>53</v>
      </c>
      <c r="R55" s="51">
        <v>62</v>
      </c>
      <c r="S55" s="51">
        <v>148</v>
      </c>
      <c r="T55" s="51">
        <v>339</v>
      </c>
      <c r="U55" s="51" t="s">
        <v>144</v>
      </c>
      <c r="V55" s="51" t="s">
        <v>667</v>
      </c>
      <c r="W55" s="51" t="s">
        <v>664</v>
      </c>
      <c r="X55" s="51" t="s">
        <v>668</v>
      </c>
      <c r="Y55" s="51" t="s">
        <v>681</v>
      </c>
      <c r="Z55" s="51">
        <v>83995</v>
      </c>
    </row>
    <row r="56" spans="1:26" ht="15.75" customHeight="1" x14ac:dyDescent="0.2">
      <c r="A56" s="51" t="s">
        <v>772</v>
      </c>
      <c r="B56" s="51" t="s">
        <v>662</v>
      </c>
      <c r="C56" s="51" t="s">
        <v>663</v>
      </c>
      <c r="D56" s="51" t="s">
        <v>664</v>
      </c>
      <c r="E56" s="51" t="s">
        <v>665</v>
      </c>
      <c r="F56" s="51" t="s">
        <v>671</v>
      </c>
      <c r="G56" s="51" t="s">
        <v>671</v>
      </c>
      <c r="H56" s="51" t="s">
        <v>671</v>
      </c>
      <c r="I56" s="51" t="s">
        <v>671</v>
      </c>
      <c r="J56" s="51">
        <v>11</v>
      </c>
      <c r="K56" s="51">
        <v>0</v>
      </c>
      <c r="L56" s="51">
        <v>0</v>
      </c>
      <c r="M56" s="51">
        <v>325</v>
      </c>
      <c r="N56" s="51">
        <v>336</v>
      </c>
      <c r="O56" s="51" t="s">
        <v>666</v>
      </c>
      <c r="P56" s="51">
        <v>694</v>
      </c>
      <c r="Q56" s="51">
        <v>413</v>
      </c>
      <c r="R56" s="51">
        <v>443</v>
      </c>
      <c r="S56" s="51">
        <v>1134</v>
      </c>
      <c r="T56" s="51">
        <v>2684</v>
      </c>
      <c r="U56" s="51" t="s">
        <v>144</v>
      </c>
      <c r="V56" s="51" t="s">
        <v>667</v>
      </c>
      <c r="W56" s="51" t="s">
        <v>664</v>
      </c>
      <c r="X56" s="51" t="s">
        <v>668</v>
      </c>
      <c r="Y56" s="51" t="s">
        <v>673</v>
      </c>
      <c r="Z56" s="51">
        <v>107149</v>
      </c>
    </row>
    <row r="57" spans="1:26" ht="15.75" customHeight="1" x14ac:dyDescent="0.2">
      <c r="A57" s="51" t="s">
        <v>773</v>
      </c>
      <c r="B57" s="51" t="s">
        <v>662</v>
      </c>
      <c r="C57" s="51" t="s">
        <v>663</v>
      </c>
      <c r="D57" s="51" t="s">
        <v>664</v>
      </c>
      <c r="E57" s="51" t="s">
        <v>665</v>
      </c>
      <c r="F57" s="51" t="s">
        <v>671</v>
      </c>
      <c r="G57" s="51" t="s">
        <v>671</v>
      </c>
      <c r="H57" s="51" t="s">
        <v>671</v>
      </c>
      <c r="I57" s="51" t="s">
        <v>671</v>
      </c>
      <c r="J57" s="51">
        <v>0</v>
      </c>
      <c r="K57" s="51">
        <v>0</v>
      </c>
      <c r="L57" s="51">
        <v>3</v>
      </c>
      <c r="M57" s="51">
        <v>151</v>
      </c>
      <c r="N57" s="51">
        <v>154</v>
      </c>
      <c r="O57" s="51" t="s">
        <v>672</v>
      </c>
      <c r="P57" s="51">
        <v>276</v>
      </c>
      <c r="Q57" s="51">
        <v>144</v>
      </c>
      <c r="R57" s="51">
        <v>155</v>
      </c>
      <c r="S57" s="51">
        <v>288</v>
      </c>
      <c r="T57" s="51">
        <v>863</v>
      </c>
      <c r="U57" s="51" t="s">
        <v>67</v>
      </c>
      <c r="V57" s="51" t="s">
        <v>667</v>
      </c>
      <c r="W57" s="51" t="s">
        <v>664</v>
      </c>
      <c r="X57" s="51" t="s">
        <v>675</v>
      </c>
      <c r="Y57" s="51" t="s">
        <v>718</v>
      </c>
      <c r="Z57" s="51">
        <v>30294</v>
      </c>
    </row>
    <row r="58" spans="1:26" ht="15.75" customHeight="1" x14ac:dyDescent="0.2">
      <c r="A58" s="51" t="s">
        <v>756</v>
      </c>
      <c r="B58" s="51" t="s">
        <v>662</v>
      </c>
      <c r="C58" s="51" t="s">
        <v>663</v>
      </c>
      <c r="D58" s="51" t="s">
        <v>663</v>
      </c>
      <c r="E58" s="51" t="s">
        <v>665</v>
      </c>
      <c r="F58" s="51" t="s">
        <v>665</v>
      </c>
      <c r="G58" s="51" t="s">
        <v>665</v>
      </c>
      <c r="H58" s="51" t="s">
        <v>671</v>
      </c>
      <c r="I58" s="51" t="s">
        <v>671</v>
      </c>
      <c r="J58" s="51">
        <v>0</v>
      </c>
      <c r="K58" s="51">
        <v>8</v>
      </c>
      <c r="L58" s="51">
        <v>33</v>
      </c>
      <c r="M58" s="51">
        <v>207</v>
      </c>
      <c r="N58" s="51">
        <v>248</v>
      </c>
      <c r="O58" s="51" t="s">
        <v>666</v>
      </c>
      <c r="P58" s="51">
        <v>682</v>
      </c>
      <c r="Q58" s="51">
        <v>545</v>
      </c>
      <c r="R58" s="51">
        <v>480</v>
      </c>
      <c r="S58" s="51">
        <v>1267</v>
      </c>
      <c r="T58" s="51">
        <v>2974</v>
      </c>
      <c r="U58" s="51" t="s">
        <v>89</v>
      </c>
      <c r="V58" s="51" t="s">
        <v>667</v>
      </c>
      <c r="W58" s="51" t="s">
        <v>664</v>
      </c>
      <c r="X58" s="51" t="s">
        <v>755</v>
      </c>
      <c r="Y58" s="51" t="s">
        <v>756</v>
      </c>
      <c r="Z58" s="51">
        <v>81707</v>
      </c>
    </row>
    <row r="59" spans="1:26" ht="15.75" customHeight="1" x14ac:dyDescent="0.2">
      <c r="A59" s="51" t="s">
        <v>774</v>
      </c>
      <c r="B59" s="51" t="s">
        <v>662</v>
      </c>
      <c r="C59" s="51" t="s">
        <v>663</v>
      </c>
      <c r="D59" s="51" t="s">
        <v>664</v>
      </c>
      <c r="E59" s="51" t="s">
        <v>671</v>
      </c>
      <c r="F59" s="51" t="s">
        <v>671</v>
      </c>
      <c r="G59" s="51" t="s">
        <v>671</v>
      </c>
      <c r="H59" s="51" t="s">
        <v>671</v>
      </c>
      <c r="I59" s="51" t="s">
        <v>671</v>
      </c>
      <c r="J59" s="51">
        <v>8</v>
      </c>
      <c r="K59" s="51">
        <v>0</v>
      </c>
      <c r="L59" s="51">
        <v>7</v>
      </c>
      <c r="M59" s="51">
        <v>91</v>
      </c>
      <c r="N59" s="51">
        <v>106</v>
      </c>
      <c r="O59" s="51" t="s">
        <v>672</v>
      </c>
      <c r="P59" s="51">
        <v>88</v>
      </c>
      <c r="Q59" s="51">
        <v>54</v>
      </c>
      <c r="R59" s="51">
        <v>57</v>
      </c>
      <c r="S59" s="51">
        <v>131</v>
      </c>
      <c r="T59" s="51">
        <v>330</v>
      </c>
      <c r="U59" s="51" t="s">
        <v>144</v>
      </c>
      <c r="V59" s="51" t="s">
        <v>667</v>
      </c>
      <c r="W59" s="51" t="s">
        <v>664</v>
      </c>
      <c r="X59" s="51" t="s">
        <v>668</v>
      </c>
      <c r="Y59" s="51" t="s">
        <v>673</v>
      </c>
      <c r="Z59" s="51">
        <v>24296</v>
      </c>
    </row>
    <row r="60" spans="1:26" ht="15.75" customHeight="1" x14ac:dyDescent="0.2">
      <c r="A60" s="51" t="s">
        <v>699</v>
      </c>
      <c r="B60" s="51" t="s">
        <v>683</v>
      </c>
      <c r="C60" s="51" t="s">
        <v>663</v>
      </c>
      <c r="D60" s="51" t="s">
        <v>664</v>
      </c>
      <c r="E60" s="51" t="s">
        <v>665</v>
      </c>
      <c r="F60" s="51" t="s">
        <v>671</v>
      </c>
      <c r="G60" s="51" t="s">
        <v>671</v>
      </c>
      <c r="H60" s="51" t="s">
        <v>671</v>
      </c>
      <c r="I60" s="51" t="s">
        <v>671</v>
      </c>
      <c r="J60" s="51">
        <v>99</v>
      </c>
      <c r="K60" s="51">
        <v>91</v>
      </c>
      <c r="L60" s="51">
        <v>195</v>
      </c>
      <c r="M60" s="51">
        <v>212</v>
      </c>
      <c r="N60" s="51">
        <v>597</v>
      </c>
      <c r="O60" s="51" t="s">
        <v>666</v>
      </c>
      <c r="P60" s="51">
        <v>241</v>
      </c>
      <c r="Q60" s="51">
        <v>175</v>
      </c>
      <c r="R60" s="51">
        <v>192</v>
      </c>
      <c r="S60" s="51">
        <v>471</v>
      </c>
      <c r="T60" s="51">
        <v>1079</v>
      </c>
      <c r="U60" s="51" t="s">
        <v>83</v>
      </c>
      <c r="V60" s="51" t="s">
        <v>667</v>
      </c>
      <c r="W60" s="51" t="s">
        <v>664</v>
      </c>
      <c r="X60" s="51" t="s">
        <v>684</v>
      </c>
      <c r="Y60" s="51" t="s">
        <v>699</v>
      </c>
      <c r="Z60" s="51">
        <v>41036</v>
      </c>
    </row>
    <row r="61" spans="1:26" ht="15.75" customHeight="1" x14ac:dyDescent="0.2">
      <c r="A61" s="51" t="s">
        <v>775</v>
      </c>
      <c r="B61" s="51" t="s">
        <v>662</v>
      </c>
      <c r="C61" s="51" t="s">
        <v>663</v>
      </c>
      <c r="D61" s="51" t="s">
        <v>664</v>
      </c>
      <c r="E61" s="51" t="s">
        <v>671</v>
      </c>
      <c r="F61" s="51" t="s">
        <v>671</v>
      </c>
      <c r="G61" s="51" t="s">
        <v>671</v>
      </c>
      <c r="H61" s="51" t="s">
        <v>671</v>
      </c>
      <c r="I61" s="51" t="s">
        <v>671</v>
      </c>
      <c r="J61" s="51">
        <v>66</v>
      </c>
      <c r="K61" s="51">
        <v>10</v>
      </c>
      <c r="L61" s="51">
        <v>64</v>
      </c>
      <c r="M61" s="51">
        <v>0</v>
      </c>
      <c r="N61" s="51">
        <v>140</v>
      </c>
      <c r="O61" s="51" t="s">
        <v>666</v>
      </c>
      <c r="P61" s="51">
        <v>817</v>
      </c>
      <c r="Q61" s="51">
        <v>489</v>
      </c>
      <c r="R61" s="51">
        <v>490</v>
      </c>
      <c r="S61" s="51">
        <v>1428</v>
      </c>
      <c r="T61" s="51">
        <v>3224</v>
      </c>
      <c r="U61" s="51" t="s">
        <v>144</v>
      </c>
      <c r="V61" s="51" t="s">
        <v>667</v>
      </c>
      <c r="W61" s="51" t="s">
        <v>664</v>
      </c>
      <c r="X61" s="51" t="s">
        <v>668</v>
      </c>
      <c r="Y61" s="51" t="s">
        <v>763</v>
      </c>
      <c r="Z61" s="51">
        <v>41199</v>
      </c>
    </row>
    <row r="62" spans="1:26" ht="15.75" customHeight="1" x14ac:dyDescent="0.2">
      <c r="A62" s="51" t="s">
        <v>776</v>
      </c>
      <c r="B62" s="51" t="s">
        <v>662</v>
      </c>
      <c r="C62" s="51" t="s">
        <v>663</v>
      </c>
      <c r="D62" s="51" t="s">
        <v>664</v>
      </c>
      <c r="E62" s="51" t="s">
        <v>665</v>
      </c>
      <c r="F62" s="51" t="s">
        <v>665</v>
      </c>
      <c r="G62" s="51" t="s">
        <v>665</v>
      </c>
      <c r="H62" s="51" t="s">
        <v>665</v>
      </c>
      <c r="I62" s="51" t="s">
        <v>665</v>
      </c>
      <c r="J62" s="51">
        <v>0</v>
      </c>
      <c r="K62" s="51">
        <v>0</v>
      </c>
      <c r="L62" s="51">
        <v>0</v>
      </c>
      <c r="M62" s="51">
        <v>0</v>
      </c>
      <c r="N62" s="51">
        <v>0</v>
      </c>
      <c r="O62" s="51" t="s">
        <v>666</v>
      </c>
      <c r="P62" s="51">
        <v>254</v>
      </c>
      <c r="Q62" s="51">
        <v>131</v>
      </c>
      <c r="R62" s="51">
        <v>155</v>
      </c>
      <c r="S62" s="51">
        <v>726</v>
      </c>
      <c r="T62" s="51">
        <v>1266</v>
      </c>
      <c r="U62" s="51" t="s">
        <v>128</v>
      </c>
      <c r="V62" s="51" t="s">
        <v>667</v>
      </c>
      <c r="W62" s="51" t="s">
        <v>664</v>
      </c>
      <c r="X62" s="51" t="s">
        <v>714</v>
      </c>
      <c r="Y62" s="51" t="s">
        <v>715</v>
      </c>
      <c r="Z62" s="51">
        <v>14875</v>
      </c>
    </row>
    <row r="63" spans="1:26" ht="15.75" customHeight="1" x14ac:dyDescent="0.2">
      <c r="A63" s="51" t="s">
        <v>777</v>
      </c>
      <c r="B63" s="51" t="s">
        <v>662</v>
      </c>
      <c r="C63" s="51" t="s">
        <v>663</v>
      </c>
      <c r="D63" s="51" t="s">
        <v>664</v>
      </c>
      <c r="E63" s="51" t="s">
        <v>665</v>
      </c>
      <c r="F63" s="51" t="s">
        <v>671</v>
      </c>
      <c r="G63" s="51" t="s">
        <v>671</v>
      </c>
      <c r="H63" s="51" t="s">
        <v>671</v>
      </c>
      <c r="I63" s="51" t="s">
        <v>671</v>
      </c>
      <c r="J63" s="51">
        <v>0</v>
      </c>
      <c r="K63" s="51">
        <v>0</v>
      </c>
      <c r="L63" s="51">
        <v>0</v>
      </c>
      <c r="M63" s="51">
        <v>273</v>
      </c>
      <c r="N63" s="51">
        <v>273</v>
      </c>
      <c r="O63" s="51" t="s">
        <v>666</v>
      </c>
      <c r="P63" s="51">
        <v>543</v>
      </c>
      <c r="Q63" s="51">
        <v>383</v>
      </c>
      <c r="R63" s="51">
        <v>433</v>
      </c>
      <c r="S63" s="51">
        <v>982</v>
      </c>
      <c r="T63" s="51">
        <v>2341</v>
      </c>
      <c r="U63" s="51" t="s">
        <v>144</v>
      </c>
      <c r="V63" s="51" t="s">
        <v>667</v>
      </c>
      <c r="W63" s="51" t="s">
        <v>664</v>
      </c>
      <c r="X63" s="51" t="s">
        <v>668</v>
      </c>
      <c r="Y63" s="51" t="s">
        <v>737</v>
      </c>
      <c r="Z63" s="51">
        <v>8876</v>
      </c>
    </row>
    <row r="64" spans="1:26" ht="15.75" customHeight="1" x14ac:dyDescent="0.2">
      <c r="A64" s="51" t="s">
        <v>778</v>
      </c>
      <c r="B64" s="51" t="s">
        <v>736</v>
      </c>
      <c r="C64" s="51" t="s">
        <v>663</v>
      </c>
      <c r="D64" s="51" t="s">
        <v>664</v>
      </c>
      <c r="E64" s="51" t="s">
        <v>665</v>
      </c>
      <c r="F64" s="51" t="s">
        <v>665</v>
      </c>
      <c r="G64" s="51" t="s">
        <v>665</v>
      </c>
      <c r="H64" s="51" t="s">
        <v>665</v>
      </c>
      <c r="I64" s="51" t="s">
        <v>671</v>
      </c>
      <c r="J64" s="51">
        <v>0</v>
      </c>
      <c r="K64" s="51">
        <v>0</v>
      </c>
      <c r="L64" s="51">
        <v>0</v>
      </c>
      <c r="M64" s="51">
        <v>0</v>
      </c>
      <c r="N64" s="51">
        <v>0</v>
      </c>
      <c r="O64" s="51" t="s">
        <v>666</v>
      </c>
      <c r="P64" s="51">
        <v>37</v>
      </c>
      <c r="Q64" s="51">
        <v>22</v>
      </c>
      <c r="R64" s="51">
        <v>22</v>
      </c>
      <c r="S64" s="51">
        <v>63</v>
      </c>
      <c r="T64" s="51">
        <v>144</v>
      </c>
      <c r="U64" s="51" t="s">
        <v>144</v>
      </c>
      <c r="V64" s="51" t="s">
        <v>743</v>
      </c>
      <c r="W64" s="51" t="s">
        <v>664</v>
      </c>
      <c r="X64" s="51" t="s">
        <v>668</v>
      </c>
      <c r="Y64" s="51" t="s">
        <v>763</v>
      </c>
      <c r="Z64" s="51">
        <v>7488</v>
      </c>
    </row>
    <row r="65" spans="1:26" ht="15.75" customHeight="1" x14ac:dyDescent="0.2">
      <c r="A65" s="51" t="s">
        <v>779</v>
      </c>
      <c r="B65" s="51" t="s">
        <v>662</v>
      </c>
      <c r="C65" s="51" t="s">
        <v>663</v>
      </c>
      <c r="D65" s="51" t="s">
        <v>664</v>
      </c>
      <c r="E65" s="51" t="s">
        <v>671</v>
      </c>
      <c r="F65" s="51" t="s">
        <v>671</v>
      </c>
      <c r="G65" s="51" t="s">
        <v>671</v>
      </c>
      <c r="H65" s="51" t="s">
        <v>671</v>
      </c>
      <c r="I65" s="51" t="s">
        <v>671</v>
      </c>
      <c r="J65" s="51">
        <v>23</v>
      </c>
      <c r="K65" s="51">
        <v>7</v>
      </c>
      <c r="L65" s="51">
        <v>3</v>
      </c>
      <c r="M65" s="51">
        <v>30</v>
      </c>
      <c r="N65" s="51">
        <v>63</v>
      </c>
      <c r="O65" s="51" t="s">
        <v>693</v>
      </c>
      <c r="P65" s="51">
        <v>6</v>
      </c>
      <c r="Q65" s="51">
        <v>2</v>
      </c>
      <c r="R65" s="51">
        <v>4</v>
      </c>
      <c r="S65" s="51">
        <v>15</v>
      </c>
      <c r="T65" s="51">
        <v>27</v>
      </c>
      <c r="U65" s="51" t="s">
        <v>67</v>
      </c>
      <c r="V65" s="51" t="s">
        <v>667</v>
      </c>
      <c r="W65" s="51" t="s">
        <v>664</v>
      </c>
      <c r="X65" s="51" t="s">
        <v>675</v>
      </c>
      <c r="Y65" s="51" t="s">
        <v>694</v>
      </c>
      <c r="Z65" s="51">
        <v>5334</v>
      </c>
    </row>
    <row r="66" spans="1:26" ht="15.75" customHeight="1" x14ac:dyDescent="0.2">
      <c r="A66" s="51" t="s">
        <v>780</v>
      </c>
      <c r="B66" s="51" t="s">
        <v>662</v>
      </c>
      <c r="C66" s="51" t="s">
        <v>663</v>
      </c>
      <c r="D66" s="51" t="s">
        <v>664</v>
      </c>
      <c r="E66" s="51" t="s">
        <v>665</v>
      </c>
      <c r="F66" s="51" t="s">
        <v>671</v>
      </c>
      <c r="G66" s="51" t="s">
        <v>671</v>
      </c>
      <c r="H66" s="51" t="s">
        <v>671</v>
      </c>
      <c r="I66" s="51" t="s">
        <v>671</v>
      </c>
      <c r="J66" s="51">
        <v>139</v>
      </c>
      <c r="K66" s="51">
        <v>122</v>
      </c>
      <c r="L66" s="51">
        <v>414</v>
      </c>
      <c r="M66" s="51">
        <v>828</v>
      </c>
      <c r="N66" s="51">
        <v>1503</v>
      </c>
      <c r="O66" s="51" t="s">
        <v>672</v>
      </c>
      <c r="P66" s="51">
        <v>539</v>
      </c>
      <c r="Q66" s="51">
        <v>366</v>
      </c>
      <c r="R66" s="51">
        <v>411</v>
      </c>
      <c r="S66" s="51">
        <v>908</v>
      </c>
      <c r="T66" s="51">
        <v>2224</v>
      </c>
      <c r="U66" s="51" t="s">
        <v>144</v>
      </c>
      <c r="V66" s="51" t="s">
        <v>667</v>
      </c>
      <c r="W66" s="51" t="s">
        <v>664</v>
      </c>
      <c r="X66" s="51" t="s">
        <v>668</v>
      </c>
      <c r="Y66" s="51" t="s">
        <v>781</v>
      </c>
      <c r="Z66" s="51">
        <v>68741</v>
      </c>
    </row>
    <row r="67" spans="1:26" ht="15.75" customHeight="1" x14ac:dyDescent="0.2">
      <c r="A67" s="51" t="s">
        <v>782</v>
      </c>
      <c r="B67" s="51" t="s">
        <v>662</v>
      </c>
      <c r="C67" s="51" t="s">
        <v>663</v>
      </c>
      <c r="D67" s="51" t="s">
        <v>664</v>
      </c>
      <c r="E67" s="51" t="s">
        <v>671</v>
      </c>
      <c r="F67" s="51" t="s">
        <v>671</v>
      </c>
      <c r="G67" s="51" t="s">
        <v>671</v>
      </c>
      <c r="H67" s="51" t="s">
        <v>671</v>
      </c>
      <c r="I67" s="51" t="s">
        <v>671</v>
      </c>
      <c r="J67" s="51">
        <v>9</v>
      </c>
      <c r="K67" s="51">
        <v>2</v>
      </c>
      <c r="L67" s="51">
        <v>6</v>
      </c>
      <c r="M67" s="51">
        <v>286</v>
      </c>
      <c r="N67" s="51">
        <v>303</v>
      </c>
      <c r="O67" s="51" t="s">
        <v>672</v>
      </c>
      <c r="P67" s="51">
        <v>253</v>
      </c>
      <c r="Q67" s="51">
        <v>138</v>
      </c>
      <c r="R67" s="51">
        <v>151</v>
      </c>
      <c r="S67" s="51">
        <v>391</v>
      </c>
      <c r="T67" s="51">
        <v>933</v>
      </c>
      <c r="U67" s="51" t="s">
        <v>67</v>
      </c>
      <c r="V67" s="51" t="s">
        <v>667</v>
      </c>
      <c r="W67" s="51" t="s">
        <v>664</v>
      </c>
      <c r="X67" s="51" t="s">
        <v>675</v>
      </c>
      <c r="Y67" s="51" t="s">
        <v>783</v>
      </c>
      <c r="Z67" s="51">
        <v>42696</v>
      </c>
    </row>
    <row r="68" spans="1:26" ht="15.75" customHeight="1" x14ac:dyDescent="0.2">
      <c r="A68" s="51" t="s">
        <v>784</v>
      </c>
      <c r="B68" s="51" t="s">
        <v>736</v>
      </c>
      <c r="C68" s="51" t="s">
        <v>686</v>
      </c>
      <c r="D68" s="51" t="s">
        <v>687</v>
      </c>
      <c r="E68" s="51" t="s">
        <v>665</v>
      </c>
      <c r="F68" s="51" t="s">
        <v>665</v>
      </c>
      <c r="G68" s="51" t="s">
        <v>665</v>
      </c>
      <c r="H68" s="51" t="s">
        <v>665</v>
      </c>
      <c r="I68" s="51" t="s">
        <v>665</v>
      </c>
      <c r="J68" s="51">
        <v>0</v>
      </c>
      <c r="K68" s="51">
        <v>0</v>
      </c>
      <c r="L68" s="51">
        <v>0</v>
      </c>
      <c r="M68" s="51">
        <v>0</v>
      </c>
      <c r="N68" s="51">
        <v>0</v>
      </c>
      <c r="O68" s="51" t="s">
        <v>666</v>
      </c>
      <c r="P68" s="51">
        <v>21</v>
      </c>
      <c r="Q68" s="51">
        <v>14</v>
      </c>
      <c r="R68" s="51">
        <v>16</v>
      </c>
      <c r="S68" s="51">
        <v>32</v>
      </c>
      <c r="T68" s="51">
        <v>83</v>
      </c>
      <c r="U68" s="51" t="s">
        <v>144</v>
      </c>
      <c r="V68" s="51" t="s">
        <v>688</v>
      </c>
      <c r="W68" s="51" t="s">
        <v>686</v>
      </c>
      <c r="X68" s="51" t="s">
        <v>668</v>
      </c>
      <c r="Y68" s="51" t="s">
        <v>737</v>
      </c>
      <c r="Z68" s="51">
        <v>11018</v>
      </c>
    </row>
    <row r="69" spans="1:26" ht="15.75" customHeight="1" x14ac:dyDescent="0.2">
      <c r="A69" s="51" t="s">
        <v>785</v>
      </c>
      <c r="B69" s="51" t="s">
        <v>662</v>
      </c>
      <c r="C69" s="51" t="s">
        <v>663</v>
      </c>
      <c r="D69" s="51" t="s">
        <v>664</v>
      </c>
      <c r="E69" s="51" t="s">
        <v>671</v>
      </c>
      <c r="F69" s="51" t="s">
        <v>671</v>
      </c>
      <c r="G69" s="51" t="s">
        <v>671</v>
      </c>
      <c r="H69" s="51" t="s">
        <v>671</v>
      </c>
      <c r="I69" s="51" t="s">
        <v>671</v>
      </c>
      <c r="J69" s="51">
        <v>0</v>
      </c>
      <c r="K69" s="51">
        <v>0</v>
      </c>
      <c r="L69" s="51">
        <v>1</v>
      </c>
      <c r="M69" s="51">
        <v>23</v>
      </c>
      <c r="N69" s="51">
        <v>24</v>
      </c>
      <c r="O69" s="51" t="s">
        <v>672</v>
      </c>
      <c r="P69" s="51">
        <v>34</v>
      </c>
      <c r="Q69" s="51">
        <v>23</v>
      </c>
      <c r="R69" s="51">
        <v>26</v>
      </c>
      <c r="S69" s="51">
        <v>60</v>
      </c>
      <c r="T69" s="51">
        <v>143</v>
      </c>
      <c r="U69" s="51" t="s">
        <v>128</v>
      </c>
      <c r="V69" s="51" t="s">
        <v>667</v>
      </c>
      <c r="W69" s="51" t="s">
        <v>664</v>
      </c>
      <c r="X69" s="51" t="s">
        <v>786</v>
      </c>
      <c r="Y69" s="51" t="s">
        <v>787</v>
      </c>
      <c r="Z69" s="51">
        <v>10563</v>
      </c>
    </row>
    <row r="70" spans="1:26" ht="15.75" customHeight="1" x14ac:dyDescent="0.2">
      <c r="A70" s="51" t="s">
        <v>788</v>
      </c>
      <c r="B70" s="51" t="s">
        <v>736</v>
      </c>
      <c r="C70" s="51" t="s">
        <v>663</v>
      </c>
      <c r="D70" s="51" t="s">
        <v>664</v>
      </c>
      <c r="E70" s="51" t="s">
        <v>671</v>
      </c>
      <c r="F70" s="51" t="s">
        <v>671</v>
      </c>
      <c r="G70" s="51" t="s">
        <v>671</v>
      </c>
      <c r="H70" s="51" t="s">
        <v>671</v>
      </c>
      <c r="I70" s="51" t="s">
        <v>671</v>
      </c>
      <c r="J70" s="51">
        <v>42</v>
      </c>
      <c r="K70" s="51">
        <v>218</v>
      </c>
      <c r="L70" s="51">
        <v>229</v>
      </c>
      <c r="M70" s="51">
        <v>2634</v>
      </c>
      <c r="N70" s="51">
        <v>3123</v>
      </c>
      <c r="O70" s="51" t="s">
        <v>672</v>
      </c>
      <c r="P70" s="51">
        <v>912</v>
      </c>
      <c r="Q70" s="51">
        <v>693</v>
      </c>
      <c r="R70" s="51">
        <v>1062</v>
      </c>
      <c r="S70" s="51">
        <v>2332</v>
      </c>
      <c r="T70" s="51">
        <v>4999</v>
      </c>
      <c r="U70" s="51" t="s">
        <v>417</v>
      </c>
      <c r="V70" s="51" t="s">
        <v>667</v>
      </c>
      <c r="W70" s="51" t="s">
        <v>664</v>
      </c>
      <c r="X70" s="51" t="s">
        <v>789</v>
      </c>
      <c r="Y70" s="51" t="s">
        <v>790</v>
      </c>
      <c r="Z70" s="51">
        <v>114622</v>
      </c>
    </row>
    <row r="71" spans="1:26" ht="15.75" customHeight="1" x14ac:dyDescent="0.2">
      <c r="A71" s="51" t="s">
        <v>791</v>
      </c>
      <c r="B71" s="51" t="s">
        <v>662</v>
      </c>
      <c r="C71" s="51" t="s">
        <v>663</v>
      </c>
      <c r="D71" s="51" t="s">
        <v>664</v>
      </c>
      <c r="E71" s="51" t="s">
        <v>665</v>
      </c>
      <c r="F71" s="51" t="s">
        <v>665</v>
      </c>
      <c r="G71" s="51" t="s">
        <v>665</v>
      </c>
      <c r="H71" s="51" t="s">
        <v>665</v>
      </c>
      <c r="I71" s="51" t="s">
        <v>665</v>
      </c>
      <c r="J71" s="51">
        <v>0</v>
      </c>
      <c r="K71" s="51">
        <v>0</v>
      </c>
      <c r="L71" s="51">
        <v>0</v>
      </c>
      <c r="M71" s="51">
        <v>0</v>
      </c>
      <c r="N71" s="51">
        <v>0</v>
      </c>
      <c r="O71" s="51" t="s">
        <v>666</v>
      </c>
      <c r="P71" s="51">
        <v>7</v>
      </c>
      <c r="Q71" s="51">
        <v>5</v>
      </c>
      <c r="R71" s="51">
        <v>6</v>
      </c>
      <c r="S71" s="51">
        <v>13</v>
      </c>
      <c r="T71" s="51">
        <v>31</v>
      </c>
      <c r="U71" s="51" t="s">
        <v>128</v>
      </c>
      <c r="V71" s="51" t="s">
        <v>667</v>
      </c>
      <c r="W71" s="51" t="s">
        <v>664</v>
      </c>
      <c r="X71" s="51" t="s">
        <v>786</v>
      </c>
      <c r="Y71" s="51" t="s">
        <v>792</v>
      </c>
      <c r="Z71" s="51">
        <v>3750</v>
      </c>
    </row>
    <row r="72" spans="1:26" ht="15.75" customHeight="1" x14ac:dyDescent="0.2">
      <c r="A72" s="51" t="s">
        <v>793</v>
      </c>
      <c r="B72" s="51" t="s">
        <v>662</v>
      </c>
      <c r="C72" s="51" t="s">
        <v>663</v>
      </c>
      <c r="D72" s="51" t="s">
        <v>664</v>
      </c>
      <c r="E72" s="51" t="s">
        <v>671</v>
      </c>
      <c r="F72" s="51" t="s">
        <v>671</v>
      </c>
      <c r="G72" s="51" t="s">
        <v>671</v>
      </c>
      <c r="H72" s="51" t="s">
        <v>671</v>
      </c>
      <c r="I72" s="51" t="s">
        <v>671</v>
      </c>
      <c r="J72" s="51">
        <v>33</v>
      </c>
      <c r="K72" s="51">
        <v>12</v>
      </c>
      <c r="L72" s="51">
        <v>0</v>
      </c>
      <c r="M72" s="51">
        <v>51</v>
      </c>
      <c r="N72" s="51">
        <v>96</v>
      </c>
      <c r="O72" s="51" t="s">
        <v>693</v>
      </c>
      <c r="P72" s="51">
        <v>39</v>
      </c>
      <c r="Q72" s="51">
        <v>26</v>
      </c>
      <c r="R72" s="51">
        <v>34</v>
      </c>
      <c r="S72" s="51">
        <v>64</v>
      </c>
      <c r="T72" s="51">
        <v>163</v>
      </c>
      <c r="U72" s="51" t="s">
        <v>492</v>
      </c>
      <c r="V72" s="51" t="s">
        <v>667</v>
      </c>
      <c r="W72" s="51" t="s">
        <v>664</v>
      </c>
      <c r="X72" s="51" t="s">
        <v>769</v>
      </c>
      <c r="Y72" s="51" t="s">
        <v>770</v>
      </c>
      <c r="Z72" s="51">
        <v>13704</v>
      </c>
    </row>
    <row r="73" spans="1:26" ht="15.75" customHeight="1" x14ac:dyDescent="0.2">
      <c r="A73" s="51" t="s">
        <v>794</v>
      </c>
      <c r="B73" s="51" t="s">
        <v>662</v>
      </c>
      <c r="C73" s="51" t="s">
        <v>663</v>
      </c>
      <c r="D73" s="51" t="s">
        <v>664</v>
      </c>
      <c r="E73" s="51" t="s">
        <v>671</v>
      </c>
      <c r="F73" s="51" t="s">
        <v>671</v>
      </c>
      <c r="G73" s="51" t="s">
        <v>671</v>
      </c>
      <c r="H73" s="51" t="s">
        <v>671</v>
      </c>
      <c r="I73" s="51" t="s">
        <v>671</v>
      </c>
      <c r="J73" s="51">
        <v>39</v>
      </c>
      <c r="K73" s="51">
        <v>56</v>
      </c>
      <c r="L73" s="51">
        <v>130</v>
      </c>
      <c r="M73" s="51">
        <v>83</v>
      </c>
      <c r="N73" s="51">
        <v>308</v>
      </c>
      <c r="O73" s="51" t="s">
        <v>666</v>
      </c>
      <c r="P73" s="51">
        <v>447</v>
      </c>
      <c r="Q73" s="51">
        <v>263</v>
      </c>
      <c r="R73" s="51">
        <v>280</v>
      </c>
      <c r="S73" s="51">
        <v>708</v>
      </c>
      <c r="T73" s="51">
        <v>1698</v>
      </c>
      <c r="U73" s="51" t="s">
        <v>144</v>
      </c>
      <c r="V73" s="51" t="s">
        <v>667</v>
      </c>
      <c r="W73" s="51" t="s">
        <v>664</v>
      </c>
      <c r="X73" s="51" t="s">
        <v>668</v>
      </c>
      <c r="Y73" s="51" t="s">
        <v>673</v>
      </c>
      <c r="Z73" s="51">
        <v>93799</v>
      </c>
    </row>
    <row r="74" spans="1:26" ht="15.75" customHeight="1" x14ac:dyDescent="0.2">
      <c r="A74" s="51" t="s">
        <v>795</v>
      </c>
      <c r="B74" s="51" t="s">
        <v>736</v>
      </c>
      <c r="C74" s="51" t="s">
        <v>663</v>
      </c>
      <c r="D74" s="51" t="s">
        <v>664</v>
      </c>
      <c r="E74" s="51" t="s">
        <v>671</v>
      </c>
      <c r="F74" s="51" t="s">
        <v>671</v>
      </c>
      <c r="G74" s="51" t="s">
        <v>671</v>
      </c>
      <c r="H74" s="51" t="s">
        <v>671</v>
      </c>
      <c r="I74" s="51" t="s">
        <v>671</v>
      </c>
      <c r="J74" s="51">
        <v>0</v>
      </c>
      <c r="K74" s="51">
        <v>0</v>
      </c>
      <c r="L74" s="51">
        <v>122</v>
      </c>
      <c r="M74" s="51">
        <v>3</v>
      </c>
      <c r="N74" s="51">
        <v>125</v>
      </c>
      <c r="O74" s="51" t="s">
        <v>666</v>
      </c>
      <c r="P74" s="51">
        <v>141</v>
      </c>
      <c r="Q74" s="51">
        <v>95</v>
      </c>
      <c r="R74" s="51">
        <v>110</v>
      </c>
      <c r="S74" s="51">
        <v>254</v>
      </c>
      <c r="T74" s="51">
        <v>600</v>
      </c>
      <c r="U74" s="51" t="s">
        <v>144</v>
      </c>
      <c r="V74" s="51" t="s">
        <v>667</v>
      </c>
      <c r="W74" s="51" t="s">
        <v>664</v>
      </c>
      <c r="X74" s="51" t="s">
        <v>668</v>
      </c>
      <c r="Y74" s="51" t="s">
        <v>737</v>
      </c>
      <c r="Z74" s="51">
        <v>54791</v>
      </c>
    </row>
    <row r="75" spans="1:26" ht="15.75" customHeight="1" x14ac:dyDescent="0.2">
      <c r="A75" s="51" t="s">
        <v>796</v>
      </c>
      <c r="B75" s="51" t="s">
        <v>662</v>
      </c>
      <c r="C75" s="51" t="s">
        <v>663</v>
      </c>
      <c r="D75" s="51" t="s">
        <v>664</v>
      </c>
      <c r="E75" s="51" t="s">
        <v>665</v>
      </c>
      <c r="F75" s="51" t="s">
        <v>665</v>
      </c>
      <c r="G75" s="51" t="s">
        <v>665</v>
      </c>
      <c r="H75" s="51" t="s">
        <v>671</v>
      </c>
      <c r="I75" s="51" t="s">
        <v>671</v>
      </c>
      <c r="J75" s="51">
        <v>0</v>
      </c>
      <c r="K75" s="51">
        <v>0</v>
      </c>
      <c r="L75" s="51">
        <v>5</v>
      </c>
      <c r="M75" s="51">
        <v>0</v>
      </c>
      <c r="N75" s="51">
        <v>5</v>
      </c>
      <c r="O75" s="51" t="s">
        <v>666</v>
      </c>
      <c r="P75" s="51">
        <v>622</v>
      </c>
      <c r="Q75" s="51">
        <v>399</v>
      </c>
      <c r="R75" s="51">
        <v>446</v>
      </c>
      <c r="S75" s="51">
        <v>1104</v>
      </c>
      <c r="T75" s="51">
        <v>2571</v>
      </c>
      <c r="U75" s="51" t="s">
        <v>128</v>
      </c>
      <c r="V75" s="51" t="s">
        <v>667</v>
      </c>
      <c r="W75" s="51" t="s">
        <v>664</v>
      </c>
      <c r="X75" s="51" t="s">
        <v>797</v>
      </c>
      <c r="Y75" s="51" t="s">
        <v>798</v>
      </c>
      <c r="Z75" s="51">
        <v>48326</v>
      </c>
    </row>
    <row r="76" spans="1:26" ht="15.75" customHeight="1" x14ac:dyDescent="0.2">
      <c r="A76" s="51" t="s">
        <v>799</v>
      </c>
      <c r="B76" s="51" t="s">
        <v>662</v>
      </c>
      <c r="C76" s="51" t="s">
        <v>663</v>
      </c>
      <c r="D76" s="51" t="s">
        <v>664</v>
      </c>
      <c r="E76" s="51" t="s">
        <v>671</v>
      </c>
      <c r="F76" s="51" t="s">
        <v>671</v>
      </c>
      <c r="G76" s="51" t="s">
        <v>671</v>
      </c>
      <c r="H76" s="51" t="s">
        <v>671</v>
      </c>
      <c r="I76" s="51" t="s">
        <v>671</v>
      </c>
      <c r="J76" s="51">
        <v>0</v>
      </c>
      <c r="K76" s="51">
        <v>0</v>
      </c>
      <c r="L76" s="51">
        <v>0</v>
      </c>
      <c r="M76" s="51">
        <v>355</v>
      </c>
      <c r="N76" s="51">
        <v>355</v>
      </c>
      <c r="O76" s="51" t="s">
        <v>672</v>
      </c>
      <c r="P76" s="51">
        <v>23</v>
      </c>
      <c r="Q76" s="51">
        <v>14</v>
      </c>
      <c r="R76" s="51">
        <v>14</v>
      </c>
      <c r="S76" s="51">
        <v>35</v>
      </c>
      <c r="T76" s="51">
        <v>86</v>
      </c>
      <c r="U76" s="51" t="s">
        <v>144</v>
      </c>
      <c r="V76" s="51" t="s">
        <v>667</v>
      </c>
      <c r="W76" s="51" t="s">
        <v>664</v>
      </c>
      <c r="X76" s="51" t="s">
        <v>668</v>
      </c>
      <c r="Y76" s="51" t="s">
        <v>673</v>
      </c>
      <c r="Z76" s="51">
        <v>50058</v>
      </c>
    </row>
    <row r="77" spans="1:26" ht="15.75" customHeight="1" x14ac:dyDescent="0.2">
      <c r="A77" s="51" t="s">
        <v>800</v>
      </c>
      <c r="B77" s="51" t="s">
        <v>662</v>
      </c>
      <c r="C77" s="51" t="s">
        <v>663</v>
      </c>
      <c r="D77" s="51" t="s">
        <v>664</v>
      </c>
      <c r="E77" s="51" t="s">
        <v>671</v>
      </c>
      <c r="F77" s="51" t="s">
        <v>671</v>
      </c>
      <c r="G77" s="51" t="s">
        <v>671</v>
      </c>
      <c r="H77" s="51" t="s">
        <v>671</v>
      </c>
      <c r="I77" s="51" t="s">
        <v>671</v>
      </c>
      <c r="J77" s="51">
        <v>15</v>
      </c>
      <c r="K77" s="51">
        <v>5</v>
      </c>
      <c r="L77" s="51">
        <v>324</v>
      </c>
      <c r="M77" s="51">
        <v>1333</v>
      </c>
      <c r="N77" s="51">
        <v>1677</v>
      </c>
      <c r="O77" s="51" t="s">
        <v>672</v>
      </c>
      <c r="P77" s="51">
        <v>974</v>
      </c>
      <c r="Q77" s="51">
        <v>643</v>
      </c>
      <c r="R77" s="51">
        <v>708</v>
      </c>
      <c r="S77" s="51">
        <v>1638</v>
      </c>
      <c r="T77" s="51">
        <v>3963</v>
      </c>
      <c r="U77" s="51" t="s">
        <v>89</v>
      </c>
      <c r="V77" s="51" t="s">
        <v>667</v>
      </c>
      <c r="W77" s="51" t="s">
        <v>664</v>
      </c>
      <c r="X77" s="51" t="s">
        <v>755</v>
      </c>
      <c r="Y77" s="51" t="s">
        <v>756</v>
      </c>
      <c r="Z77" s="51">
        <v>92348</v>
      </c>
    </row>
    <row r="78" spans="1:26" ht="15.75" customHeight="1" x14ac:dyDescent="0.2">
      <c r="A78" s="51" t="s">
        <v>801</v>
      </c>
      <c r="B78" s="51" t="s">
        <v>662</v>
      </c>
      <c r="C78" s="51" t="s">
        <v>663</v>
      </c>
      <c r="D78" s="51" t="s">
        <v>664</v>
      </c>
      <c r="E78" s="51" t="s">
        <v>671</v>
      </c>
      <c r="F78" s="51" t="s">
        <v>671</v>
      </c>
      <c r="G78" s="51" t="s">
        <v>671</v>
      </c>
      <c r="H78" s="51" t="s">
        <v>665</v>
      </c>
      <c r="I78" s="51" t="s">
        <v>671</v>
      </c>
      <c r="J78" s="51">
        <v>135</v>
      </c>
      <c r="K78" s="51">
        <v>0</v>
      </c>
      <c r="L78" s="51">
        <v>0</v>
      </c>
      <c r="M78" s="51">
        <v>1314</v>
      </c>
      <c r="N78" s="51">
        <v>1449</v>
      </c>
      <c r="O78" s="51" t="s">
        <v>672</v>
      </c>
      <c r="P78" s="51">
        <v>707</v>
      </c>
      <c r="Q78" s="51">
        <v>478</v>
      </c>
      <c r="R78" s="51">
        <v>533</v>
      </c>
      <c r="S78" s="51">
        <v>1176</v>
      </c>
      <c r="T78" s="51">
        <v>2894</v>
      </c>
      <c r="U78" s="51" t="s">
        <v>144</v>
      </c>
      <c r="V78" s="51" t="s">
        <v>667</v>
      </c>
      <c r="W78" s="51" t="s">
        <v>664</v>
      </c>
      <c r="X78" s="51" t="s">
        <v>668</v>
      </c>
      <c r="Y78" s="51" t="s">
        <v>669</v>
      </c>
      <c r="Z78" s="51">
        <v>86757</v>
      </c>
    </row>
    <row r="79" spans="1:26" ht="15.75" customHeight="1" x14ac:dyDescent="0.2">
      <c r="A79" s="51" t="s">
        <v>802</v>
      </c>
      <c r="B79" s="51" t="s">
        <v>662</v>
      </c>
      <c r="C79" s="51" t="s">
        <v>663</v>
      </c>
      <c r="D79" s="51" t="s">
        <v>663</v>
      </c>
      <c r="E79" s="51" t="s">
        <v>671</v>
      </c>
      <c r="F79" s="51" t="s">
        <v>671</v>
      </c>
      <c r="G79" s="51" t="s">
        <v>671</v>
      </c>
      <c r="H79" s="51" t="s">
        <v>671</v>
      </c>
      <c r="I79" s="51" t="s">
        <v>671</v>
      </c>
      <c r="J79" s="51">
        <v>0</v>
      </c>
      <c r="K79" s="51">
        <v>0</v>
      </c>
      <c r="L79" s="51">
        <v>1322</v>
      </c>
      <c r="M79" s="51">
        <v>588</v>
      </c>
      <c r="N79" s="51">
        <v>1910</v>
      </c>
      <c r="O79" s="51" t="s">
        <v>672</v>
      </c>
      <c r="P79" s="51">
        <v>217</v>
      </c>
      <c r="Q79" s="51">
        <v>148</v>
      </c>
      <c r="R79" s="51">
        <v>164</v>
      </c>
      <c r="S79" s="51">
        <v>333</v>
      </c>
      <c r="T79" s="51">
        <v>862</v>
      </c>
      <c r="U79" s="51" t="s">
        <v>144</v>
      </c>
      <c r="V79" s="51" t="s">
        <v>667</v>
      </c>
      <c r="W79" s="51" t="s">
        <v>663</v>
      </c>
      <c r="X79" s="51" t="s">
        <v>668</v>
      </c>
      <c r="Y79" s="51" t="s">
        <v>669</v>
      </c>
      <c r="Z79" s="51">
        <v>83159</v>
      </c>
    </row>
    <row r="80" spans="1:26" ht="15.75" customHeight="1" x14ac:dyDescent="0.2">
      <c r="A80" s="51" t="s">
        <v>803</v>
      </c>
      <c r="B80" s="51" t="s">
        <v>736</v>
      </c>
      <c r="C80" s="51" t="s">
        <v>671</v>
      </c>
      <c r="D80" s="51" t="s">
        <v>664</v>
      </c>
      <c r="E80" s="51" t="s">
        <v>665</v>
      </c>
      <c r="F80" s="51" t="s">
        <v>665</v>
      </c>
      <c r="G80" s="51" t="s">
        <v>665</v>
      </c>
      <c r="H80" s="51" t="s">
        <v>665</v>
      </c>
      <c r="I80" s="51" t="s">
        <v>665</v>
      </c>
      <c r="J80" s="51">
        <v>0</v>
      </c>
      <c r="K80" s="51">
        <v>0</v>
      </c>
      <c r="L80" s="51">
        <v>0</v>
      </c>
      <c r="M80" s="51">
        <v>0</v>
      </c>
      <c r="N80" s="51">
        <v>0</v>
      </c>
      <c r="O80" s="51" t="s">
        <v>666</v>
      </c>
      <c r="P80" s="51">
        <v>253</v>
      </c>
      <c r="Q80" s="51">
        <v>190</v>
      </c>
      <c r="R80" s="51">
        <v>204</v>
      </c>
      <c r="S80" s="51">
        <v>467</v>
      </c>
      <c r="T80" s="51">
        <v>1114</v>
      </c>
      <c r="U80" s="51" t="s">
        <v>163</v>
      </c>
      <c r="V80" s="51" t="s">
        <v>667</v>
      </c>
      <c r="W80" s="51" t="s">
        <v>664</v>
      </c>
      <c r="X80" s="51" t="s">
        <v>804</v>
      </c>
      <c r="Y80" s="51" t="s">
        <v>805</v>
      </c>
      <c r="Z80" s="51">
        <v>18835</v>
      </c>
    </row>
    <row r="81" spans="1:26" ht="15.75" customHeight="1" x14ac:dyDescent="0.2">
      <c r="A81" s="51" t="s">
        <v>806</v>
      </c>
      <c r="B81" s="51" t="s">
        <v>662</v>
      </c>
      <c r="C81" s="51" t="s">
        <v>671</v>
      </c>
      <c r="D81" s="51" t="s">
        <v>664</v>
      </c>
      <c r="E81" s="51" t="s">
        <v>671</v>
      </c>
      <c r="F81" s="51" t="s">
        <v>671</v>
      </c>
      <c r="G81" s="51" t="s">
        <v>671</v>
      </c>
      <c r="H81" s="51" t="s">
        <v>671</v>
      </c>
      <c r="I81" s="51" t="s">
        <v>671</v>
      </c>
      <c r="J81" s="51">
        <v>115</v>
      </c>
      <c r="K81" s="51">
        <v>565</v>
      </c>
      <c r="L81" s="51">
        <v>328</v>
      </c>
      <c r="M81" s="51">
        <v>5837</v>
      </c>
      <c r="N81" s="51">
        <v>6845</v>
      </c>
      <c r="O81" s="51" t="s">
        <v>672</v>
      </c>
      <c r="P81" s="51">
        <v>3209</v>
      </c>
      <c r="Q81" s="51">
        <v>2439</v>
      </c>
      <c r="R81" s="51">
        <v>2257</v>
      </c>
      <c r="S81" s="51">
        <v>4956</v>
      </c>
      <c r="T81" s="51">
        <v>12861</v>
      </c>
      <c r="U81" s="51" t="s">
        <v>417</v>
      </c>
      <c r="V81" s="51" t="s">
        <v>667</v>
      </c>
      <c r="W81" s="51" t="s">
        <v>664</v>
      </c>
      <c r="X81" s="51" t="s">
        <v>789</v>
      </c>
      <c r="Y81" s="51" t="s">
        <v>790</v>
      </c>
      <c r="Z81" s="51">
        <v>267503</v>
      </c>
    </row>
    <row r="82" spans="1:26" ht="15.75" customHeight="1" x14ac:dyDescent="0.2">
      <c r="A82" s="51" t="s">
        <v>807</v>
      </c>
      <c r="B82" s="51" t="s">
        <v>662</v>
      </c>
      <c r="C82" s="51" t="s">
        <v>663</v>
      </c>
      <c r="D82" s="51" t="s">
        <v>664</v>
      </c>
      <c r="E82" s="51" t="s">
        <v>671</v>
      </c>
      <c r="F82" s="51" t="s">
        <v>671</v>
      </c>
      <c r="G82" s="51" t="s">
        <v>671</v>
      </c>
      <c r="H82" s="51" t="s">
        <v>671</v>
      </c>
      <c r="I82" s="51" t="s">
        <v>671</v>
      </c>
      <c r="J82" s="51">
        <v>1</v>
      </c>
      <c r="K82" s="51">
        <v>4</v>
      </c>
      <c r="L82" s="51">
        <v>24</v>
      </c>
      <c r="M82" s="51">
        <v>61</v>
      </c>
      <c r="N82" s="51">
        <v>90</v>
      </c>
      <c r="O82" s="51" t="s">
        <v>666</v>
      </c>
      <c r="P82" s="51">
        <v>146</v>
      </c>
      <c r="Q82" s="51">
        <v>102</v>
      </c>
      <c r="R82" s="51">
        <v>130</v>
      </c>
      <c r="S82" s="51">
        <v>318</v>
      </c>
      <c r="T82" s="51">
        <v>696</v>
      </c>
      <c r="U82" s="51" t="s">
        <v>123</v>
      </c>
      <c r="V82" s="51" t="s">
        <v>667</v>
      </c>
      <c r="W82" s="51" t="s">
        <v>664</v>
      </c>
      <c r="X82" s="51" t="s">
        <v>725</v>
      </c>
      <c r="Y82" s="51" t="s">
        <v>808</v>
      </c>
      <c r="Z82" s="51">
        <v>87731</v>
      </c>
    </row>
    <row r="83" spans="1:26" ht="15.75" customHeight="1" x14ac:dyDescent="0.2">
      <c r="A83" s="51" t="s">
        <v>809</v>
      </c>
      <c r="B83" s="51" t="s">
        <v>736</v>
      </c>
      <c r="C83" s="51" t="s">
        <v>663</v>
      </c>
      <c r="D83" s="51" t="s">
        <v>665</v>
      </c>
      <c r="E83" s="51" t="s">
        <v>665</v>
      </c>
      <c r="F83" s="51" t="s">
        <v>665</v>
      </c>
      <c r="G83" s="51" t="s">
        <v>665</v>
      </c>
      <c r="H83" s="51" t="s">
        <v>665</v>
      </c>
      <c r="I83" s="51" t="s">
        <v>671</v>
      </c>
      <c r="J83" s="51">
        <v>0</v>
      </c>
      <c r="K83" s="51">
        <v>0</v>
      </c>
      <c r="L83" s="51">
        <v>16</v>
      </c>
      <c r="M83" s="51">
        <v>316</v>
      </c>
      <c r="N83" s="51">
        <v>332</v>
      </c>
      <c r="O83" s="51" t="s">
        <v>672</v>
      </c>
      <c r="P83" s="51">
        <v>98</v>
      </c>
      <c r="Q83" s="51">
        <v>59</v>
      </c>
      <c r="R83" s="51">
        <v>64</v>
      </c>
      <c r="S83" s="51">
        <v>152</v>
      </c>
      <c r="T83" s="51">
        <v>373</v>
      </c>
      <c r="U83" s="51" t="s">
        <v>144</v>
      </c>
      <c r="V83" s="51" t="s">
        <v>721</v>
      </c>
      <c r="W83" s="51" t="s">
        <v>671</v>
      </c>
      <c r="X83" s="51" t="s">
        <v>668</v>
      </c>
      <c r="Y83" s="51" t="s">
        <v>673</v>
      </c>
      <c r="Z83" s="51">
        <v>36446</v>
      </c>
    </row>
    <row r="84" spans="1:26" ht="15.75" customHeight="1" x14ac:dyDescent="0.2">
      <c r="A84" s="51" t="s">
        <v>810</v>
      </c>
      <c r="B84" s="51" t="s">
        <v>662</v>
      </c>
      <c r="C84" s="51" t="s">
        <v>663</v>
      </c>
      <c r="D84" s="51" t="s">
        <v>664</v>
      </c>
      <c r="E84" s="51" t="s">
        <v>671</v>
      </c>
      <c r="F84" s="51" t="s">
        <v>671</v>
      </c>
      <c r="G84" s="51" t="s">
        <v>671</v>
      </c>
      <c r="H84" s="51" t="s">
        <v>671</v>
      </c>
      <c r="I84" s="51" t="s">
        <v>671</v>
      </c>
      <c r="J84" s="51">
        <v>0</v>
      </c>
      <c r="K84" s="51">
        <v>2</v>
      </c>
      <c r="L84" s="51">
        <v>0</v>
      </c>
      <c r="M84" s="51">
        <v>8</v>
      </c>
      <c r="N84" s="51">
        <v>10</v>
      </c>
      <c r="O84" s="51" t="s">
        <v>666</v>
      </c>
      <c r="P84" s="51">
        <v>51</v>
      </c>
      <c r="Q84" s="51">
        <v>25</v>
      </c>
      <c r="R84" s="51">
        <v>31</v>
      </c>
      <c r="S84" s="51">
        <v>34</v>
      </c>
      <c r="T84" s="51">
        <v>141</v>
      </c>
      <c r="U84" s="51" t="s">
        <v>67</v>
      </c>
      <c r="V84" s="51" t="s">
        <v>667</v>
      </c>
      <c r="W84" s="51" t="s">
        <v>664</v>
      </c>
      <c r="X84" s="51" t="s">
        <v>675</v>
      </c>
      <c r="Y84" s="51" t="s">
        <v>701</v>
      </c>
      <c r="Z84" s="51">
        <v>11431</v>
      </c>
    </row>
    <row r="85" spans="1:26" ht="15.75" customHeight="1" x14ac:dyDescent="0.2">
      <c r="A85" s="51" t="s">
        <v>811</v>
      </c>
      <c r="B85" s="51" t="s">
        <v>683</v>
      </c>
      <c r="C85" s="51" t="s">
        <v>663</v>
      </c>
      <c r="D85" s="51" t="s">
        <v>664</v>
      </c>
      <c r="E85" s="51" t="s">
        <v>665</v>
      </c>
      <c r="F85" s="51" t="s">
        <v>665</v>
      </c>
      <c r="G85" s="51" t="s">
        <v>671</v>
      </c>
      <c r="H85" s="51" t="s">
        <v>671</v>
      </c>
      <c r="I85" s="51" t="s">
        <v>671</v>
      </c>
      <c r="J85" s="51">
        <v>2</v>
      </c>
      <c r="K85" s="51">
        <v>1</v>
      </c>
      <c r="L85" s="51">
        <v>1</v>
      </c>
      <c r="M85" s="51">
        <v>1</v>
      </c>
      <c r="N85" s="51">
        <v>5</v>
      </c>
      <c r="O85" s="51" t="s">
        <v>666</v>
      </c>
      <c r="P85" s="51">
        <v>108</v>
      </c>
      <c r="Q85" s="51">
        <v>67</v>
      </c>
      <c r="R85" s="51">
        <v>87</v>
      </c>
      <c r="S85" s="51">
        <v>205</v>
      </c>
      <c r="T85" s="51">
        <v>467</v>
      </c>
      <c r="U85" s="51" t="s">
        <v>83</v>
      </c>
      <c r="V85" s="51" t="s">
        <v>667</v>
      </c>
      <c r="W85" s="51" t="s">
        <v>664</v>
      </c>
      <c r="X85" s="51" t="s">
        <v>812</v>
      </c>
      <c r="Y85" s="51" t="s">
        <v>813</v>
      </c>
      <c r="Z85" s="51">
        <v>15917</v>
      </c>
    </row>
    <row r="86" spans="1:26" ht="15.75" customHeight="1" x14ac:dyDescent="0.2">
      <c r="A86" s="51" t="s">
        <v>814</v>
      </c>
      <c r="B86" s="51" t="s">
        <v>662</v>
      </c>
      <c r="C86" s="51" t="s">
        <v>663</v>
      </c>
      <c r="D86" s="51" t="s">
        <v>664</v>
      </c>
      <c r="E86" s="51" t="s">
        <v>665</v>
      </c>
      <c r="F86" s="51" t="s">
        <v>671</v>
      </c>
      <c r="G86" s="51" t="s">
        <v>671</v>
      </c>
      <c r="H86" s="51" t="s">
        <v>671</v>
      </c>
      <c r="I86" s="51" t="s">
        <v>671</v>
      </c>
      <c r="J86" s="51">
        <v>25</v>
      </c>
      <c r="K86" s="51">
        <v>7</v>
      </c>
      <c r="L86" s="51">
        <v>5</v>
      </c>
      <c r="M86" s="51">
        <v>35</v>
      </c>
      <c r="N86" s="51">
        <v>72</v>
      </c>
      <c r="O86" s="51" t="s">
        <v>666</v>
      </c>
      <c r="P86" s="51">
        <v>39</v>
      </c>
      <c r="Q86" s="51">
        <v>29</v>
      </c>
      <c r="R86" s="51">
        <v>31</v>
      </c>
      <c r="S86" s="51">
        <v>112</v>
      </c>
      <c r="T86" s="51">
        <v>211</v>
      </c>
      <c r="U86" s="51" t="s">
        <v>67</v>
      </c>
      <c r="V86" s="51" t="s">
        <v>667</v>
      </c>
      <c r="W86" s="51" t="s">
        <v>664</v>
      </c>
      <c r="X86" s="51" t="s">
        <v>675</v>
      </c>
      <c r="Y86" s="51" t="s">
        <v>815</v>
      </c>
      <c r="Z86" s="51">
        <v>9134</v>
      </c>
    </row>
    <row r="87" spans="1:26" ht="15.75" customHeight="1" x14ac:dyDescent="0.2">
      <c r="A87" s="51" t="s">
        <v>816</v>
      </c>
      <c r="B87" s="51" t="s">
        <v>662</v>
      </c>
      <c r="C87" s="51" t="s">
        <v>663</v>
      </c>
      <c r="D87" s="51" t="s">
        <v>663</v>
      </c>
      <c r="E87" s="51" t="s">
        <v>671</v>
      </c>
      <c r="F87" s="51" t="s">
        <v>665</v>
      </c>
      <c r="G87" s="51" t="s">
        <v>671</v>
      </c>
      <c r="H87" s="51" t="s">
        <v>671</v>
      </c>
      <c r="I87" s="51" t="s">
        <v>671</v>
      </c>
      <c r="J87" s="51">
        <v>0</v>
      </c>
      <c r="K87" s="51">
        <v>25</v>
      </c>
      <c r="L87" s="51">
        <v>1331</v>
      </c>
      <c r="M87" s="51">
        <v>2527</v>
      </c>
      <c r="N87" s="51">
        <v>3883</v>
      </c>
      <c r="O87" s="51" t="s">
        <v>672</v>
      </c>
      <c r="P87" s="51">
        <v>2321</v>
      </c>
      <c r="Q87" s="51">
        <v>1145</v>
      </c>
      <c r="R87" s="51">
        <v>1018</v>
      </c>
      <c r="S87" s="51">
        <v>1844</v>
      </c>
      <c r="T87" s="51">
        <v>6328</v>
      </c>
      <c r="U87" s="51" t="s">
        <v>128</v>
      </c>
      <c r="V87" s="51" t="s">
        <v>711</v>
      </c>
      <c r="W87" s="51" t="s">
        <v>665</v>
      </c>
      <c r="X87" s="51" t="s">
        <v>817</v>
      </c>
      <c r="Y87" s="51" t="s">
        <v>818</v>
      </c>
      <c r="Z87" s="51">
        <v>113883</v>
      </c>
    </row>
    <row r="88" spans="1:26" ht="15.75" customHeight="1" x14ac:dyDescent="0.2">
      <c r="A88" s="51" t="s">
        <v>819</v>
      </c>
      <c r="B88" s="51" t="s">
        <v>662</v>
      </c>
      <c r="C88" s="51" t="s">
        <v>663</v>
      </c>
      <c r="D88" s="51" t="s">
        <v>663</v>
      </c>
      <c r="E88" s="51" t="s">
        <v>671</v>
      </c>
      <c r="F88" s="51" t="s">
        <v>671</v>
      </c>
      <c r="G88" s="51" t="s">
        <v>671</v>
      </c>
      <c r="H88" s="51" t="s">
        <v>671</v>
      </c>
      <c r="I88" s="51" t="s">
        <v>671</v>
      </c>
      <c r="J88" s="51">
        <v>78</v>
      </c>
      <c r="K88" s="51">
        <v>51</v>
      </c>
      <c r="L88" s="51">
        <v>0</v>
      </c>
      <c r="M88" s="51">
        <v>88</v>
      </c>
      <c r="N88" s="51">
        <v>217</v>
      </c>
      <c r="O88" s="51" t="s">
        <v>666</v>
      </c>
      <c r="P88" s="51">
        <v>1555</v>
      </c>
      <c r="Q88" s="51">
        <v>1059</v>
      </c>
      <c r="R88" s="51">
        <v>1212</v>
      </c>
      <c r="S88" s="51">
        <v>2945</v>
      </c>
      <c r="T88" s="51">
        <v>6771</v>
      </c>
      <c r="U88" s="51" t="s">
        <v>144</v>
      </c>
      <c r="V88" s="51" t="s">
        <v>711</v>
      </c>
      <c r="W88" s="51" t="s">
        <v>663</v>
      </c>
      <c r="X88" s="51" t="s">
        <v>668</v>
      </c>
      <c r="Y88" s="51" t="s">
        <v>737</v>
      </c>
      <c r="Z88" s="51">
        <v>45635</v>
      </c>
    </row>
    <row r="89" spans="1:26" ht="15.75" customHeight="1" x14ac:dyDescent="0.2">
      <c r="A89" s="51" t="s">
        <v>820</v>
      </c>
      <c r="B89" s="51" t="s">
        <v>662</v>
      </c>
      <c r="C89" s="51" t="s">
        <v>663</v>
      </c>
      <c r="D89" s="51" t="s">
        <v>664</v>
      </c>
      <c r="E89" s="51" t="s">
        <v>671</v>
      </c>
      <c r="F89" s="51" t="s">
        <v>671</v>
      </c>
      <c r="G89" s="51" t="s">
        <v>671</v>
      </c>
      <c r="H89" s="51" t="s">
        <v>671</v>
      </c>
      <c r="I89" s="51" t="s">
        <v>671</v>
      </c>
      <c r="J89" s="51">
        <v>36</v>
      </c>
      <c r="K89" s="51">
        <v>32</v>
      </c>
      <c r="L89" s="51">
        <v>27</v>
      </c>
      <c r="M89" s="51">
        <v>54</v>
      </c>
      <c r="N89" s="51">
        <v>149</v>
      </c>
      <c r="O89" s="51" t="s">
        <v>672</v>
      </c>
      <c r="P89" s="51">
        <v>150</v>
      </c>
      <c r="Q89" s="51">
        <v>115</v>
      </c>
      <c r="R89" s="51">
        <v>123</v>
      </c>
      <c r="S89" s="51">
        <v>201</v>
      </c>
      <c r="T89" s="51">
        <v>589</v>
      </c>
      <c r="U89" s="51" t="s">
        <v>128</v>
      </c>
      <c r="V89" s="51" t="s">
        <v>667</v>
      </c>
      <c r="W89" s="51" t="s">
        <v>664</v>
      </c>
      <c r="X89" s="51" t="s">
        <v>817</v>
      </c>
      <c r="Y89" s="51" t="s">
        <v>818</v>
      </c>
      <c r="Z89" s="51">
        <v>16791</v>
      </c>
    </row>
    <row r="90" spans="1:26" ht="15.75" customHeight="1" x14ac:dyDescent="0.2">
      <c r="A90" s="51" t="s">
        <v>821</v>
      </c>
      <c r="B90" s="51" t="s">
        <v>662</v>
      </c>
      <c r="C90" s="51" t="s">
        <v>663</v>
      </c>
      <c r="D90" s="51" t="s">
        <v>664</v>
      </c>
      <c r="E90" s="51" t="s">
        <v>671</v>
      </c>
      <c r="F90" s="51" t="s">
        <v>665</v>
      </c>
      <c r="G90" s="51" t="s">
        <v>665</v>
      </c>
      <c r="H90" s="51" t="s">
        <v>665</v>
      </c>
      <c r="I90" s="51" t="s">
        <v>671</v>
      </c>
      <c r="J90" s="51">
        <v>0</v>
      </c>
      <c r="K90" s="51">
        <v>0</v>
      </c>
      <c r="L90" s="51">
        <v>0</v>
      </c>
      <c r="M90" s="51">
        <v>0</v>
      </c>
      <c r="N90" s="51">
        <v>0</v>
      </c>
      <c r="O90" s="51" t="s">
        <v>666</v>
      </c>
      <c r="P90" s="51">
        <v>10</v>
      </c>
      <c r="Q90" s="51">
        <v>7</v>
      </c>
      <c r="R90" s="51">
        <v>10</v>
      </c>
      <c r="S90" s="51">
        <v>24</v>
      </c>
      <c r="T90" s="51">
        <v>51</v>
      </c>
      <c r="U90" s="51" t="s">
        <v>123</v>
      </c>
      <c r="V90" s="51" t="s">
        <v>667</v>
      </c>
      <c r="W90" s="51" t="s">
        <v>664</v>
      </c>
      <c r="X90" s="51" t="s">
        <v>725</v>
      </c>
      <c r="Y90" s="51" t="s">
        <v>726</v>
      </c>
      <c r="Z90" s="51">
        <v>2150</v>
      </c>
    </row>
    <row r="91" spans="1:26" ht="15.75" customHeight="1" x14ac:dyDescent="0.2">
      <c r="A91" s="51" t="s">
        <v>822</v>
      </c>
      <c r="B91" s="51" t="s">
        <v>662</v>
      </c>
      <c r="C91" s="51" t="s">
        <v>663</v>
      </c>
      <c r="D91" s="51" t="s">
        <v>664</v>
      </c>
      <c r="E91" s="51" t="s">
        <v>671</v>
      </c>
      <c r="F91" s="51" t="s">
        <v>671</v>
      </c>
      <c r="G91" s="51" t="s">
        <v>671</v>
      </c>
      <c r="H91" s="51" t="s">
        <v>671</v>
      </c>
      <c r="I91" s="51" t="s">
        <v>671</v>
      </c>
      <c r="J91" s="51">
        <v>0</v>
      </c>
      <c r="K91" s="51">
        <v>0</v>
      </c>
      <c r="L91" s="51">
        <v>0</v>
      </c>
      <c r="M91" s="51">
        <v>6</v>
      </c>
      <c r="N91" s="51">
        <v>6</v>
      </c>
      <c r="O91" s="51" t="s">
        <v>666</v>
      </c>
      <c r="P91" s="51">
        <v>20</v>
      </c>
      <c r="Q91" s="51">
        <v>8</v>
      </c>
      <c r="R91" s="51">
        <v>9</v>
      </c>
      <c r="S91" s="51">
        <v>22</v>
      </c>
      <c r="T91" s="51">
        <v>59</v>
      </c>
      <c r="U91" s="51" t="s">
        <v>67</v>
      </c>
      <c r="V91" s="51" t="s">
        <v>667</v>
      </c>
      <c r="W91" s="51" t="s">
        <v>664</v>
      </c>
      <c r="X91" s="51" t="s">
        <v>675</v>
      </c>
      <c r="Y91" s="51" t="s">
        <v>718</v>
      </c>
      <c r="Z91" s="51">
        <v>1501</v>
      </c>
    </row>
    <row r="92" spans="1:26" ht="15.75" customHeight="1" x14ac:dyDescent="0.2">
      <c r="A92" s="51" t="s">
        <v>823</v>
      </c>
      <c r="B92" s="51" t="s">
        <v>662</v>
      </c>
      <c r="C92" s="51" t="s">
        <v>663</v>
      </c>
      <c r="D92" s="51" t="s">
        <v>664</v>
      </c>
      <c r="E92" s="51" t="s">
        <v>671</v>
      </c>
      <c r="F92" s="51" t="s">
        <v>671</v>
      </c>
      <c r="G92" s="51" t="s">
        <v>671</v>
      </c>
      <c r="H92" s="51" t="s">
        <v>671</v>
      </c>
      <c r="I92" s="51" t="s">
        <v>671</v>
      </c>
      <c r="J92" s="51">
        <v>0</v>
      </c>
      <c r="K92" s="51">
        <v>0</v>
      </c>
      <c r="L92" s="51">
        <v>13</v>
      </c>
      <c r="M92" s="51">
        <v>58</v>
      </c>
      <c r="N92" s="51">
        <v>71</v>
      </c>
      <c r="O92" s="51" t="s">
        <v>666</v>
      </c>
      <c r="P92" s="51">
        <v>443</v>
      </c>
      <c r="Q92" s="51">
        <v>302</v>
      </c>
      <c r="R92" s="51">
        <v>347</v>
      </c>
      <c r="S92" s="51">
        <v>831</v>
      </c>
      <c r="T92" s="51">
        <v>1923</v>
      </c>
      <c r="U92" s="51" t="s">
        <v>144</v>
      </c>
      <c r="V92" s="51" t="s">
        <v>667</v>
      </c>
      <c r="W92" s="51" t="s">
        <v>664</v>
      </c>
      <c r="X92" s="51" t="s">
        <v>668</v>
      </c>
      <c r="Y92" s="51" t="s">
        <v>669</v>
      </c>
      <c r="Z92" s="51">
        <v>53724</v>
      </c>
    </row>
    <row r="93" spans="1:26" ht="15.75" customHeight="1" x14ac:dyDescent="0.2">
      <c r="A93" s="51" t="s">
        <v>824</v>
      </c>
      <c r="B93" s="51" t="s">
        <v>683</v>
      </c>
      <c r="C93" s="51" t="s">
        <v>663</v>
      </c>
      <c r="D93" s="51" t="s">
        <v>664</v>
      </c>
      <c r="E93" s="51" t="s">
        <v>665</v>
      </c>
      <c r="F93" s="51" t="s">
        <v>665</v>
      </c>
      <c r="G93" s="51" t="s">
        <v>665</v>
      </c>
      <c r="H93" s="51" t="s">
        <v>665</v>
      </c>
      <c r="I93" s="51" t="s">
        <v>665</v>
      </c>
      <c r="J93" s="51">
        <v>0</v>
      </c>
      <c r="K93" s="51">
        <v>0</v>
      </c>
      <c r="L93" s="51">
        <v>0</v>
      </c>
      <c r="M93" s="51">
        <v>0</v>
      </c>
      <c r="N93" s="51">
        <v>0</v>
      </c>
      <c r="O93" s="51" t="s">
        <v>666</v>
      </c>
      <c r="P93" s="51">
        <v>79</v>
      </c>
      <c r="Q93" s="51">
        <v>64</v>
      </c>
      <c r="R93" s="51">
        <v>61</v>
      </c>
      <c r="S93" s="51">
        <v>150</v>
      </c>
      <c r="T93" s="51">
        <v>354</v>
      </c>
      <c r="U93" s="51" t="s">
        <v>83</v>
      </c>
      <c r="V93" s="51" t="s">
        <v>667</v>
      </c>
      <c r="W93" s="51" t="s">
        <v>664</v>
      </c>
      <c r="X93" s="51" t="s">
        <v>684</v>
      </c>
      <c r="Y93" s="51" t="s">
        <v>825</v>
      </c>
      <c r="Z93" s="51">
        <v>6241</v>
      </c>
    </row>
    <row r="94" spans="1:26" ht="15.75" customHeight="1" x14ac:dyDescent="0.2">
      <c r="A94" s="51" t="s">
        <v>825</v>
      </c>
      <c r="B94" s="51" t="s">
        <v>683</v>
      </c>
      <c r="C94" s="51" t="s">
        <v>663</v>
      </c>
      <c r="D94" s="51" t="s">
        <v>664</v>
      </c>
      <c r="E94" s="51" t="s">
        <v>665</v>
      </c>
      <c r="F94" s="51" t="s">
        <v>671</v>
      </c>
      <c r="G94" s="51" t="s">
        <v>671</v>
      </c>
      <c r="H94" s="51" t="s">
        <v>671</v>
      </c>
      <c r="I94" s="51" t="s">
        <v>671</v>
      </c>
      <c r="J94" s="51">
        <v>5</v>
      </c>
      <c r="K94" s="51">
        <v>5</v>
      </c>
      <c r="L94" s="51">
        <v>69</v>
      </c>
      <c r="M94" s="51">
        <v>46</v>
      </c>
      <c r="N94" s="51">
        <v>125</v>
      </c>
      <c r="O94" s="51" t="s">
        <v>666</v>
      </c>
      <c r="P94" s="51">
        <v>107</v>
      </c>
      <c r="Q94" s="51">
        <v>91</v>
      </c>
      <c r="R94" s="51">
        <v>91</v>
      </c>
      <c r="S94" s="51">
        <v>210</v>
      </c>
      <c r="T94" s="51">
        <v>499</v>
      </c>
      <c r="U94" s="51" t="s">
        <v>83</v>
      </c>
      <c r="V94" s="51" t="s">
        <v>667</v>
      </c>
      <c r="W94" s="51" t="s">
        <v>664</v>
      </c>
      <c r="X94" s="51" t="s">
        <v>684</v>
      </c>
      <c r="Y94" s="51" t="s">
        <v>825</v>
      </c>
      <c r="Z94" s="51">
        <v>10392</v>
      </c>
    </row>
    <row r="95" spans="1:26" ht="15.75" customHeight="1" x14ac:dyDescent="0.2">
      <c r="A95" s="51" t="s">
        <v>826</v>
      </c>
      <c r="B95" s="51" t="s">
        <v>662</v>
      </c>
      <c r="C95" s="51" t="s">
        <v>663</v>
      </c>
      <c r="D95" s="51" t="s">
        <v>664</v>
      </c>
      <c r="E95" s="51" t="s">
        <v>665</v>
      </c>
      <c r="F95" s="51" t="s">
        <v>665</v>
      </c>
      <c r="G95" s="51" t="s">
        <v>665</v>
      </c>
      <c r="H95" s="51" t="s">
        <v>665</v>
      </c>
      <c r="I95" s="51" t="s">
        <v>665</v>
      </c>
      <c r="J95" s="51">
        <v>0</v>
      </c>
      <c r="K95" s="51">
        <v>0</v>
      </c>
      <c r="L95" s="51">
        <v>0</v>
      </c>
      <c r="M95" s="51">
        <v>0</v>
      </c>
      <c r="N95" s="51">
        <v>0</v>
      </c>
      <c r="O95" s="51" t="s">
        <v>666</v>
      </c>
      <c r="P95" s="51">
        <v>12</v>
      </c>
      <c r="Q95" s="51">
        <v>7</v>
      </c>
      <c r="R95" s="51">
        <v>7</v>
      </c>
      <c r="S95" s="51">
        <v>20</v>
      </c>
      <c r="T95" s="51">
        <v>46</v>
      </c>
      <c r="U95" s="51" t="s">
        <v>144</v>
      </c>
      <c r="V95" s="51" t="s">
        <v>667</v>
      </c>
      <c r="W95" s="51" t="s">
        <v>664</v>
      </c>
      <c r="X95" s="51" t="s">
        <v>668</v>
      </c>
      <c r="Y95" s="51" t="s">
        <v>673</v>
      </c>
      <c r="Z95" s="51">
        <v>13067</v>
      </c>
    </row>
    <row r="96" spans="1:26" ht="15.75" customHeight="1" x14ac:dyDescent="0.2">
      <c r="A96" s="51" t="s">
        <v>827</v>
      </c>
      <c r="B96" s="51" t="s">
        <v>736</v>
      </c>
      <c r="C96" s="51" t="s">
        <v>686</v>
      </c>
      <c r="D96" s="51" t="s">
        <v>687</v>
      </c>
      <c r="E96" s="51" t="s">
        <v>665</v>
      </c>
      <c r="F96" s="51" t="s">
        <v>665</v>
      </c>
      <c r="G96" s="51" t="s">
        <v>665</v>
      </c>
      <c r="H96" s="51" t="s">
        <v>665</v>
      </c>
      <c r="I96" s="51" t="s">
        <v>665</v>
      </c>
      <c r="J96" s="51">
        <v>0</v>
      </c>
      <c r="K96" s="51">
        <v>0</v>
      </c>
      <c r="L96" s="51">
        <v>0</v>
      </c>
      <c r="M96" s="51">
        <v>0</v>
      </c>
      <c r="N96" s="51">
        <v>0</v>
      </c>
      <c r="O96" s="51" t="s">
        <v>666</v>
      </c>
      <c r="P96" s="51">
        <v>1</v>
      </c>
      <c r="Q96" s="51">
        <v>1</v>
      </c>
      <c r="R96" s="51">
        <v>0</v>
      </c>
      <c r="S96" s="51">
        <v>0</v>
      </c>
      <c r="T96" s="51">
        <v>2</v>
      </c>
      <c r="U96" s="51" t="s">
        <v>144</v>
      </c>
      <c r="V96" s="51" t="s">
        <v>688</v>
      </c>
      <c r="W96" s="51" t="s">
        <v>686</v>
      </c>
      <c r="X96" s="51" t="s">
        <v>668</v>
      </c>
      <c r="Y96" s="51" t="s">
        <v>673</v>
      </c>
      <c r="Z96" s="51">
        <v>99872</v>
      </c>
    </row>
    <row r="97" spans="1:26" ht="15.75" customHeight="1" x14ac:dyDescent="0.2">
      <c r="A97" s="51" t="s">
        <v>828</v>
      </c>
      <c r="B97" s="51" t="s">
        <v>662</v>
      </c>
      <c r="C97" s="51" t="s">
        <v>663</v>
      </c>
      <c r="D97" s="51" t="s">
        <v>664</v>
      </c>
      <c r="E97" s="51" t="s">
        <v>671</v>
      </c>
      <c r="F97" s="51" t="s">
        <v>671</v>
      </c>
      <c r="G97" s="51" t="s">
        <v>671</v>
      </c>
      <c r="H97" s="51" t="s">
        <v>671</v>
      </c>
      <c r="I97" s="51" t="s">
        <v>671</v>
      </c>
      <c r="J97" s="51">
        <v>19</v>
      </c>
      <c r="K97" s="51">
        <v>3</v>
      </c>
      <c r="L97" s="51">
        <v>4</v>
      </c>
      <c r="M97" s="51">
        <v>156</v>
      </c>
      <c r="N97" s="51">
        <v>182</v>
      </c>
      <c r="O97" s="51" t="s">
        <v>666</v>
      </c>
      <c r="P97" s="51">
        <v>798</v>
      </c>
      <c r="Q97" s="51">
        <v>444</v>
      </c>
      <c r="R97" s="51">
        <v>559</v>
      </c>
      <c r="S97" s="51">
        <v>1677</v>
      </c>
      <c r="T97" s="51">
        <v>3478</v>
      </c>
      <c r="U97" s="51" t="s">
        <v>67</v>
      </c>
      <c r="V97" s="51" t="s">
        <v>667</v>
      </c>
      <c r="W97" s="51" t="s">
        <v>664</v>
      </c>
      <c r="X97" s="51" t="s">
        <v>675</v>
      </c>
      <c r="Y97" s="51" t="s">
        <v>701</v>
      </c>
      <c r="Z97" s="51">
        <v>129159</v>
      </c>
    </row>
    <row r="98" spans="1:26" ht="15.75" customHeight="1" x14ac:dyDescent="0.2">
      <c r="A98" s="51" t="s">
        <v>701</v>
      </c>
      <c r="B98" s="51" t="s">
        <v>662</v>
      </c>
      <c r="C98" s="51" t="s">
        <v>663</v>
      </c>
      <c r="D98" s="51" t="s">
        <v>664</v>
      </c>
      <c r="E98" s="51" t="s">
        <v>671</v>
      </c>
      <c r="F98" s="51" t="s">
        <v>671</v>
      </c>
      <c r="G98" s="51" t="s">
        <v>671</v>
      </c>
      <c r="H98" s="51" t="s">
        <v>671</v>
      </c>
      <c r="I98" s="51" t="s">
        <v>671</v>
      </c>
      <c r="J98" s="51">
        <v>0</v>
      </c>
      <c r="K98" s="51">
        <v>11</v>
      </c>
      <c r="L98" s="51">
        <v>124</v>
      </c>
      <c r="M98" s="51">
        <v>721</v>
      </c>
      <c r="N98" s="51">
        <v>856</v>
      </c>
      <c r="O98" s="51" t="s">
        <v>672</v>
      </c>
      <c r="P98" s="51">
        <v>374</v>
      </c>
      <c r="Q98" s="51">
        <v>218</v>
      </c>
      <c r="R98" s="51">
        <v>243</v>
      </c>
      <c r="S98" s="51">
        <v>532</v>
      </c>
      <c r="T98" s="51">
        <v>1367</v>
      </c>
      <c r="U98" s="51" t="s">
        <v>67</v>
      </c>
      <c r="V98" s="51" t="s">
        <v>667</v>
      </c>
      <c r="W98" s="51" t="s">
        <v>664</v>
      </c>
      <c r="X98" s="51" t="s">
        <v>675</v>
      </c>
      <c r="Y98" s="51" t="s">
        <v>701</v>
      </c>
      <c r="Z98" s="51">
        <v>172513</v>
      </c>
    </row>
    <row r="99" spans="1:26" ht="15.75" customHeight="1" x14ac:dyDescent="0.2">
      <c r="A99" s="51" t="s">
        <v>829</v>
      </c>
      <c r="B99" s="51" t="s">
        <v>662</v>
      </c>
      <c r="C99" s="51" t="s">
        <v>663</v>
      </c>
      <c r="D99" s="51" t="s">
        <v>664</v>
      </c>
      <c r="E99" s="51" t="s">
        <v>671</v>
      </c>
      <c r="F99" s="51" t="s">
        <v>671</v>
      </c>
      <c r="G99" s="51" t="s">
        <v>665</v>
      </c>
      <c r="H99" s="51" t="s">
        <v>665</v>
      </c>
      <c r="I99" s="51" t="s">
        <v>665</v>
      </c>
      <c r="J99" s="51">
        <v>0</v>
      </c>
      <c r="K99" s="51">
        <v>0</v>
      </c>
      <c r="L99" s="51">
        <v>0</v>
      </c>
      <c r="M99" s="51">
        <v>0</v>
      </c>
      <c r="N99" s="51">
        <v>0</v>
      </c>
      <c r="O99" s="51" t="s">
        <v>666</v>
      </c>
      <c r="P99" s="51">
        <v>215</v>
      </c>
      <c r="Q99" s="51">
        <v>161</v>
      </c>
      <c r="R99" s="51">
        <v>169</v>
      </c>
      <c r="S99" s="51">
        <v>401</v>
      </c>
      <c r="T99" s="51">
        <v>946</v>
      </c>
      <c r="U99" s="51" t="s">
        <v>163</v>
      </c>
      <c r="V99" s="51" t="s">
        <v>667</v>
      </c>
      <c r="W99" s="51" t="s">
        <v>664</v>
      </c>
      <c r="X99" s="51" t="s">
        <v>729</v>
      </c>
      <c r="Y99" s="51" t="s">
        <v>730</v>
      </c>
      <c r="Z99" s="51">
        <v>21450</v>
      </c>
    </row>
    <row r="100" spans="1:26" ht="15.75" customHeight="1" x14ac:dyDescent="0.2">
      <c r="A100" s="51" t="s">
        <v>830</v>
      </c>
      <c r="B100" s="51" t="s">
        <v>683</v>
      </c>
      <c r="C100" s="51" t="s">
        <v>671</v>
      </c>
      <c r="D100" s="51" t="s">
        <v>665</v>
      </c>
      <c r="E100" s="51" t="s">
        <v>665</v>
      </c>
      <c r="F100" s="51" t="s">
        <v>665</v>
      </c>
      <c r="G100" s="51" t="s">
        <v>665</v>
      </c>
      <c r="H100" s="51" t="s">
        <v>665</v>
      </c>
      <c r="I100" s="51" t="s">
        <v>665</v>
      </c>
      <c r="J100" s="51">
        <v>0</v>
      </c>
      <c r="K100" s="51">
        <v>0</v>
      </c>
      <c r="L100" s="51">
        <v>0</v>
      </c>
      <c r="M100" s="51">
        <v>0</v>
      </c>
      <c r="N100" s="51">
        <v>0</v>
      </c>
      <c r="O100" s="51" t="s">
        <v>666</v>
      </c>
      <c r="P100" s="51">
        <v>38</v>
      </c>
      <c r="Q100" s="51">
        <v>30</v>
      </c>
      <c r="R100" s="51">
        <v>33</v>
      </c>
      <c r="S100" s="51">
        <v>75</v>
      </c>
      <c r="T100" s="51">
        <v>176</v>
      </c>
      <c r="U100" s="51" t="s">
        <v>83</v>
      </c>
      <c r="V100" s="51" t="s">
        <v>688</v>
      </c>
      <c r="W100" s="51" t="s">
        <v>665</v>
      </c>
      <c r="X100" s="51" t="s">
        <v>684</v>
      </c>
      <c r="Y100" s="51" t="s">
        <v>831</v>
      </c>
      <c r="Z100" s="51">
        <v>7515</v>
      </c>
    </row>
    <row r="101" spans="1:26" ht="15.75" customHeight="1" x14ac:dyDescent="0.2">
      <c r="A101" s="51" t="s">
        <v>832</v>
      </c>
      <c r="B101" s="51" t="s">
        <v>662</v>
      </c>
      <c r="C101" s="51" t="s">
        <v>663</v>
      </c>
      <c r="D101" s="51" t="s">
        <v>664</v>
      </c>
      <c r="E101" s="51" t="s">
        <v>671</v>
      </c>
      <c r="F101" s="51" t="s">
        <v>671</v>
      </c>
      <c r="G101" s="51" t="s">
        <v>671</v>
      </c>
      <c r="H101" s="51" t="s">
        <v>671</v>
      </c>
      <c r="I101" s="51" t="s">
        <v>671</v>
      </c>
      <c r="J101" s="51">
        <v>53</v>
      </c>
      <c r="K101" s="51">
        <v>18</v>
      </c>
      <c r="L101" s="51">
        <v>66</v>
      </c>
      <c r="M101" s="51">
        <v>1396</v>
      </c>
      <c r="N101" s="51">
        <v>1533</v>
      </c>
      <c r="O101" s="51" t="s">
        <v>672</v>
      </c>
      <c r="P101" s="51">
        <v>192</v>
      </c>
      <c r="Q101" s="51">
        <v>128</v>
      </c>
      <c r="R101" s="51">
        <v>142</v>
      </c>
      <c r="S101" s="51">
        <v>308</v>
      </c>
      <c r="T101" s="51">
        <v>770</v>
      </c>
      <c r="U101" s="51" t="s">
        <v>144</v>
      </c>
      <c r="V101" s="51" t="s">
        <v>667</v>
      </c>
      <c r="W101" s="51" t="s">
        <v>664</v>
      </c>
      <c r="X101" s="51" t="s">
        <v>668</v>
      </c>
      <c r="Y101" s="51" t="s">
        <v>737</v>
      </c>
      <c r="Z101" s="51">
        <v>168574</v>
      </c>
    </row>
    <row r="102" spans="1:26" ht="15.75" customHeight="1" x14ac:dyDescent="0.2">
      <c r="A102" s="51" t="s">
        <v>833</v>
      </c>
      <c r="B102" s="51" t="s">
        <v>662</v>
      </c>
      <c r="C102" s="51" t="s">
        <v>663</v>
      </c>
      <c r="D102" s="51" t="s">
        <v>664</v>
      </c>
      <c r="E102" s="51" t="s">
        <v>671</v>
      </c>
      <c r="F102" s="51" t="s">
        <v>671</v>
      </c>
      <c r="G102" s="51" t="s">
        <v>671</v>
      </c>
      <c r="H102" s="51" t="s">
        <v>671</v>
      </c>
      <c r="I102" s="51" t="s">
        <v>671</v>
      </c>
      <c r="J102" s="51">
        <v>0</v>
      </c>
      <c r="K102" s="51">
        <v>0</v>
      </c>
      <c r="L102" s="51">
        <v>0</v>
      </c>
      <c r="M102" s="51">
        <v>302</v>
      </c>
      <c r="N102" s="51">
        <v>302</v>
      </c>
      <c r="O102" s="51" t="s">
        <v>672</v>
      </c>
      <c r="P102" s="51">
        <v>13</v>
      </c>
      <c r="Q102" s="51">
        <v>9</v>
      </c>
      <c r="R102" s="51">
        <v>9</v>
      </c>
      <c r="S102" s="51">
        <v>19</v>
      </c>
      <c r="T102" s="51">
        <v>50</v>
      </c>
      <c r="U102" s="51" t="s">
        <v>417</v>
      </c>
      <c r="V102" s="51" t="s">
        <v>667</v>
      </c>
      <c r="W102" s="51" t="s">
        <v>664</v>
      </c>
      <c r="X102" s="51" t="s">
        <v>789</v>
      </c>
      <c r="Y102" s="51" t="s">
        <v>790</v>
      </c>
      <c r="Z102" s="51">
        <v>21683</v>
      </c>
    </row>
    <row r="103" spans="1:26" ht="15.75" customHeight="1" x14ac:dyDescent="0.2">
      <c r="A103" s="51" t="s">
        <v>834</v>
      </c>
      <c r="B103" s="51" t="s">
        <v>662</v>
      </c>
      <c r="C103" s="51" t="s">
        <v>663</v>
      </c>
      <c r="D103" s="51" t="s">
        <v>664</v>
      </c>
      <c r="E103" s="51" t="s">
        <v>671</v>
      </c>
      <c r="F103" s="51" t="s">
        <v>671</v>
      </c>
      <c r="G103" s="51" t="s">
        <v>671</v>
      </c>
      <c r="H103" s="51" t="s">
        <v>671</v>
      </c>
      <c r="I103" s="51" t="s">
        <v>671</v>
      </c>
      <c r="J103" s="51">
        <v>7</v>
      </c>
      <c r="K103" s="51">
        <v>13</v>
      </c>
      <c r="L103" s="51">
        <v>5</v>
      </c>
      <c r="M103" s="51">
        <v>179</v>
      </c>
      <c r="N103" s="51">
        <v>204</v>
      </c>
      <c r="O103" s="51" t="s">
        <v>672</v>
      </c>
      <c r="P103" s="51">
        <v>22</v>
      </c>
      <c r="Q103" s="51">
        <v>13</v>
      </c>
      <c r="R103" s="51">
        <v>13</v>
      </c>
      <c r="S103" s="51">
        <v>24</v>
      </c>
      <c r="T103" s="51">
        <v>72</v>
      </c>
      <c r="U103" s="51" t="s">
        <v>67</v>
      </c>
      <c r="V103" s="51" t="s">
        <v>667</v>
      </c>
      <c r="W103" s="51" t="s">
        <v>664</v>
      </c>
      <c r="X103" s="51" t="s">
        <v>675</v>
      </c>
      <c r="Y103" s="51" t="s">
        <v>748</v>
      </c>
      <c r="Z103" s="51">
        <v>10039</v>
      </c>
    </row>
    <row r="104" spans="1:26" ht="15.75" customHeight="1" x14ac:dyDescent="0.2">
      <c r="A104" s="51" t="s">
        <v>835</v>
      </c>
      <c r="B104" s="51" t="s">
        <v>662</v>
      </c>
      <c r="C104" s="51" t="s">
        <v>663</v>
      </c>
      <c r="D104" s="51" t="s">
        <v>664</v>
      </c>
      <c r="E104" s="51" t="s">
        <v>671</v>
      </c>
      <c r="F104" s="51" t="s">
        <v>671</v>
      </c>
      <c r="G104" s="51" t="s">
        <v>671</v>
      </c>
      <c r="H104" s="51" t="s">
        <v>671</v>
      </c>
      <c r="I104" s="51" t="s">
        <v>671</v>
      </c>
      <c r="J104" s="51">
        <v>0</v>
      </c>
      <c r="K104" s="51">
        <v>0</v>
      </c>
      <c r="L104" s="51">
        <v>50</v>
      </c>
      <c r="M104" s="51">
        <v>518</v>
      </c>
      <c r="N104" s="51">
        <v>568</v>
      </c>
      <c r="O104" s="51" t="s">
        <v>672</v>
      </c>
      <c r="P104" s="51">
        <v>1</v>
      </c>
      <c r="Q104" s="51">
        <v>1</v>
      </c>
      <c r="R104" s="51">
        <v>0</v>
      </c>
      <c r="S104" s="51">
        <v>0</v>
      </c>
      <c r="T104" s="51">
        <v>2</v>
      </c>
      <c r="U104" s="51" t="s">
        <v>144</v>
      </c>
      <c r="V104" s="51" t="s">
        <v>667</v>
      </c>
      <c r="W104" s="51" t="s">
        <v>664</v>
      </c>
      <c r="X104" s="51" t="s">
        <v>668</v>
      </c>
      <c r="Y104" s="51" t="s">
        <v>681</v>
      </c>
      <c r="Z104" s="51">
        <v>115296</v>
      </c>
    </row>
    <row r="105" spans="1:26" ht="15.75" customHeight="1" x14ac:dyDescent="0.2">
      <c r="A105" s="51" t="s">
        <v>836</v>
      </c>
      <c r="B105" s="51" t="s">
        <v>662</v>
      </c>
      <c r="C105" s="51" t="s">
        <v>663</v>
      </c>
      <c r="D105" s="51" t="s">
        <v>664</v>
      </c>
      <c r="E105" s="51" t="s">
        <v>665</v>
      </c>
      <c r="F105" s="51" t="s">
        <v>665</v>
      </c>
      <c r="G105" s="51" t="s">
        <v>665</v>
      </c>
      <c r="H105" s="51" t="s">
        <v>671</v>
      </c>
      <c r="I105" s="51" t="s">
        <v>671</v>
      </c>
      <c r="J105" s="51">
        <v>4</v>
      </c>
      <c r="K105" s="51">
        <v>13</v>
      </c>
      <c r="L105" s="51">
        <v>11</v>
      </c>
      <c r="M105" s="51">
        <v>38</v>
      </c>
      <c r="N105" s="51">
        <v>66</v>
      </c>
      <c r="O105" s="51" t="s">
        <v>672</v>
      </c>
      <c r="P105" s="51">
        <v>35</v>
      </c>
      <c r="Q105" s="51">
        <v>18</v>
      </c>
      <c r="R105" s="51">
        <v>18</v>
      </c>
      <c r="S105" s="51">
        <v>66</v>
      </c>
      <c r="T105" s="51">
        <v>137</v>
      </c>
      <c r="U105" s="51" t="s">
        <v>67</v>
      </c>
      <c r="V105" s="51" t="s">
        <v>667</v>
      </c>
      <c r="W105" s="51" t="s">
        <v>664</v>
      </c>
      <c r="X105" s="51" t="s">
        <v>675</v>
      </c>
      <c r="Y105" s="51" t="s">
        <v>815</v>
      </c>
      <c r="Z105" s="51">
        <v>7716</v>
      </c>
    </row>
    <row r="106" spans="1:26" ht="15.75" customHeight="1" x14ac:dyDescent="0.2">
      <c r="A106" s="51" t="s">
        <v>837</v>
      </c>
      <c r="B106" s="51" t="s">
        <v>736</v>
      </c>
      <c r="C106" s="51" t="s">
        <v>686</v>
      </c>
      <c r="D106" s="51" t="s">
        <v>687</v>
      </c>
      <c r="E106" s="51" t="s">
        <v>665</v>
      </c>
      <c r="F106" s="51" t="s">
        <v>665</v>
      </c>
      <c r="G106" s="51" t="s">
        <v>665</v>
      </c>
      <c r="H106" s="51" t="s">
        <v>665</v>
      </c>
      <c r="I106" s="51" t="s">
        <v>665</v>
      </c>
      <c r="J106" s="51">
        <v>0</v>
      </c>
      <c r="K106" s="51">
        <v>0</v>
      </c>
      <c r="L106" s="51">
        <v>0</v>
      </c>
      <c r="M106" s="51">
        <v>0</v>
      </c>
      <c r="N106" s="51">
        <v>0</v>
      </c>
      <c r="O106" s="51" t="s">
        <v>666</v>
      </c>
      <c r="P106" s="51">
        <v>60</v>
      </c>
      <c r="Q106" s="51">
        <v>35</v>
      </c>
      <c r="R106" s="51">
        <v>38</v>
      </c>
      <c r="S106" s="51">
        <v>97</v>
      </c>
      <c r="T106" s="51">
        <v>230</v>
      </c>
      <c r="U106" s="51" t="s">
        <v>144</v>
      </c>
      <c r="V106" s="51" t="s">
        <v>688</v>
      </c>
      <c r="W106" s="51" t="s">
        <v>686</v>
      </c>
      <c r="X106" s="51" t="s">
        <v>668</v>
      </c>
      <c r="Y106" s="51" t="s">
        <v>673</v>
      </c>
      <c r="Z106" s="51">
        <v>49006</v>
      </c>
    </row>
    <row r="107" spans="1:26" ht="15.75" customHeight="1" x14ac:dyDescent="0.2">
      <c r="A107" s="51" t="s">
        <v>838</v>
      </c>
      <c r="B107" s="51" t="s">
        <v>683</v>
      </c>
      <c r="C107" s="51" t="s">
        <v>663</v>
      </c>
      <c r="D107" s="51" t="s">
        <v>664</v>
      </c>
      <c r="E107" s="51" t="s">
        <v>665</v>
      </c>
      <c r="F107" s="51" t="s">
        <v>665</v>
      </c>
      <c r="G107" s="51" t="s">
        <v>665</v>
      </c>
      <c r="H107" s="51" t="s">
        <v>665</v>
      </c>
      <c r="I107" s="51" t="s">
        <v>665</v>
      </c>
      <c r="J107" s="51">
        <v>0</v>
      </c>
      <c r="K107" s="51">
        <v>0</v>
      </c>
      <c r="L107" s="51">
        <v>0</v>
      </c>
      <c r="M107" s="51">
        <v>0</v>
      </c>
      <c r="N107" s="51">
        <v>0</v>
      </c>
      <c r="O107" s="51" t="s">
        <v>666</v>
      </c>
      <c r="P107" s="51">
        <v>20</v>
      </c>
      <c r="Q107" s="51">
        <v>13</v>
      </c>
      <c r="R107" s="51">
        <v>10</v>
      </c>
      <c r="S107" s="51">
        <v>34</v>
      </c>
      <c r="T107" s="51">
        <v>77</v>
      </c>
      <c r="U107" s="51" t="s">
        <v>83</v>
      </c>
      <c r="V107" s="51" t="s">
        <v>667</v>
      </c>
      <c r="W107" s="51" t="s">
        <v>664</v>
      </c>
      <c r="X107" s="51" t="s">
        <v>684</v>
      </c>
      <c r="Y107" s="51" t="s">
        <v>839</v>
      </c>
      <c r="Z107" s="51">
        <v>6590</v>
      </c>
    </row>
    <row r="108" spans="1:26" ht="15.75" customHeight="1" x14ac:dyDescent="0.2">
      <c r="A108" s="51" t="s">
        <v>840</v>
      </c>
      <c r="B108" s="51" t="s">
        <v>662</v>
      </c>
      <c r="C108" s="51" t="s">
        <v>663</v>
      </c>
      <c r="D108" s="51" t="s">
        <v>663</v>
      </c>
      <c r="E108" s="51" t="s">
        <v>665</v>
      </c>
      <c r="F108" s="51" t="s">
        <v>671</v>
      </c>
      <c r="G108" s="51" t="s">
        <v>665</v>
      </c>
      <c r="H108" s="51" t="s">
        <v>671</v>
      </c>
      <c r="I108" s="51" t="s">
        <v>665</v>
      </c>
      <c r="J108" s="51">
        <v>0</v>
      </c>
      <c r="K108" s="51">
        <v>0</v>
      </c>
      <c r="L108" s="51">
        <v>0</v>
      </c>
      <c r="M108" s="51">
        <v>0</v>
      </c>
      <c r="N108" s="51">
        <v>0</v>
      </c>
      <c r="O108" s="51" t="s">
        <v>666</v>
      </c>
      <c r="P108" s="51">
        <v>80</v>
      </c>
      <c r="Q108" s="51">
        <v>46</v>
      </c>
      <c r="R108" s="51">
        <v>51</v>
      </c>
      <c r="S108" s="51">
        <v>141</v>
      </c>
      <c r="T108" s="51">
        <v>318</v>
      </c>
      <c r="U108" s="51" t="s">
        <v>144</v>
      </c>
      <c r="V108" s="51" t="s">
        <v>739</v>
      </c>
      <c r="W108" s="51" t="s">
        <v>671</v>
      </c>
      <c r="X108" s="51" t="s">
        <v>668</v>
      </c>
      <c r="Y108" s="51" t="s">
        <v>673</v>
      </c>
      <c r="Z108" s="51">
        <v>24343</v>
      </c>
    </row>
    <row r="109" spans="1:26" ht="15.75" customHeight="1" x14ac:dyDescent="0.2">
      <c r="A109" s="51" t="s">
        <v>841</v>
      </c>
      <c r="B109" s="51" t="s">
        <v>662</v>
      </c>
      <c r="C109" s="51" t="s">
        <v>663</v>
      </c>
      <c r="D109" s="51" t="s">
        <v>664</v>
      </c>
      <c r="E109" s="51" t="s">
        <v>665</v>
      </c>
      <c r="F109" s="51" t="s">
        <v>665</v>
      </c>
      <c r="G109" s="51" t="s">
        <v>665</v>
      </c>
      <c r="H109" s="51" t="s">
        <v>665</v>
      </c>
      <c r="I109" s="51" t="s">
        <v>671</v>
      </c>
      <c r="J109" s="51">
        <v>6</v>
      </c>
      <c r="K109" s="51">
        <v>0</v>
      </c>
      <c r="L109" s="51">
        <v>0</v>
      </c>
      <c r="M109" s="51">
        <v>83</v>
      </c>
      <c r="N109" s="51">
        <v>89</v>
      </c>
      <c r="O109" s="51" t="s">
        <v>672</v>
      </c>
      <c r="P109" s="51">
        <v>48</v>
      </c>
      <c r="Q109" s="51">
        <v>29</v>
      </c>
      <c r="R109" s="51">
        <v>31</v>
      </c>
      <c r="S109" s="51">
        <v>77</v>
      </c>
      <c r="T109" s="51">
        <v>185</v>
      </c>
      <c r="U109" s="51" t="s">
        <v>144</v>
      </c>
      <c r="V109" s="51" t="s">
        <v>667</v>
      </c>
      <c r="W109" s="51" t="s">
        <v>664</v>
      </c>
      <c r="X109" s="51" t="s">
        <v>668</v>
      </c>
      <c r="Y109" s="51" t="s">
        <v>673</v>
      </c>
      <c r="Z109" s="51">
        <v>39860</v>
      </c>
    </row>
    <row r="110" spans="1:26" ht="15.75" customHeight="1" x14ac:dyDescent="0.2">
      <c r="A110" s="51" t="s">
        <v>842</v>
      </c>
      <c r="B110" s="51" t="s">
        <v>662</v>
      </c>
      <c r="C110" s="51" t="s">
        <v>663</v>
      </c>
      <c r="D110" s="51" t="s">
        <v>664</v>
      </c>
      <c r="E110" s="51" t="s">
        <v>671</v>
      </c>
      <c r="F110" s="51" t="s">
        <v>671</v>
      </c>
      <c r="G110" s="51" t="s">
        <v>671</v>
      </c>
      <c r="H110" s="51" t="s">
        <v>671</v>
      </c>
      <c r="I110" s="51" t="s">
        <v>671</v>
      </c>
      <c r="J110" s="51">
        <v>0</v>
      </c>
      <c r="K110" s="51">
        <v>0</v>
      </c>
      <c r="L110" s="51">
        <v>41</v>
      </c>
      <c r="M110" s="51">
        <v>188</v>
      </c>
      <c r="N110" s="51">
        <v>229</v>
      </c>
      <c r="O110" s="51" t="s">
        <v>672</v>
      </c>
      <c r="P110" s="51">
        <v>356</v>
      </c>
      <c r="Q110" s="51">
        <v>207</v>
      </c>
      <c r="R110" s="51">
        <v>231</v>
      </c>
      <c r="S110" s="51">
        <v>270</v>
      </c>
      <c r="T110" s="51">
        <v>1064</v>
      </c>
      <c r="U110" s="51" t="s">
        <v>67</v>
      </c>
      <c r="V110" s="51" t="s">
        <v>667</v>
      </c>
      <c r="W110" s="51" t="s">
        <v>664</v>
      </c>
      <c r="X110" s="51" t="s">
        <v>675</v>
      </c>
      <c r="Y110" s="51" t="s">
        <v>783</v>
      </c>
      <c r="Z110" s="51">
        <v>60091</v>
      </c>
    </row>
    <row r="111" spans="1:26" ht="15.75" customHeight="1" x14ac:dyDescent="0.2">
      <c r="A111" s="51" t="s">
        <v>843</v>
      </c>
      <c r="B111" s="51" t="s">
        <v>662</v>
      </c>
      <c r="C111" s="51" t="s">
        <v>663</v>
      </c>
      <c r="D111" s="51" t="s">
        <v>664</v>
      </c>
      <c r="E111" s="51" t="s">
        <v>665</v>
      </c>
      <c r="F111" s="51" t="s">
        <v>671</v>
      </c>
      <c r="G111" s="51" t="s">
        <v>671</v>
      </c>
      <c r="H111" s="51" t="s">
        <v>671</v>
      </c>
      <c r="I111" s="51" t="s">
        <v>671</v>
      </c>
      <c r="J111" s="51">
        <v>9</v>
      </c>
      <c r="K111" s="51">
        <v>8</v>
      </c>
      <c r="L111" s="51">
        <v>6</v>
      </c>
      <c r="M111" s="51">
        <v>320</v>
      </c>
      <c r="N111" s="51">
        <v>343</v>
      </c>
      <c r="O111" s="51" t="s">
        <v>672</v>
      </c>
      <c r="P111" s="51">
        <v>71</v>
      </c>
      <c r="Q111" s="51">
        <v>50</v>
      </c>
      <c r="R111" s="51">
        <v>56</v>
      </c>
      <c r="S111" s="51">
        <v>131</v>
      </c>
      <c r="T111" s="51">
        <v>308</v>
      </c>
      <c r="U111" s="51" t="s">
        <v>144</v>
      </c>
      <c r="V111" s="51" t="s">
        <v>667</v>
      </c>
      <c r="W111" s="51" t="s">
        <v>664</v>
      </c>
      <c r="X111" s="51" t="s">
        <v>668</v>
      </c>
      <c r="Y111" s="51" t="s">
        <v>681</v>
      </c>
      <c r="Z111" s="51">
        <v>49978</v>
      </c>
    </row>
    <row r="112" spans="1:26" ht="15.75" customHeight="1" x14ac:dyDescent="0.2">
      <c r="A112" s="51" t="s">
        <v>844</v>
      </c>
      <c r="B112" s="51" t="s">
        <v>662</v>
      </c>
      <c r="C112" s="51" t="s">
        <v>663</v>
      </c>
      <c r="D112" s="51" t="s">
        <v>664</v>
      </c>
      <c r="E112" s="51" t="s">
        <v>671</v>
      </c>
      <c r="F112" s="51" t="s">
        <v>671</v>
      </c>
      <c r="G112" s="51" t="s">
        <v>671</v>
      </c>
      <c r="H112" s="51" t="s">
        <v>671</v>
      </c>
      <c r="I112" s="51" t="s">
        <v>671</v>
      </c>
      <c r="J112" s="51">
        <v>59</v>
      </c>
      <c r="K112" s="51">
        <v>222</v>
      </c>
      <c r="L112" s="51">
        <v>59</v>
      </c>
      <c r="M112" s="51">
        <v>256</v>
      </c>
      <c r="N112" s="51">
        <v>596</v>
      </c>
      <c r="O112" s="51" t="s">
        <v>672</v>
      </c>
      <c r="P112" s="51">
        <v>400</v>
      </c>
      <c r="Q112" s="51">
        <v>188</v>
      </c>
      <c r="R112" s="51">
        <v>221</v>
      </c>
      <c r="S112" s="51">
        <v>541</v>
      </c>
      <c r="T112" s="51">
        <v>1350</v>
      </c>
      <c r="U112" s="51" t="s">
        <v>67</v>
      </c>
      <c r="V112" s="51" t="s">
        <v>667</v>
      </c>
      <c r="W112" s="51" t="s">
        <v>664</v>
      </c>
      <c r="X112" s="51" t="s">
        <v>675</v>
      </c>
      <c r="Y112" s="51" t="s">
        <v>718</v>
      </c>
      <c r="Z112" s="51">
        <v>107864</v>
      </c>
    </row>
    <row r="113" spans="1:26" ht="15.75" customHeight="1" x14ac:dyDescent="0.2">
      <c r="A113" s="51" t="s">
        <v>845</v>
      </c>
      <c r="B113" s="51" t="s">
        <v>662</v>
      </c>
      <c r="C113" s="51" t="s">
        <v>663</v>
      </c>
      <c r="D113" s="51" t="s">
        <v>664</v>
      </c>
      <c r="E113" s="51" t="s">
        <v>671</v>
      </c>
      <c r="F113" s="51" t="s">
        <v>671</v>
      </c>
      <c r="G113" s="51" t="s">
        <v>671</v>
      </c>
      <c r="H113" s="51" t="s">
        <v>671</v>
      </c>
      <c r="I113" s="51" t="s">
        <v>671</v>
      </c>
      <c r="J113" s="51">
        <v>0</v>
      </c>
      <c r="K113" s="51">
        <v>0</v>
      </c>
      <c r="L113" s="51">
        <v>17</v>
      </c>
      <c r="M113" s="51">
        <v>142</v>
      </c>
      <c r="N113" s="51">
        <v>159</v>
      </c>
      <c r="O113" s="51" t="s">
        <v>672</v>
      </c>
      <c r="P113" s="51">
        <v>76</v>
      </c>
      <c r="Q113" s="51">
        <v>53</v>
      </c>
      <c r="R113" s="51">
        <v>61</v>
      </c>
      <c r="S113" s="51">
        <v>137</v>
      </c>
      <c r="T113" s="51">
        <v>327</v>
      </c>
      <c r="U113" s="51" t="s">
        <v>144</v>
      </c>
      <c r="V113" s="51" t="s">
        <v>667</v>
      </c>
      <c r="W113" s="51" t="s">
        <v>664</v>
      </c>
      <c r="X113" s="51" t="s">
        <v>668</v>
      </c>
      <c r="Y113" s="51" t="s">
        <v>681</v>
      </c>
      <c r="Z113" s="51">
        <v>34071</v>
      </c>
    </row>
    <row r="114" spans="1:26" ht="15.75" customHeight="1" x14ac:dyDescent="0.2">
      <c r="A114" s="51" t="s">
        <v>846</v>
      </c>
      <c r="B114" s="51" t="s">
        <v>662</v>
      </c>
      <c r="C114" s="51" t="s">
        <v>663</v>
      </c>
      <c r="D114" s="51" t="s">
        <v>664</v>
      </c>
      <c r="E114" s="51" t="s">
        <v>665</v>
      </c>
      <c r="F114" s="51" t="s">
        <v>665</v>
      </c>
      <c r="G114" s="51" t="s">
        <v>671</v>
      </c>
      <c r="H114" s="51" t="s">
        <v>671</v>
      </c>
      <c r="I114" s="51" t="s">
        <v>671</v>
      </c>
      <c r="J114" s="51">
        <v>0</v>
      </c>
      <c r="K114" s="51">
        <v>8</v>
      </c>
      <c r="L114" s="51">
        <v>24</v>
      </c>
      <c r="M114" s="51">
        <v>173</v>
      </c>
      <c r="N114" s="51">
        <v>205</v>
      </c>
      <c r="O114" s="51" t="s">
        <v>672</v>
      </c>
      <c r="P114" s="51">
        <v>196</v>
      </c>
      <c r="Q114" s="51">
        <v>111</v>
      </c>
      <c r="R114" s="51">
        <v>124</v>
      </c>
      <c r="S114" s="51">
        <v>126</v>
      </c>
      <c r="T114" s="51">
        <v>557</v>
      </c>
      <c r="U114" s="51" t="s">
        <v>67</v>
      </c>
      <c r="V114" s="51" t="s">
        <v>667</v>
      </c>
      <c r="W114" s="51" t="s">
        <v>664</v>
      </c>
      <c r="X114" s="51" t="s">
        <v>675</v>
      </c>
      <c r="Y114" s="51" t="s">
        <v>701</v>
      </c>
      <c r="Z114" s="51">
        <v>44396</v>
      </c>
    </row>
    <row r="115" spans="1:26" ht="15.75" customHeight="1" x14ac:dyDescent="0.2">
      <c r="A115" s="51" t="s">
        <v>847</v>
      </c>
      <c r="B115" s="51" t="s">
        <v>662</v>
      </c>
      <c r="C115" s="51" t="s">
        <v>663</v>
      </c>
      <c r="D115" s="51" t="s">
        <v>664</v>
      </c>
      <c r="E115" s="51" t="s">
        <v>671</v>
      </c>
      <c r="F115" s="51" t="s">
        <v>671</v>
      </c>
      <c r="G115" s="51" t="s">
        <v>671</v>
      </c>
      <c r="H115" s="51" t="s">
        <v>671</v>
      </c>
      <c r="I115" s="51" t="s">
        <v>671</v>
      </c>
      <c r="J115" s="51">
        <v>43</v>
      </c>
      <c r="K115" s="51">
        <v>50</v>
      </c>
      <c r="L115" s="51">
        <v>52</v>
      </c>
      <c r="M115" s="51">
        <v>509</v>
      </c>
      <c r="N115" s="51">
        <v>654</v>
      </c>
      <c r="O115" s="51" t="s">
        <v>672</v>
      </c>
      <c r="P115" s="51">
        <v>248</v>
      </c>
      <c r="Q115" s="51">
        <v>174</v>
      </c>
      <c r="R115" s="51">
        <v>198</v>
      </c>
      <c r="S115" s="51">
        <v>446</v>
      </c>
      <c r="T115" s="51">
        <v>1066</v>
      </c>
      <c r="U115" s="51" t="s">
        <v>123</v>
      </c>
      <c r="V115" s="51" t="s">
        <v>667</v>
      </c>
      <c r="W115" s="51" t="s">
        <v>664</v>
      </c>
      <c r="X115" s="51" t="s">
        <v>725</v>
      </c>
      <c r="Y115" s="51" t="s">
        <v>848</v>
      </c>
      <c r="Z115" s="51">
        <v>68704</v>
      </c>
    </row>
    <row r="116" spans="1:26" ht="15.75" customHeight="1" x14ac:dyDescent="0.2">
      <c r="A116" s="51" t="s">
        <v>849</v>
      </c>
      <c r="B116" s="51" t="s">
        <v>662</v>
      </c>
      <c r="C116" s="51" t="s">
        <v>720</v>
      </c>
      <c r="D116" s="51" t="s">
        <v>664</v>
      </c>
      <c r="E116" s="51" t="s">
        <v>671</v>
      </c>
      <c r="F116" s="51" t="s">
        <v>671</v>
      </c>
      <c r="G116" s="51" t="s">
        <v>671</v>
      </c>
      <c r="H116" s="51" t="s">
        <v>671</v>
      </c>
      <c r="I116" s="51" t="s">
        <v>671</v>
      </c>
      <c r="J116" s="51">
        <v>0</v>
      </c>
      <c r="K116" s="51">
        <v>0</v>
      </c>
      <c r="L116" s="51">
        <v>0</v>
      </c>
      <c r="M116" s="51">
        <v>32</v>
      </c>
      <c r="N116" s="51">
        <v>32</v>
      </c>
      <c r="O116" s="51" t="s">
        <v>672</v>
      </c>
      <c r="P116" s="51">
        <v>7</v>
      </c>
      <c r="Q116" s="51">
        <v>5</v>
      </c>
      <c r="R116" s="51">
        <v>15</v>
      </c>
      <c r="S116" s="51">
        <v>34</v>
      </c>
      <c r="T116" s="51">
        <v>61</v>
      </c>
      <c r="U116" s="51" t="s">
        <v>417</v>
      </c>
      <c r="V116" s="51" t="s">
        <v>667</v>
      </c>
      <c r="W116" s="51" t="s">
        <v>663</v>
      </c>
      <c r="X116" s="51" t="s">
        <v>789</v>
      </c>
      <c r="Y116" s="51" t="s">
        <v>790</v>
      </c>
      <c r="Z116" s="51">
        <v>4322</v>
      </c>
    </row>
    <row r="117" spans="1:26" ht="15.75" customHeight="1" x14ac:dyDescent="0.2">
      <c r="A117" s="51" t="s">
        <v>839</v>
      </c>
      <c r="B117" s="51" t="s">
        <v>683</v>
      </c>
      <c r="C117" s="51" t="s">
        <v>663</v>
      </c>
      <c r="D117" s="51" t="s">
        <v>664</v>
      </c>
      <c r="E117" s="51" t="s">
        <v>671</v>
      </c>
      <c r="F117" s="51" t="s">
        <v>671</v>
      </c>
      <c r="G117" s="51" t="s">
        <v>671</v>
      </c>
      <c r="H117" s="51" t="s">
        <v>671</v>
      </c>
      <c r="I117" s="51" t="s">
        <v>671</v>
      </c>
      <c r="J117" s="51">
        <v>19</v>
      </c>
      <c r="K117" s="51">
        <v>13</v>
      </c>
      <c r="L117" s="51">
        <v>14</v>
      </c>
      <c r="M117" s="51">
        <v>52</v>
      </c>
      <c r="N117" s="51">
        <v>98</v>
      </c>
      <c r="O117" s="51" t="s">
        <v>666</v>
      </c>
      <c r="P117" s="51">
        <v>60</v>
      </c>
      <c r="Q117" s="51">
        <v>37</v>
      </c>
      <c r="R117" s="51">
        <v>30</v>
      </c>
      <c r="S117" s="51">
        <v>106</v>
      </c>
      <c r="T117" s="51">
        <v>233</v>
      </c>
      <c r="U117" s="51" t="s">
        <v>83</v>
      </c>
      <c r="V117" s="51" t="s">
        <v>667</v>
      </c>
      <c r="W117" s="51" t="s">
        <v>664</v>
      </c>
      <c r="X117" s="51" t="s">
        <v>684</v>
      </c>
      <c r="Y117" s="51" t="s">
        <v>839</v>
      </c>
      <c r="Z117" s="51">
        <v>20631</v>
      </c>
    </row>
    <row r="118" spans="1:26" ht="15.75" customHeight="1" x14ac:dyDescent="0.2">
      <c r="A118" s="51" t="s">
        <v>850</v>
      </c>
      <c r="B118" s="51" t="s">
        <v>736</v>
      </c>
      <c r="C118" s="51" t="s">
        <v>686</v>
      </c>
      <c r="D118" s="51" t="s">
        <v>687</v>
      </c>
      <c r="E118" s="51" t="s">
        <v>665</v>
      </c>
      <c r="F118" s="51" t="s">
        <v>665</v>
      </c>
      <c r="G118" s="51" t="s">
        <v>665</v>
      </c>
      <c r="H118" s="51" t="s">
        <v>665</v>
      </c>
      <c r="I118" s="51" t="s">
        <v>665</v>
      </c>
      <c r="J118" s="51">
        <v>0</v>
      </c>
      <c r="K118" s="51">
        <v>0</v>
      </c>
      <c r="L118" s="51">
        <v>0</v>
      </c>
      <c r="M118" s="51">
        <v>0</v>
      </c>
      <c r="N118" s="51">
        <v>0</v>
      </c>
      <c r="O118" s="51" t="s">
        <v>666</v>
      </c>
      <c r="P118" s="51">
        <v>7</v>
      </c>
      <c r="Q118" s="51">
        <v>4</v>
      </c>
      <c r="R118" s="51">
        <v>5</v>
      </c>
      <c r="S118" s="51">
        <v>11</v>
      </c>
      <c r="T118" s="51">
        <v>27</v>
      </c>
      <c r="U118" s="51" t="s">
        <v>128</v>
      </c>
      <c r="V118" s="51" t="s">
        <v>688</v>
      </c>
      <c r="W118" s="51" t="s">
        <v>686</v>
      </c>
      <c r="X118" s="51" t="s">
        <v>786</v>
      </c>
      <c r="Y118" s="51" t="s">
        <v>792</v>
      </c>
      <c r="Z118" s="51">
        <v>1692</v>
      </c>
    </row>
    <row r="119" spans="1:26" ht="15.75" customHeight="1" x14ac:dyDescent="0.2">
      <c r="A119" s="51" t="s">
        <v>851</v>
      </c>
      <c r="B119" s="51" t="s">
        <v>662</v>
      </c>
      <c r="C119" s="51" t="s">
        <v>663</v>
      </c>
      <c r="D119" s="51" t="s">
        <v>663</v>
      </c>
      <c r="E119" s="51" t="s">
        <v>671</v>
      </c>
      <c r="F119" s="51" t="s">
        <v>671</v>
      </c>
      <c r="G119" s="51" t="s">
        <v>671</v>
      </c>
      <c r="H119" s="51" t="s">
        <v>671</v>
      </c>
      <c r="I119" s="51" t="s">
        <v>671</v>
      </c>
      <c r="J119" s="51">
        <v>0</v>
      </c>
      <c r="K119" s="51">
        <v>0</v>
      </c>
      <c r="L119" s="51">
        <v>55</v>
      </c>
      <c r="M119" s="51">
        <v>22</v>
      </c>
      <c r="N119" s="51">
        <v>77</v>
      </c>
      <c r="O119" s="51" t="s">
        <v>666</v>
      </c>
      <c r="P119" s="51">
        <v>396</v>
      </c>
      <c r="Q119" s="51">
        <v>277</v>
      </c>
      <c r="R119" s="51">
        <v>243</v>
      </c>
      <c r="S119" s="51">
        <v>546</v>
      </c>
      <c r="T119" s="51">
        <v>1462</v>
      </c>
      <c r="U119" s="51" t="s">
        <v>128</v>
      </c>
      <c r="V119" s="51" t="s">
        <v>711</v>
      </c>
      <c r="W119" s="51" t="s">
        <v>852</v>
      </c>
      <c r="X119" s="51" t="s">
        <v>714</v>
      </c>
      <c r="Y119" s="51" t="s">
        <v>715</v>
      </c>
      <c r="Z119" s="51">
        <v>53276</v>
      </c>
    </row>
    <row r="120" spans="1:26" ht="15.75" customHeight="1" x14ac:dyDescent="0.2">
      <c r="A120" s="51" t="s">
        <v>853</v>
      </c>
      <c r="B120" s="51" t="s">
        <v>736</v>
      </c>
      <c r="C120" s="51" t="s">
        <v>686</v>
      </c>
      <c r="D120" s="51" t="s">
        <v>687</v>
      </c>
      <c r="E120" s="51" t="s">
        <v>665</v>
      </c>
      <c r="F120" s="51" t="s">
        <v>665</v>
      </c>
      <c r="G120" s="51" t="s">
        <v>665</v>
      </c>
      <c r="H120" s="51" t="s">
        <v>665</v>
      </c>
      <c r="I120" s="51" t="s">
        <v>671</v>
      </c>
      <c r="J120" s="51">
        <v>43</v>
      </c>
      <c r="K120" s="51">
        <v>0</v>
      </c>
      <c r="L120" s="51">
        <v>0</v>
      </c>
      <c r="M120" s="51">
        <v>0</v>
      </c>
      <c r="N120" s="51">
        <v>43</v>
      </c>
      <c r="O120" s="51" t="s">
        <v>666</v>
      </c>
      <c r="P120" s="51">
        <v>946</v>
      </c>
      <c r="Q120" s="51">
        <v>661</v>
      </c>
      <c r="R120" s="51">
        <v>772</v>
      </c>
      <c r="S120" s="51">
        <v>1817</v>
      </c>
      <c r="T120" s="51">
        <v>4196</v>
      </c>
      <c r="U120" s="51" t="s">
        <v>144</v>
      </c>
      <c r="V120" s="51" t="s">
        <v>688</v>
      </c>
      <c r="W120" s="51" t="s">
        <v>686</v>
      </c>
      <c r="X120" s="51" t="s">
        <v>668</v>
      </c>
      <c r="Y120" s="51" t="s">
        <v>737</v>
      </c>
      <c r="Z120" s="51">
        <v>29742</v>
      </c>
    </row>
    <row r="121" spans="1:26" ht="15.75" customHeight="1" x14ac:dyDescent="0.2">
      <c r="A121" s="51" t="s">
        <v>854</v>
      </c>
      <c r="B121" s="51" t="s">
        <v>662</v>
      </c>
      <c r="C121" s="51" t="s">
        <v>663</v>
      </c>
      <c r="D121" s="51" t="s">
        <v>664</v>
      </c>
      <c r="E121" s="51" t="s">
        <v>671</v>
      </c>
      <c r="F121" s="51" t="s">
        <v>671</v>
      </c>
      <c r="G121" s="51" t="s">
        <v>671</v>
      </c>
      <c r="H121" s="51" t="s">
        <v>671</v>
      </c>
      <c r="I121" s="51" t="s">
        <v>671</v>
      </c>
      <c r="J121" s="51">
        <v>0</v>
      </c>
      <c r="K121" s="51">
        <v>0</v>
      </c>
      <c r="L121" s="51">
        <v>0</v>
      </c>
      <c r="M121" s="51">
        <v>271</v>
      </c>
      <c r="N121" s="51">
        <v>271</v>
      </c>
      <c r="O121" s="51" t="s">
        <v>672</v>
      </c>
      <c r="P121" s="51">
        <v>308</v>
      </c>
      <c r="Q121" s="51">
        <v>182</v>
      </c>
      <c r="R121" s="51">
        <v>190</v>
      </c>
      <c r="S121" s="51">
        <v>466</v>
      </c>
      <c r="T121" s="51">
        <v>1146</v>
      </c>
      <c r="U121" s="51" t="s">
        <v>144</v>
      </c>
      <c r="V121" s="51" t="s">
        <v>667</v>
      </c>
      <c r="W121" s="51" t="s">
        <v>664</v>
      </c>
      <c r="X121" s="51" t="s">
        <v>668</v>
      </c>
      <c r="Y121" s="51" t="s">
        <v>673</v>
      </c>
      <c r="Z121" s="51">
        <v>57460</v>
      </c>
    </row>
    <row r="122" spans="1:26" ht="15.75" customHeight="1" x14ac:dyDescent="0.2">
      <c r="A122" s="51" t="s">
        <v>855</v>
      </c>
      <c r="B122" s="51" t="s">
        <v>662</v>
      </c>
      <c r="C122" s="51" t="s">
        <v>663</v>
      </c>
      <c r="D122" s="51" t="s">
        <v>664</v>
      </c>
      <c r="E122" s="51" t="s">
        <v>671</v>
      </c>
      <c r="F122" s="51" t="s">
        <v>671</v>
      </c>
      <c r="G122" s="51" t="s">
        <v>671</v>
      </c>
      <c r="H122" s="51" t="s">
        <v>671</v>
      </c>
      <c r="I122" s="51" t="s">
        <v>671</v>
      </c>
      <c r="J122" s="51">
        <v>43</v>
      </c>
      <c r="K122" s="51">
        <v>92</v>
      </c>
      <c r="L122" s="51">
        <v>108</v>
      </c>
      <c r="M122" s="51">
        <v>11</v>
      </c>
      <c r="N122" s="51">
        <v>254</v>
      </c>
      <c r="O122" s="51" t="s">
        <v>666</v>
      </c>
      <c r="P122" s="51">
        <v>211</v>
      </c>
      <c r="Q122" s="51">
        <v>163</v>
      </c>
      <c r="R122" s="51">
        <v>121</v>
      </c>
      <c r="S122" s="51">
        <v>470</v>
      </c>
      <c r="T122" s="51">
        <v>965</v>
      </c>
      <c r="U122" s="51" t="s">
        <v>128</v>
      </c>
      <c r="V122" s="51" t="s">
        <v>667</v>
      </c>
      <c r="W122" s="51" t="s">
        <v>664</v>
      </c>
      <c r="X122" s="51" t="s">
        <v>856</v>
      </c>
      <c r="Y122" s="51" t="s">
        <v>857</v>
      </c>
      <c r="Z122" s="51">
        <v>24873</v>
      </c>
    </row>
    <row r="123" spans="1:26" ht="15.75" customHeight="1" x14ac:dyDescent="0.2">
      <c r="A123" s="51" t="s">
        <v>858</v>
      </c>
      <c r="B123" s="51" t="s">
        <v>662</v>
      </c>
      <c r="C123" s="51" t="s">
        <v>663</v>
      </c>
      <c r="D123" s="51" t="s">
        <v>663</v>
      </c>
      <c r="E123" s="51" t="s">
        <v>665</v>
      </c>
      <c r="F123" s="51" t="s">
        <v>665</v>
      </c>
      <c r="G123" s="51" t="s">
        <v>671</v>
      </c>
      <c r="H123" s="51" t="s">
        <v>671</v>
      </c>
      <c r="I123" s="51" t="s">
        <v>671</v>
      </c>
      <c r="J123" s="51">
        <v>0</v>
      </c>
      <c r="K123" s="51">
        <v>54</v>
      </c>
      <c r="L123" s="51">
        <v>59</v>
      </c>
      <c r="M123" s="51">
        <v>147</v>
      </c>
      <c r="N123" s="51">
        <v>260</v>
      </c>
      <c r="O123" s="51" t="s">
        <v>672</v>
      </c>
      <c r="P123" s="51">
        <v>50</v>
      </c>
      <c r="Q123" s="51">
        <v>24</v>
      </c>
      <c r="R123" s="51">
        <v>30</v>
      </c>
      <c r="S123" s="51">
        <v>93</v>
      </c>
      <c r="T123" s="51">
        <v>197</v>
      </c>
      <c r="U123" s="51" t="s">
        <v>67</v>
      </c>
      <c r="V123" s="51" t="s">
        <v>667</v>
      </c>
      <c r="W123" s="51" t="s">
        <v>664</v>
      </c>
      <c r="X123" s="51" t="s">
        <v>675</v>
      </c>
      <c r="Y123" s="51" t="s">
        <v>750</v>
      </c>
      <c r="Z123" s="51">
        <v>19896</v>
      </c>
    </row>
    <row r="124" spans="1:26" ht="15.75" customHeight="1" x14ac:dyDescent="0.2">
      <c r="A124" s="51" t="s">
        <v>859</v>
      </c>
      <c r="B124" s="51" t="s">
        <v>683</v>
      </c>
      <c r="C124" s="51" t="s">
        <v>663</v>
      </c>
      <c r="D124" s="51" t="s">
        <v>664</v>
      </c>
      <c r="E124" s="51" t="s">
        <v>665</v>
      </c>
      <c r="F124" s="51" t="s">
        <v>671</v>
      </c>
      <c r="G124" s="51" t="s">
        <v>671</v>
      </c>
      <c r="H124" s="51" t="s">
        <v>665</v>
      </c>
      <c r="I124" s="51" t="s">
        <v>671</v>
      </c>
      <c r="J124" s="51">
        <v>0</v>
      </c>
      <c r="K124" s="51">
        <v>1</v>
      </c>
      <c r="L124" s="51">
        <v>1</v>
      </c>
      <c r="M124" s="51">
        <v>0</v>
      </c>
      <c r="N124" s="51">
        <v>2</v>
      </c>
      <c r="O124" s="51" t="s">
        <v>666</v>
      </c>
      <c r="P124" s="51">
        <v>3</v>
      </c>
      <c r="Q124" s="51">
        <v>2</v>
      </c>
      <c r="R124" s="51">
        <v>2</v>
      </c>
      <c r="S124" s="51">
        <v>5</v>
      </c>
      <c r="T124" s="51">
        <v>12</v>
      </c>
      <c r="U124" s="51" t="s">
        <v>83</v>
      </c>
      <c r="V124" s="51" t="s">
        <v>667</v>
      </c>
      <c r="W124" s="51" t="s">
        <v>664</v>
      </c>
      <c r="X124" s="51" t="s">
        <v>684</v>
      </c>
      <c r="Y124" s="51" t="s">
        <v>860</v>
      </c>
      <c r="Z124" s="51">
        <v>966</v>
      </c>
    </row>
    <row r="125" spans="1:26" ht="15.75" customHeight="1" x14ac:dyDescent="0.2">
      <c r="A125" s="51" t="s">
        <v>861</v>
      </c>
      <c r="B125" s="51" t="s">
        <v>736</v>
      </c>
      <c r="C125" s="51" t="s">
        <v>686</v>
      </c>
      <c r="D125" s="51" t="s">
        <v>687</v>
      </c>
      <c r="E125" s="51" t="s">
        <v>665</v>
      </c>
      <c r="F125" s="51" t="s">
        <v>665</v>
      </c>
      <c r="G125" s="51" t="s">
        <v>665</v>
      </c>
      <c r="H125" s="51" t="s">
        <v>665</v>
      </c>
      <c r="I125" s="51" t="s">
        <v>665</v>
      </c>
      <c r="J125" s="51">
        <v>0</v>
      </c>
      <c r="K125" s="51">
        <v>0</v>
      </c>
      <c r="L125" s="51">
        <v>0</v>
      </c>
      <c r="M125" s="51">
        <v>0</v>
      </c>
      <c r="N125" s="51">
        <v>0</v>
      </c>
      <c r="O125" s="51" t="s">
        <v>666</v>
      </c>
      <c r="P125" s="51">
        <v>71</v>
      </c>
      <c r="Q125" s="51">
        <v>27</v>
      </c>
      <c r="R125" s="51">
        <v>47</v>
      </c>
      <c r="S125" s="51">
        <v>124</v>
      </c>
      <c r="T125" s="51">
        <v>269</v>
      </c>
      <c r="U125" s="51" t="s">
        <v>250</v>
      </c>
      <c r="V125" s="51" t="s">
        <v>688</v>
      </c>
      <c r="W125" s="51" t="s">
        <v>686</v>
      </c>
      <c r="X125" s="51" t="s">
        <v>722</v>
      </c>
      <c r="Y125" s="51" t="s">
        <v>723</v>
      </c>
      <c r="Z125" s="51">
        <v>5679</v>
      </c>
    </row>
    <row r="126" spans="1:26" ht="15.75" customHeight="1" x14ac:dyDescent="0.2">
      <c r="A126" s="51" t="s">
        <v>862</v>
      </c>
      <c r="B126" s="51" t="s">
        <v>662</v>
      </c>
      <c r="C126" s="51" t="s">
        <v>663</v>
      </c>
      <c r="D126" s="51" t="s">
        <v>664</v>
      </c>
      <c r="E126" s="51" t="s">
        <v>665</v>
      </c>
      <c r="F126" s="51" t="s">
        <v>671</v>
      </c>
      <c r="G126" s="51" t="s">
        <v>671</v>
      </c>
      <c r="H126" s="51" t="s">
        <v>671</v>
      </c>
      <c r="I126" s="51" t="s">
        <v>671</v>
      </c>
      <c r="J126" s="51">
        <v>0</v>
      </c>
      <c r="K126" s="51">
        <v>6</v>
      </c>
      <c r="L126" s="51">
        <v>70</v>
      </c>
      <c r="M126" s="51">
        <v>204</v>
      </c>
      <c r="N126" s="51">
        <v>280</v>
      </c>
      <c r="O126" s="51" t="s">
        <v>672</v>
      </c>
      <c r="P126" s="51">
        <v>210</v>
      </c>
      <c r="Q126" s="51">
        <v>123</v>
      </c>
      <c r="R126" s="51">
        <v>135</v>
      </c>
      <c r="S126" s="51">
        <v>346</v>
      </c>
      <c r="T126" s="51">
        <v>814</v>
      </c>
      <c r="U126" s="51" t="s">
        <v>144</v>
      </c>
      <c r="V126" s="51" t="s">
        <v>667</v>
      </c>
      <c r="W126" s="51" t="s">
        <v>664</v>
      </c>
      <c r="X126" s="51" t="s">
        <v>668</v>
      </c>
      <c r="Y126" s="51" t="s">
        <v>673</v>
      </c>
      <c r="Z126" s="51">
        <v>114146</v>
      </c>
    </row>
    <row r="127" spans="1:26" ht="15.75" customHeight="1" x14ac:dyDescent="0.2">
      <c r="A127" s="51" t="s">
        <v>863</v>
      </c>
      <c r="B127" s="51" t="s">
        <v>662</v>
      </c>
      <c r="C127" s="51" t="s">
        <v>663</v>
      </c>
      <c r="D127" s="51" t="s">
        <v>664</v>
      </c>
      <c r="E127" s="51" t="s">
        <v>671</v>
      </c>
      <c r="F127" s="51" t="s">
        <v>671</v>
      </c>
      <c r="G127" s="51" t="s">
        <v>671</v>
      </c>
      <c r="H127" s="51" t="s">
        <v>671</v>
      </c>
      <c r="I127" s="51" t="s">
        <v>671</v>
      </c>
      <c r="J127" s="51">
        <v>42</v>
      </c>
      <c r="K127" s="51">
        <v>1</v>
      </c>
      <c r="L127" s="51">
        <v>3</v>
      </c>
      <c r="M127" s="51">
        <v>1</v>
      </c>
      <c r="N127" s="51">
        <v>47</v>
      </c>
      <c r="O127" s="51" t="s">
        <v>666</v>
      </c>
      <c r="P127" s="51">
        <v>87</v>
      </c>
      <c r="Q127" s="51">
        <v>53</v>
      </c>
      <c r="R127" s="51">
        <v>55</v>
      </c>
      <c r="S127" s="51">
        <v>142</v>
      </c>
      <c r="T127" s="51">
        <v>337</v>
      </c>
      <c r="U127" s="51" t="s">
        <v>144</v>
      </c>
      <c r="V127" s="51" t="s">
        <v>667</v>
      </c>
      <c r="W127" s="51" t="s">
        <v>664</v>
      </c>
      <c r="X127" s="51" t="s">
        <v>668</v>
      </c>
      <c r="Y127" s="51" t="s">
        <v>673</v>
      </c>
      <c r="Z127" s="51">
        <v>22013</v>
      </c>
    </row>
    <row r="128" spans="1:26" ht="15.75" customHeight="1" x14ac:dyDescent="0.2">
      <c r="A128" s="51" t="s">
        <v>864</v>
      </c>
      <c r="B128" s="51" t="s">
        <v>662</v>
      </c>
      <c r="C128" s="51" t="s">
        <v>663</v>
      </c>
      <c r="D128" s="51" t="s">
        <v>664</v>
      </c>
      <c r="E128" s="51" t="s">
        <v>671</v>
      </c>
      <c r="F128" s="51" t="s">
        <v>671</v>
      </c>
      <c r="G128" s="51" t="s">
        <v>671</v>
      </c>
      <c r="H128" s="51" t="s">
        <v>671</v>
      </c>
      <c r="I128" s="51" t="s">
        <v>671</v>
      </c>
      <c r="J128" s="51">
        <v>26</v>
      </c>
      <c r="K128" s="51">
        <v>39</v>
      </c>
      <c r="L128" s="51">
        <v>14</v>
      </c>
      <c r="M128" s="51">
        <v>2638</v>
      </c>
      <c r="N128" s="51">
        <v>2717</v>
      </c>
      <c r="O128" s="51" t="s">
        <v>672</v>
      </c>
      <c r="P128" s="51">
        <v>796</v>
      </c>
      <c r="Q128" s="51">
        <v>446</v>
      </c>
      <c r="R128" s="51">
        <v>425</v>
      </c>
      <c r="S128" s="51">
        <v>618</v>
      </c>
      <c r="T128" s="51">
        <v>2285</v>
      </c>
      <c r="U128" s="51" t="s">
        <v>67</v>
      </c>
      <c r="V128" s="51" t="s">
        <v>667</v>
      </c>
      <c r="W128" s="51" t="s">
        <v>664</v>
      </c>
      <c r="X128" s="51" t="s">
        <v>675</v>
      </c>
      <c r="Y128" s="51" t="s">
        <v>676</v>
      </c>
      <c r="Z128" s="51">
        <v>63241</v>
      </c>
    </row>
    <row r="129" spans="1:26" ht="15.75" customHeight="1" x14ac:dyDescent="0.2">
      <c r="A129" s="51" t="s">
        <v>865</v>
      </c>
      <c r="B129" s="51" t="s">
        <v>683</v>
      </c>
      <c r="C129" s="51" t="s">
        <v>663</v>
      </c>
      <c r="D129" s="51" t="s">
        <v>664</v>
      </c>
      <c r="E129" s="51" t="s">
        <v>665</v>
      </c>
      <c r="F129" s="51" t="s">
        <v>665</v>
      </c>
      <c r="G129" s="51" t="s">
        <v>665</v>
      </c>
      <c r="H129" s="51" t="s">
        <v>665</v>
      </c>
      <c r="I129" s="51" t="s">
        <v>665</v>
      </c>
      <c r="J129" s="51">
        <v>0</v>
      </c>
      <c r="K129" s="51">
        <v>0</v>
      </c>
      <c r="L129" s="51">
        <v>0</v>
      </c>
      <c r="M129" s="51">
        <v>0</v>
      </c>
      <c r="N129" s="51">
        <v>0</v>
      </c>
      <c r="O129" s="51" t="s">
        <v>666</v>
      </c>
      <c r="P129" s="51">
        <v>6</v>
      </c>
      <c r="Q129" s="51">
        <v>4</v>
      </c>
      <c r="R129" s="51">
        <v>4</v>
      </c>
      <c r="S129" s="51">
        <v>9</v>
      </c>
      <c r="T129" s="51">
        <v>23</v>
      </c>
      <c r="U129" s="51" t="s">
        <v>83</v>
      </c>
      <c r="V129" s="51" t="s">
        <v>667</v>
      </c>
      <c r="W129" s="51" t="s">
        <v>664</v>
      </c>
      <c r="X129" s="51" t="s">
        <v>684</v>
      </c>
      <c r="Y129" s="51" t="s">
        <v>860</v>
      </c>
      <c r="Z129" s="51">
        <v>1680</v>
      </c>
    </row>
    <row r="130" spans="1:26" ht="15.75" customHeight="1" x14ac:dyDescent="0.2">
      <c r="A130" s="51" t="s">
        <v>866</v>
      </c>
      <c r="B130" s="51" t="s">
        <v>662</v>
      </c>
      <c r="C130" s="51" t="s">
        <v>663</v>
      </c>
      <c r="D130" s="51" t="s">
        <v>664</v>
      </c>
      <c r="E130" s="51" t="s">
        <v>671</v>
      </c>
      <c r="F130" s="51" t="s">
        <v>665</v>
      </c>
      <c r="G130" s="51" t="s">
        <v>671</v>
      </c>
      <c r="H130" s="51" t="s">
        <v>671</v>
      </c>
      <c r="I130" s="51" t="s">
        <v>671</v>
      </c>
      <c r="J130" s="51">
        <v>16</v>
      </c>
      <c r="K130" s="51">
        <v>32</v>
      </c>
      <c r="L130" s="51">
        <v>33</v>
      </c>
      <c r="M130" s="51">
        <v>5</v>
      </c>
      <c r="N130" s="51">
        <v>86</v>
      </c>
      <c r="O130" s="51" t="s">
        <v>666</v>
      </c>
      <c r="P130" s="51">
        <v>64</v>
      </c>
      <c r="Q130" s="51">
        <v>54</v>
      </c>
      <c r="R130" s="51">
        <v>83</v>
      </c>
      <c r="S130" s="51">
        <v>266</v>
      </c>
      <c r="T130" s="51">
        <v>467</v>
      </c>
      <c r="U130" s="51" t="s">
        <v>67</v>
      </c>
      <c r="V130" s="51" t="s">
        <v>667</v>
      </c>
      <c r="W130" s="51" t="s">
        <v>664</v>
      </c>
      <c r="X130" s="51" t="s">
        <v>675</v>
      </c>
      <c r="Y130" s="51" t="s">
        <v>718</v>
      </c>
      <c r="Z130" s="51">
        <v>30917</v>
      </c>
    </row>
    <row r="131" spans="1:26" ht="15.75" customHeight="1" x14ac:dyDescent="0.2">
      <c r="A131" s="51" t="s">
        <v>867</v>
      </c>
      <c r="B131" s="51" t="s">
        <v>662</v>
      </c>
      <c r="C131" s="51" t="s">
        <v>663</v>
      </c>
      <c r="D131" s="51" t="s">
        <v>664</v>
      </c>
      <c r="E131" s="51" t="s">
        <v>665</v>
      </c>
      <c r="F131" s="51" t="s">
        <v>671</v>
      </c>
      <c r="G131" s="51" t="s">
        <v>671</v>
      </c>
      <c r="H131" s="51" t="s">
        <v>671</v>
      </c>
      <c r="I131" s="51" t="s">
        <v>671</v>
      </c>
      <c r="J131" s="51">
        <v>0</v>
      </c>
      <c r="K131" s="51">
        <v>0</v>
      </c>
      <c r="L131" s="51">
        <v>0</v>
      </c>
      <c r="M131" s="51">
        <v>1483</v>
      </c>
      <c r="N131" s="51">
        <v>1483</v>
      </c>
      <c r="O131" s="51" t="s">
        <v>672</v>
      </c>
      <c r="P131" s="51">
        <v>374</v>
      </c>
      <c r="Q131" s="51">
        <v>250</v>
      </c>
      <c r="R131" s="51">
        <v>274</v>
      </c>
      <c r="S131" s="51">
        <v>565</v>
      </c>
      <c r="T131" s="51">
        <v>1463</v>
      </c>
      <c r="U131" s="51" t="s">
        <v>144</v>
      </c>
      <c r="V131" s="51" t="s">
        <v>667</v>
      </c>
      <c r="W131" s="51" t="s">
        <v>664</v>
      </c>
      <c r="X131" s="51" t="s">
        <v>668</v>
      </c>
      <c r="Y131" s="51" t="s">
        <v>737</v>
      </c>
      <c r="Z131" s="51">
        <v>64855</v>
      </c>
    </row>
    <row r="132" spans="1:26" ht="15.75" customHeight="1" x14ac:dyDescent="0.2">
      <c r="A132" s="51" t="s">
        <v>868</v>
      </c>
      <c r="B132" s="51" t="s">
        <v>662</v>
      </c>
      <c r="C132" s="51" t="s">
        <v>663</v>
      </c>
      <c r="D132" s="51" t="s">
        <v>852</v>
      </c>
      <c r="E132" s="51" t="s">
        <v>671</v>
      </c>
      <c r="F132" s="51" t="s">
        <v>671</v>
      </c>
      <c r="G132" s="51" t="s">
        <v>671</v>
      </c>
      <c r="H132" s="51" t="s">
        <v>671</v>
      </c>
      <c r="I132" s="51" t="s">
        <v>671</v>
      </c>
      <c r="J132" s="51">
        <v>48</v>
      </c>
      <c r="K132" s="51">
        <v>9</v>
      </c>
      <c r="L132" s="51">
        <v>34</v>
      </c>
      <c r="M132" s="51">
        <v>188</v>
      </c>
      <c r="N132" s="51">
        <v>279</v>
      </c>
      <c r="O132" s="51" t="s">
        <v>666</v>
      </c>
      <c r="P132" s="51">
        <v>1448</v>
      </c>
      <c r="Q132" s="51">
        <v>1101</v>
      </c>
      <c r="R132" s="51">
        <v>1019</v>
      </c>
      <c r="S132" s="51">
        <v>2237</v>
      </c>
      <c r="T132" s="51">
        <v>5805</v>
      </c>
      <c r="U132" s="51" t="s">
        <v>417</v>
      </c>
      <c r="V132" s="51" t="s">
        <v>667</v>
      </c>
      <c r="W132" s="51" t="s">
        <v>663</v>
      </c>
      <c r="X132" s="51" t="s">
        <v>789</v>
      </c>
      <c r="Y132" s="51" t="s">
        <v>790</v>
      </c>
      <c r="Z132" s="51">
        <v>105557</v>
      </c>
    </row>
    <row r="133" spans="1:26" ht="15.75" customHeight="1" x14ac:dyDescent="0.2">
      <c r="A133" s="51" t="s">
        <v>869</v>
      </c>
      <c r="B133" s="51" t="s">
        <v>662</v>
      </c>
      <c r="C133" s="51" t="s">
        <v>663</v>
      </c>
      <c r="D133" s="51" t="s">
        <v>664</v>
      </c>
      <c r="E133" s="51" t="s">
        <v>671</v>
      </c>
      <c r="F133" s="51" t="s">
        <v>671</v>
      </c>
      <c r="G133" s="51" t="s">
        <v>671</v>
      </c>
      <c r="H133" s="51" t="s">
        <v>671</v>
      </c>
      <c r="I133" s="51" t="s">
        <v>671</v>
      </c>
      <c r="J133" s="51">
        <v>0</v>
      </c>
      <c r="K133" s="51">
        <v>81</v>
      </c>
      <c r="L133" s="51">
        <v>91</v>
      </c>
      <c r="M133" s="51">
        <v>58</v>
      </c>
      <c r="N133" s="51">
        <v>230</v>
      </c>
      <c r="O133" s="51" t="s">
        <v>666</v>
      </c>
      <c r="P133" s="51">
        <v>487</v>
      </c>
      <c r="Q133" s="51">
        <v>300</v>
      </c>
      <c r="R133" s="51">
        <v>297</v>
      </c>
      <c r="S133" s="51">
        <v>840</v>
      </c>
      <c r="T133" s="51">
        <v>1924</v>
      </c>
      <c r="U133" s="51" t="s">
        <v>144</v>
      </c>
      <c r="V133" s="51" t="s">
        <v>667</v>
      </c>
      <c r="W133" s="51" t="s">
        <v>664</v>
      </c>
      <c r="X133" s="51" t="s">
        <v>668</v>
      </c>
      <c r="Y133" s="51" t="s">
        <v>763</v>
      </c>
      <c r="Z133" s="51">
        <v>46315</v>
      </c>
    </row>
    <row r="134" spans="1:26" ht="15.75" customHeight="1" x14ac:dyDescent="0.2">
      <c r="A134" s="51" t="s">
        <v>870</v>
      </c>
      <c r="B134" s="51" t="s">
        <v>662</v>
      </c>
      <c r="C134" s="51" t="s">
        <v>663</v>
      </c>
      <c r="D134" s="51" t="s">
        <v>664</v>
      </c>
      <c r="E134" s="51" t="s">
        <v>671</v>
      </c>
      <c r="F134" s="51" t="s">
        <v>671</v>
      </c>
      <c r="G134" s="51" t="s">
        <v>671</v>
      </c>
      <c r="H134" s="51" t="s">
        <v>671</v>
      </c>
      <c r="I134" s="51" t="s">
        <v>671</v>
      </c>
      <c r="J134" s="51">
        <v>118</v>
      </c>
      <c r="K134" s="51">
        <v>6</v>
      </c>
      <c r="L134" s="51">
        <v>26</v>
      </c>
      <c r="M134" s="51">
        <v>249</v>
      </c>
      <c r="N134" s="51">
        <v>399</v>
      </c>
      <c r="O134" s="51" t="s">
        <v>693</v>
      </c>
      <c r="P134" s="51">
        <v>100</v>
      </c>
      <c r="Q134" s="51">
        <v>63</v>
      </c>
      <c r="R134" s="51">
        <v>69</v>
      </c>
      <c r="S134" s="51">
        <v>166</v>
      </c>
      <c r="T134" s="51">
        <v>398</v>
      </c>
      <c r="U134" s="51" t="s">
        <v>67</v>
      </c>
      <c r="V134" s="51" t="s">
        <v>667</v>
      </c>
      <c r="W134" s="51" t="s">
        <v>664</v>
      </c>
      <c r="X134" s="51" t="s">
        <v>675</v>
      </c>
      <c r="Y134" s="51" t="s">
        <v>701</v>
      </c>
      <c r="Z134" s="51">
        <v>24939</v>
      </c>
    </row>
    <row r="135" spans="1:26" ht="15.75" customHeight="1" x14ac:dyDescent="0.2">
      <c r="A135" s="51" t="s">
        <v>871</v>
      </c>
      <c r="B135" s="51" t="s">
        <v>662</v>
      </c>
      <c r="C135" s="51" t="s">
        <v>663</v>
      </c>
      <c r="D135" s="51" t="s">
        <v>664</v>
      </c>
      <c r="E135" s="51" t="s">
        <v>671</v>
      </c>
      <c r="F135" s="51" t="s">
        <v>671</v>
      </c>
      <c r="G135" s="51" t="s">
        <v>671</v>
      </c>
      <c r="H135" s="51" t="s">
        <v>671</v>
      </c>
      <c r="I135" s="51" t="s">
        <v>671</v>
      </c>
      <c r="J135" s="51">
        <v>59</v>
      </c>
      <c r="K135" s="51">
        <v>253</v>
      </c>
      <c r="L135" s="51">
        <v>47</v>
      </c>
      <c r="M135" s="51">
        <v>2893</v>
      </c>
      <c r="N135" s="51">
        <v>3252</v>
      </c>
      <c r="O135" s="51" t="s">
        <v>672</v>
      </c>
      <c r="P135" s="51">
        <v>1086</v>
      </c>
      <c r="Q135" s="51">
        <v>762</v>
      </c>
      <c r="R135" s="51">
        <v>823</v>
      </c>
      <c r="S135" s="51">
        <v>1757</v>
      </c>
      <c r="T135" s="51">
        <v>4428</v>
      </c>
      <c r="U135" s="51" t="s">
        <v>123</v>
      </c>
      <c r="V135" s="51" t="s">
        <v>667</v>
      </c>
      <c r="W135" s="51" t="s">
        <v>664</v>
      </c>
      <c r="X135" s="51" t="s">
        <v>725</v>
      </c>
      <c r="Y135" s="51" t="s">
        <v>871</v>
      </c>
      <c r="Z135" s="51">
        <v>155865</v>
      </c>
    </row>
    <row r="136" spans="1:26" ht="15.75" customHeight="1" x14ac:dyDescent="0.2">
      <c r="A136" s="51" t="s">
        <v>872</v>
      </c>
      <c r="B136" s="51" t="s">
        <v>662</v>
      </c>
      <c r="C136" s="51" t="s">
        <v>663</v>
      </c>
      <c r="D136" s="51" t="s">
        <v>664</v>
      </c>
      <c r="E136" s="51" t="s">
        <v>671</v>
      </c>
      <c r="F136" s="51" t="s">
        <v>671</v>
      </c>
      <c r="G136" s="51" t="s">
        <v>671</v>
      </c>
      <c r="H136" s="51" t="s">
        <v>671</v>
      </c>
      <c r="I136" s="51" t="s">
        <v>671</v>
      </c>
      <c r="J136" s="51">
        <v>241</v>
      </c>
      <c r="K136" s="51">
        <v>36</v>
      </c>
      <c r="L136" s="51">
        <v>2</v>
      </c>
      <c r="M136" s="51">
        <v>254</v>
      </c>
      <c r="N136" s="51">
        <v>533</v>
      </c>
      <c r="O136" s="51" t="s">
        <v>666</v>
      </c>
      <c r="P136" s="51">
        <v>529</v>
      </c>
      <c r="Q136" s="51">
        <v>315</v>
      </c>
      <c r="R136" s="51">
        <v>352</v>
      </c>
      <c r="S136" s="51">
        <v>946</v>
      </c>
      <c r="T136" s="51">
        <v>2142</v>
      </c>
      <c r="U136" s="51" t="s">
        <v>144</v>
      </c>
      <c r="V136" s="51" t="s">
        <v>667</v>
      </c>
      <c r="W136" s="51" t="s">
        <v>664</v>
      </c>
      <c r="X136" s="51" t="s">
        <v>668</v>
      </c>
      <c r="Y136" s="51" t="s">
        <v>673</v>
      </c>
      <c r="Z136" s="51">
        <v>117204</v>
      </c>
    </row>
    <row r="137" spans="1:26" ht="15.75" customHeight="1" x14ac:dyDescent="0.2">
      <c r="A137" s="51" t="s">
        <v>873</v>
      </c>
      <c r="B137" s="51" t="s">
        <v>662</v>
      </c>
      <c r="C137" s="51" t="s">
        <v>663</v>
      </c>
      <c r="D137" s="51" t="s">
        <v>664</v>
      </c>
      <c r="E137" s="51" t="s">
        <v>665</v>
      </c>
      <c r="F137" s="51" t="s">
        <v>665</v>
      </c>
      <c r="G137" s="51" t="s">
        <v>665</v>
      </c>
      <c r="H137" s="51" t="s">
        <v>665</v>
      </c>
      <c r="I137" s="51" t="s">
        <v>665</v>
      </c>
      <c r="J137" s="51">
        <v>0</v>
      </c>
      <c r="K137" s="51">
        <v>0</v>
      </c>
      <c r="L137" s="51">
        <v>0</v>
      </c>
      <c r="M137" s="51">
        <v>0</v>
      </c>
      <c r="N137" s="51">
        <v>0</v>
      </c>
      <c r="O137" s="51" t="s">
        <v>666</v>
      </c>
      <c r="P137" s="51">
        <v>18</v>
      </c>
      <c r="Q137" s="51">
        <v>11</v>
      </c>
      <c r="R137" s="51">
        <v>12</v>
      </c>
      <c r="S137" s="51">
        <v>28</v>
      </c>
      <c r="T137" s="51">
        <v>69</v>
      </c>
      <c r="U137" s="51" t="s">
        <v>144</v>
      </c>
      <c r="V137" s="51" t="s">
        <v>667</v>
      </c>
      <c r="W137" s="51" t="s">
        <v>664</v>
      </c>
      <c r="X137" s="51" t="s">
        <v>668</v>
      </c>
      <c r="Y137" s="51" t="s">
        <v>673</v>
      </c>
      <c r="Z137" s="51">
        <v>16784</v>
      </c>
    </row>
    <row r="138" spans="1:26" ht="15.75" customHeight="1" x14ac:dyDescent="0.2">
      <c r="A138" s="51" t="s">
        <v>874</v>
      </c>
      <c r="B138" s="51" t="s">
        <v>662</v>
      </c>
      <c r="C138" s="51" t="s">
        <v>663</v>
      </c>
      <c r="D138" s="51" t="s">
        <v>875</v>
      </c>
      <c r="E138" s="51" t="s">
        <v>671</v>
      </c>
      <c r="F138" s="51" t="s">
        <v>671</v>
      </c>
      <c r="G138" s="51" t="s">
        <v>671</v>
      </c>
      <c r="H138" s="51" t="s">
        <v>671</v>
      </c>
      <c r="I138" s="51" t="s">
        <v>671</v>
      </c>
      <c r="J138" s="51">
        <v>84</v>
      </c>
      <c r="K138" s="51">
        <v>76</v>
      </c>
      <c r="L138" s="51">
        <v>271</v>
      </c>
      <c r="M138" s="51">
        <v>2203</v>
      </c>
      <c r="N138" s="51">
        <v>2634</v>
      </c>
      <c r="O138" s="51" t="s">
        <v>672</v>
      </c>
      <c r="P138" s="51">
        <v>2035</v>
      </c>
      <c r="Q138" s="51">
        <v>1427</v>
      </c>
      <c r="R138" s="51">
        <v>1377</v>
      </c>
      <c r="S138" s="51">
        <v>2563</v>
      </c>
      <c r="T138" s="51">
        <v>7402</v>
      </c>
      <c r="U138" s="51" t="s">
        <v>123</v>
      </c>
      <c r="V138" s="51" t="s">
        <v>667</v>
      </c>
      <c r="W138" s="51" t="s">
        <v>663</v>
      </c>
      <c r="X138" s="51" t="s">
        <v>725</v>
      </c>
      <c r="Y138" s="51" t="s">
        <v>808</v>
      </c>
      <c r="Z138" s="51">
        <v>172116</v>
      </c>
    </row>
    <row r="139" spans="1:26" ht="15.75" customHeight="1" x14ac:dyDescent="0.2">
      <c r="A139" s="51" t="s">
        <v>876</v>
      </c>
      <c r="B139" s="51" t="s">
        <v>662</v>
      </c>
      <c r="C139" s="51" t="s">
        <v>663</v>
      </c>
      <c r="D139" s="51" t="s">
        <v>664</v>
      </c>
      <c r="E139" s="51" t="s">
        <v>671</v>
      </c>
      <c r="F139" s="51" t="s">
        <v>671</v>
      </c>
      <c r="G139" s="51" t="s">
        <v>671</v>
      </c>
      <c r="H139" s="51" t="s">
        <v>671</v>
      </c>
      <c r="I139" s="51" t="s">
        <v>671</v>
      </c>
      <c r="J139" s="51">
        <v>86</v>
      </c>
      <c r="K139" s="51">
        <v>16</v>
      </c>
      <c r="L139" s="51">
        <v>21</v>
      </c>
      <c r="M139" s="51">
        <v>380</v>
      </c>
      <c r="N139" s="51">
        <v>503</v>
      </c>
      <c r="O139" s="51" t="s">
        <v>672</v>
      </c>
      <c r="P139" s="51">
        <v>276</v>
      </c>
      <c r="Q139" s="51">
        <v>211</v>
      </c>
      <c r="R139" s="51">
        <v>259</v>
      </c>
      <c r="S139" s="51">
        <v>752</v>
      </c>
      <c r="T139" s="51">
        <v>1498</v>
      </c>
      <c r="U139" s="51" t="s">
        <v>67</v>
      </c>
      <c r="V139" s="51" t="s">
        <v>667</v>
      </c>
      <c r="W139" s="51" t="s">
        <v>664</v>
      </c>
      <c r="X139" s="51" t="s">
        <v>675</v>
      </c>
      <c r="Y139" s="51" t="s">
        <v>676</v>
      </c>
      <c r="Z139" s="51">
        <v>11994</v>
      </c>
    </row>
    <row r="140" spans="1:26" ht="15.75" customHeight="1" x14ac:dyDescent="0.2">
      <c r="A140" s="51" t="s">
        <v>877</v>
      </c>
      <c r="B140" s="51" t="s">
        <v>736</v>
      </c>
      <c r="C140" s="51" t="s">
        <v>720</v>
      </c>
      <c r="D140" s="51" t="s">
        <v>742</v>
      </c>
      <c r="E140" s="51" t="s">
        <v>671</v>
      </c>
      <c r="F140" s="51" t="s">
        <v>671</v>
      </c>
      <c r="G140" s="51" t="s">
        <v>671</v>
      </c>
      <c r="H140" s="51" t="s">
        <v>671</v>
      </c>
      <c r="I140" s="51" t="s">
        <v>671</v>
      </c>
      <c r="J140" s="51">
        <v>37</v>
      </c>
      <c r="K140" s="51">
        <v>24</v>
      </c>
      <c r="L140" s="51">
        <v>4</v>
      </c>
      <c r="M140" s="51">
        <v>784</v>
      </c>
      <c r="N140" s="51">
        <v>849</v>
      </c>
      <c r="O140" s="51" t="s">
        <v>672</v>
      </c>
      <c r="P140" s="51">
        <v>587</v>
      </c>
      <c r="Q140" s="51">
        <v>446</v>
      </c>
      <c r="R140" s="51">
        <v>413</v>
      </c>
      <c r="S140" s="51">
        <v>907</v>
      </c>
      <c r="T140" s="51">
        <v>2353</v>
      </c>
      <c r="U140" s="51" t="s">
        <v>417</v>
      </c>
      <c r="V140" s="51" t="s">
        <v>878</v>
      </c>
      <c r="W140" s="51" t="s">
        <v>742</v>
      </c>
      <c r="X140" s="51" t="s">
        <v>789</v>
      </c>
      <c r="Y140" s="51" t="s">
        <v>790</v>
      </c>
      <c r="Z140" s="51">
        <v>63158</v>
      </c>
    </row>
    <row r="141" spans="1:26" ht="15.75" customHeight="1" x14ac:dyDescent="0.2">
      <c r="A141" s="51" t="s">
        <v>879</v>
      </c>
      <c r="B141" s="51" t="s">
        <v>736</v>
      </c>
      <c r="C141" s="51" t="s">
        <v>663</v>
      </c>
      <c r="D141" s="51" t="s">
        <v>664</v>
      </c>
      <c r="E141" s="51" t="s">
        <v>665</v>
      </c>
      <c r="F141" s="51" t="s">
        <v>665</v>
      </c>
      <c r="G141" s="51" t="s">
        <v>665</v>
      </c>
      <c r="H141" s="51" t="s">
        <v>665</v>
      </c>
      <c r="I141" s="51" t="s">
        <v>665</v>
      </c>
      <c r="J141" s="51">
        <v>0</v>
      </c>
      <c r="K141" s="51">
        <v>0</v>
      </c>
      <c r="L141" s="51">
        <v>0</v>
      </c>
      <c r="M141" s="51">
        <v>0</v>
      </c>
      <c r="N141" s="51">
        <v>0</v>
      </c>
      <c r="O141" s="51" t="s">
        <v>666</v>
      </c>
      <c r="P141" s="51">
        <v>103</v>
      </c>
      <c r="Q141" s="51">
        <v>66</v>
      </c>
      <c r="R141" s="51">
        <v>64</v>
      </c>
      <c r="S141" s="51">
        <v>192</v>
      </c>
      <c r="T141" s="51">
        <v>425</v>
      </c>
      <c r="U141" s="51" t="s">
        <v>128</v>
      </c>
      <c r="V141" s="51" t="s">
        <v>667</v>
      </c>
      <c r="W141" s="51" t="s">
        <v>664</v>
      </c>
      <c r="X141" s="51" t="s">
        <v>880</v>
      </c>
      <c r="Y141" s="51" t="s">
        <v>881</v>
      </c>
      <c r="Z141" s="51">
        <v>7558</v>
      </c>
    </row>
    <row r="142" spans="1:26" ht="15.75" customHeight="1" x14ac:dyDescent="0.2">
      <c r="A142" s="51" t="s">
        <v>882</v>
      </c>
      <c r="B142" s="51" t="s">
        <v>662</v>
      </c>
      <c r="C142" s="51" t="s">
        <v>663</v>
      </c>
      <c r="D142" s="51" t="s">
        <v>664</v>
      </c>
      <c r="E142" s="51" t="s">
        <v>671</v>
      </c>
      <c r="F142" s="51" t="s">
        <v>671</v>
      </c>
      <c r="G142" s="51" t="s">
        <v>671</v>
      </c>
      <c r="H142" s="51" t="s">
        <v>671</v>
      </c>
      <c r="I142" s="51" t="s">
        <v>671</v>
      </c>
      <c r="J142" s="51">
        <v>92</v>
      </c>
      <c r="K142" s="51">
        <v>89</v>
      </c>
      <c r="L142" s="51">
        <v>13</v>
      </c>
      <c r="M142" s="51">
        <v>1133</v>
      </c>
      <c r="N142" s="51">
        <v>1327</v>
      </c>
      <c r="O142" s="51" t="s">
        <v>666</v>
      </c>
      <c r="P142" s="51">
        <v>1042</v>
      </c>
      <c r="Q142" s="51">
        <v>791</v>
      </c>
      <c r="R142" s="51">
        <v>733</v>
      </c>
      <c r="S142" s="51">
        <v>1609</v>
      </c>
      <c r="T142" s="51">
        <v>4175</v>
      </c>
      <c r="U142" s="51" t="s">
        <v>417</v>
      </c>
      <c r="V142" s="51" t="s">
        <v>667</v>
      </c>
      <c r="W142" s="51" t="s">
        <v>664</v>
      </c>
      <c r="X142" s="51" t="s">
        <v>789</v>
      </c>
      <c r="Y142" s="51" t="s">
        <v>790</v>
      </c>
      <c r="Z142" s="51">
        <v>151478</v>
      </c>
    </row>
    <row r="143" spans="1:26" ht="15.75" customHeight="1" x14ac:dyDescent="0.2">
      <c r="A143" s="51" t="s">
        <v>883</v>
      </c>
      <c r="B143" s="51" t="s">
        <v>683</v>
      </c>
      <c r="C143" s="51" t="s">
        <v>663</v>
      </c>
      <c r="D143" s="51" t="s">
        <v>664</v>
      </c>
      <c r="E143" s="51" t="s">
        <v>665</v>
      </c>
      <c r="F143" s="51" t="s">
        <v>665</v>
      </c>
      <c r="G143" s="51" t="s">
        <v>665</v>
      </c>
      <c r="H143" s="51" t="s">
        <v>665</v>
      </c>
      <c r="I143" s="51" t="s">
        <v>671</v>
      </c>
      <c r="J143" s="51">
        <v>0</v>
      </c>
      <c r="K143" s="51">
        <v>0</v>
      </c>
      <c r="L143" s="51">
        <v>1</v>
      </c>
      <c r="M143" s="51">
        <v>0</v>
      </c>
      <c r="N143" s="51">
        <v>1</v>
      </c>
      <c r="O143" s="51" t="s">
        <v>666</v>
      </c>
      <c r="P143" s="51">
        <v>3</v>
      </c>
      <c r="Q143" s="51">
        <v>2</v>
      </c>
      <c r="R143" s="51">
        <v>2</v>
      </c>
      <c r="S143" s="51">
        <v>3</v>
      </c>
      <c r="T143" s="51">
        <v>10</v>
      </c>
      <c r="U143" s="51" t="s">
        <v>83</v>
      </c>
      <c r="V143" s="51" t="s">
        <v>667</v>
      </c>
      <c r="W143" s="51" t="s">
        <v>664</v>
      </c>
      <c r="X143" s="51" t="s">
        <v>684</v>
      </c>
      <c r="Y143" s="51" t="s">
        <v>860</v>
      </c>
      <c r="Z143" s="51">
        <v>744</v>
      </c>
    </row>
    <row r="144" spans="1:26" ht="15.75" customHeight="1" x14ac:dyDescent="0.2">
      <c r="A144" s="51" t="s">
        <v>884</v>
      </c>
      <c r="B144" s="51" t="s">
        <v>683</v>
      </c>
      <c r="C144" s="51" t="s">
        <v>663</v>
      </c>
      <c r="D144" s="51" t="s">
        <v>664</v>
      </c>
      <c r="E144" s="51" t="s">
        <v>671</v>
      </c>
      <c r="F144" s="51" t="s">
        <v>671</v>
      </c>
      <c r="G144" s="51" t="s">
        <v>671</v>
      </c>
      <c r="H144" s="51" t="s">
        <v>671</v>
      </c>
      <c r="I144" s="51" t="s">
        <v>671</v>
      </c>
      <c r="J144" s="51">
        <v>0</v>
      </c>
      <c r="K144" s="51">
        <v>55</v>
      </c>
      <c r="L144" s="51">
        <v>8</v>
      </c>
      <c r="M144" s="51">
        <v>41</v>
      </c>
      <c r="N144" s="51">
        <v>104</v>
      </c>
      <c r="O144" s="51" t="s">
        <v>666</v>
      </c>
      <c r="P144" s="51">
        <v>145</v>
      </c>
      <c r="Q144" s="51">
        <v>96</v>
      </c>
      <c r="R144" s="51">
        <v>104</v>
      </c>
      <c r="S144" s="51">
        <v>264</v>
      </c>
      <c r="T144" s="51">
        <v>609</v>
      </c>
      <c r="U144" s="51" t="s">
        <v>83</v>
      </c>
      <c r="V144" s="51" t="s">
        <v>667</v>
      </c>
      <c r="W144" s="51" t="s">
        <v>664</v>
      </c>
      <c r="X144" s="51" t="s">
        <v>705</v>
      </c>
      <c r="Y144" s="51" t="s">
        <v>706</v>
      </c>
      <c r="Z144" s="51">
        <v>26362</v>
      </c>
    </row>
    <row r="145" spans="1:26" ht="15.75" customHeight="1" x14ac:dyDescent="0.2">
      <c r="A145" s="51" t="s">
        <v>885</v>
      </c>
      <c r="B145" s="51" t="s">
        <v>662</v>
      </c>
      <c r="C145" s="51" t="s">
        <v>663</v>
      </c>
      <c r="D145" s="51" t="s">
        <v>664</v>
      </c>
      <c r="E145" s="51" t="s">
        <v>665</v>
      </c>
      <c r="F145" s="51" t="s">
        <v>665</v>
      </c>
      <c r="G145" s="51" t="s">
        <v>665</v>
      </c>
      <c r="H145" s="51" t="s">
        <v>665</v>
      </c>
      <c r="I145" s="51" t="s">
        <v>671</v>
      </c>
      <c r="J145" s="51">
        <v>0</v>
      </c>
      <c r="K145" s="51">
        <v>2</v>
      </c>
      <c r="L145" s="51">
        <v>2</v>
      </c>
      <c r="M145" s="51">
        <v>6</v>
      </c>
      <c r="N145" s="51">
        <v>10</v>
      </c>
      <c r="O145" s="51" t="s">
        <v>666</v>
      </c>
      <c r="P145" s="51">
        <v>143</v>
      </c>
      <c r="Q145" s="51">
        <v>125</v>
      </c>
      <c r="R145" s="51">
        <v>85</v>
      </c>
      <c r="S145" s="51">
        <v>272</v>
      </c>
      <c r="T145" s="51">
        <v>625</v>
      </c>
      <c r="U145" s="51" t="s">
        <v>128</v>
      </c>
      <c r="V145" s="51" t="s">
        <v>667</v>
      </c>
      <c r="W145" s="51" t="s">
        <v>664</v>
      </c>
      <c r="X145" s="51" t="s">
        <v>856</v>
      </c>
      <c r="Y145" s="51" t="s">
        <v>857</v>
      </c>
      <c r="Z145" s="51">
        <v>11169</v>
      </c>
    </row>
    <row r="146" spans="1:26" ht="15.75" customHeight="1" x14ac:dyDescent="0.2">
      <c r="A146" s="51" t="s">
        <v>886</v>
      </c>
      <c r="B146" s="51" t="s">
        <v>662</v>
      </c>
      <c r="C146" s="51" t="s">
        <v>663</v>
      </c>
      <c r="D146" s="51" t="s">
        <v>663</v>
      </c>
      <c r="E146" s="51" t="s">
        <v>671</v>
      </c>
      <c r="F146" s="51" t="s">
        <v>671</v>
      </c>
      <c r="G146" s="51" t="s">
        <v>671</v>
      </c>
      <c r="H146" s="51" t="s">
        <v>671</v>
      </c>
      <c r="I146" s="51" t="s">
        <v>671</v>
      </c>
      <c r="J146" s="51">
        <v>1</v>
      </c>
      <c r="K146" s="51">
        <v>1</v>
      </c>
      <c r="L146" s="51">
        <v>1</v>
      </c>
      <c r="M146" s="51">
        <v>10</v>
      </c>
      <c r="N146" s="51">
        <v>13</v>
      </c>
      <c r="O146" s="51" t="s">
        <v>672</v>
      </c>
      <c r="P146" s="51">
        <v>16</v>
      </c>
      <c r="Q146" s="51">
        <v>11</v>
      </c>
      <c r="R146" s="51">
        <v>11</v>
      </c>
      <c r="S146" s="51">
        <v>23</v>
      </c>
      <c r="T146" s="51">
        <v>61</v>
      </c>
      <c r="U146" s="51" t="s">
        <v>67</v>
      </c>
      <c r="V146" s="51" t="s">
        <v>711</v>
      </c>
      <c r="W146" s="51" t="s">
        <v>664</v>
      </c>
      <c r="X146" s="51" t="s">
        <v>675</v>
      </c>
      <c r="Y146" s="51" t="s">
        <v>748</v>
      </c>
      <c r="Z146" s="51">
        <v>7534</v>
      </c>
    </row>
    <row r="147" spans="1:26" ht="15.75" customHeight="1" x14ac:dyDescent="0.2">
      <c r="A147" s="51" t="s">
        <v>887</v>
      </c>
      <c r="B147" s="51" t="s">
        <v>662</v>
      </c>
      <c r="C147" s="51" t="s">
        <v>671</v>
      </c>
      <c r="D147" s="51" t="s">
        <v>664</v>
      </c>
      <c r="E147" s="51" t="s">
        <v>671</v>
      </c>
      <c r="F147" s="51" t="s">
        <v>671</v>
      </c>
      <c r="G147" s="51" t="s">
        <v>671</v>
      </c>
      <c r="H147" s="51" t="s">
        <v>671</v>
      </c>
      <c r="I147" s="51" t="s">
        <v>671</v>
      </c>
      <c r="J147" s="51">
        <v>0</v>
      </c>
      <c r="K147" s="51">
        <v>0</v>
      </c>
      <c r="L147" s="51">
        <v>360</v>
      </c>
      <c r="M147" s="51">
        <v>1402</v>
      </c>
      <c r="N147" s="51">
        <v>1762</v>
      </c>
      <c r="O147" s="51" t="s">
        <v>672</v>
      </c>
      <c r="P147" s="51">
        <v>779</v>
      </c>
      <c r="Q147" s="51">
        <v>404</v>
      </c>
      <c r="R147" s="51">
        <v>456</v>
      </c>
      <c r="S147" s="51">
        <v>1461</v>
      </c>
      <c r="T147" s="51">
        <v>3100</v>
      </c>
      <c r="U147" s="51" t="s">
        <v>67</v>
      </c>
      <c r="V147" s="51" t="s">
        <v>667</v>
      </c>
      <c r="W147" s="51" t="s">
        <v>664</v>
      </c>
      <c r="X147" s="51" t="s">
        <v>675</v>
      </c>
      <c r="Y147" s="51" t="s">
        <v>750</v>
      </c>
      <c r="Z147" s="51">
        <v>116156</v>
      </c>
    </row>
    <row r="148" spans="1:26" ht="15.75" customHeight="1" x14ac:dyDescent="0.2">
      <c r="A148" s="51" t="s">
        <v>888</v>
      </c>
      <c r="B148" s="51" t="s">
        <v>662</v>
      </c>
      <c r="C148" s="51" t="s">
        <v>663</v>
      </c>
      <c r="D148" s="51" t="s">
        <v>664</v>
      </c>
      <c r="E148" s="51" t="s">
        <v>665</v>
      </c>
      <c r="F148" s="51" t="s">
        <v>665</v>
      </c>
      <c r="G148" s="51" t="s">
        <v>665</v>
      </c>
      <c r="H148" s="51" t="s">
        <v>665</v>
      </c>
      <c r="I148" s="51" t="s">
        <v>671</v>
      </c>
      <c r="J148" s="51">
        <v>6</v>
      </c>
      <c r="K148" s="51">
        <v>7</v>
      </c>
      <c r="L148" s="51">
        <v>5</v>
      </c>
      <c r="M148" s="51">
        <v>5</v>
      </c>
      <c r="N148" s="51">
        <v>23</v>
      </c>
      <c r="O148" s="51" t="s">
        <v>666</v>
      </c>
      <c r="P148" s="51">
        <v>74</v>
      </c>
      <c r="Q148" s="51">
        <v>65</v>
      </c>
      <c r="R148" s="51">
        <v>68</v>
      </c>
      <c r="S148" s="51">
        <v>259</v>
      </c>
      <c r="T148" s="51">
        <v>466</v>
      </c>
      <c r="U148" s="51" t="s">
        <v>128</v>
      </c>
      <c r="V148" s="51" t="s">
        <v>667</v>
      </c>
      <c r="W148" s="51" t="s">
        <v>664</v>
      </c>
      <c r="X148" s="51" t="s">
        <v>856</v>
      </c>
      <c r="Y148" s="51" t="s">
        <v>857</v>
      </c>
      <c r="Z148" s="51">
        <v>11443</v>
      </c>
    </row>
    <row r="149" spans="1:26" ht="15.75" customHeight="1" x14ac:dyDescent="0.2">
      <c r="A149" s="51" t="s">
        <v>889</v>
      </c>
      <c r="B149" s="51" t="s">
        <v>683</v>
      </c>
      <c r="C149" s="51" t="s">
        <v>663</v>
      </c>
      <c r="D149" s="51" t="s">
        <v>664</v>
      </c>
      <c r="E149" s="51" t="s">
        <v>671</v>
      </c>
      <c r="F149" s="51" t="s">
        <v>665</v>
      </c>
      <c r="G149" s="51" t="s">
        <v>665</v>
      </c>
      <c r="H149" s="51" t="s">
        <v>665</v>
      </c>
      <c r="I149" s="51" t="s">
        <v>665</v>
      </c>
      <c r="J149" s="51">
        <v>0</v>
      </c>
      <c r="K149" s="51">
        <v>0</v>
      </c>
      <c r="L149" s="51">
        <v>0</v>
      </c>
      <c r="M149" s="51">
        <v>0</v>
      </c>
      <c r="N149" s="51">
        <v>0</v>
      </c>
      <c r="O149" s="51" t="s">
        <v>666</v>
      </c>
      <c r="P149" s="51">
        <v>6</v>
      </c>
      <c r="Q149" s="51">
        <v>3</v>
      </c>
      <c r="R149" s="51">
        <v>4</v>
      </c>
      <c r="S149" s="51">
        <v>8</v>
      </c>
      <c r="T149" s="51">
        <v>21</v>
      </c>
      <c r="U149" s="51" t="s">
        <v>83</v>
      </c>
      <c r="V149" s="51" t="s">
        <v>667</v>
      </c>
      <c r="W149" s="51" t="s">
        <v>664</v>
      </c>
      <c r="X149" s="51" t="s">
        <v>705</v>
      </c>
      <c r="Y149" s="51" t="s">
        <v>706</v>
      </c>
      <c r="Z149" s="51">
        <v>1367</v>
      </c>
    </row>
    <row r="150" spans="1:26" ht="15.75" customHeight="1" x14ac:dyDescent="0.2">
      <c r="A150" s="51" t="s">
        <v>890</v>
      </c>
      <c r="B150" s="51" t="s">
        <v>662</v>
      </c>
      <c r="C150" s="51" t="s">
        <v>720</v>
      </c>
      <c r="D150" s="51" t="s">
        <v>664</v>
      </c>
      <c r="E150" s="51" t="s">
        <v>665</v>
      </c>
      <c r="F150" s="51" t="s">
        <v>665</v>
      </c>
      <c r="G150" s="51" t="s">
        <v>665</v>
      </c>
      <c r="H150" s="51" t="s">
        <v>665</v>
      </c>
      <c r="I150" s="51" t="s">
        <v>665</v>
      </c>
      <c r="J150" s="51">
        <v>0</v>
      </c>
      <c r="K150" s="51">
        <v>0</v>
      </c>
      <c r="L150" s="51">
        <v>0</v>
      </c>
      <c r="M150" s="51">
        <v>0</v>
      </c>
      <c r="N150" s="51">
        <v>0</v>
      </c>
      <c r="O150" s="51" t="s">
        <v>666</v>
      </c>
      <c r="P150" s="51">
        <v>160</v>
      </c>
      <c r="Q150" s="51">
        <v>112</v>
      </c>
      <c r="R150" s="51">
        <v>128</v>
      </c>
      <c r="S150" s="51">
        <v>294</v>
      </c>
      <c r="T150" s="51">
        <v>694</v>
      </c>
      <c r="U150" s="51" t="s">
        <v>144</v>
      </c>
      <c r="V150" s="51" t="s">
        <v>721</v>
      </c>
      <c r="W150" s="51" t="s">
        <v>663</v>
      </c>
      <c r="X150" s="51" t="s">
        <v>668</v>
      </c>
      <c r="Y150" s="51" t="s">
        <v>781</v>
      </c>
      <c r="Z150" s="51">
        <v>15953</v>
      </c>
    </row>
    <row r="151" spans="1:26" ht="15.75" customHeight="1" x14ac:dyDescent="0.2">
      <c r="A151" s="51" t="s">
        <v>891</v>
      </c>
      <c r="B151" s="51" t="s">
        <v>662</v>
      </c>
      <c r="C151" s="51" t="s">
        <v>663</v>
      </c>
      <c r="D151" s="51" t="s">
        <v>664</v>
      </c>
      <c r="E151" s="51" t="s">
        <v>665</v>
      </c>
      <c r="F151" s="51" t="s">
        <v>665</v>
      </c>
      <c r="G151" s="51" t="s">
        <v>665</v>
      </c>
      <c r="H151" s="51" t="s">
        <v>665</v>
      </c>
      <c r="I151" s="51" t="s">
        <v>671</v>
      </c>
      <c r="J151" s="51">
        <v>15</v>
      </c>
      <c r="K151" s="51">
        <v>15</v>
      </c>
      <c r="L151" s="51">
        <v>0</v>
      </c>
      <c r="M151" s="51">
        <v>0</v>
      </c>
      <c r="N151" s="51">
        <v>30</v>
      </c>
      <c r="O151" s="51" t="s">
        <v>666</v>
      </c>
      <c r="P151" s="51">
        <v>128</v>
      </c>
      <c r="Q151" s="51">
        <v>169</v>
      </c>
      <c r="R151" s="51">
        <v>204</v>
      </c>
      <c r="S151" s="51">
        <v>211</v>
      </c>
      <c r="T151" s="51">
        <v>712</v>
      </c>
      <c r="U151" s="51" t="s">
        <v>128</v>
      </c>
      <c r="V151" s="51" t="s">
        <v>667</v>
      </c>
      <c r="W151" s="51" t="s">
        <v>664</v>
      </c>
      <c r="X151" s="51" t="s">
        <v>817</v>
      </c>
      <c r="Y151" s="51" t="s">
        <v>818</v>
      </c>
      <c r="Z151" s="51">
        <v>8112</v>
      </c>
    </row>
    <row r="152" spans="1:26" ht="15.75" customHeight="1" x14ac:dyDescent="0.2">
      <c r="A152" s="51" t="s">
        <v>892</v>
      </c>
      <c r="B152" s="51" t="s">
        <v>662</v>
      </c>
      <c r="C152" s="51" t="s">
        <v>663</v>
      </c>
      <c r="D152" s="51" t="s">
        <v>664</v>
      </c>
      <c r="E152" s="51" t="s">
        <v>671</v>
      </c>
      <c r="F152" s="51" t="s">
        <v>671</v>
      </c>
      <c r="G152" s="51" t="s">
        <v>671</v>
      </c>
      <c r="H152" s="51" t="s">
        <v>671</v>
      </c>
      <c r="I152" s="51" t="s">
        <v>671</v>
      </c>
      <c r="J152" s="51">
        <v>6</v>
      </c>
      <c r="K152" s="51">
        <v>0</v>
      </c>
      <c r="L152" s="51">
        <v>582</v>
      </c>
      <c r="M152" s="51">
        <v>924</v>
      </c>
      <c r="N152" s="51">
        <v>1512</v>
      </c>
      <c r="O152" s="51" t="s">
        <v>672</v>
      </c>
      <c r="P152" s="51">
        <v>1218</v>
      </c>
      <c r="Q152" s="51">
        <v>854</v>
      </c>
      <c r="R152" s="51">
        <v>862</v>
      </c>
      <c r="S152" s="51">
        <v>1699</v>
      </c>
      <c r="T152" s="51">
        <v>4633</v>
      </c>
      <c r="U152" s="51" t="s">
        <v>123</v>
      </c>
      <c r="V152" s="51" t="s">
        <v>667</v>
      </c>
      <c r="W152" s="51" t="s">
        <v>664</v>
      </c>
      <c r="X152" s="51" t="s">
        <v>725</v>
      </c>
      <c r="Y152" s="51" t="s">
        <v>808</v>
      </c>
      <c r="Z152" s="51">
        <v>78447</v>
      </c>
    </row>
    <row r="153" spans="1:26" ht="15.75" customHeight="1" x14ac:dyDescent="0.2">
      <c r="A153" s="51" t="s">
        <v>893</v>
      </c>
      <c r="B153" s="51" t="s">
        <v>662</v>
      </c>
      <c r="C153" s="51" t="s">
        <v>732</v>
      </c>
      <c r="D153" s="51" t="s">
        <v>663</v>
      </c>
      <c r="E153" s="51" t="s">
        <v>671</v>
      </c>
      <c r="F153" s="51" t="s">
        <v>671</v>
      </c>
      <c r="G153" s="51" t="s">
        <v>671</v>
      </c>
      <c r="H153" s="51" t="s">
        <v>671</v>
      </c>
      <c r="I153" s="51" t="s">
        <v>671</v>
      </c>
      <c r="J153" s="51">
        <v>63</v>
      </c>
      <c r="K153" s="51">
        <v>147</v>
      </c>
      <c r="L153" s="51">
        <v>0</v>
      </c>
      <c r="M153" s="51">
        <v>1505</v>
      </c>
      <c r="N153" s="51">
        <v>1715</v>
      </c>
      <c r="O153" s="51" t="s">
        <v>672</v>
      </c>
      <c r="P153" s="51">
        <v>1442</v>
      </c>
      <c r="Q153" s="51">
        <v>974</v>
      </c>
      <c r="R153" s="51">
        <v>1090</v>
      </c>
      <c r="S153" s="51">
        <v>2471</v>
      </c>
      <c r="T153" s="51">
        <v>5977</v>
      </c>
      <c r="U153" s="51" t="s">
        <v>144</v>
      </c>
      <c r="V153" s="51" t="s">
        <v>667</v>
      </c>
      <c r="W153" s="51" t="s">
        <v>663</v>
      </c>
      <c r="X153" s="51" t="s">
        <v>668</v>
      </c>
      <c r="Y153" s="51" t="s">
        <v>669</v>
      </c>
      <c r="Z153" s="51">
        <v>212000</v>
      </c>
    </row>
    <row r="154" spans="1:26" ht="15.75" customHeight="1" x14ac:dyDescent="0.2">
      <c r="A154" s="51" t="s">
        <v>894</v>
      </c>
      <c r="B154" s="51" t="s">
        <v>683</v>
      </c>
      <c r="C154" s="51" t="s">
        <v>663</v>
      </c>
      <c r="D154" s="51" t="s">
        <v>664</v>
      </c>
      <c r="E154" s="51" t="s">
        <v>665</v>
      </c>
      <c r="F154" s="51" t="s">
        <v>665</v>
      </c>
      <c r="G154" s="51" t="s">
        <v>671</v>
      </c>
      <c r="H154" s="51" t="s">
        <v>665</v>
      </c>
      <c r="I154" s="51" t="s">
        <v>665</v>
      </c>
      <c r="J154" s="51">
        <v>0</v>
      </c>
      <c r="K154" s="51">
        <v>2</v>
      </c>
      <c r="L154" s="51">
        <v>0</v>
      </c>
      <c r="M154" s="51">
        <v>3</v>
      </c>
      <c r="N154" s="51">
        <v>5</v>
      </c>
      <c r="O154" s="51" t="s">
        <v>666</v>
      </c>
      <c r="P154" s="51">
        <v>5</v>
      </c>
      <c r="Q154" s="51">
        <v>3</v>
      </c>
      <c r="R154" s="51">
        <v>3</v>
      </c>
      <c r="S154" s="51">
        <v>9</v>
      </c>
      <c r="T154" s="51">
        <v>20</v>
      </c>
      <c r="U154" s="51" t="s">
        <v>83</v>
      </c>
      <c r="V154" s="51" t="s">
        <v>667</v>
      </c>
      <c r="W154" s="51" t="s">
        <v>664</v>
      </c>
      <c r="X154" s="51" t="s">
        <v>895</v>
      </c>
      <c r="Y154" s="51" t="s">
        <v>896</v>
      </c>
      <c r="Z154" s="51">
        <v>7512</v>
      </c>
    </row>
    <row r="155" spans="1:26" ht="15.75" customHeight="1" x14ac:dyDescent="0.2">
      <c r="A155" s="51" t="s">
        <v>897</v>
      </c>
      <c r="B155" s="51" t="s">
        <v>683</v>
      </c>
      <c r="C155" s="51" t="s">
        <v>686</v>
      </c>
      <c r="D155" s="51" t="s">
        <v>686</v>
      </c>
      <c r="E155" s="51" t="s">
        <v>665</v>
      </c>
      <c r="F155" s="51" t="s">
        <v>665</v>
      </c>
      <c r="G155" s="51" t="s">
        <v>665</v>
      </c>
      <c r="H155" s="51" t="s">
        <v>665</v>
      </c>
      <c r="I155" s="51" t="s">
        <v>665</v>
      </c>
      <c r="J155" s="51">
        <v>0</v>
      </c>
      <c r="K155" s="51">
        <v>0</v>
      </c>
      <c r="L155" s="51">
        <v>0</v>
      </c>
      <c r="M155" s="51">
        <v>0</v>
      </c>
      <c r="N155" s="51">
        <v>0</v>
      </c>
      <c r="O155" s="51" t="s">
        <v>666</v>
      </c>
      <c r="P155" s="51">
        <v>2</v>
      </c>
      <c r="Q155" s="51">
        <v>1</v>
      </c>
      <c r="R155" s="51">
        <v>2</v>
      </c>
      <c r="S155" s="51">
        <v>4</v>
      </c>
      <c r="T155" s="51">
        <v>9</v>
      </c>
      <c r="U155" s="51" t="s">
        <v>83</v>
      </c>
      <c r="V155" s="51" t="s">
        <v>688</v>
      </c>
      <c r="W155" s="51" t="s">
        <v>686</v>
      </c>
      <c r="X155" s="51" t="s">
        <v>684</v>
      </c>
      <c r="Y155" s="51" t="s">
        <v>860</v>
      </c>
      <c r="Z155" s="51">
        <v>739</v>
      </c>
    </row>
    <row r="156" spans="1:26" ht="15.75" customHeight="1" x14ac:dyDescent="0.2">
      <c r="A156" s="51" t="s">
        <v>898</v>
      </c>
      <c r="B156" s="51" t="s">
        <v>683</v>
      </c>
      <c r="C156" s="51" t="s">
        <v>671</v>
      </c>
      <c r="D156" s="51" t="s">
        <v>665</v>
      </c>
      <c r="E156" s="51" t="s">
        <v>665</v>
      </c>
      <c r="F156" s="51" t="s">
        <v>665</v>
      </c>
      <c r="G156" s="51" t="s">
        <v>665</v>
      </c>
      <c r="H156" s="51" t="s">
        <v>665</v>
      </c>
      <c r="I156" s="51" t="s">
        <v>671</v>
      </c>
      <c r="J156" s="51">
        <v>0</v>
      </c>
      <c r="K156" s="51">
        <v>0</v>
      </c>
      <c r="L156" s="51">
        <v>4</v>
      </c>
      <c r="M156" s="51">
        <v>5</v>
      </c>
      <c r="N156" s="51">
        <v>9</v>
      </c>
      <c r="O156" s="51" t="s">
        <v>666</v>
      </c>
      <c r="P156" s="51">
        <v>39</v>
      </c>
      <c r="Q156" s="51">
        <v>24</v>
      </c>
      <c r="R156" s="51">
        <v>27</v>
      </c>
      <c r="S156" s="51">
        <v>71</v>
      </c>
      <c r="T156" s="51">
        <v>161</v>
      </c>
      <c r="U156" s="51" t="s">
        <v>83</v>
      </c>
      <c r="V156" s="51" t="s">
        <v>667</v>
      </c>
      <c r="W156" s="51" t="s">
        <v>665</v>
      </c>
      <c r="X156" s="51" t="s">
        <v>705</v>
      </c>
      <c r="Y156" s="51" t="s">
        <v>706</v>
      </c>
      <c r="Z156" s="51">
        <v>12042</v>
      </c>
    </row>
    <row r="157" spans="1:26" ht="15.75" customHeight="1" x14ac:dyDescent="0.2">
      <c r="A157" s="51" t="s">
        <v>899</v>
      </c>
      <c r="B157" s="51" t="s">
        <v>662</v>
      </c>
      <c r="C157" s="51" t="s">
        <v>663</v>
      </c>
      <c r="D157" s="51" t="s">
        <v>875</v>
      </c>
      <c r="E157" s="51" t="s">
        <v>671</v>
      </c>
      <c r="F157" s="51" t="s">
        <v>671</v>
      </c>
      <c r="G157" s="51" t="s">
        <v>671</v>
      </c>
      <c r="H157" s="51" t="s">
        <v>671</v>
      </c>
      <c r="I157" s="51" t="s">
        <v>671</v>
      </c>
      <c r="J157" s="51">
        <v>84</v>
      </c>
      <c r="K157" s="51">
        <v>49</v>
      </c>
      <c r="L157" s="51">
        <v>14</v>
      </c>
      <c r="M157" s="51">
        <v>637</v>
      </c>
      <c r="N157" s="51">
        <v>784</v>
      </c>
      <c r="O157" s="51" t="s">
        <v>693</v>
      </c>
      <c r="P157" s="51">
        <v>148</v>
      </c>
      <c r="Q157" s="51">
        <v>87</v>
      </c>
      <c r="R157" s="51">
        <v>76</v>
      </c>
      <c r="S157" s="51">
        <v>119</v>
      </c>
      <c r="T157" s="51">
        <v>430</v>
      </c>
      <c r="U157" s="51" t="s">
        <v>67</v>
      </c>
      <c r="V157" s="51" t="s">
        <v>667</v>
      </c>
      <c r="W157" s="51" t="s">
        <v>664</v>
      </c>
      <c r="X157" s="51" t="s">
        <v>675</v>
      </c>
      <c r="Y157" s="51" t="s">
        <v>718</v>
      </c>
      <c r="Z157" s="51">
        <v>33490</v>
      </c>
    </row>
    <row r="158" spans="1:26" ht="15.75" customHeight="1" x14ac:dyDescent="0.2">
      <c r="A158" s="51" t="s">
        <v>900</v>
      </c>
      <c r="B158" s="51" t="s">
        <v>662</v>
      </c>
      <c r="C158" s="51" t="s">
        <v>663</v>
      </c>
      <c r="D158" s="51" t="s">
        <v>664</v>
      </c>
      <c r="E158" s="51" t="s">
        <v>665</v>
      </c>
      <c r="F158" s="51" t="s">
        <v>671</v>
      </c>
      <c r="G158" s="51" t="s">
        <v>671</v>
      </c>
      <c r="H158" s="51" t="s">
        <v>671</v>
      </c>
      <c r="I158" s="51" t="s">
        <v>671</v>
      </c>
      <c r="J158" s="51">
        <v>0</v>
      </c>
      <c r="K158" s="51">
        <v>0</v>
      </c>
      <c r="L158" s="51">
        <v>6</v>
      </c>
      <c r="M158" s="51">
        <v>30</v>
      </c>
      <c r="N158" s="51">
        <v>36</v>
      </c>
      <c r="O158" s="51" t="s">
        <v>666</v>
      </c>
      <c r="P158" s="51">
        <v>83</v>
      </c>
      <c r="Q158" s="51">
        <v>59</v>
      </c>
      <c r="R158" s="51">
        <v>65</v>
      </c>
      <c r="S158" s="51">
        <v>151</v>
      </c>
      <c r="T158" s="51">
        <v>358</v>
      </c>
      <c r="U158" s="51" t="s">
        <v>144</v>
      </c>
      <c r="V158" s="51" t="s">
        <v>667</v>
      </c>
      <c r="W158" s="51" t="s">
        <v>671</v>
      </c>
      <c r="X158" s="51" t="s">
        <v>668</v>
      </c>
      <c r="Y158" s="51" t="s">
        <v>681</v>
      </c>
      <c r="Z158" s="51">
        <v>56920</v>
      </c>
    </row>
    <row r="159" spans="1:26" ht="15.75" customHeight="1" x14ac:dyDescent="0.2">
      <c r="A159" s="51" t="s">
        <v>901</v>
      </c>
      <c r="B159" s="51" t="s">
        <v>662</v>
      </c>
      <c r="C159" s="51" t="s">
        <v>663</v>
      </c>
      <c r="D159" s="51" t="s">
        <v>664</v>
      </c>
      <c r="E159" s="51" t="s">
        <v>665</v>
      </c>
      <c r="F159" s="51" t="s">
        <v>665</v>
      </c>
      <c r="G159" s="51" t="s">
        <v>665</v>
      </c>
      <c r="H159" s="51" t="s">
        <v>665</v>
      </c>
      <c r="I159" s="51" t="s">
        <v>665</v>
      </c>
      <c r="J159" s="51">
        <v>0</v>
      </c>
      <c r="K159" s="51">
        <v>0</v>
      </c>
      <c r="L159" s="51">
        <v>0</v>
      </c>
      <c r="M159" s="51">
        <v>0</v>
      </c>
      <c r="N159" s="51">
        <v>0</v>
      </c>
      <c r="O159" s="51" t="s">
        <v>666</v>
      </c>
      <c r="P159" s="51">
        <v>123</v>
      </c>
      <c r="Q159" s="51">
        <v>83</v>
      </c>
      <c r="R159" s="51">
        <v>75</v>
      </c>
      <c r="S159" s="51">
        <v>243</v>
      </c>
      <c r="T159" s="51">
        <v>524</v>
      </c>
      <c r="U159" s="51" t="s">
        <v>128</v>
      </c>
      <c r="V159" s="51" t="s">
        <v>667</v>
      </c>
      <c r="W159" s="51" t="s">
        <v>664</v>
      </c>
      <c r="X159" s="51" t="s">
        <v>817</v>
      </c>
      <c r="Y159" s="51" t="s">
        <v>818</v>
      </c>
      <c r="Z159" s="51">
        <v>6241</v>
      </c>
    </row>
    <row r="160" spans="1:26" ht="15.75" customHeight="1" x14ac:dyDescent="0.2">
      <c r="A160" s="51" t="s">
        <v>902</v>
      </c>
      <c r="B160" s="51" t="s">
        <v>662</v>
      </c>
      <c r="C160" s="51" t="s">
        <v>663</v>
      </c>
      <c r="D160" s="51" t="s">
        <v>664</v>
      </c>
      <c r="E160" s="51" t="s">
        <v>671</v>
      </c>
      <c r="F160" s="51" t="s">
        <v>671</v>
      </c>
      <c r="G160" s="51" t="s">
        <v>671</v>
      </c>
      <c r="H160" s="51" t="s">
        <v>671</v>
      </c>
      <c r="I160" s="51" t="s">
        <v>671</v>
      </c>
      <c r="J160" s="51">
        <v>283</v>
      </c>
      <c r="K160" s="51">
        <v>249</v>
      </c>
      <c r="L160" s="51">
        <v>0</v>
      </c>
      <c r="M160" s="51">
        <v>2573</v>
      </c>
      <c r="N160" s="51">
        <v>3105</v>
      </c>
      <c r="O160" s="51" t="s">
        <v>672</v>
      </c>
      <c r="P160" s="51">
        <v>1714</v>
      </c>
      <c r="Q160" s="51">
        <v>926</v>
      </c>
      <c r="R160" s="51">
        <v>978</v>
      </c>
      <c r="S160" s="51">
        <v>1837</v>
      </c>
      <c r="T160" s="51">
        <v>5455</v>
      </c>
      <c r="U160" s="51" t="s">
        <v>67</v>
      </c>
      <c r="V160" s="51" t="s">
        <v>667</v>
      </c>
      <c r="W160" s="51" t="s">
        <v>664</v>
      </c>
      <c r="X160" s="51" t="s">
        <v>675</v>
      </c>
      <c r="Y160" s="51" t="s">
        <v>676</v>
      </c>
      <c r="Z160" s="51">
        <v>235439</v>
      </c>
    </row>
    <row r="161" spans="1:26" ht="15.75" customHeight="1" x14ac:dyDescent="0.2">
      <c r="A161" s="51" t="s">
        <v>903</v>
      </c>
      <c r="B161" s="51" t="s">
        <v>662</v>
      </c>
      <c r="C161" s="51" t="s">
        <v>663</v>
      </c>
      <c r="D161" s="51" t="s">
        <v>663</v>
      </c>
      <c r="E161" s="51" t="s">
        <v>671</v>
      </c>
      <c r="F161" s="51" t="s">
        <v>671</v>
      </c>
      <c r="G161" s="51" t="s">
        <v>671</v>
      </c>
      <c r="H161" s="51" t="s">
        <v>671</v>
      </c>
      <c r="I161" s="51" t="s">
        <v>671</v>
      </c>
      <c r="J161" s="51">
        <v>313</v>
      </c>
      <c r="K161" s="51">
        <v>280</v>
      </c>
      <c r="L161" s="51">
        <v>1505</v>
      </c>
      <c r="M161" s="51">
        <v>3927</v>
      </c>
      <c r="N161" s="51">
        <v>6025</v>
      </c>
      <c r="O161" s="51" t="s">
        <v>672</v>
      </c>
      <c r="P161" s="51">
        <v>5666</v>
      </c>
      <c r="Q161" s="51">
        <v>3289</v>
      </c>
      <c r="R161" s="51">
        <v>3571</v>
      </c>
      <c r="S161" s="51">
        <v>11039</v>
      </c>
      <c r="T161" s="51">
        <v>23565</v>
      </c>
      <c r="U161" s="51" t="s">
        <v>128</v>
      </c>
      <c r="V161" s="51" t="s">
        <v>667</v>
      </c>
      <c r="W161" s="51" t="s">
        <v>664</v>
      </c>
      <c r="X161" s="51" t="s">
        <v>817</v>
      </c>
      <c r="Y161" s="51" t="s">
        <v>818</v>
      </c>
      <c r="Z161" s="51">
        <v>538330</v>
      </c>
    </row>
    <row r="162" spans="1:26" ht="15.75" customHeight="1" x14ac:dyDescent="0.2">
      <c r="A162" s="51" t="s">
        <v>818</v>
      </c>
      <c r="B162" s="51" t="s">
        <v>662</v>
      </c>
      <c r="C162" s="51" t="s">
        <v>663</v>
      </c>
      <c r="D162" s="51" t="s">
        <v>664</v>
      </c>
      <c r="E162" s="51" t="s">
        <v>671</v>
      </c>
      <c r="F162" s="51" t="s">
        <v>665</v>
      </c>
      <c r="G162" s="51" t="s">
        <v>671</v>
      </c>
      <c r="H162" s="51" t="s">
        <v>671</v>
      </c>
      <c r="I162" s="51" t="s">
        <v>671</v>
      </c>
      <c r="J162" s="51">
        <v>0</v>
      </c>
      <c r="K162" s="51">
        <v>0</v>
      </c>
      <c r="L162" s="51">
        <v>219</v>
      </c>
      <c r="M162" s="51">
        <v>271</v>
      </c>
      <c r="N162" s="51">
        <v>490</v>
      </c>
      <c r="O162" s="51" t="s">
        <v>666</v>
      </c>
      <c r="P162" s="51">
        <v>460</v>
      </c>
      <c r="Q162" s="51">
        <v>527</v>
      </c>
      <c r="R162" s="51">
        <v>589</v>
      </c>
      <c r="S162" s="51">
        <v>1146</v>
      </c>
      <c r="T162" s="51">
        <v>2722</v>
      </c>
      <c r="U162" s="51" t="s">
        <v>128</v>
      </c>
      <c r="V162" s="51" t="s">
        <v>667</v>
      </c>
      <c r="W162" s="51" t="s">
        <v>664</v>
      </c>
      <c r="X162" s="51" t="s">
        <v>817</v>
      </c>
      <c r="Y162" s="51" t="s">
        <v>818</v>
      </c>
      <c r="Z162" s="51">
        <v>170183</v>
      </c>
    </row>
    <row r="163" spans="1:26" ht="15.75" customHeight="1" x14ac:dyDescent="0.2">
      <c r="A163" s="51" t="s">
        <v>904</v>
      </c>
      <c r="B163" s="51" t="s">
        <v>736</v>
      </c>
      <c r="C163" s="51" t="s">
        <v>663</v>
      </c>
      <c r="D163" s="51" t="s">
        <v>664</v>
      </c>
      <c r="E163" s="51" t="s">
        <v>671</v>
      </c>
      <c r="F163" s="51" t="s">
        <v>671</v>
      </c>
      <c r="G163" s="51" t="s">
        <v>671</v>
      </c>
      <c r="H163" s="51" t="s">
        <v>671</v>
      </c>
      <c r="I163" s="51" t="s">
        <v>671</v>
      </c>
      <c r="J163" s="51">
        <v>176</v>
      </c>
      <c r="K163" s="51">
        <v>85</v>
      </c>
      <c r="L163" s="51">
        <v>11</v>
      </c>
      <c r="M163" s="51">
        <v>781</v>
      </c>
      <c r="N163" s="51">
        <v>1053</v>
      </c>
      <c r="O163" s="51" t="s">
        <v>672</v>
      </c>
      <c r="P163" s="51">
        <v>411</v>
      </c>
      <c r="Q163" s="51">
        <v>299</v>
      </c>
      <c r="R163" s="51">
        <v>337</v>
      </c>
      <c r="S163" s="51">
        <v>794</v>
      </c>
      <c r="T163" s="51">
        <v>1841</v>
      </c>
      <c r="U163" s="51" t="s">
        <v>144</v>
      </c>
      <c r="V163" s="51" t="s">
        <v>667</v>
      </c>
      <c r="W163" s="51" t="s">
        <v>664</v>
      </c>
      <c r="X163" s="51" t="s">
        <v>668</v>
      </c>
      <c r="Y163" s="51" t="s">
        <v>681</v>
      </c>
      <c r="Z163" s="51">
        <v>144214</v>
      </c>
    </row>
    <row r="164" spans="1:26" ht="15.75" customHeight="1" x14ac:dyDescent="0.2">
      <c r="A164" s="51" t="s">
        <v>905</v>
      </c>
      <c r="B164" s="51" t="s">
        <v>662</v>
      </c>
      <c r="C164" s="51" t="s">
        <v>663</v>
      </c>
      <c r="D164" s="51" t="s">
        <v>664</v>
      </c>
      <c r="E164" s="51" t="s">
        <v>671</v>
      </c>
      <c r="F164" s="51" t="s">
        <v>671</v>
      </c>
      <c r="G164" s="51" t="s">
        <v>671</v>
      </c>
      <c r="H164" s="51" t="s">
        <v>671</v>
      </c>
      <c r="I164" s="51" t="s">
        <v>671</v>
      </c>
      <c r="J164" s="51">
        <v>0</v>
      </c>
      <c r="K164" s="51">
        <v>0</v>
      </c>
      <c r="L164" s="51">
        <v>0</v>
      </c>
      <c r="M164" s="51">
        <v>320</v>
      </c>
      <c r="N164" s="51">
        <v>320</v>
      </c>
      <c r="O164" s="51" t="s">
        <v>672</v>
      </c>
      <c r="P164" s="51">
        <v>131</v>
      </c>
      <c r="Q164" s="51">
        <v>91</v>
      </c>
      <c r="R164" s="51">
        <v>126</v>
      </c>
      <c r="S164" s="51">
        <v>331</v>
      </c>
      <c r="T164" s="51">
        <v>679</v>
      </c>
      <c r="U164" s="51" t="s">
        <v>123</v>
      </c>
      <c r="V164" s="51" t="s">
        <v>667</v>
      </c>
      <c r="W164" s="51" t="s">
        <v>664</v>
      </c>
      <c r="X164" s="51" t="s">
        <v>725</v>
      </c>
      <c r="Y164" s="51" t="s">
        <v>808</v>
      </c>
      <c r="Z164" s="51">
        <v>26018</v>
      </c>
    </row>
    <row r="165" spans="1:26" ht="15.75" customHeight="1" x14ac:dyDescent="0.2">
      <c r="A165" s="51" t="s">
        <v>906</v>
      </c>
      <c r="B165" s="51" t="s">
        <v>662</v>
      </c>
      <c r="C165" s="51" t="s">
        <v>663</v>
      </c>
      <c r="D165" s="51" t="s">
        <v>664</v>
      </c>
      <c r="E165" s="51" t="s">
        <v>671</v>
      </c>
      <c r="F165" s="51" t="s">
        <v>671</v>
      </c>
      <c r="G165" s="51" t="s">
        <v>671</v>
      </c>
      <c r="H165" s="51" t="s">
        <v>671</v>
      </c>
      <c r="I165" s="51" t="s">
        <v>671</v>
      </c>
      <c r="J165" s="51">
        <v>13</v>
      </c>
      <c r="K165" s="51">
        <v>47</v>
      </c>
      <c r="L165" s="51">
        <v>79</v>
      </c>
      <c r="M165" s="51">
        <v>102</v>
      </c>
      <c r="N165" s="51">
        <v>241</v>
      </c>
      <c r="O165" s="51" t="s">
        <v>666</v>
      </c>
      <c r="P165" s="51">
        <v>164</v>
      </c>
      <c r="Q165" s="51">
        <v>120</v>
      </c>
      <c r="R165" s="51">
        <v>135</v>
      </c>
      <c r="S165" s="51">
        <v>328</v>
      </c>
      <c r="T165" s="51">
        <v>747</v>
      </c>
      <c r="U165" s="51" t="s">
        <v>144</v>
      </c>
      <c r="V165" s="51" t="s">
        <v>667</v>
      </c>
      <c r="W165" s="51" t="s">
        <v>664</v>
      </c>
      <c r="X165" s="51" t="s">
        <v>668</v>
      </c>
      <c r="Y165" s="51" t="s">
        <v>681</v>
      </c>
      <c r="Z165" s="51">
        <v>176896</v>
      </c>
    </row>
    <row r="166" spans="1:26" ht="15.75" customHeight="1" x14ac:dyDescent="0.2">
      <c r="A166" s="51" t="s">
        <v>907</v>
      </c>
      <c r="B166" s="51" t="s">
        <v>662</v>
      </c>
      <c r="C166" s="51" t="s">
        <v>663</v>
      </c>
      <c r="D166" s="51" t="s">
        <v>664</v>
      </c>
      <c r="E166" s="51" t="s">
        <v>671</v>
      </c>
      <c r="F166" s="51" t="s">
        <v>671</v>
      </c>
      <c r="G166" s="51" t="s">
        <v>671</v>
      </c>
      <c r="H166" s="51" t="s">
        <v>671</v>
      </c>
      <c r="I166" s="51" t="s">
        <v>671</v>
      </c>
      <c r="J166" s="51">
        <v>0</v>
      </c>
      <c r="K166" s="51">
        <v>0</v>
      </c>
      <c r="L166" s="51">
        <v>54</v>
      </c>
      <c r="M166" s="51">
        <v>181</v>
      </c>
      <c r="N166" s="51">
        <v>235</v>
      </c>
      <c r="O166" s="51" t="s">
        <v>672</v>
      </c>
      <c r="P166" s="51">
        <v>98</v>
      </c>
      <c r="Q166" s="51">
        <v>60</v>
      </c>
      <c r="R166" s="51">
        <v>66</v>
      </c>
      <c r="S166" s="51">
        <v>173</v>
      </c>
      <c r="T166" s="51">
        <v>397</v>
      </c>
      <c r="U166" s="51" t="s">
        <v>144</v>
      </c>
      <c r="V166" s="51" t="s">
        <v>667</v>
      </c>
      <c r="W166" s="51" t="s">
        <v>664</v>
      </c>
      <c r="X166" s="51" t="s">
        <v>668</v>
      </c>
      <c r="Y166" s="51" t="s">
        <v>673</v>
      </c>
      <c r="Z166" s="51">
        <v>61246</v>
      </c>
    </row>
    <row r="167" spans="1:26" ht="15.75" customHeight="1" x14ac:dyDescent="0.2">
      <c r="A167" s="51" t="s">
        <v>908</v>
      </c>
      <c r="B167" s="51" t="s">
        <v>662</v>
      </c>
      <c r="C167" s="51" t="s">
        <v>663</v>
      </c>
      <c r="D167" s="51" t="s">
        <v>664</v>
      </c>
      <c r="E167" s="51" t="s">
        <v>665</v>
      </c>
      <c r="F167" s="51" t="s">
        <v>665</v>
      </c>
      <c r="G167" s="51" t="s">
        <v>671</v>
      </c>
      <c r="H167" s="51" t="s">
        <v>671</v>
      </c>
      <c r="I167" s="51" t="s">
        <v>671</v>
      </c>
      <c r="J167" s="51">
        <v>26</v>
      </c>
      <c r="K167" s="51">
        <v>449</v>
      </c>
      <c r="L167" s="51">
        <v>14</v>
      </c>
      <c r="M167" s="51">
        <v>970</v>
      </c>
      <c r="N167" s="51">
        <v>1459</v>
      </c>
      <c r="O167" s="51" t="s">
        <v>672</v>
      </c>
      <c r="P167" s="51">
        <v>236</v>
      </c>
      <c r="Q167" s="51">
        <v>160</v>
      </c>
      <c r="R167" s="51">
        <v>217</v>
      </c>
      <c r="S167" s="51">
        <v>475</v>
      </c>
      <c r="T167" s="51">
        <v>1088</v>
      </c>
      <c r="U167" s="51" t="s">
        <v>67</v>
      </c>
      <c r="V167" s="51" t="s">
        <v>667</v>
      </c>
      <c r="W167" s="51" t="s">
        <v>664</v>
      </c>
      <c r="X167" s="51" t="s">
        <v>675</v>
      </c>
      <c r="Y167" s="51" t="s">
        <v>783</v>
      </c>
      <c r="Z167" s="51">
        <v>55615</v>
      </c>
    </row>
    <row r="168" spans="1:26" ht="15.75" customHeight="1" x14ac:dyDescent="0.2">
      <c r="A168" s="51" t="s">
        <v>909</v>
      </c>
      <c r="B168" s="51" t="s">
        <v>662</v>
      </c>
      <c r="C168" s="51" t="s">
        <v>663</v>
      </c>
      <c r="D168" s="51" t="s">
        <v>664</v>
      </c>
      <c r="E168" s="51" t="s">
        <v>671</v>
      </c>
      <c r="F168" s="51" t="s">
        <v>671</v>
      </c>
      <c r="G168" s="51" t="s">
        <v>671</v>
      </c>
      <c r="H168" s="51" t="s">
        <v>671</v>
      </c>
      <c r="I168" s="51" t="s">
        <v>671</v>
      </c>
      <c r="J168" s="51">
        <v>88</v>
      </c>
      <c r="K168" s="51">
        <v>97</v>
      </c>
      <c r="L168" s="51">
        <v>1</v>
      </c>
      <c r="M168" s="51">
        <v>3105</v>
      </c>
      <c r="N168" s="51">
        <v>3291</v>
      </c>
      <c r="O168" s="51" t="s">
        <v>672</v>
      </c>
      <c r="P168" s="51">
        <v>508</v>
      </c>
      <c r="Q168" s="51">
        <v>310</v>
      </c>
      <c r="R168" s="51">
        <v>337</v>
      </c>
      <c r="S168" s="51">
        <v>862</v>
      </c>
      <c r="T168" s="51">
        <v>2017</v>
      </c>
      <c r="U168" s="51" t="s">
        <v>144</v>
      </c>
      <c r="V168" s="51" t="s">
        <v>667</v>
      </c>
      <c r="W168" s="51" t="s">
        <v>664</v>
      </c>
      <c r="X168" s="51" t="s">
        <v>668</v>
      </c>
      <c r="Y168" s="51" t="s">
        <v>673</v>
      </c>
      <c r="Z168" s="51">
        <v>205536</v>
      </c>
    </row>
    <row r="169" spans="1:26" ht="15.75" customHeight="1" x14ac:dyDescent="0.2">
      <c r="A169" s="51" t="s">
        <v>910</v>
      </c>
      <c r="B169" s="51" t="s">
        <v>662</v>
      </c>
      <c r="C169" s="51" t="s">
        <v>663</v>
      </c>
      <c r="D169" s="51" t="s">
        <v>664</v>
      </c>
      <c r="E169" s="51" t="s">
        <v>671</v>
      </c>
      <c r="F169" s="51" t="s">
        <v>671</v>
      </c>
      <c r="G169" s="51" t="s">
        <v>671</v>
      </c>
      <c r="H169" s="51" t="s">
        <v>671</v>
      </c>
      <c r="I169" s="51" t="s">
        <v>671</v>
      </c>
      <c r="J169" s="51">
        <v>0</v>
      </c>
      <c r="K169" s="51">
        <v>0</v>
      </c>
      <c r="L169" s="51">
        <v>0</v>
      </c>
      <c r="M169" s="51">
        <v>483</v>
      </c>
      <c r="N169" s="51">
        <v>483</v>
      </c>
      <c r="O169" s="51" t="s">
        <v>672</v>
      </c>
      <c r="P169" s="51">
        <v>171</v>
      </c>
      <c r="Q169" s="51">
        <v>100</v>
      </c>
      <c r="R169" s="51">
        <v>108</v>
      </c>
      <c r="S169" s="51">
        <v>267</v>
      </c>
      <c r="T169" s="51">
        <v>646</v>
      </c>
      <c r="U169" s="51" t="s">
        <v>144</v>
      </c>
      <c r="V169" s="51" t="s">
        <v>667</v>
      </c>
      <c r="W169" s="51" t="s">
        <v>664</v>
      </c>
      <c r="X169" s="51" t="s">
        <v>668</v>
      </c>
      <c r="Y169" s="51" t="s">
        <v>673</v>
      </c>
      <c r="Z169" s="51">
        <v>52703</v>
      </c>
    </row>
    <row r="170" spans="1:26" ht="15.75" customHeight="1" x14ac:dyDescent="0.2">
      <c r="A170" s="51" t="s">
        <v>911</v>
      </c>
      <c r="B170" s="51" t="s">
        <v>683</v>
      </c>
      <c r="C170" s="51" t="s">
        <v>663</v>
      </c>
      <c r="D170" s="51" t="s">
        <v>663</v>
      </c>
      <c r="E170" s="51" t="s">
        <v>665</v>
      </c>
      <c r="F170" s="51" t="s">
        <v>671</v>
      </c>
      <c r="G170" s="51" t="s">
        <v>671</v>
      </c>
      <c r="H170" s="51" t="s">
        <v>671</v>
      </c>
      <c r="I170" s="51" t="s">
        <v>671</v>
      </c>
      <c r="J170" s="51">
        <v>10</v>
      </c>
      <c r="K170" s="51">
        <v>10</v>
      </c>
      <c r="L170" s="51">
        <v>9</v>
      </c>
      <c r="M170" s="51">
        <v>30</v>
      </c>
      <c r="N170" s="51">
        <v>59</v>
      </c>
      <c r="O170" s="51" t="s">
        <v>666</v>
      </c>
      <c r="P170" s="51">
        <v>25</v>
      </c>
      <c r="Q170" s="51">
        <v>19</v>
      </c>
      <c r="R170" s="51">
        <v>25</v>
      </c>
      <c r="S170" s="51">
        <v>48</v>
      </c>
      <c r="T170" s="51">
        <v>117</v>
      </c>
      <c r="U170" s="51" t="s">
        <v>83</v>
      </c>
      <c r="V170" s="51" t="s">
        <v>711</v>
      </c>
      <c r="W170" s="51" t="s">
        <v>732</v>
      </c>
      <c r="X170" s="51" t="s">
        <v>684</v>
      </c>
      <c r="Y170" s="51" t="s">
        <v>911</v>
      </c>
      <c r="Z170" s="51">
        <v>14800</v>
      </c>
    </row>
    <row r="171" spans="1:26" ht="15.75" customHeight="1" x14ac:dyDescent="0.2">
      <c r="A171" s="51" t="s">
        <v>912</v>
      </c>
      <c r="B171" s="51" t="s">
        <v>662</v>
      </c>
      <c r="C171" s="51" t="s">
        <v>663</v>
      </c>
      <c r="D171" s="51" t="s">
        <v>664</v>
      </c>
      <c r="E171" s="51" t="s">
        <v>671</v>
      </c>
      <c r="F171" s="51" t="s">
        <v>671</v>
      </c>
      <c r="G171" s="51" t="s">
        <v>671</v>
      </c>
      <c r="H171" s="51" t="s">
        <v>671</v>
      </c>
      <c r="I171" s="51" t="s">
        <v>671</v>
      </c>
      <c r="J171" s="51">
        <v>0</v>
      </c>
      <c r="K171" s="51">
        <v>0</v>
      </c>
      <c r="L171" s="51">
        <v>5</v>
      </c>
      <c r="M171" s="51">
        <v>564</v>
      </c>
      <c r="N171" s="51">
        <v>569</v>
      </c>
      <c r="O171" s="51" t="s">
        <v>672</v>
      </c>
      <c r="P171" s="51">
        <v>235</v>
      </c>
      <c r="Q171" s="51">
        <v>157</v>
      </c>
      <c r="R171" s="51">
        <v>174</v>
      </c>
      <c r="S171" s="51">
        <v>413</v>
      </c>
      <c r="T171" s="51">
        <v>979</v>
      </c>
      <c r="U171" s="51" t="s">
        <v>492</v>
      </c>
      <c r="V171" s="51" t="s">
        <v>667</v>
      </c>
      <c r="W171" s="51" t="s">
        <v>664</v>
      </c>
      <c r="X171" s="51" t="s">
        <v>769</v>
      </c>
      <c r="Y171" s="51" t="s">
        <v>770</v>
      </c>
      <c r="Z171" s="51">
        <v>31949</v>
      </c>
    </row>
    <row r="172" spans="1:26" ht="15.75" customHeight="1" x14ac:dyDescent="0.2">
      <c r="A172" s="51" t="s">
        <v>913</v>
      </c>
      <c r="B172" s="51" t="s">
        <v>662</v>
      </c>
      <c r="C172" s="51" t="s">
        <v>663</v>
      </c>
      <c r="D172" s="51" t="s">
        <v>664</v>
      </c>
      <c r="E172" s="51" t="s">
        <v>665</v>
      </c>
      <c r="F172" s="51" t="s">
        <v>665</v>
      </c>
      <c r="G172" s="51" t="s">
        <v>665</v>
      </c>
      <c r="H172" s="51" t="s">
        <v>665</v>
      </c>
      <c r="I172" s="51" t="s">
        <v>665</v>
      </c>
      <c r="J172" s="51">
        <v>0</v>
      </c>
      <c r="K172" s="51">
        <v>0</v>
      </c>
      <c r="L172" s="51">
        <v>0</v>
      </c>
      <c r="M172" s="51">
        <v>0</v>
      </c>
      <c r="N172" s="51">
        <v>0</v>
      </c>
      <c r="O172" s="51" t="s">
        <v>666</v>
      </c>
      <c r="P172" s="51">
        <v>71</v>
      </c>
      <c r="Q172" s="51">
        <v>46</v>
      </c>
      <c r="R172" s="51">
        <v>53</v>
      </c>
      <c r="S172" s="51">
        <v>123</v>
      </c>
      <c r="T172" s="51">
        <v>293</v>
      </c>
      <c r="U172" s="51" t="s">
        <v>128</v>
      </c>
      <c r="V172" s="51" t="s">
        <v>667</v>
      </c>
      <c r="W172" s="51" t="s">
        <v>664</v>
      </c>
      <c r="X172" s="51" t="s">
        <v>786</v>
      </c>
      <c r="Y172" s="51" t="s">
        <v>792</v>
      </c>
      <c r="Z172" s="51">
        <v>8587</v>
      </c>
    </row>
    <row r="173" spans="1:26" ht="15.75" customHeight="1" x14ac:dyDescent="0.2">
      <c r="A173" s="51" t="s">
        <v>914</v>
      </c>
      <c r="B173" s="51" t="s">
        <v>736</v>
      </c>
      <c r="C173" s="51" t="s">
        <v>663</v>
      </c>
      <c r="D173" s="51" t="s">
        <v>664</v>
      </c>
      <c r="E173" s="51" t="s">
        <v>665</v>
      </c>
      <c r="F173" s="51" t="s">
        <v>665</v>
      </c>
      <c r="G173" s="51" t="s">
        <v>671</v>
      </c>
      <c r="H173" s="51" t="s">
        <v>671</v>
      </c>
      <c r="I173" s="51" t="s">
        <v>671</v>
      </c>
      <c r="J173" s="51">
        <v>0</v>
      </c>
      <c r="K173" s="51">
        <v>0</v>
      </c>
      <c r="L173" s="51">
        <v>1</v>
      </c>
      <c r="M173" s="51">
        <v>21</v>
      </c>
      <c r="N173" s="51">
        <v>22</v>
      </c>
      <c r="O173" s="51" t="s">
        <v>666</v>
      </c>
      <c r="P173" s="51">
        <v>28</v>
      </c>
      <c r="Q173" s="51">
        <v>19</v>
      </c>
      <c r="R173" s="51">
        <v>22</v>
      </c>
      <c r="S173" s="51">
        <v>49</v>
      </c>
      <c r="T173" s="51">
        <v>118</v>
      </c>
      <c r="U173" s="51" t="s">
        <v>144</v>
      </c>
      <c r="V173" s="51" t="s">
        <v>667</v>
      </c>
      <c r="W173" s="51" t="s">
        <v>664</v>
      </c>
      <c r="X173" s="51" t="s">
        <v>668</v>
      </c>
      <c r="Y173" s="51" t="s">
        <v>669</v>
      </c>
      <c r="Z173" s="51">
        <v>12524</v>
      </c>
    </row>
    <row r="174" spans="1:26" ht="15.75" customHeight="1" x14ac:dyDescent="0.2">
      <c r="A174" s="51" t="s">
        <v>915</v>
      </c>
      <c r="B174" s="51" t="s">
        <v>683</v>
      </c>
      <c r="C174" s="51" t="s">
        <v>663</v>
      </c>
      <c r="D174" s="51" t="s">
        <v>664</v>
      </c>
      <c r="E174" s="51" t="s">
        <v>671</v>
      </c>
      <c r="F174" s="51" t="s">
        <v>671</v>
      </c>
      <c r="G174" s="51" t="s">
        <v>671</v>
      </c>
      <c r="H174" s="51" t="s">
        <v>671</v>
      </c>
      <c r="I174" s="51" t="s">
        <v>671</v>
      </c>
      <c r="J174" s="51">
        <v>15</v>
      </c>
      <c r="K174" s="51">
        <v>76</v>
      </c>
      <c r="L174" s="51">
        <v>2</v>
      </c>
      <c r="M174" s="51">
        <v>43</v>
      </c>
      <c r="N174" s="51">
        <v>136</v>
      </c>
      <c r="O174" s="51" t="s">
        <v>666</v>
      </c>
      <c r="P174" s="51">
        <v>122</v>
      </c>
      <c r="Q174" s="51">
        <v>88</v>
      </c>
      <c r="R174" s="51">
        <v>100</v>
      </c>
      <c r="S174" s="51">
        <v>220</v>
      </c>
      <c r="T174" s="51">
        <v>530</v>
      </c>
      <c r="U174" s="51" t="s">
        <v>83</v>
      </c>
      <c r="V174" s="51" t="s">
        <v>667</v>
      </c>
      <c r="W174" s="51" t="s">
        <v>664</v>
      </c>
      <c r="X174" s="51" t="s">
        <v>916</v>
      </c>
      <c r="Y174" s="51" t="s">
        <v>917</v>
      </c>
      <c r="Z174" s="51">
        <v>13041</v>
      </c>
    </row>
    <row r="175" spans="1:26" ht="15.75" customHeight="1" x14ac:dyDescent="0.2">
      <c r="A175" s="51" t="s">
        <v>918</v>
      </c>
      <c r="B175" s="51" t="s">
        <v>662</v>
      </c>
      <c r="C175" s="51" t="s">
        <v>663</v>
      </c>
      <c r="D175" s="51" t="s">
        <v>664</v>
      </c>
      <c r="E175" s="51" t="s">
        <v>665</v>
      </c>
      <c r="F175" s="51" t="s">
        <v>665</v>
      </c>
      <c r="G175" s="51" t="s">
        <v>665</v>
      </c>
      <c r="H175" s="51" t="s">
        <v>665</v>
      </c>
      <c r="I175" s="51" t="s">
        <v>665</v>
      </c>
      <c r="J175" s="51">
        <v>0</v>
      </c>
      <c r="K175" s="51">
        <v>0</v>
      </c>
      <c r="L175" s="51">
        <v>0</v>
      </c>
      <c r="M175" s="51">
        <v>0</v>
      </c>
      <c r="N175" s="51">
        <v>0</v>
      </c>
      <c r="O175" s="51" t="s">
        <v>666</v>
      </c>
      <c r="P175" s="51">
        <v>87</v>
      </c>
      <c r="Q175" s="51">
        <v>57</v>
      </c>
      <c r="R175" s="51">
        <v>66</v>
      </c>
      <c r="S175" s="51">
        <v>153</v>
      </c>
      <c r="T175" s="51">
        <v>363</v>
      </c>
      <c r="U175" s="51" t="s">
        <v>128</v>
      </c>
      <c r="V175" s="51" t="s">
        <v>667</v>
      </c>
      <c r="W175" s="51" t="s">
        <v>664</v>
      </c>
      <c r="X175" s="51" t="s">
        <v>786</v>
      </c>
      <c r="Y175" s="51" t="s">
        <v>792</v>
      </c>
      <c r="Z175" s="51">
        <v>18007</v>
      </c>
    </row>
    <row r="176" spans="1:26" ht="15.75" customHeight="1" x14ac:dyDescent="0.2">
      <c r="A176" s="51" t="s">
        <v>919</v>
      </c>
      <c r="B176" s="51" t="s">
        <v>662</v>
      </c>
      <c r="C176" s="51" t="s">
        <v>663</v>
      </c>
      <c r="D176" s="51" t="s">
        <v>664</v>
      </c>
      <c r="E176" s="51" t="s">
        <v>665</v>
      </c>
      <c r="F176" s="51" t="s">
        <v>671</v>
      </c>
      <c r="G176" s="51" t="s">
        <v>671</v>
      </c>
      <c r="H176" s="51" t="s">
        <v>671</v>
      </c>
      <c r="I176" s="51" t="s">
        <v>671</v>
      </c>
      <c r="J176" s="51">
        <v>0</v>
      </c>
      <c r="K176" s="51">
        <v>0</v>
      </c>
      <c r="L176" s="51">
        <v>0</v>
      </c>
      <c r="M176" s="51">
        <v>46</v>
      </c>
      <c r="N176" s="51">
        <v>46</v>
      </c>
      <c r="O176" s="51" t="s">
        <v>666</v>
      </c>
      <c r="P176" s="51">
        <v>231</v>
      </c>
      <c r="Q176" s="51">
        <v>118</v>
      </c>
      <c r="R176" s="51">
        <v>99</v>
      </c>
      <c r="S176" s="51">
        <v>321</v>
      </c>
      <c r="T176" s="51">
        <v>769</v>
      </c>
      <c r="U176" s="51" t="s">
        <v>89</v>
      </c>
      <c r="V176" s="51" t="s">
        <v>667</v>
      </c>
      <c r="W176" s="51" t="s">
        <v>664</v>
      </c>
      <c r="X176" s="51" t="s">
        <v>755</v>
      </c>
      <c r="Y176" s="51" t="s">
        <v>756</v>
      </c>
      <c r="Z176" s="51">
        <v>6937</v>
      </c>
    </row>
    <row r="177" spans="1:26" ht="15.75" customHeight="1" x14ac:dyDescent="0.2">
      <c r="A177" s="51" t="s">
        <v>920</v>
      </c>
      <c r="B177" s="51" t="s">
        <v>683</v>
      </c>
      <c r="C177" s="51" t="s">
        <v>663</v>
      </c>
      <c r="D177" s="51" t="s">
        <v>664</v>
      </c>
      <c r="E177" s="51" t="s">
        <v>671</v>
      </c>
      <c r="F177" s="51" t="s">
        <v>671</v>
      </c>
      <c r="G177" s="51" t="s">
        <v>671</v>
      </c>
      <c r="H177" s="51" t="s">
        <v>671</v>
      </c>
      <c r="I177" s="51" t="s">
        <v>671</v>
      </c>
      <c r="J177" s="51">
        <v>0</v>
      </c>
      <c r="K177" s="51">
        <v>5</v>
      </c>
      <c r="L177" s="51">
        <v>0</v>
      </c>
      <c r="M177" s="51">
        <v>80</v>
      </c>
      <c r="N177" s="51">
        <v>85</v>
      </c>
      <c r="O177" s="51" t="s">
        <v>672</v>
      </c>
      <c r="P177" s="51">
        <v>41</v>
      </c>
      <c r="Q177" s="51">
        <v>26</v>
      </c>
      <c r="R177" s="51">
        <v>29</v>
      </c>
      <c r="S177" s="51">
        <v>69</v>
      </c>
      <c r="T177" s="51">
        <v>165</v>
      </c>
      <c r="U177" s="51" t="s">
        <v>83</v>
      </c>
      <c r="V177" s="51" t="s">
        <v>667</v>
      </c>
      <c r="W177" s="51" t="s">
        <v>664</v>
      </c>
      <c r="X177" s="51" t="s">
        <v>708</v>
      </c>
      <c r="Y177" s="51" t="s">
        <v>709</v>
      </c>
      <c r="Z177" s="51">
        <v>13560</v>
      </c>
    </row>
    <row r="178" spans="1:26" ht="15.75" customHeight="1" x14ac:dyDescent="0.2">
      <c r="A178" s="51" t="s">
        <v>921</v>
      </c>
      <c r="B178" s="51" t="s">
        <v>736</v>
      </c>
      <c r="C178" s="51" t="s">
        <v>663</v>
      </c>
      <c r="D178" s="51" t="s">
        <v>664</v>
      </c>
      <c r="E178" s="51" t="s">
        <v>665</v>
      </c>
      <c r="F178" s="51" t="s">
        <v>665</v>
      </c>
      <c r="G178" s="51" t="s">
        <v>665</v>
      </c>
      <c r="H178" s="51" t="s">
        <v>665</v>
      </c>
      <c r="I178" s="51" t="s">
        <v>665</v>
      </c>
      <c r="J178" s="51">
        <v>0</v>
      </c>
      <c r="K178" s="51">
        <v>0</v>
      </c>
      <c r="L178" s="51">
        <v>0</v>
      </c>
      <c r="M178" s="51">
        <v>0</v>
      </c>
      <c r="N178" s="51">
        <v>0</v>
      </c>
      <c r="O178" s="51" t="s">
        <v>666</v>
      </c>
      <c r="P178" s="51">
        <v>12</v>
      </c>
      <c r="Q178" s="51">
        <v>8</v>
      </c>
      <c r="R178" s="51">
        <v>13</v>
      </c>
      <c r="S178" s="51">
        <v>16</v>
      </c>
      <c r="T178" s="51">
        <v>49</v>
      </c>
      <c r="U178" s="51" t="s">
        <v>492</v>
      </c>
      <c r="V178" s="51" t="s">
        <v>667</v>
      </c>
      <c r="W178" s="51" t="s">
        <v>664</v>
      </c>
      <c r="X178" s="51" t="s">
        <v>769</v>
      </c>
      <c r="Y178" s="51" t="s">
        <v>770</v>
      </c>
      <c r="Z178" s="51">
        <v>7604</v>
      </c>
    </row>
    <row r="179" spans="1:26" ht="15.75" customHeight="1" x14ac:dyDescent="0.2">
      <c r="A179" s="51" t="s">
        <v>922</v>
      </c>
      <c r="B179" s="51" t="s">
        <v>736</v>
      </c>
      <c r="C179" s="51" t="s">
        <v>742</v>
      </c>
      <c r="D179" s="51" t="s">
        <v>742</v>
      </c>
      <c r="E179" s="51" t="s">
        <v>665</v>
      </c>
      <c r="F179" s="51" t="s">
        <v>665</v>
      </c>
      <c r="G179" s="51" t="s">
        <v>665</v>
      </c>
      <c r="H179" s="51" t="s">
        <v>665</v>
      </c>
      <c r="I179" s="51" t="s">
        <v>665</v>
      </c>
      <c r="J179" s="51">
        <v>0</v>
      </c>
      <c r="K179" s="51">
        <v>0</v>
      </c>
      <c r="L179" s="51">
        <v>0</v>
      </c>
      <c r="M179" s="51">
        <v>0</v>
      </c>
      <c r="N179" s="51">
        <v>0</v>
      </c>
      <c r="O179" s="51" t="s">
        <v>666</v>
      </c>
      <c r="P179" s="51">
        <v>61</v>
      </c>
      <c r="Q179" s="51">
        <v>56</v>
      </c>
      <c r="R179" s="51">
        <v>51</v>
      </c>
      <c r="S179" s="51">
        <v>136</v>
      </c>
      <c r="T179" s="51">
        <v>304</v>
      </c>
      <c r="U179" s="51" t="s">
        <v>250</v>
      </c>
      <c r="V179" s="51" t="s">
        <v>743</v>
      </c>
      <c r="W179" s="51" t="s">
        <v>742</v>
      </c>
      <c r="X179" s="51" t="s">
        <v>722</v>
      </c>
      <c r="Y179" s="51" t="s">
        <v>723</v>
      </c>
      <c r="Z179" s="51">
        <v>5874</v>
      </c>
    </row>
    <row r="180" spans="1:26" ht="15.75" customHeight="1" x14ac:dyDescent="0.2">
      <c r="A180" s="51" t="s">
        <v>923</v>
      </c>
      <c r="B180" s="51" t="s">
        <v>662</v>
      </c>
      <c r="C180" s="51" t="s">
        <v>663</v>
      </c>
      <c r="D180" s="51" t="s">
        <v>664</v>
      </c>
      <c r="E180" s="51" t="s">
        <v>665</v>
      </c>
      <c r="F180" s="51" t="s">
        <v>671</v>
      </c>
      <c r="G180" s="51" t="s">
        <v>671</v>
      </c>
      <c r="H180" s="51" t="s">
        <v>671</v>
      </c>
      <c r="I180" s="51" t="s">
        <v>671</v>
      </c>
      <c r="J180" s="51">
        <v>52</v>
      </c>
      <c r="K180" s="51">
        <v>3</v>
      </c>
      <c r="L180" s="51">
        <v>9</v>
      </c>
      <c r="M180" s="51">
        <v>35</v>
      </c>
      <c r="N180" s="51">
        <v>99</v>
      </c>
      <c r="O180" s="51" t="s">
        <v>666</v>
      </c>
      <c r="P180" s="51">
        <v>52</v>
      </c>
      <c r="Q180" s="51">
        <v>31</v>
      </c>
      <c r="R180" s="51">
        <v>36</v>
      </c>
      <c r="S180" s="51">
        <v>121</v>
      </c>
      <c r="T180" s="51">
        <v>240</v>
      </c>
      <c r="U180" s="51" t="s">
        <v>67</v>
      </c>
      <c r="V180" s="51" t="s">
        <v>667</v>
      </c>
      <c r="W180" s="51" t="s">
        <v>664</v>
      </c>
      <c r="X180" s="51" t="s">
        <v>675</v>
      </c>
      <c r="Y180" s="51" t="s">
        <v>718</v>
      </c>
      <c r="Z180" s="51">
        <v>12639</v>
      </c>
    </row>
    <row r="181" spans="1:26" ht="15.75" customHeight="1" x14ac:dyDescent="0.2">
      <c r="A181" s="51" t="s">
        <v>924</v>
      </c>
      <c r="B181" s="51" t="s">
        <v>662</v>
      </c>
      <c r="C181" s="51" t="s">
        <v>663</v>
      </c>
      <c r="D181" s="51" t="s">
        <v>664</v>
      </c>
      <c r="E181" s="51" t="s">
        <v>665</v>
      </c>
      <c r="F181" s="51" t="s">
        <v>665</v>
      </c>
      <c r="G181" s="51" t="s">
        <v>665</v>
      </c>
      <c r="H181" s="51" t="s">
        <v>665</v>
      </c>
      <c r="I181" s="51" t="s">
        <v>665</v>
      </c>
      <c r="J181" s="51">
        <v>0</v>
      </c>
      <c r="K181" s="51">
        <v>0</v>
      </c>
      <c r="L181" s="51">
        <v>0</v>
      </c>
      <c r="M181" s="51">
        <v>0</v>
      </c>
      <c r="N181" s="51">
        <v>0</v>
      </c>
      <c r="O181" s="51" t="s">
        <v>666</v>
      </c>
      <c r="P181" s="51">
        <v>1097</v>
      </c>
      <c r="Q181" s="51">
        <v>821</v>
      </c>
      <c r="R181" s="51">
        <v>865</v>
      </c>
      <c r="S181" s="51">
        <v>2049</v>
      </c>
      <c r="T181" s="51">
        <v>4832</v>
      </c>
      <c r="U181" s="51" t="s">
        <v>163</v>
      </c>
      <c r="V181" s="51" t="s">
        <v>667</v>
      </c>
      <c r="W181" s="51" t="s">
        <v>664</v>
      </c>
      <c r="X181" s="51" t="s">
        <v>729</v>
      </c>
      <c r="Y181" s="51" t="s">
        <v>730</v>
      </c>
      <c r="Z181" s="51">
        <v>58176</v>
      </c>
    </row>
    <row r="182" spans="1:26" ht="15.75" customHeight="1" x14ac:dyDescent="0.2">
      <c r="A182" s="51" t="s">
        <v>925</v>
      </c>
      <c r="B182" s="51" t="s">
        <v>662</v>
      </c>
      <c r="C182" s="51" t="s">
        <v>663</v>
      </c>
      <c r="D182" s="51" t="s">
        <v>664</v>
      </c>
      <c r="E182" s="51" t="s">
        <v>665</v>
      </c>
      <c r="F182" s="51" t="s">
        <v>665</v>
      </c>
      <c r="G182" s="51" t="s">
        <v>665</v>
      </c>
      <c r="H182" s="51" t="s">
        <v>665</v>
      </c>
      <c r="I182" s="51" t="s">
        <v>665</v>
      </c>
      <c r="J182" s="51">
        <v>0</v>
      </c>
      <c r="K182" s="51">
        <v>0</v>
      </c>
      <c r="L182" s="51">
        <v>0</v>
      </c>
      <c r="M182" s="51">
        <v>0</v>
      </c>
      <c r="N182" s="51">
        <v>0</v>
      </c>
      <c r="O182" s="51" t="s">
        <v>666</v>
      </c>
      <c r="P182" s="51">
        <v>32</v>
      </c>
      <c r="Q182" s="51">
        <v>19</v>
      </c>
      <c r="R182" s="51">
        <v>21</v>
      </c>
      <c r="S182" s="51">
        <v>57</v>
      </c>
      <c r="T182" s="51">
        <v>129</v>
      </c>
      <c r="U182" s="51" t="s">
        <v>144</v>
      </c>
      <c r="V182" s="51" t="s">
        <v>667</v>
      </c>
      <c r="W182" s="51" t="s">
        <v>664</v>
      </c>
      <c r="X182" s="51" t="s">
        <v>668</v>
      </c>
      <c r="Y182" s="51" t="s">
        <v>673</v>
      </c>
      <c r="Z182" s="51">
        <v>14666</v>
      </c>
    </row>
    <row r="183" spans="1:26" ht="15.75" customHeight="1" x14ac:dyDescent="0.2">
      <c r="A183" s="51" t="s">
        <v>926</v>
      </c>
      <c r="B183" s="51" t="s">
        <v>662</v>
      </c>
      <c r="C183" s="51" t="s">
        <v>663</v>
      </c>
      <c r="D183" s="51" t="s">
        <v>664</v>
      </c>
      <c r="E183" s="51" t="s">
        <v>665</v>
      </c>
      <c r="F183" s="51" t="s">
        <v>671</v>
      </c>
      <c r="G183" s="51" t="s">
        <v>671</v>
      </c>
      <c r="H183" s="51" t="s">
        <v>671</v>
      </c>
      <c r="I183" s="51" t="s">
        <v>671</v>
      </c>
      <c r="J183" s="51">
        <v>0</v>
      </c>
      <c r="K183" s="51">
        <v>127</v>
      </c>
      <c r="L183" s="51">
        <v>39</v>
      </c>
      <c r="M183" s="51">
        <v>361</v>
      </c>
      <c r="N183" s="51">
        <v>527</v>
      </c>
      <c r="O183" s="51" t="s">
        <v>672</v>
      </c>
      <c r="P183" s="51">
        <v>170</v>
      </c>
      <c r="Q183" s="51">
        <v>101</v>
      </c>
      <c r="R183" s="51">
        <v>112</v>
      </c>
      <c r="S183" s="51">
        <v>300</v>
      </c>
      <c r="T183" s="51">
        <v>683</v>
      </c>
      <c r="U183" s="51" t="s">
        <v>144</v>
      </c>
      <c r="V183" s="51" t="s">
        <v>667</v>
      </c>
      <c r="W183" s="51" t="s">
        <v>664</v>
      </c>
      <c r="X183" s="51" t="s">
        <v>668</v>
      </c>
      <c r="Y183" s="51" t="s">
        <v>673</v>
      </c>
      <c r="Z183" s="51">
        <v>88772</v>
      </c>
    </row>
    <row r="184" spans="1:26" ht="15.75" customHeight="1" x14ac:dyDescent="0.2">
      <c r="A184" s="51" t="s">
        <v>927</v>
      </c>
      <c r="B184" s="51" t="s">
        <v>662</v>
      </c>
      <c r="C184" s="51" t="s">
        <v>663</v>
      </c>
      <c r="D184" s="51" t="s">
        <v>664</v>
      </c>
      <c r="E184" s="51" t="s">
        <v>671</v>
      </c>
      <c r="F184" s="51" t="s">
        <v>671</v>
      </c>
      <c r="G184" s="51" t="s">
        <v>671</v>
      </c>
      <c r="H184" s="51" t="s">
        <v>671</v>
      </c>
      <c r="I184" s="51" t="s">
        <v>671</v>
      </c>
      <c r="J184" s="51">
        <v>40</v>
      </c>
      <c r="K184" s="51">
        <v>19</v>
      </c>
      <c r="L184" s="51">
        <v>0</v>
      </c>
      <c r="M184" s="51">
        <v>728</v>
      </c>
      <c r="N184" s="51">
        <v>787</v>
      </c>
      <c r="O184" s="51" t="s">
        <v>666</v>
      </c>
      <c r="P184" s="51">
        <v>851</v>
      </c>
      <c r="Q184" s="51">
        <v>480</v>
      </c>
      <c r="R184" s="51">
        <v>608</v>
      </c>
      <c r="S184" s="51">
        <v>1981</v>
      </c>
      <c r="T184" s="51">
        <v>3920</v>
      </c>
      <c r="U184" s="51" t="s">
        <v>67</v>
      </c>
      <c r="V184" s="51" t="s">
        <v>667</v>
      </c>
      <c r="W184" s="51" t="s">
        <v>664</v>
      </c>
      <c r="X184" s="51" t="s">
        <v>675</v>
      </c>
      <c r="Y184" s="51" t="s">
        <v>676</v>
      </c>
      <c r="Z184" s="51">
        <v>162030</v>
      </c>
    </row>
    <row r="185" spans="1:26" ht="15.75" customHeight="1" x14ac:dyDescent="0.2">
      <c r="A185" s="51" t="s">
        <v>928</v>
      </c>
      <c r="B185" s="51" t="s">
        <v>662</v>
      </c>
      <c r="C185" s="51" t="s">
        <v>663</v>
      </c>
      <c r="D185" s="51" t="s">
        <v>664</v>
      </c>
      <c r="E185" s="51" t="s">
        <v>671</v>
      </c>
      <c r="F185" s="51" t="s">
        <v>671</v>
      </c>
      <c r="G185" s="51" t="s">
        <v>671</v>
      </c>
      <c r="H185" s="51" t="s">
        <v>671</v>
      </c>
      <c r="I185" s="51" t="s">
        <v>671</v>
      </c>
      <c r="J185" s="51">
        <v>12</v>
      </c>
      <c r="K185" s="51">
        <v>21</v>
      </c>
      <c r="L185" s="51">
        <v>42</v>
      </c>
      <c r="M185" s="51">
        <v>110</v>
      </c>
      <c r="N185" s="51">
        <v>185</v>
      </c>
      <c r="O185" s="51" t="s">
        <v>693</v>
      </c>
      <c r="P185" s="51">
        <v>31</v>
      </c>
      <c r="Q185" s="51">
        <v>24</v>
      </c>
      <c r="R185" s="51">
        <v>26</v>
      </c>
      <c r="S185" s="51">
        <v>76</v>
      </c>
      <c r="T185" s="51">
        <v>157</v>
      </c>
      <c r="U185" s="51" t="s">
        <v>67</v>
      </c>
      <c r="V185" s="51" t="s">
        <v>667</v>
      </c>
      <c r="W185" s="51" t="s">
        <v>664</v>
      </c>
      <c r="X185" s="51" t="s">
        <v>675</v>
      </c>
      <c r="Y185" s="51" t="s">
        <v>815</v>
      </c>
      <c r="Z185" s="51">
        <v>12061</v>
      </c>
    </row>
    <row r="186" spans="1:26" ht="15.75" customHeight="1" x14ac:dyDescent="0.2">
      <c r="A186" s="51" t="s">
        <v>929</v>
      </c>
      <c r="B186" s="51" t="s">
        <v>662</v>
      </c>
      <c r="C186" s="51" t="s">
        <v>671</v>
      </c>
      <c r="D186" s="51" t="s">
        <v>664</v>
      </c>
      <c r="E186" s="51" t="s">
        <v>671</v>
      </c>
      <c r="F186" s="51" t="s">
        <v>671</v>
      </c>
      <c r="G186" s="51" t="s">
        <v>671</v>
      </c>
      <c r="H186" s="51" t="s">
        <v>671</v>
      </c>
      <c r="I186" s="51" t="s">
        <v>671</v>
      </c>
      <c r="J186" s="51">
        <v>0</v>
      </c>
      <c r="K186" s="51">
        <v>46</v>
      </c>
      <c r="L186" s="51">
        <v>217</v>
      </c>
      <c r="M186" s="51">
        <v>69</v>
      </c>
      <c r="N186" s="51">
        <v>332</v>
      </c>
      <c r="O186" s="51" t="s">
        <v>666</v>
      </c>
      <c r="P186" s="51">
        <v>134</v>
      </c>
      <c r="Q186" s="51">
        <v>96</v>
      </c>
      <c r="R186" s="51">
        <v>112</v>
      </c>
      <c r="S186" s="51">
        <v>262</v>
      </c>
      <c r="T186" s="51">
        <v>604</v>
      </c>
      <c r="U186" s="51" t="s">
        <v>144</v>
      </c>
      <c r="V186" s="51" t="s">
        <v>667</v>
      </c>
      <c r="W186" s="51" t="s">
        <v>664</v>
      </c>
      <c r="X186" s="51" t="s">
        <v>668</v>
      </c>
      <c r="Y186" s="51" t="s">
        <v>737</v>
      </c>
      <c r="Z186" s="51">
        <v>83166</v>
      </c>
    </row>
    <row r="187" spans="1:26" ht="15.75" customHeight="1" x14ac:dyDescent="0.2">
      <c r="A187" s="51" t="s">
        <v>930</v>
      </c>
      <c r="B187" s="51" t="s">
        <v>662</v>
      </c>
      <c r="C187" s="51" t="s">
        <v>663</v>
      </c>
      <c r="D187" s="51" t="s">
        <v>664</v>
      </c>
      <c r="E187" s="51" t="s">
        <v>665</v>
      </c>
      <c r="F187" s="51" t="s">
        <v>671</v>
      </c>
      <c r="G187" s="51" t="s">
        <v>671</v>
      </c>
      <c r="H187" s="51" t="s">
        <v>671</v>
      </c>
      <c r="I187" s="51" t="s">
        <v>671</v>
      </c>
      <c r="J187" s="51">
        <v>0</v>
      </c>
      <c r="K187" s="51">
        <v>1</v>
      </c>
      <c r="L187" s="51">
        <v>0</v>
      </c>
      <c r="M187" s="51">
        <v>261</v>
      </c>
      <c r="N187" s="51">
        <v>262</v>
      </c>
      <c r="O187" s="51" t="s">
        <v>672</v>
      </c>
      <c r="P187" s="51">
        <v>220</v>
      </c>
      <c r="Q187" s="51">
        <v>118</v>
      </c>
      <c r="R187" s="51">
        <v>100</v>
      </c>
      <c r="S187" s="51">
        <v>244</v>
      </c>
      <c r="T187" s="51">
        <v>682</v>
      </c>
      <c r="U187" s="51" t="s">
        <v>67</v>
      </c>
      <c r="V187" s="51" t="s">
        <v>667</v>
      </c>
      <c r="W187" s="51" t="s">
        <v>664</v>
      </c>
      <c r="X187" s="51" t="s">
        <v>675</v>
      </c>
      <c r="Y187" s="51" t="s">
        <v>701</v>
      </c>
      <c r="Z187" s="51">
        <v>26317</v>
      </c>
    </row>
    <row r="188" spans="1:26" ht="15.75" customHeight="1" x14ac:dyDescent="0.2">
      <c r="A188" s="51" t="s">
        <v>931</v>
      </c>
      <c r="B188" s="51" t="s">
        <v>662</v>
      </c>
      <c r="C188" s="51" t="s">
        <v>663</v>
      </c>
      <c r="D188" s="51" t="s">
        <v>664</v>
      </c>
      <c r="E188" s="51" t="s">
        <v>665</v>
      </c>
      <c r="F188" s="51" t="s">
        <v>665</v>
      </c>
      <c r="G188" s="51" t="s">
        <v>665</v>
      </c>
      <c r="H188" s="51" t="s">
        <v>665</v>
      </c>
      <c r="I188" s="51" t="s">
        <v>665</v>
      </c>
      <c r="J188" s="51">
        <v>0</v>
      </c>
      <c r="K188" s="51">
        <v>0</v>
      </c>
      <c r="L188" s="51">
        <v>0</v>
      </c>
      <c r="M188" s="51">
        <v>0</v>
      </c>
      <c r="N188" s="51">
        <v>0</v>
      </c>
      <c r="O188" s="51" t="s">
        <v>666</v>
      </c>
      <c r="P188" s="51">
        <v>1</v>
      </c>
      <c r="Q188" s="51">
        <v>1</v>
      </c>
      <c r="R188" s="51">
        <v>0</v>
      </c>
      <c r="S188" s="51">
        <v>0</v>
      </c>
      <c r="T188" s="51">
        <v>2</v>
      </c>
      <c r="U188" s="51" t="s">
        <v>144</v>
      </c>
      <c r="V188" s="51" t="s">
        <v>667</v>
      </c>
      <c r="W188" s="51" t="s">
        <v>664</v>
      </c>
      <c r="X188" s="51" t="s">
        <v>668</v>
      </c>
      <c r="Y188" s="51" t="s">
        <v>673</v>
      </c>
      <c r="Z188" s="51">
        <v>19673</v>
      </c>
    </row>
    <row r="189" spans="1:26" ht="15.75" customHeight="1" x14ac:dyDescent="0.2">
      <c r="A189" s="51" t="s">
        <v>932</v>
      </c>
      <c r="B189" s="51" t="s">
        <v>662</v>
      </c>
      <c r="C189" s="51" t="s">
        <v>663</v>
      </c>
      <c r="D189" s="51" t="s">
        <v>664</v>
      </c>
      <c r="E189" s="51" t="s">
        <v>671</v>
      </c>
      <c r="F189" s="51" t="s">
        <v>671</v>
      </c>
      <c r="G189" s="51" t="s">
        <v>671</v>
      </c>
      <c r="H189" s="51" t="s">
        <v>671</v>
      </c>
      <c r="I189" s="51" t="s">
        <v>671</v>
      </c>
      <c r="J189" s="51">
        <v>0</v>
      </c>
      <c r="K189" s="51">
        <v>20</v>
      </c>
      <c r="L189" s="51">
        <v>157</v>
      </c>
      <c r="M189" s="51">
        <v>500</v>
      </c>
      <c r="N189" s="51">
        <v>677</v>
      </c>
      <c r="O189" s="51" t="s">
        <v>672</v>
      </c>
      <c r="P189" s="51">
        <v>398</v>
      </c>
      <c r="Q189" s="51">
        <v>274</v>
      </c>
      <c r="R189" s="51">
        <v>314</v>
      </c>
      <c r="S189" s="51">
        <v>729</v>
      </c>
      <c r="T189" s="51">
        <v>1715</v>
      </c>
      <c r="U189" s="51" t="s">
        <v>144</v>
      </c>
      <c r="V189" s="51" t="s">
        <v>667</v>
      </c>
      <c r="W189" s="51" t="s">
        <v>664</v>
      </c>
      <c r="X189" s="51" t="s">
        <v>668</v>
      </c>
      <c r="Y189" s="51" t="s">
        <v>669</v>
      </c>
      <c r="Z189" s="51">
        <v>94829</v>
      </c>
    </row>
    <row r="190" spans="1:26" ht="15.75" customHeight="1" x14ac:dyDescent="0.2">
      <c r="A190" s="51" t="s">
        <v>933</v>
      </c>
      <c r="B190" s="51" t="s">
        <v>662</v>
      </c>
      <c r="C190" s="51" t="s">
        <v>663</v>
      </c>
      <c r="D190" s="51" t="s">
        <v>664</v>
      </c>
      <c r="E190" s="51" t="s">
        <v>665</v>
      </c>
      <c r="F190" s="51" t="s">
        <v>665</v>
      </c>
      <c r="G190" s="51" t="s">
        <v>665</v>
      </c>
      <c r="H190" s="51" t="s">
        <v>665</v>
      </c>
      <c r="I190" s="51" t="s">
        <v>665</v>
      </c>
      <c r="J190" s="51">
        <v>0</v>
      </c>
      <c r="K190" s="51">
        <v>0</v>
      </c>
      <c r="L190" s="51">
        <v>0</v>
      </c>
      <c r="M190" s="51">
        <v>0</v>
      </c>
      <c r="N190" s="51">
        <v>0</v>
      </c>
      <c r="O190" s="51" t="s">
        <v>666</v>
      </c>
      <c r="P190" s="51">
        <v>5</v>
      </c>
      <c r="Q190" s="51">
        <v>3</v>
      </c>
      <c r="R190" s="51">
        <v>3</v>
      </c>
      <c r="S190" s="51">
        <v>7</v>
      </c>
      <c r="T190" s="51">
        <v>18</v>
      </c>
      <c r="U190" s="51" t="s">
        <v>144</v>
      </c>
      <c r="V190" s="51" t="s">
        <v>667</v>
      </c>
      <c r="W190" s="51" t="s">
        <v>664</v>
      </c>
      <c r="X190" s="51" t="s">
        <v>668</v>
      </c>
      <c r="Y190" s="51" t="s">
        <v>673</v>
      </c>
      <c r="Z190" s="51">
        <v>1892</v>
      </c>
    </row>
    <row r="191" spans="1:26" ht="15.75" customHeight="1" x14ac:dyDescent="0.2">
      <c r="A191" s="51" t="s">
        <v>934</v>
      </c>
      <c r="B191" s="51" t="s">
        <v>662</v>
      </c>
      <c r="C191" s="51" t="s">
        <v>663</v>
      </c>
      <c r="D191" s="51" t="s">
        <v>664</v>
      </c>
      <c r="E191" s="51" t="s">
        <v>665</v>
      </c>
      <c r="F191" s="51" t="s">
        <v>671</v>
      </c>
      <c r="G191" s="51" t="s">
        <v>671</v>
      </c>
      <c r="H191" s="51" t="s">
        <v>671</v>
      </c>
      <c r="I191" s="51" t="s">
        <v>671</v>
      </c>
      <c r="J191" s="51">
        <v>0</v>
      </c>
      <c r="K191" s="51">
        <v>0</v>
      </c>
      <c r="L191" s="51">
        <v>16</v>
      </c>
      <c r="M191" s="51">
        <v>97</v>
      </c>
      <c r="N191" s="51">
        <v>113</v>
      </c>
      <c r="O191" s="51" t="s">
        <v>666</v>
      </c>
      <c r="P191" s="51">
        <v>349</v>
      </c>
      <c r="Q191" s="51">
        <v>246</v>
      </c>
      <c r="R191" s="51">
        <v>280</v>
      </c>
      <c r="S191" s="51">
        <v>625</v>
      </c>
      <c r="T191" s="51">
        <v>1500</v>
      </c>
      <c r="U191" s="51" t="s">
        <v>144</v>
      </c>
      <c r="V191" s="51" t="s">
        <v>667</v>
      </c>
      <c r="W191" s="51" t="s">
        <v>664</v>
      </c>
      <c r="X191" s="51" t="s">
        <v>668</v>
      </c>
      <c r="Y191" s="51" t="s">
        <v>669</v>
      </c>
      <c r="Z191" s="51">
        <v>54761</v>
      </c>
    </row>
    <row r="192" spans="1:26" ht="15.75" customHeight="1" x14ac:dyDescent="0.2">
      <c r="A192" s="51" t="s">
        <v>935</v>
      </c>
      <c r="B192" s="51" t="s">
        <v>662</v>
      </c>
      <c r="C192" s="51" t="s">
        <v>663</v>
      </c>
      <c r="D192" s="51" t="s">
        <v>664</v>
      </c>
      <c r="E192" s="51" t="s">
        <v>671</v>
      </c>
      <c r="F192" s="51" t="s">
        <v>671</v>
      </c>
      <c r="G192" s="51" t="s">
        <v>671</v>
      </c>
      <c r="H192" s="51" t="s">
        <v>671</v>
      </c>
      <c r="I192" s="51" t="s">
        <v>671</v>
      </c>
      <c r="J192" s="51">
        <v>28</v>
      </c>
      <c r="K192" s="51">
        <v>13</v>
      </c>
      <c r="L192" s="51">
        <v>16</v>
      </c>
      <c r="M192" s="51">
        <v>10</v>
      </c>
      <c r="N192" s="51">
        <v>67</v>
      </c>
      <c r="O192" s="51" t="s">
        <v>693</v>
      </c>
      <c r="P192" s="51">
        <v>32</v>
      </c>
      <c r="Q192" s="51">
        <v>17</v>
      </c>
      <c r="R192" s="51">
        <v>21</v>
      </c>
      <c r="S192" s="51">
        <v>21</v>
      </c>
      <c r="T192" s="51">
        <v>91</v>
      </c>
      <c r="U192" s="51" t="s">
        <v>67</v>
      </c>
      <c r="V192" s="51" t="s">
        <v>667</v>
      </c>
      <c r="W192" s="51" t="s">
        <v>664</v>
      </c>
      <c r="X192" s="51" t="s">
        <v>675</v>
      </c>
      <c r="Y192" s="51" t="s">
        <v>718</v>
      </c>
      <c r="Z192" s="51">
        <v>11543</v>
      </c>
    </row>
    <row r="193" spans="1:26" ht="15.75" customHeight="1" x14ac:dyDescent="0.2">
      <c r="A193" s="51" t="s">
        <v>936</v>
      </c>
      <c r="B193" s="51" t="s">
        <v>662</v>
      </c>
      <c r="C193" s="51" t="s">
        <v>663</v>
      </c>
      <c r="D193" s="51" t="s">
        <v>664</v>
      </c>
      <c r="E193" s="51" t="s">
        <v>671</v>
      </c>
      <c r="F193" s="51" t="s">
        <v>671</v>
      </c>
      <c r="G193" s="51" t="s">
        <v>671</v>
      </c>
      <c r="H193" s="51" t="s">
        <v>671</v>
      </c>
      <c r="I193" s="51" t="s">
        <v>671</v>
      </c>
      <c r="J193" s="51">
        <v>0</v>
      </c>
      <c r="K193" s="51">
        <v>0</v>
      </c>
      <c r="L193" s="51">
        <v>103</v>
      </c>
      <c r="M193" s="51">
        <v>374</v>
      </c>
      <c r="N193" s="51">
        <v>477</v>
      </c>
      <c r="O193" s="51" t="s">
        <v>672</v>
      </c>
      <c r="P193" s="51">
        <v>312</v>
      </c>
      <c r="Q193" s="51">
        <v>189</v>
      </c>
      <c r="R193" s="51">
        <v>258</v>
      </c>
      <c r="S193" s="51">
        <v>557</v>
      </c>
      <c r="T193" s="51">
        <v>1316</v>
      </c>
      <c r="U193" s="51" t="s">
        <v>128</v>
      </c>
      <c r="V193" s="51" t="s">
        <v>667</v>
      </c>
      <c r="W193" s="51" t="s">
        <v>664</v>
      </c>
      <c r="X193" s="51" t="s">
        <v>937</v>
      </c>
      <c r="Y193" s="51" t="s">
        <v>938</v>
      </c>
      <c r="Z193" s="51">
        <v>36703</v>
      </c>
    </row>
    <row r="194" spans="1:26" ht="15.75" customHeight="1" x14ac:dyDescent="0.2">
      <c r="A194" s="51" t="s">
        <v>939</v>
      </c>
      <c r="B194" s="51" t="s">
        <v>736</v>
      </c>
      <c r="C194" s="51" t="s">
        <v>671</v>
      </c>
      <c r="D194" s="51" t="s">
        <v>664</v>
      </c>
      <c r="E194" s="51" t="s">
        <v>665</v>
      </c>
      <c r="F194" s="51" t="s">
        <v>665</v>
      </c>
      <c r="G194" s="51" t="s">
        <v>665</v>
      </c>
      <c r="H194" s="51" t="s">
        <v>665</v>
      </c>
      <c r="I194" s="51" t="s">
        <v>671</v>
      </c>
      <c r="J194" s="51">
        <v>0</v>
      </c>
      <c r="K194" s="51">
        <v>1</v>
      </c>
      <c r="L194" s="51">
        <v>1</v>
      </c>
      <c r="M194" s="51">
        <v>1</v>
      </c>
      <c r="N194" s="51">
        <v>3</v>
      </c>
      <c r="O194" s="51" t="s">
        <v>666</v>
      </c>
      <c r="P194" s="51">
        <v>54</v>
      </c>
      <c r="Q194" s="51">
        <v>31</v>
      </c>
      <c r="R194" s="51">
        <v>32</v>
      </c>
      <c r="S194" s="51">
        <v>92</v>
      </c>
      <c r="T194" s="51">
        <v>209</v>
      </c>
      <c r="U194" s="51" t="s">
        <v>144</v>
      </c>
      <c r="V194" s="51" t="s">
        <v>721</v>
      </c>
      <c r="W194" s="51" t="s">
        <v>664</v>
      </c>
      <c r="X194" s="51" t="s">
        <v>668</v>
      </c>
      <c r="Y194" s="51" t="s">
        <v>763</v>
      </c>
      <c r="Z194" s="51">
        <v>6501</v>
      </c>
    </row>
    <row r="195" spans="1:26" ht="15.75" customHeight="1" x14ac:dyDescent="0.2">
      <c r="A195" s="51" t="s">
        <v>940</v>
      </c>
      <c r="B195" s="51" t="s">
        <v>662</v>
      </c>
      <c r="C195" s="51" t="s">
        <v>663</v>
      </c>
      <c r="D195" s="51" t="s">
        <v>664</v>
      </c>
      <c r="E195" s="51" t="s">
        <v>665</v>
      </c>
      <c r="F195" s="51" t="s">
        <v>671</v>
      </c>
      <c r="G195" s="51" t="s">
        <v>671</v>
      </c>
      <c r="H195" s="51" t="s">
        <v>671</v>
      </c>
      <c r="I195" s="51" t="s">
        <v>671</v>
      </c>
      <c r="J195" s="51">
        <v>0</v>
      </c>
      <c r="K195" s="51">
        <v>0</v>
      </c>
      <c r="L195" s="51">
        <v>0</v>
      </c>
      <c r="M195" s="51">
        <v>63</v>
      </c>
      <c r="N195" s="51">
        <v>63</v>
      </c>
      <c r="O195" s="51" t="s">
        <v>672</v>
      </c>
      <c r="P195" s="51">
        <v>53</v>
      </c>
      <c r="Q195" s="51">
        <v>34</v>
      </c>
      <c r="R195" s="51">
        <v>38</v>
      </c>
      <c r="S195" s="51">
        <v>93</v>
      </c>
      <c r="T195" s="51">
        <v>218</v>
      </c>
      <c r="U195" s="51" t="s">
        <v>128</v>
      </c>
      <c r="V195" s="51" t="s">
        <v>667</v>
      </c>
      <c r="W195" s="51" t="s">
        <v>664</v>
      </c>
      <c r="X195" s="51" t="s">
        <v>797</v>
      </c>
      <c r="Y195" s="51" t="s">
        <v>798</v>
      </c>
      <c r="Z195" s="51">
        <v>7738</v>
      </c>
    </row>
    <row r="196" spans="1:26" ht="15.75" customHeight="1" x14ac:dyDescent="0.2">
      <c r="A196" s="51" t="s">
        <v>706</v>
      </c>
      <c r="B196" s="51" t="s">
        <v>683</v>
      </c>
      <c r="C196" s="51" t="s">
        <v>663</v>
      </c>
      <c r="D196" s="51" t="s">
        <v>664</v>
      </c>
      <c r="E196" s="51" t="s">
        <v>671</v>
      </c>
      <c r="F196" s="51" t="s">
        <v>671</v>
      </c>
      <c r="G196" s="51" t="s">
        <v>671</v>
      </c>
      <c r="H196" s="51" t="s">
        <v>671</v>
      </c>
      <c r="I196" s="51" t="s">
        <v>671</v>
      </c>
      <c r="J196" s="51">
        <v>31</v>
      </c>
      <c r="K196" s="51">
        <v>43</v>
      </c>
      <c r="L196" s="51">
        <v>195</v>
      </c>
      <c r="M196" s="51">
        <v>161</v>
      </c>
      <c r="N196" s="51">
        <v>430</v>
      </c>
      <c r="O196" s="51" t="s">
        <v>666</v>
      </c>
      <c r="P196" s="51">
        <v>212</v>
      </c>
      <c r="Q196" s="51">
        <v>135</v>
      </c>
      <c r="R196" s="51">
        <v>146</v>
      </c>
      <c r="S196" s="51">
        <v>366</v>
      </c>
      <c r="T196" s="51">
        <v>859</v>
      </c>
      <c r="U196" s="51" t="s">
        <v>83</v>
      </c>
      <c r="V196" s="51" t="s">
        <v>667</v>
      </c>
      <c r="W196" s="51" t="s">
        <v>664</v>
      </c>
      <c r="X196" s="51" t="s">
        <v>705</v>
      </c>
      <c r="Y196" s="51" t="s">
        <v>706</v>
      </c>
      <c r="Z196" s="51">
        <v>72865</v>
      </c>
    </row>
    <row r="197" spans="1:26" ht="15.75" customHeight="1" x14ac:dyDescent="0.2">
      <c r="A197" s="51" t="s">
        <v>941</v>
      </c>
      <c r="B197" s="51" t="s">
        <v>662</v>
      </c>
      <c r="C197" s="51" t="s">
        <v>663</v>
      </c>
      <c r="D197" s="51" t="s">
        <v>742</v>
      </c>
      <c r="E197" s="51" t="s">
        <v>665</v>
      </c>
      <c r="F197" s="51" t="s">
        <v>665</v>
      </c>
      <c r="G197" s="51" t="s">
        <v>665</v>
      </c>
      <c r="H197" s="51" t="s">
        <v>665</v>
      </c>
      <c r="I197" s="51" t="s">
        <v>665</v>
      </c>
      <c r="J197" s="51">
        <v>0</v>
      </c>
      <c r="K197" s="51">
        <v>0</v>
      </c>
      <c r="L197" s="51">
        <v>0</v>
      </c>
      <c r="M197" s="51">
        <v>0</v>
      </c>
      <c r="N197" s="51">
        <v>0</v>
      </c>
      <c r="O197" s="51" t="s">
        <v>666</v>
      </c>
      <c r="P197" s="51">
        <v>313</v>
      </c>
      <c r="Q197" s="51">
        <v>220</v>
      </c>
      <c r="R197" s="51">
        <v>248</v>
      </c>
      <c r="S197" s="51">
        <v>572</v>
      </c>
      <c r="T197" s="51">
        <v>1353</v>
      </c>
      <c r="U197" s="51" t="s">
        <v>144</v>
      </c>
      <c r="V197" s="51" t="s">
        <v>743</v>
      </c>
      <c r="W197" s="51" t="s">
        <v>742</v>
      </c>
      <c r="X197" s="51" t="s">
        <v>668</v>
      </c>
      <c r="Y197" s="51" t="s">
        <v>681</v>
      </c>
      <c r="Z197" s="51">
        <v>202648</v>
      </c>
    </row>
    <row r="198" spans="1:26" ht="15.75" customHeight="1" x14ac:dyDescent="0.2">
      <c r="A198" s="51" t="s">
        <v>942</v>
      </c>
      <c r="B198" s="51" t="s">
        <v>736</v>
      </c>
      <c r="C198" s="51" t="s">
        <v>686</v>
      </c>
      <c r="D198" s="51" t="s">
        <v>687</v>
      </c>
      <c r="E198" s="51" t="s">
        <v>671</v>
      </c>
      <c r="F198" s="51" t="s">
        <v>665</v>
      </c>
      <c r="G198" s="51" t="s">
        <v>665</v>
      </c>
      <c r="H198" s="51" t="s">
        <v>665</v>
      </c>
      <c r="I198" s="51" t="s">
        <v>665</v>
      </c>
      <c r="J198" s="51">
        <v>0</v>
      </c>
      <c r="K198" s="51">
        <v>0</v>
      </c>
      <c r="L198" s="51">
        <v>0</v>
      </c>
      <c r="M198" s="51">
        <v>0</v>
      </c>
      <c r="N198" s="51">
        <v>0</v>
      </c>
      <c r="O198" s="51" t="s">
        <v>666</v>
      </c>
      <c r="P198" s="51">
        <v>216</v>
      </c>
      <c r="Q198" s="51">
        <v>128</v>
      </c>
      <c r="R198" s="51">
        <v>149</v>
      </c>
      <c r="S198" s="51">
        <v>402</v>
      </c>
      <c r="T198" s="51">
        <v>895</v>
      </c>
      <c r="U198" s="51" t="s">
        <v>144</v>
      </c>
      <c r="V198" s="51" t="s">
        <v>688</v>
      </c>
      <c r="W198" s="51" t="s">
        <v>686</v>
      </c>
      <c r="X198" s="51" t="s">
        <v>668</v>
      </c>
      <c r="Y198" s="51" t="s">
        <v>673</v>
      </c>
      <c r="Z198" s="51">
        <v>59473</v>
      </c>
    </row>
    <row r="199" spans="1:26" ht="15.75" customHeight="1" x14ac:dyDescent="0.2">
      <c r="A199" s="51" t="s">
        <v>943</v>
      </c>
      <c r="B199" s="51" t="s">
        <v>662</v>
      </c>
      <c r="C199" s="51" t="s">
        <v>663</v>
      </c>
      <c r="D199" s="51" t="s">
        <v>664</v>
      </c>
      <c r="E199" s="51" t="s">
        <v>671</v>
      </c>
      <c r="F199" s="51" t="s">
        <v>671</v>
      </c>
      <c r="G199" s="51" t="s">
        <v>671</v>
      </c>
      <c r="H199" s="51" t="s">
        <v>665</v>
      </c>
      <c r="I199" s="51" t="s">
        <v>665</v>
      </c>
      <c r="J199" s="51">
        <v>0</v>
      </c>
      <c r="K199" s="51">
        <v>0</v>
      </c>
      <c r="L199" s="51">
        <v>0</v>
      </c>
      <c r="M199" s="51">
        <v>0</v>
      </c>
      <c r="N199" s="51">
        <v>0</v>
      </c>
      <c r="O199" s="51" t="s">
        <v>666</v>
      </c>
      <c r="P199" s="51">
        <v>87</v>
      </c>
      <c r="Q199" s="51">
        <v>107</v>
      </c>
      <c r="R199" s="51">
        <v>106</v>
      </c>
      <c r="S199" s="51">
        <v>124</v>
      </c>
      <c r="T199" s="51">
        <v>424</v>
      </c>
      <c r="U199" s="51" t="s">
        <v>128</v>
      </c>
      <c r="V199" s="51" t="s">
        <v>667</v>
      </c>
      <c r="W199" s="51" t="s">
        <v>664</v>
      </c>
      <c r="X199" s="51" t="s">
        <v>817</v>
      </c>
      <c r="Y199" s="51" t="s">
        <v>818</v>
      </c>
      <c r="Z199" s="51">
        <v>7302</v>
      </c>
    </row>
    <row r="200" spans="1:26" ht="15.75" customHeight="1" x14ac:dyDescent="0.2">
      <c r="A200" s="51" t="s">
        <v>944</v>
      </c>
      <c r="B200" s="51" t="s">
        <v>736</v>
      </c>
      <c r="C200" s="51" t="s">
        <v>663</v>
      </c>
      <c r="D200" s="51" t="s">
        <v>664</v>
      </c>
      <c r="E200" s="51" t="s">
        <v>671</v>
      </c>
      <c r="F200" s="51" t="s">
        <v>671</v>
      </c>
      <c r="G200" s="51" t="s">
        <v>671</v>
      </c>
      <c r="H200" s="51" t="s">
        <v>671</v>
      </c>
      <c r="I200" s="51" t="s">
        <v>671</v>
      </c>
      <c r="J200" s="51">
        <v>56</v>
      </c>
      <c r="K200" s="51">
        <v>10</v>
      </c>
      <c r="L200" s="51">
        <v>426</v>
      </c>
      <c r="M200" s="51">
        <v>111</v>
      </c>
      <c r="N200" s="51">
        <v>603</v>
      </c>
      <c r="O200" s="51" t="s">
        <v>666</v>
      </c>
      <c r="P200" s="51">
        <v>349</v>
      </c>
      <c r="Q200" s="51">
        <v>205</v>
      </c>
      <c r="R200" s="51">
        <v>202</v>
      </c>
      <c r="S200" s="51">
        <v>553</v>
      </c>
      <c r="T200" s="51">
        <v>1309</v>
      </c>
      <c r="U200" s="51" t="s">
        <v>144</v>
      </c>
      <c r="V200" s="51" t="s">
        <v>688</v>
      </c>
      <c r="W200" s="51" t="s">
        <v>664</v>
      </c>
      <c r="X200" s="51" t="s">
        <v>668</v>
      </c>
      <c r="Y200" s="51" t="s">
        <v>763</v>
      </c>
      <c r="Z200" s="51">
        <v>19372</v>
      </c>
    </row>
    <row r="201" spans="1:26" ht="15.75" customHeight="1" x14ac:dyDescent="0.2">
      <c r="A201" s="51" t="s">
        <v>945</v>
      </c>
      <c r="B201" s="51" t="s">
        <v>662</v>
      </c>
      <c r="C201" s="51" t="s">
        <v>663</v>
      </c>
      <c r="D201" s="51" t="s">
        <v>664</v>
      </c>
      <c r="E201" s="51" t="s">
        <v>671</v>
      </c>
      <c r="F201" s="51" t="s">
        <v>671</v>
      </c>
      <c r="G201" s="51" t="s">
        <v>671</v>
      </c>
      <c r="H201" s="51" t="s">
        <v>671</v>
      </c>
      <c r="I201" s="51" t="s">
        <v>671</v>
      </c>
      <c r="J201" s="51">
        <v>3</v>
      </c>
      <c r="K201" s="51">
        <v>26</v>
      </c>
      <c r="L201" s="51">
        <v>5</v>
      </c>
      <c r="M201" s="51">
        <v>185</v>
      </c>
      <c r="N201" s="51">
        <v>219</v>
      </c>
      <c r="O201" s="51" t="s">
        <v>672</v>
      </c>
      <c r="P201" s="51">
        <v>63</v>
      </c>
      <c r="Q201" s="51">
        <v>48</v>
      </c>
      <c r="R201" s="51">
        <v>45</v>
      </c>
      <c r="S201" s="51">
        <v>98</v>
      </c>
      <c r="T201" s="51">
        <v>254</v>
      </c>
      <c r="U201" s="51" t="s">
        <v>417</v>
      </c>
      <c r="V201" s="51" t="s">
        <v>667</v>
      </c>
      <c r="W201" s="51" t="s">
        <v>664</v>
      </c>
      <c r="X201" s="51" t="s">
        <v>789</v>
      </c>
      <c r="Y201" s="51" t="s">
        <v>790</v>
      </c>
      <c r="Z201" s="51">
        <v>28163</v>
      </c>
    </row>
    <row r="202" spans="1:26" ht="15.75" customHeight="1" x14ac:dyDescent="0.2">
      <c r="A202" s="51" t="s">
        <v>763</v>
      </c>
      <c r="B202" s="51" t="s">
        <v>662</v>
      </c>
      <c r="C202" s="51" t="s">
        <v>663</v>
      </c>
      <c r="D202" s="51" t="s">
        <v>664</v>
      </c>
      <c r="E202" s="51" t="s">
        <v>665</v>
      </c>
      <c r="F202" s="51" t="s">
        <v>665</v>
      </c>
      <c r="G202" s="51" t="s">
        <v>665</v>
      </c>
      <c r="H202" s="51" t="s">
        <v>671</v>
      </c>
      <c r="I202" s="51" t="s">
        <v>671</v>
      </c>
      <c r="J202" s="51">
        <v>0</v>
      </c>
      <c r="K202" s="51">
        <v>0</v>
      </c>
      <c r="L202" s="51">
        <v>37</v>
      </c>
      <c r="M202" s="51">
        <v>0</v>
      </c>
      <c r="N202" s="51">
        <v>37</v>
      </c>
      <c r="O202" s="51" t="s">
        <v>666</v>
      </c>
      <c r="P202" s="51">
        <v>1633</v>
      </c>
      <c r="Q202" s="51">
        <v>1001</v>
      </c>
      <c r="R202" s="51">
        <v>1001</v>
      </c>
      <c r="S202" s="51">
        <v>2839</v>
      </c>
      <c r="T202" s="51">
        <v>6474</v>
      </c>
      <c r="U202" s="51" t="s">
        <v>144</v>
      </c>
      <c r="V202" s="51" t="s">
        <v>667</v>
      </c>
      <c r="W202" s="51" t="s">
        <v>664</v>
      </c>
      <c r="X202" s="51" t="s">
        <v>668</v>
      </c>
      <c r="Y202" s="51" t="s">
        <v>763</v>
      </c>
      <c r="Z202" s="51">
        <v>40007</v>
      </c>
    </row>
    <row r="203" spans="1:26" ht="15.75" customHeight="1" x14ac:dyDescent="0.2">
      <c r="A203" s="51" t="s">
        <v>946</v>
      </c>
      <c r="B203" s="51" t="s">
        <v>662</v>
      </c>
      <c r="C203" s="51" t="s">
        <v>663</v>
      </c>
      <c r="D203" s="51" t="s">
        <v>664</v>
      </c>
      <c r="E203" s="51" t="s">
        <v>671</v>
      </c>
      <c r="F203" s="51" t="s">
        <v>671</v>
      </c>
      <c r="G203" s="51" t="s">
        <v>671</v>
      </c>
      <c r="H203" s="51" t="s">
        <v>671</v>
      </c>
      <c r="I203" s="51" t="s">
        <v>671</v>
      </c>
      <c r="J203" s="51">
        <v>0</v>
      </c>
      <c r="K203" s="51">
        <v>0</v>
      </c>
      <c r="L203" s="51">
        <v>0</v>
      </c>
      <c r="M203" s="51">
        <v>143</v>
      </c>
      <c r="N203" s="51">
        <v>143</v>
      </c>
      <c r="O203" s="51" t="s">
        <v>672</v>
      </c>
      <c r="P203" s="51">
        <v>40</v>
      </c>
      <c r="Q203" s="51">
        <v>27</v>
      </c>
      <c r="R203" s="51">
        <v>31</v>
      </c>
      <c r="S203" s="51">
        <v>62</v>
      </c>
      <c r="T203" s="51">
        <v>160</v>
      </c>
      <c r="U203" s="51" t="s">
        <v>144</v>
      </c>
      <c r="V203" s="51" t="s">
        <v>667</v>
      </c>
      <c r="W203" s="51" t="s">
        <v>664</v>
      </c>
      <c r="X203" s="51" t="s">
        <v>668</v>
      </c>
      <c r="Y203" s="51" t="s">
        <v>737</v>
      </c>
      <c r="Z203" s="51">
        <v>5574</v>
      </c>
    </row>
    <row r="204" spans="1:26" ht="15.75" customHeight="1" x14ac:dyDescent="0.2">
      <c r="A204" s="51" t="s">
        <v>947</v>
      </c>
      <c r="B204" s="51" t="s">
        <v>662</v>
      </c>
      <c r="C204" s="51" t="s">
        <v>663</v>
      </c>
      <c r="D204" s="51" t="s">
        <v>664</v>
      </c>
      <c r="E204" s="51" t="s">
        <v>671</v>
      </c>
      <c r="F204" s="51" t="s">
        <v>671</v>
      </c>
      <c r="G204" s="51" t="s">
        <v>671</v>
      </c>
      <c r="H204" s="51" t="s">
        <v>671</v>
      </c>
      <c r="I204" s="51" t="s">
        <v>671</v>
      </c>
      <c r="J204" s="51">
        <v>84</v>
      </c>
      <c r="K204" s="51">
        <v>0</v>
      </c>
      <c r="L204" s="51">
        <v>1</v>
      </c>
      <c r="M204" s="51">
        <v>1161</v>
      </c>
      <c r="N204" s="51">
        <v>1246</v>
      </c>
      <c r="O204" s="51" t="s">
        <v>672</v>
      </c>
      <c r="P204" s="51">
        <v>714</v>
      </c>
      <c r="Q204" s="51">
        <v>487</v>
      </c>
      <c r="R204" s="51">
        <v>553</v>
      </c>
      <c r="S204" s="51">
        <v>1271</v>
      </c>
      <c r="T204" s="51">
        <v>3025</v>
      </c>
      <c r="U204" s="51" t="s">
        <v>144</v>
      </c>
      <c r="V204" s="51" t="s">
        <v>667</v>
      </c>
      <c r="W204" s="51" t="s">
        <v>664</v>
      </c>
      <c r="X204" s="51" t="s">
        <v>668</v>
      </c>
      <c r="Y204" s="51" t="s">
        <v>737</v>
      </c>
      <c r="Z204" s="51">
        <v>87883</v>
      </c>
    </row>
    <row r="205" spans="1:26" ht="15.75" customHeight="1" x14ac:dyDescent="0.2">
      <c r="A205" s="51" t="s">
        <v>948</v>
      </c>
      <c r="B205" s="51" t="s">
        <v>662</v>
      </c>
      <c r="C205" s="51" t="s">
        <v>671</v>
      </c>
      <c r="D205" s="51" t="s">
        <v>664</v>
      </c>
      <c r="E205" s="51" t="s">
        <v>665</v>
      </c>
      <c r="F205" s="51" t="s">
        <v>665</v>
      </c>
      <c r="G205" s="51" t="s">
        <v>665</v>
      </c>
      <c r="H205" s="51" t="s">
        <v>665</v>
      </c>
      <c r="I205" s="51" t="s">
        <v>665</v>
      </c>
      <c r="J205" s="51">
        <v>0</v>
      </c>
      <c r="K205" s="51">
        <v>0</v>
      </c>
      <c r="L205" s="51">
        <v>0</v>
      </c>
      <c r="M205" s="51">
        <v>0</v>
      </c>
      <c r="N205" s="51">
        <v>0</v>
      </c>
      <c r="O205" s="51" t="s">
        <v>666</v>
      </c>
      <c r="P205" s="51">
        <v>0</v>
      </c>
      <c r="Q205" s="51">
        <v>0</v>
      </c>
      <c r="R205" s="51">
        <v>0</v>
      </c>
      <c r="S205" s="51">
        <v>0</v>
      </c>
      <c r="T205" s="51">
        <v>0</v>
      </c>
      <c r="U205" s="51" t="s">
        <v>144</v>
      </c>
      <c r="V205" s="51" t="s">
        <v>711</v>
      </c>
      <c r="W205" s="51" t="s">
        <v>663</v>
      </c>
      <c r="X205" s="51" t="s">
        <v>668</v>
      </c>
      <c r="Y205" s="51" t="s">
        <v>673</v>
      </c>
      <c r="Z205" s="51">
        <v>437</v>
      </c>
    </row>
    <row r="206" spans="1:26" ht="15.75" customHeight="1" x14ac:dyDescent="0.2">
      <c r="A206" s="51" t="s">
        <v>949</v>
      </c>
      <c r="B206" s="51" t="s">
        <v>662</v>
      </c>
      <c r="C206" s="51" t="s">
        <v>663</v>
      </c>
      <c r="D206" s="51" t="s">
        <v>664</v>
      </c>
      <c r="E206" s="51" t="s">
        <v>671</v>
      </c>
      <c r="F206" s="51" t="s">
        <v>671</v>
      </c>
      <c r="G206" s="51" t="s">
        <v>671</v>
      </c>
      <c r="H206" s="51" t="s">
        <v>671</v>
      </c>
      <c r="I206" s="51" t="s">
        <v>671</v>
      </c>
      <c r="J206" s="51">
        <v>39</v>
      </c>
      <c r="K206" s="51">
        <v>1</v>
      </c>
      <c r="L206" s="51">
        <v>0</v>
      </c>
      <c r="M206" s="51">
        <v>33</v>
      </c>
      <c r="N206" s="51">
        <v>73</v>
      </c>
      <c r="O206" s="51" t="s">
        <v>666</v>
      </c>
      <c r="P206" s="51">
        <v>250</v>
      </c>
      <c r="Q206" s="51">
        <v>150</v>
      </c>
      <c r="R206" s="51">
        <v>167</v>
      </c>
      <c r="S206" s="51">
        <v>446</v>
      </c>
      <c r="T206" s="51">
        <v>1013</v>
      </c>
      <c r="U206" s="51" t="s">
        <v>144</v>
      </c>
      <c r="V206" s="51" t="s">
        <v>667</v>
      </c>
      <c r="W206" s="51" t="s">
        <v>664</v>
      </c>
      <c r="X206" s="51" t="s">
        <v>668</v>
      </c>
      <c r="Y206" s="51" t="s">
        <v>673</v>
      </c>
      <c r="Z206" s="51">
        <v>113559</v>
      </c>
    </row>
    <row r="207" spans="1:26" ht="15.75" customHeight="1" x14ac:dyDescent="0.2">
      <c r="A207" s="51" t="s">
        <v>758</v>
      </c>
      <c r="B207" s="51" t="s">
        <v>683</v>
      </c>
      <c r="C207" s="51" t="s">
        <v>663</v>
      </c>
      <c r="D207" s="51" t="s">
        <v>664</v>
      </c>
      <c r="E207" s="51" t="s">
        <v>671</v>
      </c>
      <c r="F207" s="51" t="s">
        <v>671</v>
      </c>
      <c r="G207" s="51" t="s">
        <v>671</v>
      </c>
      <c r="H207" s="51" t="s">
        <v>671</v>
      </c>
      <c r="I207" s="51" t="s">
        <v>671</v>
      </c>
      <c r="J207" s="51">
        <v>0</v>
      </c>
      <c r="K207" s="51">
        <v>0</v>
      </c>
      <c r="L207" s="51">
        <v>0</v>
      </c>
      <c r="M207" s="51">
        <v>21</v>
      </c>
      <c r="N207" s="51">
        <v>21</v>
      </c>
      <c r="O207" s="51" t="s">
        <v>666</v>
      </c>
      <c r="P207" s="51">
        <v>35</v>
      </c>
      <c r="Q207" s="51">
        <v>25</v>
      </c>
      <c r="R207" s="51">
        <v>28</v>
      </c>
      <c r="S207" s="51">
        <v>72</v>
      </c>
      <c r="T207" s="51">
        <v>160</v>
      </c>
      <c r="U207" s="51" t="s">
        <v>83</v>
      </c>
      <c r="V207" s="51" t="s">
        <v>667</v>
      </c>
      <c r="W207" s="51" t="s">
        <v>664</v>
      </c>
      <c r="X207" s="51" t="s">
        <v>684</v>
      </c>
      <c r="Y207" s="51" t="s">
        <v>758</v>
      </c>
      <c r="Z207" s="51">
        <v>14655</v>
      </c>
    </row>
    <row r="208" spans="1:26" ht="15.75" customHeight="1" x14ac:dyDescent="0.2">
      <c r="A208" s="51" t="s">
        <v>950</v>
      </c>
      <c r="B208" s="51" t="s">
        <v>683</v>
      </c>
      <c r="C208" s="51" t="s">
        <v>663</v>
      </c>
      <c r="D208" s="51" t="s">
        <v>664</v>
      </c>
      <c r="E208" s="51" t="s">
        <v>671</v>
      </c>
      <c r="F208" s="51" t="s">
        <v>665</v>
      </c>
      <c r="G208" s="51" t="s">
        <v>665</v>
      </c>
      <c r="H208" s="51" t="s">
        <v>665</v>
      </c>
      <c r="I208" s="51" t="s">
        <v>665</v>
      </c>
      <c r="J208" s="51">
        <v>0</v>
      </c>
      <c r="K208" s="51">
        <v>0</v>
      </c>
      <c r="L208" s="51">
        <v>0</v>
      </c>
      <c r="M208" s="51">
        <v>0</v>
      </c>
      <c r="N208" s="51">
        <v>0</v>
      </c>
      <c r="O208" s="51" t="s">
        <v>666</v>
      </c>
      <c r="P208" s="51">
        <v>3</v>
      </c>
      <c r="Q208" s="51">
        <v>3</v>
      </c>
      <c r="R208" s="51">
        <v>3</v>
      </c>
      <c r="S208" s="51">
        <v>7</v>
      </c>
      <c r="T208" s="51">
        <v>16</v>
      </c>
      <c r="U208" s="51" t="s">
        <v>83</v>
      </c>
      <c r="V208" s="51" t="s">
        <v>667</v>
      </c>
      <c r="W208" s="51" t="s">
        <v>664</v>
      </c>
      <c r="X208" s="51" t="s">
        <v>684</v>
      </c>
      <c r="Y208" s="51" t="s">
        <v>691</v>
      </c>
      <c r="Z208" s="51">
        <v>8058</v>
      </c>
    </row>
    <row r="209" spans="1:26" ht="15.75" customHeight="1" x14ac:dyDescent="0.2">
      <c r="A209" s="51" t="s">
        <v>951</v>
      </c>
      <c r="B209" s="51" t="s">
        <v>662</v>
      </c>
      <c r="C209" s="51" t="s">
        <v>663</v>
      </c>
      <c r="D209" s="51" t="s">
        <v>664</v>
      </c>
      <c r="E209" s="51" t="s">
        <v>671</v>
      </c>
      <c r="F209" s="51" t="s">
        <v>671</v>
      </c>
      <c r="G209" s="51" t="s">
        <v>671</v>
      </c>
      <c r="H209" s="51" t="s">
        <v>671</v>
      </c>
      <c r="I209" s="51" t="s">
        <v>671</v>
      </c>
      <c r="J209" s="51">
        <v>907</v>
      </c>
      <c r="K209" s="51">
        <v>3</v>
      </c>
      <c r="L209" s="51">
        <v>12973</v>
      </c>
      <c r="M209" s="51">
        <v>8682</v>
      </c>
      <c r="N209" s="51">
        <v>22565</v>
      </c>
      <c r="O209" s="51" t="s">
        <v>672</v>
      </c>
      <c r="P209" s="51">
        <v>2817</v>
      </c>
      <c r="Q209" s="51">
        <v>2034</v>
      </c>
      <c r="R209" s="51">
        <v>2239</v>
      </c>
      <c r="S209" s="51">
        <v>5059</v>
      </c>
      <c r="T209" s="51">
        <v>12149</v>
      </c>
      <c r="U209" s="51" t="s">
        <v>144</v>
      </c>
      <c r="V209" s="51" t="s">
        <v>667</v>
      </c>
      <c r="W209" s="51" t="s">
        <v>664</v>
      </c>
      <c r="X209" s="51" t="s">
        <v>668</v>
      </c>
      <c r="Y209" s="51" t="s">
        <v>681</v>
      </c>
      <c r="Z209" s="51">
        <v>276176</v>
      </c>
    </row>
    <row r="210" spans="1:26" ht="15.75" customHeight="1" x14ac:dyDescent="0.2">
      <c r="A210" s="51" t="s">
        <v>952</v>
      </c>
      <c r="B210" s="51" t="s">
        <v>662</v>
      </c>
      <c r="C210" s="51" t="s">
        <v>663</v>
      </c>
      <c r="D210" s="51" t="s">
        <v>664</v>
      </c>
      <c r="E210" s="51" t="s">
        <v>665</v>
      </c>
      <c r="F210" s="51" t="s">
        <v>665</v>
      </c>
      <c r="G210" s="51" t="s">
        <v>665</v>
      </c>
      <c r="H210" s="51" t="s">
        <v>665</v>
      </c>
      <c r="I210" s="51" t="s">
        <v>671</v>
      </c>
      <c r="J210" s="51">
        <v>3</v>
      </c>
      <c r="K210" s="51">
        <v>2</v>
      </c>
      <c r="L210" s="51">
        <v>4</v>
      </c>
      <c r="M210" s="51">
        <v>0</v>
      </c>
      <c r="N210" s="51">
        <v>9</v>
      </c>
      <c r="O210" s="51" t="s">
        <v>666</v>
      </c>
      <c r="P210" s="51">
        <v>4</v>
      </c>
      <c r="Q210" s="51">
        <v>2</v>
      </c>
      <c r="R210" s="51">
        <v>2</v>
      </c>
      <c r="S210" s="51">
        <v>7</v>
      </c>
      <c r="T210" s="51">
        <v>15</v>
      </c>
      <c r="U210" s="51" t="s">
        <v>144</v>
      </c>
      <c r="V210" s="51" t="s">
        <v>667</v>
      </c>
      <c r="W210" s="51" t="s">
        <v>664</v>
      </c>
      <c r="X210" s="51" t="s">
        <v>668</v>
      </c>
      <c r="Y210" s="51" t="s">
        <v>673</v>
      </c>
      <c r="Z210" s="51">
        <v>1450</v>
      </c>
    </row>
    <row r="211" spans="1:26" ht="15.75" customHeight="1" x14ac:dyDescent="0.2">
      <c r="A211" s="51" t="s">
        <v>953</v>
      </c>
      <c r="B211" s="51" t="s">
        <v>662</v>
      </c>
      <c r="C211" s="51" t="s">
        <v>663</v>
      </c>
      <c r="D211" s="51" t="s">
        <v>664</v>
      </c>
      <c r="E211" s="51" t="s">
        <v>665</v>
      </c>
      <c r="F211" s="51" t="s">
        <v>665</v>
      </c>
      <c r="G211" s="51" t="s">
        <v>665</v>
      </c>
      <c r="H211" s="51" t="s">
        <v>665</v>
      </c>
      <c r="I211" s="51" t="s">
        <v>665</v>
      </c>
      <c r="J211" s="51">
        <v>0</v>
      </c>
      <c r="K211" s="51">
        <v>0</v>
      </c>
      <c r="L211" s="51">
        <v>0</v>
      </c>
      <c r="M211" s="51">
        <v>0</v>
      </c>
      <c r="N211" s="51">
        <v>0</v>
      </c>
      <c r="O211" s="51" t="s">
        <v>666</v>
      </c>
      <c r="P211" s="51">
        <v>4</v>
      </c>
      <c r="Q211" s="51">
        <v>3</v>
      </c>
      <c r="R211" s="51">
        <v>4</v>
      </c>
      <c r="S211" s="51">
        <v>12</v>
      </c>
      <c r="T211" s="51">
        <v>23</v>
      </c>
      <c r="U211" s="51" t="s">
        <v>123</v>
      </c>
      <c r="V211" s="51" t="s">
        <v>667</v>
      </c>
      <c r="W211" s="51" t="s">
        <v>664</v>
      </c>
      <c r="X211" s="51" t="s">
        <v>725</v>
      </c>
      <c r="Y211" s="51" t="s">
        <v>808</v>
      </c>
      <c r="Z211" s="51">
        <v>837</v>
      </c>
    </row>
    <row r="212" spans="1:26" ht="15.75" customHeight="1" x14ac:dyDescent="0.2">
      <c r="A212" s="51" t="s">
        <v>954</v>
      </c>
      <c r="B212" s="51" t="s">
        <v>683</v>
      </c>
      <c r="C212" s="51" t="s">
        <v>663</v>
      </c>
      <c r="D212" s="51" t="s">
        <v>664</v>
      </c>
      <c r="E212" s="51" t="s">
        <v>665</v>
      </c>
      <c r="F212" s="51" t="s">
        <v>671</v>
      </c>
      <c r="G212" s="51" t="s">
        <v>671</v>
      </c>
      <c r="H212" s="51" t="s">
        <v>671</v>
      </c>
      <c r="I212" s="51" t="s">
        <v>671</v>
      </c>
      <c r="J212" s="51">
        <v>0</v>
      </c>
      <c r="K212" s="51">
        <v>0</v>
      </c>
      <c r="L212" s="51">
        <v>29</v>
      </c>
      <c r="M212" s="51">
        <v>0</v>
      </c>
      <c r="N212" s="51">
        <v>29</v>
      </c>
      <c r="O212" s="51" t="s">
        <v>666</v>
      </c>
      <c r="P212" s="51">
        <v>4</v>
      </c>
      <c r="Q212" s="51">
        <v>3</v>
      </c>
      <c r="R212" s="51">
        <v>4</v>
      </c>
      <c r="S212" s="51">
        <v>8</v>
      </c>
      <c r="T212" s="51">
        <v>19</v>
      </c>
      <c r="U212" s="51" t="s">
        <v>83</v>
      </c>
      <c r="V212" s="51" t="s">
        <v>667</v>
      </c>
      <c r="W212" s="51" t="s">
        <v>664</v>
      </c>
      <c r="X212" s="51" t="s">
        <v>684</v>
      </c>
      <c r="Y212" s="51" t="s">
        <v>691</v>
      </c>
      <c r="Z212" s="51">
        <v>4679</v>
      </c>
    </row>
    <row r="213" spans="1:26" ht="15.75" customHeight="1" x14ac:dyDescent="0.2">
      <c r="A213" s="51" t="s">
        <v>955</v>
      </c>
      <c r="B213" s="51" t="s">
        <v>736</v>
      </c>
      <c r="C213" s="51" t="s">
        <v>671</v>
      </c>
      <c r="D213" s="51" t="s">
        <v>665</v>
      </c>
      <c r="E213" s="51" t="s">
        <v>665</v>
      </c>
      <c r="F213" s="51" t="s">
        <v>665</v>
      </c>
      <c r="G213" s="51" t="s">
        <v>665</v>
      </c>
      <c r="H213" s="51" t="s">
        <v>665</v>
      </c>
      <c r="I213" s="51" t="s">
        <v>665</v>
      </c>
      <c r="J213" s="51">
        <v>0</v>
      </c>
      <c r="K213" s="51">
        <v>0</v>
      </c>
      <c r="L213" s="51">
        <v>0</v>
      </c>
      <c r="M213" s="51">
        <v>0</v>
      </c>
      <c r="N213" s="51">
        <v>0</v>
      </c>
      <c r="O213" s="51" t="s">
        <v>666</v>
      </c>
      <c r="P213" s="51">
        <v>409</v>
      </c>
      <c r="Q213" s="51">
        <v>275</v>
      </c>
      <c r="R213" s="51">
        <v>307</v>
      </c>
      <c r="S213" s="51">
        <v>721</v>
      </c>
      <c r="T213" s="51">
        <v>1712</v>
      </c>
      <c r="U213" s="51" t="s">
        <v>144</v>
      </c>
      <c r="V213" s="51" t="s">
        <v>721</v>
      </c>
      <c r="W213" s="51" t="s">
        <v>665</v>
      </c>
      <c r="X213" s="51" t="s">
        <v>668</v>
      </c>
      <c r="Y213" s="51" t="s">
        <v>737</v>
      </c>
      <c r="Z213" s="51">
        <v>106054</v>
      </c>
    </row>
    <row r="214" spans="1:26" ht="15.75" customHeight="1" x14ac:dyDescent="0.2">
      <c r="A214" s="51" t="s">
        <v>956</v>
      </c>
      <c r="B214" s="51" t="s">
        <v>662</v>
      </c>
      <c r="C214" s="51" t="s">
        <v>663</v>
      </c>
      <c r="D214" s="51" t="s">
        <v>663</v>
      </c>
      <c r="E214" s="51" t="s">
        <v>665</v>
      </c>
      <c r="F214" s="51" t="s">
        <v>665</v>
      </c>
      <c r="G214" s="51" t="s">
        <v>665</v>
      </c>
      <c r="H214" s="51" t="s">
        <v>665</v>
      </c>
      <c r="I214" s="51" t="s">
        <v>671</v>
      </c>
      <c r="J214" s="51">
        <v>0</v>
      </c>
      <c r="K214" s="51">
        <v>5</v>
      </c>
      <c r="L214" s="51">
        <v>34</v>
      </c>
      <c r="M214" s="51">
        <v>9</v>
      </c>
      <c r="N214" s="51">
        <v>48</v>
      </c>
      <c r="O214" s="51" t="s">
        <v>666</v>
      </c>
      <c r="P214" s="51">
        <v>238</v>
      </c>
      <c r="Q214" s="51">
        <v>211</v>
      </c>
      <c r="R214" s="51">
        <v>202</v>
      </c>
      <c r="S214" s="51">
        <v>258</v>
      </c>
      <c r="T214" s="51">
        <v>909</v>
      </c>
      <c r="U214" s="51" t="s">
        <v>128</v>
      </c>
      <c r="V214" s="51" t="s">
        <v>711</v>
      </c>
      <c r="W214" s="51" t="s">
        <v>664</v>
      </c>
      <c r="X214" s="51" t="s">
        <v>817</v>
      </c>
      <c r="Y214" s="51" t="s">
        <v>818</v>
      </c>
      <c r="Z214" s="51">
        <v>15083</v>
      </c>
    </row>
    <row r="215" spans="1:26" ht="15.75" customHeight="1" x14ac:dyDescent="0.2">
      <c r="A215" s="51" t="s">
        <v>715</v>
      </c>
      <c r="B215" s="51" t="s">
        <v>662</v>
      </c>
      <c r="C215" s="51" t="s">
        <v>663</v>
      </c>
      <c r="D215" s="51" t="s">
        <v>663</v>
      </c>
      <c r="E215" s="51" t="s">
        <v>671</v>
      </c>
      <c r="F215" s="51" t="s">
        <v>671</v>
      </c>
      <c r="G215" s="51" t="s">
        <v>671</v>
      </c>
      <c r="H215" s="51" t="s">
        <v>671</v>
      </c>
      <c r="I215" s="51" t="s">
        <v>671</v>
      </c>
      <c r="J215" s="51">
        <v>103</v>
      </c>
      <c r="K215" s="51">
        <v>57</v>
      </c>
      <c r="L215" s="51">
        <v>0</v>
      </c>
      <c r="M215" s="51">
        <v>3</v>
      </c>
      <c r="N215" s="51">
        <v>163</v>
      </c>
      <c r="O215" s="51" t="s">
        <v>666</v>
      </c>
      <c r="P215" s="51">
        <v>4888</v>
      </c>
      <c r="Q215" s="51">
        <v>3107</v>
      </c>
      <c r="R215" s="51">
        <v>3126</v>
      </c>
      <c r="S215" s="51">
        <v>10462</v>
      </c>
      <c r="T215" s="51">
        <v>21583</v>
      </c>
      <c r="U215" s="51" t="s">
        <v>128</v>
      </c>
      <c r="V215" s="51" t="s">
        <v>711</v>
      </c>
      <c r="W215" s="51" t="s">
        <v>663</v>
      </c>
      <c r="X215" s="51" t="s">
        <v>714</v>
      </c>
      <c r="Y215" s="51" t="s">
        <v>715</v>
      </c>
      <c r="Z215" s="51">
        <v>315289</v>
      </c>
    </row>
    <row r="216" spans="1:26" ht="15.75" customHeight="1" x14ac:dyDescent="0.2">
      <c r="A216" s="51" t="s">
        <v>957</v>
      </c>
      <c r="B216" s="51" t="s">
        <v>662</v>
      </c>
      <c r="C216" s="51" t="s">
        <v>663</v>
      </c>
      <c r="D216" s="51" t="s">
        <v>664</v>
      </c>
      <c r="E216" s="51" t="s">
        <v>665</v>
      </c>
      <c r="F216" s="51" t="s">
        <v>665</v>
      </c>
      <c r="G216" s="51" t="s">
        <v>671</v>
      </c>
      <c r="H216" s="51" t="s">
        <v>671</v>
      </c>
      <c r="I216" s="51" t="s">
        <v>671</v>
      </c>
      <c r="J216" s="51">
        <v>0</v>
      </c>
      <c r="K216" s="51">
        <v>6</v>
      </c>
      <c r="L216" s="51">
        <v>6</v>
      </c>
      <c r="M216" s="51">
        <v>86</v>
      </c>
      <c r="N216" s="51">
        <v>98</v>
      </c>
      <c r="O216" s="51" t="s">
        <v>672</v>
      </c>
      <c r="P216" s="51">
        <v>43</v>
      </c>
      <c r="Q216" s="51">
        <v>28</v>
      </c>
      <c r="R216" s="51">
        <v>33</v>
      </c>
      <c r="S216" s="51">
        <v>76</v>
      </c>
      <c r="T216" s="51">
        <v>180</v>
      </c>
      <c r="U216" s="51" t="s">
        <v>128</v>
      </c>
      <c r="V216" s="51" t="s">
        <v>667</v>
      </c>
      <c r="W216" s="51" t="s">
        <v>664</v>
      </c>
      <c r="X216" s="51" t="s">
        <v>786</v>
      </c>
      <c r="Y216" s="51" t="s">
        <v>792</v>
      </c>
      <c r="Z216" s="51">
        <v>14880</v>
      </c>
    </row>
    <row r="217" spans="1:26" ht="15.75" customHeight="1" x14ac:dyDescent="0.2">
      <c r="A217" s="51" t="s">
        <v>730</v>
      </c>
      <c r="B217" s="51" t="s">
        <v>662</v>
      </c>
      <c r="C217" s="51" t="s">
        <v>663</v>
      </c>
      <c r="D217" s="51" t="s">
        <v>664</v>
      </c>
      <c r="E217" s="51" t="s">
        <v>671</v>
      </c>
      <c r="F217" s="51" t="s">
        <v>665</v>
      </c>
      <c r="G217" s="51" t="s">
        <v>665</v>
      </c>
      <c r="H217" s="51" t="s">
        <v>665</v>
      </c>
      <c r="I217" s="51" t="s">
        <v>671</v>
      </c>
      <c r="J217" s="51">
        <v>0</v>
      </c>
      <c r="K217" s="51">
        <v>8</v>
      </c>
      <c r="L217" s="51">
        <v>1</v>
      </c>
      <c r="M217" s="51">
        <v>8</v>
      </c>
      <c r="N217" s="51">
        <v>17</v>
      </c>
      <c r="O217" s="51" t="s">
        <v>666</v>
      </c>
      <c r="P217" s="51">
        <v>186</v>
      </c>
      <c r="Q217" s="51">
        <v>138</v>
      </c>
      <c r="R217" s="51">
        <v>147</v>
      </c>
      <c r="S217" s="51">
        <v>347</v>
      </c>
      <c r="T217" s="51">
        <v>818</v>
      </c>
      <c r="U217" s="51" t="s">
        <v>163</v>
      </c>
      <c r="V217" s="51" t="s">
        <v>667</v>
      </c>
      <c r="W217" s="51" t="s">
        <v>664</v>
      </c>
      <c r="X217" s="51" t="s">
        <v>729</v>
      </c>
      <c r="Y217" s="51" t="s">
        <v>730</v>
      </c>
      <c r="Z217" s="51">
        <v>33091</v>
      </c>
    </row>
    <row r="218" spans="1:26" ht="15.75" customHeight="1" x14ac:dyDescent="0.2">
      <c r="A218" s="51" t="s">
        <v>958</v>
      </c>
      <c r="B218" s="51" t="s">
        <v>662</v>
      </c>
      <c r="C218" s="51" t="s">
        <v>663</v>
      </c>
      <c r="D218" s="51" t="s">
        <v>664</v>
      </c>
      <c r="E218" s="51" t="s">
        <v>671</v>
      </c>
      <c r="F218" s="51" t="s">
        <v>671</v>
      </c>
      <c r="G218" s="51" t="s">
        <v>665</v>
      </c>
      <c r="H218" s="51" t="s">
        <v>665</v>
      </c>
      <c r="I218" s="51" t="s">
        <v>665</v>
      </c>
      <c r="J218" s="51">
        <v>0</v>
      </c>
      <c r="K218" s="51">
        <v>0</v>
      </c>
      <c r="L218" s="51">
        <v>0</v>
      </c>
      <c r="M218" s="51">
        <v>0</v>
      </c>
      <c r="N218" s="51">
        <v>0</v>
      </c>
      <c r="O218" s="51" t="s">
        <v>666</v>
      </c>
      <c r="P218" s="51">
        <v>113</v>
      </c>
      <c r="Q218" s="51">
        <v>70</v>
      </c>
      <c r="R218" s="51">
        <v>60</v>
      </c>
      <c r="S218" s="51">
        <v>131</v>
      </c>
      <c r="T218" s="51">
        <v>374</v>
      </c>
      <c r="U218" s="51" t="s">
        <v>128</v>
      </c>
      <c r="V218" s="51" t="s">
        <v>667</v>
      </c>
      <c r="W218" s="51" t="s">
        <v>664</v>
      </c>
      <c r="X218" s="51" t="s">
        <v>817</v>
      </c>
      <c r="Y218" s="51" t="s">
        <v>818</v>
      </c>
      <c r="Z218" s="51">
        <v>12392</v>
      </c>
    </row>
    <row r="219" spans="1:26" ht="15.75" customHeight="1" x14ac:dyDescent="0.2">
      <c r="A219" s="51" t="s">
        <v>959</v>
      </c>
      <c r="B219" s="51" t="s">
        <v>662</v>
      </c>
      <c r="C219" s="51" t="s">
        <v>663</v>
      </c>
      <c r="D219" s="51" t="s">
        <v>664</v>
      </c>
      <c r="E219" s="51" t="s">
        <v>665</v>
      </c>
      <c r="F219" s="51" t="s">
        <v>671</v>
      </c>
      <c r="G219" s="51" t="s">
        <v>671</v>
      </c>
      <c r="H219" s="51" t="s">
        <v>671</v>
      </c>
      <c r="I219" s="51" t="s">
        <v>671</v>
      </c>
      <c r="J219" s="51">
        <v>0</v>
      </c>
      <c r="K219" s="51">
        <v>0</v>
      </c>
      <c r="L219" s="51">
        <v>0</v>
      </c>
      <c r="M219" s="51">
        <v>34</v>
      </c>
      <c r="N219" s="51">
        <v>34</v>
      </c>
      <c r="O219" s="51" t="s">
        <v>666</v>
      </c>
      <c r="P219" s="51">
        <v>30</v>
      </c>
      <c r="Q219" s="51">
        <v>18</v>
      </c>
      <c r="R219" s="51">
        <v>20</v>
      </c>
      <c r="S219" s="51">
        <v>44</v>
      </c>
      <c r="T219" s="51">
        <v>112</v>
      </c>
      <c r="U219" s="51" t="s">
        <v>144</v>
      </c>
      <c r="V219" s="51" t="s">
        <v>667</v>
      </c>
      <c r="W219" s="51" t="s">
        <v>664</v>
      </c>
      <c r="X219" s="51" t="s">
        <v>668</v>
      </c>
      <c r="Y219" s="51" t="s">
        <v>673</v>
      </c>
      <c r="Z219" s="51">
        <v>20683</v>
      </c>
    </row>
    <row r="220" spans="1:26" ht="15.75" customHeight="1" x14ac:dyDescent="0.2">
      <c r="A220" s="51" t="s">
        <v>960</v>
      </c>
      <c r="B220" s="51" t="s">
        <v>662</v>
      </c>
      <c r="C220" s="51" t="s">
        <v>663</v>
      </c>
      <c r="D220" s="51" t="s">
        <v>663</v>
      </c>
      <c r="E220" s="51" t="s">
        <v>671</v>
      </c>
      <c r="F220" s="51" t="s">
        <v>671</v>
      </c>
      <c r="G220" s="51" t="s">
        <v>671</v>
      </c>
      <c r="H220" s="51" t="s">
        <v>671</v>
      </c>
      <c r="I220" s="51" t="s">
        <v>671</v>
      </c>
      <c r="J220" s="51">
        <v>0</v>
      </c>
      <c r="K220" s="51">
        <v>3</v>
      </c>
      <c r="L220" s="51">
        <v>11</v>
      </c>
      <c r="M220" s="51">
        <v>420</v>
      </c>
      <c r="N220" s="51">
        <v>434</v>
      </c>
      <c r="O220" s="51" t="s">
        <v>672</v>
      </c>
      <c r="P220" s="51">
        <v>1</v>
      </c>
      <c r="Q220" s="51">
        <v>1</v>
      </c>
      <c r="R220" s="51">
        <v>1</v>
      </c>
      <c r="S220" s="51">
        <v>1</v>
      </c>
      <c r="T220" s="51">
        <v>4</v>
      </c>
      <c r="U220" s="51" t="s">
        <v>144</v>
      </c>
      <c r="V220" s="51" t="s">
        <v>667</v>
      </c>
      <c r="W220" s="51" t="s">
        <v>664</v>
      </c>
      <c r="X220" s="51" t="s">
        <v>668</v>
      </c>
      <c r="Y220" s="51" t="s">
        <v>681</v>
      </c>
      <c r="Z220" s="51">
        <v>62850</v>
      </c>
    </row>
    <row r="221" spans="1:26" ht="15.75" customHeight="1" x14ac:dyDescent="0.2">
      <c r="A221" s="51" t="s">
        <v>961</v>
      </c>
      <c r="B221" s="51" t="s">
        <v>736</v>
      </c>
      <c r="C221" s="51" t="s">
        <v>686</v>
      </c>
      <c r="D221" s="51" t="s">
        <v>687</v>
      </c>
      <c r="E221" s="51" t="s">
        <v>665</v>
      </c>
      <c r="F221" s="51" t="s">
        <v>665</v>
      </c>
      <c r="G221" s="51" t="s">
        <v>665</v>
      </c>
      <c r="H221" s="51" t="s">
        <v>665</v>
      </c>
      <c r="I221" s="51" t="s">
        <v>665</v>
      </c>
      <c r="J221" s="51">
        <v>0</v>
      </c>
      <c r="K221" s="51">
        <v>0</v>
      </c>
      <c r="L221" s="51">
        <v>0</v>
      </c>
      <c r="M221" s="51">
        <v>0</v>
      </c>
      <c r="N221" s="51">
        <v>0</v>
      </c>
      <c r="O221" s="51" t="s">
        <v>666</v>
      </c>
      <c r="P221" s="51">
        <v>32</v>
      </c>
      <c r="Q221" s="51">
        <v>19</v>
      </c>
      <c r="R221" s="51">
        <v>21</v>
      </c>
      <c r="S221" s="51">
        <v>47</v>
      </c>
      <c r="T221" s="51">
        <v>119</v>
      </c>
      <c r="U221" s="51" t="s">
        <v>144</v>
      </c>
      <c r="V221" s="51" t="s">
        <v>688</v>
      </c>
      <c r="W221" s="51" t="s">
        <v>686</v>
      </c>
      <c r="X221" s="51" t="s">
        <v>668</v>
      </c>
      <c r="Y221" s="51" t="s">
        <v>673</v>
      </c>
      <c r="Z221" s="51">
        <v>5454</v>
      </c>
    </row>
    <row r="222" spans="1:26" ht="15.75" customHeight="1" x14ac:dyDescent="0.2">
      <c r="A222" s="51" t="s">
        <v>962</v>
      </c>
      <c r="B222" s="51" t="s">
        <v>662</v>
      </c>
      <c r="C222" s="51" t="s">
        <v>720</v>
      </c>
      <c r="D222" s="51" t="s">
        <v>664</v>
      </c>
      <c r="E222" s="51" t="s">
        <v>671</v>
      </c>
      <c r="F222" s="51" t="s">
        <v>671</v>
      </c>
      <c r="G222" s="51" t="s">
        <v>671</v>
      </c>
      <c r="H222" s="51" t="s">
        <v>671</v>
      </c>
      <c r="I222" s="51" t="s">
        <v>671</v>
      </c>
      <c r="J222" s="51">
        <v>0</v>
      </c>
      <c r="K222" s="51">
        <v>9</v>
      </c>
      <c r="L222" s="51">
        <v>0</v>
      </c>
      <c r="M222" s="51">
        <v>536</v>
      </c>
      <c r="N222" s="51">
        <v>545</v>
      </c>
      <c r="O222" s="51" t="s">
        <v>672</v>
      </c>
      <c r="P222" s="51">
        <v>430</v>
      </c>
      <c r="Q222" s="51">
        <v>326</v>
      </c>
      <c r="R222" s="51">
        <v>302</v>
      </c>
      <c r="S222" s="51">
        <v>664</v>
      </c>
      <c r="T222" s="51">
        <v>1722</v>
      </c>
      <c r="U222" s="51" t="s">
        <v>417</v>
      </c>
      <c r="V222" s="51" t="s">
        <v>667</v>
      </c>
      <c r="W222" s="51" t="s">
        <v>664</v>
      </c>
      <c r="X222" s="51" t="s">
        <v>789</v>
      </c>
      <c r="Y222" s="51" t="s">
        <v>790</v>
      </c>
      <c r="Z222" s="51">
        <v>61261</v>
      </c>
    </row>
    <row r="223" spans="1:26" ht="15.75" customHeight="1" x14ac:dyDescent="0.2">
      <c r="A223" s="51" t="s">
        <v>963</v>
      </c>
      <c r="B223" s="51" t="s">
        <v>662</v>
      </c>
      <c r="C223" s="51" t="s">
        <v>663</v>
      </c>
      <c r="D223" s="51" t="s">
        <v>664</v>
      </c>
      <c r="E223" s="51" t="s">
        <v>665</v>
      </c>
      <c r="F223" s="51" t="s">
        <v>665</v>
      </c>
      <c r="G223" s="51" t="s">
        <v>665</v>
      </c>
      <c r="H223" s="51" t="s">
        <v>665</v>
      </c>
      <c r="I223" s="51" t="s">
        <v>671</v>
      </c>
      <c r="J223" s="51">
        <v>0</v>
      </c>
      <c r="K223" s="51">
        <v>0</v>
      </c>
      <c r="L223" s="51">
        <v>1</v>
      </c>
      <c r="M223" s="51">
        <v>31</v>
      </c>
      <c r="N223" s="51">
        <v>32</v>
      </c>
      <c r="O223" s="51" t="s">
        <v>666</v>
      </c>
      <c r="P223" s="51">
        <v>62</v>
      </c>
      <c r="Q223" s="51">
        <v>37</v>
      </c>
      <c r="R223" s="51">
        <v>40</v>
      </c>
      <c r="S223" s="51">
        <v>96</v>
      </c>
      <c r="T223" s="51">
        <v>235</v>
      </c>
      <c r="U223" s="51" t="s">
        <v>144</v>
      </c>
      <c r="V223" s="51" t="s">
        <v>667</v>
      </c>
      <c r="W223" s="51" t="s">
        <v>664</v>
      </c>
      <c r="X223" s="51" t="s">
        <v>668</v>
      </c>
      <c r="Y223" s="51" t="s">
        <v>673</v>
      </c>
      <c r="Z223" s="51">
        <v>49590</v>
      </c>
    </row>
    <row r="224" spans="1:26" ht="15.75" customHeight="1" x14ac:dyDescent="0.2">
      <c r="A224" s="51" t="s">
        <v>964</v>
      </c>
      <c r="B224" s="51" t="s">
        <v>662</v>
      </c>
      <c r="C224" s="51" t="s">
        <v>663</v>
      </c>
      <c r="D224" s="51" t="s">
        <v>664</v>
      </c>
      <c r="E224" s="51" t="s">
        <v>671</v>
      </c>
      <c r="F224" s="51" t="s">
        <v>671</v>
      </c>
      <c r="G224" s="51" t="s">
        <v>671</v>
      </c>
      <c r="H224" s="51" t="s">
        <v>671</v>
      </c>
      <c r="I224" s="51" t="s">
        <v>671</v>
      </c>
      <c r="J224" s="51">
        <v>0</v>
      </c>
      <c r="K224" s="51">
        <v>0</v>
      </c>
      <c r="L224" s="51">
        <v>0</v>
      </c>
      <c r="M224" s="51">
        <v>10</v>
      </c>
      <c r="N224" s="51">
        <v>10</v>
      </c>
      <c r="O224" s="51" t="s">
        <v>672</v>
      </c>
      <c r="P224" s="51">
        <v>2</v>
      </c>
      <c r="Q224" s="51">
        <v>2</v>
      </c>
      <c r="R224" s="51">
        <v>2</v>
      </c>
      <c r="S224" s="51">
        <v>3</v>
      </c>
      <c r="T224" s="51">
        <v>9</v>
      </c>
      <c r="U224" s="51" t="s">
        <v>144</v>
      </c>
      <c r="V224" s="51" t="s">
        <v>667</v>
      </c>
      <c r="W224" s="51" t="s">
        <v>664</v>
      </c>
      <c r="X224" s="51" t="s">
        <v>668</v>
      </c>
      <c r="Y224" s="51" t="s">
        <v>681</v>
      </c>
      <c r="Z224" s="51">
        <v>15948</v>
      </c>
    </row>
    <row r="225" spans="1:26" ht="15.75" customHeight="1" x14ac:dyDescent="0.2">
      <c r="A225" s="51" t="s">
        <v>965</v>
      </c>
      <c r="B225" s="51" t="s">
        <v>736</v>
      </c>
      <c r="C225" s="51" t="s">
        <v>663</v>
      </c>
      <c r="D225" s="51" t="s">
        <v>664</v>
      </c>
      <c r="E225" s="51" t="s">
        <v>665</v>
      </c>
      <c r="F225" s="51" t="s">
        <v>665</v>
      </c>
      <c r="G225" s="51" t="s">
        <v>665</v>
      </c>
      <c r="H225" s="51" t="s">
        <v>665</v>
      </c>
      <c r="I225" s="51" t="s">
        <v>665</v>
      </c>
      <c r="J225" s="51">
        <v>0</v>
      </c>
      <c r="K225" s="51">
        <v>0</v>
      </c>
      <c r="L225" s="51">
        <v>0</v>
      </c>
      <c r="M225" s="51">
        <v>0</v>
      </c>
      <c r="N225" s="51">
        <v>0</v>
      </c>
      <c r="O225" s="51" t="s">
        <v>666</v>
      </c>
      <c r="P225" s="51">
        <v>208</v>
      </c>
      <c r="Q225" s="51">
        <v>121</v>
      </c>
      <c r="R225" s="51">
        <v>135</v>
      </c>
      <c r="S225" s="51">
        <v>354</v>
      </c>
      <c r="T225" s="51">
        <v>818</v>
      </c>
      <c r="U225" s="51" t="s">
        <v>144</v>
      </c>
      <c r="V225" s="51" t="s">
        <v>721</v>
      </c>
      <c r="W225" s="51" t="s">
        <v>664</v>
      </c>
      <c r="X225" s="51" t="s">
        <v>668</v>
      </c>
      <c r="Y225" s="51" t="s">
        <v>673</v>
      </c>
      <c r="Z225" s="51">
        <v>40686</v>
      </c>
    </row>
    <row r="226" spans="1:26" ht="15.75" customHeight="1" x14ac:dyDescent="0.2">
      <c r="A226" s="51" t="s">
        <v>966</v>
      </c>
      <c r="B226" s="51" t="s">
        <v>662</v>
      </c>
      <c r="C226" s="51" t="s">
        <v>663</v>
      </c>
      <c r="D226" s="51" t="s">
        <v>664</v>
      </c>
      <c r="E226" s="51" t="s">
        <v>665</v>
      </c>
      <c r="F226" s="51" t="s">
        <v>665</v>
      </c>
      <c r="G226" s="51" t="s">
        <v>665</v>
      </c>
      <c r="H226" s="51" t="s">
        <v>665</v>
      </c>
      <c r="I226" s="51" t="s">
        <v>671</v>
      </c>
      <c r="J226" s="51">
        <v>0</v>
      </c>
      <c r="K226" s="51">
        <v>0</v>
      </c>
      <c r="L226" s="51">
        <v>0</v>
      </c>
      <c r="M226" s="51">
        <v>102</v>
      </c>
      <c r="N226" s="51">
        <v>102</v>
      </c>
      <c r="O226" s="51" t="s">
        <v>672</v>
      </c>
      <c r="P226" s="51">
        <v>91</v>
      </c>
      <c r="Q226" s="51">
        <v>61</v>
      </c>
      <c r="R226" s="51">
        <v>66</v>
      </c>
      <c r="S226" s="51">
        <v>146</v>
      </c>
      <c r="T226" s="51">
        <v>364</v>
      </c>
      <c r="U226" s="51" t="s">
        <v>144</v>
      </c>
      <c r="V226" s="51" t="s">
        <v>667</v>
      </c>
      <c r="W226" s="51" t="s">
        <v>664</v>
      </c>
      <c r="X226" s="51" t="s">
        <v>668</v>
      </c>
      <c r="Y226" s="51" t="s">
        <v>737</v>
      </c>
      <c r="Z226" s="51">
        <v>41204</v>
      </c>
    </row>
    <row r="227" spans="1:26" ht="15.75" customHeight="1" x14ac:dyDescent="0.2">
      <c r="A227" s="51" t="s">
        <v>967</v>
      </c>
      <c r="B227" s="51" t="s">
        <v>662</v>
      </c>
      <c r="C227" s="51" t="s">
        <v>663</v>
      </c>
      <c r="D227" s="51" t="s">
        <v>663</v>
      </c>
      <c r="E227" s="51" t="s">
        <v>665</v>
      </c>
      <c r="F227" s="51" t="s">
        <v>665</v>
      </c>
      <c r="G227" s="51" t="s">
        <v>665</v>
      </c>
      <c r="H227" s="51" t="s">
        <v>665</v>
      </c>
      <c r="I227" s="51" t="s">
        <v>671</v>
      </c>
      <c r="J227" s="51">
        <v>1</v>
      </c>
      <c r="K227" s="51">
        <v>0</v>
      </c>
      <c r="L227" s="51">
        <v>0</v>
      </c>
      <c r="M227" s="51">
        <v>20</v>
      </c>
      <c r="N227" s="51">
        <v>21</v>
      </c>
      <c r="O227" s="51" t="s">
        <v>666</v>
      </c>
      <c r="P227" s="51">
        <v>147</v>
      </c>
      <c r="Q227" s="51">
        <v>88</v>
      </c>
      <c r="R227" s="51">
        <v>94</v>
      </c>
      <c r="S227" s="51">
        <v>233</v>
      </c>
      <c r="T227" s="51">
        <v>562</v>
      </c>
      <c r="U227" s="51" t="s">
        <v>144</v>
      </c>
      <c r="V227" s="51" t="s">
        <v>667</v>
      </c>
      <c r="W227" s="51" t="s">
        <v>663</v>
      </c>
      <c r="X227" s="51" t="s">
        <v>668</v>
      </c>
      <c r="Y227" s="51" t="s">
        <v>673</v>
      </c>
      <c r="Z227" s="51">
        <v>33260</v>
      </c>
    </row>
    <row r="228" spans="1:26" ht="15.75" customHeight="1" x14ac:dyDescent="0.2">
      <c r="A228" s="51" t="s">
        <v>968</v>
      </c>
      <c r="B228" s="51" t="s">
        <v>662</v>
      </c>
      <c r="C228" s="51" t="s">
        <v>663</v>
      </c>
      <c r="D228" s="51" t="s">
        <v>664</v>
      </c>
      <c r="E228" s="51" t="s">
        <v>665</v>
      </c>
      <c r="F228" s="51" t="s">
        <v>671</v>
      </c>
      <c r="G228" s="51" t="s">
        <v>671</v>
      </c>
      <c r="H228" s="51" t="s">
        <v>671</v>
      </c>
      <c r="I228" s="51" t="s">
        <v>671</v>
      </c>
      <c r="J228" s="51">
        <v>2</v>
      </c>
      <c r="K228" s="51">
        <v>3</v>
      </c>
      <c r="L228" s="51">
        <v>43</v>
      </c>
      <c r="M228" s="51">
        <v>347</v>
      </c>
      <c r="N228" s="51">
        <v>395</v>
      </c>
      <c r="O228" s="51" t="s">
        <v>672</v>
      </c>
      <c r="P228" s="51">
        <v>138</v>
      </c>
      <c r="Q228" s="51">
        <v>78</v>
      </c>
      <c r="R228" s="51">
        <v>85</v>
      </c>
      <c r="S228" s="51">
        <v>99</v>
      </c>
      <c r="T228" s="51">
        <v>400</v>
      </c>
      <c r="U228" s="51" t="s">
        <v>67</v>
      </c>
      <c r="V228" s="51" t="s">
        <v>667</v>
      </c>
      <c r="W228" s="51" t="s">
        <v>664</v>
      </c>
      <c r="X228" s="51" t="s">
        <v>675</v>
      </c>
      <c r="Y228" s="51" t="s">
        <v>701</v>
      </c>
      <c r="Z228" s="51">
        <v>25655</v>
      </c>
    </row>
    <row r="229" spans="1:26" ht="15.75" customHeight="1" x14ac:dyDescent="0.2">
      <c r="A229" s="51" t="s">
        <v>969</v>
      </c>
      <c r="B229" s="51" t="s">
        <v>662</v>
      </c>
      <c r="C229" s="51" t="s">
        <v>970</v>
      </c>
      <c r="D229" s="51" t="s">
        <v>664</v>
      </c>
      <c r="E229" s="51" t="s">
        <v>671</v>
      </c>
      <c r="F229" s="51" t="s">
        <v>671</v>
      </c>
      <c r="G229" s="51" t="s">
        <v>671</v>
      </c>
      <c r="H229" s="51" t="s">
        <v>671</v>
      </c>
      <c r="I229" s="51" t="s">
        <v>671</v>
      </c>
      <c r="J229" s="51">
        <v>0</v>
      </c>
      <c r="K229" s="51">
        <v>1</v>
      </c>
      <c r="L229" s="51">
        <v>7</v>
      </c>
      <c r="M229" s="51">
        <v>57</v>
      </c>
      <c r="N229" s="51">
        <v>65</v>
      </c>
      <c r="O229" s="51" t="s">
        <v>672</v>
      </c>
      <c r="P229" s="51">
        <v>1</v>
      </c>
      <c r="Q229" s="51">
        <v>1</v>
      </c>
      <c r="R229" s="51">
        <v>0</v>
      </c>
      <c r="S229" s="51">
        <v>0</v>
      </c>
      <c r="T229" s="51">
        <v>2</v>
      </c>
      <c r="U229" s="51" t="s">
        <v>144</v>
      </c>
      <c r="V229" s="51" t="s">
        <v>667</v>
      </c>
      <c r="W229" s="51" t="s">
        <v>664</v>
      </c>
      <c r="X229" s="51" t="s">
        <v>668</v>
      </c>
      <c r="Y229" s="51" t="s">
        <v>681</v>
      </c>
      <c r="Z229" s="51">
        <v>23309</v>
      </c>
    </row>
    <row r="230" spans="1:26" ht="15.75" customHeight="1" x14ac:dyDescent="0.2">
      <c r="A230" s="51" t="s">
        <v>971</v>
      </c>
      <c r="B230" s="51" t="s">
        <v>662</v>
      </c>
      <c r="C230" s="51" t="s">
        <v>663</v>
      </c>
      <c r="D230" s="51" t="s">
        <v>664</v>
      </c>
      <c r="E230" s="51" t="s">
        <v>671</v>
      </c>
      <c r="F230" s="51" t="s">
        <v>671</v>
      </c>
      <c r="G230" s="51" t="s">
        <v>671</v>
      </c>
      <c r="H230" s="51" t="s">
        <v>671</v>
      </c>
      <c r="I230" s="51" t="s">
        <v>671</v>
      </c>
      <c r="J230" s="51">
        <v>0</v>
      </c>
      <c r="K230" s="51">
        <v>0</v>
      </c>
      <c r="L230" s="51">
        <v>292</v>
      </c>
      <c r="M230" s="51">
        <v>2</v>
      </c>
      <c r="N230" s="51">
        <v>294</v>
      </c>
      <c r="O230" s="51" t="s">
        <v>672</v>
      </c>
      <c r="P230" s="51">
        <v>1</v>
      </c>
      <c r="Q230" s="51">
        <v>1</v>
      </c>
      <c r="R230" s="51">
        <v>0</v>
      </c>
      <c r="S230" s="51">
        <v>0</v>
      </c>
      <c r="T230" s="51">
        <v>2</v>
      </c>
      <c r="U230" s="51" t="s">
        <v>144</v>
      </c>
      <c r="V230" s="51" t="s">
        <v>667</v>
      </c>
      <c r="W230" s="51" t="s">
        <v>664</v>
      </c>
      <c r="X230" s="51" t="s">
        <v>668</v>
      </c>
      <c r="Y230" s="51" t="s">
        <v>681</v>
      </c>
      <c r="Z230" s="51">
        <v>31818</v>
      </c>
    </row>
    <row r="231" spans="1:26" ht="15.75" customHeight="1" x14ac:dyDescent="0.2">
      <c r="A231" s="51" t="s">
        <v>972</v>
      </c>
      <c r="B231" s="51" t="s">
        <v>662</v>
      </c>
      <c r="C231" s="51" t="s">
        <v>663</v>
      </c>
      <c r="D231" s="51" t="s">
        <v>664</v>
      </c>
      <c r="E231" s="51" t="s">
        <v>665</v>
      </c>
      <c r="F231" s="51" t="s">
        <v>671</v>
      </c>
      <c r="G231" s="51" t="s">
        <v>671</v>
      </c>
      <c r="H231" s="51" t="s">
        <v>671</v>
      </c>
      <c r="I231" s="51" t="s">
        <v>671</v>
      </c>
      <c r="J231" s="51">
        <v>32</v>
      </c>
      <c r="K231" s="51">
        <v>38</v>
      </c>
      <c r="L231" s="51">
        <v>2</v>
      </c>
      <c r="M231" s="51">
        <v>1150</v>
      </c>
      <c r="N231" s="51">
        <v>1222</v>
      </c>
      <c r="O231" s="51" t="s">
        <v>693</v>
      </c>
      <c r="P231" s="51">
        <v>43</v>
      </c>
      <c r="Q231" s="51">
        <v>30</v>
      </c>
      <c r="R231" s="51">
        <v>34</v>
      </c>
      <c r="S231" s="51">
        <v>75</v>
      </c>
      <c r="T231" s="51">
        <v>182</v>
      </c>
      <c r="U231" s="51" t="s">
        <v>144</v>
      </c>
      <c r="V231" s="51" t="s">
        <v>667</v>
      </c>
      <c r="W231" s="51" t="s">
        <v>664</v>
      </c>
      <c r="X231" s="51" t="s">
        <v>668</v>
      </c>
      <c r="Y231" s="51" t="s">
        <v>681</v>
      </c>
      <c r="Z231" s="51">
        <v>65377</v>
      </c>
    </row>
    <row r="232" spans="1:26" ht="15.75" customHeight="1" x14ac:dyDescent="0.2">
      <c r="A232" s="51" t="s">
        <v>973</v>
      </c>
      <c r="B232" s="51" t="s">
        <v>662</v>
      </c>
      <c r="C232" s="51" t="s">
        <v>663</v>
      </c>
      <c r="D232" s="51" t="s">
        <v>664</v>
      </c>
      <c r="E232" s="51" t="s">
        <v>665</v>
      </c>
      <c r="F232" s="51" t="s">
        <v>671</v>
      </c>
      <c r="G232" s="51" t="s">
        <v>671</v>
      </c>
      <c r="H232" s="51" t="s">
        <v>671</v>
      </c>
      <c r="I232" s="51" t="s">
        <v>671</v>
      </c>
      <c r="J232" s="51">
        <v>0</v>
      </c>
      <c r="K232" s="51">
        <v>0</v>
      </c>
      <c r="L232" s="51">
        <v>0</v>
      </c>
      <c r="M232" s="51">
        <v>0</v>
      </c>
      <c r="N232" s="51">
        <v>0</v>
      </c>
      <c r="O232" s="51" t="s">
        <v>672</v>
      </c>
      <c r="P232" s="51">
        <v>1</v>
      </c>
      <c r="Q232" s="51">
        <v>1</v>
      </c>
      <c r="R232" s="51">
        <v>0</v>
      </c>
      <c r="S232" s="51">
        <v>0</v>
      </c>
      <c r="T232" s="51">
        <v>2</v>
      </c>
      <c r="U232" s="51" t="s">
        <v>144</v>
      </c>
      <c r="V232" s="51" t="s">
        <v>667</v>
      </c>
      <c r="W232" s="51" t="s">
        <v>664</v>
      </c>
      <c r="X232" s="51" t="s">
        <v>668</v>
      </c>
      <c r="Y232" s="51" t="s">
        <v>681</v>
      </c>
      <c r="Z232" s="51">
        <v>16597</v>
      </c>
    </row>
    <row r="233" spans="1:26" ht="15.75" customHeight="1" x14ac:dyDescent="0.2">
      <c r="A233" s="51" t="s">
        <v>813</v>
      </c>
      <c r="B233" s="51" t="s">
        <v>974</v>
      </c>
      <c r="C233" s="51" t="s">
        <v>663</v>
      </c>
      <c r="D233" s="51" t="s">
        <v>664</v>
      </c>
      <c r="E233" s="51" t="s">
        <v>665</v>
      </c>
      <c r="F233" s="51" t="s">
        <v>665</v>
      </c>
      <c r="G233" s="51" t="s">
        <v>665</v>
      </c>
      <c r="H233" s="51" t="s">
        <v>665</v>
      </c>
      <c r="I233" s="51" t="s">
        <v>665</v>
      </c>
      <c r="J233" s="51">
        <v>0</v>
      </c>
      <c r="K233" s="51">
        <v>0</v>
      </c>
      <c r="L233" s="51">
        <v>0</v>
      </c>
      <c r="M233" s="51">
        <v>0</v>
      </c>
      <c r="N233" s="51">
        <v>0</v>
      </c>
      <c r="O233" s="51" t="s">
        <v>666</v>
      </c>
      <c r="P233" s="51">
        <v>368</v>
      </c>
      <c r="Q233" s="51">
        <v>231</v>
      </c>
      <c r="R233" s="51">
        <v>256</v>
      </c>
      <c r="S233" s="51">
        <v>601</v>
      </c>
      <c r="T233" s="51">
        <v>1456</v>
      </c>
      <c r="U233" s="51" t="s">
        <v>83</v>
      </c>
      <c r="V233" s="51" t="s">
        <v>721</v>
      </c>
      <c r="W233" s="51" t="s">
        <v>742</v>
      </c>
      <c r="X233" s="51" t="s">
        <v>812</v>
      </c>
      <c r="Y233" s="51" t="s">
        <v>813</v>
      </c>
      <c r="Z233" s="51">
        <v>44030</v>
      </c>
    </row>
    <row r="234" spans="1:26" ht="15.75" customHeight="1" x14ac:dyDescent="0.2">
      <c r="A234" s="51" t="s">
        <v>975</v>
      </c>
      <c r="B234" s="51" t="s">
        <v>662</v>
      </c>
      <c r="C234" s="51" t="s">
        <v>663</v>
      </c>
      <c r="D234" s="51" t="s">
        <v>664</v>
      </c>
      <c r="E234" s="51" t="s">
        <v>671</v>
      </c>
      <c r="F234" s="51" t="s">
        <v>671</v>
      </c>
      <c r="G234" s="51" t="s">
        <v>671</v>
      </c>
      <c r="H234" s="51" t="s">
        <v>671</v>
      </c>
      <c r="I234" s="51" t="s">
        <v>671</v>
      </c>
      <c r="J234" s="51">
        <v>2</v>
      </c>
      <c r="K234" s="51">
        <v>0</v>
      </c>
      <c r="L234" s="51">
        <v>673</v>
      </c>
      <c r="M234" s="51">
        <v>695</v>
      </c>
      <c r="N234" s="51">
        <v>1370</v>
      </c>
      <c r="O234" s="51" t="s">
        <v>672</v>
      </c>
      <c r="P234" s="51">
        <v>1196</v>
      </c>
      <c r="Q234" s="51">
        <v>801</v>
      </c>
      <c r="R234" s="51">
        <v>897</v>
      </c>
      <c r="S234" s="51">
        <v>2035</v>
      </c>
      <c r="T234" s="51">
        <v>4929</v>
      </c>
      <c r="U234" s="51" t="s">
        <v>144</v>
      </c>
      <c r="V234" s="51" t="s">
        <v>667</v>
      </c>
      <c r="W234" s="51" t="s">
        <v>664</v>
      </c>
      <c r="X234" s="51" t="s">
        <v>668</v>
      </c>
      <c r="Y234" s="51" t="s">
        <v>737</v>
      </c>
      <c r="Z234" s="51">
        <v>63365</v>
      </c>
    </row>
    <row r="235" spans="1:26" ht="15.75" customHeight="1" x14ac:dyDescent="0.2">
      <c r="A235" s="51" t="s">
        <v>976</v>
      </c>
      <c r="B235" s="51" t="s">
        <v>662</v>
      </c>
      <c r="C235" s="51" t="s">
        <v>663</v>
      </c>
      <c r="D235" s="51" t="s">
        <v>664</v>
      </c>
      <c r="E235" s="51" t="s">
        <v>671</v>
      </c>
      <c r="F235" s="51" t="s">
        <v>671</v>
      </c>
      <c r="G235" s="51" t="s">
        <v>671</v>
      </c>
      <c r="H235" s="51" t="s">
        <v>671</v>
      </c>
      <c r="I235" s="51" t="s">
        <v>671</v>
      </c>
      <c r="J235" s="51">
        <v>0</v>
      </c>
      <c r="K235" s="51">
        <v>0</v>
      </c>
      <c r="L235" s="51">
        <v>201</v>
      </c>
      <c r="M235" s="51">
        <v>2387</v>
      </c>
      <c r="N235" s="51">
        <v>2588</v>
      </c>
      <c r="O235" s="51" t="s">
        <v>672</v>
      </c>
      <c r="P235" s="51">
        <v>647</v>
      </c>
      <c r="Q235" s="51">
        <v>450</v>
      </c>
      <c r="R235" s="51">
        <v>497</v>
      </c>
      <c r="S235" s="51">
        <v>1133</v>
      </c>
      <c r="T235" s="51">
        <v>2727</v>
      </c>
      <c r="U235" s="51" t="s">
        <v>144</v>
      </c>
      <c r="V235" s="51" t="s">
        <v>667</v>
      </c>
      <c r="W235" s="51" t="s">
        <v>664</v>
      </c>
      <c r="X235" s="51" t="s">
        <v>668</v>
      </c>
      <c r="Y235" s="51" t="s">
        <v>681</v>
      </c>
      <c r="Z235" s="51">
        <v>84845</v>
      </c>
    </row>
    <row r="236" spans="1:26" ht="15.75" customHeight="1" x14ac:dyDescent="0.2">
      <c r="A236" s="51" t="s">
        <v>977</v>
      </c>
      <c r="B236" s="51" t="s">
        <v>683</v>
      </c>
      <c r="C236" s="51" t="s">
        <v>663</v>
      </c>
      <c r="D236" s="51" t="s">
        <v>664</v>
      </c>
      <c r="E236" s="51" t="s">
        <v>671</v>
      </c>
      <c r="F236" s="51" t="s">
        <v>665</v>
      </c>
      <c r="G236" s="51" t="s">
        <v>665</v>
      </c>
      <c r="H236" s="51" t="s">
        <v>665</v>
      </c>
      <c r="I236" s="51" t="s">
        <v>671</v>
      </c>
      <c r="J236" s="51">
        <v>0</v>
      </c>
      <c r="K236" s="51">
        <v>0</v>
      </c>
      <c r="L236" s="51">
        <v>0</v>
      </c>
      <c r="M236" s="51">
        <v>4</v>
      </c>
      <c r="N236" s="51">
        <v>4</v>
      </c>
      <c r="O236" s="51" t="s">
        <v>666</v>
      </c>
      <c r="P236" s="51">
        <v>34</v>
      </c>
      <c r="Q236" s="51">
        <v>22</v>
      </c>
      <c r="R236" s="51">
        <v>27</v>
      </c>
      <c r="S236" s="51">
        <v>64</v>
      </c>
      <c r="T236" s="51">
        <v>147</v>
      </c>
      <c r="U236" s="51" t="s">
        <v>83</v>
      </c>
      <c r="V236" s="51" t="s">
        <v>667</v>
      </c>
      <c r="W236" s="51" t="s">
        <v>664</v>
      </c>
      <c r="X236" s="51" t="s">
        <v>812</v>
      </c>
      <c r="Y236" s="51" t="s">
        <v>813</v>
      </c>
      <c r="Z236" s="51">
        <v>5134</v>
      </c>
    </row>
    <row r="237" spans="1:26" ht="15.75" customHeight="1" x14ac:dyDescent="0.2">
      <c r="A237" s="51" t="s">
        <v>978</v>
      </c>
      <c r="B237" s="51" t="s">
        <v>662</v>
      </c>
      <c r="C237" s="51" t="s">
        <v>663</v>
      </c>
      <c r="D237" s="51" t="s">
        <v>664</v>
      </c>
      <c r="E237" s="51" t="s">
        <v>671</v>
      </c>
      <c r="F237" s="51" t="s">
        <v>671</v>
      </c>
      <c r="G237" s="51" t="s">
        <v>671</v>
      </c>
      <c r="H237" s="51" t="s">
        <v>671</v>
      </c>
      <c r="I237" s="51" t="s">
        <v>671</v>
      </c>
      <c r="J237" s="51">
        <v>0</v>
      </c>
      <c r="K237" s="51">
        <v>0</v>
      </c>
      <c r="L237" s="51">
        <v>0</v>
      </c>
      <c r="M237" s="51">
        <v>119</v>
      </c>
      <c r="N237" s="51">
        <v>119</v>
      </c>
      <c r="O237" s="51" t="s">
        <v>672</v>
      </c>
      <c r="P237" s="51">
        <v>107</v>
      </c>
      <c r="Q237" s="51">
        <v>63</v>
      </c>
      <c r="R237" s="51">
        <v>67</v>
      </c>
      <c r="S237" s="51">
        <v>166</v>
      </c>
      <c r="T237" s="51">
        <v>403</v>
      </c>
      <c r="U237" s="51" t="s">
        <v>144</v>
      </c>
      <c r="V237" s="51" t="s">
        <v>667</v>
      </c>
      <c r="W237" s="51" t="s">
        <v>664</v>
      </c>
      <c r="X237" s="51" t="s">
        <v>668</v>
      </c>
      <c r="Y237" s="51" t="s">
        <v>673</v>
      </c>
      <c r="Z237" s="51">
        <v>81179</v>
      </c>
    </row>
    <row r="238" spans="1:26" ht="15.75" customHeight="1" x14ac:dyDescent="0.2">
      <c r="A238" s="51" t="s">
        <v>979</v>
      </c>
      <c r="B238" s="51" t="s">
        <v>662</v>
      </c>
      <c r="C238" s="51" t="s">
        <v>663</v>
      </c>
      <c r="D238" s="51" t="s">
        <v>664</v>
      </c>
      <c r="E238" s="51" t="s">
        <v>665</v>
      </c>
      <c r="F238" s="51" t="s">
        <v>665</v>
      </c>
      <c r="G238" s="51" t="s">
        <v>665</v>
      </c>
      <c r="H238" s="51" t="s">
        <v>665</v>
      </c>
      <c r="I238" s="51" t="s">
        <v>665</v>
      </c>
      <c r="J238" s="51">
        <v>0</v>
      </c>
      <c r="K238" s="51">
        <v>0</v>
      </c>
      <c r="L238" s="51">
        <v>0</v>
      </c>
      <c r="M238" s="51">
        <v>0</v>
      </c>
      <c r="N238" s="51">
        <v>0</v>
      </c>
      <c r="O238" s="51" t="s">
        <v>666</v>
      </c>
      <c r="P238" s="51">
        <v>627</v>
      </c>
      <c r="Q238" s="51">
        <v>384</v>
      </c>
      <c r="R238" s="51">
        <v>413</v>
      </c>
      <c r="S238" s="51">
        <v>1086</v>
      </c>
      <c r="T238" s="51">
        <v>2510</v>
      </c>
      <c r="U238" s="51" t="s">
        <v>144</v>
      </c>
      <c r="V238" s="51" t="s">
        <v>667</v>
      </c>
      <c r="W238" s="51" t="s">
        <v>664</v>
      </c>
      <c r="X238" s="51" t="s">
        <v>668</v>
      </c>
      <c r="Y238" s="51" t="s">
        <v>673</v>
      </c>
      <c r="Z238" s="51">
        <v>161485</v>
      </c>
    </row>
    <row r="239" spans="1:26" ht="15.75" customHeight="1" x14ac:dyDescent="0.2">
      <c r="A239" s="51" t="s">
        <v>980</v>
      </c>
      <c r="B239" s="51" t="s">
        <v>662</v>
      </c>
      <c r="C239" s="51" t="s">
        <v>663</v>
      </c>
      <c r="D239" s="51" t="s">
        <v>664</v>
      </c>
      <c r="E239" s="51" t="s">
        <v>671</v>
      </c>
      <c r="F239" s="51" t="s">
        <v>671</v>
      </c>
      <c r="G239" s="51" t="s">
        <v>671</v>
      </c>
      <c r="H239" s="51" t="s">
        <v>671</v>
      </c>
      <c r="I239" s="51" t="s">
        <v>671</v>
      </c>
      <c r="J239" s="51">
        <v>3</v>
      </c>
      <c r="K239" s="51">
        <v>10</v>
      </c>
      <c r="L239" s="51">
        <v>9</v>
      </c>
      <c r="M239" s="51">
        <v>86</v>
      </c>
      <c r="N239" s="51">
        <v>108</v>
      </c>
      <c r="O239" s="51" t="s">
        <v>672</v>
      </c>
      <c r="P239" s="51">
        <v>40</v>
      </c>
      <c r="Q239" s="51">
        <v>20</v>
      </c>
      <c r="R239" s="51">
        <v>21</v>
      </c>
      <c r="S239" s="51">
        <v>51</v>
      </c>
      <c r="T239" s="51">
        <v>132</v>
      </c>
      <c r="U239" s="51" t="s">
        <v>67</v>
      </c>
      <c r="V239" s="51" t="s">
        <v>667</v>
      </c>
      <c r="W239" s="51" t="s">
        <v>664</v>
      </c>
      <c r="X239" s="51" t="s">
        <v>675</v>
      </c>
      <c r="Y239" s="51" t="s">
        <v>748</v>
      </c>
      <c r="Z239" s="51">
        <v>12351</v>
      </c>
    </row>
    <row r="240" spans="1:26" ht="15.75" customHeight="1" x14ac:dyDescent="0.2">
      <c r="A240" s="51" t="s">
        <v>981</v>
      </c>
      <c r="B240" s="51" t="s">
        <v>683</v>
      </c>
      <c r="C240" s="51" t="s">
        <v>663</v>
      </c>
      <c r="D240" s="51" t="s">
        <v>664</v>
      </c>
      <c r="E240" s="51" t="s">
        <v>665</v>
      </c>
      <c r="F240" s="51" t="s">
        <v>665</v>
      </c>
      <c r="G240" s="51" t="s">
        <v>665</v>
      </c>
      <c r="H240" s="51" t="s">
        <v>665</v>
      </c>
      <c r="I240" s="51" t="s">
        <v>665</v>
      </c>
      <c r="J240" s="51">
        <v>0</v>
      </c>
      <c r="K240" s="51">
        <v>0</v>
      </c>
      <c r="L240" s="51">
        <v>0</v>
      </c>
      <c r="M240" s="51">
        <v>0</v>
      </c>
      <c r="N240" s="51">
        <v>0</v>
      </c>
      <c r="O240" s="51" t="s">
        <v>666</v>
      </c>
      <c r="P240" s="51">
        <v>10</v>
      </c>
      <c r="Q240" s="51">
        <v>5</v>
      </c>
      <c r="R240" s="51">
        <v>7</v>
      </c>
      <c r="S240" s="51">
        <v>18</v>
      </c>
      <c r="T240" s="51">
        <v>40</v>
      </c>
      <c r="U240" s="51" t="s">
        <v>83</v>
      </c>
      <c r="V240" s="51" t="s">
        <v>667</v>
      </c>
      <c r="W240" s="51" t="s">
        <v>664</v>
      </c>
      <c r="X240" s="51" t="s">
        <v>684</v>
      </c>
      <c r="Y240" s="51" t="s">
        <v>981</v>
      </c>
      <c r="Z240" s="51">
        <v>15957</v>
      </c>
    </row>
    <row r="241" spans="1:26" ht="15.75" customHeight="1" x14ac:dyDescent="0.2">
      <c r="A241" s="51" t="s">
        <v>982</v>
      </c>
      <c r="B241" s="51" t="s">
        <v>736</v>
      </c>
      <c r="C241" s="51" t="s">
        <v>663</v>
      </c>
      <c r="D241" s="51" t="s">
        <v>664</v>
      </c>
      <c r="E241" s="51" t="s">
        <v>665</v>
      </c>
      <c r="F241" s="51" t="s">
        <v>665</v>
      </c>
      <c r="G241" s="51" t="s">
        <v>665</v>
      </c>
      <c r="H241" s="51" t="s">
        <v>671</v>
      </c>
      <c r="I241" s="51" t="s">
        <v>671</v>
      </c>
      <c r="J241" s="51">
        <v>0</v>
      </c>
      <c r="K241" s="51">
        <v>0</v>
      </c>
      <c r="L241" s="51">
        <v>0</v>
      </c>
      <c r="M241" s="51">
        <v>467</v>
      </c>
      <c r="N241" s="51">
        <v>467</v>
      </c>
      <c r="O241" s="51" t="s">
        <v>666</v>
      </c>
      <c r="P241" s="51">
        <v>1019</v>
      </c>
      <c r="Q241" s="51">
        <v>759</v>
      </c>
      <c r="R241" s="51">
        <v>957</v>
      </c>
      <c r="S241" s="51">
        <v>2421</v>
      </c>
      <c r="T241" s="51">
        <v>5156</v>
      </c>
      <c r="U241" s="51" t="s">
        <v>128</v>
      </c>
      <c r="V241" s="51" t="s">
        <v>667</v>
      </c>
      <c r="W241" s="51" t="s">
        <v>664</v>
      </c>
      <c r="X241" s="51" t="s">
        <v>880</v>
      </c>
      <c r="Y241" s="51" t="s">
        <v>881</v>
      </c>
      <c r="Z241" s="51">
        <v>24268</v>
      </c>
    </row>
    <row r="242" spans="1:26" ht="15.75" customHeight="1" x14ac:dyDescent="0.2">
      <c r="A242" s="51" t="s">
        <v>983</v>
      </c>
      <c r="B242" s="51" t="s">
        <v>662</v>
      </c>
      <c r="C242" s="51" t="s">
        <v>663</v>
      </c>
      <c r="D242" s="51" t="s">
        <v>664</v>
      </c>
      <c r="E242" s="51" t="s">
        <v>665</v>
      </c>
      <c r="F242" s="51" t="s">
        <v>671</v>
      </c>
      <c r="G242" s="51" t="s">
        <v>665</v>
      </c>
      <c r="H242" s="51" t="s">
        <v>671</v>
      </c>
      <c r="I242" s="51" t="s">
        <v>671</v>
      </c>
      <c r="J242" s="51">
        <v>0</v>
      </c>
      <c r="K242" s="51">
        <v>0</v>
      </c>
      <c r="L242" s="51">
        <v>0</v>
      </c>
      <c r="M242" s="51">
        <v>21</v>
      </c>
      <c r="N242" s="51">
        <v>21</v>
      </c>
      <c r="O242" s="51" t="s">
        <v>666</v>
      </c>
      <c r="P242" s="51">
        <v>96</v>
      </c>
      <c r="Q242" s="51">
        <v>57</v>
      </c>
      <c r="R242" s="51">
        <v>62</v>
      </c>
      <c r="S242" s="51">
        <v>166</v>
      </c>
      <c r="T242" s="51">
        <v>381</v>
      </c>
      <c r="U242" s="51" t="s">
        <v>144</v>
      </c>
      <c r="V242" s="51" t="s">
        <v>667</v>
      </c>
      <c r="W242" s="51" t="s">
        <v>664</v>
      </c>
      <c r="X242" s="51" t="s">
        <v>668</v>
      </c>
      <c r="Y242" s="51" t="s">
        <v>673</v>
      </c>
      <c r="Z242" s="51">
        <v>33607</v>
      </c>
    </row>
    <row r="243" spans="1:26" ht="15.75" customHeight="1" x14ac:dyDescent="0.2">
      <c r="A243" s="51" t="s">
        <v>984</v>
      </c>
      <c r="B243" s="51" t="s">
        <v>662</v>
      </c>
      <c r="C243" s="51" t="s">
        <v>720</v>
      </c>
      <c r="D243" s="51" t="s">
        <v>664</v>
      </c>
      <c r="E243" s="51" t="s">
        <v>671</v>
      </c>
      <c r="F243" s="51" t="s">
        <v>671</v>
      </c>
      <c r="G243" s="51" t="s">
        <v>671</v>
      </c>
      <c r="H243" s="51" t="s">
        <v>671</v>
      </c>
      <c r="I243" s="51" t="s">
        <v>671</v>
      </c>
      <c r="J243" s="51">
        <v>90</v>
      </c>
      <c r="K243" s="51">
        <v>93</v>
      </c>
      <c r="L243" s="51">
        <v>35</v>
      </c>
      <c r="M243" s="51">
        <v>103</v>
      </c>
      <c r="N243" s="51">
        <v>321</v>
      </c>
      <c r="O243" s="51" t="s">
        <v>693</v>
      </c>
      <c r="P243" s="51">
        <v>77</v>
      </c>
      <c r="Q243" s="51">
        <v>59</v>
      </c>
      <c r="R243" s="51">
        <v>54</v>
      </c>
      <c r="S243" s="51">
        <v>119</v>
      </c>
      <c r="T243" s="51">
        <v>309</v>
      </c>
      <c r="U243" s="51" t="s">
        <v>417</v>
      </c>
      <c r="V243" s="51" t="s">
        <v>667</v>
      </c>
      <c r="W243" s="51" t="s">
        <v>664</v>
      </c>
      <c r="X243" s="51" t="s">
        <v>789</v>
      </c>
      <c r="Y243" s="51" t="s">
        <v>790</v>
      </c>
      <c r="Z243" s="51">
        <v>26834</v>
      </c>
    </row>
    <row r="244" spans="1:26" ht="15.75" customHeight="1" x14ac:dyDescent="0.2">
      <c r="A244" s="51" t="s">
        <v>985</v>
      </c>
      <c r="B244" s="51" t="s">
        <v>662</v>
      </c>
      <c r="C244" s="51" t="s">
        <v>663</v>
      </c>
      <c r="D244" s="51" t="s">
        <v>664</v>
      </c>
      <c r="E244" s="51" t="s">
        <v>665</v>
      </c>
      <c r="F244" s="51" t="s">
        <v>665</v>
      </c>
      <c r="G244" s="51" t="s">
        <v>665</v>
      </c>
      <c r="H244" s="51" t="s">
        <v>665</v>
      </c>
      <c r="I244" s="51" t="s">
        <v>665</v>
      </c>
      <c r="J244" s="51">
        <v>0</v>
      </c>
      <c r="K244" s="51">
        <v>0</v>
      </c>
      <c r="L244" s="51">
        <v>0</v>
      </c>
      <c r="M244" s="51">
        <v>0</v>
      </c>
      <c r="N244" s="51">
        <v>0</v>
      </c>
      <c r="O244" s="51" t="s">
        <v>666</v>
      </c>
      <c r="P244" s="51">
        <v>677</v>
      </c>
      <c r="Q244" s="51">
        <v>507</v>
      </c>
      <c r="R244" s="51">
        <v>534</v>
      </c>
      <c r="S244" s="51">
        <v>1267</v>
      </c>
      <c r="T244" s="51">
        <v>2985</v>
      </c>
      <c r="U244" s="51" t="s">
        <v>163</v>
      </c>
      <c r="V244" s="51" t="s">
        <v>667</v>
      </c>
      <c r="W244" s="51" t="s">
        <v>664</v>
      </c>
      <c r="X244" s="51" t="s">
        <v>729</v>
      </c>
      <c r="Y244" s="51" t="s">
        <v>730</v>
      </c>
      <c r="Z244" s="51">
        <v>25892</v>
      </c>
    </row>
    <row r="245" spans="1:26" ht="15.75" customHeight="1" x14ac:dyDescent="0.2">
      <c r="A245" s="51" t="s">
        <v>986</v>
      </c>
      <c r="B245" s="51" t="s">
        <v>662</v>
      </c>
      <c r="C245" s="51" t="s">
        <v>663</v>
      </c>
      <c r="D245" s="51" t="s">
        <v>664</v>
      </c>
      <c r="E245" s="51" t="s">
        <v>671</v>
      </c>
      <c r="F245" s="51" t="s">
        <v>671</v>
      </c>
      <c r="G245" s="51" t="s">
        <v>671</v>
      </c>
      <c r="H245" s="51" t="s">
        <v>671</v>
      </c>
      <c r="I245" s="51" t="s">
        <v>671</v>
      </c>
      <c r="J245" s="51">
        <v>0</v>
      </c>
      <c r="K245" s="51">
        <v>0</v>
      </c>
      <c r="L245" s="51">
        <v>4</v>
      </c>
      <c r="M245" s="51">
        <v>1206</v>
      </c>
      <c r="N245" s="51">
        <v>1210</v>
      </c>
      <c r="O245" s="51" t="s">
        <v>672</v>
      </c>
      <c r="P245" s="51">
        <v>953</v>
      </c>
      <c r="Q245" s="51">
        <v>668</v>
      </c>
      <c r="R245" s="51">
        <v>705</v>
      </c>
      <c r="S245" s="51">
        <v>1464</v>
      </c>
      <c r="T245" s="51">
        <v>3790</v>
      </c>
      <c r="U245" s="51" t="s">
        <v>123</v>
      </c>
      <c r="V245" s="51" t="s">
        <v>667</v>
      </c>
      <c r="W245" s="51" t="s">
        <v>664</v>
      </c>
      <c r="X245" s="51" t="s">
        <v>725</v>
      </c>
      <c r="Y245" s="51" t="s">
        <v>726</v>
      </c>
      <c r="Z245" s="51">
        <v>48591</v>
      </c>
    </row>
    <row r="246" spans="1:26" ht="15.75" customHeight="1" x14ac:dyDescent="0.2">
      <c r="A246" s="51" t="s">
        <v>987</v>
      </c>
      <c r="B246" s="51" t="s">
        <v>736</v>
      </c>
      <c r="C246" s="51" t="s">
        <v>663</v>
      </c>
      <c r="D246" s="51" t="s">
        <v>664</v>
      </c>
      <c r="E246" s="51" t="s">
        <v>671</v>
      </c>
      <c r="F246" s="51" t="s">
        <v>671</v>
      </c>
      <c r="G246" s="51" t="s">
        <v>671</v>
      </c>
      <c r="H246" s="51" t="s">
        <v>671</v>
      </c>
      <c r="I246" s="51" t="s">
        <v>671</v>
      </c>
      <c r="J246" s="51">
        <v>40</v>
      </c>
      <c r="K246" s="51">
        <v>67</v>
      </c>
      <c r="L246" s="51">
        <v>27</v>
      </c>
      <c r="M246" s="51">
        <v>10</v>
      </c>
      <c r="N246" s="51">
        <v>144</v>
      </c>
      <c r="O246" s="51" t="s">
        <v>666</v>
      </c>
      <c r="P246" s="51">
        <v>80</v>
      </c>
      <c r="Q246" s="51">
        <v>80</v>
      </c>
      <c r="R246" s="51">
        <v>82</v>
      </c>
      <c r="S246" s="51">
        <v>348</v>
      </c>
      <c r="T246" s="51">
        <v>590</v>
      </c>
      <c r="U246" s="51" t="s">
        <v>128</v>
      </c>
      <c r="V246" s="51" t="s">
        <v>667</v>
      </c>
      <c r="W246" s="51" t="s">
        <v>664</v>
      </c>
      <c r="X246" s="51" t="s">
        <v>856</v>
      </c>
      <c r="Y246" s="51" t="s">
        <v>857</v>
      </c>
      <c r="Z246" s="51">
        <v>13162</v>
      </c>
    </row>
    <row r="247" spans="1:26" ht="15.75" customHeight="1" x14ac:dyDescent="0.2">
      <c r="A247" s="51" t="s">
        <v>988</v>
      </c>
      <c r="B247" s="51" t="s">
        <v>736</v>
      </c>
      <c r="C247" s="51" t="s">
        <v>663</v>
      </c>
      <c r="D247" s="51" t="s">
        <v>664</v>
      </c>
      <c r="E247" s="51" t="s">
        <v>671</v>
      </c>
      <c r="F247" s="51" t="s">
        <v>671</v>
      </c>
      <c r="G247" s="51" t="s">
        <v>671</v>
      </c>
      <c r="H247" s="51" t="s">
        <v>671</v>
      </c>
      <c r="I247" s="51" t="s">
        <v>671</v>
      </c>
      <c r="J247" s="51">
        <v>46</v>
      </c>
      <c r="K247" s="51">
        <v>37</v>
      </c>
      <c r="L247" s="51">
        <v>3</v>
      </c>
      <c r="M247" s="51">
        <v>5</v>
      </c>
      <c r="N247" s="51">
        <v>91</v>
      </c>
      <c r="O247" s="51" t="s">
        <v>666</v>
      </c>
      <c r="P247" s="51">
        <v>104</v>
      </c>
      <c r="Q247" s="51">
        <v>72</v>
      </c>
      <c r="R247" s="51">
        <v>83</v>
      </c>
      <c r="S247" s="51">
        <v>190</v>
      </c>
      <c r="T247" s="51">
        <v>449</v>
      </c>
      <c r="U247" s="51" t="s">
        <v>123</v>
      </c>
      <c r="V247" s="51" t="s">
        <v>667</v>
      </c>
      <c r="W247" s="51" t="s">
        <v>664</v>
      </c>
      <c r="X247" s="51" t="s">
        <v>725</v>
      </c>
      <c r="Y247" s="51" t="s">
        <v>989</v>
      </c>
      <c r="Z247" s="51">
        <v>8781</v>
      </c>
    </row>
    <row r="248" spans="1:26" ht="15.75" customHeight="1" x14ac:dyDescent="0.2">
      <c r="A248" s="51" t="s">
        <v>990</v>
      </c>
      <c r="B248" s="51" t="s">
        <v>662</v>
      </c>
      <c r="C248" s="51" t="s">
        <v>663</v>
      </c>
      <c r="D248" s="51" t="s">
        <v>664</v>
      </c>
      <c r="E248" s="51" t="s">
        <v>671</v>
      </c>
      <c r="F248" s="51" t="s">
        <v>671</v>
      </c>
      <c r="G248" s="51" t="s">
        <v>671</v>
      </c>
      <c r="H248" s="51" t="s">
        <v>671</v>
      </c>
      <c r="I248" s="51" t="s">
        <v>671</v>
      </c>
      <c r="J248" s="51">
        <v>52</v>
      </c>
      <c r="K248" s="51">
        <v>43</v>
      </c>
      <c r="L248" s="51">
        <v>439</v>
      </c>
      <c r="M248" s="51">
        <v>826</v>
      </c>
      <c r="N248" s="51">
        <v>1360</v>
      </c>
      <c r="O248" s="51" t="s">
        <v>672</v>
      </c>
      <c r="P248" s="51">
        <v>839</v>
      </c>
      <c r="Q248" s="51">
        <v>474</v>
      </c>
      <c r="R248" s="51">
        <v>496</v>
      </c>
      <c r="S248" s="51">
        <v>920</v>
      </c>
      <c r="T248" s="51">
        <v>2729</v>
      </c>
      <c r="U248" s="51" t="s">
        <v>67</v>
      </c>
      <c r="V248" s="51" t="s">
        <v>667</v>
      </c>
      <c r="W248" s="51" t="s">
        <v>664</v>
      </c>
      <c r="X248" s="51" t="s">
        <v>675</v>
      </c>
      <c r="Y248" s="51" t="s">
        <v>676</v>
      </c>
      <c r="Z248" s="51">
        <v>91411</v>
      </c>
    </row>
    <row r="249" spans="1:26" ht="15.75" customHeight="1" x14ac:dyDescent="0.2">
      <c r="A249" s="51" t="s">
        <v>991</v>
      </c>
      <c r="B249" s="51" t="s">
        <v>662</v>
      </c>
      <c r="C249" s="51" t="s">
        <v>663</v>
      </c>
      <c r="D249" s="51" t="s">
        <v>664</v>
      </c>
      <c r="E249" s="51" t="s">
        <v>665</v>
      </c>
      <c r="F249" s="51" t="s">
        <v>665</v>
      </c>
      <c r="G249" s="51" t="s">
        <v>665</v>
      </c>
      <c r="H249" s="51" t="s">
        <v>671</v>
      </c>
      <c r="I249" s="51" t="s">
        <v>671</v>
      </c>
      <c r="J249" s="51">
        <v>0</v>
      </c>
      <c r="K249" s="51">
        <v>5</v>
      </c>
      <c r="L249" s="51">
        <v>0</v>
      </c>
      <c r="M249" s="51">
        <v>103</v>
      </c>
      <c r="N249" s="51">
        <v>108</v>
      </c>
      <c r="O249" s="51" t="s">
        <v>666</v>
      </c>
      <c r="P249" s="51">
        <v>249</v>
      </c>
      <c r="Q249" s="51">
        <v>178</v>
      </c>
      <c r="R249" s="51">
        <v>163</v>
      </c>
      <c r="S249" s="51">
        <v>435</v>
      </c>
      <c r="T249" s="51">
        <v>1025</v>
      </c>
      <c r="U249" s="51" t="s">
        <v>250</v>
      </c>
      <c r="V249" s="51" t="s">
        <v>667</v>
      </c>
      <c r="W249" s="51" t="s">
        <v>664</v>
      </c>
      <c r="X249" s="51" t="s">
        <v>722</v>
      </c>
      <c r="Y249" s="51" t="s">
        <v>723</v>
      </c>
      <c r="Z249" s="51">
        <v>14328</v>
      </c>
    </row>
    <row r="250" spans="1:26" ht="15.75" customHeight="1" x14ac:dyDescent="0.2">
      <c r="A250" s="51" t="s">
        <v>992</v>
      </c>
      <c r="B250" s="51" t="s">
        <v>662</v>
      </c>
      <c r="C250" s="51" t="s">
        <v>663</v>
      </c>
      <c r="D250" s="51" t="s">
        <v>664</v>
      </c>
      <c r="E250" s="51" t="s">
        <v>665</v>
      </c>
      <c r="F250" s="51" t="s">
        <v>665</v>
      </c>
      <c r="G250" s="51" t="s">
        <v>665</v>
      </c>
      <c r="H250" s="51" t="s">
        <v>665</v>
      </c>
      <c r="I250" s="51" t="s">
        <v>671</v>
      </c>
      <c r="J250" s="51">
        <v>52</v>
      </c>
      <c r="K250" s="51">
        <v>27</v>
      </c>
      <c r="L250" s="51">
        <v>0</v>
      </c>
      <c r="M250" s="51">
        <v>211</v>
      </c>
      <c r="N250" s="51">
        <v>290</v>
      </c>
      <c r="O250" s="51" t="s">
        <v>672</v>
      </c>
      <c r="P250" s="51">
        <v>497</v>
      </c>
      <c r="Q250" s="51">
        <v>331</v>
      </c>
      <c r="R250" s="51">
        <v>333</v>
      </c>
      <c r="S250" s="51">
        <v>770</v>
      </c>
      <c r="T250" s="51">
        <v>1931</v>
      </c>
      <c r="U250" s="51" t="s">
        <v>128</v>
      </c>
      <c r="V250" s="51" t="s">
        <v>667</v>
      </c>
      <c r="W250" s="51" t="s">
        <v>664</v>
      </c>
      <c r="X250" s="51" t="s">
        <v>880</v>
      </c>
      <c r="Y250" s="51" t="s">
        <v>881</v>
      </c>
      <c r="Z250" s="51">
        <v>67121</v>
      </c>
    </row>
    <row r="251" spans="1:26" ht="15.75" customHeight="1" x14ac:dyDescent="0.2">
      <c r="A251" s="51" t="s">
        <v>993</v>
      </c>
      <c r="B251" s="51" t="s">
        <v>662</v>
      </c>
      <c r="C251" s="51" t="s">
        <v>671</v>
      </c>
      <c r="D251" s="51" t="s">
        <v>664</v>
      </c>
      <c r="E251" s="51" t="s">
        <v>665</v>
      </c>
      <c r="F251" s="51" t="s">
        <v>665</v>
      </c>
      <c r="G251" s="51" t="s">
        <v>665</v>
      </c>
      <c r="H251" s="51" t="s">
        <v>665</v>
      </c>
      <c r="I251" s="51" t="s">
        <v>665</v>
      </c>
      <c r="J251" s="51">
        <v>0</v>
      </c>
      <c r="K251" s="51">
        <v>0</v>
      </c>
      <c r="L251" s="51">
        <v>0</v>
      </c>
      <c r="M251" s="51">
        <v>0</v>
      </c>
      <c r="N251" s="51">
        <v>0</v>
      </c>
      <c r="O251" s="51" t="s">
        <v>666</v>
      </c>
      <c r="P251" s="51">
        <v>254</v>
      </c>
      <c r="Q251" s="51">
        <v>177</v>
      </c>
      <c r="R251" s="51">
        <v>202</v>
      </c>
      <c r="S251" s="51">
        <v>462</v>
      </c>
      <c r="T251" s="51">
        <v>1095</v>
      </c>
      <c r="U251" s="51" t="s">
        <v>144</v>
      </c>
      <c r="V251" s="51" t="s">
        <v>667</v>
      </c>
      <c r="W251" s="51" t="s">
        <v>664</v>
      </c>
      <c r="X251" s="51" t="s">
        <v>668</v>
      </c>
      <c r="Y251" s="51" t="s">
        <v>669</v>
      </c>
      <c r="Z251" s="51">
        <v>23946</v>
      </c>
    </row>
    <row r="252" spans="1:26" ht="15.75" customHeight="1" x14ac:dyDescent="0.2">
      <c r="A252" s="51" t="s">
        <v>994</v>
      </c>
      <c r="B252" s="51" t="s">
        <v>662</v>
      </c>
      <c r="C252" s="51" t="s">
        <v>663</v>
      </c>
      <c r="D252" s="51" t="s">
        <v>664</v>
      </c>
      <c r="E252" s="51" t="s">
        <v>671</v>
      </c>
      <c r="F252" s="51" t="s">
        <v>671</v>
      </c>
      <c r="G252" s="51" t="s">
        <v>671</v>
      </c>
      <c r="H252" s="51" t="s">
        <v>671</v>
      </c>
      <c r="I252" s="51" t="s">
        <v>671</v>
      </c>
      <c r="J252" s="51">
        <v>0</v>
      </c>
      <c r="K252" s="51">
        <v>6</v>
      </c>
      <c r="L252" s="51">
        <v>34</v>
      </c>
      <c r="M252" s="51">
        <v>17</v>
      </c>
      <c r="N252" s="51">
        <v>57</v>
      </c>
      <c r="O252" s="51" t="s">
        <v>672</v>
      </c>
      <c r="P252" s="51">
        <v>12</v>
      </c>
      <c r="Q252" s="51">
        <v>7</v>
      </c>
      <c r="R252" s="51">
        <v>8</v>
      </c>
      <c r="S252" s="51">
        <v>20</v>
      </c>
      <c r="T252" s="51">
        <v>47</v>
      </c>
      <c r="U252" s="51" t="s">
        <v>144</v>
      </c>
      <c r="V252" s="51" t="s">
        <v>667</v>
      </c>
      <c r="W252" s="51" t="s">
        <v>664</v>
      </c>
      <c r="X252" s="51" t="s">
        <v>668</v>
      </c>
      <c r="Y252" s="51" t="s">
        <v>673</v>
      </c>
      <c r="Z252" s="51">
        <v>20715</v>
      </c>
    </row>
    <row r="253" spans="1:26" ht="15.75" customHeight="1" x14ac:dyDescent="0.2">
      <c r="A253" s="51" t="s">
        <v>995</v>
      </c>
      <c r="B253" s="51" t="s">
        <v>662</v>
      </c>
      <c r="C253" s="51" t="s">
        <v>712</v>
      </c>
      <c r="D253" s="51" t="s">
        <v>664</v>
      </c>
      <c r="E253" s="51" t="s">
        <v>671</v>
      </c>
      <c r="F253" s="51" t="s">
        <v>671</v>
      </c>
      <c r="G253" s="51" t="s">
        <v>671</v>
      </c>
      <c r="H253" s="51" t="s">
        <v>671</v>
      </c>
      <c r="I253" s="51" t="s">
        <v>671</v>
      </c>
      <c r="J253" s="51">
        <v>0</v>
      </c>
      <c r="K253" s="51">
        <v>0</v>
      </c>
      <c r="L253" s="51">
        <v>44</v>
      </c>
      <c r="M253" s="51">
        <v>4</v>
      </c>
      <c r="N253" s="51">
        <v>48</v>
      </c>
      <c r="O253" s="51" t="s">
        <v>666</v>
      </c>
      <c r="P253" s="51">
        <v>126</v>
      </c>
      <c r="Q253" s="51">
        <v>84</v>
      </c>
      <c r="R253" s="51">
        <v>95</v>
      </c>
      <c r="S253" s="51">
        <v>221</v>
      </c>
      <c r="T253" s="51">
        <v>526</v>
      </c>
      <c r="U253" s="51" t="s">
        <v>492</v>
      </c>
      <c r="V253" s="51" t="s">
        <v>667</v>
      </c>
      <c r="W253" s="51" t="s">
        <v>664</v>
      </c>
      <c r="X253" s="51" t="s">
        <v>769</v>
      </c>
      <c r="Y253" s="51" t="s">
        <v>770</v>
      </c>
      <c r="Z253" s="51">
        <v>43599</v>
      </c>
    </row>
    <row r="254" spans="1:26" ht="15.75" customHeight="1" x14ac:dyDescent="0.2">
      <c r="A254" s="51" t="s">
        <v>996</v>
      </c>
      <c r="B254" s="51" t="s">
        <v>662</v>
      </c>
      <c r="C254" s="51" t="s">
        <v>663</v>
      </c>
      <c r="D254" s="51" t="s">
        <v>664</v>
      </c>
      <c r="E254" s="51" t="s">
        <v>671</v>
      </c>
      <c r="F254" s="51" t="s">
        <v>671</v>
      </c>
      <c r="G254" s="51" t="s">
        <v>671</v>
      </c>
      <c r="H254" s="51" t="s">
        <v>671</v>
      </c>
      <c r="I254" s="51" t="s">
        <v>671</v>
      </c>
      <c r="J254" s="51">
        <v>295</v>
      </c>
      <c r="K254" s="51">
        <v>26</v>
      </c>
      <c r="L254" s="51">
        <v>0</v>
      </c>
      <c r="M254" s="51">
        <v>1329</v>
      </c>
      <c r="N254" s="51">
        <v>1650</v>
      </c>
      <c r="O254" s="51" t="s">
        <v>666</v>
      </c>
      <c r="P254" s="51">
        <v>1773</v>
      </c>
      <c r="Q254" s="51">
        <v>1066</v>
      </c>
      <c r="R254" s="51">
        <v>1170</v>
      </c>
      <c r="S254" s="51">
        <v>3039</v>
      </c>
      <c r="T254" s="51">
        <v>7048</v>
      </c>
      <c r="U254" s="51" t="s">
        <v>144</v>
      </c>
      <c r="V254" s="51" t="s">
        <v>667</v>
      </c>
      <c r="W254" s="51" t="s">
        <v>664</v>
      </c>
      <c r="X254" s="51" t="s">
        <v>668</v>
      </c>
      <c r="Y254" s="51" t="s">
        <v>673</v>
      </c>
      <c r="Z254" s="51">
        <v>478561</v>
      </c>
    </row>
    <row r="255" spans="1:26" ht="15.75" customHeight="1" x14ac:dyDescent="0.2">
      <c r="A255" s="51" t="s">
        <v>997</v>
      </c>
      <c r="B255" s="51" t="s">
        <v>662</v>
      </c>
      <c r="C255" s="51" t="s">
        <v>671</v>
      </c>
      <c r="D255" s="51" t="s">
        <v>663</v>
      </c>
      <c r="E255" s="51" t="s">
        <v>665</v>
      </c>
      <c r="F255" s="51" t="s">
        <v>665</v>
      </c>
      <c r="G255" s="51" t="s">
        <v>665</v>
      </c>
      <c r="H255" s="51" t="s">
        <v>665</v>
      </c>
      <c r="I255" s="51" t="s">
        <v>671</v>
      </c>
      <c r="J255" s="51">
        <v>0</v>
      </c>
      <c r="K255" s="51">
        <v>0</v>
      </c>
      <c r="L255" s="51">
        <v>1</v>
      </c>
      <c r="M255" s="51">
        <v>11</v>
      </c>
      <c r="N255" s="51">
        <v>12</v>
      </c>
      <c r="O255" s="51" t="s">
        <v>666</v>
      </c>
      <c r="P255" s="51">
        <v>39</v>
      </c>
      <c r="Q255" s="51">
        <v>27</v>
      </c>
      <c r="R255" s="51">
        <v>29</v>
      </c>
      <c r="S255" s="51">
        <v>59</v>
      </c>
      <c r="T255" s="51">
        <v>154</v>
      </c>
      <c r="U255" s="51" t="s">
        <v>123</v>
      </c>
      <c r="V255" s="51" t="s">
        <v>711</v>
      </c>
      <c r="W255" s="51" t="s">
        <v>663</v>
      </c>
      <c r="X255" s="51" t="s">
        <v>725</v>
      </c>
      <c r="Y255" s="51" t="s">
        <v>726</v>
      </c>
      <c r="Z255" s="51">
        <v>6824</v>
      </c>
    </row>
    <row r="256" spans="1:26" ht="15.75" customHeight="1" x14ac:dyDescent="0.2">
      <c r="A256" s="51" t="s">
        <v>998</v>
      </c>
      <c r="B256" s="51" t="s">
        <v>662</v>
      </c>
      <c r="C256" s="51" t="s">
        <v>663</v>
      </c>
      <c r="D256" s="51" t="s">
        <v>664</v>
      </c>
      <c r="E256" s="51" t="s">
        <v>671</v>
      </c>
      <c r="F256" s="51" t="s">
        <v>665</v>
      </c>
      <c r="G256" s="51" t="s">
        <v>665</v>
      </c>
      <c r="H256" s="51" t="s">
        <v>665</v>
      </c>
      <c r="I256" s="51" t="s">
        <v>671</v>
      </c>
      <c r="J256" s="51">
        <v>0</v>
      </c>
      <c r="K256" s="51">
        <v>0</v>
      </c>
      <c r="L256" s="51">
        <v>0</v>
      </c>
      <c r="M256" s="51">
        <v>5</v>
      </c>
      <c r="N256" s="51">
        <v>5</v>
      </c>
      <c r="O256" s="51" t="s">
        <v>666</v>
      </c>
      <c r="P256" s="51">
        <v>14</v>
      </c>
      <c r="Q256" s="51">
        <v>10</v>
      </c>
      <c r="R256" s="51">
        <v>11</v>
      </c>
      <c r="S256" s="51">
        <v>26</v>
      </c>
      <c r="T256" s="51">
        <v>61</v>
      </c>
      <c r="U256" s="51" t="s">
        <v>144</v>
      </c>
      <c r="V256" s="51" t="s">
        <v>667</v>
      </c>
      <c r="W256" s="51" t="s">
        <v>852</v>
      </c>
      <c r="X256" s="51" t="s">
        <v>668</v>
      </c>
      <c r="Y256" s="51" t="s">
        <v>681</v>
      </c>
      <c r="Z256" s="51">
        <v>11863</v>
      </c>
    </row>
    <row r="257" spans="1:26" ht="15.75" customHeight="1" x14ac:dyDescent="0.2">
      <c r="A257" s="51" t="s">
        <v>999</v>
      </c>
      <c r="B257" s="51" t="s">
        <v>662</v>
      </c>
      <c r="C257" s="51" t="s">
        <v>720</v>
      </c>
      <c r="D257" s="51" t="s">
        <v>664</v>
      </c>
      <c r="E257" s="51" t="s">
        <v>671</v>
      </c>
      <c r="F257" s="51" t="s">
        <v>671</v>
      </c>
      <c r="G257" s="51" t="s">
        <v>671</v>
      </c>
      <c r="H257" s="51" t="s">
        <v>671</v>
      </c>
      <c r="I257" s="51" t="s">
        <v>671</v>
      </c>
      <c r="J257" s="51">
        <v>2</v>
      </c>
      <c r="K257" s="51">
        <v>18</v>
      </c>
      <c r="L257" s="51">
        <v>1</v>
      </c>
      <c r="M257" s="51">
        <v>368</v>
      </c>
      <c r="N257" s="51">
        <v>389</v>
      </c>
      <c r="O257" s="51" t="s">
        <v>672</v>
      </c>
      <c r="P257" s="51">
        <v>169</v>
      </c>
      <c r="Q257" s="51">
        <v>99</v>
      </c>
      <c r="R257" s="51">
        <v>112</v>
      </c>
      <c r="S257" s="51">
        <v>97</v>
      </c>
      <c r="T257" s="51">
        <v>477</v>
      </c>
      <c r="U257" s="51" t="s">
        <v>67</v>
      </c>
      <c r="V257" s="51" t="s">
        <v>711</v>
      </c>
      <c r="W257" s="51" t="s">
        <v>664</v>
      </c>
      <c r="X257" s="51" t="s">
        <v>675</v>
      </c>
      <c r="Y257" s="51" t="s">
        <v>783</v>
      </c>
      <c r="Z257" s="51">
        <v>31361</v>
      </c>
    </row>
    <row r="258" spans="1:26" ht="15.75" customHeight="1" x14ac:dyDescent="0.2">
      <c r="A258" s="51" t="s">
        <v>1000</v>
      </c>
      <c r="B258" s="51" t="s">
        <v>662</v>
      </c>
      <c r="C258" s="51" t="s">
        <v>663</v>
      </c>
      <c r="D258" s="51" t="s">
        <v>664</v>
      </c>
      <c r="E258" s="51" t="s">
        <v>665</v>
      </c>
      <c r="F258" s="51" t="s">
        <v>665</v>
      </c>
      <c r="G258" s="51" t="s">
        <v>665</v>
      </c>
      <c r="H258" s="51" t="s">
        <v>665</v>
      </c>
      <c r="I258" s="51" t="s">
        <v>671</v>
      </c>
      <c r="J258" s="51">
        <v>5</v>
      </c>
      <c r="K258" s="51">
        <v>2</v>
      </c>
      <c r="L258" s="51">
        <v>2</v>
      </c>
      <c r="M258" s="51">
        <v>4</v>
      </c>
      <c r="N258" s="51">
        <v>13</v>
      </c>
      <c r="O258" s="51" t="s">
        <v>666</v>
      </c>
      <c r="P258" s="51">
        <v>46</v>
      </c>
      <c r="Q258" s="51">
        <v>28</v>
      </c>
      <c r="R258" s="51">
        <v>32</v>
      </c>
      <c r="S258" s="51">
        <v>15</v>
      </c>
      <c r="T258" s="51">
        <v>121</v>
      </c>
      <c r="U258" s="51" t="s">
        <v>67</v>
      </c>
      <c r="V258" s="51" t="s">
        <v>667</v>
      </c>
      <c r="W258" s="51" t="s">
        <v>664</v>
      </c>
      <c r="X258" s="51" t="s">
        <v>675</v>
      </c>
      <c r="Y258" s="51" t="s">
        <v>783</v>
      </c>
      <c r="Z258" s="51">
        <v>8568</v>
      </c>
    </row>
    <row r="259" spans="1:26" ht="15.75" customHeight="1" x14ac:dyDescent="0.2">
      <c r="A259" s="51" t="s">
        <v>1001</v>
      </c>
      <c r="B259" s="51" t="s">
        <v>662</v>
      </c>
      <c r="C259" s="51" t="s">
        <v>663</v>
      </c>
      <c r="D259" s="51" t="s">
        <v>664</v>
      </c>
      <c r="E259" s="51" t="s">
        <v>671</v>
      </c>
      <c r="F259" s="51" t="s">
        <v>671</v>
      </c>
      <c r="G259" s="51" t="s">
        <v>671</v>
      </c>
      <c r="H259" s="51" t="s">
        <v>671</v>
      </c>
      <c r="I259" s="51" t="s">
        <v>671</v>
      </c>
      <c r="J259" s="51">
        <v>3164</v>
      </c>
      <c r="K259" s="51">
        <v>2262</v>
      </c>
      <c r="L259" s="51">
        <v>262</v>
      </c>
      <c r="M259" s="51">
        <v>54151</v>
      </c>
      <c r="N259" s="51">
        <v>59839</v>
      </c>
      <c r="O259" s="51" t="s">
        <v>672</v>
      </c>
      <c r="P259" s="51">
        <v>20427</v>
      </c>
      <c r="Q259" s="51">
        <v>12435</v>
      </c>
      <c r="R259" s="51">
        <v>13728</v>
      </c>
      <c r="S259" s="51">
        <v>35412</v>
      </c>
      <c r="T259" s="51">
        <v>82002</v>
      </c>
      <c r="U259" s="51" t="s">
        <v>144</v>
      </c>
      <c r="V259" s="51" t="s">
        <v>667</v>
      </c>
      <c r="W259" s="51" t="s">
        <v>664</v>
      </c>
      <c r="X259" s="51" t="s">
        <v>668</v>
      </c>
      <c r="Y259" s="51" t="s">
        <v>673</v>
      </c>
      <c r="Z259" s="51">
        <v>4054400</v>
      </c>
    </row>
    <row r="260" spans="1:26" ht="15.75" customHeight="1" x14ac:dyDescent="0.2">
      <c r="A260" s="51" t="s">
        <v>673</v>
      </c>
      <c r="B260" s="51" t="s">
        <v>662</v>
      </c>
      <c r="C260" s="51" t="s">
        <v>663</v>
      </c>
      <c r="D260" s="51" t="s">
        <v>664</v>
      </c>
      <c r="E260" s="51" t="s">
        <v>671</v>
      </c>
      <c r="F260" s="51" t="s">
        <v>671</v>
      </c>
      <c r="G260" s="51" t="s">
        <v>671</v>
      </c>
      <c r="H260" s="51" t="s">
        <v>671</v>
      </c>
      <c r="I260" s="51" t="s">
        <v>671</v>
      </c>
      <c r="J260" s="51">
        <v>580</v>
      </c>
      <c r="K260" s="51">
        <v>108</v>
      </c>
      <c r="L260" s="51">
        <v>0</v>
      </c>
      <c r="M260" s="51">
        <v>3545</v>
      </c>
      <c r="N260" s="51">
        <v>4233</v>
      </c>
      <c r="O260" s="51" t="s">
        <v>666</v>
      </c>
      <c r="P260" s="51">
        <v>7417</v>
      </c>
      <c r="Q260" s="51">
        <v>4287</v>
      </c>
      <c r="R260" s="51">
        <v>4938</v>
      </c>
      <c r="S260" s="51">
        <v>10844</v>
      </c>
      <c r="T260" s="51">
        <v>27486</v>
      </c>
      <c r="U260" s="51" t="s">
        <v>144</v>
      </c>
      <c r="V260" s="51" t="s">
        <v>667</v>
      </c>
      <c r="W260" s="51" t="s">
        <v>664</v>
      </c>
      <c r="X260" s="51" t="s">
        <v>668</v>
      </c>
      <c r="Y260" s="51" t="s">
        <v>673</v>
      </c>
      <c r="Z260" s="51">
        <v>1057162</v>
      </c>
    </row>
    <row r="261" spans="1:26" ht="15.75" customHeight="1" x14ac:dyDescent="0.2">
      <c r="A261" s="51" t="s">
        <v>1002</v>
      </c>
      <c r="B261" s="51" t="s">
        <v>662</v>
      </c>
      <c r="C261" s="51" t="s">
        <v>663</v>
      </c>
      <c r="D261" s="51" t="s">
        <v>663</v>
      </c>
      <c r="E261" s="51" t="s">
        <v>665</v>
      </c>
      <c r="F261" s="51" t="s">
        <v>665</v>
      </c>
      <c r="G261" s="51" t="s">
        <v>665</v>
      </c>
      <c r="H261" s="51" t="s">
        <v>671</v>
      </c>
      <c r="I261" s="51" t="s">
        <v>671</v>
      </c>
      <c r="J261" s="51">
        <v>41</v>
      </c>
      <c r="K261" s="51">
        <v>21</v>
      </c>
      <c r="L261" s="51">
        <v>7</v>
      </c>
      <c r="M261" s="51">
        <v>217</v>
      </c>
      <c r="N261" s="51">
        <v>286</v>
      </c>
      <c r="O261" s="51" t="s">
        <v>666</v>
      </c>
      <c r="P261" s="51">
        <v>604</v>
      </c>
      <c r="Q261" s="51">
        <v>431</v>
      </c>
      <c r="R261" s="51">
        <v>396</v>
      </c>
      <c r="S261" s="51">
        <v>1049</v>
      </c>
      <c r="T261" s="51">
        <v>2480</v>
      </c>
      <c r="U261" s="51" t="s">
        <v>250</v>
      </c>
      <c r="V261" s="51" t="s">
        <v>711</v>
      </c>
      <c r="W261" s="51" t="s">
        <v>663</v>
      </c>
      <c r="X261" s="51" t="s">
        <v>722</v>
      </c>
      <c r="Y261" s="51" t="s">
        <v>723</v>
      </c>
      <c r="Z261" s="51">
        <v>40986</v>
      </c>
    </row>
    <row r="262" spans="1:26" ht="15.75" customHeight="1" x14ac:dyDescent="0.2">
      <c r="A262" s="51" t="s">
        <v>1003</v>
      </c>
      <c r="B262" s="51" t="s">
        <v>662</v>
      </c>
      <c r="C262" s="51" t="s">
        <v>663</v>
      </c>
      <c r="D262" s="51" t="s">
        <v>664</v>
      </c>
      <c r="E262" s="51" t="s">
        <v>671</v>
      </c>
      <c r="F262" s="51" t="s">
        <v>671</v>
      </c>
      <c r="G262" s="51" t="s">
        <v>671</v>
      </c>
      <c r="H262" s="51" t="s">
        <v>671</v>
      </c>
      <c r="I262" s="51" t="s">
        <v>671</v>
      </c>
      <c r="J262" s="51">
        <v>0</v>
      </c>
      <c r="K262" s="51">
        <v>2</v>
      </c>
      <c r="L262" s="51">
        <v>9</v>
      </c>
      <c r="M262" s="51">
        <v>69</v>
      </c>
      <c r="N262" s="51">
        <v>80</v>
      </c>
      <c r="O262" s="51" t="s">
        <v>672</v>
      </c>
      <c r="P262" s="51">
        <v>201</v>
      </c>
      <c r="Q262" s="51">
        <v>112</v>
      </c>
      <c r="R262" s="51">
        <v>132</v>
      </c>
      <c r="S262" s="51">
        <v>174</v>
      </c>
      <c r="T262" s="51">
        <v>619</v>
      </c>
      <c r="U262" s="51" t="s">
        <v>67</v>
      </c>
      <c r="V262" s="51" t="s">
        <v>667</v>
      </c>
      <c r="W262" s="51" t="s">
        <v>663</v>
      </c>
      <c r="X262" s="51" t="s">
        <v>675</v>
      </c>
      <c r="Y262" s="51" t="s">
        <v>783</v>
      </c>
      <c r="Z262" s="51">
        <v>30601</v>
      </c>
    </row>
    <row r="263" spans="1:26" ht="15.75" customHeight="1" x14ac:dyDescent="0.2">
      <c r="A263" s="51" t="s">
        <v>1004</v>
      </c>
      <c r="B263" s="51" t="s">
        <v>683</v>
      </c>
      <c r="C263" s="51" t="s">
        <v>663</v>
      </c>
      <c r="D263" s="51" t="s">
        <v>664</v>
      </c>
      <c r="E263" s="51" t="s">
        <v>665</v>
      </c>
      <c r="F263" s="51" t="s">
        <v>665</v>
      </c>
      <c r="G263" s="51" t="s">
        <v>665</v>
      </c>
      <c r="H263" s="51" t="s">
        <v>665</v>
      </c>
      <c r="I263" s="51" t="s">
        <v>665</v>
      </c>
      <c r="J263" s="51">
        <v>0</v>
      </c>
      <c r="K263" s="51">
        <v>0</v>
      </c>
      <c r="L263" s="51">
        <v>0</v>
      </c>
      <c r="M263" s="51">
        <v>0</v>
      </c>
      <c r="N263" s="51">
        <v>0</v>
      </c>
      <c r="O263" s="51" t="s">
        <v>666</v>
      </c>
      <c r="P263" s="51">
        <v>1</v>
      </c>
      <c r="Q263" s="51">
        <v>1</v>
      </c>
      <c r="R263" s="51">
        <v>1</v>
      </c>
      <c r="S263" s="51">
        <v>1</v>
      </c>
      <c r="T263" s="51">
        <v>4</v>
      </c>
      <c r="U263" s="51" t="s">
        <v>83</v>
      </c>
      <c r="V263" s="51" t="s">
        <v>667</v>
      </c>
      <c r="W263" s="51" t="s">
        <v>664</v>
      </c>
      <c r="X263" s="51" t="s">
        <v>916</v>
      </c>
      <c r="Y263" s="51" t="s">
        <v>1005</v>
      </c>
      <c r="Z263" s="51">
        <v>757</v>
      </c>
    </row>
    <row r="264" spans="1:26" ht="15.75" customHeight="1" x14ac:dyDescent="0.2">
      <c r="A264" s="51" t="s">
        <v>1006</v>
      </c>
      <c r="B264" s="51" t="s">
        <v>662</v>
      </c>
      <c r="C264" s="51" t="s">
        <v>663</v>
      </c>
      <c r="D264" s="51" t="s">
        <v>664</v>
      </c>
      <c r="E264" s="51" t="s">
        <v>665</v>
      </c>
      <c r="F264" s="51" t="s">
        <v>665</v>
      </c>
      <c r="G264" s="51" t="s">
        <v>665</v>
      </c>
      <c r="H264" s="51" t="s">
        <v>665</v>
      </c>
      <c r="I264" s="51" t="s">
        <v>665</v>
      </c>
      <c r="J264" s="51">
        <v>0</v>
      </c>
      <c r="K264" s="51">
        <v>0</v>
      </c>
      <c r="L264" s="51">
        <v>0</v>
      </c>
      <c r="M264" s="51">
        <v>0</v>
      </c>
      <c r="N264" s="51">
        <v>0</v>
      </c>
      <c r="O264" s="51" t="s">
        <v>666</v>
      </c>
      <c r="P264" s="51">
        <v>123</v>
      </c>
      <c r="Q264" s="51">
        <v>72</v>
      </c>
      <c r="R264" s="51">
        <v>81</v>
      </c>
      <c r="S264" s="51">
        <v>218</v>
      </c>
      <c r="T264" s="51">
        <v>494</v>
      </c>
      <c r="U264" s="51" t="s">
        <v>144</v>
      </c>
      <c r="V264" s="51" t="s">
        <v>667</v>
      </c>
      <c r="W264" s="51" t="s">
        <v>664</v>
      </c>
      <c r="X264" s="51" t="s">
        <v>668</v>
      </c>
      <c r="Y264" s="51" t="s">
        <v>673</v>
      </c>
      <c r="Z264" s="51">
        <v>72015</v>
      </c>
    </row>
    <row r="265" spans="1:26" ht="15.75" customHeight="1" x14ac:dyDescent="0.2">
      <c r="A265" s="51" t="s">
        <v>1007</v>
      </c>
      <c r="B265" s="51" t="s">
        <v>662</v>
      </c>
      <c r="C265" s="51" t="s">
        <v>663</v>
      </c>
      <c r="D265" s="51" t="s">
        <v>664</v>
      </c>
      <c r="E265" s="51" t="s">
        <v>671</v>
      </c>
      <c r="F265" s="51" t="s">
        <v>671</v>
      </c>
      <c r="G265" s="51" t="s">
        <v>671</v>
      </c>
      <c r="H265" s="51" t="s">
        <v>671</v>
      </c>
      <c r="I265" s="51" t="s">
        <v>671</v>
      </c>
      <c r="J265" s="51">
        <v>23</v>
      </c>
      <c r="K265" s="51">
        <v>309</v>
      </c>
      <c r="L265" s="51">
        <v>181</v>
      </c>
      <c r="M265" s="51">
        <v>6</v>
      </c>
      <c r="N265" s="51">
        <v>519</v>
      </c>
      <c r="O265" s="51" t="s">
        <v>666</v>
      </c>
      <c r="P265" s="51">
        <v>1352</v>
      </c>
      <c r="Q265" s="51">
        <v>1056</v>
      </c>
      <c r="R265" s="51">
        <v>1091</v>
      </c>
      <c r="S265" s="51">
        <v>2600</v>
      </c>
      <c r="T265" s="51">
        <v>6099</v>
      </c>
      <c r="U265" s="51" t="s">
        <v>163</v>
      </c>
      <c r="V265" s="51" t="s">
        <v>667</v>
      </c>
      <c r="W265" s="51" t="s">
        <v>664</v>
      </c>
      <c r="X265" s="51" t="s">
        <v>804</v>
      </c>
      <c r="Y265" s="51" t="s">
        <v>805</v>
      </c>
      <c r="Z265" s="51">
        <v>66225</v>
      </c>
    </row>
    <row r="266" spans="1:26" ht="15.75" customHeight="1" x14ac:dyDescent="0.2">
      <c r="A266" s="51" t="s">
        <v>805</v>
      </c>
      <c r="B266" s="51" t="s">
        <v>662</v>
      </c>
      <c r="C266" s="51" t="s">
        <v>663</v>
      </c>
      <c r="D266" s="51" t="s">
        <v>664</v>
      </c>
      <c r="E266" s="51" t="s">
        <v>671</v>
      </c>
      <c r="F266" s="51" t="s">
        <v>671</v>
      </c>
      <c r="G266" s="51" t="s">
        <v>671</v>
      </c>
      <c r="H266" s="51" t="s">
        <v>671</v>
      </c>
      <c r="I266" s="51" t="s">
        <v>671</v>
      </c>
      <c r="J266" s="51">
        <v>0</v>
      </c>
      <c r="K266" s="51">
        <v>31</v>
      </c>
      <c r="L266" s="51">
        <v>0</v>
      </c>
      <c r="M266" s="51">
        <v>148</v>
      </c>
      <c r="N266" s="51">
        <v>179</v>
      </c>
      <c r="O266" s="51" t="s">
        <v>666</v>
      </c>
      <c r="P266" s="51">
        <v>1285</v>
      </c>
      <c r="Q266" s="51">
        <v>984</v>
      </c>
      <c r="R266" s="51">
        <v>1015</v>
      </c>
      <c r="S266" s="51">
        <v>2398</v>
      </c>
      <c r="T266" s="51">
        <v>5682</v>
      </c>
      <c r="U266" s="51" t="s">
        <v>163</v>
      </c>
      <c r="V266" s="51" t="s">
        <v>667</v>
      </c>
      <c r="W266" s="51" t="s">
        <v>664</v>
      </c>
      <c r="X266" s="51" t="s">
        <v>804</v>
      </c>
      <c r="Y266" s="51" t="s">
        <v>805</v>
      </c>
      <c r="Z266" s="51">
        <v>73834</v>
      </c>
    </row>
    <row r="267" spans="1:26" ht="15.75" customHeight="1" x14ac:dyDescent="0.2">
      <c r="A267" s="51" t="s">
        <v>1008</v>
      </c>
      <c r="B267" s="51" t="s">
        <v>662</v>
      </c>
      <c r="C267" s="51" t="s">
        <v>663</v>
      </c>
      <c r="D267" s="51" t="s">
        <v>664</v>
      </c>
      <c r="E267" s="51" t="s">
        <v>665</v>
      </c>
      <c r="F267" s="51" t="s">
        <v>671</v>
      </c>
      <c r="G267" s="51" t="s">
        <v>671</v>
      </c>
      <c r="H267" s="51" t="s">
        <v>671</v>
      </c>
      <c r="I267" s="51" t="s">
        <v>671</v>
      </c>
      <c r="J267" s="51">
        <v>0</v>
      </c>
      <c r="K267" s="51">
        <v>0</v>
      </c>
      <c r="L267" s="51">
        <v>0</v>
      </c>
      <c r="M267" s="51">
        <v>49</v>
      </c>
      <c r="N267" s="51">
        <v>49</v>
      </c>
      <c r="O267" s="51" t="s">
        <v>672</v>
      </c>
      <c r="P267" s="51">
        <v>1</v>
      </c>
      <c r="Q267" s="51">
        <v>1</v>
      </c>
      <c r="R267" s="51">
        <v>0</v>
      </c>
      <c r="S267" s="51">
        <v>0</v>
      </c>
      <c r="T267" s="51">
        <v>2</v>
      </c>
      <c r="U267" s="51" t="s">
        <v>144</v>
      </c>
      <c r="V267" s="51" t="s">
        <v>667</v>
      </c>
      <c r="W267" s="51" t="s">
        <v>664</v>
      </c>
      <c r="X267" s="51" t="s">
        <v>668</v>
      </c>
      <c r="Y267" s="51" t="s">
        <v>673</v>
      </c>
      <c r="Z267" s="51">
        <v>12957</v>
      </c>
    </row>
    <row r="268" spans="1:26" ht="15.75" customHeight="1" x14ac:dyDescent="0.2">
      <c r="A268" s="51" t="s">
        <v>1009</v>
      </c>
      <c r="B268" s="51" t="s">
        <v>683</v>
      </c>
      <c r="C268" s="51" t="s">
        <v>663</v>
      </c>
      <c r="D268" s="51" t="s">
        <v>664</v>
      </c>
      <c r="E268" s="51" t="s">
        <v>671</v>
      </c>
      <c r="F268" s="51" t="s">
        <v>671</v>
      </c>
      <c r="G268" s="51" t="s">
        <v>671</v>
      </c>
      <c r="H268" s="51" t="s">
        <v>671</v>
      </c>
      <c r="I268" s="51" t="s">
        <v>671</v>
      </c>
      <c r="J268" s="51">
        <v>0</v>
      </c>
      <c r="K268" s="51">
        <v>0</v>
      </c>
      <c r="L268" s="51">
        <v>0</v>
      </c>
      <c r="M268" s="51">
        <v>71</v>
      </c>
      <c r="N268" s="51">
        <v>71</v>
      </c>
      <c r="O268" s="51" t="s">
        <v>672</v>
      </c>
      <c r="P268" s="51">
        <v>17</v>
      </c>
      <c r="Q268" s="51">
        <v>12</v>
      </c>
      <c r="R268" s="51">
        <v>14</v>
      </c>
      <c r="S268" s="51">
        <v>31</v>
      </c>
      <c r="T268" s="51">
        <v>74</v>
      </c>
      <c r="U268" s="51" t="s">
        <v>83</v>
      </c>
      <c r="V268" s="51" t="s">
        <v>667</v>
      </c>
      <c r="W268" s="51" t="s">
        <v>664</v>
      </c>
      <c r="X268" s="51" t="s">
        <v>684</v>
      </c>
      <c r="Y268" s="51" t="s">
        <v>1010</v>
      </c>
      <c r="Z268" s="51">
        <v>8316</v>
      </c>
    </row>
    <row r="269" spans="1:26" ht="15.75" customHeight="1" x14ac:dyDescent="0.2">
      <c r="A269" s="51" t="s">
        <v>1011</v>
      </c>
      <c r="B269" s="51" t="s">
        <v>662</v>
      </c>
      <c r="C269" s="51" t="s">
        <v>663</v>
      </c>
      <c r="D269" s="51" t="s">
        <v>664</v>
      </c>
      <c r="E269" s="51" t="s">
        <v>671</v>
      </c>
      <c r="F269" s="51" t="s">
        <v>665</v>
      </c>
      <c r="G269" s="51" t="s">
        <v>665</v>
      </c>
      <c r="H269" s="51" t="s">
        <v>665</v>
      </c>
      <c r="I269" s="51" t="s">
        <v>665</v>
      </c>
      <c r="J269" s="51">
        <v>0</v>
      </c>
      <c r="K269" s="51">
        <v>0</v>
      </c>
      <c r="L269" s="51">
        <v>0</v>
      </c>
      <c r="M269" s="51">
        <v>0</v>
      </c>
      <c r="N269" s="51">
        <v>0</v>
      </c>
      <c r="O269" s="51" t="s">
        <v>666</v>
      </c>
      <c r="P269" s="51">
        <v>10</v>
      </c>
      <c r="Q269" s="51">
        <v>6</v>
      </c>
      <c r="R269" s="51">
        <v>7</v>
      </c>
      <c r="S269" s="51">
        <v>15</v>
      </c>
      <c r="T269" s="51">
        <v>38</v>
      </c>
      <c r="U269" s="51" t="s">
        <v>144</v>
      </c>
      <c r="V269" s="51" t="s">
        <v>667</v>
      </c>
      <c r="W269" s="51" t="s">
        <v>664</v>
      </c>
      <c r="X269" s="51" t="s">
        <v>668</v>
      </c>
      <c r="Y269" s="51" t="s">
        <v>673</v>
      </c>
      <c r="Z269" s="51">
        <v>35991</v>
      </c>
    </row>
    <row r="270" spans="1:26" ht="15.75" customHeight="1" x14ac:dyDescent="0.2">
      <c r="A270" s="51" t="s">
        <v>1012</v>
      </c>
      <c r="B270" s="51" t="s">
        <v>662</v>
      </c>
      <c r="C270" s="51" t="s">
        <v>663</v>
      </c>
      <c r="D270" s="51" t="s">
        <v>664</v>
      </c>
      <c r="E270" s="51" t="s">
        <v>665</v>
      </c>
      <c r="F270" s="51" t="s">
        <v>665</v>
      </c>
      <c r="G270" s="51" t="s">
        <v>665</v>
      </c>
      <c r="H270" s="51" t="s">
        <v>665</v>
      </c>
      <c r="I270" s="51" t="s">
        <v>665</v>
      </c>
      <c r="J270" s="51">
        <v>0</v>
      </c>
      <c r="K270" s="51">
        <v>0</v>
      </c>
      <c r="L270" s="51">
        <v>0</v>
      </c>
      <c r="M270" s="51">
        <v>0</v>
      </c>
      <c r="N270" s="51">
        <v>0</v>
      </c>
      <c r="O270" s="51" t="s">
        <v>666</v>
      </c>
      <c r="P270" s="51">
        <v>925</v>
      </c>
      <c r="Q270" s="51">
        <v>693</v>
      </c>
      <c r="R270" s="51">
        <v>825</v>
      </c>
      <c r="S270" s="51">
        <v>1958</v>
      </c>
      <c r="T270" s="51">
        <v>4401</v>
      </c>
      <c r="U270" s="51" t="s">
        <v>128</v>
      </c>
      <c r="V270" s="51" t="s">
        <v>667</v>
      </c>
      <c r="W270" s="51" t="s">
        <v>664</v>
      </c>
      <c r="X270" s="51" t="s">
        <v>880</v>
      </c>
      <c r="Y270" s="51" t="s">
        <v>881</v>
      </c>
      <c r="Z270" s="51">
        <v>81345</v>
      </c>
    </row>
    <row r="271" spans="1:26" ht="15.75" customHeight="1" x14ac:dyDescent="0.2">
      <c r="A271" s="51" t="s">
        <v>1013</v>
      </c>
      <c r="B271" s="51" t="s">
        <v>736</v>
      </c>
      <c r="C271" s="51" t="s">
        <v>671</v>
      </c>
      <c r="D271" s="51" t="s">
        <v>664</v>
      </c>
      <c r="E271" s="51" t="s">
        <v>665</v>
      </c>
      <c r="F271" s="51" t="s">
        <v>665</v>
      </c>
      <c r="G271" s="51" t="s">
        <v>665</v>
      </c>
      <c r="H271" s="51" t="s">
        <v>665</v>
      </c>
      <c r="I271" s="51" t="s">
        <v>665</v>
      </c>
      <c r="J271" s="51">
        <v>0</v>
      </c>
      <c r="K271" s="51">
        <v>0</v>
      </c>
      <c r="L271" s="51">
        <v>0</v>
      </c>
      <c r="M271" s="51">
        <v>0</v>
      </c>
      <c r="N271" s="51">
        <v>0</v>
      </c>
      <c r="O271" s="51" t="s">
        <v>666</v>
      </c>
      <c r="P271" s="51">
        <v>11</v>
      </c>
      <c r="Q271" s="51">
        <v>5</v>
      </c>
      <c r="R271" s="51">
        <v>6</v>
      </c>
      <c r="S271" s="51">
        <v>14</v>
      </c>
      <c r="T271" s="51">
        <v>36</v>
      </c>
      <c r="U271" s="51" t="s">
        <v>128</v>
      </c>
      <c r="V271" s="51" t="s">
        <v>667</v>
      </c>
      <c r="W271" s="51" t="s">
        <v>665</v>
      </c>
      <c r="X271" s="51" t="s">
        <v>714</v>
      </c>
      <c r="Y271" s="51" t="s">
        <v>715</v>
      </c>
      <c r="Z271" s="51">
        <v>1156</v>
      </c>
    </row>
    <row r="272" spans="1:26" ht="15.75" customHeight="1" x14ac:dyDescent="0.2">
      <c r="A272" s="51" t="s">
        <v>748</v>
      </c>
      <c r="B272" s="51" t="s">
        <v>662</v>
      </c>
      <c r="C272" s="51" t="s">
        <v>663</v>
      </c>
      <c r="D272" s="51" t="s">
        <v>664</v>
      </c>
      <c r="E272" s="51" t="s">
        <v>671</v>
      </c>
      <c r="F272" s="51" t="s">
        <v>671</v>
      </c>
      <c r="G272" s="51" t="s">
        <v>671</v>
      </c>
      <c r="H272" s="51" t="s">
        <v>671</v>
      </c>
      <c r="I272" s="51" t="s">
        <v>671</v>
      </c>
      <c r="J272" s="51">
        <v>11</v>
      </c>
      <c r="K272" s="51">
        <v>19</v>
      </c>
      <c r="L272" s="51">
        <v>16</v>
      </c>
      <c r="M272" s="51">
        <v>99</v>
      </c>
      <c r="N272" s="51">
        <v>145</v>
      </c>
      <c r="O272" s="51" t="s">
        <v>672</v>
      </c>
      <c r="P272" s="51">
        <v>55</v>
      </c>
      <c r="Q272" s="51">
        <v>32</v>
      </c>
      <c r="R272" s="51">
        <v>37</v>
      </c>
      <c r="S272" s="51">
        <v>61</v>
      </c>
      <c r="T272" s="51">
        <v>185</v>
      </c>
      <c r="U272" s="51" t="s">
        <v>67</v>
      </c>
      <c r="V272" s="51" t="s">
        <v>667</v>
      </c>
      <c r="W272" s="51" t="s">
        <v>664</v>
      </c>
      <c r="X272" s="51" t="s">
        <v>675</v>
      </c>
      <c r="Y272" s="51" t="s">
        <v>748</v>
      </c>
      <c r="Z272" s="51">
        <v>69255</v>
      </c>
    </row>
    <row r="273" spans="1:26" ht="15.75" customHeight="1" x14ac:dyDescent="0.2">
      <c r="A273" s="51" t="s">
        <v>1014</v>
      </c>
      <c r="B273" s="51" t="s">
        <v>736</v>
      </c>
      <c r="C273" s="51" t="s">
        <v>663</v>
      </c>
      <c r="D273" s="51" t="s">
        <v>742</v>
      </c>
      <c r="E273" s="51" t="s">
        <v>665</v>
      </c>
      <c r="F273" s="51" t="s">
        <v>665</v>
      </c>
      <c r="G273" s="51" t="s">
        <v>665</v>
      </c>
      <c r="H273" s="51" t="s">
        <v>665</v>
      </c>
      <c r="I273" s="51" t="s">
        <v>671</v>
      </c>
      <c r="J273" s="51">
        <v>42</v>
      </c>
      <c r="K273" s="51">
        <v>6</v>
      </c>
      <c r="L273" s="51">
        <v>147</v>
      </c>
      <c r="M273" s="51">
        <v>22</v>
      </c>
      <c r="N273" s="51">
        <v>217</v>
      </c>
      <c r="O273" s="51" t="s">
        <v>666</v>
      </c>
      <c r="P273" s="51">
        <v>315</v>
      </c>
      <c r="Q273" s="51">
        <v>206</v>
      </c>
      <c r="R273" s="51">
        <v>239</v>
      </c>
      <c r="S273" s="51">
        <v>548</v>
      </c>
      <c r="T273" s="51">
        <v>1308</v>
      </c>
      <c r="U273" s="51" t="s">
        <v>128</v>
      </c>
      <c r="V273" s="51" t="s">
        <v>721</v>
      </c>
      <c r="W273" s="51" t="s">
        <v>742</v>
      </c>
      <c r="X273" s="51" t="s">
        <v>786</v>
      </c>
      <c r="Y273" s="51" t="s">
        <v>792</v>
      </c>
      <c r="Z273" s="51">
        <v>22424</v>
      </c>
    </row>
    <row r="274" spans="1:26" ht="15.75" customHeight="1" x14ac:dyDescent="0.2">
      <c r="A274" s="51" t="s">
        <v>1015</v>
      </c>
      <c r="B274" s="51" t="s">
        <v>683</v>
      </c>
      <c r="C274" s="51" t="s">
        <v>663</v>
      </c>
      <c r="D274" s="51" t="s">
        <v>664</v>
      </c>
      <c r="E274" s="51" t="s">
        <v>665</v>
      </c>
      <c r="F274" s="51" t="s">
        <v>671</v>
      </c>
      <c r="G274" s="51" t="s">
        <v>671</v>
      </c>
      <c r="H274" s="51" t="s">
        <v>671</v>
      </c>
      <c r="I274" s="51" t="s">
        <v>671</v>
      </c>
      <c r="J274" s="51">
        <v>0</v>
      </c>
      <c r="K274" s="51">
        <v>0</v>
      </c>
      <c r="L274" s="51">
        <v>126</v>
      </c>
      <c r="M274" s="51">
        <v>61</v>
      </c>
      <c r="N274" s="51">
        <v>187</v>
      </c>
      <c r="O274" s="51" t="s">
        <v>666</v>
      </c>
      <c r="P274" s="51">
        <v>265</v>
      </c>
      <c r="Q274" s="51">
        <v>130</v>
      </c>
      <c r="R274" s="51">
        <v>180</v>
      </c>
      <c r="S274" s="51">
        <v>420</v>
      </c>
      <c r="T274" s="51">
        <v>995</v>
      </c>
      <c r="U274" s="51" t="s">
        <v>83</v>
      </c>
      <c r="V274" s="51" t="s">
        <v>667</v>
      </c>
      <c r="W274" s="51" t="s">
        <v>664</v>
      </c>
      <c r="X274" s="51" t="s">
        <v>684</v>
      </c>
      <c r="Y274" s="51" t="s">
        <v>1015</v>
      </c>
      <c r="Z274" s="51">
        <v>18129</v>
      </c>
    </row>
    <row r="275" spans="1:26" ht="15.75" customHeight="1" x14ac:dyDescent="0.2">
      <c r="A275" s="51" t="s">
        <v>1016</v>
      </c>
      <c r="B275" s="51" t="s">
        <v>662</v>
      </c>
      <c r="C275" s="51" t="s">
        <v>663</v>
      </c>
      <c r="D275" s="51" t="s">
        <v>664</v>
      </c>
      <c r="E275" s="51" t="s">
        <v>671</v>
      </c>
      <c r="F275" s="51" t="s">
        <v>665</v>
      </c>
      <c r="G275" s="51" t="s">
        <v>665</v>
      </c>
      <c r="H275" s="51" t="s">
        <v>671</v>
      </c>
      <c r="I275" s="51" t="s">
        <v>671</v>
      </c>
      <c r="J275" s="51">
        <v>0</v>
      </c>
      <c r="K275" s="51">
        <v>0</v>
      </c>
      <c r="L275" s="51">
        <v>1</v>
      </c>
      <c r="M275" s="51">
        <v>44</v>
      </c>
      <c r="N275" s="51">
        <v>45</v>
      </c>
      <c r="O275" s="51" t="s">
        <v>666</v>
      </c>
      <c r="P275" s="51">
        <v>124</v>
      </c>
      <c r="Q275" s="51">
        <v>72</v>
      </c>
      <c r="R275" s="51">
        <v>78</v>
      </c>
      <c r="S275" s="51">
        <v>195</v>
      </c>
      <c r="T275" s="51">
        <v>469</v>
      </c>
      <c r="U275" s="51" t="s">
        <v>67</v>
      </c>
      <c r="V275" s="51" t="s">
        <v>667</v>
      </c>
      <c r="W275" s="51" t="s">
        <v>664</v>
      </c>
      <c r="X275" s="51" t="s">
        <v>675</v>
      </c>
      <c r="Y275" s="51" t="s">
        <v>701</v>
      </c>
      <c r="Z275" s="51">
        <v>38097</v>
      </c>
    </row>
    <row r="276" spans="1:26" ht="15.75" customHeight="1" x14ac:dyDescent="0.2">
      <c r="A276" s="51" t="s">
        <v>1017</v>
      </c>
      <c r="B276" s="51" t="s">
        <v>662</v>
      </c>
      <c r="C276" s="51" t="s">
        <v>671</v>
      </c>
      <c r="D276" s="51" t="s">
        <v>664</v>
      </c>
      <c r="E276" s="51" t="s">
        <v>665</v>
      </c>
      <c r="F276" s="51" t="s">
        <v>665</v>
      </c>
      <c r="G276" s="51" t="s">
        <v>665</v>
      </c>
      <c r="H276" s="51" t="s">
        <v>665</v>
      </c>
      <c r="I276" s="51" t="s">
        <v>665</v>
      </c>
      <c r="J276" s="51">
        <v>0</v>
      </c>
      <c r="K276" s="51">
        <v>0</v>
      </c>
      <c r="L276" s="51">
        <v>0</v>
      </c>
      <c r="M276" s="51">
        <v>0</v>
      </c>
      <c r="N276" s="51">
        <v>0</v>
      </c>
      <c r="O276" s="51" t="s">
        <v>666</v>
      </c>
      <c r="P276" s="51">
        <v>12</v>
      </c>
      <c r="Q276" s="51">
        <v>8</v>
      </c>
      <c r="R276" s="51">
        <v>13</v>
      </c>
      <c r="S276" s="51">
        <v>39</v>
      </c>
      <c r="T276" s="51">
        <v>72</v>
      </c>
      <c r="U276" s="51" t="s">
        <v>123</v>
      </c>
      <c r="V276" s="51" t="s">
        <v>667</v>
      </c>
      <c r="W276" s="51" t="s">
        <v>664</v>
      </c>
      <c r="X276" s="51" t="s">
        <v>725</v>
      </c>
      <c r="Y276" s="51" t="s">
        <v>1018</v>
      </c>
      <c r="Z276" s="51">
        <v>11883</v>
      </c>
    </row>
    <row r="277" spans="1:26" ht="15.75" customHeight="1" x14ac:dyDescent="0.2">
      <c r="A277" s="51" t="s">
        <v>1019</v>
      </c>
      <c r="B277" s="51" t="s">
        <v>662</v>
      </c>
      <c r="C277" s="51" t="s">
        <v>720</v>
      </c>
      <c r="D277" s="51" t="s">
        <v>663</v>
      </c>
      <c r="E277" s="51" t="s">
        <v>665</v>
      </c>
      <c r="F277" s="51" t="s">
        <v>665</v>
      </c>
      <c r="G277" s="51" t="s">
        <v>665</v>
      </c>
      <c r="H277" s="51" t="s">
        <v>665</v>
      </c>
      <c r="I277" s="51" t="s">
        <v>665</v>
      </c>
      <c r="J277" s="51">
        <v>0</v>
      </c>
      <c r="K277" s="51">
        <v>0</v>
      </c>
      <c r="L277" s="51">
        <v>0</v>
      </c>
      <c r="M277" s="51">
        <v>0</v>
      </c>
      <c r="N277" s="51">
        <v>0</v>
      </c>
      <c r="O277" s="51" t="s">
        <v>666</v>
      </c>
      <c r="P277" s="51">
        <v>13</v>
      </c>
      <c r="Q277" s="51">
        <v>8</v>
      </c>
      <c r="R277" s="51">
        <v>9</v>
      </c>
      <c r="S277" s="51">
        <v>23</v>
      </c>
      <c r="T277" s="51">
        <v>53</v>
      </c>
      <c r="U277" s="51" t="s">
        <v>144</v>
      </c>
      <c r="V277" s="51" t="s">
        <v>721</v>
      </c>
      <c r="W277" s="51" t="s">
        <v>663</v>
      </c>
      <c r="X277" s="51" t="s">
        <v>668</v>
      </c>
      <c r="Y277" s="51" t="s">
        <v>673</v>
      </c>
      <c r="Z277" s="51">
        <v>28044</v>
      </c>
    </row>
    <row r="278" spans="1:26" ht="15.75" customHeight="1" x14ac:dyDescent="0.2">
      <c r="A278" s="51" t="s">
        <v>1020</v>
      </c>
      <c r="B278" s="51" t="s">
        <v>662</v>
      </c>
      <c r="C278" s="51" t="s">
        <v>663</v>
      </c>
      <c r="D278" s="51" t="s">
        <v>664</v>
      </c>
      <c r="E278" s="51" t="s">
        <v>671</v>
      </c>
      <c r="F278" s="51" t="s">
        <v>671</v>
      </c>
      <c r="G278" s="51" t="s">
        <v>671</v>
      </c>
      <c r="H278" s="51" t="s">
        <v>671</v>
      </c>
      <c r="I278" s="51" t="s">
        <v>665</v>
      </c>
      <c r="J278" s="51">
        <v>6</v>
      </c>
      <c r="K278" s="51">
        <v>6</v>
      </c>
      <c r="L278" s="51">
        <v>7</v>
      </c>
      <c r="M278" s="51">
        <v>0</v>
      </c>
      <c r="N278" s="51">
        <v>19</v>
      </c>
      <c r="O278" s="51" t="s">
        <v>666</v>
      </c>
      <c r="P278" s="51">
        <v>93</v>
      </c>
      <c r="Q278" s="51">
        <v>73</v>
      </c>
      <c r="R278" s="51">
        <v>66</v>
      </c>
      <c r="S278" s="51">
        <v>79</v>
      </c>
      <c r="T278" s="51">
        <v>311</v>
      </c>
      <c r="U278" s="51" t="s">
        <v>128</v>
      </c>
      <c r="V278" s="51" t="s">
        <v>667</v>
      </c>
      <c r="W278" s="51" t="s">
        <v>664</v>
      </c>
      <c r="X278" s="51" t="s">
        <v>714</v>
      </c>
      <c r="Y278" s="51" t="s">
        <v>715</v>
      </c>
      <c r="Z278" s="51">
        <v>15105</v>
      </c>
    </row>
    <row r="279" spans="1:26" ht="15.75" customHeight="1" x14ac:dyDescent="0.2">
      <c r="A279" s="51" t="s">
        <v>896</v>
      </c>
      <c r="B279" s="51" t="s">
        <v>683</v>
      </c>
      <c r="C279" s="51" t="s">
        <v>663</v>
      </c>
      <c r="D279" s="51" t="s">
        <v>664</v>
      </c>
      <c r="E279" s="51" t="s">
        <v>671</v>
      </c>
      <c r="F279" s="51" t="s">
        <v>665</v>
      </c>
      <c r="G279" s="51" t="s">
        <v>671</v>
      </c>
      <c r="H279" s="51" t="s">
        <v>665</v>
      </c>
      <c r="I279" s="51" t="s">
        <v>665</v>
      </c>
      <c r="J279" s="51">
        <v>0</v>
      </c>
      <c r="K279" s="51">
        <v>0</v>
      </c>
      <c r="L279" s="51">
        <v>56</v>
      </c>
      <c r="M279" s="51">
        <v>52</v>
      </c>
      <c r="N279" s="51">
        <v>108</v>
      </c>
      <c r="O279" s="51" t="s">
        <v>666</v>
      </c>
      <c r="P279" s="51">
        <v>40</v>
      </c>
      <c r="Q279" s="51">
        <v>27</v>
      </c>
      <c r="R279" s="51">
        <v>27</v>
      </c>
      <c r="S279" s="51">
        <v>74</v>
      </c>
      <c r="T279" s="51">
        <v>168</v>
      </c>
      <c r="U279" s="51" t="s">
        <v>83</v>
      </c>
      <c r="V279" s="51" t="s">
        <v>667</v>
      </c>
      <c r="W279" s="51" t="s">
        <v>852</v>
      </c>
      <c r="X279" s="51" t="s">
        <v>895</v>
      </c>
      <c r="Y279" s="51" t="s">
        <v>896</v>
      </c>
      <c r="Z279" s="51">
        <v>59985</v>
      </c>
    </row>
    <row r="280" spans="1:26" ht="15.75" customHeight="1" x14ac:dyDescent="0.2">
      <c r="A280" s="51" t="s">
        <v>1021</v>
      </c>
      <c r="B280" s="51" t="s">
        <v>662</v>
      </c>
      <c r="C280" s="51" t="s">
        <v>663</v>
      </c>
      <c r="D280" s="51" t="s">
        <v>664</v>
      </c>
      <c r="E280" s="51" t="s">
        <v>665</v>
      </c>
      <c r="F280" s="51" t="s">
        <v>665</v>
      </c>
      <c r="G280" s="51" t="s">
        <v>665</v>
      </c>
      <c r="H280" s="51" t="s">
        <v>665</v>
      </c>
      <c r="I280" s="51" t="s">
        <v>665</v>
      </c>
      <c r="J280" s="51">
        <v>0</v>
      </c>
      <c r="K280" s="51">
        <v>0</v>
      </c>
      <c r="L280" s="51">
        <v>0</v>
      </c>
      <c r="M280" s="51">
        <v>0</v>
      </c>
      <c r="N280" s="51">
        <v>0</v>
      </c>
      <c r="O280" s="51" t="s">
        <v>666</v>
      </c>
      <c r="P280" s="51">
        <v>80</v>
      </c>
      <c r="Q280" s="51">
        <v>56</v>
      </c>
      <c r="R280" s="51">
        <v>77</v>
      </c>
      <c r="S280" s="51">
        <v>341</v>
      </c>
      <c r="T280" s="51">
        <v>554</v>
      </c>
      <c r="U280" s="51" t="s">
        <v>128</v>
      </c>
      <c r="V280" s="51" t="s">
        <v>667</v>
      </c>
      <c r="W280" s="51" t="s">
        <v>664</v>
      </c>
      <c r="X280" s="51" t="s">
        <v>817</v>
      </c>
      <c r="Y280" s="51" t="s">
        <v>818</v>
      </c>
      <c r="Z280" s="51">
        <v>12051</v>
      </c>
    </row>
    <row r="281" spans="1:26" ht="15.75" customHeight="1" x14ac:dyDescent="0.2">
      <c r="A281" s="51" t="s">
        <v>1022</v>
      </c>
      <c r="B281" s="51" t="s">
        <v>662</v>
      </c>
      <c r="C281" s="51" t="s">
        <v>663</v>
      </c>
      <c r="D281" s="51" t="s">
        <v>664</v>
      </c>
      <c r="E281" s="51" t="s">
        <v>665</v>
      </c>
      <c r="F281" s="51" t="s">
        <v>671</v>
      </c>
      <c r="G281" s="51" t="s">
        <v>671</v>
      </c>
      <c r="H281" s="51" t="s">
        <v>671</v>
      </c>
      <c r="I281" s="51" t="s">
        <v>671</v>
      </c>
      <c r="J281" s="51">
        <v>11</v>
      </c>
      <c r="K281" s="51">
        <v>12</v>
      </c>
      <c r="L281" s="51">
        <v>703</v>
      </c>
      <c r="M281" s="51">
        <v>1259</v>
      </c>
      <c r="N281" s="51">
        <v>1985</v>
      </c>
      <c r="O281" s="51" t="s">
        <v>666</v>
      </c>
      <c r="P281" s="51">
        <v>1488</v>
      </c>
      <c r="Q281" s="51">
        <v>1007</v>
      </c>
      <c r="R281" s="51">
        <v>1140</v>
      </c>
      <c r="S281" s="51">
        <v>2610</v>
      </c>
      <c r="T281" s="51">
        <v>6245</v>
      </c>
      <c r="U281" s="51" t="s">
        <v>144</v>
      </c>
      <c r="V281" s="51" t="s">
        <v>667</v>
      </c>
      <c r="W281" s="51" t="s">
        <v>664</v>
      </c>
      <c r="X281" s="51" t="s">
        <v>668</v>
      </c>
      <c r="Y281" s="51" t="s">
        <v>737</v>
      </c>
      <c r="Z281" s="51">
        <v>91902</v>
      </c>
    </row>
    <row r="282" spans="1:26" ht="15.75" customHeight="1" x14ac:dyDescent="0.2">
      <c r="A282" s="51" t="s">
        <v>1023</v>
      </c>
      <c r="B282" s="51" t="s">
        <v>662</v>
      </c>
      <c r="C282" s="51" t="s">
        <v>663</v>
      </c>
      <c r="D282" s="51" t="s">
        <v>664</v>
      </c>
      <c r="E282" s="51" t="s">
        <v>671</v>
      </c>
      <c r="F282" s="51" t="s">
        <v>671</v>
      </c>
      <c r="G282" s="51" t="s">
        <v>671</v>
      </c>
      <c r="H282" s="51" t="s">
        <v>671</v>
      </c>
      <c r="I282" s="51" t="s">
        <v>671</v>
      </c>
      <c r="J282" s="51">
        <v>138</v>
      </c>
      <c r="K282" s="51">
        <v>32</v>
      </c>
      <c r="L282" s="51">
        <v>1</v>
      </c>
      <c r="M282" s="51">
        <v>749</v>
      </c>
      <c r="N282" s="51">
        <v>920</v>
      </c>
      <c r="O282" s="51" t="s">
        <v>693</v>
      </c>
      <c r="P282" s="51">
        <v>233</v>
      </c>
      <c r="Q282" s="51">
        <v>129</v>
      </c>
      <c r="R282" s="51">
        <v>143</v>
      </c>
      <c r="S282" s="51">
        <v>150</v>
      </c>
      <c r="T282" s="51">
        <v>655</v>
      </c>
      <c r="U282" s="51" t="s">
        <v>67</v>
      </c>
      <c r="V282" s="51" t="s">
        <v>667</v>
      </c>
      <c r="W282" s="51" t="s">
        <v>664</v>
      </c>
      <c r="X282" s="51" t="s">
        <v>675</v>
      </c>
      <c r="Y282" s="51" t="s">
        <v>718</v>
      </c>
      <c r="Z282" s="51">
        <v>35268</v>
      </c>
    </row>
    <row r="283" spans="1:26" ht="15.75" customHeight="1" x14ac:dyDescent="0.2">
      <c r="A283" s="51" t="s">
        <v>1024</v>
      </c>
      <c r="B283" s="51" t="s">
        <v>662</v>
      </c>
      <c r="C283" s="51" t="s">
        <v>663</v>
      </c>
      <c r="D283" s="51" t="s">
        <v>664</v>
      </c>
      <c r="E283" s="51" t="s">
        <v>665</v>
      </c>
      <c r="F283" s="51" t="s">
        <v>665</v>
      </c>
      <c r="G283" s="51" t="s">
        <v>665</v>
      </c>
      <c r="H283" s="51" t="s">
        <v>665</v>
      </c>
      <c r="I283" s="51" t="s">
        <v>671</v>
      </c>
      <c r="J283" s="51">
        <v>0</v>
      </c>
      <c r="K283" s="51">
        <v>0</v>
      </c>
      <c r="L283" s="51">
        <v>145</v>
      </c>
      <c r="M283" s="51">
        <v>82</v>
      </c>
      <c r="N283" s="51">
        <v>227</v>
      </c>
      <c r="O283" s="51" t="s">
        <v>666</v>
      </c>
      <c r="P283" s="51">
        <v>1351</v>
      </c>
      <c r="Q283" s="51">
        <v>966</v>
      </c>
      <c r="R283" s="51">
        <v>886</v>
      </c>
      <c r="S283" s="51">
        <v>2348</v>
      </c>
      <c r="T283" s="51">
        <v>5551</v>
      </c>
      <c r="U283" s="51" t="s">
        <v>250</v>
      </c>
      <c r="V283" s="51" t="s">
        <v>667</v>
      </c>
      <c r="W283" s="51" t="s">
        <v>664</v>
      </c>
      <c r="X283" s="51" t="s">
        <v>722</v>
      </c>
      <c r="Y283" s="51" t="s">
        <v>723</v>
      </c>
      <c r="Z283" s="51">
        <v>86750</v>
      </c>
    </row>
    <row r="284" spans="1:26" ht="15.75" customHeight="1" x14ac:dyDescent="0.2">
      <c r="A284" s="51" t="s">
        <v>723</v>
      </c>
      <c r="B284" s="51" t="s">
        <v>662</v>
      </c>
      <c r="C284" s="51" t="s">
        <v>663</v>
      </c>
      <c r="D284" s="51" t="s">
        <v>663</v>
      </c>
      <c r="E284" s="51" t="s">
        <v>665</v>
      </c>
      <c r="F284" s="51" t="s">
        <v>671</v>
      </c>
      <c r="G284" s="51" t="s">
        <v>671</v>
      </c>
      <c r="H284" s="51" t="s">
        <v>671</v>
      </c>
      <c r="I284" s="51" t="s">
        <v>671</v>
      </c>
      <c r="J284" s="51">
        <v>0</v>
      </c>
      <c r="K284" s="51">
        <v>0</v>
      </c>
      <c r="L284" s="51">
        <v>89</v>
      </c>
      <c r="M284" s="51">
        <v>255</v>
      </c>
      <c r="N284" s="51">
        <v>344</v>
      </c>
      <c r="O284" s="51" t="s">
        <v>666</v>
      </c>
      <c r="P284" s="51">
        <v>1085</v>
      </c>
      <c r="Q284" s="51">
        <v>775</v>
      </c>
      <c r="R284" s="51">
        <v>711</v>
      </c>
      <c r="S284" s="51">
        <v>1885</v>
      </c>
      <c r="T284" s="51">
        <v>4456</v>
      </c>
      <c r="U284" s="51" t="s">
        <v>250</v>
      </c>
      <c r="V284" s="51" t="s">
        <v>667</v>
      </c>
      <c r="W284" s="51" t="s">
        <v>664</v>
      </c>
      <c r="X284" s="51" t="s">
        <v>722</v>
      </c>
      <c r="Y284" s="51" t="s">
        <v>723</v>
      </c>
      <c r="Z284" s="51">
        <v>95125</v>
      </c>
    </row>
    <row r="285" spans="1:26" ht="15.75" customHeight="1" x14ac:dyDescent="0.2">
      <c r="A285" s="51" t="s">
        <v>1025</v>
      </c>
      <c r="B285" s="51" t="s">
        <v>662</v>
      </c>
      <c r="C285" s="51" t="s">
        <v>671</v>
      </c>
      <c r="D285" s="51" t="s">
        <v>664</v>
      </c>
      <c r="E285" s="51" t="s">
        <v>671</v>
      </c>
      <c r="F285" s="51" t="s">
        <v>671</v>
      </c>
      <c r="G285" s="51" t="s">
        <v>671</v>
      </c>
      <c r="H285" s="51" t="s">
        <v>671</v>
      </c>
      <c r="I285" s="51" t="s">
        <v>671</v>
      </c>
      <c r="J285" s="51">
        <v>18</v>
      </c>
      <c r="K285" s="51">
        <v>20</v>
      </c>
      <c r="L285" s="51">
        <v>11</v>
      </c>
      <c r="M285" s="51">
        <v>18</v>
      </c>
      <c r="N285" s="51">
        <v>67</v>
      </c>
      <c r="O285" s="51" t="s">
        <v>693</v>
      </c>
      <c r="P285" s="51">
        <v>41</v>
      </c>
      <c r="Q285" s="51">
        <v>24</v>
      </c>
      <c r="R285" s="51">
        <v>26</v>
      </c>
      <c r="S285" s="51">
        <v>38</v>
      </c>
      <c r="T285" s="51">
        <v>129</v>
      </c>
      <c r="U285" s="51" t="s">
        <v>67</v>
      </c>
      <c r="V285" s="51" t="s">
        <v>667</v>
      </c>
      <c r="W285" s="51" t="s">
        <v>664</v>
      </c>
      <c r="X285" s="51" t="s">
        <v>675</v>
      </c>
      <c r="Y285" s="51" t="s">
        <v>748</v>
      </c>
      <c r="Z285" s="51">
        <v>14963</v>
      </c>
    </row>
    <row r="286" spans="1:26" ht="15.75" customHeight="1" x14ac:dyDescent="0.2">
      <c r="A286" s="51" t="s">
        <v>1026</v>
      </c>
      <c r="B286" s="51" t="s">
        <v>662</v>
      </c>
      <c r="C286" s="51" t="s">
        <v>663</v>
      </c>
      <c r="D286" s="51" t="s">
        <v>664</v>
      </c>
      <c r="E286" s="51" t="s">
        <v>665</v>
      </c>
      <c r="F286" s="51" t="s">
        <v>665</v>
      </c>
      <c r="G286" s="51" t="s">
        <v>665</v>
      </c>
      <c r="H286" s="51" t="s">
        <v>671</v>
      </c>
      <c r="I286" s="51" t="s">
        <v>671</v>
      </c>
      <c r="J286" s="51">
        <v>0</v>
      </c>
      <c r="K286" s="51">
        <v>0</v>
      </c>
      <c r="L286" s="51">
        <v>0</v>
      </c>
      <c r="M286" s="51">
        <v>3</v>
      </c>
      <c r="N286" s="51">
        <v>3</v>
      </c>
      <c r="O286" s="51" t="s">
        <v>666</v>
      </c>
      <c r="P286" s="51">
        <v>193</v>
      </c>
      <c r="Q286" s="51">
        <v>101</v>
      </c>
      <c r="R286" s="51">
        <v>112</v>
      </c>
      <c r="S286" s="51">
        <v>257</v>
      </c>
      <c r="T286" s="51">
        <v>663</v>
      </c>
      <c r="U286" s="51" t="s">
        <v>67</v>
      </c>
      <c r="V286" s="51" t="s">
        <v>667</v>
      </c>
      <c r="W286" s="51" t="s">
        <v>664</v>
      </c>
      <c r="X286" s="51" t="s">
        <v>675</v>
      </c>
      <c r="Y286" s="51" t="s">
        <v>718</v>
      </c>
      <c r="Z286" s="51">
        <v>22854</v>
      </c>
    </row>
    <row r="287" spans="1:26" ht="15.75" customHeight="1" x14ac:dyDescent="0.2">
      <c r="A287" s="51" t="s">
        <v>1027</v>
      </c>
      <c r="B287" s="51" t="s">
        <v>662</v>
      </c>
      <c r="C287" s="51" t="s">
        <v>663</v>
      </c>
      <c r="D287" s="51" t="s">
        <v>664</v>
      </c>
      <c r="E287" s="51" t="s">
        <v>671</v>
      </c>
      <c r="F287" s="51" t="s">
        <v>671</v>
      </c>
      <c r="G287" s="51" t="s">
        <v>671</v>
      </c>
      <c r="H287" s="51" t="s">
        <v>671</v>
      </c>
      <c r="I287" s="51" t="s">
        <v>671</v>
      </c>
      <c r="J287" s="51">
        <v>0</v>
      </c>
      <c r="K287" s="51">
        <v>0</v>
      </c>
      <c r="L287" s="51">
        <v>0</v>
      </c>
      <c r="M287" s="51">
        <v>1304</v>
      </c>
      <c r="N287" s="51">
        <v>1304</v>
      </c>
      <c r="O287" s="51" t="s">
        <v>672</v>
      </c>
      <c r="P287" s="51">
        <v>1004</v>
      </c>
      <c r="Q287" s="51">
        <v>570</v>
      </c>
      <c r="R287" s="51">
        <v>565</v>
      </c>
      <c r="S287" s="51">
        <v>1151</v>
      </c>
      <c r="T287" s="51">
        <v>3290</v>
      </c>
      <c r="U287" s="51" t="s">
        <v>67</v>
      </c>
      <c r="V287" s="51" t="s">
        <v>667</v>
      </c>
      <c r="W287" s="51" t="s">
        <v>664</v>
      </c>
      <c r="X287" s="51" t="s">
        <v>675</v>
      </c>
      <c r="Y287" s="51" t="s">
        <v>783</v>
      </c>
      <c r="Z287" s="51">
        <v>74865</v>
      </c>
    </row>
    <row r="288" spans="1:26" ht="15.75" customHeight="1" x14ac:dyDescent="0.2">
      <c r="A288" s="51" t="s">
        <v>1028</v>
      </c>
      <c r="B288" s="51" t="s">
        <v>662</v>
      </c>
      <c r="C288" s="51" t="s">
        <v>663</v>
      </c>
      <c r="D288" s="51" t="s">
        <v>664</v>
      </c>
      <c r="E288" s="51" t="s">
        <v>671</v>
      </c>
      <c r="F288" s="51" t="s">
        <v>671</v>
      </c>
      <c r="G288" s="51" t="s">
        <v>671</v>
      </c>
      <c r="H288" s="51" t="s">
        <v>671</v>
      </c>
      <c r="I288" s="51" t="s">
        <v>671</v>
      </c>
      <c r="J288" s="51">
        <v>13</v>
      </c>
      <c r="K288" s="51">
        <v>28</v>
      </c>
      <c r="L288" s="51">
        <v>16</v>
      </c>
      <c r="M288" s="51">
        <v>805</v>
      </c>
      <c r="N288" s="51">
        <v>862</v>
      </c>
      <c r="O288" s="51" t="s">
        <v>672</v>
      </c>
      <c r="P288" s="51">
        <v>42</v>
      </c>
      <c r="Q288" s="51">
        <v>29</v>
      </c>
      <c r="R288" s="51">
        <v>33</v>
      </c>
      <c r="S288" s="51">
        <v>73</v>
      </c>
      <c r="T288" s="51">
        <v>177</v>
      </c>
      <c r="U288" s="51" t="s">
        <v>144</v>
      </c>
      <c r="V288" s="51" t="s">
        <v>667</v>
      </c>
      <c r="W288" s="51" t="s">
        <v>664</v>
      </c>
      <c r="X288" s="51" t="s">
        <v>668</v>
      </c>
      <c r="Y288" s="51" t="s">
        <v>681</v>
      </c>
      <c r="Z288" s="51">
        <v>95987</v>
      </c>
    </row>
    <row r="289" spans="1:26" ht="15.75" customHeight="1" x14ac:dyDescent="0.2">
      <c r="A289" s="51" t="s">
        <v>1029</v>
      </c>
      <c r="B289" s="51" t="s">
        <v>662</v>
      </c>
      <c r="C289" s="51" t="s">
        <v>663</v>
      </c>
      <c r="D289" s="51" t="s">
        <v>664</v>
      </c>
      <c r="E289" s="51" t="s">
        <v>671</v>
      </c>
      <c r="F289" s="51" t="s">
        <v>671</v>
      </c>
      <c r="G289" s="51" t="s">
        <v>671</v>
      </c>
      <c r="H289" s="51" t="s">
        <v>671</v>
      </c>
      <c r="I289" s="51" t="s">
        <v>671</v>
      </c>
      <c r="J289" s="51">
        <v>0</v>
      </c>
      <c r="K289" s="51">
        <v>50</v>
      </c>
      <c r="L289" s="51">
        <v>59</v>
      </c>
      <c r="M289" s="51">
        <v>305</v>
      </c>
      <c r="N289" s="51">
        <v>414</v>
      </c>
      <c r="O289" s="51" t="s">
        <v>666</v>
      </c>
      <c r="P289" s="51">
        <v>1546</v>
      </c>
      <c r="Q289" s="51">
        <v>991</v>
      </c>
      <c r="R289" s="51">
        <v>1100</v>
      </c>
      <c r="S289" s="51">
        <v>2724</v>
      </c>
      <c r="T289" s="51">
        <v>6361</v>
      </c>
      <c r="U289" s="51" t="s">
        <v>128</v>
      </c>
      <c r="V289" s="51" t="s">
        <v>667</v>
      </c>
      <c r="W289" s="51" t="s">
        <v>664</v>
      </c>
      <c r="X289" s="51" t="s">
        <v>797</v>
      </c>
      <c r="Y289" s="51" t="s">
        <v>798</v>
      </c>
      <c r="Z289" s="51">
        <v>215692</v>
      </c>
    </row>
    <row r="290" spans="1:26" ht="15.75" customHeight="1" x14ac:dyDescent="0.2">
      <c r="A290" s="51" t="s">
        <v>689</v>
      </c>
      <c r="B290" s="51" t="s">
        <v>683</v>
      </c>
      <c r="C290" s="51" t="s">
        <v>671</v>
      </c>
      <c r="D290" s="51" t="s">
        <v>665</v>
      </c>
      <c r="E290" s="51" t="s">
        <v>665</v>
      </c>
      <c r="F290" s="51" t="s">
        <v>665</v>
      </c>
      <c r="G290" s="51" t="s">
        <v>665</v>
      </c>
      <c r="H290" s="51" t="s">
        <v>665</v>
      </c>
      <c r="I290" s="51" t="s">
        <v>665</v>
      </c>
      <c r="J290" s="51">
        <v>0</v>
      </c>
      <c r="K290" s="51">
        <v>0</v>
      </c>
      <c r="L290" s="51">
        <v>0</v>
      </c>
      <c r="M290" s="51">
        <v>0</v>
      </c>
      <c r="N290" s="51">
        <v>0</v>
      </c>
      <c r="O290" s="51" t="s">
        <v>666</v>
      </c>
      <c r="P290" s="51">
        <v>2</v>
      </c>
      <c r="Q290" s="51">
        <v>2</v>
      </c>
      <c r="R290" s="51">
        <v>1</v>
      </c>
      <c r="S290" s="51">
        <v>5</v>
      </c>
      <c r="T290" s="51">
        <v>10</v>
      </c>
      <c r="U290" s="51" t="s">
        <v>83</v>
      </c>
      <c r="V290" s="51" t="s">
        <v>667</v>
      </c>
      <c r="W290" s="51" t="s">
        <v>665</v>
      </c>
      <c r="X290" s="51" t="s">
        <v>684</v>
      </c>
      <c r="Y290" s="51" t="s">
        <v>689</v>
      </c>
      <c r="Z290" s="51">
        <v>6744</v>
      </c>
    </row>
    <row r="291" spans="1:26" ht="15.75" customHeight="1" x14ac:dyDescent="0.2">
      <c r="A291" s="51" t="s">
        <v>1010</v>
      </c>
      <c r="B291" s="51" t="s">
        <v>683</v>
      </c>
      <c r="C291" s="51" t="s">
        <v>663</v>
      </c>
      <c r="D291" s="51" t="s">
        <v>664</v>
      </c>
      <c r="E291" s="51" t="s">
        <v>665</v>
      </c>
      <c r="F291" s="51" t="s">
        <v>671</v>
      </c>
      <c r="G291" s="51" t="s">
        <v>671</v>
      </c>
      <c r="H291" s="51" t="s">
        <v>671</v>
      </c>
      <c r="I291" s="51" t="s">
        <v>671</v>
      </c>
      <c r="J291" s="51">
        <v>0</v>
      </c>
      <c r="K291" s="51">
        <v>13</v>
      </c>
      <c r="L291" s="51">
        <v>44</v>
      </c>
      <c r="M291" s="51">
        <v>37</v>
      </c>
      <c r="N291" s="51">
        <v>94</v>
      </c>
      <c r="O291" s="51" t="s">
        <v>672</v>
      </c>
      <c r="P291" s="51">
        <v>11</v>
      </c>
      <c r="Q291" s="51">
        <v>7</v>
      </c>
      <c r="R291" s="51">
        <v>9</v>
      </c>
      <c r="S291" s="51">
        <v>19</v>
      </c>
      <c r="T291" s="51">
        <v>46</v>
      </c>
      <c r="U291" s="51" t="s">
        <v>83</v>
      </c>
      <c r="V291" s="51" t="s">
        <v>667</v>
      </c>
      <c r="W291" s="51" t="s">
        <v>664</v>
      </c>
      <c r="X291" s="51" t="s">
        <v>684</v>
      </c>
      <c r="Y291" s="51" t="s">
        <v>1010</v>
      </c>
      <c r="Z291" s="51">
        <v>5506</v>
      </c>
    </row>
    <row r="292" spans="1:26" ht="15.75" customHeight="1" x14ac:dyDescent="0.2">
      <c r="A292" s="51" t="s">
        <v>1030</v>
      </c>
      <c r="B292" s="51" t="s">
        <v>662</v>
      </c>
      <c r="C292" s="51" t="s">
        <v>663</v>
      </c>
      <c r="D292" s="51" t="s">
        <v>664</v>
      </c>
      <c r="E292" s="51" t="s">
        <v>671</v>
      </c>
      <c r="F292" s="51" t="s">
        <v>671</v>
      </c>
      <c r="G292" s="51" t="s">
        <v>671</v>
      </c>
      <c r="H292" s="51" t="s">
        <v>671</v>
      </c>
      <c r="I292" s="51" t="s">
        <v>671</v>
      </c>
      <c r="J292" s="51">
        <v>0</v>
      </c>
      <c r="K292" s="51">
        <v>0</v>
      </c>
      <c r="L292" s="51">
        <v>4</v>
      </c>
      <c r="M292" s="51">
        <v>510</v>
      </c>
      <c r="N292" s="51">
        <v>514</v>
      </c>
      <c r="O292" s="51" t="s">
        <v>672</v>
      </c>
      <c r="P292" s="51">
        <v>101</v>
      </c>
      <c r="Q292" s="51">
        <v>61</v>
      </c>
      <c r="R292" s="51">
        <v>65</v>
      </c>
      <c r="S292" s="51">
        <v>162</v>
      </c>
      <c r="T292" s="51">
        <v>389</v>
      </c>
      <c r="U292" s="51" t="s">
        <v>144</v>
      </c>
      <c r="V292" s="51" t="s">
        <v>667</v>
      </c>
      <c r="W292" s="51" t="s">
        <v>664</v>
      </c>
      <c r="X292" s="51" t="s">
        <v>668</v>
      </c>
      <c r="Y292" s="51" t="s">
        <v>673</v>
      </c>
      <c r="Z292" s="51">
        <v>38787</v>
      </c>
    </row>
    <row r="293" spans="1:26" ht="15.75" customHeight="1" x14ac:dyDescent="0.2">
      <c r="A293" s="51" t="s">
        <v>1031</v>
      </c>
      <c r="B293" s="51" t="s">
        <v>683</v>
      </c>
      <c r="C293" s="51" t="s">
        <v>663</v>
      </c>
      <c r="D293" s="51" t="s">
        <v>664</v>
      </c>
      <c r="E293" s="51" t="s">
        <v>665</v>
      </c>
      <c r="F293" s="51" t="s">
        <v>665</v>
      </c>
      <c r="G293" s="51" t="s">
        <v>665</v>
      </c>
      <c r="H293" s="51" t="s">
        <v>665</v>
      </c>
      <c r="I293" s="51" t="s">
        <v>671</v>
      </c>
      <c r="J293" s="51">
        <v>0</v>
      </c>
      <c r="K293" s="51">
        <v>0</v>
      </c>
      <c r="L293" s="51">
        <v>0</v>
      </c>
      <c r="M293" s="51">
        <v>0</v>
      </c>
      <c r="N293" s="51">
        <v>0</v>
      </c>
      <c r="O293" s="51" t="s">
        <v>666</v>
      </c>
      <c r="P293" s="51">
        <v>5</v>
      </c>
      <c r="Q293" s="51">
        <v>3</v>
      </c>
      <c r="R293" s="51">
        <v>3</v>
      </c>
      <c r="S293" s="51">
        <v>8</v>
      </c>
      <c r="T293" s="51">
        <v>19</v>
      </c>
      <c r="U293" s="51" t="s">
        <v>83</v>
      </c>
      <c r="V293" s="51" t="s">
        <v>667</v>
      </c>
      <c r="W293" s="51" t="s">
        <v>664</v>
      </c>
      <c r="X293" s="51" t="s">
        <v>684</v>
      </c>
      <c r="Y293" s="51" t="s">
        <v>860</v>
      </c>
      <c r="Z293" s="51">
        <v>1428</v>
      </c>
    </row>
    <row r="294" spans="1:26" ht="15.75" customHeight="1" x14ac:dyDescent="0.2">
      <c r="A294" s="51" t="s">
        <v>1032</v>
      </c>
      <c r="B294" s="51" t="s">
        <v>662</v>
      </c>
      <c r="C294" s="51" t="s">
        <v>671</v>
      </c>
      <c r="D294" s="51" t="s">
        <v>664</v>
      </c>
      <c r="E294" s="51" t="s">
        <v>665</v>
      </c>
      <c r="F294" s="51" t="s">
        <v>665</v>
      </c>
      <c r="G294" s="51" t="s">
        <v>665</v>
      </c>
      <c r="H294" s="51" t="s">
        <v>665</v>
      </c>
      <c r="I294" s="51" t="s">
        <v>665</v>
      </c>
      <c r="J294" s="51">
        <v>0</v>
      </c>
      <c r="K294" s="51">
        <v>0</v>
      </c>
      <c r="L294" s="51">
        <v>0</v>
      </c>
      <c r="M294" s="51">
        <v>0</v>
      </c>
      <c r="N294" s="51">
        <v>0</v>
      </c>
      <c r="O294" s="51" t="s">
        <v>666</v>
      </c>
      <c r="P294" s="51">
        <v>164</v>
      </c>
      <c r="Q294" s="51">
        <v>114</v>
      </c>
      <c r="R294" s="51">
        <v>125</v>
      </c>
      <c r="S294" s="51">
        <v>294</v>
      </c>
      <c r="T294" s="51">
        <v>697</v>
      </c>
      <c r="U294" s="51" t="s">
        <v>144</v>
      </c>
      <c r="V294" s="51" t="s">
        <v>721</v>
      </c>
      <c r="W294" s="51" t="s">
        <v>664</v>
      </c>
      <c r="X294" s="51" t="s">
        <v>668</v>
      </c>
      <c r="Y294" s="51" t="s">
        <v>669</v>
      </c>
      <c r="Z294" s="51">
        <v>39326</v>
      </c>
    </row>
    <row r="295" spans="1:26" ht="15.75" customHeight="1" x14ac:dyDescent="0.2">
      <c r="A295" s="51" t="s">
        <v>1033</v>
      </c>
      <c r="B295" s="51" t="s">
        <v>662</v>
      </c>
      <c r="C295" s="51" t="s">
        <v>663</v>
      </c>
      <c r="D295" s="51" t="s">
        <v>664</v>
      </c>
      <c r="E295" s="51" t="s">
        <v>671</v>
      </c>
      <c r="F295" s="51" t="s">
        <v>671</v>
      </c>
      <c r="G295" s="51" t="s">
        <v>671</v>
      </c>
      <c r="H295" s="51" t="s">
        <v>671</v>
      </c>
      <c r="I295" s="51" t="s">
        <v>671</v>
      </c>
      <c r="J295" s="51">
        <v>21</v>
      </c>
      <c r="K295" s="51">
        <v>1</v>
      </c>
      <c r="L295" s="51">
        <v>1</v>
      </c>
      <c r="M295" s="51">
        <v>18</v>
      </c>
      <c r="N295" s="51">
        <v>41</v>
      </c>
      <c r="O295" s="51" t="s">
        <v>693</v>
      </c>
      <c r="P295" s="51">
        <v>23</v>
      </c>
      <c r="Q295" s="51">
        <v>13</v>
      </c>
      <c r="R295" s="51">
        <v>13</v>
      </c>
      <c r="S295" s="51">
        <v>12</v>
      </c>
      <c r="T295" s="51">
        <v>61</v>
      </c>
      <c r="U295" s="51" t="s">
        <v>67</v>
      </c>
      <c r="V295" s="51" t="s">
        <v>711</v>
      </c>
      <c r="W295" s="51" t="s">
        <v>664</v>
      </c>
      <c r="X295" s="51" t="s">
        <v>675</v>
      </c>
      <c r="Y295" s="51" t="s">
        <v>783</v>
      </c>
      <c r="Z295" s="51">
        <v>3630</v>
      </c>
    </row>
    <row r="296" spans="1:26" ht="15.75" customHeight="1" x14ac:dyDescent="0.2">
      <c r="A296" s="51" t="s">
        <v>1034</v>
      </c>
      <c r="B296" s="51" t="s">
        <v>736</v>
      </c>
      <c r="C296" s="51" t="s">
        <v>720</v>
      </c>
      <c r="D296" s="51" t="s">
        <v>663</v>
      </c>
      <c r="E296" s="51" t="s">
        <v>665</v>
      </c>
      <c r="F296" s="51" t="s">
        <v>665</v>
      </c>
      <c r="G296" s="51" t="s">
        <v>665</v>
      </c>
      <c r="H296" s="51" t="s">
        <v>665</v>
      </c>
      <c r="I296" s="51" t="s">
        <v>665</v>
      </c>
      <c r="J296" s="51">
        <v>0</v>
      </c>
      <c r="K296" s="51">
        <v>0</v>
      </c>
      <c r="L296" s="51">
        <v>0</v>
      </c>
      <c r="M296" s="51">
        <v>0</v>
      </c>
      <c r="N296" s="51">
        <v>0</v>
      </c>
      <c r="O296" s="51" t="s">
        <v>666</v>
      </c>
      <c r="P296" s="51">
        <v>269</v>
      </c>
      <c r="Q296" s="51">
        <v>161</v>
      </c>
      <c r="R296" s="51">
        <v>175</v>
      </c>
      <c r="S296" s="51">
        <v>461</v>
      </c>
      <c r="T296" s="51">
        <v>1066</v>
      </c>
      <c r="U296" s="51" t="s">
        <v>144</v>
      </c>
      <c r="V296" s="51" t="s">
        <v>743</v>
      </c>
      <c r="W296" s="51" t="s">
        <v>742</v>
      </c>
      <c r="X296" s="51" t="s">
        <v>668</v>
      </c>
      <c r="Y296" s="51" t="s">
        <v>673</v>
      </c>
      <c r="Z296" s="51">
        <v>64327</v>
      </c>
    </row>
    <row r="297" spans="1:26" ht="15.75" customHeight="1" x14ac:dyDescent="0.2">
      <c r="A297" s="51" t="s">
        <v>1035</v>
      </c>
      <c r="B297" s="51" t="s">
        <v>662</v>
      </c>
      <c r="C297" s="51" t="s">
        <v>671</v>
      </c>
      <c r="D297" s="51" t="s">
        <v>664</v>
      </c>
      <c r="E297" s="51" t="s">
        <v>665</v>
      </c>
      <c r="F297" s="51" t="s">
        <v>665</v>
      </c>
      <c r="G297" s="51" t="s">
        <v>665</v>
      </c>
      <c r="H297" s="51" t="s">
        <v>671</v>
      </c>
      <c r="I297" s="51" t="s">
        <v>671</v>
      </c>
      <c r="J297" s="51">
        <v>0</v>
      </c>
      <c r="K297" s="51">
        <v>0</v>
      </c>
      <c r="L297" s="51">
        <v>0</v>
      </c>
      <c r="M297" s="51">
        <v>4</v>
      </c>
      <c r="N297" s="51">
        <v>4</v>
      </c>
      <c r="O297" s="51" t="s">
        <v>666</v>
      </c>
      <c r="P297" s="51">
        <v>157</v>
      </c>
      <c r="Q297" s="51">
        <v>102</v>
      </c>
      <c r="R297" s="51">
        <v>119</v>
      </c>
      <c r="S297" s="51">
        <v>272</v>
      </c>
      <c r="T297" s="51">
        <v>650</v>
      </c>
      <c r="U297" s="51" t="s">
        <v>128</v>
      </c>
      <c r="V297" s="51" t="s">
        <v>667</v>
      </c>
      <c r="W297" s="51" t="s">
        <v>664</v>
      </c>
      <c r="X297" s="51" t="s">
        <v>786</v>
      </c>
      <c r="Y297" s="51" t="s">
        <v>792</v>
      </c>
      <c r="Z297" s="51">
        <v>28323</v>
      </c>
    </row>
    <row r="298" spans="1:26" ht="15.75" customHeight="1" x14ac:dyDescent="0.2">
      <c r="A298" s="51" t="s">
        <v>792</v>
      </c>
      <c r="B298" s="51" t="s">
        <v>662</v>
      </c>
      <c r="C298" s="51" t="s">
        <v>671</v>
      </c>
      <c r="D298" s="51" t="s">
        <v>664</v>
      </c>
      <c r="E298" s="51" t="s">
        <v>671</v>
      </c>
      <c r="F298" s="51" t="s">
        <v>671</v>
      </c>
      <c r="G298" s="51" t="s">
        <v>671</v>
      </c>
      <c r="H298" s="51" t="s">
        <v>671</v>
      </c>
      <c r="I298" s="51" t="s">
        <v>671</v>
      </c>
      <c r="J298" s="51">
        <v>37</v>
      </c>
      <c r="K298" s="51">
        <v>6</v>
      </c>
      <c r="L298" s="51">
        <v>9</v>
      </c>
      <c r="M298" s="51">
        <v>705</v>
      </c>
      <c r="N298" s="51">
        <v>757</v>
      </c>
      <c r="O298" s="51" t="s">
        <v>672</v>
      </c>
      <c r="P298" s="51">
        <v>374</v>
      </c>
      <c r="Q298" s="51">
        <v>244</v>
      </c>
      <c r="R298" s="51">
        <v>282</v>
      </c>
      <c r="S298" s="51">
        <v>651</v>
      </c>
      <c r="T298" s="51">
        <v>1551</v>
      </c>
      <c r="U298" s="51" t="s">
        <v>128</v>
      </c>
      <c r="V298" s="51" t="s">
        <v>667</v>
      </c>
      <c r="W298" s="51" t="s">
        <v>664</v>
      </c>
      <c r="X298" s="51" t="s">
        <v>786</v>
      </c>
      <c r="Y298" s="51" t="s">
        <v>792</v>
      </c>
      <c r="Z298" s="51">
        <v>107264</v>
      </c>
    </row>
    <row r="299" spans="1:26" ht="15.75" customHeight="1" x14ac:dyDescent="0.2">
      <c r="A299" s="51" t="s">
        <v>1036</v>
      </c>
      <c r="B299" s="51" t="s">
        <v>662</v>
      </c>
      <c r="C299" s="51" t="s">
        <v>663</v>
      </c>
      <c r="D299" s="51" t="s">
        <v>664</v>
      </c>
      <c r="E299" s="51" t="s">
        <v>665</v>
      </c>
      <c r="F299" s="51" t="s">
        <v>665</v>
      </c>
      <c r="G299" s="51" t="s">
        <v>665</v>
      </c>
      <c r="H299" s="51" t="s">
        <v>665</v>
      </c>
      <c r="I299" s="51" t="s">
        <v>671</v>
      </c>
      <c r="J299" s="51">
        <v>0</v>
      </c>
      <c r="K299" s="51">
        <v>0</v>
      </c>
      <c r="L299" s="51">
        <v>0</v>
      </c>
      <c r="M299" s="51">
        <v>14</v>
      </c>
      <c r="N299" s="51">
        <v>14</v>
      </c>
      <c r="O299" s="51" t="s">
        <v>666</v>
      </c>
      <c r="P299" s="51">
        <v>205</v>
      </c>
      <c r="Q299" s="51">
        <v>123</v>
      </c>
      <c r="R299" s="51">
        <v>137</v>
      </c>
      <c r="S299" s="51">
        <v>350</v>
      </c>
      <c r="T299" s="51">
        <v>815</v>
      </c>
      <c r="U299" s="51" t="s">
        <v>144</v>
      </c>
      <c r="V299" s="51" t="s">
        <v>667</v>
      </c>
      <c r="W299" s="51" t="s">
        <v>664</v>
      </c>
      <c r="X299" s="51" t="s">
        <v>668</v>
      </c>
      <c r="Y299" s="51" t="s">
        <v>673</v>
      </c>
      <c r="Z299" s="51">
        <v>62240</v>
      </c>
    </row>
    <row r="300" spans="1:26" ht="15.75" customHeight="1" x14ac:dyDescent="0.2">
      <c r="A300" s="51" t="s">
        <v>1037</v>
      </c>
      <c r="B300" s="51" t="s">
        <v>662</v>
      </c>
      <c r="C300" s="51" t="s">
        <v>663</v>
      </c>
      <c r="D300" s="51" t="s">
        <v>664</v>
      </c>
      <c r="E300" s="51" t="s">
        <v>671</v>
      </c>
      <c r="F300" s="51" t="s">
        <v>671</v>
      </c>
      <c r="G300" s="51" t="s">
        <v>671</v>
      </c>
      <c r="H300" s="51" t="s">
        <v>671</v>
      </c>
      <c r="I300" s="51" t="s">
        <v>671</v>
      </c>
      <c r="J300" s="51">
        <v>5</v>
      </c>
      <c r="K300" s="51">
        <v>18</v>
      </c>
      <c r="L300" s="51">
        <v>18</v>
      </c>
      <c r="M300" s="51">
        <v>623</v>
      </c>
      <c r="N300" s="51">
        <v>664</v>
      </c>
      <c r="O300" s="51" t="s">
        <v>672</v>
      </c>
      <c r="P300" s="51">
        <v>289</v>
      </c>
      <c r="Q300" s="51">
        <v>197</v>
      </c>
      <c r="R300" s="51">
        <v>216</v>
      </c>
      <c r="S300" s="51">
        <v>462</v>
      </c>
      <c r="T300" s="51">
        <v>1164</v>
      </c>
      <c r="U300" s="51" t="s">
        <v>144</v>
      </c>
      <c r="V300" s="51" t="s">
        <v>667</v>
      </c>
      <c r="W300" s="51" t="s">
        <v>664</v>
      </c>
      <c r="X300" s="51" t="s">
        <v>668</v>
      </c>
      <c r="Y300" s="51" t="s">
        <v>781</v>
      </c>
      <c r="Z300" s="51">
        <v>37044</v>
      </c>
    </row>
    <row r="301" spans="1:26" ht="15.75" customHeight="1" x14ac:dyDescent="0.2">
      <c r="A301" s="51" t="s">
        <v>1038</v>
      </c>
      <c r="B301" s="51" t="s">
        <v>662</v>
      </c>
      <c r="C301" s="51" t="s">
        <v>663</v>
      </c>
      <c r="D301" s="51" t="s">
        <v>664</v>
      </c>
      <c r="E301" s="51" t="s">
        <v>671</v>
      </c>
      <c r="F301" s="51" t="s">
        <v>671</v>
      </c>
      <c r="G301" s="51" t="s">
        <v>671</v>
      </c>
      <c r="H301" s="51" t="s">
        <v>671</v>
      </c>
      <c r="I301" s="51" t="s">
        <v>671</v>
      </c>
      <c r="J301" s="51">
        <v>0</v>
      </c>
      <c r="K301" s="51">
        <v>0</v>
      </c>
      <c r="L301" s="51">
        <v>0</v>
      </c>
      <c r="M301" s="51">
        <v>44</v>
      </c>
      <c r="N301" s="51">
        <v>44</v>
      </c>
      <c r="O301" s="51" t="s">
        <v>672</v>
      </c>
      <c r="P301" s="51">
        <v>75</v>
      </c>
      <c r="Q301" s="51">
        <v>44</v>
      </c>
      <c r="R301" s="51">
        <v>50</v>
      </c>
      <c r="S301" s="51">
        <v>60</v>
      </c>
      <c r="T301" s="51">
        <v>229</v>
      </c>
      <c r="U301" s="51" t="s">
        <v>67</v>
      </c>
      <c r="V301" s="51" t="s">
        <v>667</v>
      </c>
      <c r="W301" s="51" t="s">
        <v>664</v>
      </c>
      <c r="X301" s="51" t="s">
        <v>675</v>
      </c>
      <c r="Y301" s="51" t="s">
        <v>701</v>
      </c>
      <c r="Z301" s="51">
        <v>16991</v>
      </c>
    </row>
    <row r="302" spans="1:26" ht="15.75" customHeight="1" x14ac:dyDescent="0.2">
      <c r="A302" s="51" t="s">
        <v>1039</v>
      </c>
      <c r="B302" s="51" t="s">
        <v>662</v>
      </c>
      <c r="C302" s="51" t="s">
        <v>663</v>
      </c>
      <c r="D302" s="51" t="s">
        <v>664</v>
      </c>
      <c r="E302" s="51" t="s">
        <v>665</v>
      </c>
      <c r="F302" s="51" t="s">
        <v>671</v>
      </c>
      <c r="G302" s="51" t="s">
        <v>671</v>
      </c>
      <c r="H302" s="51" t="s">
        <v>671</v>
      </c>
      <c r="I302" s="51" t="s">
        <v>671</v>
      </c>
      <c r="J302" s="51">
        <v>0</v>
      </c>
      <c r="K302" s="51">
        <v>0</v>
      </c>
      <c r="L302" s="51">
        <v>84</v>
      </c>
      <c r="M302" s="51">
        <v>537</v>
      </c>
      <c r="N302" s="51">
        <v>621</v>
      </c>
      <c r="O302" s="51" t="s">
        <v>666</v>
      </c>
      <c r="P302" s="51">
        <v>1500</v>
      </c>
      <c r="Q302" s="51">
        <v>993</v>
      </c>
      <c r="R302" s="51">
        <v>1112</v>
      </c>
      <c r="S302" s="51">
        <v>2564</v>
      </c>
      <c r="T302" s="51">
        <v>6169</v>
      </c>
      <c r="U302" s="51" t="s">
        <v>144</v>
      </c>
      <c r="V302" s="51" t="s">
        <v>667</v>
      </c>
      <c r="W302" s="51" t="s">
        <v>664</v>
      </c>
      <c r="X302" s="51" t="s">
        <v>668</v>
      </c>
      <c r="Y302" s="51" t="s">
        <v>737</v>
      </c>
      <c r="Z302" s="51">
        <v>207629</v>
      </c>
    </row>
    <row r="303" spans="1:26" ht="15.75" customHeight="1" x14ac:dyDescent="0.2">
      <c r="A303" s="51" t="s">
        <v>1040</v>
      </c>
      <c r="B303" s="51" t="s">
        <v>662</v>
      </c>
      <c r="C303" s="51" t="s">
        <v>663</v>
      </c>
      <c r="D303" s="51" t="s">
        <v>664</v>
      </c>
      <c r="E303" s="51" t="s">
        <v>671</v>
      </c>
      <c r="F303" s="51" t="s">
        <v>671</v>
      </c>
      <c r="G303" s="51" t="s">
        <v>671</v>
      </c>
      <c r="H303" s="51" t="s">
        <v>671</v>
      </c>
      <c r="I303" s="51" t="s">
        <v>671</v>
      </c>
      <c r="J303" s="51">
        <v>41</v>
      </c>
      <c r="K303" s="51">
        <v>144</v>
      </c>
      <c r="L303" s="51">
        <v>100</v>
      </c>
      <c r="M303" s="51">
        <v>1158</v>
      </c>
      <c r="N303" s="51">
        <v>1443</v>
      </c>
      <c r="O303" s="51" t="s">
        <v>672</v>
      </c>
      <c r="P303" s="51">
        <v>273</v>
      </c>
      <c r="Q303" s="51">
        <v>154</v>
      </c>
      <c r="R303" s="51">
        <v>185</v>
      </c>
      <c r="S303" s="51">
        <v>316</v>
      </c>
      <c r="T303" s="51">
        <v>928</v>
      </c>
      <c r="U303" s="51" t="s">
        <v>67</v>
      </c>
      <c r="V303" s="51" t="s">
        <v>667</v>
      </c>
      <c r="W303" s="51" t="s">
        <v>664</v>
      </c>
      <c r="X303" s="51" t="s">
        <v>675</v>
      </c>
      <c r="Y303" s="51" t="s">
        <v>783</v>
      </c>
      <c r="Z303" s="51">
        <v>44513</v>
      </c>
    </row>
    <row r="304" spans="1:26" ht="15.75" customHeight="1" x14ac:dyDescent="0.2">
      <c r="A304" s="51" t="s">
        <v>1041</v>
      </c>
      <c r="B304" s="51" t="s">
        <v>683</v>
      </c>
      <c r="C304" s="51" t="s">
        <v>663</v>
      </c>
      <c r="D304" s="51" t="s">
        <v>664</v>
      </c>
      <c r="E304" s="51" t="s">
        <v>665</v>
      </c>
      <c r="F304" s="51" t="s">
        <v>665</v>
      </c>
      <c r="G304" s="51" t="s">
        <v>665</v>
      </c>
      <c r="H304" s="51" t="s">
        <v>665</v>
      </c>
      <c r="I304" s="51" t="s">
        <v>665</v>
      </c>
      <c r="J304" s="51">
        <v>0</v>
      </c>
      <c r="K304" s="51">
        <v>0</v>
      </c>
      <c r="L304" s="51">
        <v>0</v>
      </c>
      <c r="M304" s="51">
        <v>0</v>
      </c>
      <c r="N304" s="51">
        <v>0</v>
      </c>
      <c r="O304" s="51" t="s">
        <v>666</v>
      </c>
      <c r="P304" s="51">
        <v>39</v>
      </c>
      <c r="Q304" s="51">
        <v>24</v>
      </c>
      <c r="R304" s="51">
        <v>27</v>
      </c>
      <c r="S304" s="51">
        <v>65</v>
      </c>
      <c r="T304" s="51">
        <v>155</v>
      </c>
      <c r="U304" s="51" t="s">
        <v>83</v>
      </c>
      <c r="V304" s="51" t="s">
        <v>667</v>
      </c>
      <c r="W304" s="51" t="s">
        <v>664</v>
      </c>
      <c r="X304" s="51" t="s">
        <v>708</v>
      </c>
      <c r="Y304" s="51" t="s">
        <v>709</v>
      </c>
      <c r="Z304" s="51">
        <v>10503</v>
      </c>
    </row>
    <row r="305" spans="1:26" ht="15.75" customHeight="1" x14ac:dyDescent="0.2">
      <c r="A305" s="51" t="s">
        <v>1042</v>
      </c>
      <c r="B305" s="51" t="s">
        <v>683</v>
      </c>
      <c r="C305" s="51" t="s">
        <v>663</v>
      </c>
      <c r="D305" s="51" t="s">
        <v>664</v>
      </c>
      <c r="E305" s="51" t="s">
        <v>671</v>
      </c>
      <c r="F305" s="51" t="s">
        <v>671</v>
      </c>
      <c r="G305" s="51" t="s">
        <v>665</v>
      </c>
      <c r="H305" s="51" t="s">
        <v>665</v>
      </c>
      <c r="I305" s="51" t="s">
        <v>665</v>
      </c>
      <c r="J305" s="51">
        <v>0</v>
      </c>
      <c r="K305" s="51">
        <v>0</v>
      </c>
      <c r="L305" s="51">
        <v>0</v>
      </c>
      <c r="M305" s="51">
        <v>1</v>
      </c>
      <c r="N305" s="51">
        <v>1</v>
      </c>
      <c r="O305" s="51" t="s">
        <v>666</v>
      </c>
      <c r="P305" s="51">
        <v>11</v>
      </c>
      <c r="Q305" s="51">
        <v>7</v>
      </c>
      <c r="R305" s="51">
        <v>8</v>
      </c>
      <c r="S305" s="51">
        <v>19</v>
      </c>
      <c r="T305" s="51">
        <v>45</v>
      </c>
      <c r="U305" s="51" t="s">
        <v>83</v>
      </c>
      <c r="V305" s="51" t="s">
        <v>667</v>
      </c>
      <c r="W305" s="51" t="s">
        <v>664</v>
      </c>
      <c r="X305" s="51" t="s">
        <v>684</v>
      </c>
      <c r="Y305" s="51" t="s">
        <v>860</v>
      </c>
      <c r="Z305" s="51">
        <v>3385</v>
      </c>
    </row>
    <row r="306" spans="1:26" ht="15.75" customHeight="1" x14ac:dyDescent="0.2">
      <c r="A306" s="51" t="s">
        <v>1043</v>
      </c>
      <c r="B306" s="51" t="s">
        <v>662</v>
      </c>
      <c r="C306" s="51" t="s">
        <v>663</v>
      </c>
      <c r="D306" s="51" t="s">
        <v>664</v>
      </c>
      <c r="E306" s="51" t="s">
        <v>671</v>
      </c>
      <c r="F306" s="51" t="s">
        <v>671</v>
      </c>
      <c r="G306" s="51" t="s">
        <v>671</v>
      </c>
      <c r="H306" s="51" t="s">
        <v>671</v>
      </c>
      <c r="I306" s="51" t="s">
        <v>671</v>
      </c>
      <c r="J306" s="51">
        <v>141</v>
      </c>
      <c r="K306" s="51">
        <v>160</v>
      </c>
      <c r="L306" s="51">
        <v>0</v>
      </c>
      <c r="M306" s="51">
        <v>2670</v>
      </c>
      <c r="N306" s="51">
        <v>2971</v>
      </c>
      <c r="O306" s="51" t="s">
        <v>672</v>
      </c>
      <c r="P306" s="51">
        <v>814</v>
      </c>
      <c r="Q306" s="51">
        <v>492</v>
      </c>
      <c r="R306" s="51">
        <v>527</v>
      </c>
      <c r="S306" s="51">
        <v>1093</v>
      </c>
      <c r="T306" s="51">
        <v>2926</v>
      </c>
      <c r="U306" s="51" t="s">
        <v>67</v>
      </c>
      <c r="V306" s="51" t="s">
        <v>667</v>
      </c>
      <c r="W306" s="51" t="s">
        <v>664</v>
      </c>
      <c r="X306" s="51" t="s">
        <v>675</v>
      </c>
      <c r="Y306" s="51" t="s">
        <v>783</v>
      </c>
      <c r="Z306" s="51">
        <v>81527</v>
      </c>
    </row>
    <row r="307" spans="1:26" ht="15.75" customHeight="1" x14ac:dyDescent="0.2">
      <c r="A307" s="51" t="s">
        <v>1044</v>
      </c>
      <c r="B307" s="51" t="s">
        <v>662</v>
      </c>
      <c r="C307" s="51" t="s">
        <v>663</v>
      </c>
      <c r="D307" s="51" t="s">
        <v>664</v>
      </c>
      <c r="E307" s="51" t="s">
        <v>671</v>
      </c>
      <c r="F307" s="51" t="s">
        <v>671</v>
      </c>
      <c r="G307" s="51" t="s">
        <v>671</v>
      </c>
      <c r="H307" s="51" t="s">
        <v>671</v>
      </c>
      <c r="I307" s="51" t="s">
        <v>671</v>
      </c>
      <c r="J307" s="51">
        <v>0</v>
      </c>
      <c r="K307" s="51">
        <v>0</v>
      </c>
      <c r="L307" s="51">
        <v>0</v>
      </c>
      <c r="M307" s="51">
        <v>14</v>
      </c>
      <c r="N307" s="51">
        <v>14</v>
      </c>
      <c r="O307" s="51" t="s">
        <v>666</v>
      </c>
      <c r="P307" s="51">
        <v>395</v>
      </c>
      <c r="Q307" s="51">
        <v>262</v>
      </c>
      <c r="R307" s="51">
        <v>289</v>
      </c>
      <c r="S307" s="51">
        <v>627</v>
      </c>
      <c r="T307" s="51">
        <v>1573</v>
      </c>
      <c r="U307" s="51" t="s">
        <v>144</v>
      </c>
      <c r="V307" s="51" t="s">
        <v>667</v>
      </c>
      <c r="W307" s="51" t="s">
        <v>664</v>
      </c>
      <c r="X307" s="51" t="s">
        <v>668</v>
      </c>
      <c r="Y307" s="51" t="s">
        <v>737</v>
      </c>
      <c r="Z307" s="51">
        <v>113541</v>
      </c>
    </row>
    <row r="308" spans="1:26" ht="15.75" customHeight="1" x14ac:dyDescent="0.2">
      <c r="A308" s="51" t="s">
        <v>1045</v>
      </c>
      <c r="B308" s="51" t="s">
        <v>662</v>
      </c>
      <c r="C308" s="51" t="s">
        <v>663</v>
      </c>
      <c r="D308" s="51" t="s">
        <v>664</v>
      </c>
      <c r="E308" s="51" t="s">
        <v>671</v>
      </c>
      <c r="F308" s="51" t="s">
        <v>671</v>
      </c>
      <c r="G308" s="51" t="s">
        <v>671</v>
      </c>
      <c r="H308" s="51" t="s">
        <v>671</v>
      </c>
      <c r="I308" s="51" t="s">
        <v>671</v>
      </c>
      <c r="J308" s="51">
        <v>0</v>
      </c>
      <c r="K308" s="51">
        <v>7</v>
      </c>
      <c r="L308" s="51">
        <v>4</v>
      </c>
      <c r="M308" s="51">
        <v>172</v>
      </c>
      <c r="N308" s="51">
        <v>183</v>
      </c>
      <c r="O308" s="51" t="s">
        <v>672</v>
      </c>
      <c r="P308" s="51">
        <v>185</v>
      </c>
      <c r="Q308" s="51">
        <v>106</v>
      </c>
      <c r="R308" s="51">
        <v>141</v>
      </c>
      <c r="S308" s="51">
        <v>403</v>
      </c>
      <c r="T308" s="51">
        <v>835</v>
      </c>
      <c r="U308" s="51" t="s">
        <v>67</v>
      </c>
      <c r="V308" s="51" t="s">
        <v>667</v>
      </c>
      <c r="W308" s="51" t="s">
        <v>664</v>
      </c>
      <c r="X308" s="51" t="s">
        <v>675</v>
      </c>
      <c r="Y308" s="51" t="s">
        <v>694</v>
      </c>
      <c r="Z308" s="51">
        <v>80403</v>
      </c>
    </row>
    <row r="309" spans="1:26" ht="15.75" customHeight="1" x14ac:dyDescent="0.2">
      <c r="A309" s="51" t="s">
        <v>694</v>
      </c>
      <c r="B309" s="51" t="s">
        <v>662</v>
      </c>
      <c r="C309" s="51" t="s">
        <v>663</v>
      </c>
      <c r="D309" s="51" t="s">
        <v>664</v>
      </c>
      <c r="E309" s="51" t="s">
        <v>671</v>
      </c>
      <c r="F309" s="51" t="s">
        <v>671</v>
      </c>
      <c r="G309" s="51" t="s">
        <v>671</v>
      </c>
      <c r="H309" s="51" t="s">
        <v>671</v>
      </c>
      <c r="I309" s="51" t="s">
        <v>671</v>
      </c>
      <c r="J309" s="51">
        <v>0</v>
      </c>
      <c r="K309" s="51">
        <v>1</v>
      </c>
      <c r="L309" s="51">
        <v>46</v>
      </c>
      <c r="M309" s="51">
        <v>56</v>
      </c>
      <c r="N309" s="51">
        <v>103</v>
      </c>
      <c r="O309" s="51" t="s">
        <v>672</v>
      </c>
      <c r="P309" s="51">
        <v>51</v>
      </c>
      <c r="Q309" s="51">
        <v>30</v>
      </c>
      <c r="R309" s="51">
        <v>32</v>
      </c>
      <c r="S309" s="51">
        <v>67</v>
      </c>
      <c r="T309" s="51">
        <v>180</v>
      </c>
      <c r="U309" s="51" t="s">
        <v>67</v>
      </c>
      <c r="V309" s="51" t="s">
        <v>667</v>
      </c>
      <c r="W309" s="51" t="s">
        <v>664</v>
      </c>
      <c r="X309" s="51" t="s">
        <v>675</v>
      </c>
      <c r="Y309" s="51" t="s">
        <v>694</v>
      </c>
      <c r="Z309" s="51">
        <v>25575</v>
      </c>
    </row>
    <row r="310" spans="1:26" ht="15.75" customHeight="1" x14ac:dyDescent="0.2">
      <c r="A310" s="51" t="s">
        <v>1046</v>
      </c>
      <c r="B310" s="51" t="s">
        <v>662</v>
      </c>
      <c r="C310" s="51" t="s">
        <v>663</v>
      </c>
      <c r="D310" s="51" t="s">
        <v>664</v>
      </c>
      <c r="E310" s="51" t="s">
        <v>671</v>
      </c>
      <c r="F310" s="51" t="s">
        <v>671</v>
      </c>
      <c r="G310" s="51" t="s">
        <v>671</v>
      </c>
      <c r="H310" s="51" t="s">
        <v>671</v>
      </c>
      <c r="I310" s="51" t="s">
        <v>671</v>
      </c>
      <c r="J310" s="51">
        <v>45</v>
      </c>
      <c r="K310" s="51">
        <v>116</v>
      </c>
      <c r="L310" s="51">
        <v>163</v>
      </c>
      <c r="M310" s="51">
        <v>245</v>
      </c>
      <c r="N310" s="51">
        <v>569</v>
      </c>
      <c r="O310" s="51" t="s">
        <v>666</v>
      </c>
      <c r="P310" s="51">
        <v>465</v>
      </c>
      <c r="Q310" s="51">
        <v>353</v>
      </c>
      <c r="R310" s="51">
        <v>327</v>
      </c>
      <c r="S310" s="51">
        <v>718</v>
      </c>
      <c r="T310" s="51">
        <v>1863</v>
      </c>
      <c r="U310" s="51" t="s">
        <v>417</v>
      </c>
      <c r="V310" s="51" t="s">
        <v>667</v>
      </c>
      <c r="W310" s="51" t="s">
        <v>664</v>
      </c>
      <c r="X310" s="51" t="s">
        <v>789</v>
      </c>
      <c r="Y310" s="51" t="s">
        <v>790</v>
      </c>
      <c r="Z310" s="51">
        <v>62257</v>
      </c>
    </row>
    <row r="311" spans="1:26" ht="15.75" customHeight="1" x14ac:dyDescent="0.2">
      <c r="A311" s="51" t="s">
        <v>1047</v>
      </c>
      <c r="B311" s="51" t="s">
        <v>736</v>
      </c>
      <c r="C311" s="51" t="s">
        <v>686</v>
      </c>
      <c r="D311" s="51" t="s">
        <v>687</v>
      </c>
      <c r="E311" s="51" t="s">
        <v>671</v>
      </c>
      <c r="F311" s="51" t="s">
        <v>671</v>
      </c>
      <c r="G311" s="51" t="s">
        <v>671</v>
      </c>
      <c r="H311" s="51" t="s">
        <v>671</v>
      </c>
      <c r="I311" s="51" t="s">
        <v>671</v>
      </c>
      <c r="J311" s="51">
        <v>0</v>
      </c>
      <c r="K311" s="51">
        <v>0</v>
      </c>
      <c r="L311" s="51">
        <v>10</v>
      </c>
      <c r="M311" s="51">
        <v>13</v>
      </c>
      <c r="N311" s="51">
        <v>23</v>
      </c>
      <c r="O311" s="51" t="s">
        <v>666</v>
      </c>
      <c r="P311" s="51">
        <v>38</v>
      </c>
      <c r="Q311" s="51">
        <v>29</v>
      </c>
      <c r="R311" s="51">
        <v>34</v>
      </c>
      <c r="S311" s="51">
        <v>80</v>
      </c>
      <c r="T311" s="51">
        <v>181</v>
      </c>
      <c r="U311" s="51" t="s">
        <v>144</v>
      </c>
      <c r="V311" s="51" t="s">
        <v>688</v>
      </c>
      <c r="W311" s="51" t="s">
        <v>686</v>
      </c>
      <c r="X311" s="51" t="s">
        <v>668</v>
      </c>
      <c r="Y311" s="51" t="s">
        <v>669</v>
      </c>
      <c r="Z311" s="51">
        <v>5177</v>
      </c>
    </row>
    <row r="312" spans="1:26" ht="15.75" customHeight="1" x14ac:dyDescent="0.2">
      <c r="A312" s="51" t="s">
        <v>1048</v>
      </c>
      <c r="B312" s="51" t="s">
        <v>683</v>
      </c>
      <c r="C312" s="51" t="s">
        <v>663</v>
      </c>
      <c r="D312" s="51" t="s">
        <v>664</v>
      </c>
      <c r="E312" s="51" t="s">
        <v>665</v>
      </c>
      <c r="F312" s="51" t="s">
        <v>665</v>
      </c>
      <c r="G312" s="51" t="s">
        <v>665</v>
      </c>
      <c r="H312" s="51" t="s">
        <v>665</v>
      </c>
      <c r="I312" s="51" t="s">
        <v>665</v>
      </c>
      <c r="J312" s="51">
        <v>0</v>
      </c>
      <c r="K312" s="51">
        <v>0</v>
      </c>
      <c r="L312" s="51">
        <v>0</v>
      </c>
      <c r="M312" s="51">
        <v>0</v>
      </c>
      <c r="N312" s="51">
        <v>0</v>
      </c>
      <c r="O312" s="51" t="s">
        <v>666</v>
      </c>
      <c r="P312" s="51">
        <v>19</v>
      </c>
      <c r="Q312" s="51">
        <v>14</v>
      </c>
      <c r="R312" s="51">
        <v>16</v>
      </c>
      <c r="S312" s="51">
        <v>36</v>
      </c>
      <c r="T312" s="51">
        <v>85</v>
      </c>
      <c r="U312" s="51" t="s">
        <v>83</v>
      </c>
      <c r="V312" s="51" t="s">
        <v>667</v>
      </c>
      <c r="W312" s="51" t="s">
        <v>664</v>
      </c>
      <c r="X312" s="51" t="s">
        <v>916</v>
      </c>
      <c r="Y312" s="51" t="s">
        <v>917</v>
      </c>
      <c r="Z312" s="51">
        <v>3226</v>
      </c>
    </row>
    <row r="313" spans="1:26" ht="15.75" customHeight="1" x14ac:dyDescent="0.2">
      <c r="A313" s="51" t="s">
        <v>917</v>
      </c>
      <c r="B313" s="51" t="s">
        <v>683</v>
      </c>
      <c r="C313" s="51" t="s">
        <v>663</v>
      </c>
      <c r="D313" s="51" t="s">
        <v>663</v>
      </c>
      <c r="E313" s="51" t="s">
        <v>671</v>
      </c>
      <c r="F313" s="51" t="s">
        <v>671</v>
      </c>
      <c r="G313" s="51" t="s">
        <v>671</v>
      </c>
      <c r="H313" s="51" t="s">
        <v>671</v>
      </c>
      <c r="I313" s="51" t="s">
        <v>671</v>
      </c>
      <c r="J313" s="51">
        <v>49</v>
      </c>
      <c r="K313" s="51">
        <v>73</v>
      </c>
      <c r="L313" s="51">
        <v>110</v>
      </c>
      <c r="M313" s="51">
        <v>259</v>
      </c>
      <c r="N313" s="51">
        <v>491</v>
      </c>
      <c r="O313" s="51" t="s">
        <v>672</v>
      </c>
      <c r="P313" s="51">
        <v>174</v>
      </c>
      <c r="Q313" s="51">
        <v>126</v>
      </c>
      <c r="R313" s="51">
        <v>150</v>
      </c>
      <c r="S313" s="51">
        <v>314</v>
      </c>
      <c r="T313" s="51">
        <v>764</v>
      </c>
      <c r="U313" s="51" t="s">
        <v>83</v>
      </c>
      <c r="V313" s="51" t="s">
        <v>711</v>
      </c>
      <c r="W313" s="51" t="s">
        <v>665</v>
      </c>
      <c r="X313" s="51" t="s">
        <v>916</v>
      </c>
      <c r="Y313" s="51" t="s">
        <v>917</v>
      </c>
      <c r="Z313" s="51">
        <v>66207</v>
      </c>
    </row>
    <row r="314" spans="1:26" ht="15.75" customHeight="1" x14ac:dyDescent="0.2">
      <c r="A314" s="51" t="s">
        <v>1049</v>
      </c>
      <c r="B314" s="51" t="s">
        <v>662</v>
      </c>
      <c r="C314" s="51" t="s">
        <v>663</v>
      </c>
      <c r="D314" s="51" t="s">
        <v>664</v>
      </c>
      <c r="E314" s="51" t="s">
        <v>665</v>
      </c>
      <c r="F314" s="51" t="s">
        <v>671</v>
      </c>
      <c r="G314" s="51" t="s">
        <v>671</v>
      </c>
      <c r="H314" s="51" t="s">
        <v>671</v>
      </c>
      <c r="I314" s="51" t="s">
        <v>671</v>
      </c>
      <c r="J314" s="51">
        <v>0</v>
      </c>
      <c r="K314" s="51">
        <v>0</v>
      </c>
      <c r="L314" s="51">
        <v>36</v>
      </c>
      <c r="M314" s="51">
        <v>54</v>
      </c>
      <c r="N314" s="51">
        <v>90</v>
      </c>
      <c r="O314" s="51" t="s">
        <v>666</v>
      </c>
      <c r="P314" s="51">
        <v>330</v>
      </c>
      <c r="Q314" s="51">
        <v>167</v>
      </c>
      <c r="R314" s="51">
        <v>158</v>
      </c>
      <c r="S314" s="51">
        <v>423</v>
      </c>
      <c r="T314" s="51">
        <v>1078</v>
      </c>
      <c r="U314" s="51" t="s">
        <v>67</v>
      </c>
      <c r="V314" s="51" t="s">
        <v>667</v>
      </c>
      <c r="W314" s="51" t="s">
        <v>664</v>
      </c>
      <c r="X314" s="51" t="s">
        <v>675</v>
      </c>
      <c r="Y314" s="51" t="s">
        <v>676</v>
      </c>
      <c r="Z314" s="51">
        <v>47467</v>
      </c>
    </row>
    <row r="315" spans="1:26" ht="15.75" customHeight="1" x14ac:dyDescent="0.2">
      <c r="A315" s="51" t="s">
        <v>1050</v>
      </c>
      <c r="B315" s="51" t="s">
        <v>736</v>
      </c>
      <c r="C315" s="51" t="s">
        <v>663</v>
      </c>
      <c r="D315" s="51" t="s">
        <v>664</v>
      </c>
      <c r="E315" s="51" t="s">
        <v>665</v>
      </c>
      <c r="F315" s="51" t="s">
        <v>665</v>
      </c>
      <c r="G315" s="51" t="s">
        <v>665</v>
      </c>
      <c r="H315" s="51" t="s">
        <v>665</v>
      </c>
      <c r="I315" s="51" t="s">
        <v>665</v>
      </c>
      <c r="J315" s="51">
        <v>0</v>
      </c>
      <c r="K315" s="51">
        <v>0</v>
      </c>
      <c r="L315" s="51">
        <v>0</v>
      </c>
      <c r="M315" s="51">
        <v>0</v>
      </c>
      <c r="N315" s="51">
        <v>0</v>
      </c>
      <c r="O315" s="51" t="s">
        <v>666</v>
      </c>
      <c r="P315" s="51">
        <v>186</v>
      </c>
      <c r="Q315" s="51">
        <v>119</v>
      </c>
      <c r="R315" s="51">
        <v>136</v>
      </c>
      <c r="S315" s="51">
        <v>337</v>
      </c>
      <c r="T315" s="51">
        <v>778</v>
      </c>
      <c r="U315" s="51" t="s">
        <v>128</v>
      </c>
      <c r="V315" s="51" t="s">
        <v>667</v>
      </c>
      <c r="W315" s="51" t="s">
        <v>663</v>
      </c>
      <c r="X315" s="51" t="s">
        <v>797</v>
      </c>
      <c r="Y315" s="51" t="s">
        <v>798</v>
      </c>
      <c r="Z315" s="51">
        <v>11801</v>
      </c>
    </row>
    <row r="316" spans="1:26" ht="15.75" customHeight="1" x14ac:dyDescent="0.2">
      <c r="A316" s="51" t="s">
        <v>1051</v>
      </c>
      <c r="B316" s="51" t="s">
        <v>662</v>
      </c>
      <c r="C316" s="51" t="s">
        <v>663</v>
      </c>
      <c r="D316" s="51" t="s">
        <v>664</v>
      </c>
      <c r="E316" s="51" t="s">
        <v>671</v>
      </c>
      <c r="F316" s="51" t="s">
        <v>671</v>
      </c>
      <c r="G316" s="51" t="s">
        <v>671</v>
      </c>
      <c r="H316" s="51" t="s">
        <v>671</v>
      </c>
      <c r="I316" s="51" t="s">
        <v>671</v>
      </c>
      <c r="J316" s="51">
        <v>0</v>
      </c>
      <c r="K316" s="51">
        <v>0</v>
      </c>
      <c r="L316" s="51">
        <v>0</v>
      </c>
      <c r="M316" s="51">
        <v>1214</v>
      </c>
      <c r="N316" s="51">
        <v>1214</v>
      </c>
      <c r="O316" s="51" t="s">
        <v>672</v>
      </c>
      <c r="P316" s="51">
        <v>1</v>
      </c>
      <c r="Q316" s="51">
        <v>1</v>
      </c>
      <c r="R316" s="51">
        <v>1</v>
      </c>
      <c r="S316" s="51">
        <v>2</v>
      </c>
      <c r="T316" s="51">
        <v>5</v>
      </c>
      <c r="U316" s="51" t="s">
        <v>144</v>
      </c>
      <c r="V316" s="51" t="s">
        <v>667</v>
      </c>
      <c r="W316" s="51" t="s">
        <v>664</v>
      </c>
      <c r="X316" s="51" t="s">
        <v>668</v>
      </c>
      <c r="Y316" s="51" t="s">
        <v>681</v>
      </c>
      <c r="Z316" s="51">
        <v>87182</v>
      </c>
    </row>
    <row r="317" spans="1:26" ht="15.75" customHeight="1" x14ac:dyDescent="0.2">
      <c r="A317" s="51" t="s">
        <v>1052</v>
      </c>
      <c r="B317" s="51" t="s">
        <v>662</v>
      </c>
      <c r="C317" s="51" t="s">
        <v>663</v>
      </c>
      <c r="D317" s="51" t="s">
        <v>664</v>
      </c>
      <c r="E317" s="51" t="s">
        <v>665</v>
      </c>
      <c r="F317" s="51" t="s">
        <v>665</v>
      </c>
      <c r="G317" s="51" t="s">
        <v>665</v>
      </c>
      <c r="H317" s="51" t="s">
        <v>665</v>
      </c>
      <c r="I317" s="51" t="s">
        <v>671</v>
      </c>
      <c r="J317" s="51">
        <v>0</v>
      </c>
      <c r="K317" s="51">
        <v>0</v>
      </c>
      <c r="L317" s="51">
        <v>0</v>
      </c>
      <c r="M317" s="51">
        <v>2</v>
      </c>
      <c r="N317" s="51">
        <v>2</v>
      </c>
      <c r="O317" s="51" t="s">
        <v>666</v>
      </c>
      <c r="P317" s="51">
        <v>205</v>
      </c>
      <c r="Q317" s="51">
        <v>136</v>
      </c>
      <c r="R317" s="51">
        <v>151</v>
      </c>
      <c r="S317" s="51">
        <v>326</v>
      </c>
      <c r="T317" s="51">
        <v>818</v>
      </c>
      <c r="U317" s="51" t="s">
        <v>144</v>
      </c>
      <c r="V317" s="51" t="s">
        <v>667</v>
      </c>
      <c r="W317" s="51" t="s">
        <v>664</v>
      </c>
      <c r="X317" s="51" t="s">
        <v>668</v>
      </c>
      <c r="Y317" s="51" t="s">
        <v>737</v>
      </c>
      <c r="Z317" s="51">
        <v>26761</v>
      </c>
    </row>
    <row r="318" spans="1:26" ht="15.75" customHeight="1" x14ac:dyDescent="0.2">
      <c r="A318" s="51" t="s">
        <v>1053</v>
      </c>
      <c r="B318" s="51" t="s">
        <v>662</v>
      </c>
      <c r="C318" s="51" t="s">
        <v>663</v>
      </c>
      <c r="D318" s="51" t="s">
        <v>664</v>
      </c>
      <c r="E318" s="51" t="s">
        <v>671</v>
      </c>
      <c r="F318" s="51" t="s">
        <v>671</v>
      </c>
      <c r="G318" s="51" t="s">
        <v>671</v>
      </c>
      <c r="H318" s="51" t="s">
        <v>671</v>
      </c>
      <c r="I318" s="51" t="s">
        <v>671</v>
      </c>
      <c r="J318" s="51">
        <v>1</v>
      </c>
      <c r="K318" s="51">
        <v>0</v>
      </c>
      <c r="L318" s="51">
        <v>15</v>
      </c>
      <c r="M318" s="51">
        <v>60</v>
      </c>
      <c r="N318" s="51">
        <v>76</v>
      </c>
      <c r="O318" s="51" t="s">
        <v>672</v>
      </c>
      <c r="P318" s="51">
        <v>52</v>
      </c>
      <c r="Q318" s="51">
        <v>31</v>
      </c>
      <c r="R318" s="51">
        <v>33</v>
      </c>
      <c r="S318" s="51">
        <v>85</v>
      </c>
      <c r="T318" s="51">
        <v>201</v>
      </c>
      <c r="U318" s="51" t="s">
        <v>144</v>
      </c>
      <c r="V318" s="51" t="s">
        <v>667</v>
      </c>
      <c r="W318" s="51" t="s">
        <v>664</v>
      </c>
      <c r="X318" s="51" t="s">
        <v>668</v>
      </c>
      <c r="Y318" s="51" t="s">
        <v>673</v>
      </c>
      <c r="Z318" s="51">
        <v>107546</v>
      </c>
    </row>
    <row r="319" spans="1:26" ht="15.75" customHeight="1" x14ac:dyDescent="0.2">
      <c r="A319" s="51" t="s">
        <v>1054</v>
      </c>
      <c r="B319" s="51" t="s">
        <v>662</v>
      </c>
      <c r="C319" s="51" t="s">
        <v>663</v>
      </c>
      <c r="D319" s="51" t="s">
        <v>664</v>
      </c>
      <c r="E319" s="51" t="s">
        <v>671</v>
      </c>
      <c r="F319" s="51" t="s">
        <v>671</v>
      </c>
      <c r="G319" s="51" t="s">
        <v>671</v>
      </c>
      <c r="H319" s="51" t="s">
        <v>671</v>
      </c>
      <c r="I319" s="51" t="s">
        <v>671</v>
      </c>
      <c r="J319" s="51">
        <v>20</v>
      </c>
      <c r="K319" s="51">
        <v>13</v>
      </c>
      <c r="L319" s="51">
        <v>2</v>
      </c>
      <c r="M319" s="51">
        <v>45</v>
      </c>
      <c r="N319" s="51">
        <v>80</v>
      </c>
      <c r="O319" s="51" t="s">
        <v>666</v>
      </c>
      <c r="P319" s="51">
        <v>111</v>
      </c>
      <c r="Q319" s="51">
        <v>65</v>
      </c>
      <c r="R319" s="51">
        <v>72</v>
      </c>
      <c r="S319" s="51">
        <v>167</v>
      </c>
      <c r="T319" s="51">
        <v>415</v>
      </c>
      <c r="U319" s="51" t="s">
        <v>67</v>
      </c>
      <c r="V319" s="51" t="s">
        <v>667</v>
      </c>
      <c r="W319" s="51" t="s">
        <v>664</v>
      </c>
      <c r="X319" s="51" t="s">
        <v>675</v>
      </c>
      <c r="Y319" s="51" t="s">
        <v>748</v>
      </c>
      <c r="Z319" s="51">
        <v>54551</v>
      </c>
    </row>
    <row r="320" spans="1:26" ht="15.75" customHeight="1" x14ac:dyDescent="0.2">
      <c r="A320" s="51" t="s">
        <v>1055</v>
      </c>
      <c r="B320" s="51" t="s">
        <v>662</v>
      </c>
      <c r="C320" s="51" t="s">
        <v>663</v>
      </c>
      <c r="D320" s="51" t="s">
        <v>664</v>
      </c>
      <c r="E320" s="51" t="s">
        <v>671</v>
      </c>
      <c r="F320" s="51" t="s">
        <v>665</v>
      </c>
      <c r="G320" s="51" t="s">
        <v>665</v>
      </c>
      <c r="H320" s="51" t="s">
        <v>671</v>
      </c>
      <c r="I320" s="51" t="s">
        <v>671</v>
      </c>
      <c r="J320" s="51">
        <v>0</v>
      </c>
      <c r="K320" s="51">
        <v>0</v>
      </c>
      <c r="L320" s="51">
        <v>80</v>
      </c>
      <c r="M320" s="51">
        <v>135</v>
      </c>
      <c r="N320" s="51">
        <v>215</v>
      </c>
      <c r="O320" s="51" t="s">
        <v>672</v>
      </c>
      <c r="P320" s="51">
        <v>315</v>
      </c>
      <c r="Q320" s="51">
        <v>202</v>
      </c>
      <c r="R320" s="51">
        <v>210</v>
      </c>
      <c r="S320" s="51">
        <v>520</v>
      </c>
      <c r="T320" s="51">
        <v>1247</v>
      </c>
      <c r="U320" s="51" t="s">
        <v>128</v>
      </c>
      <c r="V320" s="51" t="s">
        <v>667</v>
      </c>
      <c r="W320" s="51" t="s">
        <v>664</v>
      </c>
      <c r="X320" s="51" t="s">
        <v>797</v>
      </c>
      <c r="Y320" s="51" t="s">
        <v>798</v>
      </c>
      <c r="Z320" s="51">
        <v>23324</v>
      </c>
    </row>
    <row r="321" spans="1:26" ht="15.75" customHeight="1" x14ac:dyDescent="0.2">
      <c r="A321" s="51" t="s">
        <v>1056</v>
      </c>
      <c r="B321" s="51" t="s">
        <v>662</v>
      </c>
      <c r="C321" s="51" t="s">
        <v>663</v>
      </c>
      <c r="D321" s="51" t="s">
        <v>664</v>
      </c>
      <c r="E321" s="51" t="s">
        <v>671</v>
      </c>
      <c r="F321" s="51" t="s">
        <v>671</v>
      </c>
      <c r="G321" s="51" t="s">
        <v>671</v>
      </c>
      <c r="H321" s="51" t="s">
        <v>671</v>
      </c>
      <c r="I321" s="51" t="s">
        <v>671</v>
      </c>
      <c r="J321" s="51">
        <v>371</v>
      </c>
      <c r="K321" s="51">
        <v>109</v>
      </c>
      <c r="L321" s="51">
        <v>11</v>
      </c>
      <c r="M321" s="51">
        <v>6744</v>
      </c>
      <c r="N321" s="51">
        <v>7235</v>
      </c>
      <c r="O321" s="51" t="s">
        <v>672</v>
      </c>
      <c r="P321" s="51">
        <v>2059</v>
      </c>
      <c r="Q321" s="51">
        <v>2075</v>
      </c>
      <c r="R321" s="51">
        <v>2815</v>
      </c>
      <c r="S321" s="51">
        <v>7816</v>
      </c>
      <c r="T321" s="51">
        <v>14765</v>
      </c>
      <c r="U321" s="51" t="s">
        <v>67</v>
      </c>
      <c r="V321" s="51" t="s">
        <v>667</v>
      </c>
      <c r="W321" s="51" t="s">
        <v>664</v>
      </c>
      <c r="X321" s="51" t="s">
        <v>675</v>
      </c>
      <c r="Y321" s="51" t="s">
        <v>676</v>
      </c>
      <c r="Z321" s="51">
        <v>428827</v>
      </c>
    </row>
    <row r="322" spans="1:26" ht="15.75" customHeight="1" x14ac:dyDescent="0.2">
      <c r="A322" s="51" t="s">
        <v>1058</v>
      </c>
      <c r="B322" s="51" t="s">
        <v>662</v>
      </c>
      <c r="C322" s="51" t="s">
        <v>663</v>
      </c>
      <c r="D322" s="51" t="s">
        <v>664</v>
      </c>
      <c r="E322" s="51" t="s">
        <v>671</v>
      </c>
      <c r="F322" s="51" t="s">
        <v>671</v>
      </c>
      <c r="G322" s="51" t="s">
        <v>671</v>
      </c>
      <c r="H322" s="51" t="s">
        <v>671</v>
      </c>
      <c r="I322" s="51" t="s">
        <v>671</v>
      </c>
      <c r="J322" s="51">
        <v>8</v>
      </c>
      <c r="K322" s="51">
        <v>66</v>
      </c>
      <c r="L322" s="51">
        <v>209</v>
      </c>
      <c r="M322" s="51">
        <v>489</v>
      </c>
      <c r="N322" s="51">
        <v>772</v>
      </c>
      <c r="O322" s="51" t="s">
        <v>672</v>
      </c>
      <c r="P322" s="51">
        <v>317</v>
      </c>
      <c r="Q322" s="51">
        <v>174</v>
      </c>
      <c r="R322" s="51">
        <v>175</v>
      </c>
      <c r="S322" s="51">
        <v>502</v>
      </c>
      <c r="T322" s="51">
        <v>1168</v>
      </c>
      <c r="U322" s="51" t="s">
        <v>67</v>
      </c>
      <c r="V322" s="51" t="s">
        <v>667</v>
      </c>
      <c r="W322" s="51" t="s">
        <v>664</v>
      </c>
      <c r="X322" s="51" t="s">
        <v>675</v>
      </c>
      <c r="Y322" s="51" t="s">
        <v>701</v>
      </c>
      <c r="Z322" s="51">
        <v>41742</v>
      </c>
    </row>
    <row r="323" spans="1:26" ht="15.75" customHeight="1" x14ac:dyDescent="0.2">
      <c r="A323" s="51" t="s">
        <v>1059</v>
      </c>
      <c r="B323" s="51" t="s">
        <v>662</v>
      </c>
      <c r="C323" s="51" t="s">
        <v>663</v>
      </c>
      <c r="D323" s="51" t="s">
        <v>664</v>
      </c>
      <c r="E323" s="51" t="s">
        <v>671</v>
      </c>
      <c r="F323" s="51" t="s">
        <v>671</v>
      </c>
      <c r="G323" s="51" t="s">
        <v>671</v>
      </c>
      <c r="H323" s="51" t="s">
        <v>671</v>
      </c>
      <c r="I323" s="51" t="s">
        <v>671</v>
      </c>
      <c r="J323" s="51">
        <v>310</v>
      </c>
      <c r="K323" s="51">
        <v>174</v>
      </c>
      <c r="L323" s="51">
        <v>149</v>
      </c>
      <c r="M323" s="51">
        <v>566</v>
      </c>
      <c r="N323" s="51">
        <v>1199</v>
      </c>
      <c r="O323" s="51" t="s">
        <v>666</v>
      </c>
      <c r="P323" s="51">
        <v>1549</v>
      </c>
      <c r="Q323" s="51">
        <v>1178</v>
      </c>
      <c r="R323" s="51">
        <v>1090</v>
      </c>
      <c r="S323" s="51">
        <v>2393</v>
      </c>
      <c r="T323" s="51">
        <v>6210</v>
      </c>
      <c r="U323" s="51" t="s">
        <v>417</v>
      </c>
      <c r="V323" s="51" t="s">
        <v>667</v>
      </c>
      <c r="W323" s="51" t="s">
        <v>664</v>
      </c>
      <c r="X323" s="51" t="s">
        <v>789</v>
      </c>
      <c r="Y323" s="51" t="s">
        <v>790</v>
      </c>
      <c r="Z323" s="51">
        <v>177362</v>
      </c>
    </row>
    <row r="324" spans="1:26" ht="15.75" customHeight="1" x14ac:dyDescent="0.2">
      <c r="A324" s="51" t="s">
        <v>1060</v>
      </c>
      <c r="B324" s="51" t="s">
        <v>662</v>
      </c>
      <c r="C324" s="51" t="s">
        <v>663</v>
      </c>
      <c r="D324" s="51" t="s">
        <v>664</v>
      </c>
      <c r="E324" s="51" t="s">
        <v>671</v>
      </c>
      <c r="F324" s="51" t="s">
        <v>665</v>
      </c>
      <c r="G324" s="51" t="s">
        <v>671</v>
      </c>
      <c r="H324" s="51" t="s">
        <v>671</v>
      </c>
      <c r="I324" s="51" t="s">
        <v>671</v>
      </c>
      <c r="J324" s="51">
        <v>0</v>
      </c>
      <c r="K324" s="51">
        <v>0</v>
      </c>
      <c r="L324" s="51">
        <v>13</v>
      </c>
      <c r="M324" s="51">
        <v>10</v>
      </c>
      <c r="N324" s="51">
        <v>23</v>
      </c>
      <c r="O324" s="51" t="s">
        <v>666</v>
      </c>
      <c r="P324" s="51">
        <v>87</v>
      </c>
      <c r="Q324" s="51">
        <v>59</v>
      </c>
      <c r="R324" s="51">
        <v>70</v>
      </c>
      <c r="S324" s="51">
        <v>155</v>
      </c>
      <c r="T324" s="51">
        <v>371</v>
      </c>
      <c r="U324" s="51" t="s">
        <v>144</v>
      </c>
      <c r="V324" s="51" t="s">
        <v>667</v>
      </c>
      <c r="W324" s="51" t="s">
        <v>664</v>
      </c>
      <c r="X324" s="51" t="s">
        <v>668</v>
      </c>
      <c r="Y324" s="51" t="s">
        <v>781</v>
      </c>
      <c r="Z324" s="51">
        <v>7679</v>
      </c>
    </row>
    <row r="325" spans="1:26" ht="15.75" customHeight="1" x14ac:dyDescent="0.2">
      <c r="A325" s="51" t="s">
        <v>1061</v>
      </c>
      <c r="B325" s="51" t="s">
        <v>662</v>
      </c>
      <c r="C325" s="51" t="s">
        <v>663</v>
      </c>
      <c r="D325" s="51" t="s">
        <v>664</v>
      </c>
      <c r="E325" s="51" t="s">
        <v>671</v>
      </c>
      <c r="F325" s="51" t="s">
        <v>671</v>
      </c>
      <c r="G325" s="51" t="s">
        <v>671</v>
      </c>
      <c r="H325" s="51" t="s">
        <v>671</v>
      </c>
      <c r="I325" s="51" t="s">
        <v>671</v>
      </c>
      <c r="J325" s="51">
        <v>0</v>
      </c>
      <c r="K325" s="51">
        <v>0</v>
      </c>
      <c r="L325" s="51">
        <v>1362</v>
      </c>
      <c r="M325" s="51">
        <v>2006</v>
      </c>
      <c r="N325" s="51">
        <v>3368</v>
      </c>
      <c r="O325" s="51" t="s">
        <v>666</v>
      </c>
      <c r="P325" s="51">
        <v>2592</v>
      </c>
      <c r="Q325" s="51">
        <v>1745</v>
      </c>
      <c r="R325" s="51">
        <v>1977</v>
      </c>
      <c r="S325" s="51">
        <v>4547</v>
      </c>
      <c r="T325" s="51">
        <v>10861</v>
      </c>
      <c r="U325" s="51" t="s">
        <v>144</v>
      </c>
      <c r="V325" s="51" t="s">
        <v>667</v>
      </c>
      <c r="W325" s="51" t="s">
        <v>663</v>
      </c>
      <c r="X325" s="51" t="s">
        <v>668</v>
      </c>
      <c r="Y325" s="51" t="s">
        <v>669</v>
      </c>
      <c r="Z325" s="51">
        <v>177589</v>
      </c>
    </row>
    <row r="326" spans="1:26" ht="15.75" customHeight="1" x14ac:dyDescent="0.2">
      <c r="A326" s="51" t="s">
        <v>1062</v>
      </c>
      <c r="B326" s="51" t="s">
        <v>662</v>
      </c>
      <c r="C326" s="51" t="s">
        <v>663</v>
      </c>
      <c r="D326" s="51" t="s">
        <v>664</v>
      </c>
      <c r="E326" s="51" t="s">
        <v>671</v>
      </c>
      <c r="F326" s="51" t="s">
        <v>671</v>
      </c>
      <c r="G326" s="51" t="s">
        <v>671</v>
      </c>
      <c r="H326" s="51" t="s">
        <v>671</v>
      </c>
      <c r="I326" s="51" t="s">
        <v>671</v>
      </c>
      <c r="J326" s="51">
        <v>7</v>
      </c>
      <c r="K326" s="51">
        <v>3</v>
      </c>
      <c r="L326" s="51">
        <v>81</v>
      </c>
      <c r="M326" s="51">
        <v>400</v>
      </c>
      <c r="N326" s="51">
        <v>491</v>
      </c>
      <c r="O326" s="51" t="s">
        <v>672</v>
      </c>
      <c r="P326" s="51">
        <v>83</v>
      </c>
      <c r="Q326" s="51">
        <v>59</v>
      </c>
      <c r="R326" s="51">
        <v>66</v>
      </c>
      <c r="S326" s="51">
        <v>155</v>
      </c>
      <c r="T326" s="51">
        <v>363</v>
      </c>
      <c r="U326" s="51" t="s">
        <v>144</v>
      </c>
      <c r="V326" s="51" t="s">
        <v>667</v>
      </c>
      <c r="W326" s="51" t="s">
        <v>664</v>
      </c>
      <c r="X326" s="51" t="s">
        <v>668</v>
      </c>
      <c r="Y326" s="51" t="s">
        <v>681</v>
      </c>
      <c r="Z326" s="51">
        <v>141952</v>
      </c>
    </row>
    <row r="327" spans="1:26" ht="15.75" customHeight="1" x14ac:dyDescent="0.2">
      <c r="A327" s="51" t="s">
        <v>681</v>
      </c>
      <c r="B327" s="51" t="s">
        <v>662</v>
      </c>
      <c r="C327" s="51" t="s">
        <v>663</v>
      </c>
      <c r="D327" s="51" t="s">
        <v>664</v>
      </c>
      <c r="E327" s="51" t="s">
        <v>671</v>
      </c>
      <c r="F327" s="51" t="s">
        <v>671</v>
      </c>
      <c r="G327" s="51" t="s">
        <v>671</v>
      </c>
      <c r="H327" s="51" t="s">
        <v>671</v>
      </c>
      <c r="I327" s="51" t="s">
        <v>671</v>
      </c>
      <c r="J327" s="51">
        <v>81</v>
      </c>
      <c r="K327" s="51">
        <v>151</v>
      </c>
      <c r="L327" s="51">
        <v>180</v>
      </c>
      <c r="M327" s="51">
        <v>3283</v>
      </c>
      <c r="N327" s="51">
        <v>3695</v>
      </c>
      <c r="O327" s="51" t="s">
        <v>672</v>
      </c>
      <c r="P327" s="51">
        <v>1240</v>
      </c>
      <c r="Q327" s="51">
        <v>879</v>
      </c>
      <c r="R327" s="51">
        <v>979</v>
      </c>
      <c r="S327" s="51">
        <v>2174</v>
      </c>
      <c r="T327" s="51">
        <v>5272</v>
      </c>
      <c r="U327" s="51" t="s">
        <v>144</v>
      </c>
      <c r="V327" s="51" t="s">
        <v>667</v>
      </c>
      <c r="W327" s="51" t="s">
        <v>664</v>
      </c>
      <c r="X327" s="51" t="s">
        <v>668</v>
      </c>
      <c r="Y327" s="51" t="s">
        <v>681</v>
      </c>
      <c r="Z327" s="51">
        <v>129278</v>
      </c>
    </row>
    <row r="328" spans="1:26" ht="15.75" customHeight="1" x14ac:dyDescent="0.2">
      <c r="A328" s="51" t="s">
        <v>1063</v>
      </c>
      <c r="B328" s="51" t="s">
        <v>736</v>
      </c>
      <c r="C328" s="51" t="s">
        <v>671</v>
      </c>
      <c r="D328" s="51" t="s">
        <v>742</v>
      </c>
      <c r="E328" s="51" t="s">
        <v>665</v>
      </c>
      <c r="F328" s="51" t="s">
        <v>665</v>
      </c>
      <c r="G328" s="51" t="s">
        <v>665</v>
      </c>
      <c r="H328" s="51" t="s">
        <v>665</v>
      </c>
      <c r="I328" s="51" t="s">
        <v>665</v>
      </c>
      <c r="J328" s="51">
        <v>0</v>
      </c>
      <c r="K328" s="51">
        <v>0</v>
      </c>
      <c r="L328" s="51">
        <v>0</v>
      </c>
      <c r="M328" s="51">
        <v>0</v>
      </c>
      <c r="N328" s="51">
        <v>0</v>
      </c>
      <c r="O328" s="51" t="s">
        <v>666</v>
      </c>
      <c r="P328" s="51">
        <v>111</v>
      </c>
      <c r="Q328" s="51">
        <v>86</v>
      </c>
      <c r="R328" s="51">
        <v>105</v>
      </c>
      <c r="S328" s="51">
        <v>367</v>
      </c>
      <c r="T328" s="51">
        <v>669</v>
      </c>
      <c r="U328" s="51" t="s">
        <v>128</v>
      </c>
      <c r="V328" s="51" t="s">
        <v>721</v>
      </c>
      <c r="W328" s="51" t="s">
        <v>742</v>
      </c>
      <c r="X328" s="51" t="s">
        <v>817</v>
      </c>
      <c r="Y328" s="51" t="s">
        <v>818</v>
      </c>
      <c r="Z328" s="51">
        <v>9469</v>
      </c>
    </row>
    <row r="329" spans="1:26" ht="15.75" customHeight="1" x14ac:dyDescent="0.2">
      <c r="A329" s="51" t="s">
        <v>1065</v>
      </c>
      <c r="B329" s="51" t="s">
        <v>662</v>
      </c>
      <c r="C329" s="51" t="s">
        <v>663</v>
      </c>
      <c r="D329" s="51" t="s">
        <v>664</v>
      </c>
      <c r="E329" s="51" t="s">
        <v>671</v>
      </c>
      <c r="F329" s="51" t="s">
        <v>671</v>
      </c>
      <c r="G329" s="51" t="s">
        <v>671</v>
      </c>
      <c r="H329" s="51" t="s">
        <v>671</v>
      </c>
      <c r="I329" s="51" t="s">
        <v>671</v>
      </c>
      <c r="J329" s="51">
        <v>0</v>
      </c>
      <c r="K329" s="51">
        <v>0</v>
      </c>
      <c r="L329" s="51">
        <v>23</v>
      </c>
      <c r="M329" s="51">
        <v>175</v>
      </c>
      <c r="N329" s="51">
        <v>198</v>
      </c>
      <c r="O329" s="51" t="s">
        <v>672</v>
      </c>
      <c r="P329" s="51">
        <v>84</v>
      </c>
      <c r="Q329" s="51">
        <v>47</v>
      </c>
      <c r="R329" s="51">
        <v>54</v>
      </c>
      <c r="S329" s="51">
        <v>42</v>
      </c>
      <c r="T329" s="51">
        <v>227</v>
      </c>
      <c r="U329" s="51" t="s">
        <v>67</v>
      </c>
      <c r="V329" s="51" t="s">
        <v>667</v>
      </c>
      <c r="W329" s="51" t="s">
        <v>664</v>
      </c>
      <c r="X329" s="51" t="s">
        <v>675</v>
      </c>
      <c r="Y329" s="51" t="s">
        <v>701</v>
      </c>
      <c r="Z329" s="51">
        <v>19199</v>
      </c>
    </row>
    <row r="330" spans="1:26" ht="15.75" customHeight="1" x14ac:dyDescent="0.2">
      <c r="A330" s="51" t="s">
        <v>1066</v>
      </c>
      <c r="B330" s="51" t="s">
        <v>683</v>
      </c>
      <c r="C330" s="51" t="s">
        <v>663</v>
      </c>
      <c r="D330" s="51" t="s">
        <v>664</v>
      </c>
      <c r="E330" s="51" t="s">
        <v>671</v>
      </c>
      <c r="F330" s="51" t="s">
        <v>671</v>
      </c>
      <c r="G330" s="51" t="s">
        <v>671</v>
      </c>
      <c r="H330" s="51" t="s">
        <v>671</v>
      </c>
      <c r="I330" s="51" t="s">
        <v>671</v>
      </c>
      <c r="J330" s="51">
        <v>0</v>
      </c>
      <c r="K330" s="51">
        <v>39</v>
      </c>
      <c r="L330" s="51">
        <v>22</v>
      </c>
      <c r="M330" s="51">
        <v>0</v>
      </c>
      <c r="N330" s="51">
        <v>61</v>
      </c>
      <c r="O330" s="51" t="s">
        <v>666</v>
      </c>
      <c r="P330" s="51">
        <v>20</v>
      </c>
      <c r="Q330" s="51">
        <v>10</v>
      </c>
      <c r="R330" s="51">
        <v>14</v>
      </c>
      <c r="S330" s="51">
        <v>36</v>
      </c>
      <c r="T330" s="51">
        <v>80</v>
      </c>
      <c r="U330" s="51" t="s">
        <v>83</v>
      </c>
      <c r="V330" s="51" t="s">
        <v>667</v>
      </c>
      <c r="W330" s="51" t="s">
        <v>664</v>
      </c>
      <c r="X330" s="51" t="s">
        <v>684</v>
      </c>
      <c r="Y330" s="51" t="s">
        <v>911</v>
      </c>
      <c r="Z330" s="51">
        <v>7932</v>
      </c>
    </row>
    <row r="331" spans="1:26" ht="15.75" customHeight="1" x14ac:dyDescent="0.2">
      <c r="A331" s="51" t="s">
        <v>1067</v>
      </c>
      <c r="B331" s="51" t="s">
        <v>662</v>
      </c>
      <c r="C331" s="51" t="s">
        <v>663</v>
      </c>
      <c r="D331" s="51" t="s">
        <v>664</v>
      </c>
      <c r="E331" s="51" t="s">
        <v>671</v>
      </c>
      <c r="F331" s="51" t="s">
        <v>671</v>
      </c>
      <c r="G331" s="51" t="s">
        <v>671</v>
      </c>
      <c r="H331" s="51" t="s">
        <v>671</v>
      </c>
      <c r="I331" s="51" t="s">
        <v>671</v>
      </c>
      <c r="J331" s="51">
        <v>10</v>
      </c>
      <c r="K331" s="51">
        <v>67</v>
      </c>
      <c r="L331" s="51">
        <v>0</v>
      </c>
      <c r="M331" s="51">
        <v>29</v>
      </c>
      <c r="N331" s="51">
        <v>106</v>
      </c>
      <c r="O331" s="51" t="s">
        <v>666</v>
      </c>
      <c r="P331" s="51">
        <v>419</v>
      </c>
      <c r="Q331" s="51">
        <v>284</v>
      </c>
      <c r="R331" s="51">
        <v>306</v>
      </c>
      <c r="S331" s="51">
        <v>784</v>
      </c>
      <c r="T331" s="51">
        <v>1793</v>
      </c>
      <c r="U331" s="51" t="s">
        <v>89</v>
      </c>
      <c r="V331" s="51" t="s">
        <v>667</v>
      </c>
      <c r="W331" s="51" t="s">
        <v>664</v>
      </c>
      <c r="X331" s="51" t="s">
        <v>755</v>
      </c>
      <c r="Y331" s="51" t="s">
        <v>756</v>
      </c>
      <c r="Z331" s="51">
        <v>18144</v>
      </c>
    </row>
    <row r="332" spans="1:26" ht="15.75" customHeight="1" x14ac:dyDescent="0.2">
      <c r="A332" s="51" t="s">
        <v>1068</v>
      </c>
      <c r="B332" s="51" t="s">
        <v>736</v>
      </c>
      <c r="C332" s="51" t="s">
        <v>663</v>
      </c>
      <c r="D332" s="51" t="s">
        <v>664</v>
      </c>
      <c r="E332" s="51" t="s">
        <v>671</v>
      </c>
      <c r="F332" s="51" t="s">
        <v>671</v>
      </c>
      <c r="G332" s="51" t="s">
        <v>671</v>
      </c>
      <c r="H332" s="51" t="s">
        <v>671</v>
      </c>
      <c r="I332" s="51" t="s">
        <v>671</v>
      </c>
      <c r="J332" s="51">
        <v>128</v>
      </c>
      <c r="K332" s="51">
        <v>508</v>
      </c>
      <c r="L332" s="51">
        <v>375</v>
      </c>
      <c r="M332" s="51">
        <v>262</v>
      </c>
      <c r="N332" s="51">
        <v>1273</v>
      </c>
      <c r="O332" s="51" t="s">
        <v>666</v>
      </c>
      <c r="P332" s="51">
        <v>1688</v>
      </c>
      <c r="Q332" s="51">
        <v>1160</v>
      </c>
      <c r="R332" s="51">
        <v>1351</v>
      </c>
      <c r="S332" s="51">
        <v>3102</v>
      </c>
      <c r="T332" s="51">
        <v>7301</v>
      </c>
      <c r="U332" s="51" t="s">
        <v>144</v>
      </c>
      <c r="V332" s="51" t="s">
        <v>711</v>
      </c>
      <c r="W332" s="51" t="s">
        <v>664</v>
      </c>
      <c r="X332" s="51" t="s">
        <v>668</v>
      </c>
      <c r="Y332" s="51" t="s">
        <v>781</v>
      </c>
      <c r="Z332" s="51">
        <v>206499</v>
      </c>
    </row>
    <row r="333" spans="1:26" ht="15.75" customHeight="1" x14ac:dyDescent="0.2">
      <c r="A333" s="51" t="s">
        <v>1069</v>
      </c>
      <c r="B333" s="51" t="s">
        <v>662</v>
      </c>
      <c r="C333" s="51" t="s">
        <v>663</v>
      </c>
      <c r="D333" s="51" t="s">
        <v>664</v>
      </c>
      <c r="E333" s="51" t="s">
        <v>665</v>
      </c>
      <c r="F333" s="51" t="s">
        <v>671</v>
      </c>
      <c r="G333" s="51" t="s">
        <v>671</v>
      </c>
      <c r="H333" s="51" t="s">
        <v>671</v>
      </c>
      <c r="I333" s="51" t="s">
        <v>671</v>
      </c>
      <c r="J333" s="51">
        <v>0</v>
      </c>
      <c r="K333" s="51">
        <v>0</v>
      </c>
      <c r="L333" s="51">
        <v>0</v>
      </c>
      <c r="M333" s="51">
        <v>5</v>
      </c>
      <c r="N333" s="51">
        <v>5</v>
      </c>
      <c r="O333" s="51" t="s">
        <v>666</v>
      </c>
      <c r="P333" s="51">
        <v>28</v>
      </c>
      <c r="Q333" s="51">
        <v>18</v>
      </c>
      <c r="R333" s="51">
        <v>21</v>
      </c>
      <c r="S333" s="51">
        <v>48</v>
      </c>
      <c r="T333" s="51">
        <v>115</v>
      </c>
      <c r="U333" s="51" t="s">
        <v>128</v>
      </c>
      <c r="V333" s="51" t="s">
        <v>667</v>
      </c>
      <c r="W333" s="51" t="s">
        <v>664</v>
      </c>
      <c r="X333" s="51" t="s">
        <v>786</v>
      </c>
      <c r="Y333" s="51" t="s">
        <v>792</v>
      </c>
      <c r="Z333" s="51">
        <v>15660</v>
      </c>
    </row>
    <row r="334" spans="1:26" ht="15.75" customHeight="1" x14ac:dyDescent="0.2">
      <c r="A334" s="51" t="s">
        <v>1070</v>
      </c>
      <c r="B334" s="51" t="s">
        <v>662</v>
      </c>
      <c r="C334" s="51" t="s">
        <v>663</v>
      </c>
      <c r="D334" s="51" t="s">
        <v>664</v>
      </c>
      <c r="E334" s="51" t="s">
        <v>671</v>
      </c>
      <c r="F334" s="51" t="s">
        <v>671</v>
      </c>
      <c r="G334" s="51" t="s">
        <v>671</v>
      </c>
      <c r="H334" s="51" t="s">
        <v>671</v>
      </c>
      <c r="I334" s="51" t="s">
        <v>671</v>
      </c>
      <c r="J334" s="51">
        <v>0</v>
      </c>
      <c r="K334" s="51">
        <v>0</v>
      </c>
      <c r="L334" s="51">
        <v>6</v>
      </c>
      <c r="M334" s="51">
        <v>24</v>
      </c>
      <c r="N334" s="51">
        <v>30</v>
      </c>
      <c r="O334" s="51" t="s">
        <v>666</v>
      </c>
      <c r="P334" s="51">
        <v>121</v>
      </c>
      <c r="Q334" s="51">
        <v>68</v>
      </c>
      <c r="R334" s="51">
        <v>70</v>
      </c>
      <c r="S334" s="51">
        <v>154</v>
      </c>
      <c r="T334" s="51">
        <v>413</v>
      </c>
      <c r="U334" s="51" t="s">
        <v>67</v>
      </c>
      <c r="V334" s="51" t="s">
        <v>667</v>
      </c>
      <c r="W334" s="51" t="s">
        <v>664</v>
      </c>
      <c r="X334" s="51" t="s">
        <v>675</v>
      </c>
      <c r="Y334" s="51" t="s">
        <v>718</v>
      </c>
      <c r="Z334" s="51">
        <v>38418</v>
      </c>
    </row>
    <row r="335" spans="1:26" ht="15.75" customHeight="1" x14ac:dyDescent="0.2">
      <c r="A335" s="51" t="s">
        <v>1072</v>
      </c>
      <c r="B335" s="51" t="s">
        <v>662</v>
      </c>
      <c r="C335" s="51" t="s">
        <v>663</v>
      </c>
      <c r="D335" s="51" t="s">
        <v>664</v>
      </c>
      <c r="E335" s="51" t="s">
        <v>671</v>
      </c>
      <c r="F335" s="51" t="s">
        <v>671</v>
      </c>
      <c r="G335" s="51" t="s">
        <v>671</v>
      </c>
      <c r="H335" s="51" t="s">
        <v>671</v>
      </c>
      <c r="I335" s="51" t="s">
        <v>671</v>
      </c>
      <c r="J335" s="51">
        <v>38</v>
      </c>
      <c r="K335" s="51">
        <v>36</v>
      </c>
      <c r="L335" s="51">
        <v>0</v>
      </c>
      <c r="M335" s="51">
        <v>395</v>
      </c>
      <c r="N335" s="51">
        <v>469</v>
      </c>
      <c r="O335" s="51" t="s">
        <v>666</v>
      </c>
      <c r="P335" s="51">
        <v>98</v>
      </c>
      <c r="Q335" s="51">
        <v>67</v>
      </c>
      <c r="R335" s="51">
        <v>76</v>
      </c>
      <c r="S335" s="51">
        <v>172</v>
      </c>
      <c r="T335" s="51">
        <v>413</v>
      </c>
      <c r="U335" s="51" t="s">
        <v>144</v>
      </c>
      <c r="V335" s="51" t="s">
        <v>667</v>
      </c>
      <c r="W335" s="51" t="s">
        <v>664</v>
      </c>
      <c r="X335" s="51" t="s">
        <v>668</v>
      </c>
      <c r="Y335" s="51" t="s">
        <v>737</v>
      </c>
      <c r="Z335" s="51">
        <v>52769</v>
      </c>
    </row>
    <row r="336" spans="1:26" ht="15.75" customHeight="1" x14ac:dyDescent="0.2">
      <c r="A336" s="51" t="s">
        <v>1073</v>
      </c>
      <c r="B336" s="51" t="s">
        <v>662</v>
      </c>
      <c r="C336" s="51" t="s">
        <v>663</v>
      </c>
      <c r="D336" s="51" t="s">
        <v>664</v>
      </c>
      <c r="E336" s="51" t="s">
        <v>671</v>
      </c>
      <c r="F336" s="51" t="s">
        <v>671</v>
      </c>
      <c r="G336" s="51" t="s">
        <v>671</v>
      </c>
      <c r="H336" s="51" t="s">
        <v>671</v>
      </c>
      <c r="I336" s="51" t="s">
        <v>671</v>
      </c>
      <c r="J336" s="51">
        <v>0</v>
      </c>
      <c r="K336" s="51">
        <v>0</v>
      </c>
      <c r="L336" s="51">
        <v>0</v>
      </c>
      <c r="M336" s="51">
        <v>770</v>
      </c>
      <c r="N336" s="51">
        <v>770</v>
      </c>
      <c r="O336" s="51" t="s">
        <v>672</v>
      </c>
      <c r="P336" s="51">
        <v>63</v>
      </c>
      <c r="Q336" s="51">
        <v>43</v>
      </c>
      <c r="R336" s="51">
        <v>50</v>
      </c>
      <c r="S336" s="51">
        <v>116</v>
      </c>
      <c r="T336" s="51">
        <v>272</v>
      </c>
      <c r="U336" s="51" t="s">
        <v>144</v>
      </c>
      <c r="V336" s="51" t="s">
        <v>711</v>
      </c>
      <c r="W336" s="51" t="s">
        <v>664</v>
      </c>
      <c r="X336" s="51" t="s">
        <v>668</v>
      </c>
      <c r="Y336" s="51" t="s">
        <v>737</v>
      </c>
      <c r="Z336" s="51">
        <v>47706</v>
      </c>
    </row>
    <row r="337" spans="1:26" ht="15.75" customHeight="1" x14ac:dyDescent="0.2">
      <c r="A337" s="51" t="s">
        <v>1075</v>
      </c>
      <c r="B337" s="51" t="s">
        <v>662</v>
      </c>
      <c r="C337" s="51" t="s">
        <v>663</v>
      </c>
      <c r="D337" s="51" t="s">
        <v>664</v>
      </c>
      <c r="E337" s="51" t="s">
        <v>671</v>
      </c>
      <c r="F337" s="51" t="s">
        <v>671</v>
      </c>
      <c r="G337" s="51" t="s">
        <v>671</v>
      </c>
      <c r="H337" s="51" t="s">
        <v>665</v>
      </c>
      <c r="I337" s="51" t="s">
        <v>671</v>
      </c>
      <c r="J337" s="51">
        <v>91</v>
      </c>
      <c r="K337" s="51">
        <v>70</v>
      </c>
      <c r="L337" s="51">
        <v>86</v>
      </c>
      <c r="M337" s="51">
        <v>137</v>
      </c>
      <c r="N337" s="51">
        <v>384</v>
      </c>
      <c r="O337" s="51" t="s">
        <v>666</v>
      </c>
      <c r="P337" s="51">
        <v>1395</v>
      </c>
      <c r="Q337" s="51">
        <v>827</v>
      </c>
      <c r="R337" s="51">
        <v>898</v>
      </c>
      <c r="S337" s="51">
        <v>2332</v>
      </c>
      <c r="T337" s="51">
        <v>5452</v>
      </c>
      <c r="U337" s="51" t="s">
        <v>144</v>
      </c>
      <c r="V337" s="51" t="s">
        <v>667</v>
      </c>
      <c r="W337" s="51" t="s">
        <v>664</v>
      </c>
      <c r="X337" s="51" t="s">
        <v>668</v>
      </c>
      <c r="Y337" s="51" t="s">
        <v>673</v>
      </c>
      <c r="Z337" s="51">
        <v>158905</v>
      </c>
    </row>
    <row r="338" spans="1:26" ht="15.75" customHeight="1" x14ac:dyDescent="0.2">
      <c r="A338" s="51" t="s">
        <v>1076</v>
      </c>
      <c r="B338" s="51" t="s">
        <v>662</v>
      </c>
      <c r="C338" s="51" t="s">
        <v>663</v>
      </c>
      <c r="D338" s="51" t="s">
        <v>1077</v>
      </c>
      <c r="E338" s="51" t="s">
        <v>671</v>
      </c>
      <c r="F338" s="51" t="s">
        <v>671</v>
      </c>
      <c r="G338" s="51" t="s">
        <v>671</v>
      </c>
      <c r="H338" s="51" t="s">
        <v>671</v>
      </c>
      <c r="I338" s="51" t="s">
        <v>671</v>
      </c>
      <c r="J338" s="51">
        <v>43</v>
      </c>
      <c r="K338" s="51">
        <v>58</v>
      </c>
      <c r="L338" s="51">
        <v>42</v>
      </c>
      <c r="M338" s="51">
        <v>250</v>
      </c>
      <c r="N338" s="51">
        <v>393</v>
      </c>
      <c r="O338" s="51" t="s">
        <v>672</v>
      </c>
      <c r="P338" s="51">
        <v>691</v>
      </c>
      <c r="Q338" s="51">
        <v>432</v>
      </c>
      <c r="R338" s="51">
        <v>278</v>
      </c>
      <c r="S338" s="51">
        <v>587</v>
      </c>
      <c r="T338" s="51">
        <v>1988</v>
      </c>
      <c r="U338" s="51" t="s">
        <v>67</v>
      </c>
      <c r="V338" s="51" t="s">
        <v>667</v>
      </c>
      <c r="W338" s="51" t="s">
        <v>664</v>
      </c>
      <c r="X338" s="51" t="s">
        <v>675</v>
      </c>
      <c r="Y338" s="51" t="s">
        <v>783</v>
      </c>
      <c r="Z338" s="51">
        <v>69721</v>
      </c>
    </row>
    <row r="339" spans="1:26" ht="15.75" customHeight="1" x14ac:dyDescent="0.2">
      <c r="A339" s="51" t="s">
        <v>1078</v>
      </c>
      <c r="B339" s="51" t="s">
        <v>662</v>
      </c>
      <c r="C339" s="51" t="s">
        <v>663</v>
      </c>
      <c r="D339" s="51" t="s">
        <v>664</v>
      </c>
      <c r="E339" s="51" t="s">
        <v>665</v>
      </c>
      <c r="F339" s="51" t="s">
        <v>665</v>
      </c>
      <c r="G339" s="51" t="s">
        <v>665</v>
      </c>
      <c r="H339" s="51" t="s">
        <v>665</v>
      </c>
      <c r="I339" s="51" t="s">
        <v>665</v>
      </c>
      <c r="J339" s="51">
        <v>0</v>
      </c>
      <c r="K339" s="51">
        <v>0</v>
      </c>
      <c r="L339" s="51">
        <v>0</v>
      </c>
      <c r="M339" s="51">
        <v>0</v>
      </c>
      <c r="N339" s="51">
        <v>0</v>
      </c>
      <c r="O339" s="51" t="s">
        <v>666</v>
      </c>
      <c r="P339" s="51">
        <v>4</v>
      </c>
      <c r="Q339" s="51">
        <v>3</v>
      </c>
      <c r="R339" s="51">
        <v>3</v>
      </c>
      <c r="S339" s="51">
        <v>6</v>
      </c>
      <c r="T339" s="51">
        <v>16</v>
      </c>
      <c r="U339" s="51" t="s">
        <v>144</v>
      </c>
      <c r="V339" s="51" t="s">
        <v>667</v>
      </c>
      <c r="W339" s="51" t="s">
        <v>664</v>
      </c>
      <c r="X339" s="51" t="s">
        <v>668</v>
      </c>
      <c r="Y339" s="51" t="s">
        <v>673</v>
      </c>
      <c r="Z339" s="51">
        <v>13519</v>
      </c>
    </row>
    <row r="340" spans="1:26" ht="15.75" customHeight="1" x14ac:dyDescent="0.2">
      <c r="A340" s="51" t="s">
        <v>1079</v>
      </c>
      <c r="B340" s="51" t="s">
        <v>662</v>
      </c>
      <c r="C340" s="51" t="s">
        <v>663</v>
      </c>
      <c r="D340" s="51" t="s">
        <v>664</v>
      </c>
      <c r="E340" s="51" t="s">
        <v>665</v>
      </c>
      <c r="F340" s="51" t="s">
        <v>671</v>
      </c>
      <c r="G340" s="51" t="s">
        <v>665</v>
      </c>
      <c r="H340" s="51" t="s">
        <v>671</v>
      </c>
      <c r="I340" s="51" t="s">
        <v>671</v>
      </c>
      <c r="J340" s="51">
        <v>0</v>
      </c>
      <c r="K340" s="51">
        <v>10</v>
      </c>
      <c r="L340" s="51">
        <v>8</v>
      </c>
      <c r="M340" s="51">
        <v>42</v>
      </c>
      <c r="N340" s="51">
        <v>60</v>
      </c>
      <c r="O340" s="51" t="s">
        <v>666</v>
      </c>
      <c r="P340" s="51">
        <v>141</v>
      </c>
      <c r="Q340" s="51">
        <v>100</v>
      </c>
      <c r="R340" s="51">
        <v>93</v>
      </c>
      <c r="S340" s="51">
        <v>303</v>
      </c>
      <c r="T340" s="51">
        <v>637</v>
      </c>
      <c r="U340" s="51" t="s">
        <v>89</v>
      </c>
      <c r="V340" s="51" t="s">
        <v>667</v>
      </c>
      <c r="W340" s="51" t="s">
        <v>664</v>
      </c>
      <c r="X340" s="51" t="s">
        <v>755</v>
      </c>
      <c r="Y340" s="51" t="s">
        <v>756</v>
      </c>
      <c r="Z340" s="51">
        <v>26572</v>
      </c>
    </row>
    <row r="341" spans="1:26" ht="15.75" customHeight="1" x14ac:dyDescent="0.2">
      <c r="A341" s="51" t="s">
        <v>1080</v>
      </c>
      <c r="B341" s="51" t="s">
        <v>662</v>
      </c>
      <c r="C341" s="51" t="s">
        <v>671</v>
      </c>
      <c r="D341" s="51" t="s">
        <v>663</v>
      </c>
      <c r="E341" s="51" t="s">
        <v>665</v>
      </c>
      <c r="F341" s="51" t="s">
        <v>671</v>
      </c>
      <c r="G341" s="51" t="s">
        <v>671</v>
      </c>
      <c r="H341" s="51" t="s">
        <v>671</v>
      </c>
      <c r="I341" s="51" t="s">
        <v>671</v>
      </c>
      <c r="J341" s="51">
        <v>0</v>
      </c>
      <c r="K341" s="51">
        <v>0</v>
      </c>
      <c r="L341" s="51">
        <v>0</v>
      </c>
      <c r="M341" s="51">
        <v>11</v>
      </c>
      <c r="N341" s="51">
        <v>11</v>
      </c>
      <c r="O341" s="51" t="s">
        <v>666</v>
      </c>
      <c r="P341" s="51">
        <v>26</v>
      </c>
      <c r="Q341" s="51">
        <v>16</v>
      </c>
      <c r="R341" s="51">
        <v>17</v>
      </c>
      <c r="S341" s="51">
        <v>46</v>
      </c>
      <c r="T341" s="51">
        <v>105</v>
      </c>
      <c r="U341" s="51" t="s">
        <v>144</v>
      </c>
      <c r="V341" s="51" t="s">
        <v>721</v>
      </c>
      <c r="W341" s="51" t="s">
        <v>663</v>
      </c>
      <c r="X341" s="51" t="s">
        <v>668</v>
      </c>
      <c r="Y341" s="51" t="s">
        <v>673</v>
      </c>
      <c r="Z341" s="51">
        <v>56000</v>
      </c>
    </row>
    <row r="342" spans="1:26" ht="15.75" customHeight="1" x14ac:dyDescent="0.2">
      <c r="A342" s="51" t="s">
        <v>1081</v>
      </c>
      <c r="B342" s="51" t="s">
        <v>662</v>
      </c>
      <c r="C342" s="51" t="s">
        <v>663</v>
      </c>
      <c r="D342" s="51" t="s">
        <v>664</v>
      </c>
      <c r="E342" s="51" t="s">
        <v>671</v>
      </c>
      <c r="F342" s="51" t="s">
        <v>671</v>
      </c>
      <c r="G342" s="51" t="s">
        <v>671</v>
      </c>
      <c r="H342" s="51" t="s">
        <v>671</v>
      </c>
      <c r="I342" s="51" t="s">
        <v>665</v>
      </c>
      <c r="J342" s="51">
        <v>109</v>
      </c>
      <c r="K342" s="51">
        <v>6</v>
      </c>
      <c r="L342" s="51">
        <v>3</v>
      </c>
      <c r="M342" s="51">
        <v>0</v>
      </c>
      <c r="N342" s="51">
        <v>118</v>
      </c>
      <c r="O342" s="51" t="s">
        <v>666</v>
      </c>
      <c r="P342" s="51">
        <v>110</v>
      </c>
      <c r="Q342" s="51">
        <v>82</v>
      </c>
      <c r="R342" s="51">
        <v>77</v>
      </c>
      <c r="S342" s="51">
        <v>319</v>
      </c>
      <c r="T342" s="51">
        <v>588</v>
      </c>
      <c r="U342" s="51" t="s">
        <v>128</v>
      </c>
      <c r="V342" s="51" t="s">
        <v>667</v>
      </c>
      <c r="W342" s="51" t="s">
        <v>663</v>
      </c>
      <c r="X342" s="51" t="s">
        <v>817</v>
      </c>
      <c r="Y342" s="51" t="s">
        <v>818</v>
      </c>
      <c r="Z342" s="51">
        <v>15493</v>
      </c>
    </row>
    <row r="343" spans="1:26" ht="15.75" customHeight="1" x14ac:dyDescent="0.2">
      <c r="A343" s="51" t="s">
        <v>1082</v>
      </c>
      <c r="B343" s="51" t="s">
        <v>662</v>
      </c>
      <c r="C343" s="51" t="s">
        <v>663</v>
      </c>
      <c r="D343" s="51" t="s">
        <v>664</v>
      </c>
      <c r="E343" s="51" t="s">
        <v>671</v>
      </c>
      <c r="F343" s="51" t="s">
        <v>671</v>
      </c>
      <c r="G343" s="51" t="s">
        <v>671</v>
      </c>
      <c r="H343" s="51" t="s">
        <v>671</v>
      </c>
      <c r="I343" s="51" t="s">
        <v>671</v>
      </c>
      <c r="J343" s="51">
        <v>144</v>
      </c>
      <c r="K343" s="51">
        <v>38</v>
      </c>
      <c r="L343" s="51">
        <v>45</v>
      </c>
      <c r="M343" s="51">
        <v>1565</v>
      </c>
      <c r="N343" s="51">
        <v>1792</v>
      </c>
      <c r="O343" s="51" t="s">
        <v>672</v>
      </c>
      <c r="P343" s="51">
        <v>340</v>
      </c>
      <c r="Q343" s="51">
        <v>207</v>
      </c>
      <c r="R343" s="51">
        <v>224</v>
      </c>
      <c r="S343" s="51">
        <v>561</v>
      </c>
      <c r="T343" s="51">
        <v>1332</v>
      </c>
      <c r="U343" s="51" t="s">
        <v>144</v>
      </c>
      <c r="V343" s="51" t="s">
        <v>667</v>
      </c>
      <c r="W343" s="51" t="s">
        <v>664</v>
      </c>
      <c r="X343" s="51" t="s">
        <v>668</v>
      </c>
      <c r="Y343" s="51" t="s">
        <v>673</v>
      </c>
      <c r="Z343" s="51">
        <v>144388</v>
      </c>
    </row>
    <row r="344" spans="1:26" ht="15.75" customHeight="1" x14ac:dyDescent="0.2">
      <c r="A344" s="51" t="s">
        <v>1083</v>
      </c>
      <c r="B344" s="51" t="s">
        <v>683</v>
      </c>
      <c r="C344" s="51" t="s">
        <v>663</v>
      </c>
      <c r="D344" s="51" t="s">
        <v>664</v>
      </c>
      <c r="E344" s="51" t="s">
        <v>671</v>
      </c>
      <c r="F344" s="51" t="s">
        <v>671</v>
      </c>
      <c r="G344" s="51" t="s">
        <v>671</v>
      </c>
      <c r="H344" s="51" t="s">
        <v>671</v>
      </c>
      <c r="I344" s="51" t="s">
        <v>671</v>
      </c>
      <c r="J344" s="51">
        <v>157</v>
      </c>
      <c r="K344" s="51">
        <v>67</v>
      </c>
      <c r="L344" s="51">
        <v>196</v>
      </c>
      <c r="M344" s="51">
        <v>176</v>
      </c>
      <c r="N344" s="51">
        <v>596</v>
      </c>
      <c r="O344" s="51" t="s">
        <v>693</v>
      </c>
      <c r="P344" s="51">
        <v>123</v>
      </c>
      <c r="Q344" s="51">
        <v>77</v>
      </c>
      <c r="R344" s="51">
        <v>87</v>
      </c>
      <c r="S344" s="51">
        <v>206</v>
      </c>
      <c r="T344" s="51">
        <v>493</v>
      </c>
      <c r="U344" s="51" t="s">
        <v>83</v>
      </c>
      <c r="V344" s="51" t="s">
        <v>667</v>
      </c>
      <c r="W344" s="51" t="s">
        <v>664</v>
      </c>
      <c r="X344" s="51" t="s">
        <v>708</v>
      </c>
      <c r="Y344" s="51" t="s">
        <v>709</v>
      </c>
      <c r="Z344" s="51">
        <v>31559</v>
      </c>
    </row>
    <row r="345" spans="1:26" ht="15.75" customHeight="1" x14ac:dyDescent="0.2">
      <c r="A345" s="51" t="s">
        <v>1084</v>
      </c>
      <c r="B345" s="51" t="s">
        <v>662</v>
      </c>
      <c r="C345" s="51" t="s">
        <v>663</v>
      </c>
      <c r="D345" s="51" t="s">
        <v>664</v>
      </c>
      <c r="E345" s="51" t="s">
        <v>665</v>
      </c>
      <c r="F345" s="51" t="s">
        <v>665</v>
      </c>
      <c r="G345" s="51" t="s">
        <v>665</v>
      </c>
      <c r="H345" s="51" t="s">
        <v>665</v>
      </c>
      <c r="I345" s="51" t="s">
        <v>665</v>
      </c>
      <c r="J345" s="51">
        <v>0</v>
      </c>
      <c r="K345" s="51">
        <v>0</v>
      </c>
      <c r="L345" s="51">
        <v>0</v>
      </c>
      <c r="M345" s="51">
        <v>0</v>
      </c>
      <c r="N345" s="51">
        <v>0</v>
      </c>
      <c r="O345" s="51" t="s">
        <v>666</v>
      </c>
      <c r="P345" s="51">
        <v>636</v>
      </c>
      <c r="Q345" s="51">
        <v>408</v>
      </c>
      <c r="R345" s="51">
        <v>416</v>
      </c>
      <c r="S345" s="51">
        <v>1031</v>
      </c>
      <c r="T345" s="51">
        <v>2491</v>
      </c>
      <c r="U345" s="51" t="s">
        <v>128</v>
      </c>
      <c r="V345" s="51" t="s">
        <v>667</v>
      </c>
      <c r="W345" s="51" t="s">
        <v>663</v>
      </c>
      <c r="X345" s="51" t="s">
        <v>797</v>
      </c>
      <c r="Y345" s="51" t="s">
        <v>798</v>
      </c>
      <c r="Z345" s="51">
        <v>22679</v>
      </c>
    </row>
    <row r="346" spans="1:26" ht="15.75" customHeight="1" x14ac:dyDescent="0.2">
      <c r="A346" s="51" t="s">
        <v>1085</v>
      </c>
      <c r="B346" s="51" t="s">
        <v>662</v>
      </c>
      <c r="C346" s="51" t="s">
        <v>671</v>
      </c>
      <c r="D346" s="51" t="s">
        <v>664</v>
      </c>
      <c r="E346" s="51" t="s">
        <v>671</v>
      </c>
      <c r="F346" s="51" t="s">
        <v>671</v>
      </c>
      <c r="G346" s="51" t="s">
        <v>671</v>
      </c>
      <c r="H346" s="51" t="s">
        <v>671</v>
      </c>
      <c r="I346" s="51" t="s">
        <v>671</v>
      </c>
      <c r="J346" s="51">
        <v>359</v>
      </c>
      <c r="K346" s="51">
        <v>0</v>
      </c>
      <c r="L346" s="51">
        <v>222</v>
      </c>
      <c r="M346" s="51">
        <v>923</v>
      </c>
      <c r="N346" s="51">
        <v>1504</v>
      </c>
      <c r="O346" s="51" t="s">
        <v>672</v>
      </c>
      <c r="P346" s="51">
        <v>1026</v>
      </c>
      <c r="Q346" s="51">
        <v>681</v>
      </c>
      <c r="R346" s="51">
        <v>759</v>
      </c>
      <c r="S346" s="51">
        <v>1814</v>
      </c>
      <c r="T346" s="51">
        <v>4280</v>
      </c>
      <c r="U346" s="51" t="s">
        <v>144</v>
      </c>
      <c r="V346" s="51" t="s">
        <v>667</v>
      </c>
      <c r="W346" s="51" t="s">
        <v>664</v>
      </c>
      <c r="X346" s="51" t="s">
        <v>668</v>
      </c>
      <c r="Y346" s="51" t="s">
        <v>737</v>
      </c>
      <c r="Z346" s="51">
        <v>77837</v>
      </c>
    </row>
    <row r="347" spans="1:26" ht="15.75" customHeight="1" x14ac:dyDescent="0.2">
      <c r="A347" s="51" t="s">
        <v>1087</v>
      </c>
      <c r="B347" s="51" t="s">
        <v>662</v>
      </c>
      <c r="C347" s="51" t="s">
        <v>663</v>
      </c>
      <c r="D347" s="51" t="s">
        <v>664</v>
      </c>
      <c r="E347" s="51" t="s">
        <v>671</v>
      </c>
      <c r="F347" s="51" t="s">
        <v>671</v>
      </c>
      <c r="G347" s="51" t="s">
        <v>671</v>
      </c>
      <c r="H347" s="51" t="s">
        <v>671</v>
      </c>
      <c r="I347" s="51" t="s">
        <v>671</v>
      </c>
      <c r="J347" s="51">
        <v>9</v>
      </c>
      <c r="K347" s="51">
        <v>14</v>
      </c>
      <c r="L347" s="51">
        <v>24</v>
      </c>
      <c r="M347" s="51">
        <v>591</v>
      </c>
      <c r="N347" s="51">
        <v>638</v>
      </c>
      <c r="O347" s="51" t="s">
        <v>672</v>
      </c>
      <c r="P347" s="51">
        <v>199</v>
      </c>
      <c r="Q347" s="51">
        <v>103</v>
      </c>
      <c r="R347" s="51">
        <v>121</v>
      </c>
      <c r="S347" s="51">
        <v>322</v>
      </c>
      <c r="T347" s="51">
        <v>745</v>
      </c>
      <c r="U347" s="51" t="s">
        <v>67</v>
      </c>
      <c r="V347" s="51" t="s">
        <v>667</v>
      </c>
      <c r="W347" s="51" t="s">
        <v>664</v>
      </c>
      <c r="X347" s="51" t="s">
        <v>675</v>
      </c>
      <c r="Y347" s="51" t="s">
        <v>815</v>
      </c>
      <c r="Z347" s="51">
        <v>62708</v>
      </c>
    </row>
    <row r="348" spans="1:26" ht="15.75" customHeight="1" x14ac:dyDescent="0.2">
      <c r="A348" s="51" t="s">
        <v>1088</v>
      </c>
      <c r="B348" s="51" t="s">
        <v>662</v>
      </c>
      <c r="C348" s="51" t="s">
        <v>663</v>
      </c>
      <c r="D348" s="51" t="s">
        <v>663</v>
      </c>
      <c r="E348" s="51" t="s">
        <v>665</v>
      </c>
      <c r="F348" s="51" t="s">
        <v>665</v>
      </c>
      <c r="G348" s="51" t="s">
        <v>665</v>
      </c>
      <c r="H348" s="51" t="s">
        <v>665</v>
      </c>
      <c r="I348" s="51" t="s">
        <v>665</v>
      </c>
      <c r="J348" s="51">
        <v>0</v>
      </c>
      <c r="K348" s="51">
        <v>0</v>
      </c>
      <c r="L348" s="51">
        <v>0</v>
      </c>
      <c r="M348" s="51">
        <v>0</v>
      </c>
      <c r="N348" s="51">
        <v>0</v>
      </c>
      <c r="O348" s="51" t="s">
        <v>666</v>
      </c>
      <c r="P348" s="51">
        <v>217</v>
      </c>
      <c r="Q348" s="51">
        <v>131</v>
      </c>
      <c r="R348" s="51">
        <v>140</v>
      </c>
      <c r="S348" s="51">
        <v>362</v>
      </c>
      <c r="T348" s="51">
        <v>850</v>
      </c>
      <c r="U348" s="51" t="s">
        <v>144</v>
      </c>
      <c r="V348" s="51" t="s">
        <v>667</v>
      </c>
      <c r="W348" s="51" t="s">
        <v>663</v>
      </c>
      <c r="X348" s="51" t="s">
        <v>668</v>
      </c>
      <c r="Y348" s="51" t="s">
        <v>673</v>
      </c>
      <c r="Z348" s="51">
        <v>64260</v>
      </c>
    </row>
    <row r="349" spans="1:26" ht="15.75" customHeight="1" x14ac:dyDescent="0.2">
      <c r="A349" s="51" t="s">
        <v>1089</v>
      </c>
      <c r="B349" s="51" t="s">
        <v>662</v>
      </c>
      <c r="C349" s="51" t="s">
        <v>663</v>
      </c>
      <c r="D349" s="51" t="s">
        <v>664</v>
      </c>
      <c r="E349" s="51" t="s">
        <v>665</v>
      </c>
      <c r="F349" s="51" t="s">
        <v>665</v>
      </c>
      <c r="G349" s="51" t="s">
        <v>665</v>
      </c>
      <c r="H349" s="51" t="s">
        <v>671</v>
      </c>
      <c r="I349" s="51" t="s">
        <v>671</v>
      </c>
      <c r="J349" s="51">
        <v>3</v>
      </c>
      <c r="K349" s="51">
        <v>2</v>
      </c>
      <c r="L349" s="51">
        <v>3</v>
      </c>
      <c r="M349" s="51">
        <v>4</v>
      </c>
      <c r="N349" s="51">
        <v>12</v>
      </c>
      <c r="O349" s="51" t="s">
        <v>672</v>
      </c>
      <c r="P349" s="51">
        <v>24</v>
      </c>
      <c r="Q349" s="51">
        <v>14</v>
      </c>
      <c r="R349" s="51">
        <v>15</v>
      </c>
      <c r="S349" s="51">
        <v>7</v>
      </c>
      <c r="T349" s="51">
        <v>60</v>
      </c>
      <c r="U349" s="51" t="s">
        <v>67</v>
      </c>
      <c r="V349" s="51" t="s">
        <v>667</v>
      </c>
      <c r="W349" s="51" t="s">
        <v>664</v>
      </c>
      <c r="X349" s="51" t="s">
        <v>675</v>
      </c>
      <c r="Y349" s="51" t="s">
        <v>676</v>
      </c>
      <c r="Z349" s="51">
        <v>11318</v>
      </c>
    </row>
    <row r="350" spans="1:26" ht="15.75" customHeight="1" x14ac:dyDescent="0.2">
      <c r="A350" s="51" t="s">
        <v>1090</v>
      </c>
      <c r="B350" s="51" t="s">
        <v>662</v>
      </c>
      <c r="C350" s="51" t="s">
        <v>663</v>
      </c>
      <c r="D350" s="51" t="s">
        <v>664</v>
      </c>
      <c r="E350" s="51" t="s">
        <v>671</v>
      </c>
      <c r="F350" s="51" t="s">
        <v>671</v>
      </c>
      <c r="G350" s="51" t="s">
        <v>671</v>
      </c>
      <c r="H350" s="51" t="s">
        <v>671</v>
      </c>
      <c r="I350" s="51" t="s">
        <v>671</v>
      </c>
      <c r="J350" s="51">
        <v>0</v>
      </c>
      <c r="K350" s="51">
        <v>0</v>
      </c>
      <c r="L350" s="51">
        <v>1</v>
      </c>
      <c r="M350" s="51">
        <v>4</v>
      </c>
      <c r="N350" s="51">
        <v>5</v>
      </c>
      <c r="O350" s="51" t="s">
        <v>666</v>
      </c>
      <c r="P350" s="51">
        <v>80</v>
      </c>
      <c r="Q350" s="51">
        <v>48</v>
      </c>
      <c r="R350" s="51">
        <v>43</v>
      </c>
      <c r="S350" s="51">
        <v>126</v>
      </c>
      <c r="T350" s="51">
        <v>297</v>
      </c>
      <c r="U350" s="51" t="s">
        <v>67</v>
      </c>
      <c r="V350" s="51" t="s">
        <v>667</v>
      </c>
      <c r="W350" s="51" t="s">
        <v>664</v>
      </c>
      <c r="X350" s="51" t="s">
        <v>675</v>
      </c>
      <c r="Y350" s="51" t="s">
        <v>701</v>
      </c>
      <c r="Z350" s="51">
        <v>19236</v>
      </c>
    </row>
    <row r="351" spans="1:26" ht="15.75" customHeight="1" x14ac:dyDescent="0.2">
      <c r="A351" s="51" t="s">
        <v>1091</v>
      </c>
      <c r="B351" s="51" t="s">
        <v>683</v>
      </c>
      <c r="C351" s="51" t="s">
        <v>686</v>
      </c>
      <c r="D351" s="51" t="s">
        <v>687</v>
      </c>
      <c r="E351" s="51" t="s">
        <v>665</v>
      </c>
      <c r="F351" s="51" t="s">
        <v>665</v>
      </c>
      <c r="G351" s="51" t="s">
        <v>665</v>
      </c>
      <c r="H351" s="51" t="s">
        <v>665</v>
      </c>
      <c r="I351" s="51" t="s">
        <v>665</v>
      </c>
      <c r="J351" s="51">
        <v>0</v>
      </c>
      <c r="K351" s="51">
        <v>0</v>
      </c>
      <c r="L351" s="51">
        <v>0</v>
      </c>
      <c r="M351" s="51">
        <v>0</v>
      </c>
      <c r="N351" s="51">
        <v>0</v>
      </c>
      <c r="O351" s="51" t="s">
        <v>666</v>
      </c>
      <c r="P351" s="51">
        <v>38</v>
      </c>
      <c r="Q351" s="51">
        <v>24</v>
      </c>
      <c r="R351" s="51">
        <v>27</v>
      </c>
      <c r="S351" s="51">
        <v>64</v>
      </c>
      <c r="T351" s="51">
        <v>153</v>
      </c>
      <c r="U351" s="51" t="s">
        <v>83</v>
      </c>
      <c r="V351" s="51" t="s">
        <v>688</v>
      </c>
      <c r="W351" s="51" t="s">
        <v>686</v>
      </c>
      <c r="X351" s="51" t="s">
        <v>708</v>
      </c>
      <c r="Y351" s="51" t="s">
        <v>709</v>
      </c>
      <c r="Z351" s="51">
        <v>8233</v>
      </c>
    </row>
    <row r="352" spans="1:26" ht="15.75" customHeight="1" x14ac:dyDescent="0.2">
      <c r="A352" s="51" t="s">
        <v>1092</v>
      </c>
      <c r="B352" s="51" t="s">
        <v>662</v>
      </c>
      <c r="C352" s="51" t="s">
        <v>663</v>
      </c>
      <c r="D352" s="51" t="s">
        <v>664</v>
      </c>
      <c r="E352" s="51" t="s">
        <v>671</v>
      </c>
      <c r="F352" s="51" t="s">
        <v>671</v>
      </c>
      <c r="G352" s="51" t="s">
        <v>671</v>
      </c>
      <c r="H352" s="51" t="s">
        <v>671</v>
      </c>
      <c r="I352" s="51" t="s">
        <v>671</v>
      </c>
      <c r="J352" s="51">
        <v>23</v>
      </c>
      <c r="K352" s="51">
        <v>217</v>
      </c>
      <c r="L352" s="51">
        <v>366</v>
      </c>
      <c r="M352" s="51">
        <v>570</v>
      </c>
      <c r="N352" s="51">
        <v>1176</v>
      </c>
      <c r="O352" s="51" t="s">
        <v>672</v>
      </c>
      <c r="P352" s="51">
        <v>392</v>
      </c>
      <c r="Q352" s="51">
        <v>254</v>
      </c>
      <c r="R352" s="51">
        <v>316</v>
      </c>
      <c r="S352" s="51">
        <v>1063</v>
      </c>
      <c r="T352" s="51">
        <v>2025</v>
      </c>
      <c r="U352" s="51" t="s">
        <v>67</v>
      </c>
      <c r="V352" s="51" t="s">
        <v>667</v>
      </c>
      <c r="W352" s="51" t="s">
        <v>664</v>
      </c>
      <c r="X352" s="51" t="s">
        <v>675</v>
      </c>
      <c r="Y352" s="51" t="s">
        <v>701</v>
      </c>
      <c r="Z352" s="51">
        <v>72647</v>
      </c>
    </row>
    <row r="353" spans="1:26" ht="15.75" customHeight="1" x14ac:dyDescent="0.2">
      <c r="A353" s="51" t="s">
        <v>1094</v>
      </c>
      <c r="B353" s="51" t="s">
        <v>662</v>
      </c>
      <c r="C353" s="51" t="s">
        <v>663</v>
      </c>
      <c r="D353" s="51" t="s">
        <v>664</v>
      </c>
      <c r="E353" s="51" t="s">
        <v>671</v>
      </c>
      <c r="F353" s="51" t="s">
        <v>671</v>
      </c>
      <c r="G353" s="51" t="s">
        <v>671</v>
      </c>
      <c r="H353" s="51" t="s">
        <v>671</v>
      </c>
      <c r="I353" s="51" t="s">
        <v>671</v>
      </c>
      <c r="J353" s="51">
        <v>0</v>
      </c>
      <c r="K353" s="51">
        <v>0</v>
      </c>
      <c r="L353" s="51">
        <v>31</v>
      </c>
      <c r="M353" s="51">
        <v>112</v>
      </c>
      <c r="N353" s="51">
        <v>143</v>
      </c>
      <c r="O353" s="51" t="s">
        <v>672</v>
      </c>
      <c r="P353" s="51">
        <v>112</v>
      </c>
      <c r="Q353" s="51">
        <v>81</v>
      </c>
      <c r="R353" s="51">
        <v>90</v>
      </c>
      <c r="S353" s="51">
        <v>209</v>
      </c>
      <c r="T353" s="51">
        <v>492</v>
      </c>
      <c r="U353" s="51" t="s">
        <v>144</v>
      </c>
      <c r="V353" s="51" t="s">
        <v>667</v>
      </c>
      <c r="W353" s="51" t="s">
        <v>664</v>
      </c>
      <c r="X353" s="51" t="s">
        <v>668</v>
      </c>
      <c r="Y353" s="51" t="s">
        <v>681</v>
      </c>
      <c r="Z353" s="51">
        <v>52755</v>
      </c>
    </row>
    <row r="354" spans="1:26" ht="15.75" customHeight="1" x14ac:dyDescent="0.2">
      <c r="A354" s="51" t="s">
        <v>726</v>
      </c>
      <c r="B354" s="51" t="s">
        <v>736</v>
      </c>
      <c r="C354" s="51" t="s">
        <v>663</v>
      </c>
      <c r="D354" s="51" t="s">
        <v>664</v>
      </c>
      <c r="E354" s="51" t="s">
        <v>671</v>
      </c>
      <c r="F354" s="51" t="s">
        <v>671</v>
      </c>
      <c r="G354" s="51" t="s">
        <v>671</v>
      </c>
      <c r="H354" s="51" t="s">
        <v>671</v>
      </c>
      <c r="I354" s="51" t="s">
        <v>671</v>
      </c>
      <c r="J354" s="51">
        <v>36</v>
      </c>
      <c r="K354" s="51">
        <v>85</v>
      </c>
      <c r="L354" s="51">
        <v>67</v>
      </c>
      <c r="M354" s="51">
        <v>1466</v>
      </c>
      <c r="N354" s="51">
        <v>1654</v>
      </c>
      <c r="O354" s="51" t="s">
        <v>672</v>
      </c>
      <c r="P354" s="51">
        <v>1365</v>
      </c>
      <c r="Q354" s="51">
        <v>957</v>
      </c>
      <c r="R354" s="51">
        <v>936</v>
      </c>
      <c r="S354" s="51">
        <v>1773</v>
      </c>
      <c r="T354" s="51">
        <v>5031</v>
      </c>
      <c r="U354" s="51" t="s">
        <v>123</v>
      </c>
      <c r="V354" s="51" t="s">
        <v>667</v>
      </c>
      <c r="W354" s="51" t="s">
        <v>664</v>
      </c>
      <c r="X354" s="51" t="s">
        <v>725</v>
      </c>
      <c r="Y354" s="51" t="s">
        <v>726</v>
      </c>
      <c r="Z354" s="51">
        <v>113313</v>
      </c>
    </row>
    <row r="355" spans="1:26" ht="15.75" customHeight="1" x14ac:dyDescent="0.2">
      <c r="A355" s="51" t="s">
        <v>1095</v>
      </c>
      <c r="B355" s="51" t="s">
        <v>662</v>
      </c>
      <c r="C355" s="51" t="s">
        <v>663</v>
      </c>
      <c r="D355" s="51" t="s">
        <v>663</v>
      </c>
      <c r="E355" s="51" t="s">
        <v>671</v>
      </c>
      <c r="F355" s="51" t="s">
        <v>671</v>
      </c>
      <c r="G355" s="51" t="s">
        <v>671</v>
      </c>
      <c r="H355" s="51" t="s">
        <v>671</v>
      </c>
      <c r="I355" s="51" t="s">
        <v>671</v>
      </c>
      <c r="J355" s="51">
        <v>0</v>
      </c>
      <c r="K355" s="51">
        <v>0</v>
      </c>
      <c r="L355" s="51">
        <v>51</v>
      </c>
      <c r="M355" s="51">
        <v>122</v>
      </c>
      <c r="N355" s="51">
        <v>173</v>
      </c>
      <c r="O355" s="51" t="s">
        <v>672</v>
      </c>
      <c r="P355" s="51">
        <v>78</v>
      </c>
      <c r="Q355" s="51">
        <v>55</v>
      </c>
      <c r="R355" s="51">
        <v>69</v>
      </c>
      <c r="S355" s="51">
        <v>170</v>
      </c>
      <c r="T355" s="51">
        <v>372</v>
      </c>
      <c r="U355" s="51" t="s">
        <v>123</v>
      </c>
      <c r="V355" s="51" t="s">
        <v>667</v>
      </c>
      <c r="W355" s="51" t="s">
        <v>663</v>
      </c>
      <c r="X355" s="51" t="s">
        <v>725</v>
      </c>
      <c r="Y355" s="51" t="s">
        <v>871</v>
      </c>
      <c r="Z355" s="51">
        <v>10642</v>
      </c>
    </row>
    <row r="356" spans="1:26" ht="15.75" customHeight="1" x14ac:dyDescent="0.2">
      <c r="A356" s="51" t="s">
        <v>1097</v>
      </c>
      <c r="B356" s="51" t="s">
        <v>662</v>
      </c>
      <c r="C356" s="51" t="s">
        <v>663</v>
      </c>
      <c r="D356" s="51" t="s">
        <v>664</v>
      </c>
      <c r="E356" s="51" t="s">
        <v>671</v>
      </c>
      <c r="F356" s="51" t="s">
        <v>671</v>
      </c>
      <c r="G356" s="51" t="s">
        <v>671</v>
      </c>
      <c r="H356" s="51" t="s">
        <v>671</v>
      </c>
      <c r="I356" s="51" t="s">
        <v>671</v>
      </c>
      <c r="J356" s="51">
        <v>0</v>
      </c>
      <c r="K356" s="51">
        <v>0</v>
      </c>
      <c r="L356" s="51">
        <v>4</v>
      </c>
      <c r="M356" s="51">
        <v>21</v>
      </c>
      <c r="N356" s="51">
        <v>25</v>
      </c>
      <c r="O356" s="51" t="s">
        <v>666</v>
      </c>
      <c r="P356" s="51">
        <v>118</v>
      </c>
      <c r="Q356" s="51">
        <v>69</v>
      </c>
      <c r="R356" s="51">
        <v>84</v>
      </c>
      <c r="S356" s="51">
        <v>177</v>
      </c>
      <c r="T356" s="51">
        <v>448</v>
      </c>
      <c r="U356" s="51" t="s">
        <v>67</v>
      </c>
      <c r="V356" s="51" t="s">
        <v>667</v>
      </c>
      <c r="W356" s="51" t="s">
        <v>664</v>
      </c>
      <c r="X356" s="51" t="s">
        <v>675</v>
      </c>
      <c r="Y356" s="51" t="s">
        <v>701</v>
      </c>
      <c r="Z356" s="51">
        <v>35068</v>
      </c>
    </row>
    <row r="357" spans="1:26" ht="15.75" customHeight="1" x14ac:dyDescent="0.2">
      <c r="A357" s="51" t="s">
        <v>1098</v>
      </c>
      <c r="B357" s="51" t="s">
        <v>662</v>
      </c>
      <c r="C357" s="51" t="s">
        <v>663</v>
      </c>
      <c r="D357" s="51" t="s">
        <v>664</v>
      </c>
      <c r="E357" s="51" t="s">
        <v>671</v>
      </c>
      <c r="F357" s="51" t="s">
        <v>671</v>
      </c>
      <c r="G357" s="51" t="s">
        <v>671</v>
      </c>
      <c r="H357" s="51" t="s">
        <v>671</v>
      </c>
      <c r="I357" s="51" t="s">
        <v>671</v>
      </c>
      <c r="J357" s="51">
        <v>220</v>
      </c>
      <c r="K357" s="51">
        <v>44</v>
      </c>
      <c r="L357" s="51">
        <v>15</v>
      </c>
      <c r="M357" s="51">
        <v>1432</v>
      </c>
      <c r="N357" s="51">
        <v>1711</v>
      </c>
      <c r="O357" s="51" t="s">
        <v>672</v>
      </c>
      <c r="P357" s="51">
        <v>716</v>
      </c>
      <c r="Q357" s="51">
        <v>391</v>
      </c>
      <c r="R357" s="51">
        <v>407</v>
      </c>
      <c r="S357" s="51">
        <v>553</v>
      </c>
      <c r="T357" s="51">
        <v>2067</v>
      </c>
      <c r="U357" s="51" t="s">
        <v>67</v>
      </c>
      <c r="V357" s="51" t="s">
        <v>667</v>
      </c>
      <c r="W357" s="51" t="s">
        <v>664</v>
      </c>
      <c r="X357" s="51" t="s">
        <v>675</v>
      </c>
      <c r="Y357" s="51" t="s">
        <v>676</v>
      </c>
      <c r="Z357" s="51">
        <v>79201</v>
      </c>
    </row>
    <row r="358" spans="1:26" ht="15.75" customHeight="1" x14ac:dyDescent="0.2">
      <c r="A358" s="51" t="s">
        <v>1099</v>
      </c>
      <c r="B358" s="51" t="s">
        <v>683</v>
      </c>
      <c r="C358" s="51" t="s">
        <v>686</v>
      </c>
      <c r="D358" s="51" t="s">
        <v>687</v>
      </c>
      <c r="E358" s="51" t="s">
        <v>665</v>
      </c>
      <c r="F358" s="51" t="s">
        <v>665</v>
      </c>
      <c r="G358" s="51" t="s">
        <v>665</v>
      </c>
      <c r="H358" s="51" t="s">
        <v>671</v>
      </c>
      <c r="I358" s="51" t="s">
        <v>671</v>
      </c>
      <c r="J358" s="51">
        <v>0</v>
      </c>
      <c r="K358" s="51">
        <v>0</v>
      </c>
      <c r="L358" s="51">
        <v>19</v>
      </c>
      <c r="M358" s="51">
        <v>59</v>
      </c>
      <c r="N358" s="51">
        <v>78</v>
      </c>
      <c r="O358" s="51" t="s">
        <v>672</v>
      </c>
      <c r="P358" s="51">
        <v>12</v>
      </c>
      <c r="Q358" s="51">
        <v>8</v>
      </c>
      <c r="R358" s="51">
        <v>12</v>
      </c>
      <c r="S358" s="51">
        <v>25</v>
      </c>
      <c r="T358" s="51">
        <v>57</v>
      </c>
      <c r="U358" s="51" t="s">
        <v>83</v>
      </c>
      <c r="V358" s="51" t="s">
        <v>688</v>
      </c>
      <c r="W358" s="51" t="s">
        <v>686</v>
      </c>
      <c r="X358" s="51" t="s">
        <v>684</v>
      </c>
      <c r="Y358" s="51" t="s">
        <v>1099</v>
      </c>
      <c r="Z358" s="51">
        <v>17612</v>
      </c>
    </row>
    <row r="359" spans="1:26" ht="15.75" customHeight="1" x14ac:dyDescent="0.2">
      <c r="A359" s="51" t="s">
        <v>1101</v>
      </c>
      <c r="B359" s="51" t="s">
        <v>683</v>
      </c>
      <c r="C359" s="51" t="s">
        <v>663</v>
      </c>
      <c r="D359" s="51" t="s">
        <v>663</v>
      </c>
      <c r="E359" s="51" t="s">
        <v>665</v>
      </c>
      <c r="F359" s="51" t="s">
        <v>665</v>
      </c>
      <c r="G359" s="51" t="s">
        <v>665</v>
      </c>
      <c r="H359" s="51" t="s">
        <v>665</v>
      </c>
      <c r="I359" s="51" t="s">
        <v>671</v>
      </c>
      <c r="J359" s="51">
        <v>0</v>
      </c>
      <c r="K359" s="51">
        <v>0</v>
      </c>
      <c r="L359" s="51">
        <v>0</v>
      </c>
      <c r="M359" s="51">
        <v>18</v>
      </c>
      <c r="N359" s="51">
        <v>18</v>
      </c>
      <c r="O359" s="51" t="s">
        <v>666</v>
      </c>
      <c r="P359" s="51">
        <v>1</v>
      </c>
      <c r="Q359" s="51">
        <v>1</v>
      </c>
      <c r="R359" s="51">
        <v>1</v>
      </c>
      <c r="S359" s="51">
        <v>1</v>
      </c>
      <c r="T359" s="51">
        <v>4</v>
      </c>
      <c r="U359" s="51" t="s">
        <v>83</v>
      </c>
      <c r="V359" s="51" t="s">
        <v>721</v>
      </c>
      <c r="W359" s="51" t="s">
        <v>664</v>
      </c>
      <c r="X359" s="51" t="s">
        <v>684</v>
      </c>
      <c r="Y359" s="51" t="s">
        <v>691</v>
      </c>
      <c r="Z359" s="51">
        <v>1002</v>
      </c>
    </row>
    <row r="360" spans="1:26" ht="15.75" customHeight="1" x14ac:dyDescent="0.2">
      <c r="A360" s="51" t="s">
        <v>1102</v>
      </c>
      <c r="B360" s="51" t="s">
        <v>683</v>
      </c>
      <c r="C360" s="51" t="s">
        <v>663</v>
      </c>
      <c r="D360" s="51" t="s">
        <v>664</v>
      </c>
      <c r="E360" s="51" t="s">
        <v>671</v>
      </c>
      <c r="F360" s="51" t="s">
        <v>671</v>
      </c>
      <c r="G360" s="51" t="s">
        <v>671</v>
      </c>
      <c r="H360" s="51" t="s">
        <v>671</v>
      </c>
      <c r="I360" s="51" t="s">
        <v>671</v>
      </c>
      <c r="J360" s="51">
        <v>0</v>
      </c>
      <c r="K360" s="51">
        <v>0</v>
      </c>
      <c r="L360" s="51">
        <v>2</v>
      </c>
      <c r="M360" s="51">
        <v>0</v>
      </c>
      <c r="N360" s="51">
        <v>2</v>
      </c>
      <c r="O360" s="51" t="s">
        <v>666</v>
      </c>
      <c r="P360" s="51">
        <v>1</v>
      </c>
      <c r="Q360" s="51">
        <v>1</v>
      </c>
      <c r="R360" s="51">
        <v>1</v>
      </c>
      <c r="S360" s="51">
        <v>1</v>
      </c>
      <c r="T360" s="51">
        <v>4</v>
      </c>
      <c r="U360" s="51" t="s">
        <v>83</v>
      </c>
      <c r="V360" s="51" t="s">
        <v>667</v>
      </c>
      <c r="W360" s="51" t="s">
        <v>664</v>
      </c>
      <c r="X360" s="51" t="s">
        <v>895</v>
      </c>
      <c r="Y360" s="51" t="s">
        <v>896</v>
      </c>
      <c r="Z360" s="51">
        <v>448</v>
      </c>
    </row>
    <row r="361" spans="1:26" ht="15.75" customHeight="1" x14ac:dyDescent="0.2">
      <c r="A361" s="51" t="s">
        <v>1104</v>
      </c>
      <c r="B361" s="51" t="s">
        <v>662</v>
      </c>
      <c r="C361" s="51" t="s">
        <v>671</v>
      </c>
      <c r="D361" s="51" t="s">
        <v>742</v>
      </c>
      <c r="E361" s="51" t="s">
        <v>665</v>
      </c>
      <c r="F361" s="51" t="s">
        <v>665</v>
      </c>
      <c r="G361" s="51" t="s">
        <v>665</v>
      </c>
      <c r="H361" s="51" t="s">
        <v>665</v>
      </c>
      <c r="I361" s="51" t="s">
        <v>665</v>
      </c>
      <c r="J361" s="51">
        <v>0</v>
      </c>
      <c r="K361" s="51">
        <v>0</v>
      </c>
      <c r="L361" s="51">
        <v>0</v>
      </c>
      <c r="M361" s="51">
        <v>0</v>
      </c>
      <c r="N361" s="51">
        <v>0</v>
      </c>
      <c r="O361" s="51" t="s">
        <v>666</v>
      </c>
      <c r="P361" s="51">
        <v>919</v>
      </c>
      <c r="Q361" s="51">
        <v>543</v>
      </c>
      <c r="R361" s="51">
        <v>592</v>
      </c>
      <c r="S361" s="51">
        <v>1572</v>
      </c>
      <c r="T361" s="51">
        <v>3626</v>
      </c>
      <c r="U361" s="51" t="s">
        <v>144</v>
      </c>
      <c r="V361" s="51" t="s">
        <v>721</v>
      </c>
      <c r="W361" s="51" t="s">
        <v>742</v>
      </c>
      <c r="X361" s="51" t="s">
        <v>668</v>
      </c>
      <c r="Y361" s="51" t="s">
        <v>673</v>
      </c>
      <c r="Z361" s="51">
        <v>155687</v>
      </c>
    </row>
    <row r="362" spans="1:26" ht="15.75" customHeight="1" x14ac:dyDescent="0.2">
      <c r="A362" s="51" t="s">
        <v>1105</v>
      </c>
      <c r="B362" s="51" t="s">
        <v>662</v>
      </c>
      <c r="C362" s="51" t="s">
        <v>663</v>
      </c>
      <c r="D362" s="51" t="s">
        <v>664</v>
      </c>
      <c r="E362" s="51" t="s">
        <v>665</v>
      </c>
      <c r="F362" s="51" t="s">
        <v>665</v>
      </c>
      <c r="G362" s="51" t="s">
        <v>665</v>
      </c>
      <c r="H362" s="51" t="s">
        <v>665</v>
      </c>
      <c r="I362" s="51" t="s">
        <v>671</v>
      </c>
      <c r="J362" s="51">
        <v>0</v>
      </c>
      <c r="K362" s="51">
        <v>0</v>
      </c>
      <c r="L362" s="51">
        <v>0</v>
      </c>
      <c r="M362" s="51">
        <v>0</v>
      </c>
      <c r="N362" s="51">
        <v>0</v>
      </c>
      <c r="O362" s="51" t="s">
        <v>672</v>
      </c>
      <c r="P362" s="51">
        <v>1</v>
      </c>
      <c r="Q362" s="51">
        <v>1</v>
      </c>
      <c r="R362" s="51">
        <v>0</v>
      </c>
      <c r="S362" s="51">
        <v>0</v>
      </c>
      <c r="T362" s="51">
        <v>2</v>
      </c>
      <c r="U362" s="51" t="s">
        <v>144</v>
      </c>
      <c r="V362" s="51" t="s">
        <v>667</v>
      </c>
      <c r="W362" s="51" t="s">
        <v>664</v>
      </c>
      <c r="X362" s="51" t="s">
        <v>668</v>
      </c>
      <c r="Y362" s="51" t="s">
        <v>781</v>
      </c>
      <c r="Z362" s="51">
        <v>23929</v>
      </c>
    </row>
    <row r="363" spans="1:26" ht="15.75" customHeight="1" x14ac:dyDescent="0.2">
      <c r="A363" s="51" t="s">
        <v>1106</v>
      </c>
      <c r="B363" s="51" t="s">
        <v>662</v>
      </c>
      <c r="C363" s="51" t="s">
        <v>663</v>
      </c>
      <c r="D363" s="51" t="s">
        <v>664</v>
      </c>
      <c r="E363" s="51" t="s">
        <v>671</v>
      </c>
      <c r="F363" s="51" t="s">
        <v>671</v>
      </c>
      <c r="G363" s="51" t="s">
        <v>671</v>
      </c>
      <c r="H363" s="51" t="s">
        <v>671</v>
      </c>
      <c r="I363" s="51" t="s">
        <v>671</v>
      </c>
      <c r="J363" s="51">
        <v>0</v>
      </c>
      <c r="K363" s="51">
        <v>7</v>
      </c>
      <c r="L363" s="51">
        <v>152</v>
      </c>
      <c r="M363" s="51">
        <v>11</v>
      </c>
      <c r="N363" s="51">
        <v>170</v>
      </c>
      <c r="O363" s="51" t="s">
        <v>666</v>
      </c>
      <c r="P363" s="51">
        <v>623</v>
      </c>
      <c r="Q363" s="51">
        <v>576</v>
      </c>
      <c r="R363" s="51">
        <v>566</v>
      </c>
      <c r="S363" s="51">
        <v>1431</v>
      </c>
      <c r="T363" s="51">
        <v>3196</v>
      </c>
      <c r="U363" s="51" t="s">
        <v>128</v>
      </c>
      <c r="V363" s="51" t="s">
        <v>667</v>
      </c>
      <c r="W363" s="51" t="s">
        <v>664</v>
      </c>
      <c r="X363" s="51" t="s">
        <v>856</v>
      </c>
      <c r="Y363" s="51" t="s">
        <v>857</v>
      </c>
      <c r="Z363" s="51">
        <v>60798</v>
      </c>
    </row>
    <row r="364" spans="1:26" ht="15.75" customHeight="1" x14ac:dyDescent="0.2">
      <c r="A364" s="51" t="s">
        <v>1107</v>
      </c>
      <c r="B364" s="51" t="s">
        <v>683</v>
      </c>
      <c r="C364" s="51" t="s">
        <v>671</v>
      </c>
      <c r="D364" s="51" t="s">
        <v>665</v>
      </c>
      <c r="E364" s="51" t="s">
        <v>665</v>
      </c>
      <c r="F364" s="51" t="s">
        <v>665</v>
      </c>
      <c r="G364" s="51" t="s">
        <v>665</v>
      </c>
      <c r="H364" s="51" t="s">
        <v>665</v>
      </c>
      <c r="I364" s="51" t="s">
        <v>665</v>
      </c>
      <c r="J364" s="51">
        <v>0</v>
      </c>
      <c r="K364" s="51">
        <v>0</v>
      </c>
      <c r="L364" s="51">
        <v>0</v>
      </c>
      <c r="M364" s="51">
        <v>0</v>
      </c>
      <c r="N364" s="51">
        <v>0</v>
      </c>
      <c r="O364" s="51" t="s">
        <v>666</v>
      </c>
      <c r="P364" s="51">
        <v>3</v>
      </c>
      <c r="Q364" s="51">
        <v>2</v>
      </c>
      <c r="R364" s="51">
        <v>3</v>
      </c>
      <c r="S364" s="51">
        <v>5</v>
      </c>
      <c r="T364" s="51">
        <v>13</v>
      </c>
      <c r="U364" s="51" t="s">
        <v>83</v>
      </c>
      <c r="V364" s="51" t="s">
        <v>667</v>
      </c>
      <c r="W364" s="51" t="s">
        <v>665</v>
      </c>
      <c r="X364" s="51" t="s">
        <v>684</v>
      </c>
      <c r="Y364" s="51" t="s">
        <v>1099</v>
      </c>
      <c r="Z364" s="51">
        <v>2161</v>
      </c>
    </row>
    <row r="365" spans="1:26" ht="15.75" customHeight="1" x14ac:dyDescent="0.2">
      <c r="A365" s="51" t="s">
        <v>1108</v>
      </c>
      <c r="B365" s="51" t="s">
        <v>662</v>
      </c>
      <c r="C365" s="51" t="s">
        <v>663</v>
      </c>
      <c r="D365" s="51" t="s">
        <v>664</v>
      </c>
      <c r="E365" s="51" t="s">
        <v>665</v>
      </c>
      <c r="F365" s="51" t="s">
        <v>665</v>
      </c>
      <c r="G365" s="51" t="s">
        <v>671</v>
      </c>
      <c r="H365" s="51" t="s">
        <v>671</v>
      </c>
      <c r="I365" s="51" t="s">
        <v>671</v>
      </c>
      <c r="J365" s="51">
        <v>0</v>
      </c>
      <c r="K365" s="51">
        <v>0</v>
      </c>
      <c r="L365" s="51">
        <v>3</v>
      </c>
      <c r="M365" s="51">
        <v>22</v>
      </c>
      <c r="N365" s="51">
        <v>25</v>
      </c>
      <c r="O365" s="51" t="s">
        <v>672</v>
      </c>
      <c r="P365" s="51">
        <v>21</v>
      </c>
      <c r="Q365" s="51">
        <v>15</v>
      </c>
      <c r="R365" s="51">
        <v>15</v>
      </c>
      <c r="S365" s="51">
        <v>13</v>
      </c>
      <c r="T365" s="51">
        <v>64</v>
      </c>
      <c r="U365" s="51" t="s">
        <v>67</v>
      </c>
      <c r="V365" s="51" t="s">
        <v>667</v>
      </c>
      <c r="W365" s="51" t="s">
        <v>664</v>
      </c>
      <c r="X365" s="51" t="s">
        <v>675</v>
      </c>
      <c r="Y365" s="51" t="s">
        <v>718</v>
      </c>
      <c r="Z365" s="51">
        <v>4767</v>
      </c>
    </row>
    <row r="366" spans="1:26" ht="15.75" customHeight="1" x14ac:dyDescent="0.2">
      <c r="A366" s="51" t="s">
        <v>1109</v>
      </c>
      <c r="B366" s="51" t="s">
        <v>662</v>
      </c>
      <c r="C366" s="51" t="s">
        <v>671</v>
      </c>
      <c r="D366" s="51" t="s">
        <v>664</v>
      </c>
      <c r="E366" s="51" t="s">
        <v>671</v>
      </c>
      <c r="F366" s="51" t="s">
        <v>671</v>
      </c>
      <c r="G366" s="51" t="s">
        <v>671</v>
      </c>
      <c r="H366" s="51" t="s">
        <v>671</v>
      </c>
      <c r="I366" s="51" t="s">
        <v>671</v>
      </c>
      <c r="J366" s="51">
        <v>26</v>
      </c>
      <c r="K366" s="51">
        <v>26</v>
      </c>
      <c r="L366" s="51">
        <v>0</v>
      </c>
      <c r="M366" s="51">
        <v>127</v>
      </c>
      <c r="N366" s="51">
        <v>179</v>
      </c>
      <c r="O366" s="51" t="s">
        <v>666</v>
      </c>
      <c r="P366" s="51">
        <v>201</v>
      </c>
      <c r="Q366" s="51">
        <v>152</v>
      </c>
      <c r="R366" s="51">
        <v>282</v>
      </c>
      <c r="S366" s="51">
        <v>618</v>
      </c>
      <c r="T366" s="51">
        <v>1253</v>
      </c>
      <c r="U366" s="51" t="s">
        <v>417</v>
      </c>
      <c r="V366" s="51" t="s">
        <v>667</v>
      </c>
      <c r="W366" s="51" t="s">
        <v>663</v>
      </c>
      <c r="X366" s="51" t="s">
        <v>789</v>
      </c>
      <c r="Y366" s="51" t="s">
        <v>790</v>
      </c>
      <c r="Z366" s="51">
        <v>50207</v>
      </c>
    </row>
    <row r="367" spans="1:26" ht="15.75" customHeight="1" x14ac:dyDescent="0.2">
      <c r="A367" s="51" t="s">
        <v>1110</v>
      </c>
      <c r="B367" s="51" t="s">
        <v>662</v>
      </c>
      <c r="C367" s="51" t="s">
        <v>663</v>
      </c>
      <c r="D367" s="51" t="s">
        <v>664</v>
      </c>
      <c r="E367" s="51" t="s">
        <v>671</v>
      </c>
      <c r="F367" s="51" t="s">
        <v>671</v>
      </c>
      <c r="G367" s="51" t="s">
        <v>671</v>
      </c>
      <c r="H367" s="51" t="s">
        <v>671</v>
      </c>
      <c r="I367" s="51" t="s">
        <v>671</v>
      </c>
      <c r="J367" s="51">
        <v>100</v>
      </c>
      <c r="K367" s="51">
        <v>0</v>
      </c>
      <c r="L367" s="51">
        <v>110</v>
      </c>
      <c r="M367" s="51">
        <v>1623</v>
      </c>
      <c r="N367" s="51">
        <v>1833</v>
      </c>
      <c r="O367" s="51" t="s">
        <v>672</v>
      </c>
      <c r="P367" s="51">
        <v>1539</v>
      </c>
      <c r="Q367" s="51">
        <v>1079</v>
      </c>
      <c r="R367" s="51">
        <v>1303</v>
      </c>
      <c r="S367" s="51">
        <v>3087</v>
      </c>
      <c r="T367" s="51">
        <v>7008</v>
      </c>
      <c r="U367" s="51" t="s">
        <v>123</v>
      </c>
      <c r="V367" s="51" t="s">
        <v>667</v>
      </c>
      <c r="W367" s="51" t="s">
        <v>664</v>
      </c>
      <c r="X367" s="51" t="s">
        <v>725</v>
      </c>
      <c r="Y367" s="51" t="s">
        <v>808</v>
      </c>
      <c r="Z367" s="51">
        <v>74210</v>
      </c>
    </row>
    <row r="368" spans="1:26" ht="15.75" customHeight="1" x14ac:dyDescent="0.2">
      <c r="A368" s="51" t="s">
        <v>1111</v>
      </c>
      <c r="B368" s="51" t="s">
        <v>662</v>
      </c>
      <c r="C368" s="51" t="s">
        <v>663</v>
      </c>
      <c r="D368" s="51" t="s">
        <v>664</v>
      </c>
      <c r="E368" s="51" t="s">
        <v>671</v>
      </c>
      <c r="F368" s="51" t="s">
        <v>671</v>
      </c>
      <c r="G368" s="51" t="s">
        <v>671</v>
      </c>
      <c r="H368" s="51" t="s">
        <v>671</v>
      </c>
      <c r="I368" s="51" t="s">
        <v>671</v>
      </c>
      <c r="J368" s="51">
        <v>18</v>
      </c>
      <c r="K368" s="51">
        <v>11</v>
      </c>
      <c r="L368" s="51">
        <v>31</v>
      </c>
      <c r="M368" s="51">
        <v>1280</v>
      </c>
      <c r="N368" s="51">
        <v>1340</v>
      </c>
      <c r="O368" s="51" t="s">
        <v>672</v>
      </c>
      <c r="P368" s="51">
        <v>209</v>
      </c>
      <c r="Q368" s="51">
        <v>141</v>
      </c>
      <c r="R368" s="51">
        <v>158</v>
      </c>
      <c r="S368" s="51">
        <v>340</v>
      </c>
      <c r="T368" s="51">
        <v>848</v>
      </c>
      <c r="U368" s="51" t="s">
        <v>144</v>
      </c>
      <c r="V368" s="51" t="s">
        <v>667</v>
      </c>
      <c r="W368" s="51" t="s">
        <v>664</v>
      </c>
      <c r="X368" s="51" t="s">
        <v>668</v>
      </c>
      <c r="Y368" s="51" t="s">
        <v>669</v>
      </c>
      <c r="Z368" s="51">
        <v>176671</v>
      </c>
    </row>
    <row r="369" spans="1:26" ht="15.75" customHeight="1" x14ac:dyDescent="0.2">
      <c r="A369" s="51" t="s">
        <v>1112</v>
      </c>
      <c r="B369" s="51" t="s">
        <v>662</v>
      </c>
      <c r="C369" s="51" t="s">
        <v>663</v>
      </c>
      <c r="D369" s="51" t="s">
        <v>664</v>
      </c>
      <c r="E369" s="51" t="s">
        <v>665</v>
      </c>
      <c r="F369" s="51" t="s">
        <v>665</v>
      </c>
      <c r="G369" s="51" t="s">
        <v>665</v>
      </c>
      <c r="H369" s="51" t="s">
        <v>665</v>
      </c>
      <c r="I369" s="51" t="s">
        <v>671</v>
      </c>
      <c r="J369" s="51">
        <v>0</v>
      </c>
      <c r="K369" s="51">
        <v>0</v>
      </c>
      <c r="L369" s="51">
        <v>1</v>
      </c>
      <c r="M369" s="51">
        <v>36</v>
      </c>
      <c r="N369" s="51">
        <v>37</v>
      </c>
      <c r="O369" s="51" t="s">
        <v>672</v>
      </c>
      <c r="P369" s="51">
        <v>23</v>
      </c>
      <c r="Q369" s="51">
        <v>15</v>
      </c>
      <c r="R369" s="51">
        <v>18</v>
      </c>
      <c r="S369" s="51">
        <v>39</v>
      </c>
      <c r="T369" s="51">
        <v>95</v>
      </c>
      <c r="U369" s="51" t="s">
        <v>144</v>
      </c>
      <c r="V369" s="51" t="s">
        <v>667</v>
      </c>
      <c r="W369" s="51" t="s">
        <v>664</v>
      </c>
      <c r="X369" s="51" t="s">
        <v>668</v>
      </c>
      <c r="Y369" s="51" t="s">
        <v>737</v>
      </c>
      <c r="Z369" s="51">
        <v>18738</v>
      </c>
    </row>
    <row r="370" spans="1:26" ht="15.75" customHeight="1" x14ac:dyDescent="0.2">
      <c r="A370" s="51" t="s">
        <v>1113</v>
      </c>
      <c r="B370" s="51" t="s">
        <v>662</v>
      </c>
      <c r="C370" s="51" t="s">
        <v>663</v>
      </c>
      <c r="D370" s="51" t="s">
        <v>664</v>
      </c>
      <c r="E370" s="51" t="s">
        <v>671</v>
      </c>
      <c r="F370" s="51" t="s">
        <v>671</v>
      </c>
      <c r="G370" s="51" t="s">
        <v>671</v>
      </c>
      <c r="H370" s="51" t="s">
        <v>671</v>
      </c>
      <c r="I370" s="51" t="s">
        <v>671</v>
      </c>
      <c r="J370" s="51">
        <v>5</v>
      </c>
      <c r="K370" s="51">
        <v>0</v>
      </c>
      <c r="L370" s="51">
        <v>0</v>
      </c>
      <c r="M370" s="51">
        <v>82</v>
      </c>
      <c r="N370" s="51">
        <v>87</v>
      </c>
      <c r="O370" s="51" t="s">
        <v>672</v>
      </c>
      <c r="P370" s="51">
        <v>8</v>
      </c>
      <c r="Q370" s="51">
        <v>5</v>
      </c>
      <c r="R370" s="51">
        <v>5</v>
      </c>
      <c r="S370" s="51">
        <v>13</v>
      </c>
      <c r="T370" s="51">
        <v>31</v>
      </c>
      <c r="U370" s="51" t="s">
        <v>144</v>
      </c>
      <c r="V370" s="51" t="s">
        <v>667</v>
      </c>
      <c r="W370" s="51" t="s">
        <v>664</v>
      </c>
      <c r="X370" s="51" t="s">
        <v>668</v>
      </c>
      <c r="Y370" s="51" t="s">
        <v>673</v>
      </c>
      <c r="Z370" s="51">
        <v>42723</v>
      </c>
    </row>
    <row r="371" spans="1:26" ht="15.75" customHeight="1" x14ac:dyDescent="0.2">
      <c r="A371" s="51" t="s">
        <v>1114</v>
      </c>
      <c r="B371" s="51" t="s">
        <v>662</v>
      </c>
      <c r="C371" s="51" t="s">
        <v>663</v>
      </c>
      <c r="D371" s="51" t="s">
        <v>664</v>
      </c>
      <c r="E371" s="51" t="s">
        <v>671</v>
      </c>
      <c r="F371" s="51" t="s">
        <v>671</v>
      </c>
      <c r="G371" s="51" t="s">
        <v>671</v>
      </c>
      <c r="H371" s="51" t="s">
        <v>671</v>
      </c>
      <c r="I371" s="51" t="s">
        <v>671</v>
      </c>
      <c r="J371" s="51">
        <v>0</v>
      </c>
      <c r="K371" s="51">
        <v>0</v>
      </c>
      <c r="L371" s="51">
        <v>0</v>
      </c>
      <c r="M371" s="51">
        <v>0</v>
      </c>
      <c r="N371" s="51">
        <v>0</v>
      </c>
      <c r="O371" s="51" t="s">
        <v>672</v>
      </c>
      <c r="P371" s="51">
        <v>1</v>
      </c>
      <c r="Q371" s="51">
        <v>1</v>
      </c>
      <c r="R371" s="51">
        <v>0</v>
      </c>
      <c r="S371" s="51">
        <v>0</v>
      </c>
      <c r="T371" s="51">
        <v>2</v>
      </c>
      <c r="U371" s="51" t="s">
        <v>144</v>
      </c>
      <c r="V371" s="51" t="s">
        <v>667</v>
      </c>
      <c r="W371" s="51" t="s">
        <v>664</v>
      </c>
      <c r="X371" s="51" t="s">
        <v>668</v>
      </c>
      <c r="Y371" s="51" t="s">
        <v>681</v>
      </c>
      <c r="Z371" s="51">
        <v>49329</v>
      </c>
    </row>
    <row r="372" spans="1:26" ht="15.75" customHeight="1" x14ac:dyDescent="0.2">
      <c r="A372" s="51" t="s">
        <v>1115</v>
      </c>
      <c r="B372" s="51" t="s">
        <v>683</v>
      </c>
      <c r="C372" s="51" t="s">
        <v>663</v>
      </c>
      <c r="D372" s="51" t="s">
        <v>664</v>
      </c>
      <c r="E372" s="51" t="s">
        <v>671</v>
      </c>
      <c r="F372" s="51" t="s">
        <v>671</v>
      </c>
      <c r="G372" s="51" t="s">
        <v>671</v>
      </c>
      <c r="H372" s="51" t="s">
        <v>671</v>
      </c>
      <c r="I372" s="51" t="s">
        <v>671</v>
      </c>
      <c r="J372" s="51">
        <v>0</v>
      </c>
      <c r="K372" s="51">
        <v>44</v>
      </c>
      <c r="L372" s="51">
        <v>26</v>
      </c>
      <c r="M372" s="51">
        <v>0</v>
      </c>
      <c r="N372" s="51">
        <v>70</v>
      </c>
      <c r="O372" s="51" t="s">
        <v>666</v>
      </c>
      <c r="P372" s="51">
        <v>73</v>
      </c>
      <c r="Q372" s="51">
        <v>52</v>
      </c>
      <c r="R372" s="51">
        <v>61</v>
      </c>
      <c r="S372" s="51">
        <v>137</v>
      </c>
      <c r="T372" s="51">
        <v>323</v>
      </c>
      <c r="U372" s="51" t="s">
        <v>83</v>
      </c>
      <c r="V372" s="51" t="s">
        <v>667</v>
      </c>
      <c r="W372" s="51" t="s">
        <v>664</v>
      </c>
      <c r="X372" s="51" t="s">
        <v>684</v>
      </c>
      <c r="Y372" s="51" t="s">
        <v>831</v>
      </c>
      <c r="Z372" s="51">
        <v>13858</v>
      </c>
    </row>
    <row r="373" spans="1:26" ht="15.75" customHeight="1" x14ac:dyDescent="0.2">
      <c r="A373" s="51" t="s">
        <v>1116</v>
      </c>
      <c r="B373" s="51" t="s">
        <v>683</v>
      </c>
      <c r="C373" s="51" t="s">
        <v>663</v>
      </c>
      <c r="D373" s="51" t="s">
        <v>664</v>
      </c>
      <c r="E373" s="51" t="s">
        <v>671</v>
      </c>
      <c r="F373" s="51" t="s">
        <v>671</v>
      </c>
      <c r="G373" s="51" t="s">
        <v>671</v>
      </c>
      <c r="H373" s="51" t="s">
        <v>671</v>
      </c>
      <c r="I373" s="51" t="s">
        <v>671</v>
      </c>
      <c r="J373" s="51">
        <v>35</v>
      </c>
      <c r="K373" s="51">
        <v>50</v>
      </c>
      <c r="L373" s="51">
        <v>103</v>
      </c>
      <c r="M373" s="51">
        <v>520</v>
      </c>
      <c r="N373" s="51">
        <v>708</v>
      </c>
      <c r="O373" s="51" t="s">
        <v>666</v>
      </c>
      <c r="P373" s="51">
        <v>287</v>
      </c>
      <c r="Q373" s="51">
        <v>181</v>
      </c>
      <c r="R373" s="51">
        <v>205</v>
      </c>
      <c r="S373" s="51">
        <v>502</v>
      </c>
      <c r="T373" s="51">
        <v>1175</v>
      </c>
      <c r="U373" s="51" t="s">
        <v>83</v>
      </c>
      <c r="V373" s="51" t="s">
        <v>667</v>
      </c>
      <c r="W373" s="51" t="s">
        <v>664</v>
      </c>
      <c r="X373" s="51" t="s">
        <v>684</v>
      </c>
      <c r="Y373" s="51" t="s">
        <v>697</v>
      </c>
      <c r="Z373" s="51">
        <v>91357</v>
      </c>
    </row>
    <row r="374" spans="1:26" ht="15.75" customHeight="1" x14ac:dyDescent="0.2">
      <c r="A374" s="51" t="s">
        <v>1118</v>
      </c>
      <c r="B374" s="51" t="s">
        <v>662</v>
      </c>
      <c r="C374" s="51" t="s">
        <v>663</v>
      </c>
      <c r="D374" s="51" t="s">
        <v>664</v>
      </c>
      <c r="E374" s="51" t="s">
        <v>665</v>
      </c>
      <c r="F374" s="51" t="s">
        <v>671</v>
      </c>
      <c r="G374" s="51" t="s">
        <v>671</v>
      </c>
      <c r="H374" s="51" t="s">
        <v>671</v>
      </c>
      <c r="I374" s="51" t="s">
        <v>671</v>
      </c>
      <c r="J374" s="51">
        <v>0</v>
      </c>
      <c r="K374" s="51">
        <v>0</v>
      </c>
      <c r="L374" s="51">
        <v>4</v>
      </c>
      <c r="M374" s="51">
        <v>263</v>
      </c>
      <c r="N374" s="51">
        <v>267</v>
      </c>
      <c r="O374" s="51" t="s">
        <v>666</v>
      </c>
      <c r="P374" s="51">
        <v>579</v>
      </c>
      <c r="Q374" s="51">
        <v>396</v>
      </c>
      <c r="R374" s="51">
        <v>453</v>
      </c>
      <c r="S374" s="51">
        <v>1001</v>
      </c>
      <c r="T374" s="51">
        <v>2429</v>
      </c>
      <c r="U374" s="51" t="s">
        <v>144</v>
      </c>
      <c r="V374" s="51" t="s">
        <v>667</v>
      </c>
      <c r="W374" s="51" t="s">
        <v>664</v>
      </c>
      <c r="X374" s="51" t="s">
        <v>668</v>
      </c>
      <c r="Y374" s="51" t="s">
        <v>669</v>
      </c>
      <c r="Z374" s="51">
        <v>71196</v>
      </c>
    </row>
    <row r="375" spans="1:26" ht="15.75" customHeight="1" x14ac:dyDescent="0.2">
      <c r="A375" s="51" t="s">
        <v>1119</v>
      </c>
      <c r="B375" s="51" t="s">
        <v>736</v>
      </c>
      <c r="C375" s="51" t="s">
        <v>671</v>
      </c>
      <c r="D375" s="51" t="s">
        <v>664</v>
      </c>
      <c r="E375" s="51" t="s">
        <v>671</v>
      </c>
      <c r="F375" s="51" t="s">
        <v>671</v>
      </c>
      <c r="G375" s="51" t="s">
        <v>671</v>
      </c>
      <c r="H375" s="51" t="s">
        <v>671</v>
      </c>
      <c r="I375" s="51" t="s">
        <v>671</v>
      </c>
      <c r="J375" s="51">
        <v>0</v>
      </c>
      <c r="K375" s="51">
        <v>0</v>
      </c>
      <c r="L375" s="51">
        <v>0</v>
      </c>
      <c r="M375" s="51">
        <v>124</v>
      </c>
      <c r="N375" s="51">
        <v>124</v>
      </c>
      <c r="O375" s="51" t="s">
        <v>666</v>
      </c>
      <c r="P375" s="51">
        <v>372</v>
      </c>
      <c r="Q375" s="51">
        <v>223</v>
      </c>
      <c r="R375" s="51">
        <v>238</v>
      </c>
      <c r="S375" s="51">
        <v>564</v>
      </c>
      <c r="T375" s="51">
        <v>1397</v>
      </c>
      <c r="U375" s="51" t="s">
        <v>144</v>
      </c>
      <c r="V375" s="51" t="s">
        <v>721</v>
      </c>
      <c r="W375" s="51" t="s">
        <v>664</v>
      </c>
      <c r="X375" s="51" t="s">
        <v>668</v>
      </c>
      <c r="Y375" s="51" t="s">
        <v>673</v>
      </c>
      <c r="Z375" s="51">
        <v>68677</v>
      </c>
    </row>
    <row r="376" spans="1:26" ht="15.75" customHeight="1" x14ac:dyDescent="0.2">
      <c r="A376" s="51" t="s">
        <v>1120</v>
      </c>
      <c r="B376" s="51" t="s">
        <v>662</v>
      </c>
      <c r="C376" s="51" t="s">
        <v>671</v>
      </c>
      <c r="D376" s="51" t="s">
        <v>664</v>
      </c>
      <c r="E376" s="51" t="s">
        <v>671</v>
      </c>
      <c r="F376" s="51" t="s">
        <v>671</v>
      </c>
      <c r="G376" s="51" t="s">
        <v>671</v>
      </c>
      <c r="H376" s="51" t="s">
        <v>671</v>
      </c>
      <c r="I376" s="51" t="s">
        <v>671</v>
      </c>
      <c r="J376" s="51">
        <v>7</v>
      </c>
      <c r="K376" s="51">
        <v>54</v>
      </c>
      <c r="L376" s="51">
        <v>0</v>
      </c>
      <c r="M376" s="51">
        <v>1374</v>
      </c>
      <c r="N376" s="51">
        <v>1435</v>
      </c>
      <c r="O376" s="51" t="s">
        <v>672</v>
      </c>
      <c r="P376" s="51">
        <v>706</v>
      </c>
      <c r="Q376" s="51">
        <v>429</v>
      </c>
      <c r="R376" s="51">
        <v>502</v>
      </c>
      <c r="S376" s="51">
        <v>1152</v>
      </c>
      <c r="T376" s="51">
        <v>2789</v>
      </c>
      <c r="U376" s="51" t="s">
        <v>67</v>
      </c>
      <c r="V376" s="51" t="s">
        <v>667</v>
      </c>
      <c r="W376" s="51" t="s">
        <v>664</v>
      </c>
      <c r="X376" s="51" t="s">
        <v>675</v>
      </c>
      <c r="Y376" s="51" t="s">
        <v>718</v>
      </c>
      <c r="Z376" s="51">
        <v>86380</v>
      </c>
    </row>
    <row r="377" spans="1:26" ht="15.75" customHeight="1" x14ac:dyDescent="0.2">
      <c r="A377" s="51" t="s">
        <v>1121</v>
      </c>
      <c r="B377" s="51" t="s">
        <v>662</v>
      </c>
      <c r="C377" s="51" t="s">
        <v>663</v>
      </c>
      <c r="D377" s="51" t="s">
        <v>664</v>
      </c>
      <c r="E377" s="51" t="s">
        <v>665</v>
      </c>
      <c r="F377" s="51" t="s">
        <v>671</v>
      </c>
      <c r="G377" s="51" t="s">
        <v>671</v>
      </c>
      <c r="H377" s="51" t="s">
        <v>671</v>
      </c>
      <c r="I377" s="51" t="s">
        <v>671</v>
      </c>
      <c r="J377" s="51">
        <v>55</v>
      </c>
      <c r="K377" s="51">
        <v>0</v>
      </c>
      <c r="L377" s="51">
        <v>15</v>
      </c>
      <c r="M377" s="51">
        <v>6</v>
      </c>
      <c r="N377" s="51">
        <v>76</v>
      </c>
      <c r="O377" s="51" t="s">
        <v>666</v>
      </c>
      <c r="P377" s="51">
        <v>393</v>
      </c>
      <c r="Q377" s="51">
        <v>204</v>
      </c>
      <c r="R377" s="51">
        <v>161</v>
      </c>
      <c r="S377" s="51">
        <v>553</v>
      </c>
      <c r="T377" s="51">
        <v>1311</v>
      </c>
      <c r="U377" s="51" t="s">
        <v>128</v>
      </c>
      <c r="V377" s="51" t="s">
        <v>667</v>
      </c>
      <c r="W377" s="51" t="s">
        <v>664</v>
      </c>
      <c r="X377" s="51" t="s">
        <v>817</v>
      </c>
      <c r="Y377" s="51" t="s">
        <v>818</v>
      </c>
      <c r="Z377" s="51">
        <v>26390</v>
      </c>
    </row>
    <row r="378" spans="1:26" ht="15.75" customHeight="1" x14ac:dyDescent="0.2">
      <c r="A378" s="51" t="s">
        <v>1122</v>
      </c>
      <c r="B378" s="51" t="s">
        <v>736</v>
      </c>
      <c r="C378" s="51" t="s">
        <v>742</v>
      </c>
      <c r="D378" s="51" t="s">
        <v>742</v>
      </c>
      <c r="E378" s="51" t="s">
        <v>671</v>
      </c>
      <c r="F378" s="51" t="s">
        <v>671</v>
      </c>
      <c r="G378" s="51" t="s">
        <v>671</v>
      </c>
      <c r="H378" s="51" t="s">
        <v>671</v>
      </c>
      <c r="I378" s="51" t="s">
        <v>671</v>
      </c>
      <c r="J378" s="51">
        <v>0</v>
      </c>
      <c r="K378" s="51">
        <v>0</v>
      </c>
      <c r="L378" s="51">
        <v>0</v>
      </c>
      <c r="M378" s="51">
        <v>96</v>
      </c>
      <c r="N378" s="51">
        <v>96</v>
      </c>
      <c r="O378" s="51" t="s">
        <v>666</v>
      </c>
      <c r="P378" s="51">
        <v>636</v>
      </c>
      <c r="Q378" s="51">
        <v>432</v>
      </c>
      <c r="R378" s="51">
        <v>496</v>
      </c>
      <c r="S378" s="51">
        <v>1151</v>
      </c>
      <c r="T378" s="51">
        <v>2715</v>
      </c>
      <c r="U378" s="51" t="s">
        <v>144</v>
      </c>
      <c r="V378" s="51" t="s">
        <v>743</v>
      </c>
      <c r="W378" s="51" t="s">
        <v>742</v>
      </c>
      <c r="X378" s="51" t="s">
        <v>668</v>
      </c>
      <c r="Y378" s="51" t="s">
        <v>669</v>
      </c>
      <c r="Z378" s="51">
        <v>107041</v>
      </c>
    </row>
    <row r="379" spans="1:26" ht="15.75" customHeight="1" x14ac:dyDescent="0.2">
      <c r="A379" s="51" t="s">
        <v>1123</v>
      </c>
      <c r="B379" s="51" t="s">
        <v>662</v>
      </c>
      <c r="C379" s="51" t="s">
        <v>663</v>
      </c>
      <c r="D379" s="51" t="s">
        <v>664</v>
      </c>
      <c r="E379" s="51" t="s">
        <v>671</v>
      </c>
      <c r="F379" s="51" t="s">
        <v>671</v>
      </c>
      <c r="G379" s="51" t="s">
        <v>671</v>
      </c>
      <c r="H379" s="51" t="s">
        <v>671</v>
      </c>
      <c r="I379" s="51" t="s">
        <v>671</v>
      </c>
      <c r="J379" s="51">
        <v>79</v>
      </c>
      <c r="K379" s="51">
        <v>79</v>
      </c>
      <c r="L379" s="51">
        <v>0</v>
      </c>
      <c r="M379" s="51">
        <v>227</v>
      </c>
      <c r="N379" s="51">
        <v>385</v>
      </c>
      <c r="O379" s="51" t="s">
        <v>666</v>
      </c>
      <c r="P379" s="51">
        <v>438</v>
      </c>
      <c r="Q379" s="51">
        <v>305</v>
      </c>
      <c r="R379" s="51">
        <v>410</v>
      </c>
      <c r="S379" s="51">
        <v>1282</v>
      </c>
      <c r="T379" s="51">
        <v>2435</v>
      </c>
      <c r="U379" s="51" t="s">
        <v>67</v>
      </c>
      <c r="V379" s="51" t="s">
        <v>667</v>
      </c>
      <c r="W379" s="51" t="s">
        <v>664</v>
      </c>
      <c r="X379" s="51" t="s">
        <v>675</v>
      </c>
      <c r="Y379" s="51" t="s">
        <v>701</v>
      </c>
      <c r="Z379" s="51">
        <v>110967</v>
      </c>
    </row>
    <row r="380" spans="1:26" ht="15.75" customHeight="1" x14ac:dyDescent="0.2">
      <c r="A380" s="51" t="s">
        <v>1124</v>
      </c>
      <c r="B380" s="51" t="s">
        <v>662</v>
      </c>
      <c r="C380" s="51" t="s">
        <v>663</v>
      </c>
      <c r="D380" s="51" t="s">
        <v>664</v>
      </c>
      <c r="E380" s="51" t="s">
        <v>665</v>
      </c>
      <c r="F380" s="51" t="s">
        <v>665</v>
      </c>
      <c r="G380" s="51" t="s">
        <v>665</v>
      </c>
      <c r="H380" s="51" t="s">
        <v>665</v>
      </c>
      <c r="I380" s="51" t="s">
        <v>665</v>
      </c>
      <c r="J380" s="51">
        <v>0</v>
      </c>
      <c r="K380" s="51">
        <v>0</v>
      </c>
      <c r="L380" s="51">
        <v>0</v>
      </c>
      <c r="M380" s="51">
        <v>0</v>
      </c>
      <c r="N380" s="51">
        <v>0</v>
      </c>
      <c r="O380" s="51" t="s">
        <v>666</v>
      </c>
      <c r="P380" s="51">
        <v>159</v>
      </c>
      <c r="Q380" s="51">
        <v>131</v>
      </c>
      <c r="R380" s="51">
        <v>207</v>
      </c>
      <c r="S380" s="51">
        <v>848</v>
      </c>
      <c r="T380" s="51">
        <v>1345</v>
      </c>
      <c r="U380" s="51" t="s">
        <v>128</v>
      </c>
      <c r="V380" s="51" t="s">
        <v>667</v>
      </c>
      <c r="W380" s="51" t="s">
        <v>664</v>
      </c>
      <c r="X380" s="51" t="s">
        <v>714</v>
      </c>
      <c r="Y380" s="51" t="s">
        <v>715</v>
      </c>
      <c r="Z380" s="51">
        <v>28822</v>
      </c>
    </row>
    <row r="381" spans="1:26" ht="15.75" customHeight="1" x14ac:dyDescent="0.2">
      <c r="A381" s="51" t="s">
        <v>1125</v>
      </c>
      <c r="B381" s="51" t="s">
        <v>683</v>
      </c>
      <c r="C381" s="51" t="s">
        <v>686</v>
      </c>
      <c r="D381" s="51" t="s">
        <v>687</v>
      </c>
      <c r="E381" s="51" t="s">
        <v>665</v>
      </c>
      <c r="F381" s="51" t="s">
        <v>665</v>
      </c>
      <c r="G381" s="51" t="s">
        <v>665</v>
      </c>
      <c r="H381" s="51" t="s">
        <v>665</v>
      </c>
      <c r="I381" s="51" t="s">
        <v>665</v>
      </c>
      <c r="J381" s="51">
        <v>0</v>
      </c>
      <c r="K381" s="51">
        <v>0</v>
      </c>
      <c r="L381" s="51">
        <v>0</v>
      </c>
      <c r="M381" s="51">
        <v>0</v>
      </c>
      <c r="N381" s="51">
        <v>0</v>
      </c>
      <c r="O381" s="51" t="s">
        <v>666</v>
      </c>
      <c r="P381" s="51">
        <v>8</v>
      </c>
      <c r="Q381" s="51">
        <v>4</v>
      </c>
      <c r="R381" s="51">
        <v>4</v>
      </c>
      <c r="S381" s="51">
        <v>15</v>
      </c>
      <c r="T381" s="51">
        <v>31</v>
      </c>
      <c r="U381" s="51" t="s">
        <v>83</v>
      </c>
      <c r="V381" s="51" t="s">
        <v>688</v>
      </c>
      <c r="W381" s="51" t="s">
        <v>686</v>
      </c>
      <c r="X381" s="51" t="s">
        <v>705</v>
      </c>
      <c r="Y381" s="51" t="s">
        <v>706</v>
      </c>
      <c r="Z381" s="51">
        <v>3348</v>
      </c>
    </row>
    <row r="382" spans="1:26" ht="15.75" customHeight="1" x14ac:dyDescent="0.2">
      <c r="A382" s="51" t="s">
        <v>1126</v>
      </c>
      <c r="B382" s="51" t="s">
        <v>662</v>
      </c>
      <c r="C382" s="51" t="s">
        <v>663</v>
      </c>
      <c r="D382" s="51" t="s">
        <v>664</v>
      </c>
      <c r="E382" s="51" t="s">
        <v>665</v>
      </c>
      <c r="F382" s="51" t="s">
        <v>665</v>
      </c>
      <c r="G382" s="51" t="s">
        <v>665</v>
      </c>
      <c r="H382" s="51" t="s">
        <v>665</v>
      </c>
      <c r="I382" s="51" t="s">
        <v>665</v>
      </c>
      <c r="J382" s="51">
        <v>0</v>
      </c>
      <c r="K382" s="51">
        <v>0</v>
      </c>
      <c r="L382" s="51">
        <v>0</v>
      </c>
      <c r="M382" s="51">
        <v>0</v>
      </c>
      <c r="N382" s="51">
        <v>0</v>
      </c>
      <c r="O382" s="51" t="s">
        <v>666</v>
      </c>
      <c r="P382" s="51">
        <v>45</v>
      </c>
      <c r="Q382" s="51">
        <v>36</v>
      </c>
      <c r="R382" s="51">
        <v>48</v>
      </c>
      <c r="S382" s="51">
        <v>170</v>
      </c>
      <c r="T382" s="51">
        <v>299</v>
      </c>
      <c r="U382" s="51" t="s">
        <v>67</v>
      </c>
      <c r="V382" s="51" t="s">
        <v>667</v>
      </c>
      <c r="W382" s="51" t="s">
        <v>664</v>
      </c>
      <c r="X382" s="51" t="s">
        <v>675</v>
      </c>
      <c r="Y382" s="51" t="s">
        <v>750</v>
      </c>
      <c r="Z382" s="51">
        <v>9188</v>
      </c>
    </row>
    <row r="383" spans="1:26" ht="15.75" customHeight="1" x14ac:dyDescent="0.2">
      <c r="A383" s="51" t="s">
        <v>1127</v>
      </c>
      <c r="B383" s="51" t="s">
        <v>662</v>
      </c>
      <c r="C383" s="51" t="s">
        <v>663</v>
      </c>
      <c r="D383" s="51" t="s">
        <v>664</v>
      </c>
      <c r="E383" s="51" t="s">
        <v>665</v>
      </c>
      <c r="F383" s="51" t="s">
        <v>665</v>
      </c>
      <c r="G383" s="51" t="s">
        <v>665</v>
      </c>
      <c r="H383" s="51" t="s">
        <v>665</v>
      </c>
      <c r="I383" s="51" t="s">
        <v>665</v>
      </c>
      <c r="J383" s="51">
        <v>0</v>
      </c>
      <c r="K383" s="51">
        <v>0</v>
      </c>
      <c r="L383" s="51">
        <v>0</v>
      </c>
      <c r="M383" s="51">
        <v>0</v>
      </c>
      <c r="N383" s="51">
        <v>0</v>
      </c>
      <c r="O383" s="51" t="s">
        <v>666</v>
      </c>
      <c r="P383" s="51">
        <v>308</v>
      </c>
      <c r="Q383" s="51">
        <v>215</v>
      </c>
      <c r="R383" s="51">
        <v>231</v>
      </c>
      <c r="S383" s="51">
        <v>726</v>
      </c>
      <c r="T383" s="51">
        <v>1480</v>
      </c>
      <c r="U383" s="51" t="s">
        <v>128</v>
      </c>
      <c r="V383" s="51" t="s">
        <v>721</v>
      </c>
      <c r="W383" s="51" t="s">
        <v>664</v>
      </c>
      <c r="X383" s="51" t="s">
        <v>880</v>
      </c>
      <c r="Y383" s="51" t="s">
        <v>881</v>
      </c>
      <c r="Z383" s="51">
        <v>15847</v>
      </c>
    </row>
    <row r="384" spans="1:26" ht="15.75" customHeight="1" x14ac:dyDescent="0.2">
      <c r="A384" s="51" t="s">
        <v>1129</v>
      </c>
      <c r="B384" s="51" t="s">
        <v>662</v>
      </c>
      <c r="C384" s="51" t="s">
        <v>663</v>
      </c>
      <c r="D384" s="51" t="s">
        <v>663</v>
      </c>
      <c r="E384" s="51" t="s">
        <v>665</v>
      </c>
      <c r="F384" s="51" t="s">
        <v>665</v>
      </c>
      <c r="G384" s="51" t="s">
        <v>671</v>
      </c>
      <c r="H384" s="51" t="s">
        <v>671</v>
      </c>
      <c r="I384" s="51" t="s">
        <v>671</v>
      </c>
      <c r="J384" s="51">
        <v>33</v>
      </c>
      <c r="K384" s="51">
        <v>38</v>
      </c>
      <c r="L384" s="51">
        <v>0</v>
      </c>
      <c r="M384" s="51">
        <v>65</v>
      </c>
      <c r="N384" s="51">
        <v>136</v>
      </c>
      <c r="O384" s="51" t="s">
        <v>666</v>
      </c>
      <c r="P384" s="51">
        <v>321</v>
      </c>
      <c r="Q384" s="51">
        <v>206</v>
      </c>
      <c r="R384" s="51">
        <v>217</v>
      </c>
      <c r="S384" s="51">
        <v>536</v>
      </c>
      <c r="T384" s="51">
        <v>1280</v>
      </c>
      <c r="U384" s="51" t="s">
        <v>128</v>
      </c>
      <c r="V384" s="51" t="s">
        <v>667</v>
      </c>
      <c r="W384" s="51" t="s">
        <v>664</v>
      </c>
      <c r="X384" s="51" t="s">
        <v>797</v>
      </c>
      <c r="Y384" s="51" t="s">
        <v>798</v>
      </c>
      <c r="Z384" s="51">
        <v>25244</v>
      </c>
    </row>
    <row r="385" spans="1:26" ht="15.75" customHeight="1" x14ac:dyDescent="0.2">
      <c r="A385" s="51" t="s">
        <v>1130</v>
      </c>
      <c r="B385" s="51" t="s">
        <v>736</v>
      </c>
      <c r="C385" s="51" t="s">
        <v>663</v>
      </c>
      <c r="D385" s="51" t="s">
        <v>665</v>
      </c>
      <c r="E385" s="51" t="s">
        <v>665</v>
      </c>
      <c r="F385" s="51" t="s">
        <v>665</v>
      </c>
      <c r="G385" s="51" t="s">
        <v>665</v>
      </c>
      <c r="H385" s="51" t="s">
        <v>671</v>
      </c>
      <c r="I385" s="51" t="s">
        <v>671</v>
      </c>
      <c r="J385" s="51">
        <v>0</v>
      </c>
      <c r="K385" s="51">
        <v>0</v>
      </c>
      <c r="L385" s="51">
        <v>12</v>
      </c>
      <c r="M385" s="51">
        <v>70</v>
      </c>
      <c r="N385" s="51">
        <v>82</v>
      </c>
      <c r="O385" s="51" t="s">
        <v>666</v>
      </c>
      <c r="P385" s="51">
        <v>2002</v>
      </c>
      <c r="Q385" s="51">
        <v>1336</v>
      </c>
      <c r="R385" s="51">
        <v>1503</v>
      </c>
      <c r="S385" s="51">
        <v>3442</v>
      </c>
      <c r="T385" s="51">
        <v>8283</v>
      </c>
      <c r="U385" s="51" t="s">
        <v>144</v>
      </c>
      <c r="V385" s="51" t="s">
        <v>743</v>
      </c>
      <c r="W385" s="51" t="s">
        <v>665</v>
      </c>
      <c r="X385" s="51" t="s">
        <v>668</v>
      </c>
      <c r="Y385" s="51" t="s">
        <v>737</v>
      </c>
      <c r="Z385" s="51">
        <v>325860</v>
      </c>
    </row>
    <row r="386" spans="1:26" ht="15.75" customHeight="1" x14ac:dyDescent="0.2">
      <c r="A386" s="51" t="s">
        <v>737</v>
      </c>
      <c r="B386" s="51" t="s">
        <v>736</v>
      </c>
      <c r="C386" s="51" t="s">
        <v>663</v>
      </c>
      <c r="D386" s="51" t="s">
        <v>663</v>
      </c>
      <c r="E386" s="51" t="s">
        <v>671</v>
      </c>
      <c r="F386" s="51" t="s">
        <v>671</v>
      </c>
      <c r="G386" s="51" t="s">
        <v>671</v>
      </c>
      <c r="H386" s="51" t="s">
        <v>671</v>
      </c>
      <c r="I386" s="51" t="s">
        <v>671</v>
      </c>
      <c r="J386" s="51">
        <v>164</v>
      </c>
      <c r="K386" s="51">
        <v>82</v>
      </c>
      <c r="L386" s="51">
        <v>1033</v>
      </c>
      <c r="M386" s="51">
        <v>2000</v>
      </c>
      <c r="N386" s="51">
        <v>3279</v>
      </c>
      <c r="O386" s="51" t="s">
        <v>666</v>
      </c>
      <c r="P386" s="51">
        <v>7173</v>
      </c>
      <c r="Q386" s="51">
        <v>4871</v>
      </c>
      <c r="R386" s="51">
        <v>5534</v>
      </c>
      <c r="S386" s="51">
        <v>12725</v>
      </c>
      <c r="T386" s="51">
        <v>30303</v>
      </c>
      <c r="U386" s="51" t="s">
        <v>144</v>
      </c>
      <c r="V386" s="51" t="s">
        <v>667</v>
      </c>
      <c r="W386" s="51" t="s">
        <v>671</v>
      </c>
      <c r="X386" s="51" t="s">
        <v>668</v>
      </c>
      <c r="Y386" s="51" t="s">
        <v>737</v>
      </c>
      <c r="Z386" s="51">
        <v>385953</v>
      </c>
    </row>
    <row r="387" spans="1:26" ht="15.75" customHeight="1" x14ac:dyDescent="0.2">
      <c r="A387" s="51" t="s">
        <v>1133</v>
      </c>
      <c r="B387" s="51" t="s">
        <v>662</v>
      </c>
      <c r="C387" s="51" t="s">
        <v>663</v>
      </c>
      <c r="D387" s="51" t="s">
        <v>664</v>
      </c>
      <c r="E387" s="51" t="s">
        <v>671</v>
      </c>
      <c r="F387" s="51" t="s">
        <v>671</v>
      </c>
      <c r="G387" s="51" t="s">
        <v>671</v>
      </c>
      <c r="H387" s="51" t="s">
        <v>671</v>
      </c>
      <c r="I387" s="51" t="s">
        <v>671</v>
      </c>
      <c r="J387" s="51">
        <v>0</v>
      </c>
      <c r="K387" s="51">
        <v>0</v>
      </c>
      <c r="L387" s="51">
        <v>787</v>
      </c>
      <c r="M387" s="51">
        <v>1667</v>
      </c>
      <c r="N387" s="51">
        <v>2454</v>
      </c>
      <c r="O387" s="51" t="s">
        <v>672</v>
      </c>
      <c r="P387" s="51">
        <v>1040</v>
      </c>
      <c r="Q387" s="51">
        <v>729</v>
      </c>
      <c r="R387" s="51">
        <v>709</v>
      </c>
      <c r="S387" s="51">
        <v>1335</v>
      </c>
      <c r="T387" s="51">
        <v>3813</v>
      </c>
      <c r="U387" s="51" t="s">
        <v>123</v>
      </c>
      <c r="V387" s="51" t="s">
        <v>667</v>
      </c>
      <c r="W387" s="51" t="s">
        <v>663</v>
      </c>
      <c r="X387" s="51" t="s">
        <v>725</v>
      </c>
      <c r="Y387" s="51" t="s">
        <v>726</v>
      </c>
      <c r="Z387" s="51">
        <v>66830</v>
      </c>
    </row>
    <row r="388" spans="1:26" ht="15.75" customHeight="1" x14ac:dyDescent="0.2">
      <c r="A388" s="51" t="s">
        <v>1134</v>
      </c>
      <c r="B388" s="51" t="s">
        <v>662</v>
      </c>
      <c r="C388" s="51" t="s">
        <v>663</v>
      </c>
      <c r="D388" s="51" t="s">
        <v>664</v>
      </c>
      <c r="E388" s="51" t="s">
        <v>665</v>
      </c>
      <c r="F388" s="51" t="s">
        <v>671</v>
      </c>
      <c r="G388" s="51" t="s">
        <v>671</v>
      </c>
      <c r="H388" s="51" t="s">
        <v>671</v>
      </c>
      <c r="I388" s="51" t="s">
        <v>671</v>
      </c>
      <c r="J388" s="51">
        <v>0</v>
      </c>
      <c r="K388" s="51">
        <v>0</v>
      </c>
      <c r="L388" s="51">
        <v>14</v>
      </c>
      <c r="M388" s="51">
        <v>379</v>
      </c>
      <c r="N388" s="51">
        <v>393</v>
      </c>
      <c r="O388" s="51" t="s">
        <v>672</v>
      </c>
      <c r="P388" s="51">
        <v>181</v>
      </c>
      <c r="Q388" s="51">
        <v>107</v>
      </c>
      <c r="R388" s="51">
        <v>127</v>
      </c>
      <c r="S388" s="51">
        <v>484</v>
      </c>
      <c r="T388" s="51">
        <v>899</v>
      </c>
      <c r="U388" s="51" t="s">
        <v>67</v>
      </c>
      <c r="V388" s="51" t="s">
        <v>667</v>
      </c>
      <c r="W388" s="51" t="s">
        <v>664</v>
      </c>
      <c r="X388" s="51" t="s">
        <v>675</v>
      </c>
      <c r="Y388" s="51" t="s">
        <v>815</v>
      </c>
      <c r="Z388" s="51">
        <v>43598</v>
      </c>
    </row>
    <row r="389" spans="1:26" ht="15.75" customHeight="1" x14ac:dyDescent="0.2">
      <c r="A389" s="51" t="s">
        <v>1135</v>
      </c>
      <c r="B389" s="51" t="s">
        <v>662</v>
      </c>
      <c r="C389" s="51" t="s">
        <v>742</v>
      </c>
      <c r="D389" s="51" t="s">
        <v>742</v>
      </c>
      <c r="E389" s="51" t="s">
        <v>665</v>
      </c>
      <c r="F389" s="51" t="s">
        <v>665</v>
      </c>
      <c r="G389" s="51" t="s">
        <v>665</v>
      </c>
      <c r="H389" s="51" t="s">
        <v>665</v>
      </c>
      <c r="I389" s="51" t="s">
        <v>665</v>
      </c>
      <c r="J389" s="51">
        <v>0</v>
      </c>
      <c r="K389" s="51">
        <v>0</v>
      </c>
      <c r="L389" s="51">
        <v>0</v>
      </c>
      <c r="M389" s="51">
        <v>0</v>
      </c>
      <c r="N389" s="51">
        <v>0</v>
      </c>
      <c r="O389" s="51" t="s">
        <v>666</v>
      </c>
      <c r="P389" s="51">
        <v>2</v>
      </c>
      <c r="Q389" s="51">
        <v>1</v>
      </c>
      <c r="R389" s="51">
        <v>1</v>
      </c>
      <c r="S389" s="51">
        <v>2</v>
      </c>
      <c r="T389" s="51">
        <v>6</v>
      </c>
      <c r="U389" s="51" t="s">
        <v>144</v>
      </c>
      <c r="V389" s="51" t="s">
        <v>721</v>
      </c>
      <c r="W389" s="51" t="s">
        <v>742</v>
      </c>
      <c r="X389" s="51" t="s">
        <v>668</v>
      </c>
      <c r="Y389" s="51" t="s">
        <v>673</v>
      </c>
      <c r="Z389" s="51">
        <v>1939</v>
      </c>
    </row>
    <row r="390" spans="1:26" ht="15.75" customHeight="1" x14ac:dyDescent="0.2">
      <c r="A390" s="51" t="s">
        <v>1136</v>
      </c>
      <c r="B390" s="51" t="s">
        <v>662</v>
      </c>
      <c r="C390" s="51" t="s">
        <v>663</v>
      </c>
      <c r="D390" s="51" t="s">
        <v>664</v>
      </c>
      <c r="E390" s="51" t="s">
        <v>665</v>
      </c>
      <c r="F390" s="51" t="s">
        <v>665</v>
      </c>
      <c r="G390" s="51" t="s">
        <v>665</v>
      </c>
      <c r="H390" s="51" t="s">
        <v>665</v>
      </c>
      <c r="I390" s="51" t="s">
        <v>671</v>
      </c>
      <c r="J390" s="51">
        <v>0</v>
      </c>
      <c r="K390" s="51">
        <v>0</v>
      </c>
      <c r="L390" s="51">
        <v>1</v>
      </c>
      <c r="M390" s="51">
        <v>4</v>
      </c>
      <c r="N390" s="51">
        <v>5</v>
      </c>
      <c r="O390" s="51" t="s">
        <v>672</v>
      </c>
      <c r="P390" s="51">
        <v>1</v>
      </c>
      <c r="Q390" s="51">
        <v>1</v>
      </c>
      <c r="R390" s="51">
        <v>1</v>
      </c>
      <c r="S390" s="51">
        <v>2</v>
      </c>
      <c r="T390" s="51">
        <v>5</v>
      </c>
      <c r="U390" s="51" t="s">
        <v>144</v>
      </c>
      <c r="V390" s="51" t="s">
        <v>667</v>
      </c>
      <c r="W390" s="51" t="s">
        <v>664</v>
      </c>
      <c r="X390" s="51" t="s">
        <v>668</v>
      </c>
      <c r="Y390" s="51" t="s">
        <v>673</v>
      </c>
      <c r="Z390" s="51">
        <v>8111</v>
      </c>
    </row>
    <row r="391" spans="1:26" ht="15.75" customHeight="1" x14ac:dyDescent="0.2">
      <c r="A391" s="51" t="s">
        <v>1137</v>
      </c>
      <c r="B391" s="51" t="s">
        <v>662</v>
      </c>
      <c r="C391" s="51" t="s">
        <v>663</v>
      </c>
      <c r="D391" s="51" t="s">
        <v>664</v>
      </c>
      <c r="E391" s="51" t="s">
        <v>671</v>
      </c>
      <c r="F391" s="51" t="s">
        <v>671</v>
      </c>
      <c r="G391" s="51" t="s">
        <v>671</v>
      </c>
      <c r="H391" s="51" t="s">
        <v>671</v>
      </c>
      <c r="I391" s="51" t="s">
        <v>671</v>
      </c>
      <c r="J391" s="51">
        <v>0</v>
      </c>
      <c r="K391" s="51">
        <v>0</v>
      </c>
      <c r="L391" s="51">
        <v>0</v>
      </c>
      <c r="M391" s="51">
        <v>0</v>
      </c>
      <c r="N391" s="51">
        <v>0</v>
      </c>
      <c r="O391" s="51" t="s">
        <v>666</v>
      </c>
      <c r="P391" s="51">
        <v>153</v>
      </c>
      <c r="Q391" s="51">
        <v>88</v>
      </c>
      <c r="R391" s="51">
        <v>99</v>
      </c>
      <c r="S391" s="51">
        <v>262</v>
      </c>
      <c r="T391" s="51">
        <v>602</v>
      </c>
      <c r="U391" s="51" t="s">
        <v>144</v>
      </c>
      <c r="V391" s="51" t="s">
        <v>667</v>
      </c>
      <c r="W391" s="51" t="s">
        <v>664</v>
      </c>
      <c r="X391" s="51" t="s">
        <v>668</v>
      </c>
      <c r="Y391" s="51" t="s">
        <v>673</v>
      </c>
      <c r="Z391" s="51">
        <v>55267</v>
      </c>
    </row>
    <row r="392" spans="1:26" ht="15.75" customHeight="1" x14ac:dyDescent="0.2">
      <c r="A392" s="51" t="s">
        <v>1138</v>
      </c>
      <c r="B392" s="51" t="s">
        <v>662</v>
      </c>
      <c r="C392" s="51" t="s">
        <v>663</v>
      </c>
      <c r="D392" s="51" t="s">
        <v>664</v>
      </c>
      <c r="E392" s="51" t="s">
        <v>671</v>
      </c>
      <c r="F392" s="51" t="s">
        <v>671</v>
      </c>
      <c r="G392" s="51" t="s">
        <v>671</v>
      </c>
      <c r="H392" s="51" t="s">
        <v>671</v>
      </c>
      <c r="I392" s="51" t="s">
        <v>671</v>
      </c>
      <c r="J392" s="51">
        <v>94</v>
      </c>
      <c r="K392" s="51">
        <v>29</v>
      </c>
      <c r="L392" s="51">
        <v>2174</v>
      </c>
      <c r="M392" s="51">
        <v>2489</v>
      </c>
      <c r="N392" s="51">
        <v>4786</v>
      </c>
      <c r="O392" s="51" t="s">
        <v>672</v>
      </c>
      <c r="P392" s="51">
        <v>2268</v>
      </c>
      <c r="Q392" s="51">
        <v>1590</v>
      </c>
      <c r="R392" s="51">
        <v>1577</v>
      </c>
      <c r="S392" s="51">
        <v>3043</v>
      </c>
      <c r="T392" s="51">
        <v>8478</v>
      </c>
      <c r="U392" s="51" t="s">
        <v>123</v>
      </c>
      <c r="V392" s="51" t="s">
        <v>667</v>
      </c>
      <c r="W392" s="51" t="s">
        <v>664</v>
      </c>
      <c r="X392" s="51" t="s">
        <v>725</v>
      </c>
      <c r="Y392" s="51" t="s">
        <v>726</v>
      </c>
      <c r="Z392" s="51">
        <v>137213</v>
      </c>
    </row>
    <row r="393" spans="1:26" ht="15.75" customHeight="1" x14ac:dyDescent="0.2">
      <c r="A393" s="51" t="s">
        <v>1139</v>
      </c>
      <c r="B393" s="51" t="s">
        <v>662</v>
      </c>
      <c r="C393" s="51" t="s">
        <v>663</v>
      </c>
      <c r="D393" s="51" t="s">
        <v>664</v>
      </c>
      <c r="E393" s="51" t="s">
        <v>671</v>
      </c>
      <c r="F393" s="51" t="s">
        <v>671</v>
      </c>
      <c r="G393" s="51" t="s">
        <v>671</v>
      </c>
      <c r="H393" s="51" t="s">
        <v>671</v>
      </c>
      <c r="I393" s="51" t="s">
        <v>671</v>
      </c>
      <c r="J393" s="51">
        <v>2</v>
      </c>
      <c r="K393" s="51">
        <v>0</v>
      </c>
      <c r="L393" s="51">
        <v>2</v>
      </c>
      <c r="M393" s="51">
        <v>1</v>
      </c>
      <c r="N393" s="51">
        <v>5</v>
      </c>
      <c r="O393" s="51" t="s">
        <v>666</v>
      </c>
      <c r="P393" s="51">
        <v>6</v>
      </c>
      <c r="Q393" s="51">
        <v>4</v>
      </c>
      <c r="R393" s="51">
        <v>4</v>
      </c>
      <c r="S393" s="51">
        <v>4</v>
      </c>
      <c r="T393" s="51">
        <v>18</v>
      </c>
      <c r="U393" s="51" t="s">
        <v>67</v>
      </c>
      <c r="V393" s="51" t="s">
        <v>667</v>
      </c>
      <c r="W393" s="51" t="s">
        <v>664</v>
      </c>
      <c r="X393" s="51" t="s">
        <v>675</v>
      </c>
      <c r="Y393" s="51" t="s">
        <v>748</v>
      </c>
      <c r="Z393" s="51">
        <v>2533</v>
      </c>
    </row>
    <row r="394" spans="1:26" ht="15.75" customHeight="1" x14ac:dyDescent="0.2">
      <c r="A394" s="51" t="s">
        <v>1143</v>
      </c>
      <c r="B394" s="51" t="s">
        <v>662</v>
      </c>
      <c r="C394" s="51" t="s">
        <v>663</v>
      </c>
      <c r="D394" s="51" t="s">
        <v>664</v>
      </c>
      <c r="E394" s="51" t="s">
        <v>671</v>
      </c>
      <c r="F394" s="51" t="s">
        <v>671</v>
      </c>
      <c r="G394" s="51" t="s">
        <v>671</v>
      </c>
      <c r="H394" s="51" t="s">
        <v>671</v>
      </c>
      <c r="I394" s="51" t="s">
        <v>671</v>
      </c>
      <c r="J394" s="51">
        <v>197</v>
      </c>
      <c r="K394" s="51">
        <v>358</v>
      </c>
      <c r="L394" s="51">
        <v>3483</v>
      </c>
      <c r="M394" s="51">
        <v>2203</v>
      </c>
      <c r="N394" s="51">
        <v>6241</v>
      </c>
      <c r="O394" s="51" t="s">
        <v>666</v>
      </c>
      <c r="P394" s="51">
        <v>4944</v>
      </c>
      <c r="Q394" s="51">
        <v>3467</v>
      </c>
      <c r="R394" s="51">
        <v>4482</v>
      </c>
      <c r="S394" s="51">
        <v>11208</v>
      </c>
      <c r="T394" s="51">
        <v>24101</v>
      </c>
      <c r="U394" s="51" t="s">
        <v>123</v>
      </c>
      <c r="V394" s="51" t="s">
        <v>667</v>
      </c>
      <c r="W394" s="51" t="s">
        <v>664</v>
      </c>
      <c r="X394" s="51" t="s">
        <v>725</v>
      </c>
      <c r="Y394" s="51" t="s">
        <v>808</v>
      </c>
      <c r="Z394" s="51">
        <v>501344</v>
      </c>
    </row>
    <row r="395" spans="1:26" ht="15.75" customHeight="1" x14ac:dyDescent="0.2">
      <c r="A395" s="51" t="s">
        <v>808</v>
      </c>
      <c r="B395" s="51" t="s">
        <v>662</v>
      </c>
      <c r="C395" s="51" t="s">
        <v>663</v>
      </c>
      <c r="D395" s="51" t="s">
        <v>664</v>
      </c>
      <c r="E395" s="51" t="s">
        <v>671</v>
      </c>
      <c r="F395" s="51" t="s">
        <v>671</v>
      </c>
      <c r="G395" s="51" t="s">
        <v>671</v>
      </c>
      <c r="H395" s="51" t="s">
        <v>671</v>
      </c>
      <c r="I395" s="51" t="s">
        <v>671</v>
      </c>
      <c r="J395" s="51">
        <v>76</v>
      </c>
      <c r="K395" s="51">
        <v>117</v>
      </c>
      <c r="L395" s="51">
        <v>890</v>
      </c>
      <c r="M395" s="51">
        <v>1527</v>
      </c>
      <c r="N395" s="51">
        <v>2610</v>
      </c>
      <c r="O395" s="51" t="s">
        <v>666</v>
      </c>
      <c r="P395" s="51">
        <v>3149</v>
      </c>
      <c r="Q395" s="51">
        <v>2208</v>
      </c>
      <c r="R395" s="51">
        <v>2574</v>
      </c>
      <c r="S395" s="51">
        <v>5913</v>
      </c>
      <c r="T395" s="51">
        <v>13844</v>
      </c>
      <c r="U395" s="51" t="s">
        <v>123</v>
      </c>
      <c r="V395" s="51" t="s">
        <v>667</v>
      </c>
      <c r="W395" s="51" t="s">
        <v>664</v>
      </c>
      <c r="X395" s="51" t="s">
        <v>725</v>
      </c>
      <c r="Y395" s="51" t="s">
        <v>808</v>
      </c>
      <c r="Z395" s="51">
        <v>588798</v>
      </c>
    </row>
    <row r="396" spans="1:26" ht="15.75" customHeight="1" x14ac:dyDescent="0.2">
      <c r="A396" s="51" t="s">
        <v>1144</v>
      </c>
      <c r="B396" s="51" t="s">
        <v>662</v>
      </c>
      <c r="C396" s="51" t="s">
        <v>663</v>
      </c>
      <c r="D396" s="51" t="s">
        <v>664</v>
      </c>
      <c r="E396" s="51" t="s">
        <v>671</v>
      </c>
      <c r="F396" s="51" t="s">
        <v>671</v>
      </c>
      <c r="G396" s="51" t="s">
        <v>671</v>
      </c>
      <c r="H396" s="51" t="s">
        <v>671</v>
      </c>
      <c r="I396" s="51" t="s">
        <v>671</v>
      </c>
      <c r="J396" s="51">
        <v>0</v>
      </c>
      <c r="K396" s="51">
        <v>8</v>
      </c>
      <c r="L396" s="51">
        <v>4</v>
      </c>
      <c r="M396" s="51">
        <v>40</v>
      </c>
      <c r="N396" s="51">
        <v>52</v>
      </c>
      <c r="O396" s="51" t="s">
        <v>672</v>
      </c>
      <c r="P396" s="51">
        <v>8</v>
      </c>
      <c r="Q396" s="51">
        <v>5</v>
      </c>
      <c r="R396" s="51">
        <v>5</v>
      </c>
      <c r="S396" s="51">
        <v>13</v>
      </c>
      <c r="T396" s="51">
        <v>31</v>
      </c>
      <c r="U396" s="51" t="s">
        <v>67</v>
      </c>
      <c r="V396" s="51" t="s">
        <v>711</v>
      </c>
      <c r="W396" s="51" t="s">
        <v>664</v>
      </c>
      <c r="X396" s="51" t="s">
        <v>675</v>
      </c>
      <c r="Y396" s="51" t="s">
        <v>694</v>
      </c>
      <c r="Z396" s="51">
        <v>6118</v>
      </c>
    </row>
    <row r="397" spans="1:26" ht="15.75" customHeight="1" x14ac:dyDescent="0.2">
      <c r="A397" s="51" t="s">
        <v>1145</v>
      </c>
      <c r="B397" s="51" t="s">
        <v>662</v>
      </c>
      <c r="C397" s="51" t="s">
        <v>663</v>
      </c>
      <c r="D397" s="51" t="s">
        <v>664</v>
      </c>
      <c r="E397" s="51" t="s">
        <v>671</v>
      </c>
      <c r="F397" s="51" t="s">
        <v>671</v>
      </c>
      <c r="G397" s="51" t="s">
        <v>671</v>
      </c>
      <c r="H397" s="51" t="s">
        <v>671</v>
      </c>
      <c r="I397" s="51" t="s">
        <v>671</v>
      </c>
      <c r="J397" s="51">
        <v>74</v>
      </c>
      <c r="K397" s="51">
        <v>16</v>
      </c>
      <c r="L397" s="51">
        <v>4</v>
      </c>
      <c r="M397" s="51">
        <v>130</v>
      </c>
      <c r="N397" s="51">
        <v>224</v>
      </c>
      <c r="O397" s="51" t="s">
        <v>666</v>
      </c>
      <c r="P397" s="51">
        <v>537</v>
      </c>
      <c r="Q397" s="51">
        <v>351</v>
      </c>
      <c r="R397" s="51">
        <v>407</v>
      </c>
      <c r="S397" s="51">
        <v>934</v>
      </c>
      <c r="T397" s="51">
        <v>2229</v>
      </c>
      <c r="U397" s="51" t="s">
        <v>128</v>
      </c>
      <c r="V397" s="51" t="s">
        <v>667</v>
      </c>
      <c r="W397" s="51" t="s">
        <v>664</v>
      </c>
      <c r="X397" s="51" t="s">
        <v>786</v>
      </c>
      <c r="Y397" s="51" t="s">
        <v>792</v>
      </c>
      <c r="Z397" s="51">
        <v>161784</v>
      </c>
    </row>
    <row r="398" spans="1:26" ht="15.75" customHeight="1" x14ac:dyDescent="0.2">
      <c r="A398" s="51" t="s">
        <v>1146</v>
      </c>
      <c r="B398" s="51" t="s">
        <v>662</v>
      </c>
      <c r="C398" s="51" t="s">
        <v>663</v>
      </c>
      <c r="D398" s="51" t="s">
        <v>664</v>
      </c>
      <c r="E398" s="51" t="s">
        <v>671</v>
      </c>
      <c r="F398" s="51" t="s">
        <v>671</v>
      </c>
      <c r="G398" s="51" t="s">
        <v>671</v>
      </c>
      <c r="H398" s="51" t="s">
        <v>671</v>
      </c>
      <c r="I398" s="51" t="s">
        <v>671</v>
      </c>
      <c r="J398" s="51">
        <v>20</v>
      </c>
      <c r="K398" s="51">
        <v>33</v>
      </c>
      <c r="L398" s="51">
        <v>11</v>
      </c>
      <c r="M398" s="51">
        <v>14</v>
      </c>
      <c r="N398" s="51">
        <v>78</v>
      </c>
      <c r="O398" s="51" t="s">
        <v>666</v>
      </c>
      <c r="P398" s="51">
        <v>33</v>
      </c>
      <c r="Q398" s="51">
        <v>17</v>
      </c>
      <c r="R398" s="51">
        <v>19</v>
      </c>
      <c r="S398" s="51">
        <v>37</v>
      </c>
      <c r="T398" s="51">
        <v>106</v>
      </c>
      <c r="U398" s="51" t="s">
        <v>67</v>
      </c>
      <c r="V398" s="51" t="s">
        <v>667</v>
      </c>
      <c r="W398" s="51" t="s">
        <v>664</v>
      </c>
      <c r="X398" s="51" t="s">
        <v>675</v>
      </c>
      <c r="Y398" s="51" t="s">
        <v>748</v>
      </c>
      <c r="Z398" s="51">
        <v>13000</v>
      </c>
    </row>
    <row r="399" spans="1:26" ht="15.75" customHeight="1" x14ac:dyDescent="0.2">
      <c r="A399" s="51" t="s">
        <v>938</v>
      </c>
      <c r="B399" s="51" t="s">
        <v>662</v>
      </c>
      <c r="C399" s="51" t="s">
        <v>663</v>
      </c>
      <c r="D399" s="51" t="s">
        <v>663</v>
      </c>
      <c r="E399" s="51" t="s">
        <v>671</v>
      </c>
      <c r="F399" s="51" t="s">
        <v>671</v>
      </c>
      <c r="G399" s="51" t="s">
        <v>671</v>
      </c>
      <c r="H399" s="51" t="s">
        <v>665</v>
      </c>
      <c r="I399" s="51" t="s">
        <v>665</v>
      </c>
      <c r="J399" s="51">
        <v>0</v>
      </c>
      <c r="K399" s="51">
        <v>0</v>
      </c>
      <c r="L399" s="51">
        <v>2</v>
      </c>
      <c r="M399" s="51">
        <v>174</v>
      </c>
      <c r="N399" s="51">
        <v>19</v>
      </c>
      <c r="O399" s="51" t="s">
        <v>666</v>
      </c>
      <c r="P399" s="51">
        <v>198</v>
      </c>
      <c r="Q399" s="51">
        <v>120</v>
      </c>
      <c r="R399" s="51">
        <v>164</v>
      </c>
      <c r="S399" s="51">
        <v>355</v>
      </c>
      <c r="T399" s="51">
        <v>837</v>
      </c>
      <c r="U399" s="51" t="s">
        <v>128</v>
      </c>
      <c r="V399" s="51" t="s">
        <v>711</v>
      </c>
      <c r="W399" s="51" t="s">
        <v>664</v>
      </c>
      <c r="X399" s="51" t="s">
        <v>937</v>
      </c>
      <c r="Y399" s="51" t="s">
        <v>938</v>
      </c>
      <c r="Z399" s="51">
        <v>18512</v>
      </c>
    </row>
    <row r="400" spans="1:26" ht="15.75" customHeight="1" x14ac:dyDescent="0.2">
      <c r="A400" s="51" t="s">
        <v>1147</v>
      </c>
      <c r="B400" s="51" t="s">
        <v>662</v>
      </c>
      <c r="C400" s="51" t="s">
        <v>663</v>
      </c>
      <c r="D400" s="51" t="s">
        <v>664</v>
      </c>
      <c r="E400" s="51" t="s">
        <v>665</v>
      </c>
      <c r="F400" s="51" t="s">
        <v>671</v>
      </c>
      <c r="G400" s="51" t="s">
        <v>665</v>
      </c>
      <c r="H400" s="51" t="s">
        <v>665</v>
      </c>
      <c r="I400" s="51" t="s">
        <v>671</v>
      </c>
      <c r="J400" s="51">
        <v>57</v>
      </c>
      <c r="K400" s="51">
        <v>18</v>
      </c>
      <c r="L400" s="51">
        <v>12</v>
      </c>
      <c r="M400" s="51">
        <v>90</v>
      </c>
      <c r="N400" s="51">
        <v>177</v>
      </c>
      <c r="O400" s="51" t="s">
        <v>666</v>
      </c>
      <c r="P400" s="51">
        <v>980</v>
      </c>
      <c r="Q400" s="51">
        <v>696</v>
      </c>
      <c r="R400" s="51">
        <v>808</v>
      </c>
      <c r="S400" s="51">
        <v>1900</v>
      </c>
      <c r="T400" s="51">
        <v>4384</v>
      </c>
      <c r="U400" s="51" t="s">
        <v>144</v>
      </c>
      <c r="V400" s="51" t="s">
        <v>667</v>
      </c>
      <c r="W400" s="51" t="s">
        <v>664</v>
      </c>
      <c r="X400" s="51" t="s">
        <v>668</v>
      </c>
      <c r="Y400" s="51" t="s">
        <v>669</v>
      </c>
      <c r="Z400" s="51">
        <v>221130</v>
      </c>
    </row>
    <row r="401" spans="1:26" ht="15.75" customHeight="1" x14ac:dyDescent="0.2">
      <c r="A401" s="51" t="s">
        <v>669</v>
      </c>
      <c r="B401" s="51" t="s">
        <v>662</v>
      </c>
      <c r="C401" s="51" t="s">
        <v>663</v>
      </c>
      <c r="D401" s="51" t="s">
        <v>664</v>
      </c>
      <c r="E401" s="51" t="s">
        <v>671</v>
      </c>
      <c r="F401" s="51" t="s">
        <v>671</v>
      </c>
      <c r="G401" s="51" t="s">
        <v>671</v>
      </c>
      <c r="H401" s="51" t="s">
        <v>671</v>
      </c>
      <c r="I401" s="51" t="s">
        <v>671</v>
      </c>
      <c r="J401" s="51">
        <v>116</v>
      </c>
      <c r="K401" s="51">
        <v>432</v>
      </c>
      <c r="L401" s="51">
        <v>403</v>
      </c>
      <c r="M401" s="51">
        <v>487</v>
      </c>
      <c r="N401" s="51">
        <v>1438</v>
      </c>
      <c r="O401" s="51" t="s">
        <v>693</v>
      </c>
      <c r="P401" s="51">
        <v>9</v>
      </c>
      <c r="Q401" s="51">
        <v>6</v>
      </c>
      <c r="R401" s="51">
        <v>7</v>
      </c>
      <c r="S401" s="51">
        <v>17</v>
      </c>
      <c r="T401" s="51">
        <v>39</v>
      </c>
      <c r="U401" s="51" t="s">
        <v>144</v>
      </c>
      <c r="V401" s="51" t="s">
        <v>667</v>
      </c>
      <c r="W401" s="51" t="s">
        <v>664</v>
      </c>
      <c r="X401" s="51" t="s">
        <v>668</v>
      </c>
      <c r="Y401" s="51" t="s">
        <v>669</v>
      </c>
      <c r="Z401" s="51">
        <v>311659</v>
      </c>
    </row>
    <row r="402" spans="1:26" ht="15.75" customHeight="1" x14ac:dyDescent="0.2">
      <c r="A402" s="51" t="s">
        <v>1148</v>
      </c>
      <c r="B402" s="51" t="s">
        <v>662</v>
      </c>
      <c r="C402" s="51" t="s">
        <v>663</v>
      </c>
      <c r="D402" s="51" t="s">
        <v>665</v>
      </c>
      <c r="E402" s="51" t="s">
        <v>671</v>
      </c>
      <c r="F402" s="51" t="s">
        <v>671</v>
      </c>
      <c r="G402" s="51" t="s">
        <v>671</v>
      </c>
      <c r="H402" s="51" t="s">
        <v>671</v>
      </c>
      <c r="I402" s="51" t="s">
        <v>671</v>
      </c>
      <c r="J402" s="51">
        <v>0</v>
      </c>
      <c r="K402" s="51">
        <v>18</v>
      </c>
      <c r="L402" s="51">
        <v>42</v>
      </c>
      <c r="M402" s="51">
        <v>53</v>
      </c>
      <c r="N402" s="51">
        <v>113</v>
      </c>
      <c r="O402" s="51" t="s">
        <v>666</v>
      </c>
      <c r="P402" s="51">
        <v>358</v>
      </c>
      <c r="Q402" s="51">
        <v>161</v>
      </c>
      <c r="R402" s="51">
        <v>205</v>
      </c>
      <c r="S402" s="51">
        <v>431</v>
      </c>
      <c r="T402" s="51">
        <v>1155</v>
      </c>
      <c r="U402" s="51" t="s">
        <v>67</v>
      </c>
      <c r="V402" s="51" t="s">
        <v>667</v>
      </c>
      <c r="W402" s="51" t="s">
        <v>663</v>
      </c>
      <c r="X402" s="51" t="s">
        <v>675</v>
      </c>
      <c r="Y402" s="51" t="s">
        <v>718</v>
      </c>
      <c r="Z402" s="51">
        <v>46085</v>
      </c>
    </row>
    <row r="403" spans="1:26" ht="15.75" customHeight="1" x14ac:dyDescent="0.2">
      <c r="A403" s="51" t="s">
        <v>1149</v>
      </c>
      <c r="B403" s="51" t="s">
        <v>662</v>
      </c>
      <c r="C403" s="51" t="s">
        <v>663</v>
      </c>
      <c r="D403" s="51" t="s">
        <v>664</v>
      </c>
      <c r="E403" s="51" t="s">
        <v>665</v>
      </c>
      <c r="F403" s="51" t="s">
        <v>671</v>
      </c>
      <c r="G403" s="51" t="s">
        <v>665</v>
      </c>
      <c r="H403" s="51" t="s">
        <v>671</v>
      </c>
      <c r="I403" s="51" t="s">
        <v>671</v>
      </c>
      <c r="J403" s="51">
        <v>3</v>
      </c>
      <c r="K403" s="51">
        <v>12</v>
      </c>
      <c r="L403" s="51">
        <v>9</v>
      </c>
      <c r="M403" s="51">
        <v>280</v>
      </c>
      <c r="N403" s="51">
        <v>304</v>
      </c>
      <c r="O403" s="51" t="s">
        <v>672</v>
      </c>
      <c r="P403" s="51">
        <v>195</v>
      </c>
      <c r="Q403" s="51">
        <v>107</v>
      </c>
      <c r="R403" s="51">
        <v>111</v>
      </c>
      <c r="S403" s="51">
        <v>183</v>
      </c>
      <c r="T403" s="51">
        <v>596</v>
      </c>
      <c r="U403" s="51" t="s">
        <v>67</v>
      </c>
      <c r="V403" s="51" t="s">
        <v>667</v>
      </c>
      <c r="W403" s="51" t="s">
        <v>664</v>
      </c>
      <c r="X403" s="51" t="s">
        <v>675</v>
      </c>
      <c r="Y403" s="51" t="s">
        <v>718</v>
      </c>
      <c r="Z403" s="51">
        <v>29897</v>
      </c>
    </row>
    <row r="404" spans="1:26" ht="15.75" customHeight="1" x14ac:dyDescent="0.2">
      <c r="A404" s="51" t="s">
        <v>1150</v>
      </c>
      <c r="B404" s="51" t="s">
        <v>736</v>
      </c>
      <c r="C404" s="51" t="s">
        <v>671</v>
      </c>
      <c r="D404" s="51" t="s">
        <v>664</v>
      </c>
      <c r="E404" s="51" t="s">
        <v>671</v>
      </c>
      <c r="F404" s="51" t="s">
        <v>671</v>
      </c>
      <c r="G404" s="51" t="s">
        <v>671</v>
      </c>
      <c r="H404" s="51" t="s">
        <v>671</v>
      </c>
      <c r="I404" s="51" t="s">
        <v>671</v>
      </c>
      <c r="J404" s="51">
        <v>65</v>
      </c>
      <c r="K404" s="51">
        <v>28</v>
      </c>
      <c r="L404" s="51">
        <v>7</v>
      </c>
      <c r="M404" s="51">
        <v>416</v>
      </c>
      <c r="N404" s="51">
        <v>516</v>
      </c>
      <c r="O404" s="51" t="s">
        <v>672</v>
      </c>
      <c r="P404" s="51">
        <v>134</v>
      </c>
      <c r="Q404" s="51">
        <v>95</v>
      </c>
      <c r="R404" s="51">
        <v>108</v>
      </c>
      <c r="S404" s="51">
        <v>244</v>
      </c>
      <c r="T404" s="51">
        <v>581</v>
      </c>
      <c r="U404" s="51" t="s">
        <v>144</v>
      </c>
      <c r="V404" s="51" t="s">
        <v>711</v>
      </c>
      <c r="W404" s="51" t="s">
        <v>665</v>
      </c>
      <c r="X404" s="51" t="s">
        <v>668</v>
      </c>
      <c r="Y404" s="51" t="s">
        <v>681</v>
      </c>
      <c r="Z404" s="51">
        <v>65543</v>
      </c>
    </row>
    <row r="405" spans="1:26" ht="15.75" customHeight="1" x14ac:dyDescent="0.2">
      <c r="A405" s="51" t="s">
        <v>1153</v>
      </c>
      <c r="B405" s="51" t="s">
        <v>662</v>
      </c>
      <c r="C405" s="51" t="s">
        <v>663</v>
      </c>
      <c r="D405" s="51" t="s">
        <v>664</v>
      </c>
      <c r="E405" s="51" t="s">
        <v>671</v>
      </c>
      <c r="F405" s="51" t="s">
        <v>671</v>
      </c>
      <c r="G405" s="51" t="s">
        <v>671</v>
      </c>
      <c r="H405" s="51" t="s">
        <v>671</v>
      </c>
      <c r="I405" s="51" t="s">
        <v>671</v>
      </c>
      <c r="J405" s="51">
        <v>1530</v>
      </c>
      <c r="K405" s="51">
        <v>2099</v>
      </c>
      <c r="L405" s="51">
        <v>4</v>
      </c>
      <c r="M405" s="51">
        <v>25300</v>
      </c>
      <c r="N405" s="51">
        <v>28933</v>
      </c>
      <c r="O405" s="51" t="s">
        <v>672</v>
      </c>
      <c r="P405" s="51">
        <v>21977</v>
      </c>
      <c r="Q405" s="51">
        <v>16703</v>
      </c>
      <c r="R405" s="51">
        <v>15462</v>
      </c>
      <c r="S405" s="51">
        <v>33954</v>
      </c>
      <c r="T405" s="51">
        <v>88096</v>
      </c>
      <c r="U405" s="51" t="s">
        <v>417</v>
      </c>
      <c r="V405" s="51" t="s">
        <v>667</v>
      </c>
      <c r="W405" s="51" t="s">
        <v>664</v>
      </c>
      <c r="X405" s="51" t="s">
        <v>789</v>
      </c>
      <c r="Y405" s="51" t="s">
        <v>790</v>
      </c>
      <c r="Z405" s="51">
        <v>1419845</v>
      </c>
    </row>
    <row r="406" spans="1:26" ht="15.75" customHeight="1" x14ac:dyDescent="0.2">
      <c r="A406" s="51" t="s">
        <v>790</v>
      </c>
      <c r="B406" s="51" t="s">
        <v>736</v>
      </c>
      <c r="C406" s="51" t="s">
        <v>663</v>
      </c>
      <c r="D406" s="51" t="s">
        <v>664</v>
      </c>
      <c r="E406" s="51" t="s">
        <v>671</v>
      </c>
      <c r="F406" s="51" t="s">
        <v>671</v>
      </c>
      <c r="G406" s="51" t="s">
        <v>671</v>
      </c>
      <c r="H406" s="51" t="s">
        <v>671</v>
      </c>
      <c r="I406" s="51" t="s">
        <v>671</v>
      </c>
      <c r="J406" s="51">
        <v>25</v>
      </c>
      <c r="K406" s="51">
        <v>272</v>
      </c>
      <c r="L406" s="51">
        <v>790</v>
      </c>
      <c r="M406" s="51">
        <v>3327</v>
      </c>
      <c r="N406" s="51">
        <v>4414</v>
      </c>
      <c r="O406" s="51" t="s">
        <v>666</v>
      </c>
      <c r="P406" s="51">
        <v>2085</v>
      </c>
      <c r="Q406" s="51">
        <v>1585</v>
      </c>
      <c r="R406" s="51">
        <v>5864</v>
      </c>
      <c r="S406" s="51">
        <v>12878</v>
      </c>
      <c r="T406" s="51">
        <v>22412</v>
      </c>
      <c r="U406" s="51" t="s">
        <v>417</v>
      </c>
      <c r="V406" s="51" t="s">
        <v>667</v>
      </c>
      <c r="W406" s="51" t="s">
        <v>664</v>
      </c>
      <c r="X406" s="51" t="s">
        <v>789</v>
      </c>
      <c r="Y406" s="51" t="s">
        <v>790</v>
      </c>
      <c r="Z406" s="51">
        <v>513123</v>
      </c>
    </row>
    <row r="407" spans="1:26" ht="15.75" customHeight="1" x14ac:dyDescent="0.2">
      <c r="A407" s="51" t="s">
        <v>1155</v>
      </c>
      <c r="B407" s="51" t="s">
        <v>662</v>
      </c>
      <c r="C407" s="51" t="s">
        <v>663</v>
      </c>
      <c r="D407" s="51" t="s">
        <v>664</v>
      </c>
      <c r="E407" s="51" t="s">
        <v>671</v>
      </c>
      <c r="F407" s="51" t="s">
        <v>671</v>
      </c>
      <c r="G407" s="51" t="s">
        <v>671</v>
      </c>
      <c r="H407" s="51" t="s">
        <v>671</v>
      </c>
      <c r="I407" s="51" t="s">
        <v>671</v>
      </c>
      <c r="J407" s="51">
        <v>0</v>
      </c>
      <c r="K407" s="51">
        <v>0</v>
      </c>
      <c r="L407" s="51">
        <v>0</v>
      </c>
      <c r="M407" s="51">
        <v>35</v>
      </c>
      <c r="N407" s="51">
        <v>35</v>
      </c>
      <c r="O407" s="51" t="s">
        <v>666</v>
      </c>
      <c r="P407" s="51">
        <v>121</v>
      </c>
      <c r="Q407" s="51">
        <v>72</v>
      </c>
      <c r="R407" s="51">
        <v>77</v>
      </c>
      <c r="S407" s="51">
        <v>193</v>
      </c>
      <c r="T407" s="51">
        <v>463</v>
      </c>
      <c r="U407" s="51" t="s">
        <v>144</v>
      </c>
      <c r="V407" s="51" t="s">
        <v>667</v>
      </c>
      <c r="W407" s="51" t="s">
        <v>664</v>
      </c>
      <c r="X407" s="51" t="s">
        <v>668</v>
      </c>
      <c r="Y407" s="51" t="s">
        <v>673</v>
      </c>
      <c r="Z407" s="51">
        <v>34507</v>
      </c>
    </row>
    <row r="408" spans="1:26" ht="15.75" customHeight="1" x14ac:dyDescent="0.2">
      <c r="A408" s="51" t="s">
        <v>1156</v>
      </c>
      <c r="B408" s="51" t="s">
        <v>662</v>
      </c>
      <c r="C408" s="51" t="s">
        <v>663</v>
      </c>
      <c r="D408" s="51" t="s">
        <v>664</v>
      </c>
      <c r="E408" s="51" t="s">
        <v>671</v>
      </c>
      <c r="F408" s="51" t="s">
        <v>671</v>
      </c>
      <c r="G408" s="51" t="s">
        <v>671</v>
      </c>
      <c r="H408" s="51" t="s">
        <v>671</v>
      </c>
      <c r="I408" s="51" t="s">
        <v>671</v>
      </c>
      <c r="J408" s="51">
        <v>28</v>
      </c>
      <c r="K408" s="51">
        <v>38</v>
      </c>
      <c r="L408" s="51">
        <v>3</v>
      </c>
      <c r="M408" s="51">
        <v>38</v>
      </c>
      <c r="N408" s="51">
        <v>107</v>
      </c>
      <c r="O408" s="51" t="s">
        <v>666</v>
      </c>
      <c r="P408" s="51">
        <v>55</v>
      </c>
      <c r="Q408" s="51">
        <v>32</v>
      </c>
      <c r="R408" s="51">
        <v>35</v>
      </c>
      <c r="S408" s="51">
        <v>95</v>
      </c>
      <c r="T408" s="51">
        <v>217</v>
      </c>
      <c r="U408" s="51" t="s">
        <v>144</v>
      </c>
      <c r="V408" s="51" t="s">
        <v>667</v>
      </c>
      <c r="W408" s="51" t="s">
        <v>664</v>
      </c>
      <c r="X408" s="51" t="s">
        <v>668</v>
      </c>
      <c r="Y408" s="51" t="s">
        <v>673</v>
      </c>
      <c r="Z408" s="51">
        <v>24602</v>
      </c>
    </row>
    <row r="409" spans="1:26" ht="15.75" customHeight="1" x14ac:dyDescent="0.2">
      <c r="A409" s="51" t="s">
        <v>1157</v>
      </c>
      <c r="B409" s="51" t="s">
        <v>662</v>
      </c>
      <c r="C409" s="51" t="s">
        <v>663</v>
      </c>
      <c r="D409" s="51" t="s">
        <v>664</v>
      </c>
      <c r="E409" s="51" t="s">
        <v>671</v>
      </c>
      <c r="F409" s="51" t="s">
        <v>671</v>
      </c>
      <c r="G409" s="51" t="s">
        <v>671</v>
      </c>
      <c r="H409" s="51" t="s">
        <v>671</v>
      </c>
      <c r="I409" s="51" t="s">
        <v>671</v>
      </c>
      <c r="J409" s="51">
        <v>1279</v>
      </c>
      <c r="K409" s="51">
        <v>1461</v>
      </c>
      <c r="L409" s="51">
        <v>548</v>
      </c>
      <c r="M409" s="51">
        <v>9803</v>
      </c>
      <c r="N409" s="51">
        <v>13091</v>
      </c>
      <c r="O409" s="51" t="s">
        <v>672</v>
      </c>
      <c r="P409" s="51">
        <v>6234</v>
      </c>
      <c r="Q409" s="51">
        <v>4639</v>
      </c>
      <c r="R409" s="51">
        <v>5460</v>
      </c>
      <c r="S409" s="51">
        <v>12536</v>
      </c>
      <c r="T409" s="51">
        <v>28869</v>
      </c>
      <c r="U409" s="51" t="s">
        <v>67</v>
      </c>
      <c r="V409" s="51" t="s">
        <v>667</v>
      </c>
      <c r="W409" s="51" t="s">
        <v>664</v>
      </c>
      <c r="X409" s="51" t="s">
        <v>675</v>
      </c>
      <c r="Y409" s="51" t="s">
        <v>1158</v>
      </c>
      <c r="Z409" s="51">
        <v>883963</v>
      </c>
    </row>
    <row r="410" spans="1:26" ht="15.75" customHeight="1" x14ac:dyDescent="0.2">
      <c r="A410" s="51" t="s">
        <v>1159</v>
      </c>
      <c r="B410" s="51" t="s">
        <v>662</v>
      </c>
      <c r="C410" s="51" t="s">
        <v>663</v>
      </c>
      <c r="D410" s="51" t="s">
        <v>664</v>
      </c>
      <c r="E410" s="51" t="s">
        <v>671</v>
      </c>
      <c r="F410" s="51" t="s">
        <v>671</v>
      </c>
      <c r="G410" s="51" t="s">
        <v>671</v>
      </c>
      <c r="H410" s="51" t="s">
        <v>671</v>
      </c>
      <c r="I410" s="51" t="s">
        <v>671</v>
      </c>
      <c r="J410" s="51">
        <v>1</v>
      </c>
      <c r="K410" s="51">
        <v>2</v>
      </c>
      <c r="L410" s="51">
        <v>93</v>
      </c>
      <c r="M410" s="51">
        <v>220</v>
      </c>
      <c r="N410" s="51">
        <v>316</v>
      </c>
      <c r="O410" s="51" t="s">
        <v>672</v>
      </c>
      <c r="P410" s="51">
        <v>236</v>
      </c>
      <c r="Q410" s="51">
        <v>142</v>
      </c>
      <c r="R410" s="51">
        <v>154</v>
      </c>
      <c r="S410" s="51">
        <v>398</v>
      </c>
      <c r="T410" s="51">
        <v>930</v>
      </c>
      <c r="U410" s="51" t="s">
        <v>144</v>
      </c>
      <c r="V410" s="51" t="s">
        <v>667</v>
      </c>
      <c r="W410" s="51" t="s">
        <v>664</v>
      </c>
      <c r="X410" s="51" t="s">
        <v>668</v>
      </c>
      <c r="Y410" s="51" t="s">
        <v>673</v>
      </c>
      <c r="Z410" s="51">
        <v>40920</v>
      </c>
    </row>
    <row r="411" spans="1:26" ht="15.75" customHeight="1" x14ac:dyDescent="0.2">
      <c r="A411" s="51" t="s">
        <v>1160</v>
      </c>
      <c r="B411" s="51" t="s">
        <v>662</v>
      </c>
      <c r="C411" s="51" t="s">
        <v>663</v>
      </c>
      <c r="D411" s="51" t="s">
        <v>664</v>
      </c>
      <c r="E411" s="51" t="s">
        <v>671</v>
      </c>
      <c r="F411" s="51" t="s">
        <v>671</v>
      </c>
      <c r="G411" s="51" t="s">
        <v>665</v>
      </c>
      <c r="H411" s="51" t="s">
        <v>671</v>
      </c>
      <c r="I411" s="51" t="s">
        <v>671</v>
      </c>
      <c r="J411" s="51">
        <v>0</v>
      </c>
      <c r="K411" s="51">
        <v>0</v>
      </c>
      <c r="L411" s="51">
        <v>8</v>
      </c>
      <c r="M411" s="51">
        <v>318</v>
      </c>
      <c r="N411" s="51">
        <v>326</v>
      </c>
      <c r="O411" s="51" t="s">
        <v>666</v>
      </c>
      <c r="P411" s="51">
        <v>562</v>
      </c>
      <c r="Q411" s="51">
        <v>394</v>
      </c>
      <c r="R411" s="51">
        <v>441</v>
      </c>
      <c r="S411" s="51">
        <v>1036</v>
      </c>
      <c r="T411" s="51">
        <v>2433</v>
      </c>
      <c r="U411" s="51" t="s">
        <v>144</v>
      </c>
      <c r="V411" s="51" t="s">
        <v>667</v>
      </c>
      <c r="W411" s="51" t="s">
        <v>852</v>
      </c>
      <c r="X411" s="51" t="s">
        <v>668</v>
      </c>
      <c r="Y411" s="51" t="s">
        <v>737</v>
      </c>
      <c r="Z411" s="51">
        <v>48146</v>
      </c>
    </row>
    <row r="412" spans="1:26" ht="15.75" customHeight="1" x14ac:dyDescent="0.2">
      <c r="A412" s="51" t="s">
        <v>1161</v>
      </c>
      <c r="B412" s="51" t="s">
        <v>662</v>
      </c>
      <c r="C412" s="51" t="s">
        <v>663</v>
      </c>
      <c r="D412" s="51" t="s">
        <v>664</v>
      </c>
      <c r="E412" s="51" t="s">
        <v>665</v>
      </c>
      <c r="F412" s="51" t="s">
        <v>665</v>
      </c>
      <c r="G412" s="51" t="s">
        <v>665</v>
      </c>
      <c r="H412" s="51" t="s">
        <v>665</v>
      </c>
      <c r="I412" s="51" t="s">
        <v>665</v>
      </c>
      <c r="J412" s="51">
        <v>0</v>
      </c>
      <c r="K412" s="51">
        <v>0</v>
      </c>
      <c r="L412" s="51">
        <v>0</v>
      </c>
      <c r="M412" s="51">
        <v>0</v>
      </c>
      <c r="N412" s="51">
        <v>0</v>
      </c>
      <c r="O412" s="51" t="s">
        <v>666</v>
      </c>
      <c r="P412" s="51">
        <v>103</v>
      </c>
      <c r="Q412" s="51">
        <v>36</v>
      </c>
      <c r="R412" s="51">
        <v>35</v>
      </c>
      <c r="S412" s="51">
        <v>204</v>
      </c>
      <c r="T412" s="51">
        <v>378</v>
      </c>
      <c r="U412" s="51" t="s">
        <v>128</v>
      </c>
      <c r="V412" s="51" t="s">
        <v>667</v>
      </c>
      <c r="W412" s="51" t="s">
        <v>664</v>
      </c>
      <c r="X412" s="51" t="s">
        <v>817</v>
      </c>
      <c r="Y412" s="51" t="s">
        <v>818</v>
      </c>
      <c r="Z412" s="51">
        <v>4119</v>
      </c>
    </row>
    <row r="413" spans="1:26" ht="15.75" customHeight="1" x14ac:dyDescent="0.2">
      <c r="A413" s="51" t="s">
        <v>881</v>
      </c>
      <c r="B413" s="51" t="s">
        <v>662</v>
      </c>
      <c r="C413" s="51" t="s">
        <v>663</v>
      </c>
      <c r="D413" s="51" t="s">
        <v>664</v>
      </c>
      <c r="E413" s="51" t="s">
        <v>665</v>
      </c>
      <c r="F413" s="51" t="s">
        <v>665</v>
      </c>
      <c r="G413" s="51" t="s">
        <v>671</v>
      </c>
      <c r="H413" s="51" t="s">
        <v>671</v>
      </c>
      <c r="I413" s="51" t="s">
        <v>671</v>
      </c>
      <c r="J413" s="51">
        <v>11</v>
      </c>
      <c r="K413" s="51">
        <v>260</v>
      </c>
      <c r="L413" s="51">
        <v>279</v>
      </c>
      <c r="M413" s="51">
        <v>597</v>
      </c>
      <c r="N413" s="51">
        <v>1147</v>
      </c>
      <c r="O413" s="51" t="s">
        <v>666</v>
      </c>
      <c r="P413" s="51">
        <v>2496</v>
      </c>
      <c r="Q413" s="51">
        <v>1727</v>
      </c>
      <c r="R413" s="51">
        <v>1724</v>
      </c>
      <c r="S413" s="51">
        <v>4220</v>
      </c>
      <c r="T413" s="51">
        <v>10167</v>
      </c>
      <c r="U413" s="51" t="s">
        <v>128</v>
      </c>
      <c r="V413" s="51" t="s">
        <v>667</v>
      </c>
      <c r="W413" s="51" t="s">
        <v>664</v>
      </c>
      <c r="X413" s="51" t="s">
        <v>880</v>
      </c>
      <c r="Y413" s="51" t="s">
        <v>881</v>
      </c>
      <c r="Z413" s="51">
        <v>154949</v>
      </c>
    </row>
    <row r="414" spans="1:26" ht="15.75" customHeight="1" x14ac:dyDescent="0.2">
      <c r="A414" s="51" t="s">
        <v>1162</v>
      </c>
      <c r="B414" s="51" t="s">
        <v>662</v>
      </c>
      <c r="C414" s="51" t="s">
        <v>663</v>
      </c>
      <c r="D414" s="51" t="s">
        <v>664</v>
      </c>
      <c r="E414" s="51" t="s">
        <v>671</v>
      </c>
      <c r="F414" s="51" t="s">
        <v>671</v>
      </c>
      <c r="G414" s="51" t="s">
        <v>671</v>
      </c>
      <c r="H414" s="51" t="s">
        <v>671</v>
      </c>
      <c r="I414" s="51" t="s">
        <v>671</v>
      </c>
      <c r="J414" s="51">
        <v>849</v>
      </c>
      <c r="K414" s="51">
        <v>231</v>
      </c>
      <c r="L414" s="51">
        <v>285</v>
      </c>
      <c r="M414" s="51">
        <v>10293</v>
      </c>
      <c r="N414" s="51">
        <v>11658</v>
      </c>
      <c r="O414" s="51" t="s">
        <v>672</v>
      </c>
      <c r="P414" s="51">
        <v>9233</v>
      </c>
      <c r="Q414" s="51">
        <v>5428</v>
      </c>
      <c r="R414" s="51">
        <v>6188</v>
      </c>
      <c r="S414" s="51">
        <v>14231</v>
      </c>
      <c r="T414" s="51">
        <v>35080</v>
      </c>
      <c r="U414" s="51" t="s">
        <v>67</v>
      </c>
      <c r="V414" s="51" t="s">
        <v>667</v>
      </c>
      <c r="W414" s="51" t="s">
        <v>664</v>
      </c>
      <c r="X414" s="51" t="s">
        <v>675</v>
      </c>
      <c r="Y414" s="51" t="s">
        <v>783</v>
      </c>
      <c r="Z414" s="51">
        <v>1051316</v>
      </c>
    </row>
    <row r="415" spans="1:26" ht="15.75" customHeight="1" x14ac:dyDescent="0.2">
      <c r="A415" s="51" t="s">
        <v>1163</v>
      </c>
      <c r="B415" s="51" t="s">
        <v>736</v>
      </c>
      <c r="C415" s="51" t="s">
        <v>686</v>
      </c>
      <c r="D415" s="51" t="s">
        <v>687</v>
      </c>
      <c r="E415" s="51" t="s">
        <v>665</v>
      </c>
      <c r="F415" s="51" t="s">
        <v>665</v>
      </c>
      <c r="G415" s="51" t="s">
        <v>665</v>
      </c>
      <c r="H415" s="51" t="s">
        <v>665</v>
      </c>
      <c r="I415" s="51" t="s">
        <v>665</v>
      </c>
      <c r="J415" s="51">
        <v>0</v>
      </c>
      <c r="K415" s="51">
        <v>0</v>
      </c>
      <c r="L415" s="51">
        <v>0</v>
      </c>
      <c r="M415" s="51">
        <v>0</v>
      </c>
      <c r="N415" s="51">
        <v>0</v>
      </c>
      <c r="O415" s="51" t="s">
        <v>666</v>
      </c>
      <c r="P415" s="51">
        <v>10</v>
      </c>
      <c r="Q415" s="51">
        <v>6</v>
      </c>
      <c r="R415" s="51">
        <v>8</v>
      </c>
      <c r="S415" s="51">
        <v>17</v>
      </c>
      <c r="T415" s="51">
        <v>41</v>
      </c>
      <c r="U415" s="51" t="s">
        <v>128</v>
      </c>
      <c r="V415" s="51" t="s">
        <v>688</v>
      </c>
      <c r="W415" s="51" t="s">
        <v>686</v>
      </c>
      <c r="X415" s="51" t="s">
        <v>937</v>
      </c>
      <c r="Y415" s="51" t="s">
        <v>938</v>
      </c>
      <c r="Z415" s="51">
        <v>1873</v>
      </c>
    </row>
    <row r="416" spans="1:26" ht="15.75" customHeight="1" x14ac:dyDescent="0.2">
      <c r="A416" s="51" t="s">
        <v>1165</v>
      </c>
      <c r="B416" s="51" t="s">
        <v>662</v>
      </c>
      <c r="C416" s="51" t="s">
        <v>663</v>
      </c>
      <c r="D416" s="51" t="s">
        <v>664</v>
      </c>
      <c r="E416" s="51" t="s">
        <v>671</v>
      </c>
      <c r="F416" s="51" t="s">
        <v>671</v>
      </c>
      <c r="G416" s="51" t="s">
        <v>671</v>
      </c>
      <c r="H416" s="51" t="s">
        <v>671</v>
      </c>
      <c r="I416" s="51" t="s">
        <v>671</v>
      </c>
      <c r="J416" s="51">
        <v>0</v>
      </c>
      <c r="K416" s="51">
        <v>2</v>
      </c>
      <c r="L416" s="51">
        <v>2</v>
      </c>
      <c r="M416" s="51">
        <v>351</v>
      </c>
      <c r="N416" s="51">
        <v>355</v>
      </c>
      <c r="O416" s="51" t="s">
        <v>672</v>
      </c>
      <c r="P416" s="51">
        <v>147</v>
      </c>
      <c r="Q416" s="51">
        <v>104</v>
      </c>
      <c r="R416" s="51">
        <v>120</v>
      </c>
      <c r="S416" s="51">
        <v>267</v>
      </c>
      <c r="T416" s="51">
        <v>638</v>
      </c>
      <c r="U416" s="51" t="s">
        <v>144</v>
      </c>
      <c r="V416" s="51" t="s">
        <v>667</v>
      </c>
      <c r="W416" s="51" t="s">
        <v>665</v>
      </c>
      <c r="X416" s="51" t="s">
        <v>668</v>
      </c>
      <c r="Y416" s="51" t="s">
        <v>681</v>
      </c>
      <c r="Z416" s="51">
        <v>36759</v>
      </c>
    </row>
    <row r="417" spans="1:26" ht="15.75" customHeight="1" x14ac:dyDescent="0.2">
      <c r="A417" s="51" t="s">
        <v>1167</v>
      </c>
      <c r="B417" s="51" t="s">
        <v>662</v>
      </c>
      <c r="C417" s="51" t="s">
        <v>663</v>
      </c>
      <c r="D417" s="51" t="s">
        <v>664</v>
      </c>
      <c r="E417" s="51" t="s">
        <v>671</v>
      </c>
      <c r="F417" s="51" t="s">
        <v>671</v>
      </c>
      <c r="G417" s="51" t="s">
        <v>671</v>
      </c>
      <c r="H417" s="51" t="s">
        <v>671</v>
      </c>
      <c r="I417" s="51" t="s">
        <v>671</v>
      </c>
      <c r="J417" s="51">
        <v>109</v>
      </c>
      <c r="K417" s="51">
        <v>88</v>
      </c>
      <c r="L417" s="51">
        <v>0</v>
      </c>
      <c r="M417" s="51">
        <v>16</v>
      </c>
      <c r="N417" s="51">
        <v>213</v>
      </c>
      <c r="O417" s="51" t="s">
        <v>666</v>
      </c>
      <c r="P417" s="51">
        <v>504</v>
      </c>
      <c r="Q417" s="51">
        <v>270</v>
      </c>
      <c r="R417" s="51">
        <v>352</v>
      </c>
      <c r="S417" s="51">
        <v>1161</v>
      </c>
      <c r="T417" s="51">
        <v>2287</v>
      </c>
      <c r="U417" s="51" t="s">
        <v>67</v>
      </c>
      <c r="V417" s="51" t="s">
        <v>667</v>
      </c>
      <c r="W417" s="51" t="s">
        <v>664</v>
      </c>
      <c r="X417" s="51" t="s">
        <v>675</v>
      </c>
      <c r="Y417" s="51" t="s">
        <v>676</v>
      </c>
      <c r="Z417" s="51">
        <v>87598</v>
      </c>
    </row>
    <row r="418" spans="1:26" ht="15.75" customHeight="1" x14ac:dyDescent="0.2">
      <c r="A418" s="51" t="s">
        <v>1168</v>
      </c>
      <c r="B418" s="51" t="s">
        <v>683</v>
      </c>
      <c r="C418" s="51" t="s">
        <v>663</v>
      </c>
      <c r="D418" s="51" t="s">
        <v>664</v>
      </c>
      <c r="E418" s="51" t="s">
        <v>671</v>
      </c>
      <c r="F418" s="51" t="s">
        <v>671</v>
      </c>
      <c r="G418" s="51" t="s">
        <v>671</v>
      </c>
      <c r="H418" s="51" t="s">
        <v>671</v>
      </c>
      <c r="I418" s="51" t="s">
        <v>671</v>
      </c>
      <c r="J418" s="51">
        <v>96</v>
      </c>
      <c r="K418" s="51">
        <v>27</v>
      </c>
      <c r="L418" s="51">
        <v>13</v>
      </c>
      <c r="M418" s="51">
        <v>589</v>
      </c>
      <c r="N418" s="51">
        <v>725</v>
      </c>
      <c r="O418" s="51" t="s">
        <v>672</v>
      </c>
      <c r="P418" s="51">
        <v>285</v>
      </c>
      <c r="Q418" s="51">
        <v>179</v>
      </c>
      <c r="R418" s="51">
        <v>201</v>
      </c>
      <c r="S418" s="51">
        <v>478</v>
      </c>
      <c r="T418" s="51">
        <v>1143</v>
      </c>
      <c r="U418" s="51" t="s">
        <v>83</v>
      </c>
      <c r="V418" s="51" t="s">
        <v>667</v>
      </c>
      <c r="W418" s="51" t="s">
        <v>664</v>
      </c>
      <c r="X418" s="51" t="s">
        <v>708</v>
      </c>
      <c r="Y418" s="51" t="s">
        <v>709</v>
      </c>
      <c r="Z418" s="51">
        <v>46548</v>
      </c>
    </row>
    <row r="419" spans="1:26" ht="15.75" customHeight="1" x14ac:dyDescent="0.2">
      <c r="A419" s="51" t="s">
        <v>1170</v>
      </c>
      <c r="B419" s="51" t="s">
        <v>683</v>
      </c>
      <c r="C419" s="51" t="s">
        <v>663</v>
      </c>
      <c r="D419" s="51" t="s">
        <v>664</v>
      </c>
      <c r="E419" s="51" t="s">
        <v>671</v>
      </c>
      <c r="F419" s="51" t="s">
        <v>671</v>
      </c>
      <c r="G419" s="51" t="s">
        <v>671</v>
      </c>
      <c r="H419" s="51" t="s">
        <v>671</v>
      </c>
      <c r="I419" s="51" t="s">
        <v>671</v>
      </c>
      <c r="J419" s="51">
        <v>40</v>
      </c>
      <c r="K419" s="51">
        <v>72</v>
      </c>
      <c r="L419" s="51">
        <v>142</v>
      </c>
      <c r="M419" s="51">
        <v>1224</v>
      </c>
      <c r="N419" s="51">
        <f>SUM(J419:M419)</f>
        <v>1478</v>
      </c>
      <c r="O419" s="51" t="s">
        <v>672</v>
      </c>
      <c r="P419" s="51">
        <v>336</v>
      </c>
      <c r="Q419" s="51">
        <v>211</v>
      </c>
      <c r="R419" s="51">
        <v>237</v>
      </c>
      <c r="S419" s="51">
        <v>563</v>
      </c>
      <c r="T419" s="51">
        <v>1347</v>
      </c>
      <c r="U419" s="51" t="s">
        <v>83</v>
      </c>
      <c r="V419" s="51" t="s">
        <v>667</v>
      </c>
      <c r="W419" s="51" t="s">
        <v>664</v>
      </c>
      <c r="X419" s="51" t="s">
        <v>708</v>
      </c>
      <c r="Y419" s="51" t="s">
        <v>709</v>
      </c>
      <c r="Z419" s="51">
        <v>120639</v>
      </c>
    </row>
    <row r="420" spans="1:26" ht="15.75" customHeight="1" x14ac:dyDescent="0.2">
      <c r="A420" s="51" t="s">
        <v>1171</v>
      </c>
      <c r="B420" s="51" t="s">
        <v>662</v>
      </c>
      <c r="C420" s="51" t="s">
        <v>663</v>
      </c>
      <c r="D420" s="51" t="s">
        <v>664</v>
      </c>
      <c r="E420" s="51" t="s">
        <v>671</v>
      </c>
      <c r="F420" s="51" t="s">
        <v>671</v>
      </c>
      <c r="G420" s="51" t="s">
        <v>671</v>
      </c>
      <c r="H420" s="51" t="s">
        <v>671</v>
      </c>
      <c r="I420" s="51" t="s">
        <v>671</v>
      </c>
      <c r="J420" s="51">
        <v>218</v>
      </c>
      <c r="K420" s="51">
        <v>115</v>
      </c>
      <c r="L420" s="51">
        <v>64</v>
      </c>
      <c r="M420" s="51">
        <v>3033</v>
      </c>
      <c r="N420" s="51">
        <v>3430</v>
      </c>
      <c r="O420" s="51" t="s">
        <v>672</v>
      </c>
      <c r="P420" s="51">
        <v>1043</v>
      </c>
      <c r="Q420" s="51">
        <v>793</v>
      </c>
      <c r="R420" s="51">
        <v>734</v>
      </c>
      <c r="S420" s="51">
        <v>1613</v>
      </c>
      <c r="T420" s="51">
        <v>4183</v>
      </c>
      <c r="U420" s="51" t="s">
        <v>417</v>
      </c>
      <c r="V420" s="51" t="s">
        <v>667</v>
      </c>
      <c r="W420" s="51" t="s">
        <v>664</v>
      </c>
      <c r="X420" s="51" t="s">
        <v>789</v>
      </c>
      <c r="Y420" s="51" t="s">
        <v>790</v>
      </c>
      <c r="Z420" s="51">
        <v>95768</v>
      </c>
    </row>
    <row r="421" spans="1:26" ht="15.75" customHeight="1" x14ac:dyDescent="0.2">
      <c r="A421" s="51" t="s">
        <v>1172</v>
      </c>
      <c r="B421" s="51" t="s">
        <v>662</v>
      </c>
      <c r="C421" s="51" t="s">
        <v>663</v>
      </c>
      <c r="D421" s="51" t="s">
        <v>664</v>
      </c>
      <c r="E421" s="51" t="s">
        <v>665</v>
      </c>
      <c r="F421" s="51" t="s">
        <v>665</v>
      </c>
      <c r="G421" s="51" t="s">
        <v>671</v>
      </c>
      <c r="H421" s="51" t="s">
        <v>671</v>
      </c>
      <c r="I421" s="51" t="s">
        <v>671</v>
      </c>
      <c r="J421" s="51">
        <v>1</v>
      </c>
      <c r="K421" s="51">
        <v>0</v>
      </c>
      <c r="L421" s="51">
        <v>4</v>
      </c>
      <c r="M421" s="51">
        <v>24</v>
      </c>
      <c r="N421" s="51">
        <v>29</v>
      </c>
      <c r="O421" s="51" t="s">
        <v>672</v>
      </c>
      <c r="P421" s="51">
        <v>1</v>
      </c>
      <c r="Q421" s="51">
        <v>1</v>
      </c>
      <c r="R421" s="51">
        <v>0</v>
      </c>
      <c r="S421" s="51">
        <v>0</v>
      </c>
      <c r="T421" s="51">
        <v>2</v>
      </c>
      <c r="U421" s="51" t="s">
        <v>144</v>
      </c>
      <c r="V421" s="51" t="s">
        <v>667</v>
      </c>
      <c r="W421" s="51" t="s">
        <v>664</v>
      </c>
      <c r="X421" s="51" t="s">
        <v>668</v>
      </c>
      <c r="Y421" s="51" t="s">
        <v>673</v>
      </c>
      <c r="Z421" s="51">
        <v>13272</v>
      </c>
    </row>
    <row r="422" spans="1:26" ht="15.75" customHeight="1" x14ac:dyDescent="0.2">
      <c r="A422" s="51" t="s">
        <v>1173</v>
      </c>
      <c r="B422" s="51" t="s">
        <v>662</v>
      </c>
      <c r="C422" s="51" t="s">
        <v>663</v>
      </c>
      <c r="D422" s="51" t="s">
        <v>664</v>
      </c>
      <c r="E422" s="51" t="s">
        <v>671</v>
      </c>
      <c r="F422" s="51" t="s">
        <v>671</v>
      </c>
      <c r="G422" s="51" t="s">
        <v>671</v>
      </c>
      <c r="H422" s="51" t="s">
        <v>671</v>
      </c>
      <c r="I422" s="51" t="s">
        <v>671</v>
      </c>
      <c r="J422" s="51">
        <v>49</v>
      </c>
      <c r="K422" s="51">
        <v>26</v>
      </c>
      <c r="L422" s="51">
        <v>94</v>
      </c>
      <c r="M422" s="51">
        <v>1076</v>
      </c>
      <c r="N422" s="51">
        <v>1245</v>
      </c>
      <c r="O422" s="51" t="s">
        <v>672</v>
      </c>
      <c r="P422" s="51">
        <v>859</v>
      </c>
      <c r="Q422" s="51">
        <v>469</v>
      </c>
      <c r="R422" s="51">
        <v>530</v>
      </c>
      <c r="S422" s="51">
        <v>1242</v>
      </c>
      <c r="T422" s="51">
        <v>3100</v>
      </c>
      <c r="U422" s="51" t="s">
        <v>67</v>
      </c>
      <c r="V422" s="51" t="s">
        <v>667</v>
      </c>
      <c r="W422" s="51" t="s">
        <v>664</v>
      </c>
      <c r="X422" s="51" t="s">
        <v>675</v>
      </c>
      <c r="Y422" s="51" t="s">
        <v>718</v>
      </c>
      <c r="Z422" s="51">
        <v>104490</v>
      </c>
    </row>
    <row r="423" spans="1:26" ht="15.75" customHeight="1" x14ac:dyDescent="0.2">
      <c r="A423" s="51" t="s">
        <v>718</v>
      </c>
      <c r="B423" s="51" t="s">
        <v>662</v>
      </c>
      <c r="C423" s="51" t="s">
        <v>663</v>
      </c>
      <c r="D423" s="51" t="s">
        <v>664</v>
      </c>
      <c r="E423" s="51" t="s">
        <v>665</v>
      </c>
      <c r="F423" s="51" t="s">
        <v>665</v>
      </c>
      <c r="G423" s="51" t="s">
        <v>671</v>
      </c>
      <c r="H423" s="51" t="s">
        <v>671</v>
      </c>
      <c r="I423" s="51" t="s">
        <v>671</v>
      </c>
      <c r="J423" s="51">
        <v>1</v>
      </c>
      <c r="K423" s="51">
        <v>12</v>
      </c>
      <c r="L423" s="51">
        <v>17</v>
      </c>
      <c r="M423" s="51">
        <v>147</v>
      </c>
      <c r="N423" s="51">
        <v>177</v>
      </c>
      <c r="O423" s="51" t="s">
        <v>666</v>
      </c>
      <c r="P423" s="51">
        <v>153</v>
      </c>
      <c r="Q423" s="51">
        <v>103</v>
      </c>
      <c r="R423" s="51">
        <v>102</v>
      </c>
      <c r="S423" s="51">
        <v>555</v>
      </c>
      <c r="T423" s="51">
        <v>913</v>
      </c>
      <c r="U423" s="51" t="s">
        <v>67</v>
      </c>
      <c r="V423" s="51" t="s">
        <v>667</v>
      </c>
      <c r="W423" s="51" t="s">
        <v>664</v>
      </c>
      <c r="X423" s="51" t="s">
        <v>675</v>
      </c>
      <c r="Y423" s="51" t="s">
        <v>718</v>
      </c>
      <c r="Z423" s="51">
        <v>65828</v>
      </c>
    </row>
    <row r="424" spans="1:26" ht="15.75" customHeight="1" x14ac:dyDescent="0.2">
      <c r="A424" s="51" t="s">
        <v>1174</v>
      </c>
      <c r="B424" s="51" t="s">
        <v>662</v>
      </c>
      <c r="C424" s="51" t="s">
        <v>663</v>
      </c>
      <c r="D424" s="51" t="s">
        <v>664</v>
      </c>
      <c r="E424" s="51" t="s">
        <v>665</v>
      </c>
      <c r="F424" s="51" t="s">
        <v>671</v>
      </c>
      <c r="G424" s="51" t="s">
        <v>671</v>
      </c>
      <c r="H424" s="51" t="s">
        <v>671</v>
      </c>
      <c r="I424" s="51" t="s">
        <v>671</v>
      </c>
      <c r="J424" s="51">
        <v>0</v>
      </c>
      <c r="K424" s="51">
        <v>3</v>
      </c>
      <c r="L424" s="51">
        <v>9</v>
      </c>
      <c r="M424" s="51">
        <v>29</v>
      </c>
      <c r="N424" s="51">
        <v>41</v>
      </c>
      <c r="O424" s="51" t="s">
        <v>666</v>
      </c>
      <c r="P424" s="51">
        <v>56</v>
      </c>
      <c r="Q424" s="51">
        <v>53</v>
      </c>
      <c r="R424" s="51">
        <v>75</v>
      </c>
      <c r="S424" s="51">
        <v>265</v>
      </c>
      <c r="T424" s="51">
        <v>449</v>
      </c>
      <c r="U424" s="51" t="s">
        <v>67</v>
      </c>
      <c r="V424" s="51" t="s">
        <v>667</v>
      </c>
      <c r="W424" s="51" t="s">
        <v>664</v>
      </c>
      <c r="X424" s="51" t="s">
        <v>675</v>
      </c>
      <c r="Y424" s="51" t="s">
        <v>701</v>
      </c>
      <c r="Z424" s="51">
        <v>31593</v>
      </c>
    </row>
    <row r="425" spans="1:26" ht="15.75" customHeight="1" x14ac:dyDescent="0.2">
      <c r="A425" s="51" t="s">
        <v>1175</v>
      </c>
      <c r="B425" s="51" t="s">
        <v>662</v>
      </c>
      <c r="C425" s="51" t="s">
        <v>663</v>
      </c>
      <c r="D425" s="51" t="s">
        <v>664</v>
      </c>
      <c r="E425" s="51" t="s">
        <v>665</v>
      </c>
      <c r="F425" s="51" t="s">
        <v>671</v>
      </c>
      <c r="G425" s="51" t="s">
        <v>671</v>
      </c>
      <c r="H425" s="51" t="s">
        <v>671</v>
      </c>
      <c r="I425" s="51" t="s">
        <v>671</v>
      </c>
      <c r="J425" s="51">
        <v>3</v>
      </c>
      <c r="K425" s="51">
        <v>27</v>
      </c>
      <c r="L425" s="51">
        <v>10</v>
      </c>
      <c r="M425" s="51">
        <v>151</v>
      </c>
      <c r="N425" s="51">
        <v>191</v>
      </c>
      <c r="O425" s="51" t="s">
        <v>666</v>
      </c>
      <c r="P425" s="51">
        <v>240</v>
      </c>
      <c r="Q425" s="51">
        <v>148</v>
      </c>
      <c r="R425" s="51">
        <v>181</v>
      </c>
      <c r="S425" s="51">
        <v>438</v>
      </c>
      <c r="T425" s="51">
        <v>1007</v>
      </c>
      <c r="U425" s="51" t="s">
        <v>67</v>
      </c>
      <c r="V425" s="51" t="s">
        <v>667</v>
      </c>
      <c r="W425" s="51" t="s">
        <v>664</v>
      </c>
      <c r="X425" s="51" t="s">
        <v>675</v>
      </c>
      <c r="Y425" s="51" t="s">
        <v>748</v>
      </c>
      <c r="Z425" s="51">
        <v>60651</v>
      </c>
    </row>
    <row r="426" spans="1:26" ht="15.75" customHeight="1" x14ac:dyDescent="0.2">
      <c r="A426" s="51" t="s">
        <v>1176</v>
      </c>
      <c r="B426" s="51" t="s">
        <v>662</v>
      </c>
      <c r="C426" s="51" t="s">
        <v>663</v>
      </c>
      <c r="D426" s="51" t="s">
        <v>664</v>
      </c>
      <c r="E426" s="51" t="s">
        <v>665</v>
      </c>
      <c r="F426" s="51" t="s">
        <v>671</v>
      </c>
      <c r="G426" s="51" t="s">
        <v>671</v>
      </c>
      <c r="H426" s="51" t="s">
        <v>671</v>
      </c>
      <c r="I426" s="51" t="s">
        <v>671</v>
      </c>
      <c r="J426" s="51">
        <v>20</v>
      </c>
      <c r="K426" s="51">
        <v>82</v>
      </c>
      <c r="L426" s="51">
        <v>169</v>
      </c>
      <c r="M426" s="51">
        <v>1408</v>
      </c>
      <c r="N426" s="51">
        <v>1679</v>
      </c>
      <c r="O426" s="51" t="s">
        <v>672</v>
      </c>
      <c r="P426" s="51">
        <v>516</v>
      </c>
      <c r="Q426" s="51">
        <v>279</v>
      </c>
      <c r="R426" s="51">
        <v>282</v>
      </c>
      <c r="S426" s="51">
        <v>340</v>
      </c>
      <c r="T426" s="51">
        <v>1417</v>
      </c>
      <c r="U426" s="51" t="s">
        <v>67</v>
      </c>
      <c r="V426" s="51" t="s">
        <v>667</v>
      </c>
      <c r="W426" s="51" t="s">
        <v>664</v>
      </c>
      <c r="X426" s="51" t="s">
        <v>675</v>
      </c>
      <c r="Y426" s="51" t="s">
        <v>701</v>
      </c>
      <c r="Z426" s="51">
        <v>82643</v>
      </c>
    </row>
    <row r="427" spans="1:26" ht="15.75" customHeight="1" x14ac:dyDescent="0.2">
      <c r="A427" s="51" t="s">
        <v>1177</v>
      </c>
      <c r="B427" s="51" t="s">
        <v>662</v>
      </c>
      <c r="C427" s="51" t="s">
        <v>663</v>
      </c>
      <c r="D427" s="51" t="s">
        <v>663</v>
      </c>
      <c r="E427" s="51" t="s">
        <v>665</v>
      </c>
      <c r="F427" s="51" t="s">
        <v>665</v>
      </c>
      <c r="G427" s="51" t="s">
        <v>665</v>
      </c>
      <c r="H427" s="51" t="s">
        <v>665</v>
      </c>
      <c r="I427" s="51" t="s">
        <v>665</v>
      </c>
      <c r="J427" s="51">
        <v>0</v>
      </c>
      <c r="K427" s="51">
        <v>0</v>
      </c>
      <c r="L427" s="51">
        <v>0</v>
      </c>
      <c r="M427" s="51">
        <v>0</v>
      </c>
      <c r="N427" s="51">
        <v>0</v>
      </c>
      <c r="O427" s="51" t="s">
        <v>666</v>
      </c>
      <c r="P427" s="51">
        <v>13</v>
      </c>
      <c r="Q427" s="51">
        <v>9</v>
      </c>
      <c r="R427" s="51">
        <v>10</v>
      </c>
      <c r="S427" s="51">
        <v>23</v>
      </c>
      <c r="T427" s="51">
        <v>55</v>
      </c>
      <c r="U427" s="51" t="s">
        <v>128</v>
      </c>
      <c r="V427" s="51" t="s">
        <v>711</v>
      </c>
      <c r="W427" s="51" t="s">
        <v>664</v>
      </c>
      <c r="X427" s="51" t="s">
        <v>786</v>
      </c>
      <c r="Y427" s="51" t="s">
        <v>792</v>
      </c>
      <c r="Z427" s="51">
        <v>394</v>
      </c>
    </row>
    <row r="428" spans="1:26" ht="15.75" customHeight="1" x14ac:dyDescent="0.2">
      <c r="A428" s="51" t="s">
        <v>1178</v>
      </c>
      <c r="B428" s="51" t="s">
        <v>662</v>
      </c>
      <c r="C428" s="51" t="s">
        <v>663</v>
      </c>
      <c r="D428" s="51" t="s">
        <v>663</v>
      </c>
      <c r="E428" s="51" t="s">
        <v>665</v>
      </c>
      <c r="F428" s="51" t="s">
        <v>665</v>
      </c>
      <c r="G428" s="51" t="s">
        <v>665</v>
      </c>
      <c r="H428" s="51" t="s">
        <v>671</v>
      </c>
      <c r="I428" s="51" t="s">
        <v>665</v>
      </c>
      <c r="J428" s="51">
        <v>0</v>
      </c>
      <c r="K428" s="51">
        <v>0</v>
      </c>
      <c r="L428" s="51">
        <v>0</v>
      </c>
      <c r="M428" s="51">
        <v>0</v>
      </c>
      <c r="N428" s="51">
        <v>0</v>
      </c>
      <c r="O428" s="51" t="s">
        <v>666</v>
      </c>
      <c r="P428" s="51">
        <v>312</v>
      </c>
      <c r="Q428" s="51">
        <v>175</v>
      </c>
      <c r="R428" s="51">
        <v>163</v>
      </c>
      <c r="S428" s="51">
        <v>568</v>
      </c>
      <c r="T428" s="51">
        <v>1218</v>
      </c>
      <c r="U428" s="51" t="s">
        <v>128</v>
      </c>
      <c r="V428" s="51" t="s">
        <v>711</v>
      </c>
      <c r="W428" s="51" t="s">
        <v>663</v>
      </c>
      <c r="X428" s="51" t="s">
        <v>817</v>
      </c>
      <c r="Y428" s="51" t="s">
        <v>818</v>
      </c>
      <c r="Z428" s="51">
        <v>26648</v>
      </c>
    </row>
    <row r="429" spans="1:26" ht="15.75" customHeight="1" x14ac:dyDescent="0.2">
      <c r="A429" s="51" t="s">
        <v>1179</v>
      </c>
      <c r="B429" s="51" t="s">
        <v>662</v>
      </c>
      <c r="C429" s="51" t="s">
        <v>663</v>
      </c>
      <c r="D429" s="51" t="s">
        <v>663</v>
      </c>
      <c r="E429" s="51" t="s">
        <v>671</v>
      </c>
      <c r="F429" s="51" t="s">
        <v>671</v>
      </c>
      <c r="G429" s="51" t="s">
        <v>671</v>
      </c>
      <c r="H429" s="51" t="s">
        <v>671</v>
      </c>
      <c r="I429" s="51" t="s">
        <v>671</v>
      </c>
      <c r="J429" s="51">
        <v>69</v>
      </c>
      <c r="K429" s="51">
        <v>52</v>
      </c>
      <c r="L429" s="51">
        <v>24</v>
      </c>
      <c r="M429" s="51">
        <v>769</v>
      </c>
      <c r="N429" s="51">
        <v>914</v>
      </c>
      <c r="O429" s="51" t="s">
        <v>672</v>
      </c>
      <c r="P429" s="51">
        <v>45</v>
      </c>
      <c r="Q429" s="51">
        <v>32</v>
      </c>
      <c r="R429" s="51">
        <v>37</v>
      </c>
      <c r="S429" s="51">
        <v>90</v>
      </c>
      <c r="T429" s="51">
        <v>204</v>
      </c>
      <c r="U429" s="51" t="s">
        <v>144</v>
      </c>
      <c r="V429" s="51" t="s">
        <v>667</v>
      </c>
      <c r="W429" s="51" t="s">
        <v>664</v>
      </c>
      <c r="X429" s="51" t="s">
        <v>668</v>
      </c>
      <c r="Y429" s="51" t="s">
        <v>681</v>
      </c>
      <c r="Z429" s="51">
        <v>338247</v>
      </c>
    </row>
    <row r="430" spans="1:26" ht="15.75" customHeight="1" x14ac:dyDescent="0.2">
      <c r="A430" s="51" t="s">
        <v>1180</v>
      </c>
      <c r="B430" s="51" t="s">
        <v>662</v>
      </c>
      <c r="C430" s="51" t="s">
        <v>663</v>
      </c>
      <c r="D430" s="51" t="s">
        <v>664</v>
      </c>
      <c r="E430" s="51" t="s">
        <v>671</v>
      </c>
      <c r="F430" s="51" t="s">
        <v>671</v>
      </c>
      <c r="G430" s="51" t="s">
        <v>671</v>
      </c>
      <c r="H430" s="51" t="s">
        <v>671</v>
      </c>
      <c r="I430" s="51" t="s">
        <v>671</v>
      </c>
      <c r="J430" s="51">
        <v>61</v>
      </c>
      <c r="K430" s="51">
        <v>36</v>
      </c>
      <c r="L430" s="51">
        <v>0</v>
      </c>
      <c r="M430" s="51">
        <v>456</v>
      </c>
      <c r="N430" s="51">
        <v>553</v>
      </c>
      <c r="O430" s="51" t="s">
        <v>666</v>
      </c>
      <c r="P430" s="51">
        <v>962</v>
      </c>
      <c r="Q430" s="51">
        <v>701</v>
      </c>
      <c r="R430" s="51">
        <v>820</v>
      </c>
      <c r="S430" s="51">
        <v>1617</v>
      </c>
      <c r="T430" s="51">
        <v>4100</v>
      </c>
      <c r="U430" s="51" t="s">
        <v>492</v>
      </c>
      <c r="V430" s="51" t="s">
        <v>667</v>
      </c>
      <c r="W430" s="51" t="s">
        <v>664</v>
      </c>
      <c r="X430" s="51" t="s">
        <v>769</v>
      </c>
      <c r="Y430" s="51" t="s">
        <v>770</v>
      </c>
      <c r="Z430" s="51">
        <v>94807</v>
      </c>
    </row>
    <row r="431" spans="1:26" ht="15.75" customHeight="1" x14ac:dyDescent="0.2">
      <c r="A431" s="51" t="s">
        <v>770</v>
      </c>
      <c r="B431" s="51" t="s">
        <v>662</v>
      </c>
      <c r="C431" s="51" t="s">
        <v>663</v>
      </c>
      <c r="D431" s="51" t="s">
        <v>664</v>
      </c>
      <c r="E431" s="51" t="s">
        <v>671</v>
      </c>
      <c r="F431" s="51" t="s">
        <v>671</v>
      </c>
      <c r="G431" s="51" t="s">
        <v>671</v>
      </c>
      <c r="H431" s="51" t="s">
        <v>671</v>
      </c>
      <c r="I431" s="51" t="s">
        <v>671</v>
      </c>
      <c r="J431" s="51">
        <v>57</v>
      </c>
      <c r="K431" s="51">
        <v>49</v>
      </c>
      <c r="L431" s="51">
        <v>170</v>
      </c>
      <c r="M431" s="51">
        <v>350</v>
      </c>
      <c r="N431" s="51">
        <v>626</v>
      </c>
      <c r="O431" s="51" t="s">
        <v>672</v>
      </c>
      <c r="P431" s="51">
        <v>159</v>
      </c>
      <c r="Q431" s="51">
        <v>106</v>
      </c>
      <c r="R431" s="51">
        <v>112</v>
      </c>
      <c r="S431" s="51">
        <v>284</v>
      </c>
      <c r="T431" s="51">
        <v>661</v>
      </c>
      <c r="U431" s="51" t="s">
        <v>492</v>
      </c>
      <c r="V431" s="51" t="s">
        <v>667</v>
      </c>
      <c r="W431" s="51" t="s">
        <v>664</v>
      </c>
      <c r="X431" s="51" t="s">
        <v>769</v>
      </c>
      <c r="Y431" s="51" t="s">
        <v>770</v>
      </c>
      <c r="Z431" s="51">
        <v>142262</v>
      </c>
    </row>
    <row r="432" spans="1:26" ht="15.75" customHeight="1" x14ac:dyDescent="0.2">
      <c r="A432" s="51" t="s">
        <v>1182</v>
      </c>
      <c r="B432" s="51" t="s">
        <v>662</v>
      </c>
      <c r="C432" s="51" t="s">
        <v>663</v>
      </c>
      <c r="D432" s="51" t="s">
        <v>664</v>
      </c>
      <c r="E432" s="51" t="s">
        <v>671</v>
      </c>
      <c r="F432" s="51" t="s">
        <v>665</v>
      </c>
      <c r="G432" s="51" t="s">
        <v>671</v>
      </c>
      <c r="H432" s="51" t="s">
        <v>671</v>
      </c>
      <c r="I432" s="51" t="s">
        <v>671</v>
      </c>
      <c r="J432" s="51">
        <v>1</v>
      </c>
      <c r="K432" s="51">
        <v>1</v>
      </c>
      <c r="L432" s="51">
        <v>41</v>
      </c>
      <c r="M432" s="51">
        <v>2220</v>
      </c>
      <c r="N432" s="51">
        <v>2263</v>
      </c>
      <c r="O432" s="51" t="s">
        <v>672</v>
      </c>
      <c r="P432" s="51">
        <v>1050</v>
      </c>
      <c r="Q432" s="51">
        <v>695</v>
      </c>
      <c r="R432" s="51">
        <v>755</v>
      </c>
      <c r="S432" s="51">
        <v>1593</v>
      </c>
      <c r="T432" s="51">
        <v>4093</v>
      </c>
      <c r="U432" s="51" t="s">
        <v>67</v>
      </c>
      <c r="V432" s="51" t="s">
        <v>667</v>
      </c>
      <c r="W432" s="51" t="s">
        <v>664</v>
      </c>
      <c r="X432" s="51" t="s">
        <v>675</v>
      </c>
      <c r="Y432" s="51" t="s">
        <v>783</v>
      </c>
      <c r="Z432" s="51">
        <v>129604</v>
      </c>
    </row>
    <row r="433" spans="1:26" ht="15.75" customHeight="1" x14ac:dyDescent="0.2">
      <c r="A433" s="51" t="s">
        <v>783</v>
      </c>
      <c r="B433" s="51" t="s">
        <v>662</v>
      </c>
      <c r="C433" s="51" t="s">
        <v>663</v>
      </c>
      <c r="D433" s="51" t="s">
        <v>664</v>
      </c>
      <c r="E433" s="51" t="s">
        <v>671</v>
      </c>
      <c r="F433" s="51" t="s">
        <v>671</v>
      </c>
      <c r="G433" s="51" t="s">
        <v>671</v>
      </c>
      <c r="H433" s="51" t="s">
        <v>671</v>
      </c>
      <c r="I433" s="51" t="s">
        <v>671</v>
      </c>
      <c r="J433" s="51">
        <v>42</v>
      </c>
      <c r="K433" s="51">
        <v>0</v>
      </c>
      <c r="L433" s="51">
        <v>0</v>
      </c>
      <c r="M433" s="51">
        <v>227</v>
      </c>
      <c r="N433" s="51">
        <v>269</v>
      </c>
      <c r="O433" s="51" t="s">
        <v>693</v>
      </c>
      <c r="P433" s="51">
        <v>22</v>
      </c>
      <c r="Q433" s="51">
        <v>13</v>
      </c>
      <c r="R433" s="51">
        <v>214</v>
      </c>
      <c r="S433" s="51">
        <v>28</v>
      </c>
      <c r="T433" s="51">
        <v>277</v>
      </c>
      <c r="U433" s="51" t="s">
        <v>67</v>
      </c>
      <c r="V433" s="51" t="s">
        <v>667</v>
      </c>
      <c r="W433" s="51" t="s">
        <v>664</v>
      </c>
      <c r="X433" s="51" t="s">
        <v>675</v>
      </c>
      <c r="Y433" s="51" t="s">
        <v>783</v>
      </c>
      <c r="Z433" s="51">
        <v>87666</v>
      </c>
    </row>
    <row r="434" spans="1:26" ht="15.75" customHeight="1" x14ac:dyDescent="0.2">
      <c r="A434" s="51" t="s">
        <v>1184</v>
      </c>
      <c r="B434" s="51" t="s">
        <v>736</v>
      </c>
      <c r="C434" s="51" t="s">
        <v>663</v>
      </c>
      <c r="D434" s="51" t="s">
        <v>664</v>
      </c>
      <c r="E434" s="51" t="s">
        <v>665</v>
      </c>
      <c r="F434" s="51" t="s">
        <v>671</v>
      </c>
      <c r="G434" s="51" t="s">
        <v>671</v>
      </c>
      <c r="H434" s="51" t="s">
        <v>671</v>
      </c>
      <c r="I434" s="51" t="s">
        <v>671</v>
      </c>
      <c r="J434" s="51">
        <v>13</v>
      </c>
      <c r="K434" s="51">
        <v>124</v>
      </c>
      <c r="L434" s="51">
        <v>152</v>
      </c>
      <c r="M434" s="51">
        <v>1469</v>
      </c>
      <c r="N434" s="51">
        <v>1758</v>
      </c>
      <c r="O434" s="51" t="s">
        <v>666</v>
      </c>
      <c r="P434" s="51">
        <v>2645</v>
      </c>
      <c r="Q434" s="51">
        <v>1678</v>
      </c>
      <c r="R434" s="51">
        <v>1532</v>
      </c>
      <c r="S434" s="51">
        <v>5126</v>
      </c>
      <c r="T434" s="51">
        <v>10981</v>
      </c>
      <c r="U434" s="51" t="s">
        <v>144</v>
      </c>
      <c r="V434" s="51" t="s">
        <v>667</v>
      </c>
      <c r="W434" s="51" t="s">
        <v>664</v>
      </c>
      <c r="X434" s="51" t="s">
        <v>668</v>
      </c>
      <c r="Y434" s="51" t="s">
        <v>673</v>
      </c>
      <c r="Z434" s="51">
        <v>216589</v>
      </c>
    </row>
    <row r="435" spans="1:26" ht="15.75" customHeight="1" x14ac:dyDescent="0.2">
      <c r="A435" s="51" t="s">
        <v>1185</v>
      </c>
      <c r="B435" s="51" t="s">
        <v>662</v>
      </c>
      <c r="C435" s="51" t="s">
        <v>663</v>
      </c>
      <c r="D435" s="51" t="s">
        <v>664</v>
      </c>
      <c r="E435" s="51" t="s">
        <v>671</v>
      </c>
      <c r="F435" s="51" t="s">
        <v>671</v>
      </c>
      <c r="G435" s="51" t="s">
        <v>671</v>
      </c>
      <c r="H435" s="51" t="s">
        <v>671</v>
      </c>
      <c r="I435" s="51" t="s">
        <v>671</v>
      </c>
      <c r="J435" s="51">
        <v>6</v>
      </c>
      <c r="K435" s="51">
        <v>35</v>
      </c>
      <c r="L435" s="51">
        <v>192</v>
      </c>
      <c r="M435" s="51">
        <v>247</v>
      </c>
      <c r="N435" s="51">
        <v>480</v>
      </c>
      <c r="O435" s="51" t="s">
        <v>672</v>
      </c>
      <c r="P435" s="51">
        <v>180</v>
      </c>
      <c r="Q435" s="51">
        <v>118</v>
      </c>
      <c r="R435" s="51">
        <v>136</v>
      </c>
      <c r="S435" s="51">
        <v>313</v>
      </c>
      <c r="T435" s="51">
        <v>747</v>
      </c>
      <c r="U435" s="51" t="s">
        <v>128</v>
      </c>
      <c r="V435" s="51" t="s">
        <v>667</v>
      </c>
      <c r="W435" s="51" t="s">
        <v>664</v>
      </c>
      <c r="X435" s="51" t="s">
        <v>786</v>
      </c>
      <c r="Y435" s="51" t="s">
        <v>787</v>
      </c>
      <c r="Z435" s="51">
        <v>66454</v>
      </c>
    </row>
    <row r="436" spans="1:26" ht="15.75" customHeight="1" x14ac:dyDescent="0.2">
      <c r="A436" s="51" t="s">
        <v>787</v>
      </c>
      <c r="B436" s="51" t="s">
        <v>662</v>
      </c>
      <c r="C436" s="51" t="s">
        <v>663</v>
      </c>
      <c r="D436" s="51" t="s">
        <v>664</v>
      </c>
      <c r="E436" s="51" t="s">
        <v>671</v>
      </c>
      <c r="F436" s="51" t="s">
        <v>671</v>
      </c>
      <c r="G436" s="51" t="s">
        <v>671</v>
      </c>
      <c r="H436" s="51" t="s">
        <v>671</v>
      </c>
      <c r="I436" s="51" t="s">
        <v>671</v>
      </c>
      <c r="J436" s="51">
        <v>42</v>
      </c>
      <c r="K436" s="51">
        <v>23</v>
      </c>
      <c r="L436" s="51">
        <v>116</v>
      </c>
      <c r="M436" s="51">
        <v>99</v>
      </c>
      <c r="N436" s="51">
        <v>280</v>
      </c>
      <c r="O436" s="51" t="s">
        <v>666</v>
      </c>
      <c r="P436" s="51">
        <v>317</v>
      </c>
      <c r="Q436" s="51">
        <v>207</v>
      </c>
      <c r="R436" s="51">
        <v>239</v>
      </c>
      <c r="S436" s="51">
        <v>551</v>
      </c>
      <c r="T436" s="51">
        <v>1314</v>
      </c>
      <c r="U436" s="51" t="s">
        <v>128</v>
      </c>
      <c r="V436" s="51" t="s">
        <v>667</v>
      </c>
      <c r="W436" s="51" t="s">
        <v>664</v>
      </c>
      <c r="X436" s="51" t="s">
        <v>786</v>
      </c>
      <c r="Y436" s="51" t="s">
        <v>787</v>
      </c>
      <c r="Z436" s="51">
        <v>134218</v>
      </c>
    </row>
    <row r="437" spans="1:26" ht="15.75" customHeight="1" x14ac:dyDescent="0.2">
      <c r="A437" s="51" t="s">
        <v>1186</v>
      </c>
      <c r="B437" s="51" t="s">
        <v>662</v>
      </c>
      <c r="C437" s="51" t="s">
        <v>663</v>
      </c>
      <c r="D437" s="51" t="s">
        <v>664</v>
      </c>
      <c r="E437" s="51" t="s">
        <v>671</v>
      </c>
      <c r="F437" s="51" t="s">
        <v>671</v>
      </c>
      <c r="G437" s="51" t="s">
        <v>671</v>
      </c>
      <c r="H437" s="51" t="s">
        <v>671</v>
      </c>
      <c r="I437" s="51" t="s">
        <v>671</v>
      </c>
      <c r="J437" s="51">
        <v>0</v>
      </c>
      <c r="K437" s="51">
        <v>1</v>
      </c>
      <c r="L437" s="51">
        <v>0</v>
      </c>
      <c r="M437" s="51">
        <v>221</v>
      </c>
      <c r="N437" s="51">
        <v>222</v>
      </c>
      <c r="O437" s="51" t="s">
        <v>672</v>
      </c>
      <c r="P437" s="51">
        <v>82</v>
      </c>
      <c r="Q437" s="51">
        <v>50</v>
      </c>
      <c r="R437" s="51">
        <v>53</v>
      </c>
      <c r="S437" s="51">
        <v>139</v>
      </c>
      <c r="T437" s="51">
        <v>324</v>
      </c>
      <c r="U437" s="51" t="s">
        <v>144</v>
      </c>
      <c r="V437" s="51" t="s">
        <v>667</v>
      </c>
      <c r="W437" s="51" t="s">
        <v>664</v>
      </c>
      <c r="X437" s="51" t="s">
        <v>668</v>
      </c>
      <c r="Y437" s="51" t="s">
        <v>673</v>
      </c>
      <c r="Z437" s="51">
        <v>18335</v>
      </c>
    </row>
    <row r="438" spans="1:26" ht="15.75" customHeight="1" x14ac:dyDescent="0.2">
      <c r="A438" s="51" t="s">
        <v>1187</v>
      </c>
      <c r="B438" s="51" t="s">
        <v>662</v>
      </c>
      <c r="C438" s="51" t="s">
        <v>663</v>
      </c>
      <c r="D438" s="51" t="s">
        <v>664</v>
      </c>
      <c r="E438" s="51" t="s">
        <v>671</v>
      </c>
      <c r="F438" s="51" t="s">
        <v>665</v>
      </c>
      <c r="G438" s="51" t="s">
        <v>671</v>
      </c>
      <c r="H438" s="51" t="s">
        <v>671</v>
      </c>
      <c r="I438" s="51" t="s">
        <v>671</v>
      </c>
      <c r="J438" s="51">
        <v>27</v>
      </c>
      <c r="K438" s="51">
        <v>59</v>
      </c>
      <c r="L438" s="51">
        <v>975</v>
      </c>
      <c r="M438" s="51">
        <v>616</v>
      </c>
      <c r="N438" s="51">
        <v>1677</v>
      </c>
      <c r="O438" s="51" t="s">
        <v>666</v>
      </c>
      <c r="P438" s="51">
        <v>985</v>
      </c>
      <c r="Q438" s="51">
        <v>656</v>
      </c>
      <c r="R438" s="51">
        <v>730</v>
      </c>
      <c r="S438" s="51">
        <v>1731</v>
      </c>
      <c r="T438" s="51">
        <v>4102</v>
      </c>
      <c r="U438" s="51" t="s">
        <v>492</v>
      </c>
      <c r="V438" s="51" t="s">
        <v>667</v>
      </c>
      <c r="W438" s="51" t="s">
        <v>664</v>
      </c>
      <c r="X438" s="51" t="s">
        <v>769</v>
      </c>
      <c r="Y438" s="51" t="s">
        <v>770</v>
      </c>
      <c r="Z438" s="51">
        <v>108470</v>
      </c>
    </row>
    <row r="439" spans="1:26" ht="15.75" customHeight="1" x14ac:dyDescent="0.2">
      <c r="A439" s="51" t="s">
        <v>1189</v>
      </c>
      <c r="B439" s="51" t="s">
        <v>662</v>
      </c>
      <c r="C439" s="51" t="s">
        <v>663</v>
      </c>
      <c r="D439" s="51" t="s">
        <v>664</v>
      </c>
      <c r="E439" s="51" t="s">
        <v>671</v>
      </c>
      <c r="F439" s="51" t="s">
        <v>671</v>
      </c>
      <c r="G439" s="51" t="s">
        <v>671</v>
      </c>
      <c r="H439" s="51" t="s">
        <v>671</v>
      </c>
      <c r="I439" s="51" t="s">
        <v>671</v>
      </c>
      <c r="J439" s="51">
        <v>303</v>
      </c>
      <c r="K439" s="51">
        <v>124</v>
      </c>
      <c r="L439" s="51">
        <v>26</v>
      </c>
      <c r="M439" s="51">
        <v>1222</v>
      </c>
      <c r="N439" s="51">
        <v>1675</v>
      </c>
      <c r="O439" s="51" t="s">
        <v>693</v>
      </c>
      <c r="P439" s="51">
        <v>428</v>
      </c>
      <c r="Q439" s="51">
        <v>263</v>
      </c>
      <c r="R439" s="51">
        <v>283</v>
      </c>
      <c r="S439" s="51">
        <v>700</v>
      </c>
      <c r="T439" s="51">
        <v>1674</v>
      </c>
      <c r="U439" s="51" t="s">
        <v>144</v>
      </c>
      <c r="V439" s="51" t="s">
        <v>667</v>
      </c>
      <c r="W439" s="51" t="s">
        <v>664</v>
      </c>
      <c r="X439" s="51" t="s">
        <v>668</v>
      </c>
      <c r="Y439" s="51" t="s">
        <v>673</v>
      </c>
      <c r="Z439" s="51">
        <v>92416</v>
      </c>
    </row>
    <row r="440" spans="1:26" ht="15.75" customHeight="1" x14ac:dyDescent="0.2">
      <c r="A440" s="51" t="s">
        <v>1190</v>
      </c>
      <c r="B440" s="51" t="s">
        <v>662</v>
      </c>
      <c r="C440" s="51" t="s">
        <v>663</v>
      </c>
      <c r="D440" s="51" t="s">
        <v>664</v>
      </c>
      <c r="E440" s="51" t="s">
        <v>671</v>
      </c>
      <c r="F440" s="51" t="s">
        <v>665</v>
      </c>
      <c r="G440" s="51" t="s">
        <v>665</v>
      </c>
      <c r="H440" s="51" t="s">
        <v>665</v>
      </c>
      <c r="I440" s="51" t="s">
        <v>671</v>
      </c>
      <c r="J440" s="51">
        <v>0</v>
      </c>
      <c r="K440" s="51">
        <v>10</v>
      </c>
      <c r="L440" s="51">
        <v>6</v>
      </c>
      <c r="M440" s="51">
        <v>1</v>
      </c>
      <c r="N440" s="51">
        <v>17</v>
      </c>
      <c r="O440" s="51" t="s">
        <v>666</v>
      </c>
      <c r="P440" s="51">
        <v>288</v>
      </c>
      <c r="Q440" s="51">
        <v>201</v>
      </c>
      <c r="R440" s="51">
        <v>241</v>
      </c>
      <c r="S440" s="51">
        <v>555</v>
      </c>
      <c r="T440" s="51">
        <v>1285</v>
      </c>
      <c r="U440" s="51" t="s">
        <v>144</v>
      </c>
      <c r="V440" s="51" t="s">
        <v>667</v>
      </c>
      <c r="W440" s="51" t="s">
        <v>664</v>
      </c>
      <c r="X440" s="51" t="s">
        <v>668</v>
      </c>
      <c r="Y440" s="51" t="s">
        <v>781</v>
      </c>
      <c r="Z440" s="51">
        <v>31138</v>
      </c>
    </row>
    <row r="441" spans="1:26" ht="15.75" customHeight="1" x14ac:dyDescent="0.2">
      <c r="A441" s="51" t="s">
        <v>1191</v>
      </c>
      <c r="B441" s="51" t="s">
        <v>662</v>
      </c>
      <c r="C441" s="51" t="s">
        <v>663</v>
      </c>
      <c r="D441" s="51" t="s">
        <v>665</v>
      </c>
      <c r="E441" s="51" t="s">
        <v>671</v>
      </c>
      <c r="F441" s="51" t="s">
        <v>671</v>
      </c>
      <c r="G441" s="51" t="s">
        <v>671</v>
      </c>
      <c r="H441" s="51" t="s">
        <v>671</v>
      </c>
      <c r="I441" s="51" t="s">
        <v>671</v>
      </c>
      <c r="J441" s="51">
        <v>105</v>
      </c>
      <c r="K441" s="51">
        <v>139</v>
      </c>
      <c r="L441" s="51">
        <v>50</v>
      </c>
      <c r="M441" s="51">
        <v>732</v>
      </c>
      <c r="N441" s="51">
        <v>1026</v>
      </c>
      <c r="O441" s="51" t="s">
        <v>666</v>
      </c>
      <c r="P441" s="51">
        <v>1041</v>
      </c>
      <c r="Q441" s="51">
        <v>671</v>
      </c>
      <c r="R441" s="51">
        <v>759</v>
      </c>
      <c r="S441" s="51">
        <v>2612</v>
      </c>
      <c r="T441" s="51">
        <v>5083</v>
      </c>
      <c r="U441" s="51" t="s">
        <v>67</v>
      </c>
      <c r="V441" s="51" t="s">
        <v>667</v>
      </c>
      <c r="W441" s="51" t="s">
        <v>664</v>
      </c>
      <c r="X441" s="51" t="s">
        <v>675</v>
      </c>
      <c r="Y441" s="51" t="s">
        <v>815</v>
      </c>
      <c r="Z441" s="51">
        <v>178488</v>
      </c>
    </row>
    <row r="442" spans="1:26" ht="15.75" customHeight="1" x14ac:dyDescent="0.2">
      <c r="A442" s="51" t="s">
        <v>1192</v>
      </c>
      <c r="B442" s="51" t="s">
        <v>662</v>
      </c>
      <c r="C442" s="51" t="s">
        <v>663</v>
      </c>
      <c r="D442" s="51" t="s">
        <v>664</v>
      </c>
      <c r="E442" s="51" t="s">
        <v>671</v>
      </c>
      <c r="F442" s="51" t="s">
        <v>671</v>
      </c>
      <c r="G442" s="51" t="s">
        <v>671</v>
      </c>
      <c r="H442" s="51" t="s">
        <v>671</v>
      </c>
      <c r="I442" s="51" t="s">
        <v>671</v>
      </c>
      <c r="J442" s="51">
        <v>10</v>
      </c>
      <c r="K442" s="51">
        <v>43</v>
      </c>
      <c r="L442" s="51">
        <v>96</v>
      </c>
      <c r="M442" s="51">
        <v>726</v>
      </c>
      <c r="N442" s="51">
        <v>875</v>
      </c>
      <c r="O442" s="51" t="s">
        <v>666</v>
      </c>
      <c r="P442" s="51">
        <v>914</v>
      </c>
      <c r="Q442" s="51">
        <v>694</v>
      </c>
      <c r="R442" s="51">
        <v>642</v>
      </c>
      <c r="S442" s="51">
        <v>1410</v>
      </c>
      <c r="T442" s="51">
        <v>3660</v>
      </c>
      <c r="U442" s="51" t="s">
        <v>417</v>
      </c>
      <c r="V442" s="51" t="s">
        <v>667</v>
      </c>
      <c r="W442" s="51" t="s">
        <v>664</v>
      </c>
      <c r="X442" s="51" t="s">
        <v>789</v>
      </c>
      <c r="Y442" s="51" t="s">
        <v>790</v>
      </c>
      <c r="Z442" s="51">
        <v>56994</v>
      </c>
    </row>
    <row r="443" spans="1:26" ht="15.75" customHeight="1" x14ac:dyDescent="0.2">
      <c r="A443" s="51" t="s">
        <v>1193</v>
      </c>
      <c r="B443" s="51" t="s">
        <v>662</v>
      </c>
      <c r="C443" s="51" t="s">
        <v>663</v>
      </c>
      <c r="D443" s="51" t="s">
        <v>664</v>
      </c>
      <c r="E443" s="51" t="s">
        <v>665</v>
      </c>
      <c r="F443" s="51" t="s">
        <v>665</v>
      </c>
      <c r="G443" s="51" t="s">
        <v>671</v>
      </c>
      <c r="H443" s="51" t="s">
        <v>671</v>
      </c>
      <c r="I443" s="51" t="s">
        <v>671</v>
      </c>
      <c r="J443" s="51">
        <v>0</v>
      </c>
      <c r="K443" s="51">
        <v>32</v>
      </c>
      <c r="L443" s="51">
        <v>6</v>
      </c>
      <c r="M443" s="51">
        <v>19</v>
      </c>
      <c r="N443" s="51">
        <v>57</v>
      </c>
      <c r="O443" s="51" t="s">
        <v>666</v>
      </c>
      <c r="P443" s="51">
        <v>147</v>
      </c>
      <c r="Q443" s="51">
        <v>95</v>
      </c>
      <c r="R443" s="51">
        <v>104</v>
      </c>
      <c r="S443" s="51">
        <v>93</v>
      </c>
      <c r="T443" s="51">
        <v>439</v>
      </c>
      <c r="U443" s="51" t="s">
        <v>67</v>
      </c>
      <c r="V443" s="51" t="s">
        <v>667</v>
      </c>
      <c r="W443" s="51" t="s">
        <v>664</v>
      </c>
      <c r="X443" s="51" t="s">
        <v>675</v>
      </c>
      <c r="Y443" s="51" t="s">
        <v>783</v>
      </c>
      <c r="Z443" s="51">
        <v>31435</v>
      </c>
    </row>
    <row r="444" spans="1:26" ht="15.75" customHeight="1" x14ac:dyDescent="0.2">
      <c r="A444" s="51" t="s">
        <v>1194</v>
      </c>
      <c r="B444" s="51" t="s">
        <v>662</v>
      </c>
      <c r="C444" s="51" t="s">
        <v>663</v>
      </c>
      <c r="D444" s="51" t="s">
        <v>664</v>
      </c>
      <c r="E444" s="51" t="s">
        <v>671</v>
      </c>
      <c r="F444" s="51" t="s">
        <v>671</v>
      </c>
      <c r="G444" s="51" t="s">
        <v>671</v>
      </c>
      <c r="H444" s="51" t="s">
        <v>671</v>
      </c>
      <c r="I444" s="51" t="s">
        <v>671</v>
      </c>
      <c r="J444" s="51">
        <v>10</v>
      </c>
      <c r="K444" s="51">
        <v>17</v>
      </c>
      <c r="L444" s="51">
        <v>4</v>
      </c>
      <c r="M444" s="51">
        <v>5</v>
      </c>
      <c r="N444" s="51">
        <v>36</v>
      </c>
      <c r="O444" s="51" t="s">
        <v>666</v>
      </c>
      <c r="P444" s="51">
        <v>26</v>
      </c>
      <c r="Q444" s="51">
        <v>14</v>
      </c>
      <c r="R444" s="51">
        <v>16</v>
      </c>
      <c r="S444" s="51">
        <v>23</v>
      </c>
      <c r="T444" s="51">
        <v>79</v>
      </c>
      <c r="U444" s="51" t="s">
        <v>67</v>
      </c>
      <c r="V444" s="51" t="s">
        <v>667</v>
      </c>
      <c r="W444" s="51" t="s">
        <v>664</v>
      </c>
      <c r="X444" s="51" t="s">
        <v>675</v>
      </c>
      <c r="Y444" s="51" t="s">
        <v>748</v>
      </c>
      <c r="Z444" s="51">
        <v>7226</v>
      </c>
    </row>
    <row r="445" spans="1:26" ht="15.75" customHeight="1" x14ac:dyDescent="0.2">
      <c r="A445" s="51" t="s">
        <v>1195</v>
      </c>
      <c r="B445" s="51" t="s">
        <v>662</v>
      </c>
      <c r="C445" s="51" t="s">
        <v>663</v>
      </c>
      <c r="D445" s="51" t="s">
        <v>664</v>
      </c>
      <c r="E445" s="51" t="s">
        <v>665</v>
      </c>
      <c r="F445" s="51" t="s">
        <v>665</v>
      </c>
      <c r="G445" s="51" t="s">
        <v>665</v>
      </c>
      <c r="H445" s="51" t="s">
        <v>665</v>
      </c>
      <c r="I445" s="51" t="s">
        <v>665</v>
      </c>
      <c r="J445" s="51">
        <v>0</v>
      </c>
      <c r="K445" s="51">
        <v>0</v>
      </c>
      <c r="L445" s="51">
        <v>0</v>
      </c>
      <c r="M445" s="51">
        <v>0</v>
      </c>
      <c r="N445" s="51">
        <v>0</v>
      </c>
      <c r="O445" s="51" t="s">
        <v>666</v>
      </c>
      <c r="P445" s="51">
        <v>34</v>
      </c>
      <c r="Q445" s="51">
        <v>22</v>
      </c>
      <c r="R445" s="51">
        <v>26</v>
      </c>
      <c r="S445" s="51">
        <v>58</v>
      </c>
      <c r="T445" s="51">
        <v>140</v>
      </c>
      <c r="U445" s="51" t="s">
        <v>128</v>
      </c>
      <c r="V445" s="51" t="s">
        <v>667</v>
      </c>
      <c r="W445" s="51" t="s">
        <v>664</v>
      </c>
      <c r="X445" s="51" t="s">
        <v>786</v>
      </c>
      <c r="Y445" s="51" t="s">
        <v>787</v>
      </c>
      <c r="Z445" s="51">
        <v>12195</v>
      </c>
    </row>
    <row r="446" spans="1:26" ht="15.75" customHeight="1" x14ac:dyDescent="0.2">
      <c r="A446" s="51" t="s">
        <v>1196</v>
      </c>
      <c r="B446" s="51" t="s">
        <v>662</v>
      </c>
      <c r="C446" s="51" t="s">
        <v>671</v>
      </c>
      <c r="D446" s="51" t="s">
        <v>664</v>
      </c>
      <c r="E446" s="51" t="s">
        <v>665</v>
      </c>
      <c r="F446" s="51" t="s">
        <v>665</v>
      </c>
      <c r="G446" s="51" t="s">
        <v>665</v>
      </c>
      <c r="H446" s="51" t="s">
        <v>665</v>
      </c>
      <c r="I446" s="51" t="s">
        <v>665</v>
      </c>
      <c r="J446" s="51">
        <v>0</v>
      </c>
      <c r="K446" s="51">
        <v>0</v>
      </c>
      <c r="L446" s="51">
        <v>0</v>
      </c>
      <c r="M446" s="51">
        <v>0</v>
      </c>
      <c r="N446" s="51">
        <v>0</v>
      </c>
      <c r="O446" s="51" t="s">
        <v>666</v>
      </c>
      <c r="P446" s="51">
        <v>1</v>
      </c>
      <c r="Q446" s="51">
        <v>1</v>
      </c>
      <c r="R446" s="51">
        <v>0</v>
      </c>
      <c r="S446" s="51">
        <v>0</v>
      </c>
      <c r="T446" s="51">
        <v>2</v>
      </c>
      <c r="U446" s="51" t="s">
        <v>144</v>
      </c>
      <c r="V446" s="51" t="s">
        <v>667</v>
      </c>
      <c r="W446" s="51" t="s">
        <v>664</v>
      </c>
      <c r="X446" s="51" t="s">
        <v>668</v>
      </c>
      <c r="Y446" s="51" t="s">
        <v>681</v>
      </c>
      <c r="Z446" s="51">
        <v>25984</v>
      </c>
    </row>
    <row r="447" spans="1:26" ht="15.75" customHeight="1" x14ac:dyDescent="0.2">
      <c r="A447" s="51" t="s">
        <v>1197</v>
      </c>
      <c r="B447" s="51" t="s">
        <v>736</v>
      </c>
      <c r="C447" s="51" t="s">
        <v>686</v>
      </c>
      <c r="D447" s="51" t="s">
        <v>687</v>
      </c>
      <c r="E447" s="51" t="s">
        <v>665</v>
      </c>
      <c r="F447" s="51" t="s">
        <v>665</v>
      </c>
      <c r="G447" s="51" t="s">
        <v>665</v>
      </c>
      <c r="H447" s="51" t="s">
        <v>665</v>
      </c>
      <c r="I447" s="51" t="s">
        <v>665</v>
      </c>
      <c r="J447" s="51">
        <v>0</v>
      </c>
      <c r="K447" s="51">
        <v>0</v>
      </c>
      <c r="L447" s="51">
        <v>0</v>
      </c>
      <c r="M447" s="51">
        <v>0</v>
      </c>
      <c r="N447" s="51">
        <v>0</v>
      </c>
      <c r="O447" s="51" t="s">
        <v>666</v>
      </c>
      <c r="P447" s="51">
        <v>95</v>
      </c>
      <c r="Q447" s="51">
        <v>62</v>
      </c>
      <c r="R447" s="51">
        <v>72</v>
      </c>
      <c r="S447" s="51">
        <v>164</v>
      </c>
      <c r="T447" s="51">
        <v>393</v>
      </c>
      <c r="U447" s="51" t="s">
        <v>128</v>
      </c>
      <c r="V447" s="51" t="s">
        <v>743</v>
      </c>
      <c r="W447" s="51" t="s">
        <v>686</v>
      </c>
      <c r="X447" s="51" t="s">
        <v>786</v>
      </c>
      <c r="Y447" s="51" t="s">
        <v>792</v>
      </c>
      <c r="Z447" s="51">
        <v>34270</v>
      </c>
    </row>
    <row r="448" spans="1:26" ht="15.75" customHeight="1" x14ac:dyDescent="0.2">
      <c r="A448" s="51" t="s">
        <v>1198</v>
      </c>
      <c r="B448" s="51" t="s">
        <v>662</v>
      </c>
      <c r="C448" s="51" t="s">
        <v>663</v>
      </c>
      <c r="D448" s="51" t="s">
        <v>664</v>
      </c>
      <c r="E448" s="51" t="s">
        <v>671</v>
      </c>
      <c r="F448" s="51" t="s">
        <v>671</v>
      </c>
      <c r="G448" s="51" t="s">
        <v>671</v>
      </c>
      <c r="H448" s="51" t="s">
        <v>671</v>
      </c>
      <c r="I448" s="51" t="s">
        <v>671</v>
      </c>
      <c r="J448" s="51">
        <v>0</v>
      </c>
      <c r="K448" s="51">
        <v>3</v>
      </c>
      <c r="L448" s="51">
        <v>15</v>
      </c>
      <c r="M448" s="51">
        <v>19</v>
      </c>
      <c r="N448" s="51">
        <v>37</v>
      </c>
      <c r="O448" s="51" t="s">
        <v>666</v>
      </c>
      <c r="P448" s="51">
        <v>22</v>
      </c>
      <c r="Q448" s="51">
        <v>17</v>
      </c>
      <c r="R448" s="51">
        <v>19</v>
      </c>
      <c r="S448" s="51">
        <v>62</v>
      </c>
      <c r="T448" s="51">
        <v>120</v>
      </c>
      <c r="U448" s="51" t="s">
        <v>67</v>
      </c>
      <c r="V448" s="51" t="s">
        <v>667</v>
      </c>
      <c r="W448" s="51" t="s">
        <v>664</v>
      </c>
      <c r="X448" s="51" t="s">
        <v>675</v>
      </c>
      <c r="Y448" s="51" t="s">
        <v>815</v>
      </c>
      <c r="Z448" s="51">
        <v>7786</v>
      </c>
    </row>
    <row r="449" spans="1:26" ht="15.75" customHeight="1" x14ac:dyDescent="0.2">
      <c r="A449" s="51" t="s">
        <v>1199</v>
      </c>
      <c r="B449" s="51" t="s">
        <v>662</v>
      </c>
      <c r="C449" s="51" t="s">
        <v>663</v>
      </c>
      <c r="D449" s="51" t="s">
        <v>663</v>
      </c>
      <c r="E449" s="51" t="s">
        <v>665</v>
      </c>
      <c r="F449" s="51" t="s">
        <v>665</v>
      </c>
      <c r="G449" s="51" t="s">
        <v>671</v>
      </c>
      <c r="H449" s="51" t="s">
        <v>665</v>
      </c>
      <c r="I449" s="51" t="s">
        <v>665</v>
      </c>
      <c r="J449" s="51">
        <v>0</v>
      </c>
      <c r="K449" s="51">
        <v>0</v>
      </c>
      <c r="L449" s="51">
        <v>0</v>
      </c>
      <c r="M449" s="51">
        <v>0</v>
      </c>
      <c r="N449" s="51">
        <v>0</v>
      </c>
      <c r="O449" s="51" t="s">
        <v>666</v>
      </c>
      <c r="P449" s="51">
        <v>140</v>
      </c>
      <c r="Q449" s="51">
        <v>115</v>
      </c>
      <c r="R449" s="51">
        <v>69</v>
      </c>
      <c r="S449" s="51">
        <v>281</v>
      </c>
      <c r="T449" s="51">
        <v>605</v>
      </c>
      <c r="U449" s="51" t="s">
        <v>128</v>
      </c>
      <c r="V449" s="51" t="s">
        <v>711</v>
      </c>
      <c r="W449" s="51" t="s">
        <v>664</v>
      </c>
      <c r="X449" s="51" t="s">
        <v>817</v>
      </c>
      <c r="Y449" s="51" t="s">
        <v>818</v>
      </c>
      <c r="Z449" s="51">
        <v>24742</v>
      </c>
    </row>
    <row r="450" spans="1:26" ht="15.75" customHeight="1" x14ac:dyDescent="0.2">
      <c r="A450" s="51" t="s">
        <v>1200</v>
      </c>
      <c r="B450" s="51" t="s">
        <v>662</v>
      </c>
      <c r="C450" s="51" t="s">
        <v>663</v>
      </c>
      <c r="D450" s="51" t="s">
        <v>664</v>
      </c>
      <c r="E450" s="51" t="s">
        <v>665</v>
      </c>
      <c r="F450" s="51" t="s">
        <v>665</v>
      </c>
      <c r="G450" s="51" t="s">
        <v>665</v>
      </c>
      <c r="H450" s="51" t="s">
        <v>665</v>
      </c>
      <c r="I450" s="51" t="s">
        <v>665</v>
      </c>
      <c r="J450" s="51">
        <v>0</v>
      </c>
      <c r="K450" s="51">
        <v>0</v>
      </c>
      <c r="L450" s="51">
        <v>0</v>
      </c>
      <c r="M450" s="51">
        <v>0</v>
      </c>
      <c r="N450" s="51">
        <v>0</v>
      </c>
      <c r="O450" s="51" t="s">
        <v>666</v>
      </c>
      <c r="P450" s="51">
        <v>417</v>
      </c>
      <c r="Q450" s="51">
        <v>426</v>
      </c>
      <c r="R450" s="51">
        <v>397</v>
      </c>
      <c r="S450" s="51">
        <v>796</v>
      </c>
      <c r="T450" s="51">
        <v>2036</v>
      </c>
      <c r="U450" s="51" t="s">
        <v>128</v>
      </c>
      <c r="V450" s="51" t="s">
        <v>667</v>
      </c>
      <c r="W450" s="51" t="s">
        <v>664</v>
      </c>
      <c r="X450" s="51" t="s">
        <v>714</v>
      </c>
      <c r="Y450" s="51" t="s">
        <v>715</v>
      </c>
      <c r="Z450" s="51">
        <v>19271</v>
      </c>
    </row>
    <row r="451" spans="1:26" ht="15.75" customHeight="1" x14ac:dyDescent="0.2">
      <c r="A451" s="51" t="s">
        <v>697</v>
      </c>
      <c r="B451" s="51" t="s">
        <v>683</v>
      </c>
      <c r="C451" s="51" t="s">
        <v>671</v>
      </c>
      <c r="D451" s="51" t="s">
        <v>665</v>
      </c>
      <c r="E451" s="51" t="s">
        <v>665</v>
      </c>
      <c r="F451" s="51" t="s">
        <v>665</v>
      </c>
      <c r="G451" s="51" t="s">
        <v>665</v>
      </c>
      <c r="H451" s="51" t="s">
        <v>665</v>
      </c>
      <c r="I451" s="51" t="s">
        <v>671</v>
      </c>
      <c r="J451" s="51">
        <v>4</v>
      </c>
      <c r="K451" s="51">
        <v>9</v>
      </c>
      <c r="L451" s="51">
        <v>132</v>
      </c>
      <c r="M451" s="51">
        <v>1</v>
      </c>
      <c r="N451" s="51">
        <v>146</v>
      </c>
      <c r="O451" s="51" t="s">
        <v>666</v>
      </c>
      <c r="P451" s="51">
        <v>189</v>
      </c>
      <c r="Q451" s="51">
        <v>117</v>
      </c>
      <c r="R451" s="51">
        <v>128</v>
      </c>
      <c r="S451" s="51">
        <v>321</v>
      </c>
      <c r="T451" s="51">
        <v>755</v>
      </c>
      <c r="U451" s="51" t="s">
        <v>83</v>
      </c>
      <c r="V451" s="51" t="s">
        <v>743</v>
      </c>
      <c r="W451" s="51" t="s">
        <v>671</v>
      </c>
      <c r="X451" s="51" t="s">
        <v>684</v>
      </c>
      <c r="Y451" s="51" t="s">
        <v>697</v>
      </c>
      <c r="Z451" s="51">
        <v>66508</v>
      </c>
    </row>
    <row r="452" spans="1:26" ht="15.75" customHeight="1" x14ac:dyDescent="0.2">
      <c r="A452" s="51" t="s">
        <v>1201</v>
      </c>
      <c r="B452" s="51" t="s">
        <v>683</v>
      </c>
      <c r="C452" s="51" t="s">
        <v>671</v>
      </c>
      <c r="D452" s="51" t="s">
        <v>665</v>
      </c>
      <c r="E452" s="51" t="s">
        <v>671</v>
      </c>
      <c r="F452" s="51" t="s">
        <v>671</v>
      </c>
      <c r="G452" s="51" t="s">
        <v>671</v>
      </c>
      <c r="H452" s="51" t="s">
        <v>671</v>
      </c>
      <c r="I452" s="51" t="s">
        <v>671</v>
      </c>
      <c r="J452" s="51">
        <v>9</v>
      </c>
      <c r="K452" s="51">
        <v>17</v>
      </c>
      <c r="L452" s="51">
        <v>37</v>
      </c>
      <c r="M452" s="51">
        <v>2</v>
      </c>
      <c r="N452" s="51">
        <v>65</v>
      </c>
      <c r="O452" s="51" t="s">
        <v>666</v>
      </c>
      <c r="P452" s="51">
        <v>32</v>
      </c>
      <c r="Q452" s="51">
        <v>21</v>
      </c>
      <c r="R452" s="51">
        <v>23</v>
      </c>
      <c r="S452" s="51">
        <v>58</v>
      </c>
      <c r="T452" s="51">
        <v>134</v>
      </c>
      <c r="U452" s="51" t="s">
        <v>83</v>
      </c>
      <c r="V452" s="51" t="s">
        <v>667</v>
      </c>
      <c r="W452" s="51" t="s">
        <v>665</v>
      </c>
      <c r="X452" s="51" t="s">
        <v>684</v>
      </c>
      <c r="Y452" s="51" t="s">
        <v>697</v>
      </c>
      <c r="Z452" s="51">
        <v>10143</v>
      </c>
    </row>
    <row r="453" spans="1:26" ht="15.75" customHeight="1" x14ac:dyDescent="0.2">
      <c r="A453" s="51" t="s">
        <v>1005</v>
      </c>
      <c r="B453" s="51" t="s">
        <v>683</v>
      </c>
      <c r="C453" s="51" t="s">
        <v>671</v>
      </c>
      <c r="D453" s="51" t="s">
        <v>665</v>
      </c>
      <c r="E453" s="51" t="s">
        <v>665</v>
      </c>
      <c r="F453" s="51" t="s">
        <v>665</v>
      </c>
      <c r="G453" s="51" t="s">
        <v>665</v>
      </c>
      <c r="H453" s="51" t="s">
        <v>665</v>
      </c>
      <c r="I453" s="51" t="s">
        <v>665</v>
      </c>
      <c r="J453" s="51">
        <v>0</v>
      </c>
      <c r="K453" s="51">
        <v>0</v>
      </c>
      <c r="L453" s="51">
        <v>0</v>
      </c>
      <c r="M453" s="51">
        <v>0</v>
      </c>
      <c r="N453" s="51">
        <v>0</v>
      </c>
      <c r="O453" s="51" t="s">
        <v>666</v>
      </c>
      <c r="P453" s="51">
        <v>1</v>
      </c>
      <c r="Q453" s="51">
        <v>1</v>
      </c>
      <c r="R453" s="51">
        <v>0</v>
      </c>
      <c r="S453" s="51">
        <v>0</v>
      </c>
      <c r="T453" s="51">
        <v>2</v>
      </c>
      <c r="U453" s="51" t="s">
        <v>83</v>
      </c>
      <c r="V453" s="51" t="s">
        <v>667</v>
      </c>
      <c r="W453" s="51" t="s">
        <v>665</v>
      </c>
      <c r="X453" s="51" t="s">
        <v>916</v>
      </c>
      <c r="Y453" s="51" t="s">
        <v>1005</v>
      </c>
      <c r="Z453" s="51">
        <v>2450</v>
      </c>
    </row>
    <row r="454" spans="1:26" ht="15.75" customHeight="1" x14ac:dyDescent="0.2">
      <c r="A454" s="51" t="s">
        <v>1202</v>
      </c>
      <c r="B454" s="51" t="s">
        <v>662</v>
      </c>
      <c r="C454" s="51" t="s">
        <v>663</v>
      </c>
      <c r="D454" s="51" t="s">
        <v>664</v>
      </c>
      <c r="E454" s="51" t="s">
        <v>665</v>
      </c>
      <c r="F454" s="51" t="s">
        <v>671</v>
      </c>
      <c r="G454" s="51" t="s">
        <v>671</v>
      </c>
      <c r="H454" s="51" t="s">
        <v>671</v>
      </c>
      <c r="I454" s="51" t="s">
        <v>671</v>
      </c>
      <c r="J454" s="51">
        <v>2</v>
      </c>
      <c r="K454" s="51">
        <v>7</v>
      </c>
      <c r="L454" s="51">
        <v>3</v>
      </c>
      <c r="M454" s="51">
        <v>82</v>
      </c>
      <c r="N454" s="51">
        <v>94</v>
      </c>
      <c r="O454" s="51" t="s">
        <v>672</v>
      </c>
      <c r="P454" s="51">
        <v>14</v>
      </c>
      <c r="Q454" s="51">
        <v>9</v>
      </c>
      <c r="R454" s="51">
        <v>9</v>
      </c>
      <c r="S454" s="51">
        <v>23</v>
      </c>
      <c r="T454" s="51">
        <v>55</v>
      </c>
      <c r="U454" s="51" t="s">
        <v>144</v>
      </c>
      <c r="V454" s="51" t="s">
        <v>667</v>
      </c>
      <c r="W454" s="51" t="s">
        <v>664</v>
      </c>
      <c r="X454" s="51" t="s">
        <v>668</v>
      </c>
      <c r="Y454" s="51" t="s">
        <v>673</v>
      </c>
      <c r="Z454" s="51">
        <v>10986</v>
      </c>
    </row>
    <row r="455" spans="1:26" ht="15.75" customHeight="1" x14ac:dyDescent="0.2">
      <c r="A455" s="51" t="s">
        <v>1203</v>
      </c>
      <c r="B455" s="51" t="s">
        <v>662</v>
      </c>
      <c r="C455" s="51" t="s">
        <v>663</v>
      </c>
      <c r="D455" s="51" t="s">
        <v>664</v>
      </c>
      <c r="E455" s="51" t="s">
        <v>671</v>
      </c>
      <c r="F455" s="51" t="s">
        <v>671</v>
      </c>
      <c r="G455" s="51" t="s">
        <v>671</v>
      </c>
      <c r="H455" s="51" t="s">
        <v>671</v>
      </c>
      <c r="I455" s="51" t="s">
        <v>671</v>
      </c>
      <c r="J455" s="51">
        <v>44</v>
      </c>
      <c r="K455" s="51">
        <v>27</v>
      </c>
      <c r="L455" s="51">
        <v>19</v>
      </c>
      <c r="M455" s="51">
        <v>28</v>
      </c>
      <c r="N455" s="51">
        <v>118</v>
      </c>
      <c r="O455" s="51" t="s">
        <v>666</v>
      </c>
      <c r="P455" s="51">
        <v>44</v>
      </c>
      <c r="Q455" s="51">
        <v>27</v>
      </c>
      <c r="R455" s="51">
        <v>28</v>
      </c>
      <c r="S455" s="51">
        <v>70</v>
      </c>
      <c r="T455" s="51">
        <v>169</v>
      </c>
      <c r="U455" s="51" t="s">
        <v>144</v>
      </c>
      <c r="V455" s="51" t="s">
        <v>667</v>
      </c>
      <c r="W455" s="51" t="s">
        <v>664</v>
      </c>
      <c r="X455" s="51" t="s">
        <v>668</v>
      </c>
      <c r="Y455" s="51" t="s">
        <v>673</v>
      </c>
      <c r="Z455" s="51">
        <v>11749</v>
      </c>
    </row>
    <row r="456" spans="1:26" ht="15.75" customHeight="1" x14ac:dyDescent="0.2">
      <c r="A456" s="51" t="s">
        <v>1204</v>
      </c>
      <c r="B456" s="51" t="s">
        <v>662</v>
      </c>
      <c r="C456" s="51" t="s">
        <v>663</v>
      </c>
      <c r="D456" s="51" t="s">
        <v>664</v>
      </c>
      <c r="E456" s="51" t="s">
        <v>671</v>
      </c>
      <c r="F456" s="51" t="s">
        <v>671</v>
      </c>
      <c r="G456" s="51" t="s">
        <v>671</v>
      </c>
      <c r="H456" s="51" t="s">
        <v>671</v>
      </c>
      <c r="I456" s="51" t="s">
        <v>671</v>
      </c>
      <c r="J456" s="51">
        <v>30</v>
      </c>
      <c r="K456" s="51">
        <v>1</v>
      </c>
      <c r="L456" s="51">
        <v>27</v>
      </c>
      <c r="M456" s="51">
        <v>264</v>
      </c>
      <c r="N456" s="51">
        <v>322</v>
      </c>
      <c r="O456" s="51" t="s">
        <v>672</v>
      </c>
      <c r="P456" s="51">
        <v>310</v>
      </c>
      <c r="Q456" s="51">
        <v>208</v>
      </c>
      <c r="R456" s="51">
        <v>229</v>
      </c>
      <c r="S456" s="51">
        <v>509</v>
      </c>
      <c r="T456" s="51">
        <v>1256</v>
      </c>
      <c r="U456" s="51" t="s">
        <v>144</v>
      </c>
      <c r="V456" s="51" t="s">
        <v>667</v>
      </c>
      <c r="W456" s="51" t="s">
        <v>664</v>
      </c>
      <c r="X456" s="51" t="s">
        <v>668</v>
      </c>
      <c r="Y456" s="51" t="s">
        <v>781</v>
      </c>
      <c r="Z456" s="51">
        <v>128760</v>
      </c>
    </row>
    <row r="457" spans="1:26" ht="15.75" customHeight="1" x14ac:dyDescent="0.2">
      <c r="A457" s="51" t="s">
        <v>860</v>
      </c>
      <c r="B457" s="51" t="s">
        <v>683</v>
      </c>
      <c r="C457" s="51" t="s">
        <v>663</v>
      </c>
      <c r="D457" s="51" t="s">
        <v>664</v>
      </c>
      <c r="E457" s="51" t="s">
        <v>665</v>
      </c>
      <c r="F457" s="51" t="s">
        <v>671</v>
      </c>
      <c r="G457" s="51" t="s">
        <v>665</v>
      </c>
      <c r="H457" s="51" t="s">
        <v>665</v>
      </c>
      <c r="I457" s="51" t="s">
        <v>665</v>
      </c>
      <c r="J457" s="51">
        <v>0</v>
      </c>
      <c r="K457" s="51">
        <v>0</v>
      </c>
      <c r="L457" s="51">
        <v>0</v>
      </c>
      <c r="M457" s="51">
        <v>0</v>
      </c>
      <c r="N457" s="51">
        <v>0</v>
      </c>
      <c r="O457" s="51" t="s">
        <v>666</v>
      </c>
      <c r="P457" s="51">
        <v>65</v>
      </c>
      <c r="Q457" s="51">
        <v>40</v>
      </c>
      <c r="R457" s="51">
        <v>43</v>
      </c>
      <c r="S457" s="51">
        <v>110</v>
      </c>
      <c r="T457" s="51">
        <v>258</v>
      </c>
      <c r="U457" s="51" t="s">
        <v>83</v>
      </c>
      <c r="V457" s="51" t="s">
        <v>667</v>
      </c>
      <c r="W457" s="51" t="s">
        <v>664</v>
      </c>
      <c r="X457" s="51" t="s">
        <v>684</v>
      </c>
      <c r="Y457" s="51" t="s">
        <v>860</v>
      </c>
      <c r="Z457" s="51">
        <v>24084</v>
      </c>
    </row>
    <row r="458" spans="1:26" ht="15.75" customHeight="1" x14ac:dyDescent="0.2">
      <c r="A458" s="51" t="s">
        <v>1206</v>
      </c>
      <c r="B458" s="51" t="s">
        <v>662</v>
      </c>
      <c r="C458" s="51" t="s">
        <v>663</v>
      </c>
      <c r="D458" s="51" t="s">
        <v>664</v>
      </c>
      <c r="E458" s="51" t="s">
        <v>671</v>
      </c>
      <c r="F458" s="51" t="s">
        <v>671</v>
      </c>
      <c r="G458" s="51" t="s">
        <v>671</v>
      </c>
      <c r="H458" s="51" t="s">
        <v>671</v>
      </c>
      <c r="I458" s="51" t="s">
        <v>671</v>
      </c>
      <c r="J458" s="51">
        <v>0</v>
      </c>
      <c r="K458" s="51">
        <v>5</v>
      </c>
      <c r="L458" s="51">
        <v>3</v>
      </c>
      <c r="M458" s="51">
        <v>36</v>
      </c>
      <c r="N458" s="51">
        <v>44</v>
      </c>
      <c r="O458" s="51" t="s">
        <v>666</v>
      </c>
      <c r="P458" s="51">
        <v>85</v>
      </c>
      <c r="Q458" s="51">
        <v>65</v>
      </c>
      <c r="R458" s="51">
        <v>59</v>
      </c>
      <c r="S458" s="51">
        <v>131</v>
      </c>
      <c r="T458" s="51">
        <v>340</v>
      </c>
      <c r="U458" s="51" t="s">
        <v>417</v>
      </c>
      <c r="V458" s="51" t="s">
        <v>667</v>
      </c>
      <c r="W458" s="51" t="s">
        <v>664</v>
      </c>
      <c r="X458" s="51" t="s">
        <v>789</v>
      </c>
      <c r="Y458" s="51" t="s">
        <v>790</v>
      </c>
      <c r="Z458" s="51">
        <v>13938</v>
      </c>
    </row>
    <row r="459" spans="1:26" ht="15.75" customHeight="1" x14ac:dyDescent="0.2">
      <c r="A459" s="51" t="s">
        <v>750</v>
      </c>
      <c r="B459" s="51" t="s">
        <v>662</v>
      </c>
      <c r="C459" s="51" t="s">
        <v>663</v>
      </c>
      <c r="D459" s="51" t="s">
        <v>664</v>
      </c>
      <c r="E459" s="51" t="s">
        <v>665</v>
      </c>
      <c r="F459" s="51" t="s">
        <v>671</v>
      </c>
      <c r="G459" s="51" t="s">
        <v>671</v>
      </c>
      <c r="H459" s="51" t="s">
        <v>671</v>
      </c>
      <c r="I459" s="51" t="s">
        <v>671</v>
      </c>
      <c r="J459" s="51">
        <v>4</v>
      </c>
      <c r="K459" s="51">
        <v>38</v>
      </c>
      <c r="L459" s="51">
        <v>19</v>
      </c>
      <c r="M459" s="51">
        <v>46</v>
      </c>
      <c r="N459" s="51">
        <v>107</v>
      </c>
      <c r="O459" s="51" t="s">
        <v>672</v>
      </c>
      <c r="P459" s="51">
        <v>26</v>
      </c>
      <c r="Q459" s="51">
        <v>15</v>
      </c>
      <c r="R459" s="51">
        <v>19</v>
      </c>
      <c r="S459" s="51">
        <v>43</v>
      </c>
      <c r="T459" s="51">
        <v>103</v>
      </c>
      <c r="U459" s="51" t="s">
        <v>67</v>
      </c>
      <c r="V459" s="51" t="s">
        <v>667</v>
      </c>
      <c r="W459" s="51" t="s">
        <v>664</v>
      </c>
      <c r="X459" s="51" t="s">
        <v>675</v>
      </c>
      <c r="Y459" s="51" t="s">
        <v>750</v>
      </c>
      <c r="Z459" s="51">
        <v>19633</v>
      </c>
    </row>
    <row r="460" spans="1:26" ht="15.75" customHeight="1" x14ac:dyDescent="0.2">
      <c r="A460" s="51" t="s">
        <v>1207</v>
      </c>
      <c r="B460" s="51" t="s">
        <v>736</v>
      </c>
      <c r="C460" s="51" t="s">
        <v>686</v>
      </c>
      <c r="D460" s="51" t="s">
        <v>687</v>
      </c>
      <c r="E460" s="51" t="s">
        <v>665</v>
      </c>
      <c r="F460" s="51" t="s">
        <v>665</v>
      </c>
      <c r="G460" s="51" t="s">
        <v>665</v>
      </c>
      <c r="H460" s="51" t="s">
        <v>665</v>
      </c>
      <c r="I460" s="51" t="s">
        <v>665</v>
      </c>
      <c r="J460" s="51">
        <v>0</v>
      </c>
      <c r="K460" s="51">
        <v>0</v>
      </c>
      <c r="L460" s="51">
        <v>0</v>
      </c>
      <c r="M460" s="51">
        <v>0</v>
      </c>
      <c r="N460" s="51">
        <v>0</v>
      </c>
      <c r="O460" s="51" t="s">
        <v>666</v>
      </c>
      <c r="P460" s="51">
        <v>46</v>
      </c>
      <c r="Q460" s="51">
        <v>30</v>
      </c>
      <c r="R460" s="51">
        <v>35</v>
      </c>
      <c r="S460" s="51">
        <v>80</v>
      </c>
      <c r="T460" s="51">
        <v>191</v>
      </c>
      <c r="U460" s="51" t="s">
        <v>128</v>
      </c>
      <c r="V460" s="51" t="s">
        <v>688</v>
      </c>
      <c r="W460" s="51" t="s">
        <v>686</v>
      </c>
      <c r="X460" s="51" t="s">
        <v>786</v>
      </c>
      <c r="Y460" s="51" t="s">
        <v>792</v>
      </c>
      <c r="Z460" s="51">
        <v>26246</v>
      </c>
    </row>
    <row r="461" spans="1:26" ht="15.75" customHeight="1" x14ac:dyDescent="0.2">
      <c r="A461" s="51" t="s">
        <v>1208</v>
      </c>
      <c r="B461" s="51" t="s">
        <v>662</v>
      </c>
      <c r="C461" s="51" t="s">
        <v>663</v>
      </c>
      <c r="D461" s="51" t="s">
        <v>664</v>
      </c>
      <c r="E461" s="51" t="s">
        <v>665</v>
      </c>
      <c r="F461" s="51" t="s">
        <v>665</v>
      </c>
      <c r="G461" s="51" t="s">
        <v>671</v>
      </c>
      <c r="H461" s="51" t="s">
        <v>671</v>
      </c>
      <c r="I461" s="51" t="s">
        <v>671</v>
      </c>
      <c r="J461" s="51">
        <v>35</v>
      </c>
      <c r="K461" s="51">
        <v>10</v>
      </c>
      <c r="L461" s="51">
        <v>1</v>
      </c>
      <c r="M461" s="51">
        <v>81</v>
      </c>
      <c r="N461" s="51">
        <v>127</v>
      </c>
      <c r="O461" s="51" t="s">
        <v>693</v>
      </c>
      <c r="P461" s="51">
        <v>42</v>
      </c>
      <c r="Q461" s="51">
        <v>28</v>
      </c>
      <c r="R461" s="51">
        <v>30</v>
      </c>
      <c r="S461" s="51">
        <v>75</v>
      </c>
      <c r="T461" s="51">
        <v>175</v>
      </c>
      <c r="U461" s="51" t="s">
        <v>492</v>
      </c>
      <c r="V461" s="51" t="s">
        <v>667</v>
      </c>
      <c r="W461" s="51" t="s">
        <v>664</v>
      </c>
      <c r="X461" s="51" t="s">
        <v>769</v>
      </c>
      <c r="Y461" s="51" t="s">
        <v>770</v>
      </c>
      <c r="Z461" s="51">
        <v>5771</v>
      </c>
    </row>
    <row r="462" spans="1:26" ht="15.75" customHeight="1" x14ac:dyDescent="0.2">
      <c r="A462" s="51" t="s">
        <v>1209</v>
      </c>
      <c r="B462" s="51" t="s">
        <v>662</v>
      </c>
      <c r="C462" s="51" t="s">
        <v>663</v>
      </c>
      <c r="D462" s="51" t="s">
        <v>664</v>
      </c>
      <c r="E462" s="51" t="s">
        <v>665</v>
      </c>
      <c r="F462" s="51" t="s">
        <v>665</v>
      </c>
      <c r="G462" s="51" t="s">
        <v>665</v>
      </c>
      <c r="H462" s="51" t="s">
        <v>671</v>
      </c>
      <c r="I462" s="51" t="s">
        <v>671</v>
      </c>
      <c r="J462" s="51">
        <v>0</v>
      </c>
      <c r="K462" s="51">
        <v>0</v>
      </c>
      <c r="L462" s="51">
        <v>1</v>
      </c>
      <c r="M462" s="51">
        <v>21</v>
      </c>
      <c r="N462" s="51">
        <v>22</v>
      </c>
      <c r="O462" s="51" t="s">
        <v>666</v>
      </c>
      <c r="P462" s="51">
        <v>24</v>
      </c>
      <c r="Q462" s="51">
        <v>23</v>
      </c>
      <c r="R462" s="51">
        <v>27</v>
      </c>
      <c r="S462" s="51">
        <v>63</v>
      </c>
      <c r="T462" s="51">
        <v>137</v>
      </c>
      <c r="U462" s="51" t="s">
        <v>67</v>
      </c>
      <c r="V462" s="51" t="s">
        <v>667</v>
      </c>
      <c r="W462" s="51" t="s">
        <v>664</v>
      </c>
      <c r="X462" s="51" t="s">
        <v>675</v>
      </c>
      <c r="Y462" s="51" t="s">
        <v>815</v>
      </c>
      <c r="Z462" s="51">
        <v>11390</v>
      </c>
    </row>
    <row r="463" spans="1:26" ht="15.75" customHeight="1" x14ac:dyDescent="0.2">
      <c r="A463" s="51" t="s">
        <v>815</v>
      </c>
      <c r="B463" s="51" t="s">
        <v>662</v>
      </c>
      <c r="C463" s="51" t="s">
        <v>663</v>
      </c>
      <c r="D463" s="51" t="s">
        <v>664</v>
      </c>
      <c r="E463" s="51" t="s">
        <v>671</v>
      </c>
      <c r="F463" s="51" t="s">
        <v>671</v>
      </c>
      <c r="G463" s="51" t="s">
        <v>671</v>
      </c>
      <c r="H463" s="51" t="s">
        <v>671</v>
      </c>
      <c r="I463" s="51" t="s">
        <v>671</v>
      </c>
      <c r="J463" s="51">
        <v>103</v>
      </c>
      <c r="K463" s="51">
        <v>81</v>
      </c>
      <c r="L463" s="51">
        <v>188</v>
      </c>
      <c r="M463" s="51">
        <v>452</v>
      </c>
      <c r="N463" s="51">
        <v>824</v>
      </c>
      <c r="O463" s="51" t="s">
        <v>693</v>
      </c>
      <c r="P463" s="51">
        <v>126</v>
      </c>
      <c r="Q463" s="51">
        <v>37</v>
      </c>
      <c r="R463" s="51">
        <v>160</v>
      </c>
      <c r="S463" s="51">
        <v>192</v>
      </c>
      <c r="T463" s="51">
        <v>515</v>
      </c>
      <c r="U463" s="51" t="s">
        <v>67</v>
      </c>
      <c r="V463" s="51" t="s">
        <v>667</v>
      </c>
      <c r="W463" s="51" t="s">
        <v>664</v>
      </c>
      <c r="X463" s="51" t="s">
        <v>675</v>
      </c>
      <c r="Y463" s="51" t="s">
        <v>815</v>
      </c>
      <c r="Z463" s="51">
        <v>142391</v>
      </c>
    </row>
    <row r="464" spans="1:26" ht="15.75" customHeight="1" x14ac:dyDescent="0.2">
      <c r="A464" s="51" t="s">
        <v>1210</v>
      </c>
      <c r="B464" s="51" t="s">
        <v>683</v>
      </c>
      <c r="C464" s="51" t="s">
        <v>663</v>
      </c>
      <c r="D464" s="51" t="s">
        <v>664</v>
      </c>
      <c r="E464" s="51" t="s">
        <v>671</v>
      </c>
      <c r="F464" s="51" t="s">
        <v>671</v>
      </c>
      <c r="G464" s="51" t="s">
        <v>671</v>
      </c>
      <c r="H464" s="51" t="s">
        <v>671</v>
      </c>
      <c r="I464" s="51" t="s">
        <v>671</v>
      </c>
      <c r="J464" s="51">
        <v>0</v>
      </c>
      <c r="K464" s="51">
        <v>10</v>
      </c>
      <c r="L464" s="51">
        <v>7</v>
      </c>
      <c r="M464" s="51">
        <v>4</v>
      </c>
      <c r="N464" s="51">
        <v>21</v>
      </c>
      <c r="O464" s="51" t="s">
        <v>666</v>
      </c>
      <c r="P464" s="51">
        <v>23</v>
      </c>
      <c r="Q464" s="51">
        <v>16</v>
      </c>
      <c r="R464" s="51">
        <v>19</v>
      </c>
      <c r="S464" s="51">
        <v>42</v>
      </c>
      <c r="T464" s="51">
        <v>100</v>
      </c>
      <c r="U464" s="51" t="s">
        <v>83</v>
      </c>
      <c r="V464" s="51" t="s">
        <v>667</v>
      </c>
      <c r="W464" s="51" t="s">
        <v>664</v>
      </c>
      <c r="X464" s="51" t="s">
        <v>684</v>
      </c>
      <c r="Y464" s="51" t="s">
        <v>1211</v>
      </c>
      <c r="Z464" s="51">
        <v>4890</v>
      </c>
    </row>
    <row r="465" spans="1:26" ht="15.75" customHeight="1" x14ac:dyDescent="0.2">
      <c r="A465" s="51" t="s">
        <v>1212</v>
      </c>
      <c r="B465" s="51" t="s">
        <v>736</v>
      </c>
      <c r="C465" s="51" t="s">
        <v>663</v>
      </c>
      <c r="D465" s="51" t="s">
        <v>663</v>
      </c>
      <c r="E465" s="51" t="s">
        <v>671</v>
      </c>
      <c r="F465" s="51" t="s">
        <v>665</v>
      </c>
      <c r="G465" s="51" t="s">
        <v>665</v>
      </c>
      <c r="H465" s="51" t="s">
        <v>665</v>
      </c>
      <c r="I465" s="51" t="s">
        <v>665</v>
      </c>
      <c r="J465" s="51">
        <v>0</v>
      </c>
      <c r="K465" s="51">
        <v>0</v>
      </c>
      <c r="L465" s="51">
        <v>0</v>
      </c>
      <c r="M465" s="51">
        <v>0</v>
      </c>
      <c r="N465" s="51">
        <v>0</v>
      </c>
      <c r="O465" s="51" t="s">
        <v>666</v>
      </c>
      <c r="P465" s="51">
        <v>43</v>
      </c>
      <c r="Q465" s="51">
        <v>25</v>
      </c>
      <c r="R465" s="51">
        <v>28</v>
      </c>
      <c r="S465" s="51">
        <v>76</v>
      </c>
      <c r="T465" s="51">
        <v>172</v>
      </c>
      <c r="U465" s="51" t="s">
        <v>144</v>
      </c>
      <c r="V465" s="51" t="s">
        <v>878</v>
      </c>
      <c r="W465" s="51" t="s">
        <v>671</v>
      </c>
      <c r="X465" s="51" t="s">
        <v>668</v>
      </c>
      <c r="Y465" s="51" t="s">
        <v>673</v>
      </c>
      <c r="Z465" s="51">
        <v>20882</v>
      </c>
    </row>
    <row r="466" spans="1:26" ht="15.75" customHeight="1" x14ac:dyDescent="0.2">
      <c r="A466" s="51" t="s">
        <v>1213</v>
      </c>
      <c r="B466" s="51" t="s">
        <v>662</v>
      </c>
      <c r="C466" s="51" t="s">
        <v>663</v>
      </c>
      <c r="D466" s="51" t="s">
        <v>664</v>
      </c>
      <c r="E466" s="51" t="s">
        <v>665</v>
      </c>
      <c r="F466" s="51" t="s">
        <v>671</v>
      </c>
      <c r="G466" s="51" t="s">
        <v>671</v>
      </c>
      <c r="H466" s="51" t="s">
        <v>671</v>
      </c>
      <c r="I466" s="51" t="s">
        <v>671</v>
      </c>
      <c r="J466" s="51">
        <v>22</v>
      </c>
      <c r="K466" s="51">
        <v>192</v>
      </c>
      <c r="L466" s="51">
        <v>56</v>
      </c>
      <c r="M466" s="51">
        <v>17</v>
      </c>
      <c r="N466" s="51">
        <v>287</v>
      </c>
      <c r="O466" s="51" t="s">
        <v>666</v>
      </c>
      <c r="P466" s="51">
        <v>314</v>
      </c>
      <c r="Q466" s="51">
        <v>185</v>
      </c>
      <c r="R466" s="51">
        <v>205</v>
      </c>
      <c r="S466" s="51">
        <v>558</v>
      </c>
      <c r="T466" s="51">
        <v>1262</v>
      </c>
      <c r="U466" s="51" t="s">
        <v>144</v>
      </c>
      <c r="V466" s="51" t="s">
        <v>667</v>
      </c>
      <c r="W466" s="51" t="s">
        <v>664</v>
      </c>
      <c r="X466" s="51" t="s">
        <v>668</v>
      </c>
      <c r="Y466" s="51" t="s">
        <v>673</v>
      </c>
      <c r="Z466" s="51">
        <v>98133</v>
      </c>
    </row>
    <row r="467" spans="1:26" ht="15.75" customHeight="1" x14ac:dyDescent="0.2">
      <c r="A467" s="51" t="s">
        <v>1214</v>
      </c>
      <c r="B467" s="51" t="s">
        <v>662</v>
      </c>
      <c r="C467" s="51" t="s">
        <v>663</v>
      </c>
      <c r="D467" s="51" t="s">
        <v>664</v>
      </c>
      <c r="E467" s="51" t="s">
        <v>665</v>
      </c>
      <c r="F467" s="51" t="s">
        <v>665</v>
      </c>
      <c r="G467" s="51" t="s">
        <v>665</v>
      </c>
      <c r="H467" s="51" t="s">
        <v>665</v>
      </c>
      <c r="I467" s="51" t="s">
        <v>671</v>
      </c>
      <c r="J467" s="51">
        <v>0</v>
      </c>
      <c r="K467" s="51">
        <v>0</v>
      </c>
      <c r="L467" s="51">
        <v>4</v>
      </c>
      <c r="M467" s="51">
        <v>35</v>
      </c>
      <c r="N467" s="51">
        <v>39</v>
      </c>
      <c r="O467" s="51" t="s">
        <v>666</v>
      </c>
      <c r="P467" s="51">
        <v>54</v>
      </c>
      <c r="Q467" s="51">
        <v>38</v>
      </c>
      <c r="R467" s="51">
        <v>63</v>
      </c>
      <c r="S467" s="51">
        <v>181</v>
      </c>
      <c r="T467" s="51">
        <v>336</v>
      </c>
      <c r="U467" s="51" t="s">
        <v>89</v>
      </c>
      <c r="V467" s="51" t="s">
        <v>667</v>
      </c>
      <c r="W467" s="51" t="s">
        <v>664</v>
      </c>
      <c r="X467" s="51" t="s">
        <v>684</v>
      </c>
      <c r="Y467" s="51" t="s">
        <v>871</v>
      </c>
      <c r="Z467" s="51">
        <v>21892</v>
      </c>
    </row>
    <row r="468" spans="1:26" ht="15.75" customHeight="1" x14ac:dyDescent="0.2">
      <c r="A468" s="51" t="s">
        <v>1215</v>
      </c>
      <c r="B468" s="51" t="s">
        <v>662</v>
      </c>
      <c r="C468" s="51" t="s">
        <v>663</v>
      </c>
      <c r="D468" s="51" t="s">
        <v>664</v>
      </c>
      <c r="E468" s="51" t="s">
        <v>671</v>
      </c>
      <c r="F468" s="51" t="s">
        <v>671</v>
      </c>
      <c r="G468" s="51" t="s">
        <v>671</v>
      </c>
      <c r="H468" s="51" t="s">
        <v>671</v>
      </c>
      <c r="I468" s="51" t="s">
        <v>671</v>
      </c>
      <c r="J468" s="51">
        <v>0</v>
      </c>
      <c r="K468" s="51">
        <v>0</v>
      </c>
      <c r="L468" s="51">
        <v>1</v>
      </c>
      <c r="M468" s="51">
        <v>75</v>
      </c>
      <c r="N468" s="51">
        <v>76</v>
      </c>
      <c r="O468" s="51" t="s">
        <v>672</v>
      </c>
      <c r="P468" s="51">
        <v>17</v>
      </c>
      <c r="Q468" s="51">
        <v>10</v>
      </c>
      <c r="R468" s="51">
        <v>11</v>
      </c>
      <c r="S468" s="51">
        <v>25</v>
      </c>
      <c r="T468" s="51">
        <v>63</v>
      </c>
      <c r="U468" s="51" t="s">
        <v>144</v>
      </c>
      <c r="V468" s="51" t="s">
        <v>667</v>
      </c>
      <c r="W468" s="51" t="s">
        <v>664</v>
      </c>
      <c r="X468" s="51" t="s">
        <v>668</v>
      </c>
      <c r="Y468" s="51" t="s">
        <v>673</v>
      </c>
      <c r="Z468" s="51">
        <v>26047</v>
      </c>
    </row>
    <row r="469" spans="1:26" ht="15.75" customHeight="1" x14ac:dyDescent="0.2">
      <c r="A469" s="51" t="s">
        <v>1216</v>
      </c>
      <c r="B469" s="51" t="s">
        <v>662</v>
      </c>
      <c r="C469" s="51" t="s">
        <v>663</v>
      </c>
      <c r="D469" s="51" t="s">
        <v>664</v>
      </c>
      <c r="E469" s="51" t="s">
        <v>671</v>
      </c>
      <c r="F469" s="51" t="s">
        <v>671</v>
      </c>
      <c r="G469" s="51" t="s">
        <v>671</v>
      </c>
      <c r="H469" s="51" t="s">
        <v>671</v>
      </c>
      <c r="I469" s="51" t="s">
        <v>671</v>
      </c>
      <c r="J469" s="51">
        <v>80</v>
      </c>
      <c r="K469" s="51">
        <v>4</v>
      </c>
      <c r="L469" s="51">
        <v>28</v>
      </c>
      <c r="M469" s="51">
        <v>403</v>
      </c>
      <c r="N469" s="51">
        <v>515</v>
      </c>
      <c r="O469" s="51" t="s">
        <v>672</v>
      </c>
      <c r="P469" s="51">
        <v>565</v>
      </c>
      <c r="Q469" s="51">
        <v>281</v>
      </c>
      <c r="R469" s="51">
        <v>313</v>
      </c>
      <c r="S469" s="51">
        <v>705</v>
      </c>
      <c r="T469" s="51">
        <v>1864</v>
      </c>
      <c r="U469" s="51" t="s">
        <v>67</v>
      </c>
      <c r="V469" s="51" t="s">
        <v>667</v>
      </c>
      <c r="W469" s="51" t="s">
        <v>664</v>
      </c>
      <c r="X469" s="51" t="s">
        <v>675</v>
      </c>
      <c r="Y469" s="51" t="s">
        <v>718</v>
      </c>
      <c r="Z469" s="51">
        <v>67082</v>
      </c>
    </row>
    <row r="470" spans="1:26" ht="15.75" customHeight="1" x14ac:dyDescent="0.2">
      <c r="A470" s="51" t="s">
        <v>798</v>
      </c>
      <c r="B470" s="51" t="s">
        <v>662</v>
      </c>
      <c r="C470" s="51" t="s">
        <v>663</v>
      </c>
      <c r="D470" s="51" t="s">
        <v>664</v>
      </c>
      <c r="E470" s="51" t="s">
        <v>671</v>
      </c>
      <c r="F470" s="51" t="s">
        <v>671</v>
      </c>
      <c r="G470" s="51" t="s">
        <v>671</v>
      </c>
      <c r="H470" s="51" t="s">
        <v>671</v>
      </c>
      <c r="I470" s="51" t="s">
        <v>671</v>
      </c>
      <c r="J470" s="51">
        <v>0</v>
      </c>
      <c r="K470" s="51">
        <v>10</v>
      </c>
      <c r="L470" s="51">
        <v>44</v>
      </c>
      <c r="M470" s="51">
        <v>317</v>
      </c>
      <c r="N470" s="51">
        <v>371</v>
      </c>
      <c r="O470" s="51" t="s">
        <v>672</v>
      </c>
      <c r="P470" s="51">
        <v>538</v>
      </c>
      <c r="Q470" s="51">
        <v>345</v>
      </c>
      <c r="R470" s="51">
        <v>391</v>
      </c>
      <c r="S470" s="51">
        <v>967</v>
      </c>
      <c r="T470" s="51">
        <v>2241</v>
      </c>
      <c r="U470" s="51" t="s">
        <v>128</v>
      </c>
      <c r="V470" s="51" t="s">
        <v>667</v>
      </c>
      <c r="W470" s="51" t="s">
        <v>664</v>
      </c>
      <c r="X470" s="51" t="s">
        <v>797</v>
      </c>
      <c r="Y470" s="51" t="s">
        <v>798</v>
      </c>
      <c r="Z470" s="51">
        <v>116941</v>
      </c>
    </row>
    <row r="471" spans="1:26" ht="15.75" customHeight="1" x14ac:dyDescent="0.2">
      <c r="A471" s="51" t="s">
        <v>1218</v>
      </c>
      <c r="B471" s="51" t="s">
        <v>662</v>
      </c>
      <c r="C471" s="51" t="s">
        <v>663</v>
      </c>
      <c r="D471" s="51" t="s">
        <v>664</v>
      </c>
      <c r="E471" s="51" t="s">
        <v>665</v>
      </c>
      <c r="F471" s="51" t="s">
        <v>671</v>
      </c>
      <c r="G471" s="51" t="s">
        <v>671</v>
      </c>
      <c r="H471" s="51" t="s">
        <v>671</v>
      </c>
      <c r="I471" s="51" t="s">
        <v>671</v>
      </c>
      <c r="J471" s="51">
        <v>0</v>
      </c>
      <c r="K471" s="51">
        <v>0</v>
      </c>
      <c r="L471" s="51">
        <v>2</v>
      </c>
      <c r="M471" s="51">
        <v>94</v>
      </c>
      <c r="N471" s="51">
        <v>96</v>
      </c>
      <c r="O471" s="51" t="s">
        <v>672</v>
      </c>
      <c r="P471" s="51">
        <v>68</v>
      </c>
      <c r="Q471" s="51">
        <v>49</v>
      </c>
      <c r="R471" s="51">
        <v>56</v>
      </c>
      <c r="S471" s="51">
        <v>140</v>
      </c>
      <c r="T471" s="51">
        <v>313</v>
      </c>
      <c r="U471" s="51" t="s">
        <v>144</v>
      </c>
      <c r="V471" s="51" t="s">
        <v>667</v>
      </c>
      <c r="W471" s="51" t="s">
        <v>664</v>
      </c>
      <c r="X471" s="51" t="s">
        <v>668</v>
      </c>
      <c r="Y471" s="51" t="s">
        <v>681</v>
      </c>
      <c r="Z471" s="51">
        <v>39470</v>
      </c>
    </row>
    <row r="472" spans="1:26" ht="15.75" customHeight="1" x14ac:dyDescent="0.2">
      <c r="A472" s="51" t="s">
        <v>1220</v>
      </c>
      <c r="B472" s="51" t="s">
        <v>662</v>
      </c>
      <c r="C472" s="51" t="s">
        <v>663</v>
      </c>
      <c r="D472" s="51" t="s">
        <v>664</v>
      </c>
      <c r="E472" s="51" t="s">
        <v>665</v>
      </c>
      <c r="F472" s="51" t="s">
        <v>665</v>
      </c>
      <c r="G472" s="51" t="s">
        <v>665</v>
      </c>
      <c r="H472" s="51" t="s">
        <v>665</v>
      </c>
      <c r="I472" s="51" t="s">
        <v>671</v>
      </c>
      <c r="J472" s="51">
        <v>164</v>
      </c>
      <c r="K472" s="51">
        <v>0</v>
      </c>
      <c r="L472" s="51">
        <v>47</v>
      </c>
      <c r="M472" s="51">
        <v>175</v>
      </c>
      <c r="N472" s="51">
        <v>386</v>
      </c>
      <c r="O472" s="51" t="s">
        <v>666</v>
      </c>
      <c r="P472" s="51">
        <v>3157</v>
      </c>
      <c r="Q472" s="51">
        <v>2004</v>
      </c>
      <c r="R472" s="51">
        <v>2103</v>
      </c>
      <c r="S472" s="51">
        <v>4560</v>
      </c>
      <c r="T472" s="51">
        <v>11824</v>
      </c>
      <c r="U472" s="51" t="s">
        <v>128</v>
      </c>
      <c r="V472" s="51" t="s">
        <v>667</v>
      </c>
      <c r="W472" s="51" t="s">
        <v>664</v>
      </c>
      <c r="X472" s="51" t="s">
        <v>880</v>
      </c>
      <c r="Y472" s="51" t="s">
        <v>881</v>
      </c>
      <c r="Z472" s="51">
        <v>315103</v>
      </c>
    </row>
    <row r="473" spans="1:26" ht="15.75" customHeight="1" x14ac:dyDescent="0.2">
      <c r="A473" s="51" t="s">
        <v>1221</v>
      </c>
      <c r="B473" s="51" t="s">
        <v>662</v>
      </c>
      <c r="C473" s="51" t="s">
        <v>663</v>
      </c>
      <c r="D473" s="51" t="s">
        <v>664</v>
      </c>
      <c r="E473" s="51" t="s">
        <v>671</v>
      </c>
      <c r="F473" s="51" t="s">
        <v>671</v>
      </c>
      <c r="G473" s="51" t="s">
        <v>671</v>
      </c>
      <c r="H473" s="51" t="s">
        <v>671</v>
      </c>
      <c r="I473" s="51" t="s">
        <v>671</v>
      </c>
      <c r="J473" s="51">
        <v>0</v>
      </c>
      <c r="K473" s="51">
        <v>0</v>
      </c>
      <c r="L473" s="51">
        <v>0</v>
      </c>
      <c r="M473" s="51">
        <v>79</v>
      </c>
      <c r="N473" s="51">
        <v>79</v>
      </c>
      <c r="O473" s="51" t="s">
        <v>666</v>
      </c>
      <c r="P473" s="51">
        <v>147</v>
      </c>
      <c r="Q473" s="51">
        <v>57</v>
      </c>
      <c r="R473" s="51">
        <v>60</v>
      </c>
      <c r="S473" s="51">
        <v>241</v>
      </c>
      <c r="T473" s="51">
        <v>505</v>
      </c>
      <c r="U473" s="51" t="s">
        <v>67</v>
      </c>
      <c r="V473" s="51" t="s">
        <v>667</v>
      </c>
      <c r="W473" s="51" t="s">
        <v>664</v>
      </c>
      <c r="X473" s="51" t="s">
        <v>675</v>
      </c>
      <c r="Y473" s="51" t="s">
        <v>750</v>
      </c>
      <c r="Z473" s="51">
        <v>29192</v>
      </c>
    </row>
    <row r="474" spans="1:26" ht="15.75" customHeight="1" x14ac:dyDescent="0.2">
      <c r="A474" s="51" t="s">
        <v>1222</v>
      </c>
      <c r="B474" s="51" t="s">
        <v>662</v>
      </c>
      <c r="C474" s="51" t="s">
        <v>663</v>
      </c>
      <c r="D474" s="51" t="s">
        <v>664</v>
      </c>
      <c r="E474" s="51" t="s">
        <v>671</v>
      </c>
      <c r="F474" s="51" t="s">
        <v>671</v>
      </c>
      <c r="G474" s="51" t="s">
        <v>671</v>
      </c>
      <c r="H474" s="51" t="s">
        <v>671</v>
      </c>
      <c r="I474" s="51" t="s">
        <v>671</v>
      </c>
      <c r="J474" s="51">
        <v>89</v>
      </c>
      <c r="K474" s="51">
        <v>21</v>
      </c>
      <c r="L474" s="51">
        <v>85</v>
      </c>
      <c r="M474" s="51">
        <v>1399</v>
      </c>
      <c r="N474" s="51">
        <v>1594</v>
      </c>
      <c r="O474" s="51" t="s">
        <v>672</v>
      </c>
      <c r="P474" s="51">
        <v>1640</v>
      </c>
      <c r="Q474" s="51">
        <v>906</v>
      </c>
      <c r="R474" s="51">
        <v>932</v>
      </c>
      <c r="S474" s="51">
        <v>1974</v>
      </c>
      <c r="T474" s="51">
        <v>5452</v>
      </c>
      <c r="U474" s="51" t="s">
        <v>67</v>
      </c>
      <c r="V474" s="51" t="s">
        <v>667</v>
      </c>
      <c r="W474" s="51" t="s">
        <v>664</v>
      </c>
      <c r="X474" s="51" t="s">
        <v>675</v>
      </c>
      <c r="Y474" s="51" t="s">
        <v>783</v>
      </c>
      <c r="Z474" s="51">
        <v>153389</v>
      </c>
    </row>
    <row r="475" spans="1:26" ht="15.75" customHeight="1" x14ac:dyDescent="0.2">
      <c r="A475" s="51" t="s">
        <v>1223</v>
      </c>
      <c r="B475" s="51" t="s">
        <v>683</v>
      </c>
      <c r="C475" s="51" t="s">
        <v>663</v>
      </c>
      <c r="D475" s="51" t="s">
        <v>664</v>
      </c>
      <c r="E475" s="51" t="s">
        <v>665</v>
      </c>
      <c r="F475" s="51" t="s">
        <v>665</v>
      </c>
      <c r="G475" s="51" t="s">
        <v>665</v>
      </c>
      <c r="H475" s="51" t="s">
        <v>665</v>
      </c>
      <c r="I475" s="51" t="s">
        <v>665</v>
      </c>
      <c r="J475" s="51">
        <v>0</v>
      </c>
      <c r="K475" s="51">
        <v>0</v>
      </c>
      <c r="L475" s="51">
        <v>0</v>
      </c>
      <c r="M475" s="51">
        <v>0</v>
      </c>
      <c r="N475" s="51">
        <v>0</v>
      </c>
      <c r="O475" s="51" t="s">
        <v>666</v>
      </c>
      <c r="P475" s="51">
        <v>8</v>
      </c>
      <c r="Q475" s="51">
        <v>4</v>
      </c>
      <c r="R475" s="51">
        <v>6</v>
      </c>
      <c r="S475" s="51">
        <v>12</v>
      </c>
      <c r="T475" s="51">
        <v>30</v>
      </c>
      <c r="U475" s="51" t="s">
        <v>83</v>
      </c>
      <c r="V475" s="51" t="s">
        <v>667</v>
      </c>
      <c r="W475" s="51" t="s">
        <v>664</v>
      </c>
      <c r="X475" s="51" t="s">
        <v>684</v>
      </c>
      <c r="Y475" s="51" t="s">
        <v>981</v>
      </c>
      <c r="Z475" s="51">
        <v>14954</v>
      </c>
    </row>
    <row r="476" spans="1:26" ht="15.75" customHeight="1" x14ac:dyDescent="0.2">
      <c r="A476" s="51" t="s">
        <v>989</v>
      </c>
      <c r="B476" s="51" t="s">
        <v>662</v>
      </c>
      <c r="C476" s="51" t="s">
        <v>663</v>
      </c>
      <c r="D476" s="51" t="s">
        <v>663</v>
      </c>
      <c r="E476" s="51" t="s">
        <v>671</v>
      </c>
      <c r="F476" s="51" t="s">
        <v>671</v>
      </c>
      <c r="G476" s="51" t="s">
        <v>671</v>
      </c>
      <c r="H476" s="51" t="s">
        <v>671</v>
      </c>
      <c r="I476" s="51" t="s">
        <v>671</v>
      </c>
      <c r="J476" s="51">
        <v>0</v>
      </c>
      <c r="K476" s="51">
        <v>0</v>
      </c>
      <c r="L476" s="51">
        <v>17</v>
      </c>
      <c r="M476" s="51">
        <v>67</v>
      </c>
      <c r="N476" s="51">
        <v>84</v>
      </c>
      <c r="O476" s="51" t="s">
        <v>672</v>
      </c>
      <c r="P476" s="51">
        <v>85</v>
      </c>
      <c r="Q476" s="51">
        <v>60</v>
      </c>
      <c r="R476" s="51">
        <v>62</v>
      </c>
      <c r="S476" s="51">
        <v>128</v>
      </c>
      <c r="T476" s="51">
        <v>335</v>
      </c>
      <c r="U476" s="51" t="s">
        <v>123</v>
      </c>
      <c r="V476" s="51" t="s">
        <v>667</v>
      </c>
      <c r="W476" s="51" t="s">
        <v>663</v>
      </c>
      <c r="X476" s="51" t="s">
        <v>725</v>
      </c>
      <c r="Y476" s="51" t="s">
        <v>989</v>
      </c>
      <c r="Z476" s="51">
        <v>21177</v>
      </c>
    </row>
    <row r="477" spans="1:26" ht="15.75" customHeight="1" x14ac:dyDescent="0.2">
      <c r="A477" s="51" t="s">
        <v>1224</v>
      </c>
      <c r="B477" s="51" t="s">
        <v>683</v>
      </c>
      <c r="C477" s="51" t="s">
        <v>663</v>
      </c>
      <c r="D477" s="51" t="s">
        <v>664</v>
      </c>
      <c r="E477" s="51" t="s">
        <v>671</v>
      </c>
      <c r="F477" s="51" t="s">
        <v>671</v>
      </c>
      <c r="G477" s="51" t="s">
        <v>671</v>
      </c>
      <c r="H477" s="51" t="s">
        <v>671</v>
      </c>
      <c r="I477" s="51" t="s">
        <v>671</v>
      </c>
      <c r="J477" s="51">
        <v>0</v>
      </c>
      <c r="K477" s="51">
        <v>0</v>
      </c>
      <c r="L477" s="51">
        <v>20</v>
      </c>
      <c r="M477" s="51">
        <v>12</v>
      </c>
      <c r="N477" s="51">
        <v>32</v>
      </c>
      <c r="O477" s="51" t="s">
        <v>672</v>
      </c>
      <c r="P477" s="51">
        <v>2</v>
      </c>
      <c r="Q477" s="51">
        <v>2</v>
      </c>
      <c r="R477" s="51">
        <v>2</v>
      </c>
      <c r="S477" s="51">
        <v>4</v>
      </c>
      <c r="T477" s="51">
        <v>10</v>
      </c>
      <c r="U477" s="51" t="s">
        <v>83</v>
      </c>
      <c r="V477" s="51" t="s">
        <v>667</v>
      </c>
      <c r="W477" s="51" t="s">
        <v>664</v>
      </c>
      <c r="X477" s="51" t="s">
        <v>684</v>
      </c>
      <c r="Y477" s="51" t="s">
        <v>691</v>
      </c>
      <c r="Z477" s="51">
        <v>2479</v>
      </c>
    </row>
    <row r="478" spans="1:26" ht="15.75" customHeight="1" x14ac:dyDescent="0.2">
      <c r="A478" s="51" t="s">
        <v>1225</v>
      </c>
      <c r="B478" s="51" t="s">
        <v>662</v>
      </c>
      <c r="C478" s="51" t="s">
        <v>663</v>
      </c>
      <c r="D478" s="51" t="s">
        <v>664</v>
      </c>
      <c r="E478" s="51" t="s">
        <v>671</v>
      </c>
      <c r="F478" s="51" t="s">
        <v>671</v>
      </c>
      <c r="G478" s="51" t="s">
        <v>671</v>
      </c>
      <c r="H478" s="51" t="s">
        <v>671</v>
      </c>
      <c r="I478" s="51" t="s">
        <v>671</v>
      </c>
      <c r="J478" s="51">
        <v>0</v>
      </c>
      <c r="K478" s="51">
        <v>0</v>
      </c>
      <c r="L478" s="51">
        <v>3</v>
      </c>
      <c r="M478" s="51">
        <v>32</v>
      </c>
      <c r="N478" s="51">
        <v>35</v>
      </c>
      <c r="O478" s="51" t="s">
        <v>666</v>
      </c>
      <c r="P478" s="51">
        <v>52</v>
      </c>
      <c r="Q478" s="51">
        <v>26</v>
      </c>
      <c r="R478" s="51">
        <v>30</v>
      </c>
      <c r="S478" s="51">
        <v>146</v>
      </c>
      <c r="T478" s="51">
        <v>254</v>
      </c>
      <c r="U478" s="51" t="s">
        <v>128</v>
      </c>
      <c r="V478" s="51" t="s">
        <v>667</v>
      </c>
      <c r="W478" s="51" t="s">
        <v>664</v>
      </c>
      <c r="X478" s="51" t="s">
        <v>714</v>
      </c>
      <c r="Y478" s="51" t="s">
        <v>715</v>
      </c>
      <c r="Z478" s="51">
        <v>9482</v>
      </c>
    </row>
    <row r="479" spans="1:26" ht="15.75" customHeight="1" x14ac:dyDescent="0.2">
      <c r="A479" s="51" t="s">
        <v>1226</v>
      </c>
      <c r="B479" s="51" t="s">
        <v>662</v>
      </c>
      <c r="C479" s="51" t="s">
        <v>663</v>
      </c>
      <c r="D479" s="51" t="s">
        <v>664</v>
      </c>
      <c r="E479" s="51" t="s">
        <v>665</v>
      </c>
      <c r="F479" s="51" t="s">
        <v>665</v>
      </c>
      <c r="G479" s="51" t="s">
        <v>665</v>
      </c>
      <c r="H479" s="51" t="s">
        <v>665</v>
      </c>
      <c r="I479" s="51" t="s">
        <v>665</v>
      </c>
      <c r="J479" s="51">
        <v>0</v>
      </c>
      <c r="K479" s="51">
        <v>0</v>
      </c>
      <c r="L479" s="51">
        <v>0</v>
      </c>
      <c r="M479" s="51">
        <v>0</v>
      </c>
      <c r="N479" s="51">
        <v>0</v>
      </c>
      <c r="O479" s="51" t="s">
        <v>666</v>
      </c>
      <c r="P479" s="51">
        <v>127</v>
      </c>
      <c r="Q479" s="51">
        <v>64</v>
      </c>
      <c r="R479" s="51">
        <v>88</v>
      </c>
      <c r="S479" s="51">
        <v>216</v>
      </c>
      <c r="T479" s="51">
        <v>495</v>
      </c>
      <c r="U479" s="51" t="s">
        <v>128</v>
      </c>
      <c r="V479" s="51" t="s">
        <v>667</v>
      </c>
      <c r="W479" s="51" t="s">
        <v>664</v>
      </c>
      <c r="X479" s="51" t="s">
        <v>714</v>
      </c>
      <c r="Y479" s="51" t="s">
        <v>715</v>
      </c>
      <c r="Z479" s="51">
        <v>12299</v>
      </c>
    </row>
    <row r="480" spans="1:26" ht="15.75" customHeight="1" x14ac:dyDescent="0.2">
      <c r="A480" s="51" t="s">
        <v>1227</v>
      </c>
      <c r="B480" s="51" t="s">
        <v>683</v>
      </c>
      <c r="C480" s="51" t="s">
        <v>663</v>
      </c>
      <c r="D480" s="51" t="s">
        <v>664</v>
      </c>
      <c r="E480" s="51" t="s">
        <v>671</v>
      </c>
      <c r="F480" s="51" t="s">
        <v>665</v>
      </c>
      <c r="G480" s="51" t="s">
        <v>665</v>
      </c>
      <c r="H480" s="51" t="s">
        <v>665</v>
      </c>
      <c r="I480" s="51" t="s">
        <v>671</v>
      </c>
      <c r="J480" s="51">
        <v>0</v>
      </c>
      <c r="K480" s="51">
        <v>0</v>
      </c>
      <c r="L480" s="51">
        <v>0</v>
      </c>
      <c r="M480" s="51">
        <v>0</v>
      </c>
      <c r="N480" s="51">
        <v>0</v>
      </c>
      <c r="O480" s="51" t="s">
        <v>666</v>
      </c>
      <c r="P480" s="51">
        <v>2</v>
      </c>
      <c r="Q480" s="51">
        <v>2</v>
      </c>
      <c r="R480" s="51">
        <v>2</v>
      </c>
      <c r="S480" s="51">
        <v>4</v>
      </c>
      <c r="T480" s="51">
        <v>10</v>
      </c>
      <c r="U480" s="51" t="s">
        <v>83</v>
      </c>
      <c r="V480" s="51" t="s">
        <v>667</v>
      </c>
      <c r="W480" s="51" t="s">
        <v>664</v>
      </c>
      <c r="X480" s="51" t="s">
        <v>684</v>
      </c>
      <c r="Y480" s="51" t="s">
        <v>831</v>
      </c>
      <c r="Z480" s="51">
        <v>430</v>
      </c>
    </row>
    <row r="481" spans="1:26" ht="15.75" customHeight="1" x14ac:dyDescent="0.2">
      <c r="A481" s="51" t="s">
        <v>831</v>
      </c>
      <c r="B481" s="51" t="s">
        <v>683</v>
      </c>
      <c r="C481" s="51" t="s">
        <v>663</v>
      </c>
      <c r="D481" s="51" t="s">
        <v>664</v>
      </c>
      <c r="E481" s="51" t="s">
        <v>665</v>
      </c>
      <c r="F481" s="51" t="s">
        <v>671</v>
      </c>
      <c r="G481" s="51" t="s">
        <v>665</v>
      </c>
      <c r="H481" s="51" t="s">
        <v>671</v>
      </c>
      <c r="I481" s="51" t="s">
        <v>671</v>
      </c>
      <c r="J481" s="51">
        <v>16</v>
      </c>
      <c r="K481" s="51">
        <v>70</v>
      </c>
      <c r="L481" s="51">
        <v>69</v>
      </c>
      <c r="M481" s="51">
        <v>52</v>
      </c>
      <c r="N481" s="51">
        <v>207</v>
      </c>
      <c r="O481" s="51" t="s">
        <v>666</v>
      </c>
      <c r="P481" s="51">
        <v>112</v>
      </c>
      <c r="Q481" s="51">
        <v>76</v>
      </c>
      <c r="R481" s="51">
        <v>89</v>
      </c>
      <c r="S481" s="51">
        <v>209</v>
      </c>
      <c r="T481" s="51">
        <v>486</v>
      </c>
      <c r="U481" s="51" t="s">
        <v>83</v>
      </c>
      <c r="V481" s="51" t="s">
        <v>667</v>
      </c>
      <c r="W481" s="51" t="s">
        <v>664</v>
      </c>
      <c r="X481" s="51" t="s">
        <v>684</v>
      </c>
      <c r="Y481" s="51" t="s">
        <v>831</v>
      </c>
      <c r="Z481" s="51">
        <v>42236</v>
      </c>
    </row>
    <row r="482" spans="1:26" ht="15.75" customHeight="1" x14ac:dyDescent="0.2">
      <c r="A482" s="51" t="s">
        <v>1228</v>
      </c>
      <c r="B482" s="51" t="s">
        <v>662</v>
      </c>
      <c r="C482" s="51" t="s">
        <v>663</v>
      </c>
      <c r="D482" s="51" t="s">
        <v>663</v>
      </c>
      <c r="E482" s="51" t="s">
        <v>671</v>
      </c>
      <c r="F482" s="51" t="s">
        <v>671</v>
      </c>
      <c r="G482" s="51" t="s">
        <v>671</v>
      </c>
      <c r="H482" s="51" t="s">
        <v>665</v>
      </c>
      <c r="I482" s="51" t="s">
        <v>671</v>
      </c>
      <c r="J482" s="51">
        <v>15</v>
      </c>
      <c r="K482" s="51">
        <v>0</v>
      </c>
      <c r="L482" s="51">
        <v>15</v>
      </c>
      <c r="M482" s="51">
        <v>690</v>
      </c>
      <c r="N482" s="51">
        <v>720</v>
      </c>
      <c r="O482" s="51" t="s">
        <v>672</v>
      </c>
      <c r="P482" s="51">
        <v>375</v>
      </c>
      <c r="Q482" s="51">
        <v>251</v>
      </c>
      <c r="R482" s="51">
        <v>271</v>
      </c>
      <c r="S482" s="51">
        <v>596</v>
      </c>
      <c r="T482" s="51">
        <v>1493</v>
      </c>
      <c r="U482" s="51" t="s">
        <v>144</v>
      </c>
      <c r="V482" s="51" t="s">
        <v>667</v>
      </c>
      <c r="W482" s="51" t="s">
        <v>664</v>
      </c>
      <c r="X482" s="51" t="s">
        <v>668</v>
      </c>
      <c r="Y482" s="51" t="s">
        <v>737</v>
      </c>
      <c r="Z482" s="51">
        <v>113181</v>
      </c>
    </row>
    <row r="483" spans="1:26" ht="15.75" customHeight="1" x14ac:dyDescent="0.2">
      <c r="A483" s="51" t="s">
        <v>1229</v>
      </c>
      <c r="B483" s="51" t="s">
        <v>662</v>
      </c>
      <c r="C483" s="51" t="s">
        <v>663</v>
      </c>
      <c r="D483" s="51" t="s">
        <v>664</v>
      </c>
      <c r="E483" s="51" t="s">
        <v>665</v>
      </c>
      <c r="F483" s="51" t="s">
        <v>665</v>
      </c>
      <c r="G483" s="51" t="s">
        <v>665</v>
      </c>
      <c r="H483" s="51" t="s">
        <v>665</v>
      </c>
      <c r="I483" s="51" t="s">
        <v>671</v>
      </c>
      <c r="J483" s="51">
        <v>0</v>
      </c>
      <c r="K483" s="51">
        <v>1</v>
      </c>
      <c r="L483" s="51">
        <v>5</v>
      </c>
      <c r="M483" s="51">
        <v>92</v>
      </c>
      <c r="N483" s="51">
        <v>98</v>
      </c>
      <c r="O483" s="51" t="s">
        <v>666</v>
      </c>
      <c r="P483" s="51">
        <v>159</v>
      </c>
      <c r="Q483" s="51">
        <v>93</v>
      </c>
      <c r="R483" s="51">
        <v>99</v>
      </c>
      <c r="S483" s="51">
        <v>252</v>
      </c>
      <c r="T483" s="51">
        <v>603</v>
      </c>
      <c r="U483" s="51" t="s">
        <v>144</v>
      </c>
      <c r="V483" s="51" t="s">
        <v>667</v>
      </c>
      <c r="W483" s="51" t="s">
        <v>664</v>
      </c>
      <c r="X483" s="51" t="s">
        <v>668</v>
      </c>
      <c r="Y483" s="51" t="s">
        <v>673</v>
      </c>
      <c r="Z483" s="51">
        <v>36411</v>
      </c>
    </row>
    <row r="484" spans="1:26" ht="15.75" customHeight="1" x14ac:dyDescent="0.2">
      <c r="A484" s="51" t="s">
        <v>1230</v>
      </c>
      <c r="B484" s="51" t="s">
        <v>662</v>
      </c>
      <c r="C484" s="51" t="s">
        <v>663</v>
      </c>
      <c r="D484" s="51" t="s">
        <v>664</v>
      </c>
      <c r="E484" s="51" t="s">
        <v>671</v>
      </c>
      <c r="F484" s="51" t="s">
        <v>671</v>
      </c>
      <c r="G484" s="51" t="s">
        <v>671</v>
      </c>
      <c r="H484" s="51" t="s">
        <v>671</v>
      </c>
      <c r="I484" s="51" t="s">
        <v>671</v>
      </c>
      <c r="J484" s="51">
        <v>17</v>
      </c>
      <c r="K484" s="51">
        <v>2</v>
      </c>
      <c r="L484" s="51">
        <v>89</v>
      </c>
      <c r="M484" s="51">
        <v>220</v>
      </c>
      <c r="N484" s="51">
        <v>328</v>
      </c>
      <c r="O484" s="51" t="s">
        <v>672</v>
      </c>
      <c r="P484" s="51">
        <v>47</v>
      </c>
      <c r="Q484" s="51">
        <v>32</v>
      </c>
      <c r="R484" s="51">
        <v>36</v>
      </c>
      <c r="S484" s="51">
        <v>77</v>
      </c>
      <c r="T484" s="51">
        <v>192</v>
      </c>
      <c r="U484" s="51" t="s">
        <v>144</v>
      </c>
      <c r="V484" s="51" t="s">
        <v>667</v>
      </c>
      <c r="W484" s="51" t="s">
        <v>664</v>
      </c>
      <c r="X484" s="51" t="s">
        <v>668</v>
      </c>
      <c r="Y484" s="51" t="s">
        <v>781</v>
      </c>
      <c r="Z484" s="51">
        <v>130196</v>
      </c>
    </row>
    <row r="485" spans="1:26" ht="15.75" customHeight="1" x14ac:dyDescent="0.2">
      <c r="A485" s="51" t="s">
        <v>1231</v>
      </c>
      <c r="B485" s="51" t="s">
        <v>662</v>
      </c>
      <c r="C485" s="51" t="s">
        <v>663</v>
      </c>
      <c r="D485" s="51" t="s">
        <v>664</v>
      </c>
      <c r="E485" s="51" t="s">
        <v>671</v>
      </c>
      <c r="F485" s="51" t="s">
        <v>671</v>
      </c>
      <c r="G485" s="51" t="s">
        <v>671</v>
      </c>
      <c r="H485" s="51" t="s">
        <v>671</v>
      </c>
      <c r="I485" s="51" t="s">
        <v>671</v>
      </c>
      <c r="J485" s="51">
        <v>0</v>
      </c>
      <c r="K485" s="51">
        <v>0</v>
      </c>
      <c r="L485" s="51">
        <v>0</v>
      </c>
      <c r="M485" s="51">
        <v>11</v>
      </c>
      <c r="N485" s="51">
        <v>11</v>
      </c>
      <c r="O485" s="51" t="s">
        <v>672</v>
      </c>
      <c r="P485" s="51">
        <v>24</v>
      </c>
      <c r="Q485" s="51">
        <v>16</v>
      </c>
      <c r="R485" s="51">
        <v>19</v>
      </c>
      <c r="S485" s="51">
        <v>19</v>
      </c>
      <c r="T485" s="51">
        <v>78</v>
      </c>
      <c r="U485" s="51" t="s">
        <v>67</v>
      </c>
      <c r="V485" s="51" t="s">
        <v>667</v>
      </c>
      <c r="W485" s="51" t="s">
        <v>664</v>
      </c>
      <c r="X485" s="51" t="s">
        <v>675</v>
      </c>
      <c r="Y485" s="51" t="s">
        <v>748</v>
      </c>
      <c r="Z485" s="51">
        <v>9648</v>
      </c>
    </row>
    <row r="486" spans="1:26" ht="15.75" customHeight="1" x14ac:dyDescent="0.2">
      <c r="A486" s="51" t="s">
        <v>1233</v>
      </c>
      <c r="B486" s="51" t="s">
        <v>662</v>
      </c>
      <c r="C486" s="51" t="s">
        <v>663</v>
      </c>
      <c r="D486" s="51" t="s">
        <v>664</v>
      </c>
      <c r="E486" s="51" t="s">
        <v>665</v>
      </c>
      <c r="F486" s="51" t="s">
        <v>671</v>
      </c>
      <c r="G486" s="51" t="s">
        <v>671</v>
      </c>
      <c r="H486" s="51" t="s">
        <v>671</v>
      </c>
      <c r="I486" s="51" t="s">
        <v>671</v>
      </c>
      <c r="J486" s="51">
        <v>0</v>
      </c>
      <c r="K486" s="51">
        <v>0</v>
      </c>
      <c r="L486" s="51">
        <v>5</v>
      </c>
      <c r="M486" s="51">
        <v>91</v>
      </c>
      <c r="N486" s="51">
        <v>96</v>
      </c>
      <c r="O486" s="51" t="s">
        <v>666</v>
      </c>
      <c r="P486" s="51">
        <v>380</v>
      </c>
      <c r="Q486" s="51">
        <v>227</v>
      </c>
      <c r="R486" s="51">
        <v>243</v>
      </c>
      <c r="S486" s="51">
        <v>600</v>
      </c>
      <c r="T486" s="51">
        <v>1450</v>
      </c>
      <c r="U486" s="51" t="s">
        <v>144</v>
      </c>
      <c r="V486" s="51" t="s">
        <v>667</v>
      </c>
      <c r="W486" s="51" t="s">
        <v>664</v>
      </c>
      <c r="X486" s="51" t="s">
        <v>668</v>
      </c>
      <c r="Y486" s="51" t="s">
        <v>673</v>
      </c>
      <c r="Z486" s="51">
        <v>149245</v>
      </c>
    </row>
    <row r="487" spans="1:26" ht="15.75" customHeight="1" x14ac:dyDescent="0.2">
      <c r="A487" s="51" t="s">
        <v>1234</v>
      </c>
      <c r="B487" s="51" t="s">
        <v>662</v>
      </c>
      <c r="C487" s="51" t="s">
        <v>663</v>
      </c>
      <c r="D487" s="51" t="s">
        <v>664</v>
      </c>
      <c r="E487" s="51" t="s">
        <v>665</v>
      </c>
      <c r="F487" s="51" t="s">
        <v>665</v>
      </c>
      <c r="G487" s="51" t="s">
        <v>671</v>
      </c>
      <c r="H487" s="51" t="s">
        <v>671</v>
      </c>
      <c r="I487" s="51" t="s">
        <v>671</v>
      </c>
      <c r="J487" s="51">
        <v>0</v>
      </c>
      <c r="K487" s="51">
        <v>0</v>
      </c>
      <c r="L487" s="51">
        <v>5</v>
      </c>
      <c r="M487" s="51">
        <v>1304</v>
      </c>
      <c r="N487" s="51">
        <v>1309</v>
      </c>
      <c r="O487" s="51" t="s">
        <v>672</v>
      </c>
      <c r="P487" s="51">
        <v>980</v>
      </c>
      <c r="Q487" s="51">
        <v>705</v>
      </c>
      <c r="R487" s="51">
        <v>828</v>
      </c>
      <c r="S487" s="51">
        <v>2463</v>
      </c>
      <c r="T487" s="51">
        <v>4976</v>
      </c>
      <c r="U487" s="51" t="s">
        <v>128</v>
      </c>
      <c r="V487" s="51" t="s">
        <v>667</v>
      </c>
      <c r="W487" s="51" t="s">
        <v>663</v>
      </c>
      <c r="X487" s="51" t="s">
        <v>880</v>
      </c>
      <c r="Y487" s="51" t="s">
        <v>881</v>
      </c>
      <c r="Z487" s="51">
        <v>92553</v>
      </c>
    </row>
    <row r="488" spans="1:26" ht="15.75" customHeight="1" x14ac:dyDescent="0.2">
      <c r="A488" s="51" t="s">
        <v>1235</v>
      </c>
      <c r="B488" s="51" t="s">
        <v>683</v>
      </c>
      <c r="C488" s="51" t="s">
        <v>686</v>
      </c>
      <c r="D488" s="51" t="s">
        <v>687</v>
      </c>
      <c r="E488" s="51" t="s">
        <v>665</v>
      </c>
      <c r="F488" s="51" t="s">
        <v>665</v>
      </c>
      <c r="G488" s="51" t="s">
        <v>665</v>
      </c>
      <c r="H488" s="51" t="s">
        <v>665</v>
      </c>
      <c r="I488" s="51" t="s">
        <v>665</v>
      </c>
      <c r="J488" s="51">
        <v>0</v>
      </c>
      <c r="K488" s="51">
        <v>0</v>
      </c>
      <c r="L488" s="51">
        <v>0</v>
      </c>
      <c r="M488" s="51">
        <v>0</v>
      </c>
      <c r="N488" s="51">
        <v>0</v>
      </c>
      <c r="O488" s="51" t="s">
        <v>666</v>
      </c>
      <c r="P488" s="51">
        <v>1</v>
      </c>
      <c r="Q488" s="51">
        <v>1</v>
      </c>
      <c r="R488" s="51">
        <v>1</v>
      </c>
      <c r="S488" s="51">
        <v>2</v>
      </c>
      <c r="T488" s="51">
        <v>5</v>
      </c>
      <c r="U488" s="51" t="s">
        <v>83</v>
      </c>
      <c r="V488" s="51" t="s">
        <v>688</v>
      </c>
      <c r="W488" s="51" t="s">
        <v>686</v>
      </c>
      <c r="X488" s="51" t="s">
        <v>705</v>
      </c>
      <c r="Y488" s="51" t="s">
        <v>706</v>
      </c>
      <c r="Z488" s="51">
        <v>340</v>
      </c>
    </row>
    <row r="489" spans="1:26" ht="15.75" customHeight="1" x14ac:dyDescent="0.2">
      <c r="A489" s="51" t="s">
        <v>1236</v>
      </c>
      <c r="B489" s="51" t="s">
        <v>683</v>
      </c>
      <c r="C489" s="51" t="s">
        <v>663</v>
      </c>
      <c r="D489" s="51" t="s">
        <v>664</v>
      </c>
      <c r="E489" s="51" t="s">
        <v>665</v>
      </c>
      <c r="F489" s="51" t="s">
        <v>665</v>
      </c>
      <c r="G489" s="51" t="s">
        <v>665</v>
      </c>
      <c r="H489" s="51" t="s">
        <v>665</v>
      </c>
      <c r="I489" s="51" t="s">
        <v>665</v>
      </c>
      <c r="J489" s="51">
        <v>0</v>
      </c>
      <c r="K489" s="51">
        <v>0</v>
      </c>
      <c r="L489" s="51">
        <v>0</v>
      </c>
      <c r="M489" s="51">
        <v>0</v>
      </c>
      <c r="N489" s="51">
        <v>0</v>
      </c>
      <c r="O489" s="51" t="s">
        <v>666</v>
      </c>
      <c r="P489" s="51">
        <v>2</v>
      </c>
      <c r="Q489" s="51">
        <v>2</v>
      </c>
      <c r="R489" s="51">
        <v>2</v>
      </c>
      <c r="S489" s="51">
        <v>4</v>
      </c>
      <c r="T489" s="51">
        <v>10</v>
      </c>
      <c r="U489" s="51" t="s">
        <v>83</v>
      </c>
      <c r="V489" s="51" t="s">
        <v>667</v>
      </c>
      <c r="W489" s="51" t="s">
        <v>664</v>
      </c>
      <c r="X489" s="51" t="s">
        <v>684</v>
      </c>
      <c r="Y489" s="51" t="s">
        <v>1236</v>
      </c>
      <c r="Z489" s="51">
        <v>13635</v>
      </c>
    </row>
    <row r="490" spans="1:26" ht="15.75" customHeight="1" x14ac:dyDescent="0.2">
      <c r="A490" s="51" t="s">
        <v>1237</v>
      </c>
      <c r="B490" s="51" t="s">
        <v>683</v>
      </c>
      <c r="C490" s="51" t="s">
        <v>663</v>
      </c>
      <c r="D490" s="51" t="s">
        <v>663</v>
      </c>
      <c r="E490" s="51" t="s">
        <v>671</v>
      </c>
      <c r="F490" s="51" t="s">
        <v>671</v>
      </c>
      <c r="G490" s="51" t="s">
        <v>671</v>
      </c>
      <c r="H490" s="51" t="s">
        <v>671</v>
      </c>
      <c r="I490" s="51" t="s">
        <v>671</v>
      </c>
      <c r="J490" s="51">
        <v>0</v>
      </c>
      <c r="K490" s="51">
        <v>0</v>
      </c>
      <c r="L490" s="51">
        <v>0</v>
      </c>
      <c r="M490" s="51">
        <v>391</v>
      </c>
      <c r="N490" s="51">
        <v>391</v>
      </c>
      <c r="O490" s="51" t="s">
        <v>672</v>
      </c>
      <c r="P490" s="51">
        <v>108</v>
      </c>
      <c r="Q490" s="51">
        <v>75</v>
      </c>
      <c r="R490" s="51">
        <v>78</v>
      </c>
      <c r="S490" s="51">
        <v>199</v>
      </c>
      <c r="T490" s="51">
        <v>460</v>
      </c>
      <c r="U490" s="51" t="s">
        <v>83</v>
      </c>
      <c r="V490" s="51" t="s">
        <v>711</v>
      </c>
      <c r="W490" s="51" t="s">
        <v>663</v>
      </c>
      <c r="X490" s="51" t="s">
        <v>916</v>
      </c>
      <c r="Y490" s="51" t="s">
        <v>917</v>
      </c>
      <c r="Z490" s="51">
        <v>16681</v>
      </c>
    </row>
    <row r="491" spans="1:26" ht="15.75" customHeight="1" x14ac:dyDescent="0.2">
      <c r="A491" s="51" t="s">
        <v>1238</v>
      </c>
      <c r="B491" s="51" t="s">
        <v>662</v>
      </c>
      <c r="C491" s="51" t="s">
        <v>663</v>
      </c>
      <c r="D491" s="51" t="s">
        <v>663</v>
      </c>
      <c r="E491" s="51" t="s">
        <v>665</v>
      </c>
      <c r="F491" s="51" t="s">
        <v>671</v>
      </c>
      <c r="G491" s="51" t="s">
        <v>665</v>
      </c>
      <c r="H491" s="51" t="s">
        <v>665</v>
      </c>
      <c r="I491" s="51" t="s">
        <v>671</v>
      </c>
      <c r="J491" s="51">
        <v>0</v>
      </c>
      <c r="K491" s="51">
        <v>7</v>
      </c>
      <c r="L491" s="51">
        <v>0</v>
      </c>
      <c r="M491" s="51">
        <v>354</v>
      </c>
      <c r="N491" s="51">
        <v>361</v>
      </c>
      <c r="O491" s="51" t="s">
        <v>666</v>
      </c>
      <c r="P491" s="51">
        <v>920</v>
      </c>
      <c r="Q491" s="51">
        <v>609</v>
      </c>
      <c r="R491" s="51">
        <v>613</v>
      </c>
      <c r="S491" s="51">
        <v>1452</v>
      </c>
      <c r="T491" s="51">
        <v>3594</v>
      </c>
      <c r="U491" s="51" t="s">
        <v>128</v>
      </c>
      <c r="V491" s="51" t="s">
        <v>711</v>
      </c>
      <c r="W491" s="51" t="s">
        <v>663</v>
      </c>
      <c r="X491" s="51" t="s">
        <v>856</v>
      </c>
      <c r="Y491" s="51" t="s">
        <v>857</v>
      </c>
      <c r="Z491" s="51">
        <v>65982</v>
      </c>
    </row>
    <row r="492" spans="1:26" ht="15.75" customHeight="1" x14ac:dyDescent="0.2">
      <c r="A492" s="51" t="s">
        <v>857</v>
      </c>
      <c r="B492" s="51" t="s">
        <v>662</v>
      </c>
      <c r="C492" s="51" t="s">
        <v>663</v>
      </c>
      <c r="D492" s="51" t="s">
        <v>664</v>
      </c>
      <c r="E492" s="51" t="s">
        <v>671</v>
      </c>
      <c r="F492" s="51" t="s">
        <v>671</v>
      </c>
      <c r="G492" s="51" t="s">
        <v>671</v>
      </c>
      <c r="H492" s="51" t="s">
        <v>671</v>
      </c>
      <c r="I492" s="51" t="s">
        <v>671</v>
      </c>
      <c r="J492" s="51">
        <v>155</v>
      </c>
      <c r="K492" s="51">
        <v>174</v>
      </c>
      <c r="L492" s="51">
        <v>98</v>
      </c>
      <c r="M492" s="51">
        <v>94</v>
      </c>
      <c r="N492" s="51">
        <v>521</v>
      </c>
      <c r="O492" s="51" t="s">
        <v>666</v>
      </c>
      <c r="P492" s="51">
        <v>1477</v>
      </c>
      <c r="Q492" s="51">
        <v>1065</v>
      </c>
      <c r="R492" s="51">
        <v>1169</v>
      </c>
      <c r="S492" s="51">
        <v>3370</v>
      </c>
      <c r="T492" s="51">
        <v>7081</v>
      </c>
      <c r="U492" s="51" t="s">
        <v>128</v>
      </c>
      <c r="V492" s="51" t="s">
        <v>667</v>
      </c>
      <c r="W492" s="51" t="s">
        <v>664</v>
      </c>
      <c r="X492" s="51" t="s">
        <v>856</v>
      </c>
      <c r="Y492" s="51" t="s">
        <v>857</v>
      </c>
      <c r="Z492" s="51">
        <v>144375</v>
      </c>
    </row>
    <row r="493" spans="1:26" ht="15.75" customHeight="1" x14ac:dyDescent="0.2">
      <c r="A493" s="51" t="s">
        <v>1239</v>
      </c>
      <c r="B493" s="51" t="s">
        <v>683</v>
      </c>
      <c r="C493" s="51" t="s">
        <v>663</v>
      </c>
      <c r="D493" s="51" t="s">
        <v>664</v>
      </c>
      <c r="E493" s="51" t="s">
        <v>665</v>
      </c>
      <c r="F493" s="51" t="s">
        <v>665</v>
      </c>
      <c r="G493" s="51" t="s">
        <v>665</v>
      </c>
      <c r="H493" s="51" t="s">
        <v>665</v>
      </c>
      <c r="I493" s="51" t="s">
        <v>665</v>
      </c>
      <c r="J493" s="51">
        <v>0</v>
      </c>
      <c r="K493" s="51">
        <v>0</v>
      </c>
      <c r="L493" s="51">
        <v>0</v>
      </c>
      <c r="M493" s="51">
        <v>0</v>
      </c>
      <c r="N493" s="51">
        <v>0</v>
      </c>
      <c r="O493" s="51" t="s">
        <v>666</v>
      </c>
      <c r="P493" s="51">
        <v>3</v>
      </c>
      <c r="Q493" s="51">
        <v>2</v>
      </c>
      <c r="R493" s="51">
        <v>2</v>
      </c>
      <c r="S493" s="51">
        <v>6</v>
      </c>
      <c r="T493" s="51">
        <v>13</v>
      </c>
      <c r="U493" s="51" t="s">
        <v>83</v>
      </c>
      <c r="V493" s="51" t="s">
        <v>667</v>
      </c>
      <c r="W493" s="51" t="s">
        <v>664</v>
      </c>
      <c r="X493" s="51" t="s">
        <v>684</v>
      </c>
      <c r="Y493" s="51" t="s">
        <v>860</v>
      </c>
      <c r="Z493" s="51">
        <v>977</v>
      </c>
    </row>
    <row r="494" spans="1:26" ht="15.75" customHeight="1" x14ac:dyDescent="0.2">
      <c r="A494" s="51" t="s">
        <v>1211</v>
      </c>
      <c r="B494" s="51" t="s">
        <v>683</v>
      </c>
      <c r="C494" s="51" t="s">
        <v>663</v>
      </c>
      <c r="D494" s="51" t="s">
        <v>664</v>
      </c>
      <c r="E494" s="51" t="s">
        <v>671</v>
      </c>
      <c r="F494" s="51" t="s">
        <v>671</v>
      </c>
      <c r="G494" s="51" t="s">
        <v>671</v>
      </c>
      <c r="H494" s="51" t="s">
        <v>671</v>
      </c>
      <c r="I494" s="51" t="s">
        <v>671</v>
      </c>
      <c r="J494" s="51">
        <v>0</v>
      </c>
      <c r="K494" s="51">
        <v>6</v>
      </c>
      <c r="L494" s="51">
        <v>0</v>
      </c>
      <c r="M494" s="51">
        <v>104</v>
      </c>
      <c r="N494" s="51">
        <v>110</v>
      </c>
      <c r="O494" s="51" t="s">
        <v>666</v>
      </c>
      <c r="P494" s="51">
        <v>102</v>
      </c>
      <c r="Q494" s="51">
        <v>74</v>
      </c>
      <c r="R494" s="51">
        <v>81</v>
      </c>
      <c r="S494" s="51">
        <v>193</v>
      </c>
      <c r="T494" s="51">
        <v>450</v>
      </c>
      <c r="U494" s="51" t="s">
        <v>83</v>
      </c>
      <c r="V494" s="51" t="s">
        <v>667</v>
      </c>
      <c r="W494" s="51" t="s">
        <v>664</v>
      </c>
      <c r="X494" s="51" t="s">
        <v>684</v>
      </c>
      <c r="Y494" s="51" t="s">
        <v>1211</v>
      </c>
      <c r="Z494" s="51">
        <v>49850</v>
      </c>
    </row>
    <row r="495" spans="1:26" ht="15.75" customHeight="1" x14ac:dyDescent="0.2">
      <c r="A495" s="51" t="s">
        <v>1240</v>
      </c>
      <c r="B495" s="51" t="s">
        <v>662</v>
      </c>
      <c r="C495" s="51" t="s">
        <v>663</v>
      </c>
      <c r="D495" s="51" t="s">
        <v>664</v>
      </c>
      <c r="E495" s="51" t="s">
        <v>671</v>
      </c>
      <c r="F495" s="51" t="s">
        <v>671</v>
      </c>
      <c r="G495" s="51" t="s">
        <v>671</v>
      </c>
      <c r="H495" s="51" t="s">
        <v>671</v>
      </c>
      <c r="I495" s="51" t="s">
        <v>671</v>
      </c>
      <c r="J495" s="51">
        <v>2</v>
      </c>
      <c r="K495" s="51">
        <v>123</v>
      </c>
      <c r="L495" s="51">
        <v>591</v>
      </c>
      <c r="M495" s="51">
        <v>46</v>
      </c>
      <c r="N495" s="51">
        <v>762</v>
      </c>
      <c r="O495" s="51" t="s">
        <v>666</v>
      </c>
      <c r="P495" s="51">
        <v>877</v>
      </c>
      <c r="Q495" s="51">
        <v>562</v>
      </c>
      <c r="R495" s="51">
        <v>627</v>
      </c>
      <c r="S495" s="51">
        <v>1552</v>
      </c>
      <c r="T495" s="51">
        <v>3618</v>
      </c>
      <c r="U495" s="51" t="s">
        <v>128</v>
      </c>
      <c r="V495" s="51" t="s">
        <v>667</v>
      </c>
      <c r="W495" s="51" t="s">
        <v>664</v>
      </c>
      <c r="X495" s="51" t="s">
        <v>797</v>
      </c>
      <c r="Y495" s="51" t="s">
        <v>798</v>
      </c>
      <c r="Z495" s="51">
        <v>74730</v>
      </c>
    </row>
    <row r="496" spans="1:26" ht="15.75" customHeight="1" x14ac:dyDescent="0.2">
      <c r="A496" s="51" t="s">
        <v>1241</v>
      </c>
      <c r="B496" s="51" t="s">
        <v>662</v>
      </c>
      <c r="C496" s="51" t="s">
        <v>671</v>
      </c>
      <c r="D496" s="51" t="s">
        <v>664</v>
      </c>
      <c r="E496" s="51" t="s">
        <v>671</v>
      </c>
      <c r="F496" s="51" t="s">
        <v>671</v>
      </c>
      <c r="G496" s="51" t="s">
        <v>671</v>
      </c>
      <c r="H496" s="51" t="s">
        <v>671</v>
      </c>
      <c r="I496" s="51" t="s">
        <v>671</v>
      </c>
      <c r="J496" s="51">
        <v>90</v>
      </c>
      <c r="K496" s="51">
        <v>73</v>
      </c>
      <c r="L496" s="51">
        <v>101</v>
      </c>
      <c r="M496" s="51">
        <v>906</v>
      </c>
      <c r="N496" s="51">
        <v>1170</v>
      </c>
      <c r="O496" s="51" t="s">
        <v>672</v>
      </c>
      <c r="P496" s="51">
        <v>283</v>
      </c>
      <c r="Q496" s="51">
        <v>195</v>
      </c>
      <c r="R496" s="51">
        <v>224</v>
      </c>
      <c r="S496" s="51">
        <v>525</v>
      </c>
      <c r="T496" s="51">
        <v>1227</v>
      </c>
      <c r="U496" s="51" t="s">
        <v>144</v>
      </c>
      <c r="V496" s="51" t="s">
        <v>667</v>
      </c>
      <c r="W496" s="51" t="s">
        <v>664</v>
      </c>
      <c r="X496" s="51" t="s">
        <v>668</v>
      </c>
      <c r="Y496" s="51" t="s">
        <v>681</v>
      </c>
      <c r="Z496" s="51">
        <v>82344</v>
      </c>
    </row>
    <row r="497" spans="1:26" ht="15.75" customHeight="1" x14ac:dyDescent="0.2">
      <c r="A497" s="51" t="s">
        <v>1242</v>
      </c>
      <c r="B497" s="51" t="s">
        <v>662</v>
      </c>
      <c r="C497" s="51" t="s">
        <v>663</v>
      </c>
      <c r="D497" s="51" t="s">
        <v>663</v>
      </c>
      <c r="E497" s="51" t="s">
        <v>665</v>
      </c>
      <c r="F497" s="51" t="s">
        <v>671</v>
      </c>
      <c r="G497" s="51" t="s">
        <v>671</v>
      </c>
      <c r="H497" s="51" t="s">
        <v>671</v>
      </c>
      <c r="I497" s="51" t="s">
        <v>671</v>
      </c>
      <c r="J497" s="51">
        <v>0</v>
      </c>
      <c r="K497" s="51">
        <v>0</v>
      </c>
      <c r="L497" s="51">
        <v>23</v>
      </c>
      <c r="M497" s="51">
        <v>0</v>
      </c>
      <c r="N497" s="51">
        <v>23</v>
      </c>
      <c r="O497" s="51" t="s">
        <v>666</v>
      </c>
      <c r="P497" s="51">
        <v>103</v>
      </c>
      <c r="Q497" s="51">
        <v>72</v>
      </c>
      <c r="R497" s="51">
        <v>84</v>
      </c>
      <c r="S497" s="51">
        <v>195</v>
      </c>
      <c r="T497" s="51">
        <v>454</v>
      </c>
      <c r="U497" s="51" t="s">
        <v>144</v>
      </c>
      <c r="V497" s="51" t="s">
        <v>667</v>
      </c>
      <c r="W497" s="51" t="s">
        <v>664</v>
      </c>
      <c r="X497" s="51" t="s">
        <v>668</v>
      </c>
      <c r="Y497" s="51" t="s">
        <v>669</v>
      </c>
      <c r="Z497" s="51">
        <v>27046</v>
      </c>
    </row>
    <row r="498" spans="1:26" ht="15.75" customHeight="1" x14ac:dyDescent="0.2">
      <c r="A498" s="51" t="s">
        <v>1243</v>
      </c>
      <c r="B498" s="51" t="s">
        <v>683</v>
      </c>
      <c r="C498" s="51" t="s">
        <v>663</v>
      </c>
      <c r="D498" s="51" t="s">
        <v>664</v>
      </c>
      <c r="E498" s="51" t="s">
        <v>671</v>
      </c>
      <c r="F498" s="51" t="s">
        <v>671</v>
      </c>
      <c r="G498" s="51" t="s">
        <v>671</v>
      </c>
      <c r="H498" s="51" t="s">
        <v>671</v>
      </c>
      <c r="I498" s="51" t="s">
        <v>671</v>
      </c>
      <c r="J498" s="51">
        <v>31</v>
      </c>
      <c r="K498" s="51">
        <v>10</v>
      </c>
      <c r="L498" s="51">
        <v>0</v>
      </c>
      <c r="M498" s="51">
        <v>16</v>
      </c>
      <c r="N498" s="51">
        <v>57</v>
      </c>
      <c r="O498" s="51" t="s">
        <v>693</v>
      </c>
      <c r="P498" s="51">
        <v>11</v>
      </c>
      <c r="Q498" s="51">
        <v>7</v>
      </c>
      <c r="R498" s="51">
        <v>7</v>
      </c>
      <c r="S498" s="51">
        <v>20</v>
      </c>
      <c r="T498" s="51">
        <v>45</v>
      </c>
      <c r="U498" s="51" t="s">
        <v>83</v>
      </c>
      <c r="V498" s="51" t="s">
        <v>667</v>
      </c>
      <c r="W498" s="51" t="s">
        <v>664</v>
      </c>
      <c r="X498" s="51" t="s">
        <v>895</v>
      </c>
      <c r="Y498" s="51" t="s">
        <v>896</v>
      </c>
      <c r="Z498" s="51">
        <v>16226</v>
      </c>
    </row>
    <row r="499" spans="1:26" ht="15.75" customHeight="1" x14ac:dyDescent="0.2">
      <c r="A499" s="51" t="s">
        <v>1244</v>
      </c>
      <c r="B499" s="51" t="s">
        <v>736</v>
      </c>
      <c r="C499" s="51" t="s">
        <v>663</v>
      </c>
      <c r="D499" s="51" t="s">
        <v>663</v>
      </c>
      <c r="E499" s="51" t="s">
        <v>671</v>
      </c>
      <c r="F499" s="51" t="s">
        <v>671</v>
      </c>
      <c r="G499" s="51" t="s">
        <v>671</v>
      </c>
      <c r="H499" s="51" t="s">
        <v>671</v>
      </c>
      <c r="I499" s="51" t="s">
        <v>671</v>
      </c>
      <c r="J499" s="51">
        <v>0</v>
      </c>
      <c r="K499" s="51">
        <v>0</v>
      </c>
      <c r="L499" s="51">
        <v>10</v>
      </c>
      <c r="M499" s="51">
        <v>318</v>
      </c>
      <c r="N499" s="51">
        <v>328</v>
      </c>
      <c r="O499" s="51" t="s">
        <v>672</v>
      </c>
      <c r="P499" s="51">
        <v>317</v>
      </c>
      <c r="Q499" s="51">
        <v>180</v>
      </c>
      <c r="R499" s="51">
        <v>192</v>
      </c>
      <c r="S499" s="51">
        <v>417</v>
      </c>
      <c r="T499" s="51">
        <v>1106</v>
      </c>
      <c r="U499" s="51" t="s">
        <v>67</v>
      </c>
      <c r="V499" s="51" t="s">
        <v>667</v>
      </c>
      <c r="W499" s="51" t="s">
        <v>663</v>
      </c>
      <c r="X499" s="51" t="s">
        <v>675</v>
      </c>
      <c r="Y499" s="51" t="s">
        <v>676</v>
      </c>
      <c r="Z499" s="51">
        <v>72991</v>
      </c>
    </row>
    <row r="500" spans="1:26" ht="15.75" customHeight="1" x14ac:dyDescent="0.2">
      <c r="A500" s="51" t="s">
        <v>1246</v>
      </c>
      <c r="B500" s="51" t="s">
        <v>662</v>
      </c>
      <c r="C500" s="51" t="s">
        <v>663</v>
      </c>
      <c r="D500" s="51" t="s">
        <v>664</v>
      </c>
      <c r="E500" s="51" t="s">
        <v>671</v>
      </c>
      <c r="F500" s="51" t="s">
        <v>665</v>
      </c>
      <c r="G500" s="51" t="s">
        <v>671</v>
      </c>
      <c r="H500" s="51" t="s">
        <v>671</v>
      </c>
      <c r="I500" s="51" t="s">
        <v>671</v>
      </c>
      <c r="J500" s="51">
        <v>0</v>
      </c>
      <c r="K500" s="51">
        <v>0</v>
      </c>
      <c r="L500" s="51">
        <v>0</v>
      </c>
      <c r="M500" s="51">
        <v>302</v>
      </c>
      <c r="N500" s="51">
        <v>302</v>
      </c>
      <c r="O500" s="51" t="s">
        <v>666</v>
      </c>
      <c r="P500" s="51">
        <v>382</v>
      </c>
      <c r="Q500" s="51">
        <v>260</v>
      </c>
      <c r="R500" s="51">
        <v>294</v>
      </c>
      <c r="S500" s="51">
        <v>653</v>
      </c>
      <c r="T500" s="51">
        <v>1589</v>
      </c>
      <c r="U500" s="51" t="s">
        <v>144</v>
      </c>
      <c r="V500" s="51" t="s">
        <v>667</v>
      </c>
      <c r="W500" s="51" t="s">
        <v>664</v>
      </c>
      <c r="X500" s="51" t="s">
        <v>668</v>
      </c>
      <c r="Y500" s="51" t="s">
        <v>669</v>
      </c>
      <c r="Z500" s="51">
        <v>77017</v>
      </c>
    </row>
    <row r="501" spans="1:26" ht="15.75" customHeight="1" x14ac:dyDescent="0.2">
      <c r="A501" s="51" t="s">
        <v>1247</v>
      </c>
      <c r="B501" s="51" t="s">
        <v>662</v>
      </c>
      <c r="C501" s="51" t="s">
        <v>663</v>
      </c>
      <c r="D501" s="51" t="s">
        <v>664</v>
      </c>
      <c r="E501" s="51" t="s">
        <v>665</v>
      </c>
      <c r="F501" s="51" t="s">
        <v>671</v>
      </c>
      <c r="G501" s="51" t="s">
        <v>671</v>
      </c>
      <c r="H501" s="51" t="s">
        <v>671</v>
      </c>
      <c r="I501" s="51" t="s">
        <v>671</v>
      </c>
      <c r="J501" s="51">
        <v>14</v>
      </c>
      <c r="K501" s="51">
        <v>26</v>
      </c>
      <c r="L501" s="51">
        <v>532</v>
      </c>
      <c r="M501" s="51">
        <v>452</v>
      </c>
      <c r="N501" s="51">
        <v>1024</v>
      </c>
      <c r="O501" s="51" t="s">
        <v>672</v>
      </c>
      <c r="P501" s="51">
        <v>287</v>
      </c>
      <c r="Q501" s="51">
        <v>134</v>
      </c>
      <c r="R501" s="51">
        <v>173</v>
      </c>
      <c r="S501" s="51">
        <v>490</v>
      </c>
      <c r="T501" s="51">
        <v>1084</v>
      </c>
      <c r="U501" s="51" t="s">
        <v>67</v>
      </c>
      <c r="V501" s="51" t="s">
        <v>667</v>
      </c>
      <c r="W501" s="51" t="s">
        <v>664</v>
      </c>
      <c r="X501" s="51" t="s">
        <v>675</v>
      </c>
      <c r="Y501" s="51" t="s">
        <v>750</v>
      </c>
      <c r="Z501" s="51">
        <v>98977</v>
      </c>
    </row>
    <row r="502" spans="1:26" ht="15.75" customHeight="1" x14ac:dyDescent="0.2">
      <c r="A502" s="51" t="s">
        <v>1249</v>
      </c>
      <c r="B502" s="51" t="s">
        <v>662</v>
      </c>
      <c r="C502" s="51" t="s">
        <v>663</v>
      </c>
      <c r="D502" s="51" t="s">
        <v>664</v>
      </c>
      <c r="E502" s="51" t="s">
        <v>665</v>
      </c>
      <c r="F502" s="51" t="s">
        <v>665</v>
      </c>
      <c r="G502" s="51" t="s">
        <v>665</v>
      </c>
      <c r="H502" s="51" t="s">
        <v>671</v>
      </c>
      <c r="I502" s="51" t="s">
        <v>671</v>
      </c>
      <c r="J502" s="51">
        <v>0</v>
      </c>
      <c r="K502" s="51">
        <v>0</v>
      </c>
      <c r="L502" s="51">
        <v>0</v>
      </c>
      <c r="M502" s="51">
        <v>91</v>
      </c>
      <c r="N502" s="51">
        <v>91</v>
      </c>
      <c r="O502" s="51" t="s">
        <v>666</v>
      </c>
      <c r="P502" s="51">
        <v>283</v>
      </c>
      <c r="Q502" s="51">
        <v>178</v>
      </c>
      <c r="R502" s="51">
        <v>211</v>
      </c>
      <c r="S502" s="51">
        <v>690</v>
      </c>
      <c r="T502" s="51">
        <v>1362</v>
      </c>
      <c r="U502" s="51" t="s">
        <v>67</v>
      </c>
      <c r="V502" s="51" t="s">
        <v>667</v>
      </c>
      <c r="W502" s="51" t="s">
        <v>664</v>
      </c>
      <c r="X502" s="51" t="s">
        <v>675</v>
      </c>
      <c r="Y502" s="51" t="s">
        <v>750</v>
      </c>
      <c r="Z502" s="51">
        <v>119252</v>
      </c>
    </row>
    <row r="503" spans="1:26" ht="15.75" customHeight="1" x14ac:dyDescent="0.2">
      <c r="A503" s="51" t="s">
        <v>1250</v>
      </c>
      <c r="B503" s="51" t="s">
        <v>662</v>
      </c>
      <c r="C503" s="51" t="s">
        <v>663</v>
      </c>
      <c r="D503" s="51" t="s">
        <v>664</v>
      </c>
      <c r="E503" s="51" t="s">
        <v>671</v>
      </c>
      <c r="F503" s="51" t="s">
        <v>671</v>
      </c>
      <c r="G503" s="51" t="s">
        <v>671</v>
      </c>
      <c r="H503" s="51" t="s">
        <v>671</v>
      </c>
      <c r="I503" s="51" t="s">
        <v>671</v>
      </c>
      <c r="J503" s="51">
        <v>0</v>
      </c>
      <c r="K503" s="51">
        <v>0</v>
      </c>
      <c r="L503" s="51">
        <v>0</v>
      </c>
      <c r="M503" s="51">
        <v>0</v>
      </c>
      <c r="N503" s="51">
        <v>0</v>
      </c>
      <c r="O503" s="51" t="s">
        <v>672</v>
      </c>
      <c r="P503" s="51">
        <v>861</v>
      </c>
      <c r="Q503" s="51">
        <v>591</v>
      </c>
      <c r="R503" s="51">
        <v>673</v>
      </c>
      <c r="S503" s="51">
        <v>1529</v>
      </c>
      <c r="T503" s="51">
        <v>3654</v>
      </c>
      <c r="U503" s="51" t="s">
        <v>144</v>
      </c>
      <c r="V503" s="51" t="s">
        <v>667</v>
      </c>
      <c r="W503" s="51" t="s">
        <v>664</v>
      </c>
      <c r="X503" s="51" t="s">
        <v>668</v>
      </c>
      <c r="Y503" s="51" t="s">
        <v>781</v>
      </c>
      <c r="Z503" s="51">
        <v>111269</v>
      </c>
    </row>
    <row r="504" spans="1:26" ht="15.75" customHeight="1" x14ac:dyDescent="0.2">
      <c r="A504" s="51" t="s">
        <v>781</v>
      </c>
      <c r="B504" s="51" t="s">
        <v>662</v>
      </c>
      <c r="C504" s="51" t="s">
        <v>663</v>
      </c>
      <c r="D504" s="51" t="s">
        <v>664</v>
      </c>
      <c r="E504" s="51" t="s">
        <v>671</v>
      </c>
      <c r="F504" s="51" t="s">
        <v>671</v>
      </c>
      <c r="G504" s="51" t="s">
        <v>671</v>
      </c>
      <c r="H504" s="51" t="s">
        <v>671</v>
      </c>
      <c r="I504" s="51" t="s">
        <v>671</v>
      </c>
      <c r="J504" s="51">
        <v>26</v>
      </c>
      <c r="K504" s="51">
        <v>39</v>
      </c>
      <c r="L504" s="51">
        <v>47</v>
      </c>
      <c r="M504" s="51">
        <v>117</v>
      </c>
      <c r="N504" s="51">
        <v>229</v>
      </c>
      <c r="O504" s="51" t="s">
        <v>666</v>
      </c>
      <c r="P504" s="51">
        <v>246</v>
      </c>
      <c r="Q504" s="51">
        <v>168</v>
      </c>
      <c r="R504" s="51">
        <v>189</v>
      </c>
      <c r="S504" s="51">
        <v>412</v>
      </c>
      <c r="T504" s="51">
        <v>1015</v>
      </c>
      <c r="U504" s="51" t="s">
        <v>144</v>
      </c>
      <c r="V504" s="51" t="s">
        <v>667</v>
      </c>
      <c r="W504" s="51" t="s">
        <v>664</v>
      </c>
      <c r="X504" s="51" t="s">
        <v>668</v>
      </c>
      <c r="Y504" s="51" t="s">
        <v>781</v>
      </c>
      <c r="Z504" s="51">
        <v>97865</v>
      </c>
    </row>
    <row r="505" spans="1:26" ht="15.75" customHeight="1" x14ac:dyDescent="0.2">
      <c r="A505" s="51" t="s">
        <v>1251</v>
      </c>
      <c r="B505" s="51" t="s">
        <v>662</v>
      </c>
      <c r="C505" s="51" t="s">
        <v>663</v>
      </c>
      <c r="D505" s="51" t="s">
        <v>664</v>
      </c>
      <c r="E505" s="51" t="s">
        <v>665</v>
      </c>
      <c r="F505" s="51" t="s">
        <v>665</v>
      </c>
      <c r="G505" s="51" t="s">
        <v>665</v>
      </c>
      <c r="H505" s="51" t="s">
        <v>665</v>
      </c>
      <c r="I505" s="51" t="s">
        <v>665</v>
      </c>
      <c r="J505" s="51">
        <v>0</v>
      </c>
      <c r="K505" s="51">
        <v>0</v>
      </c>
      <c r="L505" s="51">
        <v>0</v>
      </c>
      <c r="M505" s="51">
        <v>0</v>
      </c>
      <c r="N505" s="51">
        <v>0</v>
      </c>
      <c r="O505" s="51" t="s">
        <v>666</v>
      </c>
      <c r="P505" s="51">
        <v>1</v>
      </c>
      <c r="Q505" s="51">
        <v>1</v>
      </c>
      <c r="R505" s="51">
        <v>0</v>
      </c>
      <c r="S505" s="51">
        <v>0</v>
      </c>
      <c r="T505" s="51">
        <v>2</v>
      </c>
      <c r="U505" s="51" t="s">
        <v>144</v>
      </c>
      <c r="V505" s="51" t="s">
        <v>667</v>
      </c>
      <c r="W505" s="51" t="s">
        <v>664</v>
      </c>
      <c r="X505" s="51" t="s">
        <v>668</v>
      </c>
      <c r="Y505" s="51" t="s">
        <v>673</v>
      </c>
      <c r="Z505" s="51">
        <v>209</v>
      </c>
    </row>
    <row r="506" spans="1:26" ht="15.75" customHeight="1" x14ac:dyDescent="0.2">
      <c r="A506" s="51" t="s">
        <v>1252</v>
      </c>
      <c r="B506" s="51" t="s">
        <v>736</v>
      </c>
      <c r="C506" s="51" t="s">
        <v>663</v>
      </c>
      <c r="D506" s="51" t="s">
        <v>664</v>
      </c>
      <c r="E506" s="51" t="s">
        <v>665</v>
      </c>
      <c r="F506" s="51" t="s">
        <v>665</v>
      </c>
      <c r="G506" s="51" t="s">
        <v>665</v>
      </c>
      <c r="H506" s="51" t="s">
        <v>665</v>
      </c>
      <c r="I506" s="51" t="s">
        <v>665</v>
      </c>
      <c r="J506" s="51">
        <v>0</v>
      </c>
      <c r="K506" s="51">
        <v>0</v>
      </c>
      <c r="L506" s="51">
        <v>0</v>
      </c>
      <c r="M506" s="51">
        <v>0</v>
      </c>
      <c r="N506" s="51">
        <v>0</v>
      </c>
      <c r="O506" s="51" t="s">
        <v>666</v>
      </c>
      <c r="P506" s="51">
        <v>1698</v>
      </c>
      <c r="Q506" s="51">
        <v>1207</v>
      </c>
      <c r="R506" s="51">
        <v>1342</v>
      </c>
      <c r="S506" s="51">
        <v>3124</v>
      </c>
      <c r="T506" s="51">
        <v>7371</v>
      </c>
      <c r="U506" s="51" t="s">
        <v>144</v>
      </c>
      <c r="V506" s="51" t="s">
        <v>711</v>
      </c>
      <c r="W506" s="51" t="s">
        <v>664</v>
      </c>
      <c r="X506" s="51" t="s">
        <v>668</v>
      </c>
      <c r="Y506" s="51" t="s">
        <v>669</v>
      </c>
      <c r="Z506" s="51">
        <v>123701</v>
      </c>
    </row>
    <row r="507" spans="1:26" ht="15.75" customHeight="1" x14ac:dyDescent="0.2">
      <c r="A507" s="51" t="s">
        <v>1253</v>
      </c>
      <c r="B507" s="51" t="s">
        <v>736</v>
      </c>
      <c r="C507" s="51" t="s">
        <v>663</v>
      </c>
      <c r="D507" s="51" t="s">
        <v>663</v>
      </c>
      <c r="E507" s="51" t="s">
        <v>665</v>
      </c>
      <c r="F507" s="51" t="s">
        <v>665</v>
      </c>
      <c r="G507" s="51" t="s">
        <v>665</v>
      </c>
      <c r="H507" s="51" t="s">
        <v>665</v>
      </c>
      <c r="I507" s="51" t="s">
        <v>671</v>
      </c>
      <c r="J507" s="51">
        <v>0</v>
      </c>
      <c r="K507" s="51">
        <v>0</v>
      </c>
      <c r="L507" s="51">
        <v>0</v>
      </c>
      <c r="M507" s="51">
        <v>1</v>
      </c>
      <c r="N507" s="51">
        <v>1</v>
      </c>
      <c r="O507" s="51" t="s">
        <v>666</v>
      </c>
      <c r="P507" s="51">
        <v>3</v>
      </c>
      <c r="Q507" s="51">
        <v>2</v>
      </c>
      <c r="R507" s="51">
        <v>3</v>
      </c>
      <c r="S507" s="51">
        <v>6</v>
      </c>
      <c r="T507" s="51">
        <v>14</v>
      </c>
      <c r="U507" s="51" t="s">
        <v>144</v>
      </c>
      <c r="V507" s="51" t="s">
        <v>667</v>
      </c>
      <c r="W507" s="51" t="s">
        <v>663</v>
      </c>
      <c r="X507" s="51" t="s">
        <v>668</v>
      </c>
      <c r="Y507" s="51" t="s">
        <v>681</v>
      </c>
      <c r="Z507" s="51">
        <v>5951</v>
      </c>
    </row>
    <row r="508" spans="1:26" ht="15.75" customHeight="1" x14ac:dyDescent="0.2">
      <c r="A508" s="51" t="s">
        <v>1255</v>
      </c>
      <c r="B508" s="51" t="s">
        <v>736</v>
      </c>
      <c r="C508" s="51" t="s">
        <v>663</v>
      </c>
      <c r="D508" s="51" t="s">
        <v>664</v>
      </c>
      <c r="E508" s="51" t="s">
        <v>671</v>
      </c>
      <c r="F508" s="51" t="s">
        <v>671</v>
      </c>
      <c r="G508" s="51" t="s">
        <v>671</v>
      </c>
      <c r="H508" s="51" t="s">
        <v>671</v>
      </c>
      <c r="I508" s="51" t="s">
        <v>671</v>
      </c>
      <c r="J508" s="51">
        <v>89</v>
      </c>
      <c r="K508" s="51">
        <v>296</v>
      </c>
      <c r="L508" s="51">
        <v>440</v>
      </c>
      <c r="M508" s="51">
        <v>1016</v>
      </c>
      <c r="N508" s="51">
        <v>1841</v>
      </c>
      <c r="O508" s="51" t="s">
        <v>672</v>
      </c>
      <c r="P508" s="51">
        <v>2616</v>
      </c>
      <c r="Q508" s="51">
        <v>1931</v>
      </c>
      <c r="R508" s="51">
        <v>1802</v>
      </c>
      <c r="S508" s="51">
        <v>3672</v>
      </c>
      <c r="T508" s="51">
        <v>10021</v>
      </c>
      <c r="U508" s="51" t="s">
        <v>128</v>
      </c>
      <c r="V508" s="51" t="s">
        <v>667</v>
      </c>
      <c r="W508" s="51" t="s">
        <v>664</v>
      </c>
      <c r="X508" s="51" t="s">
        <v>856</v>
      </c>
      <c r="Y508" s="51" t="s">
        <v>857</v>
      </c>
      <c r="Z508" s="51">
        <v>136246</v>
      </c>
    </row>
    <row r="509" spans="1:26" ht="15.75" customHeight="1" x14ac:dyDescent="0.2">
      <c r="A509" s="51" t="s">
        <v>1256</v>
      </c>
      <c r="B509" s="51" t="s">
        <v>662</v>
      </c>
      <c r="C509" s="51" t="s">
        <v>663</v>
      </c>
      <c r="D509" s="51" t="s">
        <v>664</v>
      </c>
      <c r="E509" s="51" t="s">
        <v>671</v>
      </c>
      <c r="F509" s="51" t="s">
        <v>671</v>
      </c>
      <c r="G509" s="51" t="s">
        <v>671</v>
      </c>
      <c r="H509" s="51" t="s">
        <v>671</v>
      </c>
      <c r="I509" s="51" t="s">
        <v>671</v>
      </c>
      <c r="J509" s="51">
        <v>96</v>
      </c>
      <c r="K509" s="51">
        <v>54</v>
      </c>
      <c r="L509" s="51">
        <v>1</v>
      </c>
      <c r="M509" s="51">
        <v>1547</v>
      </c>
      <c r="N509" s="51">
        <v>1698</v>
      </c>
      <c r="O509" s="51" t="s">
        <v>672</v>
      </c>
      <c r="P509" s="51">
        <v>343</v>
      </c>
      <c r="Q509" s="51">
        <v>260</v>
      </c>
      <c r="R509" s="51">
        <v>241</v>
      </c>
      <c r="S509" s="51">
        <v>530</v>
      </c>
      <c r="T509" s="51">
        <v>1374</v>
      </c>
      <c r="U509" s="51" t="s">
        <v>417</v>
      </c>
      <c r="V509" s="51" t="s">
        <v>667</v>
      </c>
      <c r="W509" s="51" t="s">
        <v>664</v>
      </c>
      <c r="X509" s="51" t="s">
        <v>789</v>
      </c>
      <c r="Y509" s="51" t="s">
        <v>790</v>
      </c>
      <c r="Z509" s="51">
        <v>103381</v>
      </c>
    </row>
    <row r="510" spans="1:26" ht="15.75" customHeight="1" x14ac:dyDescent="0.2">
      <c r="A510" s="51" t="s">
        <v>1257</v>
      </c>
      <c r="B510" s="51" t="s">
        <v>662</v>
      </c>
      <c r="C510" s="51" t="s">
        <v>663</v>
      </c>
      <c r="D510" s="51" t="s">
        <v>664</v>
      </c>
      <c r="E510" s="51" t="s">
        <v>665</v>
      </c>
      <c r="F510" s="51" t="s">
        <v>671</v>
      </c>
      <c r="G510" s="51" t="s">
        <v>665</v>
      </c>
      <c r="H510" s="51" t="s">
        <v>671</v>
      </c>
      <c r="I510" s="51" t="s">
        <v>671</v>
      </c>
      <c r="J510" s="51">
        <v>0</v>
      </c>
      <c r="K510" s="51">
        <v>0</v>
      </c>
      <c r="L510" s="51">
        <v>1</v>
      </c>
      <c r="M510" s="51">
        <v>424</v>
      </c>
      <c r="N510" s="51">
        <v>425</v>
      </c>
      <c r="O510" s="51" t="s">
        <v>672</v>
      </c>
      <c r="P510" s="51">
        <v>246</v>
      </c>
      <c r="Q510" s="51">
        <v>144</v>
      </c>
      <c r="R510" s="51">
        <v>155</v>
      </c>
      <c r="S510" s="51">
        <v>363</v>
      </c>
      <c r="T510" s="51">
        <v>908</v>
      </c>
      <c r="U510" s="51" t="s">
        <v>144</v>
      </c>
      <c r="V510" s="51" t="s">
        <v>667</v>
      </c>
      <c r="W510" s="51" t="s">
        <v>664</v>
      </c>
      <c r="X510" s="51" t="s">
        <v>668</v>
      </c>
      <c r="Y510" s="51" t="s">
        <v>673</v>
      </c>
      <c r="Z510" s="51">
        <v>30457</v>
      </c>
    </row>
    <row r="511" spans="1:26" ht="15.75" customHeight="1" x14ac:dyDescent="0.2">
      <c r="A511" s="51" t="s">
        <v>1258</v>
      </c>
      <c r="B511" s="51" t="s">
        <v>662</v>
      </c>
      <c r="C511" s="51" t="s">
        <v>663</v>
      </c>
      <c r="D511" s="51" t="s">
        <v>664</v>
      </c>
      <c r="E511" s="51" t="s">
        <v>671</v>
      </c>
      <c r="F511" s="51" t="s">
        <v>665</v>
      </c>
      <c r="G511" s="51" t="s">
        <v>665</v>
      </c>
      <c r="H511" s="51" t="s">
        <v>671</v>
      </c>
      <c r="I511" s="51" t="s">
        <v>671</v>
      </c>
      <c r="J511" s="51">
        <v>42</v>
      </c>
      <c r="K511" s="51">
        <v>16</v>
      </c>
      <c r="L511" s="51">
        <v>18</v>
      </c>
      <c r="M511" s="51">
        <v>511</v>
      </c>
      <c r="N511" s="51">
        <v>587</v>
      </c>
      <c r="O511" s="51" t="s">
        <v>672</v>
      </c>
      <c r="P511" s="51">
        <v>604</v>
      </c>
      <c r="Q511" s="51">
        <v>355</v>
      </c>
      <c r="R511" s="51">
        <v>381</v>
      </c>
      <c r="S511" s="51">
        <v>895</v>
      </c>
      <c r="T511" s="51">
        <v>2235</v>
      </c>
      <c r="U511" s="51" t="s">
        <v>67</v>
      </c>
      <c r="V511" s="51" t="s">
        <v>667</v>
      </c>
      <c r="W511" s="51" t="s">
        <v>664</v>
      </c>
      <c r="X511" s="51" t="s">
        <v>675</v>
      </c>
      <c r="Y511" s="51" t="s">
        <v>701</v>
      </c>
      <c r="Z511" s="51">
        <v>70667</v>
      </c>
    </row>
    <row r="512" spans="1:26" ht="15.75" customHeight="1" x14ac:dyDescent="0.2">
      <c r="A512" s="51" t="s">
        <v>1259</v>
      </c>
      <c r="B512" s="51" t="s">
        <v>662</v>
      </c>
      <c r="C512" s="51" t="s">
        <v>663</v>
      </c>
      <c r="D512" s="51" t="s">
        <v>664</v>
      </c>
      <c r="E512" s="51" t="s">
        <v>671</v>
      </c>
      <c r="F512" s="51" t="s">
        <v>665</v>
      </c>
      <c r="G512" s="51" t="s">
        <v>671</v>
      </c>
      <c r="H512" s="51" t="s">
        <v>671</v>
      </c>
      <c r="I512" s="51" t="s">
        <v>671</v>
      </c>
      <c r="J512" s="51">
        <v>0</v>
      </c>
      <c r="K512" s="51">
        <v>61</v>
      </c>
      <c r="L512" s="51">
        <v>4</v>
      </c>
      <c r="M512" s="51">
        <v>204</v>
      </c>
      <c r="N512" s="51">
        <v>269</v>
      </c>
      <c r="O512" s="51" t="s">
        <v>672</v>
      </c>
      <c r="P512" s="51">
        <v>350</v>
      </c>
      <c r="Q512" s="51">
        <v>275</v>
      </c>
      <c r="R512" s="51">
        <v>280</v>
      </c>
      <c r="S512" s="51">
        <v>521</v>
      </c>
      <c r="T512" s="51">
        <v>1426</v>
      </c>
      <c r="U512" s="51" t="s">
        <v>128</v>
      </c>
      <c r="V512" s="51" t="s">
        <v>667</v>
      </c>
      <c r="W512" s="51" t="s">
        <v>664</v>
      </c>
      <c r="X512" s="51" t="s">
        <v>714</v>
      </c>
      <c r="Y512" s="51" t="s">
        <v>715</v>
      </c>
      <c r="Z512" s="51">
        <v>27691</v>
      </c>
    </row>
    <row r="513" spans="1:26" ht="15.75" customHeight="1" x14ac:dyDescent="0.2">
      <c r="A513" s="51" t="s">
        <v>1260</v>
      </c>
      <c r="B513" s="51" t="s">
        <v>662</v>
      </c>
      <c r="C513" s="51" t="s">
        <v>663</v>
      </c>
      <c r="D513" s="51" t="s">
        <v>663</v>
      </c>
      <c r="E513" s="51" t="s">
        <v>665</v>
      </c>
      <c r="F513" s="51" t="s">
        <v>665</v>
      </c>
      <c r="G513" s="51" t="s">
        <v>665</v>
      </c>
      <c r="H513" s="51" t="s">
        <v>665</v>
      </c>
      <c r="I513" s="51" t="s">
        <v>665</v>
      </c>
      <c r="J513" s="51">
        <v>0</v>
      </c>
      <c r="K513" s="51">
        <v>0</v>
      </c>
      <c r="L513" s="51">
        <v>0</v>
      </c>
      <c r="M513" s="51">
        <v>0</v>
      </c>
      <c r="N513" s="51">
        <v>0</v>
      </c>
      <c r="O513" s="51" t="s">
        <v>666</v>
      </c>
      <c r="P513" s="51">
        <v>131</v>
      </c>
      <c r="Q513" s="51">
        <v>84</v>
      </c>
      <c r="R513" s="51">
        <v>89</v>
      </c>
      <c r="S513" s="51">
        <v>221</v>
      </c>
      <c r="T513" s="51">
        <v>525</v>
      </c>
      <c r="U513" s="51" t="s">
        <v>128</v>
      </c>
      <c r="V513" s="51" t="s">
        <v>878</v>
      </c>
      <c r="W513" s="51" t="s">
        <v>665</v>
      </c>
      <c r="X513" s="51" t="s">
        <v>797</v>
      </c>
      <c r="Y513" s="51" t="s">
        <v>798</v>
      </c>
      <c r="Z513" s="51">
        <v>9149</v>
      </c>
    </row>
    <row r="514" spans="1:26" ht="15.75" customHeight="1" x14ac:dyDescent="0.2">
      <c r="A514" s="51" t="s">
        <v>1261</v>
      </c>
      <c r="B514" s="51" t="s">
        <v>736</v>
      </c>
      <c r="C514" s="51" t="s">
        <v>671</v>
      </c>
      <c r="D514" s="51" t="s">
        <v>665</v>
      </c>
      <c r="E514" s="51" t="s">
        <v>665</v>
      </c>
      <c r="F514" s="51" t="s">
        <v>665</v>
      </c>
      <c r="G514" s="51" t="s">
        <v>665</v>
      </c>
      <c r="H514" s="51" t="s">
        <v>671</v>
      </c>
      <c r="I514" s="51" t="s">
        <v>671</v>
      </c>
      <c r="J514" s="51">
        <v>21</v>
      </c>
      <c r="K514" s="51">
        <v>5</v>
      </c>
      <c r="L514" s="51">
        <v>11</v>
      </c>
      <c r="M514" s="51">
        <v>130</v>
      </c>
      <c r="N514" s="51">
        <v>167</v>
      </c>
      <c r="O514" s="51" t="s">
        <v>672</v>
      </c>
      <c r="P514" s="51">
        <v>169</v>
      </c>
      <c r="Q514" s="51">
        <v>110</v>
      </c>
      <c r="R514" s="51">
        <v>128</v>
      </c>
      <c r="S514" s="51">
        <v>293</v>
      </c>
      <c r="T514" s="51">
        <v>700</v>
      </c>
      <c r="U514" s="51" t="s">
        <v>128</v>
      </c>
      <c r="V514" s="51" t="s">
        <v>721</v>
      </c>
      <c r="W514" s="51" t="s">
        <v>665</v>
      </c>
      <c r="X514" s="51" t="s">
        <v>786</v>
      </c>
      <c r="Y514" s="51" t="s">
        <v>787</v>
      </c>
      <c r="Z514" s="51">
        <v>53434</v>
      </c>
    </row>
    <row r="515" spans="1:26" ht="15.75" customHeight="1" x14ac:dyDescent="0.2">
      <c r="A515" s="51" t="s">
        <v>1262</v>
      </c>
      <c r="B515" s="51" t="s">
        <v>683</v>
      </c>
      <c r="C515" s="51" t="s">
        <v>663</v>
      </c>
      <c r="D515" s="51" t="s">
        <v>664</v>
      </c>
      <c r="E515" s="51" t="s">
        <v>665</v>
      </c>
      <c r="F515" s="51" t="s">
        <v>665</v>
      </c>
      <c r="G515" s="51" t="s">
        <v>665</v>
      </c>
      <c r="H515" s="51" t="s">
        <v>665</v>
      </c>
      <c r="I515" s="51" t="s">
        <v>665</v>
      </c>
      <c r="J515" s="51">
        <v>0</v>
      </c>
      <c r="K515" s="51">
        <v>0</v>
      </c>
      <c r="L515" s="51">
        <v>0</v>
      </c>
      <c r="M515" s="51">
        <v>0</v>
      </c>
      <c r="N515" s="51">
        <v>0</v>
      </c>
      <c r="O515" s="51" t="s">
        <v>666</v>
      </c>
      <c r="P515" s="51">
        <v>10</v>
      </c>
      <c r="Q515" s="51">
        <v>6</v>
      </c>
      <c r="R515" s="51">
        <v>6</v>
      </c>
      <c r="S515" s="51">
        <v>16</v>
      </c>
      <c r="T515" s="51">
        <v>38</v>
      </c>
      <c r="U515" s="51" t="s">
        <v>83</v>
      </c>
      <c r="V515" s="51" t="s">
        <v>667</v>
      </c>
      <c r="W515" s="51" t="s">
        <v>664</v>
      </c>
      <c r="X515" s="51" t="s">
        <v>684</v>
      </c>
      <c r="Y515" s="51" t="s">
        <v>860</v>
      </c>
      <c r="Z515" s="51">
        <v>2769</v>
      </c>
    </row>
    <row r="516" spans="1:26" ht="15.75" customHeight="1" x14ac:dyDescent="0.2">
      <c r="A516" s="51" t="s">
        <v>1263</v>
      </c>
      <c r="B516" s="51" t="s">
        <v>662</v>
      </c>
      <c r="C516" s="51" t="s">
        <v>663</v>
      </c>
      <c r="D516" s="51" t="s">
        <v>664</v>
      </c>
      <c r="E516" s="51" t="s">
        <v>671</v>
      </c>
      <c r="F516" s="51" t="s">
        <v>671</v>
      </c>
      <c r="G516" s="51" t="s">
        <v>671</v>
      </c>
      <c r="H516" s="51" t="s">
        <v>671</v>
      </c>
      <c r="I516" s="51" t="s">
        <v>671</v>
      </c>
      <c r="J516" s="51">
        <v>0</v>
      </c>
      <c r="K516" s="51">
        <v>0</v>
      </c>
      <c r="L516" s="51">
        <v>0</v>
      </c>
      <c r="M516" s="51">
        <v>660</v>
      </c>
      <c r="N516" s="51">
        <v>660</v>
      </c>
      <c r="O516" s="51" t="s">
        <v>672</v>
      </c>
      <c r="P516" s="51">
        <v>217</v>
      </c>
      <c r="Q516" s="51">
        <v>129</v>
      </c>
      <c r="R516" s="51">
        <v>138</v>
      </c>
      <c r="S516" s="51">
        <v>347</v>
      </c>
      <c r="T516" s="51">
        <v>831</v>
      </c>
      <c r="U516" s="51" t="s">
        <v>144</v>
      </c>
      <c r="V516" s="51" t="s">
        <v>667</v>
      </c>
      <c r="W516" s="51" t="s">
        <v>664</v>
      </c>
      <c r="X516" s="51" t="s">
        <v>668</v>
      </c>
      <c r="Y516" s="51" t="s">
        <v>673</v>
      </c>
      <c r="Z516" s="51">
        <v>108245</v>
      </c>
    </row>
    <row r="517" spans="1:26" ht="15.75" customHeight="1" x14ac:dyDescent="0.2">
      <c r="A517" s="51" t="s">
        <v>1264</v>
      </c>
      <c r="B517" s="51" t="s">
        <v>662</v>
      </c>
      <c r="C517" s="51" t="s">
        <v>663</v>
      </c>
      <c r="D517" s="51" t="s">
        <v>664</v>
      </c>
      <c r="E517" s="51" t="s">
        <v>671</v>
      </c>
      <c r="F517" s="51" t="s">
        <v>671</v>
      </c>
      <c r="G517" s="51" t="s">
        <v>671</v>
      </c>
      <c r="H517" s="51" t="s">
        <v>671</v>
      </c>
      <c r="I517" s="51" t="s">
        <v>671</v>
      </c>
      <c r="J517" s="51">
        <v>69</v>
      </c>
      <c r="K517" s="51">
        <v>89</v>
      </c>
      <c r="L517" s="51">
        <v>47</v>
      </c>
      <c r="M517" s="51">
        <v>1373</v>
      </c>
      <c r="N517" s="51">
        <v>1578</v>
      </c>
      <c r="O517" s="51" t="s">
        <v>693</v>
      </c>
      <c r="P517" s="51">
        <v>19</v>
      </c>
      <c r="Q517" s="51">
        <v>12</v>
      </c>
      <c r="R517" s="51">
        <v>13</v>
      </c>
      <c r="S517" s="51">
        <v>33</v>
      </c>
      <c r="T517" s="51">
        <v>77</v>
      </c>
      <c r="U517" s="51" t="s">
        <v>144</v>
      </c>
      <c r="V517" s="51" t="s">
        <v>667</v>
      </c>
      <c r="W517" s="51" t="s">
        <v>664</v>
      </c>
      <c r="X517" s="51" t="s">
        <v>668</v>
      </c>
      <c r="Y517" s="51" t="s">
        <v>673</v>
      </c>
      <c r="Z517" s="51">
        <v>36723</v>
      </c>
    </row>
    <row r="518" spans="1:26" ht="15.75" customHeight="1" x14ac:dyDescent="0.2">
      <c r="A518" s="51" t="s">
        <v>1265</v>
      </c>
      <c r="B518" s="51" t="s">
        <v>662</v>
      </c>
      <c r="C518" s="51" t="s">
        <v>663</v>
      </c>
      <c r="D518" s="51" t="s">
        <v>664</v>
      </c>
      <c r="E518" s="51" t="s">
        <v>671</v>
      </c>
      <c r="F518" s="51" t="s">
        <v>671</v>
      </c>
      <c r="G518" s="51" t="s">
        <v>671</v>
      </c>
      <c r="H518" s="51" t="s">
        <v>671</v>
      </c>
      <c r="I518" s="51" t="s">
        <v>671</v>
      </c>
      <c r="J518" s="51">
        <v>127</v>
      </c>
      <c r="K518" s="51">
        <v>18</v>
      </c>
      <c r="L518" s="51">
        <v>729</v>
      </c>
      <c r="M518" s="51">
        <v>147</v>
      </c>
      <c r="N518" s="51">
        <v>1021</v>
      </c>
      <c r="O518" s="51" t="s">
        <v>666</v>
      </c>
      <c r="P518" s="51">
        <v>1316</v>
      </c>
      <c r="Q518" s="51">
        <v>923</v>
      </c>
      <c r="R518" s="51">
        <v>1111</v>
      </c>
      <c r="S518" s="51">
        <v>2627</v>
      </c>
      <c r="T518" s="51">
        <v>5977</v>
      </c>
      <c r="U518" s="51" t="s">
        <v>123</v>
      </c>
      <c r="V518" s="51" t="s">
        <v>667</v>
      </c>
      <c r="W518" s="51" t="s">
        <v>664</v>
      </c>
      <c r="X518" s="51" t="s">
        <v>725</v>
      </c>
      <c r="Y518" s="51" t="s">
        <v>848</v>
      </c>
      <c r="Z518" s="51">
        <v>54163</v>
      </c>
    </row>
    <row r="519" spans="1:26" ht="15.75" customHeight="1" x14ac:dyDescent="0.2">
      <c r="A519" s="51" t="s">
        <v>1266</v>
      </c>
      <c r="B519" s="51" t="s">
        <v>662</v>
      </c>
      <c r="C519" s="51" t="s">
        <v>663</v>
      </c>
      <c r="D519" s="51" t="s">
        <v>664</v>
      </c>
      <c r="E519" s="51" t="s">
        <v>665</v>
      </c>
      <c r="F519" s="51" t="s">
        <v>665</v>
      </c>
      <c r="G519" s="51" t="s">
        <v>665</v>
      </c>
      <c r="H519" s="51" t="s">
        <v>665</v>
      </c>
      <c r="I519" s="51" t="s">
        <v>671</v>
      </c>
      <c r="J519" s="51">
        <v>0</v>
      </c>
      <c r="K519" s="51">
        <v>0</v>
      </c>
      <c r="L519" s="51">
        <v>0</v>
      </c>
      <c r="M519" s="51">
        <v>0</v>
      </c>
      <c r="N519" s="51">
        <v>0</v>
      </c>
      <c r="O519" s="51" t="s">
        <v>666</v>
      </c>
      <c r="P519" s="51">
        <v>12</v>
      </c>
      <c r="Q519" s="51">
        <v>7</v>
      </c>
      <c r="R519" s="51">
        <v>8</v>
      </c>
      <c r="S519" s="51">
        <v>18</v>
      </c>
      <c r="T519" s="51">
        <v>45</v>
      </c>
      <c r="U519" s="51" t="s">
        <v>144</v>
      </c>
      <c r="V519" s="51" t="s">
        <v>721</v>
      </c>
      <c r="W519" s="51" t="s">
        <v>663</v>
      </c>
      <c r="X519" s="51" t="s">
        <v>668</v>
      </c>
      <c r="Y519" s="51" t="s">
        <v>673</v>
      </c>
      <c r="Z519" s="51">
        <v>8358</v>
      </c>
    </row>
    <row r="520" spans="1:26" ht="15.75" customHeight="1" x14ac:dyDescent="0.2">
      <c r="A520" s="51" t="s">
        <v>1267</v>
      </c>
      <c r="B520" s="51" t="s">
        <v>662</v>
      </c>
      <c r="C520" s="51" t="s">
        <v>663</v>
      </c>
      <c r="D520" s="51" t="s">
        <v>664</v>
      </c>
      <c r="E520" s="51" t="s">
        <v>665</v>
      </c>
      <c r="F520" s="51" t="s">
        <v>671</v>
      </c>
      <c r="G520" s="51" t="s">
        <v>671</v>
      </c>
      <c r="H520" s="51" t="s">
        <v>671</v>
      </c>
      <c r="I520" s="51" t="s">
        <v>671</v>
      </c>
      <c r="J520" s="51">
        <v>0</v>
      </c>
      <c r="K520" s="51">
        <v>0</v>
      </c>
      <c r="L520" s="51">
        <v>0</v>
      </c>
      <c r="M520" s="51">
        <v>188</v>
      </c>
      <c r="N520" s="51">
        <v>188</v>
      </c>
      <c r="O520" s="51" t="s">
        <v>672</v>
      </c>
      <c r="P520" s="51">
        <v>1</v>
      </c>
      <c r="Q520" s="51">
        <v>1</v>
      </c>
      <c r="R520" s="51">
        <v>0</v>
      </c>
      <c r="S520" s="51">
        <v>0</v>
      </c>
      <c r="T520" s="51">
        <v>2</v>
      </c>
      <c r="U520" s="51" t="s">
        <v>144</v>
      </c>
      <c r="V520" s="51" t="s">
        <v>667</v>
      </c>
      <c r="W520" s="51" t="s">
        <v>664</v>
      </c>
      <c r="X520" s="51" t="s">
        <v>668</v>
      </c>
      <c r="Y520" s="51" t="s">
        <v>681</v>
      </c>
      <c r="Z520" s="51">
        <v>94476</v>
      </c>
    </row>
    <row r="521" spans="1:26" ht="15.75" customHeight="1" x14ac:dyDescent="0.2">
      <c r="A521" s="51" t="s">
        <v>1268</v>
      </c>
      <c r="B521" s="51" t="s">
        <v>736</v>
      </c>
      <c r="C521" s="51" t="s">
        <v>663</v>
      </c>
      <c r="D521" s="51" t="s">
        <v>663</v>
      </c>
      <c r="E521" s="51" t="s">
        <v>671</v>
      </c>
      <c r="F521" s="51" t="s">
        <v>671</v>
      </c>
      <c r="G521" s="51" t="s">
        <v>671</v>
      </c>
      <c r="H521" s="51" t="s">
        <v>671</v>
      </c>
      <c r="I521" s="51" t="s">
        <v>671</v>
      </c>
      <c r="J521" s="51">
        <v>0</v>
      </c>
      <c r="K521" s="51">
        <v>0</v>
      </c>
      <c r="L521" s="51">
        <v>0</v>
      </c>
      <c r="M521" s="51">
        <v>0</v>
      </c>
      <c r="N521" s="51">
        <v>0</v>
      </c>
      <c r="O521" s="51" t="s">
        <v>666</v>
      </c>
      <c r="P521" s="51">
        <v>57</v>
      </c>
      <c r="Q521" s="51">
        <v>35</v>
      </c>
      <c r="R521" s="51">
        <v>36</v>
      </c>
      <c r="S521" s="51">
        <v>105</v>
      </c>
      <c r="T521" s="51">
        <v>233</v>
      </c>
      <c r="U521" s="51" t="s">
        <v>144</v>
      </c>
      <c r="V521" s="51" t="s">
        <v>721</v>
      </c>
      <c r="W521" s="51" t="s">
        <v>663</v>
      </c>
      <c r="X521" s="51" t="s">
        <v>668</v>
      </c>
      <c r="Y521" s="51" t="s">
        <v>763</v>
      </c>
      <c r="Z521" s="51">
        <v>2325</v>
      </c>
    </row>
    <row r="522" spans="1:26" ht="15.75" customHeight="1" x14ac:dyDescent="0.2">
      <c r="A522" s="51" t="s">
        <v>1269</v>
      </c>
      <c r="B522" s="51" t="s">
        <v>736</v>
      </c>
      <c r="C522" s="51" t="s">
        <v>686</v>
      </c>
      <c r="D522" s="51" t="s">
        <v>686</v>
      </c>
      <c r="E522" s="51" t="s">
        <v>665</v>
      </c>
      <c r="F522" s="51" t="s">
        <v>665</v>
      </c>
      <c r="G522" s="51" t="s">
        <v>665</v>
      </c>
      <c r="H522" s="51" t="s">
        <v>665</v>
      </c>
      <c r="I522" s="51" t="s">
        <v>671</v>
      </c>
      <c r="J522" s="51">
        <v>0</v>
      </c>
      <c r="K522" s="51">
        <v>0</v>
      </c>
      <c r="L522" s="51">
        <v>0</v>
      </c>
      <c r="M522" s="51">
        <v>0</v>
      </c>
      <c r="N522" s="51">
        <v>0</v>
      </c>
      <c r="O522" s="51" t="s">
        <v>666</v>
      </c>
      <c r="P522" s="51">
        <v>109</v>
      </c>
      <c r="Q522" s="51">
        <v>76</v>
      </c>
      <c r="R522" s="51">
        <v>90</v>
      </c>
      <c r="S522" s="51">
        <v>208</v>
      </c>
      <c r="T522" s="51">
        <v>483</v>
      </c>
      <c r="U522" s="51" t="s">
        <v>123</v>
      </c>
      <c r="V522" s="51" t="s">
        <v>743</v>
      </c>
      <c r="W522" s="51" t="s">
        <v>686</v>
      </c>
      <c r="X522" s="51" t="s">
        <v>725</v>
      </c>
      <c r="Y522" s="51" t="s">
        <v>1018</v>
      </c>
      <c r="Z522" s="51">
        <v>3497</v>
      </c>
    </row>
    <row r="523" spans="1:26" ht="15.75" customHeight="1" x14ac:dyDescent="0.2">
      <c r="A523" s="51" t="s">
        <v>1270</v>
      </c>
      <c r="B523" s="51" t="s">
        <v>662</v>
      </c>
      <c r="C523" s="51" t="s">
        <v>663</v>
      </c>
      <c r="D523" s="51" t="s">
        <v>664</v>
      </c>
      <c r="E523" s="51" t="s">
        <v>671</v>
      </c>
      <c r="F523" s="51" t="s">
        <v>671</v>
      </c>
      <c r="G523" s="51" t="s">
        <v>671</v>
      </c>
      <c r="H523" s="51" t="s">
        <v>671</v>
      </c>
      <c r="I523" s="51" t="s">
        <v>671</v>
      </c>
      <c r="J523" s="51">
        <v>0</v>
      </c>
      <c r="K523" s="51">
        <v>0</v>
      </c>
      <c r="L523" s="51">
        <v>214</v>
      </c>
      <c r="M523" s="51">
        <v>41</v>
      </c>
      <c r="N523" s="51">
        <v>255</v>
      </c>
      <c r="O523" s="51" t="s">
        <v>666</v>
      </c>
      <c r="P523" s="51">
        <v>228</v>
      </c>
      <c r="Q523" s="51">
        <v>135</v>
      </c>
      <c r="R523" s="51">
        <v>146</v>
      </c>
      <c r="S523" s="51">
        <v>369</v>
      </c>
      <c r="T523" s="51">
        <v>878</v>
      </c>
      <c r="U523" s="51" t="s">
        <v>144</v>
      </c>
      <c r="V523" s="51" t="s">
        <v>667</v>
      </c>
      <c r="W523" s="51" t="s">
        <v>664</v>
      </c>
      <c r="X523" s="51" t="s">
        <v>668</v>
      </c>
      <c r="Y523" s="51" t="s">
        <v>673</v>
      </c>
      <c r="Z523" s="51">
        <v>87369</v>
      </c>
    </row>
    <row r="524" spans="1:26" ht="15.75" customHeight="1" x14ac:dyDescent="0.2">
      <c r="A524" s="51" t="s">
        <v>1271</v>
      </c>
      <c r="B524" s="51" t="s">
        <v>662</v>
      </c>
      <c r="C524" s="51" t="s">
        <v>712</v>
      </c>
      <c r="D524" s="51" t="s">
        <v>663</v>
      </c>
      <c r="E524" s="51" t="s">
        <v>665</v>
      </c>
      <c r="F524" s="51" t="s">
        <v>671</v>
      </c>
      <c r="G524" s="51" t="s">
        <v>671</v>
      </c>
      <c r="H524" s="51" t="s">
        <v>671</v>
      </c>
      <c r="I524" s="51" t="s">
        <v>671</v>
      </c>
      <c r="J524" s="51">
        <v>0</v>
      </c>
      <c r="K524" s="51">
        <v>0</v>
      </c>
      <c r="L524" s="51">
        <v>25</v>
      </c>
      <c r="M524" s="51">
        <v>570</v>
      </c>
      <c r="N524" s="51">
        <v>595</v>
      </c>
      <c r="O524" s="51" t="s">
        <v>672</v>
      </c>
      <c r="P524" s="51">
        <v>621</v>
      </c>
      <c r="Q524" s="51">
        <v>415</v>
      </c>
      <c r="R524" s="51">
        <v>461</v>
      </c>
      <c r="S524" s="51">
        <v>1038</v>
      </c>
      <c r="T524" s="51">
        <v>2535</v>
      </c>
      <c r="U524" s="51" t="s">
        <v>144</v>
      </c>
      <c r="V524" s="51" t="s">
        <v>667</v>
      </c>
      <c r="W524" s="51" t="s">
        <v>671</v>
      </c>
      <c r="X524" s="51" t="s">
        <v>668</v>
      </c>
      <c r="Y524" s="51" t="s">
        <v>737</v>
      </c>
      <c r="Z524" s="51">
        <v>36287</v>
      </c>
    </row>
    <row r="525" spans="1:26" ht="15.75" customHeight="1" x14ac:dyDescent="0.2">
      <c r="A525" s="51" t="s">
        <v>1272</v>
      </c>
      <c r="B525" s="51" t="s">
        <v>683</v>
      </c>
      <c r="C525" s="51" t="s">
        <v>663</v>
      </c>
      <c r="D525" s="51" t="s">
        <v>664</v>
      </c>
      <c r="E525" s="51" t="s">
        <v>665</v>
      </c>
      <c r="F525" s="51" t="s">
        <v>665</v>
      </c>
      <c r="G525" s="51" t="s">
        <v>665</v>
      </c>
      <c r="H525" s="51" t="s">
        <v>665</v>
      </c>
      <c r="I525" s="51" t="s">
        <v>665</v>
      </c>
      <c r="J525" s="51">
        <v>0</v>
      </c>
      <c r="K525" s="51">
        <v>0</v>
      </c>
      <c r="L525" s="51">
        <v>0</v>
      </c>
      <c r="M525" s="51">
        <v>0</v>
      </c>
      <c r="N525" s="51">
        <v>0</v>
      </c>
      <c r="O525" s="51" t="s">
        <v>666</v>
      </c>
      <c r="P525" s="51">
        <v>69</v>
      </c>
      <c r="Q525" s="51">
        <v>50</v>
      </c>
      <c r="R525" s="51">
        <v>58</v>
      </c>
      <c r="S525" s="51">
        <v>130</v>
      </c>
      <c r="T525" s="51">
        <v>307</v>
      </c>
      <c r="U525" s="51" t="s">
        <v>83</v>
      </c>
      <c r="V525" s="51" t="s">
        <v>667</v>
      </c>
      <c r="W525" s="51" t="s">
        <v>664</v>
      </c>
      <c r="X525" s="51" t="s">
        <v>684</v>
      </c>
      <c r="Y525" s="51" t="s">
        <v>825</v>
      </c>
      <c r="Z525" s="51">
        <v>5465</v>
      </c>
    </row>
    <row r="526" spans="1:26" ht="15.75" customHeight="1" x14ac:dyDescent="0.2">
      <c r="A526" s="51" t="s">
        <v>1273</v>
      </c>
      <c r="B526" s="51" t="s">
        <v>683</v>
      </c>
      <c r="C526" s="51" t="s">
        <v>671</v>
      </c>
      <c r="D526" s="51" t="s">
        <v>665</v>
      </c>
      <c r="E526" s="51" t="s">
        <v>665</v>
      </c>
      <c r="F526" s="51" t="s">
        <v>665</v>
      </c>
      <c r="G526" s="51" t="s">
        <v>665</v>
      </c>
      <c r="H526" s="51" t="s">
        <v>665</v>
      </c>
      <c r="I526" s="51" t="s">
        <v>665</v>
      </c>
      <c r="J526" s="51">
        <v>0</v>
      </c>
      <c r="K526" s="51">
        <v>0</v>
      </c>
      <c r="L526" s="51">
        <v>0</v>
      </c>
      <c r="M526" s="51">
        <v>0</v>
      </c>
      <c r="N526" s="51">
        <v>0</v>
      </c>
      <c r="O526" s="51" t="s">
        <v>666</v>
      </c>
      <c r="P526" s="51">
        <v>3</v>
      </c>
      <c r="Q526" s="51">
        <v>2</v>
      </c>
      <c r="R526" s="51">
        <v>2</v>
      </c>
      <c r="S526" s="51">
        <v>6</v>
      </c>
      <c r="T526" s="51">
        <v>13</v>
      </c>
      <c r="U526" s="51" t="s">
        <v>83</v>
      </c>
      <c r="V526" s="51" t="s">
        <v>743</v>
      </c>
      <c r="W526" s="51" t="s">
        <v>665</v>
      </c>
      <c r="X526" s="51" t="s">
        <v>895</v>
      </c>
      <c r="Y526" s="51" t="s">
        <v>896</v>
      </c>
      <c r="Z526" s="51">
        <v>5128</v>
      </c>
    </row>
    <row r="527" spans="1:26" ht="15.75" customHeight="1" x14ac:dyDescent="0.2">
      <c r="A527" s="51" t="s">
        <v>1274</v>
      </c>
      <c r="B527" s="51" t="s">
        <v>683</v>
      </c>
      <c r="C527" s="51" t="s">
        <v>663</v>
      </c>
      <c r="D527" s="51" t="s">
        <v>664</v>
      </c>
      <c r="E527" s="51" t="s">
        <v>665</v>
      </c>
      <c r="F527" s="51" t="s">
        <v>671</v>
      </c>
      <c r="G527" s="51" t="s">
        <v>671</v>
      </c>
      <c r="H527" s="51" t="s">
        <v>671</v>
      </c>
      <c r="I527" s="51" t="s">
        <v>671</v>
      </c>
      <c r="J527" s="51">
        <v>49</v>
      </c>
      <c r="K527" s="51">
        <v>2</v>
      </c>
      <c r="L527" s="51">
        <v>1</v>
      </c>
      <c r="M527" s="51">
        <v>2</v>
      </c>
      <c r="N527" s="51">
        <v>54</v>
      </c>
      <c r="O527" s="51" t="s">
        <v>666</v>
      </c>
      <c r="P527" s="51">
        <v>15</v>
      </c>
      <c r="Q527" s="51">
        <v>11</v>
      </c>
      <c r="R527" s="51">
        <v>11</v>
      </c>
      <c r="S527" s="51">
        <v>26</v>
      </c>
      <c r="T527" s="51">
        <v>63</v>
      </c>
      <c r="U527" s="51" t="s">
        <v>83</v>
      </c>
      <c r="V527" s="51" t="s">
        <v>711</v>
      </c>
      <c r="W527" s="51" t="s">
        <v>664</v>
      </c>
      <c r="X527" s="51" t="s">
        <v>684</v>
      </c>
      <c r="Y527" s="51" t="s">
        <v>911</v>
      </c>
      <c r="Z527" s="51">
        <v>6064</v>
      </c>
    </row>
    <row r="528" spans="1:26" ht="15.75" customHeight="1" x14ac:dyDescent="0.2">
      <c r="A528" s="51" t="s">
        <v>1275</v>
      </c>
      <c r="B528" s="51" t="s">
        <v>662</v>
      </c>
      <c r="C528" s="51" t="s">
        <v>663</v>
      </c>
      <c r="D528" s="51" t="s">
        <v>664</v>
      </c>
      <c r="E528" s="51" t="s">
        <v>671</v>
      </c>
      <c r="F528" s="51" t="s">
        <v>671</v>
      </c>
      <c r="G528" s="51" t="s">
        <v>671</v>
      </c>
      <c r="H528" s="51" t="s">
        <v>671</v>
      </c>
      <c r="I528" s="51" t="s">
        <v>671</v>
      </c>
      <c r="J528" s="51">
        <v>0</v>
      </c>
      <c r="K528" s="51">
        <v>0</v>
      </c>
      <c r="L528" s="51">
        <v>1</v>
      </c>
      <c r="M528" s="51">
        <v>72</v>
      </c>
      <c r="N528" s="51">
        <v>73</v>
      </c>
      <c r="O528" s="51" t="s">
        <v>672</v>
      </c>
      <c r="P528" s="51">
        <v>120</v>
      </c>
      <c r="Q528" s="51">
        <v>65</v>
      </c>
      <c r="R528" s="51">
        <v>67</v>
      </c>
      <c r="S528" s="51">
        <v>188</v>
      </c>
      <c r="T528" s="51">
        <v>440</v>
      </c>
      <c r="U528" s="51" t="s">
        <v>67</v>
      </c>
      <c r="V528" s="51" t="s">
        <v>667</v>
      </c>
      <c r="W528" s="51" t="s">
        <v>664</v>
      </c>
      <c r="X528" s="51" t="s">
        <v>675</v>
      </c>
      <c r="Y528" s="51" t="s">
        <v>815</v>
      </c>
      <c r="Z528" s="51">
        <v>28060</v>
      </c>
    </row>
    <row r="529" spans="1:26" ht="15.75" customHeight="1" x14ac:dyDescent="0.2">
      <c r="A529" s="51" t="s">
        <v>1276</v>
      </c>
      <c r="B529" s="51" t="s">
        <v>662</v>
      </c>
      <c r="C529" s="51" t="s">
        <v>663</v>
      </c>
      <c r="D529" s="51" t="s">
        <v>664</v>
      </c>
      <c r="E529" s="51" t="s">
        <v>671</v>
      </c>
      <c r="F529" s="51" t="s">
        <v>671</v>
      </c>
      <c r="G529" s="51" t="s">
        <v>671</v>
      </c>
      <c r="H529" s="51" t="s">
        <v>671</v>
      </c>
      <c r="I529" s="51" t="s">
        <v>671</v>
      </c>
      <c r="J529" s="51">
        <v>0</v>
      </c>
      <c r="K529" s="51">
        <v>0</v>
      </c>
      <c r="L529" s="51">
        <v>8</v>
      </c>
      <c r="M529" s="51">
        <v>69</v>
      </c>
      <c r="N529" s="51">
        <v>77</v>
      </c>
      <c r="O529" s="51" t="s">
        <v>672</v>
      </c>
      <c r="P529" s="51">
        <v>76</v>
      </c>
      <c r="Q529" s="51">
        <v>54</v>
      </c>
      <c r="R529" s="51">
        <v>59</v>
      </c>
      <c r="S529" s="51">
        <v>130</v>
      </c>
      <c r="T529" s="51">
        <v>319</v>
      </c>
      <c r="U529" s="51" t="s">
        <v>123</v>
      </c>
      <c r="V529" s="51" t="s">
        <v>667</v>
      </c>
      <c r="W529" s="51" t="s">
        <v>664</v>
      </c>
      <c r="X529" s="51" t="s">
        <v>725</v>
      </c>
      <c r="Y529" s="51" t="s">
        <v>848</v>
      </c>
      <c r="Z529" s="51">
        <v>7292</v>
      </c>
    </row>
    <row r="530" spans="1:26" ht="15.75" customHeight="1" x14ac:dyDescent="0.2">
      <c r="A530" s="51" t="s">
        <v>1277</v>
      </c>
      <c r="B530" s="51" t="s">
        <v>736</v>
      </c>
      <c r="C530" s="51" t="s">
        <v>663</v>
      </c>
      <c r="D530" s="51" t="s">
        <v>664</v>
      </c>
      <c r="E530" s="51" t="s">
        <v>665</v>
      </c>
      <c r="F530" s="51" t="s">
        <v>665</v>
      </c>
      <c r="G530" s="51" t="s">
        <v>665</v>
      </c>
      <c r="H530" s="51" t="s">
        <v>665</v>
      </c>
      <c r="I530" s="51" t="s">
        <v>665</v>
      </c>
      <c r="J530" s="51">
        <v>0</v>
      </c>
      <c r="K530" s="51">
        <v>0</v>
      </c>
      <c r="L530" s="51">
        <v>0</v>
      </c>
      <c r="M530" s="51">
        <v>0</v>
      </c>
      <c r="N530" s="51">
        <v>0</v>
      </c>
      <c r="O530" s="51" t="s">
        <v>666</v>
      </c>
      <c r="P530" s="51">
        <v>71</v>
      </c>
      <c r="Q530" s="51">
        <v>41</v>
      </c>
      <c r="R530" s="51">
        <v>69</v>
      </c>
      <c r="S530" s="51">
        <v>191</v>
      </c>
      <c r="T530" s="51">
        <v>372</v>
      </c>
      <c r="U530" s="51" t="s">
        <v>128</v>
      </c>
      <c r="V530" s="51" t="s">
        <v>667</v>
      </c>
      <c r="W530" s="51" t="s">
        <v>664</v>
      </c>
      <c r="X530" s="51" t="s">
        <v>856</v>
      </c>
      <c r="Y530" s="51" t="s">
        <v>857</v>
      </c>
      <c r="Z530" s="51">
        <v>7786</v>
      </c>
    </row>
    <row r="531" spans="1:26" ht="15.75" customHeight="1" x14ac:dyDescent="0.2">
      <c r="A531" s="51" t="s">
        <v>1278</v>
      </c>
      <c r="B531" s="51" t="s">
        <v>662</v>
      </c>
      <c r="C531" s="51" t="s">
        <v>663</v>
      </c>
      <c r="D531" s="51" t="s">
        <v>664</v>
      </c>
      <c r="E531" s="51" t="s">
        <v>671</v>
      </c>
      <c r="F531" s="51" t="s">
        <v>671</v>
      </c>
      <c r="G531" s="51" t="s">
        <v>671</v>
      </c>
      <c r="H531" s="51" t="s">
        <v>671</v>
      </c>
      <c r="I531" s="51" t="s">
        <v>671</v>
      </c>
      <c r="J531" s="51">
        <v>125</v>
      </c>
      <c r="K531" s="51">
        <v>18</v>
      </c>
      <c r="L531" s="51">
        <v>169</v>
      </c>
      <c r="M531" s="51">
        <v>605</v>
      </c>
      <c r="N531" s="51">
        <v>917</v>
      </c>
      <c r="O531" s="51" t="s">
        <v>672</v>
      </c>
      <c r="P531" s="51">
        <v>390</v>
      </c>
      <c r="Q531" s="51">
        <v>274</v>
      </c>
      <c r="R531" s="51">
        <v>349</v>
      </c>
      <c r="S531" s="51">
        <v>864</v>
      </c>
      <c r="T531" s="51">
        <v>1877</v>
      </c>
      <c r="U531" s="51" t="s">
        <v>123</v>
      </c>
      <c r="V531" s="51" t="s">
        <v>667</v>
      </c>
      <c r="W531" s="51" t="s">
        <v>663</v>
      </c>
      <c r="X531" s="51" t="s">
        <v>725</v>
      </c>
      <c r="Y531" s="51" t="s">
        <v>848</v>
      </c>
      <c r="Z531" s="51">
        <v>60426</v>
      </c>
    </row>
    <row r="532" spans="1:26" ht="15.75" customHeight="1" x14ac:dyDescent="0.2">
      <c r="A532" s="51" t="s">
        <v>1279</v>
      </c>
      <c r="B532" s="51" t="s">
        <v>662</v>
      </c>
      <c r="C532" s="51" t="s">
        <v>663</v>
      </c>
      <c r="D532" s="51" t="s">
        <v>664</v>
      </c>
      <c r="E532" s="51" t="s">
        <v>665</v>
      </c>
      <c r="F532" s="51" t="s">
        <v>671</v>
      </c>
      <c r="G532" s="51" t="s">
        <v>671</v>
      </c>
      <c r="H532" s="51" t="s">
        <v>671</v>
      </c>
      <c r="I532" s="51" t="s">
        <v>671</v>
      </c>
      <c r="J532" s="51">
        <v>12</v>
      </c>
      <c r="K532" s="51">
        <v>2</v>
      </c>
      <c r="L532" s="51">
        <v>2</v>
      </c>
      <c r="M532" s="51">
        <v>17</v>
      </c>
      <c r="N532" s="51">
        <v>33</v>
      </c>
      <c r="O532" s="51" t="s">
        <v>693</v>
      </c>
      <c r="P532" s="51">
        <v>23</v>
      </c>
      <c r="Q532" s="51">
        <v>13</v>
      </c>
      <c r="R532" s="51">
        <v>15</v>
      </c>
      <c r="S532" s="51">
        <v>11</v>
      </c>
      <c r="T532" s="51">
        <v>62</v>
      </c>
      <c r="U532" s="51" t="s">
        <v>67</v>
      </c>
      <c r="V532" s="51" t="s">
        <v>667</v>
      </c>
      <c r="W532" s="51" t="s">
        <v>664</v>
      </c>
      <c r="X532" s="51" t="s">
        <v>675</v>
      </c>
      <c r="Y532" s="51" t="s">
        <v>718</v>
      </c>
      <c r="Z532" s="51">
        <v>5623</v>
      </c>
    </row>
    <row r="533" spans="1:26" ht="15.75" customHeight="1" x14ac:dyDescent="0.2">
      <c r="A533" s="51" t="s">
        <v>848</v>
      </c>
      <c r="B533" s="51" t="s">
        <v>662</v>
      </c>
      <c r="C533" s="51" t="s">
        <v>663</v>
      </c>
      <c r="D533" s="51" t="s">
        <v>664</v>
      </c>
      <c r="E533" s="51" t="s">
        <v>665</v>
      </c>
      <c r="F533" s="51" t="s">
        <v>671</v>
      </c>
      <c r="G533" s="51" t="s">
        <v>671</v>
      </c>
      <c r="H533" s="51" t="s">
        <v>671</v>
      </c>
      <c r="I533" s="51" t="s">
        <v>671</v>
      </c>
      <c r="J533" s="51">
        <v>49</v>
      </c>
      <c r="K533" s="51">
        <v>12</v>
      </c>
      <c r="L533" s="51">
        <v>16</v>
      </c>
      <c r="M533" s="51">
        <v>21</v>
      </c>
      <c r="N533" s="51">
        <v>98</v>
      </c>
      <c r="O533" s="51" t="s">
        <v>666</v>
      </c>
      <c r="P533" s="51">
        <v>427</v>
      </c>
      <c r="Q533" s="51">
        <v>299</v>
      </c>
      <c r="R533" s="51">
        <v>351</v>
      </c>
      <c r="S533" s="51">
        <v>813</v>
      </c>
      <c r="T533" s="51">
        <v>1890</v>
      </c>
      <c r="U533" s="51" t="s">
        <v>123</v>
      </c>
      <c r="V533" s="51" t="s">
        <v>667</v>
      </c>
      <c r="W533" s="51" t="s">
        <v>664</v>
      </c>
      <c r="X533" s="51" t="s">
        <v>725</v>
      </c>
      <c r="Y533" s="51" t="s">
        <v>848</v>
      </c>
      <c r="Z533" s="51">
        <v>30685</v>
      </c>
    </row>
    <row r="534" spans="1:26" ht="15.75" customHeight="1" x14ac:dyDescent="0.2">
      <c r="A534" s="51" t="s">
        <v>1280</v>
      </c>
      <c r="B534" s="51" t="s">
        <v>662</v>
      </c>
      <c r="C534" s="51" t="s">
        <v>663</v>
      </c>
      <c r="D534" s="51" t="s">
        <v>664</v>
      </c>
      <c r="E534" s="51" t="s">
        <v>665</v>
      </c>
      <c r="F534" s="51" t="s">
        <v>671</v>
      </c>
      <c r="G534" s="51" t="s">
        <v>671</v>
      </c>
      <c r="H534" s="51" t="s">
        <v>671</v>
      </c>
      <c r="I534" s="51" t="s">
        <v>671</v>
      </c>
      <c r="J534" s="51">
        <v>141</v>
      </c>
      <c r="K534" s="51">
        <v>32</v>
      </c>
      <c r="L534" s="51">
        <v>16</v>
      </c>
      <c r="M534" s="51">
        <v>570</v>
      </c>
      <c r="N534" s="51">
        <v>759</v>
      </c>
      <c r="O534" s="51" t="s">
        <v>672</v>
      </c>
      <c r="P534" s="51">
        <v>160</v>
      </c>
      <c r="Q534" s="51">
        <v>113</v>
      </c>
      <c r="R534" s="51">
        <v>126</v>
      </c>
      <c r="S534" s="51">
        <v>270</v>
      </c>
      <c r="T534" s="51">
        <v>669</v>
      </c>
      <c r="U534" s="51" t="s">
        <v>144</v>
      </c>
      <c r="V534" s="51" t="s">
        <v>667</v>
      </c>
      <c r="W534" s="51" t="s">
        <v>664</v>
      </c>
      <c r="X534" s="51" t="s">
        <v>668</v>
      </c>
      <c r="Y534" s="51" t="s">
        <v>681</v>
      </c>
      <c r="Z534" s="51">
        <v>69121</v>
      </c>
    </row>
    <row r="535" spans="1:26" ht="15.75" customHeight="1" x14ac:dyDescent="0.2">
      <c r="A535" s="51" t="s">
        <v>1281</v>
      </c>
      <c r="B535" s="51" t="s">
        <v>662</v>
      </c>
      <c r="C535" s="51" t="s">
        <v>663</v>
      </c>
      <c r="D535" s="51" t="s">
        <v>664</v>
      </c>
      <c r="E535" s="51" t="s">
        <v>665</v>
      </c>
      <c r="F535" s="51" t="s">
        <v>665</v>
      </c>
      <c r="G535" s="51" t="s">
        <v>671</v>
      </c>
      <c r="H535" s="51" t="s">
        <v>671</v>
      </c>
      <c r="I535" s="51" t="s">
        <v>671</v>
      </c>
      <c r="J535" s="51">
        <v>1</v>
      </c>
      <c r="K535" s="51">
        <v>1</v>
      </c>
      <c r="L535" s="51">
        <v>9</v>
      </c>
      <c r="M535" s="51">
        <v>14</v>
      </c>
      <c r="N535" s="51">
        <v>25</v>
      </c>
      <c r="O535" s="51" t="s">
        <v>672</v>
      </c>
      <c r="P535" s="51">
        <v>4</v>
      </c>
      <c r="Q535" s="51">
        <v>2</v>
      </c>
      <c r="R535" s="51">
        <v>3</v>
      </c>
      <c r="S535" s="51">
        <v>8</v>
      </c>
      <c r="T535" s="51">
        <v>17</v>
      </c>
      <c r="U535" s="51" t="s">
        <v>67</v>
      </c>
      <c r="V535" s="51" t="s">
        <v>667</v>
      </c>
      <c r="W535" s="51" t="s">
        <v>664</v>
      </c>
      <c r="X535" s="51" t="s">
        <v>675</v>
      </c>
      <c r="Y535" s="51" t="s">
        <v>694</v>
      </c>
      <c r="Z535" s="51">
        <v>2874</v>
      </c>
    </row>
    <row r="536" spans="1:26" ht="15.75" customHeight="1" x14ac:dyDescent="0.2">
      <c r="A536" s="51" t="s">
        <v>1283</v>
      </c>
      <c r="B536" s="51" t="s">
        <v>683</v>
      </c>
      <c r="C536" s="51" t="s">
        <v>663</v>
      </c>
      <c r="D536" s="51" t="s">
        <v>664</v>
      </c>
      <c r="E536" s="51" t="s">
        <v>671</v>
      </c>
      <c r="F536" s="51" t="s">
        <v>671</v>
      </c>
      <c r="G536" s="51" t="s">
        <v>671</v>
      </c>
      <c r="H536" s="51" t="s">
        <v>671</v>
      </c>
      <c r="I536" s="51" t="s">
        <v>671</v>
      </c>
      <c r="J536" s="51">
        <v>0</v>
      </c>
      <c r="K536" s="51">
        <v>0</v>
      </c>
      <c r="L536" s="51">
        <v>5</v>
      </c>
      <c r="M536" s="51">
        <v>0</v>
      </c>
      <c r="N536" s="51">
        <v>5</v>
      </c>
      <c r="O536" s="51" t="s">
        <v>666</v>
      </c>
      <c r="P536" s="51">
        <v>25</v>
      </c>
      <c r="Q536" s="51">
        <v>17</v>
      </c>
      <c r="R536" s="51">
        <v>18</v>
      </c>
      <c r="S536" s="51">
        <v>43</v>
      </c>
      <c r="T536" s="51">
        <v>103</v>
      </c>
      <c r="U536" s="51" t="s">
        <v>83</v>
      </c>
      <c r="V536" s="51" t="s">
        <v>667</v>
      </c>
      <c r="W536" s="51" t="s">
        <v>664</v>
      </c>
      <c r="X536" s="51" t="s">
        <v>684</v>
      </c>
      <c r="Y536" s="51" t="s">
        <v>860</v>
      </c>
      <c r="Z536" s="51">
        <v>7840</v>
      </c>
    </row>
    <row r="537" spans="1:26" ht="15.75" customHeight="1" x14ac:dyDescent="0.2">
      <c r="A537" s="51" t="s">
        <v>1284</v>
      </c>
      <c r="B537" s="51" t="s">
        <v>662</v>
      </c>
      <c r="C537" s="51" t="s">
        <v>663</v>
      </c>
      <c r="D537" s="51" t="s">
        <v>664</v>
      </c>
      <c r="E537" s="51" t="s">
        <v>671</v>
      </c>
      <c r="F537" s="51" t="s">
        <v>671</v>
      </c>
      <c r="G537" s="51" t="s">
        <v>671</v>
      </c>
      <c r="H537" s="51" t="s">
        <v>671</v>
      </c>
      <c r="I537" s="51" t="s">
        <v>671</v>
      </c>
      <c r="J537" s="51">
        <v>3</v>
      </c>
      <c r="K537" s="51">
        <v>11</v>
      </c>
      <c r="L537" s="51">
        <v>135</v>
      </c>
      <c r="M537" s="51">
        <v>100</v>
      </c>
      <c r="N537" s="51">
        <v>249</v>
      </c>
      <c r="O537" s="51" t="s">
        <v>666</v>
      </c>
      <c r="P537" s="51">
        <v>624</v>
      </c>
      <c r="Q537" s="51">
        <v>437</v>
      </c>
      <c r="R537" s="51">
        <v>498</v>
      </c>
      <c r="S537" s="51">
        <v>1120</v>
      </c>
      <c r="T537" s="51">
        <v>2679</v>
      </c>
      <c r="U537" s="51" t="s">
        <v>123</v>
      </c>
      <c r="V537" s="51" t="s">
        <v>667</v>
      </c>
      <c r="W537" s="51" t="s">
        <v>664</v>
      </c>
      <c r="X537" s="51" t="s">
        <v>725</v>
      </c>
      <c r="Y537" s="51" t="s">
        <v>989</v>
      </c>
      <c r="Z537" s="51">
        <v>67280</v>
      </c>
    </row>
    <row r="538" spans="1:26" ht="15.75" customHeight="1" x14ac:dyDescent="0.2">
      <c r="A538" s="51" t="s">
        <v>1018</v>
      </c>
      <c r="B538" s="51" t="s">
        <v>662</v>
      </c>
      <c r="C538" s="51" t="s">
        <v>663</v>
      </c>
      <c r="D538" s="51" t="s">
        <v>664</v>
      </c>
      <c r="E538" s="51" t="s">
        <v>671</v>
      </c>
      <c r="F538" s="51" t="s">
        <v>665</v>
      </c>
      <c r="G538" s="51" t="s">
        <v>665</v>
      </c>
      <c r="H538" s="51" t="s">
        <v>665</v>
      </c>
      <c r="I538" s="51" t="s">
        <v>665</v>
      </c>
      <c r="J538" s="51">
        <v>0</v>
      </c>
      <c r="K538" s="51">
        <v>0</v>
      </c>
      <c r="L538" s="51">
        <v>1</v>
      </c>
      <c r="M538" s="51">
        <v>85</v>
      </c>
      <c r="N538" s="51">
        <v>86</v>
      </c>
      <c r="O538" s="51" t="s">
        <v>666</v>
      </c>
      <c r="P538" s="51">
        <v>1036</v>
      </c>
      <c r="Q538" s="51">
        <v>727</v>
      </c>
      <c r="R538" s="51">
        <v>870</v>
      </c>
      <c r="S538" s="51">
        <v>2043</v>
      </c>
      <c r="T538" s="51">
        <v>4676</v>
      </c>
      <c r="U538" s="51" t="s">
        <v>123</v>
      </c>
      <c r="V538" s="51" t="s">
        <v>667</v>
      </c>
      <c r="W538" s="51" t="s">
        <v>664</v>
      </c>
      <c r="X538" s="51" t="s">
        <v>725</v>
      </c>
      <c r="Y538" s="51" t="s">
        <v>1018</v>
      </c>
      <c r="Z538" s="51">
        <v>59347</v>
      </c>
    </row>
    <row r="539" spans="1:26" ht="15.75" customHeight="1" x14ac:dyDescent="0.2">
      <c r="A539" s="51" t="s">
        <v>1285</v>
      </c>
      <c r="B539" s="51" t="s">
        <v>662</v>
      </c>
      <c r="C539" s="51" t="s">
        <v>663</v>
      </c>
      <c r="D539" s="51" t="s">
        <v>664</v>
      </c>
      <c r="E539" s="51" t="s">
        <v>671</v>
      </c>
      <c r="F539" s="51" t="s">
        <v>671</v>
      </c>
      <c r="G539" s="51" t="s">
        <v>671</v>
      </c>
      <c r="H539" s="51" t="s">
        <v>671</v>
      </c>
      <c r="I539" s="51" t="s">
        <v>671</v>
      </c>
      <c r="J539" s="51">
        <v>42</v>
      </c>
      <c r="K539" s="51">
        <v>132</v>
      </c>
      <c r="L539" s="51">
        <v>35</v>
      </c>
      <c r="M539" s="51">
        <v>254</v>
      </c>
      <c r="N539" s="51">
        <v>463</v>
      </c>
      <c r="O539" s="51" t="s">
        <v>666</v>
      </c>
      <c r="P539" s="51">
        <v>376</v>
      </c>
      <c r="Q539" s="51">
        <v>261</v>
      </c>
      <c r="R539" s="51">
        <v>299</v>
      </c>
      <c r="S539" s="51">
        <v>669</v>
      </c>
      <c r="T539" s="51">
        <v>1605</v>
      </c>
      <c r="U539" s="51" t="s">
        <v>144</v>
      </c>
      <c r="V539" s="51" t="s">
        <v>667</v>
      </c>
      <c r="W539" s="51" t="s">
        <v>664</v>
      </c>
      <c r="X539" s="51" t="s">
        <v>668</v>
      </c>
      <c r="Y539" s="51" t="s">
        <v>669</v>
      </c>
      <c r="Z539" s="51">
        <v>54651</v>
      </c>
    </row>
    <row r="540" spans="1:26" ht="15.75" customHeight="1" x14ac:dyDescent="0.2">
      <c r="A540" s="51" t="s">
        <v>1286</v>
      </c>
      <c r="B540" s="51" t="s">
        <v>662</v>
      </c>
      <c r="C540" s="51" t="s">
        <v>663</v>
      </c>
      <c r="D540" s="51" t="s">
        <v>664</v>
      </c>
      <c r="E540" s="51" t="s">
        <v>671</v>
      </c>
      <c r="F540" s="51" t="s">
        <v>671</v>
      </c>
      <c r="G540" s="51" t="s">
        <v>671</v>
      </c>
      <c r="H540" s="51" t="s">
        <v>671</v>
      </c>
      <c r="I540" s="51" t="s">
        <v>671</v>
      </c>
      <c r="J540" s="51">
        <v>0</v>
      </c>
      <c r="K540" s="51">
        <v>0</v>
      </c>
      <c r="L540" s="51">
        <v>0</v>
      </c>
      <c r="M540" s="51">
        <v>89</v>
      </c>
      <c r="N540" s="51">
        <v>89</v>
      </c>
      <c r="O540" s="51" t="s">
        <v>666</v>
      </c>
      <c r="P540" s="51">
        <v>209</v>
      </c>
      <c r="Q540" s="51">
        <v>149</v>
      </c>
      <c r="R540" s="51">
        <v>172</v>
      </c>
      <c r="S540" s="51">
        <v>400</v>
      </c>
      <c r="T540" s="51">
        <v>930</v>
      </c>
      <c r="U540" s="51" t="s">
        <v>144</v>
      </c>
      <c r="V540" s="51" t="s">
        <v>667</v>
      </c>
      <c r="W540" s="51" t="s">
        <v>664</v>
      </c>
      <c r="X540" s="51" t="s">
        <v>668</v>
      </c>
      <c r="Y540" s="51" t="s">
        <v>669</v>
      </c>
      <c r="Z540" s="51">
        <v>21834</v>
      </c>
    </row>
    <row r="541" spans="1:26" ht="15.75" customHeight="1" x14ac:dyDescent="0.2">
      <c r="A541" s="51"/>
      <c r="B541" s="51"/>
      <c r="C541" s="51"/>
      <c r="D541" s="51"/>
      <c r="E541" s="51"/>
      <c r="F541" s="51"/>
      <c r="G541" s="51"/>
      <c r="H541" s="51"/>
      <c r="I541" s="51"/>
      <c r="J541" s="51"/>
      <c r="K541" s="51"/>
      <c r="L541" s="51"/>
      <c r="M541" s="51"/>
      <c r="N541" s="51"/>
      <c r="O541" s="51"/>
      <c r="P541" s="51"/>
      <c r="Q541" s="51"/>
      <c r="R541" s="51"/>
      <c r="S541" s="51"/>
      <c r="T541" s="51"/>
      <c r="U541" s="51"/>
      <c r="V541" s="51"/>
      <c r="W541" s="51"/>
      <c r="X541" s="51"/>
      <c r="Y541" s="51"/>
      <c r="Z541" s="51"/>
    </row>
    <row r="542" spans="1:26" ht="15.75" customHeight="1" x14ac:dyDescent="0.2">
      <c r="A542" s="51"/>
      <c r="B542" s="51"/>
      <c r="C542" s="51"/>
      <c r="D542" s="51"/>
      <c r="E542" s="51"/>
      <c r="F542" s="51"/>
      <c r="G542" s="51"/>
      <c r="H542" s="51"/>
      <c r="I542" s="51"/>
      <c r="J542" s="51"/>
      <c r="K542" s="51"/>
      <c r="L542" s="51"/>
      <c r="M542" s="51"/>
      <c r="N542" s="51"/>
      <c r="O542" s="51"/>
      <c r="P542" s="51"/>
      <c r="Q542" s="51"/>
      <c r="R542" s="51"/>
      <c r="S542" s="51"/>
      <c r="T542" s="51"/>
      <c r="U542" s="51"/>
      <c r="V542" s="51"/>
      <c r="W542" s="51"/>
      <c r="X542" s="51"/>
      <c r="Y542" s="51"/>
      <c r="Z542" s="51"/>
    </row>
    <row r="543" spans="1:26" ht="15.75" customHeight="1" x14ac:dyDescent="0.2">
      <c r="A543" s="51"/>
      <c r="B543" s="51"/>
      <c r="C543" s="51"/>
      <c r="D543" s="51"/>
      <c r="E543" s="51"/>
      <c r="F543" s="51"/>
      <c r="G543" s="51"/>
      <c r="H543" s="51"/>
      <c r="I543" s="51"/>
      <c r="J543" s="51"/>
      <c r="K543" s="51"/>
      <c r="L543" s="51"/>
      <c r="M543" s="51"/>
      <c r="N543" s="51"/>
      <c r="O543" s="51"/>
      <c r="P543" s="51"/>
      <c r="Q543" s="51"/>
      <c r="R543" s="51"/>
      <c r="S543" s="51"/>
      <c r="T543" s="51"/>
      <c r="U543" s="51"/>
      <c r="V543" s="51"/>
      <c r="W543" s="51"/>
      <c r="X543" s="51"/>
      <c r="Y543" s="51"/>
      <c r="Z543" s="51"/>
    </row>
    <row r="544" spans="1:26" ht="15.75" customHeight="1" x14ac:dyDescent="0.2">
      <c r="A544" s="51"/>
      <c r="B544" s="51"/>
      <c r="C544" s="51"/>
      <c r="D544" s="51"/>
      <c r="E544" s="51"/>
      <c r="F544" s="51"/>
      <c r="G544" s="51"/>
      <c r="H544" s="51"/>
      <c r="I544" s="51"/>
      <c r="J544" s="51"/>
      <c r="K544" s="51"/>
      <c r="L544" s="51"/>
      <c r="M544" s="51"/>
      <c r="N544" s="51"/>
      <c r="O544" s="51"/>
      <c r="P544" s="51"/>
      <c r="Q544" s="51"/>
      <c r="R544" s="51"/>
      <c r="S544" s="51"/>
      <c r="T544" s="51"/>
      <c r="U544" s="51"/>
      <c r="V544" s="51"/>
      <c r="W544" s="51"/>
      <c r="X544" s="51"/>
      <c r="Y544" s="51"/>
      <c r="Z544" s="51"/>
    </row>
    <row r="545" spans="1:26" ht="15.75" customHeight="1" x14ac:dyDescent="0.2">
      <c r="A545" s="51"/>
      <c r="B545" s="51"/>
      <c r="C545" s="51"/>
      <c r="D545" s="51"/>
      <c r="E545" s="51"/>
      <c r="F545" s="51"/>
      <c r="G545" s="51"/>
      <c r="H545" s="51"/>
      <c r="I545" s="51"/>
      <c r="J545" s="51"/>
      <c r="K545" s="51"/>
      <c r="L545" s="51"/>
      <c r="M545" s="51"/>
      <c r="N545" s="51"/>
      <c r="O545" s="51"/>
      <c r="P545" s="51"/>
      <c r="Q545" s="51"/>
      <c r="R545" s="51"/>
      <c r="S545" s="51"/>
      <c r="T545" s="51"/>
      <c r="U545" s="51"/>
      <c r="V545" s="51"/>
      <c r="W545" s="51"/>
      <c r="X545" s="51"/>
      <c r="Y545" s="51"/>
      <c r="Z545" s="51"/>
    </row>
    <row r="546" spans="1:26" ht="15.75" customHeight="1" x14ac:dyDescent="0.2">
      <c r="A546" s="51"/>
      <c r="B546" s="51"/>
      <c r="C546" s="51"/>
      <c r="D546" s="51"/>
      <c r="E546" s="51"/>
      <c r="F546" s="51"/>
      <c r="G546" s="51"/>
      <c r="H546" s="51"/>
      <c r="I546" s="51"/>
      <c r="J546" s="51"/>
      <c r="K546" s="51"/>
      <c r="L546" s="51"/>
      <c r="M546" s="51"/>
      <c r="N546" s="51"/>
      <c r="O546" s="51"/>
      <c r="P546" s="51"/>
      <c r="Q546" s="51"/>
      <c r="R546" s="51"/>
      <c r="S546" s="51"/>
      <c r="T546" s="51"/>
      <c r="U546" s="51"/>
      <c r="V546" s="51"/>
      <c r="W546" s="51"/>
      <c r="X546" s="51"/>
      <c r="Y546" s="51"/>
      <c r="Z546" s="51"/>
    </row>
    <row r="547" spans="1:26" ht="15.75" customHeight="1" x14ac:dyDescent="0.2">
      <c r="A547" s="51"/>
      <c r="B547" s="51"/>
      <c r="C547" s="51"/>
      <c r="D547" s="51"/>
      <c r="E547" s="51"/>
      <c r="F547" s="51"/>
      <c r="G547" s="51"/>
      <c r="H547" s="51"/>
      <c r="I547" s="51"/>
      <c r="J547" s="51"/>
      <c r="K547" s="51"/>
      <c r="L547" s="51"/>
      <c r="M547" s="51"/>
      <c r="N547" s="51"/>
      <c r="O547" s="51"/>
      <c r="P547" s="51"/>
      <c r="Q547" s="51"/>
      <c r="R547" s="51"/>
      <c r="S547" s="51"/>
      <c r="T547" s="51"/>
      <c r="U547" s="51"/>
      <c r="V547" s="51"/>
      <c r="W547" s="51"/>
      <c r="X547" s="51"/>
      <c r="Y547" s="51"/>
      <c r="Z547" s="51"/>
    </row>
    <row r="548" spans="1:26" ht="15.75" customHeight="1" x14ac:dyDescent="0.2">
      <c r="A548" s="51"/>
      <c r="B548" s="51"/>
      <c r="C548" s="51"/>
      <c r="D548" s="51"/>
      <c r="E548" s="51"/>
      <c r="F548" s="51"/>
      <c r="G548" s="51"/>
      <c r="H548" s="51"/>
      <c r="I548" s="51"/>
      <c r="J548" s="51"/>
      <c r="K548" s="51"/>
      <c r="L548" s="51"/>
      <c r="M548" s="51"/>
      <c r="N548" s="51"/>
      <c r="O548" s="51"/>
      <c r="P548" s="51"/>
      <c r="Q548" s="51"/>
      <c r="R548" s="51"/>
      <c r="S548" s="51"/>
      <c r="T548" s="51"/>
      <c r="U548" s="51"/>
      <c r="V548" s="51"/>
      <c r="W548" s="51"/>
      <c r="X548" s="51"/>
      <c r="Y548" s="51"/>
      <c r="Z548" s="51"/>
    </row>
    <row r="549" spans="1:26" ht="15.75" customHeight="1" x14ac:dyDescent="0.2">
      <c r="A549" s="51"/>
      <c r="B549" s="51"/>
      <c r="C549" s="51"/>
      <c r="D549" s="51"/>
      <c r="E549" s="51"/>
      <c r="F549" s="51"/>
      <c r="G549" s="51"/>
      <c r="H549" s="51"/>
      <c r="I549" s="51"/>
      <c r="J549" s="51"/>
      <c r="K549" s="51"/>
      <c r="L549" s="51"/>
      <c r="M549" s="51"/>
      <c r="N549" s="51"/>
      <c r="O549" s="51"/>
      <c r="P549" s="51"/>
      <c r="Q549" s="51"/>
      <c r="R549" s="51"/>
      <c r="S549" s="51"/>
      <c r="T549" s="51"/>
      <c r="U549" s="51"/>
      <c r="V549" s="51"/>
      <c r="W549" s="51"/>
      <c r="X549" s="51"/>
      <c r="Y549" s="51"/>
      <c r="Z549" s="51"/>
    </row>
    <row r="550" spans="1:26" ht="15.75" customHeight="1" x14ac:dyDescent="0.2">
      <c r="A550" s="51"/>
      <c r="B550" s="51"/>
      <c r="C550" s="51"/>
      <c r="D550" s="51"/>
      <c r="E550" s="51"/>
      <c r="F550" s="51"/>
      <c r="G550" s="51"/>
      <c r="H550" s="51"/>
      <c r="I550" s="51"/>
      <c r="J550" s="51"/>
      <c r="K550" s="51"/>
      <c r="L550" s="51"/>
      <c r="M550" s="51"/>
      <c r="N550" s="51"/>
      <c r="O550" s="51"/>
      <c r="P550" s="51"/>
      <c r="Q550" s="51"/>
      <c r="R550" s="51"/>
      <c r="S550" s="51"/>
      <c r="T550" s="51"/>
      <c r="U550" s="51"/>
      <c r="V550" s="51"/>
      <c r="W550" s="51"/>
      <c r="X550" s="51"/>
      <c r="Y550" s="51"/>
      <c r="Z550" s="51"/>
    </row>
    <row r="551" spans="1:26" ht="15.75" customHeight="1" x14ac:dyDescent="0.2">
      <c r="A551" s="51"/>
      <c r="B551" s="51"/>
      <c r="C551" s="51"/>
      <c r="D551" s="51"/>
      <c r="E551" s="51"/>
      <c r="F551" s="51"/>
      <c r="G551" s="51"/>
      <c r="H551" s="51"/>
      <c r="I551" s="51"/>
      <c r="J551" s="51"/>
      <c r="K551" s="51"/>
      <c r="L551" s="51"/>
      <c r="M551" s="51"/>
      <c r="N551" s="51"/>
      <c r="O551" s="51"/>
      <c r="P551" s="51"/>
      <c r="Q551" s="51"/>
      <c r="R551" s="51"/>
      <c r="S551" s="51"/>
      <c r="T551" s="51"/>
      <c r="U551" s="51"/>
      <c r="V551" s="51"/>
      <c r="W551" s="51"/>
      <c r="X551" s="51"/>
      <c r="Y551" s="51"/>
      <c r="Z551" s="51"/>
    </row>
    <row r="552" spans="1:26" ht="15.75" customHeight="1" x14ac:dyDescent="0.2">
      <c r="A552" s="51"/>
      <c r="B552" s="51"/>
      <c r="C552" s="51"/>
      <c r="D552" s="51"/>
      <c r="E552" s="51"/>
      <c r="F552" s="51"/>
      <c r="G552" s="51"/>
      <c r="H552" s="51"/>
      <c r="I552" s="51"/>
      <c r="J552" s="51"/>
      <c r="K552" s="51"/>
      <c r="L552" s="51"/>
      <c r="M552" s="51"/>
      <c r="N552" s="51"/>
      <c r="O552" s="51"/>
      <c r="P552" s="51"/>
      <c r="Q552" s="51"/>
      <c r="R552" s="51"/>
      <c r="S552" s="51"/>
      <c r="T552" s="51"/>
      <c r="U552" s="51"/>
      <c r="V552" s="51"/>
      <c r="W552" s="51"/>
      <c r="X552" s="51"/>
      <c r="Y552" s="51"/>
      <c r="Z552" s="51"/>
    </row>
    <row r="553" spans="1:26" ht="15.75" customHeight="1" x14ac:dyDescent="0.2">
      <c r="A553" s="51"/>
      <c r="B553" s="51"/>
      <c r="C553" s="51"/>
      <c r="D553" s="51"/>
      <c r="E553" s="51"/>
      <c r="F553" s="51"/>
      <c r="G553" s="51"/>
      <c r="H553" s="51"/>
      <c r="I553" s="51"/>
      <c r="J553" s="51"/>
      <c r="K553" s="51"/>
      <c r="L553" s="51"/>
      <c r="M553" s="51"/>
      <c r="N553" s="51"/>
      <c r="O553" s="51"/>
      <c r="P553" s="51"/>
      <c r="Q553" s="51"/>
      <c r="R553" s="51"/>
      <c r="S553" s="51"/>
      <c r="T553" s="51"/>
      <c r="U553" s="51"/>
      <c r="V553" s="51"/>
      <c r="W553" s="51"/>
      <c r="X553" s="51"/>
      <c r="Y553" s="51"/>
      <c r="Z553" s="51"/>
    </row>
    <row r="554" spans="1:26" ht="15.75" customHeight="1" x14ac:dyDescent="0.2">
      <c r="A554" s="51"/>
      <c r="B554" s="51"/>
      <c r="C554" s="51"/>
      <c r="D554" s="51"/>
      <c r="E554" s="51"/>
      <c r="F554" s="51"/>
      <c r="G554" s="51"/>
      <c r="H554" s="51"/>
      <c r="I554" s="51"/>
      <c r="J554" s="51"/>
      <c r="K554" s="51"/>
      <c r="L554" s="51"/>
      <c r="M554" s="51"/>
      <c r="N554" s="51"/>
      <c r="O554" s="51"/>
      <c r="P554" s="51"/>
      <c r="Q554" s="51"/>
      <c r="R554" s="51"/>
      <c r="S554" s="51"/>
      <c r="T554" s="51"/>
      <c r="U554" s="51"/>
      <c r="V554" s="51"/>
      <c r="W554" s="51"/>
      <c r="X554" s="51"/>
      <c r="Y554" s="51"/>
      <c r="Z554" s="51"/>
    </row>
    <row r="555" spans="1:26" ht="15.75" customHeight="1" x14ac:dyDescent="0.2">
      <c r="A555" s="51"/>
      <c r="B555" s="51"/>
      <c r="C555" s="51"/>
      <c r="D555" s="51"/>
      <c r="E555" s="51"/>
      <c r="F555" s="51"/>
      <c r="G555" s="51"/>
      <c r="H555" s="51"/>
      <c r="I555" s="51"/>
      <c r="J555" s="51"/>
      <c r="K555" s="51"/>
      <c r="L555" s="51"/>
      <c r="M555" s="51"/>
      <c r="N555" s="51"/>
      <c r="O555" s="51"/>
      <c r="P555" s="51"/>
      <c r="Q555" s="51"/>
      <c r="R555" s="51"/>
      <c r="S555" s="51"/>
      <c r="T555" s="51"/>
      <c r="U555" s="51"/>
      <c r="V555" s="51"/>
      <c r="W555" s="51"/>
      <c r="X555" s="51"/>
      <c r="Y555" s="51"/>
      <c r="Z555" s="51"/>
    </row>
    <row r="556" spans="1:26" ht="15.75" customHeight="1" x14ac:dyDescent="0.2">
      <c r="A556" s="51"/>
      <c r="B556" s="51"/>
      <c r="C556" s="51"/>
      <c r="D556" s="51"/>
      <c r="E556" s="51"/>
      <c r="F556" s="51"/>
      <c r="G556" s="51"/>
      <c r="H556" s="51"/>
      <c r="I556" s="51"/>
      <c r="J556" s="51"/>
      <c r="K556" s="51"/>
      <c r="L556" s="51"/>
      <c r="M556" s="51"/>
      <c r="N556" s="51"/>
      <c r="O556" s="51"/>
      <c r="P556" s="51"/>
      <c r="Q556" s="51"/>
      <c r="R556" s="51"/>
      <c r="S556" s="51"/>
      <c r="T556" s="51"/>
      <c r="U556" s="51"/>
      <c r="V556" s="51"/>
      <c r="W556" s="51"/>
      <c r="X556" s="51"/>
      <c r="Y556" s="51"/>
      <c r="Z556" s="51"/>
    </row>
    <row r="557" spans="1:26" ht="15.75" customHeight="1" x14ac:dyDescent="0.2">
      <c r="A557" s="51"/>
      <c r="B557" s="51"/>
      <c r="C557" s="51"/>
      <c r="D557" s="51"/>
      <c r="E557" s="51"/>
      <c r="F557" s="51"/>
      <c r="G557" s="51"/>
      <c r="H557" s="51"/>
      <c r="I557" s="51"/>
      <c r="J557" s="51"/>
      <c r="K557" s="51"/>
      <c r="L557" s="51"/>
      <c r="M557" s="51"/>
      <c r="N557" s="51"/>
      <c r="O557" s="51"/>
      <c r="P557" s="51"/>
      <c r="Q557" s="51"/>
      <c r="R557" s="51"/>
      <c r="S557" s="51"/>
      <c r="T557" s="51"/>
      <c r="U557" s="51"/>
      <c r="V557" s="51"/>
      <c r="W557" s="51"/>
      <c r="X557" s="51"/>
      <c r="Y557" s="51"/>
      <c r="Z557" s="51"/>
    </row>
    <row r="558" spans="1:26" ht="15.75" customHeight="1" x14ac:dyDescent="0.2">
      <c r="A558" s="51"/>
      <c r="B558" s="51"/>
      <c r="C558" s="51"/>
      <c r="D558" s="51"/>
      <c r="E558" s="51"/>
      <c r="F558" s="51"/>
      <c r="G558" s="51"/>
      <c r="H558" s="51"/>
      <c r="I558" s="51"/>
      <c r="J558" s="51"/>
      <c r="K558" s="51"/>
      <c r="L558" s="51"/>
      <c r="M558" s="51"/>
      <c r="N558" s="51"/>
      <c r="O558" s="51"/>
      <c r="P558" s="51"/>
      <c r="Q558" s="51"/>
      <c r="R558" s="51"/>
      <c r="S558" s="51"/>
      <c r="T558" s="51"/>
      <c r="U558" s="51"/>
      <c r="V558" s="51"/>
      <c r="W558" s="51"/>
      <c r="X558" s="51"/>
      <c r="Y558" s="51"/>
      <c r="Z558" s="51"/>
    </row>
    <row r="559" spans="1:26" ht="15.75" customHeight="1" x14ac:dyDescent="0.2">
      <c r="A559" s="51"/>
      <c r="B559" s="51"/>
      <c r="C559" s="51"/>
      <c r="D559" s="51"/>
      <c r="E559" s="51"/>
      <c r="F559" s="51"/>
      <c r="G559" s="51"/>
      <c r="H559" s="51"/>
      <c r="I559" s="51"/>
      <c r="J559" s="51"/>
      <c r="K559" s="51"/>
      <c r="L559" s="51"/>
      <c r="M559" s="51"/>
      <c r="N559" s="51"/>
      <c r="O559" s="51"/>
      <c r="P559" s="51"/>
      <c r="Q559" s="51"/>
      <c r="R559" s="51"/>
      <c r="S559" s="51"/>
      <c r="T559" s="51"/>
      <c r="U559" s="51"/>
      <c r="V559" s="51"/>
      <c r="W559" s="51"/>
      <c r="X559" s="51"/>
      <c r="Y559" s="51"/>
      <c r="Z559" s="51"/>
    </row>
    <row r="560" spans="1:26" ht="15.75" customHeight="1" x14ac:dyDescent="0.2">
      <c r="A560" s="51"/>
      <c r="B560" s="51"/>
      <c r="C560" s="51"/>
      <c r="D560" s="51"/>
      <c r="E560" s="51"/>
      <c r="F560" s="51"/>
      <c r="G560" s="51"/>
      <c r="H560" s="51"/>
      <c r="I560" s="51"/>
      <c r="J560" s="51"/>
      <c r="K560" s="51"/>
      <c r="L560" s="51"/>
      <c r="M560" s="51"/>
      <c r="N560" s="51"/>
      <c r="O560" s="51"/>
      <c r="P560" s="51"/>
      <c r="Q560" s="51"/>
      <c r="R560" s="51"/>
      <c r="S560" s="51"/>
      <c r="T560" s="51"/>
      <c r="U560" s="51"/>
      <c r="V560" s="51"/>
      <c r="W560" s="51"/>
      <c r="X560" s="51"/>
      <c r="Y560" s="51"/>
      <c r="Z560" s="51"/>
    </row>
    <row r="561" spans="1:26" ht="15.75" customHeight="1" x14ac:dyDescent="0.2">
      <c r="A561" s="51"/>
      <c r="B561" s="51"/>
      <c r="C561" s="51"/>
      <c r="D561" s="51"/>
      <c r="E561" s="51"/>
      <c r="F561" s="51"/>
      <c r="G561" s="51"/>
      <c r="H561" s="51"/>
      <c r="I561" s="51"/>
      <c r="J561" s="51"/>
      <c r="K561" s="51"/>
      <c r="L561" s="51"/>
      <c r="M561" s="51"/>
      <c r="N561" s="51"/>
      <c r="O561" s="51"/>
      <c r="P561" s="51"/>
      <c r="Q561" s="51"/>
      <c r="R561" s="51"/>
      <c r="S561" s="51"/>
      <c r="T561" s="51"/>
      <c r="U561" s="51"/>
      <c r="V561" s="51"/>
      <c r="W561" s="51"/>
      <c r="X561" s="51"/>
      <c r="Y561" s="51"/>
      <c r="Z561" s="51"/>
    </row>
    <row r="562" spans="1:26" ht="15.75" customHeight="1" x14ac:dyDescent="0.2">
      <c r="A562" s="51"/>
      <c r="B562" s="51"/>
      <c r="C562" s="51"/>
      <c r="D562" s="51"/>
      <c r="E562" s="51"/>
      <c r="F562" s="51"/>
      <c r="G562" s="51"/>
      <c r="H562" s="51"/>
      <c r="I562" s="51"/>
      <c r="J562" s="51"/>
      <c r="K562" s="51"/>
      <c r="L562" s="51"/>
      <c r="M562" s="51"/>
      <c r="N562" s="51"/>
      <c r="O562" s="51"/>
      <c r="P562" s="51"/>
      <c r="Q562" s="51"/>
      <c r="R562" s="51"/>
      <c r="S562" s="51"/>
      <c r="T562" s="51"/>
      <c r="U562" s="51"/>
      <c r="V562" s="51"/>
      <c r="W562" s="51"/>
      <c r="X562" s="51"/>
      <c r="Y562" s="51"/>
      <c r="Z562" s="51"/>
    </row>
    <row r="563" spans="1:26" ht="15.75" customHeight="1" x14ac:dyDescent="0.2">
      <c r="A563" s="51"/>
      <c r="B563" s="51"/>
      <c r="C563" s="51"/>
      <c r="D563" s="51"/>
      <c r="E563" s="51"/>
      <c r="F563" s="51"/>
      <c r="G563" s="51"/>
      <c r="H563" s="51"/>
      <c r="I563" s="51"/>
      <c r="J563" s="51"/>
      <c r="K563" s="51"/>
      <c r="L563" s="51"/>
      <c r="M563" s="51"/>
      <c r="N563" s="51"/>
      <c r="O563" s="51"/>
      <c r="P563" s="51"/>
      <c r="Q563" s="51"/>
      <c r="R563" s="51"/>
      <c r="S563" s="51"/>
      <c r="T563" s="51"/>
      <c r="U563" s="51"/>
      <c r="V563" s="51"/>
      <c r="W563" s="51"/>
      <c r="X563" s="51"/>
      <c r="Y563" s="51"/>
      <c r="Z563" s="51"/>
    </row>
    <row r="564" spans="1:26" ht="15.75" customHeight="1" x14ac:dyDescent="0.2">
      <c r="A564" s="51"/>
      <c r="B564" s="51"/>
      <c r="C564" s="51"/>
      <c r="D564" s="51"/>
      <c r="E564" s="51"/>
      <c r="F564" s="51"/>
      <c r="G564" s="51"/>
      <c r="H564" s="51"/>
      <c r="I564" s="51"/>
      <c r="J564" s="51"/>
      <c r="K564" s="51"/>
      <c r="L564" s="51"/>
      <c r="M564" s="51"/>
      <c r="N564" s="51"/>
      <c r="O564" s="51"/>
      <c r="P564" s="51"/>
      <c r="Q564" s="51"/>
      <c r="R564" s="51"/>
      <c r="S564" s="51"/>
      <c r="T564" s="51"/>
      <c r="U564" s="51"/>
      <c r="V564" s="51"/>
      <c r="W564" s="51"/>
      <c r="X564" s="51"/>
      <c r="Y564" s="51"/>
      <c r="Z564" s="51"/>
    </row>
    <row r="565" spans="1:26" ht="15.75" customHeight="1" x14ac:dyDescent="0.2">
      <c r="A565" s="51"/>
      <c r="B565" s="51"/>
      <c r="C565" s="51"/>
      <c r="D565" s="51"/>
      <c r="E565" s="51"/>
      <c r="F565" s="51"/>
      <c r="G565" s="51"/>
      <c r="H565" s="51"/>
      <c r="I565" s="51"/>
      <c r="J565" s="51"/>
      <c r="K565" s="51"/>
      <c r="L565" s="51"/>
      <c r="M565" s="51"/>
      <c r="N565" s="51"/>
      <c r="O565" s="51"/>
      <c r="P565" s="51"/>
      <c r="Q565" s="51"/>
      <c r="R565" s="51"/>
      <c r="S565" s="51"/>
      <c r="T565" s="51"/>
      <c r="U565" s="51"/>
      <c r="V565" s="51"/>
      <c r="W565" s="51"/>
      <c r="X565" s="51"/>
      <c r="Y565" s="51"/>
      <c r="Z565" s="51"/>
    </row>
    <row r="566" spans="1:26" ht="15.75" customHeight="1" x14ac:dyDescent="0.2">
      <c r="A566" s="51"/>
      <c r="B566" s="51"/>
      <c r="C566" s="51"/>
      <c r="D566" s="51"/>
      <c r="E566" s="51"/>
      <c r="F566" s="51"/>
      <c r="G566" s="51"/>
      <c r="H566" s="51"/>
      <c r="I566" s="51"/>
      <c r="J566" s="51"/>
      <c r="K566" s="51"/>
      <c r="L566" s="51"/>
      <c r="M566" s="51"/>
      <c r="N566" s="51"/>
      <c r="O566" s="51"/>
      <c r="P566" s="51"/>
      <c r="Q566" s="51"/>
      <c r="R566" s="51"/>
      <c r="S566" s="51"/>
      <c r="T566" s="51"/>
      <c r="U566" s="51"/>
      <c r="V566" s="51"/>
      <c r="W566" s="51"/>
      <c r="X566" s="51"/>
      <c r="Y566" s="51"/>
      <c r="Z566" s="51"/>
    </row>
    <row r="567" spans="1:26" ht="15.75" customHeight="1" x14ac:dyDescent="0.2">
      <c r="A567" s="51"/>
      <c r="B567" s="51"/>
      <c r="C567" s="51"/>
      <c r="D567" s="51"/>
      <c r="E567" s="51"/>
      <c r="F567" s="51"/>
      <c r="G567" s="51"/>
      <c r="H567" s="51"/>
      <c r="I567" s="51"/>
      <c r="J567" s="51"/>
      <c r="K567" s="51"/>
      <c r="L567" s="51"/>
      <c r="M567" s="51"/>
      <c r="N567" s="51"/>
      <c r="O567" s="51"/>
      <c r="P567" s="51"/>
      <c r="Q567" s="51"/>
      <c r="R567" s="51"/>
      <c r="S567" s="51"/>
      <c r="T567" s="51"/>
      <c r="U567" s="51"/>
      <c r="V567" s="51"/>
      <c r="W567" s="51"/>
      <c r="X567" s="51"/>
      <c r="Y567" s="51"/>
      <c r="Z567" s="51"/>
    </row>
    <row r="568" spans="1:26" ht="15.75" customHeight="1" x14ac:dyDescent="0.2">
      <c r="A568" s="51"/>
      <c r="B568" s="51"/>
      <c r="C568" s="51"/>
      <c r="D568" s="51"/>
      <c r="E568" s="51"/>
      <c r="F568" s="51"/>
      <c r="G568" s="51"/>
      <c r="H568" s="51"/>
      <c r="I568" s="51"/>
      <c r="J568" s="51"/>
      <c r="K568" s="51"/>
      <c r="L568" s="51"/>
      <c r="M568" s="51"/>
      <c r="N568" s="51"/>
      <c r="O568" s="51"/>
      <c r="P568" s="51"/>
      <c r="Q568" s="51"/>
      <c r="R568" s="51"/>
      <c r="S568" s="51"/>
      <c r="T568" s="51"/>
      <c r="U568" s="51"/>
      <c r="V568" s="51"/>
      <c r="W568" s="51"/>
      <c r="X568" s="51"/>
      <c r="Y568" s="51"/>
      <c r="Z568" s="51"/>
    </row>
    <row r="569" spans="1:26" ht="15.75" customHeight="1" x14ac:dyDescent="0.2">
      <c r="A569" s="51"/>
      <c r="B569" s="51"/>
      <c r="C569" s="51"/>
      <c r="D569" s="51"/>
      <c r="E569" s="51"/>
      <c r="F569" s="51"/>
      <c r="G569" s="51"/>
      <c r="H569" s="51"/>
      <c r="I569" s="51"/>
      <c r="J569" s="51"/>
      <c r="K569" s="51"/>
      <c r="L569" s="51"/>
      <c r="M569" s="51"/>
      <c r="N569" s="51"/>
      <c r="O569" s="51"/>
      <c r="P569" s="51"/>
      <c r="Q569" s="51"/>
      <c r="R569" s="51"/>
      <c r="S569" s="51"/>
      <c r="T569" s="51"/>
      <c r="U569" s="51"/>
      <c r="V569" s="51"/>
      <c r="W569" s="51"/>
      <c r="X569" s="51"/>
      <c r="Y569" s="51"/>
      <c r="Z569" s="51"/>
    </row>
    <row r="570" spans="1:26" ht="15.75" customHeight="1" x14ac:dyDescent="0.2">
      <c r="A570" s="51"/>
      <c r="B570" s="51"/>
      <c r="C570" s="51"/>
      <c r="D570" s="51"/>
      <c r="E570" s="51"/>
      <c r="F570" s="51"/>
      <c r="G570" s="51"/>
      <c r="H570" s="51"/>
      <c r="I570" s="51"/>
      <c r="J570" s="51"/>
      <c r="K570" s="51"/>
      <c r="L570" s="51"/>
      <c r="M570" s="51"/>
      <c r="N570" s="51"/>
      <c r="O570" s="51"/>
      <c r="P570" s="51"/>
      <c r="Q570" s="51"/>
      <c r="R570" s="51"/>
      <c r="S570" s="51"/>
      <c r="T570" s="51"/>
      <c r="U570" s="51"/>
      <c r="V570" s="51"/>
      <c r="W570" s="51"/>
      <c r="X570" s="51"/>
      <c r="Y570" s="51"/>
      <c r="Z570" s="51"/>
    </row>
    <row r="571" spans="1:26" ht="15.75" customHeight="1" x14ac:dyDescent="0.2">
      <c r="A571" s="51"/>
      <c r="B571" s="51"/>
      <c r="C571" s="51"/>
      <c r="D571" s="51"/>
      <c r="E571" s="51"/>
      <c r="F571" s="51"/>
      <c r="G571" s="51"/>
      <c r="H571" s="51"/>
      <c r="I571" s="51"/>
      <c r="J571" s="51"/>
      <c r="K571" s="51"/>
      <c r="L571" s="51"/>
      <c r="M571" s="51"/>
      <c r="N571" s="51"/>
      <c r="O571" s="51"/>
      <c r="P571" s="51"/>
      <c r="Q571" s="51"/>
      <c r="R571" s="51"/>
      <c r="S571" s="51"/>
      <c r="T571" s="51"/>
      <c r="U571" s="51"/>
      <c r="V571" s="51"/>
      <c r="W571" s="51"/>
      <c r="X571" s="51"/>
      <c r="Y571" s="51"/>
      <c r="Z571" s="51"/>
    </row>
    <row r="572" spans="1:26" ht="15.75" customHeight="1" x14ac:dyDescent="0.2">
      <c r="A572" s="51"/>
      <c r="B572" s="51"/>
      <c r="C572" s="51"/>
      <c r="D572" s="51"/>
      <c r="E572" s="51"/>
      <c r="F572" s="51"/>
      <c r="G572" s="51"/>
      <c r="H572" s="51"/>
      <c r="I572" s="51"/>
      <c r="J572" s="51"/>
      <c r="K572" s="51"/>
      <c r="L572" s="51"/>
      <c r="M572" s="51"/>
      <c r="N572" s="51"/>
      <c r="O572" s="51"/>
      <c r="P572" s="51"/>
      <c r="Q572" s="51"/>
      <c r="R572" s="51"/>
      <c r="S572" s="51"/>
      <c r="T572" s="51"/>
      <c r="U572" s="51"/>
      <c r="V572" s="51"/>
      <c r="W572" s="51"/>
      <c r="X572" s="51"/>
      <c r="Y572" s="51"/>
      <c r="Z572" s="51"/>
    </row>
    <row r="573" spans="1:26" ht="15.75" customHeight="1" x14ac:dyDescent="0.2">
      <c r="A573" s="51"/>
      <c r="B573" s="51"/>
      <c r="C573" s="51"/>
      <c r="D573" s="51"/>
      <c r="E573" s="51"/>
      <c r="F573" s="51"/>
      <c r="G573" s="51"/>
      <c r="H573" s="51"/>
      <c r="I573" s="51"/>
      <c r="J573" s="51"/>
      <c r="K573" s="51"/>
      <c r="L573" s="51"/>
      <c r="M573" s="51"/>
      <c r="N573" s="51"/>
      <c r="O573" s="51"/>
      <c r="P573" s="51"/>
      <c r="Q573" s="51"/>
      <c r="R573" s="51"/>
      <c r="S573" s="51"/>
      <c r="T573" s="51"/>
      <c r="U573" s="51"/>
      <c r="V573" s="51"/>
      <c r="W573" s="51"/>
      <c r="X573" s="51"/>
      <c r="Y573" s="51"/>
      <c r="Z573" s="51"/>
    </row>
    <row r="574" spans="1:26" ht="15.75" customHeight="1" x14ac:dyDescent="0.2">
      <c r="A574" s="51"/>
      <c r="B574" s="51"/>
      <c r="C574" s="51"/>
      <c r="D574" s="51"/>
      <c r="E574" s="51"/>
      <c r="F574" s="51"/>
      <c r="G574" s="51"/>
      <c r="H574" s="51"/>
      <c r="I574" s="51"/>
      <c r="J574" s="51"/>
      <c r="K574" s="51"/>
      <c r="L574" s="51"/>
      <c r="M574" s="51"/>
      <c r="N574" s="51"/>
      <c r="O574" s="51"/>
      <c r="P574" s="51"/>
      <c r="Q574" s="51"/>
      <c r="R574" s="51"/>
      <c r="S574" s="51"/>
      <c r="T574" s="51"/>
      <c r="U574" s="51"/>
      <c r="V574" s="51"/>
      <c r="W574" s="51"/>
      <c r="X574" s="51"/>
      <c r="Y574" s="51"/>
      <c r="Z574" s="51"/>
    </row>
    <row r="575" spans="1:26" ht="15.75" customHeight="1" x14ac:dyDescent="0.2">
      <c r="A575" s="51"/>
      <c r="B575" s="51"/>
      <c r="C575" s="51"/>
      <c r="D575" s="51"/>
      <c r="E575" s="51"/>
      <c r="F575" s="51"/>
      <c r="G575" s="51"/>
      <c r="H575" s="51"/>
      <c r="I575" s="51"/>
      <c r="J575" s="51"/>
      <c r="K575" s="51"/>
      <c r="L575" s="51"/>
      <c r="M575" s="51"/>
      <c r="N575" s="51"/>
      <c r="O575" s="51"/>
      <c r="P575" s="51"/>
      <c r="Q575" s="51"/>
      <c r="R575" s="51"/>
      <c r="S575" s="51"/>
      <c r="T575" s="51"/>
      <c r="U575" s="51"/>
      <c r="V575" s="51"/>
      <c r="W575" s="51"/>
      <c r="X575" s="51"/>
      <c r="Y575" s="51"/>
      <c r="Z575" s="51"/>
    </row>
    <row r="576" spans="1:26" ht="15.75" customHeight="1" x14ac:dyDescent="0.2">
      <c r="A576" s="51"/>
      <c r="B576" s="51"/>
      <c r="C576" s="51"/>
      <c r="D576" s="51"/>
      <c r="E576" s="51"/>
      <c r="F576" s="51"/>
      <c r="G576" s="51"/>
      <c r="H576" s="51"/>
      <c r="I576" s="51"/>
      <c r="J576" s="51"/>
      <c r="K576" s="51"/>
      <c r="L576" s="51"/>
      <c r="M576" s="51"/>
      <c r="N576" s="51"/>
      <c r="O576" s="51"/>
      <c r="P576" s="51"/>
      <c r="Q576" s="51"/>
      <c r="R576" s="51"/>
      <c r="S576" s="51"/>
      <c r="T576" s="51"/>
      <c r="U576" s="51"/>
      <c r="V576" s="51"/>
      <c r="W576" s="51"/>
      <c r="X576" s="51"/>
      <c r="Y576" s="51"/>
      <c r="Z576" s="51"/>
    </row>
    <row r="577" spans="1:26" ht="15.75" customHeight="1" x14ac:dyDescent="0.2">
      <c r="A577" s="51"/>
      <c r="B577" s="51"/>
      <c r="C577" s="51"/>
      <c r="D577" s="51"/>
      <c r="E577" s="51"/>
      <c r="F577" s="51"/>
      <c r="G577" s="51"/>
      <c r="H577" s="51"/>
      <c r="I577" s="51"/>
      <c r="J577" s="51"/>
      <c r="K577" s="51"/>
      <c r="L577" s="51"/>
      <c r="M577" s="51"/>
      <c r="N577" s="51"/>
      <c r="O577" s="51"/>
      <c r="P577" s="51"/>
      <c r="Q577" s="51"/>
      <c r="R577" s="51"/>
      <c r="S577" s="51"/>
      <c r="T577" s="51"/>
      <c r="U577" s="51"/>
      <c r="V577" s="51"/>
      <c r="W577" s="51"/>
      <c r="X577" s="51"/>
      <c r="Y577" s="51"/>
      <c r="Z577" s="51"/>
    </row>
    <row r="578" spans="1:26" ht="15.75" customHeight="1" x14ac:dyDescent="0.2">
      <c r="A578" s="51"/>
      <c r="B578" s="51"/>
      <c r="C578" s="51"/>
      <c r="D578" s="51"/>
      <c r="E578" s="51"/>
      <c r="F578" s="51"/>
      <c r="G578" s="51"/>
      <c r="H578" s="51"/>
      <c r="I578" s="51"/>
      <c r="J578" s="51"/>
      <c r="K578" s="51"/>
      <c r="L578" s="51"/>
      <c r="M578" s="51"/>
      <c r="N578" s="51"/>
      <c r="O578" s="51"/>
      <c r="P578" s="51"/>
      <c r="Q578" s="51"/>
      <c r="R578" s="51"/>
      <c r="S578" s="51"/>
      <c r="T578" s="51"/>
      <c r="U578" s="51"/>
      <c r="V578" s="51"/>
      <c r="W578" s="51"/>
      <c r="X578" s="51"/>
      <c r="Y578" s="51"/>
      <c r="Z578" s="51"/>
    </row>
    <row r="579" spans="1:26" ht="15.75" customHeight="1" x14ac:dyDescent="0.2">
      <c r="A579" s="51"/>
      <c r="B579" s="51"/>
      <c r="C579" s="51"/>
      <c r="D579" s="51"/>
      <c r="E579" s="51"/>
      <c r="F579" s="51"/>
      <c r="G579" s="51"/>
      <c r="H579" s="51"/>
      <c r="I579" s="51"/>
      <c r="J579" s="51"/>
      <c r="K579" s="51"/>
      <c r="L579" s="51"/>
      <c r="M579" s="51"/>
      <c r="N579" s="51"/>
      <c r="O579" s="51"/>
      <c r="P579" s="51"/>
      <c r="Q579" s="51"/>
      <c r="R579" s="51"/>
      <c r="S579" s="51"/>
      <c r="T579" s="51"/>
      <c r="U579" s="51"/>
      <c r="V579" s="51"/>
      <c r="W579" s="51"/>
      <c r="X579" s="51"/>
      <c r="Y579" s="51"/>
      <c r="Z579" s="51"/>
    </row>
    <row r="580" spans="1:26" ht="15.75" customHeight="1" x14ac:dyDescent="0.2">
      <c r="A580" s="51"/>
      <c r="B580" s="51"/>
      <c r="C580" s="51"/>
      <c r="D580" s="51"/>
      <c r="E580" s="51"/>
      <c r="F580" s="51"/>
      <c r="G580" s="51"/>
      <c r="H580" s="51"/>
      <c r="I580" s="51"/>
      <c r="J580" s="51"/>
      <c r="K580" s="51"/>
      <c r="L580" s="51"/>
      <c r="M580" s="51"/>
      <c r="N580" s="51"/>
      <c r="O580" s="51"/>
      <c r="P580" s="51"/>
      <c r="Q580" s="51"/>
      <c r="R580" s="51"/>
      <c r="S580" s="51"/>
      <c r="T580" s="51"/>
      <c r="U580" s="51"/>
      <c r="V580" s="51"/>
      <c r="W580" s="51"/>
      <c r="X580" s="51"/>
      <c r="Y580" s="51"/>
      <c r="Z580" s="51"/>
    </row>
    <row r="581" spans="1:26" ht="15.75" customHeight="1" x14ac:dyDescent="0.2">
      <c r="A581" s="51"/>
      <c r="B581" s="51"/>
      <c r="C581" s="51"/>
      <c r="D581" s="51"/>
      <c r="E581" s="51"/>
      <c r="F581" s="51"/>
      <c r="G581" s="51"/>
      <c r="H581" s="51"/>
      <c r="I581" s="51"/>
      <c r="J581" s="51"/>
      <c r="K581" s="51"/>
      <c r="L581" s="51"/>
      <c r="M581" s="51"/>
      <c r="N581" s="51"/>
      <c r="O581" s="51"/>
      <c r="P581" s="51"/>
      <c r="Q581" s="51"/>
      <c r="R581" s="51"/>
      <c r="S581" s="51"/>
      <c r="T581" s="51"/>
      <c r="U581" s="51"/>
      <c r="V581" s="51"/>
      <c r="W581" s="51"/>
      <c r="X581" s="51"/>
      <c r="Y581" s="51"/>
      <c r="Z581" s="51"/>
    </row>
    <row r="582" spans="1:26" ht="15.75" customHeight="1" x14ac:dyDescent="0.2">
      <c r="A582" s="51"/>
      <c r="B582" s="51"/>
      <c r="C582" s="51"/>
      <c r="D582" s="51"/>
      <c r="E582" s="51"/>
      <c r="F582" s="51"/>
      <c r="G582" s="51"/>
      <c r="H582" s="51"/>
      <c r="I582" s="51"/>
      <c r="J582" s="51"/>
      <c r="K582" s="51"/>
      <c r="L582" s="51"/>
      <c r="M582" s="51"/>
      <c r="N582" s="51"/>
      <c r="O582" s="51"/>
      <c r="P582" s="51"/>
      <c r="Q582" s="51"/>
      <c r="R582" s="51"/>
      <c r="S582" s="51"/>
      <c r="T582" s="51"/>
      <c r="U582" s="51"/>
      <c r="V582" s="51"/>
      <c r="W582" s="51"/>
      <c r="X582" s="51"/>
      <c r="Y582" s="51"/>
      <c r="Z582" s="51"/>
    </row>
    <row r="583" spans="1:26" ht="15.75" customHeight="1" x14ac:dyDescent="0.2">
      <c r="A583" s="51"/>
      <c r="B583" s="51"/>
      <c r="C583" s="51"/>
      <c r="D583" s="51"/>
      <c r="E583" s="51"/>
      <c r="F583" s="51"/>
      <c r="G583" s="51"/>
      <c r="H583" s="51"/>
      <c r="I583" s="51"/>
      <c r="J583" s="51"/>
      <c r="K583" s="51"/>
      <c r="L583" s="51"/>
      <c r="M583" s="51"/>
      <c r="N583" s="51"/>
      <c r="O583" s="51"/>
      <c r="P583" s="51"/>
      <c r="Q583" s="51"/>
      <c r="R583" s="51"/>
      <c r="S583" s="51"/>
      <c r="T583" s="51"/>
      <c r="U583" s="51"/>
      <c r="V583" s="51"/>
      <c r="W583" s="51"/>
      <c r="X583" s="51"/>
      <c r="Y583" s="51"/>
      <c r="Z583" s="51"/>
    </row>
    <row r="584" spans="1:26" ht="15.75" customHeight="1" x14ac:dyDescent="0.2">
      <c r="A584" s="51"/>
      <c r="B584" s="51"/>
      <c r="C584" s="51"/>
      <c r="D584" s="51"/>
      <c r="E584" s="51"/>
      <c r="F584" s="51"/>
      <c r="G584" s="51"/>
      <c r="H584" s="51"/>
      <c r="I584" s="51"/>
      <c r="J584" s="51"/>
      <c r="K584" s="51"/>
      <c r="L584" s="51"/>
      <c r="M584" s="51"/>
      <c r="N584" s="51"/>
      <c r="O584" s="51"/>
      <c r="P584" s="51"/>
      <c r="Q584" s="51"/>
      <c r="R584" s="51"/>
      <c r="S584" s="51"/>
      <c r="T584" s="51"/>
      <c r="U584" s="51"/>
      <c r="V584" s="51"/>
      <c r="W584" s="51"/>
      <c r="X584" s="51"/>
      <c r="Y584" s="51"/>
      <c r="Z584" s="51"/>
    </row>
    <row r="585" spans="1:26" ht="15.75" customHeight="1" x14ac:dyDescent="0.2">
      <c r="A585" s="51"/>
      <c r="B585" s="51"/>
      <c r="C585" s="51"/>
      <c r="D585" s="51"/>
      <c r="E585" s="51"/>
      <c r="F585" s="51"/>
      <c r="G585" s="51"/>
      <c r="H585" s="51"/>
      <c r="I585" s="51"/>
      <c r="J585" s="51"/>
      <c r="K585" s="51"/>
      <c r="L585" s="51"/>
      <c r="M585" s="51"/>
      <c r="N585" s="51"/>
      <c r="O585" s="51"/>
      <c r="P585" s="51"/>
      <c r="Q585" s="51"/>
      <c r="R585" s="51"/>
      <c r="S585" s="51"/>
      <c r="T585" s="51"/>
      <c r="U585" s="51"/>
      <c r="V585" s="51"/>
      <c r="W585" s="51"/>
      <c r="X585" s="51"/>
      <c r="Y585" s="51"/>
      <c r="Z585" s="51"/>
    </row>
    <row r="586" spans="1:26" ht="15.75" customHeight="1" x14ac:dyDescent="0.2">
      <c r="A586" s="51"/>
      <c r="B586" s="51"/>
      <c r="C586" s="51"/>
      <c r="D586" s="51"/>
      <c r="E586" s="51"/>
      <c r="F586" s="51"/>
      <c r="G586" s="51"/>
      <c r="H586" s="51"/>
      <c r="I586" s="51"/>
      <c r="J586" s="51"/>
      <c r="K586" s="51"/>
      <c r="L586" s="51"/>
      <c r="M586" s="51"/>
      <c r="N586" s="51"/>
      <c r="O586" s="51"/>
      <c r="P586" s="51"/>
      <c r="Q586" s="51"/>
      <c r="R586" s="51"/>
      <c r="S586" s="51"/>
      <c r="T586" s="51"/>
      <c r="U586" s="51"/>
      <c r="V586" s="51"/>
      <c r="W586" s="51"/>
      <c r="X586" s="51"/>
      <c r="Y586" s="51"/>
      <c r="Z586" s="51"/>
    </row>
    <row r="587" spans="1:26" ht="15.75" customHeight="1" x14ac:dyDescent="0.2">
      <c r="A587" s="51"/>
      <c r="B587" s="51"/>
      <c r="C587" s="51"/>
      <c r="D587" s="51"/>
      <c r="E587" s="51"/>
      <c r="F587" s="51"/>
      <c r="G587" s="51"/>
      <c r="H587" s="51"/>
      <c r="I587" s="51"/>
      <c r="J587" s="51"/>
      <c r="K587" s="51"/>
      <c r="L587" s="51"/>
      <c r="M587" s="51"/>
      <c r="N587" s="51"/>
      <c r="O587" s="51"/>
      <c r="P587" s="51"/>
      <c r="Q587" s="51"/>
      <c r="R587" s="51"/>
      <c r="S587" s="51"/>
      <c r="T587" s="51"/>
      <c r="U587" s="51"/>
      <c r="V587" s="51"/>
      <c r="W587" s="51"/>
      <c r="X587" s="51"/>
      <c r="Y587" s="51"/>
      <c r="Z587" s="51"/>
    </row>
    <row r="588" spans="1:26" ht="15.75" customHeight="1" x14ac:dyDescent="0.2">
      <c r="A588" s="51"/>
      <c r="B588" s="51"/>
      <c r="C588" s="51"/>
      <c r="D588" s="51"/>
      <c r="E588" s="51"/>
      <c r="F588" s="51"/>
      <c r="G588" s="51"/>
      <c r="H588" s="51"/>
      <c r="I588" s="51"/>
      <c r="J588" s="51"/>
      <c r="K588" s="51"/>
      <c r="L588" s="51"/>
      <c r="M588" s="51"/>
      <c r="N588" s="51"/>
      <c r="O588" s="51"/>
      <c r="P588" s="51"/>
      <c r="Q588" s="51"/>
      <c r="R588" s="51"/>
      <c r="S588" s="51"/>
      <c r="T588" s="51"/>
      <c r="U588" s="51"/>
      <c r="V588" s="51"/>
      <c r="W588" s="51"/>
      <c r="X588" s="51"/>
      <c r="Y588" s="51"/>
      <c r="Z588" s="51"/>
    </row>
    <row r="589" spans="1:26" ht="15.75" customHeight="1" x14ac:dyDescent="0.2">
      <c r="A589" s="51"/>
      <c r="B589" s="51"/>
      <c r="C589" s="51"/>
      <c r="D589" s="51"/>
      <c r="E589" s="51"/>
      <c r="F589" s="51"/>
      <c r="G589" s="51"/>
      <c r="H589" s="51"/>
      <c r="I589" s="51"/>
      <c r="J589" s="51"/>
      <c r="K589" s="51"/>
      <c r="L589" s="51"/>
      <c r="M589" s="51"/>
      <c r="N589" s="51"/>
      <c r="O589" s="51"/>
      <c r="P589" s="51"/>
      <c r="Q589" s="51"/>
      <c r="R589" s="51"/>
      <c r="S589" s="51"/>
      <c r="T589" s="51"/>
      <c r="U589" s="51"/>
      <c r="V589" s="51"/>
      <c r="W589" s="51"/>
      <c r="X589" s="51"/>
      <c r="Y589" s="51"/>
      <c r="Z589" s="51"/>
    </row>
    <row r="590" spans="1:26" ht="15.75" customHeight="1" x14ac:dyDescent="0.2">
      <c r="A590" s="51"/>
      <c r="B590" s="51"/>
      <c r="C590" s="51"/>
      <c r="D590" s="51"/>
      <c r="E590" s="51"/>
      <c r="F590" s="51"/>
      <c r="G590" s="51"/>
      <c r="H590" s="51"/>
      <c r="I590" s="51"/>
      <c r="J590" s="51"/>
      <c r="K590" s="51"/>
      <c r="L590" s="51"/>
      <c r="M590" s="51"/>
      <c r="N590" s="51"/>
      <c r="O590" s="51"/>
      <c r="P590" s="51"/>
      <c r="Q590" s="51"/>
      <c r="R590" s="51"/>
      <c r="S590" s="51"/>
      <c r="T590" s="51"/>
      <c r="U590" s="51"/>
      <c r="V590" s="51"/>
      <c r="W590" s="51"/>
      <c r="X590" s="51"/>
      <c r="Y590" s="51"/>
      <c r="Z590" s="51"/>
    </row>
    <row r="591" spans="1:26" ht="15.75" customHeight="1" x14ac:dyDescent="0.2">
      <c r="A591" s="51"/>
      <c r="B591" s="51"/>
      <c r="C591" s="51"/>
      <c r="D591" s="51"/>
      <c r="E591" s="51"/>
      <c r="F591" s="51"/>
      <c r="G591" s="51"/>
      <c r="H591" s="51"/>
      <c r="I591" s="51"/>
      <c r="J591" s="51"/>
      <c r="K591" s="51"/>
      <c r="L591" s="51"/>
      <c r="M591" s="51"/>
      <c r="N591" s="51"/>
      <c r="O591" s="51"/>
      <c r="P591" s="51"/>
      <c r="Q591" s="51"/>
      <c r="R591" s="51"/>
      <c r="S591" s="51"/>
      <c r="T591" s="51"/>
      <c r="U591" s="51"/>
      <c r="V591" s="51"/>
      <c r="W591" s="51"/>
      <c r="X591" s="51"/>
      <c r="Y591" s="51"/>
      <c r="Z591" s="51"/>
    </row>
    <row r="592" spans="1:26" ht="15.75" customHeight="1" x14ac:dyDescent="0.2">
      <c r="A592" s="51"/>
      <c r="B592" s="51"/>
      <c r="C592" s="51"/>
      <c r="D592" s="51"/>
      <c r="E592" s="51"/>
      <c r="F592" s="51"/>
      <c r="G592" s="51"/>
      <c r="H592" s="51"/>
      <c r="I592" s="51"/>
      <c r="J592" s="51"/>
      <c r="K592" s="51"/>
      <c r="L592" s="51"/>
      <c r="M592" s="51"/>
      <c r="N592" s="51"/>
      <c r="O592" s="51"/>
      <c r="P592" s="51"/>
      <c r="Q592" s="51"/>
      <c r="R592" s="51"/>
      <c r="S592" s="51"/>
      <c r="T592" s="51"/>
      <c r="U592" s="51"/>
      <c r="V592" s="51"/>
      <c r="W592" s="51"/>
      <c r="X592" s="51"/>
      <c r="Y592" s="51"/>
      <c r="Z592" s="51"/>
    </row>
    <row r="593" spans="1:26" ht="15.75" customHeight="1" x14ac:dyDescent="0.2">
      <c r="A593" s="51"/>
      <c r="B593" s="51"/>
      <c r="C593" s="51"/>
      <c r="D593" s="51"/>
      <c r="E593" s="51"/>
      <c r="F593" s="51"/>
      <c r="G593" s="51"/>
      <c r="H593" s="51"/>
      <c r="I593" s="51"/>
      <c r="J593" s="51"/>
      <c r="K593" s="51"/>
      <c r="L593" s="51"/>
      <c r="M593" s="51"/>
      <c r="N593" s="51"/>
      <c r="O593" s="51"/>
      <c r="P593" s="51"/>
      <c r="Q593" s="51"/>
      <c r="R593" s="51"/>
      <c r="S593" s="51"/>
      <c r="T593" s="51"/>
      <c r="U593" s="51"/>
      <c r="V593" s="51"/>
      <c r="W593" s="51"/>
      <c r="X593" s="51"/>
      <c r="Y593" s="51"/>
      <c r="Z593" s="51"/>
    </row>
    <row r="594" spans="1:26" ht="15.75" customHeight="1" x14ac:dyDescent="0.2">
      <c r="A594" s="51"/>
      <c r="B594" s="51"/>
      <c r="C594" s="51"/>
      <c r="D594" s="51"/>
      <c r="E594" s="51"/>
      <c r="F594" s="51"/>
      <c r="G594" s="51"/>
      <c r="H594" s="51"/>
      <c r="I594" s="51"/>
      <c r="J594" s="51"/>
      <c r="K594" s="51"/>
      <c r="L594" s="51"/>
      <c r="M594" s="51"/>
      <c r="N594" s="51"/>
      <c r="O594" s="51"/>
      <c r="P594" s="51"/>
      <c r="Q594" s="51"/>
      <c r="R594" s="51"/>
      <c r="S594" s="51"/>
      <c r="T594" s="51"/>
      <c r="U594" s="51"/>
      <c r="V594" s="51"/>
      <c r="W594" s="51"/>
      <c r="X594" s="51"/>
      <c r="Y594" s="51"/>
      <c r="Z594" s="51"/>
    </row>
    <row r="595" spans="1:26" ht="15.75" customHeight="1" x14ac:dyDescent="0.2">
      <c r="A595" s="51"/>
      <c r="B595" s="51"/>
      <c r="C595" s="51"/>
      <c r="D595" s="51"/>
      <c r="E595" s="51"/>
      <c r="F595" s="51"/>
      <c r="G595" s="51"/>
      <c r="H595" s="51"/>
      <c r="I595" s="51"/>
      <c r="J595" s="51"/>
      <c r="K595" s="51"/>
      <c r="L595" s="51"/>
      <c r="M595" s="51"/>
      <c r="N595" s="51"/>
      <c r="O595" s="51"/>
      <c r="P595" s="51"/>
      <c r="Q595" s="51"/>
      <c r="R595" s="51"/>
      <c r="S595" s="51"/>
      <c r="T595" s="51"/>
      <c r="U595" s="51"/>
      <c r="V595" s="51"/>
      <c r="W595" s="51"/>
      <c r="X595" s="51"/>
      <c r="Y595" s="51"/>
      <c r="Z595" s="51"/>
    </row>
    <row r="596" spans="1:26" ht="15.75" customHeight="1" x14ac:dyDescent="0.2">
      <c r="A596" s="51"/>
      <c r="B596" s="51"/>
      <c r="C596" s="51"/>
      <c r="D596" s="51"/>
      <c r="E596" s="51"/>
      <c r="F596" s="51"/>
      <c r="G596" s="51"/>
      <c r="H596" s="51"/>
      <c r="I596" s="51"/>
      <c r="J596" s="51"/>
      <c r="K596" s="51"/>
      <c r="L596" s="51"/>
      <c r="M596" s="51"/>
      <c r="N596" s="51"/>
      <c r="O596" s="51"/>
      <c r="P596" s="51"/>
      <c r="Q596" s="51"/>
      <c r="R596" s="51"/>
      <c r="S596" s="51"/>
      <c r="T596" s="51"/>
      <c r="U596" s="51"/>
      <c r="V596" s="51"/>
      <c r="W596" s="51"/>
      <c r="X596" s="51"/>
      <c r="Y596" s="51"/>
      <c r="Z596" s="51"/>
    </row>
    <row r="597" spans="1:26" ht="15.75" customHeight="1" x14ac:dyDescent="0.2">
      <c r="A597" s="51"/>
      <c r="B597" s="51"/>
      <c r="C597" s="51"/>
      <c r="D597" s="51"/>
      <c r="E597" s="51"/>
      <c r="F597" s="51"/>
      <c r="G597" s="51"/>
      <c r="H597" s="51"/>
      <c r="I597" s="51"/>
      <c r="J597" s="51"/>
      <c r="K597" s="51"/>
      <c r="L597" s="51"/>
      <c r="M597" s="51"/>
      <c r="N597" s="51"/>
      <c r="O597" s="51"/>
      <c r="P597" s="51"/>
      <c r="Q597" s="51"/>
      <c r="R597" s="51"/>
      <c r="S597" s="51"/>
      <c r="T597" s="51"/>
      <c r="U597" s="51"/>
      <c r="V597" s="51"/>
      <c r="W597" s="51"/>
      <c r="X597" s="51"/>
      <c r="Y597" s="51"/>
      <c r="Z597" s="51"/>
    </row>
    <row r="598" spans="1:26" ht="15.75" customHeight="1" x14ac:dyDescent="0.2">
      <c r="A598" s="51"/>
      <c r="B598" s="51"/>
      <c r="C598" s="51"/>
      <c r="D598" s="51"/>
      <c r="E598" s="51"/>
      <c r="F598" s="51"/>
      <c r="G598" s="51"/>
      <c r="H598" s="51"/>
      <c r="I598" s="51"/>
      <c r="J598" s="51"/>
      <c r="K598" s="51"/>
      <c r="L598" s="51"/>
      <c r="M598" s="51"/>
      <c r="N598" s="51"/>
      <c r="O598" s="51"/>
      <c r="P598" s="51"/>
      <c r="Q598" s="51"/>
      <c r="R598" s="51"/>
      <c r="S598" s="51"/>
      <c r="T598" s="51"/>
      <c r="U598" s="51"/>
      <c r="V598" s="51"/>
      <c r="W598" s="51"/>
      <c r="X598" s="51"/>
      <c r="Y598" s="51"/>
      <c r="Z598" s="51"/>
    </row>
    <row r="599" spans="1:26" ht="15.75" customHeight="1" x14ac:dyDescent="0.2">
      <c r="A599" s="51"/>
      <c r="B599" s="51"/>
      <c r="C599" s="51"/>
      <c r="D599" s="51"/>
      <c r="E599" s="51"/>
      <c r="F599" s="51"/>
      <c r="G599" s="51"/>
      <c r="H599" s="51"/>
      <c r="I599" s="51"/>
      <c r="J599" s="51"/>
      <c r="K599" s="51"/>
      <c r="L599" s="51"/>
      <c r="M599" s="51"/>
      <c r="N599" s="51"/>
      <c r="O599" s="51"/>
      <c r="P599" s="51"/>
      <c r="Q599" s="51"/>
      <c r="R599" s="51"/>
      <c r="S599" s="51"/>
      <c r="T599" s="51"/>
      <c r="U599" s="51"/>
      <c r="V599" s="51"/>
      <c r="W599" s="51"/>
      <c r="X599" s="51"/>
      <c r="Y599" s="51"/>
      <c r="Z599" s="51"/>
    </row>
    <row r="600" spans="1:26" ht="15.75" customHeight="1" x14ac:dyDescent="0.2">
      <c r="A600" s="51"/>
      <c r="B600" s="51"/>
      <c r="C600" s="51"/>
      <c r="D600" s="51"/>
      <c r="E600" s="51"/>
      <c r="F600" s="51"/>
      <c r="G600" s="51"/>
      <c r="H600" s="51"/>
      <c r="I600" s="51"/>
      <c r="J600" s="51"/>
      <c r="K600" s="51"/>
      <c r="L600" s="51"/>
      <c r="M600" s="51"/>
      <c r="N600" s="51"/>
      <c r="O600" s="51"/>
      <c r="P600" s="51"/>
      <c r="Q600" s="51"/>
      <c r="R600" s="51"/>
      <c r="S600" s="51"/>
      <c r="T600" s="51"/>
      <c r="U600" s="51"/>
      <c r="V600" s="51"/>
      <c r="W600" s="51"/>
      <c r="X600" s="51"/>
      <c r="Y600" s="51"/>
      <c r="Z600" s="51"/>
    </row>
    <row r="601" spans="1:26" ht="15.75" customHeight="1" x14ac:dyDescent="0.2">
      <c r="A601" s="51"/>
      <c r="B601" s="51"/>
      <c r="C601" s="51"/>
      <c r="D601" s="51"/>
      <c r="E601" s="51"/>
      <c r="F601" s="51"/>
      <c r="G601" s="51"/>
      <c r="H601" s="51"/>
      <c r="I601" s="51"/>
      <c r="J601" s="51"/>
      <c r="K601" s="51"/>
      <c r="L601" s="51"/>
      <c r="M601" s="51"/>
      <c r="N601" s="51"/>
      <c r="O601" s="51"/>
      <c r="P601" s="51"/>
      <c r="Q601" s="51"/>
      <c r="R601" s="51"/>
      <c r="S601" s="51"/>
      <c r="T601" s="51"/>
      <c r="U601" s="51"/>
      <c r="V601" s="51"/>
      <c r="W601" s="51"/>
      <c r="X601" s="51"/>
      <c r="Y601" s="51"/>
      <c r="Z601" s="51"/>
    </row>
    <row r="602" spans="1:26" ht="15.75" customHeight="1" x14ac:dyDescent="0.2">
      <c r="A602" s="51"/>
      <c r="B602" s="51"/>
      <c r="C602" s="51"/>
      <c r="D602" s="51"/>
      <c r="E602" s="51"/>
      <c r="F602" s="51"/>
      <c r="G602" s="51"/>
      <c r="H602" s="51"/>
      <c r="I602" s="51"/>
      <c r="J602" s="51"/>
      <c r="K602" s="51"/>
      <c r="L602" s="51"/>
      <c r="M602" s="51"/>
      <c r="N602" s="51"/>
      <c r="O602" s="51"/>
      <c r="P602" s="51"/>
      <c r="Q602" s="51"/>
      <c r="R602" s="51"/>
      <c r="S602" s="51"/>
      <c r="T602" s="51"/>
      <c r="U602" s="51"/>
      <c r="V602" s="51"/>
      <c r="W602" s="51"/>
      <c r="X602" s="51"/>
      <c r="Y602" s="51"/>
      <c r="Z602" s="51"/>
    </row>
    <row r="603" spans="1:26" ht="15.75" customHeight="1" x14ac:dyDescent="0.2">
      <c r="A603" s="51"/>
      <c r="B603" s="51"/>
      <c r="C603" s="51"/>
      <c r="D603" s="51"/>
      <c r="E603" s="51"/>
      <c r="F603" s="51"/>
      <c r="G603" s="51"/>
      <c r="H603" s="51"/>
      <c r="I603" s="51"/>
      <c r="J603" s="51"/>
      <c r="K603" s="51"/>
      <c r="L603" s="51"/>
      <c r="M603" s="51"/>
      <c r="N603" s="51"/>
      <c r="O603" s="51"/>
      <c r="P603" s="51"/>
      <c r="Q603" s="51"/>
      <c r="R603" s="51"/>
      <c r="S603" s="51"/>
      <c r="T603" s="51"/>
      <c r="U603" s="51"/>
      <c r="V603" s="51"/>
      <c r="W603" s="51"/>
      <c r="X603" s="51"/>
      <c r="Y603" s="51"/>
      <c r="Z603" s="51"/>
    </row>
    <row r="604" spans="1:26" ht="15.75" customHeight="1" x14ac:dyDescent="0.2">
      <c r="A604" s="51"/>
      <c r="B604" s="51"/>
      <c r="C604" s="51"/>
      <c r="D604" s="51"/>
      <c r="E604" s="51"/>
      <c r="F604" s="51"/>
      <c r="G604" s="51"/>
      <c r="H604" s="51"/>
      <c r="I604" s="51"/>
      <c r="J604" s="51"/>
      <c r="K604" s="51"/>
      <c r="L604" s="51"/>
      <c r="M604" s="51"/>
      <c r="N604" s="51"/>
      <c r="O604" s="51"/>
      <c r="P604" s="51"/>
      <c r="Q604" s="51"/>
      <c r="R604" s="51"/>
      <c r="S604" s="51"/>
      <c r="T604" s="51"/>
      <c r="U604" s="51"/>
      <c r="V604" s="51"/>
      <c r="W604" s="51"/>
      <c r="X604" s="51"/>
      <c r="Y604" s="51"/>
      <c r="Z604" s="51"/>
    </row>
    <row r="605" spans="1:26" ht="15.75" customHeight="1" x14ac:dyDescent="0.2">
      <c r="A605" s="51"/>
      <c r="B605" s="51"/>
      <c r="C605" s="51"/>
      <c r="D605" s="51"/>
      <c r="E605" s="51"/>
      <c r="F605" s="51"/>
      <c r="G605" s="51"/>
      <c r="H605" s="51"/>
      <c r="I605" s="51"/>
      <c r="J605" s="51"/>
      <c r="K605" s="51"/>
      <c r="L605" s="51"/>
      <c r="M605" s="51"/>
      <c r="N605" s="51"/>
      <c r="O605" s="51"/>
      <c r="P605" s="51"/>
      <c r="Q605" s="51"/>
      <c r="R605" s="51"/>
      <c r="S605" s="51"/>
      <c r="T605" s="51"/>
      <c r="U605" s="51"/>
      <c r="V605" s="51"/>
      <c r="W605" s="51"/>
      <c r="X605" s="51"/>
      <c r="Y605" s="51"/>
      <c r="Z605" s="51"/>
    </row>
    <row r="606" spans="1:26" ht="15.75" customHeight="1" x14ac:dyDescent="0.2">
      <c r="A606" s="51"/>
      <c r="B606" s="51"/>
      <c r="C606" s="51"/>
      <c r="D606" s="51"/>
      <c r="E606" s="51"/>
      <c r="F606" s="51"/>
      <c r="G606" s="51"/>
      <c r="H606" s="51"/>
      <c r="I606" s="51"/>
      <c r="J606" s="51"/>
      <c r="K606" s="51"/>
      <c r="L606" s="51"/>
      <c r="M606" s="51"/>
      <c r="N606" s="51"/>
      <c r="O606" s="51"/>
      <c r="P606" s="51"/>
      <c r="Q606" s="51"/>
      <c r="R606" s="51"/>
      <c r="S606" s="51"/>
      <c r="T606" s="51"/>
      <c r="U606" s="51"/>
      <c r="V606" s="51"/>
      <c r="W606" s="51"/>
      <c r="X606" s="51"/>
      <c r="Y606" s="51"/>
      <c r="Z606" s="51"/>
    </row>
    <row r="607" spans="1:26" ht="15.75" customHeight="1" x14ac:dyDescent="0.2">
      <c r="A607" s="51"/>
      <c r="B607" s="51"/>
      <c r="C607" s="51"/>
      <c r="D607" s="51"/>
      <c r="E607" s="51"/>
      <c r="F607" s="51"/>
      <c r="G607" s="51"/>
      <c r="H607" s="51"/>
      <c r="I607" s="51"/>
      <c r="J607" s="51"/>
      <c r="K607" s="51"/>
      <c r="L607" s="51"/>
      <c r="M607" s="51"/>
      <c r="N607" s="51"/>
      <c r="O607" s="51"/>
      <c r="P607" s="51"/>
      <c r="Q607" s="51"/>
      <c r="R607" s="51"/>
      <c r="S607" s="51"/>
      <c r="T607" s="51"/>
      <c r="U607" s="51"/>
      <c r="V607" s="51"/>
      <c r="W607" s="51"/>
      <c r="X607" s="51"/>
      <c r="Y607" s="51"/>
      <c r="Z607" s="51"/>
    </row>
    <row r="608" spans="1:26" ht="15.75" customHeight="1" x14ac:dyDescent="0.2">
      <c r="A608" s="51"/>
      <c r="B608" s="51"/>
      <c r="C608" s="51"/>
      <c r="D608" s="51"/>
      <c r="E608" s="51"/>
      <c r="F608" s="51"/>
      <c r="G608" s="51"/>
      <c r="H608" s="51"/>
      <c r="I608" s="51"/>
      <c r="J608" s="51"/>
      <c r="K608" s="51"/>
      <c r="L608" s="51"/>
      <c r="M608" s="51"/>
      <c r="N608" s="51"/>
      <c r="O608" s="51"/>
      <c r="P608" s="51"/>
      <c r="Q608" s="51"/>
      <c r="R608" s="51"/>
      <c r="S608" s="51"/>
      <c r="T608" s="51"/>
      <c r="U608" s="51"/>
      <c r="V608" s="51"/>
      <c r="W608" s="51"/>
      <c r="X608" s="51"/>
      <c r="Y608" s="51"/>
      <c r="Z608" s="51"/>
    </row>
    <row r="609" spans="1:26" ht="15.75" customHeight="1" x14ac:dyDescent="0.2">
      <c r="A609" s="51"/>
      <c r="B609" s="51"/>
      <c r="C609" s="51"/>
      <c r="D609" s="51"/>
      <c r="E609" s="51"/>
      <c r="F609" s="51"/>
      <c r="G609" s="51"/>
      <c r="H609" s="51"/>
      <c r="I609" s="51"/>
      <c r="J609" s="51"/>
      <c r="K609" s="51"/>
      <c r="L609" s="51"/>
      <c r="M609" s="51"/>
      <c r="N609" s="51"/>
      <c r="O609" s="51"/>
      <c r="P609" s="51"/>
      <c r="Q609" s="51"/>
      <c r="R609" s="51"/>
      <c r="S609" s="51"/>
      <c r="T609" s="51"/>
      <c r="U609" s="51"/>
      <c r="V609" s="51"/>
      <c r="W609" s="51"/>
      <c r="X609" s="51"/>
      <c r="Y609" s="51"/>
      <c r="Z609" s="51"/>
    </row>
    <row r="610" spans="1:26" ht="15.75" customHeight="1" x14ac:dyDescent="0.2">
      <c r="A610" s="51"/>
      <c r="B610" s="51"/>
      <c r="C610" s="51"/>
      <c r="D610" s="51"/>
      <c r="E610" s="51"/>
      <c r="F610" s="51"/>
      <c r="G610" s="51"/>
      <c r="H610" s="51"/>
      <c r="I610" s="51"/>
      <c r="J610" s="51"/>
      <c r="K610" s="51"/>
      <c r="L610" s="51"/>
      <c r="M610" s="51"/>
      <c r="N610" s="51"/>
      <c r="O610" s="51"/>
      <c r="P610" s="51"/>
      <c r="Q610" s="51"/>
      <c r="R610" s="51"/>
      <c r="S610" s="51"/>
      <c r="T610" s="51"/>
      <c r="U610" s="51"/>
      <c r="V610" s="51"/>
      <c r="W610" s="51"/>
      <c r="X610" s="51"/>
      <c r="Y610" s="51"/>
      <c r="Z610" s="51"/>
    </row>
    <row r="611" spans="1:26" ht="15.75" customHeight="1" x14ac:dyDescent="0.2">
      <c r="A611" s="51"/>
      <c r="B611" s="51"/>
      <c r="C611" s="51"/>
      <c r="D611" s="51"/>
      <c r="E611" s="51"/>
      <c r="F611" s="51"/>
      <c r="G611" s="51"/>
      <c r="H611" s="51"/>
      <c r="I611" s="51"/>
      <c r="J611" s="51"/>
      <c r="K611" s="51"/>
      <c r="L611" s="51"/>
      <c r="M611" s="51"/>
      <c r="N611" s="51"/>
      <c r="O611" s="51"/>
      <c r="P611" s="51"/>
      <c r="Q611" s="51"/>
      <c r="R611" s="51"/>
      <c r="S611" s="51"/>
      <c r="T611" s="51"/>
      <c r="U611" s="51"/>
      <c r="V611" s="51"/>
      <c r="W611" s="51"/>
      <c r="X611" s="51"/>
      <c r="Y611" s="51"/>
      <c r="Z611" s="51"/>
    </row>
    <row r="612" spans="1:26" ht="15.75" customHeight="1" x14ac:dyDescent="0.2">
      <c r="A612" s="51"/>
      <c r="B612" s="51"/>
      <c r="C612" s="51"/>
      <c r="D612" s="51"/>
      <c r="E612" s="51"/>
      <c r="F612" s="51"/>
      <c r="G612" s="51"/>
      <c r="H612" s="51"/>
      <c r="I612" s="51"/>
      <c r="J612" s="51"/>
      <c r="K612" s="51"/>
      <c r="L612" s="51"/>
      <c r="M612" s="51"/>
      <c r="N612" s="51"/>
      <c r="O612" s="51"/>
      <c r="P612" s="51"/>
      <c r="Q612" s="51"/>
      <c r="R612" s="51"/>
      <c r="S612" s="51"/>
      <c r="T612" s="51"/>
      <c r="U612" s="51"/>
      <c r="V612" s="51"/>
      <c r="W612" s="51"/>
      <c r="X612" s="51"/>
      <c r="Y612" s="51"/>
      <c r="Z612" s="51"/>
    </row>
    <row r="613" spans="1:26" ht="15.75" customHeight="1" x14ac:dyDescent="0.2">
      <c r="A613" s="51"/>
      <c r="B613" s="51"/>
      <c r="C613" s="51"/>
      <c r="D613" s="51"/>
      <c r="E613" s="51"/>
      <c r="F613" s="51"/>
      <c r="G613" s="51"/>
      <c r="H613" s="51"/>
      <c r="I613" s="51"/>
      <c r="J613" s="51"/>
      <c r="K613" s="51"/>
      <c r="L613" s="51"/>
      <c r="M613" s="51"/>
      <c r="N613" s="51"/>
      <c r="O613" s="51"/>
      <c r="P613" s="51"/>
      <c r="Q613" s="51"/>
      <c r="R613" s="51"/>
      <c r="S613" s="51"/>
      <c r="T613" s="51"/>
      <c r="U613" s="51"/>
      <c r="V613" s="51"/>
      <c r="W613" s="51"/>
      <c r="X613" s="51"/>
      <c r="Y613" s="51"/>
      <c r="Z613" s="51"/>
    </row>
    <row r="614" spans="1:26" ht="15.75" customHeight="1" x14ac:dyDescent="0.2">
      <c r="A614" s="51"/>
      <c r="B614" s="51"/>
      <c r="C614" s="51"/>
      <c r="D614" s="51"/>
      <c r="E614" s="51"/>
      <c r="F614" s="51"/>
      <c r="G614" s="51"/>
      <c r="H614" s="51"/>
      <c r="I614" s="51"/>
      <c r="J614" s="51"/>
      <c r="K614" s="51"/>
      <c r="L614" s="51"/>
      <c r="M614" s="51"/>
      <c r="N614" s="51"/>
      <c r="O614" s="51"/>
      <c r="P614" s="51"/>
      <c r="Q614" s="51"/>
      <c r="R614" s="51"/>
      <c r="S614" s="51"/>
      <c r="T614" s="51"/>
      <c r="U614" s="51"/>
      <c r="V614" s="51"/>
      <c r="W614" s="51"/>
      <c r="X614" s="51"/>
      <c r="Y614" s="51"/>
      <c r="Z614" s="51"/>
    </row>
    <row r="615" spans="1:26" ht="15.75" customHeight="1" x14ac:dyDescent="0.2">
      <c r="A615" s="51"/>
      <c r="B615" s="51"/>
      <c r="C615" s="51"/>
      <c r="D615" s="51"/>
      <c r="E615" s="51"/>
      <c r="F615" s="51"/>
      <c r="G615" s="51"/>
      <c r="H615" s="51"/>
      <c r="I615" s="51"/>
      <c r="J615" s="51"/>
      <c r="K615" s="51"/>
      <c r="L615" s="51"/>
      <c r="M615" s="51"/>
      <c r="N615" s="51"/>
      <c r="O615" s="51"/>
      <c r="P615" s="51"/>
      <c r="Q615" s="51"/>
      <c r="R615" s="51"/>
      <c r="S615" s="51"/>
      <c r="T615" s="51"/>
      <c r="U615" s="51"/>
      <c r="V615" s="51"/>
      <c r="W615" s="51"/>
      <c r="X615" s="51"/>
      <c r="Y615" s="51"/>
      <c r="Z615" s="51"/>
    </row>
    <row r="616" spans="1:26" ht="15.75" customHeight="1" x14ac:dyDescent="0.2">
      <c r="A616" s="51"/>
      <c r="B616" s="51"/>
      <c r="C616" s="51"/>
      <c r="D616" s="51"/>
      <c r="E616" s="51"/>
      <c r="F616" s="51"/>
      <c r="G616" s="51"/>
      <c r="H616" s="51"/>
      <c r="I616" s="51"/>
      <c r="J616" s="51"/>
      <c r="K616" s="51"/>
      <c r="L616" s="51"/>
      <c r="M616" s="51"/>
      <c r="N616" s="51"/>
      <c r="O616" s="51"/>
      <c r="P616" s="51"/>
      <c r="Q616" s="51"/>
      <c r="R616" s="51"/>
      <c r="S616" s="51"/>
      <c r="T616" s="51"/>
      <c r="U616" s="51"/>
      <c r="V616" s="51"/>
      <c r="W616" s="51"/>
      <c r="X616" s="51"/>
      <c r="Y616" s="51"/>
      <c r="Z616" s="51"/>
    </row>
    <row r="617" spans="1:26" ht="15.75" customHeight="1" x14ac:dyDescent="0.2">
      <c r="A617" s="51"/>
      <c r="B617" s="51"/>
      <c r="C617" s="51"/>
      <c r="D617" s="51"/>
      <c r="E617" s="51"/>
      <c r="F617" s="51"/>
      <c r="G617" s="51"/>
      <c r="H617" s="51"/>
      <c r="I617" s="51"/>
      <c r="J617" s="51"/>
      <c r="K617" s="51"/>
      <c r="L617" s="51"/>
      <c r="M617" s="51"/>
      <c r="N617" s="51"/>
      <c r="O617" s="51"/>
      <c r="P617" s="51"/>
      <c r="Q617" s="51"/>
      <c r="R617" s="51"/>
      <c r="S617" s="51"/>
      <c r="T617" s="51"/>
      <c r="U617" s="51"/>
      <c r="V617" s="51"/>
      <c r="W617" s="51"/>
      <c r="X617" s="51"/>
      <c r="Y617" s="51"/>
      <c r="Z617" s="51"/>
    </row>
    <row r="618" spans="1:26" ht="15.75" customHeight="1" x14ac:dyDescent="0.2">
      <c r="A618" s="51"/>
      <c r="B618" s="51"/>
      <c r="C618" s="51"/>
      <c r="D618" s="51"/>
      <c r="E618" s="51"/>
      <c r="F618" s="51"/>
      <c r="G618" s="51"/>
      <c r="H618" s="51"/>
      <c r="I618" s="51"/>
      <c r="J618" s="51"/>
      <c r="K618" s="51"/>
      <c r="L618" s="51"/>
      <c r="M618" s="51"/>
      <c r="N618" s="51"/>
      <c r="O618" s="51"/>
      <c r="P618" s="51"/>
      <c r="Q618" s="51"/>
      <c r="R618" s="51"/>
      <c r="S618" s="51"/>
      <c r="T618" s="51"/>
      <c r="U618" s="51"/>
      <c r="V618" s="51"/>
      <c r="W618" s="51"/>
      <c r="X618" s="51"/>
      <c r="Y618" s="51"/>
      <c r="Z618" s="51"/>
    </row>
    <row r="619" spans="1:26" ht="15.75" customHeight="1" x14ac:dyDescent="0.2">
      <c r="A619" s="51"/>
      <c r="B619" s="51"/>
      <c r="C619" s="51"/>
      <c r="D619" s="51"/>
      <c r="E619" s="51"/>
      <c r="F619" s="51"/>
      <c r="G619" s="51"/>
      <c r="H619" s="51"/>
      <c r="I619" s="51"/>
      <c r="J619" s="51"/>
      <c r="K619" s="51"/>
      <c r="L619" s="51"/>
      <c r="M619" s="51"/>
      <c r="N619" s="51"/>
      <c r="O619" s="51"/>
      <c r="P619" s="51"/>
      <c r="Q619" s="51"/>
      <c r="R619" s="51"/>
      <c r="S619" s="51"/>
      <c r="T619" s="51"/>
      <c r="U619" s="51"/>
      <c r="V619" s="51"/>
      <c r="W619" s="51"/>
      <c r="X619" s="51"/>
      <c r="Y619" s="51"/>
      <c r="Z619" s="51"/>
    </row>
    <row r="620" spans="1:26" ht="15.75" customHeight="1" x14ac:dyDescent="0.2">
      <c r="A620" s="51"/>
      <c r="B620" s="51"/>
      <c r="C620" s="51"/>
      <c r="D620" s="51"/>
      <c r="E620" s="51"/>
      <c r="F620" s="51"/>
      <c r="G620" s="51"/>
      <c r="H620" s="51"/>
      <c r="I620" s="51"/>
      <c r="J620" s="51"/>
      <c r="K620" s="51"/>
      <c r="L620" s="51"/>
      <c r="M620" s="51"/>
      <c r="N620" s="51"/>
      <c r="O620" s="51"/>
      <c r="P620" s="51"/>
      <c r="Q620" s="51"/>
      <c r="R620" s="51"/>
      <c r="S620" s="51"/>
      <c r="T620" s="51"/>
      <c r="U620" s="51"/>
      <c r="V620" s="51"/>
      <c r="W620" s="51"/>
      <c r="X620" s="51"/>
      <c r="Y620" s="51"/>
      <c r="Z620" s="51"/>
    </row>
    <row r="621" spans="1:26" ht="15.75" customHeight="1" x14ac:dyDescent="0.2">
      <c r="A621" s="51"/>
      <c r="B621" s="51"/>
      <c r="C621" s="51"/>
      <c r="D621" s="51"/>
      <c r="E621" s="51"/>
      <c r="F621" s="51"/>
      <c r="G621" s="51"/>
      <c r="H621" s="51"/>
      <c r="I621" s="51"/>
      <c r="J621" s="51"/>
      <c r="K621" s="51"/>
      <c r="L621" s="51"/>
      <c r="M621" s="51"/>
      <c r="N621" s="51"/>
      <c r="O621" s="51"/>
      <c r="P621" s="51"/>
      <c r="Q621" s="51"/>
      <c r="R621" s="51"/>
      <c r="S621" s="51"/>
      <c r="T621" s="51"/>
      <c r="U621" s="51"/>
      <c r="V621" s="51"/>
      <c r="W621" s="51"/>
      <c r="X621" s="51"/>
      <c r="Y621" s="51"/>
      <c r="Z621" s="51"/>
    </row>
    <row r="622" spans="1:26" ht="15.75" customHeight="1" x14ac:dyDescent="0.2">
      <c r="A622" s="51"/>
      <c r="B622" s="51"/>
      <c r="C622" s="51"/>
      <c r="D622" s="51"/>
      <c r="E622" s="51"/>
      <c r="F622" s="51"/>
      <c r="G622" s="51"/>
      <c r="H622" s="51"/>
      <c r="I622" s="51"/>
      <c r="J622" s="51"/>
      <c r="K622" s="51"/>
      <c r="L622" s="51"/>
      <c r="M622" s="51"/>
      <c r="N622" s="51"/>
      <c r="O622" s="51"/>
      <c r="P622" s="51"/>
      <c r="Q622" s="51"/>
      <c r="R622" s="51"/>
      <c r="S622" s="51"/>
      <c r="T622" s="51"/>
      <c r="U622" s="51"/>
      <c r="V622" s="51"/>
      <c r="W622" s="51"/>
      <c r="X622" s="51"/>
      <c r="Y622" s="51"/>
      <c r="Z622" s="51"/>
    </row>
    <row r="623" spans="1:26" ht="15.75" customHeight="1" x14ac:dyDescent="0.2">
      <c r="A623" s="51"/>
      <c r="B623" s="51"/>
      <c r="C623" s="51"/>
      <c r="D623" s="51"/>
      <c r="E623" s="51"/>
      <c r="F623" s="51"/>
      <c r="G623" s="51"/>
      <c r="H623" s="51"/>
      <c r="I623" s="51"/>
      <c r="J623" s="51"/>
      <c r="K623" s="51"/>
      <c r="L623" s="51"/>
      <c r="M623" s="51"/>
      <c r="N623" s="51"/>
      <c r="O623" s="51"/>
      <c r="P623" s="51"/>
      <c r="Q623" s="51"/>
      <c r="R623" s="51"/>
      <c r="S623" s="51"/>
      <c r="T623" s="51"/>
      <c r="U623" s="51"/>
      <c r="V623" s="51"/>
      <c r="W623" s="51"/>
      <c r="X623" s="51"/>
      <c r="Y623" s="51"/>
      <c r="Z623" s="51"/>
    </row>
    <row r="624" spans="1:26" ht="15.75" customHeight="1" x14ac:dyDescent="0.2">
      <c r="A624" s="51"/>
      <c r="B624" s="51"/>
      <c r="C624" s="51"/>
      <c r="D624" s="51"/>
      <c r="E624" s="51"/>
      <c r="F624" s="51"/>
      <c r="G624" s="51"/>
      <c r="H624" s="51"/>
      <c r="I624" s="51"/>
      <c r="J624" s="51"/>
      <c r="K624" s="51"/>
      <c r="L624" s="51"/>
      <c r="M624" s="51"/>
      <c r="N624" s="51"/>
      <c r="O624" s="51"/>
      <c r="P624" s="51"/>
      <c r="Q624" s="51"/>
      <c r="R624" s="51"/>
      <c r="S624" s="51"/>
      <c r="T624" s="51"/>
      <c r="U624" s="51"/>
      <c r="V624" s="51"/>
      <c r="W624" s="51"/>
      <c r="X624" s="51"/>
      <c r="Y624" s="51"/>
      <c r="Z624" s="51"/>
    </row>
    <row r="625" spans="1:26" ht="15.75" customHeight="1" x14ac:dyDescent="0.2">
      <c r="A625" s="51"/>
      <c r="B625" s="51"/>
      <c r="C625" s="51"/>
      <c r="D625" s="51"/>
      <c r="E625" s="51"/>
      <c r="F625" s="51"/>
      <c r="G625" s="51"/>
      <c r="H625" s="51"/>
      <c r="I625" s="51"/>
      <c r="J625" s="51"/>
      <c r="K625" s="51"/>
      <c r="L625" s="51"/>
      <c r="M625" s="51"/>
      <c r="N625" s="51"/>
      <c r="O625" s="51"/>
      <c r="P625" s="51"/>
      <c r="Q625" s="51"/>
      <c r="R625" s="51"/>
      <c r="S625" s="51"/>
      <c r="T625" s="51"/>
      <c r="U625" s="51"/>
      <c r="V625" s="51"/>
      <c r="W625" s="51"/>
      <c r="X625" s="51"/>
      <c r="Y625" s="51"/>
      <c r="Z625" s="51"/>
    </row>
    <row r="626" spans="1:26" ht="15.75" customHeight="1" x14ac:dyDescent="0.2">
      <c r="A626" s="51"/>
      <c r="B626" s="51"/>
      <c r="C626" s="51"/>
      <c r="D626" s="51"/>
      <c r="E626" s="51"/>
      <c r="F626" s="51"/>
      <c r="G626" s="51"/>
      <c r="H626" s="51"/>
      <c r="I626" s="51"/>
      <c r="J626" s="51"/>
      <c r="K626" s="51"/>
      <c r="L626" s="51"/>
      <c r="M626" s="51"/>
      <c r="N626" s="51"/>
      <c r="O626" s="51"/>
      <c r="P626" s="51"/>
      <c r="Q626" s="51"/>
      <c r="R626" s="51"/>
      <c r="S626" s="51"/>
      <c r="T626" s="51"/>
      <c r="U626" s="51"/>
      <c r="V626" s="51"/>
      <c r="W626" s="51"/>
      <c r="X626" s="51"/>
      <c r="Y626" s="51"/>
      <c r="Z626" s="51"/>
    </row>
    <row r="627" spans="1:26" ht="15.75" customHeight="1" x14ac:dyDescent="0.2">
      <c r="A627" s="51"/>
      <c r="B627" s="51"/>
      <c r="C627" s="51"/>
      <c r="D627" s="51"/>
      <c r="E627" s="51"/>
      <c r="F627" s="51"/>
      <c r="G627" s="51"/>
      <c r="H627" s="51"/>
      <c r="I627" s="51"/>
      <c r="J627" s="51"/>
      <c r="K627" s="51"/>
      <c r="L627" s="51"/>
      <c r="M627" s="51"/>
      <c r="N627" s="51"/>
      <c r="O627" s="51"/>
      <c r="P627" s="51"/>
      <c r="Q627" s="51"/>
      <c r="R627" s="51"/>
      <c r="S627" s="51"/>
      <c r="T627" s="51"/>
      <c r="U627" s="51"/>
      <c r="V627" s="51"/>
      <c r="W627" s="51"/>
      <c r="X627" s="51"/>
      <c r="Y627" s="51"/>
      <c r="Z627" s="51"/>
    </row>
    <row r="628" spans="1:26" ht="15.75" customHeight="1" x14ac:dyDescent="0.2">
      <c r="A628" s="51"/>
      <c r="B628" s="51"/>
      <c r="C628" s="51"/>
      <c r="D628" s="51"/>
      <c r="E628" s="51"/>
      <c r="F628" s="51"/>
      <c r="G628" s="51"/>
      <c r="H628" s="51"/>
      <c r="I628" s="51"/>
      <c r="J628" s="51"/>
      <c r="K628" s="51"/>
      <c r="L628" s="51"/>
      <c r="M628" s="51"/>
      <c r="N628" s="51"/>
      <c r="O628" s="51"/>
      <c r="P628" s="51"/>
      <c r="Q628" s="51"/>
      <c r="R628" s="51"/>
      <c r="S628" s="51"/>
      <c r="T628" s="51"/>
      <c r="U628" s="51"/>
      <c r="V628" s="51"/>
      <c r="W628" s="51"/>
      <c r="X628" s="51"/>
      <c r="Y628" s="51"/>
      <c r="Z628" s="51"/>
    </row>
    <row r="629" spans="1:26" ht="15.75" customHeight="1" x14ac:dyDescent="0.2">
      <c r="A629" s="51"/>
      <c r="B629" s="51"/>
      <c r="C629" s="51"/>
      <c r="D629" s="51"/>
      <c r="E629" s="51"/>
      <c r="F629" s="51"/>
      <c r="G629" s="51"/>
      <c r="H629" s="51"/>
      <c r="I629" s="51"/>
      <c r="J629" s="51"/>
      <c r="K629" s="51"/>
      <c r="L629" s="51"/>
      <c r="M629" s="51"/>
      <c r="N629" s="51"/>
      <c r="O629" s="51"/>
      <c r="P629" s="51"/>
      <c r="Q629" s="51"/>
      <c r="R629" s="51"/>
      <c r="S629" s="51"/>
      <c r="T629" s="51"/>
      <c r="U629" s="51"/>
      <c r="V629" s="51"/>
      <c r="W629" s="51"/>
      <c r="X629" s="51"/>
      <c r="Y629" s="51"/>
      <c r="Z629" s="51"/>
    </row>
    <row r="630" spans="1:26" ht="15.75" customHeight="1" x14ac:dyDescent="0.2">
      <c r="A630" s="51"/>
      <c r="B630" s="51"/>
      <c r="C630" s="51"/>
      <c r="D630" s="51"/>
      <c r="E630" s="51"/>
      <c r="F630" s="51"/>
      <c r="G630" s="51"/>
      <c r="H630" s="51"/>
      <c r="I630" s="51"/>
      <c r="J630" s="51"/>
      <c r="K630" s="51"/>
      <c r="L630" s="51"/>
      <c r="M630" s="51"/>
      <c r="N630" s="51"/>
      <c r="O630" s="51"/>
      <c r="P630" s="51"/>
      <c r="Q630" s="51"/>
      <c r="R630" s="51"/>
      <c r="S630" s="51"/>
      <c r="T630" s="51"/>
      <c r="U630" s="51"/>
      <c r="V630" s="51"/>
      <c r="W630" s="51"/>
      <c r="X630" s="51"/>
      <c r="Y630" s="51"/>
      <c r="Z630" s="51"/>
    </row>
    <row r="631" spans="1:26" ht="15.75" customHeight="1" x14ac:dyDescent="0.2">
      <c r="A631" s="51"/>
      <c r="B631" s="51"/>
      <c r="C631" s="51"/>
      <c r="D631" s="51"/>
      <c r="E631" s="51"/>
      <c r="F631" s="51"/>
      <c r="G631" s="51"/>
      <c r="H631" s="51"/>
      <c r="I631" s="51"/>
      <c r="J631" s="51"/>
      <c r="K631" s="51"/>
      <c r="L631" s="51"/>
      <c r="M631" s="51"/>
      <c r="N631" s="51"/>
      <c r="O631" s="51"/>
      <c r="P631" s="51"/>
      <c r="Q631" s="51"/>
      <c r="R631" s="51"/>
      <c r="S631" s="51"/>
      <c r="T631" s="51"/>
      <c r="U631" s="51"/>
      <c r="V631" s="51"/>
      <c r="W631" s="51"/>
      <c r="X631" s="51"/>
      <c r="Y631" s="51"/>
      <c r="Z631" s="51"/>
    </row>
    <row r="632" spans="1:26" ht="15.75" customHeight="1" x14ac:dyDescent="0.2">
      <c r="A632" s="51"/>
      <c r="B632" s="51"/>
      <c r="C632" s="51"/>
      <c r="D632" s="51"/>
      <c r="E632" s="51"/>
      <c r="F632" s="51"/>
      <c r="G632" s="51"/>
      <c r="H632" s="51"/>
      <c r="I632" s="51"/>
      <c r="J632" s="51"/>
      <c r="K632" s="51"/>
      <c r="L632" s="51"/>
      <c r="M632" s="51"/>
      <c r="N632" s="51"/>
      <c r="O632" s="51"/>
      <c r="P632" s="51"/>
      <c r="Q632" s="51"/>
      <c r="R632" s="51"/>
      <c r="S632" s="51"/>
      <c r="T632" s="51"/>
      <c r="U632" s="51"/>
      <c r="V632" s="51"/>
      <c r="W632" s="51"/>
      <c r="X632" s="51"/>
      <c r="Y632" s="51"/>
      <c r="Z632" s="51"/>
    </row>
    <row r="633" spans="1:26" ht="15.75" customHeight="1" x14ac:dyDescent="0.2">
      <c r="A633" s="51"/>
      <c r="B633" s="51"/>
      <c r="C633" s="51"/>
      <c r="D633" s="51"/>
      <c r="E633" s="51"/>
      <c r="F633" s="51"/>
      <c r="G633" s="51"/>
      <c r="H633" s="51"/>
      <c r="I633" s="51"/>
      <c r="J633" s="51"/>
      <c r="K633" s="51"/>
      <c r="L633" s="51"/>
      <c r="M633" s="51"/>
      <c r="N633" s="51"/>
      <c r="O633" s="51"/>
      <c r="P633" s="51"/>
      <c r="Q633" s="51"/>
      <c r="R633" s="51"/>
      <c r="S633" s="51"/>
      <c r="T633" s="51"/>
      <c r="U633" s="51"/>
      <c r="V633" s="51"/>
      <c r="W633" s="51"/>
      <c r="X633" s="51"/>
      <c r="Y633" s="51"/>
      <c r="Z633" s="51"/>
    </row>
    <row r="634" spans="1:26" ht="15.75" customHeight="1" x14ac:dyDescent="0.2">
      <c r="A634" s="51"/>
      <c r="B634" s="51"/>
      <c r="C634" s="51"/>
      <c r="D634" s="51"/>
      <c r="E634" s="51"/>
      <c r="F634" s="51"/>
      <c r="G634" s="51"/>
      <c r="H634" s="51"/>
      <c r="I634" s="51"/>
      <c r="J634" s="51"/>
      <c r="K634" s="51"/>
      <c r="L634" s="51"/>
      <c r="M634" s="51"/>
      <c r="N634" s="51"/>
      <c r="O634" s="51"/>
      <c r="P634" s="51"/>
      <c r="Q634" s="51"/>
      <c r="R634" s="51"/>
      <c r="S634" s="51"/>
      <c r="T634" s="51"/>
      <c r="U634" s="51"/>
      <c r="V634" s="51"/>
      <c r="W634" s="51"/>
      <c r="X634" s="51"/>
      <c r="Y634" s="51"/>
      <c r="Z634" s="51"/>
    </row>
    <row r="635" spans="1:26" ht="15.75" customHeight="1" x14ac:dyDescent="0.2">
      <c r="A635" s="51"/>
      <c r="B635" s="51"/>
      <c r="C635" s="51"/>
      <c r="D635" s="51"/>
      <c r="E635" s="51"/>
      <c r="F635" s="51"/>
      <c r="G635" s="51"/>
      <c r="H635" s="51"/>
      <c r="I635" s="51"/>
      <c r="J635" s="51"/>
      <c r="K635" s="51"/>
      <c r="L635" s="51"/>
      <c r="M635" s="51"/>
      <c r="N635" s="51"/>
      <c r="O635" s="51"/>
      <c r="P635" s="51"/>
      <c r="Q635" s="51"/>
      <c r="R635" s="51"/>
      <c r="S635" s="51"/>
      <c r="T635" s="51"/>
      <c r="U635" s="51"/>
      <c r="V635" s="51"/>
      <c r="W635" s="51"/>
      <c r="X635" s="51"/>
      <c r="Y635" s="51"/>
      <c r="Z635" s="51"/>
    </row>
    <row r="636" spans="1:26" ht="15.75" customHeight="1" x14ac:dyDescent="0.2">
      <c r="A636" s="51"/>
      <c r="B636" s="51"/>
      <c r="C636" s="51"/>
      <c r="D636" s="51"/>
      <c r="E636" s="51"/>
      <c r="F636" s="51"/>
      <c r="G636" s="51"/>
      <c r="H636" s="51"/>
      <c r="I636" s="51"/>
      <c r="J636" s="51"/>
      <c r="K636" s="51"/>
      <c r="L636" s="51"/>
      <c r="M636" s="51"/>
      <c r="N636" s="51"/>
      <c r="O636" s="51"/>
      <c r="P636" s="51"/>
      <c r="Q636" s="51"/>
      <c r="R636" s="51"/>
      <c r="S636" s="51"/>
      <c r="T636" s="51"/>
      <c r="U636" s="51"/>
      <c r="V636" s="51"/>
      <c r="W636" s="51"/>
      <c r="X636" s="51"/>
      <c r="Y636" s="51"/>
      <c r="Z636" s="51"/>
    </row>
    <row r="637" spans="1:26" ht="15.75" customHeight="1" x14ac:dyDescent="0.2">
      <c r="A637" s="51"/>
      <c r="B637" s="51"/>
      <c r="C637" s="51"/>
      <c r="D637" s="51"/>
      <c r="E637" s="51"/>
      <c r="F637" s="51"/>
      <c r="G637" s="51"/>
      <c r="H637" s="51"/>
      <c r="I637" s="51"/>
      <c r="J637" s="51"/>
      <c r="K637" s="51"/>
      <c r="L637" s="51"/>
      <c r="M637" s="51"/>
      <c r="N637" s="51"/>
      <c r="O637" s="51"/>
      <c r="P637" s="51"/>
      <c r="Q637" s="51"/>
      <c r="R637" s="51"/>
      <c r="S637" s="51"/>
      <c r="T637" s="51"/>
      <c r="U637" s="51"/>
      <c r="V637" s="51"/>
      <c r="W637" s="51"/>
      <c r="X637" s="51"/>
      <c r="Y637" s="51"/>
      <c r="Z637" s="51"/>
    </row>
    <row r="638" spans="1:26" ht="15.75" customHeight="1" x14ac:dyDescent="0.2">
      <c r="A638" s="51"/>
      <c r="B638" s="51"/>
      <c r="C638" s="51"/>
      <c r="D638" s="51"/>
      <c r="E638" s="51"/>
      <c r="F638" s="51"/>
      <c r="G638" s="51"/>
      <c r="H638" s="51"/>
      <c r="I638" s="51"/>
      <c r="J638" s="51"/>
      <c r="K638" s="51"/>
      <c r="L638" s="51"/>
      <c r="M638" s="51"/>
      <c r="N638" s="51"/>
      <c r="O638" s="51"/>
      <c r="P638" s="51"/>
      <c r="Q638" s="51"/>
      <c r="R638" s="51"/>
      <c r="S638" s="51"/>
      <c r="T638" s="51"/>
      <c r="U638" s="51"/>
      <c r="V638" s="51"/>
      <c r="W638" s="51"/>
      <c r="X638" s="51"/>
      <c r="Y638" s="51"/>
      <c r="Z638" s="51"/>
    </row>
    <row r="639" spans="1:26" ht="15.75" customHeight="1" x14ac:dyDescent="0.2">
      <c r="A639" s="51"/>
      <c r="B639" s="51"/>
      <c r="C639" s="51"/>
      <c r="D639" s="51"/>
      <c r="E639" s="51"/>
      <c r="F639" s="51"/>
      <c r="G639" s="51"/>
      <c r="H639" s="51"/>
      <c r="I639" s="51"/>
      <c r="J639" s="51"/>
      <c r="K639" s="51"/>
      <c r="L639" s="51"/>
      <c r="M639" s="51"/>
      <c r="N639" s="51"/>
      <c r="O639" s="51"/>
      <c r="P639" s="51"/>
      <c r="Q639" s="51"/>
      <c r="R639" s="51"/>
      <c r="S639" s="51"/>
      <c r="T639" s="51"/>
      <c r="U639" s="51"/>
      <c r="V639" s="51"/>
      <c r="W639" s="51"/>
      <c r="X639" s="51"/>
      <c r="Y639" s="51"/>
      <c r="Z639" s="51"/>
    </row>
    <row r="640" spans="1:26" ht="15.75" customHeight="1" x14ac:dyDescent="0.2">
      <c r="A640" s="51"/>
      <c r="B640" s="51"/>
      <c r="C640" s="51"/>
      <c r="D640" s="51"/>
      <c r="E640" s="51"/>
      <c r="F640" s="51"/>
      <c r="G640" s="51"/>
      <c r="H640" s="51"/>
      <c r="I640" s="51"/>
      <c r="J640" s="51"/>
      <c r="K640" s="51"/>
      <c r="L640" s="51"/>
      <c r="M640" s="51"/>
      <c r="N640" s="51"/>
      <c r="O640" s="51"/>
      <c r="P640" s="51"/>
      <c r="Q640" s="51"/>
      <c r="R640" s="51"/>
      <c r="S640" s="51"/>
      <c r="T640" s="51"/>
      <c r="U640" s="51"/>
      <c r="V640" s="51"/>
      <c r="W640" s="51"/>
      <c r="X640" s="51"/>
      <c r="Y640" s="51"/>
      <c r="Z640" s="51"/>
    </row>
    <row r="641" spans="1:26" ht="15.75" customHeight="1" x14ac:dyDescent="0.2">
      <c r="A641" s="51"/>
      <c r="B641" s="51"/>
      <c r="C641" s="51"/>
      <c r="D641" s="51"/>
      <c r="E641" s="51"/>
      <c r="F641" s="51"/>
      <c r="G641" s="51"/>
      <c r="H641" s="51"/>
      <c r="I641" s="51"/>
      <c r="J641" s="51"/>
      <c r="K641" s="51"/>
      <c r="L641" s="51"/>
      <c r="M641" s="51"/>
      <c r="N641" s="51"/>
      <c r="O641" s="51"/>
      <c r="P641" s="51"/>
      <c r="Q641" s="51"/>
      <c r="R641" s="51"/>
      <c r="S641" s="51"/>
      <c r="T641" s="51"/>
      <c r="U641" s="51"/>
      <c r="V641" s="51"/>
      <c r="W641" s="51"/>
      <c r="X641" s="51"/>
      <c r="Y641" s="51"/>
      <c r="Z641" s="51"/>
    </row>
    <row r="642" spans="1:26" ht="15.75" customHeight="1" x14ac:dyDescent="0.2">
      <c r="A642" s="51"/>
      <c r="B642" s="51"/>
      <c r="C642" s="51"/>
      <c r="D642" s="51"/>
      <c r="E642" s="51"/>
      <c r="F642" s="51"/>
      <c r="G642" s="51"/>
      <c r="H642" s="51"/>
      <c r="I642" s="51"/>
      <c r="J642" s="51"/>
      <c r="K642" s="51"/>
      <c r="L642" s="51"/>
      <c r="M642" s="51"/>
      <c r="N642" s="51"/>
      <c r="O642" s="51"/>
      <c r="P642" s="51"/>
      <c r="Q642" s="51"/>
      <c r="R642" s="51"/>
      <c r="S642" s="51"/>
      <c r="T642" s="51"/>
      <c r="U642" s="51"/>
      <c r="V642" s="51"/>
      <c r="W642" s="51"/>
      <c r="X642" s="51"/>
      <c r="Y642" s="51"/>
      <c r="Z642" s="51"/>
    </row>
    <row r="643" spans="1:26" ht="15.75" customHeight="1" x14ac:dyDescent="0.2">
      <c r="A643" s="51"/>
      <c r="B643" s="51"/>
      <c r="C643" s="51"/>
      <c r="D643" s="51"/>
      <c r="E643" s="51"/>
      <c r="F643" s="51"/>
      <c r="G643" s="51"/>
      <c r="H643" s="51"/>
      <c r="I643" s="51"/>
      <c r="J643" s="51"/>
      <c r="K643" s="51"/>
      <c r="L643" s="51"/>
      <c r="M643" s="51"/>
      <c r="N643" s="51"/>
      <c r="O643" s="51"/>
      <c r="P643" s="51"/>
      <c r="Q643" s="51"/>
      <c r="R643" s="51"/>
      <c r="S643" s="51"/>
      <c r="T643" s="51"/>
      <c r="U643" s="51"/>
      <c r="V643" s="51"/>
      <c r="W643" s="51"/>
      <c r="X643" s="51"/>
      <c r="Y643" s="51"/>
      <c r="Z643" s="51"/>
    </row>
    <row r="644" spans="1:26" ht="15.75" customHeight="1" x14ac:dyDescent="0.2">
      <c r="A644" s="51"/>
      <c r="B644" s="51"/>
      <c r="C644" s="51"/>
      <c r="D644" s="51"/>
      <c r="E644" s="51"/>
      <c r="F644" s="51"/>
      <c r="G644" s="51"/>
      <c r="H644" s="51"/>
      <c r="I644" s="51"/>
      <c r="J644" s="51"/>
      <c r="K644" s="51"/>
      <c r="L644" s="51"/>
      <c r="M644" s="51"/>
      <c r="N644" s="51"/>
      <c r="O644" s="51"/>
      <c r="P644" s="51"/>
      <c r="Q644" s="51"/>
      <c r="R644" s="51"/>
      <c r="S644" s="51"/>
      <c r="T644" s="51"/>
      <c r="U644" s="51"/>
      <c r="V644" s="51"/>
      <c r="W644" s="51"/>
      <c r="X644" s="51"/>
      <c r="Y644" s="51"/>
      <c r="Z644" s="51"/>
    </row>
    <row r="645" spans="1:26" ht="15.75" customHeight="1" x14ac:dyDescent="0.2">
      <c r="A645" s="51"/>
      <c r="B645" s="51"/>
      <c r="C645" s="51"/>
      <c r="D645" s="51"/>
      <c r="E645" s="51"/>
      <c r="F645" s="51"/>
      <c r="G645" s="51"/>
      <c r="H645" s="51"/>
      <c r="I645" s="51"/>
      <c r="J645" s="51"/>
      <c r="K645" s="51"/>
      <c r="L645" s="51"/>
      <c r="M645" s="51"/>
      <c r="N645" s="51"/>
      <c r="O645" s="51"/>
      <c r="P645" s="51"/>
      <c r="Q645" s="51"/>
      <c r="R645" s="51"/>
      <c r="S645" s="51"/>
      <c r="T645" s="51"/>
      <c r="U645" s="51"/>
      <c r="V645" s="51"/>
      <c r="W645" s="51"/>
      <c r="X645" s="51"/>
      <c r="Y645" s="51"/>
      <c r="Z645" s="51"/>
    </row>
    <row r="646" spans="1:26" ht="15.75" customHeight="1" x14ac:dyDescent="0.2">
      <c r="A646" s="51"/>
      <c r="B646" s="51"/>
      <c r="C646" s="51"/>
      <c r="D646" s="51"/>
      <c r="E646" s="51"/>
      <c r="F646" s="51"/>
      <c r="G646" s="51"/>
      <c r="H646" s="51"/>
      <c r="I646" s="51"/>
      <c r="J646" s="51"/>
      <c r="K646" s="51"/>
      <c r="L646" s="51"/>
      <c r="M646" s="51"/>
      <c r="N646" s="51"/>
      <c r="O646" s="51"/>
      <c r="P646" s="51"/>
      <c r="Q646" s="51"/>
      <c r="R646" s="51"/>
      <c r="S646" s="51"/>
      <c r="T646" s="51"/>
      <c r="U646" s="51"/>
      <c r="V646" s="51"/>
      <c r="W646" s="51"/>
      <c r="X646" s="51"/>
      <c r="Y646" s="51"/>
      <c r="Z646" s="51"/>
    </row>
    <row r="647" spans="1:26" ht="15.75" customHeight="1" x14ac:dyDescent="0.2">
      <c r="A647" s="51"/>
      <c r="B647" s="51"/>
      <c r="C647" s="51"/>
      <c r="D647" s="51"/>
      <c r="E647" s="51"/>
      <c r="F647" s="51"/>
      <c r="G647" s="51"/>
      <c r="H647" s="51"/>
      <c r="I647" s="51"/>
      <c r="J647" s="51"/>
      <c r="K647" s="51"/>
      <c r="L647" s="51"/>
      <c r="M647" s="51"/>
      <c r="N647" s="51"/>
      <c r="O647" s="51"/>
      <c r="P647" s="51"/>
      <c r="Q647" s="51"/>
      <c r="R647" s="51"/>
      <c r="S647" s="51"/>
      <c r="T647" s="51"/>
      <c r="U647" s="51"/>
      <c r="V647" s="51"/>
      <c r="W647" s="51"/>
      <c r="X647" s="51"/>
      <c r="Y647" s="51"/>
      <c r="Z647" s="51"/>
    </row>
    <row r="648" spans="1:26" ht="15.75" customHeight="1" x14ac:dyDescent="0.2">
      <c r="A648" s="51"/>
      <c r="B648" s="51"/>
      <c r="C648" s="51"/>
      <c r="D648" s="51"/>
      <c r="E648" s="51"/>
      <c r="F648" s="51"/>
      <c r="G648" s="51"/>
      <c r="H648" s="51"/>
      <c r="I648" s="51"/>
      <c r="J648" s="51"/>
      <c r="K648" s="51"/>
      <c r="L648" s="51"/>
      <c r="M648" s="51"/>
      <c r="N648" s="51"/>
      <c r="O648" s="51"/>
      <c r="P648" s="51"/>
      <c r="Q648" s="51"/>
      <c r="R648" s="51"/>
      <c r="S648" s="51"/>
      <c r="T648" s="51"/>
      <c r="U648" s="51"/>
      <c r="V648" s="51"/>
      <c r="W648" s="51"/>
      <c r="X648" s="51"/>
      <c r="Y648" s="51"/>
      <c r="Z648" s="51"/>
    </row>
    <row r="649" spans="1:26" ht="15.75" customHeight="1" x14ac:dyDescent="0.2">
      <c r="A649" s="51"/>
      <c r="B649" s="51"/>
      <c r="C649" s="51"/>
      <c r="D649" s="51"/>
      <c r="E649" s="51"/>
      <c r="F649" s="51"/>
      <c r="G649" s="51"/>
      <c r="H649" s="51"/>
      <c r="I649" s="51"/>
      <c r="J649" s="51"/>
      <c r="K649" s="51"/>
      <c r="L649" s="51"/>
      <c r="M649" s="51"/>
      <c r="N649" s="51"/>
      <c r="O649" s="51"/>
      <c r="P649" s="51"/>
      <c r="Q649" s="51"/>
      <c r="R649" s="51"/>
      <c r="S649" s="51"/>
      <c r="T649" s="51"/>
      <c r="U649" s="51"/>
      <c r="V649" s="51"/>
      <c r="W649" s="51"/>
      <c r="X649" s="51"/>
      <c r="Y649" s="51"/>
      <c r="Z649" s="51"/>
    </row>
    <row r="650" spans="1:26" ht="15.75" customHeight="1" x14ac:dyDescent="0.2">
      <c r="A650" s="51"/>
      <c r="B650" s="51"/>
      <c r="C650" s="51"/>
      <c r="D650" s="51"/>
      <c r="E650" s="51"/>
      <c r="F650" s="51"/>
      <c r="G650" s="51"/>
      <c r="H650" s="51"/>
      <c r="I650" s="51"/>
      <c r="J650" s="51"/>
      <c r="K650" s="51"/>
      <c r="L650" s="51"/>
      <c r="M650" s="51"/>
      <c r="N650" s="51"/>
      <c r="O650" s="51"/>
      <c r="P650" s="51"/>
      <c r="Q650" s="51"/>
      <c r="R650" s="51"/>
      <c r="S650" s="51"/>
      <c r="T650" s="51"/>
      <c r="U650" s="51"/>
      <c r="V650" s="51"/>
      <c r="W650" s="51"/>
      <c r="X650" s="51"/>
      <c r="Y650" s="51"/>
      <c r="Z650" s="51"/>
    </row>
    <row r="651" spans="1:26" ht="15.75" customHeight="1" x14ac:dyDescent="0.2">
      <c r="A651" s="51"/>
      <c r="B651" s="51"/>
      <c r="C651" s="51"/>
      <c r="D651" s="51"/>
      <c r="E651" s="51"/>
      <c r="F651" s="51"/>
      <c r="G651" s="51"/>
      <c r="H651" s="51"/>
      <c r="I651" s="51"/>
      <c r="J651" s="51"/>
      <c r="K651" s="51"/>
      <c r="L651" s="51"/>
      <c r="M651" s="51"/>
      <c r="N651" s="51"/>
      <c r="O651" s="51"/>
      <c r="P651" s="51"/>
      <c r="Q651" s="51"/>
      <c r="R651" s="51"/>
      <c r="S651" s="51"/>
      <c r="T651" s="51"/>
      <c r="U651" s="51"/>
      <c r="V651" s="51"/>
      <c r="W651" s="51"/>
      <c r="X651" s="51"/>
      <c r="Y651" s="51"/>
      <c r="Z651" s="51"/>
    </row>
    <row r="652" spans="1:26" ht="15.75" customHeight="1" x14ac:dyDescent="0.2">
      <c r="A652" s="51"/>
      <c r="B652" s="51"/>
      <c r="C652" s="51"/>
      <c r="D652" s="51"/>
      <c r="E652" s="51"/>
      <c r="F652" s="51"/>
      <c r="G652" s="51"/>
      <c r="H652" s="51"/>
      <c r="I652" s="51"/>
      <c r="J652" s="51"/>
      <c r="K652" s="51"/>
      <c r="L652" s="51"/>
      <c r="M652" s="51"/>
      <c r="N652" s="51"/>
      <c r="O652" s="51"/>
      <c r="P652" s="51"/>
      <c r="Q652" s="51"/>
      <c r="R652" s="51"/>
      <c r="S652" s="51"/>
      <c r="T652" s="51"/>
      <c r="U652" s="51"/>
      <c r="V652" s="51"/>
      <c r="W652" s="51"/>
      <c r="X652" s="51"/>
      <c r="Y652" s="51"/>
      <c r="Z652" s="51"/>
    </row>
    <row r="653" spans="1:26" ht="15.75" customHeight="1" x14ac:dyDescent="0.2">
      <c r="A653" s="51"/>
      <c r="B653" s="51"/>
      <c r="C653" s="51"/>
      <c r="D653" s="51"/>
      <c r="E653" s="51"/>
      <c r="F653" s="51"/>
      <c r="G653" s="51"/>
      <c r="H653" s="51"/>
      <c r="I653" s="51"/>
      <c r="J653" s="51"/>
      <c r="K653" s="51"/>
      <c r="L653" s="51"/>
      <c r="M653" s="51"/>
      <c r="N653" s="51"/>
      <c r="O653" s="51"/>
      <c r="P653" s="51"/>
      <c r="Q653" s="51"/>
      <c r="R653" s="51"/>
      <c r="S653" s="51"/>
      <c r="T653" s="51"/>
      <c r="U653" s="51"/>
      <c r="V653" s="51"/>
      <c r="W653" s="51"/>
      <c r="X653" s="51"/>
      <c r="Y653" s="51"/>
      <c r="Z653" s="51"/>
    </row>
    <row r="654" spans="1:26" ht="15.75" customHeight="1" x14ac:dyDescent="0.2">
      <c r="A654" s="51"/>
      <c r="B654" s="51"/>
      <c r="C654" s="51"/>
      <c r="D654" s="51"/>
      <c r="E654" s="51"/>
      <c r="F654" s="51"/>
      <c r="G654" s="51"/>
      <c r="H654" s="51"/>
      <c r="I654" s="51"/>
      <c r="J654" s="51"/>
      <c r="K654" s="51"/>
      <c r="L654" s="51"/>
      <c r="M654" s="51"/>
      <c r="N654" s="51"/>
      <c r="O654" s="51"/>
      <c r="P654" s="51"/>
      <c r="Q654" s="51"/>
      <c r="R654" s="51"/>
      <c r="S654" s="51"/>
      <c r="T654" s="51"/>
      <c r="U654" s="51"/>
      <c r="V654" s="51"/>
      <c r="W654" s="51"/>
      <c r="X654" s="51"/>
      <c r="Y654" s="51"/>
      <c r="Z654" s="51"/>
    </row>
    <row r="655" spans="1:26" ht="15.75" customHeight="1" x14ac:dyDescent="0.2">
      <c r="A655" s="51"/>
      <c r="B655" s="51"/>
      <c r="C655" s="51"/>
      <c r="D655" s="51"/>
      <c r="E655" s="51"/>
      <c r="F655" s="51"/>
      <c r="G655" s="51"/>
      <c r="H655" s="51"/>
      <c r="I655" s="51"/>
      <c r="J655" s="51"/>
      <c r="K655" s="51"/>
      <c r="L655" s="51"/>
      <c r="M655" s="51"/>
      <c r="N655" s="51"/>
      <c r="O655" s="51"/>
      <c r="P655" s="51"/>
      <c r="Q655" s="51"/>
      <c r="R655" s="51"/>
      <c r="S655" s="51"/>
      <c r="T655" s="51"/>
      <c r="U655" s="51"/>
      <c r="V655" s="51"/>
      <c r="W655" s="51"/>
      <c r="X655" s="51"/>
      <c r="Y655" s="51"/>
      <c r="Z655" s="51"/>
    </row>
    <row r="656" spans="1:26" ht="15.75" customHeight="1" x14ac:dyDescent="0.2">
      <c r="A656" s="51"/>
      <c r="B656" s="51"/>
      <c r="C656" s="51"/>
      <c r="D656" s="51"/>
      <c r="E656" s="51"/>
      <c r="F656" s="51"/>
      <c r="G656" s="51"/>
      <c r="H656" s="51"/>
      <c r="I656" s="51"/>
      <c r="J656" s="51"/>
      <c r="K656" s="51"/>
      <c r="L656" s="51"/>
      <c r="M656" s="51"/>
      <c r="N656" s="51"/>
      <c r="O656" s="51"/>
      <c r="P656" s="51"/>
      <c r="Q656" s="51"/>
      <c r="R656" s="51"/>
      <c r="S656" s="51"/>
      <c r="T656" s="51"/>
      <c r="U656" s="51"/>
      <c r="V656" s="51"/>
      <c r="W656" s="51"/>
      <c r="X656" s="51"/>
      <c r="Y656" s="51"/>
      <c r="Z656" s="51"/>
    </row>
    <row r="657" spans="1:26" ht="15.75" customHeight="1" x14ac:dyDescent="0.2">
      <c r="A657" s="51"/>
      <c r="B657" s="51"/>
      <c r="C657" s="51"/>
      <c r="D657" s="51"/>
      <c r="E657" s="51"/>
      <c r="F657" s="51"/>
      <c r="G657" s="51"/>
      <c r="H657" s="51"/>
      <c r="I657" s="51"/>
      <c r="J657" s="51"/>
      <c r="K657" s="51"/>
      <c r="L657" s="51"/>
      <c r="M657" s="51"/>
      <c r="N657" s="51"/>
      <c r="O657" s="51"/>
      <c r="P657" s="51"/>
      <c r="Q657" s="51"/>
      <c r="R657" s="51"/>
      <c r="S657" s="51"/>
      <c r="T657" s="51"/>
      <c r="U657" s="51"/>
      <c r="V657" s="51"/>
      <c r="W657" s="51"/>
      <c r="X657" s="51"/>
      <c r="Y657" s="51"/>
      <c r="Z657" s="51"/>
    </row>
    <row r="658" spans="1:26" ht="15.75" customHeight="1" x14ac:dyDescent="0.2">
      <c r="A658" s="51"/>
      <c r="B658" s="51"/>
      <c r="C658" s="51"/>
      <c r="D658" s="51"/>
      <c r="E658" s="51"/>
      <c r="F658" s="51"/>
      <c r="G658" s="51"/>
      <c r="H658" s="51"/>
      <c r="I658" s="51"/>
      <c r="J658" s="51"/>
      <c r="K658" s="51"/>
      <c r="L658" s="51"/>
      <c r="M658" s="51"/>
      <c r="N658" s="51"/>
      <c r="O658" s="51"/>
      <c r="P658" s="51"/>
      <c r="Q658" s="51"/>
      <c r="R658" s="51"/>
      <c r="S658" s="51"/>
      <c r="T658" s="51"/>
      <c r="U658" s="51"/>
      <c r="V658" s="51"/>
      <c r="W658" s="51"/>
      <c r="X658" s="51"/>
      <c r="Y658" s="51"/>
      <c r="Z658" s="51"/>
    </row>
    <row r="659" spans="1:26" ht="15.75" customHeight="1" x14ac:dyDescent="0.2">
      <c r="A659" s="51"/>
      <c r="B659" s="51"/>
      <c r="C659" s="51"/>
      <c r="D659" s="51"/>
      <c r="E659" s="51"/>
      <c r="F659" s="51"/>
      <c r="G659" s="51"/>
      <c r="H659" s="51"/>
      <c r="I659" s="51"/>
      <c r="J659" s="51"/>
      <c r="K659" s="51"/>
      <c r="L659" s="51"/>
      <c r="M659" s="51"/>
      <c r="N659" s="51"/>
      <c r="O659" s="51"/>
      <c r="P659" s="51"/>
      <c r="Q659" s="51"/>
      <c r="R659" s="51"/>
      <c r="S659" s="51"/>
      <c r="T659" s="51"/>
      <c r="U659" s="51"/>
      <c r="V659" s="51"/>
      <c r="W659" s="51"/>
      <c r="X659" s="51"/>
      <c r="Y659" s="51"/>
      <c r="Z659" s="51"/>
    </row>
    <row r="660" spans="1:26" ht="15.75" customHeight="1" x14ac:dyDescent="0.2">
      <c r="A660" s="51"/>
      <c r="B660" s="51"/>
      <c r="C660" s="51"/>
      <c r="D660" s="51"/>
      <c r="E660" s="51"/>
      <c r="F660" s="51"/>
      <c r="G660" s="51"/>
      <c r="H660" s="51"/>
      <c r="I660" s="51"/>
      <c r="J660" s="51"/>
      <c r="K660" s="51"/>
      <c r="L660" s="51"/>
      <c r="M660" s="51"/>
      <c r="N660" s="51"/>
      <c r="O660" s="51"/>
      <c r="P660" s="51"/>
      <c r="Q660" s="51"/>
      <c r="R660" s="51"/>
      <c r="S660" s="51"/>
      <c r="T660" s="51"/>
      <c r="U660" s="51"/>
      <c r="V660" s="51"/>
      <c r="W660" s="51"/>
      <c r="X660" s="51"/>
      <c r="Y660" s="51"/>
      <c r="Z660" s="51"/>
    </row>
    <row r="661" spans="1:26" ht="15.75" customHeight="1" x14ac:dyDescent="0.2">
      <c r="A661" s="51"/>
      <c r="B661" s="51"/>
      <c r="C661" s="51"/>
      <c r="D661" s="51"/>
      <c r="E661" s="51"/>
      <c r="F661" s="51"/>
      <c r="G661" s="51"/>
      <c r="H661" s="51"/>
      <c r="I661" s="51"/>
      <c r="J661" s="51"/>
      <c r="K661" s="51"/>
      <c r="L661" s="51"/>
      <c r="M661" s="51"/>
      <c r="N661" s="51"/>
      <c r="O661" s="51"/>
      <c r="P661" s="51"/>
      <c r="Q661" s="51"/>
      <c r="R661" s="51"/>
      <c r="S661" s="51"/>
      <c r="T661" s="51"/>
      <c r="U661" s="51"/>
      <c r="V661" s="51"/>
      <c r="W661" s="51"/>
      <c r="X661" s="51"/>
      <c r="Y661" s="51"/>
      <c r="Z661" s="51"/>
    </row>
    <row r="662" spans="1:26" ht="15.75" customHeight="1" x14ac:dyDescent="0.2">
      <c r="A662" s="51"/>
      <c r="B662" s="51"/>
      <c r="C662" s="51"/>
      <c r="D662" s="51"/>
      <c r="E662" s="51"/>
      <c r="F662" s="51"/>
      <c r="G662" s="51"/>
      <c r="H662" s="51"/>
      <c r="I662" s="51"/>
      <c r="J662" s="51"/>
      <c r="K662" s="51"/>
      <c r="L662" s="51"/>
      <c r="M662" s="51"/>
      <c r="N662" s="51"/>
      <c r="O662" s="51"/>
      <c r="P662" s="51"/>
      <c r="Q662" s="51"/>
      <c r="R662" s="51"/>
      <c r="S662" s="51"/>
      <c r="T662" s="51"/>
      <c r="U662" s="51"/>
      <c r="V662" s="51"/>
      <c r="W662" s="51"/>
      <c r="X662" s="51"/>
      <c r="Y662" s="51"/>
      <c r="Z662" s="51"/>
    </row>
    <row r="663" spans="1:26" ht="15.75" customHeight="1" x14ac:dyDescent="0.2">
      <c r="A663" s="51"/>
      <c r="B663" s="51"/>
      <c r="C663" s="51"/>
      <c r="D663" s="51"/>
      <c r="E663" s="51"/>
      <c r="F663" s="51"/>
      <c r="G663" s="51"/>
      <c r="H663" s="51"/>
      <c r="I663" s="51"/>
      <c r="J663" s="51"/>
      <c r="K663" s="51"/>
      <c r="L663" s="51"/>
      <c r="M663" s="51"/>
      <c r="N663" s="51"/>
      <c r="O663" s="51"/>
      <c r="P663" s="51"/>
      <c r="Q663" s="51"/>
      <c r="R663" s="51"/>
      <c r="S663" s="51"/>
      <c r="T663" s="51"/>
      <c r="U663" s="51"/>
      <c r="V663" s="51"/>
      <c r="W663" s="51"/>
      <c r="X663" s="51"/>
      <c r="Y663" s="51"/>
      <c r="Z663" s="51"/>
    </row>
    <row r="664" spans="1:26" ht="15.75" customHeight="1" x14ac:dyDescent="0.2">
      <c r="A664" s="51"/>
      <c r="B664" s="51"/>
      <c r="C664" s="51"/>
      <c r="D664" s="51"/>
      <c r="E664" s="51"/>
      <c r="F664" s="51"/>
      <c r="G664" s="51"/>
      <c r="H664" s="51"/>
      <c r="I664" s="51"/>
      <c r="J664" s="51"/>
      <c r="K664" s="51"/>
      <c r="L664" s="51"/>
      <c r="M664" s="51"/>
      <c r="N664" s="51"/>
      <c r="O664" s="51"/>
      <c r="P664" s="51"/>
      <c r="Q664" s="51"/>
      <c r="R664" s="51"/>
      <c r="S664" s="51"/>
      <c r="T664" s="51"/>
      <c r="U664" s="51"/>
      <c r="V664" s="51"/>
      <c r="W664" s="51"/>
      <c r="X664" s="51"/>
      <c r="Y664" s="51"/>
      <c r="Z664" s="51"/>
    </row>
    <row r="665" spans="1:26" ht="15.75" customHeight="1" x14ac:dyDescent="0.2">
      <c r="A665" s="51"/>
      <c r="B665" s="51"/>
      <c r="C665" s="51"/>
      <c r="D665" s="51"/>
      <c r="E665" s="51"/>
      <c r="F665" s="51"/>
      <c r="G665" s="51"/>
      <c r="H665" s="51"/>
      <c r="I665" s="51"/>
      <c r="J665" s="51"/>
      <c r="K665" s="51"/>
      <c r="L665" s="51"/>
      <c r="M665" s="51"/>
      <c r="N665" s="51"/>
      <c r="O665" s="51"/>
      <c r="P665" s="51"/>
      <c r="Q665" s="51"/>
      <c r="R665" s="51"/>
      <c r="S665" s="51"/>
      <c r="T665" s="51"/>
      <c r="U665" s="51"/>
      <c r="V665" s="51"/>
      <c r="W665" s="51"/>
      <c r="X665" s="51"/>
      <c r="Y665" s="51"/>
      <c r="Z665" s="51"/>
    </row>
    <row r="666" spans="1:26" ht="15.75" customHeight="1" x14ac:dyDescent="0.2">
      <c r="A666" s="51"/>
      <c r="B666" s="51"/>
      <c r="C666" s="51"/>
      <c r="D666" s="51"/>
      <c r="E666" s="51"/>
      <c r="F666" s="51"/>
      <c r="G666" s="51"/>
      <c r="H666" s="51"/>
      <c r="I666" s="51"/>
      <c r="J666" s="51"/>
      <c r="K666" s="51"/>
      <c r="L666" s="51"/>
      <c r="M666" s="51"/>
      <c r="N666" s="51"/>
      <c r="O666" s="51"/>
      <c r="P666" s="51"/>
      <c r="Q666" s="51"/>
      <c r="R666" s="51"/>
      <c r="S666" s="51"/>
      <c r="T666" s="51"/>
      <c r="U666" s="51"/>
      <c r="V666" s="51"/>
      <c r="W666" s="51"/>
      <c r="X666" s="51"/>
      <c r="Y666" s="51"/>
      <c r="Z666" s="51"/>
    </row>
    <row r="667" spans="1:26" ht="15.75" customHeight="1" x14ac:dyDescent="0.2">
      <c r="A667" s="51"/>
      <c r="B667" s="51"/>
      <c r="C667" s="51"/>
      <c r="D667" s="51"/>
      <c r="E667" s="51"/>
      <c r="F667" s="51"/>
      <c r="G667" s="51"/>
      <c r="H667" s="51"/>
      <c r="I667" s="51"/>
      <c r="J667" s="51"/>
      <c r="K667" s="51"/>
      <c r="L667" s="51"/>
      <c r="M667" s="51"/>
      <c r="N667" s="51"/>
      <c r="O667" s="51"/>
      <c r="P667" s="51"/>
      <c r="Q667" s="51"/>
      <c r="R667" s="51"/>
      <c r="S667" s="51"/>
      <c r="T667" s="51"/>
      <c r="U667" s="51"/>
      <c r="V667" s="51"/>
      <c r="W667" s="51"/>
      <c r="X667" s="51"/>
      <c r="Y667" s="51"/>
      <c r="Z667" s="51"/>
    </row>
    <row r="668" spans="1:26" ht="15.75" customHeight="1" x14ac:dyDescent="0.2">
      <c r="A668" s="51"/>
      <c r="B668" s="51"/>
      <c r="C668" s="51"/>
      <c r="D668" s="51"/>
      <c r="E668" s="51"/>
      <c r="F668" s="51"/>
      <c r="G668" s="51"/>
      <c r="H668" s="51"/>
      <c r="I668" s="51"/>
      <c r="J668" s="51"/>
      <c r="K668" s="51"/>
      <c r="L668" s="51"/>
      <c r="M668" s="51"/>
      <c r="N668" s="51"/>
      <c r="O668" s="51"/>
      <c r="P668" s="51"/>
      <c r="Q668" s="51"/>
      <c r="R668" s="51"/>
      <c r="S668" s="51"/>
      <c r="T668" s="51"/>
      <c r="U668" s="51"/>
      <c r="V668" s="51"/>
      <c r="W668" s="51"/>
      <c r="X668" s="51"/>
      <c r="Y668" s="51"/>
      <c r="Z668" s="51"/>
    </row>
    <row r="669" spans="1:26" ht="15.75" customHeight="1" x14ac:dyDescent="0.2">
      <c r="A669" s="51"/>
      <c r="B669" s="51"/>
      <c r="C669" s="51"/>
      <c r="D669" s="51"/>
      <c r="E669" s="51"/>
      <c r="F669" s="51"/>
      <c r="G669" s="51"/>
      <c r="H669" s="51"/>
      <c r="I669" s="51"/>
      <c r="J669" s="51"/>
      <c r="K669" s="51"/>
      <c r="L669" s="51"/>
      <c r="M669" s="51"/>
      <c r="N669" s="51"/>
      <c r="O669" s="51"/>
      <c r="P669" s="51"/>
      <c r="Q669" s="51"/>
      <c r="R669" s="51"/>
      <c r="S669" s="51"/>
      <c r="T669" s="51"/>
      <c r="U669" s="51"/>
      <c r="V669" s="51"/>
      <c r="W669" s="51"/>
      <c r="X669" s="51"/>
      <c r="Y669" s="51"/>
      <c r="Z669" s="51"/>
    </row>
    <row r="670" spans="1:26" ht="15.75" customHeight="1" x14ac:dyDescent="0.2">
      <c r="A670" s="51"/>
      <c r="B670" s="51"/>
      <c r="C670" s="51"/>
      <c r="D670" s="51"/>
      <c r="E670" s="51"/>
      <c r="F670" s="51"/>
      <c r="G670" s="51"/>
      <c r="H670" s="51"/>
      <c r="I670" s="51"/>
      <c r="J670" s="51"/>
      <c r="K670" s="51"/>
      <c r="L670" s="51"/>
      <c r="M670" s="51"/>
      <c r="N670" s="51"/>
      <c r="O670" s="51"/>
      <c r="P670" s="51"/>
      <c r="Q670" s="51"/>
      <c r="R670" s="51"/>
      <c r="S670" s="51"/>
      <c r="T670" s="51"/>
      <c r="U670" s="51"/>
      <c r="V670" s="51"/>
      <c r="W670" s="51"/>
      <c r="X670" s="51"/>
      <c r="Y670" s="51"/>
      <c r="Z670" s="51"/>
    </row>
    <row r="671" spans="1:26" ht="15.75" customHeight="1" x14ac:dyDescent="0.2">
      <c r="A671" s="51"/>
      <c r="B671" s="51"/>
      <c r="C671" s="51"/>
      <c r="D671" s="51"/>
      <c r="E671" s="51"/>
      <c r="F671" s="51"/>
      <c r="G671" s="51"/>
      <c r="H671" s="51"/>
      <c r="I671" s="51"/>
      <c r="J671" s="51"/>
      <c r="K671" s="51"/>
      <c r="L671" s="51"/>
      <c r="M671" s="51"/>
      <c r="N671" s="51"/>
      <c r="O671" s="51"/>
      <c r="P671" s="51"/>
      <c r="Q671" s="51"/>
      <c r="R671" s="51"/>
      <c r="S671" s="51"/>
      <c r="T671" s="51"/>
      <c r="U671" s="51"/>
      <c r="V671" s="51"/>
      <c r="W671" s="51"/>
      <c r="X671" s="51"/>
      <c r="Y671" s="51"/>
      <c r="Z671" s="51"/>
    </row>
    <row r="672" spans="1:26" ht="15.75" customHeight="1" x14ac:dyDescent="0.2">
      <c r="A672" s="51"/>
      <c r="B672" s="51"/>
      <c r="C672" s="51"/>
      <c r="D672" s="51"/>
      <c r="E672" s="51"/>
      <c r="F672" s="51"/>
      <c r="G672" s="51"/>
      <c r="H672" s="51"/>
      <c r="I672" s="51"/>
      <c r="J672" s="51"/>
      <c r="K672" s="51"/>
      <c r="L672" s="51"/>
      <c r="M672" s="51"/>
      <c r="N672" s="51"/>
      <c r="O672" s="51"/>
      <c r="P672" s="51"/>
      <c r="Q672" s="51"/>
      <c r="R672" s="51"/>
      <c r="S672" s="51"/>
      <c r="T672" s="51"/>
      <c r="U672" s="51"/>
      <c r="V672" s="51"/>
      <c r="W672" s="51"/>
      <c r="X672" s="51"/>
      <c r="Y672" s="51"/>
      <c r="Z672" s="51"/>
    </row>
    <row r="673" spans="1:26" ht="15.75" customHeight="1" x14ac:dyDescent="0.2">
      <c r="A673" s="51"/>
      <c r="B673" s="51"/>
      <c r="C673" s="51"/>
      <c r="D673" s="51"/>
      <c r="E673" s="51"/>
      <c r="F673" s="51"/>
      <c r="G673" s="51"/>
      <c r="H673" s="51"/>
      <c r="I673" s="51"/>
      <c r="J673" s="51"/>
      <c r="K673" s="51"/>
      <c r="L673" s="51"/>
      <c r="M673" s="51"/>
      <c r="N673" s="51"/>
      <c r="O673" s="51"/>
      <c r="P673" s="51"/>
      <c r="Q673" s="51"/>
      <c r="R673" s="51"/>
      <c r="S673" s="51"/>
      <c r="T673" s="51"/>
      <c r="U673" s="51"/>
      <c r="V673" s="51"/>
      <c r="W673" s="51"/>
      <c r="X673" s="51"/>
      <c r="Y673" s="51"/>
      <c r="Z673" s="51"/>
    </row>
    <row r="674" spans="1:26" ht="15.75" customHeight="1" x14ac:dyDescent="0.2">
      <c r="A674" s="51"/>
      <c r="B674" s="51"/>
      <c r="C674" s="51"/>
      <c r="D674" s="51"/>
      <c r="E674" s="51"/>
      <c r="F674" s="51"/>
      <c r="G674" s="51"/>
      <c r="H674" s="51"/>
      <c r="I674" s="51"/>
      <c r="J674" s="51"/>
      <c r="K674" s="51"/>
      <c r="L674" s="51"/>
      <c r="M674" s="51"/>
      <c r="N674" s="51"/>
      <c r="O674" s="51"/>
      <c r="P674" s="51"/>
      <c r="Q674" s="51"/>
      <c r="R674" s="51"/>
      <c r="S674" s="51"/>
      <c r="T674" s="51"/>
      <c r="U674" s="51"/>
      <c r="V674" s="51"/>
      <c r="W674" s="51"/>
      <c r="X674" s="51"/>
      <c r="Y674" s="51"/>
      <c r="Z674" s="51"/>
    </row>
    <row r="675" spans="1:26" ht="15.75" customHeight="1" x14ac:dyDescent="0.2">
      <c r="A675" s="51"/>
      <c r="B675" s="51"/>
      <c r="C675" s="51"/>
      <c r="D675" s="51"/>
      <c r="E675" s="51"/>
      <c r="F675" s="51"/>
      <c r="G675" s="51"/>
      <c r="H675" s="51"/>
      <c r="I675" s="51"/>
      <c r="J675" s="51"/>
      <c r="K675" s="51"/>
      <c r="L675" s="51"/>
      <c r="M675" s="51"/>
      <c r="N675" s="51"/>
      <c r="O675" s="51"/>
      <c r="P675" s="51"/>
      <c r="Q675" s="51"/>
      <c r="R675" s="51"/>
      <c r="S675" s="51"/>
      <c r="T675" s="51"/>
      <c r="U675" s="51"/>
      <c r="V675" s="51"/>
      <c r="W675" s="51"/>
      <c r="X675" s="51"/>
      <c r="Y675" s="51"/>
      <c r="Z675" s="51"/>
    </row>
    <row r="676" spans="1:26" ht="15.75" customHeight="1" x14ac:dyDescent="0.2">
      <c r="A676" s="51"/>
      <c r="B676" s="51"/>
      <c r="C676" s="51"/>
      <c r="D676" s="51"/>
      <c r="E676" s="51"/>
      <c r="F676" s="51"/>
      <c r="G676" s="51"/>
      <c r="H676" s="51"/>
      <c r="I676" s="51"/>
      <c r="J676" s="51"/>
      <c r="K676" s="51"/>
      <c r="L676" s="51"/>
      <c r="M676" s="51"/>
      <c r="N676" s="51"/>
      <c r="O676" s="51"/>
      <c r="P676" s="51"/>
      <c r="Q676" s="51"/>
      <c r="R676" s="51"/>
      <c r="S676" s="51"/>
      <c r="T676" s="51"/>
      <c r="U676" s="51"/>
      <c r="V676" s="51"/>
      <c r="W676" s="51"/>
      <c r="X676" s="51"/>
      <c r="Y676" s="51"/>
      <c r="Z676" s="51"/>
    </row>
    <row r="677" spans="1:26" ht="15.75" customHeight="1" x14ac:dyDescent="0.2">
      <c r="A677" s="51"/>
      <c r="B677" s="51"/>
      <c r="C677" s="51"/>
      <c r="D677" s="51"/>
      <c r="E677" s="51"/>
      <c r="F677" s="51"/>
      <c r="G677" s="51"/>
      <c r="H677" s="51"/>
      <c r="I677" s="51"/>
      <c r="J677" s="51"/>
      <c r="K677" s="51"/>
      <c r="L677" s="51"/>
      <c r="M677" s="51"/>
      <c r="N677" s="51"/>
      <c r="O677" s="51"/>
      <c r="P677" s="51"/>
      <c r="Q677" s="51"/>
      <c r="R677" s="51"/>
      <c r="S677" s="51"/>
      <c r="T677" s="51"/>
      <c r="U677" s="51"/>
      <c r="V677" s="51"/>
      <c r="W677" s="51"/>
      <c r="X677" s="51"/>
      <c r="Y677" s="51"/>
      <c r="Z677" s="51"/>
    </row>
    <row r="678" spans="1:26" ht="15.75" customHeight="1" x14ac:dyDescent="0.2">
      <c r="A678" s="51"/>
      <c r="B678" s="51"/>
      <c r="C678" s="51"/>
      <c r="D678" s="51"/>
      <c r="E678" s="51"/>
      <c r="F678" s="51"/>
      <c r="G678" s="51"/>
      <c r="H678" s="51"/>
      <c r="I678" s="51"/>
      <c r="J678" s="51"/>
      <c r="K678" s="51"/>
      <c r="L678" s="51"/>
      <c r="M678" s="51"/>
      <c r="N678" s="51"/>
      <c r="O678" s="51"/>
      <c r="P678" s="51"/>
      <c r="Q678" s="51"/>
      <c r="R678" s="51"/>
      <c r="S678" s="51"/>
      <c r="T678" s="51"/>
      <c r="U678" s="51"/>
      <c r="V678" s="51"/>
      <c r="W678" s="51"/>
      <c r="X678" s="51"/>
      <c r="Y678" s="51"/>
      <c r="Z678" s="51"/>
    </row>
    <row r="679" spans="1:26" ht="15.75" customHeight="1" x14ac:dyDescent="0.2">
      <c r="A679" s="51"/>
      <c r="B679" s="51"/>
      <c r="C679" s="51"/>
      <c r="D679" s="51"/>
      <c r="E679" s="51"/>
      <c r="F679" s="51"/>
      <c r="G679" s="51"/>
      <c r="H679" s="51"/>
      <c r="I679" s="51"/>
      <c r="J679" s="51"/>
      <c r="K679" s="51"/>
      <c r="L679" s="51"/>
      <c r="M679" s="51"/>
      <c r="N679" s="51"/>
      <c r="O679" s="51"/>
      <c r="P679" s="51"/>
      <c r="Q679" s="51"/>
      <c r="R679" s="51"/>
      <c r="S679" s="51"/>
      <c r="T679" s="51"/>
      <c r="U679" s="51"/>
      <c r="V679" s="51"/>
      <c r="W679" s="51"/>
      <c r="X679" s="51"/>
      <c r="Y679" s="51"/>
      <c r="Z679" s="51"/>
    </row>
    <row r="680" spans="1:26" ht="15.75" customHeight="1" x14ac:dyDescent="0.2">
      <c r="A680" s="51"/>
      <c r="B680" s="51"/>
      <c r="C680" s="51"/>
      <c r="D680" s="51"/>
      <c r="E680" s="51"/>
      <c r="F680" s="51"/>
      <c r="G680" s="51"/>
      <c r="H680" s="51"/>
      <c r="I680" s="51"/>
      <c r="J680" s="51"/>
      <c r="K680" s="51"/>
      <c r="L680" s="51"/>
      <c r="M680" s="51"/>
      <c r="N680" s="51"/>
      <c r="O680" s="51"/>
      <c r="P680" s="51"/>
      <c r="Q680" s="51"/>
      <c r="R680" s="51"/>
      <c r="S680" s="51"/>
      <c r="T680" s="51"/>
      <c r="U680" s="51"/>
      <c r="V680" s="51"/>
      <c r="W680" s="51"/>
      <c r="X680" s="51"/>
      <c r="Y680" s="51"/>
      <c r="Z680" s="51"/>
    </row>
    <row r="681" spans="1:26" ht="15.75" customHeight="1" x14ac:dyDescent="0.2">
      <c r="A681" s="51"/>
      <c r="B681" s="51"/>
      <c r="C681" s="51"/>
      <c r="D681" s="51"/>
      <c r="E681" s="51"/>
      <c r="F681" s="51"/>
      <c r="G681" s="51"/>
      <c r="H681" s="51"/>
      <c r="I681" s="51"/>
      <c r="J681" s="51"/>
      <c r="K681" s="51"/>
      <c r="L681" s="51"/>
      <c r="M681" s="51"/>
      <c r="N681" s="51"/>
      <c r="O681" s="51"/>
      <c r="P681" s="51"/>
      <c r="Q681" s="51"/>
      <c r="R681" s="51"/>
      <c r="S681" s="51"/>
      <c r="T681" s="51"/>
      <c r="U681" s="51"/>
      <c r="V681" s="51"/>
      <c r="W681" s="51"/>
      <c r="X681" s="51"/>
      <c r="Y681" s="51"/>
      <c r="Z681" s="51"/>
    </row>
    <row r="682" spans="1:26" ht="15.75" customHeight="1" x14ac:dyDescent="0.2">
      <c r="A682" s="51"/>
      <c r="B682" s="51"/>
      <c r="C682" s="51"/>
      <c r="D682" s="51"/>
      <c r="E682" s="51"/>
      <c r="F682" s="51"/>
      <c r="G682" s="51"/>
      <c r="H682" s="51"/>
      <c r="I682" s="51"/>
      <c r="J682" s="51"/>
      <c r="K682" s="51"/>
      <c r="L682" s="51"/>
      <c r="M682" s="51"/>
      <c r="N682" s="51"/>
      <c r="O682" s="51"/>
      <c r="P682" s="51"/>
      <c r="Q682" s="51"/>
      <c r="R682" s="51"/>
      <c r="S682" s="51"/>
      <c r="T682" s="51"/>
      <c r="U682" s="51"/>
      <c r="V682" s="51"/>
      <c r="W682" s="51"/>
      <c r="X682" s="51"/>
      <c r="Y682" s="51"/>
      <c r="Z682" s="51"/>
    </row>
    <row r="683" spans="1:26" ht="15.75" customHeight="1" x14ac:dyDescent="0.2">
      <c r="A683" s="51"/>
      <c r="B683" s="51"/>
      <c r="C683" s="51"/>
      <c r="D683" s="51"/>
      <c r="E683" s="51"/>
      <c r="F683" s="51"/>
      <c r="G683" s="51"/>
      <c r="H683" s="51"/>
      <c r="I683" s="51"/>
      <c r="J683" s="51"/>
      <c r="K683" s="51"/>
      <c r="L683" s="51"/>
      <c r="M683" s="51"/>
      <c r="N683" s="51"/>
      <c r="O683" s="51"/>
      <c r="P683" s="51"/>
      <c r="Q683" s="51"/>
      <c r="R683" s="51"/>
      <c r="S683" s="51"/>
      <c r="T683" s="51"/>
      <c r="U683" s="51"/>
      <c r="V683" s="51"/>
      <c r="W683" s="51"/>
      <c r="X683" s="51"/>
      <c r="Y683" s="51"/>
      <c r="Z683" s="51"/>
    </row>
    <row r="684" spans="1:26" ht="15.75" customHeight="1" x14ac:dyDescent="0.2">
      <c r="A684" s="51"/>
      <c r="B684" s="51"/>
      <c r="C684" s="51"/>
      <c r="D684" s="51"/>
      <c r="E684" s="51"/>
      <c r="F684" s="51"/>
      <c r="G684" s="51"/>
      <c r="H684" s="51"/>
      <c r="I684" s="51"/>
      <c r="J684" s="51"/>
      <c r="K684" s="51"/>
      <c r="L684" s="51"/>
      <c r="M684" s="51"/>
      <c r="N684" s="51"/>
      <c r="O684" s="51"/>
      <c r="P684" s="51"/>
      <c r="Q684" s="51"/>
      <c r="R684" s="51"/>
      <c r="S684" s="51"/>
      <c r="T684" s="51"/>
      <c r="U684" s="51"/>
      <c r="V684" s="51"/>
      <c r="W684" s="51"/>
      <c r="X684" s="51"/>
      <c r="Y684" s="51"/>
      <c r="Z684" s="51"/>
    </row>
    <row r="685" spans="1:26" ht="15.75" customHeight="1" x14ac:dyDescent="0.2">
      <c r="A685" s="51"/>
      <c r="B685" s="51"/>
      <c r="C685" s="51"/>
      <c r="D685" s="51"/>
      <c r="E685" s="51"/>
      <c r="F685" s="51"/>
      <c r="G685" s="51"/>
      <c r="H685" s="51"/>
      <c r="I685" s="51"/>
      <c r="J685" s="51"/>
      <c r="K685" s="51"/>
      <c r="L685" s="51"/>
      <c r="M685" s="51"/>
      <c r="N685" s="51"/>
      <c r="O685" s="51"/>
      <c r="P685" s="51"/>
      <c r="Q685" s="51"/>
      <c r="R685" s="51"/>
      <c r="S685" s="51"/>
      <c r="T685" s="51"/>
      <c r="U685" s="51"/>
      <c r="V685" s="51"/>
      <c r="W685" s="51"/>
      <c r="X685" s="51"/>
      <c r="Y685" s="51"/>
      <c r="Z685" s="51"/>
    </row>
    <row r="686" spans="1:26" ht="15.75" customHeight="1" x14ac:dyDescent="0.2">
      <c r="A686" s="51"/>
      <c r="B686" s="51"/>
      <c r="C686" s="51"/>
      <c r="D686" s="51"/>
      <c r="E686" s="51"/>
      <c r="F686" s="51"/>
      <c r="G686" s="51"/>
      <c r="H686" s="51"/>
      <c r="I686" s="51"/>
      <c r="J686" s="51"/>
      <c r="K686" s="51"/>
      <c r="L686" s="51"/>
      <c r="M686" s="51"/>
      <c r="N686" s="51"/>
      <c r="O686" s="51"/>
      <c r="P686" s="51"/>
      <c r="Q686" s="51"/>
      <c r="R686" s="51"/>
      <c r="S686" s="51"/>
      <c r="T686" s="51"/>
      <c r="U686" s="51"/>
      <c r="V686" s="51"/>
      <c r="W686" s="51"/>
      <c r="X686" s="51"/>
      <c r="Y686" s="51"/>
      <c r="Z686" s="51"/>
    </row>
    <row r="687" spans="1:26" ht="15.75" customHeight="1" x14ac:dyDescent="0.2">
      <c r="A687" s="51"/>
      <c r="B687" s="51"/>
      <c r="C687" s="51"/>
      <c r="D687" s="51"/>
      <c r="E687" s="51"/>
      <c r="F687" s="51"/>
      <c r="G687" s="51"/>
      <c r="H687" s="51"/>
      <c r="I687" s="51"/>
      <c r="J687" s="51"/>
      <c r="K687" s="51"/>
      <c r="L687" s="51"/>
      <c r="M687" s="51"/>
      <c r="N687" s="51"/>
      <c r="O687" s="51"/>
      <c r="P687" s="51"/>
      <c r="Q687" s="51"/>
      <c r="R687" s="51"/>
      <c r="S687" s="51"/>
      <c r="T687" s="51"/>
      <c r="U687" s="51"/>
      <c r="V687" s="51"/>
      <c r="W687" s="51"/>
      <c r="X687" s="51"/>
      <c r="Y687" s="51"/>
      <c r="Z687" s="51"/>
    </row>
    <row r="688" spans="1:26" ht="15.75" customHeight="1" x14ac:dyDescent="0.2">
      <c r="A688" s="51"/>
      <c r="B688" s="51"/>
      <c r="C688" s="51"/>
      <c r="D688" s="51"/>
      <c r="E688" s="51"/>
      <c r="F688" s="51"/>
      <c r="G688" s="51"/>
      <c r="H688" s="51"/>
      <c r="I688" s="51"/>
      <c r="J688" s="51"/>
      <c r="K688" s="51"/>
      <c r="L688" s="51"/>
      <c r="M688" s="51"/>
      <c r="N688" s="51"/>
      <c r="O688" s="51"/>
      <c r="P688" s="51"/>
      <c r="Q688" s="51"/>
      <c r="R688" s="51"/>
      <c r="S688" s="51"/>
      <c r="T688" s="51"/>
      <c r="U688" s="51"/>
      <c r="V688" s="51"/>
      <c r="W688" s="51"/>
      <c r="X688" s="51"/>
      <c r="Y688" s="51"/>
      <c r="Z688" s="51"/>
    </row>
    <row r="689" spans="1:26" ht="15.75" customHeight="1" x14ac:dyDescent="0.2">
      <c r="A689" s="51"/>
      <c r="B689" s="51"/>
      <c r="C689" s="51"/>
      <c r="D689" s="51"/>
      <c r="E689" s="51"/>
      <c r="F689" s="51"/>
      <c r="G689" s="51"/>
      <c r="H689" s="51"/>
      <c r="I689" s="51"/>
      <c r="J689" s="51"/>
      <c r="K689" s="51"/>
      <c r="L689" s="51"/>
      <c r="M689" s="51"/>
      <c r="N689" s="51"/>
      <c r="O689" s="51"/>
      <c r="P689" s="51"/>
      <c r="Q689" s="51"/>
      <c r="R689" s="51"/>
      <c r="S689" s="51"/>
      <c r="T689" s="51"/>
      <c r="U689" s="51"/>
      <c r="V689" s="51"/>
      <c r="W689" s="51"/>
      <c r="X689" s="51"/>
      <c r="Y689" s="51"/>
      <c r="Z689" s="51"/>
    </row>
    <row r="690" spans="1:26" ht="15.75" customHeight="1" x14ac:dyDescent="0.2">
      <c r="A690" s="51"/>
      <c r="B690" s="51"/>
      <c r="C690" s="51"/>
      <c r="D690" s="51"/>
      <c r="E690" s="51"/>
      <c r="F690" s="51"/>
      <c r="G690" s="51"/>
      <c r="H690" s="51"/>
      <c r="I690" s="51"/>
      <c r="J690" s="51"/>
      <c r="K690" s="51"/>
      <c r="L690" s="51"/>
      <c r="M690" s="51"/>
      <c r="N690" s="51"/>
      <c r="O690" s="51"/>
      <c r="P690" s="51"/>
      <c r="Q690" s="51"/>
      <c r="R690" s="51"/>
      <c r="S690" s="51"/>
      <c r="T690" s="51"/>
      <c r="U690" s="51"/>
      <c r="V690" s="51"/>
      <c r="W690" s="51"/>
      <c r="X690" s="51"/>
      <c r="Y690" s="51"/>
      <c r="Z690" s="51"/>
    </row>
    <row r="691" spans="1:26" ht="15.75" customHeight="1" x14ac:dyDescent="0.2">
      <c r="A691" s="51"/>
      <c r="B691" s="51"/>
      <c r="C691" s="51"/>
      <c r="D691" s="51"/>
      <c r="E691" s="51"/>
      <c r="F691" s="51"/>
      <c r="G691" s="51"/>
      <c r="H691" s="51"/>
      <c r="I691" s="51"/>
      <c r="J691" s="51"/>
      <c r="K691" s="51"/>
      <c r="L691" s="51"/>
      <c r="M691" s="51"/>
      <c r="N691" s="51"/>
      <c r="O691" s="51"/>
      <c r="P691" s="51"/>
      <c r="Q691" s="51"/>
      <c r="R691" s="51"/>
      <c r="S691" s="51"/>
      <c r="T691" s="51"/>
      <c r="U691" s="51"/>
      <c r="V691" s="51"/>
      <c r="W691" s="51"/>
      <c r="X691" s="51"/>
      <c r="Y691" s="51"/>
      <c r="Z691" s="51"/>
    </row>
    <row r="692" spans="1:26" ht="15.75" customHeight="1" x14ac:dyDescent="0.2">
      <c r="A692" s="51"/>
      <c r="B692" s="51"/>
      <c r="C692" s="51"/>
      <c r="D692" s="51"/>
      <c r="E692" s="51"/>
      <c r="F692" s="51"/>
      <c r="G692" s="51"/>
      <c r="H692" s="51"/>
      <c r="I692" s="51"/>
      <c r="J692" s="51"/>
      <c r="K692" s="51"/>
      <c r="L692" s="51"/>
      <c r="M692" s="51"/>
      <c r="N692" s="51"/>
      <c r="O692" s="51"/>
      <c r="P692" s="51"/>
      <c r="Q692" s="51"/>
      <c r="R692" s="51"/>
      <c r="S692" s="51"/>
      <c r="T692" s="51"/>
      <c r="U692" s="51"/>
      <c r="V692" s="51"/>
      <c r="W692" s="51"/>
      <c r="X692" s="51"/>
      <c r="Y692" s="51"/>
      <c r="Z692" s="51"/>
    </row>
    <row r="693" spans="1:26" ht="15.75" customHeight="1" x14ac:dyDescent="0.2">
      <c r="A693" s="51"/>
      <c r="B693" s="51"/>
      <c r="C693" s="51"/>
      <c r="D693" s="51"/>
      <c r="E693" s="51"/>
      <c r="F693" s="51"/>
      <c r="G693" s="51"/>
      <c r="H693" s="51"/>
      <c r="I693" s="51"/>
      <c r="J693" s="51"/>
      <c r="K693" s="51"/>
      <c r="L693" s="51"/>
      <c r="M693" s="51"/>
      <c r="N693" s="51"/>
      <c r="O693" s="51"/>
      <c r="P693" s="51"/>
      <c r="Q693" s="51"/>
      <c r="R693" s="51"/>
      <c r="S693" s="51"/>
      <c r="T693" s="51"/>
      <c r="U693" s="51"/>
      <c r="V693" s="51"/>
      <c r="W693" s="51"/>
      <c r="X693" s="51"/>
      <c r="Y693" s="51"/>
      <c r="Z693" s="51"/>
    </row>
    <row r="694" spans="1:26" ht="15.75" customHeight="1" x14ac:dyDescent="0.2">
      <c r="A694" s="51"/>
      <c r="B694" s="51"/>
      <c r="C694" s="51"/>
      <c r="D694" s="51"/>
      <c r="E694" s="51"/>
      <c r="F694" s="51"/>
      <c r="G694" s="51"/>
      <c r="H694" s="51"/>
      <c r="I694" s="51"/>
      <c r="J694" s="51"/>
      <c r="K694" s="51"/>
      <c r="L694" s="51"/>
      <c r="M694" s="51"/>
      <c r="N694" s="51"/>
      <c r="O694" s="51"/>
      <c r="P694" s="51"/>
      <c r="Q694" s="51"/>
      <c r="R694" s="51"/>
      <c r="S694" s="51"/>
      <c r="T694" s="51"/>
      <c r="U694" s="51"/>
      <c r="V694" s="51"/>
      <c r="W694" s="51"/>
      <c r="X694" s="51"/>
      <c r="Y694" s="51"/>
      <c r="Z694" s="51"/>
    </row>
    <row r="695" spans="1:26" ht="15.75" customHeight="1" x14ac:dyDescent="0.2">
      <c r="A695" s="51"/>
      <c r="B695" s="51"/>
      <c r="C695" s="51"/>
      <c r="D695" s="51"/>
      <c r="E695" s="51"/>
      <c r="F695" s="51"/>
      <c r="G695" s="51"/>
      <c r="H695" s="51"/>
      <c r="I695" s="51"/>
      <c r="J695" s="51"/>
      <c r="K695" s="51"/>
      <c r="L695" s="51"/>
      <c r="M695" s="51"/>
      <c r="N695" s="51"/>
      <c r="O695" s="51"/>
      <c r="P695" s="51"/>
      <c r="Q695" s="51"/>
      <c r="R695" s="51"/>
      <c r="S695" s="51"/>
      <c r="T695" s="51"/>
      <c r="U695" s="51"/>
      <c r="V695" s="51"/>
      <c r="W695" s="51"/>
      <c r="X695" s="51"/>
      <c r="Y695" s="51"/>
      <c r="Z695" s="51"/>
    </row>
    <row r="696" spans="1:26" ht="15.75" customHeight="1" x14ac:dyDescent="0.2">
      <c r="A696" s="51"/>
      <c r="B696" s="51"/>
      <c r="C696" s="51"/>
      <c r="D696" s="51"/>
      <c r="E696" s="51"/>
      <c r="F696" s="51"/>
      <c r="G696" s="51"/>
      <c r="H696" s="51"/>
      <c r="I696" s="51"/>
      <c r="J696" s="51"/>
      <c r="K696" s="51"/>
      <c r="L696" s="51"/>
      <c r="M696" s="51"/>
      <c r="N696" s="51"/>
      <c r="O696" s="51"/>
      <c r="P696" s="51"/>
      <c r="Q696" s="51"/>
      <c r="R696" s="51"/>
      <c r="S696" s="51"/>
      <c r="T696" s="51"/>
      <c r="U696" s="51"/>
      <c r="V696" s="51"/>
      <c r="W696" s="51"/>
      <c r="X696" s="51"/>
      <c r="Y696" s="51"/>
      <c r="Z696" s="51"/>
    </row>
    <row r="697" spans="1:26" ht="15.75" customHeight="1" x14ac:dyDescent="0.2">
      <c r="A697" s="51"/>
      <c r="B697" s="51"/>
      <c r="C697" s="51"/>
      <c r="D697" s="51"/>
      <c r="E697" s="51"/>
      <c r="F697" s="51"/>
      <c r="G697" s="51"/>
      <c r="H697" s="51"/>
      <c r="I697" s="51"/>
      <c r="J697" s="51"/>
      <c r="K697" s="51"/>
      <c r="L697" s="51"/>
      <c r="M697" s="51"/>
      <c r="N697" s="51"/>
      <c r="O697" s="51"/>
      <c r="P697" s="51"/>
      <c r="Q697" s="51"/>
      <c r="R697" s="51"/>
      <c r="S697" s="51"/>
      <c r="T697" s="51"/>
      <c r="U697" s="51"/>
      <c r="V697" s="51"/>
      <c r="W697" s="51"/>
      <c r="X697" s="51"/>
      <c r="Y697" s="51"/>
      <c r="Z697" s="51"/>
    </row>
    <row r="698" spans="1:26" ht="15.75" customHeight="1" x14ac:dyDescent="0.2">
      <c r="A698" s="51"/>
      <c r="B698" s="51"/>
      <c r="C698" s="51"/>
      <c r="D698" s="51"/>
      <c r="E698" s="51"/>
      <c r="F698" s="51"/>
      <c r="G698" s="51"/>
      <c r="H698" s="51"/>
      <c r="I698" s="51"/>
      <c r="J698" s="51"/>
      <c r="K698" s="51"/>
      <c r="L698" s="51"/>
      <c r="M698" s="51"/>
      <c r="N698" s="51"/>
      <c r="O698" s="51"/>
      <c r="P698" s="51"/>
      <c r="Q698" s="51"/>
      <c r="R698" s="51"/>
      <c r="S698" s="51"/>
      <c r="T698" s="51"/>
      <c r="U698" s="51"/>
      <c r="V698" s="51"/>
      <c r="W698" s="51"/>
      <c r="X698" s="51"/>
      <c r="Y698" s="51"/>
      <c r="Z698" s="51"/>
    </row>
    <row r="699" spans="1:26" ht="15.75" customHeight="1" x14ac:dyDescent="0.2">
      <c r="A699" s="51"/>
      <c r="B699" s="51"/>
      <c r="C699" s="51"/>
      <c r="D699" s="51"/>
      <c r="E699" s="51"/>
      <c r="F699" s="51"/>
      <c r="G699" s="51"/>
      <c r="H699" s="51"/>
      <c r="I699" s="51"/>
      <c r="J699" s="51"/>
      <c r="K699" s="51"/>
      <c r="L699" s="51"/>
      <c r="M699" s="51"/>
      <c r="N699" s="51"/>
      <c r="O699" s="51"/>
      <c r="P699" s="51"/>
      <c r="Q699" s="51"/>
      <c r="R699" s="51"/>
      <c r="S699" s="51"/>
      <c r="T699" s="51"/>
      <c r="U699" s="51"/>
      <c r="V699" s="51"/>
      <c r="W699" s="51"/>
      <c r="X699" s="51"/>
      <c r="Y699" s="51"/>
      <c r="Z699" s="51"/>
    </row>
    <row r="700" spans="1:26" ht="15.75" customHeight="1" x14ac:dyDescent="0.2">
      <c r="A700" s="51"/>
      <c r="B700" s="51"/>
      <c r="C700" s="51"/>
      <c r="D700" s="51"/>
      <c r="E700" s="51"/>
      <c r="F700" s="51"/>
      <c r="G700" s="51"/>
      <c r="H700" s="51"/>
      <c r="I700" s="51"/>
      <c r="J700" s="51"/>
      <c r="K700" s="51"/>
      <c r="L700" s="51"/>
      <c r="M700" s="51"/>
      <c r="N700" s="51"/>
      <c r="O700" s="51"/>
      <c r="P700" s="51"/>
      <c r="Q700" s="51"/>
      <c r="R700" s="51"/>
      <c r="S700" s="51"/>
      <c r="T700" s="51"/>
      <c r="U700" s="51"/>
      <c r="V700" s="51"/>
      <c r="W700" s="51"/>
      <c r="X700" s="51"/>
      <c r="Y700" s="51"/>
      <c r="Z700" s="51"/>
    </row>
    <row r="701" spans="1:26" ht="15.75" customHeight="1" x14ac:dyDescent="0.2">
      <c r="A701" s="51"/>
      <c r="B701" s="51"/>
      <c r="C701" s="51"/>
      <c r="D701" s="51"/>
      <c r="E701" s="51"/>
      <c r="F701" s="51"/>
      <c r="G701" s="51"/>
      <c r="H701" s="51"/>
      <c r="I701" s="51"/>
      <c r="J701" s="51"/>
      <c r="K701" s="51"/>
      <c r="L701" s="51"/>
      <c r="M701" s="51"/>
      <c r="N701" s="51"/>
      <c r="O701" s="51"/>
      <c r="P701" s="51"/>
      <c r="Q701" s="51"/>
      <c r="R701" s="51"/>
      <c r="S701" s="51"/>
      <c r="T701" s="51"/>
      <c r="U701" s="51"/>
      <c r="V701" s="51"/>
      <c r="W701" s="51"/>
      <c r="X701" s="51"/>
      <c r="Y701" s="51"/>
      <c r="Z701" s="51"/>
    </row>
    <row r="702" spans="1:26" ht="15.75" customHeight="1" x14ac:dyDescent="0.2">
      <c r="A702" s="51"/>
      <c r="B702" s="51"/>
      <c r="C702" s="51"/>
      <c r="D702" s="51"/>
      <c r="E702" s="51"/>
      <c r="F702" s="51"/>
      <c r="G702" s="51"/>
      <c r="H702" s="51"/>
      <c r="I702" s="51"/>
      <c r="J702" s="51"/>
      <c r="K702" s="51"/>
      <c r="L702" s="51"/>
      <c r="M702" s="51"/>
      <c r="N702" s="51"/>
      <c r="O702" s="51"/>
      <c r="P702" s="51"/>
      <c r="Q702" s="51"/>
      <c r="R702" s="51"/>
      <c r="S702" s="51"/>
      <c r="T702" s="51"/>
      <c r="U702" s="51"/>
      <c r="V702" s="51"/>
      <c r="W702" s="51"/>
      <c r="X702" s="51"/>
      <c r="Y702" s="51"/>
      <c r="Z702" s="51"/>
    </row>
    <row r="703" spans="1:26" ht="15.75" customHeight="1" x14ac:dyDescent="0.2">
      <c r="A703" s="51"/>
      <c r="B703" s="51"/>
      <c r="C703" s="51"/>
      <c r="D703" s="51"/>
      <c r="E703" s="51"/>
      <c r="F703" s="51"/>
      <c r="G703" s="51"/>
      <c r="H703" s="51"/>
      <c r="I703" s="51"/>
      <c r="J703" s="51"/>
      <c r="K703" s="51"/>
      <c r="L703" s="51"/>
      <c r="M703" s="51"/>
      <c r="N703" s="51"/>
      <c r="O703" s="51"/>
      <c r="P703" s="51"/>
      <c r="Q703" s="51"/>
      <c r="R703" s="51"/>
      <c r="S703" s="51"/>
      <c r="T703" s="51"/>
      <c r="U703" s="51"/>
      <c r="V703" s="51"/>
      <c r="W703" s="51"/>
      <c r="X703" s="51"/>
      <c r="Y703" s="51"/>
      <c r="Z703" s="51"/>
    </row>
    <row r="704" spans="1:26" ht="15.75" customHeight="1" x14ac:dyDescent="0.2">
      <c r="A704" s="51"/>
      <c r="B704" s="51"/>
      <c r="C704" s="51"/>
      <c r="D704" s="51"/>
      <c r="E704" s="51"/>
      <c r="F704" s="51"/>
      <c r="G704" s="51"/>
      <c r="H704" s="51"/>
      <c r="I704" s="51"/>
      <c r="J704" s="51"/>
      <c r="K704" s="51"/>
      <c r="L704" s="51"/>
      <c r="M704" s="51"/>
      <c r="N704" s="51"/>
      <c r="O704" s="51"/>
      <c r="P704" s="51"/>
      <c r="Q704" s="51"/>
      <c r="R704" s="51"/>
      <c r="S704" s="51"/>
      <c r="T704" s="51"/>
      <c r="U704" s="51"/>
      <c r="V704" s="51"/>
      <c r="W704" s="51"/>
      <c r="X704" s="51"/>
      <c r="Y704" s="51"/>
      <c r="Z704" s="51"/>
    </row>
    <row r="705" spans="1:26" ht="15.75" customHeight="1" x14ac:dyDescent="0.2">
      <c r="A705" s="51"/>
      <c r="B705" s="51"/>
      <c r="C705" s="51"/>
      <c r="D705" s="51"/>
      <c r="E705" s="51"/>
      <c r="F705" s="51"/>
      <c r="G705" s="51"/>
      <c r="H705" s="51"/>
      <c r="I705" s="51"/>
      <c r="J705" s="51"/>
      <c r="K705" s="51"/>
      <c r="L705" s="51"/>
      <c r="M705" s="51"/>
      <c r="N705" s="51"/>
      <c r="O705" s="51"/>
      <c r="P705" s="51"/>
      <c r="Q705" s="51"/>
      <c r="R705" s="51"/>
      <c r="S705" s="51"/>
      <c r="T705" s="51"/>
      <c r="U705" s="51"/>
      <c r="V705" s="51"/>
      <c r="W705" s="51"/>
      <c r="X705" s="51"/>
      <c r="Y705" s="51"/>
      <c r="Z705" s="51"/>
    </row>
    <row r="706" spans="1:26" ht="15.75" customHeight="1" x14ac:dyDescent="0.2">
      <c r="A706" s="51"/>
      <c r="B706" s="51"/>
      <c r="C706" s="51"/>
      <c r="D706" s="51"/>
      <c r="E706" s="51"/>
      <c r="F706" s="51"/>
      <c r="G706" s="51"/>
      <c r="H706" s="51"/>
      <c r="I706" s="51"/>
      <c r="J706" s="51"/>
      <c r="K706" s="51"/>
      <c r="L706" s="51"/>
      <c r="M706" s="51"/>
      <c r="N706" s="51"/>
      <c r="O706" s="51"/>
      <c r="P706" s="51"/>
      <c r="Q706" s="51"/>
      <c r="R706" s="51"/>
      <c r="S706" s="51"/>
      <c r="T706" s="51"/>
      <c r="U706" s="51"/>
      <c r="V706" s="51"/>
      <c r="W706" s="51"/>
      <c r="X706" s="51"/>
      <c r="Y706" s="51"/>
      <c r="Z706" s="51"/>
    </row>
    <row r="707" spans="1:26" ht="15.75" customHeight="1" x14ac:dyDescent="0.2">
      <c r="A707" s="51"/>
      <c r="B707" s="51"/>
      <c r="C707" s="51"/>
      <c r="D707" s="51"/>
      <c r="E707" s="51"/>
      <c r="F707" s="51"/>
      <c r="G707" s="51"/>
      <c r="H707" s="51"/>
      <c r="I707" s="51"/>
      <c r="J707" s="51"/>
      <c r="K707" s="51"/>
      <c r="L707" s="51"/>
      <c r="M707" s="51"/>
      <c r="N707" s="51"/>
      <c r="O707" s="51"/>
      <c r="P707" s="51"/>
      <c r="Q707" s="51"/>
      <c r="R707" s="51"/>
      <c r="S707" s="51"/>
      <c r="T707" s="51"/>
      <c r="U707" s="51"/>
      <c r="V707" s="51"/>
      <c r="W707" s="51"/>
      <c r="X707" s="51"/>
      <c r="Y707" s="51"/>
      <c r="Z707" s="51"/>
    </row>
    <row r="708" spans="1:26" ht="15.75" customHeight="1" x14ac:dyDescent="0.2">
      <c r="A708" s="51"/>
      <c r="B708" s="51"/>
      <c r="C708" s="51"/>
      <c r="D708" s="51"/>
      <c r="E708" s="51"/>
      <c r="F708" s="51"/>
      <c r="G708" s="51"/>
      <c r="H708" s="51"/>
      <c r="I708" s="51"/>
      <c r="J708" s="51"/>
      <c r="K708" s="51"/>
      <c r="L708" s="51"/>
      <c r="M708" s="51"/>
      <c r="N708" s="51"/>
      <c r="O708" s="51"/>
      <c r="P708" s="51"/>
      <c r="Q708" s="51"/>
      <c r="R708" s="51"/>
      <c r="S708" s="51"/>
      <c r="T708" s="51"/>
      <c r="U708" s="51"/>
      <c r="V708" s="51"/>
      <c r="W708" s="51"/>
      <c r="X708" s="51"/>
      <c r="Y708" s="51"/>
      <c r="Z708" s="51"/>
    </row>
    <row r="709" spans="1:26" ht="15.75" customHeight="1" x14ac:dyDescent="0.2">
      <c r="A709" s="51"/>
      <c r="B709" s="51"/>
      <c r="C709" s="51"/>
      <c r="D709" s="51"/>
      <c r="E709" s="51"/>
      <c r="F709" s="51"/>
      <c r="G709" s="51"/>
      <c r="H709" s="51"/>
      <c r="I709" s="51"/>
      <c r="J709" s="51"/>
      <c r="K709" s="51"/>
      <c r="L709" s="51"/>
      <c r="M709" s="51"/>
      <c r="N709" s="51"/>
      <c r="O709" s="51"/>
      <c r="P709" s="51"/>
      <c r="Q709" s="51"/>
      <c r="R709" s="51"/>
      <c r="S709" s="51"/>
      <c r="T709" s="51"/>
      <c r="U709" s="51"/>
      <c r="V709" s="51"/>
      <c r="W709" s="51"/>
      <c r="X709" s="51"/>
      <c r="Y709" s="51"/>
      <c r="Z709" s="51"/>
    </row>
    <row r="710" spans="1:26" ht="15.75" customHeight="1" x14ac:dyDescent="0.2">
      <c r="A710" s="51"/>
      <c r="B710" s="51"/>
      <c r="C710" s="51"/>
      <c r="D710" s="51"/>
      <c r="E710" s="51"/>
      <c r="F710" s="51"/>
      <c r="G710" s="51"/>
      <c r="H710" s="51"/>
      <c r="I710" s="51"/>
      <c r="J710" s="51"/>
      <c r="K710" s="51"/>
      <c r="L710" s="51"/>
      <c r="M710" s="51"/>
      <c r="N710" s="51"/>
      <c r="O710" s="51"/>
      <c r="P710" s="51"/>
      <c r="Q710" s="51"/>
      <c r="R710" s="51"/>
      <c r="S710" s="51"/>
      <c r="T710" s="51"/>
      <c r="U710" s="51"/>
      <c r="V710" s="51"/>
      <c r="W710" s="51"/>
      <c r="X710" s="51"/>
      <c r="Y710" s="51"/>
      <c r="Z710" s="51"/>
    </row>
    <row r="711" spans="1:26" ht="15.75" customHeight="1" x14ac:dyDescent="0.2">
      <c r="A711" s="51"/>
      <c r="B711" s="51"/>
      <c r="C711" s="51"/>
      <c r="D711" s="51"/>
      <c r="E711" s="51"/>
      <c r="F711" s="51"/>
      <c r="G711" s="51"/>
      <c r="H711" s="51"/>
      <c r="I711" s="51"/>
      <c r="J711" s="51"/>
      <c r="K711" s="51"/>
      <c r="L711" s="51"/>
      <c r="M711" s="51"/>
      <c r="N711" s="51"/>
      <c r="O711" s="51"/>
      <c r="P711" s="51"/>
      <c r="Q711" s="51"/>
      <c r="R711" s="51"/>
      <c r="S711" s="51"/>
      <c r="T711" s="51"/>
      <c r="U711" s="51"/>
      <c r="V711" s="51"/>
      <c r="W711" s="51"/>
      <c r="X711" s="51"/>
      <c r="Y711" s="51"/>
      <c r="Z711" s="51"/>
    </row>
    <row r="712" spans="1:26" ht="15.75" customHeight="1" x14ac:dyDescent="0.2">
      <c r="A712" s="51"/>
      <c r="B712" s="51"/>
      <c r="C712" s="51"/>
      <c r="D712" s="51"/>
      <c r="E712" s="51"/>
      <c r="F712" s="51"/>
      <c r="G712" s="51"/>
      <c r="H712" s="51"/>
      <c r="I712" s="51"/>
      <c r="J712" s="51"/>
      <c r="K712" s="51"/>
      <c r="L712" s="51"/>
      <c r="M712" s="51"/>
      <c r="N712" s="51"/>
      <c r="O712" s="51"/>
      <c r="P712" s="51"/>
      <c r="Q712" s="51"/>
      <c r="R712" s="51"/>
      <c r="S712" s="51"/>
      <c r="T712" s="51"/>
      <c r="U712" s="51"/>
      <c r="V712" s="51"/>
      <c r="W712" s="51"/>
      <c r="X712" s="51"/>
      <c r="Y712" s="51"/>
      <c r="Z712" s="51"/>
    </row>
    <row r="713" spans="1:26" ht="15.75" customHeight="1" x14ac:dyDescent="0.2">
      <c r="A713" s="51"/>
      <c r="B713" s="51"/>
      <c r="C713" s="51"/>
      <c r="D713" s="51"/>
      <c r="E713" s="51"/>
      <c r="F713" s="51"/>
      <c r="G713" s="51"/>
      <c r="H713" s="51"/>
      <c r="I713" s="51"/>
      <c r="J713" s="51"/>
      <c r="K713" s="51"/>
      <c r="L713" s="51"/>
      <c r="M713" s="51"/>
      <c r="N713" s="51"/>
      <c r="O713" s="51"/>
      <c r="P713" s="51"/>
      <c r="Q713" s="51"/>
      <c r="R713" s="51"/>
      <c r="S713" s="51"/>
      <c r="T713" s="51"/>
      <c r="U713" s="51"/>
      <c r="V713" s="51"/>
      <c r="W713" s="51"/>
      <c r="X713" s="51"/>
      <c r="Y713" s="51"/>
      <c r="Z713" s="51"/>
    </row>
    <row r="714" spans="1:26" ht="15.75" customHeight="1" x14ac:dyDescent="0.2">
      <c r="A714" s="51"/>
      <c r="B714" s="51"/>
      <c r="C714" s="51"/>
      <c r="D714" s="51"/>
      <c r="E714" s="51"/>
      <c r="F714" s="51"/>
      <c r="G714" s="51"/>
      <c r="H714" s="51"/>
      <c r="I714" s="51"/>
      <c r="J714" s="51"/>
      <c r="K714" s="51"/>
      <c r="L714" s="51"/>
      <c r="M714" s="51"/>
      <c r="N714" s="51"/>
      <c r="O714" s="51"/>
      <c r="P714" s="51"/>
      <c r="Q714" s="51"/>
      <c r="R714" s="51"/>
      <c r="S714" s="51"/>
      <c r="T714" s="51"/>
      <c r="U714" s="51"/>
      <c r="V714" s="51"/>
      <c r="W714" s="51"/>
      <c r="X714" s="51"/>
      <c r="Y714" s="51"/>
      <c r="Z714" s="51"/>
    </row>
    <row r="715" spans="1:26" ht="15.75" customHeight="1" x14ac:dyDescent="0.2">
      <c r="A715" s="51"/>
      <c r="B715" s="51"/>
      <c r="C715" s="51"/>
      <c r="D715" s="51"/>
      <c r="E715" s="51"/>
      <c r="F715" s="51"/>
      <c r="G715" s="51"/>
      <c r="H715" s="51"/>
      <c r="I715" s="51"/>
      <c r="J715" s="51"/>
      <c r="K715" s="51"/>
      <c r="L715" s="51"/>
      <c r="M715" s="51"/>
      <c r="N715" s="51"/>
      <c r="O715" s="51"/>
      <c r="P715" s="51"/>
      <c r="Q715" s="51"/>
      <c r="R715" s="51"/>
      <c r="S715" s="51"/>
      <c r="T715" s="51"/>
      <c r="U715" s="51"/>
      <c r="V715" s="51"/>
      <c r="W715" s="51"/>
      <c r="X715" s="51"/>
      <c r="Y715" s="51"/>
      <c r="Z715" s="51"/>
    </row>
    <row r="716" spans="1:26" ht="15.75" customHeight="1" x14ac:dyDescent="0.2">
      <c r="A716" s="51"/>
      <c r="B716" s="51"/>
      <c r="C716" s="51"/>
      <c r="D716" s="51"/>
      <c r="E716" s="51"/>
      <c r="F716" s="51"/>
      <c r="G716" s="51"/>
      <c r="H716" s="51"/>
      <c r="I716" s="51"/>
      <c r="J716" s="51"/>
      <c r="K716" s="51"/>
      <c r="L716" s="51"/>
      <c r="M716" s="51"/>
      <c r="N716" s="51"/>
      <c r="O716" s="51"/>
      <c r="P716" s="51"/>
      <c r="Q716" s="51"/>
      <c r="R716" s="51"/>
      <c r="S716" s="51"/>
      <c r="T716" s="51"/>
      <c r="U716" s="51"/>
      <c r="V716" s="51"/>
      <c r="W716" s="51"/>
      <c r="X716" s="51"/>
      <c r="Y716" s="51"/>
      <c r="Z716" s="51"/>
    </row>
    <row r="717" spans="1:26" ht="15.75" customHeight="1" x14ac:dyDescent="0.2">
      <c r="A717" s="51"/>
      <c r="B717" s="51"/>
      <c r="C717" s="51"/>
      <c r="D717" s="51"/>
      <c r="E717" s="51"/>
      <c r="F717" s="51"/>
      <c r="G717" s="51"/>
      <c r="H717" s="51"/>
      <c r="I717" s="51"/>
      <c r="J717" s="51"/>
      <c r="K717" s="51"/>
      <c r="L717" s="51"/>
      <c r="M717" s="51"/>
      <c r="N717" s="51"/>
      <c r="O717" s="51"/>
      <c r="P717" s="51"/>
      <c r="Q717" s="51"/>
      <c r="R717" s="51"/>
      <c r="S717" s="51"/>
      <c r="T717" s="51"/>
      <c r="U717" s="51"/>
      <c r="V717" s="51"/>
      <c r="W717" s="51"/>
      <c r="X717" s="51"/>
      <c r="Y717" s="51"/>
      <c r="Z717" s="51"/>
    </row>
    <row r="718" spans="1:26" ht="15.75" customHeight="1" x14ac:dyDescent="0.2">
      <c r="A718" s="51"/>
      <c r="B718" s="51"/>
      <c r="C718" s="51"/>
      <c r="D718" s="51"/>
      <c r="E718" s="51"/>
      <c r="F718" s="51"/>
      <c r="G718" s="51"/>
      <c r="H718" s="51"/>
      <c r="I718" s="51"/>
      <c r="J718" s="51"/>
      <c r="K718" s="51"/>
      <c r="L718" s="51"/>
      <c r="M718" s="51"/>
      <c r="N718" s="51"/>
      <c r="O718" s="51"/>
      <c r="P718" s="51"/>
      <c r="Q718" s="51"/>
      <c r="R718" s="51"/>
      <c r="S718" s="51"/>
      <c r="T718" s="51"/>
      <c r="U718" s="51"/>
      <c r="V718" s="51"/>
      <c r="W718" s="51"/>
      <c r="X718" s="51"/>
      <c r="Y718" s="51"/>
      <c r="Z718" s="51"/>
    </row>
    <row r="719" spans="1:26" ht="15.75" customHeight="1" x14ac:dyDescent="0.2">
      <c r="A719" s="51"/>
      <c r="B719" s="51"/>
      <c r="C719" s="51"/>
      <c r="D719" s="51"/>
      <c r="E719" s="51"/>
      <c r="F719" s="51"/>
      <c r="G719" s="51"/>
      <c r="H719" s="51"/>
      <c r="I719" s="51"/>
      <c r="J719" s="51"/>
      <c r="K719" s="51"/>
      <c r="L719" s="51"/>
      <c r="M719" s="51"/>
      <c r="N719" s="51"/>
      <c r="O719" s="51"/>
      <c r="P719" s="51"/>
      <c r="Q719" s="51"/>
      <c r="R719" s="51"/>
      <c r="S719" s="51"/>
      <c r="T719" s="51"/>
      <c r="U719" s="51"/>
      <c r="V719" s="51"/>
      <c r="W719" s="51"/>
      <c r="X719" s="51"/>
      <c r="Y719" s="51"/>
      <c r="Z719" s="51"/>
    </row>
    <row r="720" spans="1:26" ht="15.75" customHeight="1" x14ac:dyDescent="0.2">
      <c r="A720" s="51"/>
      <c r="B720" s="51"/>
      <c r="C720" s="51"/>
      <c r="D720" s="51"/>
      <c r="E720" s="51"/>
      <c r="F720" s="51"/>
      <c r="G720" s="51"/>
      <c r="H720" s="51"/>
      <c r="I720" s="51"/>
      <c r="J720" s="51"/>
      <c r="K720" s="51"/>
      <c r="L720" s="51"/>
      <c r="M720" s="51"/>
      <c r="N720" s="51"/>
      <c r="O720" s="51"/>
      <c r="P720" s="51"/>
      <c r="Q720" s="51"/>
      <c r="R720" s="51"/>
      <c r="S720" s="51"/>
      <c r="T720" s="51"/>
      <c r="U720" s="51"/>
      <c r="V720" s="51"/>
      <c r="W720" s="51"/>
      <c r="X720" s="51"/>
      <c r="Y720" s="51"/>
      <c r="Z720" s="51"/>
    </row>
    <row r="721" spans="1:26" ht="15.75" customHeight="1" x14ac:dyDescent="0.2">
      <c r="A721" s="51"/>
      <c r="B721" s="51"/>
      <c r="C721" s="51"/>
      <c r="D721" s="51"/>
      <c r="E721" s="51"/>
      <c r="F721" s="51"/>
      <c r="G721" s="51"/>
      <c r="H721" s="51"/>
      <c r="I721" s="51"/>
      <c r="J721" s="51"/>
      <c r="K721" s="51"/>
      <c r="L721" s="51"/>
      <c r="M721" s="51"/>
      <c r="N721" s="51"/>
      <c r="O721" s="51"/>
      <c r="P721" s="51"/>
      <c r="Q721" s="51"/>
      <c r="R721" s="51"/>
      <c r="S721" s="51"/>
      <c r="T721" s="51"/>
      <c r="U721" s="51"/>
      <c r="V721" s="51"/>
      <c r="W721" s="51"/>
      <c r="X721" s="51"/>
      <c r="Y721" s="51"/>
      <c r="Z721" s="51"/>
    </row>
    <row r="722" spans="1:26" ht="15.75" customHeight="1" x14ac:dyDescent="0.2">
      <c r="A722" s="51"/>
      <c r="B722" s="51"/>
      <c r="C722" s="51"/>
      <c r="D722" s="51"/>
      <c r="E722" s="51"/>
      <c r="F722" s="51"/>
      <c r="G722" s="51"/>
      <c r="H722" s="51"/>
      <c r="I722" s="51"/>
      <c r="J722" s="51"/>
      <c r="K722" s="51"/>
      <c r="L722" s="51"/>
      <c r="M722" s="51"/>
      <c r="N722" s="51"/>
      <c r="O722" s="51"/>
      <c r="P722" s="51"/>
      <c r="Q722" s="51"/>
      <c r="R722" s="51"/>
      <c r="S722" s="51"/>
      <c r="T722" s="51"/>
      <c r="U722" s="51"/>
      <c r="V722" s="51"/>
      <c r="W722" s="51"/>
      <c r="X722" s="51"/>
      <c r="Y722" s="51"/>
      <c r="Z722" s="51"/>
    </row>
    <row r="723" spans="1:26" ht="15.75" customHeight="1" x14ac:dyDescent="0.2">
      <c r="A723" s="51"/>
      <c r="B723" s="51"/>
      <c r="C723" s="51"/>
      <c r="D723" s="51"/>
      <c r="E723" s="51"/>
      <c r="F723" s="51"/>
      <c r="G723" s="51"/>
      <c r="H723" s="51"/>
      <c r="I723" s="51"/>
      <c r="J723" s="51"/>
      <c r="K723" s="51"/>
      <c r="L723" s="51"/>
      <c r="M723" s="51"/>
      <c r="N723" s="51"/>
      <c r="O723" s="51"/>
      <c r="P723" s="51"/>
      <c r="Q723" s="51"/>
      <c r="R723" s="51"/>
      <c r="S723" s="51"/>
      <c r="T723" s="51"/>
      <c r="U723" s="51"/>
      <c r="V723" s="51"/>
      <c r="W723" s="51"/>
      <c r="X723" s="51"/>
      <c r="Y723" s="51"/>
      <c r="Z723" s="51"/>
    </row>
    <row r="724" spans="1:26" ht="15.75" customHeight="1" x14ac:dyDescent="0.2">
      <c r="A724" s="51"/>
      <c r="B724" s="51"/>
      <c r="C724" s="51"/>
      <c r="D724" s="51"/>
      <c r="E724" s="51"/>
      <c r="F724" s="51"/>
      <c r="G724" s="51"/>
      <c r="H724" s="51"/>
      <c r="I724" s="51"/>
      <c r="J724" s="51"/>
      <c r="K724" s="51"/>
      <c r="L724" s="51"/>
      <c r="M724" s="51"/>
      <c r="N724" s="51"/>
      <c r="O724" s="51"/>
      <c r="P724" s="51"/>
      <c r="Q724" s="51"/>
      <c r="R724" s="51"/>
      <c r="S724" s="51"/>
      <c r="T724" s="51"/>
      <c r="U724" s="51"/>
      <c r="V724" s="51"/>
      <c r="W724" s="51"/>
      <c r="X724" s="51"/>
      <c r="Y724" s="51"/>
      <c r="Z724" s="51"/>
    </row>
    <row r="725" spans="1:26" ht="15.75" customHeight="1" x14ac:dyDescent="0.2">
      <c r="A725" s="51"/>
      <c r="B725" s="51"/>
      <c r="C725" s="51"/>
      <c r="D725" s="51"/>
      <c r="E725" s="51"/>
      <c r="F725" s="51"/>
      <c r="G725" s="51"/>
      <c r="H725" s="51"/>
      <c r="I725" s="51"/>
      <c r="J725" s="51"/>
      <c r="K725" s="51"/>
      <c r="L725" s="51"/>
      <c r="M725" s="51"/>
      <c r="N725" s="51"/>
      <c r="O725" s="51"/>
      <c r="P725" s="51"/>
      <c r="Q725" s="51"/>
      <c r="R725" s="51"/>
      <c r="S725" s="51"/>
      <c r="T725" s="51"/>
      <c r="U725" s="51"/>
      <c r="V725" s="51"/>
      <c r="W725" s="51"/>
      <c r="X725" s="51"/>
      <c r="Y725" s="51"/>
      <c r="Z725" s="51"/>
    </row>
    <row r="726" spans="1:26" ht="15.75" customHeight="1" x14ac:dyDescent="0.2">
      <c r="A726" s="51"/>
      <c r="B726" s="51"/>
      <c r="C726" s="51"/>
      <c r="D726" s="51"/>
      <c r="E726" s="51"/>
      <c r="F726" s="51"/>
      <c r="G726" s="51"/>
      <c r="H726" s="51"/>
      <c r="I726" s="51"/>
      <c r="J726" s="51"/>
      <c r="K726" s="51"/>
      <c r="L726" s="51"/>
      <c r="M726" s="51"/>
      <c r="N726" s="51"/>
      <c r="O726" s="51"/>
      <c r="P726" s="51"/>
      <c r="Q726" s="51"/>
      <c r="R726" s="51"/>
      <c r="S726" s="51"/>
      <c r="T726" s="51"/>
      <c r="U726" s="51"/>
      <c r="V726" s="51"/>
      <c r="W726" s="51"/>
      <c r="X726" s="51"/>
      <c r="Y726" s="51"/>
      <c r="Z726" s="51"/>
    </row>
    <row r="727" spans="1:26" ht="15.75" customHeight="1" x14ac:dyDescent="0.2">
      <c r="A727" s="51"/>
      <c r="B727" s="51"/>
      <c r="C727" s="51"/>
      <c r="D727" s="51"/>
      <c r="E727" s="51"/>
      <c r="F727" s="51"/>
      <c r="G727" s="51"/>
      <c r="H727" s="51"/>
      <c r="I727" s="51"/>
      <c r="J727" s="51"/>
      <c r="K727" s="51"/>
      <c r="L727" s="51"/>
      <c r="M727" s="51"/>
      <c r="N727" s="51"/>
      <c r="O727" s="51"/>
      <c r="P727" s="51"/>
      <c r="Q727" s="51"/>
      <c r="R727" s="51"/>
      <c r="S727" s="51"/>
      <c r="T727" s="51"/>
      <c r="U727" s="51"/>
      <c r="V727" s="51"/>
      <c r="W727" s="51"/>
      <c r="X727" s="51"/>
      <c r="Y727" s="51"/>
      <c r="Z727" s="51"/>
    </row>
    <row r="728" spans="1:26" ht="15.75" customHeight="1" x14ac:dyDescent="0.2">
      <c r="A728" s="51"/>
      <c r="B728" s="51"/>
      <c r="C728" s="51"/>
      <c r="D728" s="51"/>
      <c r="E728" s="51"/>
      <c r="F728" s="51"/>
      <c r="G728" s="51"/>
      <c r="H728" s="51"/>
      <c r="I728" s="51"/>
      <c r="J728" s="51"/>
      <c r="K728" s="51"/>
      <c r="L728" s="51"/>
      <c r="M728" s="51"/>
      <c r="N728" s="51"/>
      <c r="O728" s="51"/>
      <c r="P728" s="51"/>
      <c r="Q728" s="51"/>
      <c r="R728" s="51"/>
      <c r="S728" s="51"/>
      <c r="T728" s="51"/>
      <c r="U728" s="51"/>
      <c r="V728" s="51"/>
      <c r="W728" s="51"/>
      <c r="X728" s="51"/>
      <c r="Y728" s="51"/>
      <c r="Z728" s="51"/>
    </row>
    <row r="729" spans="1:26" ht="15.75" customHeight="1" x14ac:dyDescent="0.2">
      <c r="A729" s="51"/>
      <c r="B729" s="51"/>
      <c r="C729" s="51"/>
      <c r="D729" s="51"/>
      <c r="E729" s="51"/>
      <c r="F729" s="51"/>
      <c r="G729" s="51"/>
      <c r="H729" s="51"/>
      <c r="I729" s="51"/>
      <c r="J729" s="51"/>
      <c r="K729" s="51"/>
      <c r="L729" s="51"/>
      <c r="M729" s="51"/>
      <c r="N729" s="51"/>
      <c r="O729" s="51"/>
      <c r="P729" s="51"/>
      <c r="Q729" s="51"/>
      <c r="R729" s="51"/>
      <c r="S729" s="51"/>
      <c r="T729" s="51"/>
      <c r="U729" s="51"/>
      <c r="V729" s="51"/>
      <c r="W729" s="51"/>
      <c r="X729" s="51"/>
      <c r="Y729" s="51"/>
      <c r="Z729" s="51"/>
    </row>
    <row r="730" spans="1:26" ht="15.75" customHeight="1" x14ac:dyDescent="0.2">
      <c r="A730" s="51"/>
      <c r="B730" s="51"/>
      <c r="C730" s="51"/>
      <c r="D730" s="51"/>
      <c r="E730" s="51"/>
      <c r="F730" s="51"/>
      <c r="G730" s="51"/>
      <c r="H730" s="51"/>
      <c r="I730" s="51"/>
      <c r="J730" s="51"/>
      <c r="K730" s="51"/>
      <c r="L730" s="51"/>
      <c r="M730" s="51"/>
      <c r="N730" s="51"/>
      <c r="O730" s="51"/>
      <c r="P730" s="51"/>
      <c r="Q730" s="51"/>
      <c r="R730" s="51"/>
      <c r="S730" s="51"/>
      <c r="T730" s="51"/>
      <c r="U730" s="51"/>
      <c r="V730" s="51"/>
      <c r="W730" s="51"/>
      <c r="X730" s="51"/>
      <c r="Y730" s="51"/>
      <c r="Z730" s="51"/>
    </row>
    <row r="731" spans="1:26" ht="15.75" customHeight="1" x14ac:dyDescent="0.2">
      <c r="A731" s="51"/>
      <c r="B731" s="51"/>
      <c r="C731" s="51"/>
      <c r="D731" s="51"/>
      <c r="E731" s="51"/>
      <c r="F731" s="51"/>
      <c r="G731" s="51"/>
      <c r="H731" s="51"/>
      <c r="I731" s="51"/>
      <c r="J731" s="51"/>
      <c r="K731" s="51"/>
      <c r="L731" s="51"/>
      <c r="M731" s="51"/>
      <c r="N731" s="51"/>
      <c r="O731" s="51"/>
      <c r="P731" s="51"/>
      <c r="Q731" s="51"/>
      <c r="R731" s="51"/>
      <c r="S731" s="51"/>
      <c r="T731" s="51"/>
      <c r="U731" s="51"/>
      <c r="V731" s="51"/>
      <c r="W731" s="51"/>
      <c r="X731" s="51"/>
      <c r="Y731" s="51"/>
      <c r="Z731" s="51"/>
    </row>
    <row r="732" spans="1:26" ht="15.75" customHeight="1" x14ac:dyDescent="0.2">
      <c r="A732" s="51"/>
      <c r="B732" s="51"/>
      <c r="C732" s="51"/>
      <c r="D732" s="51"/>
      <c r="E732" s="51"/>
      <c r="F732" s="51"/>
      <c r="G732" s="51"/>
      <c r="H732" s="51"/>
      <c r="I732" s="51"/>
      <c r="J732" s="51"/>
      <c r="K732" s="51"/>
      <c r="L732" s="51"/>
      <c r="M732" s="51"/>
      <c r="N732" s="51"/>
      <c r="O732" s="51"/>
      <c r="P732" s="51"/>
      <c r="Q732" s="51"/>
      <c r="R732" s="51"/>
      <c r="S732" s="51"/>
      <c r="T732" s="51"/>
      <c r="U732" s="51"/>
      <c r="V732" s="51"/>
      <c r="W732" s="51"/>
      <c r="X732" s="51"/>
      <c r="Y732" s="51"/>
      <c r="Z732" s="51"/>
    </row>
    <row r="733" spans="1:26" ht="15.75" customHeight="1" x14ac:dyDescent="0.2">
      <c r="A733" s="51"/>
      <c r="B733" s="51"/>
      <c r="C733" s="51"/>
      <c r="D733" s="51"/>
      <c r="E733" s="51"/>
      <c r="F733" s="51"/>
      <c r="G733" s="51"/>
      <c r="H733" s="51"/>
      <c r="I733" s="51"/>
      <c r="J733" s="51"/>
      <c r="K733" s="51"/>
      <c r="L733" s="51"/>
      <c r="M733" s="51"/>
      <c r="N733" s="51"/>
      <c r="O733" s="51"/>
      <c r="P733" s="51"/>
      <c r="Q733" s="51"/>
      <c r="R733" s="51"/>
      <c r="S733" s="51"/>
      <c r="T733" s="51"/>
      <c r="U733" s="51"/>
      <c r="V733" s="51"/>
      <c r="W733" s="51"/>
      <c r="X733" s="51"/>
      <c r="Y733" s="51"/>
      <c r="Z733" s="51"/>
    </row>
    <row r="734" spans="1:26" ht="15.75" customHeight="1" x14ac:dyDescent="0.2">
      <c r="A734" s="51"/>
      <c r="B734" s="51"/>
      <c r="C734" s="51"/>
      <c r="D734" s="51"/>
      <c r="E734" s="51"/>
      <c r="F734" s="51"/>
      <c r="G734" s="51"/>
      <c r="H734" s="51"/>
      <c r="I734" s="51"/>
      <c r="J734" s="51"/>
      <c r="K734" s="51"/>
      <c r="L734" s="51"/>
      <c r="M734" s="51"/>
      <c r="N734" s="51"/>
      <c r="O734" s="51"/>
      <c r="P734" s="51"/>
      <c r="Q734" s="51"/>
      <c r="R734" s="51"/>
      <c r="S734" s="51"/>
      <c r="T734" s="51"/>
      <c r="U734" s="51"/>
      <c r="V734" s="51"/>
      <c r="W734" s="51"/>
      <c r="X734" s="51"/>
      <c r="Y734" s="51"/>
      <c r="Z734" s="51"/>
    </row>
    <row r="735" spans="1:26" ht="15.75" customHeight="1" x14ac:dyDescent="0.2">
      <c r="A735" s="51"/>
      <c r="B735" s="51"/>
      <c r="C735" s="51"/>
      <c r="D735" s="51"/>
      <c r="E735" s="51"/>
      <c r="F735" s="51"/>
      <c r="G735" s="51"/>
      <c r="H735" s="51"/>
      <c r="I735" s="51"/>
      <c r="J735" s="51"/>
      <c r="K735" s="51"/>
      <c r="L735" s="51"/>
      <c r="M735" s="51"/>
      <c r="N735" s="51"/>
      <c r="O735" s="51"/>
      <c r="P735" s="51"/>
      <c r="Q735" s="51"/>
      <c r="R735" s="51"/>
      <c r="S735" s="51"/>
      <c r="T735" s="51"/>
      <c r="U735" s="51"/>
      <c r="V735" s="51"/>
      <c r="W735" s="51"/>
      <c r="X735" s="51"/>
      <c r="Y735" s="51"/>
      <c r="Z735" s="51"/>
    </row>
    <row r="736" spans="1:26" ht="15.75" customHeight="1" x14ac:dyDescent="0.2">
      <c r="A736" s="51"/>
      <c r="B736" s="51"/>
      <c r="C736" s="51"/>
      <c r="D736" s="51"/>
      <c r="E736" s="51"/>
      <c r="F736" s="51"/>
      <c r="G736" s="51"/>
      <c r="H736" s="51"/>
      <c r="I736" s="51"/>
      <c r="J736" s="51"/>
      <c r="K736" s="51"/>
      <c r="L736" s="51"/>
      <c r="M736" s="51"/>
      <c r="N736" s="51"/>
      <c r="O736" s="51"/>
      <c r="P736" s="51"/>
      <c r="Q736" s="51"/>
      <c r="R736" s="51"/>
      <c r="S736" s="51"/>
      <c r="T736" s="51"/>
      <c r="U736" s="51"/>
      <c r="V736" s="51"/>
      <c r="W736" s="51"/>
      <c r="X736" s="51"/>
      <c r="Y736" s="51"/>
      <c r="Z736" s="51"/>
    </row>
    <row r="737" spans="1:26" ht="15.75" customHeight="1" x14ac:dyDescent="0.2">
      <c r="A737" s="51"/>
      <c r="B737" s="51"/>
      <c r="C737" s="51"/>
      <c r="D737" s="51"/>
      <c r="E737" s="51"/>
      <c r="F737" s="51"/>
      <c r="G737" s="51"/>
      <c r="H737" s="51"/>
      <c r="I737" s="51"/>
      <c r="J737" s="51"/>
      <c r="K737" s="51"/>
      <c r="L737" s="51"/>
      <c r="M737" s="51"/>
      <c r="N737" s="51"/>
      <c r="O737" s="51"/>
      <c r="P737" s="51"/>
      <c r="Q737" s="51"/>
      <c r="R737" s="51"/>
      <c r="S737" s="51"/>
      <c r="T737" s="51"/>
      <c r="U737" s="51"/>
      <c r="V737" s="51"/>
      <c r="W737" s="51"/>
      <c r="X737" s="51"/>
      <c r="Y737" s="51"/>
      <c r="Z737" s="51"/>
    </row>
    <row r="738" spans="1:26" ht="15.75" customHeight="1" x14ac:dyDescent="0.2">
      <c r="A738" s="51"/>
      <c r="B738" s="51"/>
      <c r="C738" s="51"/>
      <c r="D738" s="51"/>
      <c r="E738" s="51"/>
      <c r="F738" s="51"/>
      <c r="G738" s="51"/>
      <c r="H738" s="51"/>
      <c r="I738" s="51"/>
      <c r="J738" s="51"/>
      <c r="K738" s="51"/>
      <c r="L738" s="51"/>
      <c r="M738" s="51"/>
      <c r="N738" s="51"/>
      <c r="O738" s="51"/>
      <c r="P738" s="51"/>
      <c r="Q738" s="51"/>
      <c r="R738" s="51"/>
      <c r="S738" s="51"/>
      <c r="T738" s="51"/>
      <c r="U738" s="51"/>
      <c r="V738" s="51"/>
      <c r="W738" s="51"/>
      <c r="X738" s="51"/>
      <c r="Y738" s="51"/>
      <c r="Z738" s="51"/>
    </row>
    <row r="739" spans="1:26" ht="15.75" customHeight="1" x14ac:dyDescent="0.2">
      <c r="A739" s="51"/>
      <c r="B739" s="51"/>
      <c r="C739" s="51"/>
      <c r="D739" s="51"/>
      <c r="E739" s="51"/>
      <c r="F739" s="51"/>
      <c r="G739" s="51"/>
      <c r="H739" s="51"/>
      <c r="I739" s="51"/>
      <c r="J739" s="51"/>
      <c r="K739" s="51"/>
      <c r="L739" s="51"/>
      <c r="M739" s="51"/>
      <c r="N739" s="51"/>
      <c r="O739" s="51"/>
      <c r="P739" s="51"/>
      <c r="Q739" s="51"/>
      <c r="R739" s="51"/>
      <c r="S739" s="51"/>
      <c r="T739" s="51"/>
      <c r="U739" s="51"/>
      <c r="V739" s="51"/>
      <c r="W739" s="51"/>
      <c r="X739" s="51"/>
      <c r="Y739" s="51"/>
      <c r="Z739" s="51"/>
    </row>
    <row r="740" spans="1:26" ht="15.75" customHeight="1" x14ac:dyDescent="0.2">
      <c r="A740" s="51"/>
      <c r="B740" s="51"/>
      <c r="C740" s="51"/>
      <c r="D740" s="51"/>
      <c r="E740" s="51"/>
      <c r="F740" s="51"/>
      <c r="G740" s="51"/>
      <c r="H740" s="51"/>
      <c r="I740" s="51"/>
      <c r="J740" s="51"/>
      <c r="K740" s="51"/>
      <c r="L740" s="51"/>
      <c r="M740" s="51"/>
      <c r="N740" s="51"/>
      <c r="O740" s="51"/>
      <c r="P740" s="51"/>
      <c r="Q740" s="51"/>
      <c r="R740" s="51"/>
      <c r="S740" s="51"/>
      <c r="T740" s="51"/>
      <c r="U740" s="51"/>
      <c r="V740" s="51"/>
      <c r="W740" s="51"/>
      <c r="X740" s="51"/>
      <c r="Y740" s="51"/>
      <c r="Z740" s="51"/>
    </row>
    <row r="741" spans="1:26" ht="15.75" customHeight="1" x14ac:dyDescent="0.2">
      <c r="A741" s="51"/>
      <c r="B741" s="51"/>
      <c r="C741" s="51"/>
      <c r="D741" s="51"/>
      <c r="E741" s="51"/>
      <c r="F741" s="51"/>
      <c r="G741" s="51"/>
      <c r="H741" s="51"/>
      <c r="I741" s="51"/>
      <c r="J741" s="51"/>
      <c r="K741" s="51"/>
      <c r="L741" s="51"/>
      <c r="M741" s="51"/>
      <c r="N741" s="51"/>
      <c r="O741" s="51"/>
      <c r="P741" s="51"/>
      <c r="Q741" s="51"/>
      <c r="R741" s="51"/>
      <c r="S741" s="51"/>
      <c r="T741" s="51"/>
      <c r="U741" s="51"/>
      <c r="V741" s="51"/>
      <c r="W741" s="51"/>
      <c r="X741" s="51"/>
      <c r="Y741" s="51"/>
      <c r="Z741" s="51"/>
    </row>
    <row r="742" spans="1:26" ht="15.75" customHeight="1" x14ac:dyDescent="0.2">
      <c r="A742" s="51"/>
      <c r="B742" s="51"/>
      <c r="C742" s="51"/>
      <c r="D742" s="51"/>
      <c r="E742" s="51"/>
      <c r="F742" s="51"/>
      <c r="G742" s="51"/>
      <c r="H742" s="51"/>
      <c r="I742" s="51"/>
      <c r="J742" s="51"/>
      <c r="K742" s="51"/>
      <c r="L742" s="51"/>
      <c r="M742" s="51"/>
      <c r="N742" s="51"/>
      <c r="O742" s="51"/>
      <c r="P742" s="51"/>
      <c r="Q742" s="51"/>
      <c r="R742" s="51"/>
      <c r="S742" s="51"/>
      <c r="T742" s="51"/>
      <c r="U742" s="51"/>
      <c r="V742" s="51"/>
      <c r="W742" s="51"/>
      <c r="X742" s="51"/>
      <c r="Y742" s="51"/>
      <c r="Z742" s="51"/>
    </row>
    <row r="743" spans="1:26" ht="15.75" customHeight="1" x14ac:dyDescent="0.2">
      <c r="A743" s="51"/>
      <c r="B743" s="51"/>
      <c r="C743" s="51"/>
      <c r="D743" s="51"/>
      <c r="E743" s="51"/>
      <c r="F743" s="51"/>
      <c r="G743" s="51"/>
      <c r="H743" s="51"/>
      <c r="I743" s="51"/>
      <c r="J743" s="51"/>
      <c r="K743" s="51"/>
      <c r="L743" s="51"/>
      <c r="M743" s="51"/>
      <c r="N743" s="51"/>
      <c r="O743" s="51"/>
      <c r="P743" s="51"/>
      <c r="Q743" s="51"/>
      <c r="R743" s="51"/>
      <c r="S743" s="51"/>
      <c r="T743" s="51"/>
      <c r="U743" s="51"/>
      <c r="V743" s="51"/>
      <c r="W743" s="51"/>
      <c r="X743" s="51"/>
      <c r="Y743" s="51"/>
      <c r="Z743" s="51"/>
    </row>
    <row r="744" spans="1:26" ht="15.75" customHeight="1" x14ac:dyDescent="0.2">
      <c r="A744" s="51"/>
      <c r="B744" s="51"/>
      <c r="C744" s="51"/>
      <c r="D744" s="51"/>
      <c r="E744" s="51"/>
      <c r="F744" s="51"/>
      <c r="G744" s="51"/>
      <c r="H744" s="51"/>
      <c r="I744" s="51"/>
      <c r="J744" s="51"/>
      <c r="K744" s="51"/>
      <c r="L744" s="51"/>
      <c r="M744" s="51"/>
      <c r="N744" s="51"/>
      <c r="O744" s="51"/>
      <c r="P744" s="51"/>
      <c r="Q744" s="51"/>
      <c r="R744" s="51"/>
      <c r="S744" s="51"/>
      <c r="T744" s="51"/>
      <c r="U744" s="51"/>
      <c r="V744" s="51"/>
      <c r="W744" s="51"/>
      <c r="X744" s="51"/>
      <c r="Y744" s="51"/>
      <c r="Z744" s="51"/>
    </row>
    <row r="745" spans="1:26" ht="15.75" customHeight="1" x14ac:dyDescent="0.2">
      <c r="A745" s="51"/>
      <c r="B745" s="51"/>
      <c r="C745" s="51"/>
      <c r="D745" s="51"/>
      <c r="E745" s="51"/>
      <c r="F745" s="51"/>
      <c r="G745" s="51"/>
      <c r="H745" s="51"/>
      <c r="I745" s="51"/>
      <c r="J745" s="51"/>
      <c r="K745" s="51"/>
      <c r="L745" s="51"/>
      <c r="M745" s="51"/>
      <c r="N745" s="51"/>
      <c r="O745" s="51"/>
      <c r="P745" s="51"/>
      <c r="Q745" s="51"/>
      <c r="R745" s="51"/>
      <c r="S745" s="51"/>
      <c r="T745" s="51"/>
      <c r="U745" s="51"/>
      <c r="V745" s="51"/>
      <c r="W745" s="51"/>
      <c r="X745" s="51"/>
      <c r="Y745" s="51"/>
      <c r="Z745" s="51"/>
    </row>
    <row r="746" spans="1:26" ht="15.75" customHeight="1" x14ac:dyDescent="0.2">
      <c r="A746" s="51"/>
      <c r="B746" s="51"/>
      <c r="C746" s="51"/>
      <c r="D746" s="51"/>
      <c r="E746" s="51"/>
      <c r="F746" s="51"/>
      <c r="G746" s="51"/>
      <c r="H746" s="51"/>
      <c r="I746" s="51"/>
      <c r="J746" s="51"/>
      <c r="K746" s="51"/>
      <c r="L746" s="51"/>
      <c r="M746" s="51"/>
      <c r="N746" s="51"/>
      <c r="O746" s="51"/>
      <c r="P746" s="51"/>
      <c r="Q746" s="51"/>
      <c r="R746" s="51"/>
      <c r="S746" s="51"/>
      <c r="T746" s="51"/>
      <c r="U746" s="51"/>
      <c r="V746" s="51"/>
      <c r="W746" s="51"/>
      <c r="X746" s="51"/>
      <c r="Y746" s="51"/>
      <c r="Z746" s="51"/>
    </row>
    <row r="747" spans="1:26" ht="15.75" customHeight="1" x14ac:dyDescent="0.2">
      <c r="A747" s="51"/>
      <c r="B747" s="51"/>
      <c r="C747" s="51"/>
      <c r="D747" s="51"/>
      <c r="E747" s="51"/>
      <c r="F747" s="51"/>
      <c r="G747" s="51"/>
      <c r="H747" s="51"/>
      <c r="I747" s="51"/>
      <c r="J747" s="51"/>
      <c r="K747" s="51"/>
      <c r="L747" s="51"/>
      <c r="M747" s="51"/>
      <c r="N747" s="51"/>
      <c r="O747" s="51"/>
      <c r="P747" s="51"/>
      <c r="Q747" s="51"/>
      <c r="R747" s="51"/>
      <c r="S747" s="51"/>
      <c r="T747" s="51"/>
      <c r="U747" s="51"/>
      <c r="V747" s="51"/>
      <c r="W747" s="51"/>
      <c r="X747" s="51"/>
      <c r="Y747" s="51"/>
      <c r="Z747" s="51"/>
    </row>
    <row r="748" spans="1:26" ht="15.75" customHeight="1" x14ac:dyDescent="0.2">
      <c r="A748" s="51"/>
      <c r="B748" s="51"/>
      <c r="C748" s="51"/>
      <c r="D748" s="51"/>
      <c r="E748" s="51"/>
      <c r="F748" s="51"/>
      <c r="G748" s="51"/>
      <c r="H748" s="51"/>
      <c r="I748" s="51"/>
      <c r="J748" s="51"/>
      <c r="K748" s="51"/>
      <c r="L748" s="51"/>
      <c r="M748" s="51"/>
      <c r="N748" s="51"/>
      <c r="O748" s="51"/>
      <c r="P748" s="51"/>
      <c r="Q748" s="51"/>
      <c r="R748" s="51"/>
      <c r="S748" s="51"/>
      <c r="T748" s="51"/>
      <c r="U748" s="51"/>
      <c r="V748" s="51"/>
      <c r="W748" s="51"/>
      <c r="X748" s="51"/>
      <c r="Y748" s="51"/>
      <c r="Z748" s="51"/>
    </row>
    <row r="749" spans="1:26" ht="15.75" customHeight="1" x14ac:dyDescent="0.2">
      <c r="A749" s="51"/>
      <c r="B749" s="51"/>
      <c r="C749" s="51"/>
      <c r="D749" s="51"/>
      <c r="E749" s="51"/>
      <c r="F749" s="51"/>
      <c r="G749" s="51"/>
      <c r="H749" s="51"/>
      <c r="I749" s="51"/>
      <c r="J749" s="51"/>
      <c r="K749" s="51"/>
      <c r="L749" s="51"/>
      <c r="M749" s="51"/>
      <c r="N749" s="51"/>
      <c r="O749" s="51"/>
      <c r="P749" s="51"/>
      <c r="Q749" s="51"/>
      <c r="R749" s="51"/>
      <c r="S749" s="51"/>
      <c r="T749" s="51"/>
      <c r="U749" s="51"/>
      <c r="V749" s="51"/>
      <c r="W749" s="51"/>
      <c r="X749" s="51"/>
      <c r="Y749" s="51"/>
      <c r="Z749" s="51"/>
    </row>
    <row r="750" spans="1:26" ht="15.75" customHeight="1" x14ac:dyDescent="0.2">
      <c r="A750" s="51"/>
      <c r="B750" s="51"/>
      <c r="C750" s="51"/>
      <c r="D750" s="51"/>
      <c r="E750" s="51"/>
      <c r="F750" s="51"/>
      <c r="G750" s="51"/>
      <c r="H750" s="51"/>
      <c r="I750" s="51"/>
      <c r="J750" s="51"/>
      <c r="K750" s="51"/>
      <c r="L750" s="51"/>
      <c r="M750" s="51"/>
      <c r="N750" s="51"/>
      <c r="O750" s="51"/>
      <c r="P750" s="51"/>
      <c r="Q750" s="51"/>
      <c r="R750" s="51"/>
      <c r="S750" s="51"/>
      <c r="T750" s="51"/>
      <c r="U750" s="51"/>
      <c r="V750" s="51"/>
      <c r="W750" s="51"/>
      <c r="X750" s="51"/>
      <c r="Y750" s="51"/>
      <c r="Z750" s="51"/>
    </row>
    <row r="751" spans="1:26" ht="15.75" customHeight="1" x14ac:dyDescent="0.2">
      <c r="A751" s="51"/>
      <c r="B751" s="51"/>
      <c r="C751" s="51"/>
      <c r="D751" s="51"/>
      <c r="E751" s="51"/>
      <c r="F751" s="51"/>
      <c r="G751" s="51"/>
      <c r="H751" s="51"/>
      <c r="I751" s="51"/>
      <c r="J751" s="51"/>
      <c r="K751" s="51"/>
      <c r="L751" s="51"/>
      <c r="M751" s="51"/>
      <c r="N751" s="51"/>
      <c r="O751" s="51"/>
      <c r="P751" s="51"/>
      <c r="Q751" s="51"/>
      <c r="R751" s="51"/>
      <c r="S751" s="51"/>
      <c r="T751" s="51"/>
      <c r="U751" s="51"/>
      <c r="V751" s="51"/>
      <c r="W751" s="51"/>
      <c r="X751" s="51"/>
      <c r="Y751" s="51"/>
      <c r="Z751" s="51"/>
    </row>
    <row r="752" spans="1:26" ht="15.75" customHeight="1" x14ac:dyDescent="0.2">
      <c r="A752" s="51"/>
      <c r="B752" s="51"/>
      <c r="C752" s="51"/>
      <c r="D752" s="51"/>
      <c r="E752" s="51"/>
      <c r="F752" s="51"/>
      <c r="G752" s="51"/>
      <c r="H752" s="51"/>
      <c r="I752" s="51"/>
      <c r="J752" s="51"/>
      <c r="K752" s="51"/>
      <c r="L752" s="51"/>
      <c r="M752" s="51"/>
      <c r="N752" s="51"/>
      <c r="O752" s="51"/>
      <c r="P752" s="51"/>
      <c r="Q752" s="51"/>
      <c r="R752" s="51"/>
      <c r="S752" s="51"/>
      <c r="T752" s="51"/>
      <c r="U752" s="51"/>
      <c r="V752" s="51"/>
      <c r="W752" s="51"/>
      <c r="X752" s="51"/>
      <c r="Y752" s="51"/>
      <c r="Z752" s="51"/>
    </row>
    <row r="753" spans="1:26" ht="15.75" customHeight="1" x14ac:dyDescent="0.2">
      <c r="A753" s="51"/>
      <c r="B753" s="51"/>
      <c r="C753" s="51"/>
      <c r="D753" s="51"/>
      <c r="E753" s="51"/>
      <c r="F753" s="51"/>
      <c r="G753" s="51"/>
      <c r="H753" s="51"/>
      <c r="I753" s="51"/>
      <c r="J753" s="51"/>
      <c r="K753" s="51"/>
      <c r="L753" s="51"/>
      <c r="M753" s="51"/>
      <c r="N753" s="51"/>
      <c r="O753" s="51"/>
      <c r="P753" s="51"/>
      <c r="Q753" s="51"/>
      <c r="R753" s="51"/>
      <c r="S753" s="51"/>
      <c r="T753" s="51"/>
      <c r="U753" s="51"/>
      <c r="V753" s="51"/>
      <c r="W753" s="51"/>
      <c r="X753" s="51"/>
      <c r="Y753" s="51"/>
      <c r="Z753" s="51"/>
    </row>
    <row r="754" spans="1:26" ht="15.75" customHeight="1" x14ac:dyDescent="0.2">
      <c r="A754" s="51"/>
      <c r="B754" s="51"/>
      <c r="C754" s="51"/>
      <c r="D754" s="51"/>
      <c r="E754" s="51"/>
      <c r="F754" s="51"/>
      <c r="G754" s="51"/>
      <c r="H754" s="51"/>
      <c r="I754" s="51"/>
      <c r="J754" s="51"/>
      <c r="K754" s="51"/>
      <c r="L754" s="51"/>
      <c r="M754" s="51"/>
      <c r="N754" s="51"/>
      <c r="O754" s="51"/>
      <c r="P754" s="51"/>
      <c r="Q754" s="51"/>
      <c r="R754" s="51"/>
      <c r="S754" s="51"/>
      <c r="T754" s="51"/>
      <c r="U754" s="51"/>
      <c r="V754" s="51"/>
      <c r="W754" s="51"/>
      <c r="X754" s="51"/>
      <c r="Y754" s="51"/>
      <c r="Z754" s="51"/>
    </row>
    <row r="755" spans="1:26" ht="15.75" customHeight="1" x14ac:dyDescent="0.2">
      <c r="A755" s="51"/>
      <c r="B755" s="51"/>
      <c r="C755" s="51"/>
      <c r="D755" s="51"/>
      <c r="E755" s="51"/>
      <c r="F755" s="51"/>
      <c r="G755" s="51"/>
      <c r="H755" s="51"/>
      <c r="I755" s="51"/>
      <c r="J755" s="51"/>
      <c r="K755" s="51"/>
      <c r="L755" s="51"/>
      <c r="M755" s="51"/>
      <c r="N755" s="51"/>
      <c r="O755" s="51"/>
      <c r="P755" s="51"/>
      <c r="Q755" s="51"/>
      <c r="R755" s="51"/>
      <c r="S755" s="51"/>
      <c r="T755" s="51"/>
      <c r="U755" s="51"/>
      <c r="V755" s="51"/>
      <c r="W755" s="51"/>
      <c r="X755" s="51"/>
      <c r="Y755" s="51"/>
      <c r="Z755" s="51"/>
    </row>
    <row r="756" spans="1:26" ht="15.75" customHeight="1" x14ac:dyDescent="0.2">
      <c r="A756" s="51"/>
      <c r="B756" s="51"/>
      <c r="C756" s="51"/>
      <c r="D756" s="51"/>
      <c r="E756" s="51"/>
      <c r="F756" s="51"/>
      <c r="G756" s="51"/>
      <c r="H756" s="51"/>
      <c r="I756" s="51"/>
      <c r="J756" s="51"/>
      <c r="K756" s="51"/>
      <c r="L756" s="51"/>
      <c r="M756" s="51"/>
      <c r="N756" s="51"/>
      <c r="O756" s="51"/>
      <c r="P756" s="51"/>
      <c r="Q756" s="51"/>
      <c r="R756" s="51"/>
      <c r="S756" s="51"/>
      <c r="T756" s="51"/>
      <c r="U756" s="51"/>
      <c r="V756" s="51"/>
      <c r="W756" s="51"/>
      <c r="X756" s="51"/>
      <c r="Y756" s="51"/>
      <c r="Z756" s="51"/>
    </row>
    <row r="757" spans="1:26" ht="15.75" customHeight="1" x14ac:dyDescent="0.2">
      <c r="A757" s="51"/>
      <c r="B757" s="51"/>
      <c r="C757" s="51"/>
      <c r="D757" s="51"/>
      <c r="E757" s="51"/>
      <c r="F757" s="51"/>
      <c r="G757" s="51"/>
      <c r="H757" s="51"/>
      <c r="I757" s="51"/>
      <c r="J757" s="51"/>
      <c r="K757" s="51"/>
      <c r="L757" s="51"/>
      <c r="M757" s="51"/>
      <c r="N757" s="51"/>
      <c r="O757" s="51"/>
      <c r="P757" s="51"/>
      <c r="Q757" s="51"/>
      <c r="R757" s="51"/>
      <c r="S757" s="51"/>
      <c r="T757" s="51"/>
      <c r="U757" s="51"/>
      <c r="V757" s="51"/>
      <c r="W757" s="51"/>
      <c r="X757" s="51"/>
      <c r="Y757" s="51"/>
      <c r="Z757" s="51"/>
    </row>
    <row r="758" spans="1:26" ht="15.75" customHeight="1" x14ac:dyDescent="0.2">
      <c r="A758" s="51"/>
      <c r="B758" s="51"/>
      <c r="C758" s="51"/>
      <c r="D758" s="51"/>
      <c r="E758" s="51"/>
      <c r="F758" s="51"/>
      <c r="G758" s="51"/>
      <c r="H758" s="51"/>
      <c r="I758" s="51"/>
      <c r="J758" s="51"/>
      <c r="K758" s="51"/>
      <c r="L758" s="51"/>
      <c r="M758" s="51"/>
      <c r="N758" s="51"/>
      <c r="O758" s="51"/>
      <c r="P758" s="51"/>
      <c r="Q758" s="51"/>
      <c r="R758" s="51"/>
      <c r="S758" s="51"/>
      <c r="T758" s="51"/>
      <c r="U758" s="51"/>
      <c r="V758" s="51"/>
      <c r="W758" s="51"/>
      <c r="X758" s="51"/>
      <c r="Y758" s="51"/>
      <c r="Z758" s="51"/>
    </row>
    <row r="759" spans="1:26" ht="15.75" customHeight="1" x14ac:dyDescent="0.2">
      <c r="A759" s="51"/>
      <c r="B759" s="51"/>
      <c r="C759" s="51"/>
      <c r="D759" s="51"/>
      <c r="E759" s="51"/>
      <c r="F759" s="51"/>
      <c r="G759" s="51"/>
      <c r="H759" s="51"/>
      <c r="I759" s="51"/>
      <c r="J759" s="51"/>
      <c r="K759" s="51"/>
      <c r="L759" s="51"/>
      <c r="M759" s="51"/>
      <c r="N759" s="51"/>
      <c r="O759" s="51"/>
      <c r="P759" s="51"/>
      <c r="Q759" s="51"/>
      <c r="R759" s="51"/>
      <c r="S759" s="51"/>
      <c r="T759" s="51"/>
      <c r="U759" s="51"/>
      <c r="V759" s="51"/>
      <c r="W759" s="51"/>
      <c r="X759" s="51"/>
      <c r="Y759" s="51"/>
      <c r="Z759" s="51"/>
    </row>
    <row r="760" spans="1:26" ht="15.75" customHeight="1" x14ac:dyDescent="0.2">
      <c r="A760" s="51"/>
      <c r="B760" s="51"/>
      <c r="C760" s="51"/>
      <c r="D760" s="51"/>
      <c r="E760" s="51"/>
      <c r="F760" s="51"/>
      <c r="G760" s="51"/>
      <c r="H760" s="51"/>
      <c r="I760" s="51"/>
      <c r="J760" s="51"/>
      <c r="K760" s="51"/>
      <c r="L760" s="51"/>
      <c r="M760" s="51"/>
      <c r="N760" s="51"/>
      <c r="O760" s="51"/>
      <c r="P760" s="51"/>
      <c r="Q760" s="51"/>
      <c r="R760" s="51"/>
      <c r="S760" s="51"/>
      <c r="T760" s="51"/>
      <c r="U760" s="51"/>
      <c r="V760" s="51"/>
      <c r="W760" s="51"/>
      <c r="X760" s="51"/>
      <c r="Y760" s="51"/>
      <c r="Z760" s="51"/>
    </row>
    <row r="761" spans="1:26" ht="15.75" customHeight="1" x14ac:dyDescent="0.2">
      <c r="A761" s="51"/>
      <c r="B761" s="51"/>
      <c r="C761" s="51"/>
      <c r="D761" s="51"/>
      <c r="E761" s="51"/>
      <c r="F761" s="51"/>
      <c r="G761" s="51"/>
      <c r="H761" s="51"/>
      <c r="I761" s="51"/>
      <c r="J761" s="51"/>
      <c r="K761" s="51"/>
      <c r="L761" s="51"/>
      <c r="M761" s="51"/>
      <c r="N761" s="51"/>
      <c r="O761" s="51"/>
      <c r="P761" s="51"/>
      <c r="Q761" s="51"/>
      <c r="R761" s="51"/>
      <c r="S761" s="51"/>
      <c r="T761" s="51"/>
      <c r="U761" s="51"/>
      <c r="V761" s="51"/>
      <c r="W761" s="51"/>
      <c r="X761" s="51"/>
      <c r="Y761" s="51"/>
      <c r="Z761" s="51"/>
    </row>
    <row r="762" spans="1:26" ht="15.75" customHeight="1" x14ac:dyDescent="0.2">
      <c r="A762" s="51"/>
      <c r="B762" s="51"/>
      <c r="C762" s="51"/>
      <c r="D762" s="51"/>
      <c r="E762" s="51"/>
      <c r="F762" s="51"/>
      <c r="G762" s="51"/>
      <c r="H762" s="51"/>
      <c r="I762" s="51"/>
      <c r="J762" s="51"/>
      <c r="K762" s="51"/>
      <c r="L762" s="51"/>
      <c r="M762" s="51"/>
      <c r="N762" s="51"/>
      <c r="O762" s="51"/>
      <c r="P762" s="51"/>
      <c r="Q762" s="51"/>
      <c r="R762" s="51"/>
      <c r="S762" s="51"/>
      <c r="T762" s="51"/>
      <c r="U762" s="51"/>
      <c r="V762" s="51"/>
      <c r="W762" s="51"/>
      <c r="X762" s="51"/>
      <c r="Y762" s="51"/>
      <c r="Z762" s="51"/>
    </row>
    <row r="763" spans="1:26" ht="15.75" customHeight="1" x14ac:dyDescent="0.2">
      <c r="A763" s="51"/>
      <c r="B763" s="51"/>
      <c r="C763" s="51"/>
      <c r="D763" s="51"/>
      <c r="E763" s="51"/>
      <c r="F763" s="51"/>
      <c r="G763" s="51"/>
      <c r="H763" s="51"/>
      <c r="I763" s="51"/>
      <c r="J763" s="51"/>
      <c r="K763" s="51"/>
      <c r="L763" s="51"/>
      <c r="M763" s="51"/>
      <c r="N763" s="51"/>
      <c r="O763" s="51"/>
      <c r="P763" s="51"/>
      <c r="Q763" s="51"/>
      <c r="R763" s="51"/>
      <c r="S763" s="51"/>
      <c r="T763" s="51"/>
      <c r="U763" s="51"/>
      <c r="V763" s="51"/>
      <c r="W763" s="51"/>
      <c r="X763" s="51"/>
      <c r="Y763" s="51"/>
      <c r="Z763" s="51"/>
    </row>
    <row r="764" spans="1:26" ht="15.75" customHeight="1" x14ac:dyDescent="0.2">
      <c r="A764" s="51"/>
      <c r="B764" s="51"/>
      <c r="C764" s="51"/>
      <c r="D764" s="51"/>
      <c r="E764" s="51"/>
      <c r="F764" s="51"/>
      <c r="G764" s="51"/>
      <c r="H764" s="51"/>
      <c r="I764" s="51"/>
      <c r="J764" s="51"/>
      <c r="K764" s="51"/>
      <c r="L764" s="51"/>
      <c r="M764" s="51"/>
      <c r="N764" s="51"/>
      <c r="O764" s="51"/>
      <c r="P764" s="51"/>
      <c r="Q764" s="51"/>
      <c r="R764" s="51"/>
      <c r="S764" s="51"/>
      <c r="T764" s="51"/>
      <c r="U764" s="51"/>
      <c r="V764" s="51"/>
      <c r="W764" s="51"/>
      <c r="X764" s="51"/>
      <c r="Y764" s="51"/>
      <c r="Z764" s="51"/>
    </row>
    <row r="765" spans="1:26" ht="15.75" customHeight="1" x14ac:dyDescent="0.2">
      <c r="A765" s="51"/>
      <c r="B765" s="51"/>
      <c r="C765" s="51"/>
      <c r="D765" s="51"/>
      <c r="E765" s="51"/>
      <c r="F765" s="51"/>
      <c r="G765" s="51"/>
      <c r="H765" s="51"/>
      <c r="I765" s="51"/>
      <c r="J765" s="51"/>
      <c r="K765" s="51"/>
      <c r="L765" s="51"/>
      <c r="M765" s="51"/>
      <c r="N765" s="51"/>
      <c r="O765" s="51"/>
      <c r="P765" s="51"/>
      <c r="Q765" s="51"/>
      <c r="R765" s="51"/>
      <c r="S765" s="51"/>
      <c r="T765" s="51"/>
      <c r="U765" s="51"/>
      <c r="V765" s="51"/>
      <c r="W765" s="51"/>
      <c r="X765" s="51"/>
      <c r="Y765" s="51"/>
      <c r="Z765" s="51"/>
    </row>
    <row r="766" spans="1:26" ht="15.75" customHeight="1" x14ac:dyDescent="0.2">
      <c r="A766" s="51"/>
      <c r="B766" s="51"/>
      <c r="C766" s="51"/>
      <c r="D766" s="51"/>
      <c r="E766" s="51"/>
      <c r="F766" s="51"/>
      <c r="G766" s="51"/>
      <c r="H766" s="51"/>
      <c r="I766" s="51"/>
      <c r="J766" s="51"/>
      <c r="K766" s="51"/>
      <c r="L766" s="51"/>
      <c r="M766" s="51"/>
      <c r="N766" s="51"/>
      <c r="O766" s="51"/>
      <c r="P766" s="51"/>
      <c r="Q766" s="51"/>
      <c r="R766" s="51"/>
      <c r="S766" s="51"/>
      <c r="T766" s="51"/>
      <c r="U766" s="51"/>
      <c r="V766" s="51"/>
      <c r="W766" s="51"/>
      <c r="X766" s="51"/>
      <c r="Y766" s="51"/>
      <c r="Z766" s="51"/>
    </row>
    <row r="767" spans="1:26" ht="15.75" customHeight="1" x14ac:dyDescent="0.2">
      <c r="A767" s="51"/>
      <c r="B767" s="51"/>
      <c r="C767" s="51"/>
      <c r="D767" s="51"/>
      <c r="E767" s="51"/>
      <c r="F767" s="51"/>
      <c r="G767" s="51"/>
      <c r="H767" s="51"/>
      <c r="I767" s="51"/>
      <c r="J767" s="51"/>
      <c r="K767" s="51"/>
      <c r="L767" s="51"/>
      <c r="M767" s="51"/>
      <c r="N767" s="51"/>
      <c r="O767" s="51"/>
      <c r="P767" s="51"/>
      <c r="Q767" s="51"/>
      <c r="R767" s="51"/>
      <c r="S767" s="51"/>
      <c r="T767" s="51"/>
      <c r="U767" s="51"/>
      <c r="V767" s="51"/>
      <c r="W767" s="51"/>
      <c r="X767" s="51"/>
      <c r="Y767" s="51"/>
      <c r="Z767" s="51"/>
    </row>
    <row r="768" spans="1:26" ht="15.75" customHeight="1" x14ac:dyDescent="0.2">
      <c r="A768" s="51"/>
      <c r="B768" s="51"/>
      <c r="C768" s="51"/>
      <c r="D768" s="51"/>
      <c r="E768" s="51"/>
      <c r="F768" s="51"/>
      <c r="G768" s="51"/>
      <c r="H768" s="51"/>
      <c r="I768" s="51"/>
      <c r="J768" s="51"/>
      <c r="K768" s="51"/>
      <c r="L768" s="51"/>
      <c r="M768" s="51"/>
      <c r="N768" s="51"/>
      <c r="O768" s="51"/>
      <c r="P768" s="51"/>
      <c r="Q768" s="51"/>
      <c r="R768" s="51"/>
      <c r="S768" s="51"/>
      <c r="T768" s="51"/>
      <c r="U768" s="51"/>
      <c r="V768" s="51"/>
      <c r="W768" s="51"/>
      <c r="X768" s="51"/>
      <c r="Y768" s="51"/>
      <c r="Z768" s="51"/>
    </row>
    <row r="769" spans="1:26" ht="15.75" customHeight="1" x14ac:dyDescent="0.2">
      <c r="A769" s="51"/>
      <c r="B769" s="51"/>
      <c r="C769" s="51"/>
      <c r="D769" s="51"/>
      <c r="E769" s="51"/>
      <c r="F769" s="51"/>
      <c r="G769" s="51"/>
      <c r="H769" s="51"/>
      <c r="I769" s="51"/>
      <c r="J769" s="51"/>
      <c r="K769" s="51"/>
      <c r="L769" s="51"/>
      <c r="M769" s="51"/>
      <c r="N769" s="51"/>
      <c r="O769" s="51"/>
      <c r="P769" s="51"/>
      <c r="Q769" s="51"/>
      <c r="R769" s="51"/>
      <c r="S769" s="51"/>
      <c r="T769" s="51"/>
      <c r="U769" s="51"/>
      <c r="V769" s="51"/>
      <c r="W769" s="51"/>
      <c r="X769" s="51"/>
      <c r="Y769" s="51"/>
      <c r="Z769" s="51"/>
    </row>
    <row r="770" spans="1:26" ht="15.75" customHeight="1" x14ac:dyDescent="0.2">
      <c r="A770" s="51"/>
      <c r="B770" s="51"/>
      <c r="C770" s="51"/>
      <c r="D770" s="51"/>
      <c r="E770" s="51"/>
      <c r="F770" s="51"/>
      <c r="G770" s="51"/>
      <c r="H770" s="51"/>
      <c r="I770" s="51"/>
      <c r="J770" s="51"/>
      <c r="K770" s="51"/>
      <c r="L770" s="51"/>
      <c r="M770" s="51"/>
      <c r="N770" s="51"/>
      <c r="O770" s="51"/>
      <c r="P770" s="51"/>
      <c r="Q770" s="51"/>
      <c r="R770" s="51"/>
      <c r="S770" s="51"/>
      <c r="T770" s="51"/>
      <c r="U770" s="51"/>
      <c r="V770" s="51"/>
      <c r="W770" s="51"/>
      <c r="X770" s="51"/>
      <c r="Y770" s="51"/>
      <c r="Z770" s="51"/>
    </row>
    <row r="771" spans="1:26" ht="15.75" customHeight="1" x14ac:dyDescent="0.2">
      <c r="A771" s="51"/>
      <c r="B771" s="51"/>
      <c r="C771" s="51"/>
      <c r="D771" s="51"/>
      <c r="E771" s="51"/>
      <c r="F771" s="51"/>
      <c r="G771" s="51"/>
      <c r="H771" s="51"/>
      <c r="I771" s="51"/>
      <c r="J771" s="51"/>
      <c r="K771" s="51"/>
      <c r="L771" s="51"/>
      <c r="M771" s="51"/>
      <c r="N771" s="51"/>
      <c r="O771" s="51"/>
      <c r="P771" s="51"/>
      <c r="Q771" s="51"/>
      <c r="R771" s="51"/>
      <c r="S771" s="51"/>
      <c r="T771" s="51"/>
      <c r="U771" s="51"/>
      <c r="V771" s="51"/>
      <c r="W771" s="51"/>
      <c r="X771" s="51"/>
      <c r="Y771" s="51"/>
      <c r="Z771" s="51"/>
    </row>
    <row r="772" spans="1:26" ht="15.75" customHeight="1" x14ac:dyDescent="0.2">
      <c r="A772" s="51"/>
      <c r="B772" s="51"/>
      <c r="C772" s="51"/>
      <c r="D772" s="51"/>
      <c r="E772" s="51"/>
      <c r="F772" s="51"/>
      <c r="G772" s="51"/>
      <c r="H772" s="51"/>
      <c r="I772" s="51"/>
      <c r="J772" s="51"/>
      <c r="K772" s="51"/>
      <c r="L772" s="51"/>
      <c r="M772" s="51"/>
      <c r="N772" s="51"/>
      <c r="O772" s="51"/>
      <c r="P772" s="51"/>
      <c r="Q772" s="51"/>
      <c r="R772" s="51"/>
      <c r="S772" s="51"/>
      <c r="T772" s="51"/>
      <c r="U772" s="51"/>
      <c r="V772" s="51"/>
      <c r="W772" s="51"/>
      <c r="X772" s="51"/>
      <c r="Y772" s="51"/>
      <c r="Z772" s="51"/>
    </row>
    <row r="773" spans="1:26" ht="15.75" customHeight="1" x14ac:dyDescent="0.2">
      <c r="A773" s="51"/>
      <c r="B773" s="51"/>
      <c r="C773" s="51"/>
      <c r="D773" s="51"/>
      <c r="E773" s="51"/>
      <c r="F773" s="51"/>
      <c r="G773" s="51"/>
      <c r="H773" s="51"/>
      <c r="I773" s="51"/>
      <c r="J773" s="51"/>
      <c r="K773" s="51"/>
      <c r="L773" s="51"/>
      <c r="M773" s="51"/>
      <c r="N773" s="51"/>
      <c r="O773" s="51"/>
      <c r="P773" s="51"/>
      <c r="Q773" s="51"/>
      <c r="R773" s="51"/>
      <c r="S773" s="51"/>
      <c r="T773" s="51"/>
      <c r="U773" s="51"/>
      <c r="V773" s="51"/>
      <c r="W773" s="51"/>
      <c r="X773" s="51"/>
      <c r="Y773" s="51"/>
      <c r="Z773" s="51"/>
    </row>
    <row r="774" spans="1:26" ht="15.75" customHeight="1" x14ac:dyDescent="0.2">
      <c r="A774" s="51"/>
      <c r="B774" s="51"/>
      <c r="C774" s="51"/>
      <c r="D774" s="51"/>
      <c r="E774" s="51"/>
      <c r="F774" s="51"/>
      <c r="G774" s="51"/>
      <c r="H774" s="51"/>
      <c r="I774" s="51"/>
      <c r="J774" s="51"/>
      <c r="K774" s="51"/>
      <c r="L774" s="51"/>
      <c r="M774" s="51"/>
      <c r="N774" s="51"/>
      <c r="O774" s="51"/>
      <c r="P774" s="51"/>
      <c r="Q774" s="51"/>
      <c r="R774" s="51"/>
      <c r="S774" s="51"/>
      <c r="T774" s="51"/>
      <c r="U774" s="51"/>
      <c r="V774" s="51"/>
      <c r="W774" s="51"/>
      <c r="X774" s="51"/>
      <c r="Y774" s="51"/>
      <c r="Z774" s="51"/>
    </row>
    <row r="775" spans="1:26" ht="15.75" customHeight="1" x14ac:dyDescent="0.2">
      <c r="A775" s="51"/>
      <c r="B775" s="51"/>
      <c r="C775" s="51"/>
      <c r="D775" s="51"/>
      <c r="E775" s="51"/>
      <c r="F775" s="51"/>
      <c r="G775" s="51"/>
      <c r="H775" s="51"/>
      <c r="I775" s="51"/>
      <c r="J775" s="51"/>
      <c r="K775" s="51"/>
      <c r="L775" s="51"/>
      <c r="M775" s="51"/>
      <c r="N775" s="51"/>
      <c r="O775" s="51"/>
      <c r="P775" s="51"/>
      <c r="Q775" s="51"/>
      <c r="R775" s="51"/>
      <c r="S775" s="51"/>
      <c r="T775" s="51"/>
      <c r="U775" s="51"/>
      <c r="V775" s="51"/>
      <c r="W775" s="51"/>
      <c r="X775" s="51"/>
      <c r="Y775" s="51"/>
      <c r="Z775" s="51"/>
    </row>
    <row r="776" spans="1:26" ht="15.75" customHeight="1" x14ac:dyDescent="0.2">
      <c r="A776" s="51"/>
      <c r="B776" s="51"/>
      <c r="C776" s="51"/>
      <c r="D776" s="51"/>
      <c r="E776" s="51"/>
      <c r="F776" s="51"/>
      <c r="G776" s="51"/>
      <c r="H776" s="51"/>
      <c r="I776" s="51"/>
      <c r="J776" s="51"/>
      <c r="K776" s="51"/>
      <c r="L776" s="51"/>
      <c r="M776" s="51"/>
      <c r="N776" s="51"/>
      <c r="O776" s="51"/>
      <c r="P776" s="51"/>
      <c r="Q776" s="51"/>
      <c r="R776" s="51"/>
      <c r="S776" s="51"/>
      <c r="T776" s="51"/>
      <c r="U776" s="51"/>
      <c r="V776" s="51"/>
      <c r="W776" s="51"/>
      <c r="X776" s="51"/>
      <c r="Y776" s="51"/>
      <c r="Z776" s="51"/>
    </row>
    <row r="777" spans="1:26" ht="15.75" customHeight="1" x14ac:dyDescent="0.2">
      <c r="A777" s="51"/>
      <c r="B777" s="51"/>
      <c r="C777" s="51"/>
      <c r="D777" s="51"/>
      <c r="E777" s="51"/>
      <c r="F777" s="51"/>
      <c r="G777" s="51"/>
      <c r="H777" s="51"/>
      <c r="I777" s="51"/>
      <c r="J777" s="51"/>
      <c r="K777" s="51"/>
      <c r="L777" s="51"/>
      <c r="M777" s="51"/>
      <c r="N777" s="51"/>
      <c r="O777" s="51"/>
      <c r="P777" s="51"/>
      <c r="Q777" s="51"/>
      <c r="R777" s="51"/>
      <c r="S777" s="51"/>
      <c r="T777" s="51"/>
      <c r="U777" s="51"/>
      <c r="V777" s="51"/>
      <c r="W777" s="51"/>
      <c r="X777" s="51"/>
      <c r="Y777" s="51"/>
      <c r="Z777" s="51"/>
    </row>
    <row r="778" spans="1:26" ht="15.75" customHeight="1" x14ac:dyDescent="0.2">
      <c r="A778" s="51"/>
      <c r="B778" s="51"/>
      <c r="C778" s="51"/>
      <c r="D778" s="51"/>
      <c r="E778" s="51"/>
      <c r="F778" s="51"/>
      <c r="G778" s="51"/>
      <c r="H778" s="51"/>
      <c r="I778" s="51"/>
      <c r="J778" s="51"/>
      <c r="K778" s="51"/>
      <c r="L778" s="51"/>
      <c r="M778" s="51"/>
      <c r="N778" s="51"/>
      <c r="O778" s="51"/>
      <c r="P778" s="51"/>
      <c r="Q778" s="51"/>
      <c r="R778" s="51"/>
      <c r="S778" s="51"/>
      <c r="T778" s="51"/>
      <c r="U778" s="51"/>
      <c r="V778" s="51"/>
      <c r="W778" s="51"/>
      <c r="X778" s="51"/>
      <c r="Y778" s="51"/>
      <c r="Z778" s="51"/>
    </row>
    <row r="779" spans="1:26" ht="15.75" customHeight="1" x14ac:dyDescent="0.2">
      <c r="A779" s="51"/>
      <c r="B779" s="51"/>
      <c r="C779" s="51"/>
      <c r="D779" s="51"/>
      <c r="E779" s="51"/>
      <c r="F779" s="51"/>
      <c r="G779" s="51"/>
      <c r="H779" s="51"/>
      <c r="I779" s="51"/>
      <c r="J779" s="51"/>
      <c r="K779" s="51"/>
      <c r="L779" s="51"/>
      <c r="M779" s="51"/>
      <c r="N779" s="51"/>
      <c r="O779" s="51"/>
      <c r="P779" s="51"/>
      <c r="Q779" s="51"/>
      <c r="R779" s="51"/>
      <c r="S779" s="51"/>
      <c r="T779" s="51"/>
      <c r="U779" s="51"/>
      <c r="V779" s="51"/>
      <c r="W779" s="51"/>
      <c r="X779" s="51"/>
      <c r="Y779" s="51"/>
      <c r="Z779" s="51"/>
    </row>
    <row r="780" spans="1:26" ht="15.75" customHeight="1" x14ac:dyDescent="0.2">
      <c r="A780" s="51"/>
      <c r="B780" s="51"/>
      <c r="C780" s="51"/>
      <c r="D780" s="51"/>
      <c r="E780" s="51"/>
      <c r="F780" s="51"/>
      <c r="G780" s="51"/>
      <c r="H780" s="51"/>
      <c r="I780" s="51"/>
      <c r="J780" s="51"/>
      <c r="K780" s="51"/>
      <c r="L780" s="51"/>
      <c r="M780" s="51"/>
      <c r="N780" s="51"/>
      <c r="O780" s="51"/>
      <c r="P780" s="51"/>
      <c r="Q780" s="51"/>
      <c r="R780" s="51"/>
      <c r="S780" s="51"/>
      <c r="T780" s="51"/>
      <c r="U780" s="51"/>
      <c r="V780" s="51"/>
      <c r="W780" s="51"/>
      <c r="X780" s="51"/>
      <c r="Y780" s="51"/>
      <c r="Z780" s="51"/>
    </row>
    <row r="781" spans="1:26" ht="15.75" customHeight="1" x14ac:dyDescent="0.2">
      <c r="A781" s="51"/>
      <c r="B781" s="51"/>
      <c r="C781" s="51"/>
      <c r="D781" s="51"/>
      <c r="E781" s="51"/>
      <c r="F781" s="51"/>
      <c r="G781" s="51"/>
      <c r="H781" s="51"/>
      <c r="I781" s="51"/>
      <c r="J781" s="51"/>
      <c r="K781" s="51"/>
      <c r="L781" s="51"/>
      <c r="M781" s="51"/>
      <c r="N781" s="51"/>
      <c r="O781" s="51"/>
      <c r="P781" s="51"/>
      <c r="Q781" s="51"/>
      <c r="R781" s="51"/>
      <c r="S781" s="51"/>
      <c r="T781" s="51"/>
      <c r="U781" s="51"/>
      <c r="V781" s="51"/>
      <c r="W781" s="51"/>
      <c r="X781" s="51"/>
      <c r="Y781" s="51"/>
      <c r="Z781" s="51"/>
    </row>
    <row r="782" spans="1:26" ht="15.75" customHeight="1" x14ac:dyDescent="0.2">
      <c r="A782" s="51"/>
      <c r="B782" s="51"/>
      <c r="C782" s="51"/>
      <c r="D782" s="51"/>
      <c r="E782" s="51"/>
      <c r="F782" s="51"/>
      <c r="G782" s="51"/>
      <c r="H782" s="51"/>
      <c r="I782" s="51"/>
      <c r="J782" s="51"/>
      <c r="K782" s="51"/>
      <c r="L782" s="51"/>
      <c r="M782" s="51"/>
      <c r="N782" s="51"/>
      <c r="O782" s="51"/>
      <c r="P782" s="51"/>
      <c r="Q782" s="51"/>
      <c r="R782" s="51"/>
      <c r="S782" s="51"/>
      <c r="T782" s="51"/>
      <c r="U782" s="51"/>
      <c r="V782" s="51"/>
      <c r="W782" s="51"/>
      <c r="X782" s="51"/>
      <c r="Y782" s="51"/>
      <c r="Z782" s="51"/>
    </row>
    <row r="783" spans="1:26" ht="15.75" customHeight="1" x14ac:dyDescent="0.2">
      <c r="A783" s="51"/>
      <c r="B783" s="51"/>
      <c r="C783" s="51"/>
      <c r="D783" s="51"/>
      <c r="E783" s="51"/>
      <c r="F783" s="51"/>
      <c r="G783" s="51"/>
      <c r="H783" s="51"/>
      <c r="I783" s="51"/>
      <c r="J783" s="51"/>
      <c r="K783" s="51"/>
      <c r="L783" s="51"/>
      <c r="M783" s="51"/>
      <c r="N783" s="51"/>
      <c r="O783" s="51"/>
      <c r="P783" s="51"/>
      <c r="Q783" s="51"/>
      <c r="R783" s="51"/>
      <c r="S783" s="51"/>
      <c r="T783" s="51"/>
      <c r="U783" s="51"/>
      <c r="V783" s="51"/>
      <c r="W783" s="51"/>
      <c r="X783" s="51"/>
      <c r="Y783" s="51"/>
      <c r="Z783" s="51"/>
    </row>
    <row r="784" spans="1:26" ht="15.75" customHeight="1" x14ac:dyDescent="0.2">
      <c r="A784" s="51"/>
      <c r="B784" s="51"/>
      <c r="C784" s="51"/>
      <c r="D784" s="51"/>
      <c r="E784" s="51"/>
      <c r="F784" s="51"/>
      <c r="G784" s="51"/>
      <c r="H784" s="51"/>
      <c r="I784" s="51"/>
      <c r="J784" s="51"/>
      <c r="K784" s="51"/>
      <c r="L784" s="51"/>
      <c r="M784" s="51"/>
      <c r="N784" s="51"/>
      <c r="O784" s="51"/>
      <c r="P784" s="51"/>
      <c r="Q784" s="51"/>
      <c r="R784" s="51"/>
      <c r="S784" s="51"/>
      <c r="T784" s="51"/>
      <c r="U784" s="51"/>
      <c r="V784" s="51"/>
      <c r="W784" s="51"/>
      <c r="X784" s="51"/>
      <c r="Y784" s="51"/>
      <c r="Z784" s="51"/>
    </row>
    <row r="785" spans="1:26" ht="15.75" customHeight="1" x14ac:dyDescent="0.2">
      <c r="A785" s="51"/>
      <c r="B785" s="51"/>
      <c r="C785" s="51"/>
      <c r="D785" s="51"/>
      <c r="E785" s="51"/>
      <c r="F785" s="51"/>
      <c r="G785" s="51"/>
      <c r="H785" s="51"/>
      <c r="I785" s="51"/>
      <c r="J785" s="51"/>
      <c r="K785" s="51"/>
      <c r="L785" s="51"/>
      <c r="M785" s="51"/>
      <c r="N785" s="51"/>
      <c r="O785" s="51"/>
      <c r="P785" s="51"/>
      <c r="Q785" s="51"/>
      <c r="R785" s="51"/>
      <c r="S785" s="51"/>
      <c r="T785" s="51"/>
      <c r="U785" s="51"/>
      <c r="V785" s="51"/>
      <c r="W785" s="51"/>
      <c r="X785" s="51"/>
      <c r="Y785" s="51"/>
      <c r="Z785" s="51"/>
    </row>
    <row r="786" spans="1:26" ht="15.75" customHeight="1" x14ac:dyDescent="0.2">
      <c r="A786" s="51"/>
      <c r="B786" s="51"/>
      <c r="C786" s="51"/>
      <c r="D786" s="51"/>
      <c r="E786" s="51"/>
      <c r="F786" s="51"/>
      <c r="G786" s="51"/>
      <c r="H786" s="51"/>
      <c r="I786" s="51"/>
      <c r="J786" s="51"/>
      <c r="K786" s="51"/>
      <c r="L786" s="51"/>
      <c r="M786" s="51"/>
      <c r="N786" s="51"/>
      <c r="O786" s="51"/>
      <c r="P786" s="51"/>
      <c r="Q786" s="51"/>
      <c r="R786" s="51"/>
      <c r="S786" s="51"/>
      <c r="T786" s="51"/>
      <c r="U786" s="51"/>
      <c r="V786" s="51"/>
      <c r="W786" s="51"/>
      <c r="X786" s="51"/>
      <c r="Y786" s="51"/>
      <c r="Z786" s="51"/>
    </row>
    <row r="787" spans="1:26" ht="15.75" customHeight="1" x14ac:dyDescent="0.2">
      <c r="A787" s="51"/>
      <c r="B787" s="51"/>
      <c r="C787" s="51"/>
      <c r="D787" s="51"/>
      <c r="E787" s="51"/>
      <c r="F787" s="51"/>
      <c r="G787" s="51"/>
      <c r="H787" s="51"/>
      <c r="I787" s="51"/>
      <c r="J787" s="51"/>
      <c r="K787" s="51"/>
      <c r="L787" s="51"/>
      <c r="M787" s="51"/>
      <c r="N787" s="51"/>
      <c r="O787" s="51"/>
      <c r="P787" s="51"/>
      <c r="Q787" s="51"/>
      <c r="R787" s="51"/>
      <c r="S787" s="51"/>
      <c r="T787" s="51"/>
      <c r="U787" s="51"/>
      <c r="V787" s="51"/>
      <c r="W787" s="51"/>
      <c r="X787" s="51"/>
      <c r="Y787" s="51"/>
      <c r="Z787" s="51"/>
    </row>
    <row r="788" spans="1:26" ht="15.75" customHeight="1" x14ac:dyDescent="0.2">
      <c r="A788" s="51"/>
      <c r="B788" s="51"/>
      <c r="C788" s="51"/>
      <c r="D788" s="51"/>
      <c r="E788" s="51"/>
      <c r="F788" s="51"/>
      <c r="G788" s="51"/>
      <c r="H788" s="51"/>
      <c r="I788" s="51"/>
      <c r="J788" s="51"/>
      <c r="K788" s="51"/>
      <c r="L788" s="51"/>
      <c r="M788" s="51"/>
      <c r="N788" s="51"/>
      <c r="O788" s="51"/>
      <c r="P788" s="51"/>
      <c r="Q788" s="51"/>
      <c r="R788" s="51"/>
      <c r="S788" s="51"/>
      <c r="T788" s="51"/>
      <c r="U788" s="51"/>
      <c r="V788" s="51"/>
      <c r="W788" s="51"/>
      <c r="X788" s="51"/>
      <c r="Y788" s="51"/>
      <c r="Z788" s="51"/>
    </row>
    <row r="789" spans="1:26" ht="15.75" customHeight="1" x14ac:dyDescent="0.2">
      <c r="A789" s="51"/>
      <c r="B789" s="51"/>
      <c r="C789" s="51"/>
      <c r="D789" s="51"/>
      <c r="E789" s="51"/>
      <c r="F789" s="51"/>
      <c r="G789" s="51"/>
      <c r="H789" s="51"/>
      <c r="I789" s="51"/>
      <c r="J789" s="51"/>
      <c r="K789" s="51"/>
      <c r="L789" s="51"/>
      <c r="M789" s="51"/>
      <c r="N789" s="51"/>
      <c r="O789" s="51"/>
      <c r="P789" s="51"/>
      <c r="Q789" s="51"/>
      <c r="R789" s="51"/>
      <c r="S789" s="51"/>
      <c r="T789" s="51"/>
      <c r="U789" s="51"/>
      <c r="V789" s="51"/>
      <c r="W789" s="51"/>
      <c r="X789" s="51"/>
      <c r="Y789" s="51"/>
      <c r="Z789" s="51"/>
    </row>
    <row r="790" spans="1:26" ht="15.75" customHeight="1" x14ac:dyDescent="0.2">
      <c r="A790" s="51"/>
      <c r="B790" s="51"/>
      <c r="C790" s="51"/>
      <c r="D790" s="51"/>
      <c r="E790" s="51"/>
      <c r="F790" s="51"/>
      <c r="G790" s="51"/>
      <c r="H790" s="51"/>
      <c r="I790" s="51"/>
      <c r="J790" s="51"/>
      <c r="K790" s="51"/>
      <c r="L790" s="51"/>
      <c r="M790" s="51"/>
      <c r="N790" s="51"/>
      <c r="O790" s="51"/>
      <c r="P790" s="51"/>
      <c r="Q790" s="51"/>
      <c r="R790" s="51"/>
      <c r="S790" s="51"/>
      <c r="T790" s="51"/>
      <c r="U790" s="51"/>
      <c r="V790" s="51"/>
      <c r="W790" s="51"/>
      <c r="X790" s="51"/>
      <c r="Y790" s="51"/>
      <c r="Z790" s="51"/>
    </row>
    <row r="791" spans="1:26" ht="15.75" customHeight="1" x14ac:dyDescent="0.2">
      <c r="A791" s="51"/>
      <c r="B791" s="51"/>
      <c r="C791" s="51"/>
      <c r="D791" s="51"/>
      <c r="E791" s="51"/>
      <c r="F791" s="51"/>
      <c r="G791" s="51"/>
      <c r="H791" s="51"/>
      <c r="I791" s="51"/>
      <c r="J791" s="51"/>
      <c r="K791" s="51"/>
      <c r="L791" s="51"/>
      <c r="M791" s="51"/>
      <c r="N791" s="51"/>
      <c r="O791" s="51"/>
      <c r="P791" s="51"/>
      <c r="Q791" s="51"/>
      <c r="R791" s="51"/>
      <c r="S791" s="51"/>
      <c r="T791" s="51"/>
      <c r="U791" s="51"/>
      <c r="V791" s="51"/>
      <c r="W791" s="51"/>
      <c r="X791" s="51"/>
      <c r="Y791" s="51"/>
      <c r="Z791" s="51"/>
    </row>
    <row r="792" spans="1:26" ht="15.75" customHeight="1" x14ac:dyDescent="0.2">
      <c r="A792" s="51"/>
      <c r="B792" s="51"/>
      <c r="C792" s="51"/>
      <c r="D792" s="51"/>
      <c r="E792" s="51"/>
      <c r="F792" s="51"/>
      <c r="G792" s="51"/>
      <c r="H792" s="51"/>
      <c r="I792" s="51"/>
      <c r="J792" s="51"/>
      <c r="K792" s="51"/>
      <c r="L792" s="51"/>
      <c r="M792" s="51"/>
      <c r="N792" s="51"/>
      <c r="O792" s="51"/>
      <c r="P792" s="51"/>
      <c r="Q792" s="51"/>
      <c r="R792" s="51"/>
      <c r="S792" s="51"/>
      <c r="T792" s="51"/>
      <c r="U792" s="51"/>
      <c r="V792" s="51"/>
      <c r="W792" s="51"/>
      <c r="X792" s="51"/>
      <c r="Y792" s="51"/>
      <c r="Z792" s="51"/>
    </row>
    <row r="793" spans="1:26" ht="15.75" customHeight="1" x14ac:dyDescent="0.2">
      <c r="A793" s="51"/>
      <c r="B793" s="51"/>
      <c r="C793" s="51"/>
      <c r="D793" s="51"/>
      <c r="E793" s="51"/>
      <c r="F793" s="51"/>
      <c r="G793" s="51"/>
      <c r="H793" s="51"/>
      <c r="I793" s="51"/>
      <c r="J793" s="51"/>
      <c r="K793" s="51"/>
      <c r="L793" s="51"/>
      <c r="M793" s="51"/>
      <c r="N793" s="51"/>
      <c r="O793" s="51"/>
      <c r="P793" s="51"/>
      <c r="Q793" s="51"/>
      <c r="R793" s="51"/>
      <c r="S793" s="51"/>
      <c r="T793" s="51"/>
      <c r="U793" s="51"/>
      <c r="V793" s="51"/>
      <c r="W793" s="51"/>
      <c r="X793" s="51"/>
      <c r="Y793" s="51"/>
      <c r="Z793" s="51"/>
    </row>
    <row r="794" spans="1:26" ht="15.75" customHeight="1" x14ac:dyDescent="0.2">
      <c r="A794" s="51"/>
      <c r="B794" s="51"/>
      <c r="C794" s="51"/>
      <c r="D794" s="51"/>
      <c r="E794" s="51"/>
      <c r="F794" s="51"/>
      <c r="G794" s="51"/>
      <c r="H794" s="51"/>
      <c r="I794" s="51"/>
      <c r="J794" s="51"/>
      <c r="K794" s="51"/>
      <c r="L794" s="51"/>
      <c r="M794" s="51"/>
      <c r="N794" s="51"/>
      <c r="O794" s="51"/>
      <c r="P794" s="51"/>
      <c r="Q794" s="51"/>
      <c r="R794" s="51"/>
      <c r="S794" s="51"/>
      <c r="T794" s="51"/>
      <c r="U794" s="51"/>
      <c r="V794" s="51"/>
      <c r="W794" s="51"/>
      <c r="X794" s="51"/>
      <c r="Y794" s="51"/>
      <c r="Z794" s="51"/>
    </row>
    <row r="795" spans="1:26" ht="15.75" customHeight="1" x14ac:dyDescent="0.2">
      <c r="A795" s="51"/>
      <c r="B795" s="51"/>
      <c r="C795" s="51"/>
      <c r="D795" s="51"/>
      <c r="E795" s="51"/>
      <c r="F795" s="51"/>
      <c r="G795" s="51"/>
      <c r="H795" s="51"/>
      <c r="I795" s="51"/>
      <c r="J795" s="51"/>
      <c r="K795" s="51"/>
      <c r="L795" s="51"/>
      <c r="M795" s="51"/>
      <c r="N795" s="51"/>
      <c r="O795" s="51"/>
      <c r="P795" s="51"/>
      <c r="Q795" s="51"/>
      <c r="R795" s="51"/>
      <c r="S795" s="51"/>
      <c r="T795" s="51"/>
      <c r="U795" s="51"/>
      <c r="V795" s="51"/>
      <c r="W795" s="51"/>
      <c r="X795" s="51"/>
      <c r="Y795" s="51"/>
      <c r="Z795" s="51"/>
    </row>
    <row r="796" spans="1:26" ht="15.75" customHeight="1" x14ac:dyDescent="0.2">
      <c r="A796" s="51"/>
      <c r="B796" s="51"/>
      <c r="C796" s="51"/>
      <c r="D796" s="51"/>
      <c r="E796" s="51"/>
      <c r="F796" s="51"/>
      <c r="G796" s="51"/>
      <c r="H796" s="51"/>
      <c r="I796" s="51"/>
      <c r="J796" s="51"/>
      <c r="K796" s="51"/>
      <c r="L796" s="51"/>
      <c r="M796" s="51"/>
      <c r="N796" s="51"/>
      <c r="O796" s="51"/>
      <c r="P796" s="51"/>
      <c r="Q796" s="51"/>
      <c r="R796" s="51"/>
      <c r="S796" s="51"/>
      <c r="T796" s="51"/>
      <c r="U796" s="51"/>
      <c r="V796" s="51"/>
      <c r="W796" s="51"/>
      <c r="X796" s="51"/>
      <c r="Y796" s="51"/>
      <c r="Z796" s="51"/>
    </row>
    <row r="797" spans="1:26" ht="15.75" customHeight="1" x14ac:dyDescent="0.2">
      <c r="A797" s="51"/>
      <c r="B797" s="51"/>
      <c r="C797" s="51"/>
      <c r="D797" s="51"/>
      <c r="E797" s="51"/>
      <c r="F797" s="51"/>
      <c r="G797" s="51"/>
      <c r="H797" s="51"/>
      <c r="I797" s="51"/>
      <c r="J797" s="51"/>
      <c r="K797" s="51"/>
      <c r="L797" s="51"/>
      <c r="M797" s="51"/>
      <c r="N797" s="51"/>
      <c r="O797" s="51"/>
      <c r="P797" s="51"/>
      <c r="Q797" s="51"/>
      <c r="R797" s="51"/>
      <c r="S797" s="51"/>
      <c r="T797" s="51"/>
      <c r="U797" s="51"/>
      <c r="V797" s="51"/>
      <c r="W797" s="51"/>
      <c r="X797" s="51"/>
      <c r="Y797" s="51"/>
      <c r="Z797" s="51"/>
    </row>
    <row r="798" spans="1:26" ht="15.75" customHeight="1" x14ac:dyDescent="0.2">
      <c r="A798" s="51"/>
      <c r="B798" s="51"/>
      <c r="C798" s="51"/>
      <c r="D798" s="51"/>
      <c r="E798" s="51"/>
      <c r="F798" s="51"/>
      <c r="G798" s="51"/>
      <c r="H798" s="51"/>
      <c r="I798" s="51"/>
      <c r="J798" s="51"/>
      <c r="K798" s="51"/>
      <c r="L798" s="51"/>
      <c r="M798" s="51"/>
      <c r="N798" s="51"/>
      <c r="O798" s="51"/>
      <c r="P798" s="51"/>
      <c r="Q798" s="51"/>
      <c r="R798" s="51"/>
      <c r="S798" s="51"/>
      <c r="T798" s="51"/>
      <c r="U798" s="51"/>
      <c r="V798" s="51"/>
      <c r="W798" s="51"/>
      <c r="X798" s="51"/>
      <c r="Y798" s="51"/>
      <c r="Z798" s="51"/>
    </row>
    <row r="799" spans="1:26" ht="15.75" customHeight="1" x14ac:dyDescent="0.2">
      <c r="A799" s="51"/>
      <c r="B799" s="51"/>
      <c r="C799" s="51"/>
      <c r="D799" s="51"/>
      <c r="E799" s="51"/>
      <c r="F799" s="51"/>
      <c r="G799" s="51"/>
      <c r="H799" s="51"/>
      <c r="I799" s="51"/>
      <c r="J799" s="51"/>
      <c r="K799" s="51"/>
      <c r="L799" s="51"/>
      <c r="M799" s="51"/>
      <c r="N799" s="51"/>
      <c r="O799" s="51"/>
      <c r="P799" s="51"/>
      <c r="Q799" s="51"/>
      <c r="R799" s="51"/>
      <c r="S799" s="51"/>
      <c r="T799" s="51"/>
      <c r="U799" s="51"/>
      <c r="V799" s="51"/>
      <c r="W799" s="51"/>
      <c r="X799" s="51"/>
      <c r="Y799" s="51"/>
      <c r="Z799" s="51"/>
    </row>
    <row r="800" spans="1:26" ht="15.75" customHeight="1" x14ac:dyDescent="0.2">
      <c r="A800" s="51"/>
      <c r="B800" s="51"/>
      <c r="C800" s="51"/>
      <c r="D800" s="51"/>
      <c r="E800" s="51"/>
      <c r="F800" s="51"/>
      <c r="G800" s="51"/>
      <c r="H800" s="51"/>
      <c r="I800" s="51"/>
      <c r="J800" s="51"/>
      <c r="K800" s="51"/>
      <c r="L800" s="51"/>
      <c r="M800" s="51"/>
      <c r="N800" s="51"/>
      <c r="O800" s="51"/>
      <c r="P800" s="51"/>
      <c r="Q800" s="51"/>
      <c r="R800" s="51"/>
      <c r="S800" s="51"/>
      <c r="T800" s="51"/>
      <c r="U800" s="51"/>
      <c r="V800" s="51"/>
      <c r="W800" s="51"/>
      <c r="X800" s="51"/>
      <c r="Y800" s="51"/>
      <c r="Z800" s="51"/>
    </row>
    <row r="801" spans="1:26" ht="15.75" customHeight="1" x14ac:dyDescent="0.2">
      <c r="A801" s="51"/>
      <c r="B801" s="51"/>
      <c r="C801" s="51"/>
      <c r="D801" s="51"/>
      <c r="E801" s="51"/>
      <c r="F801" s="51"/>
      <c r="G801" s="51"/>
      <c r="H801" s="51"/>
      <c r="I801" s="51"/>
      <c r="J801" s="51"/>
      <c r="K801" s="51"/>
      <c r="L801" s="51"/>
      <c r="M801" s="51"/>
      <c r="N801" s="51"/>
      <c r="O801" s="51"/>
      <c r="P801" s="51"/>
      <c r="Q801" s="51"/>
      <c r="R801" s="51"/>
      <c r="S801" s="51"/>
      <c r="T801" s="51"/>
      <c r="U801" s="51"/>
      <c r="V801" s="51"/>
      <c r="W801" s="51"/>
      <c r="X801" s="51"/>
      <c r="Y801" s="51"/>
      <c r="Z801" s="51"/>
    </row>
    <row r="802" spans="1:26" ht="15.75" customHeight="1" x14ac:dyDescent="0.2">
      <c r="A802" s="51"/>
      <c r="B802" s="51"/>
      <c r="C802" s="51"/>
      <c r="D802" s="51"/>
      <c r="E802" s="51"/>
      <c r="F802" s="51"/>
      <c r="G802" s="51"/>
      <c r="H802" s="51"/>
      <c r="I802" s="51"/>
      <c r="J802" s="51"/>
      <c r="K802" s="51"/>
      <c r="L802" s="51"/>
      <c r="M802" s="51"/>
      <c r="N802" s="51"/>
      <c r="O802" s="51"/>
      <c r="P802" s="51"/>
      <c r="Q802" s="51"/>
      <c r="R802" s="51"/>
      <c r="S802" s="51"/>
      <c r="T802" s="51"/>
      <c r="U802" s="51"/>
      <c r="V802" s="51"/>
      <c r="W802" s="51"/>
      <c r="X802" s="51"/>
      <c r="Y802" s="51"/>
      <c r="Z802" s="51"/>
    </row>
    <row r="803" spans="1:26" ht="15.75" customHeight="1" x14ac:dyDescent="0.2">
      <c r="A803" s="51"/>
      <c r="B803" s="51"/>
      <c r="C803" s="51"/>
      <c r="D803" s="51"/>
      <c r="E803" s="51"/>
      <c r="F803" s="51"/>
      <c r="G803" s="51"/>
      <c r="H803" s="51"/>
      <c r="I803" s="51"/>
      <c r="J803" s="51"/>
      <c r="K803" s="51"/>
      <c r="L803" s="51"/>
      <c r="M803" s="51"/>
      <c r="N803" s="51"/>
      <c r="O803" s="51"/>
      <c r="P803" s="51"/>
      <c r="Q803" s="51"/>
      <c r="R803" s="51"/>
      <c r="S803" s="51"/>
      <c r="T803" s="51"/>
      <c r="U803" s="51"/>
      <c r="V803" s="51"/>
      <c r="W803" s="51"/>
      <c r="X803" s="51"/>
      <c r="Y803" s="51"/>
      <c r="Z803" s="51"/>
    </row>
    <row r="804" spans="1:26" ht="15.75" customHeight="1" x14ac:dyDescent="0.2">
      <c r="A804" s="51"/>
      <c r="B804" s="51"/>
      <c r="C804" s="51"/>
      <c r="D804" s="51"/>
      <c r="E804" s="51"/>
      <c r="F804" s="51"/>
      <c r="G804" s="51"/>
      <c r="H804" s="51"/>
      <c r="I804" s="51"/>
      <c r="J804" s="51"/>
      <c r="K804" s="51"/>
      <c r="L804" s="51"/>
      <c r="M804" s="51"/>
      <c r="N804" s="51"/>
      <c r="O804" s="51"/>
      <c r="P804" s="51"/>
      <c r="Q804" s="51"/>
      <c r="R804" s="51"/>
      <c r="S804" s="51"/>
      <c r="T804" s="51"/>
      <c r="U804" s="51"/>
      <c r="V804" s="51"/>
      <c r="W804" s="51"/>
      <c r="X804" s="51"/>
      <c r="Y804" s="51"/>
      <c r="Z804" s="51"/>
    </row>
    <row r="805" spans="1:26" ht="15.75" customHeight="1" x14ac:dyDescent="0.2">
      <c r="A805" s="51"/>
      <c r="B805" s="51"/>
      <c r="C805" s="51"/>
      <c r="D805" s="51"/>
      <c r="E805" s="51"/>
      <c r="F805" s="51"/>
      <c r="G805" s="51"/>
      <c r="H805" s="51"/>
      <c r="I805" s="51"/>
      <c r="J805" s="51"/>
      <c r="K805" s="51"/>
      <c r="L805" s="51"/>
      <c r="M805" s="51"/>
      <c r="N805" s="51"/>
      <c r="O805" s="51"/>
      <c r="P805" s="51"/>
      <c r="Q805" s="51"/>
      <c r="R805" s="51"/>
      <c r="S805" s="51"/>
      <c r="T805" s="51"/>
      <c r="U805" s="51"/>
      <c r="V805" s="51"/>
      <c r="W805" s="51"/>
      <c r="X805" s="51"/>
      <c r="Y805" s="51"/>
      <c r="Z805" s="51"/>
    </row>
    <row r="806" spans="1:26" ht="15.75" customHeight="1" x14ac:dyDescent="0.2">
      <c r="A806" s="51"/>
      <c r="B806" s="51"/>
      <c r="C806" s="51"/>
      <c r="D806" s="51"/>
      <c r="E806" s="51"/>
      <c r="F806" s="51"/>
      <c r="G806" s="51"/>
      <c r="H806" s="51"/>
      <c r="I806" s="51"/>
      <c r="J806" s="51"/>
      <c r="K806" s="51"/>
      <c r="L806" s="51"/>
      <c r="M806" s="51"/>
      <c r="N806" s="51"/>
      <c r="O806" s="51"/>
      <c r="P806" s="51"/>
      <c r="Q806" s="51"/>
      <c r="R806" s="51"/>
      <c r="S806" s="51"/>
      <c r="T806" s="51"/>
      <c r="U806" s="51"/>
      <c r="V806" s="51"/>
      <c r="W806" s="51"/>
      <c r="X806" s="51"/>
      <c r="Y806" s="51"/>
      <c r="Z806" s="51"/>
    </row>
    <row r="807" spans="1:26" ht="15.75" customHeight="1" x14ac:dyDescent="0.2">
      <c r="A807" s="51"/>
      <c r="B807" s="51"/>
      <c r="C807" s="51"/>
      <c r="D807" s="51"/>
      <c r="E807" s="51"/>
      <c r="F807" s="51"/>
      <c r="G807" s="51"/>
      <c r="H807" s="51"/>
      <c r="I807" s="51"/>
      <c r="J807" s="51"/>
      <c r="K807" s="51"/>
      <c r="L807" s="51"/>
      <c r="M807" s="51"/>
      <c r="N807" s="51"/>
      <c r="O807" s="51"/>
      <c r="P807" s="51"/>
      <c r="Q807" s="51"/>
      <c r="R807" s="51"/>
      <c r="S807" s="51"/>
      <c r="T807" s="51"/>
      <c r="U807" s="51"/>
      <c r="V807" s="51"/>
      <c r="W807" s="51"/>
      <c r="X807" s="51"/>
      <c r="Y807" s="51"/>
      <c r="Z807" s="51"/>
    </row>
    <row r="808" spans="1:26" ht="15.75" customHeight="1" x14ac:dyDescent="0.2">
      <c r="A808" s="51"/>
      <c r="B808" s="51"/>
      <c r="C808" s="51"/>
      <c r="D808" s="51"/>
      <c r="E808" s="51"/>
      <c r="F808" s="51"/>
      <c r="G808" s="51"/>
      <c r="H808" s="51"/>
      <c r="I808" s="51"/>
      <c r="J808" s="51"/>
      <c r="K808" s="51"/>
      <c r="L808" s="51"/>
      <c r="M808" s="51"/>
      <c r="N808" s="51"/>
      <c r="O808" s="51"/>
      <c r="P808" s="51"/>
      <c r="Q808" s="51"/>
      <c r="R808" s="51"/>
      <c r="S808" s="51"/>
      <c r="T808" s="51"/>
      <c r="U808" s="51"/>
      <c r="V808" s="51"/>
      <c r="W808" s="51"/>
      <c r="X808" s="51"/>
      <c r="Y808" s="51"/>
      <c r="Z808" s="51"/>
    </row>
    <row r="809" spans="1:26" ht="15.75" customHeight="1" x14ac:dyDescent="0.2">
      <c r="A809" s="51"/>
      <c r="B809" s="51"/>
      <c r="C809" s="51"/>
      <c r="D809" s="51"/>
      <c r="E809" s="51"/>
      <c r="F809" s="51"/>
      <c r="G809" s="51"/>
      <c r="H809" s="51"/>
      <c r="I809" s="51"/>
      <c r="J809" s="51"/>
      <c r="K809" s="51"/>
      <c r="L809" s="51"/>
      <c r="M809" s="51"/>
      <c r="N809" s="51"/>
      <c r="O809" s="51"/>
      <c r="P809" s="51"/>
      <c r="Q809" s="51"/>
      <c r="R809" s="51"/>
      <c r="S809" s="51"/>
      <c r="T809" s="51"/>
      <c r="U809" s="51"/>
      <c r="V809" s="51"/>
      <c r="W809" s="51"/>
      <c r="X809" s="51"/>
      <c r="Y809" s="51"/>
      <c r="Z809" s="51"/>
    </row>
    <row r="810" spans="1:26" ht="15.75" customHeight="1" x14ac:dyDescent="0.2">
      <c r="A810" s="51"/>
      <c r="B810" s="51"/>
      <c r="C810" s="51"/>
      <c r="D810" s="51"/>
      <c r="E810" s="51"/>
      <c r="F810" s="51"/>
      <c r="G810" s="51"/>
      <c r="H810" s="51"/>
      <c r="I810" s="51"/>
      <c r="J810" s="51"/>
      <c r="K810" s="51"/>
      <c r="L810" s="51"/>
      <c r="M810" s="51"/>
      <c r="N810" s="51"/>
      <c r="O810" s="51"/>
      <c r="P810" s="51"/>
      <c r="Q810" s="51"/>
      <c r="R810" s="51"/>
      <c r="S810" s="51"/>
      <c r="T810" s="51"/>
      <c r="U810" s="51"/>
      <c r="V810" s="51"/>
      <c r="W810" s="51"/>
      <c r="X810" s="51"/>
      <c r="Y810" s="51"/>
      <c r="Z810" s="51"/>
    </row>
    <row r="811" spans="1:26" ht="15.75" customHeight="1" x14ac:dyDescent="0.2">
      <c r="A811" s="51"/>
      <c r="B811" s="51"/>
      <c r="C811" s="51"/>
      <c r="D811" s="51"/>
      <c r="E811" s="51"/>
      <c r="F811" s="51"/>
      <c r="G811" s="51"/>
      <c r="H811" s="51"/>
      <c r="I811" s="51"/>
      <c r="J811" s="51"/>
      <c r="K811" s="51"/>
      <c r="L811" s="51"/>
      <c r="M811" s="51"/>
      <c r="N811" s="51"/>
      <c r="O811" s="51"/>
      <c r="P811" s="51"/>
      <c r="Q811" s="51"/>
      <c r="R811" s="51"/>
      <c r="S811" s="51"/>
      <c r="T811" s="51"/>
      <c r="U811" s="51"/>
      <c r="V811" s="51"/>
      <c r="W811" s="51"/>
      <c r="X811" s="51"/>
      <c r="Y811" s="51"/>
      <c r="Z811" s="51"/>
    </row>
    <row r="812" spans="1:26" ht="15.75" customHeight="1" x14ac:dyDescent="0.2">
      <c r="A812" s="51"/>
      <c r="B812" s="51"/>
      <c r="C812" s="51"/>
      <c r="D812" s="51"/>
      <c r="E812" s="51"/>
      <c r="F812" s="51"/>
      <c r="G812" s="51"/>
      <c r="H812" s="51"/>
      <c r="I812" s="51"/>
      <c r="J812" s="51"/>
      <c r="K812" s="51"/>
      <c r="L812" s="51"/>
      <c r="M812" s="51"/>
      <c r="N812" s="51"/>
      <c r="O812" s="51"/>
      <c r="P812" s="51"/>
      <c r="Q812" s="51"/>
      <c r="R812" s="51"/>
      <c r="S812" s="51"/>
      <c r="T812" s="51"/>
      <c r="U812" s="51"/>
      <c r="V812" s="51"/>
      <c r="W812" s="51"/>
      <c r="X812" s="51"/>
      <c r="Y812" s="51"/>
      <c r="Z812" s="51"/>
    </row>
    <row r="813" spans="1:26" ht="15.75" customHeight="1" x14ac:dyDescent="0.2">
      <c r="A813" s="51"/>
      <c r="B813" s="51"/>
      <c r="C813" s="51"/>
      <c r="D813" s="51"/>
      <c r="E813" s="51"/>
      <c r="F813" s="51"/>
      <c r="G813" s="51"/>
      <c r="H813" s="51"/>
      <c r="I813" s="51"/>
      <c r="J813" s="51"/>
      <c r="K813" s="51"/>
      <c r="L813" s="51"/>
      <c r="M813" s="51"/>
      <c r="N813" s="51"/>
      <c r="O813" s="51"/>
      <c r="P813" s="51"/>
      <c r="Q813" s="51"/>
      <c r="R813" s="51"/>
      <c r="S813" s="51"/>
      <c r="T813" s="51"/>
      <c r="U813" s="51"/>
      <c r="V813" s="51"/>
      <c r="W813" s="51"/>
      <c r="X813" s="51"/>
      <c r="Y813" s="51"/>
      <c r="Z813" s="51"/>
    </row>
    <row r="814" spans="1:26" ht="15.75" customHeight="1" x14ac:dyDescent="0.2">
      <c r="A814" s="51"/>
      <c r="B814" s="51"/>
      <c r="C814" s="51"/>
      <c r="D814" s="51"/>
      <c r="E814" s="51"/>
      <c r="F814" s="51"/>
      <c r="G814" s="51"/>
      <c r="H814" s="51"/>
      <c r="I814" s="51"/>
      <c r="J814" s="51"/>
      <c r="K814" s="51"/>
      <c r="L814" s="51"/>
      <c r="M814" s="51"/>
      <c r="N814" s="51"/>
      <c r="O814" s="51"/>
      <c r="P814" s="51"/>
      <c r="Q814" s="51"/>
      <c r="R814" s="51"/>
      <c r="S814" s="51"/>
      <c r="T814" s="51"/>
      <c r="U814" s="51"/>
      <c r="V814" s="51"/>
      <c r="W814" s="51"/>
      <c r="X814" s="51"/>
      <c r="Y814" s="51"/>
      <c r="Z814" s="51"/>
    </row>
    <row r="815" spans="1:26" ht="15.75" customHeight="1" x14ac:dyDescent="0.2">
      <c r="A815" s="51"/>
      <c r="B815" s="51"/>
      <c r="C815" s="51"/>
      <c r="D815" s="51"/>
      <c r="E815" s="51"/>
      <c r="F815" s="51"/>
      <c r="G815" s="51"/>
      <c r="H815" s="51"/>
      <c r="I815" s="51"/>
      <c r="J815" s="51"/>
      <c r="K815" s="51"/>
      <c r="L815" s="51"/>
      <c r="M815" s="51"/>
      <c r="N815" s="51"/>
      <c r="O815" s="51"/>
      <c r="P815" s="51"/>
      <c r="Q815" s="51"/>
      <c r="R815" s="51"/>
      <c r="S815" s="51"/>
      <c r="T815" s="51"/>
      <c r="U815" s="51"/>
      <c r="V815" s="51"/>
      <c r="W815" s="51"/>
      <c r="X815" s="51"/>
      <c r="Y815" s="51"/>
      <c r="Z815" s="51"/>
    </row>
    <row r="816" spans="1:26" ht="15.75" customHeight="1" x14ac:dyDescent="0.2">
      <c r="A816" s="51"/>
      <c r="B816" s="51"/>
      <c r="C816" s="51"/>
      <c r="D816" s="51"/>
      <c r="E816" s="51"/>
      <c r="F816" s="51"/>
      <c r="G816" s="51"/>
      <c r="H816" s="51"/>
      <c r="I816" s="51"/>
      <c r="J816" s="51"/>
      <c r="K816" s="51"/>
      <c r="L816" s="51"/>
      <c r="M816" s="51"/>
      <c r="N816" s="51"/>
      <c r="O816" s="51"/>
      <c r="P816" s="51"/>
      <c r="Q816" s="51"/>
      <c r="R816" s="51"/>
      <c r="S816" s="51"/>
      <c r="T816" s="51"/>
      <c r="U816" s="51"/>
      <c r="V816" s="51"/>
      <c r="W816" s="51"/>
      <c r="X816" s="51"/>
      <c r="Y816" s="51"/>
      <c r="Z816" s="51"/>
    </row>
    <row r="817" spans="1:26" ht="15.75" customHeight="1" x14ac:dyDescent="0.2">
      <c r="A817" s="51"/>
      <c r="B817" s="51"/>
      <c r="C817" s="51"/>
      <c r="D817" s="51"/>
      <c r="E817" s="51"/>
      <c r="F817" s="51"/>
      <c r="G817" s="51"/>
      <c r="H817" s="51"/>
      <c r="I817" s="51"/>
      <c r="J817" s="51"/>
      <c r="K817" s="51"/>
      <c r="L817" s="51"/>
      <c r="M817" s="51"/>
      <c r="N817" s="51"/>
      <c r="O817" s="51"/>
      <c r="P817" s="51"/>
      <c r="Q817" s="51"/>
      <c r="R817" s="51"/>
      <c r="S817" s="51"/>
      <c r="T817" s="51"/>
      <c r="U817" s="51"/>
      <c r="V817" s="51"/>
      <c r="W817" s="51"/>
      <c r="X817" s="51"/>
      <c r="Y817" s="51"/>
      <c r="Z817" s="51"/>
    </row>
    <row r="818" spans="1:26" ht="15.75" customHeight="1" x14ac:dyDescent="0.2">
      <c r="A818" s="51"/>
      <c r="B818" s="51"/>
      <c r="C818" s="51"/>
      <c r="D818" s="51"/>
      <c r="E818" s="51"/>
      <c r="F818" s="51"/>
      <c r="G818" s="51"/>
      <c r="H818" s="51"/>
      <c r="I818" s="51"/>
      <c r="J818" s="51"/>
      <c r="K818" s="51"/>
      <c r="L818" s="51"/>
      <c r="M818" s="51"/>
      <c r="N818" s="51"/>
      <c r="O818" s="51"/>
      <c r="P818" s="51"/>
      <c r="Q818" s="51"/>
      <c r="R818" s="51"/>
      <c r="S818" s="51"/>
      <c r="T818" s="51"/>
      <c r="U818" s="51"/>
      <c r="V818" s="51"/>
      <c r="W818" s="51"/>
      <c r="X818" s="51"/>
      <c r="Y818" s="51"/>
      <c r="Z818" s="51"/>
    </row>
    <row r="819" spans="1:26" ht="15.75" customHeight="1" x14ac:dyDescent="0.2">
      <c r="A819" s="51"/>
      <c r="B819" s="51"/>
      <c r="C819" s="51"/>
      <c r="D819" s="51"/>
      <c r="E819" s="51"/>
      <c r="F819" s="51"/>
      <c r="G819" s="51"/>
      <c r="H819" s="51"/>
      <c r="I819" s="51"/>
      <c r="J819" s="51"/>
      <c r="K819" s="51"/>
      <c r="L819" s="51"/>
      <c r="M819" s="51"/>
      <c r="N819" s="51"/>
      <c r="O819" s="51"/>
      <c r="P819" s="51"/>
      <c r="Q819" s="51"/>
      <c r="R819" s="51"/>
      <c r="S819" s="51"/>
      <c r="T819" s="51"/>
      <c r="U819" s="51"/>
      <c r="V819" s="51"/>
      <c r="W819" s="51"/>
      <c r="X819" s="51"/>
      <c r="Y819" s="51"/>
      <c r="Z819" s="51"/>
    </row>
    <row r="820" spans="1:26" ht="15.75" customHeight="1" x14ac:dyDescent="0.2">
      <c r="A820" s="51"/>
      <c r="B820" s="51"/>
      <c r="C820" s="51"/>
      <c r="D820" s="51"/>
      <c r="E820" s="51"/>
      <c r="F820" s="51"/>
      <c r="G820" s="51"/>
      <c r="H820" s="51"/>
      <c r="I820" s="51"/>
      <c r="J820" s="51"/>
      <c r="K820" s="51"/>
      <c r="L820" s="51"/>
      <c r="M820" s="51"/>
      <c r="N820" s="51"/>
      <c r="O820" s="51"/>
      <c r="P820" s="51"/>
      <c r="Q820" s="51"/>
      <c r="R820" s="51"/>
      <c r="S820" s="51"/>
      <c r="T820" s="51"/>
      <c r="U820" s="51"/>
      <c r="V820" s="51"/>
      <c r="W820" s="51"/>
      <c r="X820" s="51"/>
      <c r="Y820" s="51"/>
      <c r="Z820" s="51"/>
    </row>
    <row r="821" spans="1:26" ht="15.75" customHeight="1" x14ac:dyDescent="0.2">
      <c r="A821" s="51"/>
      <c r="B821" s="51"/>
      <c r="C821" s="51"/>
      <c r="D821" s="51"/>
      <c r="E821" s="51"/>
      <c r="F821" s="51"/>
      <c r="G821" s="51"/>
      <c r="H821" s="51"/>
      <c r="I821" s="51"/>
      <c r="J821" s="51"/>
      <c r="K821" s="51"/>
      <c r="L821" s="51"/>
      <c r="M821" s="51"/>
      <c r="N821" s="51"/>
      <c r="O821" s="51"/>
      <c r="P821" s="51"/>
      <c r="Q821" s="51"/>
      <c r="R821" s="51"/>
      <c r="S821" s="51"/>
      <c r="T821" s="51"/>
      <c r="U821" s="51"/>
      <c r="V821" s="51"/>
      <c r="W821" s="51"/>
      <c r="X821" s="51"/>
      <c r="Y821" s="51"/>
      <c r="Z821" s="51"/>
    </row>
    <row r="822" spans="1:26" ht="15.75" customHeight="1" x14ac:dyDescent="0.2">
      <c r="A822" s="51"/>
      <c r="B822" s="51"/>
      <c r="C822" s="51"/>
      <c r="D822" s="51"/>
      <c r="E822" s="51"/>
      <c r="F822" s="51"/>
      <c r="G822" s="51"/>
      <c r="H822" s="51"/>
      <c r="I822" s="51"/>
      <c r="J822" s="51"/>
      <c r="K822" s="51"/>
      <c r="L822" s="51"/>
      <c r="M822" s="51"/>
      <c r="N822" s="51"/>
      <c r="O822" s="51"/>
      <c r="P822" s="51"/>
      <c r="Q822" s="51"/>
      <c r="R822" s="51"/>
      <c r="S822" s="51"/>
      <c r="T822" s="51"/>
      <c r="U822" s="51"/>
      <c r="V822" s="51"/>
      <c r="W822" s="51"/>
      <c r="X822" s="51"/>
      <c r="Y822" s="51"/>
      <c r="Z822" s="51"/>
    </row>
    <row r="823" spans="1:26" ht="15.75" customHeight="1" x14ac:dyDescent="0.2">
      <c r="A823" s="51"/>
      <c r="B823" s="51"/>
      <c r="C823" s="51"/>
      <c r="D823" s="51"/>
      <c r="E823" s="51"/>
      <c r="F823" s="51"/>
      <c r="G823" s="51"/>
      <c r="H823" s="51"/>
      <c r="I823" s="51"/>
      <c r="J823" s="51"/>
      <c r="K823" s="51"/>
      <c r="L823" s="51"/>
      <c r="M823" s="51"/>
      <c r="N823" s="51"/>
      <c r="O823" s="51"/>
      <c r="P823" s="51"/>
      <c r="Q823" s="51"/>
      <c r="R823" s="51"/>
      <c r="S823" s="51"/>
      <c r="T823" s="51"/>
      <c r="U823" s="51"/>
      <c r="V823" s="51"/>
      <c r="W823" s="51"/>
      <c r="X823" s="51"/>
      <c r="Y823" s="51"/>
      <c r="Z823" s="51"/>
    </row>
    <row r="824" spans="1:26" ht="15.75" customHeight="1" x14ac:dyDescent="0.2">
      <c r="A824" s="51"/>
      <c r="B824" s="51"/>
      <c r="C824" s="51"/>
      <c r="D824" s="51"/>
      <c r="E824" s="51"/>
      <c r="F824" s="51"/>
      <c r="G824" s="51"/>
      <c r="H824" s="51"/>
      <c r="I824" s="51"/>
      <c r="J824" s="51"/>
      <c r="K824" s="51"/>
      <c r="L824" s="51"/>
      <c r="M824" s="51"/>
      <c r="N824" s="51"/>
      <c r="O824" s="51"/>
      <c r="P824" s="51"/>
      <c r="Q824" s="51"/>
      <c r="R824" s="51"/>
      <c r="S824" s="51"/>
      <c r="T824" s="51"/>
      <c r="U824" s="51"/>
      <c r="V824" s="51"/>
      <c r="W824" s="51"/>
      <c r="X824" s="51"/>
      <c r="Y824" s="51"/>
      <c r="Z824" s="51"/>
    </row>
    <row r="825" spans="1:26" ht="15.75" customHeight="1" x14ac:dyDescent="0.2">
      <c r="A825" s="51"/>
      <c r="B825" s="51"/>
      <c r="C825" s="51"/>
      <c r="D825" s="51"/>
      <c r="E825" s="51"/>
      <c r="F825" s="51"/>
      <c r="G825" s="51"/>
      <c r="H825" s="51"/>
      <c r="I825" s="51"/>
      <c r="J825" s="51"/>
      <c r="K825" s="51"/>
      <c r="L825" s="51"/>
      <c r="M825" s="51"/>
      <c r="N825" s="51"/>
      <c r="O825" s="51"/>
      <c r="P825" s="51"/>
      <c r="Q825" s="51"/>
      <c r="R825" s="51"/>
      <c r="S825" s="51"/>
      <c r="T825" s="51"/>
      <c r="U825" s="51"/>
      <c r="V825" s="51"/>
      <c r="W825" s="51"/>
      <c r="X825" s="51"/>
      <c r="Y825" s="51"/>
      <c r="Z825" s="51"/>
    </row>
    <row r="826" spans="1:26" ht="15.75" customHeight="1" x14ac:dyDescent="0.2">
      <c r="A826" s="51"/>
      <c r="B826" s="51"/>
      <c r="C826" s="51"/>
      <c r="D826" s="51"/>
      <c r="E826" s="51"/>
      <c r="F826" s="51"/>
      <c r="G826" s="51"/>
      <c r="H826" s="51"/>
      <c r="I826" s="51"/>
      <c r="J826" s="51"/>
      <c r="K826" s="51"/>
      <c r="L826" s="51"/>
      <c r="M826" s="51"/>
      <c r="N826" s="51"/>
      <c r="O826" s="51"/>
      <c r="P826" s="51"/>
      <c r="Q826" s="51"/>
      <c r="R826" s="51"/>
      <c r="S826" s="51"/>
      <c r="T826" s="51"/>
      <c r="U826" s="51"/>
      <c r="V826" s="51"/>
      <c r="W826" s="51"/>
      <c r="X826" s="51"/>
      <c r="Y826" s="51"/>
      <c r="Z826" s="51"/>
    </row>
    <row r="827" spans="1:26" ht="15.75" customHeight="1" x14ac:dyDescent="0.2">
      <c r="A827" s="51"/>
      <c r="B827" s="51"/>
      <c r="C827" s="51"/>
      <c r="D827" s="51"/>
      <c r="E827" s="51"/>
      <c r="F827" s="51"/>
      <c r="G827" s="51"/>
      <c r="H827" s="51"/>
      <c r="I827" s="51"/>
      <c r="J827" s="51"/>
      <c r="K827" s="51"/>
      <c r="L827" s="51"/>
      <c r="M827" s="51"/>
      <c r="N827" s="51"/>
      <c r="O827" s="51"/>
      <c r="P827" s="51"/>
      <c r="Q827" s="51"/>
      <c r="R827" s="51"/>
      <c r="S827" s="51"/>
      <c r="T827" s="51"/>
      <c r="U827" s="51"/>
      <c r="V827" s="51"/>
      <c r="W827" s="51"/>
      <c r="X827" s="51"/>
      <c r="Y827" s="51"/>
      <c r="Z827" s="51"/>
    </row>
    <row r="828" spans="1:26" ht="15.75" customHeight="1" x14ac:dyDescent="0.2">
      <c r="A828" s="51"/>
      <c r="B828" s="51"/>
      <c r="C828" s="51"/>
      <c r="D828" s="51"/>
      <c r="E828" s="51"/>
      <c r="F828" s="51"/>
      <c r="G828" s="51"/>
      <c r="H828" s="51"/>
      <c r="I828" s="51"/>
      <c r="J828" s="51"/>
      <c r="K828" s="51"/>
      <c r="L828" s="51"/>
      <c r="M828" s="51"/>
      <c r="N828" s="51"/>
      <c r="O828" s="51"/>
      <c r="P828" s="51"/>
      <c r="Q828" s="51"/>
      <c r="R828" s="51"/>
      <c r="S828" s="51"/>
      <c r="T828" s="51"/>
      <c r="U828" s="51"/>
      <c r="V828" s="51"/>
      <c r="W828" s="51"/>
      <c r="X828" s="51"/>
      <c r="Y828" s="51"/>
      <c r="Z828" s="51"/>
    </row>
    <row r="829" spans="1:26" ht="15.75" customHeight="1" x14ac:dyDescent="0.2">
      <c r="A829" s="51"/>
      <c r="B829" s="51"/>
      <c r="C829" s="51"/>
      <c r="D829" s="51"/>
      <c r="E829" s="51"/>
      <c r="F829" s="51"/>
      <c r="G829" s="51"/>
      <c r="H829" s="51"/>
      <c r="I829" s="51"/>
      <c r="J829" s="51"/>
      <c r="K829" s="51"/>
      <c r="L829" s="51"/>
      <c r="M829" s="51"/>
      <c r="N829" s="51"/>
      <c r="O829" s="51"/>
      <c r="P829" s="51"/>
      <c r="Q829" s="51"/>
      <c r="R829" s="51"/>
      <c r="S829" s="51"/>
      <c r="T829" s="51"/>
      <c r="U829" s="51"/>
      <c r="V829" s="51"/>
      <c r="W829" s="51"/>
      <c r="X829" s="51"/>
      <c r="Y829" s="51"/>
      <c r="Z829" s="51"/>
    </row>
    <row r="830" spans="1:26" ht="15.75" customHeight="1" x14ac:dyDescent="0.2">
      <c r="A830" s="51"/>
      <c r="B830" s="51"/>
      <c r="C830" s="51"/>
      <c r="D830" s="51"/>
      <c r="E830" s="51"/>
      <c r="F830" s="51"/>
      <c r="G830" s="51"/>
      <c r="H830" s="51"/>
      <c r="I830" s="51"/>
      <c r="J830" s="51"/>
      <c r="K830" s="51"/>
      <c r="L830" s="51"/>
      <c r="M830" s="51"/>
      <c r="N830" s="51"/>
      <c r="O830" s="51"/>
      <c r="P830" s="51"/>
      <c r="Q830" s="51"/>
      <c r="R830" s="51"/>
      <c r="S830" s="51"/>
      <c r="T830" s="51"/>
      <c r="U830" s="51"/>
      <c r="V830" s="51"/>
      <c r="W830" s="51"/>
      <c r="X830" s="51"/>
      <c r="Y830" s="51"/>
      <c r="Z830" s="51"/>
    </row>
    <row r="831" spans="1:26" ht="15.75" customHeight="1" x14ac:dyDescent="0.2">
      <c r="A831" s="51"/>
      <c r="B831" s="51"/>
      <c r="C831" s="51"/>
      <c r="D831" s="51"/>
      <c r="E831" s="51"/>
      <c r="F831" s="51"/>
      <c r="G831" s="51"/>
      <c r="H831" s="51"/>
      <c r="I831" s="51"/>
      <c r="J831" s="51"/>
      <c r="K831" s="51"/>
      <c r="L831" s="51"/>
      <c r="M831" s="51"/>
      <c r="N831" s="51"/>
      <c r="O831" s="51"/>
      <c r="P831" s="51"/>
      <c r="Q831" s="51"/>
      <c r="R831" s="51"/>
      <c r="S831" s="51"/>
      <c r="T831" s="51"/>
      <c r="U831" s="51"/>
      <c r="V831" s="51"/>
      <c r="W831" s="51"/>
      <c r="X831" s="51"/>
      <c r="Y831" s="51"/>
      <c r="Z831" s="51"/>
    </row>
    <row r="832" spans="1:26" ht="15.75" customHeight="1" x14ac:dyDescent="0.2">
      <c r="A832" s="51"/>
      <c r="B832" s="51"/>
      <c r="C832" s="51"/>
      <c r="D832" s="51"/>
      <c r="E832" s="51"/>
      <c r="F832" s="51"/>
      <c r="G832" s="51"/>
      <c r="H832" s="51"/>
      <c r="I832" s="51"/>
      <c r="J832" s="51"/>
      <c r="K832" s="51"/>
      <c r="L832" s="51"/>
      <c r="M832" s="51"/>
      <c r="N832" s="51"/>
      <c r="O832" s="51"/>
      <c r="P832" s="51"/>
      <c r="Q832" s="51"/>
      <c r="R832" s="51"/>
      <c r="S832" s="51"/>
      <c r="T832" s="51"/>
      <c r="U832" s="51"/>
      <c r="V832" s="51"/>
      <c r="W832" s="51"/>
      <c r="X832" s="51"/>
      <c r="Y832" s="51"/>
      <c r="Z832" s="51"/>
    </row>
    <row r="833" spans="1:26" ht="15.75" customHeight="1" x14ac:dyDescent="0.2">
      <c r="A833" s="51"/>
      <c r="B833" s="51"/>
      <c r="C833" s="51"/>
      <c r="D833" s="51"/>
      <c r="E833" s="51"/>
      <c r="F833" s="51"/>
      <c r="G833" s="51"/>
      <c r="H833" s="51"/>
      <c r="I833" s="51"/>
      <c r="J833" s="51"/>
      <c r="K833" s="51"/>
      <c r="L833" s="51"/>
      <c r="M833" s="51"/>
      <c r="N833" s="51"/>
      <c r="O833" s="51"/>
      <c r="P833" s="51"/>
      <c r="Q833" s="51"/>
      <c r="R833" s="51"/>
      <c r="S833" s="51"/>
      <c r="T833" s="51"/>
      <c r="U833" s="51"/>
      <c r="V833" s="51"/>
      <c r="W833" s="51"/>
      <c r="X833" s="51"/>
      <c r="Y833" s="51"/>
      <c r="Z833" s="51"/>
    </row>
    <row r="834" spans="1:26" ht="15.75" customHeight="1" x14ac:dyDescent="0.2">
      <c r="A834" s="51"/>
      <c r="B834" s="51"/>
      <c r="C834" s="51"/>
      <c r="D834" s="51"/>
      <c r="E834" s="51"/>
      <c r="F834" s="51"/>
      <c r="G834" s="51"/>
      <c r="H834" s="51"/>
      <c r="I834" s="51"/>
      <c r="J834" s="51"/>
      <c r="K834" s="51"/>
      <c r="L834" s="51"/>
      <c r="M834" s="51"/>
      <c r="N834" s="51"/>
      <c r="O834" s="51"/>
      <c r="P834" s="51"/>
      <c r="Q834" s="51"/>
      <c r="R834" s="51"/>
      <c r="S834" s="51"/>
      <c r="T834" s="51"/>
      <c r="U834" s="51"/>
      <c r="V834" s="51"/>
      <c r="W834" s="51"/>
      <c r="X834" s="51"/>
      <c r="Y834" s="51"/>
      <c r="Z834" s="51"/>
    </row>
    <row r="835" spans="1:26" ht="15.75" customHeight="1" x14ac:dyDescent="0.2">
      <c r="A835" s="51"/>
      <c r="B835" s="51"/>
      <c r="C835" s="51"/>
      <c r="D835" s="51"/>
      <c r="E835" s="51"/>
      <c r="F835" s="51"/>
      <c r="G835" s="51"/>
      <c r="H835" s="51"/>
      <c r="I835" s="51"/>
      <c r="J835" s="51"/>
      <c r="K835" s="51"/>
      <c r="L835" s="51"/>
      <c r="M835" s="51"/>
      <c r="N835" s="51"/>
      <c r="O835" s="51"/>
      <c r="P835" s="51"/>
      <c r="Q835" s="51"/>
      <c r="R835" s="51"/>
      <c r="S835" s="51"/>
      <c r="T835" s="51"/>
      <c r="U835" s="51"/>
      <c r="V835" s="51"/>
      <c r="W835" s="51"/>
      <c r="X835" s="51"/>
      <c r="Y835" s="51"/>
      <c r="Z835" s="51"/>
    </row>
    <row r="836" spans="1:26" ht="15.75" customHeight="1" x14ac:dyDescent="0.2">
      <c r="A836" s="51"/>
      <c r="B836" s="51"/>
      <c r="C836" s="51"/>
      <c r="D836" s="51"/>
      <c r="E836" s="51"/>
      <c r="F836" s="51"/>
      <c r="G836" s="51"/>
      <c r="H836" s="51"/>
      <c r="I836" s="51"/>
      <c r="J836" s="51"/>
      <c r="K836" s="51"/>
      <c r="L836" s="51"/>
      <c r="M836" s="51"/>
      <c r="N836" s="51"/>
      <c r="O836" s="51"/>
      <c r="P836" s="51"/>
      <c r="Q836" s="51"/>
      <c r="R836" s="51"/>
      <c r="S836" s="51"/>
      <c r="T836" s="51"/>
      <c r="U836" s="51"/>
      <c r="V836" s="51"/>
      <c r="W836" s="51"/>
      <c r="X836" s="51"/>
      <c r="Y836" s="51"/>
      <c r="Z836" s="51"/>
    </row>
    <row r="837" spans="1:26" ht="15.75" customHeight="1" x14ac:dyDescent="0.2">
      <c r="A837" s="51"/>
      <c r="B837" s="51"/>
      <c r="C837" s="51"/>
      <c r="D837" s="51"/>
      <c r="E837" s="51"/>
      <c r="F837" s="51"/>
      <c r="G837" s="51"/>
      <c r="H837" s="51"/>
      <c r="I837" s="51"/>
      <c r="J837" s="51"/>
      <c r="K837" s="51"/>
      <c r="L837" s="51"/>
      <c r="M837" s="51"/>
      <c r="N837" s="51"/>
      <c r="O837" s="51"/>
      <c r="P837" s="51"/>
      <c r="Q837" s="51"/>
      <c r="R837" s="51"/>
      <c r="S837" s="51"/>
      <c r="T837" s="51"/>
      <c r="U837" s="51"/>
      <c r="V837" s="51"/>
      <c r="W837" s="51"/>
      <c r="X837" s="51"/>
      <c r="Y837" s="51"/>
      <c r="Z837" s="51"/>
    </row>
    <row r="838" spans="1:26" ht="15.75" customHeight="1" x14ac:dyDescent="0.2">
      <c r="A838" s="51"/>
      <c r="B838" s="51"/>
      <c r="C838" s="51"/>
      <c r="D838" s="51"/>
      <c r="E838" s="51"/>
      <c r="F838" s="51"/>
      <c r="G838" s="51"/>
      <c r="H838" s="51"/>
      <c r="I838" s="51"/>
      <c r="J838" s="51"/>
      <c r="K838" s="51"/>
      <c r="L838" s="51"/>
      <c r="M838" s="51"/>
      <c r="N838" s="51"/>
      <c r="O838" s="51"/>
      <c r="P838" s="51"/>
      <c r="Q838" s="51"/>
      <c r="R838" s="51"/>
      <c r="S838" s="51"/>
      <c r="T838" s="51"/>
      <c r="U838" s="51"/>
      <c r="V838" s="51"/>
      <c r="W838" s="51"/>
      <c r="X838" s="51"/>
      <c r="Y838" s="51"/>
      <c r="Z838" s="51"/>
    </row>
    <row r="839" spans="1:26" ht="15.75" customHeight="1" x14ac:dyDescent="0.2">
      <c r="A839" s="51"/>
      <c r="B839" s="51"/>
      <c r="C839" s="51"/>
      <c r="D839" s="51"/>
      <c r="E839" s="51"/>
      <c r="F839" s="51"/>
      <c r="G839" s="51"/>
      <c r="H839" s="51"/>
      <c r="I839" s="51"/>
      <c r="J839" s="51"/>
      <c r="K839" s="51"/>
      <c r="L839" s="51"/>
      <c r="M839" s="51"/>
      <c r="N839" s="51"/>
      <c r="O839" s="51"/>
      <c r="P839" s="51"/>
      <c r="Q839" s="51"/>
      <c r="R839" s="51"/>
      <c r="S839" s="51"/>
      <c r="T839" s="51"/>
      <c r="U839" s="51"/>
      <c r="V839" s="51"/>
      <c r="W839" s="51"/>
      <c r="X839" s="51"/>
      <c r="Y839" s="51"/>
      <c r="Z839" s="51"/>
    </row>
    <row r="840" spans="1:26" ht="15.75" customHeight="1" x14ac:dyDescent="0.2">
      <c r="A840" s="51"/>
      <c r="B840" s="51"/>
      <c r="C840" s="51"/>
      <c r="D840" s="51"/>
      <c r="E840" s="51"/>
      <c r="F840" s="51"/>
      <c r="G840" s="51"/>
      <c r="H840" s="51"/>
      <c r="I840" s="51"/>
      <c r="J840" s="51"/>
      <c r="K840" s="51"/>
      <c r="L840" s="51"/>
      <c r="M840" s="51"/>
      <c r="N840" s="51"/>
      <c r="O840" s="51"/>
      <c r="P840" s="51"/>
      <c r="Q840" s="51"/>
      <c r="R840" s="51"/>
      <c r="S840" s="51"/>
      <c r="T840" s="51"/>
      <c r="U840" s="51"/>
      <c r="V840" s="51"/>
      <c r="W840" s="51"/>
      <c r="X840" s="51"/>
      <c r="Y840" s="51"/>
      <c r="Z840" s="51"/>
    </row>
    <row r="841" spans="1:26" ht="15.75" customHeight="1" x14ac:dyDescent="0.2">
      <c r="A841" s="51"/>
      <c r="B841" s="51"/>
      <c r="C841" s="51"/>
      <c r="D841" s="51"/>
      <c r="E841" s="51"/>
      <c r="F841" s="51"/>
      <c r="G841" s="51"/>
      <c r="H841" s="51"/>
      <c r="I841" s="51"/>
      <c r="J841" s="51"/>
      <c r="K841" s="51"/>
      <c r="L841" s="51"/>
      <c r="M841" s="51"/>
      <c r="N841" s="51"/>
      <c r="O841" s="51"/>
      <c r="P841" s="51"/>
      <c r="Q841" s="51"/>
      <c r="R841" s="51"/>
      <c r="S841" s="51"/>
      <c r="T841" s="51"/>
      <c r="U841" s="51"/>
      <c r="V841" s="51"/>
      <c r="W841" s="51"/>
      <c r="X841" s="51"/>
      <c r="Y841" s="51"/>
      <c r="Z841" s="51"/>
    </row>
    <row r="842" spans="1:26" ht="15.75" customHeight="1" x14ac:dyDescent="0.2">
      <c r="A842" s="51"/>
      <c r="B842" s="51"/>
      <c r="C842" s="51"/>
      <c r="D842" s="51"/>
      <c r="E842" s="51"/>
      <c r="F842" s="51"/>
      <c r="G842" s="51"/>
      <c r="H842" s="51"/>
      <c r="I842" s="51"/>
      <c r="J842" s="51"/>
      <c r="K842" s="51"/>
      <c r="L842" s="51"/>
      <c r="M842" s="51"/>
      <c r="N842" s="51"/>
      <c r="O842" s="51"/>
      <c r="P842" s="51"/>
      <c r="Q842" s="51"/>
      <c r="R842" s="51"/>
      <c r="S842" s="51"/>
      <c r="T842" s="51"/>
      <c r="U842" s="51"/>
      <c r="V842" s="51"/>
      <c r="W842" s="51"/>
      <c r="X842" s="51"/>
      <c r="Y842" s="51"/>
      <c r="Z842" s="51"/>
    </row>
    <row r="843" spans="1:26" ht="15.75" customHeight="1" x14ac:dyDescent="0.2">
      <c r="A843" s="51"/>
      <c r="B843" s="51"/>
      <c r="C843" s="51"/>
      <c r="D843" s="51"/>
      <c r="E843" s="51"/>
      <c r="F843" s="51"/>
      <c r="G843" s="51"/>
      <c r="H843" s="51"/>
      <c r="I843" s="51"/>
      <c r="J843" s="51"/>
      <c r="K843" s="51"/>
      <c r="L843" s="51"/>
      <c r="M843" s="51"/>
      <c r="N843" s="51"/>
      <c r="O843" s="51"/>
      <c r="P843" s="51"/>
      <c r="Q843" s="51"/>
      <c r="R843" s="51"/>
      <c r="S843" s="51"/>
      <c r="T843" s="51"/>
      <c r="U843" s="51"/>
      <c r="V843" s="51"/>
      <c r="W843" s="51"/>
      <c r="X843" s="51"/>
      <c r="Y843" s="51"/>
      <c r="Z843" s="51"/>
    </row>
    <row r="844" spans="1:26" ht="15.75" customHeight="1" x14ac:dyDescent="0.2">
      <c r="A844" s="51"/>
      <c r="B844" s="51"/>
      <c r="C844" s="51"/>
      <c r="D844" s="51"/>
      <c r="E844" s="51"/>
      <c r="F844" s="51"/>
      <c r="G844" s="51"/>
      <c r="H844" s="51"/>
      <c r="I844" s="51"/>
      <c r="J844" s="51"/>
      <c r="K844" s="51"/>
      <c r="L844" s="51"/>
      <c r="M844" s="51"/>
      <c r="N844" s="51"/>
      <c r="O844" s="51"/>
      <c r="P844" s="51"/>
      <c r="Q844" s="51"/>
      <c r="R844" s="51"/>
      <c r="S844" s="51"/>
      <c r="T844" s="51"/>
      <c r="U844" s="51"/>
      <c r="V844" s="51"/>
      <c r="W844" s="51"/>
      <c r="X844" s="51"/>
      <c r="Y844" s="51"/>
      <c r="Z844" s="51"/>
    </row>
    <row r="845" spans="1:26" ht="15.75" customHeight="1" x14ac:dyDescent="0.2">
      <c r="A845" s="51"/>
      <c r="B845" s="51"/>
      <c r="C845" s="51"/>
      <c r="D845" s="51"/>
      <c r="E845" s="51"/>
      <c r="F845" s="51"/>
      <c r="G845" s="51"/>
      <c r="H845" s="51"/>
      <c r="I845" s="51"/>
      <c r="J845" s="51"/>
      <c r="K845" s="51"/>
      <c r="L845" s="51"/>
      <c r="M845" s="51"/>
      <c r="N845" s="51"/>
      <c r="O845" s="51"/>
      <c r="P845" s="51"/>
      <c r="Q845" s="51"/>
      <c r="R845" s="51"/>
      <c r="S845" s="51"/>
      <c r="T845" s="51"/>
      <c r="U845" s="51"/>
      <c r="V845" s="51"/>
      <c r="W845" s="51"/>
      <c r="X845" s="51"/>
      <c r="Y845" s="51"/>
      <c r="Z845" s="51"/>
    </row>
    <row r="846" spans="1:26" ht="15.75" customHeight="1" x14ac:dyDescent="0.2">
      <c r="A846" s="51"/>
      <c r="B846" s="51"/>
      <c r="C846" s="51"/>
      <c r="D846" s="51"/>
      <c r="E846" s="51"/>
      <c r="F846" s="51"/>
      <c r="G846" s="51"/>
      <c r="H846" s="51"/>
      <c r="I846" s="51"/>
      <c r="J846" s="51"/>
      <c r="K846" s="51"/>
      <c r="L846" s="51"/>
      <c r="M846" s="51"/>
      <c r="N846" s="51"/>
      <c r="O846" s="51"/>
      <c r="P846" s="51"/>
      <c r="Q846" s="51"/>
      <c r="R846" s="51"/>
      <c r="S846" s="51"/>
      <c r="T846" s="51"/>
      <c r="U846" s="51"/>
      <c r="V846" s="51"/>
      <c r="W846" s="51"/>
      <c r="X846" s="51"/>
      <c r="Y846" s="51"/>
      <c r="Z846" s="51"/>
    </row>
    <row r="847" spans="1:26" ht="15.75" customHeight="1" x14ac:dyDescent="0.2">
      <c r="A847" s="51"/>
      <c r="B847" s="51"/>
      <c r="C847" s="51"/>
      <c r="D847" s="51"/>
      <c r="E847" s="51"/>
      <c r="F847" s="51"/>
      <c r="G847" s="51"/>
      <c r="H847" s="51"/>
      <c r="I847" s="51"/>
      <c r="J847" s="51"/>
      <c r="K847" s="51"/>
      <c r="L847" s="51"/>
      <c r="M847" s="51"/>
      <c r="N847" s="51"/>
      <c r="O847" s="51"/>
      <c r="P847" s="51"/>
      <c r="Q847" s="51"/>
      <c r="R847" s="51"/>
      <c r="S847" s="51"/>
      <c r="T847" s="51"/>
      <c r="U847" s="51"/>
      <c r="V847" s="51"/>
      <c r="W847" s="51"/>
      <c r="X847" s="51"/>
      <c r="Y847" s="51"/>
      <c r="Z847" s="51"/>
    </row>
    <row r="848" spans="1:26" ht="15.75" customHeight="1" x14ac:dyDescent="0.2">
      <c r="A848" s="51"/>
      <c r="B848" s="51"/>
      <c r="C848" s="51"/>
      <c r="D848" s="51"/>
      <c r="E848" s="51"/>
      <c r="F848" s="51"/>
      <c r="G848" s="51"/>
      <c r="H848" s="51"/>
      <c r="I848" s="51"/>
      <c r="J848" s="51"/>
      <c r="K848" s="51"/>
      <c r="L848" s="51"/>
      <c r="M848" s="51"/>
      <c r="N848" s="51"/>
      <c r="O848" s="51"/>
      <c r="P848" s="51"/>
      <c r="Q848" s="51"/>
      <c r="R848" s="51"/>
      <c r="S848" s="51"/>
      <c r="T848" s="51"/>
      <c r="U848" s="51"/>
      <c r="V848" s="51"/>
      <c r="W848" s="51"/>
      <c r="X848" s="51"/>
      <c r="Y848" s="51"/>
      <c r="Z848" s="51"/>
    </row>
    <row r="849" spans="1:26" ht="15.75" customHeight="1" x14ac:dyDescent="0.2">
      <c r="A849" s="51"/>
      <c r="B849" s="51"/>
      <c r="C849" s="51"/>
      <c r="D849" s="51"/>
      <c r="E849" s="51"/>
      <c r="F849" s="51"/>
      <c r="G849" s="51"/>
      <c r="H849" s="51"/>
      <c r="I849" s="51"/>
      <c r="J849" s="51"/>
      <c r="K849" s="51"/>
      <c r="L849" s="51"/>
      <c r="M849" s="51"/>
      <c r="N849" s="51"/>
      <c r="O849" s="51"/>
      <c r="P849" s="51"/>
      <c r="Q849" s="51"/>
      <c r="R849" s="51"/>
      <c r="S849" s="51"/>
      <c r="T849" s="51"/>
      <c r="U849" s="51"/>
      <c r="V849" s="51"/>
      <c r="W849" s="51"/>
      <c r="X849" s="51"/>
      <c r="Y849" s="51"/>
      <c r="Z849" s="51"/>
    </row>
    <row r="850" spans="1:26" ht="15.75" customHeight="1" x14ac:dyDescent="0.2">
      <c r="A850" s="51"/>
      <c r="B850" s="51"/>
      <c r="C850" s="51"/>
      <c r="D850" s="51"/>
      <c r="E850" s="51"/>
      <c r="F850" s="51"/>
      <c r="G850" s="51"/>
      <c r="H850" s="51"/>
      <c r="I850" s="51"/>
      <c r="J850" s="51"/>
      <c r="K850" s="51"/>
      <c r="L850" s="51"/>
      <c r="M850" s="51"/>
      <c r="N850" s="51"/>
      <c r="O850" s="51"/>
      <c r="P850" s="51"/>
      <c r="Q850" s="51"/>
      <c r="R850" s="51"/>
      <c r="S850" s="51"/>
      <c r="T850" s="51"/>
      <c r="U850" s="51"/>
      <c r="V850" s="51"/>
      <c r="W850" s="51"/>
      <c r="X850" s="51"/>
      <c r="Y850" s="51"/>
      <c r="Z850" s="51"/>
    </row>
    <row r="851" spans="1:26" ht="15.75" customHeight="1" x14ac:dyDescent="0.2">
      <c r="A851" s="51"/>
      <c r="B851" s="51"/>
      <c r="C851" s="51"/>
      <c r="D851" s="51"/>
      <c r="E851" s="51"/>
      <c r="F851" s="51"/>
      <c r="G851" s="51"/>
      <c r="H851" s="51"/>
      <c r="I851" s="51"/>
      <c r="J851" s="51"/>
      <c r="K851" s="51"/>
      <c r="L851" s="51"/>
      <c r="M851" s="51"/>
      <c r="N851" s="51"/>
      <c r="O851" s="51"/>
      <c r="P851" s="51"/>
      <c r="Q851" s="51"/>
      <c r="R851" s="51"/>
      <c r="S851" s="51"/>
      <c r="T851" s="51"/>
      <c r="U851" s="51"/>
      <c r="V851" s="51"/>
      <c r="W851" s="51"/>
      <c r="X851" s="51"/>
      <c r="Y851" s="51"/>
      <c r="Z851" s="51"/>
    </row>
    <row r="852" spans="1:26" ht="15.75" customHeight="1" x14ac:dyDescent="0.2">
      <c r="A852" s="51"/>
      <c r="B852" s="51"/>
      <c r="C852" s="51"/>
      <c r="D852" s="51"/>
      <c r="E852" s="51"/>
      <c r="F852" s="51"/>
      <c r="G852" s="51"/>
      <c r="H852" s="51"/>
      <c r="I852" s="51"/>
      <c r="J852" s="51"/>
      <c r="K852" s="51"/>
      <c r="L852" s="51"/>
      <c r="M852" s="51"/>
      <c r="N852" s="51"/>
      <c r="O852" s="51"/>
      <c r="P852" s="51"/>
      <c r="Q852" s="51"/>
      <c r="R852" s="51"/>
      <c r="S852" s="51"/>
      <c r="T852" s="51"/>
      <c r="U852" s="51"/>
      <c r="V852" s="51"/>
      <c r="W852" s="51"/>
      <c r="X852" s="51"/>
      <c r="Y852" s="51"/>
      <c r="Z852" s="51"/>
    </row>
    <row r="853" spans="1:26" ht="15.75" customHeight="1" x14ac:dyDescent="0.2">
      <c r="A853" s="51"/>
      <c r="B853" s="51"/>
      <c r="C853" s="51"/>
      <c r="D853" s="51"/>
      <c r="E853" s="51"/>
      <c r="F853" s="51"/>
      <c r="G853" s="51"/>
      <c r="H853" s="51"/>
      <c r="I853" s="51"/>
      <c r="J853" s="51"/>
      <c r="K853" s="51"/>
      <c r="L853" s="51"/>
      <c r="M853" s="51"/>
      <c r="N853" s="51"/>
      <c r="O853" s="51"/>
      <c r="P853" s="51"/>
      <c r="Q853" s="51"/>
      <c r="R853" s="51"/>
      <c r="S853" s="51"/>
      <c r="T853" s="51"/>
      <c r="U853" s="51"/>
      <c r="V853" s="51"/>
      <c r="W853" s="51"/>
      <c r="X853" s="51"/>
      <c r="Y853" s="51"/>
      <c r="Z853" s="51"/>
    </row>
    <row r="854" spans="1:26" ht="15.75" customHeight="1" x14ac:dyDescent="0.2">
      <c r="A854" s="51"/>
      <c r="B854" s="51"/>
      <c r="C854" s="51"/>
      <c r="D854" s="51"/>
      <c r="E854" s="51"/>
      <c r="F854" s="51"/>
      <c r="G854" s="51"/>
      <c r="H854" s="51"/>
      <c r="I854" s="51"/>
      <c r="J854" s="51"/>
      <c r="K854" s="51"/>
      <c r="L854" s="51"/>
      <c r="M854" s="51"/>
      <c r="N854" s="51"/>
      <c r="O854" s="51"/>
      <c r="P854" s="51"/>
      <c r="Q854" s="51"/>
      <c r="R854" s="51"/>
      <c r="S854" s="51"/>
      <c r="T854" s="51"/>
      <c r="U854" s="51"/>
      <c r="V854" s="51"/>
      <c r="W854" s="51"/>
      <c r="X854" s="51"/>
      <c r="Y854" s="51"/>
      <c r="Z854" s="51"/>
    </row>
    <row r="855" spans="1:26" ht="15.75" customHeight="1" x14ac:dyDescent="0.2">
      <c r="A855" s="51"/>
      <c r="B855" s="51"/>
      <c r="C855" s="51"/>
      <c r="D855" s="51"/>
      <c r="E855" s="51"/>
      <c r="F855" s="51"/>
      <c r="G855" s="51"/>
      <c r="H855" s="51"/>
      <c r="I855" s="51"/>
      <c r="J855" s="51"/>
      <c r="K855" s="51"/>
      <c r="L855" s="51"/>
      <c r="M855" s="51"/>
      <c r="N855" s="51"/>
      <c r="O855" s="51"/>
      <c r="P855" s="51"/>
      <c r="Q855" s="51"/>
      <c r="R855" s="51"/>
      <c r="S855" s="51"/>
      <c r="T855" s="51"/>
      <c r="U855" s="51"/>
      <c r="V855" s="51"/>
      <c r="W855" s="51"/>
      <c r="X855" s="51"/>
      <c r="Y855" s="51"/>
      <c r="Z855" s="51"/>
    </row>
    <row r="856" spans="1:26" ht="15.75" customHeight="1" x14ac:dyDescent="0.2">
      <c r="A856" s="51"/>
      <c r="B856" s="51"/>
      <c r="C856" s="51"/>
      <c r="D856" s="51"/>
      <c r="E856" s="51"/>
      <c r="F856" s="51"/>
      <c r="G856" s="51"/>
      <c r="H856" s="51"/>
      <c r="I856" s="51"/>
      <c r="J856" s="51"/>
      <c r="K856" s="51"/>
      <c r="L856" s="51"/>
      <c r="M856" s="51"/>
      <c r="N856" s="51"/>
      <c r="O856" s="51"/>
      <c r="P856" s="51"/>
      <c r="Q856" s="51"/>
      <c r="R856" s="51"/>
      <c r="S856" s="51"/>
      <c r="T856" s="51"/>
      <c r="U856" s="51"/>
      <c r="V856" s="51"/>
      <c r="W856" s="51"/>
      <c r="X856" s="51"/>
      <c r="Y856" s="51"/>
      <c r="Z856" s="51"/>
    </row>
    <row r="857" spans="1:26" ht="15.75" customHeight="1" x14ac:dyDescent="0.2">
      <c r="A857" s="51"/>
      <c r="B857" s="51"/>
      <c r="C857" s="51"/>
      <c r="D857" s="51"/>
      <c r="E857" s="51"/>
      <c r="F857" s="51"/>
      <c r="G857" s="51"/>
      <c r="H857" s="51"/>
      <c r="I857" s="51"/>
      <c r="J857" s="51"/>
      <c r="K857" s="51"/>
      <c r="L857" s="51"/>
      <c r="M857" s="51"/>
      <c r="N857" s="51"/>
      <c r="O857" s="51"/>
      <c r="P857" s="51"/>
      <c r="Q857" s="51"/>
      <c r="R857" s="51"/>
      <c r="S857" s="51"/>
      <c r="T857" s="51"/>
      <c r="U857" s="51"/>
      <c r="V857" s="51"/>
      <c r="W857" s="51"/>
      <c r="X857" s="51"/>
      <c r="Y857" s="51"/>
      <c r="Z857" s="51"/>
    </row>
    <row r="858" spans="1:26" ht="15.75" customHeight="1" x14ac:dyDescent="0.2">
      <c r="A858" s="51"/>
      <c r="B858" s="51"/>
      <c r="C858" s="51"/>
      <c r="D858" s="51"/>
      <c r="E858" s="51"/>
      <c r="F858" s="51"/>
      <c r="G858" s="51"/>
      <c r="H858" s="51"/>
      <c r="I858" s="51"/>
      <c r="J858" s="51"/>
      <c r="K858" s="51"/>
      <c r="L858" s="51"/>
      <c r="M858" s="51"/>
      <c r="N858" s="51"/>
      <c r="O858" s="51"/>
      <c r="P858" s="51"/>
      <c r="Q858" s="51"/>
      <c r="R858" s="51"/>
      <c r="S858" s="51"/>
      <c r="T858" s="51"/>
      <c r="U858" s="51"/>
      <c r="V858" s="51"/>
      <c r="W858" s="51"/>
      <c r="X858" s="51"/>
      <c r="Y858" s="51"/>
      <c r="Z858" s="51"/>
    </row>
    <row r="859" spans="1:26" ht="15.75" customHeight="1" x14ac:dyDescent="0.2">
      <c r="A859" s="51"/>
      <c r="B859" s="51"/>
      <c r="C859" s="51"/>
      <c r="D859" s="51"/>
      <c r="E859" s="51"/>
      <c r="F859" s="51"/>
      <c r="G859" s="51"/>
      <c r="H859" s="51"/>
      <c r="I859" s="51"/>
      <c r="J859" s="51"/>
      <c r="K859" s="51"/>
      <c r="L859" s="51"/>
      <c r="M859" s="51"/>
      <c r="N859" s="51"/>
      <c r="O859" s="51"/>
      <c r="P859" s="51"/>
      <c r="Q859" s="51"/>
      <c r="R859" s="51"/>
      <c r="S859" s="51"/>
      <c r="T859" s="51"/>
      <c r="U859" s="51"/>
      <c r="V859" s="51"/>
      <c r="W859" s="51"/>
      <c r="X859" s="51"/>
      <c r="Y859" s="51"/>
      <c r="Z859" s="51"/>
    </row>
    <row r="860" spans="1:26" ht="15.75" customHeight="1" x14ac:dyDescent="0.2">
      <c r="A860" s="51"/>
      <c r="B860" s="51"/>
      <c r="C860" s="51"/>
      <c r="D860" s="51"/>
      <c r="E860" s="51"/>
      <c r="F860" s="51"/>
      <c r="G860" s="51"/>
      <c r="H860" s="51"/>
      <c r="I860" s="51"/>
      <c r="J860" s="51"/>
      <c r="K860" s="51"/>
      <c r="L860" s="51"/>
      <c r="M860" s="51"/>
      <c r="N860" s="51"/>
      <c r="O860" s="51"/>
      <c r="P860" s="51"/>
      <c r="Q860" s="51"/>
      <c r="R860" s="51"/>
      <c r="S860" s="51"/>
      <c r="T860" s="51"/>
      <c r="U860" s="51"/>
      <c r="V860" s="51"/>
      <c r="W860" s="51"/>
      <c r="X860" s="51"/>
      <c r="Y860" s="51"/>
      <c r="Z860" s="51"/>
    </row>
    <row r="861" spans="1:26" ht="15.75" customHeight="1" x14ac:dyDescent="0.2">
      <c r="A861" s="51"/>
      <c r="B861" s="51"/>
      <c r="C861" s="51"/>
      <c r="D861" s="51"/>
      <c r="E861" s="51"/>
      <c r="F861" s="51"/>
      <c r="G861" s="51"/>
      <c r="H861" s="51"/>
      <c r="I861" s="51"/>
      <c r="J861" s="51"/>
      <c r="K861" s="51"/>
      <c r="L861" s="51"/>
      <c r="M861" s="51"/>
      <c r="N861" s="51"/>
      <c r="O861" s="51"/>
      <c r="P861" s="51"/>
      <c r="Q861" s="51"/>
      <c r="R861" s="51"/>
      <c r="S861" s="51"/>
      <c r="T861" s="51"/>
      <c r="U861" s="51"/>
      <c r="V861" s="51"/>
      <c r="W861" s="51"/>
      <c r="X861" s="51"/>
      <c r="Y861" s="51"/>
      <c r="Z861" s="51"/>
    </row>
    <row r="862" spans="1:26" ht="15.75" customHeight="1" x14ac:dyDescent="0.2">
      <c r="A862" s="51"/>
      <c r="B862" s="51"/>
      <c r="C862" s="51"/>
      <c r="D862" s="51"/>
      <c r="E862" s="51"/>
      <c r="F862" s="51"/>
      <c r="G862" s="51"/>
      <c r="H862" s="51"/>
      <c r="I862" s="51"/>
      <c r="J862" s="51"/>
      <c r="K862" s="51"/>
      <c r="L862" s="51"/>
      <c r="M862" s="51"/>
      <c r="N862" s="51"/>
      <c r="O862" s="51"/>
      <c r="P862" s="51"/>
      <c r="Q862" s="51"/>
      <c r="R862" s="51"/>
      <c r="S862" s="51"/>
      <c r="T862" s="51"/>
      <c r="U862" s="51"/>
      <c r="V862" s="51"/>
      <c r="W862" s="51"/>
      <c r="X862" s="51"/>
      <c r="Y862" s="51"/>
      <c r="Z862" s="51"/>
    </row>
    <row r="863" spans="1:26" ht="15.75" customHeight="1" x14ac:dyDescent="0.2">
      <c r="A863" s="51"/>
      <c r="B863" s="51"/>
      <c r="C863" s="51"/>
      <c r="D863" s="51"/>
      <c r="E863" s="51"/>
      <c r="F863" s="51"/>
      <c r="G863" s="51"/>
      <c r="H863" s="51"/>
      <c r="I863" s="51"/>
      <c r="J863" s="51"/>
      <c r="K863" s="51"/>
      <c r="L863" s="51"/>
      <c r="M863" s="51"/>
      <c r="N863" s="51"/>
      <c r="O863" s="51"/>
      <c r="P863" s="51"/>
      <c r="Q863" s="51"/>
      <c r="R863" s="51"/>
      <c r="S863" s="51"/>
      <c r="T863" s="51"/>
      <c r="U863" s="51"/>
      <c r="V863" s="51"/>
      <c r="W863" s="51"/>
      <c r="X863" s="51"/>
      <c r="Y863" s="51"/>
      <c r="Z863" s="51"/>
    </row>
    <row r="864" spans="1:26" ht="15.75" customHeight="1" x14ac:dyDescent="0.2">
      <c r="A864" s="51"/>
      <c r="B864" s="51"/>
      <c r="C864" s="51"/>
      <c r="D864" s="51"/>
      <c r="E864" s="51"/>
      <c r="F864" s="51"/>
      <c r="G864" s="51"/>
      <c r="H864" s="51"/>
      <c r="I864" s="51"/>
      <c r="J864" s="51"/>
      <c r="K864" s="51"/>
      <c r="L864" s="51"/>
      <c r="M864" s="51"/>
      <c r="N864" s="51"/>
      <c r="O864" s="51"/>
      <c r="P864" s="51"/>
      <c r="Q864" s="51"/>
      <c r="R864" s="51"/>
      <c r="S864" s="51"/>
      <c r="T864" s="51"/>
      <c r="U864" s="51"/>
      <c r="V864" s="51"/>
      <c r="W864" s="51"/>
      <c r="X864" s="51"/>
      <c r="Y864" s="51"/>
      <c r="Z864" s="51"/>
    </row>
    <row r="865" spans="1:26" ht="15.75" customHeight="1" x14ac:dyDescent="0.2">
      <c r="A865" s="51"/>
      <c r="B865" s="51"/>
      <c r="C865" s="51"/>
      <c r="D865" s="51"/>
      <c r="E865" s="51"/>
      <c r="F865" s="51"/>
      <c r="G865" s="51"/>
      <c r="H865" s="51"/>
      <c r="I865" s="51"/>
      <c r="J865" s="51"/>
      <c r="K865" s="51"/>
      <c r="L865" s="51"/>
      <c r="M865" s="51"/>
      <c r="N865" s="51"/>
      <c r="O865" s="51"/>
      <c r="P865" s="51"/>
      <c r="Q865" s="51"/>
      <c r="R865" s="51"/>
      <c r="S865" s="51"/>
      <c r="T865" s="51"/>
      <c r="U865" s="51"/>
      <c r="V865" s="51"/>
      <c r="W865" s="51"/>
      <c r="X865" s="51"/>
      <c r="Y865" s="51"/>
      <c r="Z865" s="51"/>
    </row>
    <row r="866" spans="1:26" ht="15.75" customHeight="1" x14ac:dyDescent="0.2">
      <c r="A866" s="51"/>
      <c r="B866" s="51"/>
      <c r="C866" s="51"/>
      <c r="D866" s="51"/>
      <c r="E866" s="51"/>
      <c r="F866" s="51"/>
      <c r="G866" s="51"/>
      <c r="H866" s="51"/>
      <c r="I866" s="51"/>
      <c r="J866" s="51"/>
      <c r="K866" s="51"/>
      <c r="L866" s="51"/>
      <c r="M866" s="51"/>
      <c r="N866" s="51"/>
      <c r="O866" s="51"/>
      <c r="P866" s="51"/>
      <c r="Q866" s="51"/>
      <c r="R866" s="51"/>
      <c r="S866" s="51"/>
      <c r="T866" s="51"/>
      <c r="U866" s="51"/>
      <c r="V866" s="51"/>
      <c r="W866" s="51"/>
      <c r="X866" s="51"/>
      <c r="Y866" s="51"/>
      <c r="Z866" s="51"/>
    </row>
    <row r="867" spans="1:26" ht="15.75" customHeight="1" x14ac:dyDescent="0.2">
      <c r="A867" s="51"/>
      <c r="B867" s="51"/>
      <c r="C867" s="51"/>
      <c r="D867" s="51"/>
      <c r="E867" s="51"/>
      <c r="F867" s="51"/>
      <c r="G867" s="51"/>
      <c r="H867" s="51"/>
      <c r="I867" s="51"/>
      <c r="J867" s="51"/>
      <c r="K867" s="51"/>
      <c r="L867" s="51"/>
      <c r="M867" s="51"/>
      <c r="N867" s="51"/>
      <c r="O867" s="51"/>
      <c r="P867" s="51"/>
      <c r="Q867" s="51"/>
      <c r="R867" s="51"/>
      <c r="S867" s="51"/>
      <c r="T867" s="51"/>
      <c r="U867" s="51"/>
      <c r="V867" s="51"/>
      <c r="W867" s="51"/>
      <c r="X867" s="51"/>
      <c r="Y867" s="51"/>
      <c r="Z867" s="51"/>
    </row>
    <row r="868" spans="1:26" ht="15.75" customHeight="1" x14ac:dyDescent="0.2">
      <c r="A868" s="51"/>
      <c r="B868" s="51"/>
      <c r="C868" s="51"/>
      <c r="D868" s="51"/>
      <c r="E868" s="51"/>
      <c r="F868" s="51"/>
      <c r="G868" s="51"/>
      <c r="H868" s="51"/>
      <c r="I868" s="51"/>
      <c r="J868" s="51"/>
      <c r="K868" s="51"/>
      <c r="L868" s="51"/>
      <c r="M868" s="51"/>
      <c r="N868" s="51"/>
      <c r="O868" s="51"/>
      <c r="P868" s="51"/>
      <c r="Q868" s="51"/>
      <c r="R868" s="51"/>
      <c r="S868" s="51"/>
      <c r="T868" s="51"/>
      <c r="U868" s="51"/>
      <c r="V868" s="51"/>
      <c r="W868" s="51"/>
      <c r="X868" s="51"/>
      <c r="Y868" s="51"/>
      <c r="Z868" s="51"/>
    </row>
    <row r="869" spans="1:26" ht="15.75" customHeight="1" x14ac:dyDescent="0.2">
      <c r="A869" s="51"/>
      <c r="B869" s="51"/>
      <c r="C869" s="51"/>
      <c r="D869" s="51"/>
      <c r="E869" s="51"/>
      <c r="F869" s="51"/>
      <c r="G869" s="51"/>
      <c r="H869" s="51"/>
      <c r="I869" s="51"/>
      <c r="J869" s="51"/>
      <c r="K869" s="51"/>
      <c r="L869" s="51"/>
      <c r="M869" s="51"/>
      <c r="N869" s="51"/>
      <c r="O869" s="51"/>
      <c r="P869" s="51"/>
      <c r="Q869" s="51"/>
      <c r="R869" s="51"/>
      <c r="S869" s="51"/>
      <c r="T869" s="51"/>
      <c r="U869" s="51"/>
      <c r="V869" s="51"/>
      <c r="W869" s="51"/>
      <c r="X869" s="51"/>
      <c r="Y869" s="51"/>
      <c r="Z869" s="51"/>
    </row>
    <row r="870" spans="1:26" ht="15.75" customHeight="1" x14ac:dyDescent="0.2">
      <c r="A870" s="51"/>
      <c r="B870" s="51"/>
      <c r="C870" s="51"/>
      <c r="D870" s="51"/>
      <c r="E870" s="51"/>
      <c r="F870" s="51"/>
      <c r="G870" s="51"/>
      <c r="H870" s="51"/>
      <c r="I870" s="51"/>
      <c r="J870" s="51"/>
      <c r="K870" s="51"/>
      <c r="L870" s="51"/>
      <c r="M870" s="51"/>
      <c r="N870" s="51"/>
      <c r="O870" s="51"/>
      <c r="P870" s="51"/>
      <c r="Q870" s="51"/>
      <c r="R870" s="51"/>
      <c r="S870" s="51"/>
      <c r="T870" s="51"/>
      <c r="U870" s="51"/>
      <c r="V870" s="51"/>
      <c r="W870" s="51"/>
      <c r="X870" s="51"/>
      <c r="Y870" s="51"/>
      <c r="Z870" s="51"/>
    </row>
    <row r="871" spans="1:26" ht="15.75" customHeight="1" x14ac:dyDescent="0.2">
      <c r="A871" s="51"/>
      <c r="B871" s="51"/>
      <c r="C871" s="51"/>
      <c r="D871" s="51"/>
      <c r="E871" s="51"/>
      <c r="F871" s="51"/>
      <c r="G871" s="51"/>
      <c r="H871" s="51"/>
      <c r="I871" s="51"/>
      <c r="J871" s="51"/>
      <c r="K871" s="51"/>
      <c r="L871" s="51"/>
      <c r="M871" s="51"/>
      <c r="N871" s="51"/>
      <c r="O871" s="51"/>
      <c r="P871" s="51"/>
      <c r="Q871" s="51"/>
      <c r="R871" s="51"/>
      <c r="S871" s="51"/>
      <c r="T871" s="51"/>
      <c r="U871" s="51"/>
      <c r="V871" s="51"/>
      <c r="W871" s="51"/>
      <c r="X871" s="51"/>
      <c r="Y871" s="51"/>
      <c r="Z871" s="51"/>
    </row>
    <row r="872" spans="1:26" ht="15.75" customHeight="1" x14ac:dyDescent="0.2">
      <c r="A872" s="51"/>
      <c r="B872" s="51"/>
      <c r="C872" s="51"/>
      <c r="D872" s="51"/>
      <c r="E872" s="51"/>
      <c r="F872" s="51"/>
      <c r="G872" s="51"/>
      <c r="H872" s="51"/>
      <c r="I872" s="51"/>
      <c r="J872" s="51"/>
      <c r="K872" s="51"/>
      <c r="L872" s="51"/>
      <c r="M872" s="51"/>
      <c r="N872" s="51"/>
      <c r="O872" s="51"/>
      <c r="P872" s="51"/>
      <c r="Q872" s="51"/>
      <c r="R872" s="51"/>
      <c r="S872" s="51"/>
      <c r="T872" s="51"/>
      <c r="U872" s="51"/>
      <c r="V872" s="51"/>
      <c r="W872" s="51"/>
      <c r="X872" s="51"/>
      <c r="Y872" s="51"/>
      <c r="Z872" s="51"/>
    </row>
    <row r="873" spans="1:26" ht="15.75" customHeight="1" x14ac:dyDescent="0.2">
      <c r="A873" s="51"/>
      <c r="B873" s="51"/>
      <c r="C873" s="51"/>
      <c r="D873" s="51"/>
      <c r="E873" s="51"/>
      <c r="F873" s="51"/>
      <c r="G873" s="51"/>
      <c r="H873" s="51"/>
      <c r="I873" s="51"/>
      <c r="J873" s="51"/>
      <c r="K873" s="51"/>
      <c r="L873" s="51"/>
      <c r="M873" s="51"/>
      <c r="N873" s="51"/>
      <c r="O873" s="51"/>
      <c r="P873" s="51"/>
      <c r="Q873" s="51"/>
      <c r="R873" s="51"/>
      <c r="S873" s="51"/>
      <c r="T873" s="51"/>
      <c r="U873" s="51"/>
      <c r="V873" s="51"/>
      <c r="W873" s="51"/>
      <c r="X873" s="51"/>
      <c r="Y873" s="51"/>
      <c r="Z873" s="51"/>
    </row>
    <row r="874" spans="1:26" ht="15.75" customHeight="1" x14ac:dyDescent="0.2">
      <c r="A874" s="51"/>
      <c r="B874" s="51"/>
      <c r="C874" s="51"/>
      <c r="D874" s="51"/>
      <c r="E874" s="51"/>
      <c r="F874" s="51"/>
      <c r="G874" s="51"/>
      <c r="H874" s="51"/>
      <c r="I874" s="51"/>
      <c r="J874" s="51"/>
      <c r="K874" s="51"/>
      <c r="L874" s="51"/>
      <c r="M874" s="51"/>
      <c r="N874" s="51"/>
      <c r="O874" s="51"/>
      <c r="P874" s="51"/>
      <c r="Q874" s="51"/>
      <c r="R874" s="51"/>
      <c r="S874" s="51"/>
      <c r="T874" s="51"/>
      <c r="U874" s="51"/>
      <c r="V874" s="51"/>
      <c r="W874" s="51"/>
      <c r="X874" s="51"/>
      <c r="Y874" s="51"/>
      <c r="Z874" s="51"/>
    </row>
    <row r="875" spans="1:26" ht="15.75" customHeight="1" x14ac:dyDescent="0.2">
      <c r="A875" s="51"/>
      <c r="B875" s="51"/>
      <c r="C875" s="51"/>
      <c r="D875" s="51"/>
      <c r="E875" s="51"/>
      <c r="F875" s="51"/>
      <c r="G875" s="51"/>
      <c r="H875" s="51"/>
      <c r="I875" s="51"/>
      <c r="J875" s="51"/>
      <c r="K875" s="51"/>
      <c r="L875" s="51"/>
      <c r="M875" s="51"/>
      <c r="N875" s="51"/>
      <c r="O875" s="51"/>
      <c r="P875" s="51"/>
      <c r="Q875" s="51"/>
      <c r="R875" s="51"/>
      <c r="S875" s="51"/>
      <c r="T875" s="51"/>
      <c r="U875" s="51"/>
      <c r="V875" s="51"/>
      <c r="W875" s="51"/>
      <c r="X875" s="51"/>
      <c r="Y875" s="51"/>
      <c r="Z875" s="51"/>
    </row>
    <row r="876" spans="1:26" ht="15.75" customHeight="1" x14ac:dyDescent="0.2">
      <c r="A876" s="51"/>
      <c r="B876" s="51"/>
      <c r="C876" s="51"/>
      <c r="D876" s="51"/>
      <c r="E876" s="51"/>
      <c r="F876" s="51"/>
      <c r="G876" s="51"/>
      <c r="H876" s="51"/>
      <c r="I876" s="51"/>
      <c r="J876" s="51"/>
      <c r="K876" s="51"/>
      <c r="L876" s="51"/>
      <c r="M876" s="51"/>
      <c r="N876" s="51"/>
      <c r="O876" s="51"/>
      <c r="P876" s="51"/>
      <c r="Q876" s="51"/>
      <c r="R876" s="51"/>
      <c r="S876" s="51"/>
      <c r="T876" s="51"/>
      <c r="U876" s="51"/>
      <c r="V876" s="51"/>
      <c r="W876" s="51"/>
      <c r="X876" s="51"/>
      <c r="Y876" s="51"/>
      <c r="Z876" s="51"/>
    </row>
    <row r="877" spans="1:26" ht="15.75" customHeight="1" x14ac:dyDescent="0.2">
      <c r="A877" s="51"/>
      <c r="B877" s="51"/>
      <c r="C877" s="51"/>
      <c r="D877" s="51"/>
      <c r="E877" s="51"/>
      <c r="F877" s="51"/>
      <c r="G877" s="51"/>
      <c r="H877" s="51"/>
      <c r="I877" s="51"/>
      <c r="J877" s="51"/>
      <c r="K877" s="51"/>
      <c r="L877" s="51"/>
      <c r="M877" s="51"/>
      <c r="N877" s="51"/>
      <c r="O877" s="51"/>
      <c r="P877" s="51"/>
      <c r="Q877" s="51"/>
      <c r="R877" s="51"/>
      <c r="S877" s="51"/>
      <c r="T877" s="51"/>
      <c r="U877" s="51"/>
      <c r="V877" s="51"/>
      <c r="W877" s="51"/>
      <c r="X877" s="51"/>
      <c r="Y877" s="51"/>
      <c r="Z877" s="51"/>
    </row>
    <row r="878" spans="1:26" ht="15.75" customHeight="1" x14ac:dyDescent="0.2">
      <c r="A878" s="51"/>
      <c r="B878" s="51"/>
      <c r="C878" s="51"/>
      <c r="D878" s="51"/>
      <c r="E878" s="51"/>
      <c r="F878" s="51"/>
      <c r="G878" s="51"/>
      <c r="H878" s="51"/>
      <c r="I878" s="51"/>
      <c r="J878" s="51"/>
      <c r="K878" s="51"/>
      <c r="L878" s="51"/>
      <c r="M878" s="51"/>
      <c r="N878" s="51"/>
      <c r="O878" s="51"/>
      <c r="P878" s="51"/>
      <c r="Q878" s="51"/>
      <c r="R878" s="51"/>
      <c r="S878" s="51"/>
      <c r="T878" s="51"/>
      <c r="U878" s="51"/>
      <c r="V878" s="51"/>
      <c r="W878" s="51"/>
      <c r="X878" s="51"/>
      <c r="Y878" s="51"/>
      <c r="Z878" s="51"/>
    </row>
    <row r="879" spans="1:26" ht="15.75" customHeight="1" x14ac:dyDescent="0.2">
      <c r="A879" s="51"/>
      <c r="B879" s="51"/>
      <c r="C879" s="51"/>
      <c r="D879" s="51"/>
      <c r="E879" s="51"/>
      <c r="F879" s="51"/>
      <c r="G879" s="51"/>
      <c r="H879" s="51"/>
      <c r="I879" s="51"/>
      <c r="J879" s="51"/>
      <c r="K879" s="51"/>
      <c r="L879" s="51"/>
      <c r="M879" s="51"/>
      <c r="N879" s="51"/>
      <c r="O879" s="51"/>
      <c r="P879" s="51"/>
      <c r="Q879" s="51"/>
      <c r="R879" s="51"/>
      <c r="S879" s="51"/>
      <c r="T879" s="51"/>
      <c r="U879" s="51"/>
      <c r="V879" s="51"/>
      <c r="W879" s="51"/>
      <c r="X879" s="51"/>
      <c r="Y879" s="51"/>
      <c r="Z879" s="51"/>
    </row>
    <row r="880" spans="1:26" ht="15.75" customHeight="1" x14ac:dyDescent="0.2">
      <c r="A880" s="51"/>
      <c r="B880" s="51"/>
      <c r="C880" s="51"/>
      <c r="D880" s="51"/>
      <c r="E880" s="51"/>
      <c r="F880" s="51"/>
      <c r="G880" s="51"/>
      <c r="H880" s="51"/>
      <c r="I880" s="51"/>
      <c r="J880" s="51"/>
      <c r="K880" s="51"/>
      <c r="L880" s="51"/>
      <c r="M880" s="51"/>
      <c r="N880" s="51"/>
      <c r="O880" s="51"/>
      <c r="P880" s="51"/>
      <c r="Q880" s="51"/>
      <c r="R880" s="51"/>
      <c r="S880" s="51"/>
      <c r="T880" s="51"/>
      <c r="U880" s="51"/>
      <c r="V880" s="51"/>
      <c r="W880" s="51"/>
      <c r="X880" s="51"/>
      <c r="Y880" s="51"/>
      <c r="Z880" s="51"/>
    </row>
    <row r="881" spans="1:26" ht="15.75" customHeight="1" x14ac:dyDescent="0.2">
      <c r="A881" s="51"/>
      <c r="B881" s="51"/>
      <c r="C881" s="51"/>
      <c r="D881" s="51"/>
      <c r="E881" s="51"/>
      <c r="F881" s="51"/>
      <c r="G881" s="51"/>
      <c r="H881" s="51"/>
      <c r="I881" s="51"/>
      <c r="J881" s="51"/>
      <c r="K881" s="51"/>
      <c r="L881" s="51"/>
      <c r="M881" s="51"/>
      <c r="N881" s="51"/>
      <c r="O881" s="51"/>
      <c r="P881" s="51"/>
      <c r="Q881" s="51"/>
      <c r="R881" s="51"/>
      <c r="S881" s="51"/>
      <c r="T881" s="51"/>
      <c r="U881" s="51"/>
      <c r="V881" s="51"/>
      <c r="W881" s="51"/>
      <c r="X881" s="51"/>
      <c r="Y881" s="51"/>
      <c r="Z881" s="51"/>
    </row>
    <row r="882" spans="1:26" ht="15.75" customHeight="1" x14ac:dyDescent="0.2">
      <c r="A882" s="51"/>
      <c r="B882" s="51"/>
      <c r="C882" s="51"/>
      <c r="D882" s="51"/>
      <c r="E882" s="51"/>
      <c r="F882" s="51"/>
      <c r="G882" s="51"/>
      <c r="H882" s="51"/>
      <c r="I882" s="51"/>
      <c r="J882" s="51"/>
      <c r="K882" s="51"/>
      <c r="L882" s="51"/>
      <c r="M882" s="51"/>
      <c r="N882" s="51"/>
      <c r="O882" s="51"/>
      <c r="P882" s="51"/>
      <c r="Q882" s="51"/>
      <c r="R882" s="51"/>
      <c r="S882" s="51"/>
      <c r="T882" s="51"/>
      <c r="U882" s="51"/>
      <c r="V882" s="51"/>
      <c r="W882" s="51"/>
      <c r="X882" s="51"/>
      <c r="Y882" s="51"/>
      <c r="Z882" s="51"/>
    </row>
    <row r="883" spans="1:26" ht="15.75" customHeight="1" x14ac:dyDescent="0.2">
      <c r="A883" s="51"/>
      <c r="B883" s="51"/>
      <c r="C883" s="51"/>
      <c r="D883" s="51"/>
      <c r="E883" s="51"/>
      <c r="F883" s="51"/>
      <c r="G883" s="51"/>
      <c r="H883" s="51"/>
      <c r="I883" s="51"/>
      <c r="J883" s="51"/>
      <c r="K883" s="51"/>
      <c r="L883" s="51"/>
      <c r="M883" s="51"/>
      <c r="N883" s="51"/>
      <c r="O883" s="51"/>
      <c r="P883" s="51"/>
      <c r="Q883" s="51"/>
      <c r="R883" s="51"/>
      <c r="S883" s="51"/>
      <c r="T883" s="51"/>
      <c r="U883" s="51"/>
      <c r="V883" s="51"/>
      <c r="W883" s="51"/>
      <c r="X883" s="51"/>
      <c r="Y883" s="51"/>
      <c r="Z883" s="51"/>
    </row>
    <row r="884" spans="1:26" ht="15.75" customHeight="1" x14ac:dyDescent="0.2">
      <c r="A884" s="51"/>
      <c r="B884" s="51"/>
      <c r="C884" s="51"/>
      <c r="D884" s="51"/>
      <c r="E884" s="51"/>
      <c r="F884" s="51"/>
      <c r="G884" s="51"/>
      <c r="H884" s="51"/>
      <c r="I884" s="51"/>
      <c r="J884" s="51"/>
      <c r="K884" s="51"/>
      <c r="L884" s="51"/>
      <c r="M884" s="51"/>
      <c r="N884" s="51"/>
      <c r="O884" s="51"/>
      <c r="P884" s="51"/>
      <c r="Q884" s="51"/>
      <c r="R884" s="51"/>
      <c r="S884" s="51"/>
      <c r="T884" s="51"/>
      <c r="U884" s="51"/>
      <c r="V884" s="51"/>
      <c r="W884" s="51"/>
      <c r="X884" s="51"/>
      <c r="Y884" s="51"/>
      <c r="Z884" s="51"/>
    </row>
    <row r="885" spans="1:26" ht="15.75" customHeight="1" x14ac:dyDescent="0.2">
      <c r="A885" s="51"/>
      <c r="B885" s="51"/>
      <c r="C885" s="51"/>
      <c r="D885" s="51"/>
      <c r="E885" s="51"/>
      <c r="F885" s="51"/>
      <c r="G885" s="51"/>
      <c r="H885" s="51"/>
      <c r="I885" s="51"/>
      <c r="J885" s="51"/>
      <c r="K885" s="51"/>
      <c r="L885" s="51"/>
      <c r="M885" s="51"/>
      <c r="N885" s="51"/>
      <c r="O885" s="51"/>
      <c r="P885" s="51"/>
      <c r="Q885" s="51"/>
      <c r="R885" s="51"/>
      <c r="S885" s="51"/>
      <c r="T885" s="51"/>
      <c r="U885" s="51"/>
      <c r="V885" s="51"/>
      <c r="W885" s="51"/>
      <c r="X885" s="51"/>
      <c r="Y885" s="51"/>
      <c r="Z885" s="51"/>
    </row>
    <row r="886" spans="1:26" ht="15.75" customHeight="1" x14ac:dyDescent="0.2">
      <c r="A886" s="51"/>
      <c r="B886" s="51"/>
      <c r="C886" s="51"/>
      <c r="D886" s="51"/>
      <c r="E886" s="51"/>
      <c r="F886" s="51"/>
      <c r="G886" s="51"/>
      <c r="H886" s="51"/>
      <c r="I886" s="51"/>
      <c r="J886" s="51"/>
      <c r="K886" s="51"/>
      <c r="L886" s="51"/>
      <c r="M886" s="51"/>
      <c r="N886" s="51"/>
      <c r="O886" s="51"/>
      <c r="P886" s="51"/>
      <c r="Q886" s="51"/>
      <c r="R886" s="51"/>
      <c r="S886" s="51"/>
      <c r="T886" s="51"/>
      <c r="U886" s="51"/>
      <c r="V886" s="51"/>
      <c r="W886" s="51"/>
      <c r="X886" s="51"/>
      <c r="Y886" s="51"/>
      <c r="Z886" s="51"/>
    </row>
    <row r="887" spans="1:26" ht="15.75" customHeight="1" x14ac:dyDescent="0.2">
      <c r="A887" s="51"/>
      <c r="B887" s="51"/>
      <c r="C887" s="51"/>
      <c r="D887" s="51"/>
      <c r="E887" s="51"/>
      <c r="F887" s="51"/>
      <c r="G887" s="51"/>
      <c r="H887" s="51"/>
      <c r="I887" s="51"/>
      <c r="J887" s="51"/>
      <c r="K887" s="51"/>
      <c r="L887" s="51"/>
      <c r="M887" s="51"/>
      <c r="N887" s="51"/>
      <c r="O887" s="51"/>
      <c r="P887" s="51"/>
      <c r="Q887" s="51"/>
      <c r="R887" s="51"/>
      <c r="S887" s="51"/>
      <c r="T887" s="51"/>
      <c r="U887" s="51"/>
      <c r="V887" s="51"/>
      <c r="W887" s="51"/>
      <c r="X887" s="51"/>
      <c r="Y887" s="51"/>
      <c r="Z887" s="51"/>
    </row>
    <row r="888" spans="1:26" ht="15.75" customHeight="1" x14ac:dyDescent="0.2">
      <c r="A888" s="51"/>
      <c r="B888" s="51"/>
      <c r="C888" s="51"/>
      <c r="D888" s="51"/>
      <c r="E888" s="51"/>
      <c r="F888" s="51"/>
      <c r="G888" s="51"/>
      <c r="H888" s="51"/>
      <c r="I888" s="51"/>
      <c r="J888" s="51"/>
      <c r="K888" s="51"/>
      <c r="L888" s="51"/>
      <c r="M888" s="51"/>
      <c r="N888" s="51"/>
      <c r="O888" s="51"/>
      <c r="P888" s="51"/>
      <c r="Q888" s="51"/>
      <c r="R888" s="51"/>
      <c r="S888" s="51"/>
      <c r="T888" s="51"/>
      <c r="U888" s="51"/>
      <c r="V888" s="51"/>
      <c r="W888" s="51"/>
      <c r="X888" s="51"/>
      <c r="Y888" s="51"/>
      <c r="Z888" s="51"/>
    </row>
    <row r="889" spans="1:26" ht="15.75" customHeight="1" x14ac:dyDescent="0.2">
      <c r="A889" s="51"/>
      <c r="B889" s="51"/>
      <c r="C889" s="51"/>
      <c r="D889" s="51"/>
      <c r="E889" s="51"/>
      <c r="F889" s="51"/>
      <c r="G889" s="51"/>
      <c r="H889" s="51"/>
      <c r="I889" s="51"/>
      <c r="J889" s="51"/>
      <c r="K889" s="51"/>
      <c r="L889" s="51"/>
      <c r="M889" s="51"/>
      <c r="N889" s="51"/>
      <c r="O889" s="51"/>
      <c r="P889" s="51"/>
      <c r="Q889" s="51"/>
      <c r="R889" s="51"/>
      <c r="S889" s="51"/>
      <c r="T889" s="51"/>
      <c r="U889" s="51"/>
      <c r="V889" s="51"/>
      <c r="W889" s="51"/>
      <c r="X889" s="51"/>
      <c r="Y889" s="51"/>
      <c r="Z889" s="51"/>
    </row>
    <row r="890" spans="1:26" ht="15.75" customHeight="1" x14ac:dyDescent="0.2">
      <c r="A890" s="51"/>
      <c r="B890" s="51"/>
      <c r="C890" s="51"/>
      <c r="D890" s="51"/>
      <c r="E890" s="51"/>
      <c r="F890" s="51"/>
      <c r="G890" s="51"/>
      <c r="H890" s="51"/>
      <c r="I890" s="51"/>
      <c r="J890" s="51"/>
      <c r="K890" s="51"/>
      <c r="L890" s="51"/>
      <c r="M890" s="51"/>
      <c r="N890" s="51"/>
      <c r="O890" s="51"/>
      <c r="P890" s="51"/>
      <c r="Q890" s="51"/>
      <c r="R890" s="51"/>
      <c r="S890" s="51"/>
      <c r="T890" s="51"/>
      <c r="U890" s="51"/>
      <c r="V890" s="51"/>
      <c r="W890" s="51"/>
      <c r="X890" s="51"/>
      <c r="Y890" s="51"/>
      <c r="Z890" s="51"/>
    </row>
    <row r="891" spans="1:26" ht="15.75" customHeight="1" x14ac:dyDescent="0.2">
      <c r="A891" s="51"/>
      <c r="B891" s="51"/>
      <c r="C891" s="51"/>
      <c r="D891" s="51"/>
      <c r="E891" s="51"/>
      <c r="F891" s="51"/>
      <c r="G891" s="51"/>
      <c r="H891" s="51"/>
      <c r="I891" s="51"/>
      <c r="J891" s="51"/>
      <c r="K891" s="51"/>
      <c r="L891" s="51"/>
      <c r="M891" s="51"/>
      <c r="N891" s="51"/>
      <c r="O891" s="51"/>
      <c r="P891" s="51"/>
      <c r="Q891" s="51"/>
      <c r="R891" s="51"/>
      <c r="S891" s="51"/>
      <c r="T891" s="51"/>
      <c r="U891" s="51"/>
      <c r="V891" s="51"/>
      <c r="W891" s="51"/>
      <c r="X891" s="51"/>
      <c r="Y891" s="51"/>
      <c r="Z891" s="51"/>
    </row>
    <row r="892" spans="1:26" ht="15.75" customHeight="1" x14ac:dyDescent="0.2">
      <c r="A892" s="51"/>
      <c r="B892" s="51"/>
      <c r="C892" s="51"/>
      <c r="D892" s="51"/>
      <c r="E892" s="51"/>
      <c r="F892" s="51"/>
      <c r="G892" s="51"/>
      <c r="H892" s="51"/>
      <c r="I892" s="51"/>
      <c r="J892" s="51"/>
      <c r="K892" s="51"/>
      <c r="L892" s="51"/>
      <c r="M892" s="51"/>
      <c r="N892" s="51"/>
      <c r="O892" s="51"/>
      <c r="P892" s="51"/>
      <c r="Q892" s="51"/>
      <c r="R892" s="51"/>
      <c r="S892" s="51"/>
      <c r="T892" s="51"/>
      <c r="U892" s="51"/>
      <c r="V892" s="51"/>
      <c r="W892" s="51"/>
      <c r="X892" s="51"/>
      <c r="Y892" s="51"/>
      <c r="Z892" s="51"/>
    </row>
    <row r="893" spans="1:26" ht="15.75" customHeight="1" x14ac:dyDescent="0.2">
      <c r="A893" s="51"/>
      <c r="B893" s="51"/>
      <c r="C893" s="51"/>
      <c r="D893" s="51"/>
      <c r="E893" s="51"/>
      <c r="F893" s="51"/>
      <c r="G893" s="51"/>
      <c r="H893" s="51"/>
      <c r="I893" s="51"/>
      <c r="J893" s="51"/>
      <c r="K893" s="51"/>
      <c r="L893" s="51"/>
      <c r="M893" s="51"/>
      <c r="N893" s="51"/>
      <c r="O893" s="51"/>
      <c r="P893" s="51"/>
      <c r="Q893" s="51"/>
      <c r="R893" s="51"/>
      <c r="S893" s="51"/>
      <c r="T893" s="51"/>
      <c r="U893" s="51"/>
      <c r="V893" s="51"/>
      <c r="W893" s="51"/>
      <c r="X893" s="51"/>
      <c r="Y893" s="51"/>
      <c r="Z893" s="51"/>
    </row>
    <row r="894" spans="1:26" ht="15.75" customHeight="1" x14ac:dyDescent="0.2">
      <c r="A894" s="51"/>
      <c r="B894" s="51"/>
      <c r="C894" s="51"/>
      <c r="D894" s="51"/>
      <c r="E894" s="51"/>
      <c r="F894" s="51"/>
      <c r="G894" s="51"/>
      <c r="H894" s="51"/>
      <c r="I894" s="51"/>
      <c r="J894" s="51"/>
      <c r="K894" s="51"/>
      <c r="L894" s="51"/>
      <c r="M894" s="51"/>
      <c r="N894" s="51"/>
      <c r="O894" s="51"/>
      <c r="P894" s="51"/>
      <c r="Q894" s="51"/>
      <c r="R894" s="51"/>
      <c r="S894" s="51"/>
      <c r="T894" s="51"/>
      <c r="U894" s="51"/>
      <c r="V894" s="51"/>
      <c r="W894" s="51"/>
      <c r="X894" s="51"/>
      <c r="Y894" s="51"/>
      <c r="Z894" s="51"/>
    </row>
    <row r="895" spans="1:26" ht="15.75" customHeight="1" x14ac:dyDescent="0.2">
      <c r="A895" s="51"/>
      <c r="B895" s="51"/>
      <c r="C895" s="51"/>
      <c r="D895" s="51"/>
      <c r="E895" s="51"/>
      <c r="F895" s="51"/>
      <c r="G895" s="51"/>
      <c r="H895" s="51"/>
      <c r="I895" s="51"/>
      <c r="J895" s="51"/>
      <c r="K895" s="51"/>
      <c r="L895" s="51"/>
      <c r="M895" s="51"/>
      <c r="N895" s="51"/>
      <c r="O895" s="51"/>
      <c r="P895" s="51"/>
      <c r="Q895" s="51"/>
      <c r="R895" s="51"/>
      <c r="S895" s="51"/>
      <c r="T895" s="51"/>
      <c r="U895" s="51"/>
      <c r="V895" s="51"/>
      <c r="W895" s="51"/>
      <c r="X895" s="51"/>
      <c r="Y895" s="51"/>
      <c r="Z895" s="51"/>
    </row>
    <row r="896" spans="1:26" ht="15.75" customHeight="1" x14ac:dyDescent="0.2">
      <c r="A896" s="51"/>
      <c r="B896" s="51"/>
      <c r="C896" s="51"/>
      <c r="D896" s="51"/>
      <c r="E896" s="51"/>
      <c r="F896" s="51"/>
      <c r="G896" s="51"/>
      <c r="H896" s="51"/>
      <c r="I896" s="51"/>
      <c r="J896" s="51"/>
      <c r="K896" s="51"/>
      <c r="L896" s="51"/>
      <c r="M896" s="51"/>
      <c r="N896" s="51"/>
      <c r="O896" s="51"/>
      <c r="P896" s="51"/>
      <c r="Q896" s="51"/>
      <c r="R896" s="51"/>
      <c r="S896" s="51"/>
      <c r="T896" s="51"/>
      <c r="U896" s="51"/>
      <c r="V896" s="51"/>
      <c r="W896" s="51"/>
      <c r="X896" s="51"/>
      <c r="Y896" s="51"/>
      <c r="Z896" s="51"/>
    </row>
    <row r="897" spans="1:26" ht="15.75" customHeight="1" x14ac:dyDescent="0.2">
      <c r="A897" s="51"/>
      <c r="B897" s="51"/>
      <c r="C897" s="51"/>
      <c r="D897" s="51"/>
      <c r="E897" s="51"/>
      <c r="F897" s="51"/>
      <c r="G897" s="51"/>
      <c r="H897" s="51"/>
      <c r="I897" s="51"/>
      <c r="J897" s="51"/>
      <c r="K897" s="51"/>
      <c r="L897" s="51"/>
      <c r="M897" s="51"/>
      <c r="N897" s="51"/>
      <c r="O897" s="51"/>
      <c r="P897" s="51"/>
      <c r="Q897" s="51"/>
      <c r="R897" s="51"/>
      <c r="S897" s="51"/>
      <c r="T897" s="51"/>
      <c r="U897" s="51"/>
      <c r="V897" s="51"/>
      <c r="W897" s="51"/>
      <c r="X897" s="51"/>
      <c r="Y897" s="51"/>
      <c r="Z897" s="51"/>
    </row>
    <row r="898" spans="1:26" ht="15.75" customHeight="1" x14ac:dyDescent="0.2">
      <c r="A898" s="51"/>
      <c r="B898" s="51"/>
      <c r="C898" s="51"/>
      <c r="D898" s="51"/>
      <c r="E898" s="51"/>
      <c r="F898" s="51"/>
      <c r="G898" s="51"/>
      <c r="H898" s="51"/>
      <c r="I898" s="51"/>
      <c r="J898" s="51"/>
      <c r="K898" s="51"/>
      <c r="L898" s="51"/>
      <c r="M898" s="51"/>
      <c r="N898" s="51"/>
      <c r="O898" s="51"/>
      <c r="P898" s="51"/>
      <c r="Q898" s="51"/>
      <c r="R898" s="51"/>
      <c r="S898" s="51"/>
      <c r="T898" s="51"/>
      <c r="U898" s="51"/>
      <c r="V898" s="51"/>
      <c r="W898" s="51"/>
      <c r="X898" s="51"/>
      <c r="Y898" s="51"/>
      <c r="Z898" s="51"/>
    </row>
    <row r="899" spans="1:26" ht="15.75" customHeight="1" x14ac:dyDescent="0.2">
      <c r="A899" s="51"/>
      <c r="B899" s="51"/>
      <c r="C899" s="51"/>
      <c r="D899" s="51"/>
      <c r="E899" s="51"/>
      <c r="F899" s="51"/>
      <c r="G899" s="51"/>
      <c r="H899" s="51"/>
      <c r="I899" s="51"/>
      <c r="J899" s="51"/>
      <c r="K899" s="51"/>
      <c r="L899" s="51"/>
      <c r="M899" s="51"/>
      <c r="N899" s="51"/>
      <c r="O899" s="51"/>
      <c r="P899" s="51"/>
      <c r="Q899" s="51"/>
      <c r="R899" s="51"/>
      <c r="S899" s="51"/>
      <c r="T899" s="51"/>
      <c r="U899" s="51"/>
      <c r="V899" s="51"/>
      <c r="W899" s="51"/>
      <c r="X899" s="51"/>
      <c r="Y899" s="51"/>
      <c r="Z899" s="51"/>
    </row>
    <row r="900" spans="1:26" ht="15.75" customHeight="1" x14ac:dyDescent="0.2">
      <c r="A900" s="51"/>
      <c r="B900" s="51"/>
      <c r="C900" s="51"/>
      <c r="D900" s="51"/>
      <c r="E900" s="51"/>
      <c r="F900" s="51"/>
      <c r="G900" s="51"/>
      <c r="H900" s="51"/>
      <c r="I900" s="51"/>
      <c r="J900" s="51"/>
      <c r="K900" s="51"/>
      <c r="L900" s="51"/>
      <c r="M900" s="51"/>
      <c r="N900" s="51"/>
      <c r="O900" s="51"/>
      <c r="P900" s="51"/>
      <c r="Q900" s="51"/>
      <c r="R900" s="51"/>
      <c r="S900" s="51"/>
      <c r="T900" s="51"/>
      <c r="U900" s="51"/>
      <c r="V900" s="51"/>
      <c r="W900" s="51"/>
      <c r="X900" s="51"/>
      <c r="Y900" s="51"/>
      <c r="Z900" s="51"/>
    </row>
    <row r="901" spans="1:26" ht="15.75" customHeight="1" x14ac:dyDescent="0.2">
      <c r="A901" s="51"/>
      <c r="B901" s="51"/>
      <c r="C901" s="51"/>
      <c r="D901" s="51"/>
      <c r="E901" s="51"/>
      <c r="F901" s="51"/>
      <c r="G901" s="51"/>
      <c r="H901" s="51"/>
      <c r="I901" s="51"/>
      <c r="J901" s="51"/>
      <c r="K901" s="51"/>
      <c r="L901" s="51"/>
      <c r="M901" s="51"/>
      <c r="N901" s="51"/>
      <c r="O901" s="51"/>
      <c r="P901" s="51"/>
      <c r="Q901" s="51"/>
      <c r="R901" s="51"/>
      <c r="S901" s="51"/>
      <c r="T901" s="51"/>
      <c r="U901" s="51"/>
      <c r="V901" s="51"/>
      <c r="W901" s="51"/>
      <c r="X901" s="51"/>
      <c r="Y901" s="51"/>
      <c r="Z901" s="51"/>
    </row>
    <row r="902" spans="1:26" ht="15.75" customHeight="1" x14ac:dyDescent="0.2">
      <c r="A902" s="51"/>
      <c r="B902" s="51"/>
      <c r="C902" s="51"/>
      <c r="D902" s="51"/>
      <c r="E902" s="51"/>
      <c r="F902" s="51"/>
      <c r="G902" s="51"/>
      <c r="H902" s="51"/>
      <c r="I902" s="51"/>
      <c r="J902" s="51"/>
      <c r="K902" s="51"/>
      <c r="L902" s="51"/>
      <c r="M902" s="51"/>
      <c r="N902" s="51"/>
      <c r="O902" s="51"/>
      <c r="P902" s="51"/>
      <c r="Q902" s="51"/>
      <c r="R902" s="51"/>
      <c r="S902" s="51"/>
      <c r="T902" s="51"/>
      <c r="U902" s="51"/>
      <c r="V902" s="51"/>
      <c r="W902" s="51"/>
      <c r="X902" s="51"/>
      <c r="Y902" s="51"/>
      <c r="Z902" s="51"/>
    </row>
    <row r="903" spans="1:26" ht="15.75" customHeight="1" x14ac:dyDescent="0.2">
      <c r="A903" s="51"/>
      <c r="B903" s="51"/>
      <c r="C903" s="51"/>
      <c r="D903" s="51"/>
      <c r="E903" s="51"/>
      <c r="F903" s="51"/>
      <c r="G903" s="51"/>
      <c r="H903" s="51"/>
      <c r="I903" s="51"/>
      <c r="J903" s="51"/>
      <c r="K903" s="51"/>
      <c r="L903" s="51"/>
      <c r="M903" s="51"/>
      <c r="N903" s="51"/>
      <c r="O903" s="51"/>
      <c r="P903" s="51"/>
      <c r="Q903" s="51"/>
      <c r="R903" s="51"/>
      <c r="S903" s="51"/>
      <c r="T903" s="51"/>
      <c r="U903" s="51"/>
      <c r="V903" s="51"/>
      <c r="W903" s="51"/>
      <c r="X903" s="51"/>
      <c r="Y903" s="51"/>
      <c r="Z903" s="51"/>
    </row>
    <row r="904" spans="1:26" ht="15.75" customHeight="1" x14ac:dyDescent="0.2">
      <c r="A904" s="51"/>
      <c r="B904" s="51"/>
      <c r="C904" s="51"/>
      <c r="D904" s="51"/>
      <c r="E904" s="51"/>
      <c r="F904" s="51"/>
      <c r="G904" s="51"/>
      <c r="H904" s="51"/>
      <c r="I904" s="51"/>
      <c r="J904" s="51"/>
      <c r="K904" s="51"/>
      <c r="L904" s="51"/>
      <c r="M904" s="51"/>
      <c r="N904" s="51"/>
      <c r="O904" s="51"/>
      <c r="P904" s="51"/>
      <c r="Q904" s="51"/>
      <c r="R904" s="51"/>
      <c r="S904" s="51"/>
      <c r="T904" s="51"/>
      <c r="U904" s="51"/>
      <c r="V904" s="51"/>
      <c r="W904" s="51"/>
      <c r="X904" s="51"/>
      <c r="Y904" s="51"/>
      <c r="Z904" s="51"/>
    </row>
    <row r="905" spans="1:26" ht="15.75" customHeight="1" x14ac:dyDescent="0.2">
      <c r="A905" s="51"/>
      <c r="B905" s="51"/>
      <c r="C905" s="51"/>
      <c r="D905" s="51"/>
      <c r="E905" s="51"/>
      <c r="F905" s="51"/>
      <c r="G905" s="51"/>
      <c r="H905" s="51"/>
      <c r="I905" s="51"/>
      <c r="J905" s="51"/>
      <c r="K905" s="51"/>
      <c r="L905" s="51"/>
      <c r="M905" s="51"/>
      <c r="N905" s="51"/>
      <c r="O905" s="51"/>
      <c r="P905" s="51"/>
      <c r="Q905" s="51"/>
      <c r="R905" s="51"/>
      <c r="S905" s="51"/>
      <c r="T905" s="51"/>
      <c r="U905" s="51"/>
      <c r="V905" s="51"/>
      <c r="W905" s="51"/>
      <c r="X905" s="51"/>
      <c r="Y905" s="51"/>
      <c r="Z905" s="51"/>
    </row>
    <row r="906" spans="1:26" ht="15.75" customHeight="1" x14ac:dyDescent="0.2">
      <c r="A906" s="51"/>
      <c r="B906" s="51"/>
      <c r="C906" s="51"/>
      <c r="D906" s="51"/>
      <c r="E906" s="51"/>
      <c r="F906" s="51"/>
      <c r="G906" s="51"/>
      <c r="H906" s="51"/>
      <c r="I906" s="51"/>
      <c r="J906" s="51"/>
      <c r="K906" s="51"/>
      <c r="L906" s="51"/>
      <c r="M906" s="51"/>
      <c r="N906" s="51"/>
      <c r="O906" s="51"/>
      <c r="P906" s="51"/>
      <c r="Q906" s="51"/>
      <c r="R906" s="51"/>
      <c r="S906" s="51"/>
      <c r="T906" s="51"/>
      <c r="U906" s="51"/>
      <c r="V906" s="51"/>
      <c r="W906" s="51"/>
      <c r="X906" s="51"/>
      <c r="Y906" s="51"/>
      <c r="Z906" s="51"/>
    </row>
    <row r="907" spans="1:26" ht="15.75" customHeight="1" x14ac:dyDescent="0.2">
      <c r="A907" s="51"/>
      <c r="B907" s="51"/>
      <c r="C907" s="51"/>
      <c r="D907" s="51"/>
      <c r="E907" s="51"/>
      <c r="F907" s="51"/>
      <c r="G907" s="51"/>
      <c r="H907" s="51"/>
      <c r="I907" s="51"/>
      <c r="J907" s="51"/>
      <c r="K907" s="51"/>
      <c r="L907" s="51"/>
      <c r="M907" s="51"/>
      <c r="N907" s="51"/>
      <c r="O907" s="51"/>
      <c r="P907" s="51"/>
      <c r="Q907" s="51"/>
      <c r="R907" s="51"/>
      <c r="S907" s="51"/>
      <c r="T907" s="51"/>
      <c r="U907" s="51"/>
      <c r="V907" s="51"/>
      <c r="W907" s="51"/>
      <c r="X907" s="51"/>
      <c r="Y907" s="51"/>
      <c r="Z907" s="51"/>
    </row>
    <row r="908" spans="1:26" ht="15.75" customHeight="1" x14ac:dyDescent="0.2">
      <c r="A908" s="51"/>
      <c r="B908" s="51"/>
      <c r="C908" s="51"/>
      <c r="D908" s="51"/>
      <c r="E908" s="51"/>
      <c r="F908" s="51"/>
      <c r="G908" s="51"/>
      <c r="H908" s="51"/>
      <c r="I908" s="51"/>
      <c r="J908" s="51"/>
      <c r="K908" s="51"/>
      <c r="L908" s="51"/>
      <c r="M908" s="51"/>
      <c r="N908" s="51"/>
      <c r="O908" s="51"/>
      <c r="P908" s="51"/>
      <c r="Q908" s="51"/>
      <c r="R908" s="51"/>
      <c r="S908" s="51"/>
      <c r="T908" s="51"/>
      <c r="U908" s="51"/>
      <c r="V908" s="51"/>
      <c r="W908" s="51"/>
      <c r="X908" s="51"/>
      <c r="Y908" s="51"/>
      <c r="Z908" s="51"/>
    </row>
    <row r="909" spans="1:26" ht="15.75" customHeight="1" x14ac:dyDescent="0.2">
      <c r="A909" s="51"/>
      <c r="B909" s="51"/>
      <c r="C909" s="51"/>
      <c r="D909" s="51"/>
      <c r="E909" s="51"/>
      <c r="F909" s="51"/>
      <c r="G909" s="51"/>
      <c r="H909" s="51"/>
      <c r="I909" s="51"/>
      <c r="J909" s="51"/>
      <c r="K909" s="51"/>
      <c r="L909" s="51"/>
      <c r="M909" s="51"/>
      <c r="N909" s="51"/>
      <c r="O909" s="51"/>
      <c r="P909" s="51"/>
      <c r="Q909" s="51"/>
      <c r="R909" s="51"/>
      <c r="S909" s="51"/>
      <c r="T909" s="51"/>
      <c r="U909" s="51"/>
      <c r="V909" s="51"/>
      <c r="W909" s="51"/>
      <c r="X909" s="51"/>
      <c r="Y909" s="51"/>
      <c r="Z909" s="51"/>
    </row>
    <row r="910" spans="1:26" ht="15.75" customHeight="1" x14ac:dyDescent="0.2">
      <c r="A910" s="51"/>
      <c r="B910" s="51"/>
      <c r="C910" s="51"/>
      <c r="D910" s="51"/>
      <c r="E910" s="51"/>
      <c r="F910" s="51"/>
      <c r="G910" s="51"/>
      <c r="H910" s="51"/>
      <c r="I910" s="51"/>
      <c r="J910" s="51"/>
      <c r="K910" s="51"/>
      <c r="L910" s="51"/>
      <c r="M910" s="51"/>
      <c r="N910" s="51"/>
      <c r="O910" s="51"/>
      <c r="P910" s="51"/>
      <c r="Q910" s="51"/>
      <c r="R910" s="51"/>
      <c r="S910" s="51"/>
      <c r="T910" s="51"/>
      <c r="U910" s="51"/>
      <c r="V910" s="51"/>
      <c r="W910" s="51"/>
      <c r="X910" s="51"/>
      <c r="Y910" s="51"/>
      <c r="Z910" s="51"/>
    </row>
    <row r="911" spans="1:26" ht="15.75" customHeight="1" x14ac:dyDescent="0.2">
      <c r="A911" s="51"/>
      <c r="B911" s="51"/>
      <c r="C911" s="51"/>
      <c r="D911" s="51"/>
      <c r="E911" s="51"/>
      <c r="F911" s="51"/>
      <c r="G911" s="51"/>
      <c r="H911" s="51"/>
      <c r="I911" s="51"/>
      <c r="J911" s="51"/>
      <c r="K911" s="51"/>
      <c r="L911" s="51"/>
      <c r="M911" s="51"/>
      <c r="N911" s="51"/>
      <c r="O911" s="51"/>
      <c r="P911" s="51"/>
      <c r="Q911" s="51"/>
      <c r="R911" s="51"/>
      <c r="S911" s="51"/>
      <c r="T911" s="51"/>
      <c r="U911" s="51"/>
      <c r="V911" s="51"/>
      <c r="W911" s="51"/>
      <c r="X911" s="51"/>
      <c r="Y911" s="51"/>
      <c r="Z911" s="51"/>
    </row>
    <row r="912" spans="1:26" ht="15.75" customHeight="1" x14ac:dyDescent="0.2">
      <c r="A912" s="51"/>
      <c r="B912" s="51"/>
      <c r="C912" s="51"/>
      <c r="D912" s="51"/>
      <c r="E912" s="51"/>
      <c r="F912" s="51"/>
      <c r="G912" s="51"/>
      <c r="H912" s="51"/>
      <c r="I912" s="51"/>
      <c r="J912" s="51"/>
      <c r="K912" s="51"/>
      <c r="L912" s="51"/>
      <c r="M912" s="51"/>
      <c r="N912" s="51"/>
      <c r="O912" s="51"/>
      <c r="P912" s="51"/>
      <c r="Q912" s="51"/>
      <c r="R912" s="51"/>
      <c r="S912" s="51"/>
      <c r="T912" s="51"/>
      <c r="U912" s="51"/>
      <c r="V912" s="51"/>
      <c r="W912" s="51"/>
      <c r="X912" s="51"/>
      <c r="Y912" s="51"/>
      <c r="Z912" s="51"/>
    </row>
    <row r="913" spans="1:26" ht="15.75" customHeight="1" x14ac:dyDescent="0.2">
      <c r="A913" s="51"/>
      <c r="B913" s="51"/>
      <c r="C913" s="51"/>
      <c r="D913" s="51"/>
      <c r="E913" s="51"/>
      <c r="F913" s="51"/>
      <c r="G913" s="51"/>
      <c r="H913" s="51"/>
      <c r="I913" s="51"/>
      <c r="J913" s="51"/>
      <c r="K913" s="51"/>
      <c r="L913" s="51"/>
      <c r="M913" s="51"/>
      <c r="N913" s="51"/>
      <c r="O913" s="51"/>
      <c r="P913" s="51"/>
      <c r="Q913" s="51"/>
      <c r="R913" s="51"/>
      <c r="S913" s="51"/>
      <c r="T913" s="51"/>
      <c r="U913" s="51"/>
      <c r="V913" s="51"/>
      <c r="W913" s="51"/>
      <c r="X913" s="51"/>
      <c r="Y913" s="51"/>
      <c r="Z913" s="51"/>
    </row>
    <row r="914" spans="1:26" ht="15.75" customHeight="1" x14ac:dyDescent="0.2">
      <c r="A914" s="51"/>
      <c r="B914" s="51"/>
      <c r="C914" s="51"/>
      <c r="D914" s="51"/>
      <c r="E914" s="51"/>
      <c r="F914" s="51"/>
      <c r="G914" s="51"/>
      <c r="H914" s="51"/>
      <c r="I914" s="51"/>
      <c r="J914" s="51"/>
      <c r="K914" s="51"/>
      <c r="L914" s="51"/>
      <c r="M914" s="51"/>
      <c r="N914" s="51"/>
      <c r="O914" s="51"/>
      <c r="P914" s="51"/>
      <c r="Q914" s="51"/>
      <c r="R914" s="51"/>
      <c r="S914" s="51"/>
      <c r="T914" s="51"/>
      <c r="U914" s="51"/>
      <c r="V914" s="51"/>
      <c r="W914" s="51"/>
      <c r="X914" s="51"/>
      <c r="Y914" s="51"/>
      <c r="Z914" s="51"/>
    </row>
    <row r="915" spans="1:26" ht="15.75" customHeight="1" x14ac:dyDescent="0.2">
      <c r="A915" s="51"/>
      <c r="B915" s="51"/>
      <c r="C915" s="51"/>
      <c r="D915" s="51"/>
      <c r="E915" s="51"/>
      <c r="F915" s="51"/>
      <c r="G915" s="51"/>
      <c r="H915" s="51"/>
      <c r="I915" s="51"/>
      <c r="J915" s="51"/>
      <c r="K915" s="51"/>
      <c r="L915" s="51"/>
      <c r="M915" s="51"/>
      <c r="N915" s="51"/>
      <c r="O915" s="51"/>
      <c r="P915" s="51"/>
      <c r="Q915" s="51"/>
      <c r="R915" s="51"/>
      <c r="S915" s="51"/>
      <c r="T915" s="51"/>
      <c r="U915" s="51"/>
      <c r="V915" s="51"/>
      <c r="W915" s="51"/>
      <c r="X915" s="51"/>
      <c r="Y915" s="51"/>
      <c r="Z915" s="51"/>
    </row>
    <row r="916" spans="1:26" ht="15.75" customHeight="1" x14ac:dyDescent="0.2">
      <c r="A916" s="51"/>
      <c r="B916" s="51"/>
      <c r="C916" s="51"/>
      <c r="D916" s="51"/>
      <c r="E916" s="51"/>
      <c r="F916" s="51"/>
      <c r="G916" s="51"/>
      <c r="H916" s="51"/>
      <c r="I916" s="51"/>
      <c r="J916" s="51"/>
      <c r="K916" s="51"/>
      <c r="L916" s="51"/>
      <c r="M916" s="51"/>
      <c r="N916" s="51"/>
      <c r="O916" s="51"/>
      <c r="P916" s="51"/>
      <c r="Q916" s="51"/>
      <c r="R916" s="51"/>
      <c r="S916" s="51"/>
      <c r="T916" s="51"/>
      <c r="U916" s="51"/>
      <c r="V916" s="51"/>
      <c r="W916" s="51"/>
      <c r="X916" s="51"/>
      <c r="Y916" s="51"/>
      <c r="Z916" s="51"/>
    </row>
    <row r="917" spans="1:26" ht="15.75" customHeight="1" x14ac:dyDescent="0.2">
      <c r="A917" s="51"/>
      <c r="B917" s="51"/>
      <c r="C917" s="51"/>
      <c r="D917" s="51"/>
      <c r="E917" s="51"/>
      <c r="F917" s="51"/>
      <c r="G917" s="51"/>
      <c r="H917" s="51"/>
      <c r="I917" s="51"/>
      <c r="J917" s="51"/>
      <c r="K917" s="51"/>
      <c r="L917" s="51"/>
      <c r="M917" s="51"/>
      <c r="N917" s="51"/>
      <c r="O917" s="51"/>
      <c r="P917" s="51"/>
      <c r="Q917" s="51"/>
      <c r="R917" s="51"/>
      <c r="S917" s="51"/>
      <c r="T917" s="51"/>
      <c r="U917" s="51"/>
      <c r="V917" s="51"/>
      <c r="W917" s="51"/>
      <c r="X917" s="51"/>
      <c r="Y917" s="51"/>
      <c r="Z917" s="51"/>
    </row>
    <row r="918" spans="1:26" ht="15.75" customHeight="1" x14ac:dyDescent="0.2">
      <c r="A918" s="51"/>
      <c r="B918" s="51"/>
      <c r="C918" s="51"/>
      <c r="D918" s="51"/>
      <c r="E918" s="51"/>
      <c r="F918" s="51"/>
      <c r="G918" s="51"/>
      <c r="H918" s="51"/>
      <c r="I918" s="51"/>
      <c r="J918" s="51"/>
      <c r="K918" s="51"/>
      <c r="L918" s="51"/>
      <c r="M918" s="51"/>
      <c r="N918" s="51"/>
      <c r="O918" s="51"/>
      <c r="P918" s="51"/>
      <c r="Q918" s="51"/>
      <c r="R918" s="51"/>
      <c r="S918" s="51"/>
      <c r="T918" s="51"/>
      <c r="U918" s="51"/>
      <c r="V918" s="51"/>
      <c r="W918" s="51"/>
      <c r="X918" s="51"/>
      <c r="Y918" s="51"/>
      <c r="Z918" s="51"/>
    </row>
    <row r="919" spans="1:26" ht="15.75" customHeight="1" x14ac:dyDescent="0.2">
      <c r="A919" s="51"/>
      <c r="B919" s="51"/>
      <c r="C919" s="51"/>
      <c r="D919" s="51"/>
      <c r="E919" s="51"/>
      <c r="F919" s="51"/>
      <c r="G919" s="51"/>
      <c r="H919" s="51"/>
      <c r="I919" s="51"/>
      <c r="J919" s="51"/>
      <c r="K919" s="51"/>
      <c r="L919" s="51"/>
      <c r="M919" s="51"/>
      <c r="N919" s="51"/>
      <c r="O919" s="51"/>
      <c r="P919" s="51"/>
      <c r="Q919" s="51"/>
      <c r="R919" s="51"/>
      <c r="S919" s="51"/>
      <c r="T919" s="51"/>
      <c r="U919" s="51"/>
      <c r="V919" s="51"/>
      <c r="W919" s="51"/>
      <c r="X919" s="51"/>
      <c r="Y919" s="51"/>
      <c r="Z919" s="51"/>
    </row>
    <row r="920" spans="1:26" ht="15.75" customHeight="1" x14ac:dyDescent="0.2">
      <c r="A920" s="51"/>
      <c r="B920" s="51"/>
      <c r="C920" s="51"/>
      <c r="D920" s="51"/>
      <c r="E920" s="51"/>
      <c r="F920" s="51"/>
      <c r="G920" s="51"/>
      <c r="H920" s="51"/>
      <c r="I920" s="51"/>
      <c r="J920" s="51"/>
      <c r="K920" s="51"/>
      <c r="L920" s="51"/>
      <c r="M920" s="51"/>
      <c r="N920" s="51"/>
      <c r="O920" s="51"/>
      <c r="P920" s="51"/>
      <c r="Q920" s="51"/>
      <c r="R920" s="51"/>
      <c r="S920" s="51"/>
      <c r="T920" s="51"/>
      <c r="U920" s="51"/>
      <c r="V920" s="51"/>
      <c r="W920" s="51"/>
      <c r="X920" s="51"/>
      <c r="Y920" s="51"/>
      <c r="Z920" s="51"/>
    </row>
    <row r="921" spans="1:26" ht="15.75" customHeight="1" x14ac:dyDescent="0.2">
      <c r="A921" s="51"/>
      <c r="B921" s="51"/>
      <c r="C921" s="51"/>
      <c r="D921" s="51"/>
      <c r="E921" s="51"/>
      <c r="F921" s="51"/>
      <c r="G921" s="51"/>
      <c r="H921" s="51"/>
      <c r="I921" s="51"/>
      <c r="J921" s="51"/>
      <c r="K921" s="51"/>
      <c r="L921" s="51"/>
      <c r="M921" s="51"/>
      <c r="N921" s="51"/>
      <c r="O921" s="51"/>
      <c r="P921" s="51"/>
      <c r="Q921" s="51"/>
      <c r="R921" s="51"/>
      <c r="S921" s="51"/>
      <c r="T921" s="51"/>
      <c r="U921" s="51"/>
      <c r="V921" s="51"/>
      <c r="W921" s="51"/>
      <c r="X921" s="51"/>
      <c r="Y921" s="51"/>
      <c r="Z921" s="51"/>
    </row>
    <row r="922" spans="1:26" ht="15.75" customHeight="1" x14ac:dyDescent="0.2">
      <c r="A922" s="51"/>
      <c r="B922" s="51"/>
      <c r="C922" s="51"/>
      <c r="D922" s="51"/>
      <c r="E922" s="51"/>
      <c r="F922" s="51"/>
      <c r="G922" s="51"/>
      <c r="H922" s="51"/>
      <c r="I922" s="51"/>
      <c r="J922" s="51"/>
      <c r="K922" s="51"/>
      <c r="L922" s="51"/>
      <c r="M922" s="51"/>
      <c r="N922" s="51"/>
      <c r="O922" s="51"/>
      <c r="P922" s="51"/>
      <c r="Q922" s="51"/>
      <c r="R922" s="51"/>
      <c r="S922" s="51"/>
      <c r="T922" s="51"/>
      <c r="U922" s="51"/>
      <c r="V922" s="51"/>
      <c r="W922" s="51"/>
      <c r="X922" s="51"/>
      <c r="Y922" s="51"/>
      <c r="Z922" s="51"/>
    </row>
    <row r="923" spans="1:26" ht="15.75" customHeight="1" x14ac:dyDescent="0.2">
      <c r="A923" s="51"/>
      <c r="B923" s="51"/>
      <c r="C923" s="51"/>
      <c r="D923" s="51"/>
      <c r="E923" s="51"/>
      <c r="F923" s="51"/>
      <c r="G923" s="51"/>
      <c r="H923" s="51"/>
      <c r="I923" s="51"/>
      <c r="J923" s="51"/>
      <c r="K923" s="51"/>
      <c r="L923" s="51"/>
      <c r="M923" s="51"/>
      <c r="N923" s="51"/>
      <c r="O923" s="51"/>
      <c r="P923" s="51"/>
      <c r="Q923" s="51"/>
      <c r="R923" s="51"/>
      <c r="S923" s="51"/>
      <c r="T923" s="51"/>
      <c r="U923" s="51"/>
      <c r="V923" s="51"/>
      <c r="W923" s="51"/>
      <c r="X923" s="51"/>
      <c r="Y923" s="51"/>
      <c r="Z923" s="51"/>
    </row>
    <row r="924" spans="1:26" ht="15.75" customHeight="1" x14ac:dyDescent="0.2">
      <c r="A924" s="51"/>
      <c r="B924" s="51"/>
      <c r="C924" s="51"/>
      <c r="D924" s="51"/>
      <c r="E924" s="51"/>
      <c r="F924" s="51"/>
      <c r="G924" s="51"/>
      <c r="H924" s="51"/>
      <c r="I924" s="51"/>
      <c r="J924" s="51"/>
      <c r="K924" s="51"/>
      <c r="L924" s="51"/>
      <c r="M924" s="51"/>
      <c r="N924" s="51"/>
      <c r="O924" s="51"/>
      <c r="P924" s="51"/>
      <c r="Q924" s="51"/>
      <c r="R924" s="51"/>
      <c r="S924" s="51"/>
      <c r="T924" s="51"/>
      <c r="U924" s="51"/>
      <c r="V924" s="51"/>
      <c r="W924" s="51"/>
      <c r="X924" s="51"/>
      <c r="Y924" s="51"/>
      <c r="Z924" s="51"/>
    </row>
    <row r="925" spans="1:26" ht="15.75" customHeight="1" x14ac:dyDescent="0.2">
      <c r="A925" s="51"/>
      <c r="B925" s="51"/>
      <c r="C925" s="51"/>
      <c r="D925" s="51"/>
      <c r="E925" s="51"/>
      <c r="F925" s="51"/>
      <c r="G925" s="51"/>
      <c r="H925" s="51"/>
      <c r="I925" s="51"/>
      <c r="J925" s="51"/>
      <c r="K925" s="51"/>
      <c r="L925" s="51"/>
      <c r="M925" s="51"/>
      <c r="N925" s="51"/>
      <c r="O925" s="51"/>
      <c r="P925" s="51"/>
      <c r="Q925" s="51"/>
      <c r="R925" s="51"/>
      <c r="S925" s="51"/>
      <c r="T925" s="51"/>
      <c r="U925" s="51"/>
      <c r="V925" s="51"/>
      <c r="W925" s="51"/>
      <c r="X925" s="51"/>
      <c r="Y925" s="51"/>
      <c r="Z925" s="51"/>
    </row>
    <row r="926" spans="1:26" ht="15.75" customHeight="1" x14ac:dyDescent="0.2">
      <c r="A926" s="51"/>
      <c r="B926" s="51"/>
      <c r="C926" s="51"/>
      <c r="D926" s="51"/>
      <c r="E926" s="51"/>
      <c r="F926" s="51"/>
      <c r="G926" s="51"/>
      <c r="H926" s="51"/>
      <c r="I926" s="51"/>
      <c r="J926" s="51"/>
      <c r="K926" s="51"/>
      <c r="L926" s="51"/>
      <c r="M926" s="51"/>
      <c r="N926" s="51"/>
      <c r="O926" s="51"/>
      <c r="P926" s="51"/>
      <c r="Q926" s="51"/>
      <c r="R926" s="51"/>
      <c r="S926" s="51"/>
      <c r="T926" s="51"/>
      <c r="U926" s="51"/>
      <c r="V926" s="51"/>
      <c r="W926" s="51"/>
      <c r="X926" s="51"/>
      <c r="Y926" s="51"/>
      <c r="Z926" s="51"/>
    </row>
    <row r="927" spans="1:26" ht="15.75" customHeight="1" x14ac:dyDescent="0.2">
      <c r="A927" s="51"/>
      <c r="B927" s="51"/>
      <c r="C927" s="51"/>
      <c r="D927" s="51"/>
      <c r="E927" s="51"/>
      <c r="F927" s="51"/>
      <c r="G927" s="51"/>
      <c r="H927" s="51"/>
      <c r="I927" s="51"/>
      <c r="J927" s="51"/>
      <c r="K927" s="51"/>
      <c r="L927" s="51"/>
      <c r="M927" s="51"/>
      <c r="N927" s="51"/>
      <c r="O927" s="51"/>
      <c r="P927" s="51"/>
      <c r="Q927" s="51"/>
      <c r="R927" s="51"/>
      <c r="S927" s="51"/>
      <c r="T927" s="51"/>
      <c r="U927" s="51"/>
      <c r="V927" s="51"/>
      <c r="W927" s="51"/>
      <c r="X927" s="51"/>
      <c r="Y927" s="51"/>
      <c r="Z927" s="51"/>
    </row>
    <row r="928" spans="1:26" ht="15.75" customHeight="1" x14ac:dyDescent="0.2">
      <c r="A928" s="51"/>
      <c r="B928" s="51"/>
      <c r="C928" s="51"/>
      <c r="D928" s="51"/>
      <c r="E928" s="51"/>
      <c r="F928" s="51"/>
      <c r="G928" s="51"/>
      <c r="H928" s="51"/>
      <c r="I928" s="51"/>
      <c r="J928" s="51"/>
      <c r="K928" s="51"/>
      <c r="L928" s="51"/>
      <c r="M928" s="51"/>
      <c r="N928" s="51"/>
      <c r="O928" s="51"/>
      <c r="P928" s="51"/>
      <c r="Q928" s="51"/>
      <c r="R928" s="51"/>
      <c r="S928" s="51"/>
      <c r="T928" s="51"/>
      <c r="U928" s="51"/>
      <c r="V928" s="51"/>
      <c r="W928" s="51"/>
      <c r="X928" s="51"/>
      <c r="Y928" s="51"/>
      <c r="Z928" s="51"/>
    </row>
    <row r="929" spans="1:26" ht="15.75" customHeight="1" x14ac:dyDescent="0.2">
      <c r="A929" s="51"/>
      <c r="B929" s="51"/>
      <c r="C929" s="51"/>
      <c r="D929" s="51"/>
      <c r="E929" s="51"/>
      <c r="F929" s="51"/>
      <c r="G929" s="51"/>
      <c r="H929" s="51"/>
      <c r="I929" s="51"/>
      <c r="J929" s="51"/>
      <c r="K929" s="51"/>
      <c r="L929" s="51"/>
      <c r="M929" s="51"/>
      <c r="N929" s="51"/>
      <c r="O929" s="51"/>
      <c r="P929" s="51"/>
      <c r="Q929" s="51"/>
      <c r="R929" s="51"/>
      <c r="S929" s="51"/>
      <c r="T929" s="51"/>
      <c r="U929" s="51"/>
      <c r="V929" s="51"/>
      <c r="W929" s="51"/>
      <c r="X929" s="51"/>
      <c r="Y929" s="51"/>
      <c r="Z929" s="51"/>
    </row>
    <row r="930" spans="1:26" ht="15.75" customHeight="1" x14ac:dyDescent="0.2">
      <c r="A930" s="51"/>
      <c r="B930" s="51"/>
      <c r="C930" s="51"/>
      <c r="D930" s="51"/>
      <c r="E930" s="51"/>
      <c r="F930" s="51"/>
      <c r="G930" s="51"/>
      <c r="H930" s="51"/>
      <c r="I930" s="51"/>
      <c r="J930" s="51"/>
      <c r="K930" s="51"/>
      <c r="L930" s="51"/>
      <c r="M930" s="51"/>
      <c r="N930" s="51"/>
      <c r="O930" s="51"/>
      <c r="P930" s="51"/>
      <c r="Q930" s="51"/>
      <c r="R930" s="51"/>
      <c r="S930" s="51"/>
      <c r="T930" s="51"/>
      <c r="U930" s="51"/>
      <c r="V930" s="51"/>
      <c r="W930" s="51"/>
      <c r="X930" s="51"/>
      <c r="Y930" s="51"/>
      <c r="Z930" s="51"/>
    </row>
    <row r="931" spans="1:26" ht="15.75" customHeight="1" x14ac:dyDescent="0.2">
      <c r="A931" s="51"/>
      <c r="B931" s="51"/>
      <c r="C931" s="51"/>
      <c r="D931" s="51"/>
      <c r="E931" s="51"/>
      <c r="F931" s="51"/>
      <c r="G931" s="51"/>
      <c r="H931" s="51"/>
      <c r="I931" s="51"/>
      <c r="J931" s="51"/>
      <c r="K931" s="51"/>
      <c r="L931" s="51"/>
      <c r="M931" s="51"/>
      <c r="N931" s="51"/>
      <c r="O931" s="51"/>
      <c r="P931" s="51"/>
      <c r="Q931" s="51"/>
      <c r="R931" s="51"/>
      <c r="S931" s="51"/>
      <c r="T931" s="51"/>
      <c r="U931" s="51"/>
      <c r="V931" s="51"/>
      <c r="W931" s="51"/>
      <c r="X931" s="51"/>
      <c r="Y931" s="51"/>
      <c r="Z931" s="51"/>
    </row>
    <row r="932" spans="1:26" ht="15.75" customHeight="1" x14ac:dyDescent="0.2">
      <c r="A932" s="51"/>
      <c r="B932" s="51"/>
      <c r="C932" s="51"/>
      <c r="D932" s="51"/>
      <c r="E932" s="51"/>
      <c r="F932" s="51"/>
      <c r="G932" s="51"/>
      <c r="H932" s="51"/>
      <c r="I932" s="51"/>
      <c r="J932" s="51"/>
      <c r="K932" s="51"/>
      <c r="L932" s="51"/>
      <c r="M932" s="51"/>
      <c r="N932" s="51"/>
      <c r="O932" s="51"/>
      <c r="P932" s="51"/>
      <c r="Q932" s="51"/>
      <c r="R932" s="51"/>
      <c r="S932" s="51"/>
      <c r="T932" s="51"/>
      <c r="U932" s="51"/>
      <c r="V932" s="51"/>
      <c r="W932" s="51"/>
      <c r="X932" s="51"/>
      <c r="Y932" s="51"/>
      <c r="Z932" s="51"/>
    </row>
    <row r="933" spans="1:26" ht="15.75" customHeight="1" x14ac:dyDescent="0.2">
      <c r="A933" s="51"/>
      <c r="B933" s="51"/>
      <c r="C933" s="51"/>
      <c r="D933" s="51"/>
      <c r="E933" s="51"/>
      <c r="F933" s="51"/>
      <c r="G933" s="51"/>
      <c r="H933" s="51"/>
      <c r="I933" s="51"/>
      <c r="J933" s="51"/>
      <c r="K933" s="51"/>
      <c r="L933" s="51"/>
      <c r="M933" s="51"/>
      <c r="N933" s="51"/>
      <c r="O933" s="51"/>
      <c r="P933" s="51"/>
      <c r="Q933" s="51"/>
      <c r="R933" s="51"/>
      <c r="S933" s="51"/>
      <c r="T933" s="51"/>
      <c r="U933" s="51"/>
      <c r="V933" s="51"/>
      <c r="W933" s="51"/>
      <c r="X933" s="51"/>
      <c r="Y933" s="51"/>
      <c r="Z933" s="51"/>
    </row>
    <row r="934" spans="1:26" ht="15.75" customHeight="1" x14ac:dyDescent="0.2">
      <c r="A934" s="51"/>
      <c r="B934" s="51"/>
      <c r="C934" s="51"/>
      <c r="D934" s="51"/>
      <c r="E934" s="51"/>
      <c r="F934" s="51"/>
      <c r="G934" s="51"/>
      <c r="H934" s="51"/>
      <c r="I934" s="51"/>
      <c r="J934" s="51"/>
      <c r="K934" s="51"/>
      <c r="L934" s="51"/>
      <c r="M934" s="51"/>
      <c r="N934" s="51"/>
      <c r="O934" s="51"/>
      <c r="P934" s="51"/>
      <c r="Q934" s="51"/>
      <c r="R934" s="51"/>
      <c r="S934" s="51"/>
      <c r="T934" s="51"/>
      <c r="U934" s="51"/>
      <c r="V934" s="51"/>
      <c r="W934" s="51"/>
      <c r="X934" s="51"/>
      <c r="Y934" s="51"/>
      <c r="Z934" s="51"/>
    </row>
    <row r="935" spans="1:26" ht="15.75" customHeight="1" x14ac:dyDescent="0.2">
      <c r="A935" s="51"/>
      <c r="B935" s="51"/>
      <c r="C935" s="51"/>
      <c r="D935" s="51"/>
      <c r="E935" s="51"/>
      <c r="F935" s="51"/>
      <c r="G935" s="51"/>
      <c r="H935" s="51"/>
      <c r="I935" s="51"/>
      <c r="J935" s="51"/>
      <c r="K935" s="51"/>
      <c r="L935" s="51"/>
      <c r="M935" s="51"/>
      <c r="N935" s="51"/>
      <c r="O935" s="51"/>
      <c r="P935" s="51"/>
      <c r="Q935" s="51"/>
      <c r="R935" s="51"/>
      <c r="S935" s="51"/>
      <c r="T935" s="51"/>
      <c r="U935" s="51"/>
      <c r="V935" s="51"/>
      <c r="W935" s="51"/>
      <c r="X935" s="51"/>
      <c r="Y935" s="51"/>
      <c r="Z935" s="51"/>
    </row>
    <row r="936" spans="1:26" ht="15.75" customHeight="1" x14ac:dyDescent="0.2">
      <c r="A936" s="51"/>
      <c r="B936" s="51"/>
      <c r="C936" s="51"/>
      <c r="D936" s="51"/>
      <c r="E936" s="51"/>
      <c r="F936" s="51"/>
      <c r="G936" s="51"/>
      <c r="H936" s="51"/>
      <c r="I936" s="51"/>
      <c r="J936" s="51"/>
      <c r="K936" s="51"/>
      <c r="L936" s="51"/>
      <c r="M936" s="51"/>
      <c r="N936" s="51"/>
      <c r="O936" s="51"/>
      <c r="P936" s="51"/>
      <c r="Q936" s="51"/>
      <c r="R936" s="51"/>
      <c r="S936" s="51"/>
      <c r="T936" s="51"/>
      <c r="U936" s="51"/>
      <c r="V936" s="51"/>
      <c r="W936" s="51"/>
      <c r="X936" s="51"/>
      <c r="Y936" s="51"/>
      <c r="Z936" s="51"/>
    </row>
    <row r="937" spans="1:26" ht="15.75" customHeight="1" x14ac:dyDescent="0.2">
      <c r="A937" s="51"/>
      <c r="B937" s="51"/>
      <c r="C937" s="51"/>
      <c r="D937" s="51"/>
      <c r="E937" s="51"/>
      <c r="F937" s="51"/>
      <c r="G937" s="51"/>
      <c r="H937" s="51"/>
      <c r="I937" s="51"/>
      <c r="J937" s="51"/>
      <c r="K937" s="51"/>
      <c r="L937" s="51"/>
      <c r="M937" s="51"/>
      <c r="N937" s="51"/>
      <c r="O937" s="51"/>
      <c r="P937" s="51"/>
      <c r="Q937" s="51"/>
      <c r="R937" s="51"/>
      <c r="S937" s="51"/>
      <c r="T937" s="51"/>
      <c r="U937" s="51"/>
      <c r="V937" s="51"/>
      <c r="W937" s="51"/>
      <c r="X937" s="51"/>
      <c r="Y937" s="51"/>
      <c r="Z937" s="51"/>
    </row>
    <row r="938" spans="1:26" ht="15.75" customHeight="1" x14ac:dyDescent="0.2">
      <c r="A938" s="51"/>
      <c r="B938" s="51"/>
      <c r="C938" s="51"/>
      <c r="D938" s="51"/>
      <c r="E938" s="51"/>
      <c r="F938" s="51"/>
      <c r="G938" s="51"/>
      <c r="H938" s="51"/>
      <c r="I938" s="51"/>
      <c r="J938" s="51"/>
      <c r="K938" s="51"/>
      <c r="L938" s="51"/>
      <c r="M938" s="51"/>
      <c r="N938" s="51"/>
      <c r="O938" s="51"/>
      <c r="P938" s="51"/>
      <c r="Q938" s="51"/>
      <c r="R938" s="51"/>
      <c r="S938" s="51"/>
      <c r="T938" s="51"/>
      <c r="U938" s="51"/>
      <c r="V938" s="51"/>
      <c r="W938" s="51"/>
      <c r="X938" s="51"/>
      <c r="Y938" s="51"/>
      <c r="Z938" s="51"/>
    </row>
    <row r="939" spans="1:26" ht="15.75" customHeight="1" x14ac:dyDescent="0.2">
      <c r="A939" s="51"/>
      <c r="B939" s="51"/>
      <c r="C939" s="51"/>
      <c r="D939" s="51"/>
      <c r="E939" s="51"/>
      <c r="F939" s="51"/>
      <c r="G939" s="51"/>
      <c r="H939" s="51"/>
      <c r="I939" s="51"/>
      <c r="J939" s="51"/>
      <c r="K939" s="51"/>
      <c r="L939" s="51"/>
      <c r="M939" s="51"/>
      <c r="N939" s="51"/>
      <c r="O939" s="51"/>
      <c r="P939" s="51"/>
      <c r="Q939" s="51"/>
      <c r="R939" s="51"/>
      <c r="S939" s="51"/>
      <c r="T939" s="51"/>
      <c r="U939" s="51"/>
      <c r="V939" s="51"/>
      <c r="W939" s="51"/>
      <c r="X939" s="51"/>
      <c r="Y939" s="51"/>
      <c r="Z939" s="51"/>
    </row>
    <row r="940" spans="1:26" ht="15.75" customHeight="1" x14ac:dyDescent="0.2">
      <c r="A940" s="51"/>
      <c r="B940" s="51"/>
      <c r="C940" s="51"/>
      <c r="D940" s="51"/>
      <c r="E940" s="51"/>
      <c r="F940" s="51"/>
      <c r="G940" s="51"/>
      <c r="H940" s="51"/>
      <c r="I940" s="51"/>
      <c r="J940" s="51"/>
      <c r="K940" s="51"/>
      <c r="L940" s="51"/>
      <c r="M940" s="51"/>
      <c r="N940" s="51"/>
      <c r="O940" s="51"/>
      <c r="P940" s="51"/>
      <c r="Q940" s="51"/>
      <c r="R940" s="51"/>
      <c r="S940" s="51"/>
      <c r="T940" s="51"/>
      <c r="U940" s="51"/>
      <c r="V940" s="51"/>
      <c r="W940" s="51"/>
      <c r="X940" s="51"/>
      <c r="Y940" s="51"/>
      <c r="Z940" s="51"/>
    </row>
    <row r="941" spans="1:26" ht="15.75" customHeight="1" x14ac:dyDescent="0.2">
      <c r="A941" s="51"/>
      <c r="B941" s="51"/>
      <c r="C941" s="51"/>
      <c r="D941" s="51"/>
      <c r="E941" s="51"/>
      <c r="F941" s="51"/>
      <c r="G941" s="51"/>
      <c r="H941" s="51"/>
      <c r="I941" s="51"/>
      <c r="J941" s="51"/>
      <c r="K941" s="51"/>
      <c r="L941" s="51"/>
      <c r="M941" s="51"/>
      <c r="N941" s="51"/>
      <c r="O941" s="51"/>
      <c r="P941" s="51"/>
      <c r="Q941" s="51"/>
      <c r="R941" s="51"/>
      <c r="S941" s="51"/>
      <c r="T941" s="51"/>
      <c r="U941" s="51"/>
      <c r="V941" s="51"/>
      <c r="W941" s="51"/>
      <c r="X941" s="51"/>
      <c r="Y941" s="51"/>
      <c r="Z941" s="51"/>
    </row>
    <row r="942" spans="1:26" ht="15.75" customHeight="1" x14ac:dyDescent="0.2">
      <c r="A942" s="51"/>
      <c r="B942" s="51"/>
      <c r="C942" s="51"/>
      <c r="D942" s="51"/>
      <c r="E942" s="51"/>
      <c r="F942" s="51"/>
      <c r="G942" s="51"/>
      <c r="H942" s="51"/>
      <c r="I942" s="51"/>
      <c r="J942" s="51"/>
      <c r="K942" s="51"/>
      <c r="L942" s="51"/>
      <c r="M942" s="51"/>
      <c r="N942" s="51"/>
      <c r="O942" s="51"/>
      <c r="P942" s="51"/>
      <c r="Q942" s="51"/>
      <c r="R942" s="51"/>
      <c r="S942" s="51"/>
      <c r="T942" s="51"/>
      <c r="U942" s="51"/>
      <c r="V942" s="51"/>
      <c r="W942" s="51"/>
      <c r="X942" s="51"/>
      <c r="Y942" s="51"/>
      <c r="Z942" s="51"/>
    </row>
    <row r="943" spans="1:26" ht="15.75" customHeight="1" x14ac:dyDescent="0.2">
      <c r="A943" s="51"/>
      <c r="B943" s="51"/>
      <c r="C943" s="51"/>
      <c r="D943" s="51"/>
      <c r="E943" s="51"/>
      <c r="F943" s="51"/>
      <c r="G943" s="51"/>
      <c r="H943" s="51"/>
      <c r="I943" s="51"/>
      <c r="J943" s="51"/>
      <c r="K943" s="51"/>
      <c r="L943" s="51"/>
      <c r="M943" s="51"/>
      <c r="N943" s="51"/>
      <c r="O943" s="51"/>
      <c r="P943" s="51"/>
      <c r="Q943" s="51"/>
      <c r="R943" s="51"/>
      <c r="S943" s="51"/>
      <c r="T943" s="51"/>
      <c r="U943" s="51"/>
      <c r="V943" s="51"/>
      <c r="W943" s="51"/>
      <c r="X943" s="51"/>
      <c r="Y943" s="51"/>
      <c r="Z943" s="51"/>
    </row>
    <row r="944" spans="1:26" ht="15.75" customHeight="1" x14ac:dyDescent="0.2">
      <c r="A944" s="51"/>
      <c r="B944" s="51"/>
      <c r="C944" s="51"/>
      <c r="D944" s="51"/>
      <c r="E944" s="51"/>
      <c r="F944" s="51"/>
      <c r="G944" s="51"/>
      <c r="H944" s="51"/>
      <c r="I944" s="51"/>
      <c r="J944" s="51"/>
      <c r="K944" s="51"/>
      <c r="L944" s="51"/>
      <c r="M944" s="51"/>
      <c r="N944" s="51"/>
      <c r="O944" s="51"/>
      <c r="P944" s="51"/>
      <c r="Q944" s="51"/>
      <c r="R944" s="51"/>
      <c r="S944" s="51"/>
      <c r="T944" s="51"/>
      <c r="U944" s="51"/>
      <c r="V944" s="51"/>
      <c r="W944" s="51"/>
      <c r="X944" s="51"/>
      <c r="Y944" s="51"/>
      <c r="Z944" s="51"/>
    </row>
    <row r="945" spans="1:26" ht="15.75" customHeight="1" x14ac:dyDescent="0.2">
      <c r="A945" s="51"/>
      <c r="B945" s="51"/>
      <c r="C945" s="51"/>
      <c r="D945" s="51"/>
      <c r="E945" s="51"/>
      <c r="F945" s="51"/>
      <c r="G945" s="51"/>
      <c r="H945" s="51"/>
      <c r="I945" s="51"/>
      <c r="J945" s="51"/>
      <c r="K945" s="51"/>
      <c r="L945" s="51"/>
      <c r="M945" s="51"/>
      <c r="N945" s="51"/>
      <c r="O945" s="51"/>
      <c r="P945" s="51"/>
      <c r="Q945" s="51"/>
      <c r="R945" s="51"/>
      <c r="S945" s="51"/>
      <c r="T945" s="51"/>
      <c r="U945" s="51"/>
      <c r="V945" s="51"/>
      <c r="W945" s="51"/>
      <c r="X945" s="51"/>
      <c r="Y945" s="51"/>
      <c r="Z945" s="51"/>
    </row>
    <row r="946" spans="1:26" ht="15.75" customHeight="1" x14ac:dyDescent="0.2">
      <c r="A946" s="51"/>
      <c r="B946" s="51"/>
      <c r="C946" s="51"/>
      <c r="D946" s="51"/>
      <c r="E946" s="51"/>
      <c r="F946" s="51"/>
      <c r="G946" s="51"/>
      <c r="H946" s="51"/>
      <c r="I946" s="51"/>
      <c r="J946" s="51"/>
      <c r="K946" s="51"/>
      <c r="L946" s="51"/>
      <c r="M946" s="51"/>
      <c r="N946" s="51"/>
      <c r="O946" s="51"/>
      <c r="P946" s="51"/>
      <c r="Q946" s="51"/>
      <c r="R946" s="51"/>
      <c r="S946" s="51"/>
      <c r="T946" s="51"/>
      <c r="U946" s="51"/>
      <c r="V946" s="51"/>
      <c r="W946" s="51"/>
      <c r="X946" s="51"/>
      <c r="Y946" s="51"/>
      <c r="Z946" s="51"/>
    </row>
    <row r="947" spans="1:26" ht="15.75" customHeight="1" x14ac:dyDescent="0.2">
      <c r="A947" s="51"/>
      <c r="B947" s="51"/>
      <c r="C947" s="51"/>
      <c r="D947" s="51"/>
      <c r="E947" s="51"/>
      <c r="F947" s="51"/>
      <c r="G947" s="51"/>
      <c r="H947" s="51"/>
      <c r="I947" s="51"/>
      <c r="J947" s="51"/>
      <c r="K947" s="51"/>
      <c r="L947" s="51"/>
      <c r="M947" s="51"/>
      <c r="N947" s="51"/>
      <c r="O947" s="51"/>
      <c r="P947" s="51"/>
      <c r="Q947" s="51"/>
      <c r="R947" s="51"/>
      <c r="S947" s="51"/>
      <c r="T947" s="51"/>
      <c r="U947" s="51"/>
      <c r="V947" s="51"/>
      <c r="W947" s="51"/>
      <c r="X947" s="51"/>
      <c r="Y947" s="51"/>
      <c r="Z947" s="51"/>
    </row>
    <row r="948" spans="1:26" ht="15.75" customHeight="1" x14ac:dyDescent="0.2">
      <c r="A948" s="51"/>
      <c r="B948" s="51"/>
      <c r="C948" s="51"/>
      <c r="D948" s="51"/>
      <c r="E948" s="51"/>
      <c r="F948" s="51"/>
      <c r="G948" s="51"/>
      <c r="H948" s="51"/>
      <c r="I948" s="51"/>
      <c r="J948" s="51"/>
      <c r="K948" s="51"/>
      <c r="L948" s="51"/>
      <c r="M948" s="51"/>
      <c r="N948" s="51"/>
      <c r="O948" s="51"/>
      <c r="P948" s="51"/>
      <c r="Q948" s="51"/>
      <c r="R948" s="51"/>
      <c r="S948" s="51"/>
      <c r="T948" s="51"/>
      <c r="U948" s="51"/>
      <c r="V948" s="51"/>
      <c r="W948" s="51"/>
      <c r="X948" s="51"/>
      <c r="Y948" s="51"/>
      <c r="Z948" s="51"/>
    </row>
    <row r="949" spans="1:26" ht="15.75" customHeight="1" x14ac:dyDescent="0.2">
      <c r="A949" s="51"/>
      <c r="B949" s="51"/>
      <c r="C949" s="51"/>
      <c r="D949" s="51"/>
      <c r="E949" s="51"/>
      <c r="F949" s="51"/>
      <c r="G949" s="51"/>
      <c r="H949" s="51"/>
      <c r="I949" s="51"/>
      <c r="J949" s="51"/>
      <c r="K949" s="51"/>
      <c r="L949" s="51"/>
      <c r="M949" s="51"/>
      <c r="N949" s="51"/>
      <c r="O949" s="51"/>
      <c r="P949" s="51"/>
      <c r="Q949" s="51"/>
      <c r="R949" s="51"/>
      <c r="S949" s="51"/>
      <c r="T949" s="51"/>
      <c r="U949" s="51"/>
      <c r="V949" s="51"/>
      <c r="W949" s="51"/>
      <c r="X949" s="51"/>
      <c r="Y949" s="51"/>
      <c r="Z949" s="51"/>
    </row>
    <row r="950" spans="1:26" ht="15.75" customHeight="1" x14ac:dyDescent="0.2">
      <c r="A950" s="51"/>
      <c r="B950" s="51"/>
      <c r="C950" s="51"/>
      <c r="D950" s="51"/>
      <c r="E950" s="51"/>
      <c r="F950" s="51"/>
      <c r="G950" s="51"/>
      <c r="H950" s="51"/>
      <c r="I950" s="51"/>
      <c r="J950" s="51"/>
      <c r="K950" s="51"/>
      <c r="L950" s="51"/>
      <c r="M950" s="51"/>
      <c r="N950" s="51"/>
      <c r="O950" s="51"/>
      <c r="P950" s="51"/>
      <c r="Q950" s="51"/>
      <c r="R950" s="51"/>
      <c r="S950" s="51"/>
      <c r="T950" s="51"/>
      <c r="U950" s="51"/>
      <c r="V950" s="51"/>
      <c r="W950" s="51"/>
      <c r="X950" s="51"/>
      <c r="Y950" s="51"/>
      <c r="Z950" s="51"/>
    </row>
    <row r="951" spans="1:26" ht="15.75" customHeight="1" x14ac:dyDescent="0.2">
      <c r="A951" s="51"/>
      <c r="B951" s="51"/>
      <c r="C951" s="51"/>
      <c r="D951" s="51"/>
      <c r="E951" s="51"/>
      <c r="F951" s="51"/>
      <c r="G951" s="51"/>
      <c r="H951" s="51"/>
      <c r="I951" s="51"/>
      <c r="J951" s="51"/>
      <c r="K951" s="51"/>
      <c r="L951" s="51"/>
      <c r="M951" s="51"/>
      <c r="N951" s="51"/>
      <c r="O951" s="51"/>
      <c r="P951" s="51"/>
      <c r="Q951" s="51"/>
      <c r="R951" s="51"/>
      <c r="S951" s="51"/>
      <c r="T951" s="51"/>
      <c r="U951" s="51"/>
      <c r="V951" s="51"/>
      <c r="W951" s="51"/>
      <c r="X951" s="51"/>
      <c r="Y951" s="51"/>
      <c r="Z951" s="51"/>
    </row>
    <row r="952" spans="1:26" ht="15.75" customHeight="1" x14ac:dyDescent="0.2">
      <c r="A952" s="51"/>
      <c r="B952" s="51"/>
      <c r="C952" s="51"/>
      <c r="D952" s="51"/>
      <c r="E952" s="51"/>
      <c r="F952" s="51"/>
      <c r="G952" s="51"/>
      <c r="H952" s="51"/>
      <c r="I952" s="51"/>
      <c r="J952" s="51"/>
      <c r="K952" s="51"/>
      <c r="L952" s="51"/>
      <c r="M952" s="51"/>
      <c r="N952" s="51"/>
      <c r="O952" s="51"/>
      <c r="P952" s="51"/>
      <c r="Q952" s="51"/>
      <c r="R952" s="51"/>
      <c r="S952" s="51"/>
      <c r="T952" s="51"/>
      <c r="U952" s="51"/>
      <c r="V952" s="51"/>
      <c r="W952" s="51"/>
      <c r="X952" s="51"/>
      <c r="Y952" s="51"/>
      <c r="Z952" s="51"/>
    </row>
    <row r="953" spans="1:26" ht="15.75" customHeight="1" x14ac:dyDescent="0.2">
      <c r="A953" s="51"/>
      <c r="B953" s="51"/>
      <c r="C953" s="51"/>
      <c r="D953" s="51"/>
      <c r="E953" s="51"/>
      <c r="F953" s="51"/>
      <c r="G953" s="51"/>
      <c r="H953" s="51"/>
      <c r="I953" s="51"/>
      <c r="J953" s="51"/>
      <c r="K953" s="51"/>
      <c r="L953" s="51"/>
      <c r="M953" s="51"/>
      <c r="N953" s="51"/>
      <c r="O953" s="51"/>
      <c r="P953" s="51"/>
      <c r="Q953" s="51"/>
      <c r="R953" s="51"/>
      <c r="S953" s="51"/>
      <c r="T953" s="51"/>
      <c r="U953" s="51"/>
      <c r="V953" s="51"/>
      <c r="W953" s="51"/>
      <c r="X953" s="51"/>
      <c r="Y953" s="51"/>
      <c r="Z953" s="51"/>
    </row>
    <row r="954" spans="1:26" ht="15.75" customHeight="1" x14ac:dyDescent="0.2">
      <c r="A954" s="51"/>
      <c r="B954" s="51"/>
      <c r="C954" s="51"/>
      <c r="D954" s="51"/>
      <c r="E954" s="51"/>
      <c r="F954" s="51"/>
      <c r="G954" s="51"/>
      <c r="H954" s="51"/>
      <c r="I954" s="51"/>
      <c r="J954" s="51"/>
      <c r="K954" s="51"/>
      <c r="L954" s="51"/>
      <c r="M954" s="51"/>
      <c r="N954" s="51"/>
      <c r="O954" s="51"/>
      <c r="P954" s="51"/>
      <c r="Q954" s="51"/>
      <c r="R954" s="51"/>
      <c r="S954" s="51"/>
      <c r="T954" s="51"/>
      <c r="U954" s="51"/>
      <c r="V954" s="51"/>
      <c r="W954" s="51"/>
      <c r="X954" s="51"/>
      <c r="Y954" s="51"/>
      <c r="Z954" s="51"/>
    </row>
    <row r="955" spans="1:26" ht="15.75" customHeight="1" x14ac:dyDescent="0.2">
      <c r="A955" s="51"/>
      <c r="B955" s="51"/>
      <c r="C955" s="51"/>
      <c r="D955" s="51"/>
      <c r="E955" s="51"/>
      <c r="F955" s="51"/>
      <c r="G955" s="51"/>
      <c r="H955" s="51"/>
      <c r="I955" s="51"/>
      <c r="J955" s="51"/>
      <c r="K955" s="51"/>
      <c r="L955" s="51"/>
      <c r="M955" s="51"/>
      <c r="N955" s="51"/>
      <c r="O955" s="51"/>
      <c r="P955" s="51"/>
      <c r="Q955" s="51"/>
      <c r="R955" s="51"/>
      <c r="S955" s="51"/>
      <c r="T955" s="51"/>
      <c r="U955" s="51"/>
      <c r="V955" s="51"/>
      <c r="W955" s="51"/>
      <c r="X955" s="51"/>
      <c r="Y955" s="51"/>
      <c r="Z955" s="51"/>
    </row>
    <row r="956" spans="1:26" ht="15.75" customHeight="1" x14ac:dyDescent="0.2">
      <c r="A956" s="51"/>
      <c r="B956" s="51"/>
      <c r="C956" s="51"/>
      <c r="D956" s="51"/>
      <c r="E956" s="51"/>
      <c r="F956" s="51"/>
      <c r="G956" s="51"/>
      <c r="H956" s="51"/>
      <c r="I956" s="51"/>
      <c r="J956" s="51"/>
      <c r="K956" s="51"/>
      <c r="L956" s="51"/>
      <c r="M956" s="51"/>
      <c r="N956" s="51"/>
      <c r="O956" s="51"/>
      <c r="P956" s="51"/>
      <c r="Q956" s="51"/>
      <c r="R956" s="51"/>
      <c r="S956" s="51"/>
      <c r="T956" s="51"/>
      <c r="U956" s="51"/>
      <c r="V956" s="51"/>
      <c r="W956" s="51"/>
      <c r="X956" s="51"/>
      <c r="Y956" s="51"/>
      <c r="Z956" s="51"/>
    </row>
    <row r="957" spans="1:26" ht="15.75" customHeight="1" x14ac:dyDescent="0.2">
      <c r="A957" s="51"/>
      <c r="B957" s="51"/>
      <c r="C957" s="51"/>
      <c r="D957" s="51"/>
      <c r="E957" s="51"/>
      <c r="F957" s="51"/>
      <c r="G957" s="51"/>
      <c r="H957" s="51"/>
      <c r="I957" s="51"/>
      <c r="J957" s="51"/>
      <c r="K957" s="51"/>
      <c r="L957" s="51"/>
      <c r="M957" s="51"/>
      <c r="N957" s="51"/>
      <c r="O957" s="51"/>
      <c r="P957" s="51"/>
      <c r="Q957" s="51"/>
      <c r="R957" s="51"/>
      <c r="S957" s="51"/>
      <c r="T957" s="51"/>
      <c r="U957" s="51"/>
      <c r="V957" s="51"/>
      <c r="W957" s="51"/>
      <c r="X957" s="51"/>
      <c r="Y957" s="51"/>
      <c r="Z957" s="51"/>
    </row>
    <row r="958" spans="1:26" ht="15.75" customHeight="1" x14ac:dyDescent="0.2">
      <c r="A958" s="51"/>
      <c r="B958" s="51"/>
      <c r="C958" s="51"/>
      <c r="D958" s="51"/>
      <c r="E958" s="51"/>
      <c r="F958" s="51"/>
      <c r="G958" s="51"/>
      <c r="H958" s="51"/>
      <c r="I958" s="51"/>
      <c r="J958" s="51"/>
      <c r="K958" s="51"/>
      <c r="L958" s="51"/>
      <c r="M958" s="51"/>
      <c r="N958" s="51"/>
      <c r="O958" s="51"/>
      <c r="P958" s="51"/>
      <c r="Q958" s="51"/>
      <c r="R958" s="51"/>
      <c r="S958" s="51"/>
      <c r="T958" s="51"/>
      <c r="U958" s="51"/>
      <c r="V958" s="51"/>
      <c r="W958" s="51"/>
      <c r="X958" s="51"/>
      <c r="Y958" s="51"/>
      <c r="Z958" s="51"/>
    </row>
    <row r="959" spans="1:26" ht="15.75" customHeight="1" x14ac:dyDescent="0.2">
      <c r="A959" s="51"/>
      <c r="B959" s="51"/>
      <c r="C959" s="51"/>
      <c r="D959" s="51"/>
      <c r="E959" s="51"/>
      <c r="F959" s="51"/>
      <c r="G959" s="51"/>
      <c r="H959" s="51"/>
      <c r="I959" s="51"/>
      <c r="J959" s="51"/>
      <c r="K959" s="51"/>
      <c r="L959" s="51"/>
      <c r="M959" s="51"/>
      <c r="N959" s="51"/>
      <c r="O959" s="51"/>
      <c r="P959" s="51"/>
      <c r="Q959" s="51"/>
      <c r="R959" s="51"/>
      <c r="S959" s="51"/>
      <c r="T959" s="51"/>
      <c r="U959" s="51"/>
      <c r="V959" s="51"/>
      <c r="W959" s="51"/>
      <c r="X959" s="51"/>
      <c r="Y959" s="51"/>
      <c r="Z959" s="51"/>
    </row>
    <row r="960" spans="1:26" ht="15.75" customHeight="1" x14ac:dyDescent="0.2">
      <c r="A960" s="51"/>
      <c r="B960" s="51"/>
      <c r="C960" s="51"/>
      <c r="D960" s="51"/>
      <c r="E960" s="51"/>
      <c r="F960" s="51"/>
      <c r="G960" s="51"/>
      <c r="H960" s="51"/>
      <c r="I960" s="51"/>
      <c r="J960" s="51"/>
      <c r="K960" s="51"/>
      <c r="L960" s="51"/>
      <c r="M960" s="51"/>
      <c r="N960" s="51"/>
      <c r="O960" s="51"/>
      <c r="P960" s="51"/>
      <c r="Q960" s="51"/>
      <c r="R960" s="51"/>
      <c r="S960" s="51"/>
      <c r="T960" s="51"/>
      <c r="U960" s="51"/>
      <c r="V960" s="51"/>
      <c r="W960" s="51"/>
      <c r="X960" s="51"/>
      <c r="Y960" s="51"/>
      <c r="Z960" s="51"/>
    </row>
    <row r="961" spans="1:26" ht="15.75" customHeight="1" x14ac:dyDescent="0.2">
      <c r="A961" s="51"/>
      <c r="B961" s="51"/>
      <c r="C961" s="51"/>
      <c r="D961" s="51"/>
      <c r="E961" s="51"/>
      <c r="F961" s="51"/>
      <c r="G961" s="51"/>
      <c r="H961" s="51"/>
      <c r="I961" s="51"/>
      <c r="J961" s="51"/>
      <c r="K961" s="51"/>
      <c r="L961" s="51"/>
      <c r="M961" s="51"/>
      <c r="N961" s="51"/>
      <c r="O961" s="51"/>
      <c r="P961" s="51"/>
      <c r="Q961" s="51"/>
      <c r="R961" s="51"/>
      <c r="S961" s="51"/>
      <c r="T961" s="51"/>
      <c r="U961" s="51"/>
      <c r="V961" s="51"/>
      <c r="W961" s="51"/>
      <c r="X961" s="51"/>
      <c r="Y961" s="51"/>
      <c r="Z961" s="51"/>
    </row>
    <row r="962" spans="1:26" ht="15.75" customHeight="1" x14ac:dyDescent="0.2">
      <c r="A962" s="51"/>
      <c r="B962" s="51"/>
      <c r="C962" s="51"/>
      <c r="D962" s="51"/>
      <c r="E962" s="51"/>
      <c r="F962" s="51"/>
      <c r="G962" s="51"/>
      <c r="H962" s="51"/>
      <c r="I962" s="51"/>
      <c r="J962" s="51"/>
      <c r="K962" s="51"/>
      <c r="L962" s="51"/>
      <c r="M962" s="51"/>
      <c r="N962" s="51"/>
      <c r="O962" s="51"/>
      <c r="P962" s="51"/>
      <c r="Q962" s="51"/>
      <c r="R962" s="51"/>
      <c r="S962" s="51"/>
      <c r="T962" s="51"/>
      <c r="U962" s="51"/>
      <c r="V962" s="51"/>
      <c r="W962" s="51"/>
      <c r="X962" s="51"/>
      <c r="Y962" s="51"/>
      <c r="Z962" s="51"/>
    </row>
    <row r="963" spans="1:26" ht="15.75" customHeight="1" x14ac:dyDescent="0.2">
      <c r="A963" s="51"/>
      <c r="B963" s="51"/>
      <c r="C963" s="51"/>
      <c r="D963" s="51"/>
      <c r="E963" s="51"/>
      <c r="F963" s="51"/>
      <c r="G963" s="51"/>
      <c r="H963" s="51"/>
      <c r="I963" s="51"/>
      <c r="J963" s="51"/>
      <c r="K963" s="51"/>
      <c r="L963" s="51"/>
      <c r="M963" s="51"/>
      <c r="N963" s="51"/>
      <c r="O963" s="51"/>
      <c r="P963" s="51"/>
      <c r="Q963" s="51"/>
      <c r="R963" s="51"/>
      <c r="S963" s="51"/>
      <c r="T963" s="51"/>
      <c r="U963" s="51"/>
      <c r="V963" s="51"/>
      <c r="W963" s="51"/>
      <c r="X963" s="51"/>
      <c r="Y963" s="51"/>
      <c r="Z963" s="51"/>
    </row>
    <row r="964" spans="1:26" ht="15.75" customHeight="1" x14ac:dyDescent="0.2">
      <c r="A964" s="51"/>
      <c r="B964" s="51"/>
      <c r="C964" s="51"/>
      <c r="D964" s="51"/>
      <c r="E964" s="51"/>
      <c r="F964" s="51"/>
      <c r="G964" s="51"/>
      <c r="H964" s="51"/>
      <c r="I964" s="51"/>
      <c r="J964" s="51"/>
      <c r="K964" s="51"/>
      <c r="L964" s="51"/>
      <c r="M964" s="51"/>
      <c r="N964" s="51"/>
      <c r="O964" s="51"/>
      <c r="P964" s="51"/>
      <c r="Q964" s="51"/>
      <c r="R964" s="51"/>
      <c r="S964" s="51"/>
      <c r="T964" s="51"/>
      <c r="U964" s="51"/>
      <c r="V964" s="51"/>
      <c r="W964" s="51"/>
      <c r="X964" s="51"/>
      <c r="Y964" s="51"/>
      <c r="Z964" s="51"/>
    </row>
    <row r="965" spans="1:26" ht="15.75" customHeight="1" x14ac:dyDescent="0.2">
      <c r="A965" s="51"/>
      <c r="B965" s="51"/>
      <c r="C965" s="51"/>
      <c r="D965" s="51"/>
      <c r="E965" s="51"/>
      <c r="F965" s="51"/>
      <c r="G965" s="51"/>
      <c r="H965" s="51"/>
      <c r="I965" s="51"/>
      <c r="J965" s="51"/>
      <c r="K965" s="51"/>
      <c r="L965" s="51"/>
      <c r="M965" s="51"/>
      <c r="N965" s="51"/>
      <c r="O965" s="51"/>
      <c r="P965" s="51"/>
      <c r="Q965" s="51"/>
      <c r="R965" s="51"/>
      <c r="S965" s="51"/>
      <c r="T965" s="51"/>
      <c r="U965" s="51"/>
      <c r="V965" s="51"/>
      <c r="W965" s="51"/>
      <c r="X965" s="51"/>
      <c r="Y965" s="51"/>
      <c r="Z965" s="51"/>
    </row>
    <row r="966" spans="1:26" ht="15.75" customHeight="1" x14ac:dyDescent="0.2">
      <c r="A966" s="51"/>
      <c r="B966" s="51"/>
      <c r="C966" s="51"/>
      <c r="D966" s="51"/>
      <c r="E966" s="51"/>
      <c r="F966" s="51"/>
      <c r="G966" s="51"/>
      <c r="H966" s="51"/>
      <c r="I966" s="51"/>
      <c r="J966" s="51"/>
      <c r="K966" s="51"/>
      <c r="L966" s="51"/>
      <c r="M966" s="51"/>
      <c r="N966" s="51"/>
      <c r="O966" s="51"/>
      <c r="P966" s="51"/>
      <c r="Q966" s="51"/>
      <c r="R966" s="51"/>
      <c r="S966" s="51"/>
      <c r="T966" s="51"/>
      <c r="U966" s="51"/>
      <c r="V966" s="51"/>
      <c r="W966" s="51"/>
      <c r="X966" s="51"/>
      <c r="Y966" s="51"/>
      <c r="Z966" s="51"/>
    </row>
    <row r="967" spans="1:26" ht="15.75" customHeight="1" x14ac:dyDescent="0.2">
      <c r="A967" s="51"/>
      <c r="B967" s="51"/>
      <c r="C967" s="51"/>
      <c r="D967" s="51"/>
      <c r="E967" s="51"/>
      <c r="F967" s="51"/>
      <c r="G967" s="51"/>
      <c r="H967" s="51"/>
      <c r="I967" s="51"/>
      <c r="J967" s="51"/>
      <c r="K967" s="51"/>
      <c r="L967" s="51"/>
      <c r="M967" s="51"/>
      <c r="N967" s="51"/>
      <c r="O967" s="51"/>
      <c r="P967" s="51"/>
      <c r="Q967" s="51"/>
      <c r="R967" s="51"/>
      <c r="S967" s="51"/>
      <c r="T967" s="51"/>
      <c r="U967" s="51"/>
      <c r="V967" s="51"/>
      <c r="W967" s="51"/>
      <c r="X967" s="51"/>
      <c r="Y967" s="51"/>
      <c r="Z967" s="51"/>
    </row>
    <row r="968" spans="1:26" ht="15.75" customHeight="1" x14ac:dyDescent="0.2">
      <c r="A968" s="51"/>
      <c r="B968" s="51"/>
      <c r="C968" s="51"/>
      <c r="D968" s="51"/>
      <c r="E968" s="51"/>
      <c r="F968" s="51"/>
      <c r="G968" s="51"/>
      <c r="H968" s="51"/>
      <c r="I968" s="51"/>
      <c r="J968" s="51"/>
      <c r="K968" s="51"/>
      <c r="L968" s="51"/>
      <c r="M968" s="51"/>
      <c r="N968" s="51"/>
      <c r="O968" s="51"/>
      <c r="P968" s="51"/>
      <c r="Q968" s="51"/>
      <c r="R968" s="51"/>
      <c r="S968" s="51"/>
      <c r="T968" s="51"/>
      <c r="U968" s="51"/>
      <c r="V968" s="51"/>
      <c r="W968" s="51"/>
      <c r="X968" s="51"/>
      <c r="Y968" s="51"/>
      <c r="Z968" s="51"/>
    </row>
    <row r="969" spans="1:26" ht="15.75" customHeight="1" x14ac:dyDescent="0.2">
      <c r="A969" s="51"/>
      <c r="B969" s="51"/>
      <c r="C969" s="51"/>
      <c r="D969" s="51"/>
      <c r="E969" s="51"/>
      <c r="F969" s="51"/>
      <c r="G969" s="51"/>
      <c r="H969" s="51"/>
      <c r="I969" s="51"/>
      <c r="J969" s="51"/>
      <c r="K969" s="51"/>
      <c r="L969" s="51"/>
      <c r="M969" s="51"/>
      <c r="N969" s="51"/>
      <c r="O969" s="51"/>
      <c r="P969" s="51"/>
      <c r="Q969" s="51"/>
      <c r="R969" s="51"/>
      <c r="S969" s="51"/>
      <c r="T969" s="51"/>
      <c r="U969" s="51"/>
      <c r="V969" s="51"/>
      <c r="W969" s="51"/>
      <c r="X969" s="51"/>
      <c r="Y969" s="51"/>
      <c r="Z969" s="51"/>
    </row>
    <row r="970" spans="1:26" ht="15.75" customHeight="1" x14ac:dyDescent="0.2">
      <c r="A970" s="51"/>
      <c r="B970" s="51"/>
      <c r="C970" s="51"/>
      <c r="D970" s="51"/>
      <c r="E970" s="51"/>
      <c r="F970" s="51"/>
      <c r="G970" s="51"/>
      <c r="H970" s="51"/>
      <c r="I970" s="51"/>
      <c r="J970" s="51"/>
      <c r="K970" s="51"/>
      <c r="L970" s="51"/>
      <c r="M970" s="51"/>
      <c r="N970" s="51"/>
      <c r="O970" s="51"/>
      <c r="P970" s="51"/>
      <c r="Q970" s="51"/>
      <c r="R970" s="51"/>
      <c r="S970" s="51"/>
      <c r="T970" s="51"/>
      <c r="U970" s="51"/>
      <c r="V970" s="51"/>
      <c r="W970" s="51"/>
      <c r="X970" s="51"/>
      <c r="Y970" s="51"/>
      <c r="Z970" s="51"/>
    </row>
    <row r="971" spans="1:26" ht="15.75" customHeight="1" x14ac:dyDescent="0.2">
      <c r="A971" s="51"/>
      <c r="B971" s="51"/>
      <c r="C971" s="51"/>
      <c r="D971" s="51"/>
      <c r="E971" s="51"/>
      <c r="F971" s="51"/>
      <c r="G971" s="51"/>
      <c r="H971" s="51"/>
      <c r="I971" s="51"/>
      <c r="J971" s="51"/>
      <c r="K971" s="51"/>
      <c r="L971" s="51"/>
      <c r="M971" s="51"/>
      <c r="N971" s="51"/>
      <c r="O971" s="51"/>
      <c r="P971" s="51"/>
      <c r="Q971" s="51"/>
      <c r="R971" s="51"/>
      <c r="S971" s="51"/>
      <c r="T971" s="51"/>
      <c r="U971" s="51"/>
      <c r="V971" s="51"/>
      <c r="W971" s="51"/>
      <c r="X971" s="51"/>
      <c r="Y971" s="51"/>
      <c r="Z971" s="51"/>
    </row>
    <row r="972" spans="1:26" ht="15.75" customHeight="1" x14ac:dyDescent="0.2">
      <c r="A972" s="51"/>
      <c r="B972" s="51"/>
      <c r="C972" s="51"/>
      <c r="D972" s="51"/>
      <c r="E972" s="51"/>
      <c r="F972" s="51"/>
      <c r="G972" s="51"/>
      <c r="H972" s="51"/>
      <c r="I972" s="51"/>
      <c r="J972" s="51"/>
      <c r="K972" s="51"/>
      <c r="L972" s="51"/>
      <c r="M972" s="51"/>
      <c r="N972" s="51"/>
      <c r="O972" s="51"/>
      <c r="P972" s="51"/>
      <c r="Q972" s="51"/>
      <c r="R972" s="51"/>
      <c r="S972" s="51"/>
      <c r="T972" s="51"/>
      <c r="U972" s="51"/>
      <c r="V972" s="51"/>
      <c r="W972" s="51"/>
      <c r="X972" s="51"/>
      <c r="Y972" s="51"/>
      <c r="Z972" s="51"/>
    </row>
    <row r="973" spans="1:26" ht="15.75" customHeight="1" x14ac:dyDescent="0.2">
      <c r="A973" s="51"/>
      <c r="B973" s="51"/>
      <c r="C973" s="51"/>
      <c r="D973" s="51"/>
      <c r="E973" s="51"/>
      <c r="F973" s="51"/>
      <c r="G973" s="51"/>
      <c r="H973" s="51"/>
      <c r="I973" s="51"/>
      <c r="J973" s="51"/>
      <c r="K973" s="51"/>
      <c r="L973" s="51"/>
      <c r="M973" s="51"/>
      <c r="N973" s="51"/>
      <c r="O973" s="51"/>
      <c r="P973" s="51"/>
      <c r="Q973" s="51"/>
      <c r="R973" s="51"/>
      <c r="S973" s="51"/>
      <c r="T973" s="51"/>
      <c r="U973" s="51"/>
      <c r="V973" s="51"/>
      <c r="W973" s="51"/>
      <c r="X973" s="51"/>
      <c r="Y973" s="51"/>
      <c r="Z973" s="51"/>
    </row>
    <row r="974" spans="1:26" ht="15.75" customHeight="1" x14ac:dyDescent="0.2">
      <c r="A974" s="51"/>
      <c r="B974" s="51"/>
      <c r="C974" s="51"/>
      <c r="D974" s="51"/>
      <c r="E974" s="51"/>
      <c r="F974" s="51"/>
      <c r="G974" s="51"/>
      <c r="H974" s="51"/>
      <c r="I974" s="51"/>
      <c r="J974" s="51"/>
      <c r="K974" s="51"/>
      <c r="L974" s="51"/>
      <c r="M974" s="51"/>
      <c r="N974" s="51"/>
      <c r="O974" s="51"/>
      <c r="P974" s="51"/>
      <c r="Q974" s="51"/>
      <c r="R974" s="51"/>
      <c r="S974" s="51"/>
      <c r="T974" s="51"/>
      <c r="U974" s="51"/>
      <c r="V974" s="51"/>
      <c r="W974" s="51"/>
      <c r="X974" s="51"/>
      <c r="Y974" s="51"/>
      <c r="Z974" s="51"/>
    </row>
    <row r="975" spans="1:26" ht="15.75" customHeight="1" x14ac:dyDescent="0.2">
      <c r="A975" s="51"/>
      <c r="B975" s="51"/>
      <c r="C975" s="51"/>
      <c r="D975" s="51"/>
      <c r="E975" s="51"/>
      <c r="F975" s="51"/>
      <c r="G975" s="51"/>
      <c r="H975" s="51"/>
      <c r="I975" s="51"/>
      <c r="J975" s="51"/>
      <c r="K975" s="51"/>
      <c r="L975" s="51"/>
      <c r="M975" s="51"/>
      <c r="N975" s="51"/>
      <c r="O975" s="51"/>
      <c r="P975" s="51"/>
      <c r="Q975" s="51"/>
      <c r="R975" s="51"/>
      <c r="S975" s="51"/>
      <c r="T975" s="51"/>
      <c r="U975" s="51"/>
      <c r="V975" s="51"/>
      <c r="W975" s="51"/>
      <c r="X975" s="51"/>
      <c r="Y975" s="51"/>
      <c r="Z975" s="51"/>
    </row>
    <row r="976" spans="1:26" ht="15.75" customHeight="1" x14ac:dyDescent="0.2">
      <c r="A976" s="51"/>
      <c r="B976" s="51"/>
      <c r="C976" s="51"/>
      <c r="D976" s="51"/>
      <c r="E976" s="51"/>
      <c r="F976" s="51"/>
      <c r="G976" s="51"/>
      <c r="H976" s="51"/>
      <c r="I976" s="51"/>
      <c r="J976" s="51"/>
      <c r="K976" s="51"/>
      <c r="L976" s="51"/>
      <c r="M976" s="51"/>
      <c r="N976" s="51"/>
      <c r="O976" s="51"/>
      <c r="P976" s="51"/>
      <c r="Q976" s="51"/>
      <c r="R976" s="51"/>
      <c r="S976" s="51"/>
      <c r="T976" s="51"/>
      <c r="U976" s="51"/>
      <c r="V976" s="51"/>
      <c r="W976" s="51"/>
      <c r="X976" s="51"/>
      <c r="Y976" s="51"/>
      <c r="Z976" s="51"/>
    </row>
    <row r="977" spans="1:26" ht="15.75" customHeight="1" x14ac:dyDescent="0.2">
      <c r="A977" s="51"/>
      <c r="B977" s="51"/>
      <c r="C977" s="51"/>
      <c r="D977" s="51"/>
      <c r="E977" s="51"/>
      <c r="F977" s="51"/>
      <c r="G977" s="51"/>
      <c r="H977" s="51"/>
      <c r="I977" s="51"/>
      <c r="J977" s="51"/>
      <c r="K977" s="51"/>
      <c r="L977" s="51"/>
      <c r="M977" s="51"/>
      <c r="N977" s="51"/>
      <c r="O977" s="51"/>
      <c r="P977" s="51"/>
      <c r="Q977" s="51"/>
      <c r="R977" s="51"/>
      <c r="S977" s="51"/>
      <c r="T977" s="51"/>
      <c r="U977" s="51"/>
      <c r="V977" s="51"/>
      <c r="W977" s="51"/>
      <c r="X977" s="51"/>
      <c r="Y977" s="51"/>
      <c r="Z977" s="51"/>
    </row>
    <row r="978" spans="1:26" ht="15.75" customHeight="1" x14ac:dyDescent="0.2">
      <c r="A978" s="51"/>
      <c r="B978" s="51"/>
      <c r="C978" s="51"/>
      <c r="D978" s="51"/>
      <c r="E978" s="51"/>
      <c r="F978" s="51"/>
      <c r="G978" s="51"/>
      <c r="H978" s="51"/>
      <c r="I978" s="51"/>
      <c r="J978" s="51"/>
      <c r="K978" s="51"/>
      <c r="L978" s="51"/>
      <c r="M978" s="51"/>
      <c r="N978" s="51"/>
      <c r="O978" s="51"/>
      <c r="P978" s="51"/>
      <c r="Q978" s="51"/>
      <c r="R978" s="51"/>
      <c r="S978" s="51"/>
      <c r="T978" s="51"/>
      <c r="U978" s="51"/>
      <c r="V978" s="51"/>
      <c r="W978" s="51"/>
      <c r="X978" s="51"/>
      <c r="Y978" s="51"/>
      <c r="Z978" s="51"/>
    </row>
    <row r="979" spans="1:26" ht="15.75" customHeight="1" x14ac:dyDescent="0.2">
      <c r="A979" s="51"/>
      <c r="B979" s="51"/>
      <c r="C979" s="51"/>
      <c r="D979" s="51"/>
      <c r="E979" s="51"/>
      <c r="F979" s="51"/>
      <c r="G979" s="51"/>
      <c r="H979" s="51"/>
      <c r="I979" s="51"/>
      <c r="J979" s="51"/>
      <c r="K979" s="51"/>
      <c r="L979" s="51"/>
      <c r="M979" s="51"/>
      <c r="N979" s="51"/>
      <c r="O979" s="51"/>
      <c r="P979" s="51"/>
      <c r="Q979" s="51"/>
      <c r="R979" s="51"/>
      <c r="S979" s="51"/>
      <c r="T979" s="51"/>
      <c r="U979" s="51"/>
      <c r="V979" s="51"/>
      <c r="W979" s="51"/>
      <c r="X979" s="51"/>
      <c r="Y979" s="51"/>
      <c r="Z979" s="51"/>
    </row>
    <row r="980" spans="1:26" ht="15.75" customHeight="1" x14ac:dyDescent="0.2">
      <c r="A980" s="51"/>
      <c r="B980" s="51"/>
      <c r="C980" s="51"/>
      <c r="D980" s="51"/>
      <c r="E980" s="51"/>
      <c r="F980" s="51"/>
      <c r="G980" s="51"/>
      <c r="H980" s="51"/>
      <c r="I980" s="51"/>
      <c r="J980" s="51"/>
      <c r="K980" s="51"/>
      <c r="L980" s="51"/>
      <c r="M980" s="51"/>
      <c r="N980" s="51"/>
      <c r="O980" s="51"/>
      <c r="P980" s="51"/>
      <c r="Q980" s="51"/>
      <c r="R980" s="51"/>
      <c r="S980" s="51"/>
      <c r="T980" s="51"/>
      <c r="U980" s="51"/>
      <c r="V980" s="51"/>
      <c r="W980" s="51"/>
      <c r="X980" s="51"/>
      <c r="Y980" s="51"/>
      <c r="Z980" s="51"/>
    </row>
    <row r="981" spans="1:26" ht="15.75" customHeight="1" x14ac:dyDescent="0.2">
      <c r="A981" s="51"/>
      <c r="B981" s="51"/>
      <c r="C981" s="51"/>
      <c r="D981" s="51"/>
      <c r="E981" s="51"/>
      <c r="F981" s="51"/>
      <c r="G981" s="51"/>
      <c r="H981" s="51"/>
      <c r="I981" s="51"/>
      <c r="J981" s="51"/>
      <c r="K981" s="51"/>
      <c r="L981" s="51"/>
      <c r="M981" s="51"/>
      <c r="N981" s="51"/>
      <c r="O981" s="51"/>
      <c r="P981" s="51"/>
      <c r="Q981" s="51"/>
      <c r="R981" s="51"/>
      <c r="S981" s="51"/>
      <c r="T981" s="51"/>
      <c r="U981" s="51"/>
      <c r="V981" s="51"/>
      <c r="W981" s="51"/>
      <c r="X981" s="51"/>
      <c r="Y981" s="51"/>
      <c r="Z981" s="51"/>
    </row>
    <row r="982" spans="1:26" ht="15.75" customHeight="1" x14ac:dyDescent="0.2">
      <c r="A982" s="51"/>
      <c r="B982" s="51"/>
      <c r="C982" s="51"/>
      <c r="D982" s="51"/>
      <c r="E982" s="51"/>
      <c r="F982" s="51"/>
      <c r="G982" s="51"/>
      <c r="H982" s="51"/>
      <c r="I982" s="51"/>
      <c r="J982" s="51"/>
      <c r="K982" s="51"/>
      <c r="L982" s="51"/>
      <c r="M982" s="51"/>
      <c r="N982" s="51"/>
      <c r="O982" s="51"/>
      <c r="P982" s="51"/>
      <c r="Q982" s="51"/>
      <c r="R982" s="51"/>
      <c r="S982" s="51"/>
      <c r="T982" s="51"/>
      <c r="U982" s="51"/>
      <c r="V982" s="51"/>
      <c r="W982" s="51"/>
      <c r="X982" s="51"/>
      <c r="Y982" s="51"/>
      <c r="Z982" s="51"/>
    </row>
    <row r="983" spans="1:26" ht="15.75" customHeight="1" x14ac:dyDescent="0.2">
      <c r="A983" s="51"/>
      <c r="B983" s="51"/>
      <c r="C983" s="51"/>
      <c r="D983" s="51"/>
      <c r="E983" s="51"/>
      <c r="F983" s="51"/>
      <c r="G983" s="51"/>
      <c r="H983" s="51"/>
      <c r="I983" s="51"/>
      <c r="J983" s="51"/>
      <c r="K983" s="51"/>
      <c r="L983" s="51"/>
      <c r="M983" s="51"/>
      <c r="N983" s="51"/>
      <c r="O983" s="51"/>
      <c r="P983" s="51"/>
      <c r="Q983" s="51"/>
      <c r="R983" s="51"/>
      <c r="S983" s="51"/>
      <c r="T983" s="51"/>
      <c r="U983" s="51"/>
      <c r="V983" s="51"/>
      <c r="W983" s="51"/>
      <c r="X983" s="51"/>
      <c r="Y983" s="51"/>
      <c r="Z983" s="51"/>
    </row>
    <row r="984" spans="1:26" ht="15.75" customHeight="1" x14ac:dyDescent="0.2">
      <c r="A984" s="51"/>
      <c r="B984" s="51"/>
      <c r="C984" s="51"/>
      <c r="D984" s="51"/>
      <c r="E984" s="51"/>
      <c r="F984" s="51"/>
      <c r="G984" s="51"/>
      <c r="H984" s="51"/>
      <c r="I984" s="51"/>
      <c r="J984" s="51"/>
      <c r="K984" s="51"/>
      <c r="L984" s="51"/>
      <c r="M984" s="51"/>
      <c r="N984" s="51"/>
      <c r="O984" s="51"/>
      <c r="P984" s="51"/>
      <c r="Q984" s="51"/>
      <c r="R984" s="51"/>
      <c r="S984" s="51"/>
      <c r="T984" s="51"/>
      <c r="U984" s="51"/>
      <c r="V984" s="51"/>
      <c r="W984" s="51"/>
      <c r="X984" s="51"/>
      <c r="Y984" s="51"/>
      <c r="Z984" s="51"/>
    </row>
    <row r="985" spans="1:26" ht="15.75" customHeight="1" x14ac:dyDescent="0.2">
      <c r="A985" s="51"/>
      <c r="B985" s="51"/>
      <c r="C985" s="51"/>
      <c r="D985" s="51"/>
      <c r="E985" s="51"/>
      <c r="F985" s="51"/>
      <c r="G985" s="51"/>
      <c r="H985" s="51"/>
      <c r="I985" s="51"/>
      <c r="J985" s="51"/>
      <c r="K985" s="51"/>
      <c r="L985" s="51"/>
      <c r="M985" s="51"/>
      <c r="N985" s="51"/>
      <c r="O985" s="51"/>
      <c r="P985" s="51"/>
      <c r="Q985" s="51"/>
      <c r="R985" s="51"/>
      <c r="S985" s="51"/>
      <c r="T985" s="51"/>
      <c r="U985" s="51"/>
      <c r="V985" s="51"/>
      <c r="W985" s="51"/>
      <c r="X985" s="51"/>
      <c r="Y985" s="51"/>
      <c r="Z985" s="51"/>
    </row>
    <row r="986" spans="1:26" ht="15.75" customHeight="1" x14ac:dyDescent="0.2">
      <c r="A986" s="51"/>
      <c r="B986" s="51"/>
      <c r="C986" s="51"/>
      <c r="D986" s="51"/>
      <c r="E986" s="51"/>
      <c r="F986" s="51"/>
      <c r="G986" s="51"/>
      <c r="H986" s="51"/>
      <c r="I986" s="51"/>
      <c r="J986" s="51"/>
      <c r="K986" s="51"/>
      <c r="L986" s="51"/>
      <c r="M986" s="51"/>
      <c r="N986" s="51"/>
      <c r="O986" s="51"/>
      <c r="P986" s="51"/>
      <c r="Q986" s="51"/>
      <c r="R986" s="51"/>
      <c r="S986" s="51"/>
      <c r="T986" s="51"/>
      <c r="U986" s="51"/>
      <c r="V986" s="51"/>
      <c r="W986" s="51"/>
      <c r="X986" s="51"/>
      <c r="Y986" s="51"/>
      <c r="Z986" s="51"/>
    </row>
    <row r="987" spans="1:26" ht="15.75" customHeight="1" x14ac:dyDescent="0.2">
      <c r="A987" s="51"/>
      <c r="B987" s="51"/>
      <c r="C987" s="51"/>
      <c r="D987" s="51"/>
      <c r="E987" s="51"/>
      <c r="F987" s="51"/>
      <c r="G987" s="51"/>
      <c r="H987" s="51"/>
      <c r="I987" s="51"/>
      <c r="J987" s="51"/>
      <c r="K987" s="51"/>
      <c r="L987" s="51"/>
      <c r="M987" s="51"/>
      <c r="N987" s="51"/>
      <c r="O987" s="51"/>
      <c r="P987" s="51"/>
      <c r="Q987" s="51"/>
      <c r="R987" s="51"/>
      <c r="S987" s="51"/>
      <c r="T987" s="51"/>
      <c r="U987" s="51"/>
      <c r="V987" s="51"/>
      <c r="W987" s="51"/>
      <c r="X987" s="51"/>
      <c r="Y987" s="51"/>
      <c r="Z987" s="51"/>
    </row>
    <row r="988" spans="1:26" ht="15.75" customHeight="1" x14ac:dyDescent="0.2">
      <c r="A988" s="51"/>
      <c r="B988" s="51"/>
      <c r="C988" s="51"/>
      <c r="D988" s="51"/>
      <c r="E988" s="51"/>
      <c r="F988" s="51"/>
      <c r="G988" s="51"/>
      <c r="H988" s="51"/>
      <c r="I988" s="51"/>
      <c r="J988" s="51"/>
      <c r="K988" s="51"/>
      <c r="L988" s="51"/>
      <c r="M988" s="51"/>
      <c r="N988" s="51"/>
      <c r="O988" s="51"/>
      <c r="P988" s="51"/>
      <c r="Q988" s="51"/>
      <c r="R988" s="51"/>
      <c r="S988" s="51"/>
      <c r="T988" s="51"/>
      <c r="U988" s="51"/>
      <c r="V988" s="51"/>
      <c r="W988" s="51"/>
      <c r="X988" s="51"/>
      <c r="Y988" s="51"/>
      <c r="Z988" s="51"/>
    </row>
    <row r="989" spans="1:26" ht="15.75" customHeight="1" x14ac:dyDescent="0.2">
      <c r="A989" s="51"/>
      <c r="B989" s="51"/>
      <c r="C989" s="51"/>
      <c r="D989" s="51"/>
      <c r="E989" s="51"/>
      <c r="F989" s="51"/>
      <c r="G989" s="51"/>
      <c r="H989" s="51"/>
      <c r="I989" s="51"/>
      <c r="J989" s="51"/>
      <c r="K989" s="51"/>
      <c r="L989" s="51"/>
      <c r="M989" s="51"/>
      <c r="N989" s="51"/>
      <c r="O989" s="51"/>
      <c r="P989" s="51"/>
      <c r="Q989" s="51"/>
      <c r="R989" s="51"/>
      <c r="S989" s="51"/>
      <c r="T989" s="51"/>
      <c r="U989" s="51"/>
      <c r="V989" s="51"/>
      <c r="W989" s="51"/>
      <c r="X989" s="51"/>
      <c r="Y989" s="51"/>
      <c r="Z989" s="51"/>
    </row>
    <row r="990" spans="1:26" ht="15.75" customHeight="1" x14ac:dyDescent="0.2">
      <c r="A990" s="51"/>
      <c r="B990" s="51"/>
      <c r="C990" s="51"/>
      <c r="D990" s="51"/>
      <c r="E990" s="51"/>
      <c r="F990" s="51"/>
      <c r="G990" s="51"/>
      <c r="H990" s="51"/>
      <c r="I990" s="51"/>
      <c r="J990" s="51"/>
      <c r="K990" s="51"/>
      <c r="L990" s="51"/>
      <c r="M990" s="51"/>
      <c r="N990" s="51"/>
      <c r="O990" s="51"/>
      <c r="P990" s="51"/>
      <c r="Q990" s="51"/>
      <c r="R990" s="51"/>
      <c r="S990" s="51"/>
      <c r="T990" s="51"/>
      <c r="U990" s="51"/>
      <c r="V990" s="51"/>
      <c r="W990" s="51"/>
      <c r="X990" s="51"/>
      <c r="Y990" s="51"/>
      <c r="Z990" s="51"/>
    </row>
    <row r="991" spans="1:26" ht="15.75" customHeight="1" x14ac:dyDescent="0.2">
      <c r="A991" s="51"/>
      <c r="B991" s="51"/>
      <c r="C991" s="51"/>
      <c r="D991" s="51"/>
      <c r="E991" s="51"/>
      <c r="F991" s="51"/>
      <c r="G991" s="51"/>
      <c r="H991" s="51"/>
      <c r="I991" s="51"/>
      <c r="J991" s="51"/>
      <c r="K991" s="51"/>
      <c r="L991" s="51"/>
      <c r="M991" s="51"/>
      <c r="N991" s="51"/>
      <c r="O991" s="51"/>
      <c r="P991" s="51"/>
      <c r="Q991" s="51"/>
      <c r="R991" s="51"/>
      <c r="S991" s="51"/>
      <c r="T991" s="51"/>
      <c r="U991" s="51"/>
      <c r="V991" s="51"/>
      <c r="W991" s="51"/>
      <c r="X991" s="51"/>
      <c r="Y991" s="51"/>
      <c r="Z991" s="51"/>
    </row>
    <row r="992" spans="1:26" ht="15.75" customHeight="1" x14ac:dyDescent="0.2">
      <c r="A992" s="51"/>
      <c r="B992" s="51"/>
      <c r="C992" s="51"/>
      <c r="D992" s="51"/>
      <c r="E992" s="51"/>
      <c r="F992" s="51"/>
      <c r="G992" s="51"/>
      <c r="H992" s="51"/>
      <c r="I992" s="51"/>
      <c r="J992" s="51"/>
      <c r="K992" s="51"/>
      <c r="L992" s="51"/>
      <c r="M992" s="51"/>
      <c r="N992" s="51"/>
      <c r="O992" s="51"/>
      <c r="P992" s="51"/>
      <c r="Q992" s="51"/>
      <c r="R992" s="51"/>
      <c r="S992" s="51"/>
      <c r="T992" s="51"/>
      <c r="U992" s="51"/>
      <c r="V992" s="51"/>
      <c r="W992" s="51"/>
      <c r="X992" s="51"/>
      <c r="Y992" s="51"/>
      <c r="Z992" s="51"/>
    </row>
    <row r="993" spans="1:26" ht="15.75" customHeight="1" x14ac:dyDescent="0.2">
      <c r="A993" s="51"/>
      <c r="B993" s="51"/>
      <c r="C993" s="51"/>
      <c r="D993" s="51"/>
      <c r="E993" s="51"/>
      <c r="F993" s="51"/>
      <c r="G993" s="51"/>
      <c r="H993" s="51"/>
      <c r="I993" s="51"/>
      <c r="J993" s="51"/>
      <c r="K993" s="51"/>
      <c r="L993" s="51"/>
      <c r="M993" s="51"/>
      <c r="N993" s="51"/>
      <c r="O993" s="51"/>
      <c r="P993" s="51"/>
      <c r="Q993" s="51"/>
      <c r="R993" s="51"/>
      <c r="S993" s="51"/>
      <c r="T993" s="51"/>
      <c r="U993" s="51"/>
      <c r="V993" s="51"/>
      <c r="W993" s="51"/>
      <c r="X993" s="51"/>
      <c r="Y993" s="51"/>
      <c r="Z993" s="51"/>
    </row>
    <row r="994" spans="1:26" ht="15.75" customHeight="1" x14ac:dyDescent="0.2">
      <c r="A994" s="51"/>
      <c r="B994" s="51"/>
      <c r="C994" s="51"/>
      <c r="D994" s="51"/>
      <c r="E994" s="51"/>
      <c r="F994" s="51"/>
      <c r="G994" s="51"/>
      <c r="H994" s="51"/>
      <c r="I994" s="51"/>
      <c r="J994" s="51"/>
      <c r="K994" s="51"/>
      <c r="L994" s="51"/>
      <c r="M994" s="51"/>
      <c r="N994" s="51"/>
      <c r="O994" s="51"/>
      <c r="P994" s="51"/>
      <c r="Q994" s="51"/>
      <c r="R994" s="51"/>
      <c r="S994" s="51"/>
      <c r="T994" s="51"/>
      <c r="U994" s="51"/>
      <c r="V994" s="51"/>
      <c r="W994" s="51"/>
      <c r="X994" s="51"/>
      <c r="Y994" s="51"/>
      <c r="Z994" s="51"/>
    </row>
    <row r="995" spans="1:26" ht="15.75" customHeight="1" x14ac:dyDescent="0.2">
      <c r="A995" s="51"/>
      <c r="B995" s="51"/>
      <c r="C995" s="51"/>
      <c r="D995" s="51"/>
      <c r="E995" s="51"/>
      <c r="F995" s="51"/>
      <c r="G995" s="51"/>
      <c r="H995" s="51"/>
      <c r="I995" s="51"/>
      <c r="J995" s="51"/>
      <c r="K995" s="51"/>
      <c r="L995" s="51"/>
      <c r="M995" s="51"/>
      <c r="N995" s="51"/>
      <c r="O995" s="51"/>
      <c r="P995" s="51"/>
      <c r="Q995" s="51"/>
      <c r="R995" s="51"/>
      <c r="S995" s="51"/>
      <c r="T995" s="51"/>
      <c r="U995" s="51"/>
      <c r="V995" s="51"/>
      <c r="W995" s="51"/>
      <c r="X995" s="51"/>
      <c r="Y995" s="51"/>
      <c r="Z995" s="51"/>
    </row>
    <row r="996" spans="1:26" ht="15.75" customHeight="1" x14ac:dyDescent="0.2">
      <c r="A996" s="51"/>
      <c r="B996" s="51"/>
      <c r="C996" s="51"/>
      <c r="D996" s="51"/>
      <c r="E996" s="51"/>
      <c r="F996" s="51"/>
      <c r="G996" s="51"/>
      <c r="H996" s="51"/>
      <c r="I996" s="51"/>
      <c r="J996" s="51"/>
      <c r="K996" s="51"/>
      <c r="L996" s="51"/>
      <c r="M996" s="51"/>
      <c r="N996" s="51"/>
      <c r="O996" s="51"/>
      <c r="P996" s="51"/>
      <c r="Q996" s="51"/>
      <c r="R996" s="51"/>
      <c r="S996" s="51"/>
      <c r="T996" s="51"/>
      <c r="U996" s="51"/>
      <c r="V996" s="51"/>
      <c r="W996" s="51"/>
      <c r="X996" s="51"/>
      <c r="Y996" s="51"/>
      <c r="Z996" s="51"/>
    </row>
    <row r="997" spans="1:26" ht="15.75" customHeight="1" x14ac:dyDescent="0.2">
      <c r="A997" s="51"/>
      <c r="B997" s="51"/>
      <c r="C997" s="51"/>
      <c r="D997" s="51"/>
      <c r="E997" s="51"/>
      <c r="F997" s="51"/>
      <c r="G997" s="51"/>
      <c r="H997" s="51"/>
      <c r="I997" s="51"/>
      <c r="J997" s="51"/>
      <c r="K997" s="51"/>
      <c r="L997" s="51"/>
      <c r="M997" s="51"/>
      <c r="N997" s="51"/>
      <c r="O997" s="51"/>
      <c r="P997" s="51"/>
      <c r="Q997" s="51"/>
      <c r="R997" s="51"/>
      <c r="S997" s="51"/>
      <c r="T997" s="51"/>
      <c r="U997" s="51"/>
      <c r="V997" s="51"/>
      <c r="W997" s="51"/>
      <c r="X997" s="51"/>
      <c r="Y997" s="51"/>
      <c r="Z997" s="51"/>
    </row>
    <row r="998" spans="1:26" ht="15.75" customHeight="1" x14ac:dyDescent="0.2">
      <c r="A998" s="51"/>
      <c r="B998" s="51"/>
      <c r="C998" s="51"/>
      <c r="D998" s="51"/>
      <c r="E998" s="51"/>
      <c r="F998" s="51"/>
      <c r="G998" s="51"/>
      <c r="H998" s="51"/>
      <c r="I998" s="51"/>
      <c r="J998" s="51"/>
      <c r="K998" s="51"/>
      <c r="L998" s="51"/>
      <c r="M998" s="51"/>
      <c r="N998" s="51"/>
      <c r="O998" s="51"/>
      <c r="P998" s="51"/>
      <c r="Q998" s="51"/>
      <c r="R998" s="51"/>
      <c r="S998" s="51"/>
      <c r="T998" s="51"/>
      <c r="U998" s="51"/>
      <c r="V998" s="51"/>
      <c r="W998" s="51"/>
      <c r="X998" s="51"/>
      <c r="Y998" s="51"/>
      <c r="Z998" s="51"/>
    </row>
    <row r="999" spans="1:26" ht="15.75" customHeight="1" x14ac:dyDescent="0.2">
      <c r="A999" s="51"/>
      <c r="B999" s="51"/>
      <c r="C999" s="51"/>
      <c r="D999" s="51"/>
      <c r="E999" s="51"/>
      <c r="F999" s="51"/>
      <c r="G999" s="51"/>
      <c r="H999" s="51"/>
      <c r="I999" s="51"/>
      <c r="J999" s="51"/>
      <c r="K999" s="51"/>
      <c r="L999" s="51"/>
      <c r="M999" s="51"/>
      <c r="N999" s="51"/>
      <c r="O999" s="51"/>
      <c r="P999" s="51"/>
      <c r="Q999" s="51"/>
      <c r="R999" s="51"/>
      <c r="S999" s="51"/>
      <c r="T999" s="51"/>
      <c r="U999" s="51"/>
      <c r="V999" s="51"/>
      <c r="W999" s="51"/>
      <c r="X999" s="51"/>
      <c r="Y999" s="51"/>
      <c r="Z999" s="51"/>
    </row>
    <row r="1000" spans="1:26" ht="15.75" customHeight="1" x14ac:dyDescent="0.2">
      <c r="A1000" s="51"/>
      <c r="B1000" s="51"/>
      <c r="C1000" s="51"/>
      <c r="D1000" s="51"/>
      <c r="E1000" s="51"/>
      <c r="F1000" s="51"/>
      <c r="G1000" s="51"/>
      <c r="H1000" s="51"/>
      <c r="I1000" s="51"/>
      <c r="J1000" s="51"/>
      <c r="K1000" s="51"/>
      <c r="L1000" s="51"/>
      <c r="M1000" s="51"/>
      <c r="N1000" s="51"/>
      <c r="O1000" s="51"/>
      <c r="P1000" s="51"/>
      <c r="Q1000" s="51"/>
      <c r="R1000" s="51"/>
      <c r="S1000" s="51"/>
      <c r="T1000" s="51"/>
      <c r="U1000" s="51"/>
      <c r="V1000" s="51"/>
      <c r="W1000" s="51"/>
      <c r="X1000" s="51"/>
      <c r="Y1000" s="51"/>
      <c r="Z1000" s="51"/>
    </row>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AT742"/>
  <sheetViews>
    <sheetView workbookViewId="0">
      <pane ySplit="1" topLeftCell="A2" activePane="bottomLeft" state="frozen"/>
      <selection pane="bottomLeft" activeCell="B3" sqref="B3"/>
    </sheetView>
  </sheetViews>
  <sheetFormatPr baseColWidth="10" defaultColWidth="14.5" defaultRowHeight="15" customHeight="1" x14ac:dyDescent="0.15"/>
  <cols>
    <col min="1" max="2" width="32.5" customWidth="1"/>
    <col min="3" max="3" width="50.6640625" customWidth="1"/>
    <col min="4" max="9" width="21.33203125" customWidth="1"/>
    <col min="10" max="10" width="27.33203125" customWidth="1"/>
    <col min="11" max="11" width="24" customWidth="1"/>
    <col min="12" max="12" width="9.1640625" hidden="1" customWidth="1"/>
    <col min="13" max="13" width="90" hidden="1" customWidth="1"/>
    <col min="14" max="14" width="20.1640625" hidden="1" customWidth="1"/>
    <col min="15" max="15" width="12.1640625" hidden="1" customWidth="1"/>
    <col min="16" max="16" width="17.1640625" hidden="1" customWidth="1"/>
    <col min="17" max="17" width="20.83203125" customWidth="1"/>
    <col min="18" max="18" width="9.1640625" hidden="1" customWidth="1"/>
    <col min="19" max="19" width="9.83203125" hidden="1" customWidth="1"/>
    <col min="20" max="20" width="11.1640625" hidden="1" customWidth="1"/>
    <col min="21" max="22" width="9.1640625" hidden="1" customWidth="1"/>
    <col min="23" max="23" width="14.1640625" hidden="1" customWidth="1"/>
    <col min="24" max="24" width="13.6640625" hidden="1" customWidth="1"/>
    <col min="25" max="26" width="13.1640625" hidden="1" customWidth="1"/>
    <col min="27" max="27" width="13.33203125" customWidth="1"/>
    <col min="28" max="28" width="11.83203125" customWidth="1"/>
    <col min="29" max="29" width="10.6640625" hidden="1" customWidth="1"/>
    <col min="30" max="30" width="11.33203125" hidden="1" customWidth="1"/>
    <col min="31" max="31" width="11.6640625" hidden="1" customWidth="1"/>
    <col min="32" max="32" width="11" customWidth="1"/>
    <col min="33" max="34" width="11.5" hidden="1" customWidth="1"/>
    <col min="35" max="35" width="11.6640625" hidden="1" customWidth="1"/>
    <col min="36" max="36" width="10.5" customWidth="1"/>
    <col min="37" max="38" width="9.1640625" hidden="1" customWidth="1"/>
    <col min="39" max="39" width="9.5" hidden="1" customWidth="1"/>
    <col min="40" max="40" width="9.1640625" hidden="1" customWidth="1"/>
    <col min="41" max="43" width="8.6640625" customWidth="1"/>
    <col min="44" max="44" width="21.1640625" customWidth="1"/>
    <col min="45" max="46" width="8.6640625" customWidth="1"/>
  </cols>
  <sheetData>
    <row r="1" spans="1:46" ht="204" customHeight="1" x14ac:dyDescent="0.15">
      <c r="A1" s="35" t="s">
        <v>350</v>
      </c>
      <c r="B1" s="35"/>
      <c r="C1" s="35">
        <v>43465</v>
      </c>
      <c r="D1" s="35"/>
      <c r="E1" s="35"/>
      <c r="F1" s="35"/>
      <c r="G1" s="35"/>
      <c r="H1" s="6">
        <f>(DATEDIF(DATEVALUE(H4),DATEVALUE(I4),"y"))</f>
        <v>8</v>
      </c>
      <c r="I1" s="6"/>
      <c r="J1" s="6"/>
      <c r="K1" s="36"/>
      <c r="L1" s="169" t="s">
        <v>1321</v>
      </c>
      <c r="M1" s="170"/>
      <c r="N1" s="170"/>
      <c r="O1" s="170"/>
      <c r="P1" s="170"/>
      <c r="Q1" s="170"/>
      <c r="R1" s="170"/>
      <c r="S1" s="170"/>
      <c r="T1" s="170"/>
      <c r="U1" s="170"/>
      <c r="V1" s="170"/>
      <c r="W1" s="170"/>
      <c r="X1" s="170"/>
      <c r="Y1" s="170"/>
      <c r="Z1" s="170"/>
      <c r="AA1" s="170"/>
      <c r="AB1" s="7"/>
      <c r="AC1" s="37"/>
      <c r="AD1" s="37"/>
      <c r="AE1" s="37"/>
      <c r="AF1" s="36"/>
      <c r="AG1" s="37"/>
      <c r="AH1" s="37"/>
      <c r="AI1" s="37"/>
      <c r="AJ1" s="36"/>
      <c r="AK1" s="37"/>
      <c r="AL1" s="37"/>
      <c r="AM1" s="37"/>
      <c r="AN1" s="9"/>
      <c r="AO1" s="9"/>
      <c r="AP1" s="9"/>
      <c r="AQ1" s="9"/>
      <c r="AR1" s="9"/>
      <c r="AS1" s="9"/>
      <c r="AT1" s="9"/>
    </row>
    <row r="2" spans="1:46" ht="258" customHeight="1" x14ac:dyDescent="0.15">
      <c r="A2" s="171" t="s">
        <v>15</v>
      </c>
      <c r="B2" s="172"/>
      <c r="C2" s="172"/>
      <c r="D2" s="172"/>
      <c r="E2" s="172"/>
      <c r="F2" s="172"/>
      <c r="G2" s="172"/>
      <c r="H2" s="172"/>
      <c r="I2" s="172"/>
      <c r="J2" s="172"/>
      <c r="K2" s="173"/>
      <c r="L2" s="39" t="s">
        <v>16</v>
      </c>
      <c r="M2" s="39" t="s">
        <v>361</v>
      </c>
      <c r="N2" s="39" t="s">
        <v>362</v>
      </c>
      <c r="O2" s="39" t="s">
        <v>363</v>
      </c>
      <c r="P2" s="39" t="s">
        <v>20</v>
      </c>
      <c r="Q2" s="40" t="s">
        <v>364</v>
      </c>
      <c r="R2" s="40"/>
      <c r="S2" s="40"/>
      <c r="T2" s="39" t="s">
        <v>23</v>
      </c>
      <c r="U2" s="39" t="s">
        <v>368</v>
      </c>
      <c r="V2" s="39" t="s">
        <v>369</v>
      </c>
      <c r="W2" s="39" t="s">
        <v>370</v>
      </c>
      <c r="X2" s="39" t="s">
        <v>27</v>
      </c>
      <c r="Y2" s="39"/>
      <c r="Z2" s="39"/>
      <c r="AA2" s="40" t="s">
        <v>373</v>
      </c>
      <c r="AB2" s="40"/>
      <c r="AC2" s="39" t="s">
        <v>29</v>
      </c>
      <c r="AD2" s="39" t="s">
        <v>375</v>
      </c>
      <c r="AE2" s="39" t="s">
        <v>31</v>
      </c>
      <c r="AF2" s="40" t="s">
        <v>376</v>
      </c>
      <c r="AG2" s="39" t="s">
        <v>33</v>
      </c>
      <c r="AH2" s="39" t="s">
        <v>377</v>
      </c>
      <c r="AI2" s="40" t="s">
        <v>35</v>
      </c>
      <c r="AJ2" s="40" t="s">
        <v>378</v>
      </c>
      <c r="AK2" s="39" t="s">
        <v>37</v>
      </c>
      <c r="AL2" s="39" t="s">
        <v>38</v>
      </c>
      <c r="AM2" s="39" t="s">
        <v>39</v>
      </c>
      <c r="AN2" s="17"/>
      <c r="AO2" s="17"/>
      <c r="AP2" s="17"/>
      <c r="AQ2" s="17"/>
      <c r="AR2" s="17"/>
      <c r="AS2" s="17"/>
      <c r="AT2" s="17"/>
    </row>
    <row r="3" spans="1:46" ht="12.75" customHeight="1" x14ac:dyDescent="0.15">
      <c r="A3" s="18" t="s">
        <v>40</v>
      </c>
      <c r="B3" s="18" t="str">
        <f t="shared" ref="B3:B404" si="0">K3</f>
        <v>JURISDICTION</v>
      </c>
      <c r="C3" s="41" t="s">
        <v>381</v>
      </c>
      <c r="D3" s="41" t="s">
        <v>382</v>
      </c>
      <c r="E3" s="41" t="s">
        <v>384</v>
      </c>
      <c r="F3" s="18" t="s">
        <v>386</v>
      </c>
      <c r="G3" s="18" t="s">
        <v>387</v>
      </c>
      <c r="H3" s="41" t="s">
        <v>388</v>
      </c>
      <c r="I3" s="18" t="s">
        <v>389</v>
      </c>
      <c r="J3" s="18" t="s">
        <v>41</v>
      </c>
      <c r="K3" s="42" t="s">
        <v>42</v>
      </c>
      <c r="L3" s="56" t="s">
        <v>43</v>
      </c>
      <c r="M3" s="56" t="s">
        <v>44</v>
      </c>
      <c r="N3" s="56" t="s">
        <v>45</v>
      </c>
      <c r="O3" s="56" t="s">
        <v>46</v>
      </c>
      <c r="P3" s="56" t="s">
        <v>47</v>
      </c>
      <c r="Q3" s="57" t="s">
        <v>48</v>
      </c>
      <c r="R3" s="57" t="s">
        <v>390</v>
      </c>
      <c r="S3" s="57" t="s">
        <v>391</v>
      </c>
      <c r="T3" s="57" t="s">
        <v>49</v>
      </c>
      <c r="U3" s="57" t="s">
        <v>50</v>
      </c>
      <c r="V3" s="57" t="s">
        <v>51</v>
      </c>
      <c r="W3" s="57" t="s">
        <v>52</v>
      </c>
      <c r="X3" s="57" t="s">
        <v>53</v>
      </c>
      <c r="Y3" s="57" t="s">
        <v>393</v>
      </c>
      <c r="Z3" s="57" t="s">
        <v>394</v>
      </c>
      <c r="AA3" s="57" t="s">
        <v>54</v>
      </c>
      <c r="AB3" s="57" t="s">
        <v>395</v>
      </c>
      <c r="AC3" s="57" t="s">
        <v>55</v>
      </c>
      <c r="AD3" s="57" t="s">
        <v>56</v>
      </c>
      <c r="AE3" s="57" t="s">
        <v>57</v>
      </c>
      <c r="AF3" s="57" t="s">
        <v>58</v>
      </c>
      <c r="AG3" s="57" t="s">
        <v>59</v>
      </c>
      <c r="AH3" s="57" t="s">
        <v>60</v>
      </c>
      <c r="AI3" s="57" t="s">
        <v>61</v>
      </c>
      <c r="AJ3" s="57" t="s">
        <v>62</v>
      </c>
      <c r="AK3" s="27" t="s">
        <v>63</v>
      </c>
      <c r="AL3" s="27" t="s">
        <v>64</v>
      </c>
      <c r="AM3" s="27" t="s">
        <v>65</v>
      </c>
      <c r="AN3" s="58" t="s">
        <v>396</v>
      </c>
      <c r="AO3" s="59">
        <v>0.1</v>
      </c>
      <c r="AP3" s="59">
        <v>0.5</v>
      </c>
      <c r="AQ3" s="42" t="s">
        <v>693</v>
      </c>
      <c r="AR3" s="42" t="s">
        <v>1326</v>
      </c>
      <c r="AS3" s="27" t="s">
        <v>400</v>
      </c>
      <c r="AT3" s="27" t="s">
        <v>401</v>
      </c>
    </row>
    <row r="4" spans="1:46" ht="12.75" customHeight="1" x14ac:dyDescent="0.15">
      <c r="A4" s="9" t="s">
        <v>352</v>
      </c>
      <c r="B4" s="9" t="str">
        <f t="shared" si="0"/>
        <v>ADELANTO</v>
      </c>
      <c r="C4" s="31">
        <f t="shared" ref="C4:C542" si="1">MROUND((DATEDIF(DATEVALUE(H4),$C$1,"m")/12),1)/(DATEDIF(DATEVALUE(H4),DATEVALUE(I4),"y"))</f>
        <v>0.625</v>
      </c>
      <c r="D4" s="45">
        <f t="shared" ref="D4:D542" si="2">DATEDIF(DATEVALUE(H4),DATEVALUE(I4),"y")</f>
        <v>8</v>
      </c>
      <c r="E4" s="46">
        <f t="shared" ref="E4:E542" si="3">IF(D4=8,F4+4,F4+3)</f>
        <v>2018</v>
      </c>
      <c r="F4" s="46">
        <f t="shared" ref="F4:F542" si="4">IF(H4&gt;CONCATENATE("06/30",RIGHT(H4,4)),(RIGHT(H4,4)+1),(RIGHT(H4,4)+0))</f>
        <v>2014</v>
      </c>
      <c r="G4" s="46" t="str">
        <f t="shared" ref="G4:G542" si="5">IF(I4&gt;CONCATENATE("06/30",RIGHT(I4,4)),(RIGHT(I4,4)),(RIGHT(I4,4)-1))</f>
        <v>2021</v>
      </c>
      <c r="H4" s="9" t="str">
        <f t="shared" ref="H4:H542" si="6">LEFT(J4,10)</f>
        <v>10/15/2013</v>
      </c>
      <c r="I4" s="9" t="str">
        <f t="shared" ref="I4:I542" si="7">RIGHT(J4,10)</f>
        <v>10/15/2021</v>
      </c>
      <c r="J4" s="9" t="s">
        <v>144</v>
      </c>
      <c r="K4" s="29" t="s">
        <v>402</v>
      </c>
      <c r="L4" s="60" t="e">
        <f>VLOOKUP(K4,'5th Cycle APR Raw Data-Final'!$A$3:$P$1977,6,FALSE)</f>
        <v>#N/A</v>
      </c>
      <c r="M4" s="60">
        <f>IF(AN4&lt;1,SUMIFS('5th Cycle APR Raw Data-Final'!G$3:G$1977,'5th Cycle APR Raw Data-Final'!$A$3:$A$1977,'SB35 Determination Data'!$K4,'5th Cycle APR Raw Data-Final'!$T$3:$T$1977,"&gt;="&amp;'SB35 Determination Data'!$F4,'5th Cycle APR Raw Data-Final'!$T$3:$T$1977,"&lt;"&amp;E4),SUMIFS('5th Cycle APR Raw Data-Final'!G$3:G$1977,'5th Cycle APR Raw Data-Final'!$A$3:$A$1977,'SB35 Determination Data'!$K4,'5th Cycle APR Raw Data-Final'!$T$3:$T$1977,"&gt;="&amp;'SB35 Determination Data'!$F4,'5th Cycle APR Raw Data-Final'!$T$3:$T$1977,"&lt;="&amp;G4))</f>
        <v>0</v>
      </c>
      <c r="N4" s="60">
        <f>IF(AN4&lt;1,SUMIFS('5th Cycle APR Raw Data-Final'!H$3:H$1977,'5th Cycle APR Raw Data-Final'!$A$3:$A$1977,'SB35 Determination Data'!$K4,'5th Cycle APR Raw Data-Final'!$T$3:$T$1977,"&gt;="&amp;'SB35 Determination Data'!$F4,'5th Cycle APR Raw Data-Final'!$T$3:$T$1977,"&lt;"&amp;E4),SUMIFS('5th Cycle APR Raw Data-Final'!H$3:H$1977,'5th Cycle APR Raw Data-Final'!$A$3:$A$1977,'SB35 Determination Data'!$K4,'5th Cycle APR Raw Data-Final'!$T$3:$T$1977,"&gt;="&amp;'SB35 Determination Data'!$F4,'5th Cycle APR Raw Data-Final'!$T$3:$T$1977,"&lt;="&amp;G4))</f>
        <v>0</v>
      </c>
      <c r="O4" s="60">
        <f>IF(AN4&lt;1,SUMIFS('5th Cycle APR Raw Data-Final'!I$3:I$1977,'5th Cycle APR Raw Data-Final'!$A$3:$A$1977,'SB35 Determination Data'!$K4,'5th Cycle APR Raw Data-Final'!$T$3:$T$1977,"&gt;="&amp;'SB35 Determination Data'!$F4,'5th Cycle APR Raw Data-Final'!$T$3:$T$1977,"&lt;"&amp;E4),SUMIFS('5th Cycle APR Raw Data-Final'!I$3:I$1977,'5th Cycle APR Raw Data-Final'!$A$3:$A$1977,'SB35 Determination Data'!$K4,'5th Cycle APR Raw Data-Final'!$T$3:$T$1977,"&gt;="&amp;'SB35 Determination Data'!$F4,'5th Cycle APR Raw Data-Final'!$T$3:$T$1977,"&lt;="&amp;G4))</f>
        <v>0</v>
      </c>
      <c r="P4" s="60" t="e">
        <f t="shared" ref="P4:P542" si="8">IF(L4-M4&gt;0,L4-M4,0)</f>
        <v>#N/A</v>
      </c>
      <c r="Q4" s="31" t="str">
        <f t="shared" ref="Q4:Q542" si="9">IF(IFERROR(IF(L4=0,"*",M4/L4),AR4)="Received - Not successful",0,IFERROR(IF(L4=0,"*",M4/L4),AR4))</f>
        <v>No 2018 Annual Progress Report</v>
      </c>
      <c r="R4" s="61" t="e">
        <f t="shared" ref="R4:R542" si="10">ROUND(L4*AN4,0)</f>
        <v>#N/A</v>
      </c>
      <c r="S4" s="61" t="e">
        <f t="shared" ref="S4:S542" si="11">IF(M4&gt;R4,M4-R4,0)</f>
        <v>#N/A</v>
      </c>
      <c r="T4" s="60" t="e">
        <f>VLOOKUP(K4,'5th Cycle APR Raw Data-Final'!$A$3:$P$1977,10,FALSE)</f>
        <v>#N/A</v>
      </c>
      <c r="U4" s="60">
        <f>IF(AN4&lt;1,SUMIFS('5th Cycle APR Raw Data-Final'!K$3:K$1977,'5th Cycle APR Raw Data-Final'!$A$3:$A$1977,'SB35 Determination Data'!$K4,'5th Cycle APR Raw Data-Final'!$T$3:$T$1977,"&gt;="&amp;'SB35 Determination Data'!$F4,'5th Cycle APR Raw Data-Final'!$T$3:$T$1977,"&lt;"&amp;E4),SUMIFS('5th Cycle APR Raw Data-Final'!K$3:K$1977,'5th Cycle APR Raw Data-Final'!$A$3:$A$1977,'SB35 Determination Data'!$K4,'5th Cycle APR Raw Data-Final'!$T$3:$T$1977,"&gt;="&amp;'SB35 Determination Data'!$F4,'5th Cycle APR Raw Data-Final'!$T$3:$T$1977,"&lt;="&amp;G4))</f>
        <v>0</v>
      </c>
      <c r="V4" s="60">
        <f>IF(AN4&lt;1,SUMIFS('5th Cycle APR Raw Data-Final'!L$3:L$1977,'5th Cycle APR Raw Data-Final'!$A$3:$A$1977,'SB35 Determination Data'!$K4,'5th Cycle APR Raw Data-Final'!$T$3:$T$1977,"&gt;="&amp;'SB35 Determination Data'!$F4,'5th Cycle APR Raw Data-Final'!$T$3:$T$1977,"&lt;"&amp;E4),SUMIFS('5th Cycle APR Raw Data-Final'!L$3:L$1977,'5th Cycle APR Raw Data-Final'!$A$3:$A$1977,'SB35 Determination Data'!$K4,'5th Cycle APR Raw Data-Final'!$T$3:$T$1977,"&gt;="&amp;'SB35 Determination Data'!$F4,'5th Cycle APR Raw Data-Final'!$T$3:$T$1977,"&lt;="&amp;G4))</f>
        <v>0</v>
      </c>
      <c r="W4" s="60">
        <f>IF(AN4&lt;1,SUMIFS('5th Cycle APR Raw Data-Final'!M$3:M$1977,'5th Cycle APR Raw Data-Final'!$A$3:$A$1977,'SB35 Determination Data'!$K4,'5th Cycle APR Raw Data-Final'!$T$3:$T$1977,"&gt;="&amp;'SB35 Determination Data'!$F4,'5th Cycle APR Raw Data-Final'!$T$3:$T$1977,"&lt;"&amp;E4),SUMIFS('5th Cycle APR Raw Data-Final'!M$3:M$1977,'5th Cycle APR Raw Data-Final'!$A$3:$A$1977,'SB35 Determination Data'!$K4,'5th Cycle APR Raw Data-Final'!$T$3:$T$1977,"&gt;="&amp;'SB35 Determination Data'!$F4,'5th Cycle APR Raw Data-Final'!$T$3:$T$1977,"&lt;="&amp;G4))</f>
        <v>0</v>
      </c>
      <c r="X4" s="60" t="e">
        <f t="shared" ref="X4:X542" si="12">IF(T4-U4&gt;0,T4-U4,0)</f>
        <v>#N/A</v>
      </c>
      <c r="Y4" s="60" t="e">
        <f t="shared" ref="Y4:Y542" si="13">S4+U4</f>
        <v>#N/A</v>
      </c>
      <c r="Z4" s="60" t="e">
        <f t="shared" ref="Z4:Z542" si="14">IF(Y4&gt;T4,0,T4-Y4)</f>
        <v>#N/A</v>
      </c>
      <c r="AA4" s="31" t="str">
        <f t="shared" ref="AA4:AA542" si="15">IF(IFERROR(IF(T4=0,"*",U4/T4),AR4)="Received - Not successful",0,IFERROR(IF(T4=0,"*",U4/T4),AR4))</f>
        <v>No 2018 Annual Progress Report</v>
      </c>
      <c r="AB4" s="31" t="str">
        <f t="shared" ref="AB4:AB542" si="16">IF(IFERROR(IF(T4=0,"*",Y4/T4),AR4)="Received - Not successful",0,IFERROR(IF(T4=0,"*",Y4/T4),AR4))</f>
        <v>No 2018 Annual Progress Report</v>
      </c>
      <c r="AC4" s="60" t="e">
        <f>VLOOKUP(K4,'5th Cycle APR Raw Data-Final'!$A$3:$P$1977,14,FALSE)</f>
        <v>#N/A</v>
      </c>
      <c r="AD4" s="60">
        <f>IF(AN4&lt;1,SUMIFS('5th Cycle APR Raw Data-Final'!$O$3:$O$1977,'5th Cycle APR Raw Data-Final'!$A$3:$A$1977,'SB35 Determination Data'!$K4,'5th Cycle APR Raw Data-Final'!$T$3:$T$1977,"&gt;="&amp;'SB35 Determination Data'!$F4,'5th Cycle APR Raw Data-Final'!$T$3:$T$1977,"&lt;"&amp;E4),SUMIFS('5th Cycle APR Raw Data-Final'!$O$3:$O$1977,'5th Cycle APR Raw Data-Final'!$A$3:$A$1977,'SB35 Determination Data'!$K4,'5th Cycle APR Raw Data-Final'!$T$3:$T$1977,"&gt;="&amp;'SB35 Determination Data'!$F4,'5th Cycle APR Raw Data-Final'!$T$3:$T$1977,"&lt;="&amp;G4))</f>
        <v>0</v>
      </c>
      <c r="AE4" s="60" t="e">
        <f t="shared" ref="AE4:AE542" si="17">IF(AC4-AD4&gt;0,AC4-AD4,0)</f>
        <v>#N/A</v>
      </c>
      <c r="AF4" s="31" t="str">
        <f t="shared" ref="AF4:AF542" si="18">IF(IFERROR(IF(AC4=0,"*",AD4/AC4),AR4)="Received - Not successful",0,IFERROR(IF(AC4=0,"*",AD4/AC4),AR4))</f>
        <v>No 2018 Annual Progress Report</v>
      </c>
      <c r="AG4" s="60" t="e">
        <f>VLOOKUP(K4,'5th Cycle APR Raw Data-Final'!$A$3:$P$1977,16,FALSE)</f>
        <v>#N/A</v>
      </c>
      <c r="AH4" s="60">
        <f>IF(AN4&lt;1,SUMIFS('5th Cycle APR Raw Data-Final'!$Q$3:$Q$1977,'5th Cycle APR Raw Data-Final'!$A$3:$A$1977,'SB35 Determination Data'!$K4,'5th Cycle APR Raw Data-Final'!$T$3:$T$1977,"&gt;="&amp;'SB35 Determination Data'!$F4,'5th Cycle APR Raw Data-Final'!$T$3:$T$1977,"&lt;"&amp;E4),SUMIFS('5th Cycle APR Raw Data-Final'!$Q$3:$Q$1977,'5th Cycle APR Raw Data-Final'!$A$3:$A$1977,'SB35 Determination Data'!$K4,'5th Cycle APR Raw Data-Final'!$T$3:$T$1977,"&gt;="&amp;'SB35 Determination Data'!$F4,'5th Cycle APR Raw Data-Final'!$T$3:$T$1977,"&lt;="&amp;G4))</f>
        <v>0</v>
      </c>
      <c r="AI4" s="60" t="e">
        <f t="shared" ref="AI4:AI542" si="19">IF(AG4-AH4&gt;0,AG4-AH4,0)</f>
        <v>#N/A</v>
      </c>
      <c r="AJ4" s="31" t="str">
        <f t="shared" ref="AJ4:AJ542" si="20">IF(IFERROR(IF(AG4=0,"*",AH4/AG4),AR4)="Received - Not successful",0,IFERROR(IF(AG4=0,"*",AH4/AG4),AR4))</f>
        <v>No 2018 Annual Progress Report</v>
      </c>
      <c r="AK4" s="60" t="e">
        <f>VLOOKUP(K4,'5th Cycle APR Raw Data-Final'!$A$3:$R$1977,18,FALSE)</f>
        <v>#N/A</v>
      </c>
      <c r="AL4" s="60">
        <f>IF(AN4&lt;1,SUMIFS('5th Cycle APR Raw Data-Final'!$S$3:$S$1977,'5th Cycle APR Raw Data-Final'!$A$3:$A$1977,'SB35 Determination Data'!$K4,'5th Cycle APR Raw Data-Final'!$T$3:$T$1977,"&gt;="&amp;'SB35 Determination Data'!$F4,'5th Cycle APR Raw Data-Final'!$T$3:$T$1977,"&lt;"&amp;E4),SUMIFS('5th Cycle APR Raw Data-Final'!$S$3:$S$1977,'5th Cycle APR Raw Data-Final'!$A$3:$A$1977,'SB35 Determination Data'!$K4,'5th Cycle APR Raw Data-Final'!$T$3:$T$1977,"&gt;="&amp;'SB35 Determination Data'!$F4,'5th Cycle APR Raw Data-Final'!$T$3:$T$1977,"&lt;="&amp;G4))</f>
        <v>0</v>
      </c>
      <c r="AM4" s="60" t="e">
        <f t="shared" ref="AM4:AM542" si="21">P4+X4+AE4+AI4</f>
        <v>#N/A</v>
      </c>
      <c r="AN4" s="62">
        <f t="shared" ref="AN4:AN542" si="22">IF(C4=1,C4,(IF(C4&gt;0.5,IF(D4=5,0.6,0.5),C4)))</f>
        <v>0.5</v>
      </c>
      <c r="AO4" s="9" t="str">
        <f t="shared" ref="AO4:AO542" si="23">IFERROR(IF(AR4="No 2018 Annual Progress Report","YES",IF(AJ4&lt;AN4,"YES","NO")),"YES")</f>
        <v>YES</v>
      </c>
      <c r="AP4" s="9" t="str">
        <f t="shared" ref="AP4:AP542" si="24">IF(AR4="No 2018 Annual Progress Report","NO",IF(AO4="NO",IF(AB4&lt;AN4,"YES",IF(Q4&lt;AN4,"YES","NO")),"NO"))</f>
        <v>NO</v>
      </c>
      <c r="AQ4" s="9" t="str">
        <f t="shared" ref="AQ4:AQ542" si="25">IF(AR4="No 2018 Annual Progress Report","NO",IF(AJ4&lt;AN4,"NO",IF(AB4&lt;AN4,"NO",IF(Q4&lt;AN4,"NO","YES"))))</f>
        <v>NO</v>
      </c>
      <c r="AR4" s="48" t="str">
        <f>VLOOKUP(K4,'2018Submitted'!$A$2:$C$540,3,FALSE)</f>
        <v>No 2018 Annual Progress Report</v>
      </c>
      <c r="AS4" s="9" t="str">
        <f t="shared" ref="AS4:AS542" si="26">IF(AJ4&lt;AN4,"NO",IF(AB4&lt;AN4,"NO",IF(Q4&lt;AN4,"NO","YES")))</f>
        <v>YES</v>
      </c>
      <c r="AT4" s="9" t="str">
        <f t="shared" ref="AT4:AT542" si="27">IF(IF(AJ4&lt;AN4,"YES","NO")="NO",IF(AB4&lt;AN4,"YES",IF(Q4&lt;AN4,"YES","NO")),"NO")</f>
        <v>NO</v>
      </c>
    </row>
    <row r="5" spans="1:46" ht="12.75" customHeight="1" x14ac:dyDescent="0.15">
      <c r="A5" s="9" t="s">
        <v>168</v>
      </c>
      <c r="B5" s="9" t="str">
        <f t="shared" si="0"/>
        <v>AGOURA HILLS</v>
      </c>
      <c r="C5" s="31">
        <f t="shared" si="1"/>
        <v>0.625</v>
      </c>
      <c r="D5" s="45">
        <f t="shared" si="2"/>
        <v>8</v>
      </c>
      <c r="E5" s="46">
        <f t="shared" si="3"/>
        <v>2018</v>
      </c>
      <c r="F5" s="46">
        <f t="shared" si="4"/>
        <v>2014</v>
      </c>
      <c r="G5" s="46" t="str">
        <f t="shared" si="5"/>
        <v>2021</v>
      </c>
      <c r="H5" s="9" t="str">
        <f t="shared" si="6"/>
        <v>10/15/2013</v>
      </c>
      <c r="I5" s="9" t="str">
        <f t="shared" si="7"/>
        <v>10/15/2021</v>
      </c>
      <c r="J5" s="9" t="s">
        <v>144</v>
      </c>
      <c r="K5" s="29" t="s">
        <v>169</v>
      </c>
      <c r="L5" s="60">
        <f>VLOOKUP(K5,'5th Cycle APR Raw Data-Final'!$A$3:$P$1977,6,FALSE)</f>
        <v>31</v>
      </c>
      <c r="M5" s="60">
        <f>IF(AN5&lt;1,SUMIFS('5th Cycle APR Raw Data-Final'!G$3:G$1977,'5th Cycle APR Raw Data-Final'!$A$3:$A$1977,'SB35 Determination Data'!$K5,'5th Cycle APR Raw Data-Final'!$T$3:$T$1977,"&gt;="&amp;'SB35 Determination Data'!$F5,'5th Cycle APR Raw Data-Final'!$T$3:$T$1977,"&lt;"&amp;E5),SUMIFS('5th Cycle APR Raw Data-Final'!G$3:G$1977,'5th Cycle APR Raw Data-Final'!$A$3:$A$1977,'SB35 Determination Data'!$K5,'5th Cycle APR Raw Data-Final'!$T$3:$T$1977,"&gt;="&amp;'SB35 Determination Data'!$F5,'5th Cycle APR Raw Data-Final'!$T$3:$T$1977,"&lt;="&amp;G5))</f>
        <v>0</v>
      </c>
      <c r="N5" s="60">
        <f>IF(AN5&lt;1,SUMIFS('5th Cycle APR Raw Data-Final'!H$3:H$1977,'5th Cycle APR Raw Data-Final'!$A$3:$A$1977,'SB35 Determination Data'!$K5,'5th Cycle APR Raw Data-Final'!$T$3:$T$1977,"&gt;="&amp;'SB35 Determination Data'!$F5,'5th Cycle APR Raw Data-Final'!$T$3:$T$1977,"&lt;"&amp;E5),SUMIFS('5th Cycle APR Raw Data-Final'!H$3:H$1977,'5th Cycle APR Raw Data-Final'!$A$3:$A$1977,'SB35 Determination Data'!$K5,'5th Cycle APR Raw Data-Final'!$T$3:$T$1977,"&gt;="&amp;'SB35 Determination Data'!$F5,'5th Cycle APR Raw Data-Final'!$T$3:$T$1977,"&lt;="&amp;G5))</f>
        <v>0</v>
      </c>
      <c r="O5" s="60">
        <f>IF(AN5&lt;1,SUMIFS('5th Cycle APR Raw Data-Final'!I$3:I$1977,'5th Cycle APR Raw Data-Final'!$A$3:$A$1977,'SB35 Determination Data'!$K5,'5th Cycle APR Raw Data-Final'!$T$3:$T$1977,"&gt;="&amp;'SB35 Determination Data'!$F5,'5th Cycle APR Raw Data-Final'!$T$3:$T$1977,"&lt;"&amp;E5),SUMIFS('5th Cycle APR Raw Data-Final'!I$3:I$1977,'5th Cycle APR Raw Data-Final'!$A$3:$A$1977,'SB35 Determination Data'!$K5,'5th Cycle APR Raw Data-Final'!$T$3:$T$1977,"&gt;="&amp;'SB35 Determination Data'!$F5,'5th Cycle APR Raw Data-Final'!$T$3:$T$1977,"&lt;="&amp;G5))</f>
        <v>0</v>
      </c>
      <c r="P5" s="60">
        <f t="shared" si="8"/>
        <v>31</v>
      </c>
      <c r="Q5" s="31">
        <f t="shared" si="9"/>
        <v>0</v>
      </c>
      <c r="R5" s="61">
        <f t="shared" si="10"/>
        <v>16</v>
      </c>
      <c r="S5" s="61">
        <f t="shared" si="11"/>
        <v>0</v>
      </c>
      <c r="T5" s="60">
        <f>VLOOKUP(K5,'5th Cycle APR Raw Data-Final'!$A$3:$P$1977,10,FALSE)</f>
        <v>19</v>
      </c>
      <c r="U5" s="60">
        <f>IF(AN5&lt;1,SUMIFS('5th Cycle APR Raw Data-Final'!K$3:K$1977,'5th Cycle APR Raw Data-Final'!$A$3:$A$1977,'SB35 Determination Data'!$K5,'5th Cycle APR Raw Data-Final'!$T$3:$T$1977,"&gt;="&amp;'SB35 Determination Data'!$F5,'5th Cycle APR Raw Data-Final'!$T$3:$T$1977,"&lt;"&amp;E5),SUMIFS('5th Cycle APR Raw Data-Final'!K$3:K$1977,'5th Cycle APR Raw Data-Final'!$A$3:$A$1977,'SB35 Determination Data'!$K5,'5th Cycle APR Raw Data-Final'!$T$3:$T$1977,"&gt;="&amp;'SB35 Determination Data'!$F5,'5th Cycle APR Raw Data-Final'!$T$3:$T$1977,"&lt;="&amp;G5))</f>
        <v>0</v>
      </c>
      <c r="V5" s="60">
        <f>IF(AN5&lt;1,SUMIFS('5th Cycle APR Raw Data-Final'!L$3:L$1977,'5th Cycle APR Raw Data-Final'!$A$3:$A$1977,'SB35 Determination Data'!$K5,'5th Cycle APR Raw Data-Final'!$T$3:$T$1977,"&gt;="&amp;'SB35 Determination Data'!$F5,'5th Cycle APR Raw Data-Final'!$T$3:$T$1977,"&lt;"&amp;E5),SUMIFS('5th Cycle APR Raw Data-Final'!L$3:L$1977,'5th Cycle APR Raw Data-Final'!$A$3:$A$1977,'SB35 Determination Data'!$K5,'5th Cycle APR Raw Data-Final'!$T$3:$T$1977,"&gt;="&amp;'SB35 Determination Data'!$F5,'5th Cycle APR Raw Data-Final'!$T$3:$T$1977,"&lt;="&amp;G5))</f>
        <v>0</v>
      </c>
      <c r="W5" s="60">
        <f>IF(AN5&lt;1,SUMIFS('5th Cycle APR Raw Data-Final'!M$3:M$1977,'5th Cycle APR Raw Data-Final'!$A$3:$A$1977,'SB35 Determination Data'!$K5,'5th Cycle APR Raw Data-Final'!$T$3:$T$1977,"&gt;="&amp;'SB35 Determination Data'!$F5,'5th Cycle APR Raw Data-Final'!$T$3:$T$1977,"&lt;"&amp;E5),SUMIFS('5th Cycle APR Raw Data-Final'!M$3:M$1977,'5th Cycle APR Raw Data-Final'!$A$3:$A$1977,'SB35 Determination Data'!$K5,'5th Cycle APR Raw Data-Final'!$T$3:$T$1977,"&gt;="&amp;'SB35 Determination Data'!$F5,'5th Cycle APR Raw Data-Final'!$T$3:$T$1977,"&lt;="&amp;G5))</f>
        <v>0</v>
      </c>
      <c r="X5" s="60">
        <f t="shared" si="12"/>
        <v>19</v>
      </c>
      <c r="Y5" s="60">
        <f t="shared" si="13"/>
        <v>0</v>
      </c>
      <c r="Z5" s="60">
        <f t="shared" si="14"/>
        <v>19</v>
      </c>
      <c r="AA5" s="31">
        <f t="shared" si="15"/>
        <v>0</v>
      </c>
      <c r="AB5" s="31">
        <f t="shared" si="16"/>
        <v>0</v>
      </c>
      <c r="AC5" s="60">
        <f>VLOOKUP(K5,'5th Cycle APR Raw Data-Final'!$A$3:$P$1977,14,FALSE)</f>
        <v>20</v>
      </c>
      <c r="AD5" s="60">
        <f>IF(AN5&lt;1,SUMIFS('5th Cycle APR Raw Data-Final'!$O$3:$O$1977,'5th Cycle APR Raw Data-Final'!$A$3:$A$1977,'SB35 Determination Data'!$K5,'5th Cycle APR Raw Data-Final'!$T$3:$T$1977,"&gt;="&amp;'SB35 Determination Data'!$F5,'5th Cycle APR Raw Data-Final'!$T$3:$T$1977,"&lt;"&amp;E5),SUMIFS('5th Cycle APR Raw Data-Final'!$O$3:$O$1977,'5th Cycle APR Raw Data-Final'!$A$3:$A$1977,'SB35 Determination Data'!$K5,'5th Cycle APR Raw Data-Final'!$T$3:$T$1977,"&gt;="&amp;'SB35 Determination Data'!$F5,'5th Cycle APR Raw Data-Final'!$T$3:$T$1977,"&lt;="&amp;G5))</f>
        <v>0</v>
      </c>
      <c r="AE5" s="60">
        <f t="shared" si="17"/>
        <v>20</v>
      </c>
      <c r="AF5" s="31">
        <f t="shared" si="18"/>
        <v>0</v>
      </c>
      <c r="AG5" s="60">
        <f>VLOOKUP(K5,'5th Cycle APR Raw Data-Final'!$A$3:$P$1977,16,FALSE)</f>
        <v>45</v>
      </c>
      <c r="AH5" s="60">
        <f>IF(AN5&lt;1,SUMIFS('5th Cycle APR Raw Data-Final'!$Q$3:$Q$1977,'5th Cycle APR Raw Data-Final'!$A$3:$A$1977,'SB35 Determination Data'!$K5,'5th Cycle APR Raw Data-Final'!$T$3:$T$1977,"&gt;="&amp;'SB35 Determination Data'!$F5,'5th Cycle APR Raw Data-Final'!$T$3:$T$1977,"&lt;"&amp;E5),SUMIFS('5th Cycle APR Raw Data-Final'!$Q$3:$Q$1977,'5th Cycle APR Raw Data-Final'!$A$3:$A$1977,'SB35 Determination Data'!$K5,'5th Cycle APR Raw Data-Final'!$T$3:$T$1977,"&gt;="&amp;'SB35 Determination Data'!$F5,'5th Cycle APR Raw Data-Final'!$T$3:$T$1977,"&lt;="&amp;G5))</f>
        <v>41</v>
      </c>
      <c r="AI5" s="60">
        <f t="shared" si="19"/>
        <v>4</v>
      </c>
      <c r="AJ5" s="31">
        <f t="shared" si="20"/>
        <v>0.91111111111111109</v>
      </c>
      <c r="AK5" s="60">
        <f>VLOOKUP(K5,'5th Cycle APR Raw Data-Final'!$A$3:$R$1977,18,FALSE)</f>
        <v>115</v>
      </c>
      <c r="AL5" s="60">
        <f>IF(AN5&lt;1,SUMIFS('5th Cycle APR Raw Data-Final'!$S$3:$S$1977,'5th Cycle APR Raw Data-Final'!$A$3:$A$1977,'SB35 Determination Data'!$K5,'5th Cycle APR Raw Data-Final'!$T$3:$T$1977,"&gt;="&amp;'SB35 Determination Data'!$F5,'5th Cycle APR Raw Data-Final'!$T$3:$T$1977,"&lt;"&amp;E5),SUMIFS('5th Cycle APR Raw Data-Final'!$S$3:$S$1977,'5th Cycle APR Raw Data-Final'!$A$3:$A$1977,'SB35 Determination Data'!$K5,'5th Cycle APR Raw Data-Final'!$T$3:$T$1977,"&gt;="&amp;'SB35 Determination Data'!$F5,'5th Cycle APR Raw Data-Final'!$T$3:$T$1977,"&lt;="&amp;G5))</f>
        <v>41</v>
      </c>
      <c r="AM5" s="60">
        <f t="shared" si="21"/>
        <v>74</v>
      </c>
      <c r="AN5" s="62">
        <f t="shared" si="22"/>
        <v>0.5</v>
      </c>
      <c r="AO5" s="9" t="str">
        <f t="shared" si="23"/>
        <v>NO</v>
      </c>
      <c r="AP5" s="9" t="str">
        <f t="shared" si="24"/>
        <v>YES</v>
      </c>
      <c r="AQ5" s="9" t="str">
        <f t="shared" si="25"/>
        <v>NO</v>
      </c>
      <c r="AR5" s="48" t="str">
        <f>VLOOKUP(K5,'2018Submitted'!$A$2:$C$540,3,FALSE)</f>
        <v>Successful</v>
      </c>
      <c r="AS5" s="9" t="str">
        <f t="shared" si="26"/>
        <v>NO</v>
      </c>
      <c r="AT5" s="9" t="str">
        <f t="shared" si="27"/>
        <v>YES</v>
      </c>
    </row>
    <row r="6" spans="1:46" ht="12.75" customHeight="1" x14ac:dyDescent="0.15">
      <c r="A6" s="9" t="s">
        <v>66</v>
      </c>
      <c r="B6" s="9" t="str">
        <f t="shared" si="0"/>
        <v>ALAMEDA</v>
      </c>
      <c r="C6" s="31">
        <f t="shared" si="1"/>
        <v>0.5</v>
      </c>
      <c r="D6" s="45">
        <f t="shared" si="2"/>
        <v>8</v>
      </c>
      <c r="E6" s="46">
        <f t="shared" si="3"/>
        <v>2019</v>
      </c>
      <c r="F6" s="46">
        <f t="shared" si="4"/>
        <v>2015</v>
      </c>
      <c r="G6" s="46">
        <f t="shared" si="5"/>
        <v>2022</v>
      </c>
      <c r="H6" s="9" t="str">
        <f t="shared" si="6"/>
        <v>01/31/2015</v>
      </c>
      <c r="I6" s="9" t="str">
        <f t="shared" si="7"/>
        <v>01/31/2023</v>
      </c>
      <c r="J6" s="9" t="s">
        <v>67</v>
      </c>
      <c r="K6" s="29" t="s">
        <v>66</v>
      </c>
      <c r="L6" s="60">
        <f>VLOOKUP(K6,'5th Cycle APR Raw Data-Final'!$A$3:$P$1977,6,FALSE)</f>
        <v>444</v>
      </c>
      <c r="M6" s="60">
        <f>IF(AN6&lt;1,SUMIFS('5th Cycle APR Raw Data-Final'!G$3:G$1977,'5th Cycle APR Raw Data-Final'!$A$3:$A$1977,'SB35 Determination Data'!$K6,'5th Cycle APR Raw Data-Final'!$T$3:$T$1977,"&gt;="&amp;'SB35 Determination Data'!$F6,'5th Cycle APR Raw Data-Final'!$T$3:$T$1977,"&lt;"&amp;E6),SUMIFS('5th Cycle APR Raw Data-Final'!G$3:G$1977,'5th Cycle APR Raw Data-Final'!$A$3:$A$1977,'SB35 Determination Data'!$K6,'5th Cycle APR Raw Data-Final'!$T$3:$T$1977,"&gt;="&amp;'SB35 Determination Data'!$F6,'5th Cycle APR Raw Data-Final'!$T$3:$T$1977,"&lt;="&amp;G6))</f>
        <v>55</v>
      </c>
      <c r="N6" s="60">
        <f>IF(AN6&lt;1,SUMIFS('5th Cycle APR Raw Data-Final'!H$3:H$1977,'5th Cycle APR Raw Data-Final'!$A$3:$A$1977,'SB35 Determination Data'!$K6,'5th Cycle APR Raw Data-Final'!$T$3:$T$1977,"&gt;="&amp;'SB35 Determination Data'!$F6,'5th Cycle APR Raw Data-Final'!$T$3:$T$1977,"&lt;"&amp;E6),SUMIFS('5th Cycle APR Raw Data-Final'!H$3:H$1977,'5th Cycle APR Raw Data-Final'!$A$3:$A$1977,'SB35 Determination Data'!$K6,'5th Cycle APR Raw Data-Final'!$T$3:$T$1977,"&gt;="&amp;'SB35 Determination Data'!$F6,'5th Cycle APR Raw Data-Final'!$T$3:$T$1977,"&lt;="&amp;G6))</f>
        <v>55</v>
      </c>
      <c r="O6" s="60">
        <f>IF(AN6&lt;1,SUMIFS('5th Cycle APR Raw Data-Final'!I$3:I$1977,'5th Cycle APR Raw Data-Final'!$A$3:$A$1977,'SB35 Determination Data'!$K6,'5th Cycle APR Raw Data-Final'!$T$3:$T$1977,"&gt;="&amp;'SB35 Determination Data'!$F6,'5th Cycle APR Raw Data-Final'!$T$3:$T$1977,"&lt;"&amp;E6),SUMIFS('5th Cycle APR Raw Data-Final'!I$3:I$1977,'5th Cycle APR Raw Data-Final'!$A$3:$A$1977,'SB35 Determination Data'!$K6,'5th Cycle APR Raw Data-Final'!$T$3:$T$1977,"&gt;="&amp;'SB35 Determination Data'!$F6,'5th Cycle APR Raw Data-Final'!$T$3:$T$1977,"&lt;="&amp;G6))</f>
        <v>0</v>
      </c>
      <c r="P6" s="60">
        <f t="shared" si="8"/>
        <v>389</v>
      </c>
      <c r="Q6" s="31">
        <f t="shared" si="9"/>
        <v>0.12387387387387387</v>
      </c>
      <c r="R6" s="61">
        <f t="shared" si="10"/>
        <v>222</v>
      </c>
      <c r="S6" s="61">
        <f t="shared" si="11"/>
        <v>0</v>
      </c>
      <c r="T6" s="60">
        <f>VLOOKUP(K6,'5th Cycle APR Raw Data-Final'!$A$3:$P$1977,10,FALSE)</f>
        <v>248</v>
      </c>
      <c r="U6" s="60">
        <f>IF(AN6&lt;1,SUMIFS('5th Cycle APR Raw Data-Final'!K$3:K$1977,'5th Cycle APR Raw Data-Final'!$A$3:$A$1977,'SB35 Determination Data'!$K6,'5th Cycle APR Raw Data-Final'!$T$3:$T$1977,"&gt;="&amp;'SB35 Determination Data'!$F6,'5th Cycle APR Raw Data-Final'!$T$3:$T$1977,"&lt;"&amp;E6),SUMIFS('5th Cycle APR Raw Data-Final'!K$3:K$1977,'5th Cycle APR Raw Data-Final'!$A$3:$A$1977,'SB35 Determination Data'!$K6,'5th Cycle APR Raw Data-Final'!$T$3:$T$1977,"&gt;="&amp;'SB35 Determination Data'!$F6,'5th Cycle APR Raw Data-Final'!$T$3:$T$1977,"&lt;="&amp;G6))</f>
        <v>40</v>
      </c>
      <c r="V6" s="60">
        <f>IF(AN6&lt;1,SUMIFS('5th Cycle APR Raw Data-Final'!L$3:L$1977,'5th Cycle APR Raw Data-Final'!$A$3:$A$1977,'SB35 Determination Data'!$K6,'5th Cycle APR Raw Data-Final'!$T$3:$T$1977,"&gt;="&amp;'SB35 Determination Data'!$F6,'5th Cycle APR Raw Data-Final'!$T$3:$T$1977,"&lt;"&amp;E6),SUMIFS('5th Cycle APR Raw Data-Final'!L$3:L$1977,'5th Cycle APR Raw Data-Final'!$A$3:$A$1977,'SB35 Determination Data'!$K6,'5th Cycle APR Raw Data-Final'!$T$3:$T$1977,"&gt;="&amp;'SB35 Determination Data'!$F6,'5th Cycle APR Raw Data-Final'!$T$3:$T$1977,"&lt;="&amp;G6))</f>
        <v>40</v>
      </c>
      <c r="W6" s="60">
        <f>IF(AN6&lt;1,SUMIFS('5th Cycle APR Raw Data-Final'!M$3:M$1977,'5th Cycle APR Raw Data-Final'!$A$3:$A$1977,'SB35 Determination Data'!$K6,'5th Cycle APR Raw Data-Final'!$T$3:$T$1977,"&gt;="&amp;'SB35 Determination Data'!$F6,'5th Cycle APR Raw Data-Final'!$T$3:$T$1977,"&lt;"&amp;E6),SUMIFS('5th Cycle APR Raw Data-Final'!M$3:M$1977,'5th Cycle APR Raw Data-Final'!$A$3:$A$1977,'SB35 Determination Data'!$K6,'5th Cycle APR Raw Data-Final'!$T$3:$T$1977,"&gt;="&amp;'SB35 Determination Data'!$F6,'5th Cycle APR Raw Data-Final'!$T$3:$T$1977,"&lt;="&amp;G6))</f>
        <v>0</v>
      </c>
      <c r="X6" s="60">
        <f t="shared" si="12"/>
        <v>208</v>
      </c>
      <c r="Y6" s="60">
        <f t="shared" si="13"/>
        <v>40</v>
      </c>
      <c r="Z6" s="60">
        <f t="shared" si="14"/>
        <v>208</v>
      </c>
      <c r="AA6" s="31">
        <f t="shared" si="15"/>
        <v>0.16129032258064516</v>
      </c>
      <c r="AB6" s="31">
        <f t="shared" si="16"/>
        <v>0.16129032258064516</v>
      </c>
      <c r="AC6" s="60">
        <f>VLOOKUP(K6,'5th Cycle APR Raw Data-Final'!$A$3:$P$1977,14,FALSE)</f>
        <v>283</v>
      </c>
      <c r="AD6" s="60">
        <f>IF(AN6&lt;1,SUMIFS('5th Cycle APR Raw Data-Final'!$O$3:$O$1977,'5th Cycle APR Raw Data-Final'!$A$3:$A$1977,'SB35 Determination Data'!$K6,'5th Cycle APR Raw Data-Final'!$T$3:$T$1977,"&gt;="&amp;'SB35 Determination Data'!$F6,'5th Cycle APR Raw Data-Final'!$T$3:$T$1977,"&lt;"&amp;E6),SUMIFS('5th Cycle APR Raw Data-Final'!$O$3:$O$1977,'5th Cycle APR Raw Data-Final'!$A$3:$A$1977,'SB35 Determination Data'!$K6,'5th Cycle APR Raw Data-Final'!$T$3:$T$1977,"&gt;="&amp;'SB35 Determination Data'!$F6,'5th Cycle APR Raw Data-Final'!$T$3:$T$1977,"&lt;="&amp;G6))</f>
        <v>26</v>
      </c>
      <c r="AE6" s="60">
        <f t="shared" si="17"/>
        <v>257</v>
      </c>
      <c r="AF6" s="31">
        <f t="shared" si="18"/>
        <v>9.187279151943463E-2</v>
      </c>
      <c r="AG6" s="60">
        <f>VLOOKUP(K6,'5th Cycle APR Raw Data-Final'!$A$3:$P$1977,16,FALSE)</f>
        <v>748</v>
      </c>
      <c r="AH6" s="60">
        <f>IF(AN6&lt;1,SUMIFS('5th Cycle APR Raw Data-Final'!$Q$3:$Q$1977,'5th Cycle APR Raw Data-Final'!$A$3:$A$1977,'SB35 Determination Data'!$K6,'5th Cycle APR Raw Data-Final'!$T$3:$T$1977,"&gt;="&amp;'SB35 Determination Data'!$F6,'5th Cycle APR Raw Data-Final'!$T$3:$T$1977,"&lt;"&amp;E6),SUMIFS('5th Cycle APR Raw Data-Final'!$Q$3:$Q$1977,'5th Cycle APR Raw Data-Final'!$A$3:$A$1977,'SB35 Determination Data'!$K6,'5th Cycle APR Raw Data-Final'!$T$3:$T$1977,"&gt;="&amp;'SB35 Determination Data'!$F6,'5th Cycle APR Raw Data-Final'!$T$3:$T$1977,"&lt;="&amp;G6))</f>
        <v>499</v>
      </c>
      <c r="AI6" s="60">
        <f t="shared" si="19"/>
        <v>249</v>
      </c>
      <c r="AJ6" s="31">
        <f t="shared" si="20"/>
        <v>0.66711229946524064</v>
      </c>
      <c r="AK6" s="60">
        <f>VLOOKUP(K6,'5th Cycle APR Raw Data-Final'!$A$3:$R$1977,18,FALSE)</f>
        <v>1723</v>
      </c>
      <c r="AL6" s="60">
        <f>IF(AN6&lt;1,SUMIFS('5th Cycle APR Raw Data-Final'!$S$3:$S$1977,'5th Cycle APR Raw Data-Final'!$A$3:$A$1977,'SB35 Determination Data'!$K6,'5th Cycle APR Raw Data-Final'!$T$3:$T$1977,"&gt;="&amp;'SB35 Determination Data'!$F6,'5th Cycle APR Raw Data-Final'!$T$3:$T$1977,"&lt;"&amp;E6),SUMIFS('5th Cycle APR Raw Data-Final'!$S$3:$S$1977,'5th Cycle APR Raw Data-Final'!$A$3:$A$1977,'SB35 Determination Data'!$K6,'5th Cycle APR Raw Data-Final'!$T$3:$T$1977,"&gt;="&amp;'SB35 Determination Data'!$F6,'5th Cycle APR Raw Data-Final'!$T$3:$T$1977,"&lt;="&amp;G6))</f>
        <v>620</v>
      </c>
      <c r="AM6" s="60">
        <f t="shared" si="21"/>
        <v>1103</v>
      </c>
      <c r="AN6" s="62">
        <f t="shared" si="22"/>
        <v>0.5</v>
      </c>
      <c r="AO6" s="9" t="str">
        <f t="shared" si="23"/>
        <v>NO</v>
      </c>
      <c r="AP6" s="9" t="str">
        <f t="shared" si="24"/>
        <v>YES</v>
      </c>
      <c r="AQ6" s="9" t="str">
        <f t="shared" si="25"/>
        <v>NO</v>
      </c>
      <c r="AR6" s="48" t="str">
        <f>VLOOKUP(K6,'2018Submitted'!$A$2:$C$540,3,FALSE)</f>
        <v>Successful</v>
      </c>
      <c r="AS6" s="9" t="str">
        <f t="shared" si="26"/>
        <v>NO</v>
      </c>
      <c r="AT6" s="9" t="str">
        <f t="shared" si="27"/>
        <v>YES</v>
      </c>
    </row>
    <row r="7" spans="1:46" ht="12.75" customHeight="1" x14ac:dyDescent="0.15">
      <c r="A7" s="9" t="s">
        <v>66</v>
      </c>
      <c r="B7" s="9" t="str">
        <f t="shared" si="0"/>
        <v>ALAMEDA COUNTY</v>
      </c>
      <c r="C7" s="31">
        <f t="shared" si="1"/>
        <v>0.5</v>
      </c>
      <c r="D7" s="45">
        <f t="shared" si="2"/>
        <v>8</v>
      </c>
      <c r="E7" s="46">
        <f t="shared" si="3"/>
        <v>2019</v>
      </c>
      <c r="F7" s="46">
        <f t="shared" si="4"/>
        <v>2015</v>
      </c>
      <c r="G7" s="46">
        <f t="shared" si="5"/>
        <v>2022</v>
      </c>
      <c r="H7" s="9" t="str">
        <f t="shared" si="6"/>
        <v>01/31/2015</v>
      </c>
      <c r="I7" s="9" t="str">
        <f t="shared" si="7"/>
        <v>01/31/2023</v>
      </c>
      <c r="J7" s="9" t="s">
        <v>67</v>
      </c>
      <c r="K7" s="29" t="s">
        <v>68</v>
      </c>
      <c r="L7" s="60">
        <f>VLOOKUP(K7,'5th Cycle APR Raw Data-Final'!$A$3:$P$1977,6,FALSE)</f>
        <v>430</v>
      </c>
      <c r="M7" s="60">
        <f>IF(AN7&lt;1,SUMIFS('5th Cycle APR Raw Data-Final'!G$3:G$1977,'5th Cycle APR Raw Data-Final'!$A$3:$A$1977,'SB35 Determination Data'!$K7,'5th Cycle APR Raw Data-Final'!$T$3:$T$1977,"&gt;="&amp;'SB35 Determination Data'!$F7,'5th Cycle APR Raw Data-Final'!$T$3:$T$1977,"&lt;"&amp;E7),SUMIFS('5th Cycle APR Raw Data-Final'!G$3:G$1977,'5th Cycle APR Raw Data-Final'!$A$3:$A$1977,'SB35 Determination Data'!$K7,'5th Cycle APR Raw Data-Final'!$T$3:$T$1977,"&gt;="&amp;'SB35 Determination Data'!$F7,'5th Cycle APR Raw Data-Final'!$T$3:$T$1977,"&lt;="&amp;G7))</f>
        <v>120</v>
      </c>
      <c r="N7" s="60">
        <f>IF(AN7&lt;1,SUMIFS('5th Cycle APR Raw Data-Final'!H$3:H$1977,'5th Cycle APR Raw Data-Final'!$A$3:$A$1977,'SB35 Determination Data'!$K7,'5th Cycle APR Raw Data-Final'!$T$3:$T$1977,"&gt;="&amp;'SB35 Determination Data'!$F7,'5th Cycle APR Raw Data-Final'!$T$3:$T$1977,"&lt;"&amp;E7),SUMIFS('5th Cycle APR Raw Data-Final'!H$3:H$1977,'5th Cycle APR Raw Data-Final'!$A$3:$A$1977,'SB35 Determination Data'!$K7,'5th Cycle APR Raw Data-Final'!$T$3:$T$1977,"&gt;="&amp;'SB35 Determination Data'!$F7,'5th Cycle APR Raw Data-Final'!$T$3:$T$1977,"&lt;="&amp;G7))</f>
        <v>120</v>
      </c>
      <c r="O7" s="60">
        <f>IF(AN7&lt;1,SUMIFS('5th Cycle APR Raw Data-Final'!I$3:I$1977,'5th Cycle APR Raw Data-Final'!$A$3:$A$1977,'SB35 Determination Data'!$K7,'5th Cycle APR Raw Data-Final'!$T$3:$T$1977,"&gt;="&amp;'SB35 Determination Data'!$F7,'5th Cycle APR Raw Data-Final'!$T$3:$T$1977,"&lt;"&amp;E7),SUMIFS('5th Cycle APR Raw Data-Final'!I$3:I$1977,'5th Cycle APR Raw Data-Final'!$A$3:$A$1977,'SB35 Determination Data'!$K7,'5th Cycle APR Raw Data-Final'!$T$3:$T$1977,"&gt;="&amp;'SB35 Determination Data'!$F7,'5th Cycle APR Raw Data-Final'!$T$3:$T$1977,"&lt;="&amp;G7))</f>
        <v>0</v>
      </c>
      <c r="P7" s="60">
        <f t="shared" si="8"/>
        <v>310</v>
      </c>
      <c r="Q7" s="31">
        <f t="shared" si="9"/>
        <v>0.27906976744186046</v>
      </c>
      <c r="R7" s="61">
        <f t="shared" si="10"/>
        <v>215</v>
      </c>
      <c r="S7" s="61">
        <f t="shared" si="11"/>
        <v>0</v>
      </c>
      <c r="T7" s="60">
        <f>VLOOKUP(K7,'5th Cycle APR Raw Data-Final'!$A$3:$P$1977,10,FALSE)</f>
        <v>227</v>
      </c>
      <c r="U7" s="60">
        <f>IF(AN7&lt;1,SUMIFS('5th Cycle APR Raw Data-Final'!K$3:K$1977,'5th Cycle APR Raw Data-Final'!$A$3:$A$1977,'SB35 Determination Data'!$K7,'5th Cycle APR Raw Data-Final'!$T$3:$T$1977,"&gt;="&amp;'SB35 Determination Data'!$F7,'5th Cycle APR Raw Data-Final'!$T$3:$T$1977,"&lt;"&amp;E7),SUMIFS('5th Cycle APR Raw Data-Final'!K$3:K$1977,'5th Cycle APR Raw Data-Final'!$A$3:$A$1977,'SB35 Determination Data'!$K7,'5th Cycle APR Raw Data-Final'!$T$3:$T$1977,"&gt;="&amp;'SB35 Determination Data'!$F7,'5th Cycle APR Raw Data-Final'!$T$3:$T$1977,"&lt;="&amp;G7))</f>
        <v>90</v>
      </c>
      <c r="V7" s="60">
        <f>IF(AN7&lt;1,SUMIFS('5th Cycle APR Raw Data-Final'!L$3:L$1977,'5th Cycle APR Raw Data-Final'!$A$3:$A$1977,'SB35 Determination Data'!$K7,'5th Cycle APR Raw Data-Final'!$T$3:$T$1977,"&gt;="&amp;'SB35 Determination Data'!$F7,'5th Cycle APR Raw Data-Final'!$T$3:$T$1977,"&lt;"&amp;E7),SUMIFS('5th Cycle APR Raw Data-Final'!L$3:L$1977,'5th Cycle APR Raw Data-Final'!$A$3:$A$1977,'SB35 Determination Data'!$K7,'5th Cycle APR Raw Data-Final'!$T$3:$T$1977,"&gt;="&amp;'SB35 Determination Data'!$F7,'5th Cycle APR Raw Data-Final'!$T$3:$T$1977,"&lt;="&amp;G7))</f>
        <v>73</v>
      </c>
      <c r="W7" s="60">
        <f>IF(AN7&lt;1,SUMIFS('5th Cycle APR Raw Data-Final'!M$3:M$1977,'5th Cycle APR Raw Data-Final'!$A$3:$A$1977,'SB35 Determination Data'!$K7,'5th Cycle APR Raw Data-Final'!$T$3:$T$1977,"&gt;="&amp;'SB35 Determination Data'!$F7,'5th Cycle APR Raw Data-Final'!$T$3:$T$1977,"&lt;"&amp;E7),SUMIFS('5th Cycle APR Raw Data-Final'!M$3:M$1977,'5th Cycle APR Raw Data-Final'!$A$3:$A$1977,'SB35 Determination Data'!$K7,'5th Cycle APR Raw Data-Final'!$T$3:$T$1977,"&gt;="&amp;'SB35 Determination Data'!$F7,'5th Cycle APR Raw Data-Final'!$T$3:$T$1977,"&lt;="&amp;G7))</f>
        <v>17</v>
      </c>
      <c r="X7" s="60">
        <f t="shared" si="12"/>
        <v>137</v>
      </c>
      <c r="Y7" s="60">
        <f t="shared" si="13"/>
        <v>90</v>
      </c>
      <c r="Z7" s="60">
        <f t="shared" si="14"/>
        <v>137</v>
      </c>
      <c r="AA7" s="31">
        <f t="shared" si="15"/>
        <v>0.3964757709251101</v>
      </c>
      <c r="AB7" s="31">
        <f t="shared" si="16"/>
        <v>0.3964757709251101</v>
      </c>
      <c r="AC7" s="60">
        <f>VLOOKUP(K7,'5th Cycle APR Raw Data-Final'!$A$3:$P$1977,14,FALSE)</f>
        <v>295</v>
      </c>
      <c r="AD7" s="60">
        <f>IF(AN7&lt;1,SUMIFS('5th Cycle APR Raw Data-Final'!$O$3:$O$1977,'5th Cycle APR Raw Data-Final'!$A$3:$A$1977,'SB35 Determination Data'!$K7,'5th Cycle APR Raw Data-Final'!$T$3:$T$1977,"&gt;="&amp;'SB35 Determination Data'!$F7,'5th Cycle APR Raw Data-Final'!$T$3:$T$1977,"&lt;"&amp;E7),SUMIFS('5th Cycle APR Raw Data-Final'!$O$3:$O$1977,'5th Cycle APR Raw Data-Final'!$A$3:$A$1977,'SB35 Determination Data'!$K7,'5th Cycle APR Raw Data-Final'!$T$3:$T$1977,"&gt;="&amp;'SB35 Determination Data'!$F7,'5th Cycle APR Raw Data-Final'!$T$3:$T$1977,"&lt;="&amp;G7))</f>
        <v>35</v>
      </c>
      <c r="AE7" s="60">
        <f t="shared" si="17"/>
        <v>260</v>
      </c>
      <c r="AF7" s="31">
        <f t="shared" si="18"/>
        <v>0.11864406779661017</v>
      </c>
      <c r="AG7" s="60">
        <f>VLOOKUP(K7,'5th Cycle APR Raw Data-Final'!$A$3:$P$1977,16,FALSE)</f>
        <v>817</v>
      </c>
      <c r="AH7" s="60">
        <f>IF(AN7&lt;1,SUMIFS('5th Cycle APR Raw Data-Final'!$Q$3:$Q$1977,'5th Cycle APR Raw Data-Final'!$A$3:$A$1977,'SB35 Determination Data'!$K7,'5th Cycle APR Raw Data-Final'!$T$3:$T$1977,"&gt;="&amp;'SB35 Determination Data'!$F7,'5th Cycle APR Raw Data-Final'!$T$3:$T$1977,"&lt;"&amp;E7),SUMIFS('5th Cycle APR Raw Data-Final'!$Q$3:$Q$1977,'5th Cycle APR Raw Data-Final'!$A$3:$A$1977,'SB35 Determination Data'!$K7,'5th Cycle APR Raw Data-Final'!$T$3:$T$1977,"&gt;="&amp;'SB35 Determination Data'!$F7,'5th Cycle APR Raw Data-Final'!$T$3:$T$1977,"&lt;="&amp;G7))</f>
        <v>178</v>
      </c>
      <c r="AI7" s="60">
        <f t="shared" si="19"/>
        <v>639</v>
      </c>
      <c r="AJ7" s="31">
        <f t="shared" si="20"/>
        <v>0.21787025703794369</v>
      </c>
      <c r="AK7" s="60">
        <f>VLOOKUP(K7,'5th Cycle APR Raw Data-Final'!$A$3:$R$1977,18,FALSE)</f>
        <v>1769</v>
      </c>
      <c r="AL7" s="60">
        <f>IF(AN7&lt;1,SUMIFS('5th Cycle APR Raw Data-Final'!$S$3:$S$1977,'5th Cycle APR Raw Data-Final'!$A$3:$A$1977,'SB35 Determination Data'!$K7,'5th Cycle APR Raw Data-Final'!$T$3:$T$1977,"&gt;="&amp;'SB35 Determination Data'!$F7,'5th Cycle APR Raw Data-Final'!$T$3:$T$1977,"&lt;"&amp;E7),SUMIFS('5th Cycle APR Raw Data-Final'!$S$3:$S$1977,'5th Cycle APR Raw Data-Final'!$A$3:$A$1977,'SB35 Determination Data'!$K7,'5th Cycle APR Raw Data-Final'!$T$3:$T$1977,"&gt;="&amp;'SB35 Determination Data'!$F7,'5th Cycle APR Raw Data-Final'!$T$3:$T$1977,"&lt;="&amp;G7))</f>
        <v>423</v>
      </c>
      <c r="AM7" s="60">
        <f t="shared" si="21"/>
        <v>1346</v>
      </c>
      <c r="AN7" s="62">
        <f t="shared" si="22"/>
        <v>0.5</v>
      </c>
      <c r="AO7" s="9" t="str">
        <f t="shared" si="23"/>
        <v>YES</v>
      </c>
      <c r="AP7" s="9" t="str">
        <f t="shared" si="24"/>
        <v>NO</v>
      </c>
      <c r="AQ7" s="9" t="str">
        <f t="shared" si="25"/>
        <v>NO</v>
      </c>
      <c r="AR7" s="48" t="str">
        <f>VLOOKUP(K7,'2018Submitted'!$A$2:$C$540,3,FALSE)</f>
        <v>Successful</v>
      </c>
      <c r="AS7" s="9" t="str">
        <f t="shared" si="26"/>
        <v>NO</v>
      </c>
      <c r="AT7" s="9" t="str">
        <f t="shared" si="27"/>
        <v>NO</v>
      </c>
    </row>
    <row r="8" spans="1:46" ht="12.75" customHeight="1" x14ac:dyDescent="0.15">
      <c r="A8" s="9" t="s">
        <v>66</v>
      </c>
      <c r="B8" s="9" t="str">
        <f t="shared" si="0"/>
        <v>ALBANY</v>
      </c>
      <c r="C8" s="31">
        <f t="shared" si="1"/>
        <v>0.5</v>
      </c>
      <c r="D8" s="45">
        <f t="shared" si="2"/>
        <v>8</v>
      </c>
      <c r="E8" s="46">
        <f t="shared" si="3"/>
        <v>2019</v>
      </c>
      <c r="F8" s="46">
        <f t="shared" si="4"/>
        <v>2015</v>
      </c>
      <c r="G8" s="46">
        <f t="shared" si="5"/>
        <v>2022</v>
      </c>
      <c r="H8" s="9" t="str">
        <f t="shared" si="6"/>
        <v>01/31/2015</v>
      </c>
      <c r="I8" s="9" t="str">
        <f t="shared" si="7"/>
        <v>01/31/2023</v>
      </c>
      <c r="J8" s="9" t="s">
        <v>67</v>
      </c>
      <c r="K8" s="29" t="s">
        <v>69</v>
      </c>
      <c r="L8" s="60">
        <f>VLOOKUP(K8,'5th Cycle APR Raw Data-Final'!$A$3:$P$1977,6,FALSE)</f>
        <v>80</v>
      </c>
      <c r="M8" s="60">
        <f>IF(AN8&lt;1,SUMIFS('5th Cycle APR Raw Data-Final'!G$3:G$1977,'5th Cycle APR Raw Data-Final'!$A$3:$A$1977,'SB35 Determination Data'!$K8,'5th Cycle APR Raw Data-Final'!$T$3:$T$1977,"&gt;="&amp;'SB35 Determination Data'!$F8,'5th Cycle APR Raw Data-Final'!$T$3:$T$1977,"&lt;"&amp;E8),SUMIFS('5th Cycle APR Raw Data-Final'!G$3:G$1977,'5th Cycle APR Raw Data-Final'!$A$3:$A$1977,'SB35 Determination Data'!$K8,'5th Cycle APR Raw Data-Final'!$T$3:$T$1977,"&gt;="&amp;'SB35 Determination Data'!$F8,'5th Cycle APR Raw Data-Final'!$T$3:$T$1977,"&lt;="&amp;G8))</f>
        <v>0</v>
      </c>
      <c r="N8" s="60">
        <f>IF(AN8&lt;1,SUMIFS('5th Cycle APR Raw Data-Final'!H$3:H$1977,'5th Cycle APR Raw Data-Final'!$A$3:$A$1977,'SB35 Determination Data'!$K8,'5th Cycle APR Raw Data-Final'!$T$3:$T$1977,"&gt;="&amp;'SB35 Determination Data'!$F8,'5th Cycle APR Raw Data-Final'!$T$3:$T$1977,"&lt;"&amp;E8),SUMIFS('5th Cycle APR Raw Data-Final'!H$3:H$1977,'5th Cycle APR Raw Data-Final'!$A$3:$A$1977,'SB35 Determination Data'!$K8,'5th Cycle APR Raw Data-Final'!$T$3:$T$1977,"&gt;="&amp;'SB35 Determination Data'!$F8,'5th Cycle APR Raw Data-Final'!$T$3:$T$1977,"&lt;="&amp;G8))</f>
        <v>0</v>
      </c>
      <c r="O8" s="60">
        <f>IF(AN8&lt;1,SUMIFS('5th Cycle APR Raw Data-Final'!I$3:I$1977,'5th Cycle APR Raw Data-Final'!$A$3:$A$1977,'SB35 Determination Data'!$K8,'5th Cycle APR Raw Data-Final'!$T$3:$T$1977,"&gt;="&amp;'SB35 Determination Data'!$F8,'5th Cycle APR Raw Data-Final'!$T$3:$T$1977,"&lt;"&amp;E8),SUMIFS('5th Cycle APR Raw Data-Final'!I$3:I$1977,'5th Cycle APR Raw Data-Final'!$A$3:$A$1977,'SB35 Determination Data'!$K8,'5th Cycle APR Raw Data-Final'!$T$3:$T$1977,"&gt;="&amp;'SB35 Determination Data'!$F8,'5th Cycle APR Raw Data-Final'!$T$3:$T$1977,"&lt;="&amp;G8))</f>
        <v>0</v>
      </c>
      <c r="P8" s="60">
        <f t="shared" si="8"/>
        <v>80</v>
      </c>
      <c r="Q8" s="31">
        <f t="shared" si="9"/>
        <v>0</v>
      </c>
      <c r="R8" s="61">
        <f t="shared" si="10"/>
        <v>40</v>
      </c>
      <c r="S8" s="61">
        <f t="shared" si="11"/>
        <v>0</v>
      </c>
      <c r="T8" s="60">
        <f>VLOOKUP(K8,'5th Cycle APR Raw Data-Final'!$A$3:$P$1977,10,FALSE)</f>
        <v>53</v>
      </c>
      <c r="U8" s="60">
        <f>IF(AN8&lt;1,SUMIFS('5th Cycle APR Raw Data-Final'!K$3:K$1977,'5th Cycle APR Raw Data-Final'!$A$3:$A$1977,'SB35 Determination Data'!$K8,'5th Cycle APR Raw Data-Final'!$T$3:$T$1977,"&gt;="&amp;'SB35 Determination Data'!$F8,'5th Cycle APR Raw Data-Final'!$T$3:$T$1977,"&lt;"&amp;E8),SUMIFS('5th Cycle APR Raw Data-Final'!K$3:K$1977,'5th Cycle APR Raw Data-Final'!$A$3:$A$1977,'SB35 Determination Data'!$K8,'5th Cycle APR Raw Data-Final'!$T$3:$T$1977,"&gt;="&amp;'SB35 Determination Data'!$F8,'5th Cycle APR Raw Data-Final'!$T$3:$T$1977,"&lt;="&amp;G8))</f>
        <v>0</v>
      </c>
      <c r="V8" s="60">
        <f>IF(AN8&lt;1,SUMIFS('5th Cycle APR Raw Data-Final'!L$3:L$1977,'5th Cycle APR Raw Data-Final'!$A$3:$A$1977,'SB35 Determination Data'!$K8,'5th Cycle APR Raw Data-Final'!$T$3:$T$1977,"&gt;="&amp;'SB35 Determination Data'!$F8,'5th Cycle APR Raw Data-Final'!$T$3:$T$1977,"&lt;"&amp;E8),SUMIFS('5th Cycle APR Raw Data-Final'!L$3:L$1977,'5th Cycle APR Raw Data-Final'!$A$3:$A$1977,'SB35 Determination Data'!$K8,'5th Cycle APR Raw Data-Final'!$T$3:$T$1977,"&gt;="&amp;'SB35 Determination Data'!$F8,'5th Cycle APR Raw Data-Final'!$T$3:$T$1977,"&lt;="&amp;G8))</f>
        <v>0</v>
      </c>
      <c r="W8" s="60">
        <f>IF(AN8&lt;1,SUMIFS('5th Cycle APR Raw Data-Final'!M$3:M$1977,'5th Cycle APR Raw Data-Final'!$A$3:$A$1977,'SB35 Determination Data'!$K8,'5th Cycle APR Raw Data-Final'!$T$3:$T$1977,"&gt;="&amp;'SB35 Determination Data'!$F8,'5th Cycle APR Raw Data-Final'!$T$3:$T$1977,"&lt;"&amp;E8),SUMIFS('5th Cycle APR Raw Data-Final'!M$3:M$1977,'5th Cycle APR Raw Data-Final'!$A$3:$A$1977,'SB35 Determination Data'!$K8,'5th Cycle APR Raw Data-Final'!$T$3:$T$1977,"&gt;="&amp;'SB35 Determination Data'!$F8,'5th Cycle APR Raw Data-Final'!$T$3:$T$1977,"&lt;="&amp;G8))</f>
        <v>0</v>
      </c>
      <c r="X8" s="60">
        <f t="shared" si="12"/>
        <v>53</v>
      </c>
      <c r="Y8" s="60">
        <f t="shared" si="13"/>
        <v>0</v>
      </c>
      <c r="Z8" s="60">
        <f t="shared" si="14"/>
        <v>53</v>
      </c>
      <c r="AA8" s="31">
        <f t="shared" si="15"/>
        <v>0</v>
      </c>
      <c r="AB8" s="31">
        <f t="shared" si="16"/>
        <v>0</v>
      </c>
      <c r="AC8" s="60">
        <f>VLOOKUP(K8,'5th Cycle APR Raw Data-Final'!$A$3:$P$1977,14,FALSE)</f>
        <v>57</v>
      </c>
      <c r="AD8" s="60">
        <f>IF(AN8&lt;1,SUMIFS('5th Cycle APR Raw Data-Final'!$O$3:$O$1977,'5th Cycle APR Raw Data-Final'!$A$3:$A$1977,'SB35 Determination Data'!$K8,'5th Cycle APR Raw Data-Final'!$T$3:$T$1977,"&gt;="&amp;'SB35 Determination Data'!$F8,'5th Cycle APR Raw Data-Final'!$T$3:$T$1977,"&lt;"&amp;E8),SUMIFS('5th Cycle APR Raw Data-Final'!$O$3:$O$1977,'5th Cycle APR Raw Data-Final'!$A$3:$A$1977,'SB35 Determination Data'!$K8,'5th Cycle APR Raw Data-Final'!$T$3:$T$1977,"&gt;="&amp;'SB35 Determination Data'!$F8,'5th Cycle APR Raw Data-Final'!$T$3:$T$1977,"&lt;="&amp;G8))</f>
        <v>21</v>
      </c>
      <c r="AE8" s="60">
        <f t="shared" si="17"/>
        <v>36</v>
      </c>
      <c r="AF8" s="31">
        <f t="shared" si="18"/>
        <v>0.36842105263157893</v>
      </c>
      <c r="AG8" s="60">
        <f>VLOOKUP(K8,'5th Cycle APR Raw Data-Final'!$A$3:$P$1977,16,FALSE)</f>
        <v>145</v>
      </c>
      <c r="AH8" s="60">
        <f>IF(AN8&lt;1,SUMIFS('5th Cycle APR Raw Data-Final'!$Q$3:$Q$1977,'5th Cycle APR Raw Data-Final'!$A$3:$A$1977,'SB35 Determination Data'!$K8,'5th Cycle APR Raw Data-Final'!$T$3:$T$1977,"&gt;="&amp;'SB35 Determination Data'!$F8,'5th Cycle APR Raw Data-Final'!$T$3:$T$1977,"&lt;"&amp;E8),SUMIFS('5th Cycle APR Raw Data-Final'!$Q$3:$Q$1977,'5th Cycle APR Raw Data-Final'!$A$3:$A$1977,'SB35 Determination Data'!$K8,'5th Cycle APR Raw Data-Final'!$T$3:$T$1977,"&gt;="&amp;'SB35 Determination Data'!$F8,'5th Cycle APR Raw Data-Final'!$T$3:$T$1977,"&lt;="&amp;G8))</f>
        <v>194</v>
      </c>
      <c r="AI8" s="60">
        <f t="shared" si="19"/>
        <v>0</v>
      </c>
      <c r="AJ8" s="31">
        <f t="shared" si="20"/>
        <v>1.3379310344827586</v>
      </c>
      <c r="AK8" s="60">
        <f>VLOOKUP(K8,'5th Cycle APR Raw Data-Final'!$A$3:$R$1977,18,FALSE)</f>
        <v>335</v>
      </c>
      <c r="AL8" s="60">
        <f>IF(AN8&lt;1,SUMIFS('5th Cycle APR Raw Data-Final'!$S$3:$S$1977,'5th Cycle APR Raw Data-Final'!$A$3:$A$1977,'SB35 Determination Data'!$K8,'5th Cycle APR Raw Data-Final'!$T$3:$T$1977,"&gt;="&amp;'SB35 Determination Data'!$F8,'5th Cycle APR Raw Data-Final'!$T$3:$T$1977,"&lt;"&amp;E8),SUMIFS('5th Cycle APR Raw Data-Final'!$S$3:$S$1977,'5th Cycle APR Raw Data-Final'!$A$3:$A$1977,'SB35 Determination Data'!$K8,'5th Cycle APR Raw Data-Final'!$T$3:$T$1977,"&gt;="&amp;'SB35 Determination Data'!$F8,'5th Cycle APR Raw Data-Final'!$T$3:$T$1977,"&lt;="&amp;G8))</f>
        <v>215</v>
      </c>
      <c r="AM8" s="60">
        <f t="shared" si="21"/>
        <v>169</v>
      </c>
      <c r="AN8" s="62">
        <f t="shared" si="22"/>
        <v>0.5</v>
      </c>
      <c r="AO8" s="9" t="str">
        <f t="shared" si="23"/>
        <v>NO</v>
      </c>
      <c r="AP8" s="9" t="str">
        <f t="shared" si="24"/>
        <v>YES</v>
      </c>
      <c r="AQ8" s="9" t="str">
        <f t="shared" si="25"/>
        <v>NO</v>
      </c>
      <c r="AR8" s="48" t="str">
        <f>VLOOKUP(K8,'2018Submitted'!$A$2:$C$540,3,FALSE)</f>
        <v>Successful</v>
      </c>
      <c r="AS8" s="9" t="str">
        <f t="shared" si="26"/>
        <v>NO</v>
      </c>
      <c r="AT8" s="9" t="str">
        <f t="shared" si="27"/>
        <v>YES</v>
      </c>
    </row>
    <row r="9" spans="1:46" ht="12.75" customHeight="1" x14ac:dyDescent="0.15">
      <c r="A9" s="9" t="s">
        <v>168</v>
      </c>
      <c r="B9" s="9" t="str">
        <f t="shared" si="0"/>
        <v>ALHAMBRA</v>
      </c>
      <c r="C9" s="31">
        <f t="shared" si="1"/>
        <v>0.625</v>
      </c>
      <c r="D9" s="45">
        <f t="shared" si="2"/>
        <v>8</v>
      </c>
      <c r="E9" s="46">
        <f t="shared" si="3"/>
        <v>2018</v>
      </c>
      <c r="F9" s="46">
        <f t="shared" si="4"/>
        <v>2014</v>
      </c>
      <c r="G9" s="46" t="str">
        <f t="shared" si="5"/>
        <v>2021</v>
      </c>
      <c r="H9" s="9" t="str">
        <f t="shared" si="6"/>
        <v>10/15/2013</v>
      </c>
      <c r="I9" s="9" t="str">
        <f t="shared" si="7"/>
        <v>10/15/2021</v>
      </c>
      <c r="J9" s="9" t="s">
        <v>144</v>
      </c>
      <c r="K9" s="29" t="s">
        <v>170</v>
      </c>
      <c r="L9" s="60">
        <f>VLOOKUP(K9,'5th Cycle APR Raw Data-Final'!$A$3:$P$1977,6,FALSE)</f>
        <v>380</v>
      </c>
      <c r="M9" s="60">
        <f>IF(AN9&lt;1,SUMIFS('5th Cycle APR Raw Data-Final'!G$3:G$1977,'5th Cycle APR Raw Data-Final'!$A$3:$A$1977,'SB35 Determination Data'!$K9,'5th Cycle APR Raw Data-Final'!$T$3:$T$1977,"&gt;="&amp;'SB35 Determination Data'!$F9,'5th Cycle APR Raw Data-Final'!$T$3:$T$1977,"&lt;"&amp;E9),SUMIFS('5th Cycle APR Raw Data-Final'!G$3:G$1977,'5th Cycle APR Raw Data-Final'!$A$3:$A$1977,'SB35 Determination Data'!$K9,'5th Cycle APR Raw Data-Final'!$T$3:$T$1977,"&gt;="&amp;'SB35 Determination Data'!$F9,'5th Cycle APR Raw Data-Final'!$T$3:$T$1977,"&lt;="&amp;G9))</f>
        <v>0</v>
      </c>
      <c r="N9" s="60">
        <f>IF(AN9&lt;1,SUMIFS('5th Cycle APR Raw Data-Final'!H$3:H$1977,'5th Cycle APR Raw Data-Final'!$A$3:$A$1977,'SB35 Determination Data'!$K9,'5th Cycle APR Raw Data-Final'!$T$3:$T$1977,"&gt;="&amp;'SB35 Determination Data'!$F9,'5th Cycle APR Raw Data-Final'!$T$3:$T$1977,"&lt;"&amp;E9),SUMIFS('5th Cycle APR Raw Data-Final'!H$3:H$1977,'5th Cycle APR Raw Data-Final'!$A$3:$A$1977,'SB35 Determination Data'!$K9,'5th Cycle APR Raw Data-Final'!$T$3:$T$1977,"&gt;="&amp;'SB35 Determination Data'!$F9,'5th Cycle APR Raw Data-Final'!$T$3:$T$1977,"&lt;="&amp;G9))</f>
        <v>0</v>
      </c>
      <c r="O9" s="60">
        <f>IF(AN9&lt;1,SUMIFS('5th Cycle APR Raw Data-Final'!I$3:I$1977,'5th Cycle APR Raw Data-Final'!$A$3:$A$1977,'SB35 Determination Data'!$K9,'5th Cycle APR Raw Data-Final'!$T$3:$T$1977,"&gt;="&amp;'SB35 Determination Data'!$F9,'5th Cycle APR Raw Data-Final'!$T$3:$T$1977,"&lt;"&amp;E9),SUMIFS('5th Cycle APR Raw Data-Final'!I$3:I$1977,'5th Cycle APR Raw Data-Final'!$A$3:$A$1977,'SB35 Determination Data'!$K9,'5th Cycle APR Raw Data-Final'!$T$3:$T$1977,"&gt;="&amp;'SB35 Determination Data'!$F9,'5th Cycle APR Raw Data-Final'!$T$3:$T$1977,"&lt;="&amp;G9))</f>
        <v>0</v>
      </c>
      <c r="P9" s="60">
        <f t="shared" si="8"/>
        <v>380</v>
      </c>
      <c r="Q9" s="31">
        <f t="shared" si="9"/>
        <v>0</v>
      </c>
      <c r="R9" s="61">
        <f t="shared" si="10"/>
        <v>190</v>
      </c>
      <c r="S9" s="61">
        <f t="shared" si="11"/>
        <v>0</v>
      </c>
      <c r="T9" s="60">
        <f>VLOOKUP(K9,'5th Cycle APR Raw Data-Final'!$A$3:$P$1977,10,FALSE)</f>
        <v>224</v>
      </c>
      <c r="U9" s="60">
        <f>IF(AN9&lt;1,SUMIFS('5th Cycle APR Raw Data-Final'!K$3:K$1977,'5th Cycle APR Raw Data-Final'!$A$3:$A$1977,'SB35 Determination Data'!$K9,'5th Cycle APR Raw Data-Final'!$T$3:$T$1977,"&gt;="&amp;'SB35 Determination Data'!$F9,'5th Cycle APR Raw Data-Final'!$T$3:$T$1977,"&lt;"&amp;E9),SUMIFS('5th Cycle APR Raw Data-Final'!K$3:K$1977,'5th Cycle APR Raw Data-Final'!$A$3:$A$1977,'SB35 Determination Data'!$K9,'5th Cycle APR Raw Data-Final'!$T$3:$T$1977,"&gt;="&amp;'SB35 Determination Data'!$F9,'5th Cycle APR Raw Data-Final'!$T$3:$T$1977,"&lt;="&amp;G9))</f>
        <v>0</v>
      </c>
      <c r="V9" s="60">
        <f>IF(AN9&lt;1,SUMIFS('5th Cycle APR Raw Data-Final'!L$3:L$1977,'5th Cycle APR Raw Data-Final'!$A$3:$A$1977,'SB35 Determination Data'!$K9,'5th Cycle APR Raw Data-Final'!$T$3:$T$1977,"&gt;="&amp;'SB35 Determination Data'!$F9,'5th Cycle APR Raw Data-Final'!$T$3:$T$1977,"&lt;"&amp;E9),SUMIFS('5th Cycle APR Raw Data-Final'!L$3:L$1977,'5th Cycle APR Raw Data-Final'!$A$3:$A$1977,'SB35 Determination Data'!$K9,'5th Cycle APR Raw Data-Final'!$T$3:$T$1977,"&gt;="&amp;'SB35 Determination Data'!$F9,'5th Cycle APR Raw Data-Final'!$T$3:$T$1977,"&lt;="&amp;G9))</f>
        <v>0</v>
      </c>
      <c r="W9" s="60">
        <f>IF(AN9&lt;1,SUMIFS('5th Cycle APR Raw Data-Final'!M$3:M$1977,'5th Cycle APR Raw Data-Final'!$A$3:$A$1977,'SB35 Determination Data'!$K9,'5th Cycle APR Raw Data-Final'!$T$3:$T$1977,"&gt;="&amp;'SB35 Determination Data'!$F9,'5th Cycle APR Raw Data-Final'!$T$3:$T$1977,"&lt;"&amp;E9),SUMIFS('5th Cycle APR Raw Data-Final'!M$3:M$1977,'5th Cycle APR Raw Data-Final'!$A$3:$A$1977,'SB35 Determination Data'!$K9,'5th Cycle APR Raw Data-Final'!$T$3:$T$1977,"&gt;="&amp;'SB35 Determination Data'!$F9,'5th Cycle APR Raw Data-Final'!$T$3:$T$1977,"&lt;="&amp;G9))</f>
        <v>0</v>
      </c>
      <c r="X9" s="60">
        <f t="shared" si="12"/>
        <v>224</v>
      </c>
      <c r="Y9" s="60">
        <f t="shared" si="13"/>
        <v>0</v>
      </c>
      <c r="Z9" s="60">
        <f t="shared" si="14"/>
        <v>224</v>
      </c>
      <c r="AA9" s="31">
        <f t="shared" si="15"/>
        <v>0</v>
      </c>
      <c r="AB9" s="31">
        <f t="shared" si="16"/>
        <v>0</v>
      </c>
      <c r="AC9" s="60">
        <f>VLOOKUP(K9,'5th Cycle APR Raw Data-Final'!$A$3:$P$1977,14,FALSE)</f>
        <v>246</v>
      </c>
      <c r="AD9" s="60">
        <f>IF(AN9&lt;1,SUMIFS('5th Cycle APR Raw Data-Final'!$O$3:$O$1977,'5th Cycle APR Raw Data-Final'!$A$3:$A$1977,'SB35 Determination Data'!$K9,'5th Cycle APR Raw Data-Final'!$T$3:$T$1977,"&gt;="&amp;'SB35 Determination Data'!$F9,'5th Cycle APR Raw Data-Final'!$T$3:$T$1977,"&lt;"&amp;E9),SUMIFS('5th Cycle APR Raw Data-Final'!$O$3:$O$1977,'5th Cycle APR Raw Data-Final'!$A$3:$A$1977,'SB35 Determination Data'!$K9,'5th Cycle APR Raw Data-Final'!$T$3:$T$1977,"&gt;="&amp;'SB35 Determination Data'!$F9,'5th Cycle APR Raw Data-Final'!$T$3:$T$1977,"&lt;="&amp;G9))</f>
        <v>3</v>
      </c>
      <c r="AE9" s="60">
        <f t="shared" si="17"/>
        <v>243</v>
      </c>
      <c r="AF9" s="31">
        <f t="shared" si="18"/>
        <v>1.2195121951219513E-2</v>
      </c>
      <c r="AG9" s="60">
        <f>VLOOKUP(K9,'5th Cycle APR Raw Data-Final'!$A$3:$P$1977,16,FALSE)</f>
        <v>642</v>
      </c>
      <c r="AH9" s="60">
        <f>IF(AN9&lt;1,SUMIFS('5th Cycle APR Raw Data-Final'!$Q$3:$Q$1977,'5th Cycle APR Raw Data-Final'!$A$3:$A$1977,'SB35 Determination Data'!$K9,'5th Cycle APR Raw Data-Final'!$T$3:$T$1977,"&gt;="&amp;'SB35 Determination Data'!$F9,'5th Cycle APR Raw Data-Final'!$T$3:$T$1977,"&lt;"&amp;E9),SUMIFS('5th Cycle APR Raw Data-Final'!$Q$3:$Q$1977,'5th Cycle APR Raw Data-Final'!$A$3:$A$1977,'SB35 Determination Data'!$K9,'5th Cycle APR Raw Data-Final'!$T$3:$T$1977,"&gt;="&amp;'SB35 Determination Data'!$F9,'5th Cycle APR Raw Data-Final'!$T$3:$T$1977,"&lt;="&amp;G9))</f>
        <v>141</v>
      </c>
      <c r="AI9" s="60">
        <f t="shared" si="19"/>
        <v>501</v>
      </c>
      <c r="AJ9" s="31">
        <f t="shared" si="20"/>
        <v>0.21962616822429906</v>
      </c>
      <c r="AK9" s="60">
        <f>VLOOKUP(K9,'5th Cycle APR Raw Data-Final'!$A$3:$R$1977,18,FALSE)</f>
        <v>1492</v>
      </c>
      <c r="AL9" s="60">
        <f>IF(AN9&lt;1,SUMIFS('5th Cycle APR Raw Data-Final'!$S$3:$S$1977,'5th Cycle APR Raw Data-Final'!$A$3:$A$1977,'SB35 Determination Data'!$K9,'5th Cycle APR Raw Data-Final'!$T$3:$T$1977,"&gt;="&amp;'SB35 Determination Data'!$F9,'5th Cycle APR Raw Data-Final'!$T$3:$T$1977,"&lt;"&amp;E9),SUMIFS('5th Cycle APR Raw Data-Final'!$S$3:$S$1977,'5th Cycle APR Raw Data-Final'!$A$3:$A$1977,'SB35 Determination Data'!$K9,'5th Cycle APR Raw Data-Final'!$T$3:$T$1977,"&gt;="&amp;'SB35 Determination Data'!$F9,'5th Cycle APR Raw Data-Final'!$T$3:$T$1977,"&lt;="&amp;G9))</f>
        <v>144</v>
      </c>
      <c r="AM9" s="60">
        <f t="shared" si="21"/>
        <v>1348</v>
      </c>
      <c r="AN9" s="62">
        <f t="shared" si="22"/>
        <v>0.5</v>
      </c>
      <c r="AO9" s="9" t="str">
        <f t="shared" si="23"/>
        <v>YES</v>
      </c>
      <c r="AP9" s="9" t="str">
        <f t="shared" si="24"/>
        <v>NO</v>
      </c>
      <c r="AQ9" s="9" t="str">
        <f t="shared" si="25"/>
        <v>NO</v>
      </c>
      <c r="AR9" s="48" t="str">
        <f>VLOOKUP(K9,'2018Submitted'!$A$2:$C$540,3,FALSE)</f>
        <v>Successful</v>
      </c>
      <c r="AS9" s="9" t="str">
        <f t="shared" si="26"/>
        <v>NO</v>
      </c>
      <c r="AT9" s="9" t="str">
        <f t="shared" si="27"/>
        <v>NO</v>
      </c>
    </row>
    <row r="10" spans="1:46" ht="12.75" customHeight="1" x14ac:dyDescent="0.15">
      <c r="A10" s="9" t="s">
        <v>273</v>
      </c>
      <c r="B10" s="9" t="str">
        <f t="shared" si="0"/>
        <v>ALISO VIEJO</v>
      </c>
      <c r="C10" s="31">
        <f t="shared" si="1"/>
        <v>0.625</v>
      </c>
      <c r="D10" s="45">
        <f t="shared" si="2"/>
        <v>8</v>
      </c>
      <c r="E10" s="46">
        <f t="shared" si="3"/>
        <v>2018</v>
      </c>
      <c r="F10" s="46">
        <f t="shared" si="4"/>
        <v>2014</v>
      </c>
      <c r="G10" s="46" t="str">
        <f t="shared" si="5"/>
        <v>2021</v>
      </c>
      <c r="H10" s="9" t="str">
        <f t="shared" si="6"/>
        <v>10/15/2013</v>
      </c>
      <c r="I10" s="9" t="str">
        <f t="shared" si="7"/>
        <v>10/15/2021</v>
      </c>
      <c r="J10" s="9" t="s">
        <v>144</v>
      </c>
      <c r="K10" s="29" t="s">
        <v>274</v>
      </c>
      <c r="L10" s="60">
        <f>VLOOKUP(K10,'5th Cycle APR Raw Data-Final'!$A$3:$P$1977,6,FALSE)</f>
        <v>9</v>
      </c>
      <c r="M10" s="60">
        <f>IF(AN10&lt;1,SUMIFS('5th Cycle APR Raw Data-Final'!G$3:G$1977,'5th Cycle APR Raw Data-Final'!$A$3:$A$1977,'SB35 Determination Data'!$K10,'5th Cycle APR Raw Data-Final'!$T$3:$T$1977,"&gt;="&amp;'SB35 Determination Data'!$F10,'5th Cycle APR Raw Data-Final'!$T$3:$T$1977,"&lt;"&amp;E10),SUMIFS('5th Cycle APR Raw Data-Final'!G$3:G$1977,'5th Cycle APR Raw Data-Final'!$A$3:$A$1977,'SB35 Determination Data'!$K10,'5th Cycle APR Raw Data-Final'!$T$3:$T$1977,"&gt;="&amp;'SB35 Determination Data'!$F10,'5th Cycle APR Raw Data-Final'!$T$3:$T$1977,"&lt;="&amp;G10))</f>
        <v>83</v>
      </c>
      <c r="N10" s="60">
        <f>IF(AN10&lt;1,SUMIFS('5th Cycle APR Raw Data-Final'!H$3:H$1977,'5th Cycle APR Raw Data-Final'!$A$3:$A$1977,'SB35 Determination Data'!$K10,'5th Cycle APR Raw Data-Final'!$T$3:$T$1977,"&gt;="&amp;'SB35 Determination Data'!$F10,'5th Cycle APR Raw Data-Final'!$T$3:$T$1977,"&lt;"&amp;E10),SUMIFS('5th Cycle APR Raw Data-Final'!H$3:H$1977,'5th Cycle APR Raw Data-Final'!$A$3:$A$1977,'SB35 Determination Data'!$K10,'5th Cycle APR Raw Data-Final'!$T$3:$T$1977,"&gt;="&amp;'SB35 Determination Data'!$F10,'5th Cycle APR Raw Data-Final'!$T$3:$T$1977,"&lt;="&amp;G10))</f>
        <v>83</v>
      </c>
      <c r="O10" s="60">
        <f>IF(AN10&lt;1,SUMIFS('5th Cycle APR Raw Data-Final'!I$3:I$1977,'5th Cycle APR Raw Data-Final'!$A$3:$A$1977,'SB35 Determination Data'!$K10,'5th Cycle APR Raw Data-Final'!$T$3:$T$1977,"&gt;="&amp;'SB35 Determination Data'!$F10,'5th Cycle APR Raw Data-Final'!$T$3:$T$1977,"&lt;"&amp;E10),SUMIFS('5th Cycle APR Raw Data-Final'!I$3:I$1977,'5th Cycle APR Raw Data-Final'!$A$3:$A$1977,'SB35 Determination Data'!$K10,'5th Cycle APR Raw Data-Final'!$T$3:$T$1977,"&gt;="&amp;'SB35 Determination Data'!$F10,'5th Cycle APR Raw Data-Final'!$T$3:$T$1977,"&lt;="&amp;G10))</f>
        <v>0</v>
      </c>
      <c r="P10" s="60">
        <f t="shared" si="8"/>
        <v>0</v>
      </c>
      <c r="Q10" s="31">
        <f t="shared" si="9"/>
        <v>9.2222222222222214</v>
      </c>
      <c r="R10" s="61">
        <f t="shared" si="10"/>
        <v>5</v>
      </c>
      <c r="S10" s="61">
        <f t="shared" si="11"/>
        <v>78</v>
      </c>
      <c r="T10" s="60">
        <f>VLOOKUP(K10,'5th Cycle APR Raw Data-Final'!$A$3:$P$1977,10,FALSE)</f>
        <v>7</v>
      </c>
      <c r="U10" s="60">
        <f>IF(AN10&lt;1,SUMIFS('5th Cycle APR Raw Data-Final'!K$3:K$1977,'5th Cycle APR Raw Data-Final'!$A$3:$A$1977,'SB35 Determination Data'!$K10,'5th Cycle APR Raw Data-Final'!$T$3:$T$1977,"&gt;="&amp;'SB35 Determination Data'!$F10,'5th Cycle APR Raw Data-Final'!$T$3:$T$1977,"&lt;"&amp;E10),SUMIFS('5th Cycle APR Raw Data-Final'!K$3:K$1977,'5th Cycle APR Raw Data-Final'!$A$3:$A$1977,'SB35 Determination Data'!$K10,'5th Cycle APR Raw Data-Final'!$T$3:$T$1977,"&gt;="&amp;'SB35 Determination Data'!$F10,'5th Cycle APR Raw Data-Final'!$T$3:$T$1977,"&lt;="&amp;G10))</f>
        <v>335</v>
      </c>
      <c r="V10" s="60">
        <f>IF(AN10&lt;1,SUMIFS('5th Cycle APR Raw Data-Final'!L$3:L$1977,'5th Cycle APR Raw Data-Final'!$A$3:$A$1977,'SB35 Determination Data'!$K10,'5th Cycle APR Raw Data-Final'!$T$3:$T$1977,"&gt;="&amp;'SB35 Determination Data'!$F10,'5th Cycle APR Raw Data-Final'!$T$3:$T$1977,"&lt;"&amp;E10),SUMIFS('5th Cycle APR Raw Data-Final'!L$3:L$1977,'5th Cycle APR Raw Data-Final'!$A$3:$A$1977,'SB35 Determination Data'!$K10,'5th Cycle APR Raw Data-Final'!$T$3:$T$1977,"&gt;="&amp;'SB35 Determination Data'!$F10,'5th Cycle APR Raw Data-Final'!$T$3:$T$1977,"&lt;="&amp;G10))</f>
        <v>335</v>
      </c>
      <c r="W10" s="60">
        <f>IF(AN10&lt;1,SUMIFS('5th Cycle APR Raw Data-Final'!M$3:M$1977,'5th Cycle APR Raw Data-Final'!$A$3:$A$1977,'SB35 Determination Data'!$K10,'5th Cycle APR Raw Data-Final'!$T$3:$T$1977,"&gt;="&amp;'SB35 Determination Data'!$F10,'5th Cycle APR Raw Data-Final'!$T$3:$T$1977,"&lt;"&amp;E10),SUMIFS('5th Cycle APR Raw Data-Final'!M$3:M$1977,'5th Cycle APR Raw Data-Final'!$A$3:$A$1977,'SB35 Determination Data'!$K10,'5th Cycle APR Raw Data-Final'!$T$3:$T$1977,"&gt;="&amp;'SB35 Determination Data'!$F10,'5th Cycle APR Raw Data-Final'!$T$3:$T$1977,"&lt;="&amp;G10))</f>
        <v>0</v>
      </c>
      <c r="X10" s="60">
        <f t="shared" si="12"/>
        <v>0</v>
      </c>
      <c r="Y10" s="60">
        <f t="shared" si="13"/>
        <v>413</v>
      </c>
      <c r="Z10" s="60">
        <f t="shared" si="14"/>
        <v>0</v>
      </c>
      <c r="AA10" s="31">
        <f t="shared" si="15"/>
        <v>47.857142857142854</v>
      </c>
      <c r="AB10" s="31">
        <f t="shared" si="16"/>
        <v>59</v>
      </c>
      <c r="AC10" s="60">
        <f>VLOOKUP(K10,'5th Cycle APR Raw Data-Final'!$A$3:$P$1977,14,FALSE)</f>
        <v>7</v>
      </c>
      <c r="AD10" s="60">
        <f>IF(AN10&lt;1,SUMIFS('5th Cycle APR Raw Data-Final'!$O$3:$O$1977,'5th Cycle APR Raw Data-Final'!$A$3:$A$1977,'SB35 Determination Data'!$K10,'5th Cycle APR Raw Data-Final'!$T$3:$T$1977,"&gt;="&amp;'SB35 Determination Data'!$F10,'5th Cycle APR Raw Data-Final'!$T$3:$T$1977,"&lt;"&amp;E10),SUMIFS('5th Cycle APR Raw Data-Final'!$O$3:$O$1977,'5th Cycle APR Raw Data-Final'!$A$3:$A$1977,'SB35 Determination Data'!$K10,'5th Cycle APR Raw Data-Final'!$T$3:$T$1977,"&gt;="&amp;'SB35 Determination Data'!$F10,'5th Cycle APR Raw Data-Final'!$T$3:$T$1977,"&lt;="&amp;G10))</f>
        <v>424</v>
      </c>
      <c r="AE10" s="60">
        <f t="shared" si="17"/>
        <v>0</v>
      </c>
      <c r="AF10" s="31">
        <f t="shared" si="18"/>
        <v>60.571428571428569</v>
      </c>
      <c r="AG10" s="60">
        <f>VLOOKUP(K10,'5th Cycle APR Raw Data-Final'!$A$3:$P$1977,16,FALSE)</f>
        <v>16</v>
      </c>
      <c r="AH10" s="60">
        <f>IF(AN10&lt;1,SUMIFS('5th Cycle APR Raw Data-Final'!$Q$3:$Q$1977,'5th Cycle APR Raw Data-Final'!$A$3:$A$1977,'SB35 Determination Data'!$K10,'5th Cycle APR Raw Data-Final'!$T$3:$T$1977,"&gt;="&amp;'SB35 Determination Data'!$F10,'5th Cycle APR Raw Data-Final'!$T$3:$T$1977,"&lt;"&amp;E10),SUMIFS('5th Cycle APR Raw Data-Final'!$Q$3:$Q$1977,'5th Cycle APR Raw Data-Final'!$A$3:$A$1977,'SB35 Determination Data'!$K10,'5th Cycle APR Raw Data-Final'!$T$3:$T$1977,"&gt;="&amp;'SB35 Determination Data'!$F10,'5th Cycle APR Raw Data-Final'!$T$3:$T$1977,"&lt;="&amp;G10))</f>
        <v>0</v>
      </c>
      <c r="AI10" s="60">
        <f t="shared" si="19"/>
        <v>16</v>
      </c>
      <c r="AJ10" s="31">
        <f t="shared" si="20"/>
        <v>0</v>
      </c>
      <c r="AK10" s="60">
        <f>VLOOKUP(K10,'5th Cycle APR Raw Data-Final'!$A$3:$R$1977,18,FALSE)</f>
        <v>39</v>
      </c>
      <c r="AL10" s="60">
        <f>IF(AN10&lt;1,SUMIFS('5th Cycle APR Raw Data-Final'!$S$3:$S$1977,'5th Cycle APR Raw Data-Final'!$A$3:$A$1977,'SB35 Determination Data'!$K10,'5th Cycle APR Raw Data-Final'!$T$3:$T$1977,"&gt;="&amp;'SB35 Determination Data'!$F10,'5th Cycle APR Raw Data-Final'!$T$3:$T$1977,"&lt;"&amp;E10),SUMIFS('5th Cycle APR Raw Data-Final'!$S$3:$S$1977,'5th Cycle APR Raw Data-Final'!$A$3:$A$1977,'SB35 Determination Data'!$K10,'5th Cycle APR Raw Data-Final'!$T$3:$T$1977,"&gt;="&amp;'SB35 Determination Data'!$F10,'5th Cycle APR Raw Data-Final'!$T$3:$T$1977,"&lt;="&amp;G10))</f>
        <v>842</v>
      </c>
      <c r="AM10" s="60">
        <f t="shared" si="21"/>
        <v>16</v>
      </c>
      <c r="AN10" s="62">
        <f t="shared" si="22"/>
        <v>0.5</v>
      </c>
      <c r="AO10" s="9" t="str">
        <f t="shared" si="23"/>
        <v>YES</v>
      </c>
      <c r="AP10" s="9" t="str">
        <f t="shared" si="24"/>
        <v>NO</v>
      </c>
      <c r="AQ10" s="9" t="str">
        <f t="shared" si="25"/>
        <v>NO</v>
      </c>
      <c r="AR10" s="48" t="str">
        <f>VLOOKUP(K10,'2018Submitted'!$A$2:$C$540,3,FALSE)</f>
        <v>Successful</v>
      </c>
      <c r="AS10" s="9" t="str">
        <f t="shared" si="26"/>
        <v>NO</v>
      </c>
      <c r="AT10" s="9" t="str">
        <f t="shared" si="27"/>
        <v>NO</v>
      </c>
    </row>
    <row r="11" spans="1:46" ht="12.75" customHeight="1" x14ac:dyDescent="0.15">
      <c r="A11" s="9" t="s">
        <v>82</v>
      </c>
      <c r="B11" s="9" t="str">
        <f t="shared" si="0"/>
        <v>ALPINE COUNTY</v>
      </c>
      <c r="C11" s="31">
        <f t="shared" si="1"/>
        <v>1</v>
      </c>
      <c r="D11" s="45">
        <f t="shared" si="2"/>
        <v>5</v>
      </c>
      <c r="E11" s="46">
        <f t="shared" si="3"/>
        <v>2017</v>
      </c>
      <c r="F11" s="46">
        <f t="shared" si="4"/>
        <v>2014</v>
      </c>
      <c r="G11" s="46">
        <f t="shared" si="5"/>
        <v>2018</v>
      </c>
      <c r="H11" s="9" t="str">
        <f t="shared" si="6"/>
        <v>06/30/2014</v>
      </c>
      <c r="I11" s="9" t="str">
        <f t="shared" si="7"/>
        <v>06/30/2019</v>
      </c>
      <c r="J11" s="9" t="s">
        <v>83</v>
      </c>
      <c r="K11" s="29" t="s">
        <v>84</v>
      </c>
      <c r="L11" s="60">
        <f>VLOOKUP(K11,'5th Cycle APR Raw Data-Final'!$A$3:$P$1977,6,FALSE)</f>
        <v>7</v>
      </c>
      <c r="M11" s="60">
        <f>IF(AN11&lt;1,SUMIFS('5th Cycle APR Raw Data-Final'!G$3:G$1977,'5th Cycle APR Raw Data-Final'!$A$3:$A$1977,'SB35 Determination Data'!$K11,'5th Cycle APR Raw Data-Final'!$T$3:$T$1977,"&gt;="&amp;'SB35 Determination Data'!$F11,'5th Cycle APR Raw Data-Final'!$T$3:$T$1977,"&lt;"&amp;E11),SUMIFS('5th Cycle APR Raw Data-Final'!G$3:G$1977,'5th Cycle APR Raw Data-Final'!$A$3:$A$1977,'SB35 Determination Data'!$K11,'5th Cycle APR Raw Data-Final'!$T$3:$T$1977,"&gt;="&amp;'SB35 Determination Data'!$F11,'5th Cycle APR Raw Data-Final'!$T$3:$T$1977,"&lt;="&amp;G11))</f>
        <v>0</v>
      </c>
      <c r="N11" s="60">
        <f>IF(AN11&lt;1,SUMIFS('5th Cycle APR Raw Data-Final'!H$3:H$1977,'5th Cycle APR Raw Data-Final'!$A$3:$A$1977,'SB35 Determination Data'!$K11,'5th Cycle APR Raw Data-Final'!$T$3:$T$1977,"&gt;="&amp;'SB35 Determination Data'!$F11,'5th Cycle APR Raw Data-Final'!$T$3:$T$1977,"&lt;"&amp;E11),SUMIFS('5th Cycle APR Raw Data-Final'!H$3:H$1977,'5th Cycle APR Raw Data-Final'!$A$3:$A$1977,'SB35 Determination Data'!$K11,'5th Cycle APR Raw Data-Final'!$T$3:$T$1977,"&gt;="&amp;'SB35 Determination Data'!$F11,'5th Cycle APR Raw Data-Final'!$T$3:$T$1977,"&lt;="&amp;G11))</f>
        <v>0</v>
      </c>
      <c r="O11" s="60">
        <f>IF(AN11&lt;1,SUMIFS('5th Cycle APR Raw Data-Final'!I$3:I$1977,'5th Cycle APR Raw Data-Final'!$A$3:$A$1977,'SB35 Determination Data'!$K11,'5th Cycle APR Raw Data-Final'!$T$3:$T$1977,"&gt;="&amp;'SB35 Determination Data'!$F11,'5th Cycle APR Raw Data-Final'!$T$3:$T$1977,"&lt;"&amp;E11),SUMIFS('5th Cycle APR Raw Data-Final'!I$3:I$1977,'5th Cycle APR Raw Data-Final'!$A$3:$A$1977,'SB35 Determination Data'!$K11,'5th Cycle APR Raw Data-Final'!$T$3:$T$1977,"&gt;="&amp;'SB35 Determination Data'!$F11,'5th Cycle APR Raw Data-Final'!$T$3:$T$1977,"&lt;="&amp;G11))</f>
        <v>0</v>
      </c>
      <c r="P11" s="60">
        <f t="shared" si="8"/>
        <v>7</v>
      </c>
      <c r="Q11" s="31">
        <f t="shared" si="9"/>
        <v>0</v>
      </c>
      <c r="R11" s="61">
        <f t="shared" si="10"/>
        <v>7</v>
      </c>
      <c r="S11" s="61">
        <f t="shared" si="11"/>
        <v>0</v>
      </c>
      <c r="T11" s="60">
        <f>VLOOKUP(K11,'5th Cycle APR Raw Data-Final'!$A$3:$P$1977,10,FALSE)</f>
        <v>6</v>
      </c>
      <c r="U11" s="60">
        <f>IF(AN11&lt;1,SUMIFS('5th Cycle APR Raw Data-Final'!K$3:K$1977,'5th Cycle APR Raw Data-Final'!$A$3:$A$1977,'SB35 Determination Data'!$K11,'5th Cycle APR Raw Data-Final'!$T$3:$T$1977,"&gt;="&amp;'SB35 Determination Data'!$F11,'5th Cycle APR Raw Data-Final'!$T$3:$T$1977,"&lt;"&amp;E11),SUMIFS('5th Cycle APR Raw Data-Final'!K$3:K$1977,'5th Cycle APR Raw Data-Final'!$A$3:$A$1977,'SB35 Determination Data'!$K11,'5th Cycle APR Raw Data-Final'!$T$3:$T$1977,"&gt;="&amp;'SB35 Determination Data'!$F11,'5th Cycle APR Raw Data-Final'!$T$3:$T$1977,"&lt;="&amp;G11))</f>
        <v>3</v>
      </c>
      <c r="V11" s="60">
        <f>IF(AN11&lt;1,SUMIFS('5th Cycle APR Raw Data-Final'!L$3:L$1977,'5th Cycle APR Raw Data-Final'!$A$3:$A$1977,'SB35 Determination Data'!$K11,'5th Cycle APR Raw Data-Final'!$T$3:$T$1977,"&gt;="&amp;'SB35 Determination Data'!$F11,'5th Cycle APR Raw Data-Final'!$T$3:$T$1977,"&lt;"&amp;E11),SUMIFS('5th Cycle APR Raw Data-Final'!L$3:L$1977,'5th Cycle APR Raw Data-Final'!$A$3:$A$1977,'SB35 Determination Data'!$K11,'5th Cycle APR Raw Data-Final'!$T$3:$T$1977,"&gt;="&amp;'SB35 Determination Data'!$F11,'5th Cycle APR Raw Data-Final'!$T$3:$T$1977,"&lt;="&amp;G11))</f>
        <v>0</v>
      </c>
      <c r="W11" s="60">
        <f>IF(AN11&lt;1,SUMIFS('5th Cycle APR Raw Data-Final'!M$3:M$1977,'5th Cycle APR Raw Data-Final'!$A$3:$A$1977,'SB35 Determination Data'!$K11,'5th Cycle APR Raw Data-Final'!$T$3:$T$1977,"&gt;="&amp;'SB35 Determination Data'!$F11,'5th Cycle APR Raw Data-Final'!$T$3:$T$1977,"&lt;"&amp;E11),SUMIFS('5th Cycle APR Raw Data-Final'!M$3:M$1977,'5th Cycle APR Raw Data-Final'!$A$3:$A$1977,'SB35 Determination Data'!$K11,'5th Cycle APR Raw Data-Final'!$T$3:$T$1977,"&gt;="&amp;'SB35 Determination Data'!$F11,'5th Cycle APR Raw Data-Final'!$T$3:$T$1977,"&lt;="&amp;G11))</f>
        <v>3</v>
      </c>
      <c r="X11" s="60">
        <f t="shared" si="12"/>
        <v>3</v>
      </c>
      <c r="Y11" s="60">
        <f t="shared" si="13"/>
        <v>3</v>
      </c>
      <c r="Z11" s="60">
        <f t="shared" si="14"/>
        <v>3</v>
      </c>
      <c r="AA11" s="31">
        <f t="shared" si="15"/>
        <v>0.5</v>
      </c>
      <c r="AB11" s="31">
        <f t="shared" si="16"/>
        <v>0.5</v>
      </c>
      <c r="AC11" s="60">
        <f>VLOOKUP(K11,'5th Cycle APR Raw Data-Final'!$A$3:$P$1977,14,FALSE)</f>
        <v>6</v>
      </c>
      <c r="AD11" s="60">
        <f>IF(AN11&lt;1,SUMIFS('5th Cycle APR Raw Data-Final'!$O$3:$O$1977,'5th Cycle APR Raw Data-Final'!$A$3:$A$1977,'SB35 Determination Data'!$K11,'5th Cycle APR Raw Data-Final'!$T$3:$T$1977,"&gt;="&amp;'SB35 Determination Data'!$F11,'5th Cycle APR Raw Data-Final'!$T$3:$T$1977,"&lt;"&amp;E11),SUMIFS('5th Cycle APR Raw Data-Final'!$O$3:$O$1977,'5th Cycle APR Raw Data-Final'!$A$3:$A$1977,'SB35 Determination Data'!$K11,'5th Cycle APR Raw Data-Final'!$T$3:$T$1977,"&gt;="&amp;'SB35 Determination Data'!$F11,'5th Cycle APR Raw Data-Final'!$T$3:$T$1977,"&lt;="&amp;G11))</f>
        <v>4</v>
      </c>
      <c r="AE11" s="60">
        <f t="shared" si="17"/>
        <v>2</v>
      </c>
      <c r="AF11" s="31">
        <f t="shared" si="18"/>
        <v>0.66666666666666663</v>
      </c>
      <c r="AG11" s="60">
        <f>VLOOKUP(K11,'5th Cycle APR Raw Data-Final'!$A$3:$P$1977,16,FALSE)</f>
        <v>11</v>
      </c>
      <c r="AH11" s="60">
        <f>IF(AN11&lt;1,SUMIFS('5th Cycle APR Raw Data-Final'!$Q$3:$Q$1977,'5th Cycle APR Raw Data-Final'!$A$3:$A$1977,'SB35 Determination Data'!$K11,'5th Cycle APR Raw Data-Final'!$T$3:$T$1977,"&gt;="&amp;'SB35 Determination Data'!$F11,'5th Cycle APR Raw Data-Final'!$T$3:$T$1977,"&lt;"&amp;E11),SUMIFS('5th Cycle APR Raw Data-Final'!$Q$3:$Q$1977,'5th Cycle APR Raw Data-Final'!$A$3:$A$1977,'SB35 Determination Data'!$K11,'5th Cycle APR Raw Data-Final'!$T$3:$T$1977,"&gt;="&amp;'SB35 Determination Data'!$F11,'5th Cycle APR Raw Data-Final'!$T$3:$T$1977,"&lt;="&amp;G11))</f>
        <v>10</v>
      </c>
      <c r="AI11" s="60">
        <f t="shared" si="19"/>
        <v>1</v>
      </c>
      <c r="AJ11" s="31">
        <f t="shared" si="20"/>
        <v>0.90909090909090906</v>
      </c>
      <c r="AK11" s="60">
        <f>VLOOKUP(K11,'5th Cycle APR Raw Data-Final'!$A$3:$R$1977,18,FALSE)</f>
        <v>30</v>
      </c>
      <c r="AL11" s="60">
        <f>IF(AN11&lt;1,SUMIFS('5th Cycle APR Raw Data-Final'!$S$3:$S$1977,'5th Cycle APR Raw Data-Final'!$A$3:$A$1977,'SB35 Determination Data'!$K11,'5th Cycle APR Raw Data-Final'!$T$3:$T$1977,"&gt;="&amp;'SB35 Determination Data'!$F11,'5th Cycle APR Raw Data-Final'!$T$3:$T$1977,"&lt;"&amp;E11),SUMIFS('5th Cycle APR Raw Data-Final'!$S$3:$S$1977,'5th Cycle APR Raw Data-Final'!$A$3:$A$1977,'SB35 Determination Data'!$K11,'5th Cycle APR Raw Data-Final'!$T$3:$T$1977,"&gt;="&amp;'SB35 Determination Data'!$F11,'5th Cycle APR Raw Data-Final'!$T$3:$T$1977,"&lt;="&amp;G11))</f>
        <v>17</v>
      </c>
      <c r="AM11" s="60">
        <f t="shared" si="21"/>
        <v>13</v>
      </c>
      <c r="AN11" s="62">
        <f t="shared" si="22"/>
        <v>1</v>
      </c>
      <c r="AO11" s="9" t="str">
        <f t="shared" si="23"/>
        <v>YES</v>
      </c>
      <c r="AP11" s="9" t="str">
        <f t="shared" si="24"/>
        <v>NO</v>
      </c>
      <c r="AQ11" s="9" t="str">
        <f t="shared" si="25"/>
        <v>NO</v>
      </c>
      <c r="AR11" s="48" t="str">
        <f>VLOOKUP(K11,'2018Submitted'!$A$2:$C$540,3,FALSE)</f>
        <v>Successful</v>
      </c>
      <c r="AS11" s="9" t="str">
        <f t="shared" si="26"/>
        <v>NO</v>
      </c>
      <c r="AT11" s="9" t="str">
        <f t="shared" si="27"/>
        <v>NO</v>
      </c>
    </row>
    <row r="12" spans="1:46" ht="12.75" customHeight="1" x14ac:dyDescent="0.15">
      <c r="A12" s="9" t="s">
        <v>424</v>
      </c>
      <c r="B12" s="9" t="str">
        <f t="shared" si="0"/>
        <v>ALTURAS</v>
      </c>
      <c r="C12" s="31">
        <f t="shared" si="1"/>
        <v>1</v>
      </c>
      <c r="D12" s="45">
        <f t="shared" si="2"/>
        <v>5</v>
      </c>
      <c r="E12" s="46">
        <f t="shared" si="3"/>
        <v>2017</v>
      </c>
      <c r="F12" s="46">
        <f t="shared" si="4"/>
        <v>2014</v>
      </c>
      <c r="G12" s="46">
        <f t="shared" si="5"/>
        <v>2018</v>
      </c>
      <c r="H12" s="9" t="str">
        <f t="shared" si="6"/>
        <v>06/30/2014</v>
      </c>
      <c r="I12" s="9" t="str">
        <f t="shared" si="7"/>
        <v>06/30/2019</v>
      </c>
      <c r="J12" s="9" t="s">
        <v>83</v>
      </c>
      <c r="K12" s="29" t="s">
        <v>425</v>
      </c>
      <c r="L12" s="60" t="e">
        <f>VLOOKUP(K12,'5th Cycle APR Raw Data-Final'!$A$3:$P$1977,6,FALSE)</f>
        <v>#N/A</v>
      </c>
      <c r="M12" s="60">
        <f>IF(AN12&lt;1,SUMIFS('5th Cycle APR Raw Data-Final'!G$3:G$1977,'5th Cycle APR Raw Data-Final'!$A$3:$A$1977,'SB35 Determination Data'!$K12,'5th Cycle APR Raw Data-Final'!$T$3:$T$1977,"&gt;="&amp;'SB35 Determination Data'!$F12,'5th Cycle APR Raw Data-Final'!$T$3:$T$1977,"&lt;"&amp;E12),SUMIFS('5th Cycle APR Raw Data-Final'!G$3:G$1977,'5th Cycle APR Raw Data-Final'!$A$3:$A$1977,'SB35 Determination Data'!$K12,'5th Cycle APR Raw Data-Final'!$T$3:$T$1977,"&gt;="&amp;'SB35 Determination Data'!$F12,'5th Cycle APR Raw Data-Final'!$T$3:$T$1977,"&lt;="&amp;G12))</f>
        <v>0</v>
      </c>
      <c r="N12" s="60">
        <f>IF(AN12&lt;1,SUMIFS('5th Cycle APR Raw Data-Final'!H$3:H$1977,'5th Cycle APR Raw Data-Final'!$A$3:$A$1977,'SB35 Determination Data'!$K12,'5th Cycle APR Raw Data-Final'!$T$3:$T$1977,"&gt;="&amp;'SB35 Determination Data'!$F12,'5th Cycle APR Raw Data-Final'!$T$3:$T$1977,"&lt;"&amp;E12),SUMIFS('5th Cycle APR Raw Data-Final'!H$3:H$1977,'5th Cycle APR Raw Data-Final'!$A$3:$A$1977,'SB35 Determination Data'!$K12,'5th Cycle APR Raw Data-Final'!$T$3:$T$1977,"&gt;="&amp;'SB35 Determination Data'!$F12,'5th Cycle APR Raw Data-Final'!$T$3:$T$1977,"&lt;="&amp;G12))</f>
        <v>0</v>
      </c>
      <c r="O12" s="60">
        <f>IF(AN12&lt;1,SUMIFS('5th Cycle APR Raw Data-Final'!I$3:I$1977,'5th Cycle APR Raw Data-Final'!$A$3:$A$1977,'SB35 Determination Data'!$K12,'5th Cycle APR Raw Data-Final'!$T$3:$T$1977,"&gt;="&amp;'SB35 Determination Data'!$F12,'5th Cycle APR Raw Data-Final'!$T$3:$T$1977,"&lt;"&amp;E12),SUMIFS('5th Cycle APR Raw Data-Final'!I$3:I$1977,'5th Cycle APR Raw Data-Final'!$A$3:$A$1977,'SB35 Determination Data'!$K12,'5th Cycle APR Raw Data-Final'!$T$3:$T$1977,"&gt;="&amp;'SB35 Determination Data'!$F12,'5th Cycle APR Raw Data-Final'!$T$3:$T$1977,"&lt;="&amp;G12))</f>
        <v>0</v>
      </c>
      <c r="P12" s="60" t="e">
        <f t="shared" si="8"/>
        <v>#N/A</v>
      </c>
      <c r="Q12" s="31" t="str">
        <f t="shared" si="9"/>
        <v>No 2018 Annual Progress Report</v>
      </c>
      <c r="R12" s="61" t="e">
        <f t="shared" si="10"/>
        <v>#N/A</v>
      </c>
      <c r="S12" s="61" t="e">
        <f t="shared" si="11"/>
        <v>#N/A</v>
      </c>
      <c r="T12" s="60" t="e">
        <f>VLOOKUP(K12,'5th Cycle APR Raw Data-Final'!$A$3:$P$1977,10,FALSE)</f>
        <v>#N/A</v>
      </c>
      <c r="U12" s="60">
        <f>IF(AN12&lt;1,SUMIFS('5th Cycle APR Raw Data-Final'!K$3:K$1977,'5th Cycle APR Raw Data-Final'!$A$3:$A$1977,'SB35 Determination Data'!$K12,'5th Cycle APR Raw Data-Final'!$T$3:$T$1977,"&gt;="&amp;'SB35 Determination Data'!$F12,'5th Cycle APR Raw Data-Final'!$T$3:$T$1977,"&lt;"&amp;E12),SUMIFS('5th Cycle APR Raw Data-Final'!K$3:K$1977,'5th Cycle APR Raw Data-Final'!$A$3:$A$1977,'SB35 Determination Data'!$K12,'5th Cycle APR Raw Data-Final'!$T$3:$T$1977,"&gt;="&amp;'SB35 Determination Data'!$F12,'5th Cycle APR Raw Data-Final'!$T$3:$T$1977,"&lt;="&amp;G12))</f>
        <v>0</v>
      </c>
      <c r="V12" s="60">
        <f>IF(AN12&lt;1,SUMIFS('5th Cycle APR Raw Data-Final'!L$3:L$1977,'5th Cycle APR Raw Data-Final'!$A$3:$A$1977,'SB35 Determination Data'!$K12,'5th Cycle APR Raw Data-Final'!$T$3:$T$1977,"&gt;="&amp;'SB35 Determination Data'!$F12,'5th Cycle APR Raw Data-Final'!$T$3:$T$1977,"&lt;"&amp;E12),SUMIFS('5th Cycle APR Raw Data-Final'!L$3:L$1977,'5th Cycle APR Raw Data-Final'!$A$3:$A$1977,'SB35 Determination Data'!$K12,'5th Cycle APR Raw Data-Final'!$T$3:$T$1977,"&gt;="&amp;'SB35 Determination Data'!$F12,'5th Cycle APR Raw Data-Final'!$T$3:$T$1977,"&lt;="&amp;G12))</f>
        <v>0</v>
      </c>
      <c r="W12" s="60">
        <f>IF(AN12&lt;1,SUMIFS('5th Cycle APR Raw Data-Final'!M$3:M$1977,'5th Cycle APR Raw Data-Final'!$A$3:$A$1977,'SB35 Determination Data'!$K12,'5th Cycle APR Raw Data-Final'!$T$3:$T$1977,"&gt;="&amp;'SB35 Determination Data'!$F12,'5th Cycle APR Raw Data-Final'!$T$3:$T$1977,"&lt;"&amp;E12),SUMIFS('5th Cycle APR Raw Data-Final'!M$3:M$1977,'5th Cycle APR Raw Data-Final'!$A$3:$A$1977,'SB35 Determination Data'!$K12,'5th Cycle APR Raw Data-Final'!$T$3:$T$1977,"&gt;="&amp;'SB35 Determination Data'!$F12,'5th Cycle APR Raw Data-Final'!$T$3:$T$1977,"&lt;="&amp;G12))</f>
        <v>0</v>
      </c>
      <c r="X12" s="60" t="e">
        <f t="shared" si="12"/>
        <v>#N/A</v>
      </c>
      <c r="Y12" s="60" t="e">
        <f t="shared" si="13"/>
        <v>#N/A</v>
      </c>
      <c r="Z12" s="60" t="e">
        <f t="shared" si="14"/>
        <v>#N/A</v>
      </c>
      <c r="AA12" s="31" t="str">
        <f t="shared" si="15"/>
        <v>No 2018 Annual Progress Report</v>
      </c>
      <c r="AB12" s="31" t="str">
        <f t="shared" si="16"/>
        <v>No 2018 Annual Progress Report</v>
      </c>
      <c r="AC12" s="60" t="e">
        <f>VLOOKUP(K12,'5th Cycle APR Raw Data-Final'!$A$3:$P$1977,14,FALSE)</f>
        <v>#N/A</v>
      </c>
      <c r="AD12" s="60">
        <f>IF(AN12&lt;1,SUMIFS('5th Cycle APR Raw Data-Final'!$O$3:$O$1977,'5th Cycle APR Raw Data-Final'!$A$3:$A$1977,'SB35 Determination Data'!$K12,'5th Cycle APR Raw Data-Final'!$T$3:$T$1977,"&gt;="&amp;'SB35 Determination Data'!$F12,'5th Cycle APR Raw Data-Final'!$T$3:$T$1977,"&lt;"&amp;E12),SUMIFS('5th Cycle APR Raw Data-Final'!$O$3:$O$1977,'5th Cycle APR Raw Data-Final'!$A$3:$A$1977,'SB35 Determination Data'!$K12,'5th Cycle APR Raw Data-Final'!$T$3:$T$1977,"&gt;="&amp;'SB35 Determination Data'!$F12,'5th Cycle APR Raw Data-Final'!$T$3:$T$1977,"&lt;="&amp;G12))</f>
        <v>0</v>
      </c>
      <c r="AE12" s="60" t="e">
        <f t="shared" si="17"/>
        <v>#N/A</v>
      </c>
      <c r="AF12" s="31" t="str">
        <f t="shared" si="18"/>
        <v>No 2018 Annual Progress Report</v>
      </c>
      <c r="AG12" s="60" t="e">
        <f>VLOOKUP(K12,'5th Cycle APR Raw Data-Final'!$A$3:$P$1977,16,FALSE)</f>
        <v>#N/A</v>
      </c>
      <c r="AH12" s="60">
        <f>IF(AN12&lt;1,SUMIFS('5th Cycle APR Raw Data-Final'!$Q$3:$Q$1977,'5th Cycle APR Raw Data-Final'!$A$3:$A$1977,'SB35 Determination Data'!$K12,'5th Cycle APR Raw Data-Final'!$T$3:$T$1977,"&gt;="&amp;'SB35 Determination Data'!$F12,'5th Cycle APR Raw Data-Final'!$T$3:$T$1977,"&lt;"&amp;E12),SUMIFS('5th Cycle APR Raw Data-Final'!$Q$3:$Q$1977,'5th Cycle APR Raw Data-Final'!$A$3:$A$1977,'SB35 Determination Data'!$K12,'5th Cycle APR Raw Data-Final'!$T$3:$T$1977,"&gt;="&amp;'SB35 Determination Data'!$F12,'5th Cycle APR Raw Data-Final'!$T$3:$T$1977,"&lt;="&amp;G12))</f>
        <v>0</v>
      </c>
      <c r="AI12" s="60" t="e">
        <f t="shared" si="19"/>
        <v>#N/A</v>
      </c>
      <c r="AJ12" s="31" t="str">
        <f t="shared" si="20"/>
        <v>No 2018 Annual Progress Report</v>
      </c>
      <c r="AK12" s="60" t="e">
        <f>VLOOKUP(K12,'5th Cycle APR Raw Data-Final'!$A$3:$R$1977,18,FALSE)</f>
        <v>#N/A</v>
      </c>
      <c r="AL12" s="60">
        <f>IF(AN12&lt;1,SUMIFS('5th Cycle APR Raw Data-Final'!$S$3:$S$1977,'5th Cycle APR Raw Data-Final'!$A$3:$A$1977,'SB35 Determination Data'!$K12,'5th Cycle APR Raw Data-Final'!$T$3:$T$1977,"&gt;="&amp;'SB35 Determination Data'!$F12,'5th Cycle APR Raw Data-Final'!$T$3:$T$1977,"&lt;"&amp;E12),SUMIFS('5th Cycle APR Raw Data-Final'!$S$3:$S$1977,'5th Cycle APR Raw Data-Final'!$A$3:$A$1977,'SB35 Determination Data'!$K12,'5th Cycle APR Raw Data-Final'!$T$3:$T$1977,"&gt;="&amp;'SB35 Determination Data'!$F12,'5th Cycle APR Raw Data-Final'!$T$3:$T$1977,"&lt;="&amp;G12))</f>
        <v>0</v>
      </c>
      <c r="AM12" s="60" t="e">
        <f t="shared" si="21"/>
        <v>#N/A</v>
      </c>
      <c r="AN12" s="62">
        <f t="shared" si="22"/>
        <v>1</v>
      </c>
      <c r="AO12" s="9" t="str">
        <f t="shared" si="23"/>
        <v>YES</v>
      </c>
      <c r="AP12" s="9" t="str">
        <f t="shared" si="24"/>
        <v>NO</v>
      </c>
      <c r="AQ12" s="9" t="str">
        <f t="shared" si="25"/>
        <v>NO</v>
      </c>
      <c r="AR12" s="48" t="str">
        <f>VLOOKUP(K12,'2018Submitted'!$A$2:$C$540,3,FALSE)</f>
        <v>No 2018 Annual Progress Report</v>
      </c>
      <c r="AS12" s="9" t="str">
        <f t="shared" si="26"/>
        <v>YES</v>
      </c>
      <c r="AT12" s="9" t="str">
        <f t="shared" si="27"/>
        <v>NO</v>
      </c>
    </row>
    <row r="13" spans="1:46" ht="12.75" customHeight="1" x14ac:dyDescent="0.15">
      <c r="A13" s="9" t="s">
        <v>85</v>
      </c>
      <c r="B13" s="9" t="str">
        <f t="shared" si="0"/>
        <v>AMADOR CITY</v>
      </c>
      <c r="C13" s="31">
        <f t="shared" si="1"/>
        <v>1</v>
      </c>
      <c r="D13" s="45">
        <f t="shared" si="2"/>
        <v>5</v>
      </c>
      <c r="E13" s="46">
        <f t="shared" si="3"/>
        <v>2017</v>
      </c>
      <c r="F13" s="46">
        <f t="shared" si="4"/>
        <v>2014</v>
      </c>
      <c r="G13" s="46">
        <f t="shared" si="5"/>
        <v>2018</v>
      </c>
      <c r="H13" s="9" t="str">
        <f t="shared" si="6"/>
        <v>06/30/2014</v>
      </c>
      <c r="I13" s="9" t="str">
        <f t="shared" si="7"/>
        <v>06/30/2019</v>
      </c>
      <c r="J13" s="9" t="s">
        <v>83</v>
      </c>
      <c r="K13" s="29" t="s">
        <v>427</v>
      </c>
      <c r="L13" s="60" t="e">
        <f>VLOOKUP(K13,'5th Cycle APR Raw Data-Final'!$A$3:$P$1977,6,FALSE)</f>
        <v>#N/A</v>
      </c>
      <c r="M13" s="60">
        <f>IF(AN13&lt;1,SUMIFS('5th Cycle APR Raw Data-Final'!G$3:G$1977,'5th Cycle APR Raw Data-Final'!$A$3:$A$1977,'SB35 Determination Data'!$K13,'5th Cycle APR Raw Data-Final'!$T$3:$T$1977,"&gt;="&amp;'SB35 Determination Data'!$F13,'5th Cycle APR Raw Data-Final'!$T$3:$T$1977,"&lt;"&amp;E13),SUMIFS('5th Cycle APR Raw Data-Final'!G$3:G$1977,'5th Cycle APR Raw Data-Final'!$A$3:$A$1977,'SB35 Determination Data'!$K13,'5th Cycle APR Raw Data-Final'!$T$3:$T$1977,"&gt;="&amp;'SB35 Determination Data'!$F13,'5th Cycle APR Raw Data-Final'!$T$3:$T$1977,"&lt;="&amp;G13))</f>
        <v>0</v>
      </c>
      <c r="N13" s="60">
        <f>IF(AN13&lt;1,SUMIFS('5th Cycle APR Raw Data-Final'!H$3:H$1977,'5th Cycle APR Raw Data-Final'!$A$3:$A$1977,'SB35 Determination Data'!$K13,'5th Cycle APR Raw Data-Final'!$T$3:$T$1977,"&gt;="&amp;'SB35 Determination Data'!$F13,'5th Cycle APR Raw Data-Final'!$T$3:$T$1977,"&lt;"&amp;E13),SUMIFS('5th Cycle APR Raw Data-Final'!H$3:H$1977,'5th Cycle APR Raw Data-Final'!$A$3:$A$1977,'SB35 Determination Data'!$K13,'5th Cycle APR Raw Data-Final'!$T$3:$T$1977,"&gt;="&amp;'SB35 Determination Data'!$F13,'5th Cycle APR Raw Data-Final'!$T$3:$T$1977,"&lt;="&amp;G13))</f>
        <v>0</v>
      </c>
      <c r="O13" s="60">
        <f>IF(AN13&lt;1,SUMIFS('5th Cycle APR Raw Data-Final'!I$3:I$1977,'5th Cycle APR Raw Data-Final'!$A$3:$A$1977,'SB35 Determination Data'!$K13,'5th Cycle APR Raw Data-Final'!$T$3:$T$1977,"&gt;="&amp;'SB35 Determination Data'!$F13,'5th Cycle APR Raw Data-Final'!$T$3:$T$1977,"&lt;"&amp;E13),SUMIFS('5th Cycle APR Raw Data-Final'!I$3:I$1977,'5th Cycle APR Raw Data-Final'!$A$3:$A$1977,'SB35 Determination Data'!$K13,'5th Cycle APR Raw Data-Final'!$T$3:$T$1977,"&gt;="&amp;'SB35 Determination Data'!$F13,'5th Cycle APR Raw Data-Final'!$T$3:$T$1977,"&lt;="&amp;G13))</f>
        <v>0</v>
      </c>
      <c r="P13" s="60" t="e">
        <f t="shared" si="8"/>
        <v>#N/A</v>
      </c>
      <c r="Q13" s="31" t="str">
        <f t="shared" si="9"/>
        <v>No 2018 Annual Progress Report</v>
      </c>
      <c r="R13" s="61" t="e">
        <f t="shared" si="10"/>
        <v>#N/A</v>
      </c>
      <c r="S13" s="61" t="e">
        <f t="shared" si="11"/>
        <v>#N/A</v>
      </c>
      <c r="T13" s="60" t="e">
        <f>VLOOKUP(K13,'5th Cycle APR Raw Data-Final'!$A$3:$P$1977,10,FALSE)</f>
        <v>#N/A</v>
      </c>
      <c r="U13" s="60">
        <f>IF(AN13&lt;1,SUMIFS('5th Cycle APR Raw Data-Final'!K$3:K$1977,'5th Cycle APR Raw Data-Final'!$A$3:$A$1977,'SB35 Determination Data'!$K13,'5th Cycle APR Raw Data-Final'!$T$3:$T$1977,"&gt;="&amp;'SB35 Determination Data'!$F13,'5th Cycle APR Raw Data-Final'!$T$3:$T$1977,"&lt;"&amp;E13),SUMIFS('5th Cycle APR Raw Data-Final'!K$3:K$1977,'5th Cycle APR Raw Data-Final'!$A$3:$A$1977,'SB35 Determination Data'!$K13,'5th Cycle APR Raw Data-Final'!$T$3:$T$1977,"&gt;="&amp;'SB35 Determination Data'!$F13,'5th Cycle APR Raw Data-Final'!$T$3:$T$1977,"&lt;="&amp;G13))</f>
        <v>0</v>
      </c>
      <c r="V13" s="60">
        <f>IF(AN13&lt;1,SUMIFS('5th Cycle APR Raw Data-Final'!L$3:L$1977,'5th Cycle APR Raw Data-Final'!$A$3:$A$1977,'SB35 Determination Data'!$K13,'5th Cycle APR Raw Data-Final'!$T$3:$T$1977,"&gt;="&amp;'SB35 Determination Data'!$F13,'5th Cycle APR Raw Data-Final'!$T$3:$T$1977,"&lt;"&amp;E13),SUMIFS('5th Cycle APR Raw Data-Final'!L$3:L$1977,'5th Cycle APR Raw Data-Final'!$A$3:$A$1977,'SB35 Determination Data'!$K13,'5th Cycle APR Raw Data-Final'!$T$3:$T$1977,"&gt;="&amp;'SB35 Determination Data'!$F13,'5th Cycle APR Raw Data-Final'!$T$3:$T$1977,"&lt;="&amp;G13))</f>
        <v>0</v>
      </c>
      <c r="W13" s="60">
        <f>IF(AN13&lt;1,SUMIFS('5th Cycle APR Raw Data-Final'!M$3:M$1977,'5th Cycle APR Raw Data-Final'!$A$3:$A$1977,'SB35 Determination Data'!$K13,'5th Cycle APR Raw Data-Final'!$T$3:$T$1977,"&gt;="&amp;'SB35 Determination Data'!$F13,'5th Cycle APR Raw Data-Final'!$T$3:$T$1977,"&lt;"&amp;E13),SUMIFS('5th Cycle APR Raw Data-Final'!M$3:M$1977,'5th Cycle APR Raw Data-Final'!$A$3:$A$1977,'SB35 Determination Data'!$K13,'5th Cycle APR Raw Data-Final'!$T$3:$T$1977,"&gt;="&amp;'SB35 Determination Data'!$F13,'5th Cycle APR Raw Data-Final'!$T$3:$T$1977,"&lt;="&amp;G13))</f>
        <v>0</v>
      </c>
      <c r="X13" s="60" t="e">
        <f t="shared" si="12"/>
        <v>#N/A</v>
      </c>
      <c r="Y13" s="60" t="e">
        <f t="shared" si="13"/>
        <v>#N/A</v>
      </c>
      <c r="Z13" s="60" t="e">
        <f t="shared" si="14"/>
        <v>#N/A</v>
      </c>
      <c r="AA13" s="31" t="str">
        <f t="shared" si="15"/>
        <v>No 2018 Annual Progress Report</v>
      </c>
      <c r="AB13" s="31" t="str">
        <f t="shared" si="16"/>
        <v>No 2018 Annual Progress Report</v>
      </c>
      <c r="AC13" s="60" t="e">
        <f>VLOOKUP(K13,'5th Cycle APR Raw Data-Final'!$A$3:$P$1977,14,FALSE)</f>
        <v>#N/A</v>
      </c>
      <c r="AD13" s="60">
        <f>IF(AN13&lt;1,SUMIFS('5th Cycle APR Raw Data-Final'!$O$3:$O$1977,'5th Cycle APR Raw Data-Final'!$A$3:$A$1977,'SB35 Determination Data'!$K13,'5th Cycle APR Raw Data-Final'!$T$3:$T$1977,"&gt;="&amp;'SB35 Determination Data'!$F13,'5th Cycle APR Raw Data-Final'!$T$3:$T$1977,"&lt;"&amp;E13),SUMIFS('5th Cycle APR Raw Data-Final'!$O$3:$O$1977,'5th Cycle APR Raw Data-Final'!$A$3:$A$1977,'SB35 Determination Data'!$K13,'5th Cycle APR Raw Data-Final'!$T$3:$T$1977,"&gt;="&amp;'SB35 Determination Data'!$F13,'5th Cycle APR Raw Data-Final'!$T$3:$T$1977,"&lt;="&amp;G13))</f>
        <v>0</v>
      </c>
      <c r="AE13" s="60" t="e">
        <f t="shared" si="17"/>
        <v>#N/A</v>
      </c>
      <c r="AF13" s="31" t="str">
        <f t="shared" si="18"/>
        <v>No 2018 Annual Progress Report</v>
      </c>
      <c r="AG13" s="60" t="e">
        <f>VLOOKUP(K13,'5th Cycle APR Raw Data-Final'!$A$3:$P$1977,16,FALSE)</f>
        <v>#N/A</v>
      </c>
      <c r="AH13" s="60">
        <f>IF(AN13&lt;1,SUMIFS('5th Cycle APR Raw Data-Final'!$Q$3:$Q$1977,'5th Cycle APR Raw Data-Final'!$A$3:$A$1977,'SB35 Determination Data'!$K13,'5th Cycle APR Raw Data-Final'!$T$3:$T$1977,"&gt;="&amp;'SB35 Determination Data'!$F13,'5th Cycle APR Raw Data-Final'!$T$3:$T$1977,"&lt;"&amp;E13),SUMIFS('5th Cycle APR Raw Data-Final'!$Q$3:$Q$1977,'5th Cycle APR Raw Data-Final'!$A$3:$A$1977,'SB35 Determination Data'!$K13,'5th Cycle APR Raw Data-Final'!$T$3:$T$1977,"&gt;="&amp;'SB35 Determination Data'!$F13,'5th Cycle APR Raw Data-Final'!$T$3:$T$1977,"&lt;="&amp;G13))</f>
        <v>0</v>
      </c>
      <c r="AI13" s="60" t="e">
        <f t="shared" si="19"/>
        <v>#N/A</v>
      </c>
      <c r="AJ13" s="31" t="str">
        <f t="shared" si="20"/>
        <v>No 2018 Annual Progress Report</v>
      </c>
      <c r="AK13" s="60" t="e">
        <f>VLOOKUP(K13,'5th Cycle APR Raw Data-Final'!$A$3:$R$1977,18,FALSE)</f>
        <v>#N/A</v>
      </c>
      <c r="AL13" s="60">
        <f>IF(AN13&lt;1,SUMIFS('5th Cycle APR Raw Data-Final'!$S$3:$S$1977,'5th Cycle APR Raw Data-Final'!$A$3:$A$1977,'SB35 Determination Data'!$K13,'5th Cycle APR Raw Data-Final'!$T$3:$T$1977,"&gt;="&amp;'SB35 Determination Data'!$F13,'5th Cycle APR Raw Data-Final'!$T$3:$T$1977,"&lt;"&amp;E13),SUMIFS('5th Cycle APR Raw Data-Final'!$S$3:$S$1977,'5th Cycle APR Raw Data-Final'!$A$3:$A$1977,'SB35 Determination Data'!$K13,'5th Cycle APR Raw Data-Final'!$T$3:$T$1977,"&gt;="&amp;'SB35 Determination Data'!$F13,'5th Cycle APR Raw Data-Final'!$T$3:$T$1977,"&lt;="&amp;G13))</f>
        <v>0</v>
      </c>
      <c r="AM13" s="60" t="e">
        <f t="shared" si="21"/>
        <v>#N/A</v>
      </c>
      <c r="AN13" s="62">
        <f t="shared" si="22"/>
        <v>1</v>
      </c>
      <c r="AO13" s="9" t="str">
        <f t="shared" si="23"/>
        <v>YES</v>
      </c>
      <c r="AP13" s="9" t="str">
        <f t="shared" si="24"/>
        <v>NO</v>
      </c>
      <c r="AQ13" s="9" t="str">
        <f t="shared" si="25"/>
        <v>NO</v>
      </c>
      <c r="AR13" s="48" t="str">
        <f>VLOOKUP(K13,'2018Submitted'!$A$2:$C$540,3,FALSE)</f>
        <v>No 2018 Annual Progress Report</v>
      </c>
      <c r="AS13" s="9" t="str">
        <f t="shared" si="26"/>
        <v>YES</v>
      </c>
      <c r="AT13" s="9" t="str">
        <f t="shared" si="27"/>
        <v>NO</v>
      </c>
    </row>
    <row r="14" spans="1:46" ht="12.75" customHeight="1" x14ac:dyDescent="0.15">
      <c r="A14" s="9" t="s">
        <v>85</v>
      </c>
      <c r="B14" s="9" t="str">
        <f t="shared" si="0"/>
        <v>AMADOR COUNTY</v>
      </c>
      <c r="C14" s="31">
        <f t="shared" si="1"/>
        <v>1</v>
      </c>
      <c r="D14" s="45">
        <f t="shared" si="2"/>
        <v>5</v>
      </c>
      <c r="E14" s="46">
        <f t="shared" si="3"/>
        <v>2017</v>
      </c>
      <c r="F14" s="46">
        <f t="shared" si="4"/>
        <v>2014</v>
      </c>
      <c r="G14" s="46">
        <f t="shared" si="5"/>
        <v>2018</v>
      </c>
      <c r="H14" s="9" t="str">
        <f t="shared" si="6"/>
        <v>06/30/2014</v>
      </c>
      <c r="I14" s="9" t="str">
        <f t="shared" si="7"/>
        <v>06/30/2019</v>
      </c>
      <c r="J14" s="9" t="s">
        <v>83</v>
      </c>
      <c r="K14" s="29" t="s">
        <v>430</v>
      </c>
      <c r="L14" s="60">
        <f>VLOOKUP(K14,'5th Cycle APR Raw Data-Final'!$A$3:$P$1977,6,FALSE)</f>
        <v>10</v>
      </c>
      <c r="M14" s="60">
        <f>IF(AN14&lt;1,SUMIFS('5th Cycle APR Raw Data-Final'!G$3:G$1977,'5th Cycle APR Raw Data-Final'!$A$3:$A$1977,'SB35 Determination Data'!$K14,'5th Cycle APR Raw Data-Final'!$T$3:$T$1977,"&gt;="&amp;'SB35 Determination Data'!$F14,'5th Cycle APR Raw Data-Final'!$T$3:$T$1977,"&lt;"&amp;E14),SUMIFS('5th Cycle APR Raw Data-Final'!G$3:G$1977,'5th Cycle APR Raw Data-Final'!$A$3:$A$1977,'SB35 Determination Data'!$K14,'5th Cycle APR Raw Data-Final'!$T$3:$T$1977,"&gt;="&amp;'SB35 Determination Data'!$F14,'5th Cycle APR Raw Data-Final'!$T$3:$T$1977,"&lt;="&amp;G14))</f>
        <v>1</v>
      </c>
      <c r="N14" s="60">
        <f>IF(AN14&lt;1,SUMIFS('5th Cycle APR Raw Data-Final'!H$3:H$1977,'5th Cycle APR Raw Data-Final'!$A$3:$A$1977,'SB35 Determination Data'!$K14,'5th Cycle APR Raw Data-Final'!$T$3:$T$1977,"&gt;="&amp;'SB35 Determination Data'!$F14,'5th Cycle APR Raw Data-Final'!$T$3:$T$1977,"&lt;"&amp;E14),SUMIFS('5th Cycle APR Raw Data-Final'!H$3:H$1977,'5th Cycle APR Raw Data-Final'!$A$3:$A$1977,'SB35 Determination Data'!$K14,'5th Cycle APR Raw Data-Final'!$T$3:$T$1977,"&gt;="&amp;'SB35 Determination Data'!$F14,'5th Cycle APR Raw Data-Final'!$T$3:$T$1977,"&lt;="&amp;G14))</f>
        <v>0</v>
      </c>
      <c r="O14" s="60">
        <f>IF(AN14&lt;1,SUMIFS('5th Cycle APR Raw Data-Final'!I$3:I$1977,'5th Cycle APR Raw Data-Final'!$A$3:$A$1977,'SB35 Determination Data'!$K14,'5th Cycle APR Raw Data-Final'!$T$3:$T$1977,"&gt;="&amp;'SB35 Determination Data'!$F14,'5th Cycle APR Raw Data-Final'!$T$3:$T$1977,"&lt;"&amp;E14),SUMIFS('5th Cycle APR Raw Data-Final'!I$3:I$1977,'5th Cycle APR Raw Data-Final'!$A$3:$A$1977,'SB35 Determination Data'!$K14,'5th Cycle APR Raw Data-Final'!$T$3:$T$1977,"&gt;="&amp;'SB35 Determination Data'!$F14,'5th Cycle APR Raw Data-Final'!$T$3:$T$1977,"&lt;="&amp;G14))</f>
        <v>1</v>
      </c>
      <c r="P14" s="60">
        <f t="shared" si="8"/>
        <v>9</v>
      </c>
      <c r="Q14" s="31">
        <f t="shared" si="9"/>
        <v>0.1</v>
      </c>
      <c r="R14" s="61">
        <f t="shared" si="10"/>
        <v>10</v>
      </c>
      <c r="S14" s="61">
        <f t="shared" si="11"/>
        <v>0</v>
      </c>
      <c r="T14" s="60">
        <f>VLOOKUP(K14,'5th Cycle APR Raw Data-Final'!$A$3:$P$1977,10,FALSE)</f>
        <v>7</v>
      </c>
      <c r="U14" s="60">
        <f>IF(AN14&lt;1,SUMIFS('5th Cycle APR Raw Data-Final'!K$3:K$1977,'5th Cycle APR Raw Data-Final'!$A$3:$A$1977,'SB35 Determination Data'!$K14,'5th Cycle APR Raw Data-Final'!$T$3:$T$1977,"&gt;="&amp;'SB35 Determination Data'!$F14,'5th Cycle APR Raw Data-Final'!$T$3:$T$1977,"&lt;"&amp;E14),SUMIFS('5th Cycle APR Raw Data-Final'!K$3:K$1977,'5th Cycle APR Raw Data-Final'!$A$3:$A$1977,'SB35 Determination Data'!$K14,'5th Cycle APR Raw Data-Final'!$T$3:$T$1977,"&gt;="&amp;'SB35 Determination Data'!$F14,'5th Cycle APR Raw Data-Final'!$T$3:$T$1977,"&lt;="&amp;G14))</f>
        <v>6</v>
      </c>
      <c r="V14" s="60">
        <f>IF(AN14&lt;1,SUMIFS('5th Cycle APR Raw Data-Final'!L$3:L$1977,'5th Cycle APR Raw Data-Final'!$A$3:$A$1977,'SB35 Determination Data'!$K14,'5th Cycle APR Raw Data-Final'!$T$3:$T$1977,"&gt;="&amp;'SB35 Determination Data'!$F14,'5th Cycle APR Raw Data-Final'!$T$3:$T$1977,"&lt;"&amp;E14),SUMIFS('5th Cycle APR Raw Data-Final'!L$3:L$1977,'5th Cycle APR Raw Data-Final'!$A$3:$A$1977,'SB35 Determination Data'!$K14,'5th Cycle APR Raw Data-Final'!$T$3:$T$1977,"&gt;="&amp;'SB35 Determination Data'!$F14,'5th Cycle APR Raw Data-Final'!$T$3:$T$1977,"&lt;="&amp;G14))</f>
        <v>1</v>
      </c>
      <c r="W14" s="60">
        <f>IF(AN14&lt;1,SUMIFS('5th Cycle APR Raw Data-Final'!M$3:M$1977,'5th Cycle APR Raw Data-Final'!$A$3:$A$1977,'SB35 Determination Data'!$K14,'5th Cycle APR Raw Data-Final'!$T$3:$T$1977,"&gt;="&amp;'SB35 Determination Data'!$F14,'5th Cycle APR Raw Data-Final'!$T$3:$T$1977,"&lt;"&amp;E14),SUMIFS('5th Cycle APR Raw Data-Final'!M$3:M$1977,'5th Cycle APR Raw Data-Final'!$A$3:$A$1977,'SB35 Determination Data'!$K14,'5th Cycle APR Raw Data-Final'!$T$3:$T$1977,"&gt;="&amp;'SB35 Determination Data'!$F14,'5th Cycle APR Raw Data-Final'!$T$3:$T$1977,"&lt;="&amp;G14))</f>
        <v>5</v>
      </c>
      <c r="X14" s="60">
        <f t="shared" si="12"/>
        <v>1</v>
      </c>
      <c r="Y14" s="60">
        <f t="shared" si="13"/>
        <v>6</v>
      </c>
      <c r="Z14" s="60">
        <f t="shared" si="14"/>
        <v>1</v>
      </c>
      <c r="AA14" s="31">
        <f t="shared" si="15"/>
        <v>0.8571428571428571</v>
      </c>
      <c r="AB14" s="31">
        <f t="shared" si="16"/>
        <v>0.8571428571428571</v>
      </c>
      <c r="AC14" s="60">
        <f>VLOOKUP(K14,'5th Cycle APR Raw Data-Final'!$A$3:$P$1977,14,FALSE)</f>
        <v>9</v>
      </c>
      <c r="AD14" s="60">
        <f>IF(AN14&lt;1,SUMIFS('5th Cycle APR Raw Data-Final'!$O$3:$O$1977,'5th Cycle APR Raw Data-Final'!$A$3:$A$1977,'SB35 Determination Data'!$K14,'5th Cycle APR Raw Data-Final'!$T$3:$T$1977,"&gt;="&amp;'SB35 Determination Data'!$F14,'5th Cycle APR Raw Data-Final'!$T$3:$T$1977,"&lt;"&amp;E14),SUMIFS('5th Cycle APR Raw Data-Final'!$O$3:$O$1977,'5th Cycle APR Raw Data-Final'!$A$3:$A$1977,'SB35 Determination Data'!$K14,'5th Cycle APR Raw Data-Final'!$T$3:$T$1977,"&gt;="&amp;'SB35 Determination Data'!$F14,'5th Cycle APR Raw Data-Final'!$T$3:$T$1977,"&lt;="&amp;G14))</f>
        <v>34</v>
      </c>
      <c r="AE14" s="60">
        <f t="shared" si="17"/>
        <v>0</v>
      </c>
      <c r="AF14" s="31">
        <f t="shared" si="18"/>
        <v>3.7777777777777777</v>
      </c>
      <c r="AG14" s="60">
        <f>VLOOKUP(K14,'5th Cycle APR Raw Data-Final'!$A$3:$P$1977,16,FALSE)</f>
        <v>23</v>
      </c>
      <c r="AH14" s="60">
        <f>IF(AN14&lt;1,SUMIFS('5th Cycle APR Raw Data-Final'!$Q$3:$Q$1977,'5th Cycle APR Raw Data-Final'!$A$3:$A$1977,'SB35 Determination Data'!$K14,'5th Cycle APR Raw Data-Final'!$T$3:$T$1977,"&gt;="&amp;'SB35 Determination Data'!$F14,'5th Cycle APR Raw Data-Final'!$T$3:$T$1977,"&lt;"&amp;E14),SUMIFS('5th Cycle APR Raw Data-Final'!$Q$3:$Q$1977,'5th Cycle APR Raw Data-Final'!$A$3:$A$1977,'SB35 Determination Data'!$K14,'5th Cycle APR Raw Data-Final'!$T$3:$T$1977,"&gt;="&amp;'SB35 Determination Data'!$F14,'5th Cycle APR Raw Data-Final'!$T$3:$T$1977,"&lt;="&amp;G14))</f>
        <v>24</v>
      </c>
      <c r="AI14" s="60">
        <f t="shared" si="19"/>
        <v>0</v>
      </c>
      <c r="AJ14" s="31">
        <f t="shared" si="20"/>
        <v>1.0434782608695652</v>
      </c>
      <c r="AK14" s="60">
        <f>VLOOKUP(K14,'5th Cycle APR Raw Data-Final'!$A$3:$R$1977,18,FALSE)</f>
        <v>49</v>
      </c>
      <c r="AL14" s="60">
        <f>IF(AN14&lt;1,SUMIFS('5th Cycle APR Raw Data-Final'!$S$3:$S$1977,'5th Cycle APR Raw Data-Final'!$A$3:$A$1977,'SB35 Determination Data'!$K14,'5th Cycle APR Raw Data-Final'!$T$3:$T$1977,"&gt;="&amp;'SB35 Determination Data'!$F14,'5th Cycle APR Raw Data-Final'!$T$3:$T$1977,"&lt;"&amp;E14),SUMIFS('5th Cycle APR Raw Data-Final'!$S$3:$S$1977,'5th Cycle APR Raw Data-Final'!$A$3:$A$1977,'SB35 Determination Data'!$K14,'5th Cycle APR Raw Data-Final'!$T$3:$T$1977,"&gt;="&amp;'SB35 Determination Data'!$F14,'5th Cycle APR Raw Data-Final'!$T$3:$T$1977,"&lt;="&amp;G14))</f>
        <v>65</v>
      </c>
      <c r="AM14" s="60">
        <f t="shared" si="21"/>
        <v>10</v>
      </c>
      <c r="AN14" s="62">
        <f t="shared" si="22"/>
        <v>1</v>
      </c>
      <c r="AO14" s="9" t="str">
        <f t="shared" si="23"/>
        <v>NO</v>
      </c>
      <c r="AP14" s="9" t="str">
        <f t="shared" si="24"/>
        <v>YES</v>
      </c>
      <c r="AQ14" s="9" t="str">
        <f t="shared" si="25"/>
        <v>NO</v>
      </c>
      <c r="AR14" s="48" t="str">
        <f>VLOOKUP(K14,'2018Submitted'!$A$2:$C$540,3,FALSE)</f>
        <v>Successful</v>
      </c>
      <c r="AS14" s="9" t="str">
        <f t="shared" si="26"/>
        <v>NO</v>
      </c>
      <c r="AT14" s="9" t="str">
        <f t="shared" si="27"/>
        <v>YES</v>
      </c>
    </row>
    <row r="15" spans="1:46" ht="12.75" customHeight="1" x14ac:dyDescent="0.15">
      <c r="A15" s="9" t="s">
        <v>263</v>
      </c>
      <c r="B15" s="9" t="str">
        <f t="shared" si="0"/>
        <v>AMERICAN CANYON</v>
      </c>
      <c r="C15" s="31">
        <f t="shared" si="1"/>
        <v>0.5</v>
      </c>
      <c r="D15" s="45">
        <f t="shared" si="2"/>
        <v>8</v>
      </c>
      <c r="E15" s="46">
        <f t="shared" si="3"/>
        <v>2019</v>
      </c>
      <c r="F15" s="46">
        <f t="shared" si="4"/>
        <v>2015</v>
      </c>
      <c r="G15" s="46">
        <f t="shared" si="5"/>
        <v>2022</v>
      </c>
      <c r="H15" s="9" t="str">
        <f t="shared" si="6"/>
        <v>01/31/2015</v>
      </c>
      <c r="I15" s="9" t="str">
        <f t="shared" si="7"/>
        <v>01/31/2023</v>
      </c>
      <c r="J15" s="9" t="s">
        <v>67</v>
      </c>
      <c r="K15" s="29" t="s">
        <v>264</v>
      </c>
      <c r="L15" s="60">
        <f>VLOOKUP(K15,'5th Cycle APR Raw Data-Final'!$A$3:$P$1977,6,FALSE)</f>
        <v>116</v>
      </c>
      <c r="M15" s="60">
        <f>IF(AN15&lt;1,SUMIFS('5th Cycle APR Raw Data-Final'!G$3:G$1977,'5th Cycle APR Raw Data-Final'!$A$3:$A$1977,'SB35 Determination Data'!$K15,'5th Cycle APR Raw Data-Final'!$T$3:$T$1977,"&gt;="&amp;'SB35 Determination Data'!$F15,'5th Cycle APR Raw Data-Final'!$T$3:$T$1977,"&lt;"&amp;E15),SUMIFS('5th Cycle APR Raw Data-Final'!G$3:G$1977,'5th Cycle APR Raw Data-Final'!$A$3:$A$1977,'SB35 Determination Data'!$K15,'5th Cycle APR Raw Data-Final'!$T$3:$T$1977,"&gt;="&amp;'SB35 Determination Data'!$F15,'5th Cycle APR Raw Data-Final'!$T$3:$T$1977,"&lt;="&amp;G15))</f>
        <v>57</v>
      </c>
      <c r="N15" s="60">
        <f>IF(AN15&lt;1,SUMIFS('5th Cycle APR Raw Data-Final'!H$3:H$1977,'5th Cycle APR Raw Data-Final'!$A$3:$A$1977,'SB35 Determination Data'!$K15,'5th Cycle APR Raw Data-Final'!$T$3:$T$1977,"&gt;="&amp;'SB35 Determination Data'!$F15,'5th Cycle APR Raw Data-Final'!$T$3:$T$1977,"&lt;"&amp;E15),SUMIFS('5th Cycle APR Raw Data-Final'!H$3:H$1977,'5th Cycle APR Raw Data-Final'!$A$3:$A$1977,'SB35 Determination Data'!$K15,'5th Cycle APR Raw Data-Final'!$T$3:$T$1977,"&gt;="&amp;'SB35 Determination Data'!$F15,'5th Cycle APR Raw Data-Final'!$T$3:$T$1977,"&lt;="&amp;G15))</f>
        <v>57</v>
      </c>
      <c r="O15" s="60">
        <f>IF(AN15&lt;1,SUMIFS('5th Cycle APR Raw Data-Final'!I$3:I$1977,'5th Cycle APR Raw Data-Final'!$A$3:$A$1977,'SB35 Determination Data'!$K15,'5th Cycle APR Raw Data-Final'!$T$3:$T$1977,"&gt;="&amp;'SB35 Determination Data'!$F15,'5th Cycle APR Raw Data-Final'!$T$3:$T$1977,"&lt;"&amp;E15),SUMIFS('5th Cycle APR Raw Data-Final'!I$3:I$1977,'5th Cycle APR Raw Data-Final'!$A$3:$A$1977,'SB35 Determination Data'!$K15,'5th Cycle APR Raw Data-Final'!$T$3:$T$1977,"&gt;="&amp;'SB35 Determination Data'!$F15,'5th Cycle APR Raw Data-Final'!$T$3:$T$1977,"&lt;="&amp;G15))</f>
        <v>0</v>
      </c>
      <c r="P15" s="60">
        <f t="shared" si="8"/>
        <v>59</v>
      </c>
      <c r="Q15" s="31">
        <f t="shared" si="9"/>
        <v>0.49137931034482757</v>
      </c>
      <c r="R15" s="61">
        <f t="shared" si="10"/>
        <v>58</v>
      </c>
      <c r="S15" s="61">
        <f t="shared" si="11"/>
        <v>0</v>
      </c>
      <c r="T15" s="60">
        <f>VLOOKUP(K15,'5th Cycle APR Raw Data-Final'!$A$3:$P$1977,10,FALSE)</f>
        <v>54</v>
      </c>
      <c r="U15" s="60">
        <f>IF(AN15&lt;1,SUMIFS('5th Cycle APR Raw Data-Final'!K$3:K$1977,'5th Cycle APR Raw Data-Final'!$A$3:$A$1977,'SB35 Determination Data'!$K15,'5th Cycle APR Raw Data-Final'!$T$3:$T$1977,"&gt;="&amp;'SB35 Determination Data'!$F15,'5th Cycle APR Raw Data-Final'!$T$3:$T$1977,"&lt;"&amp;E15),SUMIFS('5th Cycle APR Raw Data-Final'!K$3:K$1977,'5th Cycle APR Raw Data-Final'!$A$3:$A$1977,'SB35 Determination Data'!$K15,'5th Cycle APR Raw Data-Final'!$T$3:$T$1977,"&gt;="&amp;'SB35 Determination Data'!$F15,'5th Cycle APR Raw Data-Final'!$T$3:$T$1977,"&lt;="&amp;G15))</f>
        <v>40</v>
      </c>
      <c r="V15" s="60">
        <f>IF(AN15&lt;1,SUMIFS('5th Cycle APR Raw Data-Final'!L$3:L$1977,'5th Cycle APR Raw Data-Final'!$A$3:$A$1977,'SB35 Determination Data'!$K15,'5th Cycle APR Raw Data-Final'!$T$3:$T$1977,"&gt;="&amp;'SB35 Determination Data'!$F15,'5th Cycle APR Raw Data-Final'!$T$3:$T$1977,"&lt;"&amp;E15),SUMIFS('5th Cycle APR Raw Data-Final'!L$3:L$1977,'5th Cycle APR Raw Data-Final'!$A$3:$A$1977,'SB35 Determination Data'!$K15,'5th Cycle APR Raw Data-Final'!$T$3:$T$1977,"&gt;="&amp;'SB35 Determination Data'!$F15,'5th Cycle APR Raw Data-Final'!$T$3:$T$1977,"&lt;="&amp;G15))</f>
        <v>37</v>
      </c>
      <c r="W15" s="60">
        <f>IF(AN15&lt;1,SUMIFS('5th Cycle APR Raw Data-Final'!M$3:M$1977,'5th Cycle APR Raw Data-Final'!$A$3:$A$1977,'SB35 Determination Data'!$K15,'5th Cycle APR Raw Data-Final'!$T$3:$T$1977,"&gt;="&amp;'SB35 Determination Data'!$F15,'5th Cycle APR Raw Data-Final'!$T$3:$T$1977,"&lt;"&amp;E15),SUMIFS('5th Cycle APR Raw Data-Final'!M$3:M$1977,'5th Cycle APR Raw Data-Final'!$A$3:$A$1977,'SB35 Determination Data'!$K15,'5th Cycle APR Raw Data-Final'!$T$3:$T$1977,"&gt;="&amp;'SB35 Determination Data'!$F15,'5th Cycle APR Raw Data-Final'!$T$3:$T$1977,"&lt;="&amp;G15))</f>
        <v>3</v>
      </c>
      <c r="X15" s="60">
        <f t="shared" si="12"/>
        <v>14</v>
      </c>
      <c r="Y15" s="60">
        <f t="shared" si="13"/>
        <v>40</v>
      </c>
      <c r="Z15" s="60">
        <f t="shared" si="14"/>
        <v>14</v>
      </c>
      <c r="AA15" s="31">
        <f t="shared" si="15"/>
        <v>0.7407407407407407</v>
      </c>
      <c r="AB15" s="31">
        <f t="shared" si="16"/>
        <v>0.7407407407407407</v>
      </c>
      <c r="AC15" s="60">
        <f>VLOOKUP(K15,'5th Cycle APR Raw Data-Final'!$A$3:$P$1977,14,FALSE)</f>
        <v>58</v>
      </c>
      <c r="AD15" s="60">
        <f>IF(AN15&lt;1,SUMIFS('5th Cycle APR Raw Data-Final'!$O$3:$O$1977,'5th Cycle APR Raw Data-Final'!$A$3:$A$1977,'SB35 Determination Data'!$K15,'5th Cycle APR Raw Data-Final'!$T$3:$T$1977,"&gt;="&amp;'SB35 Determination Data'!$F15,'5th Cycle APR Raw Data-Final'!$T$3:$T$1977,"&lt;"&amp;E15),SUMIFS('5th Cycle APR Raw Data-Final'!$O$3:$O$1977,'5th Cycle APR Raw Data-Final'!$A$3:$A$1977,'SB35 Determination Data'!$K15,'5th Cycle APR Raw Data-Final'!$T$3:$T$1977,"&gt;="&amp;'SB35 Determination Data'!$F15,'5th Cycle APR Raw Data-Final'!$T$3:$T$1977,"&lt;="&amp;G15))</f>
        <v>141</v>
      </c>
      <c r="AE15" s="60">
        <f t="shared" si="17"/>
        <v>0</v>
      </c>
      <c r="AF15" s="31">
        <f t="shared" si="18"/>
        <v>2.4310344827586206</v>
      </c>
      <c r="AG15" s="60">
        <f>VLOOKUP(K15,'5th Cycle APR Raw Data-Final'!$A$3:$P$1977,16,FALSE)</f>
        <v>164</v>
      </c>
      <c r="AH15" s="60">
        <f>IF(AN15&lt;1,SUMIFS('5th Cycle APR Raw Data-Final'!$Q$3:$Q$1977,'5th Cycle APR Raw Data-Final'!$A$3:$A$1977,'SB35 Determination Data'!$K15,'5th Cycle APR Raw Data-Final'!$T$3:$T$1977,"&gt;="&amp;'SB35 Determination Data'!$F15,'5th Cycle APR Raw Data-Final'!$T$3:$T$1977,"&lt;"&amp;E15),SUMIFS('5th Cycle APR Raw Data-Final'!$Q$3:$Q$1977,'5th Cycle APR Raw Data-Final'!$A$3:$A$1977,'SB35 Determination Data'!$K15,'5th Cycle APR Raw Data-Final'!$T$3:$T$1977,"&gt;="&amp;'SB35 Determination Data'!$F15,'5th Cycle APR Raw Data-Final'!$T$3:$T$1977,"&lt;="&amp;G15))</f>
        <v>143</v>
      </c>
      <c r="AI15" s="60">
        <f t="shared" si="19"/>
        <v>21</v>
      </c>
      <c r="AJ15" s="31">
        <f t="shared" si="20"/>
        <v>0.87195121951219512</v>
      </c>
      <c r="AK15" s="60">
        <f>VLOOKUP(K15,'5th Cycle APR Raw Data-Final'!$A$3:$R$1977,18,FALSE)</f>
        <v>392</v>
      </c>
      <c r="AL15" s="60">
        <f>IF(AN15&lt;1,SUMIFS('5th Cycle APR Raw Data-Final'!$S$3:$S$1977,'5th Cycle APR Raw Data-Final'!$A$3:$A$1977,'SB35 Determination Data'!$K15,'5th Cycle APR Raw Data-Final'!$T$3:$T$1977,"&gt;="&amp;'SB35 Determination Data'!$F15,'5th Cycle APR Raw Data-Final'!$T$3:$T$1977,"&lt;"&amp;E15),SUMIFS('5th Cycle APR Raw Data-Final'!$S$3:$S$1977,'5th Cycle APR Raw Data-Final'!$A$3:$A$1977,'SB35 Determination Data'!$K15,'5th Cycle APR Raw Data-Final'!$T$3:$T$1977,"&gt;="&amp;'SB35 Determination Data'!$F15,'5th Cycle APR Raw Data-Final'!$T$3:$T$1977,"&lt;="&amp;G15))</f>
        <v>381</v>
      </c>
      <c r="AM15" s="60">
        <f t="shared" si="21"/>
        <v>94</v>
      </c>
      <c r="AN15" s="62">
        <f t="shared" si="22"/>
        <v>0.5</v>
      </c>
      <c r="AO15" s="9" t="str">
        <f t="shared" si="23"/>
        <v>NO</v>
      </c>
      <c r="AP15" s="9" t="str">
        <f t="shared" si="24"/>
        <v>YES</v>
      </c>
      <c r="AQ15" s="9" t="str">
        <f t="shared" si="25"/>
        <v>NO</v>
      </c>
      <c r="AR15" s="48" t="str">
        <f>VLOOKUP(K15,'2018Submitted'!$A$2:$C$540,3,FALSE)</f>
        <v>Successful</v>
      </c>
      <c r="AS15" s="9" t="str">
        <f t="shared" si="26"/>
        <v>NO</v>
      </c>
      <c r="AT15" s="9" t="str">
        <f t="shared" si="27"/>
        <v>YES</v>
      </c>
    </row>
    <row r="16" spans="1:46" ht="12.75" customHeight="1" x14ac:dyDescent="0.15">
      <c r="A16" s="9" t="s">
        <v>273</v>
      </c>
      <c r="B16" s="9" t="str">
        <f t="shared" si="0"/>
        <v>ANAHEIM</v>
      </c>
      <c r="C16" s="31">
        <f t="shared" si="1"/>
        <v>0.625</v>
      </c>
      <c r="D16" s="45">
        <f t="shared" si="2"/>
        <v>8</v>
      </c>
      <c r="E16" s="46">
        <f t="shared" si="3"/>
        <v>2018</v>
      </c>
      <c r="F16" s="46">
        <f t="shared" si="4"/>
        <v>2014</v>
      </c>
      <c r="G16" s="46" t="str">
        <f t="shared" si="5"/>
        <v>2021</v>
      </c>
      <c r="H16" s="9" t="str">
        <f t="shared" si="6"/>
        <v>10/15/2013</v>
      </c>
      <c r="I16" s="9" t="str">
        <f t="shared" si="7"/>
        <v>10/15/2021</v>
      </c>
      <c r="J16" s="9" t="s">
        <v>144</v>
      </c>
      <c r="K16" s="29" t="s">
        <v>275</v>
      </c>
      <c r="L16" s="60">
        <f>VLOOKUP(K16,'5th Cycle APR Raw Data-Final'!$A$3:$P$1977,6,FALSE)</f>
        <v>1256</v>
      </c>
      <c r="M16" s="60">
        <f>IF(AN16&lt;1,SUMIFS('5th Cycle APR Raw Data-Final'!G$3:G$1977,'5th Cycle APR Raw Data-Final'!$A$3:$A$1977,'SB35 Determination Data'!$K16,'5th Cycle APR Raw Data-Final'!$T$3:$T$1977,"&gt;="&amp;'SB35 Determination Data'!$F16,'5th Cycle APR Raw Data-Final'!$T$3:$T$1977,"&lt;"&amp;E16),SUMIFS('5th Cycle APR Raw Data-Final'!G$3:G$1977,'5th Cycle APR Raw Data-Final'!$A$3:$A$1977,'SB35 Determination Data'!$K16,'5th Cycle APR Raw Data-Final'!$T$3:$T$1977,"&gt;="&amp;'SB35 Determination Data'!$F16,'5th Cycle APR Raw Data-Final'!$T$3:$T$1977,"&lt;="&amp;G16))</f>
        <v>71</v>
      </c>
      <c r="N16" s="60">
        <f>IF(AN16&lt;1,SUMIFS('5th Cycle APR Raw Data-Final'!H$3:H$1977,'5th Cycle APR Raw Data-Final'!$A$3:$A$1977,'SB35 Determination Data'!$K16,'5th Cycle APR Raw Data-Final'!$T$3:$T$1977,"&gt;="&amp;'SB35 Determination Data'!$F16,'5th Cycle APR Raw Data-Final'!$T$3:$T$1977,"&lt;"&amp;E16),SUMIFS('5th Cycle APR Raw Data-Final'!H$3:H$1977,'5th Cycle APR Raw Data-Final'!$A$3:$A$1977,'SB35 Determination Data'!$K16,'5th Cycle APR Raw Data-Final'!$T$3:$T$1977,"&gt;="&amp;'SB35 Determination Data'!$F16,'5th Cycle APR Raw Data-Final'!$T$3:$T$1977,"&lt;="&amp;G16))</f>
        <v>71</v>
      </c>
      <c r="O16" s="60">
        <f>IF(AN16&lt;1,SUMIFS('5th Cycle APR Raw Data-Final'!I$3:I$1977,'5th Cycle APR Raw Data-Final'!$A$3:$A$1977,'SB35 Determination Data'!$K16,'5th Cycle APR Raw Data-Final'!$T$3:$T$1977,"&gt;="&amp;'SB35 Determination Data'!$F16,'5th Cycle APR Raw Data-Final'!$T$3:$T$1977,"&lt;"&amp;E16),SUMIFS('5th Cycle APR Raw Data-Final'!I$3:I$1977,'5th Cycle APR Raw Data-Final'!$A$3:$A$1977,'SB35 Determination Data'!$K16,'5th Cycle APR Raw Data-Final'!$T$3:$T$1977,"&gt;="&amp;'SB35 Determination Data'!$F16,'5th Cycle APR Raw Data-Final'!$T$3:$T$1977,"&lt;="&amp;G16))</f>
        <v>0</v>
      </c>
      <c r="P16" s="60">
        <f t="shared" si="8"/>
        <v>1185</v>
      </c>
      <c r="Q16" s="31">
        <f t="shared" si="9"/>
        <v>5.6528662420382167E-2</v>
      </c>
      <c r="R16" s="61">
        <f t="shared" si="10"/>
        <v>628</v>
      </c>
      <c r="S16" s="61">
        <f t="shared" si="11"/>
        <v>0</v>
      </c>
      <c r="T16" s="60">
        <f>VLOOKUP(K16,'5th Cycle APR Raw Data-Final'!$A$3:$P$1977,10,FALSE)</f>
        <v>907</v>
      </c>
      <c r="U16" s="60">
        <f>IF(AN16&lt;1,SUMIFS('5th Cycle APR Raw Data-Final'!K$3:K$1977,'5th Cycle APR Raw Data-Final'!$A$3:$A$1977,'SB35 Determination Data'!$K16,'5th Cycle APR Raw Data-Final'!$T$3:$T$1977,"&gt;="&amp;'SB35 Determination Data'!$F16,'5th Cycle APR Raw Data-Final'!$T$3:$T$1977,"&lt;"&amp;E16),SUMIFS('5th Cycle APR Raw Data-Final'!K$3:K$1977,'5th Cycle APR Raw Data-Final'!$A$3:$A$1977,'SB35 Determination Data'!$K16,'5th Cycle APR Raw Data-Final'!$T$3:$T$1977,"&gt;="&amp;'SB35 Determination Data'!$F16,'5th Cycle APR Raw Data-Final'!$T$3:$T$1977,"&lt;="&amp;G16))</f>
        <v>22</v>
      </c>
      <c r="V16" s="60">
        <f>IF(AN16&lt;1,SUMIFS('5th Cycle APR Raw Data-Final'!L$3:L$1977,'5th Cycle APR Raw Data-Final'!$A$3:$A$1977,'SB35 Determination Data'!$K16,'5th Cycle APR Raw Data-Final'!$T$3:$T$1977,"&gt;="&amp;'SB35 Determination Data'!$F16,'5th Cycle APR Raw Data-Final'!$T$3:$T$1977,"&lt;"&amp;E16),SUMIFS('5th Cycle APR Raw Data-Final'!L$3:L$1977,'5th Cycle APR Raw Data-Final'!$A$3:$A$1977,'SB35 Determination Data'!$K16,'5th Cycle APR Raw Data-Final'!$T$3:$T$1977,"&gt;="&amp;'SB35 Determination Data'!$F16,'5th Cycle APR Raw Data-Final'!$T$3:$T$1977,"&lt;="&amp;G16))</f>
        <v>22</v>
      </c>
      <c r="W16" s="60">
        <f>IF(AN16&lt;1,SUMIFS('5th Cycle APR Raw Data-Final'!M$3:M$1977,'5th Cycle APR Raw Data-Final'!$A$3:$A$1977,'SB35 Determination Data'!$K16,'5th Cycle APR Raw Data-Final'!$T$3:$T$1977,"&gt;="&amp;'SB35 Determination Data'!$F16,'5th Cycle APR Raw Data-Final'!$T$3:$T$1977,"&lt;"&amp;E16),SUMIFS('5th Cycle APR Raw Data-Final'!M$3:M$1977,'5th Cycle APR Raw Data-Final'!$A$3:$A$1977,'SB35 Determination Data'!$K16,'5th Cycle APR Raw Data-Final'!$T$3:$T$1977,"&gt;="&amp;'SB35 Determination Data'!$F16,'5th Cycle APR Raw Data-Final'!$T$3:$T$1977,"&lt;="&amp;G16))</f>
        <v>0</v>
      </c>
      <c r="X16" s="60">
        <f t="shared" si="12"/>
        <v>885</v>
      </c>
      <c r="Y16" s="60">
        <f t="shared" si="13"/>
        <v>22</v>
      </c>
      <c r="Z16" s="60">
        <f t="shared" si="14"/>
        <v>885</v>
      </c>
      <c r="AA16" s="31">
        <f t="shared" si="15"/>
        <v>2.4255788313120176E-2</v>
      </c>
      <c r="AB16" s="31">
        <f t="shared" si="16"/>
        <v>2.4255788313120176E-2</v>
      </c>
      <c r="AC16" s="60">
        <f>VLOOKUP(K16,'5th Cycle APR Raw Data-Final'!$A$3:$P$1977,14,FALSE)</f>
        <v>1038</v>
      </c>
      <c r="AD16" s="60">
        <f>IF(AN16&lt;1,SUMIFS('5th Cycle APR Raw Data-Final'!$O$3:$O$1977,'5th Cycle APR Raw Data-Final'!$A$3:$A$1977,'SB35 Determination Data'!$K16,'5th Cycle APR Raw Data-Final'!$T$3:$T$1977,"&gt;="&amp;'SB35 Determination Data'!$F16,'5th Cycle APR Raw Data-Final'!$T$3:$T$1977,"&lt;"&amp;E16),SUMIFS('5th Cycle APR Raw Data-Final'!$O$3:$O$1977,'5th Cycle APR Raw Data-Final'!$A$3:$A$1977,'SB35 Determination Data'!$K16,'5th Cycle APR Raw Data-Final'!$T$3:$T$1977,"&gt;="&amp;'SB35 Determination Data'!$F16,'5th Cycle APR Raw Data-Final'!$T$3:$T$1977,"&lt;="&amp;G16))</f>
        <v>44</v>
      </c>
      <c r="AE16" s="60">
        <f t="shared" si="17"/>
        <v>994</v>
      </c>
      <c r="AF16" s="31">
        <f t="shared" si="18"/>
        <v>4.238921001926782E-2</v>
      </c>
      <c r="AG16" s="60">
        <f>VLOOKUP(K16,'5th Cycle APR Raw Data-Final'!$A$3:$P$1977,16,FALSE)</f>
        <v>2501</v>
      </c>
      <c r="AH16" s="60">
        <f>IF(AN16&lt;1,SUMIFS('5th Cycle APR Raw Data-Final'!$Q$3:$Q$1977,'5th Cycle APR Raw Data-Final'!$A$3:$A$1977,'SB35 Determination Data'!$K16,'5th Cycle APR Raw Data-Final'!$T$3:$T$1977,"&gt;="&amp;'SB35 Determination Data'!$F16,'5th Cycle APR Raw Data-Final'!$T$3:$T$1977,"&lt;"&amp;E16),SUMIFS('5th Cycle APR Raw Data-Final'!$Q$3:$Q$1977,'5th Cycle APR Raw Data-Final'!$A$3:$A$1977,'SB35 Determination Data'!$K16,'5th Cycle APR Raw Data-Final'!$T$3:$T$1977,"&gt;="&amp;'SB35 Determination Data'!$F16,'5th Cycle APR Raw Data-Final'!$T$3:$T$1977,"&lt;="&amp;G16))</f>
        <v>5290</v>
      </c>
      <c r="AI16" s="60">
        <f t="shared" si="19"/>
        <v>0</v>
      </c>
      <c r="AJ16" s="31">
        <f t="shared" si="20"/>
        <v>2.1151539384246303</v>
      </c>
      <c r="AK16" s="60">
        <f>VLOOKUP(K16,'5th Cycle APR Raw Data-Final'!$A$3:$R$1977,18,FALSE)</f>
        <v>5702</v>
      </c>
      <c r="AL16" s="60">
        <f>IF(AN16&lt;1,SUMIFS('5th Cycle APR Raw Data-Final'!$S$3:$S$1977,'5th Cycle APR Raw Data-Final'!$A$3:$A$1977,'SB35 Determination Data'!$K16,'5th Cycle APR Raw Data-Final'!$T$3:$T$1977,"&gt;="&amp;'SB35 Determination Data'!$F16,'5th Cycle APR Raw Data-Final'!$T$3:$T$1977,"&lt;"&amp;E16),SUMIFS('5th Cycle APR Raw Data-Final'!$S$3:$S$1977,'5th Cycle APR Raw Data-Final'!$A$3:$A$1977,'SB35 Determination Data'!$K16,'5th Cycle APR Raw Data-Final'!$T$3:$T$1977,"&gt;="&amp;'SB35 Determination Data'!$F16,'5th Cycle APR Raw Data-Final'!$T$3:$T$1977,"&lt;="&amp;G16))</f>
        <v>5427</v>
      </c>
      <c r="AM16" s="60">
        <f t="shared" si="21"/>
        <v>3064</v>
      </c>
      <c r="AN16" s="62">
        <f t="shared" si="22"/>
        <v>0.5</v>
      </c>
      <c r="AO16" s="9" t="str">
        <f t="shared" si="23"/>
        <v>NO</v>
      </c>
      <c r="AP16" s="9" t="str">
        <f t="shared" si="24"/>
        <v>YES</v>
      </c>
      <c r="AQ16" s="9" t="str">
        <f t="shared" si="25"/>
        <v>NO</v>
      </c>
      <c r="AR16" s="48" t="str">
        <f>VLOOKUP(K16,'2018Submitted'!$A$2:$C$540,3,FALSE)</f>
        <v>Successful</v>
      </c>
      <c r="AS16" s="9" t="str">
        <f t="shared" si="26"/>
        <v>NO</v>
      </c>
      <c r="AT16" s="9" t="str">
        <f t="shared" si="27"/>
        <v>YES</v>
      </c>
    </row>
    <row r="17" spans="1:46" ht="12.75" customHeight="1" x14ac:dyDescent="0.15">
      <c r="A17" s="9" t="s">
        <v>433</v>
      </c>
      <c r="B17" s="9" t="str">
        <f t="shared" si="0"/>
        <v>ANDERSON</v>
      </c>
      <c r="C17" s="31">
        <f t="shared" si="1"/>
        <v>1</v>
      </c>
      <c r="D17" s="45">
        <f t="shared" si="2"/>
        <v>5</v>
      </c>
      <c r="E17" s="46">
        <f t="shared" si="3"/>
        <v>2017</v>
      </c>
      <c r="F17" s="46">
        <f t="shared" si="4"/>
        <v>2014</v>
      </c>
      <c r="G17" s="46">
        <f t="shared" si="5"/>
        <v>2018</v>
      </c>
      <c r="H17" s="9" t="str">
        <f t="shared" si="6"/>
        <v>06/30/2014</v>
      </c>
      <c r="I17" s="9" t="str">
        <f t="shared" si="7"/>
        <v>06/30/2019</v>
      </c>
      <c r="J17" s="9" t="s">
        <v>83</v>
      </c>
      <c r="K17" s="29" t="s">
        <v>434</v>
      </c>
      <c r="L17" s="60">
        <f>VLOOKUP(K17,'5th Cycle APR Raw Data-Final'!$A$3:$P$1977,6,FALSE)</f>
        <v>32</v>
      </c>
      <c r="M17" s="60">
        <f>IF(AN17&lt;1,SUMIFS('5th Cycle APR Raw Data-Final'!G$3:G$1977,'5th Cycle APR Raw Data-Final'!$A$3:$A$1977,'SB35 Determination Data'!$K17,'5th Cycle APR Raw Data-Final'!$T$3:$T$1977,"&gt;="&amp;'SB35 Determination Data'!$F17,'5th Cycle APR Raw Data-Final'!$T$3:$T$1977,"&lt;"&amp;E17),SUMIFS('5th Cycle APR Raw Data-Final'!G$3:G$1977,'5th Cycle APR Raw Data-Final'!$A$3:$A$1977,'SB35 Determination Data'!$K17,'5th Cycle APR Raw Data-Final'!$T$3:$T$1977,"&gt;="&amp;'SB35 Determination Data'!$F17,'5th Cycle APR Raw Data-Final'!$T$3:$T$1977,"&lt;="&amp;G17))</f>
        <v>23</v>
      </c>
      <c r="N17" s="60">
        <f>IF(AN17&lt;1,SUMIFS('5th Cycle APR Raw Data-Final'!H$3:H$1977,'5th Cycle APR Raw Data-Final'!$A$3:$A$1977,'SB35 Determination Data'!$K17,'5th Cycle APR Raw Data-Final'!$T$3:$T$1977,"&gt;="&amp;'SB35 Determination Data'!$F17,'5th Cycle APR Raw Data-Final'!$T$3:$T$1977,"&lt;"&amp;E17),SUMIFS('5th Cycle APR Raw Data-Final'!H$3:H$1977,'5th Cycle APR Raw Data-Final'!$A$3:$A$1977,'SB35 Determination Data'!$K17,'5th Cycle APR Raw Data-Final'!$T$3:$T$1977,"&gt;="&amp;'SB35 Determination Data'!$F17,'5th Cycle APR Raw Data-Final'!$T$3:$T$1977,"&lt;="&amp;G17))</f>
        <v>23</v>
      </c>
      <c r="O17" s="60">
        <f>IF(AN17&lt;1,SUMIFS('5th Cycle APR Raw Data-Final'!I$3:I$1977,'5th Cycle APR Raw Data-Final'!$A$3:$A$1977,'SB35 Determination Data'!$K17,'5th Cycle APR Raw Data-Final'!$T$3:$T$1977,"&gt;="&amp;'SB35 Determination Data'!$F17,'5th Cycle APR Raw Data-Final'!$T$3:$T$1977,"&lt;"&amp;E17),SUMIFS('5th Cycle APR Raw Data-Final'!I$3:I$1977,'5th Cycle APR Raw Data-Final'!$A$3:$A$1977,'SB35 Determination Data'!$K17,'5th Cycle APR Raw Data-Final'!$T$3:$T$1977,"&gt;="&amp;'SB35 Determination Data'!$F17,'5th Cycle APR Raw Data-Final'!$T$3:$T$1977,"&lt;="&amp;G17))</f>
        <v>0</v>
      </c>
      <c r="P17" s="60">
        <f t="shared" si="8"/>
        <v>9</v>
      </c>
      <c r="Q17" s="31">
        <f t="shared" si="9"/>
        <v>0.71875</v>
      </c>
      <c r="R17" s="61">
        <f t="shared" si="10"/>
        <v>32</v>
      </c>
      <c r="S17" s="61">
        <f t="shared" si="11"/>
        <v>0</v>
      </c>
      <c r="T17" s="60">
        <f>VLOOKUP(K17,'5th Cycle APR Raw Data-Final'!$A$3:$P$1977,10,FALSE)</f>
        <v>21</v>
      </c>
      <c r="U17" s="60">
        <f>IF(AN17&lt;1,SUMIFS('5th Cycle APR Raw Data-Final'!K$3:K$1977,'5th Cycle APR Raw Data-Final'!$A$3:$A$1977,'SB35 Determination Data'!$K17,'5th Cycle APR Raw Data-Final'!$T$3:$T$1977,"&gt;="&amp;'SB35 Determination Data'!$F17,'5th Cycle APR Raw Data-Final'!$T$3:$T$1977,"&lt;"&amp;E17),SUMIFS('5th Cycle APR Raw Data-Final'!K$3:K$1977,'5th Cycle APR Raw Data-Final'!$A$3:$A$1977,'SB35 Determination Data'!$K17,'5th Cycle APR Raw Data-Final'!$T$3:$T$1977,"&gt;="&amp;'SB35 Determination Data'!$F17,'5th Cycle APR Raw Data-Final'!$T$3:$T$1977,"&lt;="&amp;G17))</f>
        <v>20</v>
      </c>
      <c r="V17" s="60">
        <f>IF(AN17&lt;1,SUMIFS('5th Cycle APR Raw Data-Final'!L$3:L$1977,'5th Cycle APR Raw Data-Final'!$A$3:$A$1977,'SB35 Determination Data'!$K17,'5th Cycle APR Raw Data-Final'!$T$3:$T$1977,"&gt;="&amp;'SB35 Determination Data'!$F17,'5th Cycle APR Raw Data-Final'!$T$3:$T$1977,"&lt;"&amp;E17),SUMIFS('5th Cycle APR Raw Data-Final'!L$3:L$1977,'5th Cycle APR Raw Data-Final'!$A$3:$A$1977,'SB35 Determination Data'!$K17,'5th Cycle APR Raw Data-Final'!$T$3:$T$1977,"&gt;="&amp;'SB35 Determination Data'!$F17,'5th Cycle APR Raw Data-Final'!$T$3:$T$1977,"&lt;="&amp;G17))</f>
        <v>19</v>
      </c>
      <c r="W17" s="60">
        <f>IF(AN17&lt;1,SUMIFS('5th Cycle APR Raw Data-Final'!M$3:M$1977,'5th Cycle APR Raw Data-Final'!$A$3:$A$1977,'SB35 Determination Data'!$K17,'5th Cycle APR Raw Data-Final'!$T$3:$T$1977,"&gt;="&amp;'SB35 Determination Data'!$F17,'5th Cycle APR Raw Data-Final'!$T$3:$T$1977,"&lt;"&amp;E17),SUMIFS('5th Cycle APR Raw Data-Final'!M$3:M$1977,'5th Cycle APR Raw Data-Final'!$A$3:$A$1977,'SB35 Determination Data'!$K17,'5th Cycle APR Raw Data-Final'!$T$3:$T$1977,"&gt;="&amp;'SB35 Determination Data'!$F17,'5th Cycle APR Raw Data-Final'!$T$3:$T$1977,"&lt;="&amp;G17))</f>
        <v>1</v>
      </c>
      <c r="X17" s="60">
        <f t="shared" si="12"/>
        <v>1</v>
      </c>
      <c r="Y17" s="60">
        <f t="shared" si="13"/>
        <v>20</v>
      </c>
      <c r="Z17" s="60">
        <f t="shared" si="14"/>
        <v>1</v>
      </c>
      <c r="AA17" s="31">
        <f t="shared" si="15"/>
        <v>0.95238095238095233</v>
      </c>
      <c r="AB17" s="31">
        <f t="shared" si="16"/>
        <v>0.95238095238095233</v>
      </c>
      <c r="AC17" s="60">
        <f>VLOOKUP(K17,'5th Cycle APR Raw Data-Final'!$A$3:$P$1977,14,FALSE)</f>
        <v>24</v>
      </c>
      <c r="AD17" s="60">
        <f>IF(AN17&lt;1,SUMIFS('5th Cycle APR Raw Data-Final'!$O$3:$O$1977,'5th Cycle APR Raw Data-Final'!$A$3:$A$1977,'SB35 Determination Data'!$K17,'5th Cycle APR Raw Data-Final'!$T$3:$T$1977,"&gt;="&amp;'SB35 Determination Data'!$F17,'5th Cycle APR Raw Data-Final'!$T$3:$T$1977,"&lt;"&amp;E17),SUMIFS('5th Cycle APR Raw Data-Final'!$O$3:$O$1977,'5th Cycle APR Raw Data-Final'!$A$3:$A$1977,'SB35 Determination Data'!$K17,'5th Cycle APR Raw Data-Final'!$T$3:$T$1977,"&gt;="&amp;'SB35 Determination Data'!$F17,'5th Cycle APR Raw Data-Final'!$T$3:$T$1977,"&lt;="&amp;G17))</f>
        <v>93</v>
      </c>
      <c r="AE17" s="60">
        <f t="shared" si="17"/>
        <v>0</v>
      </c>
      <c r="AF17" s="31">
        <f t="shared" si="18"/>
        <v>3.875</v>
      </c>
      <c r="AG17" s="60">
        <f>VLOOKUP(K17,'5th Cycle APR Raw Data-Final'!$A$3:$P$1977,16,FALSE)</f>
        <v>59</v>
      </c>
      <c r="AH17" s="60">
        <f>IF(AN17&lt;1,SUMIFS('5th Cycle APR Raw Data-Final'!$Q$3:$Q$1977,'5th Cycle APR Raw Data-Final'!$A$3:$A$1977,'SB35 Determination Data'!$K17,'5th Cycle APR Raw Data-Final'!$T$3:$T$1977,"&gt;="&amp;'SB35 Determination Data'!$F17,'5th Cycle APR Raw Data-Final'!$T$3:$T$1977,"&lt;"&amp;E17),SUMIFS('5th Cycle APR Raw Data-Final'!$Q$3:$Q$1977,'5th Cycle APR Raw Data-Final'!$A$3:$A$1977,'SB35 Determination Data'!$K17,'5th Cycle APR Raw Data-Final'!$T$3:$T$1977,"&gt;="&amp;'SB35 Determination Data'!$F17,'5th Cycle APR Raw Data-Final'!$T$3:$T$1977,"&lt;="&amp;G17))</f>
        <v>60</v>
      </c>
      <c r="AI17" s="60">
        <f t="shared" si="19"/>
        <v>0</v>
      </c>
      <c r="AJ17" s="31">
        <f t="shared" si="20"/>
        <v>1.0169491525423728</v>
      </c>
      <c r="AK17" s="60">
        <f>VLOOKUP(K17,'5th Cycle APR Raw Data-Final'!$A$3:$R$1977,18,FALSE)</f>
        <v>136</v>
      </c>
      <c r="AL17" s="60">
        <f>IF(AN17&lt;1,SUMIFS('5th Cycle APR Raw Data-Final'!$S$3:$S$1977,'5th Cycle APR Raw Data-Final'!$A$3:$A$1977,'SB35 Determination Data'!$K17,'5th Cycle APR Raw Data-Final'!$T$3:$T$1977,"&gt;="&amp;'SB35 Determination Data'!$F17,'5th Cycle APR Raw Data-Final'!$T$3:$T$1977,"&lt;"&amp;E17),SUMIFS('5th Cycle APR Raw Data-Final'!$S$3:$S$1977,'5th Cycle APR Raw Data-Final'!$A$3:$A$1977,'SB35 Determination Data'!$K17,'5th Cycle APR Raw Data-Final'!$T$3:$T$1977,"&gt;="&amp;'SB35 Determination Data'!$F17,'5th Cycle APR Raw Data-Final'!$T$3:$T$1977,"&lt;="&amp;G17))</f>
        <v>196</v>
      </c>
      <c r="AM17" s="60">
        <f t="shared" si="21"/>
        <v>10</v>
      </c>
      <c r="AN17" s="62">
        <f t="shared" si="22"/>
        <v>1</v>
      </c>
      <c r="AO17" s="9" t="str">
        <f t="shared" si="23"/>
        <v>NO</v>
      </c>
      <c r="AP17" s="9" t="str">
        <f t="shared" si="24"/>
        <v>YES</v>
      </c>
      <c r="AQ17" s="9" t="str">
        <f t="shared" si="25"/>
        <v>NO</v>
      </c>
      <c r="AR17" s="48" t="str">
        <f>VLOOKUP(K17,'2018Submitted'!$A$2:$C$540,3,FALSE)</f>
        <v>Successful</v>
      </c>
      <c r="AS17" s="9" t="str">
        <f t="shared" si="26"/>
        <v>NO</v>
      </c>
      <c r="AT17" s="9" t="str">
        <f t="shared" si="27"/>
        <v>YES</v>
      </c>
    </row>
    <row r="18" spans="1:46" ht="12.75" customHeight="1" x14ac:dyDescent="0.15">
      <c r="A18" s="9" t="s">
        <v>95</v>
      </c>
      <c r="B18" s="9" t="str">
        <f t="shared" si="0"/>
        <v>ANGELS CAMP</v>
      </c>
      <c r="C18" s="31">
        <f t="shared" si="1"/>
        <v>1</v>
      </c>
      <c r="D18" s="45">
        <f t="shared" si="2"/>
        <v>5</v>
      </c>
      <c r="E18" s="46">
        <f t="shared" si="3"/>
        <v>2017</v>
      </c>
      <c r="F18" s="46">
        <f t="shared" si="4"/>
        <v>2014</v>
      </c>
      <c r="G18" s="46">
        <f t="shared" si="5"/>
        <v>2018</v>
      </c>
      <c r="H18" s="9" t="str">
        <f t="shared" si="6"/>
        <v>06/30/2014</v>
      </c>
      <c r="I18" s="9" t="str">
        <f t="shared" si="7"/>
        <v>06/30/2019</v>
      </c>
      <c r="J18" s="9" t="s">
        <v>83</v>
      </c>
      <c r="K18" s="29" t="s">
        <v>435</v>
      </c>
      <c r="L18" s="60">
        <f>VLOOKUP(K18,'5th Cycle APR Raw Data-Final'!$A$3:$P$1977,6,FALSE)</f>
        <v>39</v>
      </c>
      <c r="M18" s="60">
        <f>IF(AN18&lt;1,SUMIFS('5th Cycle APR Raw Data-Final'!G$3:G$1977,'5th Cycle APR Raw Data-Final'!$A$3:$A$1977,'SB35 Determination Data'!$K18,'5th Cycle APR Raw Data-Final'!$T$3:$T$1977,"&gt;="&amp;'SB35 Determination Data'!$F18,'5th Cycle APR Raw Data-Final'!$T$3:$T$1977,"&lt;"&amp;E18),SUMIFS('5th Cycle APR Raw Data-Final'!G$3:G$1977,'5th Cycle APR Raw Data-Final'!$A$3:$A$1977,'SB35 Determination Data'!$K18,'5th Cycle APR Raw Data-Final'!$T$3:$T$1977,"&gt;="&amp;'SB35 Determination Data'!$F18,'5th Cycle APR Raw Data-Final'!$T$3:$T$1977,"&lt;="&amp;G18))</f>
        <v>1</v>
      </c>
      <c r="N18" s="60">
        <f>IF(AN18&lt;1,SUMIFS('5th Cycle APR Raw Data-Final'!H$3:H$1977,'5th Cycle APR Raw Data-Final'!$A$3:$A$1977,'SB35 Determination Data'!$K18,'5th Cycle APR Raw Data-Final'!$T$3:$T$1977,"&gt;="&amp;'SB35 Determination Data'!$F18,'5th Cycle APR Raw Data-Final'!$T$3:$T$1977,"&lt;"&amp;E18),SUMIFS('5th Cycle APR Raw Data-Final'!H$3:H$1977,'5th Cycle APR Raw Data-Final'!$A$3:$A$1977,'SB35 Determination Data'!$K18,'5th Cycle APR Raw Data-Final'!$T$3:$T$1977,"&gt;="&amp;'SB35 Determination Data'!$F18,'5th Cycle APR Raw Data-Final'!$T$3:$T$1977,"&lt;="&amp;G18))</f>
        <v>0</v>
      </c>
      <c r="O18" s="60">
        <f>IF(AN18&lt;1,SUMIFS('5th Cycle APR Raw Data-Final'!I$3:I$1977,'5th Cycle APR Raw Data-Final'!$A$3:$A$1977,'SB35 Determination Data'!$K18,'5th Cycle APR Raw Data-Final'!$T$3:$T$1977,"&gt;="&amp;'SB35 Determination Data'!$F18,'5th Cycle APR Raw Data-Final'!$T$3:$T$1977,"&lt;"&amp;E18),SUMIFS('5th Cycle APR Raw Data-Final'!I$3:I$1977,'5th Cycle APR Raw Data-Final'!$A$3:$A$1977,'SB35 Determination Data'!$K18,'5th Cycle APR Raw Data-Final'!$T$3:$T$1977,"&gt;="&amp;'SB35 Determination Data'!$F18,'5th Cycle APR Raw Data-Final'!$T$3:$T$1977,"&lt;="&amp;G18))</f>
        <v>1</v>
      </c>
      <c r="P18" s="60">
        <f t="shared" si="8"/>
        <v>38</v>
      </c>
      <c r="Q18" s="31">
        <f t="shared" si="9"/>
        <v>2.564102564102564E-2</v>
      </c>
      <c r="R18" s="61">
        <f t="shared" si="10"/>
        <v>39</v>
      </c>
      <c r="S18" s="61">
        <f t="shared" si="11"/>
        <v>0</v>
      </c>
      <c r="T18" s="60">
        <f>VLOOKUP(K18,'5th Cycle APR Raw Data-Final'!$A$3:$P$1977,10,FALSE)</f>
        <v>25</v>
      </c>
      <c r="U18" s="60">
        <f>IF(AN18&lt;1,SUMIFS('5th Cycle APR Raw Data-Final'!K$3:K$1977,'5th Cycle APR Raw Data-Final'!$A$3:$A$1977,'SB35 Determination Data'!$K18,'5th Cycle APR Raw Data-Final'!$T$3:$T$1977,"&gt;="&amp;'SB35 Determination Data'!$F18,'5th Cycle APR Raw Data-Final'!$T$3:$T$1977,"&lt;"&amp;E18),SUMIFS('5th Cycle APR Raw Data-Final'!K$3:K$1977,'5th Cycle APR Raw Data-Final'!$A$3:$A$1977,'SB35 Determination Data'!$K18,'5th Cycle APR Raw Data-Final'!$T$3:$T$1977,"&gt;="&amp;'SB35 Determination Data'!$F18,'5th Cycle APR Raw Data-Final'!$T$3:$T$1977,"&lt;="&amp;G18))</f>
        <v>0</v>
      </c>
      <c r="V18" s="60">
        <f>IF(AN18&lt;1,SUMIFS('5th Cycle APR Raw Data-Final'!L$3:L$1977,'5th Cycle APR Raw Data-Final'!$A$3:$A$1977,'SB35 Determination Data'!$K18,'5th Cycle APR Raw Data-Final'!$T$3:$T$1977,"&gt;="&amp;'SB35 Determination Data'!$F18,'5th Cycle APR Raw Data-Final'!$T$3:$T$1977,"&lt;"&amp;E18),SUMIFS('5th Cycle APR Raw Data-Final'!L$3:L$1977,'5th Cycle APR Raw Data-Final'!$A$3:$A$1977,'SB35 Determination Data'!$K18,'5th Cycle APR Raw Data-Final'!$T$3:$T$1977,"&gt;="&amp;'SB35 Determination Data'!$F18,'5th Cycle APR Raw Data-Final'!$T$3:$T$1977,"&lt;="&amp;G18))</f>
        <v>0</v>
      </c>
      <c r="W18" s="60">
        <f>IF(AN18&lt;1,SUMIFS('5th Cycle APR Raw Data-Final'!M$3:M$1977,'5th Cycle APR Raw Data-Final'!$A$3:$A$1977,'SB35 Determination Data'!$K18,'5th Cycle APR Raw Data-Final'!$T$3:$T$1977,"&gt;="&amp;'SB35 Determination Data'!$F18,'5th Cycle APR Raw Data-Final'!$T$3:$T$1977,"&lt;"&amp;E18),SUMIFS('5th Cycle APR Raw Data-Final'!M$3:M$1977,'5th Cycle APR Raw Data-Final'!$A$3:$A$1977,'SB35 Determination Data'!$K18,'5th Cycle APR Raw Data-Final'!$T$3:$T$1977,"&gt;="&amp;'SB35 Determination Data'!$F18,'5th Cycle APR Raw Data-Final'!$T$3:$T$1977,"&lt;="&amp;G18))</f>
        <v>0</v>
      </c>
      <c r="X18" s="60">
        <f t="shared" si="12"/>
        <v>25</v>
      </c>
      <c r="Y18" s="60">
        <f t="shared" si="13"/>
        <v>0</v>
      </c>
      <c r="Z18" s="60">
        <f t="shared" si="14"/>
        <v>25</v>
      </c>
      <c r="AA18" s="31">
        <f t="shared" si="15"/>
        <v>0</v>
      </c>
      <c r="AB18" s="31">
        <f t="shared" si="16"/>
        <v>0</v>
      </c>
      <c r="AC18" s="60">
        <f>VLOOKUP(K18,'5th Cycle APR Raw Data-Final'!$A$3:$P$1977,14,FALSE)</f>
        <v>28</v>
      </c>
      <c r="AD18" s="60">
        <f>IF(AN18&lt;1,SUMIFS('5th Cycle APR Raw Data-Final'!$O$3:$O$1977,'5th Cycle APR Raw Data-Final'!$A$3:$A$1977,'SB35 Determination Data'!$K18,'5th Cycle APR Raw Data-Final'!$T$3:$T$1977,"&gt;="&amp;'SB35 Determination Data'!$F18,'5th Cycle APR Raw Data-Final'!$T$3:$T$1977,"&lt;"&amp;E18),SUMIFS('5th Cycle APR Raw Data-Final'!$O$3:$O$1977,'5th Cycle APR Raw Data-Final'!$A$3:$A$1977,'SB35 Determination Data'!$K18,'5th Cycle APR Raw Data-Final'!$T$3:$T$1977,"&gt;="&amp;'SB35 Determination Data'!$F18,'5th Cycle APR Raw Data-Final'!$T$3:$T$1977,"&lt;="&amp;G18))</f>
        <v>1</v>
      </c>
      <c r="AE18" s="60">
        <f t="shared" si="17"/>
        <v>27</v>
      </c>
      <c r="AF18" s="31">
        <f t="shared" si="18"/>
        <v>3.5714285714285712E-2</v>
      </c>
      <c r="AG18" s="60">
        <f>VLOOKUP(K18,'5th Cycle APR Raw Data-Final'!$A$3:$P$1977,16,FALSE)</f>
        <v>69</v>
      </c>
      <c r="AH18" s="60">
        <f>IF(AN18&lt;1,SUMIFS('5th Cycle APR Raw Data-Final'!$Q$3:$Q$1977,'5th Cycle APR Raw Data-Final'!$A$3:$A$1977,'SB35 Determination Data'!$K18,'5th Cycle APR Raw Data-Final'!$T$3:$T$1977,"&gt;="&amp;'SB35 Determination Data'!$F18,'5th Cycle APR Raw Data-Final'!$T$3:$T$1977,"&lt;"&amp;E18),SUMIFS('5th Cycle APR Raw Data-Final'!$Q$3:$Q$1977,'5th Cycle APR Raw Data-Final'!$A$3:$A$1977,'SB35 Determination Data'!$K18,'5th Cycle APR Raw Data-Final'!$T$3:$T$1977,"&gt;="&amp;'SB35 Determination Data'!$F18,'5th Cycle APR Raw Data-Final'!$T$3:$T$1977,"&lt;="&amp;G18))</f>
        <v>19</v>
      </c>
      <c r="AI18" s="60">
        <f t="shared" si="19"/>
        <v>50</v>
      </c>
      <c r="AJ18" s="31">
        <f t="shared" si="20"/>
        <v>0.27536231884057971</v>
      </c>
      <c r="AK18" s="60">
        <f>VLOOKUP(K18,'5th Cycle APR Raw Data-Final'!$A$3:$R$1977,18,FALSE)</f>
        <v>161</v>
      </c>
      <c r="AL18" s="60">
        <f>IF(AN18&lt;1,SUMIFS('5th Cycle APR Raw Data-Final'!$S$3:$S$1977,'5th Cycle APR Raw Data-Final'!$A$3:$A$1977,'SB35 Determination Data'!$K18,'5th Cycle APR Raw Data-Final'!$T$3:$T$1977,"&gt;="&amp;'SB35 Determination Data'!$F18,'5th Cycle APR Raw Data-Final'!$T$3:$T$1977,"&lt;"&amp;E18),SUMIFS('5th Cycle APR Raw Data-Final'!$S$3:$S$1977,'5th Cycle APR Raw Data-Final'!$A$3:$A$1977,'SB35 Determination Data'!$K18,'5th Cycle APR Raw Data-Final'!$T$3:$T$1977,"&gt;="&amp;'SB35 Determination Data'!$F18,'5th Cycle APR Raw Data-Final'!$T$3:$T$1977,"&lt;="&amp;G18))</f>
        <v>21</v>
      </c>
      <c r="AM18" s="60">
        <f t="shared" si="21"/>
        <v>140</v>
      </c>
      <c r="AN18" s="62">
        <f t="shared" si="22"/>
        <v>1</v>
      </c>
      <c r="AO18" s="9" t="str">
        <f t="shared" si="23"/>
        <v>YES</v>
      </c>
      <c r="AP18" s="9" t="str">
        <f t="shared" si="24"/>
        <v>NO</v>
      </c>
      <c r="AQ18" s="9" t="str">
        <f t="shared" si="25"/>
        <v>NO</v>
      </c>
      <c r="AR18" s="48" t="str">
        <f>VLOOKUP(K18,'2018Submitted'!$A$2:$C$540,3,FALSE)</f>
        <v>Successful</v>
      </c>
      <c r="AS18" s="9" t="str">
        <f t="shared" si="26"/>
        <v>NO</v>
      </c>
      <c r="AT18" s="9" t="str">
        <f t="shared" si="27"/>
        <v>NO</v>
      </c>
    </row>
    <row r="19" spans="1:46" ht="12.75" customHeight="1" x14ac:dyDescent="0.15">
      <c r="A19" s="9" t="s">
        <v>99</v>
      </c>
      <c r="B19" s="9" t="str">
        <f t="shared" si="0"/>
        <v>ANTIOCH</v>
      </c>
      <c r="C19" s="31">
        <f t="shared" si="1"/>
        <v>0.5</v>
      </c>
      <c r="D19" s="45">
        <f t="shared" si="2"/>
        <v>8</v>
      </c>
      <c r="E19" s="46">
        <f t="shared" si="3"/>
        <v>2019</v>
      </c>
      <c r="F19" s="46">
        <f t="shared" si="4"/>
        <v>2015</v>
      </c>
      <c r="G19" s="46">
        <f t="shared" si="5"/>
        <v>2022</v>
      </c>
      <c r="H19" s="9" t="str">
        <f t="shared" si="6"/>
        <v>01/31/2015</v>
      </c>
      <c r="I19" s="9" t="str">
        <f t="shared" si="7"/>
        <v>01/31/2023</v>
      </c>
      <c r="J19" s="9" t="s">
        <v>67</v>
      </c>
      <c r="K19" s="29" t="s">
        <v>100</v>
      </c>
      <c r="L19" s="60">
        <f>VLOOKUP(K19,'5th Cycle APR Raw Data-Final'!$A$3:$P$1977,6,FALSE)</f>
        <v>349</v>
      </c>
      <c r="M19" s="60">
        <f>IF(AN19&lt;1,SUMIFS('5th Cycle APR Raw Data-Final'!G$3:G$1977,'5th Cycle APR Raw Data-Final'!$A$3:$A$1977,'SB35 Determination Data'!$K19,'5th Cycle APR Raw Data-Final'!$T$3:$T$1977,"&gt;="&amp;'SB35 Determination Data'!$F19,'5th Cycle APR Raw Data-Final'!$T$3:$T$1977,"&lt;"&amp;E19),SUMIFS('5th Cycle APR Raw Data-Final'!G$3:G$1977,'5th Cycle APR Raw Data-Final'!$A$3:$A$1977,'SB35 Determination Data'!$K19,'5th Cycle APR Raw Data-Final'!$T$3:$T$1977,"&gt;="&amp;'SB35 Determination Data'!$F19,'5th Cycle APR Raw Data-Final'!$T$3:$T$1977,"&lt;="&amp;G19))</f>
        <v>88</v>
      </c>
      <c r="N19" s="60">
        <f>IF(AN19&lt;1,SUMIFS('5th Cycle APR Raw Data-Final'!H$3:H$1977,'5th Cycle APR Raw Data-Final'!$A$3:$A$1977,'SB35 Determination Data'!$K19,'5th Cycle APR Raw Data-Final'!$T$3:$T$1977,"&gt;="&amp;'SB35 Determination Data'!$F19,'5th Cycle APR Raw Data-Final'!$T$3:$T$1977,"&lt;"&amp;E19),SUMIFS('5th Cycle APR Raw Data-Final'!H$3:H$1977,'5th Cycle APR Raw Data-Final'!$A$3:$A$1977,'SB35 Determination Data'!$K19,'5th Cycle APR Raw Data-Final'!$T$3:$T$1977,"&gt;="&amp;'SB35 Determination Data'!$F19,'5th Cycle APR Raw Data-Final'!$T$3:$T$1977,"&lt;="&amp;G19))</f>
        <v>86</v>
      </c>
      <c r="O19" s="60">
        <f>IF(AN19&lt;1,SUMIFS('5th Cycle APR Raw Data-Final'!I$3:I$1977,'5th Cycle APR Raw Data-Final'!$A$3:$A$1977,'SB35 Determination Data'!$K19,'5th Cycle APR Raw Data-Final'!$T$3:$T$1977,"&gt;="&amp;'SB35 Determination Data'!$F19,'5th Cycle APR Raw Data-Final'!$T$3:$T$1977,"&lt;"&amp;E19),SUMIFS('5th Cycle APR Raw Data-Final'!I$3:I$1977,'5th Cycle APR Raw Data-Final'!$A$3:$A$1977,'SB35 Determination Data'!$K19,'5th Cycle APR Raw Data-Final'!$T$3:$T$1977,"&gt;="&amp;'SB35 Determination Data'!$F19,'5th Cycle APR Raw Data-Final'!$T$3:$T$1977,"&lt;="&amp;G19))</f>
        <v>2</v>
      </c>
      <c r="P19" s="60">
        <f t="shared" si="8"/>
        <v>261</v>
      </c>
      <c r="Q19" s="31">
        <f t="shared" si="9"/>
        <v>0.25214899713467048</v>
      </c>
      <c r="R19" s="61">
        <f t="shared" si="10"/>
        <v>175</v>
      </c>
      <c r="S19" s="61">
        <f t="shared" si="11"/>
        <v>0</v>
      </c>
      <c r="T19" s="60">
        <f>VLOOKUP(K19,'5th Cycle APR Raw Data-Final'!$A$3:$P$1977,10,FALSE)</f>
        <v>205</v>
      </c>
      <c r="U19" s="60">
        <f>IF(AN19&lt;1,SUMIFS('5th Cycle APR Raw Data-Final'!K$3:K$1977,'5th Cycle APR Raw Data-Final'!$A$3:$A$1977,'SB35 Determination Data'!$K19,'5th Cycle APR Raw Data-Final'!$T$3:$T$1977,"&gt;="&amp;'SB35 Determination Data'!$F19,'5th Cycle APR Raw Data-Final'!$T$3:$T$1977,"&lt;"&amp;E19),SUMIFS('5th Cycle APR Raw Data-Final'!K$3:K$1977,'5th Cycle APR Raw Data-Final'!$A$3:$A$1977,'SB35 Determination Data'!$K19,'5th Cycle APR Raw Data-Final'!$T$3:$T$1977,"&gt;="&amp;'SB35 Determination Data'!$F19,'5th Cycle APR Raw Data-Final'!$T$3:$T$1977,"&lt;="&amp;G19))</f>
        <v>1</v>
      </c>
      <c r="V19" s="60">
        <f>IF(AN19&lt;1,SUMIFS('5th Cycle APR Raw Data-Final'!L$3:L$1977,'5th Cycle APR Raw Data-Final'!$A$3:$A$1977,'SB35 Determination Data'!$K19,'5th Cycle APR Raw Data-Final'!$T$3:$T$1977,"&gt;="&amp;'SB35 Determination Data'!$F19,'5th Cycle APR Raw Data-Final'!$T$3:$T$1977,"&lt;"&amp;E19),SUMIFS('5th Cycle APR Raw Data-Final'!L$3:L$1977,'5th Cycle APR Raw Data-Final'!$A$3:$A$1977,'SB35 Determination Data'!$K19,'5th Cycle APR Raw Data-Final'!$T$3:$T$1977,"&gt;="&amp;'SB35 Determination Data'!$F19,'5th Cycle APR Raw Data-Final'!$T$3:$T$1977,"&lt;="&amp;G19))</f>
        <v>0</v>
      </c>
      <c r="W19" s="60">
        <f>IF(AN19&lt;1,SUMIFS('5th Cycle APR Raw Data-Final'!M$3:M$1977,'5th Cycle APR Raw Data-Final'!$A$3:$A$1977,'SB35 Determination Data'!$K19,'5th Cycle APR Raw Data-Final'!$T$3:$T$1977,"&gt;="&amp;'SB35 Determination Data'!$F19,'5th Cycle APR Raw Data-Final'!$T$3:$T$1977,"&lt;"&amp;E19),SUMIFS('5th Cycle APR Raw Data-Final'!M$3:M$1977,'5th Cycle APR Raw Data-Final'!$A$3:$A$1977,'SB35 Determination Data'!$K19,'5th Cycle APR Raw Data-Final'!$T$3:$T$1977,"&gt;="&amp;'SB35 Determination Data'!$F19,'5th Cycle APR Raw Data-Final'!$T$3:$T$1977,"&lt;="&amp;G19))</f>
        <v>1</v>
      </c>
      <c r="X19" s="60">
        <f t="shared" si="12"/>
        <v>204</v>
      </c>
      <c r="Y19" s="60">
        <f t="shared" si="13"/>
        <v>1</v>
      </c>
      <c r="Z19" s="60">
        <f t="shared" si="14"/>
        <v>204</v>
      </c>
      <c r="AA19" s="31">
        <f t="shared" si="15"/>
        <v>4.8780487804878049E-3</v>
      </c>
      <c r="AB19" s="31">
        <f t="shared" si="16"/>
        <v>4.8780487804878049E-3</v>
      </c>
      <c r="AC19" s="60">
        <f>VLOOKUP(K19,'5th Cycle APR Raw Data-Final'!$A$3:$P$1977,14,FALSE)</f>
        <v>214</v>
      </c>
      <c r="AD19" s="60">
        <f>IF(AN19&lt;1,SUMIFS('5th Cycle APR Raw Data-Final'!$O$3:$O$1977,'5th Cycle APR Raw Data-Final'!$A$3:$A$1977,'SB35 Determination Data'!$K19,'5th Cycle APR Raw Data-Final'!$T$3:$T$1977,"&gt;="&amp;'SB35 Determination Data'!$F19,'5th Cycle APR Raw Data-Final'!$T$3:$T$1977,"&lt;"&amp;E19),SUMIFS('5th Cycle APR Raw Data-Final'!$O$3:$O$1977,'5th Cycle APR Raw Data-Final'!$A$3:$A$1977,'SB35 Determination Data'!$K19,'5th Cycle APR Raw Data-Final'!$T$3:$T$1977,"&gt;="&amp;'SB35 Determination Data'!$F19,'5th Cycle APR Raw Data-Final'!$T$3:$T$1977,"&lt;="&amp;G19))</f>
        <v>77</v>
      </c>
      <c r="AE19" s="60">
        <f t="shared" si="17"/>
        <v>137</v>
      </c>
      <c r="AF19" s="31">
        <f t="shared" si="18"/>
        <v>0.35981308411214952</v>
      </c>
      <c r="AG19" s="60">
        <f>VLOOKUP(K19,'5th Cycle APR Raw Data-Final'!$A$3:$P$1977,16,FALSE)</f>
        <v>680</v>
      </c>
      <c r="AH19" s="60">
        <f>IF(AN19&lt;1,SUMIFS('5th Cycle APR Raw Data-Final'!$Q$3:$Q$1977,'5th Cycle APR Raw Data-Final'!$A$3:$A$1977,'SB35 Determination Data'!$K19,'5th Cycle APR Raw Data-Final'!$T$3:$T$1977,"&gt;="&amp;'SB35 Determination Data'!$F19,'5th Cycle APR Raw Data-Final'!$T$3:$T$1977,"&lt;"&amp;E19),SUMIFS('5th Cycle APR Raw Data-Final'!$Q$3:$Q$1977,'5th Cycle APR Raw Data-Final'!$A$3:$A$1977,'SB35 Determination Data'!$K19,'5th Cycle APR Raw Data-Final'!$T$3:$T$1977,"&gt;="&amp;'SB35 Determination Data'!$F19,'5th Cycle APR Raw Data-Final'!$T$3:$T$1977,"&lt;="&amp;G19))</f>
        <v>423</v>
      </c>
      <c r="AI19" s="60">
        <f t="shared" si="19"/>
        <v>257</v>
      </c>
      <c r="AJ19" s="31">
        <f t="shared" si="20"/>
        <v>0.62205882352941178</v>
      </c>
      <c r="AK19" s="60">
        <f>VLOOKUP(K19,'5th Cycle APR Raw Data-Final'!$A$3:$R$1977,18,FALSE)</f>
        <v>1448</v>
      </c>
      <c r="AL19" s="60">
        <f>IF(AN19&lt;1,SUMIFS('5th Cycle APR Raw Data-Final'!$S$3:$S$1977,'5th Cycle APR Raw Data-Final'!$A$3:$A$1977,'SB35 Determination Data'!$K19,'5th Cycle APR Raw Data-Final'!$T$3:$T$1977,"&gt;="&amp;'SB35 Determination Data'!$F19,'5th Cycle APR Raw Data-Final'!$T$3:$T$1977,"&lt;"&amp;E19),SUMIFS('5th Cycle APR Raw Data-Final'!$S$3:$S$1977,'5th Cycle APR Raw Data-Final'!$A$3:$A$1977,'SB35 Determination Data'!$K19,'5th Cycle APR Raw Data-Final'!$T$3:$T$1977,"&gt;="&amp;'SB35 Determination Data'!$F19,'5th Cycle APR Raw Data-Final'!$T$3:$T$1977,"&lt;="&amp;G19))</f>
        <v>589</v>
      </c>
      <c r="AM19" s="60">
        <f t="shared" si="21"/>
        <v>859</v>
      </c>
      <c r="AN19" s="62">
        <f t="shared" si="22"/>
        <v>0.5</v>
      </c>
      <c r="AO19" s="9" t="str">
        <f t="shared" si="23"/>
        <v>NO</v>
      </c>
      <c r="AP19" s="9" t="str">
        <f t="shared" si="24"/>
        <v>YES</v>
      </c>
      <c r="AQ19" s="9" t="str">
        <f t="shared" si="25"/>
        <v>NO</v>
      </c>
      <c r="AR19" s="48" t="str">
        <f>VLOOKUP(K19,'2018Submitted'!$A$2:$C$540,3,FALSE)</f>
        <v>Successful</v>
      </c>
      <c r="AS19" s="9" t="str">
        <f t="shared" si="26"/>
        <v>NO</v>
      </c>
      <c r="AT19" s="9" t="str">
        <f t="shared" si="27"/>
        <v>YES</v>
      </c>
    </row>
    <row r="20" spans="1:46" ht="12.75" customHeight="1" x14ac:dyDescent="0.15">
      <c r="A20" s="9" t="s">
        <v>352</v>
      </c>
      <c r="B20" s="9" t="str">
        <f t="shared" si="0"/>
        <v>APPLE VALLEY</v>
      </c>
      <c r="C20" s="31">
        <f t="shared" si="1"/>
        <v>0.625</v>
      </c>
      <c r="D20" s="45">
        <f t="shared" si="2"/>
        <v>8</v>
      </c>
      <c r="E20" s="46">
        <f t="shared" si="3"/>
        <v>2018</v>
      </c>
      <c r="F20" s="46">
        <f t="shared" si="4"/>
        <v>2014</v>
      </c>
      <c r="G20" s="46" t="str">
        <f t="shared" si="5"/>
        <v>2021</v>
      </c>
      <c r="H20" s="9" t="str">
        <f t="shared" si="6"/>
        <v>10/15/2013</v>
      </c>
      <c r="I20" s="9" t="str">
        <f t="shared" si="7"/>
        <v>10/15/2021</v>
      </c>
      <c r="J20" s="9" t="s">
        <v>144</v>
      </c>
      <c r="K20" s="29" t="s">
        <v>353</v>
      </c>
      <c r="L20" s="60">
        <f>VLOOKUP(K20,'5th Cycle APR Raw Data-Final'!$A$3:$P$1977,6,FALSE)</f>
        <v>764</v>
      </c>
      <c r="M20" s="60">
        <f>IF(AN20&lt;1,SUMIFS('5th Cycle APR Raw Data-Final'!G$3:G$1977,'5th Cycle APR Raw Data-Final'!$A$3:$A$1977,'SB35 Determination Data'!$K20,'5th Cycle APR Raw Data-Final'!$T$3:$T$1977,"&gt;="&amp;'SB35 Determination Data'!$F20,'5th Cycle APR Raw Data-Final'!$T$3:$T$1977,"&lt;"&amp;E20),SUMIFS('5th Cycle APR Raw Data-Final'!G$3:G$1977,'5th Cycle APR Raw Data-Final'!$A$3:$A$1977,'SB35 Determination Data'!$K20,'5th Cycle APR Raw Data-Final'!$T$3:$T$1977,"&gt;="&amp;'SB35 Determination Data'!$F20,'5th Cycle APR Raw Data-Final'!$T$3:$T$1977,"&lt;="&amp;G20))</f>
        <v>0</v>
      </c>
      <c r="N20" s="60">
        <f>IF(AN20&lt;1,SUMIFS('5th Cycle APR Raw Data-Final'!H$3:H$1977,'5th Cycle APR Raw Data-Final'!$A$3:$A$1977,'SB35 Determination Data'!$K20,'5th Cycle APR Raw Data-Final'!$T$3:$T$1977,"&gt;="&amp;'SB35 Determination Data'!$F20,'5th Cycle APR Raw Data-Final'!$T$3:$T$1977,"&lt;"&amp;E20),SUMIFS('5th Cycle APR Raw Data-Final'!H$3:H$1977,'5th Cycle APR Raw Data-Final'!$A$3:$A$1977,'SB35 Determination Data'!$K20,'5th Cycle APR Raw Data-Final'!$T$3:$T$1977,"&gt;="&amp;'SB35 Determination Data'!$F20,'5th Cycle APR Raw Data-Final'!$T$3:$T$1977,"&lt;="&amp;G20))</f>
        <v>0</v>
      </c>
      <c r="O20" s="60">
        <f>IF(AN20&lt;1,SUMIFS('5th Cycle APR Raw Data-Final'!I$3:I$1977,'5th Cycle APR Raw Data-Final'!$A$3:$A$1977,'SB35 Determination Data'!$K20,'5th Cycle APR Raw Data-Final'!$T$3:$T$1977,"&gt;="&amp;'SB35 Determination Data'!$F20,'5th Cycle APR Raw Data-Final'!$T$3:$T$1977,"&lt;"&amp;E20),SUMIFS('5th Cycle APR Raw Data-Final'!I$3:I$1977,'5th Cycle APR Raw Data-Final'!$A$3:$A$1977,'SB35 Determination Data'!$K20,'5th Cycle APR Raw Data-Final'!$T$3:$T$1977,"&gt;="&amp;'SB35 Determination Data'!$F20,'5th Cycle APR Raw Data-Final'!$T$3:$T$1977,"&lt;="&amp;G20))</f>
        <v>0</v>
      </c>
      <c r="P20" s="60">
        <f t="shared" si="8"/>
        <v>764</v>
      </c>
      <c r="Q20" s="31">
        <f t="shared" si="9"/>
        <v>0</v>
      </c>
      <c r="R20" s="61">
        <f t="shared" si="10"/>
        <v>382</v>
      </c>
      <c r="S20" s="61">
        <f t="shared" si="11"/>
        <v>0</v>
      </c>
      <c r="T20" s="60">
        <f>VLOOKUP(K20,'5th Cycle APR Raw Data-Final'!$A$3:$P$1977,10,FALSE)</f>
        <v>541</v>
      </c>
      <c r="U20" s="60">
        <f>IF(AN20&lt;1,SUMIFS('5th Cycle APR Raw Data-Final'!K$3:K$1977,'5th Cycle APR Raw Data-Final'!$A$3:$A$1977,'SB35 Determination Data'!$K20,'5th Cycle APR Raw Data-Final'!$T$3:$T$1977,"&gt;="&amp;'SB35 Determination Data'!$F20,'5th Cycle APR Raw Data-Final'!$T$3:$T$1977,"&lt;"&amp;E20),SUMIFS('5th Cycle APR Raw Data-Final'!K$3:K$1977,'5th Cycle APR Raw Data-Final'!$A$3:$A$1977,'SB35 Determination Data'!$K20,'5th Cycle APR Raw Data-Final'!$T$3:$T$1977,"&gt;="&amp;'SB35 Determination Data'!$F20,'5th Cycle APR Raw Data-Final'!$T$3:$T$1977,"&lt;="&amp;G20))</f>
        <v>0</v>
      </c>
      <c r="V20" s="60">
        <f>IF(AN20&lt;1,SUMIFS('5th Cycle APR Raw Data-Final'!L$3:L$1977,'5th Cycle APR Raw Data-Final'!$A$3:$A$1977,'SB35 Determination Data'!$K20,'5th Cycle APR Raw Data-Final'!$T$3:$T$1977,"&gt;="&amp;'SB35 Determination Data'!$F20,'5th Cycle APR Raw Data-Final'!$T$3:$T$1977,"&lt;"&amp;E20),SUMIFS('5th Cycle APR Raw Data-Final'!L$3:L$1977,'5th Cycle APR Raw Data-Final'!$A$3:$A$1977,'SB35 Determination Data'!$K20,'5th Cycle APR Raw Data-Final'!$T$3:$T$1977,"&gt;="&amp;'SB35 Determination Data'!$F20,'5th Cycle APR Raw Data-Final'!$T$3:$T$1977,"&lt;="&amp;G20))</f>
        <v>0</v>
      </c>
      <c r="W20" s="60">
        <f>IF(AN20&lt;1,SUMIFS('5th Cycle APR Raw Data-Final'!M$3:M$1977,'5th Cycle APR Raw Data-Final'!$A$3:$A$1977,'SB35 Determination Data'!$K20,'5th Cycle APR Raw Data-Final'!$T$3:$T$1977,"&gt;="&amp;'SB35 Determination Data'!$F20,'5th Cycle APR Raw Data-Final'!$T$3:$T$1977,"&lt;"&amp;E20),SUMIFS('5th Cycle APR Raw Data-Final'!M$3:M$1977,'5th Cycle APR Raw Data-Final'!$A$3:$A$1977,'SB35 Determination Data'!$K20,'5th Cycle APR Raw Data-Final'!$T$3:$T$1977,"&gt;="&amp;'SB35 Determination Data'!$F20,'5th Cycle APR Raw Data-Final'!$T$3:$T$1977,"&lt;="&amp;G20))</f>
        <v>0</v>
      </c>
      <c r="X20" s="60">
        <f t="shared" si="12"/>
        <v>541</v>
      </c>
      <c r="Y20" s="60">
        <f t="shared" si="13"/>
        <v>0</v>
      </c>
      <c r="Z20" s="60">
        <f t="shared" si="14"/>
        <v>541</v>
      </c>
      <c r="AA20" s="31">
        <f t="shared" si="15"/>
        <v>0</v>
      </c>
      <c r="AB20" s="31">
        <f t="shared" si="16"/>
        <v>0</v>
      </c>
      <c r="AC20" s="60">
        <f>VLOOKUP(K20,'5th Cycle APR Raw Data-Final'!$A$3:$P$1977,14,FALSE)</f>
        <v>622</v>
      </c>
      <c r="AD20" s="60">
        <f>IF(AN20&lt;1,SUMIFS('5th Cycle APR Raw Data-Final'!$O$3:$O$1977,'5th Cycle APR Raw Data-Final'!$A$3:$A$1977,'SB35 Determination Data'!$K20,'5th Cycle APR Raw Data-Final'!$T$3:$T$1977,"&gt;="&amp;'SB35 Determination Data'!$F20,'5th Cycle APR Raw Data-Final'!$T$3:$T$1977,"&lt;"&amp;E20),SUMIFS('5th Cycle APR Raw Data-Final'!$O$3:$O$1977,'5th Cycle APR Raw Data-Final'!$A$3:$A$1977,'SB35 Determination Data'!$K20,'5th Cycle APR Raw Data-Final'!$T$3:$T$1977,"&gt;="&amp;'SB35 Determination Data'!$F20,'5th Cycle APR Raw Data-Final'!$T$3:$T$1977,"&lt;="&amp;G20))</f>
        <v>0</v>
      </c>
      <c r="AE20" s="60">
        <f t="shared" si="17"/>
        <v>622</v>
      </c>
      <c r="AF20" s="31">
        <f t="shared" si="18"/>
        <v>0</v>
      </c>
      <c r="AG20" s="60">
        <f>VLOOKUP(K20,'5th Cycle APR Raw Data-Final'!$A$3:$P$1977,16,FALSE)</f>
        <v>1407</v>
      </c>
      <c r="AH20" s="60">
        <f>IF(AN20&lt;1,SUMIFS('5th Cycle APR Raw Data-Final'!$Q$3:$Q$1977,'5th Cycle APR Raw Data-Final'!$A$3:$A$1977,'SB35 Determination Data'!$K20,'5th Cycle APR Raw Data-Final'!$T$3:$T$1977,"&gt;="&amp;'SB35 Determination Data'!$F20,'5th Cycle APR Raw Data-Final'!$T$3:$T$1977,"&lt;"&amp;E20),SUMIFS('5th Cycle APR Raw Data-Final'!$Q$3:$Q$1977,'5th Cycle APR Raw Data-Final'!$A$3:$A$1977,'SB35 Determination Data'!$K20,'5th Cycle APR Raw Data-Final'!$T$3:$T$1977,"&gt;="&amp;'SB35 Determination Data'!$F20,'5th Cycle APR Raw Data-Final'!$T$3:$T$1977,"&lt;="&amp;G20))</f>
        <v>0</v>
      </c>
      <c r="AI20" s="60">
        <f t="shared" si="19"/>
        <v>1407</v>
      </c>
      <c r="AJ20" s="31">
        <f t="shared" si="20"/>
        <v>0</v>
      </c>
      <c r="AK20" s="60">
        <f>VLOOKUP(K20,'5th Cycle APR Raw Data-Final'!$A$3:$R$1977,18,FALSE)</f>
        <v>3334</v>
      </c>
      <c r="AL20" s="60">
        <f>IF(AN20&lt;1,SUMIFS('5th Cycle APR Raw Data-Final'!$S$3:$S$1977,'5th Cycle APR Raw Data-Final'!$A$3:$A$1977,'SB35 Determination Data'!$K20,'5th Cycle APR Raw Data-Final'!$T$3:$T$1977,"&gt;="&amp;'SB35 Determination Data'!$F20,'5th Cycle APR Raw Data-Final'!$T$3:$T$1977,"&lt;"&amp;E20),SUMIFS('5th Cycle APR Raw Data-Final'!$S$3:$S$1977,'5th Cycle APR Raw Data-Final'!$A$3:$A$1977,'SB35 Determination Data'!$K20,'5th Cycle APR Raw Data-Final'!$T$3:$T$1977,"&gt;="&amp;'SB35 Determination Data'!$F20,'5th Cycle APR Raw Data-Final'!$T$3:$T$1977,"&lt;="&amp;G20))</f>
        <v>0</v>
      </c>
      <c r="AM20" s="60">
        <f t="shared" si="21"/>
        <v>3334</v>
      </c>
      <c r="AN20" s="62">
        <f t="shared" si="22"/>
        <v>0.5</v>
      </c>
      <c r="AO20" s="9" t="str">
        <f t="shared" si="23"/>
        <v>YES</v>
      </c>
      <c r="AP20" s="9" t="str">
        <f t="shared" si="24"/>
        <v>NO</v>
      </c>
      <c r="AQ20" s="9" t="str">
        <f t="shared" si="25"/>
        <v>NO</v>
      </c>
      <c r="AR20" s="48" t="str">
        <f>VLOOKUP(K20,'2018Submitted'!$A$2:$C$540,3,FALSE)</f>
        <v>Received - Not successful</v>
      </c>
      <c r="AS20" s="9" t="str">
        <f t="shared" si="26"/>
        <v>NO</v>
      </c>
      <c r="AT20" s="9" t="str">
        <f t="shared" si="27"/>
        <v>NO</v>
      </c>
    </row>
    <row r="21" spans="1:46" ht="12.75" customHeight="1" x14ac:dyDescent="0.15">
      <c r="A21" s="9" t="s">
        <v>168</v>
      </c>
      <c r="B21" s="9" t="str">
        <f t="shared" si="0"/>
        <v>ARCADIA</v>
      </c>
      <c r="C21" s="31">
        <f t="shared" si="1"/>
        <v>0.625</v>
      </c>
      <c r="D21" s="45">
        <f t="shared" si="2"/>
        <v>8</v>
      </c>
      <c r="E21" s="46">
        <f t="shared" si="3"/>
        <v>2018</v>
      </c>
      <c r="F21" s="46">
        <f t="shared" si="4"/>
        <v>2014</v>
      </c>
      <c r="G21" s="46" t="str">
        <f t="shared" si="5"/>
        <v>2021</v>
      </c>
      <c r="H21" s="9" t="str">
        <f t="shared" si="6"/>
        <v>10/15/2013</v>
      </c>
      <c r="I21" s="9" t="str">
        <f t="shared" si="7"/>
        <v>10/15/2021</v>
      </c>
      <c r="J21" s="9" t="s">
        <v>144</v>
      </c>
      <c r="K21" s="29" t="s">
        <v>171</v>
      </c>
      <c r="L21" s="60">
        <f>VLOOKUP(K21,'5th Cycle APR Raw Data-Final'!$A$3:$P$1977,6,FALSE)</f>
        <v>276</v>
      </c>
      <c r="M21" s="60">
        <f>IF(AN21&lt;1,SUMIFS('5th Cycle APR Raw Data-Final'!G$3:G$1977,'5th Cycle APR Raw Data-Final'!$A$3:$A$1977,'SB35 Determination Data'!$K21,'5th Cycle APR Raw Data-Final'!$T$3:$T$1977,"&gt;="&amp;'SB35 Determination Data'!$F21,'5th Cycle APR Raw Data-Final'!$T$3:$T$1977,"&lt;"&amp;E21),SUMIFS('5th Cycle APR Raw Data-Final'!G$3:G$1977,'5th Cycle APR Raw Data-Final'!$A$3:$A$1977,'SB35 Determination Data'!$K21,'5th Cycle APR Raw Data-Final'!$T$3:$T$1977,"&gt;="&amp;'SB35 Determination Data'!$F21,'5th Cycle APR Raw Data-Final'!$T$3:$T$1977,"&lt;="&amp;G21))</f>
        <v>0</v>
      </c>
      <c r="N21" s="60">
        <f>IF(AN21&lt;1,SUMIFS('5th Cycle APR Raw Data-Final'!H$3:H$1977,'5th Cycle APR Raw Data-Final'!$A$3:$A$1977,'SB35 Determination Data'!$K21,'5th Cycle APR Raw Data-Final'!$T$3:$T$1977,"&gt;="&amp;'SB35 Determination Data'!$F21,'5th Cycle APR Raw Data-Final'!$T$3:$T$1977,"&lt;"&amp;E21),SUMIFS('5th Cycle APR Raw Data-Final'!H$3:H$1977,'5th Cycle APR Raw Data-Final'!$A$3:$A$1977,'SB35 Determination Data'!$K21,'5th Cycle APR Raw Data-Final'!$T$3:$T$1977,"&gt;="&amp;'SB35 Determination Data'!$F21,'5th Cycle APR Raw Data-Final'!$T$3:$T$1977,"&lt;="&amp;G21))</f>
        <v>0</v>
      </c>
      <c r="O21" s="60">
        <f>IF(AN21&lt;1,SUMIFS('5th Cycle APR Raw Data-Final'!I$3:I$1977,'5th Cycle APR Raw Data-Final'!$A$3:$A$1977,'SB35 Determination Data'!$K21,'5th Cycle APR Raw Data-Final'!$T$3:$T$1977,"&gt;="&amp;'SB35 Determination Data'!$F21,'5th Cycle APR Raw Data-Final'!$T$3:$T$1977,"&lt;"&amp;E21),SUMIFS('5th Cycle APR Raw Data-Final'!I$3:I$1977,'5th Cycle APR Raw Data-Final'!$A$3:$A$1977,'SB35 Determination Data'!$K21,'5th Cycle APR Raw Data-Final'!$T$3:$T$1977,"&gt;="&amp;'SB35 Determination Data'!$F21,'5th Cycle APR Raw Data-Final'!$T$3:$T$1977,"&lt;="&amp;G21))</f>
        <v>0</v>
      </c>
      <c r="P21" s="60">
        <f t="shared" si="8"/>
        <v>276</v>
      </c>
      <c r="Q21" s="31">
        <f t="shared" si="9"/>
        <v>0</v>
      </c>
      <c r="R21" s="61">
        <f t="shared" si="10"/>
        <v>138</v>
      </c>
      <c r="S21" s="61">
        <f t="shared" si="11"/>
        <v>0</v>
      </c>
      <c r="T21" s="60">
        <f>VLOOKUP(K21,'5th Cycle APR Raw Data-Final'!$A$3:$P$1977,10,FALSE)</f>
        <v>167</v>
      </c>
      <c r="U21" s="60">
        <f>IF(AN21&lt;1,SUMIFS('5th Cycle APR Raw Data-Final'!K$3:K$1977,'5th Cycle APR Raw Data-Final'!$A$3:$A$1977,'SB35 Determination Data'!$K21,'5th Cycle APR Raw Data-Final'!$T$3:$T$1977,"&gt;="&amp;'SB35 Determination Data'!$F21,'5th Cycle APR Raw Data-Final'!$T$3:$T$1977,"&lt;"&amp;E21),SUMIFS('5th Cycle APR Raw Data-Final'!K$3:K$1977,'5th Cycle APR Raw Data-Final'!$A$3:$A$1977,'SB35 Determination Data'!$K21,'5th Cycle APR Raw Data-Final'!$T$3:$T$1977,"&gt;="&amp;'SB35 Determination Data'!$F21,'5th Cycle APR Raw Data-Final'!$T$3:$T$1977,"&lt;="&amp;G21))</f>
        <v>0</v>
      </c>
      <c r="V21" s="60">
        <f>IF(AN21&lt;1,SUMIFS('5th Cycle APR Raw Data-Final'!L$3:L$1977,'5th Cycle APR Raw Data-Final'!$A$3:$A$1977,'SB35 Determination Data'!$K21,'5th Cycle APR Raw Data-Final'!$T$3:$T$1977,"&gt;="&amp;'SB35 Determination Data'!$F21,'5th Cycle APR Raw Data-Final'!$T$3:$T$1977,"&lt;"&amp;E21),SUMIFS('5th Cycle APR Raw Data-Final'!L$3:L$1977,'5th Cycle APR Raw Data-Final'!$A$3:$A$1977,'SB35 Determination Data'!$K21,'5th Cycle APR Raw Data-Final'!$T$3:$T$1977,"&gt;="&amp;'SB35 Determination Data'!$F21,'5th Cycle APR Raw Data-Final'!$T$3:$T$1977,"&lt;="&amp;G21))</f>
        <v>0</v>
      </c>
      <c r="W21" s="60">
        <f>IF(AN21&lt;1,SUMIFS('5th Cycle APR Raw Data-Final'!M$3:M$1977,'5th Cycle APR Raw Data-Final'!$A$3:$A$1977,'SB35 Determination Data'!$K21,'5th Cycle APR Raw Data-Final'!$T$3:$T$1977,"&gt;="&amp;'SB35 Determination Data'!$F21,'5th Cycle APR Raw Data-Final'!$T$3:$T$1977,"&lt;"&amp;E21),SUMIFS('5th Cycle APR Raw Data-Final'!M$3:M$1977,'5th Cycle APR Raw Data-Final'!$A$3:$A$1977,'SB35 Determination Data'!$K21,'5th Cycle APR Raw Data-Final'!$T$3:$T$1977,"&gt;="&amp;'SB35 Determination Data'!$F21,'5th Cycle APR Raw Data-Final'!$T$3:$T$1977,"&lt;="&amp;G21))</f>
        <v>0</v>
      </c>
      <c r="X21" s="60">
        <f t="shared" si="12"/>
        <v>167</v>
      </c>
      <c r="Y21" s="60">
        <f t="shared" si="13"/>
        <v>0</v>
      </c>
      <c r="Z21" s="60">
        <f t="shared" si="14"/>
        <v>167</v>
      </c>
      <c r="AA21" s="31">
        <f t="shared" si="15"/>
        <v>0</v>
      </c>
      <c r="AB21" s="31">
        <f t="shared" si="16"/>
        <v>0</v>
      </c>
      <c r="AC21" s="60">
        <f>VLOOKUP(K21,'5th Cycle APR Raw Data-Final'!$A$3:$P$1977,14,FALSE)</f>
        <v>177</v>
      </c>
      <c r="AD21" s="60">
        <f>IF(AN21&lt;1,SUMIFS('5th Cycle APR Raw Data-Final'!$O$3:$O$1977,'5th Cycle APR Raw Data-Final'!$A$3:$A$1977,'SB35 Determination Data'!$K21,'5th Cycle APR Raw Data-Final'!$T$3:$T$1977,"&gt;="&amp;'SB35 Determination Data'!$F21,'5th Cycle APR Raw Data-Final'!$T$3:$T$1977,"&lt;"&amp;E21),SUMIFS('5th Cycle APR Raw Data-Final'!$O$3:$O$1977,'5th Cycle APR Raw Data-Final'!$A$3:$A$1977,'SB35 Determination Data'!$K21,'5th Cycle APR Raw Data-Final'!$T$3:$T$1977,"&gt;="&amp;'SB35 Determination Data'!$F21,'5th Cycle APR Raw Data-Final'!$T$3:$T$1977,"&lt;="&amp;G21))</f>
        <v>38</v>
      </c>
      <c r="AE21" s="60">
        <f t="shared" si="17"/>
        <v>139</v>
      </c>
      <c r="AF21" s="31">
        <f t="shared" si="18"/>
        <v>0.21468926553672316</v>
      </c>
      <c r="AG21" s="60">
        <f>VLOOKUP(K21,'5th Cycle APR Raw Data-Final'!$A$3:$P$1977,16,FALSE)</f>
        <v>434</v>
      </c>
      <c r="AH21" s="60">
        <f>IF(AN21&lt;1,SUMIFS('5th Cycle APR Raw Data-Final'!$Q$3:$Q$1977,'5th Cycle APR Raw Data-Final'!$A$3:$A$1977,'SB35 Determination Data'!$K21,'5th Cycle APR Raw Data-Final'!$T$3:$T$1977,"&gt;="&amp;'SB35 Determination Data'!$F21,'5th Cycle APR Raw Data-Final'!$T$3:$T$1977,"&lt;"&amp;E21),SUMIFS('5th Cycle APR Raw Data-Final'!$Q$3:$Q$1977,'5th Cycle APR Raw Data-Final'!$A$3:$A$1977,'SB35 Determination Data'!$K21,'5th Cycle APR Raw Data-Final'!$T$3:$T$1977,"&gt;="&amp;'SB35 Determination Data'!$F21,'5th Cycle APR Raw Data-Final'!$T$3:$T$1977,"&lt;="&amp;G21))</f>
        <v>101</v>
      </c>
      <c r="AI21" s="60">
        <f t="shared" si="19"/>
        <v>333</v>
      </c>
      <c r="AJ21" s="31">
        <f t="shared" si="20"/>
        <v>0.23271889400921658</v>
      </c>
      <c r="AK21" s="60">
        <f>VLOOKUP(K21,'5th Cycle APR Raw Data-Final'!$A$3:$R$1977,18,FALSE)</f>
        <v>1054</v>
      </c>
      <c r="AL21" s="60">
        <f>IF(AN21&lt;1,SUMIFS('5th Cycle APR Raw Data-Final'!$S$3:$S$1977,'5th Cycle APR Raw Data-Final'!$A$3:$A$1977,'SB35 Determination Data'!$K21,'5th Cycle APR Raw Data-Final'!$T$3:$T$1977,"&gt;="&amp;'SB35 Determination Data'!$F21,'5th Cycle APR Raw Data-Final'!$T$3:$T$1977,"&lt;"&amp;E21),SUMIFS('5th Cycle APR Raw Data-Final'!$S$3:$S$1977,'5th Cycle APR Raw Data-Final'!$A$3:$A$1977,'SB35 Determination Data'!$K21,'5th Cycle APR Raw Data-Final'!$T$3:$T$1977,"&gt;="&amp;'SB35 Determination Data'!$F21,'5th Cycle APR Raw Data-Final'!$T$3:$T$1977,"&lt;="&amp;G21))</f>
        <v>139</v>
      </c>
      <c r="AM21" s="60">
        <f t="shared" si="21"/>
        <v>915</v>
      </c>
      <c r="AN21" s="62">
        <f t="shared" si="22"/>
        <v>0.5</v>
      </c>
      <c r="AO21" s="9" t="str">
        <f t="shared" si="23"/>
        <v>YES</v>
      </c>
      <c r="AP21" s="9" t="str">
        <f t="shared" si="24"/>
        <v>NO</v>
      </c>
      <c r="AQ21" s="9" t="str">
        <f t="shared" si="25"/>
        <v>NO</v>
      </c>
      <c r="AR21" s="48" t="str">
        <f>VLOOKUP(K21,'2018Submitted'!$A$2:$C$540,3,FALSE)</f>
        <v>Successful</v>
      </c>
      <c r="AS21" s="9" t="str">
        <f t="shared" si="26"/>
        <v>NO</v>
      </c>
      <c r="AT21" s="9" t="str">
        <f t="shared" si="27"/>
        <v>NO</v>
      </c>
    </row>
    <row r="22" spans="1:46" ht="12.75" customHeight="1" x14ac:dyDescent="0.15">
      <c r="A22" s="9" t="s">
        <v>139</v>
      </c>
      <c r="B22" s="9" t="str">
        <f t="shared" si="0"/>
        <v>ARCATA</v>
      </c>
      <c r="C22" s="31">
        <f t="shared" si="1"/>
        <v>1</v>
      </c>
      <c r="D22" s="45">
        <f t="shared" si="2"/>
        <v>5</v>
      </c>
      <c r="E22" s="46">
        <f t="shared" si="3"/>
        <v>2017</v>
      </c>
      <c r="F22" s="46">
        <f t="shared" si="4"/>
        <v>2014</v>
      </c>
      <c r="G22" s="46">
        <f t="shared" si="5"/>
        <v>2018</v>
      </c>
      <c r="H22" s="9" t="str">
        <f t="shared" si="6"/>
        <v>06/30/2014</v>
      </c>
      <c r="I22" s="9" t="str">
        <f t="shared" si="7"/>
        <v>06/30/2019</v>
      </c>
      <c r="J22" s="9" t="s">
        <v>83</v>
      </c>
      <c r="K22" s="29" t="s">
        <v>140</v>
      </c>
      <c r="L22" s="60">
        <f>VLOOKUP(K22,'5th Cycle APR Raw Data-Final'!$A$3:$P$1977,6,FALSE)</f>
        <v>85</v>
      </c>
      <c r="M22" s="60">
        <f>IF(AN22&lt;1,SUMIFS('5th Cycle APR Raw Data-Final'!G$3:G$1977,'5th Cycle APR Raw Data-Final'!$A$3:$A$1977,'SB35 Determination Data'!$K22,'5th Cycle APR Raw Data-Final'!$T$3:$T$1977,"&gt;="&amp;'SB35 Determination Data'!$F22,'5th Cycle APR Raw Data-Final'!$T$3:$T$1977,"&lt;"&amp;E22),SUMIFS('5th Cycle APR Raw Data-Final'!G$3:G$1977,'5th Cycle APR Raw Data-Final'!$A$3:$A$1977,'SB35 Determination Data'!$K22,'5th Cycle APR Raw Data-Final'!$T$3:$T$1977,"&gt;="&amp;'SB35 Determination Data'!$F22,'5th Cycle APR Raw Data-Final'!$T$3:$T$1977,"&lt;="&amp;G22))</f>
        <v>43</v>
      </c>
      <c r="N22" s="60">
        <f>IF(AN22&lt;1,SUMIFS('5th Cycle APR Raw Data-Final'!H$3:H$1977,'5th Cycle APR Raw Data-Final'!$A$3:$A$1977,'SB35 Determination Data'!$K22,'5th Cycle APR Raw Data-Final'!$T$3:$T$1977,"&gt;="&amp;'SB35 Determination Data'!$F22,'5th Cycle APR Raw Data-Final'!$T$3:$T$1977,"&lt;"&amp;E22),SUMIFS('5th Cycle APR Raw Data-Final'!H$3:H$1977,'5th Cycle APR Raw Data-Final'!$A$3:$A$1977,'SB35 Determination Data'!$K22,'5th Cycle APR Raw Data-Final'!$T$3:$T$1977,"&gt;="&amp;'SB35 Determination Data'!$F22,'5th Cycle APR Raw Data-Final'!$T$3:$T$1977,"&lt;="&amp;G22))</f>
        <v>43</v>
      </c>
      <c r="O22" s="60">
        <f>IF(AN22&lt;1,SUMIFS('5th Cycle APR Raw Data-Final'!I$3:I$1977,'5th Cycle APR Raw Data-Final'!$A$3:$A$1977,'SB35 Determination Data'!$K22,'5th Cycle APR Raw Data-Final'!$T$3:$T$1977,"&gt;="&amp;'SB35 Determination Data'!$F22,'5th Cycle APR Raw Data-Final'!$T$3:$T$1977,"&lt;"&amp;E22),SUMIFS('5th Cycle APR Raw Data-Final'!I$3:I$1977,'5th Cycle APR Raw Data-Final'!$A$3:$A$1977,'SB35 Determination Data'!$K22,'5th Cycle APR Raw Data-Final'!$T$3:$T$1977,"&gt;="&amp;'SB35 Determination Data'!$F22,'5th Cycle APR Raw Data-Final'!$T$3:$T$1977,"&lt;="&amp;G22))</f>
        <v>0</v>
      </c>
      <c r="P22" s="60">
        <f t="shared" si="8"/>
        <v>42</v>
      </c>
      <c r="Q22" s="31">
        <f t="shared" si="9"/>
        <v>0.50588235294117645</v>
      </c>
      <c r="R22" s="61">
        <f t="shared" si="10"/>
        <v>85</v>
      </c>
      <c r="S22" s="61">
        <f t="shared" si="11"/>
        <v>0</v>
      </c>
      <c r="T22" s="60">
        <f>VLOOKUP(K22,'5th Cycle APR Raw Data-Final'!$A$3:$P$1977,10,FALSE)</f>
        <v>56</v>
      </c>
      <c r="U22" s="60">
        <f>IF(AN22&lt;1,SUMIFS('5th Cycle APR Raw Data-Final'!K$3:K$1977,'5th Cycle APR Raw Data-Final'!$A$3:$A$1977,'SB35 Determination Data'!$K22,'5th Cycle APR Raw Data-Final'!$T$3:$T$1977,"&gt;="&amp;'SB35 Determination Data'!$F22,'5th Cycle APR Raw Data-Final'!$T$3:$T$1977,"&lt;"&amp;E22),SUMIFS('5th Cycle APR Raw Data-Final'!K$3:K$1977,'5th Cycle APR Raw Data-Final'!$A$3:$A$1977,'SB35 Determination Data'!$K22,'5th Cycle APR Raw Data-Final'!$T$3:$T$1977,"&gt;="&amp;'SB35 Determination Data'!$F22,'5th Cycle APR Raw Data-Final'!$T$3:$T$1977,"&lt;="&amp;G22))</f>
        <v>5</v>
      </c>
      <c r="V22" s="60">
        <f>IF(AN22&lt;1,SUMIFS('5th Cycle APR Raw Data-Final'!L$3:L$1977,'5th Cycle APR Raw Data-Final'!$A$3:$A$1977,'SB35 Determination Data'!$K22,'5th Cycle APR Raw Data-Final'!$T$3:$T$1977,"&gt;="&amp;'SB35 Determination Data'!$F22,'5th Cycle APR Raw Data-Final'!$T$3:$T$1977,"&lt;"&amp;E22),SUMIFS('5th Cycle APR Raw Data-Final'!L$3:L$1977,'5th Cycle APR Raw Data-Final'!$A$3:$A$1977,'SB35 Determination Data'!$K22,'5th Cycle APR Raw Data-Final'!$T$3:$T$1977,"&gt;="&amp;'SB35 Determination Data'!$F22,'5th Cycle APR Raw Data-Final'!$T$3:$T$1977,"&lt;="&amp;G22))</f>
        <v>5</v>
      </c>
      <c r="W22" s="60">
        <f>IF(AN22&lt;1,SUMIFS('5th Cycle APR Raw Data-Final'!M$3:M$1977,'5th Cycle APR Raw Data-Final'!$A$3:$A$1977,'SB35 Determination Data'!$K22,'5th Cycle APR Raw Data-Final'!$T$3:$T$1977,"&gt;="&amp;'SB35 Determination Data'!$F22,'5th Cycle APR Raw Data-Final'!$T$3:$T$1977,"&lt;"&amp;E22),SUMIFS('5th Cycle APR Raw Data-Final'!M$3:M$1977,'5th Cycle APR Raw Data-Final'!$A$3:$A$1977,'SB35 Determination Data'!$K22,'5th Cycle APR Raw Data-Final'!$T$3:$T$1977,"&gt;="&amp;'SB35 Determination Data'!$F22,'5th Cycle APR Raw Data-Final'!$T$3:$T$1977,"&lt;="&amp;G22))</f>
        <v>0</v>
      </c>
      <c r="X22" s="60">
        <f t="shared" si="12"/>
        <v>51</v>
      </c>
      <c r="Y22" s="60">
        <f t="shared" si="13"/>
        <v>5</v>
      </c>
      <c r="Z22" s="60">
        <f t="shared" si="14"/>
        <v>51</v>
      </c>
      <c r="AA22" s="31">
        <f t="shared" si="15"/>
        <v>8.9285714285714288E-2</v>
      </c>
      <c r="AB22" s="31">
        <f t="shared" si="16"/>
        <v>8.9285714285714288E-2</v>
      </c>
      <c r="AC22" s="60">
        <f>VLOOKUP(K22,'5th Cycle APR Raw Data-Final'!$A$3:$P$1977,14,FALSE)</f>
        <v>62</v>
      </c>
      <c r="AD22" s="60">
        <f>IF(AN22&lt;1,SUMIFS('5th Cycle APR Raw Data-Final'!$O$3:$O$1977,'5th Cycle APR Raw Data-Final'!$A$3:$A$1977,'SB35 Determination Data'!$K22,'5th Cycle APR Raw Data-Final'!$T$3:$T$1977,"&gt;="&amp;'SB35 Determination Data'!$F22,'5th Cycle APR Raw Data-Final'!$T$3:$T$1977,"&lt;"&amp;E22),SUMIFS('5th Cycle APR Raw Data-Final'!$O$3:$O$1977,'5th Cycle APR Raw Data-Final'!$A$3:$A$1977,'SB35 Determination Data'!$K22,'5th Cycle APR Raw Data-Final'!$T$3:$T$1977,"&gt;="&amp;'SB35 Determination Data'!$F22,'5th Cycle APR Raw Data-Final'!$T$3:$T$1977,"&lt;="&amp;G22))</f>
        <v>258</v>
      </c>
      <c r="AE22" s="60">
        <f t="shared" si="17"/>
        <v>0</v>
      </c>
      <c r="AF22" s="31">
        <f t="shared" si="18"/>
        <v>4.161290322580645</v>
      </c>
      <c r="AG22" s="60">
        <f>VLOOKUP(K22,'5th Cycle APR Raw Data-Final'!$A$3:$P$1977,16,FALSE)</f>
        <v>160</v>
      </c>
      <c r="AH22" s="60">
        <f>IF(AN22&lt;1,SUMIFS('5th Cycle APR Raw Data-Final'!$Q$3:$Q$1977,'5th Cycle APR Raw Data-Final'!$A$3:$A$1977,'SB35 Determination Data'!$K22,'5th Cycle APR Raw Data-Final'!$T$3:$T$1977,"&gt;="&amp;'SB35 Determination Data'!$F22,'5th Cycle APR Raw Data-Final'!$T$3:$T$1977,"&lt;"&amp;E22),SUMIFS('5th Cycle APR Raw Data-Final'!$Q$3:$Q$1977,'5th Cycle APR Raw Data-Final'!$A$3:$A$1977,'SB35 Determination Data'!$K22,'5th Cycle APR Raw Data-Final'!$T$3:$T$1977,"&gt;="&amp;'SB35 Determination Data'!$F22,'5th Cycle APR Raw Data-Final'!$T$3:$T$1977,"&lt;="&amp;G22))</f>
        <v>53</v>
      </c>
      <c r="AI22" s="60">
        <f t="shared" si="19"/>
        <v>107</v>
      </c>
      <c r="AJ22" s="31">
        <f t="shared" si="20"/>
        <v>0.33124999999999999</v>
      </c>
      <c r="AK22" s="60">
        <f>VLOOKUP(K22,'5th Cycle APR Raw Data-Final'!$A$3:$R$1977,18,FALSE)</f>
        <v>363</v>
      </c>
      <c r="AL22" s="60">
        <f>IF(AN22&lt;1,SUMIFS('5th Cycle APR Raw Data-Final'!$S$3:$S$1977,'5th Cycle APR Raw Data-Final'!$A$3:$A$1977,'SB35 Determination Data'!$K22,'5th Cycle APR Raw Data-Final'!$T$3:$T$1977,"&gt;="&amp;'SB35 Determination Data'!$F22,'5th Cycle APR Raw Data-Final'!$T$3:$T$1977,"&lt;"&amp;E22),SUMIFS('5th Cycle APR Raw Data-Final'!$S$3:$S$1977,'5th Cycle APR Raw Data-Final'!$A$3:$A$1977,'SB35 Determination Data'!$K22,'5th Cycle APR Raw Data-Final'!$T$3:$T$1977,"&gt;="&amp;'SB35 Determination Data'!$F22,'5th Cycle APR Raw Data-Final'!$T$3:$T$1977,"&lt;="&amp;G22))</f>
        <v>359</v>
      </c>
      <c r="AM22" s="60">
        <f t="shared" si="21"/>
        <v>200</v>
      </c>
      <c r="AN22" s="62">
        <f t="shared" si="22"/>
        <v>1</v>
      </c>
      <c r="AO22" s="9" t="str">
        <f t="shared" si="23"/>
        <v>YES</v>
      </c>
      <c r="AP22" s="9" t="str">
        <f t="shared" si="24"/>
        <v>NO</v>
      </c>
      <c r="AQ22" s="9" t="str">
        <f t="shared" si="25"/>
        <v>NO</v>
      </c>
      <c r="AR22" s="48" t="str">
        <f>VLOOKUP(K22,'2018Submitted'!$A$2:$C$540,3,FALSE)</f>
        <v>Successful</v>
      </c>
      <c r="AS22" s="9" t="str">
        <f t="shared" si="26"/>
        <v>NO</v>
      </c>
      <c r="AT22" s="9" t="str">
        <f t="shared" si="27"/>
        <v>NO</v>
      </c>
    </row>
    <row r="23" spans="1:46" ht="12.75" customHeight="1" x14ac:dyDescent="0.15">
      <c r="A23" s="9" t="s">
        <v>441</v>
      </c>
      <c r="B23" s="9" t="str">
        <f t="shared" si="0"/>
        <v>ARROYO GRANDE</v>
      </c>
      <c r="C23" s="31">
        <f t="shared" si="1"/>
        <v>1</v>
      </c>
      <c r="D23" s="45">
        <f t="shared" si="2"/>
        <v>5</v>
      </c>
      <c r="E23" s="46">
        <f t="shared" si="3"/>
        <v>2017</v>
      </c>
      <c r="F23" s="46">
        <f t="shared" si="4"/>
        <v>2014</v>
      </c>
      <c r="G23" s="46">
        <f t="shared" si="5"/>
        <v>2018</v>
      </c>
      <c r="H23" s="9" t="str">
        <f t="shared" si="6"/>
        <v>06/30/2014</v>
      </c>
      <c r="I23" s="9" t="str">
        <f t="shared" si="7"/>
        <v>06/30/2019</v>
      </c>
      <c r="J23" s="9" t="s">
        <v>83</v>
      </c>
      <c r="K23" s="29" t="s">
        <v>442</v>
      </c>
      <c r="L23" s="60">
        <f>VLOOKUP(K23,'5th Cycle APR Raw Data-Final'!$A$3:$P$1977,6,FALSE)</f>
        <v>60</v>
      </c>
      <c r="M23" s="60">
        <f>IF(AN23&lt;1,SUMIFS('5th Cycle APR Raw Data-Final'!G$3:G$1977,'5th Cycle APR Raw Data-Final'!$A$3:$A$1977,'SB35 Determination Data'!$K23,'5th Cycle APR Raw Data-Final'!$T$3:$T$1977,"&gt;="&amp;'SB35 Determination Data'!$F23,'5th Cycle APR Raw Data-Final'!$T$3:$T$1977,"&lt;"&amp;E23),SUMIFS('5th Cycle APR Raw Data-Final'!G$3:G$1977,'5th Cycle APR Raw Data-Final'!$A$3:$A$1977,'SB35 Determination Data'!$K23,'5th Cycle APR Raw Data-Final'!$T$3:$T$1977,"&gt;="&amp;'SB35 Determination Data'!$F23,'5th Cycle APR Raw Data-Final'!$T$3:$T$1977,"&lt;="&amp;G23))</f>
        <v>0</v>
      </c>
      <c r="N23" s="60">
        <f>IF(AN23&lt;1,SUMIFS('5th Cycle APR Raw Data-Final'!H$3:H$1977,'5th Cycle APR Raw Data-Final'!$A$3:$A$1977,'SB35 Determination Data'!$K23,'5th Cycle APR Raw Data-Final'!$T$3:$T$1977,"&gt;="&amp;'SB35 Determination Data'!$F23,'5th Cycle APR Raw Data-Final'!$T$3:$T$1977,"&lt;"&amp;E23),SUMIFS('5th Cycle APR Raw Data-Final'!H$3:H$1977,'5th Cycle APR Raw Data-Final'!$A$3:$A$1977,'SB35 Determination Data'!$K23,'5th Cycle APR Raw Data-Final'!$T$3:$T$1977,"&gt;="&amp;'SB35 Determination Data'!$F23,'5th Cycle APR Raw Data-Final'!$T$3:$T$1977,"&lt;="&amp;G23))</f>
        <v>0</v>
      </c>
      <c r="O23" s="60">
        <f>IF(AN23&lt;1,SUMIFS('5th Cycle APR Raw Data-Final'!I$3:I$1977,'5th Cycle APR Raw Data-Final'!$A$3:$A$1977,'SB35 Determination Data'!$K23,'5th Cycle APR Raw Data-Final'!$T$3:$T$1977,"&gt;="&amp;'SB35 Determination Data'!$F23,'5th Cycle APR Raw Data-Final'!$T$3:$T$1977,"&lt;"&amp;E23),SUMIFS('5th Cycle APR Raw Data-Final'!I$3:I$1977,'5th Cycle APR Raw Data-Final'!$A$3:$A$1977,'SB35 Determination Data'!$K23,'5th Cycle APR Raw Data-Final'!$T$3:$T$1977,"&gt;="&amp;'SB35 Determination Data'!$F23,'5th Cycle APR Raw Data-Final'!$T$3:$T$1977,"&lt;="&amp;G23))</f>
        <v>0</v>
      </c>
      <c r="P23" s="60">
        <f t="shared" si="8"/>
        <v>60</v>
      </c>
      <c r="Q23" s="31">
        <f t="shared" si="9"/>
        <v>0</v>
      </c>
      <c r="R23" s="61">
        <f t="shared" si="10"/>
        <v>60</v>
      </c>
      <c r="S23" s="61">
        <f t="shared" si="11"/>
        <v>0</v>
      </c>
      <c r="T23" s="60">
        <f>VLOOKUP(K23,'5th Cycle APR Raw Data-Final'!$A$3:$P$1977,10,FALSE)</f>
        <v>38</v>
      </c>
      <c r="U23" s="60">
        <f>IF(AN23&lt;1,SUMIFS('5th Cycle APR Raw Data-Final'!K$3:K$1977,'5th Cycle APR Raw Data-Final'!$A$3:$A$1977,'SB35 Determination Data'!$K23,'5th Cycle APR Raw Data-Final'!$T$3:$T$1977,"&gt;="&amp;'SB35 Determination Data'!$F23,'5th Cycle APR Raw Data-Final'!$T$3:$T$1977,"&lt;"&amp;E23),SUMIFS('5th Cycle APR Raw Data-Final'!K$3:K$1977,'5th Cycle APR Raw Data-Final'!$A$3:$A$1977,'SB35 Determination Data'!$K23,'5th Cycle APR Raw Data-Final'!$T$3:$T$1977,"&gt;="&amp;'SB35 Determination Data'!$F23,'5th Cycle APR Raw Data-Final'!$T$3:$T$1977,"&lt;="&amp;G23))</f>
        <v>17</v>
      </c>
      <c r="V23" s="60">
        <f>IF(AN23&lt;1,SUMIFS('5th Cycle APR Raw Data-Final'!L$3:L$1977,'5th Cycle APR Raw Data-Final'!$A$3:$A$1977,'SB35 Determination Data'!$K23,'5th Cycle APR Raw Data-Final'!$T$3:$T$1977,"&gt;="&amp;'SB35 Determination Data'!$F23,'5th Cycle APR Raw Data-Final'!$T$3:$T$1977,"&lt;"&amp;E23),SUMIFS('5th Cycle APR Raw Data-Final'!L$3:L$1977,'5th Cycle APR Raw Data-Final'!$A$3:$A$1977,'SB35 Determination Data'!$K23,'5th Cycle APR Raw Data-Final'!$T$3:$T$1977,"&gt;="&amp;'SB35 Determination Data'!$F23,'5th Cycle APR Raw Data-Final'!$T$3:$T$1977,"&lt;="&amp;G23))</f>
        <v>0</v>
      </c>
      <c r="W23" s="60">
        <f>IF(AN23&lt;1,SUMIFS('5th Cycle APR Raw Data-Final'!M$3:M$1977,'5th Cycle APR Raw Data-Final'!$A$3:$A$1977,'SB35 Determination Data'!$K23,'5th Cycle APR Raw Data-Final'!$T$3:$T$1977,"&gt;="&amp;'SB35 Determination Data'!$F23,'5th Cycle APR Raw Data-Final'!$T$3:$T$1977,"&lt;"&amp;E23),SUMIFS('5th Cycle APR Raw Data-Final'!M$3:M$1977,'5th Cycle APR Raw Data-Final'!$A$3:$A$1977,'SB35 Determination Data'!$K23,'5th Cycle APR Raw Data-Final'!$T$3:$T$1977,"&gt;="&amp;'SB35 Determination Data'!$F23,'5th Cycle APR Raw Data-Final'!$T$3:$T$1977,"&lt;="&amp;G23))</f>
        <v>17</v>
      </c>
      <c r="X23" s="60">
        <f t="shared" si="12"/>
        <v>21</v>
      </c>
      <c r="Y23" s="60">
        <f t="shared" si="13"/>
        <v>17</v>
      </c>
      <c r="Z23" s="60">
        <f t="shared" si="14"/>
        <v>21</v>
      </c>
      <c r="AA23" s="31">
        <f t="shared" si="15"/>
        <v>0.44736842105263158</v>
      </c>
      <c r="AB23" s="31">
        <f t="shared" si="16"/>
        <v>0.44736842105263158</v>
      </c>
      <c r="AC23" s="60">
        <f>VLOOKUP(K23,'5th Cycle APR Raw Data-Final'!$A$3:$P$1977,14,FALSE)</f>
        <v>43</v>
      </c>
      <c r="AD23" s="60">
        <f>IF(AN23&lt;1,SUMIFS('5th Cycle APR Raw Data-Final'!$O$3:$O$1977,'5th Cycle APR Raw Data-Final'!$A$3:$A$1977,'SB35 Determination Data'!$K23,'5th Cycle APR Raw Data-Final'!$T$3:$T$1977,"&gt;="&amp;'SB35 Determination Data'!$F23,'5th Cycle APR Raw Data-Final'!$T$3:$T$1977,"&lt;"&amp;E23),SUMIFS('5th Cycle APR Raw Data-Final'!$O$3:$O$1977,'5th Cycle APR Raw Data-Final'!$A$3:$A$1977,'SB35 Determination Data'!$K23,'5th Cycle APR Raw Data-Final'!$T$3:$T$1977,"&gt;="&amp;'SB35 Determination Data'!$F23,'5th Cycle APR Raw Data-Final'!$T$3:$T$1977,"&lt;="&amp;G23))</f>
        <v>0</v>
      </c>
      <c r="AE23" s="60">
        <f t="shared" si="17"/>
        <v>43</v>
      </c>
      <c r="AF23" s="31">
        <f t="shared" si="18"/>
        <v>0</v>
      </c>
      <c r="AG23" s="60">
        <f>VLOOKUP(K23,'5th Cycle APR Raw Data-Final'!$A$3:$P$1977,16,FALSE)</f>
        <v>101</v>
      </c>
      <c r="AH23" s="60">
        <f>IF(AN23&lt;1,SUMIFS('5th Cycle APR Raw Data-Final'!$Q$3:$Q$1977,'5th Cycle APR Raw Data-Final'!$A$3:$A$1977,'SB35 Determination Data'!$K23,'5th Cycle APR Raw Data-Final'!$T$3:$T$1977,"&gt;="&amp;'SB35 Determination Data'!$F23,'5th Cycle APR Raw Data-Final'!$T$3:$T$1977,"&lt;"&amp;E23),SUMIFS('5th Cycle APR Raw Data-Final'!$Q$3:$Q$1977,'5th Cycle APR Raw Data-Final'!$A$3:$A$1977,'SB35 Determination Data'!$K23,'5th Cycle APR Raw Data-Final'!$T$3:$T$1977,"&gt;="&amp;'SB35 Determination Data'!$F23,'5th Cycle APR Raw Data-Final'!$T$3:$T$1977,"&lt;="&amp;G23))</f>
        <v>59</v>
      </c>
      <c r="AI23" s="60">
        <f t="shared" si="19"/>
        <v>42</v>
      </c>
      <c r="AJ23" s="31">
        <f t="shared" si="20"/>
        <v>0.58415841584158412</v>
      </c>
      <c r="AK23" s="60">
        <f>VLOOKUP(K23,'5th Cycle APR Raw Data-Final'!$A$3:$R$1977,18,FALSE)</f>
        <v>242</v>
      </c>
      <c r="AL23" s="60">
        <f>IF(AN23&lt;1,SUMIFS('5th Cycle APR Raw Data-Final'!$S$3:$S$1977,'5th Cycle APR Raw Data-Final'!$A$3:$A$1977,'SB35 Determination Data'!$K23,'5th Cycle APR Raw Data-Final'!$T$3:$T$1977,"&gt;="&amp;'SB35 Determination Data'!$F23,'5th Cycle APR Raw Data-Final'!$T$3:$T$1977,"&lt;"&amp;E23),SUMIFS('5th Cycle APR Raw Data-Final'!$S$3:$S$1977,'5th Cycle APR Raw Data-Final'!$A$3:$A$1977,'SB35 Determination Data'!$K23,'5th Cycle APR Raw Data-Final'!$T$3:$T$1977,"&gt;="&amp;'SB35 Determination Data'!$F23,'5th Cycle APR Raw Data-Final'!$T$3:$T$1977,"&lt;="&amp;G23))</f>
        <v>76</v>
      </c>
      <c r="AM23" s="60">
        <f t="shared" si="21"/>
        <v>166</v>
      </c>
      <c r="AN23" s="62">
        <f t="shared" si="22"/>
        <v>1</v>
      </c>
      <c r="AO23" s="9" t="str">
        <f t="shared" si="23"/>
        <v>YES</v>
      </c>
      <c r="AP23" s="9" t="str">
        <f t="shared" si="24"/>
        <v>NO</v>
      </c>
      <c r="AQ23" s="9" t="str">
        <f t="shared" si="25"/>
        <v>NO</v>
      </c>
      <c r="AR23" s="48" t="str">
        <f>VLOOKUP(K23,'2018Submitted'!$A$2:$C$540,3,FALSE)</f>
        <v>Successful</v>
      </c>
      <c r="AS23" s="9" t="str">
        <f t="shared" si="26"/>
        <v>NO</v>
      </c>
      <c r="AT23" s="9" t="str">
        <f t="shared" si="27"/>
        <v>NO</v>
      </c>
    </row>
    <row r="24" spans="1:46" ht="12.75" customHeight="1" x14ac:dyDescent="0.15">
      <c r="A24" s="9" t="s">
        <v>168</v>
      </c>
      <c r="B24" s="9" t="str">
        <f t="shared" si="0"/>
        <v>ARTESIA</v>
      </c>
      <c r="C24" s="31">
        <f t="shared" si="1"/>
        <v>0.625</v>
      </c>
      <c r="D24" s="45">
        <f t="shared" si="2"/>
        <v>8</v>
      </c>
      <c r="E24" s="46">
        <f t="shared" si="3"/>
        <v>2018</v>
      </c>
      <c r="F24" s="46">
        <f t="shared" si="4"/>
        <v>2014</v>
      </c>
      <c r="G24" s="46" t="str">
        <f t="shared" si="5"/>
        <v>2021</v>
      </c>
      <c r="H24" s="9" t="str">
        <f t="shared" si="6"/>
        <v>10/15/2013</v>
      </c>
      <c r="I24" s="9" t="str">
        <f t="shared" si="7"/>
        <v>10/15/2021</v>
      </c>
      <c r="J24" s="9" t="s">
        <v>144</v>
      </c>
      <c r="K24" s="29" t="s">
        <v>172</v>
      </c>
      <c r="L24" s="60">
        <f>VLOOKUP(K24,'5th Cycle APR Raw Data-Final'!$A$3:$P$1977,6,FALSE)</f>
        <v>31</v>
      </c>
      <c r="M24" s="60">
        <f>IF(AN24&lt;1,SUMIFS('5th Cycle APR Raw Data-Final'!G$3:G$1977,'5th Cycle APR Raw Data-Final'!$A$3:$A$1977,'SB35 Determination Data'!$K24,'5th Cycle APR Raw Data-Final'!$T$3:$T$1977,"&gt;="&amp;'SB35 Determination Data'!$F24,'5th Cycle APR Raw Data-Final'!$T$3:$T$1977,"&lt;"&amp;E24),SUMIFS('5th Cycle APR Raw Data-Final'!G$3:G$1977,'5th Cycle APR Raw Data-Final'!$A$3:$A$1977,'SB35 Determination Data'!$K24,'5th Cycle APR Raw Data-Final'!$T$3:$T$1977,"&gt;="&amp;'SB35 Determination Data'!$F24,'5th Cycle APR Raw Data-Final'!$T$3:$T$1977,"&lt;="&amp;G24))</f>
        <v>0</v>
      </c>
      <c r="N24" s="60">
        <f>IF(AN24&lt;1,SUMIFS('5th Cycle APR Raw Data-Final'!H$3:H$1977,'5th Cycle APR Raw Data-Final'!$A$3:$A$1977,'SB35 Determination Data'!$K24,'5th Cycle APR Raw Data-Final'!$T$3:$T$1977,"&gt;="&amp;'SB35 Determination Data'!$F24,'5th Cycle APR Raw Data-Final'!$T$3:$T$1977,"&lt;"&amp;E24),SUMIFS('5th Cycle APR Raw Data-Final'!H$3:H$1977,'5th Cycle APR Raw Data-Final'!$A$3:$A$1977,'SB35 Determination Data'!$K24,'5th Cycle APR Raw Data-Final'!$T$3:$T$1977,"&gt;="&amp;'SB35 Determination Data'!$F24,'5th Cycle APR Raw Data-Final'!$T$3:$T$1977,"&lt;="&amp;G24))</f>
        <v>0</v>
      </c>
      <c r="O24" s="60">
        <f>IF(AN24&lt;1,SUMIFS('5th Cycle APR Raw Data-Final'!I$3:I$1977,'5th Cycle APR Raw Data-Final'!$A$3:$A$1977,'SB35 Determination Data'!$K24,'5th Cycle APR Raw Data-Final'!$T$3:$T$1977,"&gt;="&amp;'SB35 Determination Data'!$F24,'5th Cycle APR Raw Data-Final'!$T$3:$T$1977,"&lt;"&amp;E24),SUMIFS('5th Cycle APR Raw Data-Final'!I$3:I$1977,'5th Cycle APR Raw Data-Final'!$A$3:$A$1977,'SB35 Determination Data'!$K24,'5th Cycle APR Raw Data-Final'!$T$3:$T$1977,"&gt;="&amp;'SB35 Determination Data'!$F24,'5th Cycle APR Raw Data-Final'!$T$3:$T$1977,"&lt;="&amp;G24))</f>
        <v>0</v>
      </c>
      <c r="P24" s="60">
        <f t="shared" si="8"/>
        <v>31</v>
      </c>
      <c r="Q24" s="31">
        <f t="shared" si="9"/>
        <v>0</v>
      </c>
      <c r="R24" s="61">
        <f t="shared" si="10"/>
        <v>16</v>
      </c>
      <c r="S24" s="61">
        <f t="shared" si="11"/>
        <v>0</v>
      </c>
      <c r="T24" s="60">
        <f>VLOOKUP(K24,'5th Cycle APR Raw Data-Final'!$A$3:$P$1977,10,FALSE)</f>
        <v>18</v>
      </c>
      <c r="U24" s="60">
        <f>IF(AN24&lt;1,SUMIFS('5th Cycle APR Raw Data-Final'!K$3:K$1977,'5th Cycle APR Raw Data-Final'!$A$3:$A$1977,'SB35 Determination Data'!$K24,'5th Cycle APR Raw Data-Final'!$T$3:$T$1977,"&gt;="&amp;'SB35 Determination Data'!$F24,'5th Cycle APR Raw Data-Final'!$T$3:$T$1977,"&lt;"&amp;E24),SUMIFS('5th Cycle APR Raw Data-Final'!K$3:K$1977,'5th Cycle APR Raw Data-Final'!$A$3:$A$1977,'SB35 Determination Data'!$K24,'5th Cycle APR Raw Data-Final'!$T$3:$T$1977,"&gt;="&amp;'SB35 Determination Data'!$F24,'5th Cycle APR Raw Data-Final'!$T$3:$T$1977,"&lt;="&amp;G24))</f>
        <v>0</v>
      </c>
      <c r="V24" s="60">
        <f>IF(AN24&lt;1,SUMIFS('5th Cycle APR Raw Data-Final'!L$3:L$1977,'5th Cycle APR Raw Data-Final'!$A$3:$A$1977,'SB35 Determination Data'!$K24,'5th Cycle APR Raw Data-Final'!$T$3:$T$1977,"&gt;="&amp;'SB35 Determination Data'!$F24,'5th Cycle APR Raw Data-Final'!$T$3:$T$1977,"&lt;"&amp;E24),SUMIFS('5th Cycle APR Raw Data-Final'!L$3:L$1977,'5th Cycle APR Raw Data-Final'!$A$3:$A$1977,'SB35 Determination Data'!$K24,'5th Cycle APR Raw Data-Final'!$T$3:$T$1977,"&gt;="&amp;'SB35 Determination Data'!$F24,'5th Cycle APR Raw Data-Final'!$T$3:$T$1977,"&lt;="&amp;G24))</f>
        <v>0</v>
      </c>
      <c r="W24" s="60">
        <f>IF(AN24&lt;1,SUMIFS('5th Cycle APR Raw Data-Final'!M$3:M$1977,'5th Cycle APR Raw Data-Final'!$A$3:$A$1977,'SB35 Determination Data'!$K24,'5th Cycle APR Raw Data-Final'!$T$3:$T$1977,"&gt;="&amp;'SB35 Determination Data'!$F24,'5th Cycle APR Raw Data-Final'!$T$3:$T$1977,"&lt;"&amp;E24),SUMIFS('5th Cycle APR Raw Data-Final'!M$3:M$1977,'5th Cycle APR Raw Data-Final'!$A$3:$A$1977,'SB35 Determination Data'!$K24,'5th Cycle APR Raw Data-Final'!$T$3:$T$1977,"&gt;="&amp;'SB35 Determination Data'!$F24,'5th Cycle APR Raw Data-Final'!$T$3:$T$1977,"&lt;="&amp;G24))</f>
        <v>0</v>
      </c>
      <c r="X24" s="60">
        <f t="shared" si="12"/>
        <v>18</v>
      </c>
      <c r="Y24" s="60">
        <f t="shared" si="13"/>
        <v>0</v>
      </c>
      <c r="Z24" s="60">
        <f t="shared" si="14"/>
        <v>18</v>
      </c>
      <c r="AA24" s="31">
        <f t="shared" si="15"/>
        <v>0</v>
      </c>
      <c r="AB24" s="31">
        <f t="shared" si="16"/>
        <v>0</v>
      </c>
      <c r="AC24" s="60">
        <f>VLOOKUP(K24,'5th Cycle APR Raw Data-Final'!$A$3:$P$1977,14,FALSE)</f>
        <v>20</v>
      </c>
      <c r="AD24" s="60">
        <f>IF(AN24&lt;1,SUMIFS('5th Cycle APR Raw Data-Final'!$O$3:$O$1977,'5th Cycle APR Raw Data-Final'!$A$3:$A$1977,'SB35 Determination Data'!$K24,'5th Cycle APR Raw Data-Final'!$T$3:$T$1977,"&gt;="&amp;'SB35 Determination Data'!$F24,'5th Cycle APR Raw Data-Final'!$T$3:$T$1977,"&lt;"&amp;E24),SUMIFS('5th Cycle APR Raw Data-Final'!$O$3:$O$1977,'5th Cycle APR Raw Data-Final'!$A$3:$A$1977,'SB35 Determination Data'!$K24,'5th Cycle APR Raw Data-Final'!$T$3:$T$1977,"&gt;="&amp;'SB35 Determination Data'!$F24,'5th Cycle APR Raw Data-Final'!$T$3:$T$1977,"&lt;="&amp;G24))</f>
        <v>0</v>
      </c>
      <c r="AE24" s="60">
        <f t="shared" si="17"/>
        <v>20</v>
      </c>
      <c r="AF24" s="31">
        <f t="shared" si="18"/>
        <v>0</v>
      </c>
      <c r="AG24" s="60">
        <f>VLOOKUP(K24,'5th Cycle APR Raw Data-Final'!$A$3:$P$1977,16,FALSE)</f>
        <v>51</v>
      </c>
      <c r="AH24" s="60">
        <f>IF(AN24&lt;1,SUMIFS('5th Cycle APR Raw Data-Final'!$Q$3:$Q$1977,'5th Cycle APR Raw Data-Final'!$A$3:$A$1977,'SB35 Determination Data'!$K24,'5th Cycle APR Raw Data-Final'!$T$3:$T$1977,"&gt;="&amp;'SB35 Determination Data'!$F24,'5th Cycle APR Raw Data-Final'!$T$3:$T$1977,"&lt;"&amp;E24),SUMIFS('5th Cycle APR Raw Data-Final'!$Q$3:$Q$1977,'5th Cycle APR Raw Data-Final'!$A$3:$A$1977,'SB35 Determination Data'!$K24,'5th Cycle APR Raw Data-Final'!$T$3:$T$1977,"&gt;="&amp;'SB35 Determination Data'!$F24,'5th Cycle APR Raw Data-Final'!$T$3:$T$1977,"&lt;="&amp;G24))</f>
        <v>55</v>
      </c>
      <c r="AI24" s="60">
        <f t="shared" si="19"/>
        <v>0</v>
      </c>
      <c r="AJ24" s="31">
        <f t="shared" si="20"/>
        <v>1.0784313725490196</v>
      </c>
      <c r="AK24" s="60">
        <f>VLOOKUP(K24,'5th Cycle APR Raw Data-Final'!$A$3:$R$1977,18,FALSE)</f>
        <v>120</v>
      </c>
      <c r="AL24" s="60">
        <f>IF(AN24&lt;1,SUMIFS('5th Cycle APR Raw Data-Final'!$S$3:$S$1977,'5th Cycle APR Raw Data-Final'!$A$3:$A$1977,'SB35 Determination Data'!$K24,'5th Cycle APR Raw Data-Final'!$T$3:$T$1977,"&gt;="&amp;'SB35 Determination Data'!$F24,'5th Cycle APR Raw Data-Final'!$T$3:$T$1977,"&lt;"&amp;E24),SUMIFS('5th Cycle APR Raw Data-Final'!$S$3:$S$1977,'5th Cycle APR Raw Data-Final'!$A$3:$A$1977,'SB35 Determination Data'!$K24,'5th Cycle APR Raw Data-Final'!$T$3:$T$1977,"&gt;="&amp;'SB35 Determination Data'!$F24,'5th Cycle APR Raw Data-Final'!$T$3:$T$1977,"&lt;="&amp;G24))</f>
        <v>55</v>
      </c>
      <c r="AM24" s="60">
        <f t="shared" si="21"/>
        <v>69</v>
      </c>
      <c r="AN24" s="62">
        <f t="shared" si="22"/>
        <v>0.5</v>
      </c>
      <c r="AO24" s="9" t="str">
        <f t="shared" si="23"/>
        <v>NO</v>
      </c>
      <c r="AP24" s="9" t="str">
        <f t="shared" si="24"/>
        <v>YES</v>
      </c>
      <c r="AQ24" s="9" t="str">
        <f t="shared" si="25"/>
        <v>NO</v>
      </c>
      <c r="AR24" s="48" t="str">
        <f>VLOOKUP(K24,'2018Submitted'!$A$2:$C$540,3,FALSE)</f>
        <v>Successful</v>
      </c>
      <c r="AS24" s="9" t="str">
        <f t="shared" si="26"/>
        <v>NO</v>
      </c>
      <c r="AT24" s="9" t="str">
        <f t="shared" si="27"/>
        <v>YES</v>
      </c>
    </row>
    <row r="25" spans="1:46" ht="12.75" customHeight="1" x14ac:dyDescent="0.15">
      <c r="A25" s="9" t="s">
        <v>154</v>
      </c>
      <c r="B25" s="9" t="str">
        <f t="shared" si="0"/>
        <v>ARVIN</v>
      </c>
      <c r="C25" s="31">
        <f t="shared" si="1"/>
        <v>0.375</v>
      </c>
      <c r="D25" s="45">
        <f t="shared" si="2"/>
        <v>8</v>
      </c>
      <c r="E25" s="46">
        <f t="shared" si="3"/>
        <v>2020</v>
      </c>
      <c r="F25" s="46">
        <f t="shared" si="4"/>
        <v>2016</v>
      </c>
      <c r="G25" s="46" t="str">
        <f t="shared" si="5"/>
        <v>2023</v>
      </c>
      <c r="H25" s="9" t="str">
        <f t="shared" si="6"/>
        <v>12/31/2015</v>
      </c>
      <c r="I25" s="9" t="str">
        <f t="shared" si="7"/>
        <v>12/31/2023</v>
      </c>
      <c r="J25" s="9" t="s">
        <v>128</v>
      </c>
      <c r="K25" s="29" t="s">
        <v>155</v>
      </c>
      <c r="L25" s="60">
        <f>VLOOKUP(K25,'5th Cycle APR Raw Data-Final'!$A$3:$P$1977,6,FALSE)</f>
        <v>398</v>
      </c>
      <c r="M25" s="60">
        <f>IF(AN25&lt;1,SUMIFS('5th Cycle APR Raw Data-Final'!G$3:G$1977,'5th Cycle APR Raw Data-Final'!$A$3:$A$1977,'SB35 Determination Data'!$K25,'5th Cycle APR Raw Data-Final'!$T$3:$T$1977,"&gt;="&amp;'SB35 Determination Data'!$F25,'5th Cycle APR Raw Data-Final'!$T$3:$T$1977,"&lt;"&amp;E25),SUMIFS('5th Cycle APR Raw Data-Final'!G$3:G$1977,'5th Cycle APR Raw Data-Final'!$A$3:$A$1977,'SB35 Determination Data'!$K25,'5th Cycle APR Raw Data-Final'!$T$3:$T$1977,"&gt;="&amp;'SB35 Determination Data'!$F25,'5th Cycle APR Raw Data-Final'!$T$3:$T$1977,"&lt;="&amp;G25))</f>
        <v>0</v>
      </c>
      <c r="N25" s="60">
        <f>IF(AN25&lt;1,SUMIFS('5th Cycle APR Raw Data-Final'!H$3:H$1977,'5th Cycle APR Raw Data-Final'!$A$3:$A$1977,'SB35 Determination Data'!$K25,'5th Cycle APR Raw Data-Final'!$T$3:$T$1977,"&gt;="&amp;'SB35 Determination Data'!$F25,'5th Cycle APR Raw Data-Final'!$T$3:$T$1977,"&lt;"&amp;E25),SUMIFS('5th Cycle APR Raw Data-Final'!H$3:H$1977,'5th Cycle APR Raw Data-Final'!$A$3:$A$1977,'SB35 Determination Data'!$K25,'5th Cycle APR Raw Data-Final'!$T$3:$T$1977,"&gt;="&amp;'SB35 Determination Data'!$F25,'5th Cycle APR Raw Data-Final'!$T$3:$T$1977,"&lt;="&amp;G25))</f>
        <v>0</v>
      </c>
      <c r="O25" s="60">
        <f>IF(AN25&lt;1,SUMIFS('5th Cycle APR Raw Data-Final'!I$3:I$1977,'5th Cycle APR Raw Data-Final'!$A$3:$A$1977,'SB35 Determination Data'!$K25,'5th Cycle APR Raw Data-Final'!$T$3:$T$1977,"&gt;="&amp;'SB35 Determination Data'!$F25,'5th Cycle APR Raw Data-Final'!$T$3:$T$1977,"&lt;"&amp;E25),SUMIFS('5th Cycle APR Raw Data-Final'!I$3:I$1977,'5th Cycle APR Raw Data-Final'!$A$3:$A$1977,'SB35 Determination Data'!$K25,'5th Cycle APR Raw Data-Final'!$T$3:$T$1977,"&gt;="&amp;'SB35 Determination Data'!$F25,'5th Cycle APR Raw Data-Final'!$T$3:$T$1977,"&lt;="&amp;G25))</f>
        <v>0</v>
      </c>
      <c r="P25" s="60">
        <f t="shared" si="8"/>
        <v>398</v>
      </c>
      <c r="Q25" s="31">
        <f t="shared" si="9"/>
        <v>0</v>
      </c>
      <c r="R25" s="61">
        <f t="shared" si="10"/>
        <v>149</v>
      </c>
      <c r="S25" s="61">
        <f t="shared" si="11"/>
        <v>0</v>
      </c>
      <c r="T25" s="60">
        <f>VLOOKUP(K25,'5th Cycle APR Raw Data-Final'!$A$3:$P$1977,10,FALSE)</f>
        <v>239</v>
      </c>
      <c r="U25" s="60">
        <f>IF(AN25&lt;1,SUMIFS('5th Cycle APR Raw Data-Final'!K$3:K$1977,'5th Cycle APR Raw Data-Final'!$A$3:$A$1977,'SB35 Determination Data'!$K25,'5th Cycle APR Raw Data-Final'!$T$3:$T$1977,"&gt;="&amp;'SB35 Determination Data'!$F25,'5th Cycle APR Raw Data-Final'!$T$3:$T$1977,"&lt;"&amp;E25),SUMIFS('5th Cycle APR Raw Data-Final'!K$3:K$1977,'5th Cycle APR Raw Data-Final'!$A$3:$A$1977,'SB35 Determination Data'!$K25,'5th Cycle APR Raw Data-Final'!$T$3:$T$1977,"&gt;="&amp;'SB35 Determination Data'!$F25,'5th Cycle APR Raw Data-Final'!$T$3:$T$1977,"&lt;="&amp;G25))</f>
        <v>56</v>
      </c>
      <c r="V25" s="60">
        <f>IF(AN25&lt;1,SUMIFS('5th Cycle APR Raw Data-Final'!L$3:L$1977,'5th Cycle APR Raw Data-Final'!$A$3:$A$1977,'SB35 Determination Data'!$K25,'5th Cycle APR Raw Data-Final'!$T$3:$T$1977,"&gt;="&amp;'SB35 Determination Data'!$F25,'5th Cycle APR Raw Data-Final'!$T$3:$T$1977,"&lt;"&amp;E25),SUMIFS('5th Cycle APR Raw Data-Final'!L$3:L$1977,'5th Cycle APR Raw Data-Final'!$A$3:$A$1977,'SB35 Determination Data'!$K25,'5th Cycle APR Raw Data-Final'!$T$3:$T$1977,"&gt;="&amp;'SB35 Determination Data'!$F25,'5th Cycle APR Raw Data-Final'!$T$3:$T$1977,"&lt;="&amp;G25))</f>
        <v>20</v>
      </c>
      <c r="W25" s="60">
        <f>IF(AN25&lt;1,SUMIFS('5th Cycle APR Raw Data-Final'!M$3:M$1977,'5th Cycle APR Raw Data-Final'!$A$3:$A$1977,'SB35 Determination Data'!$K25,'5th Cycle APR Raw Data-Final'!$T$3:$T$1977,"&gt;="&amp;'SB35 Determination Data'!$F25,'5th Cycle APR Raw Data-Final'!$T$3:$T$1977,"&lt;"&amp;E25),SUMIFS('5th Cycle APR Raw Data-Final'!M$3:M$1977,'5th Cycle APR Raw Data-Final'!$A$3:$A$1977,'SB35 Determination Data'!$K25,'5th Cycle APR Raw Data-Final'!$T$3:$T$1977,"&gt;="&amp;'SB35 Determination Data'!$F25,'5th Cycle APR Raw Data-Final'!$T$3:$T$1977,"&lt;="&amp;G25))</f>
        <v>36</v>
      </c>
      <c r="X25" s="60">
        <f t="shared" si="12"/>
        <v>183</v>
      </c>
      <c r="Y25" s="60">
        <f t="shared" si="13"/>
        <v>56</v>
      </c>
      <c r="Z25" s="60">
        <f t="shared" si="14"/>
        <v>183</v>
      </c>
      <c r="AA25" s="31">
        <f t="shared" si="15"/>
        <v>0.23430962343096234</v>
      </c>
      <c r="AB25" s="31">
        <f t="shared" si="16"/>
        <v>0.23430962343096234</v>
      </c>
      <c r="AC25" s="60">
        <f>VLOOKUP(K25,'5th Cycle APR Raw Data-Final'!$A$3:$P$1977,14,FALSE)</f>
        <v>183</v>
      </c>
      <c r="AD25" s="60">
        <f>IF(AN25&lt;1,SUMIFS('5th Cycle APR Raw Data-Final'!$O$3:$O$1977,'5th Cycle APR Raw Data-Final'!$A$3:$A$1977,'SB35 Determination Data'!$K25,'5th Cycle APR Raw Data-Final'!$T$3:$T$1977,"&gt;="&amp;'SB35 Determination Data'!$F25,'5th Cycle APR Raw Data-Final'!$T$3:$T$1977,"&lt;"&amp;E25),SUMIFS('5th Cycle APR Raw Data-Final'!$O$3:$O$1977,'5th Cycle APR Raw Data-Final'!$A$3:$A$1977,'SB35 Determination Data'!$K25,'5th Cycle APR Raw Data-Final'!$T$3:$T$1977,"&gt;="&amp;'SB35 Determination Data'!$F25,'5th Cycle APR Raw Data-Final'!$T$3:$T$1977,"&lt;="&amp;G25))</f>
        <v>270</v>
      </c>
      <c r="AE25" s="60">
        <f t="shared" si="17"/>
        <v>0</v>
      </c>
      <c r="AF25" s="31">
        <f t="shared" si="18"/>
        <v>1.4754098360655739</v>
      </c>
      <c r="AG25" s="60">
        <f>VLOOKUP(K25,'5th Cycle APR Raw Data-Final'!$A$3:$P$1977,16,FALSE)</f>
        <v>349</v>
      </c>
      <c r="AH25" s="60">
        <f>IF(AN25&lt;1,SUMIFS('5th Cycle APR Raw Data-Final'!$Q$3:$Q$1977,'5th Cycle APR Raw Data-Final'!$A$3:$A$1977,'SB35 Determination Data'!$K25,'5th Cycle APR Raw Data-Final'!$T$3:$T$1977,"&gt;="&amp;'SB35 Determination Data'!$F25,'5th Cycle APR Raw Data-Final'!$T$3:$T$1977,"&lt;"&amp;E25),SUMIFS('5th Cycle APR Raw Data-Final'!$Q$3:$Q$1977,'5th Cycle APR Raw Data-Final'!$A$3:$A$1977,'SB35 Determination Data'!$K25,'5th Cycle APR Raw Data-Final'!$T$3:$T$1977,"&gt;="&amp;'SB35 Determination Data'!$F25,'5th Cycle APR Raw Data-Final'!$T$3:$T$1977,"&lt;="&amp;G25))</f>
        <v>0</v>
      </c>
      <c r="AI25" s="60">
        <f t="shared" si="19"/>
        <v>349</v>
      </c>
      <c r="AJ25" s="31">
        <f t="shared" si="20"/>
        <v>0</v>
      </c>
      <c r="AK25" s="60">
        <f>VLOOKUP(K25,'5th Cycle APR Raw Data-Final'!$A$3:$R$1977,18,FALSE)</f>
        <v>1169</v>
      </c>
      <c r="AL25" s="60">
        <f>IF(AN25&lt;1,SUMIFS('5th Cycle APR Raw Data-Final'!$S$3:$S$1977,'5th Cycle APR Raw Data-Final'!$A$3:$A$1977,'SB35 Determination Data'!$K25,'5th Cycle APR Raw Data-Final'!$T$3:$T$1977,"&gt;="&amp;'SB35 Determination Data'!$F25,'5th Cycle APR Raw Data-Final'!$T$3:$T$1977,"&lt;"&amp;E25),SUMIFS('5th Cycle APR Raw Data-Final'!$S$3:$S$1977,'5th Cycle APR Raw Data-Final'!$A$3:$A$1977,'SB35 Determination Data'!$K25,'5th Cycle APR Raw Data-Final'!$T$3:$T$1977,"&gt;="&amp;'SB35 Determination Data'!$F25,'5th Cycle APR Raw Data-Final'!$T$3:$T$1977,"&lt;="&amp;G25))</f>
        <v>326</v>
      </c>
      <c r="AM25" s="60">
        <f t="shared" si="21"/>
        <v>930</v>
      </c>
      <c r="AN25" s="62">
        <f t="shared" si="22"/>
        <v>0.375</v>
      </c>
      <c r="AO25" s="9" t="str">
        <f t="shared" si="23"/>
        <v>YES</v>
      </c>
      <c r="AP25" s="9" t="str">
        <f t="shared" si="24"/>
        <v>NO</v>
      </c>
      <c r="AQ25" s="9" t="str">
        <f t="shared" si="25"/>
        <v>NO</v>
      </c>
      <c r="AR25" s="48" t="str">
        <f>VLOOKUP(K25,'2018Submitted'!$A$2:$C$540,3,FALSE)</f>
        <v>Successful</v>
      </c>
      <c r="AS25" s="9" t="str">
        <f t="shared" si="26"/>
        <v>NO</v>
      </c>
      <c r="AT25" s="9" t="str">
        <f t="shared" si="27"/>
        <v>NO</v>
      </c>
    </row>
    <row r="26" spans="1:46" ht="12.75" customHeight="1" x14ac:dyDescent="0.15">
      <c r="A26" s="9" t="s">
        <v>441</v>
      </c>
      <c r="B26" s="9" t="str">
        <f t="shared" si="0"/>
        <v>ATASCADERO</v>
      </c>
      <c r="C26" s="31">
        <f t="shared" si="1"/>
        <v>1</v>
      </c>
      <c r="D26" s="45">
        <f t="shared" si="2"/>
        <v>5</v>
      </c>
      <c r="E26" s="46">
        <f t="shared" si="3"/>
        <v>2017</v>
      </c>
      <c r="F26" s="46">
        <f t="shared" si="4"/>
        <v>2014</v>
      </c>
      <c r="G26" s="46">
        <f t="shared" si="5"/>
        <v>2018</v>
      </c>
      <c r="H26" s="9" t="str">
        <f t="shared" si="6"/>
        <v>06/30/2014</v>
      </c>
      <c r="I26" s="9" t="str">
        <f t="shared" si="7"/>
        <v>06/30/2019</v>
      </c>
      <c r="J26" s="9" t="s">
        <v>83</v>
      </c>
      <c r="K26" s="29" t="s">
        <v>447</v>
      </c>
      <c r="L26" s="60">
        <f>VLOOKUP(K26,'5th Cycle APR Raw Data-Final'!$A$3:$P$1977,6,FALSE)</f>
        <v>98</v>
      </c>
      <c r="M26" s="60">
        <f>IF(AN26&lt;1,SUMIFS('5th Cycle APR Raw Data-Final'!G$3:G$1977,'5th Cycle APR Raw Data-Final'!$A$3:$A$1977,'SB35 Determination Data'!$K26,'5th Cycle APR Raw Data-Final'!$T$3:$T$1977,"&gt;="&amp;'SB35 Determination Data'!$F26,'5th Cycle APR Raw Data-Final'!$T$3:$T$1977,"&lt;"&amp;E26),SUMIFS('5th Cycle APR Raw Data-Final'!G$3:G$1977,'5th Cycle APR Raw Data-Final'!$A$3:$A$1977,'SB35 Determination Data'!$K26,'5th Cycle APR Raw Data-Final'!$T$3:$T$1977,"&gt;="&amp;'SB35 Determination Data'!$F26,'5th Cycle APR Raw Data-Final'!$T$3:$T$1977,"&lt;="&amp;G26))</f>
        <v>48</v>
      </c>
      <c r="N26" s="60">
        <f>IF(AN26&lt;1,SUMIFS('5th Cycle APR Raw Data-Final'!H$3:H$1977,'5th Cycle APR Raw Data-Final'!$A$3:$A$1977,'SB35 Determination Data'!$K26,'5th Cycle APR Raw Data-Final'!$T$3:$T$1977,"&gt;="&amp;'SB35 Determination Data'!$F26,'5th Cycle APR Raw Data-Final'!$T$3:$T$1977,"&lt;"&amp;E26),SUMIFS('5th Cycle APR Raw Data-Final'!H$3:H$1977,'5th Cycle APR Raw Data-Final'!$A$3:$A$1977,'SB35 Determination Data'!$K26,'5th Cycle APR Raw Data-Final'!$T$3:$T$1977,"&gt;="&amp;'SB35 Determination Data'!$F26,'5th Cycle APR Raw Data-Final'!$T$3:$T$1977,"&lt;="&amp;G26))</f>
        <v>48</v>
      </c>
      <c r="O26" s="60">
        <f>IF(AN26&lt;1,SUMIFS('5th Cycle APR Raw Data-Final'!I$3:I$1977,'5th Cycle APR Raw Data-Final'!$A$3:$A$1977,'SB35 Determination Data'!$K26,'5th Cycle APR Raw Data-Final'!$T$3:$T$1977,"&gt;="&amp;'SB35 Determination Data'!$F26,'5th Cycle APR Raw Data-Final'!$T$3:$T$1977,"&lt;"&amp;E26),SUMIFS('5th Cycle APR Raw Data-Final'!I$3:I$1977,'5th Cycle APR Raw Data-Final'!$A$3:$A$1977,'SB35 Determination Data'!$K26,'5th Cycle APR Raw Data-Final'!$T$3:$T$1977,"&gt;="&amp;'SB35 Determination Data'!$F26,'5th Cycle APR Raw Data-Final'!$T$3:$T$1977,"&lt;="&amp;G26))</f>
        <v>0</v>
      </c>
      <c r="P26" s="60">
        <f t="shared" si="8"/>
        <v>50</v>
      </c>
      <c r="Q26" s="31">
        <f t="shared" si="9"/>
        <v>0.48979591836734693</v>
      </c>
      <c r="R26" s="61">
        <f t="shared" si="10"/>
        <v>98</v>
      </c>
      <c r="S26" s="61">
        <f t="shared" si="11"/>
        <v>0</v>
      </c>
      <c r="T26" s="60">
        <f>VLOOKUP(K26,'5th Cycle APR Raw Data-Final'!$A$3:$P$1977,10,FALSE)</f>
        <v>62</v>
      </c>
      <c r="U26" s="60">
        <f>IF(AN26&lt;1,SUMIFS('5th Cycle APR Raw Data-Final'!K$3:K$1977,'5th Cycle APR Raw Data-Final'!$A$3:$A$1977,'SB35 Determination Data'!$K26,'5th Cycle APR Raw Data-Final'!$T$3:$T$1977,"&gt;="&amp;'SB35 Determination Data'!$F26,'5th Cycle APR Raw Data-Final'!$T$3:$T$1977,"&lt;"&amp;E26),SUMIFS('5th Cycle APR Raw Data-Final'!K$3:K$1977,'5th Cycle APR Raw Data-Final'!$A$3:$A$1977,'SB35 Determination Data'!$K26,'5th Cycle APR Raw Data-Final'!$T$3:$T$1977,"&gt;="&amp;'SB35 Determination Data'!$F26,'5th Cycle APR Raw Data-Final'!$T$3:$T$1977,"&lt;="&amp;G26))</f>
        <v>26</v>
      </c>
      <c r="V26" s="60">
        <f>IF(AN26&lt;1,SUMIFS('5th Cycle APR Raw Data-Final'!L$3:L$1977,'5th Cycle APR Raw Data-Final'!$A$3:$A$1977,'SB35 Determination Data'!$K26,'5th Cycle APR Raw Data-Final'!$T$3:$T$1977,"&gt;="&amp;'SB35 Determination Data'!$F26,'5th Cycle APR Raw Data-Final'!$T$3:$T$1977,"&lt;"&amp;E26),SUMIFS('5th Cycle APR Raw Data-Final'!L$3:L$1977,'5th Cycle APR Raw Data-Final'!$A$3:$A$1977,'SB35 Determination Data'!$K26,'5th Cycle APR Raw Data-Final'!$T$3:$T$1977,"&gt;="&amp;'SB35 Determination Data'!$F26,'5th Cycle APR Raw Data-Final'!$T$3:$T$1977,"&lt;="&amp;G26))</f>
        <v>26</v>
      </c>
      <c r="W26" s="60">
        <f>IF(AN26&lt;1,SUMIFS('5th Cycle APR Raw Data-Final'!M$3:M$1977,'5th Cycle APR Raw Data-Final'!$A$3:$A$1977,'SB35 Determination Data'!$K26,'5th Cycle APR Raw Data-Final'!$T$3:$T$1977,"&gt;="&amp;'SB35 Determination Data'!$F26,'5th Cycle APR Raw Data-Final'!$T$3:$T$1977,"&lt;"&amp;E26),SUMIFS('5th Cycle APR Raw Data-Final'!M$3:M$1977,'5th Cycle APR Raw Data-Final'!$A$3:$A$1977,'SB35 Determination Data'!$K26,'5th Cycle APR Raw Data-Final'!$T$3:$T$1977,"&gt;="&amp;'SB35 Determination Data'!$F26,'5th Cycle APR Raw Data-Final'!$T$3:$T$1977,"&lt;="&amp;G26))</f>
        <v>0</v>
      </c>
      <c r="X26" s="60">
        <f t="shared" si="12"/>
        <v>36</v>
      </c>
      <c r="Y26" s="60">
        <f t="shared" si="13"/>
        <v>26</v>
      </c>
      <c r="Z26" s="60">
        <f t="shared" si="14"/>
        <v>36</v>
      </c>
      <c r="AA26" s="31">
        <f t="shared" si="15"/>
        <v>0.41935483870967744</v>
      </c>
      <c r="AB26" s="31">
        <f t="shared" si="16"/>
        <v>0.41935483870967744</v>
      </c>
      <c r="AC26" s="60">
        <f>VLOOKUP(K26,'5th Cycle APR Raw Data-Final'!$A$3:$P$1977,14,FALSE)</f>
        <v>69</v>
      </c>
      <c r="AD26" s="60">
        <f>IF(AN26&lt;1,SUMIFS('5th Cycle APR Raw Data-Final'!$O$3:$O$1977,'5th Cycle APR Raw Data-Final'!$A$3:$A$1977,'SB35 Determination Data'!$K26,'5th Cycle APR Raw Data-Final'!$T$3:$T$1977,"&gt;="&amp;'SB35 Determination Data'!$F26,'5th Cycle APR Raw Data-Final'!$T$3:$T$1977,"&lt;"&amp;E26),SUMIFS('5th Cycle APR Raw Data-Final'!$O$3:$O$1977,'5th Cycle APR Raw Data-Final'!$A$3:$A$1977,'SB35 Determination Data'!$K26,'5th Cycle APR Raw Data-Final'!$T$3:$T$1977,"&gt;="&amp;'SB35 Determination Data'!$F26,'5th Cycle APR Raw Data-Final'!$T$3:$T$1977,"&lt;="&amp;G26))</f>
        <v>171</v>
      </c>
      <c r="AE26" s="60">
        <f t="shared" si="17"/>
        <v>0</v>
      </c>
      <c r="AF26" s="31">
        <f t="shared" si="18"/>
        <v>2.4782608695652173</v>
      </c>
      <c r="AG26" s="60">
        <f>VLOOKUP(K26,'5th Cycle APR Raw Data-Final'!$A$3:$P$1977,16,FALSE)</f>
        <v>164</v>
      </c>
      <c r="AH26" s="60">
        <f>IF(AN26&lt;1,SUMIFS('5th Cycle APR Raw Data-Final'!$Q$3:$Q$1977,'5th Cycle APR Raw Data-Final'!$A$3:$A$1977,'SB35 Determination Data'!$K26,'5th Cycle APR Raw Data-Final'!$T$3:$T$1977,"&gt;="&amp;'SB35 Determination Data'!$F26,'5th Cycle APR Raw Data-Final'!$T$3:$T$1977,"&lt;"&amp;E26),SUMIFS('5th Cycle APR Raw Data-Final'!$Q$3:$Q$1977,'5th Cycle APR Raw Data-Final'!$A$3:$A$1977,'SB35 Determination Data'!$K26,'5th Cycle APR Raw Data-Final'!$T$3:$T$1977,"&gt;="&amp;'SB35 Determination Data'!$F26,'5th Cycle APR Raw Data-Final'!$T$3:$T$1977,"&lt;="&amp;G26))</f>
        <v>244</v>
      </c>
      <c r="AI26" s="60">
        <f t="shared" si="19"/>
        <v>0</v>
      </c>
      <c r="AJ26" s="31">
        <f t="shared" si="20"/>
        <v>1.4878048780487805</v>
      </c>
      <c r="AK26" s="60">
        <f>VLOOKUP(K26,'5th Cycle APR Raw Data-Final'!$A$3:$R$1977,18,FALSE)</f>
        <v>393</v>
      </c>
      <c r="AL26" s="60">
        <f>IF(AN26&lt;1,SUMIFS('5th Cycle APR Raw Data-Final'!$S$3:$S$1977,'5th Cycle APR Raw Data-Final'!$A$3:$A$1977,'SB35 Determination Data'!$K26,'5th Cycle APR Raw Data-Final'!$T$3:$T$1977,"&gt;="&amp;'SB35 Determination Data'!$F26,'5th Cycle APR Raw Data-Final'!$T$3:$T$1977,"&lt;"&amp;E26),SUMIFS('5th Cycle APR Raw Data-Final'!$S$3:$S$1977,'5th Cycle APR Raw Data-Final'!$A$3:$A$1977,'SB35 Determination Data'!$K26,'5th Cycle APR Raw Data-Final'!$T$3:$T$1977,"&gt;="&amp;'SB35 Determination Data'!$F26,'5th Cycle APR Raw Data-Final'!$T$3:$T$1977,"&lt;="&amp;G26))</f>
        <v>489</v>
      </c>
      <c r="AM26" s="60">
        <f t="shared" si="21"/>
        <v>86</v>
      </c>
      <c r="AN26" s="62">
        <f t="shared" si="22"/>
        <v>1</v>
      </c>
      <c r="AO26" s="9" t="str">
        <f t="shared" si="23"/>
        <v>NO</v>
      </c>
      <c r="AP26" s="9" t="str">
        <f t="shared" si="24"/>
        <v>YES</v>
      </c>
      <c r="AQ26" s="9" t="str">
        <f t="shared" si="25"/>
        <v>NO</v>
      </c>
      <c r="AR26" s="48" t="str">
        <f>VLOOKUP(K26,'2018Submitted'!$A$2:$C$540,3,FALSE)</f>
        <v>Successful</v>
      </c>
      <c r="AS26" s="9" t="str">
        <f t="shared" si="26"/>
        <v>NO</v>
      </c>
      <c r="AT26" s="9" t="str">
        <f t="shared" si="27"/>
        <v>YES</v>
      </c>
    </row>
    <row r="27" spans="1:46" ht="12.75" customHeight="1" x14ac:dyDescent="0.15">
      <c r="A27" s="9" t="s">
        <v>449</v>
      </c>
      <c r="B27" s="9" t="str">
        <f t="shared" si="0"/>
        <v>ATHERTON</v>
      </c>
      <c r="C27" s="31">
        <f t="shared" si="1"/>
        <v>0.5</v>
      </c>
      <c r="D27" s="45">
        <f t="shared" si="2"/>
        <v>8</v>
      </c>
      <c r="E27" s="46">
        <f t="shared" si="3"/>
        <v>2019</v>
      </c>
      <c r="F27" s="46">
        <f t="shared" si="4"/>
        <v>2015</v>
      </c>
      <c r="G27" s="46">
        <f t="shared" si="5"/>
        <v>2022</v>
      </c>
      <c r="H27" s="9" t="str">
        <f t="shared" si="6"/>
        <v>01/31/2015</v>
      </c>
      <c r="I27" s="9" t="str">
        <f t="shared" si="7"/>
        <v>01/31/2023</v>
      </c>
      <c r="J27" s="9" t="s">
        <v>67</v>
      </c>
      <c r="K27" s="29" t="s">
        <v>450</v>
      </c>
      <c r="L27" s="60">
        <f>VLOOKUP(K27,'5th Cycle APR Raw Data-Final'!$A$3:$P$1977,6,FALSE)</f>
        <v>35</v>
      </c>
      <c r="M27" s="60">
        <f>IF(AN27&lt;1,SUMIFS('5th Cycle APR Raw Data-Final'!G$3:G$1977,'5th Cycle APR Raw Data-Final'!$A$3:$A$1977,'SB35 Determination Data'!$K27,'5th Cycle APR Raw Data-Final'!$T$3:$T$1977,"&gt;="&amp;'SB35 Determination Data'!$F27,'5th Cycle APR Raw Data-Final'!$T$3:$T$1977,"&lt;"&amp;E27),SUMIFS('5th Cycle APR Raw Data-Final'!G$3:G$1977,'5th Cycle APR Raw Data-Final'!$A$3:$A$1977,'SB35 Determination Data'!$K27,'5th Cycle APR Raw Data-Final'!$T$3:$T$1977,"&gt;="&amp;'SB35 Determination Data'!$F27,'5th Cycle APR Raw Data-Final'!$T$3:$T$1977,"&lt;="&amp;G27))</f>
        <v>27</v>
      </c>
      <c r="N27" s="60">
        <f>IF(AN27&lt;1,SUMIFS('5th Cycle APR Raw Data-Final'!H$3:H$1977,'5th Cycle APR Raw Data-Final'!$A$3:$A$1977,'SB35 Determination Data'!$K27,'5th Cycle APR Raw Data-Final'!$T$3:$T$1977,"&gt;="&amp;'SB35 Determination Data'!$F27,'5th Cycle APR Raw Data-Final'!$T$3:$T$1977,"&lt;"&amp;E27),SUMIFS('5th Cycle APR Raw Data-Final'!H$3:H$1977,'5th Cycle APR Raw Data-Final'!$A$3:$A$1977,'SB35 Determination Data'!$K27,'5th Cycle APR Raw Data-Final'!$T$3:$T$1977,"&gt;="&amp;'SB35 Determination Data'!$F27,'5th Cycle APR Raw Data-Final'!$T$3:$T$1977,"&lt;="&amp;G27))</f>
        <v>12</v>
      </c>
      <c r="O27" s="60">
        <f>IF(AN27&lt;1,SUMIFS('5th Cycle APR Raw Data-Final'!I$3:I$1977,'5th Cycle APR Raw Data-Final'!$A$3:$A$1977,'SB35 Determination Data'!$K27,'5th Cycle APR Raw Data-Final'!$T$3:$T$1977,"&gt;="&amp;'SB35 Determination Data'!$F27,'5th Cycle APR Raw Data-Final'!$T$3:$T$1977,"&lt;"&amp;E27),SUMIFS('5th Cycle APR Raw Data-Final'!I$3:I$1977,'5th Cycle APR Raw Data-Final'!$A$3:$A$1977,'SB35 Determination Data'!$K27,'5th Cycle APR Raw Data-Final'!$T$3:$T$1977,"&gt;="&amp;'SB35 Determination Data'!$F27,'5th Cycle APR Raw Data-Final'!$T$3:$T$1977,"&lt;="&amp;G27))</f>
        <v>15</v>
      </c>
      <c r="P27" s="60">
        <f t="shared" si="8"/>
        <v>8</v>
      </c>
      <c r="Q27" s="31">
        <f t="shared" si="9"/>
        <v>0.77142857142857146</v>
      </c>
      <c r="R27" s="61">
        <f t="shared" si="10"/>
        <v>18</v>
      </c>
      <c r="S27" s="61">
        <f t="shared" si="11"/>
        <v>9</v>
      </c>
      <c r="T27" s="60">
        <f>VLOOKUP(K27,'5th Cycle APR Raw Data-Final'!$A$3:$P$1977,10,FALSE)</f>
        <v>26</v>
      </c>
      <c r="U27" s="60">
        <f>IF(AN27&lt;1,SUMIFS('5th Cycle APR Raw Data-Final'!K$3:K$1977,'5th Cycle APR Raw Data-Final'!$A$3:$A$1977,'SB35 Determination Data'!$K27,'5th Cycle APR Raw Data-Final'!$T$3:$T$1977,"&gt;="&amp;'SB35 Determination Data'!$F27,'5th Cycle APR Raw Data-Final'!$T$3:$T$1977,"&lt;"&amp;E27),SUMIFS('5th Cycle APR Raw Data-Final'!K$3:K$1977,'5th Cycle APR Raw Data-Final'!$A$3:$A$1977,'SB35 Determination Data'!$K27,'5th Cycle APR Raw Data-Final'!$T$3:$T$1977,"&gt;="&amp;'SB35 Determination Data'!$F27,'5th Cycle APR Raw Data-Final'!$T$3:$T$1977,"&lt;="&amp;G27))</f>
        <v>13</v>
      </c>
      <c r="V27" s="60">
        <f>IF(AN27&lt;1,SUMIFS('5th Cycle APR Raw Data-Final'!L$3:L$1977,'5th Cycle APR Raw Data-Final'!$A$3:$A$1977,'SB35 Determination Data'!$K27,'5th Cycle APR Raw Data-Final'!$T$3:$T$1977,"&gt;="&amp;'SB35 Determination Data'!$F27,'5th Cycle APR Raw Data-Final'!$T$3:$T$1977,"&lt;"&amp;E27),SUMIFS('5th Cycle APR Raw Data-Final'!L$3:L$1977,'5th Cycle APR Raw Data-Final'!$A$3:$A$1977,'SB35 Determination Data'!$K27,'5th Cycle APR Raw Data-Final'!$T$3:$T$1977,"&gt;="&amp;'SB35 Determination Data'!$F27,'5th Cycle APR Raw Data-Final'!$T$3:$T$1977,"&lt;="&amp;G27))</f>
        <v>0</v>
      </c>
      <c r="W27" s="60">
        <f>IF(AN27&lt;1,SUMIFS('5th Cycle APR Raw Data-Final'!M$3:M$1977,'5th Cycle APR Raw Data-Final'!$A$3:$A$1977,'SB35 Determination Data'!$K27,'5th Cycle APR Raw Data-Final'!$T$3:$T$1977,"&gt;="&amp;'SB35 Determination Data'!$F27,'5th Cycle APR Raw Data-Final'!$T$3:$T$1977,"&lt;"&amp;E27),SUMIFS('5th Cycle APR Raw Data-Final'!M$3:M$1977,'5th Cycle APR Raw Data-Final'!$A$3:$A$1977,'SB35 Determination Data'!$K27,'5th Cycle APR Raw Data-Final'!$T$3:$T$1977,"&gt;="&amp;'SB35 Determination Data'!$F27,'5th Cycle APR Raw Data-Final'!$T$3:$T$1977,"&lt;="&amp;G27))</f>
        <v>13</v>
      </c>
      <c r="X27" s="60">
        <f t="shared" si="12"/>
        <v>13</v>
      </c>
      <c r="Y27" s="60">
        <f t="shared" si="13"/>
        <v>22</v>
      </c>
      <c r="Z27" s="60">
        <f t="shared" si="14"/>
        <v>4</v>
      </c>
      <c r="AA27" s="31">
        <f t="shared" si="15"/>
        <v>0.5</v>
      </c>
      <c r="AB27" s="31">
        <f t="shared" si="16"/>
        <v>0.84615384615384615</v>
      </c>
      <c r="AC27" s="60">
        <f>VLOOKUP(K27,'5th Cycle APR Raw Data-Final'!$A$3:$P$1977,14,FALSE)</f>
        <v>29</v>
      </c>
      <c r="AD27" s="60">
        <f>IF(AN27&lt;1,SUMIFS('5th Cycle APR Raw Data-Final'!$O$3:$O$1977,'5th Cycle APR Raw Data-Final'!$A$3:$A$1977,'SB35 Determination Data'!$K27,'5th Cycle APR Raw Data-Final'!$T$3:$T$1977,"&gt;="&amp;'SB35 Determination Data'!$F27,'5th Cycle APR Raw Data-Final'!$T$3:$T$1977,"&lt;"&amp;E27),SUMIFS('5th Cycle APR Raw Data-Final'!$O$3:$O$1977,'5th Cycle APR Raw Data-Final'!$A$3:$A$1977,'SB35 Determination Data'!$K27,'5th Cycle APR Raw Data-Final'!$T$3:$T$1977,"&gt;="&amp;'SB35 Determination Data'!$F27,'5th Cycle APR Raw Data-Final'!$T$3:$T$1977,"&lt;="&amp;G27))</f>
        <v>3</v>
      </c>
      <c r="AE27" s="60">
        <f t="shared" si="17"/>
        <v>26</v>
      </c>
      <c r="AF27" s="31">
        <f t="shared" si="18"/>
        <v>0.10344827586206896</v>
      </c>
      <c r="AG27" s="60">
        <f>VLOOKUP(K27,'5th Cycle APR Raw Data-Final'!$A$3:$P$1977,16,FALSE)</f>
        <v>3</v>
      </c>
      <c r="AH27" s="60">
        <f>IF(AN27&lt;1,SUMIFS('5th Cycle APR Raw Data-Final'!$Q$3:$Q$1977,'5th Cycle APR Raw Data-Final'!$A$3:$A$1977,'SB35 Determination Data'!$K27,'5th Cycle APR Raw Data-Final'!$T$3:$T$1977,"&gt;="&amp;'SB35 Determination Data'!$F27,'5th Cycle APR Raw Data-Final'!$T$3:$T$1977,"&lt;"&amp;E27),SUMIFS('5th Cycle APR Raw Data-Final'!$Q$3:$Q$1977,'5th Cycle APR Raw Data-Final'!$A$3:$A$1977,'SB35 Determination Data'!$K27,'5th Cycle APR Raw Data-Final'!$T$3:$T$1977,"&gt;="&amp;'SB35 Determination Data'!$F27,'5th Cycle APR Raw Data-Final'!$T$3:$T$1977,"&lt;="&amp;G27))</f>
        <v>59</v>
      </c>
      <c r="AI27" s="60">
        <f t="shared" si="19"/>
        <v>0</v>
      </c>
      <c r="AJ27" s="31">
        <f t="shared" si="20"/>
        <v>19.666666666666668</v>
      </c>
      <c r="AK27" s="60">
        <f>VLOOKUP(K27,'5th Cycle APR Raw Data-Final'!$A$3:$R$1977,18,FALSE)</f>
        <v>93</v>
      </c>
      <c r="AL27" s="60">
        <f>IF(AN27&lt;1,SUMIFS('5th Cycle APR Raw Data-Final'!$S$3:$S$1977,'5th Cycle APR Raw Data-Final'!$A$3:$A$1977,'SB35 Determination Data'!$K27,'5th Cycle APR Raw Data-Final'!$T$3:$T$1977,"&gt;="&amp;'SB35 Determination Data'!$F27,'5th Cycle APR Raw Data-Final'!$T$3:$T$1977,"&lt;"&amp;E27),SUMIFS('5th Cycle APR Raw Data-Final'!$S$3:$S$1977,'5th Cycle APR Raw Data-Final'!$A$3:$A$1977,'SB35 Determination Data'!$K27,'5th Cycle APR Raw Data-Final'!$T$3:$T$1977,"&gt;="&amp;'SB35 Determination Data'!$F27,'5th Cycle APR Raw Data-Final'!$T$3:$T$1977,"&lt;="&amp;G27))</f>
        <v>102</v>
      </c>
      <c r="AM27" s="60">
        <f t="shared" si="21"/>
        <v>47</v>
      </c>
      <c r="AN27" s="62">
        <f t="shared" si="22"/>
        <v>0.5</v>
      </c>
      <c r="AO27" s="9" t="str">
        <f t="shared" si="23"/>
        <v>NO</v>
      </c>
      <c r="AP27" s="9" t="str">
        <f t="shared" si="24"/>
        <v>NO</v>
      </c>
      <c r="AQ27" s="9" t="str">
        <f t="shared" si="25"/>
        <v>YES</v>
      </c>
      <c r="AR27" s="48" t="str">
        <f>VLOOKUP(K27,'2018Submitted'!$A$2:$C$540,3,FALSE)</f>
        <v>Successful</v>
      </c>
      <c r="AS27" s="9" t="str">
        <f t="shared" si="26"/>
        <v>YES</v>
      </c>
      <c r="AT27" s="9" t="str">
        <f t="shared" si="27"/>
        <v>NO</v>
      </c>
    </row>
    <row r="28" spans="1:46" ht="12.75" customHeight="1" x14ac:dyDescent="0.15">
      <c r="A28" s="9" t="s">
        <v>249</v>
      </c>
      <c r="B28" s="9" t="str">
        <f t="shared" si="0"/>
        <v>ATWATER</v>
      </c>
      <c r="C28" s="31">
        <f t="shared" si="1"/>
        <v>0.375</v>
      </c>
      <c r="D28" s="45">
        <f t="shared" si="2"/>
        <v>8</v>
      </c>
      <c r="E28" s="46">
        <f t="shared" si="3"/>
        <v>2020</v>
      </c>
      <c r="F28" s="46">
        <f t="shared" si="4"/>
        <v>2016</v>
      </c>
      <c r="G28" s="46">
        <f t="shared" si="5"/>
        <v>2023</v>
      </c>
      <c r="H28" s="9" t="str">
        <f t="shared" si="6"/>
        <v>03/31/2016</v>
      </c>
      <c r="I28" s="9" t="str">
        <f t="shared" si="7"/>
        <v>03/31/2024</v>
      </c>
      <c r="J28" s="9" t="s">
        <v>250</v>
      </c>
      <c r="K28" s="29" t="s">
        <v>452</v>
      </c>
      <c r="L28" s="60">
        <f>VLOOKUP(K28,'5th Cycle APR Raw Data-Final'!$A$3:$P$1977,6,FALSE)</f>
        <v>429</v>
      </c>
      <c r="M28" s="60">
        <f>IF(AN28&lt;1,SUMIFS('5th Cycle APR Raw Data-Final'!G$3:G$1977,'5th Cycle APR Raw Data-Final'!$A$3:$A$1977,'SB35 Determination Data'!$K28,'5th Cycle APR Raw Data-Final'!$T$3:$T$1977,"&gt;="&amp;'SB35 Determination Data'!$F28,'5th Cycle APR Raw Data-Final'!$T$3:$T$1977,"&lt;"&amp;E28),SUMIFS('5th Cycle APR Raw Data-Final'!G$3:G$1977,'5th Cycle APR Raw Data-Final'!$A$3:$A$1977,'SB35 Determination Data'!$K28,'5th Cycle APR Raw Data-Final'!$T$3:$T$1977,"&gt;="&amp;'SB35 Determination Data'!$F28,'5th Cycle APR Raw Data-Final'!$T$3:$T$1977,"&lt;="&amp;G28))</f>
        <v>0</v>
      </c>
      <c r="N28" s="60">
        <f>IF(AN28&lt;1,SUMIFS('5th Cycle APR Raw Data-Final'!H$3:H$1977,'5th Cycle APR Raw Data-Final'!$A$3:$A$1977,'SB35 Determination Data'!$K28,'5th Cycle APR Raw Data-Final'!$T$3:$T$1977,"&gt;="&amp;'SB35 Determination Data'!$F28,'5th Cycle APR Raw Data-Final'!$T$3:$T$1977,"&lt;"&amp;E28),SUMIFS('5th Cycle APR Raw Data-Final'!H$3:H$1977,'5th Cycle APR Raw Data-Final'!$A$3:$A$1977,'SB35 Determination Data'!$K28,'5th Cycle APR Raw Data-Final'!$T$3:$T$1977,"&gt;="&amp;'SB35 Determination Data'!$F28,'5th Cycle APR Raw Data-Final'!$T$3:$T$1977,"&lt;="&amp;G28))</f>
        <v>0</v>
      </c>
      <c r="O28" s="60">
        <f>IF(AN28&lt;1,SUMIFS('5th Cycle APR Raw Data-Final'!I$3:I$1977,'5th Cycle APR Raw Data-Final'!$A$3:$A$1977,'SB35 Determination Data'!$K28,'5th Cycle APR Raw Data-Final'!$T$3:$T$1977,"&gt;="&amp;'SB35 Determination Data'!$F28,'5th Cycle APR Raw Data-Final'!$T$3:$T$1977,"&lt;"&amp;E28),SUMIFS('5th Cycle APR Raw Data-Final'!I$3:I$1977,'5th Cycle APR Raw Data-Final'!$A$3:$A$1977,'SB35 Determination Data'!$K28,'5th Cycle APR Raw Data-Final'!$T$3:$T$1977,"&gt;="&amp;'SB35 Determination Data'!$F28,'5th Cycle APR Raw Data-Final'!$T$3:$T$1977,"&lt;="&amp;G28))</f>
        <v>0</v>
      </c>
      <c r="P28" s="60">
        <f t="shared" si="8"/>
        <v>429</v>
      </c>
      <c r="Q28" s="31">
        <f t="shared" si="9"/>
        <v>0</v>
      </c>
      <c r="R28" s="61">
        <f t="shared" si="10"/>
        <v>161</v>
      </c>
      <c r="S28" s="61">
        <f t="shared" si="11"/>
        <v>0</v>
      </c>
      <c r="T28" s="60">
        <f>VLOOKUP(K28,'5th Cycle APR Raw Data-Final'!$A$3:$P$1977,10,FALSE)</f>
        <v>307</v>
      </c>
      <c r="U28" s="60">
        <f>IF(AN28&lt;1,SUMIFS('5th Cycle APR Raw Data-Final'!K$3:K$1977,'5th Cycle APR Raw Data-Final'!$A$3:$A$1977,'SB35 Determination Data'!$K28,'5th Cycle APR Raw Data-Final'!$T$3:$T$1977,"&gt;="&amp;'SB35 Determination Data'!$F28,'5th Cycle APR Raw Data-Final'!$T$3:$T$1977,"&lt;"&amp;E28),SUMIFS('5th Cycle APR Raw Data-Final'!K$3:K$1977,'5th Cycle APR Raw Data-Final'!$A$3:$A$1977,'SB35 Determination Data'!$K28,'5th Cycle APR Raw Data-Final'!$T$3:$T$1977,"&gt;="&amp;'SB35 Determination Data'!$F28,'5th Cycle APR Raw Data-Final'!$T$3:$T$1977,"&lt;="&amp;G28))</f>
        <v>0</v>
      </c>
      <c r="V28" s="60">
        <f>IF(AN28&lt;1,SUMIFS('5th Cycle APR Raw Data-Final'!L$3:L$1977,'5th Cycle APR Raw Data-Final'!$A$3:$A$1977,'SB35 Determination Data'!$K28,'5th Cycle APR Raw Data-Final'!$T$3:$T$1977,"&gt;="&amp;'SB35 Determination Data'!$F28,'5th Cycle APR Raw Data-Final'!$T$3:$T$1977,"&lt;"&amp;E28),SUMIFS('5th Cycle APR Raw Data-Final'!L$3:L$1977,'5th Cycle APR Raw Data-Final'!$A$3:$A$1977,'SB35 Determination Data'!$K28,'5th Cycle APR Raw Data-Final'!$T$3:$T$1977,"&gt;="&amp;'SB35 Determination Data'!$F28,'5th Cycle APR Raw Data-Final'!$T$3:$T$1977,"&lt;="&amp;G28))</f>
        <v>0</v>
      </c>
      <c r="W28" s="60">
        <f>IF(AN28&lt;1,SUMIFS('5th Cycle APR Raw Data-Final'!M$3:M$1977,'5th Cycle APR Raw Data-Final'!$A$3:$A$1977,'SB35 Determination Data'!$K28,'5th Cycle APR Raw Data-Final'!$T$3:$T$1977,"&gt;="&amp;'SB35 Determination Data'!$F28,'5th Cycle APR Raw Data-Final'!$T$3:$T$1977,"&lt;"&amp;E28),SUMIFS('5th Cycle APR Raw Data-Final'!M$3:M$1977,'5th Cycle APR Raw Data-Final'!$A$3:$A$1977,'SB35 Determination Data'!$K28,'5th Cycle APR Raw Data-Final'!$T$3:$T$1977,"&gt;="&amp;'SB35 Determination Data'!$F28,'5th Cycle APR Raw Data-Final'!$T$3:$T$1977,"&lt;="&amp;G28))</f>
        <v>0</v>
      </c>
      <c r="X28" s="60">
        <f t="shared" si="12"/>
        <v>307</v>
      </c>
      <c r="Y28" s="60">
        <f t="shared" si="13"/>
        <v>0</v>
      </c>
      <c r="Z28" s="60">
        <f t="shared" si="14"/>
        <v>307</v>
      </c>
      <c r="AA28" s="31">
        <f t="shared" si="15"/>
        <v>0</v>
      </c>
      <c r="AB28" s="31">
        <f t="shared" si="16"/>
        <v>0</v>
      </c>
      <c r="AC28" s="60">
        <f>VLOOKUP(K28,'5th Cycle APR Raw Data-Final'!$A$3:$P$1977,14,FALSE)</f>
        <v>281</v>
      </c>
      <c r="AD28" s="60">
        <f>IF(AN28&lt;1,SUMIFS('5th Cycle APR Raw Data-Final'!$O$3:$O$1977,'5th Cycle APR Raw Data-Final'!$A$3:$A$1977,'SB35 Determination Data'!$K28,'5th Cycle APR Raw Data-Final'!$T$3:$T$1977,"&gt;="&amp;'SB35 Determination Data'!$F28,'5th Cycle APR Raw Data-Final'!$T$3:$T$1977,"&lt;"&amp;E28),SUMIFS('5th Cycle APR Raw Data-Final'!$O$3:$O$1977,'5th Cycle APR Raw Data-Final'!$A$3:$A$1977,'SB35 Determination Data'!$K28,'5th Cycle APR Raw Data-Final'!$T$3:$T$1977,"&gt;="&amp;'SB35 Determination Data'!$F28,'5th Cycle APR Raw Data-Final'!$T$3:$T$1977,"&lt;="&amp;G28))</f>
        <v>0</v>
      </c>
      <c r="AE28" s="60">
        <f t="shared" si="17"/>
        <v>281</v>
      </c>
      <c r="AF28" s="31">
        <f t="shared" si="18"/>
        <v>0</v>
      </c>
      <c r="AG28" s="60">
        <f>VLOOKUP(K28,'5th Cycle APR Raw Data-Final'!$A$3:$P$1977,16,FALSE)</f>
        <v>748</v>
      </c>
      <c r="AH28" s="60">
        <f>IF(AN28&lt;1,SUMIFS('5th Cycle APR Raw Data-Final'!$Q$3:$Q$1977,'5th Cycle APR Raw Data-Final'!$A$3:$A$1977,'SB35 Determination Data'!$K28,'5th Cycle APR Raw Data-Final'!$T$3:$T$1977,"&gt;="&amp;'SB35 Determination Data'!$F28,'5th Cycle APR Raw Data-Final'!$T$3:$T$1977,"&lt;"&amp;E28),SUMIFS('5th Cycle APR Raw Data-Final'!$Q$3:$Q$1977,'5th Cycle APR Raw Data-Final'!$A$3:$A$1977,'SB35 Determination Data'!$K28,'5th Cycle APR Raw Data-Final'!$T$3:$T$1977,"&gt;="&amp;'SB35 Determination Data'!$F28,'5th Cycle APR Raw Data-Final'!$T$3:$T$1977,"&lt;="&amp;G28))</f>
        <v>233</v>
      </c>
      <c r="AI28" s="60">
        <f t="shared" si="19"/>
        <v>515</v>
      </c>
      <c r="AJ28" s="31">
        <f t="shared" si="20"/>
        <v>0.31149732620320858</v>
      </c>
      <c r="AK28" s="60">
        <f>VLOOKUP(K28,'5th Cycle APR Raw Data-Final'!$A$3:$R$1977,18,FALSE)</f>
        <v>1765</v>
      </c>
      <c r="AL28" s="60">
        <f>IF(AN28&lt;1,SUMIFS('5th Cycle APR Raw Data-Final'!$S$3:$S$1977,'5th Cycle APR Raw Data-Final'!$A$3:$A$1977,'SB35 Determination Data'!$K28,'5th Cycle APR Raw Data-Final'!$T$3:$T$1977,"&gt;="&amp;'SB35 Determination Data'!$F28,'5th Cycle APR Raw Data-Final'!$T$3:$T$1977,"&lt;"&amp;E28),SUMIFS('5th Cycle APR Raw Data-Final'!$S$3:$S$1977,'5th Cycle APR Raw Data-Final'!$A$3:$A$1977,'SB35 Determination Data'!$K28,'5th Cycle APR Raw Data-Final'!$T$3:$T$1977,"&gt;="&amp;'SB35 Determination Data'!$F28,'5th Cycle APR Raw Data-Final'!$T$3:$T$1977,"&lt;="&amp;G28))</f>
        <v>233</v>
      </c>
      <c r="AM28" s="60">
        <f t="shared" si="21"/>
        <v>1532</v>
      </c>
      <c r="AN28" s="62">
        <f t="shared" si="22"/>
        <v>0.375</v>
      </c>
      <c r="AO28" s="9" t="str">
        <f t="shared" si="23"/>
        <v>YES</v>
      </c>
      <c r="AP28" s="9" t="str">
        <f t="shared" si="24"/>
        <v>NO</v>
      </c>
      <c r="AQ28" s="9" t="str">
        <f t="shared" si="25"/>
        <v>NO</v>
      </c>
      <c r="AR28" s="48" t="str">
        <f>VLOOKUP(K28,'2018Submitted'!$A$2:$C$540,3,FALSE)</f>
        <v>Successful</v>
      </c>
      <c r="AS28" s="9" t="str">
        <f t="shared" si="26"/>
        <v>NO</v>
      </c>
      <c r="AT28" s="9" t="str">
        <f t="shared" si="27"/>
        <v>NO</v>
      </c>
    </row>
    <row r="29" spans="1:46" ht="12.75" customHeight="1" x14ac:dyDescent="0.15">
      <c r="A29" s="9" t="s">
        <v>306</v>
      </c>
      <c r="B29" s="9" t="str">
        <f t="shared" si="0"/>
        <v>AUBURN</v>
      </c>
      <c r="C29" s="31">
        <f t="shared" si="1"/>
        <v>0.625</v>
      </c>
      <c r="D29" s="45">
        <f t="shared" si="2"/>
        <v>8</v>
      </c>
      <c r="E29" s="46">
        <f t="shared" si="3"/>
        <v>2018</v>
      </c>
      <c r="F29" s="46">
        <f t="shared" si="4"/>
        <v>2014</v>
      </c>
      <c r="G29" s="46" t="str">
        <f t="shared" si="5"/>
        <v>2021</v>
      </c>
      <c r="H29" s="9" t="str">
        <f t="shared" si="6"/>
        <v>10/31/2013</v>
      </c>
      <c r="I29" s="9" t="str">
        <f t="shared" si="7"/>
        <v>10/31/2021</v>
      </c>
      <c r="J29" s="9" t="s">
        <v>123</v>
      </c>
      <c r="K29" s="29" t="s">
        <v>307</v>
      </c>
      <c r="L29" s="60">
        <f>VLOOKUP(K29,'5th Cycle APR Raw Data-Final'!$A$3:$P$1977,6,FALSE)</f>
        <v>74</v>
      </c>
      <c r="M29" s="60">
        <f>IF(AN29&lt;1,SUMIFS('5th Cycle APR Raw Data-Final'!G$3:G$1977,'5th Cycle APR Raw Data-Final'!$A$3:$A$1977,'SB35 Determination Data'!$K29,'5th Cycle APR Raw Data-Final'!$T$3:$T$1977,"&gt;="&amp;'SB35 Determination Data'!$F29,'5th Cycle APR Raw Data-Final'!$T$3:$T$1977,"&lt;"&amp;E29),SUMIFS('5th Cycle APR Raw Data-Final'!G$3:G$1977,'5th Cycle APR Raw Data-Final'!$A$3:$A$1977,'SB35 Determination Data'!$K29,'5th Cycle APR Raw Data-Final'!$T$3:$T$1977,"&gt;="&amp;'SB35 Determination Data'!$F29,'5th Cycle APR Raw Data-Final'!$T$3:$T$1977,"&lt;="&amp;G29))</f>
        <v>0</v>
      </c>
      <c r="N29" s="60">
        <f>IF(AN29&lt;1,SUMIFS('5th Cycle APR Raw Data-Final'!H$3:H$1977,'5th Cycle APR Raw Data-Final'!$A$3:$A$1977,'SB35 Determination Data'!$K29,'5th Cycle APR Raw Data-Final'!$T$3:$T$1977,"&gt;="&amp;'SB35 Determination Data'!$F29,'5th Cycle APR Raw Data-Final'!$T$3:$T$1977,"&lt;"&amp;E29),SUMIFS('5th Cycle APR Raw Data-Final'!H$3:H$1977,'5th Cycle APR Raw Data-Final'!$A$3:$A$1977,'SB35 Determination Data'!$K29,'5th Cycle APR Raw Data-Final'!$T$3:$T$1977,"&gt;="&amp;'SB35 Determination Data'!$F29,'5th Cycle APR Raw Data-Final'!$T$3:$T$1977,"&lt;="&amp;G29))</f>
        <v>0</v>
      </c>
      <c r="O29" s="60">
        <f>IF(AN29&lt;1,SUMIFS('5th Cycle APR Raw Data-Final'!I$3:I$1977,'5th Cycle APR Raw Data-Final'!$A$3:$A$1977,'SB35 Determination Data'!$K29,'5th Cycle APR Raw Data-Final'!$T$3:$T$1977,"&gt;="&amp;'SB35 Determination Data'!$F29,'5th Cycle APR Raw Data-Final'!$T$3:$T$1977,"&lt;"&amp;E29),SUMIFS('5th Cycle APR Raw Data-Final'!I$3:I$1977,'5th Cycle APR Raw Data-Final'!$A$3:$A$1977,'SB35 Determination Data'!$K29,'5th Cycle APR Raw Data-Final'!$T$3:$T$1977,"&gt;="&amp;'SB35 Determination Data'!$F29,'5th Cycle APR Raw Data-Final'!$T$3:$T$1977,"&lt;="&amp;G29))</f>
        <v>0</v>
      </c>
      <c r="P29" s="60">
        <f t="shared" si="8"/>
        <v>74</v>
      </c>
      <c r="Q29" s="31">
        <f t="shared" si="9"/>
        <v>0</v>
      </c>
      <c r="R29" s="61">
        <f t="shared" si="10"/>
        <v>37</v>
      </c>
      <c r="S29" s="61">
        <f t="shared" si="11"/>
        <v>0</v>
      </c>
      <c r="T29" s="60">
        <f>VLOOKUP(K29,'5th Cycle APR Raw Data-Final'!$A$3:$P$1977,10,FALSE)</f>
        <v>52</v>
      </c>
      <c r="U29" s="60">
        <f>IF(AN29&lt;1,SUMIFS('5th Cycle APR Raw Data-Final'!K$3:K$1977,'5th Cycle APR Raw Data-Final'!$A$3:$A$1977,'SB35 Determination Data'!$K29,'5th Cycle APR Raw Data-Final'!$T$3:$T$1977,"&gt;="&amp;'SB35 Determination Data'!$F29,'5th Cycle APR Raw Data-Final'!$T$3:$T$1977,"&lt;"&amp;E29),SUMIFS('5th Cycle APR Raw Data-Final'!K$3:K$1977,'5th Cycle APR Raw Data-Final'!$A$3:$A$1977,'SB35 Determination Data'!$K29,'5th Cycle APR Raw Data-Final'!$T$3:$T$1977,"&gt;="&amp;'SB35 Determination Data'!$F29,'5th Cycle APR Raw Data-Final'!$T$3:$T$1977,"&lt;="&amp;G29))</f>
        <v>0</v>
      </c>
      <c r="V29" s="60">
        <f>IF(AN29&lt;1,SUMIFS('5th Cycle APR Raw Data-Final'!L$3:L$1977,'5th Cycle APR Raw Data-Final'!$A$3:$A$1977,'SB35 Determination Data'!$K29,'5th Cycle APR Raw Data-Final'!$T$3:$T$1977,"&gt;="&amp;'SB35 Determination Data'!$F29,'5th Cycle APR Raw Data-Final'!$T$3:$T$1977,"&lt;"&amp;E29),SUMIFS('5th Cycle APR Raw Data-Final'!L$3:L$1977,'5th Cycle APR Raw Data-Final'!$A$3:$A$1977,'SB35 Determination Data'!$K29,'5th Cycle APR Raw Data-Final'!$T$3:$T$1977,"&gt;="&amp;'SB35 Determination Data'!$F29,'5th Cycle APR Raw Data-Final'!$T$3:$T$1977,"&lt;="&amp;G29))</f>
        <v>0</v>
      </c>
      <c r="W29" s="60">
        <f>IF(AN29&lt;1,SUMIFS('5th Cycle APR Raw Data-Final'!M$3:M$1977,'5th Cycle APR Raw Data-Final'!$A$3:$A$1977,'SB35 Determination Data'!$K29,'5th Cycle APR Raw Data-Final'!$T$3:$T$1977,"&gt;="&amp;'SB35 Determination Data'!$F29,'5th Cycle APR Raw Data-Final'!$T$3:$T$1977,"&lt;"&amp;E29),SUMIFS('5th Cycle APR Raw Data-Final'!M$3:M$1977,'5th Cycle APR Raw Data-Final'!$A$3:$A$1977,'SB35 Determination Data'!$K29,'5th Cycle APR Raw Data-Final'!$T$3:$T$1977,"&gt;="&amp;'SB35 Determination Data'!$F29,'5th Cycle APR Raw Data-Final'!$T$3:$T$1977,"&lt;="&amp;G29))</f>
        <v>0</v>
      </c>
      <c r="X29" s="60">
        <f t="shared" si="12"/>
        <v>52</v>
      </c>
      <c r="Y29" s="60">
        <f t="shared" si="13"/>
        <v>0</v>
      </c>
      <c r="Z29" s="60">
        <f t="shared" si="14"/>
        <v>52</v>
      </c>
      <c r="AA29" s="31">
        <f t="shared" si="15"/>
        <v>0</v>
      </c>
      <c r="AB29" s="31">
        <f t="shared" si="16"/>
        <v>0</v>
      </c>
      <c r="AC29" s="60">
        <f>VLOOKUP(K29,'5th Cycle APR Raw Data-Final'!$A$3:$P$1977,14,FALSE)</f>
        <v>57</v>
      </c>
      <c r="AD29" s="60">
        <f>IF(AN29&lt;1,SUMIFS('5th Cycle APR Raw Data-Final'!$O$3:$O$1977,'5th Cycle APR Raw Data-Final'!$A$3:$A$1977,'SB35 Determination Data'!$K29,'5th Cycle APR Raw Data-Final'!$T$3:$T$1977,"&gt;="&amp;'SB35 Determination Data'!$F29,'5th Cycle APR Raw Data-Final'!$T$3:$T$1977,"&lt;"&amp;E29),SUMIFS('5th Cycle APR Raw Data-Final'!$O$3:$O$1977,'5th Cycle APR Raw Data-Final'!$A$3:$A$1977,'SB35 Determination Data'!$K29,'5th Cycle APR Raw Data-Final'!$T$3:$T$1977,"&gt;="&amp;'SB35 Determination Data'!$F29,'5th Cycle APR Raw Data-Final'!$T$3:$T$1977,"&lt;="&amp;G29))</f>
        <v>33</v>
      </c>
      <c r="AE29" s="60">
        <f t="shared" si="17"/>
        <v>24</v>
      </c>
      <c r="AF29" s="31">
        <f t="shared" si="18"/>
        <v>0.57894736842105265</v>
      </c>
      <c r="AG29" s="60">
        <f>VLOOKUP(K29,'5th Cycle APR Raw Data-Final'!$A$3:$P$1977,16,FALSE)</f>
        <v>125</v>
      </c>
      <c r="AH29" s="60">
        <f>IF(AN29&lt;1,SUMIFS('5th Cycle APR Raw Data-Final'!$Q$3:$Q$1977,'5th Cycle APR Raw Data-Final'!$A$3:$A$1977,'SB35 Determination Data'!$K29,'5th Cycle APR Raw Data-Final'!$T$3:$T$1977,"&gt;="&amp;'SB35 Determination Data'!$F29,'5th Cycle APR Raw Data-Final'!$T$3:$T$1977,"&lt;"&amp;E29),SUMIFS('5th Cycle APR Raw Data-Final'!$Q$3:$Q$1977,'5th Cycle APR Raw Data-Final'!$A$3:$A$1977,'SB35 Determination Data'!$K29,'5th Cycle APR Raw Data-Final'!$T$3:$T$1977,"&gt;="&amp;'SB35 Determination Data'!$F29,'5th Cycle APR Raw Data-Final'!$T$3:$T$1977,"&lt;="&amp;G29))</f>
        <v>63</v>
      </c>
      <c r="AI29" s="60">
        <f t="shared" si="19"/>
        <v>62</v>
      </c>
      <c r="AJ29" s="31">
        <f t="shared" si="20"/>
        <v>0.504</v>
      </c>
      <c r="AK29" s="60">
        <f>VLOOKUP(K29,'5th Cycle APR Raw Data-Final'!$A$3:$R$1977,18,FALSE)</f>
        <v>308</v>
      </c>
      <c r="AL29" s="60">
        <f>IF(AN29&lt;1,SUMIFS('5th Cycle APR Raw Data-Final'!$S$3:$S$1977,'5th Cycle APR Raw Data-Final'!$A$3:$A$1977,'SB35 Determination Data'!$K29,'5th Cycle APR Raw Data-Final'!$T$3:$T$1977,"&gt;="&amp;'SB35 Determination Data'!$F29,'5th Cycle APR Raw Data-Final'!$T$3:$T$1977,"&lt;"&amp;E29),SUMIFS('5th Cycle APR Raw Data-Final'!$S$3:$S$1977,'5th Cycle APR Raw Data-Final'!$A$3:$A$1977,'SB35 Determination Data'!$K29,'5th Cycle APR Raw Data-Final'!$T$3:$T$1977,"&gt;="&amp;'SB35 Determination Data'!$F29,'5th Cycle APR Raw Data-Final'!$T$3:$T$1977,"&lt;="&amp;G29))</f>
        <v>96</v>
      </c>
      <c r="AM29" s="60">
        <f t="shared" si="21"/>
        <v>212</v>
      </c>
      <c r="AN29" s="62">
        <f t="shared" si="22"/>
        <v>0.5</v>
      </c>
      <c r="AO29" s="9" t="str">
        <f t="shared" si="23"/>
        <v>NO</v>
      </c>
      <c r="AP29" s="9" t="str">
        <f t="shared" si="24"/>
        <v>YES</v>
      </c>
      <c r="AQ29" s="9" t="str">
        <f t="shared" si="25"/>
        <v>NO</v>
      </c>
      <c r="AR29" s="48" t="str">
        <f>VLOOKUP(K29,'2018Submitted'!$A$2:$C$540,3,FALSE)</f>
        <v>Successful</v>
      </c>
      <c r="AS29" s="9" t="str">
        <f t="shared" si="26"/>
        <v>NO</v>
      </c>
      <c r="AT29" s="9" t="str">
        <f t="shared" si="27"/>
        <v>YES</v>
      </c>
    </row>
    <row r="30" spans="1:46" ht="12.75" customHeight="1" x14ac:dyDescent="0.15">
      <c r="A30" s="9" t="s">
        <v>168</v>
      </c>
      <c r="B30" s="9" t="str">
        <f t="shared" si="0"/>
        <v>AVALON</v>
      </c>
      <c r="C30" s="31">
        <f t="shared" si="1"/>
        <v>0.625</v>
      </c>
      <c r="D30" s="45">
        <f t="shared" si="2"/>
        <v>8</v>
      </c>
      <c r="E30" s="46">
        <f t="shared" si="3"/>
        <v>2018</v>
      </c>
      <c r="F30" s="46">
        <f t="shared" si="4"/>
        <v>2014</v>
      </c>
      <c r="G30" s="46" t="str">
        <f t="shared" si="5"/>
        <v>2021</v>
      </c>
      <c r="H30" s="9" t="str">
        <f t="shared" si="6"/>
        <v>10/15/2013</v>
      </c>
      <c r="I30" s="9" t="str">
        <f t="shared" si="7"/>
        <v>10/15/2021</v>
      </c>
      <c r="J30" s="9" t="s">
        <v>144</v>
      </c>
      <c r="K30" s="29" t="s">
        <v>173</v>
      </c>
      <c r="L30" s="60">
        <f>VLOOKUP(K30,'5th Cycle APR Raw Data-Final'!$A$3:$P$1977,6,FALSE)</f>
        <v>20</v>
      </c>
      <c r="M30" s="60">
        <f>IF(AN30&lt;1,SUMIFS('5th Cycle APR Raw Data-Final'!G$3:G$1977,'5th Cycle APR Raw Data-Final'!$A$3:$A$1977,'SB35 Determination Data'!$K30,'5th Cycle APR Raw Data-Final'!$T$3:$T$1977,"&gt;="&amp;'SB35 Determination Data'!$F30,'5th Cycle APR Raw Data-Final'!$T$3:$T$1977,"&lt;"&amp;E30),SUMIFS('5th Cycle APR Raw Data-Final'!G$3:G$1977,'5th Cycle APR Raw Data-Final'!$A$3:$A$1977,'SB35 Determination Data'!$K30,'5th Cycle APR Raw Data-Final'!$T$3:$T$1977,"&gt;="&amp;'SB35 Determination Data'!$F30,'5th Cycle APR Raw Data-Final'!$T$3:$T$1977,"&lt;="&amp;G30))</f>
        <v>0</v>
      </c>
      <c r="N30" s="60">
        <f>IF(AN30&lt;1,SUMIFS('5th Cycle APR Raw Data-Final'!H$3:H$1977,'5th Cycle APR Raw Data-Final'!$A$3:$A$1977,'SB35 Determination Data'!$K30,'5th Cycle APR Raw Data-Final'!$T$3:$T$1977,"&gt;="&amp;'SB35 Determination Data'!$F30,'5th Cycle APR Raw Data-Final'!$T$3:$T$1977,"&lt;"&amp;E30),SUMIFS('5th Cycle APR Raw Data-Final'!H$3:H$1977,'5th Cycle APR Raw Data-Final'!$A$3:$A$1977,'SB35 Determination Data'!$K30,'5th Cycle APR Raw Data-Final'!$T$3:$T$1977,"&gt;="&amp;'SB35 Determination Data'!$F30,'5th Cycle APR Raw Data-Final'!$T$3:$T$1977,"&lt;="&amp;G30))</f>
        <v>0</v>
      </c>
      <c r="O30" s="60">
        <f>IF(AN30&lt;1,SUMIFS('5th Cycle APR Raw Data-Final'!I$3:I$1977,'5th Cycle APR Raw Data-Final'!$A$3:$A$1977,'SB35 Determination Data'!$K30,'5th Cycle APR Raw Data-Final'!$T$3:$T$1977,"&gt;="&amp;'SB35 Determination Data'!$F30,'5th Cycle APR Raw Data-Final'!$T$3:$T$1977,"&lt;"&amp;E30),SUMIFS('5th Cycle APR Raw Data-Final'!I$3:I$1977,'5th Cycle APR Raw Data-Final'!$A$3:$A$1977,'SB35 Determination Data'!$K30,'5th Cycle APR Raw Data-Final'!$T$3:$T$1977,"&gt;="&amp;'SB35 Determination Data'!$F30,'5th Cycle APR Raw Data-Final'!$T$3:$T$1977,"&lt;="&amp;G30))</f>
        <v>0</v>
      </c>
      <c r="P30" s="60">
        <f t="shared" si="8"/>
        <v>20</v>
      </c>
      <c r="Q30" s="31">
        <f t="shared" si="9"/>
        <v>0</v>
      </c>
      <c r="R30" s="61">
        <f t="shared" si="10"/>
        <v>10</v>
      </c>
      <c r="S30" s="61">
        <f t="shared" si="11"/>
        <v>0</v>
      </c>
      <c r="T30" s="60">
        <f>VLOOKUP(K30,'5th Cycle APR Raw Data-Final'!$A$3:$P$1977,10,FALSE)</f>
        <v>12</v>
      </c>
      <c r="U30" s="60">
        <f>IF(AN30&lt;1,SUMIFS('5th Cycle APR Raw Data-Final'!K$3:K$1977,'5th Cycle APR Raw Data-Final'!$A$3:$A$1977,'SB35 Determination Data'!$K30,'5th Cycle APR Raw Data-Final'!$T$3:$T$1977,"&gt;="&amp;'SB35 Determination Data'!$F30,'5th Cycle APR Raw Data-Final'!$T$3:$T$1977,"&lt;"&amp;E30),SUMIFS('5th Cycle APR Raw Data-Final'!K$3:K$1977,'5th Cycle APR Raw Data-Final'!$A$3:$A$1977,'SB35 Determination Data'!$K30,'5th Cycle APR Raw Data-Final'!$T$3:$T$1977,"&gt;="&amp;'SB35 Determination Data'!$F30,'5th Cycle APR Raw Data-Final'!$T$3:$T$1977,"&lt;="&amp;G30))</f>
        <v>0</v>
      </c>
      <c r="V30" s="60">
        <f>IF(AN30&lt;1,SUMIFS('5th Cycle APR Raw Data-Final'!L$3:L$1977,'5th Cycle APR Raw Data-Final'!$A$3:$A$1977,'SB35 Determination Data'!$K30,'5th Cycle APR Raw Data-Final'!$T$3:$T$1977,"&gt;="&amp;'SB35 Determination Data'!$F30,'5th Cycle APR Raw Data-Final'!$T$3:$T$1977,"&lt;"&amp;E30),SUMIFS('5th Cycle APR Raw Data-Final'!L$3:L$1977,'5th Cycle APR Raw Data-Final'!$A$3:$A$1977,'SB35 Determination Data'!$K30,'5th Cycle APR Raw Data-Final'!$T$3:$T$1977,"&gt;="&amp;'SB35 Determination Data'!$F30,'5th Cycle APR Raw Data-Final'!$T$3:$T$1977,"&lt;="&amp;G30))</f>
        <v>0</v>
      </c>
      <c r="W30" s="60">
        <f>IF(AN30&lt;1,SUMIFS('5th Cycle APR Raw Data-Final'!M$3:M$1977,'5th Cycle APR Raw Data-Final'!$A$3:$A$1977,'SB35 Determination Data'!$K30,'5th Cycle APR Raw Data-Final'!$T$3:$T$1977,"&gt;="&amp;'SB35 Determination Data'!$F30,'5th Cycle APR Raw Data-Final'!$T$3:$T$1977,"&lt;"&amp;E30),SUMIFS('5th Cycle APR Raw Data-Final'!M$3:M$1977,'5th Cycle APR Raw Data-Final'!$A$3:$A$1977,'SB35 Determination Data'!$K30,'5th Cycle APR Raw Data-Final'!$T$3:$T$1977,"&gt;="&amp;'SB35 Determination Data'!$F30,'5th Cycle APR Raw Data-Final'!$T$3:$T$1977,"&lt;="&amp;G30))</f>
        <v>0</v>
      </c>
      <c r="X30" s="60">
        <f t="shared" si="12"/>
        <v>12</v>
      </c>
      <c r="Y30" s="60">
        <f t="shared" si="13"/>
        <v>0</v>
      </c>
      <c r="Z30" s="60">
        <f t="shared" si="14"/>
        <v>12</v>
      </c>
      <c r="AA30" s="31">
        <f t="shared" si="15"/>
        <v>0</v>
      </c>
      <c r="AB30" s="31">
        <f t="shared" si="16"/>
        <v>0</v>
      </c>
      <c r="AC30" s="60">
        <f>VLOOKUP(K30,'5th Cycle APR Raw Data-Final'!$A$3:$P$1977,14,FALSE)</f>
        <v>14</v>
      </c>
      <c r="AD30" s="60">
        <f>IF(AN30&lt;1,SUMIFS('5th Cycle APR Raw Data-Final'!$O$3:$O$1977,'5th Cycle APR Raw Data-Final'!$A$3:$A$1977,'SB35 Determination Data'!$K30,'5th Cycle APR Raw Data-Final'!$T$3:$T$1977,"&gt;="&amp;'SB35 Determination Data'!$F30,'5th Cycle APR Raw Data-Final'!$T$3:$T$1977,"&lt;"&amp;E30),SUMIFS('5th Cycle APR Raw Data-Final'!$O$3:$O$1977,'5th Cycle APR Raw Data-Final'!$A$3:$A$1977,'SB35 Determination Data'!$K30,'5th Cycle APR Raw Data-Final'!$T$3:$T$1977,"&gt;="&amp;'SB35 Determination Data'!$F30,'5th Cycle APR Raw Data-Final'!$T$3:$T$1977,"&lt;="&amp;G30))</f>
        <v>0</v>
      </c>
      <c r="AE30" s="60">
        <f t="shared" si="17"/>
        <v>14</v>
      </c>
      <c r="AF30" s="31">
        <f t="shared" si="18"/>
        <v>0</v>
      </c>
      <c r="AG30" s="60">
        <f>VLOOKUP(K30,'5th Cycle APR Raw Data-Final'!$A$3:$P$1977,16,FALSE)</f>
        <v>34</v>
      </c>
      <c r="AH30" s="60">
        <f>IF(AN30&lt;1,SUMIFS('5th Cycle APR Raw Data-Final'!$Q$3:$Q$1977,'5th Cycle APR Raw Data-Final'!$A$3:$A$1977,'SB35 Determination Data'!$K30,'5th Cycle APR Raw Data-Final'!$T$3:$T$1977,"&gt;="&amp;'SB35 Determination Data'!$F30,'5th Cycle APR Raw Data-Final'!$T$3:$T$1977,"&lt;"&amp;E30),SUMIFS('5th Cycle APR Raw Data-Final'!$Q$3:$Q$1977,'5th Cycle APR Raw Data-Final'!$A$3:$A$1977,'SB35 Determination Data'!$K30,'5th Cycle APR Raw Data-Final'!$T$3:$T$1977,"&gt;="&amp;'SB35 Determination Data'!$F30,'5th Cycle APR Raw Data-Final'!$T$3:$T$1977,"&lt;="&amp;G30))</f>
        <v>4</v>
      </c>
      <c r="AI30" s="60">
        <f t="shared" si="19"/>
        <v>30</v>
      </c>
      <c r="AJ30" s="31">
        <f t="shared" si="20"/>
        <v>0.11764705882352941</v>
      </c>
      <c r="AK30" s="60">
        <f>VLOOKUP(K30,'5th Cycle APR Raw Data-Final'!$A$3:$R$1977,18,FALSE)</f>
        <v>80</v>
      </c>
      <c r="AL30" s="60">
        <f>IF(AN30&lt;1,SUMIFS('5th Cycle APR Raw Data-Final'!$S$3:$S$1977,'5th Cycle APR Raw Data-Final'!$A$3:$A$1977,'SB35 Determination Data'!$K30,'5th Cycle APR Raw Data-Final'!$T$3:$T$1977,"&gt;="&amp;'SB35 Determination Data'!$F30,'5th Cycle APR Raw Data-Final'!$T$3:$T$1977,"&lt;"&amp;E30),SUMIFS('5th Cycle APR Raw Data-Final'!$S$3:$S$1977,'5th Cycle APR Raw Data-Final'!$A$3:$A$1977,'SB35 Determination Data'!$K30,'5th Cycle APR Raw Data-Final'!$T$3:$T$1977,"&gt;="&amp;'SB35 Determination Data'!$F30,'5th Cycle APR Raw Data-Final'!$T$3:$T$1977,"&lt;="&amp;G30))</f>
        <v>4</v>
      </c>
      <c r="AM30" s="60">
        <f t="shared" si="21"/>
        <v>76</v>
      </c>
      <c r="AN30" s="62">
        <f t="shared" si="22"/>
        <v>0.5</v>
      </c>
      <c r="AO30" s="9" t="str">
        <f t="shared" si="23"/>
        <v>YES</v>
      </c>
      <c r="AP30" s="9" t="str">
        <f t="shared" si="24"/>
        <v>NO</v>
      </c>
      <c r="AQ30" s="9" t="str">
        <f t="shared" si="25"/>
        <v>NO</v>
      </c>
      <c r="AR30" s="48" t="str">
        <f>VLOOKUP(K30,'2018Submitted'!$A$2:$C$540,3,FALSE)</f>
        <v>Successful</v>
      </c>
      <c r="AS30" s="9" t="str">
        <f t="shared" si="26"/>
        <v>NO</v>
      </c>
      <c r="AT30" s="9" t="str">
        <f t="shared" si="27"/>
        <v>NO</v>
      </c>
    </row>
    <row r="31" spans="1:46" ht="12.75" customHeight="1" x14ac:dyDescent="0.15">
      <c r="A31" s="9" t="s">
        <v>162</v>
      </c>
      <c r="B31" s="9" t="str">
        <f t="shared" si="0"/>
        <v>AVENAL</v>
      </c>
      <c r="C31" s="31">
        <f t="shared" si="1"/>
        <v>0.375</v>
      </c>
      <c r="D31" s="45">
        <f t="shared" si="2"/>
        <v>8</v>
      </c>
      <c r="E31" s="46">
        <f t="shared" si="3"/>
        <v>2020</v>
      </c>
      <c r="F31" s="46">
        <f t="shared" si="4"/>
        <v>2016</v>
      </c>
      <c r="G31" s="46">
        <f t="shared" si="5"/>
        <v>2023</v>
      </c>
      <c r="H31" s="9" t="str">
        <f t="shared" si="6"/>
        <v>01/31/2016</v>
      </c>
      <c r="I31" s="9" t="str">
        <f t="shared" si="7"/>
        <v>01/31/2024</v>
      </c>
      <c r="J31" s="9" t="s">
        <v>163</v>
      </c>
      <c r="K31" s="29" t="s">
        <v>164</v>
      </c>
      <c r="L31" s="60">
        <f>VLOOKUP(K31,'5th Cycle APR Raw Data-Final'!$A$3:$P$1977,6,FALSE)</f>
        <v>145</v>
      </c>
      <c r="M31" s="60">
        <f>IF(AN31&lt;1,SUMIFS('5th Cycle APR Raw Data-Final'!G$3:G$1977,'5th Cycle APR Raw Data-Final'!$A$3:$A$1977,'SB35 Determination Data'!$K31,'5th Cycle APR Raw Data-Final'!$T$3:$T$1977,"&gt;="&amp;'SB35 Determination Data'!$F31,'5th Cycle APR Raw Data-Final'!$T$3:$T$1977,"&lt;"&amp;E31),SUMIFS('5th Cycle APR Raw Data-Final'!G$3:G$1977,'5th Cycle APR Raw Data-Final'!$A$3:$A$1977,'SB35 Determination Data'!$K31,'5th Cycle APR Raw Data-Final'!$T$3:$T$1977,"&gt;="&amp;'SB35 Determination Data'!$F31,'5th Cycle APR Raw Data-Final'!$T$3:$T$1977,"&lt;="&amp;G31))</f>
        <v>0</v>
      </c>
      <c r="N31" s="60">
        <f>IF(AN31&lt;1,SUMIFS('5th Cycle APR Raw Data-Final'!H$3:H$1977,'5th Cycle APR Raw Data-Final'!$A$3:$A$1977,'SB35 Determination Data'!$K31,'5th Cycle APR Raw Data-Final'!$T$3:$T$1977,"&gt;="&amp;'SB35 Determination Data'!$F31,'5th Cycle APR Raw Data-Final'!$T$3:$T$1977,"&lt;"&amp;E31),SUMIFS('5th Cycle APR Raw Data-Final'!H$3:H$1977,'5th Cycle APR Raw Data-Final'!$A$3:$A$1977,'SB35 Determination Data'!$K31,'5th Cycle APR Raw Data-Final'!$T$3:$T$1977,"&gt;="&amp;'SB35 Determination Data'!$F31,'5th Cycle APR Raw Data-Final'!$T$3:$T$1977,"&lt;="&amp;G31))</f>
        <v>0</v>
      </c>
      <c r="O31" s="60">
        <f>IF(AN31&lt;1,SUMIFS('5th Cycle APR Raw Data-Final'!I$3:I$1977,'5th Cycle APR Raw Data-Final'!$A$3:$A$1977,'SB35 Determination Data'!$K31,'5th Cycle APR Raw Data-Final'!$T$3:$T$1977,"&gt;="&amp;'SB35 Determination Data'!$F31,'5th Cycle APR Raw Data-Final'!$T$3:$T$1977,"&lt;"&amp;E31),SUMIFS('5th Cycle APR Raw Data-Final'!I$3:I$1977,'5th Cycle APR Raw Data-Final'!$A$3:$A$1977,'SB35 Determination Data'!$K31,'5th Cycle APR Raw Data-Final'!$T$3:$T$1977,"&gt;="&amp;'SB35 Determination Data'!$F31,'5th Cycle APR Raw Data-Final'!$T$3:$T$1977,"&lt;="&amp;G31))</f>
        <v>0</v>
      </c>
      <c r="P31" s="60">
        <f t="shared" si="8"/>
        <v>145</v>
      </c>
      <c r="Q31" s="31">
        <f t="shared" si="9"/>
        <v>0</v>
      </c>
      <c r="R31" s="61">
        <f t="shared" si="10"/>
        <v>54</v>
      </c>
      <c r="S31" s="61">
        <f t="shared" si="11"/>
        <v>0</v>
      </c>
      <c r="T31" s="60">
        <f>VLOOKUP(K31,'5th Cycle APR Raw Data-Final'!$A$3:$P$1977,10,FALSE)</f>
        <v>108</v>
      </c>
      <c r="U31" s="60">
        <f>IF(AN31&lt;1,SUMIFS('5th Cycle APR Raw Data-Final'!K$3:K$1977,'5th Cycle APR Raw Data-Final'!$A$3:$A$1977,'SB35 Determination Data'!$K31,'5th Cycle APR Raw Data-Final'!$T$3:$T$1977,"&gt;="&amp;'SB35 Determination Data'!$F31,'5th Cycle APR Raw Data-Final'!$T$3:$T$1977,"&lt;"&amp;E31),SUMIFS('5th Cycle APR Raw Data-Final'!K$3:K$1977,'5th Cycle APR Raw Data-Final'!$A$3:$A$1977,'SB35 Determination Data'!$K31,'5th Cycle APR Raw Data-Final'!$T$3:$T$1977,"&gt;="&amp;'SB35 Determination Data'!$F31,'5th Cycle APR Raw Data-Final'!$T$3:$T$1977,"&lt;="&amp;G31))</f>
        <v>38</v>
      </c>
      <c r="V31" s="60">
        <f>IF(AN31&lt;1,SUMIFS('5th Cycle APR Raw Data-Final'!L$3:L$1977,'5th Cycle APR Raw Data-Final'!$A$3:$A$1977,'SB35 Determination Data'!$K31,'5th Cycle APR Raw Data-Final'!$T$3:$T$1977,"&gt;="&amp;'SB35 Determination Data'!$F31,'5th Cycle APR Raw Data-Final'!$T$3:$T$1977,"&lt;"&amp;E31),SUMIFS('5th Cycle APR Raw Data-Final'!L$3:L$1977,'5th Cycle APR Raw Data-Final'!$A$3:$A$1977,'SB35 Determination Data'!$K31,'5th Cycle APR Raw Data-Final'!$T$3:$T$1977,"&gt;="&amp;'SB35 Determination Data'!$F31,'5th Cycle APR Raw Data-Final'!$T$3:$T$1977,"&lt;="&amp;G31))</f>
        <v>38</v>
      </c>
      <c r="W31" s="60">
        <f>IF(AN31&lt;1,SUMIFS('5th Cycle APR Raw Data-Final'!M$3:M$1977,'5th Cycle APR Raw Data-Final'!$A$3:$A$1977,'SB35 Determination Data'!$K31,'5th Cycle APR Raw Data-Final'!$T$3:$T$1977,"&gt;="&amp;'SB35 Determination Data'!$F31,'5th Cycle APR Raw Data-Final'!$T$3:$T$1977,"&lt;"&amp;E31),SUMIFS('5th Cycle APR Raw Data-Final'!M$3:M$1977,'5th Cycle APR Raw Data-Final'!$A$3:$A$1977,'SB35 Determination Data'!$K31,'5th Cycle APR Raw Data-Final'!$T$3:$T$1977,"&gt;="&amp;'SB35 Determination Data'!$F31,'5th Cycle APR Raw Data-Final'!$T$3:$T$1977,"&lt;="&amp;G31))</f>
        <v>0</v>
      </c>
      <c r="X31" s="60">
        <f t="shared" si="12"/>
        <v>70</v>
      </c>
      <c r="Y31" s="60">
        <f t="shared" si="13"/>
        <v>38</v>
      </c>
      <c r="Z31" s="60">
        <f t="shared" si="14"/>
        <v>70</v>
      </c>
      <c r="AA31" s="31">
        <f t="shared" si="15"/>
        <v>0.35185185185185186</v>
      </c>
      <c r="AB31" s="31">
        <f t="shared" si="16"/>
        <v>0.35185185185185186</v>
      </c>
      <c r="AC31" s="60">
        <f>VLOOKUP(K31,'5th Cycle APR Raw Data-Final'!$A$3:$P$1977,14,FALSE)</f>
        <v>115</v>
      </c>
      <c r="AD31" s="60">
        <f>IF(AN31&lt;1,SUMIFS('5th Cycle APR Raw Data-Final'!$O$3:$O$1977,'5th Cycle APR Raw Data-Final'!$A$3:$A$1977,'SB35 Determination Data'!$K31,'5th Cycle APR Raw Data-Final'!$T$3:$T$1977,"&gt;="&amp;'SB35 Determination Data'!$F31,'5th Cycle APR Raw Data-Final'!$T$3:$T$1977,"&lt;"&amp;E31),SUMIFS('5th Cycle APR Raw Data-Final'!$O$3:$O$1977,'5th Cycle APR Raw Data-Final'!$A$3:$A$1977,'SB35 Determination Data'!$K31,'5th Cycle APR Raw Data-Final'!$T$3:$T$1977,"&gt;="&amp;'SB35 Determination Data'!$F31,'5th Cycle APR Raw Data-Final'!$T$3:$T$1977,"&lt;="&amp;G31))</f>
        <v>21</v>
      </c>
      <c r="AE31" s="60">
        <f t="shared" si="17"/>
        <v>94</v>
      </c>
      <c r="AF31" s="31">
        <f t="shared" si="18"/>
        <v>0.18260869565217391</v>
      </c>
      <c r="AG31" s="60">
        <f>VLOOKUP(K31,'5th Cycle APR Raw Data-Final'!$A$3:$P$1977,16,FALSE)</f>
        <v>271</v>
      </c>
      <c r="AH31" s="60">
        <f>IF(AN31&lt;1,SUMIFS('5th Cycle APR Raw Data-Final'!$Q$3:$Q$1977,'5th Cycle APR Raw Data-Final'!$A$3:$A$1977,'SB35 Determination Data'!$K31,'5th Cycle APR Raw Data-Final'!$T$3:$T$1977,"&gt;="&amp;'SB35 Determination Data'!$F31,'5th Cycle APR Raw Data-Final'!$T$3:$T$1977,"&lt;"&amp;E31),SUMIFS('5th Cycle APR Raw Data-Final'!$Q$3:$Q$1977,'5th Cycle APR Raw Data-Final'!$A$3:$A$1977,'SB35 Determination Data'!$K31,'5th Cycle APR Raw Data-Final'!$T$3:$T$1977,"&gt;="&amp;'SB35 Determination Data'!$F31,'5th Cycle APR Raw Data-Final'!$T$3:$T$1977,"&lt;="&amp;G31))</f>
        <v>0</v>
      </c>
      <c r="AI31" s="60">
        <f t="shared" si="19"/>
        <v>271</v>
      </c>
      <c r="AJ31" s="31">
        <f t="shared" si="20"/>
        <v>0</v>
      </c>
      <c r="AK31" s="60">
        <f>VLOOKUP(K31,'5th Cycle APR Raw Data-Final'!$A$3:$R$1977,18,FALSE)</f>
        <v>639</v>
      </c>
      <c r="AL31" s="60">
        <f>IF(AN31&lt;1,SUMIFS('5th Cycle APR Raw Data-Final'!$S$3:$S$1977,'5th Cycle APR Raw Data-Final'!$A$3:$A$1977,'SB35 Determination Data'!$K31,'5th Cycle APR Raw Data-Final'!$T$3:$T$1977,"&gt;="&amp;'SB35 Determination Data'!$F31,'5th Cycle APR Raw Data-Final'!$T$3:$T$1977,"&lt;"&amp;E31),SUMIFS('5th Cycle APR Raw Data-Final'!$S$3:$S$1977,'5th Cycle APR Raw Data-Final'!$A$3:$A$1977,'SB35 Determination Data'!$K31,'5th Cycle APR Raw Data-Final'!$T$3:$T$1977,"&gt;="&amp;'SB35 Determination Data'!$F31,'5th Cycle APR Raw Data-Final'!$T$3:$T$1977,"&lt;="&amp;G31))</f>
        <v>59</v>
      </c>
      <c r="AM31" s="60">
        <f t="shared" si="21"/>
        <v>580</v>
      </c>
      <c r="AN31" s="62">
        <f t="shared" si="22"/>
        <v>0.375</v>
      </c>
      <c r="AO31" s="9" t="str">
        <f t="shared" si="23"/>
        <v>YES</v>
      </c>
      <c r="AP31" s="9" t="str">
        <f t="shared" si="24"/>
        <v>NO</v>
      </c>
      <c r="AQ31" s="9" t="str">
        <f t="shared" si="25"/>
        <v>NO</v>
      </c>
      <c r="AR31" s="48" t="str">
        <f>VLOOKUP(K31,'2018Submitted'!$A$2:$C$540,3,FALSE)</f>
        <v>Successful</v>
      </c>
      <c r="AS31" s="9" t="str">
        <f t="shared" si="26"/>
        <v>NO</v>
      </c>
      <c r="AT31" s="9" t="str">
        <f t="shared" si="27"/>
        <v>NO</v>
      </c>
    </row>
    <row r="32" spans="1:46" ht="12.75" customHeight="1" x14ac:dyDescent="0.15">
      <c r="A32" s="9" t="s">
        <v>168</v>
      </c>
      <c r="B32" s="9" t="str">
        <f t="shared" si="0"/>
        <v>AZUSA</v>
      </c>
      <c r="C32" s="31">
        <f t="shared" si="1"/>
        <v>0.625</v>
      </c>
      <c r="D32" s="45">
        <f t="shared" si="2"/>
        <v>8</v>
      </c>
      <c r="E32" s="46">
        <f t="shared" si="3"/>
        <v>2018</v>
      </c>
      <c r="F32" s="46">
        <f t="shared" si="4"/>
        <v>2014</v>
      </c>
      <c r="G32" s="46" t="str">
        <f t="shared" si="5"/>
        <v>2021</v>
      </c>
      <c r="H32" s="9" t="str">
        <f t="shared" si="6"/>
        <v>10/15/2013</v>
      </c>
      <c r="I32" s="9" t="str">
        <f t="shared" si="7"/>
        <v>10/15/2021</v>
      </c>
      <c r="J32" s="9" t="s">
        <v>144</v>
      </c>
      <c r="K32" s="29" t="s">
        <v>462</v>
      </c>
      <c r="L32" s="60">
        <f>VLOOKUP(K32,'5th Cycle APR Raw Data-Final'!$A$3:$P$1977,6,FALSE)</f>
        <v>198</v>
      </c>
      <c r="M32" s="60">
        <f>IF(AN32&lt;1,SUMIFS('5th Cycle APR Raw Data-Final'!G$3:G$1977,'5th Cycle APR Raw Data-Final'!$A$3:$A$1977,'SB35 Determination Data'!$K32,'5th Cycle APR Raw Data-Final'!$T$3:$T$1977,"&gt;="&amp;'SB35 Determination Data'!$F32,'5th Cycle APR Raw Data-Final'!$T$3:$T$1977,"&lt;"&amp;E32),SUMIFS('5th Cycle APR Raw Data-Final'!G$3:G$1977,'5th Cycle APR Raw Data-Final'!$A$3:$A$1977,'SB35 Determination Data'!$K32,'5th Cycle APR Raw Data-Final'!$T$3:$T$1977,"&gt;="&amp;'SB35 Determination Data'!$F32,'5th Cycle APR Raw Data-Final'!$T$3:$T$1977,"&lt;="&amp;G32))</f>
        <v>0</v>
      </c>
      <c r="N32" s="60">
        <f>IF(AN32&lt;1,SUMIFS('5th Cycle APR Raw Data-Final'!H$3:H$1977,'5th Cycle APR Raw Data-Final'!$A$3:$A$1977,'SB35 Determination Data'!$K32,'5th Cycle APR Raw Data-Final'!$T$3:$T$1977,"&gt;="&amp;'SB35 Determination Data'!$F32,'5th Cycle APR Raw Data-Final'!$T$3:$T$1977,"&lt;"&amp;E32),SUMIFS('5th Cycle APR Raw Data-Final'!H$3:H$1977,'5th Cycle APR Raw Data-Final'!$A$3:$A$1977,'SB35 Determination Data'!$K32,'5th Cycle APR Raw Data-Final'!$T$3:$T$1977,"&gt;="&amp;'SB35 Determination Data'!$F32,'5th Cycle APR Raw Data-Final'!$T$3:$T$1977,"&lt;="&amp;G32))</f>
        <v>0</v>
      </c>
      <c r="O32" s="60">
        <f>IF(AN32&lt;1,SUMIFS('5th Cycle APR Raw Data-Final'!I$3:I$1977,'5th Cycle APR Raw Data-Final'!$A$3:$A$1977,'SB35 Determination Data'!$K32,'5th Cycle APR Raw Data-Final'!$T$3:$T$1977,"&gt;="&amp;'SB35 Determination Data'!$F32,'5th Cycle APR Raw Data-Final'!$T$3:$T$1977,"&lt;"&amp;E32),SUMIFS('5th Cycle APR Raw Data-Final'!I$3:I$1977,'5th Cycle APR Raw Data-Final'!$A$3:$A$1977,'SB35 Determination Data'!$K32,'5th Cycle APR Raw Data-Final'!$T$3:$T$1977,"&gt;="&amp;'SB35 Determination Data'!$F32,'5th Cycle APR Raw Data-Final'!$T$3:$T$1977,"&lt;="&amp;G32))</f>
        <v>0</v>
      </c>
      <c r="P32" s="60">
        <f t="shared" si="8"/>
        <v>198</v>
      </c>
      <c r="Q32" s="31">
        <f t="shared" si="9"/>
        <v>0</v>
      </c>
      <c r="R32" s="61">
        <f t="shared" si="10"/>
        <v>99</v>
      </c>
      <c r="S32" s="61">
        <f t="shared" si="11"/>
        <v>0</v>
      </c>
      <c r="T32" s="60">
        <f>VLOOKUP(K32,'5th Cycle APR Raw Data-Final'!$A$3:$P$1977,10,FALSE)</f>
        <v>118</v>
      </c>
      <c r="U32" s="60">
        <f>IF(AN32&lt;1,SUMIFS('5th Cycle APR Raw Data-Final'!K$3:K$1977,'5th Cycle APR Raw Data-Final'!$A$3:$A$1977,'SB35 Determination Data'!$K32,'5th Cycle APR Raw Data-Final'!$T$3:$T$1977,"&gt;="&amp;'SB35 Determination Data'!$F32,'5th Cycle APR Raw Data-Final'!$T$3:$T$1977,"&lt;"&amp;E32),SUMIFS('5th Cycle APR Raw Data-Final'!K$3:K$1977,'5th Cycle APR Raw Data-Final'!$A$3:$A$1977,'SB35 Determination Data'!$K32,'5th Cycle APR Raw Data-Final'!$T$3:$T$1977,"&gt;="&amp;'SB35 Determination Data'!$F32,'5th Cycle APR Raw Data-Final'!$T$3:$T$1977,"&lt;="&amp;G32))</f>
        <v>0</v>
      </c>
      <c r="V32" s="60">
        <f>IF(AN32&lt;1,SUMIFS('5th Cycle APR Raw Data-Final'!L$3:L$1977,'5th Cycle APR Raw Data-Final'!$A$3:$A$1977,'SB35 Determination Data'!$K32,'5th Cycle APR Raw Data-Final'!$T$3:$T$1977,"&gt;="&amp;'SB35 Determination Data'!$F32,'5th Cycle APR Raw Data-Final'!$T$3:$T$1977,"&lt;"&amp;E32),SUMIFS('5th Cycle APR Raw Data-Final'!L$3:L$1977,'5th Cycle APR Raw Data-Final'!$A$3:$A$1977,'SB35 Determination Data'!$K32,'5th Cycle APR Raw Data-Final'!$T$3:$T$1977,"&gt;="&amp;'SB35 Determination Data'!$F32,'5th Cycle APR Raw Data-Final'!$T$3:$T$1977,"&lt;="&amp;G32))</f>
        <v>0</v>
      </c>
      <c r="W32" s="60">
        <f>IF(AN32&lt;1,SUMIFS('5th Cycle APR Raw Data-Final'!M$3:M$1977,'5th Cycle APR Raw Data-Final'!$A$3:$A$1977,'SB35 Determination Data'!$K32,'5th Cycle APR Raw Data-Final'!$T$3:$T$1977,"&gt;="&amp;'SB35 Determination Data'!$F32,'5th Cycle APR Raw Data-Final'!$T$3:$T$1977,"&lt;"&amp;E32),SUMIFS('5th Cycle APR Raw Data-Final'!M$3:M$1977,'5th Cycle APR Raw Data-Final'!$A$3:$A$1977,'SB35 Determination Data'!$K32,'5th Cycle APR Raw Data-Final'!$T$3:$T$1977,"&gt;="&amp;'SB35 Determination Data'!$F32,'5th Cycle APR Raw Data-Final'!$T$3:$T$1977,"&lt;="&amp;G32))</f>
        <v>0</v>
      </c>
      <c r="X32" s="60">
        <f t="shared" si="12"/>
        <v>118</v>
      </c>
      <c r="Y32" s="60">
        <f t="shared" si="13"/>
        <v>0</v>
      </c>
      <c r="Z32" s="60">
        <f t="shared" si="14"/>
        <v>118</v>
      </c>
      <c r="AA32" s="31">
        <f t="shared" si="15"/>
        <v>0</v>
      </c>
      <c r="AB32" s="31">
        <f t="shared" si="16"/>
        <v>0</v>
      </c>
      <c r="AC32" s="60">
        <f>VLOOKUP(K32,'5th Cycle APR Raw Data-Final'!$A$3:$P$1977,14,FALSE)</f>
        <v>127</v>
      </c>
      <c r="AD32" s="60">
        <f>IF(AN32&lt;1,SUMIFS('5th Cycle APR Raw Data-Final'!$O$3:$O$1977,'5th Cycle APR Raw Data-Final'!$A$3:$A$1977,'SB35 Determination Data'!$K32,'5th Cycle APR Raw Data-Final'!$T$3:$T$1977,"&gt;="&amp;'SB35 Determination Data'!$F32,'5th Cycle APR Raw Data-Final'!$T$3:$T$1977,"&lt;"&amp;E32),SUMIFS('5th Cycle APR Raw Data-Final'!$O$3:$O$1977,'5th Cycle APR Raw Data-Final'!$A$3:$A$1977,'SB35 Determination Data'!$K32,'5th Cycle APR Raw Data-Final'!$T$3:$T$1977,"&gt;="&amp;'SB35 Determination Data'!$F32,'5th Cycle APR Raw Data-Final'!$T$3:$T$1977,"&lt;="&amp;G32))</f>
        <v>678</v>
      </c>
      <c r="AE32" s="60">
        <f t="shared" si="17"/>
        <v>0</v>
      </c>
      <c r="AF32" s="31">
        <f t="shared" si="18"/>
        <v>5.3385826771653546</v>
      </c>
      <c r="AG32" s="60">
        <f>VLOOKUP(K32,'5th Cycle APR Raw Data-Final'!$A$3:$P$1977,16,FALSE)</f>
        <v>336</v>
      </c>
      <c r="AH32" s="60">
        <f>IF(AN32&lt;1,SUMIFS('5th Cycle APR Raw Data-Final'!$Q$3:$Q$1977,'5th Cycle APR Raw Data-Final'!$A$3:$A$1977,'SB35 Determination Data'!$K32,'5th Cycle APR Raw Data-Final'!$T$3:$T$1977,"&gt;="&amp;'SB35 Determination Data'!$F32,'5th Cycle APR Raw Data-Final'!$T$3:$T$1977,"&lt;"&amp;E32),SUMIFS('5th Cycle APR Raw Data-Final'!$Q$3:$Q$1977,'5th Cycle APR Raw Data-Final'!$A$3:$A$1977,'SB35 Determination Data'!$K32,'5th Cycle APR Raw Data-Final'!$T$3:$T$1977,"&gt;="&amp;'SB35 Determination Data'!$F32,'5th Cycle APR Raw Data-Final'!$T$3:$T$1977,"&lt;="&amp;G32))</f>
        <v>0</v>
      </c>
      <c r="AI32" s="60">
        <f t="shared" si="19"/>
        <v>336</v>
      </c>
      <c r="AJ32" s="31">
        <f t="shared" si="20"/>
        <v>0</v>
      </c>
      <c r="AK32" s="60">
        <f>VLOOKUP(K32,'5th Cycle APR Raw Data-Final'!$A$3:$R$1977,18,FALSE)</f>
        <v>779</v>
      </c>
      <c r="AL32" s="60">
        <f>IF(AN32&lt;1,SUMIFS('5th Cycle APR Raw Data-Final'!$S$3:$S$1977,'5th Cycle APR Raw Data-Final'!$A$3:$A$1977,'SB35 Determination Data'!$K32,'5th Cycle APR Raw Data-Final'!$T$3:$T$1977,"&gt;="&amp;'SB35 Determination Data'!$F32,'5th Cycle APR Raw Data-Final'!$T$3:$T$1977,"&lt;"&amp;E32),SUMIFS('5th Cycle APR Raw Data-Final'!$S$3:$S$1977,'5th Cycle APR Raw Data-Final'!$A$3:$A$1977,'SB35 Determination Data'!$K32,'5th Cycle APR Raw Data-Final'!$T$3:$T$1977,"&gt;="&amp;'SB35 Determination Data'!$F32,'5th Cycle APR Raw Data-Final'!$T$3:$T$1977,"&lt;="&amp;G32))</f>
        <v>678</v>
      </c>
      <c r="AM32" s="60">
        <f t="shared" si="21"/>
        <v>652</v>
      </c>
      <c r="AN32" s="62">
        <f t="shared" si="22"/>
        <v>0.5</v>
      </c>
      <c r="AO32" s="9" t="str">
        <f t="shared" si="23"/>
        <v>YES</v>
      </c>
      <c r="AP32" s="9" t="str">
        <f t="shared" si="24"/>
        <v>NO</v>
      </c>
      <c r="AQ32" s="9" t="str">
        <f t="shared" si="25"/>
        <v>NO</v>
      </c>
      <c r="AR32" s="48" t="str">
        <f>VLOOKUP(K32,'2018Submitted'!$A$2:$C$540,3,FALSE)</f>
        <v>Successful</v>
      </c>
      <c r="AS32" s="9" t="str">
        <f t="shared" si="26"/>
        <v>NO</v>
      </c>
      <c r="AT32" s="9" t="str">
        <f t="shared" si="27"/>
        <v>NO</v>
      </c>
    </row>
    <row r="33" spans="1:46" ht="12.75" customHeight="1" x14ac:dyDescent="0.15">
      <c r="A33" s="9" t="s">
        <v>154</v>
      </c>
      <c r="B33" s="9" t="str">
        <f t="shared" si="0"/>
        <v>BAKERSFIELD</v>
      </c>
      <c r="C33" s="31">
        <f t="shared" si="1"/>
        <v>0.375</v>
      </c>
      <c r="D33" s="45">
        <f t="shared" si="2"/>
        <v>8</v>
      </c>
      <c r="E33" s="46">
        <f t="shared" si="3"/>
        <v>2020</v>
      </c>
      <c r="F33" s="46">
        <f t="shared" si="4"/>
        <v>2016</v>
      </c>
      <c r="G33" s="46" t="str">
        <f t="shared" si="5"/>
        <v>2023</v>
      </c>
      <c r="H33" s="9" t="str">
        <f t="shared" si="6"/>
        <v>12/31/2015</v>
      </c>
      <c r="I33" s="9" t="str">
        <f t="shared" si="7"/>
        <v>12/31/2023</v>
      </c>
      <c r="J33" s="9" t="s">
        <v>128</v>
      </c>
      <c r="K33" s="29" t="s">
        <v>156</v>
      </c>
      <c r="L33" s="60">
        <f>VLOOKUP(K33,'5th Cycle APR Raw Data-Final'!$A$3:$P$1977,6,FALSE)</f>
        <v>9706</v>
      </c>
      <c r="M33" s="60">
        <f>IF(AN33&lt;1,SUMIFS('5th Cycle APR Raw Data-Final'!G$3:G$1977,'5th Cycle APR Raw Data-Final'!$A$3:$A$1977,'SB35 Determination Data'!$K33,'5th Cycle APR Raw Data-Final'!$T$3:$T$1977,"&gt;="&amp;'SB35 Determination Data'!$F33,'5th Cycle APR Raw Data-Final'!$T$3:$T$1977,"&lt;"&amp;E33),SUMIFS('5th Cycle APR Raw Data-Final'!G$3:G$1977,'5th Cycle APR Raw Data-Final'!$A$3:$A$1977,'SB35 Determination Data'!$K33,'5th Cycle APR Raw Data-Final'!$T$3:$T$1977,"&gt;="&amp;'SB35 Determination Data'!$F33,'5th Cycle APR Raw Data-Final'!$T$3:$T$1977,"&lt;="&amp;G33))</f>
        <v>182</v>
      </c>
      <c r="N33" s="60">
        <f>IF(AN33&lt;1,SUMIFS('5th Cycle APR Raw Data-Final'!H$3:H$1977,'5th Cycle APR Raw Data-Final'!$A$3:$A$1977,'SB35 Determination Data'!$K33,'5th Cycle APR Raw Data-Final'!$T$3:$T$1977,"&gt;="&amp;'SB35 Determination Data'!$F33,'5th Cycle APR Raw Data-Final'!$T$3:$T$1977,"&lt;"&amp;E33),SUMIFS('5th Cycle APR Raw Data-Final'!H$3:H$1977,'5th Cycle APR Raw Data-Final'!$A$3:$A$1977,'SB35 Determination Data'!$K33,'5th Cycle APR Raw Data-Final'!$T$3:$T$1977,"&gt;="&amp;'SB35 Determination Data'!$F33,'5th Cycle APR Raw Data-Final'!$T$3:$T$1977,"&lt;="&amp;G33))</f>
        <v>182</v>
      </c>
      <c r="O33" s="60">
        <f>IF(AN33&lt;1,SUMIFS('5th Cycle APR Raw Data-Final'!I$3:I$1977,'5th Cycle APR Raw Data-Final'!$A$3:$A$1977,'SB35 Determination Data'!$K33,'5th Cycle APR Raw Data-Final'!$T$3:$T$1977,"&gt;="&amp;'SB35 Determination Data'!$F33,'5th Cycle APR Raw Data-Final'!$T$3:$T$1977,"&lt;"&amp;E33),SUMIFS('5th Cycle APR Raw Data-Final'!I$3:I$1977,'5th Cycle APR Raw Data-Final'!$A$3:$A$1977,'SB35 Determination Data'!$K33,'5th Cycle APR Raw Data-Final'!$T$3:$T$1977,"&gt;="&amp;'SB35 Determination Data'!$F33,'5th Cycle APR Raw Data-Final'!$T$3:$T$1977,"&lt;="&amp;G33))</f>
        <v>0</v>
      </c>
      <c r="P33" s="60">
        <f t="shared" si="8"/>
        <v>9524</v>
      </c>
      <c r="Q33" s="31">
        <f t="shared" si="9"/>
        <v>1.8751287863177417E-2</v>
      </c>
      <c r="R33" s="61">
        <f t="shared" si="10"/>
        <v>3640</v>
      </c>
      <c r="S33" s="61">
        <f t="shared" si="11"/>
        <v>0</v>
      </c>
      <c r="T33" s="60">
        <f>VLOOKUP(K33,'5th Cycle APR Raw Data-Final'!$A$3:$P$1977,10,FALSE)</f>
        <v>5800</v>
      </c>
      <c r="U33" s="60">
        <f>IF(AN33&lt;1,SUMIFS('5th Cycle APR Raw Data-Final'!K$3:K$1977,'5th Cycle APR Raw Data-Final'!$A$3:$A$1977,'SB35 Determination Data'!$K33,'5th Cycle APR Raw Data-Final'!$T$3:$T$1977,"&gt;="&amp;'SB35 Determination Data'!$F33,'5th Cycle APR Raw Data-Final'!$T$3:$T$1977,"&lt;"&amp;E33),SUMIFS('5th Cycle APR Raw Data-Final'!K$3:K$1977,'5th Cycle APR Raw Data-Final'!$A$3:$A$1977,'SB35 Determination Data'!$K33,'5th Cycle APR Raw Data-Final'!$T$3:$T$1977,"&gt;="&amp;'SB35 Determination Data'!$F33,'5th Cycle APR Raw Data-Final'!$T$3:$T$1977,"&lt;="&amp;G33))</f>
        <v>77</v>
      </c>
      <c r="V33" s="60">
        <f>IF(AN33&lt;1,SUMIFS('5th Cycle APR Raw Data-Final'!L$3:L$1977,'5th Cycle APR Raw Data-Final'!$A$3:$A$1977,'SB35 Determination Data'!$K33,'5th Cycle APR Raw Data-Final'!$T$3:$T$1977,"&gt;="&amp;'SB35 Determination Data'!$F33,'5th Cycle APR Raw Data-Final'!$T$3:$T$1977,"&lt;"&amp;E33),SUMIFS('5th Cycle APR Raw Data-Final'!L$3:L$1977,'5th Cycle APR Raw Data-Final'!$A$3:$A$1977,'SB35 Determination Data'!$K33,'5th Cycle APR Raw Data-Final'!$T$3:$T$1977,"&gt;="&amp;'SB35 Determination Data'!$F33,'5th Cycle APR Raw Data-Final'!$T$3:$T$1977,"&lt;="&amp;G33))</f>
        <v>77</v>
      </c>
      <c r="W33" s="60">
        <f>IF(AN33&lt;1,SUMIFS('5th Cycle APR Raw Data-Final'!M$3:M$1977,'5th Cycle APR Raw Data-Final'!$A$3:$A$1977,'SB35 Determination Data'!$K33,'5th Cycle APR Raw Data-Final'!$T$3:$T$1977,"&gt;="&amp;'SB35 Determination Data'!$F33,'5th Cycle APR Raw Data-Final'!$T$3:$T$1977,"&lt;"&amp;E33),SUMIFS('5th Cycle APR Raw Data-Final'!M$3:M$1977,'5th Cycle APR Raw Data-Final'!$A$3:$A$1977,'SB35 Determination Data'!$K33,'5th Cycle APR Raw Data-Final'!$T$3:$T$1977,"&gt;="&amp;'SB35 Determination Data'!$F33,'5th Cycle APR Raw Data-Final'!$T$3:$T$1977,"&lt;="&amp;G33))</f>
        <v>0</v>
      </c>
      <c r="X33" s="60">
        <f t="shared" si="12"/>
        <v>5723</v>
      </c>
      <c r="Y33" s="60">
        <f t="shared" si="13"/>
        <v>77</v>
      </c>
      <c r="Z33" s="60">
        <f t="shared" si="14"/>
        <v>5723</v>
      </c>
      <c r="AA33" s="31">
        <f t="shared" si="15"/>
        <v>1.3275862068965517E-2</v>
      </c>
      <c r="AB33" s="31">
        <f t="shared" si="16"/>
        <v>1.3275862068965517E-2</v>
      </c>
      <c r="AC33" s="60">
        <f>VLOOKUP(K33,'5th Cycle APR Raw Data-Final'!$A$3:$P$1977,14,FALSE)</f>
        <v>6453</v>
      </c>
      <c r="AD33" s="60">
        <f>IF(AN33&lt;1,SUMIFS('5th Cycle APR Raw Data-Final'!$O$3:$O$1977,'5th Cycle APR Raw Data-Final'!$A$3:$A$1977,'SB35 Determination Data'!$K33,'5th Cycle APR Raw Data-Final'!$T$3:$T$1977,"&gt;="&amp;'SB35 Determination Data'!$F33,'5th Cycle APR Raw Data-Final'!$T$3:$T$1977,"&lt;"&amp;E33),SUMIFS('5th Cycle APR Raw Data-Final'!$O$3:$O$1977,'5th Cycle APR Raw Data-Final'!$A$3:$A$1977,'SB35 Determination Data'!$K33,'5th Cycle APR Raw Data-Final'!$T$3:$T$1977,"&gt;="&amp;'SB35 Determination Data'!$F33,'5th Cycle APR Raw Data-Final'!$T$3:$T$1977,"&lt;="&amp;G33))</f>
        <v>4389</v>
      </c>
      <c r="AE33" s="60">
        <f t="shared" si="17"/>
        <v>2064</v>
      </c>
      <c r="AF33" s="31">
        <f t="shared" si="18"/>
        <v>0.68014876801487678</v>
      </c>
      <c r="AG33" s="60">
        <f>VLOOKUP(K33,'5th Cycle APR Raw Data-Final'!$A$3:$P$1977,16,FALSE)</f>
        <v>14331</v>
      </c>
      <c r="AH33" s="60">
        <f>IF(AN33&lt;1,SUMIFS('5th Cycle APR Raw Data-Final'!$Q$3:$Q$1977,'5th Cycle APR Raw Data-Final'!$A$3:$A$1977,'SB35 Determination Data'!$K33,'5th Cycle APR Raw Data-Final'!$T$3:$T$1977,"&gt;="&amp;'SB35 Determination Data'!$F33,'5th Cycle APR Raw Data-Final'!$T$3:$T$1977,"&lt;"&amp;E33),SUMIFS('5th Cycle APR Raw Data-Final'!$Q$3:$Q$1977,'5th Cycle APR Raw Data-Final'!$A$3:$A$1977,'SB35 Determination Data'!$K33,'5th Cycle APR Raw Data-Final'!$T$3:$T$1977,"&gt;="&amp;'SB35 Determination Data'!$F33,'5th Cycle APR Raw Data-Final'!$T$3:$T$1977,"&lt;="&amp;G33))</f>
        <v>4295</v>
      </c>
      <c r="AI33" s="60">
        <f t="shared" si="19"/>
        <v>10036</v>
      </c>
      <c r="AJ33" s="31">
        <f t="shared" si="20"/>
        <v>0.29969995115483916</v>
      </c>
      <c r="AK33" s="60">
        <f>VLOOKUP(K33,'5th Cycle APR Raw Data-Final'!$A$3:$R$1977,18,FALSE)</f>
        <v>36290</v>
      </c>
      <c r="AL33" s="60">
        <f>IF(AN33&lt;1,SUMIFS('5th Cycle APR Raw Data-Final'!$S$3:$S$1977,'5th Cycle APR Raw Data-Final'!$A$3:$A$1977,'SB35 Determination Data'!$K33,'5th Cycle APR Raw Data-Final'!$T$3:$T$1977,"&gt;="&amp;'SB35 Determination Data'!$F33,'5th Cycle APR Raw Data-Final'!$T$3:$T$1977,"&lt;"&amp;E33),SUMIFS('5th Cycle APR Raw Data-Final'!$S$3:$S$1977,'5th Cycle APR Raw Data-Final'!$A$3:$A$1977,'SB35 Determination Data'!$K33,'5th Cycle APR Raw Data-Final'!$T$3:$T$1977,"&gt;="&amp;'SB35 Determination Data'!$F33,'5th Cycle APR Raw Data-Final'!$T$3:$T$1977,"&lt;="&amp;G33))</f>
        <v>8943</v>
      </c>
      <c r="AM33" s="60">
        <f t="shared" si="21"/>
        <v>27347</v>
      </c>
      <c r="AN33" s="62">
        <f t="shared" si="22"/>
        <v>0.375</v>
      </c>
      <c r="AO33" s="9" t="str">
        <f t="shared" si="23"/>
        <v>YES</v>
      </c>
      <c r="AP33" s="9" t="str">
        <f t="shared" si="24"/>
        <v>NO</v>
      </c>
      <c r="AQ33" s="9" t="str">
        <f t="shared" si="25"/>
        <v>NO</v>
      </c>
      <c r="AR33" s="48" t="str">
        <f>VLOOKUP(K33,'2018Submitted'!$A$2:$C$540,3,FALSE)</f>
        <v>Successful</v>
      </c>
      <c r="AS33" s="9" t="str">
        <f t="shared" si="26"/>
        <v>NO</v>
      </c>
      <c r="AT33" s="9" t="str">
        <f t="shared" si="27"/>
        <v>NO</v>
      </c>
    </row>
    <row r="34" spans="1:46" ht="12.75" customHeight="1" x14ac:dyDescent="0.15">
      <c r="A34" s="9" t="s">
        <v>168</v>
      </c>
      <c r="B34" s="9" t="str">
        <f t="shared" si="0"/>
        <v>BALDWIN PARK</v>
      </c>
      <c r="C34" s="31">
        <f t="shared" si="1"/>
        <v>0.625</v>
      </c>
      <c r="D34" s="45">
        <f t="shared" si="2"/>
        <v>8</v>
      </c>
      <c r="E34" s="46">
        <f t="shared" si="3"/>
        <v>2018</v>
      </c>
      <c r="F34" s="46">
        <f t="shared" si="4"/>
        <v>2014</v>
      </c>
      <c r="G34" s="46" t="str">
        <f t="shared" si="5"/>
        <v>2021</v>
      </c>
      <c r="H34" s="9" t="str">
        <f t="shared" si="6"/>
        <v>10/15/2013</v>
      </c>
      <c r="I34" s="9" t="str">
        <f t="shared" si="7"/>
        <v>10/15/2021</v>
      </c>
      <c r="J34" s="9" t="s">
        <v>144</v>
      </c>
      <c r="K34" s="29" t="s">
        <v>174</v>
      </c>
      <c r="L34" s="60">
        <f>VLOOKUP(K34,'5th Cycle APR Raw Data-Final'!$A$3:$P$1977,6,FALSE)</f>
        <v>142</v>
      </c>
      <c r="M34" s="60">
        <f>IF(AN34&lt;1,SUMIFS('5th Cycle APR Raw Data-Final'!G$3:G$1977,'5th Cycle APR Raw Data-Final'!$A$3:$A$1977,'SB35 Determination Data'!$K34,'5th Cycle APR Raw Data-Final'!$T$3:$T$1977,"&gt;="&amp;'SB35 Determination Data'!$F34,'5th Cycle APR Raw Data-Final'!$T$3:$T$1977,"&lt;"&amp;E34),SUMIFS('5th Cycle APR Raw Data-Final'!G$3:G$1977,'5th Cycle APR Raw Data-Final'!$A$3:$A$1977,'SB35 Determination Data'!$K34,'5th Cycle APR Raw Data-Final'!$T$3:$T$1977,"&gt;="&amp;'SB35 Determination Data'!$F34,'5th Cycle APR Raw Data-Final'!$T$3:$T$1977,"&lt;="&amp;G34))</f>
        <v>47</v>
      </c>
      <c r="N34" s="60">
        <f>IF(AN34&lt;1,SUMIFS('5th Cycle APR Raw Data-Final'!H$3:H$1977,'5th Cycle APR Raw Data-Final'!$A$3:$A$1977,'SB35 Determination Data'!$K34,'5th Cycle APR Raw Data-Final'!$T$3:$T$1977,"&gt;="&amp;'SB35 Determination Data'!$F34,'5th Cycle APR Raw Data-Final'!$T$3:$T$1977,"&lt;"&amp;E34),SUMIFS('5th Cycle APR Raw Data-Final'!H$3:H$1977,'5th Cycle APR Raw Data-Final'!$A$3:$A$1977,'SB35 Determination Data'!$K34,'5th Cycle APR Raw Data-Final'!$T$3:$T$1977,"&gt;="&amp;'SB35 Determination Data'!$F34,'5th Cycle APR Raw Data-Final'!$T$3:$T$1977,"&lt;="&amp;G34))</f>
        <v>47</v>
      </c>
      <c r="O34" s="60">
        <f>IF(AN34&lt;1,SUMIFS('5th Cycle APR Raw Data-Final'!I$3:I$1977,'5th Cycle APR Raw Data-Final'!$A$3:$A$1977,'SB35 Determination Data'!$K34,'5th Cycle APR Raw Data-Final'!$T$3:$T$1977,"&gt;="&amp;'SB35 Determination Data'!$F34,'5th Cycle APR Raw Data-Final'!$T$3:$T$1977,"&lt;"&amp;E34),SUMIFS('5th Cycle APR Raw Data-Final'!I$3:I$1977,'5th Cycle APR Raw Data-Final'!$A$3:$A$1977,'SB35 Determination Data'!$K34,'5th Cycle APR Raw Data-Final'!$T$3:$T$1977,"&gt;="&amp;'SB35 Determination Data'!$F34,'5th Cycle APR Raw Data-Final'!$T$3:$T$1977,"&lt;="&amp;G34))</f>
        <v>0</v>
      </c>
      <c r="P34" s="60">
        <f t="shared" si="8"/>
        <v>95</v>
      </c>
      <c r="Q34" s="31">
        <f t="shared" si="9"/>
        <v>0.33098591549295775</v>
      </c>
      <c r="R34" s="61">
        <f t="shared" si="10"/>
        <v>71</v>
      </c>
      <c r="S34" s="61">
        <f t="shared" si="11"/>
        <v>0</v>
      </c>
      <c r="T34" s="60">
        <f>VLOOKUP(K34,'5th Cycle APR Raw Data-Final'!$A$3:$P$1977,10,FALSE)</f>
        <v>83</v>
      </c>
      <c r="U34" s="60">
        <f>IF(AN34&lt;1,SUMIFS('5th Cycle APR Raw Data-Final'!K$3:K$1977,'5th Cycle APR Raw Data-Final'!$A$3:$A$1977,'SB35 Determination Data'!$K34,'5th Cycle APR Raw Data-Final'!$T$3:$T$1977,"&gt;="&amp;'SB35 Determination Data'!$F34,'5th Cycle APR Raw Data-Final'!$T$3:$T$1977,"&lt;"&amp;E34),SUMIFS('5th Cycle APR Raw Data-Final'!K$3:K$1977,'5th Cycle APR Raw Data-Final'!$A$3:$A$1977,'SB35 Determination Data'!$K34,'5th Cycle APR Raw Data-Final'!$T$3:$T$1977,"&gt;="&amp;'SB35 Determination Data'!$F34,'5th Cycle APR Raw Data-Final'!$T$3:$T$1977,"&lt;="&amp;G34))</f>
        <v>17</v>
      </c>
      <c r="V34" s="60">
        <f>IF(AN34&lt;1,SUMIFS('5th Cycle APR Raw Data-Final'!L$3:L$1977,'5th Cycle APR Raw Data-Final'!$A$3:$A$1977,'SB35 Determination Data'!$K34,'5th Cycle APR Raw Data-Final'!$T$3:$T$1977,"&gt;="&amp;'SB35 Determination Data'!$F34,'5th Cycle APR Raw Data-Final'!$T$3:$T$1977,"&lt;"&amp;E34),SUMIFS('5th Cycle APR Raw Data-Final'!L$3:L$1977,'5th Cycle APR Raw Data-Final'!$A$3:$A$1977,'SB35 Determination Data'!$K34,'5th Cycle APR Raw Data-Final'!$T$3:$T$1977,"&gt;="&amp;'SB35 Determination Data'!$F34,'5th Cycle APR Raw Data-Final'!$T$3:$T$1977,"&lt;="&amp;G34))</f>
        <v>17</v>
      </c>
      <c r="W34" s="60">
        <f>IF(AN34&lt;1,SUMIFS('5th Cycle APR Raw Data-Final'!M$3:M$1977,'5th Cycle APR Raw Data-Final'!$A$3:$A$1977,'SB35 Determination Data'!$K34,'5th Cycle APR Raw Data-Final'!$T$3:$T$1977,"&gt;="&amp;'SB35 Determination Data'!$F34,'5th Cycle APR Raw Data-Final'!$T$3:$T$1977,"&lt;"&amp;E34),SUMIFS('5th Cycle APR Raw Data-Final'!M$3:M$1977,'5th Cycle APR Raw Data-Final'!$A$3:$A$1977,'SB35 Determination Data'!$K34,'5th Cycle APR Raw Data-Final'!$T$3:$T$1977,"&gt;="&amp;'SB35 Determination Data'!$F34,'5th Cycle APR Raw Data-Final'!$T$3:$T$1977,"&lt;="&amp;G34))</f>
        <v>0</v>
      </c>
      <c r="X34" s="60">
        <f t="shared" si="12"/>
        <v>66</v>
      </c>
      <c r="Y34" s="60">
        <f t="shared" si="13"/>
        <v>17</v>
      </c>
      <c r="Z34" s="60">
        <f t="shared" si="14"/>
        <v>66</v>
      </c>
      <c r="AA34" s="31">
        <f t="shared" si="15"/>
        <v>0.20481927710843373</v>
      </c>
      <c r="AB34" s="31">
        <f t="shared" si="16"/>
        <v>0.20481927710843373</v>
      </c>
      <c r="AC34" s="60">
        <f>VLOOKUP(K34,'5th Cycle APR Raw Data-Final'!$A$3:$P$1977,14,FALSE)</f>
        <v>90</v>
      </c>
      <c r="AD34" s="60">
        <f>IF(AN34&lt;1,SUMIFS('5th Cycle APR Raw Data-Final'!$O$3:$O$1977,'5th Cycle APR Raw Data-Final'!$A$3:$A$1977,'SB35 Determination Data'!$K34,'5th Cycle APR Raw Data-Final'!$T$3:$T$1977,"&gt;="&amp;'SB35 Determination Data'!$F34,'5th Cycle APR Raw Data-Final'!$T$3:$T$1977,"&lt;"&amp;E34),SUMIFS('5th Cycle APR Raw Data-Final'!$O$3:$O$1977,'5th Cycle APR Raw Data-Final'!$A$3:$A$1977,'SB35 Determination Data'!$K34,'5th Cycle APR Raw Data-Final'!$T$3:$T$1977,"&gt;="&amp;'SB35 Determination Data'!$F34,'5th Cycle APR Raw Data-Final'!$T$3:$T$1977,"&lt;="&amp;G34))</f>
        <v>1</v>
      </c>
      <c r="AE34" s="60">
        <f t="shared" si="17"/>
        <v>89</v>
      </c>
      <c r="AF34" s="31">
        <f t="shared" si="18"/>
        <v>1.1111111111111112E-2</v>
      </c>
      <c r="AG34" s="60">
        <f>VLOOKUP(K34,'5th Cycle APR Raw Data-Final'!$A$3:$P$1977,16,FALSE)</f>
        <v>242</v>
      </c>
      <c r="AH34" s="60">
        <f>IF(AN34&lt;1,SUMIFS('5th Cycle APR Raw Data-Final'!$Q$3:$Q$1977,'5th Cycle APR Raw Data-Final'!$A$3:$A$1977,'SB35 Determination Data'!$K34,'5th Cycle APR Raw Data-Final'!$T$3:$T$1977,"&gt;="&amp;'SB35 Determination Data'!$F34,'5th Cycle APR Raw Data-Final'!$T$3:$T$1977,"&lt;"&amp;E34),SUMIFS('5th Cycle APR Raw Data-Final'!$Q$3:$Q$1977,'5th Cycle APR Raw Data-Final'!$A$3:$A$1977,'SB35 Determination Data'!$K34,'5th Cycle APR Raw Data-Final'!$T$3:$T$1977,"&gt;="&amp;'SB35 Determination Data'!$F34,'5th Cycle APR Raw Data-Final'!$T$3:$T$1977,"&lt;="&amp;G34))</f>
        <v>127</v>
      </c>
      <c r="AI34" s="60">
        <f t="shared" si="19"/>
        <v>115</v>
      </c>
      <c r="AJ34" s="31">
        <f t="shared" si="20"/>
        <v>0.52479338842975209</v>
      </c>
      <c r="AK34" s="60">
        <f>VLOOKUP(K34,'5th Cycle APR Raw Data-Final'!$A$3:$R$1977,18,FALSE)</f>
        <v>557</v>
      </c>
      <c r="AL34" s="60">
        <f>IF(AN34&lt;1,SUMIFS('5th Cycle APR Raw Data-Final'!$S$3:$S$1977,'5th Cycle APR Raw Data-Final'!$A$3:$A$1977,'SB35 Determination Data'!$K34,'5th Cycle APR Raw Data-Final'!$T$3:$T$1977,"&gt;="&amp;'SB35 Determination Data'!$F34,'5th Cycle APR Raw Data-Final'!$T$3:$T$1977,"&lt;"&amp;E34),SUMIFS('5th Cycle APR Raw Data-Final'!$S$3:$S$1977,'5th Cycle APR Raw Data-Final'!$A$3:$A$1977,'SB35 Determination Data'!$K34,'5th Cycle APR Raw Data-Final'!$T$3:$T$1977,"&gt;="&amp;'SB35 Determination Data'!$F34,'5th Cycle APR Raw Data-Final'!$T$3:$T$1977,"&lt;="&amp;G34))</f>
        <v>192</v>
      </c>
      <c r="AM34" s="60">
        <f t="shared" si="21"/>
        <v>365</v>
      </c>
      <c r="AN34" s="62">
        <f t="shared" si="22"/>
        <v>0.5</v>
      </c>
      <c r="AO34" s="9" t="str">
        <f t="shared" si="23"/>
        <v>NO</v>
      </c>
      <c r="AP34" s="9" t="str">
        <f t="shared" si="24"/>
        <v>YES</v>
      </c>
      <c r="AQ34" s="9" t="str">
        <f t="shared" si="25"/>
        <v>NO</v>
      </c>
      <c r="AR34" s="48" t="str">
        <f>VLOOKUP(K34,'2018Submitted'!$A$2:$C$540,3,FALSE)</f>
        <v>Successful</v>
      </c>
      <c r="AS34" s="9" t="str">
        <f t="shared" si="26"/>
        <v>NO</v>
      </c>
      <c r="AT34" s="9" t="str">
        <f t="shared" si="27"/>
        <v>YES</v>
      </c>
    </row>
    <row r="35" spans="1:46" ht="12.75" customHeight="1" x14ac:dyDescent="0.15">
      <c r="A35" s="9" t="s">
        <v>316</v>
      </c>
      <c r="B35" s="9" t="str">
        <f t="shared" si="0"/>
        <v>BANNING</v>
      </c>
      <c r="C35" s="31">
        <f t="shared" si="1"/>
        <v>0.625</v>
      </c>
      <c r="D35" s="45">
        <f t="shared" si="2"/>
        <v>8</v>
      </c>
      <c r="E35" s="46">
        <f t="shared" si="3"/>
        <v>2018</v>
      </c>
      <c r="F35" s="46">
        <f t="shared" si="4"/>
        <v>2014</v>
      </c>
      <c r="G35" s="46" t="str">
        <f t="shared" si="5"/>
        <v>2021</v>
      </c>
      <c r="H35" s="9" t="str">
        <f t="shared" si="6"/>
        <v>10/15/2013</v>
      </c>
      <c r="I35" s="9" t="str">
        <f t="shared" si="7"/>
        <v>10/15/2021</v>
      </c>
      <c r="J35" s="9" t="s">
        <v>144</v>
      </c>
      <c r="K35" s="49" t="s">
        <v>317</v>
      </c>
      <c r="L35" s="60">
        <f>VLOOKUP(K35,'5th Cycle APR Raw Data-Final'!$A$3:$P$1977,6,FALSE)</f>
        <v>872</v>
      </c>
      <c r="M35" s="60">
        <f>IF(AN35&lt;1,SUMIFS('5th Cycle APR Raw Data-Final'!G$3:G$1977,'5th Cycle APR Raw Data-Final'!$A$3:$A$1977,'SB35 Determination Data'!$K35,'5th Cycle APR Raw Data-Final'!$T$3:$T$1977,"&gt;="&amp;'SB35 Determination Data'!$F35,'5th Cycle APR Raw Data-Final'!$T$3:$T$1977,"&lt;"&amp;E35),SUMIFS('5th Cycle APR Raw Data-Final'!G$3:G$1977,'5th Cycle APR Raw Data-Final'!$A$3:$A$1977,'SB35 Determination Data'!$K35,'5th Cycle APR Raw Data-Final'!$T$3:$T$1977,"&gt;="&amp;'SB35 Determination Data'!$F35,'5th Cycle APR Raw Data-Final'!$T$3:$T$1977,"&lt;="&amp;G35))</f>
        <v>0</v>
      </c>
      <c r="N35" s="60">
        <f>IF(AN35&lt;1,SUMIFS('5th Cycle APR Raw Data-Final'!H$3:H$1977,'5th Cycle APR Raw Data-Final'!$A$3:$A$1977,'SB35 Determination Data'!$K35,'5th Cycle APR Raw Data-Final'!$T$3:$T$1977,"&gt;="&amp;'SB35 Determination Data'!$F35,'5th Cycle APR Raw Data-Final'!$T$3:$T$1977,"&lt;"&amp;E35),SUMIFS('5th Cycle APR Raw Data-Final'!H$3:H$1977,'5th Cycle APR Raw Data-Final'!$A$3:$A$1977,'SB35 Determination Data'!$K35,'5th Cycle APR Raw Data-Final'!$T$3:$T$1977,"&gt;="&amp;'SB35 Determination Data'!$F35,'5th Cycle APR Raw Data-Final'!$T$3:$T$1977,"&lt;="&amp;G35))</f>
        <v>0</v>
      </c>
      <c r="O35" s="60">
        <f>IF(AN35&lt;1,SUMIFS('5th Cycle APR Raw Data-Final'!I$3:I$1977,'5th Cycle APR Raw Data-Final'!$A$3:$A$1977,'SB35 Determination Data'!$K35,'5th Cycle APR Raw Data-Final'!$T$3:$T$1977,"&gt;="&amp;'SB35 Determination Data'!$F35,'5th Cycle APR Raw Data-Final'!$T$3:$T$1977,"&lt;"&amp;E35),SUMIFS('5th Cycle APR Raw Data-Final'!I$3:I$1977,'5th Cycle APR Raw Data-Final'!$A$3:$A$1977,'SB35 Determination Data'!$K35,'5th Cycle APR Raw Data-Final'!$T$3:$T$1977,"&gt;="&amp;'SB35 Determination Data'!$F35,'5th Cycle APR Raw Data-Final'!$T$3:$T$1977,"&lt;="&amp;G35))</f>
        <v>0</v>
      </c>
      <c r="P35" s="60">
        <f t="shared" si="8"/>
        <v>872</v>
      </c>
      <c r="Q35" s="31">
        <f t="shared" si="9"/>
        <v>0</v>
      </c>
      <c r="R35" s="61">
        <f t="shared" si="10"/>
        <v>436</v>
      </c>
      <c r="S35" s="61">
        <f t="shared" si="11"/>
        <v>0</v>
      </c>
      <c r="T35" s="60">
        <f>VLOOKUP(K35,'5th Cycle APR Raw Data-Final'!$A$3:$P$1977,10,FALSE)</f>
        <v>593</v>
      </c>
      <c r="U35" s="60">
        <f>IF(AN35&lt;1,SUMIFS('5th Cycle APR Raw Data-Final'!K$3:K$1977,'5th Cycle APR Raw Data-Final'!$A$3:$A$1977,'SB35 Determination Data'!$K35,'5th Cycle APR Raw Data-Final'!$T$3:$T$1977,"&gt;="&amp;'SB35 Determination Data'!$F35,'5th Cycle APR Raw Data-Final'!$T$3:$T$1977,"&lt;"&amp;E35),SUMIFS('5th Cycle APR Raw Data-Final'!K$3:K$1977,'5th Cycle APR Raw Data-Final'!$A$3:$A$1977,'SB35 Determination Data'!$K35,'5th Cycle APR Raw Data-Final'!$T$3:$T$1977,"&gt;="&amp;'SB35 Determination Data'!$F35,'5th Cycle APR Raw Data-Final'!$T$3:$T$1977,"&lt;="&amp;G35))</f>
        <v>0</v>
      </c>
      <c r="V35" s="60">
        <f>IF(AN35&lt;1,SUMIFS('5th Cycle APR Raw Data-Final'!L$3:L$1977,'5th Cycle APR Raw Data-Final'!$A$3:$A$1977,'SB35 Determination Data'!$K35,'5th Cycle APR Raw Data-Final'!$T$3:$T$1977,"&gt;="&amp;'SB35 Determination Data'!$F35,'5th Cycle APR Raw Data-Final'!$T$3:$T$1977,"&lt;"&amp;E35),SUMIFS('5th Cycle APR Raw Data-Final'!L$3:L$1977,'5th Cycle APR Raw Data-Final'!$A$3:$A$1977,'SB35 Determination Data'!$K35,'5th Cycle APR Raw Data-Final'!$T$3:$T$1977,"&gt;="&amp;'SB35 Determination Data'!$F35,'5th Cycle APR Raw Data-Final'!$T$3:$T$1977,"&lt;="&amp;G35))</f>
        <v>0</v>
      </c>
      <c r="W35" s="60">
        <f>IF(AN35&lt;1,SUMIFS('5th Cycle APR Raw Data-Final'!M$3:M$1977,'5th Cycle APR Raw Data-Final'!$A$3:$A$1977,'SB35 Determination Data'!$K35,'5th Cycle APR Raw Data-Final'!$T$3:$T$1977,"&gt;="&amp;'SB35 Determination Data'!$F35,'5th Cycle APR Raw Data-Final'!$T$3:$T$1977,"&lt;"&amp;E35),SUMIFS('5th Cycle APR Raw Data-Final'!M$3:M$1977,'5th Cycle APR Raw Data-Final'!$A$3:$A$1977,'SB35 Determination Data'!$K35,'5th Cycle APR Raw Data-Final'!$T$3:$T$1977,"&gt;="&amp;'SB35 Determination Data'!$F35,'5th Cycle APR Raw Data-Final'!$T$3:$T$1977,"&lt;="&amp;G35))</f>
        <v>0</v>
      </c>
      <c r="X35" s="60">
        <f t="shared" si="12"/>
        <v>593</v>
      </c>
      <c r="Y35" s="60">
        <f t="shared" si="13"/>
        <v>0</v>
      </c>
      <c r="Z35" s="60">
        <f t="shared" si="14"/>
        <v>593</v>
      </c>
      <c r="AA35" s="31">
        <f t="shared" si="15"/>
        <v>0</v>
      </c>
      <c r="AB35" s="31">
        <f t="shared" si="16"/>
        <v>0</v>
      </c>
      <c r="AC35" s="60">
        <f>VLOOKUP(K35,'5th Cycle APR Raw Data-Final'!$A$3:$P$1977,14,FALSE)</f>
        <v>685</v>
      </c>
      <c r="AD35" s="60">
        <f>IF(AN35&lt;1,SUMIFS('5th Cycle APR Raw Data-Final'!$O$3:$O$1977,'5th Cycle APR Raw Data-Final'!$A$3:$A$1977,'SB35 Determination Data'!$K35,'5th Cycle APR Raw Data-Final'!$T$3:$T$1977,"&gt;="&amp;'SB35 Determination Data'!$F35,'5th Cycle APR Raw Data-Final'!$T$3:$T$1977,"&lt;"&amp;E35),SUMIFS('5th Cycle APR Raw Data-Final'!$O$3:$O$1977,'5th Cycle APR Raw Data-Final'!$A$3:$A$1977,'SB35 Determination Data'!$K35,'5th Cycle APR Raw Data-Final'!$T$3:$T$1977,"&gt;="&amp;'SB35 Determination Data'!$F35,'5th Cycle APR Raw Data-Final'!$T$3:$T$1977,"&lt;="&amp;G35))</f>
        <v>0</v>
      </c>
      <c r="AE35" s="60">
        <f t="shared" si="17"/>
        <v>685</v>
      </c>
      <c r="AF35" s="31">
        <f t="shared" si="18"/>
        <v>0</v>
      </c>
      <c r="AG35" s="60">
        <f>VLOOKUP(K35,'5th Cycle APR Raw Data-Final'!$A$3:$P$1977,16,FALSE)</f>
        <v>1642</v>
      </c>
      <c r="AH35" s="60">
        <f>IF(AN35&lt;1,SUMIFS('5th Cycle APR Raw Data-Final'!$Q$3:$Q$1977,'5th Cycle APR Raw Data-Final'!$A$3:$A$1977,'SB35 Determination Data'!$K35,'5th Cycle APR Raw Data-Final'!$T$3:$T$1977,"&gt;="&amp;'SB35 Determination Data'!$F35,'5th Cycle APR Raw Data-Final'!$T$3:$T$1977,"&lt;"&amp;E35),SUMIFS('5th Cycle APR Raw Data-Final'!$Q$3:$Q$1977,'5th Cycle APR Raw Data-Final'!$A$3:$A$1977,'SB35 Determination Data'!$K35,'5th Cycle APR Raw Data-Final'!$T$3:$T$1977,"&gt;="&amp;'SB35 Determination Data'!$F35,'5th Cycle APR Raw Data-Final'!$T$3:$T$1977,"&lt;="&amp;G35))</f>
        <v>0</v>
      </c>
      <c r="AI35" s="60">
        <f t="shared" si="19"/>
        <v>1642</v>
      </c>
      <c r="AJ35" s="31">
        <f t="shared" si="20"/>
        <v>0</v>
      </c>
      <c r="AK35" s="60">
        <f>VLOOKUP(K35,'5th Cycle APR Raw Data-Final'!$A$3:$R$1977,18,FALSE)</f>
        <v>3792</v>
      </c>
      <c r="AL35" s="60">
        <f>IF(AN35&lt;1,SUMIFS('5th Cycle APR Raw Data-Final'!$S$3:$S$1977,'5th Cycle APR Raw Data-Final'!$A$3:$A$1977,'SB35 Determination Data'!$K35,'5th Cycle APR Raw Data-Final'!$T$3:$T$1977,"&gt;="&amp;'SB35 Determination Data'!$F35,'5th Cycle APR Raw Data-Final'!$T$3:$T$1977,"&lt;"&amp;E35),SUMIFS('5th Cycle APR Raw Data-Final'!$S$3:$S$1977,'5th Cycle APR Raw Data-Final'!$A$3:$A$1977,'SB35 Determination Data'!$K35,'5th Cycle APR Raw Data-Final'!$T$3:$T$1977,"&gt;="&amp;'SB35 Determination Data'!$F35,'5th Cycle APR Raw Data-Final'!$T$3:$T$1977,"&lt;="&amp;G35))</f>
        <v>0</v>
      </c>
      <c r="AM35" s="60">
        <f t="shared" si="21"/>
        <v>3792</v>
      </c>
      <c r="AN35" s="62">
        <f t="shared" si="22"/>
        <v>0.5</v>
      </c>
      <c r="AO35" s="9" t="str">
        <f t="shared" si="23"/>
        <v>YES</v>
      </c>
      <c r="AP35" s="9" t="str">
        <f t="shared" si="24"/>
        <v>NO</v>
      </c>
      <c r="AQ35" s="9" t="str">
        <f t="shared" si="25"/>
        <v>NO</v>
      </c>
      <c r="AR35" s="48" t="str">
        <f>VLOOKUP(K35,'2018Submitted'!$A$2:$C$540,3,FALSE)</f>
        <v>Successful</v>
      </c>
      <c r="AS35" s="9" t="str">
        <f t="shared" si="26"/>
        <v>NO</v>
      </c>
      <c r="AT35" s="9" t="str">
        <f t="shared" si="27"/>
        <v>NO</v>
      </c>
    </row>
    <row r="36" spans="1:46" ht="12.75" customHeight="1" x14ac:dyDescent="0.15">
      <c r="A36" s="9" t="s">
        <v>352</v>
      </c>
      <c r="B36" s="9" t="str">
        <f t="shared" si="0"/>
        <v>BARSTOW</v>
      </c>
      <c r="C36" s="31">
        <f t="shared" si="1"/>
        <v>0.625</v>
      </c>
      <c r="D36" s="45">
        <f t="shared" si="2"/>
        <v>8</v>
      </c>
      <c r="E36" s="46">
        <f t="shared" si="3"/>
        <v>2018</v>
      </c>
      <c r="F36" s="46">
        <f t="shared" si="4"/>
        <v>2014</v>
      </c>
      <c r="G36" s="46" t="str">
        <f t="shared" si="5"/>
        <v>2021</v>
      </c>
      <c r="H36" s="9" t="str">
        <f t="shared" si="6"/>
        <v>10/15/2013</v>
      </c>
      <c r="I36" s="9" t="str">
        <f t="shared" si="7"/>
        <v>10/15/2021</v>
      </c>
      <c r="J36" s="9" t="s">
        <v>144</v>
      </c>
      <c r="K36" s="49" t="s">
        <v>354</v>
      </c>
      <c r="L36" s="60">
        <f>VLOOKUP(K36,'5th Cycle APR Raw Data-Final'!$A$3:$P$1977,6,FALSE)</f>
        <v>188</v>
      </c>
      <c r="M36" s="60">
        <f>IF(AN36&lt;1,SUMIFS('5th Cycle APR Raw Data-Final'!G$3:G$1977,'5th Cycle APR Raw Data-Final'!$A$3:$A$1977,'SB35 Determination Data'!$K36,'5th Cycle APR Raw Data-Final'!$T$3:$T$1977,"&gt;="&amp;'SB35 Determination Data'!$F36,'5th Cycle APR Raw Data-Final'!$T$3:$T$1977,"&lt;"&amp;E36),SUMIFS('5th Cycle APR Raw Data-Final'!G$3:G$1977,'5th Cycle APR Raw Data-Final'!$A$3:$A$1977,'SB35 Determination Data'!$K36,'5th Cycle APR Raw Data-Final'!$T$3:$T$1977,"&gt;="&amp;'SB35 Determination Data'!$F36,'5th Cycle APR Raw Data-Final'!$T$3:$T$1977,"&lt;="&amp;G36))</f>
        <v>0</v>
      </c>
      <c r="N36" s="60">
        <f>IF(AN36&lt;1,SUMIFS('5th Cycle APR Raw Data-Final'!H$3:H$1977,'5th Cycle APR Raw Data-Final'!$A$3:$A$1977,'SB35 Determination Data'!$K36,'5th Cycle APR Raw Data-Final'!$T$3:$T$1977,"&gt;="&amp;'SB35 Determination Data'!$F36,'5th Cycle APR Raw Data-Final'!$T$3:$T$1977,"&lt;"&amp;E36),SUMIFS('5th Cycle APR Raw Data-Final'!H$3:H$1977,'5th Cycle APR Raw Data-Final'!$A$3:$A$1977,'SB35 Determination Data'!$K36,'5th Cycle APR Raw Data-Final'!$T$3:$T$1977,"&gt;="&amp;'SB35 Determination Data'!$F36,'5th Cycle APR Raw Data-Final'!$T$3:$T$1977,"&lt;="&amp;G36))</f>
        <v>0</v>
      </c>
      <c r="O36" s="60">
        <f>IF(AN36&lt;1,SUMIFS('5th Cycle APR Raw Data-Final'!I$3:I$1977,'5th Cycle APR Raw Data-Final'!$A$3:$A$1977,'SB35 Determination Data'!$K36,'5th Cycle APR Raw Data-Final'!$T$3:$T$1977,"&gt;="&amp;'SB35 Determination Data'!$F36,'5th Cycle APR Raw Data-Final'!$T$3:$T$1977,"&lt;"&amp;E36),SUMIFS('5th Cycle APR Raw Data-Final'!I$3:I$1977,'5th Cycle APR Raw Data-Final'!$A$3:$A$1977,'SB35 Determination Data'!$K36,'5th Cycle APR Raw Data-Final'!$T$3:$T$1977,"&gt;="&amp;'SB35 Determination Data'!$F36,'5th Cycle APR Raw Data-Final'!$T$3:$T$1977,"&lt;="&amp;G36))</f>
        <v>0</v>
      </c>
      <c r="P36" s="60">
        <f t="shared" si="8"/>
        <v>188</v>
      </c>
      <c r="Q36" s="31">
        <f t="shared" si="9"/>
        <v>0</v>
      </c>
      <c r="R36" s="61">
        <f t="shared" si="10"/>
        <v>94</v>
      </c>
      <c r="S36" s="61">
        <f t="shared" si="11"/>
        <v>0</v>
      </c>
      <c r="T36" s="60">
        <f>VLOOKUP(K36,'5th Cycle APR Raw Data-Final'!$A$3:$P$1977,10,FALSE)</f>
        <v>138</v>
      </c>
      <c r="U36" s="60">
        <f>IF(AN36&lt;1,SUMIFS('5th Cycle APR Raw Data-Final'!K$3:K$1977,'5th Cycle APR Raw Data-Final'!$A$3:$A$1977,'SB35 Determination Data'!$K36,'5th Cycle APR Raw Data-Final'!$T$3:$T$1977,"&gt;="&amp;'SB35 Determination Data'!$F36,'5th Cycle APR Raw Data-Final'!$T$3:$T$1977,"&lt;"&amp;E36),SUMIFS('5th Cycle APR Raw Data-Final'!K$3:K$1977,'5th Cycle APR Raw Data-Final'!$A$3:$A$1977,'SB35 Determination Data'!$K36,'5th Cycle APR Raw Data-Final'!$T$3:$T$1977,"&gt;="&amp;'SB35 Determination Data'!$F36,'5th Cycle APR Raw Data-Final'!$T$3:$T$1977,"&lt;="&amp;G36))</f>
        <v>0</v>
      </c>
      <c r="V36" s="60">
        <f>IF(AN36&lt;1,SUMIFS('5th Cycle APR Raw Data-Final'!L$3:L$1977,'5th Cycle APR Raw Data-Final'!$A$3:$A$1977,'SB35 Determination Data'!$K36,'5th Cycle APR Raw Data-Final'!$T$3:$T$1977,"&gt;="&amp;'SB35 Determination Data'!$F36,'5th Cycle APR Raw Data-Final'!$T$3:$T$1977,"&lt;"&amp;E36),SUMIFS('5th Cycle APR Raw Data-Final'!L$3:L$1977,'5th Cycle APR Raw Data-Final'!$A$3:$A$1977,'SB35 Determination Data'!$K36,'5th Cycle APR Raw Data-Final'!$T$3:$T$1977,"&gt;="&amp;'SB35 Determination Data'!$F36,'5th Cycle APR Raw Data-Final'!$T$3:$T$1977,"&lt;="&amp;G36))</f>
        <v>0</v>
      </c>
      <c r="W36" s="60">
        <f>IF(AN36&lt;1,SUMIFS('5th Cycle APR Raw Data-Final'!M$3:M$1977,'5th Cycle APR Raw Data-Final'!$A$3:$A$1977,'SB35 Determination Data'!$K36,'5th Cycle APR Raw Data-Final'!$T$3:$T$1977,"&gt;="&amp;'SB35 Determination Data'!$F36,'5th Cycle APR Raw Data-Final'!$T$3:$T$1977,"&lt;"&amp;E36),SUMIFS('5th Cycle APR Raw Data-Final'!M$3:M$1977,'5th Cycle APR Raw Data-Final'!$A$3:$A$1977,'SB35 Determination Data'!$K36,'5th Cycle APR Raw Data-Final'!$T$3:$T$1977,"&gt;="&amp;'SB35 Determination Data'!$F36,'5th Cycle APR Raw Data-Final'!$T$3:$T$1977,"&lt;="&amp;G36))</f>
        <v>0</v>
      </c>
      <c r="X36" s="60">
        <f t="shared" si="12"/>
        <v>138</v>
      </c>
      <c r="Y36" s="60">
        <f t="shared" si="13"/>
        <v>0</v>
      </c>
      <c r="Z36" s="60">
        <f t="shared" si="14"/>
        <v>138</v>
      </c>
      <c r="AA36" s="31">
        <f t="shared" si="15"/>
        <v>0</v>
      </c>
      <c r="AB36" s="31">
        <f t="shared" si="16"/>
        <v>0</v>
      </c>
      <c r="AC36" s="60">
        <f>VLOOKUP(K36,'5th Cycle APR Raw Data-Final'!$A$3:$P$1977,14,FALSE)</f>
        <v>154</v>
      </c>
      <c r="AD36" s="60">
        <f>IF(AN36&lt;1,SUMIFS('5th Cycle APR Raw Data-Final'!$O$3:$O$1977,'5th Cycle APR Raw Data-Final'!$A$3:$A$1977,'SB35 Determination Data'!$K36,'5th Cycle APR Raw Data-Final'!$T$3:$T$1977,"&gt;="&amp;'SB35 Determination Data'!$F36,'5th Cycle APR Raw Data-Final'!$T$3:$T$1977,"&lt;"&amp;E36),SUMIFS('5th Cycle APR Raw Data-Final'!$O$3:$O$1977,'5th Cycle APR Raw Data-Final'!$A$3:$A$1977,'SB35 Determination Data'!$K36,'5th Cycle APR Raw Data-Final'!$T$3:$T$1977,"&gt;="&amp;'SB35 Determination Data'!$F36,'5th Cycle APR Raw Data-Final'!$T$3:$T$1977,"&lt;="&amp;G36))</f>
        <v>2</v>
      </c>
      <c r="AE36" s="60">
        <f t="shared" si="17"/>
        <v>152</v>
      </c>
      <c r="AF36" s="31">
        <f t="shared" si="18"/>
        <v>1.2987012987012988E-2</v>
      </c>
      <c r="AG36" s="60">
        <f>VLOOKUP(K36,'5th Cycle APR Raw Data-Final'!$A$3:$P$1977,16,FALSE)</f>
        <v>363</v>
      </c>
      <c r="AH36" s="60">
        <f>IF(AN36&lt;1,SUMIFS('5th Cycle APR Raw Data-Final'!$Q$3:$Q$1977,'5th Cycle APR Raw Data-Final'!$A$3:$A$1977,'SB35 Determination Data'!$K36,'5th Cycle APR Raw Data-Final'!$T$3:$T$1977,"&gt;="&amp;'SB35 Determination Data'!$F36,'5th Cycle APR Raw Data-Final'!$T$3:$T$1977,"&lt;"&amp;E36),SUMIFS('5th Cycle APR Raw Data-Final'!$Q$3:$Q$1977,'5th Cycle APR Raw Data-Final'!$A$3:$A$1977,'SB35 Determination Data'!$K36,'5th Cycle APR Raw Data-Final'!$T$3:$T$1977,"&gt;="&amp;'SB35 Determination Data'!$F36,'5th Cycle APR Raw Data-Final'!$T$3:$T$1977,"&lt;="&amp;G36))</f>
        <v>1</v>
      </c>
      <c r="AI36" s="60">
        <f t="shared" si="19"/>
        <v>362</v>
      </c>
      <c r="AJ36" s="31">
        <f t="shared" si="20"/>
        <v>2.7548209366391185E-3</v>
      </c>
      <c r="AK36" s="60">
        <f>VLOOKUP(K36,'5th Cycle APR Raw Data-Final'!$A$3:$R$1977,18,FALSE)</f>
        <v>843</v>
      </c>
      <c r="AL36" s="60">
        <f>IF(AN36&lt;1,SUMIFS('5th Cycle APR Raw Data-Final'!$S$3:$S$1977,'5th Cycle APR Raw Data-Final'!$A$3:$A$1977,'SB35 Determination Data'!$K36,'5th Cycle APR Raw Data-Final'!$T$3:$T$1977,"&gt;="&amp;'SB35 Determination Data'!$F36,'5th Cycle APR Raw Data-Final'!$T$3:$T$1977,"&lt;"&amp;E36),SUMIFS('5th Cycle APR Raw Data-Final'!$S$3:$S$1977,'5th Cycle APR Raw Data-Final'!$A$3:$A$1977,'SB35 Determination Data'!$K36,'5th Cycle APR Raw Data-Final'!$T$3:$T$1977,"&gt;="&amp;'SB35 Determination Data'!$F36,'5th Cycle APR Raw Data-Final'!$T$3:$T$1977,"&lt;="&amp;G36))</f>
        <v>3</v>
      </c>
      <c r="AM36" s="60">
        <f t="shared" si="21"/>
        <v>840</v>
      </c>
      <c r="AN36" s="62">
        <f t="shared" si="22"/>
        <v>0.5</v>
      </c>
      <c r="AO36" s="9" t="str">
        <f t="shared" si="23"/>
        <v>YES</v>
      </c>
      <c r="AP36" s="9" t="str">
        <f t="shared" si="24"/>
        <v>NO</v>
      </c>
      <c r="AQ36" s="9" t="str">
        <f t="shared" si="25"/>
        <v>NO</v>
      </c>
      <c r="AR36" s="48" t="str">
        <f>VLOOKUP(K36,'2018Submitted'!$A$2:$C$540,3,FALSE)</f>
        <v>Successful</v>
      </c>
      <c r="AS36" s="9" t="str">
        <f t="shared" si="26"/>
        <v>NO</v>
      </c>
      <c r="AT36" s="9" t="str">
        <f t="shared" si="27"/>
        <v>NO</v>
      </c>
    </row>
    <row r="37" spans="1:46" ht="12.75" customHeight="1" x14ac:dyDescent="0.15">
      <c r="A37" s="9" t="s">
        <v>316</v>
      </c>
      <c r="B37" s="9" t="str">
        <f t="shared" si="0"/>
        <v>BEAUMONT</v>
      </c>
      <c r="C37" s="31">
        <f t="shared" si="1"/>
        <v>0.625</v>
      </c>
      <c r="D37" s="45">
        <f t="shared" si="2"/>
        <v>8</v>
      </c>
      <c r="E37" s="46">
        <f t="shared" si="3"/>
        <v>2018</v>
      </c>
      <c r="F37" s="46">
        <f t="shared" si="4"/>
        <v>2014</v>
      </c>
      <c r="G37" s="46" t="str">
        <f t="shared" si="5"/>
        <v>2021</v>
      </c>
      <c r="H37" s="9" t="str">
        <f t="shared" si="6"/>
        <v>10/15/2013</v>
      </c>
      <c r="I37" s="9" t="str">
        <f t="shared" si="7"/>
        <v>10/15/2021</v>
      </c>
      <c r="J37" s="9" t="s">
        <v>144</v>
      </c>
      <c r="K37" s="49" t="s">
        <v>318</v>
      </c>
      <c r="L37" s="60">
        <f>VLOOKUP(K37,'5th Cycle APR Raw Data-Final'!$A$3:$P$1977,6,FALSE)</f>
        <v>1267</v>
      </c>
      <c r="M37" s="60">
        <f>IF(AN37&lt;1,SUMIFS('5th Cycle APR Raw Data-Final'!G$3:G$1977,'5th Cycle APR Raw Data-Final'!$A$3:$A$1977,'SB35 Determination Data'!$K37,'5th Cycle APR Raw Data-Final'!$T$3:$T$1977,"&gt;="&amp;'SB35 Determination Data'!$F37,'5th Cycle APR Raw Data-Final'!$T$3:$T$1977,"&lt;"&amp;E37),SUMIFS('5th Cycle APR Raw Data-Final'!G$3:G$1977,'5th Cycle APR Raw Data-Final'!$A$3:$A$1977,'SB35 Determination Data'!$K37,'5th Cycle APR Raw Data-Final'!$T$3:$T$1977,"&gt;="&amp;'SB35 Determination Data'!$F37,'5th Cycle APR Raw Data-Final'!$T$3:$T$1977,"&lt;="&amp;G37))</f>
        <v>0</v>
      </c>
      <c r="N37" s="60">
        <f>IF(AN37&lt;1,SUMIFS('5th Cycle APR Raw Data-Final'!H$3:H$1977,'5th Cycle APR Raw Data-Final'!$A$3:$A$1977,'SB35 Determination Data'!$K37,'5th Cycle APR Raw Data-Final'!$T$3:$T$1977,"&gt;="&amp;'SB35 Determination Data'!$F37,'5th Cycle APR Raw Data-Final'!$T$3:$T$1977,"&lt;"&amp;E37),SUMIFS('5th Cycle APR Raw Data-Final'!H$3:H$1977,'5th Cycle APR Raw Data-Final'!$A$3:$A$1977,'SB35 Determination Data'!$K37,'5th Cycle APR Raw Data-Final'!$T$3:$T$1977,"&gt;="&amp;'SB35 Determination Data'!$F37,'5th Cycle APR Raw Data-Final'!$T$3:$T$1977,"&lt;="&amp;G37))</f>
        <v>0</v>
      </c>
      <c r="O37" s="60">
        <f>IF(AN37&lt;1,SUMIFS('5th Cycle APR Raw Data-Final'!I$3:I$1977,'5th Cycle APR Raw Data-Final'!$A$3:$A$1977,'SB35 Determination Data'!$K37,'5th Cycle APR Raw Data-Final'!$T$3:$T$1977,"&gt;="&amp;'SB35 Determination Data'!$F37,'5th Cycle APR Raw Data-Final'!$T$3:$T$1977,"&lt;"&amp;E37),SUMIFS('5th Cycle APR Raw Data-Final'!I$3:I$1977,'5th Cycle APR Raw Data-Final'!$A$3:$A$1977,'SB35 Determination Data'!$K37,'5th Cycle APR Raw Data-Final'!$T$3:$T$1977,"&gt;="&amp;'SB35 Determination Data'!$F37,'5th Cycle APR Raw Data-Final'!$T$3:$T$1977,"&lt;="&amp;G37))</f>
        <v>0</v>
      </c>
      <c r="P37" s="60">
        <f t="shared" si="8"/>
        <v>1267</v>
      </c>
      <c r="Q37" s="31">
        <f t="shared" si="9"/>
        <v>0</v>
      </c>
      <c r="R37" s="61">
        <f t="shared" si="10"/>
        <v>634</v>
      </c>
      <c r="S37" s="61">
        <f t="shared" si="11"/>
        <v>0</v>
      </c>
      <c r="T37" s="60">
        <f>VLOOKUP(K37,'5th Cycle APR Raw Data-Final'!$A$3:$P$1977,10,FALSE)</f>
        <v>854</v>
      </c>
      <c r="U37" s="60">
        <f>IF(AN37&lt;1,SUMIFS('5th Cycle APR Raw Data-Final'!K$3:K$1977,'5th Cycle APR Raw Data-Final'!$A$3:$A$1977,'SB35 Determination Data'!$K37,'5th Cycle APR Raw Data-Final'!$T$3:$T$1977,"&gt;="&amp;'SB35 Determination Data'!$F37,'5th Cycle APR Raw Data-Final'!$T$3:$T$1977,"&lt;"&amp;E37),SUMIFS('5th Cycle APR Raw Data-Final'!K$3:K$1977,'5th Cycle APR Raw Data-Final'!$A$3:$A$1977,'SB35 Determination Data'!$K37,'5th Cycle APR Raw Data-Final'!$T$3:$T$1977,"&gt;="&amp;'SB35 Determination Data'!$F37,'5th Cycle APR Raw Data-Final'!$T$3:$T$1977,"&lt;="&amp;G37))</f>
        <v>0</v>
      </c>
      <c r="V37" s="60">
        <f>IF(AN37&lt;1,SUMIFS('5th Cycle APR Raw Data-Final'!L$3:L$1977,'5th Cycle APR Raw Data-Final'!$A$3:$A$1977,'SB35 Determination Data'!$K37,'5th Cycle APR Raw Data-Final'!$T$3:$T$1977,"&gt;="&amp;'SB35 Determination Data'!$F37,'5th Cycle APR Raw Data-Final'!$T$3:$T$1977,"&lt;"&amp;E37),SUMIFS('5th Cycle APR Raw Data-Final'!L$3:L$1977,'5th Cycle APR Raw Data-Final'!$A$3:$A$1977,'SB35 Determination Data'!$K37,'5th Cycle APR Raw Data-Final'!$T$3:$T$1977,"&gt;="&amp;'SB35 Determination Data'!$F37,'5th Cycle APR Raw Data-Final'!$T$3:$T$1977,"&lt;="&amp;G37))</f>
        <v>0</v>
      </c>
      <c r="W37" s="60">
        <f>IF(AN37&lt;1,SUMIFS('5th Cycle APR Raw Data-Final'!M$3:M$1977,'5th Cycle APR Raw Data-Final'!$A$3:$A$1977,'SB35 Determination Data'!$K37,'5th Cycle APR Raw Data-Final'!$T$3:$T$1977,"&gt;="&amp;'SB35 Determination Data'!$F37,'5th Cycle APR Raw Data-Final'!$T$3:$T$1977,"&lt;"&amp;E37),SUMIFS('5th Cycle APR Raw Data-Final'!M$3:M$1977,'5th Cycle APR Raw Data-Final'!$A$3:$A$1977,'SB35 Determination Data'!$K37,'5th Cycle APR Raw Data-Final'!$T$3:$T$1977,"&gt;="&amp;'SB35 Determination Data'!$F37,'5th Cycle APR Raw Data-Final'!$T$3:$T$1977,"&lt;="&amp;G37))</f>
        <v>0</v>
      </c>
      <c r="X37" s="60">
        <f t="shared" si="12"/>
        <v>854</v>
      </c>
      <c r="Y37" s="60">
        <f t="shared" si="13"/>
        <v>0</v>
      </c>
      <c r="Z37" s="60">
        <f t="shared" si="14"/>
        <v>854</v>
      </c>
      <c r="AA37" s="31">
        <f t="shared" si="15"/>
        <v>0</v>
      </c>
      <c r="AB37" s="31">
        <f t="shared" si="16"/>
        <v>0</v>
      </c>
      <c r="AC37" s="60">
        <f>VLOOKUP(K37,'5th Cycle APR Raw Data-Final'!$A$3:$P$1977,14,FALSE)</f>
        <v>969</v>
      </c>
      <c r="AD37" s="60">
        <f>IF(AN37&lt;1,SUMIFS('5th Cycle APR Raw Data-Final'!$O$3:$O$1977,'5th Cycle APR Raw Data-Final'!$A$3:$A$1977,'SB35 Determination Data'!$K37,'5th Cycle APR Raw Data-Final'!$T$3:$T$1977,"&gt;="&amp;'SB35 Determination Data'!$F37,'5th Cycle APR Raw Data-Final'!$T$3:$T$1977,"&lt;"&amp;E37),SUMIFS('5th Cycle APR Raw Data-Final'!$O$3:$O$1977,'5th Cycle APR Raw Data-Final'!$A$3:$A$1977,'SB35 Determination Data'!$K37,'5th Cycle APR Raw Data-Final'!$T$3:$T$1977,"&gt;="&amp;'SB35 Determination Data'!$F37,'5th Cycle APR Raw Data-Final'!$T$3:$T$1977,"&lt;="&amp;G37))</f>
        <v>323</v>
      </c>
      <c r="AE37" s="60">
        <f t="shared" si="17"/>
        <v>646</v>
      </c>
      <c r="AF37" s="31">
        <f t="shared" si="18"/>
        <v>0.33333333333333331</v>
      </c>
      <c r="AG37" s="60">
        <f>VLOOKUP(K37,'5th Cycle APR Raw Data-Final'!$A$3:$P$1977,16,FALSE)</f>
        <v>2160</v>
      </c>
      <c r="AH37" s="60">
        <f>IF(AN37&lt;1,SUMIFS('5th Cycle APR Raw Data-Final'!$Q$3:$Q$1977,'5th Cycle APR Raw Data-Final'!$A$3:$A$1977,'SB35 Determination Data'!$K37,'5th Cycle APR Raw Data-Final'!$T$3:$T$1977,"&gt;="&amp;'SB35 Determination Data'!$F37,'5th Cycle APR Raw Data-Final'!$T$3:$T$1977,"&lt;"&amp;E37),SUMIFS('5th Cycle APR Raw Data-Final'!$Q$3:$Q$1977,'5th Cycle APR Raw Data-Final'!$A$3:$A$1977,'SB35 Determination Data'!$K37,'5th Cycle APR Raw Data-Final'!$T$3:$T$1977,"&gt;="&amp;'SB35 Determination Data'!$F37,'5th Cycle APR Raw Data-Final'!$T$3:$T$1977,"&lt;="&amp;G37))</f>
        <v>423</v>
      </c>
      <c r="AI37" s="60">
        <f t="shared" si="19"/>
        <v>1737</v>
      </c>
      <c r="AJ37" s="31">
        <f t="shared" si="20"/>
        <v>0.19583333333333333</v>
      </c>
      <c r="AK37" s="60">
        <f>VLOOKUP(K37,'5th Cycle APR Raw Data-Final'!$A$3:$R$1977,18,FALSE)</f>
        <v>5250</v>
      </c>
      <c r="AL37" s="60">
        <f>IF(AN37&lt;1,SUMIFS('5th Cycle APR Raw Data-Final'!$S$3:$S$1977,'5th Cycle APR Raw Data-Final'!$A$3:$A$1977,'SB35 Determination Data'!$K37,'5th Cycle APR Raw Data-Final'!$T$3:$T$1977,"&gt;="&amp;'SB35 Determination Data'!$F37,'5th Cycle APR Raw Data-Final'!$T$3:$T$1977,"&lt;"&amp;E37),SUMIFS('5th Cycle APR Raw Data-Final'!$S$3:$S$1977,'5th Cycle APR Raw Data-Final'!$A$3:$A$1977,'SB35 Determination Data'!$K37,'5th Cycle APR Raw Data-Final'!$T$3:$T$1977,"&gt;="&amp;'SB35 Determination Data'!$F37,'5th Cycle APR Raw Data-Final'!$T$3:$T$1977,"&lt;="&amp;G37))</f>
        <v>746</v>
      </c>
      <c r="AM37" s="60">
        <f t="shared" si="21"/>
        <v>4504</v>
      </c>
      <c r="AN37" s="62">
        <f t="shared" si="22"/>
        <v>0.5</v>
      </c>
      <c r="AO37" s="9" t="str">
        <f t="shared" si="23"/>
        <v>YES</v>
      </c>
      <c r="AP37" s="9" t="str">
        <f t="shared" si="24"/>
        <v>NO</v>
      </c>
      <c r="AQ37" s="9" t="str">
        <f t="shared" si="25"/>
        <v>NO</v>
      </c>
      <c r="AR37" s="48" t="str">
        <f>VLOOKUP(K37,'2018Submitted'!$A$2:$C$540,3,FALSE)</f>
        <v>Received - Not successful</v>
      </c>
      <c r="AS37" s="9" t="str">
        <f t="shared" si="26"/>
        <v>NO</v>
      </c>
      <c r="AT37" s="9" t="str">
        <f t="shared" si="27"/>
        <v>NO</v>
      </c>
    </row>
    <row r="38" spans="1:46" ht="12.75" customHeight="1" x14ac:dyDescent="0.15">
      <c r="A38" s="9" t="s">
        <v>168</v>
      </c>
      <c r="B38" s="9" t="str">
        <f t="shared" si="0"/>
        <v>BELL</v>
      </c>
      <c r="C38" s="31">
        <f t="shared" si="1"/>
        <v>0.625</v>
      </c>
      <c r="D38" s="45">
        <f t="shared" si="2"/>
        <v>8</v>
      </c>
      <c r="E38" s="46">
        <f t="shared" si="3"/>
        <v>2018</v>
      </c>
      <c r="F38" s="46">
        <f t="shared" si="4"/>
        <v>2014</v>
      </c>
      <c r="G38" s="46" t="str">
        <f t="shared" si="5"/>
        <v>2021</v>
      </c>
      <c r="H38" s="9" t="str">
        <f t="shared" si="6"/>
        <v>10/15/2013</v>
      </c>
      <c r="I38" s="9" t="str">
        <f t="shared" si="7"/>
        <v>10/15/2021</v>
      </c>
      <c r="J38" s="9" t="s">
        <v>144</v>
      </c>
      <c r="K38" s="49" t="s">
        <v>175</v>
      </c>
      <c r="L38" s="60">
        <f>VLOOKUP(K38,'5th Cycle APR Raw Data-Final'!$A$3:$P$1977,6,FALSE)</f>
        <v>11</v>
      </c>
      <c r="M38" s="60">
        <f>IF(AN38&lt;1,SUMIFS('5th Cycle APR Raw Data-Final'!G$3:G$1977,'5th Cycle APR Raw Data-Final'!$A$3:$A$1977,'SB35 Determination Data'!$K38,'5th Cycle APR Raw Data-Final'!$T$3:$T$1977,"&gt;="&amp;'SB35 Determination Data'!$F38,'5th Cycle APR Raw Data-Final'!$T$3:$T$1977,"&lt;"&amp;E38),SUMIFS('5th Cycle APR Raw Data-Final'!G$3:G$1977,'5th Cycle APR Raw Data-Final'!$A$3:$A$1977,'SB35 Determination Data'!$K38,'5th Cycle APR Raw Data-Final'!$T$3:$T$1977,"&gt;="&amp;'SB35 Determination Data'!$F38,'5th Cycle APR Raw Data-Final'!$T$3:$T$1977,"&lt;="&amp;G38))</f>
        <v>65</v>
      </c>
      <c r="N38" s="60">
        <f>IF(AN38&lt;1,SUMIFS('5th Cycle APR Raw Data-Final'!H$3:H$1977,'5th Cycle APR Raw Data-Final'!$A$3:$A$1977,'SB35 Determination Data'!$K38,'5th Cycle APR Raw Data-Final'!$T$3:$T$1977,"&gt;="&amp;'SB35 Determination Data'!$F38,'5th Cycle APR Raw Data-Final'!$T$3:$T$1977,"&lt;"&amp;E38),SUMIFS('5th Cycle APR Raw Data-Final'!H$3:H$1977,'5th Cycle APR Raw Data-Final'!$A$3:$A$1977,'SB35 Determination Data'!$K38,'5th Cycle APR Raw Data-Final'!$T$3:$T$1977,"&gt;="&amp;'SB35 Determination Data'!$F38,'5th Cycle APR Raw Data-Final'!$T$3:$T$1977,"&lt;="&amp;G38))</f>
        <v>65</v>
      </c>
      <c r="O38" s="60">
        <f>IF(AN38&lt;1,SUMIFS('5th Cycle APR Raw Data-Final'!I$3:I$1977,'5th Cycle APR Raw Data-Final'!$A$3:$A$1977,'SB35 Determination Data'!$K38,'5th Cycle APR Raw Data-Final'!$T$3:$T$1977,"&gt;="&amp;'SB35 Determination Data'!$F38,'5th Cycle APR Raw Data-Final'!$T$3:$T$1977,"&lt;"&amp;E38),SUMIFS('5th Cycle APR Raw Data-Final'!I$3:I$1977,'5th Cycle APR Raw Data-Final'!$A$3:$A$1977,'SB35 Determination Data'!$K38,'5th Cycle APR Raw Data-Final'!$T$3:$T$1977,"&gt;="&amp;'SB35 Determination Data'!$F38,'5th Cycle APR Raw Data-Final'!$T$3:$T$1977,"&lt;="&amp;G38))</f>
        <v>0</v>
      </c>
      <c r="P38" s="60">
        <f t="shared" si="8"/>
        <v>0</v>
      </c>
      <c r="Q38" s="31">
        <f t="shared" si="9"/>
        <v>5.9090909090909092</v>
      </c>
      <c r="R38" s="61">
        <f t="shared" si="10"/>
        <v>6</v>
      </c>
      <c r="S38" s="61">
        <f t="shared" si="11"/>
        <v>59</v>
      </c>
      <c r="T38" s="60">
        <f>VLOOKUP(K38,'5th Cycle APR Raw Data-Final'!$A$3:$P$1977,10,FALSE)</f>
        <v>7</v>
      </c>
      <c r="U38" s="60">
        <f>IF(AN38&lt;1,SUMIFS('5th Cycle APR Raw Data-Final'!K$3:K$1977,'5th Cycle APR Raw Data-Final'!$A$3:$A$1977,'SB35 Determination Data'!$K38,'5th Cycle APR Raw Data-Final'!$T$3:$T$1977,"&gt;="&amp;'SB35 Determination Data'!$F38,'5th Cycle APR Raw Data-Final'!$T$3:$T$1977,"&lt;"&amp;E38),SUMIFS('5th Cycle APR Raw Data-Final'!K$3:K$1977,'5th Cycle APR Raw Data-Final'!$A$3:$A$1977,'SB35 Determination Data'!$K38,'5th Cycle APR Raw Data-Final'!$T$3:$T$1977,"&gt;="&amp;'SB35 Determination Data'!$F38,'5th Cycle APR Raw Data-Final'!$T$3:$T$1977,"&lt;="&amp;G38))</f>
        <v>0</v>
      </c>
      <c r="V38" s="60">
        <f>IF(AN38&lt;1,SUMIFS('5th Cycle APR Raw Data-Final'!L$3:L$1977,'5th Cycle APR Raw Data-Final'!$A$3:$A$1977,'SB35 Determination Data'!$K38,'5th Cycle APR Raw Data-Final'!$T$3:$T$1977,"&gt;="&amp;'SB35 Determination Data'!$F38,'5th Cycle APR Raw Data-Final'!$T$3:$T$1977,"&lt;"&amp;E38),SUMIFS('5th Cycle APR Raw Data-Final'!L$3:L$1977,'5th Cycle APR Raw Data-Final'!$A$3:$A$1977,'SB35 Determination Data'!$K38,'5th Cycle APR Raw Data-Final'!$T$3:$T$1977,"&gt;="&amp;'SB35 Determination Data'!$F38,'5th Cycle APR Raw Data-Final'!$T$3:$T$1977,"&lt;="&amp;G38))</f>
        <v>0</v>
      </c>
      <c r="W38" s="60">
        <f>IF(AN38&lt;1,SUMIFS('5th Cycle APR Raw Data-Final'!M$3:M$1977,'5th Cycle APR Raw Data-Final'!$A$3:$A$1977,'SB35 Determination Data'!$K38,'5th Cycle APR Raw Data-Final'!$T$3:$T$1977,"&gt;="&amp;'SB35 Determination Data'!$F38,'5th Cycle APR Raw Data-Final'!$T$3:$T$1977,"&lt;"&amp;E38),SUMIFS('5th Cycle APR Raw Data-Final'!M$3:M$1977,'5th Cycle APR Raw Data-Final'!$A$3:$A$1977,'SB35 Determination Data'!$K38,'5th Cycle APR Raw Data-Final'!$T$3:$T$1977,"&gt;="&amp;'SB35 Determination Data'!$F38,'5th Cycle APR Raw Data-Final'!$T$3:$T$1977,"&lt;="&amp;G38))</f>
        <v>0</v>
      </c>
      <c r="X38" s="60">
        <f t="shared" si="12"/>
        <v>7</v>
      </c>
      <c r="Y38" s="60">
        <f t="shared" si="13"/>
        <v>59</v>
      </c>
      <c r="Z38" s="60">
        <f t="shared" si="14"/>
        <v>0</v>
      </c>
      <c r="AA38" s="31">
        <f t="shared" si="15"/>
        <v>0</v>
      </c>
      <c r="AB38" s="31">
        <f t="shared" si="16"/>
        <v>8.4285714285714288</v>
      </c>
      <c r="AC38" s="60">
        <f>VLOOKUP(K38,'5th Cycle APR Raw Data-Final'!$A$3:$P$1977,14,FALSE)</f>
        <v>8</v>
      </c>
      <c r="AD38" s="60">
        <f>IF(AN38&lt;1,SUMIFS('5th Cycle APR Raw Data-Final'!$O$3:$O$1977,'5th Cycle APR Raw Data-Final'!$A$3:$A$1977,'SB35 Determination Data'!$K38,'5th Cycle APR Raw Data-Final'!$T$3:$T$1977,"&gt;="&amp;'SB35 Determination Data'!$F38,'5th Cycle APR Raw Data-Final'!$T$3:$T$1977,"&lt;"&amp;E38),SUMIFS('5th Cycle APR Raw Data-Final'!$O$3:$O$1977,'5th Cycle APR Raw Data-Final'!$A$3:$A$1977,'SB35 Determination Data'!$K38,'5th Cycle APR Raw Data-Final'!$T$3:$T$1977,"&gt;="&amp;'SB35 Determination Data'!$F38,'5th Cycle APR Raw Data-Final'!$T$3:$T$1977,"&lt;="&amp;G38))</f>
        <v>3</v>
      </c>
      <c r="AE38" s="60">
        <f t="shared" si="17"/>
        <v>5</v>
      </c>
      <c r="AF38" s="31">
        <f t="shared" si="18"/>
        <v>0.375</v>
      </c>
      <c r="AG38" s="60">
        <f>VLOOKUP(K38,'5th Cycle APR Raw Data-Final'!$A$3:$P$1977,16,FALSE)</f>
        <v>21</v>
      </c>
      <c r="AH38" s="60">
        <f>IF(AN38&lt;1,SUMIFS('5th Cycle APR Raw Data-Final'!$Q$3:$Q$1977,'5th Cycle APR Raw Data-Final'!$A$3:$A$1977,'SB35 Determination Data'!$K38,'5th Cycle APR Raw Data-Final'!$T$3:$T$1977,"&gt;="&amp;'SB35 Determination Data'!$F38,'5th Cycle APR Raw Data-Final'!$T$3:$T$1977,"&lt;"&amp;E38),SUMIFS('5th Cycle APR Raw Data-Final'!$Q$3:$Q$1977,'5th Cycle APR Raw Data-Final'!$A$3:$A$1977,'SB35 Determination Data'!$K38,'5th Cycle APR Raw Data-Final'!$T$3:$T$1977,"&gt;="&amp;'SB35 Determination Data'!$F38,'5th Cycle APR Raw Data-Final'!$T$3:$T$1977,"&lt;="&amp;G38))</f>
        <v>72</v>
      </c>
      <c r="AI38" s="60">
        <f t="shared" si="19"/>
        <v>0</v>
      </c>
      <c r="AJ38" s="31">
        <f t="shared" si="20"/>
        <v>3.4285714285714284</v>
      </c>
      <c r="AK38" s="60">
        <f>VLOOKUP(K38,'5th Cycle APR Raw Data-Final'!$A$3:$R$1977,18,FALSE)</f>
        <v>47</v>
      </c>
      <c r="AL38" s="60">
        <f>IF(AN38&lt;1,SUMIFS('5th Cycle APR Raw Data-Final'!$S$3:$S$1977,'5th Cycle APR Raw Data-Final'!$A$3:$A$1977,'SB35 Determination Data'!$K38,'5th Cycle APR Raw Data-Final'!$T$3:$T$1977,"&gt;="&amp;'SB35 Determination Data'!$F38,'5th Cycle APR Raw Data-Final'!$T$3:$T$1977,"&lt;"&amp;E38),SUMIFS('5th Cycle APR Raw Data-Final'!$S$3:$S$1977,'5th Cycle APR Raw Data-Final'!$A$3:$A$1977,'SB35 Determination Data'!$K38,'5th Cycle APR Raw Data-Final'!$T$3:$T$1977,"&gt;="&amp;'SB35 Determination Data'!$F38,'5th Cycle APR Raw Data-Final'!$T$3:$T$1977,"&lt;="&amp;G38))</f>
        <v>140</v>
      </c>
      <c r="AM38" s="60">
        <f t="shared" si="21"/>
        <v>12</v>
      </c>
      <c r="AN38" s="62">
        <f t="shared" si="22"/>
        <v>0.5</v>
      </c>
      <c r="AO38" s="9" t="str">
        <f t="shared" si="23"/>
        <v>YES</v>
      </c>
      <c r="AP38" s="9" t="str">
        <f t="shared" si="24"/>
        <v>NO</v>
      </c>
      <c r="AQ38" s="9" t="str">
        <f t="shared" si="25"/>
        <v>NO</v>
      </c>
      <c r="AR38" s="48" t="str">
        <f>VLOOKUP(K38,'2018Submitted'!$A$2:$C$540,3,FALSE)</f>
        <v>No 2018 Annual Progress Report</v>
      </c>
      <c r="AS38" s="9" t="str">
        <f t="shared" si="26"/>
        <v>YES</v>
      </c>
      <c r="AT38" s="9" t="str">
        <f t="shared" si="27"/>
        <v>NO</v>
      </c>
    </row>
    <row r="39" spans="1:46" ht="12.75" customHeight="1" x14ac:dyDescent="0.15">
      <c r="A39" s="9" t="s">
        <v>168</v>
      </c>
      <c r="B39" s="9" t="str">
        <f t="shared" si="0"/>
        <v>BELL GARDENS</v>
      </c>
      <c r="C39" s="31">
        <f t="shared" si="1"/>
        <v>0.625</v>
      </c>
      <c r="D39" s="45">
        <f t="shared" si="2"/>
        <v>8</v>
      </c>
      <c r="E39" s="46">
        <f t="shared" si="3"/>
        <v>2018</v>
      </c>
      <c r="F39" s="46">
        <f t="shared" si="4"/>
        <v>2014</v>
      </c>
      <c r="G39" s="46" t="str">
        <f t="shared" si="5"/>
        <v>2021</v>
      </c>
      <c r="H39" s="9" t="str">
        <f t="shared" si="6"/>
        <v>10/15/2013</v>
      </c>
      <c r="I39" s="9" t="str">
        <f t="shared" si="7"/>
        <v>10/15/2021</v>
      </c>
      <c r="J39" s="9" t="s">
        <v>144</v>
      </c>
      <c r="K39" s="49" t="s">
        <v>176</v>
      </c>
      <c r="L39" s="60">
        <f>VLOOKUP(K39,'5th Cycle APR Raw Data-Final'!$A$3:$P$1977,6,FALSE)</f>
        <v>11</v>
      </c>
      <c r="M39" s="60">
        <f>IF(AN39&lt;1,SUMIFS('5th Cycle APR Raw Data-Final'!G$3:G$1977,'5th Cycle APR Raw Data-Final'!$A$3:$A$1977,'SB35 Determination Data'!$K39,'5th Cycle APR Raw Data-Final'!$T$3:$T$1977,"&gt;="&amp;'SB35 Determination Data'!$F39,'5th Cycle APR Raw Data-Final'!$T$3:$T$1977,"&lt;"&amp;E39),SUMIFS('5th Cycle APR Raw Data-Final'!G$3:G$1977,'5th Cycle APR Raw Data-Final'!$A$3:$A$1977,'SB35 Determination Data'!$K39,'5th Cycle APR Raw Data-Final'!$T$3:$T$1977,"&gt;="&amp;'SB35 Determination Data'!$F39,'5th Cycle APR Raw Data-Final'!$T$3:$T$1977,"&lt;="&amp;G39))</f>
        <v>0</v>
      </c>
      <c r="N39" s="60">
        <f>IF(AN39&lt;1,SUMIFS('5th Cycle APR Raw Data-Final'!H$3:H$1977,'5th Cycle APR Raw Data-Final'!$A$3:$A$1977,'SB35 Determination Data'!$K39,'5th Cycle APR Raw Data-Final'!$T$3:$T$1977,"&gt;="&amp;'SB35 Determination Data'!$F39,'5th Cycle APR Raw Data-Final'!$T$3:$T$1977,"&lt;"&amp;E39),SUMIFS('5th Cycle APR Raw Data-Final'!H$3:H$1977,'5th Cycle APR Raw Data-Final'!$A$3:$A$1977,'SB35 Determination Data'!$K39,'5th Cycle APR Raw Data-Final'!$T$3:$T$1977,"&gt;="&amp;'SB35 Determination Data'!$F39,'5th Cycle APR Raw Data-Final'!$T$3:$T$1977,"&lt;="&amp;G39))</f>
        <v>0</v>
      </c>
      <c r="O39" s="60">
        <f>IF(AN39&lt;1,SUMIFS('5th Cycle APR Raw Data-Final'!I$3:I$1977,'5th Cycle APR Raw Data-Final'!$A$3:$A$1977,'SB35 Determination Data'!$K39,'5th Cycle APR Raw Data-Final'!$T$3:$T$1977,"&gt;="&amp;'SB35 Determination Data'!$F39,'5th Cycle APR Raw Data-Final'!$T$3:$T$1977,"&lt;"&amp;E39),SUMIFS('5th Cycle APR Raw Data-Final'!I$3:I$1977,'5th Cycle APR Raw Data-Final'!$A$3:$A$1977,'SB35 Determination Data'!$K39,'5th Cycle APR Raw Data-Final'!$T$3:$T$1977,"&gt;="&amp;'SB35 Determination Data'!$F39,'5th Cycle APR Raw Data-Final'!$T$3:$T$1977,"&lt;="&amp;G39))</f>
        <v>0</v>
      </c>
      <c r="P39" s="60">
        <f t="shared" si="8"/>
        <v>11</v>
      </c>
      <c r="Q39" s="31">
        <f t="shared" si="9"/>
        <v>0</v>
      </c>
      <c r="R39" s="61">
        <f t="shared" si="10"/>
        <v>6</v>
      </c>
      <c r="S39" s="61">
        <f t="shared" si="11"/>
        <v>0</v>
      </c>
      <c r="T39" s="60">
        <f>VLOOKUP(K39,'5th Cycle APR Raw Data-Final'!$A$3:$P$1977,10,FALSE)</f>
        <v>7</v>
      </c>
      <c r="U39" s="60">
        <f>IF(AN39&lt;1,SUMIFS('5th Cycle APR Raw Data-Final'!K$3:K$1977,'5th Cycle APR Raw Data-Final'!$A$3:$A$1977,'SB35 Determination Data'!$K39,'5th Cycle APR Raw Data-Final'!$T$3:$T$1977,"&gt;="&amp;'SB35 Determination Data'!$F39,'5th Cycle APR Raw Data-Final'!$T$3:$T$1977,"&lt;"&amp;E39),SUMIFS('5th Cycle APR Raw Data-Final'!K$3:K$1977,'5th Cycle APR Raw Data-Final'!$A$3:$A$1977,'SB35 Determination Data'!$K39,'5th Cycle APR Raw Data-Final'!$T$3:$T$1977,"&gt;="&amp;'SB35 Determination Data'!$F39,'5th Cycle APR Raw Data-Final'!$T$3:$T$1977,"&lt;="&amp;G39))</f>
        <v>0</v>
      </c>
      <c r="V39" s="60">
        <f>IF(AN39&lt;1,SUMIFS('5th Cycle APR Raw Data-Final'!L$3:L$1977,'5th Cycle APR Raw Data-Final'!$A$3:$A$1977,'SB35 Determination Data'!$K39,'5th Cycle APR Raw Data-Final'!$T$3:$T$1977,"&gt;="&amp;'SB35 Determination Data'!$F39,'5th Cycle APR Raw Data-Final'!$T$3:$T$1977,"&lt;"&amp;E39),SUMIFS('5th Cycle APR Raw Data-Final'!L$3:L$1977,'5th Cycle APR Raw Data-Final'!$A$3:$A$1977,'SB35 Determination Data'!$K39,'5th Cycle APR Raw Data-Final'!$T$3:$T$1977,"&gt;="&amp;'SB35 Determination Data'!$F39,'5th Cycle APR Raw Data-Final'!$T$3:$T$1977,"&lt;="&amp;G39))</f>
        <v>0</v>
      </c>
      <c r="W39" s="60">
        <f>IF(AN39&lt;1,SUMIFS('5th Cycle APR Raw Data-Final'!M$3:M$1977,'5th Cycle APR Raw Data-Final'!$A$3:$A$1977,'SB35 Determination Data'!$K39,'5th Cycle APR Raw Data-Final'!$T$3:$T$1977,"&gt;="&amp;'SB35 Determination Data'!$F39,'5th Cycle APR Raw Data-Final'!$T$3:$T$1977,"&lt;"&amp;E39),SUMIFS('5th Cycle APR Raw Data-Final'!M$3:M$1977,'5th Cycle APR Raw Data-Final'!$A$3:$A$1977,'SB35 Determination Data'!$K39,'5th Cycle APR Raw Data-Final'!$T$3:$T$1977,"&gt;="&amp;'SB35 Determination Data'!$F39,'5th Cycle APR Raw Data-Final'!$T$3:$T$1977,"&lt;="&amp;G39))</f>
        <v>0</v>
      </c>
      <c r="X39" s="60">
        <f t="shared" si="12"/>
        <v>7</v>
      </c>
      <c r="Y39" s="60">
        <f t="shared" si="13"/>
        <v>0</v>
      </c>
      <c r="Z39" s="60">
        <f t="shared" si="14"/>
        <v>7</v>
      </c>
      <c r="AA39" s="31">
        <f t="shared" si="15"/>
        <v>0</v>
      </c>
      <c r="AB39" s="31">
        <f t="shared" si="16"/>
        <v>0</v>
      </c>
      <c r="AC39" s="60">
        <f>VLOOKUP(K39,'5th Cycle APR Raw Data-Final'!$A$3:$P$1977,14,FALSE)</f>
        <v>8</v>
      </c>
      <c r="AD39" s="60">
        <f>IF(AN39&lt;1,SUMIFS('5th Cycle APR Raw Data-Final'!$O$3:$O$1977,'5th Cycle APR Raw Data-Final'!$A$3:$A$1977,'SB35 Determination Data'!$K39,'5th Cycle APR Raw Data-Final'!$T$3:$T$1977,"&gt;="&amp;'SB35 Determination Data'!$F39,'5th Cycle APR Raw Data-Final'!$T$3:$T$1977,"&lt;"&amp;E39),SUMIFS('5th Cycle APR Raw Data-Final'!$O$3:$O$1977,'5th Cycle APR Raw Data-Final'!$A$3:$A$1977,'SB35 Determination Data'!$K39,'5th Cycle APR Raw Data-Final'!$T$3:$T$1977,"&gt;="&amp;'SB35 Determination Data'!$F39,'5th Cycle APR Raw Data-Final'!$T$3:$T$1977,"&lt;="&amp;G39))</f>
        <v>10</v>
      </c>
      <c r="AE39" s="60">
        <f t="shared" si="17"/>
        <v>0</v>
      </c>
      <c r="AF39" s="31">
        <f t="shared" si="18"/>
        <v>1.25</v>
      </c>
      <c r="AG39" s="60">
        <f>VLOOKUP(K39,'5th Cycle APR Raw Data-Final'!$A$3:$P$1977,16,FALSE)</f>
        <v>20</v>
      </c>
      <c r="AH39" s="60">
        <f>IF(AN39&lt;1,SUMIFS('5th Cycle APR Raw Data-Final'!$Q$3:$Q$1977,'5th Cycle APR Raw Data-Final'!$A$3:$A$1977,'SB35 Determination Data'!$K39,'5th Cycle APR Raw Data-Final'!$T$3:$T$1977,"&gt;="&amp;'SB35 Determination Data'!$F39,'5th Cycle APR Raw Data-Final'!$T$3:$T$1977,"&lt;"&amp;E39),SUMIFS('5th Cycle APR Raw Data-Final'!$Q$3:$Q$1977,'5th Cycle APR Raw Data-Final'!$A$3:$A$1977,'SB35 Determination Data'!$K39,'5th Cycle APR Raw Data-Final'!$T$3:$T$1977,"&gt;="&amp;'SB35 Determination Data'!$F39,'5th Cycle APR Raw Data-Final'!$T$3:$T$1977,"&lt;="&amp;G39))</f>
        <v>17</v>
      </c>
      <c r="AI39" s="60">
        <f t="shared" si="19"/>
        <v>3</v>
      </c>
      <c r="AJ39" s="31">
        <f t="shared" si="20"/>
        <v>0.85</v>
      </c>
      <c r="AK39" s="60">
        <f>VLOOKUP(K39,'5th Cycle APR Raw Data-Final'!$A$3:$R$1977,18,FALSE)</f>
        <v>46</v>
      </c>
      <c r="AL39" s="60">
        <f>IF(AN39&lt;1,SUMIFS('5th Cycle APR Raw Data-Final'!$S$3:$S$1977,'5th Cycle APR Raw Data-Final'!$A$3:$A$1977,'SB35 Determination Data'!$K39,'5th Cycle APR Raw Data-Final'!$T$3:$T$1977,"&gt;="&amp;'SB35 Determination Data'!$F39,'5th Cycle APR Raw Data-Final'!$T$3:$T$1977,"&lt;"&amp;E39),SUMIFS('5th Cycle APR Raw Data-Final'!$S$3:$S$1977,'5th Cycle APR Raw Data-Final'!$A$3:$A$1977,'SB35 Determination Data'!$K39,'5th Cycle APR Raw Data-Final'!$T$3:$T$1977,"&gt;="&amp;'SB35 Determination Data'!$F39,'5th Cycle APR Raw Data-Final'!$T$3:$T$1977,"&lt;="&amp;G39))</f>
        <v>27</v>
      </c>
      <c r="AM39" s="60">
        <f t="shared" si="21"/>
        <v>21</v>
      </c>
      <c r="AN39" s="62">
        <f t="shared" si="22"/>
        <v>0.5</v>
      </c>
      <c r="AO39" s="9" t="str">
        <f t="shared" si="23"/>
        <v>YES</v>
      </c>
      <c r="AP39" s="9" t="str">
        <f t="shared" si="24"/>
        <v>NO</v>
      </c>
      <c r="AQ39" s="9" t="str">
        <f t="shared" si="25"/>
        <v>NO</v>
      </c>
      <c r="AR39" s="48" t="str">
        <f>VLOOKUP(K39,'2018Submitted'!$A$2:$C$540,3,FALSE)</f>
        <v>No 2018 Annual Progress Report</v>
      </c>
      <c r="AS39" s="9" t="str">
        <f t="shared" si="26"/>
        <v>NO</v>
      </c>
      <c r="AT39" s="9" t="str">
        <f t="shared" si="27"/>
        <v>YES</v>
      </c>
    </row>
    <row r="40" spans="1:46" ht="12.75" customHeight="1" x14ac:dyDescent="0.15">
      <c r="A40" s="9" t="s">
        <v>168</v>
      </c>
      <c r="B40" s="9" t="str">
        <f t="shared" si="0"/>
        <v>BELLFLOWER</v>
      </c>
      <c r="C40" s="31">
        <f t="shared" si="1"/>
        <v>0.625</v>
      </c>
      <c r="D40" s="45">
        <f t="shared" si="2"/>
        <v>8</v>
      </c>
      <c r="E40" s="46">
        <f t="shared" si="3"/>
        <v>2018</v>
      </c>
      <c r="F40" s="46">
        <f t="shared" si="4"/>
        <v>2014</v>
      </c>
      <c r="G40" s="46" t="str">
        <f t="shared" si="5"/>
        <v>2021</v>
      </c>
      <c r="H40" s="9" t="str">
        <f t="shared" si="6"/>
        <v>10/15/2013</v>
      </c>
      <c r="I40" s="9" t="str">
        <f t="shared" si="7"/>
        <v>10/15/2021</v>
      </c>
      <c r="J40" s="9" t="s">
        <v>144</v>
      </c>
      <c r="K40" s="49" t="s">
        <v>177</v>
      </c>
      <c r="L40" s="60">
        <f>VLOOKUP(K40,'5th Cycle APR Raw Data-Final'!$A$3:$P$1977,6,FALSE)</f>
        <v>1</v>
      </c>
      <c r="M40" s="60">
        <f>IF(AN40&lt;1,SUMIFS('5th Cycle APR Raw Data-Final'!G$3:G$1977,'5th Cycle APR Raw Data-Final'!$A$3:$A$1977,'SB35 Determination Data'!$K40,'5th Cycle APR Raw Data-Final'!$T$3:$T$1977,"&gt;="&amp;'SB35 Determination Data'!$F40,'5th Cycle APR Raw Data-Final'!$T$3:$T$1977,"&lt;"&amp;E40),SUMIFS('5th Cycle APR Raw Data-Final'!G$3:G$1977,'5th Cycle APR Raw Data-Final'!$A$3:$A$1977,'SB35 Determination Data'!$K40,'5th Cycle APR Raw Data-Final'!$T$3:$T$1977,"&gt;="&amp;'SB35 Determination Data'!$F40,'5th Cycle APR Raw Data-Final'!$T$3:$T$1977,"&lt;="&amp;G40))</f>
        <v>0</v>
      </c>
      <c r="N40" s="60">
        <f>IF(AN40&lt;1,SUMIFS('5th Cycle APR Raw Data-Final'!H$3:H$1977,'5th Cycle APR Raw Data-Final'!$A$3:$A$1977,'SB35 Determination Data'!$K40,'5th Cycle APR Raw Data-Final'!$T$3:$T$1977,"&gt;="&amp;'SB35 Determination Data'!$F40,'5th Cycle APR Raw Data-Final'!$T$3:$T$1977,"&lt;"&amp;E40),SUMIFS('5th Cycle APR Raw Data-Final'!H$3:H$1977,'5th Cycle APR Raw Data-Final'!$A$3:$A$1977,'SB35 Determination Data'!$K40,'5th Cycle APR Raw Data-Final'!$T$3:$T$1977,"&gt;="&amp;'SB35 Determination Data'!$F40,'5th Cycle APR Raw Data-Final'!$T$3:$T$1977,"&lt;="&amp;G40))</f>
        <v>0</v>
      </c>
      <c r="O40" s="60">
        <f>IF(AN40&lt;1,SUMIFS('5th Cycle APR Raw Data-Final'!I$3:I$1977,'5th Cycle APR Raw Data-Final'!$A$3:$A$1977,'SB35 Determination Data'!$K40,'5th Cycle APR Raw Data-Final'!$T$3:$T$1977,"&gt;="&amp;'SB35 Determination Data'!$F40,'5th Cycle APR Raw Data-Final'!$T$3:$T$1977,"&lt;"&amp;E40),SUMIFS('5th Cycle APR Raw Data-Final'!I$3:I$1977,'5th Cycle APR Raw Data-Final'!$A$3:$A$1977,'SB35 Determination Data'!$K40,'5th Cycle APR Raw Data-Final'!$T$3:$T$1977,"&gt;="&amp;'SB35 Determination Data'!$F40,'5th Cycle APR Raw Data-Final'!$T$3:$T$1977,"&lt;="&amp;G40))</f>
        <v>0</v>
      </c>
      <c r="P40" s="60">
        <f t="shared" si="8"/>
        <v>1</v>
      </c>
      <c r="Q40" s="31">
        <f t="shared" si="9"/>
        <v>0</v>
      </c>
      <c r="R40" s="61">
        <f t="shared" si="10"/>
        <v>1</v>
      </c>
      <c r="S40" s="61">
        <f t="shared" si="11"/>
        <v>0</v>
      </c>
      <c r="T40" s="60">
        <f>VLOOKUP(K40,'5th Cycle APR Raw Data-Final'!$A$3:$P$1977,10,FALSE)</f>
        <v>1</v>
      </c>
      <c r="U40" s="60">
        <f>IF(AN40&lt;1,SUMIFS('5th Cycle APR Raw Data-Final'!K$3:K$1977,'5th Cycle APR Raw Data-Final'!$A$3:$A$1977,'SB35 Determination Data'!$K40,'5th Cycle APR Raw Data-Final'!$T$3:$T$1977,"&gt;="&amp;'SB35 Determination Data'!$F40,'5th Cycle APR Raw Data-Final'!$T$3:$T$1977,"&lt;"&amp;E40),SUMIFS('5th Cycle APR Raw Data-Final'!K$3:K$1977,'5th Cycle APR Raw Data-Final'!$A$3:$A$1977,'SB35 Determination Data'!$K40,'5th Cycle APR Raw Data-Final'!$T$3:$T$1977,"&gt;="&amp;'SB35 Determination Data'!$F40,'5th Cycle APR Raw Data-Final'!$T$3:$T$1977,"&lt;="&amp;G40))</f>
        <v>6</v>
      </c>
      <c r="V40" s="60">
        <f>IF(AN40&lt;1,SUMIFS('5th Cycle APR Raw Data-Final'!L$3:L$1977,'5th Cycle APR Raw Data-Final'!$A$3:$A$1977,'SB35 Determination Data'!$K40,'5th Cycle APR Raw Data-Final'!$T$3:$T$1977,"&gt;="&amp;'SB35 Determination Data'!$F40,'5th Cycle APR Raw Data-Final'!$T$3:$T$1977,"&lt;"&amp;E40),SUMIFS('5th Cycle APR Raw Data-Final'!L$3:L$1977,'5th Cycle APR Raw Data-Final'!$A$3:$A$1977,'SB35 Determination Data'!$K40,'5th Cycle APR Raw Data-Final'!$T$3:$T$1977,"&gt;="&amp;'SB35 Determination Data'!$F40,'5th Cycle APR Raw Data-Final'!$T$3:$T$1977,"&lt;="&amp;G40))</f>
        <v>6</v>
      </c>
      <c r="W40" s="60">
        <f>IF(AN40&lt;1,SUMIFS('5th Cycle APR Raw Data-Final'!M$3:M$1977,'5th Cycle APR Raw Data-Final'!$A$3:$A$1977,'SB35 Determination Data'!$K40,'5th Cycle APR Raw Data-Final'!$T$3:$T$1977,"&gt;="&amp;'SB35 Determination Data'!$F40,'5th Cycle APR Raw Data-Final'!$T$3:$T$1977,"&lt;"&amp;E40),SUMIFS('5th Cycle APR Raw Data-Final'!M$3:M$1977,'5th Cycle APR Raw Data-Final'!$A$3:$A$1977,'SB35 Determination Data'!$K40,'5th Cycle APR Raw Data-Final'!$T$3:$T$1977,"&gt;="&amp;'SB35 Determination Data'!$F40,'5th Cycle APR Raw Data-Final'!$T$3:$T$1977,"&lt;="&amp;G40))</f>
        <v>0</v>
      </c>
      <c r="X40" s="60">
        <f t="shared" si="12"/>
        <v>0</v>
      </c>
      <c r="Y40" s="60">
        <f t="shared" si="13"/>
        <v>6</v>
      </c>
      <c r="Z40" s="60">
        <f t="shared" si="14"/>
        <v>0</v>
      </c>
      <c r="AA40" s="31">
        <f t="shared" si="15"/>
        <v>6</v>
      </c>
      <c r="AB40" s="31">
        <f t="shared" si="16"/>
        <v>6</v>
      </c>
      <c r="AC40" s="60">
        <f>VLOOKUP(K40,'5th Cycle APR Raw Data-Final'!$A$3:$P$1977,14,FALSE)</f>
        <v>0</v>
      </c>
      <c r="AD40" s="60">
        <f>IF(AN40&lt;1,SUMIFS('5th Cycle APR Raw Data-Final'!$O$3:$O$1977,'5th Cycle APR Raw Data-Final'!$A$3:$A$1977,'SB35 Determination Data'!$K40,'5th Cycle APR Raw Data-Final'!$T$3:$T$1977,"&gt;="&amp;'SB35 Determination Data'!$F40,'5th Cycle APR Raw Data-Final'!$T$3:$T$1977,"&lt;"&amp;E40),SUMIFS('5th Cycle APR Raw Data-Final'!$O$3:$O$1977,'5th Cycle APR Raw Data-Final'!$A$3:$A$1977,'SB35 Determination Data'!$K40,'5th Cycle APR Raw Data-Final'!$T$3:$T$1977,"&gt;="&amp;'SB35 Determination Data'!$F40,'5th Cycle APR Raw Data-Final'!$T$3:$T$1977,"&lt;="&amp;G40))</f>
        <v>6</v>
      </c>
      <c r="AE40" s="60">
        <f t="shared" si="17"/>
        <v>0</v>
      </c>
      <c r="AF40" s="31" t="str">
        <f t="shared" si="18"/>
        <v>*</v>
      </c>
      <c r="AG40" s="60">
        <f>VLOOKUP(K40,'5th Cycle APR Raw Data-Final'!$A$3:$P$1977,16,FALSE)</f>
        <v>0</v>
      </c>
      <c r="AH40" s="60">
        <f>IF(AN40&lt;1,SUMIFS('5th Cycle APR Raw Data-Final'!$Q$3:$Q$1977,'5th Cycle APR Raw Data-Final'!$A$3:$A$1977,'SB35 Determination Data'!$K40,'5th Cycle APR Raw Data-Final'!$T$3:$T$1977,"&gt;="&amp;'SB35 Determination Data'!$F40,'5th Cycle APR Raw Data-Final'!$T$3:$T$1977,"&lt;"&amp;E40),SUMIFS('5th Cycle APR Raw Data-Final'!$Q$3:$Q$1977,'5th Cycle APR Raw Data-Final'!$A$3:$A$1977,'SB35 Determination Data'!$K40,'5th Cycle APR Raw Data-Final'!$T$3:$T$1977,"&gt;="&amp;'SB35 Determination Data'!$F40,'5th Cycle APR Raw Data-Final'!$T$3:$T$1977,"&lt;="&amp;G40))</f>
        <v>242</v>
      </c>
      <c r="AI40" s="60">
        <f t="shared" si="19"/>
        <v>0</v>
      </c>
      <c r="AJ40" s="31" t="str">
        <f t="shared" si="20"/>
        <v>*</v>
      </c>
      <c r="AK40" s="60">
        <f>VLOOKUP(K40,'5th Cycle APR Raw Data-Final'!$A$3:$R$1977,18,FALSE)</f>
        <v>2</v>
      </c>
      <c r="AL40" s="60">
        <f>IF(AN40&lt;1,SUMIFS('5th Cycle APR Raw Data-Final'!$S$3:$S$1977,'5th Cycle APR Raw Data-Final'!$A$3:$A$1977,'SB35 Determination Data'!$K40,'5th Cycle APR Raw Data-Final'!$T$3:$T$1977,"&gt;="&amp;'SB35 Determination Data'!$F40,'5th Cycle APR Raw Data-Final'!$T$3:$T$1977,"&lt;"&amp;E40),SUMIFS('5th Cycle APR Raw Data-Final'!$S$3:$S$1977,'5th Cycle APR Raw Data-Final'!$A$3:$A$1977,'SB35 Determination Data'!$K40,'5th Cycle APR Raw Data-Final'!$T$3:$T$1977,"&gt;="&amp;'SB35 Determination Data'!$F40,'5th Cycle APR Raw Data-Final'!$T$3:$T$1977,"&lt;="&amp;G40))</f>
        <v>254</v>
      </c>
      <c r="AM40" s="60">
        <f t="shared" si="21"/>
        <v>1</v>
      </c>
      <c r="AN40" s="62">
        <f t="shared" si="22"/>
        <v>0.5</v>
      </c>
      <c r="AO40" s="9" t="str">
        <f t="shared" si="23"/>
        <v>NO</v>
      </c>
      <c r="AP40" s="9" t="str">
        <f t="shared" si="24"/>
        <v>YES</v>
      </c>
      <c r="AQ40" s="9" t="str">
        <f t="shared" si="25"/>
        <v>NO</v>
      </c>
      <c r="AR40" s="48" t="str">
        <f>VLOOKUP(K40,'2018Submitted'!$A$2:$C$540,3,FALSE)</f>
        <v>Successful</v>
      </c>
      <c r="AS40" s="9" t="str">
        <f t="shared" si="26"/>
        <v>NO</v>
      </c>
      <c r="AT40" s="9" t="str">
        <f t="shared" si="27"/>
        <v>YES</v>
      </c>
    </row>
    <row r="41" spans="1:46" ht="12.75" customHeight="1" x14ac:dyDescent="0.15">
      <c r="A41" s="9" t="s">
        <v>449</v>
      </c>
      <c r="B41" s="9" t="str">
        <f t="shared" si="0"/>
        <v>BELMONT</v>
      </c>
      <c r="C41" s="31">
        <f t="shared" si="1"/>
        <v>0.5</v>
      </c>
      <c r="D41" s="45">
        <f t="shared" si="2"/>
        <v>8</v>
      </c>
      <c r="E41" s="46">
        <f t="shared" si="3"/>
        <v>2019</v>
      </c>
      <c r="F41" s="46">
        <f t="shared" si="4"/>
        <v>2015</v>
      </c>
      <c r="G41" s="46">
        <f t="shared" si="5"/>
        <v>2022</v>
      </c>
      <c r="H41" s="9" t="str">
        <f t="shared" si="6"/>
        <v>01/31/2015</v>
      </c>
      <c r="I41" s="9" t="str">
        <f t="shared" si="7"/>
        <v>01/31/2023</v>
      </c>
      <c r="J41" s="9" t="s">
        <v>67</v>
      </c>
      <c r="K41" s="49" t="s">
        <v>470</v>
      </c>
      <c r="L41" s="60">
        <f>VLOOKUP(K41,'5th Cycle APR Raw Data-Final'!$A$3:$P$1977,6,FALSE)</f>
        <v>116</v>
      </c>
      <c r="M41" s="60">
        <f>IF(AN41&lt;1,SUMIFS('5th Cycle APR Raw Data-Final'!G$3:G$1977,'5th Cycle APR Raw Data-Final'!$A$3:$A$1977,'SB35 Determination Data'!$K41,'5th Cycle APR Raw Data-Final'!$T$3:$T$1977,"&gt;="&amp;'SB35 Determination Data'!$F41,'5th Cycle APR Raw Data-Final'!$T$3:$T$1977,"&lt;"&amp;E41),SUMIFS('5th Cycle APR Raw Data-Final'!G$3:G$1977,'5th Cycle APR Raw Data-Final'!$A$3:$A$1977,'SB35 Determination Data'!$K41,'5th Cycle APR Raw Data-Final'!$T$3:$T$1977,"&gt;="&amp;'SB35 Determination Data'!$F41,'5th Cycle APR Raw Data-Final'!$T$3:$T$1977,"&lt;="&amp;G41))</f>
        <v>0</v>
      </c>
      <c r="N41" s="60">
        <f>IF(AN41&lt;1,SUMIFS('5th Cycle APR Raw Data-Final'!H$3:H$1977,'5th Cycle APR Raw Data-Final'!$A$3:$A$1977,'SB35 Determination Data'!$K41,'5th Cycle APR Raw Data-Final'!$T$3:$T$1977,"&gt;="&amp;'SB35 Determination Data'!$F41,'5th Cycle APR Raw Data-Final'!$T$3:$T$1977,"&lt;"&amp;E41),SUMIFS('5th Cycle APR Raw Data-Final'!H$3:H$1977,'5th Cycle APR Raw Data-Final'!$A$3:$A$1977,'SB35 Determination Data'!$K41,'5th Cycle APR Raw Data-Final'!$T$3:$T$1977,"&gt;="&amp;'SB35 Determination Data'!$F41,'5th Cycle APR Raw Data-Final'!$T$3:$T$1977,"&lt;="&amp;G41))</f>
        <v>0</v>
      </c>
      <c r="O41" s="60">
        <f>IF(AN41&lt;1,SUMIFS('5th Cycle APR Raw Data-Final'!I$3:I$1977,'5th Cycle APR Raw Data-Final'!$A$3:$A$1977,'SB35 Determination Data'!$K41,'5th Cycle APR Raw Data-Final'!$T$3:$T$1977,"&gt;="&amp;'SB35 Determination Data'!$F41,'5th Cycle APR Raw Data-Final'!$T$3:$T$1977,"&lt;"&amp;E41),SUMIFS('5th Cycle APR Raw Data-Final'!I$3:I$1977,'5th Cycle APR Raw Data-Final'!$A$3:$A$1977,'SB35 Determination Data'!$K41,'5th Cycle APR Raw Data-Final'!$T$3:$T$1977,"&gt;="&amp;'SB35 Determination Data'!$F41,'5th Cycle APR Raw Data-Final'!$T$3:$T$1977,"&lt;="&amp;G41))</f>
        <v>0</v>
      </c>
      <c r="P41" s="60">
        <f t="shared" si="8"/>
        <v>116</v>
      </c>
      <c r="Q41" s="31">
        <f t="shared" si="9"/>
        <v>0</v>
      </c>
      <c r="R41" s="61">
        <f t="shared" si="10"/>
        <v>58</v>
      </c>
      <c r="S41" s="61">
        <f t="shared" si="11"/>
        <v>0</v>
      </c>
      <c r="T41" s="60">
        <f>VLOOKUP(K41,'5th Cycle APR Raw Data-Final'!$A$3:$P$1977,10,FALSE)</f>
        <v>63</v>
      </c>
      <c r="U41" s="60">
        <f>IF(AN41&lt;1,SUMIFS('5th Cycle APR Raw Data-Final'!K$3:K$1977,'5th Cycle APR Raw Data-Final'!$A$3:$A$1977,'SB35 Determination Data'!$K41,'5th Cycle APR Raw Data-Final'!$T$3:$T$1977,"&gt;="&amp;'SB35 Determination Data'!$F41,'5th Cycle APR Raw Data-Final'!$T$3:$T$1977,"&lt;"&amp;E41),SUMIFS('5th Cycle APR Raw Data-Final'!K$3:K$1977,'5th Cycle APR Raw Data-Final'!$A$3:$A$1977,'SB35 Determination Data'!$K41,'5th Cycle APR Raw Data-Final'!$T$3:$T$1977,"&gt;="&amp;'SB35 Determination Data'!$F41,'5th Cycle APR Raw Data-Final'!$T$3:$T$1977,"&lt;="&amp;G41))</f>
        <v>0</v>
      </c>
      <c r="V41" s="60">
        <f>IF(AN41&lt;1,SUMIFS('5th Cycle APR Raw Data-Final'!L$3:L$1977,'5th Cycle APR Raw Data-Final'!$A$3:$A$1977,'SB35 Determination Data'!$K41,'5th Cycle APR Raw Data-Final'!$T$3:$T$1977,"&gt;="&amp;'SB35 Determination Data'!$F41,'5th Cycle APR Raw Data-Final'!$T$3:$T$1977,"&lt;"&amp;E41),SUMIFS('5th Cycle APR Raw Data-Final'!L$3:L$1977,'5th Cycle APR Raw Data-Final'!$A$3:$A$1977,'SB35 Determination Data'!$K41,'5th Cycle APR Raw Data-Final'!$T$3:$T$1977,"&gt;="&amp;'SB35 Determination Data'!$F41,'5th Cycle APR Raw Data-Final'!$T$3:$T$1977,"&lt;="&amp;G41))</f>
        <v>0</v>
      </c>
      <c r="W41" s="60">
        <f>IF(AN41&lt;1,SUMIFS('5th Cycle APR Raw Data-Final'!M$3:M$1977,'5th Cycle APR Raw Data-Final'!$A$3:$A$1977,'SB35 Determination Data'!$K41,'5th Cycle APR Raw Data-Final'!$T$3:$T$1977,"&gt;="&amp;'SB35 Determination Data'!$F41,'5th Cycle APR Raw Data-Final'!$T$3:$T$1977,"&lt;"&amp;E41),SUMIFS('5th Cycle APR Raw Data-Final'!M$3:M$1977,'5th Cycle APR Raw Data-Final'!$A$3:$A$1977,'SB35 Determination Data'!$K41,'5th Cycle APR Raw Data-Final'!$T$3:$T$1977,"&gt;="&amp;'SB35 Determination Data'!$F41,'5th Cycle APR Raw Data-Final'!$T$3:$T$1977,"&lt;="&amp;G41))</f>
        <v>0</v>
      </c>
      <c r="X41" s="60">
        <f t="shared" si="12"/>
        <v>63</v>
      </c>
      <c r="Y41" s="60">
        <f t="shared" si="13"/>
        <v>0</v>
      </c>
      <c r="Z41" s="60">
        <f t="shared" si="14"/>
        <v>63</v>
      </c>
      <c r="AA41" s="31">
        <f t="shared" si="15"/>
        <v>0</v>
      </c>
      <c r="AB41" s="31">
        <f t="shared" si="16"/>
        <v>0</v>
      </c>
      <c r="AC41" s="60">
        <f>VLOOKUP(K41,'5th Cycle APR Raw Data-Final'!$A$3:$P$1977,14,FALSE)</f>
        <v>67</v>
      </c>
      <c r="AD41" s="60">
        <f>IF(AN41&lt;1,SUMIFS('5th Cycle APR Raw Data-Final'!$O$3:$O$1977,'5th Cycle APR Raw Data-Final'!$A$3:$A$1977,'SB35 Determination Data'!$K41,'5th Cycle APR Raw Data-Final'!$T$3:$T$1977,"&gt;="&amp;'SB35 Determination Data'!$F41,'5th Cycle APR Raw Data-Final'!$T$3:$T$1977,"&lt;"&amp;E41),SUMIFS('5th Cycle APR Raw Data-Final'!$O$3:$O$1977,'5th Cycle APR Raw Data-Final'!$A$3:$A$1977,'SB35 Determination Data'!$K41,'5th Cycle APR Raw Data-Final'!$T$3:$T$1977,"&gt;="&amp;'SB35 Determination Data'!$F41,'5th Cycle APR Raw Data-Final'!$T$3:$T$1977,"&lt;="&amp;G41))</f>
        <v>13</v>
      </c>
      <c r="AE41" s="60">
        <f t="shared" si="17"/>
        <v>54</v>
      </c>
      <c r="AF41" s="31">
        <f t="shared" si="18"/>
        <v>0.19402985074626866</v>
      </c>
      <c r="AG41" s="60">
        <f>VLOOKUP(K41,'5th Cycle APR Raw Data-Final'!$A$3:$P$1977,16,FALSE)</f>
        <v>222</v>
      </c>
      <c r="AH41" s="60">
        <f>IF(AN41&lt;1,SUMIFS('5th Cycle APR Raw Data-Final'!$Q$3:$Q$1977,'5th Cycle APR Raw Data-Final'!$A$3:$A$1977,'SB35 Determination Data'!$K41,'5th Cycle APR Raw Data-Final'!$T$3:$T$1977,"&gt;="&amp;'SB35 Determination Data'!$F41,'5th Cycle APR Raw Data-Final'!$T$3:$T$1977,"&lt;"&amp;E41),SUMIFS('5th Cycle APR Raw Data-Final'!$Q$3:$Q$1977,'5th Cycle APR Raw Data-Final'!$A$3:$A$1977,'SB35 Determination Data'!$K41,'5th Cycle APR Raw Data-Final'!$T$3:$T$1977,"&gt;="&amp;'SB35 Determination Data'!$F41,'5th Cycle APR Raw Data-Final'!$T$3:$T$1977,"&lt;="&amp;G41))</f>
        <v>147</v>
      </c>
      <c r="AI41" s="60">
        <f t="shared" si="19"/>
        <v>75</v>
      </c>
      <c r="AJ41" s="31">
        <f t="shared" si="20"/>
        <v>0.66216216216216217</v>
      </c>
      <c r="AK41" s="60">
        <f>VLOOKUP(K41,'5th Cycle APR Raw Data-Final'!$A$3:$R$1977,18,FALSE)</f>
        <v>468</v>
      </c>
      <c r="AL41" s="60">
        <f>IF(AN41&lt;1,SUMIFS('5th Cycle APR Raw Data-Final'!$S$3:$S$1977,'5th Cycle APR Raw Data-Final'!$A$3:$A$1977,'SB35 Determination Data'!$K41,'5th Cycle APR Raw Data-Final'!$T$3:$T$1977,"&gt;="&amp;'SB35 Determination Data'!$F41,'5th Cycle APR Raw Data-Final'!$T$3:$T$1977,"&lt;"&amp;E41),SUMIFS('5th Cycle APR Raw Data-Final'!$S$3:$S$1977,'5th Cycle APR Raw Data-Final'!$A$3:$A$1977,'SB35 Determination Data'!$K41,'5th Cycle APR Raw Data-Final'!$T$3:$T$1977,"&gt;="&amp;'SB35 Determination Data'!$F41,'5th Cycle APR Raw Data-Final'!$T$3:$T$1977,"&lt;="&amp;G41))</f>
        <v>160</v>
      </c>
      <c r="AM41" s="60">
        <f t="shared" si="21"/>
        <v>308</v>
      </c>
      <c r="AN41" s="62">
        <f t="shared" si="22"/>
        <v>0.5</v>
      </c>
      <c r="AO41" s="9" t="str">
        <f t="shared" si="23"/>
        <v>NO</v>
      </c>
      <c r="AP41" s="9" t="str">
        <f t="shared" si="24"/>
        <v>YES</v>
      </c>
      <c r="AQ41" s="9" t="str">
        <f t="shared" si="25"/>
        <v>NO</v>
      </c>
      <c r="AR41" s="48" t="str">
        <f>VLOOKUP(K41,'2018Submitted'!$A$2:$C$540,3,FALSE)</f>
        <v>Successful</v>
      </c>
      <c r="AS41" s="9" t="str">
        <f t="shared" si="26"/>
        <v>NO</v>
      </c>
      <c r="AT41" s="9" t="str">
        <f t="shared" si="27"/>
        <v>YES</v>
      </c>
    </row>
    <row r="42" spans="1:46" ht="12.75" customHeight="1" x14ac:dyDescent="0.15">
      <c r="A42" s="9" t="s">
        <v>229</v>
      </c>
      <c r="B42" s="9" t="str">
        <f t="shared" si="0"/>
        <v>BELVEDERE</v>
      </c>
      <c r="C42" s="31">
        <f t="shared" si="1"/>
        <v>0.5</v>
      </c>
      <c r="D42" s="45">
        <f t="shared" si="2"/>
        <v>8</v>
      </c>
      <c r="E42" s="46">
        <f t="shared" si="3"/>
        <v>2019</v>
      </c>
      <c r="F42" s="46">
        <f t="shared" si="4"/>
        <v>2015</v>
      </c>
      <c r="G42" s="46">
        <f t="shared" si="5"/>
        <v>2022</v>
      </c>
      <c r="H42" s="9" t="str">
        <f t="shared" si="6"/>
        <v>01/31/2015</v>
      </c>
      <c r="I42" s="9" t="str">
        <f t="shared" si="7"/>
        <v>01/31/2023</v>
      </c>
      <c r="J42" s="9" t="s">
        <v>67</v>
      </c>
      <c r="K42" s="49" t="s">
        <v>230</v>
      </c>
      <c r="L42" s="60">
        <f>VLOOKUP(K42,'5th Cycle APR Raw Data-Final'!$A$3:$P$1977,6,FALSE)</f>
        <v>4</v>
      </c>
      <c r="M42" s="60">
        <f>IF(AN42&lt;1,SUMIFS('5th Cycle APR Raw Data-Final'!G$3:G$1977,'5th Cycle APR Raw Data-Final'!$A$3:$A$1977,'SB35 Determination Data'!$K42,'5th Cycle APR Raw Data-Final'!$T$3:$T$1977,"&gt;="&amp;'SB35 Determination Data'!$F42,'5th Cycle APR Raw Data-Final'!$T$3:$T$1977,"&lt;"&amp;E42),SUMIFS('5th Cycle APR Raw Data-Final'!G$3:G$1977,'5th Cycle APR Raw Data-Final'!$A$3:$A$1977,'SB35 Determination Data'!$K42,'5th Cycle APR Raw Data-Final'!$T$3:$T$1977,"&gt;="&amp;'SB35 Determination Data'!$F42,'5th Cycle APR Raw Data-Final'!$T$3:$T$1977,"&lt;="&amp;G42))</f>
        <v>0</v>
      </c>
      <c r="N42" s="60">
        <f>IF(AN42&lt;1,SUMIFS('5th Cycle APR Raw Data-Final'!H$3:H$1977,'5th Cycle APR Raw Data-Final'!$A$3:$A$1977,'SB35 Determination Data'!$K42,'5th Cycle APR Raw Data-Final'!$T$3:$T$1977,"&gt;="&amp;'SB35 Determination Data'!$F42,'5th Cycle APR Raw Data-Final'!$T$3:$T$1977,"&lt;"&amp;E42),SUMIFS('5th Cycle APR Raw Data-Final'!H$3:H$1977,'5th Cycle APR Raw Data-Final'!$A$3:$A$1977,'SB35 Determination Data'!$K42,'5th Cycle APR Raw Data-Final'!$T$3:$T$1977,"&gt;="&amp;'SB35 Determination Data'!$F42,'5th Cycle APR Raw Data-Final'!$T$3:$T$1977,"&lt;="&amp;G42))</f>
        <v>0</v>
      </c>
      <c r="O42" s="60">
        <f>IF(AN42&lt;1,SUMIFS('5th Cycle APR Raw Data-Final'!I$3:I$1977,'5th Cycle APR Raw Data-Final'!$A$3:$A$1977,'SB35 Determination Data'!$K42,'5th Cycle APR Raw Data-Final'!$T$3:$T$1977,"&gt;="&amp;'SB35 Determination Data'!$F42,'5th Cycle APR Raw Data-Final'!$T$3:$T$1977,"&lt;"&amp;E42),SUMIFS('5th Cycle APR Raw Data-Final'!I$3:I$1977,'5th Cycle APR Raw Data-Final'!$A$3:$A$1977,'SB35 Determination Data'!$K42,'5th Cycle APR Raw Data-Final'!$T$3:$T$1977,"&gt;="&amp;'SB35 Determination Data'!$F42,'5th Cycle APR Raw Data-Final'!$T$3:$T$1977,"&lt;="&amp;G42))</f>
        <v>0</v>
      </c>
      <c r="P42" s="60">
        <f t="shared" si="8"/>
        <v>4</v>
      </c>
      <c r="Q42" s="31">
        <f t="shared" si="9"/>
        <v>0</v>
      </c>
      <c r="R42" s="61">
        <f t="shared" si="10"/>
        <v>2</v>
      </c>
      <c r="S42" s="61">
        <f t="shared" si="11"/>
        <v>0</v>
      </c>
      <c r="T42" s="60">
        <f>VLOOKUP(K42,'5th Cycle APR Raw Data-Final'!$A$3:$P$1977,10,FALSE)</f>
        <v>3</v>
      </c>
      <c r="U42" s="60">
        <f>IF(AN42&lt;1,SUMIFS('5th Cycle APR Raw Data-Final'!K$3:K$1977,'5th Cycle APR Raw Data-Final'!$A$3:$A$1977,'SB35 Determination Data'!$K42,'5th Cycle APR Raw Data-Final'!$T$3:$T$1977,"&gt;="&amp;'SB35 Determination Data'!$F42,'5th Cycle APR Raw Data-Final'!$T$3:$T$1977,"&lt;"&amp;E42),SUMIFS('5th Cycle APR Raw Data-Final'!K$3:K$1977,'5th Cycle APR Raw Data-Final'!$A$3:$A$1977,'SB35 Determination Data'!$K42,'5th Cycle APR Raw Data-Final'!$T$3:$T$1977,"&gt;="&amp;'SB35 Determination Data'!$F42,'5th Cycle APR Raw Data-Final'!$T$3:$T$1977,"&lt;="&amp;G42))</f>
        <v>0</v>
      </c>
      <c r="V42" s="60">
        <f>IF(AN42&lt;1,SUMIFS('5th Cycle APR Raw Data-Final'!L$3:L$1977,'5th Cycle APR Raw Data-Final'!$A$3:$A$1977,'SB35 Determination Data'!$K42,'5th Cycle APR Raw Data-Final'!$T$3:$T$1977,"&gt;="&amp;'SB35 Determination Data'!$F42,'5th Cycle APR Raw Data-Final'!$T$3:$T$1977,"&lt;"&amp;E42),SUMIFS('5th Cycle APR Raw Data-Final'!L$3:L$1977,'5th Cycle APR Raw Data-Final'!$A$3:$A$1977,'SB35 Determination Data'!$K42,'5th Cycle APR Raw Data-Final'!$T$3:$T$1977,"&gt;="&amp;'SB35 Determination Data'!$F42,'5th Cycle APR Raw Data-Final'!$T$3:$T$1977,"&lt;="&amp;G42))</f>
        <v>0</v>
      </c>
      <c r="W42" s="60">
        <f>IF(AN42&lt;1,SUMIFS('5th Cycle APR Raw Data-Final'!M$3:M$1977,'5th Cycle APR Raw Data-Final'!$A$3:$A$1977,'SB35 Determination Data'!$K42,'5th Cycle APR Raw Data-Final'!$T$3:$T$1977,"&gt;="&amp;'SB35 Determination Data'!$F42,'5th Cycle APR Raw Data-Final'!$T$3:$T$1977,"&lt;"&amp;E42),SUMIFS('5th Cycle APR Raw Data-Final'!M$3:M$1977,'5th Cycle APR Raw Data-Final'!$A$3:$A$1977,'SB35 Determination Data'!$K42,'5th Cycle APR Raw Data-Final'!$T$3:$T$1977,"&gt;="&amp;'SB35 Determination Data'!$F42,'5th Cycle APR Raw Data-Final'!$T$3:$T$1977,"&lt;="&amp;G42))</f>
        <v>0</v>
      </c>
      <c r="X42" s="60">
        <f t="shared" si="12"/>
        <v>3</v>
      </c>
      <c r="Y42" s="60">
        <f t="shared" si="13"/>
        <v>0</v>
      </c>
      <c r="Z42" s="60">
        <f t="shared" si="14"/>
        <v>3</v>
      </c>
      <c r="AA42" s="31">
        <f t="shared" si="15"/>
        <v>0</v>
      </c>
      <c r="AB42" s="31">
        <f t="shared" si="16"/>
        <v>0</v>
      </c>
      <c r="AC42" s="60">
        <f>VLOOKUP(K42,'5th Cycle APR Raw Data-Final'!$A$3:$P$1977,14,FALSE)</f>
        <v>4</v>
      </c>
      <c r="AD42" s="60">
        <f>IF(AN42&lt;1,SUMIFS('5th Cycle APR Raw Data-Final'!$O$3:$O$1977,'5th Cycle APR Raw Data-Final'!$A$3:$A$1977,'SB35 Determination Data'!$K42,'5th Cycle APR Raw Data-Final'!$T$3:$T$1977,"&gt;="&amp;'SB35 Determination Data'!$F42,'5th Cycle APR Raw Data-Final'!$T$3:$T$1977,"&lt;"&amp;E42),SUMIFS('5th Cycle APR Raw Data-Final'!$O$3:$O$1977,'5th Cycle APR Raw Data-Final'!$A$3:$A$1977,'SB35 Determination Data'!$K42,'5th Cycle APR Raw Data-Final'!$T$3:$T$1977,"&gt;="&amp;'SB35 Determination Data'!$F42,'5th Cycle APR Raw Data-Final'!$T$3:$T$1977,"&lt;="&amp;G42))</f>
        <v>2</v>
      </c>
      <c r="AE42" s="60">
        <f t="shared" si="17"/>
        <v>2</v>
      </c>
      <c r="AF42" s="31">
        <f t="shared" si="18"/>
        <v>0.5</v>
      </c>
      <c r="AG42" s="60">
        <f>VLOOKUP(K42,'5th Cycle APR Raw Data-Final'!$A$3:$P$1977,16,FALSE)</f>
        <v>5</v>
      </c>
      <c r="AH42" s="60">
        <f>IF(AN42&lt;1,SUMIFS('5th Cycle APR Raw Data-Final'!$Q$3:$Q$1977,'5th Cycle APR Raw Data-Final'!$A$3:$A$1977,'SB35 Determination Data'!$K42,'5th Cycle APR Raw Data-Final'!$T$3:$T$1977,"&gt;="&amp;'SB35 Determination Data'!$F42,'5th Cycle APR Raw Data-Final'!$T$3:$T$1977,"&lt;"&amp;E42),SUMIFS('5th Cycle APR Raw Data-Final'!$Q$3:$Q$1977,'5th Cycle APR Raw Data-Final'!$A$3:$A$1977,'SB35 Determination Data'!$K42,'5th Cycle APR Raw Data-Final'!$T$3:$T$1977,"&gt;="&amp;'SB35 Determination Data'!$F42,'5th Cycle APR Raw Data-Final'!$T$3:$T$1977,"&lt;="&amp;G42))</f>
        <v>0</v>
      </c>
      <c r="AI42" s="60">
        <f t="shared" si="19"/>
        <v>5</v>
      </c>
      <c r="AJ42" s="31">
        <f t="shared" si="20"/>
        <v>0</v>
      </c>
      <c r="AK42" s="60">
        <f>VLOOKUP(K42,'5th Cycle APR Raw Data-Final'!$A$3:$R$1977,18,FALSE)</f>
        <v>16</v>
      </c>
      <c r="AL42" s="60">
        <f>IF(AN42&lt;1,SUMIFS('5th Cycle APR Raw Data-Final'!$S$3:$S$1977,'5th Cycle APR Raw Data-Final'!$A$3:$A$1977,'SB35 Determination Data'!$K42,'5th Cycle APR Raw Data-Final'!$T$3:$T$1977,"&gt;="&amp;'SB35 Determination Data'!$F42,'5th Cycle APR Raw Data-Final'!$T$3:$T$1977,"&lt;"&amp;E42),SUMIFS('5th Cycle APR Raw Data-Final'!$S$3:$S$1977,'5th Cycle APR Raw Data-Final'!$A$3:$A$1977,'SB35 Determination Data'!$K42,'5th Cycle APR Raw Data-Final'!$T$3:$T$1977,"&gt;="&amp;'SB35 Determination Data'!$F42,'5th Cycle APR Raw Data-Final'!$T$3:$T$1977,"&lt;="&amp;G42))</f>
        <v>2</v>
      </c>
      <c r="AM42" s="60">
        <f t="shared" si="21"/>
        <v>14</v>
      </c>
      <c r="AN42" s="62">
        <f t="shared" si="22"/>
        <v>0.5</v>
      </c>
      <c r="AO42" s="9" t="str">
        <f t="shared" si="23"/>
        <v>YES</v>
      </c>
      <c r="AP42" s="9" t="str">
        <f t="shared" si="24"/>
        <v>NO</v>
      </c>
      <c r="AQ42" s="9" t="str">
        <f t="shared" si="25"/>
        <v>NO</v>
      </c>
      <c r="AR42" s="48" t="str">
        <f>VLOOKUP(K42,'2018Submitted'!$A$2:$C$540,3,FALSE)</f>
        <v>Successful</v>
      </c>
      <c r="AS42" s="9" t="str">
        <f t="shared" si="26"/>
        <v>NO</v>
      </c>
      <c r="AT42" s="9" t="str">
        <f t="shared" si="27"/>
        <v>NO</v>
      </c>
    </row>
    <row r="43" spans="1:46" ht="12.75" customHeight="1" x14ac:dyDescent="0.15">
      <c r="A43" s="9" t="s">
        <v>472</v>
      </c>
      <c r="B43" s="9" t="str">
        <f t="shared" si="0"/>
        <v>BENICIA</v>
      </c>
      <c r="C43" s="31">
        <f t="shared" si="1"/>
        <v>0.5</v>
      </c>
      <c r="D43" s="45">
        <f t="shared" si="2"/>
        <v>8</v>
      </c>
      <c r="E43" s="46">
        <f t="shared" si="3"/>
        <v>2019</v>
      </c>
      <c r="F43" s="46">
        <f t="shared" si="4"/>
        <v>2015</v>
      </c>
      <c r="G43" s="46">
        <f t="shared" si="5"/>
        <v>2022</v>
      </c>
      <c r="H43" s="9" t="str">
        <f t="shared" si="6"/>
        <v>01/31/2015</v>
      </c>
      <c r="I43" s="9" t="str">
        <f t="shared" si="7"/>
        <v>01/31/2023</v>
      </c>
      <c r="J43" s="9" t="s">
        <v>67</v>
      </c>
      <c r="K43" s="49" t="s">
        <v>473</v>
      </c>
      <c r="L43" s="60">
        <f>VLOOKUP(K43,'5th Cycle APR Raw Data-Final'!$A$3:$P$1977,6,FALSE)</f>
        <v>94</v>
      </c>
      <c r="M43" s="60">
        <f>IF(AN43&lt;1,SUMIFS('5th Cycle APR Raw Data-Final'!G$3:G$1977,'5th Cycle APR Raw Data-Final'!$A$3:$A$1977,'SB35 Determination Data'!$K43,'5th Cycle APR Raw Data-Final'!$T$3:$T$1977,"&gt;="&amp;'SB35 Determination Data'!$F43,'5th Cycle APR Raw Data-Final'!$T$3:$T$1977,"&lt;"&amp;E43),SUMIFS('5th Cycle APR Raw Data-Final'!G$3:G$1977,'5th Cycle APR Raw Data-Final'!$A$3:$A$1977,'SB35 Determination Data'!$K43,'5th Cycle APR Raw Data-Final'!$T$3:$T$1977,"&gt;="&amp;'SB35 Determination Data'!$F43,'5th Cycle APR Raw Data-Final'!$T$3:$T$1977,"&lt;="&amp;G43))</f>
        <v>1</v>
      </c>
      <c r="N43" s="60">
        <f>IF(AN43&lt;1,SUMIFS('5th Cycle APR Raw Data-Final'!H$3:H$1977,'5th Cycle APR Raw Data-Final'!$A$3:$A$1977,'SB35 Determination Data'!$K43,'5th Cycle APR Raw Data-Final'!$T$3:$T$1977,"&gt;="&amp;'SB35 Determination Data'!$F43,'5th Cycle APR Raw Data-Final'!$T$3:$T$1977,"&lt;"&amp;E43),SUMIFS('5th Cycle APR Raw Data-Final'!H$3:H$1977,'5th Cycle APR Raw Data-Final'!$A$3:$A$1977,'SB35 Determination Data'!$K43,'5th Cycle APR Raw Data-Final'!$T$3:$T$1977,"&gt;="&amp;'SB35 Determination Data'!$F43,'5th Cycle APR Raw Data-Final'!$T$3:$T$1977,"&lt;="&amp;G43))</f>
        <v>1</v>
      </c>
      <c r="O43" s="60">
        <f>IF(AN43&lt;1,SUMIFS('5th Cycle APR Raw Data-Final'!I$3:I$1977,'5th Cycle APR Raw Data-Final'!$A$3:$A$1977,'SB35 Determination Data'!$K43,'5th Cycle APR Raw Data-Final'!$T$3:$T$1977,"&gt;="&amp;'SB35 Determination Data'!$F43,'5th Cycle APR Raw Data-Final'!$T$3:$T$1977,"&lt;"&amp;E43),SUMIFS('5th Cycle APR Raw Data-Final'!I$3:I$1977,'5th Cycle APR Raw Data-Final'!$A$3:$A$1977,'SB35 Determination Data'!$K43,'5th Cycle APR Raw Data-Final'!$T$3:$T$1977,"&gt;="&amp;'SB35 Determination Data'!$F43,'5th Cycle APR Raw Data-Final'!$T$3:$T$1977,"&lt;="&amp;G43))</f>
        <v>0</v>
      </c>
      <c r="P43" s="60">
        <f t="shared" si="8"/>
        <v>93</v>
      </c>
      <c r="Q43" s="31">
        <f t="shared" si="9"/>
        <v>1.0638297872340425E-2</v>
      </c>
      <c r="R43" s="61">
        <f t="shared" si="10"/>
        <v>47</v>
      </c>
      <c r="S43" s="61">
        <f t="shared" si="11"/>
        <v>0</v>
      </c>
      <c r="T43" s="60">
        <f>VLOOKUP(K43,'5th Cycle APR Raw Data-Final'!$A$3:$P$1977,10,FALSE)</f>
        <v>54</v>
      </c>
      <c r="U43" s="60">
        <f>IF(AN43&lt;1,SUMIFS('5th Cycle APR Raw Data-Final'!K$3:K$1977,'5th Cycle APR Raw Data-Final'!$A$3:$A$1977,'SB35 Determination Data'!$K43,'5th Cycle APR Raw Data-Final'!$T$3:$T$1977,"&gt;="&amp;'SB35 Determination Data'!$F43,'5th Cycle APR Raw Data-Final'!$T$3:$T$1977,"&lt;"&amp;E43),SUMIFS('5th Cycle APR Raw Data-Final'!K$3:K$1977,'5th Cycle APR Raw Data-Final'!$A$3:$A$1977,'SB35 Determination Data'!$K43,'5th Cycle APR Raw Data-Final'!$T$3:$T$1977,"&gt;="&amp;'SB35 Determination Data'!$F43,'5th Cycle APR Raw Data-Final'!$T$3:$T$1977,"&lt;="&amp;G43))</f>
        <v>3</v>
      </c>
      <c r="V43" s="60">
        <f>IF(AN43&lt;1,SUMIFS('5th Cycle APR Raw Data-Final'!L$3:L$1977,'5th Cycle APR Raw Data-Final'!$A$3:$A$1977,'SB35 Determination Data'!$K43,'5th Cycle APR Raw Data-Final'!$T$3:$T$1977,"&gt;="&amp;'SB35 Determination Data'!$F43,'5th Cycle APR Raw Data-Final'!$T$3:$T$1977,"&lt;"&amp;E43),SUMIFS('5th Cycle APR Raw Data-Final'!L$3:L$1977,'5th Cycle APR Raw Data-Final'!$A$3:$A$1977,'SB35 Determination Data'!$K43,'5th Cycle APR Raw Data-Final'!$T$3:$T$1977,"&gt;="&amp;'SB35 Determination Data'!$F43,'5th Cycle APR Raw Data-Final'!$T$3:$T$1977,"&lt;="&amp;G43))</f>
        <v>3</v>
      </c>
      <c r="W43" s="60">
        <f>IF(AN43&lt;1,SUMIFS('5th Cycle APR Raw Data-Final'!M$3:M$1977,'5th Cycle APR Raw Data-Final'!$A$3:$A$1977,'SB35 Determination Data'!$K43,'5th Cycle APR Raw Data-Final'!$T$3:$T$1977,"&gt;="&amp;'SB35 Determination Data'!$F43,'5th Cycle APR Raw Data-Final'!$T$3:$T$1977,"&lt;"&amp;E43),SUMIFS('5th Cycle APR Raw Data-Final'!M$3:M$1977,'5th Cycle APR Raw Data-Final'!$A$3:$A$1977,'SB35 Determination Data'!$K43,'5th Cycle APR Raw Data-Final'!$T$3:$T$1977,"&gt;="&amp;'SB35 Determination Data'!$F43,'5th Cycle APR Raw Data-Final'!$T$3:$T$1977,"&lt;="&amp;G43))</f>
        <v>0</v>
      </c>
      <c r="X43" s="60">
        <f t="shared" si="12"/>
        <v>51</v>
      </c>
      <c r="Y43" s="60">
        <f t="shared" si="13"/>
        <v>3</v>
      </c>
      <c r="Z43" s="60">
        <f t="shared" si="14"/>
        <v>51</v>
      </c>
      <c r="AA43" s="31">
        <f t="shared" si="15"/>
        <v>5.5555555555555552E-2</v>
      </c>
      <c r="AB43" s="31">
        <f t="shared" si="16"/>
        <v>5.5555555555555552E-2</v>
      </c>
      <c r="AC43" s="60">
        <f>VLOOKUP(K43,'5th Cycle APR Raw Data-Final'!$A$3:$P$1977,14,FALSE)</f>
        <v>56</v>
      </c>
      <c r="AD43" s="60">
        <f>IF(AN43&lt;1,SUMIFS('5th Cycle APR Raw Data-Final'!$O$3:$O$1977,'5th Cycle APR Raw Data-Final'!$A$3:$A$1977,'SB35 Determination Data'!$K43,'5th Cycle APR Raw Data-Final'!$T$3:$T$1977,"&gt;="&amp;'SB35 Determination Data'!$F43,'5th Cycle APR Raw Data-Final'!$T$3:$T$1977,"&lt;"&amp;E43),SUMIFS('5th Cycle APR Raw Data-Final'!$O$3:$O$1977,'5th Cycle APR Raw Data-Final'!$A$3:$A$1977,'SB35 Determination Data'!$K43,'5th Cycle APR Raw Data-Final'!$T$3:$T$1977,"&gt;="&amp;'SB35 Determination Data'!$F43,'5th Cycle APR Raw Data-Final'!$T$3:$T$1977,"&lt;="&amp;G43))</f>
        <v>3</v>
      </c>
      <c r="AE43" s="60">
        <f t="shared" si="17"/>
        <v>53</v>
      </c>
      <c r="AF43" s="31">
        <f t="shared" si="18"/>
        <v>5.3571428571428568E-2</v>
      </c>
      <c r="AG43" s="60">
        <f>VLOOKUP(K43,'5th Cycle APR Raw Data-Final'!$A$3:$P$1977,16,FALSE)</f>
        <v>123</v>
      </c>
      <c r="AH43" s="60">
        <f>IF(AN43&lt;1,SUMIFS('5th Cycle APR Raw Data-Final'!$Q$3:$Q$1977,'5th Cycle APR Raw Data-Final'!$A$3:$A$1977,'SB35 Determination Data'!$K43,'5th Cycle APR Raw Data-Final'!$T$3:$T$1977,"&gt;="&amp;'SB35 Determination Data'!$F43,'5th Cycle APR Raw Data-Final'!$T$3:$T$1977,"&lt;"&amp;E43),SUMIFS('5th Cycle APR Raw Data-Final'!$Q$3:$Q$1977,'5th Cycle APR Raw Data-Final'!$A$3:$A$1977,'SB35 Determination Data'!$K43,'5th Cycle APR Raw Data-Final'!$T$3:$T$1977,"&gt;="&amp;'SB35 Determination Data'!$F43,'5th Cycle APR Raw Data-Final'!$T$3:$T$1977,"&lt;="&amp;G43))</f>
        <v>15</v>
      </c>
      <c r="AI43" s="60">
        <f t="shared" si="19"/>
        <v>108</v>
      </c>
      <c r="AJ43" s="31">
        <f t="shared" si="20"/>
        <v>0.12195121951219512</v>
      </c>
      <c r="AK43" s="60">
        <f>VLOOKUP(K43,'5th Cycle APR Raw Data-Final'!$A$3:$R$1977,18,FALSE)</f>
        <v>327</v>
      </c>
      <c r="AL43" s="60">
        <f>IF(AN43&lt;1,SUMIFS('5th Cycle APR Raw Data-Final'!$S$3:$S$1977,'5th Cycle APR Raw Data-Final'!$A$3:$A$1977,'SB35 Determination Data'!$K43,'5th Cycle APR Raw Data-Final'!$T$3:$T$1977,"&gt;="&amp;'SB35 Determination Data'!$F43,'5th Cycle APR Raw Data-Final'!$T$3:$T$1977,"&lt;"&amp;E43),SUMIFS('5th Cycle APR Raw Data-Final'!$S$3:$S$1977,'5th Cycle APR Raw Data-Final'!$A$3:$A$1977,'SB35 Determination Data'!$K43,'5th Cycle APR Raw Data-Final'!$T$3:$T$1977,"&gt;="&amp;'SB35 Determination Data'!$F43,'5th Cycle APR Raw Data-Final'!$T$3:$T$1977,"&lt;="&amp;G43))</f>
        <v>22</v>
      </c>
      <c r="AM43" s="60">
        <f t="shared" si="21"/>
        <v>305</v>
      </c>
      <c r="AN43" s="62">
        <f t="shared" si="22"/>
        <v>0.5</v>
      </c>
      <c r="AO43" s="9" t="str">
        <f t="shared" si="23"/>
        <v>YES</v>
      </c>
      <c r="AP43" s="9" t="str">
        <f t="shared" si="24"/>
        <v>NO</v>
      </c>
      <c r="AQ43" s="9" t="str">
        <f t="shared" si="25"/>
        <v>NO</v>
      </c>
      <c r="AR43" s="48" t="str">
        <f>VLOOKUP(K43,'2018Submitted'!$A$2:$C$540,3,FALSE)</f>
        <v>Successful</v>
      </c>
      <c r="AS43" s="9" t="str">
        <f t="shared" si="26"/>
        <v>NO</v>
      </c>
      <c r="AT43" s="9" t="str">
        <f t="shared" si="27"/>
        <v>NO</v>
      </c>
    </row>
    <row r="44" spans="1:46" ht="12.75" customHeight="1" x14ac:dyDescent="0.15">
      <c r="A44" s="9" t="s">
        <v>66</v>
      </c>
      <c r="B44" s="9" t="str">
        <f t="shared" si="0"/>
        <v>BERKELEY</v>
      </c>
      <c r="C44" s="31">
        <f t="shared" si="1"/>
        <v>0.5</v>
      </c>
      <c r="D44" s="45">
        <f t="shared" si="2"/>
        <v>8</v>
      </c>
      <c r="E44" s="46">
        <f t="shared" si="3"/>
        <v>2019</v>
      </c>
      <c r="F44" s="46">
        <f t="shared" si="4"/>
        <v>2015</v>
      </c>
      <c r="G44" s="46">
        <f t="shared" si="5"/>
        <v>2022</v>
      </c>
      <c r="H44" s="9" t="str">
        <f t="shared" si="6"/>
        <v>01/31/2015</v>
      </c>
      <c r="I44" s="9" t="str">
        <f t="shared" si="7"/>
        <v>01/31/2023</v>
      </c>
      <c r="J44" s="9" t="s">
        <v>67</v>
      </c>
      <c r="K44" s="49" t="s">
        <v>70</v>
      </c>
      <c r="L44" s="60">
        <f>VLOOKUP(K44,'5th Cycle APR Raw Data-Final'!$A$3:$P$1977,6,FALSE)</f>
        <v>532</v>
      </c>
      <c r="M44" s="60">
        <f>IF(AN44&lt;1,SUMIFS('5th Cycle APR Raw Data-Final'!G$3:G$1977,'5th Cycle APR Raw Data-Final'!$A$3:$A$1977,'SB35 Determination Data'!$K44,'5th Cycle APR Raw Data-Final'!$T$3:$T$1977,"&gt;="&amp;'SB35 Determination Data'!$F44,'5th Cycle APR Raw Data-Final'!$T$3:$T$1977,"&lt;"&amp;E44),SUMIFS('5th Cycle APR Raw Data-Final'!G$3:G$1977,'5th Cycle APR Raw Data-Final'!$A$3:$A$1977,'SB35 Determination Data'!$K44,'5th Cycle APR Raw Data-Final'!$T$3:$T$1977,"&gt;="&amp;'SB35 Determination Data'!$F44,'5th Cycle APR Raw Data-Final'!$T$3:$T$1977,"&lt;="&amp;G44))</f>
        <v>86</v>
      </c>
      <c r="N44" s="60">
        <f>IF(AN44&lt;1,SUMIFS('5th Cycle APR Raw Data-Final'!H$3:H$1977,'5th Cycle APR Raw Data-Final'!$A$3:$A$1977,'SB35 Determination Data'!$K44,'5th Cycle APR Raw Data-Final'!$T$3:$T$1977,"&gt;="&amp;'SB35 Determination Data'!$F44,'5th Cycle APR Raw Data-Final'!$T$3:$T$1977,"&lt;"&amp;E44),SUMIFS('5th Cycle APR Raw Data-Final'!H$3:H$1977,'5th Cycle APR Raw Data-Final'!$A$3:$A$1977,'SB35 Determination Data'!$K44,'5th Cycle APR Raw Data-Final'!$T$3:$T$1977,"&gt;="&amp;'SB35 Determination Data'!$F44,'5th Cycle APR Raw Data-Final'!$T$3:$T$1977,"&lt;="&amp;G44))</f>
        <v>86</v>
      </c>
      <c r="O44" s="60">
        <f>IF(AN44&lt;1,SUMIFS('5th Cycle APR Raw Data-Final'!I$3:I$1977,'5th Cycle APR Raw Data-Final'!$A$3:$A$1977,'SB35 Determination Data'!$K44,'5th Cycle APR Raw Data-Final'!$T$3:$T$1977,"&gt;="&amp;'SB35 Determination Data'!$F44,'5th Cycle APR Raw Data-Final'!$T$3:$T$1977,"&lt;"&amp;E44),SUMIFS('5th Cycle APR Raw Data-Final'!I$3:I$1977,'5th Cycle APR Raw Data-Final'!$A$3:$A$1977,'SB35 Determination Data'!$K44,'5th Cycle APR Raw Data-Final'!$T$3:$T$1977,"&gt;="&amp;'SB35 Determination Data'!$F44,'5th Cycle APR Raw Data-Final'!$T$3:$T$1977,"&lt;="&amp;G44))</f>
        <v>0</v>
      </c>
      <c r="P44" s="60">
        <f t="shared" si="8"/>
        <v>446</v>
      </c>
      <c r="Q44" s="31">
        <f t="shared" si="9"/>
        <v>0.16165413533834586</v>
      </c>
      <c r="R44" s="61">
        <f t="shared" si="10"/>
        <v>266</v>
      </c>
      <c r="S44" s="61">
        <f t="shared" si="11"/>
        <v>0</v>
      </c>
      <c r="T44" s="60">
        <f>VLOOKUP(K44,'5th Cycle APR Raw Data-Final'!$A$3:$P$1977,10,FALSE)</f>
        <v>442</v>
      </c>
      <c r="U44" s="60">
        <f>IF(AN44&lt;1,SUMIFS('5th Cycle APR Raw Data-Final'!K$3:K$1977,'5th Cycle APR Raw Data-Final'!$A$3:$A$1977,'SB35 Determination Data'!$K44,'5th Cycle APR Raw Data-Final'!$T$3:$T$1977,"&gt;="&amp;'SB35 Determination Data'!$F44,'5th Cycle APR Raw Data-Final'!$T$3:$T$1977,"&lt;"&amp;E44),SUMIFS('5th Cycle APR Raw Data-Final'!K$3:K$1977,'5th Cycle APR Raw Data-Final'!$A$3:$A$1977,'SB35 Determination Data'!$K44,'5th Cycle APR Raw Data-Final'!$T$3:$T$1977,"&gt;="&amp;'SB35 Determination Data'!$F44,'5th Cycle APR Raw Data-Final'!$T$3:$T$1977,"&lt;="&amp;G44))</f>
        <v>17</v>
      </c>
      <c r="V44" s="60">
        <f>IF(AN44&lt;1,SUMIFS('5th Cycle APR Raw Data-Final'!L$3:L$1977,'5th Cycle APR Raw Data-Final'!$A$3:$A$1977,'SB35 Determination Data'!$K44,'5th Cycle APR Raw Data-Final'!$T$3:$T$1977,"&gt;="&amp;'SB35 Determination Data'!$F44,'5th Cycle APR Raw Data-Final'!$T$3:$T$1977,"&lt;"&amp;E44),SUMIFS('5th Cycle APR Raw Data-Final'!L$3:L$1977,'5th Cycle APR Raw Data-Final'!$A$3:$A$1977,'SB35 Determination Data'!$K44,'5th Cycle APR Raw Data-Final'!$T$3:$T$1977,"&gt;="&amp;'SB35 Determination Data'!$F44,'5th Cycle APR Raw Data-Final'!$T$3:$T$1977,"&lt;="&amp;G44))</f>
        <v>17</v>
      </c>
      <c r="W44" s="60">
        <f>IF(AN44&lt;1,SUMIFS('5th Cycle APR Raw Data-Final'!M$3:M$1977,'5th Cycle APR Raw Data-Final'!$A$3:$A$1977,'SB35 Determination Data'!$K44,'5th Cycle APR Raw Data-Final'!$T$3:$T$1977,"&gt;="&amp;'SB35 Determination Data'!$F44,'5th Cycle APR Raw Data-Final'!$T$3:$T$1977,"&lt;"&amp;E44),SUMIFS('5th Cycle APR Raw Data-Final'!M$3:M$1977,'5th Cycle APR Raw Data-Final'!$A$3:$A$1977,'SB35 Determination Data'!$K44,'5th Cycle APR Raw Data-Final'!$T$3:$T$1977,"&gt;="&amp;'SB35 Determination Data'!$F44,'5th Cycle APR Raw Data-Final'!$T$3:$T$1977,"&lt;="&amp;G44))</f>
        <v>0</v>
      </c>
      <c r="X44" s="60">
        <f t="shared" si="12"/>
        <v>425</v>
      </c>
      <c r="Y44" s="60">
        <f t="shared" si="13"/>
        <v>17</v>
      </c>
      <c r="Z44" s="60">
        <f t="shared" si="14"/>
        <v>425</v>
      </c>
      <c r="AA44" s="31">
        <f t="shared" si="15"/>
        <v>3.8461538461538464E-2</v>
      </c>
      <c r="AB44" s="31">
        <f t="shared" si="16"/>
        <v>3.8461538461538464E-2</v>
      </c>
      <c r="AC44" s="60">
        <f>VLOOKUP(K44,'5th Cycle APR Raw Data-Final'!$A$3:$P$1977,14,FALSE)</f>
        <v>584</v>
      </c>
      <c r="AD44" s="60">
        <f>IF(AN44&lt;1,SUMIFS('5th Cycle APR Raw Data-Final'!$O$3:$O$1977,'5th Cycle APR Raw Data-Final'!$A$3:$A$1977,'SB35 Determination Data'!$K44,'5th Cycle APR Raw Data-Final'!$T$3:$T$1977,"&gt;="&amp;'SB35 Determination Data'!$F44,'5th Cycle APR Raw Data-Final'!$T$3:$T$1977,"&lt;"&amp;E44),SUMIFS('5th Cycle APR Raw Data-Final'!$O$3:$O$1977,'5th Cycle APR Raw Data-Final'!$A$3:$A$1977,'SB35 Determination Data'!$K44,'5th Cycle APR Raw Data-Final'!$T$3:$T$1977,"&gt;="&amp;'SB35 Determination Data'!$F44,'5th Cycle APR Raw Data-Final'!$T$3:$T$1977,"&lt;="&amp;G44))</f>
        <v>132</v>
      </c>
      <c r="AE44" s="60">
        <f t="shared" si="17"/>
        <v>452</v>
      </c>
      <c r="AF44" s="31">
        <f t="shared" si="18"/>
        <v>0.22602739726027396</v>
      </c>
      <c r="AG44" s="60">
        <f>VLOOKUP(K44,'5th Cycle APR Raw Data-Final'!$A$3:$P$1977,16,FALSE)</f>
        <v>1401</v>
      </c>
      <c r="AH44" s="60">
        <f>IF(AN44&lt;1,SUMIFS('5th Cycle APR Raw Data-Final'!$Q$3:$Q$1977,'5th Cycle APR Raw Data-Final'!$A$3:$A$1977,'SB35 Determination Data'!$K44,'5th Cycle APR Raw Data-Final'!$T$3:$T$1977,"&gt;="&amp;'SB35 Determination Data'!$F44,'5th Cycle APR Raw Data-Final'!$T$3:$T$1977,"&lt;"&amp;E44),SUMIFS('5th Cycle APR Raw Data-Final'!$Q$3:$Q$1977,'5th Cycle APR Raw Data-Final'!$A$3:$A$1977,'SB35 Determination Data'!$K44,'5th Cycle APR Raw Data-Final'!$T$3:$T$1977,"&gt;="&amp;'SB35 Determination Data'!$F44,'5th Cycle APR Raw Data-Final'!$T$3:$T$1977,"&lt;="&amp;G44))</f>
        <v>1132</v>
      </c>
      <c r="AI44" s="60">
        <f t="shared" si="19"/>
        <v>269</v>
      </c>
      <c r="AJ44" s="31">
        <f t="shared" si="20"/>
        <v>0.80799428979300503</v>
      </c>
      <c r="AK44" s="60">
        <f>VLOOKUP(K44,'5th Cycle APR Raw Data-Final'!$A$3:$R$1977,18,FALSE)</f>
        <v>2959</v>
      </c>
      <c r="AL44" s="60">
        <f>IF(AN44&lt;1,SUMIFS('5th Cycle APR Raw Data-Final'!$S$3:$S$1977,'5th Cycle APR Raw Data-Final'!$A$3:$A$1977,'SB35 Determination Data'!$K44,'5th Cycle APR Raw Data-Final'!$T$3:$T$1977,"&gt;="&amp;'SB35 Determination Data'!$F44,'5th Cycle APR Raw Data-Final'!$T$3:$T$1977,"&lt;"&amp;E44),SUMIFS('5th Cycle APR Raw Data-Final'!$S$3:$S$1977,'5th Cycle APR Raw Data-Final'!$A$3:$A$1977,'SB35 Determination Data'!$K44,'5th Cycle APR Raw Data-Final'!$T$3:$T$1977,"&gt;="&amp;'SB35 Determination Data'!$F44,'5th Cycle APR Raw Data-Final'!$T$3:$T$1977,"&lt;="&amp;G44))</f>
        <v>1367</v>
      </c>
      <c r="AM44" s="60">
        <f t="shared" si="21"/>
        <v>1592</v>
      </c>
      <c r="AN44" s="62">
        <f t="shared" si="22"/>
        <v>0.5</v>
      </c>
      <c r="AO44" s="9" t="str">
        <f t="shared" si="23"/>
        <v>NO</v>
      </c>
      <c r="AP44" s="9" t="str">
        <f t="shared" si="24"/>
        <v>YES</v>
      </c>
      <c r="AQ44" s="9" t="str">
        <f t="shared" si="25"/>
        <v>NO</v>
      </c>
      <c r="AR44" s="48" t="str">
        <f>VLOOKUP(K44,'2018Submitted'!$A$2:$C$540,3,FALSE)</f>
        <v>Successful</v>
      </c>
      <c r="AS44" s="9" t="str">
        <f t="shared" si="26"/>
        <v>NO</v>
      </c>
      <c r="AT44" s="9" t="str">
        <f t="shared" si="27"/>
        <v>YES</v>
      </c>
    </row>
    <row r="45" spans="1:46" ht="12.75" customHeight="1" x14ac:dyDescent="0.15">
      <c r="A45" s="9" t="s">
        <v>168</v>
      </c>
      <c r="B45" s="9" t="str">
        <f t="shared" si="0"/>
        <v>BEVERLY HILLS</v>
      </c>
      <c r="C45" s="31">
        <f t="shared" si="1"/>
        <v>0.625</v>
      </c>
      <c r="D45" s="45">
        <f t="shared" si="2"/>
        <v>8</v>
      </c>
      <c r="E45" s="46">
        <f t="shared" si="3"/>
        <v>2018</v>
      </c>
      <c r="F45" s="46">
        <f t="shared" si="4"/>
        <v>2014</v>
      </c>
      <c r="G45" s="46" t="str">
        <f t="shared" si="5"/>
        <v>2021</v>
      </c>
      <c r="H45" s="9" t="str">
        <f t="shared" si="6"/>
        <v>10/15/2013</v>
      </c>
      <c r="I45" s="9" t="str">
        <f t="shared" si="7"/>
        <v>10/15/2021</v>
      </c>
      <c r="J45" s="9" t="s">
        <v>144</v>
      </c>
      <c r="K45" s="49" t="s">
        <v>178</v>
      </c>
      <c r="L45" s="60">
        <f>VLOOKUP(K45,'5th Cycle APR Raw Data-Final'!$A$3:$P$1977,6,FALSE)</f>
        <v>1</v>
      </c>
      <c r="M45" s="60">
        <f>IF(AN45&lt;1,SUMIFS('5th Cycle APR Raw Data-Final'!G$3:G$1977,'5th Cycle APR Raw Data-Final'!$A$3:$A$1977,'SB35 Determination Data'!$K45,'5th Cycle APR Raw Data-Final'!$T$3:$T$1977,"&gt;="&amp;'SB35 Determination Data'!$F45,'5th Cycle APR Raw Data-Final'!$T$3:$T$1977,"&lt;"&amp;E45),SUMIFS('5th Cycle APR Raw Data-Final'!G$3:G$1977,'5th Cycle APR Raw Data-Final'!$A$3:$A$1977,'SB35 Determination Data'!$K45,'5th Cycle APR Raw Data-Final'!$T$3:$T$1977,"&gt;="&amp;'SB35 Determination Data'!$F45,'5th Cycle APR Raw Data-Final'!$T$3:$T$1977,"&lt;="&amp;G45))</f>
        <v>4</v>
      </c>
      <c r="N45" s="60">
        <f>IF(AN45&lt;1,SUMIFS('5th Cycle APR Raw Data-Final'!H$3:H$1977,'5th Cycle APR Raw Data-Final'!$A$3:$A$1977,'SB35 Determination Data'!$K45,'5th Cycle APR Raw Data-Final'!$T$3:$T$1977,"&gt;="&amp;'SB35 Determination Data'!$F45,'5th Cycle APR Raw Data-Final'!$T$3:$T$1977,"&lt;"&amp;E45),SUMIFS('5th Cycle APR Raw Data-Final'!H$3:H$1977,'5th Cycle APR Raw Data-Final'!$A$3:$A$1977,'SB35 Determination Data'!$K45,'5th Cycle APR Raw Data-Final'!$T$3:$T$1977,"&gt;="&amp;'SB35 Determination Data'!$F45,'5th Cycle APR Raw Data-Final'!$T$3:$T$1977,"&lt;="&amp;G45))</f>
        <v>2</v>
      </c>
      <c r="O45" s="60">
        <f>IF(AN45&lt;1,SUMIFS('5th Cycle APR Raw Data-Final'!I$3:I$1977,'5th Cycle APR Raw Data-Final'!$A$3:$A$1977,'SB35 Determination Data'!$K45,'5th Cycle APR Raw Data-Final'!$T$3:$T$1977,"&gt;="&amp;'SB35 Determination Data'!$F45,'5th Cycle APR Raw Data-Final'!$T$3:$T$1977,"&lt;"&amp;E45),SUMIFS('5th Cycle APR Raw Data-Final'!I$3:I$1977,'5th Cycle APR Raw Data-Final'!$A$3:$A$1977,'SB35 Determination Data'!$K45,'5th Cycle APR Raw Data-Final'!$T$3:$T$1977,"&gt;="&amp;'SB35 Determination Data'!$F45,'5th Cycle APR Raw Data-Final'!$T$3:$T$1977,"&lt;="&amp;G45))</f>
        <v>2</v>
      </c>
      <c r="P45" s="60">
        <f t="shared" si="8"/>
        <v>0</v>
      </c>
      <c r="Q45" s="31">
        <f t="shared" si="9"/>
        <v>4</v>
      </c>
      <c r="R45" s="61">
        <f t="shared" si="10"/>
        <v>1</v>
      </c>
      <c r="S45" s="61">
        <f t="shared" si="11"/>
        <v>3</v>
      </c>
      <c r="T45" s="60">
        <f>VLOOKUP(K45,'5th Cycle APR Raw Data-Final'!$A$3:$P$1977,10,FALSE)</f>
        <v>1</v>
      </c>
      <c r="U45" s="60">
        <f>IF(AN45&lt;1,SUMIFS('5th Cycle APR Raw Data-Final'!K$3:K$1977,'5th Cycle APR Raw Data-Final'!$A$3:$A$1977,'SB35 Determination Data'!$K45,'5th Cycle APR Raw Data-Final'!$T$3:$T$1977,"&gt;="&amp;'SB35 Determination Data'!$F45,'5th Cycle APR Raw Data-Final'!$T$3:$T$1977,"&lt;"&amp;E45),SUMIFS('5th Cycle APR Raw Data-Final'!K$3:K$1977,'5th Cycle APR Raw Data-Final'!$A$3:$A$1977,'SB35 Determination Data'!$K45,'5th Cycle APR Raw Data-Final'!$T$3:$T$1977,"&gt;="&amp;'SB35 Determination Data'!$F45,'5th Cycle APR Raw Data-Final'!$T$3:$T$1977,"&lt;="&amp;G45))</f>
        <v>3</v>
      </c>
      <c r="V45" s="60">
        <f>IF(AN45&lt;1,SUMIFS('5th Cycle APR Raw Data-Final'!L$3:L$1977,'5th Cycle APR Raw Data-Final'!$A$3:$A$1977,'SB35 Determination Data'!$K45,'5th Cycle APR Raw Data-Final'!$T$3:$T$1977,"&gt;="&amp;'SB35 Determination Data'!$F45,'5th Cycle APR Raw Data-Final'!$T$3:$T$1977,"&lt;"&amp;E45),SUMIFS('5th Cycle APR Raw Data-Final'!L$3:L$1977,'5th Cycle APR Raw Data-Final'!$A$3:$A$1977,'SB35 Determination Data'!$K45,'5th Cycle APR Raw Data-Final'!$T$3:$T$1977,"&gt;="&amp;'SB35 Determination Data'!$F45,'5th Cycle APR Raw Data-Final'!$T$3:$T$1977,"&lt;="&amp;G45))</f>
        <v>3</v>
      </c>
      <c r="W45" s="60">
        <f>IF(AN45&lt;1,SUMIFS('5th Cycle APR Raw Data-Final'!M$3:M$1977,'5th Cycle APR Raw Data-Final'!$A$3:$A$1977,'SB35 Determination Data'!$K45,'5th Cycle APR Raw Data-Final'!$T$3:$T$1977,"&gt;="&amp;'SB35 Determination Data'!$F45,'5th Cycle APR Raw Data-Final'!$T$3:$T$1977,"&lt;"&amp;E45),SUMIFS('5th Cycle APR Raw Data-Final'!M$3:M$1977,'5th Cycle APR Raw Data-Final'!$A$3:$A$1977,'SB35 Determination Data'!$K45,'5th Cycle APR Raw Data-Final'!$T$3:$T$1977,"&gt;="&amp;'SB35 Determination Data'!$F45,'5th Cycle APR Raw Data-Final'!$T$3:$T$1977,"&lt;="&amp;G45))</f>
        <v>0</v>
      </c>
      <c r="X45" s="60">
        <f t="shared" si="12"/>
        <v>0</v>
      </c>
      <c r="Y45" s="60">
        <f t="shared" si="13"/>
        <v>6</v>
      </c>
      <c r="Z45" s="60">
        <f t="shared" si="14"/>
        <v>0</v>
      </c>
      <c r="AA45" s="31">
        <f t="shared" si="15"/>
        <v>3</v>
      </c>
      <c r="AB45" s="31">
        <f t="shared" si="16"/>
        <v>6</v>
      </c>
      <c r="AC45" s="60">
        <f>VLOOKUP(K45,'5th Cycle APR Raw Data-Final'!$A$3:$P$1977,14,FALSE)</f>
        <v>1</v>
      </c>
      <c r="AD45" s="60">
        <f>IF(AN45&lt;1,SUMIFS('5th Cycle APR Raw Data-Final'!$O$3:$O$1977,'5th Cycle APR Raw Data-Final'!$A$3:$A$1977,'SB35 Determination Data'!$K45,'5th Cycle APR Raw Data-Final'!$T$3:$T$1977,"&gt;="&amp;'SB35 Determination Data'!$F45,'5th Cycle APR Raw Data-Final'!$T$3:$T$1977,"&lt;"&amp;E45),SUMIFS('5th Cycle APR Raw Data-Final'!$O$3:$O$1977,'5th Cycle APR Raw Data-Final'!$A$3:$A$1977,'SB35 Determination Data'!$K45,'5th Cycle APR Raw Data-Final'!$T$3:$T$1977,"&gt;="&amp;'SB35 Determination Data'!$F45,'5th Cycle APR Raw Data-Final'!$T$3:$T$1977,"&lt;="&amp;G45))</f>
        <v>2</v>
      </c>
      <c r="AE45" s="60">
        <f t="shared" si="17"/>
        <v>0</v>
      </c>
      <c r="AF45" s="31">
        <f t="shared" si="18"/>
        <v>2</v>
      </c>
      <c r="AG45" s="60">
        <f>VLOOKUP(K45,'5th Cycle APR Raw Data-Final'!$A$3:$P$1977,16,FALSE)</f>
        <v>0</v>
      </c>
      <c r="AH45" s="60">
        <f>IF(AN45&lt;1,SUMIFS('5th Cycle APR Raw Data-Final'!$Q$3:$Q$1977,'5th Cycle APR Raw Data-Final'!$A$3:$A$1977,'SB35 Determination Data'!$K45,'5th Cycle APR Raw Data-Final'!$T$3:$T$1977,"&gt;="&amp;'SB35 Determination Data'!$F45,'5th Cycle APR Raw Data-Final'!$T$3:$T$1977,"&lt;"&amp;E45),SUMIFS('5th Cycle APR Raw Data-Final'!$Q$3:$Q$1977,'5th Cycle APR Raw Data-Final'!$A$3:$A$1977,'SB35 Determination Data'!$K45,'5th Cycle APR Raw Data-Final'!$T$3:$T$1977,"&gt;="&amp;'SB35 Determination Data'!$F45,'5th Cycle APR Raw Data-Final'!$T$3:$T$1977,"&lt;="&amp;G45))</f>
        <v>91</v>
      </c>
      <c r="AI45" s="60">
        <f t="shared" si="19"/>
        <v>0</v>
      </c>
      <c r="AJ45" s="31" t="str">
        <f t="shared" si="20"/>
        <v>*</v>
      </c>
      <c r="AK45" s="60">
        <f>VLOOKUP(K45,'5th Cycle APR Raw Data-Final'!$A$3:$R$1977,18,FALSE)</f>
        <v>3</v>
      </c>
      <c r="AL45" s="60">
        <f>IF(AN45&lt;1,SUMIFS('5th Cycle APR Raw Data-Final'!$S$3:$S$1977,'5th Cycle APR Raw Data-Final'!$A$3:$A$1977,'SB35 Determination Data'!$K45,'5th Cycle APR Raw Data-Final'!$T$3:$T$1977,"&gt;="&amp;'SB35 Determination Data'!$F45,'5th Cycle APR Raw Data-Final'!$T$3:$T$1977,"&lt;"&amp;E45),SUMIFS('5th Cycle APR Raw Data-Final'!$S$3:$S$1977,'5th Cycle APR Raw Data-Final'!$A$3:$A$1977,'SB35 Determination Data'!$K45,'5th Cycle APR Raw Data-Final'!$T$3:$T$1977,"&gt;="&amp;'SB35 Determination Data'!$F45,'5th Cycle APR Raw Data-Final'!$T$3:$T$1977,"&lt;="&amp;G45))</f>
        <v>100</v>
      </c>
      <c r="AM45" s="60">
        <f t="shared" si="21"/>
        <v>0</v>
      </c>
      <c r="AN45" s="62">
        <f t="shared" si="22"/>
        <v>0.5</v>
      </c>
      <c r="AO45" s="9" t="str">
        <f t="shared" si="23"/>
        <v>NO</v>
      </c>
      <c r="AP45" s="9" t="str">
        <f t="shared" si="24"/>
        <v>NO</v>
      </c>
      <c r="AQ45" s="9" t="str">
        <f t="shared" si="25"/>
        <v>YES</v>
      </c>
      <c r="AR45" s="48" t="str">
        <f>VLOOKUP(K45,'2018Submitted'!$A$2:$C$540,3,FALSE)</f>
        <v>Successful</v>
      </c>
      <c r="AS45" s="9" t="str">
        <f t="shared" si="26"/>
        <v>YES</v>
      </c>
      <c r="AT45" s="9" t="str">
        <f t="shared" si="27"/>
        <v>NO</v>
      </c>
    </row>
    <row r="46" spans="1:46" ht="12.75" customHeight="1" x14ac:dyDescent="0.15">
      <c r="A46" s="9" t="s">
        <v>352</v>
      </c>
      <c r="B46" s="9" t="str">
        <f t="shared" si="0"/>
        <v>BIG BEAR LAKE</v>
      </c>
      <c r="C46" s="31">
        <f t="shared" si="1"/>
        <v>0.625</v>
      </c>
      <c r="D46" s="45">
        <f t="shared" si="2"/>
        <v>8</v>
      </c>
      <c r="E46" s="46">
        <f t="shared" si="3"/>
        <v>2018</v>
      </c>
      <c r="F46" s="46">
        <f t="shared" si="4"/>
        <v>2014</v>
      </c>
      <c r="G46" s="46" t="str">
        <f t="shared" si="5"/>
        <v>2021</v>
      </c>
      <c r="H46" s="9" t="str">
        <f t="shared" si="6"/>
        <v>10/15/2013</v>
      </c>
      <c r="I46" s="9" t="str">
        <f t="shared" si="7"/>
        <v>10/15/2021</v>
      </c>
      <c r="J46" s="9" t="s">
        <v>144</v>
      </c>
      <c r="K46" s="49" t="s">
        <v>474</v>
      </c>
      <c r="L46" s="60">
        <f>VLOOKUP(K46,'5th Cycle APR Raw Data-Final'!$A$3:$P$1977,6,FALSE)</f>
        <v>1</v>
      </c>
      <c r="M46" s="60">
        <f>IF(AN46&lt;1,SUMIFS('5th Cycle APR Raw Data-Final'!G$3:G$1977,'5th Cycle APR Raw Data-Final'!$A$3:$A$1977,'SB35 Determination Data'!$K46,'5th Cycle APR Raw Data-Final'!$T$3:$T$1977,"&gt;="&amp;'SB35 Determination Data'!$F46,'5th Cycle APR Raw Data-Final'!$T$3:$T$1977,"&lt;"&amp;E46),SUMIFS('5th Cycle APR Raw Data-Final'!G$3:G$1977,'5th Cycle APR Raw Data-Final'!$A$3:$A$1977,'SB35 Determination Data'!$K46,'5th Cycle APR Raw Data-Final'!$T$3:$T$1977,"&gt;="&amp;'SB35 Determination Data'!$F46,'5th Cycle APR Raw Data-Final'!$T$3:$T$1977,"&lt;="&amp;G46))</f>
        <v>0</v>
      </c>
      <c r="N46" s="60">
        <f>IF(AN46&lt;1,SUMIFS('5th Cycle APR Raw Data-Final'!H$3:H$1977,'5th Cycle APR Raw Data-Final'!$A$3:$A$1977,'SB35 Determination Data'!$K46,'5th Cycle APR Raw Data-Final'!$T$3:$T$1977,"&gt;="&amp;'SB35 Determination Data'!$F46,'5th Cycle APR Raw Data-Final'!$T$3:$T$1977,"&lt;"&amp;E46),SUMIFS('5th Cycle APR Raw Data-Final'!H$3:H$1977,'5th Cycle APR Raw Data-Final'!$A$3:$A$1977,'SB35 Determination Data'!$K46,'5th Cycle APR Raw Data-Final'!$T$3:$T$1977,"&gt;="&amp;'SB35 Determination Data'!$F46,'5th Cycle APR Raw Data-Final'!$T$3:$T$1977,"&lt;="&amp;G46))</f>
        <v>0</v>
      </c>
      <c r="O46" s="60">
        <f>IF(AN46&lt;1,SUMIFS('5th Cycle APR Raw Data-Final'!I$3:I$1977,'5th Cycle APR Raw Data-Final'!$A$3:$A$1977,'SB35 Determination Data'!$K46,'5th Cycle APR Raw Data-Final'!$T$3:$T$1977,"&gt;="&amp;'SB35 Determination Data'!$F46,'5th Cycle APR Raw Data-Final'!$T$3:$T$1977,"&lt;"&amp;E46),SUMIFS('5th Cycle APR Raw Data-Final'!I$3:I$1977,'5th Cycle APR Raw Data-Final'!$A$3:$A$1977,'SB35 Determination Data'!$K46,'5th Cycle APR Raw Data-Final'!$T$3:$T$1977,"&gt;="&amp;'SB35 Determination Data'!$F46,'5th Cycle APR Raw Data-Final'!$T$3:$T$1977,"&lt;="&amp;G46))</f>
        <v>0</v>
      </c>
      <c r="P46" s="60">
        <f t="shared" si="8"/>
        <v>1</v>
      </c>
      <c r="Q46" s="31">
        <f t="shared" si="9"/>
        <v>0</v>
      </c>
      <c r="R46" s="61">
        <f t="shared" si="10"/>
        <v>1</v>
      </c>
      <c r="S46" s="61">
        <f t="shared" si="11"/>
        <v>0</v>
      </c>
      <c r="T46" s="60">
        <f>VLOOKUP(K46,'5th Cycle APR Raw Data-Final'!$A$3:$P$1977,10,FALSE)</f>
        <v>1</v>
      </c>
      <c r="U46" s="60">
        <f>IF(AN46&lt;1,SUMIFS('5th Cycle APR Raw Data-Final'!K$3:K$1977,'5th Cycle APR Raw Data-Final'!$A$3:$A$1977,'SB35 Determination Data'!$K46,'5th Cycle APR Raw Data-Final'!$T$3:$T$1977,"&gt;="&amp;'SB35 Determination Data'!$F46,'5th Cycle APR Raw Data-Final'!$T$3:$T$1977,"&lt;"&amp;E46),SUMIFS('5th Cycle APR Raw Data-Final'!K$3:K$1977,'5th Cycle APR Raw Data-Final'!$A$3:$A$1977,'SB35 Determination Data'!$K46,'5th Cycle APR Raw Data-Final'!$T$3:$T$1977,"&gt;="&amp;'SB35 Determination Data'!$F46,'5th Cycle APR Raw Data-Final'!$T$3:$T$1977,"&lt;="&amp;G46))</f>
        <v>0</v>
      </c>
      <c r="V46" s="60">
        <f>IF(AN46&lt;1,SUMIFS('5th Cycle APR Raw Data-Final'!L$3:L$1977,'5th Cycle APR Raw Data-Final'!$A$3:$A$1977,'SB35 Determination Data'!$K46,'5th Cycle APR Raw Data-Final'!$T$3:$T$1977,"&gt;="&amp;'SB35 Determination Data'!$F46,'5th Cycle APR Raw Data-Final'!$T$3:$T$1977,"&lt;"&amp;E46),SUMIFS('5th Cycle APR Raw Data-Final'!L$3:L$1977,'5th Cycle APR Raw Data-Final'!$A$3:$A$1977,'SB35 Determination Data'!$K46,'5th Cycle APR Raw Data-Final'!$T$3:$T$1977,"&gt;="&amp;'SB35 Determination Data'!$F46,'5th Cycle APR Raw Data-Final'!$T$3:$T$1977,"&lt;="&amp;G46))</f>
        <v>0</v>
      </c>
      <c r="W46" s="60">
        <f>IF(AN46&lt;1,SUMIFS('5th Cycle APR Raw Data-Final'!M$3:M$1977,'5th Cycle APR Raw Data-Final'!$A$3:$A$1977,'SB35 Determination Data'!$K46,'5th Cycle APR Raw Data-Final'!$T$3:$T$1977,"&gt;="&amp;'SB35 Determination Data'!$F46,'5th Cycle APR Raw Data-Final'!$T$3:$T$1977,"&lt;"&amp;E46),SUMIFS('5th Cycle APR Raw Data-Final'!M$3:M$1977,'5th Cycle APR Raw Data-Final'!$A$3:$A$1977,'SB35 Determination Data'!$K46,'5th Cycle APR Raw Data-Final'!$T$3:$T$1977,"&gt;="&amp;'SB35 Determination Data'!$F46,'5th Cycle APR Raw Data-Final'!$T$3:$T$1977,"&lt;="&amp;G46))</f>
        <v>0</v>
      </c>
      <c r="X46" s="60">
        <f t="shared" si="12"/>
        <v>1</v>
      </c>
      <c r="Y46" s="60">
        <f t="shared" si="13"/>
        <v>0</v>
      </c>
      <c r="Z46" s="60">
        <f t="shared" si="14"/>
        <v>1</v>
      </c>
      <c r="AA46" s="31">
        <f t="shared" si="15"/>
        <v>0</v>
      </c>
      <c r="AB46" s="31">
        <f t="shared" si="16"/>
        <v>0</v>
      </c>
      <c r="AC46" s="60">
        <f>VLOOKUP(K46,'5th Cycle APR Raw Data-Final'!$A$3:$P$1977,14,FALSE)</f>
        <v>0</v>
      </c>
      <c r="AD46" s="60">
        <f>IF(AN46&lt;1,SUMIFS('5th Cycle APR Raw Data-Final'!$O$3:$O$1977,'5th Cycle APR Raw Data-Final'!$A$3:$A$1977,'SB35 Determination Data'!$K46,'5th Cycle APR Raw Data-Final'!$T$3:$T$1977,"&gt;="&amp;'SB35 Determination Data'!$F46,'5th Cycle APR Raw Data-Final'!$T$3:$T$1977,"&lt;"&amp;E46),SUMIFS('5th Cycle APR Raw Data-Final'!$O$3:$O$1977,'5th Cycle APR Raw Data-Final'!$A$3:$A$1977,'SB35 Determination Data'!$K46,'5th Cycle APR Raw Data-Final'!$T$3:$T$1977,"&gt;="&amp;'SB35 Determination Data'!$F46,'5th Cycle APR Raw Data-Final'!$T$3:$T$1977,"&lt;="&amp;G46))</f>
        <v>4</v>
      </c>
      <c r="AE46" s="60">
        <f t="shared" si="17"/>
        <v>0</v>
      </c>
      <c r="AF46" s="31" t="str">
        <f t="shared" si="18"/>
        <v>*</v>
      </c>
      <c r="AG46" s="60">
        <f>VLOOKUP(K46,'5th Cycle APR Raw Data-Final'!$A$3:$P$1977,16,FALSE)</f>
        <v>0</v>
      </c>
      <c r="AH46" s="60">
        <f>IF(AN46&lt;1,SUMIFS('5th Cycle APR Raw Data-Final'!$Q$3:$Q$1977,'5th Cycle APR Raw Data-Final'!$A$3:$A$1977,'SB35 Determination Data'!$K46,'5th Cycle APR Raw Data-Final'!$T$3:$T$1977,"&gt;="&amp;'SB35 Determination Data'!$F46,'5th Cycle APR Raw Data-Final'!$T$3:$T$1977,"&lt;"&amp;E46),SUMIFS('5th Cycle APR Raw Data-Final'!$Q$3:$Q$1977,'5th Cycle APR Raw Data-Final'!$A$3:$A$1977,'SB35 Determination Data'!$K46,'5th Cycle APR Raw Data-Final'!$T$3:$T$1977,"&gt;="&amp;'SB35 Determination Data'!$F46,'5th Cycle APR Raw Data-Final'!$T$3:$T$1977,"&lt;="&amp;G46))</f>
        <v>23</v>
      </c>
      <c r="AI46" s="60">
        <f t="shared" si="19"/>
        <v>0</v>
      </c>
      <c r="AJ46" s="31" t="str">
        <f t="shared" si="20"/>
        <v>*</v>
      </c>
      <c r="AK46" s="60">
        <f>VLOOKUP(K46,'5th Cycle APR Raw Data-Final'!$A$3:$R$1977,18,FALSE)</f>
        <v>2</v>
      </c>
      <c r="AL46" s="60">
        <f>IF(AN46&lt;1,SUMIFS('5th Cycle APR Raw Data-Final'!$S$3:$S$1977,'5th Cycle APR Raw Data-Final'!$A$3:$A$1977,'SB35 Determination Data'!$K46,'5th Cycle APR Raw Data-Final'!$T$3:$T$1977,"&gt;="&amp;'SB35 Determination Data'!$F46,'5th Cycle APR Raw Data-Final'!$T$3:$T$1977,"&lt;"&amp;E46),SUMIFS('5th Cycle APR Raw Data-Final'!$S$3:$S$1977,'5th Cycle APR Raw Data-Final'!$A$3:$A$1977,'SB35 Determination Data'!$K46,'5th Cycle APR Raw Data-Final'!$T$3:$T$1977,"&gt;="&amp;'SB35 Determination Data'!$F46,'5th Cycle APR Raw Data-Final'!$T$3:$T$1977,"&lt;="&amp;G46))</f>
        <v>27</v>
      </c>
      <c r="AM46" s="60">
        <f t="shared" si="21"/>
        <v>2</v>
      </c>
      <c r="AN46" s="62">
        <f t="shared" si="22"/>
        <v>0.5</v>
      </c>
      <c r="AO46" s="9" t="str">
        <f t="shared" si="23"/>
        <v>NO</v>
      </c>
      <c r="AP46" s="9" t="str">
        <f t="shared" si="24"/>
        <v>YES</v>
      </c>
      <c r="AQ46" s="9" t="str">
        <f t="shared" si="25"/>
        <v>NO</v>
      </c>
      <c r="AR46" s="48" t="str">
        <f>VLOOKUP(K46,'2018Submitted'!$A$2:$C$540,3,FALSE)</f>
        <v>Successful</v>
      </c>
      <c r="AS46" s="9" t="str">
        <f t="shared" si="26"/>
        <v>NO</v>
      </c>
      <c r="AT46" s="9" t="str">
        <f t="shared" si="27"/>
        <v>YES</v>
      </c>
    </row>
    <row r="47" spans="1:46" ht="12.75" customHeight="1" x14ac:dyDescent="0.15">
      <c r="A47" s="9" t="s">
        <v>88</v>
      </c>
      <c r="B47" s="9" t="str">
        <f t="shared" si="0"/>
        <v>BIGGS</v>
      </c>
      <c r="C47" s="31">
        <f t="shared" si="1"/>
        <v>0.625</v>
      </c>
      <c r="D47" s="45">
        <f t="shared" si="2"/>
        <v>8</v>
      </c>
      <c r="E47" s="46">
        <f t="shared" si="3"/>
        <v>2018</v>
      </c>
      <c r="F47" s="46">
        <f t="shared" si="4"/>
        <v>2014</v>
      </c>
      <c r="G47" s="46">
        <f t="shared" si="5"/>
        <v>2021</v>
      </c>
      <c r="H47" s="9" t="str">
        <f t="shared" si="6"/>
        <v>06/15/2014</v>
      </c>
      <c r="I47" s="9" t="str">
        <f t="shared" si="7"/>
        <v>06/15/2022</v>
      </c>
      <c r="J47" s="9" t="s">
        <v>89</v>
      </c>
      <c r="K47" s="49" t="s">
        <v>90</v>
      </c>
      <c r="L47" s="60">
        <f>VLOOKUP(K47,'5th Cycle APR Raw Data-Final'!$A$3:$P$1977,6,FALSE)</f>
        <v>48</v>
      </c>
      <c r="M47" s="60">
        <f>IF(AN47&lt;1,SUMIFS('5th Cycle APR Raw Data-Final'!G$3:G$1977,'5th Cycle APR Raw Data-Final'!$A$3:$A$1977,'SB35 Determination Data'!$K47,'5th Cycle APR Raw Data-Final'!$T$3:$T$1977,"&gt;="&amp;'SB35 Determination Data'!$F47,'5th Cycle APR Raw Data-Final'!$T$3:$T$1977,"&lt;"&amp;E47),SUMIFS('5th Cycle APR Raw Data-Final'!G$3:G$1977,'5th Cycle APR Raw Data-Final'!$A$3:$A$1977,'SB35 Determination Data'!$K47,'5th Cycle APR Raw Data-Final'!$T$3:$T$1977,"&gt;="&amp;'SB35 Determination Data'!$F47,'5th Cycle APR Raw Data-Final'!$T$3:$T$1977,"&lt;="&amp;G47))</f>
        <v>26</v>
      </c>
      <c r="N47" s="60">
        <f>IF(AN47&lt;1,SUMIFS('5th Cycle APR Raw Data-Final'!H$3:H$1977,'5th Cycle APR Raw Data-Final'!$A$3:$A$1977,'SB35 Determination Data'!$K47,'5th Cycle APR Raw Data-Final'!$T$3:$T$1977,"&gt;="&amp;'SB35 Determination Data'!$F47,'5th Cycle APR Raw Data-Final'!$T$3:$T$1977,"&lt;"&amp;E47),SUMIFS('5th Cycle APR Raw Data-Final'!H$3:H$1977,'5th Cycle APR Raw Data-Final'!$A$3:$A$1977,'SB35 Determination Data'!$K47,'5th Cycle APR Raw Data-Final'!$T$3:$T$1977,"&gt;="&amp;'SB35 Determination Data'!$F47,'5th Cycle APR Raw Data-Final'!$T$3:$T$1977,"&lt;="&amp;G47))</f>
        <v>26</v>
      </c>
      <c r="O47" s="60">
        <f>IF(AN47&lt;1,SUMIFS('5th Cycle APR Raw Data-Final'!I$3:I$1977,'5th Cycle APR Raw Data-Final'!$A$3:$A$1977,'SB35 Determination Data'!$K47,'5th Cycle APR Raw Data-Final'!$T$3:$T$1977,"&gt;="&amp;'SB35 Determination Data'!$F47,'5th Cycle APR Raw Data-Final'!$T$3:$T$1977,"&lt;"&amp;E47),SUMIFS('5th Cycle APR Raw Data-Final'!I$3:I$1977,'5th Cycle APR Raw Data-Final'!$A$3:$A$1977,'SB35 Determination Data'!$K47,'5th Cycle APR Raw Data-Final'!$T$3:$T$1977,"&gt;="&amp;'SB35 Determination Data'!$F47,'5th Cycle APR Raw Data-Final'!$T$3:$T$1977,"&lt;="&amp;G47))</f>
        <v>0</v>
      </c>
      <c r="P47" s="60">
        <f t="shared" si="8"/>
        <v>22</v>
      </c>
      <c r="Q47" s="31">
        <f t="shared" si="9"/>
        <v>0.54166666666666663</v>
      </c>
      <c r="R47" s="61">
        <f t="shared" si="10"/>
        <v>24</v>
      </c>
      <c r="S47" s="61">
        <f t="shared" si="11"/>
        <v>2</v>
      </c>
      <c r="T47" s="60">
        <f>VLOOKUP(K47,'5th Cycle APR Raw Data-Final'!$A$3:$P$1977,10,FALSE)</f>
        <v>30</v>
      </c>
      <c r="U47" s="60">
        <f>IF(AN47&lt;1,SUMIFS('5th Cycle APR Raw Data-Final'!K$3:K$1977,'5th Cycle APR Raw Data-Final'!$A$3:$A$1977,'SB35 Determination Data'!$K47,'5th Cycle APR Raw Data-Final'!$T$3:$T$1977,"&gt;="&amp;'SB35 Determination Data'!$F47,'5th Cycle APR Raw Data-Final'!$T$3:$T$1977,"&lt;"&amp;E47),SUMIFS('5th Cycle APR Raw Data-Final'!K$3:K$1977,'5th Cycle APR Raw Data-Final'!$A$3:$A$1977,'SB35 Determination Data'!$K47,'5th Cycle APR Raw Data-Final'!$T$3:$T$1977,"&gt;="&amp;'SB35 Determination Data'!$F47,'5th Cycle APR Raw Data-Final'!$T$3:$T$1977,"&lt;="&amp;G47))</f>
        <v>30</v>
      </c>
      <c r="V47" s="60">
        <f>IF(AN47&lt;1,SUMIFS('5th Cycle APR Raw Data-Final'!L$3:L$1977,'5th Cycle APR Raw Data-Final'!$A$3:$A$1977,'SB35 Determination Data'!$K47,'5th Cycle APR Raw Data-Final'!$T$3:$T$1977,"&gt;="&amp;'SB35 Determination Data'!$F47,'5th Cycle APR Raw Data-Final'!$T$3:$T$1977,"&lt;"&amp;E47),SUMIFS('5th Cycle APR Raw Data-Final'!L$3:L$1977,'5th Cycle APR Raw Data-Final'!$A$3:$A$1977,'SB35 Determination Data'!$K47,'5th Cycle APR Raw Data-Final'!$T$3:$T$1977,"&gt;="&amp;'SB35 Determination Data'!$F47,'5th Cycle APR Raw Data-Final'!$T$3:$T$1977,"&lt;="&amp;G47))</f>
        <v>30</v>
      </c>
      <c r="W47" s="60">
        <f>IF(AN47&lt;1,SUMIFS('5th Cycle APR Raw Data-Final'!M$3:M$1977,'5th Cycle APR Raw Data-Final'!$A$3:$A$1977,'SB35 Determination Data'!$K47,'5th Cycle APR Raw Data-Final'!$T$3:$T$1977,"&gt;="&amp;'SB35 Determination Data'!$F47,'5th Cycle APR Raw Data-Final'!$T$3:$T$1977,"&lt;"&amp;E47),SUMIFS('5th Cycle APR Raw Data-Final'!M$3:M$1977,'5th Cycle APR Raw Data-Final'!$A$3:$A$1977,'SB35 Determination Data'!$K47,'5th Cycle APR Raw Data-Final'!$T$3:$T$1977,"&gt;="&amp;'SB35 Determination Data'!$F47,'5th Cycle APR Raw Data-Final'!$T$3:$T$1977,"&lt;="&amp;G47))</f>
        <v>0</v>
      </c>
      <c r="X47" s="60">
        <f t="shared" si="12"/>
        <v>0</v>
      </c>
      <c r="Y47" s="60">
        <f t="shared" si="13"/>
        <v>32</v>
      </c>
      <c r="Z47" s="60">
        <f t="shared" si="14"/>
        <v>0</v>
      </c>
      <c r="AA47" s="31">
        <f t="shared" si="15"/>
        <v>1</v>
      </c>
      <c r="AB47" s="31">
        <f t="shared" si="16"/>
        <v>1.0666666666666667</v>
      </c>
      <c r="AC47" s="60">
        <f>VLOOKUP(K47,'5th Cycle APR Raw Data-Final'!$A$3:$P$1977,14,FALSE)</f>
        <v>24</v>
      </c>
      <c r="AD47" s="60">
        <f>IF(AN47&lt;1,SUMIFS('5th Cycle APR Raw Data-Final'!$O$3:$O$1977,'5th Cycle APR Raw Data-Final'!$A$3:$A$1977,'SB35 Determination Data'!$K47,'5th Cycle APR Raw Data-Final'!$T$3:$T$1977,"&gt;="&amp;'SB35 Determination Data'!$F47,'5th Cycle APR Raw Data-Final'!$T$3:$T$1977,"&lt;"&amp;E47),SUMIFS('5th Cycle APR Raw Data-Final'!$O$3:$O$1977,'5th Cycle APR Raw Data-Final'!$A$3:$A$1977,'SB35 Determination Data'!$K47,'5th Cycle APR Raw Data-Final'!$T$3:$T$1977,"&gt;="&amp;'SB35 Determination Data'!$F47,'5th Cycle APR Raw Data-Final'!$T$3:$T$1977,"&lt;="&amp;G47))</f>
        <v>1</v>
      </c>
      <c r="AE47" s="60">
        <f t="shared" si="17"/>
        <v>23</v>
      </c>
      <c r="AF47" s="31">
        <f t="shared" si="18"/>
        <v>4.1666666666666664E-2</v>
      </c>
      <c r="AG47" s="60">
        <f>VLOOKUP(K47,'5th Cycle APR Raw Data-Final'!$A$3:$P$1977,16,FALSE)</f>
        <v>82</v>
      </c>
      <c r="AH47" s="60">
        <f>IF(AN47&lt;1,SUMIFS('5th Cycle APR Raw Data-Final'!$Q$3:$Q$1977,'5th Cycle APR Raw Data-Final'!$A$3:$A$1977,'SB35 Determination Data'!$K47,'5th Cycle APR Raw Data-Final'!$T$3:$T$1977,"&gt;="&amp;'SB35 Determination Data'!$F47,'5th Cycle APR Raw Data-Final'!$T$3:$T$1977,"&lt;"&amp;E47),SUMIFS('5th Cycle APR Raw Data-Final'!$Q$3:$Q$1977,'5th Cycle APR Raw Data-Final'!$A$3:$A$1977,'SB35 Determination Data'!$K47,'5th Cycle APR Raw Data-Final'!$T$3:$T$1977,"&gt;="&amp;'SB35 Determination Data'!$F47,'5th Cycle APR Raw Data-Final'!$T$3:$T$1977,"&lt;="&amp;G47))</f>
        <v>0</v>
      </c>
      <c r="AI47" s="60">
        <f t="shared" si="19"/>
        <v>82</v>
      </c>
      <c r="AJ47" s="31">
        <f t="shared" si="20"/>
        <v>0</v>
      </c>
      <c r="AK47" s="60">
        <f>VLOOKUP(K47,'5th Cycle APR Raw Data-Final'!$A$3:$R$1977,18,FALSE)</f>
        <v>184</v>
      </c>
      <c r="AL47" s="60">
        <f>IF(AN47&lt;1,SUMIFS('5th Cycle APR Raw Data-Final'!$S$3:$S$1977,'5th Cycle APR Raw Data-Final'!$A$3:$A$1977,'SB35 Determination Data'!$K47,'5th Cycle APR Raw Data-Final'!$T$3:$T$1977,"&gt;="&amp;'SB35 Determination Data'!$F47,'5th Cycle APR Raw Data-Final'!$T$3:$T$1977,"&lt;"&amp;E47),SUMIFS('5th Cycle APR Raw Data-Final'!$S$3:$S$1977,'5th Cycle APR Raw Data-Final'!$A$3:$A$1977,'SB35 Determination Data'!$K47,'5th Cycle APR Raw Data-Final'!$T$3:$T$1977,"&gt;="&amp;'SB35 Determination Data'!$F47,'5th Cycle APR Raw Data-Final'!$T$3:$T$1977,"&lt;="&amp;G47))</f>
        <v>57</v>
      </c>
      <c r="AM47" s="60">
        <f t="shared" si="21"/>
        <v>127</v>
      </c>
      <c r="AN47" s="62">
        <f t="shared" si="22"/>
        <v>0.5</v>
      </c>
      <c r="AO47" s="9" t="str">
        <f t="shared" si="23"/>
        <v>YES</v>
      </c>
      <c r="AP47" s="9" t="str">
        <f t="shared" si="24"/>
        <v>NO</v>
      </c>
      <c r="AQ47" s="9" t="str">
        <f t="shared" si="25"/>
        <v>NO</v>
      </c>
      <c r="AR47" s="48" t="str">
        <f>VLOOKUP(K47,'2018Submitted'!$A$2:$C$540,3,FALSE)</f>
        <v>Successful</v>
      </c>
      <c r="AS47" s="9" t="str">
        <f t="shared" si="26"/>
        <v>NO</v>
      </c>
      <c r="AT47" s="9" t="str">
        <f t="shared" si="27"/>
        <v>NO</v>
      </c>
    </row>
    <row r="48" spans="1:46" ht="12.75" customHeight="1" x14ac:dyDescent="0.15">
      <c r="A48" s="9" t="s">
        <v>151</v>
      </c>
      <c r="B48" s="9" t="str">
        <f t="shared" si="0"/>
        <v>BISHOP</v>
      </c>
      <c r="C48" s="31">
        <f t="shared" si="1"/>
        <v>1</v>
      </c>
      <c r="D48" s="45">
        <f t="shared" si="2"/>
        <v>5</v>
      </c>
      <c r="E48" s="46">
        <f t="shared" si="3"/>
        <v>2017</v>
      </c>
      <c r="F48" s="46">
        <f t="shared" si="4"/>
        <v>2014</v>
      </c>
      <c r="G48" s="46">
        <f t="shared" si="5"/>
        <v>2018</v>
      </c>
      <c r="H48" s="9" t="str">
        <f t="shared" si="6"/>
        <v>06/30/2014</v>
      </c>
      <c r="I48" s="9" t="str">
        <f t="shared" si="7"/>
        <v>06/30/2019</v>
      </c>
      <c r="J48" s="9" t="s">
        <v>83</v>
      </c>
      <c r="K48" s="49" t="s">
        <v>152</v>
      </c>
      <c r="L48" s="60">
        <f>VLOOKUP(K48,'5th Cycle APR Raw Data-Final'!$A$3:$P$1977,6,FALSE)</f>
        <v>15</v>
      </c>
      <c r="M48" s="60">
        <f>IF(AN48&lt;1,SUMIFS('5th Cycle APR Raw Data-Final'!G$3:G$1977,'5th Cycle APR Raw Data-Final'!$A$3:$A$1977,'SB35 Determination Data'!$K48,'5th Cycle APR Raw Data-Final'!$T$3:$T$1977,"&gt;="&amp;'SB35 Determination Data'!$F48,'5th Cycle APR Raw Data-Final'!$T$3:$T$1977,"&lt;"&amp;E48),SUMIFS('5th Cycle APR Raw Data-Final'!G$3:G$1977,'5th Cycle APR Raw Data-Final'!$A$3:$A$1977,'SB35 Determination Data'!$K48,'5th Cycle APR Raw Data-Final'!$T$3:$T$1977,"&gt;="&amp;'SB35 Determination Data'!$F48,'5th Cycle APR Raw Data-Final'!$T$3:$T$1977,"&lt;="&amp;G48))</f>
        <v>0</v>
      </c>
      <c r="N48" s="60">
        <f>IF(AN48&lt;1,SUMIFS('5th Cycle APR Raw Data-Final'!H$3:H$1977,'5th Cycle APR Raw Data-Final'!$A$3:$A$1977,'SB35 Determination Data'!$K48,'5th Cycle APR Raw Data-Final'!$T$3:$T$1977,"&gt;="&amp;'SB35 Determination Data'!$F48,'5th Cycle APR Raw Data-Final'!$T$3:$T$1977,"&lt;"&amp;E48),SUMIFS('5th Cycle APR Raw Data-Final'!H$3:H$1977,'5th Cycle APR Raw Data-Final'!$A$3:$A$1977,'SB35 Determination Data'!$K48,'5th Cycle APR Raw Data-Final'!$T$3:$T$1977,"&gt;="&amp;'SB35 Determination Data'!$F48,'5th Cycle APR Raw Data-Final'!$T$3:$T$1977,"&lt;="&amp;G48))</f>
        <v>0</v>
      </c>
      <c r="O48" s="60">
        <f>IF(AN48&lt;1,SUMIFS('5th Cycle APR Raw Data-Final'!I$3:I$1977,'5th Cycle APR Raw Data-Final'!$A$3:$A$1977,'SB35 Determination Data'!$K48,'5th Cycle APR Raw Data-Final'!$T$3:$T$1977,"&gt;="&amp;'SB35 Determination Data'!$F48,'5th Cycle APR Raw Data-Final'!$T$3:$T$1977,"&lt;"&amp;E48),SUMIFS('5th Cycle APR Raw Data-Final'!I$3:I$1977,'5th Cycle APR Raw Data-Final'!$A$3:$A$1977,'SB35 Determination Data'!$K48,'5th Cycle APR Raw Data-Final'!$T$3:$T$1977,"&gt;="&amp;'SB35 Determination Data'!$F48,'5th Cycle APR Raw Data-Final'!$T$3:$T$1977,"&lt;="&amp;G48))</f>
        <v>0</v>
      </c>
      <c r="P48" s="60">
        <f t="shared" si="8"/>
        <v>15</v>
      </c>
      <c r="Q48" s="31">
        <f t="shared" si="9"/>
        <v>0</v>
      </c>
      <c r="R48" s="61">
        <f t="shared" si="10"/>
        <v>15</v>
      </c>
      <c r="S48" s="61">
        <f t="shared" si="11"/>
        <v>0</v>
      </c>
      <c r="T48" s="60">
        <f>VLOOKUP(K48,'5th Cycle APR Raw Data-Final'!$A$3:$P$1977,10,FALSE)</f>
        <v>10</v>
      </c>
      <c r="U48" s="60">
        <f>IF(AN48&lt;1,SUMIFS('5th Cycle APR Raw Data-Final'!K$3:K$1977,'5th Cycle APR Raw Data-Final'!$A$3:$A$1977,'SB35 Determination Data'!$K48,'5th Cycle APR Raw Data-Final'!$T$3:$T$1977,"&gt;="&amp;'SB35 Determination Data'!$F48,'5th Cycle APR Raw Data-Final'!$T$3:$T$1977,"&lt;"&amp;E48),SUMIFS('5th Cycle APR Raw Data-Final'!K$3:K$1977,'5th Cycle APR Raw Data-Final'!$A$3:$A$1977,'SB35 Determination Data'!$K48,'5th Cycle APR Raw Data-Final'!$T$3:$T$1977,"&gt;="&amp;'SB35 Determination Data'!$F48,'5th Cycle APR Raw Data-Final'!$T$3:$T$1977,"&lt;="&amp;G48))</f>
        <v>1</v>
      </c>
      <c r="V48" s="60">
        <f>IF(AN48&lt;1,SUMIFS('5th Cycle APR Raw Data-Final'!L$3:L$1977,'5th Cycle APR Raw Data-Final'!$A$3:$A$1977,'SB35 Determination Data'!$K48,'5th Cycle APR Raw Data-Final'!$T$3:$T$1977,"&gt;="&amp;'SB35 Determination Data'!$F48,'5th Cycle APR Raw Data-Final'!$T$3:$T$1977,"&lt;"&amp;E48),SUMIFS('5th Cycle APR Raw Data-Final'!L$3:L$1977,'5th Cycle APR Raw Data-Final'!$A$3:$A$1977,'SB35 Determination Data'!$K48,'5th Cycle APR Raw Data-Final'!$T$3:$T$1977,"&gt;="&amp;'SB35 Determination Data'!$F48,'5th Cycle APR Raw Data-Final'!$T$3:$T$1977,"&lt;="&amp;G48))</f>
        <v>1</v>
      </c>
      <c r="W48" s="60">
        <f>IF(AN48&lt;1,SUMIFS('5th Cycle APR Raw Data-Final'!M$3:M$1977,'5th Cycle APR Raw Data-Final'!$A$3:$A$1977,'SB35 Determination Data'!$K48,'5th Cycle APR Raw Data-Final'!$T$3:$T$1977,"&gt;="&amp;'SB35 Determination Data'!$F48,'5th Cycle APR Raw Data-Final'!$T$3:$T$1977,"&lt;"&amp;E48),SUMIFS('5th Cycle APR Raw Data-Final'!M$3:M$1977,'5th Cycle APR Raw Data-Final'!$A$3:$A$1977,'SB35 Determination Data'!$K48,'5th Cycle APR Raw Data-Final'!$T$3:$T$1977,"&gt;="&amp;'SB35 Determination Data'!$F48,'5th Cycle APR Raw Data-Final'!$T$3:$T$1977,"&lt;="&amp;G48))</f>
        <v>0</v>
      </c>
      <c r="X48" s="60">
        <f t="shared" si="12"/>
        <v>9</v>
      </c>
      <c r="Y48" s="60">
        <f t="shared" si="13"/>
        <v>1</v>
      </c>
      <c r="Z48" s="60">
        <f t="shared" si="14"/>
        <v>9</v>
      </c>
      <c r="AA48" s="31">
        <f t="shared" si="15"/>
        <v>0.1</v>
      </c>
      <c r="AB48" s="31">
        <f t="shared" si="16"/>
        <v>0.1</v>
      </c>
      <c r="AC48" s="60">
        <f>VLOOKUP(K48,'5th Cycle APR Raw Data-Final'!$A$3:$P$1977,14,FALSE)</f>
        <v>12</v>
      </c>
      <c r="AD48" s="60">
        <f>IF(AN48&lt;1,SUMIFS('5th Cycle APR Raw Data-Final'!$O$3:$O$1977,'5th Cycle APR Raw Data-Final'!$A$3:$A$1977,'SB35 Determination Data'!$K48,'5th Cycle APR Raw Data-Final'!$T$3:$T$1977,"&gt;="&amp;'SB35 Determination Data'!$F48,'5th Cycle APR Raw Data-Final'!$T$3:$T$1977,"&lt;"&amp;E48),SUMIFS('5th Cycle APR Raw Data-Final'!$O$3:$O$1977,'5th Cycle APR Raw Data-Final'!$A$3:$A$1977,'SB35 Determination Data'!$K48,'5th Cycle APR Raw Data-Final'!$T$3:$T$1977,"&gt;="&amp;'SB35 Determination Data'!$F48,'5th Cycle APR Raw Data-Final'!$T$3:$T$1977,"&lt;="&amp;G48))</f>
        <v>8</v>
      </c>
      <c r="AE48" s="60">
        <f t="shared" si="17"/>
        <v>4</v>
      </c>
      <c r="AF48" s="31">
        <f t="shared" si="18"/>
        <v>0.66666666666666663</v>
      </c>
      <c r="AG48" s="60">
        <f>VLOOKUP(K48,'5th Cycle APR Raw Data-Final'!$A$3:$P$1977,16,FALSE)</f>
        <v>28</v>
      </c>
      <c r="AH48" s="60">
        <f>IF(AN48&lt;1,SUMIFS('5th Cycle APR Raw Data-Final'!$Q$3:$Q$1977,'5th Cycle APR Raw Data-Final'!$A$3:$A$1977,'SB35 Determination Data'!$K48,'5th Cycle APR Raw Data-Final'!$T$3:$T$1977,"&gt;="&amp;'SB35 Determination Data'!$F48,'5th Cycle APR Raw Data-Final'!$T$3:$T$1977,"&lt;"&amp;E48),SUMIFS('5th Cycle APR Raw Data-Final'!$Q$3:$Q$1977,'5th Cycle APR Raw Data-Final'!$A$3:$A$1977,'SB35 Determination Data'!$K48,'5th Cycle APR Raw Data-Final'!$T$3:$T$1977,"&gt;="&amp;'SB35 Determination Data'!$F48,'5th Cycle APR Raw Data-Final'!$T$3:$T$1977,"&lt;="&amp;G48))</f>
        <v>1</v>
      </c>
      <c r="AI48" s="60">
        <f t="shared" si="19"/>
        <v>27</v>
      </c>
      <c r="AJ48" s="31">
        <f t="shared" si="20"/>
        <v>3.5714285714285712E-2</v>
      </c>
      <c r="AK48" s="60">
        <f>VLOOKUP(K48,'5th Cycle APR Raw Data-Final'!$A$3:$R$1977,18,FALSE)</f>
        <v>65</v>
      </c>
      <c r="AL48" s="60">
        <f>IF(AN48&lt;1,SUMIFS('5th Cycle APR Raw Data-Final'!$S$3:$S$1977,'5th Cycle APR Raw Data-Final'!$A$3:$A$1977,'SB35 Determination Data'!$K48,'5th Cycle APR Raw Data-Final'!$T$3:$T$1977,"&gt;="&amp;'SB35 Determination Data'!$F48,'5th Cycle APR Raw Data-Final'!$T$3:$T$1977,"&lt;"&amp;E48),SUMIFS('5th Cycle APR Raw Data-Final'!$S$3:$S$1977,'5th Cycle APR Raw Data-Final'!$A$3:$A$1977,'SB35 Determination Data'!$K48,'5th Cycle APR Raw Data-Final'!$T$3:$T$1977,"&gt;="&amp;'SB35 Determination Data'!$F48,'5th Cycle APR Raw Data-Final'!$T$3:$T$1977,"&lt;="&amp;G48))</f>
        <v>10</v>
      </c>
      <c r="AM48" s="60">
        <f t="shared" si="21"/>
        <v>55</v>
      </c>
      <c r="AN48" s="62">
        <f t="shared" si="22"/>
        <v>1</v>
      </c>
      <c r="AO48" s="9" t="str">
        <f t="shared" si="23"/>
        <v>YES</v>
      </c>
      <c r="AP48" s="9" t="str">
        <f t="shared" si="24"/>
        <v>NO</v>
      </c>
      <c r="AQ48" s="9" t="str">
        <f t="shared" si="25"/>
        <v>NO</v>
      </c>
      <c r="AR48" s="48" t="str">
        <f>VLOOKUP(K48,'2018Submitted'!$A$2:$C$540,3,FALSE)</f>
        <v>Successful</v>
      </c>
      <c r="AS48" s="9" t="str">
        <f t="shared" si="26"/>
        <v>NO</v>
      </c>
      <c r="AT48" s="9" t="str">
        <f t="shared" si="27"/>
        <v>NO</v>
      </c>
    </row>
    <row r="49" spans="1:46" ht="12.75" customHeight="1" x14ac:dyDescent="0.15">
      <c r="A49" s="9" t="s">
        <v>139</v>
      </c>
      <c r="B49" s="9" t="str">
        <f t="shared" si="0"/>
        <v>BLUE LAKE</v>
      </c>
      <c r="C49" s="31">
        <f t="shared" si="1"/>
        <v>1</v>
      </c>
      <c r="D49" s="45">
        <f t="shared" si="2"/>
        <v>5</v>
      </c>
      <c r="E49" s="46">
        <f t="shared" si="3"/>
        <v>2017</v>
      </c>
      <c r="F49" s="46">
        <f t="shared" si="4"/>
        <v>2014</v>
      </c>
      <c r="G49" s="46">
        <f t="shared" si="5"/>
        <v>2018</v>
      </c>
      <c r="H49" s="9" t="str">
        <f t="shared" si="6"/>
        <v>06/30/2014</v>
      </c>
      <c r="I49" s="9" t="str">
        <f t="shared" si="7"/>
        <v>06/30/2019</v>
      </c>
      <c r="J49" s="9" t="s">
        <v>83</v>
      </c>
      <c r="K49" s="49" t="s">
        <v>479</v>
      </c>
      <c r="L49" s="60" t="e">
        <f>VLOOKUP(K49,'5th Cycle APR Raw Data-Final'!$A$3:$P$1977,6,FALSE)</f>
        <v>#N/A</v>
      </c>
      <c r="M49" s="60">
        <f>IF(AN49&lt;1,SUMIFS('5th Cycle APR Raw Data-Final'!G$3:G$1977,'5th Cycle APR Raw Data-Final'!$A$3:$A$1977,'SB35 Determination Data'!$K49,'5th Cycle APR Raw Data-Final'!$T$3:$T$1977,"&gt;="&amp;'SB35 Determination Data'!$F49,'5th Cycle APR Raw Data-Final'!$T$3:$T$1977,"&lt;"&amp;E49),SUMIFS('5th Cycle APR Raw Data-Final'!G$3:G$1977,'5th Cycle APR Raw Data-Final'!$A$3:$A$1977,'SB35 Determination Data'!$K49,'5th Cycle APR Raw Data-Final'!$T$3:$T$1977,"&gt;="&amp;'SB35 Determination Data'!$F49,'5th Cycle APR Raw Data-Final'!$T$3:$T$1977,"&lt;="&amp;G49))</f>
        <v>0</v>
      </c>
      <c r="N49" s="60">
        <f>IF(AN49&lt;1,SUMIFS('5th Cycle APR Raw Data-Final'!H$3:H$1977,'5th Cycle APR Raw Data-Final'!$A$3:$A$1977,'SB35 Determination Data'!$K49,'5th Cycle APR Raw Data-Final'!$T$3:$T$1977,"&gt;="&amp;'SB35 Determination Data'!$F49,'5th Cycle APR Raw Data-Final'!$T$3:$T$1977,"&lt;"&amp;E49),SUMIFS('5th Cycle APR Raw Data-Final'!H$3:H$1977,'5th Cycle APR Raw Data-Final'!$A$3:$A$1977,'SB35 Determination Data'!$K49,'5th Cycle APR Raw Data-Final'!$T$3:$T$1977,"&gt;="&amp;'SB35 Determination Data'!$F49,'5th Cycle APR Raw Data-Final'!$T$3:$T$1977,"&lt;="&amp;G49))</f>
        <v>0</v>
      </c>
      <c r="O49" s="60">
        <f>IF(AN49&lt;1,SUMIFS('5th Cycle APR Raw Data-Final'!I$3:I$1977,'5th Cycle APR Raw Data-Final'!$A$3:$A$1977,'SB35 Determination Data'!$K49,'5th Cycle APR Raw Data-Final'!$T$3:$T$1977,"&gt;="&amp;'SB35 Determination Data'!$F49,'5th Cycle APR Raw Data-Final'!$T$3:$T$1977,"&lt;"&amp;E49),SUMIFS('5th Cycle APR Raw Data-Final'!I$3:I$1977,'5th Cycle APR Raw Data-Final'!$A$3:$A$1977,'SB35 Determination Data'!$K49,'5th Cycle APR Raw Data-Final'!$T$3:$T$1977,"&gt;="&amp;'SB35 Determination Data'!$F49,'5th Cycle APR Raw Data-Final'!$T$3:$T$1977,"&lt;="&amp;G49))</f>
        <v>0</v>
      </c>
      <c r="P49" s="60" t="e">
        <f t="shared" si="8"/>
        <v>#N/A</v>
      </c>
      <c r="Q49" s="31" t="str">
        <f t="shared" si="9"/>
        <v>No 2018 Annual Progress Report</v>
      </c>
      <c r="R49" s="61" t="e">
        <f t="shared" si="10"/>
        <v>#N/A</v>
      </c>
      <c r="S49" s="61" t="e">
        <f t="shared" si="11"/>
        <v>#N/A</v>
      </c>
      <c r="T49" s="60" t="e">
        <f>VLOOKUP(K49,'5th Cycle APR Raw Data-Final'!$A$3:$P$1977,10,FALSE)</f>
        <v>#N/A</v>
      </c>
      <c r="U49" s="60">
        <f>IF(AN49&lt;1,SUMIFS('5th Cycle APR Raw Data-Final'!K$3:K$1977,'5th Cycle APR Raw Data-Final'!$A$3:$A$1977,'SB35 Determination Data'!$K49,'5th Cycle APR Raw Data-Final'!$T$3:$T$1977,"&gt;="&amp;'SB35 Determination Data'!$F49,'5th Cycle APR Raw Data-Final'!$T$3:$T$1977,"&lt;"&amp;E49),SUMIFS('5th Cycle APR Raw Data-Final'!K$3:K$1977,'5th Cycle APR Raw Data-Final'!$A$3:$A$1977,'SB35 Determination Data'!$K49,'5th Cycle APR Raw Data-Final'!$T$3:$T$1977,"&gt;="&amp;'SB35 Determination Data'!$F49,'5th Cycle APR Raw Data-Final'!$T$3:$T$1977,"&lt;="&amp;G49))</f>
        <v>0</v>
      </c>
      <c r="V49" s="60">
        <f>IF(AN49&lt;1,SUMIFS('5th Cycle APR Raw Data-Final'!L$3:L$1977,'5th Cycle APR Raw Data-Final'!$A$3:$A$1977,'SB35 Determination Data'!$K49,'5th Cycle APR Raw Data-Final'!$T$3:$T$1977,"&gt;="&amp;'SB35 Determination Data'!$F49,'5th Cycle APR Raw Data-Final'!$T$3:$T$1977,"&lt;"&amp;E49),SUMIFS('5th Cycle APR Raw Data-Final'!L$3:L$1977,'5th Cycle APR Raw Data-Final'!$A$3:$A$1977,'SB35 Determination Data'!$K49,'5th Cycle APR Raw Data-Final'!$T$3:$T$1977,"&gt;="&amp;'SB35 Determination Data'!$F49,'5th Cycle APR Raw Data-Final'!$T$3:$T$1977,"&lt;="&amp;G49))</f>
        <v>0</v>
      </c>
      <c r="W49" s="60">
        <f>IF(AN49&lt;1,SUMIFS('5th Cycle APR Raw Data-Final'!M$3:M$1977,'5th Cycle APR Raw Data-Final'!$A$3:$A$1977,'SB35 Determination Data'!$K49,'5th Cycle APR Raw Data-Final'!$T$3:$T$1977,"&gt;="&amp;'SB35 Determination Data'!$F49,'5th Cycle APR Raw Data-Final'!$T$3:$T$1977,"&lt;"&amp;E49),SUMIFS('5th Cycle APR Raw Data-Final'!M$3:M$1977,'5th Cycle APR Raw Data-Final'!$A$3:$A$1977,'SB35 Determination Data'!$K49,'5th Cycle APR Raw Data-Final'!$T$3:$T$1977,"&gt;="&amp;'SB35 Determination Data'!$F49,'5th Cycle APR Raw Data-Final'!$T$3:$T$1977,"&lt;="&amp;G49))</f>
        <v>0</v>
      </c>
      <c r="X49" s="60" t="e">
        <f t="shared" si="12"/>
        <v>#N/A</v>
      </c>
      <c r="Y49" s="60" t="e">
        <f t="shared" si="13"/>
        <v>#N/A</v>
      </c>
      <c r="Z49" s="60" t="e">
        <f t="shared" si="14"/>
        <v>#N/A</v>
      </c>
      <c r="AA49" s="31" t="str">
        <f t="shared" si="15"/>
        <v>No 2018 Annual Progress Report</v>
      </c>
      <c r="AB49" s="31" t="str">
        <f t="shared" si="16"/>
        <v>No 2018 Annual Progress Report</v>
      </c>
      <c r="AC49" s="60" t="e">
        <f>VLOOKUP(K49,'5th Cycle APR Raw Data-Final'!$A$3:$P$1977,14,FALSE)</f>
        <v>#N/A</v>
      </c>
      <c r="AD49" s="60">
        <f>IF(AN49&lt;1,SUMIFS('5th Cycle APR Raw Data-Final'!$O$3:$O$1977,'5th Cycle APR Raw Data-Final'!$A$3:$A$1977,'SB35 Determination Data'!$K49,'5th Cycle APR Raw Data-Final'!$T$3:$T$1977,"&gt;="&amp;'SB35 Determination Data'!$F49,'5th Cycle APR Raw Data-Final'!$T$3:$T$1977,"&lt;"&amp;E49),SUMIFS('5th Cycle APR Raw Data-Final'!$O$3:$O$1977,'5th Cycle APR Raw Data-Final'!$A$3:$A$1977,'SB35 Determination Data'!$K49,'5th Cycle APR Raw Data-Final'!$T$3:$T$1977,"&gt;="&amp;'SB35 Determination Data'!$F49,'5th Cycle APR Raw Data-Final'!$T$3:$T$1977,"&lt;="&amp;G49))</f>
        <v>0</v>
      </c>
      <c r="AE49" s="60" t="e">
        <f t="shared" si="17"/>
        <v>#N/A</v>
      </c>
      <c r="AF49" s="31" t="str">
        <f t="shared" si="18"/>
        <v>No 2018 Annual Progress Report</v>
      </c>
      <c r="AG49" s="60" t="e">
        <f>VLOOKUP(K49,'5th Cycle APR Raw Data-Final'!$A$3:$P$1977,16,FALSE)</f>
        <v>#N/A</v>
      </c>
      <c r="AH49" s="60">
        <f>IF(AN49&lt;1,SUMIFS('5th Cycle APR Raw Data-Final'!$Q$3:$Q$1977,'5th Cycle APR Raw Data-Final'!$A$3:$A$1977,'SB35 Determination Data'!$K49,'5th Cycle APR Raw Data-Final'!$T$3:$T$1977,"&gt;="&amp;'SB35 Determination Data'!$F49,'5th Cycle APR Raw Data-Final'!$T$3:$T$1977,"&lt;"&amp;E49),SUMIFS('5th Cycle APR Raw Data-Final'!$Q$3:$Q$1977,'5th Cycle APR Raw Data-Final'!$A$3:$A$1977,'SB35 Determination Data'!$K49,'5th Cycle APR Raw Data-Final'!$T$3:$T$1977,"&gt;="&amp;'SB35 Determination Data'!$F49,'5th Cycle APR Raw Data-Final'!$T$3:$T$1977,"&lt;="&amp;G49))</f>
        <v>0</v>
      </c>
      <c r="AI49" s="60" t="e">
        <f t="shared" si="19"/>
        <v>#N/A</v>
      </c>
      <c r="AJ49" s="31" t="str">
        <f t="shared" si="20"/>
        <v>No 2018 Annual Progress Report</v>
      </c>
      <c r="AK49" s="60" t="e">
        <f>VLOOKUP(K49,'5th Cycle APR Raw Data-Final'!$A$3:$R$1977,18,FALSE)</f>
        <v>#N/A</v>
      </c>
      <c r="AL49" s="60">
        <f>IF(AN49&lt;1,SUMIFS('5th Cycle APR Raw Data-Final'!$S$3:$S$1977,'5th Cycle APR Raw Data-Final'!$A$3:$A$1977,'SB35 Determination Data'!$K49,'5th Cycle APR Raw Data-Final'!$T$3:$T$1977,"&gt;="&amp;'SB35 Determination Data'!$F49,'5th Cycle APR Raw Data-Final'!$T$3:$T$1977,"&lt;"&amp;E49),SUMIFS('5th Cycle APR Raw Data-Final'!$S$3:$S$1977,'5th Cycle APR Raw Data-Final'!$A$3:$A$1977,'SB35 Determination Data'!$K49,'5th Cycle APR Raw Data-Final'!$T$3:$T$1977,"&gt;="&amp;'SB35 Determination Data'!$F49,'5th Cycle APR Raw Data-Final'!$T$3:$T$1977,"&lt;="&amp;G49))</f>
        <v>0</v>
      </c>
      <c r="AM49" s="60" t="e">
        <f t="shared" si="21"/>
        <v>#N/A</v>
      </c>
      <c r="AN49" s="62">
        <f t="shared" si="22"/>
        <v>1</v>
      </c>
      <c r="AO49" s="9" t="str">
        <f t="shared" si="23"/>
        <v>YES</v>
      </c>
      <c r="AP49" s="9" t="str">
        <f t="shared" si="24"/>
        <v>NO</v>
      </c>
      <c r="AQ49" s="9" t="str">
        <f t="shared" si="25"/>
        <v>NO</v>
      </c>
      <c r="AR49" s="48" t="str">
        <f>VLOOKUP(K49,'2018Submitted'!$A$2:$C$540,3,FALSE)</f>
        <v>No 2018 Annual Progress Report</v>
      </c>
      <c r="AS49" s="9" t="str">
        <f t="shared" si="26"/>
        <v>YES</v>
      </c>
      <c r="AT49" s="9" t="str">
        <f t="shared" si="27"/>
        <v>NO</v>
      </c>
    </row>
    <row r="50" spans="1:46" ht="12.75" customHeight="1" x14ac:dyDescent="0.15">
      <c r="A50" s="9" t="s">
        <v>316</v>
      </c>
      <c r="B50" s="9" t="str">
        <f t="shared" si="0"/>
        <v>BLYTHE</v>
      </c>
      <c r="C50" s="31">
        <f t="shared" si="1"/>
        <v>0.625</v>
      </c>
      <c r="D50" s="45">
        <f t="shared" si="2"/>
        <v>8</v>
      </c>
      <c r="E50" s="46">
        <f t="shared" si="3"/>
        <v>2018</v>
      </c>
      <c r="F50" s="46">
        <f t="shared" si="4"/>
        <v>2014</v>
      </c>
      <c r="G50" s="46" t="str">
        <f t="shared" si="5"/>
        <v>2021</v>
      </c>
      <c r="H50" s="9" t="str">
        <f t="shared" si="6"/>
        <v>10/15/2013</v>
      </c>
      <c r="I50" s="9" t="str">
        <f t="shared" si="7"/>
        <v>10/15/2021</v>
      </c>
      <c r="J50" s="9" t="s">
        <v>144</v>
      </c>
      <c r="K50" s="49" t="s">
        <v>481</v>
      </c>
      <c r="L50" s="60" t="e">
        <f>VLOOKUP(K50,'5th Cycle APR Raw Data-Final'!$A$3:$P$1977,6,FALSE)</f>
        <v>#N/A</v>
      </c>
      <c r="M50" s="60">
        <f>IF(AN50&lt;1,SUMIFS('5th Cycle APR Raw Data-Final'!G$3:G$1977,'5th Cycle APR Raw Data-Final'!$A$3:$A$1977,'SB35 Determination Data'!$K50,'5th Cycle APR Raw Data-Final'!$T$3:$T$1977,"&gt;="&amp;'SB35 Determination Data'!$F50,'5th Cycle APR Raw Data-Final'!$T$3:$T$1977,"&lt;"&amp;E50),SUMIFS('5th Cycle APR Raw Data-Final'!G$3:G$1977,'5th Cycle APR Raw Data-Final'!$A$3:$A$1977,'SB35 Determination Data'!$K50,'5th Cycle APR Raw Data-Final'!$T$3:$T$1977,"&gt;="&amp;'SB35 Determination Data'!$F50,'5th Cycle APR Raw Data-Final'!$T$3:$T$1977,"&lt;="&amp;G50))</f>
        <v>0</v>
      </c>
      <c r="N50" s="60">
        <f>IF(AN50&lt;1,SUMIFS('5th Cycle APR Raw Data-Final'!H$3:H$1977,'5th Cycle APR Raw Data-Final'!$A$3:$A$1977,'SB35 Determination Data'!$K50,'5th Cycle APR Raw Data-Final'!$T$3:$T$1977,"&gt;="&amp;'SB35 Determination Data'!$F50,'5th Cycle APR Raw Data-Final'!$T$3:$T$1977,"&lt;"&amp;E50),SUMIFS('5th Cycle APR Raw Data-Final'!H$3:H$1977,'5th Cycle APR Raw Data-Final'!$A$3:$A$1977,'SB35 Determination Data'!$K50,'5th Cycle APR Raw Data-Final'!$T$3:$T$1977,"&gt;="&amp;'SB35 Determination Data'!$F50,'5th Cycle APR Raw Data-Final'!$T$3:$T$1977,"&lt;="&amp;G50))</f>
        <v>0</v>
      </c>
      <c r="O50" s="60">
        <f>IF(AN50&lt;1,SUMIFS('5th Cycle APR Raw Data-Final'!I$3:I$1977,'5th Cycle APR Raw Data-Final'!$A$3:$A$1977,'SB35 Determination Data'!$K50,'5th Cycle APR Raw Data-Final'!$T$3:$T$1977,"&gt;="&amp;'SB35 Determination Data'!$F50,'5th Cycle APR Raw Data-Final'!$T$3:$T$1977,"&lt;"&amp;E50),SUMIFS('5th Cycle APR Raw Data-Final'!I$3:I$1977,'5th Cycle APR Raw Data-Final'!$A$3:$A$1977,'SB35 Determination Data'!$K50,'5th Cycle APR Raw Data-Final'!$T$3:$T$1977,"&gt;="&amp;'SB35 Determination Data'!$F50,'5th Cycle APR Raw Data-Final'!$T$3:$T$1977,"&lt;="&amp;G50))</f>
        <v>0</v>
      </c>
      <c r="P50" s="60" t="e">
        <f t="shared" si="8"/>
        <v>#N/A</v>
      </c>
      <c r="Q50" s="31" t="str">
        <f t="shared" si="9"/>
        <v>No 2018 Annual Progress Report</v>
      </c>
      <c r="R50" s="61" t="e">
        <f t="shared" si="10"/>
        <v>#N/A</v>
      </c>
      <c r="S50" s="61" t="e">
        <f t="shared" si="11"/>
        <v>#N/A</v>
      </c>
      <c r="T50" s="60" t="e">
        <f>VLOOKUP(K50,'5th Cycle APR Raw Data-Final'!$A$3:$P$1977,10,FALSE)</f>
        <v>#N/A</v>
      </c>
      <c r="U50" s="60">
        <f>IF(AN50&lt;1,SUMIFS('5th Cycle APR Raw Data-Final'!K$3:K$1977,'5th Cycle APR Raw Data-Final'!$A$3:$A$1977,'SB35 Determination Data'!$K50,'5th Cycle APR Raw Data-Final'!$T$3:$T$1977,"&gt;="&amp;'SB35 Determination Data'!$F50,'5th Cycle APR Raw Data-Final'!$T$3:$T$1977,"&lt;"&amp;E50),SUMIFS('5th Cycle APR Raw Data-Final'!K$3:K$1977,'5th Cycle APR Raw Data-Final'!$A$3:$A$1977,'SB35 Determination Data'!$K50,'5th Cycle APR Raw Data-Final'!$T$3:$T$1977,"&gt;="&amp;'SB35 Determination Data'!$F50,'5th Cycle APR Raw Data-Final'!$T$3:$T$1977,"&lt;="&amp;G50))</f>
        <v>0</v>
      </c>
      <c r="V50" s="60">
        <f>IF(AN50&lt;1,SUMIFS('5th Cycle APR Raw Data-Final'!L$3:L$1977,'5th Cycle APR Raw Data-Final'!$A$3:$A$1977,'SB35 Determination Data'!$K50,'5th Cycle APR Raw Data-Final'!$T$3:$T$1977,"&gt;="&amp;'SB35 Determination Data'!$F50,'5th Cycle APR Raw Data-Final'!$T$3:$T$1977,"&lt;"&amp;E50),SUMIFS('5th Cycle APR Raw Data-Final'!L$3:L$1977,'5th Cycle APR Raw Data-Final'!$A$3:$A$1977,'SB35 Determination Data'!$K50,'5th Cycle APR Raw Data-Final'!$T$3:$T$1977,"&gt;="&amp;'SB35 Determination Data'!$F50,'5th Cycle APR Raw Data-Final'!$T$3:$T$1977,"&lt;="&amp;G50))</f>
        <v>0</v>
      </c>
      <c r="W50" s="60">
        <f>IF(AN50&lt;1,SUMIFS('5th Cycle APR Raw Data-Final'!M$3:M$1977,'5th Cycle APR Raw Data-Final'!$A$3:$A$1977,'SB35 Determination Data'!$K50,'5th Cycle APR Raw Data-Final'!$T$3:$T$1977,"&gt;="&amp;'SB35 Determination Data'!$F50,'5th Cycle APR Raw Data-Final'!$T$3:$T$1977,"&lt;"&amp;E50),SUMIFS('5th Cycle APR Raw Data-Final'!M$3:M$1977,'5th Cycle APR Raw Data-Final'!$A$3:$A$1977,'SB35 Determination Data'!$K50,'5th Cycle APR Raw Data-Final'!$T$3:$T$1977,"&gt;="&amp;'SB35 Determination Data'!$F50,'5th Cycle APR Raw Data-Final'!$T$3:$T$1977,"&lt;="&amp;G50))</f>
        <v>0</v>
      </c>
      <c r="X50" s="60" t="e">
        <f t="shared" si="12"/>
        <v>#N/A</v>
      </c>
      <c r="Y50" s="60" t="e">
        <f t="shared" si="13"/>
        <v>#N/A</v>
      </c>
      <c r="Z50" s="60" t="e">
        <f t="shared" si="14"/>
        <v>#N/A</v>
      </c>
      <c r="AA50" s="31" t="str">
        <f t="shared" si="15"/>
        <v>No 2018 Annual Progress Report</v>
      </c>
      <c r="AB50" s="31" t="str">
        <f t="shared" si="16"/>
        <v>No 2018 Annual Progress Report</v>
      </c>
      <c r="AC50" s="60" t="e">
        <f>VLOOKUP(K50,'5th Cycle APR Raw Data-Final'!$A$3:$P$1977,14,FALSE)</f>
        <v>#N/A</v>
      </c>
      <c r="AD50" s="60">
        <f>IF(AN50&lt;1,SUMIFS('5th Cycle APR Raw Data-Final'!$O$3:$O$1977,'5th Cycle APR Raw Data-Final'!$A$3:$A$1977,'SB35 Determination Data'!$K50,'5th Cycle APR Raw Data-Final'!$T$3:$T$1977,"&gt;="&amp;'SB35 Determination Data'!$F50,'5th Cycle APR Raw Data-Final'!$T$3:$T$1977,"&lt;"&amp;E50),SUMIFS('5th Cycle APR Raw Data-Final'!$O$3:$O$1977,'5th Cycle APR Raw Data-Final'!$A$3:$A$1977,'SB35 Determination Data'!$K50,'5th Cycle APR Raw Data-Final'!$T$3:$T$1977,"&gt;="&amp;'SB35 Determination Data'!$F50,'5th Cycle APR Raw Data-Final'!$T$3:$T$1977,"&lt;="&amp;G50))</f>
        <v>0</v>
      </c>
      <c r="AE50" s="60" t="e">
        <f t="shared" si="17"/>
        <v>#N/A</v>
      </c>
      <c r="AF50" s="31" t="str">
        <f t="shared" si="18"/>
        <v>No 2018 Annual Progress Report</v>
      </c>
      <c r="AG50" s="60" t="e">
        <f>VLOOKUP(K50,'5th Cycle APR Raw Data-Final'!$A$3:$P$1977,16,FALSE)</f>
        <v>#N/A</v>
      </c>
      <c r="AH50" s="60">
        <f>IF(AN50&lt;1,SUMIFS('5th Cycle APR Raw Data-Final'!$Q$3:$Q$1977,'5th Cycle APR Raw Data-Final'!$A$3:$A$1977,'SB35 Determination Data'!$K50,'5th Cycle APR Raw Data-Final'!$T$3:$T$1977,"&gt;="&amp;'SB35 Determination Data'!$F50,'5th Cycle APR Raw Data-Final'!$T$3:$T$1977,"&lt;"&amp;E50),SUMIFS('5th Cycle APR Raw Data-Final'!$Q$3:$Q$1977,'5th Cycle APR Raw Data-Final'!$A$3:$A$1977,'SB35 Determination Data'!$K50,'5th Cycle APR Raw Data-Final'!$T$3:$T$1977,"&gt;="&amp;'SB35 Determination Data'!$F50,'5th Cycle APR Raw Data-Final'!$T$3:$T$1977,"&lt;="&amp;G50))</f>
        <v>0</v>
      </c>
      <c r="AI50" s="60" t="e">
        <f t="shared" si="19"/>
        <v>#N/A</v>
      </c>
      <c r="AJ50" s="31" t="str">
        <f t="shared" si="20"/>
        <v>No 2018 Annual Progress Report</v>
      </c>
      <c r="AK50" s="60" t="e">
        <f>VLOOKUP(K50,'5th Cycle APR Raw Data-Final'!$A$3:$R$1977,18,FALSE)</f>
        <v>#N/A</v>
      </c>
      <c r="AL50" s="60">
        <f>IF(AN50&lt;1,SUMIFS('5th Cycle APR Raw Data-Final'!$S$3:$S$1977,'5th Cycle APR Raw Data-Final'!$A$3:$A$1977,'SB35 Determination Data'!$K50,'5th Cycle APR Raw Data-Final'!$T$3:$T$1977,"&gt;="&amp;'SB35 Determination Data'!$F50,'5th Cycle APR Raw Data-Final'!$T$3:$T$1977,"&lt;"&amp;E50),SUMIFS('5th Cycle APR Raw Data-Final'!$S$3:$S$1977,'5th Cycle APR Raw Data-Final'!$A$3:$A$1977,'SB35 Determination Data'!$K50,'5th Cycle APR Raw Data-Final'!$T$3:$T$1977,"&gt;="&amp;'SB35 Determination Data'!$F50,'5th Cycle APR Raw Data-Final'!$T$3:$T$1977,"&lt;="&amp;G50))</f>
        <v>0</v>
      </c>
      <c r="AM50" s="60" t="e">
        <f t="shared" si="21"/>
        <v>#N/A</v>
      </c>
      <c r="AN50" s="62">
        <f t="shared" si="22"/>
        <v>0.5</v>
      </c>
      <c r="AO50" s="9" t="str">
        <f t="shared" si="23"/>
        <v>YES</v>
      </c>
      <c r="AP50" s="9" t="str">
        <f t="shared" si="24"/>
        <v>NO</v>
      </c>
      <c r="AQ50" s="9" t="str">
        <f t="shared" si="25"/>
        <v>NO</v>
      </c>
      <c r="AR50" s="48" t="str">
        <f>VLOOKUP(K50,'2018Submitted'!$A$2:$C$540,3,FALSE)</f>
        <v>No 2018 Annual Progress Report</v>
      </c>
      <c r="AS50" s="9" t="str">
        <f t="shared" si="26"/>
        <v>YES</v>
      </c>
      <c r="AT50" s="9" t="str">
        <f t="shared" si="27"/>
        <v>NO</v>
      </c>
    </row>
    <row r="51" spans="1:46" ht="12.75" customHeight="1" x14ac:dyDescent="0.15">
      <c r="A51" s="9" t="s">
        <v>168</v>
      </c>
      <c r="B51" s="9" t="str">
        <f t="shared" si="0"/>
        <v>BRADBURY</v>
      </c>
      <c r="C51" s="31">
        <f t="shared" si="1"/>
        <v>0.625</v>
      </c>
      <c r="D51" s="45">
        <f t="shared" si="2"/>
        <v>8</v>
      </c>
      <c r="E51" s="46">
        <f t="shared" si="3"/>
        <v>2018</v>
      </c>
      <c r="F51" s="46">
        <f t="shared" si="4"/>
        <v>2014</v>
      </c>
      <c r="G51" s="46" t="str">
        <f t="shared" si="5"/>
        <v>2021</v>
      </c>
      <c r="H51" s="9" t="str">
        <f t="shared" si="6"/>
        <v>10/15/2013</v>
      </c>
      <c r="I51" s="9" t="str">
        <f t="shared" si="7"/>
        <v>10/15/2021</v>
      </c>
      <c r="J51" s="9" t="s">
        <v>144</v>
      </c>
      <c r="K51" s="49" t="s">
        <v>483</v>
      </c>
      <c r="L51" s="60" t="e">
        <f>VLOOKUP(K51,'5th Cycle APR Raw Data-Final'!$A$3:$P$1977,6,FALSE)</f>
        <v>#N/A</v>
      </c>
      <c r="M51" s="60">
        <f>IF(AN51&lt;1,SUMIFS('5th Cycle APR Raw Data-Final'!G$3:G$1977,'5th Cycle APR Raw Data-Final'!$A$3:$A$1977,'SB35 Determination Data'!$K51,'5th Cycle APR Raw Data-Final'!$T$3:$T$1977,"&gt;="&amp;'SB35 Determination Data'!$F51,'5th Cycle APR Raw Data-Final'!$T$3:$T$1977,"&lt;"&amp;E51),SUMIFS('5th Cycle APR Raw Data-Final'!G$3:G$1977,'5th Cycle APR Raw Data-Final'!$A$3:$A$1977,'SB35 Determination Data'!$K51,'5th Cycle APR Raw Data-Final'!$T$3:$T$1977,"&gt;="&amp;'SB35 Determination Data'!$F51,'5th Cycle APR Raw Data-Final'!$T$3:$T$1977,"&lt;="&amp;G51))</f>
        <v>0</v>
      </c>
      <c r="N51" s="60">
        <f>IF(AN51&lt;1,SUMIFS('5th Cycle APR Raw Data-Final'!H$3:H$1977,'5th Cycle APR Raw Data-Final'!$A$3:$A$1977,'SB35 Determination Data'!$K51,'5th Cycle APR Raw Data-Final'!$T$3:$T$1977,"&gt;="&amp;'SB35 Determination Data'!$F51,'5th Cycle APR Raw Data-Final'!$T$3:$T$1977,"&lt;"&amp;E51),SUMIFS('5th Cycle APR Raw Data-Final'!H$3:H$1977,'5th Cycle APR Raw Data-Final'!$A$3:$A$1977,'SB35 Determination Data'!$K51,'5th Cycle APR Raw Data-Final'!$T$3:$T$1977,"&gt;="&amp;'SB35 Determination Data'!$F51,'5th Cycle APR Raw Data-Final'!$T$3:$T$1977,"&lt;="&amp;G51))</f>
        <v>0</v>
      </c>
      <c r="O51" s="60">
        <f>IF(AN51&lt;1,SUMIFS('5th Cycle APR Raw Data-Final'!I$3:I$1977,'5th Cycle APR Raw Data-Final'!$A$3:$A$1977,'SB35 Determination Data'!$K51,'5th Cycle APR Raw Data-Final'!$T$3:$T$1977,"&gt;="&amp;'SB35 Determination Data'!$F51,'5th Cycle APR Raw Data-Final'!$T$3:$T$1977,"&lt;"&amp;E51),SUMIFS('5th Cycle APR Raw Data-Final'!I$3:I$1977,'5th Cycle APR Raw Data-Final'!$A$3:$A$1977,'SB35 Determination Data'!$K51,'5th Cycle APR Raw Data-Final'!$T$3:$T$1977,"&gt;="&amp;'SB35 Determination Data'!$F51,'5th Cycle APR Raw Data-Final'!$T$3:$T$1977,"&lt;="&amp;G51))</f>
        <v>0</v>
      </c>
      <c r="P51" s="60" t="e">
        <f t="shared" si="8"/>
        <v>#N/A</v>
      </c>
      <c r="Q51" s="31" t="str">
        <f t="shared" si="9"/>
        <v>No 2018 Annual Progress Report</v>
      </c>
      <c r="R51" s="61" t="e">
        <f t="shared" si="10"/>
        <v>#N/A</v>
      </c>
      <c r="S51" s="61" t="e">
        <f t="shared" si="11"/>
        <v>#N/A</v>
      </c>
      <c r="T51" s="60" t="e">
        <f>VLOOKUP(K51,'5th Cycle APR Raw Data-Final'!$A$3:$P$1977,10,FALSE)</f>
        <v>#N/A</v>
      </c>
      <c r="U51" s="60">
        <f>IF(AN51&lt;1,SUMIFS('5th Cycle APR Raw Data-Final'!K$3:K$1977,'5th Cycle APR Raw Data-Final'!$A$3:$A$1977,'SB35 Determination Data'!$K51,'5th Cycle APR Raw Data-Final'!$T$3:$T$1977,"&gt;="&amp;'SB35 Determination Data'!$F51,'5th Cycle APR Raw Data-Final'!$T$3:$T$1977,"&lt;"&amp;E51),SUMIFS('5th Cycle APR Raw Data-Final'!K$3:K$1977,'5th Cycle APR Raw Data-Final'!$A$3:$A$1977,'SB35 Determination Data'!$K51,'5th Cycle APR Raw Data-Final'!$T$3:$T$1977,"&gt;="&amp;'SB35 Determination Data'!$F51,'5th Cycle APR Raw Data-Final'!$T$3:$T$1977,"&lt;="&amp;G51))</f>
        <v>0</v>
      </c>
      <c r="V51" s="60">
        <f>IF(AN51&lt;1,SUMIFS('5th Cycle APR Raw Data-Final'!L$3:L$1977,'5th Cycle APR Raw Data-Final'!$A$3:$A$1977,'SB35 Determination Data'!$K51,'5th Cycle APR Raw Data-Final'!$T$3:$T$1977,"&gt;="&amp;'SB35 Determination Data'!$F51,'5th Cycle APR Raw Data-Final'!$T$3:$T$1977,"&lt;"&amp;E51),SUMIFS('5th Cycle APR Raw Data-Final'!L$3:L$1977,'5th Cycle APR Raw Data-Final'!$A$3:$A$1977,'SB35 Determination Data'!$K51,'5th Cycle APR Raw Data-Final'!$T$3:$T$1977,"&gt;="&amp;'SB35 Determination Data'!$F51,'5th Cycle APR Raw Data-Final'!$T$3:$T$1977,"&lt;="&amp;G51))</f>
        <v>0</v>
      </c>
      <c r="W51" s="60">
        <f>IF(AN51&lt;1,SUMIFS('5th Cycle APR Raw Data-Final'!M$3:M$1977,'5th Cycle APR Raw Data-Final'!$A$3:$A$1977,'SB35 Determination Data'!$K51,'5th Cycle APR Raw Data-Final'!$T$3:$T$1977,"&gt;="&amp;'SB35 Determination Data'!$F51,'5th Cycle APR Raw Data-Final'!$T$3:$T$1977,"&lt;"&amp;E51),SUMIFS('5th Cycle APR Raw Data-Final'!M$3:M$1977,'5th Cycle APR Raw Data-Final'!$A$3:$A$1977,'SB35 Determination Data'!$K51,'5th Cycle APR Raw Data-Final'!$T$3:$T$1977,"&gt;="&amp;'SB35 Determination Data'!$F51,'5th Cycle APR Raw Data-Final'!$T$3:$T$1977,"&lt;="&amp;G51))</f>
        <v>0</v>
      </c>
      <c r="X51" s="60" t="e">
        <f t="shared" si="12"/>
        <v>#N/A</v>
      </c>
      <c r="Y51" s="60" t="e">
        <f t="shared" si="13"/>
        <v>#N/A</v>
      </c>
      <c r="Z51" s="60" t="e">
        <f t="shared" si="14"/>
        <v>#N/A</v>
      </c>
      <c r="AA51" s="31" t="str">
        <f t="shared" si="15"/>
        <v>No 2018 Annual Progress Report</v>
      </c>
      <c r="AB51" s="31" t="str">
        <f t="shared" si="16"/>
        <v>No 2018 Annual Progress Report</v>
      </c>
      <c r="AC51" s="60" t="e">
        <f>VLOOKUP(K51,'5th Cycle APR Raw Data-Final'!$A$3:$P$1977,14,FALSE)</f>
        <v>#N/A</v>
      </c>
      <c r="AD51" s="60">
        <f>IF(AN51&lt;1,SUMIFS('5th Cycle APR Raw Data-Final'!$O$3:$O$1977,'5th Cycle APR Raw Data-Final'!$A$3:$A$1977,'SB35 Determination Data'!$K51,'5th Cycle APR Raw Data-Final'!$T$3:$T$1977,"&gt;="&amp;'SB35 Determination Data'!$F51,'5th Cycle APR Raw Data-Final'!$T$3:$T$1977,"&lt;"&amp;E51),SUMIFS('5th Cycle APR Raw Data-Final'!$O$3:$O$1977,'5th Cycle APR Raw Data-Final'!$A$3:$A$1977,'SB35 Determination Data'!$K51,'5th Cycle APR Raw Data-Final'!$T$3:$T$1977,"&gt;="&amp;'SB35 Determination Data'!$F51,'5th Cycle APR Raw Data-Final'!$T$3:$T$1977,"&lt;="&amp;G51))</f>
        <v>0</v>
      </c>
      <c r="AE51" s="60" t="e">
        <f t="shared" si="17"/>
        <v>#N/A</v>
      </c>
      <c r="AF51" s="31" t="str">
        <f t="shared" si="18"/>
        <v>No 2018 Annual Progress Report</v>
      </c>
      <c r="AG51" s="60" t="e">
        <f>VLOOKUP(K51,'5th Cycle APR Raw Data-Final'!$A$3:$P$1977,16,FALSE)</f>
        <v>#N/A</v>
      </c>
      <c r="AH51" s="60">
        <f>IF(AN51&lt;1,SUMIFS('5th Cycle APR Raw Data-Final'!$Q$3:$Q$1977,'5th Cycle APR Raw Data-Final'!$A$3:$A$1977,'SB35 Determination Data'!$K51,'5th Cycle APR Raw Data-Final'!$T$3:$T$1977,"&gt;="&amp;'SB35 Determination Data'!$F51,'5th Cycle APR Raw Data-Final'!$T$3:$T$1977,"&lt;"&amp;E51),SUMIFS('5th Cycle APR Raw Data-Final'!$Q$3:$Q$1977,'5th Cycle APR Raw Data-Final'!$A$3:$A$1977,'SB35 Determination Data'!$K51,'5th Cycle APR Raw Data-Final'!$T$3:$T$1977,"&gt;="&amp;'SB35 Determination Data'!$F51,'5th Cycle APR Raw Data-Final'!$T$3:$T$1977,"&lt;="&amp;G51))</f>
        <v>0</v>
      </c>
      <c r="AI51" s="60" t="e">
        <f t="shared" si="19"/>
        <v>#N/A</v>
      </c>
      <c r="AJ51" s="31" t="str">
        <f t="shared" si="20"/>
        <v>No 2018 Annual Progress Report</v>
      </c>
      <c r="AK51" s="60" t="e">
        <f>VLOOKUP(K51,'5th Cycle APR Raw Data-Final'!$A$3:$R$1977,18,FALSE)</f>
        <v>#N/A</v>
      </c>
      <c r="AL51" s="60">
        <f>IF(AN51&lt;1,SUMIFS('5th Cycle APR Raw Data-Final'!$S$3:$S$1977,'5th Cycle APR Raw Data-Final'!$A$3:$A$1977,'SB35 Determination Data'!$K51,'5th Cycle APR Raw Data-Final'!$T$3:$T$1977,"&gt;="&amp;'SB35 Determination Data'!$F51,'5th Cycle APR Raw Data-Final'!$T$3:$T$1977,"&lt;"&amp;E51),SUMIFS('5th Cycle APR Raw Data-Final'!$S$3:$S$1977,'5th Cycle APR Raw Data-Final'!$A$3:$A$1977,'SB35 Determination Data'!$K51,'5th Cycle APR Raw Data-Final'!$T$3:$T$1977,"&gt;="&amp;'SB35 Determination Data'!$F51,'5th Cycle APR Raw Data-Final'!$T$3:$T$1977,"&lt;="&amp;G51))</f>
        <v>0</v>
      </c>
      <c r="AM51" s="60" t="e">
        <f t="shared" si="21"/>
        <v>#N/A</v>
      </c>
      <c r="AN51" s="62">
        <f t="shared" si="22"/>
        <v>0.5</v>
      </c>
      <c r="AO51" s="9" t="str">
        <f t="shared" si="23"/>
        <v>YES</v>
      </c>
      <c r="AP51" s="9" t="str">
        <f t="shared" si="24"/>
        <v>NO</v>
      </c>
      <c r="AQ51" s="9" t="str">
        <f t="shared" si="25"/>
        <v>NO</v>
      </c>
      <c r="AR51" s="48" t="str">
        <f>VLOOKUP(K51,'2018Submitted'!$A$2:$C$540,3,FALSE)</f>
        <v>No 2018 Annual Progress Report</v>
      </c>
      <c r="AS51" s="9" t="str">
        <f t="shared" si="26"/>
        <v>YES</v>
      </c>
      <c r="AT51" s="9" t="str">
        <f t="shared" si="27"/>
        <v>NO</v>
      </c>
    </row>
    <row r="52" spans="1:46" ht="12.75" customHeight="1" x14ac:dyDescent="0.15">
      <c r="A52" s="9" t="s">
        <v>143</v>
      </c>
      <c r="B52" s="9" t="str">
        <f t="shared" si="0"/>
        <v>BRAWLEY</v>
      </c>
      <c r="C52" s="31">
        <f t="shared" si="1"/>
        <v>0.625</v>
      </c>
      <c r="D52" s="45">
        <f t="shared" si="2"/>
        <v>8</v>
      </c>
      <c r="E52" s="46">
        <f t="shared" si="3"/>
        <v>2018</v>
      </c>
      <c r="F52" s="46">
        <f t="shared" si="4"/>
        <v>2014</v>
      </c>
      <c r="G52" s="46" t="str">
        <f t="shared" si="5"/>
        <v>2021</v>
      </c>
      <c r="H52" s="9" t="str">
        <f t="shared" si="6"/>
        <v>10/15/2013</v>
      </c>
      <c r="I52" s="9" t="str">
        <f t="shared" si="7"/>
        <v>10/15/2021</v>
      </c>
      <c r="J52" s="9" t="s">
        <v>144</v>
      </c>
      <c r="K52" s="49" t="s">
        <v>145</v>
      </c>
      <c r="L52" s="60">
        <f>VLOOKUP(K52,'5th Cycle APR Raw Data-Final'!$A$3:$P$1977,6,FALSE)</f>
        <v>760</v>
      </c>
      <c r="M52" s="60">
        <f>IF(AN52&lt;1,SUMIFS('5th Cycle APR Raw Data-Final'!G$3:G$1977,'5th Cycle APR Raw Data-Final'!$A$3:$A$1977,'SB35 Determination Data'!$K52,'5th Cycle APR Raw Data-Final'!$T$3:$T$1977,"&gt;="&amp;'SB35 Determination Data'!$F52,'5th Cycle APR Raw Data-Final'!$T$3:$T$1977,"&lt;"&amp;E52),SUMIFS('5th Cycle APR Raw Data-Final'!G$3:G$1977,'5th Cycle APR Raw Data-Final'!$A$3:$A$1977,'SB35 Determination Data'!$K52,'5th Cycle APR Raw Data-Final'!$T$3:$T$1977,"&gt;="&amp;'SB35 Determination Data'!$F52,'5th Cycle APR Raw Data-Final'!$T$3:$T$1977,"&lt;="&amp;G52))</f>
        <v>39</v>
      </c>
      <c r="N52" s="60">
        <f>IF(AN52&lt;1,SUMIFS('5th Cycle APR Raw Data-Final'!H$3:H$1977,'5th Cycle APR Raw Data-Final'!$A$3:$A$1977,'SB35 Determination Data'!$K52,'5th Cycle APR Raw Data-Final'!$T$3:$T$1977,"&gt;="&amp;'SB35 Determination Data'!$F52,'5th Cycle APR Raw Data-Final'!$T$3:$T$1977,"&lt;"&amp;E52),SUMIFS('5th Cycle APR Raw Data-Final'!H$3:H$1977,'5th Cycle APR Raw Data-Final'!$A$3:$A$1977,'SB35 Determination Data'!$K52,'5th Cycle APR Raw Data-Final'!$T$3:$T$1977,"&gt;="&amp;'SB35 Determination Data'!$F52,'5th Cycle APR Raw Data-Final'!$T$3:$T$1977,"&lt;="&amp;G52))</f>
        <v>37</v>
      </c>
      <c r="O52" s="60">
        <f>IF(AN52&lt;1,SUMIFS('5th Cycle APR Raw Data-Final'!I$3:I$1977,'5th Cycle APR Raw Data-Final'!$A$3:$A$1977,'SB35 Determination Data'!$K52,'5th Cycle APR Raw Data-Final'!$T$3:$T$1977,"&gt;="&amp;'SB35 Determination Data'!$F52,'5th Cycle APR Raw Data-Final'!$T$3:$T$1977,"&lt;"&amp;E52),SUMIFS('5th Cycle APR Raw Data-Final'!I$3:I$1977,'5th Cycle APR Raw Data-Final'!$A$3:$A$1977,'SB35 Determination Data'!$K52,'5th Cycle APR Raw Data-Final'!$T$3:$T$1977,"&gt;="&amp;'SB35 Determination Data'!$F52,'5th Cycle APR Raw Data-Final'!$T$3:$T$1977,"&lt;="&amp;G52))</f>
        <v>2</v>
      </c>
      <c r="P52" s="60">
        <f t="shared" si="8"/>
        <v>721</v>
      </c>
      <c r="Q52" s="31">
        <f t="shared" si="9"/>
        <v>5.131578947368421E-2</v>
      </c>
      <c r="R52" s="61">
        <f t="shared" si="10"/>
        <v>380</v>
      </c>
      <c r="S52" s="61">
        <f t="shared" si="11"/>
        <v>0</v>
      </c>
      <c r="T52" s="60">
        <f>VLOOKUP(K52,'5th Cycle APR Raw Data-Final'!$A$3:$P$1977,10,FALSE)</f>
        <v>470</v>
      </c>
      <c r="U52" s="60">
        <f>IF(AN52&lt;1,SUMIFS('5th Cycle APR Raw Data-Final'!K$3:K$1977,'5th Cycle APR Raw Data-Final'!$A$3:$A$1977,'SB35 Determination Data'!$K52,'5th Cycle APR Raw Data-Final'!$T$3:$T$1977,"&gt;="&amp;'SB35 Determination Data'!$F52,'5th Cycle APR Raw Data-Final'!$T$3:$T$1977,"&lt;"&amp;E52),SUMIFS('5th Cycle APR Raw Data-Final'!K$3:K$1977,'5th Cycle APR Raw Data-Final'!$A$3:$A$1977,'SB35 Determination Data'!$K52,'5th Cycle APR Raw Data-Final'!$T$3:$T$1977,"&gt;="&amp;'SB35 Determination Data'!$F52,'5th Cycle APR Raw Data-Final'!$T$3:$T$1977,"&lt;="&amp;G52))</f>
        <v>53</v>
      </c>
      <c r="V52" s="60">
        <f>IF(AN52&lt;1,SUMIFS('5th Cycle APR Raw Data-Final'!L$3:L$1977,'5th Cycle APR Raw Data-Final'!$A$3:$A$1977,'SB35 Determination Data'!$K52,'5th Cycle APR Raw Data-Final'!$T$3:$T$1977,"&gt;="&amp;'SB35 Determination Data'!$F52,'5th Cycle APR Raw Data-Final'!$T$3:$T$1977,"&lt;"&amp;E52),SUMIFS('5th Cycle APR Raw Data-Final'!L$3:L$1977,'5th Cycle APR Raw Data-Final'!$A$3:$A$1977,'SB35 Determination Data'!$K52,'5th Cycle APR Raw Data-Final'!$T$3:$T$1977,"&gt;="&amp;'SB35 Determination Data'!$F52,'5th Cycle APR Raw Data-Final'!$T$3:$T$1977,"&lt;="&amp;G52))</f>
        <v>51</v>
      </c>
      <c r="W52" s="60">
        <f>IF(AN52&lt;1,SUMIFS('5th Cycle APR Raw Data-Final'!M$3:M$1977,'5th Cycle APR Raw Data-Final'!$A$3:$A$1977,'SB35 Determination Data'!$K52,'5th Cycle APR Raw Data-Final'!$T$3:$T$1977,"&gt;="&amp;'SB35 Determination Data'!$F52,'5th Cycle APR Raw Data-Final'!$T$3:$T$1977,"&lt;"&amp;E52),SUMIFS('5th Cycle APR Raw Data-Final'!M$3:M$1977,'5th Cycle APR Raw Data-Final'!$A$3:$A$1977,'SB35 Determination Data'!$K52,'5th Cycle APR Raw Data-Final'!$T$3:$T$1977,"&gt;="&amp;'SB35 Determination Data'!$F52,'5th Cycle APR Raw Data-Final'!$T$3:$T$1977,"&lt;="&amp;G52))</f>
        <v>2</v>
      </c>
      <c r="X52" s="60">
        <f t="shared" si="12"/>
        <v>417</v>
      </c>
      <c r="Y52" s="60">
        <f t="shared" si="13"/>
        <v>53</v>
      </c>
      <c r="Z52" s="60">
        <f t="shared" si="14"/>
        <v>417</v>
      </c>
      <c r="AA52" s="31">
        <f t="shared" si="15"/>
        <v>0.11276595744680851</v>
      </c>
      <c r="AB52" s="31">
        <f t="shared" si="16"/>
        <v>0.11276595744680851</v>
      </c>
      <c r="AC52" s="60">
        <f>VLOOKUP(K52,'5th Cycle APR Raw Data-Final'!$A$3:$P$1977,14,FALSE)</f>
        <v>466</v>
      </c>
      <c r="AD52" s="60">
        <f>IF(AN52&lt;1,SUMIFS('5th Cycle APR Raw Data-Final'!$O$3:$O$1977,'5th Cycle APR Raw Data-Final'!$A$3:$A$1977,'SB35 Determination Data'!$K52,'5th Cycle APR Raw Data-Final'!$T$3:$T$1977,"&gt;="&amp;'SB35 Determination Data'!$F52,'5th Cycle APR Raw Data-Final'!$T$3:$T$1977,"&lt;"&amp;E52),SUMIFS('5th Cycle APR Raw Data-Final'!$O$3:$O$1977,'5th Cycle APR Raw Data-Final'!$A$3:$A$1977,'SB35 Determination Data'!$K52,'5th Cycle APR Raw Data-Final'!$T$3:$T$1977,"&gt;="&amp;'SB35 Determination Data'!$F52,'5th Cycle APR Raw Data-Final'!$T$3:$T$1977,"&lt;="&amp;G52))</f>
        <v>94</v>
      </c>
      <c r="AE52" s="60">
        <f t="shared" si="17"/>
        <v>372</v>
      </c>
      <c r="AF52" s="31">
        <f t="shared" si="18"/>
        <v>0.20171673819742489</v>
      </c>
      <c r="AG52" s="60">
        <f>VLOOKUP(K52,'5th Cycle APR Raw Data-Final'!$A$3:$P$1977,16,FALSE)</f>
        <v>1338</v>
      </c>
      <c r="AH52" s="60">
        <f>IF(AN52&lt;1,SUMIFS('5th Cycle APR Raw Data-Final'!$Q$3:$Q$1977,'5th Cycle APR Raw Data-Final'!$A$3:$A$1977,'SB35 Determination Data'!$K52,'5th Cycle APR Raw Data-Final'!$T$3:$T$1977,"&gt;="&amp;'SB35 Determination Data'!$F52,'5th Cycle APR Raw Data-Final'!$T$3:$T$1977,"&lt;"&amp;E52),SUMIFS('5th Cycle APR Raw Data-Final'!$Q$3:$Q$1977,'5th Cycle APR Raw Data-Final'!$A$3:$A$1977,'SB35 Determination Data'!$K52,'5th Cycle APR Raw Data-Final'!$T$3:$T$1977,"&gt;="&amp;'SB35 Determination Data'!$F52,'5th Cycle APR Raw Data-Final'!$T$3:$T$1977,"&lt;="&amp;G52))</f>
        <v>9</v>
      </c>
      <c r="AI52" s="60">
        <f t="shared" si="19"/>
        <v>1329</v>
      </c>
      <c r="AJ52" s="31">
        <f t="shared" si="20"/>
        <v>6.7264573991031393E-3</v>
      </c>
      <c r="AK52" s="60">
        <f>VLOOKUP(K52,'5th Cycle APR Raw Data-Final'!$A$3:$R$1977,18,FALSE)</f>
        <v>3034</v>
      </c>
      <c r="AL52" s="60">
        <f>IF(AN52&lt;1,SUMIFS('5th Cycle APR Raw Data-Final'!$S$3:$S$1977,'5th Cycle APR Raw Data-Final'!$A$3:$A$1977,'SB35 Determination Data'!$K52,'5th Cycle APR Raw Data-Final'!$T$3:$T$1977,"&gt;="&amp;'SB35 Determination Data'!$F52,'5th Cycle APR Raw Data-Final'!$T$3:$T$1977,"&lt;"&amp;E52),SUMIFS('5th Cycle APR Raw Data-Final'!$S$3:$S$1977,'5th Cycle APR Raw Data-Final'!$A$3:$A$1977,'SB35 Determination Data'!$K52,'5th Cycle APR Raw Data-Final'!$T$3:$T$1977,"&gt;="&amp;'SB35 Determination Data'!$F52,'5th Cycle APR Raw Data-Final'!$T$3:$T$1977,"&lt;="&amp;G52))</f>
        <v>195</v>
      </c>
      <c r="AM52" s="60">
        <f t="shared" si="21"/>
        <v>2839</v>
      </c>
      <c r="AN52" s="62">
        <f t="shared" si="22"/>
        <v>0.5</v>
      </c>
      <c r="AO52" s="9" t="str">
        <f t="shared" si="23"/>
        <v>YES</v>
      </c>
      <c r="AP52" s="9" t="str">
        <f t="shared" si="24"/>
        <v>NO</v>
      </c>
      <c r="AQ52" s="9" t="str">
        <f t="shared" si="25"/>
        <v>NO</v>
      </c>
      <c r="AR52" s="48" t="str">
        <f>VLOOKUP(K52,'2018Submitted'!$A$2:$C$540,3,FALSE)</f>
        <v>Successful</v>
      </c>
      <c r="AS52" s="9" t="str">
        <f t="shared" si="26"/>
        <v>NO</v>
      </c>
      <c r="AT52" s="9" t="str">
        <f t="shared" si="27"/>
        <v>NO</v>
      </c>
    </row>
    <row r="53" spans="1:46" ht="12.75" customHeight="1" x14ac:dyDescent="0.15">
      <c r="A53" s="9" t="s">
        <v>273</v>
      </c>
      <c r="B53" s="9" t="str">
        <f t="shared" si="0"/>
        <v>BREA</v>
      </c>
      <c r="C53" s="31">
        <f t="shared" si="1"/>
        <v>0.625</v>
      </c>
      <c r="D53" s="45">
        <f t="shared" si="2"/>
        <v>8</v>
      </c>
      <c r="E53" s="46">
        <f t="shared" si="3"/>
        <v>2018</v>
      </c>
      <c r="F53" s="46">
        <f t="shared" si="4"/>
        <v>2014</v>
      </c>
      <c r="G53" s="46" t="str">
        <f t="shared" si="5"/>
        <v>2021</v>
      </c>
      <c r="H53" s="9" t="str">
        <f t="shared" si="6"/>
        <v>10/15/2013</v>
      </c>
      <c r="I53" s="9" t="str">
        <f t="shared" si="7"/>
        <v>10/15/2021</v>
      </c>
      <c r="J53" s="9" t="s">
        <v>144</v>
      </c>
      <c r="K53" s="49" t="s">
        <v>276</v>
      </c>
      <c r="L53" s="60">
        <f>VLOOKUP(K53,'5th Cycle APR Raw Data-Final'!$A$3:$P$1977,6,FALSE)</f>
        <v>426</v>
      </c>
      <c r="M53" s="60">
        <f>IF(AN53&lt;1,SUMIFS('5th Cycle APR Raw Data-Final'!G$3:G$1977,'5th Cycle APR Raw Data-Final'!$A$3:$A$1977,'SB35 Determination Data'!$K53,'5th Cycle APR Raw Data-Final'!$T$3:$T$1977,"&gt;="&amp;'SB35 Determination Data'!$F53,'5th Cycle APR Raw Data-Final'!$T$3:$T$1977,"&lt;"&amp;E53),SUMIFS('5th Cycle APR Raw Data-Final'!G$3:G$1977,'5th Cycle APR Raw Data-Final'!$A$3:$A$1977,'SB35 Determination Data'!$K53,'5th Cycle APR Raw Data-Final'!$T$3:$T$1977,"&gt;="&amp;'SB35 Determination Data'!$F53,'5th Cycle APR Raw Data-Final'!$T$3:$T$1977,"&lt;="&amp;G53))</f>
        <v>0</v>
      </c>
      <c r="N53" s="60">
        <f>IF(AN53&lt;1,SUMIFS('5th Cycle APR Raw Data-Final'!H$3:H$1977,'5th Cycle APR Raw Data-Final'!$A$3:$A$1977,'SB35 Determination Data'!$K53,'5th Cycle APR Raw Data-Final'!$T$3:$T$1977,"&gt;="&amp;'SB35 Determination Data'!$F53,'5th Cycle APR Raw Data-Final'!$T$3:$T$1977,"&lt;"&amp;E53),SUMIFS('5th Cycle APR Raw Data-Final'!H$3:H$1977,'5th Cycle APR Raw Data-Final'!$A$3:$A$1977,'SB35 Determination Data'!$K53,'5th Cycle APR Raw Data-Final'!$T$3:$T$1977,"&gt;="&amp;'SB35 Determination Data'!$F53,'5th Cycle APR Raw Data-Final'!$T$3:$T$1977,"&lt;="&amp;G53))</f>
        <v>0</v>
      </c>
      <c r="O53" s="60">
        <f>IF(AN53&lt;1,SUMIFS('5th Cycle APR Raw Data-Final'!I$3:I$1977,'5th Cycle APR Raw Data-Final'!$A$3:$A$1977,'SB35 Determination Data'!$K53,'5th Cycle APR Raw Data-Final'!$T$3:$T$1977,"&gt;="&amp;'SB35 Determination Data'!$F53,'5th Cycle APR Raw Data-Final'!$T$3:$T$1977,"&lt;"&amp;E53),SUMIFS('5th Cycle APR Raw Data-Final'!I$3:I$1977,'5th Cycle APR Raw Data-Final'!$A$3:$A$1977,'SB35 Determination Data'!$K53,'5th Cycle APR Raw Data-Final'!$T$3:$T$1977,"&gt;="&amp;'SB35 Determination Data'!$F53,'5th Cycle APR Raw Data-Final'!$T$3:$T$1977,"&lt;="&amp;G53))</f>
        <v>0</v>
      </c>
      <c r="P53" s="60">
        <f t="shared" si="8"/>
        <v>426</v>
      </c>
      <c r="Q53" s="31">
        <f t="shared" si="9"/>
        <v>0</v>
      </c>
      <c r="R53" s="61">
        <f t="shared" si="10"/>
        <v>213</v>
      </c>
      <c r="S53" s="61">
        <f t="shared" si="11"/>
        <v>0</v>
      </c>
      <c r="T53" s="60">
        <f>VLOOKUP(K53,'5th Cycle APR Raw Data-Final'!$A$3:$P$1977,10,FALSE)</f>
        <v>305</v>
      </c>
      <c r="U53" s="60">
        <f>IF(AN53&lt;1,SUMIFS('5th Cycle APR Raw Data-Final'!K$3:K$1977,'5th Cycle APR Raw Data-Final'!$A$3:$A$1977,'SB35 Determination Data'!$K53,'5th Cycle APR Raw Data-Final'!$T$3:$T$1977,"&gt;="&amp;'SB35 Determination Data'!$F53,'5th Cycle APR Raw Data-Final'!$T$3:$T$1977,"&lt;"&amp;E53),SUMIFS('5th Cycle APR Raw Data-Final'!K$3:K$1977,'5th Cycle APR Raw Data-Final'!$A$3:$A$1977,'SB35 Determination Data'!$K53,'5th Cycle APR Raw Data-Final'!$T$3:$T$1977,"&gt;="&amp;'SB35 Determination Data'!$F53,'5th Cycle APR Raw Data-Final'!$T$3:$T$1977,"&lt;="&amp;G53))</f>
        <v>0</v>
      </c>
      <c r="V53" s="60">
        <f>IF(AN53&lt;1,SUMIFS('5th Cycle APR Raw Data-Final'!L$3:L$1977,'5th Cycle APR Raw Data-Final'!$A$3:$A$1977,'SB35 Determination Data'!$K53,'5th Cycle APR Raw Data-Final'!$T$3:$T$1977,"&gt;="&amp;'SB35 Determination Data'!$F53,'5th Cycle APR Raw Data-Final'!$T$3:$T$1977,"&lt;"&amp;E53),SUMIFS('5th Cycle APR Raw Data-Final'!L$3:L$1977,'5th Cycle APR Raw Data-Final'!$A$3:$A$1977,'SB35 Determination Data'!$K53,'5th Cycle APR Raw Data-Final'!$T$3:$T$1977,"&gt;="&amp;'SB35 Determination Data'!$F53,'5th Cycle APR Raw Data-Final'!$T$3:$T$1977,"&lt;="&amp;G53))</f>
        <v>0</v>
      </c>
      <c r="W53" s="60">
        <f>IF(AN53&lt;1,SUMIFS('5th Cycle APR Raw Data-Final'!M$3:M$1977,'5th Cycle APR Raw Data-Final'!$A$3:$A$1977,'SB35 Determination Data'!$K53,'5th Cycle APR Raw Data-Final'!$T$3:$T$1977,"&gt;="&amp;'SB35 Determination Data'!$F53,'5th Cycle APR Raw Data-Final'!$T$3:$T$1977,"&lt;"&amp;E53),SUMIFS('5th Cycle APR Raw Data-Final'!M$3:M$1977,'5th Cycle APR Raw Data-Final'!$A$3:$A$1977,'SB35 Determination Data'!$K53,'5th Cycle APR Raw Data-Final'!$T$3:$T$1977,"&gt;="&amp;'SB35 Determination Data'!$F53,'5th Cycle APR Raw Data-Final'!$T$3:$T$1977,"&lt;="&amp;G53))</f>
        <v>0</v>
      </c>
      <c r="X53" s="60">
        <f t="shared" si="12"/>
        <v>305</v>
      </c>
      <c r="Y53" s="60">
        <f t="shared" si="13"/>
        <v>0</v>
      </c>
      <c r="Z53" s="60">
        <f t="shared" si="14"/>
        <v>305</v>
      </c>
      <c r="AA53" s="31">
        <f t="shared" si="15"/>
        <v>0</v>
      </c>
      <c r="AB53" s="31">
        <f t="shared" si="16"/>
        <v>0</v>
      </c>
      <c r="AC53" s="60">
        <f>VLOOKUP(K53,'5th Cycle APR Raw Data-Final'!$A$3:$P$1977,14,FALSE)</f>
        <v>335</v>
      </c>
      <c r="AD53" s="60">
        <f>IF(AN53&lt;1,SUMIFS('5th Cycle APR Raw Data-Final'!$O$3:$O$1977,'5th Cycle APR Raw Data-Final'!$A$3:$A$1977,'SB35 Determination Data'!$K53,'5th Cycle APR Raw Data-Final'!$T$3:$T$1977,"&gt;="&amp;'SB35 Determination Data'!$F53,'5th Cycle APR Raw Data-Final'!$T$3:$T$1977,"&lt;"&amp;E53),SUMIFS('5th Cycle APR Raw Data-Final'!$O$3:$O$1977,'5th Cycle APR Raw Data-Final'!$A$3:$A$1977,'SB35 Determination Data'!$K53,'5th Cycle APR Raw Data-Final'!$T$3:$T$1977,"&gt;="&amp;'SB35 Determination Data'!$F53,'5th Cycle APR Raw Data-Final'!$T$3:$T$1977,"&lt;="&amp;G53))</f>
        <v>21</v>
      </c>
      <c r="AE53" s="60">
        <f t="shared" si="17"/>
        <v>314</v>
      </c>
      <c r="AF53" s="31">
        <f t="shared" si="18"/>
        <v>6.2686567164179099E-2</v>
      </c>
      <c r="AG53" s="60">
        <f>VLOOKUP(K53,'5th Cycle APR Raw Data-Final'!$A$3:$P$1977,16,FALSE)</f>
        <v>785</v>
      </c>
      <c r="AH53" s="60">
        <f>IF(AN53&lt;1,SUMIFS('5th Cycle APR Raw Data-Final'!$Q$3:$Q$1977,'5th Cycle APR Raw Data-Final'!$A$3:$A$1977,'SB35 Determination Data'!$K53,'5th Cycle APR Raw Data-Final'!$T$3:$T$1977,"&gt;="&amp;'SB35 Determination Data'!$F53,'5th Cycle APR Raw Data-Final'!$T$3:$T$1977,"&lt;"&amp;E53),SUMIFS('5th Cycle APR Raw Data-Final'!$Q$3:$Q$1977,'5th Cycle APR Raw Data-Final'!$A$3:$A$1977,'SB35 Determination Data'!$K53,'5th Cycle APR Raw Data-Final'!$T$3:$T$1977,"&gt;="&amp;'SB35 Determination Data'!$F53,'5th Cycle APR Raw Data-Final'!$T$3:$T$1977,"&lt;="&amp;G53))</f>
        <v>1411</v>
      </c>
      <c r="AI53" s="60">
        <f t="shared" si="19"/>
        <v>0</v>
      </c>
      <c r="AJ53" s="31">
        <f t="shared" si="20"/>
        <v>1.7974522292993631</v>
      </c>
      <c r="AK53" s="60">
        <f>VLOOKUP(K53,'5th Cycle APR Raw Data-Final'!$A$3:$R$1977,18,FALSE)</f>
        <v>1851</v>
      </c>
      <c r="AL53" s="60">
        <f>IF(AN53&lt;1,SUMIFS('5th Cycle APR Raw Data-Final'!$S$3:$S$1977,'5th Cycle APR Raw Data-Final'!$A$3:$A$1977,'SB35 Determination Data'!$K53,'5th Cycle APR Raw Data-Final'!$T$3:$T$1977,"&gt;="&amp;'SB35 Determination Data'!$F53,'5th Cycle APR Raw Data-Final'!$T$3:$T$1977,"&lt;"&amp;E53),SUMIFS('5th Cycle APR Raw Data-Final'!$S$3:$S$1977,'5th Cycle APR Raw Data-Final'!$A$3:$A$1977,'SB35 Determination Data'!$K53,'5th Cycle APR Raw Data-Final'!$T$3:$T$1977,"&gt;="&amp;'SB35 Determination Data'!$F53,'5th Cycle APR Raw Data-Final'!$T$3:$T$1977,"&lt;="&amp;G53))</f>
        <v>1432</v>
      </c>
      <c r="AM53" s="60">
        <f t="shared" si="21"/>
        <v>1045</v>
      </c>
      <c r="AN53" s="62">
        <f t="shared" si="22"/>
        <v>0.5</v>
      </c>
      <c r="AO53" s="9" t="str">
        <f t="shared" si="23"/>
        <v>NO</v>
      </c>
      <c r="AP53" s="9" t="str">
        <f t="shared" si="24"/>
        <v>YES</v>
      </c>
      <c r="AQ53" s="9" t="str">
        <f t="shared" si="25"/>
        <v>NO</v>
      </c>
      <c r="AR53" s="48" t="str">
        <f>VLOOKUP(K53,'2018Submitted'!$A$2:$C$540,3,FALSE)</f>
        <v>Successful</v>
      </c>
      <c r="AS53" s="9" t="str">
        <f t="shared" si="26"/>
        <v>NO</v>
      </c>
      <c r="AT53" s="9" t="str">
        <f t="shared" si="27"/>
        <v>YES</v>
      </c>
    </row>
    <row r="54" spans="1:46" ht="12.75" customHeight="1" x14ac:dyDescent="0.15">
      <c r="A54" s="9" t="s">
        <v>99</v>
      </c>
      <c r="B54" s="9" t="str">
        <f t="shared" si="0"/>
        <v>BRENTWOOD</v>
      </c>
      <c r="C54" s="31">
        <f t="shared" si="1"/>
        <v>0.5</v>
      </c>
      <c r="D54" s="45">
        <f t="shared" si="2"/>
        <v>8</v>
      </c>
      <c r="E54" s="46">
        <f t="shared" si="3"/>
        <v>2019</v>
      </c>
      <c r="F54" s="46">
        <f t="shared" si="4"/>
        <v>2015</v>
      </c>
      <c r="G54" s="46">
        <f t="shared" si="5"/>
        <v>2022</v>
      </c>
      <c r="H54" s="9" t="str">
        <f t="shared" si="6"/>
        <v>01/31/2015</v>
      </c>
      <c r="I54" s="9" t="str">
        <f t="shared" si="7"/>
        <v>01/31/2023</v>
      </c>
      <c r="J54" s="9" t="s">
        <v>67</v>
      </c>
      <c r="K54" s="29" t="s">
        <v>101</v>
      </c>
      <c r="L54" s="60">
        <f>VLOOKUP(K54,'5th Cycle APR Raw Data-Final'!$A$3:$P$1977,6,FALSE)</f>
        <v>234</v>
      </c>
      <c r="M54" s="60">
        <f>IF(AN54&lt;1,SUMIFS('5th Cycle APR Raw Data-Final'!G$3:G$1977,'5th Cycle APR Raw Data-Final'!$A$3:$A$1977,'SB35 Determination Data'!$K54,'5th Cycle APR Raw Data-Final'!$T$3:$T$1977,"&gt;="&amp;'SB35 Determination Data'!$F54,'5th Cycle APR Raw Data-Final'!$T$3:$T$1977,"&lt;"&amp;E54),SUMIFS('5th Cycle APR Raw Data-Final'!G$3:G$1977,'5th Cycle APR Raw Data-Final'!$A$3:$A$1977,'SB35 Determination Data'!$K54,'5th Cycle APR Raw Data-Final'!$T$3:$T$1977,"&gt;="&amp;'SB35 Determination Data'!$F54,'5th Cycle APR Raw Data-Final'!$T$3:$T$1977,"&lt;="&amp;G54))</f>
        <v>3</v>
      </c>
      <c r="N54" s="60">
        <f>IF(AN54&lt;1,SUMIFS('5th Cycle APR Raw Data-Final'!H$3:H$1977,'5th Cycle APR Raw Data-Final'!$A$3:$A$1977,'SB35 Determination Data'!$K54,'5th Cycle APR Raw Data-Final'!$T$3:$T$1977,"&gt;="&amp;'SB35 Determination Data'!$F54,'5th Cycle APR Raw Data-Final'!$T$3:$T$1977,"&lt;"&amp;E54),SUMIFS('5th Cycle APR Raw Data-Final'!H$3:H$1977,'5th Cycle APR Raw Data-Final'!$A$3:$A$1977,'SB35 Determination Data'!$K54,'5th Cycle APR Raw Data-Final'!$T$3:$T$1977,"&gt;="&amp;'SB35 Determination Data'!$F54,'5th Cycle APR Raw Data-Final'!$T$3:$T$1977,"&lt;="&amp;G54))</f>
        <v>3</v>
      </c>
      <c r="O54" s="60">
        <f>IF(AN54&lt;1,SUMIFS('5th Cycle APR Raw Data-Final'!I$3:I$1977,'5th Cycle APR Raw Data-Final'!$A$3:$A$1977,'SB35 Determination Data'!$K54,'5th Cycle APR Raw Data-Final'!$T$3:$T$1977,"&gt;="&amp;'SB35 Determination Data'!$F54,'5th Cycle APR Raw Data-Final'!$T$3:$T$1977,"&lt;"&amp;E54),SUMIFS('5th Cycle APR Raw Data-Final'!I$3:I$1977,'5th Cycle APR Raw Data-Final'!$A$3:$A$1977,'SB35 Determination Data'!$K54,'5th Cycle APR Raw Data-Final'!$T$3:$T$1977,"&gt;="&amp;'SB35 Determination Data'!$F54,'5th Cycle APR Raw Data-Final'!$T$3:$T$1977,"&lt;="&amp;G54))</f>
        <v>0</v>
      </c>
      <c r="P54" s="60">
        <f t="shared" si="8"/>
        <v>231</v>
      </c>
      <c r="Q54" s="31">
        <f t="shared" si="9"/>
        <v>1.282051282051282E-2</v>
      </c>
      <c r="R54" s="61">
        <f t="shared" si="10"/>
        <v>117</v>
      </c>
      <c r="S54" s="61">
        <f t="shared" si="11"/>
        <v>0</v>
      </c>
      <c r="T54" s="60">
        <f>VLOOKUP(K54,'5th Cycle APR Raw Data-Final'!$A$3:$P$1977,10,FALSE)</f>
        <v>124</v>
      </c>
      <c r="U54" s="60">
        <f>IF(AN54&lt;1,SUMIFS('5th Cycle APR Raw Data-Final'!K$3:K$1977,'5th Cycle APR Raw Data-Final'!$A$3:$A$1977,'SB35 Determination Data'!$K54,'5th Cycle APR Raw Data-Final'!$T$3:$T$1977,"&gt;="&amp;'SB35 Determination Data'!$F54,'5th Cycle APR Raw Data-Final'!$T$3:$T$1977,"&lt;"&amp;E54),SUMIFS('5th Cycle APR Raw Data-Final'!K$3:K$1977,'5th Cycle APR Raw Data-Final'!$A$3:$A$1977,'SB35 Determination Data'!$K54,'5th Cycle APR Raw Data-Final'!$T$3:$T$1977,"&gt;="&amp;'SB35 Determination Data'!$F54,'5th Cycle APR Raw Data-Final'!$T$3:$T$1977,"&lt;="&amp;G54))</f>
        <v>10</v>
      </c>
      <c r="V54" s="60">
        <f>IF(AN54&lt;1,SUMIFS('5th Cycle APR Raw Data-Final'!L$3:L$1977,'5th Cycle APR Raw Data-Final'!$A$3:$A$1977,'SB35 Determination Data'!$K54,'5th Cycle APR Raw Data-Final'!$T$3:$T$1977,"&gt;="&amp;'SB35 Determination Data'!$F54,'5th Cycle APR Raw Data-Final'!$T$3:$T$1977,"&lt;"&amp;E54),SUMIFS('5th Cycle APR Raw Data-Final'!L$3:L$1977,'5th Cycle APR Raw Data-Final'!$A$3:$A$1977,'SB35 Determination Data'!$K54,'5th Cycle APR Raw Data-Final'!$T$3:$T$1977,"&gt;="&amp;'SB35 Determination Data'!$F54,'5th Cycle APR Raw Data-Final'!$T$3:$T$1977,"&lt;="&amp;G54))</f>
        <v>10</v>
      </c>
      <c r="W54" s="60">
        <f>IF(AN54&lt;1,SUMIFS('5th Cycle APR Raw Data-Final'!M$3:M$1977,'5th Cycle APR Raw Data-Final'!$A$3:$A$1977,'SB35 Determination Data'!$K54,'5th Cycle APR Raw Data-Final'!$T$3:$T$1977,"&gt;="&amp;'SB35 Determination Data'!$F54,'5th Cycle APR Raw Data-Final'!$T$3:$T$1977,"&lt;"&amp;E54),SUMIFS('5th Cycle APR Raw Data-Final'!M$3:M$1977,'5th Cycle APR Raw Data-Final'!$A$3:$A$1977,'SB35 Determination Data'!$K54,'5th Cycle APR Raw Data-Final'!$T$3:$T$1977,"&gt;="&amp;'SB35 Determination Data'!$F54,'5th Cycle APR Raw Data-Final'!$T$3:$T$1977,"&lt;="&amp;G54))</f>
        <v>0</v>
      </c>
      <c r="X54" s="60">
        <f t="shared" si="12"/>
        <v>114</v>
      </c>
      <c r="Y54" s="60">
        <f t="shared" si="13"/>
        <v>10</v>
      </c>
      <c r="Z54" s="60">
        <f t="shared" si="14"/>
        <v>114</v>
      </c>
      <c r="AA54" s="31">
        <f t="shared" si="15"/>
        <v>8.0645161290322578E-2</v>
      </c>
      <c r="AB54" s="31">
        <f t="shared" si="16"/>
        <v>8.0645161290322578E-2</v>
      </c>
      <c r="AC54" s="60">
        <f>VLOOKUP(K54,'5th Cycle APR Raw Data-Final'!$A$3:$P$1977,14,FALSE)</f>
        <v>123</v>
      </c>
      <c r="AD54" s="60">
        <f>IF(AN54&lt;1,SUMIFS('5th Cycle APR Raw Data-Final'!$O$3:$O$1977,'5th Cycle APR Raw Data-Final'!$A$3:$A$1977,'SB35 Determination Data'!$K54,'5th Cycle APR Raw Data-Final'!$T$3:$T$1977,"&gt;="&amp;'SB35 Determination Data'!$F54,'5th Cycle APR Raw Data-Final'!$T$3:$T$1977,"&lt;"&amp;E54),SUMIFS('5th Cycle APR Raw Data-Final'!$O$3:$O$1977,'5th Cycle APR Raw Data-Final'!$A$3:$A$1977,'SB35 Determination Data'!$K54,'5th Cycle APR Raw Data-Final'!$T$3:$T$1977,"&gt;="&amp;'SB35 Determination Data'!$F54,'5th Cycle APR Raw Data-Final'!$T$3:$T$1977,"&lt;="&amp;G54))</f>
        <v>6</v>
      </c>
      <c r="AE54" s="60">
        <f t="shared" si="17"/>
        <v>117</v>
      </c>
      <c r="AF54" s="31">
        <f t="shared" si="18"/>
        <v>4.878048780487805E-2</v>
      </c>
      <c r="AG54" s="60">
        <f>VLOOKUP(K54,'5th Cycle APR Raw Data-Final'!$A$3:$P$1977,16,FALSE)</f>
        <v>279</v>
      </c>
      <c r="AH54" s="60">
        <f>IF(AN54&lt;1,SUMIFS('5th Cycle APR Raw Data-Final'!$Q$3:$Q$1977,'5th Cycle APR Raw Data-Final'!$A$3:$A$1977,'SB35 Determination Data'!$K54,'5th Cycle APR Raw Data-Final'!$T$3:$T$1977,"&gt;="&amp;'SB35 Determination Data'!$F54,'5th Cycle APR Raw Data-Final'!$T$3:$T$1977,"&lt;"&amp;E54),SUMIFS('5th Cycle APR Raw Data-Final'!$Q$3:$Q$1977,'5th Cycle APR Raw Data-Final'!$A$3:$A$1977,'SB35 Determination Data'!$K54,'5th Cycle APR Raw Data-Final'!$T$3:$T$1977,"&gt;="&amp;'SB35 Determination Data'!$F54,'5th Cycle APR Raw Data-Final'!$T$3:$T$1977,"&lt;="&amp;G54))</f>
        <v>1907</v>
      </c>
      <c r="AI54" s="60">
        <f t="shared" si="19"/>
        <v>0</v>
      </c>
      <c r="AJ54" s="31">
        <f t="shared" si="20"/>
        <v>6.8351254480286743</v>
      </c>
      <c r="AK54" s="60">
        <f>VLOOKUP(K54,'5th Cycle APR Raw Data-Final'!$A$3:$R$1977,18,FALSE)</f>
        <v>760</v>
      </c>
      <c r="AL54" s="60">
        <f>IF(AN54&lt;1,SUMIFS('5th Cycle APR Raw Data-Final'!$S$3:$S$1977,'5th Cycle APR Raw Data-Final'!$A$3:$A$1977,'SB35 Determination Data'!$K54,'5th Cycle APR Raw Data-Final'!$T$3:$T$1977,"&gt;="&amp;'SB35 Determination Data'!$F54,'5th Cycle APR Raw Data-Final'!$T$3:$T$1977,"&lt;"&amp;E54),SUMIFS('5th Cycle APR Raw Data-Final'!$S$3:$S$1977,'5th Cycle APR Raw Data-Final'!$A$3:$A$1977,'SB35 Determination Data'!$K54,'5th Cycle APR Raw Data-Final'!$T$3:$T$1977,"&gt;="&amp;'SB35 Determination Data'!$F54,'5th Cycle APR Raw Data-Final'!$T$3:$T$1977,"&lt;="&amp;G54))</f>
        <v>1926</v>
      </c>
      <c r="AM54" s="60">
        <f t="shared" si="21"/>
        <v>462</v>
      </c>
      <c r="AN54" s="62">
        <f t="shared" si="22"/>
        <v>0.5</v>
      </c>
      <c r="AO54" s="9" t="str">
        <f t="shared" si="23"/>
        <v>NO</v>
      </c>
      <c r="AP54" s="9" t="str">
        <f t="shared" si="24"/>
        <v>YES</v>
      </c>
      <c r="AQ54" s="9" t="str">
        <f t="shared" si="25"/>
        <v>NO</v>
      </c>
      <c r="AR54" s="48" t="str">
        <f>VLOOKUP(K54,'2018Submitted'!$A$2:$C$540,3,FALSE)</f>
        <v>Received - Not successful</v>
      </c>
      <c r="AS54" s="9" t="str">
        <f t="shared" si="26"/>
        <v>NO</v>
      </c>
      <c r="AT54" s="9" t="str">
        <f t="shared" si="27"/>
        <v>YES</v>
      </c>
    </row>
    <row r="55" spans="1:46" ht="12.75" customHeight="1" x14ac:dyDescent="0.15">
      <c r="A55" s="9" t="s">
        <v>449</v>
      </c>
      <c r="B55" s="9" t="str">
        <f t="shared" si="0"/>
        <v>BRISBANE</v>
      </c>
      <c r="C55" s="31">
        <f t="shared" si="1"/>
        <v>0.5</v>
      </c>
      <c r="D55" s="45">
        <f t="shared" si="2"/>
        <v>8</v>
      </c>
      <c r="E55" s="46">
        <f t="shared" si="3"/>
        <v>2019</v>
      </c>
      <c r="F55" s="46">
        <f t="shared" si="4"/>
        <v>2015</v>
      </c>
      <c r="G55" s="46">
        <f t="shared" si="5"/>
        <v>2022</v>
      </c>
      <c r="H55" s="9" t="str">
        <f t="shared" si="6"/>
        <v>01/31/2015</v>
      </c>
      <c r="I55" s="9" t="str">
        <f t="shared" si="7"/>
        <v>01/31/2023</v>
      </c>
      <c r="J55" s="9" t="s">
        <v>67</v>
      </c>
      <c r="K55" s="29" t="s">
        <v>475</v>
      </c>
      <c r="L55" s="60">
        <f>VLOOKUP(K55,'5th Cycle APR Raw Data-Final'!$A$3:$P$1977,6,FALSE)</f>
        <v>25</v>
      </c>
      <c r="M55" s="60">
        <f>IF(AN55&lt;1,SUMIFS('5th Cycle APR Raw Data-Final'!G$3:G$1977,'5th Cycle APR Raw Data-Final'!$A$3:$A$1977,'SB35 Determination Data'!$K55,'5th Cycle APR Raw Data-Final'!$T$3:$T$1977,"&gt;="&amp;'SB35 Determination Data'!$F55,'5th Cycle APR Raw Data-Final'!$T$3:$T$1977,"&lt;"&amp;E55),SUMIFS('5th Cycle APR Raw Data-Final'!G$3:G$1977,'5th Cycle APR Raw Data-Final'!$A$3:$A$1977,'SB35 Determination Data'!$K55,'5th Cycle APR Raw Data-Final'!$T$3:$T$1977,"&gt;="&amp;'SB35 Determination Data'!$F55,'5th Cycle APR Raw Data-Final'!$T$3:$T$1977,"&lt;="&amp;G55))</f>
        <v>0</v>
      </c>
      <c r="N55" s="60">
        <f>IF(AN55&lt;1,SUMIFS('5th Cycle APR Raw Data-Final'!H$3:H$1977,'5th Cycle APR Raw Data-Final'!$A$3:$A$1977,'SB35 Determination Data'!$K55,'5th Cycle APR Raw Data-Final'!$T$3:$T$1977,"&gt;="&amp;'SB35 Determination Data'!$F55,'5th Cycle APR Raw Data-Final'!$T$3:$T$1977,"&lt;"&amp;E55),SUMIFS('5th Cycle APR Raw Data-Final'!H$3:H$1977,'5th Cycle APR Raw Data-Final'!$A$3:$A$1977,'SB35 Determination Data'!$K55,'5th Cycle APR Raw Data-Final'!$T$3:$T$1977,"&gt;="&amp;'SB35 Determination Data'!$F55,'5th Cycle APR Raw Data-Final'!$T$3:$T$1977,"&lt;="&amp;G55))</f>
        <v>0</v>
      </c>
      <c r="O55" s="60">
        <f>IF(AN55&lt;1,SUMIFS('5th Cycle APR Raw Data-Final'!I$3:I$1977,'5th Cycle APR Raw Data-Final'!$A$3:$A$1977,'SB35 Determination Data'!$K55,'5th Cycle APR Raw Data-Final'!$T$3:$T$1977,"&gt;="&amp;'SB35 Determination Data'!$F55,'5th Cycle APR Raw Data-Final'!$T$3:$T$1977,"&lt;"&amp;E55),SUMIFS('5th Cycle APR Raw Data-Final'!I$3:I$1977,'5th Cycle APR Raw Data-Final'!$A$3:$A$1977,'SB35 Determination Data'!$K55,'5th Cycle APR Raw Data-Final'!$T$3:$T$1977,"&gt;="&amp;'SB35 Determination Data'!$F55,'5th Cycle APR Raw Data-Final'!$T$3:$T$1977,"&lt;="&amp;G55))</f>
        <v>0</v>
      </c>
      <c r="P55" s="60">
        <f t="shared" si="8"/>
        <v>25</v>
      </c>
      <c r="Q55" s="31">
        <f t="shared" si="9"/>
        <v>0</v>
      </c>
      <c r="R55" s="61">
        <f t="shared" si="10"/>
        <v>13</v>
      </c>
      <c r="S55" s="61">
        <f t="shared" si="11"/>
        <v>0</v>
      </c>
      <c r="T55" s="60">
        <f>VLOOKUP(K55,'5th Cycle APR Raw Data-Final'!$A$3:$P$1977,10,FALSE)</f>
        <v>13</v>
      </c>
      <c r="U55" s="60">
        <f>IF(AN55&lt;1,SUMIFS('5th Cycle APR Raw Data-Final'!K$3:K$1977,'5th Cycle APR Raw Data-Final'!$A$3:$A$1977,'SB35 Determination Data'!$K55,'5th Cycle APR Raw Data-Final'!$T$3:$T$1977,"&gt;="&amp;'SB35 Determination Data'!$F55,'5th Cycle APR Raw Data-Final'!$T$3:$T$1977,"&lt;"&amp;E55),SUMIFS('5th Cycle APR Raw Data-Final'!K$3:K$1977,'5th Cycle APR Raw Data-Final'!$A$3:$A$1977,'SB35 Determination Data'!$K55,'5th Cycle APR Raw Data-Final'!$T$3:$T$1977,"&gt;="&amp;'SB35 Determination Data'!$F55,'5th Cycle APR Raw Data-Final'!$T$3:$T$1977,"&lt;="&amp;G55))</f>
        <v>0</v>
      </c>
      <c r="V55" s="60">
        <f>IF(AN55&lt;1,SUMIFS('5th Cycle APR Raw Data-Final'!L$3:L$1977,'5th Cycle APR Raw Data-Final'!$A$3:$A$1977,'SB35 Determination Data'!$K55,'5th Cycle APR Raw Data-Final'!$T$3:$T$1977,"&gt;="&amp;'SB35 Determination Data'!$F55,'5th Cycle APR Raw Data-Final'!$T$3:$T$1977,"&lt;"&amp;E55),SUMIFS('5th Cycle APR Raw Data-Final'!L$3:L$1977,'5th Cycle APR Raw Data-Final'!$A$3:$A$1977,'SB35 Determination Data'!$K55,'5th Cycle APR Raw Data-Final'!$T$3:$T$1977,"&gt;="&amp;'SB35 Determination Data'!$F55,'5th Cycle APR Raw Data-Final'!$T$3:$T$1977,"&lt;="&amp;G55))</f>
        <v>0</v>
      </c>
      <c r="W55" s="60">
        <f>IF(AN55&lt;1,SUMIFS('5th Cycle APR Raw Data-Final'!M$3:M$1977,'5th Cycle APR Raw Data-Final'!$A$3:$A$1977,'SB35 Determination Data'!$K55,'5th Cycle APR Raw Data-Final'!$T$3:$T$1977,"&gt;="&amp;'SB35 Determination Data'!$F55,'5th Cycle APR Raw Data-Final'!$T$3:$T$1977,"&lt;"&amp;E55),SUMIFS('5th Cycle APR Raw Data-Final'!M$3:M$1977,'5th Cycle APR Raw Data-Final'!$A$3:$A$1977,'SB35 Determination Data'!$K55,'5th Cycle APR Raw Data-Final'!$T$3:$T$1977,"&gt;="&amp;'SB35 Determination Data'!$F55,'5th Cycle APR Raw Data-Final'!$T$3:$T$1977,"&lt;="&amp;G55))</f>
        <v>0</v>
      </c>
      <c r="X55" s="60">
        <f t="shared" si="12"/>
        <v>13</v>
      </c>
      <c r="Y55" s="60">
        <f t="shared" si="13"/>
        <v>0</v>
      </c>
      <c r="Z55" s="60">
        <f t="shared" si="14"/>
        <v>13</v>
      </c>
      <c r="AA55" s="31">
        <f t="shared" si="15"/>
        <v>0</v>
      </c>
      <c r="AB55" s="31">
        <f t="shared" si="16"/>
        <v>0</v>
      </c>
      <c r="AC55" s="60">
        <f>VLOOKUP(K55,'5th Cycle APR Raw Data-Final'!$A$3:$P$1977,14,FALSE)</f>
        <v>15</v>
      </c>
      <c r="AD55" s="60">
        <f>IF(AN55&lt;1,SUMIFS('5th Cycle APR Raw Data-Final'!$O$3:$O$1977,'5th Cycle APR Raw Data-Final'!$A$3:$A$1977,'SB35 Determination Data'!$K55,'5th Cycle APR Raw Data-Final'!$T$3:$T$1977,"&gt;="&amp;'SB35 Determination Data'!$F55,'5th Cycle APR Raw Data-Final'!$T$3:$T$1977,"&lt;"&amp;E55),SUMIFS('5th Cycle APR Raw Data-Final'!$O$3:$O$1977,'5th Cycle APR Raw Data-Final'!$A$3:$A$1977,'SB35 Determination Data'!$K55,'5th Cycle APR Raw Data-Final'!$T$3:$T$1977,"&gt;="&amp;'SB35 Determination Data'!$F55,'5th Cycle APR Raw Data-Final'!$T$3:$T$1977,"&lt;="&amp;G55))</f>
        <v>13</v>
      </c>
      <c r="AE55" s="60">
        <f t="shared" si="17"/>
        <v>2</v>
      </c>
      <c r="AF55" s="31">
        <f t="shared" si="18"/>
        <v>0.8666666666666667</v>
      </c>
      <c r="AG55" s="60">
        <f>VLOOKUP(K55,'5th Cycle APR Raw Data-Final'!$A$3:$P$1977,16,FALSE)</f>
        <v>30</v>
      </c>
      <c r="AH55" s="60">
        <f>IF(AN55&lt;1,SUMIFS('5th Cycle APR Raw Data-Final'!$Q$3:$Q$1977,'5th Cycle APR Raw Data-Final'!$A$3:$A$1977,'SB35 Determination Data'!$K55,'5th Cycle APR Raw Data-Final'!$T$3:$T$1977,"&gt;="&amp;'SB35 Determination Data'!$F55,'5th Cycle APR Raw Data-Final'!$T$3:$T$1977,"&lt;"&amp;E55),SUMIFS('5th Cycle APR Raw Data-Final'!$Q$3:$Q$1977,'5th Cycle APR Raw Data-Final'!$A$3:$A$1977,'SB35 Determination Data'!$K55,'5th Cycle APR Raw Data-Final'!$T$3:$T$1977,"&gt;="&amp;'SB35 Determination Data'!$F55,'5th Cycle APR Raw Data-Final'!$T$3:$T$1977,"&lt;="&amp;G55))</f>
        <v>49</v>
      </c>
      <c r="AI55" s="60">
        <f t="shared" si="19"/>
        <v>0</v>
      </c>
      <c r="AJ55" s="31">
        <f t="shared" si="20"/>
        <v>1.6333333333333333</v>
      </c>
      <c r="AK55" s="60">
        <f>VLOOKUP(K55,'5th Cycle APR Raw Data-Final'!$A$3:$R$1977,18,FALSE)</f>
        <v>83</v>
      </c>
      <c r="AL55" s="60">
        <f>IF(AN55&lt;1,SUMIFS('5th Cycle APR Raw Data-Final'!$S$3:$S$1977,'5th Cycle APR Raw Data-Final'!$A$3:$A$1977,'SB35 Determination Data'!$K55,'5th Cycle APR Raw Data-Final'!$T$3:$T$1977,"&gt;="&amp;'SB35 Determination Data'!$F55,'5th Cycle APR Raw Data-Final'!$T$3:$T$1977,"&lt;"&amp;E55),SUMIFS('5th Cycle APR Raw Data-Final'!$S$3:$S$1977,'5th Cycle APR Raw Data-Final'!$A$3:$A$1977,'SB35 Determination Data'!$K55,'5th Cycle APR Raw Data-Final'!$T$3:$T$1977,"&gt;="&amp;'SB35 Determination Data'!$F55,'5th Cycle APR Raw Data-Final'!$T$3:$T$1977,"&lt;="&amp;G55))</f>
        <v>62</v>
      </c>
      <c r="AM55" s="60">
        <f t="shared" si="21"/>
        <v>40</v>
      </c>
      <c r="AN55" s="62">
        <f t="shared" si="22"/>
        <v>0.5</v>
      </c>
      <c r="AO55" s="9" t="str">
        <f t="shared" si="23"/>
        <v>NO</v>
      </c>
      <c r="AP55" s="9" t="str">
        <f t="shared" si="24"/>
        <v>YES</v>
      </c>
      <c r="AQ55" s="9" t="str">
        <f t="shared" si="25"/>
        <v>NO</v>
      </c>
      <c r="AR55" s="48" t="str">
        <f>VLOOKUP(K55,'2018Submitted'!$A$2:$C$540,3,FALSE)</f>
        <v>Successful</v>
      </c>
      <c r="AS55" s="9" t="str">
        <f t="shared" si="26"/>
        <v>NO</v>
      </c>
      <c r="AT55" s="9" t="str">
        <f t="shared" si="27"/>
        <v>YES</v>
      </c>
    </row>
    <row r="56" spans="1:46" ht="12.75" customHeight="1" x14ac:dyDescent="0.15">
      <c r="A56" s="9" t="s">
        <v>488</v>
      </c>
      <c r="B56" s="9" t="str">
        <f t="shared" si="0"/>
        <v>BUELLTON</v>
      </c>
      <c r="C56" s="31">
        <f t="shared" si="1"/>
        <v>0.5</v>
      </c>
      <c r="D56" s="45">
        <f t="shared" si="2"/>
        <v>8</v>
      </c>
      <c r="E56" s="46">
        <f t="shared" si="3"/>
        <v>2019</v>
      </c>
      <c r="F56" s="46">
        <f t="shared" si="4"/>
        <v>2015</v>
      </c>
      <c r="G56" s="46">
        <f t="shared" si="5"/>
        <v>2022</v>
      </c>
      <c r="H56" s="9" t="str">
        <f t="shared" si="6"/>
        <v>02/15/2015</v>
      </c>
      <c r="I56" s="9" t="str">
        <f t="shared" si="7"/>
        <v>02/15/2023</v>
      </c>
      <c r="J56" s="9" t="s">
        <v>492</v>
      </c>
      <c r="K56" s="29" t="s">
        <v>489</v>
      </c>
      <c r="L56" s="60">
        <f>VLOOKUP(K56,'5th Cycle APR Raw Data-Final'!$A$3:$P$1977,6,FALSE)</f>
        <v>66</v>
      </c>
      <c r="M56" s="60">
        <f>IF(AN56&lt;1,SUMIFS('5th Cycle APR Raw Data-Final'!G$3:G$1977,'5th Cycle APR Raw Data-Final'!$A$3:$A$1977,'SB35 Determination Data'!$K56,'5th Cycle APR Raw Data-Final'!$T$3:$T$1977,"&gt;="&amp;'SB35 Determination Data'!$F56,'5th Cycle APR Raw Data-Final'!$T$3:$T$1977,"&lt;"&amp;E56),SUMIFS('5th Cycle APR Raw Data-Final'!G$3:G$1977,'5th Cycle APR Raw Data-Final'!$A$3:$A$1977,'SB35 Determination Data'!$K56,'5th Cycle APR Raw Data-Final'!$T$3:$T$1977,"&gt;="&amp;'SB35 Determination Data'!$F56,'5th Cycle APR Raw Data-Final'!$T$3:$T$1977,"&lt;="&amp;G56))</f>
        <v>5</v>
      </c>
      <c r="N56" s="60">
        <f>IF(AN56&lt;1,SUMIFS('5th Cycle APR Raw Data-Final'!H$3:H$1977,'5th Cycle APR Raw Data-Final'!$A$3:$A$1977,'SB35 Determination Data'!$K56,'5th Cycle APR Raw Data-Final'!$T$3:$T$1977,"&gt;="&amp;'SB35 Determination Data'!$F56,'5th Cycle APR Raw Data-Final'!$T$3:$T$1977,"&lt;"&amp;E56),SUMIFS('5th Cycle APR Raw Data-Final'!H$3:H$1977,'5th Cycle APR Raw Data-Final'!$A$3:$A$1977,'SB35 Determination Data'!$K56,'5th Cycle APR Raw Data-Final'!$T$3:$T$1977,"&gt;="&amp;'SB35 Determination Data'!$F56,'5th Cycle APR Raw Data-Final'!$T$3:$T$1977,"&lt;="&amp;G56))</f>
        <v>5</v>
      </c>
      <c r="O56" s="60">
        <f>IF(AN56&lt;1,SUMIFS('5th Cycle APR Raw Data-Final'!I$3:I$1977,'5th Cycle APR Raw Data-Final'!$A$3:$A$1977,'SB35 Determination Data'!$K56,'5th Cycle APR Raw Data-Final'!$T$3:$T$1977,"&gt;="&amp;'SB35 Determination Data'!$F56,'5th Cycle APR Raw Data-Final'!$T$3:$T$1977,"&lt;"&amp;E56),SUMIFS('5th Cycle APR Raw Data-Final'!I$3:I$1977,'5th Cycle APR Raw Data-Final'!$A$3:$A$1977,'SB35 Determination Data'!$K56,'5th Cycle APR Raw Data-Final'!$T$3:$T$1977,"&gt;="&amp;'SB35 Determination Data'!$F56,'5th Cycle APR Raw Data-Final'!$T$3:$T$1977,"&lt;="&amp;G56))</f>
        <v>0</v>
      </c>
      <c r="P56" s="60">
        <f t="shared" si="8"/>
        <v>61</v>
      </c>
      <c r="Q56" s="31">
        <f t="shared" si="9"/>
        <v>7.575757575757576E-2</v>
      </c>
      <c r="R56" s="61">
        <f t="shared" si="10"/>
        <v>33</v>
      </c>
      <c r="S56" s="61">
        <f t="shared" si="11"/>
        <v>0</v>
      </c>
      <c r="T56" s="60">
        <f>VLOOKUP(K56,'5th Cycle APR Raw Data-Final'!$A$3:$P$1977,10,FALSE)</f>
        <v>44</v>
      </c>
      <c r="U56" s="60">
        <f>IF(AN56&lt;1,SUMIFS('5th Cycle APR Raw Data-Final'!K$3:K$1977,'5th Cycle APR Raw Data-Final'!$A$3:$A$1977,'SB35 Determination Data'!$K56,'5th Cycle APR Raw Data-Final'!$T$3:$T$1977,"&gt;="&amp;'SB35 Determination Data'!$F56,'5th Cycle APR Raw Data-Final'!$T$3:$T$1977,"&lt;"&amp;E56),SUMIFS('5th Cycle APR Raw Data-Final'!K$3:K$1977,'5th Cycle APR Raw Data-Final'!$A$3:$A$1977,'SB35 Determination Data'!$K56,'5th Cycle APR Raw Data-Final'!$T$3:$T$1977,"&gt;="&amp;'SB35 Determination Data'!$F56,'5th Cycle APR Raw Data-Final'!$T$3:$T$1977,"&lt;="&amp;G56))</f>
        <v>4</v>
      </c>
      <c r="V56" s="60">
        <f>IF(AN56&lt;1,SUMIFS('5th Cycle APR Raw Data-Final'!L$3:L$1977,'5th Cycle APR Raw Data-Final'!$A$3:$A$1977,'SB35 Determination Data'!$K56,'5th Cycle APR Raw Data-Final'!$T$3:$T$1977,"&gt;="&amp;'SB35 Determination Data'!$F56,'5th Cycle APR Raw Data-Final'!$T$3:$T$1977,"&lt;"&amp;E56),SUMIFS('5th Cycle APR Raw Data-Final'!L$3:L$1977,'5th Cycle APR Raw Data-Final'!$A$3:$A$1977,'SB35 Determination Data'!$K56,'5th Cycle APR Raw Data-Final'!$T$3:$T$1977,"&gt;="&amp;'SB35 Determination Data'!$F56,'5th Cycle APR Raw Data-Final'!$T$3:$T$1977,"&lt;="&amp;G56))</f>
        <v>4</v>
      </c>
      <c r="W56" s="60">
        <f>IF(AN56&lt;1,SUMIFS('5th Cycle APR Raw Data-Final'!M$3:M$1977,'5th Cycle APR Raw Data-Final'!$A$3:$A$1977,'SB35 Determination Data'!$K56,'5th Cycle APR Raw Data-Final'!$T$3:$T$1977,"&gt;="&amp;'SB35 Determination Data'!$F56,'5th Cycle APR Raw Data-Final'!$T$3:$T$1977,"&lt;"&amp;E56),SUMIFS('5th Cycle APR Raw Data-Final'!M$3:M$1977,'5th Cycle APR Raw Data-Final'!$A$3:$A$1977,'SB35 Determination Data'!$K56,'5th Cycle APR Raw Data-Final'!$T$3:$T$1977,"&gt;="&amp;'SB35 Determination Data'!$F56,'5th Cycle APR Raw Data-Final'!$T$3:$T$1977,"&lt;="&amp;G56))</f>
        <v>0</v>
      </c>
      <c r="X56" s="60">
        <f t="shared" si="12"/>
        <v>40</v>
      </c>
      <c r="Y56" s="60">
        <f t="shared" si="13"/>
        <v>4</v>
      </c>
      <c r="Z56" s="60">
        <f t="shared" si="14"/>
        <v>40</v>
      </c>
      <c r="AA56" s="31">
        <f t="shared" si="15"/>
        <v>9.0909090909090912E-2</v>
      </c>
      <c r="AB56" s="31">
        <f t="shared" si="16"/>
        <v>9.0909090909090912E-2</v>
      </c>
      <c r="AC56" s="60">
        <f>VLOOKUP(K56,'5th Cycle APR Raw Data-Final'!$A$3:$P$1977,14,FALSE)</f>
        <v>41</v>
      </c>
      <c r="AD56" s="60">
        <f>IF(AN56&lt;1,SUMIFS('5th Cycle APR Raw Data-Final'!$O$3:$O$1977,'5th Cycle APR Raw Data-Final'!$A$3:$A$1977,'SB35 Determination Data'!$K56,'5th Cycle APR Raw Data-Final'!$T$3:$T$1977,"&gt;="&amp;'SB35 Determination Data'!$F56,'5th Cycle APR Raw Data-Final'!$T$3:$T$1977,"&lt;"&amp;E56),SUMIFS('5th Cycle APR Raw Data-Final'!$O$3:$O$1977,'5th Cycle APR Raw Data-Final'!$A$3:$A$1977,'SB35 Determination Data'!$K56,'5th Cycle APR Raw Data-Final'!$T$3:$T$1977,"&gt;="&amp;'SB35 Determination Data'!$F56,'5th Cycle APR Raw Data-Final'!$T$3:$T$1977,"&lt;="&amp;G56))</f>
        <v>61</v>
      </c>
      <c r="AE56" s="60">
        <f t="shared" si="17"/>
        <v>0</v>
      </c>
      <c r="AF56" s="31">
        <f t="shared" si="18"/>
        <v>1.4878048780487805</v>
      </c>
      <c r="AG56" s="60">
        <f>VLOOKUP(K56,'5th Cycle APR Raw Data-Final'!$A$3:$P$1977,16,FALSE)</f>
        <v>124</v>
      </c>
      <c r="AH56" s="60">
        <f>IF(AN56&lt;1,SUMIFS('5th Cycle APR Raw Data-Final'!$Q$3:$Q$1977,'5th Cycle APR Raw Data-Final'!$A$3:$A$1977,'SB35 Determination Data'!$K56,'5th Cycle APR Raw Data-Final'!$T$3:$T$1977,"&gt;="&amp;'SB35 Determination Data'!$F56,'5th Cycle APR Raw Data-Final'!$T$3:$T$1977,"&lt;"&amp;E56),SUMIFS('5th Cycle APR Raw Data-Final'!$Q$3:$Q$1977,'5th Cycle APR Raw Data-Final'!$A$3:$A$1977,'SB35 Determination Data'!$K56,'5th Cycle APR Raw Data-Final'!$T$3:$T$1977,"&gt;="&amp;'SB35 Determination Data'!$F56,'5th Cycle APR Raw Data-Final'!$T$3:$T$1977,"&lt;="&amp;G56))</f>
        <v>125</v>
      </c>
      <c r="AI56" s="60">
        <f t="shared" si="19"/>
        <v>0</v>
      </c>
      <c r="AJ56" s="31">
        <f t="shared" si="20"/>
        <v>1.0080645161290323</v>
      </c>
      <c r="AK56" s="60">
        <f>VLOOKUP(K56,'5th Cycle APR Raw Data-Final'!$A$3:$R$1977,18,FALSE)</f>
        <v>275</v>
      </c>
      <c r="AL56" s="60">
        <f>IF(AN56&lt;1,SUMIFS('5th Cycle APR Raw Data-Final'!$S$3:$S$1977,'5th Cycle APR Raw Data-Final'!$A$3:$A$1977,'SB35 Determination Data'!$K56,'5th Cycle APR Raw Data-Final'!$T$3:$T$1977,"&gt;="&amp;'SB35 Determination Data'!$F56,'5th Cycle APR Raw Data-Final'!$T$3:$T$1977,"&lt;"&amp;E56),SUMIFS('5th Cycle APR Raw Data-Final'!$S$3:$S$1977,'5th Cycle APR Raw Data-Final'!$A$3:$A$1977,'SB35 Determination Data'!$K56,'5th Cycle APR Raw Data-Final'!$T$3:$T$1977,"&gt;="&amp;'SB35 Determination Data'!$F56,'5th Cycle APR Raw Data-Final'!$T$3:$T$1977,"&lt;="&amp;G56))</f>
        <v>195</v>
      </c>
      <c r="AM56" s="60">
        <f t="shared" si="21"/>
        <v>101</v>
      </c>
      <c r="AN56" s="62">
        <f t="shared" si="22"/>
        <v>0.5</v>
      </c>
      <c r="AO56" s="9" t="str">
        <f t="shared" si="23"/>
        <v>NO</v>
      </c>
      <c r="AP56" s="9" t="str">
        <f t="shared" si="24"/>
        <v>YES</v>
      </c>
      <c r="AQ56" s="9" t="str">
        <f t="shared" si="25"/>
        <v>NO</v>
      </c>
      <c r="AR56" s="48" t="str">
        <f>VLOOKUP(K56,'2018Submitted'!$A$2:$C$540,3,FALSE)</f>
        <v>Successful</v>
      </c>
      <c r="AS56" s="9" t="str">
        <f t="shared" si="26"/>
        <v>NO</v>
      </c>
      <c r="AT56" s="9" t="str">
        <f t="shared" si="27"/>
        <v>YES</v>
      </c>
    </row>
    <row r="57" spans="1:46" ht="12.75" customHeight="1" x14ac:dyDescent="0.15">
      <c r="A57" s="9" t="s">
        <v>273</v>
      </c>
      <c r="B57" s="9" t="str">
        <f t="shared" si="0"/>
        <v>BUENA PARK</v>
      </c>
      <c r="C57" s="31">
        <f t="shared" si="1"/>
        <v>0.625</v>
      </c>
      <c r="D57" s="45">
        <f t="shared" si="2"/>
        <v>8</v>
      </c>
      <c r="E57" s="46">
        <f t="shared" si="3"/>
        <v>2018</v>
      </c>
      <c r="F57" s="46">
        <f t="shared" si="4"/>
        <v>2014</v>
      </c>
      <c r="G57" s="46" t="str">
        <f t="shared" si="5"/>
        <v>2021</v>
      </c>
      <c r="H57" s="9" t="str">
        <f t="shared" si="6"/>
        <v>10/15/2013</v>
      </c>
      <c r="I57" s="9" t="str">
        <f t="shared" si="7"/>
        <v>10/15/2021</v>
      </c>
      <c r="J57" s="9" t="s">
        <v>144</v>
      </c>
      <c r="K57" s="29" t="s">
        <v>277</v>
      </c>
      <c r="L57" s="60">
        <f>VLOOKUP(K57,'5th Cycle APR Raw Data-Final'!$A$3:$P$1977,6,FALSE)</f>
        <v>76</v>
      </c>
      <c r="M57" s="60">
        <f>IF(AN57&lt;1,SUMIFS('5th Cycle APR Raw Data-Final'!G$3:G$1977,'5th Cycle APR Raw Data-Final'!$A$3:$A$1977,'SB35 Determination Data'!$K57,'5th Cycle APR Raw Data-Final'!$T$3:$T$1977,"&gt;="&amp;'SB35 Determination Data'!$F57,'5th Cycle APR Raw Data-Final'!$T$3:$T$1977,"&lt;"&amp;E57),SUMIFS('5th Cycle APR Raw Data-Final'!G$3:G$1977,'5th Cycle APR Raw Data-Final'!$A$3:$A$1977,'SB35 Determination Data'!$K57,'5th Cycle APR Raw Data-Final'!$T$3:$T$1977,"&gt;="&amp;'SB35 Determination Data'!$F57,'5th Cycle APR Raw Data-Final'!$T$3:$T$1977,"&lt;="&amp;G57))</f>
        <v>21</v>
      </c>
      <c r="N57" s="60">
        <f>IF(AN57&lt;1,SUMIFS('5th Cycle APR Raw Data-Final'!H$3:H$1977,'5th Cycle APR Raw Data-Final'!$A$3:$A$1977,'SB35 Determination Data'!$K57,'5th Cycle APR Raw Data-Final'!$T$3:$T$1977,"&gt;="&amp;'SB35 Determination Data'!$F57,'5th Cycle APR Raw Data-Final'!$T$3:$T$1977,"&lt;"&amp;E57),SUMIFS('5th Cycle APR Raw Data-Final'!H$3:H$1977,'5th Cycle APR Raw Data-Final'!$A$3:$A$1977,'SB35 Determination Data'!$K57,'5th Cycle APR Raw Data-Final'!$T$3:$T$1977,"&gt;="&amp;'SB35 Determination Data'!$F57,'5th Cycle APR Raw Data-Final'!$T$3:$T$1977,"&lt;="&amp;G57))</f>
        <v>21</v>
      </c>
      <c r="O57" s="60">
        <f>IF(AN57&lt;1,SUMIFS('5th Cycle APR Raw Data-Final'!I$3:I$1977,'5th Cycle APR Raw Data-Final'!$A$3:$A$1977,'SB35 Determination Data'!$K57,'5th Cycle APR Raw Data-Final'!$T$3:$T$1977,"&gt;="&amp;'SB35 Determination Data'!$F57,'5th Cycle APR Raw Data-Final'!$T$3:$T$1977,"&lt;"&amp;E57),SUMIFS('5th Cycle APR Raw Data-Final'!I$3:I$1977,'5th Cycle APR Raw Data-Final'!$A$3:$A$1977,'SB35 Determination Data'!$K57,'5th Cycle APR Raw Data-Final'!$T$3:$T$1977,"&gt;="&amp;'SB35 Determination Data'!$F57,'5th Cycle APR Raw Data-Final'!$T$3:$T$1977,"&lt;="&amp;G57))</f>
        <v>0</v>
      </c>
      <c r="P57" s="60">
        <f t="shared" si="8"/>
        <v>55</v>
      </c>
      <c r="Q57" s="31">
        <f t="shared" si="9"/>
        <v>0.27631578947368424</v>
      </c>
      <c r="R57" s="61">
        <f t="shared" si="10"/>
        <v>38</v>
      </c>
      <c r="S57" s="61">
        <f t="shared" si="11"/>
        <v>0</v>
      </c>
      <c r="T57" s="60">
        <f>VLOOKUP(K57,'5th Cycle APR Raw Data-Final'!$A$3:$P$1977,10,FALSE)</f>
        <v>53</v>
      </c>
      <c r="U57" s="60">
        <f>IF(AN57&lt;1,SUMIFS('5th Cycle APR Raw Data-Final'!K$3:K$1977,'5th Cycle APR Raw Data-Final'!$A$3:$A$1977,'SB35 Determination Data'!$K57,'5th Cycle APR Raw Data-Final'!$T$3:$T$1977,"&gt;="&amp;'SB35 Determination Data'!$F57,'5th Cycle APR Raw Data-Final'!$T$3:$T$1977,"&lt;"&amp;E57),SUMIFS('5th Cycle APR Raw Data-Final'!K$3:K$1977,'5th Cycle APR Raw Data-Final'!$A$3:$A$1977,'SB35 Determination Data'!$K57,'5th Cycle APR Raw Data-Final'!$T$3:$T$1977,"&gt;="&amp;'SB35 Determination Data'!$F57,'5th Cycle APR Raw Data-Final'!$T$3:$T$1977,"&lt;="&amp;G57))</f>
        <v>49</v>
      </c>
      <c r="V57" s="60">
        <f>IF(AN57&lt;1,SUMIFS('5th Cycle APR Raw Data-Final'!L$3:L$1977,'5th Cycle APR Raw Data-Final'!$A$3:$A$1977,'SB35 Determination Data'!$K57,'5th Cycle APR Raw Data-Final'!$T$3:$T$1977,"&gt;="&amp;'SB35 Determination Data'!$F57,'5th Cycle APR Raw Data-Final'!$T$3:$T$1977,"&lt;"&amp;E57),SUMIFS('5th Cycle APR Raw Data-Final'!L$3:L$1977,'5th Cycle APR Raw Data-Final'!$A$3:$A$1977,'SB35 Determination Data'!$K57,'5th Cycle APR Raw Data-Final'!$T$3:$T$1977,"&gt;="&amp;'SB35 Determination Data'!$F57,'5th Cycle APR Raw Data-Final'!$T$3:$T$1977,"&lt;="&amp;G57))</f>
        <v>49</v>
      </c>
      <c r="W57" s="60">
        <f>IF(AN57&lt;1,SUMIFS('5th Cycle APR Raw Data-Final'!M$3:M$1977,'5th Cycle APR Raw Data-Final'!$A$3:$A$1977,'SB35 Determination Data'!$K57,'5th Cycle APR Raw Data-Final'!$T$3:$T$1977,"&gt;="&amp;'SB35 Determination Data'!$F57,'5th Cycle APR Raw Data-Final'!$T$3:$T$1977,"&lt;"&amp;E57),SUMIFS('5th Cycle APR Raw Data-Final'!M$3:M$1977,'5th Cycle APR Raw Data-Final'!$A$3:$A$1977,'SB35 Determination Data'!$K57,'5th Cycle APR Raw Data-Final'!$T$3:$T$1977,"&gt;="&amp;'SB35 Determination Data'!$F57,'5th Cycle APR Raw Data-Final'!$T$3:$T$1977,"&lt;="&amp;G57))</f>
        <v>0</v>
      </c>
      <c r="X57" s="60">
        <f t="shared" si="12"/>
        <v>4</v>
      </c>
      <c r="Y57" s="60">
        <f t="shared" si="13"/>
        <v>49</v>
      </c>
      <c r="Z57" s="60">
        <f t="shared" si="14"/>
        <v>4</v>
      </c>
      <c r="AA57" s="31">
        <f t="shared" si="15"/>
        <v>0.92452830188679247</v>
      </c>
      <c r="AB57" s="31">
        <f t="shared" si="16"/>
        <v>0.92452830188679247</v>
      </c>
      <c r="AC57" s="60">
        <f>VLOOKUP(K57,'5th Cycle APR Raw Data-Final'!$A$3:$P$1977,14,FALSE)</f>
        <v>62</v>
      </c>
      <c r="AD57" s="60">
        <f>IF(AN57&lt;1,SUMIFS('5th Cycle APR Raw Data-Final'!$O$3:$O$1977,'5th Cycle APR Raw Data-Final'!$A$3:$A$1977,'SB35 Determination Data'!$K57,'5th Cycle APR Raw Data-Final'!$T$3:$T$1977,"&gt;="&amp;'SB35 Determination Data'!$F57,'5th Cycle APR Raw Data-Final'!$T$3:$T$1977,"&lt;"&amp;E57),SUMIFS('5th Cycle APR Raw Data-Final'!$O$3:$O$1977,'5th Cycle APR Raw Data-Final'!$A$3:$A$1977,'SB35 Determination Data'!$K57,'5th Cycle APR Raw Data-Final'!$T$3:$T$1977,"&gt;="&amp;'SB35 Determination Data'!$F57,'5th Cycle APR Raw Data-Final'!$T$3:$T$1977,"&lt;="&amp;G57))</f>
        <v>181</v>
      </c>
      <c r="AE57" s="60">
        <f t="shared" si="17"/>
        <v>0</v>
      </c>
      <c r="AF57" s="31">
        <f t="shared" si="18"/>
        <v>2.9193548387096775</v>
      </c>
      <c r="AG57" s="60">
        <f>VLOOKUP(K57,'5th Cycle APR Raw Data-Final'!$A$3:$P$1977,16,FALSE)</f>
        <v>148</v>
      </c>
      <c r="AH57" s="60">
        <f>IF(AN57&lt;1,SUMIFS('5th Cycle APR Raw Data-Final'!$Q$3:$Q$1977,'5th Cycle APR Raw Data-Final'!$A$3:$A$1977,'SB35 Determination Data'!$K57,'5th Cycle APR Raw Data-Final'!$T$3:$T$1977,"&gt;="&amp;'SB35 Determination Data'!$F57,'5th Cycle APR Raw Data-Final'!$T$3:$T$1977,"&lt;"&amp;E57),SUMIFS('5th Cycle APR Raw Data-Final'!$Q$3:$Q$1977,'5th Cycle APR Raw Data-Final'!$A$3:$A$1977,'SB35 Determination Data'!$K57,'5th Cycle APR Raw Data-Final'!$T$3:$T$1977,"&gt;="&amp;'SB35 Determination Data'!$F57,'5th Cycle APR Raw Data-Final'!$T$3:$T$1977,"&lt;="&amp;G57))</f>
        <v>181</v>
      </c>
      <c r="AI57" s="60">
        <f t="shared" si="19"/>
        <v>0</v>
      </c>
      <c r="AJ57" s="31">
        <f t="shared" si="20"/>
        <v>1.222972972972973</v>
      </c>
      <c r="AK57" s="60">
        <f>VLOOKUP(K57,'5th Cycle APR Raw Data-Final'!$A$3:$R$1977,18,FALSE)</f>
        <v>339</v>
      </c>
      <c r="AL57" s="60">
        <f>IF(AN57&lt;1,SUMIFS('5th Cycle APR Raw Data-Final'!$S$3:$S$1977,'5th Cycle APR Raw Data-Final'!$A$3:$A$1977,'SB35 Determination Data'!$K57,'5th Cycle APR Raw Data-Final'!$T$3:$T$1977,"&gt;="&amp;'SB35 Determination Data'!$F57,'5th Cycle APR Raw Data-Final'!$T$3:$T$1977,"&lt;"&amp;E57),SUMIFS('5th Cycle APR Raw Data-Final'!$S$3:$S$1977,'5th Cycle APR Raw Data-Final'!$A$3:$A$1977,'SB35 Determination Data'!$K57,'5th Cycle APR Raw Data-Final'!$T$3:$T$1977,"&gt;="&amp;'SB35 Determination Data'!$F57,'5th Cycle APR Raw Data-Final'!$T$3:$T$1977,"&lt;="&amp;G57))</f>
        <v>432</v>
      </c>
      <c r="AM57" s="60">
        <f t="shared" si="21"/>
        <v>59</v>
      </c>
      <c r="AN57" s="62">
        <f t="shared" si="22"/>
        <v>0.5</v>
      </c>
      <c r="AO57" s="9" t="str">
        <f t="shared" si="23"/>
        <v>NO</v>
      </c>
      <c r="AP57" s="9" t="str">
        <f t="shared" si="24"/>
        <v>YES</v>
      </c>
      <c r="AQ57" s="9" t="str">
        <f t="shared" si="25"/>
        <v>NO</v>
      </c>
      <c r="AR57" s="48" t="str">
        <f>VLOOKUP(K57,'2018Submitted'!$A$2:$C$540,3,FALSE)</f>
        <v>Successful</v>
      </c>
      <c r="AS57" s="9" t="str">
        <f t="shared" si="26"/>
        <v>NO</v>
      </c>
      <c r="AT57" s="9" t="str">
        <f t="shared" si="27"/>
        <v>YES</v>
      </c>
    </row>
    <row r="58" spans="1:46" ht="12.75" customHeight="1" x14ac:dyDescent="0.15">
      <c r="A58" s="9" t="s">
        <v>168</v>
      </c>
      <c r="B58" s="9" t="str">
        <f t="shared" si="0"/>
        <v>BURBANK</v>
      </c>
      <c r="C58" s="31">
        <f t="shared" si="1"/>
        <v>0.625</v>
      </c>
      <c r="D58" s="45">
        <f t="shared" si="2"/>
        <v>8</v>
      </c>
      <c r="E58" s="46">
        <f t="shared" si="3"/>
        <v>2018</v>
      </c>
      <c r="F58" s="46">
        <f t="shared" si="4"/>
        <v>2014</v>
      </c>
      <c r="G58" s="46" t="str">
        <f t="shared" si="5"/>
        <v>2021</v>
      </c>
      <c r="H58" s="9" t="str">
        <f t="shared" si="6"/>
        <v>10/15/2013</v>
      </c>
      <c r="I58" s="9" t="str">
        <f t="shared" si="7"/>
        <v>10/15/2021</v>
      </c>
      <c r="J58" s="9" t="s">
        <v>144</v>
      </c>
      <c r="K58" s="29" t="s">
        <v>179</v>
      </c>
      <c r="L58" s="60">
        <f>VLOOKUP(K58,'5th Cycle APR Raw Data-Final'!$A$3:$P$1977,6,FALSE)</f>
        <v>694</v>
      </c>
      <c r="M58" s="60">
        <f>IF(AN58&lt;1,SUMIFS('5th Cycle APR Raw Data-Final'!G$3:G$1977,'5th Cycle APR Raw Data-Final'!$A$3:$A$1977,'SB35 Determination Data'!$K58,'5th Cycle APR Raw Data-Final'!$T$3:$T$1977,"&gt;="&amp;'SB35 Determination Data'!$F58,'5th Cycle APR Raw Data-Final'!$T$3:$T$1977,"&lt;"&amp;E58),SUMIFS('5th Cycle APR Raw Data-Final'!G$3:G$1977,'5th Cycle APR Raw Data-Final'!$A$3:$A$1977,'SB35 Determination Data'!$K58,'5th Cycle APR Raw Data-Final'!$T$3:$T$1977,"&gt;="&amp;'SB35 Determination Data'!$F58,'5th Cycle APR Raw Data-Final'!$T$3:$T$1977,"&lt;="&amp;G58))</f>
        <v>11</v>
      </c>
      <c r="N58" s="60">
        <f>IF(AN58&lt;1,SUMIFS('5th Cycle APR Raw Data-Final'!H$3:H$1977,'5th Cycle APR Raw Data-Final'!$A$3:$A$1977,'SB35 Determination Data'!$K58,'5th Cycle APR Raw Data-Final'!$T$3:$T$1977,"&gt;="&amp;'SB35 Determination Data'!$F58,'5th Cycle APR Raw Data-Final'!$T$3:$T$1977,"&lt;"&amp;E58),SUMIFS('5th Cycle APR Raw Data-Final'!H$3:H$1977,'5th Cycle APR Raw Data-Final'!$A$3:$A$1977,'SB35 Determination Data'!$K58,'5th Cycle APR Raw Data-Final'!$T$3:$T$1977,"&gt;="&amp;'SB35 Determination Data'!$F58,'5th Cycle APR Raw Data-Final'!$T$3:$T$1977,"&lt;="&amp;G58))</f>
        <v>11</v>
      </c>
      <c r="O58" s="60">
        <f>IF(AN58&lt;1,SUMIFS('5th Cycle APR Raw Data-Final'!I$3:I$1977,'5th Cycle APR Raw Data-Final'!$A$3:$A$1977,'SB35 Determination Data'!$K58,'5th Cycle APR Raw Data-Final'!$T$3:$T$1977,"&gt;="&amp;'SB35 Determination Data'!$F58,'5th Cycle APR Raw Data-Final'!$T$3:$T$1977,"&lt;"&amp;E58),SUMIFS('5th Cycle APR Raw Data-Final'!I$3:I$1977,'5th Cycle APR Raw Data-Final'!$A$3:$A$1977,'SB35 Determination Data'!$K58,'5th Cycle APR Raw Data-Final'!$T$3:$T$1977,"&gt;="&amp;'SB35 Determination Data'!$F58,'5th Cycle APR Raw Data-Final'!$T$3:$T$1977,"&lt;="&amp;G58))</f>
        <v>0</v>
      </c>
      <c r="P58" s="60">
        <f t="shared" si="8"/>
        <v>683</v>
      </c>
      <c r="Q58" s="31">
        <f t="shared" si="9"/>
        <v>1.5850144092219021E-2</v>
      </c>
      <c r="R58" s="61">
        <f t="shared" si="10"/>
        <v>347</v>
      </c>
      <c r="S58" s="61">
        <f t="shared" si="11"/>
        <v>0</v>
      </c>
      <c r="T58" s="60">
        <f>VLOOKUP(K58,'5th Cycle APR Raw Data-Final'!$A$3:$P$1977,10,FALSE)</f>
        <v>413</v>
      </c>
      <c r="U58" s="60">
        <f>IF(AN58&lt;1,SUMIFS('5th Cycle APR Raw Data-Final'!K$3:K$1977,'5th Cycle APR Raw Data-Final'!$A$3:$A$1977,'SB35 Determination Data'!$K58,'5th Cycle APR Raw Data-Final'!$T$3:$T$1977,"&gt;="&amp;'SB35 Determination Data'!$F58,'5th Cycle APR Raw Data-Final'!$T$3:$T$1977,"&lt;"&amp;E58),SUMIFS('5th Cycle APR Raw Data-Final'!K$3:K$1977,'5th Cycle APR Raw Data-Final'!$A$3:$A$1977,'SB35 Determination Data'!$K58,'5th Cycle APR Raw Data-Final'!$T$3:$T$1977,"&gt;="&amp;'SB35 Determination Data'!$F58,'5th Cycle APR Raw Data-Final'!$T$3:$T$1977,"&lt;="&amp;G58))</f>
        <v>0</v>
      </c>
      <c r="V58" s="60">
        <f>IF(AN58&lt;1,SUMIFS('5th Cycle APR Raw Data-Final'!L$3:L$1977,'5th Cycle APR Raw Data-Final'!$A$3:$A$1977,'SB35 Determination Data'!$K58,'5th Cycle APR Raw Data-Final'!$T$3:$T$1977,"&gt;="&amp;'SB35 Determination Data'!$F58,'5th Cycle APR Raw Data-Final'!$T$3:$T$1977,"&lt;"&amp;E58),SUMIFS('5th Cycle APR Raw Data-Final'!L$3:L$1977,'5th Cycle APR Raw Data-Final'!$A$3:$A$1977,'SB35 Determination Data'!$K58,'5th Cycle APR Raw Data-Final'!$T$3:$T$1977,"&gt;="&amp;'SB35 Determination Data'!$F58,'5th Cycle APR Raw Data-Final'!$T$3:$T$1977,"&lt;="&amp;G58))</f>
        <v>0</v>
      </c>
      <c r="W58" s="60">
        <f>IF(AN58&lt;1,SUMIFS('5th Cycle APR Raw Data-Final'!M$3:M$1977,'5th Cycle APR Raw Data-Final'!$A$3:$A$1977,'SB35 Determination Data'!$K58,'5th Cycle APR Raw Data-Final'!$T$3:$T$1977,"&gt;="&amp;'SB35 Determination Data'!$F58,'5th Cycle APR Raw Data-Final'!$T$3:$T$1977,"&lt;"&amp;E58),SUMIFS('5th Cycle APR Raw Data-Final'!M$3:M$1977,'5th Cycle APR Raw Data-Final'!$A$3:$A$1977,'SB35 Determination Data'!$K58,'5th Cycle APR Raw Data-Final'!$T$3:$T$1977,"&gt;="&amp;'SB35 Determination Data'!$F58,'5th Cycle APR Raw Data-Final'!$T$3:$T$1977,"&lt;="&amp;G58))</f>
        <v>0</v>
      </c>
      <c r="X58" s="60">
        <f t="shared" si="12"/>
        <v>413</v>
      </c>
      <c r="Y58" s="60">
        <f t="shared" si="13"/>
        <v>0</v>
      </c>
      <c r="Z58" s="60">
        <f t="shared" si="14"/>
        <v>413</v>
      </c>
      <c r="AA58" s="31">
        <f t="shared" si="15"/>
        <v>0</v>
      </c>
      <c r="AB58" s="31">
        <f t="shared" si="16"/>
        <v>0</v>
      </c>
      <c r="AC58" s="60">
        <f>VLOOKUP(K58,'5th Cycle APR Raw Data-Final'!$A$3:$P$1977,14,FALSE)</f>
        <v>443</v>
      </c>
      <c r="AD58" s="60">
        <f>IF(AN58&lt;1,SUMIFS('5th Cycle APR Raw Data-Final'!$O$3:$O$1977,'5th Cycle APR Raw Data-Final'!$A$3:$A$1977,'SB35 Determination Data'!$K58,'5th Cycle APR Raw Data-Final'!$T$3:$T$1977,"&gt;="&amp;'SB35 Determination Data'!$F58,'5th Cycle APR Raw Data-Final'!$T$3:$T$1977,"&lt;"&amp;E58),SUMIFS('5th Cycle APR Raw Data-Final'!$O$3:$O$1977,'5th Cycle APR Raw Data-Final'!$A$3:$A$1977,'SB35 Determination Data'!$K58,'5th Cycle APR Raw Data-Final'!$T$3:$T$1977,"&gt;="&amp;'SB35 Determination Data'!$F58,'5th Cycle APR Raw Data-Final'!$T$3:$T$1977,"&lt;="&amp;G58))</f>
        <v>0</v>
      </c>
      <c r="AE58" s="60">
        <f t="shared" si="17"/>
        <v>443</v>
      </c>
      <c r="AF58" s="31">
        <f t="shared" si="18"/>
        <v>0</v>
      </c>
      <c r="AG58" s="60">
        <f>VLOOKUP(K58,'5th Cycle APR Raw Data-Final'!$A$3:$P$1977,16,FALSE)</f>
        <v>1134</v>
      </c>
      <c r="AH58" s="60">
        <f>IF(AN58&lt;1,SUMIFS('5th Cycle APR Raw Data-Final'!$Q$3:$Q$1977,'5th Cycle APR Raw Data-Final'!$A$3:$A$1977,'SB35 Determination Data'!$K58,'5th Cycle APR Raw Data-Final'!$T$3:$T$1977,"&gt;="&amp;'SB35 Determination Data'!$F58,'5th Cycle APR Raw Data-Final'!$T$3:$T$1977,"&lt;"&amp;E58),SUMIFS('5th Cycle APR Raw Data-Final'!$Q$3:$Q$1977,'5th Cycle APR Raw Data-Final'!$A$3:$A$1977,'SB35 Determination Data'!$K58,'5th Cycle APR Raw Data-Final'!$T$3:$T$1977,"&gt;="&amp;'SB35 Determination Data'!$F58,'5th Cycle APR Raw Data-Final'!$T$3:$T$1977,"&lt;="&amp;G58))</f>
        <v>325</v>
      </c>
      <c r="AI58" s="60">
        <f t="shared" si="19"/>
        <v>809</v>
      </c>
      <c r="AJ58" s="31">
        <f t="shared" si="20"/>
        <v>0.28659611992945327</v>
      </c>
      <c r="AK58" s="60">
        <f>VLOOKUP(K58,'5th Cycle APR Raw Data-Final'!$A$3:$R$1977,18,FALSE)</f>
        <v>2684</v>
      </c>
      <c r="AL58" s="60">
        <f>IF(AN58&lt;1,SUMIFS('5th Cycle APR Raw Data-Final'!$S$3:$S$1977,'5th Cycle APR Raw Data-Final'!$A$3:$A$1977,'SB35 Determination Data'!$K58,'5th Cycle APR Raw Data-Final'!$T$3:$T$1977,"&gt;="&amp;'SB35 Determination Data'!$F58,'5th Cycle APR Raw Data-Final'!$T$3:$T$1977,"&lt;"&amp;E58),SUMIFS('5th Cycle APR Raw Data-Final'!$S$3:$S$1977,'5th Cycle APR Raw Data-Final'!$A$3:$A$1977,'SB35 Determination Data'!$K58,'5th Cycle APR Raw Data-Final'!$T$3:$T$1977,"&gt;="&amp;'SB35 Determination Data'!$F58,'5th Cycle APR Raw Data-Final'!$T$3:$T$1977,"&lt;="&amp;G58))</f>
        <v>336</v>
      </c>
      <c r="AM58" s="60">
        <f t="shared" si="21"/>
        <v>2348</v>
      </c>
      <c r="AN58" s="62">
        <f t="shared" si="22"/>
        <v>0.5</v>
      </c>
      <c r="AO58" s="9" t="str">
        <f t="shared" si="23"/>
        <v>YES</v>
      </c>
      <c r="AP58" s="9" t="str">
        <f t="shared" si="24"/>
        <v>NO</v>
      </c>
      <c r="AQ58" s="9" t="str">
        <f t="shared" si="25"/>
        <v>NO</v>
      </c>
      <c r="AR58" s="48" t="str">
        <f>VLOOKUP(K58,'2018Submitted'!$A$2:$C$540,3,FALSE)</f>
        <v>Successful</v>
      </c>
      <c r="AS58" s="9" t="str">
        <f t="shared" si="26"/>
        <v>NO</v>
      </c>
      <c r="AT58" s="9" t="str">
        <f t="shared" si="27"/>
        <v>NO</v>
      </c>
    </row>
    <row r="59" spans="1:46" ht="12.75" customHeight="1" x14ac:dyDescent="0.15">
      <c r="A59" s="9" t="s">
        <v>449</v>
      </c>
      <c r="B59" s="9" t="str">
        <f t="shared" si="0"/>
        <v>BURLINGAME</v>
      </c>
      <c r="C59" s="31">
        <f t="shared" si="1"/>
        <v>0.5</v>
      </c>
      <c r="D59" s="45">
        <f t="shared" si="2"/>
        <v>8</v>
      </c>
      <c r="E59" s="46">
        <f t="shared" si="3"/>
        <v>2019</v>
      </c>
      <c r="F59" s="46">
        <f t="shared" si="4"/>
        <v>2015</v>
      </c>
      <c r="G59" s="46">
        <f t="shared" si="5"/>
        <v>2022</v>
      </c>
      <c r="H59" s="9" t="str">
        <f t="shared" si="6"/>
        <v>01/31/2015</v>
      </c>
      <c r="I59" s="9" t="str">
        <f t="shared" si="7"/>
        <v>01/31/2023</v>
      </c>
      <c r="J59" s="9" t="s">
        <v>67</v>
      </c>
      <c r="K59" s="29" t="s">
        <v>478</v>
      </c>
      <c r="L59" s="60">
        <f>VLOOKUP(K59,'5th Cycle APR Raw Data-Final'!$A$3:$P$1977,6,FALSE)</f>
        <v>276</v>
      </c>
      <c r="M59" s="60">
        <f>IF(AN59&lt;1,SUMIFS('5th Cycle APR Raw Data-Final'!G$3:G$1977,'5th Cycle APR Raw Data-Final'!$A$3:$A$1977,'SB35 Determination Data'!$K59,'5th Cycle APR Raw Data-Final'!$T$3:$T$1977,"&gt;="&amp;'SB35 Determination Data'!$F59,'5th Cycle APR Raw Data-Final'!$T$3:$T$1977,"&lt;"&amp;E59),SUMIFS('5th Cycle APR Raw Data-Final'!G$3:G$1977,'5th Cycle APR Raw Data-Final'!$A$3:$A$1977,'SB35 Determination Data'!$K59,'5th Cycle APR Raw Data-Final'!$T$3:$T$1977,"&gt;="&amp;'SB35 Determination Data'!$F59,'5th Cycle APR Raw Data-Final'!$T$3:$T$1977,"&lt;="&amp;G59))</f>
        <v>0</v>
      </c>
      <c r="N59" s="60">
        <f>IF(AN59&lt;1,SUMIFS('5th Cycle APR Raw Data-Final'!H$3:H$1977,'5th Cycle APR Raw Data-Final'!$A$3:$A$1977,'SB35 Determination Data'!$K59,'5th Cycle APR Raw Data-Final'!$T$3:$T$1977,"&gt;="&amp;'SB35 Determination Data'!$F59,'5th Cycle APR Raw Data-Final'!$T$3:$T$1977,"&lt;"&amp;E59),SUMIFS('5th Cycle APR Raw Data-Final'!H$3:H$1977,'5th Cycle APR Raw Data-Final'!$A$3:$A$1977,'SB35 Determination Data'!$K59,'5th Cycle APR Raw Data-Final'!$T$3:$T$1977,"&gt;="&amp;'SB35 Determination Data'!$F59,'5th Cycle APR Raw Data-Final'!$T$3:$T$1977,"&lt;="&amp;G59))</f>
        <v>0</v>
      </c>
      <c r="O59" s="60">
        <f>IF(AN59&lt;1,SUMIFS('5th Cycle APR Raw Data-Final'!I$3:I$1977,'5th Cycle APR Raw Data-Final'!$A$3:$A$1977,'SB35 Determination Data'!$K59,'5th Cycle APR Raw Data-Final'!$T$3:$T$1977,"&gt;="&amp;'SB35 Determination Data'!$F59,'5th Cycle APR Raw Data-Final'!$T$3:$T$1977,"&lt;"&amp;E59),SUMIFS('5th Cycle APR Raw Data-Final'!I$3:I$1977,'5th Cycle APR Raw Data-Final'!$A$3:$A$1977,'SB35 Determination Data'!$K59,'5th Cycle APR Raw Data-Final'!$T$3:$T$1977,"&gt;="&amp;'SB35 Determination Data'!$F59,'5th Cycle APR Raw Data-Final'!$T$3:$T$1977,"&lt;="&amp;G59))</f>
        <v>0</v>
      </c>
      <c r="P59" s="60">
        <f t="shared" si="8"/>
        <v>276</v>
      </c>
      <c r="Q59" s="31">
        <f t="shared" si="9"/>
        <v>0</v>
      </c>
      <c r="R59" s="61">
        <f t="shared" si="10"/>
        <v>138</v>
      </c>
      <c r="S59" s="61">
        <f t="shared" si="11"/>
        <v>0</v>
      </c>
      <c r="T59" s="60">
        <f>VLOOKUP(K59,'5th Cycle APR Raw Data-Final'!$A$3:$P$1977,10,FALSE)</f>
        <v>144</v>
      </c>
      <c r="U59" s="60">
        <f>IF(AN59&lt;1,SUMIFS('5th Cycle APR Raw Data-Final'!K$3:K$1977,'5th Cycle APR Raw Data-Final'!$A$3:$A$1977,'SB35 Determination Data'!$K59,'5th Cycle APR Raw Data-Final'!$T$3:$T$1977,"&gt;="&amp;'SB35 Determination Data'!$F59,'5th Cycle APR Raw Data-Final'!$T$3:$T$1977,"&lt;"&amp;E59),SUMIFS('5th Cycle APR Raw Data-Final'!K$3:K$1977,'5th Cycle APR Raw Data-Final'!$A$3:$A$1977,'SB35 Determination Data'!$K59,'5th Cycle APR Raw Data-Final'!$T$3:$T$1977,"&gt;="&amp;'SB35 Determination Data'!$F59,'5th Cycle APR Raw Data-Final'!$T$3:$T$1977,"&lt;="&amp;G59))</f>
        <v>0</v>
      </c>
      <c r="V59" s="60">
        <f>IF(AN59&lt;1,SUMIFS('5th Cycle APR Raw Data-Final'!L$3:L$1977,'5th Cycle APR Raw Data-Final'!$A$3:$A$1977,'SB35 Determination Data'!$K59,'5th Cycle APR Raw Data-Final'!$T$3:$T$1977,"&gt;="&amp;'SB35 Determination Data'!$F59,'5th Cycle APR Raw Data-Final'!$T$3:$T$1977,"&lt;"&amp;E59),SUMIFS('5th Cycle APR Raw Data-Final'!L$3:L$1977,'5th Cycle APR Raw Data-Final'!$A$3:$A$1977,'SB35 Determination Data'!$K59,'5th Cycle APR Raw Data-Final'!$T$3:$T$1977,"&gt;="&amp;'SB35 Determination Data'!$F59,'5th Cycle APR Raw Data-Final'!$T$3:$T$1977,"&lt;="&amp;G59))</f>
        <v>0</v>
      </c>
      <c r="W59" s="60">
        <f>IF(AN59&lt;1,SUMIFS('5th Cycle APR Raw Data-Final'!M$3:M$1977,'5th Cycle APR Raw Data-Final'!$A$3:$A$1977,'SB35 Determination Data'!$K59,'5th Cycle APR Raw Data-Final'!$T$3:$T$1977,"&gt;="&amp;'SB35 Determination Data'!$F59,'5th Cycle APR Raw Data-Final'!$T$3:$T$1977,"&lt;"&amp;E59),SUMIFS('5th Cycle APR Raw Data-Final'!M$3:M$1977,'5th Cycle APR Raw Data-Final'!$A$3:$A$1977,'SB35 Determination Data'!$K59,'5th Cycle APR Raw Data-Final'!$T$3:$T$1977,"&gt;="&amp;'SB35 Determination Data'!$F59,'5th Cycle APR Raw Data-Final'!$T$3:$T$1977,"&lt;="&amp;G59))</f>
        <v>0</v>
      </c>
      <c r="X59" s="60">
        <f t="shared" si="12"/>
        <v>144</v>
      </c>
      <c r="Y59" s="60">
        <f t="shared" si="13"/>
        <v>0</v>
      </c>
      <c r="Z59" s="60">
        <f t="shared" si="14"/>
        <v>144</v>
      </c>
      <c r="AA59" s="31">
        <f t="shared" si="15"/>
        <v>0</v>
      </c>
      <c r="AB59" s="31">
        <f t="shared" si="16"/>
        <v>0</v>
      </c>
      <c r="AC59" s="60">
        <f>VLOOKUP(K59,'5th Cycle APR Raw Data-Final'!$A$3:$P$1977,14,FALSE)</f>
        <v>155</v>
      </c>
      <c r="AD59" s="60">
        <f>IF(AN59&lt;1,SUMIFS('5th Cycle APR Raw Data-Final'!$O$3:$O$1977,'5th Cycle APR Raw Data-Final'!$A$3:$A$1977,'SB35 Determination Data'!$K59,'5th Cycle APR Raw Data-Final'!$T$3:$T$1977,"&gt;="&amp;'SB35 Determination Data'!$F59,'5th Cycle APR Raw Data-Final'!$T$3:$T$1977,"&lt;"&amp;E59),SUMIFS('5th Cycle APR Raw Data-Final'!$O$3:$O$1977,'5th Cycle APR Raw Data-Final'!$A$3:$A$1977,'SB35 Determination Data'!$K59,'5th Cycle APR Raw Data-Final'!$T$3:$T$1977,"&gt;="&amp;'SB35 Determination Data'!$F59,'5th Cycle APR Raw Data-Final'!$T$3:$T$1977,"&lt;="&amp;G59))</f>
        <v>32</v>
      </c>
      <c r="AE59" s="60">
        <f t="shared" si="17"/>
        <v>123</v>
      </c>
      <c r="AF59" s="31">
        <f t="shared" si="18"/>
        <v>0.20645161290322581</v>
      </c>
      <c r="AG59" s="60">
        <f>VLOOKUP(K59,'5th Cycle APR Raw Data-Final'!$A$3:$P$1977,16,FALSE)</f>
        <v>288</v>
      </c>
      <c r="AH59" s="60">
        <f>IF(AN59&lt;1,SUMIFS('5th Cycle APR Raw Data-Final'!$Q$3:$Q$1977,'5th Cycle APR Raw Data-Final'!$A$3:$A$1977,'SB35 Determination Data'!$K59,'5th Cycle APR Raw Data-Final'!$T$3:$T$1977,"&gt;="&amp;'SB35 Determination Data'!$F59,'5th Cycle APR Raw Data-Final'!$T$3:$T$1977,"&lt;"&amp;E59),SUMIFS('5th Cycle APR Raw Data-Final'!$Q$3:$Q$1977,'5th Cycle APR Raw Data-Final'!$A$3:$A$1977,'SB35 Determination Data'!$K59,'5th Cycle APR Raw Data-Final'!$T$3:$T$1977,"&gt;="&amp;'SB35 Determination Data'!$F59,'5th Cycle APR Raw Data-Final'!$T$3:$T$1977,"&lt;="&amp;G59))</f>
        <v>422</v>
      </c>
      <c r="AI59" s="60">
        <f t="shared" si="19"/>
        <v>0</v>
      </c>
      <c r="AJ59" s="31">
        <f t="shared" si="20"/>
        <v>1.4652777777777777</v>
      </c>
      <c r="AK59" s="60">
        <f>VLOOKUP(K59,'5th Cycle APR Raw Data-Final'!$A$3:$R$1977,18,FALSE)</f>
        <v>863</v>
      </c>
      <c r="AL59" s="60">
        <f>IF(AN59&lt;1,SUMIFS('5th Cycle APR Raw Data-Final'!$S$3:$S$1977,'5th Cycle APR Raw Data-Final'!$A$3:$A$1977,'SB35 Determination Data'!$K59,'5th Cycle APR Raw Data-Final'!$T$3:$T$1977,"&gt;="&amp;'SB35 Determination Data'!$F59,'5th Cycle APR Raw Data-Final'!$T$3:$T$1977,"&lt;"&amp;E59),SUMIFS('5th Cycle APR Raw Data-Final'!$S$3:$S$1977,'5th Cycle APR Raw Data-Final'!$A$3:$A$1977,'SB35 Determination Data'!$K59,'5th Cycle APR Raw Data-Final'!$T$3:$T$1977,"&gt;="&amp;'SB35 Determination Data'!$F59,'5th Cycle APR Raw Data-Final'!$T$3:$T$1977,"&lt;="&amp;G59))</f>
        <v>454</v>
      </c>
      <c r="AM59" s="60">
        <f t="shared" si="21"/>
        <v>543</v>
      </c>
      <c r="AN59" s="62">
        <f t="shared" si="22"/>
        <v>0.5</v>
      </c>
      <c r="AO59" s="9" t="str">
        <f t="shared" si="23"/>
        <v>NO</v>
      </c>
      <c r="AP59" s="9" t="str">
        <f t="shared" si="24"/>
        <v>YES</v>
      </c>
      <c r="AQ59" s="9" t="str">
        <f t="shared" si="25"/>
        <v>NO</v>
      </c>
      <c r="AR59" s="48" t="str">
        <f>VLOOKUP(K59,'2018Submitted'!$A$2:$C$540,3,FALSE)</f>
        <v>Successful</v>
      </c>
      <c r="AS59" s="9" t="str">
        <f t="shared" si="26"/>
        <v>NO</v>
      </c>
      <c r="AT59" s="9" t="str">
        <f t="shared" si="27"/>
        <v>YES</v>
      </c>
    </row>
    <row r="60" spans="1:46" ht="12.75" customHeight="1" x14ac:dyDescent="0.15">
      <c r="A60" s="9" t="s">
        <v>88</v>
      </c>
      <c r="B60" s="9" t="str">
        <f t="shared" si="0"/>
        <v>BUTTE COUNTY</v>
      </c>
      <c r="C60" s="31">
        <f t="shared" si="1"/>
        <v>0.625</v>
      </c>
      <c r="D60" s="45">
        <f t="shared" si="2"/>
        <v>8</v>
      </c>
      <c r="E60" s="46">
        <f t="shared" si="3"/>
        <v>2018</v>
      </c>
      <c r="F60" s="46">
        <f t="shared" si="4"/>
        <v>2014</v>
      </c>
      <c r="G60" s="46">
        <f t="shared" si="5"/>
        <v>2021</v>
      </c>
      <c r="H60" s="9" t="str">
        <f t="shared" si="6"/>
        <v>06/15/2014</v>
      </c>
      <c r="I60" s="9" t="str">
        <f t="shared" si="7"/>
        <v>06/15/2022</v>
      </c>
      <c r="J60" s="9" t="s">
        <v>89</v>
      </c>
      <c r="K60" s="29" t="s">
        <v>91</v>
      </c>
      <c r="L60" s="60">
        <f>VLOOKUP(K60,'5th Cycle APR Raw Data-Final'!$A$3:$P$1977,6,FALSE)</f>
        <v>682</v>
      </c>
      <c r="M60" s="60">
        <f>IF(AN60&lt;1,SUMIFS('5th Cycle APR Raw Data-Final'!G$3:G$1977,'5th Cycle APR Raw Data-Final'!$A$3:$A$1977,'SB35 Determination Data'!$K60,'5th Cycle APR Raw Data-Final'!$T$3:$T$1977,"&gt;="&amp;'SB35 Determination Data'!$F60,'5th Cycle APR Raw Data-Final'!$T$3:$T$1977,"&lt;"&amp;E60),SUMIFS('5th Cycle APR Raw Data-Final'!G$3:G$1977,'5th Cycle APR Raw Data-Final'!$A$3:$A$1977,'SB35 Determination Data'!$K60,'5th Cycle APR Raw Data-Final'!$T$3:$T$1977,"&gt;="&amp;'SB35 Determination Data'!$F60,'5th Cycle APR Raw Data-Final'!$T$3:$T$1977,"&lt;="&amp;G60))</f>
        <v>0</v>
      </c>
      <c r="N60" s="60">
        <f>IF(AN60&lt;1,SUMIFS('5th Cycle APR Raw Data-Final'!H$3:H$1977,'5th Cycle APR Raw Data-Final'!$A$3:$A$1977,'SB35 Determination Data'!$K60,'5th Cycle APR Raw Data-Final'!$T$3:$T$1977,"&gt;="&amp;'SB35 Determination Data'!$F60,'5th Cycle APR Raw Data-Final'!$T$3:$T$1977,"&lt;"&amp;E60),SUMIFS('5th Cycle APR Raw Data-Final'!H$3:H$1977,'5th Cycle APR Raw Data-Final'!$A$3:$A$1977,'SB35 Determination Data'!$K60,'5th Cycle APR Raw Data-Final'!$T$3:$T$1977,"&gt;="&amp;'SB35 Determination Data'!$F60,'5th Cycle APR Raw Data-Final'!$T$3:$T$1977,"&lt;="&amp;G60))</f>
        <v>0</v>
      </c>
      <c r="O60" s="60">
        <f>IF(AN60&lt;1,SUMIFS('5th Cycle APR Raw Data-Final'!I$3:I$1977,'5th Cycle APR Raw Data-Final'!$A$3:$A$1977,'SB35 Determination Data'!$K60,'5th Cycle APR Raw Data-Final'!$T$3:$T$1977,"&gt;="&amp;'SB35 Determination Data'!$F60,'5th Cycle APR Raw Data-Final'!$T$3:$T$1977,"&lt;"&amp;E60),SUMIFS('5th Cycle APR Raw Data-Final'!I$3:I$1977,'5th Cycle APR Raw Data-Final'!$A$3:$A$1977,'SB35 Determination Data'!$K60,'5th Cycle APR Raw Data-Final'!$T$3:$T$1977,"&gt;="&amp;'SB35 Determination Data'!$F60,'5th Cycle APR Raw Data-Final'!$T$3:$T$1977,"&lt;="&amp;G60))</f>
        <v>0</v>
      </c>
      <c r="P60" s="60">
        <f t="shared" si="8"/>
        <v>682</v>
      </c>
      <c r="Q60" s="31">
        <f t="shared" si="9"/>
        <v>0</v>
      </c>
      <c r="R60" s="61">
        <f t="shared" si="10"/>
        <v>341</v>
      </c>
      <c r="S60" s="61">
        <f t="shared" si="11"/>
        <v>0</v>
      </c>
      <c r="T60" s="60">
        <f>VLOOKUP(K60,'5th Cycle APR Raw Data-Final'!$A$3:$P$1977,10,FALSE)</f>
        <v>545</v>
      </c>
      <c r="U60" s="60">
        <f>IF(AN60&lt;1,SUMIFS('5th Cycle APR Raw Data-Final'!K$3:K$1977,'5th Cycle APR Raw Data-Final'!$A$3:$A$1977,'SB35 Determination Data'!$K60,'5th Cycle APR Raw Data-Final'!$T$3:$T$1977,"&gt;="&amp;'SB35 Determination Data'!$F60,'5th Cycle APR Raw Data-Final'!$T$3:$T$1977,"&lt;"&amp;E60),SUMIFS('5th Cycle APR Raw Data-Final'!K$3:K$1977,'5th Cycle APR Raw Data-Final'!$A$3:$A$1977,'SB35 Determination Data'!$K60,'5th Cycle APR Raw Data-Final'!$T$3:$T$1977,"&gt;="&amp;'SB35 Determination Data'!$F60,'5th Cycle APR Raw Data-Final'!$T$3:$T$1977,"&lt;="&amp;G60))</f>
        <v>8</v>
      </c>
      <c r="V60" s="60">
        <f>IF(AN60&lt;1,SUMIFS('5th Cycle APR Raw Data-Final'!L$3:L$1977,'5th Cycle APR Raw Data-Final'!$A$3:$A$1977,'SB35 Determination Data'!$K60,'5th Cycle APR Raw Data-Final'!$T$3:$T$1977,"&gt;="&amp;'SB35 Determination Data'!$F60,'5th Cycle APR Raw Data-Final'!$T$3:$T$1977,"&lt;"&amp;E60),SUMIFS('5th Cycle APR Raw Data-Final'!L$3:L$1977,'5th Cycle APR Raw Data-Final'!$A$3:$A$1977,'SB35 Determination Data'!$K60,'5th Cycle APR Raw Data-Final'!$T$3:$T$1977,"&gt;="&amp;'SB35 Determination Data'!$F60,'5th Cycle APR Raw Data-Final'!$T$3:$T$1977,"&lt;="&amp;G60))</f>
        <v>8</v>
      </c>
      <c r="W60" s="60">
        <f>IF(AN60&lt;1,SUMIFS('5th Cycle APR Raw Data-Final'!M$3:M$1977,'5th Cycle APR Raw Data-Final'!$A$3:$A$1977,'SB35 Determination Data'!$K60,'5th Cycle APR Raw Data-Final'!$T$3:$T$1977,"&gt;="&amp;'SB35 Determination Data'!$F60,'5th Cycle APR Raw Data-Final'!$T$3:$T$1977,"&lt;"&amp;E60),SUMIFS('5th Cycle APR Raw Data-Final'!M$3:M$1977,'5th Cycle APR Raw Data-Final'!$A$3:$A$1977,'SB35 Determination Data'!$K60,'5th Cycle APR Raw Data-Final'!$T$3:$T$1977,"&gt;="&amp;'SB35 Determination Data'!$F60,'5th Cycle APR Raw Data-Final'!$T$3:$T$1977,"&lt;="&amp;G60))</f>
        <v>0</v>
      </c>
      <c r="X60" s="60">
        <f t="shared" si="12"/>
        <v>537</v>
      </c>
      <c r="Y60" s="60">
        <f t="shared" si="13"/>
        <v>8</v>
      </c>
      <c r="Z60" s="60">
        <f t="shared" si="14"/>
        <v>537</v>
      </c>
      <c r="AA60" s="31">
        <f t="shared" si="15"/>
        <v>1.4678899082568808E-2</v>
      </c>
      <c r="AB60" s="31">
        <f t="shared" si="16"/>
        <v>1.4678899082568808E-2</v>
      </c>
      <c r="AC60" s="60">
        <f>VLOOKUP(K60,'5th Cycle APR Raw Data-Final'!$A$3:$P$1977,14,FALSE)</f>
        <v>480</v>
      </c>
      <c r="AD60" s="60">
        <f>IF(AN60&lt;1,SUMIFS('5th Cycle APR Raw Data-Final'!$O$3:$O$1977,'5th Cycle APR Raw Data-Final'!$A$3:$A$1977,'SB35 Determination Data'!$K60,'5th Cycle APR Raw Data-Final'!$T$3:$T$1977,"&gt;="&amp;'SB35 Determination Data'!$F60,'5th Cycle APR Raw Data-Final'!$T$3:$T$1977,"&lt;"&amp;E60),SUMIFS('5th Cycle APR Raw Data-Final'!$O$3:$O$1977,'5th Cycle APR Raw Data-Final'!$A$3:$A$1977,'SB35 Determination Data'!$K60,'5th Cycle APR Raw Data-Final'!$T$3:$T$1977,"&gt;="&amp;'SB35 Determination Data'!$F60,'5th Cycle APR Raw Data-Final'!$T$3:$T$1977,"&lt;="&amp;G60))</f>
        <v>33</v>
      </c>
      <c r="AE60" s="60">
        <f t="shared" si="17"/>
        <v>447</v>
      </c>
      <c r="AF60" s="31">
        <f t="shared" si="18"/>
        <v>6.8750000000000006E-2</v>
      </c>
      <c r="AG60" s="60">
        <f>VLOOKUP(K60,'5th Cycle APR Raw Data-Final'!$A$3:$P$1977,16,FALSE)</f>
        <v>1267</v>
      </c>
      <c r="AH60" s="60">
        <f>IF(AN60&lt;1,SUMIFS('5th Cycle APR Raw Data-Final'!$Q$3:$Q$1977,'5th Cycle APR Raw Data-Final'!$A$3:$A$1977,'SB35 Determination Data'!$K60,'5th Cycle APR Raw Data-Final'!$T$3:$T$1977,"&gt;="&amp;'SB35 Determination Data'!$F60,'5th Cycle APR Raw Data-Final'!$T$3:$T$1977,"&lt;"&amp;E60),SUMIFS('5th Cycle APR Raw Data-Final'!$Q$3:$Q$1977,'5th Cycle APR Raw Data-Final'!$A$3:$A$1977,'SB35 Determination Data'!$K60,'5th Cycle APR Raw Data-Final'!$T$3:$T$1977,"&gt;="&amp;'SB35 Determination Data'!$F60,'5th Cycle APR Raw Data-Final'!$T$3:$T$1977,"&lt;="&amp;G60))</f>
        <v>207</v>
      </c>
      <c r="AI60" s="60">
        <f t="shared" si="19"/>
        <v>1060</v>
      </c>
      <c r="AJ60" s="31">
        <f t="shared" si="20"/>
        <v>0.1633780584056827</v>
      </c>
      <c r="AK60" s="60">
        <f>VLOOKUP(K60,'5th Cycle APR Raw Data-Final'!$A$3:$R$1977,18,FALSE)</f>
        <v>2974</v>
      </c>
      <c r="AL60" s="60">
        <f>IF(AN60&lt;1,SUMIFS('5th Cycle APR Raw Data-Final'!$S$3:$S$1977,'5th Cycle APR Raw Data-Final'!$A$3:$A$1977,'SB35 Determination Data'!$K60,'5th Cycle APR Raw Data-Final'!$T$3:$T$1977,"&gt;="&amp;'SB35 Determination Data'!$F60,'5th Cycle APR Raw Data-Final'!$T$3:$T$1977,"&lt;"&amp;E60),SUMIFS('5th Cycle APR Raw Data-Final'!$S$3:$S$1977,'5th Cycle APR Raw Data-Final'!$A$3:$A$1977,'SB35 Determination Data'!$K60,'5th Cycle APR Raw Data-Final'!$T$3:$T$1977,"&gt;="&amp;'SB35 Determination Data'!$F60,'5th Cycle APR Raw Data-Final'!$T$3:$T$1977,"&lt;="&amp;G60))</f>
        <v>248</v>
      </c>
      <c r="AM60" s="60">
        <f t="shared" si="21"/>
        <v>2726</v>
      </c>
      <c r="AN60" s="62">
        <f t="shared" si="22"/>
        <v>0.5</v>
      </c>
      <c r="AO60" s="9" t="str">
        <f t="shared" si="23"/>
        <v>YES</v>
      </c>
      <c r="AP60" s="9" t="str">
        <f t="shared" si="24"/>
        <v>NO</v>
      </c>
      <c r="AQ60" s="9" t="str">
        <f t="shared" si="25"/>
        <v>NO</v>
      </c>
      <c r="AR60" s="48" t="str">
        <f>VLOOKUP(K60,'2018Submitted'!$A$2:$C$540,3,FALSE)</f>
        <v>Successful</v>
      </c>
      <c r="AS60" s="9" t="str">
        <f t="shared" si="26"/>
        <v>NO</v>
      </c>
      <c r="AT60" s="9" t="str">
        <f t="shared" si="27"/>
        <v>NO</v>
      </c>
    </row>
    <row r="61" spans="1:46" ht="12.75" customHeight="1" x14ac:dyDescent="0.15">
      <c r="A61" s="9" t="s">
        <v>168</v>
      </c>
      <c r="B61" s="9" t="str">
        <f t="shared" si="0"/>
        <v>CALABASAS</v>
      </c>
      <c r="C61" s="31">
        <f t="shared" si="1"/>
        <v>0.625</v>
      </c>
      <c r="D61" s="45">
        <f t="shared" si="2"/>
        <v>8</v>
      </c>
      <c r="E61" s="46">
        <f t="shared" si="3"/>
        <v>2018</v>
      </c>
      <c r="F61" s="46">
        <f t="shared" si="4"/>
        <v>2014</v>
      </c>
      <c r="G61" s="46" t="str">
        <f t="shared" si="5"/>
        <v>2021</v>
      </c>
      <c r="H61" s="9" t="str">
        <f t="shared" si="6"/>
        <v>10/15/2013</v>
      </c>
      <c r="I61" s="9" t="str">
        <f t="shared" si="7"/>
        <v>10/15/2021</v>
      </c>
      <c r="J61" s="9" t="s">
        <v>144</v>
      </c>
      <c r="K61" s="29" t="s">
        <v>180</v>
      </c>
      <c r="L61" s="60">
        <f>VLOOKUP(K61,'5th Cycle APR Raw Data-Final'!$A$3:$P$1977,6,FALSE)</f>
        <v>88</v>
      </c>
      <c r="M61" s="60">
        <f>IF(AN61&lt;1,SUMIFS('5th Cycle APR Raw Data-Final'!G$3:G$1977,'5th Cycle APR Raw Data-Final'!$A$3:$A$1977,'SB35 Determination Data'!$K61,'5th Cycle APR Raw Data-Final'!$T$3:$T$1977,"&gt;="&amp;'SB35 Determination Data'!$F61,'5th Cycle APR Raw Data-Final'!$T$3:$T$1977,"&lt;"&amp;E61),SUMIFS('5th Cycle APR Raw Data-Final'!G$3:G$1977,'5th Cycle APR Raw Data-Final'!$A$3:$A$1977,'SB35 Determination Data'!$K61,'5th Cycle APR Raw Data-Final'!$T$3:$T$1977,"&gt;="&amp;'SB35 Determination Data'!$F61,'5th Cycle APR Raw Data-Final'!$T$3:$T$1977,"&lt;="&amp;G61))</f>
        <v>8</v>
      </c>
      <c r="N61" s="60">
        <f>IF(AN61&lt;1,SUMIFS('5th Cycle APR Raw Data-Final'!H$3:H$1977,'5th Cycle APR Raw Data-Final'!$A$3:$A$1977,'SB35 Determination Data'!$K61,'5th Cycle APR Raw Data-Final'!$T$3:$T$1977,"&gt;="&amp;'SB35 Determination Data'!$F61,'5th Cycle APR Raw Data-Final'!$T$3:$T$1977,"&lt;"&amp;E61),SUMIFS('5th Cycle APR Raw Data-Final'!H$3:H$1977,'5th Cycle APR Raw Data-Final'!$A$3:$A$1977,'SB35 Determination Data'!$K61,'5th Cycle APR Raw Data-Final'!$T$3:$T$1977,"&gt;="&amp;'SB35 Determination Data'!$F61,'5th Cycle APR Raw Data-Final'!$T$3:$T$1977,"&lt;="&amp;G61))</f>
        <v>8</v>
      </c>
      <c r="O61" s="60">
        <f>IF(AN61&lt;1,SUMIFS('5th Cycle APR Raw Data-Final'!I$3:I$1977,'5th Cycle APR Raw Data-Final'!$A$3:$A$1977,'SB35 Determination Data'!$K61,'5th Cycle APR Raw Data-Final'!$T$3:$T$1977,"&gt;="&amp;'SB35 Determination Data'!$F61,'5th Cycle APR Raw Data-Final'!$T$3:$T$1977,"&lt;"&amp;E61),SUMIFS('5th Cycle APR Raw Data-Final'!I$3:I$1977,'5th Cycle APR Raw Data-Final'!$A$3:$A$1977,'SB35 Determination Data'!$K61,'5th Cycle APR Raw Data-Final'!$T$3:$T$1977,"&gt;="&amp;'SB35 Determination Data'!$F61,'5th Cycle APR Raw Data-Final'!$T$3:$T$1977,"&lt;="&amp;G61))</f>
        <v>0</v>
      </c>
      <c r="P61" s="60">
        <f t="shared" si="8"/>
        <v>80</v>
      </c>
      <c r="Q61" s="31">
        <f t="shared" si="9"/>
        <v>9.0909090909090912E-2</v>
      </c>
      <c r="R61" s="61">
        <f t="shared" si="10"/>
        <v>44</v>
      </c>
      <c r="S61" s="61">
        <f t="shared" si="11"/>
        <v>0</v>
      </c>
      <c r="T61" s="60">
        <f>VLOOKUP(K61,'5th Cycle APR Raw Data-Final'!$A$3:$P$1977,10,FALSE)</f>
        <v>54</v>
      </c>
      <c r="U61" s="60">
        <f>IF(AN61&lt;1,SUMIFS('5th Cycle APR Raw Data-Final'!K$3:K$1977,'5th Cycle APR Raw Data-Final'!$A$3:$A$1977,'SB35 Determination Data'!$K61,'5th Cycle APR Raw Data-Final'!$T$3:$T$1977,"&gt;="&amp;'SB35 Determination Data'!$F61,'5th Cycle APR Raw Data-Final'!$T$3:$T$1977,"&lt;"&amp;E61),SUMIFS('5th Cycle APR Raw Data-Final'!K$3:K$1977,'5th Cycle APR Raw Data-Final'!$A$3:$A$1977,'SB35 Determination Data'!$K61,'5th Cycle APR Raw Data-Final'!$T$3:$T$1977,"&gt;="&amp;'SB35 Determination Data'!$F61,'5th Cycle APR Raw Data-Final'!$T$3:$T$1977,"&lt;="&amp;G61))</f>
        <v>0</v>
      </c>
      <c r="V61" s="60">
        <f>IF(AN61&lt;1,SUMIFS('5th Cycle APR Raw Data-Final'!L$3:L$1977,'5th Cycle APR Raw Data-Final'!$A$3:$A$1977,'SB35 Determination Data'!$K61,'5th Cycle APR Raw Data-Final'!$T$3:$T$1977,"&gt;="&amp;'SB35 Determination Data'!$F61,'5th Cycle APR Raw Data-Final'!$T$3:$T$1977,"&lt;"&amp;E61),SUMIFS('5th Cycle APR Raw Data-Final'!L$3:L$1977,'5th Cycle APR Raw Data-Final'!$A$3:$A$1977,'SB35 Determination Data'!$K61,'5th Cycle APR Raw Data-Final'!$T$3:$T$1977,"&gt;="&amp;'SB35 Determination Data'!$F61,'5th Cycle APR Raw Data-Final'!$T$3:$T$1977,"&lt;="&amp;G61))</f>
        <v>0</v>
      </c>
      <c r="W61" s="60">
        <f>IF(AN61&lt;1,SUMIFS('5th Cycle APR Raw Data-Final'!M$3:M$1977,'5th Cycle APR Raw Data-Final'!$A$3:$A$1977,'SB35 Determination Data'!$K61,'5th Cycle APR Raw Data-Final'!$T$3:$T$1977,"&gt;="&amp;'SB35 Determination Data'!$F61,'5th Cycle APR Raw Data-Final'!$T$3:$T$1977,"&lt;"&amp;E61),SUMIFS('5th Cycle APR Raw Data-Final'!M$3:M$1977,'5th Cycle APR Raw Data-Final'!$A$3:$A$1977,'SB35 Determination Data'!$K61,'5th Cycle APR Raw Data-Final'!$T$3:$T$1977,"&gt;="&amp;'SB35 Determination Data'!$F61,'5th Cycle APR Raw Data-Final'!$T$3:$T$1977,"&lt;="&amp;G61))</f>
        <v>0</v>
      </c>
      <c r="X61" s="60">
        <f t="shared" si="12"/>
        <v>54</v>
      </c>
      <c r="Y61" s="60">
        <f t="shared" si="13"/>
        <v>0</v>
      </c>
      <c r="Z61" s="60">
        <f t="shared" si="14"/>
        <v>54</v>
      </c>
      <c r="AA61" s="31">
        <f t="shared" si="15"/>
        <v>0</v>
      </c>
      <c r="AB61" s="31">
        <f t="shared" si="16"/>
        <v>0</v>
      </c>
      <c r="AC61" s="60">
        <f>VLOOKUP(K61,'5th Cycle APR Raw Data-Final'!$A$3:$P$1977,14,FALSE)</f>
        <v>57</v>
      </c>
      <c r="AD61" s="60">
        <f>IF(AN61&lt;1,SUMIFS('5th Cycle APR Raw Data-Final'!$O$3:$O$1977,'5th Cycle APR Raw Data-Final'!$A$3:$A$1977,'SB35 Determination Data'!$K61,'5th Cycle APR Raw Data-Final'!$T$3:$T$1977,"&gt;="&amp;'SB35 Determination Data'!$F61,'5th Cycle APR Raw Data-Final'!$T$3:$T$1977,"&lt;"&amp;E61),SUMIFS('5th Cycle APR Raw Data-Final'!$O$3:$O$1977,'5th Cycle APR Raw Data-Final'!$A$3:$A$1977,'SB35 Determination Data'!$K61,'5th Cycle APR Raw Data-Final'!$T$3:$T$1977,"&gt;="&amp;'SB35 Determination Data'!$F61,'5th Cycle APR Raw Data-Final'!$T$3:$T$1977,"&lt;="&amp;G61))</f>
        <v>7</v>
      </c>
      <c r="AE61" s="60">
        <f t="shared" si="17"/>
        <v>50</v>
      </c>
      <c r="AF61" s="31">
        <f t="shared" si="18"/>
        <v>0.12280701754385964</v>
      </c>
      <c r="AG61" s="60">
        <f>VLOOKUP(K61,'5th Cycle APR Raw Data-Final'!$A$3:$P$1977,16,FALSE)</f>
        <v>131</v>
      </c>
      <c r="AH61" s="60">
        <f>IF(AN61&lt;1,SUMIFS('5th Cycle APR Raw Data-Final'!$Q$3:$Q$1977,'5th Cycle APR Raw Data-Final'!$A$3:$A$1977,'SB35 Determination Data'!$K61,'5th Cycle APR Raw Data-Final'!$T$3:$T$1977,"&gt;="&amp;'SB35 Determination Data'!$F61,'5th Cycle APR Raw Data-Final'!$T$3:$T$1977,"&lt;"&amp;E61),SUMIFS('5th Cycle APR Raw Data-Final'!$Q$3:$Q$1977,'5th Cycle APR Raw Data-Final'!$A$3:$A$1977,'SB35 Determination Data'!$K61,'5th Cycle APR Raw Data-Final'!$T$3:$T$1977,"&gt;="&amp;'SB35 Determination Data'!$F61,'5th Cycle APR Raw Data-Final'!$T$3:$T$1977,"&lt;="&amp;G61))</f>
        <v>91</v>
      </c>
      <c r="AI61" s="60">
        <f t="shared" si="19"/>
        <v>40</v>
      </c>
      <c r="AJ61" s="31">
        <f t="shared" si="20"/>
        <v>0.69465648854961837</v>
      </c>
      <c r="AK61" s="60">
        <f>VLOOKUP(K61,'5th Cycle APR Raw Data-Final'!$A$3:$R$1977,18,FALSE)</f>
        <v>330</v>
      </c>
      <c r="AL61" s="60">
        <f>IF(AN61&lt;1,SUMIFS('5th Cycle APR Raw Data-Final'!$S$3:$S$1977,'5th Cycle APR Raw Data-Final'!$A$3:$A$1977,'SB35 Determination Data'!$K61,'5th Cycle APR Raw Data-Final'!$T$3:$T$1977,"&gt;="&amp;'SB35 Determination Data'!$F61,'5th Cycle APR Raw Data-Final'!$T$3:$T$1977,"&lt;"&amp;E61),SUMIFS('5th Cycle APR Raw Data-Final'!$S$3:$S$1977,'5th Cycle APR Raw Data-Final'!$A$3:$A$1977,'SB35 Determination Data'!$K61,'5th Cycle APR Raw Data-Final'!$T$3:$T$1977,"&gt;="&amp;'SB35 Determination Data'!$F61,'5th Cycle APR Raw Data-Final'!$T$3:$T$1977,"&lt;="&amp;G61))</f>
        <v>106</v>
      </c>
      <c r="AM61" s="60">
        <f t="shared" si="21"/>
        <v>224</v>
      </c>
      <c r="AN61" s="62">
        <f t="shared" si="22"/>
        <v>0.5</v>
      </c>
      <c r="AO61" s="9" t="str">
        <f t="shared" si="23"/>
        <v>NO</v>
      </c>
      <c r="AP61" s="9" t="str">
        <f t="shared" si="24"/>
        <v>YES</v>
      </c>
      <c r="AQ61" s="9" t="str">
        <f t="shared" si="25"/>
        <v>NO</v>
      </c>
      <c r="AR61" s="48" t="str">
        <f>VLOOKUP(K61,'2018Submitted'!$A$2:$C$540,3,FALSE)</f>
        <v>Successful</v>
      </c>
      <c r="AS61" s="9" t="str">
        <f t="shared" si="26"/>
        <v>NO</v>
      </c>
      <c r="AT61" s="9" t="str">
        <f t="shared" si="27"/>
        <v>YES</v>
      </c>
    </row>
    <row r="62" spans="1:46" ht="12.75" customHeight="1" x14ac:dyDescent="0.15">
      <c r="A62" s="9" t="s">
        <v>95</v>
      </c>
      <c r="B62" s="9" t="str">
        <f t="shared" si="0"/>
        <v>CALAVERAS COUNTY</v>
      </c>
      <c r="C62" s="31">
        <f t="shared" si="1"/>
        <v>1</v>
      </c>
      <c r="D62" s="45">
        <f t="shared" si="2"/>
        <v>5</v>
      </c>
      <c r="E62" s="46">
        <f t="shared" si="3"/>
        <v>2017</v>
      </c>
      <c r="F62" s="46">
        <f t="shared" si="4"/>
        <v>2014</v>
      </c>
      <c r="G62" s="46">
        <f t="shared" si="5"/>
        <v>2018</v>
      </c>
      <c r="H62" s="9" t="str">
        <f t="shared" si="6"/>
        <v>06/30/2014</v>
      </c>
      <c r="I62" s="9" t="str">
        <f t="shared" si="7"/>
        <v>06/30/2019</v>
      </c>
      <c r="J62" s="9" t="s">
        <v>83</v>
      </c>
      <c r="K62" s="29" t="s">
        <v>96</v>
      </c>
      <c r="L62" s="60">
        <f>VLOOKUP(K62,'5th Cycle APR Raw Data-Final'!$A$3:$P$1977,6,FALSE)</f>
        <v>241</v>
      </c>
      <c r="M62" s="60">
        <f>IF(AN62&lt;1,SUMIFS('5th Cycle APR Raw Data-Final'!G$3:G$1977,'5th Cycle APR Raw Data-Final'!$A$3:$A$1977,'SB35 Determination Data'!$K62,'5th Cycle APR Raw Data-Final'!$T$3:$T$1977,"&gt;="&amp;'SB35 Determination Data'!$F62,'5th Cycle APR Raw Data-Final'!$T$3:$T$1977,"&lt;"&amp;E62),SUMIFS('5th Cycle APR Raw Data-Final'!G$3:G$1977,'5th Cycle APR Raw Data-Final'!$A$3:$A$1977,'SB35 Determination Data'!$K62,'5th Cycle APR Raw Data-Final'!$T$3:$T$1977,"&gt;="&amp;'SB35 Determination Data'!$F62,'5th Cycle APR Raw Data-Final'!$T$3:$T$1977,"&lt;="&amp;G62))</f>
        <v>100</v>
      </c>
      <c r="N62" s="60">
        <f>IF(AN62&lt;1,SUMIFS('5th Cycle APR Raw Data-Final'!H$3:H$1977,'5th Cycle APR Raw Data-Final'!$A$3:$A$1977,'SB35 Determination Data'!$K62,'5th Cycle APR Raw Data-Final'!$T$3:$T$1977,"&gt;="&amp;'SB35 Determination Data'!$F62,'5th Cycle APR Raw Data-Final'!$T$3:$T$1977,"&lt;"&amp;E62),SUMIFS('5th Cycle APR Raw Data-Final'!H$3:H$1977,'5th Cycle APR Raw Data-Final'!$A$3:$A$1977,'SB35 Determination Data'!$K62,'5th Cycle APR Raw Data-Final'!$T$3:$T$1977,"&gt;="&amp;'SB35 Determination Data'!$F62,'5th Cycle APR Raw Data-Final'!$T$3:$T$1977,"&lt;="&amp;G62))</f>
        <v>0</v>
      </c>
      <c r="O62" s="60">
        <f>IF(AN62&lt;1,SUMIFS('5th Cycle APR Raw Data-Final'!I$3:I$1977,'5th Cycle APR Raw Data-Final'!$A$3:$A$1977,'SB35 Determination Data'!$K62,'5th Cycle APR Raw Data-Final'!$T$3:$T$1977,"&gt;="&amp;'SB35 Determination Data'!$F62,'5th Cycle APR Raw Data-Final'!$T$3:$T$1977,"&lt;"&amp;E62),SUMIFS('5th Cycle APR Raw Data-Final'!I$3:I$1977,'5th Cycle APR Raw Data-Final'!$A$3:$A$1977,'SB35 Determination Data'!$K62,'5th Cycle APR Raw Data-Final'!$T$3:$T$1977,"&gt;="&amp;'SB35 Determination Data'!$F62,'5th Cycle APR Raw Data-Final'!$T$3:$T$1977,"&lt;="&amp;G62))</f>
        <v>100</v>
      </c>
      <c r="P62" s="60">
        <f t="shared" si="8"/>
        <v>141</v>
      </c>
      <c r="Q62" s="31">
        <f t="shared" si="9"/>
        <v>0.41493775933609961</v>
      </c>
      <c r="R62" s="61">
        <f t="shared" si="10"/>
        <v>241</v>
      </c>
      <c r="S62" s="61">
        <f t="shared" si="11"/>
        <v>0</v>
      </c>
      <c r="T62" s="60">
        <f>VLOOKUP(K62,'5th Cycle APR Raw Data-Final'!$A$3:$P$1977,10,FALSE)</f>
        <v>175</v>
      </c>
      <c r="U62" s="60">
        <f>IF(AN62&lt;1,SUMIFS('5th Cycle APR Raw Data-Final'!K$3:K$1977,'5th Cycle APR Raw Data-Final'!$A$3:$A$1977,'SB35 Determination Data'!$K62,'5th Cycle APR Raw Data-Final'!$T$3:$T$1977,"&gt;="&amp;'SB35 Determination Data'!$F62,'5th Cycle APR Raw Data-Final'!$T$3:$T$1977,"&lt;"&amp;E62),SUMIFS('5th Cycle APR Raw Data-Final'!K$3:K$1977,'5th Cycle APR Raw Data-Final'!$A$3:$A$1977,'SB35 Determination Data'!$K62,'5th Cycle APR Raw Data-Final'!$T$3:$T$1977,"&gt;="&amp;'SB35 Determination Data'!$F62,'5th Cycle APR Raw Data-Final'!$T$3:$T$1977,"&lt;="&amp;G62))</f>
        <v>91</v>
      </c>
      <c r="V62" s="60">
        <f>IF(AN62&lt;1,SUMIFS('5th Cycle APR Raw Data-Final'!L$3:L$1977,'5th Cycle APR Raw Data-Final'!$A$3:$A$1977,'SB35 Determination Data'!$K62,'5th Cycle APR Raw Data-Final'!$T$3:$T$1977,"&gt;="&amp;'SB35 Determination Data'!$F62,'5th Cycle APR Raw Data-Final'!$T$3:$T$1977,"&lt;"&amp;E62),SUMIFS('5th Cycle APR Raw Data-Final'!L$3:L$1977,'5th Cycle APR Raw Data-Final'!$A$3:$A$1977,'SB35 Determination Data'!$K62,'5th Cycle APR Raw Data-Final'!$T$3:$T$1977,"&gt;="&amp;'SB35 Determination Data'!$F62,'5th Cycle APR Raw Data-Final'!$T$3:$T$1977,"&lt;="&amp;G62))</f>
        <v>0</v>
      </c>
      <c r="W62" s="60">
        <f>IF(AN62&lt;1,SUMIFS('5th Cycle APR Raw Data-Final'!M$3:M$1977,'5th Cycle APR Raw Data-Final'!$A$3:$A$1977,'SB35 Determination Data'!$K62,'5th Cycle APR Raw Data-Final'!$T$3:$T$1977,"&gt;="&amp;'SB35 Determination Data'!$F62,'5th Cycle APR Raw Data-Final'!$T$3:$T$1977,"&lt;"&amp;E62),SUMIFS('5th Cycle APR Raw Data-Final'!M$3:M$1977,'5th Cycle APR Raw Data-Final'!$A$3:$A$1977,'SB35 Determination Data'!$K62,'5th Cycle APR Raw Data-Final'!$T$3:$T$1977,"&gt;="&amp;'SB35 Determination Data'!$F62,'5th Cycle APR Raw Data-Final'!$T$3:$T$1977,"&lt;="&amp;G62))</f>
        <v>91</v>
      </c>
      <c r="X62" s="60">
        <f t="shared" si="12"/>
        <v>84</v>
      </c>
      <c r="Y62" s="60">
        <f t="shared" si="13"/>
        <v>91</v>
      </c>
      <c r="Z62" s="60">
        <f t="shared" si="14"/>
        <v>84</v>
      </c>
      <c r="AA62" s="31">
        <f t="shared" si="15"/>
        <v>0.52</v>
      </c>
      <c r="AB62" s="31">
        <f t="shared" si="16"/>
        <v>0.52</v>
      </c>
      <c r="AC62" s="60">
        <f>VLOOKUP(K62,'5th Cycle APR Raw Data-Final'!$A$3:$P$1977,14,FALSE)</f>
        <v>192</v>
      </c>
      <c r="AD62" s="60">
        <f>IF(AN62&lt;1,SUMIFS('5th Cycle APR Raw Data-Final'!$O$3:$O$1977,'5th Cycle APR Raw Data-Final'!$A$3:$A$1977,'SB35 Determination Data'!$K62,'5th Cycle APR Raw Data-Final'!$T$3:$T$1977,"&gt;="&amp;'SB35 Determination Data'!$F62,'5th Cycle APR Raw Data-Final'!$T$3:$T$1977,"&lt;"&amp;E62),SUMIFS('5th Cycle APR Raw Data-Final'!$O$3:$O$1977,'5th Cycle APR Raw Data-Final'!$A$3:$A$1977,'SB35 Determination Data'!$K62,'5th Cycle APR Raw Data-Final'!$T$3:$T$1977,"&gt;="&amp;'SB35 Determination Data'!$F62,'5th Cycle APR Raw Data-Final'!$T$3:$T$1977,"&lt;="&amp;G62))</f>
        <v>218</v>
      </c>
      <c r="AE62" s="60">
        <f t="shared" si="17"/>
        <v>0</v>
      </c>
      <c r="AF62" s="31">
        <f t="shared" si="18"/>
        <v>1.1354166666666667</v>
      </c>
      <c r="AG62" s="60">
        <f>VLOOKUP(K62,'5th Cycle APR Raw Data-Final'!$A$3:$P$1977,16,FALSE)</f>
        <v>471</v>
      </c>
      <c r="AH62" s="60">
        <f>IF(AN62&lt;1,SUMIFS('5th Cycle APR Raw Data-Final'!$Q$3:$Q$1977,'5th Cycle APR Raw Data-Final'!$A$3:$A$1977,'SB35 Determination Data'!$K62,'5th Cycle APR Raw Data-Final'!$T$3:$T$1977,"&gt;="&amp;'SB35 Determination Data'!$F62,'5th Cycle APR Raw Data-Final'!$T$3:$T$1977,"&lt;"&amp;E62),SUMIFS('5th Cycle APR Raw Data-Final'!$Q$3:$Q$1977,'5th Cycle APR Raw Data-Final'!$A$3:$A$1977,'SB35 Determination Data'!$K62,'5th Cycle APR Raw Data-Final'!$T$3:$T$1977,"&gt;="&amp;'SB35 Determination Data'!$F62,'5th Cycle APR Raw Data-Final'!$T$3:$T$1977,"&lt;="&amp;G62))</f>
        <v>232</v>
      </c>
      <c r="AI62" s="60">
        <f t="shared" si="19"/>
        <v>239</v>
      </c>
      <c r="AJ62" s="31">
        <f t="shared" si="20"/>
        <v>0.49256900212314225</v>
      </c>
      <c r="AK62" s="60">
        <f>VLOOKUP(K62,'5th Cycle APR Raw Data-Final'!$A$3:$R$1977,18,FALSE)</f>
        <v>1079</v>
      </c>
      <c r="AL62" s="60">
        <f>IF(AN62&lt;1,SUMIFS('5th Cycle APR Raw Data-Final'!$S$3:$S$1977,'5th Cycle APR Raw Data-Final'!$A$3:$A$1977,'SB35 Determination Data'!$K62,'5th Cycle APR Raw Data-Final'!$T$3:$T$1977,"&gt;="&amp;'SB35 Determination Data'!$F62,'5th Cycle APR Raw Data-Final'!$T$3:$T$1977,"&lt;"&amp;E62),SUMIFS('5th Cycle APR Raw Data-Final'!$S$3:$S$1977,'5th Cycle APR Raw Data-Final'!$A$3:$A$1977,'SB35 Determination Data'!$K62,'5th Cycle APR Raw Data-Final'!$T$3:$T$1977,"&gt;="&amp;'SB35 Determination Data'!$F62,'5th Cycle APR Raw Data-Final'!$T$3:$T$1977,"&lt;="&amp;G62))</f>
        <v>641</v>
      </c>
      <c r="AM62" s="60">
        <f t="shared" si="21"/>
        <v>464</v>
      </c>
      <c r="AN62" s="62">
        <f t="shared" si="22"/>
        <v>1</v>
      </c>
      <c r="AO62" s="9" t="str">
        <f t="shared" si="23"/>
        <v>YES</v>
      </c>
      <c r="AP62" s="9" t="str">
        <f t="shared" si="24"/>
        <v>NO</v>
      </c>
      <c r="AQ62" s="9" t="str">
        <f t="shared" si="25"/>
        <v>NO</v>
      </c>
      <c r="AR62" s="48" t="str">
        <f>VLOOKUP(K62,'2018Submitted'!$A$2:$C$540,3,FALSE)</f>
        <v>Successful</v>
      </c>
      <c r="AS62" s="9" t="str">
        <f t="shared" si="26"/>
        <v>NO</v>
      </c>
      <c r="AT62" s="9" t="str">
        <f t="shared" si="27"/>
        <v>NO</v>
      </c>
    </row>
    <row r="63" spans="1:46" ht="12.75" customHeight="1" x14ac:dyDescent="0.15">
      <c r="A63" s="9" t="s">
        <v>143</v>
      </c>
      <c r="B63" s="9" t="str">
        <f t="shared" si="0"/>
        <v>CALEXICO</v>
      </c>
      <c r="C63" s="31">
        <f t="shared" si="1"/>
        <v>0.625</v>
      </c>
      <c r="D63" s="45">
        <f t="shared" si="2"/>
        <v>8</v>
      </c>
      <c r="E63" s="46">
        <f t="shared" si="3"/>
        <v>2018</v>
      </c>
      <c r="F63" s="46">
        <f t="shared" si="4"/>
        <v>2014</v>
      </c>
      <c r="G63" s="46" t="str">
        <f t="shared" si="5"/>
        <v>2021</v>
      </c>
      <c r="H63" s="9" t="str">
        <f t="shared" si="6"/>
        <v>10/15/2013</v>
      </c>
      <c r="I63" s="9" t="str">
        <f t="shared" si="7"/>
        <v>10/15/2021</v>
      </c>
      <c r="J63" s="9" t="s">
        <v>144</v>
      </c>
      <c r="K63" s="29" t="s">
        <v>498</v>
      </c>
      <c r="L63" s="60">
        <f>VLOOKUP(K63,'5th Cycle APR Raw Data-Final'!$A$3:$P$1977,6,FALSE)</f>
        <v>817</v>
      </c>
      <c r="M63" s="60">
        <f>IF(AN63&lt;1,SUMIFS('5th Cycle APR Raw Data-Final'!G$3:G$1977,'5th Cycle APR Raw Data-Final'!$A$3:$A$1977,'SB35 Determination Data'!$K63,'5th Cycle APR Raw Data-Final'!$T$3:$T$1977,"&gt;="&amp;'SB35 Determination Data'!$F63,'5th Cycle APR Raw Data-Final'!$T$3:$T$1977,"&lt;"&amp;E63),SUMIFS('5th Cycle APR Raw Data-Final'!G$3:G$1977,'5th Cycle APR Raw Data-Final'!$A$3:$A$1977,'SB35 Determination Data'!$K63,'5th Cycle APR Raw Data-Final'!$T$3:$T$1977,"&gt;="&amp;'SB35 Determination Data'!$F63,'5th Cycle APR Raw Data-Final'!$T$3:$T$1977,"&lt;="&amp;G63))</f>
        <v>66</v>
      </c>
      <c r="N63" s="60">
        <f>IF(AN63&lt;1,SUMIFS('5th Cycle APR Raw Data-Final'!H$3:H$1977,'5th Cycle APR Raw Data-Final'!$A$3:$A$1977,'SB35 Determination Data'!$K63,'5th Cycle APR Raw Data-Final'!$T$3:$T$1977,"&gt;="&amp;'SB35 Determination Data'!$F63,'5th Cycle APR Raw Data-Final'!$T$3:$T$1977,"&lt;"&amp;E63),SUMIFS('5th Cycle APR Raw Data-Final'!H$3:H$1977,'5th Cycle APR Raw Data-Final'!$A$3:$A$1977,'SB35 Determination Data'!$K63,'5th Cycle APR Raw Data-Final'!$T$3:$T$1977,"&gt;="&amp;'SB35 Determination Data'!$F63,'5th Cycle APR Raw Data-Final'!$T$3:$T$1977,"&lt;="&amp;G63))</f>
        <v>23</v>
      </c>
      <c r="O63" s="60">
        <f>IF(AN63&lt;1,SUMIFS('5th Cycle APR Raw Data-Final'!I$3:I$1977,'5th Cycle APR Raw Data-Final'!$A$3:$A$1977,'SB35 Determination Data'!$K63,'5th Cycle APR Raw Data-Final'!$T$3:$T$1977,"&gt;="&amp;'SB35 Determination Data'!$F63,'5th Cycle APR Raw Data-Final'!$T$3:$T$1977,"&lt;"&amp;E63),SUMIFS('5th Cycle APR Raw Data-Final'!I$3:I$1977,'5th Cycle APR Raw Data-Final'!$A$3:$A$1977,'SB35 Determination Data'!$K63,'5th Cycle APR Raw Data-Final'!$T$3:$T$1977,"&gt;="&amp;'SB35 Determination Data'!$F63,'5th Cycle APR Raw Data-Final'!$T$3:$T$1977,"&lt;="&amp;G63))</f>
        <v>43</v>
      </c>
      <c r="P63" s="60">
        <f t="shared" si="8"/>
        <v>751</v>
      </c>
      <c r="Q63" s="31">
        <f t="shared" si="9"/>
        <v>8.0783353733170138E-2</v>
      </c>
      <c r="R63" s="61">
        <f t="shared" si="10"/>
        <v>409</v>
      </c>
      <c r="S63" s="61">
        <f t="shared" si="11"/>
        <v>0</v>
      </c>
      <c r="T63" s="60">
        <f>VLOOKUP(K63,'5th Cycle APR Raw Data-Final'!$A$3:$P$1977,10,FALSE)</f>
        <v>489</v>
      </c>
      <c r="U63" s="60">
        <f>IF(AN63&lt;1,SUMIFS('5th Cycle APR Raw Data-Final'!K$3:K$1977,'5th Cycle APR Raw Data-Final'!$A$3:$A$1977,'SB35 Determination Data'!$K63,'5th Cycle APR Raw Data-Final'!$T$3:$T$1977,"&gt;="&amp;'SB35 Determination Data'!$F63,'5th Cycle APR Raw Data-Final'!$T$3:$T$1977,"&lt;"&amp;E63),SUMIFS('5th Cycle APR Raw Data-Final'!K$3:K$1977,'5th Cycle APR Raw Data-Final'!$A$3:$A$1977,'SB35 Determination Data'!$K63,'5th Cycle APR Raw Data-Final'!$T$3:$T$1977,"&gt;="&amp;'SB35 Determination Data'!$F63,'5th Cycle APR Raw Data-Final'!$T$3:$T$1977,"&lt;="&amp;G63))</f>
        <v>10</v>
      </c>
      <c r="V63" s="60">
        <f>IF(AN63&lt;1,SUMIFS('5th Cycle APR Raw Data-Final'!L$3:L$1977,'5th Cycle APR Raw Data-Final'!$A$3:$A$1977,'SB35 Determination Data'!$K63,'5th Cycle APR Raw Data-Final'!$T$3:$T$1977,"&gt;="&amp;'SB35 Determination Data'!$F63,'5th Cycle APR Raw Data-Final'!$T$3:$T$1977,"&lt;"&amp;E63),SUMIFS('5th Cycle APR Raw Data-Final'!L$3:L$1977,'5th Cycle APR Raw Data-Final'!$A$3:$A$1977,'SB35 Determination Data'!$K63,'5th Cycle APR Raw Data-Final'!$T$3:$T$1977,"&gt;="&amp;'SB35 Determination Data'!$F63,'5th Cycle APR Raw Data-Final'!$T$3:$T$1977,"&lt;="&amp;G63))</f>
        <v>0</v>
      </c>
      <c r="W63" s="60">
        <f>IF(AN63&lt;1,SUMIFS('5th Cycle APR Raw Data-Final'!M$3:M$1977,'5th Cycle APR Raw Data-Final'!$A$3:$A$1977,'SB35 Determination Data'!$K63,'5th Cycle APR Raw Data-Final'!$T$3:$T$1977,"&gt;="&amp;'SB35 Determination Data'!$F63,'5th Cycle APR Raw Data-Final'!$T$3:$T$1977,"&lt;"&amp;E63),SUMIFS('5th Cycle APR Raw Data-Final'!M$3:M$1977,'5th Cycle APR Raw Data-Final'!$A$3:$A$1977,'SB35 Determination Data'!$K63,'5th Cycle APR Raw Data-Final'!$T$3:$T$1977,"&gt;="&amp;'SB35 Determination Data'!$F63,'5th Cycle APR Raw Data-Final'!$T$3:$T$1977,"&lt;="&amp;G63))</f>
        <v>10</v>
      </c>
      <c r="X63" s="60">
        <f t="shared" si="12"/>
        <v>479</v>
      </c>
      <c r="Y63" s="60">
        <f t="shared" si="13"/>
        <v>10</v>
      </c>
      <c r="Z63" s="60">
        <f t="shared" si="14"/>
        <v>479</v>
      </c>
      <c r="AA63" s="31">
        <f t="shared" si="15"/>
        <v>2.0449897750511249E-2</v>
      </c>
      <c r="AB63" s="31">
        <f t="shared" si="16"/>
        <v>2.0449897750511249E-2</v>
      </c>
      <c r="AC63" s="60">
        <f>VLOOKUP(K63,'5th Cycle APR Raw Data-Final'!$A$3:$P$1977,14,FALSE)</f>
        <v>490</v>
      </c>
      <c r="AD63" s="60">
        <f>IF(AN63&lt;1,SUMIFS('5th Cycle APR Raw Data-Final'!$O$3:$O$1977,'5th Cycle APR Raw Data-Final'!$A$3:$A$1977,'SB35 Determination Data'!$K63,'5th Cycle APR Raw Data-Final'!$T$3:$T$1977,"&gt;="&amp;'SB35 Determination Data'!$F63,'5th Cycle APR Raw Data-Final'!$T$3:$T$1977,"&lt;"&amp;E63),SUMIFS('5th Cycle APR Raw Data-Final'!$O$3:$O$1977,'5th Cycle APR Raw Data-Final'!$A$3:$A$1977,'SB35 Determination Data'!$K63,'5th Cycle APR Raw Data-Final'!$T$3:$T$1977,"&gt;="&amp;'SB35 Determination Data'!$F63,'5th Cycle APR Raw Data-Final'!$T$3:$T$1977,"&lt;="&amp;G63))</f>
        <v>64</v>
      </c>
      <c r="AE63" s="60">
        <f t="shared" si="17"/>
        <v>426</v>
      </c>
      <c r="AF63" s="31">
        <f t="shared" si="18"/>
        <v>0.1306122448979592</v>
      </c>
      <c r="AG63" s="60">
        <f>VLOOKUP(K63,'5th Cycle APR Raw Data-Final'!$A$3:$P$1977,16,FALSE)</f>
        <v>1428</v>
      </c>
      <c r="AH63" s="60">
        <f>IF(AN63&lt;1,SUMIFS('5th Cycle APR Raw Data-Final'!$Q$3:$Q$1977,'5th Cycle APR Raw Data-Final'!$A$3:$A$1977,'SB35 Determination Data'!$K63,'5th Cycle APR Raw Data-Final'!$T$3:$T$1977,"&gt;="&amp;'SB35 Determination Data'!$F63,'5th Cycle APR Raw Data-Final'!$T$3:$T$1977,"&lt;"&amp;E63),SUMIFS('5th Cycle APR Raw Data-Final'!$Q$3:$Q$1977,'5th Cycle APR Raw Data-Final'!$A$3:$A$1977,'SB35 Determination Data'!$K63,'5th Cycle APR Raw Data-Final'!$T$3:$T$1977,"&gt;="&amp;'SB35 Determination Data'!$F63,'5th Cycle APR Raw Data-Final'!$T$3:$T$1977,"&lt;="&amp;G63))</f>
        <v>0</v>
      </c>
      <c r="AI63" s="60">
        <f t="shared" si="19"/>
        <v>1428</v>
      </c>
      <c r="AJ63" s="31">
        <f t="shared" si="20"/>
        <v>0</v>
      </c>
      <c r="AK63" s="60">
        <f>VLOOKUP(K63,'5th Cycle APR Raw Data-Final'!$A$3:$R$1977,18,FALSE)</f>
        <v>3224</v>
      </c>
      <c r="AL63" s="60">
        <f>IF(AN63&lt;1,SUMIFS('5th Cycle APR Raw Data-Final'!$S$3:$S$1977,'5th Cycle APR Raw Data-Final'!$A$3:$A$1977,'SB35 Determination Data'!$K63,'5th Cycle APR Raw Data-Final'!$T$3:$T$1977,"&gt;="&amp;'SB35 Determination Data'!$F63,'5th Cycle APR Raw Data-Final'!$T$3:$T$1977,"&lt;"&amp;E63),SUMIFS('5th Cycle APR Raw Data-Final'!$S$3:$S$1977,'5th Cycle APR Raw Data-Final'!$A$3:$A$1977,'SB35 Determination Data'!$K63,'5th Cycle APR Raw Data-Final'!$T$3:$T$1977,"&gt;="&amp;'SB35 Determination Data'!$F63,'5th Cycle APR Raw Data-Final'!$T$3:$T$1977,"&lt;="&amp;G63))</f>
        <v>140</v>
      </c>
      <c r="AM63" s="60">
        <f t="shared" si="21"/>
        <v>3084</v>
      </c>
      <c r="AN63" s="62">
        <f t="shared" si="22"/>
        <v>0.5</v>
      </c>
      <c r="AO63" s="9" t="str">
        <f t="shared" si="23"/>
        <v>YES</v>
      </c>
      <c r="AP63" s="9" t="str">
        <f t="shared" si="24"/>
        <v>NO</v>
      </c>
      <c r="AQ63" s="9" t="str">
        <f t="shared" si="25"/>
        <v>NO</v>
      </c>
      <c r="AR63" s="48" t="str">
        <f>VLOOKUP(K63,'2018Submitted'!$A$2:$C$540,3,FALSE)</f>
        <v>Successful</v>
      </c>
      <c r="AS63" s="9" t="str">
        <f t="shared" si="26"/>
        <v>NO</v>
      </c>
      <c r="AT63" s="9" t="str">
        <f t="shared" si="27"/>
        <v>NO</v>
      </c>
    </row>
    <row r="64" spans="1:46" ht="12.75" customHeight="1" x14ac:dyDescent="0.15">
      <c r="A64" s="9" t="s">
        <v>154</v>
      </c>
      <c r="B64" s="9" t="str">
        <f t="shared" si="0"/>
        <v>CALIFORNIA CITY</v>
      </c>
      <c r="C64" s="31">
        <f t="shared" si="1"/>
        <v>0.375</v>
      </c>
      <c r="D64" s="45">
        <f t="shared" si="2"/>
        <v>8</v>
      </c>
      <c r="E64" s="46">
        <f t="shared" si="3"/>
        <v>2020</v>
      </c>
      <c r="F64" s="46">
        <f t="shared" si="4"/>
        <v>2016</v>
      </c>
      <c r="G64" s="46" t="str">
        <f t="shared" si="5"/>
        <v>2023</v>
      </c>
      <c r="H64" s="9" t="str">
        <f t="shared" si="6"/>
        <v>12/31/2015</v>
      </c>
      <c r="I64" s="9" t="str">
        <f t="shared" si="7"/>
        <v>12/31/2023</v>
      </c>
      <c r="J64" s="9" t="s">
        <v>128</v>
      </c>
      <c r="K64" s="29" t="s">
        <v>500</v>
      </c>
      <c r="L64" s="60" t="e">
        <f>VLOOKUP(K64,'5th Cycle APR Raw Data-Final'!$A$3:$P$1977,6,FALSE)</f>
        <v>#N/A</v>
      </c>
      <c r="M64" s="60">
        <f>IF(AN64&lt;1,SUMIFS('5th Cycle APR Raw Data-Final'!G$3:G$1977,'5th Cycle APR Raw Data-Final'!$A$3:$A$1977,'SB35 Determination Data'!$K64,'5th Cycle APR Raw Data-Final'!$T$3:$T$1977,"&gt;="&amp;'SB35 Determination Data'!$F64,'5th Cycle APR Raw Data-Final'!$T$3:$T$1977,"&lt;"&amp;E64),SUMIFS('5th Cycle APR Raw Data-Final'!G$3:G$1977,'5th Cycle APR Raw Data-Final'!$A$3:$A$1977,'SB35 Determination Data'!$K64,'5th Cycle APR Raw Data-Final'!$T$3:$T$1977,"&gt;="&amp;'SB35 Determination Data'!$F64,'5th Cycle APR Raw Data-Final'!$T$3:$T$1977,"&lt;="&amp;G64))</f>
        <v>0</v>
      </c>
      <c r="N64" s="60">
        <f>IF(AN64&lt;1,SUMIFS('5th Cycle APR Raw Data-Final'!H$3:H$1977,'5th Cycle APR Raw Data-Final'!$A$3:$A$1977,'SB35 Determination Data'!$K64,'5th Cycle APR Raw Data-Final'!$T$3:$T$1977,"&gt;="&amp;'SB35 Determination Data'!$F64,'5th Cycle APR Raw Data-Final'!$T$3:$T$1977,"&lt;"&amp;E64),SUMIFS('5th Cycle APR Raw Data-Final'!H$3:H$1977,'5th Cycle APR Raw Data-Final'!$A$3:$A$1977,'SB35 Determination Data'!$K64,'5th Cycle APR Raw Data-Final'!$T$3:$T$1977,"&gt;="&amp;'SB35 Determination Data'!$F64,'5th Cycle APR Raw Data-Final'!$T$3:$T$1977,"&lt;="&amp;G64))</f>
        <v>0</v>
      </c>
      <c r="O64" s="60">
        <f>IF(AN64&lt;1,SUMIFS('5th Cycle APR Raw Data-Final'!I$3:I$1977,'5th Cycle APR Raw Data-Final'!$A$3:$A$1977,'SB35 Determination Data'!$K64,'5th Cycle APR Raw Data-Final'!$T$3:$T$1977,"&gt;="&amp;'SB35 Determination Data'!$F64,'5th Cycle APR Raw Data-Final'!$T$3:$T$1977,"&lt;"&amp;E64),SUMIFS('5th Cycle APR Raw Data-Final'!I$3:I$1977,'5th Cycle APR Raw Data-Final'!$A$3:$A$1977,'SB35 Determination Data'!$K64,'5th Cycle APR Raw Data-Final'!$T$3:$T$1977,"&gt;="&amp;'SB35 Determination Data'!$F64,'5th Cycle APR Raw Data-Final'!$T$3:$T$1977,"&lt;="&amp;G64))</f>
        <v>0</v>
      </c>
      <c r="P64" s="60" t="e">
        <f t="shared" si="8"/>
        <v>#N/A</v>
      </c>
      <c r="Q64" s="31" t="str">
        <f t="shared" si="9"/>
        <v>No 2018 Annual Progress Report</v>
      </c>
      <c r="R64" s="61" t="e">
        <f t="shared" si="10"/>
        <v>#N/A</v>
      </c>
      <c r="S64" s="61" t="e">
        <f t="shared" si="11"/>
        <v>#N/A</v>
      </c>
      <c r="T64" s="60" t="e">
        <f>VLOOKUP(K64,'5th Cycle APR Raw Data-Final'!$A$3:$P$1977,10,FALSE)</f>
        <v>#N/A</v>
      </c>
      <c r="U64" s="60">
        <f>IF(AN64&lt;1,SUMIFS('5th Cycle APR Raw Data-Final'!K$3:K$1977,'5th Cycle APR Raw Data-Final'!$A$3:$A$1977,'SB35 Determination Data'!$K64,'5th Cycle APR Raw Data-Final'!$T$3:$T$1977,"&gt;="&amp;'SB35 Determination Data'!$F64,'5th Cycle APR Raw Data-Final'!$T$3:$T$1977,"&lt;"&amp;E64),SUMIFS('5th Cycle APR Raw Data-Final'!K$3:K$1977,'5th Cycle APR Raw Data-Final'!$A$3:$A$1977,'SB35 Determination Data'!$K64,'5th Cycle APR Raw Data-Final'!$T$3:$T$1977,"&gt;="&amp;'SB35 Determination Data'!$F64,'5th Cycle APR Raw Data-Final'!$T$3:$T$1977,"&lt;="&amp;G64))</f>
        <v>0</v>
      </c>
      <c r="V64" s="60">
        <f>IF(AN64&lt;1,SUMIFS('5th Cycle APR Raw Data-Final'!L$3:L$1977,'5th Cycle APR Raw Data-Final'!$A$3:$A$1977,'SB35 Determination Data'!$K64,'5th Cycle APR Raw Data-Final'!$T$3:$T$1977,"&gt;="&amp;'SB35 Determination Data'!$F64,'5th Cycle APR Raw Data-Final'!$T$3:$T$1977,"&lt;"&amp;E64),SUMIFS('5th Cycle APR Raw Data-Final'!L$3:L$1977,'5th Cycle APR Raw Data-Final'!$A$3:$A$1977,'SB35 Determination Data'!$K64,'5th Cycle APR Raw Data-Final'!$T$3:$T$1977,"&gt;="&amp;'SB35 Determination Data'!$F64,'5th Cycle APR Raw Data-Final'!$T$3:$T$1977,"&lt;="&amp;G64))</f>
        <v>0</v>
      </c>
      <c r="W64" s="60">
        <f>IF(AN64&lt;1,SUMIFS('5th Cycle APR Raw Data-Final'!M$3:M$1977,'5th Cycle APR Raw Data-Final'!$A$3:$A$1977,'SB35 Determination Data'!$K64,'5th Cycle APR Raw Data-Final'!$T$3:$T$1977,"&gt;="&amp;'SB35 Determination Data'!$F64,'5th Cycle APR Raw Data-Final'!$T$3:$T$1977,"&lt;"&amp;E64),SUMIFS('5th Cycle APR Raw Data-Final'!M$3:M$1977,'5th Cycle APR Raw Data-Final'!$A$3:$A$1977,'SB35 Determination Data'!$K64,'5th Cycle APR Raw Data-Final'!$T$3:$T$1977,"&gt;="&amp;'SB35 Determination Data'!$F64,'5th Cycle APR Raw Data-Final'!$T$3:$T$1977,"&lt;="&amp;G64))</f>
        <v>0</v>
      </c>
      <c r="X64" s="60" t="e">
        <f t="shared" si="12"/>
        <v>#N/A</v>
      </c>
      <c r="Y64" s="60" t="e">
        <f t="shared" si="13"/>
        <v>#N/A</v>
      </c>
      <c r="Z64" s="60" t="e">
        <f t="shared" si="14"/>
        <v>#N/A</v>
      </c>
      <c r="AA64" s="31" t="str">
        <f t="shared" si="15"/>
        <v>No 2018 Annual Progress Report</v>
      </c>
      <c r="AB64" s="31" t="str">
        <f t="shared" si="16"/>
        <v>No 2018 Annual Progress Report</v>
      </c>
      <c r="AC64" s="60" t="e">
        <f>VLOOKUP(K64,'5th Cycle APR Raw Data-Final'!$A$3:$P$1977,14,FALSE)</f>
        <v>#N/A</v>
      </c>
      <c r="AD64" s="60">
        <f>IF(AN64&lt;1,SUMIFS('5th Cycle APR Raw Data-Final'!$O$3:$O$1977,'5th Cycle APR Raw Data-Final'!$A$3:$A$1977,'SB35 Determination Data'!$K64,'5th Cycle APR Raw Data-Final'!$T$3:$T$1977,"&gt;="&amp;'SB35 Determination Data'!$F64,'5th Cycle APR Raw Data-Final'!$T$3:$T$1977,"&lt;"&amp;E64),SUMIFS('5th Cycle APR Raw Data-Final'!$O$3:$O$1977,'5th Cycle APR Raw Data-Final'!$A$3:$A$1977,'SB35 Determination Data'!$K64,'5th Cycle APR Raw Data-Final'!$T$3:$T$1977,"&gt;="&amp;'SB35 Determination Data'!$F64,'5th Cycle APR Raw Data-Final'!$T$3:$T$1977,"&lt;="&amp;G64))</f>
        <v>0</v>
      </c>
      <c r="AE64" s="60" t="e">
        <f t="shared" si="17"/>
        <v>#N/A</v>
      </c>
      <c r="AF64" s="31" t="str">
        <f t="shared" si="18"/>
        <v>No 2018 Annual Progress Report</v>
      </c>
      <c r="AG64" s="60" t="e">
        <f>VLOOKUP(K64,'5th Cycle APR Raw Data-Final'!$A$3:$P$1977,16,FALSE)</f>
        <v>#N/A</v>
      </c>
      <c r="AH64" s="60">
        <f>IF(AN64&lt;1,SUMIFS('5th Cycle APR Raw Data-Final'!$Q$3:$Q$1977,'5th Cycle APR Raw Data-Final'!$A$3:$A$1977,'SB35 Determination Data'!$K64,'5th Cycle APR Raw Data-Final'!$T$3:$T$1977,"&gt;="&amp;'SB35 Determination Data'!$F64,'5th Cycle APR Raw Data-Final'!$T$3:$T$1977,"&lt;"&amp;E64),SUMIFS('5th Cycle APR Raw Data-Final'!$Q$3:$Q$1977,'5th Cycle APR Raw Data-Final'!$A$3:$A$1977,'SB35 Determination Data'!$K64,'5th Cycle APR Raw Data-Final'!$T$3:$T$1977,"&gt;="&amp;'SB35 Determination Data'!$F64,'5th Cycle APR Raw Data-Final'!$T$3:$T$1977,"&lt;="&amp;G64))</f>
        <v>0</v>
      </c>
      <c r="AI64" s="60" t="e">
        <f t="shared" si="19"/>
        <v>#N/A</v>
      </c>
      <c r="AJ64" s="31" t="str">
        <f t="shared" si="20"/>
        <v>No 2018 Annual Progress Report</v>
      </c>
      <c r="AK64" s="60" t="e">
        <f>VLOOKUP(K64,'5th Cycle APR Raw Data-Final'!$A$3:$R$1977,18,FALSE)</f>
        <v>#N/A</v>
      </c>
      <c r="AL64" s="60">
        <f>IF(AN64&lt;1,SUMIFS('5th Cycle APR Raw Data-Final'!$S$3:$S$1977,'5th Cycle APR Raw Data-Final'!$A$3:$A$1977,'SB35 Determination Data'!$K64,'5th Cycle APR Raw Data-Final'!$T$3:$T$1977,"&gt;="&amp;'SB35 Determination Data'!$F64,'5th Cycle APR Raw Data-Final'!$T$3:$T$1977,"&lt;"&amp;E64),SUMIFS('5th Cycle APR Raw Data-Final'!$S$3:$S$1977,'5th Cycle APR Raw Data-Final'!$A$3:$A$1977,'SB35 Determination Data'!$K64,'5th Cycle APR Raw Data-Final'!$T$3:$T$1977,"&gt;="&amp;'SB35 Determination Data'!$F64,'5th Cycle APR Raw Data-Final'!$T$3:$T$1977,"&lt;="&amp;G64))</f>
        <v>0</v>
      </c>
      <c r="AM64" s="60" t="e">
        <f t="shared" si="21"/>
        <v>#N/A</v>
      </c>
      <c r="AN64" s="62">
        <f t="shared" si="22"/>
        <v>0.375</v>
      </c>
      <c r="AO64" s="9" t="str">
        <f t="shared" si="23"/>
        <v>YES</v>
      </c>
      <c r="AP64" s="9" t="str">
        <f t="shared" si="24"/>
        <v>NO</v>
      </c>
      <c r="AQ64" s="9" t="str">
        <f t="shared" si="25"/>
        <v>NO</v>
      </c>
      <c r="AR64" s="48" t="str">
        <f>VLOOKUP(K64,'2018Submitted'!$A$2:$C$540,3,FALSE)</f>
        <v>No 2018 Annual Progress Report</v>
      </c>
      <c r="AS64" s="9" t="str">
        <f t="shared" si="26"/>
        <v>YES</v>
      </c>
      <c r="AT64" s="9" t="str">
        <f t="shared" si="27"/>
        <v>NO</v>
      </c>
    </row>
    <row r="65" spans="1:46" ht="12.75" customHeight="1" x14ac:dyDescent="0.15">
      <c r="A65" s="9" t="s">
        <v>316</v>
      </c>
      <c r="B65" s="9" t="str">
        <f t="shared" si="0"/>
        <v>CALIMESA</v>
      </c>
      <c r="C65" s="31">
        <f t="shared" si="1"/>
        <v>0.625</v>
      </c>
      <c r="D65" s="45">
        <f t="shared" si="2"/>
        <v>8</v>
      </c>
      <c r="E65" s="46">
        <f t="shared" si="3"/>
        <v>2018</v>
      </c>
      <c r="F65" s="46">
        <f t="shared" si="4"/>
        <v>2014</v>
      </c>
      <c r="G65" s="46" t="str">
        <f t="shared" si="5"/>
        <v>2021</v>
      </c>
      <c r="H65" s="9" t="str">
        <f t="shared" si="6"/>
        <v>10/15/2013</v>
      </c>
      <c r="I65" s="9" t="str">
        <f t="shared" si="7"/>
        <v>10/15/2021</v>
      </c>
      <c r="J65" s="9" t="s">
        <v>144</v>
      </c>
      <c r="K65" s="29" t="s">
        <v>319</v>
      </c>
      <c r="L65" s="60">
        <f>VLOOKUP(K65,'5th Cycle APR Raw Data-Final'!$A$3:$P$1977,6,FALSE)</f>
        <v>543</v>
      </c>
      <c r="M65" s="60">
        <f>IF(AN65&lt;1,SUMIFS('5th Cycle APR Raw Data-Final'!G$3:G$1977,'5th Cycle APR Raw Data-Final'!$A$3:$A$1977,'SB35 Determination Data'!$K65,'5th Cycle APR Raw Data-Final'!$T$3:$T$1977,"&gt;="&amp;'SB35 Determination Data'!$F65,'5th Cycle APR Raw Data-Final'!$T$3:$T$1977,"&lt;"&amp;E65),SUMIFS('5th Cycle APR Raw Data-Final'!G$3:G$1977,'5th Cycle APR Raw Data-Final'!$A$3:$A$1977,'SB35 Determination Data'!$K65,'5th Cycle APR Raw Data-Final'!$T$3:$T$1977,"&gt;="&amp;'SB35 Determination Data'!$F65,'5th Cycle APR Raw Data-Final'!$T$3:$T$1977,"&lt;="&amp;G65))</f>
        <v>0</v>
      </c>
      <c r="N65" s="60">
        <f>IF(AN65&lt;1,SUMIFS('5th Cycle APR Raw Data-Final'!H$3:H$1977,'5th Cycle APR Raw Data-Final'!$A$3:$A$1977,'SB35 Determination Data'!$K65,'5th Cycle APR Raw Data-Final'!$T$3:$T$1977,"&gt;="&amp;'SB35 Determination Data'!$F65,'5th Cycle APR Raw Data-Final'!$T$3:$T$1977,"&lt;"&amp;E65),SUMIFS('5th Cycle APR Raw Data-Final'!H$3:H$1977,'5th Cycle APR Raw Data-Final'!$A$3:$A$1977,'SB35 Determination Data'!$K65,'5th Cycle APR Raw Data-Final'!$T$3:$T$1977,"&gt;="&amp;'SB35 Determination Data'!$F65,'5th Cycle APR Raw Data-Final'!$T$3:$T$1977,"&lt;="&amp;G65))</f>
        <v>0</v>
      </c>
      <c r="O65" s="60">
        <f>IF(AN65&lt;1,SUMIFS('5th Cycle APR Raw Data-Final'!I$3:I$1977,'5th Cycle APR Raw Data-Final'!$A$3:$A$1977,'SB35 Determination Data'!$K65,'5th Cycle APR Raw Data-Final'!$T$3:$T$1977,"&gt;="&amp;'SB35 Determination Data'!$F65,'5th Cycle APR Raw Data-Final'!$T$3:$T$1977,"&lt;"&amp;E65),SUMIFS('5th Cycle APR Raw Data-Final'!I$3:I$1977,'5th Cycle APR Raw Data-Final'!$A$3:$A$1977,'SB35 Determination Data'!$K65,'5th Cycle APR Raw Data-Final'!$T$3:$T$1977,"&gt;="&amp;'SB35 Determination Data'!$F65,'5th Cycle APR Raw Data-Final'!$T$3:$T$1977,"&lt;="&amp;G65))</f>
        <v>0</v>
      </c>
      <c r="P65" s="60">
        <f t="shared" si="8"/>
        <v>543</v>
      </c>
      <c r="Q65" s="31">
        <f t="shared" si="9"/>
        <v>0</v>
      </c>
      <c r="R65" s="61">
        <f t="shared" si="10"/>
        <v>272</v>
      </c>
      <c r="S65" s="61">
        <f t="shared" si="11"/>
        <v>0</v>
      </c>
      <c r="T65" s="60">
        <f>VLOOKUP(K65,'5th Cycle APR Raw Data-Final'!$A$3:$P$1977,10,FALSE)</f>
        <v>383</v>
      </c>
      <c r="U65" s="60">
        <f>IF(AN65&lt;1,SUMIFS('5th Cycle APR Raw Data-Final'!K$3:K$1977,'5th Cycle APR Raw Data-Final'!$A$3:$A$1977,'SB35 Determination Data'!$K65,'5th Cycle APR Raw Data-Final'!$T$3:$T$1977,"&gt;="&amp;'SB35 Determination Data'!$F65,'5th Cycle APR Raw Data-Final'!$T$3:$T$1977,"&lt;"&amp;E65),SUMIFS('5th Cycle APR Raw Data-Final'!K$3:K$1977,'5th Cycle APR Raw Data-Final'!$A$3:$A$1977,'SB35 Determination Data'!$K65,'5th Cycle APR Raw Data-Final'!$T$3:$T$1977,"&gt;="&amp;'SB35 Determination Data'!$F65,'5th Cycle APR Raw Data-Final'!$T$3:$T$1977,"&lt;="&amp;G65))</f>
        <v>0</v>
      </c>
      <c r="V65" s="60">
        <f>IF(AN65&lt;1,SUMIFS('5th Cycle APR Raw Data-Final'!L$3:L$1977,'5th Cycle APR Raw Data-Final'!$A$3:$A$1977,'SB35 Determination Data'!$K65,'5th Cycle APR Raw Data-Final'!$T$3:$T$1977,"&gt;="&amp;'SB35 Determination Data'!$F65,'5th Cycle APR Raw Data-Final'!$T$3:$T$1977,"&lt;"&amp;E65),SUMIFS('5th Cycle APR Raw Data-Final'!L$3:L$1977,'5th Cycle APR Raw Data-Final'!$A$3:$A$1977,'SB35 Determination Data'!$K65,'5th Cycle APR Raw Data-Final'!$T$3:$T$1977,"&gt;="&amp;'SB35 Determination Data'!$F65,'5th Cycle APR Raw Data-Final'!$T$3:$T$1977,"&lt;="&amp;G65))</f>
        <v>0</v>
      </c>
      <c r="W65" s="60">
        <f>IF(AN65&lt;1,SUMIFS('5th Cycle APR Raw Data-Final'!M$3:M$1977,'5th Cycle APR Raw Data-Final'!$A$3:$A$1977,'SB35 Determination Data'!$K65,'5th Cycle APR Raw Data-Final'!$T$3:$T$1977,"&gt;="&amp;'SB35 Determination Data'!$F65,'5th Cycle APR Raw Data-Final'!$T$3:$T$1977,"&lt;"&amp;E65),SUMIFS('5th Cycle APR Raw Data-Final'!M$3:M$1977,'5th Cycle APR Raw Data-Final'!$A$3:$A$1977,'SB35 Determination Data'!$K65,'5th Cycle APR Raw Data-Final'!$T$3:$T$1977,"&gt;="&amp;'SB35 Determination Data'!$F65,'5th Cycle APR Raw Data-Final'!$T$3:$T$1977,"&lt;="&amp;G65))</f>
        <v>0</v>
      </c>
      <c r="X65" s="60">
        <f t="shared" si="12"/>
        <v>383</v>
      </c>
      <c r="Y65" s="60">
        <f t="shared" si="13"/>
        <v>0</v>
      </c>
      <c r="Z65" s="60">
        <f t="shared" si="14"/>
        <v>383</v>
      </c>
      <c r="AA65" s="31">
        <f t="shared" si="15"/>
        <v>0</v>
      </c>
      <c r="AB65" s="31">
        <f t="shared" si="16"/>
        <v>0</v>
      </c>
      <c r="AC65" s="60">
        <f>VLOOKUP(K65,'5th Cycle APR Raw Data-Final'!$A$3:$P$1977,14,FALSE)</f>
        <v>433</v>
      </c>
      <c r="AD65" s="60">
        <f>IF(AN65&lt;1,SUMIFS('5th Cycle APR Raw Data-Final'!$O$3:$O$1977,'5th Cycle APR Raw Data-Final'!$A$3:$A$1977,'SB35 Determination Data'!$K65,'5th Cycle APR Raw Data-Final'!$T$3:$T$1977,"&gt;="&amp;'SB35 Determination Data'!$F65,'5th Cycle APR Raw Data-Final'!$T$3:$T$1977,"&lt;"&amp;E65),SUMIFS('5th Cycle APR Raw Data-Final'!$O$3:$O$1977,'5th Cycle APR Raw Data-Final'!$A$3:$A$1977,'SB35 Determination Data'!$K65,'5th Cycle APR Raw Data-Final'!$T$3:$T$1977,"&gt;="&amp;'SB35 Determination Data'!$F65,'5th Cycle APR Raw Data-Final'!$T$3:$T$1977,"&lt;="&amp;G65))</f>
        <v>0</v>
      </c>
      <c r="AE65" s="60">
        <f t="shared" si="17"/>
        <v>433</v>
      </c>
      <c r="AF65" s="31">
        <f t="shared" si="18"/>
        <v>0</v>
      </c>
      <c r="AG65" s="60">
        <f>VLOOKUP(K65,'5th Cycle APR Raw Data-Final'!$A$3:$P$1977,16,FALSE)</f>
        <v>982</v>
      </c>
      <c r="AH65" s="60">
        <f>IF(AN65&lt;1,SUMIFS('5th Cycle APR Raw Data-Final'!$Q$3:$Q$1977,'5th Cycle APR Raw Data-Final'!$A$3:$A$1977,'SB35 Determination Data'!$K65,'5th Cycle APR Raw Data-Final'!$T$3:$T$1977,"&gt;="&amp;'SB35 Determination Data'!$F65,'5th Cycle APR Raw Data-Final'!$T$3:$T$1977,"&lt;"&amp;E65),SUMIFS('5th Cycle APR Raw Data-Final'!$Q$3:$Q$1977,'5th Cycle APR Raw Data-Final'!$A$3:$A$1977,'SB35 Determination Data'!$K65,'5th Cycle APR Raw Data-Final'!$T$3:$T$1977,"&gt;="&amp;'SB35 Determination Data'!$F65,'5th Cycle APR Raw Data-Final'!$T$3:$T$1977,"&lt;="&amp;G65))</f>
        <v>273</v>
      </c>
      <c r="AI65" s="60">
        <f t="shared" si="19"/>
        <v>709</v>
      </c>
      <c r="AJ65" s="31">
        <f t="shared" si="20"/>
        <v>0.27800407331975557</v>
      </c>
      <c r="AK65" s="60">
        <f>VLOOKUP(K65,'5th Cycle APR Raw Data-Final'!$A$3:$R$1977,18,FALSE)</f>
        <v>2341</v>
      </c>
      <c r="AL65" s="60">
        <f>IF(AN65&lt;1,SUMIFS('5th Cycle APR Raw Data-Final'!$S$3:$S$1977,'5th Cycle APR Raw Data-Final'!$A$3:$A$1977,'SB35 Determination Data'!$K65,'5th Cycle APR Raw Data-Final'!$T$3:$T$1977,"&gt;="&amp;'SB35 Determination Data'!$F65,'5th Cycle APR Raw Data-Final'!$T$3:$T$1977,"&lt;"&amp;E65),SUMIFS('5th Cycle APR Raw Data-Final'!$S$3:$S$1977,'5th Cycle APR Raw Data-Final'!$A$3:$A$1977,'SB35 Determination Data'!$K65,'5th Cycle APR Raw Data-Final'!$T$3:$T$1977,"&gt;="&amp;'SB35 Determination Data'!$F65,'5th Cycle APR Raw Data-Final'!$T$3:$T$1977,"&lt;="&amp;G65))</f>
        <v>273</v>
      </c>
      <c r="AM65" s="60">
        <f t="shared" si="21"/>
        <v>2068</v>
      </c>
      <c r="AN65" s="62">
        <f t="shared" si="22"/>
        <v>0.5</v>
      </c>
      <c r="AO65" s="9" t="str">
        <f t="shared" si="23"/>
        <v>YES</v>
      </c>
      <c r="AP65" s="9" t="str">
        <f t="shared" si="24"/>
        <v>NO</v>
      </c>
      <c r="AQ65" s="9" t="str">
        <f t="shared" si="25"/>
        <v>NO</v>
      </c>
      <c r="AR65" s="48" t="str">
        <f>VLOOKUP(K65,'2018Submitted'!$A$2:$C$540,3,FALSE)</f>
        <v>Successful</v>
      </c>
      <c r="AS65" s="9" t="str">
        <f t="shared" si="26"/>
        <v>NO</v>
      </c>
      <c r="AT65" s="9" t="str">
        <f t="shared" si="27"/>
        <v>NO</v>
      </c>
    </row>
    <row r="66" spans="1:46" ht="12.75" customHeight="1" x14ac:dyDescent="0.15">
      <c r="A66" s="9" t="s">
        <v>143</v>
      </c>
      <c r="B66" s="9" t="str">
        <f t="shared" si="0"/>
        <v>CALIPATRIA</v>
      </c>
      <c r="C66" s="31">
        <f t="shared" si="1"/>
        <v>0.625</v>
      </c>
      <c r="D66" s="45">
        <f t="shared" si="2"/>
        <v>8</v>
      </c>
      <c r="E66" s="46">
        <f t="shared" si="3"/>
        <v>2018</v>
      </c>
      <c r="F66" s="46">
        <f t="shared" si="4"/>
        <v>2014</v>
      </c>
      <c r="G66" s="46" t="str">
        <f t="shared" si="5"/>
        <v>2021</v>
      </c>
      <c r="H66" s="9" t="str">
        <f t="shared" si="6"/>
        <v>10/15/2013</v>
      </c>
      <c r="I66" s="9" t="str">
        <f t="shared" si="7"/>
        <v>10/15/2021</v>
      </c>
      <c r="J66" s="9" t="s">
        <v>144</v>
      </c>
      <c r="K66" s="29" t="s">
        <v>146</v>
      </c>
      <c r="L66" s="60">
        <f>VLOOKUP(K66,'5th Cycle APR Raw Data-Final'!$A$3:$P$1977,6,FALSE)</f>
        <v>37</v>
      </c>
      <c r="M66" s="60">
        <f>IF(AN66&lt;1,SUMIFS('5th Cycle APR Raw Data-Final'!G$3:G$1977,'5th Cycle APR Raw Data-Final'!$A$3:$A$1977,'SB35 Determination Data'!$K66,'5th Cycle APR Raw Data-Final'!$T$3:$T$1977,"&gt;="&amp;'SB35 Determination Data'!$F66,'5th Cycle APR Raw Data-Final'!$T$3:$T$1977,"&lt;"&amp;E66),SUMIFS('5th Cycle APR Raw Data-Final'!G$3:G$1977,'5th Cycle APR Raw Data-Final'!$A$3:$A$1977,'SB35 Determination Data'!$K66,'5th Cycle APR Raw Data-Final'!$T$3:$T$1977,"&gt;="&amp;'SB35 Determination Data'!$F66,'5th Cycle APR Raw Data-Final'!$T$3:$T$1977,"&lt;="&amp;G66))</f>
        <v>0</v>
      </c>
      <c r="N66" s="60">
        <f>IF(AN66&lt;1,SUMIFS('5th Cycle APR Raw Data-Final'!H$3:H$1977,'5th Cycle APR Raw Data-Final'!$A$3:$A$1977,'SB35 Determination Data'!$K66,'5th Cycle APR Raw Data-Final'!$T$3:$T$1977,"&gt;="&amp;'SB35 Determination Data'!$F66,'5th Cycle APR Raw Data-Final'!$T$3:$T$1977,"&lt;"&amp;E66),SUMIFS('5th Cycle APR Raw Data-Final'!H$3:H$1977,'5th Cycle APR Raw Data-Final'!$A$3:$A$1977,'SB35 Determination Data'!$K66,'5th Cycle APR Raw Data-Final'!$T$3:$T$1977,"&gt;="&amp;'SB35 Determination Data'!$F66,'5th Cycle APR Raw Data-Final'!$T$3:$T$1977,"&lt;="&amp;G66))</f>
        <v>0</v>
      </c>
      <c r="O66" s="60">
        <f>IF(AN66&lt;1,SUMIFS('5th Cycle APR Raw Data-Final'!I$3:I$1977,'5th Cycle APR Raw Data-Final'!$A$3:$A$1977,'SB35 Determination Data'!$K66,'5th Cycle APR Raw Data-Final'!$T$3:$T$1977,"&gt;="&amp;'SB35 Determination Data'!$F66,'5th Cycle APR Raw Data-Final'!$T$3:$T$1977,"&lt;"&amp;E66),SUMIFS('5th Cycle APR Raw Data-Final'!I$3:I$1977,'5th Cycle APR Raw Data-Final'!$A$3:$A$1977,'SB35 Determination Data'!$K66,'5th Cycle APR Raw Data-Final'!$T$3:$T$1977,"&gt;="&amp;'SB35 Determination Data'!$F66,'5th Cycle APR Raw Data-Final'!$T$3:$T$1977,"&lt;="&amp;G66))</f>
        <v>0</v>
      </c>
      <c r="P66" s="60">
        <f t="shared" si="8"/>
        <v>37</v>
      </c>
      <c r="Q66" s="31">
        <f t="shared" si="9"/>
        <v>0</v>
      </c>
      <c r="R66" s="61">
        <f t="shared" si="10"/>
        <v>19</v>
      </c>
      <c r="S66" s="61">
        <f t="shared" si="11"/>
        <v>0</v>
      </c>
      <c r="T66" s="60">
        <f>VLOOKUP(K66,'5th Cycle APR Raw Data-Final'!$A$3:$P$1977,10,FALSE)</f>
        <v>22</v>
      </c>
      <c r="U66" s="60">
        <f>IF(AN66&lt;1,SUMIFS('5th Cycle APR Raw Data-Final'!K$3:K$1977,'5th Cycle APR Raw Data-Final'!$A$3:$A$1977,'SB35 Determination Data'!$K66,'5th Cycle APR Raw Data-Final'!$T$3:$T$1977,"&gt;="&amp;'SB35 Determination Data'!$F66,'5th Cycle APR Raw Data-Final'!$T$3:$T$1977,"&lt;"&amp;E66),SUMIFS('5th Cycle APR Raw Data-Final'!K$3:K$1977,'5th Cycle APR Raw Data-Final'!$A$3:$A$1977,'SB35 Determination Data'!$K66,'5th Cycle APR Raw Data-Final'!$T$3:$T$1977,"&gt;="&amp;'SB35 Determination Data'!$F66,'5th Cycle APR Raw Data-Final'!$T$3:$T$1977,"&lt;="&amp;G66))</f>
        <v>0</v>
      </c>
      <c r="V66" s="60">
        <f>IF(AN66&lt;1,SUMIFS('5th Cycle APR Raw Data-Final'!L$3:L$1977,'5th Cycle APR Raw Data-Final'!$A$3:$A$1977,'SB35 Determination Data'!$K66,'5th Cycle APR Raw Data-Final'!$T$3:$T$1977,"&gt;="&amp;'SB35 Determination Data'!$F66,'5th Cycle APR Raw Data-Final'!$T$3:$T$1977,"&lt;"&amp;E66),SUMIFS('5th Cycle APR Raw Data-Final'!L$3:L$1977,'5th Cycle APR Raw Data-Final'!$A$3:$A$1977,'SB35 Determination Data'!$K66,'5th Cycle APR Raw Data-Final'!$T$3:$T$1977,"&gt;="&amp;'SB35 Determination Data'!$F66,'5th Cycle APR Raw Data-Final'!$T$3:$T$1977,"&lt;="&amp;G66))</f>
        <v>0</v>
      </c>
      <c r="W66" s="60">
        <f>IF(AN66&lt;1,SUMIFS('5th Cycle APR Raw Data-Final'!M$3:M$1977,'5th Cycle APR Raw Data-Final'!$A$3:$A$1977,'SB35 Determination Data'!$K66,'5th Cycle APR Raw Data-Final'!$T$3:$T$1977,"&gt;="&amp;'SB35 Determination Data'!$F66,'5th Cycle APR Raw Data-Final'!$T$3:$T$1977,"&lt;"&amp;E66),SUMIFS('5th Cycle APR Raw Data-Final'!M$3:M$1977,'5th Cycle APR Raw Data-Final'!$A$3:$A$1977,'SB35 Determination Data'!$K66,'5th Cycle APR Raw Data-Final'!$T$3:$T$1977,"&gt;="&amp;'SB35 Determination Data'!$F66,'5th Cycle APR Raw Data-Final'!$T$3:$T$1977,"&lt;="&amp;G66))</f>
        <v>0</v>
      </c>
      <c r="X66" s="60">
        <f t="shared" si="12"/>
        <v>22</v>
      </c>
      <c r="Y66" s="60">
        <f t="shared" si="13"/>
        <v>0</v>
      </c>
      <c r="Z66" s="60">
        <f t="shared" si="14"/>
        <v>22</v>
      </c>
      <c r="AA66" s="31">
        <f t="shared" si="15"/>
        <v>0</v>
      </c>
      <c r="AB66" s="31">
        <f t="shared" si="16"/>
        <v>0</v>
      </c>
      <c r="AC66" s="60">
        <f>VLOOKUP(K66,'5th Cycle APR Raw Data-Final'!$A$3:$P$1977,14,FALSE)</f>
        <v>22</v>
      </c>
      <c r="AD66" s="60">
        <f>IF(AN66&lt;1,SUMIFS('5th Cycle APR Raw Data-Final'!$O$3:$O$1977,'5th Cycle APR Raw Data-Final'!$A$3:$A$1977,'SB35 Determination Data'!$K66,'5th Cycle APR Raw Data-Final'!$T$3:$T$1977,"&gt;="&amp;'SB35 Determination Data'!$F66,'5th Cycle APR Raw Data-Final'!$T$3:$T$1977,"&lt;"&amp;E66),SUMIFS('5th Cycle APR Raw Data-Final'!$O$3:$O$1977,'5th Cycle APR Raw Data-Final'!$A$3:$A$1977,'SB35 Determination Data'!$K66,'5th Cycle APR Raw Data-Final'!$T$3:$T$1977,"&gt;="&amp;'SB35 Determination Data'!$F66,'5th Cycle APR Raw Data-Final'!$T$3:$T$1977,"&lt;="&amp;G66))</f>
        <v>0</v>
      </c>
      <c r="AE66" s="60">
        <f t="shared" si="17"/>
        <v>22</v>
      </c>
      <c r="AF66" s="31">
        <f t="shared" si="18"/>
        <v>0</v>
      </c>
      <c r="AG66" s="60">
        <f>VLOOKUP(K66,'5th Cycle APR Raw Data-Final'!$A$3:$P$1977,16,FALSE)</f>
        <v>63</v>
      </c>
      <c r="AH66" s="60">
        <f>IF(AN66&lt;1,SUMIFS('5th Cycle APR Raw Data-Final'!$Q$3:$Q$1977,'5th Cycle APR Raw Data-Final'!$A$3:$A$1977,'SB35 Determination Data'!$K66,'5th Cycle APR Raw Data-Final'!$T$3:$T$1977,"&gt;="&amp;'SB35 Determination Data'!$F66,'5th Cycle APR Raw Data-Final'!$T$3:$T$1977,"&lt;"&amp;E66),SUMIFS('5th Cycle APR Raw Data-Final'!$Q$3:$Q$1977,'5th Cycle APR Raw Data-Final'!$A$3:$A$1977,'SB35 Determination Data'!$K66,'5th Cycle APR Raw Data-Final'!$T$3:$T$1977,"&gt;="&amp;'SB35 Determination Data'!$F66,'5th Cycle APR Raw Data-Final'!$T$3:$T$1977,"&lt;="&amp;G66))</f>
        <v>0</v>
      </c>
      <c r="AI66" s="60">
        <f t="shared" si="19"/>
        <v>63</v>
      </c>
      <c r="AJ66" s="31">
        <f t="shared" si="20"/>
        <v>0</v>
      </c>
      <c r="AK66" s="60">
        <f>VLOOKUP(K66,'5th Cycle APR Raw Data-Final'!$A$3:$R$1977,18,FALSE)</f>
        <v>144</v>
      </c>
      <c r="AL66" s="60">
        <f>IF(AN66&lt;1,SUMIFS('5th Cycle APR Raw Data-Final'!$S$3:$S$1977,'5th Cycle APR Raw Data-Final'!$A$3:$A$1977,'SB35 Determination Data'!$K66,'5th Cycle APR Raw Data-Final'!$T$3:$T$1977,"&gt;="&amp;'SB35 Determination Data'!$F66,'5th Cycle APR Raw Data-Final'!$T$3:$T$1977,"&lt;"&amp;E66),SUMIFS('5th Cycle APR Raw Data-Final'!$S$3:$S$1977,'5th Cycle APR Raw Data-Final'!$A$3:$A$1977,'SB35 Determination Data'!$K66,'5th Cycle APR Raw Data-Final'!$T$3:$T$1977,"&gt;="&amp;'SB35 Determination Data'!$F66,'5th Cycle APR Raw Data-Final'!$T$3:$T$1977,"&lt;="&amp;G66))</f>
        <v>0</v>
      </c>
      <c r="AM66" s="60">
        <f t="shared" si="21"/>
        <v>144</v>
      </c>
      <c r="AN66" s="62">
        <f t="shared" si="22"/>
        <v>0.5</v>
      </c>
      <c r="AO66" s="9" t="str">
        <f t="shared" si="23"/>
        <v>YES</v>
      </c>
      <c r="AP66" s="9" t="str">
        <f t="shared" si="24"/>
        <v>NO</v>
      </c>
      <c r="AQ66" s="9" t="str">
        <f t="shared" si="25"/>
        <v>NO</v>
      </c>
      <c r="AR66" s="48" t="str">
        <f>VLOOKUP(K66,'2018Submitted'!$A$2:$C$540,3,FALSE)</f>
        <v>No 2018 Annual Progress Report</v>
      </c>
      <c r="AS66" s="9" t="str">
        <f t="shared" si="26"/>
        <v>NO</v>
      </c>
      <c r="AT66" s="9" t="str">
        <f t="shared" si="27"/>
        <v>NO</v>
      </c>
    </row>
    <row r="67" spans="1:46" ht="12.75" customHeight="1" x14ac:dyDescent="0.15">
      <c r="A67" s="9" t="s">
        <v>263</v>
      </c>
      <c r="B67" s="9" t="str">
        <f t="shared" si="0"/>
        <v>CALISTOGA</v>
      </c>
      <c r="C67" s="31">
        <f t="shared" si="1"/>
        <v>0.5</v>
      </c>
      <c r="D67" s="45">
        <f t="shared" si="2"/>
        <v>8</v>
      </c>
      <c r="E67" s="46">
        <f t="shared" si="3"/>
        <v>2019</v>
      </c>
      <c r="F67" s="46">
        <f t="shared" si="4"/>
        <v>2015</v>
      </c>
      <c r="G67" s="46">
        <f t="shared" si="5"/>
        <v>2022</v>
      </c>
      <c r="H67" s="9" t="str">
        <f t="shared" si="6"/>
        <v>01/31/2015</v>
      </c>
      <c r="I67" s="9" t="str">
        <f t="shared" si="7"/>
        <v>01/31/2023</v>
      </c>
      <c r="J67" s="9" t="s">
        <v>67</v>
      </c>
      <c r="K67" s="29" t="s">
        <v>265</v>
      </c>
      <c r="L67" s="60">
        <f>VLOOKUP(K67,'5th Cycle APR Raw Data-Final'!$A$3:$P$1977,6,FALSE)</f>
        <v>6</v>
      </c>
      <c r="M67" s="60">
        <f>IF(AN67&lt;1,SUMIFS('5th Cycle APR Raw Data-Final'!G$3:G$1977,'5th Cycle APR Raw Data-Final'!$A$3:$A$1977,'SB35 Determination Data'!$K67,'5th Cycle APR Raw Data-Final'!$T$3:$T$1977,"&gt;="&amp;'SB35 Determination Data'!$F67,'5th Cycle APR Raw Data-Final'!$T$3:$T$1977,"&lt;"&amp;E67),SUMIFS('5th Cycle APR Raw Data-Final'!G$3:G$1977,'5th Cycle APR Raw Data-Final'!$A$3:$A$1977,'SB35 Determination Data'!$K67,'5th Cycle APR Raw Data-Final'!$T$3:$T$1977,"&gt;="&amp;'SB35 Determination Data'!$F67,'5th Cycle APR Raw Data-Final'!$T$3:$T$1977,"&lt;="&amp;G67))</f>
        <v>23</v>
      </c>
      <c r="N67" s="60">
        <f>IF(AN67&lt;1,SUMIFS('5th Cycle APR Raw Data-Final'!H$3:H$1977,'5th Cycle APR Raw Data-Final'!$A$3:$A$1977,'SB35 Determination Data'!$K67,'5th Cycle APR Raw Data-Final'!$T$3:$T$1977,"&gt;="&amp;'SB35 Determination Data'!$F67,'5th Cycle APR Raw Data-Final'!$T$3:$T$1977,"&lt;"&amp;E67),SUMIFS('5th Cycle APR Raw Data-Final'!H$3:H$1977,'5th Cycle APR Raw Data-Final'!$A$3:$A$1977,'SB35 Determination Data'!$K67,'5th Cycle APR Raw Data-Final'!$T$3:$T$1977,"&gt;="&amp;'SB35 Determination Data'!$F67,'5th Cycle APR Raw Data-Final'!$T$3:$T$1977,"&lt;="&amp;G67))</f>
        <v>23</v>
      </c>
      <c r="O67" s="60">
        <f>IF(AN67&lt;1,SUMIFS('5th Cycle APR Raw Data-Final'!I$3:I$1977,'5th Cycle APR Raw Data-Final'!$A$3:$A$1977,'SB35 Determination Data'!$K67,'5th Cycle APR Raw Data-Final'!$T$3:$T$1977,"&gt;="&amp;'SB35 Determination Data'!$F67,'5th Cycle APR Raw Data-Final'!$T$3:$T$1977,"&lt;"&amp;E67),SUMIFS('5th Cycle APR Raw Data-Final'!I$3:I$1977,'5th Cycle APR Raw Data-Final'!$A$3:$A$1977,'SB35 Determination Data'!$K67,'5th Cycle APR Raw Data-Final'!$T$3:$T$1977,"&gt;="&amp;'SB35 Determination Data'!$F67,'5th Cycle APR Raw Data-Final'!$T$3:$T$1977,"&lt;="&amp;G67))</f>
        <v>0</v>
      </c>
      <c r="P67" s="60">
        <f t="shared" si="8"/>
        <v>0</v>
      </c>
      <c r="Q67" s="31">
        <f t="shared" si="9"/>
        <v>3.8333333333333335</v>
      </c>
      <c r="R67" s="61">
        <f t="shared" si="10"/>
        <v>3</v>
      </c>
      <c r="S67" s="61">
        <f t="shared" si="11"/>
        <v>20</v>
      </c>
      <c r="T67" s="60">
        <f>VLOOKUP(K67,'5th Cycle APR Raw Data-Final'!$A$3:$P$1977,10,FALSE)</f>
        <v>2</v>
      </c>
      <c r="U67" s="60">
        <f>IF(AN67&lt;1,SUMIFS('5th Cycle APR Raw Data-Final'!K$3:K$1977,'5th Cycle APR Raw Data-Final'!$A$3:$A$1977,'SB35 Determination Data'!$K67,'5th Cycle APR Raw Data-Final'!$T$3:$T$1977,"&gt;="&amp;'SB35 Determination Data'!$F67,'5th Cycle APR Raw Data-Final'!$T$3:$T$1977,"&lt;"&amp;E67),SUMIFS('5th Cycle APR Raw Data-Final'!K$3:K$1977,'5th Cycle APR Raw Data-Final'!$A$3:$A$1977,'SB35 Determination Data'!$K67,'5th Cycle APR Raw Data-Final'!$T$3:$T$1977,"&gt;="&amp;'SB35 Determination Data'!$F67,'5th Cycle APR Raw Data-Final'!$T$3:$T$1977,"&lt;="&amp;G67))</f>
        <v>7</v>
      </c>
      <c r="V67" s="60">
        <f>IF(AN67&lt;1,SUMIFS('5th Cycle APR Raw Data-Final'!L$3:L$1977,'5th Cycle APR Raw Data-Final'!$A$3:$A$1977,'SB35 Determination Data'!$K67,'5th Cycle APR Raw Data-Final'!$T$3:$T$1977,"&gt;="&amp;'SB35 Determination Data'!$F67,'5th Cycle APR Raw Data-Final'!$T$3:$T$1977,"&lt;"&amp;E67),SUMIFS('5th Cycle APR Raw Data-Final'!L$3:L$1977,'5th Cycle APR Raw Data-Final'!$A$3:$A$1977,'SB35 Determination Data'!$K67,'5th Cycle APR Raw Data-Final'!$T$3:$T$1977,"&gt;="&amp;'SB35 Determination Data'!$F67,'5th Cycle APR Raw Data-Final'!$T$3:$T$1977,"&lt;="&amp;G67))</f>
        <v>6</v>
      </c>
      <c r="W67" s="60">
        <f>IF(AN67&lt;1,SUMIFS('5th Cycle APR Raw Data-Final'!M$3:M$1977,'5th Cycle APR Raw Data-Final'!$A$3:$A$1977,'SB35 Determination Data'!$K67,'5th Cycle APR Raw Data-Final'!$T$3:$T$1977,"&gt;="&amp;'SB35 Determination Data'!$F67,'5th Cycle APR Raw Data-Final'!$T$3:$T$1977,"&lt;"&amp;E67),SUMIFS('5th Cycle APR Raw Data-Final'!M$3:M$1977,'5th Cycle APR Raw Data-Final'!$A$3:$A$1977,'SB35 Determination Data'!$K67,'5th Cycle APR Raw Data-Final'!$T$3:$T$1977,"&gt;="&amp;'SB35 Determination Data'!$F67,'5th Cycle APR Raw Data-Final'!$T$3:$T$1977,"&lt;="&amp;G67))</f>
        <v>1</v>
      </c>
      <c r="X67" s="60">
        <f t="shared" si="12"/>
        <v>0</v>
      </c>
      <c r="Y67" s="60">
        <f t="shared" si="13"/>
        <v>27</v>
      </c>
      <c r="Z67" s="60">
        <f t="shared" si="14"/>
        <v>0</v>
      </c>
      <c r="AA67" s="31">
        <f t="shared" si="15"/>
        <v>3.5</v>
      </c>
      <c r="AB67" s="31">
        <f t="shared" si="16"/>
        <v>13.5</v>
      </c>
      <c r="AC67" s="60">
        <f>VLOOKUP(K67,'5th Cycle APR Raw Data-Final'!$A$3:$P$1977,14,FALSE)</f>
        <v>4</v>
      </c>
      <c r="AD67" s="60">
        <f>IF(AN67&lt;1,SUMIFS('5th Cycle APR Raw Data-Final'!$O$3:$O$1977,'5th Cycle APR Raw Data-Final'!$A$3:$A$1977,'SB35 Determination Data'!$K67,'5th Cycle APR Raw Data-Final'!$T$3:$T$1977,"&gt;="&amp;'SB35 Determination Data'!$F67,'5th Cycle APR Raw Data-Final'!$T$3:$T$1977,"&lt;"&amp;E67),SUMIFS('5th Cycle APR Raw Data-Final'!$O$3:$O$1977,'5th Cycle APR Raw Data-Final'!$A$3:$A$1977,'SB35 Determination Data'!$K67,'5th Cycle APR Raw Data-Final'!$T$3:$T$1977,"&gt;="&amp;'SB35 Determination Data'!$F67,'5th Cycle APR Raw Data-Final'!$T$3:$T$1977,"&lt;="&amp;G67))</f>
        <v>7</v>
      </c>
      <c r="AE67" s="60">
        <f t="shared" si="17"/>
        <v>0</v>
      </c>
      <c r="AF67" s="31">
        <f t="shared" si="18"/>
        <v>1.75</v>
      </c>
      <c r="AG67" s="60">
        <f>VLOOKUP(K67,'5th Cycle APR Raw Data-Final'!$A$3:$P$1977,16,FALSE)</f>
        <v>15</v>
      </c>
      <c r="AH67" s="60">
        <f>IF(AN67&lt;1,SUMIFS('5th Cycle APR Raw Data-Final'!$Q$3:$Q$1977,'5th Cycle APR Raw Data-Final'!$A$3:$A$1977,'SB35 Determination Data'!$K67,'5th Cycle APR Raw Data-Final'!$T$3:$T$1977,"&gt;="&amp;'SB35 Determination Data'!$F67,'5th Cycle APR Raw Data-Final'!$T$3:$T$1977,"&lt;"&amp;E67),SUMIFS('5th Cycle APR Raw Data-Final'!$Q$3:$Q$1977,'5th Cycle APR Raw Data-Final'!$A$3:$A$1977,'SB35 Determination Data'!$K67,'5th Cycle APR Raw Data-Final'!$T$3:$T$1977,"&gt;="&amp;'SB35 Determination Data'!$F67,'5th Cycle APR Raw Data-Final'!$T$3:$T$1977,"&lt;="&amp;G67))</f>
        <v>36</v>
      </c>
      <c r="AI67" s="60">
        <f t="shared" si="19"/>
        <v>0</v>
      </c>
      <c r="AJ67" s="31">
        <f t="shared" si="20"/>
        <v>2.4</v>
      </c>
      <c r="AK67" s="60">
        <f>VLOOKUP(K67,'5th Cycle APR Raw Data-Final'!$A$3:$R$1977,18,FALSE)</f>
        <v>27</v>
      </c>
      <c r="AL67" s="60">
        <f>IF(AN67&lt;1,SUMIFS('5th Cycle APR Raw Data-Final'!$S$3:$S$1977,'5th Cycle APR Raw Data-Final'!$A$3:$A$1977,'SB35 Determination Data'!$K67,'5th Cycle APR Raw Data-Final'!$T$3:$T$1977,"&gt;="&amp;'SB35 Determination Data'!$F67,'5th Cycle APR Raw Data-Final'!$T$3:$T$1977,"&lt;"&amp;E67),SUMIFS('5th Cycle APR Raw Data-Final'!$S$3:$S$1977,'5th Cycle APR Raw Data-Final'!$A$3:$A$1977,'SB35 Determination Data'!$K67,'5th Cycle APR Raw Data-Final'!$T$3:$T$1977,"&gt;="&amp;'SB35 Determination Data'!$F67,'5th Cycle APR Raw Data-Final'!$T$3:$T$1977,"&lt;="&amp;G67))</f>
        <v>73</v>
      </c>
      <c r="AM67" s="60">
        <f t="shared" si="21"/>
        <v>0</v>
      </c>
      <c r="AN67" s="62">
        <f t="shared" si="22"/>
        <v>0.5</v>
      </c>
      <c r="AO67" s="9" t="str">
        <f t="shared" si="23"/>
        <v>NO</v>
      </c>
      <c r="AP67" s="9" t="str">
        <f t="shared" si="24"/>
        <v>NO</v>
      </c>
      <c r="AQ67" s="9" t="str">
        <f t="shared" si="25"/>
        <v>YES</v>
      </c>
      <c r="AR67" s="48" t="str">
        <f>VLOOKUP(K67,'2018Submitted'!$A$2:$C$540,3,FALSE)</f>
        <v>Successful</v>
      </c>
      <c r="AS67" s="9" t="str">
        <f t="shared" si="26"/>
        <v>YES</v>
      </c>
      <c r="AT67" s="9" t="str">
        <f t="shared" si="27"/>
        <v>NO</v>
      </c>
    </row>
    <row r="68" spans="1:46" ht="12.75" customHeight="1" x14ac:dyDescent="0.15">
      <c r="A68" s="9" t="s">
        <v>502</v>
      </c>
      <c r="B68" s="9" t="str">
        <f t="shared" si="0"/>
        <v>CAMARILLO</v>
      </c>
      <c r="C68" s="31">
        <f t="shared" si="1"/>
        <v>0.625</v>
      </c>
      <c r="D68" s="45">
        <f t="shared" si="2"/>
        <v>8</v>
      </c>
      <c r="E68" s="46">
        <f t="shared" si="3"/>
        <v>2018</v>
      </c>
      <c r="F68" s="46">
        <f t="shared" si="4"/>
        <v>2014</v>
      </c>
      <c r="G68" s="46" t="str">
        <f t="shared" si="5"/>
        <v>2021</v>
      </c>
      <c r="H68" s="9" t="str">
        <f t="shared" si="6"/>
        <v>10/15/2013</v>
      </c>
      <c r="I68" s="9" t="str">
        <f t="shared" si="7"/>
        <v>10/15/2021</v>
      </c>
      <c r="J68" s="9" t="s">
        <v>144</v>
      </c>
      <c r="K68" s="29" t="s">
        <v>503</v>
      </c>
      <c r="L68" s="60">
        <f>VLOOKUP(K68,'5th Cycle APR Raw Data-Final'!$A$3:$P$1977,6,FALSE)</f>
        <v>539</v>
      </c>
      <c r="M68" s="60">
        <f>IF(AN68&lt;1,SUMIFS('5th Cycle APR Raw Data-Final'!G$3:G$1977,'5th Cycle APR Raw Data-Final'!$A$3:$A$1977,'SB35 Determination Data'!$K68,'5th Cycle APR Raw Data-Final'!$T$3:$T$1977,"&gt;="&amp;'SB35 Determination Data'!$F68,'5th Cycle APR Raw Data-Final'!$T$3:$T$1977,"&lt;"&amp;E68),SUMIFS('5th Cycle APR Raw Data-Final'!G$3:G$1977,'5th Cycle APR Raw Data-Final'!$A$3:$A$1977,'SB35 Determination Data'!$K68,'5th Cycle APR Raw Data-Final'!$T$3:$T$1977,"&gt;="&amp;'SB35 Determination Data'!$F68,'5th Cycle APR Raw Data-Final'!$T$3:$T$1977,"&lt;="&amp;G68))</f>
        <v>126</v>
      </c>
      <c r="N68" s="60">
        <f>IF(AN68&lt;1,SUMIFS('5th Cycle APR Raw Data-Final'!H$3:H$1977,'5th Cycle APR Raw Data-Final'!$A$3:$A$1977,'SB35 Determination Data'!$K68,'5th Cycle APR Raw Data-Final'!$T$3:$T$1977,"&gt;="&amp;'SB35 Determination Data'!$F68,'5th Cycle APR Raw Data-Final'!$T$3:$T$1977,"&lt;"&amp;E68),SUMIFS('5th Cycle APR Raw Data-Final'!H$3:H$1977,'5th Cycle APR Raw Data-Final'!$A$3:$A$1977,'SB35 Determination Data'!$K68,'5th Cycle APR Raw Data-Final'!$T$3:$T$1977,"&gt;="&amp;'SB35 Determination Data'!$F68,'5th Cycle APR Raw Data-Final'!$T$3:$T$1977,"&lt;="&amp;G68))</f>
        <v>126</v>
      </c>
      <c r="O68" s="60">
        <f>IF(AN68&lt;1,SUMIFS('5th Cycle APR Raw Data-Final'!I$3:I$1977,'5th Cycle APR Raw Data-Final'!$A$3:$A$1977,'SB35 Determination Data'!$K68,'5th Cycle APR Raw Data-Final'!$T$3:$T$1977,"&gt;="&amp;'SB35 Determination Data'!$F68,'5th Cycle APR Raw Data-Final'!$T$3:$T$1977,"&lt;"&amp;E68),SUMIFS('5th Cycle APR Raw Data-Final'!I$3:I$1977,'5th Cycle APR Raw Data-Final'!$A$3:$A$1977,'SB35 Determination Data'!$K68,'5th Cycle APR Raw Data-Final'!$T$3:$T$1977,"&gt;="&amp;'SB35 Determination Data'!$F68,'5th Cycle APR Raw Data-Final'!$T$3:$T$1977,"&lt;="&amp;G68))</f>
        <v>0</v>
      </c>
      <c r="P68" s="60">
        <f t="shared" si="8"/>
        <v>413</v>
      </c>
      <c r="Q68" s="31">
        <f t="shared" si="9"/>
        <v>0.23376623376623376</v>
      </c>
      <c r="R68" s="61">
        <f t="shared" si="10"/>
        <v>270</v>
      </c>
      <c r="S68" s="61">
        <f t="shared" si="11"/>
        <v>0</v>
      </c>
      <c r="T68" s="60">
        <f>VLOOKUP(K68,'5th Cycle APR Raw Data-Final'!$A$3:$P$1977,10,FALSE)</f>
        <v>366</v>
      </c>
      <c r="U68" s="60">
        <f>IF(AN68&lt;1,SUMIFS('5th Cycle APR Raw Data-Final'!K$3:K$1977,'5th Cycle APR Raw Data-Final'!$A$3:$A$1977,'SB35 Determination Data'!$K68,'5th Cycle APR Raw Data-Final'!$T$3:$T$1977,"&gt;="&amp;'SB35 Determination Data'!$F68,'5th Cycle APR Raw Data-Final'!$T$3:$T$1977,"&lt;"&amp;E68),SUMIFS('5th Cycle APR Raw Data-Final'!K$3:K$1977,'5th Cycle APR Raw Data-Final'!$A$3:$A$1977,'SB35 Determination Data'!$K68,'5th Cycle APR Raw Data-Final'!$T$3:$T$1977,"&gt;="&amp;'SB35 Determination Data'!$F68,'5th Cycle APR Raw Data-Final'!$T$3:$T$1977,"&lt;="&amp;G68))</f>
        <v>105</v>
      </c>
      <c r="V68" s="60">
        <f>IF(AN68&lt;1,SUMIFS('5th Cycle APR Raw Data-Final'!L$3:L$1977,'5th Cycle APR Raw Data-Final'!$A$3:$A$1977,'SB35 Determination Data'!$K68,'5th Cycle APR Raw Data-Final'!$T$3:$T$1977,"&gt;="&amp;'SB35 Determination Data'!$F68,'5th Cycle APR Raw Data-Final'!$T$3:$T$1977,"&lt;"&amp;E68),SUMIFS('5th Cycle APR Raw Data-Final'!L$3:L$1977,'5th Cycle APR Raw Data-Final'!$A$3:$A$1977,'SB35 Determination Data'!$K68,'5th Cycle APR Raw Data-Final'!$T$3:$T$1977,"&gt;="&amp;'SB35 Determination Data'!$F68,'5th Cycle APR Raw Data-Final'!$T$3:$T$1977,"&lt;="&amp;G68))</f>
        <v>105</v>
      </c>
      <c r="W68" s="60">
        <f>IF(AN68&lt;1,SUMIFS('5th Cycle APR Raw Data-Final'!M$3:M$1977,'5th Cycle APR Raw Data-Final'!$A$3:$A$1977,'SB35 Determination Data'!$K68,'5th Cycle APR Raw Data-Final'!$T$3:$T$1977,"&gt;="&amp;'SB35 Determination Data'!$F68,'5th Cycle APR Raw Data-Final'!$T$3:$T$1977,"&lt;"&amp;E68),SUMIFS('5th Cycle APR Raw Data-Final'!M$3:M$1977,'5th Cycle APR Raw Data-Final'!$A$3:$A$1977,'SB35 Determination Data'!$K68,'5th Cycle APR Raw Data-Final'!$T$3:$T$1977,"&gt;="&amp;'SB35 Determination Data'!$F68,'5th Cycle APR Raw Data-Final'!$T$3:$T$1977,"&lt;="&amp;G68))</f>
        <v>0</v>
      </c>
      <c r="X68" s="60">
        <f t="shared" si="12"/>
        <v>261</v>
      </c>
      <c r="Y68" s="60">
        <f t="shared" si="13"/>
        <v>105</v>
      </c>
      <c r="Z68" s="60">
        <f t="shared" si="14"/>
        <v>261</v>
      </c>
      <c r="AA68" s="31">
        <f t="shared" si="15"/>
        <v>0.28688524590163933</v>
      </c>
      <c r="AB68" s="31">
        <f t="shared" si="16"/>
        <v>0.28688524590163933</v>
      </c>
      <c r="AC68" s="60">
        <f>VLOOKUP(K68,'5th Cycle APR Raw Data-Final'!$A$3:$P$1977,14,FALSE)</f>
        <v>411</v>
      </c>
      <c r="AD68" s="60">
        <f>IF(AN68&lt;1,SUMIFS('5th Cycle APR Raw Data-Final'!$O$3:$O$1977,'5th Cycle APR Raw Data-Final'!$A$3:$A$1977,'SB35 Determination Data'!$K68,'5th Cycle APR Raw Data-Final'!$T$3:$T$1977,"&gt;="&amp;'SB35 Determination Data'!$F68,'5th Cycle APR Raw Data-Final'!$T$3:$T$1977,"&lt;"&amp;E68),SUMIFS('5th Cycle APR Raw Data-Final'!$O$3:$O$1977,'5th Cycle APR Raw Data-Final'!$A$3:$A$1977,'SB35 Determination Data'!$K68,'5th Cycle APR Raw Data-Final'!$T$3:$T$1977,"&gt;="&amp;'SB35 Determination Data'!$F68,'5th Cycle APR Raw Data-Final'!$T$3:$T$1977,"&lt;="&amp;G68))</f>
        <v>616</v>
      </c>
      <c r="AE68" s="60">
        <f t="shared" si="17"/>
        <v>0</v>
      </c>
      <c r="AF68" s="31">
        <f t="shared" si="18"/>
        <v>1.4987834549878345</v>
      </c>
      <c r="AG68" s="60">
        <f>VLOOKUP(K68,'5th Cycle APR Raw Data-Final'!$A$3:$P$1977,16,FALSE)</f>
        <v>908</v>
      </c>
      <c r="AH68" s="60">
        <f>IF(AN68&lt;1,SUMIFS('5th Cycle APR Raw Data-Final'!$Q$3:$Q$1977,'5th Cycle APR Raw Data-Final'!$A$3:$A$1977,'SB35 Determination Data'!$K68,'5th Cycle APR Raw Data-Final'!$T$3:$T$1977,"&gt;="&amp;'SB35 Determination Data'!$F68,'5th Cycle APR Raw Data-Final'!$T$3:$T$1977,"&lt;"&amp;E68),SUMIFS('5th Cycle APR Raw Data-Final'!$Q$3:$Q$1977,'5th Cycle APR Raw Data-Final'!$A$3:$A$1977,'SB35 Determination Data'!$K68,'5th Cycle APR Raw Data-Final'!$T$3:$T$1977,"&gt;="&amp;'SB35 Determination Data'!$F68,'5th Cycle APR Raw Data-Final'!$T$3:$T$1977,"&lt;="&amp;G68))</f>
        <v>517</v>
      </c>
      <c r="AI68" s="60">
        <f t="shared" si="19"/>
        <v>391</v>
      </c>
      <c r="AJ68" s="31">
        <f t="shared" si="20"/>
        <v>0.56938325991189431</v>
      </c>
      <c r="AK68" s="60">
        <f>VLOOKUP(K68,'5th Cycle APR Raw Data-Final'!$A$3:$R$1977,18,FALSE)</f>
        <v>2224</v>
      </c>
      <c r="AL68" s="60">
        <f>IF(AN68&lt;1,SUMIFS('5th Cycle APR Raw Data-Final'!$S$3:$S$1977,'5th Cycle APR Raw Data-Final'!$A$3:$A$1977,'SB35 Determination Data'!$K68,'5th Cycle APR Raw Data-Final'!$T$3:$T$1977,"&gt;="&amp;'SB35 Determination Data'!$F68,'5th Cycle APR Raw Data-Final'!$T$3:$T$1977,"&lt;"&amp;E68),SUMIFS('5th Cycle APR Raw Data-Final'!$S$3:$S$1977,'5th Cycle APR Raw Data-Final'!$A$3:$A$1977,'SB35 Determination Data'!$K68,'5th Cycle APR Raw Data-Final'!$T$3:$T$1977,"&gt;="&amp;'SB35 Determination Data'!$F68,'5th Cycle APR Raw Data-Final'!$T$3:$T$1977,"&lt;="&amp;G68))</f>
        <v>1364</v>
      </c>
      <c r="AM68" s="60">
        <f t="shared" si="21"/>
        <v>1065</v>
      </c>
      <c r="AN68" s="62">
        <f t="shared" si="22"/>
        <v>0.5</v>
      </c>
      <c r="AO68" s="9" t="str">
        <f t="shared" si="23"/>
        <v>NO</v>
      </c>
      <c r="AP68" s="9" t="str">
        <f t="shared" si="24"/>
        <v>YES</v>
      </c>
      <c r="AQ68" s="9" t="str">
        <f t="shared" si="25"/>
        <v>NO</v>
      </c>
      <c r="AR68" s="48" t="str">
        <f>VLOOKUP(K68,'2018Submitted'!$A$2:$C$540,3,FALSE)</f>
        <v>Successful</v>
      </c>
      <c r="AS68" s="9" t="str">
        <f t="shared" si="26"/>
        <v>NO</v>
      </c>
      <c r="AT68" s="9" t="str">
        <f t="shared" si="27"/>
        <v>YES</v>
      </c>
    </row>
    <row r="69" spans="1:46" ht="12.75" customHeight="1" x14ac:dyDescent="0.15">
      <c r="A69" s="9" t="s">
        <v>505</v>
      </c>
      <c r="B69" s="9" t="str">
        <f t="shared" si="0"/>
        <v>CAMPBELL</v>
      </c>
      <c r="C69" s="31">
        <f t="shared" si="1"/>
        <v>0.5</v>
      </c>
      <c r="D69" s="45">
        <f t="shared" si="2"/>
        <v>8</v>
      </c>
      <c r="E69" s="46">
        <f t="shared" si="3"/>
        <v>2019</v>
      </c>
      <c r="F69" s="46">
        <f t="shared" si="4"/>
        <v>2015</v>
      </c>
      <c r="G69" s="46">
        <f t="shared" si="5"/>
        <v>2022</v>
      </c>
      <c r="H69" s="9" t="str">
        <f t="shared" si="6"/>
        <v>01/31/2015</v>
      </c>
      <c r="I69" s="9" t="str">
        <f t="shared" si="7"/>
        <v>01/31/2023</v>
      </c>
      <c r="J69" s="9" t="s">
        <v>67</v>
      </c>
      <c r="K69" s="29" t="s">
        <v>506</v>
      </c>
      <c r="L69" s="60">
        <f>VLOOKUP(K69,'5th Cycle APR Raw Data-Final'!$A$3:$P$1977,6,FALSE)</f>
        <v>253</v>
      </c>
      <c r="M69" s="60">
        <f>IF(AN69&lt;1,SUMIFS('5th Cycle APR Raw Data-Final'!G$3:G$1977,'5th Cycle APR Raw Data-Final'!$A$3:$A$1977,'SB35 Determination Data'!$K69,'5th Cycle APR Raw Data-Final'!$T$3:$T$1977,"&gt;="&amp;'SB35 Determination Data'!$F69,'5th Cycle APR Raw Data-Final'!$T$3:$T$1977,"&lt;"&amp;E69),SUMIFS('5th Cycle APR Raw Data-Final'!G$3:G$1977,'5th Cycle APR Raw Data-Final'!$A$3:$A$1977,'SB35 Determination Data'!$K69,'5th Cycle APR Raw Data-Final'!$T$3:$T$1977,"&gt;="&amp;'SB35 Determination Data'!$F69,'5th Cycle APR Raw Data-Final'!$T$3:$T$1977,"&lt;="&amp;G69))</f>
        <v>11</v>
      </c>
      <c r="N69" s="60">
        <f>IF(AN69&lt;1,SUMIFS('5th Cycle APR Raw Data-Final'!H$3:H$1977,'5th Cycle APR Raw Data-Final'!$A$3:$A$1977,'SB35 Determination Data'!$K69,'5th Cycle APR Raw Data-Final'!$T$3:$T$1977,"&gt;="&amp;'SB35 Determination Data'!$F69,'5th Cycle APR Raw Data-Final'!$T$3:$T$1977,"&lt;"&amp;E69),SUMIFS('5th Cycle APR Raw Data-Final'!H$3:H$1977,'5th Cycle APR Raw Data-Final'!$A$3:$A$1977,'SB35 Determination Data'!$K69,'5th Cycle APR Raw Data-Final'!$T$3:$T$1977,"&gt;="&amp;'SB35 Determination Data'!$F69,'5th Cycle APR Raw Data-Final'!$T$3:$T$1977,"&lt;="&amp;G69))</f>
        <v>11</v>
      </c>
      <c r="O69" s="60">
        <f>IF(AN69&lt;1,SUMIFS('5th Cycle APR Raw Data-Final'!I$3:I$1977,'5th Cycle APR Raw Data-Final'!$A$3:$A$1977,'SB35 Determination Data'!$K69,'5th Cycle APR Raw Data-Final'!$T$3:$T$1977,"&gt;="&amp;'SB35 Determination Data'!$F69,'5th Cycle APR Raw Data-Final'!$T$3:$T$1977,"&lt;"&amp;E69),SUMIFS('5th Cycle APR Raw Data-Final'!I$3:I$1977,'5th Cycle APR Raw Data-Final'!$A$3:$A$1977,'SB35 Determination Data'!$K69,'5th Cycle APR Raw Data-Final'!$T$3:$T$1977,"&gt;="&amp;'SB35 Determination Data'!$F69,'5th Cycle APR Raw Data-Final'!$T$3:$T$1977,"&lt;="&amp;G69))</f>
        <v>0</v>
      </c>
      <c r="P69" s="60">
        <f t="shared" si="8"/>
        <v>242</v>
      </c>
      <c r="Q69" s="31">
        <f t="shared" si="9"/>
        <v>4.3478260869565216E-2</v>
      </c>
      <c r="R69" s="61">
        <f t="shared" si="10"/>
        <v>127</v>
      </c>
      <c r="S69" s="61">
        <f t="shared" si="11"/>
        <v>0</v>
      </c>
      <c r="T69" s="60">
        <f>VLOOKUP(K69,'5th Cycle APR Raw Data-Final'!$A$3:$P$1977,10,FALSE)</f>
        <v>138</v>
      </c>
      <c r="U69" s="60">
        <f>IF(AN69&lt;1,SUMIFS('5th Cycle APR Raw Data-Final'!K$3:K$1977,'5th Cycle APR Raw Data-Final'!$A$3:$A$1977,'SB35 Determination Data'!$K69,'5th Cycle APR Raw Data-Final'!$T$3:$T$1977,"&gt;="&amp;'SB35 Determination Data'!$F69,'5th Cycle APR Raw Data-Final'!$T$3:$T$1977,"&lt;"&amp;E69),SUMIFS('5th Cycle APR Raw Data-Final'!K$3:K$1977,'5th Cycle APR Raw Data-Final'!$A$3:$A$1977,'SB35 Determination Data'!$K69,'5th Cycle APR Raw Data-Final'!$T$3:$T$1977,"&gt;="&amp;'SB35 Determination Data'!$F69,'5th Cycle APR Raw Data-Final'!$T$3:$T$1977,"&lt;="&amp;G69))</f>
        <v>4</v>
      </c>
      <c r="V69" s="60">
        <f>IF(AN69&lt;1,SUMIFS('5th Cycle APR Raw Data-Final'!L$3:L$1977,'5th Cycle APR Raw Data-Final'!$A$3:$A$1977,'SB35 Determination Data'!$K69,'5th Cycle APR Raw Data-Final'!$T$3:$T$1977,"&gt;="&amp;'SB35 Determination Data'!$F69,'5th Cycle APR Raw Data-Final'!$T$3:$T$1977,"&lt;"&amp;E69),SUMIFS('5th Cycle APR Raw Data-Final'!L$3:L$1977,'5th Cycle APR Raw Data-Final'!$A$3:$A$1977,'SB35 Determination Data'!$K69,'5th Cycle APR Raw Data-Final'!$T$3:$T$1977,"&gt;="&amp;'SB35 Determination Data'!$F69,'5th Cycle APR Raw Data-Final'!$T$3:$T$1977,"&lt;="&amp;G69))</f>
        <v>4</v>
      </c>
      <c r="W69" s="60">
        <f>IF(AN69&lt;1,SUMIFS('5th Cycle APR Raw Data-Final'!M$3:M$1977,'5th Cycle APR Raw Data-Final'!$A$3:$A$1977,'SB35 Determination Data'!$K69,'5th Cycle APR Raw Data-Final'!$T$3:$T$1977,"&gt;="&amp;'SB35 Determination Data'!$F69,'5th Cycle APR Raw Data-Final'!$T$3:$T$1977,"&lt;"&amp;E69),SUMIFS('5th Cycle APR Raw Data-Final'!M$3:M$1977,'5th Cycle APR Raw Data-Final'!$A$3:$A$1977,'SB35 Determination Data'!$K69,'5th Cycle APR Raw Data-Final'!$T$3:$T$1977,"&gt;="&amp;'SB35 Determination Data'!$F69,'5th Cycle APR Raw Data-Final'!$T$3:$T$1977,"&lt;="&amp;G69))</f>
        <v>0</v>
      </c>
      <c r="X69" s="60">
        <f t="shared" si="12"/>
        <v>134</v>
      </c>
      <c r="Y69" s="60">
        <f t="shared" si="13"/>
        <v>4</v>
      </c>
      <c r="Z69" s="60">
        <f t="shared" si="14"/>
        <v>134</v>
      </c>
      <c r="AA69" s="31">
        <f t="shared" si="15"/>
        <v>2.8985507246376812E-2</v>
      </c>
      <c r="AB69" s="31">
        <f t="shared" si="16"/>
        <v>2.8985507246376812E-2</v>
      </c>
      <c r="AC69" s="60">
        <f>VLOOKUP(K69,'5th Cycle APR Raw Data-Final'!$A$3:$P$1977,14,FALSE)</f>
        <v>151</v>
      </c>
      <c r="AD69" s="60">
        <f>IF(AN69&lt;1,SUMIFS('5th Cycle APR Raw Data-Final'!$O$3:$O$1977,'5th Cycle APR Raw Data-Final'!$A$3:$A$1977,'SB35 Determination Data'!$K69,'5th Cycle APR Raw Data-Final'!$T$3:$T$1977,"&gt;="&amp;'SB35 Determination Data'!$F69,'5th Cycle APR Raw Data-Final'!$T$3:$T$1977,"&lt;"&amp;E69),SUMIFS('5th Cycle APR Raw Data-Final'!$O$3:$O$1977,'5th Cycle APR Raw Data-Final'!$A$3:$A$1977,'SB35 Determination Data'!$K69,'5th Cycle APR Raw Data-Final'!$T$3:$T$1977,"&gt;="&amp;'SB35 Determination Data'!$F69,'5th Cycle APR Raw Data-Final'!$T$3:$T$1977,"&lt;="&amp;G69))</f>
        <v>16</v>
      </c>
      <c r="AE69" s="60">
        <f t="shared" si="17"/>
        <v>135</v>
      </c>
      <c r="AF69" s="31">
        <f t="shared" si="18"/>
        <v>0.10596026490066225</v>
      </c>
      <c r="AG69" s="60">
        <f>VLOOKUP(K69,'5th Cycle APR Raw Data-Final'!$A$3:$P$1977,16,FALSE)</f>
        <v>391</v>
      </c>
      <c r="AH69" s="60">
        <f>IF(AN69&lt;1,SUMIFS('5th Cycle APR Raw Data-Final'!$Q$3:$Q$1977,'5th Cycle APR Raw Data-Final'!$A$3:$A$1977,'SB35 Determination Data'!$K69,'5th Cycle APR Raw Data-Final'!$T$3:$T$1977,"&gt;="&amp;'SB35 Determination Data'!$F69,'5th Cycle APR Raw Data-Final'!$T$3:$T$1977,"&lt;"&amp;E69),SUMIFS('5th Cycle APR Raw Data-Final'!$Q$3:$Q$1977,'5th Cycle APR Raw Data-Final'!$A$3:$A$1977,'SB35 Determination Data'!$K69,'5th Cycle APR Raw Data-Final'!$T$3:$T$1977,"&gt;="&amp;'SB35 Determination Data'!$F69,'5th Cycle APR Raw Data-Final'!$T$3:$T$1977,"&lt;="&amp;G69))</f>
        <v>371</v>
      </c>
      <c r="AI69" s="60">
        <f t="shared" si="19"/>
        <v>20</v>
      </c>
      <c r="AJ69" s="31">
        <f t="shared" si="20"/>
        <v>0.94884910485933505</v>
      </c>
      <c r="AK69" s="60">
        <f>VLOOKUP(K69,'5th Cycle APR Raw Data-Final'!$A$3:$R$1977,18,FALSE)</f>
        <v>933</v>
      </c>
      <c r="AL69" s="60">
        <f>IF(AN69&lt;1,SUMIFS('5th Cycle APR Raw Data-Final'!$S$3:$S$1977,'5th Cycle APR Raw Data-Final'!$A$3:$A$1977,'SB35 Determination Data'!$K69,'5th Cycle APR Raw Data-Final'!$T$3:$T$1977,"&gt;="&amp;'SB35 Determination Data'!$F69,'5th Cycle APR Raw Data-Final'!$T$3:$T$1977,"&lt;"&amp;E69),SUMIFS('5th Cycle APR Raw Data-Final'!$S$3:$S$1977,'5th Cycle APR Raw Data-Final'!$A$3:$A$1977,'SB35 Determination Data'!$K69,'5th Cycle APR Raw Data-Final'!$T$3:$T$1977,"&gt;="&amp;'SB35 Determination Data'!$F69,'5th Cycle APR Raw Data-Final'!$T$3:$T$1977,"&lt;="&amp;G69))</f>
        <v>402</v>
      </c>
      <c r="AM69" s="60">
        <f t="shared" si="21"/>
        <v>531</v>
      </c>
      <c r="AN69" s="62">
        <f t="shared" si="22"/>
        <v>0.5</v>
      </c>
      <c r="AO69" s="9" t="str">
        <f t="shared" si="23"/>
        <v>NO</v>
      </c>
      <c r="AP69" s="9" t="str">
        <f t="shared" si="24"/>
        <v>YES</v>
      </c>
      <c r="AQ69" s="9" t="str">
        <f t="shared" si="25"/>
        <v>NO</v>
      </c>
      <c r="AR69" s="48" t="str">
        <f>VLOOKUP(K69,'2018Submitted'!$A$2:$C$540,3,FALSE)</f>
        <v>Successful</v>
      </c>
      <c r="AS69" s="9" t="str">
        <f t="shared" si="26"/>
        <v>NO</v>
      </c>
      <c r="AT69" s="9" t="str">
        <f t="shared" si="27"/>
        <v>YES</v>
      </c>
    </row>
    <row r="70" spans="1:46" ht="12.75" customHeight="1" x14ac:dyDescent="0.15">
      <c r="A70" s="9" t="s">
        <v>316</v>
      </c>
      <c r="B70" s="9" t="str">
        <f t="shared" si="0"/>
        <v>CANYON LAKE</v>
      </c>
      <c r="C70" s="31">
        <f t="shared" si="1"/>
        <v>0.625</v>
      </c>
      <c r="D70" s="45">
        <f t="shared" si="2"/>
        <v>8</v>
      </c>
      <c r="E70" s="46">
        <f t="shared" si="3"/>
        <v>2018</v>
      </c>
      <c r="F70" s="46">
        <f t="shared" si="4"/>
        <v>2014</v>
      </c>
      <c r="G70" s="46" t="str">
        <f t="shared" si="5"/>
        <v>2021</v>
      </c>
      <c r="H70" s="9" t="str">
        <f t="shared" si="6"/>
        <v>10/15/2013</v>
      </c>
      <c r="I70" s="9" t="str">
        <f t="shared" si="7"/>
        <v>10/15/2021</v>
      </c>
      <c r="J70" s="9" t="s">
        <v>144</v>
      </c>
      <c r="K70" s="29" t="s">
        <v>508</v>
      </c>
      <c r="L70" s="60">
        <f>VLOOKUP(K70,'5th Cycle APR Raw Data-Final'!$A$3:$P$1977,6,FALSE)</f>
        <v>21</v>
      </c>
      <c r="M70" s="60">
        <f>IF(AN70&lt;1,SUMIFS('5th Cycle APR Raw Data-Final'!G$3:G$1977,'5th Cycle APR Raw Data-Final'!$A$3:$A$1977,'SB35 Determination Data'!$K70,'5th Cycle APR Raw Data-Final'!$T$3:$T$1977,"&gt;="&amp;'SB35 Determination Data'!$F70,'5th Cycle APR Raw Data-Final'!$T$3:$T$1977,"&lt;"&amp;E70),SUMIFS('5th Cycle APR Raw Data-Final'!G$3:G$1977,'5th Cycle APR Raw Data-Final'!$A$3:$A$1977,'SB35 Determination Data'!$K70,'5th Cycle APR Raw Data-Final'!$T$3:$T$1977,"&gt;="&amp;'SB35 Determination Data'!$F70,'5th Cycle APR Raw Data-Final'!$T$3:$T$1977,"&lt;="&amp;G70))</f>
        <v>0</v>
      </c>
      <c r="N70" s="60">
        <f>IF(AN70&lt;1,SUMIFS('5th Cycle APR Raw Data-Final'!H$3:H$1977,'5th Cycle APR Raw Data-Final'!$A$3:$A$1977,'SB35 Determination Data'!$K70,'5th Cycle APR Raw Data-Final'!$T$3:$T$1977,"&gt;="&amp;'SB35 Determination Data'!$F70,'5th Cycle APR Raw Data-Final'!$T$3:$T$1977,"&lt;"&amp;E70),SUMIFS('5th Cycle APR Raw Data-Final'!H$3:H$1977,'5th Cycle APR Raw Data-Final'!$A$3:$A$1977,'SB35 Determination Data'!$K70,'5th Cycle APR Raw Data-Final'!$T$3:$T$1977,"&gt;="&amp;'SB35 Determination Data'!$F70,'5th Cycle APR Raw Data-Final'!$T$3:$T$1977,"&lt;="&amp;G70))</f>
        <v>0</v>
      </c>
      <c r="O70" s="60">
        <f>IF(AN70&lt;1,SUMIFS('5th Cycle APR Raw Data-Final'!I$3:I$1977,'5th Cycle APR Raw Data-Final'!$A$3:$A$1977,'SB35 Determination Data'!$K70,'5th Cycle APR Raw Data-Final'!$T$3:$T$1977,"&gt;="&amp;'SB35 Determination Data'!$F70,'5th Cycle APR Raw Data-Final'!$T$3:$T$1977,"&lt;"&amp;E70),SUMIFS('5th Cycle APR Raw Data-Final'!I$3:I$1977,'5th Cycle APR Raw Data-Final'!$A$3:$A$1977,'SB35 Determination Data'!$K70,'5th Cycle APR Raw Data-Final'!$T$3:$T$1977,"&gt;="&amp;'SB35 Determination Data'!$F70,'5th Cycle APR Raw Data-Final'!$T$3:$T$1977,"&lt;="&amp;G70))</f>
        <v>0</v>
      </c>
      <c r="P70" s="60">
        <f t="shared" si="8"/>
        <v>21</v>
      </c>
      <c r="Q70" s="31">
        <f t="shared" si="9"/>
        <v>0</v>
      </c>
      <c r="R70" s="61">
        <f t="shared" si="10"/>
        <v>11</v>
      </c>
      <c r="S70" s="61">
        <f t="shared" si="11"/>
        <v>0</v>
      </c>
      <c r="T70" s="60">
        <f>VLOOKUP(K70,'5th Cycle APR Raw Data-Final'!$A$3:$P$1977,10,FALSE)</f>
        <v>14</v>
      </c>
      <c r="U70" s="60">
        <f>IF(AN70&lt;1,SUMIFS('5th Cycle APR Raw Data-Final'!K$3:K$1977,'5th Cycle APR Raw Data-Final'!$A$3:$A$1977,'SB35 Determination Data'!$K70,'5th Cycle APR Raw Data-Final'!$T$3:$T$1977,"&gt;="&amp;'SB35 Determination Data'!$F70,'5th Cycle APR Raw Data-Final'!$T$3:$T$1977,"&lt;"&amp;E70),SUMIFS('5th Cycle APR Raw Data-Final'!K$3:K$1977,'5th Cycle APR Raw Data-Final'!$A$3:$A$1977,'SB35 Determination Data'!$K70,'5th Cycle APR Raw Data-Final'!$T$3:$T$1977,"&gt;="&amp;'SB35 Determination Data'!$F70,'5th Cycle APR Raw Data-Final'!$T$3:$T$1977,"&lt;="&amp;G70))</f>
        <v>0</v>
      </c>
      <c r="V70" s="60">
        <f>IF(AN70&lt;1,SUMIFS('5th Cycle APR Raw Data-Final'!L$3:L$1977,'5th Cycle APR Raw Data-Final'!$A$3:$A$1977,'SB35 Determination Data'!$K70,'5th Cycle APR Raw Data-Final'!$T$3:$T$1977,"&gt;="&amp;'SB35 Determination Data'!$F70,'5th Cycle APR Raw Data-Final'!$T$3:$T$1977,"&lt;"&amp;E70),SUMIFS('5th Cycle APR Raw Data-Final'!L$3:L$1977,'5th Cycle APR Raw Data-Final'!$A$3:$A$1977,'SB35 Determination Data'!$K70,'5th Cycle APR Raw Data-Final'!$T$3:$T$1977,"&gt;="&amp;'SB35 Determination Data'!$F70,'5th Cycle APR Raw Data-Final'!$T$3:$T$1977,"&lt;="&amp;G70))</f>
        <v>0</v>
      </c>
      <c r="W70" s="60">
        <f>IF(AN70&lt;1,SUMIFS('5th Cycle APR Raw Data-Final'!M$3:M$1977,'5th Cycle APR Raw Data-Final'!$A$3:$A$1977,'SB35 Determination Data'!$K70,'5th Cycle APR Raw Data-Final'!$T$3:$T$1977,"&gt;="&amp;'SB35 Determination Data'!$F70,'5th Cycle APR Raw Data-Final'!$T$3:$T$1977,"&lt;"&amp;E70),SUMIFS('5th Cycle APR Raw Data-Final'!M$3:M$1977,'5th Cycle APR Raw Data-Final'!$A$3:$A$1977,'SB35 Determination Data'!$K70,'5th Cycle APR Raw Data-Final'!$T$3:$T$1977,"&gt;="&amp;'SB35 Determination Data'!$F70,'5th Cycle APR Raw Data-Final'!$T$3:$T$1977,"&lt;="&amp;G70))</f>
        <v>0</v>
      </c>
      <c r="X70" s="60">
        <f t="shared" si="12"/>
        <v>14</v>
      </c>
      <c r="Y70" s="60">
        <f t="shared" si="13"/>
        <v>0</v>
      </c>
      <c r="Z70" s="60">
        <f t="shared" si="14"/>
        <v>14</v>
      </c>
      <c r="AA70" s="31">
        <f t="shared" si="15"/>
        <v>0</v>
      </c>
      <c r="AB70" s="31">
        <f t="shared" si="16"/>
        <v>0</v>
      </c>
      <c r="AC70" s="60">
        <f>VLOOKUP(K70,'5th Cycle APR Raw Data-Final'!$A$3:$P$1977,14,FALSE)</f>
        <v>16</v>
      </c>
      <c r="AD70" s="60">
        <f>IF(AN70&lt;1,SUMIFS('5th Cycle APR Raw Data-Final'!$O$3:$O$1977,'5th Cycle APR Raw Data-Final'!$A$3:$A$1977,'SB35 Determination Data'!$K70,'5th Cycle APR Raw Data-Final'!$T$3:$T$1977,"&gt;="&amp;'SB35 Determination Data'!$F70,'5th Cycle APR Raw Data-Final'!$T$3:$T$1977,"&lt;"&amp;E70),SUMIFS('5th Cycle APR Raw Data-Final'!$O$3:$O$1977,'5th Cycle APR Raw Data-Final'!$A$3:$A$1977,'SB35 Determination Data'!$K70,'5th Cycle APR Raw Data-Final'!$T$3:$T$1977,"&gt;="&amp;'SB35 Determination Data'!$F70,'5th Cycle APR Raw Data-Final'!$T$3:$T$1977,"&lt;="&amp;G70))</f>
        <v>10</v>
      </c>
      <c r="AE70" s="60">
        <f t="shared" si="17"/>
        <v>6</v>
      </c>
      <c r="AF70" s="31">
        <f t="shared" si="18"/>
        <v>0.625</v>
      </c>
      <c r="AG70" s="60">
        <f>VLOOKUP(K70,'5th Cycle APR Raw Data-Final'!$A$3:$P$1977,16,FALSE)</f>
        <v>32</v>
      </c>
      <c r="AH70" s="60">
        <f>IF(AN70&lt;1,SUMIFS('5th Cycle APR Raw Data-Final'!$Q$3:$Q$1977,'5th Cycle APR Raw Data-Final'!$A$3:$A$1977,'SB35 Determination Data'!$K70,'5th Cycle APR Raw Data-Final'!$T$3:$T$1977,"&gt;="&amp;'SB35 Determination Data'!$F70,'5th Cycle APR Raw Data-Final'!$T$3:$T$1977,"&lt;"&amp;E70),SUMIFS('5th Cycle APR Raw Data-Final'!$Q$3:$Q$1977,'5th Cycle APR Raw Data-Final'!$A$3:$A$1977,'SB35 Determination Data'!$K70,'5th Cycle APR Raw Data-Final'!$T$3:$T$1977,"&gt;="&amp;'SB35 Determination Data'!$F70,'5th Cycle APR Raw Data-Final'!$T$3:$T$1977,"&lt;="&amp;G70))</f>
        <v>18</v>
      </c>
      <c r="AI70" s="60">
        <f t="shared" si="19"/>
        <v>14</v>
      </c>
      <c r="AJ70" s="31">
        <f t="shared" si="20"/>
        <v>0.5625</v>
      </c>
      <c r="AK70" s="60">
        <f>VLOOKUP(K70,'5th Cycle APR Raw Data-Final'!$A$3:$R$1977,18,FALSE)</f>
        <v>83</v>
      </c>
      <c r="AL70" s="60">
        <f>IF(AN70&lt;1,SUMIFS('5th Cycle APR Raw Data-Final'!$S$3:$S$1977,'5th Cycle APR Raw Data-Final'!$A$3:$A$1977,'SB35 Determination Data'!$K70,'5th Cycle APR Raw Data-Final'!$T$3:$T$1977,"&gt;="&amp;'SB35 Determination Data'!$F70,'5th Cycle APR Raw Data-Final'!$T$3:$T$1977,"&lt;"&amp;E70),SUMIFS('5th Cycle APR Raw Data-Final'!$S$3:$S$1977,'5th Cycle APR Raw Data-Final'!$A$3:$A$1977,'SB35 Determination Data'!$K70,'5th Cycle APR Raw Data-Final'!$T$3:$T$1977,"&gt;="&amp;'SB35 Determination Data'!$F70,'5th Cycle APR Raw Data-Final'!$T$3:$T$1977,"&lt;="&amp;G70))</f>
        <v>28</v>
      </c>
      <c r="AM70" s="60">
        <f t="shared" si="21"/>
        <v>55</v>
      </c>
      <c r="AN70" s="62">
        <f t="shared" si="22"/>
        <v>0.5</v>
      </c>
      <c r="AO70" s="9" t="str">
        <f t="shared" si="23"/>
        <v>NO</v>
      </c>
      <c r="AP70" s="9" t="str">
        <f t="shared" si="24"/>
        <v>YES</v>
      </c>
      <c r="AQ70" s="9" t="str">
        <f t="shared" si="25"/>
        <v>NO</v>
      </c>
      <c r="AR70" s="48" t="str">
        <f>VLOOKUP(K70,'2018Submitted'!$A$2:$C$540,3,FALSE)</f>
        <v>Received - Not successful</v>
      </c>
      <c r="AS70" s="9" t="str">
        <f t="shared" si="26"/>
        <v>NO</v>
      </c>
      <c r="AT70" s="9" t="str">
        <f t="shared" si="27"/>
        <v>YES</v>
      </c>
    </row>
    <row r="71" spans="1:46" ht="12.75" customHeight="1" x14ac:dyDescent="0.15">
      <c r="A71" s="9" t="s">
        <v>509</v>
      </c>
      <c r="B71" s="9" t="str">
        <f t="shared" si="0"/>
        <v>CAPITOLA</v>
      </c>
      <c r="C71" s="31">
        <f t="shared" si="1"/>
        <v>0.375</v>
      </c>
      <c r="D71" s="45">
        <f t="shared" si="2"/>
        <v>8</v>
      </c>
      <c r="E71" s="46">
        <f t="shared" si="3"/>
        <v>2020</v>
      </c>
      <c r="F71" s="46">
        <f t="shared" si="4"/>
        <v>2016</v>
      </c>
      <c r="G71" s="46" t="str">
        <f t="shared" si="5"/>
        <v>2023</v>
      </c>
      <c r="H71" s="9" t="str">
        <f t="shared" si="6"/>
        <v>12/31/2015</v>
      </c>
      <c r="I71" s="9" t="str">
        <f t="shared" si="7"/>
        <v>12/31/2023</v>
      </c>
      <c r="J71" s="9" t="s">
        <v>128</v>
      </c>
      <c r="K71" s="29" t="s">
        <v>510</v>
      </c>
      <c r="L71" s="60">
        <f>VLOOKUP(K71,'5th Cycle APR Raw Data-Final'!$A$3:$P$1977,6,FALSE)</f>
        <v>34</v>
      </c>
      <c r="M71" s="60">
        <f>IF(AN71&lt;1,SUMIFS('5th Cycle APR Raw Data-Final'!G$3:G$1977,'5th Cycle APR Raw Data-Final'!$A$3:$A$1977,'SB35 Determination Data'!$K71,'5th Cycle APR Raw Data-Final'!$T$3:$T$1977,"&gt;="&amp;'SB35 Determination Data'!$F71,'5th Cycle APR Raw Data-Final'!$T$3:$T$1977,"&lt;"&amp;E71),SUMIFS('5th Cycle APR Raw Data-Final'!G$3:G$1977,'5th Cycle APR Raw Data-Final'!$A$3:$A$1977,'SB35 Determination Data'!$K71,'5th Cycle APR Raw Data-Final'!$T$3:$T$1977,"&gt;="&amp;'SB35 Determination Data'!$F71,'5th Cycle APR Raw Data-Final'!$T$3:$T$1977,"&lt;="&amp;G71))</f>
        <v>0</v>
      </c>
      <c r="N71" s="60">
        <f>IF(AN71&lt;1,SUMIFS('5th Cycle APR Raw Data-Final'!H$3:H$1977,'5th Cycle APR Raw Data-Final'!$A$3:$A$1977,'SB35 Determination Data'!$K71,'5th Cycle APR Raw Data-Final'!$T$3:$T$1977,"&gt;="&amp;'SB35 Determination Data'!$F71,'5th Cycle APR Raw Data-Final'!$T$3:$T$1977,"&lt;"&amp;E71),SUMIFS('5th Cycle APR Raw Data-Final'!H$3:H$1977,'5th Cycle APR Raw Data-Final'!$A$3:$A$1977,'SB35 Determination Data'!$K71,'5th Cycle APR Raw Data-Final'!$T$3:$T$1977,"&gt;="&amp;'SB35 Determination Data'!$F71,'5th Cycle APR Raw Data-Final'!$T$3:$T$1977,"&lt;="&amp;G71))</f>
        <v>0</v>
      </c>
      <c r="O71" s="60">
        <f>IF(AN71&lt;1,SUMIFS('5th Cycle APR Raw Data-Final'!I$3:I$1977,'5th Cycle APR Raw Data-Final'!$A$3:$A$1977,'SB35 Determination Data'!$K71,'5th Cycle APR Raw Data-Final'!$T$3:$T$1977,"&gt;="&amp;'SB35 Determination Data'!$F71,'5th Cycle APR Raw Data-Final'!$T$3:$T$1977,"&lt;"&amp;E71),SUMIFS('5th Cycle APR Raw Data-Final'!I$3:I$1977,'5th Cycle APR Raw Data-Final'!$A$3:$A$1977,'SB35 Determination Data'!$K71,'5th Cycle APR Raw Data-Final'!$T$3:$T$1977,"&gt;="&amp;'SB35 Determination Data'!$F71,'5th Cycle APR Raw Data-Final'!$T$3:$T$1977,"&lt;="&amp;G71))</f>
        <v>0</v>
      </c>
      <c r="P71" s="60">
        <f t="shared" si="8"/>
        <v>34</v>
      </c>
      <c r="Q71" s="31">
        <f t="shared" si="9"/>
        <v>0</v>
      </c>
      <c r="R71" s="61">
        <f t="shared" si="10"/>
        <v>13</v>
      </c>
      <c r="S71" s="61">
        <f t="shared" si="11"/>
        <v>0</v>
      </c>
      <c r="T71" s="60">
        <f>VLOOKUP(K71,'5th Cycle APR Raw Data-Final'!$A$3:$P$1977,10,FALSE)</f>
        <v>23</v>
      </c>
      <c r="U71" s="60">
        <f>IF(AN71&lt;1,SUMIFS('5th Cycle APR Raw Data-Final'!K$3:K$1977,'5th Cycle APR Raw Data-Final'!$A$3:$A$1977,'SB35 Determination Data'!$K71,'5th Cycle APR Raw Data-Final'!$T$3:$T$1977,"&gt;="&amp;'SB35 Determination Data'!$F71,'5th Cycle APR Raw Data-Final'!$T$3:$T$1977,"&lt;"&amp;E71),SUMIFS('5th Cycle APR Raw Data-Final'!K$3:K$1977,'5th Cycle APR Raw Data-Final'!$A$3:$A$1977,'SB35 Determination Data'!$K71,'5th Cycle APR Raw Data-Final'!$T$3:$T$1977,"&gt;="&amp;'SB35 Determination Data'!$F71,'5th Cycle APR Raw Data-Final'!$T$3:$T$1977,"&lt;="&amp;G71))</f>
        <v>0</v>
      </c>
      <c r="V71" s="60">
        <f>IF(AN71&lt;1,SUMIFS('5th Cycle APR Raw Data-Final'!L$3:L$1977,'5th Cycle APR Raw Data-Final'!$A$3:$A$1977,'SB35 Determination Data'!$K71,'5th Cycle APR Raw Data-Final'!$T$3:$T$1977,"&gt;="&amp;'SB35 Determination Data'!$F71,'5th Cycle APR Raw Data-Final'!$T$3:$T$1977,"&lt;"&amp;E71),SUMIFS('5th Cycle APR Raw Data-Final'!L$3:L$1977,'5th Cycle APR Raw Data-Final'!$A$3:$A$1977,'SB35 Determination Data'!$K71,'5th Cycle APR Raw Data-Final'!$T$3:$T$1977,"&gt;="&amp;'SB35 Determination Data'!$F71,'5th Cycle APR Raw Data-Final'!$T$3:$T$1977,"&lt;="&amp;G71))</f>
        <v>0</v>
      </c>
      <c r="W71" s="60">
        <f>IF(AN71&lt;1,SUMIFS('5th Cycle APR Raw Data-Final'!M$3:M$1977,'5th Cycle APR Raw Data-Final'!$A$3:$A$1977,'SB35 Determination Data'!$K71,'5th Cycle APR Raw Data-Final'!$T$3:$T$1977,"&gt;="&amp;'SB35 Determination Data'!$F71,'5th Cycle APR Raw Data-Final'!$T$3:$T$1977,"&lt;"&amp;E71),SUMIFS('5th Cycle APR Raw Data-Final'!M$3:M$1977,'5th Cycle APR Raw Data-Final'!$A$3:$A$1977,'SB35 Determination Data'!$K71,'5th Cycle APR Raw Data-Final'!$T$3:$T$1977,"&gt;="&amp;'SB35 Determination Data'!$F71,'5th Cycle APR Raw Data-Final'!$T$3:$T$1977,"&lt;="&amp;G71))</f>
        <v>0</v>
      </c>
      <c r="X71" s="60">
        <f t="shared" si="12"/>
        <v>23</v>
      </c>
      <c r="Y71" s="60">
        <f t="shared" si="13"/>
        <v>0</v>
      </c>
      <c r="Z71" s="60">
        <f t="shared" si="14"/>
        <v>23</v>
      </c>
      <c r="AA71" s="31">
        <f t="shared" si="15"/>
        <v>0</v>
      </c>
      <c r="AB71" s="31">
        <f t="shared" si="16"/>
        <v>0</v>
      </c>
      <c r="AC71" s="60">
        <f>VLOOKUP(K71,'5th Cycle APR Raw Data-Final'!$A$3:$P$1977,14,FALSE)</f>
        <v>26</v>
      </c>
      <c r="AD71" s="60">
        <f>IF(AN71&lt;1,SUMIFS('5th Cycle APR Raw Data-Final'!$O$3:$O$1977,'5th Cycle APR Raw Data-Final'!$A$3:$A$1977,'SB35 Determination Data'!$K71,'5th Cycle APR Raw Data-Final'!$T$3:$T$1977,"&gt;="&amp;'SB35 Determination Data'!$F71,'5th Cycle APR Raw Data-Final'!$T$3:$T$1977,"&lt;"&amp;E71),SUMIFS('5th Cycle APR Raw Data-Final'!$O$3:$O$1977,'5th Cycle APR Raw Data-Final'!$A$3:$A$1977,'SB35 Determination Data'!$K71,'5th Cycle APR Raw Data-Final'!$T$3:$T$1977,"&gt;="&amp;'SB35 Determination Data'!$F71,'5th Cycle APR Raw Data-Final'!$T$3:$T$1977,"&lt;="&amp;G71))</f>
        <v>1</v>
      </c>
      <c r="AE71" s="60">
        <f t="shared" si="17"/>
        <v>25</v>
      </c>
      <c r="AF71" s="31">
        <f t="shared" si="18"/>
        <v>3.8461538461538464E-2</v>
      </c>
      <c r="AG71" s="60">
        <f>VLOOKUP(K71,'5th Cycle APR Raw Data-Final'!$A$3:$P$1977,16,FALSE)</f>
        <v>60</v>
      </c>
      <c r="AH71" s="60">
        <f>IF(AN71&lt;1,SUMIFS('5th Cycle APR Raw Data-Final'!$Q$3:$Q$1977,'5th Cycle APR Raw Data-Final'!$A$3:$A$1977,'SB35 Determination Data'!$K71,'5th Cycle APR Raw Data-Final'!$T$3:$T$1977,"&gt;="&amp;'SB35 Determination Data'!$F71,'5th Cycle APR Raw Data-Final'!$T$3:$T$1977,"&lt;"&amp;E71),SUMIFS('5th Cycle APR Raw Data-Final'!$Q$3:$Q$1977,'5th Cycle APR Raw Data-Final'!$A$3:$A$1977,'SB35 Determination Data'!$K71,'5th Cycle APR Raw Data-Final'!$T$3:$T$1977,"&gt;="&amp;'SB35 Determination Data'!$F71,'5th Cycle APR Raw Data-Final'!$T$3:$T$1977,"&lt;="&amp;G71))</f>
        <v>23</v>
      </c>
      <c r="AI71" s="60">
        <f t="shared" si="19"/>
        <v>37</v>
      </c>
      <c r="AJ71" s="31">
        <f t="shared" si="20"/>
        <v>0.38333333333333336</v>
      </c>
      <c r="AK71" s="60">
        <f>VLOOKUP(K71,'5th Cycle APR Raw Data-Final'!$A$3:$R$1977,18,FALSE)</f>
        <v>143</v>
      </c>
      <c r="AL71" s="60">
        <f>IF(AN71&lt;1,SUMIFS('5th Cycle APR Raw Data-Final'!$S$3:$S$1977,'5th Cycle APR Raw Data-Final'!$A$3:$A$1977,'SB35 Determination Data'!$K71,'5th Cycle APR Raw Data-Final'!$T$3:$T$1977,"&gt;="&amp;'SB35 Determination Data'!$F71,'5th Cycle APR Raw Data-Final'!$T$3:$T$1977,"&lt;"&amp;E71),SUMIFS('5th Cycle APR Raw Data-Final'!$S$3:$S$1977,'5th Cycle APR Raw Data-Final'!$A$3:$A$1977,'SB35 Determination Data'!$K71,'5th Cycle APR Raw Data-Final'!$T$3:$T$1977,"&gt;="&amp;'SB35 Determination Data'!$F71,'5th Cycle APR Raw Data-Final'!$T$3:$T$1977,"&lt;="&amp;G71))</f>
        <v>24</v>
      </c>
      <c r="AM71" s="60">
        <f t="shared" si="21"/>
        <v>119</v>
      </c>
      <c r="AN71" s="62">
        <f t="shared" si="22"/>
        <v>0.375</v>
      </c>
      <c r="AO71" s="9" t="str">
        <f t="shared" si="23"/>
        <v>NO</v>
      </c>
      <c r="AP71" s="9" t="str">
        <f t="shared" si="24"/>
        <v>YES</v>
      </c>
      <c r="AQ71" s="9" t="str">
        <f t="shared" si="25"/>
        <v>NO</v>
      </c>
      <c r="AR71" s="48" t="str">
        <f>VLOOKUP(K71,'2018Submitted'!$A$2:$C$540,3,FALSE)</f>
        <v>Successful</v>
      </c>
      <c r="AS71" s="9" t="str">
        <f t="shared" si="26"/>
        <v>NO</v>
      </c>
      <c r="AT71" s="9" t="str">
        <f t="shared" si="27"/>
        <v>YES</v>
      </c>
    </row>
    <row r="72" spans="1:46" ht="12.75" customHeight="1" x14ac:dyDescent="0.15">
      <c r="A72" s="9" t="s">
        <v>416</v>
      </c>
      <c r="B72" s="9" t="str">
        <f t="shared" si="0"/>
        <v>CARLSBAD</v>
      </c>
      <c r="C72" s="31">
        <f t="shared" si="1"/>
        <v>0.75</v>
      </c>
      <c r="D72" s="45">
        <f t="shared" si="2"/>
        <v>8</v>
      </c>
      <c r="E72" s="46">
        <f t="shared" si="3"/>
        <v>2017</v>
      </c>
      <c r="F72" s="46">
        <f t="shared" si="4"/>
        <v>2013</v>
      </c>
      <c r="G72" s="46">
        <f t="shared" si="5"/>
        <v>2020</v>
      </c>
      <c r="H72" s="9" t="str">
        <f t="shared" si="6"/>
        <v>04/30/2013</v>
      </c>
      <c r="I72" s="9" t="str">
        <f t="shared" si="7"/>
        <v>04/30/2021</v>
      </c>
      <c r="J72" s="9" t="s">
        <v>417</v>
      </c>
      <c r="K72" s="29" t="s">
        <v>418</v>
      </c>
      <c r="L72" s="60">
        <f>VLOOKUP(K72,'5th Cycle APR Raw Data-Final'!$A$3:$P$1977,6,FALSE)</f>
        <v>912</v>
      </c>
      <c r="M72" s="60">
        <f>IF(AN72&lt;1,SUMIFS('5th Cycle APR Raw Data-Final'!G$3:G$1977,'5th Cycle APR Raw Data-Final'!$A$3:$A$1977,'SB35 Determination Data'!$K72,'5th Cycle APR Raw Data-Final'!$T$3:$T$1977,"&gt;="&amp;'SB35 Determination Data'!$F72,'5th Cycle APR Raw Data-Final'!$T$3:$T$1977,"&lt;"&amp;E72),SUMIFS('5th Cycle APR Raw Data-Final'!G$3:G$1977,'5th Cycle APR Raw Data-Final'!$A$3:$A$1977,'SB35 Determination Data'!$K72,'5th Cycle APR Raw Data-Final'!$T$3:$T$1977,"&gt;="&amp;'SB35 Determination Data'!$F72,'5th Cycle APR Raw Data-Final'!$T$3:$T$1977,"&lt;="&amp;G72))</f>
        <v>42</v>
      </c>
      <c r="N72" s="60">
        <f>IF(AN72&lt;1,SUMIFS('5th Cycle APR Raw Data-Final'!H$3:H$1977,'5th Cycle APR Raw Data-Final'!$A$3:$A$1977,'SB35 Determination Data'!$K72,'5th Cycle APR Raw Data-Final'!$T$3:$T$1977,"&gt;="&amp;'SB35 Determination Data'!$F72,'5th Cycle APR Raw Data-Final'!$T$3:$T$1977,"&lt;"&amp;E72),SUMIFS('5th Cycle APR Raw Data-Final'!H$3:H$1977,'5th Cycle APR Raw Data-Final'!$A$3:$A$1977,'SB35 Determination Data'!$K72,'5th Cycle APR Raw Data-Final'!$T$3:$T$1977,"&gt;="&amp;'SB35 Determination Data'!$F72,'5th Cycle APR Raw Data-Final'!$T$3:$T$1977,"&lt;="&amp;G72))</f>
        <v>42</v>
      </c>
      <c r="O72" s="60">
        <f>IF(AN72&lt;1,SUMIFS('5th Cycle APR Raw Data-Final'!I$3:I$1977,'5th Cycle APR Raw Data-Final'!$A$3:$A$1977,'SB35 Determination Data'!$K72,'5th Cycle APR Raw Data-Final'!$T$3:$T$1977,"&gt;="&amp;'SB35 Determination Data'!$F72,'5th Cycle APR Raw Data-Final'!$T$3:$T$1977,"&lt;"&amp;E72),SUMIFS('5th Cycle APR Raw Data-Final'!I$3:I$1977,'5th Cycle APR Raw Data-Final'!$A$3:$A$1977,'SB35 Determination Data'!$K72,'5th Cycle APR Raw Data-Final'!$T$3:$T$1977,"&gt;="&amp;'SB35 Determination Data'!$F72,'5th Cycle APR Raw Data-Final'!$T$3:$T$1977,"&lt;="&amp;G72))</f>
        <v>0</v>
      </c>
      <c r="P72" s="60">
        <f t="shared" si="8"/>
        <v>870</v>
      </c>
      <c r="Q72" s="31">
        <f t="shared" si="9"/>
        <v>4.6052631578947366E-2</v>
      </c>
      <c r="R72" s="61">
        <f t="shared" si="10"/>
        <v>456</v>
      </c>
      <c r="S72" s="61">
        <f t="shared" si="11"/>
        <v>0</v>
      </c>
      <c r="T72" s="60">
        <f>VLOOKUP(K72,'5th Cycle APR Raw Data-Final'!$A$3:$P$1977,10,FALSE)</f>
        <v>693</v>
      </c>
      <c r="U72" s="60">
        <f>IF(AN72&lt;1,SUMIFS('5th Cycle APR Raw Data-Final'!K$3:K$1977,'5th Cycle APR Raw Data-Final'!$A$3:$A$1977,'SB35 Determination Data'!$K72,'5th Cycle APR Raw Data-Final'!$T$3:$T$1977,"&gt;="&amp;'SB35 Determination Data'!$F72,'5th Cycle APR Raw Data-Final'!$T$3:$T$1977,"&lt;"&amp;E72),SUMIFS('5th Cycle APR Raw Data-Final'!K$3:K$1977,'5th Cycle APR Raw Data-Final'!$A$3:$A$1977,'SB35 Determination Data'!$K72,'5th Cycle APR Raw Data-Final'!$T$3:$T$1977,"&gt;="&amp;'SB35 Determination Data'!$F72,'5th Cycle APR Raw Data-Final'!$T$3:$T$1977,"&lt;="&amp;G72))</f>
        <v>208</v>
      </c>
      <c r="V72" s="60">
        <f>IF(AN72&lt;1,SUMIFS('5th Cycle APR Raw Data-Final'!L$3:L$1977,'5th Cycle APR Raw Data-Final'!$A$3:$A$1977,'SB35 Determination Data'!$K72,'5th Cycle APR Raw Data-Final'!$T$3:$T$1977,"&gt;="&amp;'SB35 Determination Data'!$F72,'5th Cycle APR Raw Data-Final'!$T$3:$T$1977,"&lt;"&amp;E72),SUMIFS('5th Cycle APR Raw Data-Final'!L$3:L$1977,'5th Cycle APR Raw Data-Final'!$A$3:$A$1977,'SB35 Determination Data'!$K72,'5th Cycle APR Raw Data-Final'!$T$3:$T$1977,"&gt;="&amp;'SB35 Determination Data'!$F72,'5th Cycle APR Raw Data-Final'!$T$3:$T$1977,"&lt;="&amp;G72))</f>
        <v>207</v>
      </c>
      <c r="W72" s="60">
        <f>IF(AN72&lt;1,SUMIFS('5th Cycle APR Raw Data-Final'!M$3:M$1977,'5th Cycle APR Raw Data-Final'!$A$3:$A$1977,'SB35 Determination Data'!$K72,'5th Cycle APR Raw Data-Final'!$T$3:$T$1977,"&gt;="&amp;'SB35 Determination Data'!$F72,'5th Cycle APR Raw Data-Final'!$T$3:$T$1977,"&lt;"&amp;E72),SUMIFS('5th Cycle APR Raw Data-Final'!M$3:M$1977,'5th Cycle APR Raw Data-Final'!$A$3:$A$1977,'SB35 Determination Data'!$K72,'5th Cycle APR Raw Data-Final'!$T$3:$T$1977,"&gt;="&amp;'SB35 Determination Data'!$F72,'5th Cycle APR Raw Data-Final'!$T$3:$T$1977,"&lt;="&amp;G72))</f>
        <v>1</v>
      </c>
      <c r="X72" s="60">
        <f t="shared" si="12"/>
        <v>485</v>
      </c>
      <c r="Y72" s="60">
        <f t="shared" si="13"/>
        <v>208</v>
      </c>
      <c r="Z72" s="60">
        <f t="shared" si="14"/>
        <v>485</v>
      </c>
      <c r="AA72" s="31">
        <f t="shared" si="15"/>
        <v>0.30014430014430016</v>
      </c>
      <c r="AB72" s="31">
        <f t="shared" si="16"/>
        <v>0.30014430014430016</v>
      </c>
      <c r="AC72" s="60">
        <f>VLOOKUP(K72,'5th Cycle APR Raw Data-Final'!$A$3:$P$1977,14,FALSE)</f>
        <v>1062</v>
      </c>
      <c r="AD72" s="60">
        <f>IF(AN72&lt;1,SUMIFS('5th Cycle APR Raw Data-Final'!$O$3:$O$1977,'5th Cycle APR Raw Data-Final'!$A$3:$A$1977,'SB35 Determination Data'!$K72,'5th Cycle APR Raw Data-Final'!$T$3:$T$1977,"&gt;="&amp;'SB35 Determination Data'!$F72,'5th Cycle APR Raw Data-Final'!$T$3:$T$1977,"&lt;"&amp;E72),SUMIFS('5th Cycle APR Raw Data-Final'!$O$3:$O$1977,'5th Cycle APR Raw Data-Final'!$A$3:$A$1977,'SB35 Determination Data'!$K72,'5th Cycle APR Raw Data-Final'!$T$3:$T$1977,"&gt;="&amp;'SB35 Determination Data'!$F72,'5th Cycle APR Raw Data-Final'!$T$3:$T$1977,"&lt;="&amp;G72))</f>
        <v>211</v>
      </c>
      <c r="AE72" s="60">
        <f t="shared" si="17"/>
        <v>851</v>
      </c>
      <c r="AF72" s="31">
        <f t="shared" si="18"/>
        <v>0.19868173258003766</v>
      </c>
      <c r="AG72" s="60">
        <f>VLOOKUP(K72,'5th Cycle APR Raw Data-Final'!$A$3:$P$1977,16,FALSE)</f>
        <v>2332</v>
      </c>
      <c r="AH72" s="60">
        <f>IF(AN72&lt;1,SUMIFS('5th Cycle APR Raw Data-Final'!$Q$3:$Q$1977,'5th Cycle APR Raw Data-Final'!$A$3:$A$1977,'SB35 Determination Data'!$K72,'5th Cycle APR Raw Data-Final'!$T$3:$T$1977,"&gt;="&amp;'SB35 Determination Data'!$F72,'5th Cycle APR Raw Data-Final'!$T$3:$T$1977,"&lt;"&amp;E72),SUMIFS('5th Cycle APR Raw Data-Final'!$Q$3:$Q$1977,'5th Cycle APR Raw Data-Final'!$A$3:$A$1977,'SB35 Determination Data'!$K72,'5th Cycle APR Raw Data-Final'!$T$3:$T$1977,"&gt;="&amp;'SB35 Determination Data'!$F72,'5th Cycle APR Raw Data-Final'!$T$3:$T$1977,"&lt;="&amp;G72))</f>
        <v>2010</v>
      </c>
      <c r="AI72" s="60">
        <f t="shared" si="19"/>
        <v>322</v>
      </c>
      <c r="AJ72" s="31">
        <f t="shared" si="20"/>
        <v>0.86192109777015435</v>
      </c>
      <c r="AK72" s="60">
        <f>VLOOKUP(K72,'5th Cycle APR Raw Data-Final'!$A$3:$R$1977,18,FALSE)</f>
        <v>4999</v>
      </c>
      <c r="AL72" s="60">
        <f>IF(AN72&lt;1,SUMIFS('5th Cycle APR Raw Data-Final'!$S$3:$S$1977,'5th Cycle APR Raw Data-Final'!$A$3:$A$1977,'SB35 Determination Data'!$K72,'5th Cycle APR Raw Data-Final'!$T$3:$T$1977,"&gt;="&amp;'SB35 Determination Data'!$F72,'5th Cycle APR Raw Data-Final'!$T$3:$T$1977,"&lt;"&amp;E72),SUMIFS('5th Cycle APR Raw Data-Final'!$S$3:$S$1977,'5th Cycle APR Raw Data-Final'!$A$3:$A$1977,'SB35 Determination Data'!$K72,'5th Cycle APR Raw Data-Final'!$T$3:$T$1977,"&gt;="&amp;'SB35 Determination Data'!$F72,'5th Cycle APR Raw Data-Final'!$T$3:$T$1977,"&lt;="&amp;G72))</f>
        <v>2471</v>
      </c>
      <c r="AM72" s="60">
        <f t="shared" si="21"/>
        <v>2528</v>
      </c>
      <c r="AN72" s="62">
        <f t="shared" si="22"/>
        <v>0.5</v>
      </c>
      <c r="AO72" s="9" t="str">
        <f t="shared" si="23"/>
        <v>NO</v>
      </c>
      <c r="AP72" s="9" t="str">
        <f t="shared" si="24"/>
        <v>YES</v>
      </c>
      <c r="AQ72" s="9" t="str">
        <f t="shared" si="25"/>
        <v>NO</v>
      </c>
      <c r="AR72" s="48" t="str">
        <f>VLOOKUP(K72,'2018Submitted'!$A$2:$C$540,3,FALSE)</f>
        <v>Successful</v>
      </c>
      <c r="AS72" s="9" t="str">
        <f t="shared" si="26"/>
        <v>NO</v>
      </c>
      <c r="AT72" s="9" t="str">
        <f t="shared" si="27"/>
        <v>YES</v>
      </c>
    </row>
    <row r="73" spans="1:46" ht="12.75" customHeight="1" x14ac:dyDescent="0.15">
      <c r="A73" s="9" t="s">
        <v>257</v>
      </c>
      <c r="B73" s="9" t="str">
        <f t="shared" si="0"/>
        <v>CARMEL</v>
      </c>
      <c r="C73" s="31">
        <f t="shared" si="1"/>
        <v>0.375</v>
      </c>
      <c r="D73" s="45">
        <f t="shared" si="2"/>
        <v>8</v>
      </c>
      <c r="E73" s="46">
        <f t="shared" si="3"/>
        <v>2020</v>
      </c>
      <c r="F73" s="46">
        <f t="shared" si="4"/>
        <v>2016</v>
      </c>
      <c r="G73" s="46" t="str">
        <f t="shared" si="5"/>
        <v>2023</v>
      </c>
      <c r="H73" s="9" t="str">
        <f t="shared" si="6"/>
        <v>12/31/2015</v>
      </c>
      <c r="I73" s="9" t="str">
        <f t="shared" si="7"/>
        <v>12/31/2023</v>
      </c>
      <c r="J73" s="9" t="s">
        <v>128</v>
      </c>
      <c r="K73" s="29" t="s">
        <v>514</v>
      </c>
      <c r="L73" s="60" t="e">
        <f>VLOOKUP(K73,'5th Cycle APR Raw Data-Final'!$A$3:$P$1977,6,FALSE)</f>
        <v>#N/A</v>
      </c>
      <c r="M73" s="60">
        <f>IF(AN73&lt;1,SUMIFS('5th Cycle APR Raw Data-Final'!G$3:G$1977,'5th Cycle APR Raw Data-Final'!$A$3:$A$1977,'SB35 Determination Data'!$K73,'5th Cycle APR Raw Data-Final'!$T$3:$T$1977,"&gt;="&amp;'SB35 Determination Data'!$F73,'5th Cycle APR Raw Data-Final'!$T$3:$T$1977,"&lt;"&amp;E73),SUMIFS('5th Cycle APR Raw Data-Final'!G$3:G$1977,'5th Cycle APR Raw Data-Final'!$A$3:$A$1977,'SB35 Determination Data'!$K73,'5th Cycle APR Raw Data-Final'!$T$3:$T$1977,"&gt;="&amp;'SB35 Determination Data'!$F73,'5th Cycle APR Raw Data-Final'!$T$3:$T$1977,"&lt;="&amp;G73))</f>
        <v>0</v>
      </c>
      <c r="N73" s="60">
        <f>IF(AN73&lt;1,SUMIFS('5th Cycle APR Raw Data-Final'!H$3:H$1977,'5th Cycle APR Raw Data-Final'!$A$3:$A$1977,'SB35 Determination Data'!$K73,'5th Cycle APR Raw Data-Final'!$T$3:$T$1977,"&gt;="&amp;'SB35 Determination Data'!$F73,'5th Cycle APR Raw Data-Final'!$T$3:$T$1977,"&lt;"&amp;E73),SUMIFS('5th Cycle APR Raw Data-Final'!H$3:H$1977,'5th Cycle APR Raw Data-Final'!$A$3:$A$1977,'SB35 Determination Data'!$K73,'5th Cycle APR Raw Data-Final'!$T$3:$T$1977,"&gt;="&amp;'SB35 Determination Data'!$F73,'5th Cycle APR Raw Data-Final'!$T$3:$T$1977,"&lt;="&amp;G73))</f>
        <v>0</v>
      </c>
      <c r="O73" s="60">
        <f>IF(AN73&lt;1,SUMIFS('5th Cycle APR Raw Data-Final'!I$3:I$1977,'5th Cycle APR Raw Data-Final'!$A$3:$A$1977,'SB35 Determination Data'!$K73,'5th Cycle APR Raw Data-Final'!$T$3:$T$1977,"&gt;="&amp;'SB35 Determination Data'!$F73,'5th Cycle APR Raw Data-Final'!$T$3:$T$1977,"&lt;"&amp;E73),SUMIFS('5th Cycle APR Raw Data-Final'!I$3:I$1977,'5th Cycle APR Raw Data-Final'!$A$3:$A$1977,'SB35 Determination Data'!$K73,'5th Cycle APR Raw Data-Final'!$T$3:$T$1977,"&gt;="&amp;'SB35 Determination Data'!$F73,'5th Cycle APR Raw Data-Final'!$T$3:$T$1977,"&lt;="&amp;G73))</f>
        <v>0</v>
      </c>
      <c r="P73" s="60" t="e">
        <f t="shared" si="8"/>
        <v>#N/A</v>
      </c>
      <c r="Q73" s="31">
        <f t="shared" si="9"/>
        <v>0</v>
      </c>
      <c r="R73" s="61" t="e">
        <f t="shared" si="10"/>
        <v>#N/A</v>
      </c>
      <c r="S73" s="61" t="e">
        <f t="shared" si="11"/>
        <v>#N/A</v>
      </c>
      <c r="T73" s="60" t="e">
        <f>VLOOKUP(K73,'5th Cycle APR Raw Data-Final'!$A$3:$P$1977,10,FALSE)</f>
        <v>#N/A</v>
      </c>
      <c r="U73" s="60">
        <f>IF(AN73&lt;1,SUMIFS('5th Cycle APR Raw Data-Final'!K$3:K$1977,'5th Cycle APR Raw Data-Final'!$A$3:$A$1977,'SB35 Determination Data'!$K73,'5th Cycle APR Raw Data-Final'!$T$3:$T$1977,"&gt;="&amp;'SB35 Determination Data'!$F73,'5th Cycle APR Raw Data-Final'!$T$3:$T$1977,"&lt;"&amp;E73),SUMIFS('5th Cycle APR Raw Data-Final'!K$3:K$1977,'5th Cycle APR Raw Data-Final'!$A$3:$A$1977,'SB35 Determination Data'!$K73,'5th Cycle APR Raw Data-Final'!$T$3:$T$1977,"&gt;="&amp;'SB35 Determination Data'!$F73,'5th Cycle APR Raw Data-Final'!$T$3:$T$1977,"&lt;="&amp;G73))</f>
        <v>0</v>
      </c>
      <c r="V73" s="60">
        <f>IF(AN73&lt;1,SUMIFS('5th Cycle APR Raw Data-Final'!L$3:L$1977,'5th Cycle APR Raw Data-Final'!$A$3:$A$1977,'SB35 Determination Data'!$K73,'5th Cycle APR Raw Data-Final'!$T$3:$T$1977,"&gt;="&amp;'SB35 Determination Data'!$F73,'5th Cycle APR Raw Data-Final'!$T$3:$T$1977,"&lt;"&amp;E73),SUMIFS('5th Cycle APR Raw Data-Final'!L$3:L$1977,'5th Cycle APR Raw Data-Final'!$A$3:$A$1977,'SB35 Determination Data'!$K73,'5th Cycle APR Raw Data-Final'!$T$3:$T$1977,"&gt;="&amp;'SB35 Determination Data'!$F73,'5th Cycle APR Raw Data-Final'!$T$3:$T$1977,"&lt;="&amp;G73))</f>
        <v>0</v>
      </c>
      <c r="W73" s="60">
        <f>IF(AN73&lt;1,SUMIFS('5th Cycle APR Raw Data-Final'!M$3:M$1977,'5th Cycle APR Raw Data-Final'!$A$3:$A$1977,'SB35 Determination Data'!$K73,'5th Cycle APR Raw Data-Final'!$T$3:$T$1977,"&gt;="&amp;'SB35 Determination Data'!$F73,'5th Cycle APR Raw Data-Final'!$T$3:$T$1977,"&lt;"&amp;E73),SUMIFS('5th Cycle APR Raw Data-Final'!M$3:M$1977,'5th Cycle APR Raw Data-Final'!$A$3:$A$1977,'SB35 Determination Data'!$K73,'5th Cycle APR Raw Data-Final'!$T$3:$T$1977,"&gt;="&amp;'SB35 Determination Data'!$F73,'5th Cycle APR Raw Data-Final'!$T$3:$T$1977,"&lt;="&amp;G73))</f>
        <v>0</v>
      </c>
      <c r="X73" s="60" t="e">
        <f t="shared" si="12"/>
        <v>#N/A</v>
      </c>
      <c r="Y73" s="60" t="e">
        <f t="shared" si="13"/>
        <v>#N/A</v>
      </c>
      <c r="Z73" s="60" t="e">
        <f t="shared" si="14"/>
        <v>#N/A</v>
      </c>
      <c r="AA73" s="31">
        <f t="shared" si="15"/>
        <v>0</v>
      </c>
      <c r="AB73" s="31">
        <f t="shared" si="16"/>
        <v>0</v>
      </c>
      <c r="AC73" s="60" t="e">
        <f>VLOOKUP(K73,'5th Cycle APR Raw Data-Final'!$A$3:$P$1977,14,FALSE)</f>
        <v>#N/A</v>
      </c>
      <c r="AD73" s="60">
        <f>IF(AN73&lt;1,SUMIFS('5th Cycle APR Raw Data-Final'!$O$3:$O$1977,'5th Cycle APR Raw Data-Final'!$A$3:$A$1977,'SB35 Determination Data'!$K73,'5th Cycle APR Raw Data-Final'!$T$3:$T$1977,"&gt;="&amp;'SB35 Determination Data'!$F73,'5th Cycle APR Raw Data-Final'!$T$3:$T$1977,"&lt;"&amp;E73),SUMIFS('5th Cycle APR Raw Data-Final'!$O$3:$O$1977,'5th Cycle APR Raw Data-Final'!$A$3:$A$1977,'SB35 Determination Data'!$K73,'5th Cycle APR Raw Data-Final'!$T$3:$T$1977,"&gt;="&amp;'SB35 Determination Data'!$F73,'5th Cycle APR Raw Data-Final'!$T$3:$T$1977,"&lt;="&amp;G73))</f>
        <v>0</v>
      </c>
      <c r="AE73" s="60" t="e">
        <f t="shared" si="17"/>
        <v>#N/A</v>
      </c>
      <c r="AF73" s="31">
        <f t="shared" si="18"/>
        <v>0</v>
      </c>
      <c r="AG73" s="60" t="e">
        <f>VLOOKUP(K73,'5th Cycle APR Raw Data-Final'!$A$3:$P$1977,16,FALSE)</f>
        <v>#N/A</v>
      </c>
      <c r="AH73" s="60">
        <f>IF(AN73&lt;1,SUMIFS('5th Cycle APR Raw Data-Final'!$Q$3:$Q$1977,'5th Cycle APR Raw Data-Final'!$A$3:$A$1977,'SB35 Determination Data'!$K73,'5th Cycle APR Raw Data-Final'!$T$3:$T$1977,"&gt;="&amp;'SB35 Determination Data'!$F73,'5th Cycle APR Raw Data-Final'!$T$3:$T$1977,"&lt;"&amp;E73),SUMIFS('5th Cycle APR Raw Data-Final'!$Q$3:$Q$1977,'5th Cycle APR Raw Data-Final'!$A$3:$A$1977,'SB35 Determination Data'!$K73,'5th Cycle APR Raw Data-Final'!$T$3:$T$1977,"&gt;="&amp;'SB35 Determination Data'!$F73,'5th Cycle APR Raw Data-Final'!$T$3:$T$1977,"&lt;="&amp;G73))</f>
        <v>0</v>
      </c>
      <c r="AI73" s="60" t="e">
        <f t="shared" si="19"/>
        <v>#N/A</v>
      </c>
      <c r="AJ73" s="31">
        <f t="shared" si="20"/>
        <v>0</v>
      </c>
      <c r="AK73" s="60" t="e">
        <f>VLOOKUP(K73,'5th Cycle APR Raw Data-Final'!$A$3:$R$1977,18,FALSE)</f>
        <v>#N/A</v>
      </c>
      <c r="AL73" s="60">
        <f>IF(AN73&lt;1,SUMIFS('5th Cycle APR Raw Data-Final'!$S$3:$S$1977,'5th Cycle APR Raw Data-Final'!$A$3:$A$1977,'SB35 Determination Data'!$K73,'5th Cycle APR Raw Data-Final'!$T$3:$T$1977,"&gt;="&amp;'SB35 Determination Data'!$F73,'5th Cycle APR Raw Data-Final'!$T$3:$T$1977,"&lt;"&amp;E73),SUMIFS('5th Cycle APR Raw Data-Final'!$S$3:$S$1977,'5th Cycle APR Raw Data-Final'!$A$3:$A$1977,'SB35 Determination Data'!$K73,'5th Cycle APR Raw Data-Final'!$T$3:$T$1977,"&gt;="&amp;'SB35 Determination Data'!$F73,'5th Cycle APR Raw Data-Final'!$T$3:$T$1977,"&lt;="&amp;G73))</f>
        <v>0</v>
      </c>
      <c r="AM73" s="60" t="e">
        <f t="shared" si="21"/>
        <v>#N/A</v>
      </c>
      <c r="AN73" s="62">
        <f t="shared" si="22"/>
        <v>0.375</v>
      </c>
      <c r="AO73" s="9" t="str">
        <f t="shared" si="23"/>
        <v>YES</v>
      </c>
      <c r="AP73" s="9" t="str">
        <f t="shared" si="24"/>
        <v>NO</v>
      </c>
      <c r="AQ73" s="9" t="str">
        <f t="shared" si="25"/>
        <v>NO</v>
      </c>
      <c r="AR73" s="48" t="str">
        <f>VLOOKUP(K73,'2018Submitted'!$A$2:$C$540,3,FALSE)</f>
        <v>Received - Not successful</v>
      </c>
      <c r="AS73" s="9" t="str">
        <f t="shared" si="26"/>
        <v>NO</v>
      </c>
      <c r="AT73" s="9" t="str">
        <f t="shared" si="27"/>
        <v>NO</v>
      </c>
    </row>
    <row r="74" spans="1:46" ht="12.75" customHeight="1" x14ac:dyDescent="0.15">
      <c r="A74" s="9" t="s">
        <v>488</v>
      </c>
      <c r="B74" s="9" t="str">
        <f t="shared" si="0"/>
        <v>CARPINTERIA</v>
      </c>
      <c r="C74" s="31">
        <f t="shared" si="1"/>
        <v>0.5</v>
      </c>
      <c r="D74" s="45">
        <f t="shared" si="2"/>
        <v>8</v>
      </c>
      <c r="E74" s="46">
        <f t="shared" si="3"/>
        <v>2019</v>
      </c>
      <c r="F74" s="46">
        <f t="shared" si="4"/>
        <v>2015</v>
      </c>
      <c r="G74" s="46">
        <f t="shared" si="5"/>
        <v>2022</v>
      </c>
      <c r="H74" s="9" t="str">
        <f t="shared" si="6"/>
        <v>02/15/2015</v>
      </c>
      <c r="I74" s="9" t="str">
        <f t="shared" si="7"/>
        <v>02/15/2023</v>
      </c>
      <c r="J74" s="9" t="s">
        <v>492</v>
      </c>
      <c r="K74" s="29" t="s">
        <v>515</v>
      </c>
      <c r="L74" s="60">
        <f>VLOOKUP(K74,'5th Cycle APR Raw Data-Final'!$A$3:$P$1977,6,FALSE)</f>
        <v>39</v>
      </c>
      <c r="M74" s="60">
        <f>IF(AN74&lt;1,SUMIFS('5th Cycle APR Raw Data-Final'!G$3:G$1977,'5th Cycle APR Raw Data-Final'!$A$3:$A$1977,'SB35 Determination Data'!$K74,'5th Cycle APR Raw Data-Final'!$T$3:$T$1977,"&gt;="&amp;'SB35 Determination Data'!$F74,'5th Cycle APR Raw Data-Final'!$T$3:$T$1977,"&lt;"&amp;E74),SUMIFS('5th Cycle APR Raw Data-Final'!G$3:G$1977,'5th Cycle APR Raw Data-Final'!$A$3:$A$1977,'SB35 Determination Data'!$K74,'5th Cycle APR Raw Data-Final'!$T$3:$T$1977,"&gt;="&amp;'SB35 Determination Data'!$F74,'5th Cycle APR Raw Data-Final'!$T$3:$T$1977,"&lt;="&amp;G74))</f>
        <v>33</v>
      </c>
      <c r="N74" s="60">
        <f>IF(AN74&lt;1,SUMIFS('5th Cycle APR Raw Data-Final'!H$3:H$1977,'5th Cycle APR Raw Data-Final'!$A$3:$A$1977,'SB35 Determination Data'!$K74,'5th Cycle APR Raw Data-Final'!$T$3:$T$1977,"&gt;="&amp;'SB35 Determination Data'!$F74,'5th Cycle APR Raw Data-Final'!$T$3:$T$1977,"&lt;"&amp;E74),SUMIFS('5th Cycle APR Raw Data-Final'!H$3:H$1977,'5th Cycle APR Raw Data-Final'!$A$3:$A$1977,'SB35 Determination Data'!$K74,'5th Cycle APR Raw Data-Final'!$T$3:$T$1977,"&gt;="&amp;'SB35 Determination Data'!$F74,'5th Cycle APR Raw Data-Final'!$T$3:$T$1977,"&lt;="&amp;G74))</f>
        <v>33</v>
      </c>
      <c r="O74" s="60">
        <f>IF(AN74&lt;1,SUMIFS('5th Cycle APR Raw Data-Final'!I$3:I$1977,'5th Cycle APR Raw Data-Final'!$A$3:$A$1977,'SB35 Determination Data'!$K74,'5th Cycle APR Raw Data-Final'!$T$3:$T$1977,"&gt;="&amp;'SB35 Determination Data'!$F74,'5th Cycle APR Raw Data-Final'!$T$3:$T$1977,"&lt;"&amp;E74),SUMIFS('5th Cycle APR Raw Data-Final'!I$3:I$1977,'5th Cycle APR Raw Data-Final'!$A$3:$A$1977,'SB35 Determination Data'!$K74,'5th Cycle APR Raw Data-Final'!$T$3:$T$1977,"&gt;="&amp;'SB35 Determination Data'!$F74,'5th Cycle APR Raw Data-Final'!$T$3:$T$1977,"&lt;="&amp;G74))</f>
        <v>0</v>
      </c>
      <c r="P74" s="60">
        <f t="shared" si="8"/>
        <v>6</v>
      </c>
      <c r="Q74" s="31">
        <f t="shared" si="9"/>
        <v>0.84615384615384615</v>
      </c>
      <c r="R74" s="61">
        <f t="shared" si="10"/>
        <v>20</v>
      </c>
      <c r="S74" s="61">
        <f t="shared" si="11"/>
        <v>13</v>
      </c>
      <c r="T74" s="60">
        <f>VLOOKUP(K74,'5th Cycle APR Raw Data-Final'!$A$3:$P$1977,10,FALSE)</f>
        <v>26</v>
      </c>
      <c r="U74" s="60">
        <f>IF(AN74&lt;1,SUMIFS('5th Cycle APR Raw Data-Final'!K$3:K$1977,'5th Cycle APR Raw Data-Final'!$A$3:$A$1977,'SB35 Determination Data'!$K74,'5th Cycle APR Raw Data-Final'!$T$3:$T$1977,"&gt;="&amp;'SB35 Determination Data'!$F74,'5th Cycle APR Raw Data-Final'!$T$3:$T$1977,"&lt;"&amp;E74),SUMIFS('5th Cycle APR Raw Data-Final'!K$3:K$1977,'5th Cycle APR Raw Data-Final'!$A$3:$A$1977,'SB35 Determination Data'!$K74,'5th Cycle APR Raw Data-Final'!$T$3:$T$1977,"&gt;="&amp;'SB35 Determination Data'!$F74,'5th Cycle APR Raw Data-Final'!$T$3:$T$1977,"&lt;="&amp;G74))</f>
        <v>12</v>
      </c>
      <c r="V74" s="60">
        <f>IF(AN74&lt;1,SUMIFS('5th Cycle APR Raw Data-Final'!L$3:L$1977,'5th Cycle APR Raw Data-Final'!$A$3:$A$1977,'SB35 Determination Data'!$K74,'5th Cycle APR Raw Data-Final'!$T$3:$T$1977,"&gt;="&amp;'SB35 Determination Data'!$F74,'5th Cycle APR Raw Data-Final'!$T$3:$T$1977,"&lt;"&amp;E74),SUMIFS('5th Cycle APR Raw Data-Final'!L$3:L$1977,'5th Cycle APR Raw Data-Final'!$A$3:$A$1977,'SB35 Determination Data'!$K74,'5th Cycle APR Raw Data-Final'!$T$3:$T$1977,"&gt;="&amp;'SB35 Determination Data'!$F74,'5th Cycle APR Raw Data-Final'!$T$3:$T$1977,"&lt;="&amp;G74))</f>
        <v>12</v>
      </c>
      <c r="W74" s="60">
        <f>IF(AN74&lt;1,SUMIFS('5th Cycle APR Raw Data-Final'!M$3:M$1977,'5th Cycle APR Raw Data-Final'!$A$3:$A$1977,'SB35 Determination Data'!$K74,'5th Cycle APR Raw Data-Final'!$T$3:$T$1977,"&gt;="&amp;'SB35 Determination Data'!$F74,'5th Cycle APR Raw Data-Final'!$T$3:$T$1977,"&lt;"&amp;E74),SUMIFS('5th Cycle APR Raw Data-Final'!M$3:M$1977,'5th Cycle APR Raw Data-Final'!$A$3:$A$1977,'SB35 Determination Data'!$K74,'5th Cycle APR Raw Data-Final'!$T$3:$T$1977,"&gt;="&amp;'SB35 Determination Data'!$F74,'5th Cycle APR Raw Data-Final'!$T$3:$T$1977,"&lt;="&amp;G74))</f>
        <v>0</v>
      </c>
      <c r="X74" s="60">
        <f t="shared" si="12"/>
        <v>14</v>
      </c>
      <c r="Y74" s="60">
        <f t="shared" si="13"/>
        <v>25</v>
      </c>
      <c r="Z74" s="60">
        <f t="shared" si="14"/>
        <v>1</v>
      </c>
      <c r="AA74" s="31">
        <f t="shared" si="15"/>
        <v>0.46153846153846156</v>
      </c>
      <c r="AB74" s="31">
        <f t="shared" si="16"/>
        <v>0.96153846153846156</v>
      </c>
      <c r="AC74" s="60">
        <f>VLOOKUP(K74,'5th Cycle APR Raw Data-Final'!$A$3:$P$1977,14,FALSE)</f>
        <v>34</v>
      </c>
      <c r="AD74" s="60">
        <f>IF(AN74&lt;1,SUMIFS('5th Cycle APR Raw Data-Final'!$O$3:$O$1977,'5th Cycle APR Raw Data-Final'!$A$3:$A$1977,'SB35 Determination Data'!$K74,'5th Cycle APR Raw Data-Final'!$T$3:$T$1977,"&gt;="&amp;'SB35 Determination Data'!$F74,'5th Cycle APR Raw Data-Final'!$T$3:$T$1977,"&lt;"&amp;E74),SUMIFS('5th Cycle APR Raw Data-Final'!$O$3:$O$1977,'5th Cycle APR Raw Data-Final'!$A$3:$A$1977,'SB35 Determination Data'!$K74,'5th Cycle APR Raw Data-Final'!$T$3:$T$1977,"&gt;="&amp;'SB35 Determination Data'!$F74,'5th Cycle APR Raw Data-Final'!$T$3:$T$1977,"&lt;="&amp;G74))</f>
        <v>0</v>
      </c>
      <c r="AE74" s="60">
        <f t="shared" si="17"/>
        <v>34</v>
      </c>
      <c r="AF74" s="31">
        <f t="shared" si="18"/>
        <v>0</v>
      </c>
      <c r="AG74" s="60">
        <f>VLOOKUP(K74,'5th Cycle APR Raw Data-Final'!$A$3:$P$1977,16,FALSE)</f>
        <v>64</v>
      </c>
      <c r="AH74" s="60">
        <f>IF(AN74&lt;1,SUMIFS('5th Cycle APR Raw Data-Final'!$Q$3:$Q$1977,'5th Cycle APR Raw Data-Final'!$A$3:$A$1977,'SB35 Determination Data'!$K74,'5th Cycle APR Raw Data-Final'!$T$3:$T$1977,"&gt;="&amp;'SB35 Determination Data'!$F74,'5th Cycle APR Raw Data-Final'!$T$3:$T$1977,"&lt;"&amp;E74),SUMIFS('5th Cycle APR Raw Data-Final'!$Q$3:$Q$1977,'5th Cycle APR Raw Data-Final'!$A$3:$A$1977,'SB35 Determination Data'!$K74,'5th Cycle APR Raw Data-Final'!$T$3:$T$1977,"&gt;="&amp;'SB35 Determination Data'!$F74,'5th Cycle APR Raw Data-Final'!$T$3:$T$1977,"&lt;="&amp;G74))</f>
        <v>56</v>
      </c>
      <c r="AI74" s="60">
        <f t="shared" si="19"/>
        <v>8</v>
      </c>
      <c r="AJ74" s="31">
        <f t="shared" si="20"/>
        <v>0.875</v>
      </c>
      <c r="AK74" s="60">
        <f>VLOOKUP(K74,'5th Cycle APR Raw Data-Final'!$A$3:$R$1977,18,FALSE)</f>
        <v>163</v>
      </c>
      <c r="AL74" s="60">
        <f>IF(AN74&lt;1,SUMIFS('5th Cycle APR Raw Data-Final'!$S$3:$S$1977,'5th Cycle APR Raw Data-Final'!$A$3:$A$1977,'SB35 Determination Data'!$K74,'5th Cycle APR Raw Data-Final'!$T$3:$T$1977,"&gt;="&amp;'SB35 Determination Data'!$F74,'5th Cycle APR Raw Data-Final'!$T$3:$T$1977,"&lt;"&amp;E74),SUMIFS('5th Cycle APR Raw Data-Final'!$S$3:$S$1977,'5th Cycle APR Raw Data-Final'!$A$3:$A$1977,'SB35 Determination Data'!$K74,'5th Cycle APR Raw Data-Final'!$T$3:$T$1977,"&gt;="&amp;'SB35 Determination Data'!$F74,'5th Cycle APR Raw Data-Final'!$T$3:$T$1977,"&lt;="&amp;G74))</f>
        <v>101</v>
      </c>
      <c r="AM74" s="60">
        <f t="shared" si="21"/>
        <v>62</v>
      </c>
      <c r="AN74" s="62">
        <f t="shared" si="22"/>
        <v>0.5</v>
      </c>
      <c r="AO74" s="9" t="str">
        <f t="shared" si="23"/>
        <v>NO</v>
      </c>
      <c r="AP74" s="9" t="str">
        <f t="shared" si="24"/>
        <v>NO</v>
      </c>
      <c r="AQ74" s="9" t="str">
        <f t="shared" si="25"/>
        <v>YES</v>
      </c>
      <c r="AR74" s="48" t="str">
        <f>VLOOKUP(K74,'2018Submitted'!$A$2:$C$540,3,FALSE)</f>
        <v>Successful</v>
      </c>
      <c r="AS74" s="9" t="str">
        <f t="shared" si="26"/>
        <v>YES</v>
      </c>
      <c r="AT74" s="9" t="str">
        <f t="shared" si="27"/>
        <v>NO</v>
      </c>
    </row>
    <row r="75" spans="1:46" ht="12.75" customHeight="1" x14ac:dyDescent="0.15">
      <c r="A75" s="9" t="s">
        <v>168</v>
      </c>
      <c r="B75" s="9" t="str">
        <f t="shared" si="0"/>
        <v>CARSON</v>
      </c>
      <c r="C75" s="31">
        <f t="shared" si="1"/>
        <v>0.625</v>
      </c>
      <c r="D75" s="45">
        <f t="shared" si="2"/>
        <v>8</v>
      </c>
      <c r="E75" s="46">
        <f t="shared" si="3"/>
        <v>2018</v>
      </c>
      <c r="F75" s="46">
        <f t="shared" si="4"/>
        <v>2014</v>
      </c>
      <c r="G75" s="46" t="str">
        <f t="shared" si="5"/>
        <v>2021</v>
      </c>
      <c r="H75" s="9" t="str">
        <f t="shared" si="6"/>
        <v>10/15/2013</v>
      </c>
      <c r="I75" s="9" t="str">
        <f t="shared" si="7"/>
        <v>10/15/2021</v>
      </c>
      <c r="J75" s="9" t="s">
        <v>144</v>
      </c>
      <c r="K75" s="29" t="s">
        <v>181</v>
      </c>
      <c r="L75" s="60">
        <f>VLOOKUP(K75,'5th Cycle APR Raw Data-Final'!$A$3:$P$1977,6,FALSE)</f>
        <v>447</v>
      </c>
      <c r="M75" s="60">
        <f>IF(AN75&lt;1,SUMIFS('5th Cycle APR Raw Data-Final'!G$3:G$1977,'5th Cycle APR Raw Data-Final'!$A$3:$A$1977,'SB35 Determination Data'!$K75,'5th Cycle APR Raw Data-Final'!$T$3:$T$1977,"&gt;="&amp;'SB35 Determination Data'!$F75,'5th Cycle APR Raw Data-Final'!$T$3:$T$1977,"&lt;"&amp;E75),SUMIFS('5th Cycle APR Raw Data-Final'!G$3:G$1977,'5th Cycle APR Raw Data-Final'!$A$3:$A$1977,'SB35 Determination Data'!$K75,'5th Cycle APR Raw Data-Final'!$T$3:$T$1977,"&gt;="&amp;'SB35 Determination Data'!$F75,'5th Cycle APR Raw Data-Final'!$T$3:$T$1977,"&lt;="&amp;G75))</f>
        <v>39</v>
      </c>
      <c r="N75" s="60">
        <f>IF(AN75&lt;1,SUMIFS('5th Cycle APR Raw Data-Final'!H$3:H$1977,'5th Cycle APR Raw Data-Final'!$A$3:$A$1977,'SB35 Determination Data'!$K75,'5th Cycle APR Raw Data-Final'!$T$3:$T$1977,"&gt;="&amp;'SB35 Determination Data'!$F75,'5th Cycle APR Raw Data-Final'!$T$3:$T$1977,"&lt;"&amp;E75),SUMIFS('5th Cycle APR Raw Data-Final'!H$3:H$1977,'5th Cycle APR Raw Data-Final'!$A$3:$A$1977,'SB35 Determination Data'!$K75,'5th Cycle APR Raw Data-Final'!$T$3:$T$1977,"&gt;="&amp;'SB35 Determination Data'!$F75,'5th Cycle APR Raw Data-Final'!$T$3:$T$1977,"&lt;="&amp;G75))</f>
        <v>39</v>
      </c>
      <c r="O75" s="60">
        <f>IF(AN75&lt;1,SUMIFS('5th Cycle APR Raw Data-Final'!I$3:I$1977,'5th Cycle APR Raw Data-Final'!$A$3:$A$1977,'SB35 Determination Data'!$K75,'5th Cycle APR Raw Data-Final'!$T$3:$T$1977,"&gt;="&amp;'SB35 Determination Data'!$F75,'5th Cycle APR Raw Data-Final'!$T$3:$T$1977,"&lt;"&amp;E75),SUMIFS('5th Cycle APR Raw Data-Final'!I$3:I$1977,'5th Cycle APR Raw Data-Final'!$A$3:$A$1977,'SB35 Determination Data'!$K75,'5th Cycle APR Raw Data-Final'!$T$3:$T$1977,"&gt;="&amp;'SB35 Determination Data'!$F75,'5th Cycle APR Raw Data-Final'!$T$3:$T$1977,"&lt;="&amp;G75))</f>
        <v>0</v>
      </c>
      <c r="P75" s="60">
        <f t="shared" si="8"/>
        <v>408</v>
      </c>
      <c r="Q75" s="31">
        <f t="shared" si="9"/>
        <v>8.7248322147651006E-2</v>
      </c>
      <c r="R75" s="61">
        <f t="shared" si="10"/>
        <v>224</v>
      </c>
      <c r="S75" s="61">
        <f t="shared" si="11"/>
        <v>0</v>
      </c>
      <c r="T75" s="60">
        <f>VLOOKUP(K75,'5th Cycle APR Raw Data-Final'!$A$3:$P$1977,10,FALSE)</f>
        <v>263</v>
      </c>
      <c r="U75" s="60">
        <f>IF(AN75&lt;1,SUMIFS('5th Cycle APR Raw Data-Final'!K$3:K$1977,'5th Cycle APR Raw Data-Final'!$A$3:$A$1977,'SB35 Determination Data'!$K75,'5th Cycle APR Raw Data-Final'!$T$3:$T$1977,"&gt;="&amp;'SB35 Determination Data'!$F75,'5th Cycle APR Raw Data-Final'!$T$3:$T$1977,"&lt;"&amp;E75),SUMIFS('5th Cycle APR Raw Data-Final'!K$3:K$1977,'5th Cycle APR Raw Data-Final'!$A$3:$A$1977,'SB35 Determination Data'!$K75,'5th Cycle APR Raw Data-Final'!$T$3:$T$1977,"&gt;="&amp;'SB35 Determination Data'!$F75,'5th Cycle APR Raw Data-Final'!$T$3:$T$1977,"&lt;="&amp;G75))</f>
        <v>56</v>
      </c>
      <c r="V75" s="60">
        <f>IF(AN75&lt;1,SUMIFS('5th Cycle APR Raw Data-Final'!L$3:L$1977,'5th Cycle APR Raw Data-Final'!$A$3:$A$1977,'SB35 Determination Data'!$K75,'5th Cycle APR Raw Data-Final'!$T$3:$T$1977,"&gt;="&amp;'SB35 Determination Data'!$F75,'5th Cycle APR Raw Data-Final'!$T$3:$T$1977,"&lt;"&amp;E75),SUMIFS('5th Cycle APR Raw Data-Final'!L$3:L$1977,'5th Cycle APR Raw Data-Final'!$A$3:$A$1977,'SB35 Determination Data'!$K75,'5th Cycle APR Raw Data-Final'!$T$3:$T$1977,"&gt;="&amp;'SB35 Determination Data'!$F75,'5th Cycle APR Raw Data-Final'!$T$3:$T$1977,"&lt;="&amp;G75))</f>
        <v>56</v>
      </c>
      <c r="W75" s="60">
        <f>IF(AN75&lt;1,SUMIFS('5th Cycle APR Raw Data-Final'!M$3:M$1977,'5th Cycle APR Raw Data-Final'!$A$3:$A$1977,'SB35 Determination Data'!$K75,'5th Cycle APR Raw Data-Final'!$T$3:$T$1977,"&gt;="&amp;'SB35 Determination Data'!$F75,'5th Cycle APR Raw Data-Final'!$T$3:$T$1977,"&lt;"&amp;E75),SUMIFS('5th Cycle APR Raw Data-Final'!M$3:M$1977,'5th Cycle APR Raw Data-Final'!$A$3:$A$1977,'SB35 Determination Data'!$K75,'5th Cycle APR Raw Data-Final'!$T$3:$T$1977,"&gt;="&amp;'SB35 Determination Data'!$F75,'5th Cycle APR Raw Data-Final'!$T$3:$T$1977,"&lt;="&amp;G75))</f>
        <v>0</v>
      </c>
      <c r="X75" s="60">
        <f t="shared" si="12"/>
        <v>207</v>
      </c>
      <c r="Y75" s="60">
        <f t="shared" si="13"/>
        <v>56</v>
      </c>
      <c r="Z75" s="60">
        <f t="shared" si="14"/>
        <v>207</v>
      </c>
      <c r="AA75" s="31">
        <f t="shared" si="15"/>
        <v>0.21292775665399238</v>
      </c>
      <c r="AB75" s="31">
        <f t="shared" si="16"/>
        <v>0.21292775665399238</v>
      </c>
      <c r="AC75" s="60">
        <f>VLOOKUP(K75,'5th Cycle APR Raw Data-Final'!$A$3:$P$1977,14,FALSE)</f>
        <v>280</v>
      </c>
      <c r="AD75" s="60">
        <f>IF(AN75&lt;1,SUMIFS('5th Cycle APR Raw Data-Final'!$O$3:$O$1977,'5th Cycle APR Raw Data-Final'!$A$3:$A$1977,'SB35 Determination Data'!$K75,'5th Cycle APR Raw Data-Final'!$T$3:$T$1977,"&gt;="&amp;'SB35 Determination Data'!$F75,'5th Cycle APR Raw Data-Final'!$T$3:$T$1977,"&lt;"&amp;E75),SUMIFS('5th Cycle APR Raw Data-Final'!$O$3:$O$1977,'5th Cycle APR Raw Data-Final'!$A$3:$A$1977,'SB35 Determination Data'!$K75,'5th Cycle APR Raw Data-Final'!$T$3:$T$1977,"&gt;="&amp;'SB35 Determination Data'!$F75,'5th Cycle APR Raw Data-Final'!$T$3:$T$1977,"&lt;="&amp;G75))</f>
        <v>130</v>
      </c>
      <c r="AE75" s="60">
        <f t="shared" si="17"/>
        <v>150</v>
      </c>
      <c r="AF75" s="31">
        <f t="shared" si="18"/>
        <v>0.4642857142857143</v>
      </c>
      <c r="AG75" s="60">
        <f>VLOOKUP(K75,'5th Cycle APR Raw Data-Final'!$A$3:$P$1977,16,FALSE)</f>
        <v>708</v>
      </c>
      <c r="AH75" s="60">
        <f>IF(AN75&lt;1,SUMIFS('5th Cycle APR Raw Data-Final'!$Q$3:$Q$1977,'5th Cycle APR Raw Data-Final'!$A$3:$A$1977,'SB35 Determination Data'!$K75,'5th Cycle APR Raw Data-Final'!$T$3:$T$1977,"&gt;="&amp;'SB35 Determination Data'!$F75,'5th Cycle APR Raw Data-Final'!$T$3:$T$1977,"&lt;"&amp;E75),SUMIFS('5th Cycle APR Raw Data-Final'!$Q$3:$Q$1977,'5th Cycle APR Raw Data-Final'!$A$3:$A$1977,'SB35 Determination Data'!$K75,'5th Cycle APR Raw Data-Final'!$T$3:$T$1977,"&gt;="&amp;'SB35 Determination Data'!$F75,'5th Cycle APR Raw Data-Final'!$T$3:$T$1977,"&lt;="&amp;G75))</f>
        <v>83</v>
      </c>
      <c r="AI75" s="60">
        <f t="shared" si="19"/>
        <v>625</v>
      </c>
      <c r="AJ75" s="31">
        <f t="shared" si="20"/>
        <v>0.1172316384180791</v>
      </c>
      <c r="AK75" s="60">
        <f>VLOOKUP(K75,'5th Cycle APR Raw Data-Final'!$A$3:$R$1977,18,FALSE)</f>
        <v>1698</v>
      </c>
      <c r="AL75" s="60">
        <f>IF(AN75&lt;1,SUMIFS('5th Cycle APR Raw Data-Final'!$S$3:$S$1977,'5th Cycle APR Raw Data-Final'!$A$3:$A$1977,'SB35 Determination Data'!$K75,'5th Cycle APR Raw Data-Final'!$T$3:$T$1977,"&gt;="&amp;'SB35 Determination Data'!$F75,'5th Cycle APR Raw Data-Final'!$T$3:$T$1977,"&lt;"&amp;E75),SUMIFS('5th Cycle APR Raw Data-Final'!$S$3:$S$1977,'5th Cycle APR Raw Data-Final'!$A$3:$A$1977,'SB35 Determination Data'!$K75,'5th Cycle APR Raw Data-Final'!$T$3:$T$1977,"&gt;="&amp;'SB35 Determination Data'!$F75,'5th Cycle APR Raw Data-Final'!$T$3:$T$1977,"&lt;="&amp;G75))</f>
        <v>308</v>
      </c>
      <c r="AM75" s="60">
        <f t="shared" si="21"/>
        <v>1390</v>
      </c>
      <c r="AN75" s="62">
        <f t="shared" si="22"/>
        <v>0.5</v>
      </c>
      <c r="AO75" s="9" t="str">
        <f t="shared" si="23"/>
        <v>YES</v>
      </c>
      <c r="AP75" s="9" t="str">
        <f t="shared" si="24"/>
        <v>NO</v>
      </c>
      <c r="AQ75" s="9" t="str">
        <f t="shared" si="25"/>
        <v>NO</v>
      </c>
      <c r="AR75" s="48" t="str">
        <f>VLOOKUP(K75,'2018Submitted'!$A$2:$C$540,3,FALSE)</f>
        <v>Successful</v>
      </c>
      <c r="AS75" s="9" t="str">
        <f t="shared" si="26"/>
        <v>NO</v>
      </c>
      <c r="AT75" s="9" t="str">
        <f t="shared" si="27"/>
        <v>NO</v>
      </c>
    </row>
    <row r="76" spans="1:46" ht="12.75" customHeight="1" x14ac:dyDescent="0.15">
      <c r="A76" s="9" t="s">
        <v>316</v>
      </c>
      <c r="B76" s="9" t="str">
        <f t="shared" si="0"/>
        <v>CATHEDRAL</v>
      </c>
      <c r="C76" s="31">
        <f t="shared" si="1"/>
        <v>0.625</v>
      </c>
      <c r="D76" s="45">
        <f t="shared" si="2"/>
        <v>8</v>
      </c>
      <c r="E76" s="46">
        <f t="shared" si="3"/>
        <v>2018</v>
      </c>
      <c r="F76" s="46">
        <f t="shared" si="4"/>
        <v>2014</v>
      </c>
      <c r="G76" s="46" t="str">
        <f t="shared" si="5"/>
        <v>2021</v>
      </c>
      <c r="H76" s="9" t="str">
        <f t="shared" si="6"/>
        <v>10/15/2013</v>
      </c>
      <c r="I76" s="9" t="str">
        <f t="shared" si="7"/>
        <v>10/15/2021</v>
      </c>
      <c r="J76" s="9" t="s">
        <v>144</v>
      </c>
      <c r="K76" s="29" t="s">
        <v>320</v>
      </c>
      <c r="L76" s="60">
        <f>VLOOKUP(K76,'5th Cycle APR Raw Data-Final'!$A$3:$P$1977,6,FALSE)</f>
        <v>141</v>
      </c>
      <c r="M76" s="60">
        <f>IF(AN76&lt;1,SUMIFS('5th Cycle APR Raw Data-Final'!G$3:G$1977,'5th Cycle APR Raw Data-Final'!$A$3:$A$1977,'SB35 Determination Data'!$K76,'5th Cycle APR Raw Data-Final'!$T$3:$T$1977,"&gt;="&amp;'SB35 Determination Data'!$F76,'5th Cycle APR Raw Data-Final'!$T$3:$T$1977,"&lt;"&amp;E76),SUMIFS('5th Cycle APR Raw Data-Final'!G$3:G$1977,'5th Cycle APR Raw Data-Final'!$A$3:$A$1977,'SB35 Determination Data'!$K76,'5th Cycle APR Raw Data-Final'!$T$3:$T$1977,"&gt;="&amp;'SB35 Determination Data'!$F76,'5th Cycle APR Raw Data-Final'!$T$3:$T$1977,"&lt;="&amp;G76))</f>
        <v>0</v>
      </c>
      <c r="N76" s="60">
        <f>IF(AN76&lt;1,SUMIFS('5th Cycle APR Raw Data-Final'!H$3:H$1977,'5th Cycle APR Raw Data-Final'!$A$3:$A$1977,'SB35 Determination Data'!$K76,'5th Cycle APR Raw Data-Final'!$T$3:$T$1977,"&gt;="&amp;'SB35 Determination Data'!$F76,'5th Cycle APR Raw Data-Final'!$T$3:$T$1977,"&lt;"&amp;E76),SUMIFS('5th Cycle APR Raw Data-Final'!H$3:H$1977,'5th Cycle APR Raw Data-Final'!$A$3:$A$1977,'SB35 Determination Data'!$K76,'5th Cycle APR Raw Data-Final'!$T$3:$T$1977,"&gt;="&amp;'SB35 Determination Data'!$F76,'5th Cycle APR Raw Data-Final'!$T$3:$T$1977,"&lt;="&amp;G76))</f>
        <v>0</v>
      </c>
      <c r="O76" s="60">
        <f>IF(AN76&lt;1,SUMIFS('5th Cycle APR Raw Data-Final'!I$3:I$1977,'5th Cycle APR Raw Data-Final'!$A$3:$A$1977,'SB35 Determination Data'!$K76,'5th Cycle APR Raw Data-Final'!$T$3:$T$1977,"&gt;="&amp;'SB35 Determination Data'!$F76,'5th Cycle APR Raw Data-Final'!$T$3:$T$1977,"&lt;"&amp;E76),SUMIFS('5th Cycle APR Raw Data-Final'!I$3:I$1977,'5th Cycle APR Raw Data-Final'!$A$3:$A$1977,'SB35 Determination Data'!$K76,'5th Cycle APR Raw Data-Final'!$T$3:$T$1977,"&gt;="&amp;'SB35 Determination Data'!$F76,'5th Cycle APR Raw Data-Final'!$T$3:$T$1977,"&lt;="&amp;G76))</f>
        <v>0</v>
      </c>
      <c r="P76" s="60">
        <f t="shared" si="8"/>
        <v>141</v>
      </c>
      <c r="Q76" s="31">
        <f t="shared" si="9"/>
        <v>0</v>
      </c>
      <c r="R76" s="61">
        <f t="shared" si="10"/>
        <v>71</v>
      </c>
      <c r="S76" s="61">
        <f t="shared" si="11"/>
        <v>0</v>
      </c>
      <c r="T76" s="60">
        <f>VLOOKUP(K76,'5th Cycle APR Raw Data-Final'!$A$3:$P$1977,10,FALSE)</f>
        <v>95</v>
      </c>
      <c r="U76" s="60">
        <f>IF(AN76&lt;1,SUMIFS('5th Cycle APR Raw Data-Final'!K$3:K$1977,'5th Cycle APR Raw Data-Final'!$A$3:$A$1977,'SB35 Determination Data'!$K76,'5th Cycle APR Raw Data-Final'!$T$3:$T$1977,"&gt;="&amp;'SB35 Determination Data'!$F76,'5th Cycle APR Raw Data-Final'!$T$3:$T$1977,"&lt;"&amp;E76),SUMIFS('5th Cycle APR Raw Data-Final'!K$3:K$1977,'5th Cycle APR Raw Data-Final'!$A$3:$A$1977,'SB35 Determination Data'!$K76,'5th Cycle APR Raw Data-Final'!$T$3:$T$1977,"&gt;="&amp;'SB35 Determination Data'!$F76,'5th Cycle APR Raw Data-Final'!$T$3:$T$1977,"&lt;="&amp;G76))</f>
        <v>0</v>
      </c>
      <c r="V76" s="60">
        <f>IF(AN76&lt;1,SUMIFS('5th Cycle APR Raw Data-Final'!L$3:L$1977,'5th Cycle APR Raw Data-Final'!$A$3:$A$1977,'SB35 Determination Data'!$K76,'5th Cycle APR Raw Data-Final'!$T$3:$T$1977,"&gt;="&amp;'SB35 Determination Data'!$F76,'5th Cycle APR Raw Data-Final'!$T$3:$T$1977,"&lt;"&amp;E76),SUMIFS('5th Cycle APR Raw Data-Final'!L$3:L$1977,'5th Cycle APR Raw Data-Final'!$A$3:$A$1977,'SB35 Determination Data'!$K76,'5th Cycle APR Raw Data-Final'!$T$3:$T$1977,"&gt;="&amp;'SB35 Determination Data'!$F76,'5th Cycle APR Raw Data-Final'!$T$3:$T$1977,"&lt;="&amp;G76))</f>
        <v>0</v>
      </c>
      <c r="W76" s="60">
        <f>IF(AN76&lt;1,SUMIFS('5th Cycle APR Raw Data-Final'!M$3:M$1977,'5th Cycle APR Raw Data-Final'!$A$3:$A$1977,'SB35 Determination Data'!$K76,'5th Cycle APR Raw Data-Final'!$T$3:$T$1977,"&gt;="&amp;'SB35 Determination Data'!$F76,'5th Cycle APR Raw Data-Final'!$T$3:$T$1977,"&lt;"&amp;E76),SUMIFS('5th Cycle APR Raw Data-Final'!M$3:M$1977,'5th Cycle APR Raw Data-Final'!$A$3:$A$1977,'SB35 Determination Data'!$K76,'5th Cycle APR Raw Data-Final'!$T$3:$T$1977,"&gt;="&amp;'SB35 Determination Data'!$F76,'5th Cycle APR Raw Data-Final'!$T$3:$T$1977,"&lt;="&amp;G76))</f>
        <v>0</v>
      </c>
      <c r="X76" s="60">
        <f t="shared" si="12"/>
        <v>95</v>
      </c>
      <c r="Y76" s="60">
        <f t="shared" si="13"/>
        <v>0</v>
      </c>
      <c r="Z76" s="60">
        <f t="shared" si="14"/>
        <v>95</v>
      </c>
      <c r="AA76" s="31">
        <f t="shared" si="15"/>
        <v>0</v>
      </c>
      <c r="AB76" s="31">
        <f t="shared" si="16"/>
        <v>0</v>
      </c>
      <c r="AC76" s="60">
        <f>VLOOKUP(K76,'5th Cycle APR Raw Data-Final'!$A$3:$P$1977,14,FALSE)</f>
        <v>110</v>
      </c>
      <c r="AD76" s="60">
        <f>IF(AN76&lt;1,SUMIFS('5th Cycle APR Raw Data-Final'!$O$3:$O$1977,'5th Cycle APR Raw Data-Final'!$A$3:$A$1977,'SB35 Determination Data'!$K76,'5th Cycle APR Raw Data-Final'!$T$3:$T$1977,"&gt;="&amp;'SB35 Determination Data'!$F76,'5th Cycle APR Raw Data-Final'!$T$3:$T$1977,"&lt;"&amp;E76),SUMIFS('5th Cycle APR Raw Data-Final'!$O$3:$O$1977,'5th Cycle APR Raw Data-Final'!$A$3:$A$1977,'SB35 Determination Data'!$K76,'5th Cycle APR Raw Data-Final'!$T$3:$T$1977,"&gt;="&amp;'SB35 Determination Data'!$F76,'5th Cycle APR Raw Data-Final'!$T$3:$T$1977,"&lt;="&amp;G76))</f>
        <v>122</v>
      </c>
      <c r="AE76" s="60">
        <f t="shared" si="17"/>
        <v>0</v>
      </c>
      <c r="AF76" s="31">
        <f t="shared" si="18"/>
        <v>1.1090909090909091</v>
      </c>
      <c r="AG76" s="60">
        <f>VLOOKUP(K76,'5th Cycle APR Raw Data-Final'!$A$3:$P$1977,16,FALSE)</f>
        <v>254</v>
      </c>
      <c r="AH76" s="60">
        <f>IF(AN76&lt;1,SUMIFS('5th Cycle APR Raw Data-Final'!$Q$3:$Q$1977,'5th Cycle APR Raw Data-Final'!$A$3:$A$1977,'SB35 Determination Data'!$K76,'5th Cycle APR Raw Data-Final'!$T$3:$T$1977,"&gt;="&amp;'SB35 Determination Data'!$F76,'5th Cycle APR Raw Data-Final'!$T$3:$T$1977,"&lt;"&amp;E76),SUMIFS('5th Cycle APR Raw Data-Final'!$Q$3:$Q$1977,'5th Cycle APR Raw Data-Final'!$A$3:$A$1977,'SB35 Determination Data'!$K76,'5th Cycle APR Raw Data-Final'!$T$3:$T$1977,"&gt;="&amp;'SB35 Determination Data'!$F76,'5th Cycle APR Raw Data-Final'!$T$3:$T$1977,"&lt;="&amp;G76))</f>
        <v>3</v>
      </c>
      <c r="AI76" s="60">
        <f t="shared" si="19"/>
        <v>251</v>
      </c>
      <c r="AJ76" s="31">
        <f t="shared" si="20"/>
        <v>1.1811023622047244E-2</v>
      </c>
      <c r="AK76" s="60">
        <f>VLOOKUP(K76,'5th Cycle APR Raw Data-Final'!$A$3:$R$1977,18,FALSE)</f>
        <v>600</v>
      </c>
      <c r="AL76" s="60">
        <f>IF(AN76&lt;1,SUMIFS('5th Cycle APR Raw Data-Final'!$S$3:$S$1977,'5th Cycle APR Raw Data-Final'!$A$3:$A$1977,'SB35 Determination Data'!$K76,'5th Cycle APR Raw Data-Final'!$T$3:$T$1977,"&gt;="&amp;'SB35 Determination Data'!$F76,'5th Cycle APR Raw Data-Final'!$T$3:$T$1977,"&lt;"&amp;E76),SUMIFS('5th Cycle APR Raw Data-Final'!$S$3:$S$1977,'5th Cycle APR Raw Data-Final'!$A$3:$A$1977,'SB35 Determination Data'!$K76,'5th Cycle APR Raw Data-Final'!$T$3:$T$1977,"&gt;="&amp;'SB35 Determination Data'!$F76,'5th Cycle APR Raw Data-Final'!$T$3:$T$1977,"&lt;="&amp;G76))</f>
        <v>125</v>
      </c>
      <c r="AM76" s="60">
        <f t="shared" si="21"/>
        <v>487</v>
      </c>
      <c r="AN76" s="62">
        <f t="shared" si="22"/>
        <v>0.5</v>
      </c>
      <c r="AO76" s="9" t="str">
        <f t="shared" si="23"/>
        <v>YES</v>
      </c>
      <c r="AP76" s="9" t="str">
        <f t="shared" si="24"/>
        <v>NO</v>
      </c>
      <c r="AQ76" s="9" t="str">
        <f t="shared" si="25"/>
        <v>NO</v>
      </c>
      <c r="AR76" s="48" t="str">
        <f>VLOOKUP(K76,'2018Submitted'!$A$2:$C$540,3,FALSE)</f>
        <v>No 2018 Annual Progress Report</v>
      </c>
      <c r="AS76" s="9" t="str">
        <f t="shared" si="26"/>
        <v>NO</v>
      </c>
      <c r="AT76" s="9" t="str">
        <f t="shared" si="27"/>
        <v>NO</v>
      </c>
    </row>
    <row r="77" spans="1:46" ht="12.75" customHeight="1" x14ac:dyDescent="0.15">
      <c r="A77" s="9" t="s">
        <v>517</v>
      </c>
      <c r="B77" s="9" t="str">
        <f t="shared" si="0"/>
        <v>CERES</v>
      </c>
      <c r="C77" s="31">
        <f t="shared" si="1"/>
        <v>0.375</v>
      </c>
      <c r="D77" s="45">
        <f t="shared" si="2"/>
        <v>8</v>
      </c>
      <c r="E77" s="46">
        <f t="shared" si="3"/>
        <v>2020</v>
      </c>
      <c r="F77" s="46">
        <f t="shared" si="4"/>
        <v>2016</v>
      </c>
      <c r="G77" s="46" t="str">
        <f t="shared" si="5"/>
        <v>2023</v>
      </c>
      <c r="H77" s="9" t="str">
        <f t="shared" si="6"/>
        <v>12/31/2015</v>
      </c>
      <c r="I77" s="9" t="str">
        <f t="shared" si="7"/>
        <v>12/31/2023</v>
      </c>
      <c r="J77" s="9" t="s">
        <v>128</v>
      </c>
      <c r="K77" s="29" t="s">
        <v>518</v>
      </c>
      <c r="L77" s="60">
        <f>VLOOKUP(K77,'5th Cycle APR Raw Data-Final'!$A$3:$P$1977,6,FALSE)</f>
        <v>622</v>
      </c>
      <c r="M77" s="60">
        <f>IF(AN77&lt;1,SUMIFS('5th Cycle APR Raw Data-Final'!G$3:G$1977,'5th Cycle APR Raw Data-Final'!$A$3:$A$1977,'SB35 Determination Data'!$K77,'5th Cycle APR Raw Data-Final'!$T$3:$T$1977,"&gt;="&amp;'SB35 Determination Data'!$F77,'5th Cycle APR Raw Data-Final'!$T$3:$T$1977,"&lt;"&amp;E77),SUMIFS('5th Cycle APR Raw Data-Final'!G$3:G$1977,'5th Cycle APR Raw Data-Final'!$A$3:$A$1977,'SB35 Determination Data'!$K77,'5th Cycle APR Raw Data-Final'!$T$3:$T$1977,"&gt;="&amp;'SB35 Determination Data'!$F77,'5th Cycle APR Raw Data-Final'!$T$3:$T$1977,"&lt;="&amp;G77))</f>
        <v>0</v>
      </c>
      <c r="N77" s="60">
        <f>IF(AN77&lt;1,SUMIFS('5th Cycle APR Raw Data-Final'!H$3:H$1977,'5th Cycle APR Raw Data-Final'!$A$3:$A$1977,'SB35 Determination Data'!$K77,'5th Cycle APR Raw Data-Final'!$T$3:$T$1977,"&gt;="&amp;'SB35 Determination Data'!$F77,'5th Cycle APR Raw Data-Final'!$T$3:$T$1977,"&lt;"&amp;E77),SUMIFS('5th Cycle APR Raw Data-Final'!H$3:H$1977,'5th Cycle APR Raw Data-Final'!$A$3:$A$1977,'SB35 Determination Data'!$K77,'5th Cycle APR Raw Data-Final'!$T$3:$T$1977,"&gt;="&amp;'SB35 Determination Data'!$F77,'5th Cycle APR Raw Data-Final'!$T$3:$T$1977,"&lt;="&amp;G77))</f>
        <v>0</v>
      </c>
      <c r="O77" s="60">
        <f>IF(AN77&lt;1,SUMIFS('5th Cycle APR Raw Data-Final'!I$3:I$1977,'5th Cycle APR Raw Data-Final'!$A$3:$A$1977,'SB35 Determination Data'!$K77,'5th Cycle APR Raw Data-Final'!$T$3:$T$1977,"&gt;="&amp;'SB35 Determination Data'!$F77,'5th Cycle APR Raw Data-Final'!$T$3:$T$1977,"&lt;"&amp;E77),SUMIFS('5th Cycle APR Raw Data-Final'!I$3:I$1977,'5th Cycle APR Raw Data-Final'!$A$3:$A$1977,'SB35 Determination Data'!$K77,'5th Cycle APR Raw Data-Final'!$T$3:$T$1977,"&gt;="&amp;'SB35 Determination Data'!$F77,'5th Cycle APR Raw Data-Final'!$T$3:$T$1977,"&lt;="&amp;G77))</f>
        <v>0</v>
      </c>
      <c r="P77" s="60">
        <f t="shared" si="8"/>
        <v>622</v>
      </c>
      <c r="Q77" s="31">
        <f t="shared" si="9"/>
        <v>0</v>
      </c>
      <c r="R77" s="61">
        <f t="shared" si="10"/>
        <v>233</v>
      </c>
      <c r="S77" s="61">
        <f t="shared" si="11"/>
        <v>0</v>
      </c>
      <c r="T77" s="60">
        <f>VLOOKUP(K77,'5th Cycle APR Raw Data-Final'!$A$3:$P$1977,10,FALSE)</f>
        <v>399</v>
      </c>
      <c r="U77" s="60">
        <f>IF(AN77&lt;1,SUMIFS('5th Cycle APR Raw Data-Final'!K$3:K$1977,'5th Cycle APR Raw Data-Final'!$A$3:$A$1977,'SB35 Determination Data'!$K77,'5th Cycle APR Raw Data-Final'!$T$3:$T$1977,"&gt;="&amp;'SB35 Determination Data'!$F77,'5th Cycle APR Raw Data-Final'!$T$3:$T$1977,"&lt;"&amp;E77),SUMIFS('5th Cycle APR Raw Data-Final'!K$3:K$1977,'5th Cycle APR Raw Data-Final'!$A$3:$A$1977,'SB35 Determination Data'!$K77,'5th Cycle APR Raw Data-Final'!$T$3:$T$1977,"&gt;="&amp;'SB35 Determination Data'!$F77,'5th Cycle APR Raw Data-Final'!$T$3:$T$1977,"&lt;="&amp;G77))</f>
        <v>0</v>
      </c>
      <c r="V77" s="60">
        <f>IF(AN77&lt;1,SUMIFS('5th Cycle APR Raw Data-Final'!L$3:L$1977,'5th Cycle APR Raw Data-Final'!$A$3:$A$1977,'SB35 Determination Data'!$K77,'5th Cycle APR Raw Data-Final'!$T$3:$T$1977,"&gt;="&amp;'SB35 Determination Data'!$F77,'5th Cycle APR Raw Data-Final'!$T$3:$T$1977,"&lt;"&amp;E77),SUMIFS('5th Cycle APR Raw Data-Final'!L$3:L$1977,'5th Cycle APR Raw Data-Final'!$A$3:$A$1977,'SB35 Determination Data'!$K77,'5th Cycle APR Raw Data-Final'!$T$3:$T$1977,"&gt;="&amp;'SB35 Determination Data'!$F77,'5th Cycle APR Raw Data-Final'!$T$3:$T$1977,"&lt;="&amp;G77))</f>
        <v>0</v>
      </c>
      <c r="W77" s="60">
        <f>IF(AN77&lt;1,SUMIFS('5th Cycle APR Raw Data-Final'!M$3:M$1977,'5th Cycle APR Raw Data-Final'!$A$3:$A$1977,'SB35 Determination Data'!$K77,'5th Cycle APR Raw Data-Final'!$T$3:$T$1977,"&gt;="&amp;'SB35 Determination Data'!$F77,'5th Cycle APR Raw Data-Final'!$T$3:$T$1977,"&lt;"&amp;E77),SUMIFS('5th Cycle APR Raw Data-Final'!M$3:M$1977,'5th Cycle APR Raw Data-Final'!$A$3:$A$1977,'SB35 Determination Data'!$K77,'5th Cycle APR Raw Data-Final'!$T$3:$T$1977,"&gt;="&amp;'SB35 Determination Data'!$F77,'5th Cycle APR Raw Data-Final'!$T$3:$T$1977,"&lt;="&amp;G77))</f>
        <v>0</v>
      </c>
      <c r="X77" s="60">
        <f t="shared" si="12"/>
        <v>399</v>
      </c>
      <c r="Y77" s="60">
        <f t="shared" si="13"/>
        <v>0</v>
      </c>
      <c r="Z77" s="60">
        <f t="shared" si="14"/>
        <v>399</v>
      </c>
      <c r="AA77" s="31">
        <f t="shared" si="15"/>
        <v>0</v>
      </c>
      <c r="AB77" s="31">
        <f t="shared" si="16"/>
        <v>0</v>
      </c>
      <c r="AC77" s="60">
        <f>VLOOKUP(K77,'5th Cycle APR Raw Data-Final'!$A$3:$P$1977,14,FALSE)</f>
        <v>446</v>
      </c>
      <c r="AD77" s="60">
        <f>IF(AN77&lt;1,SUMIFS('5th Cycle APR Raw Data-Final'!$O$3:$O$1977,'5th Cycle APR Raw Data-Final'!$A$3:$A$1977,'SB35 Determination Data'!$K77,'5th Cycle APR Raw Data-Final'!$T$3:$T$1977,"&gt;="&amp;'SB35 Determination Data'!$F77,'5th Cycle APR Raw Data-Final'!$T$3:$T$1977,"&lt;"&amp;E77),SUMIFS('5th Cycle APR Raw Data-Final'!$O$3:$O$1977,'5th Cycle APR Raw Data-Final'!$A$3:$A$1977,'SB35 Determination Data'!$K77,'5th Cycle APR Raw Data-Final'!$T$3:$T$1977,"&gt;="&amp;'SB35 Determination Data'!$F77,'5th Cycle APR Raw Data-Final'!$T$3:$T$1977,"&lt;="&amp;G77))</f>
        <v>5</v>
      </c>
      <c r="AE77" s="60">
        <f t="shared" si="17"/>
        <v>441</v>
      </c>
      <c r="AF77" s="31">
        <f t="shared" si="18"/>
        <v>1.1210762331838564E-2</v>
      </c>
      <c r="AG77" s="60">
        <f>VLOOKUP(K77,'5th Cycle APR Raw Data-Final'!$A$3:$P$1977,16,FALSE)</f>
        <v>1104</v>
      </c>
      <c r="AH77" s="60">
        <f>IF(AN77&lt;1,SUMIFS('5th Cycle APR Raw Data-Final'!$Q$3:$Q$1977,'5th Cycle APR Raw Data-Final'!$A$3:$A$1977,'SB35 Determination Data'!$K77,'5th Cycle APR Raw Data-Final'!$T$3:$T$1977,"&gt;="&amp;'SB35 Determination Data'!$F77,'5th Cycle APR Raw Data-Final'!$T$3:$T$1977,"&lt;"&amp;E77),SUMIFS('5th Cycle APR Raw Data-Final'!$Q$3:$Q$1977,'5th Cycle APR Raw Data-Final'!$A$3:$A$1977,'SB35 Determination Data'!$K77,'5th Cycle APR Raw Data-Final'!$T$3:$T$1977,"&gt;="&amp;'SB35 Determination Data'!$F77,'5th Cycle APR Raw Data-Final'!$T$3:$T$1977,"&lt;="&amp;G77))</f>
        <v>0</v>
      </c>
      <c r="AI77" s="60">
        <f t="shared" si="19"/>
        <v>1104</v>
      </c>
      <c r="AJ77" s="31">
        <f t="shared" si="20"/>
        <v>0</v>
      </c>
      <c r="AK77" s="60">
        <f>VLOOKUP(K77,'5th Cycle APR Raw Data-Final'!$A$3:$R$1977,18,FALSE)</f>
        <v>2571</v>
      </c>
      <c r="AL77" s="60">
        <f>IF(AN77&lt;1,SUMIFS('5th Cycle APR Raw Data-Final'!$S$3:$S$1977,'5th Cycle APR Raw Data-Final'!$A$3:$A$1977,'SB35 Determination Data'!$K77,'5th Cycle APR Raw Data-Final'!$T$3:$T$1977,"&gt;="&amp;'SB35 Determination Data'!$F77,'5th Cycle APR Raw Data-Final'!$T$3:$T$1977,"&lt;"&amp;E77),SUMIFS('5th Cycle APR Raw Data-Final'!$S$3:$S$1977,'5th Cycle APR Raw Data-Final'!$A$3:$A$1977,'SB35 Determination Data'!$K77,'5th Cycle APR Raw Data-Final'!$T$3:$T$1977,"&gt;="&amp;'SB35 Determination Data'!$F77,'5th Cycle APR Raw Data-Final'!$T$3:$T$1977,"&lt;="&amp;G77))</f>
        <v>5</v>
      </c>
      <c r="AM77" s="60">
        <f t="shared" si="21"/>
        <v>2566</v>
      </c>
      <c r="AN77" s="62">
        <f t="shared" si="22"/>
        <v>0.375</v>
      </c>
      <c r="AO77" s="9" t="str">
        <f t="shared" si="23"/>
        <v>YES</v>
      </c>
      <c r="AP77" s="9" t="str">
        <f t="shared" si="24"/>
        <v>NO</v>
      </c>
      <c r="AQ77" s="9" t="str">
        <f t="shared" si="25"/>
        <v>NO</v>
      </c>
      <c r="AR77" s="48" t="str">
        <f>VLOOKUP(K77,'2018Submitted'!$A$2:$C$540,3,FALSE)</f>
        <v>Successful</v>
      </c>
      <c r="AS77" s="9" t="str">
        <f t="shared" si="26"/>
        <v>NO</v>
      </c>
      <c r="AT77" s="9" t="str">
        <f t="shared" si="27"/>
        <v>NO</v>
      </c>
    </row>
    <row r="78" spans="1:46" ht="12.75" customHeight="1" x14ac:dyDescent="0.15">
      <c r="A78" s="9" t="s">
        <v>168</v>
      </c>
      <c r="B78" s="9" t="str">
        <f t="shared" si="0"/>
        <v>CERRITOS</v>
      </c>
      <c r="C78" s="31">
        <f t="shared" si="1"/>
        <v>0.625</v>
      </c>
      <c r="D78" s="45">
        <f t="shared" si="2"/>
        <v>8</v>
      </c>
      <c r="E78" s="46">
        <f t="shared" si="3"/>
        <v>2018</v>
      </c>
      <c r="F78" s="46">
        <f t="shared" si="4"/>
        <v>2014</v>
      </c>
      <c r="G78" s="46" t="str">
        <f t="shared" si="5"/>
        <v>2021</v>
      </c>
      <c r="H78" s="9" t="str">
        <f t="shared" si="6"/>
        <v>10/15/2013</v>
      </c>
      <c r="I78" s="9" t="str">
        <f t="shared" si="7"/>
        <v>10/15/2021</v>
      </c>
      <c r="J78" s="9" t="s">
        <v>144</v>
      </c>
      <c r="K78" s="29" t="s">
        <v>182</v>
      </c>
      <c r="L78" s="60">
        <f>VLOOKUP(K78,'5th Cycle APR Raw Data-Final'!$A$3:$P$1977,6,FALSE)</f>
        <v>23</v>
      </c>
      <c r="M78" s="60">
        <f>IF(AN78&lt;1,SUMIFS('5th Cycle APR Raw Data-Final'!G$3:G$1977,'5th Cycle APR Raw Data-Final'!$A$3:$A$1977,'SB35 Determination Data'!$K78,'5th Cycle APR Raw Data-Final'!$T$3:$T$1977,"&gt;="&amp;'SB35 Determination Data'!$F78,'5th Cycle APR Raw Data-Final'!$T$3:$T$1977,"&lt;"&amp;E78),SUMIFS('5th Cycle APR Raw Data-Final'!G$3:G$1977,'5th Cycle APR Raw Data-Final'!$A$3:$A$1977,'SB35 Determination Data'!$K78,'5th Cycle APR Raw Data-Final'!$T$3:$T$1977,"&gt;="&amp;'SB35 Determination Data'!$F78,'5th Cycle APR Raw Data-Final'!$T$3:$T$1977,"&lt;="&amp;G78))</f>
        <v>0</v>
      </c>
      <c r="N78" s="60">
        <f>IF(AN78&lt;1,SUMIFS('5th Cycle APR Raw Data-Final'!H$3:H$1977,'5th Cycle APR Raw Data-Final'!$A$3:$A$1977,'SB35 Determination Data'!$K78,'5th Cycle APR Raw Data-Final'!$T$3:$T$1977,"&gt;="&amp;'SB35 Determination Data'!$F78,'5th Cycle APR Raw Data-Final'!$T$3:$T$1977,"&lt;"&amp;E78),SUMIFS('5th Cycle APR Raw Data-Final'!H$3:H$1977,'5th Cycle APR Raw Data-Final'!$A$3:$A$1977,'SB35 Determination Data'!$K78,'5th Cycle APR Raw Data-Final'!$T$3:$T$1977,"&gt;="&amp;'SB35 Determination Data'!$F78,'5th Cycle APR Raw Data-Final'!$T$3:$T$1977,"&lt;="&amp;G78))</f>
        <v>0</v>
      </c>
      <c r="O78" s="60">
        <f>IF(AN78&lt;1,SUMIFS('5th Cycle APR Raw Data-Final'!I$3:I$1977,'5th Cycle APR Raw Data-Final'!$A$3:$A$1977,'SB35 Determination Data'!$K78,'5th Cycle APR Raw Data-Final'!$T$3:$T$1977,"&gt;="&amp;'SB35 Determination Data'!$F78,'5th Cycle APR Raw Data-Final'!$T$3:$T$1977,"&lt;"&amp;E78),SUMIFS('5th Cycle APR Raw Data-Final'!I$3:I$1977,'5th Cycle APR Raw Data-Final'!$A$3:$A$1977,'SB35 Determination Data'!$K78,'5th Cycle APR Raw Data-Final'!$T$3:$T$1977,"&gt;="&amp;'SB35 Determination Data'!$F78,'5th Cycle APR Raw Data-Final'!$T$3:$T$1977,"&lt;="&amp;G78))</f>
        <v>0</v>
      </c>
      <c r="P78" s="60">
        <f t="shared" si="8"/>
        <v>23</v>
      </c>
      <c r="Q78" s="31">
        <f t="shared" si="9"/>
        <v>0</v>
      </c>
      <c r="R78" s="61">
        <f t="shared" si="10"/>
        <v>12</v>
      </c>
      <c r="S78" s="61">
        <f t="shared" si="11"/>
        <v>0</v>
      </c>
      <c r="T78" s="60">
        <f>VLOOKUP(K78,'5th Cycle APR Raw Data-Final'!$A$3:$P$1977,10,FALSE)</f>
        <v>14</v>
      </c>
      <c r="U78" s="60">
        <f>IF(AN78&lt;1,SUMIFS('5th Cycle APR Raw Data-Final'!K$3:K$1977,'5th Cycle APR Raw Data-Final'!$A$3:$A$1977,'SB35 Determination Data'!$K78,'5th Cycle APR Raw Data-Final'!$T$3:$T$1977,"&gt;="&amp;'SB35 Determination Data'!$F78,'5th Cycle APR Raw Data-Final'!$T$3:$T$1977,"&lt;"&amp;E78),SUMIFS('5th Cycle APR Raw Data-Final'!K$3:K$1977,'5th Cycle APR Raw Data-Final'!$A$3:$A$1977,'SB35 Determination Data'!$K78,'5th Cycle APR Raw Data-Final'!$T$3:$T$1977,"&gt;="&amp;'SB35 Determination Data'!$F78,'5th Cycle APR Raw Data-Final'!$T$3:$T$1977,"&lt;="&amp;G78))</f>
        <v>0</v>
      </c>
      <c r="V78" s="60">
        <f>IF(AN78&lt;1,SUMIFS('5th Cycle APR Raw Data-Final'!L$3:L$1977,'5th Cycle APR Raw Data-Final'!$A$3:$A$1977,'SB35 Determination Data'!$K78,'5th Cycle APR Raw Data-Final'!$T$3:$T$1977,"&gt;="&amp;'SB35 Determination Data'!$F78,'5th Cycle APR Raw Data-Final'!$T$3:$T$1977,"&lt;"&amp;E78),SUMIFS('5th Cycle APR Raw Data-Final'!L$3:L$1977,'5th Cycle APR Raw Data-Final'!$A$3:$A$1977,'SB35 Determination Data'!$K78,'5th Cycle APR Raw Data-Final'!$T$3:$T$1977,"&gt;="&amp;'SB35 Determination Data'!$F78,'5th Cycle APR Raw Data-Final'!$T$3:$T$1977,"&lt;="&amp;G78))</f>
        <v>0</v>
      </c>
      <c r="W78" s="60">
        <f>IF(AN78&lt;1,SUMIFS('5th Cycle APR Raw Data-Final'!M$3:M$1977,'5th Cycle APR Raw Data-Final'!$A$3:$A$1977,'SB35 Determination Data'!$K78,'5th Cycle APR Raw Data-Final'!$T$3:$T$1977,"&gt;="&amp;'SB35 Determination Data'!$F78,'5th Cycle APR Raw Data-Final'!$T$3:$T$1977,"&lt;"&amp;E78),SUMIFS('5th Cycle APR Raw Data-Final'!M$3:M$1977,'5th Cycle APR Raw Data-Final'!$A$3:$A$1977,'SB35 Determination Data'!$K78,'5th Cycle APR Raw Data-Final'!$T$3:$T$1977,"&gt;="&amp;'SB35 Determination Data'!$F78,'5th Cycle APR Raw Data-Final'!$T$3:$T$1977,"&lt;="&amp;G78))</f>
        <v>0</v>
      </c>
      <c r="X78" s="60">
        <f t="shared" si="12"/>
        <v>14</v>
      </c>
      <c r="Y78" s="60">
        <f t="shared" si="13"/>
        <v>0</v>
      </c>
      <c r="Z78" s="60">
        <f t="shared" si="14"/>
        <v>14</v>
      </c>
      <c r="AA78" s="31">
        <f t="shared" si="15"/>
        <v>0</v>
      </c>
      <c r="AB78" s="31">
        <f t="shared" si="16"/>
        <v>0</v>
      </c>
      <c r="AC78" s="60">
        <f>VLOOKUP(K78,'5th Cycle APR Raw Data-Final'!$A$3:$P$1977,14,FALSE)</f>
        <v>14</v>
      </c>
      <c r="AD78" s="60">
        <f>IF(AN78&lt;1,SUMIFS('5th Cycle APR Raw Data-Final'!$O$3:$O$1977,'5th Cycle APR Raw Data-Final'!$A$3:$A$1977,'SB35 Determination Data'!$K78,'5th Cycle APR Raw Data-Final'!$T$3:$T$1977,"&gt;="&amp;'SB35 Determination Data'!$F78,'5th Cycle APR Raw Data-Final'!$T$3:$T$1977,"&lt;"&amp;E78),SUMIFS('5th Cycle APR Raw Data-Final'!$O$3:$O$1977,'5th Cycle APR Raw Data-Final'!$A$3:$A$1977,'SB35 Determination Data'!$K78,'5th Cycle APR Raw Data-Final'!$T$3:$T$1977,"&gt;="&amp;'SB35 Determination Data'!$F78,'5th Cycle APR Raw Data-Final'!$T$3:$T$1977,"&lt;="&amp;G78))</f>
        <v>0</v>
      </c>
      <c r="AE78" s="60">
        <f t="shared" si="17"/>
        <v>14</v>
      </c>
      <c r="AF78" s="31">
        <f t="shared" si="18"/>
        <v>0</v>
      </c>
      <c r="AG78" s="60">
        <f>VLOOKUP(K78,'5th Cycle APR Raw Data-Final'!$A$3:$P$1977,16,FALSE)</f>
        <v>35</v>
      </c>
      <c r="AH78" s="60">
        <f>IF(AN78&lt;1,SUMIFS('5th Cycle APR Raw Data-Final'!$Q$3:$Q$1977,'5th Cycle APR Raw Data-Final'!$A$3:$A$1977,'SB35 Determination Data'!$K78,'5th Cycle APR Raw Data-Final'!$T$3:$T$1977,"&gt;="&amp;'SB35 Determination Data'!$F78,'5th Cycle APR Raw Data-Final'!$T$3:$T$1977,"&lt;"&amp;E78),SUMIFS('5th Cycle APR Raw Data-Final'!$Q$3:$Q$1977,'5th Cycle APR Raw Data-Final'!$A$3:$A$1977,'SB35 Determination Data'!$K78,'5th Cycle APR Raw Data-Final'!$T$3:$T$1977,"&gt;="&amp;'SB35 Determination Data'!$F78,'5th Cycle APR Raw Data-Final'!$T$3:$T$1977,"&lt;="&amp;G78))</f>
        <v>355</v>
      </c>
      <c r="AI78" s="60">
        <f t="shared" si="19"/>
        <v>0</v>
      </c>
      <c r="AJ78" s="31">
        <f t="shared" si="20"/>
        <v>10.142857142857142</v>
      </c>
      <c r="AK78" s="60">
        <f>VLOOKUP(K78,'5th Cycle APR Raw Data-Final'!$A$3:$R$1977,18,FALSE)</f>
        <v>86</v>
      </c>
      <c r="AL78" s="60">
        <f>IF(AN78&lt;1,SUMIFS('5th Cycle APR Raw Data-Final'!$S$3:$S$1977,'5th Cycle APR Raw Data-Final'!$A$3:$A$1977,'SB35 Determination Data'!$K78,'5th Cycle APR Raw Data-Final'!$T$3:$T$1977,"&gt;="&amp;'SB35 Determination Data'!$F78,'5th Cycle APR Raw Data-Final'!$T$3:$T$1977,"&lt;"&amp;E78),SUMIFS('5th Cycle APR Raw Data-Final'!$S$3:$S$1977,'5th Cycle APR Raw Data-Final'!$A$3:$A$1977,'SB35 Determination Data'!$K78,'5th Cycle APR Raw Data-Final'!$T$3:$T$1977,"&gt;="&amp;'SB35 Determination Data'!$F78,'5th Cycle APR Raw Data-Final'!$T$3:$T$1977,"&lt;="&amp;G78))</f>
        <v>355</v>
      </c>
      <c r="AM78" s="60">
        <f t="shared" si="21"/>
        <v>51</v>
      </c>
      <c r="AN78" s="62">
        <f t="shared" si="22"/>
        <v>0.5</v>
      </c>
      <c r="AO78" s="9" t="str">
        <f t="shared" si="23"/>
        <v>NO</v>
      </c>
      <c r="AP78" s="9" t="str">
        <f t="shared" si="24"/>
        <v>YES</v>
      </c>
      <c r="AQ78" s="9" t="str">
        <f t="shared" si="25"/>
        <v>NO</v>
      </c>
      <c r="AR78" s="48" t="str">
        <f>VLOOKUP(K78,'2018Submitted'!$A$2:$C$540,3,FALSE)</f>
        <v>Successful</v>
      </c>
      <c r="AS78" s="9" t="str">
        <f t="shared" si="26"/>
        <v>NO</v>
      </c>
      <c r="AT78" s="9" t="str">
        <f t="shared" si="27"/>
        <v>YES</v>
      </c>
    </row>
    <row r="79" spans="1:46" ht="12.75" customHeight="1" x14ac:dyDescent="0.15">
      <c r="A79" s="9" t="s">
        <v>88</v>
      </c>
      <c r="B79" s="9" t="str">
        <f t="shared" si="0"/>
        <v>CHICO</v>
      </c>
      <c r="C79" s="31">
        <f t="shared" si="1"/>
        <v>0.625</v>
      </c>
      <c r="D79" s="45">
        <f t="shared" si="2"/>
        <v>8</v>
      </c>
      <c r="E79" s="46">
        <f t="shared" si="3"/>
        <v>2018</v>
      </c>
      <c r="F79" s="46">
        <f t="shared" si="4"/>
        <v>2014</v>
      </c>
      <c r="G79" s="46">
        <f t="shared" si="5"/>
        <v>2021</v>
      </c>
      <c r="H79" s="9" t="str">
        <f t="shared" si="6"/>
        <v>06/15/2014</v>
      </c>
      <c r="I79" s="9" t="str">
        <f t="shared" si="7"/>
        <v>06/15/2022</v>
      </c>
      <c r="J79" s="9" t="s">
        <v>89</v>
      </c>
      <c r="K79" s="29" t="s">
        <v>92</v>
      </c>
      <c r="L79" s="60">
        <f>VLOOKUP(K79,'5th Cycle APR Raw Data-Final'!$A$3:$P$1977,6,FALSE)</f>
        <v>974</v>
      </c>
      <c r="M79" s="60">
        <f>IF(AN79&lt;1,SUMIFS('5th Cycle APR Raw Data-Final'!G$3:G$1977,'5th Cycle APR Raw Data-Final'!$A$3:$A$1977,'SB35 Determination Data'!$K79,'5th Cycle APR Raw Data-Final'!$T$3:$T$1977,"&gt;="&amp;'SB35 Determination Data'!$F79,'5th Cycle APR Raw Data-Final'!$T$3:$T$1977,"&lt;"&amp;E79),SUMIFS('5th Cycle APR Raw Data-Final'!G$3:G$1977,'5th Cycle APR Raw Data-Final'!$A$3:$A$1977,'SB35 Determination Data'!$K79,'5th Cycle APR Raw Data-Final'!$T$3:$T$1977,"&gt;="&amp;'SB35 Determination Data'!$F79,'5th Cycle APR Raw Data-Final'!$T$3:$T$1977,"&lt;="&amp;G79))</f>
        <v>15</v>
      </c>
      <c r="N79" s="60">
        <f>IF(AN79&lt;1,SUMIFS('5th Cycle APR Raw Data-Final'!H$3:H$1977,'5th Cycle APR Raw Data-Final'!$A$3:$A$1977,'SB35 Determination Data'!$K79,'5th Cycle APR Raw Data-Final'!$T$3:$T$1977,"&gt;="&amp;'SB35 Determination Data'!$F79,'5th Cycle APR Raw Data-Final'!$T$3:$T$1977,"&lt;"&amp;E79),SUMIFS('5th Cycle APR Raw Data-Final'!H$3:H$1977,'5th Cycle APR Raw Data-Final'!$A$3:$A$1977,'SB35 Determination Data'!$K79,'5th Cycle APR Raw Data-Final'!$T$3:$T$1977,"&gt;="&amp;'SB35 Determination Data'!$F79,'5th Cycle APR Raw Data-Final'!$T$3:$T$1977,"&lt;="&amp;G79))</f>
        <v>15</v>
      </c>
      <c r="O79" s="60">
        <f>IF(AN79&lt;1,SUMIFS('5th Cycle APR Raw Data-Final'!I$3:I$1977,'5th Cycle APR Raw Data-Final'!$A$3:$A$1977,'SB35 Determination Data'!$K79,'5th Cycle APR Raw Data-Final'!$T$3:$T$1977,"&gt;="&amp;'SB35 Determination Data'!$F79,'5th Cycle APR Raw Data-Final'!$T$3:$T$1977,"&lt;"&amp;E79),SUMIFS('5th Cycle APR Raw Data-Final'!I$3:I$1977,'5th Cycle APR Raw Data-Final'!$A$3:$A$1977,'SB35 Determination Data'!$K79,'5th Cycle APR Raw Data-Final'!$T$3:$T$1977,"&gt;="&amp;'SB35 Determination Data'!$F79,'5th Cycle APR Raw Data-Final'!$T$3:$T$1977,"&lt;="&amp;G79))</f>
        <v>0</v>
      </c>
      <c r="P79" s="60">
        <f t="shared" si="8"/>
        <v>959</v>
      </c>
      <c r="Q79" s="31">
        <f t="shared" si="9"/>
        <v>1.5400410677618069E-2</v>
      </c>
      <c r="R79" s="61">
        <f t="shared" si="10"/>
        <v>487</v>
      </c>
      <c r="S79" s="61">
        <f t="shared" si="11"/>
        <v>0</v>
      </c>
      <c r="T79" s="60">
        <f>VLOOKUP(K79,'5th Cycle APR Raw Data-Final'!$A$3:$P$1977,10,FALSE)</f>
        <v>643</v>
      </c>
      <c r="U79" s="60">
        <f>IF(AN79&lt;1,SUMIFS('5th Cycle APR Raw Data-Final'!K$3:K$1977,'5th Cycle APR Raw Data-Final'!$A$3:$A$1977,'SB35 Determination Data'!$K79,'5th Cycle APR Raw Data-Final'!$T$3:$T$1977,"&gt;="&amp;'SB35 Determination Data'!$F79,'5th Cycle APR Raw Data-Final'!$T$3:$T$1977,"&lt;"&amp;E79),SUMIFS('5th Cycle APR Raw Data-Final'!K$3:K$1977,'5th Cycle APR Raw Data-Final'!$A$3:$A$1977,'SB35 Determination Data'!$K79,'5th Cycle APR Raw Data-Final'!$T$3:$T$1977,"&gt;="&amp;'SB35 Determination Data'!$F79,'5th Cycle APR Raw Data-Final'!$T$3:$T$1977,"&lt;="&amp;G79))</f>
        <v>5</v>
      </c>
      <c r="V79" s="60">
        <f>IF(AN79&lt;1,SUMIFS('5th Cycle APR Raw Data-Final'!L$3:L$1977,'5th Cycle APR Raw Data-Final'!$A$3:$A$1977,'SB35 Determination Data'!$K79,'5th Cycle APR Raw Data-Final'!$T$3:$T$1977,"&gt;="&amp;'SB35 Determination Data'!$F79,'5th Cycle APR Raw Data-Final'!$T$3:$T$1977,"&lt;"&amp;E79),SUMIFS('5th Cycle APR Raw Data-Final'!L$3:L$1977,'5th Cycle APR Raw Data-Final'!$A$3:$A$1977,'SB35 Determination Data'!$K79,'5th Cycle APR Raw Data-Final'!$T$3:$T$1977,"&gt;="&amp;'SB35 Determination Data'!$F79,'5th Cycle APR Raw Data-Final'!$T$3:$T$1977,"&lt;="&amp;G79))</f>
        <v>5</v>
      </c>
      <c r="W79" s="60">
        <f>IF(AN79&lt;1,SUMIFS('5th Cycle APR Raw Data-Final'!M$3:M$1977,'5th Cycle APR Raw Data-Final'!$A$3:$A$1977,'SB35 Determination Data'!$K79,'5th Cycle APR Raw Data-Final'!$T$3:$T$1977,"&gt;="&amp;'SB35 Determination Data'!$F79,'5th Cycle APR Raw Data-Final'!$T$3:$T$1977,"&lt;"&amp;E79),SUMIFS('5th Cycle APR Raw Data-Final'!M$3:M$1977,'5th Cycle APR Raw Data-Final'!$A$3:$A$1977,'SB35 Determination Data'!$K79,'5th Cycle APR Raw Data-Final'!$T$3:$T$1977,"&gt;="&amp;'SB35 Determination Data'!$F79,'5th Cycle APR Raw Data-Final'!$T$3:$T$1977,"&lt;="&amp;G79))</f>
        <v>0</v>
      </c>
      <c r="X79" s="60">
        <f t="shared" si="12"/>
        <v>638</v>
      </c>
      <c r="Y79" s="60">
        <f t="shared" si="13"/>
        <v>5</v>
      </c>
      <c r="Z79" s="60">
        <f t="shared" si="14"/>
        <v>638</v>
      </c>
      <c r="AA79" s="31">
        <f t="shared" si="15"/>
        <v>7.7760497667185074E-3</v>
      </c>
      <c r="AB79" s="31">
        <f t="shared" si="16"/>
        <v>7.7760497667185074E-3</v>
      </c>
      <c r="AC79" s="60">
        <f>VLOOKUP(K79,'5th Cycle APR Raw Data-Final'!$A$3:$P$1977,14,FALSE)</f>
        <v>708</v>
      </c>
      <c r="AD79" s="60">
        <f>IF(AN79&lt;1,SUMIFS('5th Cycle APR Raw Data-Final'!$O$3:$O$1977,'5th Cycle APR Raw Data-Final'!$A$3:$A$1977,'SB35 Determination Data'!$K79,'5th Cycle APR Raw Data-Final'!$T$3:$T$1977,"&gt;="&amp;'SB35 Determination Data'!$F79,'5th Cycle APR Raw Data-Final'!$T$3:$T$1977,"&lt;"&amp;E79),SUMIFS('5th Cycle APR Raw Data-Final'!$O$3:$O$1977,'5th Cycle APR Raw Data-Final'!$A$3:$A$1977,'SB35 Determination Data'!$K79,'5th Cycle APR Raw Data-Final'!$T$3:$T$1977,"&gt;="&amp;'SB35 Determination Data'!$F79,'5th Cycle APR Raw Data-Final'!$T$3:$T$1977,"&lt;="&amp;G79))</f>
        <v>324</v>
      </c>
      <c r="AE79" s="60">
        <f t="shared" si="17"/>
        <v>384</v>
      </c>
      <c r="AF79" s="31">
        <f t="shared" si="18"/>
        <v>0.4576271186440678</v>
      </c>
      <c r="AG79" s="60">
        <f>VLOOKUP(K79,'5th Cycle APR Raw Data-Final'!$A$3:$P$1977,16,FALSE)</f>
        <v>1638</v>
      </c>
      <c r="AH79" s="60">
        <f>IF(AN79&lt;1,SUMIFS('5th Cycle APR Raw Data-Final'!$Q$3:$Q$1977,'5th Cycle APR Raw Data-Final'!$A$3:$A$1977,'SB35 Determination Data'!$K79,'5th Cycle APR Raw Data-Final'!$T$3:$T$1977,"&gt;="&amp;'SB35 Determination Data'!$F79,'5th Cycle APR Raw Data-Final'!$T$3:$T$1977,"&lt;"&amp;E79),SUMIFS('5th Cycle APR Raw Data-Final'!$Q$3:$Q$1977,'5th Cycle APR Raw Data-Final'!$A$3:$A$1977,'SB35 Determination Data'!$K79,'5th Cycle APR Raw Data-Final'!$T$3:$T$1977,"&gt;="&amp;'SB35 Determination Data'!$F79,'5th Cycle APR Raw Data-Final'!$T$3:$T$1977,"&lt;="&amp;G79))</f>
        <v>1333</v>
      </c>
      <c r="AI79" s="60">
        <f t="shared" si="19"/>
        <v>305</v>
      </c>
      <c r="AJ79" s="31">
        <f t="shared" si="20"/>
        <v>0.81379731379731379</v>
      </c>
      <c r="AK79" s="60">
        <f>VLOOKUP(K79,'5th Cycle APR Raw Data-Final'!$A$3:$R$1977,18,FALSE)</f>
        <v>3963</v>
      </c>
      <c r="AL79" s="60">
        <f>IF(AN79&lt;1,SUMIFS('5th Cycle APR Raw Data-Final'!$S$3:$S$1977,'5th Cycle APR Raw Data-Final'!$A$3:$A$1977,'SB35 Determination Data'!$K79,'5th Cycle APR Raw Data-Final'!$T$3:$T$1977,"&gt;="&amp;'SB35 Determination Data'!$F79,'5th Cycle APR Raw Data-Final'!$T$3:$T$1977,"&lt;"&amp;E79),SUMIFS('5th Cycle APR Raw Data-Final'!$S$3:$S$1977,'5th Cycle APR Raw Data-Final'!$A$3:$A$1977,'SB35 Determination Data'!$K79,'5th Cycle APR Raw Data-Final'!$T$3:$T$1977,"&gt;="&amp;'SB35 Determination Data'!$F79,'5th Cycle APR Raw Data-Final'!$T$3:$T$1977,"&lt;="&amp;G79))</f>
        <v>1677</v>
      </c>
      <c r="AM79" s="60">
        <f t="shared" si="21"/>
        <v>2286</v>
      </c>
      <c r="AN79" s="62">
        <f t="shared" si="22"/>
        <v>0.5</v>
      </c>
      <c r="AO79" s="9" t="str">
        <f t="shared" si="23"/>
        <v>NO</v>
      </c>
      <c r="AP79" s="9" t="str">
        <f t="shared" si="24"/>
        <v>YES</v>
      </c>
      <c r="AQ79" s="9" t="str">
        <f t="shared" si="25"/>
        <v>NO</v>
      </c>
      <c r="AR79" s="48" t="str">
        <f>VLOOKUP(K79,'2018Submitted'!$A$2:$C$540,3,FALSE)</f>
        <v>Successful</v>
      </c>
      <c r="AS79" s="9" t="str">
        <f t="shared" si="26"/>
        <v>NO</v>
      </c>
      <c r="AT79" s="9" t="str">
        <f t="shared" si="27"/>
        <v>YES</v>
      </c>
    </row>
    <row r="80" spans="1:46" ht="12.75" customHeight="1" x14ac:dyDescent="0.15">
      <c r="A80" s="9" t="s">
        <v>352</v>
      </c>
      <c r="B80" s="9" t="str">
        <f t="shared" si="0"/>
        <v>CHINO</v>
      </c>
      <c r="C80" s="31">
        <f t="shared" si="1"/>
        <v>0.625</v>
      </c>
      <c r="D80" s="45">
        <f t="shared" si="2"/>
        <v>8</v>
      </c>
      <c r="E80" s="46">
        <f t="shared" si="3"/>
        <v>2018</v>
      </c>
      <c r="F80" s="46">
        <f t="shared" si="4"/>
        <v>2014</v>
      </c>
      <c r="G80" s="46" t="str">
        <f t="shared" si="5"/>
        <v>2021</v>
      </c>
      <c r="H80" s="9" t="str">
        <f t="shared" si="6"/>
        <v>10/15/2013</v>
      </c>
      <c r="I80" s="9" t="str">
        <f t="shared" si="7"/>
        <v>10/15/2021</v>
      </c>
      <c r="J80" s="9" t="s">
        <v>144</v>
      </c>
      <c r="K80" s="29" t="s">
        <v>355</v>
      </c>
      <c r="L80" s="60">
        <f>VLOOKUP(K80,'5th Cycle APR Raw Data-Final'!$A$3:$P$1977,6,FALSE)</f>
        <v>707</v>
      </c>
      <c r="M80" s="60">
        <f>IF(AN80&lt;1,SUMIFS('5th Cycle APR Raw Data-Final'!G$3:G$1977,'5th Cycle APR Raw Data-Final'!$A$3:$A$1977,'SB35 Determination Data'!$K80,'5th Cycle APR Raw Data-Final'!$T$3:$T$1977,"&gt;="&amp;'SB35 Determination Data'!$F80,'5th Cycle APR Raw Data-Final'!$T$3:$T$1977,"&lt;"&amp;E80),SUMIFS('5th Cycle APR Raw Data-Final'!G$3:G$1977,'5th Cycle APR Raw Data-Final'!$A$3:$A$1977,'SB35 Determination Data'!$K80,'5th Cycle APR Raw Data-Final'!$T$3:$T$1977,"&gt;="&amp;'SB35 Determination Data'!$F80,'5th Cycle APR Raw Data-Final'!$T$3:$T$1977,"&lt;="&amp;G80))</f>
        <v>135</v>
      </c>
      <c r="N80" s="60">
        <f>IF(AN80&lt;1,SUMIFS('5th Cycle APR Raw Data-Final'!H$3:H$1977,'5th Cycle APR Raw Data-Final'!$A$3:$A$1977,'SB35 Determination Data'!$K80,'5th Cycle APR Raw Data-Final'!$T$3:$T$1977,"&gt;="&amp;'SB35 Determination Data'!$F80,'5th Cycle APR Raw Data-Final'!$T$3:$T$1977,"&lt;"&amp;E80),SUMIFS('5th Cycle APR Raw Data-Final'!H$3:H$1977,'5th Cycle APR Raw Data-Final'!$A$3:$A$1977,'SB35 Determination Data'!$K80,'5th Cycle APR Raw Data-Final'!$T$3:$T$1977,"&gt;="&amp;'SB35 Determination Data'!$F80,'5th Cycle APR Raw Data-Final'!$T$3:$T$1977,"&lt;="&amp;G80))</f>
        <v>135</v>
      </c>
      <c r="O80" s="60">
        <f>IF(AN80&lt;1,SUMIFS('5th Cycle APR Raw Data-Final'!I$3:I$1977,'5th Cycle APR Raw Data-Final'!$A$3:$A$1977,'SB35 Determination Data'!$K80,'5th Cycle APR Raw Data-Final'!$T$3:$T$1977,"&gt;="&amp;'SB35 Determination Data'!$F80,'5th Cycle APR Raw Data-Final'!$T$3:$T$1977,"&lt;"&amp;E80),SUMIFS('5th Cycle APR Raw Data-Final'!I$3:I$1977,'5th Cycle APR Raw Data-Final'!$A$3:$A$1977,'SB35 Determination Data'!$K80,'5th Cycle APR Raw Data-Final'!$T$3:$T$1977,"&gt;="&amp;'SB35 Determination Data'!$F80,'5th Cycle APR Raw Data-Final'!$T$3:$T$1977,"&lt;="&amp;G80))</f>
        <v>0</v>
      </c>
      <c r="P80" s="60">
        <f t="shared" si="8"/>
        <v>572</v>
      </c>
      <c r="Q80" s="31">
        <f t="shared" si="9"/>
        <v>0.19094766619519093</v>
      </c>
      <c r="R80" s="61">
        <f t="shared" si="10"/>
        <v>354</v>
      </c>
      <c r="S80" s="61">
        <f t="shared" si="11"/>
        <v>0</v>
      </c>
      <c r="T80" s="60">
        <f>VLOOKUP(K80,'5th Cycle APR Raw Data-Final'!$A$3:$P$1977,10,FALSE)</f>
        <v>478</v>
      </c>
      <c r="U80" s="60">
        <f>IF(AN80&lt;1,SUMIFS('5th Cycle APR Raw Data-Final'!K$3:K$1977,'5th Cycle APR Raw Data-Final'!$A$3:$A$1977,'SB35 Determination Data'!$K80,'5th Cycle APR Raw Data-Final'!$T$3:$T$1977,"&gt;="&amp;'SB35 Determination Data'!$F80,'5th Cycle APR Raw Data-Final'!$T$3:$T$1977,"&lt;"&amp;E80),SUMIFS('5th Cycle APR Raw Data-Final'!K$3:K$1977,'5th Cycle APR Raw Data-Final'!$A$3:$A$1977,'SB35 Determination Data'!$K80,'5th Cycle APR Raw Data-Final'!$T$3:$T$1977,"&gt;="&amp;'SB35 Determination Data'!$F80,'5th Cycle APR Raw Data-Final'!$T$3:$T$1977,"&lt;="&amp;G80))</f>
        <v>203</v>
      </c>
      <c r="V80" s="60">
        <f>IF(AN80&lt;1,SUMIFS('5th Cycle APR Raw Data-Final'!L$3:L$1977,'5th Cycle APR Raw Data-Final'!$A$3:$A$1977,'SB35 Determination Data'!$K80,'5th Cycle APR Raw Data-Final'!$T$3:$T$1977,"&gt;="&amp;'SB35 Determination Data'!$F80,'5th Cycle APR Raw Data-Final'!$T$3:$T$1977,"&lt;"&amp;E80),SUMIFS('5th Cycle APR Raw Data-Final'!L$3:L$1977,'5th Cycle APR Raw Data-Final'!$A$3:$A$1977,'SB35 Determination Data'!$K80,'5th Cycle APR Raw Data-Final'!$T$3:$T$1977,"&gt;="&amp;'SB35 Determination Data'!$F80,'5th Cycle APR Raw Data-Final'!$T$3:$T$1977,"&lt;="&amp;G80))</f>
        <v>203</v>
      </c>
      <c r="W80" s="60">
        <f>IF(AN80&lt;1,SUMIFS('5th Cycle APR Raw Data-Final'!M$3:M$1977,'5th Cycle APR Raw Data-Final'!$A$3:$A$1977,'SB35 Determination Data'!$K80,'5th Cycle APR Raw Data-Final'!$T$3:$T$1977,"&gt;="&amp;'SB35 Determination Data'!$F80,'5th Cycle APR Raw Data-Final'!$T$3:$T$1977,"&lt;"&amp;E80),SUMIFS('5th Cycle APR Raw Data-Final'!M$3:M$1977,'5th Cycle APR Raw Data-Final'!$A$3:$A$1977,'SB35 Determination Data'!$K80,'5th Cycle APR Raw Data-Final'!$T$3:$T$1977,"&gt;="&amp;'SB35 Determination Data'!$F80,'5th Cycle APR Raw Data-Final'!$T$3:$T$1977,"&lt;="&amp;G80))</f>
        <v>0</v>
      </c>
      <c r="X80" s="60">
        <f t="shared" si="12"/>
        <v>275</v>
      </c>
      <c r="Y80" s="60">
        <f t="shared" si="13"/>
        <v>203</v>
      </c>
      <c r="Z80" s="60">
        <f t="shared" si="14"/>
        <v>275</v>
      </c>
      <c r="AA80" s="31">
        <f t="shared" si="15"/>
        <v>0.42468619246861927</v>
      </c>
      <c r="AB80" s="31">
        <f t="shared" si="16"/>
        <v>0.42468619246861927</v>
      </c>
      <c r="AC80" s="60">
        <f>VLOOKUP(K80,'5th Cycle APR Raw Data-Final'!$A$3:$P$1977,14,FALSE)</f>
        <v>533</v>
      </c>
      <c r="AD80" s="60">
        <f>IF(AN80&lt;1,SUMIFS('5th Cycle APR Raw Data-Final'!$O$3:$O$1977,'5th Cycle APR Raw Data-Final'!$A$3:$A$1977,'SB35 Determination Data'!$K80,'5th Cycle APR Raw Data-Final'!$T$3:$T$1977,"&gt;="&amp;'SB35 Determination Data'!$F80,'5th Cycle APR Raw Data-Final'!$T$3:$T$1977,"&lt;"&amp;E80),SUMIFS('5th Cycle APR Raw Data-Final'!$O$3:$O$1977,'5th Cycle APR Raw Data-Final'!$A$3:$A$1977,'SB35 Determination Data'!$K80,'5th Cycle APR Raw Data-Final'!$T$3:$T$1977,"&gt;="&amp;'SB35 Determination Data'!$F80,'5th Cycle APR Raw Data-Final'!$T$3:$T$1977,"&lt;="&amp;G80))</f>
        <v>0</v>
      </c>
      <c r="AE80" s="60">
        <f t="shared" si="17"/>
        <v>533</v>
      </c>
      <c r="AF80" s="31">
        <f t="shared" si="18"/>
        <v>0</v>
      </c>
      <c r="AG80" s="60">
        <f>VLOOKUP(K80,'5th Cycle APR Raw Data-Final'!$A$3:$P$1977,16,FALSE)</f>
        <v>1176</v>
      </c>
      <c r="AH80" s="60">
        <f>IF(AN80&lt;1,SUMIFS('5th Cycle APR Raw Data-Final'!$Q$3:$Q$1977,'5th Cycle APR Raw Data-Final'!$A$3:$A$1977,'SB35 Determination Data'!$K80,'5th Cycle APR Raw Data-Final'!$T$3:$T$1977,"&gt;="&amp;'SB35 Determination Data'!$F80,'5th Cycle APR Raw Data-Final'!$T$3:$T$1977,"&lt;"&amp;E80),SUMIFS('5th Cycle APR Raw Data-Final'!$Q$3:$Q$1977,'5th Cycle APR Raw Data-Final'!$A$3:$A$1977,'SB35 Determination Data'!$K80,'5th Cycle APR Raw Data-Final'!$T$3:$T$1977,"&gt;="&amp;'SB35 Determination Data'!$F80,'5th Cycle APR Raw Data-Final'!$T$3:$T$1977,"&lt;="&amp;G80))</f>
        <v>1684</v>
      </c>
      <c r="AI80" s="60">
        <f t="shared" si="19"/>
        <v>0</v>
      </c>
      <c r="AJ80" s="31">
        <f t="shared" si="20"/>
        <v>1.4319727891156462</v>
      </c>
      <c r="AK80" s="60">
        <f>VLOOKUP(K80,'5th Cycle APR Raw Data-Final'!$A$3:$R$1977,18,FALSE)</f>
        <v>2894</v>
      </c>
      <c r="AL80" s="60">
        <f>IF(AN80&lt;1,SUMIFS('5th Cycle APR Raw Data-Final'!$S$3:$S$1977,'5th Cycle APR Raw Data-Final'!$A$3:$A$1977,'SB35 Determination Data'!$K80,'5th Cycle APR Raw Data-Final'!$T$3:$T$1977,"&gt;="&amp;'SB35 Determination Data'!$F80,'5th Cycle APR Raw Data-Final'!$T$3:$T$1977,"&lt;"&amp;E80),SUMIFS('5th Cycle APR Raw Data-Final'!$S$3:$S$1977,'5th Cycle APR Raw Data-Final'!$A$3:$A$1977,'SB35 Determination Data'!$K80,'5th Cycle APR Raw Data-Final'!$T$3:$T$1977,"&gt;="&amp;'SB35 Determination Data'!$F80,'5th Cycle APR Raw Data-Final'!$T$3:$T$1977,"&lt;="&amp;G80))</f>
        <v>2022</v>
      </c>
      <c r="AM80" s="60">
        <f t="shared" si="21"/>
        <v>1380</v>
      </c>
      <c r="AN80" s="62">
        <f t="shared" si="22"/>
        <v>0.5</v>
      </c>
      <c r="AO80" s="9" t="str">
        <f t="shared" si="23"/>
        <v>NO</v>
      </c>
      <c r="AP80" s="9" t="str">
        <f t="shared" si="24"/>
        <v>YES</v>
      </c>
      <c r="AQ80" s="9" t="str">
        <f t="shared" si="25"/>
        <v>NO</v>
      </c>
      <c r="AR80" s="48" t="str">
        <f>VLOOKUP(K80,'2018Submitted'!$A$2:$C$540,3,FALSE)</f>
        <v>Successful</v>
      </c>
      <c r="AS80" s="9" t="str">
        <f t="shared" si="26"/>
        <v>NO</v>
      </c>
      <c r="AT80" s="9" t="str">
        <f t="shared" si="27"/>
        <v>YES</v>
      </c>
    </row>
    <row r="81" spans="1:46" ht="12.75" customHeight="1" x14ac:dyDescent="0.15">
      <c r="A81" s="9" t="s">
        <v>352</v>
      </c>
      <c r="B81" s="9" t="str">
        <f t="shared" si="0"/>
        <v>CHINO HILLS</v>
      </c>
      <c r="C81" s="31">
        <f t="shared" si="1"/>
        <v>0.625</v>
      </c>
      <c r="D81" s="45">
        <f t="shared" si="2"/>
        <v>8</v>
      </c>
      <c r="E81" s="46">
        <f t="shared" si="3"/>
        <v>2018</v>
      </c>
      <c r="F81" s="46">
        <f t="shared" si="4"/>
        <v>2014</v>
      </c>
      <c r="G81" s="46" t="str">
        <f t="shared" si="5"/>
        <v>2021</v>
      </c>
      <c r="H81" s="9" t="str">
        <f t="shared" si="6"/>
        <v>10/15/2013</v>
      </c>
      <c r="I81" s="9" t="str">
        <f t="shared" si="7"/>
        <v>10/15/2021</v>
      </c>
      <c r="J81" s="9" t="s">
        <v>144</v>
      </c>
      <c r="K81" s="29" t="s">
        <v>356</v>
      </c>
      <c r="L81" s="60">
        <f>VLOOKUP(K81,'5th Cycle APR Raw Data-Final'!$A$3:$P$1977,6,FALSE)</f>
        <v>217</v>
      </c>
      <c r="M81" s="60">
        <f>IF(AN81&lt;1,SUMIFS('5th Cycle APR Raw Data-Final'!G$3:G$1977,'5th Cycle APR Raw Data-Final'!$A$3:$A$1977,'SB35 Determination Data'!$K81,'5th Cycle APR Raw Data-Final'!$T$3:$T$1977,"&gt;="&amp;'SB35 Determination Data'!$F81,'5th Cycle APR Raw Data-Final'!$T$3:$T$1977,"&lt;"&amp;E81),SUMIFS('5th Cycle APR Raw Data-Final'!G$3:G$1977,'5th Cycle APR Raw Data-Final'!$A$3:$A$1977,'SB35 Determination Data'!$K81,'5th Cycle APR Raw Data-Final'!$T$3:$T$1977,"&gt;="&amp;'SB35 Determination Data'!$F81,'5th Cycle APR Raw Data-Final'!$T$3:$T$1977,"&lt;="&amp;G81))</f>
        <v>0</v>
      </c>
      <c r="N81" s="60">
        <f>IF(AN81&lt;1,SUMIFS('5th Cycle APR Raw Data-Final'!H$3:H$1977,'5th Cycle APR Raw Data-Final'!$A$3:$A$1977,'SB35 Determination Data'!$K81,'5th Cycle APR Raw Data-Final'!$T$3:$T$1977,"&gt;="&amp;'SB35 Determination Data'!$F81,'5th Cycle APR Raw Data-Final'!$T$3:$T$1977,"&lt;"&amp;E81),SUMIFS('5th Cycle APR Raw Data-Final'!H$3:H$1977,'5th Cycle APR Raw Data-Final'!$A$3:$A$1977,'SB35 Determination Data'!$K81,'5th Cycle APR Raw Data-Final'!$T$3:$T$1977,"&gt;="&amp;'SB35 Determination Data'!$F81,'5th Cycle APR Raw Data-Final'!$T$3:$T$1977,"&lt;="&amp;G81))</f>
        <v>0</v>
      </c>
      <c r="O81" s="60">
        <f>IF(AN81&lt;1,SUMIFS('5th Cycle APR Raw Data-Final'!I$3:I$1977,'5th Cycle APR Raw Data-Final'!$A$3:$A$1977,'SB35 Determination Data'!$K81,'5th Cycle APR Raw Data-Final'!$T$3:$T$1977,"&gt;="&amp;'SB35 Determination Data'!$F81,'5th Cycle APR Raw Data-Final'!$T$3:$T$1977,"&lt;"&amp;E81),SUMIFS('5th Cycle APR Raw Data-Final'!I$3:I$1977,'5th Cycle APR Raw Data-Final'!$A$3:$A$1977,'SB35 Determination Data'!$K81,'5th Cycle APR Raw Data-Final'!$T$3:$T$1977,"&gt;="&amp;'SB35 Determination Data'!$F81,'5th Cycle APR Raw Data-Final'!$T$3:$T$1977,"&lt;="&amp;G81))</f>
        <v>0</v>
      </c>
      <c r="P81" s="60">
        <f t="shared" si="8"/>
        <v>217</v>
      </c>
      <c r="Q81" s="31">
        <f t="shared" si="9"/>
        <v>0</v>
      </c>
      <c r="R81" s="61">
        <f t="shared" si="10"/>
        <v>109</v>
      </c>
      <c r="S81" s="61">
        <f t="shared" si="11"/>
        <v>0</v>
      </c>
      <c r="T81" s="60">
        <f>VLOOKUP(K81,'5th Cycle APR Raw Data-Final'!$A$3:$P$1977,10,FALSE)</f>
        <v>148</v>
      </c>
      <c r="U81" s="60">
        <f>IF(AN81&lt;1,SUMIFS('5th Cycle APR Raw Data-Final'!K$3:K$1977,'5th Cycle APR Raw Data-Final'!$A$3:$A$1977,'SB35 Determination Data'!$K81,'5th Cycle APR Raw Data-Final'!$T$3:$T$1977,"&gt;="&amp;'SB35 Determination Data'!$F81,'5th Cycle APR Raw Data-Final'!$T$3:$T$1977,"&lt;"&amp;E81),SUMIFS('5th Cycle APR Raw Data-Final'!K$3:K$1977,'5th Cycle APR Raw Data-Final'!$A$3:$A$1977,'SB35 Determination Data'!$K81,'5th Cycle APR Raw Data-Final'!$T$3:$T$1977,"&gt;="&amp;'SB35 Determination Data'!$F81,'5th Cycle APR Raw Data-Final'!$T$3:$T$1977,"&lt;="&amp;G81))</f>
        <v>0</v>
      </c>
      <c r="V81" s="60">
        <f>IF(AN81&lt;1,SUMIFS('5th Cycle APR Raw Data-Final'!L$3:L$1977,'5th Cycle APR Raw Data-Final'!$A$3:$A$1977,'SB35 Determination Data'!$K81,'5th Cycle APR Raw Data-Final'!$T$3:$T$1977,"&gt;="&amp;'SB35 Determination Data'!$F81,'5th Cycle APR Raw Data-Final'!$T$3:$T$1977,"&lt;"&amp;E81),SUMIFS('5th Cycle APR Raw Data-Final'!L$3:L$1977,'5th Cycle APR Raw Data-Final'!$A$3:$A$1977,'SB35 Determination Data'!$K81,'5th Cycle APR Raw Data-Final'!$T$3:$T$1977,"&gt;="&amp;'SB35 Determination Data'!$F81,'5th Cycle APR Raw Data-Final'!$T$3:$T$1977,"&lt;="&amp;G81))</f>
        <v>0</v>
      </c>
      <c r="W81" s="60">
        <f>IF(AN81&lt;1,SUMIFS('5th Cycle APR Raw Data-Final'!M$3:M$1977,'5th Cycle APR Raw Data-Final'!$A$3:$A$1977,'SB35 Determination Data'!$K81,'5th Cycle APR Raw Data-Final'!$T$3:$T$1977,"&gt;="&amp;'SB35 Determination Data'!$F81,'5th Cycle APR Raw Data-Final'!$T$3:$T$1977,"&lt;"&amp;E81),SUMIFS('5th Cycle APR Raw Data-Final'!M$3:M$1977,'5th Cycle APR Raw Data-Final'!$A$3:$A$1977,'SB35 Determination Data'!$K81,'5th Cycle APR Raw Data-Final'!$T$3:$T$1977,"&gt;="&amp;'SB35 Determination Data'!$F81,'5th Cycle APR Raw Data-Final'!$T$3:$T$1977,"&lt;="&amp;G81))</f>
        <v>0</v>
      </c>
      <c r="X81" s="60">
        <f t="shared" si="12"/>
        <v>148</v>
      </c>
      <c r="Y81" s="60">
        <f t="shared" si="13"/>
        <v>0</v>
      </c>
      <c r="Z81" s="60">
        <f t="shared" si="14"/>
        <v>148</v>
      </c>
      <c r="AA81" s="31">
        <f t="shared" si="15"/>
        <v>0</v>
      </c>
      <c r="AB81" s="31">
        <f t="shared" si="16"/>
        <v>0</v>
      </c>
      <c r="AC81" s="60">
        <f>VLOOKUP(K81,'5th Cycle APR Raw Data-Final'!$A$3:$P$1977,14,FALSE)</f>
        <v>164</v>
      </c>
      <c r="AD81" s="60">
        <f>IF(AN81&lt;1,SUMIFS('5th Cycle APR Raw Data-Final'!$O$3:$O$1977,'5th Cycle APR Raw Data-Final'!$A$3:$A$1977,'SB35 Determination Data'!$K81,'5th Cycle APR Raw Data-Final'!$T$3:$T$1977,"&gt;="&amp;'SB35 Determination Data'!$F81,'5th Cycle APR Raw Data-Final'!$T$3:$T$1977,"&lt;"&amp;E81),SUMIFS('5th Cycle APR Raw Data-Final'!$O$3:$O$1977,'5th Cycle APR Raw Data-Final'!$A$3:$A$1977,'SB35 Determination Data'!$K81,'5th Cycle APR Raw Data-Final'!$T$3:$T$1977,"&gt;="&amp;'SB35 Determination Data'!$F81,'5th Cycle APR Raw Data-Final'!$T$3:$T$1977,"&lt;="&amp;G81))</f>
        <v>1322</v>
      </c>
      <c r="AE81" s="60">
        <f t="shared" si="17"/>
        <v>0</v>
      </c>
      <c r="AF81" s="31">
        <f t="shared" si="18"/>
        <v>8.0609756097560972</v>
      </c>
      <c r="AG81" s="60">
        <f>VLOOKUP(K81,'5th Cycle APR Raw Data-Final'!$A$3:$P$1977,16,FALSE)</f>
        <v>333</v>
      </c>
      <c r="AH81" s="60">
        <f>IF(AN81&lt;1,SUMIFS('5th Cycle APR Raw Data-Final'!$Q$3:$Q$1977,'5th Cycle APR Raw Data-Final'!$A$3:$A$1977,'SB35 Determination Data'!$K81,'5th Cycle APR Raw Data-Final'!$T$3:$T$1977,"&gt;="&amp;'SB35 Determination Data'!$F81,'5th Cycle APR Raw Data-Final'!$T$3:$T$1977,"&lt;"&amp;E81),SUMIFS('5th Cycle APR Raw Data-Final'!$Q$3:$Q$1977,'5th Cycle APR Raw Data-Final'!$A$3:$A$1977,'SB35 Determination Data'!$K81,'5th Cycle APR Raw Data-Final'!$T$3:$T$1977,"&gt;="&amp;'SB35 Determination Data'!$F81,'5th Cycle APR Raw Data-Final'!$T$3:$T$1977,"&lt;="&amp;G81))</f>
        <v>588</v>
      </c>
      <c r="AI81" s="60">
        <f t="shared" si="19"/>
        <v>0</v>
      </c>
      <c r="AJ81" s="31">
        <f t="shared" si="20"/>
        <v>1.7657657657657657</v>
      </c>
      <c r="AK81" s="60">
        <f>VLOOKUP(K81,'5th Cycle APR Raw Data-Final'!$A$3:$R$1977,18,FALSE)</f>
        <v>862</v>
      </c>
      <c r="AL81" s="60">
        <f>IF(AN81&lt;1,SUMIFS('5th Cycle APR Raw Data-Final'!$S$3:$S$1977,'5th Cycle APR Raw Data-Final'!$A$3:$A$1977,'SB35 Determination Data'!$K81,'5th Cycle APR Raw Data-Final'!$T$3:$T$1977,"&gt;="&amp;'SB35 Determination Data'!$F81,'5th Cycle APR Raw Data-Final'!$T$3:$T$1977,"&lt;"&amp;E81),SUMIFS('5th Cycle APR Raw Data-Final'!$S$3:$S$1977,'5th Cycle APR Raw Data-Final'!$A$3:$A$1977,'SB35 Determination Data'!$K81,'5th Cycle APR Raw Data-Final'!$T$3:$T$1977,"&gt;="&amp;'SB35 Determination Data'!$F81,'5th Cycle APR Raw Data-Final'!$T$3:$T$1977,"&lt;="&amp;G81))</f>
        <v>1910</v>
      </c>
      <c r="AM81" s="60">
        <f t="shared" si="21"/>
        <v>365</v>
      </c>
      <c r="AN81" s="62">
        <f t="shared" si="22"/>
        <v>0.5</v>
      </c>
      <c r="AO81" s="9" t="str">
        <f t="shared" si="23"/>
        <v>NO</v>
      </c>
      <c r="AP81" s="9" t="str">
        <f t="shared" si="24"/>
        <v>YES</v>
      </c>
      <c r="AQ81" s="9" t="str">
        <f t="shared" si="25"/>
        <v>NO</v>
      </c>
      <c r="AR81" s="48" t="str">
        <f>VLOOKUP(K81,'2018Submitted'!$A$2:$C$540,3,FALSE)</f>
        <v>Successful</v>
      </c>
      <c r="AS81" s="9" t="str">
        <f t="shared" si="26"/>
        <v>NO</v>
      </c>
      <c r="AT81" s="9" t="str">
        <f t="shared" si="27"/>
        <v>YES</v>
      </c>
    </row>
    <row r="82" spans="1:46" ht="12.75" customHeight="1" x14ac:dyDescent="0.15">
      <c r="A82" s="9" t="s">
        <v>227</v>
      </c>
      <c r="B82" s="50" t="str">
        <f t="shared" si="0"/>
        <v>CHOWCHILLA</v>
      </c>
      <c r="C82" s="31">
        <f t="shared" si="1"/>
        <v>0.375</v>
      </c>
      <c r="D82" s="45">
        <f t="shared" si="2"/>
        <v>8</v>
      </c>
      <c r="E82" s="46">
        <f t="shared" si="3"/>
        <v>2020</v>
      </c>
      <c r="F82" s="46">
        <f t="shared" si="4"/>
        <v>2016</v>
      </c>
      <c r="G82" s="46">
        <f t="shared" si="5"/>
        <v>2023</v>
      </c>
      <c r="H82" s="9" t="str">
        <f t="shared" si="6"/>
        <v>01/31/2016</v>
      </c>
      <c r="I82" s="9" t="str">
        <f t="shared" si="7"/>
        <v>01/31/2024</v>
      </c>
      <c r="J82" s="9" t="s">
        <v>163</v>
      </c>
      <c r="K82" s="29" t="s">
        <v>521</v>
      </c>
      <c r="L82" s="60">
        <f>VLOOKUP(K82,'5th Cycle APR Raw Data-Final'!$A$3:$P$1977,6,FALSE)</f>
        <v>253</v>
      </c>
      <c r="M82" s="60">
        <f>IF(AN82&lt;1,SUMIFS('5th Cycle APR Raw Data-Final'!G$3:G$1977,'5th Cycle APR Raw Data-Final'!$A$3:$A$1977,'SB35 Determination Data'!$K82,'5th Cycle APR Raw Data-Final'!$T$3:$T$1977,"&gt;="&amp;'SB35 Determination Data'!$F82,'5th Cycle APR Raw Data-Final'!$T$3:$T$1977,"&lt;"&amp;E82),SUMIFS('5th Cycle APR Raw Data-Final'!G$3:G$1977,'5th Cycle APR Raw Data-Final'!$A$3:$A$1977,'SB35 Determination Data'!$K82,'5th Cycle APR Raw Data-Final'!$T$3:$T$1977,"&gt;="&amp;'SB35 Determination Data'!$F82,'5th Cycle APR Raw Data-Final'!$T$3:$T$1977,"&lt;="&amp;G82))</f>
        <v>0</v>
      </c>
      <c r="N82" s="60">
        <f>IF(AN82&lt;1,SUMIFS('5th Cycle APR Raw Data-Final'!H$3:H$1977,'5th Cycle APR Raw Data-Final'!$A$3:$A$1977,'SB35 Determination Data'!$K82,'5th Cycle APR Raw Data-Final'!$T$3:$T$1977,"&gt;="&amp;'SB35 Determination Data'!$F82,'5th Cycle APR Raw Data-Final'!$T$3:$T$1977,"&lt;"&amp;E82),SUMIFS('5th Cycle APR Raw Data-Final'!H$3:H$1977,'5th Cycle APR Raw Data-Final'!$A$3:$A$1977,'SB35 Determination Data'!$K82,'5th Cycle APR Raw Data-Final'!$T$3:$T$1977,"&gt;="&amp;'SB35 Determination Data'!$F82,'5th Cycle APR Raw Data-Final'!$T$3:$T$1977,"&lt;="&amp;G82))</f>
        <v>0</v>
      </c>
      <c r="O82" s="60">
        <f>IF(AN82&lt;1,SUMIFS('5th Cycle APR Raw Data-Final'!I$3:I$1977,'5th Cycle APR Raw Data-Final'!$A$3:$A$1977,'SB35 Determination Data'!$K82,'5th Cycle APR Raw Data-Final'!$T$3:$T$1977,"&gt;="&amp;'SB35 Determination Data'!$F82,'5th Cycle APR Raw Data-Final'!$T$3:$T$1977,"&lt;"&amp;E82),SUMIFS('5th Cycle APR Raw Data-Final'!I$3:I$1977,'5th Cycle APR Raw Data-Final'!$A$3:$A$1977,'SB35 Determination Data'!$K82,'5th Cycle APR Raw Data-Final'!$T$3:$T$1977,"&gt;="&amp;'SB35 Determination Data'!$F82,'5th Cycle APR Raw Data-Final'!$T$3:$T$1977,"&lt;="&amp;G82))</f>
        <v>0</v>
      </c>
      <c r="P82" s="60">
        <f t="shared" si="8"/>
        <v>253</v>
      </c>
      <c r="Q82" s="31">
        <f t="shared" si="9"/>
        <v>0</v>
      </c>
      <c r="R82" s="61">
        <f t="shared" si="10"/>
        <v>95</v>
      </c>
      <c r="S82" s="61">
        <f t="shared" si="11"/>
        <v>0</v>
      </c>
      <c r="T82" s="60">
        <f>VLOOKUP(K82,'5th Cycle APR Raw Data-Final'!$A$3:$P$1977,10,FALSE)</f>
        <v>190</v>
      </c>
      <c r="U82" s="60">
        <f>IF(AN82&lt;1,SUMIFS('5th Cycle APR Raw Data-Final'!K$3:K$1977,'5th Cycle APR Raw Data-Final'!$A$3:$A$1977,'SB35 Determination Data'!$K82,'5th Cycle APR Raw Data-Final'!$T$3:$T$1977,"&gt;="&amp;'SB35 Determination Data'!$F82,'5th Cycle APR Raw Data-Final'!$T$3:$T$1977,"&lt;"&amp;E82),SUMIFS('5th Cycle APR Raw Data-Final'!K$3:K$1977,'5th Cycle APR Raw Data-Final'!$A$3:$A$1977,'SB35 Determination Data'!$K82,'5th Cycle APR Raw Data-Final'!$T$3:$T$1977,"&gt;="&amp;'SB35 Determination Data'!$F82,'5th Cycle APR Raw Data-Final'!$T$3:$T$1977,"&lt;="&amp;G82))</f>
        <v>0</v>
      </c>
      <c r="V82" s="60">
        <f>IF(AN82&lt;1,SUMIFS('5th Cycle APR Raw Data-Final'!L$3:L$1977,'5th Cycle APR Raw Data-Final'!$A$3:$A$1977,'SB35 Determination Data'!$K82,'5th Cycle APR Raw Data-Final'!$T$3:$T$1977,"&gt;="&amp;'SB35 Determination Data'!$F82,'5th Cycle APR Raw Data-Final'!$T$3:$T$1977,"&lt;"&amp;E82),SUMIFS('5th Cycle APR Raw Data-Final'!L$3:L$1977,'5th Cycle APR Raw Data-Final'!$A$3:$A$1977,'SB35 Determination Data'!$K82,'5th Cycle APR Raw Data-Final'!$T$3:$T$1977,"&gt;="&amp;'SB35 Determination Data'!$F82,'5th Cycle APR Raw Data-Final'!$T$3:$T$1977,"&lt;="&amp;G82))</f>
        <v>0</v>
      </c>
      <c r="W82" s="60">
        <f>IF(AN82&lt;1,SUMIFS('5th Cycle APR Raw Data-Final'!M$3:M$1977,'5th Cycle APR Raw Data-Final'!$A$3:$A$1977,'SB35 Determination Data'!$K82,'5th Cycle APR Raw Data-Final'!$T$3:$T$1977,"&gt;="&amp;'SB35 Determination Data'!$F82,'5th Cycle APR Raw Data-Final'!$T$3:$T$1977,"&lt;"&amp;E82),SUMIFS('5th Cycle APR Raw Data-Final'!M$3:M$1977,'5th Cycle APR Raw Data-Final'!$A$3:$A$1977,'SB35 Determination Data'!$K82,'5th Cycle APR Raw Data-Final'!$T$3:$T$1977,"&gt;="&amp;'SB35 Determination Data'!$F82,'5th Cycle APR Raw Data-Final'!$T$3:$T$1977,"&lt;="&amp;G82))</f>
        <v>0</v>
      </c>
      <c r="X82" s="60">
        <f t="shared" si="12"/>
        <v>190</v>
      </c>
      <c r="Y82" s="60">
        <f t="shared" si="13"/>
        <v>0</v>
      </c>
      <c r="Z82" s="60">
        <f t="shared" si="14"/>
        <v>190</v>
      </c>
      <c r="AA82" s="31">
        <f t="shared" si="15"/>
        <v>0</v>
      </c>
      <c r="AB82" s="31">
        <f t="shared" si="16"/>
        <v>0</v>
      </c>
      <c r="AC82" s="60">
        <f>VLOOKUP(K82,'5th Cycle APR Raw Data-Final'!$A$3:$P$1977,14,FALSE)</f>
        <v>204</v>
      </c>
      <c r="AD82" s="60">
        <f>IF(AN82&lt;1,SUMIFS('5th Cycle APR Raw Data-Final'!$O$3:$O$1977,'5th Cycle APR Raw Data-Final'!$A$3:$A$1977,'SB35 Determination Data'!$K82,'5th Cycle APR Raw Data-Final'!$T$3:$T$1977,"&gt;="&amp;'SB35 Determination Data'!$F82,'5th Cycle APR Raw Data-Final'!$T$3:$T$1977,"&lt;"&amp;E82),SUMIFS('5th Cycle APR Raw Data-Final'!$O$3:$O$1977,'5th Cycle APR Raw Data-Final'!$A$3:$A$1977,'SB35 Determination Data'!$K82,'5th Cycle APR Raw Data-Final'!$T$3:$T$1977,"&gt;="&amp;'SB35 Determination Data'!$F82,'5th Cycle APR Raw Data-Final'!$T$3:$T$1977,"&lt;="&amp;G82))</f>
        <v>20</v>
      </c>
      <c r="AE82" s="60">
        <f t="shared" si="17"/>
        <v>184</v>
      </c>
      <c r="AF82" s="31">
        <f t="shared" si="18"/>
        <v>9.8039215686274508E-2</v>
      </c>
      <c r="AG82" s="60">
        <f>VLOOKUP(K82,'5th Cycle APR Raw Data-Final'!$A$3:$P$1977,16,FALSE)</f>
        <v>467</v>
      </c>
      <c r="AH82" s="60">
        <f>IF(AN82&lt;1,SUMIFS('5th Cycle APR Raw Data-Final'!$Q$3:$Q$1977,'5th Cycle APR Raw Data-Final'!$A$3:$A$1977,'SB35 Determination Data'!$K82,'5th Cycle APR Raw Data-Final'!$T$3:$T$1977,"&gt;="&amp;'SB35 Determination Data'!$F82,'5th Cycle APR Raw Data-Final'!$T$3:$T$1977,"&lt;"&amp;E82),SUMIFS('5th Cycle APR Raw Data-Final'!$Q$3:$Q$1977,'5th Cycle APR Raw Data-Final'!$A$3:$A$1977,'SB35 Determination Data'!$K82,'5th Cycle APR Raw Data-Final'!$T$3:$T$1977,"&gt;="&amp;'SB35 Determination Data'!$F82,'5th Cycle APR Raw Data-Final'!$T$3:$T$1977,"&lt;="&amp;G82))</f>
        <v>0</v>
      </c>
      <c r="AI82" s="60">
        <f t="shared" si="19"/>
        <v>467</v>
      </c>
      <c r="AJ82" s="31">
        <f t="shared" si="20"/>
        <v>0</v>
      </c>
      <c r="AK82" s="60">
        <f>VLOOKUP(K82,'5th Cycle APR Raw Data-Final'!$A$3:$R$1977,18,FALSE)</f>
        <v>1114</v>
      </c>
      <c r="AL82" s="60">
        <f>IF(AN82&lt;1,SUMIFS('5th Cycle APR Raw Data-Final'!$S$3:$S$1977,'5th Cycle APR Raw Data-Final'!$A$3:$A$1977,'SB35 Determination Data'!$K82,'5th Cycle APR Raw Data-Final'!$T$3:$T$1977,"&gt;="&amp;'SB35 Determination Data'!$F82,'5th Cycle APR Raw Data-Final'!$T$3:$T$1977,"&lt;"&amp;E82),SUMIFS('5th Cycle APR Raw Data-Final'!$S$3:$S$1977,'5th Cycle APR Raw Data-Final'!$A$3:$A$1977,'SB35 Determination Data'!$K82,'5th Cycle APR Raw Data-Final'!$T$3:$T$1977,"&gt;="&amp;'SB35 Determination Data'!$F82,'5th Cycle APR Raw Data-Final'!$T$3:$T$1977,"&lt;="&amp;G82))</f>
        <v>20</v>
      </c>
      <c r="AM82" s="60">
        <f t="shared" si="21"/>
        <v>1094</v>
      </c>
      <c r="AN82" s="62">
        <f t="shared" si="22"/>
        <v>0.375</v>
      </c>
      <c r="AO82" s="9" t="str">
        <f t="shared" si="23"/>
        <v>YES</v>
      </c>
      <c r="AP82" s="9" t="str">
        <f t="shared" si="24"/>
        <v>NO</v>
      </c>
      <c r="AQ82" s="9" t="str">
        <f t="shared" si="25"/>
        <v>NO</v>
      </c>
      <c r="AR82" s="48" t="str">
        <f>VLOOKUP(K82,'2018Submitted'!$A$2:$C$540,3,FALSE)</f>
        <v>Successful</v>
      </c>
      <c r="AS82" s="9" t="str">
        <f t="shared" si="26"/>
        <v>NO</v>
      </c>
      <c r="AT82" s="9" t="str">
        <f t="shared" si="27"/>
        <v>NO</v>
      </c>
    </row>
    <row r="83" spans="1:46" ht="12.75" customHeight="1" x14ac:dyDescent="0.15">
      <c r="A83" s="9" t="s">
        <v>416</v>
      </c>
      <c r="B83" s="9" t="str">
        <f t="shared" si="0"/>
        <v>CHULA VISTA</v>
      </c>
      <c r="C83" s="31">
        <f t="shared" si="1"/>
        <v>0.75</v>
      </c>
      <c r="D83" s="45">
        <f t="shared" si="2"/>
        <v>8</v>
      </c>
      <c r="E83" s="46">
        <f t="shared" si="3"/>
        <v>2017</v>
      </c>
      <c r="F83" s="46">
        <f t="shared" si="4"/>
        <v>2013</v>
      </c>
      <c r="G83" s="46">
        <f t="shared" si="5"/>
        <v>2020</v>
      </c>
      <c r="H83" s="9" t="str">
        <f t="shared" si="6"/>
        <v>04/30/2013</v>
      </c>
      <c r="I83" s="9" t="str">
        <f t="shared" si="7"/>
        <v>04/30/2021</v>
      </c>
      <c r="J83" s="9" t="s">
        <v>417</v>
      </c>
      <c r="K83" s="29" t="s">
        <v>419</v>
      </c>
      <c r="L83" s="60">
        <f>VLOOKUP(K83,'5th Cycle APR Raw Data-Final'!$A$3:$P$1977,6,FALSE)</f>
        <v>3209</v>
      </c>
      <c r="M83" s="60">
        <f>IF(AN83&lt;1,SUMIFS('5th Cycle APR Raw Data-Final'!G$3:G$1977,'5th Cycle APR Raw Data-Final'!$A$3:$A$1977,'SB35 Determination Data'!$K83,'5th Cycle APR Raw Data-Final'!$T$3:$T$1977,"&gt;="&amp;'SB35 Determination Data'!$F83,'5th Cycle APR Raw Data-Final'!$T$3:$T$1977,"&lt;"&amp;E83),SUMIFS('5th Cycle APR Raw Data-Final'!G$3:G$1977,'5th Cycle APR Raw Data-Final'!$A$3:$A$1977,'SB35 Determination Data'!$K83,'5th Cycle APR Raw Data-Final'!$T$3:$T$1977,"&gt;="&amp;'SB35 Determination Data'!$F83,'5th Cycle APR Raw Data-Final'!$T$3:$T$1977,"&lt;="&amp;G83))</f>
        <v>115</v>
      </c>
      <c r="N83" s="60">
        <f>IF(AN83&lt;1,SUMIFS('5th Cycle APR Raw Data-Final'!H$3:H$1977,'5th Cycle APR Raw Data-Final'!$A$3:$A$1977,'SB35 Determination Data'!$K83,'5th Cycle APR Raw Data-Final'!$T$3:$T$1977,"&gt;="&amp;'SB35 Determination Data'!$F83,'5th Cycle APR Raw Data-Final'!$T$3:$T$1977,"&lt;"&amp;E83),SUMIFS('5th Cycle APR Raw Data-Final'!H$3:H$1977,'5th Cycle APR Raw Data-Final'!$A$3:$A$1977,'SB35 Determination Data'!$K83,'5th Cycle APR Raw Data-Final'!$T$3:$T$1977,"&gt;="&amp;'SB35 Determination Data'!$F83,'5th Cycle APR Raw Data-Final'!$T$3:$T$1977,"&lt;="&amp;G83))</f>
        <v>115</v>
      </c>
      <c r="O83" s="60">
        <f>IF(AN83&lt;1,SUMIFS('5th Cycle APR Raw Data-Final'!I$3:I$1977,'5th Cycle APR Raw Data-Final'!$A$3:$A$1977,'SB35 Determination Data'!$K83,'5th Cycle APR Raw Data-Final'!$T$3:$T$1977,"&gt;="&amp;'SB35 Determination Data'!$F83,'5th Cycle APR Raw Data-Final'!$T$3:$T$1977,"&lt;"&amp;E83),SUMIFS('5th Cycle APR Raw Data-Final'!I$3:I$1977,'5th Cycle APR Raw Data-Final'!$A$3:$A$1977,'SB35 Determination Data'!$K83,'5th Cycle APR Raw Data-Final'!$T$3:$T$1977,"&gt;="&amp;'SB35 Determination Data'!$F83,'5th Cycle APR Raw Data-Final'!$T$3:$T$1977,"&lt;="&amp;G83))</f>
        <v>0</v>
      </c>
      <c r="P83" s="60">
        <f t="shared" si="8"/>
        <v>3094</v>
      </c>
      <c r="Q83" s="31">
        <f t="shared" si="9"/>
        <v>3.5836709255219694E-2</v>
      </c>
      <c r="R83" s="61">
        <f t="shared" si="10"/>
        <v>1605</v>
      </c>
      <c r="S83" s="61">
        <f t="shared" si="11"/>
        <v>0</v>
      </c>
      <c r="T83" s="60">
        <f>VLOOKUP(K83,'5th Cycle APR Raw Data-Final'!$A$3:$P$1977,10,FALSE)</f>
        <v>2439</v>
      </c>
      <c r="U83" s="60">
        <f>IF(AN83&lt;1,SUMIFS('5th Cycle APR Raw Data-Final'!K$3:K$1977,'5th Cycle APR Raw Data-Final'!$A$3:$A$1977,'SB35 Determination Data'!$K83,'5th Cycle APR Raw Data-Final'!$T$3:$T$1977,"&gt;="&amp;'SB35 Determination Data'!$F83,'5th Cycle APR Raw Data-Final'!$T$3:$T$1977,"&lt;"&amp;E83),SUMIFS('5th Cycle APR Raw Data-Final'!K$3:K$1977,'5th Cycle APR Raw Data-Final'!$A$3:$A$1977,'SB35 Determination Data'!$K83,'5th Cycle APR Raw Data-Final'!$T$3:$T$1977,"&gt;="&amp;'SB35 Determination Data'!$F83,'5th Cycle APR Raw Data-Final'!$T$3:$T$1977,"&lt;="&amp;G83))</f>
        <v>565</v>
      </c>
      <c r="V83" s="60">
        <f>IF(AN83&lt;1,SUMIFS('5th Cycle APR Raw Data-Final'!L$3:L$1977,'5th Cycle APR Raw Data-Final'!$A$3:$A$1977,'SB35 Determination Data'!$K83,'5th Cycle APR Raw Data-Final'!$T$3:$T$1977,"&gt;="&amp;'SB35 Determination Data'!$F83,'5th Cycle APR Raw Data-Final'!$T$3:$T$1977,"&lt;"&amp;E83),SUMIFS('5th Cycle APR Raw Data-Final'!L$3:L$1977,'5th Cycle APR Raw Data-Final'!$A$3:$A$1977,'SB35 Determination Data'!$K83,'5th Cycle APR Raw Data-Final'!$T$3:$T$1977,"&gt;="&amp;'SB35 Determination Data'!$F83,'5th Cycle APR Raw Data-Final'!$T$3:$T$1977,"&lt;="&amp;G83))</f>
        <v>565</v>
      </c>
      <c r="W83" s="60">
        <f>IF(AN83&lt;1,SUMIFS('5th Cycle APR Raw Data-Final'!M$3:M$1977,'5th Cycle APR Raw Data-Final'!$A$3:$A$1977,'SB35 Determination Data'!$K83,'5th Cycle APR Raw Data-Final'!$T$3:$T$1977,"&gt;="&amp;'SB35 Determination Data'!$F83,'5th Cycle APR Raw Data-Final'!$T$3:$T$1977,"&lt;"&amp;E83),SUMIFS('5th Cycle APR Raw Data-Final'!M$3:M$1977,'5th Cycle APR Raw Data-Final'!$A$3:$A$1977,'SB35 Determination Data'!$K83,'5th Cycle APR Raw Data-Final'!$T$3:$T$1977,"&gt;="&amp;'SB35 Determination Data'!$F83,'5th Cycle APR Raw Data-Final'!$T$3:$T$1977,"&lt;="&amp;G83))</f>
        <v>0</v>
      </c>
      <c r="X83" s="60">
        <f t="shared" si="12"/>
        <v>1874</v>
      </c>
      <c r="Y83" s="60">
        <f t="shared" si="13"/>
        <v>565</v>
      </c>
      <c r="Z83" s="60">
        <f t="shared" si="14"/>
        <v>1874</v>
      </c>
      <c r="AA83" s="31">
        <f t="shared" si="15"/>
        <v>0.23165231652316523</v>
      </c>
      <c r="AB83" s="31">
        <f t="shared" si="16"/>
        <v>0.23165231652316523</v>
      </c>
      <c r="AC83" s="60">
        <f>VLOOKUP(K83,'5th Cycle APR Raw Data-Final'!$A$3:$P$1977,14,FALSE)</f>
        <v>2257</v>
      </c>
      <c r="AD83" s="60">
        <f>IF(AN83&lt;1,SUMIFS('5th Cycle APR Raw Data-Final'!$O$3:$O$1977,'5th Cycle APR Raw Data-Final'!$A$3:$A$1977,'SB35 Determination Data'!$K83,'5th Cycle APR Raw Data-Final'!$T$3:$T$1977,"&gt;="&amp;'SB35 Determination Data'!$F83,'5th Cycle APR Raw Data-Final'!$T$3:$T$1977,"&lt;"&amp;E83),SUMIFS('5th Cycle APR Raw Data-Final'!$O$3:$O$1977,'5th Cycle APR Raw Data-Final'!$A$3:$A$1977,'SB35 Determination Data'!$K83,'5th Cycle APR Raw Data-Final'!$T$3:$T$1977,"&gt;="&amp;'SB35 Determination Data'!$F83,'5th Cycle APR Raw Data-Final'!$T$3:$T$1977,"&lt;="&amp;G83))</f>
        <v>315</v>
      </c>
      <c r="AE83" s="60">
        <f t="shared" si="17"/>
        <v>1942</v>
      </c>
      <c r="AF83" s="31">
        <f t="shared" si="18"/>
        <v>0.13956579530350022</v>
      </c>
      <c r="AG83" s="60">
        <f>VLOOKUP(K83,'5th Cycle APR Raw Data-Final'!$A$3:$P$1977,16,FALSE)</f>
        <v>4956</v>
      </c>
      <c r="AH83" s="60">
        <f>IF(AN83&lt;1,SUMIFS('5th Cycle APR Raw Data-Final'!$Q$3:$Q$1977,'5th Cycle APR Raw Data-Final'!$A$3:$A$1977,'SB35 Determination Data'!$K83,'5th Cycle APR Raw Data-Final'!$T$3:$T$1977,"&gt;="&amp;'SB35 Determination Data'!$F83,'5th Cycle APR Raw Data-Final'!$T$3:$T$1977,"&lt;"&amp;E83),SUMIFS('5th Cycle APR Raw Data-Final'!$Q$3:$Q$1977,'5th Cycle APR Raw Data-Final'!$A$3:$A$1977,'SB35 Determination Data'!$K83,'5th Cycle APR Raw Data-Final'!$T$3:$T$1977,"&gt;="&amp;'SB35 Determination Data'!$F83,'5th Cycle APR Raw Data-Final'!$T$3:$T$1977,"&lt;="&amp;G83))</f>
        <v>4794</v>
      </c>
      <c r="AI83" s="60">
        <f t="shared" si="19"/>
        <v>162</v>
      </c>
      <c r="AJ83" s="31">
        <f t="shared" si="20"/>
        <v>0.96731234866828086</v>
      </c>
      <c r="AK83" s="60">
        <f>VLOOKUP(K83,'5th Cycle APR Raw Data-Final'!$A$3:$R$1977,18,FALSE)</f>
        <v>12861</v>
      </c>
      <c r="AL83" s="60">
        <f>IF(AN83&lt;1,SUMIFS('5th Cycle APR Raw Data-Final'!$S$3:$S$1977,'5th Cycle APR Raw Data-Final'!$A$3:$A$1977,'SB35 Determination Data'!$K83,'5th Cycle APR Raw Data-Final'!$T$3:$T$1977,"&gt;="&amp;'SB35 Determination Data'!$F83,'5th Cycle APR Raw Data-Final'!$T$3:$T$1977,"&lt;"&amp;E83),SUMIFS('5th Cycle APR Raw Data-Final'!$S$3:$S$1977,'5th Cycle APR Raw Data-Final'!$A$3:$A$1977,'SB35 Determination Data'!$K83,'5th Cycle APR Raw Data-Final'!$T$3:$T$1977,"&gt;="&amp;'SB35 Determination Data'!$F83,'5th Cycle APR Raw Data-Final'!$T$3:$T$1977,"&lt;="&amp;G83))</f>
        <v>5789</v>
      </c>
      <c r="AM83" s="60">
        <f t="shared" si="21"/>
        <v>7072</v>
      </c>
      <c r="AN83" s="62">
        <f t="shared" si="22"/>
        <v>0.5</v>
      </c>
      <c r="AO83" s="9" t="str">
        <f t="shared" si="23"/>
        <v>NO</v>
      </c>
      <c r="AP83" s="9" t="str">
        <f t="shared" si="24"/>
        <v>YES</v>
      </c>
      <c r="AQ83" s="9" t="str">
        <f t="shared" si="25"/>
        <v>NO</v>
      </c>
      <c r="AR83" s="48" t="str">
        <f>VLOOKUP(K83,'2018Submitted'!$A$2:$C$540,3,FALSE)</f>
        <v>Successful</v>
      </c>
      <c r="AS83" s="9" t="str">
        <f t="shared" si="26"/>
        <v>NO</v>
      </c>
      <c r="AT83" s="9" t="str">
        <f t="shared" si="27"/>
        <v>YES</v>
      </c>
    </row>
    <row r="84" spans="1:46" ht="12.75" customHeight="1" x14ac:dyDescent="0.15">
      <c r="A84" s="9" t="s">
        <v>341</v>
      </c>
      <c r="B84" s="9" t="str">
        <f t="shared" si="0"/>
        <v>CITRUS HEIGHTS</v>
      </c>
      <c r="C84" s="31">
        <f t="shared" si="1"/>
        <v>0.625</v>
      </c>
      <c r="D84" s="45">
        <f t="shared" si="2"/>
        <v>8</v>
      </c>
      <c r="E84" s="46">
        <f t="shared" si="3"/>
        <v>2018</v>
      </c>
      <c r="F84" s="46">
        <f t="shared" si="4"/>
        <v>2014</v>
      </c>
      <c r="G84" s="46" t="str">
        <f t="shared" si="5"/>
        <v>2021</v>
      </c>
      <c r="H84" s="9" t="str">
        <f t="shared" si="6"/>
        <v>10/31/2013</v>
      </c>
      <c r="I84" s="9" t="str">
        <f t="shared" si="7"/>
        <v>10/31/2021</v>
      </c>
      <c r="J84" s="9" t="s">
        <v>123</v>
      </c>
      <c r="K84" s="29" t="s">
        <v>342</v>
      </c>
      <c r="L84" s="60">
        <f>VLOOKUP(K84,'5th Cycle APR Raw Data-Final'!$A$3:$P$1977,6,FALSE)</f>
        <v>146</v>
      </c>
      <c r="M84" s="60">
        <f>IF(AN84&lt;1,SUMIFS('5th Cycle APR Raw Data-Final'!G$3:G$1977,'5th Cycle APR Raw Data-Final'!$A$3:$A$1977,'SB35 Determination Data'!$K84,'5th Cycle APR Raw Data-Final'!$T$3:$T$1977,"&gt;="&amp;'SB35 Determination Data'!$F84,'5th Cycle APR Raw Data-Final'!$T$3:$T$1977,"&lt;"&amp;E84),SUMIFS('5th Cycle APR Raw Data-Final'!G$3:G$1977,'5th Cycle APR Raw Data-Final'!$A$3:$A$1977,'SB35 Determination Data'!$K84,'5th Cycle APR Raw Data-Final'!$T$3:$T$1977,"&gt;="&amp;'SB35 Determination Data'!$F84,'5th Cycle APR Raw Data-Final'!$T$3:$T$1977,"&lt;="&amp;G84))</f>
        <v>1</v>
      </c>
      <c r="N84" s="60">
        <f>IF(AN84&lt;1,SUMIFS('5th Cycle APR Raw Data-Final'!H$3:H$1977,'5th Cycle APR Raw Data-Final'!$A$3:$A$1977,'SB35 Determination Data'!$K84,'5th Cycle APR Raw Data-Final'!$T$3:$T$1977,"&gt;="&amp;'SB35 Determination Data'!$F84,'5th Cycle APR Raw Data-Final'!$T$3:$T$1977,"&lt;"&amp;E84),SUMIFS('5th Cycle APR Raw Data-Final'!H$3:H$1977,'5th Cycle APR Raw Data-Final'!$A$3:$A$1977,'SB35 Determination Data'!$K84,'5th Cycle APR Raw Data-Final'!$T$3:$T$1977,"&gt;="&amp;'SB35 Determination Data'!$F84,'5th Cycle APR Raw Data-Final'!$T$3:$T$1977,"&lt;="&amp;G84))</f>
        <v>0</v>
      </c>
      <c r="O84" s="60">
        <f>IF(AN84&lt;1,SUMIFS('5th Cycle APR Raw Data-Final'!I$3:I$1977,'5th Cycle APR Raw Data-Final'!$A$3:$A$1977,'SB35 Determination Data'!$K84,'5th Cycle APR Raw Data-Final'!$T$3:$T$1977,"&gt;="&amp;'SB35 Determination Data'!$F84,'5th Cycle APR Raw Data-Final'!$T$3:$T$1977,"&lt;"&amp;E84),SUMIFS('5th Cycle APR Raw Data-Final'!I$3:I$1977,'5th Cycle APR Raw Data-Final'!$A$3:$A$1977,'SB35 Determination Data'!$K84,'5th Cycle APR Raw Data-Final'!$T$3:$T$1977,"&gt;="&amp;'SB35 Determination Data'!$F84,'5th Cycle APR Raw Data-Final'!$T$3:$T$1977,"&lt;="&amp;G84))</f>
        <v>1</v>
      </c>
      <c r="P84" s="60">
        <f t="shared" si="8"/>
        <v>145</v>
      </c>
      <c r="Q84" s="31">
        <f t="shared" si="9"/>
        <v>6.8493150684931503E-3</v>
      </c>
      <c r="R84" s="61">
        <f t="shared" si="10"/>
        <v>73</v>
      </c>
      <c r="S84" s="61">
        <f t="shared" si="11"/>
        <v>0</v>
      </c>
      <c r="T84" s="60">
        <f>VLOOKUP(K84,'5th Cycle APR Raw Data-Final'!$A$3:$P$1977,10,FALSE)</f>
        <v>102</v>
      </c>
      <c r="U84" s="60">
        <f>IF(AN84&lt;1,SUMIFS('5th Cycle APR Raw Data-Final'!K$3:K$1977,'5th Cycle APR Raw Data-Final'!$A$3:$A$1977,'SB35 Determination Data'!$K84,'5th Cycle APR Raw Data-Final'!$T$3:$T$1977,"&gt;="&amp;'SB35 Determination Data'!$F84,'5th Cycle APR Raw Data-Final'!$T$3:$T$1977,"&lt;"&amp;E84),SUMIFS('5th Cycle APR Raw Data-Final'!K$3:K$1977,'5th Cycle APR Raw Data-Final'!$A$3:$A$1977,'SB35 Determination Data'!$K84,'5th Cycle APR Raw Data-Final'!$T$3:$T$1977,"&gt;="&amp;'SB35 Determination Data'!$F84,'5th Cycle APR Raw Data-Final'!$T$3:$T$1977,"&lt;="&amp;G84))</f>
        <v>4</v>
      </c>
      <c r="V84" s="60">
        <f>IF(AN84&lt;1,SUMIFS('5th Cycle APR Raw Data-Final'!L$3:L$1977,'5th Cycle APR Raw Data-Final'!$A$3:$A$1977,'SB35 Determination Data'!$K84,'5th Cycle APR Raw Data-Final'!$T$3:$T$1977,"&gt;="&amp;'SB35 Determination Data'!$F84,'5th Cycle APR Raw Data-Final'!$T$3:$T$1977,"&lt;"&amp;E84),SUMIFS('5th Cycle APR Raw Data-Final'!L$3:L$1977,'5th Cycle APR Raw Data-Final'!$A$3:$A$1977,'SB35 Determination Data'!$K84,'5th Cycle APR Raw Data-Final'!$T$3:$T$1977,"&gt;="&amp;'SB35 Determination Data'!$F84,'5th Cycle APR Raw Data-Final'!$T$3:$T$1977,"&lt;="&amp;G84))</f>
        <v>3</v>
      </c>
      <c r="W84" s="60">
        <f>IF(AN84&lt;1,SUMIFS('5th Cycle APR Raw Data-Final'!M$3:M$1977,'5th Cycle APR Raw Data-Final'!$A$3:$A$1977,'SB35 Determination Data'!$K84,'5th Cycle APR Raw Data-Final'!$T$3:$T$1977,"&gt;="&amp;'SB35 Determination Data'!$F84,'5th Cycle APR Raw Data-Final'!$T$3:$T$1977,"&lt;"&amp;E84),SUMIFS('5th Cycle APR Raw Data-Final'!M$3:M$1977,'5th Cycle APR Raw Data-Final'!$A$3:$A$1977,'SB35 Determination Data'!$K84,'5th Cycle APR Raw Data-Final'!$T$3:$T$1977,"&gt;="&amp;'SB35 Determination Data'!$F84,'5th Cycle APR Raw Data-Final'!$T$3:$T$1977,"&lt;="&amp;G84))</f>
        <v>1</v>
      </c>
      <c r="X84" s="60">
        <f t="shared" si="12"/>
        <v>98</v>
      </c>
      <c r="Y84" s="60">
        <f t="shared" si="13"/>
        <v>4</v>
      </c>
      <c r="Z84" s="60">
        <f t="shared" si="14"/>
        <v>98</v>
      </c>
      <c r="AA84" s="31">
        <f t="shared" si="15"/>
        <v>3.9215686274509803E-2</v>
      </c>
      <c r="AB84" s="31">
        <f t="shared" si="16"/>
        <v>3.9215686274509803E-2</v>
      </c>
      <c r="AC84" s="60">
        <f>VLOOKUP(K84,'5th Cycle APR Raw Data-Final'!$A$3:$P$1977,14,FALSE)</f>
        <v>130</v>
      </c>
      <c r="AD84" s="60">
        <f>IF(AN84&lt;1,SUMIFS('5th Cycle APR Raw Data-Final'!$O$3:$O$1977,'5th Cycle APR Raw Data-Final'!$A$3:$A$1977,'SB35 Determination Data'!$K84,'5th Cycle APR Raw Data-Final'!$T$3:$T$1977,"&gt;="&amp;'SB35 Determination Data'!$F84,'5th Cycle APR Raw Data-Final'!$T$3:$T$1977,"&lt;"&amp;E84),SUMIFS('5th Cycle APR Raw Data-Final'!$O$3:$O$1977,'5th Cycle APR Raw Data-Final'!$A$3:$A$1977,'SB35 Determination Data'!$K84,'5th Cycle APR Raw Data-Final'!$T$3:$T$1977,"&gt;="&amp;'SB35 Determination Data'!$F84,'5th Cycle APR Raw Data-Final'!$T$3:$T$1977,"&lt;="&amp;G84))</f>
        <v>24</v>
      </c>
      <c r="AE84" s="60">
        <f t="shared" si="17"/>
        <v>106</v>
      </c>
      <c r="AF84" s="31">
        <f t="shared" si="18"/>
        <v>0.18461538461538463</v>
      </c>
      <c r="AG84" s="60">
        <f>VLOOKUP(K84,'5th Cycle APR Raw Data-Final'!$A$3:$P$1977,16,FALSE)</f>
        <v>318</v>
      </c>
      <c r="AH84" s="60">
        <f>IF(AN84&lt;1,SUMIFS('5th Cycle APR Raw Data-Final'!$Q$3:$Q$1977,'5th Cycle APR Raw Data-Final'!$A$3:$A$1977,'SB35 Determination Data'!$K84,'5th Cycle APR Raw Data-Final'!$T$3:$T$1977,"&gt;="&amp;'SB35 Determination Data'!$F84,'5th Cycle APR Raw Data-Final'!$T$3:$T$1977,"&lt;"&amp;E84),SUMIFS('5th Cycle APR Raw Data-Final'!$Q$3:$Q$1977,'5th Cycle APR Raw Data-Final'!$A$3:$A$1977,'SB35 Determination Data'!$K84,'5th Cycle APR Raw Data-Final'!$T$3:$T$1977,"&gt;="&amp;'SB35 Determination Data'!$F84,'5th Cycle APR Raw Data-Final'!$T$3:$T$1977,"&lt;="&amp;G84))</f>
        <v>61</v>
      </c>
      <c r="AI84" s="60">
        <f t="shared" si="19"/>
        <v>257</v>
      </c>
      <c r="AJ84" s="31">
        <f t="shared" si="20"/>
        <v>0.1918238993710692</v>
      </c>
      <c r="AK84" s="60">
        <f>VLOOKUP(K84,'5th Cycle APR Raw Data-Final'!$A$3:$R$1977,18,FALSE)</f>
        <v>696</v>
      </c>
      <c r="AL84" s="60">
        <f>IF(AN84&lt;1,SUMIFS('5th Cycle APR Raw Data-Final'!$S$3:$S$1977,'5th Cycle APR Raw Data-Final'!$A$3:$A$1977,'SB35 Determination Data'!$K84,'5th Cycle APR Raw Data-Final'!$T$3:$T$1977,"&gt;="&amp;'SB35 Determination Data'!$F84,'5th Cycle APR Raw Data-Final'!$T$3:$T$1977,"&lt;"&amp;E84),SUMIFS('5th Cycle APR Raw Data-Final'!$S$3:$S$1977,'5th Cycle APR Raw Data-Final'!$A$3:$A$1977,'SB35 Determination Data'!$K84,'5th Cycle APR Raw Data-Final'!$T$3:$T$1977,"&gt;="&amp;'SB35 Determination Data'!$F84,'5th Cycle APR Raw Data-Final'!$T$3:$T$1977,"&lt;="&amp;G84))</f>
        <v>90</v>
      </c>
      <c r="AM84" s="60">
        <f t="shared" si="21"/>
        <v>606</v>
      </c>
      <c r="AN84" s="62">
        <f t="shared" si="22"/>
        <v>0.5</v>
      </c>
      <c r="AO84" s="9" t="str">
        <f t="shared" si="23"/>
        <v>YES</v>
      </c>
      <c r="AP84" s="9" t="str">
        <f t="shared" si="24"/>
        <v>NO</v>
      </c>
      <c r="AQ84" s="9" t="str">
        <f t="shared" si="25"/>
        <v>NO</v>
      </c>
      <c r="AR84" s="48" t="str">
        <f>VLOOKUP(K84,'2018Submitted'!$A$2:$C$540,3,FALSE)</f>
        <v>Successful</v>
      </c>
      <c r="AS84" s="9" t="str">
        <f t="shared" si="26"/>
        <v>NO</v>
      </c>
      <c r="AT84" s="9" t="str">
        <f t="shared" si="27"/>
        <v>NO</v>
      </c>
    </row>
    <row r="85" spans="1:46" ht="12.75" customHeight="1" x14ac:dyDescent="0.15">
      <c r="A85" s="9" t="s">
        <v>168</v>
      </c>
      <c r="B85" s="9" t="str">
        <f t="shared" si="0"/>
        <v>CLAREMONT</v>
      </c>
      <c r="C85" s="31">
        <f t="shared" si="1"/>
        <v>0.625</v>
      </c>
      <c r="D85" s="45">
        <f t="shared" si="2"/>
        <v>8</v>
      </c>
      <c r="E85" s="46">
        <f t="shared" si="3"/>
        <v>2018</v>
      </c>
      <c r="F85" s="46">
        <f t="shared" si="4"/>
        <v>2014</v>
      </c>
      <c r="G85" s="46" t="str">
        <f t="shared" si="5"/>
        <v>2021</v>
      </c>
      <c r="H85" s="9" t="str">
        <f t="shared" si="6"/>
        <v>10/15/2013</v>
      </c>
      <c r="I85" s="9" t="str">
        <f t="shared" si="7"/>
        <v>10/15/2021</v>
      </c>
      <c r="J85" s="9" t="s">
        <v>144</v>
      </c>
      <c r="K85" s="29" t="s">
        <v>183</v>
      </c>
      <c r="L85" s="60">
        <f>VLOOKUP(K85,'5th Cycle APR Raw Data-Final'!$A$3:$P$1977,6,FALSE)</f>
        <v>98</v>
      </c>
      <c r="M85" s="60">
        <f>IF(AN85&lt;1,SUMIFS('5th Cycle APR Raw Data-Final'!G$3:G$1977,'5th Cycle APR Raw Data-Final'!$A$3:$A$1977,'SB35 Determination Data'!$K85,'5th Cycle APR Raw Data-Final'!$T$3:$T$1977,"&gt;="&amp;'SB35 Determination Data'!$F85,'5th Cycle APR Raw Data-Final'!$T$3:$T$1977,"&lt;"&amp;E85),SUMIFS('5th Cycle APR Raw Data-Final'!G$3:G$1977,'5th Cycle APR Raw Data-Final'!$A$3:$A$1977,'SB35 Determination Data'!$K85,'5th Cycle APR Raw Data-Final'!$T$3:$T$1977,"&gt;="&amp;'SB35 Determination Data'!$F85,'5th Cycle APR Raw Data-Final'!$T$3:$T$1977,"&lt;="&amp;G85))</f>
        <v>0</v>
      </c>
      <c r="N85" s="60">
        <f>IF(AN85&lt;1,SUMIFS('5th Cycle APR Raw Data-Final'!H$3:H$1977,'5th Cycle APR Raw Data-Final'!$A$3:$A$1977,'SB35 Determination Data'!$K85,'5th Cycle APR Raw Data-Final'!$T$3:$T$1977,"&gt;="&amp;'SB35 Determination Data'!$F85,'5th Cycle APR Raw Data-Final'!$T$3:$T$1977,"&lt;"&amp;E85),SUMIFS('5th Cycle APR Raw Data-Final'!H$3:H$1977,'5th Cycle APR Raw Data-Final'!$A$3:$A$1977,'SB35 Determination Data'!$K85,'5th Cycle APR Raw Data-Final'!$T$3:$T$1977,"&gt;="&amp;'SB35 Determination Data'!$F85,'5th Cycle APR Raw Data-Final'!$T$3:$T$1977,"&lt;="&amp;G85))</f>
        <v>0</v>
      </c>
      <c r="O85" s="60">
        <f>IF(AN85&lt;1,SUMIFS('5th Cycle APR Raw Data-Final'!I$3:I$1977,'5th Cycle APR Raw Data-Final'!$A$3:$A$1977,'SB35 Determination Data'!$K85,'5th Cycle APR Raw Data-Final'!$T$3:$T$1977,"&gt;="&amp;'SB35 Determination Data'!$F85,'5th Cycle APR Raw Data-Final'!$T$3:$T$1977,"&lt;"&amp;E85),SUMIFS('5th Cycle APR Raw Data-Final'!I$3:I$1977,'5th Cycle APR Raw Data-Final'!$A$3:$A$1977,'SB35 Determination Data'!$K85,'5th Cycle APR Raw Data-Final'!$T$3:$T$1977,"&gt;="&amp;'SB35 Determination Data'!$F85,'5th Cycle APR Raw Data-Final'!$T$3:$T$1977,"&lt;="&amp;G85))</f>
        <v>0</v>
      </c>
      <c r="P85" s="60">
        <f t="shared" si="8"/>
        <v>98</v>
      </c>
      <c r="Q85" s="31">
        <f t="shared" si="9"/>
        <v>0</v>
      </c>
      <c r="R85" s="61">
        <f t="shared" si="10"/>
        <v>49</v>
      </c>
      <c r="S85" s="61">
        <f t="shared" si="11"/>
        <v>0</v>
      </c>
      <c r="T85" s="60">
        <f>VLOOKUP(K85,'5th Cycle APR Raw Data-Final'!$A$3:$P$1977,10,FALSE)</f>
        <v>59</v>
      </c>
      <c r="U85" s="60">
        <f>IF(AN85&lt;1,SUMIFS('5th Cycle APR Raw Data-Final'!K$3:K$1977,'5th Cycle APR Raw Data-Final'!$A$3:$A$1977,'SB35 Determination Data'!$K85,'5th Cycle APR Raw Data-Final'!$T$3:$T$1977,"&gt;="&amp;'SB35 Determination Data'!$F85,'5th Cycle APR Raw Data-Final'!$T$3:$T$1977,"&lt;"&amp;E85),SUMIFS('5th Cycle APR Raw Data-Final'!K$3:K$1977,'5th Cycle APR Raw Data-Final'!$A$3:$A$1977,'SB35 Determination Data'!$K85,'5th Cycle APR Raw Data-Final'!$T$3:$T$1977,"&gt;="&amp;'SB35 Determination Data'!$F85,'5th Cycle APR Raw Data-Final'!$T$3:$T$1977,"&lt;="&amp;G85))</f>
        <v>0</v>
      </c>
      <c r="V85" s="60">
        <f>IF(AN85&lt;1,SUMIFS('5th Cycle APR Raw Data-Final'!L$3:L$1977,'5th Cycle APR Raw Data-Final'!$A$3:$A$1977,'SB35 Determination Data'!$K85,'5th Cycle APR Raw Data-Final'!$T$3:$T$1977,"&gt;="&amp;'SB35 Determination Data'!$F85,'5th Cycle APR Raw Data-Final'!$T$3:$T$1977,"&lt;"&amp;E85),SUMIFS('5th Cycle APR Raw Data-Final'!L$3:L$1977,'5th Cycle APR Raw Data-Final'!$A$3:$A$1977,'SB35 Determination Data'!$K85,'5th Cycle APR Raw Data-Final'!$T$3:$T$1977,"&gt;="&amp;'SB35 Determination Data'!$F85,'5th Cycle APR Raw Data-Final'!$T$3:$T$1977,"&lt;="&amp;G85))</f>
        <v>0</v>
      </c>
      <c r="W85" s="60">
        <f>IF(AN85&lt;1,SUMIFS('5th Cycle APR Raw Data-Final'!M$3:M$1977,'5th Cycle APR Raw Data-Final'!$A$3:$A$1977,'SB35 Determination Data'!$K85,'5th Cycle APR Raw Data-Final'!$T$3:$T$1977,"&gt;="&amp;'SB35 Determination Data'!$F85,'5th Cycle APR Raw Data-Final'!$T$3:$T$1977,"&lt;"&amp;E85),SUMIFS('5th Cycle APR Raw Data-Final'!M$3:M$1977,'5th Cycle APR Raw Data-Final'!$A$3:$A$1977,'SB35 Determination Data'!$K85,'5th Cycle APR Raw Data-Final'!$T$3:$T$1977,"&gt;="&amp;'SB35 Determination Data'!$F85,'5th Cycle APR Raw Data-Final'!$T$3:$T$1977,"&lt;="&amp;G85))</f>
        <v>0</v>
      </c>
      <c r="X85" s="60">
        <f t="shared" si="12"/>
        <v>59</v>
      </c>
      <c r="Y85" s="60">
        <f t="shared" si="13"/>
        <v>0</v>
      </c>
      <c r="Z85" s="60">
        <f t="shared" si="14"/>
        <v>59</v>
      </c>
      <c r="AA85" s="31">
        <f t="shared" si="15"/>
        <v>0</v>
      </c>
      <c r="AB85" s="31">
        <f t="shared" si="16"/>
        <v>0</v>
      </c>
      <c r="AC85" s="60">
        <f>VLOOKUP(K85,'5th Cycle APR Raw Data-Final'!$A$3:$P$1977,14,FALSE)</f>
        <v>64</v>
      </c>
      <c r="AD85" s="60">
        <f>IF(AN85&lt;1,SUMIFS('5th Cycle APR Raw Data-Final'!$O$3:$O$1977,'5th Cycle APR Raw Data-Final'!$A$3:$A$1977,'SB35 Determination Data'!$K85,'5th Cycle APR Raw Data-Final'!$T$3:$T$1977,"&gt;="&amp;'SB35 Determination Data'!$F85,'5th Cycle APR Raw Data-Final'!$T$3:$T$1977,"&lt;"&amp;E85),SUMIFS('5th Cycle APR Raw Data-Final'!$O$3:$O$1977,'5th Cycle APR Raw Data-Final'!$A$3:$A$1977,'SB35 Determination Data'!$K85,'5th Cycle APR Raw Data-Final'!$T$3:$T$1977,"&gt;="&amp;'SB35 Determination Data'!$F85,'5th Cycle APR Raw Data-Final'!$T$3:$T$1977,"&lt;="&amp;G85))</f>
        <v>16</v>
      </c>
      <c r="AE85" s="60">
        <f t="shared" si="17"/>
        <v>48</v>
      </c>
      <c r="AF85" s="31">
        <f t="shared" si="18"/>
        <v>0.25</v>
      </c>
      <c r="AG85" s="60">
        <f>VLOOKUP(K85,'5th Cycle APR Raw Data-Final'!$A$3:$P$1977,16,FALSE)</f>
        <v>152</v>
      </c>
      <c r="AH85" s="60">
        <f>IF(AN85&lt;1,SUMIFS('5th Cycle APR Raw Data-Final'!$Q$3:$Q$1977,'5th Cycle APR Raw Data-Final'!$A$3:$A$1977,'SB35 Determination Data'!$K85,'5th Cycle APR Raw Data-Final'!$T$3:$T$1977,"&gt;="&amp;'SB35 Determination Data'!$F85,'5th Cycle APR Raw Data-Final'!$T$3:$T$1977,"&lt;"&amp;E85),SUMIFS('5th Cycle APR Raw Data-Final'!$Q$3:$Q$1977,'5th Cycle APR Raw Data-Final'!$A$3:$A$1977,'SB35 Determination Data'!$K85,'5th Cycle APR Raw Data-Final'!$T$3:$T$1977,"&gt;="&amp;'SB35 Determination Data'!$F85,'5th Cycle APR Raw Data-Final'!$T$3:$T$1977,"&lt;="&amp;G85))</f>
        <v>316</v>
      </c>
      <c r="AI85" s="60">
        <f t="shared" si="19"/>
        <v>0</v>
      </c>
      <c r="AJ85" s="31">
        <f t="shared" si="20"/>
        <v>2.0789473684210527</v>
      </c>
      <c r="AK85" s="60">
        <f>VLOOKUP(K85,'5th Cycle APR Raw Data-Final'!$A$3:$R$1977,18,FALSE)</f>
        <v>373</v>
      </c>
      <c r="AL85" s="60">
        <f>IF(AN85&lt;1,SUMIFS('5th Cycle APR Raw Data-Final'!$S$3:$S$1977,'5th Cycle APR Raw Data-Final'!$A$3:$A$1977,'SB35 Determination Data'!$K85,'5th Cycle APR Raw Data-Final'!$T$3:$T$1977,"&gt;="&amp;'SB35 Determination Data'!$F85,'5th Cycle APR Raw Data-Final'!$T$3:$T$1977,"&lt;"&amp;E85),SUMIFS('5th Cycle APR Raw Data-Final'!$S$3:$S$1977,'5th Cycle APR Raw Data-Final'!$A$3:$A$1977,'SB35 Determination Data'!$K85,'5th Cycle APR Raw Data-Final'!$T$3:$T$1977,"&gt;="&amp;'SB35 Determination Data'!$F85,'5th Cycle APR Raw Data-Final'!$T$3:$T$1977,"&lt;="&amp;G85))</f>
        <v>332</v>
      </c>
      <c r="AM85" s="60">
        <f t="shared" si="21"/>
        <v>205</v>
      </c>
      <c r="AN85" s="62">
        <f t="shared" si="22"/>
        <v>0.5</v>
      </c>
      <c r="AO85" s="9" t="str">
        <f t="shared" si="23"/>
        <v>NO</v>
      </c>
      <c r="AP85" s="9" t="str">
        <f t="shared" si="24"/>
        <v>YES</v>
      </c>
      <c r="AQ85" s="9" t="str">
        <f t="shared" si="25"/>
        <v>NO</v>
      </c>
      <c r="AR85" s="48" t="str">
        <f>VLOOKUP(K85,'2018Submitted'!$A$2:$C$540,3,FALSE)</f>
        <v>Successful</v>
      </c>
      <c r="AS85" s="9" t="str">
        <f t="shared" si="26"/>
        <v>NO</v>
      </c>
      <c r="AT85" s="9" t="str">
        <f t="shared" si="27"/>
        <v>YES</v>
      </c>
    </row>
    <row r="86" spans="1:46" ht="12.75" customHeight="1" x14ac:dyDescent="0.15">
      <c r="A86" s="9" t="s">
        <v>99</v>
      </c>
      <c r="B86" s="9" t="str">
        <f t="shared" si="0"/>
        <v>CLAYTON</v>
      </c>
      <c r="C86" s="31">
        <f t="shared" si="1"/>
        <v>0.5</v>
      </c>
      <c r="D86" s="45">
        <f t="shared" si="2"/>
        <v>8</v>
      </c>
      <c r="E86" s="46">
        <f t="shared" si="3"/>
        <v>2019</v>
      </c>
      <c r="F86" s="46">
        <f t="shared" si="4"/>
        <v>2015</v>
      </c>
      <c r="G86" s="46">
        <f t="shared" si="5"/>
        <v>2022</v>
      </c>
      <c r="H86" s="9" t="str">
        <f t="shared" si="6"/>
        <v>01/31/2015</v>
      </c>
      <c r="I86" s="9" t="str">
        <f t="shared" si="7"/>
        <v>01/31/2023</v>
      </c>
      <c r="J86" s="9" t="s">
        <v>67</v>
      </c>
      <c r="K86" s="29" t="s">
        <v>102</v>
      </c>
      <c r="L86" s="60">
        <f>VLOOKUP(K86,'5th Cycle APR Raw Data-Final'!$A$3:$P$1977,6,FALSE)</f>
        <v>51</v>
      </c>
      <c r="M86" s="60">
        <f>IF(AN86&lt;1,SUMIFS('5th Cycle APR Raw Data-Final'!G$3:G$1977,'5th Cycle APR Raw Data-Final'!$A$3:$A$1977,'SB35 Determination Data'!$K86,'5th Cycle APR Raw Data-Final'!$T$3:$T$1977,"&gt;="&amp;'SB35 Determination Data'!$F86,'5th Cycle APR Raw Data-Final'!$T$3:$T$1977,"&lt;"&amp;E86),SUMIFS('5th Cycle APR Raw Data-Final'!G$3:G$1977,'5th Cycle APR Raw Data-Final'!$A$3:$A$1977,'SB35 Determination Data'!$K86,'5th Cycle APR Raw Data-Final'!$T$3:$T$1977,"&gt;="&amp;'SB35 Determination Data'!$F86,'5th Cycle APR Raw Data-Final'!$T$3:$T$1977,"&lt;="&amp;G86))</f>
        <v>0</v>
      </c>
      <c r="N86" s="60">
        <f>IF(AN86&lt;1,SUMIFS('5th Cycle APR Raw Data-Final'!H$3:H$1977,'5th Cycle APR Raw Data-Final'!$A$3:$A$1977,'SB35 Determination Data'!$K86,'5th Cycle APR Raw Data-Final'!$T$3:$T$1977,"&gt;="&amp;'SB35 Determination Data'!$F86,'5th Cycle APR Raw Data-Final'!$T$3:$T$1977,"&lt;"&amp;E86),SUMIFS('5th Cycle APR Raw Data-Final'!H$3:H$1977,'5th Cycle APR Raw Data-Final'!$A$3:$A$1977,'SB35 Determination Data'!$K86,'5th Cycle APR Raw Data-Final'!$T$3:$T$1977,"&gt;="&amp;'SB35 Determination Data'!$F86,'5th Cycle APR Raw Data-Final'!$T$3:$T$1977,"&lt;="&amp;G86))</f>
        <v>0</v>
      </c>
      <c r="O86" s="60">
        <f>IF(AN86&lt;1,SUMIFS('5th Cycle APR Raw Data-Final'!I$3:I$1977,'5th Cycle APR Raw Data-Final'!$A$3:$A$1977,'SB35 Determination Data'!$K86,'5th Cycle APR Raw Data-Final'!$T$3:$T$1977,"&gt;="&amp;'SB35 Determination Data'!$F86,'5th Cycle APR Raw Data-Final'!$T$3:$T$1977,"&lt;"&amp;E86),SUMIFS('5th Cycle APR Raw Data-Final'!I$3:I$1977,'5th Cycle APR Raw Data-Final'!$A$3:$A$1977,'SB35 Determination Data'!$K86,'5th Cycle APR Raw Data-Final'!$T$3:$T$1977,"&gt;="&amp;'SB35 Determination Data'!$F86,'5th Cycle APR Raw Data-Final'!$T$3:$T$1977,"&lt;="&amp;G86))</f>
        <v>0</v>
      </c>
      <c r="P86" s="60">
        <f t="shared" si="8"/>
        <v>51</v>
      </c>
      <c r="Q86" s="31">
        <f t="shared" si="9"/>
        <v>0</v>
      </c>
      <c r="R86" s="61">
        <f t="shared" si="10"/>
        <v>26</v>
      </c>
      <c r="S86" s="61">
        <f t="shared" si="11"/>
        <v>0</v>
      </c>
      <c r="T86" s="60">
        <f>VLOOKUP(K86,'5th Cycle APR Raw Data-Final'!$A$3:$P$1977,10,FALSE)</f>
        <v>25</v>
      </c>
      <c r="U86" s="60">
        <f>IF(AN86&lt;1,SUMIFS('5th Cycle APR Raw Data-Final'!K$3:K$1977,'5th Cycle APR Raw Data-Final'!$A$3:$A$1977,'SB35 Determination Data'!$K86,'5th Cycle APR Raw Data-Final'!$T$3:$T$1977,"&gt;="&amp;'SB35 Determination Data'!$F86,'5th Cycle APR Raw Data-Final'!$T$3:$T$1977,"&lt;"&amp;E86),SUMIFS('5th Cycle APR Raw Data-Final'!K$3:K$1977,'5th Cycle APR Raw Data-Final'!$A$3:$A$1977,'SB35 Determination Data'!$K86,'5th Cycle APR Raw Data-Final'!$T$3:$T$1977,"&gt;="&amp;'SB35 Determination Data'!$F86,'5th Cycle APR Raw Data-Final'!$T$3:$T$1977,"&lt;="&amp;G86))</f>
        <v>2</v>
      </c>
      <c r="V86" s="60">
        <f>IF(AN86&lt;1,SUMIFS('5th Cycle APR Raw Data-Final'!L$3:L$1977,'5th Cycle APR Raw Data-Final'!$A$3:$A$1977,'SB35 Determination Data'!$K86,'5th Cycle APR Raw Data-Final'!$T$3:$T$1977,"&gt;="&amp;'SB35 Determination Data'!$F86,'5th Cycle APR Raw Data-Final'!$T$3:$T$1977,"&lt;"&amp;E86),SUMIFS('5th Cycle APR Raw Data-Final'!L$3:L$1977,'5th Cycle APR Raw Data-Final'!$A$3:$A$1977,'SB35 Determination Data'!$K86,'5th Cycle APR Raw Data-Final'!$T$3:$T$1977,"&gt;="&amp;'SB35 Determination Data'!$F86,'5th Cycle APR Raw Data-Final'!$T$3:$T$1977,"&lt;="&amp;G86))</f>
        <v>0</v>
      </c>
      <c r="W86" s="60">
        <f>IF(AN86&lt;1,SUMIFS('5th Cycle APR Raw Data-Final'!M$3:M$1977,'5th Cycle APR Raw Data-Final'!$A$3:$A$1977,'SB35 Determination Data'!$K86,'5th Cycle APR Raw Data-Final'!$T$3:$T$1977,"&gt;="&amp;'SB35 Determination Data'!$F86,'5th Cycle APR Raw Data-Final'!$T$3:$T$1977,"&lt;"&amp;E86),SUMIFS('5th Cycle APR Raw Data-Final'!M$3:M$1977,'5th Cycle APR Raw Data-Final'!$A$3:$A$1977,'SB35 Determination Data'!$K86,'5th Cycle APR Raw Data-Final'!$T$3:$T$1977,"&gt;="&amp;'SB35 Determination Data'!$F86,'5th Cycle APR Raw Data-Final'!$T$3:$T$1977,"&lt;="&amp;G86))</f>
        <v>2</v>
      </c>
      <c r="X86" s="60">
        <f t="shared" si="12"/>
        <v>23</v>
      </c>
      <c r="Y86" s="60">
        <f t="shared" si="13"/>
        <v>2</v>
      </c>
      <c r="Z86" s="60">
        <f t="shared" si="14"/>
        <v>23</v>
      </c>
      <c r="AA86" s="31">
        <f t="shared" si="15"/>
        <v>0.08</v>
      </c>
      <c r="AB86" s="31">
        <f t="shared" si="16"/>
        <v>0.08</v>
      </c>
      <c r="AC86" s="60">
        <f>VLOOKUP(K86,'5th Cycle APR Raw Data-Final'!$A$3:$P$1977,14,FALSE)</f>
        <v>31</v>
      </c>
      <c r="AD86" s="60">
        <f>IF(AN86&lt;1,SUMIFS('5th Cycle APR Raw Data-Final'!$O$3:$O$1977,'5th Cycle APR Raw Data-Final'!$A$3:$A$1977,'SB35 Determination Data'!$K86,'5th Cycle APR Raw Data-Final'!$T$3:$T$1977,"&gt;="&amp;'SB35 Determination Data'!$F86,'5th Cycle APR Raw Data-Final'!$T$3:$T$1977,"&lt;"&amp;E86),SUMIFS('5th Cycle APR Raw Data-Final'!$O$3:$O$1977,'5th Cycle APR Raw Data-Final'!$A$3:$A$1977,'SB35 Determination Data'!$K86,'5th Cycle APR Raw Data-Final'!$T$3:$T$1977,"&gt;="&amp;'SB35 Determination Data'!$F86,'5th Cycle APR Raw Data-Final'!$T$3:$T$1977,"&lt;="&amp;G86))</f>
        <v>0</v>
      </c>
      <c r="AE86" s="60">
        <f t="shared" si="17"/>
        <v>31</v>
      </c>
      <c r="AF86" s="31">
        <f t="shared" si="18"/>
        <v>0</v>
      </c>
      <c r="AG86" s="60">
        <f>VLOOKUP(K86,'5th Cycle APR Raw Data-Final'!$A$3:$P$1977,16,FALSE)</f>
        <v>34</v>
      </c>
      <c r="AH86" s="60">
        <f>IF(AN86&lt;1,SUMIFS('5th Cycle APR Raw Data-Final'!$Q$3:$Q$1977,'5th Cycle APR Raw Data-Final'!$A$3:$A$1977,'SB35 Determination Data'!$K86,'5th Cycle APR Raw Data-Final'!$T$3:$T$1977,"&gt;="&amp;'SB35 Determination Data'!$F86,'5th Cycle APR Raw Data-Final'!$T$3:$T$1977,"&lt;"&amp;E86),SUMIFS('5th Cycle APR Raw Data-Final'!$Q$3:$Q$1977,'5th Cycle APR Raw Data-Final'!$A$3:$A$1977,'SB35 Determination Data'!$K86,'5th Cycle APR Raw Data-Final'!$T$3:$T$1977,"&gt;="&amp;'SB35 Determination Data'!$F86,'5th Cycle APR Raw Data-Final'!$T$3:$T$1977,"&lt;="&amp;G86))</f>
        <v>8</v>
      </c>
      <c r="AI86" s="60">
        <f t="shared" si="19"/>
        <v>26</v>
      </c>
      <c r="AJ86" s="31">
        <f t="shared" si="20"/>
        <v>0.23529411764705882</v>
      </c>
      <c r="AK86" s="60">
        <f>VLOOKUP(K86,'5th Cycle APR Raw Data-Final'!$A$3:$R$1977,18,FALSE)</f>
        <v>141</v>
      </c>
      <c r="AL86" s="60">
        <f>IF(AN86&lt;1,SUMIFS('5th Cycle APR Raw Data-Final'!$S$3:$S$1977,'5th Cycle APR Raw Data-Final'!$A$3:$A$1977,'SB35 Determination Data'!$K86,'5th Cycle APR Raw Data-Final'!$T$3:$T$1977,"&gt;="&amp;'SB35 Determination Data'!$F86,'5th Cycle APR Raw Data-Final'!$T$3:$T$1977,"&lt;"&amp;E86),SUMIFS('5th Cycle APR Raw Data-Final'!$S$3:$S$1977,'5th Cycle APR Raw Data-Final'!$A$3:$A$1977,'SB35 Determination Data'!$K86,'5th Cycle APR Raw Data-Final'!$T$3:$T$1977,"&gt;="&amp;'SB35 Determination Data'!$F86,'5th Cycle APR Raw Data-Final'!$T$3:$T$1977,"&lt;="&amp;G86))</f>
        <v>10</v>
      </c>
      <c r="AM86" s="60">
        <f t="shared" si="21"/>
        <v>131</v>
      </c>
      <c r="AN86" s="62">
        <f t="shared" si="22"/>
        <v>0.5</v>
      </c>
      <c r="AO86" s="9" t="str">
        <f t="shared" si="23"/>
        <v>YES</v>
      </c>
      <c r="AP86" s="9" t="str">
        <f t="shared" si="24"/>
        <v>NO</v>
      </c>
      <c r="AQ86" s="9" t="str">
        <f t="shared" si="25"/>
        <v>NO</v>
      </c>
      <c r="AR86" s="48" t="str">
        <f>VLOOKUP(K86,'2018Submitted'!$A$2:$C$540,3,FALSE)</f>
        <v>Successful</v>
      </c>
      <c r="AS86" s="9" t="str">
        <f t="shared" si="26"/>
        <v>NO</v>
      </c>
      <c r="AT86" s="9" t="str">
        <f t="shared" si="27"/>
        <v>NO</v>
      </c>
    </row>
    <row r="87" spans="1:46" ht="12.75" customHeight="1" x14ac:dyDescent="0.15">
      <c r="A87" s="9" t="s">
        <v>166</v>
      </c>
      <c r="B87" s="9" t="str">
        <f t="shared" si="0"/>
        <v>CLEARLAKE</v>
      </c>
      <c r="C87" s="31">
        <f t="shared" si="1"/>
        <v>1</v>
      </c>
      <c r="D87" s="45">
        <f t="shared" si="2"/>
        <v>5</v>
      </c>
      <c r="E87" s="46">
        <f t="shared" si="3"/>
        <v>2017</v>
      </c>
      <c r="F87" s="46">
        <f t="shared" si="4"/>
        <v>2014</v>
      </c>
      <c r="G87" s="46">
        <f t="shared" si="5"/>
        <v>2018</v>
      </c>
      <c r="H87" s="9" t="str">
        <f t="shared" si="6"/>
        <v>06/30/2014</v>
      </c>
      <c r="I87" s="9" t="str">
        <f t="shared" si="7"/>
        <v>06/30/2019</v>
      </c>
      <c r="J87" s="9" t="s">
        <v>83</v>
      </c>
      <c r="K87" s="29" t="s">
        <v>526</v>
      </c>
      <c r="L87" s="60">
        <f>VLOOKUP(K87,'5th Cycle APR Raw Data-Final'!$A$3:$P$1977,6,FALSE)</f>
        <v>108</v>
      </c>
      <c r="M87" s="60">
        <f>IF(AN87&lt;1,SUMIFS('5th Cycle APR Raw Data-Final'!G$3:G$1977,'5th Cycle APR Raw Data-Final'!$A$3:$A$1977,'SB35 Determination Data'!$K87,'5th Cycle APR Raw Data-Final'!$T$3:$T$1977,"&gt;="&amp;'SB35 Determination Data'!$F87,'5th Cycle APR Raw Data-Final'!$T$3:$T$1977,"&lt;"&amp;E87),SUMIFS('5th Cycle APR Raw Data-Final'!G$3:G$1977,'5th Cycle APR Raw Data-Final'!$A$3:$A$1977,'SB35 Determination Data'!$K87,'5th Cycle APR Raw Data-Final'!$T$3:$T$1977,"&gt;="&amp;'SB35 Determination Data'!$F87,'5th Cycle APR Raw Data-Final'!$T$3:$T$1977,"&lt;="&amp;G87))</f>
        <v>3</v>
      </c>
      <c r="N87" s="60">
        <f>IF(AN87&lt;1,SUMIFS('5th Cycle APR Raw Data-Final'!H$3:H$1977,'5th Cycle APR Raw Data-Final'!$A$3:$A$1977,'SB35 Determination Data'!$K87,'5th Cycle APR Raw Data-Final'!$T$3:$T$1977,"&gt;="&amp;'SB35 Determination Data'!$F87,'5th Cycle APR Raw Data-Final'!$T$3:$T$1977,"&lt;"&amp;E87),SUMIFS('5th Cycle APR Raw Data-Final'!H$3:H$1977,'5th Cycle APR Raw Data-Final'!$A$3:$A$1977,'SB35 Determination Data'!$K87,'5th Cycle APR Raw Data-Final'!$T$3:$T$1977,"&gt;="&amp;'SB35 Determination Data'!$F87,'5th Cycle APR Raw Data-Final'!$T$3:$T$1977,"&lt;="&amp;G87))</f>
        <v>1</v>
      </c>
      <c r="O87" s="60">
        <f>IF(AN87&lt;1,SUMIFS('5th Cycle APR Raw Data-Final'!I$3:I$1977,'5th Cycle APR Raw Data-Final'!$A$3:$A$1977,'SB35 Determination Data'!$K87,'5th Cycle APR Raw Data-Final'!$T$3:$T$1977,"&gt;="&amp;'SB35 Determination Data'!$F87,'5th Cycle APR Raw Data-Final'!$T$3:$T$1977,"&lt;"&amp;E87),SUMIFS('5th Cycle APR Raw Data-Final'!I$3:I$1977,'5th Cycle APR Raw Data-Final'!$A$3:$A$1977,'SB35 Determination Data'!$K87,'5th Cycle APR Raw Data-Final'!$T$3:$T$1977,"&gt;="&amp;'SB35 Determination Data'!$F87,'5th Cycle APR Raw Data-Final'!$T$3:$T$1977,"&lt;="&amp;G87))</f>
        <v>2</v>
      </c>
      <c r="P87" s="60">
        <f t="shared" si="8"/>
        <v>105</v>
      </c>
      <c r="Q87" s="31">
        <f t="shared" si="9"/>
        <v>2.7777777777777776E-2</v>
      </c>
      <c r="R87" s="61">
        <f t="shared" si="10"/>
        <v>108</v>
      </c>
      <c r="S87" s="61">
        <f t="shared" si="11"/>
        <v>0</v>
      </c>
      <c r="T87" s="60">
        <f>VLOOKUP(K87,'5th Cycle APR Raw Data-Final'!$A$3:$P$1977,10,FALSE)</f>
        <v>67</v>
      </c>
      <c r="U87" s="60">
        <f>IF(AN87&lt;1,SUMIFS('5th Cycle APR Raw Data-Final'!K$3:K$1977,'5th Cycle APR Raw Data-Final'!$A$3:$A$1977,'SB35 Determination Data'!$K87,'5th Cycle APR Raw Data-Final'!$T$3:$T$1977,"&gt;="&amp;'SB35 Determination Data'!$F87,'5th Cycle APR Raw Data-Final'!$T$3:$T$1977,"&lt;"&amp;E87),SUMIFS('5th Cycle APR Raw Data-Final'!K$3:K$1977,'5th Cycle APR Raw Data-Final'!$A$3:$A$1977,'SB35 Determination Data'!$K87,'5th Cycle APR Raw Data-Final'!$T$3:$T$1977,"&gt;="&amp;'SB35 Determination Data'!$F87,'5th Cycle APR Raw Data-Final'!$T$3:$T$1977,"&lt;="&amp;G87))</f>
        <v>2</v>
      </c>
      <c r="V87" s="60">
        <f>IF(AN87&lt;1,SUMIFS('5th Cycle APR Raw Data-Final'!L$3:L$1977,'5th Cycle APR Raw Data-Final'!$A$3:$A$1977,'SB35 Determination Data'!$K87,'5th Cycle APR Raw Data-Final'!$T$3:$T$1977,"&gt;="&amp;'SB35 Determination Data'!$F87,'5th Cycle APR Raw Data-Final'!$T$3:$T$1977,"&lt;"&amp;E87),SUMIFS('5th Cycle APR Raw Data-Final'!L$3:L$1977,'5th Cycle APR Raw Data-Final'!$A$3:$A$1977,'SB35 Determination Data'!$K87,'5th Cycle APR Raw Data-Final'!$T$3:$T$1977,"&gt;="&amp;'SB35 Determination Data'!$F87,'5th Cycle APR Raw Data-Final'!$T$3:$T$1977,"&lt;="&amp;G87))</f>
        <v>0</v>
      </c>
      <c r="W87" s="60">
        <f>IF(AN87&lt;1,SUMIFS('5th Cycle APR Raw Data-Final'!M$3:M$1977,'5th Cycle APR Raw Data-Final'!$A$3:$A$1977,'SB35 Determination Data'!$K87,'5th Cycle APR Raw Data-Final'!$T$3:$T$1977,"&gt;="&amp;'SB35 Determination Data'!$F87,'5th Cycle APR Raw Data-Final'!$T$3:$T$1977,"&lt;"&amp;E87),SUMIFS('5th Cycle APR Raw Data-Final'!M$3:M$1977,'5th Cycle APR Raw Data-Final'!$A$3:$A$1977,'SB35 Determination Data'!$K87,'5th Cycle APR Raw Data-Final'!$T$3:$T$1977,"&gt;="&amp;'SB35 Determination Data'!$F87,'5th Cycle APR Raw Data-Final'!$T$3:$T$1977,"&lt;="&amp;G87))</f>
        <v>2</v>
      </c>
      <c r="X87" s="60">
        <f t="shared" si="12"/>
        <v>65</v>
      </c>
      <c r="Y87" s="60">
        <f t="shared" si="13"/>
        <v>2</v>
      </c>
      <c r="Z87" s="60">
        <f t="shared" si="14"/>
        <v>65</v>
      </c>
      <c r="AA87" s="31">
        <f t="shared" si="15"/>
        <v>2.9850746268656716E-2</v>
      </c>
      <c r="AB87" s="31">
        <f t="shared" si="16"/>
        <v>2.9850746268656716E-2</v>
      </c>
      <c r="AC87" s="60">
        <f>VLOOKUP(K87,'5th Cycle APR Raw Data-Final'!$A$3:$P$1977,14,FALSE)</f>
        <v>87</v>
      </c>
      <c r="AD87" s="60">
        <f>IF(AN87&lt;1,SUMIFS('5th Cycle APR Raw Data-Final'!$O$3:$O$1977,'5th Cycle APR Raw Data-Final'!$A$3:$A$1977,'SB35 Determination Data'!$K87,'5th Cycle APR Raw Data-Final'!$T$3:$T$1977,"&gt;="&amp;'SB35 Determination Data'!$F87,'5th Cycle APR Raw Data-Final'!$T$3:$T$1977,"&lt;"&amp;E87),SUMIFS('5th Cycle APR Raw Data-Final'!$O$3:$O$1977,'5th Cycle APR Raw Data-Final'!$A$3:$A$1977,'SB35 Determination Data'!$K87,'5th Cycle APR Raw Data-Final'!$T$3:$T$1977,"&gt;="&amp;'SB35 Determination Data'!$F87,'5th Cycle APR Raw Data-Final'!$T$3:$T$1977,"&lt;="&amp;G87))</f>
        <v>3</v>
      </c>
      <c r="AE87" s="60">
        <f t="shared" si="17"/>
        <v>84</v>
      </c>
      <c r="AF87" s="31">
        <f t="shared" si="18"/>
        <v>3.4482758620689655E-2</v>
      </c>
      <c r="AG87" s="60">
        <f>VLOOKUP(K87,'5th Cycle APR Raw Data-Final'!$A$3:$P$1977,16,FALSE)</f>
        <v>205</v>
      </c>
      <c r="AH87" s="60">
        <f>IF(AN87&lt;1,SUMIFS('5th Cycle APR Raw Data-Final'!$Q$3:$Q$1977,'5th Cycle APR Raw Data-Final'!$A$3:$A$1977,'SB35 Determination Data'!$K87,'5th Cycle APR Raw Data-Final'!$T$3:$T$1977,"&gt;="&amp;'SB35 Determination Data'!$F87,'5th Cycle APR Raw Data-Final'!$T$3:$T$1977,"&lt;"&amp;E87),SUMIFS('5th Cycle APR Raw Data-Final'!$Q$3:$Q$1977,'5th Cycle APR Raw Data-Final'!$A$3:$A$1977,'SB35 Determination Data'!$K87,'5th Cycle APR Raw Data-Final'!$T$3:$T$1977,"&gt;="&amp;'SB35 Determination Data'!$F87,'5th Cycle APR Raw Data-Final'!$T$3:$T$1977,"&lt;="&amp;G87))</f>
        <v>6</v>
      </c>
      <c r="AI87" s="60">
        <f t="shared" si="19"/>
        <v>199</v>
      </c>
      <c r="AJ87" s="31">
        <f t="shared" si="20"/>
        <v>2.9268292682926831E-2</v>
      </c>
      <c r="AK87" s="60">
        <f>VLOOKUP(K87,'5th Cycle APR Raw Data-Final'!$A$3:$R$1977,18,FALSE)</f>
        <v>467</v>
      </c>
      <c r="AL87" s="60">
        <f>IF(AN87&lt;1,SUMIFS('5th Cycle APR Raw Data-Final'!$S$3:$S$1977,'5th Cycle APR Raw Data-Final'!$A$3:$A$1977,'SB35 Determination Data'!$K87,'5th Cycle APR Raw Data-Final'!$T$3:$T$1977,"&gt;="&amp;'SB35 Determination Data'!$F87,'5th Cycle APR Raw Data-Final'!$T$3:$T$1977,"&lt;"&amp;E87),SUMIFS('5th Cycle APR Raw Data-Final'!$S$3:$S$1977,'5th Cycle APR Raw Data-Final'!$A$3:$A$1977,'SB35 Determination Data'!$K87,'5th Cycle APR Raw Data-Final'!$T$3:$T$1977,"&gt;="&amp;'SB35 Determination Data'!$F87,'5th Cycle APR Raw Data-Final'!$T$3:$T$1977,"&lt;="&amp;G87))</f>
        <v>14</v>
      </c>
      <c r="AM87" s="60">
        <f t="shared" si="21"/>
        <v>453</v>
      </c>
      <c r="AN87" s="62">
        <f t="shared" si="22"/>
        <v>1</v>
      </c>
      <c r="AO87" s="9" t="str">
        <f t="shared" si="23"/>
        <v>YES</v>
      </c>
      <c r="AP87" s="9" t="str">
        <f t="shared" si="24"/>
        <v>NO</v>
      </c>
      <c r="AQ87" s="9" t="str">
        <f t="shared" si="25"/>
        <v>NO</v>
      </c>
      <c r="AR87" s="48" t="str">
        <f>VLOOKUP(K87,'2018Submitted'!$A$2:$C$540,3,FALSE)</f>
        <v>Successful</v>
      </c>
      <c r="AS87" s="9" t="str">
        <f t="shared" si="26"/>
        <v>NO</v>
      </c>
      <c r="AT87" s="9" t="str">
        <f t="shared" si="27"/>
        <v>NO</v>
      </c>
    </row>
    <row r="88" spans="1:46" ht="12.75" customHeight="1" x14ac:dyDescent="0.15">
      <c r="A88" s="9" t="s">
        <v>528</v>
      </c>
      <c r="B88" s="9" t="str">
        <f t="shared" si="0"/>
        <v>CLOVERDALE</v>
      </c>
      <c r="C88" s="31">
        <f t="shared" si="1"/>
        <v>0.5</v>
      </c>
      <c r="D88" s="45">
        <f t="shared" si="2"/>
        <v>8</v>
      </c>
      <c r="E88" s="46">
        <f t="shared" si="3"/>
        <v>2019</v>
      </c>
      <c r="F88" s="46">
        <f t="shared" si="4"/>
        <v>2015</v>
      </c>
      <c r="G88" s="46">
        <f t="shared" si="5"/>
        <v>2022</v>
      </c>
      <c r="H88" s="9" t="str">
        <f t="shared" si="6"/>
        <v>01/31/2015</v>
      </c>
      <c r="I88" s="9" t="str">
        <f t="shared" si="7"/>
        <v>01/31/2023</v>
      </c>
      <c r="J88" s="9" t="s">
        <v>67</v>
      </c>
      <c r="K88" s="29" t="s">
        <v>529</v>
      </c>
      <c r="L88" s="60">
        <f>VLOOKUP(K88,'5th Cycle APR Raw Data-Final'!$A$3:$P$1977,6,FALSE)</f>
        <v>39</v>
      </c>
      <c r="M88" s="60">
        <f>IF(AN88&lt;1,SUMIFS('5th Cycle APR Raw Data-Final'!G$3:G$1977,'5th Cycle APR Raw Data-Final'!$A$3:$A$1977,'SB35 Determination Data'!$K88,'5th Cycle APR Raw Data-Final'!$T$3:$T$1977,"&gt;="&amp;'SB35 Determination Data'!$F88,'5th Cycle APR Raw Data-Final'!$T$3:$T$1977,"&lt;"&amp;E88),SUMIFS('5th Cycle APR Raw Data-Final'!G$3:G$1977,'5th Cycle APR Raw Data-Final'!$A$3:$A$1977,'SB35 Determination Data'!$K88,'5th Cycle APR Raw Data-Final'!$T$3:$T$1977,"&gt;="&amp;'SB35 Determination Data'!$F88,'5th Cycle APR Raw Data-Final'!$T$3:$T$1977,"&lt;="&amp;G88))</f>
        <v>25</v>
      </c>
      <c r="N88" s="60">
        <f>IF(AN88&lt;1,SUMIFS('5th Cycle APR Raw Data-Final'!H$3:H$1977,'5th Cycle APR Raw Data-Final'!$A$3:$A$1977,'SB35 Determination Data'!$K88,'5th Cycle APR Raw Data-Final'!$T$3:$T$1977,"&gt;="&amp;'SB35 Determination Data'!$F88,'5th Cycle APR Raw Data-Final'!$T$3:$T$1977,"&lt;"&amp;E88),SUMIFS('5th Cycle APR Raw Data-Final'!H$3:H$1977,'5th Cycle APR Raw Data-Final'!$A$3:$A$1977,'SB35 Determination Data'!$K88,'5th Cycle APR Raw Data-Final'!$T$3:$T$1977,"&gt;="&amp;'SB35 Determination Data'!$F88,'5th Cycle APR Raw Data-Final'!$T$3:$T$1977,"&lt;="&amp;G88))</f>
        <v>25</v>
      </c>
      <c r="O88" s="60">
        <f>IF(AN88&lt;1,SUMIFS('5th Cycle APR Raw Data-Final'!I$3:I$1977,'5th Cycle APR Raw Data-Final'!$A$3:$A$1977,'SB35 Determination Data'!$K88,'5th Cycle APR Raw Data-Final'!$T$3:$T$1977,"&gt;="&amp;'SB35 Determination Data'!$F88,'5th Cycle APR Raw Data-Final'!$T$3:$T$1977,"&lt;"&amp;E88),SUMIFS('5th Cycle APR Raw Data-Final'!I$3:I$1977,'5th Cycle APR Raw Data-Final'!$A$3:$A$1977,'SB35 Determination Data'!$K88,'5th Cycle APR Raw Data-Final'!$T$3:$T$1977,"&gt;="&amp;'SB35 Determination Data'!$F88,'5th Cycle APR Raw Data-Final'!$T$3:$T$1977,"&lt;="&amp;G88))</f>
        <v>0</v>
      </c>
      <c r="P88" s="60">
        <f t="shared" si="8"/>
        <v>14</v>
      </c>
      <c r="Q88" s="31">
        <f t="shared" si="9"/>
        <v>0.64102564102564108</v>
      </c>
      <c r="R88" s="61">
        <f t="shared" si="10"/>
        <v>20</v>
      </c>
      <c r="S88" s="61">
        <f t="shared" si="11"/>
        <v>5</v>
      </c>
      <c r="T88" s="60">
        <f>VLOOKUP(K88,'5th Cycle APR Raw Data-Final'!$A$3:$P$1977,10,FALSE)</f>
        <v>29</v>
      </c>
      <c r="U88" s="60">
        <f>IF(AN88&lt;1,SUMIFS('5th Cycle APR Raw Data-Final'!K$3:K$1977,'5th Cycle APR Raw Data-Final'!$A$3:$A$1977,'SB35 Determination Data'!$K88,'5th Cycle APR Raw Data-Final'!$T$3:$T$1977,"&gt;="&amp;'SB35 Determination Data'!$F88,'5th Cycle APR Raw Data-Final'!$T$3:$T$1977,"&lt;"&amp;E88),SUMIFS('5th Cycle APR Raw Data-Final'!K$3:K$1977,'5th Cycle APR Raw Data-Final'!$A$3:$A$1977,'SB35 Determination Data'!$K88,'5th Cycle APR Raw Data-Final'!$T$3:$T$1977,"&gt;="&amp;'SB35 Determination Data'!$F88,'5th Cycle APR Raw Data-Final'!$T$3:$T$1977,"&lt;="&amp;G88))</f>
        <v>7</v>
      </c>
      <c r="V88" s="60">
        <f>IF(AN88&lt;1,SUMIFS('5th Cycle APR Raw Data-Final'!L$3:L$1977,'5th Cycle APR Raw Data-Final'!$A$3:$A$1977,'SB35 Determination Data'!$K88,'5th Cycle APR Raw Data-Final'!$T$3:$T$1977,"&gt;="&amp;'SB35 Determination Data'!$F88,'5th Cycle APR Raw Data-Final'!$T$3:$T$1977,"&lt;"&amp;E88),SUMIFS('5th Cycle APR Raw Data-Final'!L$3:L$1977,'5th Cycle APR Raw Data-Final'!$A$3:$A$1977,'SB35 Determination Data'!$K88,'5th Cycle APR Raw Data-Final'!$T$3:$T$1977,"&gt;="&amp;'SB35 Determination Data'!$F88,'5th Cycle APR Raw Data-Final'!$T$3:$T$1977,"&lt;="&amp;G88))</f>
        <v>7</v>
      </c>
      <c r="W88" s="60">
        <f>IF(AN88&lt;1,SUMIFS('5th Cycle APR Raw Data-Final'!M$3:M$1977,'5th Cycle APR Raw Data-Final'!$A$3:$A$1977,'SB35 Determination Data'!$K88,'5th Cycle APR Raw Data-Final'!$T$3:$T$1977,"&gt;="&amp;'SB35 Determination Data'!$F88,'5th Cycle APR Raw Data-Final'!$T$3:$T$1977,"&lt;"&amp;E88),SUMIFS('5th Cycle APR Raw Data-Final'!M$3:M$1977,'5th Cycle APR Raw Data-Final'!$A$3:$A$1977,'SB35 Determination Data'!$K88,'5th Cycle APR Raw Data-Final'!$T$3:$T$1977,"&gt;="&amp;'SB35 Determination Data'!$F88,'5th Cycle APR Raw Data-Final'!$T$3:$T$1977,"&lt;="&amp;G88))</f>
        <v>0</v>
      </c>
      <c r="X88" s="60">
        <f t="shared" si="12"/>
        <v>22</v>
      </c>
      <c r="Y88" s="60">
        <f t="shared" si="13"/>
        <v>12</v>
      </c>
      <c r="Z88" s="60">
        <f t="shared" si="14"/>
        <v>17</v>
      </c>
      <c r="AA88" s="31">
        <f t="shared" si="15"/>
        <v>0.2413793103448276</v>
      </c>
      <c r="AB88" s="31">
        <f t="shared" si="16"/>
        <v>0.41379310344827586</v>
      </c>
      <c r="AC88" s="60">
        <f>VLOOKUP(K88,'5th Cycle APR Raw Data-Final'!$A$3:$P$1977,14,FALSE)</f>
        <v>31</v>
      </c>
      <c r="AD88" s="60">
        <f>IF(AN88&lt;1,SUMIFS('5th Cycle APR Raw Data-Final'!$O$3:$O$1977,'5th Cycle APR Raw Data-Final'!$A$3:$A$1977,'SB35 Determination Data'!$K88,'5th Cycle APR Raw Data-Final'!$T$3:$T$1977,"&gt;="&amp;'SB35 Determination Data'!$F88,'5th Cycle APR Raw Data-Final'!$T$3:$T$1977,"&lt;"&amp;E88),SUMIFS('5th Cycle APR Raw Data-Final'!$O$3:$O$1977,'5th Cycle APR Raw Data-Final'!$A$3:$A$1977,'SB35 Determination Data'!$K88,'5th Cycle APR Raw Data-Final'!$T$3:$T$1977,"&gt;="&amp;'SB35 Determination Data'!$F88,'5th Cycle APR Raw Data-Final'!$T$3:$T$1977,"&lt;="&amp;G88))</f>
        <v>5</v>
      </c>
      <c r="AE88" s="60">
        <f t="shared" si="17"/>
        <v>26</v>
      </c>
      <c r="AF88" s="31">
        <f t="shared" si="18"/>
        <v>0.16129032258064516</v>
      </c>
      <c r="AG88" s="60">
        <f>VLOOKUP(K88,'5th Cycle APR Raw Data-Final'!$A$3:$P$1977,16,FALSE)</f>
        <v>112</v>
      </c>
      <c r="AH88" s="60">
        <f>IF(AN88&lt;1,SUMIFS('5th Cycle APR Raw Data-Final'!$Q$3:$Q$1977,'5th Cycle APR Raw Data-Final'!$A$3:$A$1977,'SB35 Determination Data'!$K88,'5th Cycle APR Raw Data-Final'!$T$3:$T$1977,"&gt;="&amp;'SB35 Determination Data'!$F88,'5th Cycle APR Raw Data-Final'!$T$3:$T$1977,"&lt;"&amp;E88),SUMIFS('5th Cycle APR Raw Data-Final'!$Q$3:$Q$1977,'5th Cycle APR Raw Data-Final'!$A$3:$A$1977,'SB35 Determination Data'!$K88,'5th Cycle APR Raw Data-Final'!$T$3:$T$1977,"&gt;="&amp;'SB35 Determination Data'!$F88,'5th Cycle APR Raw Data-Final'!$T$3:$T$1977,"&lt;="&amp;G88))</f>
        <v>49</v>
      </c>
      <c r="AI88" s="60">
        <f t="shared" si="19"/>
        <v>63</v>
      </c>
      <c r="AJ88" s="31">
        <f t="shared" si="20"/>
        <v>0.4375</v>
      </c>
      <c r="AK88" s="60">
        <f>VLOOKUP(K88,'5th Cycle APR Raw Data-Final'!$A$3:$R$1977,18,FALSE)</f>
        <v>211</v>
      </c>
      <c r="AL88" s="60">
        <f>IF(AN88&lt;1,SUMIFS('5th Cycle APR Raw Data-Final'!$S$3:$S$1977,'5th Cycle APR Raw Data-Final'!$A$3:$A$1977,'SB35 Determination Data'!$K88,'5th Cycle APR Raw Data-Final'!$T$3:$T$1977,"&gt;="&amp;'SB35 Determination Data'!$F88,'5th Cycle APR Raw Data-Final'!$T$3:$T$1977,"&lt;"&amp;E88),SUMIFS('5th Cycle APR Raw Data-Final'!$S$3:$S$1977,'5th Cycle APR Raw Data-Final'!$A$3:$A$1977,'SB35 Determination Data'!$K88,'5th Cycle APR Raw Data-Final'!$T$3:$T$1977,"&gt;="&amp;'SB35 Determination Data'!$F88,'5th Cycle APR Raw Data-Final'!$T$3:$T$1977,"&lt;="&amp;G88))</f>
        <v>86</v>
      </c>
      <c r="AM88" s="60">
        <f t="shared" si="21"/>
        <v>125</v>
      </c>
      <c r="AN88" s="62">
        <f t="shared" si="22"/>
        <v>0.5</v>
      </c>
      <c r="AO88" s="9" t="str">
        <f t="shared" si="23"/>
        <v>YES</v>
      </c>
      <c r="AP88" s="9" t="str">
        <f t="shared" si="24"/>
        <v>NO</v>
      </c>
      <c r="AQ88" s="9" t="str">
        <f t="shared" si="25"/>
        <v>NO</v>
      </c>
      <c r="AR88" s="48" t="str">
        <f>VLOOKUP(K88,'2018Submitted'!$A$2:$C$540,3,FALSE)</f>
        <v>Successful</v>
      </c>
      <c r="AS88" s="9" t="str">
        <f t="shared" si="26"/>
        <v>NO</v>
      </c>
      <c r="AT88" s="9" t="str">
        <f t="shared" si="27"/>
        <v>NO</v>
      </c>
    </row>
    <row r="89" spans="1:46" ht="12.75" customHeight="1" x14ac:dyDescent="0.15">
      <c r="A89" s="9" t="s">
        <v>127</v>
      </c>
      <c r="B89" s="9" t="str">
        <f t="shared" si="0"/>
        <v>CLOVIS</v>
      </c>
      <c r="C89" s="31">
        <f t="shared" si="1"/>
        <v>0.375</v>
      </c>
      <c r="D89" s="45">
        <f t="shared" si="2"/>
        <v>8</v>
      </c>
      <c r="E89" s="46">
        <f t="shared" si="3"/>
        <v>2020</v>
      </c>
      <c r="F89" s="46">
        <f t="shared" si="4"/>
        <v>2016</v>
      </c>
      <c r="G89" s="46" t="str">
        <f t="shared" si="5"/>
        <v>2023</v>
      </c>
      <c r="H89" s="9" t="str">
        <f t="shared" si="6"/>
        <v>12/31/2015</v>
      </c>
      <c r="I89" s="9" t="str">
        <f t="shared" si="7"/>
        <v>12/31/2023</v>
      </c>
      <c r="J89" s="9" t="s">
        <v>128</v>
      </c>
      <c r="K89" s="29" t="s">
        <v>129</v>
      </c>
      <c r="L89" s="60">
        <f>VLOOKUP(K89,'5th Cycle APR Raw Data-Final'!$A$3:$P$1977,6,FALSE)</f>
        <v>2321</v>
      </c>
      <c r="M89" s="60">
        <f>IF(AN89&lt;1,SUMIFS('5th Cycle APR Raw Data-Final'!G$3:G$1977,'5th Cycle APR Raw Data-Final'!$A$3:$A$1977,'SB35 Determination Data'!$K89,'5th Cycle APR Raw Data-Final'!$T$3:$T$1977,"&gt;="&amp;'SB35 Determination Data'!$F89,'5th Cycle APR Raw Data-Final'!$T$3:$T$1977,"&lt;"&amp;E89),SUMIFS('5th Cycle APR Raw Data-Final'!G$3:G$1977,'5th Cycle APR Raw Data-Final'!$A$3:$A$1977,'SB35 Determination Data'!$K89,'5th Cycle APR Raw Data-Final'!$T$3:$T$1977,"&gt;="&amp;'SB35 Determination Data'!$F89,'5th Cycle APR Raw Data-Final'!$T$3:$T$1977,"&lt;="&amp;G89))</f>
        <v>0</v>
      </c>
      <c r="N89" s="60">
        <f>IF(AN89&lt;1,SUMIFS('5th Cycle APR Raw Data-Final'!H$3:H$1977,'5th Cycle APR Raw Data-Final'!$A$3:$A$1977,'SB35 Determination Data'!$K89,'5th Cycle APR Raw Data-Final'!$T$3:$T$1977,"&gt;="&amp;'SB35 Determination Data'!$F89,'5th Cycle APR Raw Data-Final'!$T$3:$T$1977,"&lt;"&amp;E89),SUMIFS('5th Cycle APR Raw Data-Final'!H$3:H$1977,'5th Cycle APR Raw Data-Final'!$A$3:$A$1977,'SB35 Determination Data'!$K89,'5th Cycle APR Raw Data-Final'!$T$3:$T$1977,"&gt;="&amp;'SB35 Determination Data'!$F89,'5th Cycle APR Raw Data-Final'!$T$3:$T$1977,"&lt;="&amp;G89))</f>
        <v>0</v>
      </c>
      <c r="O89" s="60">
        <f>IF(AN89&lt;1,SUMIFS('5th Cycle APR Raw Data-Final'!I$3:I$1977,'5th Cycle APR Raw Data-Final'!$A$3:$A$1977,'SB35 Determination Data'!$K89,'5th Cycle APR Raw Data-Final'!$T$3:$T$1977,"&gt;="&amp;'SB35 Determination Data'!$F89,'5th Cycle APR Raw Data-Final'!$T$3:$T$1977,"&lt;"&amp;E89),SUMIFS('5th Cycle APR Raw Data-Final'!I$3:I$1977,'5th Cycle APR Raw Data-Final'!$A$3:$A$1977,'SB35 Determination Data'!$K89,'5th Cycle APR Raw Data-Final'!$T$3:$T$1977,"&gt;="&amp;'SB35 Determination Data'!$F89,'5th Cycle APR Raw Data-Final'!$T$3:$T$1977,"&lt;="&amp;G89))</f>
        <v>0</v>
      </c>
      <c r="P89" s="60">
        <f t="shared" si="8"/>
        <v>2321</v>
      </c>
      <c r="Q89" s="31">
        <f t="shared" si="9"/>
        <v>0</v>
      </c>
      <c r="R89" s="61">
        <f t="shared" si="10"/>
        <v>870</v>
      </c>
      <c r="S89" s="61">
        <f t="shared" si="11"/>
        <v>0</v>
      </c>
      <c r="T89" s="60">
        <f>VLOOKUP(K89,'5th Cycle APR Raw Data-Final'!$A$3:$P$1977,10,FALSE)</f>
        <v>1145</v>
      </c>
      <c r="U89" s="60">
        <f>IF(AN89&lt;1,SUMIFS('5th Cycle APR Raw Data-Final'!K$3:K$1977,'5th Cycle APR Raw Data-Final'!$A$3:$A$1977,'SB35 Determination Data'!$K89,'5th Cycle APR Raw Data-Final'!$T$3:$T$1977,"&gt;="&amp;'SB35 Determination Data'!$F89,'5th Cycle APR Raw Data-Final'!$T$3:$T$1977,"&lt;"&amp;E89),SUMIFS('5th Cycle APR Raw Data-Final'!K$3:K$1977,'5th Cycle APR Raw Data-Final'!$A$3:$A$1977,'SB35 Determination Data'!$K89,'5th Cycle APR Raw Data-Final'!$T$3:$T$1977,"&gt;="&amp;'SB35 Determination Data'!$F89,'5th Cycle APR Raw Data-Final'!$T$3:$T$1977,"&lt;="&amp;G89))</f>
        <v>27</v>
      </c>
      <c r="V89" s="60">
        <f>IF(AN89&lt;1,SUMIFS('5th Cycle APR Raw Data-Final'!L$3:L$1977,'5th Cycle APR Raw Data-Final'!$A$3:$A$1977,'SB35 Determination Data'!$K89,'5th Cycle APR Raw Data-Final'!$T$3:$T$1977,"&gt;="&amp;'SB35 Determination Data'!$F89,'5th Cycle APR Raw Data-Final'!$T$3:$T$1977,"&lt;"&amp;E89),SUMIFS('5th Cycle APR Raw Data-Final'!L$3:L$1977,'5th Cycle APR Raw Data-Final'!$A$3:$A$1977,'SB35 Determination Data'!$K89,'5th Cycle APR Raw Data-Final'!$T$3:$T$1977,"&gt;="&amp;'SB35 Determination Data'!$F89,'5th Cycle APR Raw Data-Final'!$T$3:$T$1977,"&lt;="&amp;G89))</f>
        <v>27</v>
      </c>
      <c r="W89" s="60">
        <f>IF(AN89&lt;1,SUMIFS('5th Cycle APR Raw Data-Final'!M$3:M$1977,'5th Cycle APR Raw Data-Final'!$A$3:$A$1977,'SB35 Determination Data'!$K89,'5th Cycle APR Raw Data-Final'!$T$3:$T$1977,"&gt;="&amp;'SB35 Determination Data'!$F89,'5th Cycle APR Raw Data-Final'!$T$3:$T$1977,"&lt;"&amp;E89),SUMIFS('5th Cycle APR Raw Data-Final'!M$3:M$1977,'5th Cycle APR Raw Data-Final'!$A$3:$A$1977,'SB35 Determination Data'!$K89,'5th Cycle APR Raw Data-Final'!$T$3:$T$1977,"&gt;="&amp;'SB35 Determination Data'!$F89,'5th Cycle APR Raw Data-Final'!$T$3:$T$1977,"&lt;="&amp;G89))</f>
        <v>0</v>
      </c>
      <c r="X89" s="60">
        <f t="shared" si="12"/>
        <v>1118</v>
      </c>
      <c r="Y89" s="60">
        <f t="shared" si="13"/>
        <v>27</v>
      </c>
      <c r="Z89" s="60">
        <f t="shared" si="14"/>
        <v>1118</v>
      </c>
      <c r="AA89" s="31">
        <f t="shared" si="15"/>
        <v>2.3580786026200874E-2</v>
      </c>
      <c r="AB89" s="31">
        <f t="shared" si="16"/>
        <v>2.3580786026200874E-2</v>
      </c>
      <c r="AC89" s="60">
        <f>VLOOKUP(K89,'5th Cycle APR Raw Data-Final'!$A$3:$P$1977,14,FALSE)</f>
        <v>1018</v>
      </c>
      <c r="AD89" s="60">
        <f>IF(AN89&lt;1,SUMIFS('5th Cycle APR Raw Data-Final'!$O$3:$O$1977,'5th Cycle APR Raw Data-Final'!$A$3:$A$1977,'SB35 Determination Data'!$K89,'5th Cycle APR Raw Data-Final'!$T$3:$T$1977,"&gt;="&amp;'SB35 Determination Data'!$F89,'5th Cycle APR Raw Data-Final'!$T$3:$T$1977,"&lt;"&amp;E89),SUMIFS('5th Cycle APR Raw Data-Final'!$O$3:$O$1977,'5th Cycle APR Raw Data-Final'!$A$3:$A$1977,'SB35 Determination Data'!$K89,'5th Cycle APR Raw Data-Final'!$T$3:$T$1977,"&gt;="&amp;'SB35 Determination Data'!$F89,'5th Cycle APR Raw Data-Final'!$T$3:$T$1977,"&lt;="&amp;G89))</f>
        <v>1742</v>
      </c>
      <c r="AE89" s="60">
        <f t="shared" si="17"/>
        <v>0</v>
      </c>
      <c r="AF89" s="31">
        <f t="shared" si="18"/>
        <v>1.7111984282907662</v>
      </c>
      <c r="AG89" s="60">
        <f>VLOOKUP(K89,'5th Cycle APR Raw Data-Final'!$A$3:$P$1977,16,FALSE)</f>
        <v>1844</v>
      </c>
      <c r="AH89" s="60">
        <f>IF(AN89&lt;1,SUMIFS('5th Cycle APR Raw Data-Final'!$Q$3:$Q$1977,'5th Cycle APR Raw Data-Final'!$A$3:$A$1977,'SB35 Determination Data'!$K89,'5th Cycle APR Raw Data-Final'!$T$3:$T$1977,"&gt;="&amp;'SB35 Determination Data'!$F89,'5th Cycle APR Raw Data-Final'!$T$3:$T$1977,"&lt;"&amp;E89),SUMIFS('5th Cycle APR Raw Data-Final'!$Q$3:$Q$1977,'5th Cycle APR Raw Data-Final'!$A$3:$A$1977,'SB35 Determination Data'!$K89,'5th Cycle APR Raw Data-Final'!$T$3:$T$1977,"&gt;="&amp;'SB35 Determination Data'!$F89,'5th Cycle APR Raw Data-Final'!$T$3:$T$1977,"&lt;="&amp;G89))</f>
        <v>3221</v>
      </c>
      <c r="AI89" s="60">
        <f t="shared" si="19"/>
        <v>0</v>
      </c>
      <c r="AJ89" s="31">
        <f t="shared" si="20"/>
        <v>1.7467462039045554</v>
      </c>
      <c r="AK89" s="60">
        <f>VLOOKUP(K89,'5th Cycle APR Raw Data-Final'!$A$3:$R$1977,18,FALSE)</f>
        <v>6328</v>
      </c>
      <c r="AL89" s="60">
        <f>IF(AN89&lt;1,SUMIFS('5th Cycle APR Raw Data-Final'!$S$3:$S$1977,'5th Cycle APR Raw Data-Final'!$A$3:$A$1977,'SB35 Determination Data'!$K89,'5th Cycle APR Raw Data-Final'!$T$3:$T$1977,"&gt;="&amp;'SB35 Determination Data'!$F89,'5th Cycle APR Raw Data-Final'!$T$3:$T$1977,"&lt;"&amp;E89),SUMIFS('5th Cycle APR Raw Data-Final'!$S$3:$S$1977,'5th Cycle APR Raw Data-Final'!$A$3:$A$1977,'SB35 Determination Data'!$K89,'5th Cycle APR Raw Data-Final'!$T$3:$T$1977,"&gt;="&amp;'SB35 Determination Data'!$F89,'5th Cycle APR Raw Data-Final'!$T$3:$T$1977,"&lt;="&amp;G89))</f>
        <v>4990</v>
      </c>
      <c r="AM89" s="60">
        <f t="shared" si="21"/>
        <v>3439</v>
      </c>
      <c r="AN89" s="62">
        <f t="shared" si="22"/>
        <v>0.375</v>
      </c>
      <c r="AO89" s="9" t="str">
        <f t="shared" si="23"/>
        <v>NO</v>
      </c>
      <c r="AP89" s="9" t="str">
        <f t="shared" si="24"/>
        <v>YES</v>
      </c>
      <c r="AQ89" s="9" t="str">
        <f t="shared" si="25"/>
        <v>NO</v>
      </c>
      <c r="AR89" s="48" t="str">
        <f>VLOOKUP(K89,'2018Submitted'!$A$2:$C$540,3,FALSE)</f>
        <v>Successful</v>
      </c>
      <c r="AS89" s="9" t="str">
        <f t="shared" si="26"/>
        <v>NO</v>
      </c>
      <c r="AT89" s="9" t="str">
        <f t="shared" si="27"/>
        <v>YES</v>
      </c>
    </row>
    <row r="90" spans="1:46" ht="12.75" customHeight="1" x14ac:dyDescent="0.15">
      <c r="A90" s="9" t="s">
        <v>316</v>
      </c>
      <c r="B90" s="9" t="str">
        <f t="shared" si="0"/>
        <v>COACHELLA</v>
      </c>
      <c r="C90" s="31">
        <f t="shared" si="1"/>
        <v>0.625</v>
      </c>
      <c r="D90" s="45">
        <f t="shared" si="2"/>
        <v>8</v>
      </c>
      <c r="E90" s="46">
        <f t="shared" si="3"/>
        <v>2018</v>
      </c>
      <c r="F90" s="46">
        <f t="shared" si="4"/>
        <v>2014</v>
      </c>
      <c r="G90" s="46" t="str">
        <f t="shared" si="5"/>
        <v>2021</v>
      </c>
      <c r="H90" s="9" t="str">
        <f t="shared" si="6"/>
        <v>10/15/2013</v>
      </c>
      <c r="I90" s="9" t="str">
        <f t="shared" si="7"/>
        <v>10/15/2021</v>
      </c>
      <c r="J90" s="9" t="s">
        <v>144</v>
      </c>
      <c r="K90" s="29" t="s">
        <v>321</v>
      </c>
      <c r="L90" s="60">
        <f>VLOOKUP(K90,'5th Cycle APR Raw Data-Final'!$A$3:$P$1977,6,FALSE)</f>
        <v>1555</v>
      </c>
      <c r="M90" s="60">
        <f>IF(AN90&lt;1,SUMIFS('5th Cycle APR Raw Data-Final'!G$3:G$1977,'5th Cycle APR Raw Data-Final'!$A$3:$A$1977,'SB35 Determination Data'!$K90,'5th Cycle APR Raw Data-Final'!$T$3:$T$1977,"&gt;="&amp;'SB35 Determination Data'!$F90,'5th Cycle APR Raw Data-Final'!$T$3:$T$1977,"&lt;"&amp;E90),SUMIFS('5th Cycle APR Raw Data-Final'!G$3:G$1977,'5th Cycle APR Raw Data-Final'!$A$3:$A$1977,'SB35 Determination Data'!$K90,'5th Cycle APR Raw Data-Final'!$T$3:$T$1977,"&gt;="&amp;'SB35 Determination Data'!$F90,'5th Cycle APR Raw Data-Final'!$T$3:$T$1977,"&lt;="&amp;G90))</f>
        <v>78</v>
      </c>
      <c r="N90" s="60">
        <f>IF(AN90&lt;1,SUMIFS('5th Cycle APR Raw Data-Final'!H$3:H$1977,'5th Cycle APR Raw Data-Final'!$A$3:$A$1977,'SB35 Determination Data'!$K90,'5th Cycle APR Raw Data-Final'!$T$3:$T$1977,"&gt;="&amp;'SB35 Determination Data'!$F90,'5th Cycle APR Raw Data-Final'!$T$3:$T$1977,"&lt;"&amp;E90),SUMIFS('5th Cycle APR Raw Data-Final'!H$3:H$1977,'5th Cycle APR Raw Data-Final'!$A$3:$A$1977,'SB35 Determination Data'!$K90,'5th Cycle APR Raw Data-Final'!$T$3:$T$1977,"&gt;="&amp;'SB35 Determination Data'!$F90,'5th Cycle APR Raw Data-Final'!$T$3:$T$1977,"&lt;="&amp;G90))</f>
        <v>78</v>
      </c>
      <c r="O90" s="60">
        <f>IF(AN90&lt;1,SUMIFS('5th Cycle APR Raw Data-Final'!I$3:I$1977,'5th Cycle APR Raw Data-Final'!$A$3:$A$1977,'SB35 Determination Data'!$K90,'5th Cycle APR Raw Data-Final'!$T$3:$T$1977,"&gt;="&amp;'SB35 Determination Data'!$F90,'5th Cycle APR Raw Data-Final'!$T$3:$T$1977,"&lt;"&amp;E90),SUMIFS('5th Cycle APR Raw Data-Final'!I$3:I$1977,'5th Cycle APR Raw Data-Final'!$A$3:$A$1977,'SB35 Determination Data'!$K90,'5th Cycle APR Raw Data-Final'!$T$3:$T$1977,"&gt;="&amp;'SB35 Determination Data'!$F90,'5th Cycle APR Raw Data-Final'!$T$3:$T$1977,"&lt;="&amp;G90))</f>
        <v>0</v>
      </c>
      <c r="P90" s="60">
        <f t="shared" si="8"/>
        <v>1477</v>
      </c>
      <c r="Q90" s="31">
        <f t="shared" si="9"/>
        <v>5.0160771704180061E-2</v>
      </c>
      <c r="R90" s="61">
        <f t="shared" si="10"/>
        <v>778</v>
      </c>
      <c r="S90" s="61">
        <f t="shared" si="11"/>
        <v>0</v>
      </c>
      <c r="T90" s="60">
        <f>VLOOKUP(K90,'5th Cycle APR Raw Data-Final'!$A$3:$P$1977,10,FALSE)</f>
        <v>1059</v>
      </c>
      <c r="U90" s="60">
        <f>IF(AN90&lt;1,SUMIFS('5th Cycle APR Raw Data-Final'!K$3:K$1977,'5th Cycle APR Raw Data-Final'!$A$3:$A$1977,'SB35 Determination Data'!$K90,'5th Cycle APR Raw Data-Final'!$T$3:$T$1977,"&gt;="&amp;'SB35 Determination Data'!$F90,'5th Cycle APR Raw Data-Final'!$T$3:$T$1977,"&lt;"&amp;E90),SUMIFS('5th Cycle APR Raw Data-Final'!K$3:K$1977,'5th Cycle APR Raw Data-Final'!$A$3:$A$1977,'SB35 Determination Data'!$K90,'5th Cycle APR Raw Data-Final'!$T$3:$T$1977,"&gt;="&amp;'SB35 Determination Data'!$F90,'5th Cycle APR Raw Data-Final'!$T$3:$T$1977,"&lt;="&amp;G90))</f>
        <v>51</v>
      </c>
      <c r="V90" s="60">
        <f>IF(AN90&lt;1,SUMIFS('5th Cycle APR Raw Data-Final'!L$3:L$1977,'5th Cycle APR Raw Data-Final'!$A$3:$A$1977,'SB35 Determination Data'!$K90,'5th Cycle APR Raw Data-Final'!$T$3:$T$1977,"&gt;="&amp;'SB35 Determination Data'!$F90,'5th Cycle APR Raw Data-Final'!$T$3:$T$1977,"&lt;"&amp;E90),SUMIFS('5th Cycle APR Raw Data-Final'!L$3:L$1977,'5th Cycle APR Raw Data-Final'!$A$3:$A$1977,'SB35 Determination Data'!$K90,'5th Cycle APR Raw Data-Final'!$T$3:$T$1977,"&gt;="&amp;'SB35 Determination Data'!$F90,'5th Cycle APR Raw Data-Final'!$T$3:$T$1977,"&lt;="&amp;G90))</f>
        <v>51</v>
      </c>
      <c r="W90" s="60">
        <f>IF(AN90&lt;1,SUMIFS('5th Cycle APR Raw Data-Final'!M$3:M$1977,'5th Cycle APR Raw Data-Final'!$A$3:$A$1977,'SB35 Determination Data'!$K90,'5th Cycle APR Raw Data-Final'!$T$3:$T$1977,"&gt;="&amp;'SB35 Determination Data'!$F90,'5th Cycle APR Raw Data-Final'!$T$3:$T$1977,"&lt;"&amp;E90),SUMIFS('5th Cycle APR Raw Data-Final'!M$3:M$1977,'5th Cycle APR Raw Data-Final'!$A$3:$A$1977,'SB35 Determination Data'!$K90,'5th Cycle APR Raw Data-Final'!$T$3:$T$1977,"&gt;="&amp;'SB35 Determination Data'!$F90,'5th Cycle APR Raw Data-Final'!$T$3:$T$1977,"&lt;="&amp;G90))</f>
        <v>0</v>
      </c>
      <c r="X90" s="60">
        <f t="shared" si="12"/>
        <v>1008</v>
      </c>
      <c r="Y90" s="60">
        <f t="shared" si="13"/>
        <v>51</v>
      </c>
      <c r="Z90" s="60">
        <f t="shared" si="14"/>
        <v>1008</v>
      </c>
      <c r="AA90" s="31">
        <f t="shared" si="15"/>
        <v>4.8158640226628892E-2</v>
      </c>
      <c r="AB90" s="31">
        <f t="shared" si="16"/>
        <v>4.8158640226628892E-2</v>
      </c>
      <c r="AC90" s="60">
        <f>VLOOKUP(K90,'5th Cycle APR Raw Data-Final'!$A$3:$P$1977,14,FALSE)</f>
        <v>1212</v>
      </c>
      <c r="AD90" s="60">
        <f>IF(AN90&lt;1,SUMIFS('5th Cycle APR Raw Data-Final'!$O$3:$O$1977,'5th Cycle APR Raw Data-Final'!$A$3:$A$1977,'SB35 Determination Data'!$K90,'5th Cycle APR Raw Data-Final'!$T$3:$T$1977,"&gt;="&amp;'SB35 Determination Data'!$F90,'5th Cycle APR Raw Data-Final'!$T$3:$T$1977,"&lt;"&amp;E90),SUMIFS('5th Cycle APR Raw Data-Final'!$O$3:$O$1977,'5th Cycle APR Raw Data-Final'!$A$3:$A$1977,'SB35 Determination Data'!$K90,'5th Cycle APR Raw Data-Final'!$T$3:$T$1977,"&gt;="&amp;'SB35 Determination Data'!$F90,'5th Cycle APR Raw Data-Final'!$T$3:$T$1977,"&lt;="&amp;G90))</f>
        <v>0</v>
      </c>
      <c r="AE90" s="60">
        <f t="shared" si="17"/>
        <v>1212</v>
      </c>
      <c r="AF90" s="31">
        <f t="shared" si="18"/>
        <v>0</v>
      </c>
      <c r="AG90" s="60">
        <f>VLOOKUP(K90,'5th Cycle APR Raw Data-Final'!$A$3:$P$1977,16,FALSE)</f>
        <v>2945</v>
      </c>
      <c r="AH90" s="60">
        <f>IF(AN90&lt;1,SUMIFS('5th Cycle APR Raw Data-Final'!$Q$3:$Q$1977,'5th Cycle APR Raw Data-Final'!$A$3:$A$1977,'SB35 Determination Data'!$K90,'5th Cycle APR Raw Data-Final'!$T$3:$T$1977,"&gt;="&amp;'SB35 Determination Data'!$F90,'5th Cycle APR Raw Data-Final'!$T$3:$T$1977,"&lt;"&amp;E90),SUMIFS('5th Cycle APR Raw Data-Final'!$Q$3:$Q$1977,'5th Cycle APR Raw Data-Final'!$A$3:$A$1977,'SB35 Determination Data'!$K90,'5th Cycle APR Raw Data-Final'!$T$3:$T$1977,"&gt;="&amp;'SB35 Determination Data'!$F90,'5th Cycle APR Raw Data-Final'!$T$3:$T$1977,"&lt;="&amp;G90))</f>
        <v>88</v>
      </c>
      <c r="AI90" s="60">
        <f t="shared" si="19"/>
        <v>2857</v>
      </c>
      <c r="AJ90" s="31">
        <f t="shared" si="20"/>
        <v>2.9881154499151102E-2</v>
      </c>
      <c r="AK90" s="60">
        <f>VLOOKUP(K90,'5th Cycle APR Raw Data-Final'!$A$3:$R$1977,18,FALSE)</f>
        <v>6771</v>
      </c>
      <c r="AL90" s="60">
        <f>IF(AN90&lt;1,SUMIFS('5th Cycle APR Raw Data-Final'!$S$3:$S$1977,'5th Cycle APR Raw Data-Final'!$A$3:$A$1977,'SB35 Determination Data'!$K90,'5th Cycle APR Raw Data-Final'!$T$3:$T$1977,"&gt;="&amp;'SB35 Determination Data'!$F90,'5th Cycle APR Raw Data-Final'!$T$3:$T$1977,"&lt;"&amp;E90),SUMIFS('5th Cycle APR Raw Data-Final'!$S$3:$S$1977,'5th Cycle APR Raw Data-Final'!$A$3:$A$1977,'SB35 Determination Data'!$K90,'5th Cycle APR Raw Data-Final'!$T$3:$T$1977,"&gt;="&amp;'SB35 Determination Data'!$F90,'5th Cycle APR Raw Data-Final'!$T$3:$T$1977,"&lt;="&amp;G90))</f>
        <v>217</v>
      </c>
      <c r="AM90" s="60">
        <f t="shared" si="21"/>
        <v>6554</v>
      </c>
      <c r="AN90" s="62">
        <f t="shared" si="22"/>
        <v>0.5</v>
      </c>
      <c r="AO90" s="9" t="str">
        <f t="shared" si="23"/>
        <v>YES</v>
      </c>
      <c r="AP90" s="9" t="str">
        <f t="shared" si="24"/>
        <v>NO</v>
      </c>
      <c r="AQ90" s="9" t="str">
        <f t="shared" si="25"/>
        <v>NO</v>
      </c>
      <c r="AR90" s="48" t="str">
        <f>VLOOKUP(K90,'2018Submitted'!$A$2:$C$540,3,FALSE)</f>
        <v>Successful</v>
      </c>
      <c r="AS90" s="9" t="str">
        <f t="shared" si="26"/>
        <v>NO</v>
      </c>
      <c r="AT90" s="9" t="str">
        <f t="shared" si="27"/>
        <v>NO</v>
      </c>
    </row>
    <row r="91" spans="1:46" ht="12.75" customHeight="1" x14ac:dyDescent="0.15">
      <c r="A91" s="9" t="s">
        <v>127</v>
      </c>
      <c r="B91" s="9" t="str">
        <f t="shared" si="0"/>
        <v>COALINGA</v>
      </c>
      <c r="C91" s="31">
        <f t="shared" si="1"/>
        <v>0.375</v>
      </c>
      <c r="D91" s="45">
        <f t="shared" si="2"/>
        <v>8</v>
      </c>
      <c r="E91" s="46">
        <f t="shared" si="3"/>
        <v>2020</v>
      </c>
      <c r="F91" s="46">
        <f t="shared" si="4"/>
        <v>2016</v>
      </c>
      <c r="G91" s="46" t="str">
        <f t="shared" si="5"/>
        <v>2023</v>
      </c>
      <c r="H91" s="9" t="str">
        <f t="shared" si="6"/>
        <v>12/31/2015</v>
      </c>
      <c r="I91" s="9" t="str">
        <f t="shared" si="7"/>
        <v>12/31/2023</v>
      </c>
      <c r="J91" s="9" t="s">
        <v>128</v>
      </c>
      <c r="K91" s="29" t="s">
        <v>130</v>
      </c>
      <c r="L91" s="60">
        <f>VLOOKUP(K91,'5th Cycle APR Raw Data-Final'!$A$3:$P$1977,6,FALSE)</f>
        <v>150</v>
      </c>
      <c r="M91" s="60">
        <f>IF(AN91&lt;1,SUMIFS('5th Cycle APR Raw Data-Final'!G$3:G$1977,'5th Cycle APR Raw Data-Final'!$A$3:$A$1977,'SB35 Determination Data'!$K91,'5th Cycle APR Raw Data-Final'!$T$3:$T$1977,"&gt;="&amp;'SB35 Determination Data'!$F91,'5th Cycle APR Raw Data-Final'!$T$3:$T$1977,"&lt;"&amp;E91),SUMIFS('5th Cycle APR Raw Data-Final'!G$3:G$1977,'5th Cycle APR Raw Data-Final'!$A$3:$A$1977,'SB35 Determination Data'!$K91,'5th Cycle APR Raw Data-Final'!$T$3:$T$1977,"&gt;="&amp;'SB35 Determination Data'!$F91,'5th Cycle APR Raw Data-Final'!$T$3:$T$1977,"&lt;="&amp;G91))</f>
        <v>36</v>
      </c>
      <c r="N91" s="60">
        <f>IF(AN91&lt;1,SUMIFS('5th Cycle APR Raw Data-Final'!H$3:H$1977,'5th Cycle APR Raw Data-Final'!$A$3:$A$1977,'SB35 Determination Data'!$K91,'5th Cycle APR Raw Data-Final'!$T$3:$T$1977,"&gt;="&amp;'SB35 Determination Data'!$F91,'5th Cycle APR Raw Data-Final'!$T$3:$T$1977,"&lt;"&amp;E91),SUMIFS('5th Cycle APR Raw Data-Final'!H$3:H$1977,'5th Cycle APR Raw Data-Final'!$A$3:$A$1977,'SB35 Determination Data'!$K91,'5th Cycle APR Raw Data-Final'!$T$3:$T$1977,"&gt;="&amp;'SB35 Determination Data'!$F91,'5th Cycle APR Raw Data-Final'!$T$3:$T$1977,"&lt;="&amp;G91))</f>
        <v>36</v>
      </c>
      <c r="O91" s="60">
        <f>IF(AN91&lt;1,SUMIFS('5th Cycle APR Raw Data-Final'!I$3:I$1977,'5th Cycle APR Raw Data-Final'!$A$3:$A$1977,'SB35 Determination Data'!$K91,'5th Cycle APR Raw Data-Final'!$T$3:$T$1977,"&gt;="&amp;'SB35 Determination Data'!$F91,'5th Cycle APR Raw Data-Final'!$T$3:$T$1977,"&lt;"&amp;E91),SUMIFS('5th Cycle APR Raw Data-Final'!I$3:I$1977,'5th Cycle APR Raw Data-Final'!$A$3:$A$1977,'SB35 Determination Data'!$K91,'5th Cycle APR Raw Data-Final'!$T$3:$T$1977,"&gt;="&amp;'SB35 Determination Data'!$F91,'5th Cycle APR Raw Data-Final'!$T$3:$T$1977,"&lt;="&amp;G91))</f>
        <v>0</v>
      </c>
      <c r="P91" s="60">
        <f t="shared" si="8"/>
        <v>114</v>
      </c>
      <c r="Q91" s="31">
        <f t="shared" si="9"/>
        <v>0.24</v>
      </c>
      <c r="R91" s="61">
        <f t="shared" si="10"/>
        <v>56</v>
      </c>
      <c r="S91" s="61">
        <f t="shared" si="11"/>
        <v>0</v>
      </c>
      <c r="T91" s="60">
        <f>VLOOKUP(K91,'5th Cycle APR Raw Data-Final'!$A$3:$P$1977,10,FALSE)</f>
        <v>115</v>
      </c>
      <c r="U91" s="60">
        <f>IF(AN91&lt;1,SUMIFS('5th Cycle APR Raw Data-Final'!K$3:K$1977,'5th Cycle APR Raw Data-Final'!$A$3:$A$1977,'SB35 Determination Data'!$K91,'5th Cycle APR Raw Data-Final'!$T$3:$T$1977,"&gt;="&amp;'SB35 Determination Data'!$F91,'5th Cycle APR Raw Data-Final'!$T$3:$T$1977,"&lt;"&amp;E91),SUMIFS('5th Cycle APR Raw Data-Final'!K$3:K$1977,'5th Cycle APR Raw Data-Final'!$A$3:$A$1977,'SB35 Determination Data'!$K91,'5th Cycle APR Raw Data-Final'!$T$3:$T$1977,"&gt;="&amp;'SB35 Determination Data'!$F91,'5th Cycle APR Raw Data-Final'!$T$3:$T$1977,"&lt;="&amp;G91))</f>
        <v>32</v>
      </c>
      <c r="V91" s="60">
        <f>IF(AN91&lt;1,SUMIFS('5th Cycle APR Raw Data-Final'!L$3:L$1977,'5th Cycle APR Raw Data-Final'!$A$3:$A$1977,'SB35 Determination Data'!$K91,'5th Cycle APR Raw Data-Final'!$T$3:$T$1977,"&gt;="&amp;'SB35 Determination Data'!$F91,'5th Cycle APR Raw Data-Final'!$T$3:$T$1977,"&lt;"&amp;E91),SUMIFS('5th Cycle APR Raw Data-Final'!L$3:L$1977,'5th Cycle APR Raw Data-Final'!$A$3:$A$1977,'SB35 Determination Data'!$K91,'5th Cycle APR Raw Data-Final'!$T$3:$T$1977,"&gt;="&amp;'SB35 Determination Data'!$F91,'5th Cycle APR Raw Data-Final'!$T$3:$T$1977,"&lt;="&amp;G91))</f>
        <v>32</v>
      </c>
      <c r="W91" s="60">
        <f>IF(AN91&lt;1,SUMIFS('5th Cycle APR Raw Data-Final'!M$3:M$1977,'5th Cycle APR Raw Data-Final'!$A$3:$A$1977,'SB35 Determination Data'!$K91,'5th Cycle APR Raw Data-Final'!$T$3:$T$1977,"&gt;="&amp;'SB35 Determination Data'!$F91,'5th Cycle APR Raw Data-Final'!$T$3:$T$1977,"&lt;"&amp;E91),SUMIFS('5th Cycle APR Raw Data-Final'!M$3:M$1977,'5th Cycle APR Raw Data-Final'!$A$3:$A$1977,'SB35 Determination Data'!$K91,'5th Cycle APR Raw Data-Final'!$T$3:$T$1977,"&gt;="&amp;'SB35 Determination Data'!$F91,'5th Cycle APR Raw Data-Final'!$T$3:$T$1977,"&lt;="&amp;G91))</f>
        <v>0</v>
      </c>
      <c r="X91" s="60">
        <f t="shared" si="12"/>
        <v>83</v>
      </c>
      <c r="Y91" s="60">
        <f t="shared" si="13"/>
        <v>32</v>
      </c>
      <c r="Z91" s="60">
        <f t="shared" si="14"/>
        <v>83</v>
      </c>
      <c r="AA91" s="31">
        <f t="shared" si="15"/>
        <v>0.27826086956521739</v>
      </c>
      <c r="AB91" s="31">
        <f t="shared" si="16"/>
        <v>0.27826086956521739</v>
      </c>
      <c r="AC91" s="60">
        <f>VLOOKUP(K91,'5th Cycle APR Raw Data-Final'!$A$3:$P$1977,14,FALSE)</f>
        <v>123</v>
      </c>
      <c r="AD91" s="60">
        <f>IF(AN91&lt;1,SUMIFS('5th Cycle APR Raw Data-Final'!$O$3:$O$1977,'5th Cycle APR Raw Data-Final'!$A$3:$A$1977,'SB35 Determination Data'!$K91,'5th Cycle APR Raw Data-Final'!$T$3:$T$1977,"&gt;="&amp;'SB35 Determination Data'!$F91,'5th Cycle APR Raw Data-Final'!$T$3:$T$1977,"&lt;"&amp;E91),SUMIFS('5th Cycle APR Raw Data-Final'!$O$3:$O$1977,'5th Cycle APR Raw Data-Final'!$A$3:$A$1977,'SB35 Determination Data'!$K91,'5th Cycle APR Raw Data-Final'!$T$3:$T$1977,"&gt;="&amp;'SB35 Determination Data'!$F91,'5th Cycle APR Raw Data-Final'!$T$3:$T$1977,"&lt;="&amp;G91))</f>
        <v>41</v>
      </c>
      <c r="AE91" s="60">
        <f t="shared" si="17"/>
        <v>82</v>
      </c>
      <c r="AF91" s="31">
        <f t="shared" si="18"/>
        <v>0.33333333333333331</v>
      </c>
      <c r="AG91" s="60">
        <f>VLOOKUP(K91,'5th Cycle APR Raw Data-Final'!$A$3:$P$1977,16,FALSE)</f>
        <v>201</v>
      </c>
      <c r="AH91" s="60">
        <f>IF(AN91&lt;1,SUMIFS('5th Cycle APR Raw Data-Final'!$Q$3:$Q$1977,'5th Cycle APR Raw Data-Final'!$A$3:$A$1977,'SB35 Determination Data'!$K91,'5th Cycle APR Raw Data-Final'!$T$3:$T$1977,"&gt;="&amp;'SB35 Determination Data'!$F91,'5th Cycle APR Raw Data-Final'!$T$3:$T$1977,"&lt;"&amp;E91),SUMIFS('5th Cycle APR Raw Data-Final'!$Q$3:$Q$1977,'5th Cycle APR Raw Data-Final'!$A$3:$A$1977,'SB35 Determination Data'!$K91,'5th Cycle APR Raw Data-Final'!$T$3:$T$1977,"&gt;="&amp;'SB35 Determination Data'!$F91,'5th Cycle APR Raw Data-Final'!$T$3:$T$1977,"&lt;="&amp;G91))</f>
        <v>84</v>
      </c>
      <c r="AI91" s="60">
        <f t="shared" si="19"/>
        <v>117</v>
      </c>
      <c r="AJ91" s="31">
        <f t="shared" si="20"/>
        <v>0.41791044776119401</v>
      </c>
      <c r="AK91" s="60">
        <f>VLOOKUP(K91,'5th Cycle APR Raw Data-Final'!$A$3:$R$1977,18,FALSE)</f>
        <v>589</v>
      </c>
      <c r="AL91" s="60">
        <f>IF(AN91&lt;1,SUMIFS('5th Cycle APR Raw Data-Final'!$S$3:$S$1977,'5th Cycle APR Raw Data-Final'!$A$3:$A$1977,'SB35 Determination Data'!$K91,'5th Cycle APR Raw Data-Final'!$T$3:$T$1977,"&gt;="&amp;'SB35 Determination Data'!$F91,'5th Cycle APR Raw Data-Final'!$T$3:$T$1977,"&lt;"&amp;E91),SUMIFS('5th Cycle APR Raw Data-Final'!$S$3:$S$1977,'5th Cycle APR Raw Data-Final'!$A$3:$A$1977,'SB35 Determination Data'!$K91,'5th Cycle APR Raw Data-Final'!$T$3:$T$1977,"&gt;="&amp;'SB35 Determination Data'!$F91,'5th Cycle APR Raw Data-Final'!$T$3:$T$1977,"&lt;="&amp;G91))</f>
        <v>193</v>
      </c>
      <c r="AM91" s="60">
        <f t="shared" si="21"/>
        <v>396</v>
      </c>
      <c r="AN91" s="62">
        <f t="shared" si="22"/>
        <v>0.375</v>
      </c>
      <c r="AO91" s="9" t="str">
        <f t="shared" si="23"/>
        <v>NO</v>
      </c>
      <c r="AP91" s="9" t="str">
        <f t="shared" si="24"/>
        <v>YES</v>
      </c>
      <c r="AQ91" s="9" t="str">
        <f t="shared" si="25"/>
        <v>NO</v>
      </c>
      <c r="AR91" s="48" t="str">
        <f>VLOOKUP(K91,'2018Submitted'!$A$2:$C$540,3,FALSE)</f>
        <v>Successful</v>
      </c>
      <c r="AS91" s="9" t="str">
        <f t="shared" si="26"/>
        <v>NO</v>
      </c>
      <c r="AT91" s="9" t="str">
        <f t="shared" si="27"/>
        <v>YES</v>
      </c>
    </row>
    <row r="92" spans="1:46" ht="12.75" customHeight="1" x14ac:dyDescent="0.15">
      <c r="A92" s="9" t="s">
        <v>306</v>
      </c>
      <c r="B92" s="9" t="str">
        <f t="shared" si="0"/>
        <v>COLFAX</v>
      </c>
      <c r="C92" s="31">
        <f t="shared" si="1"/>
        <v>0.625</v>
      </c>
      <c r="D92" s="45">
        <f t="shared" si="2"/>
        <v>8</v>
      </c>
      <c r="E92" s="46">
        <f t="shared" si="3"/>
        <v>2018</v>
      </c>
      <c r="F92" s="46">
        <f t="shared" si="4"/>
        <v>2014</v>
      </c>
      <c r="G92" s="46" t="str">
        <f t="shared" si="5"/>
        <v>2021</v>
      </c>
      <c r="H92" s="9" t="str">
        <f t="shared" si="6"/>
        <v>10/31/2013</v>
      </c>
      <c r="I92" s="9" t="str">
        <f t="shared" si="7"/>
        <v>10/31/2021</v>
      </c>
      <c r="J92" s="9" t="s">
        <v>123</v>
      </c>
      <c r="K92" s="29" t="s">
        <v>308</v>
      </c>
      <c r="L92" s="60">
        <f>VLOOKUP(K92,'5th Cycle APR Raw Data-Final'!$A$3:$P$1977,6,FALSE)</f>
        <v>10</v>
      </c>
      <c r="M92" s="60">
        <f>IF(AN92&lt;1,SUMIFS('5th Cycle APR Raw Data-Final'!G$3:G$1977,'5th Cycle APR Raw Data-Final'!$A$3:$A$1977,'SB35 Determination Data'!$K92,'5th Cycle APR Raw Data-Final'!$T$3:$T$1977,"&gt;="&amp;'SB35 Determination Data'!$F92,'5th Cycle APR Raw Data-Final'!$T$3:$T$1977,"&lt;"&amp;E92),SUMIFS('5th Cycle APR Raw Data-Final'!G$3:G$1977,'5th Cycle APR Raw Data-Final'!$A$3:$A$1977,'SB35 Determination Data'!$K92,'5th Cycle APR Raw Data-Final'!$T$3:$T$1977,"&gt;="&amp;'SB35 Determination Data'!$F92,'5th Cycle APR Raw Data-Final'!$T$3:$T$1977,"&lt;="&amp;G92))</f>
        <v>0</v>
      </c>
      <c r="N92" s="60">
        <f>IF(AN92&lt;1,SUMIFS('5th Cycle APR Raw Data-Final'!H$3:H$1977,'5th Cycle APR Raw Data-Final'!$A$3:$A$1977,'SB35 Determination Data'!$K92,'5th Cycle APR Raw Data-Final'!$T$3:$T$1977,"&gt;="&amp;'SB35 Determination Data'!$F92,'5th Cycle APR Raw Data-Final'!$T$3:$T$1977,"&lt;"&amp;E92),SUMIFS('5th Cycle APR Raw Data-Final'!H$3:H$1977,'5th Cycle APR Raw Data-Final'!$A$3:$A$1977,'SB35 Determination Data'!$K92,'5th Cycle APR Raw Data-Final'!$T$3:$T$1977,"&gt;="&amp;'SB35 Determination Data'!$F92,'5th Cycle APR Raw Data-Final'!$T$3:$T$1977,"&lt;="&amp;G92))</f>
        <v>0</v>
      </c>
      <c r="O92" s="60">
        <f>IF(AN92&lt;1,SUMIFS('5th Cycle APR Raw Data-Final'!I$3:I$1977,'5th Cycle APR Raw Data-Final'!$A$3:$A$1977,'SB35 Determination Data'!$K92,'5th Cycle APR Raw Data-Final'!$T$3:$T$1977,"&gt;="&amp;'SB35 Determination Data'!$F92,'5th Cycle APR Raw Data-Final'!$T$3:$T$1977,"&lt;"&amp;E92),SUMIFS('5th Cycle APR Raw Data-Final'!I$3:I$1977,'5th Cycle APR Raw Data-Final'!$A$3:$A$1977,'SB35 Determination Data'!$K92,'5th Cycle APR Raw Data-Final'!$T$3:$T$1977,"&gt;="&amp;'SB35 Determination Data'!$F92,'5th Cycle APR Raw Data-Final'!$T$3:$T$1977,"&lt;="&amp;G92))</f>
        <v>0</v>
      </c>
      <c r="P92" s="60">
        <f t="shared" si="8"/>
        <v>10</v>
      </c>
      <c r="Q92" s="31">
        <f t="shared" si="9"/>
        <v>0</v>
      </c>
      <c r="R92" s="61">
        <f t="shared" si="10"/>
        <v>5</v>
      </c>
      <c r="S92" s="61">
        <f t="shared" si="11"/>
        <v>0</v>
      </c>
      <c r="T92" s="60">
        <f>VLOOKUP(K92,'5th Cycle APR Raw Data-Final'!$A$3:$P$1977,10,FALSE)</f>
        <v>7</v>
      </c>
      <c r="U92" s="60">
        <f>IF(AN92&lt;1,SUMIFS('5th Cycle APR Raw Data-Final'!K$3:K$1977,'5th Cycle APR Raw Data-Final'!$A$3:$A$1977,'SB35 Determination Data'!$K92,'5th Cycle APR Raw Data-Final'!$T$3:$T$1977,"&gt;="&amp;'SB35 Determination Data'!$F92,'5th Cycle APR Raw Data-Final'!$T$3:$T$1977,"&lt;"&amp;E92),SUMIFS('5th Cycle APR Raw Data-Final'!K$3:K$1977,'5th Cycle APR Raw Data-Final'!$A$3:$A$1977,'SB35 Determination Data'!$K92,'5th Cycle APR Raw Data-Final'!$T$3:$T$1977,"&gt;="&amp;'SB35 Determination Data'!$F92,'5th Cycle APR Raw Data-Final'!$T$3:$T$1977,"&lt;="&amp;G92))</f>
        <v>0</v>
      </c>
      <c r="V92" s="60">
        <f>IF(AN92&lt;1,SUMIFS('5th Cycle APR Raw Data-Final'!L$3:L$1977,'5th Cycle APR Raw Data-Final'!$A$3:$A$1977,'SB35 Determination Data'!$K92,'5th Cycle APR Raw Data-Final'!$T$3:$T$1977,"&gt;="&amp;'SB35 Determination Data'!$F92,'5th Cycle APR Raw Data-Final'!$T$3:$T$1977,"&lt;"&amp;E92),SUMIFS('5th Cycle APR Raw Data-Final'!L$3:L$1977,'5th Cycle APR Raw Data-Final'!$A$3:$A$1977,'SB35 Determination Data'!$K92,'5th Cycle APR Raw Data-Final'!$T$3:$T$1977,"&gt;="&amp;'SB35 Determination Data'!$F92,'5th Cycle APR Raw Data-Final'!$T$3:$T$1977,"&lt;="&amp;G92))</f>
        <v>0</v>
      </c>
      <c r="W92" s="60">
        <f>IF(AN92&lt;1,SUMIFS('5th Cycle APR Raw Data-Final'!M$3:M$1977,'5th Cycle APR Raw Data-Final'!$A$3:$A$1977,'SB35 Determination Data'!$K92,'5th Cycle APR Raw Data-Final'!$T$3:$T$1977,"&gt;="&amp;'SB35 Determination Data'!$F92,'5th Cycle APR Raw Data-Final'!$T$3:$T$1977,"&lt;"&amp;E92),SUMIFS('5th Cycle APR Raw Data-Final'!M$3:M$1977,'5th Cycle APR Raw Data-Final'!$A$3:$A$1977,'SB35 Determination Data'!$K92,'5th Cycle APR Raw Data-Final'!$T$3:$T$1977,"&gt;="&amp;'SB35 Determination Data'!$F92,'5th Cycle APR Raw Data-Final'!$T$3:$T$1977,"&lt;="&amp;G92))</f>
        <v>0</v>
      </c>
      <c r="X92" s="60">
        <f t="shared" si="12"/>
        <v>7</v>
      </c>
      <c r="Y92" s="60">
        <f t="shared" si="13"/>
        <v>0</v>
      </c>
      <c r="Z92" s="60">
        <f t="shared" si="14"/>
        <v>7</v>
      </c>
      <c r="AA92" s="31">
        <f t="shared" si="15"/>
        <v>0</v>
      </c>
      <c r="AB92" s="31">
        <f t="shared" si="16"/>
        <v>0</v>
      </c>
      <c r="AC92" s="60">
        <f>VLOOKUP(K92,'5th Cycle APR Raw Data-Final'!$A$3:$P$1977,14,FALSE)</f>
        <v>10</v>
      </c>
      <c r="AD92" s="60">
        <f>IF(AN92&lt;1,SUMIFS('5th Cycle APR Raw Data-Final'!$O$3:$O$1977,'5th Cycle APR Raw Data-Final'!$A$3:$A$1977,'SB35 Determination Data'!$K92,'5th Cycle APR Raw Data-Final'!$T$3:$T$1977,"&gt;="&amp;'SB35 Determination Data'!$F92,'5th Cycle APR Raw Data-Final'!$T$3:$T$1977,"&lt;"&amp;E92),SUMIFS('5th Cycle APR Raw Data-Final'!$O$3:$O$1977,'5th Cycle APR Raw Data-Final'!$A$3:$A$1977,'SB35 Determination Data'!$K92,'5th Cycle APR Raw Data-Final'!$T$3:$T$1977,"&gt;="&amp;'SB35 Determination Data'!$F92,'5th Cycle APR Raw Data-Final'!$T$3:$T$1977,"&lt;="&amp;G92))</f>
        <v>0</v>
      </c>
      <c r="AE92" s="60">
        <f t="shared" si="17"/>
        <v>10</v>
      </c>
      <c r="AF92" s="31">
        <f t="shared" si="18"/>
        <v>0</v>
      </c>
      <c r="AG92" s="60">
        <f>VLOOKUP(K92,'5th Cycle APR Raw Data-Final'!$A$3:$P$1977,16,FALSE)</f>
        <v>24</v>
      </c>
      <c r="AH92" s="60">
        <f>IF(AN92&lt;1,SUMIFS('5th Cycle APR Raw Data-Final'!$Q$3:$Q$1977,'5th Cycle APR Raw Data-Final'!$A$3:$A$1977,'SB35 Determination Data'!$K92,'5th Cycle APR Raw Data-Final'!$T$3:$T$1977,"&gt;="&amp;'SB35 Determination Data'!$F92,'5th Cycle APR Raw Data-Final'!$T$3:$T$1977,"&lt;"&amp;E92),SUMIFS('5th Cycle APR Raw Data-Final'!$Q$3:$Q$1977,'5th Cycle APR Raw Data-Final'!$A$3:$A$1977,'SB35 Determination Data'!$K92,'5th Cycle APR Raw Data-Final'!$T$3:$T$1977,"&gt;="&amp;'SB35 Determination Data'!$F92,'5th Cycle APR Raw Data-Final'!$T$3:$T$1977,"&lt;="&amp;G92))</f>
        <v>0</v>
      </c>
      <c r="AI92" s="60">
        <f t="shared" si="19"/>
        <v>24</v>
      </c>
      <c r="AJ92" s="31">
        <f t="shared" si="20"/>
        <v>0</v>
      </c>
      <c r="AK92" s="60">
        <f>VLOOKUP(K92,'5th Cycle APR Raw Data-Final'!$A$3:$R$1977,18,FALSE)</f>
        <v>51</v>
      </c>
      <c r="AL92" s="60">
        <f>IF(AN92&lt;1,SUMIFS('5th Cycle APR Raw Data-Final'!$S$3:$S$1977,'5th Cycle APR Raw Data-Final'!$A$3:$A$1977,'SB35 Determination Data'!$K92,'5th Cycle APR Raw Data-Final'!$T$3:$T$1977,"&gt;="&amp;'SB35 Determination Data'!$F92,'5th Cycle APR Raw Data-Final'!$T$3:$T$1977,"&lt;"&amp;E92),SUMIFS('5th Cycle APR Raw Data-Final'!$S$3:$S$1977,'5th Cycle APR Raw Data-Final'!$A$3:$A$1977,'SB35 Determination Data'!$K92,'5th Cycle APR Raw Data-Final'!$T$3:$T$1977,"&gt;="&amp;'SB35 Determination Data'!$F92,'5th Cycle APR Raw Data-Final'!$T$3:$T$1977,"&lt;="&amp;G92))</f>
        <v>0</v>
      </c>
      <c r="AM92" s="60">
        <f t="shared" si="21"/>
        <v>51</v>
      </c>
      <c r="AN92" s="62">
        <f t="shared" si="22"/>
        <v>0.5</v>
      </c>
      <c r="AO92" s="9" t="str">
        <f t="shared" si="23"/>
        <v>YES</v>
      </c>
      <c r="AP92" s="9" t="str">
        <f t="shared" si="24"/>
        <v>NO</v>
      </c>
      <c r="AQ92" s="9" t="str">
        <f t="shared" si="25"/>
        <v>NO</v>
      </c>
      <c r="AR92" s="48" t="str">
        <f>VLOOKUP(K92,'2018Submitted'!$A$2:$C$540,3,FALSE)</f>
        <v>Successful</v>
      </c>
      <c r="AS92" s="9" t="str">
        <f t="shared" si="26"/>
        <v>NO</v>
      </c>
      <c r="AT92" s="9" t="str">
        <f t="shared" si="27"/>
        <v>NO</v>
      </c>
    </row>
    <row r="93" spans="1:46" ht="12.75" customHeight="1" x14ac:dyDescent="0.15">
      <c r="A93" s="9" t="s">
        <v>449</v>
      </c>
      <c r="B93" s="9" t="str">
        <f t="shared" si="0"/>
        <v>COLMA</v>
      </c>
      <c r="C93" s="31">
        <f t="shared" si="1"/>
        <v>0.5</v>
      </c>
      <c r="D93" s="45">
        <f t="shared" si="2"/>
        <v>8</v>
      </c>
      <c r="E93" s="46">
        <f t="shared" si="3"/>
        <v>2019</v>
      </c>
      <c r="F93" s="46">
        <f t="shared" si="4"/>
        <v>2015</v>
      </c>
      <c r="G93" s="46">
        <f t="shared" si="5"/>
        <v>2022</v>
      </c>
      <c r="H93" s="9" t="str">
        <f t="shared" si="6"/>
        <v>01/31/2015</v>
      </c>
      <c r="I93" s="9" t="str">
        <f t="shared" si="7"/>
        <v>01/31/2023</v>
      </c>
      <c r="J93" s="9" t="s">
        <v>67</v>
      </c>
      <c r="K93" s="29" t="s">
        <v>480</v>
      </c>
      <c r="L93" s="60">
        <f>VLOOKUP(K93,'5th Cycle APR Raw Data-Final'!$A$3:$P$1977,6,FALSE)</f>
        <v>20</v>
      </c>
      <c r="M93" s="60">
        <f>IF(AN93&lt;1,SUMIFS('5th Cycle APR Raw Data-Final'!G$3:G$1977,'5th Cycle APR Raw Data-Final'!$A$3:$A$1977,'SB35 Determination Data'!$K93,'5th Cycle APR Raw Data-Final'!$T$3:$T$1977,"&gt;="&amp;'SB35 Determination Data'!$F93,'5th Cycle APR Raw Data-Final'!$T$3:$T$1977,"&lt;"&amp;E93),SUMIFS('5th Cycle APR Raw Data-Final'!G$3:G$1977,'5th Cycle APR Raw Data-Final'!$A$3:$A$1977,'SB35 Determination Data'!$K93,'5th Cycle APR Raw Data-Final'!$T$3:$T$1977,"&gt;="&amp;'SB35 Determination Data'!$F93,'5th Cycle APR Raw Data-Final'!$T$3:$T$1977,"&lt;="&amp;G93))</f>
        <v>31</v>
      </c>
      <c r="N93" s="60">
        <f>IF(AN93&lt;1,SUMIFS('5th Cycle APR Raw Data-Final'!H$3:H$1977,'5th Cycle APR Raw Data-Final'!$A$3:$A$1977,'SB35 Determination Data'!$K93,'5th Cycle APR Raw Data-Final'!$T$3:$T$1977,"&gt;="&amp;'SB35 Determination Data'!$F93,'5th Cycle APR Raw Data-Final'!$T$3:$T$1977,"&lt;"&amp;E93),SUMIFS('5th Cycle APR Raw Data-Final'!H$3:H$1977,'5th Cycle APR Raw Data-Final'!$A$3:$A$1977,'SB35 Determination Data'!$K93,'5th Cycle APR Raw Data-Final'!$T$3:$T$1977,"&gt;="&amp;'SB35 Determination Data'!$F93,'5th Cycle APR Raw Data-Final'!$T$3:$T$1977,"&lt;="&amp;G93))</f>
        <v>31</v>
      </c>
      <c r="O93" s="60">
        <f>IF(AN93&lt;1,SUMIFS('5th Cycle APR Raw Data-Final'!I$3:I$1977,'5th Cycle APR Raw Data-Final'!$A$3:$A$1977,'SB35 Determination Data'!$K93,'5th Cycle APR Raw Data-Final'!$T$3:$T$1977,"&gt;="&amp;'SB35 Determination Data'!$F93,'5th Cycle APR Raw Data-Final'!$T$3:$T$1977,"&lt;"&amp;E93),SUMIFS('5th Cycle APR Raw Data-Final'!I$3:I$1977,'5th Cycle APR Raw Data-Final'!$A$3:$A$1977,'SB35 Determination Data'!$K93,'5th Cycle APR Raw Data-Final'!$T$3:$T$1977,"&gt;="&amp;'SB35 Determination Data'!$F93,'5th Cycle APR Raw Data-Final'!$T$3:$T$1977,"&lt;="&amp;G93))</f>
        <v>0</v>
      </c>
      <c r="P93" s="60">
        <f t="shared" si="8"/>
        <v>0</v>
      </c>
      <c r="Q93" s="31">
        <f t="shared" si="9"/>
        <v>1.55</v>
      </c>
      <c r="R93" s="61">
        <f t="shared" si="10"/>
        <v>10</v>
      </c>
      <c r="S93" s="61">
        <f t="shared" si="11"/>
        <v>21</v>
      </c>
      <c r="T93" s="60">
        <f>VLOOKUP(K93,'5th Cycle APR Raw Data-Final'!$A$3:$P$1977,10,FALSE)</f>
        <v>8</v>
      </c>
      <c r="U93" s="60">
        <f>IF(AN93&lt;1,SUMIFS('5th Cycle APR Raw Data-Final'!K$3:K$1977,'5th Cycle APR Raw Data-Final'!$A$3:$A$1977,'SB35 Determination Data'!$K93,'5th Cycle APR Raw Data-Final'!$T$3:$T$1977,"&gt;="&amp;'SB35 Determination Data'!$F93,'5th Cycle APR Raw Data-Final'!$T$3:$T$1977,"&lt;"&amp;E93),SUMIFS('5th Cycle APR Raw Data-Final'!K$3:K$1977,'5th Cycle APR Raw Data-Final'!$A$3:$A$1977,'SB35 Determination Data'!$K93,'5th Cycle APR Raw Data-Final'!$T$3:$T$1977,"&gt;="&amp;'SB35 Determination Data'!$F93,'5th Cycle APR Raw Data-Final'!$T$3:$T$1977,"&lt;="&amp;G93))</f>
        <v>34</v>
      </c>
      <c r="V93" s="60">
        <f>IF(AN93&lt;1,SUMIFS('5th Cycle APR Raw Data-Final'!L$3:L$1977,'5th Cycle APR Raw Data-Final'!$A$3:$A$1977,'SB35 Determination Data'!$K93,'5th Cycle APR Raw Data-Final'!$T$3:$T$1977,"&gt;="&amp;'SB35 Determination Data'!$F93,'5th Cycle APR Raw Data-Final'!$T$3:$T$1977,"&lt;"&amp;E93),SUMIFS('5th Cycle APR Raw Data-Final'!L$3:L$1977,'5th Cycle APR Raw Data-Final'!$A$3:$A$1977,'SB35 Determination Data'!$K93,'5th Cycle APR Raw Data-Final'!$T$3:$T$1977,"&gt;="&amp;'SB35 Determination Data'!$F93,'5th Cycle APR Raw Data-Final'!$T$3:$T$1977,"&lt;="&amp;G93))</f>
        <v>34</v>
      </c>
      <c r="W93" s="60">
        <f>IF(AN93&lt;1,SUMIFS('5th Cycle APR Raw Data-Final'!M$3:M$1977,'5th Cycle APR Raw Data-Final'!$A$3:$A$1977,'SB35 Determination Data'!$K93,'5th Cycle APR Raw Data-Final'!$T$3:$T$1977,"&gt;="&amp;'SB35 Determination Data'!$F93,'5th Cycle APR Raw Data-Final'!$T$3:$T$1977,"&lt;"&amp;E93),SUMIFS('5th Cycle APR Raw Data-Final'!M$3:M$1977,'5th Cycle APR Raw Data-Final'!$A$3:$A$1977,'SB35 Determination Data'!$K93,'5th Cycle APR Raw Data-Final'!$T$3:$T$1977,"&gt;="&amp;'SB35 Determination Data'!$F93,'5th Cycle APR Raw Data-Final'!$T$3:$T$1977,"&lt;="&amp;G93))</f>
        <v>0</v>
      </c>
      <c r="X93" s="60">
        <f t="shared" si="12"/>
        <v>0</v>
      </c>
      <c r="Y93" s="60">
        <f t="shared" si="13"/>
        <v>55</v>
      </c>
      <c r="Z93" s="60">
        <f t="shared" si="14"/>
        <v>0</v>
      </c>
      <c r="AA93" s="31">
        <f t="shared" si="15"/>
        <v>4.25</v>
      </c>
      <c r="AB93" s="31">
        <f t="shared" si="16"/>
        <v>6.875</v>
      </c>
      <c r="AC93" s="60">
        <f>VLOOKUP(K93,'5th Cycle APR Raw Data-Final'!$A$3:$P$1977,14,FALSE)</f>
        <v>9</v>
      </c>
      <c r="AD93" s="60">
        <f>IF(AN93&lt;1,SUMIFS('5th Cycle APR Raw Data-Final'!$O$3:$O$1977,'5th Cycle APR Raw Data-Final'!$A$3:$A$1977,'SB35 Determination Data'!$K93,'5th Cycle APR Raw Data-Final'!$T$3:$T$1977,"&gt;="&amp;'SB35 Determination Data'!$F93,'5th Cycle APR Raw Data-Final'!$T$3:$T$1977,"&lt;"&amp;E93),SUMIFS('5th Cycle APR Raw Data-Final'!$O$3:$O$1977,'5th Cycle APR Raw Data-Final'!$A$3:$A$1977,'SB35 Determination Data'!$K93,'5th Cycle APR Raw Data-Final'!$T$3:$T$1977,"&gt;="&amp;'SB35 Determination Data'!$F93,'5th Cycle APR Raw Data-Final'!$T$3:$T$1977,"&lt;="&amp;G93))</f>
        <v>0</v>
      </c>
      <c r="AE93" s="60">
        <f t="shared" si="17"/>
        <v>9</v>
      </c>
      <c r="AF93" s="31">
        <f t="shared" si="18"/>
        <v>0</v>
      </c>
      <c r="AG93" s="60">
        <f>VLOOKUP(K93,'5th Cycle APR Raw Data-Final'!$A$3:$P$1977,16,FALSE)</f>
        <v>22</v>
      </c>
      <c r="AH93" s="60">
        <f>IF(AN93&lt;1,SUMIFS('5th Cycle APR Raw Data-Final'!$Q$3:$Q$1977,'5th Cycle APR Raw Data-Final'!$A$3:$A$1977,'SB35 Determination Data'!$K93,'5th Cycle APR Raw Data-Final'!$T$3:$T$1977,"&gt;="&amp;'SB35 Determination Data'!$F93,'5th Cycle APR Raw Data-Final'!$T$3:$T$1977,"&lt;"&amp;E93),SUMIFS('5th Cycle APR Raw Data-Final'!$Q$3:$Q$1977,'5th Cycle APR Raw Data-Final'!$A$3:$A$1977,'SB35 Determination Data'!$K93,'5th Cycle APR Raw Data-Final'!$T$3:$T$1977,"&gt;="&amp;'SB35 Determination Data'!$F93,'5th Cycle APR Raw Data-Final'!$T$3:$T$1977,"&lt;="&amp;G93))</f>
        <v>10</v>
      </c>
      <c r="AI93" s="60">
        <f t="shared" si="19"/>
        <v>12</v>
      </c>
      <c r="AJ93" s="31">
        <f t="shared" si="20"/>
        <v>0.45454545454545453</v>
      </c>
      <c r="AK93" s="60">
        <f>VLOOKUP(K93,'5th Cycle APR Raw Data-Final'!$A$3:$R$1977,18,FALSE)</f>
        <v>59</v>
      </c>
      <c r="AL93" s="60">
        <f>IF(AN93&lt;1,SUMIFS('5th Cycle APR Raw Data-Final'!$S$3:$S$1977,'5th Cycle APR Raw Data-Final'!$A$3:$A$1977,'SB35 Determination Data'!$K93,'5th Cycle APR Raw Data-Final'!$T$3:$T$1977,"&gt;="&amp;'SB35 Determination Data'!$F93,'5th Cycle APR Raw Data-Final'!$T$3:$T$1977,"&lt;"&amp;E93),SUMIFS('5th Cycle APR Raw Data-Final'!$S$3:$S$1977,'5th Cycle APR Raw Data-Final'!$A$3:$A$1977,'SB35 Determination Data'!$K93,'5th Cycle APR Raw Data-Final'!$T$3:$T$1977,"&gt;="&amp;'SB35 Determination Data'!$F93,'5th Cycle APR Raw Data-Final'!$T$3:$T$1977,"&lt;="&amp;G93))</f>
        <v>75</v>
      </c>
      <c r="AM93" s="60">
        <f t="shared" si="21"/>
        <v>21</v>
      </c>
      <c r="AN93" s="62">
        <f t="shared" si="22"/>
        <v>0.5</v>
      </c>
      <c r="AO93" s="9" t="str">
        <f t="shared" si="23"/>
        <v>YES</v>
      </c>
      <c r="AP93" s="9" t="str">
        <f t="shared" si="24"/>
        <v>NO</v>
      </c>
      <c r="AQ93" s="9" t="str">
        <f t="shared" si="25"/>
        <v>NO</v>
      </c>
      <c r="AR93" s="48" t="str">
        <f>VLOOKUP(K93,'2018Submitted'!$A$2:$C$540,3,FALSE)</f>
        <v>Successful</v>
      </c>
      <c r="AS93" s="9" t="str">
        <f t="shared" si="26"/>
        <v>NO</v>
      </c>
      <c r="AT93" s="9" t="str">
        <f t="shared" si="27"/>
        <v>NO</v>
      </c>
    </row>
    <row r="94" spans="1:46" ht="12.75" customHeight="1" x14ac:dyDescent="0.15">
      <c r="A94" s="9" t="s">
        <v>352</v>
      </c>
      <c r="B94" s="9" t="str">
        <f t="shared" si="0"/>
        <v>COLTON</v>
      </c>
      <c r="C94" s="31">
        <f t="shared" si="1"/>
        <v>0.625</v>
      </c>
      <c r="D94" s="45">
        <f t="shared" si="2"/>
        <v>8</v>
      </c>
      <c r="E94" s="46">
        <f t="shared" si="3"/>
        <v>2018</v>
      </c>
      <c r="F94" s="46">
        <f t="shared" si="4"/>
        <v>2014</v>
      </c>
      <c r="G94" s="46" t="str">
        <f t="shared" si="5"/>
        <v>2021</v>
      </c>
      <c r="H94" s="9" t="str">
        <f t="shared" si="6"/>
        <v>10/15/2013</v>
      </c>
      <c r="I94" s="9" t="str">
        <f t="shared" si="7"/>
        <v>10/15/2021</v>
      </c>
      <c r="J94" s="9" t="s">
        <v>144</v>
      </c>
      <c r="K94" s="29" t="s">
        <v>358</v>
      </c>
      <c r="L94" s="60">
        <f>VLOOKUP(K94,'5th Cycle APR Raw Data-Final'!$A$3:$P$1977,6,FALSE)</f>
        <v>443</v>
      </c>
      <c r="M94" s="60">
        <f>IF(AN94&lt;1,SUMIFS('5th Cycle APR Raw Data-Final'!G$3:G$1977,'5th Cycle APR Raw Data-Final'!$A$3:$A$1977,'SB35 Determination Data'!$K94,'5th Cycle APR Raw Data-Final'!$T$3:$T$1977,"&gt;="&amp;'SB35 Determination Data'!$F94,'5th Cycle APR Raw Data-Final'!$T$3:$T$1977,"&lt;"&amp;E94),SUMIFS('5th Cycle APR Raw Data-Final'!G$3:G$1977,'5th Cycle APR Raw Data-Final'!$A$3:$A$1977,'SB35 Determination Data'!$K94,'5th Cycle APR Raw Data-Final'!$T$3:$T$1977,"&gt;="&amp;'SB35 Determination Data'!$F94,'5th Cycle APR Raw Data-Final'!$T$3:$T$1977,"&lt;="&amp;G94))</f>
        <v>0</v>
      </c>
      <c r="N94" s="60">
        <f>IF(AN94&lt;1,SUMIFS('5th Cycle APR Raw Data-Final'!H$3:H$1977,'5th Cycle APR Raw Data-Final'!$A$3:$A$1977,'SB35 Determination Data'!$K94,'5th Cycle APR Raw Data-Final'!$T$3:$T$1977,"&gt;="&amp;'SB35 Determination Data'!$F94,'5th Cycle APR Raw Data-Final'!$T$3:$T$1977,"&lt;"&amp;E94),SUMIFS('5th Cycle APR Raw Data-Final'!H$3:H$1977,'5th Cycle APR Raw Data-Final'!$A$3:$A$1977,'SB35 Determination Data'!$K94,'5th Cycle APR Raw Data-Final'!$T$3:$T$1977,"&gt;="&amp;'SB35 Determination Data'!$F94,'5th Cycle APR Raw Data-Final'!$T$3:$T$1977,"&lt;="&amp;G94))</f>
        <v>0</v>
      </c>
      <c r="O94" s="60">
        <f>IF(AN94&lt;1,SUMIFS('5th Cycle APR Raw Data-Final'!I$3:I$1977,'5th Cycle APR Raw Data-Final'!$A$3:$A$1977,'SB35 Determination Data'!$K94,'5th Cycle APR Raw Data-Final'!$T$3:$T$1977,"&gt;="&amp;'SB35 Determination Data'!$F94,'5th Cycle APR Raw Data-Final'!$T$3:$T$1977,"&lt;"&amp;E94),SUMIFS('5th Cycle APR Raw Data-Final'!I$3:I$1977,'5th Cycle APR Raw Data-Final'!$A$3:$A$1977,'SB35 Determination Data'!$K94,'5th Cycle APR Raw Data-Final'!$T$3:$T$1977,"&gt;="&amp;'SB35 Determination Data'!$F94,'5th Cycle APR Raw Data-Final'!$T$3:$T$1977,"&lt;="&amp;G94))</f>
        <v>0</v>
      </c>
      <c r="P94" s="60">
        <f t="shared" si="8"/>
        <v>443</v>
      </c>
      <c r="Q94" s="31">
        <f t="shared" si="9"/>
        <v>0</v>
      </c>
      <c r="R94" s="61">
        <f t="shared" si="10"/>
        <v>222</v>
      </c>
      <c r="S94" s="61">
        <f t="shared" si="11"/>
        <v>0</v>
      </c>
      <c r="T94" s="60">
        <f>VLOOKUP(K94,'5th Cycle APR Raw Data-Final'!$A$3:$P$1977,10,FALSE)</f>
        <v>302</v>
      </c>
      <c r="U94" s="60">
        <f>IF(AN94&lt;1,SUMIFS('5th Cycle APR Raw Data-Final'!K$3:K$1977,'5th Cycle APR Raw Data-Final'!$A$3:$A$1977,'SB35 Determination Data'!$K94,'5th Cycle APR Raw Data-Final'!$T$3:$T$1977,"&gt;="&amp;'SB35 Determination Data'!$F94,'5th Cycle APR Raw Data-Final'!$T$3:$T$1977,"&lt;"&amp;E94),SUMIFS('5th Cycle APR Raw Data-Final'!K$3:K$1977,'5th Cycle APR Raw Data-Final'!$A$3:$A$1977,'SB35 Determination Data'!$K94,'5th Cycle APR Raw Data-Final'!$T$3:$T$1977,"&gt;="&amp;'SB35 Determination Data'!$F94,'5th Cycle APR Raw Data-Final'!$T$3:$T$1977,"&lt;="&amp;G94))</f>
        <v>0</v>
      </c>
      <c r="V94" s="60">
        <f>IF(AN94&lt;1,SUMIFS('5th Cycle APR Raw Data-Final'!L$3:L$1977,'5th Cycle APR Raw Data-Final'!$A$3:$A$1977,'SB35 Determination Data'!$K94,'5th Cycle APR Raw Data-Final'!$T$3:$T$1977,"&gt;="&amp;'SB35 Determination Data'!$F94,'5th Cycle APR Raw Data-Final'!$T$3:$T$1977,"&lt;"&amp;E94),SUMIFS('5th Cycle APR Raw Data-Final'!L$3:L$1977,'5th Cycle APR Raw Data-Final'!$A$3:$A$1977,'SB35 Determination Data'!$K94,'5th Cycle APR Raw Data-Final'!$T$3:$T$1977,"&gt;="&amp;'SB35 Determination Data'!$F94,'5th Cycle APR Raw Data-Final'!$T$3:$T$1977,"&lt;="&amp;G94))</f>
        <v>0</v>
      </c>
      <c r="W94" s="60">
        <f>IF(AN94&lt;1,SUMIFS('5th Cycle APR Raw Data-Final'!M$3:M$1977,'5th Cycle APR Raw Data-Final'!$A$3:$A$1977,'SB35 Determination Data'!$K94,'5th Cycle APR Raw Data-Final'!$T$3:$T$1977,"&gt;="&amp;'SB35 Determination Data'!$F94,'5th Cycle APR Raw Data-Final'!$T$3:$T$1977,"&lt;"&amp;E94),SUMIFS('5th Cycle APR Raw Data-Final'!M$3:M$1977,'5th Cycle APR Raw Data-Final'!$A$3:$A$1977,'SB35 Determination Data'!$K94,'5th Cycle APR Raw Data-Final'!$T$3:$T$1977,"&gt;="&amp;'SB35 Determination Data'!$F94,'5th Cycle APR Raw Data-Final'!$T$3:$T$1977,"&lt;="&amp;G94))</f>
        <v>0</v>
      </c>
      <c r="X94" s="60">
        <f t="shared" si="12"/>
        <v>302</v>
      </c>
      <c r="Y94" s="60">
        <f t="shared" si="13"/>
        <v>0</v>
      </c>
      <c r="Z94" s="60">
        <f t="shared" si="14"/>
        <v>302</v>
      </c>
      <c r="AA94" s="31">
        <f t="shared" si="15"/>
        <v>0</v>
      </c>
      <c r="AB94" s="31">
        <f t="shared" si="16"/>
        <v>0</v>
      </c>
      <c r="AC94" s="60">
        <f>VLOOKUP(K94,'5th Cycle APR Raw Data-Final'!$A$3:$P$1977,14,FALSE)</f>
        <v>347</v>
      </c>
      <c r="AD94" s="60">
        <f>IF(AN94&lt;1,SUMIFS('5th Cycle APR Raw Data-Final'!$O$3:$O$1977,'5th Cycle APR Raw Data-Final'!$A$3:$A$1977,'SB35 Determination Data'!$K94,'5th Cycle APR Raw Data-Final'!$T$3:$T$1977,"&gt;="&amp;'SB35 Determination Data'!$F94,'5th Cycle APR Raw Data-Final'!$T$3:$T$1977,"&lt;"&amp;E94),SUMIFS('5th Cycle APR Raw Data-Final'!$O$3:$O$1977,'5th Cycle APR Raw Data-Final'!$A$3:$A$1977,'SB35 Determination Data'!$K94,'5th Cycle APR Raw Data-Final'!$T$3:$T$1977,"&gt;="&amp;'SB35 Determination Data'!$F94,'5th Cycle APR Raw Data-Final'!$T$3:$T$1977,"&lt;="&amp;G94))</f>
        <v>13</v>
      </c>
      <c r="AE94" s="60">
        <f t="shared" si="17"/>
        <v>334</v>
      </c>
      <c r="AF94" s="31">
        <f t="shared" si="18"/>
        <v>3.7463976945244955E-2</v>
      </c>
      <c r="AG94" s="60">
        <f>VLOOKUP(K94,'5th Cycle APR Raw Data-Final'!$A$3:$P$1977,16,FALSE)</f>
        <v>831</v>
      </c>
      <c r="AH94" s="60">
        <f>IF(AN94&lt;1,SUMIFS('5th Cycle APR Raw Data-Final'!$Q$3:$Q$1977,'5th Cycle APR Raw Data-Final'!$A$3:$A$1977,'SB35 Determination Data'!$K94,'5th Cycle APR Raw Data-Final'!$T$3:$T$1977,"&gt;="&amp;'SB35 Determination Data'!$F94,'5th Cycle APR Raw Data-Final'!$T$3:$T$1977,"&lt;"&amp;E94),SUMIFS('5th Cycle APR Raw Data-Final'!$Q$3:$Q$1977,'5th Cycle APR Raw Data-Final'!$A$3:$A$1977,'SB35 Determination Data'!$K94,'5th Cycle APR Raw Data-Final'!$T$3:$T$1977,"&gt;="&amp;'SB35 Determination Data'!$F94,'5th Cycle APR Raw Data-Final'!$T$3:$T$1977,"&lt;="&amp;G94))</f>
        <v>58</v>
      </c>
      <c r="AI94" s="60">
        <f t="shared" si="19"/>
        <v>773</v>
      </c>
      <c r="AJ94" s="31">
        <f t="shared" si="20"/>
        <v>6.9795427196149215E-2</v>
      </c>
      <c r="AK94" s="60">
        <f>VLOOKUP(K94,'5th Cycle APR Raw Data-Final'!$A$3:$R$1977,18,FALSE)</f>
        <v>1923</v>
      </c>
      <c r="AL94" s="60">
        <f>IF(AN94&lt;1,SUMIFS('5th Cycle APR Raw Data-Final'!$S$3:$S$1977,'5th Cycle APR Raw Data-Final'!$A$3:$A$1977,'SB35 Determination Data'!$K94,'5th Cycle APR Raw Data-Final'!$T$3:$T$1977,"&gt;="&amp;'SB35 Determination Data'!$F94,'5th Cycle APR Raw Data-Final'!$T$3:$T$1977,"&lt;"&amp;E94),SUMIFS('5th Cycle APR Raw Data-Final'!$S$3:$S$1977,'5th Cycle APR Raw Data-Final'!$A$3:$A$1977,'SB35 Determination Data'!$K94,'5th Cycle APR Raw Data-Final'!$T$3:$T$1977,"&gt;="&amp;'SB35 Determination Data'!$F94,'5th Cycle APR Raw Data-Final'!$T$3:$T$1977,"&lt;="&amp;G94))</f>
        <v>71</v>
      </c>
      <c r="AM94" s="60">
        <f t="shared" si="21"/>
        <v>1852</v>
      </c>
      <c r="AN94" s="62">
        <f t="shared" si="22"/>
        <v>0.5</v>
      </c>
      <c r="AO94" s="9" t="str">
        <f t="shared" si="23"/>
        <v>YES</v>
      </c>
      <c r="AP94" s="9" t="str">
        <f t="shared" si="24"/>
        <v>NO</v>
      </c>
      <c r="AQ94" s="9" t="str">
        <f t="shared" si="25"/>
        <v>NO</v>
      </c>
      <c r="AR94" s="48" t="str">
        <f>VLOOKUP(K94,'2018Submitted'!$A$2:$C$540,3,FALSE)</f>
        <v>Successful</v>
      </c>
      <c r="AS94" s="9" t="str">
        <f t="shared" si="26"/>
        <v>NO</v>
      </c>
      <c r="AT94" s="9" t="str">
        <f t="shared" si="27"/>
        <v>NO</v>
      </c>
    </row>
    <row r="95" spans="1:46" ht="12.75" customHeight="1" x14ac:dyDescent="0.15">
      <c r="A95" s="9" t="s">
        <v>97</v>
      </c>
      <c r="B95" s="9" t="str">
        <f t="shared" si="0"/>
        <v>COLUSA</v>
      </c>
      <c r="C95" s="31">
        <f t="shared" si="1"/>
        <v>1</v>
      </c>
      <c r="D95" s="45">
        <f t="shared" si="2"/>
        <v>5</v>
      </c>
      <c r="E95" s="46">
        <f t="shared" si="3"/>
        <v>2017</v>
      </c>
      <c r="F95" s="46">
        <f t="shared" si="4"/>
        <v>2014</v>
      </c>
      <c r="G95" s="46">
        <f t="shared" si="5"/>
        <v>2018</v>
      </c>
      <c r="H95" s="9" t="str">
        <f t="shared" si="6"/>
        <v>06/30/2014</v>
      </c>
      <c r="I95" s="9" t="str">
        <f t="shared" si="7"/>
        <v>06/30/2019</v>
      </c>
      <c r="J95" s="9" t="s">
        <v>83</v>
      </c>
      <c r="K95" s="29" t="s">
        <v>97</v>
      </c>
      <c r="L95" s="60" t="e">
        <f>VLOOKUP(K95,'5th Cycle APR Raw Data-Final'!$A$3:$P$1977,6,FALSE)</f>
        <v>#N/A</v>
      </c>
      <c r="M95" s="60">
        <f>IF(AN95&lt;1,SUMIFS('5th Cycle APR Raw Data-Final'!G$3:G$1977,'5th Cycle APR Raw Data-Final'!$A$3:$A$1977,'SB35 Determination Data'!$K95,'5th Cycle APR Raw Data-Final'!$T$3:$T$1977,"&gt;="&amp;'SB35 Determination Data'!$F95,'5th Cycle APR Raw Data-Final'!$T$3:$T$1977,"&lt;"&amp;E95),SUMIFS('5th Cycle APR Raw Data-Final'!G$3:G$1977,'5th Cycle APR Raw Data-Final'!$A$3:$A$1977,'SB35 Determination Data'!$K95,'5th Cycle APR Raw Data-Final'!$T$3:$T$1977,"&gt;="&amp;'SB35 Determination Data'!$F95,'5th Cycle APR Raw Data-Final'!$T$3:$T$1977,"&lt;="&amp;G95))</f>
        <v>0</v>
      </c>
      <c r="N95" s="60">
        <f>IF(AN95&lt;1,SUMIFS('5th Cycle APR Raw Data-Final'!H$3:H$1977,'5th Cycle APR Raw Data-Final'!$A$3:$A$1977,'SB35 Determination Data'!$K95,'5th Cycle APR Raw Data-Final'!$T$3:$T$1977,"&gt;="&amp;'SB35 Determination Data'!$F95,'5th Cycle APR Raw Data-Final'!$T$3:$T$1977,"&lt;"&amp;E95),SUMIFS('5th Cycle APR Raw Data-Final'!H$3:H$1977,'5th Cycle APR Raw Data-Final'!$A$3:$A$1977,'SB35 Determination Data'!$K95,'5th Cycle APR Raw Data-Final'!$T$3:$T$1977,"&gt;="&amp;'SB35 Determination Data'!$F95,'5th Cycle APR Raw Data-Final'!$T$3:$T$1977,"&lt;="&amp;G95))</f>
        <v>0</v>
      </c>
      <c r="O95" s="60">
        <f>IF(AN95&lt;1,SUMIFS('5th Cycle APR Raw Data-Final'!I$3:I$1977,'5th Cycle APR Raw Data-Final'!$A$3:$A$1977,'SB35 Determination Data'!$K95,'5th Cycle APR Raw Data-Final'!$T$3:$T$1977,"&gt;="&amp;'SB35 Determination Data'!$F95,'5th Cycle APR Raw Data-Final'!$T$3:$T$1977,"&lt;"&amp;E95),SUMIFS('5th Cycle APR Raw Data-Final'!I$3:I$1977,'5th Cycle APR Raw Data-Final'!$A$3:$A$1977,'SB35 Determination Data'!$K95,'5th Cycle APR Raw Data-Final'!$T$3:$T$1977,"&gt;="&amp;'SB35 Determination Data'!$F95,'5th Cycle APR Raw Data-Final'!$T$3:$T$1977,"&lt;="&amp;G95))</f>
        <v>0</v>
      </c>
      <c r="P95" s="60" t="e">
        <f t="shared" si="8"/>
        <v>#N/A</v>
      </c>
      <c r="Q95" s="31" t="str">
        <f t="shared" si="9"/>
        <v>No 2018 Annual Progress Report</v>
      </c>
      <c r="R95" s="61" t="e">
        <f t="shared" si="10"/>
        <v>#N/A</v>
      </c>
      <c r="S95" s="61" t="e">
        <f t="shared" si="11"/>
        <v>#N/A</v>
      </c>
      <c r="T95" s="60" t="e">
        <f>VLOOKUP(K95,'5th Cycle APR Raw Data-Final'!$A$3:$P$1977,10,FALSE)</f>
        <v>#N/A</v>
      </c>
      <c r="U95" s="60">
        <f>IF(AN95&lt;1,SUMIFS('5th Cycle APR Raw Data-Final'!K$3:K$1977,'5th Cycle APR Raw Data-Final'!$A$3:$A$1977,'SB35 Determination Data'!$K95,'5th Cycle APR Raw Data-Final'!$T$3:$T$1977,"&gt;="&amp;'SB35 Determination Data'!$F95,'5th Cycle APR Raw Data-Final'!$T$3:$T$1977,"&lt;"&amp;E95),SUMIFS('5th Cycle APR Raw Data-Final'!K$3:K$1977,'5th Cycle APR Raw Data-Final'!$A$3:$A$1977,'SB35 Determination Data'!$K95,'5th Cycle APR Raw Data-Final'!$T$3:$T$1977,"&gt;="&amp;'SB35 Determination Data'!$F95,'5th Cycle APR Raw Data-Final'!$T$3:$T$1977,"&lt;="&amp;G95))</f>
        <v>0</v>
      </c>
      <c r="V95" s="60">
        <f>IF(AN95&lt;1,SUMIFS('5th Cycle APR Raw Data-Final'!L$3:L$1977,'5th Cycle APR Raw Data-Final'!$A$3:$A$1977,'SB35 Determination Data'!$K95,'5th Cycle APR Raw Data-Final'!$T$3:$T$1977,"&gt;="&amp;'SB35 Determination Data'!$F95,'5th Cycle APR Raw Data-Final'!$T$3:$T$1977,"&lt;"&amp;E95),SUMIFS('5th Cycle APR Raw Data-Final'!L$3:L$1977,'5th Cycle APR Raw Data-Final'!$A$3:$A$1977,'SB35 Determination Data'!$K95,'5th Cycle APR Raw Data-Final'!$T$3:$T$1977,"&gt;="&amp;'SB35 Determination Data'!$F95,'5th Cycle APR Raw Data-Final'!$T$3:$T$1977,"&lt;="&amp;G95))</f>
        <v>0</v>
      </c>
      <c r="W95" s="60">
        <f>IF(AN95&lt;1,SUMIFS('5th Cycle APR Raw Data-Final'!M$3:M$1977,'5th Cycle APR Raw Data-Final'!$A$3:$A$1977,'SB35 Determination Data'!$K95,'5th Cycle APR Raw Data-Final'!$T$3:$T$1977,"&gt;="&amp;'SB35 Determination Data'!$F95,'5th Cycle APR Raw Data-Final'!$T$3:$T$1977,"&lt;"&amp;E95),SUMIFS('5th Cycle APR Raw Data-Final'!M$3:M$1977,'5th Cycle APR Raw Data-Final'!$A$3:$A$1977,'SB35 Determination Data'!$K95,'5th Cycle APR Raw Data-Final'!$T$3:$T$1977,"&gt;="&amp;'SB35 Determination Data'!$F95,'5th Cycle APR Raw Data-Final'!$T$3:$T$1977,"&lt;="&amp;G95))</f>
        <v>0</v>
      </c>
      <c r="X95" s="60" t="e">
        <f t="shared" si="12"/>
        <v>#N/A</v>
      </c>
      <c r="Y95" s="60" t="e">
        <f t="shared" si="13"/>
        <v>#N/A</v>
      </c>
      <c r="Z95" s="60" t="e">
        <f t="shared" si="14"/>
        <v>#N/A</v>
      </c>
      <c r="AA95" s="31" t="str">
        <f t="shared" si="15"/>
        <v>No 2018 Annual Progress Report</v>
      </c>
      <c r="AB95" s="31" t="str">
        <f t="shared" si="16"/>
        <v>No 2018 Annual Progress Report</v>
      </c>
      <c r="AC95" s="60" t="e">
        <f>VLOOKUP(K95,'5th Cycle APR Raw Data-Final'!$A$3:$P$1977,14,FALSE)</f>
        <v>#N/A</v>
      </c>
      <c r="AD95" s="60">
        <f>IF(AN95&lt;1,SUMIFS('5th Cycle APR Raw Data-Final'!$O$3:$O$1977,'5th Cycle APR Raw Data-Final'!$A$3:$A$1977,'SB35 Determination Data'!$K95,'5th Cycle APR Raw Data-Final'!$T$3:$T$1977,"&gt;="&amp;'SB35 Determination Data'!$F95,'5th Cycle APR Raw Data-Final'!$T$3:$T$1977,"&lt;"&amp;E95),SUMIFS('5th Cycle APR Raw Data-Final'!$O$3:$O$1977,'5th Cycle APR Raw Data-Final'!$A$3:$A$1977,'SB35 Determination Data'!$K95,'5th Cycle APR Raw Data-Final'!$T$3:$T$1977,"&gt;="&amp;'SB35 Determination Data'!$F95,'5th Cycle APR Raw Data-Final'!$T$3:$T$1977,"&lt;="&amp;G95))</f>
        <v>0</v>
      </c>
      <c r="AE95" s="60" t="e">
        <f t="shared" si="17"/>
        <v>#N/A</v>
      </c>
      <c r="AF95" s="31" t="str">
        <f t="shared" si="18"/>
        <v>No 2018 Annual Progress Report</v>
      </c>
      <c r="AG95" s="60" t="e">
        <f>VLOOKUP(K95,'5th Cycle APR Raw Data-Final'!$A$3:$P$1977,16,FALSE)</f>
        <v>#N/A</v>
      </c>
      <c r="AH95" s="60">
        <f>IF(AN95&lt;1,SUMIFS('5th Cycle APR Raw Data-Final'!$Q$3:$Q$1977,'5th Cycle APR Raw Data-Final'!$A$3:$A$1977,'SB35 Determination Data'!$K95,'5th Cycle APR Raw Data-Final'!$T$3:$T$1977,"&gt;="&amp;'SB35 Determination Data'!$F95,'5th Cycle APR Raw Data-Final'!$T$3:$T$1977,"&lt;"&amp;E95),SUMIFS('5th Cycle APR Raw Data-Final'!$Q$3:$Q$1977,'5th Cycle APR Raw Data-Final'!$A$3:$A$1977,'SB35 Determination Data'!$K95,'5th Cycle APR Raw Data-Final'!$T$3:$T$1977,"&gt;="&amp;'SB35 Determination Data'!$F95,'5th Cycle APR Raw Data-Final'!$T$3:$T$1977,"&lt;="&amp;G95))</f>
        <v>0</v>
      </c>
      <c r="AI95" s="60" t="e">
        <f t="shared" si="19"/>
        <v>#N/A</v>
      </c>
      <c r="AJ95" s="31" t="str">
        <f t="shared" si="20"/>
        <v>No 2018 Annual Progress Report</v>
      </c>
      <c r="AK95" s="60" t="e">
        <f>VLOOKUP(K95,'5th Cycle APR Raw Data-Final'!$A$3:$R$1977,18,FALSE)</f>
        <v>#N/A</v>
      </c>
      <c r="AL95" s="60">
        <f>IF(AN95&lt;1,SUMIFS('5th Cycle APR Raw Data-Final'!$S$3:$S$1977,'5th Cycle APR Raw Data-Final'!$A$3:$A$1977,'SB35 Determination Data'!$K95,'5th Cycle APR Raw Data-Final'!$T$3:$T$1977,"&gt;="&amp;'SB35 Determination Data'!$F95,'5th Cycle APR Raw Data-Final'!$T$3:$T$1977,"&lt;"&amp;E95),SUMIFS('5th Cycle APR Raw Data-Final'!$S$3:$S$1977,'5th Cycle APR Raw Data-Final'!$A$3:$A$1977,'SB35 Determination Data'!$K95,'5th Cycle APR Raw Data-Final'!$T$3:$T$1977,"&gt;="&amp;'SB35 Determination Data'!$F95,'5th Cycle APR Raw Data-Final'!$T$3:$T$1977,"&lt;="&amp;G95))</f>
        <v>0</v>
      </c>
      <c r="AM95" s="60" t="e">
        <f t="shared" si="21"/>
        <v>#N/A</v>
      </c>
      <c r="AN95" s="62">
        <f t="shared" si="22"/>
        <v>1</v>
      </c>
      <c r="AO95" s="9" t="str">
        <f t="shared" si="23"/>
        <v>YES</v>
      </c>
      <c r="AP95" s="9" t="str">
        <f t="shared" si="24"/>
        <v>NO</v>
      </c>
      <c r="AQ95" s="9" t="str">
        <f t="shared" si="25"/>
        <v>NO</v>
      </c>
      <c r="AR95" s="48" t="str">
        <f>VLOOKUP(K95,'2018Submitted'!$A$2:$C$540,3,FALSE)</f>
        <v>No 2018 Annual Progress Report</v>
      </c>
      <c r="AS95" s="9" t="str">
        <f t="shared" si="26"/>
        <v>YES</v>
      </c>
      <c r="AT95" s="9" t="str">
        <f t="shared" si="27"/>
        <v>NO</v>
      </c>
    </row>
    <row r="96" spans="1:46" ht="12.75" customHeight="1" x14ac:dyDescent="0.15">
      <c r="A96" s="9" t="s">
        <v>97</v>
      </c>
      <c r="B96" s="9" t="str">
        <f t="shared" si="0"/>
        <v>COLUSA COUNTY</v>
      </c>
      <c r="C96" s="31">
        <f t="shared" si="1"/>
        <v>1</v>
      </c>
      <c r="D96" s="45">
        <f t="shared" si="2"/>
        <v>5</v>
      </c>
      <c r="E96" s="46">
        <f t="shared" si="3"/>
        <v>2017</v>
      </c>
      <c r="F96" s="46">
        <f t="shared" si="4"/>
        <v>2014</v>
      </c>
      <c r="G96" s="46">
        <f t="shared" si="5"/>
        <v>2018</v>
      </c>
      <c r="H96" s="9" t="str">
        <f t="shared" si="6"/>
        <v>06/30/2014</v>
      </c>
      <c r="I96" s="9" t="str">
        <f t="shared" si="7"/>
        <v>06/30/2019</v>
      </c>
      <c r="J96" s="9" t="s">
        <v>83</v>
      </c>
      <c r="K96" s="29" t="s">
        <v>98</v>
      </c>
      <c r="L96" s="60">
        <f>VLOOKUP(K96,'5th Cycle APR Raw Data-Final'!$A$3:$P$1977,6,FALSE)</f>
        <v>107</v>
      </c>
      <c r="M96" s="60">
        <f>IF(AN96&lt;1,SUMIFS('5th Cycle APR Raw Data-Final'!G$3:G$1977,'5th Cycle APR Raw Data-Final'!$A$3:$A$1977,'SB35 Determination Data'!$K96,'5th Cycle APR Raw Data-Final'!$T$3:$T$1977,"&gt;="&amp;'SB35 Determination Data'!$F96,'5th Cycle APR Raw Data-Final'!$T$3:$T$1977,"&lt;"&amp;E96),SUMIFS('5th Cycle APR Raw Data-Final'!G$3:G$1977,'5th Cycle APR Raw Data-Final'!$A$3:$A$1977,'SB35 Determination Data'!$K96,'5th Cycle APR Raw Data-Final'!$T$3:$T$1977,"&gt;="&amp;'SB35 Determination Data'!$F96,'5th Cycle APR Raw Data-Final'!$T$3:$T$1977,"&lt;="&amp;G96))</f>
        <v>8</v>
      </c>
      <c r="N96" s="60">
        <f>IF(AN96&lt;1,SUMIFS('5th Cycle APR Raw Data-Final'!H$3:H$1977,'5th Cycle APR Raw Data-Final'!$A$3:$A$1977,'SB35 Determination Data'!$K96,'5th Cycle APR Raw Data-Final'!$T$3:$T$1977,"&gt;="&amp;'SB35 Determination Data'!$F96,'5th Cycle APR Raw Data-Final'!$T$3:$T$1977,"&lt;"&amp;E96),SUMIFS('5th Cycle APR Raw Data-Final'!H$3:H$1977,'5th Cycle APR Raw Data-Final'!$A$3:$A$1977,'SB35 Determination Data'!$K96,'5th Cycle APR Raw Data-Final'!$T$3:$T$1977,"&gt;="&amp;'SB35 Determination Data'!$F96,'5th Cycle APR Raw Data-Final'!$T$3:$T$1977,"&lt;="&amp;G96))</f>
        <v>1</v>
      </c>
      <c r="O96" s="60">
        <f>IF(AN96&lt;1,SUMIFS('5th Cycle APR Raw Data-Final'!I$3:I$1977,'5th Cycle APR Raw Data-Final'!$A$3:$A$1977,'SB35 Determination Data'!$K96,'5th Cycle APR Raw Data-Final'!$T$3:$T$1977,"&gt;="&amp;'SB35 Determination Data'!$F96,'5th Cycle APR Raw Data-Final'!$T$3:$T$1977,"&lt;"&amp;E96),SUMIFS('5th Cycle APR Raw Data-Final'!I$3:I$1977,'5th Cycle APR Raw Data-Final'!$A$3:$A$1977,'SB35 Determination Data'!$K96,'5th Cycle APR Raw Data-Final'!$T$3:$T$1977,"&gt;="&amp;'SB35 Determination Data'!$F96,'5th Cycle APR Raw Data-Final'!$T$3:$T$1977,"&lt;="&amp;G96))</f>
        <v>7</v>
      </c>
      <c r="P96" s="60">
        <f t="shared" si="8"/>
        <v>99</v>
      </c>
      <c r="Q96" s="31">
        <f t="shared" si="9"/>
        <v>7.476635514018691E-2</v>
      </c>
      <c r="R96" s="61">
        <f t="shared" si="10"/>
        <v>107</v>
      </c>
      <c r="S96" s="61">
        <f t="shared" si="11"/>
        <v>0</v>
      </c>
      <c r="T96" s="60">
        <f>VLOOKUP(K96,'5th Cycle APR Raw Data-Final'!$A$3:$P$1977,10,FALSE)</f>
        <v>91</v>
      </c>
      <c r="U96" s="60">
        <f>IF(AN96&lt;1,SUMIFS('5th Cycle APR Raw Data-Final'!K$3:K$1977,'5th Cycle APR Raw Data-Final'!$A$3:$A$1977,'SB35 Determination Data'!$K96,'5th Cycle APR Raw Data-Final'!$T$3:$T$1977,"&gt;="&amp;'SB35 Determination Data'!$F96,'5th Cycle APR Raw Data-Final'!$T$3:$T$1977,"&lt;"&amp;E96),SUMIFS('5th Cycle APR Raw Data-Final'!K$3:K$1977,'5th Cycle APR Raw Data-Final'!$A$3:$A$1977,'SB35 Determination Data'!$K96,'5th Cycle APR Raw Data-Final'!$T$3:$T$1977,"&gt;="&amp;'SB35 Determination Data'!$F96,'5th Cycle APR Raw Data-Final'!$T$3:$T$1977,"&lt;="&amp;G96))</f>
        <v>5</v>
      </c>
      <c r="V96" s="60">
        <f>IF(AN96&lt;1,SUMIFS('5th Cycle APR Raw Data-Final'!L$3:L$1977,'5th Cycle APR Raw Data-Final'!$A$3:$A$1977,'SB35 Determination Data'!$K96,'5th Cycle APR Raw Data-Final'!$T$3:$T$1977,"&gt;="&amp;'SB35 Determination Data'!$F96,'5th Cycle APR Raw Data-Final'!$T$3:$T$1977,"&lt;"&amp;E96),SUMIFS('5th Cycle APR Raw Data-Final'!L$3:L$1977,'5th Cycle APR Raw Data-Final'!$A$3:$A$1977,'SB35 Determination Data'!$K96,'5th Cycle APR Raw Data-Final'!$T$3:$T$1977,"&gt;="&amp;'SB35 Determination Data'!$F96,'5th Cycle APR Raw Data-Final'!$T$3:$T$1977,"&lt;="&amp;G96))</f>
        <v>0</v>
      </c>
      <c r="W96" s="60">
        <f>IF(AN96&lt;1,SUMIFS('5th Cycle APR Raw Data-Final'!M$3:M$1977,'5th Cycle APR Raw Data-Final'!$A$3:$A$1977,'SB35 Determination Data'!$K96,'5th Cycle APR Raw Data-Final'!$T$3:$T$1977,"&gt;="&amp;'SB35 Determination Data'!$F96,'5th Cycle APR Raw Data-Final'!$T$3:$T$1977,"&lt;"&amp;E96),SUMIFS('5th Cycle APR Raw Data-Final'!M$3:M$1977,'5th Cycle APR Raw Data-Final'!$A$3:$A$1977,'SB35 Determination Data'!$K96,'5th Cycle APR Raw Data-Final'!$T$3:$T$1977,"&gt;="&amp;'SB35 Determination Data'!$F96,'5th Cycle APR Raw Data-Final'!$T$3:$T$1977,"&lt;="&amp;G96))</f>
        <v>5</v>
      </c>
      <c r="X96" s="60">
        <f t="shared" si="12"/>
        <v>86</v>
      </c>
      <c r="Y96" s="60">
        <f t="shared" si="13"/>
        <v>5</v>
      </c>
      <c r="Z96" s="60">
        <f t="shared" si="14"/>
        <v>86</v>
      </c>
      <c r="AA96" s="31">
        <f t="shared" si="15"/>
        <v>5.4945054945054944E-2</v>
      </c>
      <c r="AB96" s="31">
        <f t="shared" si="16"/>
        <v>5.4945054945054944E-2</v>
      </c>
      <c r="AC96" s="60">
        <f>VLOOKUP(K96,'5th Cycle APR Raw Data-Final'!$A$3:$P$1977,14,FALSE)</f>
        <v>91</v>
      </c>
      <c r="AD96" s="60">
        <f>IF(AN96&lt;1,SUMIFS('5th Cycle APR Raw Data-Final'!$O$3:$O$1977,'5th Cycle APR Raw Data-Final'!$A$3:$A$1977,'SB35 Determination Data'!$K96,'5th Cycle APR Raw Data-Final'!$T$3:$T$1977,"&gt;="&amp;'SB35 Determination Data'!$F96,'5th Cycle APR Raw Data-Final'!$T$3:$T$1977,"&lt;"&amp;E96),SUMIFS('5th Cycle APR Raw Data-Final'!$O$3:$O$1977,'5th Cycle APR Raw Data-Final'!$A$3:$A$1977,'SB35 Determination Data'!$K96,'5th Cycle APR Raw Data-Final'!$T$3:$T$1977,"&gt;="&amp;'SB35 Determination Data'!$F96,'5th Cycle APR Raw Data-Final'!$T$3:$T$1977,"&lt;="&amp;G96))</f>
        <v>71</v>
      </c>
      <c r="AE96" s="60">
        <f t="shared" si="17"/>
        <v>20</v>
      </c>
      <c r="AF96" s="31">
        <f t="shared" si="18"/>
        <v>0.78021978021978022</v>
      </c>
      <c r="AG96" s="60">
        <f>VLOOKUP(K96,'5th Cycle APR Raw Data-Final'!$A$3:$P$1977,16,FALSE)</f>
        <v>210</v>
      </c>
      <c r="AH96" s="60">
        <f>IF(AN96&lt;1,SUMIFS('5th Cycle APR Raw Data-Final'!$Q$3:$Q$1977,'5th Cycle APR Raw Data-Final'!$A$3:$A$1977,'SB35 Determination Data'!$K96,'5th Cycle APR Raw Data-Final'!$T$3:$T$1977,"&gt;="&amp;'SB35 Determination Data'!$F96,'5th Cycle APR Raw Data-Final'!$T$3:$T$1977,"&lt;"&amp;E96),SUMIFS('5th Cycle APR Raw Data-Final'!$Q$3:$Q$1977,'5th Cycle APR Raw Data-Final'!$A$3:$A$1977,'SB35 Determination Data'!$K96,'5th Cycle APR Raw Data-Final'!$T$3:$T$1977,"&gt;="&amp;'SB35 Determination Data'!$F96,'5th Cycle APR Raw Data-Final'!$T$3:$T$1977,"&lt;="&amp;G96))</f>
        <v>52</v>
      </c>
      <c r="AI96" s="60">
        <f t="shared" si="19"/>
        <v>158</v>
      </c>
      <c r="AJ96" s="31">
        <f t="shared" si="20"/>
        <v>0.24761904761904763</v>
      </c>
      <c r="AK96" s="60">
        <f>VLOOKUP(K96,'5th Cycle APR Raw Data-Final'!$A$3:$R$1977,18,FALSE)</f>
        <v>499</v>
      </c>
      <c r="AL96" s="60">
        <f>IF(AN96&lt;1,SUMIFS('5th Cycle APR Raw Data-Final'!$S$3:$S$1977,'5th Cycle APR Raw Data-Final'!$A$3:$A$1977,'SB35 Determination Data'!$K96,'5th Cycle APR Raw Data-Final'!$T$3:$T$1977,"&gt;="&amp;'SB35 Determination Data'!$F96,'5th Cycle APR Raw Data-Final'!$T$3:$T$1977,"&lt;"&amp;E96),SUMIFS('5th Cycle APR Raw Data-Final'!$S$3:$S$1977,'5th Cycle APR Raw Data-Final'!$A$3:$A$1977,'SB35 Determination Data'!$K96,'5th Cycle APR Raw Data-Final'!$T$3:$T$1977,"&gt;="&amp;'SB35 Determination Data'!$F96,'5th Cycle APR Raw Data-Final'!$T$3:$T$1977,"&lt;="&amp;G96))</f>
        <v>136</v>
      </c>
      <c r="AM96" s="60">
        <f t="shared" si="21"/>
        <v>363</v>
      </c>
      <c r="AN96" s="62">
        <f t="shared" si="22"/>
        <v>1</v>
      </c>
      <c r="AO96" s="9" t="str">
        <f t="shared" si="23"/>
        <v>YES</v>
      </c>
      <c r="AP96" s="9" t="str">
        <f t="shared" si="24"/>
        <v>NO</v>
      </c>
      <c r="AQ96" s="9" t="str">
        <f t="shared" si="25"/>
        <v>NO</v>
      </c>
      <c r="AR96" s="48" t="str">
        <f>VLOOKUP(K96,'2018Submitted'!$A$2:$C$540,3,FALSE)</f>
        <v>Successful</v>
      </c>
      <c r="AS96" s="9" t="str">
        <f t="shared" si="26"/>
        <v>NO</v>
      </c>
      <c r="AT96" s="9" t="str">
        <f t="shared" si="27"/>
        <v>NO</v>
      </c>
    </row>
    <row r="97" spans="1:46" ht="12.75" customHeight="1" x14ac:dyDescent="0.15">
      <c r="A97" s="9" t="s">
        <v>168</v>
      </c>
      <c r="B97" s="9" t="str">
        <f t="shared" si="0"/>
        <v>COMMERCE</v>
      </c>
      <c r="C97" s="31">
        <f t="shared" si="1"/>
        <v>0.625</v>
      </c>
      <c r="D97" s="45">
        <f t="shared" si="2"/>
        <v>8</v>
      </c>
      <c r="E97" s="46">
        <f t="shared" si="3"/>
        <v>2018</v>
      </c>
      <c r="F97" s="46">
        <f t="shared" si="4"/>
        <v>2014</v>
      </c>
      <c r="G97" s="46" t="str">
        <f t="shared" si="5"/>
        <v>2021</v>
      </c>
      <c r="H97" s="9" t="str">
        <f t="shared" si="6"/>
        <v>10/15/2013</v>
      </c>
      <c r="I97" s="9" t="str">
        <f t="shared" si="7"/>
        <v>10/15/2021</v>
      </c>
      <c r="J97" s="9" t="s">
        <v>144</v>
      </c>
      <c r="K97" s="29" t="s">
        <v>536</v>
      </c>
      <c r="L97" s="60" t="e">
        <f>VLOOKUP(K97,'5th Cycle APR Raw Data-Final'!$A$3:$P$1977,6,FALSE)</f>
        <v>#N/A</v>
      </c>
      <c r="M97" s="60">
        <f>IF(AN97&lt;1,SUMIFS('5th Cycle APR Raw Data-Final'!G$3:G$1977,'5th Cycle APR Raw Data-Final'!$A$3:$A$1977,'SB35 Determination Data'!$K97,'5th Cycle APR Raw Data-Final'!$T$3:$T$1977,"&gt;="&amp;'SB35 Determination Data'!$F97,'5th Cycle APR Raw Data-Final'!$T$3:$T$1977,"&lt;"&amp;E97),SUMIFS('5th Cycle APR Raw Data-Final'!G$3:G$1977,'5th Cycle APR Raw Data-Final'!$A$3:$A$1977,'SB35 Determination Data'!$K97,'5th Cycle APR Raw Data-Final'!$T$3:$T$1977,"&gt;="&amp;'SB35 Determination Data'!$F97,'5th Cycle APR Raw Data-Final'!$T$3:$T$1977,"&lt;="&amp;G97))</f>
        <v>0</v>
      </c>
      <c r="N97" s="60">
        <f>IF(AN97&lt;1,SUMIFS('5th Cycle APR Raw Data-Final'!H$3:H$1977,'5th Cycle APR Raw Data-Final'!$A$3:$A$1977,'SB35 Determination Data'!$K97,'5th Cycle APR Raw Data-Final'!$T$3:$T$1977,"&gt;="&amp;'SB35 Determination Data'!$F97,'5th Cycle APR Raw Data-Final'!$T$3:$T$1977,"&lt;"&amp;E97),SUMIFS('5th Cycle APR Raw Data-Final'!H$3:H$1977,'5th Cycle APR Raw Data-Final'!$A$3:$A$1977,'SB35 Determination Data'!$K97,'5th Cycle APR Raw Data-Final'!$T$3:$T$1977,"&gt;="&amp;'SB35 Determination Data'!$F97,'5th Cycle APR Raw Data-Final'!$T$3:$T$1977,"&lt;="&amp;G97))</f>
        <v>0</v>
      </c>
      <c r="O97" s="60">
        <f>IF(AN97&lt;1,SUMIFS('5th Cycle APR Raw Data-Final'!I$3:I$1977,'5th Cycle APR Raw Data-Final'!$A$3:$A$1977,'SB35 Determination Data'!$K97,'5th Cycle APR Raw Data-Final'!$T$3:$T$1977,"&gt;="&amp;'SB35 Determination Data'!$F97,'5th Cycle APR Raw Data-Final'!$T$3:$T$1977,"&lt;"&amp;E97),SUMIFS('5th Cycle APR Raw Data-Final'!I$3:I$1977,'5th Cycle APR Raw Data-Final'!$A$3:$A$1977,'SB35 Determination Data'!$K97,'5th Cycle APR Raw Data-Final'!$T$3:$T$1977,"&gt;="&amp;'SB35 Determination Data'!$F97,'5th Cycle APR Raw Data-Final'!$T$3:$T$1977,"&lt;="&amp;G97))</f>
        <v>0</v>
      </c>
      <c r="P97" s="60" t="e">
        <f t="shared" si="8"/>
        <v>#N/A</v>
      </c>
      <c r="Q97" s="31" t="str">
        <f t="shared" si="9"/>
        <v>No 2018 Annual Progress Report</v>
      </c>
      <c r="R97" s="61" t="e">
        <f t="shared" si="10"/>
        <v>#N/A</v>
      </c>
      <c r="S97" s="61" t="e">
        <f t="shared" si="11"/>
        <v>#N/A</v>
      </c>
      <c r="T97" s="60" t="e">
        <f>VLOOKUP(K97,'5th Cycle APR Raw Data-Final'!$A$3:$P$1977,10,FALSE)</f>
        <v>#N/A</v>
      </c>
      <c r="U97" s="60">
        <f>IF(AN97&lt;1,SUMIFS('5th Cycle APR Raw Data-Final'!K$3:K$1977,'5th Cycle APR Raw Data-Final'!$A$3:$A$1977,'SB35 Determination Data'!$K97,'5th Cycle APR Raw Data-Final'!$T$3:$T$1977,"&gt;="&amp;'SB35 Determination Data'!$F97,'5th Cycle APR Raw Data-Final'!$T$3:$T$1977,"&lt;"&amp;E97),SUMIFS('5th Cycle APR Raw Data-Final'!K$3:K$1977,'5th Cycle APR Raw Data-Final'!$A$3:$A$1977,'SB35 Determination Data'!$K97,'5th Cycle APR Raw Data-Final'!$T$3:$T$1977,"&gt;="&amp;'SB35 Determination Data'!$F97,'5th Cycle APR Raw Data-Final'!$T$3:$T$1977,"&lt;="&amp;G97))</f>
        <v>0</v>
      </c>
      <c r="V97" s="60">
        <f>IF(AN97&lt;1,SUMIFS('5th Cycle APR Raw Data-Final'!L$3:L$1977,'5th Cycle APR Raw Data-Final'!$A$3:$A$1977,'SB35 Determination Data'!$K97,'5th Cycle APR Raw Data-Final'!$T$3:$T$1977,"&gt;="&amp;'SB35 Determination Data'!$F97,'5th Cycle APR Raw Data-Final'!$T$3:$T$1977,"&lt;"&amp;E97),SUMIFS('5th Cycle APR Raw Data-Final'!L$3:L$1977,'5th Cycle APR Raw Data-Final'!$A$3:$A$1977,'SB35 Determination Data'!$K97,'5th Cycle APR Raw Data-Final'!$T$3:$T$1977,"&gt;="&amp;'SB35 Determination Data'!$F97,'5th Cycle APR Raw Data-Final'!$T$3:$T$1977,"&lt;="&amp;G97))</f>
        <v>0</v>
      </c>
      <c r="W97" s="60">
        <f>IF(AN97&lt;1,SUMIFS('5th Cycle APR Raw Data-Final'!M$3:M$1977,'5th Cycle APR Raw Data-Final'!$A$3:$A$1977,'SB35 Determination Data'!$K97,'5th Cycle APR Raw Data-Final'!$T$3:$T$1977,"&gt;="&amp;'SB35 Determination Data'!$F97,'5th Cycle APR Raw Data-Final'!$T$3:$T$1977,"&lt;"&amp;E97),SUMIFS('5th Cycle APR Raw Data-Final'!M$3:M$1977,'5th Cycle APR Raw Data-Final'!$A$3:$A$1977,'SB35 Determination Data'!$K97,'5th Cycle APR Raw Data-Final'!$T$3:$T$1977,"&gt;="&amp;'SB35 Determination Data'!$F97,'5th Cycle APR Raw Data-Final'!$T$3:$T$1977,"&lt;="&amp;G97))</f>
        <v>0</v>
      </c>
      <c r="X97" s="60" t="e">
        <f t="shared" si="12"/>
        <v>#N/A</v>
      </c>
      <c r="Y97" s="60" t="e">
        <f t="shared" si="13"/>
        <v>#N/A</v>
      </c>
      <c r="Z97" s="60" t="e">
        <f t="shared" si="14"/>
        <v>#N/A</v>
      </c>
      <c r="AA97" s="31" t="str">
        <f t="shared" si="15"/>
        <v>No 2018 Annual Progress Report</v>
      </c>
      <c r="AB97" s="31" t="str">
        <f t="shared" si="16"/>
        <v>No 2018 Annual Progress Report</v>
      </c>
      <c r="AC97" s="60" t="e">
        <f>VLOOKUP(K97,'5th Cycle APR Raw Data-Final'!$A$3:$P$1977,14,FALSE)</f>
        <v>#N/A</v>
      </c>
      <c r="AD97" s="60">
        <f>IF(AN97&lt;1,SUMIFS('5th Cycle APR Raw Data-Final'!$O$3:$O$1977,'5th Cycle APR Raw Data-Final'!$A$3:$A$1977,'SB35 Determination Data'!$K97,'5th Cycle APR Raw Data-Final'!$T$3:$T$1977,"&gt;="&amp;'SB35 Determination Data'!$F97,'5th Cycle APR Raw Data-Final'!$T$3:$T$1977,"&lt;"&amp;E97),SUMIFS('5th Cycle APR Raw Data-Final'!$O$3:$O$1977,'5th Cycle APR Raw Data-Final'!$A$3:$A$1977,'SB35 Determination Data'!$K97,'5th Cycle APR Raw Data-Final'!$T$3:$T$1977,"&gt;="&amp;'SB35 Determination Data'!$F97,'5th Cycle APR Raw Data-Final'!$T$3:$T$1977,"&lt;="&amp;G97))</f>
        <v>0</v>
      </c>
      <c r="AE97" s="60" t="e">
        <f t="shared" si="17"/>
        <v>#N/A</v>
      </c>
      <c r="AF97" s="31" t="str">
        <f t="shared" si="18"/>
        <v>No 2018 Annual Progress Report</v>
      </c>
      <c r="AG97" s="60" t="e">
        <f>VLOOKUP(K97,'5th Cycle APR Raw Data-Final'!$A$3:$P$1977,16,FALSE)</f>
        <v>#N/A</v>
      </c>
      <c r="AH97" s="60">
        <f>IF(AN97&lt;1,SUMIFS('5th Cycle APR Raw Data-Final'!$Q$3:$Q$1977,'5th Cycle APR Raw Data-Final'!$A$3:$A$1977,'SB35 Determination Data'!$K97,'5th Cycle APR Raw Data-Final'!$T$3:$T$1977,"&gt;="&amp;'SB35 Determination Data'!$F97,'5th Cycle APR Raw Data-Final'!$T$3:$T$1977,"&lt;"&amp;E97),SUMIFS('5th Cycle APR Raw Data-Final'!$Q$3:$Q$1977,'5th Cycle APR Raw Data-Final'!$A$3:$A$1977,'SB35 Determination Data'!$K97,'5th Cycle APR Raw Data-Final'!$T$3:$T$1977,"&gt;="&amp;'SB35 Determination Data'!$F97,'5th Cycle APR Raw Data-Final'!$T$3:$T$1977,"&lt;="&amp;G97))</f>
        <v>0</v>
      </c>
      <c r="AI97" s="60" t="e">
        <f t="shared" si="19"/>
        <v>#N/A</v>
      </c>
      <c r="AJ97" s="31" t="str">
        <f t="shared" si="20"/>
        <v>No 2018 Annual Progress Report</v>
      </c>
      <c r="AK97" s="60" t="e">
        <f>VLOOKUP(K97,'5th Cycle APR Raw Data-Final'!$A$3:$R$1977,18,FALSE)</f>
        <v>#N/A</v>
      </c>
      <c r="AL97" s="60">
        <f>IF(AN97&lt;1,SUMIFS('5th Cycle APR Raw Data-Final'!$S$3:$S$1977,'5th Cycle APR Raw Data-Final'!$A$3:$A$1977,'SB35 Determination Data'!$K97,'5th Cycle APR Raw Data-Final'!$T$3:$T$1977,"&gt;="&amp;'SB35 Determination Data'!$F97,'5th Cycle APR Raw Data-Final'!$T$3:$T$1977,"&lt;"&amp;E97),SUMIFS('5th Cycle APR Raw Data-Final'!$S$3:$S$1977,'5th Cycle APR Raw Data-Final'!$A$3:$A$1977,'SB35 Determination Data'!$K97,'5th Cycle APR Raw Data-Final'!$T$3:$T$1977,"&gt;="&amp;'SB35 Determination Data'!$F97,'5th Cycle APR Raw Data-Final'!$T$3:$T$1977,"&lt;="&amp;G97))</f>
        <v>0</v>
      </c>
      <c r="AM97" s="60" t="e">
        <f t="shared" si="21"/>
        <v>#N/A</v>
      </c>
      <c r="AN97" s="62">
        <f t="shared" si="22"/>
        <v>0.5</v>
      </c>
      <c r="AO97" s="9" t="str">
        <f t="shared" si="23"/>
        <v>YES</v>
      </c>
      <c r="AP97" s="9" t="str">
        <f t="shared" si="24"/>
        <v>NO</v>
      </c>
      <c r="AQ97" s="9" t="str">
        <f t="shared" si="25"/>
        <v>NO</v>
      </c>
      <c r="AR97" s="48" t="str">
        <f>VLOOKUP(K97,'2018Submitted'!$A$2:$C$540,3,FALSE)</f>
        <v>No 2018 Annual Progress Report</v>
      </c>
      <c r="AS97" s="9" t="str">
        <f t="shared" si="26"/>
        <v>YES</v>
      </c>
      <c r="AT97" s="9" t="str">
        <f t="shared" si="27"/>
        <v>NO</v>
      </c>
    </row>
    <row r="98" spans="1:46" ht="12.75" customHeight="1" x14ac:dyDescent="0.15">
      <c r="A98" s="9" t="s">
        <v>168</v>
      </c>
      <c r="B98" s="9" t="str">
        <f t="shared" si="0"/>
        <v>COMPTON</v>
      </c>
      <c r="C98" s="31">
        <f t="shared" si="1"/>
        <v>0.625</v>
      </c>
      <c r="D98" s="45">
        <f t="shared" si="2"/>
        <v>8</v>
      </c>
      <c r="E98" s="46">
        <f t="shared" si="3"/>
        <v>2018</v>
      </c>
      <c r="F98" s="46">
        <f t="shared" si="4"/>
        <v>2014</v>
      </c>
      <c r="G98" s="46" t="str">
        <f t="shared" si="5"/>
        <v>2021</v>
      </c>
      <c r="H98" s="9" t="str">
        <f t="shared" si="6"/>
        <v>10/15/2013</v>
      </c>
      <c r="I98" s="9" t="str">
        <f t="shared" si="7"/>
        <v>10/15/2021</v>
      </c>
      <c r="J98" s="9" t="s">
        <v>144</v>
      </c>
      <c r="K98" s="29" t="s">
        <v>538</v>
      </c>
      <c r="L98" s="60" t="e">
        <f>VLOOKUP(K98,'5th Cycle APR Raw Data-Final'!$A$3:$P$1977,6,FALSE)</f>
        <v>#N/A</v>
      </c>
      <c r="M98" s="60">
        <f>IF(AN98&lt;1,SUMIFS('5th Cycle APR Raw Data-Final'!G$3:G$1977,'5th Cycle APR Raw Data-Final'!$A$3:$A$1977,'SB35 Determination Data'!$K98,'5th Cycle APR Raw Data-Final'!$T$3:$T$1977,"&gt;="&amp;'SB35 Determination Data'!$F98,'5th Cycle APR Raw Data-Final'!$T$3:$T$1977,"&lt;"&amp;E98),SUMIFS('5th Cycle APR Raw Data-Final'!G$3:G$1977,'5th Cycle APR Raw Data-Final'!$A$3:$A$1977,'SB35 Determination Data'!$K98,'5th Cycle APR Raw Data-Final'!$T$3:$T$1977,"&gt;="&amp;'SB35 Determination Data'!$F98,'5th Cycle APR Raw Data-Final'!$T$3:$T$1977,"&lt;="&amp;G98))</f>
        <v>0</v>
      </c>
      <c r="N98" s="60">
        <f>IF(AN98&lt;1,SUMIFS('5th Cycle APR Raw Data-Final'!H$3:H$1977,'5th Cycle APR Raw Data-Final'!$A$3:$A$1977,'SB35 Determination Data'!$K98,'5th Cycle APR Raw Data-Final'!$T$3:$T$1977,"&gt;="&amp;'SB35 Determination Data'!$F98,'5th Cycle APR Raw Data-Final'!$T$3:$T$1977,"&lt;"&amp;E98),SUMIFS('5th Cycle APR Raw Data-Final'!H$3:H$1977,'5th Cycle APR Raw Data-Final'!$A$3:$A$1977,'SB35 Determination Data'!$K98,'5th Cycle APR Raw Data-Final'!$T$3:$T$1977,"&gt;="&amp;'SB35 Determination Data'!$F98,'5th Cycle APR Raw Data-Final'!$T$3:$T$1977,"&lt;="&amp;G98))</f>
        <v>0</v>
      </c>
      <c r="O98" s="60">
        <f>IF(AN98&lt;1,SUMIFS('5th Cycle APR Raw Data-Final'!I$3:I$1977,'5th Cycle APR Raw Data-Final'!$A$3:$A$1977,'SB35 Determination Data'!$K98,'5th Cycle APR Raw Data-Final'!$T$3:$T$1977,"&gt;="&amp;'SB35 Determination Data'!$F98,'5th Cycle APR Raw Data-Final'!$T$3:$T$1977,"&lt;"&amp;E98),SUMIFS('5th Cycle APR Raw Data-Final'!I$3:I$1977,'5th Cycle APR Raw Data-Final'!$A$3:$A$1977,'SB35 Determination Data'!$K98,'5th Cycle APR Raw Data-Final'!$T$3:$T$1977,"&gt;="&amp;'SB35 Determination Data'!$F98,'5th Cycle APR Raw Data-Final'!$T$3:$T$1977,"&lt;="&amp;G98))</f>
        <v>0</v>
      </c>
      <c r="P98" s="60" t="e">
        <f t="shared" si="8"/>
        <v>#N/A</v>
      </c>
      <c r="Q98" s="31" t="str">
        <f t="shared" si="9"/>
        <v>No 2018 Annual Progress Report</v>
      </c>
      <c r="R98" s="61" t="e">
        <f t="shared" si="10"/>
        <v>#N/A</v>
      </c>
      <c r="S98" s="61" t="e">
        <f t="shared" si="11"/>
        <v>#N/A</v>
      </c>
      <c r="T98" s="60" t="e">
        <f>VLOOKUP(K98,'5th Cycle APR Raw Data-Final'!$A$3:$P$1977,10,FALSE)</f>
        <v>#N/A</v>
      </c>
      <c r="U98" s="60">
        <f>IF(AN98&lt;1,SUMIFS('5th Cycle APR Raw Data-Final'!K$3:K$1977,'5th Cycle APR Raw Data-Final'!$A$3:$A$1977,'SB35 Determination Data'!$K98,'5th Cycle APR Raw Data-Final'!$T$3:$T$1977,"&gt;="&amp;'SB35 Determination Data'!$F98,'5th Cycle APR Raw Data-Final'!$T$3:$T$1977,"&lt;"&amp;E98),SUMIFS('5th Cycle APR Raw Data-Final'!K$3:K$1977,'5th Cycle APR Raw Data-Final'!$A$3:$A$1977,'SB35 Determination Data'!$K98,'5th Cycle APR Raw Data-Final'!$T$3:$T$1977,"&gt;="&amp;'SB35 Determination Data'!$F98,'5th Cycle APR Raw Data-Final'!$T$3:$T$1977,"&lt;="&amp;G98))</f>
        <v>0</v>
      </c>
      <c r="V98" s="60">
        <f>IF(AN98&lt;1,SUMIFS('5th Cycle APR Raw Data-Final'!L$3:L$1977,'5th Cycle APR Raw Data-Final'!$A$3:$A$1977,'SB35 Determination Data'!$K98,'5th Cycle APR Raw Data-Final'!$T$3:$T$1977,"&gt;="&amp;'SB35 Determination Data'!$F98,'5th Cycle APR Raw Data-Final'!$T$3:$T$1977,"&lt;"&amp;E98),SUMIFS('5th Cycle APR Raw Data-Final'!L$3:L$1977,'5th Cycle APR Raw Data-Final'!$A$3:$A$1977,'SB35 Determination Data'!$K98,'5th Cycle APR Raw Data-Final'!$T$3:$T$1977,"&gt;="&amp;'SB35 Determination Data'!$F98,'5th Cycle APR Raw Data-Final'!$T$3:$T$1977,"&lt;="&amp;G98))</f>
        <v>0</v>
      </c>
      <c r="W98" s="60">
        <f>IF(AN98&lt;1,SUMIFS('5th Cycle APR Raw Data-Final'!M$3:M$1977,'5th Cycle APR Raw Data-Final'!$A$3:$A$1977,'SB35 Determination Data'!$K98,'5th Cycle APR Raw Data-Final'!$T$3:$T$1977,"&gt;="&amp;'SB35 Determination Data'!$F98,'5th Cycle APR Raw Data-Final'!$T$3:$T$1977,"&lt;"&amp;E98),SUMIFS('5th Cycle APR Raw Data-Final'!M$3:M$1977,'5th Cycle APR Raw Data-Final'!$A$3:$A$1977,'SB35 Determination Data'!$K98,'5th Cycle APR Raw Data-Final'!$T$3:$T$1977,"&gt;="&amp;'SB35 Determination Data'!$F98,'5th Cycle APR Raw Data-Final'!$T$3:$T$1977,"&lt;="&amp;G98))</f>
        <v>0</v>
      </c>
      <c r="X98" s="60" t="e">
        <f t="shared" si="12"/>
        <v>#N/A</v>
      </c>
      <c r="Y98" s="60" t="e">
        <f t="shared" si="13"/>
        <v>#N/A</v>
      </c>
      <c r="Z98" s="60" t="e">
        <f t="shared" si="14"/>
        <v>#N/A</v>
      </c>
      <c r="AA98" s="31" t="str">
        <f t="shared" si="15"/>
        <v>No 2018 Annual Progress Report</v>
      </c>
      <c r="AB98" s="31" t="str">
        <f t="shared" si="16"/>
        <v>No 2018 Annual Progress Report</v>
      </c>
      <c r="AC98" s="60" t="e">
        <f>VLOOKUP(K98,'5th Cycle APR Raw Data-Final'!$A$3:$P$1977,14,FALSE)</f>
        <v>#N/A</v>
      </c>
      <c r="AD98" s="60">
        <f>IF(AN98&lt;1,SUMIFS('5th Cycle APR Raw Data-Final'!$O$3:$O$1977,'5th Cycle APR Raw Data-Final'!$A$3:$A$1977,'SB35 Determination Data'!$K98,'5th Cycle APR Raw Data-Final'!$T$3:$T$1977,"&gt;="&amp;'SB35 Determination Data'!$F98,'5th Cycle APR Raw Data-Final'!$T$3:$T$1977,"&lt;"&amp;E98),SUMIFS('5th Cycle APR Raw Data-Final'!$O$3:$O$1977,'5th Cycle APR Raw Data-Final'!$A$3:$A$1977,'SB35 Determination Data'!$K98,'5th Cycle APR Raw Data-Final'!$T$3:$T$1977,"&gt;="&amp;'SB35 Determination Data'!$F98,'5th Cycle APR Raw Data-Final'!$T$3:$T$1977,"&lt;="&amp;G98))</f>
        <v>0</v>
      </c>
      <c r="AE98" s="60" t="e">
        <f t="shared" si="17"/>
        <v>#N/A</v>
      </c>
      <c r="AF98" s="31" t="str">
        <f t="shared" si="18"/>
        <v>No 2018 Annual Progress Report</v>
      </c>
      <c r="AG98" s="60" t="e">
        <f>VLOOKUP(K98,'5th Cycle APR Raw Data-Final'!$A$3:$P$1977,16,FALSE)</f>
        <v>#N/A</v>
      </c>
      <c r="AH98" s="60">
        <f>IF(AN98&lt;1,SUMIFS('5th Cycle APR Raw Data-Final'!$Q$3:$Q$1977,'5th Cycle APR Raw Data-Final'!$A$3:$A$1977,'SB35 Determination Data'!$K98,'5th Cycle APR Raw Data-Final'!$T$3:$T$1977,"&gt;="&amp;'SB35 Determination Data'!$F98,'5th Cycle APR Raw Data-Final'!$T$3:$T$1977,"&lt;"&amp;E98),SUMIFS('5th Cycle APR Raw Data-Final'!$Q$3:$Q$1977,'5th Cycle APR Raw Data-Final'!$A$3:$A$1977,'SB35 Determination Data'!$K98,'5th Cycle APR Raw Data-Final'!$T$3:$T$1977,"&gt;="&amp;'SB35 Determination Data'!$F98,'5th Cycle APR Raw Data-Final'!$T$3:$T$1977,"&lt;="&amp;G98))</f>
        <v>0</v>
      </c>
      <c r="AI98" s="60" t="e">
        <f t="shared" si="19"/>
        <v>#N/A</v>
      </c>
      <c r="AJ98" s="31" t="str">
        <f t="shared" si="20"/>
        <v>No 2018 Annual Progress Report</v>
      </c>
      <c r="AK98" s="60" t="e">
        <f>VLOOKUP(K98,'5th Cycle APR Raw Data-Final'!$A$3:$R$1977,18,FALSE)</f>
        <v>#N/A</v>
      </c>
      <c r="AL98" s="60">
        <f>IF(AN98&lt;1,SUMIFS('5th Cycle APR Raw Data-Final'!$S$3:$S$1977,'5th Cycle APR Raw Data-Final'!$A$3:$A$1977,'SB35 Determination Data'!$K98,'5th Cycle APR Raw Data-Final'!$T$3:$T$1977,"&gt;="&amp;'SB35 Determination Data'!$F98,'5th Cycle APR Raw Data-Final'!$T$3:$T$1977,"&lt;"&amp;E98),SUMIFS('5th Cycle APR Raw Data-Final'!$S$3:$S$1977,'5th Cycle APR Raw Data-Final'!$A$3:$A$1977,'SB35 Determination Data'!$K98,'5th Cycle APR Raw Data-Final'!$T$3:$T$1977,"&gt;="&amp;'SB35 Determination Data'!$F98,'5th Cycle APR Raw Data-Final'!$T$3:$T$1977,"&lt;="&amp;G98))</f>
        <v>0</v>
      </c>
      <c r="AM98" s="60" t="e">
        <f t="shared" si="21"/>
        <v>#N/A</v>
      </c>
      <c r="AN98" s="62">
        <f t="shared" si="22"/>
        <v>0.5</v>
      </c>
      <c r="AO98" s="9" t="str">
        <f t="shared" si="23"/>
        <v>YES</v>
      </c>
      <c r="AP98" s="9" t="str">
        <f t="shared" si="24"/>
        <v>NO</v>
      </c>
      <c r="AQ98" s="9" t="str">
        <f t="shared" si="25"/>
        <v>NO</v>
      </c>
      <c r="AR98" s="48" t="str">
        <f>VLOOKUP(K98,'2018Submitted'!$A$2:$C$540,3,FALSE)</f>
        <v>No 2018 Annual Progress Report</v>
      </c>
      <c r="AS98" s="9" t="str">
        <f t="shared" si="26"/>
        <v>YES</v>
      </c>
      <c r="AT98" s="9" t="str">
        <f t="shared" si="27"/>
        <v>NO</v>
      </c>
    </row>
    <row r="99" spans="1:46" ht="12.75" customHeight="1" x14ac:dyDescent="0.15">
      <c r="A99" s="9" t="s">
        <v>99</v>
      </c>
      <c r="B99" s="9" t="str">
        <f t="shared" si="0"/>
        <v>CONCORD</v>
      </c>
      <c r="C99" s="31">
        <f t="shared" si="1"/>
        <v>0.5</v>
      </c>
      <c r="D99" s="45">
        <f t="shared" si="2"/>
        <v>8</v>
      </c>
      <c r="E99" s="46">
        <f t="shared" si="3"/>
        <v>2019</v>
      </c>
      <c r="F99" s="46">
        <f t="shared" si="4"/>
        <v>2015</v>
      </c>
      <c r="G99" s="46">
        <f t="shared" si="5"/>
        <v>2022</v>
      </c>
      <c r="H99" s="9" t="str">
        <f t="shared" si="6"/>
        <v>01/31/2015</v>
      </c>
      <c r="I99" s="9" t="str">
        <f t="shared" si="7"/>
        <v>01/31/2023</v>
      </c>
      <c r="J99" s="9" t="s">
        <v>67</v>
      </c>
      <c r="K99" s="29" t="s">
        <v>103</v>
      </c>
      <c r="L99" s="60">
        <f>VLOOKUP(K99,'5th Cycle APR Raw Data-Final'!$A$3:$P$1977,6,FALSE)</f>
        <v>798</v>
      </c>
      <c r="M99" s="60">
        <f>IF(AN99&lt;1,SUMIFS('5th Cycle APR Raw Data-Final'!G$3:G$1977,'5th Cycle APR Raw Data-Final'!$A$3:$A$1977,'SB35 Determination Data'!$K99,'5th Cycle APR Raw Data-Final'!$T$3:$T$1977,"&gt;="&amp;'SB35 Determination Data'!$F99,'5th Cycle APR Raw Data-Final'!$T$3:$T$1977,"&lt;"&amp;E99),SUMIFS('5th Cycle APR Raw Data-Final'!G$3:G$1977,'5th Cycle APR Raw Data-Final'!$A$3:$A$1977,'SB35 Determination Data'!$K99,'5th Cycle APR Raw Data-Final'!$T$3:$T$1977,"&gt;="&amp;'SB35 Determination Data'!$F99,'5th Cycle APR Raw Data-Final'!$T$3:$T$1977,"&lt;="&amp;G99))</f>
        <v>19</v>
      </c>
      <c r="N99" s="60">
        <f>IF(AN99&lt;1,SUMIFS('5th Cycle APR Raw Data-Final'!H$3:H$1977,'5th Cycle APR Raw Data-Final'!$A$3:$A$1977,'SB35 Determination Data'!$K99,'5th Cycle APR Raw Data-Final'!$T$3:$T$1977,"&gt;="&amp;'SB35 Determination Data'!$F99,'5th Cycle APR Raw Data-Final'!$T$3:$T$1977,"&lt;"&amp;E99),SUMIFS('5th Cycle APR Raw Data-Final'!H$3:H$1977,'5th Cycle APR Raw Data-Final'!$A$3:$A$1977,'SB35 Determination Data'!$K99,'5th Cycle APR Raw Data-Final'!$T$3:$T$1977,"&gt;="&amp;'SB35 Determination Data'!$F99,'5th Cycle APR Raw Data-Final'!$T$3:$T$1977,"&lt;="&amp;G99))</f>
        <v>19</v>
      </c>
      <c r="O99" s="60">
        <f>IF(AN99&lt;1,SUMIFS('5th Cycle APR Raw Data-Final'!I$3:I$1977,'5th Cycle APR Raw Data-Final'!$A$3:$A$1977,'SB35 Determination Data'!$K99,'5th Cycle APR Raw Data-Final'!$T$3:$T$1977,"&gt;="&amp;'SB35 Determination Data'!$F99,'5th Cycle APR Raw Data-Final'!$T$3:$T$1977,"&lt;"&amp;E99),SUMIFS('5th Cycle APR Raw Data-Final'!I$3:I$1977,'5th Cycle APR Raw Data-Final'!$A$3:$A$1977,'SB35 Determination Data'!$K99,'5th Cycle APR Raw Data-Final'!$T$3:$T$1977,"&gt;="&amp;'SB35 Determination Data'!$F99,'5th Cycle APR Raw Data-Final'!$T$3:$T$1977,"&lt;="&amp;G99))</f>
        <v>0</v>
      </c>
      <c r="P99" s="60">
        <f t="shared" si="8"/>
        <v>779</v>
      </c>
      <c r="Q99" s="31">
        <f t="shared" si="9"/>
        <v>2.3809523809523808E-2</v>
      </c>
      <c r="R99" s="61">
        <f t="shared" si="10"/>
        <v>399</v>
      </c>
      <c r="S99" s="61">
        <f t="shared" si="11"/>
        <v>0</v>
      </c>
      <c r="T99" s="60">
        <f>VLOOKUP(K99,'5th Cycle APR Raw Data-Final'!$A$3:$P$1977,10,FALSE)</f>
        <v>444</v>
      </c>
      <c r="U99" s="60">
        <f>IF(AN99&lt;1,SUMIFS('5th Cycle APR Raw Data-Final'!K$3:K$1977,'5th Cycle APR Raw Data-Final'!$A$3:$A$1977,'SB35 Determination Data'!$K99,'5th Cycle APR Raw Data-Final'!$T$3:$T$1977,"&gt;="&amp;'SB35 Determination Data'!$F99,'5th Cycle APR Raw Data-Final'!$T$3:$T$1977,"&lt;"&amp;E99),SUMIFS('5th Cycle APR Raw Data-Final'!K$3:K$1977,'5th Cycle APR Raw Data-Final'!$A$3:$A$1977,'SB35 Determination Data'!$K99,'5th Cycle APR Raw Data-Final'!$T$3:$T$1977,"&gt;="&amp;'SB35 Determination Data'!$F99,'5th Cycle APR Raw Data-Final'!$T$3:$T$1977,"&lt;="&amp;G99))</f>
        <v>3</v>
      </c>
      <c r="V99" s="60">
        <f>IF(AN99&lt;1,SUMIFS('5th Cycle APR Raw Data-Final'!L$3:L$1977,'5th Cycle APR Raw Data-Final'!$A$3:$A$1977,'SB35 Determination Data'!$K99,'5th Cycle APR Raw Data-Final'!$T$3:$T$1977,"&gt;="&amp;'SB35 Determination Data'!$F99,'5th Cycle APR Raw Data-Final'!$T$3:$T$1977,"&lt;"&amp;E99),SUMIFS('5th Cycle APR Raw Data-Final'!L$3:L$1977,'5th Cycle APR Raw Data-Final'!$A$3:$A$1977,'SB35 Determination Data'!$K99,'5th Cycle APR Raw Data-Final'!$T$3:$T$1977,"&gt;="&amp;'SB35 Determination Data'!$F99,'5th Cycle APR Raw Data-Final'!$T$3:$T$1977,"&lt;="&amp;G99))</f>
        <v>3</v>
      </c>
      <c r="W99" s="60">
        <f>IF(AN99&lt;1,SUMIFS('5th Cycle APR Raw Data-Final'!M$3:M$1977,'5th Cycle APR Raw Data-Final'!$A$3:$A$1977,'SB35 Determination Data'!$K99,'5th Cycle APR Raw Data-Final'!$T$3:$T$1977,"&gt;="&amp;'SB35 Determination Data'!$F99,'5th Cycle APR Raw Data-Final'!$T$3:$T$1977,"&lt;"&amp;E99),SUMIFS('5th Cycle APR Raw Data-Final'!M$3:M$1977,'5th Cycle APR Raw Data-Final'!$A$3:$A$1977,'SB35 Determination Data'!$K99,'5th Cycle APR Raw Data-Final'!$T$3:$T$1977,"&gt;="&amp;'SB35 Determination Data'!$F99,'5th Cycle APR Raw Data-Final'!$T$3:$T$1977,"&lt;="&amp;G99))</f>
        <v>0</v>
      </c>
      <c r="X99" s="60">
        <f t="shared" si="12"/>
        <v>441</v>
      </c>
      <c r="Y99" s="60">
        <f t="shared" si="13"/>
        <v>3</v>
      </c>
      <c r="Z99" s="60">
        <f t="shared" si="14"/>
        <v>441</v>
      </c>
      <c r="AA99" s="31">
        <f t="shared" si="15"/>
        <v>6.7567567567567571E-3</v>
      </c>
      <c r="AB99" s="31">
        <f t="shared" si="16"/>
        <v>6.7567567567567571E-3</v>
      </c>
      <c r="AC99" s="60">
        <f>VLOOKUP(K99,'5th Cycle APR Raw Data-Final'!$A$3:$P$1977,14,FALSE)</f>
        <v>559</v>
      </c>
      <c r="AD99" s="60">
        <f>IF(AN99&lt;1,SUMIFS('5th Cycle APR Raw Data-Final'!$O$3:$O$1977,'5th Cycle APR Raw Data-Final'!$A$3:$A$1977,'SB35 Determination Data'!$K99,'5th Cycle APR Raw Data-Final'!$T$3:$T$1977,"&gt;="&amp;'SB35 Determination Data'!$F99,'5th Cycle APR Raw Data-Final'!$T$3:$T$1977,"&lt;"&amp;E99),SUMIFS('5th Cycle APR Raw Data-Final'!$O$3:$O$1977,'5th Cycle APR Raw Data-Final'!$A$3:$A$1977,'SB35 Determination Data'!$K99,'5th Cycle APR Raw Data-Final'!$T$3:$T$1977,"&gt;="&amp;'SB35 Determination Data'!$F99,'5th Cycle APR Raw Data-Final'!$T$3:$T$1977,"&lt;="&amp;G99))</f>
        <v>4</v>
      </c>
      <c r="AE99" s="60">
        <f t="shared" si="17"/>
        <v>555</v>
      </c>
      <c r="AF99" s="31">
        <f t="shared" si="18"/>
        <v>7.1556350626118068E-3</v>
      </c>
      <c r="AG99" s="60">
        <f>VLOOKUP(K99,'5th Cycle APR Raw Data-Final'!$A$3:$P$1977,16,FALSE)</f>
        <v>1677</v>
      </c>
      <c r="AH99" s="60">
        <f>IF(AN99&lt;1,SUMIFS('5th Cycle APR Raw Data-Final'!$Q$3:$Q$1977,'5th Cycle APR Raw Data-Final'!$A$3:$A$1977,'SB35 Determination Data'!$K99,'5th Cycle APR Raw Data-Final'!$T$3:$T$1977,"&gt;="&amp;'SB35 Determination Data'!$F99,'5th Cycle APR Raw Data-Final'!$T$3:$T$1977,"&lt;"&amp;E99),SUMIFS('5th Cycle APR Raw Data-Final'!$Q$3:$Q$1977,'5th Cycle APR Raw Data-Final'!$A$3:$A$1977,'SB35 Determination Data'!$K99,'5th Cycle APR Raw Data-Final'!$T$3:$T$1977,"&gt;="&amp;'SB35 Determination Data'!$F99,'5th Cycle APR Raw Data-Final'!$T$3:$T$1977,"&lt;="&amp;G99))</f>
        <v>180</v>
      </c>
      <c r="AI99" s="60">
        <f t="shared" si="19"/>
        <v>1497</v>
      </c>
      <c r="AJ99" s="31">
        <f t="shared" si="20"/>
        <v>0.1073345259391771</v>
      </c>
      <c r="AK99" s="60">
        <f>VLOOKUP(K99,'5th Cycle APR Raw Data-Final'!$A$3:$R$1977,18,FALSE)</f>
        <v>3478</v>
      </c>
      <c r="AL99" s="60">
        <f>IF(AN99&lt;1,SUMIFS('5th Cycle APR Raw Data-Final'!$S$3:$S$1977,'5th Cycle APR Raw Data-Final'!$A$3:$A$1977,'SB35 Determination Data'!$K99,'5th Cycle APR Raw Data-Final'!$T$3:$T$1977,"&gt;="&amp;'SB35 Determination Data'!$F99,'5th Cycle APR Raw Data-Final'!$T$3:$T$1977,"&lt;"&amp;E99),SUMIFS('5th Cycle APR Raw Data-Final'!$S$3:$S$1977,'5th Cycle APR Raw Data-Final'!$A$3:$A$1977,'SB35 Determination Data'!$K99,'5th Cycle APR Raw Data-Final'!$T$3:$T$1977,"&gt;="&amp;'SB35 Determination Data'!$F99,'5th Cycle APR Raw Data-Final'!$T$3:$T$1977,"&lt;="&amp;G99))</f>
        <v>206</v>
      </c>
      <c r="AM99" s="60">
        <f t="shared" si="21"/>
        <v>3272</v>
      </c>
      <c r="AN99" s="62">
        <f t="shared" si="22"/>
        <v>0.5</v>
      </c>
      <c r="AO99" s="9" t="str">
        <f t="shared" si="23"/>
        <v>YES</v>
      </c>
      <c r="AP99" s="9" t="str">
        <f t="shared" si="24"/>
        <v>NO</v>
      </c>
      <c r="AQ99" s="9" t="str">
        <f t="shared" si="25"/>
        <v>NO</v>
      </c>
      <c r="AR99" s="48" t="str">
        <f>VLOOKUP(K99,'2018Submitted'!$A$2:$C$540,3,FALSE)</f>
        <v>Successful</v>
      </c>
      <c r="AS99" s="9" t="str">
        <f t="shared" si="26"/>
        <v>NO</v>
      </c>
      <c r="AT99" s="9" t="str">
        <f t="shared" si="27"/>
        <v>NO</v>
      </c>
    </row>
    <row r="100" spans="1:46" ht="12.75" customHeight="1" x14ac:dyDescent="0.15">
      <c r="A100" s="9" t="s">
        <v>99</v>
      </c>
      <c r="B100" s="9" t="str">
        <f t="shared" si="0"/>
        <v>CONTRA COSTA COUNTY</v>
      </c>
      <c r="C100" s="31">
        <f t="shared" si="1"/>
        <v>0.5</v>
      </c>
      <c r="D100" s="45">
        <f t="shared" si="2"/>
        <v>8</v>
      </c>
      <c r="E100" s="46">
        <f t="shared" si="3"/>
        <v>2019</v>
      </c>
      <c r="F100" s="46">
        <f t="shared" si="4"/>
        <v>2015</v>
      </c>
      <c r="G100" s="46">
        <f t="shared" si="5"/>
        <v>2022</v>
      </c>
      <c r="H100" s="9" t="str">
        <f t="shared" si="6"/>
        <v>01/31/2015</v>
      </c>
      <c r="I100" s="9" t="str">
        <f t="shared" si="7"/>
        <v>01/31/2023</v>
      </c>
      <c r="J100" s="9" t="s">
        <v>67</v>
      </c>
      <c r="K100" s="29" t="s">
        <v>104</v>
      </c>
      <c r="L100" s="60">
        <f>VLOOKUP(K100,'5th Cycle APR Raw Data-Final'!$A$3:$P$1977,6,FALSE)</f>
        <v>374</v>
      </c>
      <c r="M100" s="60">
        <f>IF(AN100&lt;1,SUMIFS('5th Cycle APR Raw Data-Final'!G$3:G$1977,'5th Cycle APR Raw Data-Final'!$A$3:$A$1977,'SB35 Determination Data'!$K100,'5th Cycle APR Raw Data-Final'!$T$3:$T$1977,"&gt;="&amp;'SB35 Determination Data'!$F100,'5th Cycle APR Raw Data-Final'!$T$3:$T$1977,"&lt;"&amp;E100),SUMIFS('5th Cycle APR Raw Data-Final'!G$3:G$1977,'5th Cycle APR Raw Data-Final'!$A$3:$A$1977,'SB35 Determination Data'!$K100,'5th Cycle APR Raw Data-Final'!$T$3:$T$1977,"&gt;="&amp;'SB35 Determination Data'!$F100,'5th Cycle APR Raw Data-Final'!$T$3:$T$1977,"&lt;="&amp;G100))</f>
        <v>63</v>
      </c>
      <c r="N100" s="60">
        <f>IF(AN100&lt;1,SUMIFS('5th Cycle APR Raw Data-Final'!H$3:H$1977,'5th Cycle APR Raw Data-Final'!$A$3:$A$1977,'SB35 Determination Data'!$K100,'5th Cycle APR Raw Data-Final'!$T$3:$T$1977,"&gt;="&amp;'SB35 Determination Data'!$F100,'5th Cycle APR Raw Data-Final'!$T$3:$T$1977,"&lt;"&amp;E100),SUMIFS('5th Cycle APR Raw Data-Final'!H$3:H$1977,'5th Cycle APR Raw Data-Final'!$A$3:$A$1977,'SB35 Determination Data'!$K100,'5th Cycle APR Raw Data-Final'!$T$3:$T$1977,"&gt;="&amp;'SB35 Determination Data'!$F100,'5th Cycle APR Raw Data-Final'!$T$3:$T$1977,"&lt;="&amp;G100))</f>
        <v>62</v>
      </c>
      <c r="O100" s="60">
        <f>IF(AN100&lt;1,SUMIFS('5th Cycle APR Raw Data-Final'!I$3:I$1977,'5th Cycle APR Raw Data-Final'!$A$3:$A$1977,'SB35 Determination Data'!$K100,'5th Cycle APR Raw Data-Final'!$T$3:$T$1977,"&gt;="&amp;'SB35 Determination Data'!$F100,'5th Cycle APR Raw Data-Final'!$T$3:$T$1977,"&lt;"&amp;E100),SUMIFS('5th Cycle APR Raw Data-Final'!I$3:I$1977,'5th Cycle APR Raw Data-Final'!$A$3:$A$1977,'SB35 Determination Data'!$K100,'5th Cycle APR Raw Data-Final'!$T$3:$T$1977,"&gt;="&amp;'SB35 Determination Data'!$F100,'5th Cycle APR Raw Data-Final'!$T$3:$T$1977,"&lt;="&amp;G100))</f>
        <v>1</v>
      </c>
      <c r="P100" s="60">
        <f t="shared" si="8"/>
        <v>311</v>
      </c>
      <c r="Q100" s="31">
        <f t="shared" si="9"/>
        <v>0.16844919786096257</v>
      </c>
      <c r="R100" s="61">
        <f t="shared" si="10"/>
        <v>187</v>
      </c>
      <c r="S100" s="61">
        <f t="shared" si="11"/>
        <v>0</v>
      </c>
      <c r="T100" s="60">
        <f>VLOOKUP(K100,'5th Cycle APR Raw Data-Final'!$A$3:$P$1977,10,FALSE)</f>
        <v>218</v>
      </c>
      <c r="U100" s="60">
        <f>IF(AN100&lt;1,SUMIFS('5th Cycle APR Raw Data-Final'!K$3:K$1977,'5th Cycle APR Raw Data-Final'!$A$3:$A$1977,'SB35 Determination Data'!$K100,'5th Cycle APR Raw Data-Final'!$T$3:$T$1977,"&gt;="&amp;'SB35 Determination Data'!$F100,'5th Cycle APR Raw Data-Final'!$T$3:$T$1977,"&lt;"&amp;E100),SUMIFS('5th Cycle APR Raw Data-Final'!K$3:K$1977,'5th Cycle APR Raw Data-Final'!$A$3:$A$1977,'SB35 Determination Data'!$K100,'5th Cycle APR Raw Data-Final'!$T$3:$T$1977,"&gt;="&amp;'SB35 Determination Data'!$F100,'5th Cycle APR Raw Data-Final'!$T$3:$T$1977,"&lt;="&amp;G100))</f>
        <v>182</v>
      </c>
      <c r="V100" s="60">
        <f>IF(AN100&lt;1,SUMIFS('5th Cycle APR Raw Data-Final'!L$3:L$1977,'5th Cycle APR Raw Data-Final'!$A$3:$A$1977,'SB35 Determination Data'!$K100,'5th Cycle APR Raw Data-Final'!$T$3:$T$1977,"&gt;="&amp;'SB35 Determination Data'!$F100,'5th Cycle APR Raw Data-Final'!$T$3:$T$1977,"&lt;"&amp;E100),SUMIFS('5th Cycle APR Raw Data-Final'!L$3:L$1977,'5th Cycle APR Raw Data-Final'!$A$3:$A$1977,'SB35 Determination Data'!$K100,'5th Cycle APR Raw Data-Final'!$T$3:$T$1977,"&gt;="&amp;'SB35 Determination Data'!$F100,'5th Cycle APR Raw Data-Final'!$T$3:$T$1977,"&lt;="&amp;G100))</f>
        <v>174</v>
      </c>
      <c r="W100" s="60">
        <f>IF(AN100&lt;1,SUMIFS('5th Cycle APR Raw Data-Final'!M$3:M$1977,'5th Cycle APR Raw Data-Final'!$A$3:$A$1977,'SB35 Determination Data'!$K100,'5th Cycle APR Raw Data-Final'!$T$3:$T$1977,"&gt;="&amp;'SB35 Determination Data'!$F100,'5th Cycle APR Raw Data-Final'!$T$3:$T$1977,"&lt;"&amp;E100),SUMIFS('5th Cycle APR Raw Data-Final'!M$3:M$1977,'5th Cycle APR Raw Data-Final'!$A$3:$A$1977,'SB35 Determination Data'!$K100,'5th Cycle APR Raw Data-Final'!$T$3:$T$1977,"&gt;="&amp;'SB35 Determination Data'!$F100,'5th Cycle APR Raw Data-Final'!$T$3:$T$1977,"&lt;="&amp;G100))</f>
        <v>8</v>
      </c>
      <c r="X100" s="60">
        <f t="shared" si="12"/>
        <v>36</v>
      </c>
      <c r="Y100" s="60">
        <f t="shared" si="13"/>
        <v>182</v>
      </c>
      <c r="Z100" s="60">
        <f t="shared" si="14"/>
        <v>36</v>
      </c>
      <c r="AA100" s="31">
        <f t="shared" si="15"/>
        <v>0.83486238532110091</v>
      </c>
      <c r="AB100" s="31">
        <f t="shared" si="16"/>
        <v>0.83486238532110091</v>
      </c>
      <c r="AC100" s="60">
        <f>VLOOKUP(K100,'5th Cycle APR Raw Data-Final'!$A$3:$P$1977,14,FALSE)</f>
        <v>243</v>
      </c>
      <c r="AD100" s="60">
        <f>IF(AN100&lt;1,SUMIFS('5th Cycle APR Raw Data-Final'!$O$3:$O$1977,'5th Cycle APR Raw Data-Final'!$A$3:$A$1977,'SB35 Determination Data'!$K100,'5th Cycle APR Raw Data-Final'!$T$3:$T$1977,"&gt;="&amp;'SB35 Determination Data'!$F100,'5th Cycle APR Raw Data-Final'!$T$3:$T$1977,"&lt;"&amp;E100),SUMIFS('5th Cycle APR Raw Data-Final'!$O$3:$O$1977,'5th Cycle APR Raw Data-Final'!$A$3:$A$1977,'SB35 Determination Data'!$K100,'5th Cycle APR Raw Data-Final'!$T$3:$T$1977,"&gt;="&amp;'SB35 Determination Data'!$F100,'5th Cycle APR Raw Data-Final'!$T$3:$T$1977,"&lt;="&amp;G100))</f>
        <v>125</v>
      </c>
      <c r="AE100" s="60">
        <f t="shared" si="17"/>
        <v>118</v>
      </c>
      <c r="AF100" s="31">
        <f t="shared" si="18"/>
        <v>0.51440329218106995</v>
      </c>
      <c r="AG100" s="60">
        <f>VLOOKUP(K100,'5th Cycle APR Raw Data-Final'!$A$3:$P$1977,16,FALSE)</f>
        <v>532</v>
      </c>
      <c r="AH100" s="60">
        <f>IF(AN100&lt;1,SUMIFS('5th Cycle APR Raw Data-Final'!$Q$3:$Q$1977,'5th Cycle APR Raw Data-Final'!$A$3:$A$1977,'SB35 Determination Data'!$K100,'5th Cycle APR Raw Data-Final'!$T$3:$T$1977,"&gt;="&amp;'SB35 Determination Data'!$F100,'5th Cycle APR Raw Data-Final'!$T$3:$T$1977,"&lt;"&amp;E100),SUMIFS('5th Cycle APR Raw Data-Final'!$Q$3:$Q$1977,'5th Cycle APR Raw Data-Final'!$A$3:$A$1977,'SB35 Determination Data'!$K100,'5th Cycle APR Raw Data-Final'!$T$3:$T$1977,"&gt;="&amp;'SB35 Determination Data'!$F100,'5th Cycle APR Raw Data-Final'!$T$3:$T$1977,"&lt;="&amp;G100))</f>
        <v>1155</v>
      </c>
      <c r="AI100" s="60">
        <f t="shared" si="19"/>
        <v>0</v>
      </c>
      <c r="AJ100" s="31">
        <f t="shared" si="20"/>
        <v>2.1710526315789473</v>
      </c>
      <c r="AK100" s="60">
        <f>VLOOKUP(K100,'5th Cycle APR Raw Data-Final'!$A$3:$R$1977,18,FALSE)</f>
        <v>1367</v>
      </c>
      <c r="AL100" s="60">
        <f>IF(AN100&lt;1,SUMIFS('5th Cycle APR Raw Data-Final'!$S$3:$S$1977,'5th Cycle APR Raw Data-Final'!$A$3:$A$1977,'SB35 Determination Data'!$K100,'5th Cycle APR Raw Data-Final'!$T$3:$T$1977,"&gt;="&amp;'SB35 Determination Data'!$F100,'5th Cycle APR Raw Data-Final'!$T$3:$T$1977,"&lt;"&amp;E100),SUMIFS('5th Cycle APR Raw Data-Final'!$S$3:$S$1977,'5th Cycle APR Raw Data-Final'!$A$3:$A$1977,'SB35 Determination Data'!$K100,'5th Cycle APR Raw Data-Final'!$T$3:$T$1977,"&gt;="&amp;'SB35 Determination Data'!$F100,'5th Cycle APR Raw Data-Final'!$T$3:$T$1977,"&lt;="&amp;G100))</f>
        <v>1525</v>
      </c>
      <c r="AM100" s="60">
        <f t="shared" si="21"/>
        <v>465</v>
      </c>
      <c r="AN100" s="62">
        <f t="shared" si="22"/>
        <v>0.5</v>
      </c>
      <c r="AO100" s="9" t="str">
        <f t="shared" si="23"/>
        <v>NO</v>
      </c>
      <c r="AP100" s="9" t="str">
        <f t="shared" si="24"/>
        <v>YES</v>
      </c>
      <c r="AQ100" s="9" t="str">
        <f t="shared" si="25"/>
        <v>NO</v>
      </c>
      <c r="AR100" s="48" t="str">
        <f>VLOOKUP(K100,'2018Submitted'!$A$2:$C$540,3,FALSE)</f>
        <v>Successful</v>
      </c>
      <c r="AS100" s="9" t="str">
        <f t="shared" si="26"/>
        <v>NO</v>
      </c>
      <c r="AT100" s="9" t="str">
        <f t="shared" si="27"/>
        <v>YES</v>
      </c>
    </row>
    <row r="101" spans="1:46" ht="12.75" customHeight="1" x14ac:dyDescent="0.15">
      <c r="A101" s="9" t="s">
        <v>162</v>
      </c>
      <c r="B101" s="9" t="str">
        <f t="shared" si="0"/>
        <v>CORCORAN</v>
      </c>
      <c r="C101" s="31">
        <f t="shared" si="1"/>
        <v>0.375</v>
      </c>
      <c r="D101" s="45">
        <f t="shared" si="2"/>
        <v>8</v>
      </c>
      <c r="E101" s="46">
        <f t="shared" si="3"/>
        <v>2020</v>
      </c>
      <c r="F101" s="46">
        <f t="shared" si="4"/>
        <v>2016</v>
      </c>
      <c r="G101" s="46">
        <f t="shared" si="5"/>
        <v>2023</v>
      </c>
      <c r="H101" s="9" t="str">
        <f t="shared" si="6"/>
        <v>01/31/2016</v>
      </c>
      <c r="I101" s="9" t="str">
        <f t="shared" si="7"/>
        <v>01/31/2024</v>
      </c>
      <c r="J101" s="9" t="s">
        <v>163</v>
      </c>
      <c r="K101" s="29" t="s">
        <v>540</v>
      </c>
      <c r="L101" s="60" t="e">
        <f>VLOOKUP(K101,'5th Cycle APR Raw Data-Final'!$A$3:$P$1977,6,FALSE)</f>
        <v>#N/A</v>
      </c>
      <c r="M101" s="60">
        <f>IF(AN101&lt;1,SUMIFS('5th Cycle APR Raw Data-Final'!G$3:G$1977,'5th Cycle APR Raw Data-Final'!$A$3:$A$1977,'SB35 Determination Data'!$K101,'5th Cycle APR Raw Data-Final'!$T$3:$T$1977,"&gt;="&amp;'SB35 Determination Data'!$F101,'5th Cycle APR Raw Data-Final'!$T$3:$T$1977,"&lt;"&amp;E101),SUMIFS('5th Cycle APR Raw Data-Final'!G$3:G$1977,'5th Cycle APR Raw Data-Final'!$A$3:$A$1977,'SB35 Determination Data'!$K101,'5th Cycle APR Raw Data-Final'!$T$3:$T$1977,"&gt;="&amp;'SB35 Determination Data'!$F101,'5th Cycle APR Raw Data-Final'!$T$3:$T$1977,"&lt;="&amp;G101))</f>
        <v>0</v>
      </c>
      <c r="N101" s="60">
        <f>IF(AN101&lt;1,SUMIFS('5th Cycle APR Raw Data-Final'!H$3:H$1977,'5th Cycle APR Raw Data-Final'!$A$3:$A$1977,'SB35 Determination Data'!$K101,'5th Cycle APR Raw Data-Final'!$T$3:$T$1977,"&gt;="&amp;'SB35 Determination Data'!$F101,'5th Cycle APR Raw Data-Final'!$T$3:$T$1977,"&lt;"&amp;E101),SUMIFS('5th Cycle APR Raw Data-Final'!H$3:H$1977,'5th Cycle APR Raw Data-Final'!$A$3:$A$1977,'SB35 Determination Data'!$K101,'5th Cycle APR Raw Data-Final'!$T$3:$T$1977,"&gt;="&amp;'SB35 Determination Data'!$F101,'5th Cycle APR Raw Data-Final'!$T$3:$T$1977,"&lt;="&amp;G101))</f>
        <v>0</v>
      </c>
      <c r="O101" s="60">
        <f>IF(AN101&lt;1,SUMIFS('5th Cycle APR Raw Data-Final'!I$3:I$1977,'5th Cycle APR Raw Data-Final'!$A$3:$A$1977,'SB35 Determination Data'!$K101,'5th Cycle APR Raw Data-Final'!$T$3:$T$1977,"&gt;="&amp;'SB35 Determination Data'!$F101,'5th Cycle APR Raw Data-Final'!$T$3:$T$1977,"&lt;"&amp;E101),SUMIFS('5th Cycle APR Raw Data-Final'!I$3:I$1977,'5th Cycle APR Raw Data-Final'!$A$3:$A$1977,'SB35 Determination Data'!$K101,'5th Cycle APR Raw Data-Final'!$T$3:$T$1977,"&gt;="&amp;'SB35 Determination Data'!$F101,'5th Cycle APR Raw Data-Final'!$T$3:$T$1977,"&lt;="&amp;G101))</f>
        <v>0</v>
      </c>
      <c r="P101" s="60" t="e">
        <f t="shared" si="8"/>
        <v>#N/A</v>
      </c>
      <c r="Q101" s="31" t="str">
        <f t="shared" si="9"/>
        <v>No 2018 Annual Progress Report</v>
      </c>
      <c r="R101" s="61" t="e">
        <f t="shared" si="10"/>
        <v>#N/A</v>
      </c>
      <c r="S101" s="61" t="e">
        <f t="shared" si="11"/>
        <v>#N/A</v>
      </c>
      <c r="T101" s="60" t="e">
        <f>VLOOKUP(K101,'5th Cycle APR Raw Data-Final'!$A$3:$P$1977,10,FALSE)</f>
        <v>#N/A</v>
      </c>
      <c r="U101" s="60">
        <f>IF(AN101&lt;1,SUMIFS('5th Cycle APR Raw Data-Final'!K$3:K$1977,'5th Cycle APR Raw Data-Final'!$A$3:$A$1977,'SB35 Determination Data'!$K101,'5th Cycle APR Raw Data-Final'!$T$3:$T$1977,"&gt;="&amp;'SB35 Determination Data'!$F101,'5th Cycle APR Raw Data-Final'!$T$3:$T$1977,"&lt;"&amp;E101),SUMIFS('5th Cycle APR Raw Data-Final'!K$3:K$1977,'5th Cycle APR Raw Data-Final'!$A$3:$A$1977,'SB35 Determination Data'!$K101,'5th Cycle APR Raw Data-Final'!$T$3:$T$1977,"&gt;="&amp;'SB35 Determination Data'!$F101,'5th Cycle APR Raw Data-Final'!$T$3:$T$1977,"&lt;="&amp;G101))</f>
        <v>0</v>
      </c>
      <c r="V101" s="60">
        <f>IF(AN101&lt;1,SUMIFS('5th Cycle APR Raw Data-Final'!L$3:L$1977,'5th Cycle APR Raw Data-Final'!$A$3:$A$1977,'SB35 Determination Data'!$K101,'5th Cycle APR Raw Data-Final'!$T$3:$T$1977,"&gt;="&amp;'SB35 Determination Data'!$F101,'5th Cycle APR Raw Data-Final'!$T$3:$T$1977,"&lt;"&amp;E101),SUMIFS('5th Cycle APR Raw Data-Final'!L$3:L$1977,'5th Cycle APR Raw Data-Final'!$A$3:$A$1977,'SB35 Determination Data'!$K101,'5th Cycle APR Raw Data-Final'!$T$3:$T$1977,"&gt;="&amp;'SB35 Determination Data'!$F101,'5th Cycle APR Raw Data-Final'!$T$3:$T$1977,"&lt;="&amp;G101))</f>
        <v>0</v>
      </c>
      <c r="W101" s="60">
        <f>IF(AN101&lt;1,SUMIFS('5th Cycle APR Raw Data-Final'!M$3:M$1977,'5th Cycle APR Raw Data-Final'!$A$3:$A$1977,'SB35 Determination Data'!$K101,'5th Cycle APR Raw Data-Final'!$T$3:$T$1977,"&gt;="&amp;'SB35 Determination Data'!$F101,'5th Cycle APR Raw Data-Final'!$T$3:$T$1977,"&lt;"&amp;E101),SUMIFS('5th Cycle APR Raw Data-Final'!M$3:M$1977,'5th Cycle APR Raw Data-Final'!$A$3:$A$1977,'SB35 Determination Data'!$K101,'5th Cycle APR Raw Data-Final'!$T$3:$T$1977,"&gt;="&amp;'SB35 Determination Data'!$F101,'5th Cycle APR Raw Data-Final'!$T$3:$T$1977,"&lt;="&amp;G101))</f>
        <v>0</v>
      </c>
      <c r="X101" s="60" t="e">
        <f t="shared" si="12"/>
        <v>#N/A</v>
      </c>
      <c r="Y101" s="60" t="e">
        <f t="shared" si="13"/>
        <v>#N/A</v>
      </c>
      <c r="Z101" s="60" t="e">
        <f t="shared" si="14"/>
        <v>#N/A</v>
      </c>
      <c r="AA101" s="31" t="str">
        <f t="shared" si="15"/>
        <v>No 2018 Annual Progress Report</v>
      </c>
      <c r="AB101" s="31" t="str">
        <f t="shared" si="16"/>
        <v>No 2018 Annual Progress Report</v>
      </c>
      <c r="AC101" s="60" t="e">
        <f>VLOOKUP(K101,'5th Cycle APR Raw Data-Final'!$A$3:$P$1977,14,FALSE)</f>
        <v>#N/A</v>
      </c>
      <c r="AD101" s="60">
        <f>IF(AN101&lt;1,SUMIFS('5th Cycle APR Raw Data-Final'!$O$3:$O$1977,'5th Cycle APR Raw Data-Final'!$A$3:$A$1977,'SB35 Determination Data'!$K101,'5th Cycle APR Raw Data-Final'!$T$3:$T$1977,"&gt;="&amp;'SB35 Determination Data'!$F101,'5th Cycle APR Raw Data-Final'!$T$3:$T$1977,"&lt;"&amp;E101),SUMIFS('5th Cycle APR Raw Data-Final'!$O$3:$O$1977,'5th Cycle APR Raw Data-Final'!$A$3:$A$1977,'SB35 Determination Data'!$K101,'5th Cycle APR Raw Data-Final'!$T$3:$T$1977,"&gt;="&amp;'SB35 Determination Data'!$F101,'5th Cycle APR Raw Data-Final'!$T$3:$T$1977,"&lt;="&amp;G101))</f>
        <v>0</v>
      </c>
      <c r="AE101" s="60" t="e">
        <f t="shared" si="17"/>
        <v>#N/A</v>
      </c>
      <c r="AF101" s="31" t="str">
        <f t="shared" si="18"/>
        <v>No 2018 Annual Progress Report</v>
      </c>
      <c r="AG101" s="60" t="e">
        <f>VLOOKUP(K101,'5th Cycle APR Raw Data-Final'!$A$3:$P$1977,16,FALSE)</f>
        <v>#N/A</v>
      </c>
      <c r="AH101" s="60">
        <f>IF(AN101&lt;1,SUMIFS('5th Cycle APR Raw Data-Final'!$Q$3:$Q$1977,'5th Cycle APR Raw Data-Final'!$A$3:$A$1977,'SB35 Determination Data'!$K101,'5th Cycle APR Raw Data-Final'!$T$3:$T$1977,"&gt;="&amp;'SB35 Determination Data'!$F101,'5th Cycle APR Raw Data-Final'!$T$3:$T$1977,"&lt;"&amp;E101),SUMIFS('5th Cycle APR Raw Data-Final'!$Q$3:$Q$1977,'5th Cycle APR Raw Data-Final'!$A$3:$A$1977,'SB35 Determination Data'!$K101,'5th Cycle APR Raw Data-Final'!$T$3:$T$1977,"&gt;="&amp;'SB35 Determination Data'!$F101,'5th Cycle APR Raw Data-Final'!$T$3:$T$1977,"&lt;="&amp;G101))</f>
        <v>0</v>
      </c>
      <c r="AI101" s="60" t="e">
        <f t="shared" si="19"/>
        <v>#N/A</v>
      </c>
      <c r="AJ101" s="31" t="str">
        <f t="shared" si="20"/>
        <v>No 2018 Annual Progress Report</v>
      </c>
      <c r="AK101" s="60" t="e">
        <f>VLOOKUP(K101,'5th Cycle APR Raw Data-Final'!$A$3:$R$1977,18,FALSE)</f>
        <v>#N/A</v>
      </c>
      <c r="AL101" s="60">
        <f>IF(AN101&lt;1,SUMIFS('5th Cycle APR Raw Data-Final'!$S$3:$S$1977,'5th Cycle APR Raw Data-Final'!$A$3:$A$1977,'SB35 Determination Data'!$K101,'5th Cycle APR Raw Data-Final'!$T$3:$T$1977,"&gt;="&amp;'SB35 Determination Data'!$F101,'5th Cycle APR Raw Data-Final'!$T$3:$T$1977,"&lt;"&amp;E101),SUMIFS('5th Cycle APR Raw Data-Final'!$S$3:$S$1977,'5th Cycle APR Raw Data-Final'!$A$3:$A$1977,'SB35 Determination Data'!$K101,'5th Cycle APR Raw Data-Final'!$T$3:$T$1977,"&gt;="&amp;'SB35 Determination Data'!$F101,'5th Cycle APR Raw Data-Final'!$T$3:$T$1977,"&lt;="&amp;G101))</f>
        <v>0</v>
      </c>
      <c r="AM101" s="60" t="e">
        <f t="shared" si="21"/>
        <v>#N/A</v>
      </c>
      <c r="AN101" s="62">
        <f t="shared" si="22"/>
        <v>0.375</v>
      </c>
      <c r="AO101" s="9" t="str">
        <f t="shared" si="23"/>
        <v>YES</v>
      </c>
      <c r="AP101" s="9" t="str">
        <f t="shared" si="24"/>
        <v>NO</v>
      </c>
      <c r="AQ101" s="9" t="str">
        <f t="shared" si="25"/>
        <v>NO</v>
      </c>
      <c r="AR101" s="48" t="str">
        <f>VLOOKUP(K101,'2018Submitted'!$A$2:$C$540,3,FALSE)</f>
        <v>No 2018 Annual Progress Report</v>
      </c>
      <c r="AS101" s="9" t="str">
        <f t="shared" si="26"/>
        <v>YES</v>
      </c>
      <c r="AT101" s="9" t="str">
        <f t="shared" si="27"/>
        <v>NO</v>
      </c>
    </row>
    <row r="102" spans="1:46" ht="12.75" customHeight="1" x14ac:dyDescent="0.15">
      <c r="A102" s="9" t="s">
        <v>542</v>
      </c>
      <c r="B102" s="9" t="str">
        <f t="shared" si="0"/>
        <v>CORNING</v>
      </c>
      <c r="C102" s="31">
        <f t="shared" si="1"/>
        <v>1</v>
      </c>
      <c r="D102" s="45">
        <f t="shared" si="2"/>
        <v>5</v>
      </c>
      <c r="E102" s="46">
        <f t="shared" si="3"/>
        <v>2017</v>
      </c>
      <c r="F102" s="46">
        <f t="shared" si="4"/>
        <v>2014</v>
      </c>
      <c r="G102" s="46">
        <f t="shared" si="5"/>
        <v>2018</v>
      </c>
      <c r="H102" s="9" t="str">
        <f t="shared" si="6"/>
        <v>06/30/2014</v>
      </c>
      <c r="I102" s="9" t="str">
        <f t="shared" si="7"/>
        <v>06/30/2019</v>
      </c>
      <c r="J102" s="9" t="s">
        <v>83</v>
      </c>
      <c r="K102" s="29" t="s">
        <v>543</v>
      </c>
      <c r="L102" s="60">
        <f>VLOOKUP(K102,'5th Cycle APR Raw Data-Final'!$A$3:$P$1977,6,FALSE)</f>
        <v>38</v>
      </c>
      <c r="M102" s="60">
        <f>IF(AN102&lt;1,SUMIFS('5th Cycle APR Raw Data-Final'!G$3:G$1977,'5th Cycle APR Raw Data-Final'!$A$3:$A$1977,'SB35 Determination Data'!$K102,'5th Cycle APR Raw Data-Final'!$T$3:$T$1977,"&gt;="&amp;'SB35 Determination Data'!$F102,'5th Cycle APR Raw Data-Final'!$T$3:$T$1977,"&lt;"&amp;E102),SUMIFS('5th Cycle APR Raw Data-Final'!G$3:G$1977,'5th Cycle APR Raw Data-Final'!$A$3:$A$1977,'SB35 Determination Data'!$K102,'5th Cycle APR Raw Data-Final'!$T$3:$T$1977,"&gt;="&amp;'SB35 Determination Data'!$F102,'5th Cycle APR Raw Data-Final'!$T$3:$T$1977,"&lt;="&amp;G102))</f>
        <v>0</v>
      </c>
      <c r="N102" s="60">
        <f>IF(AN102&lt;1,SUMIFS('5th Cycle APR Raw Data-Final'!H$3:H$1977,'5th Cycle APR Raw Data-Final'!$A$3:$A$1977,'SB35 Determination Data'!$K102,'5th Cycle APR Raw Data-Final'!$T$3:$T$1977,"&gt;="&amp;'SB35 Determination Data'!$F102,'5th Cycle APR Raw Data-Final'!$T$3:$T$1977,"&lt;"&amp;E102),SUMIFS('5th Cycle APR Raw Data-Final'!H$3:H$1977,'5th Cycle APR Raw Data-Final'!$A$3:$A$1977,'SB35 Determination Data'!$K102,'5th Cycle APR Raw Data-Final'!$T$3:$T$1977,"&gt;="&amp;'SB35 Determination Data'!$F102,'5th Cycle APR Raw Data-Final'!$T$3:$T$1977,"&lt;="&amp;G102))</f>
        <v>0</v>
      </c>
      <c r="O102" s="60">
        <f>IF(AN102&lt;1,SUMIFS('5th Cycle APR Raw Data-Final'!I$3:I$1977,'5th Cycle APR Raw Data-Final'!$A$3:$A$1977,'SB35 Determination Data'!$K102,'5th Cycle APR Raw Data-Final'!$T$3:$T$1977,"&gt;="&amp;'SB35 Determination Data'!$F102,'5th Cycle APR Raw Data-Final'!$T$3:$T$1977,"&lt;"&amp;E102),SUMIFS('5th Cycle APR Raw Data-Final'!I$3:I$1977,'5th Cycle APR Raw Data-Final'!$A$3:$A$1977,'SB35 Determination Data'!$K102,'5th Cycle APR Raw Data-Final'!$T$3:$T$1977,"&gt;="&amp;'SB35 Determination Data'!$F102,'5th Cycle APR Raw Data-Final'!$T$3:$T$1977,"&lt;="&amp;G102))</f>
        <v>0</v>
      </c>
      <c r="P102" s="60">
        <f t="shared" si="8"/>
        <v>38</v>
      </c>
      <c r="Q102" s="31">
        <f t="shared" si="9"/>
        <v>0</v>
      </c>
      <c r="R102" s="61">
        <f t="shared" si="10"/>
        <v>38</v>
      </c>
      <c r="S102" s="61">
        <f t="shared" si="11"/>
        <v>0</v>
      </c>
      <c r="T102" s="60">
        <f>VLOOKUP(K102,'5th Cycle APR Raw Data-Final'!$A$3:$P$1977,10,FALSE)</f>
        <v>30</v>
      </c>
      <c r="U102" s="60">
        <f>IF(AN102&lt;1,SUMIFS('5th Cycle APR Raw Data-Final'!K$3:K$1977,'5th Cycle APR Raw Data-Final'!$A$3:$A$1977,'SB35 Determination Data'!$K102,'5th Cycle APR Raw Data-Final'!$T$3:$T$1977,"&gt;="&amp;'SB35 Determination Data'!$F102,'5th Cycle APR Raw Data-Final'!$T$3:$T$1977,"&lt;"&amp;E102),SUMIFS('5th Cycle APR Raw Data-Final'!K$3:K$1977,'5th Cycle APR Raw Data-Final'!$A$3:$A$1977,'SB35 Determination Data'!$K102,'5th Cycle APR Raw Data-Final'!$T$3:$T$1977,"&gt;="&amp;'SB35 Determination Data'!$F102,'5th Cycle APR Raw Data-Final'!$T$3:$T$1977,"&lt;="&amp;G102))</f>
        <v>0</v>
      </c>
      <c r="V102" s="60">
        <f>IF(AN102&lt;1,SUMIFS('5th Cycle APR Raw Data-Final'!L$3:L$1977,'5th Cycle APR Raw Data-Final'!$A$3:$A$1977,'SB35 Determination Data'!$K102,'5th Cycle APR Raw Data-Final'!$T$3:$T$1977,"&gt;="&amp;'SB35 Determination Data'!$F102,'5th Cycle APR Raw Data-Final'!$T$3:$T$1977,"&lt;"&amp;E102),SUMIFS('5th Cycle APR Raw Data-Final'!L$3:L$1977,'5th Cycle APR Raw Data-Final'!$A$3:$A$1977,'SB35 Determination Data'!$K102,'5th Cycle APR Raw Data-Final'!$T$3:$T$1977,"&gt;="&amp;'SB35 Determination Data'!$F102,'5th Cycle APR Raw Data-Final'!$T$3:$T$1977,"&lt;="&amp;G102))</f>
        <v>0</v>
      </c>
      <c r="W102" s="60">
        <f>IF(AN102&lt;1,SUMIFS('5th Cycle APR Raw Data-Final'!M$3:M$1977,'5th Cycle APR Raw Data-Final'!$A$3:$A$1977,'SB35 Determination Data'!$K102,'5th Cycle APR Raw Data-Final'!$T$3:$T$1977,"&gt;="&amp;'SB35 Determination Data'!$F102,'5th Cycle APR Raw Data-Final'!$T$3:$T$1977,"&lt;"&amp;E102),SUMIFS('5th Cycle APR Raw Data-Final'!M$3:M$1977,'5th Cycle APR Raw Data-Final'!$A$3:$A$1977,'SB35 Determination Data'!$K102,'5th Cycle APR Raw Data-Final'!$T$3:$T$1977,"&gt;="&amp;'SB35 Determination Data'!$F102,'5th Cycle APR Raw Data-Final'!$T$3:$T$1977,"&lt;="&amp;G102))</f>
        <v>0</v>
      </c>
      <c r="X102" s="60">
        <f t="shared" si="12"/>
        <v>30</v>
      </c>
      <c r="Y102" s="60">
        <f t="shared" si="13"/>
        <v>0</v>
      </c>
      <c r="Z102" s="60">
        <f t="shared" si="14"/>
        <v>30</v>
      </c>
      <c r="AA102" s="31">
        <f t="shared" si="15"/>
        <v>0</v>
      </c>
      <c r="AB102" s="31">
        <f t="shared" si="16"/>
        <v>0</v>
      </c>
      <c r="AC102" s="60">
        <f>VLOOKUP(K102,'5th Cycle APR Raw Data-Final'!$A$3:$P$1977,14,FALSE)</f>
        <v>33</v>
      </c>
      <c r="AD102" s="60">
        <f>IF(AN102&lt;1,SUMIFS('5th Cycle APR Raw Data-Final'!$O$3:$O$1977,'5th Cycle APR Raw Data-Final'!$A$3:$A$1977,'SB35 Determination Data'!$K102,'5th Cycle APR Raw Data-Final'!$T$3:$T$1977,"&gt;="&amp;'SB35 Determination Data'!$F102,'5th Cycle APR Raw Data-Final'!$T$3:$T$1977,"&lt;"&amp;E102),SUMIFS('5th Cycle APR Raw Data-Final'!$O$3:$O$1977,'5th Cycle APR Raw Data-Final'!$A$3:$A$1977,'SB35 Determination Data'!$K102,'5th Cycle APR Raw Data-Final'!$T$3:$T$1977,"&gt;="&amp;'SB35 Determination Data'!$F102,'5th Cycle APR Raw Data-Final'!$T$3:$T$1977,"&lt;="&amp;G102))</f>
        <v>4</v>
      </c>
      <c r="AE102" s="60">
        <f t="shared" si="17"/>
        <v>29</v>
      </c>
      <c r="AF102" s="31">
        <f t="shared" si="18"/>
        <v>0.12121212121212122</v>
      </c>
      <c r="AG102" s="60">
        <f>VLOOKUP(K102,'5th Cycle APR Raw Data-Final'!$A$3:$P$1977,16,FALSE)</f>
        <v>75</v>
      </c>
      <c r="AH102" s="60">
        <f>IF(AN102&lt;1,SUMIFS('5th Cycle APR Raw Data-Final'!$Q$3:$Q$1977,'5th Cycle APR Raw Data-Final'!$A$3:$A$1977,'SB35 Determination Data'!$K102,'5th Cycle APR Raw Data-Final'!$T$3:$T$1977,"&gt;="&amp;'SB35 Determination Data'!$F102,'5th Cycle APR Raw Data-Final'!$T$3:$T$1977,"&lt;"&amp;E102),SUMIFS('5th Cycle APR Raw Data-Final'!$Q$3:$Q$1977,'5th Cycle APR Raw Data-Final'!$A$3:$A$1977,'SB35 Determination Data'!$K102,'5th Cycle APR Raw Data-Final'!$T$3:$T$1977,"&gt;="&amp;'SB35 Determination Data'!$F102,'5th Cycle APR Raw Data-Final'!$T$3:$T$1977,"&lt;="&amp;G102))</f>
        <v>13</v>
      </c>
      <c r="AI102" s="60">
        <f t="shared" si="19"/>
        <v>62</v>
      </c>
      <c r="AJ102" s="31">
        <f t="shared" si="20"/>
        <v>0.17333333333333334</v>
      </c>
      <c r="AK102" s="60">
        <f>VLOOKUP(K102,'5th Cycle APR Raw Data-Final'!$A$3:$R$1977,18,FALSE)</f>
        <v>176</v>
      </c>
      <c r="AL102" s="60">
        <f>IF(AN102&lt;1,SUMIFS('5th Cycle APR Raw Data-Final'!$S$3:$S$1977,'5th Cycle APR Raw Data-Final'!$A$3:$A$1977,'SB35 Determination Data'!$K102,'5th Cycle APR Raw Data-Final'!$T$3:$T$1977,"&gt;="&amp;'SB35 Determination Data'!$F102,'5th Cycle APR Raw Data-Final'!$T$3:$T$1977,"&lt;"&amp;E102),SUMIFS('5th Cycle APR Raw Data-Final'!$S$3:$S$1977,'5th Cycle APR Raw Data-Final'!$A$3:$A$1977,'SB35 Determination Data'!$K102,'5th Cycle APR Raw Data-Final'!$T$3:$T$1977,"&gt;="&amp;'SB35 Determination Data'!$F102,'5th Cycle APR Raw Data-Final'!$T$3:$T$1977,"&lt;="&amp;G102))</f>
        <v>17</v>
      </c>
      <c r="AM102" s="60">
        <f t="shared" si="21"/>
        <v>159</v>
      </c>
      <c r="AN102" s="62">
        <f t="shared" si="22"/>
        <v>1</v>
      </c>
      <c r="AO102" s="9" t="str">
        <f t="shared" si="23"/>
        <v>YES</v>
      </c>
      <c r="AP102" s="9" t="str">
        <f t="shared" si="24"/>
        <v>NO</v>
      </c>
      <c r="AQ102" s="9" t="str">
        <f t="shared" si="25"/>
        <v>NO</v>
      </c>
      <c r="AR102" s="48" t="str">
        <f>VLOOKUP(K102,'2018Submitted'!$A$2:$C$540,3,FALSE)</f>
        <v>Successful</v>
      </c>
      <c r="AS102" s="9" t="str">
        <f t="shared" si="26"/>
        <v>NO</v>
      </c>
      <c r="AT102" s="9" t="str">
        <f t="shared" si="27"/>
        <v>NO</v>
      </c>
    </row>
    <row r="103" spans="1:46" ht="12.75" customHeight="1" x14ac:dyDescent="0.15">
      <c r="A103" s="9" t="s">
        <v>316</v>
      </c>
      <c r="B103" s="9" t="str">
        <f t="shared" si="0"/>
        <v>CORONA</v>
      </c>
      <c r="C103" s="31">
        <f t="shared" si="1"/>
        <v>0.625</v>
      </c>
      <c r="D103" s="45">
        <f t="shared" si="2"/>
        <v>8</v>
      </c>
      <c r="E103" s="46">
        <f t="shared" si="3"/>
        <v>2018</v>
      </c>
      <c r="F103" s="46">
        <f t="shared" si="4"/>
        <v>2014</v>
      </c>
      <c r="G103" s="46" t="str">
        <f t="shared" si="5"/>
        <v>2021</v>
      </c>
      <c r="H103" s="9" t="str">
        <f t="shared" si="6"/>
        <v>10/15/2013</v>
      </c>
      <c r="I103" s="9" t="str">
        <f t="shared" si="7"/>
        <v>10/15/2021</v>
      </c>
      <c r="J103" s="9" t="s">
        <v>144</v>
      </c>
      <c r="K103" s="29" t="s">
        <v>322</v>
      </c>
      <c r="L103" s="60">
        <f>VLOOKUP(K103,'5th Cycle APR Raw Data-Final'!$A$3:$P$1977,6,FALSE)</f>
        <v>192</v>
      </c>
      <c r="M103" s="60">
        <f>IF(AN103&lt;1,SUMIFS('5th Cycle APR Raw Data-Final'!G$3:G$1977,'5th Cycle APR Raw Data-Final'!$A$3:$A$1977,'SB35 Determination Data'!$K103,'5th Cycle APR Raw Data-Final'!$T$3:$T$1977,"&gt;="&amp;'SB35 Determination Data'!$F103,'5th Cycle APR Raw Data-Final'!$T$3:$T$1977,"&lt;"&amp;E103),SUMIFS('5th Cycle APR Raw Data-Final'!G$3:G$1977,'5th Cycle APR Raw Data-Final'!$A$3:$A$1977,'SB35 Determination Data'!$K103,'5th Cycle APR Raw Data-Final'!$T$3:$T$1977,"&gt;="&amp;'SB35 Determination Data'!$F103,'5th Cycle APR Raw Data-Final'!$T$3:$T$1977,"&lt;="&amp;G103))</f>
        <v>53</v>
      </c>
      <c r="N103" s="60">
        <f>IF(AN103&lt;1,SUMIFS('5th Cycle APR Raw Data-Final'!H$3:H$1977,'5th Cycle APR Raw Data-Final'!$A$3:$A$1977,'SB35 Determination Data'!$K103,'5th Cycle APR Raw Data-Final'!$T$3:$T$1977,"&gt;="&amp;'SB35 Determination Data'!$F103,'5th Cycle APR Raw Data-Final'!$T$3:$T$1977,"&lt;"&amp;E103),SUMIFS('5th Cycle APR Raw Data-Final'!H$3:H$1977,'5th Cycle APR Raw Data-Final'!$A$3:$A$1977,'SB35 Determination Data'!$K103,'5th Cycle APR Raw Data-Final'!$T$3:$T$1977,"&gt;="&amp;'SB35 Determination Data'!$F103,'5th Cycle APR Raw Data-Final'!$T$3:$T$1977,"&lt;="&amp;G103))</f>
        <v>53</v>
      </c>
      <c r="O103" s="60">
        <f>IF(AN103&lt;1,SUMIFS('5th Cycle APR Raw Data-Final'!I$3:I$1977,'5th Cycle APR Raw Data-Final'!$A$3:$A$1977,'SB35 Determination Data'!$K103,'5th Cycle APR Raw Data-Final'!$T$3:$T$1977,"&gt;="&amp;'SB35 Determination Data'!$F103,'5th Cycle APR Raw Data-Final'!$T$3:$T$1977,"&lt;"&amp;E103),SUMIFS('5th Cycle APR Raw Data-Final'!I$3:I$1977,'5th Cycle APR Raw Data-Final'!$A$3:$A$1977,'SB35 Determination Data'!$K103,'5th Cycle APR Raw Data-Final'!$T$3:$T$1977,"&gt;="&amp;'SB35 Determination Data'!$F103,'5th Cycle APR Raw Data-Final'!$T$3:$T$1977,"&lt;="&amp;G103))</f>
        <v>0</v>
      </c>
      <c r="P103" s="60">
        <f t="shared" si="8"/>
        <v>139</v>
      </c>
      <c r="Q103" s="31">
        <f t="shared" si="9"/>
        <v>0.27604166666666669</v>
      </c>
      <c r="R103" s="61">
        <f t="shared" si="10"/>
        <v>96</v>
      </c>
      <c r="S103" s="61">
        <f t="shared" si="11"/>
        <v>0</v>
      </c>
      <c r="T103" s="60">
        <f>VLOOKUP(K103,'5th Cycle APR Raw Data-Final'!$A$3:$P$1977,10,FALSE)</f>
        <v>128</v>
      </c>
      <c r="U103" s="60">
        <f>IF(AN103&lt;1,SUMIFS('5th Cycle APR Raw Data-Final'!K$3:K$1977,'5th Cycle APR Raw Data-Final'!$A$3:$A$1977,'SB35 Determination Data'!$K103,'5th Cycle APR Raw Data-Final'!$T$3:$T$1977,"&gt;="&amp;'SB35 Determination Data'!$F103,'5th Cycle APR Raw Data-Final'!$T$3:$T$1977,"&lt;"&amp;E103),SUMIFS('5th Cycle APR Raw Data-Final'!K$3:K$1977,'5th Cycle APR Raw Data-Final'!$A$3:$A$1977,'SB35 Determination Data'!$K103,'5th Cycle APR Raw Data-Final'!$T$3:$T$1977,"&gt;="&amp;'SB35 Determination Data'!$F103,'5th Cycle APR Raw Data-Final'!$T$3:$T$1977,"&lt;="&amp;G103))</f>
        <v>18</v>
      </c>
      <c r="V103" s="60">
        <f>IF(AN103&lt;1,SUMIFS('5th Cycle APR Raw Data-Final'!L$3:L$1977,'5th Cycle APR Raw Data-Final'!$A$3:$A$1977,'SB35 Determination Data'!$K103,'5th Cycle APR Raw Data-Final'!$T$3:$T$1977,"&gt;="&amp;'SB35 Determination Data'!$F103,'5th Cycle APR Raw Data-Final'!$T$3:$T$1977,"&lt;"&amp;E103),SUMIFS('5th Cycle APR Raw Data-Final'!L$3:L$1977,'5th Cycle APR Raw Data-Final'!$A$3:$A$1977,'SB35 Determination Data'!$K103,'5th Cycle APR Raw Data-Final'!$T$3:$T$1977,"&gt;="&amp;'SB35 Determination Data'!$F103,'5th Cycle APR Raw Data-Final'!$T$3:$T$1977,"&lt;="&amp;G103))</f>
        <v>18</v>
      </c>
      <c r="W103" s="60">
        <f>IF(AN103&lt;1,SUMIFS('5th Cycle APR Raw Data-Final'!M$3:M$1977,'5th Cycle APR Raw Data-Final'!$A$3:$A$1977,'SB35 Determination Data'!$K103,'5th Cycle APR Raw Data-Final'!$T$3:$T$1977,"&gt;="&amp;'SB35 Determination Data'!$F103,'5th Cycle APR Raw Data-Final'!$T$3:$T$1977,"&lt;"&amp;E103),SUMIFS('5th Cycle APR Raw Data-Final'!M$3:M$1977,'5th Cycle APR Raw Data-Final'!$A$3:$A$1977,'SB35 Determination Data'!$K103,'5th Cycle APR Raw Data-Final'!$T$3:$T$1977,"&gt;="&amp;'SB35 Determination Data'!$F103,'5th Cycle APR Raw Data-Final'!$T$3:$T$1977,"&lt;="&amp;G103))</f>
        <v>0</v>
      </c>
      <c r="X103" s="60">
        <f t="shared" si="12"/>
        <v>110</v>
      </c>
      <c r="Y103" s="60">
        <f t="shared" si="13"/>
        <v>18</v>
      </c>
      <c r="Z103" s="60">
        <f t="shared" si="14"/>
        <v>110</v>
      </c>
      <c r="AA103" s="31">
        <f t="shared" si="15"/>
        <v>0.140625</v>
      </c>
      <c r="AB103" s="31">
        <f t="shared" si="16"/>
        <v>0.140625</v>
      </c>
      <c r="AC103" s="60">
        <f>VLOOKUP(K103,'5th Cycle APR Raw Data-Final'!$A$3:$P$1977,14,FALSE)</f>
        <v>142</v>
      </c>
      <c r="AD103" s="60">
        <f>IF(AN103&lt;1,SUMIFS('5th Cycle APR Raw Data-Final'!$O$3:$O$1977,'5th Cycle APR Raw Data-Final'!$A$3:$A$1977,'SB35 Determination Data'!$K103,'5th Cycle APR Raw Data-Final'!$T$3:$T$1977,"&gt;="&amp;'SB35 Determination Data'!$F103,'5th Cycle APR Raw Data-Final'!$T$3:$T$1977,"&lt;"&amp;E103),SUMIFS('5th Cycle APR Raw Data-Final'!$O$3:$O$1977,'5th Cycle APR Raw Data-Final'!$A$3:$A$1977,'SB35 Determination Data'!$K103,'5th Cycle APR Raw Data-Final'!$T$3:$T$1977,"&gt;="&amp;'SB35 Determination Data'!$F103,'5th Cycle APR Raw Data-Final'!$T$3:$T$1977,"&lt;="&amp;G103))</f>
        <v>66</v>
      </c>
      <c r="AE103" s="60">
        <f t="shared" si="17"/>
        <v>76</v>
      </c>
      <c r="AF103" s="31">
        <f t="shared" si="18"/>
        <v>0.46478873239436619</v>
      </c>
      <c r="AG103" s="60">
        <f>VLOOKUP(K103,'5th Cycle APR Raw Data-Final'!$A$3:$P$1977,16,FALSE)</f>
        <v>308</v>
      </c>
      <c r="AH103" s="60">
        <f>IF(AN103&lt;1,SUMIFS('5th Cycle APR Raw Data-Final'!$Q$3:$Q$1977,'5th Cycle APR Raw Data-Final'!$A$3:$A$1977,'SB35 Determination Data'!$K103,'5th Cycle APR Raw Data-Final'!$T$3:$T$1977,"&gt;="&amp;'SB35 Determination Data'!$F103,'5th Cycle APR Raw Data-Final'!$T$3:$T$1977,"&lt;"&amp;E103),SUMIFS('5th Cycle APR Raw Data-Final'!$Q$3:$Q$1977,'5th Cycle APR Raw Data-Final'!$A$3:$A$1977,'SB35 Determination Data'!$K103,'5th Cycle APR Raw Data-Final'!$T$3:$T$1977,"&gt;="&amp;'SB35 Determination Data'!$F103,'5th Cycle APR Raw Data-Final'!$T$3:$T$1977,"&lt;="&amp;G103))</f>
        <v>1396</v>
      </c>
      <c r="AI103" s="60">
        <f t="shared" si="19"/>
        <v>0</v>
      </c>
      <c r="AJ103" s="31">
        <f t="shared" si="20"/>
        <v>4.5324675324675328</v>
      </c>
      <c r="AK103" s="60">
        <f>VLOOKUP(K103,'5th Cycle APR Raw Data-Final'!$A$3:$R$1977,18,FALSE)</f>
        <v>770</v>
      </c>
      <c r="AL103" s="60">
        <f>IF(AN103&lt;1,SUMIFS('5th Cycle APR Raw Data-Final'!$S$3:$S$1977,'5th Cycle APR Raw Data-Final'!$A$3:$A$1977,'SB35 Determination Data'!$K103,'5th Cycle APR Raw Data-Final'!$T$3:$T$1977,"&gt;="&amp;'SB35 Determination Data'!$F103,'5th Cycle APR Raw Data-Final'!$T$3:$T$1977,"&lt;"&amp;E103),SUMIFS('5th Cycle APR Raw Data-Final'!$S$3:$S$1977,'5th Cycle APR Raw Data-Final'!$A$3:$A$1977,'SB35 Determination Data'!$K103,'5th Cycle APR Raw Data-Final'!$T$3:$T$1977,"&gt;="&amp;'SB35 Determination Data'!$F103,'5th Cycle APR Raw Data-Final'!$T$3:$T$1977,"&lt;="&amp;G103))</f>
        <v>1533</v>
      </c>
      <c r="AM103" s="60">
        <f t="shared" si="21"/>
        <v>325</v>
      </c>
      <c r="AN103" s="62">
        <f t="shared" si="22"/>
        <v>0.5</v>
      </c>
      <c r="AO103" s="9" t="str">
        <f t="shared" si="23"/>
        <v>NO</v>
      </c>
      <c r="AP103" s="9" t="str">
        <f t="shared" si="24"/>
        <v>YES</v>
      </c>
      <c r="AQ103" s="9" t="str">
        <f t="shared" si="25"/>
        <v>NO</v>
      </c>
      <c r="AR103" s="48" t="str">
        <f>VLOOKUP(K103,'2018Submitted'!$A$2:$C$540,3,FALSE)</f>
        <v>Successful</v>
      </c>
      <c r="AS103" s="9" t="str">
        <f t="shared" si="26"/>
        <v>NO</v>
      </c>
      <c r="AT103" s="9" t="str">
        <f t="shared" si="27"/>
        <v>YES</v>
      </c>
    </row>
    <row r="104" spans="1:46" ht="12.75" customHeight="1" x14ac:dyDescent="0.15">
      <c r="A104" s="9" t="s">
        <v>416</v>
      </c>
      <c r="B104" s="9" t="str">
        <f t="shared" si="0"/>
        <v>CORONADO</v>
      </c>
      <c r="C104" s="31">
        <f t="shared" si="1"/>
        <v>0.75</v>
      </c>
      <c r="D104" s="45">
        <f t="shared" si="2"/>
        <v>8</v>
      </c>
      <c r="E104" s="46">
        <f t="shared" si="3"/>
        <v>2017</v>
      </c>
      <c r="F104" s="46">
        <f t="shared" si="4"/>
        <v>2013</v>
      </c>
      <c r="G104" s="46">
        <f t="shared" si="5"/>
        <v>2020</v>
      </c>
      <c r="H104" s="9" t="str">
        <f t="shared" si="6"/>
        <v>04/30/2013</v>
      </c>
      <c r="I104" s="9" t="str">
        <f t="shared" si="7"/>
        <v>04/30/2021</v>
      </c>
      <c r="J104" s="9" t="s">
        <v>417</v>
      </c>
      <c r="K104" s="29" t="s">
        <v>420</v>
      </c>
      <c r="L104" s="60">
        <f>VLOOKUP(K104,'5th Cycle APR Raw Data-Final'!$A$3:$P$1977,6,FALSE)</f>
        <v>13</v>
      </c>
      <c r="M104" s="60">
        <f>IF(AN104&lt;1,SUMIFS('5th Cycle APR Raw Data-Final'!G$3:G$1977,'5th Cycle APR Raw Data-Final'!$A$3:$A$1977,'SB35 Determination Data'!$K104,'5th Cycle APR Raw Data-Final'!$T$3:$T$1977,"&gt;="&amp;'SB35 Determination Data'!$F104,'5th Cycle APR Raw Data-Final'!$T$3:$T$1977,"&lt;"&amp;E104),SUMIFS('5th Cycle APR Raw Data-Final'!G$3:G$1977,'5th Cycle APR Raw Data-Final'!$A$3:$A$1977,'SB35 Determination Data'!$K104,'5th Cycle APR Raw Data-Final'!$T$3:$T$1977,"&gt;="&amp;'SB35 Determination Data'!$F104,'5th Cycle APR Raw Data-Final'!$T$3:$T$1977,"&lt;="&amp;G104))</f>
        <v>12</v>
      </c>
      <c r="N104" s="60">
        <f>IF(AN104&lt;1,SUMIFS('5th Cycle APR Raw Data-Final'!H$3:H$1977,'5th Cycle APR Raw Data-Final'!$A$3:$A$1977,'SB35 Determination Data'!$K104,'5th Cycle APR Raw Data-Final'!$T$3:$T$1977,"&gt;="&amp;'SB35 Determination Data'!$F104,'5th Cycle APR Raw Data-Final'!$T$3:$T$1977,"&lt;"&amp;E104),SUMIFS('5th Cycle APR Raw Data-Final'!H$3:H$1977,'5th Cycle APR Raw Data-Final'!$A$3:$A$1977,'SB35 Determination Data'!$K104,'5th Cycle APR Raw Data-Final'!$T$3:$T$1977,"&gt;="&amp;'SB35 Determination Data'!$F104,'5th Cycle APR Raw Data-Final'!$T$3:$T$1977,"&lt;="&amp;G104))</f>
        <v>12</v>
      </c>
      <c r="O104" s="60">
        <f>IF(AN104&lt;1,SUMIFS('5th Cycle APR Raw Data-Final'!I$3:I$1977,'5th Cycle APR Raw Data-Final'!$A$3:$A$1977,'SB35 Determination Data'!$K104,'5th Cycle APR Raw Data-Final'!$T$3:$T$1977,"&gt;="&amp;'SB35 Determination Data'!$F104,'5th Cycle APR Raw Data-Final'!$T$3:$T$1977,"&lt;"&amp;E104),SUMIFS('5th Cycle APR Raw Data-Final'!I$3:I$1977,'5th Cycle APR Raw Data-Final'!$A$3:$A$1977,'SB35 Determination Data'!$K104,'5th Cycle APR Raw Data-Final'!$T$3:$T$1977,"&gt;="&amp;'SB35 Determination Data'!$F104,'5th Cycle APR Raw Data-Final'!$T$3:$T$1977,"&lt;="&amp;G104))</f>
        <v>0</v>
      </c>
      <c r="P104" s="60">
        <f t="shared" si="8"/>
        <v>1</v>
      </c>
      <c r="Q104" s="31">
        <f t="shared" si="9"/>
        <v>0.92307692307692313</v>
      </c>
      <c r="R104" s="61">
        <f t="shared" si="10"/>
        <v>7</v>
      </c>
      <c r="S104" s="61">
        <f t="shared" si="11"/>
        <v>5</v>
      </c>
      <c r="T104" s="60">
        <f>VLOOKUP(K104,'5th Cycle APR Raw Data-Final'!$A$3:$P$1977,10,FALSE)</f>
        <v>9</v>
      </c>
      <c r="U104" s="60">
        <f>IF(AN104&lt;1,SUMIFS('5th Cycle APR Raw Data-Final'!K$3:K$1977,'5th Cycle APR Raw Data-Final'!$A$3:$A$1977,'SB35 Determination Data'!$K104,'5th Cycle APR Raw Data-Final'!$T$3:$T$1977,"&gt;="&amp;'SB35 Determination Data'!$F104,'5th Cycle APR Raw Data-Final'!$T$3:$T$1977,"&lt;"&amp;E104),SUMIFS('5th Cycle APR Raw Data-Final'!K$3:K$1977,'5th Cycle APR Raw Data-Final'!$A$3:$A$1977,'SB35 Determination Data'!$K104,'5th Cycle APR Raw Data-Final'!$T$3:$T$1977,"&gt;="&amp;'SB35 Determination Data'!$F104,'5th Cycle APR Raw Data-Final'!$T$3:$T$1977,"&lt;="&amp;G104))</f>
        <v>0</v>
      </c>
      <c r="V104" s="60">
        <f>IF(AN104&lt;1,SUMIFS('5th Cycle APR Raw Data-Final'!L$3:L$1977,'5th Cycle APR Raw Data-Final'!$A$3:$A$1977,'SB35 Determination Data'!$K104,'5th Cycle APR Raw Data-Final'!$T$3:$T$1977,"&gt;="&amp;'SB35 Determination Data'!$F104,'5th Cycle APR Raw Data-Final'!$T$3:$T$1977,"&lt;"&amp;E104),SUMIFS('5th Cycle APR Raw Data-Final'!L$3:L$1977,'5th Cycle APR Raw Data-Final'!$A$3:$A$1977,'SB35 Determination Data'!$K104,'5th Cycle APR Raw Data-Final'!$T$3:$T$1977,"&gt;="&amp;'SB35 Determination Data'!$F104,'5th Cycle APR Raw Data-Final'!$T$3:$T$1977,"&lt;="&amp;G104))</f>
        <v>0</v>
      </c>
      <c r="W104" s="60">
        <f>IF(AN104&lt;1,SUMIFS('5th Cycle APR Raw Data-Final'!M$3:M$1977,'5th Cycle APR Raw Data-Final'!$A$3:$A$1977,'SB35 Determination Data'!$K104,'5th Cycle APR Raw Data-Final'!$T$3:$T$1977,"&gt;="&amp;'SB35 Determination Data'!$F104,'5th Cycle APR Raw Data-Final'!$T$3:$T$1977,"&lt;"&amp;E104),SUMIFS('5th Cycle APR Raw Data-Final'!M$3:M$1977,'5th Cycle APR Raw Data-Final'!$A$3:$A$1977,'SB35 Determination Data'!$K104,'5th Cycle APR Raw Data-Final'!$T$3:$T$1977,"&gt;="&amp;'SB35 Determination Data'!$F104,'5th Cycle APR Raw Data-Final'!$T$3:$T$1977,"&lt;="&amp;G104))</f>
        <v>0</v>
      </c>
      <c r="X104" s="60">
        <f t="shared" si="12"/>
        <v>9</v>
      </c>
      <c r="Y104" s="60">
        <f t="shared" si="13"/>
        <v>5</v>
      </c>
      <c r="Z104" s="60">
        <f t="shared" si="14"/>
        <v>4</v>
      </c>
      <c r="AA104" s="31">
        <f t="shared" si="15"/>
        <v>0</v>
      </c>
      <c r="AB104" s="31">
        <f t="shared" si="16"/>
        <v>0.55555555555555558</v>
      </c>
      <c r="AC104" s="60">
        <f>VLOOKUP(K104,'5th Cycle APR Raw Data-Final'!$A$3:$P$1977,14,FALSE)</f>
        <v>9</v>
      </c>
      <c r="AD104" s="60">
        <f>IF(AN104&lt;1,SUMIFS('5th Cycle APR Raw Data-Final'!$O$3:$O$1977,'5th Cycle APR Raw Data-Final'!$A$3:$A$1977,'SB35 Determination Data'!$K104,'5th Cycle APR Raw Data-Final'!$T$3:$T$1977,"&gt;="&amp;'SB35 Determination Data'!$F104,'5th Cycle APR Raw Data-Final'!$T$3:$T$1977,"&lt;"&amp;E104),SUMIFS('5th Cycle APR Raw Data-Final'!$O$3:$O$1977,'5th Cycle APR Raw Data-Final'!$A$3:$A$1977,'SB35 Determination Data'!$K104,'5th Cycle APR Raw Data-Final'!$T$3:$T$1977,"&gt;="&amp;'SB35 Determination Data'!$F104,'5th Cycle APR Raw Data-Final'!$T$3:$T$1977,"&lt;="&amp;G104))</f>
        <v>0</v>
      </c>
      <c r="AE104" s="60">
        <f t="shared" si="17"/>
        <v>9</v>
      </c>
      <c r="AF104" s="31">
        <f t="shared" si="18"/>
        <v>0</v>
      </c>
      <c r="AG104" s="60">
        <f>VLOOKUP(K104,'5th Cycle APR Raw Data-Final'!$A$3:$P$1977,16,FALSE)</f>
        <v>19</v>
      </c>
      <c r="AH104" s="60">
        <f>IF(AN104&lt;1,SUMIFS('5th Cycle APR Raw Data-Final'!$Q$3:$Q$1977,'5th Cycle APR Raw Data-Final'!$A$3:$A$1977,'SB35 Determination Data'!$K104,'5th Cycle APR Raw Data-Final'!$T$3:$T$1977,"&gt;="&amp;'SB35 Determination Data'!$F104,'5th Cycle APR Raw Data-Final'!$T$3:$T$1977,"&lt;"&amp;E104),SUMIFS('5th Cycle APR Raw Data-Final'!$Q$3:$Q$1977,'5th Cycle APR Raw Data-Final'!$A$3:$A$1977,'SB35 Determination Data'!$K104,'5th Cycle APR Raw Data-Final'!$T$3:$T$1977,"&gt;="&amp;'SB35 Determination Data'!$F104,'5th Cycle APR Raw Data-Final'!$T$3:$T$1977,"&lt;="&amp;G104))</f>
        <v>266</v>
      </c>
      <c r="AI104" s="60">
        <f t="shared" si="19"/>
        <v>0</v>
      </c>
      <c r="AJ104" s="31">
        <f t="shared" si="20"/>
        <v>14</v>
      </c>
      <c r="AK104" s="60">
        <f>VLOOKUP(K104,'5th Cycle APR Raw Data-Final'!$A$3:$R$1977,18,FALSE)</f>
        <v>50</v>
      </c>
      <c r="AL104" s="60">
        <f>IF(AN104&lt;1,SUMIFS('5th Cycle APR Raw Data-Final'!$S$3:$S$1977,'5th Cycle APR Raw Data-Final'!$A$3:$A$1977,'SB35 Determination Data'!$K104,'5th Cycle APR Raw Data-Final'!$T$3:$T$1977,"&gt;="&amp;'SB35 Determination Data'!$F104,'5th Cycle APR Raw Data-Final'!$T$3:$T$1977,"&lt;"&amp;E104),SUMIFS('5th Cycle APR Raw Data-Final'!$S$3:$S$1977,'5th Cycle APR Raw Data-Final'!$A$3:$A$1977,'SB35 Determination Data'!$K104,'5th Cycle APR Raw Data-Final'!$T$3:$T$1977,"&gt;="&amp;'SB35 Determination Data'!$F104,'5th Cycle APR Raw Data-Final'!$T$3:$T$1977,"&lt;="&amp;G104))</f>
        <v>278</v>
      </c>
      <c r="AM104" s="60">
        <f t="shared" si="21"/>
        <v>19</v>
      </c>
      <c r="AN104" s="62">
        <f t="shared" si="22"/>
        <v>0.5</v>
      </c>
      <c r="AO104" s="9" t="str">
        <f t="shared" si="23"/>
        <v>NO</v>
      </c>
      <c r="AP104" s="9" t="str">
        <f t="shared" si="24"/>
        <v>NO</v>
      </c>
      <c r="AQ104" s="9" t="str">
        <f t="shared" si="25"/>
        <v>YES</v>
      </c>
      <c r="AR104" s="48" t="str">
        <f>VLOOKUP(K104,'2018Submitted'!$A$2:$C$540,3,FALSE)</f>
        <v>Successful</v>
      </c>
      <c r="AS104" s="9" t="str">
        <f t="shared" si="26"/>
        <v>YES</v>
      </c>
      <c r="AT104" s="9" t="str">
        <f t="shared" si="27"/>
        <v>NO</v>
      </c>
    </row>
    <row r="105" spans="1:46" ht="12.75" customHeight="1" x14ac:dyDescent="0.15">
      <c r="A105" s="9" t="s">
        <v>229</v>
      </c>
      <c r="B105" s="9" t="str">
        <f t="shared" si="0"/>
        <v>CORTE MADERA</v>
      </c>
      <c r="C105" s="31">
        <f t="shared" si="1"/>
        <v>0.5</v>
      </c>
      <c r="D105" s="45">
        <f t="shared" si="2"/>
        <v>8</v>
      </c>
      <c r="E105" s="46">
        <f t="shared" si="3"/>
        <v>2019</v>
      </c>
      <c r="F105" s="46">
        <f t="shared" si="4"/>
        <v>2015</v>
      </c>
      <c r="G105" s="46">
        <f t="shared" si="5"/>
        <v>2022</v>
      </c>
      <c r="H105" s="9" t="str">
        <f t="shared" si="6"/>
        <v>01/31/2015</v>
      </c>
      <c r="I105" s="9" t="str">
        <f t="shared" si="7"/>
        <v>01/31/2023</v>
      </c>
      <c r="J105" s="9" t="s">
        <v>67</v>
      </c>
      <c r="K105" s="29" t="s">
        <v>231</v>
      </c>
      <c r="L105" s="60">
        <f>VLOOKUP(K105,'5th Cycle APR Raw Data-Final'!$A$3:$P$1977,6,FALSE)</f>
        <v>22</v>
      </c>
      <c r="M105" s="60">
        <f>IF(AN105&lt;1,SUMIFS('5th Cycle APR Raw Data-Final'!G$3:G$1977,'5th Cycle APR Raw Data-Final'!$A$3:$A$1977,'SB35 Determination Data'!$K105,'5th Cycle APR Raw Data-Final'!$T$3:$T$1977,"&gt;="&amp;'SB35 Determination Data'!$F105,'5th Cycle APR Raw Data-Final'!$T$3:$T$1977,"&lt;"&amp;E105),SUMIFS('5th Cycle APR Raw Data-Final'!G$3:G$1977,'5th Cycle APR Raw Data-Final'!$A$3:$A$1977,'SB35 Determination Data'!$K105,'5th Cycle APR Raw Data-Final'!$T$3:$T$1977,"&gt;="&amp;'SB35 Determination Data'!$F105,'5th Cycle APR Raw Data-Final'!$T$3:$T$1977,"&lt;="&amp;G105))</f>
        <v>13</v>
      </c>
      <c r="N105" s="60">
        <f>IF(AN105&lt;1,SUMIFS('5th Cycle APR Raw Data-Final'!H$3:H$1977,'5th Cycle APR Raw Data-Final'!$A$3:$A$1977,'SB35 Determination Data'!$K105,'5th Cycle APR Raw Data-Final'!$T$3:$T$1977,"&gt;="&amp;'SB35 Determination Data'!$F105,'5th Cycle APR Raw Data-Final'!$T$3:$T$1977,"&lt;"&amp;E105),SUMIFS('5th Cycle APR Raw Data-Final'!H$3:H$1977,'5th Cycle APR Raw Data-Final'!$A$3:$A$1977,'SB35 Determination Data'!$K105,'5th Cycle APR Raw Data-Final'!$T$3:$T$1977,"&gt;="&amp;'SB35 Determination Data'!$F105,'5th Cycle APR Raw Data-Final'!$T$3:$T$1977,"&lt;="&amp;G105))</f>
        <v>5</v>
      </c>
      <c r="O105" s="60">
        <f>IF(AN105&lt;1,SUMIFS('5th Cycle APR Raw Data-Final'!I$3:I$1977,'5th Cycle APR Raw Data-Final'!$A$3:$A$1977,'SB35 Determination Data'!$K105,'5th Cycle APR Raw Data-Final'!$T$3:$T$1977,"&gt;="&amp;'SB35 Determination Data'!$F105,'5th Cycle APR Raw Data-Final'!$T$3:$T$1977,"&lt;"&amp;E105),SUMIFS('5th Cycle APR Raw Data-Final'!I$3:I$1977,'5th Cycle APR Raw Data-Final'!$A$3:$A$1977,'SB35 Determination Data'!$K105,'5th Cycle APR Raw Data-Final'!$T$3:$T$1977,"&gt;="&amp;'SB35 Determination Data'!$F105,'5th Cycle APR Raw Data-Final'!$T$3:$T$1977,"&lt;="&amp;G105))</f>
        <v>8</v>
      </c>
      <c r="P105" s="60">
        <f t="shared" si="8"/>
        <v>9</v>
      </c>
      <c r="Q105" s="31">
        <f t="shared" si="9"/>
        <v>0.59090909090909094</v>
      </c>
      <c r="R105" s="61">
        <f t="shared" si="10"/>
        <v>11</v>
      </c>
      <c r="S105" s="61">
        <f t="shared" si="11"/>
        <v>2</v>
      </c>
      <c r="T105" s="60">
        <f>VLOOKUP(K105,'5th Cycle APR Raw Data-Final'!$A$3:$P$1977,10,FALSE)</f>
        <v>13</v>
      </c>
      <c r="U105" s="60">
        <f>IF(AN105&lt;1,SUMIFS('5th Cycle APR Raw Data-Final'!K$3:K$1977,'5th Cycle APR Raw Data-Final'!$A$3:$A$1977,'SB35 Determination Data'!$K105,'5th Cycle APR Raw Data-Final'!$T$3:$T$1977,"&gt;="&amp;'SB35 Determination Data'!$F105,'5th Cycle APR Raw Data-Final'!$T$3:$T$1977,"&lt;"&amp;E105),SUMIFS('5th Cycle APR Raw Data-Final'!K$3:K$1977,'5th Cycle APR Raw Data-Final'!$A$3:$A$1977,'SB35 Determination Data'!$K105,'5th Cycle APR Raw Data-Final'!$T$3:$T$1977,"&gt;="&amp;'SB35 Determination Data'!$F105,'5th Cycle APR Raw Data-Final'!$T$3:$T$1977,"&lt;="&amp;G105))</f>
        <v>13</v>
      </c>
      <c r="V105" s="60">
        <f>IF(AN105&lt;1,SUMIFS('5th Cycle APR Raw Data-Final'!L$3:L$1977,'5th Cycle APR Raw Data-Final'!$A$3:$A$1977,'SB35 Determination Data'!$K105,'5th Cycle APR Raw Data-Final'!$T$3:$T$1977,"&gt;="&amp;'SB35 Determination Data'!$F105,'5th Cycle APR Raw Data-Final'!$T$3:$T$1977,"&lt;"&amp;E105),SUMIFS('5th Cycle APR Raw Data-Final'!L$3:L$1977,'5th Cycle APR Raw Data-Final'!$A$3:$A$1977,'SB35 Determination Data'!$K105,'5th Cycle APR Raw Data-Final'!$T$3:$T$1977,"&gt;="&amp;'SB35 Determination Data'!$F105,'5th Cycle APR Raw Data-Final'!$T$3:$T$1977,"&lt;="&amp;G105))</f>
        <v>13</v>
      </c>
      <c r="W105" s="60">
        <f>IF(AN105&lt;1,SUMIFS('5th Cycle APR Raw Data-Final'!M$3:M$1977,'5th Cycle APR Raw Data-Final'!$A$3:$A$1977,'SB35 Determination Data'!$K105,'5th Cycle APR Raw Data-Final'!$T$3:$T$1977,"&gt;="&amp;'SB35 Determination Data'!$F105,'5th Cycle APR Raw Data-Final'!$T$3:$T$1977,"&lt;"&amp;E105),SUMIFS('5th Cycle APR Raw Data-Final'!M$3:M$1977,'5th Cycle APR Raw Data-Final'!$A$3:$A$1977,'SB35 Determination Data'!$K105,'5th Cycle APR Raw Data-Final'!$T$3:$T$1977,"&gt;="&amp;'SB35 Determination Data'!$F105,'5th Cycle APR Raw Data-Final'!$T$3:$T$1977,"&lt;="&amp;G105))</f>
        <v>0</v>
      </c>
      <c r="X105" s="60">
        <f t="shared" si="12"/>
        <v>0</v>
      </c>
      <c r="Y105" s="60">
        <f t="shared" si="13"/>
        <v>15</v>
      </c>
      <c r="Z105" s="60">
        <f t="shared" si="14"/>
        <v>0</v>
      </c>
      <c r="AA105" s="31">
        <f t="shared" si="15"/>
        <v>1</v>
      </c>
      <c r="AB105" s="31">
        <f t="shared" si="16"/>
        <v>1.1538461538461537</v>
      </c>
      <c r="AC105" s="60">
        <f>VLOOKUP(K105,'5th Cycle APR Raw Data-Final'!$A$3:$P$1977,14,FALSE)</f>
        <v>13</v>
      </c>
      <c r="AD105" s="60">
        <f>IF(AN105&lt;1,SUMIFS('5th Cycle APR Raw Data-Final'!$O$3:$O$1977,'5th Cycle APR Raw Data-Final'!$A$3:$A$1977,'SB35 Determination Data'!$K105,'5th Cycle APR Raw Data-Final'!$T$3:$T$1977,"&gt;="&amp;'SB35 Determination Data'!$F105,'5th Cycle APR Raw Data-Final'!$T$3:$T$1977,"&lt;"&amp;E105),SUMIFS('5th Cycle APR Raw Data-Final'!$O$3:$O$1977,'5th Cycle APR Raw Data-Final'!$A$3:$A$1977,'SB35 Determination Data'!$K105,'5th Cycle APR Raw Data-Final'!$T$3:$T$1977,"&gt;="&amp;'SB35 Determination Data'!$F105,'5th Cycle APR Raw Data-Final'!$T$3:$T$1977,"&lt;="&amp;G105))</f>
        <v>7</v>
      </c>
      <c r="AE105" s="60">
        <f t="shared" si="17"/>
        <v>6</v>
      </c>
      <c r="AF105" s="31">
        <f t="shared" si="18"/>
        <v>0.53846153846153844</v>
      </c>
      <c r="AG105" s="60">
        <f>VLOOKUP(K105,'5th Cycle APR Raw Data-Final'!$A$3:$P$1977,16,FALSE)</f>
        <v>24</v>
      </c>
      <c r="AH105" s="60">
        <f>IF(AN105&lt;1,SUMIFS('5th Cycle APR Raw Data-Final'!$Q$3:$Q$1977,'5th Cycle APR Raw Data-Final'!$A$3:$A$1977,'SB35 Determination Data'!$K105,'5th Cycle APR Raw Data-Final'!$T$3:$T$1977,"&gt;="&amp;'SB35 Determination Data'!$F105,'5th Cycle APR Raw Data-Final'!$T$3:$T$1977,"&lt;"&amp;E105),SUMIFS('5th Cycle APR Raw Data-Final'!$Q$3:$Q$1977,'5th Cycle APR Raw Data-Final'!$A$3:$A$1977,'SB35 Determination Data'!$K105,'5th Cycle APR Raw Data-Final'!$T$3:$T$1977,"&gt;="&amp;'SB35 Determination Data'!$F105,'5th Cycle APR Raw Data-Final'!$T$3:$T$1977,"&lt;="&amp;G105))</f>
        <v>179</v>
      </c>
      <c r="AI105" s="60">
        <f t="shared" si="19"/>
        <v>0</v>
      </c>
      <c r="AJ105" s="31">
        <f t="shared" si="20"/>
        <v>7.458333333333333</v>
      </c>
      <c r="AK105" s="60">
        <f>VLOOKUP(K105,'5th Cycle APR Raw Data-Final'!$A$3:$R$1977,18,FALSE)</f>
        <v>72</v>
      </c>
      <c r="AL105" s="60">
        <f>IF(AN105&lt;1,SUMIFS('5th Cycle APR Raw Data-Final'!$S$3:$S$1977,'5th Cycle APR Raw Data-Final'!$A$3:$A$1977,'SB35 Determination Data'!$K105,'5th Cycle APR Raw Data-Final'!$T$3:$T$1977,"&gt;="&amp;'SB35 Determination Data'!$F105,'5th Cycle APR Raw Data-Final'!$T$3:$T$1977,"&lt;"&amp;E105),SUMIFS('5th Cycle APR Raw Data-Final'!$S$3:$S$1977,'5th Cycle APR Raw Data-Final'!$A$3:$A$1977,'SB35 Determination Data'!$K105,'5th Cycle APR Raw Data-Final'!$T$3:$T$1977,"&gt;="&amp;'SB35 Determination Data'!$F105,'5th Cycle APR Raw Data-Final'!$T$3:$T$1977,"&lt;="&amp;G105))</f>
        <v>212</v>
      </c>
      <c r="AM105" s="60">
        <f t="shared" si="21"/>
        <v>15</v>
      </c>
      <c r="AN105" s="62">
        <f t="shared" si="22"/>
        <v>0.5</v>
      </c>
      <c r="AO105" s="9" t="str">
        <f t="shared" si="23"/>
        <v>NO</v>
      </c>
      <c r="AP105" s="9" t="str">
        <f t="shared" si="24"/>
        <v>NO</v>
      </c>
      <c r="AQ105" s="9" t="str">
        <f t="shared" si="25"/>
        <v>YES</v>
      </c>
      <c r="AR105" s="48" t="str">
        <f>VLOOKUP(K105,'2018Submitted'!$A$2:$C$540,3,FALSE)</f>
        <v>Successful</v>
      </c>
      <c r="AS105" s="9" t="str">
        <f t="shared" si="26"/>
        <v>YES</v>
      </c>
      <c r="AT105" s="9" t="str">
        <f t="shared" si="27"/>
        <v>NO</v>
      </c>
    </row>
    <row r="106" spans="1:46" ht="12.75" customHeight="1" x14ac:dyDescent="0.15">
      <c r="A106" s="9" t="s">
        <v>273</v>
      </c>
      <c r="B106" s="9" t="str">
        <f t="shared" si="0"/>
        <v>COSTA MESA</v>
      </c>
      <c r="C106" s="31">
        <f t="shared" si="1"/>
        <v>0.625</v>
      </c>
      <c r="D106" s="45">
        <f t="shared" si="2"/>
        <v>8</v>
      </c>
      <c r="E106" s="46">
        <f t="shared" si="3"/>
        <v>2018</v>
      </c>
      <c r="F106" s="46">
        <f t="shared" si="4"/>
        <v>2014</v>
      </c>
      <c r="G106" s="46" t="str">
        <f t="shared" si="5"/>
        <v>2021</v>
      </c>
      <c r="H106" s="9" t="str">
        <f t="shared" si="6"/>
        <v>10/15/2013</v>
      </c>
      <c r="I106" s="9" t="str">
        <f t="shared" si="7"/>
        <v>10/15/2021</v>
      </c>
      <c r="J106" s="9" t="s">
        <v>144</v>
      </c>
      <c r="K106" s="29" t="s">
        <v>278</v>
      </c>
      <c r="L106" s="60">
        <f>VLOOKUP(K106,'5th Cycle APR Raw Data-Final'!$A$3:$P$1977,6,FALSE)</f>
        <v>1</v>
      </c>
      <c r="M106" s="60">
        <f>IF(AN106&lt;1,SUMIFS('5th Cycle APR Raw Data-Final'!G$3:G$1977,'5th Cycle APR Raw Data-Final'!$A$3:$A$1977,'SB35 Determination Data'!$K106,'5th Cycle APR Raw Data-Final'!$T$3:$T$1977,"&gt;="&amp;'SB35 Determination Data'!$F106,'5th Cycle APR Raw Data-Final'!$T$3:$T$1977,"&lt;"&amp;E106),SUMIFS('5th Cycle APR Raw Data-Final'!G$3:G$1977,'5th Cycle APR Raw Data-Final'!$A$3:$A$1977,'SB35 Determination Data'!$K106,'5th Cycle APR Raw Data-Final'!$T$3:$T$1977,"&gt;="&amp;'SB35 Determination Data'!$F106,'5th Cycle APR Raw Data-Final'!$T$3:$T$1977,"&lt;="&amp;G106))</f>
        <v>0</v>
      </c>
      <c r="N106" s="60">
        <f>IF(AN106&lt;1,SUMIFS('5th Cycle APR Raw Data-Final'!H$3:H$1977,'5th Cycle APR Raw Data-Final'!$A$3:$A$1977,'SB35 Determination Data'!$K106,'5th Cycle APR Raw Data-Final'!$T$3:$T$1977,"&gt;="&amp;'SB35 Determination Data'!$F106,'5th Cycle APR Raw Data-Final'!$T$3:$T$1977,"&lt;"&amp;E106),SUMIFS('5th Cycle APR Raw Data-Final'!H$3:H$1977,'5th Cycle APR Raw Data-Final'!$A$3:$A$1977,'SB35 Determination Data'!$K106,'5th Cycle APR Raw Data-Final'!$T$3:$T$1977,"&gt;="&amp;'SB35 Determination Data'!$F106,'5th Cycle APR Raw Data-Final'!$T$3:$T$1977,"&lt;="&amp;G106))</f>
        <v>0</v>
      </c>
      <c r="O106" s="60">
        <f>IF(AN106&lt;1,SUMIFS('5th Cycle APR Raw Data-Final'!I$3:I$1977,'5th Cycle APR Raw Data-Final'!$A$3:$A$1977,'SB35 Determination Data'!$K106,'5th Cycle APR Raw Data-Final'!$T$3:$T$1977,"&gt;="&amp;'SB35 Determination Data'!$F106,'5th Cycle APR Raw Data-Final'!$T$3:$T$1977,"&lt;"&amp;E106),SUMIFS('5th Cycle APR Raw Data-Final'!I$3:I$1977,'5th Cycle APR Raw Data-Final'!$A$3:$A$1977,'SB35 Determination Data'!$K106,'5th Cycle APR Raw Data-Final'!$T$3:$T$1977,"&gt;="&amp;'SB35 Determination Data'!$F106,'5th Cycle APR Raw Data-Final'!$T$3:$T$1977,"&lt;="&amp;G106))</f>
        <v>0</v>
      </c>
      <c r="P106" s="60">
        <f t="shared" si="8"/>
        <v>1</v>
      </c>
      <c r="Q106" s="31">
        <f t="shared" si="9"/>
        <v>0</v>
      </c>
      <c r="R106" s="61">
        <f t="shared" si="10"/>
        <v>1</v>
      </c>
      <c r="S106" s="61">
        <f t="shared" si="11"/>
        <v>0</v>
      </c>
      <c r="T106" s="60">
        <f>VLOOKUP(K106,'5th Cycle APR Raw Data-Final'!$A$3:$P$1977,10,FALSE)</f>
        <v>1</v>
      </c>
      <c r="U106" s="60">
        <f>IF(AN106&lt;1,SUMIFS('5th Cycle APR Raw Data-Final'!K$3:K$1977,'5th Cycle APR Raw Data-Final'!$A$3:$A$1977,'SB35 Determination Data'!$K106,'5th Cycle APR Raw Data-Final'!$T$3:$T$1977,"&gt;="&amp;'SB35 Determination Data'!$F106,'5th Cycle APR Raw Data-Final'!$T$3:$T$1977,"&lt;"&amp;E106),SUMIFS('5th Cycle APR Raw Data-Final'!K$3:K$1977,'5th Cycle APR Raw Data-Final'!$A$3:$A$1977,'SB35 Determination Data'!$K106,'5th Cycle APR Raw Data-Final'!$T$3:$T$1977,"&gt;="&amp;'SB35 Determination Data'!$F106,'5th Cycle APR Raw Data-Final'!$T$3:$T$1977,"&lt;="&amp;G106))</f>
        <v>0</v>
      </c>
      <c r="V106" s="60">
        <f>IF(AN106&lt;1,SUMIFS('5th Cycle APR Raw Data-Final'!L$3:L$1977,'5th Cycle APR Raw Data-Final'!$A$3:$A$1977,'SB35 Determination Data'!$K106,'5th Cycle APR Raw Data-Final'!$T$3:$T$1977,"&gt;="&amp;'SB35 Determination Data'!$F106,'5th Cycle APR Raw Data-Final'!$T$3:$T$1977,"&lt;"&amp;E106),SUMIFS('5th Cycle APR Raw Data-Final'!L$3:L$1977,'5th Cycle APR Raw Data-Final'!$A$3:$A$1977,'SB35 Determination Data'!$K106,'5th Cycle APR Raw Data-Final'!$T$3:$T$1977,"&gt;="&amp;'SB35 Determination Data'!$F106,'5th Cycle APR Raw Data-Final'!$T$3:$T$1977,"&lt;="&amp;G106))</f>
        <v>0</v>
      </c>
      <c r="W106" s="60">
        <f>IF(AN106&lt;1,SUMIFS('5th Cycle APR Raw Data-Final'!M$3:M$1977,'5th Cycle APR Raw Data-Final'!$A$3:$A$1977,'SB35 Determination Data'!$K106,'5th Cycle APR Raw Data-Final'!$T$3:$T$1977,"&gt;="&amp;'SB35 Determination Data'!$F106,'5th Cycle APR Raw Data-Final'!$T$3:$T$1977,"&lt;"&amp;E106),SUMIFS('5th Cycle APR Raw Data-Final'!M$3:M$1977,'5th Cycle APR Raw Data-Final'!$A$3:$A$1977,'SB35 Determination Data'!$K106,'5th Cycle APR Raw Data-Final'!$T$3:$T$1977,"&gt;="&amp;'SB35 Determination Data'!$F106,'5th Cycle APR Raw Data-Final'!$T$3:$T$1977,"&lt;="&amp;G106))</f>
        <v>0</v>
      </c>
      <c r="X106" s="60">
        <f t="shared" si="12"/>
        <v>1</v>
      </c>
      <c r="Y106" s="60">
        <f t="shared" si="13"/>
        <v>0</v>
      </c>
      <c r="Z106" s="60">
        <f t="shared" si="14"/>
        <v>1</v>
      </c>
      <c r="AA106" s="31">
        <f t="shared" si="15"/>
        <v>0</v>
      </c>
      <c r="AB106" s="31">
        <f t="shared" si="16"/>
        <v>0</v>
      </c>
      <c r="AC106" s="60">
        <f>VLOOKUP(K106,'5th Cycle APR Raw Data-Final'!$A$3:$P$1977,14,FALSE)</f>
        <v>0</v>
      </c>
      <c r="AD106" s="60">
        <f>IF(AN106&lt;1,SUMIFS('5th Cycle APR Raw Data-Final'!$O$3:$O$1977,'5th Cycle APR Raw Data-Final'!$A$3:$A$1977,'SB35 Determination Data'!$K106,'5th Cycle APR Raw Data-Final'!$T$3:$T$1977,"&gt;="&amp;'SB35 Determination Data'!$F106,'5th Cycle APR Raw Data-Final'!$T$3:$T$1977,"&lt;"&amp;E106),SUMIFS('5th Cycle APR Raw Data-Final'!$O$3:$O$1977,'5th Cycle APR Raw Data-Final'!$A$3:$A$1977,'SB35 Determination Data'!$K106,'5th Cycle APR Raw Data-Final'!$T$3:$T$1977,"&gt;="&amp;'SB35 Determination Data'!$F106,'5th Cycle APR Raw Data-Final'!$T$3:$T$1977,"&lt;="&amp;G106))</f>
        <v>50</v>
      </c>
      <c r="AE106" s="60">
        <f t="shared" si="17"/>
        <v>0</v>
      </c>
      <c r="AF106" s="31" t="str">
        <f t="shared" si="18"/>
        <v>*</v>
      </c>
      <c r="AG106" s="60">
        <f>VLOOKUP(K106,'5th Cycle APR Raw Data-Final'!$A$3:$P$1977,16,FALSE)</f>
        <v>0</v>
      </c>
      <c r="AH106" s="60">
        <f>IF(AN106&lt;1,SUMIFS('5th Cycle APR Raw Data-Final'!$Q$3:$Q$1977,'5th Cycle APR Raw Data-Final'!$A$3:$A$1977,'SB35 Determination Data'!$K106,'5th Cycle APR Raw Data-Final'!$T$3:$T$1977,"&gt;="&amp;'SB35 Determination Data'!$F106,'5th Cycle APR Raw Data-Final'!$T$3:$T$1977,"&lt;"&amp;E106),SUMIFS('5th Cycle APR Raw Data-Final'!$Q$3:$Q$1977,'5th Cycle APR Raw Data-Final'!$A$3:$A$1977,'SB35 Determination Data'!$K106,'5th Cycle APR Raw Data-Final'!$T$3:$T$1977,"&gt;="&amp;'SB35 Determination Data'!$F106,'5th Cycle APR Raw Data-Final'!$T$3:$T$1977,"&lt;="&amp;G106))</f>
        <v>518</v>
      </c>
      <c r="AI106" s="60">
        <f t="shared" si="19"/>
        <v>0</v>
      </c>
      <c r="AJ106" s="31" t="str">
        <f t="shared" si="20"/>
        <v>*</v>
      </c>
      <c r="AK106" s="60">
        <f>VLOOKUP(K106,'5th Cycle APR Raw Data-Final'!$A$3:$R$1977,18,FALSE)</f>
        <v>2</v>
      </c>
      <c r="AL106" s="60">
        <f>IF(AN106&lt;1,SUMIFS('5th Cycle APR Raw Data-Final'!$S$3:$S$1977,'5th Cycle APR Raw Data-Final'!$A$3:$A$1977,'SB35 Determination Data'!$K106,'5th Cycle APR Raw Data-Final'!$T$3:$T$1977,"&gt;="&amp;'SB35 Determination Data'!$F106,'5th Cycle APR Raw Data-Final'!$T$3:$T$1977,"&lt;"&amp;E106),SUMIFS('5th Cycle APR Raw Data-Final'!$S$3:$S$1977,'5th Cycle APR Raw Data-Final'!$A$3:$A$1977,'SB35 Determination Data'!$K106,'5th Cycle APR Raw Data-Final'!$T$3:$T$1977,"&gt;="&amp;'SB35 Determination Data'!$F106,'5th Cycle APR Raw Data-Final'!$T$3:$T$1977,"&lt;="&amp;G106))</f>
        <v>568</v>
      </c>
      <c r="AM106" s="60">
        <f t="shared" si="21"/>
        <v>2</v>
      </c>
      <c r="AN106" s="62">
        <f t="shared" si="22"/>
        <v>0.5</v>
      </c>
      <c r="AO106" s="9" t="str">
        <f t="shared" si="23"/>
        <v>NO</v>
      </c>
      <c r="AP106" s="9" t="str">
        <f t="shared" si="24"/>
        <v>YES</v>
      </c>
      <c r="AQ106" s="9" t="str">
        <f t="shared" si="25"/>
        <v>NO</v>
      </c>
      <c r="AR106" s="48" t="str">
        <f>VLOOKUP(K106,'2018Submitted'!$A$2:$C$540,3,FALSE)</f>
        <v>Successful</v>
      </c>
      <c r="AS106" s="9" t="str">
        <f t="shared" si="26"/>
        <v>NO</v>
      </c>
      <c r="AT106" s="9" t="str">
        <f t="shared" si="27"/>
        <v>YES</v>
      </c>
    </row>
    <row r="107" spans="1:46" ht="12.75" customHeight="1" x14ac:dyDescent="0.15">
      <c r="A107" s="9" t="s">
        <v>528</v>
      </c>
      <c r="B107" s="9" t="str">
        <f t="shared" si="0"/>
        <v>COTATI</v>
      </c>
      <c r="C107" s="31">
        <f t="shared" si="1"/>
        <v>0.5</v>
      </c>
      <c r="D107" s="45">
        <f t="shared" si="2"/>
        <v>8</v>
      </c>
      <c r="E107" s="46">
        <f t="shared" si="3"/>
        <v>2019</v>
      </c>
      <c r="F107" s="46">
        <f t="shared" si="4"/>
        <v>2015</v>
      </c>
      <c r="G107" s="46">
        <f t="shared" si="5"/>
        <v>2022</v>
      </c>
      <c r="H107" s="9" t="str">
        <f t="shared" si="6"/>
        <v>01/31/2015</v>
      </c>
      <c r="I107" s="9" t="str">
        <f t="shared" si="7"/>
        <v>01/31/2023</v>
      </c>
      <c r="J107" s="9" t="s">
        <v>67</v>
      </c>
      <c r="K107" s="29" t="s">
        <v>546</v>
      </c>
      <c r="L107" s="60">
        <f>VLOOKUP(K107,'5th Cycle APR Raw Data-Final'!$A$3:$P$1977,6,FALSE)</f>
        <v>35</v>
      </c>
      <c r="M107" s="60">
        <f>IF(AN107&lt;1,SUMIFS('5th Cycle APR Raw Data-Final'!G$3:G$1977,'5th Cycle APR Raw Data-Final'!$A$3:$A$1977,'SB35 Determination Data'!$K107,'5th Cycle APR Raw Data-Final'!$T$3:$T$1977,"&gt;="&amp;'SB35 Determination Data'!$F107,'5th Cycle APR Raw Data-Final'!$T$3:$T$1977,"&lt;"&amp;E107),SUMIFS('5th Cycle APR Raw Data-Final'!G$3:G$1977,'5th Cycle APR Raw Data-Final'!$A$3:$A$1977,'SB35 Determination Data'!$K107,'5th Cycle APR Raw Data-Final'!$T$3:$T$1977,"&gt;="&amp;'SB35 Determination Data'!$F107,'5th Cycle APR Raw Data-Final'!$T$3:$T$1977,"&lt;="&amp;G107))</f>
        <v>4</v>
      </c>
      <c r="N107" s="60">
        <f>IF(AN107&lt;1,SUMIFS('5th Cycle APR Raw Data-Final'!H$3:H$1977,'5th Cycle APR Raw Data-Final'!$A$3:$A$1977,'SB35 Determination Data'!$K107,'5th Cycle APR Raw Data-Final'!$T$3:$T$1977,"&gt;="&amp;'SB35 Determination Data'!$F107,'5th Cycle APR Raw Data-Final'!$T$3:$T$1977,"&lt;"&amp;E107),SUMIFS('5th Cycle APR Raw Data-Final'!H$3:H$1977,'5th Cycle APR Raw Data-Final'!$A$3:$A$1977,'SB35 Determination Data'!$K107,'5th Cycle APR Raw Data-Final'!$T$3:$T$1977,"&gt;="&amp;'SB35 Determination Data'!$F107,'5th Cycle APR Raw Data-Final'!$T$3:$T$1977,"&lt;="&amp;G107))</f>
        <v>4</v>
      </c>
      <c r="O107" s="60">
        <f>IF(AN107&lt;1,SUMIFS('5th Cycle APR Raw Data-Final'!I$3:I$1977,'5th Cycle APR Raw Data-Final'!$A$3:$A$1977,'SB35 Determination Data'!$K107,'5th Cycle APR Raw Data-Final'!$T$3:$T$1977,"&gt;="&amp;'SB35 Determination Data'!$F107,'5th Cycle APR Raw Data-Final'!$T$3:$T$1977,"&lt;"&amp;E107),SUMIFS('5th Cycle APR Raw Data-Final'!I$3:I$1977,'5th Cycle APR Raw Data-Final'!$A$3:$A$1977,'SB35 Determination Data'!$K107,'5th Cycle APR Raw Data-Final'!$T$3:$T$1977,"&gt;="&amp;'SB35 Determination Data'!$F107,'5th Cycle APR Raw Data-Final'!$T$3:$T$1977,"&lt;="&amp;G107))</f>
        <v>0</v>
      </c>
      <c r="P107" s="60">
        <f t="shared" si="8"/>
        <v>31</v>
      </c>
      <c r="Q107" s="31">
        <f t="shared" si="9"/>
        <v>0.11428571428571428</v>
      </c>
      <c r="R107" s="61">
        <f t="shared" si="10"/>
        <v>18</v>
      </c>
      <c r="S107" s="61">
        <f t="shared" si="11"/>
        <v>0</v>
      </c>
      <c r="T107" s="60">
        <f>VLOOKUP(K107,'5th Cycle APR Raw Data-Final'!$A$3:$P$1977,10,FALSE)</f>
        <v>18</v>
      </c>
      <c r="U107" s="60">
        <f>IF(AN107&lt;1,SUMIFS('5th Cycle APR Raw Data-Final'!K$3:K$1977,'5th Cycle APR Raw Data-Final'!$A$3:$A$1977,'SB35 Determination Data'!$K107,'5th Cycle APR Raw Data-Final'!$T$3:$T$1977,"&gt;="&amp;'SB35 Determination Data'!$F107,'5th Cycle APR Raw Data-Final'!$T$3:$T$1977,"&lt;"&amp;E107),SUMIFS('5th Cycle APR Raw Data-Final'!K$3:K$1977,'5th Cycle APR Raw Data-Final'!$A$3:$A$1977,'SB35 Determination Data'!$K107,'5th Cycle APR Raw Data-Final'!$T$3:$T$1977,"&gt;="&amp;'SB35 Determination Data'!$F107,'5th Cycle APR Raw Data-Final'!$T$3:$T$1977,"&lt;="&amp;G107))</f>
        <v>13</v>
      </c>
      <c r="V107" s="60">
        <f>IF(AN107&lt;1,SUMIFS('5th Cycle APR Raw Data-Final'!L$3:L$1977,'5th Cycle APR Raw Data-Final'!$A$3:$A$1977,'SB35 Determination Data'!$K107,'5th Cycle APR Raw Data-Final'!$T$3:$T$1977,"&gt;="&amp;'SB35 Determination Data'!$F107,'5th Cycle APR Raw Data-Final'!$T$3:$T$1977,"&lt;"&amp;E107),SUMIFS('5th Cycle APR Raw Data-Final'!L$3:L$1977,'5th Cycle APR Raw Data-Final'!$A$3:$A$1977,'SB35 Determination Data'!$K107,'5th Cycle APR Raw Data-Final'!$T$3:$T$1977,"&gt;="&amp;'SB35 Determination Data'!$F107,'5th Cycle APR Raw Data-Final'!$T$3:$T$1977,"&lt;="&amp;G107))</f>
        <v>3</v>
      </c>
      <c r="W107" s="60">
        <f>IF(AN107&lt;1,SUMIFS('5th Cycle APR Raw Data-Final'!M$3:M$1977,'5th Cycle APR Raw Data-Final'!$A$3:$A$1977,'SB35 Determination Data'!$K107,'5th Cycle APR Raw Data-Final'!$T$3:$T$1977,"&gt;="&amp;'SB35 Determination Data'!$F107,'5th Cycle APR Raw Data-Final'!$T$3:$T$1977,"&lt;"&amp;E107),SUMIFS('5th Cycle APR Raw Data-Final'!M$3:M$1977,'5th Cycle APR Raw Data-Final'!$A$3:$A$1977,'SB35 Determination Data'!$K107,'5th Cycle APR Raw Data-Final'!$T$3:$T$1977,"&gt;="&amp;'SB35 Determination Data'!$F107,'5th Cycle APR Raw Data-Final'!$T$3:$T$1977,"&lt;="&amp;G107))</f>
        <v>10</v>
      </c>
      <c r="X107" s="60">
        <f t="shared" si="12"/>
        <v>5</v>
      </c>
      <c r="Y107" s="60">
        <f t="shared" si="13"/>
        <v>13</v>
      </c>
      <c r="Z107" s="60">
        <f t="shared" si="14"/>
        <v>5</v>
      </c>
      <c r="AA107" s="31">
        <f t="shared" si="15"/>
        <v>0.72222222222222221</v>
      </c>
      <c r="AB107" s="31">
        <f t="shared" si="16"/>
        <v>0.72222222222222221</v>
      </c>
      <c r="AC107" s="60">
        <f>VLOOKUP(K107,'5th Cycle APR Raw Data-Final'!$A$3:$P$1977,14,FALSE)</f>
        <v>18</v>
      </c>
      <c r="AD107" s="60">
        <f>IF(AN107&lt;1,SUMIFS('5th Cycle APR Raw Data-Final'!$O$3:$O$1977,'5th Cycle APR Raw Data-Final'!$A$3:$A$1977,'SB35 Determination Data'!$K107,'5th Cycle APR Raw Data-Final'!$T$3:$T$1977,"&gt;="&amp;'SB35 Determination Data'!$F107,'5th Cycle APR Raw Data-Final'!$T$3:$T$1977,"&lt;"&amp;E107),SUMIFS('5th Cycle APR Raw Data-Final'!$O$3:$O$1977,'5th Cycle APR Raw Data-Final'!$A$3:$A$1977,'SB35 Determination Data'!$K107,'5th Cycle APR Raw Data-Final'!$T$3:$T$1977,"&gt;="&amp;'SB35 Determination Data'!$F107,'5th Cycle APR Raw Data-Final'!$T$3:$T$1977,"&lt;="&amp;G107))</f>
        <v>13</v>
      </c>
      <c r="AE107" s="60">
        <f t="shared" si="17"/>
        <v>5</v>
      </c>
      <c r="AF107" s="31">
        <f t="shared" si="18"/>
        <v>0.72222222222222221</v>
      </c>
      <c r="AG107" s="60">
        <f>VLOOKUP(K107,'5th Cycle APR Raw Data-Final'!$A$3:$P$1977,16,FALSE)</f>
        <v>66</v>
      </c>
      <c r="AH107" s="60">
        <f>IF(AN107&lt;1,SUMIFS('5th Cycle APR Raw Data-Final'!$Q$3:$Q$1977,'5th Cycle APR Raw Data-Final'!$A$3:$A$1977,'SB35 Determination Data'!$K107,'5th Cycle APR Raw Data-Final'!$T$3:$T$1977,"&gt;="&amp;'SB35 Determination Data'!$F107,'5th Cycle APR Raw Data-Final'!$T$3:$T$1977,"&lt;"&amp;E107),SUMIFS('5th Cycle APR Raw Data-Final'!$Q$3:$Q$1977,'5th Cycle APR Raw Data-Final'!$A$3:$A$1977,'SB35 Determination Data'!$K107,'5th Cycle APR Raw Data-Final'!$T$3:$T$1977,"&gt;="&amp;'SB35 Determination Data'!$F107,'5th Cycle APR Raw Data-Final'!$T$3:$T$1977,"&lt;="&amp;G107))</f>
        <v>38</v>
      </c>
      <c r="AI107" s="60">
        <f t="shared" si="19"/>
        <v>28</v>
      </c>
      <c r="AJ107" s="31">
        <f t="shared" si="20"/>
        <v>0.5757575757575758</v>
      </c>
      <c r="AK107" s="60">
        <f>VLOOKUP(K107,'5th Cycle APR Raw Data-Final'!$A$3:$R$1977,18,FALSE)</f>
        <v>137</v>
      </c>
      <c r="AL107" s="60">
        <f>IF(AN107&lt;1,SUMIFS('5th Cycle APR Raw Data-Final'!$S$3:$S$1977,'5th Cycle APR Raw Data-Final'!$A$3:$A$1977,'SB35 Determination Data'!$K107,'5th Cycle APR Raw Data-Final'!$T$3:$T$1977,"&gt;="&amp;'SB35 Determination Data'!$F107,'5th Cycle APR Raw Data-Final'!$T$3:$T$1977,"&lt;"&amp;E107),SUMIFS('5th Cycle APR Raw Data-Final'!$S$3:$S$1977,'5th Cycle APR Raw Data-Final'!$A$3:$A$1977,'SB35 Determination Data'!$K107,'5th Cycle APR Raw Data-Final'!$T$3:$T$1977,"&gt;="&amp;'SB35 Determination Data'!$F107,'5th Cycle APR Raw Data-Final'!$T$3:$T$1977,"&lt;="&amp;G107))</f>
        <v>68</v>
      </c>
      <c r="AM107" s="60">
        <f t="shared" si="21"/>
        <v>69</v>
      </c>
      <c r="AN107" s="62">
        <f t="shared" si="22"/>
        <v>0.5</v>
      </c>
      <c r="AO107" s="9" t="str">
        <f t="shared" si="23"/>
        <v>NO</v>
      </c>
      <c r="AP107" s="9" t="str">
        <f t="shared" si="24"/>
        <v>YES</v>
      </c>
      <c r="AQ107" s="9" t="str">
        <f t="shared" si="25"/>
        <v>NO</v>
      </c>
      <c r="AR107" s="48" t="str">
        <f>VLOOKUP(K107,'2018Submitted'!$A$2:$C$540,3,FALSE)</f>
        <v>Successful</v>
      </c>
      <c r="AS107" s="9" t="str">
        <f t="shared" si="26"/>
        <v>NO</v>
      </c>
      <c r="AT107" s="9" t="str">
        <f t="shared" si="27"/>
        <v>YES</v>
      </c>
    </row>
    <row r="108" spans="1:46" ht="12.75" customHeight="1" x14ac:dyDescent="0.15">
      <c r="A108" s="9" t="s">
        <v>168</v>
      </c>
      <c r="B108" s="9" t="str">
        <f t="shared" si="0"/>
        <v>COVINA</v>
      </c>
      <c r="C108" s="31">
        <f t="shared" si="1"/>
        <v>0.625</v>
      </c>
      <c r="D108" s="45">
        <f t="shared" si="2"/>
        <v>8</v>
      </c>
      <c r="E108" s="46">
        <f t="shared" si="3"/>
        <v>2018</v>
      </c>
      <c r="F108" s="46">
        <f t="shared" si="4"/>
        <v>2014</v>
      </c>
      <c r="G108" s="46" t="str">
        <f t="shared" si="5"/>
        <v>2021</v>
      </c>
      <c r="H108" s="9" t="str">
        <f t="shared" si="6"/>
        <v>10/15/2013</v>
      </c>
      <c r="I108" s="9" t="str">
        <f t="shared" si="7"/>
        <v>10/15/2021</v>
      </c>
      <c r="J108" s="9" t="s">
        <v>144</v>
      </c>
      <c r="K108" s="29" t="s">
        <v>547</v>
      </c>
      <c r="L108" s="60" t="e">
        <f>VLOOKUP(K108,'5th Cycle APR Raw Data-Final'!$A$3:$P$1977,6,FALSE)</f>
        <v>#N/A</v>
      </c>
      <c r="M108" s="60">
        <f>IF(AN108&lt;1,SUMIFS('5th Cycle APR Raw Data-Final'!G$3:G$1977,'5th Cycle APR Raw Data-Final'!$A$3:$A$1977,'SB35 Determination Data'!$K108,'5th Cycle APR Raw Data-Final'!$T$3:$T$1977,"&gt;="&amp;'SB35 Determination Data'!$F108,'5th Cycle APR Raw Data-Final'!$T$3:$T$1977,"&lt;"&amp;E108),SUMIFS('5th Cycle APR Raw Data-Final'!G$3:G$1977,'5th Cycle APR Raw Data-Final'!$A$3:$A$1977,'SB35 Determination Data'!$K108,'5th Cycle APR Raw Data-Final'!$T$3:$T$1977,"&gt;="&amp;'SB35 Determination Data'!$F108,'5th Cycle APR Raw Data-Final'!$T$3:$T$1977,"&lt;="&amp;G108))</f>
        <v>0</v>
      </c>
      <c r="N108" s="60">
        <f>IF(AN108&lt;1,SUMIFS('5th Cycle APR Raw Data-Final'!H$3:H$1977,'5th Cycle APR Raw Data-Final'!$A$3:$A$1977,'SB35 Determination Data'!$K108,'5th Cycle APR Raw Data-Final'!$T$3:$T$1977,"&gt;="&amp;'SB35 Determination Data'!$F108,'5th Cycle APR Raw Data-Final'!$T$3:$T$1977,"&lt;"&amp;E108),SUMIFS('5th Cycle APR Raw Data-Final'!H$3:H$1977,'5th Cycle APR Raw Data-Final'!$A$3:$A$1977,'SB35 Determination Data'!$K108,'5th Cycle APR Raw Data-Final'!$T$3:$T$1977,"&gt;="&amp;'SB35 Determination Data'!$F108,'5th Cycle APR Raw Data-Final'!$T$3:$T$1977,"&lt;="&amp;G108))</f>
        <v>0</v>
      </c>
      <c r="O108" s="60">
        <f>IF(AN108&lt;1,SUMIFS('5th Cycle APR Raw Data-Final'!I$3:I$1977,'5th Cycle APR Raw Data-Final'!$A$3:$A$1977,'SB35 Determination Data'!$K108,'5th Cycle APR Raw Data-Final'!$T$3:$T$1977,"&gt;="&amp;'SB35 Determination Data'!$F108,'5th Cycle APR Raw Data-Final'!$T$3:$T$1977,"&lt;"&amp;E108),SUMIFS('5th Cycle APR Raw Data-Final'!I$3:I$1977,'5th Cycle APR Raw Data-Final'!$A$3:$A$1977,'SB35 Determination Data'!$K108,'5th Cycle APR Raw Data-Final'!$T$3:$T$1977,"&gt;="&amp;'SB35 Determination Data'!$F108,'5th Cycle APR Raw Data-Final'!$T$3:$T$1977,"&lt;="&amp;G108))</f>
        <v>0</v>
      </c>
      <c r="P108" s="60" t="e">
        <f t="shared" si="8"/>
        <v>#N/A</v>
      </c>
      <c r="Q108" s="31">
        <f t="shared" si="9"/>
        <v>0</v>
      </c>
      <c r="R108" s="61" t="e">
        <f t="shared" si="10"/>
        <v>#N/A</v>
      </c>
      <c r="S108" s="61" t="e">
        <f t="shared" si="11"/>
        <v>#N/A</v>
      </c>
      <c r="T108" s="60" t="e">
        <f>VLOOKUP(K108,'5th Cycle APR Raw Data-Final'!$A$3:$P$1977,10,FALSE)</f>
        <v>#N/A</v>
      </c>
      <c r="U108" s="60">
        <f>IF(AN108&lt;1,SUMIFS('5th Cycle APR Raw Data-Final'!K$3:K$1977,'5th Cycle APR Raw Data-Final'!$A$3:$A$1977,'SB35 Determination Data'!$K108,'5th Cycle APR Raw Data-Final'!$T$3:$T$1977,"&gt;="&amp;'SB35 Determination Data'!$F108,'5th Cycle APR Raw Data-Final'!$T$3:$T$1977,"&lt;"&amp;E108),SUMIFS('5th Cycle APR Raw Data-Final'!K$3:K$1977,'5th Cycle APR Raw Data-Final'!$A$3:$A$1977,'SB35 Determination Data'!$K108,'5th Cycle APR Raw Data-Final'!$T$3:$T$1977,"&gt;="&amp;'SB35 Determination Data'!$F108,'5th Cycle APR Raw Data-Final'!$T$3:$T$1977,"&lt;="&amp;G108))</f>
        <v>0</v>
      </c>
      <c r="V108" s="60">
        <f>IF(AN108&lt;1,SUMIFS('5th Cycle APR Raw Data-Final'!L$3:L$1977,'5th Cycle APR Raw Data-Final'!$A$3:$A$1977,'SB35 Determination Data'!$K108,'5th Cycle APR Raw Data-Final'!$T$3:$T$1977,"&gt;="&amp;'SB35 Determination Data'!$F108,'5th Cycle APR Raw Data-Final'!$T$3:$T$1977,"&lt;"&amp;E108),SUMIFS('5th Cycle APR Raw Data-Final'!L$3:L$1977,'5th Cycle APR Raw Data-Final'!$A$3:$A$1977,'SB35 Determination Data'!$K108,'5th Cycle APR Raw Data-Final'!$T$3:$T$1977,"&gt;="&amp;'SB35 Determination Data'!$F108,'5th Cycle APR Raw Data-Final'!$T$3:$T$1977,"&lt;="&amp;G108))</f>
        <v>0</v>
      </c>
      <c r="W108" s="60">
        <f>IF(AN108&lt;1,SUMIFS('5th Cycle APR Raw Data-Final'!M$3:M$1977,'5th Cycle APR Raw Data-Final'!$A$3:$A$1977,'SB35 Determination Data'!$K108,'5th Cycle APR Raw Data-Final'!$T$3:$T$1977,"&gt;="&amp;'SB35 Determination Data'!$F108,'5th Cycle APR Raw Data-Final'!$T$3:$T$1977,"&lt;"&amp;E108),SUMIFS('5th Cycle APR Raw Data-Final'!M$3:M$1977,'5th Cycle APR Raw Data-Final'!$A$3:$A$1977,'SB35 Determination Data'!$K108,'5th Cycle APR Raw Data-Final'!$T$3:$T$1977,"&gt;="&amp;'SB35 Determination Data'!$F108,'5th Cycle APR Raw Data-Final'!$T$3:$T$1977,"&lt;="&amp;G108))</f>
        <v>0</v>
      </c>
      <c r="X108" s="60" t="e">
        <f t="shared" si="12"/>
        <v>#N/A</v>
      </c>
      <c r="Y108" s="60" t="e">
        <f t="shared" si="13"/>
        <v>#N/A</v>
      </c>
      <c r="Z108" s="60" t="e">
        <f t="shared" si="14"/>
        <v>#N/A</v>
      </c>
      <c r="AA108" s="31">
        <f t="shared" si="15"/>
        <v>0</v>
      </c>
      <c r="AB108" s="31">
        <f t="shared" si="16"/>
        <v>0</v>
      </c>
      <c r="AC108" s="60" t="e">
        <f>VLOOKUP(K108,'5th Cycle APR Raw Data-Final'!$A$3:$P$1977,14,FALSE)</f>
        <v>#N/A</v>
      </c>
      <c r="AD108" s="60">
        <f>IF(AN108&lt;1,SUMIFS('5th Cycle APR Raw Data-Final'!$O$3:$O$1977,'5th Cycle APR Raw Data-Final'!$A$3:$A$1977,'SB35 Determination Data'!$K108,'5th Cycle APR Raw Data-Final'!$T$3:$T$1977,"&gt;="&amp;'SB35 Determination Data'!$F108,'5th Cycle APR Raw Data-Final'!$T$3:$T$1977,"&lt;"&amp;E108),SUMIFS('5th Cycle APR Raw Data-Final'!$O$3:$O$1977,'5th Cycle APR Raw Data-Final'!$A$3:$A$1977,'SB35 Determination Data'!$K108,'5th Cycle APR Raw Data-Final'!$T$3:$T$1977,"&gt;="&amp;'SB35 Determination Data'!$F108,'5th Cycle APR Raw Data-Final'!$T$3:$T$1977,"&lt;="&amp;G108))</f>
        <v>0</v>
      </c>
      <c r="AE108" s="60" t="e">
        <f t="shared" si="17"/>
        <v>#N/A</v>
      </c>
      <c r="AF108" s="31">
        <f t="shared" si="18"/>
        <v>0</v>
      </c>
      <c r="AG108" s="60" t="e">
        <f>VLOOKUP(K108,'5th Cycle APR Raw Data-Final'!$A$3:$P$1977,16,FALSE)</f>
        <v>#N/A</v>
      </c>
      <c r="AH108" s="60">
        <f>IF(AN108&lt;1,SUMIFS('5th Cycle APR Raw Data-Final'!$Q$3:$Q$1977,'5th Cycle APR Raw Data-Final'!$A$3:$A$1977,'SB35 Determination Data'!$K108,'5th Cycle APR Raw Data-Final'!$T$3:$T$1977,"&gt;="&amp;'SB35 Determination Data'!$F108,'5th Cycle APR Raw Data-Final'!$T$3:$T$1977,"&lt;"&amp;E108),SUMIFS('5th Cycle APR Raw Data-Final'!$Q$3:$Q$1977,'5th Cycle APR Raw Data-Final'!$A$3:$A$1977,'SB35 Determination Data'!$K108,'5th Cycle APR Raw Data-Final'!$T$3:$T$1977,"&gt;="&amp;'SB35 Determination Data'!$F108,'5th Cycle APR Raw Data-Final'!$T$3:$T$1977,"&lt;="&amp;G108))</f>
        <v>0</v>
      </c>
      <c r="AI108" s="60" t="e">
        <f t="shared" si="19"/>
        <v>#N/A</v>
      </c>
      <c r="AJ108" s="31">
        <f t="shared" si="20"/>
        <v>0</v>
      </c>
      <c r="AK108" s="60" t="e">
        <f>VLOOKUP(K108,'5th Cycle APR Raw Data-Final'!$A$3:$R$1977,18,FALSE)</f>
        <v>#N/A</v>
      </c>
      <c r="AL108" s="60">
        <f>IF(AN108&lt;1,SUMIFS('5th Cycle APR Raw Data-Final'!$S$3:$S$1977,'5th Cycle APR Raw Data-Final'!$A$3:$A$1977,'SB35 Determination Data'!$K108,'5th Cycle APR Raw Data-Final'!$T$3:$T$1977,"&gt;="&amp;'SB35 Determination Data'!$F108,'5th Cycle APR Raw Data-Final'!$T$3:$T$1977,"&lt;"&amp;E108),SUMIFS('5th Cycle APR Raw Data-Final'!$S$3:$S$1977,'5th Cycle APR Raw Data-Final'!$A$3:$A$1977,'SB35 Determination Data'!$K108,'5th Cycle APR Raw Data-Final'!$T$3:$T$1977,"&gt;="&amp;'SB35 Determination Data'!$F108,'5th Cycle APR Raw Data-Final'!$T$3:$T$1977,"&lt;="&amp;G108))</f>
        <v>0</v>
      </c>
      <c r="AM108" s="60" t="e">
        <f t="shared" si="21"/>
        <v>#N/A</v>
      </c>
      <c r="AN108" s="62">
        <f t="shared" si="22"/>
        <v>0.5</v>
      </c>
      <c r="AO108" s="9" t="str">
        <f t="shared" si="23"/>
        <v>YES</v>
      </c>
      <c r="AP108" s="9" t="str">
        <f t="shared" si="24"/>
        <v>NO</v>
      </c>
      <c r="AQ108" s="9" t="str">
        <f t="shared" si="25"/>
        <v>NO</v>
      </c>
      <c r="AR108" s="48" t="str">
        <f>VLOOKUP(K108,'2018Submitted'!$A$2:$C$540,3,FALSE)</f>
        <v>Received - Not successful</v>
      </c>
      <c r="AS108" s="9" t="str">
        <f t="shared" si="26"/>
        <v>NO</v>
      </c>
      <c r="AT108" s="9" t="str">
        <f t="shared" si="27"/>
        <v>NO</v>
      </c>
    </row>
    <row r="109" spans="1:46" ht="12.75" customHeight="1" x14ac:dyDescent="0.15">
      <c r="A109" s="9" t="s">
        <v>120</v>
      </c>
      <c r="B109" s="9" t="str">
        <f t="shared" si="0"/>
        <v>CRESCENT CITY</v>
      </c>
      <c r="C109" s="31">
        <f t="shared" si="1"/>
        <v>1</v>
      </c>
      <c r="D109" s="45">
        <f t="shared" si="2"/>
        <v>5</v>
      </c>
      <c r="E109" s="46">
        <f t="shared" si="3"/>
        <v>2017</v>
      </c>
      <c r="F109" s="46">
        <f t="shared" si="4"/>
        <v>2014</v>
      </c>
      <c r="G109" s="46">
        <f t="shared" si="5"/>
        <v>2018</v>
      </c>
      <c r="H109" s="9" t="str">
        <f t="shared" si="6"/>
        <v>06/30/2014</v>
      </c>
      <c r="I109" s="9" t="str">
        <f t="shared" si="7"/>
        <v>06/30/2019</v>
      </c>
      <c r="J109" s="9" t="s">
        <v>83</v>
      </c>
      <c r="K109" s="29" t="s">
        <v>549</v>
      </c>
      <c r="L109" s="60" t="e">
        <f>VLOOKUP(K109,'5th Cycle APR Raw Data-Final'!$A$3:$P$1977,6,FALSE)</f>
        <v>#N/A</v>
      </c>
      <c r="M109" s="60">
        <f>IF(AN109&lt;1,SUMIFS('5th Cycle APR Raw Data-Final'!G$3:G$1977,'5th Cycle APR Raw Data-Final'!$A$3:$A$1977,'SB35 Determination Data'!$K109,'5th Cycle APR Raw Data-Final'!$T$3:$T$1977,"&gt;="&amp;'SB35 Determination Data'!$F109,'5th Cycle APR Raw Data-Final'!$T$3:$T$1977,"&lt;"&amp;E109),SUMIFS('5th Cycle APR Raw Data-Final'!G$3:G$1977,'5th Cycle APR Raw Data-Final'!$A$3:$A$1977,'SB35 Determination Data'!$K109,'5th Cycle APR Raw Data-Final'!$T$3:$T$1977,"&gt;="&amp;'SB35 Determination Data'!$F109,'5th Cycle APR Raw Data-Final'!$T$3:$T$1977,"&lt;="&amp;G109))</f>
        <v>0</v>
      </c>
      <c r="N109" s="60">
        <f>IF(AN109&lt;1,SUMIFS('5th Cycle APR Raw Data-Final'!H$3:H$1977,'5th Cycle APR Raw Data-Final'!$A$3:$A$1977,'SB35 Determination Data'!$K109,'5th Cycle APR Raw Data-Final'!$T$3:$T$1977,"&gt;="&amp;'SB35 Determination Data'!$F109,'5th Cycle APR Raw Data-Final'!$T$3:$T$1977,"&lt;"&amp;E109),SUMIFS('5th Cycle APR Raw Data-Final'!H$3:H$1977,'5th Cycle APR Raw Data-Final'!$A$3:$A$1977,'SB35 Determination Data'!$K109,'5th Cycle APR Raw Data-Final'!$T$3:$T$1977,"&gt;="&amp;'SB35 Determination Data'!$F109,'5th Cycle APR Raw Data-Final'!$T$3:$T$1977,"&lt;="&amp;G109))</f>
        <v>0</v>
      </c>
      <c r="O109" s="60">
        <f>IF(AN109&lt;1,SUMIFS('5th Cycle APR Raw Data-Final'!I$3:I$1977,'5th Cycle APR Raw Data-Final'!$A$3:$A$1977,'SB35 Determination Data'!$K109,'5th Cycle APR Raw Data-Final'!$T$3:$T$1977,"&gt;="&amp;'SB35 Determination Data'!$F109,'5th Cycle APR Raw Data-Final'!$T$3:$T$1977,"&lt;"&amp;E109),SUMIFS('5th Cycle APR Raw Data-Final'!I$3:I$1977,'5th Cycle APR Raw Data-Final'!$A$3:$A$1977,'SB35 Determination Data'!$K109,'5th Cycle APR Raw Data-Final'!$T$3:$T$1977,"&gt;="&amp;'SB35 Determination Data'!$F109,'5th Cycle APR Raw Data-Final'!$T$3:$T$1977,"&lt;="&amp;G109))</f>
        <v>0</v>
      </c>
      <c r="P109" s="60" t="e">
        <f t="shared" si="8"/>
        <v>#N/A</v>
      </c>
      <c r="Q109" s="31" t="str">
        <f t="shared" si="9"/>
        <v>No 2018 Annual Progress Report</v>
      </c>
      <c r="R109" s="61" t="e">
        <f t="shared" si="10"/>
        <v>#N/A</v>
      </c>
      <c r="S109" s="61" t="e">
        <f t="shared" si="11"/>
        <v>#N/A</v>
      </c>
      <c r="T109" s="60" t="e">
        <f>VLOOKUP(K109,'5th Cycle APR Raw Data-Final'!$A$3:$P$1977,10,FALSE)</f>
        <v>#N/A</v>
      </c>
      <c r="U109" s="60">
        <f>IF(AN109&lt;1,SUMIFS('5th Cycle APR Raw Data-Final'!K$3:K$1977,'5th Cycle APR Raw Data-Final'!$A$3:$A$1977,'SB35 Determination Data'!$K109,'5th Cycle APR Raw Data-Final'!$T$3:$T$1977,"&gt;="&amp;'SB35 Determination Data'!$F109,'5th Cycle APR Raw Data-Final'!$T$3:$T$1977,"&lt;"&amp;E109),SUMIFS('5th Cycle APR Raw Data-Final'!K$3:K$1977,'5th Cycle APR Raw Data-Final'!$A$3:$A$1977,'SB35 Determination Data'!$K109,'5th Cycle APR Raw Data-Final'!$T$3:$T$1977,"&gt;="&amp;'SB35 Determination Data'!$F109,'5th Cycle APR Raw Data-Final'!$T$3:$T$1977,"&lt;="&amp;G109))</f>
        <v>0</v>
      </c>
      <c r="V109" s="60">
        <f>IF(AN109&lt;1,SUMIFS('5th Cycle APR Raw Data-Final'!L$3:L$1977,'5th Cycle APR Raw Data-Final'!$A$3:$A$1977,'SB35 Determination Data'!$K109,'5th Cycle APR Raw Data-Final'!$T$3:$T$1977,"&gt;="&amp;'SB35 Determination Data'!$F109,'5th Cycle APR Raw Data-Final'!$T$3:$T$1977,"&lt;"&amp;E109),SUMIFS('5th Cycle APR Raw Data-Final'!L$3:L$1977,'5th Cycle APR Raw Data-Final'!$A$3:$A$1977,'SB35 Determination Data'!$K109,'5th Cycle APR Raw Data-Final'!$T$3:$T$1977,"&gt;="&amp;'SB35 Determination Data'!$F109,'5th Cycle APR Raw Data-Final'!$T$3:$T$1977,"&lt;="&amp;G109))</f>
        <v>0</v>
      </c>
      <c r="W109" s="60">
        <f>IF(AN109&lt;1,SUMIFS('5th Cycle APR Raw Data-Final'!M$3:M$1977,'5th Cycle APR Raw Data-Final'!$A$3:$A$1977,'SB35 Determination Data'!$K109,'5th Cycle APR Raw Data-Final'!$T$3:$T$1977,"&gt;="&amp;'SB35 Determination Data'!$F109,'5th Cycle APR Raw Data-Final'!$T$3:$T$1977,"&lt;"&amp;E109),SUMIFS('5th Cycle APR Raw Data-Final'!M$3:M$1977,'5th Cycle APR Raw Data-Final'!$A$3:$A$1977,'SB35 Determination Data'!$K109,'5th Cycle APR Raw Data-Final'!$T$3:$T$1977,"&gt;="&amp;'SB35 Determination Data'!$F109,'5th Cycle APR Raw Data-Final'!$T$3:$T$1977,"&lt;="&amp;G109))</f>
        <v>0</v>
      </c>
      <c r="X109" s="60" t="e">
        <f t="shared" si="12"/>
        <v>#N/A</v>
      </c>
      <c r="Y109" s="60" t="e">
        <f t="shared" si="13"/>
        <v>#N/A</v>
      </c>
      <c r="Z109" s="60" t="e">
        <f t="shared" si="14"/>
        <v>#N/A</v>
      </c>
      <c r="AA109" s="31" t="str">
        <f t="shared" si="15"/>
        <v>No 2018 Annual Progress Report</v>
      </c>
      <c r="AB109" s="31" t="str">
        <f t="shared" si="16"/>
        <v>No 2018 Annual Progress Report</v>
      </c>
      <c r="AC109" s="60" t="e">
        <f>VLOOKUP(K109,'5th Cycle APR Raw Data-Final'!$A$3:$P$1977,14,FALSE)</f>
        <v>#N/A</v>
      </c>
      <c r="AD109" s="60">
        <f>IF(AN109&lt;1,SUMIFS('5th Cycle APR Raw Data-Final'!$O$3:$O$1977,'5th Cycle APR Raw Data-Final'!$A$3:$A$1977,'SB35 Determination Data'!$K109,'5th Cycle APR Raw Data-Final'!$T$3:$T$1977,"&gt;="&amp;'SB35 Determination Data'!$F109,'5th Cycle APR Raw Data-Final'!$T$3:$T$1977,"&lt;"&amp;E109),SUMIFS('5th Cycle APR Raw Data-Final'!$O$3:$O$1977,'5th Cycle APR Raw Data-Final'!$A$3:$A$1977,'SB35 Determination Data'!$K109,'5th Cycle APR Raw Data-Final'!$T$3:$T$1977,"&gt;="&amp;'SB35 Determination Data'!$F109,'5th Cycle APR Raw Data-Final'!$T$3:$T$1977,"&lt;="&amp;G109))</f>
        <v>0</v>
      </c>
      <c r="AE109" s="60" t="e">
        <f t="shared" si="17"/>
        <v>#N/A</v>
      </c>
      <c r="AF109" s="31" t="str">
        <f t="shared" si="18"/>
        <v>No 2018 Annual Progress Report</v>
      </c>
      <c r="AG109" s="60" t="e">
        <f>VLOOKUP(K109,'5th Cycle APR Raw Data-Final'!$A$3:$P$1977,16,FALSE)</f>
        <v>#N/A</v>
      </c>
      <c r="AH109" s="60">
        <f>IF(AN109&lt;1,SUMIFS('5th Cycle APR Raw Data-Final'!$Q$3:$Q$1977,'5th Cycle APR Raw Data-Final'!$A$3:$A$1977,'SB35 Determination Data'!$K109,'5th Cycle APR Raw Data-Final'!$T$3:$T$1977,"&gt;="&amp;'SB35 Determination Data'!$F109,'5th Cycle APR Raw Data-Final'!$T$3:$T$1977,"&lt;"&amp;E109),SUMIFS('5th Cycle APR Raw Data-Final'!$Q$3:$Q$1977,'5th Cycle APR Raw Data-Final'!$A$3:$A$1977,'SB35 Determination Data'!$K109,'5th Cycle APR Raw Data-Final'!$T$3:$T$1977,"&gt;="&amp;'SB35 Determination Data'!$F109,'5th Cycle APR Raw Data-Final'!$T$3:$T$1977,"&lt;="&amp;G109))</f>
        <v>0</v>
      </c>
      <c r="AI109" s="60" t="e">
        <f t="shared" si="19"/>
        <v>#N/A</v>
      </c>
      <c r="AJ109" s="31" t="str">
        <f t="shared" si="20"/>
        <v>No 2018 Annual Progress Report</v>
      </c>
      <c r="AK109" s="60" t="e">
        <f>VLOOKUP(K109,'5th Cycle APR Raw Data-Final'!$A$3:$R$1977,18,FALSE)</f>
        <v>#N/A</v>
      </c>
      <c r="AL109" s="60">
        <f>IF(AN109&lt;1,SUMIFS('5th Cycle APR Raw Data-Final'!$S$3:$S$1977,'5th Cycle APR Raw Data-Final'!$A$3:$A$1977,'SB35 Determination Data'!$K109,'5th Cycle APR Raw Data-Final'!$T$3:$T$1977,"&gt;="&amp;'SB35 Determination Data'!$F109,'5th Cycle APR Raw Data-Final'!$T$3:$T$1977,"&lt;"&amp;E109),SUMIFS('5th Cycle APR Raw Data-Final'!$S$3:$S$1977,'5th Cycle APR Raw Data-Final'!$A$3:$A$1977,'SB35 Determination Data'!$K109,'5th Cycle APR Raw Data-Final'!$T$3:$T$1977,"&gt;="&amp;'SB35 Determination Data'!$F109,'5th Cycle APR Raw Data-Final'!$T$3:$T$1977,"&lt;="&amp;G109))</f>
        <v>0</v>
      </c>
      <c r="AM109" s="60" t="e">
        <f t="shared" si="21"/>
        <v>#N/A</v>
      </c>
      <c r="AN109" s="62">
        <f t="shared" si="22"/>
        <v>1</v>
      </c>
      <c r="AO109" s="9" t="str">
        <f t="shared" si="23"/>
        <v>YES</v>
      </c>
      <c r="AP109" s="9" t="str">
        <f t="shared" si="24"/>
        <v>NO</v>
      </c>
      <c r="AQ109" s="9" t="str">
        <f t="shared" si="25"/>
        <v>NO</v>
      </c>
      <c r="AR109" s="48" t="str">
        <f>VLOOKUP(K109,'2018Submitted'!$A$2:$C$540,3,FALSE)</f>
        <v>No 2018 Annual Progress Report</v>
      </c>
      <c r="AS109" s="9" t="str">
        <f t="shared" si="26"/>
        <v>YES</v>
      </c>
      <c r="AT109" s="9" t="str">
        <f t="shared" si="27"/>
        <v>NO</v>
      </c>
    </row>
    <row r="110" spans="1:46" ht="12.75" customHeight="1" x14ac:dyDescent="0.15">
      <c r="A110" s="9" t="s">
        <v>168</v>
      </c>
      <c r="B110" s="9" t="str">
        <f t="shared" si="0"/>
        <v>CUDAHY</v>
      </c>
      <c r="C110" s="31">
        <f t="shared" si="1"/>
        <v>0.625</v>
      </c>
      <c r="D110" s="45">
        <f t="shared" si="2"/>
        <v>8</v>
      </c>
      <c r="E110" s="46">
        <f t="shared" si="3"/>
        <v>2018</v>
      </c>
      <c r="F110" s="46">
        <f t="shared" si="4"/>
        <v>2014</v>
      </c>
      <c r="G110" s="46" t="str">
        <f t="shared" si="5"/>
        <v>2021</v>
      </c>
      <c r="H110" s="9" t="str">
        <f t="shared" si="6"/>
        <v>10/15/2013</v>
      </c>
      <c r="I110" s="9" t="str">
        <f t="shared" si="7"/>
        <v>10/15/2021</v>
      </c>
      <c r="J110" s="9" t="s">
        <v>144</v>
      </c>
      <c r="K110" s="29" t="s">
        <v>184</v>
      </c>
      <c r="L110" s="60">
        <f>VLOOKUP(K110,'5th Cycle APR Raw Data-Final'!$A$3:$P$1977,6,FALSE)</f>
        <v>80</v>
      </c>
      <c r="M110" s="60">
        <f>IF(AN110&lt;1,SUMIFS('5th Cycle APR Raw Data-Final'!G$3:G$1977,'5th Cycle APR Raw Data-Final'!$A$3:$A$1977,'SB35 Determination Data'!$K110,'5th Cycle APR Raw Data-Final'!$T$3:$T$1977,"&gt;="&amp;'SB35 Determination Data'!$F110,'5th Cycle APR Raw Data-Final'!$T$3:$T$1977,"&lt;"&amp;E110),SUMIFS('5th Cycle APR Raw Data-Final'!G$3:G$1977,'5th Cycle APR Raw Data-Final'!$A$3:$A$1977,'SB35 Determination Data'!$K110,'5th Cycle APR Raw Data-Final'!$T$3:$T$1977,"&gt;="&amp;'SB35 Determination Data'!$F110,'5th Cycle APR Raw Data-Final'!$T$3:$T$1977,"&lt;="&amp;G110))</f>
        <v>0</v>
      </c>
      <c r="N110" s="60">
        <f>IF(AN110&lt;1,SUMIFS('5th Cycle APR Raw Data-Final'!H$3:H$1977,'5th Cycle APR Raw Data-Final'!$A$3:$A$1977,'SB35 Determination Data'!$K110,'5th Cycle APR Raw Data-Final'!$T$3:$T$1977,"&gt;="&amp;'SB35 Determination Data'!$F110,'5th Cycle APR Raw Data-Final'!$T$3:$T$1977,"&lt;"&amp;E110),SUMIFS('5th Cycle APR Raw Data-Final'!H$3:H$1977,'5th Cycle APR Raw Data-Final'!$A$3:$A$1977,'SB35 Determination Data'!$K110,'5th Cycle APR Raw Data-Final'!$T$3:$T$1977,"&gt;="&amp;'SB35 Determination Data'!$F110,'5th Cycle APR Raw Data-Final'!$T$3:$T$1977,"&lt;="&amp;G110))</f>
        <v>0</v>
      </c>
      <c r="O110" s="60">
        <f>IF(AN110&lt;1,SUMIFS('5th Cycle APR Raw Data-Final'!I$3:I$1977,'5th Cycle APR Raw Data-Final'!$A$3:$A$1977,'SB35 Determination Data'!$K110,'5th Cycle APR Raw Data-Final'!$T$3:$T$1977,"&gt;="&amp;'SB35 Determination Data'!$F110,'5th Cycle APR Raw Data-Final'!$T$3:$T$1977,"&lt;"&amp;E110),SUMIFS('5th Cycle APR Raw Data-Final'!I$3:I$1977,'5th Cycle APR Raw Data-Final'!$A$3:$A$1977,'SB35 Determination Data'!$K110,'5th Cycle APR Raw Data-Final'!$T$3:$T$1977,"&gt;="&amp;'SB35 Determination Data'!$F110,'5th Cycle APR Raw Data-Final'!$T$3:$T$1977,"&lt;="&amp;G110))</f>
        <v>0</v>
      </c>
      <c r="P110" s="60">
        <f t="shared" si="8"/>
        <v>80</v>
      </c>
      <c r="Q110" s="31">
        <f t="shared" si="9"/>
        <v>0</v>
      </c>
      <c r="R110" s="61">
        <f t="shared" si="10"/>
        <v>40</v>
      </c>
      <c r="S110" s="61">
        <f t="shared" si="11"/>
        <v>0</v>
      </c>
      <c r="T110" s="60">
        <f>VLOOKUP(K110,'5th Cycle APR Raw Data-Final'!$A$3:$P$1977,10,FALSE)</f>
        <v>46</v>
      </c>
      <c r="U110" s="60">
        <f>IF(AN110&lt;1,SUMIFS('5th Cycle APR Raw Data-Final'!K$3:K$1977,'5th Cycle APR Raw Data-Final'!$A$3:$A$1977,'SB35 Determination Data'!$K110,'5th Cycle APR Raw Data-Final'!$T$3:$T$1977,"&gt;="&amp;'SB35 Determination Data'!$F110,'5th Cycle APR Raw Data-Final'!$T$3:$T$1977,"&lt;"&amp;E110),SUMIFS('5th Cycle APR Raw Data-Final'!K$3:K$1977,'5th Cycle APR Raw Data-Final'!$A$3:$A$1977,'SB35 Determination Data'!$K110,'5th Cycle APR Raw Data-Final'!$T$3:$T$1977,"&gt;="&amp;'SB35 Determination Data'!$F110,'5th Cycle APR Raw Data-Final'!$T$3:$T$1977,"&lt;="&amp;G110))</f>
        <v>0</v>
      </c>
      <c r="V110" s="60">
        <f>IF(AN110&lt;1,SUMIFS('5th Cycle APR Raw Data-Final'!L$3:L$1977,'5th Cycle APR Raw Data-Final'!$A$3:$A$1977,'SB35 Determination Data'!$K110,'5th Cycle APR Raw Data-Final'!$T$3:$T$1977,"&gt;="&amp;'SB35 Determination Data'!$F110,'5th Cycle APR Raw Data-Final'!$T$3:$T$1977,"&lt;"&amp;E110),SUMIFS('5th Cycle APR Raw Data-Final'!L$3:L$1977,'5th Cycle APR Raw Data-Final'!$A$3:$A$1977,'SB35 Determination Data'!$K110,'5th Cycle APR Raw Data-Final'!$T$3:$T$1977,"&gt;="&amp;'SB35 Determination Data'!$F110,'5th Cycle APR Raw Data-Final'!$T$3:$T$1977,"&lt;="&amp;G110))</f>
        <v>0</v>
      </c>
      <c r="W110" s="60">
        <f>IF(AN110&lt;1,SUMIFS('5th Cycle APR Raw Data-Final'!M$3:M$1977,'5th Cycle APR Raw Data-Final'!$A$3:$A$1977,'SB35 Determination Data'!$K110,'5th Cycle APR Raw Data-Final'!$T$3:$T$1977,"&gt;="&amp;'SB35 Determination Data'!$F110,'5th Cycle APR Raw Data-Final'!$T$3:$T$1977,"&lt;"&amp;E110),SUMIFS('5th Cycle APR Raw Data-Final'!M$3:M$1977,'5th Cycle APR Raw Data-Final'!$A$3:$A$1977,'SB35 Determination Data'!$K110,'5th Cycle APR Raw Data-Final'!$T$3:$T$1977,"&gt;="&amp;'SB35 Determination Data'!$F110,'5th Cycle APR Raw Data-Final'!$T$3:$T$1977,"&lt;="&amp;G110))</f>
        <v>0</v>
      </c>
      <c r="X110" s="60">
        <f t="shared" si="12"/>
        <v>46</v>
      </c>
      <c r="Y110" s="60">
        <f t="shared" si="13"/>
        <v>0</v>
      </c>
      <c r="Z110" s="60">
        <f t="shared" si="14"/>
        <v>46</v>
      </c>
      <c r="AA110" s="31">
        <f t="shared" si="15"/>
        <v>0</v>
      </c>
      <c r="AB110" s="31">
        <f t="shared" si="16"/>
        <v>0</v>
      </c>
      <c r="AC110" s="60">
        <f>VLOOKUP(K110,'5th Cycle APR Raw Data-Final'!$A$3:$P$1977,14,FALSE)</f>
        <v>51</v>
      </c>
      <c r="AD110" s="60">
        <f>IF(AN110&lt;1,SUMIFS('5th Cycle APR Raw Data-Final'!$O$3:$O$1977,'5th Cycle APR Raw Data-Final'!$A$3:$A$1977,'SB35 Determination Data'!$K110,'5th Cycle APR Raw Data-Final'!$T$3:$T$1977,"&gt;="&amp;'SB35 Determination Data'!$F110,'5th Cycle APR Raw Data-Final'!$T$3:$T$1977,"&lt;"&amp;E110),SUMIFS('5th Cycle APR Raw Data-Final'!$O$3:$O$1977,'5th Cycle APR Raw Data-Final'!$A$3:$A$1977,'SB35 Determination Data'!$K110,'5th Cycle APR Raw Data-Final'!$T$3:$T$1977,"&gt;="&amp;'SB35 Determination Data'!$F110,'5th Cycle APR Raw Data-Final'!$T$3:$T$1977,"&lt;="&amp;G110))</f>
        <v>0</v>
      </c>
      <c r="AE110" s="60">
        <f t="shared" si="17"/>
        <v>51</v>
      </c>
      <c r="AF110" s="31">
        <f t="shared" si="18"/>
        <v>0</v>
      </c>
      <c r="AG110" s="60">
        <f>VLOOKUP(K110,'5th Cycle APR Raw Data-Final'!$A$3:$P$1977,16,FALSE)</f>
        <v>141</v>
      </c>
      <c r="AH110" s="60">
        <f>IF(AN110&lt;1,SUMIFS('5th Cycle APR Raw Data-Final'!$Q$3:$Q$1977,'5th Cycle APR Raw Data-Final'!$A$3:$A$1977,'SB35 Determination Data'!$K110,'5th Cycle APR Raw Data-Final'!$T$3:$T$1977,"&gt;="&amp;'SB35 Determination Data'!$F110,'5th Cycle APR Raw Data-Final'!$T$3:$T$1977,"&lt;"&amp;E110),SUMIFS('5th Cycle APR Raw Data-Final'!$Q$3:$Q$1977,'5th Cycle APR Raw Data-Final'!$A$3:$A$1977,'SB35 Determination Data'!$K110,'5th Cycle APR Raw Data-Final'!$T$3:$T$1977,"&gt;="&amp;'SB35 Determination Data'!$F110,'5th Cycle APR Raw Data-Final'!$T$3:$T$1977,"&lt;="&amp;G110))</f>
        <v>0</v>
      </c>
      <c r="AI110" s="60">
        <f t="shared" si="19"/>
        <v>141</v>
      </c>
      <c r="AJ110" s="31">
        <f t="shared" si="20"/>
        <v>0</v>
      </c>
      <c r="AK110" s="60">
        <f>VLOOKUP(K110,'5th Cycle APR Raw Data-Final'!$A$3:$R$1977,18,FALSE)</f>
        <v>318</v>
      </c>
      <c r="AL110" s="60">
        <f>IF(AN110&lt;1,SUMIFS('5th Cycle APR Raw Data-Final'!$S$3:$S$1977,'5th Cycle APR Raw Data-Final'!$A$3:$A$1977,'SB35 Determination Data'!$K110,'5th Cycle APR Raw Data-Final'!$T$3:$T$1977,"&gt;="&amp;'SB35 Determination Data'!$F110,'5th Cycle APR Raw Data-Final'!$T$3:$T$1977,"&lt;"&amp;E110),SUMIFS('5th Cycle APR Raw Data-Final'!$S$3:$S$1977,'5th Cycle APR Raw Data-Final'!$A$3:$A$1977,'SB35 Determination Data'!$K110,'5th Cycle APR Raw Data-Final'!$T$3:$T$1977,"&gt;="&amp;'SB35 Determination Data'!$F110,'5th Cycle APR Raw Data-Final'!$T$3:$T$1977,"&lt;="&amp;G110))</f>
        <v>0</v>
      </c>
      <c r="AM110" s="60">
        <f t="shared" si="21"/>
        <v>318</v>
      </c>
      <c r="AN110" s="62">
        <f t="shared" si="22"/>
        <v>0.5</v>
      </c>
      <c r="AO110" s="9" t="str">
        <f t="shared" si="23"/>
        <v>YES</v>
      </c>
      <c r="AP110" s="9" t="str">
        <f t="shared" si="24"/>
        <v>NO</v>
      </c>
      <c r="AQ110" s="9" t="str">
        <f t="shared" si="25"/>
        <v>NO</v>
      </c>
      <c r="AR110" s="48" t="str">
        <f>VLOOKUP(K110,'2018Submitted'!$A$2:$C$540,3,FALSE)</f>
        <v>No 2018 Annual Progress Report</v>
      </c>
      <c r="AS110" s="9" t="str">
        <f t="shared" si="26"/>
        <v>NO</v>
      </c>
      <c r="AT110" s="9" t="str">
        <f t="shared" si="27"/>
        <v>NO</v>
      </c>
    </row>
    <row r="111" spans="1:46" ht="12.75" customHeight="1" x14ac:dyDescent="0.15">
      <c r="A111" s="9" t="s">
        <v>168</v>
      </c>
      <c r="B111" s="9" t="str">
        <f t="shared" si="0"/>
        <v>CULVER CITY</v>
      </c>
      <c r="C111" s="31">
        <f t="shared" si="1"/>
        <v>0.625</v>
      </c>
      <c r="D111" s="45">
        <f t="shared" si="2"/>
        <v>8</v>
      </c>
      <c r="E111" s="46">
        <f t="shared" si="3"/>
        <v>2018</v>
      </c>
      <c r="F111" s="46">
        <f t="shared" si="4"/>
        <v>2014</v>
      </c>
      <c r="G111" s="46" t="str">
        <f t="shared" si="5"/>
        <v>2021</v>
      </c>
      <c r="H111" s="9" t="str">
        <f t="shared" si="6"/>
        <v>10/15/2013</v>
      </c>
      <c r="I111" s="9" t="str">
        <f t="shared" si="7"/>
        <v>10/15/2021</v>
      </c>
      <c r="J111" s="9" t="s">
        <v>144</v>
      </c>
      <c r="K111" s="29" t="s">
        <v>550</v>
      </c>
      <c r="L111" s="60">
        <f>VLOOKUP(K111,'5th Cycle APR Raw Data-Final'!$A$3:$P$1977,6,FALSE)</f>
        <v>48</v>
      </c>
      <c r="M111" s="60">
        <f>IF(AN111&lt;1,SUMIFS('5th Cycle APR Raw Data-Final'!G$3:G$1977,'5th Cycle APR Raw Data-Final'!$A$3:$A$1977,'SB35 Determination Data'!$K111,'5th Cycle APR Raw Data-Final'!$T$3:$T$1977,"&gt;="&amp;'SB35 Determination Data'!$F111,'5th Cycle APR Raw Data-Final'!$T$3:$T$1977,"&lt;"&amp;E111),SUMIFS('5th Cycle APR Raw Data-Final'!G$3:G$1977,'5th Cycle APR Raw Data-Final'!$A$3:$A$1977,'SB35 Determination Data'!$K111,'5th Cycle APR Raw Data-Final'!$T$3:$T$1977,"&gt;="&amp;'SB35 Determination Data'!$F111,'5th Cycle APR Raw Data-Final'!$T$3:$T$1977,"&lt;="&amp;G111))</f>
        <v>6</v>
      </c>
      <c r="N111" s="60">
        <f>IF(AN111&lt;1,SUMIFS('5th Cycle APR Raw Data-Final'!H$3:H$1977,'5th Cycle APR Raw Data-Final'!$A$3:$A$1977,'SB35 Determination Data'!$K111,'5th Cycle APR Raw Data-Final'!$T$3:$T$1977,"&gt;="&amp;'SB35 Determination Data'!$F111,'5th Cycle APR Raw Data-Final'!$T$3:$T$1977,"&lt;"&amp;E111),SUMIFS('5th Cycle APR Raw Data-Final'!H$3:H$1977,'5th Cycle APR Raw Data-Final'!$A$3:$A$1977,'SB35 Determination Data'!$K111,'5th Cycle APR Raw Data-Final'!$T$3:$T$1977,"&gt;="&amp;'SB35 Determination Data'!$F111,'5th Cycle APR Raw Data-Final'!$T$3:$T$1977,"&lt;="&amp;G111))</f>
        <v>6</v>
      </c>
      <c r="O111" s="60">
        <f>IF(AN111&lt;1,SUMIFS('5th Cycle APR Raw Data-Final'!I$3:I$1977,'5th Cycle APR Raw Data-Final'!$A$3:$A$1977,'SB35 Determination Data'!$K111,'5th Cycle APR Raw Data-Final'!$T$3:$T$1977,"&gt;="&amp;'SB35 Determination Data'!$F111,'5th Cycle APR Raw Data-Final'!$T$3:$T$1977,"&lt;"&amp;E111),SUMIFS('5th Cycle APR Raw Data-Final'!I$3:I$1977,'5th Cycle APR Raw Data-Final'!$A$3:$A$1977,'SB35 Determination Data'!$K111,'5th Cycle APR Raw Data-Final'!$T$3:$T$1977,"&gt;="&amp;'SB35 Determination Data'!$F111,'5th Cycle APR Raw Data-Final'!$T$3:$T$1977,"&lt;="&amp;G111))</f>
        <v>0</v>
      </c>
      <c r="P111" s="60">
        <f t="shared" si="8"/>
        <v>42</v>
      </c>
      <c r="Q111" s="31">
        <f t="shared" si="9"/>
        <v>0.125</v>
      </c>
      <c r="R111" s="61">
        <f t="shared" si="10"/>
        <v>24</v>
      </c>
      <c r="S111" s="61">
        <f t="shared" si="11"/>
        <v>0</v>
      </c>
      <c r="T111" s="60">
        <f>VLOOKUP(K111,'5th Cycle APR Raw Data-Final'!$A$3:$P$1977,10,FALSE)</f>
        <v>29</v>
      </c>
      <c r="U111" s="60">
        <f>IF(AN111&lt;1,SUMIFS('5th Cycle APR Raw Data-Final'!K$3:K$1977,'5th Cycle APR Raw Data-Final'!$A$3:$A$1977,'SB35 Determination Data'!$K111,'5th Cycle APR Raw Data-Final'!$T$3:$T$1977,"&gt;="&amp;'SB35 Determination Data'!$F111,'5th Cycle APR Raw Data-Final'!$T$3:$T$1977,"&lt;"&amp;E111),SUMIFS('5th Cycle APR Raw Data-Final'!K$3:K$1977,'5th Cycle APR Raw Data-Final'!$A$3:$A$1977,'SB35 Determination Data'!$K111,'5th Cycle APR Raw Data-Final'!$T$3:$T$1977,"&gt;="&amp;'SB35 Determination Data'!$F111,'5th Cycle APR Raw Data-Final'!$T$3:$T$1977,"&lt;="&amp;G111))</f>
        <v>0</v>
      </c>
      <c r="V111" s="60">
        <f>IF(AN111&lt;1,SUMIFS('5th Cycle APR Raw Data-Final'!L$3:L$1977,'5th Cycle APR Raw Data-Final'!$A$3:$A$1977,'SB35 Determination Data'!$K111,'5th Cycle APR Raw Data-Final'!$T$3:$T$1977,"&gt;="&amp;'SB35 Determination Data'!$F111,'5th Cycle APR Raw Data-Final'!$T$3:$T$1977,"&lt;"&amp;E111),SUMIFS('5th Cycle APR Raw Data-Final'!L$3:L$1977,'5th Cycle APR Raw Data-Final'!$A$3:$A$1977,'SB35 Determination Data'!$K111,'5th Cycle APR Raw Data-Final'!$T$3:$T$1977,"&gt;="&amp;'SB35 Determination Data'!$F111,'5th Cycle APR Raw Data-Final'!$T$3:$T$1977,"&lt;="&amp;G111))</f>
        <v>0</v>
      </c>
      <c r="W111" s="60">
        <f>IF(AN111&lt;1,SUMIFS('5th Cycle APR Raw Data-Final'!M$3:M$1977,'5th Cycle APR Raw Data-Final'!$A$3:$A$1977,'SB35 Determination Data'!$K111,'5th Cycle APR Raw Data-Final'!$T$3:$T$1977,"&gt;="&amp;'SB35 Determination Data'!$F111,'5th Cycle APR Raw Data-Final'!$T$3:$T$1977,"&lt;"&amp;E111),SUMIFS('5th Cycle APR Raw Data-Final'!M$3:M$1977,'5th Cycle APR Raw Data-Final'!$A$3:$A$1977,'SB35 Determination Data'!$K111,'5th Cycle APR Raw Data-Final'!$T$3:$T$1977,"&gt;="&amp;'SB35 Determination Data'!$F111,'5th Cycle APR Raw Data-Final'!$T$3:$T$1977,"&lt;="&amp;G111))</f>
        <v>0</v>
      </c>
      <c r="X111" s="60">
        <f t="shared" si="12"/>
        <v>29</v>
      </c>
      <c r="Y111" s="60">
        <f t="shared" si="13"/>
        <v>0</v>
      </c>
      <c r="Z111" s="60">
        <f t="shared" si="14"/>
        <v>29</v>
      </c>
      <c r="AA111" s="31">
        <f t="shared" si="15"/>
        <v>0</v>
      </c>
      <c r="AB111" s="31">
        <f t="shared" si="16"/>
        <v>0</v>
      </c>
      <c r="AC111" s="60">
        <f>VLOOKUP(K111,'5th Cycle APR Raw Data-Final'!$A$3:$P$1977,14,FALSE)</f>
        <v>31</v>
      </c>
      <c r="AD111" s="60">
        <f>IF(AN111&lt;1,SUMIFS('5th Cycle APR Raw Data-Final'!$O$3:$O$1977,'5th Cycle APR Raw Data-Final'!$A$3:$A$1977,'SB35 Determination Data'!$K111,'5th Cycle APR Raw Data-Final'!$T$3:$T$1977,"&gt;="&amp;'SB35 Determination Data'!$F111,'5th Cycle APR Raw Data-Final'!$T$3:$T$1977,"&lt;"&amp;E111),SUMIFS('5th Cycle APR Raw Data-Final'!$O$3:$O$1977,'5th Cycle APR Raw Data-Final'!$A$3:$A$1977,'SB35 Determination Data'!$K111,'5th Cycle APR Raw Data-Final'!$T$3:$T$1977,"&gt;="&amp;'SB35 Determination Data'!$F111,'5th Cycle APR Raw Data-Final'!$T$3:$T$1977,"&lt;="&amp;G111))</f>
        <v>0</v>
      </c>
      <c r="AE111" s="60">
        <f t="shared" si="17"/>
        <v>31</v>
      </c>
      <c r="AF111" s="31">
        <f t="shared" si="18"/>
        <v>0</v>
      </c>
      <c r="AG111" s="60">
        <f>VLOOKUP(K111,'5th Cycle APR Raw Data-Final'!$A$3:$P$1977,16,FALSE)</f>
        <v>77</v>
      </c>
      <c r="AH111" s="60">
        <f>IF(AN111&lt;1,SUMIFS('5th Cycle APR Raw Data-Final'!$Q$3:$Q$1977,'5th Cycle APR Raw Data-Final'!$A$3:$A$1977,'SB35 Determination Data'!$K111,'5th Cycle APR Raw Data-Final'!$T$3:$T$1977,"&gt;="&amp;'SB35 Determination Data'!$F111,'5th Cycle APR Raw Data-Final'!$T$3:$T$1977,"&lt;"&amp;E111),SUMIFS('5th Cycle APR Raw Data-Final'!$Q$3:$Q$1977,'5th Cycle APR Raw Data-Final'!$A$3:$A$1977,'SB35 Determination Data'!$K111,'5th Cycle APR Raw Data-Final'!$T$3:$T$1977,"&gt;="&amp;'SB35 Determination Data'!$F111,'5th Cycle APR Raw Data-Final'!$T$3:$T$1977,"&lt;="&amp;G111))</f>
        <v>83</v>
      </c>
      <c r="AI111" s="60">
        <f t="shared" si="19"/>
        <v>0</v>
      </c>
      <c r="AJ111" s="31">
        <f t="shared" si="20"/>
        <v>1.0779220779220779</v>
      </c>
      <c r="AK111" s="60">
        <f>VLOOKUP(K111,'5th Cycle APR Raw Data-Final'!$A$3:$R$1977,18,FALSE)</f>
        <v>185</v>
      </c>
      <c r="AL111" s="60">
        <f>IF(AN111&lt;1,SUMIFS('5th Cycle APR Raw Data-Final'!$S$3:$S$1977,'5th Cycle APR Raw Data-Final'!$A$3:$A$1977,'SB35 Determination Data'!$K111,'5th Cycle APR Raw Data-Final'!$T$3:$T$1977,"&gt;="&amp;'SB35 Determination Data'!$F111,'5th Cycle APR Raw Data-Final'!$T$3:$T$1977,"&lt;"&amp;E111),SUMIFS('5th Cycle APR Raw Data-Final'!$S$3:$S$1977,'5th Cycle APR Raw Data-Final'!$A$3:$A$1977,'SB35 Determination Data'!$K111,'5th Cycle APR Raw Data-Final'!$T$3:$T$1977,"&gt;="&amp;'SB35 Determination Data'!$F111,'5th Cycle APR Raw Data-Final'!$T$3:$T$1977,"&lt;="&amp;G111))</f>
        <v>89</v>
      </c>
      <c r="AM111" s="60">
        <f t="shared" si="21"/>
        <v>102</v>
      </c>
      <c r="AN111" s="62">
        <f t="shared" si="22"/>
        <v>0.5</v>
      </c>
      <c r="AO111" s="9" t="str">
        <f t="shared" si="23"/>
        <v>NO</v>
      </c>
      <c r="AP111" s="9" t="str">
        <f t="shared" si="24"/>
        <v>YES</v>
      </c>
      <c r="AQ111" s="9" t="str">
        <f t="shared" si="25"/>
        <v>NO</v>
      </c>
      <c r="AR111" s="48" t="str">
        <f>VLOOKUP(K111,'2018Submitted'!$A$2:$C$540,3,FALSE)</f>
        <v>Successful</v>
      </c>
      <c r="AS111" s="9" t="str">
        <f t="shared" si="26"/>
        <v>NO</v>
      </c>
      <c r="AT111" s="9" t="str">
        <f t="shared" si="27"/>
        <v>YES</v>
      </c>
    </row>
    <row r="112" spans="1:46" ht="12.75" customHeight="1" x14ac:dyDescent="0.15">
      <c r="A112" s="9" t="s">
        <v>505</v>
      </c>
      <c r="B112" s="9" t="str">
        <f t="shared" si="0"/>
        <v>CUPERTINO</v>
      </c>
      <c r="C112" s="31">
        <f t="shared" si="1"/>
        <v>0.5</v>
      </c>
      <c r="D112" s="45">
        <f t="shared" si="2"/>
        <v>8</v>
      </c>
      <c r="E112" s="46">
        <f t="shared" si="3"/>
        <v>2019</v>
      </c>
      <c r="F112" s="46">
        <f t="shared" si="4"/>
        <v>2015</v>
      </c>
      <c r="G112" s="46">
        <f t="shared" si="5"/>
        <v>2022</v>
      </c>
      <c r="H112" s="9" t="str">
        <f t="shared" si="6"/>
        <v>01/31/2015</v>
      </c>
      <c r="I112" s="9" t="str">
        <f t="shared" si="7"/>
        <v>01/31/2023</v>
      </c>
      <c r="J112" s="9" t="s">
        <v>67</v>
      </c>
      <c r="K112" s="29" t="s">
        <v>523</v>
      </c>
      <c r="L112" s="60">
        <f>VLOOKUP(K112,'5th Cycle APR Raw Data-Final'!$A$3:$P$1977,6,FALSE)</f>
        <v>356</v>
      </c>
      <c r="M112" s="60">
        <f>IF(AN112&lt;1,SUMIFS('5th Cycle APR Raw Data-Final'!G$3:G$1977,'5th Cycle APR Raw Data-Final'!$A$3:$A$1977,'SB35 Determination Data'!$K112,'5th Cycle APR Raw Data-Final'!$T$3:$T$1977,"&gt;="&amp;'SB35 Determination Data'!$F112,'5th Cycle APR Raw Data-Final'!$T$3:$T$1977,"&lt;"&amp;E112),SUMIFS('5th Cycle APR Raw Data-Final'!G$3:G$1977,'5th Cycle APR Raw Data-Final'!$A$3:$A$1977,'SB35 Determination Data'!$K112,'5th Cycle APR Raw Data-Final'!$T$3:$T$1977,"&gt;="&amp;'SB35 Determination Data'!$F112,'5th Cycle APR Raw Data-Final'!$T$3:$T$1977,"&lt;="&amp;G112))</f>
        <v>19</v>
      </c>
      <c r="N112" s="60">
        <f>IF(AN112&lt;1,SUMIFS('5th Cycle APR Raw Data-Final'!H$3:H$1977,'5th Cycle APR Raw Data-Final'!$A$3:$A$1977,'SB35 Determination Data'!$K112,'5th Cycle APR Raw Data-Final'!$T$3:$T$1977,"&gt;="&amp;'SB35 Determination Data'!$F112,'5th Cycle APR Raw Data-Final'!$T$3:$T$1977,"&lt;"&amp;E112),SUMIFS('5th Cycle APR Raw Data-Final'!H$3:H$1977,'5th Cycle APR Raw Data-Final'!$A$3:$A$1977,'SB35 Determination Data'!$K112,'5th Cycle APR Raw Data-Final'!$T$3:$T$1977,"&gt;="&amp;'SB35 Determination Data'!$F112,'5th Cycle APR Raw Data-Final'!$T$3:$T$1977,"&lt;="&amp;G112))</f>
        <v>18</v>
      </c>
      <c r="O112" s="60">
        <f>IF(AN112&lt;1,SUMIFS('5th Cycle APR Raw Data-Final'!I$3:I$1977,'5th Cycle APR Raw Data-Final'!$A$3:$A$1977,'SB35 Determination Data'!$K112,'5th Cycle APR Raw Data-Final'!$T$3:$T$1977,"&gt;="&amp;'SB35 Determination Data'!$F112,'5th Cycle APR Raw Data-Final'!$T$3:$T$1977,"&lt;"&amp;E112),SUMIFS('5th Cycle APR Raw Data-Final'!I$3:I$1977,'5th Cycle APR Raw Data-Final'!$A$3:$A$1977,'SB35 Determination Data'!$K112,'5th Cycle APR Raw Data-Final'!$T$3:$T$1977,"&gt;="&amp;'SB35 Determination Data'!$F112,'5th Cycle APR Raw Data-Final'!$T$3:$T$1977,"&lt;="&amp;G112))</f>
        <v>1</v>
      </c>
      <c r="P112" s="60">
        <f t="shared" si="8"/>
        <v>337</v>
      </c>
      <c r="Q112" s="31">
        <f t="shared" si="9"/>
        <v>5.3370786516853931E-2</v>
      </c>
      <c r="R112" s="61">
        <f t="shared" si="10"/>
        <v>178</v>
      </c>
      <c r="S112" s="61">
        <f t="shared" si="11"/>
        <v>0</v>
      </c>
      <c r="T112" s="60">
        <f>VLOOKUP(K112,'5th Cycle APR Raw Data-Final'!$A$3:$P$1977,10,FALSE)</f>
        <v>207</v>
      </c>
      <c r="U112" s="60">
        <f>IF(AN112&lt;1,SUMIFS('5th Cycle APR Raw Data-Final'!K$3:K$1977,'5th Cycle APR Raw Data-Final'!$A$3:$A$1977,'SB35 Determination Data'!$K112,'5th Cycle APR Raw Data-Final'!$T$3:$T$1977,"&gt;="&amp;'SB35 Determination Data'!$F112,'5th Cycle APR Raw Data-Final'!$T$3:$T$1977,"&lt;"&amp;E112),SUMIFS('5th Cycle APR Raw Data-Final'!K$3:K$1977,'5th Cycle APR Raw Data-Final'!$A$3:$A$1977,'SB35 Determination Data'!$K112,'5th Cycle APR Raw Data-Final'!$T$3:$T$1977,"&gt;="&amp;'SB35 Determination Data'!$F112,'5th Cycle APR Raw Data-Final'!$T$3:$T$1977,"&lt;="&amp;G112))</f>
        <v>0</v>
      </c>
      <c r="V112" s="60">
        <f>IF(AN112&lt;1,SUMIFS('5th Cycle APR Raw Data-Final'!L$3:L$1977,'5th Cycle APR Raw Data-Final'!$A$3:$A$1977,'SB35 Determination Data'!$K112,'5th Cycle APR Raw Data-Final'!$T$3:$T$1977,"&gt;="&amp;'SB35 Determination Data'!$F112,'5th Cycle APR Raw Data-Final'!$T$3:$T$1977,"&lt;"&amp;E112),SUMIFS('5th Cycle APR Raw Data-Final'!L$3:L$1977,'5th Cycle APR Raw Data-Final'!$A$3:$A$1977,'SB35 Determination Data'!$K112,'5th Cycle APR Raw Data-Final'!$T$3:$T$1977,"&gt;="&amp;'SB35 Determination Data'!$F112,'5th Cycle APR Raw Data-Final'!$T$3:$T$1977,"&lt;="&amp;G112))</f>
        <v>0</v>
      </c>
      <c r="W112" s="60">
        <f>IF(AN112&lt;1,SUMIFS('5th Cycle APR Raw Data-Final'!M$3:M$1977,'5th Cycle APR Raw Data-Final'!$A$3:$A$1977,'SB35 Determination Data'!$K112,'5th Cycle APR Raw Data-Final'!$T$3:$T$1977,"&gt;="&amp;'SB35 Determination Data'!$F112,'5th Cycle APR Raw Data-Final'!$T$3:$T$1977,"&lt;"&amp;E112),SUMIFS('5th Cycle APR Raw Data-Final'!M$3:M$1977,'5th Cycle APR Raw Data-Final'!$A$3:$A$1977,'SB35 Determination Data'!$K112,'5th Cycle APR Raw Data-Final'!$T$3:$T$1977,"&gt;="&amp;'SB35 Determination Data'!$F112,'5th Cycle APR Raw Data-Final'!$T$3:$T$1977,"&lt;="&amp;G112))</f>
        <v>0</v>
      </c>
      <c r="X112" s="60">
        <f t="shared" si="12"/>
        <v>207</v>
      </c>
      <c r="Y112" s="60">
        <f t="shared" si="13"/>
        <v>0</v>
      </c>
      <c r="Z112" s="60">
        <f t="shared" si="14"/>
        <v>207</v>
      </c>
      <c r="AA112" s="31">
        <f t="shared" si="15"/>
        <v>0</v>
      </c>
      <c r="AB112" s="31">
        <f t="shared" si="16"/>
        <v>0</v>
      </c>
      <c r="AC112" s="60">
        <f>VLOOKUP(K112,'5th Cycle APR Raw Data-Final'!$A$3:$P$1977,14,FALSE)</f>
        <v>231</v>
      </c>
      <c r="AD112" s="60">
        <f>IF(AN112&lt;1,SUMIFS('5th Cycle APR Raw Data-Final'!$O$3:$O$1977,'5th Cycle APR Raw Data-Final'!$A$3:$A$1977,'SB35 Determination Data'!$K112,'5th Cycle APR Raw Data-Final'!$T$3:$T$1977,"&gt;="&amp;'SB35 Determination Data'!$F112,'5th Cycle APR Raw Data-Final'!$T$3:$T$1977,"&lt;"&amp;E112),SUMIFS('5th Cycle APR Raw Data-Final'!$O$3:$O$1977,'5th Cycle APR Raw Data-Final'!$A$3:$A$1977,'SB35 Determination Data'!$K112,'5th Cycle APR Raw Data-Final'!$T$3:$T$1977,"&gt;="&amp;'SB35 Determination Data'!$F112,'5th Cycle APR Raw Data-Final'!$T$3:$T$1977,"&lt;="&amp;G112))</f>
        <v>59</v>
      </c>
      <c r="AE112" s="60">
        <f t="shared" si="17"/>
        <v>172</v>
      </c>
      <c r="AF112" s="31">
        <f t="shared" si="18"/>
        <v>0.25541125541125542</v>
      </c>
      <c r="AG112" s="60">
        <f>VLOOKUP(K112,'5th Cycle APR Raw Data-Final'!$A$3:$P$1977,16,FALSE)</f>
        <v>270</v>
      </c>
      <c r="AH112" s="60">
        <f>IF(AN112&lt;1,SUMIFS('5th Cycle APR Raw Data-Final'!$Q$3:$Q$1977,'5th Cycle APR Raw Data-Final'!$A$3:$A$1977,'SB35 Determination Data'!$K112,'5th Cycle APR Raw Data-Final'!$T$3:$T$1977,"&gt;="&amp;'SB35 Determination Data'!$F112,'5th Cycle APR Raw Data-Final'!$T$3:$T$1977,"&lt;"&amp;E112),SUMIFS('5th Cycle APR Raw Data-Final'!$Q$3:$Q$1977,'5th Cycle APR Raw Data-Final'!$A$3:$A$1977,'SB35 Determination Data'!$K112,'5th Cycle APR Raw Data-Final'!$T$3:$T$1977,"&gt;="&amp;'SB35 Determination Data'!$F112,'5th Cycle APR Raw Data-Final'!$T$3:$T$1977,"&lt;="&amp;G112))</f>
        <v>191</v>
      </c>
      <c r="AI112" s="60">
        <f t="shared" si="19"/>
        <v>79</v>
      </c>
      <c r="AJ112" s="31">
        <f t="shared" si="20"/>
        <v>0.70740740740740737</v>
      </c>
      <c r="AK112" s="60">
        <f>VLOOKUP(K112,'5th Cycle APR Raw Data-Final'!$A$3:$R$1977,18,FALSE)</f>
        <v>1064</v>
      </c>
      <c r="AL112" s="60">
        <f>IF(AN112&lt;1,SUMIFS('5th Cycle APR Raw Data-Final'!$S$3:$S$1977,'5th Cycle APR Raw Data-Final'!$A$3:$A$1977,'SB35 Determination Data'!$K112,'5th Cycle APR Raw Data-Final'!$T$3:$T$1977,"&gt;="&amp;'SB35 Determination Data'!$F112,'5th Cycle APR Raw Data-Final'!$T$3:$T$1977,"&lt;"&amp;E112),SUMIFS('5th Cycle APR Raw Data-Final'!$S$3:$S$1977,'5th Cycle APR Raw Data-Final'!$A$3:$A$1977,'SB35 Determination Data'!$K112,'5th Cycle APR Raw Data-Final'!$T$3:$T$1977,"&gt;="&amp;'SB35 Determination Data'!$F112,'5th Cycle APR Raw Data-Final'!$T$3:$T$1977,"&lt;="&amp;G112))</f>
        <v>269</v>
      </c>
      <c r="AM112" s="60">
        <f t="shared" si="21"/>
        <v>795</v>
      </c>
      <c r="AN112" s="62">
        <f t="shared" si="22"/>
        <v>0.5</v>
      </c>
      <c r="AO112" s="9" t="str">
        <f t="shared" si="23"/>
        <v>NO</v>
      </c>
      <c r="AP112" s="9" t="str">
        <f t="shared" si="24"/>
        <v>YES</v>
      </c>
      <c r="AQ112" s="9" t="str">
        <f t="shared" si="25"/>
        <v>NO</v>
      </c>
      <c r="AR112" s="48" t="str">
        <f>VLOOKUP(K112,'2018Submitted'!$A$2:$C$540,3,FALSE)</f>
        <v>Successful</v>
      </c>
      <c r="AS112" s="9" t="str">
        <f t="shared" si="26"/>
        <v>NO</v>
      </c>
      <c r="AT112" s="9" t="str">
        <f t="shared" si="27"/>
        <v>YES</v>
      </c>
    </row>
    <row r="113" spans="1:46" ht="12.75" customHeight="1" x14ac:dyDescent="0.15">
      <c r="A113" s="9" t="s">
        <v>273</v>
      </c>
      <c r="B113" s="9" t="str">
        <f t="shared" si="0"/>
        <v>CYPRESS</v>
      </c>
      <c r="C113" s="31">
        <f t="shared" si="1"/>
        <v>0.625</v>
      </c>
      <c r="D113" s="45">
        <f t="shared" si="2"/>
        <v>8</v>
      </c>
      <c r="E113" s="46">
        <f t="shared" si="3"/>
        <v>2018</v>
      </c>
      <c r="F113" s="46">
        <f t="shared" si="4"/>
        <v>2014</v>
      </c>
      <c r="G113" s="46" t="str">
        <f t="shared" si="5"/>
        <v>2021</v>
      </c>
      <c r="H113" s="9" t="str">
        <f t="shared" si="6"/>
        <v>10/15/2013</v>
      </c>
      <c r="I113" s="9" t="str">
        <f t="shared" si="7"/>
        <v>10/15/2021</v>
      </c>
      <c r="J113" s="9" t="s">
        <v>144</v>
      </c>
      <c r="K113" s="29" t="s">
        <v>279</v>
      </c>
      <c r="L113" s="60">
        <f>VLOOKUP(K113,'5th Cycle APR Raw Data-Final'!$A$3:$P$1977,6,FALSE)</f>
        <v>71</v>
      </c>
      <c r="M113" s="60">
        <f>IF(AN113&lt;1,SUMIFS('5th Cycle APR Raw Data-Final'!G$3:G$1977,'5th Cycle APR Raw Data-Final'!$A$3:$A$1977,'SB35 Determination Data'!$K113,'5th Cycle APR Raw Data-Final'!$T$3:$T$1977,"&gt;="&amp;'SB35 Determination Data'!$F113,'5th Cycle APR Raw Data-Final'!$T$3:$T$1977,"&lt;"&amp;E113),SUMIFS('5th Cycle APR Raw Data-Final'!G$3:G$1977,'5th Cycle APR Raw Data-Final'!$A$3:$A$1977,'SB35 Determination Data'!$K113,'5th Cycle APR Raw Data-Final'!$T$3:$T$1977,"&gt;="&amp;'SB35 Determination Data'!$F113,'5th Cycle APR Raw Data-Final'!$T$3:$T$1977,"&lt;="&amp;G113))</f>
        <v>9</v>
      </c>
      <c r="N113" s="60">
        <f>IF(AN113&lt;1,SUMIFS('5th Cycle APR Raw Data-Final'!H$3:H$1977,'5th Cycle APR Raw Data-Final'!$A$3:$A$1977,'SB35 Determination Data'!$K113,'5th Cycle APR Raw Data-Final'!$T$3:$T$1977,"&gt;="&amp;'SB35 Determination Data'!$F113,'5th Cycle APR Raw Data-Final'!$T$3:$T$1977,"&lt;"&amp;E113),SUMIFS('5th Cycle APR Raw Data-Final'!H$3:H$1977,'5th Cycle APR Raw Data-Final'!$A$3:$A$1977,'SB35 Determination Data'!$K113,'5th Cycle APR Raw Data-Final'!$T$3:$T$1977,"&gt;="&amp;'SB35 Determination Data'!$F113,'5th Cycle APR Raw Data-Final'!$T$3:$T$1977,"&lt;="&amp;G113))</f>
        <v>9</v>
      </c>
      <c r="O113" s="60">
        <f>IF(AN113&lt;1,SUMIFS('5th Cycle APR Raw Data-Final'!I$3:I$1977,'5th Cycle APR Raw Data-Final'!$A$3:$A$1977,'SB35 Determination Data'!$K113,'5th Cycle APR Raw Data-Final'!$T$3:$T$1977,"&gt;="&amp;'SB35 Determination Data'!$F113,'5th Cycle APR Raw Data-Final'!$T$3:$T$1977,"&lt;"&amp;E113),SUMIFS('5th Cycle APR Raw Data-Final'!I$3:I$1977,'5th Cycle APR Raw Data-Final'!$A$3:$A$1977,'SB35 Determination Data'!$K113,'5th Cycle APR Raw Data-Final'!$T$3:$T$1977,"&gt;="&amp;'SB35 Determination Data'!$F113,'5th Cycle APR Raw Data-Final'!$T$3:$T$1977,"&lt;="&amp;G113))</f>
        <v>0</v>
      </c>
      <c r="P113" s="60">
        <f t="shared" si="8"/>
        <v>62</v>
      </c>
      <c r="Q113" s="31">
        <f t="shared" si="9"/>
        <v>0.12676056338028169</v>
      </c>
      <c r="R113" s="61">
        <f t="shared" si="10"/>
        <v>36</v>
      </c>
      <c r="S113" s="61">
        <f t="shared" si="11"/>
        <v>0</v>
      </c>
      <c r="T113" s="60">
        <f>VLOOKUP(K113,'5th Cycle APR Raw Data-Final'!$A$3:$P$1977,10,FALSE)</f>
        <v>50</v>
      </c>
      <c r="U113" s="60">
        <f>IF(AN113&lt;1,SUMIFS('5th Cycle APR Raw Data-Final'!K$3:K$1977,'5th Cycle APR Raw Data-Final'!$A$3:$A$1977,'SB35 Determination Data'!$K113,'5th Cycle APR Raw Data-Final'!$T$3:$T$1977,"&gt;="&amp;'SB35 Determination Data'!$F113,'5th Cycle APR Raw Data-Final'!$T$3:$T$1977,"&lt;"&amp;E113),SUMIFS('5th Cycle APR Raw Data-Final'!K$3:K$1977,'5th Cycle APR Raw Data-Final'!$A$3:$A$1977,'SB35 Determination Data'!$K113,'5th Cycle APR Raw Data-Final'!$T$3:$T$1977,"&gt;="&amp;'SB35 Determination Data'!$F113,'5th Cycle APR Raw Data-Final'!$T$3:$T$1977,"&lt;="&amp;G113))</f>
        <v>8</v>
      </c>
      <c r="V113" s="60">
        <f>IF(AN113&lt;1,SUMIFS('5th Cycle APR Raw Data-Final'!L$3:L$1977,'5th Cycle APR Raw Data-Final'!$A$3:$A$1977,'SB35 Determination Data'!$K113,'5th Cycle APR Raw Data-Final'!$T$3:$T$1977,"&gt;="&amp;'SB35 Determination Data'!$F113,'5th Cycle APR Raw Data-Final'!$T$3:$T$1977,"&lt;"&amp;E113),SUMIFS('5th Cycle APR Raw Data-Final'!L$3:L$1977,'5th Cycle APR Raw Data-Final'!$A$3:$A$1977,'SB35 Determination Data'!$K113,'5th Cycle APR Raw Data-Final'!$T$3:$T$1977,"&gt;="&amp;'SB35 Determination Data'!$F113,'5th Cycle APR Raw Data-Final'!$T$3:$T$1977,"&lt;="&amp;G113))</f>
        <v>8</v>
      </c>
      <c r="W113" s="60">
        <f>IF(AN113&lt;1,SUMIFS('5th Cycle APR Raw Data-Final'!M$3:M$1977,'5th Cycle APR Raw Data-Final'!$A$3:$A$1977,'SB35 Determination Data'!$K113,'5th Cycle APR Raw Data-Final'!$T$3:$T$1977,"&gt;="&amp;'SB35 Determination Data'!$F113,'5th Cycle APR Raw Data-Final'!$T$3:$T$1977,"&lt;"&amp;E113),SUMIFS('5th Cycle APR Raw Data-Final'!M$3:M$1977,'5th Cycle APR Raw Data-Final'!$A$3:$A$1977,'SB35 Determination Data'!$K113,'5th Cycle APR Raw Data-Final'!$T$3:$T$1977,"&gt;="&amp;'SB35 Determination Data'!$F113,'5th Cycle APR Raw Data-Final'!$T$3:$T$1977,"&lt;="&amp;G113))</f>
        <v>0</v>
      </c>
      <c r="X113" s="60">
        <f t="shared" si="12"/>
        <v>42</v>
      </c>
      <c r="Y113" s="60">
        <f t="shared" si="13"/>
        <v>8</v>
      </c>
      <c r="Z113" s="60">
        <f t="shared" si="14"/>
        <v>42</v>
      </c>
      <c r="AA113" s="31">
        <f t="shared" si="15"/>
        <v>0.16</v>
      </c>
      <c r="AB113" s="31">
        <f t="shared" si="16"/>
        <v>0.16</v>
      </c>
      <c r="AC113" s="60">
        <f>VLOOKUP(K113,'5th Cycle APR Raw Data-Final'!$A$3:$P$1977,14,FALSE)</f>
        <v>56</v>
      </c>
      <c r="AD113" s="60">
        <f>IF(AN113&lt;1,SUMIFS('5th Cycle APR Raw Data-Final'!$O$3:$O$1977,'5th Cycle APR Raw Data-Final'!$A$3:$A$1977,'SB35 Determination Data'!$K113,'5th Cycle APR Raw Data-Final'!$T$3:$T$1977,"&gt;="&amp;'SB35 Determination Data'!$F113,'5th Cycle APR Raw Data-Final'!$T$3:$T$1977,"&lt;"&amp;E113),SUMIFS('5th Cycle APR Raw Data-Final'!$O$3:$O$1977,'5th Cycle APR Raw Data-Final'!$A$3:$A$1977,'SB35 Determination Data'!$K113,'5th Cycle APR Raw Data-Final'!$T$3:$T$1977,"&gt;="&amp;'SB35 Determination Data'!$F113,'5th Cycle APR Raw Data-Final'!$T$3:$T$1977,"&lt;="&amp;G113))</f>
        <v>6</v>
      </c>
      <c r="AE113" s="60">
        <f t="shared" si="17"/>
        <v>50</v>
      </c>
      <c r="AF113" s="31">
        <f t="shared" si="18"/>
        <v>0.10714285714285714</v>
      </c>
      <c r="AG113" s="60">
        <f>VLOOKUP(K113,'5th Cycle APR Raw Data-Final'!$A$3:$P$1977,16,FALSE)</f>
        <v>131</v>
      </c>
      <c r="AH113" s="60">
        <f>IF(AN113&lt;1,SUMIFS('5th Cycle APR Raw Data-Final'!$Q$3:$Q$1977,'5th Cycle APR Raw Data-Final'!$A$3:$A$1977,'SB35 Determination Data'!$K113,'5th Cycle APR Raw Data-Final'!$T$3:$T$1977,"&gt;="&amp;'SB35 Determination Data'!$F113,'5th Cycle APR Raw Data-Final'!$T$3:$T$1977,"&lt;"&amp;E113),SUMIFS('5th Cycle APR Raw Data-Final'!$Q$3:$Q$1977,'5th Cycle APR Raw Data-Final'!$A$3:$A$1977,'SB35 Determination Data'!$K113,'5th Cycle APR Raw Data-Final'!$T$3:$T$1977,"&gt;="&amp;'SB35 Determination Data'!$F113,'5th Cycle APR Raw Data-Final'!$T$3:$T$1977,"&lt;="&amp;G113))</f>
        <v>320</v>
      </c>
      <c r="AI113" s="60">
        <f t="shared" si="19"/>
        <v>0</v>
      </c>
      <c r="AJ113" s="31">
        <f t="shared" si="20"/>
        <v>2.4427480916030535</v>
      </c>
      <c r="AK113" s="60">
        <f>VLOOKUP(K113,'5th Cycle APR Raw Data-Final'!$A$3:$R$1977,18,FALSE)</f>
        <v>308</v>
      </c>
      <c r="AL113" s="60">
        <f>IF(AN113&lt;1,SUMIFS('5th Cycle APR Raw Data-Final'!$S$3:$S$1977,'5th Cycle APR Raw Data-Final'!$A$3:$A$1977,'SB35 Determination Data'!$K113,'5th Cycle APR Raw Data-Final'!$T$3:$T$1977,"&gt;="&amp;'SB35 Determination Data'!$F113,'5th Cycle APR Raw Data-Final'!$T$3:$T$1977,"&lt;"&amp;E113),SUMIFS('5th Cycle APR Raw Data-Final'!$S$3:$S$1977,'5th Cycle APR Raw Data-Final'!$A$3:$A$1977,'SB35 Determination Data'!$K113,'5th Cycle APR Raw Data-Final'!$T$3:$T$1977,"&gt;="&amp;'SB35 Determination Data'!$F113,'5th Cycle APR Raw Data-Final'!$T$3:$T$1977,"&lt;="&amp;G113))</f>
        <v>343</v>
      </c>
      <c r="AM113" s="60">
        <f t="shared" si="21"/>
        <v>154</v>
      </c>
      <c r="AN113" s="62">
        <f t="shared" si="22"/>
        <v>0.5</v>
      </c>
      <c r="AO113" s="9" t="str">
        <f t="shared" si="23"/>
        <v>NO</v>
      </c>
      <c r="AP113" s="9" t="str">
        <f t="shared" si="24"/>
        <v>YES</v>
      </c>
      <c r="AQ113" s="9" t="str">
        <f t="shared" si="25"/>
        <v>NO</v>
      </c>
      <c r="AR113" s="48" t="str">
        <f>VLOOKUP(K113,'2018Submitted'!$A$2:$C$540,3,FALSE)</f>
        <v>Received - Not successful</v>
      </c>
      <c r="AS113" s="9" t="str">
        <f t="shared" si="26"/>
        <v>NO</v>
      </c>
      <c r="AT113" s="9" t="str">
        <f t="shared" si="27"/>
        <v>YES</v>
      </c>
    </row>
    <row r="114" spans="1:46" ht="12.75" customHeight="1" x14ac:dyDescent="0.15">
      <c r="A114" s="9" t="s">
        <v>449</v>
      </c>
      <c r="B114" s="9" t="str">
        <f t="shared" si="0"/>
        <v>DALY CITY</v>
      </c>
      <c r="C114" s="31">
        <f t="shared" si="1"/>
        <v>0.5</v>
      </c>
      <c r="D114" s="45">
        <f t="shared" si="2"/>
        <v>8</v>
      </c>
      <c r="E114" s="46">
        <f t="shared" si="3"/>
        <v>2019</v>
      </c>
      <c r="F114" s="46">
        <f t="shared" si="4"/>
        <v>2015</v>
      </c>
      <c r="G114" s="46">
        <f t="shared" si="5"/>
        <v>2022</v>
      </c>
      <c r="H114" s="9" t="str">
        <f t="shared" si="6"/>
        <v>01/31/2015</v>
      </c>
      <c r="I114" s="9" t="str">
        <f t="shared" si="7"/>
        <v>01/31/2023</v>
      </c>
      <c r="J114" s="9" t="s">
        <v>67</v>
      </c>
      <c r="K114" s="29" t="s">
        <v>482</v>
      </c>
      <c r="L114" s="60">
        <f>VLOOKUP(K114,'5th Cycle APR Raw Data-Final'!$A$3:$P$1977,6,FALSE)</f>
        <v>400</v>
      </c>
      <c r="M114" s="60">
        <f>IF(AN114&lt;1,SUMIFS('5th Cycle APR Raw Data-Final'!G$3:G$1977,'5th Cycle APR Raw Data-Final'!$A$3:$A$1977,'SB35 Determination Data'!$K114,'5th Cycle APR Raw Data-Final'!$T$3:$T$1977,"&gt;="&amp;'SB35 Determination Data'!$F114,'5th Cycle APR Raw Data-Final'!$T$3:$T$1977,"&lt;"&amp;E114),SUMIFS('5th Cycle APR Raw Data-Final'!G$3:G$1977,'5th Cycle APR Raw Data-Final'!$A$3:$A$1977,'SB35 Determination Data'!$K114,'5th Cycle APR Raw Data-Final'!$T$3:$T$1977,"&gt;="&amp;'SB35 Determination Data'!$F114,'5th Cycle APR Raw Data-Final'!$T$3:$T$1977,"&lt;="&amp;G114))</f>
        <v>59</v>
      </c>
      <c r="N114" s="60">
        <f>IF(AN114&lt;1,SUMIFS('5th Cycle APR Raw Data-Final'!H$3:H$1977,'5th Cycle APR Raw Data-Final'!$A$3:$A$1977,'SB35 Determination Data'!$K114,'5th Cycle APR Raw Data-Final'!$T$3:$T$1977,"&gt;="&amp;'SB35 Determination Data'!$F114,'5th Cycle APR Raw Data-Final'!$T$3:$T$1977,"&lt;"&amp;E114),SUMIFS('5th Cycle APR Raw Data-Final'!H$3:H$1977,'5th Cycle APR Raw Data-Final'!$A$3:$A$1977,'SB35 Determination Data'!$K114,'5th Cycle APR Raw Data-Final'!$T$3:$T$1977,"&gt;="&amp;'SB35 Determination Data'!$F114,'5th Cycle APR Raw Data-Final'!$T$3:$T$1977,"&lt;="&amp;G114))</f>
        <v>59</v>
      </c>
      <c r="O114" s="60">
        <f>IF(AN114&lt;1,SUMIFS('5th Cycle APR Raw Data-Final'!I$3:I$1977,'5th Cycle APR Raw Data-Final'!$A$3:$A$1977,'SB35 Determination Data'!$K114,'5th Cycle APR Raw Data-Final'!$T$3:$T$1977,"&gt;="&amp;'SB35 Determination Data'!$F114,'5th Cycle APR Raw Data-Final'!$T$3:$T$1977,"&lt;"&amp;E114),SUMIFS('5th Cycle APR Raw Data-Final'!I$3:I$1977,'5th Cycle APR Raw Data-Final'!$A$3:$A$1977,'SB35 Determination Data'!$K114,'5th Cycle APR Raw Data-Final'!$T$3:$T$1977,"&gt;="&amp;'SB35 Determination Data'!$F114,'5th Cycle APR Raw Data-Final'!$T$3:$T$1977,"&lt;="&amp;G114))</f>
        <v>0</v>
      </c>
      <c r="P114" s="60">
        <f t="shared" si="8"/>
        <v>341</v>
      </c>
      <c r="Q114" s="31">
        <f t="shared" si="9"/>
        <v>0.14749999999999999</v>
      </c>
      <c r="R114" s="61">
        <f t="shared" si="10"/>
        <v>200</v>
      </c>
      <c r="S114" s="61">
        <f t="shared" si="11"/>
        <v>0</v>
      </c>
      <c r="T114" s="60">
        <f>VLOOKUP(K114,'5th Cycle APR Raw Data-Final'!$A$3:$P$1977,10,FALSE)</f>
        <v>188</v>
      </c>
      <c r="U114" s="60">
        <f>IF(AN114&lt;1,SUMIFS('5th Cycle APR Raw Data-Final'!K$3:K$1977,'5th Cycle APR Raw Data-Final'!$A$3:$A$1977,'SB35 Determination Data'!$K114,'5th Cycle APR Raw Data-Final'!$T$3:$T$1977,"&gt;="&amp;'SB35 Determination Data'!$F114,'5th Cycle APR Raw Data-Final'!$T$3:$T$1977,"&lt;"&amp;E114),SUMIFS('5th Cycle APR Raw Data-Final'!K$3:K$1977,'5th Cycle APR Raw Data-Final'!$A$3:$A$1977,'SB35 Determination Data'!$K114,'5th Cycle APR Raw Data-Final'!$T$3:$T$1977,"&gt;="&amp;'SB35 Determination Data'!$F114,'5th Cycle APR Raw Data-Final'!$T$3:$T$1977,"&lt;="&amp;G114))</f>
        <v>259</v>
      </c>
      <c r="V114" s="60">
        <f>IF(AN114&lt;1,SUMIFS('5th Cycle APR Raw Data-Final'!L$3:L$1977,'5th Cycle APR Raw Data-Final'!$A$3:$A$1977,'SB35 Determination Data'!$K114,'5th Cycle APR Raw Data-Final'!$T$3:$T$1977,"&gt;="&amp;'SB35 Determination Data'!$F114,'5th Cycle APR Raw Data-Final'!$T$3:$T$1977,"&lt;"&amp;E114),SUMIFS('5th Cycle APR Raw Data-Final'!L$3:L$1977,'5th Cycle APR Raw Data-Final'!$A$3:$A$1977,'SB35 Determination Data'!$K114,'5th Cycle APR Raw Data-Final'!$T$3:$T$1977,"&gt;="&amp;'SB35 Determination Data'!$F114,'5th Cycle APR Raw Data-Final'!$T$3:$T$1977,"&lt;="&amp;G114))</f>
        <v>205</v>
      </c>
      <c r="W114" s="60">
        <f>IF(AN114&lt;1,SUMIFS('5th Cycle APR Raw Data-Final'!M$3:M$1977,'5th Cycle APR Raw Data-Final'!$A$3:$A$1977,'SB35 Determination Data'!$K114,'5th Cycle APR Raw Data-Final'!$T$3:$T$1977,"&gt;="&amp;'SB35 Determination Data'!$F114,'5th Cycle APR Raw Data-Final'!$T$3:$T$1977,"&lt;"&amp;E114),SUMIFS('5th Cycle APR Raw Data-Final'!M$3:M$1977,'5th Cycle APR Raw Data-Final'!$A$3:$A$1977,'SB35 Determination Data'!$K114,'5th Cycle APR Raw Data-Final'!$T$3:$T$1977,"&gt;="&amp;'SB35 Determination Data'!$F114,'5th Cycle APR Raw Data-Final'!$T$3:$T$1977,"&lt;="&amp;G114))</f>
        <v>54</v>
      </c>
      <c r="X114" s="60">
        <f t="shared" si="12"/>
        <v>0</v>
      </c>
      <c r="Y114" s="60">
        <f t="shared" si="13"/>
        <v>259</v>
      </c>
      <c r="Z114" s="60">
        <f t="shared" si="14"/>
        <v>0</v>
      </c>
      <c r="AA114" s="31">
        <f t="shared" si="15"/>
        <v>1.3776595744680851</v>
      </c>
      <c r="AB114" s="31">
        <f t="shared" si="16"/>
        <v>1.3776595744680851</v>
      </c>
      <c r="AC114" s="60">
        <f>VLOOKUP(K114,'5th Cycle APR Raw Data-Final'!$A$3:$P$1977,14,FALSE)</f>
        <v>221</v>
      </c>
      <c r="AD114" s="60">
        <f>IF(AN114&lt;1,SUMIFS('5th Cycle APR Raw Data-Final'!$O$3:$O$1977,'5th Cycle APR Raw Data-Final'!$A$3:$A$1977,'SB35 Determination Data'!$K114,'5th Cycle APR Raw Data-Final'!$T$3:$T$1977,"&gt;="&amp;'SB35 Determination Data'!$F114,'5th Cycle APR Raw Data-Final'!$T$3:$T$1977,"&lt;"&amp;E114),SUMIFS('5th Cycle APR Raw Data-Final'!$O$3:$O$1977,'5th Cycle APR Raw Data-Final'!$A$3:$A$1977,'SB35 Determination Data'!$K114,'5th Cycle APR Raw Data-Final'!$T$3:$T$1977,"&gt;="&amp;'SB35 Determination Data'!$F114,'5th Cycle APR Raw Data-Final'!$T$3:$T$1977,"&lt;="&amp;G114))</f>
        <v>96</v>
      </c>
      <c r="AE114" s="60">
        <f t="shared" si="17"/>
        <v>125</v>
      </c>
      <c r="AF114" s="31">
        <f t="shared" si="18"/>
        <v>0.43438914027149322</v>
      </c>
      <c r="AG114" s="60">
        <f>VLOOKUP(K114,'5th Cycle APR Raw Data-Final'!$A$3:$P$1977,16,FALSE)</f>
        <v>541</v>
      </c>
      <c r="AH114" s="60">
        <f>IF(AN114&lt;1,SUMIFS('5th Cycle APR Raw Data-Final'!$Q$3:$Q$1977,'5th Cycle APR Raw Data-Final'!$A$3:$A$1977,'SB35 Determination Data'!$K114,'5th Cycle APR Raw Data-Final'!$T$3:$T$1977,"&gt;="&amp;'SB35 Determination Data'!$F114,'5th Cycle APR Raw Data-Final'!$T$3:$T$1977,"&lt;"&amp;E114),SUMIFS('5th Cycle APR Raw Data-Final'!$Q$3:$Q$1977,'5th Cycle APR Raw Data-Final'!$A$3:$A$1977,'SB35 Determination Data'!$K114,'5th Cycle APR Raw Data-Final'!$T$3:$T$1977,"&gt;="&amp;'SB35 Determination Data'!$F114,'5th Cycle APR Raw Data-Final'!$T$3:$T$1977,"&lt;="&amp;G114))</f>
        <v>278</v>
      </c>
      <c r="AI114" s="60">
        <f t="shared" si="19"/>
        <v>263</v>
      </c>
      <c r="AJ114" s="31">
        <f t="shared" si="20"/>
        <v>0.51386321626617371</v>
      </c>
      <c r="AK114" s="60">
        <f>VLOOKUP(K114,'5th Cycle APR Raw Data-Final'!$A$3:$R$1977,18,FALSE)</f>
        <v>1350</v>
      </c>
      <c r="AL114" s="60">
        <f>IF(AN114&lt;1,SUMIFS('5th Cycle APR Raw Data-Final'!$S$3:$S$1977,'5th Cycle APR Raw Data-Final'!$A$3:$A$1977,'SB35 Determination Data'!$K114,'5th Cycle APR Raw Data-Final'!$T$3:$T$1977,"&gt;="&amp;'SB35 Determination Data'!$F114,'5th Cycle APR Raw Data-Final'!$T$3:$T$1977,"&lt;"&amp;E114),SUMIFS('5th Cycle APR Raw Data-Final'!$S$3:$S$1977,'5th Cycle APR Raw Data-Final'!$A$3:$A$1977,'SB35 Determination Data'!$K114,'5th Cycle APR Raw Data-Final'!$T$3:$T$1977,"&gt;="&amp;'SB35 Determination Data'!$F114,'5th Cycle APR Raw Data-Final'!$T$3:$T$1977,"&lt;="&amp;G114))</f>
        <v>692</v>
      </c>
      <c r="AM114" s="60">
        <f t="shared" si="21"/>
        <v>729</v>
      </c>
      <c r="AN114" s="62">
        <f t="shared" si="22"/>
        <v>0.5</v>
      </c>
      <c r="AO114" s="9" t="str">
        <f t="shared" si="23"/>
        <v>NO</v>
      </c>
      <c r="AP114" s="9" t="str">
        <f t="shared" si="24"/>
        <v>YES</v>
      </c>
      <c r="AQ114" s="9" t="str">
        <f t="shared" si="25"/>
        <v>NO</v>
      </c>
      <c r="AR114" s="48" t="str">
        <f>VLOOKUP(K114,'2018Submitted'!$A$2:$C$540,3,FALSE)</f>
        <v>Successful</v>
      </c>
      <c r="AS114" s="9" t="str">
        <f t="shared" si="26"/>
        <v>NO</v>
      </c>
      <c r="AT114" s="9" t="str">
        <f t="shared" si="27"/>
        <v>YES</v>
      </c>
    </row>
    <row r="115" spans="1:46" ht="12.75" customHeight="1" x14ac:dyDescent="0.15">
      <c r="A115" s="9" t="s">
        <v>273</v>
      </c>
      <c r="B115" s="9" t="str">
        <f t="shared" si="0"/>
        <v>DANA POINT</v>
      </c>
      <c r="C115" s="31">
        <f t="shared" si="1"/>
        <v>0.625</v>
      </c>
      <c r="D115" s="45">
        <f t="shared" si="2"/>
        <v>8</v>
      </c>
      <c r="E115" s="46">
        <f t="shared" si="3"/>
        <v>2018</v>
      </c>
      <c r="F115" s="46">
        <f t="shared" si="4"/>
        <v>2014</v>
      </c>
      <c r="G115" s="46" t="str">
        <f t="shared" si="5"/>
        <v>2021</v>
      </c>
      <c r="H115" s="9" t="str">
        <f t="shared" si="6"/>
        <v>10/15/2013</v>
      </c>
      <c r="I115" s="9" t="str">
        <f t="shared" si="7"/>
        <v>10/15/2021</v>
      </c>
      <c r="J115" s="9" t="s">
        <v>144</v>
      </c>
      <c r="K115" s="29" t="s">
        <v>280</v>
      </c>
      <c r="L115" s="60">
        <f>VLOOKUP(K115,'5th Cycle APR Raw Data-Final'!$A$3:$P$1977,6,FALSE)</f>
        <v>76</v>
      </c>
      <c r="M115" s="60">
        <f>IF(AN115&lt;1,SUMIFS('5th Cycle APR Raw Data-Final'!G$3:G$1977,'5th Cycle APR Raw Data-Final'!$A$3:$A$1977,'SB35 Determination Data'!$K115,'5th Cycle APR Raw Data-Final'!$T$3:$T$1977,"&gt;="&amp;'SB35 Determination Data'!$F115,'5th Cycle APR Raw Data-Final'!$T$3:$T$1977,"&lt;"&amp;E115),SUMIFS('5th Cycle APR Raw Data-Final'!G$3:G$1977,'5th Cycle APR Raw Data-Final'!$A$3:$A$1977,'SB35 Determination Data'!$K115,'5th Cycle APR Raw Data-Final'!$T$3:$T$1977,"&gt;="&amp;'SB35 Determination Data'!$F115,'5th Cycle APR Raw Data-Final'!$T$3:$T$1977,"&lt;="&amp;G115))</f>
        <v>0</v>
      </c>
      <c r="N115" s="60">
        <f>IF(AN115&lt;1,SUMIFS('5th Cycle APR Raw Data-Final'!H$3:H$1977,'5th Cycle APR Raw Data-Final'!$A$3:$A$1977,'SB35 Determination Data'!$K115,'5th Cycle APR Raw Data-Final'!$T$3:$T$1977,"&gt;="&amp;'SB35 Determination Data'!$F115,'5th Cycle APR Raw Data-Final'!$T$3:$T$1977,"&lt;"&amp;E115),SUMIFS('5th Cycle APR Raw Data-Final'!H$3:H$1977,'5th Cycle APR Raw Data-Final'!$A$3:$A$1977,'SB35 Determination Data'!$K115,'5th Cycle APR Raw Data-Final'!$T$3:$T$1977,"&gt;="&amp;'SB35 Determination Data'!$F115,'5th Cycle APR Raw Data-Final'!$T$3:$T$1977,"&lt;="&amp;G115))</f>
        <v>0</v>
      </c>
      <c r="O115" s="60">
        <f>IF(AN115&lt;1,SUMIFS('5th Cycle APR Raw Data-Final'!I$3:I$1977,'5th Cycle APR Raw Data-Final'!$A$3:$A$1977,'SB35 Determination Data'!$K115,'5th Cycle APR Raw Data-Final'!$T$3:$T$1977,"&gt;="&amp;'SB35 Determination Data'!$F115,'5th Cycle APR Raw Data-Final'!$T$3:$T$1977,"&lt;"&amp;E115),SUMIFS('5th Cycle APR Raw Data-Final'!I$3:I$1977,'5th Cycle APR Raw Data-Final'!$A$3:$A$1977,'SB35 Determination Data'!$K115,'5th Cycle APR Raw Data-Final'!$T$3:$T$1977,"&gt;="&amp;'SB35 Determination Data'!$F115,'5th Cycle APR Raw Data-Final'!$T$3:$T$1977,"&lt;="&amp;G115))</f>
        <v>0</v>
      </c>
      <c r="P115" s="60">
        <f t="shared" si="8"/>
        <v>76</v>
      </c>
      <c r="Q115" s="31">
        <f t="shared" si="9"/>
        <v>0</v>
      </c>
      <c r="R115" s="61">
        <f t="shared" si="10"/>
        <v>38</v>
      </c>
      <c r="S115" s="61">
        <f t="shared" si="11"/>
        <v>0</v>
      </c>
      <c r="T115" s="60">
        <f>VLOOKUP(K115,'5th Cycle APR Raw Data-Final'!$A$3:$P$1977,10,FALSE)</f>
        <v>53</v>
      </c>
      <c r="U115" s="60">
        <f>IF(AN115&lt;1,SUMIFS('5th Cycle APR Raw Data-Final'!K$3:K$1977,'5th Cycle APR Raw Data-Final'!$A$3:$A$1977,'SB35 Determination Data'!$K115,'5th Cycle APR Raw Data-Final'!$T$3:$T$1977,"&gt;="&amp;'SB35 Determination Data'!$F115,'5th Cycle APR Raw Data-Final'!$T$3:$T$1977,"&lt;"&amp;E115),SUMIFS('5th Cycle APR Raw Data-Final'!K$3:K$1977,'5th Cycle APR Raw Data-Final'!$A$3:$A$1977,'SB35 Determination Data'!$K115,'5th Cycle APR Raw Data-Final'!$T$3:$T$1977,"&gt;="&amp;'SB35 Determination Data'!$F115,'5th Cycle APR Raw Data-Final'!$T$3:$T$1977,"&lt;="&amp;G115))</f>
        <v>0</v>
      </c>
      <c r="V115" s="60">
        <f>IF(AN115&lt;1,SUMIFS('5th Cycle APR Raw Data-Final'!L$3:L$1977,'5th Cycle APR Raw Data-Final'!$A$3:$A$1977,'SB35 Determination Data'!$K115,'5th Cycle APR Raw Data-Final'!$T$3:$T$1977,"&gt;="&amp;'SB35 Determination Data'!$F115,'5th Cycle APR Raw Data-Final'!$T$3:$T$1977,"&lt;"&amp;E115),SUMIFS('5th Cycle APR Raw Data-Final'!L$3:L$1977,'5th Cycle APR Raw Data-Final'!$A$3:$A$1977,'SB35 Determination Data'!$K115,'5th Cycle APR Raw Data-Final'!$T$3:$T$1977,"&gt;="&amp;'SB35 Determination Data'!$F115,'5th Cycle APR Raw Data-Final'!$T$3:$T$1977,"&lt;="&amp;G115))</f>
        <v>0</v>
      </c>
      <c r="W115" s="60">
        <f>IF(AN115&lt;1,SUMIFS('5th Cycle APR Raw Data-Final'!M$3:M$1977,'5th Cycle APR Raw Data-Final'!$A$3:$A$1977,'SB35 Determination Data'!$K115,'5th Cycle APR Raw Data-Final'!$T$3:$T$1977,"&gt;="&amp;'SB35 Determination Data'!$F115,'5th Cycle APR Raw Data-Final'!$T$3:$T$1977,"&lt;"&amp;E115),SUMIFS('5th Cycle APR Raw Data-Final'!M$3:M$1977,'5th Cycle APR Raw Data-Final'!$A$3:$A$1977,'SB35 Determination Data'!$K115,'5th Cycle APR Raw Data-Final'!$T$3:$T$1977,"&gt;="&amp;'SB35 Determination Data'!$F115,'5th Cycle APR Raw Data-Final'!$T$3:$T$1977,"&lt;="&amp;G115))</f>
        <v>0</v>
      </c>
      <c r="X115" s="60">
        <f t="shared" si="12"/>
        <v>53</v>
      </c>
      <c r="Y115" s="60">
        <f t="shared" si="13"/>
        <v>0</v>
      </c>
      <c r="Z115" s="60">
        <f t="shared" si="14"/>
        <v>53</v>
      </c>
      <c r="AA115" s="31">
        <f t="shared" si="15"/>
        <v>0</v>
      </c>
      <c r="AB115" s="31">
        <f t="shared" si="16"/>
        <v>0</v>
      </c>
      <c r="AC115" s="60">
        <f>VLOOKUP(K115,'5th Cycle APR Raw Data-Final'!$A$3:$P$1977,14,FALSE)</f>
        <v>61</v>
      </c>
      <c r="AD115" s="60">
        <f>IF(AN115&lt;1,SUMIFS('5th Cycle APR Raw Data-Final'!$O$3:$O$1977,'5th Cycle APR Raw Data-Final'!$A$3:$A$1977,'SB35 Determination Data'!$K115,'5th Cycle APR Raw Data-Final'!$T$3:$T$1977,"&gt;="&amp;'SB35 Determination Data'!$F115,'5th Cycle APR Raw Data-Final'!$T$3:$T$1977,"&lt;"&amp;E115),SUMIFS('5th Cycle APR Raw Data-Final'!$O$3:$O$1977,'5th Cycle APR Raw Data-Final'!$A$3:$A$1977,'SB35 Determination Data'!$K115,'5th Cycle APR Raw Data-Final'!$T$3:$T$1977,"&gt;="&amp;'SB35 Determination Data'!$F115,'5th Cycle APR Raw Data-Final'!$T$3:$T$1977,"&lt;="&amp;G115))</f>
        <v>17</v>
      </c>
      <c r="AE115" s="60">
        <f t="shared" si="17"/>
        <v>44</v>
      </c>
      <c r="AF115" s="31">
        <f t="shared" si="18"/>
        <v>0.27868852459016391</v>
      </c>
      <c r="AG115" s="60">
        <f>VLOOKUP(K115,'5th Cycle APR Raw Data-Final'!$A$3:$P$1977,16,FALSE)</f>
        <v>137</v>
      </c>
      <c r="AH115" s="60">
        <f>IF(AN115&lt;1,SUMIFS('5th Cycle APR Raw Data-Final'!$Q$3:$Q$1977,'5th Cycle APR Raw Data-Final'!$A$3:$A$1977,'SB35 Determination Data'!$K115,'5th Cycle APR Raw Data-Final'!$T$3:$T$1977,"&gt;="&amp;'SB35 Determination Data'!$F115,'5th Cycle APR Raw Data-Final'!$T$3:$T$1977,"&lt;"&amp;E115),SUMIFS('5th Cycle APR Raw Data-Final'!$Q$3:$Q$1977,'5th Cycle APR Raw Data-Final'!$A$3:$A$1977,'SB35 Determination Data'!$K115,'5th Cycle APR Raw Data-Final'!$T$3:$T$1977,"&gt;="&amp;'SB35 Determination Data'!$F115,'5th Cycle APR Raw Data-Final'!$T$3:$T$1977,"&lt;="&amp;G115))</f>
        <v>142</v>
      </c>
      <c r="AI115" s="60">
        <f t="shared" si="19"/>
        <v>0</v>
      </c>
      <c r="AJ115" s="31">
        <f t="shared" si="20"/>
        <v>1.0364963503649636</v>
      </c>
      <c r="AK115" s="60">
        <f>VLOOKUP(K115,'5th Cycle APR Raw Data-Final'!$A$3:$R$1977,18,FALSE)</f>
        <v>327</v>
      </c>
      <c r="AL115" s="60">
        <f>IF(AN115&lt;1,SUMIFS('5th Cycle APR Raw Data-Final'!$S$3:$S$1977,'5th Cycle APR Raw Data-Final'!$A$3:$A$1977,'SB35 Determination Data'!$K115,'5th Cycle APR Raw Data-Final'!$T$3:$T$1977,"&gt;="&amp;'SB35 Determination Data'!$F115,'5th Cycle APR Raw Data-Final'!$T$3:$T$1977,"&lt;"&amp;E115),SUMIFS('5th Cycle APR Raw Data-Final'!$S$3:$S$1977,'5th Cycle APR Raw Data-Final'!$A$3:$A$1977,'SB35 Determination Data'!$K115,'5th Cycle APR Raw Data-Final'!$T$3:$T$1977,"&gt;="&amp;'SB35 Determination Data'!$F115,'5th Cycle APR Raw Data-Final'!$T$3:$T$1977,"&lt;="&amp;G115))</f>
        <v>159</v>
      </c>
      <c r="AM115" s="60">
        <f t="shared" si="21"/>
        <v>173</v>
      </c>
      <c r="AN115" s="62">
        <f t="shared" si="22"/>
        <v>0.5</v>
      </c>
      <c r="AO115" s="9" t="str">
        <f t="shared" si="23"/>
        <v>NO</v>
      </c>
      <c r="AP115" s="9" t="str">
        <f t="shared" si="24"/>
        <v>YES</v>
      </c>
      <c r="AQ115" s="9" t="str">
        <f t="shared" si="25"/>
        <v>NO</v>
      </c>
      <c r="AR115" s="48" t="str">
        <f>VLOOKUP(K115,'2018Submitted'!$A$2:$C$540,3,FALSE)</f>
        <v>Successful</v>
      </c>
      <c r="AS115" s="9" t="str">
        <f t="shared" si="26"/>
        <v>NO</v>
      </c>
      <c r="AT115" s="9" t="str">
        <f t="shared" si="27"/>
        <v>YES</v>
      </c>
    </row>
    <row r="116" spans="1:46" ht="12.75" customHeight="1" x14ac:dyDescent="0.15">
      <c r="A116" s="9" t="s">
        <v>99</v>
      </c>
      <c r="B116" s="9" t="str">
        <f t="shared" si="0"/>
        <v>DANVILLE</v>
      </c>
      <c r="C116" s="31">
        <f t="shared" si="1"/>
        <v>0.5</v>
      </c>
      <c r="D116" s="45">
        <f t="shared" si="2"/>
        <v>8</v>
      </c>
      <c r="E116" s="46">
        <f t="shared" si="3"/>
        <v>2019</v>
      </c>
      <c r="F116" s="46">
        <f t="shared" si="4"/>
        <v>2015</v>
      </c>
      <c r="G116" s="46">
        <f t="shared" si="5"/>
        <v>2022</v>
      </c>
      <c r="H116" s="9" t="str">
        <f t="shared" si="6"/>
        <v>01/31/2015</v>
      </c>
      <c r="I116" s="9" t="str">
        <f t="shared" si="7"/>
        <v>01/31/2023</v>
      </c>
      <c r="J116" s="9" t="s">
        <v>67</v>
      </c>
      <c r="K116" s="29" t="s">
        <v>105</v>
      </c>
      <c r="L116" s="60">
        <f>VLOOKUP(K116,'5th Cycle APR Raw Data-Final'!$A$3:$P$1977,6,FALSE)</f>
        <v>196</v>
      </c>
      <c r="M116" s="60">
        <f>IF(AN116&lt;1,SUMIFS('5th Cycle APR Raw Data-Final'!G$3:G$1977,'5th Cycle APR Raw Data-Final'!$A$3:$A$1977,'SB35 Determination Data'!$K116,'5th Cycle APR Raw Data-Final'!$T$3:$T$1977,"&gt;="&amp;'SB35 Determination Data'!$F116,'5th Cycle APR Raw Data-Final'!$T$3:$T$1977,"&lt;"&amp;E116),SUMIFS('5th Cycle APR Raw Data-Final'!G$3:G$1977,'5th Cycle APR Raw Data-Final'!$A$3:$A$1977,'SB35 Determination Data'!$K116,'5th Cycle APR Raw Data-Final'!$T$3:$T$1977,"&gt;="&amp;'SB35 Determination Data'!$F116,'5th Cycle APR Raw Data-Final'!$T$3:$T$1977,"&lt;="&amp;G116))</f>
        <v>0</v>
      </c>
      <c r="N116" s="60">
        <f>IF(AN116&lt;1,SUMIFS('5th Cycle APR Raw Data-Final'!H$3:H$1977,'5th Cycle APR Raw Data-Final'!$A$3:$A$1977,'SB35 Determination Data'!$K116,'5th Cycle APR Raw Data-Final'!$T$3:$T$1977,"&gt;="&amp;'SB35 Determination Data'!$F116,'5th Cycle APR Raw Data-Final'!$T$3:$T$1977,"&lt;"&amp;E116),SUMIFS('5th Cycle APR Raw Data-Final'!H$3:H$1977,'5th Cycle APR Raw Data-Final'!$A$3:$A$1977,'SB35 Determination Data'!$K116,'5th Cycle APR Raw Data-Final'!$T$3:$T$1977,"&gt;="&amp;'SB35 Determination Data'!$F116,'5th Cycle APR Raw Data-Final'!$T$3:$T$1977,"&lt;="&amp;G116))</f>
        <v>0</v>
      </c>
      <c r="O116" s="60">
        <f>IF(AN116&lt;1,SUMIFS('5th Cycle APR Raw Data-Final'!I$3:I$1977,'5th Cycle APR Raw Data-Final'!$A$3:$A$1977,'SB35 Determination Data'!$K116,'5th Cycle APR Raw Data-Final'!$T$3:$T$1977,"&gt;="&amp;'SB35 Determination Data'!$F116,'5th Cycle APR Raw Data-Final'!$T$3:$T$1977,"&lt;"&amp;E116),SUMIFS('5th Cycle APR Raw Data-Final'!I$3:I$1977,'5th Cycle APR Raw Data-Final'!$A$3:$A$1977,'SB35 Determination Data'!$K116,'5th Cycle APR Raw Data-Final'!$T$3:$T$1977,"&gt;="&amp;'SB35 Determination Data'!$F116,'5th Cycle APR Raw Data-Final'!$T$3:$T$1977,"&lt;="&amp;G116))</f>
        <v>0</v>
      </c>
      <c r="P116" s="60">
        <f t="shared" si="8"/>
        <v>196</v>
      </c>
      <c r="Q116" s="31">
        <f t="shared" si="9"/>
        <v>0</v>
      </c>
      <c r="R116" s="61">
        <f t="shared" si="10"/>
        <v>98</v>
      </c>
      <c r="S116" s="61">
        <f t="shared" si="11"/>
        <v>0</v>
      </c>
      <c r="T116" s="60">
        <f>VLOOKUP(K116,'5th Cycle APR Raw Data-Final'!$A$3:$P$1977,10,FALSE)</f>
        <v>111</v>
      </c>
      <c r="U116" s="60">
        <f>IF(AN116&lt;1,SUMIFS('5th Cycle APR Raw Data-Final'!K$3:K$1977,'5th Cycle APR Raw Data-Final'!$A$3:$A$1977,'SB35 Determination Data'!$K116,'5th Cycle APR Raw Data-Final'!$T$3:$T$1977,"&gt;="&amp;'SB35 Determination Data'!$F116,'5th Cycle APR Raw Data-Final'!$T$3:$T$1977,"&lt;"&amp;E116),SUMIFS('5th Cycle APR Raw Data-Final'!K$3:K$1977,'5th Cycle APR Raw Data-Final'!$A$3:$A$1977,'SB35 Determination Data'!$K116,'5th Cycle APR Raw Data-Final'!$T$3:$T$1977,"&gt;="&amp;'SB35 Determination Data'!$F116,'5th Cycle APR Raw Data-Final'!$T$3:$T$1977,"&lt;="&amp;G116))</f>
        <v>10</v>
      </c>
      <c r="V116" s="60">
        <f>IF(AN116&lt;1,SUMIFS('5th Cycle APR Raw Data-Final'!L$3:L$1977,'5th Cycle APR Raw Data-Final'!$A$3:$A$1977,'SB35 Determination Data'!$K116,'5th Cycle APR Raw Data-Final'!$T$3:$T$1977,"&gt;="&amp;'SB35 Determination Data'!$F116,'5th Cycle APR Raw Data-Final'!$T$3:$T$1977,"&lt;"&amp;E116),SUMIFS('5th Cycle APR Raw Data-Final'!L$3:L$1977,'5th Cycle APR Raw Data-Final'!$A$3:$A$1977,'SB35 Determination Data'!$K116,'5th Cycle APR Raw Data-Final'!$T$3:$T$1977,"&gt;="&amp;'SB35 Determination Data'!$F116,'5th Cycle APR Raw Data-Final'!$T$3:$T$1977,"&lt;="&amp;G116))</f>
        <v>2</v>
      </c>
      <c r="W116" s="60">
        <f>IF(AN116&lt;1,SUMIFS('5th Cycle APR Raw Data-Final'!M$3:M$1977,'5th Cycle APR Raw Data-Final'!$A$3:$A$1977,'SB35 Determination Data'!$K116,'5th Cycle APR Raw Data-Final'!$T$3:$T$1977,"&gt;="&amp;'SB35 Determination Data'!$F116,'5th Cycle APR Raw Data-Final'!$T$3:$T$1977,"&lt;"&amp;E116),SUMIFS('5th Cycle APR Raw Data-Final'!M$3:M$1977,'5th Cycle APR Raw Data-Final'!$A$3:$A$1977,'SB35 Determination Data'!$K116,'5th Cycle APR Raw Data-Final'!$T$3:$T$1977,"&gt;="&amp;'SB35 Determination Data'!$F116,'5th Cycle APR Raw Data-Final'!$T$3:$T$1977,"&lt;="&amp;G116))</f>
        <v>8</v>
      </c>
      <c r="X116" s="60">
        <f t="shared" si="12"/>
        <v>101</v>
      </c>
      <c r="Y116" s="60">
        <f t="shared" si="13"/>
        <v>10</v>
      </c>
      <c r="Z116" s="60">
        <f t="shared" si="14"/>
        <v>101</v>
      </c>
      <c r="AA116" s="31">
        <f t="shared" si="15"/>
        <v>9.0090090090090086E-2</v>
      </c>
      <c r="AB116" s="31">
        <f t="shared" si="16"/>
        <v>9.0090090090090086E-2</v>
      </c>
      <c r="AC116" s="60">
        <f>VLOOKUP(K116,'5th Cycle APR Raw Data-Final'!$A$3:$P$1977,14,FALSE)</f>
        <v>124</v>
      </c>
      <c r="AD116" s="60">
        <f>IF(AN116&lt;1,SUMIFS('5th Cycle APR Raw Data-Final'!$O$3:$O$1977,'5th Cycle APR Raw Data-Final'!$A$3:$A$1977,'SB35 Determination Data'!$K116,'5th Cycle APR Raw Data-Final'!$T$3:$T$1977,"&gt;="&amp;'SB35 Determination Data'!$F116,'5th Cycle APR Raw Data-Final'!$T$3:$T$1977,"&lt;"&amp;E116),SUMIFS('5th Cycle APR Raw Data-Final'!$O$3:$O$1977,'5th Cycle APR Raw Data-Final'!$A$3:$A$1977,'SB35 Determination Data'!$K116,'5th Cycle APR Raw Data-Final'!$T$3:$T$1977,"&gt;="&amp;'SB35 Determination Data'!$F116,'5th Cycle APR Raw Data-Final'!$T$3:$T$1977,"&lt;="&amp;G116))</f>
        <v>34</v>
      </c>
      <c r="AE116" s="60">
        <f t="shared" si="17"/>
        <v>90</v>
      </c>
      <c r="AF116" s="31">
        <f t="shared" si="18"/>
        <v>0.27419354838709675</v>
      </c>
      <c r="AG116" s="60">
        <f>VLOOKUP(K116,'5th Cycle APR Raw Data-Final'!$A$3:$P$1977,16,FALSE)</f>
        <v>126</v>
      </c>
      <c r="AH116" s="60">
        <f>IF(AN116&lt;1,SUMIFS('5th Cycle APR Raw Data-Final'!$Q$3:$Q$1977,'5th Cycle APR Raw Data-Final'!$A$3:$A$1977,'SB35 Determination Data'!$K116,'5th Cycle APR Raw Data-Final'!$T$3:$T$1977,"&gt;="&amp;'SB35 Determination Data'!$F116,'5th Cycle APR Raw Data-Final'!$T$3:$T$1977,"&lt;"&amp;E116),SUMIFS('5th Cycle APR Raw Data-Final'!$Q$3:$Q$1977,'5th Cycle APR Raw Data-Final'!$A$3:$A$1977,'SB35 Determination Data'!$K116,'5th Cycle APR Raw Data-Final'!$T$3:$T$1977,"&gt;="&amp;'SB35 Determination Data'!$F116,'5th Cycle APR Raw Data-Final'!$T$3:$T$1977,"&lt;="&amp;G116))</f>
        <v>207</v>
      </c>
      <c r="AI116" s="60">
        <f t="shared" si="19"/>
        <v>0</v>
      </c>
      <c r="AJ116" s="31">
        <f t="shared" si="20"/>
        <v>1.6428571428571428</v>
      </c>
      <c r="AK116" s="60">
        <f>VLOOKUP(K116,'5th Cycle APR Raw Data-Final'!$A$3:$R$1977,18,FALSE)</f>
        <v>557</v>
      </c>
      <c r="AL116" s="60">
        <f>IF(AN116&lt;1,SUMIFS('5th Cycle APR Raw Data-Final'!$S$3:$S$1977,'5th Cycle APR Raw Data-Final'!$A$3:$A$1977,'SB35 Determination Data'!$K116,'5th Cycle APR Raw Data-Final'!$T$3:$T$1977,"&gt;="&amp;'SB35 Determination Data'!$F116,'5th Cycle APR Raw Data-Final'!$T$3:$T$1977,"&lt;"&amp;E116),SUMIFS('5th Cycle APR Raw Data-Final'!$S$3:$S$1977,'5th Cycle APR Raw Data-Final'!$A$3:$A$1977,'SB35 Determination Data'!$K116,'5th Cycle APR Raw Data-Final'!$T$3:$T$1977,"&gt;="&amp;'SB35 Determination Data'!$F116,'5th Cycle APR Raw Data-Final'!$T$3:$T$1977,"&lt;="&amp;G116))</f>
        <v>251</v>
      </c>
      <c r="AM116" s="60">
        <f t="shared" si="21"/>
        <v>387</v>
      </c>
      <c r="AN116" s="62">
        <f t="shared" si="22"/>
        <v>0.5</v>
      </c>
      <c r="AO116" s="9" t="str">
        <f t="shared" si="23"/>
        <v>NO</v>
      </c>
      <c r="AP116" s="9" t="str">
        <f t="shared" si="24"/>
        <v>YES</v>
      </c>
      <c r="AQ116" s="9" t="str">
        <f t="shared" si="25"/>
        <v>NO</v>
      </c>
      <c r="AR116" s="48" t="str">
        <f>VLOOKUP(K116,'2018Submitted'!$A$2:$C$540,3,FALSE)</f>
        <v>Successful</v>
      </c>
      <c r="AS116" s="9" t="str">
        <f t="shared" si="26"/>
        <v>NO</v>
      </c>
      <c r="AT116" s="9" t="str">
        <f t="shared" si="27"/>
        <v>YES</v>
      </c>
    </row>
    <row r="117" spans="1:46" ht="12.75" customHeight="1" x14ac:dyDescent="0.15">
      <c r="A117" s="9" t="s">
        <v>558</v>
      </c>
      <c r="B117" s="9" t="str">
        <f t="shared" si="0"/>
        <v>DAVIS</v>
      </c>
      <c r="C117" s="31">
        <f t="shared" si="1"/>
        <v>0.625</v>
      </c>
      <c r="D117" s="45">
        <f t="shared" si="2"/>
        <v>8</v>
      </c>
      <c r="E117" s="46">
        <f t="shared" si="3"/>
        <v>2018</v>
      </c>
      <c r="F117" s="46">
        <f t="shared" si="4"/>
        <v>2014</v>
      </c>
      <c r="G117" s="46" t="str">
        <f t="shared" si="5"/>
        <v>2021</v>
      </c>
      <c r="H117" s="9" t="str">
        <f t="shared" si="6"/>
        <v>10/31/2013</v>
      </c>
      <c r="I117" s="9" t="str">
        <f t="shared" si="7"/>
        <v>10/31/2021</v>
      </c>
      <c r="J117" s="9" t="s">
        <v>123</v>
      </c>
      <c r="K117" s="29" t="s">
        <v>559</v>
      </c>
      <c r="L117" s="60">
        <f>VLOOKUP(K117,'5th Cycle APR Raw Data-Final'!$A$3:$P$1977,6,FALSE)</f>
        <v>248</v>
      </c>
      <c r="M117" s="60">
        <f>IF(AN117&lt;1,SUMIFS('5th Cycle APR Raw Data-Final'!G$3:G$1977,'5th Cycle APR Raw Data-Final'!$A$3:$A$1977,'SB35 Determination Data'!$K117,'5th Cycle APR Raw Data-Final'!$T$3:$T$1977,"&gt;="&amp;'SB35 Determination Data'!$F117,'5th Cycle APR Raw Data-Final'!$T$3:$T$1977,"&lt;"&amp;E117),SUMIFS('5th Cycle APR Raw Data-Final'!G$3:G$1977,'5th Cycle APR Raw Data-Final'!$A$3:$A$1977,'SB35 Determination Data'!$K117,'5th Cycle APR Raw Data-Final'!$T$3:$T$1977,"&gt;="&amp;'SB35 Determination Data'!$F117,'5th Cycle APR Raw Data-Final'!$T$3:$T$1977,"&lt;="&amp;G117))</f>
        <v>43</v>
      </c>
      <c r="N117" s="60">
        <f>IF(AN117&lt;1,SUMIFS('5th Cycle APR Raw Data-Final'!H$3:H$1977,'5th Cycle APR Raw Data-Final'!$A$3:$A$1977,'SB35 Determination Data'!$K117,'5th Cycle APR Raw Data-Final'!$T$3:$T$1977,"&gt;="&amp;'SB35 Determination Data'!$F117,'5th Cycle APR Raw Data-Final'!$T$3:$T$1977,"&lt;"&amp;E117),SUMIFS('5th Cycle APR Raw Data-Final'!H$3:H$1977,'5th Cycle APR Raw Data-Final'!$A$3:$A$1977,'SB35 Determination Data'!$K117,'5th Cycle APR Raw Data-Final'!$T$3:$T$1977,"&gt;="&amp;'SB35 Determination Data'!$F117,'5th Cycle APR Raw Data-Final'!$T$3:$T$1977,"&lt;="&amp;G117))</f>
        <v>43</v>
      </c>
      <c r="O117" s="60">
        <f>IF(AN117&lt;1,SUMIFS('5th Cycle APR Raw Data-Final'!I$3:I$1977,'5th Cycle APR Raw Data-Final'!$A$3:$A$1977,'SB35 Determination Data'!$K117,'5th Cycle APR Raw Data-Final'!$T$3:$T$1977,"&gt;="&amp;'SB35 Determination Data'!$F117,'5th Cycle APR Raw Data-Final'!$T$3:$T$1977,"&lt;"&amp;E117),SUMIFS('5th Cycle APR Raw Data-Final'!I$3:I$1977,'5th Cycle APR Raw Data-Final'!$A$3:$A$1977,'SB35 Determination Data'!$K117,'5th Cycle APR Raw Data-Final'!$T$3:$T$1977,"&gt;="&amp;'SB35 Determination Data'!$F117,'5th Cycle APR Raw Data-Final'!$T$3:$T$1977,"&lt;="&amp;G117))</f>
        <v>0</v>
      </c>
      <c r="P117" s="60">
        <f t="shared" si="8"/>
        <v>205</v>
      </c>
      <c r="Q117" s="31">
        <f t="shared" si="9"/>
        <v>0.17338709677419356</v>
      </c>
      <c r="R117" s="61">
        <f t="shared" si="10"/>
        <v>124</v>
      </c>
      <c r="S117" s="61">
        <f t="shared" si="11"/>
        <v>0</v>
      </c>
      <c r="T117" s="60">
        <f>VLOOKUP(K117,'5th Cycle APR Raw Data-Final'!$A$3:$P$1977,10,FALSE)</f>
        <v>174</v>
      </c>
      <c r="U117" s="60">
        <f>IF(AN117&lt;1,SUMIFS('5th Cycle APR Raw Data-Final'!K$3:K$1977,'5th Cycle APR Raw Data-Final'!$A$3:$A$1977,'SB35 Determination Data'!$K117,'5th Cycle APR Raw Data-Final'!$T$3:$T$1977,"&gt;="&amp;'SB35 Determination Data'!$F117,'5th Cycle APR Raw Data-Final'!$T$3:$T$1977,"&lt;"&amp;E117),SUMIFS('5th Cycle APR Raw Data-Final'!K$3:K$1977,'5th Cycle APR Raw Data-Final'!$A$3:$A$1977,'SB35 Determination Data'!$K117,'5th Cycle APR Raw Data-Final'!$T$3:$T$1977,"&gt;="&amp;'SB35 Determination Data'!$F117,'5th Cycle APR Raw Data-Final'!$T$3:$T$1977,"&lt;="&amp;G117))</f>
        <v>50</v>
      </c>
      <c r="V117" s="60">
        <f>IF(AN117&lt;1,SUMIFS('5th Cycle APR Raw Data-Final'!L$3:L$1977,'5th Cycle APR Raw Data-Final'!$A$3:$A$1977,'SB35 Determination Data'!$K117,'5th Cycle APR Raw Data-Final'!$T$3:$T$1977,"&gt;="&amp;'SB35 Determination Data'!$F117,'5th Cycle APR Raw Data-Final'!$T$3:$T$1977,"&lt;"&amp;E117),SUMIFS('5th Cycle APR Raw Data-Final'!L$3:L$1977,'5th Cycle APR Raw Data-Final'!$A$3:$A$1977,'SB35 Determination Data'!$K117,'5th Cycle APR Raw Data-Final'!$T$3:$T$1977,"&gt;="&amp;'SB35 Determination Data'!$F117,'5th Cycle APR Raw Data-Final'!$T$3:$T$1977,"&lt;="&amp;G117))</f>
        <v>29</v>
      </c>
      <c r="W117" s="60">
        <f>IF(AN117&lt;1,SUMIFS('5th Cycle APR Raw Data-Final'!M$3:M$1977,'5th Cycle APR Raw Data-Final'!$A$3:$A$1977,'SB35 Determination Data'!$K117,'5th Cycle APR Raw Data-Final'!$T$3:$T$1977,"&gt;="&amp;'SB35 Determination Data'!$F117,'5th Cycle APR Raw Data-Final'!$T$3:$T$1977,"&lt;"&amp;E117),SUMIFS('5th Cycle APR Raw Data-Final'!M$3:M$1977,'5th Cycle APR Raw Data-Final'!$A$3:$A$1977,'SB35 Determination Data'!$K117,'5th Cycle APR Raw Data-Final'!$T$3:$T$1977,"&gt;="&amp;'SB35 Determination Data'!$F117,'5th Cycle APR Raw Data-Final'!$T$3:$T$1977,"&lt;="&amp;G117))</f>
        <v>21</v>
      </c>
      <c r="X117" s="60">
        <f t="shared" si="12"/>
        <v>124</v>
      </c>
      <c r="Y117" s="60">
        <f t="shared" si="13"/>
        <v>50</v>
      </c>
      <c r="Z117" s="60">
        <f t="shared" si="14"/>
        <v>124</v>
      </c>
      <c r="AA117" s="31">
        <f t="shared" si="15"/>
        <v>0.28735632183908044</v>
      </c>
      <c r="AB117" s="31">
        <f t="shared" si="16"/>
        <v>0.28735632183908044</v>
      </c>
      <c r="AC117" s="60">
        <f>VLOOKUP(K117,'5th Cycle APR Raw Data-Final'!$A$3:$P$1977,14,FALSE)</f>
        <v>198</v>
      </c>
      <c r="AD117" s="60">
        <f>IF(AN117&lt;1,SUMIFS('5th Cycle APR Raw Data-Final'!$O$3:$O$1977,'5th Cycle APR Raw Data-Final'!$A$3:$A$1977,'SB35 Determination Data'!$K117,'5th Cycle APR Raw Data-Final'!$T$3:$T$1977,"&gt;="&amp;'SB35 Determination Data'!$F117,'5th Cycle APR Raw Data-Final'!$T$3:$T$1977,"&lt;"&amp;E117),SUMIFS('5th Cycle APR Raw Data-Final'!$O$3:$O$1977,'5th Cycle APR Raw Data-Final'!$A$3:$A$1977,'SB35 Determination Data'!$K117,'5th Cycle APR Raw Data-Final'!$T$3:$T$1977,"&gt;="&amp;'SB35 Determination Data'!$F117,'5th Cycle APR Raw Data-Final'!$T$3:$T$1977,"&lt;="&amp;G117))</f>
        <v>52</v>
      </c>
      <c r="AE117" s="60">
        <f t="shared" si="17"/>
        <v>146</v>
      </c>
      <c r="AF117" s="31">
        <f t="shared" si="18"/>
        <v>0.26262626262626265</v>
      </c>
      <c r="AG117" s="60">
        <f>VLOOKUP(K117,'5th Cycle APR Raw Data-Final'!$A$3:$P$1977,16,FALSE)</f>
        <v>446</v>
      </c>
      <c r="AH117" s="60">
        <f>IF(AN117&lt;1,SUMIFS('5th Cycle APR Raw Data-Final'!$Q$3:$Q$1977,'5th Cycle APR Raw Data-Final'!$A$3:$A$1977,'SB35 Determination Data'!$K117,'5th Cycle APR Raw Data-Final'!$T$3:$T$1977,"&gt;="&amp;'SB35 Determination Data'!$F117,'5th Cycle APR Raw Data-Final'!$T$3:$T$1977,"&lt;"&amp;E117),SUMIFS('5th Cycle APR Raw Data-Final'!$Q$3:$Q$1977,'5th Cycle APR Raw Data-Final'!$A$3:$A$1977,'SB35 Determination Data'!$K117,'5th Cycle APR Raw Data-Final'!$T$3:$T$1977,"&gt;="&amp;'SB35 Determination Data'!$F117,'5th Cycle APR Raw Data-Final'!$T$3:$T$1977,"&lt;="&amp;G117))</f>
        <v>509</v>
      </c>
      <c r="AI117" s="60">
        <f t="shared" si="19"/>
        <v>0</v>
      </c>
      <c r="AJ117" s="31">
        <f t="shared" si="20"/>
        <v>1.141255605381166</v>
      </c>
      <c r="AK117" s="60">
        <f>VLOOKUP(K117,'5th Cycle APR Raw Data-Final'!$A$3:$R$1977,18,FALSE)</f>
        <v>1066</v>
      </c>
      <c r="AL117" s="60">
        <f>IF(AN117&lt;1,SUMIFS('5th Cycle APR Raw Data-Final'!$S$3:$S$1977,'5th Cycle APR Raw Data-Final'!$A$3:$A$1977,'SB35 Determination Data'!$K117,'5th Cycle APR Raw Data-Final'!$T$3:$T$1977,"&gt;="&amp;'SB35 Determination Data'!$F117,'5th Cycle APR Raw Data-Final'!$T$3:$T$1977,"&lt;"&amp;E117),SUMIFS('5th Cycle APR Raw Data-Final'!$S$3:$S$1977,'5th Cycle APR Raw Data-Final'!$A$3:$A$1977,'SB35 Determination Data'!$K117,'5th Cycle APR Raw Data-Final'!$T$3:$T$1977,"&gt;="&amp;'SB35 Determination Data'!$F117,'5th Cycle APR Raw Data-Final'!$T$3:$T$1977,"&lt;="&amp;G117))</f>
        <v>654</v>
      </c>
      <c r="AM117" s="60">
        <f t="shared" si="21"/>
        <v>475</v>
      </c>
      <c r="AN117" s="62">
        <f t="shared" si="22"/>
        <v>0.5</v>
      </c>
      <c r="AO117" s="9" t="str">
        <f t="shared" si="23"/>
        <v>NO</v>
      </c>
      <c r="AP117" s="9" t="str">
        <f t="shared" si="24"/>
        <v>YES</v>
      </c>
      <c r="AQ117" s="9" t="str">
        <f t="shared" si="25"/>
        <v>NO</v>
      </c>
      <c r="AR117" s="48" t="str">
        <f>VLOOKUP(K117,'2018Submitted'!$A$2:$C$540,3,FALSE)</f>
        <v>Successful</v>
      </c>
      <c r="AS117" s="9" t="str">
        <f t="shared" si="26"/>
        <v>NO</v>
      </c>
      <c r="AT117" s="9" t="str">
        <f t="shared" si="27"/>
        <v>YES</v>
      </c>
    </row>
    <row r="118" spans="1:46" ht="12.75" customHeight="1" x14ac:dyDescent="0.15">
      <c r="A118" s="9" t="s">
        <v>416</v>
      </c>
      <c r="B118" s="9" t="str">
        <f t="shared" si="0"/>
        <v>DEL MAR</v>
      </c>
      <c r="C118" s="31">
        <f t="shared" si="1"/>
        <v>0.75</v>
      </c>
      <c r="D118" s="45">
        <f t="shared" si="2"/>
        <v>8</v>
      </c>
      <c r="E118" s="46">
        <f t="shared" si="3"/>
        <v>2017</v>
      </c>
      <c r="F118" s="46">
        <f t="shared" si="4"/>
        <v>2013</v>
      </c>
      <c r="G118" s="46">
        <f t="shared" si="5"/>
        <v>2020</v>
      </c>
      <c r="H118" s="9" t="str">
        <f t="shared" si="6"/>
        <v>04/30/2013</v>
      </c>
      <c r="I118" s="9" t="str">
        <f t="shared" si="7"/>
        <v>04/30/2021</v>
      </c>
      <c r="J118" s="9" t="s">
        <v>417</v>
      </c>
      <c r="K118" s="29" t="s">
        <v>421</v>
      </c>
      <c r="L118" s="60">
        <f>VLOOKUP(K118,'5th Cycle APR Raw Data-Final'!$A$3:$P$1977,6,FALSE)</f>
        <v>7</v>
      </c>
      <c r="M118" s="60">
        <f>IF(AN118&lt;1,SUMIFS('5th Cycle APR Raw Data-Final'!G$3:G$1977,'5th Cycle APR Raw Data-Final'!$A$3:$A$1977,'SB35 Determination Data'!$K118,'5th Cycle APR Raw Data-Final'!$T$3:$T$1977,"&gt;="&amp;'SB35 Determination Data'!$F118,'5th Cycle APR Raw Data-Final'!$T$3:$T$1977,"&lt;"&amp;E118),SUMIFS('5th Cycle APR Raw Data-Final'!G$3:G$1977,'5th Cycle APR Raw Data-Final'!$A$3:$A$1977,'SB35 Determination Data'!$K118,'5th Cycle APR Raw Data-Final'!$T$3:$T$1977,"&gt;="&amp;'SB35 Determination Data'!$F118,'5th Cycle APR Raw Data-Final'!$T$3:$T$1977,"&lt;="&amp;G118))</f>
        <v>0</v>
      </c>
      <c r="N118" s="60">
        <f>IF(AN118&lt;1,SUMIFS('5th Cycle APR Raw Data-Final'!H$3:H$1977,'5th Cycle APR Raw Data-Final'!$A$3:$A$1977,'SB35 Determination Data'!$K118,'5th Cycle APR Raw Data-Final'!$T$3:$T$1977,"&gt;="&amp;'SB35 Determination Data'!$F118,'5th Cycle APR Raw Data-Final'!$T$3:$T$1977,"&lt;"&amp;E118),SUMIFS('5th Cycle APR Raw Data-Final'!H$3:H$1977,'5th Cycle APR Raw Data-Final'!$A$3:$A$1977,'SB35 Determination Data'!$K118,'5th Cycle APR Raw Data-Final'!$T$3:$T$1977,"&gt;="&amp;'SB35 Determination Data'!$F118,'5th Cycle APR Raw Data-Final'!$T$3:$T$1977,"&lt;="&amp;G118))</f>
        <v>0</v>
      </c>
      <c r="O118" s="60">
        <f>IF(AN118&lt;1,SUMIFS('5th Cycle APR Raw Data-Final'!I$3:I$1977,'5th Cycle APR Raw Data-Final'!$A$3:$A$1977,'SB35 Determination Data'!$K118,'5th Cycle APR Raw Data-Final'!$T$3:$T$1977,"&gt;="&amp;'SB35 Determination Data'!$F118,'5th Cycle APR Raw Data-Final'!$T$3:$T$1977,"&lt;"&amp;E118),SUMIFS('5th Cycle APR Raw Data-Final'!I$3:I$1977,'5th Cycle APR Raw Data-Final'!$A$3:$A$1977,'SB35 Determination Data'!$K118,'5th Cycle APR Raw Data-Final'!$T$3:$T$1977,"&gt;="&amp;'SB35 Determination Data'!$F118,'5th Cycle APR Raw Data-Final'!$T$3:$T$1977,"&lt;="&amp;G118))</f>
        <v>0</v>
      </c>
      <c r="P118" s="60">
        <f t="shared" si="8"/>
        <v>7</v>
      </c>
      <c r="Q118" s="31">
        <f t="shared" si="9"/>
        <v>0</v>
      </c>
      <c r="R118" s="61">
        <f t="shared" si="10"/>
        <v>4</v>
      </c>
      <c r="S118" s="61">
        <f t="shared" si="11"/>
        <v>0</v>
      </c>
      <c r="T118" s="60">
        <f>VLOOKUP(K118,'5th Cycle APR Raw Data-Final'!$A$3:$P$1977,10,FALSE)</f>
        <v>5</v>
      </c>
      <c r="U118" s="60">
        <f>IF(AN118&lt;1,SUMIFS('5th Cycle APR Raw Data-Final'!K$3:K$1977,'5th Cycle APR Raw Data-Final'!$A$3:$A$1977,'SB35 Determination Data'!$K118,'5th Cycle APR Raw Data-Final'!$T$3:$T$1977,"&gt;="&amp;'SB35 Determination Data'!$F118,'5th Cycle APR Raw Data-Final'!$T$3:$T$1977,"&lt;"&amp;E118),SUMIFS('5th Cycle APR Raw Data-Final'!K$3:K$1977,'5th Cycle APR Raw Data-Final'!$A$3:$A$1977,'SB35 Determination Data'!$K118,'5th Cycle APR Raw Data-Final'!$T$3:$T$1977,"&gt;="&amp;'SB35 Determination Data'!$F118,'5th Cycle APR Raw Data-Final'!$T$3:$T$1977,"&lt;="&amp;G118))</f>
        <v>0</v>
      </c>
      <c r="V118" s="60">
        <f>IF(AN118&lt;1,SUMIFS('5th Cycle APR Raw Data-Final'!L$3:L$1977,'5th Cycle APR Raw Data-Final'!$A$3:$A$1977,'SB35 Determination Data'!$K118,'5th Cycle APR Raw Data-Final'!$T$3:$T$1977,"&gt;="&amp;'SB35 Determination Data'!$F118,'5th Cycle APR Raw Data-Final'!$T$3:$T$1977,"&lt;"&amp;E118),SUMIFS('5th Cycle APR Raw Data-Final'!L$3:L$1977,'5th Cycle APR Raw Data-Final'!$A$3:$A$1977,'SB35 Determination Data'!$K118,'5th Cycle APR Raw Data-Final'!$T$3:$T$1977,"&gt;="&amp;'SB35 Determination Data'!$F118,'5th Cycle APR Raw Data-Final'!$T$3:$T$1977,"&lt;="&amp;G118))</f>
        <v>0</v>
      </c>
      <c r="W118" s="60">
        <f>IF(AN118&lt;1,SUMIFS('5th Cycle APR Raw Data-Final'!M$3:M$1977,'5th Cycle APR Raw Data-Final'!$A$3:$A$1977,'SB35 Determination Data'!$K118,'5th Cycle APR Raw Data-Final'!$T$3:$T$1977,"&gt;="&amp;'SB35 Determination Data'!$F118,'5th Cycle APR Raw Data-Final'!$T$3:$T$1977,"&lt;"&amp;E118),SUMIFS('5th Cycle APR Raw Data-Final'!M$3:M$1977,'5th Cycle APR Raw Data-Final'!$A$3:$A$1977,'SB35 Determination Data'!$K118,'5th Cycle APR Raw Data-Final'!$T$3:$T$1977,"&gt;="&amp;'SB35 Determination Data'!$F118,'5th Cycle APR Raw Data-Final'!$T$3:$T$1977,"&lt;="&amp;G118))</f>
        <v>0</v>
      </c>
      <c r="X118" s="60">
        <f t="shared" si="12"/>
        <v>5</v>
      </c>
      <c r="Y118" s="60">
        <f t="shared" si="13"/>
        <v>0</v>
      </c>
      <c r="Z118" s="60">
        <f t="shared" si="14"/>
        <v>5</v>
      </c>
      <c r="AA118" s="31">
        <f t="shared" si="15"/>
        <v>0</v>
      </c>
      <c r="AB118" s="31">
        <f t="shared" si="16"/>
        <v>0</v>
      </c>
      <c r="AC118" s="60">
        <f>VLOOKUP(K118,'5th Cycle APR Raw Data-Final'!$A$3:$P$1977,14,FALSE)</f>
        <v>15</v>
      </c>
      <c r="AD118" s="60">
        <f>IF(AN118&lt;1,SUMIFS('5th Cycle APR Raw Data-Final'!$O$3:$O$1977,'5th Cycle APR Raw Data-Final'!$A$3:$A$1977,'SB35 Determination Data'!$K118,'5th Cycle APR Raw Data-Final'!$T$3:$T$1977,"&gt;="&amp;'SB35 Determination Data'!$F118,'5th Cycle APR Raw Data-Final'!$T$3:$T$1977,"&lt;"&amp;E118),SUMIFS('5th Cycle APR Raw Data-Final'!$O$3:$O$1977,'5th Cycle APR Raw Data-Final'!$A$3:$A$1977,'SB35 Determination Data'!$K118,'5th Cycle APR Raw Data-Final'!$T$3:$T$1977,"&gt;="&amp;'SB35 Determination Data'!$F118,'5th Cycle APR Raw Data-Final'!$T$3:$T$1977,"&lt;="&amp;G118))</f>
        <v>0</v>
      </c>
      <c r="AE118" s="60">
        <f t="shared" si="17"/>
        <v>15</v>
      </c>
      <c r="AF118" s="31">
        <f t="shared" si="18"/>
        <v>0</v>
      </c>
      <c r="AG118" s="60">
        <f>VLOOKUP(K118,'5th Cycle APR Raw Data-Final'!$A$3:$P$1977,16,FALSE)</f>
        <v>34</v>
      </c>
      <c r="AH118" s="60">
        <f>IF(AN118&lt;1,SUMIFS('5th Cycle APR Raw Data-Final'!$Q$3:$Q$1977,'5th Cycle APR Raw Data-Final'!$A$3:$A$1977,'SB35 Determination Data'!$K118,'5th Cycle APR Raw Data-Final'!$T$3:$T$1977,"&gt;="&amp;'SB35 Determination Data'!$F118,'5th Cycle APR Raw Data-Final'!$T$3:$T$1977,"&lt;"&amp;E118),SUMIFS('5th Cycle APR Raw Data-Final'!$Q$3:$Q$1977,'5th Cycle APR Raw Data-Final'!$A$3:$A$1977,'SB35 Determination Data'!$K118,'5th Cycle APR Raw Data-Final'!$T$3:$T$1977,"&gt;="&amp;'SB35 Determination Data'!$F118,'5th Cycle APR Raw Data-Final'!$T$3:$T$1977,"&lt;="&amp;G118))</f>
        <v>25</v>
      </c>
      <c r="AI118" s="60">
        <f t="shared" si="19"/>
        <v>9</v>
      </c>
      <c r="AJ118" s="31">
        <f t="shared" si="20"/>
        <v>0.73529411764705888</v>
      </c>
      <c r="AK118" s="60">
        <f>VLOOKUP(K118,'5th Cycle APR Raw Data-Final'!$A$3:$R$1977,18,FALSE)</f>
        <v>61</v>
      </c>
      <c r="AL118" s="60">
        <f>IF(AN118&lt;1,SUMIFS('5th Cycle APR Raw Data-Final'!$S$3:$S$1977,'5th Cycle APR Raw Data-Final'!$A$3:$A$1977,'SB35 Determination Data'!$K118,'5th Cycle APR Raw Data-Final'!$T$3:$T$1977,"&gt;="&amp;'SB35 Determination Data'!$F118,'5th Cycle APR Raw Data-Final'!$T$3:$T$1977,"&lt;"&amp;E118),SUMIFS('5th Cycle APR Raw Data-Final'!$S$3:$S$1977,'5th Cycle APR Raw Data-Final'!$A$3:$A$1977,'SB35 Determination Data'!$K118,'5th Cycle APR Raw Data-Final'!$T$3:$T$1977,"&gt;="&amp;'SB35 Determination Data'!$F118,'5th Cycle APR Raw Data-Final'!$T$3:$T$1977,"&lt;="&amp;G118))</f>
        <v>25</v>
      </c>
      <c r="AM118" s="60">
        <f t="shared" si="21"/>
        <v>36</v>
      </c>
      <c r="AN118" s="62">
        <f t="shared" si="22"/>
        <v>0.5</v>
      </c>
      <c r="AO118" s="9" t="str">
        <f t="shared" si="23"/>
        <v>NO</v>
      </c>
      <c r="AP118" s="9" t="str">
        <f t="shared" si="24"/>
        <v>YES</v>
      </c>
      <c r="AQ118" s="9" t="str">
        <f t="shared" si="25"/>
        <v>NO</v>
      </c>
      <c r="AR118" s="48" t="str">
        <f>VLOOKUP(K118,'2018Submitted'!$A$2:$C$540,3,FALSE)</f>
        <v>Successful</v>
      </c>
      <c r="AS118" s="9" t="str">
        <f t="shared" si="26"/>
        <v>NO</v>
      </c>
      <c r="AT118" s="9" t="str">
        <f t="shared" si="27"/>
        <v>YES</v>
      </c>
    </row>
    <row r="119" spans="1:46" ht="12.75" customHeight="1" x14ac:dyDescent="0.15">
      <c r="A119" s="9" t="s">
        <v>120</v>
      </c>
      <c r="B119" s="9" t="str">
        <f t="shared" si="0"/>
        <v>DEL NORTE COUNTY</v>
      </c>
      <c r="C119" s="31">
        <f t="shared" si="1"/>
        <v>1</v>
      </c>
      <c r="D119" s="45">
        <f t="shared" si="2"/>
        <v>5</v>
      </c>
      <c r="E119" s="46">
        <f t="shared" si="3"/>
        <v>2017</v>
      </c>
      <c r="F119" s="46">
        <f t="shared" si="4"/>
        <v>2014</v>
      </c>
      <c r="G119" s="46">
        <f t="shared" si="5"/>
        <v>2018</v>
      </c>
      <c r="H119" s="9" t="str">
        <f t="shared" si="6"/>
        <v>06/30/2014</v>
      </c>
      <c r="I119" s="9" t="str">
        <f t="shared" si="7"/>
        <v>06/30/2019</v>
      </c>
      <c r="J119" s="9" t="s">
        <v>83</v>
      </c>
      <c r="K119" s="29" t="s">
        <v>121</v>
      </c>
      <c r="L119" s="60">
        <f>VLOOKUP(K119,'5th Cycle APR Raw Data-Final'!$A$3:$P$1977,6,FALSE)</f>
        <v>60</v>
      </c>
      <c r="M119" s="60">
        <f>IF(AN119&lt;1,SUMIFS('5th Cycle APR Raw Data-Final'!G$3:G$1977,'5th Cycle APR Raw Data-Final'!$A$3:$A$1977,'SB35 Determination Data'!$K119,'5th Cycle APR Raw Data-Final'!$T$3:$T$1977,"&gt;="&amp;'SB35 Determination Data'!$F119,'5th Cycle APR Raw Data-Final'!$T$3:$T$1977,"&lt;"&amp;E119),SUMIFS('5th Cycle APR Raw Data-Final'!G$3:G$1977,'5th Cycle APR Raw Data-Final'!$A$3:$A$1977,'SB35 Determination Data'!$K119,'5th Cycle APR Raw Data-Final'!$T$3:$T$1977,"&gt;="&amp;'SB35 Determination Data'!$F119,'5th Cycle APR Raw Data-Final'!$T$3:$T$1977,"&lt;="&amp;G119))</f>
        <v>22</v>
      </c>
      <c r="N119" s="60">
        <f>IF(AN119&lt;1,SUMIFS('5th Cycle APR Raw Data-Final'!H$3:H$1977,'5th Cycle APR Raw Data-Final'!$A$3:$A$1977,'SB35 Determination Data'!$K119,'5th Cycle APR Raw Data-Final'!$T$3:$T$1977,"&gt;="&amp;'SB35 Determination Data'!$F119,'5th Cycle APR Raw Data-Final'!$T$3:$T$1977,"&lt;"&amp;E119),SUMIFS('5th Cycle APR Raw Data-Final'!H$3:H$1977,'5th Cycle APR Raw Data-Final'!$A$3:$A$1977,'SB35 Determination Data'!$K119,'5th Cycle APR Raw Data-Final'!$T$3:$T$1977,"&gt;="&amp;'SB35 Determination Data'!$F119,'5th Cycle APR Raw Data-Final'!$T$3:$T$1977,"&lt;="&amp;G119))</f>
        <v>0</v>
      </c>
      <c r="O119" s="60">
        <f>IF(AN119&lt;1,SUMIFS('5th Cycle APR Raw Data-Final'!I$3:I$1977,'5th Cycle APR Raw Data-Final'!$A$3:$A$1977,'SB35 Determination Data'!$K119,'5th Cycle APR Raw Data-Final'!$T$3:$T$1977,"&gt;="&amp;'SB35 Determination Data'!$F119,'5th Cycle APR Raw Data-Final'!$T$3:$T$1977,"&lt;"&amp;E119),SUMIFS('5th Cycle APR Raw Data-Final'!I$3:I$1977,'5th Cycle APR Raw Data-Final'!$A$3:$A$1977,'SB35 Determination Data'!$K119,'5th Cycle APR Raw Data-Final'!$T$3:$T$1977,"&gt;="&amp;'SB35 Determination Data'!$F119,'5th Cycle APR Raw Data-Final'!$T$3:$T$1977,"&lt;="&amp;G119))</f>
        <v>22</v>
      </c>
      <c r="P119" s="60">
        <f t="shared" si="8"/>
        <v>38</v>
      </c>
      <c r="Q119" s="31">
        <f t="shared" si="9"/>
        <v>0.36666666666666664</v>
      </c>
      <c r="R119" s="61">
        <f t="shared" si="10"/>
        <v>60</v>
      </c>
      <c r="S119" s="61">
        <f t="shared" si="11"/>
        <v>0</v>
      </c>
      <c r="T119" s="60">
        <f>VLOOKUP(K119,'5th Cycle APR Raw Data-Final'!$A$3:$P$1977,10,FALSE)</f>
        <v>37</v>
      </c>
      <c r="U119" s="60">
        <f>IF(AN119&lt;1,SUMIFS('5th Cycle APR Raw Data-Final'!K$3:K$1977,'5th Cycle APR Raw Data-Final'!$A$3:$A$1977,'SB35 Determination Data'!$K119,'5th Cycle APR Raw Data-Final'!$T$3:$T$1977,"&gt;="&amp;'SB35 Determination Data'!$F119,'5th Cycle APR Raw Data-Final'!$T$3:$T$1977,"&lt;"&amp;E119),SUMIFS('5th Cycle APR Raw Data-Final'!K$3:K$1977,'5th Cycle APR Raw Data-Final'!$A$3:$A$1977,'SB35 Determination Data'!$K119,'5th Cycle APR Raw Data-Final'!$T$3:$T$1977,"&gt;="&amp;'SB35 Determination Data'!$F119,'5th Cycle APR Raw Data-Final'!$T$3:$T$1977,"&lt;="&amp;G119))</f>
        <v>22</v>
      </c>
      <c r="V119" s="60">
        <f>IF(AN119&lt;1,SUMIFS('5th Cycle APR Raw Data-Final'!L$3:L$1977,'5th Cycle APR Raw Data-Final'!$A$3:$A$1977,'SB35 Determination Data'!$K119,'5th Cycle APR Raw Data-Final'!$T$3:$T$1977,"&gt;="&amp;'SB35 Determination Data'!$F119,'5th Cycle APR Raw Data-Final'!$T$3:$T$1977,"&lt;"&amp;E119),SUMIFS('5th Cycle APR Raw Data-Final'!L$3:L$1977,'5th Cycle APR Raw Data-Final'!$A$3:$A$1977,'SB35 Determination Data'!$K119,'5th Cycle APR Raw Data-Final'!$T$3:$T$1977,"&gt;="&amp;'SB35 Determination Data'!$F119,'5th Cycle APR Raw Data-Final'!$T$3:$T$1977,"&lt;="&amp;G119))</f>
        <v>1</v>
      </c>
      <c r="W119" s="60">
        <f>IF(AN119&lt;1,SUMIFS('5th Cycle APR Raw Data-Final'!M$3:M$1977,'5th Cycle APR Raw Data-Final'!$A$3:$A$1977,'SB35 Determination Data'!$K119,'5th Cycle APR Raw Data-Final'!$T$3:$T$1977,"&gt;="&amp;'SB35 Determination Data'!$F119,'5th Cycle APR Raw Data-Final'!$T$3:$T$1977,"&lt;"&amp;E119),SUMIFS('5th Cycle APR Raw Data-Final'!M$3:M$1977,'5th Cycle APR Raw Data-Final'!$A$3:$A$1977,'SB35 Determination Data'!$K119,'5th Cycle APR Raw Data-Final'!$T$3:$T$1977,"&gt;="&amp;'SB35 Determination Data'!$F119,'5th Cycle APR Raw Data-Final'!$T$3:$T$1977,"&lt;="&amp;G119))</f>
        <v>21</v>
      </c>
      <c r="X119" s="60">
        <f t="shared" si="12"/>
        <v>15</v>
      </c>
      <c r="Y119" s="60">
        <f t="shared" si="13"/>
        <v>22</v>
      </c>
      <c r="Z119" s="60">
        <f t="shared" si="14"/>
        <v>15</v>
      </c>
      <c r="AA119" s="31">
        <f t="shared" si="15"/>
        <v>0.59459459459459463</v>
      </c>
      <c r="AB119" s="31">
        <f t="shared" si="16"/>
        <v>0.59459459459459463</v>
      </c>
      <c r="AC119" s="60">
        <f>VLOOKUP(K119,'5th Cycle APR Raw Data-Final'!$A$3:$P$1977,14,FALSE)</f>
        <v>30</v>
      </c>
      <c r="AD119" s="60">
        <f>IF(AN119&lt;1,SUMIFS('5th Cycle APR Raw Data-Final'!$O$3:$O$1977,'5th Cycle APR Raw Data-Final'!$A$3:$A$1977,'SB35 Determination Data'!$K119,'5th Cycle APR Raw Data-Final'!$T$3:$T$1977,"&gt;="&amp;'SB35 Determination Data'!$F119,'5th Cycle APR Raw Data-Final'!$T$3:$T$1977,"&lt;"&amp;E119),SUMIFS('5th Cycle APR Raw Data-Final'!$O$3:$O$1977,'5th Cycle APR Raw Data-Final'!$A$3:$A$1977,'SB35 Determination Data'!$K119,'5th Cycle APR Raw Data-Final'!$T$3:$T$1977,"&gt;="&amp;'SB35 Determination Data'!$F119,'5th Cycle APR Raw Data-Final'!$T$3:$T$1977,"&lt;="&amp;G119))</f>
        <v>22</v>
      </c>
      <c r="AE119" s="60">
        <f t="shared" si="17"/>
        <v>8</v>
      </c>
      <c r="AF119" s="31">
        <f t="shared" si="18"/>
        <v>0.73333333333333328</v>
      </c>
      <c r="AG119" s="60">
        <f>VLOOKUP(K119,'5th Cycle APR Raw Data-Final'!$A$3:$P$1977,16,FALSE)</f>
        <v>106</v>
      </c>
      <c r="AH119" s="60">
        <f>IF(AN119&lt;1,SUMIFS('5th Cycle APR Raw Data-Final'!$Q$3:$Q$1977,'5th Cycle APR Raw Data-Final'!$A$3:$A$1977,'SB35 Determination Data'!$K119,'5th Cycle APR Raw Data-Final'!$T$3:$T$1977,"&gt;="&amp;'SB35 Determination Data'!$F119,'5th Cycle APR Raw Data-Final'!$T$3:$T$1977,"&lt;"&amp;E119),SUMIFS('5th Cycle APR Raw Data-Final'!$Q$3:$Q$1977,'5th Cycle APR Raw Data-Final'!$A$3:$A$1977,'SB35 Determination Data'!$K119,'5th Cycle APR Raw Data-Final'!$T$3:$T$1977,"&gt;="&amp;'SB35 Determination Data'!$F119,'5th Cycle APR Raw Data-Final'!$T$3:$T$1977,"&lt;="&amp;G119))</f>
        <v>76</v>
      </c>
      <c r="AI119" s="60">
        <f t="shared" si="19"/>
        <v>30</v>
      </c>
      <c r="AJ119" s="31">
        <f t="shared" si="20"/>
        <v>0.71698113207547165</v>
      </c>
      <c r="AK119" s="60">
        <f>VLOOKUP(K119,'5th Cycle APR Raw Data-Final'!$A$3:$R$1977,18,FALSE)</f>
        <v>233</v>
      </c>
      <c r="AL119" s="60">
        <f>IF(AN119&lt;1,SUMIFS('5th Cycle APR Raw Data-Final'!$S$3:$S$1977,'5th Cycle APR Raw Data-Final'!$A$3:$A$1977,'SB35 Determination Data'!$K119,'5th Cycle APR Raw Data-Final'!$T$3:$T$1977,"&gt;="&amp;'SB35 Determination Data'!$F119,'5th Cycle APR Raw Data-Final'!$T$3:$T$1977,"&lt;"&amp;E119),SUMIFS('5th Cycle APR Raw Data-Final'!$S$3:$S$1977,'5th Cycle APR Raw Data-Final'!$A$3:$A$1977,'SB35 Determination Data'!$K119,'5th Cycle APR Raw Data-Final'!$T$3:$T$1977,"&gt;="&amp;'SB35 Determination Data'!$F119,'5th Cycle APR Raw Data-Final'!$T$3:$T$1977,"&lt;="&amp;G119))</f>
        <v>142</v>
      </c>
      <c r="AM119" s="60">
        <f t="shared" si="21"/>
        <v>91</v>
      </c>
      <c r="AN119" s="62">
        <f t="shared" si="22"/>
        <v>1</v>
      </c>
      <c r="AO119" s="9" t="str">
        <f t="shared" si="23"/>
        <v>YES</v>
      </c>
      <c r="AP119" s="9" t="str">
        <f t="shared" si="24"/>
        <v>NO</v>
      </c>
      <c r="AQ119" s="9" t="str">
        <f t="shared" si="25"/>
        <v>NO</v>
      </c>
      <c r="AR119" s="48" t="str">
        <f>VLOOKUP(K119,'2018Submitted'!$A$2:$C$540,3,FALSE)</f>
        <v>Successful</v>
      </c>
      <c r="AS119" s="9" t="str">
        <f t="shared" si="26"/>
        <v>NO</v>
      </c>
      <c r="AT119" s="9" t="str">
        <f t="shared" si="27"/>
        <v>NO</v>
      </c>
    </row>
    <row r="120" spans="1:46" ht="12.75" customHeight="1" x14ac:dyDescent="0.15">
      <c r="A120" s="9" t="s">
        <v>257</v>
      </c>
      <c r="B120" s="9" t="str">
        <f t="shared" si="0"/>
        <v>DEL REY OAKS</v>
      </c>
      <c r="C120" s="31">
        <f t="shared" si="1"/>
        <v>0.375</v>
      </c>
      <c r="D120" s="45">
        <f t="shared" si="2"/>
        <v>8</v>
      </c>
      <c r="E120" s="46">
        <f t="shared" si="3"/>
        <v>2020</v>
      </c>
      <c r="F120" s="46">
        <f t="shared" si="4"/>
        <v>2016</v>
      </c>
      <c r="G120" s="46" t="str">
        <f t="shared" si="5"/>
        <v>2023</v>
      </c>
      <c r="H120" s="9" t="str">
        <f t="shared" si="6"/>
        <v>12/31/2015</v>
      </c>
      <c r="I120" s="9" t="str">
        <f t="shared" si="7"/>
        <v>12/31/2023</v>
      </c>
      <c r="J120" s="9" t="s">
        <v>128</v>
      </c>
      <c r="K120" s="29" t="s">
        <v>561</v>
      </c>
      <c r="L120" s="60">
        <f>VLOOKUP(K120,'5th Cycle APR Raw Data-Final'!$A$3:$P$1977,6,FALSE)</f>
        <v>7</v>
      </c>
      <c r="M120" s="60">
        <f>IF(AN120&lt;1,SUMIFS('5th Cycle APR Raw Data-Final'!G$3:G$1977,'5th Cycle APR Raw Data-Final'!$A$3:$A$1977,'SB35 Determination Data'!$K120,'5th Cycle APR Raw Data-Final'!$T$3:$T$1977,"&gt;="&amp;'SB35 Determination Data'!$F120,'5th Cycle APR Raw Data-Final'!$T$3:$T$1977,"&lt;"&amp;E120),SUMIFS('5th Cycle APR Raw Data-Final'!G$3:G$1977,'5th Cycle APR Raw Data-Final'!$A$3:$A$1977,'SB35 Determination Data'!$K120,'5th Cycle APR Raw Data-Final'!$T$3:$T$1977,"&gt;="&amp;'SB35 Determination Data'!$F120,'5th Cycle APR Raw Data-Final'!$T$3:$T$1977,"&lt;="&amp;G120))</f>
        <v>0</v>
      </c>
      <c r="N120" s="60">
        <f>IF(AN120&lt;1,SUMIFS('5th Cycle APR Raw Data-Final'!H$3:H$1977,'5th Cycle APR Raw Data-Final'!$A$3:$A$1977,'SB35 Determination Data'!$K120,'5th Cycle APR Raw Data-Final'!$T$3:$T$1977,"&gt;="&amp;'SB35 Determination Data'!$F120,'5th Cycle APR Raw Data-Final'!$T$3:$T$1977,"&lt;"&amp;E120),SUMIFS('5th Cycle APR Raw Data-Final'!H$3:H$1977,'5th Cycle APR Raw Data-Final'!$A$3:$A$1977,'SB35 Determination Data'!$K120,'5th Cycle APR Raw Data-Final'!$T$3:$T$1977,"&gt;="&amp;'SB35 Determination Data'!$F120,'5th Cycle APR Raw Data-Final'!$T$3:$T$1977,"&lt;="&amp;G120))</f>
        <v>0</v>
      </c>
      <c r="O120" s="60">
        <f>IF(AN120&lt;1,SUMIFS('5th Cycle APR Raw Data-Final'!I$3:I$1977,'5th Cycle APR Raw Data-Final'!$A$3:$A$1977,'SB35 Determination Data'!$K120,'5th Cycle APR Raw Data-Final'!$T$3:$T$1977,"&gt;="&amp;'SB35 Determination Data'!$F120,'5th Cycle APR Raw Data-Final'!$T$3:$T$1977,"&lt;"&amp;E120),SUMIFS('5th Cycle APR Raw Data-Final'!I$3:I$1977,'5th Cycle APR Raw Data-Final'!$A$3:$A$1977,'SB35 Determination Data'!$K120,'5th Cycle APR Raw Data-Final'!$T$3:$T$1977,"&gt;="&amp;'SB35 Determination Data'!$F120,'5th Cycle APR Raw Data-Final'!$T$3:$T$1977,"&lt;="&amp;G120))</f>
        <v>0</v>
      </c>
      <c r="P120" s="60">
        <f t="shared" si="8"/>
        <v>7</v>
      </c>
      <c r="Q120" s="31">
        <f t="shared" si="9"/>
        <v>0</v>
      </c>
      <c r="R120" s="61">
        <f t="shared" si="10"/>
        <v>3</v>
      </c>
      <c r="S120" s="61">
        <f t="shared" si="11"/>
        <v>0</v>
      </c>
      <c r="T120" s="60">
        <f>VLOOKUP(K120,'5th Cycle APR Raw Data-Final'!$A$3:$P$1977,10,FALSE)</f>
        <v>4</v>
      </c>
      <c r="U120" s="60">
        <f>IF(AN120&lt;1,SUMIFS('5th Cycle APR Raw Data-Final'!K$3:K$1977,'5th Cycle APR Raw Data-Final'!$A$3:$A$1977,'SB35 Determination Data'!$K120,'5th Cycle APR Raw Data-Final'!$T$3:$T$1977,"&gt;="&amp;'SB35 Determination Data'!$F120,'5th Cycle APR Raw Data-Final'!$T$3:$T$1977,"&lt;"&amp;E120),SUMIFS('5th Cycle APR Raw Data-Final'!K$3:K$1977,'5th Cycle APR Raw Data-Final'!$A$3:$A$1977,'SB35 Determination Data'!$K120,'5th Cycle APR Raw Data-Final'!$T$3:$T$1977,"&gt;="&amp;'SB35 Determination Data'!$F120,'5th Cycle APR Raw Data-Final'!$T$3:$T$1977,"&lt;="&amp;G120))</f>
        <v>0</v>
      </c>
      <c r="V120" s="60">
        <f>IF(AN120&lt;1,SUMIFS('5th Cycle APR Raw Data-Final'!L$3:L$1977,'5th Cycle APR Raw Data-Final'!$A$3:$A$1977,'SB35 Determination Data'!$K120,'5th Cycle APR Raw Data-Final'!$T$3:$T$1977,"&gt;="&amp;'SB35 Determination Data'!$F120,'5th Cycle APR Raw Data-Final'!$T$3:$T$1977,"&lt;"&amp;E120),SUMIFS('5th Cycle APR Raw Data-Final'!L$3:L$1977,'5th Cycle APR Raw Data-Final'!$A$3:$A$1977,'SB35 Determination Data'!$K120,'5th Cycle APR Raw Data-Final'!$T$3:$T$1977,"&gt;="&amp;'SB35 Determination Data'!$F120,'5th Cycle APR Raw Data-Final'!$T$3:$T$1977,"&lt;="&amp;G120))</f>
        <v>0</v>
      </c>
      <c r="W120" s="60">
        <f>IF(AN120&lt;1,SUMIFS('5th Cycle APR Raw Data-Final'!M$3:M$1977,'5th Cycle APR Raw Data-Final'!$A$3:$A$1977,'SB35 Determination Data'!$K120,'5th Cycle APR Raw Data-Final'!$T$3:$T$1977,"&gt;="&amp;'SB35 Determination Data'!$F120,'5th Cycle APR Raw Data-Final'!$T$3:$T$1977,"&lt;"&amp;E120),SUMIFS('5th Cycle APR Raw Data-Final'!M$3:M$1977,'5th Cycle APR Raw Data-Final'!$A$3:$A$1977,'SB35 Determination Data'!$K120,'5th Cycle APR Raw Data-Final'!$T$3:$T$1977,"&gt;="&amp;'SB35 Determination Data'!$F120,'5th Cycle APR Raw Data-Final'!$T$3:$T$1977,"&lt;="&amp;G120))</f>
        <v>0</v>
      </c>
      <c r="X120" s="60">
        <f t="shared" si="12"/>
        <v>4</v>
      </c>
      <c r="Y120" s="60">
        <f t="shared" si="13"/>
        <v>0</v>
      </c>
      <c r="Z120" s="60">
        <f t="shared" si="14"/>
        <v>4</v>
      </c>
      <c r="AA120" s="31">
        <f t="shared" si="15"/>
        <v>0</v>
      </c>
      <c r="AB120" s="31">
        <f t="shared" si="16"/>
        <v>0</v>
      </c>
      <c r="AC120" s="60">
        <f>VLOOKUP(K120,'5th Cycle APR Raw Data-Final'!$A$3:$P$1977,14,FALSE)</f>
        <v>5</v>
      </c>
      <c r="AD120" s="60">
        <f>IF(AN120&lt;1,SUMIFS('5th Cycle APR Raw Data-Final'!$O$3:$O$1977,'5th Cycle APR Raw Data-Final'!$A$3:$A$1977,'SB35 Determination Data'!$K120,'5th Cycle APR Raw Data-Final'!$T$3:$T$1977,"&gt;="&amp;'SB35 Determination Data'!$F120,'5th Cycle APR Raw Data-Final'!$T$3:$T$1977,"&lt;"&amp;E120),SUMIFS('5th Cycle APR Raw Data-Final'!$O$3:$O$1977,'5th Cycle APR Raw Data-Final'!$A$3:$A$1977,'SB35 Determination Data'!$K120,'5th Cycle APR Raw Data-Final'!$T$3:$T$1977,"&gt;="&amp;'SB35 Determination Data'!$F120,'5th Cycle APR Raw Data-Final'!$T$3:$T$1977,"&lt;="&amp;G120))</f>
        <v>0</v>
      </c>
      <c r="AE120" s="60">
        <f t="shared" si="17"/>
        <v>5</v>
      </c>
      <c r="AF120" s="31">
        <f t="shared" si="18"/>
        <v>0</v>
      </c>
      <c r="AG120" s="60">
        <f>VLOOKUP(K120,'5th Cycle APR Raw Data-Final'!$A$3:$P$1977,16,FALSE)</f>
        <v>11</v>
      </c>
      <c r="AH120" s="60">
        <f>IF(AN120&lt;1,SUMIFS('5th Cycle APR Raw Data-Final'!$Q$3:$Q$1977,'5th Cycle APR Raw Data-Final'!$A$3:$A$1977,'SB35 Determination Data'!$K120,'5th Cycle APR Raw Data-Final'!$T$3:$T$1977,"&gt;="&amp;'SB35 Determination Data'!$F120,'5th Cycle APR Raw Data-Final'!$T$3:$T$1977,"&lt;"&amp;E120),SUMIFS('5th Cycle APR Raw Data-Final'!$Q$3:$Q$1977,'5th Cycle APR Raw Data-Final'!$A$3:$A$1977,'SB35 Determination Data'!$K120,'5th Cycle APR Raw Data-Final'!$T$3:$T$1977,"&gt;="&amp;'SB35 Determination Data'!$F120,'5th Cycle APR Raw Data-Final'!$T$3:$T$1977,"&lt;="&amp;G120))</f>
        <v>0</v>
      </c>
      <c r="AI120" s="60">
        <f t="shared" si="19"/>
        <v>11</v>
      </c>
      <c r="AJ120" s="31">
        <f t="shared" si="20"/>
        <v>0</v>
      </c>
      <c r="AK120" s="60">
        <f>VLOOKUP(K120,'5th Cycle APR Raw Data-Final'!$A$3:$R$1977,18,FALSE)</f>
        <v>27</v>
      </c>
      <c r="AL120" s="60">
        <f>IF(AN120&lt;1,SUMIFS('5th Cycle APR Raw Data-Final'!$S$3:$S$1977,'5th Cycle APR Raw Data-Final'!$A$3:$A$1977,'SB35 Determination Data'!$K120,'5th Cycle APR Raw Data-Final'!$T$3:$T$1977,"&gt;="&amp;'SB35 Determination Data'!$F120,'5th Cycle APR Raw Data-Final'!$T$3:$T$1977,"&lt;"&amp;E120),SUMIFS('5th Cycle APR Raw Data-Final'!$S$3:$S$1977,'5th Cycle APR Raw Data-Final'!$A$3:$A$1977,'SB35 Determination Data'!$K120,'5th Cycle APR Raw Data-Final'!$T$3:$T$1977,"&gt;="&amp;'SB35 Determination Data'!$F120,'5th Cycle APR Raw Data-Final'!$T$3:$T$1977,"&lt;="&amp;G120))</f>
        <v>0</v>
      </c>
      <c r="AM120" s="60">
        <f t="shared" si="21"/>
        <v>27</v>
      </c>
      <c r="AN120" s="62">
        <f t="shared" si="22"/>
        <v>0.375</v>
      </c>
      <c r="AO120" s="9" t="str">
        <f t="shared" si="23"/>
        <v>YES</v>
      </c>
      <c r="AP120" s="9" t="str">
        <f t="shared" si="24"/>
        <v>NO</v>
      </c>
      <c r="AQ120" s="9" t="str">
        <f t="shared" si="25"/>
        <v>NO</v>
      </c>
      <c r="AR120" s="48" t="str">
        <f>VLOOKUP(K120,'2018Submitted'!$A$2:$C$540,3,FALSE)</f>
        <v>Successful</v>
      </c>
      <c r="AS120" s="9" t="str">
        <f t="shared" si="26"/>
        <v>NO</v>
      </c>
      <c r="AT120" s="9" t="str">
        <f t="shared" si="27"/>
        <v>NO</v>
      </c>
    </row>
    <row r="121" spans="1:46" ht="12.75" customHeight="1" x14ac:dyDescent="0.15">
      <c r="A121" s="9" t="s">
        <v>154</v>
      </c>
      <c r="B121" s="9" t="str">
        <f t="shared" si="0"/>
        <v>DELANO</v>
      </c>
      <c r="C121" s="31">
        <f t="shared" si="1"/>
        <v>0.375</v>
      </c>
      <c r="D121" s="45">
        <f t="shared" si="2"/>
        <v>8</v>
      </c>
      <c r="E121" s="46">
        <f t="shared" si="3"/>
        <v>2020</v>
      </c>
      <c r="F121" s="46">
        <f t="shared" si="4"/>
        <v>2016</v>
      </c>
      <c r="G121" s="46" t="str">
        <f t="shared" si="5"/>
        <v>2023</v>
      </c>
      <c r="H121" s="9" t="str">
        <f t="shared" si="6"/>
        <v>12/31/2015</v>
      </c>
      <c r="I121" s="9" t="str">
        <f t="shared" si="7"/>
        <v>12/31/2023</v>
      </c>
      <c r="J121" s="9" t="s">
        <v>128</v>
      </c>
      <c r="K121" s="29" t="s">
        <v>157</v>
      </c>
      <c r="L121" s="60">
        <f>VLOOKUP(K121,'5th Cycle APR Raw Data-Final'!$A$3:$P$1977,6,FALSE)</f>
        <v>396</v>
      </c>
      <c r="M121" s="60">
        <f>IF(AN121&lt;1,SUMIFS('5th Cycle APR Raw Data-Final'!G$3:G$1977,'5th Cycle APR Raw Data-Final'!$A$3:$A$1977,'SB35 Determination Data'!$K121,'5th Cycle APR Raw Data-Final'!$T$3:$T$1977,"&gt;="&amp;'SB35 Determination Data'!$F121,'5th Cycle APR Raw Data-Final'!$T$3:$T$1977,"&lt;"&amp;E121),SUMIFS('5th Cycle APR Raw Data-Final'!G$3:G$1977,'5th Cycle APR Raw Data-Final'!$A$3:$A$1977,'SB35 Determination Data'!$K121,'5th Cycle APR Raw Data-Final'!$T$3:$T$1977,"&gt;="&amp;'SB35 Determination Data'!$F121,'5th Cycle APR Raw Data-Final'!$T$3:$T$1977,"&lt;="&amp;G121))</f>
        <v>0</v>
      </c>
      <c r="N121" s="60">
        <f>IF(AN121&lt;1,SUMIFS('5th Cycle APR Raw Data-Final'!H$3:H$1977,'5th Cycle APR Raw Data-Final'!$A$3:$A$1977,'SB35 Determination Data'!$K121,'5th Cycle APR Raw Data-Final'!$T$3:$T$1977,"&gt;="&amp;'SB35 Determination Data'!$F121,'5th Cycle APR Raw Data-Final'!$T$3:$T$1977,"&lt;"&amp;E121),SUMIFS('5th Cycle APR Raw Data-Final'!H$3:H$1977,'5th Cycle APR Raw Data-Final'!$A$3:$A$1977,'SB35 Determination Data'!$K121,'5th Cycle APR Raw Data-Final'!$T$3:$T$1977,"&gt;="&amp;'SB35 Determination Data'!$F121,'5th Cycle APR Raw Data-Final'!$T$3:$T$1977,"&lt;="&amp;G121))</f>
        <v>0</v>
      </c>
      <c r="O121" s="60">
        <f>IF(AN121&lt;1,SUMIFS('5th Cycle APR Raw Data-Final'!I$3:I$1977,'5th Cycle APR Raw Data-Final'!$A$3:$A$1977,'SB35 Determination Data'!$K121,'5th Cycle APR Raw Data-Final'!$T$3:$T$1977,"&gt;="&amp;'SB35 Determination Data'!$F121,'5th Cycle APR Raw Data-Final'!$T$3:$T$1977,"&lt;"&amp;E121),SUMIFS('5th Cycle APR Raw Data-Final'!I$3:I$1977,'5th Cycle APR Raw Data-Final'!$A$3:$A$1977,'SB35 Determination Data'!$K121,'5th Cycle APR Raw Data-Final'!$T$3:$T$1977,"&gt;="&amp;'SB35 Determination Data'!$F121,'5th Cycle APR Raw Data-Final'!$T$3:$T$1977,"&lt;="&amp;G121))</f>
        <v>0</v>
      </c>
      <c r="P121" s="60">
        <f t="shared" si="8"/>
        <v>396</v>
      </c>
      <c r="Q121" s="31">
        <f t="shared" si="9"/>
        <v>0</v>
      </c>
      <c r="R121" s="61">
        <f t="shared" si="10"/>
        <v>149</v>
      </c>
      <c r="S121" s="61">
        <f t="shared" si="11"/>
        <v>0</v>
      </c>
      <c r="T121" s="60">
        <f>VLOOKUP(K121,'5th Cycle APR Raw Data-Final'!$A$3:$P$1977,10,FALSE)</f>
        <v>277</v>
      </c>
      <c r="U121" s="60">
        <f>IF(AN121&lt;1,SUMIFS('5th Cycle APR Raw Data-Final'!K$3:K$1977,'5th Cycle APR Raw Data-Final'!$A$3:$A$1977,'SB35 Determination Data'!$K121,'5th Cycle APR Raw Data-Final'!$T$3:$T$1977,"&gt;="&amp;'SB35 Determination Data'!$F121,'5th Cycle APR Raw Data-Final'!$T$3:$T$1977,"&lt;"&amp;E121),SUMIFS('5th Cycle APR Raw Data-Final'!K$3:K$1977,'5th Cycle APR Raw Data-Final'!$A$3:$A$1977,'SB35 Determination Data'!$K121,'5th Cycle APR Raw Data-Final'!$T$3:$T$1977,"&gt;="&amp;'SB35 Determination Data'!$F121,'5th Cycle APR Raw Data-Final'!$T$3:$T$1977,"&lt;="&amp;G121))</f>
        <v>0</v>
      </c>
      <c r="V121" s="60">
        <f>IF(AN121&lt;1,SUMIFS('5th Cycle APR Raw Data-Final'!L$3:L$1977,'5th Cycle APR Raw Data-Final'!$A$3:$A$1977,'SB35 Determination Data'!$K121,'5th Cycle APR Raw Data-Final'!$T$3:$T$1977,"&gt;="&amp;'SB35 Determination Data'!$F121,'5th Cycle APR Raw Data-Final'!$T$3:$T$1977,"&lt;"&amp;E121),SUMIFS('5th Cycle APR Raw Data-Final'!L$3:L$1977,'5th Cycle APR Raw Data-Final'!$A$3:$A$1977,'SB35 Determination Data'!$K121,'5th Cycle APR Raw Data-Final'!$T$3:$T$1977,"&gt;="&amp;'SB35 Determination Data'!$F121,'5th Cycle APR Raw Data-Final'!$T$3:$T$1977,"&lt;="&amp;G121))</f>
        <v>0</v>
      </c>
      <c r="W121" s="60">
        <f>IF(AN121&lt;1,SUMIFS('5th Cycle APR Raw Data-Final'!M$3:M$1977,'5th Cycle APR Raw Data-Final'!$A$3:$A$1977,'SB35 Determination Data'!$K121,'5th Cycle APR Raw Data-Final'!$T$3:$T$1977,"&gt;="&amp;'SB35 Determination Data'!$F121,'5th Cycle APR Raw Data-Final'!$T$3:$T$1977,"&lt;"&amp;E121),SUMIFS('5th Cycle APR Raw Data-Final'!M$3:M$1977,'5th Cycle APR Raw Data-Final'!$A$3:$A$1977,'SB35 Determination Data'!$K121,'5th Cycle APR Raw Data-Final'!$T$3:$T$1977,"&gt;="&amp;'SB35 Determination Data'!$F121,'5th Cycle APR Raw Data-Final'!$T$3:$T$1977,"&lt;="&amp;G121))</f>
        <v>0</v>
      </c>
      <c r="X121" s="60">
        <f t="shared" si="12"/>
        <v>277</v>
      </c>
      <c r="Y121" s="60">
        <f t="shared" si="13"/>
        <v>0</v>
      </c>
      <c r="Z121" s="60">
        <f t="shared" si="14"/>
        <v>277</v>
      </c>
      <c r="AA121" s="31">
        <f t="shared" si="15"/>
        <v>0</v>
      </c>
      <c r="AB121" s="31">
        <f t="shared" si="16"/>
        <v>0</v>
      </c>
      <c r="AC121" s="60">
        <f>VLOOKUP(K121,'5th Cycle APR Raw Data-Final'!$A$3:$P$1977,14,FALSE)</f>
        <v>243</v>
      </c>
      <c r="AD121" s="60">
        <f>IF(AN121&lt;1,SUMIFS('5th Cycle APR Raw Data-Final'!$O$3:$O$1977,'5th Cycle APR Raw Data-Final'!$A$3:$A$1977,'SB35 Determination Data'!$K121,'5th Cycle APR Raw Data-Final'!$T$3:$T$1977,"&gt;="&amp;'SB35 Determination Data'!$F121,'5th Cycle APR Raw Data-Final'!$T$3:$T$1977,"&lt;"&amp;E121),SUMIFS('5th Cycle APR Raw Data-Final'!$O$3:$O$1977,'5th Cycle APR Raw Data-Final'!$A$3:$A$1977,'SB35 Determination Data'!$K121,'5th Cycle APR Raw Data-Final'!$T$3:$T$1977,"&gt;="&amp;'SB35 Determination Data'!$F121,'5th Cycle APR Raw Data-Final'!$T$3:$T$1977,"&lt;="&amp;G121))</f>
        <v>55</v>
      </c>
      <c r="AE121" s="60">
        <f t="shared" si="17"/>
        <v>188</v>
      </c>
      <c r="AF121" s="31">
        <f t="shared" si="18"/>
        <v>0.22633744855967078</v>
      </c>
      <c r="AG121" s="60">
        <f>VLOOKUP(K121,'5th Cycle APR Raw Data-Final'!$A$3:$P$1977,16,FALSE)</f>
        <v>546</v>
      </c>
      <c r="AH121" s="60">
        <f>IF(AN121&lt;1,SUMIFS('5th Cycle APR Raw Data-Final'!$Q$3:$Q$1977,'5th Cycle APR Raw Data-Final'!$A$3:$A$1977,'SB35 Determination Data'!$K121,'5th Cycle APR Raw Data-Final'!$T$3:$T$1977,"&gt;="&amp;'SB35 Determination Data'!$F121,'5th Cycle APR Raw Data-Final'!$T$3:$T$1977,"&lt;"&amp;E121),SUMIFS('5th Cycle APR Raw Data-Final'!$Q$3:$Q$1977,'5th Cycle APR Raw Data-Final'!$A$3:$A$1977,'SB35 Determination Data'!$K121,'5th Cycle APR Raw Data-Final'!$T$3:$T$1977,"&gt;="&amp;'SB35 Determination Data'!$F121,'5th Cycle APR Raw Data-Final'!$T$3:$T$1977,"&lt;="&amp;G121))</f>
        <v>90</v>
      </c>
      <c r="AI121" s="60">
        <f t="shared" si="19"/>
        <v>456</v>
      </c>
      <c r="AJ121" s="31">
        <f t="shared" si="20"/>
        <v>0.16483516483516483</v>
      </c>
      <c r="AK121" s="60">
        <f>VLOOKUP(K121,'5th Cycle APR Raw Data-Final'!$A$3:$R$1977,18,FALSE)</f>
        <v>1462</v>
      </c>
      <c r="AL121" s="60">
        <f>IF(AN121&lt;1,SUMIFS('5th Cycle APR Raw Data-Final'!$S$3:$S$1977,'5th Cycle APR Raw Data-Final'!$A$3:$A$1977,'SB35 Determination Data'!$K121,'5th Cycle APR Raw Data-Final'!$T$3:$T$1977,"&gt;="&amp;'SB35 Determination Data'!$F121,'5th Cycle APR Raw Data-Final'!$T$3:$T$1977,"&lt;"&amp;E121),SUMIFS('5th Cycle APR Raw Data-Final'!$S$3:$S$1977,'5th Cycle APR Raw Data-Final'!$A$3:$A$1977,'SB35 Determination Data'!$K121,'5th Cycle APR Raw Data-Final'!$T$3:$T$1977,"&gt;="&amp;'SB35 Determination Data'!$F121,'5th Cycle APR Raw Data-Final'!$T$3:$T$1977,"&lt;="&amp;G121))</f>
        <v>145</v>
      </c>
      <c r="AM121" s="60">
        <f t="shared" si="21"/>
        <v>1317</v>
      </c>
      <c r="AN121" s="62">
        <f t="shared" si="22"/>
        <v>0.375</v>
      </c>
      <c r="AO121" s="9" t="str">
        <f t="shared" si="23"/>
        <v>YES</v>
      </c>
      <c r="AP121" s="9" t="str">
        <f t="shared" si="24"/>
        <v>NO</v>
      </c>
      <c r="AQ121" s="9" t="str">
        <f t="shared" si="25"/>
        <v>NO</v>
      </c>
      <c r="AR121" s="48" t="str">
        <f>VLOOKUP(K121,'2018Submitted'!$A$2:$C$540,3,FALSE)</f>
        <v>Successful</v>
      </c>
      <c r="AS121" s="9" t="str">
        <f t="shared" si="26"/>
        <v>NO</v>
      </c>
      <c r="AT121" s="9" t="str">
        <f t="shared" si="27"/>
        <v>NO</v>
      </c>
    </row>
    <row r="122" spans="1:46" ht="12.75" customHeight="1" x14ac:dyDescent="0.15">
      <c r="A122" s="9" t="s">
        <v>316</v>
      </c>
      <c r="B122" s="9" t="str">
        <f t="shared" si="0"/>
        <v>DESERT HOT SPRINGS</v>
      </c>
      <c r="C122" s="31">
        <f t="shared" si="1"/>
        <v>0.625</v>
      </c>
      <c r="D122" s="45">
        <f t="shared" si="2"/>
        <v>8</v>
      </c>
      <c r="E122" s="46">
        <f t="shared" si="3"/>
        <v>2018</v>
      </c>
      <c r="F122" s="46">
        <f t="shared" si="4"/>
        <v>2014</v>
      </c>
      <c r="G122" s="46" t="str">
        <f t="shared" si="5"/>
        <v>2021</v>
      </c>
      <c r="H122" s="9" t="str">
        <f t="shared" si="6"/>
        <v>10/15/2013</v>
      </c>
      <c r="I122" s="9" t="str">
        <f t="shared" si="7"/>
        <v>10/15/2021</v>
      </c>
      <c r="J122" s="9" t="s">
        <v>144</v>
      </c>
      <c r="K122" s="29" t="s">
        <v>323</v>
      </c>
      <c r="L122" s="60">
        <f>VLOOKUP(K122,'5th Cycle APR Raw Data-Final'!$A$3:$P$1977,6,FALSE)</f>
        <v>946</v>
      </c>
      <c r="M122" s="60">
        <f>IF(AN122&lt;1,SUMIFS('5th Cycle APR Raw Data-Final'!G$3:G$1977,'5th Cycle APR Raw Data-Final'!$A$3:$A$1977,'SB35 Determination Data'!$K122,'5th Cycle APR Raw Data-Final'!$T$3:$T$1977,"&gt;="&amp;'SB35 Determination Data'!$F122,'5th Cycle APR Raw Data-Final'!$T$3:$T$1977,"&lt;"&amp;E122),SUMIFS('5th Cycle APR Raw Data-Final'!G$3:G$1977,'5th Cycle APR Raw Data-Final'!$A$3:$A$1977,'SB35 Determination Data'!$K122,'5th Cycle APR Raw Data-Final'!$T$3:$T$1977,"&gt;="&amp;'SB35 Determination Data'!$F122,'5th Cycle APR Raw Data-Final'!$T$3:$T$1977,"&lt;="&amp;G122))</f>
        <v>43</v>
      </c>
      <c r="N122" s="60">
        <f>IF(AN122&lt;1,SUMIFS('5th Cycle APR Raw Data-Final'!H$3:H$1977,'5th Cycle APR Raw Data-Final'!$A$3:$A$1977,'SB35 Determination Data'!$K122,'5th Cycle APR Raw Data-Final'!$T$3:$T$1977,"&gt;="&amp;'SB35 Determination Data'!$F122,'5th Cycle APR Raw Data-Final'!$T$3:$T$1977,"&lt;"&amp;E122),SUMIFS('5th Cycle APR Raw Data-Final'!H$3:H$1977,'5th Cycle APR Raw Data-Final'!$A$3:$A$1977,'SB35 Determination Data'!$K122,'5th Cycle APR Raw Data-Final'!$T$3:$T$1977,"&gt;="&amp;'SB35 Determination Data'!$F122,'5th Cycle APR Raw Data-Final'!$T$3:$T$1977,"&lt;="&amp;G122))</f>
        <v>0</v>
      </c>
      <c r="O122" s="60">
        <f>IF(AN122&lt;1,SUMIFS('5th Cycle APR Raw Data-Final'!I$3:I$1977,'5th Cycle APR Raw Data-Final'!$A$3:$A$1977,'SB35 Determination Data'!$K122,'5th Cycle APR Raw Data-Final'!$T$3:$T$1977,"&gt;="&amp;'SB35 Determination Data'!$F122,'5th Cycle APR Raw Data-Final'!$T$3:$T$1977,"&lt;"&amp;E122),SUMIFS('5th Cycle APR Raw Data-Final'!I$3:I$1977,'5th Cycle APR Raw Data-Final'!$A$3:$A$1977,'SB35 Determination Data'!$K122,'5th Cycle APR Raw Data-Final'!$T$3:$T$1977,"&gt;="&amp;'SB35 Determination Data'!$F122,'5th Cycle APR Raw Data-Final'!$T$3:$T$1977,"&lt;="&amp;G122))</f>
        <v>43</v>
      </c>
      <c r="P122" s="60">
        <f t="shared" si="8"/>
        <v>903</v>
      </c>
      <c r="Q122" s="31">
        <f t="shared" si="9"/>
        <v>4.5454545454545456E-2</v>
      </c>
      <c r="R122" s="61">
        <f t="shared" si="10"/>
        <v>473</v>
      </c>
      <c r="S122" s="61">
        <f t="shared" si="11"/>
        <v>0</v>
      </c>
      <c r="T122" s="60">
        <f>VLOOKUP(K122,'5th Cycle APR Raw Data-Final'!$A$3:$P$1977,10,FALSE)</f>
        <v>661</v>
      </c>
      <c r="U122" s="60">
        <f>IF(AN122&lt;1,SUMIFS('5th Cycle APR Raw Data-Final'!K$3:K$1977,'5th Cycle APR Raw Data-Final'!$A$3:$A$1977,'SB35 Determination Data'!$K122,'5th Cycle APR Raw Data-Final'!$T$3:$T$1977,"&gt;="&amp;'SB35 Determination Data'!$F122,'5th Cycle APR Raw Data-Final'!$T$3:$T$1977,"&lt;"&amp;E122),SUMIFS('5th Cycle APR Raw Data-Final'!K$3:K$1977,'5th Cycle APR Raw Data-Final'!$A$3:$A$1977,'SB35 Determination Data'!$K122,'5th Cycle APR Raw Data-Final'!$T$3:$T$1977,"&gt;="&amp;'SB35 Determination Data'!$F122,'5th Cycle APR Raw Data-Final'!$T$3:$T$1977,"&lt;="&amp;G122))</f>
        <v>0</v>
      </c>
      <c r="V122" s="60">
        <f>IF(AN122&lt;1,SUMIFS('5th Cycle APR Raw Data-Final'!L$3:L$1977,'5th Cycle APR Raw Data-Final'!$A$3:$A$1977,'SB35 Determination Data'!$K122,'5th Cycle APR Raw Data-Final'!$T$3:$T$1977,"&gt;="&amp;'SB35 Determination Data'!$F122,'5th Cycle APR Raw Data-Final'!$T$3:$T$1977,"&lt;"&amp;E122),SUMIFS('5th Cycle APR Raw Data-Final'!L$3:L$1977,'5th Cycle APR Raw Data-Final'!$A$3:$A$1977,'SB35 Determination Data'!$K122,'5th Cycle APR Raw Data-Final'!$T$3:$T$1977,"&gt;="&amp;'SB35 Determination Data'!$F122,'5th Cycle APR Raw Data-Final'!$T$3:$T$1977,"&lt;="&amp;G122))</f>
        <v>0</v>
      </c>
      <c r="W122" s="60">
        <f>IF(AN122&lt;1,SUMIFS('5th Cycle APR Raw Data-Final'!M$3:M$1977,'5th Cycle APR Raw Data-Final'!$A$3:$A$1977,'SB35 Determination Data'!$K122,'5th Cycle APR Raw Data-Final'!$T$3:$T$1977,"&gt;="&amp;'SB35 Determination Data'!$F122,'5th Cycle APR Raw Data-Final'!$T$3:$T$1977,"&lt;"&amp;E122),SUMIFS('5th Cycle APR Raw Data-Final'!M$3:M$1977,'5th Cycle APR Raw Data-Final'!$A$3:$A$1977,'SB35 Determination Data'!$K122,'5th Cycle APR Raw Data-Final'!$T$3:$T$1977,"&gt;="&amp;'SB35 Determination Data'!$F122,'5th Cycle APR Raw Data-Final'!$T$3:$T$1977,"&lt;="&amp;G122))</f>
        <v>0</v>
      </c>
      <c r="X122" s="60">
        <f t="shared" si="12"/>
        <v>661</v>
      </c>
      <c r="Y122" s="60">
        <f t="shared" si="13"/>
        <v>0</v>
      </c>
      <c r="Z122" s="60">
        <f t="shared" si="14"/>
        <v>661</v>
      </c>
      <c r="AA122" s="31">
        <f t="shared" si="15"/>
        <v>0</v>
      </c>
      <c r="AB122" s="31">
        <f t="shared" si="16"/>
        <v>0</v>
      </c>
      <c r="AC122" s="60">
        <f>VLOOKUP(K122,'5th Cycle APR Raw Data-Final'!$A$3:$P$1977,14,FALSE)</f>
        <v>772</v>
      </c>
      <c r="AD122" s="60">
        <f>IF(AN122&lt;1,SUMIFS('5th Cycle APR Raw Data-Final'!$O$3:$O$1977,'5th Cycle APR Raw Data-Final'!$A$3:$A$1977,'SB35 Determination Data'!$K122,'5th Cycle APR Raw Data-Final'!$T$3:$T$1977,"&gt;="&amp;'SB35 Determination Data'!$F122,'5th Cycle APR Raw Data-Final'!$T$3:$T$1977,"&lt;"&amp;E122),SUMIFS('5th Cycle APR Raw Data-Final'!$O$3:$O$1977,'5th Cycle APR Raw Data-Final'!$A$3:$A$1977,'SB35 Determination Data'!$K122,'5th Cycle APR Raw Data-Final'!$T$3:$T$1977,"&gt;="&amp;'SB35 Determination Data'!$F122,'5th Cycle APR Raw Data-Final'!$T$3:$T$1977,"&lt;="&amp;G122))</f>
        <v>0</v>
      </c>
      <c r="AE122" s="60">
        <f t="shared" si="17"/>
        <v>772</v>
      </c>
      <c r="AF122" s="31">
        <f t="shared" si="18"/>
        <v>0</v>
      </c>
      <c r="AG122" s="60">
        <f>VLOOKUP(K122,'5th Cycle APR Raw Data-Final'!$A$3:$P$1977,16,FALSE)</f>
        <v>1817</v>
      </c>
      <c r="AH122" s="60">
        <f>IF(AN122&lt;1,SUMIFS('5th Cycle APR Raw Data-Final'!$Q$3:$Q$1977,'5th Cycle APR Raw Data-Final'!$A$3:$A$1977,'SB35 Determination Data'!$K122,'5th Cycle APR Raw Data-Final'!$T$3:$T$1977,"&gt;="&amp;'SB35 Determination Data'!$F122,'5th Cycle APR Raw Data-Final'!$T$3:$T$1977,"&lt;"&amp;E122),SUMIFS('5th Cycle APR Raw Data-Final'!$Q$3:$Q$1977,'5th Cycle APR Raw Data-Final'!$A$3:$A$1977,'SB35 Determination Data'!$K122,'5th Cycle APR Raw Data-Final'!$T$3:$T$1977,"&gt;="&amp;'SB35 Determination Data'!$F122,'5th Cycle APR Raw Data-Final'!$T$3:$T$1977,"&lt;="&amp;G122))</f>
        <v>0</v>
      </c>
      <c r="AI122" s="60">
        <f t="shared" si="19"/>
        <v>1817</v>
      </c>
      <c r="AJ122" s="31">
        <f t="shared" si="20"/>
        <v>0</v>
      </c>
      <c r="AK122" s="60">
        <f>VLOOKUP(K122,'5th Cycle APR Raw Data-Final'!$A$3:$R$1977,18,FALSE)</f>
        <v>4196</v>
      </c>
      <c r="AL122" s="60">
        <f>IF(AN122&lt;1,SUMIFS('5th Cycle APR Raw Data-Final'!$S$3:$S$1977,'5th Cycle APR Raw Data-Final'!$A$3:$A$1977,'SB35 Determination Data'!$K122,'5th Cycle APR Raw Data-Final'!$T$3:$T$1977,"&gt;="&amp;'SB35 Determination Data'!$F122,'5th Cycle APR Raw Data-Final'!$T$3:$T$1977,"&lt;"&amp;E122),SUMIFS('5th Cycle APR Raw Data-Final'!$S$3:$S$1977,'5th Cycle APR Raw Data-Final'!$A$3:$A$1977,'SB35 Determination Data'!$K122,'5th Cycle APR Raw Data-Final'!$T$3:$T$1977,"&gt;="&amp;'SB35 Determination Data'!$F122,'5th Cycle APR Raw Data-Final'!$T$3:$T$1977,"&lt;="&amp;G122))</f>
        <v>43</v>
      </c>
      <c r="AM122" s="60">
        <f t="shared" si="21"/>
        <v>4153</v>
      </c>
      <c r="AN122" s="62">
        <f t="shared" si="22"/>
        <v>0.5</v>
      </c>
      <c r="AO122" s="9" t="str">
        <f t="shared" si="23"/>
        <v>YES</v>
      </c>
      <c r="AP122" s="9" t="str">
        <f t="shared" si="24"/>
        <v>NO</v>
      </c>
      <c r="AQ122" s="9" t="str">
        <f t="shared" si="25"/>
        <v>NO</v>
      </c>
      <c r="AR122" s="48" t="str">
        <f>VLOOKUP(K122,'2018Submitted'!$A$2:$C$540,3,FALSE)</f>
        <v>Successful</v>
      </c>
      <c r="AS122" s="9" t="str">
        <f t="shared" si="26"/>
        <v>NO</v>
      </c>
      <c r="AT122" s="9" t="str">
        <f t="shared" si="27"/>
        <v>NO</v>
      </c>
    </row>
    <row r="123" spans="1:46" ht="12.75" customHeight="1" x14ac:dyDescent="0.15">
      <c r="A123" s="9" t="s">
        <v>168</v>
      </c>
      <c r="B123" s="9" t="str">
        <f t="shared" si="0"/>
        <v>DIAMOND BAR</v>
      </c>
      <c r="C123" s="31">
        <f t="shared" si="1"/>
        <v>0.625</v>
      </c>
      <c r="D123" s="45">
        <f t="shared" si="2"/>
        <v>8</v>
      </c>
      <c r="E123" s="46">
        <f t="shared" si="3"/>
        <v>2018</v>
      </c>
      <c r="F123" s="46">
        <f t="shared" si="4"/>
        <v>2014</v>
      </c>
      <c r="G123" s="46" t="str">
        <f t="shared" si="5"/>
        <v>2021</v>
      </c>
      <c r="H123" s="9" t="str">
        <f t="shared" si="6"/>
        <v>10/15/2013</v>
      </c>
      <c r="I123" s="9" t="str">
        <f t="shared" si="7"/>
        <v>10/15/2021</v>
      </c>
      <c r="J123" s="9" t="s">
        <v>144</v>
      </c>
      <c r="K123" s="29" t="s">
        <v>185</v>
      </c>
      <c r="L123" s="60">
        <f>VLOOKUP(K123,'5th Cycle APR Raw Data-Final'!$A$3:$P$1977,6,FALSE)</f>
        <v>308</v>
      </c>
      <c r="M123" s="60">
        <f>IF(AN123&lt;1,SUMIFS('5th Cycle APR Raw Data-Final'!G$3:G$1977,'5th Cycle APR Raw Data-Final'!$A$3:$A$1977,'SB35 Determination Data'!$K123,'5th Cycle APR Raw Data-Final'!$T$3:$T$1977,"&gt;="&amp;'SB35 Determination Data'!$F123,'5th Cycle APR Raw Data-Final'!$T$3:$T$1977,"&lt;"&amp;E123),SUMIFS('5th Cycle APR Raw Data-Final'!G$3:G$1977,'5th Cycle APR Raw Data-Final'!$A$3:$A$1977,'SB35 Determination Data'!$K123,'5th Cycle APR Raw Data-Final'!$T$3:$T$1977,"&gt;="&amp;'SB35 Determination Data'!$F123,'5th Cycle APR Raw Data-Final'!$T$3:$T$1977,"&lt;="&amp;G123))</f>
        <v>0</v>
      </c>
      <c r="N123" s="60">
        <f>IF(AN123&lt;1,SUMIFS('5th Cycle APR Raw Data-Final'!H$3:H$1977,'5th Cycle APR Raw Data-Final'!$A$3:$A$1977,'SB35 Determination Data'!$K123,'5th Cycle APR Raw Data-Final'!$T$3:$T$1977,"&gt;="&amp;'SB35 Determination Data'!$F123,'5th Cycle APR Raw Data-Final'!$T$3:$T$1977,"&lt;"&amp;E123),SUMIFS('5th Cycle APR Raw Data-Final'!H$3:H$1977,'5th Cycle APR Raw Data-Final'!$A$3:$A$1977,'SB35 Determination Data'!$K123,'5th Cycle APR Raw Data-Final'!$T$3:$T$1977,"&gt;="&amp;'SB35 Determination Data'!$F123,'5th Cycle APR Raw Data-Final'!$T$3:$T$1977,"&lt;="&amp;G123))</f>
        <v>0</v>
      </c>
      <c r="O123" s="60">
        <f>IF(AN123&lt;1,SUMIFS('5th Cycle APR Raw Data-Final'!I$3:I$1977,'5th Cycle APR Raw Data-Final'!$A$3:$A$1977,'SB35 Determination Data'!$K123,'5th Cycle APR Raw Data-Final'!$T$3:$T$1977,"&gt;="&amp;'SB35 Determination Data'!$F123,'5th Cycle APR Raw Data-Final'!$T$3:$T$1977,"&lt;"&amp;E123),SUMIFS('5th Cycle APR Raw Data-Final'!I$3:I$1977,'5th Cycle APR Raw Data-Final'!$A$3:$A$1977,'SB35 Determination Data'!$K123,'5th Cycle APR Raw Data-Final'!$T$3:$T$1977,"&gt;="&amp;'SB35 Determination Data'!$F123,'5th Cycle APR Raw Data-Final'!$T$3:$T$1977,"&lt;="&amp;G123))</f>
        <v>0</v>
      </c>
      <c r="P123" s="60">
        <f t="shared" si="8"/>
        <v>308</v>
      </c>
      <c r="Q123" s="31">
        <f t="shared" si="9"/>
        <v>0</v>
      </c>
      <c r="R123" s="61">
        <f t="shared" si="10"/>
        <v>154</v>
      </c>
      <c r="S123" s="61">
        <f t="shared" si="11"/>
        <v>0</v>
      </c>
      <c r="T123" s="60">
        <f>VLOOKUP(K123,'5th Cycle APR Raw Data-Final'!$A$3:$P$1977,10,FALSE)</f>
        <v>182</v>
      </c>
      <c r="U123" s="60">
        <f>IF(AN123&lt;1,SUMIFS('5th Cycle APR Raw Data-Final'!K$3:K$1977,'5th Cycle APR Raw Data-Final'!$A$3:$A$1977,'SB35 Determination Data'!$K123,'5th Cycle APR Raw Data-Final'!$T$3:$T$1977,"&gt;="&amp;'SB35 Determination Data'!$F123,'5th Cycle APR Raw Data-Final'!$T$3:$T$1977,"&lt;"&amp;E123),SUMIFS('5th Cycle APR Raw Data-Final'!K$3:K$1977,'5th Cycle APR Raw Data-Final'!$A$3:$A$1977,'SB35 Determination Data'!$K123,'5th Cycle APR Raw Data-Final'!$T$3:$T$1977,"&gt;="&amp;'SB35 Determination Data'!$F123,'5th Cycle APR Raw Data-Final'!$T$3:$T$1977,"&lt;="&amp;G123))</f>
        <v>0</v>
      </c>
      <c r="V123" s="60">
        <f>IF(AN123&lt;1,SUMIFS('5th Cycle APR Raw Data-Final'!L$3:L$1977,'5th Cycle APR Raw Data-Final'!$A$3:$A$1977,'SB35 Determination Data'!$K123,'5th Cycle APR Raw Data-Final'!$T$3:$T$1977,"&gt;="&amp;'SB35 Determination Data'!$F123,'5th Cycle APR Raw Data-Final'!$T$3:$T$1977,"&lt;"&amp;E123),SUMIFS('5th Cycle APR Raw Data-Final'!L$3:L$1977,'5th Cycle APR Raw Data-Final'!$A$3:$A$1977,'SB35 Determination Data'!$K123,'5th Cycle APR Raw Data-Final'!$T$3:$T$1977,"&gt;="&amp;'SB35 Determination Data'!$F123,'5th Cycle APR Raw Data-Final'!$T$3:$T$1977,"&lt;="&amp;G123))</f>
        <v>0</v>
      </c>
      <c r="W123" s="60">
        <f>IF(AN123&lt;1,SUMIFS('5th Cycle APR Raw Data-Final'!M$3:M$1977,'5th Cycle APR Raw Data-Final'!$A$3:$A$1977,'SB35 Determination Data'!$K123,'5th Cycle APR Raw Data-Final'!$T$3:$T$1977,"&gt;="&amp;'SB35 Determination Data'!$F123,'5th Cycle APR Raw Data-Final'!$T$3:$T$1977,"&lt;"&amp;E123),SUMIFS('5th Cycle APR Raw Data-Final'!M$3:M$1977,'5th Cycle APR Raw Data-Final'!$A$3:$A$1977,'SB35 Determination Data'!$K123,'5th Cycle APR Raw Data-Final'!$T$3:$T$1977,"&gt;="&amp;'SB35 Determination Data'!$F123,'5th Cycle APR Raw Data-Final'!$T$3:$T$1977,"&lt;="&amp;G123))</f>
        <v>0</v>
      </c>
      <c r="X123" s="60">
        <f t="shared" si="12"/>
        <v>182</v>
      </c>
      <c r="Y123" s="60">
        <f t="shared" si="13"/>
        <v>0</v>
      </c>
      <c r="Z123" s="60">
        <f t="shared" si="14"/>
        <v>182</v>
      </c>
      <c r="AA123" s="31">
        <f t="shared" si="15"/>
        <v>0</v>
      </c>
      <c r="AB123" s="31">
        <f t="shared" si="16"/>
        <v>0</v>
      </c>
      <c r="AC123" s="60">
        <f>VLOOKUP(K123,'5th Cycle APR Raw Data-Final'!$A$3:$P$1977,14,FALSE)</f>
        <v>190</v>
      </c>
      <c r="AD123" s="60">
        <f>IF(AN123&lt;1,SUMIFS('5th Cycle APR Raw Data-Final'!$O$3:$O$1977,'5th Cycle APR Raw Data-Final'!$A$3:$A$1977,'SB35 Determination Data'!$K123,'5th Cycle APR Raw Data-Final'!$T$3:$T$1977,"&gt;="&amp;'SB35 Determination Data'!$F123,'5th Cycle APR Raw Data-Final'!$T$3:$T$1977,"&lt;"&amp;E123),SUMIFS('5th Cycle APR Raw Data-Final'!$O$3:$O$1977,'5th Cycle APR Raw Data-Final'!$A$3:$A$1977,'SB35 Determination Data'!$K123,'5th Cycle APR Raw Data-Final'!$T$3:$T$1977,"&gt;="&amp;'SB35 Determination Data'!$F123,'5th Cycle APR Raw Data-Final'!$T$3:$T$1977,"&lt;="&amp;G123))</f>
        <v>0</v>
      </c>
      <c r="AE123" s="60">
        <f t="shared" si="17"/>
        <v>190</v>
      </c>
      <c r="AF123" s="31">
        <f t="shared" si="18"/>
        <v>0</v>
      </c>
      <c r="AG123" s="60">
        <f>VLOOKUP(K123,'5th Cycle APR Raw Data-Final'!$A$3:$P$1977,16,FALSE)</f>
        <v>466</v>
      </c>
      <c r="AH123" s="60">
        <f>IF(AN123&lt;1,SUMIFS('5th Cycle APR Raw Data-Final'!$Q$3:$Q$1977,'5th Cycle APR Raw Data-Final'!$A$3:$A$1977,'SB35 Determination Data'!$K123,'5th Cycle APR Raw Data-Final'!$T$3:$T$1977,"&gt;="&amp;'SB35 Determination Data'!$F123,'5th Cycle APR Raw Data-Final'!$T$3:$T$1977,"&lt;"&amp;E123),SUMIFS('5th Cycle APR Raw Data-Final'!$Q$3:$Q$1977,'5th Cycle APR Raw Data-Final'!$A$3:$A$1977,'SB35 Determination Data'!$K123,'5th Cycle APR Raw Data-Final'!$T$3:$T$1977,"&gt;="&amp;'SB35 Determination Data'!$F123,'5th Cycle APR Raw Data-Final'!$T$3:$T$1977,"&lt;="&amp;G123))</f>
        <v>271</v>
      </c>
      <c r="AI123" s="60">
        <f t="shared" si="19"/>
        <v>195</v>
      </c>
      <c r="AJ123" s="31">
        <f t="shared" si="20"/>
        <v>0.58154506437768239</v>
      </c>
      <c r="AK123" s="60">
        <f>VLOOKUP(K123,'5th Cycle APR Raw Data-Final'!$A$3:$R$1977,18,FALSE)</f>
        <v>1146</v>
      </c>
      <c r="AL123" s="60">
        <f>IF(AN123&lt;1,SUMIFS('5th Cycle APR Raw Data-Final'!$S$3:$S$1977,'5th Cycle APR Raw Data-Final'!$A$3:$A$1977,'SB35 Determination Data'!$K123,'5th Cycle APR Raw Data-Final'!$T$3:$T$1977,"&gt;="&amp;'SB35 Determination Data'!$F123,'5th Cycle APR Raw Data-Final'!$T$3:$T$1977,"&lt;"&amp;E123),SUMIFS('5th Cycle APR Raw Data-Final'!$S$3:$S$1977,'5th Cycle APR Raw Data-Final'!$A$3:$A$1977,'SB35 Determination Data'!$K123,'5th Cycle APR Raw Data-Final'!$T$3:$T$1977,"&gt;="&amp;'SB35 Determination Data'!$F123,'5th Cycle APR Raw Data-Final'!$T$3:$T$1977,"&lt;="&amp;G123))</f>
        <v>271</v>
      </c>
      <c r="AM123" s="60">
        <f t="shared" si="21"/>
        <v>875</v>
      </c>
      <c r="AN123" s="62">
        <f t="shared" si="22"/>
        <v>0.5</v>
      </c>
      <c r="AO123" s="9" t="str">
        <f t="shared" si="23"/>
        <v>NO</v>
      </c>
      <c r="AP123" s="9" t="str">
        <f t="shared" si="24"/>
        <v>YES</v>
      </c>
      <c r="AQ123" s="9" t="str">
        <f t="shared" si="25"/>
        <v>NO</v>
      </c>
      <c r="AR123" s="48" t="str">
        <f>VLOOKUP(K123,'2018Submitted'!$A$2:$C$540,3,FALSE)</f>
        <v>Successful</v>
      </c>
      <c r="AS123" s="9" t="str">
        <f t="shared" si="26"/>
        <v>NO</v>
      </c>
      <c r="AT123" s="9" t="str">
        <f t="shared" si="27"/>
        <v>YES</v>
      </c>
    </row>
    <row r="124" spans="1:46" ht="12.75" customHeight="1" x14ac:dyDescent="0.15">
      <c r="A124" s="9" t="s">
        <v>564</v>
      </c>
      <c r="B124" s="9" t="str">
        <f t="shared" si="0"/>
        <v>DINUBA</v>
      </c>
      <c r="C124" s="31">
        <f t="shared" si="1"/>
        <v>0.375</v>
      </c>
      <c r="D124" s="45">
        <f t="shared" si="2"/>
        <v>8</v>
      </c>
      <c r="E124" s="46">
        <f t="shared" si="3"/>
        <v>2020</v>
      </c>
      <c r="F124" s="46">
        <f t="shared" si="4"/>
        <v>2016</v>
      </c>
      <c r="G124" s="46" t="str">
        <f t="shared" si="5"/>
        <v>2023</v>
      </c>
      <c r="H124" s="9" t="str">
        <f t="shared" si="6"/>
        <v>12/31/2015</v>
      </c>
      <c r="I124" s="9" t="str">
        <f t="shared" si="7"/>
        <v>12/31/2023</v>
      </c>
      <c r="J124" s="9" t="s">
        <v>128</v>
      </c>
      <c r="K124" s="29" t="s">
        <v>565</v>
      </c>
      <c r="L124" s="60">
        <f>VLOOKUP(K124,'5th Cycle APR Raw Data-Final'!$A$3:$P$1977,6,FALSE)</f>
        <v>211</v>
      </c>
      <c r="M124" s="60">
        <f>IF(AN124&lt;1,SUMIFS('5th Cycle APR Raw Data-Final'!G$3:G$1977,'5th Cycle APR Raw Data-Final'!$A$3:$A$1977,'SB35 Determination Data'!$K124,'5th Cycle APR Raw Data-Final'!$T$3:$T$1977,"&gt;="&amp;'SB35 Determination Data'!$F124,'5th Cycle APR Raw Data-Final'!$T$3:$T$1977,"&lt;"&amp;E124),SUMIFS('5th Cycle APR Raw Data-Final'!G$3:G$1977,'5th Cycle APR Raw Data-Final'!$A$3:$A$1977,'SB35 Determination Data'!$K124,'5th Cycle APR Raw Data-Final'!$T$3:$T$1977,"&gt;="&amp;'SB35 Determination Data'!$F124,'5th Cycle APR Raw Data-Final'!$T$3:$T$1977,"&lt;="&amp;G124))</f>
        <v>43</v>
      </c>
      <c r="N124" s="60">
        <f>IF(AN124&lt;1,SUMIFS('5th Cycle APR Raw Data-Final'!H$3:H$1977,'5th Cycle APR Raw Data-Final'!$A$3:$A$1977,'SB35 Determination Data'!$K124,'5th Cycle APR Raw Data-Final'!$T$3:$T$1977,"&gt;="&amp;'SB35 Determination Data'!$F124,'5th Cycle APR Raw Data-Final'!$T$3:$T$1977,"&lt;"&amp;E124),SUMIFS('5th Cycle APR Raw Data-Final'!H$3:H$1977,'5th Cycle APR Raw Data-Final'!$A$3:$A$1977,'SB35 Determination Data'!$K124,'5th Cycle APR Raw Data-Final'!$T$3:$T$1977,"&gt;="&amp;'SB35 Determination Data'!$F124,'5th Cycle APR Raw Data-Final'!$T$3:$T$1977,"&lt;="&amp;G124))</f>
        <v>43</v>
      </c>
      <c r="O124" s="60">
        <f>IF(AN124&lt;1,SUMIFS('5th Cycle APR Raw Data-Final'!I$3:I$1977,'5th Cycle APR Raw Data-Final'!$A$3:$A$1977,'SB35 Determination Data'!$K124,'5th Cycle APR Raw Data-Final'!$T$3:$T$1977,"&gt;="&amp;'SB35 Determination Data'!$F124,'5th Cycle APR Raw Data-Final'!$T$3:$T$1977,"&lt;"&amp;E124),SUMIFS('5th Cycle APR Raw Data-Final'!I$3:I$1977,'5th Cycle APR Raw Data-Final'!$A$3:$A$1977,'SB35 Determination Data'!$K124,'5th Cycle APR Raw Data-Final'!$T$3:$T$1977,"&gt;="&amp;'SB35 Determination Data'!$F124,'5th Cycle APR Raw Data-Final'!$T$3:$T$1977,"&lt;="&amp;G124))</f>
        <v>0</v>
      </c>
      <c r="P124" s="60">
        <f t="shared" si="8"/>
        <v>168</v>
      </c>
      <c r="Q124" s="31">
        <f t="shared" si="9"/>
        <v>0.20379146919431279</v>
      </c>
      <c r="R124" s="61">
        <f t="shared" si="10"/>
        <v>79</v>
      </c>
      <c r="S124" s="61">
        <f t="shared" si="11"/>
        <v>0</v>
      </c>
      <c r="T124" s="60">
        <f>VLOOKUP(K124,'5th Cycle APR Raw Data-Final'!$A$3:$P$1977,10,FALSE)</f>
        <v>163</v>
      </c>
      <c r="U124" s="60">
        <f>IF(AN124&lt;1,SUMIFS('5th Cycle APR Raw Data-Final'!K$3:K$1977,'5th Cycle APR Raw Data-Final'!$A$3:$A$1977,'SB35 Determination Data'!$K124,'5th Cycle APR Raw Data-Final'!$T$3:$T$1977,"&gt;="&amp;'SB35 Determination Data'!$F124,'5th Cycle APR Raw Data-Final'!$T$3:$T$1977,"&lt;"&amp;E124),SUMIFS('5th Cycle APR Raw Data-Final'!K$3:K$1977,'5th Cycle APR Raw Data-Final'!$A$3:$A$1977,'SB35 Determination Data'!$K124,'5th Cycle APR Raw Data-Final'!$T$3:$T$1977,"&gt;="&amp;'SB35 Determination Data'!$F124,'5th Cycle APR Raw Data-Final'!$T$3:$T$1977,"&lt;="&amp;G124))</f>
        <v>92</v>
      </c>
      <c r="V124" s="60">
        <f>IF(AN124&lt;1,SUMIFS('5th Cycle APR Raw Data-Final'!L$3:L$1977,'5th Cycle APR Raw Data-Final'!$A$3:$A$1977,'SB35 Determination Data'!$K124,'5th Cycle APR Raw Data-Final'!$T$3:$T$1977,"&gt;="&amp;'SB35 Determination Data'!$F124,'5th Cycle APR Raw Data-Final'!$T$3:$T$1977,"&lt;"&amp;E124),SUMIFS('5th Cycle APR Raw Data-Final'!L$3:L$1977,'5th Cycle APR Raw Data-Final'!$A$3:$A$1977,'SB35 Determination Data'!$K124,'5th Cycle APR Raw Data-Final'!$T$3:$T$1977,"&gt;="&amp;'SB35 Determination Data'!$F124,'5th Cycle APR Raw Data-Final'!$T$3:$T$1977,"&lt;="&amp;G124))</f>
        <v>0</v>
      </c>
      <c r="W124" s="60">
        <f>IF(AN124&lt;1,SUMIFS('5th Cycle APR Raw Data-Final'!M$3:M$1977,'5th Cycle APR Raw Data-Final'!$A$3:$A$1977,'SB35 Determination Data'!$K124,'5th Cycle APR Raw Data-Final'!$T$3:$T$1977,"&gt;="&amp;'SB35 Determination Data'!$F124,'5th Cycle APR Raw Data-Final'!$T$3:$T$1977,"&lt;"&amp;E124),SUMIFS('5th Cycle APR Raw Data-Final'!M$3:M$1977,'5th Cycle APR Raw Data-Final'!$A$3:$A$1977,'SB35 Determination Data'!$K124,'5th Cycle APR Raw Data-Final'!$T$3:$T$1977,"&gt;="&amp;'SB35 Determination Data'!$F124,'5th Cycle APR Raw Data-Final'!$T$3:$T$1977,"&lt;="&amp;G124))</f>
        <v>92</v>
      </c>
      <c r="X124" s="60">
        <f t="shared" si="12"/>
        <v>71</v>
      </c>
      <c r="Y124" s="60">
        <f t="shared" si="13"/>
        <v>92</v>
      </c>
      <c r="Z124" s="60">
        <f t="shared" si="14"/>
        <v>71</v>
      </c>
      <c r="AA124" s="31">
        <f t="shared" si="15"/>
        <v>0.56441717791411039</v>
      </c>
      <c r="AB124" s="31">
        <f t="shared" si="16"/>
        <v>0.56441717791411039</v>
      </c>
      <c r="AC124" s="60">
        <f>VLOOKUP(K124,'5th Cycle APR Raw Data-Final'!$A$3:$P$1977,14,FALSE)</f>
        <v>121</v>
      </c>
      <c r="AD124" s="60">
        <f>IF(AN124&lt;1,SUMIFS('5th Cycle APR Raw Data-Final'!$O$3:$O$1977,'5th Cycle APR Raw Data-Final'!$A$3:$A$1977,'SB35 Determination Data'!$K124,'5th Cycle APR Raw Data-Final'!$T$3:$T$1977,"&gt;="&amp;'SB35 Determination Data'!$F124,'5th Cycle APR Raw Data-Final'!$T$3:$T$1977,"&lt;"&amp;E124),SUMIFS('5th Cycle APR Raw Data-Final'!$O$3:$O$1977,'5th Cycle APR Raw Data-Final'!$A$3:$A$1977,'SB35 Determination Data'!$K124,'5th Cycle APR Raw Data-Final'!$T$3:$T$1977,"&gt;="&amp;'SB35 Determination Data'!$F124,'5th Cycle APR Raw Data-Final'!$T$3:$T$1977,"&lt;="&amp;G124))</f>
        <v>177</v>
      </c>
      <c r="AE124" s="60">
        <f t="shared" si="17"/>
        <v>0</v>
      </c>
      <c r="AF124" s="31">
        <f t="shared" si="18"/>
        <v>1.4628099173553719</v>
      </c>
      <c r="AG124" s="60">
        <f>VLOOKUP(K124,'5th Cycle APR Raw Data-Final'!$A$3:$P$1977,16,FALSE)</f>
        <v>470</v>
      </c>
      <c r="AH124" s="60">
        <f>IF(AN124&lt;1,SUMIFS('5th Cycle APR Raw Data-Final'!$Q$3:$Q$1977,'5th Cycle APR Raw Data-Final'!$A$3:$A$1977,'SB35 Determination Data'!$K124,'5th Cycle APR Raw Data-Final'!$T$3:$T$1977,"&gt;="&amp;'SB35 Determination Data'!$F124,'5th Cycle APR Raw Data-Final'!$T$3:$T$1977,"&lt;"&amp;E124),SUMIFS('5th Cycle APR Raw Data-Final'!$Q$3:$Q$1977,'5th Cycle APR Raw Data-Final'!$A$3:$A$1977,'SB35 Determination Data'!$K124,'5th Cycle APR Raw Data-Final'!$T$3:$T$1977,"&gt;="&amp;'SB35 Determination Data'!$F124,'5th Cycle APR Raw Data-Final'!$T$3:$T$1977,"&lt;="&amp;G124))</f>
        <v>41</v>
      </c>
      <c r="AI124" s="60">
        <f t="shared" si="19"/>
        <v>429</v>
      </c>
      <c r="AJ124" s="31">
        <f t="shared" si="20"/>
        <v>8.723404255319149E-2</v>
      </c>
      <c r="AK124" s="60">
        <f>VLOOKUP(K124,'5th Cycle APR Raw Data-Final'!$A$3:$R$1977,18,FALSE)</f>
        <v>965</v>
      </c>
      <c r="AL124" s="60">
        <f>IF(AN124&lt;1,SUMIFS('5th Cycle APR Raw Data-Final'!$S$3:$S$1977,'5th Cycle APR Raw Data-Final'!$A$3:$A$1977,'SB35 Determination Data'!$K124,'5th Cycle APR Raw Data-Final'!$T$3:$T$1977,"&gt;="&amp;'SB35 Determination Data'!$F124,'5th Cycle APR Raw Data-Final'!$T$3:$T$1977,"&lt;"&amp;E124),SUMIFS('5th Cycle APR Raw Data-Final'!$S$3:$S$1977,'5th Cycle APR Raw Data-Final'!$A$3:$A$1977,'SB35 Determination Data'!$K124,'5th Cycle APR Raw Data-Final'!$T$3:$T$1977,"&gt;="&amp;'SB35 Determination Data'!$F124,'5th Cycle APR Raw Data-Final'!$T$3:$T$1977,"&lt;="&amp;G124))</f>
        <v>353</v>
      </c>
      <c r="AM124" s="60">
        <f t="shared" si="21"/>
        <v>668</v>
      </c>
      <c r="AN124" s="62">
        <f t="shared" si="22"/>
        <v>0.375</v>
      </c>
      <c r="AO124" s="9" t="str">
        <f t="shared" si="23"/>
        <v>YES</v>
      </c>
      <c r="AP124" s="9" t="str">
        <f t="shared" si="24"/>
        <v>NO</v>
      </c>
      <c r="AQ124" s="9" t="str">
        <f t="shared" si="25"/>
        <v>NO</v>
      </c>
      <c r="AR124" s="48" t="str">
        <f>VLOOKUP(K124,'2018Submitted'!$A$2:$C$540,3,FALSE)</f>
        <v>Successful</v>
      </c>
      <c r="AS124" s="9" t="str">
        <f t="shared" si="26"/>
        <v>NO</v>
      </c>
      <c r="AT124" s="9" t="str">
        <f t="shared" si="27"/>
        <v>NO</v>
      </c>
    </row>
    <row r="125" spans="1:46" ht="12.75" customHeight="1" x14ac:dyDescent="0.15">
      <c r="A125" s="9" t="s">
        <v>472</v>
      </c>
      <c r="B125" s="9" t="str">
        <f t="shared" si="0"/>
        <v>DIXON</v>
      </c>
      <c r="C125" s="31">
        <f t="shared" si="1"/>
        <v>0.5</v>
      </c>
      <c r="D125" s="45">
        <f t="shared" si="2"/>
        <v>8</v>
      </c>
      <c r="E125" s="46">
        <f t="shared" si="3"/>
        <v>2019</v>
      </c>
      <c r="F125" s="46">
        <f t="shared" si="4"/>
        <v>2015</v>
      </c>
      <c r="G125" s="46">
        <f t="shared" si="5"/>
        <v>2022</v>
      </c>
      <c r="H125" s="9" t="str">
        <f t="shared" si="6"/>
        <v>01/31/2015</v>
      </c>
      <c r="I125" s="9" t="str">
        <f t="shared" si="7"/>
        <v>01/31/2023</v>
      </c>
      <c r="J125" s="9" t="s">
        <v>67</v>
      </c>
      <c r="K125" s="29" t="s">
        <v>563</v>
      </c>
      <c r="L125" s="60">
        <f>VLOOKUP(K125,'5th Cycle APR Raw Data-Final'!$A$3:$P$1977,6,FALSE)</f>
        <v>50</v>
      </c>
      <c r="M125" s="60">
        <f>IF(AN125&lt;1,SUMIFS('5th Cycle APR Raw Data-Final'!G$3:G$1977,'5th Cycle APR Raw Data-Final'!$A$3:$A$1977,'SB35 Determination Data'!$K125,'5th Cycle APR Raw Data-Final'!$T$3:$T$1977,"&gt;="&amp;'SB35 Determination Data'!$F125,'5th Cycle APR Raw Data-Final'!$T$3:$T$1977,"&lt;"&amp;E125),SUMIFS('5th Cycle APR Raw Data-Final'!G$3:G$1977,'5th Cycle APR Raw Data-Final'!$A$3:$A$1977,'SB35 Determination Data'!$K125,'5th Cycle APR Raw Data-Final'!$T$3:$T$1977,"&gt;="&amp;'SB35 Determination Data'!$F125,'5th Cycle APR Raw Data-Final'!$T$3:$T$1977,"&lt;="&amp;G125))</f>
        <v>0</v>
      </c>
      <c r="N125" s="60">
        <f>IF(AN125&lt;1,SUMIFS('5th Cycle APR Raw Data-Final'!H$3:H$1977,'5th Cycle APR Raw Data-Final'!$A$3:$A$1977,'SB35 Determination Data'!$K125,'5th Cycle APR Raw Data-Final'!$T$3:$T$1977,"&gt;="&amp;'SB35 Determination Data'!$F125,'5th Cycle APR Raw Data-Final'!$T$3:$T$1977,"&lt;"&amp;E125),SUMIFS('5th Cycle APR Raw Data-Final'!H$3:H$1977,'5th Cycle APR Raw Data-Final'!$A$3:$A$1977,'SB35 Determination Data'!$K125,'5th Cycle APR Raw Data-Final'!$T$3:$T$1977,"&gt;="&amp;'SB35 Determination Data'!$F125,'5th Cycle APR Raw Data-Final'!$T$3:$T$1977,"&lt;="&amp;G125))</f>
        <v>0</v>
      </c>
      <c r="O125" s="60">
        <f>IF(AN125&lt;1,SUMIFS('5th Cycle APR Raw Data-Final'!I$3:I$1977,'5th Cycle APR Raw Data-Final'!$A$3:$A$1977,'SB35 Determination Data'!$K125,'5th Cycle APR Raw Data-Final'!$T$3:$T$1977,"&gt;="&amp;'SB35 Determination Data'!$F125,'5th Cycle APR Raw Data-Final'!$T$3:$T$1977,"&lt;"&amp;E125),SUMIFS('5th Cycle APR Raw Data-Final'!I$3:I$1977,'5th Cycle APR Raw Data-Final'!$A$3:$A$1977,'SB35 Determination Data'!$K125,'5th Cycle APR Raw Data-Final'!$T$3:$T$1977,"&gt;="&amp;'SB35 Determination Data'!$F125,'5th Cycle APR Raw Data-Final'!$T$3:$T$1977,"&lt;="&amp;G125))</f>
        <v>0</v>
      </c>
      <c r="P125" s="60">
        <f t="shared" si="8"/>
        <v>50</v>
      </c>
      <c r="Q125" s="31">
        <f t="shared" si="9"/>
        <v>0</v>
      </c>
      <c r="R125" s="61">
        <f t="shared" si="10"/>
        <v>25</v>
      </c>
      <c r="S125" s="61">
        <f t="shared" si="11"/>
        <v>0</v>
      </c>
      <c r="T125" s="60">
        <f>VLOOKUP(K125,'5th Cycle APR Raw Data-Final'!$A$3:$P$1977,10,FALSE)</f>
        <v>24</v>
      </c>
      <c r="U125" s="60">
        <f>IF(AN125&lt;1,SUMIFS('5th Cycle APR Raw Data-Final'!K$3:K$1977,'5th Cycle APR Raw Data-Final'!$A$3:$A$1977,'SB35 Determination Data'!$K125,'5th Cycle APR Raw Data-Final'!$T$3:$T$1977,"&gt;="&amp;'SB35 Determination Data'!$F125,'5th Cycle APR Raw Data-Final'!$T$3:$T$1977,"&lt;"&amp;E125),SUMIFS('5th Cycle APR Raw Data-Final'!K$3:K$1977,'5th Cycle APR Raw Data-Final'!$A$3:$A$1977,'SB35 Determination Data'!$K125,'5th Cycle APR Raw Data-Final'!$T$3:$T$1977,"&gt;="&amp;'SB35 Determination Data'!$F125,'5th Cycle APR Raw Data-Final'!$T$3:$T$1977,"&lt;="&amp;G125))</f>
        <v>54</v>
      </c>
      <c r="V125" s="60">
        <f>IF(AN125&lt;1,SUMIFS('5th Cycle APR Raw Data-Final'!L$3:L$1977,'5th Cycle APR Raw Data-Final'!$A$3:$A$1977,'SB35 Determination Data'!$K125,'5th Cycle APR Raw Data-Final'!$T$3:$T$1977,"&gt;="&amp;'SB35 Determination Data'!$F125,'5th Cycle APR Raw Data-Final'!$T$3:$T$1977,"&lt;"&amp;E125),SUMIFS('5th Cycle APR Raw Data-Final'!L$3:L$1977,'5th Cycle APR Raw Data-Final'!$A$3:$A$1977,'SB35 Determination Data'!$K125,'5th Cycle APR Raw Data-Final'!$T$3:$T$1977,"&gt;="&amp;'SB35 Determination Data'!$F125,'5th Cycle APR Raw Data-Final'!$T$3:$T$1977,"&lt;="&amp;G125))</f>
        <v>54</v>
      </c>
      <c r="W125" s="60">
        <f>IF(AN125&lt;1,SUMIFS('5th Cycle APR Raw Data-Final'!M$3:M$1977,'5th Cycle APR Raw Data-Final'!$A$3:$A$1977,'SB35 Determination Data'!$K125,'5th Cycle APR Raw Data-Final'!$T$3:$T$1977,"&gt;="&amp;'SB35 Determination Data'!$F125,'5th Cycle APR Raw Data-Final'!$T$3:$T$1977,"&lt;"&amp;E125),SUMIFS('5th Cycle APR Raw Data-Final'!M$3:M$1977,'5th Cycle APR Raw Data-Final'!$A$3:$A$1977,'SB35 Determination Data'!$K125,'5th Cycle APR Raw Data-Final'!$T$3:$T$1977,"&gt;="&amp;'SB35 Determination Data'!$F125,'5th Cycle APR Raw Data-Final'!$T$3:$T$1977,"&lt;="&amp;G125))</f>
        <v>0</v>
      </c>
      <c r="X125" s="60">
        <f t="shared" si="12"/>
        <v>0</v>
      </c>
      <c r="Y125" s="60">
        <f t="shared" si="13"/>
        <v>54</v>
      </c>
      <c r="Z125" s="60">
        <f t="shared" si="14"/>
        <v>0</v>
      </c>
      <c r="AA125" s="31">
        <f t="shared" si="15"/>
        <v>2.25</v>
      </c>
      <c r="AB125" s="31">
        <f t="shared" si="16"/>
        <v>2.25</v>
      </c>
      <c r="AC125" s="60">
        <f>VLOOKUP(K125,'5th Cycle APR Raw Data-Final'!$A$3:$P$1977,14,FALSE)</f>
        <v>30</v>
      </c>
      <c r="AD125" s="60">
        <f>IF(AN125&lt;1,SUMIFS('5th Cycle APR Raw Data-Final'!$O$3:$O$1977,'5th Cycle APR Raw Data-Final'!$A$3:$A$1977,'SB35 Determination Data'!$K125,'5th Cycle APR Raw Data-Final'!$T$3:$T$1977,"&gt;="&amp;'SB35 Determination Data'!$F125,'5th Cycle APR Raw Data-Final'!$T$3:$T$1977,"&lt;"&amp;E125),SUMIFS('5th Cycle APR Raw Data-Final'!$O$3:$O$1977,'5th Cycle APR Raw Data-Final'!$A$3:$A$1977,'SB35 Determination Data'!$K125,'5th Cycle APR Raw Data-Final'!$T$3:$T$1977,"&gt;="&amp;'SB35 Determination Data'!$F125,'5th Cycle APR Raw Data-Final'!$T$3:$T$1977,"&lt;="&amp;G125))</f>
        <v>59</v>
      </c>
      <c r="AE125" s="60">
        <f t="shared" si="17"/>
        <v>0</v>
      </c>
      <c r="AF125" s="31">
        <f t="shared" si="18"/>
        <v>1.9666666666666666</v>
      </c>
      <c r="AG125" s="60">
        <f>VLOOKUP(K125,'5th Cycle APR Raw Data-Final'!$A$3:$P$1977,16,FALSE)</f>
        <v>93</v>
      </c>
      <c r="AH125" s="60">
        <f>IF(AN125&lt;1,SUMIFS('5th Cycle APR Raw Data-Final'!$Q$3:$Q$1977,'5th Cycle APR Raw Data-Final'!$A$3:$A$1977,'SB35 Determination Data'!$K125,'5th Cycle APR Raw Data-Final'!$T$3:$T$1977,"&gt;="&amp;'SB35 Determination Data'!$F125,'5th Cycle APR Raw Data-Final'!$T$3:$T$1977,"&lt;"&amp;E125),SUMIFS('5th Cycle APR Raw Data-Final'!$Q$3:$Q$1977,'5th Cycle APR Raw Data-Final'!$A$3:$A$1977,'SB35 Determination Data'!$K125,'5th Cycle APR Raw Data-Final'!$T$3:$T$1977,"&gt;="&amp;'SB35 Determination Data'!$F125,'5th Cycle APR Raw Data-Final'!$T$3:$T$1977,"&lt;="&amp;G125))</f>
        <v>147</v>
      </c>
      <c r="AI125" s="60">
        <f t="shared" si="19"/>
        <v>0</v>
      </c>
      <c r="AJ125" s="31">
        <f t="shared" si="20"/>
        <v>1.5806451612903225</v>
      </c>
      <c r="AK125" s="60">
        <f>VLOOKUP(K125,'5th Cycle APR Raw Data-Final'!$A$3:$R$1977,18,FALSE)</f>
        <v>197</v>
      </c>
      <c r="AL125" s="60">
        <f>IF(AN125&lt;1,SUMIFS('5th Cycle APR Raw Data-Final'!$S$3:$S$1977,'5th Cycle APR Raw Data-Final'!$A$3:$A$1977,'SB35 Determination Data'!$K125,'5th Cycle APR Raw Data-Final'!$T$3:$T$1977,"&gt;="&amp;'SB35 Determination Data'!$F125,'5th Cycle APR Raw Data-Final'!$T$3:$T$1977,"&lt;"&amp;E125),SUMIFS('5th Cycle APR Raw Data-Final'!$S$3:$S$1977,'5th Cycle APR Raw Data-Final'!$A$3:$A$1977,'SB35 Determination Data'!$K125,'5th Cycle APR Raw Data-Final'!$T$3:$T$1977,"&gt;="&amp;'SB35 Determination Data'!$F125,'5th Cycle APR Raw Data-Final'!$T$3:$T$1977,"&lt;="&amp;G125))</f>
        <v>260</v>
      </c>
      <c r="AM125" s="60">
        <f t="shared" si="21"/>
        <v>50</v>
      </c>
      <c r="AN125" s="62">
        <f t="shared" si="22"/>
        <v>0.5</v>
      </c>
      <c r="AO125" s="9" t="str">
        <f t="shared" si="23"/>
        <v>NO</v>
      </c>
      <c r="AP125" s="9" t="str">
        <f t="shared" si="24"/>
        <v>YES</v>
      </c>
      <c r="AQ125" s="9" t="str">
        <f t="shared" si="25"/>
        <v>NO</v>
      </c>
      <c r="AR125" s="48" t="str">
        <f>VLOOKUP(K125,'2018Submitted'!$A$2:$C$540,3,FALSE)</f>
        <v>Successful</v>
      </c>
      <c r="AS125" s="9" t="str">
        <f t="shared" si="26"/>
        <v>NO</v>
      </c>
      <c r="AT125" s="9" t="str">
        <f t="shared" si="27"/>
        <v>YES</v>
      </c>
    </row>
    <row r="126" spans="1:46" ht="12.75" customHeight="1" x14ac:dyDescent="0.15">
      <c r="A126" s="9" t="s">
        <v>554</v>
      </c>
      <c r="B126" s="9" t="str">
        <f t="shared" si="0"/>
        <v>DORRIS</v>
      </c>
      <c r="C126" s="31">
        <f t="shared" si="1"/>
        <v>1</v>
      </c>
      <c r="D126" s="45">
        <f t="shared" si="2"/>
        <v>5</v>
      </c>
      <c r="E126" s="46">
        <f t="shared" si="3"/>
        <v>2017</v>
      </c>
      <c r="F126" s="46">
        <f t="shared" si="4"/>
        <v>2014</v>
      </c>
      <c r="G126" s="46">
        <f t="shared" si="5"/>
        <v>2018</v>
      </c>
      <c r="H126" s="9" t="str">
        <f t="shared" si="6"/>
        <v>06/30/2014</v>
      </c>
      <c r="I126" s="9" t="str">
        <f t="shared" si="7"/>
        <v>06/30/2019</v>
      </c>
      <c r="J126" s="9" t="s">
        <v>83</v>
      </c>
      <c r="K126" s="29" t="s">
        <v>555</v>
      </c>
      <c r="L126" s="60">
        <f>VLOOKUP(K126,'5th Cycle APR Raw Data-Final'!$A$3:$P$1977,6,FALSE)</f>
        <v>3</v>
      </c>
      <c r="M126" s="60">
        <f>IF(AN126&lt;1,SUMIFS('5th Cycle APR Raw Data-Final'!G$3:G$1977,'5th Cycle APR Raw Data-Final'!$A$3:$A$1977,'SB35 Determination Data'!$K126,'5th Cycle APR Raw Data-Final'!$T$3:$T$1977,"&gt;="&amp;'SB35 Determination Data'!$F126,'5th Cycle APR Raw Data-Final'!$T$3:$T$1977,"&lt;"&amp;E126),SUMIFS('5th Cycle APR Raw Data-Final'!G$3:G$1977,'5th Cycle APR Raw Data-Final'!$A$3:$A$1977,'SB35 Determination Data'!$K126,'5th Cycle APR Raw Data-Final'!$T$3:$T$1977,"&gt;="&amp;'SB35 Determination Data'!$F126,'5th Cycle APR Raw Data-Final'!$T$3:$T$1977,"&lt;="&amp;G126))</f>
        <v>0</v>
      </c>
      <c r="N126" s="60">
        <f>IF(AN126&lt;1,SUMIFS('5th Cycle APR Raw Data-Final'!H$3:H$1977,'5th Cycle APR Raw Data-Final'!$A$3:$A$1977,'SB35 Determination Data'!$K126,'5th Cycle APR Raw Data-Final'!$T$3:$T$1977,"&gt;="&amp;'SB35 Determination Data'!$F126,'5th Cycle APR Raw Data-Final'!$T$3:$T$1977,"&lt;"&amp;E126),SUMIFS('5th Cycle APR Raw Data-Final'!H$3:H$1977,'5th Cycle APR Raw Data-Final'!$A$3:$A$1977,'SB35 Determination Data'!$K126,'5th Cycle APR Raw Data-Final'!$T$3:$T$1977,"&gt;="&amp;'SB35 Determination Data'!$F126,'5th Cycle APR Raw Data-Final'!$T$3:$T$1977,"&lt;="&amp;G126))</f>
        <v>0</v>
      </c>
      <c r="O126" s="60">
        <f>IF(AN126&lt;1,SUMIFS('5th Cycle APR Raw Data-Final'!I$3:I$1977,'5th Cycle APR Raw Data-Final'!$A$3:$A$1977,'SB35 Determination Data'!$K126,'5th Cycle APR Raw Data-Final'!$T$3:$T$1977,"&gt;="&amp;'SB35 Determination Data'!$F126,'5th Cycle APR Raw Data-Final'!$T$3:$T$1977,"&lt;"&amp;E126),SUMIFS('5th Cycle APR Raw Data-Final'!I$3:I$1977,'5th Cycle APR Raw Data-Final'!$A$3:$A$1977,'SB35 Determination Data'!$K126,'5th Cycle APR Raw Data-Final'!$T$3:$T$1977,"&gt;="&amp;'SB35 Determination Data'!$F126,'5th Cycle APR Raw Data-Final'!$T$3:$T$1977,"&lt;="&amp;G126))</f>
        <v>0</v>
      </c>
      <c r="P126" s="60">
        <f t="shared" si="8"/>
        <v>3</v>
      </c>
      <c r="Q126" s="31">
        <f t="shared" si="9"/>
        <v>0</v>
      </c>
      <c r="R126" s="61">
        <f t="shared" si="10"/>
        <v>3</v>
      </c>
      <c r="S126" s="61">
        <f t="shared" si="11"/>
        <v>0</v>
      </c>
      <c r="T126" s="60">
        <f>VLOOKUP(K126,'5th Cycle APR Raw Data-Final'!$A$3:$P$1977,10,FALSE)</f>
        <v>2</v>
      </c>
      <c r="U126" s="60">
        <f>IF(AN126&lt;1,SUMIFS('5th Cycle APR Raw Data-Final'!K$3:K$1977,'5th Cycle APR Raw Data-Final'!$A$3:$A$1977,'SB35 Determination Data'!$K126,'5th Cycle APR Raw Data-Final'!$T$3:$T$1977,"&gt;="&amp;'SB35 Determination Data'!$F126,'5th Cycle APR Raw Data-Final'!$T$3:$T$1977,"&lt;"&amp;E126),SUMIFS('5th Cycle APR Raw Data-Final'!K$3:K$1977,'5th Cycle APR Raw Data-Final'!$A$3:$A$1977,'SB35 Determination Data'!$K126,'5th Cycle APR Raw Data-Final'!$T$3:$T$1977,"&gt;="&amp;'SB35 Determination Data'!$F126,'5th Cycle APR Raw Data-Final'!$T$3:$T$1977,"&lt;="&amp;G126))</f>
        <v>1</v>
      </c>
      <c r="V126" s="60">
        <f>IF(AN126&lt;1,SUMIFS('5th Cycle APR Raw Data-Final'!L$3:L$1977,'5th Cycle APR Raw Data-Final'!$A$3:$A$1977,'SB35 Determination Data'!$K126,'5th Cycle APR Raw Data-Final'!$T$3:$T$1977,"&gt;="&amp;'SB35 Determination Data'!$F126,'5th Cycle APR Raw Data-Final'!$T$3:$T$1977,"&lt;"&amp;E126),SUMIFS('5th Cycle APR Raw Data-Final'!L$3:L$1977,'5th Cycle APR Raw Data-Final'!$A$3:$A$1977,'SB35 Determination Data'!$K126,'5th Cycle APR Raw Data-Final'!$T$3:$T$1977,"&gt;="&amp;'SB35 Determination Data'!$F126,'5th Cycle APR Raw Data-Final'!$T$3:$T$1977,"&lt;="&amp;G126))</f>
        <v>1</v>
      </c>
      <c r="W126" s="60">
        <f>IF(AN126&lt;1,SUMIFS('5th Cycle APR Raw Data-Final'!M$3:M$1977,'5th Cycle APR Raw Data-Final'!$A$3:$A$1977,'SB35 Determination Data'!$K126,'5th Cycle APR Raw Data-Final'!$T$3:$T$1977,"&gt;="&amp;'SB35 Determination Data'!$F126,'5th Cycle APR Raw Data-Final'!$T$3:$T$1977,"&lt;"&amp;E126),SUMIFS('5th Cycle APR Raw Data-Final'!M$3:M$1977,'5th Cycle APR Raw Data-Final'!$A$3:$A$1977,'SB35 Determination Data'!$K126,'5th Cycle APR Raw Data-Final'!$T$3:$T$1977,"&gt;="&amp;'SB35 Determination Data'!$F126,'5th Cycle APR Raw Data-Final'!$T$3:$T$1977,"&lt;="&amp;G126))</f>
        <v>0</v>
      </c>
      <c r="X126" s="60">
        <f t="shared" si="12"/>
        <v>1</v>
      </c>
      <c r="Y126" s="60">
        <f t="shared" si="13"/>
        <v>1</v>
      </c>
      <c r="Z126" s="60">
        <f t="shared" si="14"/>
        <v>1</v>
      </c>
      <c r="AA126" s="31">
        <f t="shared" si="15"/>
        <v>0.5</v>
      </c>
      <c r="AB126" s="31">
        <f t="shared" si="16"/>
        <v>0.5</v>
      </c>
      <c r="AC126" s="60">
        <f>VLOOKUP(K126,'5th Cycle APR Raw Data-Final'!$A$3:$P$1977,14,FALSE)</f>
        <v>2</v>
      </c>
      <c r="AD126" s="60">
        <f>IF(AN126&lt;1,SUMIFS('5th Cycle APR Raw Data-Final'!$O$3:$O$1977,'5th Cycle APR Raw Data-Final'!$A$3:$A$1977,'SB35 Determination Data'!$K126,'5th Cycle APR Raw Data-Final'!$T$3:$T$1977,"&gt;="&amp;'SB35 Determination Data'!$F126,'5th Cycle APR Raw Data-Final'!$T$3:$T$1977,"&lt;"&amp;E126),SUMIFS('5th Cycle APR Raw Data-Final'!$O$3:$O$1977,'5th Cycle APR Raw Data-Final'!$A$3:$A$1977,'SB35 Determination Data'!$K126,'5th Cycle APR Raw Data-Final'!$T$3:$T$1977,"&gt;="&amp;'SB35 Determination Data'!$F126,'5th Cycle APR Raw Data-Final'!$T$3:$T$1977,"&lt;="&amp;G126))</f>
        <v>1</v>
      </c>
      <c r="AE126" s="60">
        <f t="shared" si="17"/>
        <v>1</v>
      </c>
      <c r="AF126" s="31">
        <f t="shared" si="18"/>
        <v>0.5</v>
      </c>
      <c r="AG126" s="60">
        <f>VLOOKUP(K126,'5th Cycle APR Raw Data-Final'!$A$3:$P$1977,16,FALSE)</f>
        <v>5</v>
      </c>
      <c r="AH126" s="60">
        <f>IF(AN126&lt;1,SUMIFS('5th Cycle APR Raw Data-Final'!$Q$3:$Q$1977,'5th Cycle APR Raw Data-Final'!$A$3:$A$1977,'SB35 Determination Data'!$K126,'5th Cycle APR Raw Data-Final'!$T$3:$T$1977,"&gt;="&amp;'SB35 Determination Data'!$F126,'5th Cycle APR Raw Data-Final'!$T$3:$T$1977,"&lt;"&amp;E126),SUMIFS('5th Cycle APR Raw Data-Final'!$Q$3:$Q$1977,'5th Cycle APR Raw Data-Final'!$A$3:$A$1977,'SB35 Determination Data'!$K126,'5th Cycle APR Raw Data-Final'!$T$3:$T$1977,"&gt;="&amp;'SB35 Determination Data'!$F126,'5th Cycle APR Raw Data-Final'!$T$3:$T$1977,"&lt;="&amp;G126))</f>
        <v>0</v>
      </c>
      <c r="AI126" s="60">
        <f t="shared" si="19"/>
        <v>5</v>
      </c>
      <c r="AJ126" s="31">
        <f t="shared" si="20"/>
        <v>0</v>
      </c>
      <c r="AK126" s="60">
        <f>VLOOKUP(K126,'5th Cycle APR Raw Data-Final'!$A$3:$R$1977,18,FALSE)</f>
        <v>12</v>
      </c>
      <c r="AL126" s="60">
        <f>IF(AN126&lt;1,SUMIFS('5th Cycle APR Raw Data-Final'!$S$3:$S$1977,'5th Cycle APR Raw Data-Final'!$A$3:$A$1977,'SB35 Determination Data'!$K126,'5th Cycle APR Raw Data-Final'!$T$3:$T$1977,"&gt;="&amp;'SB35 Determination Data'!$F126,'5th Cycle APR Raw Data-Final'!$T$3:$T$1977,"&lt;"&amp;E126),SUMIFS('5th Cycle APR Raw Data-Final'!$S$3:$S$1977,'5th Cycle APR Raw Data-Final'!$A$3:$A$1977,'SB35 Determination Data'!$K126,'5th Cycle APR Raw Data-Final'!$T$3:$T$1977,"&gt;="&amp;'SB35 Determination Data'!$F126,'5th Cycle APR Raw Data-Final'!$T$3:$T$1977,"&lt;="&amp;G126))</f>
        <v>2</v>
      </c>
      <c r="AM126" s="60">
        <f t="shared" si="21"/>
        <v>10</v>
      </c>
      <c r="AN126" s="62">
        <f t="shared" si="22"/>
        <v>1</v>
      </c>
      <c r="AO126" s="9" t="str">
        <f t="shared" si="23"/>
        <v>YES</v>
      </c>
      <c r="AP126" s="9" t="str">
        <f t="shared" si="24"/>
        <v>NO</v>
      </c>
      <c r="AQ126" s="9" t="str">
        <f t="shared" si="25"/>
        <v>NO</v>
      </c>
      <c r="AR126" s="48" t="str">
        <f>VLOOKUP(K126,'2018Submitted'!$A$2:$C$540,3,FALSE)</f>
        <v>Successful</v>
      </c>
      <c r="AS126" s="9" t="str">
        <f t="shared" si="26"/>
        <v>NO</v>
      </c>
      <c r="AT126" s="9" t="str">
        <f t="shared" si="27"/>
        <v>NO</v>
      </c>
    </row>
    <row r="127" spans="1:46" ht="12.75" customHeight="1" x14ac:dyDescent="0.15">
      <c r="A127" s="9" t="s">
        <v>249</v>
      </c>
      <c r="B127" s="9" t="str">
        <f t="shared" si="0"/>
        <v>DOS PALOS</v>
      </c>
      <c r="C127" s="31">
        <f t="shared" si="1"/>
        <v>0.375</v>
      </c>
      <c r="D127" s="45">
        <f t="shared" si="2"/>
        <v>8</v>
      </c>
      <c r="E127" s="46">
        <f t="shared" si="3"/>
        <v>2020</v>
      </c>
      <c r="F127" s="46">
        <f t="shared" si="4"/>
        <v>2016</v>
      </c>
      <c r="G127" s="46">
        <f t="shared" si="5"/>
        <v>2023</v>
      </c>
      <c r="H127" s="9" t="str">
        <f t="shared" si="6"/>
        <v>03/31/2016</v>
      </c>
      <c r="I127" s="9" t="str">
        <f t="shared" si="7"/>
        <v>03/31/2024</v>
      </c>
      <c r="J127" s="9" t="s">
        <v>250</v>
      </c>
      <c r="K127" s="29" t="s">
        <v>568</v>
      </c>
      <c r="L127" s="60" t="e">
        <f>VLOOKUP(K127,'5th Cycle APR Raw Data-Final'!$A$3:$P$1977,6,FALSE)</f>
        <v>#N/A</v>
      </c>
      <c r="M127" s="60">
        <f>IF(AN127&lt;1,SUMIFS('5th Cycle APR Raw Data-Final'!G$3:G$1977,'5th Cycle APR Raw Data-Final'!$A$3:$A$1977,'SB35 Determination Data'!$K127,'5th Cycle APR Raw Data-Final'!$T$3:$T$1977,"&gt;="&amp;'SB35 Determination Data'!$F127,'5th Cycle APR Raw Data-Final'!$T$3:$T$1977,"&lt;"&amp;E127),SUMIFS('5th Cycle APR Raw Data-Final'!G$3:G$1977,'5th Cycle APR Raw Data-Final'!$A$3:$A$1977,'SB35 Determination Data'!$K127,'5th Cycle APR Raw Data-Final'!$T$3:$T$1977,"&gt;="&amp;'SB35 Determination Data'!$F127,'5th Cycle APR Raw Data-Final'!$T$3:$T$1977,"&lt;="&amp;G127))</f>
        <v>0</v>
      </c>
      <c r="N127" s="60">
        <f>IF(AN127&lt;1,SUMIFS('5th Cycle APR Raw Data-Final'!H$3:H$1977,'5th Cycle APR Raw Data-Final'!$A$3:$A$1977,'SB35 Determination Data'!$K127,'5th Cycle APR Raw Data-Final'!$T$3:$T$1977,"&gt;="&amp;'SB35 Determination Data'!$F127,'5th Cycle APR Raw Data-Final'!$T$3:$T$1977,"&lt;"&amp;E127),SUMIFS('5th Cycle APR Raw Data-Final'!H$3:H$1977,'5th Cycle APR Raw Data-Final'!$A$3:$A$1977,'SB35 Determination Data'!$K127,'5th Cycle APR Raw Data-Final'!$T$3:$T$1977,"&gt;="&amp;'SB35 Determination Data'!$F127,'5th Cycle APR Raw Data-Final'!$T$3:$T$1977,"&lt;="&amp;G127))</f>
        <v>0</v>
      </c>
      <c r="O127" s="60">
        <f>IF(AN127&lt;1,SUMIFS('5th Cycle APR Raw Data-Final'!I$3:I$1977,'5th Cycle APR Raw Data-Final'!$A$3:$A$1977,'SB35 Determination Data'!$K127,'5th Cycle APR Raw Data-Final'!$T$3:$T$1977,"&gt;="&amp;'SB35 Determination Data'!$F127,'5th Cycle APR Raw Data-Final'!$T$3:$T$1977,"&lt;"&amp;E127),SUMIFS('5th Cycle APR Raw Data-Final'!I$3:I$1977,'5th Cycle APR Raw Data-Final'!$A$3:$A$1977,'SB35 Determination Data'!$K127,'5th Cycle APR Raw Data-Final'!$T$3:$T$1977,"&gt;="&amp;'SB35 Determination Data'!$F127,'5th Cycle APR Raw Data-Final'!$T$3:$T$1977,"&lt;="&amp;G127))</f>
        <v>0</v>
      </c>
      <c r="P127" s="60" t="e">
        <f t="shared" si="8"/>
        <v>#N/A</v>
      </c>
      <c r="Q127" s="31" t="str">
        <f t="shared" si="9"/>
        <v>No 2018 Annual Progress Report</v>
      </c>
      <c r="R127" s="61" t="e">
        <f t="shared" si="10"/>
        <v>#N/A</v>
      </c>
      <c r="S127" s="61" t="e">
        <f t="shared" si="11"/>
        <v>#N/A</v>
      </c>
      <c r="T127" s="60" t="e">
        <f>VLOOKUP(K127,'5th Cycle APR Raw Data-Final'!$A$3:$P$1977,10,FALSE)</f>
        <v>#N/A</v>
      </c>
      <c r="U127" s="60">
        <f>IF(AN127&lt;1,SUMIFS('5th Cycle APR Raw Data-Final'!K$3:K$1977,'5th Cycle APR Raw Data-Final'!$A$3:$A$1977,'SB35 Determination Data'!$K127,'5th Cycle APR Raw Data-Final'!$T$3:$T$1977,"&gt;="&amp;'SB35 Determination Data'!$F127,'5th Cycle APR Raw Data-Final'!$T$3:$T$1977,"&lt;"&amp;E127),SUMIFS('5th Cycle APR Raw Data-Final'!K$3:K$1977,'5th Cycle APR Raw Data-Final'!$A$3:$A$1977,'SB35 Determination Data'!$K127,'5th Cycle APR Raw Data-Final'!$T$3:$T$1977,"&gt;="&amp;'SB35 Determination Data'!$F127,'5th Cycle APR Raw Data-Final'!$T$3:$T$1977,"&lt;="&amp;G127))</f>
        <v>0</v>
      </c>
      <c r="V127" s="60">
        <f>IF(AN127&lt;1,SUMIFS('5th Cycle APR Raw Data-Final'!L$3:L$1977,'5th Cycle APR Raw Data-Final'!$A$3:$A$1977,'SB35 Determination Data'!$K127,'5th Cycle APR Raw Data-Final'!$T$3:$T$1977,"&gt;="&amp;'SB35 Determination Data'!$F127,'5th Cycle APR Raw Data-Final'!$T$3:$T$1977,"&lt;"&amp;E127),SUMIFS('5th Cycle APR Raw Data-Final'!L$3:L$1977,'5th Cycle APR Raw Data-Final'!$A$3:$A$1977,'SB35 Determination Data'!$K127,'5th Cycle APR Raw Data-Final'!$T$3:$T$1977,"&gt;="&amp;'SB35 Determination Data'!$F127,'5th Cycle APR Raw Data-Final'!$T$3:$T$1977,"&lt;="&amp;G127))</f>
        <v>0</v>
      </c>
      <c r="W127" s="60">
        <f>IF(AN127&lt;1,SUMIFS('5th Cycle APR Raw Data-Final'!M$3:M$1977,'5th Cycle APR Raw Data-Final'!$A$3:$A$1977,'SB35 Determination Data'!$K127,'5th Cycle APR Raw Data-Final'!$T$3:$T$1977,"&gt;="&amp;'SB35 Determination Data'!$F127,'5th Cycle APR Raw Data-Final'!$T$3:$T$1977,"&lt;"&amp;E127),SUMIFS('5th Cycle APR Raw Data-Final'!M$3:M$1977,'5th Cycle APR Raw Data-Final'!$A$3:$A$1977,'SB35 Determination Data'!$K127,'5th Cycle APR Raw Data-Final'!$T$3:$T$1977,"&gt;="&amp;'SB35 Determination Data'!$F127,'5th Cycle APR Raw Data-Final'!$T$3:$T$1977,"&lt;="&amp;G127))</f>
        <v>0</v>
      </c>
      <c r="X127" s="60" t="e">
        <f t="shared" si="12"/>
        <v>#N/A</v>
      </c>
      <c r="Y127" s="60" t="e">
        <f t="shared" si="13"/>
        <v>#N/A</v>
      </c>
      <c r="Z127" s="60" t="e">
        <f t="shared" si="14"/>
        <v>#N/A</v>
      </c>
      <c r="AA127" s="31" t="str">
        <f t="shared" si="15"/>
        <v>No 2018 Annual Progress Report</v>
      </c>
      <c r="AB127" s="31" t="str">
        <f t="shared" si="16"/>
        <v>No 2018 Annual Progress Report</v>
      </c>
      <c r="AC127" s="60" t="e">
        <f>VLOOKUP(K127,'5th Cycle APR Raw Data-Final'!$A$3:$P$1977,14,FALSE)</f>
        <v>#N/A</v>
      </c>
      <c r="AD127" s="60">
        <f>IF(AN127&lt;1,SUMIFS('5th Cycle APR Raw Data-Final'!$O$3:$O$1977,'5th Cycle APR Raw Data-Final'!$A$3:$A$1977,'SB35 Determination Data'!$K127,'5th Cycle APR Raw Data-Final'!$T$3:$T$1977,"&gt;="&amp;'SB35 Determination Data'!$F127,'5th Cycle APR Raw Data-Final'!$T$3:$T$1977,"&lt;"&amp;E127),SUMIFS('5th Cycle APR Raw Data-Final'!$O$3:$O$1977,'5th Cycle APR Raw Data-Final'!$A$3:$A$1977,'SB35 Determination Data'!$K127,'5th Cycle APR Raw Data-Final'!$T$3:$T$1977,"&gt;="&amp;'SB35 Determination Data'!$F127,'5th Cycle APR Raw Data-Final'!$T$3:$T$1977,"&lt;="&amp;G127))</f>
        <v>0</v>
      </c>
      <c r="AE127" s="60" t="e">
        <f t="shared" si="17"/>
        <v>#N/A</v>
      </c>
      <c r="AF127" s="31" t="str">
        <f t="shared" si="18"/>
        <v>No 2018 Annual Progress Report</v>
      </c>
      <c r="AG127" s="60" t="e">
        <f>VLOOKUP(K127,'5th Cycle APR Raw Data-Final'!$A$3:$P$1977,16,FALSE)</f>
        <v>#N/A</v>
      </c>
      <c r="AH127" s="60">
        <f>IF(AN127&lt;1,SUMIFS('5th Cycle APR Raw Data-Final'!$Q$3:$Q$1977,'5th Cycle APR Raw Data-Final'!$A$3:$A$1977,'SB35 Determination Data'!$K127,'5th Cycle APR Raw Data-Final'!$T$3:$T$1977,"&gt;="&amp;'SB35 Determination Data'!$F127,'5th Cycle APR Raw Data-Final'!$T$3:$T$1977,"&lt;"&amp;E127),SUMIFS('5th Cycle APR Raw Data-Final'!$Q$3:$Q$1977,'5th Cycle APR Raw Data-Final'!$A$3:$A$1977,'SB35 Determination Data'!$K127,'5th Cycle APR Raw Data-Final'!$T$3:$T$1977,"&gt;="&amp;'SB35 Determination Data'!$F127,'5th Cycle APR Raw Data-Final'!$T$3:$T$1977,"&lt;="&amp;G127))</f>
        <v>0</v>
      </c>
      <c r="AI127" s="60" t="e">
        <f t="shared" si="19"/>
        <v>#N/A</v>
      </c>
      <c r="AJ127" s="31" t="str">
        <f t="shared" si="20"/>
        <v>No 2018 Annual Progress Report</v>
      </c>
      <c r="AK127" s="60" t="e">
        <f>VLOOKUP(K127,'5th Cycle APR Raw Data-Final'!$A$3:$R$1977,18,FALSE)</f>
        <v>#N/A</v>
      </c>
      <c r="AL127" s="60">
        <f>IF(AN127&lt;1,SUMIFS('5th Cycle APR Raw Data-Final'!$S$3:$S$1977,'5th Cycle APR Raw Data-Final'!$A$3:$A$1977,'SB35 Determination Data'!$K127,'5th Cycle APR Raw Data-Final'!$T$3:$T$1977,"&gt;="&amp;'SB35 Determination Data'!$F127,'5th Cycle APR Raw Data-Final'!$T$3:$T$1977,"&lt;"&amp;E127),SUMIFS('5th Cycle APR Raw Data-Final'!$S$3:$S$1977,'5th Cycle APR Raw Data-Final'!$A$3:$A$1977,'SB35 Determination Data'!$K127,'5th Cycle APR Raw Data-Final'!$T$3:$T$1977,"&gt;="&amp;'SB35 Determination Data'!$F127,'5th Cycle APR Raw Data-Final'!$T$3:$T$1977,"&lt;="&amp;G127))</f>
        <v>0</v>
      </c>
      <c r="AM127" s="60" t="e">
        <f t="shared" si="21"/>
        <v>#N/A</v>
      </c>
      <c r="AN127" s="62">
        <f t="shared" si="22"/>
        <v>0.375</v>
      </c>
      <c r="AO127" s="9" t="str">
        <f t="shared" si="23"/>
        <v>YES</v>
      </c>
      <c r="AP127" s="9" t="str">
        <f t="shared" si="24"/>
        <v>NO</v>
      </c>
      <c r="AQ127" s="9" t="str">
        <f t="shared" si="25"/>
        <v>NO</v>
      </c>
      <c r="AR127" s="48" t="str">
        <f>VLOOKUP(K127,'2018Submitted'!$A$2:$C$540,3,FALSE)</f>
        <v>No 2018 Annual Progress Report</v>
      </c>
      <c r="AS127" s="9" t="str">
        <f t="shared" si="26"/>
        <v>YES</v>
      </c>
      <c r="AT127" s="9" t="str">
        <f t="shared" si="27"/>
        <v>NO</v>
      </c>
    </row>
    <row r="128" spans="1:46" ht="12.75" customHeight="1" x14ac:dyDescent="0.15">
      <c r="A128" s="9" t="s">
        <v>168</v>
      </c>
      <c r="B128" s="9" t="str">
        <f t="shared" si="0"/>
        <v>DOWNEY</v>
      </c>
      <c r="C128" s="31">
        <f t="shared" si="1"/>
        <v>0.625</v>
      </c>
      <c r="D128" s="45">
        <f t="shared" si="2"/>
        <v>8</v>
      </c>
      <c r="E128" s="46">
        <f t="shared" si="3"/>
        <v>2018</v>
      </c>
      <c r="F128" s="46">
        <f t="shared" si="4"/>
        <v>2014</v>
      </c>
      <c r="G128" s="46" t="str">
        <f t="shared" si="5"/>
        <v>2021</v>
      </c>
      <c r="H128" s="9" t="str">
        <f t="shared" si="6"/>
        <v>10/15/2013</v>
      </c>
      <c r="I128" s="9" t="str">
        <f t="shared" si="7"/>
        <v>10/15/2021</v>
      </c>
      <c r="J128" s="9" t="s">
        <v>144</v>
      </c>
      <c r="K128" s="29" t="s">
        <v>186</v>
      </c>
      <c r="L128" s="60">
        <f>VLOOKUP(K128,'5th Cycle APR Raw Data-Final'!$A$3:$P$1977,6,FALSE)</f>
        <v>210</v>
      </c>
      <c r="M128" s="60">
        <f>IF(AN128&lt;1,SUMIFS('5th Cycle APR Raw Data-Final'!G$3:G$1977,'5th Cycle APR Raw Data-Final'!$A$3:$A$1977,'SB35 Determination Data'!$K128,'5th Cycle APR Raw Data-Final'!$T$3:$T$1977,"&gt;="&amp;'SB35 Determination Data'!$F128,'5th Cycle APR Raw Data-Final'!$T$3:$T$1977,"&lt;"&amp;E128),SUMIFS('5th Cycle APR Raw Data-Final'!G$3:G$1977,'5th Cycle APR Raw Data-Final'!$A$3:$A$1977,'SB35 Determination Data'!$K128,'5th Cycle APR Raw Data-Final'!$T$3:$T$1977,"&gt;="&amp;'SB35 Determination Data'!$F128,'5th Cycle APR Raw Data-Final'!$T$3:$T$1977,"&lt;="&amp;G128))</f>
        <v>0</v>
      </c>
      <c r="N128" s="60">
        <f>IF(AN128&lt;1,SUMIFS('5th Cycle APR Raw Data-Final'!H$3:H$1977,'5th Cycle APR Raw Data-Final'!$A$3:$A$1977,'SB35 Determination Data'!$K128,'5th Cycle APR Raw Data-Final'!$T$3:$T$1977,"&gt;="&amp;'SB35 Determination Data'!$F128,'5th Cycle APR Raw Data-Final'!$T$3:$T$1977,"&lt;"&amp;E128),SUMIFS('5th Cycle APR Raw Data-Final'!H$3:H$1977,'5th Cycle APR Raw Data-Final'!$A$3:$A$1977,'SB35 Determination Data'!$K128,'5th Cycle APR Raw Data-Final'!$T$3:$T$1977,"&gt;="&amp;'SB35 Determination Data'!$F128,'5th Cycle APR Raw Data-Final'!$T$3:$T$1977,"&lt;="&amp;G128))</f>
        <v>0</v>
      </c>
      <c r="O128" s="60">
        <f>IF(AN128&lt;1,SUMIFS('5th Cycle APR Raw Data-Final'!I$3:I$1977,'5th Cycle APR Raw Data-Final'!$A$3:$A$1977,'SB35 Determination Data'!$K128,'5th Cycle APR Raw Data-Final'!$T$3:$T$1977,"&gt;="&amp;'SB35 Determination Data'!$F128,'5th Cycle APR Raw Data-Final'!$T$3:$T$1977,"&lt;"&amp;E128),SUMIFS('5th Cycle APR Raw Data-Final'!I$3:I$1977,'5th Cycle APR Raw Data-Final'!$A$3:$A$1977,'SB35 Determination Data'!$K128,'5th Cycle APR Raw Data-Final'!$T$3:$T$1977,"&gt;="&amp;'SB35 Determination Data'!$F128,'5th Cycle APR Raw Data-Final'!$T$3:$T$1977,"&lt;="&amp;G128))</f>
        <v>0</v>
      </c>
      <c r="P128" s="60">
        <f t="shared" si="8"/>
        <v>210</v>
      </c>
      <c r="Q128" s="31">
        <f t="shared" si="9"/>
        <v>0</v>
      </c>
      <c r="R128" s="61">
        <f t="shared" si="10"/>
        <v>105</v>
      </c>
      <c r="S128" s="61">
        <f t="shared" si="11"/>
        <v>0</v>
      </c>
      <c r="T128" s="60">
        <f>VLOOKUP(K128,'5th Cycle APR Raw Data-Final'!$A$3:$P$1977,10,FALSE)</f>
        <v>123</v>
      </c>
      <c r="U128" s="60">
        <f>IF(AN128&lt;1,SUMIFS('5th Cycle APR Raw Data-Final'!K$3:K$1977,'5th Cycle APR Raw Data-Final'!$A$3:$A$1977,'SB35 Determination Data'!$K128,'5th Cycle APR Raw Data-Final'!$T$3:$T$1977,"&gt;="&amp;'SB35 Determination Data'!$F128,'5th Cycle APR Raw Data-Final'!$T$3:$T$1977,"&lt;"&amp;E128),SUMIFS('5th Cycle APR Raw Data-Final'!K$3:K$1977,'5th Cycle APR Raw Data-Final'!$A$3:$A$1977,'SB35 Determination Data'!$K128,'5th Cycle APR Raw Data-Final'!$T$3:$T$1977,"&gt;="&amp;'SB35 Determination Data'!$F128,'5th Cycle APR Raw Data-Final'!$T$3:$T$1977,"&lt;="&amp;G128))</f>
        <v>6</v>
      </c>
      <c r="V128" s="60">
        <f>IF(AN128&lt;1,SUMIFS('5th Cycle APR Raw Data-Final'!L$3:L$1977,'5th Cycle APR Raw Data-Final'!$A$3:$A$1977,'SB35 Determination Data'!$K128,'5th Cycle APR Raw Data-Final'!$T$3:$T$1977,"&gt;="&amp;'SB35 Determination Data'!$F128,'5th Cycle APR Raw Data-Final'!$T$3:$T$1977,"&lt;"&amp;E128),SUMIFS('5th Cycle APR Raw Data-Final'!L$3:L$1977,'5th Cycle APR Raw Data-Final'!$A$3:$A$1977,'SB35 Determination Data'!$K128,'5th Cycle APR Raw Data-Final'!$T$3:$T$1977,"&gt;="&amp;'SB35 Determination Data'!$F128,'5th Cycle APR Raw Data-Final'!$T$3:$T$1977,"&lt;="&amp;G128))</f>
        <v>6</v>
      </c>
      <c r="W128" s="60">
        <f>IF(AN128&lt;1,SUMIFS('5th Cycle APR Raw Data-Final'!M$3:M$1977,'5th Cycle APR Raw Data-Final'!$A$3:$A$1977,'SB35 Determination Data'!$K128,'5th Cycle APR Raw Data-Final'!$T$3:$T$1977,"&gt;="&amp;'SB35 Determination Data'!$F128,'5th Cycle APR Raw Data-Final'!$T$3:$T$1977,"&lt;"&amp;E128),SUMIFS('5th Cycle APR Raw Data-Final'!M$3:M$1977,'5th Cycle APR Raw Data-Final'!$A$3:$A$1977,'SB35 Determination Data'!$K128,'5th Cycle APR Raw Data-Final'!$T$3:$T$1977,"&gt;="&amp;'SB35 Determination Data'!$F128,'5th Cycle APR Raw Data-Final'!$T$3:$T$1977,"&lt;="&amp;G128))</f>
        <v>0</v>
      </c>
      <c r="X128" s="60">
        <f t="shared" si="12"/>
        <v>117</v>
      </c>
      <c r="Y128" s="60">
        <f t="shared" si="13"/>
        <v>6</v>
      </c>
      <c r="Z128" s="60">
        <f t="shared" si="14"/>
        <v>117</v>
      </c>
      <c r="AA128" s="31">
        <f t="shared" si="15"/>
        <v>4.878048780487805E-2</v>
      </c>
      <c r="AB128" s="31">
        <f t="shared" si="16"/>
        <v>4.878048780487805E-2</v>
      </c>
      <c r="AC128" s="60">
        <f>VLOOKUP(K128,'5th Cycle APR Raw Data-Final'!$A$3:$P$1977,14,FALSE)</f>
        <v>135</v>
      </c>
      <c r="AD128" s="60">
        <f>IF(AN128&lt;1,SUMIFS('5th Cycle APR Raw Data-Final'!$O$3:$O$1977,'5th Cycle APR Raw Data-Final'!$A$3:$A$1977,'SB35 Determination Data'!$K128,'5th Cycle APR Raw Data-Final'!$T$3:$T$1977,"&gt;="&amp;'SB35 Determination Data'!$F128,'5th Cycle APR Raw Data-Final'!$T$3:$T$1977,"&lt;"&amp;E128),SUMIFS('5th Cycle APR Raw Data-Final'!$O$3:$O$1977,'5th Cycle APR Raw Data-Final'!$A$3:$A$1977,'SB35 Determination Data'!$K128,'5th Cycle APR Raw Data-Final'!$T$3:$T$1977,"&gt;="&amp;'SB35 Determination Data'!$F128,'5th Cycle APR Raw Data-Final'!$T$3:$T$1977,"&lt;="&amp;G128))</f>
        <v>70</v>
      </c>
      <c r="AE128" s="60">
        <f t="shared" si="17"/>
        <v>65</v>
      </c>
      <c r="AF128" s="31">
        <f t="shared" si="18"/>
        <v>0.51851851851851849</v>
      </c>
      <c r="AG128" s="60">
        <f>VLOOKUP(K128,'5th Cycle APR Raw Data-Final'!$A$3:$P$1977,16,FALSE)</f>
        <v>346</v>
      </c>
      <c r="AH128" s="60">
        <f>IF(AN128&lt;1,SUMIFS('5th Cycle APR Raw Data-Final'!$Q$3:$Q$1977,'5th Cycle APR Raw Data-Final'!$A$3:$A$1977,'SB35 Determination Data'!$K128,'5th Cycle APR Raw Data-Final'!$T$3:$T$1977,"&gt;="&amp;'SB35 Determination Data'!$F128,'5th Cycle APR Raw Data-Final'!$T$3:$T$1977,"&lt;"&amp;E128),SUMIFS('5th Cycle APR Raw Data-Final'!$Q$3:$Q$1977,'5th Cycle APR Raw Data-Final'!$A$3:$A$1977,'SB35 Determination Data'!$K128,'5th Cycle APR Raw Data-Final'!$T$3:$T$1977,"&gt;="&amp;'SB35 Determination Data'!$F128,'5th Cycle APR Raw Data-Final'!$T$3:$T$1977,"&lt;="&amp;G128))</f>
        <v>204</v>
      </c>
      <c r="AI128" s="60">
        <f t="shared" si="19"/>
        <v>142</v>
      </c>
      <c r="AJ128" s="31">
        <f t="shared" si="20"/>
        <v>0.58959537572254339</v>
      </c>
      <c r="AK128" s="60">
        <f>VLOOKUP(K128,'5th Cycle APR Raw Data-Final'!$A$3:$R$1977,18,FALSE)</f>
        <v>814</v>
      </c>
      <c r="AL128" s="60">
        <f>IF(AN128&lt;1,SUMIFS('5th Cycle APR Raw Data-Final'!$S$3:$S$1977,'5th Cycle APR Raw Data-Final'!$A$3:$A$1977,'SB35 Determination Data'!$K128,'5th Cycle APR Raw Data-Final'!$T$3:$T$1977,"&gt;="&amp;'SB35 Determination Data'!$F128,'5th Cycle APR Raw Data-Final'!$T$3:$T$1977,"&lt;"&amp;E128),SUMIFS('5th Cycle APR Raw Data-Final'!$S$3:$S$1977,'5th Cycle APR Raw Data-Final'!$A$3:$A$1977,'SB35 Determination Data'!$K128,'5th Cycle APR Raw Data-Final'!$T$3:$T$1977,"&gt;="&amp;'SB35 Determination Data'!$F128,'5th Cycle APR Raw Data-Final'!$T$3:$T$1977,"&lt;="&amp;G128))</f>
        <v>280</v>
      </c>
      <c r="AM128" s="60">
        <f t="shared" si="21"/>
        <v>534</v>
      </c>
      <c r="AN128" s="62">
        <f t="shared" si="22"/>
        <v>0.5</v>
      </c>
      <c r="AO128" s="9" t="str">
        <f t="shared" si="23"/>
        <v>NO</v>
      </c>
      <c r="AP128" s="9" t="str">
        <f t="shared" si="24"/>
        <v>YES</v>
      </c>
      <c r="AQ128" s="9" t="str">
        <f t="shared" si="25"/>
        <v>NO</v>
      </c>
      <c r="AR128" s="48" t="str">
        <f>VLOOKUP(K128,'2018Submitted'!$A$2:$C$540,3,FALSE)</f>
        <v>Successful</v>
      </c>
      <c r="AS128" s="9" t="str">
        <f t="shared" si="26"/>
        <v>NO</v>
      </c>
      <c r="AT128" s="9" t="str">
        <f t="shared" si="27"/>
        <v>YES</v>
      </c>
    </row>
    <row r="129" spans="1:46" ht="12.75" customHeight="1" x14ac:dyDescent="0.15">
      <c r="A129" s="9" t="s">
        <v>168</v>
      </c>
      <c r="B129" s="9" t="str">
        <f t="shared" si="0"/>
        <v>DUARTE</v>
      </c>
      <c r="C129" s="31">
        <f t="shared" si="1"/>
        <v>0.625</v>
      </c>
      <c r="D129" s="45">
        <f t="shared" si="2"/>
        <v>8</v>
      </c>
      <c r="E129" s="46">
        <f t="shared" si="3"/>
        <v>2018</v>
      </c>
      <c r="F129" s="46">
        <f t="shared" si="4"/>
        <v>2014</v>
      </c>
      <c r="G129" s="46" t="str">
        <f t="shared" si="5"/>
        <v>2021</v>
      </c>
      <c r="H129" s="9" t="str">
        <f t="shared" si="6"/>
        <v>10/15/2013</v>
      </c>
      <c r="I129" s="9" t="str">
        <f t="shared" si="7"/>
        <v>10/15/2021</v>
      </c>
      <c r="J129" s="9" t="s">
        <v>144</v>
      </c>
      <c r="K129" s="29" t="s">
        <v>187</v>
      </c>
      <c r="L129" s="60">
        <f>VLOOKUP(K129,'5th Cycle APR Raw Data-Final'!$A$3:$P$1977,6,FALSE)</f>
        <v>87</v>
      </c>
      <c r="M129" s="60">
        <f>IF(AN129&lt;1,SUMIFS('5th Cycle APR Raw Data-Final'!G$3:G$1977,'5th Cycle APR Raw Data-Final'!$A$3:$A$1977,'SB35 Determination Data'!$K129,'5th Cycle APR Raw Data-Final'!$T$3:$T$1977,"&gt;="&amp;'SB35 Determination Data'!$F129,'5th Cycle APR Raw Data-Final'!$T$3:$T$1977,"&lt;"&amp;E129),SUMIFS('5th Cycle APR Raw Data-Final'!G$3:G$1977,'5th Cycle APR Raw Data-Final'!$A$3:$A$1977,'SB35 Determination Data'!$K129,'5th Cycle APR Raw Data-Final'!$T$3:$T$1977,"&gt;="&amp;'SB35 Determination Data'!$F129,'5th Cycle APR Raw Data-Final'!$T$3:$T$1977,"&lt;="&amp;G129))</f>
        <v>42</v>
      </c>
      <c r="N129" s="60">
        <f>IF(AN129&lt;1,SUMIFS('5th Cycle APR Raw Data-Final'!H$3:H$1977,'5th Cycle APR Raw Data-Final'!$A$3:$A$1977,'SB35 Determination Data'!$K129,'5th Cycle APR Raw Data-Final'!$T$3:$T$1977,"&gt;="&amp;'SB35 Determination Data'!$F129,'5th Cycle APR Raw Data-Final'!$T$3:$T$1977,"&lt;"&amp;E129),SUMIFS('5th Cycle APR Raw Data-Final'!H$3:H$1977,'5th Cycle APR Raw Data-Final'!$A$3:$A$1977,'SB35 Determination Data'!$K129,'5th Cycle APR Raw Data-Final'!$T$3:$T$1977,"&gt;="&amp;'SB35 Determination Data'!$F129,'5th Cycle APR Raw Data-Final'!$T$3:$T$1977,"&lt;="&amp;G129))</f>
        <v>42</v>
      </c>
      <c r="O129" s="60">
        <f>IF(AN129&lt;1,SUMIFS('5th Cycle APR Raw Data-Final'!I$3:I$1977,'5th Cycle APR Raw Data-Final'!$A$3:$A$1977,'SB35 Determination Data'!$K129,'5th Cycle APR Raw Data-Final'!$T$3:$T$1977,"&gt;="&amp;'SB35 Determination Data'!$F129,'5th Cycle APR Raw Data-Final'!$T$3:$T$1977,"&lt;"&amp;E129),SUMIFS('5th Cycle APR Raw Data-Final'!I$3:I$1977,'5th Cycle APR Raw Data-Final'!$A$3:$A$1977,'SB35 Determination Data'!$K129,'5th Cycle APR Raw Data-Final'!$T$3:$T$1977,"&gt;="&amp;'SB35 Determination Data'!$F129,'5th Cycle APR Raw Data-Final'!$T$3:$T$1977,"&lt;="&amp;G129))</f>
        <v>0</v>
      </c>
      <c r="P129" s="60">
        <f t="shared" si="8"/>
        <v>45</v>
      </c>
      <c r="Q129" s="31">
        <f t="shared" si="9"/>
        <v>0.48275862068965519</v>
      </c>
      <c r="R129" s="61">
        <f t="shared" si="10"/>
        <v>44</v>
      </c>
      <c r="S129" s="61">
        <f t="shared" si="11"/>
        <v>0</v>
      </c>
      <c r="T129" s="60">
        <f>VLOOKUP(K129,'5th Cycle APR Raw Data-Final'!$A$3:$P$1977,10,FALSE)</f>
        <v>53</v>
      </c>
      <c r="U129" s="60">
        <f>IF(AN129&lt;1,SUMIFS('5th Cycle APR Raw Data-Final'!K$3:K$1977,'5th Cycle APR Raw Data-Final'!$A$3:$A$1977,'SB35 Determination Data'!$K129,'5th Cycle APR Raw Data-Final'!$T$3:$T$1977,"&gt;="&amp;'SB35 Determination Data'!$F129,'5th Cycle APR Raw Data-Final'!$T$3:$T$1977,"&lt;"&amp;E129),SUMIFS('5th Cycle APR Raw Data-Final'!K$3:K$1977,'5th Cycle APR Raw Data-Final'!$A$3:$A$1977,'SB35 Determination Data'!$K129,'5th Cycle APR Raw Data-Final'!$T$3:$T$1977,"&gt;="&amp;'SB35 Determination Data'!$F129,'5th Cycle APR Raw Data-Final'!$T$3:$T$1977,"&lt;="&amp;G129))</f>
        <v>1</v>
      </c>
      <c r="V129" s="60">
        <f>IF(AN129&lt;1,SUMIFS('5th Cycle APR Raw Data-Final'!L$3:L$1977,'5th Cycle APR Raw Data-Final'!$A$3:$A$1977,'SB35 Determination Data'!$K129,'5th Cycle APR Raw Data-Final'!$T$3:$T$1977,"&gt;="&amp;'SB35 Determination Data'!$F129,'5th Cycle APR Raw Data-Final'!$T$3:$T$1977,"&lt;"&amp;E129),SUMIFS('5th Cycle APR Raw Data-Final'!L$3:L$1977,'5th Cycle APR Raw Data-Final'!$A$3:$A$1977,'SB35 Determination Data'!$K129,'5th Cycle APR Raw Data-Final'!$T$3:$T$1977,"&gt;="&amp;'SB35 Determination Data'!$F129,'5th Cycle APR Raw Data-Final'!$T$3:$T$1977,"&lt;="&amp;G129))</f>
        <v>1</v>
      </c>
      <c r="W129" s="60">
        <f>IF(AN129&lt;1,SUMIFS('5th Cycle APR Raw Data-Final'!M$3:M$1977,'5th Cycle APR Raw Data-Final'!$A$3:$A$1977,'SB35 Determination Data'!$K129,'5th Cycle APR Raw Data-Final'!$T$3:$T$1977,"&gt;="&amp;'SB35 Determination Data'!$F129,'5th Cycle APR Raw Data-Final'!$T$3:$T$1977,"&lt;"&amp;E129),SUMIFS('5th Cycle APR Raw Data-Final'!M$3:M$1977,'5th Cycle APR Raw Data-Final'!$A$3:$A$1977,'SB35 Determination Data'!$K129,'5th Cycle APR Raw Data-Final'!$T$3:$T$1977,"&gt;="&amp;'SB35 Determination Data'!$F129,'5th Cycle APR Raw Data-Final'!$T$3:$T$1977,"&lt;="&amp;G129))</f>
        <v>0</v>
      </c>
      <c r="X129" s="60">
        <f t="shared" si="12"/>
        <v>52</v>
      </c>
      <c r="Y129" s="60">
        <f t="shared" si="13"/>
        <v>1</v>
      </c>
      <c r="Z129" s="60">
        <f t="shared" si="14"/>
        <v>52</v>
      </c>
      <c r="AA129" s="31">
        <f t="shared" si="15"/>
        <v>1.8867924528301886E-2</v>
      </c>
      <c r="AB129" s="31">
        <f t="shared" si="16"/>
        <v>1.8867924528301886E-2</v>
      </c>
      <c r="AC129" s="60">
        <f>VLOOKUP(K129,'5th Cycle APR Raw Data-Final'!$A$3:$P$1977,14,FALSE)</f>
        <v>55</v>
      </c>
      <c r="AD129" s="60">
        <f>IF(AN129&lt;1,SUMIFS('5th Cycle APR Raw Data-Final'!$O$3:$O$1977,'5th Cycle APR Raw Data-Final'!$A$3:$A$1977,'SB35 Determination Data'!$K129,'5th Cycle APR Raw Data-Final'!$T$3:$T$1977,"&gt;="&amp;'SB35 Determination Data'!$F129,'5th Cycle APR Raw Data-Final'!$T$3:$T$1977,"&lt;"&amp;E129),SUMIFS('5th Cycle APR Raw Data-Final'!$O$3:$O$1977,'5th Cycle APR Raw Data-Final'!$A$3:$A$1977,'SB35 Determination Data'!$K129,'5th Cycle APR Raw Data-Final'!$T$3:$T$1977,"&gt;="&amp;'SB35 Determination Data'!$F129,'5th Cycle APR Raw Data-Final'!$T$3:$T$1977,"&lt;="&amp;G129))</f>
        <v>3</v>
      </c>
      <c r="AE129" s="60">
        <f t="shared" si="17"/>
        <v>52</v>
      </c>
      <c r="AF129" s="31">
        <f t="shared" si="18"/>
        <v>5.4545454545454543E-2</v>
      </c>
      <c r="AG129" s="60">
        <f>VLOOKUP(K129,'5th Cycle APR Raw Data-Final'!$A$3:$P$1977,16,FALSE)</f>
        <v>142</v>
      </c>
      <c r="AH129" s="60">
        <f>IF(AN129&lt;1,SUMIFS('5th Cycle APR Raw Data-Final'!$Q$3:$Q$1977,'5th Cycle APR Raw Data-Final'!$A$3:$A$1977,'SB35 Determination Data'!$K129,'5th Cycle APR Raw Data-Final'!$T$3:$T$1977,"&gt;="&amp;'SB35 Determination Data'!$F129,'5th Cycle APR Raw Data-Final'!$T$3:$T$1977,"&lt;"&amp;E129),SUMIFS('5th Cycle APR Raw Data-Final'!$Q$3:$Q$1977,'5th Cycle APR Raw Data-Final'!$A$3:$A$1977,'SB35 Determination Data'!$K129,'5th Cycle APR Raw Data-Final'!$T$3:$T$1977,"&gt;="&amp;'SB35 Determination Data'!$F129,'5th Cycle APR Raw Data-Final'!$T$3:$T$1977,"&lt;="&amp;G129))</f>
        <v>1</v>
      </c>
      <c r="AI129" s="60">
        <f t="shared" si="19"/>
        <v>141</v>
      </c>
      <c r="AJ129" s="31">
        <f t="shared" si="20"/>
        <v>7.0422535211267607E-3</v>
      </c>
      <c r="AK129" s="60">
        <f>VLOOKUP(K129,'5th Cycle APR Raw Data-Final'!$A$3:$R$1977,18,FALSE)</f>
        <v>337</v>
      </c>
      <c r="AL129" s="60">
        <f>IF(AN129&lt;1,SUMIFS('5th Cycle APR Raw Data-Final'!$S$3:$S$1977,'5th Cycle APR Raw Data-Final'!$A$3:$A$1977,'SB35 Determination Data'!$K129,'5th Cycle APR Raw Data-Final'!$T$3:$T$1977,"&gt;="&amp;'SB35 Determination Data'!$F129,'5th Cycle APR Raw Data-Final'!$T$3:$T$1977,"&lt;"&amp;E129),SUMIFS('5th Cycle APR Raw Data-Final'!$S$3:$S$1977,'5th Cycle APR Raw Data-Final'!$A$3:$A$1977,'SB35 Determination Data'!$K129,'5th Cycle APR Raw Data-Final'!$T$3:$T$1977,"&gt;="&amp;'SB35 Determination Data'!$F129,'5th Cycle APR Raw Data-Final'!$T$3:$T$1977,"&lt;="&amp;G129))</f>
        <v>47</v>
      </c>
      <c r="AM129" s="60">
        <f t="shared" si="21"/>
        <v>290</v>
      </c>
      <c r="AN129" s="62">
        <f t="shared" si="22"/>
        <v>0.5</v>
      </c>
      <c r="AO129" s="9" t="str">
        <f t="shared" si="23"/>
        <v>YES</v>
      </c>
      <c r="AP129" s="9" t="str">
        <f t="shared" si="24"/>
        <v>NO</v>
      </c>
      <c r="AQ129" s="9" t="str">
        <f t="shared" si="25"/>
        <v>NO</v>
      </c>
      <c r="AR129" s="48" t="str">
        <f>VLOOKUP(K129,'2018Submitted'!$A$2:$C$540,3,FALSE)</f>
        <v>Successful</v>
      </c>
      <c r="AS129" s="9" t="str">
        <f t="shared" si="26"/>
        <v>NO</v>
      </c>
      <c r="AT129" s="9" t="str">
        <f t="shared" si="27"/>
        <v>NO</v>
      </c>
    </row>
    <row r="130" spans="1:46" ht="12.75" customHeight="1" x14ac:dyDescent="0.15">
      <c r="A130" s="9" t="s">
        <v>66</v>
      </c>
      <c r="B130" s="9" t="str">
        <f t="shared" si="0"/>
        <v>DUBLIN</v>
      </c>
      <c r="C130" s="31">
        <f t="shared" si="1"/>
        <v>0.5</v>
      </c>
      <c r="D130" s="45">
        <f t="shared" si="2"/>
        <v>8</v>
      </c>
      <c r="E130" s="46">
        <f t="shared" si="3"/>
        <v>2019</v>
      </c>
      <c r="F130" s="46">
        <f t="shared" si="4"/>
        <v>2015</v>
      </c>
      <c r="G130" s="46">
        <f t="shared" si="5"/>
        <v>2022</v>
      </c>
      <c r="H130" s="9" t="str">
        <f t="shared" si="6"/>
        <v>01/31/2015</v>
      </c>
      <c r="I130" s="9" t="str">
        <f t="shared" si="7"/>
        <v>01/31/2023</v>
      </c>
      <c r="J130" s="9" t="s">
        <v>67</v>
      </c>
      <c r="K130" s="29" t="s">
        <v>71</v>
      </c>
      <c r="L130" s="60">
        <f>VLOOKUP(K130,'5th Cycle APR Raw Data-Final'!$A$3:$P$1977,6,FALSE)</f>
        <v>796</v>
      </c>
      <c r="M130" s="60">
        <f>IF(AN130&lt;1,SUMIFS('5th Cycle APR Raw Data-Final'!G$3:G$1977,'5th Cycle APR Raw Data-Final'!$A$3:$A$1977,'SB35 Determination Data'!$K130,'5th Cycle APR Raw Data-Final'!$T$3:$T$1977,"&gt;="&amp;'SB35 Determination Data'!$F130,'5th Cycle APR Raw Data-Final'!$T$3:$T$1977,"&lt;"&amp;E130),SUMIFS('5th Cycle APR Raw Data-Final'!G$3:G$1977,'5th Cycle APR Raw Data-Final'!$A$3:$A$1977,'SB35 Determination Data'!$K130,'5th Cycle APR Raw Data-Final'!$T$3:$T$1977,"&gt;="&amp;'SB35 Determination Data'!$F130,'5th Cycle APR Raw Data-Final'!$T$3:$T$1977,"&lt;="&amp;G130))</f>
        <v>26</v>
      </c>
      <c r="N130" s="60">
        <f>IF(AN130&lt;1,SUMIFS('5th Cycle APR Raw Data-Final'!H$3:H$1977,'5th Cycle APR Raw Data-Final'!$A$3:$A$1977,'SB35 Determination Data'!$K130,'5th Cycle APR Raw Data-Final'!$T$3:$T$1977,"&gt;="&amp;'SB35 Determination Data'!$F130,'5th Cycle APR Raw Data-Final'!$T$3:$T$1977,"&lt;"&amp;E130),SUMIFS('5th Cycle APR Raw Data-Final'!H$3:H$1977,'5th Cycle APR Raw Data-Final'!$A$3:$A$1977,'SB35 Determination Data'!$K130,'5th Cycle APR Raw Data-Final'!$T$3:$T$1977,"&gt;="&amp;'SB35 Determination Data'!$F130,'5th Cycle APR Raw Data-Final'!$T$3:$T$1977,"&lt;="&amp;G130))</f>
        <v>26</v>
      </c>
      <c r="O130" s="60">
        <f>IF(AN130&lt;1,SUMIFS('5th Cycle APR Raw Data-Final'!I$3:I$1977,'5th Cycle APR Raw Data-Final'!$A$3:$A$1977,'SB35 Determination Data'!$K130,'5th Cycle APR Raw Data-Final'!$T$3:$T$1977,"&gt;="&amp;'SB35 Determination Data'!$F130,'5th Cycle APR Raw Data-Final'!$T$3:$T$1977,"&lt;"&amp;E130),SUMIFS('5th Cycle APR Raw Data-Final'!I$3:I$1977,'5th Cycle APR Raw Data-Final'!$A$3:$A$1977,'SB35 Determination Data'!$K130,'5th Cycle APR Raw Data-Final'!$T$3:$T$1977,"&gt;="&amp;'SB35 Determination Data'!$F130,'5th Cycle APR Raw Data-Final'!$T$3:$T$1977,"&lt;="&amp;G130))</f>
        <v>0</v>
      </c>
      <c r="P130" s="60">
        <f t="shared" si="8"/>
        <v>770</v>
      </c>
      <c r="Q130" s="31">
        <f t="shared" si="9"/>
        <v>3.2663316582914576E-2</v>
      </c>
      <c r="R130" s="61">
        <f t="shared" si="10"/>
        <v>398</v>
      </c>
      <c r="S130" s="61">
        <f t="shared" si="11"/>
        <v>0</v>
      </c>
      <c r="T130" s="60">
        <f>VLOOKUP(K130,'5th Cycle APR Raw Data-Final'!$A$3:$P$1977,10,FALSE)</f>
        <v>446</v>
      </c>
      <c r="U130" s="60">
        <f>IF(AN130&lt;1,SUMIFS('5th Cycle APR Raw Data-Final'!K$3:K$1977,'5th Cycle APR Raw Data-Final'!$A$3:$A$1977,'SB35 Determination Data'!$K130,'5th Cycle APR Raw Data-Final'!$T$3:$T$1977,"&gt;="&amp;'SB35 Determination Data'!$F130,'5th Cycle APR Raw Data-Final'!$T$3:$T$1977,"&lt;"&amp;E130),SUMIFS('5th Cycle APR Raw Data-Final'!K$3:K$1977,'5th Cycle APR Raw Data-Final'!$A$3:$A$1977,'SB35 Determination Data'!$K130,'5th Cycle APR Raw Data-Final'!$T$3:$T$1977,"&gt;="&amp;'SB35 Determination Data'!$F130,'5th Cycle APR Raw Data-Final'!$T$3:$T$1977,"&lt;="&amp;G130))</f>
        <v>39</v>
      </c>
      <c r="V130" s="60">
        <f>IF(AN130&lt;1,SUMIFS('5th Cycle APR Raw Data-Final'!L$3:L$1977,'5th Cycle APR Raw Data-Final'!$A$3:$A$1977,'SB35 Determination Data'!$K130,'5th Cycle APR Raw Data-Final'!$T$3:$T$1977,"&gt;="&amp;'SB35 Determination Data'!$F130,'5th Cycle APR Raw Data-Final'!$T$3:$T$1977,"&lt;"&amp;E130),SUMIFS('5th Cycle APR Raw Data-Final'!L$3:L$1977,'5th Cycle APR Raw Data-Final'!$A$3:$A$1977,'SB35 Determination Data'!$K130,'5th Cycle APR Raw Data-Final'!$T$3:$T$1977,"&gt;="&amp;'SB35 Determination Data'!$F130,'5th Cycle APR Raw Data-Final'!$T$3:$T$1977,"&lt;="&amp;G130))</f>
        <v>39</v>
      </c>
      <c r="W130" s="60">
        <f>IF(AN130&lt;1,SUMIFS('5th Cycle APR Raw Data-Final'!M$3:M$1977,'5th Cycle APR Raw Data-Final'!$A$3:$A$1977,'SB35 Determination Data'!$K130,'5th Cycle APR Raw Data-Final'!$T$3:$T$1977,"&gt;="&amp;'SB35 Determination Data'!$F130,'5th Cycle APR Raw Data-Final'!$T$3:$T$1977,"&lt;"&amp;E130),SUMIFS('5th Cycle APR Raw Data-Final'!M$3:M$1977,'5th Cycle APR Raw Data-Final'!$A$3:$A$1977,'SB35 Determination Data'!$K130,'5th Cycle APR Raw Data-Final'!$T$3:$T$1977,"&gt;="&amp;'SB35 Determination Data'!$F130,'5th Cycle APR Raw Data-Final'!$T$3:$T$1977,"&lt;="&amp;G130))</f>
        <v>0</v>
      </c>
      <c r="X130" s="60">
        <f t="shared" si="12"/>
        <v>407</v>
      </c>
      <c r="Y130" s="60">
        <f t="shared" si="13"/>
        <v>39</v>
      </c>
      <c r="Z130" s="60">
        <f t="shared" si="14"/>
        <v>407</v>
      </c>
      <c r="AA130" s="31">
        <f t="shared" si="15"/>
        <v>8.744394618834081E-2</v>
      </c>
      <c r="AB130" s="31">
        <f t="shared" si="16"/>
        <v>8.744394618834081E-2</v>
      </c>
      <c r="AC130" s="60">
        <f>VLOOKUP(K130,'5th Cycle APR Raw Data-Final'!$A$3:$P$1977,14,FALSE)</f>
        <v>425</v>
      </c>
      <c r="AD130" s="60">
        <f>IF(AN130&lt;1,SUMIFS('5th Cycle APR Raw Data-Final'!$O$3:$O$1977,'5th Cycle APR Raw Data-Final'!$A$3:$A$1977,'SB35 Determination Data'!$K130,'5th Cycle APR Raw Data-Final'!$T$3:$T$1977,"&gt;="&amp;'SB35 Determination Data'!$F130,'5th Cycle APR Raw Data-Final'!$T$3:$T$1977,"&lt;"&amp;E130),SUMIFS('5th Cycle APR Raw Data-Final'!$O$3:$O$1977,'5th Cycle APR Raw Data-Final'!$A$3:$A$1977,'SB35 Determination Data'!$K130,'5th Cycle APR Raw Data-Final'!$T$3:$T$1977,"&gt;="&amp;'SB35 Determination Data'!$F130,'5th Cycle APR Raw Data-Final'!$T$3:$T$1977,"&lt;="&amp;G130))</f>
        <v>31</v>
      </c>
      <c r="AE130" s="60">
        <f t="shared" si="17"/>
        <v>394</v>
      </c>
      <c r="AF130" s="31">
        <f t="shared" si="18"/>
        <v>7.2941176470588232E-2</v>
      </c>
      <c r="AG130" s="60">
        <f>VLOOKUP(K130,'5th Cycle APR Raw Data-Final'!$A$3:$P$1977,16,FALSE)</f>
        <v>618</v>
      </c>
      <c r="AH130" s="60">
        <f>IF(AN130&lt;1,SUMIFS('5th Cycle APR Raw Data-Final'!$Q$3:$Q$1977,'5th Cycle APR Raw Data-Final'!$A$3:$A$1977,'SB35 Determination Data'!$K130,'5th Cycle APR Raw Data-Final'!$T$3:$T$1977,"&gt;="&amp;'SB35 Determination Data'!$F130,'5th Cycle APR Raw Data-Final'!$T$3:$T$1977,"&lt;"&amp;E130),SUMIFS('5th Cycle APR Raw Data-Final'!$Q$3:$Q$1977,'5th Cycle APR Raw Data-Final'!$A$3:$A$1977,'SB35 Determination Data'!$K130,'5th Cycle APR Raw Data-Final'!$T$3:$T$1977,"&gt;="&amp;'SB35 Determination Data'!$F130,'5th Cycle APR Raw Data-Final'!$T$3:$T$1977,"&lt;="&amp;G130))</f>
        <v>3408</v>
      </c>
      <c r="AI130" s="60">
        <f t="shared" si="19"/>
        <v>0</v>
      </c>
      <c r="AJ130" s="31">
        <f t="shared" si="20"/>
        <v>5.5145631067961167</v>
      </c>
      <c r="AK130" s="60">
        <f>VLOOKUP(K130,'5th Cycle APR Raw Data-Final'!$A$3:$R$1977,18,FALSE)</f>
        <v>2285</v>
      </c>
      <c r="AL130" s="60">
        <f>IF(AN130&lt;1,SUMIFS('5th Cycle APR Raw Data-Final'!$S$3:$S$1977,'5th Cycle APR Raw Data-Final'!$A$3:$A$1977,'SB35 Determination Data'!$K130,'5th Cycle APR Raw Data-Final'!$T$3:$T$1977,"&gt;="&amp;'SB35 Determination Data'!$F130,'5th Cycle APR Raw Data-Final'!$T$3:$T$1977,"&lt;"&amp;E130),SUMIFS('5th Cycle APR Raw Data-Final'!$S$3:$S$1977,'5th Cycle APR Raw Data-Final'!$A$3:$A$1977,'SB35 Determination Data'!$K130,'5th Cycle APR Raw Data-Final'!$T$3:$T$1977,"&gt;="&amp;'SB35 Determination Data'!$F130,'5th Cycle APR Raw Data-Final'!$T$3:$T$1977,"&lt;="&amp;G130))</f>
        <v>3504</v>
      </c>
      <c r="AM130" s="60">
        <f t="shared" si="21"/>
        <v>1571</v>
      </c>
      <c r="AN130" s="62">
        <f t="shared" si="22"/>
        <v>0.5</v>
      </c>
      <c r="AO130" s="9" t="str">
        <f t="shared" si="23"/>
        <v>NO</v>
      </c>
      <c r="AP130" s="9" t="str">
        <f t="shared" si="24"/>
        <v>YES</v>
      </c>
      <c r="AQ130" s="9" t="str">
        <f t="shared" si="25"/>
        <v>NO</v>
      </c>
      <c r="AR130" s="48" t="str">
        <f>VLOOKUP(K130,'2018Submitted'!$A$2:$C$540,3,FALSE)</f>
        <v>Successful</v>
      </c>
      <c r="AS130" s="9" t="str">
        <f t="shared" si="26"/>
        <v>NO</v>
      </c>
      <c r="AT130" s="9" t="str">
        <f t="shared" si="27"/>
        <v>YES</v>
      </c>
    </row>
    <row r="131" spans="1:46" ht="12.75" customHeight="1" x14ac:dyDescent="0.15">
      <c r="A131" s="9" t="s">
        <v>554</v>
      </c>
      <c r="B131" s="9" t="str">
        <f t="shared" si="0"/>
        <v>DUNSMUIR</v>
      </c>
      <c r="C131" s="31">
        <f t="shared" si="1"/>
        <v>1</v>
      </c>
      <c r="D131" s="45">
        <f t="shared" si="2"/>
        <v>5</v>
      </c>
      <c r="E131" s="46">
        <f t="shared" si="3"/>
        <v>2017</v>
      </c>
      <c r="F131" s="46">
        <f t="shared" si="4"/>
        <v>2014</v>
      </c>
      <c r="G131" s="46">
        <f t="shared" si="5"/>
        <v>2018</v>
      </c>
      <c r="H131" s="9" t="str">
        <f t="shared" si="6"/>
        <v>06/30/2014</v>
      </c>
      <c r="I131" s="9" t="str">
        <f t="shared" si="7"/>
        <v>06/30/2019</v>
      </c>
      <c r="J131" s="9" t="s">
        <v>83</v>
      </c>
      <c r="K131" s="29" t="s">
        <v>572</v>
      </c>
      <c r="L131" s="60">
        <f>VLOOKUP(K131,'5th Cycle APR Raw Data-Final'!$A$3:$P$1977,6,FALSE)</f>
        <v>6</v>
      </c>
      <c r="M131" s="60">
        <f>IF(AN131&lt;1,SUMIFS('5th Cycle APR Raw Data-Final'!G$3:G$1977,'5th Cycle APR Raw Data-Final'!$A$3:$A$1977,'SB35 Determination Data'!$K131,'5th Cycle APR Raw Data-Final'!$T$3:$T$1977,"&gt;="&amp;'SB35 Determination Data'!$F131,'5th Cycle APR Raw Data-Final'!$T$3:$T$1977,"&lt;"&amp;E131),SUMIFS('5th Cycle APR Raw Data-Final'!G$3:G$1977,'5th Cycle APR Raw Data-Final'!$A$3:$A$1977,'SB35 Determination Data'!$K131,'5th Cycle APR Raw Data-Final'!$T$3:$T$1977,"&gt;="&amp;'SB35 Determination Data'!$F131,'5th Cycle APR Raw Data-Final'!$T$3:$T$1977,"&lt;="&amp;G131))</f>
        <v>0</v>
      </c>
      <c r="N131" s="60">
        <f>IF(AN131&lt;1,SUMIFS('5th Cycle APR Raw Data-Final'!H$3:H$1977,'5th Cycle APR Raw Data-Final'!$A$3:$A$1977,'SB35 Determination Data'!$K131,'5th Cycle APR Raw Data-Final'!$T$3:$T$1977,"&gt;="&amp;'SB35 Determination Data'!$F131,'5th Cycle APR Raw Data-Final'!$T$3:$T$1977,"&lt;"&amp;E131),SUMIFS('5th Cycle APR Raw Data-Final'!H$3:H$1977,'5th Cycle APR Raw Data-Final'!$A$3:$A$1977,'SB35 Determination Data'!$K131,'5th Cycle APR Raw Data-Final'!$T$3:$T$1977,"&gt;="&amp;'SB35 Determination Data'!$F131,'5th Cycle APR Raw Data-Final'!$T$3:$T$1977,"&lt;="&amp;G131))</f>
        <v>0</v>
      </c>
      <c r="O131" s="60">
        <f>IF(AN131&lt;1,SUMIFS('5th Cycle APR Raw Data-Final'!I$3:I$1977,'5th Cycle APR Raw Data-Final'!$A$3:$A$1977,'SB35 Determination Data'!$K131,'5th Cycle APR Raw Data-Final'!$T$3:$T$1977,"&gt;="&amp;'SB35 Determination Data'!$F131,'5th Cycle APR Raw Data-Final'!$T$3:$T$1977,"&lt;"&amp;E131),SUMIFS('5th Cycle APR Raw Data-Final'!I$3:I$1977,'5th Cycle APR Raw Data-Final'!$A$3:$A$1977,'SB35 Determination Data'!$K131,'5th Cycle APR Raw Data-Final'!$T$3:$T$1977,"&gt;="&amp;'SB35 Determination Data'!$F131,'5th Cycle APR Raw Data-Final'!$T$3:$T$1977,"&lt;="&amp;G131))</f>
        <v>0</v>
      </c>
      <c r="P131" s="60">
        <f t="shared" si="8"/>
        <v>6</v>
      </c>
      <c r="Q131" s="31">
        <f t="shared" si="9"/>
        <v>0</v>
      </c>
      <c r="R131" s="61">
        <f t="shared" si="10"/>
        <v>6</v>
      </c>
      <c r="S131" s="61">
        <f t="shared" si="11"/>
        <v>0</v>
      </c>
      <c r="T131" s="60">
        <f>VLOOKUP(K131,'5th Cycle APR Raw Data-Final'!$A$3:$P$1977,10,FALSE)</f>
        <v>4</v>
      </c>
      <c r="U131" s="60">
        <f>IF(AN131&lt;1,SUMIFS('5th Cycle APR Raw Data-Final'!K$3:K$1977,'5th Cycle APR Raw Data-Final'!$A$3:$A$1977,'SB35 Determination Data'!$K131,'5th Cycle APR Raw Data-Final'!$T$3:$T$1977,"&gt;="&amp;'SB35 Determination Data'!$F131,'5th Cycle APR Raw Data-Final'!$T$3:$T$1977,"&lt;"&amp;E131),SUMIFS('5th Cycle APR Raw Data-Final'!K$3:K$1977,'5th Cycle APR Raw Data-Final'!$A$3:$A$1977,'SB35 Determination Data'!$K131,'5th Cycle APR Raw Data-Final'!$T$3:$T$1977,"&gt;="&amp;'SB35 Determination Data'!$F131,'5th Cycle APR Raw Data-Final'!$T$3:$T$1977,"&lt;="&amp;G131))</f>
        <v>0</v>
      </c>
      <c r="V131" s="60">
        <f>IF(AN131&lt;1,SUMIFS('5th Cycle APR Raw Data-Final'!L$3:L$1977,'5th Cycle APR Raw Data-Final'!$A$3:$A$1977,'SB35 Determination Data'!$K131,'5th Cycle APR Raw Data-Final'!$T$3:$T$1977,"&gt;="&amp;'SB35 Determination Data'!$F131,'5th Cycle APR Raw Data-Final'!$T$3:$T$1977,"&lt;"&amp;E131),SUMIFS('5th Cycle APR Raw Data-Final'!L$3:L$1977,'5th Cycle APR Raw Data-Final'!$A$3:$A$1977,'SB35 Determination Data'!$K131,'5th Cycle APR Raw Data-Final'!$T$3:$T$1977,"&gt;="&amp;'SB35 Determination Data'!$F131,'5th Cycle APR Raw Data-Final'!$T$3:$T$1977,"&lt;="&amp;G131))</f>
        <v>0</v>
      </c>
      <c r="W131" s="60">
        <f>IF(AN131&lt;1,SUMIFS('5th Cycle APR Raw Data-Final'!M$3:M$1977,'5th Cycle APR Raw Data-Final'!$A$3:$A$1977,'SB35 Determination Data'!$K131,'5th Cycle APR Raw Data-Final'!$T$3:$T$1977,"&gt;="&amp;'SB35 Determination Data'!$F131,'5th Cycle APR Raw Data-Final'!$T$3:$T$1977,"&lt;"&amp;E131),SUMIFS('5th Cycle APR Raw Data-Final'!M$3:M$1977,'5th Cycle APR Raw Data-Final'!$A$3:$A$1977,'SB35 Determination Data'!$K131,'5th Cycle APR Raw Data-Final'!$T$3:$T$1977,"&gt;="&amp;'SB35 Determination Data'!$F131,'5th Cycle APR Raw Data-Final'!$T$3:$T$1977,"&lt;="&amp;G131))</f>
        <v>0</v>
      </c>
      <c r="X131" s="60">
        <f t="shared" si="12"/>
        <v>4</v>
      </c>
      <c r="Y131" s="60">
        <f t="shared" si="13"/>
        <v>0</v>
      </c>
      <c r="Z131" s="60">
        <f t="shared" si="14"/>
        <v>4</v>
      </c>
      <c r="AA131" s="31">
        <f t="shared" si="15"/>
        <v>0</v>
      </c>
      <c r="AB131" s="31">
        <f t="shared" si="16"/>
        <v>0</v>
      </c>
      <c r="AC131" s="60">
        <f>VLOOKUP(K131,'5th Cycle APR Raw Data-Final'!$A$3:$P$1977,14,FALSE)</f>
        <v>4</v>
      </c>
      <c r="AD131" s="60">
        <f>IF(AN131&lt;1,SUMIFS('5th Cycle APR Raw Data-Final'!$O$3:$O$1977,'5th Cycle APR Raw Data-Final'!$A$3:$A$1977,'SB35 Determination Data'!$K131,'5th Cycle APR Raw Data-Final'!$T$3:$T$1977,"&gt;="&amp;'SB35 Determination Data'!$F131,'5th Cycle APR Raw Data-Final'!$T$3:$T$1977,"&lt;"&amp;E131),SUMIFS('5th Cycle APR Raw Data-Final'!$O$3:$O$1977,'5th Cycle APR Raw Data-Final'!$A$3:$A$1977,'SB35 Determination Data'!$K131,'5th Cycle APR Raw Data-Final'!$T$3:$T$1977,"&gt;="&amp;'SB35 Determination Data'!$F131,'5th Cycle APR Raw Data-Final'!$T$3:$T$1977,"&lt;="&amp;G131))</f>
        <v>0</v>
      </c>
      <c r="AE131" s="60">
        <f t="shared" si="17"/>
        <v>4</v>
      </c>
      <c r="AF131" s="31">
        <f t="shared" si="18"/>
        <v>0</v>
      </c>
      <c r="AG131" s="60">
        <f>VLOOKUP(K131,'5th Cycle APR Raw Data-Final'!$A$3:$P$1977,16,FALSE)</f>
        <v>9</v>
      </c>
      <c r="AH131" s="60">
        <f>IF(AN131&lt;1,SUMIFS('5th Cycle APR Raw Data-Final'!$Q$3:$Q$1977,'5th Cycle APR Raw Data-Final'!$A$3:$A$1977,'SB35 Determination Data'!$K131,'5th Cycle APR Raw Data-Final'!$T$3:$T$1977,"&gt;="&amp;'SB35 Determination Data'!$F131,'5th Cycle APR Raw Data-Final'!$T$3:$T$1977,"&lt;"&amp;E131),SUMIFS('5th Cycle APR Raw Data-Final'!$Q$3:$Q$1977,'5th Cycle APR Raw Data-Final'!$A$3:$A$1977,'SB35 Determination Data'!$K131,'5th Cycle APR Raw Data-Final'!$T$3:$T$1977,"&gt;="&amp;'SB35 Determination Data'!$F131,'5th Cycle APR Raw Data-Final'!$T$3:$T$1977,"&lt;="&amp;G131))</f>
        <v>3</v>
      </c>
      <c r="AI131" s="60">
        <f t="shared" si="19"/>
        <v>6</v>
      </c>
      <c r="AJ131" s="31">
        <f t="shared" si="20"/>
        <v>0.33333333333333331</v>
      </c>
      <c r="AK131" s="60">
        <f>VLOOKUP(K131,'5th Cycle APR Raw Data-Final'!$A$3:$R$1977,18,FALSE)</f>
        <v>23</v>
      </c>
      <c r="AL131" s="60">
        <f>IF(AN131&lt;1,SUMIFS('5th Cycle APR Raw Data-Final'!$S$3:$S$1977,'5th Cycle APR Raw Data-Final'!$A$3:$A$1977,'SB35 Determination Data'!$K131,'5th Cycle APR Raw Data-Final'!$T$3:$T$1977,"&gt;="&amp;'SB35 Determination Data'!$F131,'5th Cycle APR Raw Data-Final'!$T$3:$T$1977,"&lt;"&amp;E131),SUMIFS('5th Cycle APR Raw Data-Final'!$S$3:$S$1977,'5th Cycle APR Raw Data-Final'!$A$3:$A$1977,'SB35 Determination Data'!$K131,'5th Cycle APR Raw Data-Final'!$T$3:$T$1977,"&gt;="&amp;'SB35 Determination Data'!$F131,'5th Cycle APR Raw Data-Final'!$T$3:$T$1977,"&lt;="&amp;G131))</f>
        <v>3</v>
      </c>
      <c r="AM131" s="60">
        <f t="shared" si="21"/>
        <v>20</v>
      </c>
      <c r="AN131" s="62">
        <f t="shared" si="22"/>
        <v>1</v>
      </c>
      <c r="AO131" s="9" t="str">
        <f t="shared" si="23"/>
        <v>YES</v>
      </c>
      <c r="AP131" s="9" t="str">
        <f t="shared" si="24"/>
        <v>NO</v>
      </c>
      <c r="AQ131" s="9" t="str">
        <f t="shared" si="25"/>
        <v>NO</v>
      </c>
      <c r="AR131" s="48" t="str">
        <f>VLOOKUP(K131,'2018Submitted'!$A$2:$C$540,3,FALSE)</f>
        <v>Successful</v>
      </c>
      <c r="AS131" s="9" t="str">
        <f t="shared" si="26"/>
        <v>NO</v>
      </c>
      <c r="AT131" s="9" t="str">
        <f t="shared" si="27"/>
        <v>NO</v>
      </c>
    </row>
    <row r="132" spans="1:46" ht="12.75" customHeight="1" x14ac:dyDescent="0.15">
      <c r="A132" s="9" t="s">
        <v>449</v>
      </c>
      <c r="B132" s="9" t="str">
        <f t="shared" si="0"/>
        <v>EAST PALO ALTO</v>
      </c>
      <c r="C132" s="31">
        <f t="shared" si="1"/>
        <v>0.5</v>
      </c>
      <c r="D132" s="45">
        <f t="shared" si="2"/>
        <v>8</v>
      </c>
      <c r="E132" s="46">
        <f t="shared" si="3"/>
        <v>2019</v>
      </c>
      <c r="F132" s="46">
        <f t="shared" si="4"/>
        <v>2015</v>
      </c>
      <c r="G132" s="46">
        <f t="shared" si="5"/>
        <v>2022</v>
      </c>
      <c r="H132" s="9" t="str">
        <f t="shared" si="6"/>
        <v>01/31/2015</v>
      </c>
      <c r="I132" s="9" t="str">
        <f t="shared" si="7"/>
        <v>01/31/2023</v>
      </c>
      <c r="J132" s="9" t="s">
        <v>67</v>
      </c>
      <c r="K132" s="29" t="s">
        <v>484</v>
      </c>
      <c r="L132" s="60">
        <f>VLOOKUP(K132,'5th Cycle APR Raw Data-Final'!$A$3:$P$1977,6,FALSE)</f>
        <v>64</v>
      </c>
      <c r="M132" s="60">
        <f>IF(AN132&lt;1,SUMIFS('5th Cycle APR Raw Data-Final'!G$3:G$1977,'5th Cycle APR Raw Data-Final'!$A$3:$A$1977,'SB35 Determination Data'!$K132,'5th Cycle APR Raw Data-Final'!$T$3:$T$1977,"&gt;="&amp;'SB35 Determination Data'!$F132,'5th Cycle APR Raw Data-Final'!$T$3:$T$1977,"&lt;"&amp;E132),SUMIFS('5th Cycle APR Raw Data-Final'!G$3:G$1977,'5th Cycle APR Raw Data-Final'!$A$3:$A$1977,'SB35 Determination Data'!$K132,'5th Cycle APR Raw Data-Final'!$T$3:$T$1977,"&gt;="&amp;'SB35 Determination Data'!$F132,'5th Cycle APR Raw Data-Final'!$T$3:$T$1977,"&lt;="&amp;G132))</f>
        <v>16</v>
      </c>
      <c r="N132" s="60">
        <f>IF(AN132&lt;1,SUMIFS('5th Cycle APR Raw Data-Final'!H$3:H$1977,'5th Cycle APR Raw Data-Final'!$A$3:$A$1977,'SB35 Determination Data'!$K132,'5th Cycle APR Raw Data-Final'!$T$3:$T$1977,"&gt;="&amp;'SB35 Determination Data'!$F132,'5th Cycle APR Raw Data-Final'!$T$3:$T$1977,"&lt;"&amp;E132),SUMIFS('5th Cycle APR Raw Data-Final'!H$3:H$1977,'5th Cycle APR Raw Data-Final'!$A$3:$A$1977,'SB35 Determination Data'!$K132,'5th Cycle APR Raw Data-Final'!$T$3:$T$1977,"&gt;="&amp;'SB35 Determination Data'!$F132,'5th Cycle APR Raw Data-Final'!$T$3:$T$1977,"&lt;="&amp;G132))</f>
        <v>16</v>
      </c>
      <c r="O132" s="60">
        <f>IF(AN132&lt;1,SUMIFS('5th Cycle APR Raw Data-Final'!I$3:I$1977,'5th Cycle APR Raw Data-Final'!$A$3:$A$1977,'SB35 Determination Data'!$K132,'5th Cycle APR Raw Data-Final'!$T$3:$T$1977,"&gt;="&amp;'SB35 Determination Data'!$F132,'5th Cycle APR Raw Data-Final'!$T$3:$T$1977,"&lt;"&amp;E132),SUMIFS('5th Cycle APR Raw Data-Final'!I$3:I$1977,'5th Cycle APR Raw Data-Final'!$A$3:$A$1977,'SB35 Determination Data'!$K132,'5th Cycle APR Raw Data-Final'!$T$3:$T$1977,"&gt;="&amp;'SB35 Determination Data'!$F132,'5th Cycle APR Raw Data-Final'!$T$3:$T$1977,"&lt;="&amp;G132))</f>
        <v>0</v>
      </c>
      <c r="P132" s="60">
        <f t="shared" si="8"/>
        <v>48</v>
      </c>
      <c r="Q132" s="31">
        <f t="shared" si="9"/>
        <v>0.25</v>
      </c>
      <c r="R132" s="61">
        <f t="shared" si="10"/>
        <v>32</v>
      </c>
      <c r="S132" s="61">
        <f t="shared" si="11"/>
        <v>0</v>
      </c>
      <c r="T132" s="60">
        <f>VLOOKUP(K132,'5th Cycle APR Raw Data-Final'!$A$3:$P$1977,10,FALSE)</f>
        <v>54</v>
      </c>
      <c r="U132" s="60">
        <f>IF(AN132&lt;1,SUMIFS('5th Cycle APR Raw Data-Final'!K$3:K$1977,'5th Cycle APR Raw Data-Final'!$A$3:$A$1977,'SB35 Determination Data'!$K132,'5th Cycle APR Raw Data-Final'!$T$3:$T$1977,"&gt;="&amp;'SB35 Determination Data'!$F132,'5th Cycle APR Raw Data-Final'!$T$3:$T$1977,"&lt;"&amp;E132),SUMIFS('5th Cycle APR Raw Data-Final'!K$3:K$1977,'5th Cycle APR Raw Data-Final'!$A$3:$A$1977,'SB35 Determination Data'!$K132,'5th Cycle APR Raw Data-Final'!$T$3:$T$1977,"&gt;="&amp;'SB35 Determination Data'!$F132,'5th Cycle APR Raw Data-Final'!$T$3:$T$1977,"&lt;="&amp;G132))</f>
        <v>32</v>
      </c>
      <c r="V132" s="60">
        <f>IF(AN132&lt;1,SUMIFS('5th Cycle APR Raw Data-Final'!L$3:L$1977,'5th Cycle APR Raw Data-Final'!$A$3:$A$1977,'SB35 Determination Data'!$K132,'5th Cycle APR Raw Data-Final'!$T$3:$T$1977,"&gt;="&amp;'SB35 Determination Data'!$F132,'5th Cycle APR Raw Data-Final'!$T$3:$T$1977,"&lt;"&amp;E132),SUMIFS('5th Cycle APR Raw Data-Final'!L$3:L$1977,'5th Cycle APR Raw Data-Final'!$A$3:$A$1977,'SB35 Determination Data'!$K132,'5th Cycle APR Raw Data-Final'!$T$3:$T$1977,"&gt;="&amp;'SB35 Determination Data'!$F132,'5th Cycle APR Raw Data-Final'!$T$3:$T$1977,"&lt;="&amp;G132))</f>
        <v>32</v>
      </c>
      <c r="W132" s="60">
        <f>IF(AN132&lt;1,SUMIFS('5th Cycle APR Raw Data-Final'!M$3:M$1977,'5th Cycle APR Raw Data-Final'!$A$3:$A$1977,'SB35 Determination Data'!$K132,'5th Cycle APR Raw Data-Final'!$T$3:$T$1977,"&gt;="&amp;'SB35 Determination Data'!$F132,'5th Cycle APR Raw Data-Final'!$T$3:$T$1977,"&lt;"&amp;E132),SUMIFS('5th Cycle APR Raw Data-Final'!M$3:M$1977,'5th Cycle APR Raw Data-Final'!$A$3:$A$1977,'SB35 Determination Data'!$K132,'5th Cycle APR Raw Data-Final'!$T$3:$T$1977,"&gt;="&amp;'SB35 Determination Data'!$F132,'5th Cycle APR Raw Data-Final'!$T$3:$T$1977,"&lt;="&amp;G132))</f>
        <v>0</v>
      </c>
      <c r="X132" s="60">
        <f t="shared" si="12"/>
        <v>22</v>
      </c>
      <c r="Y132" s="60">
        <f t="shared" si="13"/>
        <v>32</v>
      </c>
      <c r="Z132" s="60">
        <f t="shared" si="14"/>
        <v>22</v>
      </c>
      <c r="AA132" s="31">
        <f t="shared" si="15"/>
        <v>0.59259259259259256</v>
      </c>
      <c r="AB132" s="31">
        <f t="shared" si="16"/>
        <v>0.59259259259259256</v>
      </c>
      <c r="AC132" s="60">
        <f>VLOOKUP(K132,'5th Cycle APR Raw Data-Final'!$A$3:$P$1977,14,FALSE)</f>
        <v>83</v>
      </c>
      <c r="AD132" s="60">
        <f>IF(AN132&lt;1,SUMIFS('5th Cycle APR Raw Data-Final'!$O$3:$O$1977,'5th Cycle APR Raw Data-Final'!$A$3:$A$1977,'SB35 Determination Data'!$K132,'5th Cycle APR Raw Data-Final'!$T$3:$T$1977,"&gt;="&amp;'SB35 Determination Data'!$F132,'5th Cycle APR Raw Data-Final'!$T$3:$T$1977,"&lt;"&amp;E132),SUMIFS('5th Cycle APR Raw Data-Final'!$O$3:$O$1977,'5th Cycle APR Raw Data-Final'!$A$3:$A$1977,'SB35 Determination Data'!$K132,'5th Cycle APR Raw Data-Final'!$T$3:$T$1977,"&gt;="&amp;'SB35 Determination Data'!$F132,'5th Cycle APR Raw Data-Final'!$T$3:$T$1977,"&lt;="&amp;G132))</f>
        <v>33</v>
      </c>
      <c r="AE132" s="60">
        <f t="shared" si="17"/>
        <v>50</v>
      </c>
      <c r="AF132" s="31">
        <f t="shared" si="18"/>
        <v>0.39759036144578314</v>
      </c>
      <c r="AG132" s="60">
        <f>VLOOKUP(K132,'5th Cycle APR Raw Data-Final'!$A$3:$P$1977,16,FALSE)</f>
        <v>266</v>
      </c>
      <c r="AH132" s="60">
        <f>IF(AN132&lt;1,SUMIFS('5th Cycle APR Raw Data-Final'!$Q$3:$Q$1977,'5th Cycle APR Raw Data-Final'!$A$3:$A$1977,'SB35 Determination Data'!$K132,'5th Cycle APR Raw Data-Final'!$T$3:$T$1977,"&gt;="&amp;'SB35 Determination Data'!$F132,'5th Cycle APR Raw Data-Final'!$T$3:$T$1977,"&lt;"&amp;E132),SUMIFS('5th Cycle APR Raw Data-Final'!$Q$3:$Q$1977,'5th Cycle APR Raw Data-Final'!$A$3:$A$1977,'SB35 Determination Data'!$K132,'5th Cycle APR Raw Data-Final'!$T$3:$T$1977,"&gt;="&amp;'SB35 Determination Data'!$F132,'5th Cycle APR Raw Data-Final'!$T$3:$T$1977,"&lt;="&amp;G132))</f>
        <v>5</v>
      </c>
      <c r="AI132" s="60">
        <f t="shared" si="19"/>
        <v>261</v>
      </c>
      <c r="AJ132" s="31">
        <f t="shared" si="20"/>
        <v>1.8796992481203006E-2</v>
      </c>
      <c r="AK132" s="60">
        <f>VLOOKUP(K132,'5th Cycle APR Raw Data-Final'!$A$3:$R$1977,18,FALSE)</f>
        <v>467</v>
      </c>
      <c r="AL132" s="60">
        <f>IF(AN132&lt;1,SUMIFS('5th Cycle APR Raw Data-Final'!$S$3:$S$1977,'5th Cycle APR Raw Data-Final'!$A$3:$A$1977,'SB35 Determination Data'!$K132,'5th Cycle APR Raw Data-Final'!$T$3:$T$1977,"&gt;="&amp;'SB35 Determination Data'!$F132,'5th Cycle APR Raw Data-Final'!$T$3:$T$1977,"&lt;"&amp;E132),SUMIFS('5th Cycle APR Raw Data-Final'!$S$3:$S$1977,'5th Cycle APR Raw Data-Final'!$A$3:$A$1977,'SB35 Determination Data'!$K132,'5th Cycle APR Raw Data-Final'!$T$3:$T$1977,"&gt;="&amp;'SB35 Determination Data'!$F132,'5th Cycle APR Raw Data-Final'!$T$3:$T$1977,"&lt;="&amp;G132))</f>
        <v>86</v>
      </c>
      <c r="AM132" s="60">
        <f t="shared" si="21"/>
        <v>381</v>
      </c>
      <c r="AN132" s="62">
        <f t="shared" si="22"/>
        <v>0.5</v>
      </c>
      <c r="AO132" s="9" t="str">
        <f t="shared" si="23"/>
        <v>YES</v>
      </c>
      <c r="AP132" s="9" t="str">
        <f t="shared" si="24"/>
        <v>NO</v>
      </c>
      <c r="AQ132" s="9" t="str">
        <f t="shared" si="25"/>
        <v>NO</v>
      </c>
      <c r="AR132" s="48" t="str">
        <f>VLOOKUP(K132,'2018Submitted'!$A$2:$C$540,3,FALSE)</f>
        <v>Successful</v>
      </c>
      <c r="AS132" s="9" t="str">
        <f t="shared" si="26"/>
        <v>NO</v>
      </c>
      <c r="AT132" s="9" t="str">
        <f t="shared" si="27"/>
        <v>NO</v>
      </c>
    </row>
    <row r="133" spans="1:46" ht="12.75" customHeight="1" x14ac:dyDescent="0.15">
      <c r="A133" s="9" t="s">
        <v>316</v>
      </c>
      <c r="B133" s="9" t="str">
        <f t="shared" si="0"/>
        <v>EASTVALE</v>
      </c>
      <c r="C133" s="31">
        <f t="shared" si="1"/>
        <v>0.625</v>
      </c>
      <c r="D133" s="45">
        <f t="shared" si="2"/>
        <v>8</v>
      </c>
      <c r="E133" s="46">
        <f t="shared" si="3"/>
        <v>2018</v>
      </c>
      <c r="F133" s="46">
        <f t="shared" si="4"/>
        <v>2014</v>
      </c>
      <c r="G133" s="46" t="str">
        <f t="shared" si="5"/>
        <v>2021</v>
      </c>
      <c r="H133" s="9" t="str">
        <f t="shared" si="6"/>
        <v>10/15/2013</v>
      </c>
      <c r="I133" s="9" t="str">
        <f t="shared" si="7"/>
        <v>10/15/2021</v>
      </c>
      <c r="J133" s="9" t="s">
        <v>144</v>
      </c>
      <c r="K133" s="29" t="s">
        <v>324</v>
      </c>
      <c r="L133" s="60">
        <f>VLOOKUP(K133,'5th Cycle APR Raw Data-Final'!$A$3:$P$1977,6,FALSE)</f>
        <v>374</v>
      </c>
      <c r="M133" s="60">
        <f>IF(AN133&lt;1,SUMIFS('5th Cycle APR Raw Data-Final'!G$3:G$1977,'5th Cycle APR Raw Data-Final'!$A$3:$A$1977,'SB35 Determination Data'!$K133,'5th Cycle APR Raw Data-Final'!$T$3:$T$1977,"&gt;="&amp;'SB35 Determination Data'!$F133,'5th Cycle APR Raw Data-Final'!$T$3:$T$1977,"&lt;"&amp;E133),SUMIFS('5th Cycle APR Raw Data-Final'!G$3:G$1977,'5th Cycle APR Raw Data-Final'!$A$3:$A$1977,'SB35 Determination Data'!$K133,'5th Cycle APR Raw Data-Final'!$T$3:$T$1977,"&gt;="&amp;'SB35 Determination Data'!$F133,'5th Cycle APR Raw Data-Final'!$T$3:$T$1977,"&lt;="&amp;G133))</f>
        <v>0</v>
      </c>
      <c r="N133" s="60">
        <f>IF(AN133&lt;1,SUMIFS('5th Cycle APR Raw Data-Final'!H$3:H$1977,'5th Cycle APR Raw Data-Final'!$A$3:$A$1977,'SB35 Determination Data'!$K133,'5th Cycle APR Raw Data-Final'!$T$3:$T$1977,"&gt;="&amp;'SB35 Determination Data'!$F133,'5th Cycle APR Raw Data-Final'!$T$3:$T$1977,"&lt;"&amp;E133),SUMIFS('5th Cycle APR Raw Data-Final'!H$3:H$1977,'5th Cycle APR Raw Data-Final'!$A$3:$A$1977,'SB35 Determination Data'!$K133,'5th Cycle APR Raw Data-Final'!$T$3:$T$1977,"&gt;="&amp;'SB35 Determination Data'!$F133,'5th Cycle APR Raw Data-Final'!$T$3:$T$1977,"&lt;="&amp;G133))</f>
        <v>0</v>
      </c>
      <c r="O133" s="60">
        <f>IF(AN133&lt;1,SUMIFS('5th Cycle APR Raw Data-Final'!I$3:I$1977,'5th Cycle APR Raw Data-Final'!$A$3:$A$1977,'SB35 Determination Data'!$K133,'5th Cycle APR Raw Data-Final'!$T$3:$T$1977,"&gt;="&amp;'SB35 Determination Data'!$F133,'5th Cycle APR Raw Data-Final'!$T$3:$T$1977,"&lt;"&amp;E133),SUMIFS('5th Cycle APR Raw Data-Final'!I$3:I$1977,'5th Cycle APR Raw Data-Final'!$A$3:$A$1977,'SB35 Determination Data'!$K133,'5th Cycle APR Raw Data-Final'!$T$3:$T$1977,"&gt;="&amp;'SB35 Determination Data'!$F133,'5th Cycle APR Raw Data-Final'!$T$3:$T$1977,"&lt;="&amp;G133))</f>
        <v>0</v>
      </c>
      <c r="P133" s="60">
        <f t="shared" si="8"/>
        <v>374</v>
      </c>
      <c r="Q133" s="31">
        <f t="shared" si="9"/>
        <v>0</v>
      </c>
      <c r="R133" s="61">
        <f t="shared" si="10"/>
        <v>187</v>
      </c>
      <c r="S133" s="61">
        <f t="shared" si="11"/>
        <v>0</v>
      </c>
      <c r="T133" s="60">
        <f>VLOOKUP(K133,'5th Cycle APR Raw Data-Final'!$A$3:$P$1977,10,FALSE)</f>
        <v>250</v>
      </c>
      <c r="U133" s="60">
        <f>IF(AN133&lt;1,SUMIFS('5th Cycle APR Raw Data-Final'!K$3:K$1977,'5th Cycle APR Raw Data-Final'!$A$3:$A$1977,'SB35 Determination Data'!$K133,'5th Cycle APR Raw Data-Final'!$T$3:$T$1977,"&gt;="&amp;'SB35 Determination Data'!$F133,'5th Cycle APR Raw Data-Final'!$T$3:$T$1977,"&lt;"&amp;E133),SUMIFS('5th Cycle APR Raw Data-Final'!K$3:K$1977,'5th Cycle APR Raw Data-Final'!$A$3:$A$1977,'SB35 Determination Data'!$K133,'5th Cycle APR Raw Data-Final'!$T$3:$T$1977,"&gt;="&amp;'SB35 Determination Data'!$F133,'5th Cycle APR Raw Data-Final'!$T$3:$T$1977,"&lt;="&amp;G133))</f>
        <v>0</v>
      </c>
      <c r="V133" s="60">
        <f>IF(AN133&lt;1,SUMIFS('5th Cycle APR Raw Data-Final'!L$3:L$1977,'5th Cycle APR Raw Data-Final'!$A$3:$A$1977,'SB35 Determination Data'!$K133,'5th Cycle APR Raw Data-Final'!$T$3:$T$1977,"&gt;="&amp;'SB35 Determination Data'!$F133,'5th Cycle APR Raw Data-Final'!$T$3:$T$1977,"&lt;"&amp;E133),SUMIFS('5th Cycle APR Raw Data-Final'!L$3:L$1977,'5th Cycle APR Raw Data-Final'!$A$3:$A$1977,'SB35 Determination Data'!$K133,'5th Cycle APR Raw Data-Final'!$T$3:$T$1977,"&gt;="&amp;'SB35 Determination Data'!$F133,'5th Cycle APR Raw Data-Final'!$T$3:$T$1977,"&lt;="&amp;G133))</f>
        <v>0</v>
      </c>
      <c r="W133" s="60">
        <f>IF(AN133&lt;1,SUMIFS('5th Cycle APR Raw Data-Final'!M$3:M$1977,'5th Cycle APR Raw Data-Final'!$A$3:$A$1977,'SB35 Determination Data'!$K133,'5th Cycle APR Raw Data-Final'!$T$3:$T$1977,"&gt;="&amp;'SB35 Determination Data'!$F133,'5th Cycle APR Raw Data-Final'!$T$3:$T$1977,"&lt;"&amp;E133),SUMIFS('5th Cycle APR Raw Data-Final'!M$3:M$1977,'5th Cycle APR Raw Data-Final'!$A$3:$A$1977,'SB35 Determination Data'!$K133,'5th Cycle APR Raw Data-Final'!$T$3:$T$1977,"&gt;="&amp;'SB35 Determination Data'!$F133,'5th Cycle APR Raw Data-Final'!$T$3:$T$1977,"&lt;="&amp;G133))</f>
        <v>0</v>
      </c>
      <c r="X133" s="60">
        <f t="shared" si="12"/>
        <v>250</v>
      </c>
      <c r="Y133" s="60">
        <f t="shared" si="13"/>
        <v>0</v>
      </c>
      <c r="Z133" s="60">
        <f t="shared" si="14"/>
        <v>250</v>
      </c>
      <c r="AA133" s="31">
        <f t="shared" si="15"/>
        <v>0</v>
      </c>
      <c r="AB133" s="31">
        <f t="shared" si="16"/>
        <v>0</v>
      </c>
      <c r="AC133" s="60">
        <f>VLOOKUP(K133,'5th Cycle APR Raw Data-Final'!$A$3:$P$1977,14,FALSE)</f>
        <v>274</v>
      </c>
      <c r="AD133" s="60">
        <f>IF(AN133&lt;1,SUMIFS('5th Cycle APR Raw Data-Final'!$O$3:$O$1977,'5th Cycle APR Raw Data-Final'!$A$3:$A$1977,'SB35 Determination Data'!$K133,'5th Cycle APR Raw Data-Final'!$T$3:$T$1977,"&gt;="&amp;'SB35 Determination Data'!$F133,'5th Cycle APR Raw Data-Final'!$T$3:$T$1977,"&lt;"&amp;E133),SUMIFS('5th Cycle APR Raw Data-Final'!$O$3:$O$1977,'5th Cycle APR Raw Data-Final'!$A$3:$A$1977,'SB35 Determination Data'!$K133,'5th Cycle APR Raw Data-Final'!$T$3:$T$1977,"&gt;="&amp;'SB35 Determination Data'!$F133,'5th Cycle APR Raw Data-Final'!$T$3:$T$1977,"&lt;="&amp;G133))</f>
        <v>0</v>
      </c>
      <c r="AE133" s="60">
        <f t="shared" si="17"/>
        <v>274</v>
      </c>
      <c r="AF133" s="31">
        <f t="shared" si="18"/>
        <v>0</v>
      </c>
      <c r="AG133" s="60">
        <f>VLOOKUP(K133,'5th Cycle APR Raw Data-Final'!$A$3:$P$1977,16,FALSE)</f>
        <v>565</v>
      </c>
      <c r="AH133" s="60">
        <f>IF(AN133&lt;1,SUMIFS('5th Cycle APR Raw Data-Final'!$Q$3:$Q$1977,'5th Cycle APR Raw Data-Final'!$A$3:$A$1977,'SB35 Determination Data'!$K133,'5th Cycle APR Raw Data-Final'!$T$3:$T$1977,"&gt;="&amp;'SB35 Determination Data'!$F133,'5th Cycle APR Raw Data-Final'!$T$3:$T$1977,"&lt;"&amp;E133),SUMIFS('5th Cycle APR Raw Data-Final'!$Q$3:$Q$1977,'5th Cycle APR Raw Data-Final'!$A$3:$A$1977,'SB35 Determination Data'!$K133,'5th Cycle APR Raw Data-Final'!$T$3:$T$1977,"&gt;="&amp;'SB35 Determination Data'!$F133,'5th Cycle APR Raw Data-Final'!$T$3:$T$1977,"&lt;="&amp;G133))</f>
        <v>1483</v>
      </c>
      <c r="AI133" s="60">
        <f t="shared" si="19"/>
        <v>0</v>
      </c>
      <c r="AJ133" s="31">
        <f t="shared" si="20"/>
        <v>2.6247787610619469</v>
      </c>
      <c r="AK133" s="60">
        <f>VLOOKUP(K133,'5th Cycle APR Raw Data-Final'!$A$3:$R$1977,18,FALSE)</f>
        <v>1463</v>
      </c>
      <c r="AL133" s="60">
        <f>IF(AN133&lt;1,SUMIFS('5th Cycle APR Raw Data-Final'!$S$3:$S$1977,'5th Cycle APR Raw Data-Final'!$A$3:$A$1977,'SB35 Determination Data'!$K133,'5th Cycle APR Raw Data-Final'!$T$3:$T$1977,"&gt;="&amp;'SB35 Determination Data'!$F133,'5th Cycle APR Raw Data-Final'!$T$3:$T$1977,"&lt;"&amp;E133),SUMIFS('5th Cycle APR Raw Data-Final'!$S$3:$S$1977,'5th Cycle APR Raw Data-Final'!$A$3:$A$1977,'SB35 Determination Data'!$K133,'5th Cycle APR Raw Data-Final'!$T$3:$T$1977,"&gt;="&amp;'SB35 Determination Data'!$F133,'5th Cycle APR Raw Data-Final'!$T$3:$T$1977,"&lt;="&amp;G133))</f>
        <v>1483</v>
      </c>
      <c r="AM133" s="60">
        <f t="shared" si="21"/>
        <v>898</v>
      </c>
      <c r="AN133" s="62">
        <f t="shared" si="22"/>
        <v>0.5</v>
      </c>
      <c r="AO133" s="9" t="str">
        <f t="shared" si="23"/>
        <v>NO</v>
      </c>
      <c r="AP133" s="9" t="str">
        <f t="shared" si="24"/>
        <v>YES</v>
      </c>
      <c r="AQ133" s="9" t="str">
        <f t="shared" si="25"/>
        <v>NO</v>
      </c>
      <c r="AR133" s="48" t="str">
        <f>VLOOKUP(K133,'2018Submitted'!$A$2:$C$540,3,FALSE)</f>
        <v>Successful</v>
      </c>
      <c r="AS133" s="9" t="str">
        <f t="shared" si="26"/>
        <v>NO</v>
      </c>
      <c r="AT133" s="9" t="str">
        <f t="shared" si="27"/>
        <v>YES</v>
      </c>
    </row>
    <row r="134" spans="1:46" ht="12.75" customHeight="1" x14ac:dyDescent="0.15">
      <c r="A134" s="9" t="s">
        <v>416</v>
      </c>
      <c r="B134" s="9" t="str">
        <f t="shared" si="0"/>
        <v>EL CAJON</v>
      </c>
      <c r="C134" s="31">
        <f t="shared" si="1"/>
        <v>0.75</v>
      </c>
      <c r="D134" s="45">
        <f t="shared" si="2"/>
        <v>8</v>
      </c>
      <c r="E134" s="46">
        <f t="shared" si="3"/>
        <v>2017</v>
      </c>
      <c r="F134" s="46">
        <f t="shared" si="4"/>
        <v>2013</v>
      </c>
      <c r="G134" s="46">
        <f t="shared" si="5"/>
        <v>2020</v>
      </c>
      <c r="H134" s="9" t="str">
        <f t="shared" si="6"/>
        <v>04/30/2013</v>
      </c>
      <c r="I134" s="9" t="str">
        <f t="shared" si="7"/>
        <v>04/30/2021</v>
      </c>
      <c r="J134" s="9" t="s">
        <v>417</v>
      </c>
      <c r="K134" s="29" t="s">
        <v>426</v>
      </c>
      <c r="L134" s="60">
        <f>VLOOKUP(K134,'5th Cycle APR Raw Data-Final'!$A$3:$P$1977,6,FALSE)</f>
        <v>1448</v>
      </c>
      <c r="M134" s="60">
        <f>IF(AN134&lt;1,SUMIFS('5th Cycle APR Raw Data-Final'!G$3:G$1977,'5th Cycle APR Raw Data-Final'!$A$3:$A$1977,'SB35 Determination Data'!$K134,'5th Cycle APR Raw Data-Final'!$T$3:$T$1977,"&gt;="&amp;'SB35 Determination Data'!$F134,'5th Cycle APR Raw Data-Final'!$T$3:$T$1977,"&lt;"&amp;E134),SUMIFS('5th Cycle APR Raw Data-Final'!G$3:G$1977,'5th Cycle APR Raw Data-Final'!$A$3:$A$1977,'SB35 Determination Data'!$K134,'5th Cycle APR Raw Data-Final'!$T$3:$T$1977,"&gt;="&amp;'SB35 Determination Data'!$F134,'5th Cycle APR Raw Data-Final'!$T$3:$T$1977,"&lt;="&amp;G134))</f>
        <v>48</v>
      </c>
      <c r="N134" s="60">
        <f>IF(AN134&lt;1,SUMIFS('5th Cycle APR Raw Data-Final'!H$3:H$1977,'5th Cycle APR Raw Data-Final'!$A$3:$A$1977,'SB35 Determination Data'!$K134,'5th Cycle APR Raw Data-Final'!$T$3:$T$1977,"&gt;="&amp;'SB35 Determination Data'!$F134,'5th Cycle APR Raw Data-Final'!$T$3:$T$1977,"&lt;"&amp;E134),SUMIFS('5th Cycle APR Raw Data-Final'!H$3:H$1977,'5th Cycle APR Raw Data-Final'!$A$3:$A$1977,'SB35 Determination Data'!$K134,'5th Cycle APR Raw Data-Final'!$T$3:$T$1977,"&gt;="&amp;'SB35 Determination Data'!$F134,'5th Cycle APR Raw Data-Final'!$T$3:$T$1977,"&lt;="&amp;G134))</f>
        <v>48</v>
      </c>
      <c r="O134" s="60">
        <f>IF(AN134&lt;1,SUMIFS('5th Cycle APR Raw Data-Final'!I$3:I$1977,'5th Cycle APR Raw Data-Final'!$A$3:$A$1977,'SB35 Determination Data'!$K134,'5th Cycle APR Raw Data-Final'!$T$3:$T$1977,"&gt;="&amp;'SB35 Determination Data'!$F134,'5th Cycle APR Raw Data-Final'!$T$3:$T$1977,"&lt;"&amp;E134),SUMIFS('5th Cycle APR Raw Data-Final'!I$3:I$1977,'5th Cycle APR Raw Data-Final'!$A$3:$A$1977,'SB35 Determination Data'!$K134,'5th Cycle APR Raw Data-Final'!$T$3:$T$1977,"&gt;="&amp;'SB35 Determination Data'!$F134,'5th Cycle APR Raw Data-Final'!$T$3:$T$1977,"&lt;="&amp;G134))</f>
        <v>0</v>
      </c>
      <c r="P134" s="60">
        <f t="shared" si="8"/>
        <v>1400</v>
      </c>
      <c r="Q134" s="31">
        <f t="shared" si="9"/>
        <v>3.3149171270718231E-2</v>
      </c>
      <c r="R134" s="61">
        <f t="shared" si="10"/>
        <v>724</v>
      </c>
      <c r="S134" s="61">
        <f t="shared" si="11"/>
        <v>0</v>
      </c>
      <c r="T134" s="60">
        <f>VLOOKUP(K134,'5th Cycle APR Raw Data-Final'!$A$3:$P$1977,10,FALSE)</f>
        <v>1101</v>
      </c>
      <c r="U134" s="60">
        <f>IF(AN134&lt;1,SUMIFS('5th Cycle APR Raw Data-Final'!K$3:K$1977,'5th Cycle APR Raw Data-Final'!$A$3:$A$1977,'SB35 Determination Data'!$K134,'5th Cycle APR Raw Data-Final'!$T$3:$T$1977,"&gt;="&amp;'SB35 Determination Data'!$F134,'5th Cycle APR Raw Data-Final'!$T$3:$T$1977,"&lt;"&amp;E134),SUMIFS('5th Cycle APR Raw Data-Final'!K$3:K$1977,'5th Cycle APR Raw Data-Final'!$A$3:$A$1977,'SB35 Determination Data'!$K134,'5th Cycle APR Raw Data-Final'!$T$3:$T$1977,"&gt;="&amp;'SB35 Determination Data'!$F134,'5th Cycle APR Raw Data-Final'!$T$3:$T$1977,"&lt;="&amp;G134))</f>
        <v>9</v>
      </c>
      <c r="V134" s="60">
        <f>IF(AN134&lt;1,SUMIFS('5th Cycle APR Raw Data-Final'!L$3:L$1977,'5th Cycle APR Raw Data-Final'!$A$3:$A$1977,'SB35 Determination Data'!$K134,'5th Cycle APR Raw Data-Final'!$T$3:$T$1977,"&gt;="&amp;'SB35 Determination Data'!$F134,'5th Cycle APR Raw Data-Final'!$T$3:$T$1977,"&lt;"&amp;E134),SUMIFS('5th Cycle APR Raw Data-Final'!L$3:L$1977,'5th Cycle APR Raw Data-Final'!$A$3:$A$1977,'SB35 Determination Data'!$K134,'5th Cycle APR Raw Data-Final'!$T$3:$T$1977,"&gt;="&amp;'SB35 Determination Data'!$F134,'5th Cycle APR Raw Data-Final'!$T$3:$T$1977,"&lt;="&amp;G134))</f>
        <v>9</v>
      </c>
      <c r="W134" s="60">
        <f>IF(AN134&lt;1,SUMIFS('5th Cycle APR Raw Data-Final'!M$3:M$1977,'5th Cycle APR Raw Data-Final'!$A$3:$A$1977,'SB35 Determination Data'!$K134,'5th Cycle APR Raw Data-Final'!$T$3:$T$1977,"&gt;="&amp;'SB35 Determination Data'!$F134,'5th Cycle APR Raw Data-Final'!$T$3:$T$1977,"&lt;"&amp;E134),SUMIFS('5th Cycle APR Raw Data-Final'!M$3:M$1977,'5th Cycle APR Raw Data-Final'!$A$3:$A$1977,'SB35 Determination Data'!$K134,'5th Cycle APR Raw Data-Final'!$T$3:$T$1977,"&gt;="&amp;'SB35 Determination Data'!$F134,'5th Cycle APR Raw Data-Final'!$T$3:$T$1977,"&lt;="&amp;G134))</f>
        <v>0</v>
      </c>
      <c r="X134" s="60">
        <f t="shared" si="12"/>
        <v>1092</v>
      </c>
      <c r="Y134" s="60">
        <f t="shared" si="13"/>
        <v>9</v>
      </c>
      <c r="Z134" s="60">
        <f t="shared" si="14"/>
        <v>1092</v>
      </c>
      <c r="AA134" s="31">
        <f t="shared" si="15"/>
        <v>8.1743869209809257E-3</v>
      </c>
      <c r="AB134" s="31">
        <f t="shared" si="16"/>
        <v>8.1743869209809257E-3</v>
      </c>
      <c r="AC134" s="60">
        <f>VLOOKUP(K134,'5th Cycle APR Raw Data-Final'!$A$3:$P$1977,14,FALSE)</f>
        <v>1019</v>
      </c>
      <c r="AD134" s="60">
        <f>IF(AN134&lt;1,SUMIFS('5th Cycle APR Raw Data-Final'!$O$3:$O$1977,'5th Cycle APR Raw Data-Final'!$A$3:$A$1977,'SB35 Determination Data'!$K134,'5th Cycle APR Raw Data-Final'!$T$3:$T$1977,"&gt;="&amp;'SB35 Determination Data'!$F134,'5th Cycle APR Raw Data-Final'!$T$3:$T$1977,"&lt;"&amp;E134),SUMIFS('5th Cycle APR Raw Data-Final'!$O$3:$O$1977,'5th Cycle APR Raw Data-Final'!$A$3:$A$1977,'SB35 Determination Data'!$K134,'5th Cycle APR Raw Data-Final'!$T$3:$T$1977,"&gt;="&amp;'SB35 Determination Data'!$F134,'5th Cycle APR Raw Data-Final'!$T$3:$T$1977,"&lt;="&amp;G134))</f>
        <v>34</v>
      </c>
      <c r="AE134" s="60">
        <f t="shared" si="17"/>
        <v>985</v>
      </c>
      <c r="AF134" s="31">
        <f t="shared" si="18"/>
        <v>3.3366045142296366E-2</v>
      </c>
      <c r="AG134" s="60">
        <f>VLOOKUP(K134,'5th Cycle APR Raw Data-Final'!$A$3:$P$1977,16,FALSE)</f>
        <v>2237</v>
      </c>
      <c r="AH134" s="60">
        <f>IF(AN134&lt;1,SUMIFS('5th Cycle APR Raw Data-Final'!$Q$3:$Q$1977,'5th Cycle APR Raw Data-Final'!$A$3:$A$1977,'SB35 Determination Data'!$K134,'5th Cycle APR Raw Data-Final'!$T$3:$T$1977,"&gt;="&amp;'SB35 Determination Data'!$F134,'5th Cycle APR Raw Data-Final'!$T$3:$T$1977,"&lt;"&amp;E134),SUMIFS('5th Cycle APR Raw Data-Final'!$Q$3:$Q$1977,'5th Cycle APR Raw Data-Final'!$A$3:$A$1977,'SB35 Determination Data'!$K134,'5th Cycle APR Raw Data-Final'!$T$3:$T$1977,"&gt;="&amp;'SB35 Determination Data'!$F134,'5th Cycle APR Raw Data-Final'!$T$3:$T$1977,"&lt;="&amp;G134))</f>
        <v>137</v>
      </c>
      <c r="AI134" s="60">
        <f t="shared" si="19"/>
        <v>2100</v>
      </c>
      <c r="AJ134" s="31">
        <f t="shared" si="20"/>
        <v>6.1242735806884219E-2</v>
      </c>
      <c r="AK134" s="60">
        <f>VLOOKUP(K134,'5th Cycle APR Raw Data-Final'!$A$3:$R$1977,18,FALSE)</f>
        <v>5805</v>
      </c>
      <c r="AL134" s="60">
        <f>IF(AN134&lt;1,SUMIFS('5th Cycle APR Raw Data-Final'!$S$3:$S$1977,'5th Cycle APR Raw Data-Final'!$A$3:$A$1977,'SB35 Determination Data'!$K134,'5th Cycle APR Raw Data-Final'!$T$3:$T$1977,"&gt;="&amp;'SB35 Determination Data'!$F134,'5th Cycle APR Raw Data-Final'!$T$3:$T$1977,"&lt;"&amp;E134),SUMIFS('5th Cycle APR Raw Data-Final'!$S$3:$S$1977,'5th Cycle APR Raw Data-Final'!$A$3:$A$1977,'SB35 Determination Data'!$K134,'5th Cycle APR Raw Data-Final'!$T$3:$T$1977,"&gt;="&amp;'SB35 Determination Data'!$F134,'5th Cycle APR Raw Data-Final'!$T$3:$T$1977,"&lt;="&amp;G134))</f>
        <v>228</v>
      </c>
      <c r="AM134" s="60">
        <f t="shared" si="21"/>
        <v>5577</v>
      </c>
      <c r="AN134" s="62">
        <f t="shared" si="22"/>
        <v>0.5</v>
      </c>
      <c r="AO134" s="9" t="str">
        <f t="shared" si="23"/>
        <v>YES</v>
      </c>
      <c r="AP134" s="9" t="str">
        <f t="shared" si="24"/>
        <v>NO</v>
      </c>
      <c r="AQ134" s="9" t="str">
        <f t="shared" si="25"/>
        <v>NO</v>
      </c>
      <c r="AR134" s="48" t="str">
        <f>VLOOKUP(K134,'2018Submitted'!$A$2:$C$540,3,FALSE)</f>
        <v>Successful</v>
      </c>
      <c r="AS134" s="9" t="str">
        <f t="shared" si="26"/>
        <v>NO</v>
      </c>
      <c r="AT134" s="9" t="str">
        <f t="shared" si="27"/>
        <v>NO</v>
      </c>
    </row>
    <row r="135" spans="1:46" ht="12.75" customHeight="1" x14ac:dyDescent="0.15">
      <c r="A135" s="9" t="s">
        <v>143</v>
      </c>
      <c r="B135" s="9" t="str">
        <f t="shared" si="0"/>
        <v>EL CENTRO</v>
      </c>
      <c r="C135" s="31">
        <f t="shared" si="1"/>
        <v>0.625</v>
      </c>
      <c r="D135" s="45">
        <f t="shared" si="2"/>
        <v>8</v>
      </c>
      <c r="E135" s="46">
        <f t="shared" si="3"/>
        <v>2018</v>
      </c>
      <c r="F135" s="46">
        <f t="shared" si="4"/>
        <v>2014</v>
      </c>
      <c r="G135" s="46" t="str">
        <f t="shared" si="5"/>
        <v>2021</v>
      </c>
      <c r="H135" s="9" t="str">
        <f t="shared" si="6"/>
        <v>10/15/2013</v>
      </c>
      <c r="I135" s="9" t="str">
        <f t="shared" si="7"/>
        <v>10/15/2021</v>
      </c>
      <c r="J135" s="9" t="s">
        <v>144</v>
      </c>
      <c r="K135" s="29" t="s">
        <v>147</v>
      </c>
      <c r="L135" s="60">
        <f>VLOOKUP(K135,'5th Cycle APR Raw Data-Final'!$A$3:$P$1977,6,FALSE)</f>
        <v>487</v>
      </c>
      <c r="M135" s="60">
        <f>IF(AN135&lt;1,SUMIFS('5th Cycle APR Raw Data-Final'!G$3:G$1977,'5th Cycle APR Raw Data-Final'!$A$3:$A$1977,'SB35 Determination Data'!$K135,'5th Cycle APR Raw Data-Final'!$T$3:$T$1977,"&gt;="&amp;'SB35 Determination Data'!$F135,'5th Cycle APR Raw Data-Final'!$T$3:$T$1977,"&lt;"&amp;E135),SUMIFS('5th Cycle APR Raw Data-Final'!G$3:G$1977,'5th Cycle APR Raw Data-Final'!$A$3:$A$1977,'SB35 Determination Data'!$K135,'5th Cycle APR Raw Data-Final'!$T$3:$T$1977,"&gt;="&amp;'SB35 Determination Data'!$F135,'5th Cycle APR Raw Data-Final'!$T$3:$T$1977,"&lt;="&amp;G135))</f>
        <v>0</v>
      </c>
      <c r="N135" s="60">
        <f>IF(AN135&lt;1,SUMIFS('5th Cycle APR Raw Data-Final'!H$3:H$1977,'5th Cycle APR Raw Data-Final'!$A$3:$A$1977,'SB35 Determination Data'!$K135,'5th Cycle APR Raw Data-Final'!$T$3:$T$1977,"&gt;="&amp;'SB35 Determination Data'!$F135,'5th Cycle APR Raw Data-Final'!$T$3:$T$1977,"&lt;"&amp;E135),SUMIFS('5th Cycle APR Raw Data-Final'!H$3:H$1977,'5th Cycle APR Raw Data-Final'!$A$3:$A$1977,'SB35 Determination Data'!$K135,'5th Cycle APR Raw Data-Final'!$T$3:$T$1977,"&gt;="&amp;'SB35 Determination Data'!$F135,'5th Cycle APR Raw Data-Final'!$T$3:$T$1977,"&lt;="&amp;G135))</f>
        <v>0</v>
      </c>
      <c r="O135" s="60">
        <f>IF(AN135&lt;1,SUMIFS('5th Cycle APR Raw Data-Final'!I$3:I$1977,'5th Cycle APR Raw Data-Final'!$A$3:$A$1977,'SB35 Determination Data'!$K135,'5th Cycle APR Raw Data-Final'!$T$3:$T$1977,"&gt;="&amp;'SB35 Determination Data'!$F135,'5th Cycle APR Raw Data-Final'!$T$3:$T$1977,"&lt;"&amp;E135),SUMIFS('5th Cycle APR Raw Data-Final'!I$3:I$1977,'5th Cycle APR Raw Data-Final'!$A$3:$A$1977,'SB35 Determination Data'!$K135,'5th Cycle APR Raw Data-Final'!$T$3:$T$1977,"&gt;="&amp;'SB35 Determination Data'!$F135,'5th Cycle APR Raw Data-Final'!$T$3:$T$1977,"&lt;="&amp;G135))</f>
        <v>0</v>
      </c>
      <c r="P135" s="60">
        <f t="shared" si="8"/>
        <v>487</v>
      </c>
      <c r="Q135" s="31">
        <f t="shared" si="9"/>
        <v>0</v>
      </c>
      <c r="R135" s="61">
        <f t="shared" si="10"/>
        <v>244</v>
      </c>
      <c r="S135" s="61">
        <f t="shared" si="11"/>
        <v>0</v>
      </c>
      <c r="T135" s="60">
        <f>VLOOKUP(K135,'5th Cycle APR Raw Data-Final'!$A$3:$P$1977,10,FALSE)</f>
        <v>300</v>
      </c>
      <c r="U135" s="60">
        <f>IF(AN135&lt;1,SUMIFS('5th Cycle APR Raw Data-Final'!K$3:K$1977,'5th Cycle APR Raw Data-Final'!$A$3:$A$1977,'SB35 Determination Data'!$K135,'5th Cycle APR Raw Data-Final'!$T$3:$T$1977,"&gt;="&amp;'SB35 Determination Data'!$F135,'5th Cycle APR Raw Data-Final'!$T$3:$T$1977,"&lt;"&amp;E135),SUMIFS('5th Cycle APR Raw Data-Final'!K$3:K$1977,'5th Cycle APR Raw Data-Final'!$A$3:$A$1977,'SB35 Determination Data'!$K135,'5th Cycle APR Raw Data-Final'!$T$3:$T$1977,"&gt;="&amp;'SB35 Determination Data'!$F135,'5th Cycle APR Raw Data-Final'!$T$3:$T$1977,"&lt;="&amp;G135))</f>
        <v>81</v>
      </c>
      <c r="V135" s="60">
        <f>IF(AN135&lt;1,SUMIFS('5th Cycle APR Raw Data-Final'!L$3:L$1977,'5th Cycle APR Raw Data-Final'!$A$3:$A$1977,'SB35 Determination Data'!$K135,'5th Cycle APR Raw Data-Final'!$T$3:$T$1977,"&gt;="&amp;'SB35 Determination Data'!$F135,'5th Cycle APR Raw Data-Final'!$T$3:$T$1977,"&lt;"&amp;E135),SUMIFS('5th Cycle APR Raw Data-Final'!L$3:L$1977,'5th Cycle APR Raw Data-Final'!$A$3:$A$1977,'SB35 Determination Data'!$K135,'5th Cycle APR Raw Data-Final'!$T$3:$T$1977,"&gt;="&amp;'SB35 Determination Data'!$F135,'5th Cycle APR Raw Data-Final'!$T$3:$T$1977,"&lt;="&amp;G135))</f>
        <v>14</v>
      </c>
      <c r="W135" s="60">
        <f>IF(AN135&lt;1,SUMIFS('5th Cycle APR Raw Data-Final'!M$3:M$1977,'5th Cycle APR Raw Data-Final'!$A$3:$A$1977,'SB35 Determination Data'!$K135,'5th Cycle APR Raw Data-Final'!$T$3:$T$1977,"&gt;="&amp;'SB35 Determination Data'!$F135,'5th Cycle APR Raw Data-Final'!$T$3:$T$1977,"&lt;"&amp;E135),SUMIFS('5th Cycle APR Raw Data-Final'!M$3:M$1977,'5th Cycle APR Raw Data-Final'!$A$3:$A$1977,'SB35 Determination Data'!$K135,'5th Cycle APR Raw Data-Final'!$T$3:$T$1977,"&gt;="&amp;'SB35 Determination Data'!$F135,'5th Cycle APR Raw Data-Final'!$T$3:$T$1977,"&lt;="&amp;G135))</f>
        <v>67</v>
      </c>
      <c r="X135" s="60">
        <f t="shared" si="12"/>
        <v>219</v>
      </c>
      <c r="Y135" s="60">
        <f t="shared" si="13"/>
        <v>81</v>
      </c>
      <c r="Z135" s="60">
        <f t="shared" si="14"/>
        <v>219</v>
      </c>
      <c r="AA135" s="31">
        <f t="shared" si="15"/>
        <v>0.27</v>
      </c>
      <c r="AB135" s="31">
        <f t="shared" si="16"/>
        <v>0.27</v>
      </c>
      <c r="AC135" s="60">
        <f>VLOOKUP(K135,'5th Cycle APR Raw Data-Final'!$A$3:$P$1977,14,FALSE)</f>
        <v>297</v>
      </c>
      <c r="AD135" s="60">
        <f>IF(AN135&lt;1,SUMIFS('5th Cycle APR Raw Data-Final'!$O$3:$O$1977,'5th Cycle APR Raw Data-Final'!$A$3:$A$1977,'SB35 Determination Data'!$K135,'5th Cycle APR Raw Data-Final'!$T$3:$T$1977,"&gt;="&amp;'SB35 Determination Data'!$F135,'5th Cycle APR Raw Data-Final'!$T$3:$T$1977,"&lt;"&amp;E135),SUMIFS('5th Cycle APR Raw Data-Final'!$O$3:$O$1977,'5th Cycle APR Raw Data-Final'!$A$3:$A$1977,'SB35 Determination Data'!$K135,'5th Cycle APR Raw Data-Final'!$T$3:$T$1977,"&gt;="&amp;'SB35 Determination Data'!$F135,'5th Cycle APR Raw Data-Final'!$T$3:$T$1977,"&lt;="&amp;G135))</f>
        <v>91</v>
      </c>
      <c r="AE135" s="60">
        <f t="shared" si="17"/>
        <v>206</v>
      </c>
      <c r="AF135" s="31">
        <f t="shared" si="18"/>
        <v>0.30639730639730639</v>
      </c>
      <c r="AG135" s="60">
        <f>VLOOKUP(K135,'5th Cycle APR Raw Data-Final'!$A$3:$P$1977,16,FALSE)</f>
        <v>840</v>
      </c>
      <c r="AH135" s="60">
        <f>IF(AN135&lt;1,SUMIFS('5th Cycle APR Raw Data-Final'!$Q$3:$Q$1977,'5th Cycle APR Raw Data-Final'!$A$3:$A$1977,'SB35 Determination Data'!$K135,'5th Cycle APR Raw Data-Final'!$T$3:$T$1977,"&gt;="&amp;'SB35 Determination Data'!$F135,'5th Cycle APR Raw Data-Final'!$T$3:$T$1977,"&lt;"&amp;E135),SUMIFS('5th Cycle APR Raw Data-Final'!$Q$3:$Q$1977,'5th Cycle APR Raw Data-Final'!$A$3:$A$1977,'SB35 Determination Data'!$K135,'5th Cycle APR Raw Data-Final'!$T$3:$T$1977,"&gt;="&amp;'SB35 Determination Data'!$F135,'5th Cycle APR Raw Data-Final'!$T$3:$T$1977,"&lt;="&amp;G135))</f>
        <v>58</v>
      </c>
      <c r="AI135" s="60">
        <f t="shared" si="19"/>
        <v>782</v>
      </c>
      <c r="AJ135" s="31">
        <f t="shared" si="20"/>
        <v>6.9047619047619052E-2</v>
      </c>
      <c r="AK135" s="60">
        <f>VLOOKUP(K135,'5th Cycle APR Raw Data-Final'!$A$3:$R$1977,18,FALSE)</f>
        <v>1924</v>
      </c>
      <c r="AL135" s="60">
        <f>IF(AN135&lt;1,SUMIFS('5th Cycle APR Raw Data-Final'!$S$3:$S$1977,'5th Cycle APR Raw Data-Final'!$A$3:$A$1977,'SB35 Determination Data'!$K135,'5th Cycle APR Raw Data-Final'!$T$3:$T$1977,"&gt;="&amp;'SB35 Determination Data'!$F135,'5th Cycle APR Raw Data-Final'!$T$3:$T$1977,"&lt;"&amp;E135),SUMIFS('5th Cycle APR Raw Data-Final'!$S$3:$S$1977,'5th Cycle APR Raw Data-Final'!$A$3:$A$1977,'SB35 Determination Data'!$K135,'5th Cycle APR Raw Data-Final'!$T$3:$T$1977,"&gt;="&amp;'SB35 Determination Data'!$F135,'5th Cycle APR Raw Data-Final'!$T$3:$T$1977,"&lt;="&amp;G135))</f>
        <v>230</v>
      </c>
      <c r="AM135" s="60">
        <f t="shared" si="21"/>
        <v>1694</v>
      </c>
      <c r="AN135" s="62">
        <f t="shared" si="22"/>
        <v>0.5</v>
      </c>
      <c r="AO135" s="9" t="str">
        <f t="shared" si="23"/>
        <v>YES</v>
      </c>
      <c r="AP135" s="9" t="str">
        <f t="shared" si="24"/>
        <v>NO</v>
      </c>
      <c r="AQ135" s="9" t="str">
        <f t="shared" si="25"/>
        <v>NO</v>
      </c>
      <c r="AR135" s="48" t="str">
        <f>VLOOKUP(K135,'2018Submitted'!$A$2:$C$540,3,FALSE)</f>
        <v>Successful</v>
      </c>
      <c r="AS135" s="9" t="str">
        <f t="shared" si="26"/>
        <v>NO</v>
      </c>
      <c r="AT135" s="9" t="str">
        <f t="shared" si="27"/>
        <v>NO</v>
      </c>
    </row>
    <row r="136" spans="1:46" ht="12.75" customHeight="1" x14ac:dyDescent="0.15">
      <c r="A136" s="9" t="s">
        <v>99</v>
      </c>
      <c r="B136" s="9" t="str">
        <f t="shared" si="0"/>
        <v>EL CERRITO</v>
      </c>
      <c r="C136" s="31">
        <f t="shared" si="1"/>
        <v>0.5</v>
      </c>
      <c r="D136" s="45">
        <f t="shared" si="2"/>
        <v>8</v>
      </c>
      <c r="E136" s="46">
        <f t="shared" si="3"/>
        <v>2019</v>
      </c>
      <c r="F136" s="46">
        <f t="shared" si="4"/>
        <v>2015</v>
      </c>
      <c r="G136" s="46">
        <f t="shared" si="5"/>
        <v>2022</v>
      </c>
      <c r="H136" s="9" t="str">
        <f t="shared" si="6"/>
        <v>01/31/2015</v>
      </c>
      <c r="I136" s="9" t="str">
        <f t="shared" si="7"/>
        <v>01/31/2023</v>
      </c>
      <c r="J136" s="9" t="s">
        <v>67</v>
      </c>
      <c r="K136" s="29" t="s">
        <v>106</v>
      </c>
      <c r="L136" s="60">
        <f>VLOOKUP(K136,'5th Cycle APR Raw Data-Final'!$A$3:$P$1977,6,FALSE)</f>
        <v>100</v>
      </c>
      <c r="M136" s="60">
        <f>IF(AN136&lt;1,SUMIFS('5th Cycle APR Raw Data-Final'!G$3:G$1977,'5th Cycle APR Raw Data-Final'!$A$3:$A$1977,'SB35 Determination Data'!$K136,'5th Cycle APR Raw Data-Final'!$T$3:$T$1977,"&gt;="&amp;'SB35 Determination Data'!$F136,'5th Cycle APR Raw Data-Final'!$T$3:$T$1977,"&lt;"&amp;E136),SUMIFS('5th Cycle APR Raw Data-Final'!G$3:G$1977,'5th Cycle APR Raw Data-Final'!$A$3:$A$1977,'SB35 Determination Data'!$K136,'5th Cycle APR Raw Data-Final'!$T$3:$T$1977,"&gt;="&amp;'SB35 Determination Data'!$F136,'5th Cycle APR Raw Data-Final'!$T$3:$T$1977,"&lt;="&amp;G136))</f>
        <v>118</v>
      </c>
      <c r="N136" s="60">
        <f>IF(AN136&lt;1,SUMIFS('5th Cycle APR Raw Data-Final'!H$3:H$1977,'5th Cycle APR Raw Data-Final'!$A$3:$A$1977,'SB35 Determination Data'!$K136,'5th Cycle APR Raw Data-Final'!$T$3:$T$1977,"&gt;="&amp;'SB35 Determination Data'!$F136,'5th Cycle APR Raw Data-Final'!$T$3:$T$1977,"&lt;"&amp;E136),SUMIFS('5th Cycle APR Raw Data-Final'!H$3:H$1977,'5th Cycle APR Raw Data-Final'!$A$3:$A$1977,'SB35 Determination Data'!$K136,'5th Cycle APR Raw Data-Final'!$T$3:$T$1977,"&gt;="&amp;'SB35 Determination Data'!$F136,'5th Cycle APR Raw Data-Final'!$T$3:$T$1977,"&lt;="&amp;G136))</f>
        <v>118</v>
      </c>
      <c r="O136" s="60">
        <f>IF(AN136&lt;1,SUMIFS('5th Cycle APR Raw Data-Final'!I$3:I$1977,'5th Cycle APR Raw Data-Final'!$A$3:$A$1977,'SB35 Determination Data'!$K136,'5th Cycle APR Raw Data-Final'!$T$3:$T$1977,"&gt;="&amp;'SB35 Determination Data'!$F136,'5th Cycle APR Raw Data-Final'!$T$3:$T$1977,"&lt;"&amp;E136),SUMIFS('5th Cycle APR Raw Data-Final'!I$3:I$1977,'5th Cycle APR Raw Data-Final'!$A$3:$A$1977,'SB35 Determination Data'!$K136,'5th Cycle APR Raw Data-Final'!$T$3:$T$1977,"&gt;="&amp;'SB35 Determination Data'!$F136,'5th Cycle APR Raw Data-Final'!$T$3:$T$1977,"&lt;="&amp;G136))</f>
        <v>0</v>
      </c>
      <c r="P136" s="60">
        <f t="shared" si="8"/>
        <v>0</v>
      </c>
      <c r="Q136" s="31">
        <f t="shared" si="9"/>
        <v>1.18</v>
      </c>
      <c r="R136" s="61">
        <f t="shared" si="10"/>
        <v>50</v>
      </c>
      <c r="S136" s="61">
        <f t="shared" si="11"/>
        <v>68</v>
      </c>
      <c r="T136" s="60">
        <f>VLOOKUP(K136,'5th Cycle APR Raw Data-Final'!$A$3:$P$1977,10,FALSE)</f>
        <v>63</v>
      </c>
      <c r="U136" s="60">
        <f>IF(AN136&lt;1,SUMIFS('5th Cycle APR Raw Data-Final'!K$3:K$1977,'5th Cycle APR Raw Data-Final'!$A$3:$A$1977,'SB35 Determination Data'!$K136,'5th Cycle APR Raw Data-Final'!$T$3:$T$1977,"&gt;="&amp;'SB35 Determination Data'!$F136,'5th Cycle APR Raw Data-Final'!$T$3:$T$1977,"&lt;"&amp;E136),SUMIFS('5th Cycle APR Raw Data-Final'!K$3:K$1977,'5th Cycle APR Raw Data-Final'!$A$3:$A$1977,'SB35 Determination Data'!$K136,'5th Cycle APR Raw Data-Final'!$T$3:$T$1977,"&gt;="&amp;'SB35 Determination Data'!$F136,'5th Cycle APR Raw Data-Final'!$T$3:$T$1977,"&lt;="&amp;G136))</f>
        <v>6</v>
      </c>
      <c r="V136" s="60">
        <f>IF(AN136&lt;1,SUMIFS('5th Cycle APR Raw Data-Final'!L$3:L$1977,'5th Cycle APR Raw Data-Final'!$A$3:$A$1977,'SB35 Determination Data'!$K136,'5th Cycle APR Raw Data-Final'!$T$3:$T$1977,"&gt;="&amp;'SB35 Determination Data'!$F136,'5th Cycle APR Raw Data-Final'!$T$3:$T$1977,"&lt;"&amp;E136),SUMIFS('5th Cycle APR Raw Data-Final'!L$3:L$1977,'5th Cycle APR Raw Data-Final'!$A$3:$A$1977,'SB35 Determination Data'!$K136,'5th Cycle APR Raw Data-Final'!$T$3:$T$1977,"&gt;="&amp;'SB35 Determination Data'!$F136,'5th Cycle APR Raw Data-Final'!$T$3:$T$1977,"&lt;="&amp;G136))</f>
        <v>6</v>
      </c>
      <c r="W136" s="60">
        <f>IF(AN136&lt;1,SUMIFS('5th Cycle APR Raw Data-Final'!M$3:M$1977,'5th Cycle APR Raw Data-Final'!$A$3:$A$1977,'SB35 Determination Data'!$K136,'5th Cycle APR Raw Data-Final'!$T$3:$T$1977,"&gt;="&amp;'SB35 Determination Data'!$F136,'5th Cycle APR Raw Data-Final'!$T$3:$T$1977,"&lt;"&amp;E136),SUMIFS('5th Cycle APR Raw Data-Final'!M$3:M$1977,'5th Cycle APR Raw Data-Final'!$A$3:$A$1977,'SB35 Determination Data'!$K136,'5th Cycle APR Raw Data-Final'!$T$3:$T$1977,"&gt;="&amp;'SB35 Determination Data'!$F136,'5th Cycle APR Raw Data-Final'!$T$3:$T$1977,"&lt;="&amp;G136))</f>
        <v>0</v>
      </c>
      <c r="X136" s="60">
        <f t="shared" si="12"/>
        <v>57</v>
      </c>
      <c r="Y136" s="60">
        <f t="shared" si="13"/>
        <v>74</v>
      </c>
      <c r="Z136" s="60">
        <f t="shared" si="14"/>
        <v>0</v>
      </c>
      <c r="AA136" s="31">
        <f t="shared" si="15"/>
        <v>9.5238095238095233E-2</v>
      </c>
      <c r="AB136" s="31">
        <f t="shared" si="16"/>
        <v>1.1746031746031746</v>
      </c>
      <c r="AC136" s="60">
        <f>VLOOKUP(K136,'5th Cycle APR Raw Data-Final'!$A$3:$P$1977,14,FALSE)</f>
        <v>69</v>
      </c>
      <c r="AD136" s="60">
        <f>IF(AN136&lt;1,SUMIFS('5th Cycle APR Raw Data-Final'!$O$3:$O$1977,'5th Cycle APR Raw Data-Final'!$A$3:$A$1977,'SB35 Determination Data'!$K136,'5th Cycle APR Raw Data-Final'!$T$3:$T$1977,"&gt;="&amp;'SB35 Determination Data'!$F136,'5th Cycle APR Raw Data-Final'!$T$3:$T$1977,"&lt;"&amp;E136),SUMIFS('5th Cycle APR Raw Data-Final'!$O$3:$O$1977,'5th Cycle APR Raw Data-Final'!$A$3:$A$1977,'SB35 Determination Data'!$K136,'5th Cycle APR Raw Data-Final'!$T$3:$T$1977,"&gt;="&amp;'SB35 Determination Data'!$F136,'5th Cycle APR Raw Data-Final'!$T$3:$T$1977,"&lt;="&amp;G136))</f>
        <v>26</v>
      </c>
      <c r="AE136" s="60">
        <f t="shared" si="17"/>
        <v>43</v>
      </c>
      <c r="AF136" s="31">
        <f t="shared" si="18"/>
        <v>0.37681159420289856</v>
      </c>
      <c r="AG136" s="60">
        <f>VLOOKUP(K136,'5th Cycle APR Raw Data-Final'!$A$3:$P$1977,16,FALSE)</f>
        <v>166</v>
      </c>
      <c r="AH136" s="60">
        <f>IF(AN136&lt;1,SUMIFS('5th Cycle APR Raw Data-Final'!$Q$3:$Q$1977,'5th Cycle APR Raw Data-Final'!$A$3:$A$1977,'SB35 Determination Data'!$K136,'5th Cycle APR Raw Data-Final'!$T$3:$T$1977,"&gt;="&amp;'SB35 Determination Data'!$F136,'5th Cycle APR Raw Data-Final'!$T$3:$T$1977,"&lt;"&amp;E136),SUMIFS('5th Cycle APR Raw Data-Final'!$Q$3:$Q$1977,'5th Cycle APR Raw Data-Final'!$A$3:$A$1977,'SB35 Determination Data'!$K136,'5th Cycle APR Raw Data-Final'!$T$3:$T$1977,"&gt;="&amp;'SB35 Determination Data'!$F136,'5th Cycle APR Raw Data-Final'!$T$3:$T$1977,"&lt;="&amp;G136))</f>
        <v>267</v>
      </c>
      <c r="AI136" s="60">
        <f t="shared" si="19"/>
        <v>0</v>
      </c>
      <c r="AJ136" s="31">
        <f t="shared" si="20"/>
        <v>1.6084337349397591</v>
      </c>
      <c r="AK136" s="60">
        <f>VLOOKUP(K136,'5th Cycle APR Raw Data-Final'!$A$3:$R$1977,18,FALSE)</f>
        <v>398</v>
      </c>
      <c r="AL136" s="60">
        <f>IF(AN136&lt;1,SUMIFS('5th Cycle APR Raw Data-Final'!$S$3:$S$1977,'5th Cycle APR Raw Data-Final'!$A$3:$A$1977,'SB35 Determination Data'!$K136,'5th Cycle APR Raw Data-Final'!$T$3:$T$1977,"&gt;="&amp;'SB35 Determination Data'!$F136,'5th Cycle APR Raw Data-Final'!$T$3:$T$1977,"&lt;"&amp;E136),SUMIFS('5th Cycle APR Raw Data-Final'!$S$3:$S$1977,'5th Cycle APR Raw Data-Final'!$A$3:$A$1977,'SB35 Determination Data'!$K136,'5th Cycle APR Raw Data-Final'!$T$3:$T$1977,"&gt;="&amp;'SB35 Determination Data'!$F136,'5th Cycle APR Raw Data-Final'!$T$3:$T$1977,"&lt;="&amp;G136))</f>
        <v>417</v>
      </c>
      <c r="AM136" s="60">
        <f t="shared" si="21"/>
        <v>100</v>
      </c>
      <c r="AN136" s="62">
        <f t="shared" si="22"/>
        <v>0.5</v>
      </c>
      <c r="AO136" s="9" t="str">
        <f t="shared" si="23"/>
        <v>NO</v>
      </c>
      <c r="AP136" s="9" t="str">
        <f t="shared" si="24"/>
        <v>NO</v>
      </c>
      <c r="AQ136" s="9" t="str">
        <f t="shared" si="25"/>
        <v>YES</v>
      </c>
      <c r="AR136" s="48" t="str">
        <f>VLOOKUP(K136,'2018Submitted'!$A$2:$C$540,3,FALSE)</f>
        <v>Successful</v>
      </c>
      <c r="AS136" s="9" t="str">
        <f t="shared" si="26"/>
        <v>YES</v>
      </c>
      <c r="AT136" s="9" t="str">
        <f t="shared" si="27"/>
        <v>NO</v>
      </c>
    </row>
    <row r="137" spans="1:46" ht="12.75" customHeight="1" x14ac:dyDescent="0.15">
      <c r="A137" s="9" t="s">
        <v>122</v>
      </c>
      <c r="B137" s="9" t="str">
        <f t="shared" si="0"/>
        <v>EL DORADO COUNTY</v>
      </c>
      <c r="C137" s="31">
        <f t="shared" si="1"/>
        <v>0.625</v>
      </c>
      <c r="D137" s="45">
        <f t="shared" si="2"/>
        <v>8</v>
      </c>
      <c r="E137" s="46">
        <f t="shared" si="3"/>
        <v>2018</v>
      </c>
      <c r="F137" s="46">
        <f t="shared" si="4"/>
        <v>2014</v>
      </c>
      <c r="G137" s="46" t="str">
        <f t="shared" si="5"/>
        <v>2021</v>
      </c>
      <c r="H137" s="9" t="str">
        <f t="shared" si="6"/>
        <v>10/31/2013</v>
      </c>
      <c r="I137" s="9" t="str">
        <f t="shared" si="7"/>
        <v>10/31/2021</v>
      </c>
      <c r="J137" s="9" t="s">
        <v>123</v>
      </c>
      <c r="K137" s="29" t="s">
        <v>124</v>
      </c>
      <c r="L137" s="60">
        <f>VLOOKUP(K137,'5th Cycle APR Raw Data-Final'!$A$3:$P$1977,6,FALSE)</f>
        <v>1086</v>
      </c>
      <c r="M137" s="60">
        <f>IF(AN137&lt;1,SUMIFS('5th Cycle APR Raw Data-Final'!G$3:G$1977,'5th Cycle APR Raw Data-Final'!$A$3:$A$1977,'SB35 Determination Data'!$K137,'5th Cycle APR Raw Data-Final'!$T$3:$T$1977,"&gt;="&amp;'SB35 Determination Data'!$F137,'5th Cycle APR Raw Data-Final'!$T$3:$T$1977,"&lt;"&amp;E137),SUMIFS('5th Cycle APR Raw Data-Final'!G$3:G$1977,'5th Cycle APR Raw Data-Final'!$A$3:$A$1977,'SB35 Determination Data'!$K137,'5th Cycle APR Raw Data-Final'!$T$3:$T$1977,"&gt;="&amp;'SB35 Determination Data'!$F137,'5th Cycle APR Raw Data-Final'!$T$3:$T$1977,"&lt;="&amp;G137))</f>
        <v>59</v>
      </c>
      <c r="N137" s="60">
        <f>IF(AN137&lt;1,SUMIFS('5th Cycle APR Raw Data-Final'!H$3:H$1977,'5th Cycle APR Raw Data-Final'!$A$3:$A$1977,'SB35 Determination Data'!$K137,'5th Cycle APR Raw Data-Final'!$T$3:$T$1977,"&gt;="&amp;'SB35 Determination Data'!$F137,'5th Cycle APR Raw Data-Final'!$T$3:$T$1977,"&lt;"&amp;E137),SUMIFS('5th Cycle APR Raw Data-Final'!H$3:H$1977,'5th Cycle APR Raw Data-Final'!$A$3:$A$1977,'SB35 Determination Data'!$K137,'5th Cycle APR Raw Data-Final'!$T$3:$T$1977,"&gt;="&amp;'SB35 Determination Data'!$F137,'5th Cycle APR Raw Data-Final'!$T$3:$T$1977,"&lt;="&amp;G137))</f>
        <v>59</v>
      </c>
      <c r="O137" s="60">
        <f>IF(AN137&lt;1,SUMIFS('5th Cycle APR Raw Data-Final'!I$3:I$1977,'5th Cycle APR Raw Data-Final'!$A$3:$A$1977,'SB35 Determination Data'!$K137,'5th Cycle APR Raw Data-Final'!$T$3:$T$1977,"&gt;="&amp;'SB35 Determination Data'!$F137,'5th Cycle APR Raw Data-Final'!$T$3:$T$1977,"&lt;"&amp;E137),SUMIFS('5th Cycle APR Raw Data-Final'!I$3:I$1977,'5th Cycle APR Raw Data-Final'!$A$3:$A$1977,'SB35 Determination Data'!$K137,'5th Cycle APR Raw Data-Final'!$T$3:$T$1977,"&gt;="&amp;'SB35 Determination Data'!$F137,'5th Cycle APR Raw Data-Final'!$T$3:$T$1977,"&lt;="&amp;G137))</f>
        <v>0</v>
      </c>
      <c r="P137" s="60">
        <f t="shared" si="8"/>
        <v>1027</v>
      </c>
      <c r="Q137" s="31">
        <f t="shared" si="9"/>
        <v>5.432780847145488E-2</v>
      </c>
      <c r="R137" s="61">
        <f t="shared" si="10"/>
        <v>543</v>
      </c>
      <c r="S137" s="61">
        <f t="shared" si="11"/>
        <v>0</v>
      </c>
      <c r="T137" s="60">
        <f>VLOOKUP(K137,'5th Cycle APR Raw Data-Final'!$A$3:$P$1977,10,FALSE)</f>
        <v>762</v>
      </c>
      <c r="U137" s="60">
        <f>IF(AN137&lt;1,SUMIFS('5th Cycle APR Raw Data-Final'!K$3:K$1977,'5th Cycle APR Raw Data-Final'!$A$3:$A$1977,'SB35 Determination Data'!$K137,'5th Cycle APR Raw Data-Final'!$T$3:$T$1977,"&gt;="&amp;'SB35 Determination Data'!$F137,'5th Cycle APR Raw Data-Final'!$T$3:$T$1977,"&lt;"&amp;E137),SUMIFS('5th Cycle APR Raw Data-Final'!K$3:K$1977,'5th Cycle APR Raw Data-Final'!$A$3:$A$1977,'SB35 Determination Data'!$K137,'5th Cycle APR Raw Data-Final'!$T$3:$T$1977,"&gt;="&amp;'SB35 Determination Data'!$F137,'5th Cycle APR Raw Data-Final'!$T$3:$T$1977,"&lt;="&amp;G137))</f>
        <v>253</v>
      </c>
      <c r="V137" s="60">
        <f>IF(AN137&lt;1,SUMIFS('5th Cycle APR Raw Data-Final'!L$3:L$1977,'5th Cycle APR Raw Data-Final'!$A$3:$A$1977,'SB35 Determination Data'!$K137,'5th Cycle APR Raw Data-Final'!$T$3:$T$1977,"&gt;="&amp;'SB35 Determination Data'!$F137,'5th Cycle APR Raw Data-Final'!$T$3:$T$1977,"&lt;"&amp;E137),SUMIFS('5th Cycle APR Raw Data-Final'!L$3:L$1977,'5th Cycle APR Raw Data-Final'!$A$3:$A$1977,'SB35 Determination Data'!$K137,'5th Cycle APR Raw Data-Final'!$T$3:$T$1977,"&gt;="&amp;'SB35 Determination Data'!$F137,'5th Cycle APR Raw Data-Final'!$T$3:$T$1977,"&lt;="&amp;G137))</f>
        <v>225</v>
      </c>
      <c r="W137" s="60">
        <f>IF(AN137&lt;1,SUMIFS('5th Cycle APR Raw Data-Final'!M$3:M$1977,'5th Cycle APR Raw Data-Final'!$A$3:$A$1977,'SB35 Determination Data'!$K137,'5th Cycle APR Raw Data-Final'!$T$3:$T$1977,"&gt;="&amp;'SB35 Determination Data'!$F137,'5th Cycle APR Raw Data-Final'!$T$3:$T$1977,"&lt;"&amp;E137),SUMIFS('5th Cycle APR Raw Data-Final'!M$3:M$1977,'5th Cycle APR Raw Data-Final'!$A$3:$A$1977,'SB35 Determination Data'!$K137,'5th Cycle APR Raw Data-Final'!$T$3:$T$1977,"&gt;="&amp;'SB35 Determination Data'!$F137,'5th Cycle APR Raw Data-Final'!$T$3:$T$1977,"&lt;="&amp;G137))</f>
        <v>28</v>
      </c>
      <c r="X137" s="60">
        <f t="shared" si="12"/>
        <v>509</v>
      </c>
      <c r="Y137" s="60">
        <f t="shared" si="13"/>
        <v>253</v>
      </c>
      <c r="Z137" s="60">
        <f t="shared" si="14"/>
        <v>509</v>
      </c>
      <c r="AA137" s="31">
        <f t="shared" si="15"/>
        <v>0.33202099737532809</v>
      </c>
      <c r="AB137" s="31">
        <f t="shared" si="16"/>
        <v>0.33202099737532809</v>
      </c>
      <c r="AC137" s="60">
        <f>VLOOKUP(K137,'5th Cycle APR Raw Data-Final'!$A$3:$P$1977,14,FALSE)</f>
        <v>823</v>
      </c>
      <c r="AD137" s="60">
        <f>IF(AN137&lt;1,SUMIFS('5th Cycle APR Raw Data-Final'!$O$3:$O$1977,'5th Cycle APR Raw Data-Final'!$A$3:$A$1977,'SB35 Determination Data'!$K137,'5th Cycle APR Raw Data-Final'!$T$3:$T$1977,"&gt;="&amp;'SB35 Determination Data'!$F137,'5th Cycle APR Raw Data-Final'!$T$3:$T$1977,"&lt;"&amp;E137),SUMIFS('5th Cycle APR Raw Data-Final'!$O$3:$O$1977,'5th Cycle APR Raw Data-Final'!$A$3:$A$1977,'SB35 Determination Data'!$K137,'5th Cycle APR Raw Data-Final'!$T$3:$T$1977,"&gt;="&amp;'SB35 Determination Data'!$F137,'5th Cycle APR Raw Data-Final'!$T$3:$T$1977,"&lt;="&amp;G137))</f>
        <v>47</v>
      </c>
      <c r="AE137" s="60">
        <f t="shared" si="17"/>
        <v>776</v>
      </c>
      <c r="AF137" s="31">
        <f t="shared" si="18"/>
        <v>5.7108140947752128E-2</v>
      </c>
      <c r="AG137" s="60">
        <f>VLOOKUP(K137,'5th Cycle APR Raw Data-Final'!$A$3:$P$1977,16,FALSE)</f>
        <v>1757</v>
      </c>
      <c r="AH137" s="60">
        <f>IF(AN137&lt;1,SUMIFS('5th Cycle APR Raw Data-Final'!$Q$3:$Q$1977,'5th Cycle APR Raw Data-Final'!$A$3:$A$1977,'SB35 Determination Data'!$K137,'5th Cycle APR Raw Data-Final'!$T$3:$T$1977,"&gt;="&amp;'SB35 Determination Data'!$F137,'5th Cycle APR Raw Data-Final'!$T$3:$T$1977,"&lt;"&amp;E137),SUMIFS('5th Cycle APR Raw Data-Final'!$Q$3:$Q$1977,'5th Cycle APR Raw Data-Final'!$A$3:$A$1977,'SB35 Determination Data'!$K137,'5th Cycle APR Raw Data-Final'!$T$3:$T$1977,"&gt;="&amp;'SB35 Determination Data'!$F137,'5th Cycle APR Raw Data-Final'!$T$3:$T$1977,"&lt;="&amp;G137))</f>
        <v>2893</v>
      </c>
      <c r="AI137" s="60">
        <f t="shared" si="19"/>
        <v>0</v>
      </c>
      <c r="AJ137" s="31">
        <f t="shared" si="20"/>
        <v>1.6465566306203756</v>
      </c>
      <c r="AK137" s="60">
        <f>VLOOKUP(K137,'5th Cycle APR Raw Data-Final'!$A$3:$R$1977,18,FALSE)</f>
        <v>4428</v>
      </c>
      <c r="AL137" s="60">
        <f>IF(AN137&lt;1,SUMIFS('5th Cycle APR Raw Data-Final'!$S$3:$S$1977,'5th Cycle APR Raw Data-Final'!$A$3:$A$1977,'SB35 Determination Data'!$K137,'5th Cycle APR Raw Data-Final'!$T$3:$T$1977,"&gt;="&amp;'SB35 Determination Data'!$F137,'5th Cycle APR Raw Data-Final'!$T$3:$T$1977,"&lt;"&amp;E137),SUMIFS('5th Cycle APR Raw Data-Final'!$S$3:$S$1977,'5th Cycle APR Raw Data-Final'!$A$3:$A$1977,'SB35 Determination Data'!$K137,'5th Cycle APR Raw Data-Final'!$T$3:$T$1977,"&gt;="&amp;'SB35 Determination Data'!$F137,'5th Cycle APR Raw Data-Final'!$T$3:$T$1977,"&lt;="&amp;G137))</f>
        <v>3252</v>
      </c>
      <c r="AM137" s="60">
        <f t="shared" si="21"/>
        <v>2312</v>
      </c>
      <c r="AN137" s="62">
        <f t="shared" si="22"/>
        <v>0.5</v>
      </c>
      <c r="AO137" s="9" t="str">
        <f t="shared" si="23"/>
        <v>NO</v>
      </c>
      <c r="AP137" s="9" t="str">
        <f t="shared" si="24"/>
        <v>YES</v>
      </c>
      <c r="AQ137" s="9" t="str">
        <f t="shared" si="25"/>
        <v>NO</v>
      </c>
      <c r="AR137" s="48" t="str">
        <f>VLOOKUP(K137,'2018Submitted'!$A$2:$C$540,3,FALSE)</f>
        <v>Successful</v>
      </c>
      <c r="AS137" s="9" t="str">
        <f t="shared" si="26"/>
        <v>NO</v>
      </c>
      <c r="AT137" s="9" t="str">
        <f t="shared" si="27"/>
        <v>YES</v>
      </c>
    </row>
    <row r="138" spans="1:46" ht="12.75" customHeight="1" x14ac:dyDescent="0.15">
      <c r="A138" s="9" t="s">
        <v>168</v>
      </c>
      <c r="B138" s="9" t="str">
        <f t="shared" si="0"/>
        <v>EL MONTE</v>
      </c>
      <c r="C138" s="31">
        <f t="shared" si="1"/>
        <v>0.625</v>
      </c>
      <c r="D138" s="45">
        <f t="shared" si="2"/>
        <v>8</v>
      </c>
      <c r="E138" s="46">
        <f t="shared" si="3"/>
        <v>2018</v>
      </c>
      <c r="F138" s="46">
        <f t="shared" si="4"/>
        <v>2014</v>
      </c>
      <c r="G138" s="46" t="str">
        <f t="shared" si="5"/>
        <v>2021</v>
      </c>
      <c r="H138" s="9" t="str">
        <f t="shared" si="6"/>
        <v>10/15/2013</v>
      </c>
      <c r="I138" s="9" t="str">
        <f t="shared" si="7"/>
        <v>10/15/2021</v>
      </c>
      <c r="J138" s="9" t="s">
        <v>144</v>
      </c>
      <c r="K138" s="29" t="s">
        <v>188</v>
      </c>
      <c r="L138" s="60">
        <f>VLOOKUP(K138,'5th Cycle APR Raw Data-Final'!$A$3:$P$1977,6,FALSE)</f>
        <v>529</v>
      </c>
      <c r="M138" s="60">
        <f>IF(AN138&lt;1,SUMIFS('5th Cycle APR Raw Data-Final'!G$3:G$1977,'5th Cycle APR Raw Data-Final'!$A$3:$A$1977,'SB35 Determination Data'!$K138,'5th Cycle APR Raw Data-Final'!$T$3:$T$1977,"&gt;="&amp;'SB35 Determination Data'!$F138,'5th Cycle APR Raw Data-Final'!$T$3:$T$1977,"&lt;"&amp;E138),SUMIFS('5th Cycle APR Raw Data-Final'!G$3:G$1977,'5th Cycle APR Raw Data-Final'!$A$3:$A$1977,'SB35 Determination Data'!$K138,'5th Cycle APR Raw Data-Final'!$T$3:$T$1977,"&gt;="&amp;'SB35 Determination Data'!$F138,'5th Cycle APR Raw Data-Final'!$T$3:$T$1977,"&lt;="&amp;G138))</f>
        <v>241</v>
      </c>
      <c r="N138" s="60">
        <f>IF(AN138&lt;1,SUMIFS('5th Cycle APR Raw Data-Final'!H$3:H$1977,'5th Cycle APR Raw Data-Final'!$A$3:$A$1977,'SB35 Determination Data'!$K138,'5th Cycle APR Raw Data-Final'!$T$3:$T$1977,"&gt;="&amp;'SB35 Determination Data'!$F138,'5th Cycle APR Raw Data-Final'!$T$3:$T$1977,"&lt;"&amp;E138),SUMIFS('5th Cycle APR Raw Data-Final'!H$3:H$1977,'5th Cycle APR Raw Data-Final'!$A$3:$A$1977,'SB35 Determination Data'!$K138,'5th Cycle APR Raw Data-Final'!$T$3:$T$1977,"&gt;="&amp;'SB35 Determination Data'!$F138,'5th Cycle APR Raw Data-Final'!$T$3:$T$1977,"&lt;="&amp;G138))</f>
        <v>241</v>
      </c>
      <c r="O138" s="60">
        <f>IF(AN138&lt;1,SUMIFS('5th Cycle APR Raw Data-Final'!I$3:I$1977,'5th Cycle APR Raw Data-Final'!$A$3:$A$1977,'SB35 Determination Data'!$K138,'5th Cycle APR Raw Data-Final'!$T$3:$T$1977,"&gt;="&amp;'SB35 Determination Data'!$F138,'5th Cycle APR Raw Data-Final'!$T$3:$T$1977,"&lt;"&amp;E138),SUMIFS('5th Cycle APR Raw Data-Final'!I$3:I$1977,'5th Cycle APR Raw Data-Final'!$A$3:$A$1977,'SB35 Determination Data'!$K138,'5th Cycle APR Raw Data-Final'!$T$3:$T$1977,"&gt;="&amp;'SB35 Determination Data'!$F138,'5th Cycle APR Raw Data-Final'!$T$3:$T$1977,"&lt;="&amp;G138))</f>
        <v>0</v>
      </c>
      <c r="P138" s="60">
        <f t="shared" si="8"/>
        <v>288</v>
      </c>
      <c r="Q138" s="31">
        <f t="shared" si="9"/>
        <v>0.45557655954631382</v>
      </c>
      <c r="R138" s="61">
        <f t="shared" si="10"/>
        <v>265</v>
      </c>
      <c r="S138" s="61">
        <f t="shared" si="11"/>
        <v>0</v>
      </c>
      <c r="T138" s="60">
        <f>VLOOKUP(K138,'5th Cycle APR Raw Data-Final'!$A$3:$P$1977,10,FALSE)</f>
        <v>315</v>
      </c>
      <c r="U138" s="60">
        <f>IF(AN138&lt;1,SUMIFS('5th Cycle APR Raw Data-Final'!K$3:K$1977,'5th Cycle APR Raw Data-Final'!$A$3:$A$1977,'SB35 Determination Data'!$K138,'5th Cycle APR Raw Data-Final'!$T$3:$T$1977,"&gt;="&amp;'SB35 Determination Data'!$F138,'5th Cycle APR Raw Data-Final'!$T$3:$T$1977,"&lt;"&amp;E138),SUMIFS('5th Cycle APR Raw Data-Final'!K$3:K$1977,'5th Cycle APR Raw Data-Final'!$A$3:$A$1977,'SB35 Determination Data'!$K138,'5th Cycle APR Raw Data-Final'!$T$3:$T$1977,"&gt;="&amp;'SB35 Determination Data'!$F138,'5th Cycle APR Raw Data-Final'!$T$3:$T$1977,"&lt;="&amp;G138))</f>
        <v>36</v>
      </c>
      <c r="V138" s="60">
        <f>IF(AN138&lt;1,SUMIFS('5th Cycle APR Raw Data-Final'!L$3:L$1977,'5th Cycle APR Raw Data-Final'!$A$3:$A$1977,'SB35 Determination Data'!$K138,'5th Cycle APR Raw Data-Final'!$T$3:$T$1977,"&gt;="&amp;'SB35 Determination Data'!$F138,'5th Cycle APR Raw Data-Final'!$T$3:$T$1977,"&lt;"&amp;E138),SUMIFS('5th Cycle APR Raw Data-Final'!L$3:L$1977,'5th Cycle APR Raw Data-Final'!$A$3:$A$1977,'SB35 Determination Data'!$K138,'5th Cycle APR Raw Data-Final'!$T$3:$T$1977,"&gt;="&amp;'SB35 Determination Data'!$F138,'5th Cycle APR Raw Data-Final'!$T$3:$T$1977,"&lt;="&amp;G138))</f>
        <v>36</v>
      </c>
      <c r="W138" s="60">
        <f>IF(AN138&lt;1,SUMIFS('5th Cycle APR Raw Data-Final'!M$3:M$1977,'5th Cycle APR Raw Data-Final'!$A$3:$A$1977,'SB35 Determination Data'!$K138,'5th Cycle APR Raw Data-Final'!$T$3:$T$1977,"&gt;="&amp;'SB35 Determination Data'!$F138,'5th Cycle APR Raw Data-Final'!$T$3:$T$1977,"&lt;"&amp;E138),SUMIFS('5th Cycle APR Raw Data-Final'!M$3:M$1977,'5th Cycle APR Raw Data-Final'!$A$3:$A$1977,'SB35 Determination Data'!$K138,'5th Cycle APR Raw Data-Final'!$T$3:$T$1977,"&gt;="&amp;'SB35 Determination Data'!$F138,'5th Cycle APR Raw Data-Final'!$T$3:$T$1977,"&lt;="&amp;G138))</f>
        <v>0</v>
      </c>
      <c r="X138" s="60">
        <f t="shared" si="12"/>
        <v>279</v>
      </c>
      <c r="Y138" s="60">
        <f t="shared" si="13"/>
        <v>36</v>
      </c>
      <c r="Z138" s="60">
        <f t="shared" si="14"/>
        <v>279</v>
      </c>
      <c r="AA138" s="31">
        <f t="shared" si="15"/>
        <v>0.11428571428571428</v>
      </c>
      <c r="AB138" s="31">
        <f t="shared" si="16"/>
        <v>0.11428571428571428</v>
      </c>
      <c r="AC138" s="60">
        <f>VLOOKUP(K138,'5th Cycle APR Raw Data-Final'!$A$3:$P$1977,14,FALSE)</f>
        <v>352</v>
      </c>
      <c r="AD138" s="60">
        <f>IF(AN138&lt;1,SUMIFS('5th Cycle APR Raw Data-Final'!$O$3:$O$1977,'5th Cycle APR Raw Data-Final'!$A$3:$A$1977,'SB35 Determination Data'!$K138,'5th Cycle APR Raw Data-Final'!$T$3:$T$1977,"&gt;="&amp;'SB35 Determination Data'!$F138,'5th Cycle APR Raw Data-Final'!$T$3:$T$1977,"&lt;"&amp;E138),SUMIFS('5th Cycle APR Raw Data-Final'!$O$3:$O$1977,'5th Cycle APR Raw Data-Final'!$A$3:$A$1977,'SB35 Determination Data'!$K138,'5th Cycle APR Raw Data-Final'!$T$3:$T$1977,"&gt;="&amp;'SB35 Determination Data'!$F138,'5th Cycle APR Raw Data-Final'!$T$3:$T$1977,"&lt;="&amp;G138))</f>
        <v>2</v>
      </c>
      <c r="AE138" s="60">
        <f t="shared" si="17"/>
        <v>350</v>
      </c>
      <c r="AF138" s="31">
        <f t="shared" si="18"/>
        <v>5.681818181818182E-3</v>
      </c>
      <c r="AG138" s="60">
        <f>VLOOKUP(K138,'5th Cycle APR Raw Data-Final'!$A$3:$P$1977,16,FALSE)</f>
        <v>946</v>
      </c>
      <c r="AH138" s="60">
        <f>IF(AN138&lt;1,SUMIFS('5th Cycle APR Raw Data-Final'!$Q$3:$Q$1977,'5th Cycle APR Raw Data-Final'!$A$3:$A$1977,'SB35 Determination Data'!$K138,'5th Cycle APR Raw Data-Final'!$T$3:$T$1977,"&gt;="&amp;'SB35 Determination Data'!$F138,'5th Cycle APR Raw Data-Final'!$T$3:$T$1977,"&lt;"&amp;E138),SUMIFS('5th Cycle APR Raw Data-Final'!$Q$3:$Q$1977,'5th Cycle APR Raw Data-Final'!$A$3:$A$1977,'SB35 Determination Data'!$K138,'5th Cycle APR Raw Data-Final'!$T$3:$T$1977,"&gt;="&amp;'SB35 Determination Data'!$F138,'5th Cycle APR Raw Data-Final'!$T$3:$T$1977,"&lt;="&amp;G138))</f>
        <v>254</v>
      </c>
      <c r="AI138" s="60">
        <f t="shared" si="19"/>
        <v>692</v>
      </c>
      <c r="AJ138" s="31">
        <f t="shared" si="20"/>
        <v>0.26849894291754756</v>
      </c>
      <c r="AK138" s="60">
        <f>VLOOKUP(K138,'5th Cycle APR Raw Data-Final'!$A$3:$R$1977,18,FALSE)</f>
        <v>2142</v>
      </c>
      <c r="AL138" s="60">
        <f>IF(AN138&lt;1,SUMIFS('5th Cycle APR Raw Data-Final'!$S$3:$S$1977,'5th Cycle APR Raw Data-Final'!$A$3:$A$1977,'SB35 Determination Data'!$K138,'5th Cycle APR Raw Data-Final'!$T$3:$T$1977,"&gt;="&amp;'SB35 Determination Data'!$F138,'5th Cycle APR Raw Data-Final'!$T$3:$T$1977,"&lt;"&amp;E138),SUMIFS('5th Cycle APR Raw Data-Final'!$S$3:$S$1977,'5th Cycle APR Raw Data-Final'!$A$3:$A$1977,'SB35 Determination Data'!$K138,'5th Cycle APR Raw Data-Final'!$T$3:$T$1977,"&gt;="&amp;'SB35 Determination Data'!$F138,'5th Cycle APR Raw Data-Final'!$T$3:$T$1977,"&lt;="&amp;G138))</f>
        <v>533</v>
      </c>
      <c r="AM138" s="60">
        <f t="shared" si="21"/>
        <v>1609</v>
      </c>
      <c r="AN138" s="62">
        <f t="shared" si="22"/>
        <v>0.5</v>
      </c>
      <c r="AO138" s="9" t="str">
        <f t="shared" si="23"/>
        <v>YES</v>
      </c>
      <c r="AP138" s="9" t="str">
        <f t="shared" si="24"/>
        <v>NO</v>
      </c>
      <c r="AQ138" s="9" t="str">
        <f t="shared" si="25"/>
        <v>NO</v>
      </c>
      <c r="AR138" s="48" t="str">
        <f>VLOOKUP(K138,'2018Submitted'!$A$2:$C$540,3,FALSE)</f>
        <v>Successful</v>
      </c>
      <c r="AS138" s="9" t="str">
        <f t="shared" si="26"/>
        <v>NO</v>
      </c>
      <c r="AT138" s="9" t="str">
        <f t="shared" si="27"/>
        <v>NO</v>
      </c>
    </row>
    <row r="139" spans="1:46" ht="12.75" customHeight="1" x14ac:dyDescent="0.15">
      <c r="A139" s="9" t="s">
        <v>168</v>
      </c>
      <c r="B139" s="9" t="str">
        <f t="shared" si="0"/>
        <v>EL SEGUNDO</v>
      </c>
      <c r="C139" s="31">
        <f t="shared" si="1"/>
        <v>0.625</v>
      </c>
      <c r="D139" s="45">
        <f t="shared" si="2"/>
        <v>8</v>
      </c>
      <c r="E139" s="46">
        <f t="shared" si="3"/>
        <v>2018</v>
      </c>
      <c r="F139" s="46">
        <f t="shared" si="4"/>
        <v>2014</v>
      </c>
      <c r="G139" s="46" t="str">
        <f t="shared" si="5"/>
        <v>2021</v>
      </c>
      <c r="H139" s="9" t="str">
        <f t="shared" si="6"/>
        <v>10/15/2013</v>
      </c>
      <c r="I139" s="9" t="str">
        <f t="shared" si="7"/>
        <v>10/15/2021</v>
      </c>
      <c r="J139" s="9" t="s">
        <v>144</v>
      </c>
      <c r="K139" s="29" t="s">
        <v>577</v>
      </c>
      <c r="L139" s="60">
        <f>VLOOKUP(K139,'5th Cycle APR Raw Data-Final'!$A$3:$P$1977,6,FALSE)</f>
        <v>18</v>
      </c>
      <c r="M139" s="60">
        <f>IF(AN139&lt;1,SUMIFS('5th Cycle APR Raw Data-Final'!G$3:G$1977,'5th Cycle APR Raw Data-Final'!$A$3:$A$1977,'SB35 Determination Data'!$K139,'5th Cycle APR Raw Data-Final'!$T$3:$T$1977,"&gt;="&amp;'SB35 Determination Data'!$F139,'5th Cycle APR Raw Data-Final'!$T$3:$T$1977,"&lt;"&amp;E139),SUMIFS('5th Cycle APR Raw Data-Final'!G$3:G$1977,'5th Cycle APR Raw Data-Final'!$A$3:$A$1977,'SB35 Determination Data'!$K139,'5th Cycle APR Raw Data-Final'!$T$3:$T$1977,"&gt;="&amp;'SB35 Determination Data'!$F139,'5th Cycle APR Raw Data-Final'!$T$3:$T$1977,"&lt;="&amp;G139))</f>
        <v>0</v>
      </c>
      <c r="N139" s="60">
        <f>IF(AN139&lt;1,SUMIFS('5th Cycle APR Raw Data-Final'!H$3:H$1977,'5th Cycle APR Raw Data-Final'!$A$3:$A$1977,'SB35 Determination Data'!$K139,'5th Cycle APR Raw Data-Final'!$T$3:$T$1977,"&gt;="&amp;'SB35 Determination Data'!$F139,'5th Cycle APR Raw Data-Final'!$T$3:$T$1977,"&lt;"&amp;E139),SUMIFS('5th Cycle APR Raw Data-Final'!H$3:H$1977,'5th Cycle APR Raw Data-Final'!$A$3:$A$1977,'SB35 Determination Data'!$K139,'5th Cycle APR Raw Data-Final'!$T$3:$T$1977,"&gt;="&amp;'SB35 Determination Data'!$F139,'5th Cycle APR Raw Data-Final'!$T$3:$T$1977,"&lt;="&amp;G139))</f>
        <v>0</v>
      </c>
      <c r="O139" s="60">
        <f>IF(AN139&lt;1,SUMIFS('5th Cycle APR Raw Data-Final'!I$3:I$1977,'5th Cycle APR Raw Data-Final'!$A$3:$A$1977,'SB35 Determination Data'!$K139,'5th Cycle APR Raw Data-Final'!$T$3:$T$1977,"&gt;="&amp;'SB35 Determination Data'!$F139,'5th Cycle APR Raw Data-Final'!$T$3:$T$1977,"&lt;"&amp;E139),SUMIFS('5th Cycle APR Raw Data-Final'!I$3:I$1977,'5th Cycle APR Raw Data-Final'!$A$3:$A$1977,'SB35 Determination Data'!$K139,'5th Cycle APR Raw Data-Final'!$T$3:$T$1977,"&gt;="&amp;'SB35 Determination Data'!$F139,'5th Cycle APR Raw Data-Final'!$T$3:$T$1977,"&lt;="&amp;G139))</f>
        <v>0</v>
      </c>
      <c r="P139" s="60">
        <f t="shared" si="8"/>
        <v>18</v>
      </c>
      <c r="Q139" s="31">
        <f t="shared" si="9"/>
        <v>0</v>
      </c>
      <c r="R139" s="61">
        <f t="shared" si="10"/>
        <v>9</v>
      </c>
      <c r="S139" s="61">
        <f t="shared" si="11"/>
        <v>0</v>
      </c>
      <c r="T139" s="60">
        <f>VLOOKUP(K139,'5th Cycle APR Raw Data-Final'!$A$3:$P$1977,10,FALSE)</f>
        <v>11</v>
      </c>
      <c r="U139" s="60">
        <f>IF(AN139&lt;1,SUMIFS('5th Cycle APR Raw Data-Final'!K$3:K$1977,'5th Cycle APR Raw Data-Final'!$A$3:$A$1977,'SB35 Determination Data'!$K139,'5th Cycle APR Raw Data-Final'!$T$3:$T$1977,"&gt;="&amp;'SB35 Determination Data'!$F139,'5th Cycle APR Raw Data-Final'!$T$3:$T$1977,"&lt;"&amp;E139),SUMIFS('5th Cycle APR Raw Data-Final'!K$3:K$1977,'5th Cycle APR Raw Data-Final'!$A$3:$A$1977,'SB35 Determination Data'!$K139,'5th Cycle APR Raw Data-Final'!$T$3:$T$1977,"&gt;="&amp;'SB35 Determination Data'!$F139,'5th Cycle APR Raw Data-Final'!$T$3:$T$1977,"&lt;="&amp;G139))</f>
        <v>0</v>
      </c>
      <c r="V139" s="60">
        <f>IF(AN139&lt;1,SUMIFS('5th Cycle APR Raw Data-Final'!L$3:L$1977,'5th Cycle APR Raw Data-Final'!$A$3:$A$1977,'SB35 Determination Data'!$K139,'5th Cycle APR Raw Data-Final'!$T$3:$T$1977,"&gt;="&amp;'SB35 Determination Data'!$F139,'5th Cycle APR Raw Data-Final'!$T$3:$T$1977,"&lt;"&amp;E139),SUMIFS('5th Cycle APR Raw Data-Final'!L$3:L$1977,'5th Cycle APR Raw Data-Final'!$A$3:$A$1977,'SB35 Determination Data'!$K139,'5th Cycle APR Raw Data-Final'!$T$3:$T$1977,"&gt;="&amp;'SB35 Determination Data'!$F139,'5th Cycle APR Raw Data-Final'!$T$3:$T$1977,"&lt;="&amp;G139))</f>
        <v>0</v>
      </c>
      <c r="W139" s="60">
        <f>IF(AN139&lt;1,SUMIFS('5th Cycle APR Raw Data-Final'!M$3:M$1977,'5th Cycle APR Raw Data-Final'!$A$3:$A$1977,'SB35 Determination Data'!$K139,'5th Cycle APR Raw Data-Final'!$T$3:$T$1977,"&gt;="&amp;'SB35 Determination Data'!$F139,'5th Cycle APR Raw Data-Final'!$T$3:$T$1977,"&lt;"&amp;E139),SUMIFS('5th Cycle APR Raw Data-Final'!M$3:M$1977,'5th Cycle APR Raw Data-Final'!$A$3:$A$1977,'SB35 Determination Data'!$K139,'5th Cycle APR Raw Data-Final'!$T$3:$T$1977,"&gt;="&amp;'SB35 Determination Data'!$F139,'5th Cycle APR Raw Data-Final'!$T$3:$T$1977,"&lt;="&amp;G139))</f>
        <v>0</v>
      </c>
      <c r="X139" s="60">
        <f t="shared" si="12"/>
        <v>11</v>
      </c>
      <c r="Y139" s="60">
        <f t="shared" si="13"/>
        <v>0</v>
      </c>
      <c r="Z139" s="60">
        <f t="shared" si="14"/>
        <v>11</v>
      </c>
      <c r="AA139" s="31">
        <f t="shared" si="15"/>
        <v>0</v>
      </c>
      <c r="AB139" s="31">
        <f t="shared" si="16"/>
        <v>0</v>
      </c>
      <c r="AC139" s="60">
        <f>VLOOKUP(K139,'5th Cycle APR Raw Data-Final'!$A$3:$P$1977,14,FALSE)</f>
        <v>12</v>
      </c>
      <c r="AD139" s="60">
        <f>IF(AN139&lt;1,SUMIFS('5th Cycle APR Raw Data-Final'!$O$3:$O$1977,'5th Cycle APR Raw Data-Final'!$A$3:$A$1977,'SB35 Determination Data'!$K139,'5th Cycle APR Raw Data-Final'!$T$3:$T$1977,"&gt;="&amp;'SB35 Determination Data'!$F139,'5th Cycle APR Raw Data-Final'!$T$3:$T$1977,"&lt;"&amp;E139),SUMIFS('5th Cycle APR Raw Data-Final'!$O$3:$O$1977,'5th Cycle APR Raw Data-Final'!$A$3:$A$1977,'SB35 Determination Data'!$K139,'5th Cycle APR Raw Data-Final'!$T$3:$T$1977,"&gt;="&amp;'SB35 Determination Data'!$F139,'5th Cycle APR Raw Data-Final'!$T$3:$T$1977,"&lt;="&amp;G139))</f>
        <v>0</v>
      </c>
      <c r="AE139" s="60">
        <f t="shared" si="17"/>
        <v>12</v>
      </c>
      <c r="AF139" s="31">
        <f t="shared" si="18"/>
        <v>0</v>
      </c>
      <c r="AG139" s="60">
        <f>VLOOKUP(K139,'5th Cycle APR Raw Data-Final'!$A$3:$P$1977,16,FALSE)</f>
        <v>28</v>
      </c>
      <c r="AH139" s="60">
        <f>IF(AN139&lt;1,SUMIFS('5th Cycle APR Raw Data-Final'!$Q$3:$Q$1977,'5th Cycle APR Raw Data-Final'!$A$3:$A$1977,'SB35 Determination Data'!$K139,'5th Cycle APR Raw Data-Final'!$T$3:$T$1977,"&gt;="&amp;'SB35 Determination Data'!$F139,'5th Cycle APR Raw Data-Final'!$T$3:$T$1977,"&lt;"&amp;E139),SUMIFS('5th Cycle APR Raw Data-Final'!$Q$3:$Q$1977,'5th Cycle APR Raw Data-Final'!$A$3:$A$1977,'SB35 Determination Data'!$K139,'5th Cycle APR Raw Data-Final'!$T$3:$T$1977,"&gt;="&amp;'SB35 Determination Data'!$F139,'5th Cycle APR Raw Data-Final'!$T$3:$T$1977,"&lt;="&amp;G139))</f>
        <v>0</v>
      </c>
      <c r="AI139" s="60">
        <f t="shared" si="19"/>
        <v>28</v>
      </c>
      <c r="AJ139" s="31">
        <f t="shared" si="20"/>
        <v>0</v>
      </c>
      <c r="AK139" s="60">
        <f>VLOOKUP(K139,'5th Cycle APR Raw Data-Final'!$A$3:$R$1977,18,FALSE)</f>
        <v>69</v>
      </c>
      <c r="AL139" s="60">
        <f>IF(AN139&lt;1,SUMIFS('5th Cycle APR Raw Data-Final'!$S$3:$S$1977,'5th Cycle APR Raw Data-Final'!$A$3:$A$1977,'SB35 Determination Data'!$K139,'5th Cycle APR Raw Data-Final'!$T$3:$T$1977,"&gt;="&amp;'SB35 Determination Data'!$F139,'5th Cycle APR Raw Data-Final'!$T$3:$T$1977,"&lt;"&amp;E139),SUMIFS('5th Cycle APR Raw Data-Final'!$S$3:$S$1977,'5th Cycle APR Raw Data-Final'!$A$3:$A$1977,'SB35 Determination Data'!$K139,'5th Cycle APR Raw Data-Final'!$T$3:$T$1977,"&gt;="&amp;'SB35 Determination Data'!$F139,'5th Cycle APR Raw Data-Final'!$T$3:$T$1977,"&lt;="&amp;G139))</f>
        <v>0</v>
      </c>
      <c r="AM139" s="60">
        <f t="shared" si="21"/>
        <v>69</v>
      </c>
      <c r="AN139" s="62">
        <f t="shared" si="22"/>
        <v>0.5</v>
      </c>
      <c r="AO139" s="9" t="str">
        <f t="shared" si="23"/>
        <v>YES</v>
      </c>
      <c r="AP139" s="9" t="str">
        <f t="shared" si="24"/>
        <v>NO</v>
      </c>
      <c r="AQ139" s="9" t="str">
        <f t="shared" si="25"/>
        <v>NO</v>
      </c>
      <c r="AR139" s="48" t="str">
        <f>VLOOKUP(K139,'2018Submitted'!$A$2:$C$540,3,FALSE)</f>
        <v>Successful</v>
      </c>
      <c r="AS139" s="9" t="str">
        <f t="shared" si="26"/>
        <v>NO</v>
      </c>
      <c r="AT139" s="9" t="str">
        <f t="shared" si="27"/>
        <v>NO</v>
      </c>
    </row>
    <row r="140" spans="1:46" ht="12.75" customHeight="1" x14ac:dyDescent="0.15">
      <c r="A140" s="9" t="s">
        <v>341</v>
      </c>
      <c r="B140" s="9" t="str">
        <f t="shared" si="0"/>
        <v>ELK GROVE</v>
      </c>
      <c r="C140" s="31">
        <f t="shared" si="1"/>
        <v>0.625</v>
      </c>
      <c r="D140" s="45">
        <f t="shared" si="2"/>
        <v>8</v>
      </c>
      <c r="E140" s="46">
        <f t="shared" si="3"/>
        <v>2018</v>
      </c>
      <c r="F140" s="46">
        <f t="shared" si="4"/>
        <v>2014</v>
      </c>
      <c r="G140" s="46" t="str">
        <f t="shared" si="5"/>
        <v>2021</v>
      </c>
      <c r="H140" s="9" t="str">
        <f t="shared" si="6"/>
        <v>10/31/2013</v>
      </c>
      <c r="I140" s="9" t="str">
        <f t="shared" si="7"/>
        <v>10/31/2021</v>
      </c>
      <c r="J140" s="9" t="s">
        <v>123</v>
      </c>
      <c r="K140" s="29" t="s">
        <v>343</v>
      </c>
      <c r="L140" s="60">
        <f>VLOOKUP(K140,'5th Cycle APR Raw Data-Final'!$A$3:$P$1977,6,FALSE)</f>
        <v>2035</v>
      </c>
      <c r="M140" s="60">
        <f>IF(AN140&lt;1,SUMIFS('5th Cycle APR Raw Data-Final'!G$3:G$1977,'5th Cycle APR Raw Data-Final'!$A$3:$A$1977,'SB35 Determination Data'!$K140,'5th Cycle APR Raw Data-Final'!$T$3:$T$1977,"&gt;="&amp;'SB35 Determination Data'!$F140,'5th Cycle APR Raw Data-Final'!$T$3:$T$1977,"&lt;"&amp;E140),SUMIFS('5th Cycle APR Raw Data-Final'!G$3:G$1977,'5th Cycle APR Raw Data-Final'!$A$3:$A$1977,'SB35 Determination Data'!$K140,'5th Cycle APR Raw Data-Final'!$T$3:$T$1977,"&gt;="&amp;'SB35 Determination Data'!$F140,'5th Cycle APR Raw Data-Final'!$T$3:$T$1977,"&lt;="&amp;G140))</f>
        <v>84</v>
      </c>
      <c r="N140" s="60">
        <f>IF(AN140&lt;1,SUMIFS('5th Cycle APR Raw Data-Final'!H$3:H$1977,'5th Cycle APR Raw Data-Final'!$A$3:$A$1977,'SB35 Determination Data'!$K140,'5th Cycle APR Raw Data-Final'!$T$3:$T$1977,"&gt;="&amp;'SB35 Determination Data'!$F140,'5th Cycle APR Raw Data-Final'!$T$3:$T$1977,"&lt;"&amp;E140),SUMIFS('5th Cycle APR Raw Data-Final'!H$3:H$1977,'5th Cycle APR Raw Data-Final'!$A$3:$A$1977,'SB35 Determination Data'!$K140,'5th Cycle APR Raw Data-Final'!$T$3:$T$1977,"&gt;="&amp;'SB35 Determination Data'!$F140,'5th Cycle APR Raw Data-Final'!$T$3:$T$1977,"&lt;="&amp;G140))</f>
        <v>84</v>
      </c>
      <c r="O140" s="60">
        <f>IF(AN140&lt;1,SUMIFS('5th Cycle APR Raw Data-Final'!I$3:I$1977,'5th Cycle APR Raw Data-Final'!$A$3:$A$1977,'SB35 Determination Data'!$K140,'5th Cycle APR Raw Data-Final'!$T$3:$T$1977,"&gt;="&amp;'SB35 Determination Data'!$F140,'5th Cycle APR Raw Data-Final'!$T$3:$T$1977,"&lt;"&amp;E140),SUMIFS('5th Cycle APR Raw Data-Final'!I$3:I$1977,'5th Cycle APR Raw Data-Final'!$A$3:$A$1977,'SB35 Determination Data'!$K140,'5th Cycle APR Raw Data-Final'!$T$3:$T$1977,"&gt;="&amp;'SB35 Determination Data'!$F140,'5th Cycle APR Raw Data-Final'!$T$3:$T$1977,"&lt;="&amp;G140))</f>
        <v>0</v>
      </c>
      <c r="P140" s="60">
        <f t="shared" si="8"/>
        <v>1951</v>
      </c>
      <c r="Q140" s="31">
        <f t="shared" si="9"/>
        <v>4.1277641277641275E-2</v>
      </c>
      <c r="R140" s="61">
        <f t="shared" si="10"/>
        <v>1018</v>
      </c>
      <c r="S140" s="61">
        <f t="shared" si="11"/>
        <v>0</v>
      </c>
      <c r="T140" s="60">
        <f>VLOOKUP(K140,'5th Cycle APR Raw Data-Final'!$A$3:$P$1977,10,FALSE)</f>
        <v>1427</v>
      </c>
      <c r="U140" s="60">
        <f>IF(AN140&lt;1,SUMIFS('5th Cycle APR Raw Data-Final'!K$3:K$1977,'5th Cycle APR Raw Data-Final'!$A$3:$A$1977,'SB35 Determination Data'!$K140,'5th Cycle APR Raw Data-Final'!$T$3:$T$1977,"&gt;="&amp;'SB35 Determination Data'!$F140,'5th Cycle APR Raw Data-Final'!$T$3:$T$1977,"&lt;"&amp;E140),SUMIFS('5th Cycle APR Raw Data-Final'!K$3:K$1977,'5th Cycle APR Raw Data-Final'!$A$3:$A$1977,'SB35 Determination Data'!$K140,'5th Cycle APR Raw Data-Final'!$T$3:$T$1977,"&gt;="&amp;'SB35 Determination Data'!$F140,'5th Cycle APR Raw Data-Final'!$T$3:$T$1977,"&lt;="&amp;G140))</f>
        <v>76</v>
      </c>
      <c r="V140" s="60">
        <f>IF(AN140&lt;1,SUMIFS('5th Cycle APR Raw Data-Final'!L$3:L$1977,'5th Cycle APR Raw Data-Final'!$A$3:$A$1977,'SB35 Determination Data'!$K140,'5th Cycle APR Raw Data-Final'!$T$3:$T$1977,"&gt;="&amp;'SB35 Determination Data'!$F140,'5th Cycle APR Raw Data-Final'!$T$3:$T$1977,"&lt;"&amp;E140),SUMIFS('5th Cycle APR Raw Data-Final'!L$3:L$1977,'5th Cycle APR Raw Data-Final'!$A$3:$A$1977,'SB35 Determination Data'!$K140,'5th Cycle APR Raw Data-Final'!$T$3:$T$1977,"&gt;="&amp;'SB35 Determination Data'!$F140,'5th Cycle APR Raw Data-Final'!$T$3:$T$1977,"&lt;="&amp;G140))</f>
        <v>76</v>
      </c>
      <c r="W140" s="60">
        <f>IF(AN140&lt;1,SUMIFS('5th Cycle APR Raw Data-Final'!M$3:M$1977,'5th Cycle APR Raw Data-Final'!$A$3:$A$1977,'SB35 Determination Data'!$K140,'5th Cycle APR Raw Data-Final'!$T$3:$T$1977,"&gt;="&amp;'SB35 Determination Data'!$F140,'5th Cycle APR Raw Data-Final'!$T$3:$T$1977,"&lt;"&amp;E140),SUMIFS('5th Cycle APR Raw Data-Final'!M$3:M$1977,'5th Cycle APR Raw Data-Final'!$A$3:$A$1977,'SB35 Determination Data'!$K140,'5th Cycle APR Raw Data-Final'!$T$3:$T$1977,"&gt;="&amp;'SB35 Determination Data'!$F140,'5th Cycle APR Raw Data-Final'!$T$3:$T$1977,"&lt;="&amp;G140))</f>
        <v>0</v>
      </c>
      <c r="X140" s="60">
        <f t="shared" si="12"/>
        <v>1351</v>
      </c>
      <c r="Y140" s="60">
        <f t="shared" si="13"/>
        <v>76</v>
      </c>
      <c r="Z140" s="60">
        <f t="shared" si="14"/>
        <v>1351</v>
      </c>
      <c r="AA140" s="31">
        <f t="shared" si="15"/>
        <v>5.3258584442887176E-2</v>
      </c>
      <c r="AB140" s="31">
        <f t="shared" si="16"/>
        <v>5.3258584442887176E-2</v>
      </c>
      <c r="AC140" s="60">
        <f>VLOOKUP(K140,'5th Cycle APR Raw Data-Final'!$A$3:$P$1977,14,FALSE)</f>
        <v>1377</v>
      </c>
      <c r="AD140" s="60">
        <f>IF(AN140&lt;1,SUMIFS('5th Cycle APR Raw Data-Final'!$O$3:$O$1977,'5th Cycle APR Raw Data-Final'!$A$3:$A$1977,'SB35 Determination Data'!$K140,'5th Cycle APR Raw Data-Final'!$T$3:$T$1977,"&gt;="&amp;'SB35 Determination Data'!$F140,'5th Cycle APR Raw Data-Final'!$T$3:$T$1977,"&lt;"&amp;E140),SUMIFS('5th Cycle APR Raw Data-Final'!$O$3:$O$1977,'5th Cycle APR Raw Data-Final'!$A$3:$A$1977,'SB35 Determination Data'!$K140,'5th Cycle APR Raw Data-Final'!$T$3:$T$1977,"&gt;="&amp;'SB35 Determination Data'!$F140,'5th Cycle APR Raw Data-Final'!$T$3:$T$1977,"&lt;="&amp;G140))</f>
        <v>271</v>
      </c>
      <c r="AE140" s="60">
        <f t="shared" si="17"/>
        <v>1106</v>
      </c>
      <c r="AF140" s="31">
        <f t="shared" si="18"/>
        <v>0.19680464778503995</v>
      </c>
      <c r="AG140" s="60">
        <f>VLOOKUP(K140,'5th Cycle APR Raw Data-Final'!$A$3:$P$1977,16,FALSE)</f>
        <v>2563</v>
      </c>
      <c r="AH140" s="60">
        <f>IF(AN140&lt;1,SUMIFS('5th Cycle APR Raw Data-Final'!$Q$3:$Q$1977,'5th Cycle APR Raw Data-Final'!$A$3:$A$1977,'SB35 Determination Data'!$K140,'5th Cycle APR Raw Data-Final'!$T$3:$T$1977,"&gt;="&amp;'SB35 Determination Data'!$F140,'5th Cycle APR Raw Data-Final'!$T$3:$T$1977,"&lt;"&amp;E140),SUMIFS('5th Cycle APR Raw Data-Final'!$Q$3:$Q$1977,'5th Cycle APR Raw Data-Final'!$A$3:$A$1977,'SB35 Determination Data'!$K140,'5th Cycle APR Raw Data-Final'!$T$3:$T$1977,"&gt;="&amp;'SB35 Determination Data'!$F140,'5th Cycle APR Raw Data-Final'!$T$3:$T$1977,"&lt;="&amp;G140))</f>
        <v>2203</v>
      </c>
      <c r="AI140" s="60">
        <f t="shared" si="19"/>
        <v>360</v>
      </c>
      <c r="AJ140" s="31">
        <f t="shared" si="20"/>
        <v>0.85953960202887236</v>
      </c>
      <c r="AK140" s="60">
        <f>VLOOKUP(K140,'5th Cycle APR Raw Data-Final'!$A$3:$R$1977,18,FALSE)</f>
        <v>7402</v>
      </c>
      <c r="AL140" s="60">
        <f>IF(AN140&lt;1,SUMIFS('5th Cycle APR Raw Data-Final'!$S$3:$S$1977,'5th Cycle APR Raw Data-Final'!$A$3:$A$1977,'SB35 Determination Data'!$K140,'5th Cycle APR Raw Data-Final'!$T$3:$T$1977,"&gt;="&amp;'SB35 Determination Data'!$F140,'5th Cycle APR Raw Data-Final'!$T$3:$T$1977,"&lt;"&amp;E140),SUMIFS('5th Cycle APR Raw Data-Final'!$S$3:$S$1977,'5th Cycle APR Raw Data-Final'!$A$3:$A$1977,'SB35 Determination Data'!$K140,'5th Cycle APR Raw Data-Final'!$T$3:$T$1977,"&gt;="&amp;'SB35 Determination Data'!$F140,'5th Cycle APR Raw Data-Final'!$T$3:$T$1977,"&lt;="&amp;G140))</f>
        <v>2634</v>
      </c>
      <c r="AM140" s="60">
        <f t="shared" si="21"/>
        <v>4768</v>
      </c>
      <c r="AN140" s="62">
        <f t="shared" si="22"/>
        <v>0.5</v>
      </c>
      <c r="AO140" s="9" t="str">
        <f t="shared" si="23"/>
        <v>NO</v>
      </c>
      <c r="AP140" s="9" t="str">
        <f t="shared" si="24"/>
        <v>YES</v>
      </c>
      <c r="AQ140" s="9" t="str">
        <f t="shared" si="25"/>
        <v>NO</v>
      </c>
      <c r="AR140" s="48" t="str">
        <f>VLOOKUP(K140,'2018Submitted'!$A$2:$C$540,3,FALSE)</f>
        <v>Successful</v>
      </c>
      <c r="AS140" s="9" t="str">
        <f t="shared" si="26"/>
        <v>NO</v>
      </c>
      <c r="AT140" s="9" t="str">
        <f t="shared" si="27"/>
        <v>YES</v>
      </c>
    </row>
    <row r="141" spans="1:46" ht="12.75" customHeight="1" x14ac:dyDescent="0.15">
      <c r="A141" s="9" t="s">
        <v>66</v>
      </c>
      <c r="B141" s="9" t="str">
        <f t="shared" si="0"/>
        <v>EMERYVILLE</v>
      </c>
      <c r="C141" s="31">
        <f t="shared" si="1"/>
        <v>0.5</v>
      </c>
      <c r="D141" s="45">
        <f t="shared" si="2"/>
        <v>8</v>
      </c>
      <c r="E141" s="46">
        <f t="shared" si="3"/>
        <v>2019</v>
      </c>
      <c r="F141" s="46">
        <f t="shared" si="4"/>
        <v>2015</v>
      </c>
      <c r="G141" s="46">
        <f t="shared" si="5"/>
        <v>2022</v>
      </c>
      <c r="H141" s="9" t="str">
        <f t="shared" si="6"/>
        <v>01/31/2015</v>
      </c>
      <c r="I141" s="9" t="str">
        <f t="shared" si="7"/>
        <v>01/31/2023</v>
      </c>
      <c r="J141" s="9" t="s">
        <v>67</v>
      </c>
      <c r="K141" s="29" t="s">
        <v>72</v>
      </c>
      <c r="L141" s="60">
        <f>VLOOKUP(K141,'5th Cycle APR Raw Data-Final'!$A$3:$P$1977,6,FALSE)</f>
        <v>276</v>
      </c>
      <c r="M141" s="60">
        <f>IF(AN141&lt;1,SUMIFS('5th Cycle APR Raw Data-Final'!G$3:G$1977,'5th Cycle APR Raw Data-Final'!$A$3:$A$1977,'SB35 Determination Data'!$K141,'5th Cycle APR Raw Data-Final'!$T$3:$T$1977,"&gt;="&amp;'SB35 Determination Data'!$F141,'5th Cycle APR Raw Data-Final'!$T$3:$T$1977,"&lt;"&amp;E141),SUMIFS('5th Cycle APR Raw Data-Final'!G$3:G$1977,'5th Cycle APR Raw Data-Final'!$A$3:$A$1977,'SB35 Determination Data'!$K141,'5th Cycle APR Raw Data-Final'!$T$3:$T$1977,"&gt;="&amp;'SB35 Determination Data'!$F141,'5th Cycle APR Raw Data-Final'!$T$3:$T$1977,"&lt;="&amp;G141))</f>
        <v>87</v>
      </c>
      <c r="N141" s="60">
        <f>IF(AN141&lt;1,SUMIFS('5th Cycle APR Raw Data-Final'!H$3:H$1977,'5th Cycle APR Raw Data-Final'!$A$3:$A$1977,'SB35 Determination Data'!$K141,'5th Cycle APR Raw Data-Final'!$T$3:$T$1977,"&gt;="&amp;'SB35 Determination Data'!$F141,'5th Cycle APR Raw Data-Final'!$T$3:$T$1977,"&lt;"&amp;E141),SUMIFS('5th Cycle APR Raw Data-Final'!H$3:H$1977,'5th Cycle APR Raw Data-Final'!$A$3:$A$1977,'SB35 Determination Data'!$K141,'5th Cycle APR Raw Data-Final'!$T$3:$T$1977,"&gt;="&amp;'SB35 Determination Data'!$F141,'5th Cycle APR Raw Data-Final'!$T$3:$T$1977,"&lt;="&amp;G141))</f>
        <v>87</v>
      </c>
      <c r="O141" s="60">
        <f>IF(AN141&lt;1,SUMIFS('5th Cycle APR Raw Data-Final'!I$3:I$1977,'5th Cycle APR Raw Data-Final'!$A$3:$A$1977,'SB35 Determination Data'!$K141,'5th Cycle APR Raw Data-Final'!$T$3:$T$1977,"&gt;="&amp;'SB35 Determination Data'!$F141,'5th Cycle APR Raw Data-Final'!$T$3:$T$1977,"&lt;"&amp;E141),SUMIFS('5th Cycle APR Raw Data-Final'!I$3:I$1977,'5th Cycle APR Raw Data-Final'!$A$3:$A$1977,'SB35 Determination Data'!$K141,'5th Cycle APR Raw Data-Final'!$T$3:$T$1977,"&gt;="&amp;'SB35 Determination Data'!$F141,'5th Cycle APR Raw Data-Final'!$T$3:$T$1977,"&lt;="&amp;G141))</f>
        <v>0</v>
      </c>
      <c r="P141" s="60">
        <f t="shared" si="8"/>
        <v>189</v>
      </c>
      <c r="Q141" s="31">
        <f t="shared" si="9"/>
        <v>0.31521739130434784</v>
      </c>
      <c r="R141" s="61">
        <f t="shared" si="10"/>
        <v>138</v>
      </c>
      <c r="S141" s="61">
        <f t="shared" si="11"/>
        <v>0</v>
      </c>
      <c r="T141" s="60">
        <f>VLOOKUP(K141,'5th Cycle APR Raw Data-Final'!$A$3:$P$1977,10,FALSE)</f>
        <v>211</v>
      </c>
      <c r="U141" s="60">
        <f>IF(AN141&lt;1,SUMIFS('5th Cycle APR Raw Data-Final'!K$3:K$1977,'5th Cycle APR Raw Data-Final'!$A$3:$A$1977,'SB35 Determination Data'!$K141,'5th Cycle APR Raw Data-Final'!$T$3:$T$1977,"&gt;="&amp;'SB35 Determination Data'!$F141,'5th Cycle APR Raw Data-Final'!$T$3:$T$1977,"&lt;"&amp;E141),SUMIFS('5th Cycle APR Raw Data-Final'!K$3:K$1977,'5th Cycle APR Raw Data-Final'!$A$3:$A$1977,'SB35 Determination Data'!$K141,'5th Cycle APR Raw Data-Final'!$T$3:$T$1977,"&gt;="&amp;'SB35 Determination Data'!$F141,'5th Cycle APR Raw Data-Final'!$T$3:$T$1977,"&lt;="&amp;G141))</f>
        <v>19</v>
      </c>
      <c r="V141" s="60">
        <f>IF(AN141&lt;1,SUMIFS('5th Cycle APR Raw Data-Final'!L$3:L$1977,'5th Cycle APR Raw Data-Final'!$A$3:$A$1977,'SB35 Determination Data'!$K141,'5th Cycle APR Raw Data-Final'!$T$3:$T$1977,"&gt;="&amp;'SB35 Determination Data'!$F141,'5th Cycle APR Raw Data-Final'!$T$3:$T$1977,"&lt;"&amp;E141),SUMIFS('5th Cycle APR Raw Data-Final'!L$3:L$1977,'5th Cycle APR Raw Data-Final'!$A$3:$A$1977,'SB35 Determination Data'!$K141,'5th Cycle APR Raw Data-Final'!$T$3:$T$1977,"&gt;="&amp;'SB35 Determination Data'!$F141,'5th Cycle APR Raw Data-Final'!$T$3:$T$1977,"&lt;="&amp;G141))</f>
        <v>19</v>
      </c>
      <c r="W141" s="60">
        <f>IF(AN141&lt;1,SUMIFS('5th Cycle APR Raw Data-Final'!M$3:M$1977,'5th Cycle APR Raw Data-Final'!$A$3:$A$1977,'SB35 Determination Data'!$K141,'5th Cycle APR Raw Data-Final'!$T$3:$T$1977,"&gt;="&amp;'SB35 Determination Data'!$F141,'5th Cycle APR Raw Data-Final'!$T$3:$T$1977,"&lt;"&amp;E141),SUMIFS('5th Cycle APR Raw Data-Final'!M$3:M$1977,'5th Cycle APR Raw Data-Final'!$A$3:$A$1977,'SB35 Determination Data'!$K141,'5th Cycle APR Raw Data-Final'!$T$3:$T$1977,"&gt;="&amp;'SB35 Determination Data'!$F141,'5th Cycle APR Raw Data-Final'!$T$3:$T$1977,"&lt;="&amp;G141))</f>
        <v>0</v>
      </c>
      <c r="X141" s="60">
        <f t="shared" si="12"/>
        <v>192</v>
      </c>
      <c r="Y141" s="60">
        <f t="shared" si="13"/>
        <v>19</v>
      </c>
      <c r="Z141" s="60">
        <f t="shared" si="14"/>
        <v>192</v>
      </c>
      <c r="AA141" s="31">
        <f t="shared" si="15"/>
        <v>9.004739336492891E-2</v>
      </c>
      <c r="AB141" s="31">
        <f t="shared" si="16"/>
        <v>9.004739336492891E-2</v>
      </c>
      <c r="AC141" s="60">
        <f>VLOOKUP(K141,'5th Cycle APR Raw Data-Final'!$A$3:$P$1977,14,FALSE)</f>
        <v>259</v>
      </c>
      <c r="AD141" s="60">
        <f>IF(AN141&lt;1,SUMIFS('5th Cycle APR Raw Data-Final'!$O$3:$O$1977,'5th Cycle APR Raw Data-Final'!$A$3:$A$1977,'SB35 Determination Data'!$K141,'5th Cycle APR Raw Data-Final'!$T$3:$T$1977,"&gt;="&amp;'SB35 Determination Data'!$F141,'5th Cycle APR Raw Data-Final'!$T$3:$T$1977,"&lt;"&amp;E141),SUMIFS('5th Cycle APR Raw Data-Final'!$O$3:$O$1977,'5th Cycle APR Raw Data-Final'!$A$3:$A$1977,'SB35 Determination Data'!$K141,'5th Cycle APR Raw Data-Final'!$T$3:$T$1977,"&gt;="&amp;'SB35 Determination Data'!$F141,'5th Cycle APR Raw Data-Final'!$T$3:$T$1977,"&lt;="&amp;G141))</f>
        <v>25</v>
      </c>
      <c r="AE141" s="60">
        <f t="shared" si="17"/>
        <v>234</v>
      </c>
      <c r="AF141" s="31">
        <f t="shared" si="18"/>
        <v>9.6525096525096526E-2</v>
      </c>
      <c r="AG141" s="60">
        <f>VLOOKUP(K141,'5th Cycle APR Raw Data-Final'!$A$3:$P$1977,16,FALSE)</f>
        <v>752</v>
      </c>
      <c r="AH141" s="60">
        <f>IF(AN141&lt;1,SUMIFS('5th Cycle APR Raw Data-Final'!$Q$3:$Q$1977,'5th Cycle APR Raw Data-Final'!$A$3:$A$1977,'SB35 Determination Data'!$K141,'5th Cycle APR Raw Data-Final'!$T$3:$T$1977,"&gt;="&amp;'SB35 Determination Data'!$F141,'5th Cycle APR Raw Data-Final'!$T$3:$T$1977,"&lt;"&amp;E141),SUMIFS('5th Cycle APR Raw Data-Final'!$Q$3:$Q$1977,'5th Cycle APR Raw Data-Final'!$A$3:$A$1977,'SB35 Determination Data'!$K141,'5th Cycle APR Raw Data-Final'!$T$3:$T$1977,"&gt;="&amp;'SB35 Determination Data'!$F141,'5th Cycle APR Raw Data-Final'!$T$3:$T$1977,"&lt;="&amp;G141))</f>
        <v>450</v>
      </c>
      <c r="AI141" s="60">
        <f t="shared" si="19"/>
        <v>302</v>
      </c>
      <c r="AJ141" s="31">
        <f t="shared" si="20"/>
        <v>0.59840425531914898</v>
      </c>
      <c r="AK141" s="60">
        <f>VLOOKUP(K141,'5th Cycle APR Raw Data-Final'!$A$3:$R$1977,18,FALSE)</f>
        <v>1498</v>
      </c>
      <c r="AL141" s="60">
        <f>IF(AN141&lt;1,SUMIFS('5th Cycle APR Raw Data-Final'!$S$3:$S$1977,'5th Cycle APR Raw Data-Final'!$A$3:$A$1977,'SB35 Determination Data'!$K141,'5th Cycle APR Raw Data-Final'!$T$3:$T$1977,"&gt;="&amp;'SB35 Determination Data'!$F141,'5th Cycle APR Raw Data-Final'!$T$3:$T$1977,"&lt;"&amp;E141),SUMIFS('5th Cycle APR Raw Data-Final'!$S$3:$S$1977,'5th Cycle APR Raw Data-Final'!$A$3:$A$1977,'SB35 Determination Data'!$K141,'5th Cycle APR Raw Data-Final'!$T$3:$T$1977,"&gt;="&amp;'SB35 Determination Data'!$F141,'5th Cycle APR Raw Data-Final'!$T$3:$T$1977,"&lt;="&amp;G141))</f>
        <v>581</v>
      </c>
      <c r="AM141" s="60">
        <f t="shared" si="21"/>
        <v>917</v>
      </c>
      <c r="AN141" s="62">
        <f t="shared" si="22"/>
        <v>0.5</v>
      </c>
      <c r="AO141" s="9" t="str">
        <f t="shared" si="23"/>
        <v>NO</v>
      </c>
      <c r="AP141" s="9" t="str">
        <f t="shared" si="24"/>
        <v>YES</v>
      </c>
      <c r="AQ141" s="9" t="str">
        <f t="shared" si="25"/>
        <v>NO</v>
      </c>
      <c r="AR141" s="48" t="str">
        <f>VLOOKUP(K141,'2018Submitted'!$A$2:$C$540,3,FALSE)</f>
        <v>Successful</v>
      </c>
      <c r="AS141" s="9" t="str">
        <f t="shared" si="26"/>
        <v>NO</v>
      </c>
      <c r="AT141" s="9" t="str">
        <f t="shared" si="27"/>
        <v>YES</v>
      </c>
    </row>
    <row r="142" spans="1:46" ht="12.75" customHeight="1" x14ac:dyDescent="0.15">
      <c r="A142" s="9" t="s">
        <v>416</v>
      </c>
      <c r="B142" s="9" t="str">
        <f t="shared" si="0"/>
        <v>ENCINITAS</v>
      </c>
      <c r="C142" s="31">
        <f t="shared" si="1"/>
        <v>0.75</v>
      </c>
      <c r="D142" s="45">
        <f t="shared" si="2"/>
        <v>8</v>
      </c>
      <c r="E142" s="46">
        <f t="shared" si="3"/>
        <v>2017</v>
      </c>
      <c r="F142" s="46">
        <f t="shared" si="4"/>
        <v>2013</v>
      </c>
      <c r="G142" s="46">
        <f t="shared" si="5"/>
        <v>2020</v>
      </c>
      <c r="H142" s="9" t="str">
        <f t="shared" si="6"/>
        <v>04/30/2013</v>
      </c>
      <c r="I142" s="9" t="str">
        <f t="shared" si="7"/>
        <v>04/30/2021</v>
      </c>
      <c r="J142" s="9" t="s">
        <v>417</v>
      </c>
      <c r="K142" s="29" t="s">
        <v>428</v>
      </c>
      <c r="L142" s="60">
        <f>VLOOKUP(K142,'5th Cycle APR Raw Data-Final'!$A$3:$P$1977,6,FALSE)</f>
        <v>587</v>
      </c>
      <c r="M142" s="60">
        <f>IF(AN142&lt;1,SUMIFS('5th Cycle APR Raw Data-Final'!G$3:G$1977,'5th Cycle APR Raw Data-Final'!$A$3:$A$1977,'SB35 Determination Data'!$K142,'5th Cycle APR Raw Data-Final'!$T$3:$T$1977,"&gt;="&amp;'SB35 Determination Data'!$F142,'5th Cycle APR Raw Data-Final'!$T$3:$T$1977,"&lt;"&amp;E142),SUMIFS('5th Cycle APR Raw Data-Final'!G$3:G$1977,'5th Cycle APR Raw Data-Final'!$A$3:$A$1977,'SB35 Determination Data'!$K142,'5th Cycle APR Raw Data-Final'!$T$3:$T$1977,"&gt;="&amp;'SB35 Determination Data'!$F142,'5th Cycle APR Raw Data-Final'!$T$3:$T$1977,"&lt;="&amp;G142))</f>
        <v>33</v>
      </c>
      <c r="N142" s="60">
        <f>IF(AN142&lt;1,SUMIFS('5th Cycle APR Raw Data-Final'!H$3:H$1977,'5th Cycle APR Raw Data-Final'!$A$3:$A$1977,'SB35 Determination Data'!$K142,'5th Cycle APR Raw Data-Final'!$T$3:$T$1977,"&gt;="&amp;'SB35 Determination Data'!$F142,'5th Cycle APR Raw Data-Final'!$T$3:$T$1977,"&lt;"&amp;E142),SUMIFS('5th Cycle APR Raw Data-Final'!H$3:H$1977,'5th Cycle APR Raw Data-Final'!$A$3:$A$1977,'SB35 Determination Data'!$K142,'5th Cycle APR Raw Data-Final'!$T$3:$T$1977,"&gt;="&amp;'SB35 Determination Data'!$F142,'5th Cycle APR Raw Data-Final'!$T$3:$T$1977,"&lt;="&amp;G142))</f>
        <v>32</v>
      </c>
      <c r="O142" s="60">
        <f>IF(AN142&lt;1,SUMIFS('5th Cycle APR Raw Data-Final'!I$3:I$1977,'5th Cycle APR Raw Data-Final'!$A$3:$A$1977,'SB35 Determination Data'!$K142,'5th Cycle APR Raw Data-Final'!$T$3:$T$1977,"&gt;="&amp;'SB35 Determination Data'!$F142,'5th Cycle APR Raw Data-Final'!$T$3:$T$1977,"&lt;"&amp;E142),SUMIFS('5th Cycle APR Raw Data-Final'!I$3:I$1977,'5th Cycle APR Raw Data-Final'!$A$3:$A$1977,'SB35 Determination Data'!$K142,'5th Cycle APR Raw Data-Final'!$T$3:$T$1977,"&gt;="&amp;'SB35 Determination Data'!$F142,'5th Cycle APR Raw Data-Final'!$T$3:$T$1977,"&lt;="&amp;G142))</f>
        <v>1</v>
      </c>
      <c r="P142" s="60">
        <f t="shared" si="8"/>
        <v>554</v>
      </c>
      <c r="Q142" s="31">
        <f t="shared" si="9"/>
        <v>5.6218057921635436E-2</v>
      </c>
      <c r="R142" s="61">
        <f t="shared" si="10"/>
        <v>294</v>
      </c>
      <c r="S142" s="61">
        <f t="shared" si="11"/>
        <v>0</v>
      </c>
      <c r="T142" s="60">
        <f>VLOOKUP(K142,'5th Cycle APR Raw Data-Final'!$A$3:$P$1977,10,FALSE)</f>
        <v>446</v>
      </c>
      <c r="U142" s="60">
        <f>IF(AN142&lt;1,SUMIFS('5th Cycle APR Raw Data-Final'!K$3:K$1977,'5th Cycle APR Raw Data-Final'!$A$3:$A$1977,'SB35 Determination Data'!$K142,'5th Cycle APR Raw Data-Final'!$T$3:$T$1977,"&gt;="&amp;'SB35 Determination Data'!$F142,'5th Cycle APR Raw Data-Final'!$T$3:$T$1977,"&lt;"&amp;E142),SUMIFS('5th Cycle APR Raw Data-Final'!K$3:K$1977,'5th Cycle APR Raw Data-Final'!$A$3:$A$1977,'SB35 Determination Data'!$K142,'5th Cycle APR Raw Data-Final'!$T$3:$T$1977,"&gt;="&amp;'SB35 Determination Data'!$F142,'5th Cycle APR Raw Data-Final'!$T$3:$T$1977,"&lt;="&amp;G142))</f>
        <v>23</v>
      </c>
      <c r="V142" s="60">
        <f>IF(AN142&lt;1,SUMIFS('5th Cycle APR Raw Data-Final'!L$3:L$1977,'5th Cycle APR Raw Data-Final'!$A$3:$A$1977,'SB35 Determination Data'!$K142,'5th Cycle APR Raw Data-Final'!$T$3:$T$1977,"&gt;="&amp;'SB35 Determination Data'!$F142,'5th Cycle APR Raw Data-Final'!$T$3:$T$1977,"&lt;"&amp;E142),SUMIFS('5th Cycle APR Raw Data-Final'!L$3:L$1977,'5th Cycle APR Raw Data-Final'!$A$3:$A$1977,'SB35 Determination Data'!$K142,'5th Cycle APR Raw Data-Final'!$T$3:$T$1977,"&gt;="&amp;'SB35 Determination Data'!$F142,'5th Cycle APR Raw Data-Final'!$T$3:$T$1977,"&lt;="&amp;G142))</f>
        <v>22</v>
      </c>
      <c r="W142" s="60">
        <f>IF(AN142&lt;1,SUMIFS('5th Cycle APR Raw Data-Final'!M$3:M$1977,'5th Cycle APR Raw Data-Final'!$A$3:$A$1977,'SB35 Determination Data'!$K142,'5th Cycle APR Raw Data-Final'!$T$3:$T$1977,"&gt;="&amp;'SB35 Determination Data'!$F142,'5th Cycle APR Raw Data-Final'!$T$3:$T$1977,"&lt;"&amp;E142),SUMIFS('5th Cycle APR Raw Data-Final'!M$3:M$1977,'5th Cycle APR Raw Data-Final'!$A$3:$A$1977,'SB35 Determination Data'!$K142,'5th Cycle APR Raw Data-Final'!$T$3:$T$1977,"&gt;="&amp;'SB35 Determination Data'!$F142,'5th Cycle APR Raw Data-Final'!$T$3:$T$1977,"&lt;="&amp;G142))</f>
        <v>1</v>
      </c>
      <c r="X142" s="60">
        <f t="shared" si="12"/>
        <v>423</v>
      </c>
      <c r="Y142" s="60">
        <f t="shared" si="13"/>
        <v>23</v>
      </c>
      <c r="Z142" s="60">
        <f t="shared" si="14"/>
        <v>423</v>
      </c>
      <c r="AA142" s="31">
        <f t="shared" si="15"/>
        <v>5.1569506726457402E-2</v>
      </c>
      <c r="AB142" s="31">
        <f t="shared" si="16"/>
        <v>5.1569506726457402E-2</v>
      </c>
      <c r="AC142" s="60">
        <f>VLOOKUP(K142,'5th Cycle APR Raw Data-Final'!$A$3:$P$1977,14,FALSE)</f>
        <v>413</v>
      </c>
      <c r="AD142" s="60">
        <f>IF(AN142&lt;1,SUMIFS('5th Cycle APR Raw Data-Final'!$O$3:$O$1977,'5th Cycle APR Raw Data-Final'!$A$3:$A$1977,'SB35 Determination Data'!$K142,'5th Cycle APR Raw Data-Final'!$T$3:$T$1977,"&gt;="&amp;'SB35 Determination Data'!$F142,'5th Cycle APR Raw Data-Final'!$T$3:$T$1977,"&lt;"&amp;E142),SUMIFS('5th Cycle APR Raw Data-Final'!$O$3:$O$1977,'5th Cycle APR Raw Data-Final'!$A$3:$A$1977,'SB35 Determination Data'!$K142,'5th Cycle APR Raw Data-Final'!$T$3:$T$1977,"&gt;="&amp;'SB35 Determination Data'!$F142,'5th Cycle APR Raw Data-Final'!$T$3:$T$1977,"&lt;="&amp;G142))</f>
        <v>4</v>
      </c>
      <c r="AE142" s="60">
        <f t="shared" si="17"/>
        <v>409</v>
      </c>
      <c r="AF142" s="31">
        <f t="shared" si="18"/>
        <v>9.6852300242130755E-3</v>
      </c>
      <c r="AG142" s="60">
        <f>VLOOKUP(K142,'5th Cycle APR Raw Data-Final'!$A$3:$P$1977,16,FALSE)</f>
        <v>907</v>
      </c>
      <c r="AH142" s="60">
        <f>IF(AN142&lt;1,SUMIFS('5th Cycle APR Raw Data-Final'!$Q$3:$Q$1977,'5th Cycle APR Raw Data-Final'!$A$3:$A$1977,'SB35 Determination Data'!$K142,'5th Cycle APR Raw Data-Final'!$T$3:$T$1977,"&gt;="&amp;'SB35 Determination Data'!$F142,'5th Cycle APR Raw Data-Final'!$T$3:$T$1977,"&lt;"&amp;E142),SUMIFS('5th Cycle APR Raw Data-Final'!$Q$3:$Q$1977,'5th Cycle APR Raw Data-Final'!$A$3:$A$1977,'SB35 Determination Data'!$K142,'5th Cycle APR Raw Data-Final'!$T$3:$T$1977,"&gt;="&amp;'SB35 Determination Data'!$F142,'5th Cycle APR Raw Data-Final'!$T$3:$T$1977,"&lt;="&amp;G142))</f>
        <v>675</v>
      </c>
      <c r="AI142" s="60">
        <f t="shared" si="19"/>
        <v>232</v>
      </c>
      <c r="AJ142" s="31">
        <f t="shared" si="20"/>
        <v>0.74421168687982364</v>
      </c>
      <c r="AK142" s="60">
        <f>VLOOKUP(K142,'5th Cycle APR Raw Data-Final'!$A$3:$R$1977,18,FALSE)</f>
        <v>2353</v>
      </c>
      <c r="AL142" s="60">
        <f>IF(AN142&lt;1,SUMIFS('5th Cycle APR Raw Data-Final'!$S$3:$S$1977,'5th Cycle APR Raw Data-Final'!$A$3:$A$1977,'SB35 Determination Data'!$K142,'5th Cycle APR Raw Data-Final'!$T$3:$T$1977,"&gt;="&amp;'SB35 Determination Data'!$F142,'5th Cycle APR Raw Data-Final'!$T$3:$T$1977,"&lt;"&amp;E142),SUMIFS('5th Cycle APR Raw Data-Final'!$S$3:$S$1977,'5th Cycle APR Raw Data-Final'!$A$3:$A$1977,'SB35 Determination Data'!$K142,'5th Cycle APR Raw Data-Final'!$T$3:$T$1977,"&gt;="&amp;'SB35 Determination Data'!$F142,'5th Cycle APR Raw Data-Final'!$T$3:$T$1977,"&lt;="&amp;G142))</f>
        <v>735</v>
      </c>
      <c r="AM142" s="60">
        <f t="shared" si="21"/>
        <v>1618</v>
      </c>
      <c r="AN142" s="62">
        <f t="shared" si="22"/>
        <v>0.5</v>
      </c>
      <c r="AO142" s="9" t="str">
        <f t="shared" si="23"/>
        <v>NO</v>
      </c>
      <c r="AP142" s="9" t="str">
        <f t="shared" si="24"/>
        <v>YES</v>
      </c>
      <c r="AQ142" s="9" t="str">
        <f t="shared" si="25"/>
        <v>NO</v>
      </c>
      <c r="AR142" s="48" t="str">
        <f>VLOOKUP(K142,'2018Submitted'!$A$2:$C$540,3,FALSE)</f>
        <v>Successful</v>
      </c>
      <c r="AS142" s="9" t="str">
        <f t="shared" si="26"/>
        <v>NO</v>
      </c>
      <c r="AT142" s="9" t="str">
        <f t="shared" si="27"/>
        <v>YES</v>
      </c>
    </row>
    <row r="143" spans="1:46" ht="12.75" customHeight="1" x14ac:dyDescent="0.15">
      <c r="A143" s="9" t="s">
        <v>464</v>
      </c>
      <c r="B143" s="9" t="str">
        <f t="shared" si="0"/>
        <v>ESCALON</v>
      </c>
      <c r="C143" s="31">
        <f t="shared" si="1"/>
        <v>0.375</v>
      </c>
      <c r="D143" s="45">
        <f t="shared" si="2"/>
        <v>8</v>
      </c>
      <c r="E143" s="46">
        <f t="shared" si="3"/>
        <v>2020</v>
      </c>
      <c r="F143" s="46">
        <f t="shared" si="4"/>
        <v>2016</v>
      </c>
      <c r="G143" s="46" t="str">
        <f t="shared" si="5"/>
        <v>2023</v>
      </c>
      <c r="H143" s="9" t="str">
        <f t="shared" si="6"/>
        <v>12/31/2015</v>
      </c>
      <c r="I143" s="9" t="str">
        <f t="shared" si="7"/>
        <v>12/31/2023</v>
      </c>
      <c r="J143" s="9" t="s">
        <v>128</v>
      </c>
      <c r="K143" s="29" t="s">
        <v>580</v>
      </c>
      <c r="L143" s="60">
        <f>VLOOKUP(K143,'5th Cycle APR Raw Data-Final'!$A$3:$P$1977,6,FALSE)</f>
        <v>103</v>
      </c>
      <c r="M143" s="60">
        <f>IF(AN143&lt;1,SUMIFS('5th Cycle APR Raw Data-Final'!G$3:G$1977,'5th Cycle APR Raw Data-Final'!$A$3:$A$1977,'SB35 Determination Data'!$K143,'5th Cycle APR Raw Data-Final'!$T$3:$T$1977,"&gt;="&amp;'SB35 Determination Data'!$F143,'5th Cycle APR Raw Data-Final'!$T$3:$T$1977,"&lt;"&amp;E143),SUMIFS('5th Cycle APR Raw Data-Final'!G$3:G$1977,'5th Cycle APR Raw Data-Final'!$A$3:$A$1977,'SB35 Determination Data'!$K143,'5th Cycle APR Raw Data-Final'!$T$3:$T$1977,"&gt;="&amp;'SB35 Determination Data'!$F143,'5th Cycle APR Raw Data-Final'!$T$3:$T$1977,"&lt;="&amp;G143))</f>
        <v>0</v>
      </c>
      <c r="N143" s="60">
        <f>IF(AN143&lt;1,SUMIFS('5th Cycle APR Raw Data-Final'!H$3:H$1977,'5th Cycle APR Raw Data-Final'!$A$3:$A$1977,'SB35 Determination Data'!$K143,'5th Cycle APR Raw Data-Final'!$T$3:$T$1977,"&gt;="&amp;'SB35 Determination Data'!$F143,'5th Cycle APR Raw Data-Final'!$T$3:$T$1977,"&lt;"&amp;E143),SUMIFS('5th Cycle APR Raw Data-Final'!H$3:H$1977,'5th Cycle APR Raw Data-Final'!$A$3:$A$1977,'SB35 Determination Data'!$K143,'5th Cycle APR Raw Data-Final'!$T$3:$T$1977,"&gt;="&amp;'SB35 Determination Data'!$F143,'5th Cycle APR Raw Data-Final'!$T$3:$T$1977,"&lt;="&amp;G143))</f>
        <v>0</v>
      </c>
      <c r="O143" s="60">
        <f>IF(AN143&lt;1,SUMIFS('5th Cycle APR Raw Data-Final'!I$3:I$1977,'5th Cycle APR Raw Data-Final'!$A$3:$A$1977,'SB35 Determination Data'!$K143,'5th Cycle APR Raw Data-Final'!$T$3:$T$1977,"&gt;="&amp;'SB35 Determination Data'!$F143,'5th Cycle APR Raw Data-Final'!$T$3:$T$1977,"&lt;"&amp;E143),SUMIFS('5th Cycle APR Raw Data-Final'!I$3:I$1977,'5th Cycle APR Raw Data-Final'!$A$3:$A$1977,'SB35 Determination Data'!$K143,'5th Cycle APR Raw Data-Final'!$T$3:$T$1977,"&gt;="&amp;'SB35 Determination Data'!$F143,'5th Cycle APR Raw Data-Final'!$T$3:$T$1977,"&lt;="&amp;G143))</f>
        <v>0</v>
      </c>
      <c r="P143" s="60">
        <f t="shared" si="8"/>
        <v>103</v>
      </c>
      <c r="Q143" s="31">
        <f t="shared" si="9"/>
        <v>0</v>
      </c>
      <c r="R143" s="61">
        <f t="shared" si="10"/>
        <v>39</v>
      </c>
      <c r="S143" s="61">
        <f t="shared" si="11"/>
        <v>0</v>
      </c>
      <c r="T143" s="60">
        <f>VLOOKUP(K143,'5th Cycle APR Raw Data-Final'!$A$3:$P$1977,10,FALSE)</f>
        <v>66</v>
      </c>
      <c r="U143" s="60">
        <f>IF(AN143&lt;1,SUMIFS('5th Cycle APR Raw Data-Final'!K$3:K$1977,'5th Cycle APR Raw Data-Final'!$A$3:$A$1977,'SB35 Determination Data'!$K143,'5th Cycle APR Raw Data-Final'!$T$3:$T$1977,"&gt;="&amp;'SB35 Determination Data'!$F143,'5th Cycle APR Raw Data-Final'!$T$3:$T$1977,"&lt;"&amp;E143),SUMIFS('5th Cycle APR Raw Data-Final'!K$3:K$1977,'5th Cycle APR Raw Data-Final'!$A$3:$A$1977,'SB35 Determination Data'!$K143,'5th Cycle APR Raw Data-Final'!$T$3:$T$1977,"&gt;="&amp;'SB35 Determination Data'!$F143,'5th Cycle APR Raw Data-Final'!$T$3:$T$1977,"&lt;="&amp;G143))</f>
        <v>0</v>
      </c>
      <c r="V143" s="60">
        <f>IF(AN143&lt;1,SUMIFS('5th Cycle APR Raw Data-Final'!L$3:L$1977,'5th Cycle APR Raw Data-Final'!$A$3:$A$1977,'SB35 Determination Data'!$K143,'5th Cycle APR Raw Data-Final'!$T$3:$T$1977,"&gt;="&amp;'SB35 Determination Data'!$F143,'5th Cycle APR Raw Data-Final'!$T$3:$T$1977,"&lt;"&amp;E143),SUMIFS('5th Cycle APR Raw Data-Final'!L$3:L$1977,'5th Cycle APR Raw Data-Final'!$A$3:$A$1977,'SB35 Determination Data'!$K143,'5th Cycle APR Raw Data-Final'!$T$3:$T$1977,"&gt;="&amp;'SB35 Determination Data'!$F143,'5th Cycle APR Raw Data-Final'!$T$3:$T$1977,"&lt;="&amp;G143))</f>
        <v>0</v>
      </c>
      <c r="W143" s="60">
        <f>IF(AN143&lt;1,SUMIFS('5th Cycle APR Raw Data-Final'!M$3:M$1977,'5th Cycle APR Raw Data-Final'!$A$3:$A$1977,'SB35 Determination Data'!$K143,'5th Cycle APR Raw Data-Final'!$T$3:$T$1977,"&gt;="&amp;'SB35 Determination Data'!$F143,'5th Cycle APR Raw Data-Final'!$T$3:$T$1977,"&lt;"&amp;E143),SUMIFS('5th Cycle APR Raw Data-Final'!M$3:M$1977,'5th Cycle APR Raw Data-Final'!$A$3:$A$1977,'SB35 Determination Data'!$K143,'5th Cycle APR Raw Data-Final'!$T$3:$T$1977,"&gt;="&amp;'SB35 Determination Data'!$F143,'5th Cycle APR Raw Data-Final'!$T$3:$T$1977,"&lt;="&amp;G143))</f>
        <v>0</v>
      </c>
      <c r="X143" s="60">
        <f t="shared" si="12"/>
        <v>66</v>
      </c>
      <c r="Y143" s="60">
        <f t="shared" si="13"/>
        <v>0</v>
      </c>
      <c r="Z143" s="60">
        <f t="shared" si="14"/>
        <v>66</v>
      </c>
      <c r="AA143" s="31">
        <f t="shared" si="15"/>
        <v>0</v>
      </c>
      <c r="AB143" s="31">
        <f t="shared" si="16"/>
        <v>0</v>
      </c>
      <c r="AC143" s="60">
        <f>VLOOKUP(K143,'5th Cycle APR Raw Data-Final'!$A$3:$P$1977,14,FALSE)</f>
        <v>64</v>
      </c>
      <c r="AD143" s="60">
        <f>IF(AN143&lt;1,SUMIFS('5th Cycle APR Raw Data-Final'!$O$3:$O$1977,'5th Cycle APR Raw Data-Final'!$A$3:$A$1977,'SB35 Determination Data'!$K143,'5th Cycle APR Raw Data-Final'!$T$3:$T$1977,"&gt;="&amp;'SB35 Determination Data'!$F143,'5th Cycle APR Raw Data-Final'!$T$3:$T$1977,"&lt;"&amp;E143),SUMIFS('5th Cycle APR Raw Data-Final'!$O$3:$O$1977,'5th Cycle APR Raw Data-Final'!$A$3:$A$1977,'SB35 Determination Data'!$K143,'5th Cycle APR Raw Data-Final'!$T$3:$T$1977,"&gt;="&amp;'SB35 Determination Data'!$F143,'5th Cycle APR Raw Data-Final'!$T$3:$T$1977,"&lt;="&amp;G143))</f>
        <v>0</v>
      </c>
      <c r="AE143" s="60">
        <f t="shared" si="17"/>
        <v>64</v>
      </c>
      <c r="AF143" s="31">
        <f t="shared" si="18"/>
        <v>0</v>
      </c>
      <c r="AG143" s="60">
        <f>VLOOKUP(K143,'5th Cycle APR Raw Data-Final'!$A$3:$P$1977,16,FALSE)</f>
        <v>192</v>
      </c>
      <c r="AH143" s="60">
        <f>IF(AN143&lt;1,SUMIFS('5th Cycle APR Raw Data-Final'!$Q$3:$Q$1977,'5th Cycle APR Raw Data-Final'!$A$3:$A$1977,'SB35 Determination Data'!$K143,'5th Cycle APR Raw Data-Final'!$T$3:$T$1977,"&gt;="&amp;'SB35 Determination Data'!$F143,'5th Cycle APR Raw Data-Final'!$T$3:$T$1977,"&lt;"&amp;E143),SUMIFS('5th Cycle APR Raw Data-Final'!$Q$3:$Q$1977,'5th Cycle APR Raw Data-Final'!$A$3:$A$1977,'SB35 Determination Data'!$K143,'5th Cycle APR Raw Data-Final'!$T$3:$T$1977,"&gt;="&amp;'SB35 Determination Data'!$F143,'5th Cycle APR Raw Data-Final'!$T$3:$T$1977,"&lt;="&amp;G143))</f>
        <v>8</v>
      </c>
      <c r="AI143" s="60">
        <f t="shared" si="19"/>
        <v>184</v>
      </c>
      <c r="AJ143" s="31">
        <f t="shared" si="20"/>
        <v>4.1666666666666664E-2</v>
      </c>
      <c r="AK143" s="60">
        <f>VLOOKUP(K143,'5th Cycle APR Raw Data-Final'!$A$3:$R$1977,18,FALSE)</f>
        <v>425</v>
      </c>
      <c r="AL143" s="60">
        <f>IF(AN143&lt;1,SUMIFS('5th Cycle APR Raw Data-Final'!$S$3:$S$1977,'5th Cycle APR Raw Data-Final'!$A$3:$A$1977,'SB35 Determination Data'!$K143,'5th Cycle APR Raw Data-Final'!$T$3:$T$1977,"&gt;="&amp;'SB35 Determination Data'!$F143,'5th Cycle APR Raw Data-Final'!$T$3:$T$1977,"&lt;"&amp;E143),SUMIFS('5th Cycle APR Raw Data-Final'!$S$3:$S$1977,'5th Cycle APR Raw Data-Final'!$A$3:$A$1977,'SB35 Determination Data'!$K143,'5th Cycle APR Raw Data-Final'!$T$3:$T$1977,"&gt;="&amp;'SB35 Determination Data'!$F143,'5th Cycle APR Raw Data-Final'!$T$3:$T$1977,"&lt;="&amp;G143))</f>
        <v>8</v>
      </c>
      <c r="AM143" s="60">
        <f t="shared" si="21"/>
        <v>417</v>
      </c>
      <c r="AN143" s="62">
        <f t="shared" si="22"/>
        <v>0.375</v>
      </c>
      <c r="AO143" s="9" t="str">
        <f t="shared" si="23"/>
        <v>YES</v>
      </c>
      <c r="AP143" s="9" t="str">
        <f t="shared" si="24"/>
        <v>NO</v>
      </c>
      <c r="AQ143" s="9" t="str">
        <f t="shared" si="25"/>
        <v>NO</v>
      </c>
      <c r="AR143" s="48" t="str">
        <f>VLOOKUP(K143,'2018Submitted'!$A$2:$C$540,3,FALSE)</f>
        <v>Successful</v>
      </c>
      <c r="AS143" s="9" t="str">
        <f t="shared" si="26"/>
        <v>NO</v>
      </c>
      <c r="AT143" s="9" t="str">
        <f t="shared" si="27"/>
        <v>NO</v>
      </c>
    </row>
    <row r="144" spans="1:46" ht="12.75" customHeight="1" x14ac:dyDescent="0.15">
      <c r="A144" s="9" t="s">
        <v>416</v>
      </c>
      <c r="B144" s="9" t="str">
        <f t="shared" si="0"/>
        <v>ESCONDIDO</v>
      </c>
      <c r="C144" s="31">
        <f t="shared" si="1"/>
        <v>0.75</v>
      </c>
      <c r="D144" s="45">
        <f t="shared" si="2"/>
        <v>8</v>
      </c>
      <c r="E144" s="46">
        <f t="shared" si="3"/>
        <v>2017</v>
      </c>
      <c r="F144" s="46">
        <f t="shared" si="4"/>
        <v>2013</v>
      </c>
      <c r="G144" s="46">
        <f t="shared" si="5"/>
        <v>2020</v>
      </c>
      <c r="H144" s="9" t="str">
        <f t="shared" si="6"/>
        <v>04/30/2013</v>
      </c>
      <c r="I144" s="9" t="str">
        <f t="shared" si="7"/>
        <v>04/30/2021</v>
      </c>
      <c r="J144" s="9" t="s">
        <v>417</v>
      </c>
      <c r="K144" s="29" t="s">
        <v>431</v>
      </c>
      <c r="L144" s="60">
        <f>VLOOKUP(K144,'5th Cycle APR Raw Data-Final'!$A$3:$P$1977,6,FALSE)</f>
        <v>1042</v>
      </c>
      <c r="M144" s="60">
        <f>IF(AN144&lt;1,SUMIFS('5th Cycle APR Raw Data-Final'!G$3:G$1977,'5th Cycle APR Raw Data-Final'!$A$3:$A$1977,'SB35 Determination Data'!$K144,'5th Cycle APR Raw Data-Final'!$T$3:$T$1977,"&gt;="&amp;'SB35 Determination Data'!$F144,'5th Cycle APR Raw Data-Final'!$T$3:$T$1977,"&lt;"&amp;E144),SUMIFS('5th Cycle APR Raw Data-Final'!G$3:G$1977,'5th Cycle APR Raw Data-Final'!$A$3:$A$1977,'SB35 Determination Data'!$K144,'5th Cycle APR Raw Data-Final'!$T$3:$T$1977,"&gt;="&amp;'SB35 Determination Data'!$F144,'5th Cycle APR Raw Data-Final'!$T$3:$T$1977,"&lt;="&amp;G144))</f>
        <v>46</v>
      </c>
      <c r="N144" s="60">
        <f>IF(AN144&lt;1,SUMIFS('5th Cycle APR Raw Data-Final'!H$3:H$1977,'5th Cycle APR Raw Data-Final'!$A$3:$A$1977,'SB35 Determination Data'!$K144,'5th Cycle APR Raw Data-Final'!$T$3:$T$1977,"&gt;="&amp;'SB35 Determination Data'!$F144,'5th Cycle APR Raw Data-Final'!$T$3:$T$1977,"&lt;"&amp;E144),SUMIFS('5th Cycle APR Raw Data-Final'!H$3:H$1977,'5th Cycle APR Raw Data-Final'!$A$3:$A$1977,'SB35 Determination Data'!$K144,'5th Cycle APR Raw Data-Final'!$T$3:$T$1977,"&gt;="&amp;'SB35 Determination Data'!$F144,'5th Cycle APR Raw Data-Final'!$T$3:$T$1977,"&lt;="&amp;G144))</f>
        <v>46</v>
      </c>
      <c r="O144" s="60">
        <f>IF(AN144&lt;1,SUMIFS('5th Cycle APR Raw Data-Final'!I$3:I$1977,'5th Cycle APR Raw Data-Final'!$A$3:$A$1977,'SB35 Determination Data'!$K144,'5th Cycle APR Raw Data-Final'!$T$3:$T$1977,"&gt;="&amp;'SB35 Determination Data'!$F144,'5th Cycle APR Raw Data-Final'!$T$3:$T$1977,"&lt;"&amp;E144),SUMIFS('5th Cycle APR Raw Data-Final'!I$3:I$1977,'5th Cycle APR Raw Data-Final'!$A$3:$A$1977,'SB35 Determination Data'!$K144,'5th Cycle APR Raw Data-Final'!$T$3:$T$1977,"&gt;="&amp;'SB35 Determination Data'!$F144,'5th Cycle APR Raw Data-Final'!$T$3:$T$1977,"&lt;="&amp;G144))</f>
        <v>0</v>
      </c>
      <c r="P144" s="60">
        <f t="shared" si="8"/>
        <v>996</v>
      </c>
      <c r="Q144" s="31">
        <f t="shared" si="9"/>
        <v>4.4145873320537425E-2</v>
      </c>
      <c r="R144" s="61">
        <f t="shared" si="10"/>
        <v>521</v>
      </c>
      <c r="S144" s="61">
        <f t="shared" si="11"/>
        <v>0</v>
      </c>
      <c r="T144" s="60">
        <f>VLOOKUP(K144,'5th Cycle APR Raw Data-Final'!$A$3:$P$1977,10,FALSE)</f>
        <v>791</v>
      </c>
      <c r="U144" s="60">
        <f>IF(AN144&lt;1,SUMIFS('5th Cycle APR Raw Data-Final'!K$3:K$1977,'5th Cycle APR Raw Data-Final'!$A$3:$A$1977,'SB35 Determination Data'!$K144,'5th Cycle APR Raw Data-Final'!$T$3:$T$1977,"&gt;="&amp;'SB35 Determination Data'!$F144,'5th Cycle APR Raw Data-Final'!$T$3:$T$1977,"&lt;"&amp;E144),SUMIFS('5th Cycle APR Raw Data-Final'!K$3:K$1977,'5th Cycle APR Raw Data-Final'!$A$3:$A$1977,'SB35 Determination Data'!$K144,'5th Cycle APR Raw Data-Final'!$T$3:$T$1977,"&gt;="&amp;'SB35 Determination Data'!$F144,'5th Cycle APR Raw Data-Final'!$T$3:$T$1977,"&lt;="&amp;G144))</f>
        <v>55</v>
      </c>
      <c r="V144" s="60">
        <f>IF(AN144&lt;1,SUMIFS('5th Cycle APR Raw Data-Final'!L$3:L$1977,'5th Cycle APR Raw Data-Final'!$A$3:$A$1977,'SB35 Determination Data'!$K144,'5th Cycle APR Raw Data-Final'!$T$3:$T$1977,"&gt;="&amp;'SB35 Determination Data'!$F144,'5th Cycle APR Raw Data-Final'!$T$3:$T$1977,"&lt;"&amp;E144),SUMIFS('5th Cycle APR Raw Data-Final'!L$3:L$1977,'5th Cycle APR Raw Data-Final'!$A$3:$A$1977,'SB35 Determination Data'!$K144,'5th Cycle APR Raw Data-Final'!$T$3:$T$1977,"&gt;="&amp;'SB35 Determination Data'!$F144,'5th Cycle APR Raw Data-Final'!$T$3:$T$1977,"&lt;="&amp;G144))</f>
        <v>55</v>
      </c>
      <c r="W144" s="60">
        <f>IF(AN144&lt;1,SUMIFS('5th Cycle APR Raw Data-Final'!M$3:M$1977,'5th Cycle APR Raw Data-Final'!$A$3:$A$1977,'SB35 Determination Data'!$K144,'5th Cycle APR Raw Data-Final'!$T$3:$T$1977,"&gt;="&amp;'SB35 Determination Data'!$F144,'5th Cycle APR Raw Data-Final'!$T$3:$T$1977,"&lt;"&amp;E144),SUMIFS('5th Cycle APR Raw Data-Final'!M$3:M$1977,'5th Cycle APR Raw Data-Final'!$A$3:$A$1977,'SB35 Determination Data'!$K144,'5th Cycle APR Raw Data-Final'!$T$3:$T$1977,"&gt;="&amp;'SB35 Determination Data'!$F144,'5th Cycle APR Raw Data-Final'!$T$3:$T$1977,"&lt;="&amp;G144))</f>
        <v>0</v>
      </c>
      <c r="X144" s="60">
        <f t="shared" si="12"/>
        <v>736</v>
      </c>
      <c r="Y144" s="60">
        <f t="shared" si="13"/>
        <v>55</v>
      </c>
      <c r="Z144" s="60">
        <f t="shared" si="14"/>
        <v>736</v>
      </c>
      <c r="AA144" s="31">
        <f t="shared" si="15"/>
        <v>6.9532237673830599E-2</v>
      </c>
      <c r="AB144" s="31">
        <f t="shared" si="16"/>
        <v>6.9532237673830599E-2</v>
      </c>
      <c r="AC144" s="60">
        <f>VLOOKUP(K144,'5th Cycle APR Raw Data-Final'!$A$3:$P$1977,14,FALSE)</f>
        <v>733</v>
      </c>
      <c r="AD144" s="60">
        <f>IF(AN144&lt;1,SUMIFS('5th Cycle APR Raw Data-Final'!$O$3:$O$1977,'5th Cycle APR Raw Data-Final'!$A$3:$A$1977,'SB35 Determination Data'!$K144,'5th Cycle APR Raw Data-Final'!$T$3:$T$1977,"&gt;="&amp;'SB35 Determination Data'!$F144,'5th Cycle APR Raw Data-Final'!$T$3:$T$1977,"&lt;"&amp;E144),SUMIFS('5th Cycle APR Raw Data-Final'!$O$3:$O$1977,'5th Cycle APR Raw Data-Final'!$A$3:$A$1977,'SB35 Determination Data'!$K144,'5th Cycle APR Raw Data-Final'!$T$3:$T$1977,"&gt;="&amp;'SB35 Determination Data'!$F144,'5th Cycle APR Raw Data-Final'!$T$3:$T$1977,"&lt;="&amp;G144))</f>
        <v>8</v>
      </c>
      <c r="AE144" s="60">
        <f t="shared" si="17"/>
        <v>725</v>
      </c>
      <c r="AF144" s="31">
        <f t="shared" si="18"/>
        <v>1.0914051841746248E-2</v>
      </c>
      <c r="AG144" s="60">
        <f>VLOOKUP(K144,'5th Cycle APR Raw Data-Final'!$A$3:$P$1977,16,FALSE)</f>
        <v>1609</v>
      </c>
      <c r="AH144" s="60">
        <f>IF(AN144&lt;1,SUMIFS('5th Cycle APR Raw Data-Final'!$Q$3:$Q$1977,'5th Cycle APR Raw Data-Final'!$A$3:$A$1977,'SB35 Determination Data'!$K144,'5th Cycle APR Raw Data-Final'!$T$3:$T$1977,"&gt;="&amp;'SB35 Determination Data'!$F144,'5th Cycle APR Raw Data-Final'!$T$3:$T$1977,"&lt;"&amp;E144),SUMIFS('5th Cycle APR Raw Data-Final'!$Q$3:$Q$1977,'5th Cycle APR Raw Data-Final'!$A$3:$A$1977,'SB35 Determination Data'!$K144,'5th Cycle APR Raw Data-Final'!$T$3:$T$1977,"&gt;="&amp;'SB35 Determination Data'!$F144,'5th Cycle APR Raw Data-Final'!$T$3:$T$1977,"&lt;="&amp;G144))</f>
        <v>723</v>
      </c>
      <c r="AI144" s="60">
        <f t="shared" si="19"/>
        <v>886</v>
      </c>
      <c r="AJ144" s="31">
        <f t="shared" si="20"/>
        <v>0.44934742075823492</v>
      </c>
      <c r="AK144" s="60">
        <f>VLOOKUP(K144,'5th Cycle APR Raw Data-Final'!$A$3:$R$1977,18,FALSE)</f>
        <v>4175</v>
      </c>
      <c r="AL144" s="60">
        <f>IF(AN144&lt;1,SUMIFS('5th Cycle APR Raw Data-Final'!$S$3:$S$1977,'5th Cycle APR Raw Data-Final'!$A$3:$A$1977,'SB35 Determination Data'!$K144,'5th Cycle APR Raw Data-Final'!$T$3:$T$1977,"&gt;="&amp;'SB35 Determination Data'!$F144,'5th Cycle APR Raw Data-Final'!$T$3:$T$1977,"&lt;"&amp;E144),SUMIFS('5th Cycle APR Raw Data-Final'!$S$3:$S$1977,'5th Cycle APR Raw Data-Final'!$A$3:$A$1977,'SB35 Determination Data'!$K144,'5th Cycle APR Raw Data-Final'!$T$3:$T$1977,"&gt;="&amp;'SB35 Determination Data'!$F144,'5th Cycle APR Raw Data-Final'!$T$3:$T$1977,"&lt;="&amp;G144))</f>
        <v>832</v>
      </c>
      <c r="AM144" s="60">
        <f t="shared" si="21"/>
        <v>3343</v>
      </c>
      <c r="AN144" s="62">
        <f t="shared" si="22"/>
        <v>0.5</v>
      </c>
      <c r="AO144" s="9" t="str">
        <f t="shared" si="23"/>
        <v>YES</v>
      </c>
      <c r="AP144" s="9" t="str">
        <f t="shared" si="24"/>
        <v>NO</v>
      </c>
      <c r="AQ144" s="9" t="str">
        <f t="shared" si="25"/>
        <v>NO</v>
      </c>
      <c r="AR144" s="48" t="str">
        <f>VLOOKUP(K144,'2018Submitted'!$A$2:$C$540,3,FALSE)</f>
        <v>Successful</v>
      </c>
      <c r="AS144" s="9" t="str">
        <f t="shared" si="26"/>
        <v>NO</v>
      </c>
      <c r="AT144" s="9" t="str">
        <f t="shared" si="27"/>
        <v>NO</v>
      </c>
    </row>
    <row r="145" spans="1:46" ht="12.75" customHeight="1" x14ac:dyDescent="0.15">
      <c r="A145" s="9" t="s">
        <v>554</v>
      </c>
      <c r="B145" s="9" t="str">
        <f t="shared" si="0"/>
        <v>ETNA</v>
      </c>
      <c r="C145" s="31">
        <f t="shared" si="1"/>
        <v>1</v>
      </c>
      <c r="D145" s="45">
        <f t="shared" si="2"/>
        <v>5</v>
      </c>
      <c r="E145" s="46">
        <f t="shared" si="3"/>
        <v>2017</v>
      </c>
      <c r="F145" s="46">
        <f t="shared" si="4"/>
        <v>2014</v>
      </c>
      <c r="G145" s="46">
        <f t="shared" si="5"/>
        <v>2018</v>
      </c>
      <c r="H145" s="9" t="str">
        <f t="shared" si="6"/>
        <v>06/30/2014</v>
      </c>
      <c r="I145" s="9" t="str">
        <f t="shared" si="7"/>
        <v>06/30/2019</v>
      </c>
      <c r="J145" s="9" t="s">
        <v>83</v>
      </c>
      <c r="K145" s="29" t="s">
        <v>556</v>
      </c>
      <c r="L145" s="60">
        <f>VLOOKUP(K145,'5th Cycle APR Raw Data-Final'!$A$3:$P$1977,6,FALSE)</f>
        <v>3</v>
      </c>
      <c r="M145" s="60">
        <f>IF(AN145&lt;1,SUMIFS('5th Cycle APR Raw Data-Final'!G$3:G$1977,'5th Cycle APR Raw Data-Final'!$A$3:$A$1977,'SB35 Determination Data'!$K145,'5th Cycle APR Raw Data-Final'!$T$3:$T$1977,"&gt;="&amp;'SB35 Determination Data'!$F145,'5th Cycle APR Raw Data-Final'!$T$3:$T$1977,"&lt;"&amp;E145),SUMIFS('5th Cycle APR Raw Data-Final'!G$3:G$1977,'5th Cycle APR Raw Data-Final'!$A$3:$A$1977,'SB35 Determination Data'!$K145,'5th Cycle APR Raw Data-Final'!$T$3:$T$1977,"&gt;="&amp;'SB35 Determination Data'!$F145,'5th Cycle APR Raw Data-Final'!$T$3:$T$1977,"&lt;="&amp;G145))</f>
        <v>0</v>
      </c>
      <c r="N145" s="60">
        <f>IF(AN145&lt;1,SUMIFS('5th Cycle APR Raw Data-Final'!H$3:H$1977,'5th Cycle APR Raw Data-Final'!$A$3:$A$1977,'SB35 Determination Data'!$K145,'5th Cycle APR Raw Data-Final'!$T$3:$T$1977,"&gt;="&amp;'SB35 Determination Data'!$F145,'5th Cycle APR Raw Data-Final'!$T$3:$T$1977,"&lt;"&amp;E145),SUMIFS('5th Cycle APR Raw Data-Final'!H$3:H$1977,'5th Cycle APR Raw Data-Final'!$A$3:$A$1977,'SB35 Determination Data'!$K145,'5th Cycle APR Raw Data-Final'!$T$3:$T$1977,"&gt;="&amp;'SB35 Determination Data'!$F145,'5th Cycle APR Raw Data-Final'!$T$3:$T$1977,"&lt;="&amp;G145))</f>
        <v>0</v>
      </c>
      <c r="O145" s="60">
        <f>IF(AN145&lt;1,SUMIFS('5th Cycle APR Raw Data-Final'!I$3:I$1977,'5th Cycle APR Raw Data-Final'!$A$3:$A$1977,'SB35 Determination Data'!$K145,'5th Cycle APR Raw Data-Final'!$T$3:$T$1977,"&gt;="&amp;'SB35 Determination Data'!$F145,'5th Cycle APR Raw Data-Final'!$T$3:$T$1977,"&lt;"&amp;E145),SUMIFS('5th Cycle APR Raw Data-Final'!I$3:I$1977,'5th Cycle APR Raw Data-Final'!$A$3:$A$1977,'SB35 Determination Data'!$K145,'5th Cycle APR Raw Data-Final'!$T$3:$T$1977,"&gt;="&amp;'SB35 Determination Data'!$F145,'5th Cycle APR Raw Data-Final'!$T$3:$T$1977,"&lt;="&amp;G145))</f>
        <v>0</v>
      </c>
      <c r="P145" s="60">
        <f t="shared" si="8"/>
        <v>3</v>
      </c>
      <c r="Q145" s="31">
        <f t="shared" si="9"/>
        <v>0</v>
      </c>
      <c r="R145" s="61">
        <f t="shared" si="10"/>
        <v>3</v>
      </c>
      <c r="S145" s="61">
        <f t="shared" si="11"/>
        <v>0</v>
      </c>
      <c r="T145" s="60">
        <f>VLOOKUP(K145,'5th Cycle APR Raw Data-Final'!$A$3:$P$1977,10,FALSE)</f>
        <v>2</v>
      </c>
      <c r="U145" s="60">
        <f>IF(AN145&lt;1,SUMIFS('5th Cycle APR Raw Data-Final'!K$3:K$1977,'5th Cycle APR Raw Data-Final'!$A$3:$A$1977,'SB35 Determination Data'!$K145,'5th Cycle APR Raw Data-Final'!$T$3:$T$1977,"&gt;="&amp;'SB35 Determination Data'!$F145,'5th Cycle APR Raw Data-Final'!$T$3:$T$1977,"&lt;"&amp;E145),SUMIFS('5th Cycle APR Raw Data-Final'!K$3:K$1977,'5th Cycle APR Raw Data-Final'!$A$3:$A$1977,'SB35 Determination Data'!$K145,'5th Cycle APR Raw Data-Final'!$T$3:$T$1977,"&gt;="&amp;'SB35 Determination Data'!$F145,'5th Cycle APR Raw Data-Final'!$T$3:$T$1977,"&lt;="&amp;G145))</f>
        <v>0</v>
      </c>
      <c r="V145" s="60">
        <f>IF(AN145&lt;1,SUMIFS('5th Cycle APR Raw Data-Final'!L$3:L$1977,'5th Cycle APR Raw Data-Final'!$A$3:$A$1977,'SB35 Determination Data'!$K145,'5th Cycle APR Raw Data-Final'!$T$3:$T$1977,"&gt;="&amp;'SB35 Determination Data'!$F145,'5th Cycle APR Raw Data-Final'!$T$3:$T$1977,"&lt;"&amp;E145),SUMIFS('5th Cycle APR Raw Data-Final'!L$3:L$1977,'5th Cycle APR Raw Data-Final'!$A$3:$A$1977,'SB35 Determination Data'!$K145,'5th Cycle APR Raw Data-Final'!$T$3:$T$1977,"&gt;="&amp;'SB35 Determination Data'!$F145,'5th Cycle APR Raw Data-Final'!$T$3:$T$1977,"&lt;="&amp;G145))</f>
        <v>0</v>
      </c>
      <c r="W145" s="60">
        <f>IF(AN145&lt;1,SUMIFS('5th Cycle APR Raw Data-Final'!M$3:M$1977,'5th Cycle APR Raw Data-Final'!$A$3:$A$1977,'SB35 Determination Data'!$K145,'5th Cycle APR Raw Data-Final'!$T$3:$T$1977,"&gt;="&amp;'SB35 Determination Data'!$F145,'5th Cycle APR Raw Data-Final'!$T$3:$T$1977,"&lt;"&amp;E145),SUMIFS('5th Cycle APR Raw Data-Final'!M$3:M$1977,'5th Cycle APR Raw Data-Final'!$A$3:$A$1977,'SB35 Determination Data'!$K145,'5th Cycle APR Raw Data-Final'!$T$3:$T$1977,"&gt;="&amp;'SB35 Determination Data'!$F145,'5th Cycle APR Raw Data-Final'!$T$3:$T$1977,"&lt;="&amp;G145))</f>
        <v>0</v>
      </c>
      <c r="X145" s="60">
        <f t="shared" si="12"/>
        <v>2</v>
      </c>
      <c r="Y145" s="60">
        <f t="shared" si="13"/>
        <v>0</v>
      </c>
      <c r="Z145" s="60">
        <f t="shared" si="14"/>
        <v>2</v>
      </c>
      <c r="AA145" s="31">
        <f t="shared" si="15"/>
        <v>0</v>
      </c>
      <c r="AB145" s="31">
        <f t="shared" si="16"/>
        <v>0</v>
      </c>
      <c r="AC145" s="60">
        <f>VLOOKUP(K145,'5th Cycle APR Raw Data-Final'!$A$3:$P$1977,14,FALSE)</f>
        <v>2</v>
      </c>
      <c r="AD145" s="60">
        <f>IF(AN145&lt;1,SUMIFS('5th Cycle APR Raw Data-Final'!$O$3:$O$1977,'5th Cycle APR Raw Data-Final'!$A$3:$A$1977,'SB35 Determination Data'!$K145,'5th Cycle APR Raw Data-Final'!$T$3:$T$1977,"&gt;="&amp;'SB35 Determination Data'!$F145,'5th Cycle APR Raw Data-Final'!$T$3:$T$1977,"&lt;"&amp;E145),SUMIFS('5th Cycle APR Raw Data-Final'!$O$3:$O$1977,'5th Cycle APR Raw Data-Final'!$A$3:$A$1977,'SB35 Determination Data'!$K145,'5th Cycle APR Raw Data-Final'!$T$3:$T$1977,"&gt;="&amp;'SB35 Determination Data'!$F145,'5th Cycle APR Raw Data-Final'!$T$3:$T$1977,"&lt;="&amp;G145))</f>
        <v>1</v>
      </c>
      <c r="AE145" s="60">
        <f t="shared" si="17"/>
        <v>1</v>
      </c>
      <c r="AF145" s="31">
        <f t="shared" si="18"/>
        <v>0.5</v>
      </c>
      <c r="AG145" s="60">
        <f>VLOOKUP(K145,'5th Cycle APR Raw Data-Final'!$A$3:$P$1977,16,FALSE)</f>
        <v>3</v>
      </c>
      <c r="AH145" s="60">
        <f>IF(AN145&lt;1,SUMIFS('5th Cycle APR Raw Data-Final'!$Q$3:$Q$1977,'5th Cycle APR Raw Data-Final'!$A$3:$A$1977,'SB35 Determination Data'!$K145,'5th Cycle APR Raw Data-Final'!$T$3:$T$1977,"&gt;="&amp;'SB35 Determination Data'!$F145,'5th Cycle APR Raw Data-Final'!$T$3:$T$1977,"&lt;"&amp;E145),SUMIFS('5th Cycle APR Raw Data-Final'!$Q$3:$Q$1977,'5th Cycle APR Raw Data-Final'!$A$3:$A$1977,'SB35 Determination Data'!$K145,'5th Cycle APR Raw Data-Final'!$T$3:$T$1977,"&gt;="&amp;'SB35 Determination Data'!$F145,'5th Cycle APR Raw Data-Final'!$T$3:$T$1977,"&lt;="&amp;G145))</f>
        <v>0</v>
      </c>
      <c r="AI145" s="60">
        <f t="shared" si="19"/>
        <v>3</v>
      </c>
      <c r="AJ145" s="31">
        <f t="shared" si="20"/>
        <v>0</v>
      </c>
      <c r="AK145" s="60">
        <f>VLOOKUP(K145,'5th Cycle APR Raw Data-Final'!$A$3:$R$1977,18,FALSE)</f>
        <v>10</v>
      </c>
      <c r="AL145" s="60">
        <f>IF(AN145&lt;1,SUMIFS('5th Cycle APR Raw Data-Final'!$S$3:$S$1977,'5th Cycle APR Raw Data-Final'!$A$3:$A$1977,'SB35 Determination Data'!$K145,'5th Cycle APR Raw Data-Final'!$T$3:$T$1977,"&gt;="&amp;'SB35 Determination Data'!$F145,'5th Cycle APR Raw Data-Final'!$T$3:$T$1977,"&lt;"&amp;E145),SUMIFS('5th Cycle APR Raw Data-Final'!$S$3:$S$1977,'5th Cycle APR Raw Data-Final'!$A$3:$A$1977,'SB35 Determination Data'!$K145,'5th Cycle APR Raw Data-Final'!$T$3:$T$1977,"&gt;="&amp;'SB35 Determination Data'!$F145,'5th Cycle APR Raw Data-Final'!$T$3:$T$1977,"&lt;="&amp;G145))</f>
        <v>1</v>
      </c>
      <c r="AM145" s="60">
        <f t="shared" si="21"/>
        <v>9</v>
      </c>
      <c r="AN145" s="62">
        <f t="shared" si="22"/>
        <v>1</v>
      </c>
      <c r="AO145" s="9" t="str">
        <f t="shared" si="23"/>
        <v>YES</v>
      </c>
      <c r="AP145" s="9" t="str">
        <f t="shared" si="24"/>
        <v>NO</v>
      </c>
      <c r="AQ145" s="9" t="str">
        <f t="shared" si="25"/>
        <v>NO</v>
      </c>
      <c r="AR145" s="48" t="str">
        <f>VLOOKUP(K145,'2018Submitted'!$A$2:$C$540,3,FALSE)</f>
        <v>Successful</v>
      </c>
      <c r="AS145" s="9" t="str">
        <f t="shared" si="26"/>
        <v>NO</v>
      </c>
      <c r="AT145" s="9" t="str">
        <f t="shared" si="27"/>
        <v>NO</v>
      </c>
    </row>
    <row r="146" spans="1:46" ht="12.75" customHeight="1" x14ac:dyDescent="0.15">
      <c r="A146" s="9" t="s">
        <v>139</v>
      </c>
      <c r="B146" s="9" t="str">
        <f t="shared" si="0"/>
        <v>EUREKA</v>
      </c>
      <c r="C146" s="31">
        <f t="shared" si="1"/>
        <v>1</v>
      </c>
      <c r="D146" s="45">
        <f t="shared" si="2"/>
        <v>5</v>
      </c>
      <c r="E146" s="46">
        <f t="shared" si="3"/>
        <v>2017</v>
      </c>
      <c r="F146" s="46">
        <f t="shared" si="4"/>
        <v>2014</v>
      </c>
      <c r="G146" s="46">
        <f t="shared" si="5"/>
        <v>2018</v>
      </c>
      <c r="H146" s="9" t="str">
        <f t="shared" si="6"/>
        <v>06/30/2014</v>
      </c>
      <c r="I146" s="9" t="str">
        <f t="shared" si="7"/>
        <v>06/30/2019</v>
      </c>
      <c r="J146" s="9" t="s">
        <v>83</v>
      </c>
      <c r="K146" s="29" t="s">
        <v>141</v>
      </c>
      <c r="L146" s="60">
        <f>VLOOKUP(K146,'5th Cycle APR Raw Data-Final'!$A$3:$P$1977,6,FALSE)</f>
        <v>145</v>
      </c>
      <c r="M146" s="60">
        <f>IF(AN146&lt;1,SUMIFS('5th Cycle APR Raw Data-Final'!G$3:G$1977,'5th Cycle APR Raw Data-Final'!$A$3:$A$1977,'SB35 Determination Data'!$K146,'5th Cycle APR Raw Data-Final'!$T$3:$T$1977,"&gt;="&amp;'SB35 Determination Data'!$F146,'5th Cycle APR Raw Data-Final'!$T$3:$T$1977,"&lt;"&amp;E146),SUMIFS('5th Cycle APR Raw Data-Final'!G$3:G$1977,'5th Cycle APR Raw Data-Final'!$A$3:$A$1977,'SB35 Determination Data'!$K146,'5th Cycle APR Raw Data-Final'!$T$3:$T$1977,"&gt;="&amp;'SB35 Determination Data'!$F146,'5th Cycle APR Raw Data-Final'!$T$3:$T$1977,"&lt;="&amp;G146))</f>
        <v>38</v>
      </c>
      <c r="N146" s="60">
        <f>IF(AN146&lt;1,SUMIFS('5th Cycle APR Raw Data-Final'!H$3:H$1977,'5th Cycle APR Raw Data-Final'!$A$3:$A$1977,'SB35 Determination Data'!$K146,'5th Cycle APR Raw Data-Final'!$T$3:$T$1977,"&gt;="&amp;'SB35 Determination Data'!$F146,'5th Cycle APR Raw Data-Final'!$T$3:$T$1977,"&lt;"&amp;E146),SUMIFS('5th Cycle APR Raw Data-Final'!H$3:H$1977,'5th Cycle APR Raw Data-Final'!$A$3:$A$1977,'SB35 Determination Data'!$K146,'5th Cycle APR Raw Data-Final'!$T$3:$T$1977,"&gt;="&amp;'SB35 Determination Data'!$F146,'5th Cycle APR Raw Data-Final'!$T$3:$T$1977,"&lt;="&amp;G146))</f>
        <v>38</v>
      </c>
      <c r="O146" s="60">
        <f>IF(AN146&lt;1,SUMIFS('5th Cycle APR Raw Data-Final'!I$3:I$1977,'5th Cycle APR Raw Data-Final'!$A$3:$A$1977,'SB35 Determination Data'!$K146,'5th Cycle APR Raw Data-Final'!$T$3:$T$1977,"&gt;="&amp;'SB35 Determination Data'!$F146,'5th Cycle APR Raw Data-Final'!$T$3:$T$1977,"&lt;"&amp;E146),SUMIFS('5th Cycle APR Raw Data-Final'!I$3:I$1977,'5th Cycle APR Raw Data-Final'!$A$3:$A$1977,'SB35 Determination Data'!$K146,'5th Cycle APR Raw Data-Final'!$T$3:$T$1977,"&gt;="&amp;'SB35 Determination Data'!$F146,'5th Cycle APR Raw Data-Final'!$T$3:$T$1977,"&lt;="&amp;G146))</f>
        <v>0</v>
      </c>
      <c r="P146" s="60">
        <f t="shared" si="8"/>
        <v>107</v>
      </c>
      <c r="Q146" s="31">
        <f t="shared" si="9"/>
        <v>0.2620689655172414</v>
      </c>
      <c r="R146" s="61">
        <f t="shared" si="10"/>
        <v>145</v>
      </c>
      <c r="S146" s="61">
        <f t="shared" si="11"/>
        <v>0</v>
      </c>
      <c r="T146" s="60">
        <f>VLOOKUP(K146,'5th Cycle APR Raw Data-Final'!$A$3:$P$1977,10,FALSE)</f>
        <v>96</v>
      </c>
      <c r="U146" s="60">
        <f>IF(AN146&lt;1,SUMIFS('5th Cycle APR Raw Data-Final'!K$3:K$1977,'5th Cycle APR Raw Data-Final'!$A$3:$A$1977,'SB35 Determination Data'!$K146,'5th Cycle APR Raw Data-Final'!$T$3:$T$1977,"&gt;="&amp;'SB35 Determination Data'!$F146,'5th Cycle APR Raw Data-Final'!$T$3:$T$1977,"&lt;"&amp;E146),SUMIFS('5th Cycle APR Raw Data-Final'!K$3:K$1977,'5th Cycle APR Raw Data-Final'!$A$3:$A$1977,'SB35 Determination Data'!$K146,'5th Cycle APR Raw Data-Final'!$T$3:$T$1977,"&gt;="&amp;'SB35 Determination Data'!$F146,'5th Cycle APR Raw Data-Final'!$T$3:$T$1977,"&lt;="&amp;G146))</f>
        <v>67</v>
      </c>
      <c r="V146" s="60">
        <f>IF(AN146&lt;1,SUMIFS('5th Cycle APR Raw Data-Final'!L$3:L$1977,'5th Cycle APR Raw Data-Final'!$A$3:$A$1977,'SB35 Determination Data'!$K146,'5th Cycle APR Raw Data-Final'!$T$3:$T$1977,"&gt;="&amp;'SB35 Determination Data'!$F146,'5th Cycle APR Raw Data-Final'!$T$3:$T$1977,"&lt;"&amp;E146),SUMIFS('5th Cycle APR Raw Data-Final'!L$3:L$1977,'5th Cycle APR Raw Data-Final'!$A$3:$A$1977,'SB35 Determination Data'!$K146,'5th Cycle APR Raw Data-Final'!$T$3:$T$1977,"&gt;="&amp;'SB35 Determination Data'!$F146,'5th Cycle APR Raw Data-Final'!$T$3:$T$1977,"&lt;="&amp;G146))</f>
        <v>61</v>
      </c>
      <c r="W146" s="60">
        <f>IF(AN146&lt;1,SUMIFS('5th Cycle APR Raw Data-Final'!M$3:M$1977,'5th Cycle APR Raw Data-Final'!$A$3:$A$1977,'SB35 Determination Data'!$K146,'5th Cycle APR Raw Data-Final'!$T$3:$T$1977,"&gt;="&amp;'SB35 Determination Data'!$F146,'5th Cycle APR Raw Data-Final'!$T$3:$T$1977,"&lt;"&amp;E146),SUMIFS('5th Cycle APR Raw Data-Final'!M$3:M$1977,'5th Cycle APR Raw Data-Final'!$A$3:$A$1977,'SB35 Determination Data'!$K146,'5th Cycle APR Raw Data-Final'!$T$3:$T$1977,"&gt;="&amp;'SB35 Determination Data'!$F146,'5th Cycle APR Raw Data-Final'!$T$3:$T$1977,"&lt;="&amp;G146))</f>
        <v>6</v>
      </c>
      <c r="X146" s="60">
        <f t="shared" si="12"/>
        <v>29</v>
      </c>
      <c r="Y146" s="60">
        <f t="shared" si="13"/>
        <v>67</v>
      </c>
      <c r="Z146" s="60">
        <f t="shared" si="14"/>
        <v>29</v>
      </c>
      <c r="AA146" s="31">
        <f t="shared" si="15"/>
        <v>0.69791666666666663</v>
      </c>
      <c r="AB146" s="31">
        <f t="shared" si="16"/>
        <v>0.69791666666666663</v>
      </c>
      <c r="AC146" s="60">
        <f>VLOOKUP(K146,'5th Cycle APR Raw Data-Final'!$A$3:$P$1977,14,FALSE)</f>
        <v>104</v>
      </c>
      <c r="AD146" s="60">
        <f>IF(AN146&lt;1,SUMIFS('5th Cycle APR Raw Data-Final'!$O$3:$O$1977,'5th Cycle APR Raw Data-Final'!$A$3:$A$1977,'SB35 Determination Data'!$K146,'5th Cycle APR Raw Data-Final'!$T$3:$T$1977,"&gt;="&amp;'SB35 Determination Data'!$F146,'5th Cycle APR Raw Data-Final'!$T$3:$T$1977,"&lt;"&amp;E146),SUMIFS('5th Cycle APR Raw Data-Final'!$O$3:$O$1977,'5th Cycle APR Raw Data-Final'!$A$3:$A$1977,'SB35 Determination Data'!$K146,'5th Cycle APR Raw Data-Final'!$T$3:$T$1977,"&gt;="&amp;'SB35 Determination Data'!$F146,'5th Cycle APR Raw Data-Final'!$T$3:$T$1977,"&lt;="&amp;G146))</f>
        <v>8</v>
      </c>
      <c r="AE146" s="60">
        <f t="shared" si="17"/>
        <v>96</v>
      </c>
      <c r="AF146" s="31">
        <f t="shared" si="18"/>
        <v>7.6923076923076927E-2</v>
      </c>
      <c r="AG146" s="60">
        <f>VLOOKUP(K146,'5th Cycle APR Raw Data-Final'!$A$3:$P$1977,16,FALSE)</f>
        <v>264</v>
      </c>
      <c r="AH146" s="60">
        <f>IF(AN146&lt;1,SUMIFS('5th Cycle APR Raw Data-Final'!$Q$3:$Q$1977,'5th Cycle APR Raw Data-Final'!$A$3:$A$1977,'SB35 Determination Data'!$K146,'5th Cycle APR Raw Data-Final'!$T$3:$T$1977,"&gt;="&amp;'SB35 Determination Data'!$F146,'5th Cycle APR Raw Data-Final'!$T$3:$T$1977,"&lt;"&amp;E146),SUMIFS('5th Cycle APR Raw Data-Final'!$Q$3:$Q$1977,'5th Cycle APR Raw Data-Final'!$A$3:$A$1977,'SB35 Determination Data'!$K146,'5th Cycle APR Raw Data-Final'!$T$3:$T$1977,"&gt;="&amp;'SB35 Determination Data'!$F146,'5th Cycle APR Raw Data-Final'!$T$3:$T$1977,"&lt;="&amp;G146))</f>
        <v>71</v>
      </c>
      <c r="AI146" s="60">
        <f t="shared" si="19"/>
        <v>193</v>
      </c>
      <c r="AJ146" s="31">
        <f t="shared" si="20"/>
        <v>0.26893939393939392</v>
      </c>
      <c r="AK146" s="60">
        <f>VLOOKUP(K146,'5th Cycle APR Raw Data-Final'!$A$3:$R$1977,18,FALSE)</f>
        <v>609</v>
      </c>
      <c r="AL146" s="60">
        <f>IF(AN146&lt;1,SUMIFS('5th Cycle APR Raw Data-Final'!$S$3:$S$1977,'5th Cycle APR Raw Data-Final'!$A$3:$A$1977,'SB35 Determination Data'!$K146,'5th Cycle APR Raw Data-Final'!$T$3:$T$1977,"&gt;="&amp;'SB35 Determination Data'!$F146,'5th Cycle APR Raw Data-Final'!$T$3:$T$1977,"&lt;"&amp;E146),SUMIFS('5th Cycle APR Raw Data-Final'!$S$3:$S$1977,'5th Cycle APR Raw Data-Final'!$A$3:$A$1977,'SB35 Determination Data'!$K146,'5th Cycle APR Raw Data-Final'!$T$3:$T$1977,"&gt;="&amp;'SB35 Determination Data'!$F146,'5th Cycle APR Raw Data-Final'!$T$3:$T$1977,"&lt;="&amp;G146))</f>
        <v>184</v>
      </c>
      <c r="AM146" s="60">
        <f t="shared" si="21"/>
        <v>425</v>
      </c>
      <c r="AN146" s="62">
        <f t="shared" si="22"/>
        <v>1</v>
      </c>
      <c r="AO146" s="9" t="str">
        <f t="shared" si="23"/>
        <v>YES</v>
      </c>
      <c r="AP146" s="9" t="str">
        <f t="shared" si="24"/>
        <v>NO</v>
      </c>
      <c r="AQ146" s="9" t="str">
        <f t="shared" si="25"/>
        <v>NO</v>
      </c>
      <c r="AR146" s="48" t="str">
        <f>VLOOKUP(K146,'2018Submitted'!$A$2:$C$540,3,FALSE)</f>
        <v>Successful</v>
      </c>
      <c r="AS146" s="9" t="str">
        <f t="shared" si="26"/>
        <v>NO</v>
      </c>
      <c r="AT146" s="9" t="str">
        <f t="shared" si="27"/>
        <v>NO</v>
      </c>
    </row>
    <row r="147" spans="1:46" ht="12.75" customHeight="1" x14ac:dyDescent="0.15">
      <c r="A147" s="9" t="s">
        <v>564</v>
      </c>
      <c r="B147" s="9" t="str">
        <f t="shared" si="0"/>
        <v>EXETER</v>
      </c>
      <c r="C147" s="31">
        <f t="shared" si="1"/>
        <v>0.375</v>
      </c>
      <c r="D147" s="45">
        <f t="shared" si="2"/>
        <v>8</v>
      </c>
      <c r="E147" s="46">
        <f t="shared" si="3"/>
        <v>2020</v>
      </c>
      <c r="F147" s="46">
        <f t="shared" si="4"/>
        <v>2016</v>
      </c>
      <c r="G147" s="46" t="str">
        <f t="shared" si="5"/>
        <v>2023</v>
      </c>
      <c r="H147" s="9" t="str">
        <f t="shared" si="6"/>
        <v>12/31/2015</v>
      </c>
      <c r="I147" s="9" t="str">
        <f t="shared" si="7"/>
        <v>12/31/2023</v>
      </c>
      <c r="J147" s="9" t="s">
        <v>128</v>
      </c>
      <c r="K147" s="29" t="s">
        <v>583</v>
      </c>
      <c r="L147" s="60">
        <f>VLOOKUP(K147,'5th Cycle APR Raw Data-Final'!$A$3:$P$1977,6,FALSE)</f>
        <v>143</v>
      </c>
      <c r="M147" s="60">
        <f>IF(AN147&lt;1,SUMIFS('5th Cycle APR Raw Data-Final'!G$3:G$1977,'5th Cycle APR Raw Data-Final'!$A$3:$A$1977,'SB35 Determination Data'!$K147,'5th Cycle APR Raw Data-Final'!$T$3:$T$1977,"&gt;="&amp;'SB35 Determination Data'!$F147,'5th Cycle APR Raw Data-Final'!$T$3:$T$1977,"&lt;"&amp;E147),SUMIFS('5th Cycle APR Raw Data-Final'!G$3:G$1977,'5th Cycle APR Raw Data-Final'!$A$3:$A$1977,'SB35 Determination Data'!$K147,'5th Cycle APR Raw Data-Final'!$T$3:$T$1977,"&gt;="&amp;'SB35 Determination Data'!$F147,'5th Cycle APR Raw Data-Final'!$T$3:$T$1977,"&lt;="&amp;G147))</f>
        <v>0</v>
      </c>
      <c r="N147" s="60">
        <f>IF(AN147&lt;1,SUMIFS('5th Cycle APR Raw Data-Final'!H$3:H$1977,'5th Cycle APR Raw Data-Final'!$A$3:$A$1977,'SB35 Determination Data'!$K147,'5th Cycle APR Raw Data-Final'!$T$3:$T$1977,"&gt;="&amp;'SB35 Determination Data'!$F147,'5th Cycle APR Raw Data-Final'!$T$3:$T$1977,"&lt;"&amp;E147),SUMIFS('5th Cycle APR Raw Data-Final'!H$3:H$1977,'5th Cycle APR Raw Data-Final'!$A$3:$A$1977,'SB35 Determination Data'!$K147,'5th Cycle APR Raw Data-Final'!$T$3:$T$1977,"&gt;="&amp;'SB35 Determination Data'!$F147,'5th Cycle APR Raw Data-Final'!$T$3:$T$1977,"&lt;="&amp;G147))</f>
        <v>0</v>
      </c>
      <c r="O147" s="60">
        <f>IF(AN147&lt;1,SUMIFS('5th Cycle APR Raw Data-Final'!I$3:I$1977,'5th Cycle APR Raw Data-Final'!$A$3:$A$1977,'SB35 Determination Data'!$K147,'5th Cycle APR Raw Data-Final'!$T$3:$T$1977,"&gt;="&amp;'SB35 Determination Data'!$F147,'5th Cycle APR Raw Data-Final'!$T$3:$T$1977,"&lt;"&amp;E147),SUMIFS('5th Cycle APR Raw Data-Final'!I$3:I$1977,'5th Cycle APR Raw Data-Final'!$A$3:$A$1977,'SB35 Determination Data'!$K147,'5th Cycle APR Raw Data-Final'!$T$3:$T$1977,"&gt;="&amp;'SB35 Determination Data'!$F147,'5th Cycle APR Raw Data-Final'!$T$3:$T$1977,"&lt;="&amp;G147))</f>
        <v>0</v>
      </c>
      <c r="P147" s="60">
        <f t="shared" si="8"/>
        <v>143</v>
      </c>
      <c r="Q147" s="31">
        <f t="shared" si="9"/>
        <v>0</v>
      </c>
      <c r="R147" s="61">
        <f t="shared" si="10"/>
        <v>54</v>
      </c>
      <c r="S147" s="61">
        <f t="shared" si="11"/>
        <v>0</v>
      </c>
      <c r="T147" s="60">
        <f>VLOOKUP(K147,'5th Cycle APR Raw Data-Final'!$A$3:$P$1977,10,FALSE)</f>
        <v>125</v>
      </c>
      <c r="U147" s="60">
        <f>IF(AN147&lt;1,SUMIFS('5th Cycle APR Raw Data-Final'!K$3:K$1977,'5th Cycle APR Raw Data-Final'!$A$3:$A$1977,'SB35 Determination Data'!$K147,'5th Cycle APR Raw Data-Final'!$T$3:$T$1977,"&gt;="&amp;'SB35 Determination Data'!$F147,'5th Cycle APR Raw Data-Final'!$T$3:$T$1977,"&lt;"&amp;E147),SUMIFS('5th Cycle APR Raw Data-Final'!K$3:K$1977,'5th Cycle APR Raw Data-Final'!$A$3:$A$1977,'SB35 Determination Data'!$K147,'5th Cycle APR Raw Data-Final'!$T$3:$T$1977,"&gt;="&amp;'SB35 Determination Data'!$F147,'5th Cycle APR Raw Data-Final'!$T$3:$T$1977,"&lt;="&amp;G147))</f>
        <v>2</v>
      </c>
      <c r="V147" s="60">
        <f>IF(AN147&lt;1,SUMIFS('5th Cycle APR Raw Data-Final'!L$3:L$1977,'5th Cycle APR Raw Data-Final'!$A$3:$A$1977,'SB35 Determination Data'!$K147,'5th Cycle APR Raw Data-Final'!$T$3:$T$1977,"&gt;="&amp;'SB35 Determination Data'!$F147,'5th Cycle APR Raw Data-Final'!$T$3:$T$1977,"&lt;"&amp;E147),SUMIFS('5th Cycle APR Raw Data-Final'!L$3:L$1977,'5th Cycle APR Raw Data-Final'!$A$3:$A$1977,'SB35 Determination Data'!$K147,'5th Cycle APR Raw Data-Final'!$T$3:$T$1977,"&gt;="&amp;'SB35 Determination Data'!$F147,'5th Cycle APR Raw Data-Final'!$T$3:$T$1977,"&lt;="&amp;G147))</f>
        <v>0</v>
      </c>
      <c r="W147" s="60">
        <f>IF(AN147&lt;1,SUMIFS('5th Cycle APR Raw Data-Final'!M$3:M$1977,'5th Cycle APR Raw Data-Final'!$A$3:$A$1977,'SB35 Determination Data'!$K147,'5th Cycle APR Raw Data-Final'!$T$3:$T$1977,"&gt;="&amp;'SB35 Determination Data'!$F147,'5th Cycle APR Raw Data-Final'!$T$3:$T$1977,"&lt;"&amp;E147),SUMIFS('5th Cycle APR Raw Data-Final'!M$3:M$1977,'5th Cycle APR Raw Data-Final'!$A$3:$A$1977,'SB35 Determination Data'!$K147,'5th Cycle APR Raw Data-Final'!$T$3:$T$1977,"&gt;="&amp;'SB35 Determination Data'!$F147,'5th Cycle APR Raw Data-Final'!$T$3:$T$1977,"&lt;="&amp;G147))</f>
        <v>2</v>
      </c>
      <c r="X147" s="60">
        <f t="shared" si="12"/>
        <v>123</v>
      </c>
      <c r="Y147" s="60">
        <f t="shared" si="13"/>
        <v>2</v>
      </c>
      <c r="Z147" s="60">
        <f t="shared" si="14"/>
        <v>123</v>
      </c>
      <c r="AA147" s="31">
        <f t="shared" si="15"/>
        <v>1.6E-2</v>
      </c>
      <c r="AB147" s="31">
        <f t="shared" si="16"/>
        <v>1.6E-2</v>
      </c>
      <c r="AC147" s="60">
        <f>VLOOKUP(K147,'5th Cycle APR Raw Data-Final'!$A$3:$P$1977,14,FALSE)</f>
        <v>85</v>
      </c>
      <c r="AD147" s="60">
        <f>IF(AN147&lt;1,SUMIFS('5th Cycle APR Raw Data-Final'!$O$3:$O$1977,'5th Cycle APR Raw Data-Final'!$A$3:$A$1977,'SB35 Determination Data'!$K147,'5th Cycle APR Raw Data-Final'!$T$3:$T$1977,"&gt;="&amp;'SB35 Determination Data'!$F147,'5th Cycle APR Raw Data-Final'!$T$3:$T$1977,"&lt;"&amp;E147),SUMIFS('5th Cycle APR Raw Data-Final'!$O$3:$O$1977,'5th Cycle APR Raw Data-Final'!$A$3:$A$1977,'SB35 Determination Data'!$K147,'5th Cycle APR Raw Data-Final'!$T$3:$T$1977,"&gt;="&amp;'SB35 Determination Data'!$F147,'5th Cycle APR Raw Data-Final'!$T$3:$T$1977,"&lt;="&amp;G147))</f>
        <v>2</v>
      </c>
      <c r="AE147" s="60">
        <f t="shared" si="17"/>
        <v>83</v>
      </c>
      <c r="AF147" s="31">
        <f t="shared" si="18"/>
        <v>2.3529411764705882E-2</v>
      </c>
      <c r="AG147" s="60">
        <f>VLOOKUP(K147,'5th Cycle APR Raw Data-Final'!$A$3:$P$1977,16,FALSE)</f>
        <v>272</v>
      </c>
      <c r="AH147" s="60">
        <f>IF(AN147&lt;1,SUMIFS('5th Cycle APR Raw Data-Final'!$Q$3:$Q$1977,'5th Cycle APR Raw Data-Final'!$A$3:$A$1977,'SB35 Determination Data'!$K147,'5th Cycle APR Raw Data-Final'!$T$3:$T$1977,"&gt;="&amp;'SB35 Determination Data'!$F147,'5th Cycle APR Raw Data-Final'!$T$3:$T$1977,"&lt;"&amp;E147),SUMIFS('5th Cycle APR Raw Data-Final'!$Q$3:$Q$1977,'5th Cycle APR Raw Data-Final'!$A$3:$A$1977,'SB35 Determination Data'!$K147,'5th Cycle APR Raw Data-Final'!$T$3:$T$1977,"&gt;="&amp;'SB35 Determination Data'!$F147,'5th Cycle APR Raw Data-Final'!$T$3:$T$1977,"&lt;="&amp;G147))</f>
        <v>6</v>
      </c>
      <c r="AI147" s="60">
        <f t="shared" si="19"/>
        <v>266</v>
      </c>
      <c r="AJ147" s="31">
        <f t="shared" si="20"/>
        <v>2.2058823529411766E-2</v>
      </c>
      <c r="AK147" s="60">
        <f>VLOOKUP(K147,'5th Cycle APR Raw Data-Final'!$A$3:$R$1977,18,FALSE)</f>
        <v>625</v>
      </c>
      <c r="AL147" s="60">
        <f>IF(AN147&lt;1,SUMIFS('5th Cycle APR Raw Data-Final'!$S$3:$S$1977,'5th Cycle APR Raw Data-Final'!$A$3:$A$1977,'SB35 Determination Data'!$K147,'5th Cycle APR Raw Data-Final'!$T$3:$T$1977,"&gt;="&amp;'SB35 Determination Data'!$F147,'5th Cycle APR Raw Data-Final'!$T$3:$T$1977,"&lt;"&amp;E147),SUMIFS('5th Cycle APR Raw Data-Final'!$S$3:$S$1977,'5th Cycle APR Raw Data-Final'!$A$3:$A$1977,'SB35 Determination Data'!$K147,'5th Cycle APR Raw Data-Final'!$T$3:$T$1977,"&gt;="&amp;'SB35 Determination Data'!$F147,'5th Cycle APR Raw Data-Final'!$T$3:$T$1977,"&lt;="&amp;G147))</f>
        <v>10</v>
      </c>
      <c r="AM147" s="60">
        <f t="shared" si="21"/>
        <v>615</v>
      </c>
      <c r="AN147" s="62">
        <f t="shared" si="22"/>
        <v>0.375</v>
      </c>
      <c r="AO147" s="9" t="str">
        <f t="shared" si="23"/>
        <v>YES</v>
      </c>
      <c r="AP147" s="9" t="str">
        <f t="shared" si="24"/>
        <v>NO</v>
      </c>
      <c r="AQ147" s="9" t="str">
        <f t="shared" si="25"/>
        <v>NO</v>
      </c>
      <c r="AR147" s="48" t="str">
        <f>VLOOKUP(K147,'2018Submitted'!$A$2:$C$540,3,FALSE)</f>
        <v>Successful</v>
      </c>
      <c r="AS147" s="9" t="str">
        <f t="shared" si="26"/>
        <v>NO</v>
      </c>
      <c r="AT147" s="9" t="str">
        <f t="shared" si="27"/>
        <v>NO</v>
      </c>
    </row>
    <row r="148" spans="1:46" ht="12.75" customHeight="1" x14ac:dyDescent="0.15">
      <c r="A148" s="9" t="s">
        <v>229</v>
      </c>
      <c r="B148" s="9" t="str">
        <f t="shared" si="0"/>
        <v>FAIRFAX</v>
      </c>
      <c r="C148" s="31">
        <f t="shared" si="1"/>
        <v>0.5</v>
      </c>
      <c r="D148" s="45">
        <f t="shared" si="2"/>
        <v>8</v>
      </c>
      <c r="E148" s="46">
        <f t="shared" si="3"/>
        <v>2019</v>
      </c>
      <c r="F148" s="46">
        <f t="shared" si="4"/>
        <v>2015</v>
      </c>
      <c r="G148" s="46">
        <f t="shared" si="5"/>
        <v>2022</v>
      </c>
      <c r="H148" s="9" t="str">
        <f t="shared" si="6"/>
        <v>01/31/2015</v>
      </c>
      <c r="I148" s="9" t="str">
        <f t="shared" si="7"/>
        <v>01/31/2023</v>
      </c>
      <c r="J148" s="9" t="s">
        <v>67</v>
      </c>
      <c r="K148" s="29" t="s">
        <v>232</v>
      </c>
      <c r="L148" s="60">
        <f>VLOOKUP(K148,'5th Cycle APR Raw Data-Final'!$A$3:$P$1977,6,FALSE)</f>
        <v>16</v>
      </c>
      <c r="M148" s="60">
        <f>IF(AN148&lt;1,SUMIFS('5th Cycle APR Raw Data-Final'!G$3:G$1977,'5th Cycle APR Raw Data-Final'!$A$3:$A$1977,'SB35 Determination Data'!$K148,'5th Cycle APR Raw Data-Final'!$T$3:$T$1977,"&gt;="&amp;'SB35 Determination Data'!$F148,'5th Cycle APR Raw Data-Final'!$T$3:$T$1977,"&lt;"&amp;E148),SUMIFS('5th Cycle APR Raw Data-Final'!G$3:G$1977,'5th Cycle APR Raw Data-Final'!$A$3:$A$1977,'SB35 Determination Data'!$K148,'5th Cycle APR Raw Data-Final'!$T$3:$T$1977,"&gt;="&amp;'SB35 Determination Data'!$F148,'5th Cycle APR Raw Data-Final'!$T$3:$T$1977,"&lt;="&amp;G148))</f>
        <v>13</v>
      </c>
      <c r="N148" s="60">
        <f>IF(AN148&lt;1,SUMIFS('5th Cycle APR Raw Data-Final'!H$3:H$1977,'5th Cycle APR Raw Data-Final'!$A$3:$A$1977,'SB35 Determination Data'!$K148,'5th Cycle APR Raw Data-Final'!$T$3:$T$1977,"&gt;="&amp;'SB35 Determination Data'!$F148,'5th Cycle APR Raw Data-Final'!$T$3:$T$1977,"&lt;"&amp;E148),SUMIFS('5th Cycle APR Raw Data-Final'!H$3:H$1977,'5th Cycle APR Raw Data-Final'!$A$3:$A$1977,'SB35 Determination Data'!$K148,'5th Cycle APR Raw Data-Final'!$T$3:$T$1977,"&gt;="&amp;'SB35 Determination Data'!$F148,'5th Cycle APR Raw Data-Final'!$T$3:$T$1977,"&lt;="&amp;G148))</f>
        <v>7</v>
      </c>
      <c r="O148" s="60">
        <f>IF(AN148&lt;1,SUMIFS('5th Cycle APR Raw Data-Final'!I$3:I$1977,'5th Cycle APR Raw Data-Final'!$A$3:$A$1977,'SB35 Determination Data'!$K148,'5th Cycle APR Raw Data-Final'!$T$3:$T$1977,"&gt;="&amp;'SB35 Determination Data'!$F148,'5th Cycle APR Raw Data-Final'!$T$3:$T$1977,"&lt;"&amp;E148),SUMIFS('5th Cycle APR Raw Data-Final'!I$3:I$1977,'5th Cycle APR Raw Data-Final'!$A$3:$A$1977,'SB35 Determination Data'!$K148,'5th Cycle APR Raw Data-Final'!$T$3:$T$1977,"&gt;="&amp;'SB35 Determination Data'!$F148,'5th Cycle APR Raw Data-Final'!$T$3:$T$1977,"&lt;="&amp;G148))</f>
        <v>6</v>
      </c>
      <c r="P148" s="60">
        <f t="shared" si="8"/>
        <v>3</v>
      </c>
      <c r="Q148" s="31">
        <f t="shared" si="9"/>
        <v>0.8125</v>
      </c>
      <c r="R148" s="61">
        <f t="shared" si="10"/>
        <v>8</v>
      </c>
      <c r="S148" s="61">
        <f t="shared" si="11"/>
        <v>5</v>
      </c>
      <c r="T148" s="60">
        <f>VLOOKUP(K148,'5th Cycle APR Raw Data-Final'!$A$3:$P$1977,10,FALSE)</f>
        <v>11</v>
      </c>
      <c r="U148" s="60">
        <f>IF(AN148&lt;1,SUMIFS('5th Cycle APR Raw Data-Final'!K$3:K$1977,'5th Cycle APR Raw Data-Final'!$A$3:$A$1977,'SB35 Determination Data'!$K148,'5th Cycle APR Raw Data-Final'!$T$3:$T$1977,"&gt;="&amp;'SB35 Determination Data'!$F148,'5th Cycle APR Raw Data-Final'!$T$3:$T$1977,"&lt;"&amp;E148),SUMIFS('5th Cycle APR Raw Data-Final'!K$3:K$1977,'5th Cycle APR Raw Data-Final'!$A$3:$A$1977,'SB35 Determination Data'!$K148,'5th Cycle APR Raw Data-Final'!$T$3:$T$1977,"&gt;="&amp;'SB35 Determination Data'!$F148,'5th Cycle APR Raw Data-Final'!$T$3:$T$1977,"&lt;="&amp;G148))</f>
        <v>56</v>
      </c>
      <c r="V148" s="60">
        <f>IF(AN148&lt;1,SUMIFS('5th Cycle APR Raw Data-Final'!L$3:L$1977,'5th Cycle APR Raw Data-Final'!$A$3:$A$1977,'SB35 Determination Data'!$K148,'5th Cycle APR Raw Data-Final'!$T$3:$T$1977,"&gt;="&amp;'SB35 Determination Data'!$F148,'5th Cycle APR Raw Data-Final'!$T$3:$T$1977,"&lt;"&amp;E148),SUMIFS('5th Cycle APR Raw Data-Final'!L$3:L$1977,'5th Cycle APR Raw Data-Final'!$A$3:$A$1977,'SB35 Determination Data'!$K148,'5th Cycle APR Raw Data-Final'!$T$3:$T$1977,"&gt;="&amp;'SB35 Determination Data'!$F148,'5th Cycle APR Raw Data-Final'!$T$3:$T$1977,"&lt;="&amp;G148))</f>
        <v>48</v>
      </c>
      <c r="W148" s="60">
        <f>IF(AN148&lt;1,SUMIFS('5th Cycle APR Raw Data-Final'!M$3:M$1977,'5th Cycle APR Raw Data-Final'!$A$3:$A$1977,'SB35 Determination Data'!$K148,'5th Cycle APR Raw Data-Final'!$T$3:$T$1977,"&gt;="&amp;'SB35 Determination Data'!$F148,'5th Cycle APR Raw Data-Final'!$T$3:$T$1977,"&lt;"&amp;E148),SUMIFS('5th Cycle APR Raw Data-Final'!M$3:M$1977,'5th Cycle APR Raw Data-Final'!$A$3:$A$1977,'SB35 Determination Data'!$K148,'5th Cycle APR Raw Data-Final'!$T$3:$T$1977,"&gt;="&amp;'SB35 Determination Data'!$F148,'5th Cycle APR Raw Data-Final'!$T$3:$T$1977,"&lt;="&amp;G148))</f>
        <v>8</v>
      </c>
      <c r="X148" s="60">
        <f t="shared" si="12"/>
        <v>0</v>
      </c>
      <c r="Y148" s="60">
        <f t="shared" si="13"/>
        <v>61</v>
      </c>
      <c r="Z148" s="60">
        <f t="shared" si="14"/>
        <v>0</v>
      </c>
      <c r="AA148" s="31">
        <f t="shared" si="15"/>
        <v>5.0909090909090908</v>
      </c>
      <c r="AB148" s="31">
        <f t="shared" si="16"/>
        <v>5.5454545454545459</v>
      </c>
      <c r="AC148" s="60">
        <f>VLOOKUP(K148,'5th Cycle APR Raw Data-Final'!$A$3:$P$1977,14,FALSE)</f>
        <v>11</v>
      </c>
      <c r="AD148" s="60">
        <f>IF(AN148&lt;1,SUMIFS('5th Cycle APR Raw Data-Final'!$O$3:$O$1977,'5th Cycle APR Raw Data-Final'!$A$3:$A$1977,'SB35 Determination Data'!$K148,'5th Cycle APR Raw Data-Final'!$T$3:$T$1977,"&gt;="&amp;'SB35 Determination Data'!$F148,'5th Cycle APR Raw Data-Final'!$T$3:$T$1977,"&lt;"&amp;E148),SUMIFS('5th Cycle APR Raw Data-Final'!$O$3:$O$1977,'5th Cycle APR Raw Data-Final'!$A$3:$A$1977,'SB35 Determination Data'!$K148,'5th Cycle APR Raw Data-Final'!$T$3:$T$1977,"&gt;="&amp;'SB35 Determination Data'!$F148,'5th Cycle APR Raw Data-Final'!$T$3:$T$1977,"&lt;="&amp;G148))</f>
        <v>2</v>
      </c>
      <c r="AE148" s="60">
        <f t="shared" si="17"/>
        <v>9</v>
      </c>
      <c r="AF148" s="31">
        <f t="shared" si="18"/>
        <v>0.18181818181818182</v>
      </c>
      <c r="AG148" s="60">
        <f>VLOOKUP(K148,'5th Cycle APR Raw Data-Final'!$A$3:$P$1977,16,FALSE)</f>
        <v>23</v>
      </c>
      <c r="AH148" s="60">
        <f>IF(AN148&lt;1,SUMIFS('5th Cycle APR Raw Data-Final'!$Q$3:$Q$1977,'5th Cycle APR Raw Data-Final'!$A$3:$A$1977,'SB35 Determination Data'!$K148,'5th Cycle APR Raw Data-Final'!$T$3:$T$1977,"&gt;="&amp;'SB35 Determination Data'!$F148,'5th Cycle APR Raw Data-Final'!$T$3:$T$1977,"&lt;"&amp;E148),SUMIFS('5th Cycle APR Raw Data-Final'!$Q$3:$Q$1977,'5th Cycle APR Raw Data-Final'!$A$3:$A$1977,'SB35 Determination Data'!$K148,'5th Cycle APR Raw Data-Final'!$T$3:$T$1977,"&gt;="&amp;'SB35 Determination Data'!$F148,'5th Cycle APR Raw Data-Final'!$T$3:$T$1977,"&lt;="&amp;G148))</f>
        <v>10</v>
      </c>
      <c r="AI148" s="60">
        <f t="shared" si="19"/>
        <v>13</v>
      </c>
      <c r="AJ148" s="31">
        <f t="shared" si="20"/>
        <v>0.43478260869565216</v>
      </c>
      <c r="AK148" s="60">
        <f>VLOOKUP(K148,'5th Cycle APR Raw Data-Final'!$A$3:$R$1977,18,FALSE)</f>
        <v>61</v>
      </c>
      <c r="AL148" s="60">
        <f>IF(AN148&lt;1,SUMIFS('5th Cycle APR Raw Data-Final'!$S$3:$S$1977,'5th Cycle APR Raw Data-Final'!$A$3:$A$1977,'SB35 Determination Data'!$K148,'5th Cycle APR Raw Data-Final'!$T$3:$T$1977,"&gt;="&amp;'SB35 Determination Data'!$F148,'5th Cycle APR Raw Data-Final'!$T$3:$T$1977,"&lt;"&amp;E148),SUMIFS('5th Cycle APR Raw Data-Final'!$S$3:$S$1977,'5th Cycle APR Raw Data-Final'!$A$3:$A$1977,'SB35 Determination Data'!$K148,'5th Cycle APR Raw Data-Final'!$T$3:$T$1977,"&gt;="&amp;'SB35 Determination Data'!$F148,'5th Cycle APR Raw Data-Final'!$T$3:$T$1977,"&lt;="&amp;G148))</f>
        <v>81</v>
      </c>
      <c r="AM148" s="60">
        <f t="shared" si="21"/>
        <v>25</v>
      </c>
      <c r="AN148" s="62">
        <f t="shared" si="22"/>
        <v>0.5</v>
      </c>
      <c r="AO148" s="9" t="str">
        <f t="shared" si="23"/>
        <v>YES</v>
      </c>
      <c r="AP148" s="9" t="str">
        <f t="shared" si="24"/>
        <v>NO</v>
      </c>
      <c r="AQ148" s="9" t="str">
        <f t="shared" si="25"/>
        <v>NO</v>
      </c>
      <c r="AR148" s="48" t="str">
        <f>VLOOKUP(K148,'2018Submitted'!$A$2:$C$540,3,FALSE)</f>
        <v>Successful</v>
      </c>
      <c r="AS148" s="9" t="str">
        <f t="shared" si="26"/>
        <v>NO</v>
      </c>
      <c r="AT148" s="9" t="str">
        <f t="shared" si="27"/>
        <v>NO</v>
      </c>
    </row>
    <row r="149" spans="1:46" ht="12.75" customHeight="1" x14ac:dyDescent="0.15">
      <c r="A149" s="9" t="s">
        <v>472</v>
      </c>
      <c r="B149" s="9" t="str">
        <f t="shared" si="0"/>
        <v>FAIRFIELD</v>
      </c>
      <c r="C149" s="31">
        <f t="shared" si="1"/>
        <v>0.5</v>
      </c>
      <c r="D149" s="45">
        <f t="shared" si="2"/>
        <v>8</v>
      </c>
      <c r="E149" s="46">
        <f t="shared" si="3"/>
        <v>2019</v>
      </c>
      <c r="F149" s="46">
        <f t="shared" si="4"/>
        <v>2015</v>
      </c>
      <c r="G149" s="46">
        <f t="shared" si="5"/>
        <v>2022</v>
      </c>
      <c r="H149" s="9" t="str">
        <f t="shared" si="6"/>
        <v>01/31/2015</v>
      </c>
      <c r="I149" s="9" t="str">
        <f t="shared" si="7"/>
        <v>01/31/2023</v>
      </c>
      <c r="J149" s="9" t="s">
        <v>67</v>
      </c>
      <c r="K149" s="29" t="s">
        <v>566</v>
      </c>
      <c r="L149" s="60">
        <f>VLOOKUP(K149,'5th Cycle APR Raw Data-Final'!$A$3:$P$1977,6,FALSE)</f>
        <v>779</v>
      </c>
      <c r="M149" s="60">
        <f>IF(AN149&lt;1,SUMIFS('5th Cycle APR Raw Data-Final'!G$3:G$1977,'5th Cycle APR Raw Data-Final'!$A$3:$A$1977,'SB35 Determination Data'!$K149,'5th Cycle APR Raw Data-Final'!$T$3:$T$1977,"&gt;="&amp;'SB35 Determination Data'!$F149,'5th Cycle APR Raw Data-Final'!$T$3:$T$1977,"&lt;"&amp;E149),SUMIFS('5th Cycle APR Raw Data-Final'!G$3:G$1977,'5th Cycle APR Raw Data-Final'!$A$3:$A$1977,'SB35 Determination Data'!$K149,'5th Cycle APR Raw Data-Final'!$T$3:$T$1977,"&gt;="&amp;'SB35 Determination Data'!$F149,'5th Cycle APR Raw Data-Final'!$T$3:$T$1977,"&lt;="&amp;G149))</f>
        <v>0</v>
      </c>
      <c r="N149" s="60">
        <f>IF(AN149&lt;1,SUMIFS('5th Cycle APR Raw Data-Final'!H$3:H$1977,'5th Cycle APR Raw Data-Final'!$A$3:$A$1977,'SB35 Determination Data'!$K149,'5th Cycle APR Raw Data-Final'!$T$3:$T$1977,"&gt;="&amp;'SB35 Determination Data'!$F149,'5th Cycle APR Raw Data-Final'!$T$3:$T$1977,"&lt;"&amp;E149),SUMIFS('5th Cycle APR Raw Data-Final'!H$3:H$1977,'5th Cycle APR Raw Data-Final'!$A$3:$A$1977,'SB35 Determination Data'!$K149,'5th Cycle APR Raw Data-Final'!$T$3:$T$1977,"&gt;="&amp;'SB35 Determination Data'!$F149,'5th Cycle APR Raw Data-Final'!$T$3:$T$1977,"&lt;="&amp;G149))</f>
        <v>0</v>
      </c>
      <c r="O149" s="60">
        <f>IF(AN149&lt;1,SUMIFS('5th Cycle APR Raw Data-Final'!I$3:I$1977,'5th Cycle APR Raw Data-Final'!$A$3:$A$1977,'SB35 Determination Data'!$K149,'5th Cycle APR Raw Data-Final'!$T$3:$T$1977,"&gt;="&amp;'SB35 Determination Data'!$F149,'5th Cycle APR Raw Data-Final'!$T$3:$T$1977,"&lt;"&amp;E149),SUMIFS('5th Cycle APR Raw Data-Final'!I$3:I$1977,'5th Cycle APR Raw Data-Final'!$A$3:$A$1977,'SB35 Determination Data'!$K149,'5th Cycle APR Raw Data-Final'!$T$3:$T$1977,"&gt;="&amp;'SB35 Determination Data'!$F149,'5th Cycle APR Raw Data-Final'!$T$3:$T$1977,"&lt;="&amp;G149))</f>
        <v>0</v>
      </c>
      <c r="P149" s="60">
        <f t="shared" si="8"/>
        <v>779</v>
      </c>
      <c r="Q149" s="31">
        <f t="shared" si="9"/>
        <v>0</v>
      </c>
      <c r="R149" s="61">
        <f t="shared" si="10"/>
        <v>390</v>
      </c>
      <c r="S149" s="61">
        <f t="shared" si="11"/>
        <v>0</v>
      </c>
      <c r="T149" s="60">
        <f>VLOOKUP(K149,'5th Cycle APR Raw Data-Final'!$A$3:$P$1977,10,FALSE)</f>
        <v>404</v>
      </c>
      <c r="U149" s="60">
        <f>IF(AN149&lt;1,SUMIFS('5th Cycle APR Raw Data-Final'!K$3:K$1977,'5th Cycle APR Raw Data-Final'!$A$3:$A$1977,'SB35 Determination Data'!$K149,'5th Cycle APR Raw Data-Final'!$T$3:$T$1977,"&gt;="&amp;'SB35 Determination Data'!$F149,'5th Cycle APR Raw Data-Final'!$T$3:$T$1977,"&lt;"&amp;E149),SUMIFS('5th Cycle APR Raw Data-Final'!K$3:K$1977,'5th Cycle APR Raw Data-Final'!$A$3:$A$1977,'SB35 Determination Data'!$K149,'5th Cycle APR Raw Data-Final'!$T$3:$T$1977,"&gt;="&amp;'SB35 Determination Data'!$F149,'5th Cycle APR Raw Data-Final'!$T$3:$T$1977,"&lt;="&amp;G149))</f>
        <v>0</v>
      </c>
      <c r="V149" s="60">
        <f>IF(AN149&lt;1,SUMIFS('5th Cycle APR Raw Data-Final'!L$3:L$1977,'5th Cycle APR Raw Data-Final'!$A$3:$A$1977,'SB35 Determination Data'!$K149,'5th Cycle APR Raw Data-Final'!$T$3:$T$1977,"&gt;="&amp;'SB35 Determination Data'!$F149,'5th Cycle APR Raw Data-Final'!$T$3:$T$1977,"&lt;"&amp;E149),SUMIFS('5th Cycle APR Raw Data-Final'!L$3:L$1977,'5th Cycle APR Raw Data-Final'!$A$3:$A$1977,'SB35 Determination Data'!$K149,'5th Cycle APR Raw Data-Final'!$T$3:$T$1977,"&gt;="&amp;'SB35 Determination Data'!$F149,'5th Cycle APR Raw Data-Final'!$T$3:$T$1977,"&lt;="&amp;G149))</f>
        <v>0</v>
      </c>
      <c r="W149" s="60">
        <f>IF(AN149&lt;1,SUMIFS('5th Cycle APR Raw Data-Final'!M$3:M$1977,'5th Cycle APR Raw Data-Final'!$A$3:$A$1977,'SB35 Determination Data'!$K149,'5th Cycle APR Raw Data-Final'!$T$3:$T$1977,"&gt;="&amp;'SB35 Determination Data'!$F149,'5th Cycle APR Raw Data-Final'!$T$3:$T$1977,"&lt;"&amp;E149),SUMIFS('5th Cycle APR Raw Data-Final'!M$3:M$1977,'5th Cycle APR Raw Data-Final'!$A$3:$A$1977,'SB35 Determination Data'!$K149,'5th Cycle APR Raw Data-Final'!$T$3:$T$1977,"&gt;="&amp;'SB35 Determination Data'!$F149,'5th Cycle APR Raw Data-Final'!$T$3:$T$1977,"&lt;="&amp;G149))</f>
        <v>0</v>
      </c>
      <c r="X149" s="60">
        <f t="shared" si="12"/>
        <v>404</v>
      </c>
      <c r="Y149" s="60">
        <f t="shared" si="13"/>
        <v>0</v>
      </c>
      <c r="Z149" s="60">
        <f t="shared" si="14"/>
        <v>404</v>
      </c>
      <c r="AA149" s="31">
        <f t="shared" si="15"/>
        <v>0</v>
      </c>
      <c r="AB149" s="31">
        <f t="shared" si="16"/>
        <v>0</v>
      </c>
      <c r="AC149" s="60">
        <f>VLOOKUP(K149,'5th Cycle APR Raw Data-Final'!$A$3:$P$1977,14,FALSE)</f>
        <v>456</v>
      </c>
      <c r="AD149" s="60">
        <f>IF(AN149&lt;1,SUMIFS('5th Cycle APR Raw Data-Final'!$O$3:$O$1977,'5th Cycle APR Raw Data-Final'!$A$3:$A$1977,'SB35 Determination Data'!$K149,'5th Cycle APR Raw Data-Final'!$T$3:$T$1977,"&gt;="&amp;'SB35 Determination Data'!$F149,'5th Cycle APR Raw Data-Final'!$T$3:$T$1977,"&lt;"&amp;E149),SUMIFS('5th Cycle APR Raw Data-Final'!$O$3:$O$1977,'5th Cycle APR Raw Data-Final'!$A$3:$A$1977,'SB35 Determination Data'!$K149,'5th Cycle APR Raw Data-Final'!$T$3:$T$1977,"&gt;="&amp;'SB35 Determination Data'!$F149,'5th Cycle APR Raw Data-Final'!$T$3:$T$1977,"&lt;="&amp;G149))</f>
        <v>360</v>
      </c>
      <c r="AE149" s="60">
        <f t="shared" si="17"/>
        <v>96</v>
      </c>
      <c r="AF149" s="31">
        <f t="shared" si="18"/>
        <v>0.78947368421052633</v>
      </c>
      <c r="AG149" s="60">
        <f>VLOOKUP(K149,'5th Cycle APR Raw Data-Final'!$A$3:$P$1977,16,FALSE)</f>
        <v>1461</v>
      </c>
      <c r="AH149" s="60">
        <f>IF(AN149&lt;1,SUMIFS('5th Cycle APR Raw Data-Final'!$Q$3:$Q$1977,'5th Cycle APR Raw Data-Final'!$A$3:$A$1977,'SB35 Determination Data'!$K149,'5th Cycle APR Raw Data-Final'!$T$3:$T$1977,"&gt;="&amp;'SB35 Determination Data'!$F149,'5th Cycle APR Raw Data-Final'!$T$3:$T$1977,"&lt;"&amp;E149),SUMIFS('5th Cycle APR Raw Data-Final'!$Q$3:$Q$1977,'5th Cycle APR Raw Data-Final'!$A$3:$A$1977,'SB35 Determination Data'!$K149,'5th Cycle APR Raw Data-Final'!$T$3:$T$1977,"&gt;="&amp;'SB35 Determination Data'!$F149,'5th Cycle APR Raw Data-Final'!$T$3:$T$1977,"&lt;="&amp;G149))</f>
        <v>1713</v>
      </c>
      <c r="AI149" s="60">
        <f t="shared" si="19"/>
        <v>0</v>
      </c>
      <c r="AJ149" s="31">
        <f t="shared" si="20"/>
        <v>1.1724845995893223</v>
      </c>
      <c r="AK149" s="60">
        <f>VLOOKUP(K149,'5th Cycle APR Raw Data-Final'!$A$3:$R$1977,18,FALSE)</f>
        <v>3100</v>
      </c>
      <c r="AL149" s="60">
        <f>IF(AN149&lt;1,SUMIFS('5th Cycle APR Raw Data-Final'!$S$3:$S$1977,'5th Cycle APR Raw Data-Final'!$A$3:$A$1977,'SB35 Determination Data'!$K149,'5th Cycle APR Raw Data-Final'!$T$3:$T$1977,"&gt;="&amp;'SB35 Determination Data'!$F149,'5th Cycle APR Raw Data-Final'!$T$3:$T$1977,"&lt;"&amp;E149),SUMIFS('5th Cycle APR Raw Data-Final'!$S$3:$S$1977,'5th Cycle APR Raw Data-Final'!$A$3:$A$1977,'SB35 Determination Data'!$K149,'5th Cycle APR Raw Data-Final'!$T$3:$T$1977,"&gt;="&amp;'SB35 Determination Data'!$F149,'5th Cycle APR Raw Data-Final'!$T$3:$T$1977,"&lt;="&amp;G149))</f>
        <v>2073</v>
      </c>
      <c r="AM149" s="60">
        <f t="shared" si="21"/>
        <v>1279</v>
      </c>
      <c r="AN149" s="62">
        <f t="shared" si="22"/>
        <v>0.5</v>
      </c>
      <c r="AO149" s="9" t="str">
        <f t="shared" si="23"/>
        <v>NO</v>
      </c>
      <c r="AP149" s="9" t="str">
        <f t="shared" si="24"/>
        <v>YES</v>
      </c>
      <c r="AQ149" s="9" t="str">
        <f t="shared" si="25"/>
        <v>NO</v>
      </c>
      <c r="AR149" s="48" t="str">
        <f>VLOOKUP(K149,'2018Submitted'!$A$2:$C$540,3,FALSE)</f>
        <v>Successful</v>
      </c>
      <c r="AS149" s="9" t="str">
        <f t="shared" si="26"/>
        <v>NO</v>
      </c>
      <c r="AT149" s="9" t="str">
        <f t="shared" si="27"/>
        <v>YES</v>
      </c>
    </row>
    <row r="150" spans="1:46" ht="12.75" customHeight="1" x14ac:dyDescent="0.15">
      <c r="A150" s="9" t="s">
        <v>564</v>
      </c>
      <c r="B150" s="9" t="str">
        <f t="shared" si="0"/>
        <v>FARMERSVILLE</v>
      </c>
      <c r="C150" s="31">
        <f t="shared" si="1"/>
        <v>0.375</v>
      </c>
      <c r="D150" s="45">
        <f t="shared" si="2"/>
        <v>8</v>
      </c>
      <c r="E150" s="46">
        <f t="shared" si="3"/>
        <v>2020</v>
      </c>
      <c r="F150" s="46">
        <f t="shared" si="4"/>
        <v>2016</v>
      </c>
      <c r="G150" s="46" t="str">
        <f t="shared" si="5"/>
        <v>2023</v>
      </c>
      <c r="H150" s="9" t="str">
        <f t="shared" si="6"/>
        <v>12/31/2015</v>
      </c>
      <c r="I150" s="9" t="str">
        <f t="shared" si="7"/>
        <v>12/31/2023</v>
      </c>
      <c r="J150" s="9" t="s">
        <v>128</v>
      </c>
      <c r="K150" s="29" t="s">
        <v>586</v>
      </c>
      <c r="L150" s="60">
        <f>VLOOKUP(K150,'5th Cycle APR Raw Data-Final'!$A$3:$P$1977,6,FALSE)</f>
        <v>74</v>
      </c>
      <c r="M150" s="60">
        <f>IF(AN150&lt;1,SUMIFS('5th Cycle APR Raw Data-Final'!G$3:G$1977,'5th Cycle APR Raw Data-Final'!$A$3:$A$1977,'SB35 Determination Data'!$K150,'5th Cycle APR Raw Data-Final'!$T$3:$T$1977,"&gt;="&amp;'SB35 Determination Data'!$F150,'5th Cycle APR Raw Data-Final'!$T$3:$T$1977,"&lt;"&amp;E150),SUMIFS('5th Cycle APR Raw Data-Final'!G$3:G$1977,'5th Cycle APR Raw Data-Final'!$A$3:$A$1977,'SB35 Determination Data'!$K150,'5th Cycle APR Raw Data-Final'!$T$3:$T$1977,"&gt;="&amp;'SB35 Determination Data'!$F150,'5th Cycle APR Raw Data-Final'!$T$3:$T$1977,"&lt;="&amp;G150))</f>
        <v>6</v>
      </c>
      <c r="N150" s="60">
        <f>IF(AN150&lt;1,SUMIFS('5th Cycle APR Raw Data-Final'!H$3:H$1977,'5th Cycle APR Raw Data-Final'!$A$3:$A$1977,'SB35 Determination Data'!$K150,'5th Cycle APR Raw Data-Final'!$T$3:$T$1977,"&gt;="&amp;'SB35 Determination Data'!$F150,'5th Cycle APR Raw Data-Final'!$T$3:$T$1977,"&lt;"&amp;E150),SUMIFS('5th Cycle APR Raw Data-Final'!H$3:H$1977,'5th Cycle APR Raw Data-Final'!$A$3:$A$1977,'SB35 Determination Data'!$K150,'5th Cycle APR Raw Data-Final'!$T$3:$T$1977,"&gt;="&amp;'SB35 Determination Data'!$F150,'5th Cycle APR Raw Data-Final'!$T$3:$T$1977,"&lt;="&amp;G150))</f>
        <v>0</v>
      </c>
      <c r="O150" s="60">
        <f>IF(AN150&lt;1,SUMIFS('5th Cycle APR Raw Data-Final'!I$3:I$1977,'5th Cycle APR Raw Data-Final'!$A$3:$A$1977,'SB35 Determination Data'!$K150,'5th Cycle APR Raw Data-Final'!$T$3:$T$1977,"&gt;="&amp;'SB35 Determination Data'!$F150,'5th Cycle APR Raw Data-Final'!$T$3:$T$1977,"&lt;"&amp;E150),SUMIFS('5th Cycle APR Raw Data-Final'!I$3:I$1977,'5th Cycle APR Raw Data-Final'!$A$3:$A$1977,'SB35 Determination Data'!$K150,'5th Cycle APR Raw Data-Final'!$T$3:$T$1977,"&gt;="&amp;'SB35 Determination Data'!$F150,'5th Cycle APR Raw Data-Final'!$T$3:$T$1977,"&lt;="&amp;G150))</f>
        <v>6</v>
      </c>
      <c r="P150" s="60">
        <f t="shared" si="8"/>
        <v>68</v>
      </c>
      <c r="Q150" s="31">
        <f t="shared" si="9"/>
        <v>8.1081081081081086E-2</v>
      </c>
      <c r="R150" s="61">
        <f t="shared" si="10"/>
        <v>28</v>
      </c>
      <c r="S150" s="61">
        <f t="shared" si="11"/>
        <v>0</v>
      </c>
      <c r="T150" s="60">
        <f>VLOOKUP(K150,'5th Cycle APR Raw Data-Final'!$A$3:$P$1977,10,FALSE)</f>
        <v>65</v>
      </c>
      <c r="U150" s="60">
        <f>IF(AN150&lt;1,SUMIFS('5th Cycle APR Raw Data-Final'!K$3:K$1977,'5th Cycle APR Raw Data-Final'!$A$3:$A$1977,'SB35 Determination Data'!$K150,'5th Cycle APR Raw Data-Final'!$T$3:$T$1977,"&gt;="&amp;'SB35 Determination Data'!$F150,'5th Cycle APR Raw Data-Final'!$T$3:$T$1977,"&lt;"&amp;E150),SUMIFS('5th Cycle APR Raw Data-Final'!K$3:K$1977,'5th Cycle APR Raw Data-Final'!$A$3:$A$1977,'SB35 Determination Data'!$K150,'5th Cycle APR Raw Data-Final'!$T$3:$T$1977,"&gt;="&amp;'SB35 Determination Data'!$F150,'5th Cycle APR Raw Data-Final'!$T$3:$T$1977,"&lt;="&amp;G150))</f>
        <v>13</v>
      </c>
      <c r="V150" s="60">
        <f>IF(AN150&lt;1,SUMIFS('5th Cycle APR Raw Data-Final'!L$3:L$1977,'5th Cycle APR Raw Data-Final'!$A$3:$A$1977,'SB35 Determination Data'!$K150,'5th Cycle APR Raw Data-Final'!$T$3:$T$1977,"&gt;="&amp;'SB35 Determination Data'!$F150,'5th Cycle APR Raw Data-Final'!$T$3:$T$1977,"&lt;"&amp;E150),SUMIFS('5th Cycle APR Raw Data-Final'!L$3:L$1977,'5th Cycle APR Raw Data-Final'!$A$3:$A$1977,'SB35 Determination Data'!$K150,'5th Cycle APR Raw Data-Final'!$T$3:$T$1977,"&gt;="&amp;'SB35 Determination Data'!$F150,'5th Cycle APR Raw Data-Final'!$T$3:$T$1977,"&lt;="&amp;G150))</f>
        <v>6</v>
      </c>
      <c r="W150" s="60">
        <f>IF(AN150&lt;1,SUMIFS('5th Cycle APR Raw Data-Final'!M$3:M$1977,'5th Cycle APR Raw Data-Final'!$A$3:$A$1977,'SB35 Determination Data'!$K150,'5th Cycle APR Raw Data-Final'!$T$3:$T$1977,"&gt;="&amp;'SB35 Determination Data'!$F150,'5th Cycle APR Raw Data-Final'!$T$3:$T$1977,"&lt;"&amp;E150),SUMIFS('5th Cycle APR Raw Data-Final'!M$3:M$1977,'5th Cycle APR Raw Data-Final'!$A$3:$A$1977,'SB35 Determination Data'!$K150,'5th Cycle APR Raw Data-Final'!$T$3:$T$1977,"&gt;="&amp;'SB35 Determination Data'!$F150,'5th Cycle APR Raw Data-Final'!$T$3:$T$1977,"&lt;="&amp;G150))</f>
        <v>7</v>
      </c>
      <c r="X150" s="60">
        <f t="shared" si="12"/>
        <v>52</v>
      </c>
      <c r="Y150" s="60">
        <f t="shared" si="13"/>
        <v>13</v>
      </c>
      <c r="Z150" s="60">
        <f t="shared" si="14"/>
        <v>52</v>
      </c>
      <c r="AA150" s="31">
        <f t="shared" si="15"/>
        <v>0.2</v>
      </c>
      <c r="AB150" s="31">
        <f t="shared" si="16"/>
        <v>0.2</v>
      </c>
      <c r="AC150" s="60">
        <f>VLOOKUP(K150,'5th Cycle APR Raw Data-Final'!$A$3:$P$1977,14,FALSE)</f>
        <v>68</v>
      </c>
      <c r="AD150" s="60">
        <f>IF(AN150&lt;1,SUMIFS('5th Cycle APR Raw Data-Final'!$O$3:$O$1977,'5th Cycle APR Raw Data-Final'!$A$3:$A$1977,'SB35 Determination Data'!$K150,'5th Cycle APR Raw Data-Final'!$T$3:$T$1977,"&gt;="&amp;'SB35 Determination Data'!$F150,'5th Cycle APR Raw Data-Final'!$T$3:$T$1977,"&lt;"&amp;E150),SUMIFS('5th Cycle APR Raw Data-Final'!$O$3:$O$1977,'5th Cycle APR Raw Data-Final'!$A$3:$A$1977,'SB35 Determination Data'!$K150,'5th Cycle APR Raw Data-Final'!$T$3:$T$1977,"&gt;="&amp;'SB35 Determination Data'!$F150,'5th Cycle APR Raw Data-Final'!$T$3:$T$1977,"&lt;="&amp;G150))</f>
        <v>11</v>
      </c>
      <c r="AE150" s="60">
        <f t="shared" si="17"/>
        <v>57</v>
      </c>
      <c r="AF150" s="31">
        <f t="shared" si="18"/>
        <v>0.16176470588235295</v>
      </c>
      <c r="AG150" s="60">
        <f>VLOOKUP(K150,'5th Cycle APR Raw Data-Final'!$A$3:$P$1977,16,FALSE)</f>
        <v>259</v>
      </c>
      <c r="AH150" s="60">
        <f>IF(AN150&lt;1,SUMIFS('5th Cycle APR Raw Data-Final'!$Q$3:$Q$1977,'5th Cycle APR Raw Data-Final'!$A$3:$A$1977,'SB35 Determination Data'!$K150,'5th Cycle APR Raw Data-Final'!$T$3:$T$1977,"&gt;="&amp;'SB35 Determination Data'!$F150,'5th Cycle APR Raw Data-Final'!$T$3:$T$1977,"&lt;"&amp;E150),SUMIFS('5th Cycle APR Raw Data-Final'!$Q$3:$Q$1977,'5th Cycle APR Raw Data-Final'!$A$3:$A$1977,'SB35 Determination Data'!$K150,'5th Cycle APR Raw Data-Final'!$T$3:$T$1977,"&gt;="&amp;'SB35 Determination Data'!$F150,'5th Cycle APR Raw Data-Final'!$T$3:$T$1977,"&lt;="&amp;G150))</f>
        <v>5</v>
      </c>
      <c r="AI150" s="60">
        <f t="shared" si="19"/>
        <v>254</v>
      </c>
      <c r="AJ150" s="31">
        <f t="shared" si="20"/>
        <v>1.9305019305019305E-2</v>
      </c>
      <c r="AK150" s="60">
        <f>VLOOKUP(K150,'5th Cycle APR Raw Data-Final'!$A$3:$R$1977,18,FALSE)</f>
        <v>466</v>
      </c>
      <c r="AL150" s="60">
        <f>IF(AN150&lt;1,SUMIFS('5th Cycle APR Raw Data-Final'!$S$3:$S$1977,'5th Cycle APR Raw Data-Final'!$A$3:$A$1977,'SB35 Determination Data'!$K150,'5th Cycle APR Raw Data-Final'!$T$3:$T$1977,"&gt;="&amp;'SB35 Determination Data'!$F150,'5th Cycle APR Raw Data-Final'!$T$3:$T$1977,"&lt;"&amp;E150),SUMIFS('5th Cycle APR Raw Data-Final'!$S$3:$S$1977,'5th Cycle APR Raw Data-Final'!$A$3:$A$1977,'SB35 Determination Data'!$K150,'5th Cycle APR Raw Data-Final'!$T$3:$T$1977,"&gt;="&amp;'SB35 Determination Data'!$F150,'5th Cycle APR Raw Data-Final'!$T$3:$T$1977,"&lt;="&amp;G150))</f>
        <v>35</v>
      </c>
      <c r="AM150" s="60">
        <f t="shared" si="21"/>
        <v>431</v>
      </c>
      <c r="AN150" s="62">
        <f t="shared" si="22"/>
        <v>0.375</v>
      </c>
      <c r="AO150" s="9" t="str">
        <f t="shared" si="23"/>
        <v>YES</v>
      </c>
      <c r="AP150" s="9" t="str">
        <f t="shared" si="24"/>
        <v>NO</v>
      </c>
      <c r="AQ150" s="9" t="str">
        <f t="shared" si="25"/>
        <v>NO</v>
      </c>
      <c r="AR150" s="48" t="str">
        <f>VLOOKUP(K150,'2018Submitted'!$A$2:$C$540,3,FALSE)</f>
        <v>Successful</v>
      </c>
      <c r="AS150" s="9" t="str">
        <f t="shared" si="26"/>
        <v>NO</v>
      </c>
      <c r="AT150" s="9" t="str">
        <f t="shared" si="27"/>
        <v>NO</v>
      </c>
    </row>
    <row r="151" spans="1:46" ht="12.75" customHeight="1" x14ac:dyDescent="0.15">
      <c r="A151" s="9" t="s">
        <v>139</v>
      </c>
      <c r="B151" s="9" t="str">
        <f t="shared" si="0"/>
        <v>FERNDALE</v>
      </c>
      <c r="C151" s="31">
        <f t="shared" si="1"/>
        <v>1</v>
      </c>
      <c r="D151" s="45">
        <f t="shared" si="2"/>
        <v>5</v>
      </c>
      <c r="E151" s="46">
        <f t="shared" si="3"/>
        <v>2017</v>
      </c>
      <c r="F151" s="46">
        <f t="shared" si="4"/>
        <v>2014</v>
      </c>
      <c r="G151" s="46">
        <f t="shared" si="5"/>
        <v>2018</v>
      </c>
      <c r="H151" s="9" t="str">
        <f t="shared" si="6"/>
        <v>06/30/2014</v>
      </c>
      <c r="I151" s="9" t="str">
        <f t="shared" si="7"/>
        <v>06/30/2019</v>
      </c>
      <c r="J151" s="9" t="s">
        <v>83</v>
      </c>
      <c r="K151" s="29" t="s">
        <v>588</v>
      </c>
      <c r="L151" s="60" t="e">
        <f>VLOOKUP(K151,'5th Cycle APR Raw Data-Final'!$A$3:$P$1977,6,FALSE)</f>
        <v>#N/A</v>
      </c>
      <c r="M151" s="60">
        <f>IF(AN151&lt;1,SUMIFS('5th Cycle APR Raw Data-Final'!G$3:G$1977,'5th Cycle APR Raw Data-Final'!$A$3:$A$1977,'SB35 Determination Data'!$K151,'5th Cycle APR Raw Data-Final'!$T$3:$T$1977,"&gt;="&amp;'SB35 Determination Data'!$F151,'5th Cycle APR Raw Data-Final'!$T$3:$T$1977,"&lt;"&amp;E151),SUMIFS('5th Cycle APR Raw Data-Final'!G$3:G$1977,'5th Cycle APR Raw Data-Final'!$A$3:$A$1977,'SB35 Determination Data'!$K151,'5th Cycle APR Raw Data-Final'!$T$3:$T$1977,"&gt;="&amp;'SB35 Determination Data'!$F151,'5th Cycle APR Raw Data-Final'!$T$3:$T$1977,"&lt;="&amp;G151))</f>
        <v>0</v>
      </c>
      <c r="N151" s="60">
        <f>IF(AN151&lt;1,SUMIFS('5th Cycle APR Raw Data-Final'!H$3:H$1977,'5th Cycle APR Raw Data-Final'!$A$3:$A$1977,'SB35 Determination Data'!$K151,'5th Cycle APR Raw Data-Final'!$T$3:$T$1977,"&gt;="&amp;'SB35 Determination Data'!$F151,'5th Cycle APR Raw Data-Final'!$T$3:$T$1977,"&lt;"&amp;E151),SUMIFS('5th Cycle APR Raw Data-Final'!H$3:H$1977,'5th Cycle APR Raw Data-Final'!$A$3:$A$1977,'SB35 Determination Data'!$K151,'5th Cycle APR Raw Data-Final'!$T$3:$T$1977,"&gt;="&amp;'SB35 Determination Data'!$F151,'5th Cycle APR Raw Data-Final'!$T$3:$T$1977,"&lt;="&amp;G151))</f>
        <v>0</v>
      </c>
      <c r="O151" s="60">
        <f>IF(AN151&lt;1,SUMIFS('5th Cycle APR Raw Data-Final'!I$3:I$1977,'5th Cycle APR Raw Data-Final'!$A$3:$A$1977,'SB35 Determination Data'!$K151,'5th Cycle APR Raw Data-Final'!$T$3:$T$1977,"&gt;="&amp;'SB35 Determination Data'!$F151,'5th Cycle APR Raw Data-Final'!$T$3:$T$1977,"&lt;"&amp;E151),SUMIFS('5th Cycle APR Raw Data-Final'!I$3:I$1977,'5th Cycle APR Raw Data-Final'!$A$3:$A$1977,'SB35 Determination Data'!$K151,'5th Cycle APR Raw Data-Final'!$T$3:$T$1977,"&gt;="&amp;'SB35 Determination Data'!$F151,'5th Cycle APR Raw Data-Final'!$T$3:$T$1977,"&lt;="&amp;G151))</f>
        <v>0</v>
      </c>
      <c r="P151" s="60" t="e">
        <f t="shared" si="8"/>
        <v>#N/A</v>
      </c>
      <c r="Q151" s="31" t="str">
        <f t="shared" si="9"/>
        <v>No 2018 Annual Progress Report</v>
      </c>
      <c r="R151" s="61" t="e">
        <f t="shared" si="10"/>
        <v>#N/A</v>
      </c>
      <c r="S151" s="61" t="e">
        <f t="shared" si="11"/>
        <v>#N/A</v>
      </c>
      <c r="T151" s="60" t="e">
        <f>VLOOKUP(K151,'5th Cycle APR Raw Data-Final'!$A$3:$P$1977,10,FALSE)</f>
        <v>#N/A</v>
      </c>
      <c r="U151" s="60">
        <f>IF(AN151&lt;1,SUMIFS('5th Cycle APR Raw Data-Final'!K$3:K$1977,'5th Cycle APR Raw Data-Final'!$A$3:$A$1977,'SB35 Determination Data'!$K151,'5th Cycle APR Raw Data-Final'!$T$3:$T$1977,"&gt;="&amp;'SB35 Determination Data'!$F151,'5th Cycle APR Raw Data-Final'!$T$3:$T$1977,"&lt;"&amp;E151),SUMIFS('5th Cycle APR Raw Data-Final'!K$3:K$1977,'5th Cycle APR Raw Data-Final'!$A$3:$A$1977,'SB35 Determination Data'!$K151,'5th Cycle APR Raw Data-Final'!$T$3:$T$1977,"&gt;="&amp;'SB35 Determination Data'!$F151,'5th Cycle APR Raw Data-Final'!$T$3:$T$1977,"&lt;="&amp;G151))</f>
        <v>0</v>
      </c>
      <c r="V151" s="60">
        <f>IF(AN151&lt;1,SUMIFS('5th Cycle APR Raw Data-Final'!L$3:L$1977,'5th Cycle APR Raw Data-Final'!$A$3:$A$1977,'SB35 Determination Data'!$K151,'5th Cycle APR Raw Data-Final'!$T$3:$T$1977,"&gt;="&amp;'SB35 Determination Data'!$F151,'5th Cycle APR Raw Data-Final'!$T$3:$T$1977,"&lt;"&amp;E151),SUMIFS('5th Cycle APR Raw Data-Final'!L$3:L$1977,'5th Cycle APR Raw Data-Final'!$A$3:$A$1977,'SB35 Determination Data'!$K151,'5th Cycle APR Raw Data-Final'!$T$3:$T$1977,"&gt;="&amp;'SB35 Determination Data'!$F151,'5th Cycle APR Raw Data-Final'!$T$3:$T$1977,"&lt;="&amp;G151))</f>
        <v>0</v>
      </c>
      <c r="W151" s="60">
        <f>IF(AN151&lt;1,SUMIFS('5th Cycle APR Raw Data-Final'!M$3:M$1977,'5th Cycle APR Raw Data-Final'!$A$3:$A$1977,'SB35 Determination Data'!$K151,'5th Cycle APR Raw Data-Final'!$T$3:$T$1977,"&gt;="&amp;'SB35 Determination Data'!$F151,'5th Cycle APR Raw Data-Final'!$T$3:$T$1977,"&lt;"&amp;E151),SUMIFS('5th Cycle APR Raw Data-Final'!M$3:M$1977,'5th Cycle APR Raw Data-Final'!$A$3:$A$1977,'SB35 Determination Data'!$K151,'5th Cycle APR Raw Data-Final'!$T$3:$T$1977,"&gt;="&amp;'SB35 Determination Data'!$F151,'5th Cycle APR Raw Data-Final'!$T$3:$T$1977,"&lt;="&amp;G151))</f>
        <v>0</v>
      </c>
      <c r="X151" s="60" t="e">
        <f t="shared" si="12"/>
        <v>#N/A</v>
      </c>
      <c r="Y151" s="60" t="e">
        <f t="shared" si="13"/>
        <v>#N/A</v>
      </c>
      <c r="Z151" s="60" t="e">
        <f t="shared" si="14"/>
        <v>#N/A</v>
      </c>
      <c r="AA151" s="31" t="str">
        <f t="shared" si="15"/>
        <v>No 2018 Annual Progress Report</v>
      </c>
      <c r="AB151" s="31" t="str">
        <f t="shared" si="16"/>
        <v>No 2018 Annual Progress Report</v>
      </c>
      <c r="AC151" s="60" t="e">
        <f>VLOOKUP(K151,'5th Cycle APR Raw Data-Final'!$A$3:$P$1977,14,FALSE)</f>
        <v>#N/A</v>
      </c>
      <c r="AD151" s="60">
        <f>IF(AN151&lt;1,SUMIFS('5th Cycle APR Raw Data-Final'!$O$3:$O$1977,'5th Cycle APR Raw Data-Final'!$A$3:$A$1977,'SB35 Determination Data'!$K151,'5th Cycle APR Raw Data-Final'!$T$3:$T$1977,"&gt;="&amp;'SB35 Determination Data'!$F151,'5th Cycle APR Raw Data-Final'!$T$3:$T$1977,"&lt;"&amp;E151),SUMIFS('5th Cycle APR Raw Data-Final'!$O$3:$O$1977,'5th Cycle APR Raw Data-Final'!$A$3:$A$1977,'SB35 Determination Data'!$K151,'5th Cycle APR Raw Data-Final'!$T$3:$T$1977,"&gt;="&amp;'SB35 Determination Data'!$F151,'5th Cycle APR Raw Data-Final'!$T$3:$T$1977,"&lt;="&amp;G151))</f>
        <v>0</v>
      </c>
      <c r="AE151" s="60" t="e">
        <f t="shared" si="17"/>
        <v>#N/A</v>
      </c>
      <c r="AF151" s="31" t="str">
        <f t="shared" si="18"/>
        <v>No 2018 Annual Progress Report</v>
      </c>
      <c r="AG151" s="60" t="e">
        <f>VLOOKUP(K151,'5th Cycle APR Raw Data-Final'!$A$3:$P$1977,16,FALSE)</f>
        <v>#N/A</v>
      </c>
      <c r="AH151" s="60">
        <f>IF(AN151&lt;1,SUMIFS('5th Cycle APR Raw Data-Final'!$Q$3:$Q$1977,'5th Cycle APR Raw Data-Final'!$A$3:$A$1977,'SB35 Determination Data'!$K151,'5th Cycle APR Raw Data-Final'!$T$3:$T$1977,"&gt;="&amp;'SB35 Determination Data'!$F151,'5th Cycle APR Raw Data-Final'!$T$3:$T$1977,"&lt;"&amp;E151),SUMIFS('5th Cycle APR Raw Data-Final'!$Q$3:$Q$1977,'5th Cycle APR Raw Data-Final'!$A$3:$A$1977,'SB35 Determination Data'!$K151,'5th Cycle APR Raw Data-Final'!$T$3:$T$1977,"&gt;="&amp;'SB35 Determination Data'!$F151,'5th Cycle APR Raw Data-Final'!$T$3:$T$1977,"&lt;="&amp;G151))</f>
        <v>0</v>
      </c>
      <c r="AI151" s="60" t="e">
        <f t="shared" si="19"/>
        <v>#N/A</v>
      </c>
      <c r="AJ151" s="31" t="str">
        <f t="shared" si="20"/>
        <v>No 2018 Annual Progress Report</v>
      </c>
      <c r="AK151" s="60" t="e">
        <f>VLOOKUP(K151,'5th Cycle APR Raw Data-Final'!$A$3:$R$1977,18,FALSE)</f>
        <v>#N/A</v>
      </c>
      <c r="AL151" s="60">
        <f>IF(AN151&lt;1,SUMIFS('5th Cycle APR Raw Data-Final'!$S$3:$S$1977,'5th Cycle APR Raw Data-Final'!$A$3:$A$1977,'SB35 Determination Data'!$K151,'5th Cycle APR Raw Data-Final'!$T$3:$T$1977,"&gt;="&amp;'SB35 Determination Data'!$F151,'5th Cycle APR Raw Data-Final'!$T$3:$T$1977,"&lt;"&amp;E151),SUMIFS('5th Cycle APR Raw Data-Final'!$S$3:$S$1977,'5th Cycle APR Raw Data-Final'!$A$3:$A$1977,'SB35 Determination Data'!$K151,'5th Cycle APR Raw Data-Final'!$T$3:$T$1977,"&gt;="&amp;'SB35 Determination Data'!$F151,'5th Cycle APR Raw Data-Final'!$T$3:$T$1977,"&lt;="&amp;G151))</f>
        <v>0</v>
      </c>
      <c r="AM151" s="60" t="e">
        <f t="shared" si="21"/>
        <v>#N/A</v>
      </c>
      <c r="AN151" s="62">
        <f t="shared" si="22"/>
        <v>1</v>
      </c>
      <c r="AO151" s="9" t="str">
        <f t="shared" si="23"/>
        <v>YES</v>
      </c>
      <c r="AP151" s="9" t="str">
        <f t="shared" si="24"/>
        <v>NO</v>
      </c>
      <c r="AQ151" s="9" t="str">
        <f t="shared" si="25"/>
        <v>NO</v>
      </c>
      <c r="AR151" s="48" t="str">
        <f>VLOOKUP(K151,'2018Submitted'!$A$2:$C$540,3,FALSE)</f>
        <v>No 2018 Annual Progress Report</v>
      </c>
      <c r="AS151" s="9" t="str">
        <f t="shared" si="26"/>
        <v>YES</v>
      </c>
      <c r="AT151" s="9" t="str">
        <f t="shared" si="27"/>
        <v>NO</v>
      </c>
    </row>
    <row r="152" spans="1:46" ht="12.75" customHeight="1" x14ac:dyDescent="0.15">
      <c r="A152" s="9" t="s">
        <v>502</v>
      </c>
      <c r="B152" s="9" t="str">
        <f t="shared" si="0"/>
        <v>FILLMORE</v>
      </c>
      <c r="C152" s="31">
        <f t="shared" si="1"/>
        <v>0.625</v>
      </c>
      <c r="D152" s="45">
        <f t="shared" si="2"/>
        <v>8</v>
      </c>
      <c r="E152" s="46">
        <f t="shared" si="3"/>
        <v>2018</v>
      </c>
      <c r="F152" s="46">
        <f t="shared" si="4"/>
        <v>2014</v>
      </c>
      <c r="G152" s="46" t="str">
        <f t="shared" si="5"/>
        <v>2021</v>
      </c>
      <c r="H152" s="9" t="str">
        <f t="shared" si="6"/>
        <v>10/15/2013</v>
      </c>
      <c r="I152" s="9" t="str">
        <f t="shared" si="7"/>
        <v>10/15/2021</v>
      </c>
      <c r="J152" s="9" t="s">
        <v>144</v>
      </c>
      <c r="K152" s="29" t="s">
        <v>589</v>
      </c>
      <c r="L152" s="60" t="e">
        <f>VLOOKUP(K152,'5th Cycle APR Raw Data-Final'!$A$3:$P$1977,6,FALSE)</f>
        <v>#N/A</v>
      </c>
      <c r="M152" s="60">
        <f>IF(AN152&lt;1,SUMIFS('5th Cycle APR Raw Data-Final'!G$3:G$1977,'5th Cycle APR Raw Data-Final'!$A$3:$A$1977,'SB35 Determination Data'!$K152,'5th Cycle APR Raw Data-Final'!$T$3:$T$1977,"&gt;="&amp;'SB35 Determination Data'!$F152,'5th Cycle APR Raw Data-Final'!$T$3:$T$1977,"&lt;"&amp;E152),SUMIFS('5th Cycle APR Raw Data-Final'!G$3:G$1977,'5th Cycle APR Raw Data-Final'!$A$3:$A$1977,'SB35 Determination Data'!$K152,'5th Cycle APR Raw Data-Final'!$T$3:$T$1977,"&gt;="&amp;'SB35 Determination Data'!$F152,'5th Cycle APR Raw Data-Final'!$T$3:$T$1977,"&lt;="&amp;G152))</f>
        <v>0</v>
      </c>
      <c r="N152" s="60">
        <f>IF(AN152&lt;1,SUMIFS('5th Cycle APR Raw Data-Final'!H$3:H$1977,'5th Cycle APR Raw Data-Final'!$A$3:$A$1977,'SB35 Determination Data'!$K152,'5th Cycle APR Raw Data-Final'!$T$3:$T$1977,"&gt;="&amp;'SB35 Determination Data'!$F152,'5th Cycle APR Raw Data-Final'!$T$3:$T$1977,"&lt;"&amp;E152),SUMIFS('5th Cycle APR Raw Data-Final'!H$3:H$1977,'5th Cycle APR Raw Data-Final'!$A$3:$A$1977,'SB35 Determination Data'!$K152,'5th Cycle APR Raw Data-Final'!$T$3:$T$1977,"&gt;="&amp;'SB35 Determination Data'!$F152,'5th Cycle APR Raw Data-Final'!$T$3:$T$1977,"&lt;="&amp;G152))</f>
        <v>0</v>
      </c>
      <c r="O152" s="60">
        <f>IF(AN152&lt;1,SUMIFS('5th Cycle APR Raw Data-Final'!I$3:I$1977,'5th Cycle APR Raw Data-Final'!$A$3:$A$1977,'SB35 Determination Data'!$K152,'5th Cycle APR Raw Data-Final'!$T$3:$T$1977,"&gt;="&amp;'SB35 Determination Data'!$F152,'5th Cycle APR Raw Data-Final'!$T$3:$T$1977,"&lt;"&amp;E152),SUMIFS('5th Cycle APR Raw Data-Final'!I$3:I$1977,'5th Cycle APR Raw Data-Final'!$A$3:$A$1977,'SB35 Determination Data'!$K152,'5th Cycle APR Raw Data-Final'!$T$3:$T$1977,"&gt;="&amp;'SB35 Determination Data'!$F152,'5th Cycle APR Raw Data-Final'!$T$3:$T$1977,"&lt;="&amp;G152))</f>
        <v>0</v>
      </c>
      <c r="P152" s="60" t="e">
        <f t="shared" si="8"/>
        <v>#N/A</v>
      </c>
      <c r="Q152" s="31" t="str">
        <f t="shared" si="9"/>
        <v>No 2018 Annual Progress Report</v>
      </c>
      <c r="R152" s="61" t="e">
        <f t="shared" si="10"/>
        <v>#N/A</v>
      </c>
      <c r="S152" s="61" t="e">
        <f t="shared" si="11"/>
        <v>#N/A</v>
      </c>
      <c r="T152" s="60" t="e">
        <f>VLOOKUP(K152,'5th Cycle APR Raw Data-Final'!$A$3:$P$1977,10,FALSE)</f>
        <v>#N/A</v>
      </c>
      <c r="U152" s="60">
        <f>IF(AN152&lt;1,SUMIFS('5th Cycle APR Raw Data-Final'!K$3:K$1977,'5th Cycle APR Raw Data-Final'!$A$3:$A$1977,'SB35 Determination Data'!$K152,'5th Cycle APR Raw Data-Final'!$T$3:$T$1977,"&gt;="&amp;'SB35 Determination Data'!$F152,'5th Cycle APR Raw Data-Final'!$T$3:$T$1977,"&lt;"&amp;E152),SUMIFS('5th Cycle APR Raw Data-Final'!K$3:K$1977,'5th Cycle APR Raw Data-Final'!$A$3:$A$1977,'SB35 Determination Data'!$K152,'5th Cycle APR Raw Data-Final'!$T$3:$T$1977,"&gt;="&amp;'SB35 Determination Data'!$F152,'5th Cycle APR Raw Data-Final'!$T$3:$T$1977,"&lt;="&amp;G152))</f>
        <v>0</v>
      </c>
      <c r="V152" s="60">
        <f>IF(AN152&lt;1,SUMIFS('5th Cycle APR Raw Data-Final'!L$3:L$1977,'5th Cycle APR Raw Data-Final'!$A$3:$A$1977,'SB35 Determination Data'!$K152,'5th Cycle APR Raw Data-Final'!$T$3:$T$1977,"&gt;="&amp;'SB35 Determination Data'!$F152,'5th Cycle APR Raw Data-Final'!$T$3:$T$1977,"&lt;"&amp;E152),SUMIFS('5th Cycle APR Raw Data-Final'!L$3:L$1977,'5th Cycle APR Raw Data-Final'!$A$3:$A$1977,'SB35 Determination Data'!$K152,'5th Cycle APR Raw Data-Final'!$T$3:$T$1977,"&gt;="&amp;'SB35 Determination Data'!$F152,'5th Cycle APR Raw Data-Final'!$T$3:$T$1977,"&lt;="&amp;G152))</f>
        <v>0</v>
      </c>
      <c r="W152" s="60">
        <f>IF(AN152&lt;1,SUMIFS('5th Cycle APR Raw Data-Final'!M$3:M$1977,'5th Cycle APR Raw Data-Final'!$A$3:$A$1977,'SB35 Determination Data'!$K152,'5th Cycle APR Raw Data-Final'!$T$3:$T$1977,"&gt;="&amp;'SB35 Determination Data'!$F152,'5th Cycle APR Raw Data-Final'!$T$3:$T$1977,"&lt;"&amp;E152),SUMIFS('5th Cycle APR Raw Data-Final'!M$3:M$1977,'5th Cycle APR Raw Data-Final'!$A$3:$A$1977,'SB35 Determination Data'!$K152,'5th Cycle APR Raw Data-Final'!$T$3:$T$1977,"&gt;="&amp;'SB35 Determination Data'!$F152,'5th Cycle APR Raw Data-Final'!$T$3:$T$1977,"&lt;="&amp;G152))</f>
        <v>0</v>
      </c>
      <c r="X152" s="60" t="e">
        <f t="shared" si="12"/>
        <v>#N/A</v>
      </c>
      <c r="Y152" s="60" t="e">
        <f t="shared" si="13"/>
        <v>#N/A</v>
      </c>
      <c r="Z152" s="60" t="e">
        <f t="shared" si="14"/>
        <v>#N/A</v>
      </c>
      <c r="AA152" s="31" t="str">
        <f t="shared" si="15"/>
        <v>No 2018 Annual Progress Report</v>
      </c>
      <c r="AB152" s="31" t="str">
        <f t="shared" si="16"/>
        <v>No 2018 Annual Progress Report</v>
      </c>
      <c r="AC152" s="60" t="e">
        <f>VLOOKUP(K152,'5th Cycle APR Raw Data-Final'!$A$3:$P$1977,14,FALSE)</f>
        <v>#N/A</v>
      </c>
      <c r="AD152" s="60">
        <f>IF(AN152&lt;1,SUMIFS('5th Cycle APR Raw Data-Final'!$O$3:$O$1977,'5th Cycle APR Raw Data-Final'!$A$3:$A$1977,'SB35 Determination Data'!$K152,'5th Cycle APR Raw Data-Final'!$T$3:$T$1977,"&gt;="&amp;'SB35 Determination Data'!$F152,'5th Cycle APR Raw Data-Final'!$T$3:$T$1977,"&lt;"&amp;E152),SUMIFS('5th Cycle APR Raw Data-Final'!$O$3:$O$1977,'5th Cycle APR Raw Data-Final'!$A$3:$A$1977,'SB35 Determination Data'!$K152,'5th Cycle APR Raw Data-Final'!$T$3:$T$1977,"&gt;="&amp;'SB35 Determination Data'!$F152,'5th Cycle APR Raw Data-Final'!$T$3:$T$1977,"&lt;="&amp;G152))</f>
        <v>0</v>
      </c>
      <c r="AE152" s="60" t="e">
        <f t="shared" si="17"/>
        <v>#N/A</v>
      </c>
      <c r="AF152" s="31" t="str">
        <f t="shared" si="18"/>
        <v>No 2018 Annual Progress Report</v>
      </c>
      <c r="AG152" s="60" t="e">
        <f>VLOOKUP(K152,'5th Cycle APR Raw Data-Final'!$A$3:$P$1977,16,FALSE)</f>
        <v>#N/A</v>
      </c>
      <c r="AH152" s="60">
        <f>IF(AN152&lt;1,SUMIFS('5th Cycle APR Raw Data-Final'!$Q$3:$Q$1977,'5th Cycle APR Raw Data-Final'!$A$3:$A$1977,'SB35 Determination Data'!$K152,'5th Cycle APR Raw Data-Final'!$T$3:$T$1977,"&gt;="&amp;'SB35 Determination Data'!$F152,'5th Cycle APR Raw Data-Final'!$T$3:$T$1977,"&lt;"&amp;E152),SUMIFS('5th Cycle APR Raw Data-Final'!$Q$3:$Q$1977,'5th Cycle APR Raw Data-Final'!$A$3:$A$1977,'SB35 Determination Data'!$K152,'5th Cycle APR Raw Data-Final'!$T$3:$T$1977,"&gt;="&amp;'SB35 Determination Data'!$F152,'5th Cycle APR Raw Data-Final'!$T$3:$T$1977,"&lt;="&amp;G152))</f>
        <v>0</v>
      </c>
      <c r="AI152" s="60" t="e">
        <f t="shared" si="19"/>
        <v>#N/A</v>
      </c>
      <c r="AJ152" s="31" t="str">
        <f t="shared" si="20"/>
        <v>No 2018 Annual Progress Report</v>
      </c>
      <c r="AK152" s="60" t="e">
        <f>VLOOKUP(K152,'5th Cycle APR Raw Data-Final'!$A$3:$R$1977,18,FALSE)</f>
        <v>#N/A</v>
      </c>
      <c r="AL152" s="60">
        <f>IF(AN152&lt;1,SUMIFS('5th Cycle APR Raw Data-Final'!$S$3:$S$1977,'5th Cycle APR Raw Data-Final'!$A$3:$A$1977,'SB35 Determination Data'!$K152,'5th Cycle APR Raw Data-Final'!$T$3:$T$1977,"&gt;="&amp;'SB35 Determination Data'!$F152,'5th Cycle APR Raw Data-Final'!$T$3:$T$1977,"&lt;"&amp;E152),SUMIFS('5th Cycle APR Raw Data-Final'!$S$3:$S$1977,'5th Cycle APR Raw Data-Final'!$A$3:$A$1977,'SB35 Determination Data'!$K152,'5th Cycle APR Raw Data-Final'!$T$3:$T$1977,"&gt;="&amp;'SB35 Determination Data'!$F152,'5th Cycle APR Raw Data-Final'!$T$3:$T$1977,"&lt;="&amp;G152))</f>
        <v>0</v>
      </c>
      <c r="AM152" s="60" t="e">
        <f t="shared" si="21"/>
        <v>#N/A</v>
      </c>
      <c r="AN152" s="62">
        <f t="shared" si="22"/>
        <v>0.5</v>
      </c>
      <c r="AO152" s="9" t="str">
        <f t="shared" si="23"/>
        <v>YES</v>
      </c>
      <c r="AP152" s="9" t="str">
        <f t="shared" si="24"/>
        <v>NO</v>
      </c>
      <c r="AQ152" s="9" t="str">
        <f t="shared" si="25"/>
        <v>NO</v>
      </c>
      <c r="AR152" s="48" t="str">
        <f>VLOOKUP(K152,'2018Submitted'!$A$2:$C$540,3,FALSE)</f>
        <v>No 2018 Annual Progress Report</v>
      </c>
      <c r="AS152" s="9" t="str">
        <f t="shared" si="26"/>
        <v>YES</v>
      </c>
      <c r="AT152" s="9" t="str">
        <f t="shared" si="27"/>
        <v>NO</v>
      </c>
    </row>
    <row r="153" spans="1:46" ht="12.75" customHeight="1" x14ac:dyDescent="0.15">
      <c r="A153" s="9" t="s">
        <v>127</v>
      </c>
      <c r="B153" s="9" t="str">
        <f t="shared" si="0"/>
        <v>FIREBAUGH</v>
      </c>
      <c r="C153" s="31">
        <f t="shared" si="1"/>
        <v>0.375</v>
      </c>
      <c r="D153" s="45">
        <f t="shared" si="2"/>
        <v>8</v>
      </c>
      <c r="E153" s="46">
        <f t="shared" si="3"/>
        <v>2020</v>
      </c>
      <c r="F153" s="46">
        <f t="shared" si="4"/>
        <v>2016</v>
      </c>
      <c r="G153" s="46" t="str">
        <f t="shared" si="5"/>
        <v>2023</v>
      </c>
      <c r="H153" s="9" t="str">
        <f t="shared" si="6"/>
        <v>12/31/2015</v>
      </c>
      <c r="I153" s="9" t="str">
        <f t="shared" si="7"/>
        <v>12/31/2023</v>
      </c>
      <c r="J153" s="9" t="s">
        <v>128</v>
      </c>
      <c r="K153" s="29" t="s">
        <v>590</v>
      </c>
      <c r="L153" s="60">
        <f>VLOOKUP(K153,'5th Cycle APR Raw Data-Final'!$A$3:$P$1977,6,FALSE)</f>
        <v>128</v>
      </c>
      <c r="M153" s="60">
        <f>IF(AN153&lt;1,SUMIFS('5th Cycle APR Raw Data-Final'!G$3:G$1977,'5th Cycle APR Raw Data-Final'!$A$3:$A$1977,'SB35 Determination Data'!$K153,'5th Cycle APR Raw Data-Final'!$T$3:$T$1977,"&gt;="&amp;'SB35 Determination Data'!$F153,'5th Cycle APR Raw Data-Final'!$T$3:$T$1977,"&lt;"&amp;E153),SUMIFS('5th Cycle APR Raw Data-Final'!G$3:G$1977,'5th Cycle APR Raw Data-Final'!$A$3:$A$1977,'SB35 Determination Data'!$K153,'5th Cycle APR Raw Data-Final'!$T$3:$T$1977,"&gt;="&amp;'SB35 Determination Data'!$F153,'5th Cycle APR Raw Data-Final'!$T$3:$T$1977,"&lt;="&amp;G153))</f>
        <v>15</v>
      </c>
      <c r="N153" s="60">
        <f>IF(AN153&lt;1,SUMIFS('5th Cycle APR Raw Data-Final'!H$3:H$1977,'5th Cycle APR Raw Data-Final'!$A$3:$A$1977,'SB35 Determination Data'!$K153,'5th Cycle APR Raw Data-Final'!$T$3:$T$1977,"&gt;="&amp;'SB35 Determination Data'!$F153,'5th Cycle APR Raw Data-Final'!$T$3:$T$1977,"&lt;"&amp;E153),SUMIFS('5th Cycle APR Raw Data-Final'!H$3:H$1977,'5th Cycle APR Raw Data-Final'!$A$3:$A$1977,'SB35 Determination Data'!$K153,'5th Cycle APR Raw Data-Final'!$T$3:$T$1977,"&gt;="&amp;'SB35 Determination Data'!$F153,'5th Cycle APR Raw Data-Final'!$T$3:$T$1977,"&lt;="&amp;G153))</f>
        <v>15</v>
      </c>
      <c r="O153" s="60">
        <f>IF(AN153&lt;1,SUMIFS('5th Cycle APR Raw Data-Final'!I$3:I$1977,'5th Cycle APR Raw Data-Final'!$A$3:$A$1977,'SB35 Determination Data'!$K153,'5th Cycle APR Raw Data-Final'!$T$3:$T$1977,"&gt;="&amp;'SB35 Determination Data'!$F153,'5th Cycle APR Raw Data-Final'!$T$3:$T$1977,"&lt;"&amp;E153),SUMIFS('5th Cycle APR Raw Data-Final'!I$3:I$1977,'5th Cycle APR Raw Data-Final'!$A$3:$A$1977,'SB35 Determination Data'!$K153,'5th Cycle APR Raw Data-Final'!$T$3:$T$1977,"&gt;="&amp;'SB35 Determination Data'!$F153,'5th Cycle APR Raw Data-Final'!$T$3:$T$1977,"&lt;="&amp;G153))</f>
        <v>0</v>
      </c>
      <c r="P153" s="60">
        <f t="shared" si="8"/>
        <v>113</v>
      </c>
      <c r="Q153" s="31">
        <f t="shared" si="9"/>
        <v>0.1171875</v>
      </c>
      <c r="R153" s="61">
        <f t="shared" si="10"/>
        <v>48</v>
      </c>
      <c r="S153" s="61">
        <f t="shared" si="11"/>
        <v>0</v>
      </c>
      <c r="T153" s="60">
        <f>VLOOKUP(K153,'5th Cycle APR Raw Data-Final'!$A$3:$P$1977,10,FALSE)</f>
        <v>169</v>
      </c>
      <c r="U153" s="60">
        <f>IF(AN153&lt;1,SUMIFS('5th Cycle APR Raw Data-Final'!K$3:K$1977,'5th Cycle APR Raw Data-Final'!$A$3:$A$1977,'SB35 Determination Data'!$K153,'5th Cycle APR Raw Data-Final'!$T$3:$T$1977,"&gt;="&amp;'SB35 Determination Data'!$F153,'5th Cycle APR Raw Data-Final'!$T$3:$T$1977,"&lt;"&amp;E153),SUMIFS('5th Cycle APR Raw Data-Final'!K$3:K$1977,'5th Cycle APR Raw Data-Final'!$A$3:$A$1977,'SB35 Determination Data'!$K153,'5th Cycle APR Raw Data-Final'!$T$3:$T$1977,"&gt;="&amp;'SB35 Determination Data'!$F153,'5th Cycle APR Raw Data-Final'!$T$3:$T$1977,"&lt;="&amp;G153))</f>
        <v>15</v>
      </c>
      <c r="V153" s="60">
        <f>IF(AN153&lt;1,SUMIFS('5th Cycle APR Raw Data-Final'!L$3:L$1977,'5th Cycle APR Raw Data-Final'!$A$3:$A$1977,'SB35 Determination Data'!$K153,'5th Cycle APR Raw Data-Final'!$T$3:$T$1977,"&gt;="&amp;'SB35 Determination Data'!$F153,'5th Cycle APR Raw Data-Final'!$T$3:$T$1977,"&lt;"&amp;E153),SUMIFS('5th Cycle APR Raw Data-Final'!L$3:L$1977,'5th Cycle APR Raw Data-Final'!$A$3:$A$1977,'SB35 Determination Data'!$K153,'5th Cycle APR Raw Data-Final'!$T$3:$T$1977,"&gt;="&amp;'SB35 Determination Data'!$F153,'5th Cycle APR Raw Data-Final'!$T$3:$T$1977,"&lt;="&amp;G153))</f>
        <v>15</v>
      </c>
      <c r="W153" s="60">
        <f>IF(AN153&lt;1,SUMIFS('5th Cycle APR Raw Data-Final'!M$3:M$1977,'5th Cycle APR Raw Data-Final'!$A$3:$A$1977,'SB35 Determination Data'!$K153,'5th Cycle APR Raw Data-Final'!$T$3:$T$1977,"&gt;="&amp;'SB35 Determination Data'!$F153,'5th Cycle APR Raw Data-Final'!$T$3:$T$1977,"&lt;"&amp;E153),SUMIFS('5th Cycle APR Raw Data-Final'!M$3:M$1977,'5th Cycle APR Raw Data-Final'!$A$3:$A$1977,'SB35 Determination Data'!$K153,'5th Cycle APR Raw Data-Final'!$T$3:$T$1977,"&gt;="&amp;'SB35 Determination Data'!$F153,'5th Cycle APR Raw Data-Final'!$T$3:$T$1977,"&lt;="&amp;G153))</f>
        <v>0</v>
      </c>
      <c r="X153" s="60">
        <f t="shared" si="12"/>
        <v>154</v>
      </c>
      <c r="Y153" s="60">
        <f t="shared" si="13"/>
        <v>15</v>
      </c>
      <c r="Z153" s="60">
        <f t="shared" si="14"/>
        <v>154</v>
      </c>
      <c r="AA153" s="31">
        <f t="shared" si="15"/>
        <v>8.8757396449704137E-2</v>
      </c>
      <c r="AB153" s="31">
        <f t="shared" si="16"/>
        <v>8.8757396449704137E-2</v>
      </c>
      <c r="AC153" s="60">
        <f>VLOOKUP(K153,'5th Cycle APR Raw Data-Final'!$A$3:$P$1977,14,FALSE)</f>
        <v>204</v>
      </c>
      <c r="AD153" s="60">
        <f>IF(AN153&lt;1,SUMIFS('5th Cycle APR Raw Data-Final'!$O$3:$O$1977,'5th Cycle APR Raw Data-Final'!$A$3:$A$1977,'SB35 Determination Data'!$K153,'5th Cycle APR Raw Data-Final'!$T$3:$T$1977,"&gt;="&amp;'SB35 Determination Data'!$F153,'5th Cycle APR Raw Data-Final'!$T$3:$T$1977,"&lt;"&amp;E153),SUMIFS('5th Cycle APR Raw Data-Final'!$O$3:$O$1977,'5th Cycle APR Raw Data-Final'!$A$3:$A$1977,'SB35 Determination Data'!$K153,'5th Cycle APR Raw Data-Final'!$T$3:$T$1977,"&gt;="&amp;'SB35 Determination Data'!$F153,'5th Cycle APR Raw Data-Final'!$T$3:$T$1977,"&lt;="&amp;G153))</f>
        <v>0</v>
      </c>
      <c r="AE153" s="60">
        <f t="shared" si="17"/>
        <v>204</v>
      </c>
      <c r="AF153" s="31">
        <f t="shared" si="18"/>
        <v>0</v>
      </c>
      <c r="AG153" s="60">
        <f>VLOOKUP(K153,'5th Cycle APR Raw Data-Final'!$A$3:$P$1977,16,FALSE)</f>
        <v>211</v>
      </c>
      <c r="AH153" s="60">
        <f>IF(AN153&lt;1,SUMIFS('5th Cycle APR Raw Data-Final'!$Q$3:$Q$1977,'5th Cycle APR Raw Data-Final'!$A$3:$A$1977,'SB35 Determination Data'!$K153,'5th Cycle APR Raw Data-Final'!$T$3:$T$1977,"&gt;="&amp;'SB35 Determination Data'!$F153,'5th Cycle APR Raw Data-Final'!$T$3:$T$1977,"&lt;"&amp;E153),SUMIFS('5th Cycle APR Raw Data-Final'!$Q$3:$Q$1977,'5th Cycle APR Raw Data-Final'!$A$3:$A$1977,'SB35 Determination Data'!$K153,'5th Cycle APR Raw Data-Final'!$T$3:$T$1977,"&gt;="&amp;'SB35 Determination Data'!$F153,'5th Cycle APR Raw Data-Final'!$T$3:$T$1977,"&lt;="&amp;G153))</f>
        <v>0</v>
      </c>
      <c r="AI153" s="60">
        <f t="shared" si="19"/>
        <v>211</v>
      </c>
      <c r="AJ153" s="31">
        <f t="shared" si="20"/>
        <v>0</v>
      </c>
      <c r="AK153" s="60">
        <f>VLOOKUP(K153,'5th Cycle APR Raw Data-Final'!$A$3:$R$1977,18,FALSE)</f>
        <v>712</v>
      </c>
      <c r="AL153" s="60">
        <f>IF(AN153&lt;1,SUMIFS('5th Cycle APR Raw Data-Final'!$S$3:$S$1977,'5th Cycle APR Raw Data-Final'!$A$3:$A$1977,'SB35 Determination Data'!$K153,'5th Cycle APR Raw Data-Final'!$T$3:$T$1977,"&gt;="&amp;'SB35 Determination Data'!$F153,'5th Cycle APR Raw Data-Final'!$T$3:$T$1977,"&lt;"&amp;E153),SUMIFS('5th Cycle APR Raw Data-Final'!$S$3:$S$1977,'5th Cycle APR Raw Data-Final'!$A$3:$A$1977,'SB35 Determination Data'!$K153,'5th Cycle APR Raw Data-Final'!$T$3:$T$1977,"&gt;="&amp;'SB35 Determination Data'!$F153,'5th Cycle APR Raw Data-Final'!$T$3:$T$1977,"&lt;="&amp;G153))</f>
        <v>30</v>
      </c>
      <c r="AM153" s="60">
        <f t="shared" si="21"/>
        <v>682</v>
      </c>
      <c r="AN153" s="62">
        <f t="shared" si="22"/>
        <v>0.375</v>
      </c>
      <c r="AO153" s="9" t="str">
        <f t="shared" si="23"/>
        <v>YES</v>
      </c>
      <c r="AP153" s="9" t="str">
        <f t="shared" si="24"/>
        <v>NO</v>
      </c>
      <c r="AQ153" s="9" t="str">
        <f t="shared" si="25"/>
        <v>NO</v>
      </c>
      <c r="AR153" s="48" t="str">
        <f>VLOOKUP(K153,'2018Submitted'!$A$2:$C$540,3,FALSE)</f>
        <v>Successful</v>
      </c>
      <c r="AS153" s="9" t="str">
        <f t="shared" si="26"/>
        <v>NO</v>
      </c>
      <c r="AT153" s="9" t="str">
        <f t="shared" si="27"/>
        <v>NO</v>
      </c>
    </row>
    <row r="154" spans="1:46" ht="12.75" customHeight="1" x14ac:dyDescent="0.15">
      <c r="A154" s="9" t="s">
        <v>341</v>
      </c>
      <c r="B154" s="9" t="str">
        <f t="shared" si="0"/>
        <v>FOLSOM</v>
      </c>
      <c r="C154" s="31">
        <f t="shared" si="1"/>
        <v>0.625</v>
      </c>
      <c r="D154" s="45">
        <f t="shared" si="2"/>
        <v>8</v>
      </c>
      <c r="E154" s="46">
        <f t="shared" si="3"/>
        <v>2018</v>
      </c>
      <c r="F154" s="46">
        <f t="shared" si="4"/>
        <v>2014</v>
      </c>
      <c r="G154" s="46" t="str">
        <f t="shared" si="5"/>
        <v>2021</v>
      </c>
      <c r="H154" s="9" t="str">
        <f t="shared" si="6"/>
        <v>10/31/2013</v>
      </c>
      <c r="I154" s="9" t="str">
        <f t="shared" si="7"/>
        <v>10/31/2021</v>
      </c>
      <c r="J154" s="9" t="s">
        <v>123</v>
      </c>
      <c r="K154" s="29" t="s">
        <v>344</v>
      </c>
      <c r="L154" s="60">
        <f>VLOOKUP(K154,'5th Cycle APR Raw Data-Final'!$A$3:$P$1977,6,FALSE)</f>
        <v>1218</v>
      </c>
      <c r="M154" s="60">
        <f>IF(AN154&lt;1,SUMIFS('5th Cycle APR Raw Data-Final'!G$3:G$1977,'5th Cycle APR Raw Data-Final'!$A$3:$A$1977,'SB35 Determination Data'!$K154,'5th Cycle APR Raw Data-Final'!$T$3:$T$1977,"&gt;="&amp;'SB35 Determination Data'!$F154,'5th Cycle APR Raw Data-Final'!$T$3:$T$1977,"&lt;"&amp;E154),SUMIFS('5th Cycle APR Raw Data-Final'!G$3:G$1977,'5th Cycle APR Raw Data-Final'!$A$3:$A$1977,'SB35 Determination Data'!$K154,'5th Cycle APR Raw Data-Final'!$T$3:$T$1977,"&gt;="&amp;'SB35 Determination Data'!$F154,'5th Cycle APR Raw Data-Final'!$T$3:$T$1977,"&lt;="&amp;G154))</f>
        <v>6</v>
      </c>
      <c r="N154" s="60">
        <f>IF(AN154&lt;1,SUMIFS('5th Cycle APR Raw Data-Final'!H$3:H$1977,'5th Cycle APR Raw Data-Final'!$A$3:$A$1977,'SB35 Determination Data'!$K154,'5th Cycle APR Raw Data-Final'!$T$3:$T$1977,"&gt;="&amp;'SB35 Determination Data'!$F154,'5th Cycle APR Raw Data-Final'!$T$3:$T$1977,"&lt;"&amp;E154),SUMIFS('5th Cycle APR Raw Data-Final'!H$3:H$1977,'5th Cycle APR Raw Data-Final'!$A$3:$A$1977,'SB35 Determination Data'!$K154,'5th Cycle APR Raw Data-Final'!$T$3:$T$1977,"&gt;="&amp;'SB35 Determination Data'!$F154,'5th Cycle APR Raw Data-Final'!$T$3:$T$1977,"&lt;="&amp;G154))</f>
        <v>6</v>
      </c>
      <c r="O154" s="60">
        <f>IF(AN154&lt;1,SUMIFS('5th Cycle APR Raw Data-Final'!I$3:I$1977,'5th Cycle APR Raw Data-Final'!$A$3:$A$1977,'SB35 Determination Data'!$K154,'5th Cycle APR Raw Data-Final'!$T$3:$T$1977,"&gt;="&amp;'SB35 Determination Data'!$F154,'5th Cycle APR Raw Data-Final'!$T$3:$T$1977,"&lt;"&amp;E154),SUMIFS('5th Cycle APR Raw Data-Final'!I$3:I$1977,'5th Cycle APR Raw Data-Final'!$A$3:$A$1977,'SB35 Determination Data'!$K154,'5th Cycle APR Raw Data-Final'!$T$3:$T$1977,"&gt;="&amp;'SB35 Determination Data'!$F154,'5th Cycle APR Raw Data-Final'!$T$3:$T$1977,"&lt;="&amp;G154))</f>
        <v>0</v>
      </c>
      <c r="P154" s="60">
        <f t="shared" si="8"/>
        <v>1212</v>
      </c>
      <c r="Q154" s="31">
        <f t="shared" si="9"/>
        <v>4.9261083743842365E-3</v>
      </c>
      <c r="R154" s="61">
        <f t="shared" si="10"/>
        <v>609</v>
      </c>
      <c r="S154" s="61">
        <f t="shared" si="11"/>
        <v>0</v>
      </c>
      <c r="T154" s="60">
        <f>VLOOKUP(K154,'5th Cycle APR Raw Data-Final'!$A$3:$P$1977,10,FALSE)</f>
        <v>854</v>
      </c>
      <c r="U154" s="60">
        <f>IF(AN154&lt;1,SUMIFS('5th Cycle APR Raw Data-Final'!K$3:K$1977,'5th Cycle APR Raw Data-Final'!$A$3:$A$1977,'SB35 Determination Data'!$K154,'5th Cycle APR Raw Data-Final'!$T$3:$T$1977,"&gt;="&amp;'SB35 Determination Data'!$F154,'5th Cycle APR Raw Data-Final'!$T$3:$T$1977,"&lt;"&amp;E154),SUMIFS('5th Cycle APR Raw Data-Final'!K$3:K$1977,'5th Cycle APR Raw Data-Final'!$A$3:$A$1977,'SB35 Determination Data'!$K154,'5th Cycle APR Raw Data-Final'!$T$3:$T$1977,"&gt;="&amp;'SB35 Determination Data'!$F154,'5th Cycle APR Raw Data-Final'!$T$3:$T$1977,"&lt;="&amp;G154))</f>
        <v>0</v>
      </c>
      <c r="V154" s="60">
        <f>IF(AN154&lt;1,SUMIFS('5th Cycle APR Raw Data-Final'!L$3:L$1977,'5th Cycle APR Raw Data-Final'!$A$3:$A$1977,'SB35 Determination Data'!$K154,'5th Cycle APR Raw Data-Final'!$T$3:$T$1977,"&gt;="&amp;'SB35 Determination Data'!$F154,'5th Cycle APR Raw Data-Final'!$T$3:$T$1977,"&lt;"&amp;E154),SUMIFS('5th Cycle APR Raw Data-Final'!L$3:L$1977,'5th Cycle APR Raw Data-Final'!$A$3:$A$1977,'SB35 Determination Data'!$K154,'5th Cycle APR Raw Data-Final'!$T$3:$T$1977,"&gt;="&amp;'SB35 Determination Data'!$F154,'5th Cycle APR Raw Data-Final'!$T$3:$T$1977,"&lt;="&amp;G154))</f>
        <v>0</v>
      </c>
      <c r="W154" s="60">
        <f>IF(AN154&lt;1,SUMIFS('5th Cycle APR Raw Data-Final'!M$3:M$1977,'5th Cycle APR Raw Data-Final'!$A$3:$A$1977,'SB35 Determination Data'!$K154,'5th Cycle APR Raw Data-Final'!$T$3:$T$1977,"&gt;="&amp;'SB35 Determination Data'!$F154,'5th Cycle APR Raw Data-Final'!$T$3:$T$1977,"&lt;"&amp;E154),SUMIFS('5th Cycle APR Raw Data-Final'!M$3:M$1977,'5th Cycle APR Raw Data-Final'!$A$3:$A$1977,'SB35 Determination Data'!$K154,'5th Cycle APR Raw Data-Final'!$T$3:$T$1977,"&gt;="&amp;'SB35 Determination Data'!$F154,'5th Cycle APR Raw Data-Final'!$T$3:$T$1977,"&lt;="&amp;G154))</f>
        <v>0</v>
      </c>
      <c r="X154" s="60">
        <f t="shared" si="12"/>
        <v>854</v>
      </c>
      <c r="Y154" s="60">
        <f t="shared" si="13"/>
        <v>0</v>
      </c>
      <c r="Z154" s="60">
        <f t="shared" si="14"/>
        <v>854</v>
      </c>
      <c r="AA154" s="31">
        <f t="shared" si="15"/>
        <v>0</v>
      </c>
      <c r="AB154" s="31">
        <f t="shared" si="16"/>
        <v>0</v>
      </c>
      <c r="AC154" s="60">
        <f>VLOOKUP(K154,'5th Cycle APR Raw Data-Final'!$A$3:$P$1977,14,FALSE)</f>
        <v>862</v>
      </c>
      <c r="AD154" s="60">
        <f>IF(AN154&lt;1,SUMIFS('5th Cycle APR Raw Data-Final'!$O$3:$O$1977,'5th Cycle APR Raw Data-Final'!$A$3:$A$1977,'SB35 Determination Data'!$K154,'5th Cycle APR Raw Data-Final'!$T$3:$T$1977,"&gt;="&amp;'SB35 Determination Data'!$F154,'5th Cycle APR Raw Data-Final'!$T$3:$T$1977,"&lt;"&amp;E154),SUMIFS('5th Cycle APR Raw Data-Final'!$O$3:$O$1977,'5th Cycle APR Raw Data-Final'!$A$3:$A$1977,'SB35 Determination Data'!$K154,'5th Cycle APR Raw Data-Final'!$T$3:$T$1977,"&gt;="&amp;'SB35 Determination Data'!$F154,'5th Cycle APR Raw Data-Final'!$T$3:$T$1977,"&lt;="&amp;G154))</f>
        <v>582</v>
      </c>
      <c r="AE154" s="60">
        <f t="shared" si="17"/>
        <v>280</v>
      </c>
      <c r="AF154" s="31">
        <f t="shared" si="18"/>
        <v>0.67517401392111365</v>
      </c>
      <c r="AG154" s="60">
        <f>VLOOKUP(K154,'5th Cycle APR Raw Data-Final'!$A$3:$P$1977,16,FALSE)</f>
        <v>1699</v>
      </c>
      <c r="AH154" s="60">
        <f>IF(AN154&lt;1,SUMIFS('5th Cycle APR Raw Data-Final'!$Q$3:$Q$1977,'5th Cycle APR Raw Data-Final'!$A$3:$A$1977,'SB35 Determination Data'!$K154,'5th Cycle APR Raw Data-Final'!$T$3:$T$1977,"&gt;="&amp;'SB35 Determination Data'!$F154,'5th Cycle APR Raw Data-Final'!$T$3:$T$1977,"&lt;"&amp;E154),SUMIFS('5th Cycle APR Raw Data-Final'!$Q$3:$Q$1977,'5th Cycle APR Raw Data-Final'!$A$3:$A$1977,'SB35 Determination Data'!$K154,'5th Cycle APR Raw Data-Final'!$T$3:$T$1977,"&gt;="&amp;'SB35 Determination Data'!$F154,'5th Cycle APR Raw Data-Final'!$T$3:$T$1977,"&lt;="&amp;G154))</f>
        <v>924</v>
      </c>
      <c r="AI154" s="60">
        <f t="shared" si="19"/>
        <v>775</v>
      </c>
      <c r="AJ154" s="31">
        <f t="shared" si="20"/>
        <v>0.54384932313125367</v>
      </c>
      <c r="AK154" s="60">
        <f>VLOOKUP(K154,'5th Cycle APR Raw Data-Final'!$A$3:$R$1977,18,FALSE)</f>
        <v>4633</v>
      </c>
      <c r="AL154" s="60">
        <f>IF(AN154&lt;1,SUMIFS('5th Cycle APR Raw Data-Final'!$S$3:$S$1977,'5th Cycle APR Raw Data-Final'!$A$3:$A$1977,'SB35 Determination Data'!$K154,'5th Cycle APR Raw Data-Final'!$T$3:$T$1977,"&gt;="&amp;'SB35 Determination Data'!$F154,'5th Cycle APR Raw Data-Final'!$T$3:$T$1977,"&lt;"&amp;E154),SUMIFS('5th Cycle APR Raw Data-Final'!$S$3:$S$1977,'5th Cycle APR Raw Data-Final'!$A$3:$A$1977,'SB35 Determination Data'!$K154,'5th Cycle APR Raw Data-Final'!$T$3:$T$1977,"&gt;="&amp;'SB35 Determination Data'!$F154,'5th Cycle APR Raw Data-Final'!$T$3:$T$1977,"&lt;="&amp;G154))</f>
        <v>1512</v>
      </c>
      <c r="AM154" s="60">
        <f t="shared" si="21"/>
        <v>3121</v>
      </c>
      <c r="AN154" s="62">
        <f t="shared" si="22"/>
        <v>0.5</v>
      </c>
      <c r="AO154" s="9" t="str">
        <f t="shared" si="23"/>
        <v>NO</v>
      </c>
      <c r="AP154" s="9" t="str">
        <f t="shared" si="24"/>
        <v>YES</v>
      </c>
      <c r="AQ154" s="9" t="str">
        <f t="shared" si="25"/>
        <v>NO</v>
      </c>
      <c r="AR154" s="48" t="str">
        <f>VLOOKUP(K154,'2018Submitted'!$A$2:$C$540,3,FALSE)</f>
        <v>Successful</v>
      </c>
      <c r="AS154" s="9" t="str">
        <f t="shared" si="26"/>
        <v>NO</v>
      </c>
      <c r="AT154" s="9" t="str">
        <f t="shared" si="27"/>
        <v>YES</v>
      </c>
    </row>
    <row r="155" spans="1:46" ht="12.75" customHeight="1" x14ac:dyDescent="0.15">
      <c r="A155" s="9" t="s">
        <v>352</v>
      </c>
      <c r="B155" s="9" t="str">
        <f t="shared" si="0"/>
        <v>FONTANA</v>
      </c>
      <c r="C155" s="31">
        <f t="shared" si="1"/>
        <v>0.625</v>
      </c>
      <c r="D155" s="45">
        <f t="shared" si="2"/>
        <v>8</v>
      </c>
      <c r="E155" s="46">
        <f t="shared" si="3"/>
        <v>2018</v>
      </c>
      <c r="F155" s="46">
        <f t="shared" si="4"/>
        <v>2014</v>
      </c>
      <c r="G155" s="46" t="str">
        <f t="shared" si="5"/>
        <v>2021</v>
      </c>
      <c r="H155" s="9" t="str">
        <f t="shared" si="6"/>
        <v>10/15/2013</v>
      </c>
      <c r="I155" s="9" t="str">
        <f t="shared" si="7"/>
        <v>10/15/2021</v>
      </c>
      <c r="J155" s="9" t="s">
        <v>144</v>
      </c>
      <c r="K155" s="29" t="s">
        <v>359</v>
      </c>
      <c r="L155" s="60">
        <f>VLOOKUP(K155,'5th Cycle APR Raw Data-Final'!$A$3:$P$1977,6,FALSE)</f>
        <v>1442</v>
      </c>
      <c r="M155" s="60">
        <f>IF(AN155&lt;1,SUMIFS('5th Cycle APR Raw Data-Final'!G$3:G$1977,'5th Cycle APR Raw Data-Final'!$A$3:$A$1977,'SB35 Determination Data'!$K155,'5th Cycle APR Raw Data-Final'!$T$3:$T$1977,"&gt;="&amp;'SB35 Determination Data'!$F155,'5th Cycle APR Raw Data-Final'!$T$3:$T$1977,"&lt;"&amp;E155),SUMIFS('5th Cycle APR Raw Data-Final'!G$3:G$1977,'5th Cycle APR Raw Data-Final'!$A$3:$A$1977,'SB35 Determination Data'!$K155,'5th Cycle APR Raw Data-Final'!$T$3:$T$1977,"&gt;="&amp;'SB35 Determination Data'!$F155,'5th Cycle APR Raw Data-Final'!$T$3:$T$1977,"&lt;="&amp;G155))</f>
        <v>63</v>
      </c>
      <c r="N155" s="60">
        <f>IF(AN155&lt;1,SUMIFS('5th Cycle APR Raw Data-Final'!H$3:H$1977,'5th Cycle APR Raw Data-Final'!$A$3:$A$1977,'SB35 Determination Data'!$K155,'5th Cycle APR Raw Data-Final'!$T$3:$T$1977,"&gt;="&amp;'SB35 Determination Data'!$F155,'5th Cycle APR Raw Data-Final'!$T$3:$T$1977,"&lt;"&amp;E155),SUMIFS('5th Cycle APR Raw Data-Final'!H$3:H$1977,'5th Cycle APR Raw Data-Final'!$A$3:$A$1977,'SB35 Determination Data'!$K155,'5th Cycle APR Raw Data-Final'!$T$3:$T$1977,"&gt;="&amp;'SB35 Determination Data'!$F155,'5th Cycle APR Raw Data-Final'!$T$3:$T$1977,"&lt;="&amp;G155))</f>
        <v>63</v>
      </c>
      <c r="O155" s="60">
        <f>IF(AN155&lt;1,SUMIFS('5th Cycle APR Raw Data-Final'!I$3:I$1977,'5th Cycle APR Raw Data-Final'!$A$3:$A$1977,'SB35 Determination Data'!$K155,'5th Cycle APR Raw Data-Final'!$T$3:$T$1977,"&gt;="&amp;'SB35 Determination Data'!$F155,'5th Cycle APR Raw Data-Final'!$T$3:$T$1977,"&lt;"&amp;E155),SUMIFS('5th Cycle APR Raw Data-Final'!I$3:I$1977,'5th Cycle APR Raw Data-Final'!$A$3:$A$1977,'SB35 Determination Data'!$K155,'5th Cycle APR Raw Data-Final'!$T$3:$T$1977,"&gt;="&amp;'SB35 Determination Data'!$F155,'5th Cycle APR Raw Data-Final'!$T$3:$T$1977,"&lt;="&amp;G155))</f>
        <v>0</v>
      </c>
      <c r="P155" s="60">
        <f t="shared" si="8"/>
        <v>1379</v>
      </c>
      <c r="Q155" s="31">
        <f t="shared" si="9"/>
        <v>4.3689320388349516E-2</v>
      </c>
      <c r="R155" s="61">
        <f t="shared" si="10"/>
        <v>721</v>
      </c>
      <c r="S155" s="61">
        <f t="shared" si="11"/>
        <v>0</v>
      </c>
      <c r="T155" s="60">
        <f>VLOOKUP(K155,'5th Cycle APR Raw Data-Final'!$A$3:$P$1977,10,FALSE)</f>
        <v>974</v>
      </c>
      <c r="U155" s="60">
        <f>IF(AN155&lt;1,SUMIFS('5th Cycle APR Raw Data-Final'!K$3:K$1977,'5th Cycle APR Raw Data-Final'!$A$3:$A$1977,'SB35 Determination Data'!$K155,'5th Cycle APR Raw Data-Final'!$T$3:$T$1977,"&gt;="&amp;'SB35 Determination Data'!$F155,'5th Cycle APR Raw Data-Final'!$T$3:$T$1977,"&lt;"&amp;E155),SUMIFS('5th Cycle APR Raw Data-Final'!K$3:K$1977,'5th Cycle APR Raw Data-Final'!$A$3:$A$1977,'SB35 Determination Data'!$K155,'5th Cycle APR Raw Data-Final'!$T$3:$T$1977,"&gt;="&amp;'SB35 Determination Data'!$F155,'5th Cycle APR Raw Data-Final'!$T$3:$T$1977,"&lt;="&amp;G155))</f>
        <v>147</v>
      </c>
      <c r="V155" s="60">
        <f>IF(AN155&lt;1,SUMIFS('5th Cycle APR Raw Data-Final'!L$3:L$1977,'5th Cycle APR Raw Data-Final'!$A$3:$A$1977,'SB35 Determination Data'!$K155,'5th Cycle APR Raw Data-Final'!$T$3:$T$1977,"&gt;="&amp;'SB35 Determination Data'!$F155,'5th Cycle APR Raw Data-Final'!$T$3:$T$1977,"&lt;"&amp;E155),SUMIFS('5th Cycle APR Raw Data-Final'!L$3:L$1977,'5th Cycle APR Raw Data-Final'!$A$3:$A$1977,'SB35 Determination Data'!$K155,'5th Cycle APR Raw Data-Final'!$T$3:$T$1977,"&gt;="&amp;'SB35 Determination Data'!$F155,'5th Cycle APR Raw Data-Final'!$T$3:$T$1977,"&lt;="&amp;G155))</f>
        <v>147</v>
      </c>
      <c r="W155" s="60">
        <f>IF(AN155&lt;1,SUMIFS('5th Cycle APR Raw Data-Final'!M$3:M$1977,'5th Cycle APR Raw Data-Final'!$A$3:$A$1977,'SB35 Determination Data'!$K155,'5th Cycle APR Raw Data-Final'!$T$3:$T$1977,"&gt;="&amp;'SB35 Determination Data'!$F155,'5th Cycle APR Raw Data-Final'!$T$3:$T$1977,"&lt;"&amp;E155),SUMIFS('5th Cycle APR Raw Data-Final'!M$3:M$1977,'5th Cycle APR Raw Data-Final'!$A$3:$A$1977,'SB35 Determination Data'!$K155,'5th Cycle APR Raw Data-Final'!$T$3:$T$1977,"&gt;="&amp;'SB35 Determination Data'!$F155,'5th Cycle APR Raw Data-Final'!$T$3:$T$1977,"&lt;="&amp;G155))</f>
        <v>0</v>
      </c>
      <c r="X155" s="60">
        <f t="shared" si="12"/>
        <v>827</v>
      </c>
      <c r="Y155" s="60">
        <f t="shared" si="13"/>
        <v>147</v>
      </c>
      <c r="Z155" s="60">
        <f t="shared" si="14"/>
        <v>827</v>
      </c>
      <c r="AA155" s="31">
        <f t="shared" si="15"/>
        <v>0.15092402464065707</v>
      </c>
      <c r="AB155" s="31">
        <f t="shared" si="16"/>
        <v>0.15092402464065707</v>
      </c>
      <c r="AC155" s="60">
        <f>VLOOKUP(K155,'5th Cycle APR Raw Data-Final'!$A$3:$P$1977,14,FALSE)</f>
        <v>1090</v>
      </c>
      <c r="AD155" s="60">
        <f>IF(AN155&lt;1,SUMIFS('5th Cycle APR Raw Data-Final'!$O$3:$O$1977,'5th Cycle APR Raw Data-Final'!$A$3:$A$1977,'SB35 Determination Data'!$K155,'5th Cycle APR Raw Data-Final'!$T$3:$T$1977,"&gt;="&amp;'SB35 Determination Data'!$F155,'5th Cycle APR Raw Data-Final'!$T$3:$T$1977,"&lt;"&amp;E155),SUMIFS('5th Cycle APR Raw Data-Final'!$O$3:$O$1977,'5th Cycle APR Raw Data-Final'!$A$3:$A$1977,'SB35 Determination Data'!$K155,'5th Cycle APR Raw Data-Final'!$T$3:$T$1977,"&gt;="&amp;'SB35 Determination Data'!$F155,'5th Cycle APR Raw Data-Final'!$T$3:$T$1977,"&lt;="&amp;G155))</f>
        <v>0</v>
      </c>
      <c r="AE155" s="60">
        <f t="shared" si="17"/>
        <v>1090</v>
      </c>
      <c r="AF155" s="31">
        <f t="shared" si="18"/>
        <v>0</v>
      </c>
      <c r="AG155" s="60">
        <f>VLOOKUP(K155,'5th Cycle APR Raw Data-Final'!$A$3:$P$1977,16,FALSE)</f>
        <v>2471</v>
      </c>
      <c r="AH155" s="60">
        <f>IF(AN155&lt;1,SUMIFS('5th Cycle APR Raw Data-Final'!$Q$3:$Q$1977,'5th Cycle APR Raw Data-Final'!$A$3:$A$1977,'SB35 Determination Data'!$K155,'5th Cycle APR Raw Data-Final'!$T$3:$T$1977,"&gt;="&amp;'SB35 Determination Data'!$F155,'5th Cycle APR Raw Data-Final'!$T$3:$T$1977,"&lt;"&amp;E155),SUMIFS('5th Cycle APR Raw Data-Final'!$Q$3:$Q$1977,'5th Cycle APR Raw Data-Final'!$A$3:$A$1977,'SB35 Determination Data'!$K155,'5th Cycle APR Raw Data-Final'!$T$3:$T$1977,"&gt;="&amp;'SB35 Determination Data'!$F155,'5th Cycle APR Raw Data-Final'!$T$3:$T$1977,"&lt;="&amp;G155))</f>
        <v>1505</v>
      </c>
      <c r="AI155" s="60">
        <f t="shared" si="19"/>
        <v>966</v>
      </c>
      <c r="AJ155" s="31">
        <f t="shared" si="20"/>
        <v>0.60906515580736542</v>
      </c>
      <c r="AK155" s="60">
        <f>VLOOKUP(K155,'5th Cycle APR Raw Data-Final'!$A$3:$R$1977,18,FALSE)</f>
        <v>5977</v>
      </c>
      <c r="AL155" s="60">
        <f>IF(AN155&lt;1,SUMIFS('5th Cycle APR Raw Data-Final'!$S$3:$S$1977,'5th Cycle APR Raw Data-Final'!$A$3:$A$1977,'SB35 Determination Data'!$K155,'5th Cycle APR Raw Data-Final'!$T$3:$T$1977,"&gt;="&amp;'SB35 Determination Data'!$F155,'5th Cycle APR Raw Data-Final'!$T$3:$T$1977,"&lt;"&amp;E155),SUMIFS('5th Cycle APR Raw Data-Final'!$S$3:$S$1977,'5th Cycle APR Raw Data-Final'!$A$3:$A$1977,'SB35 Determination Data'!$K155,'5th Cycle APR Raw Data-Final'!$T$3:$T$1977,"&gt;="&amp;'SB35 Determination Data'!$F155,'5th Cycle APR Raw Data-Final'!$T$3:$T$1977,"&lt;="&amp;G155))</f>
        <v>1715</v>
      </c>
      <c r="AM155" s="60">
        <f t="shared" si="21"/>
        <v>4262</v>
      </c>
      <c r="AN155" s="62">
        <f t="shared" si="22"/>
        <v>0.5</v>
      </c>
      <c r="AO155" s="9" t="str">
        <f t="shared" si="23"/>
        <v>NO</v>
      </c>
      <c r="AP155" s="9" t="str">
        <f t="shared" si="24"/>
        <v>YES</v>
      </c>
      <c r="AQ155" s="9" t="str">
        <f t="shared" si="25"/>
        <v>NO</v>
      </c>
      <c r="AR155" s="48" t="str">
        <f>VLOOKUP(K155,'2018Submitted'!$A$2:$C$540,3,FALSE)</f>
        <v>Successful</v>
      </c>
      <c r="AS155" s="9" t="str">
        <f t="shared" si="26"/>
        <v>NO</v>
      </c>
      <c r="AT155" s="9" t="str">
        <f t="shared" si="27"/>
        <v>YES</v>
      </c>
    </row>
    <row r="156" spans="1:46" ht="12.75" customHeight="1" x14ac:dyDescent="0.15">
      <c r="A156" s="9" t="s">
        <v>244</v>
      </c>
      <c r="B156" s="9" t="str">
        <f t="shared" si="0"/>
        <v>FORT BRAGG</v>
      </c>
      <c r="C156" s="31">
        <f t="shared" si="1"/>
        <v>1</v>
      </c>
      <c r="D156" s="45">
        <f t="shared" si="2"/>
        <v>5</v>
      </c>
      <c r="E156" s="46">
        <f t="shared" si="3"/>
        <v>2017</v>
      </c>
      <c r="F156" s="46">
        <f t="shared" si="4"/>
        <v>2014</v>
      </c>
      <c r="G156" s="46">
        <f t="shared" si="5"/>
        <v>2018</v>
      </c>
      <c r="H156" s="9" t="str">
        <f t="shared" si="6"/>
        <v>06/30/2014</v>
      </c>
      <c r="I156" s="9" t="str">
        <f t="shared" si="7"/>
        <v>06/30/2019</v>
      </c>
      <c r="J156" s="9" t="s">
        <v>83</v>
      </c>
      <c r="K156" s="29" t="s">
        <v>245</v>
      </c>
      <c r="L156" s="60">
        <f>VLOOKUP(K156,'5th Cycle APR Raw Data-Final'!$A$3:$P$1977,6,FALSE)</f>
        <v>5</v>
      </c>
      <c r="M156" s="60">
        <f>IF(AN156&lt;1,SUMIFS('5th Cycle APR Raw Data-Final'!G$3:G$1977,'5th Cycle APR Raw Data-Final'!$A$3:$A$1977,'SB35 Determination Data'!$K156,'5th Cycle APR Raw Data-Final'!$T$3:$T$1977,"&gt;="&amp;'SB35 Determination Data'!$F156,'5th Cycle APR Raw Data-Final'!$T$3:$T$1977,"&lt;"&amp;E156),SUMIFS('5th Cycle APR Raw Data-Final'!G$3:G$1977,'5th Cycle APR Raw Data-Final'!$A$3:$A$1977,'SB35 Determination Data'!$K156,'5th Cycle APR Raw Data-Final'!$T$3:$T$1977,"&gt;="&amp;'SB35 Determination Data'!$F156,'5th Cycle APR Raw Data-Final'!$T$3:$T$1977,"&lt;="&amp;G156))</f>
        <v>0</v>
      </c>
      <c r="N156" s="60">
        <f>IF(AN156&lt;1,SUMIFS('5th Cycle APR Raw Data-Final'!H$3:H$1977,'5th Cycle APR Raw Data-Final'!$A$3:$A$1977,'SB35 Determination Data'!$K156,'5th Cycle APR Raw Data-Final'!$T$3:$T$1977,"&gt;="&amp;'SB35 Determination Data'!$F156,'5th Cycle APR Raw Data-Final'!$T$3:$T$1977,"&lt;"&amp;E156),SUMIFS('5th Cycle APR Raw Data-Final'!H$3:H$1977,'5th Cycle APR Raw Data-Final'!$A$3:$A$1977,'SB35 Determination Data'!$K156,'5th Cycle APR Raw Data-Final'!$T$3:$T$1977,"&gt;="&amp;'SB35 Determination Data'!$F156,'5th Cycle APR Raw Data-Final'!$T$3:$T$1977,"&lt;="&amp;G156))</f>
        <v>0</v>
      </c>
      <c r="O156" s="60">
        <f>IF(AN156&lt;1,SUMIFS('5th Cycle APR Raw Data-Final'!I$3:I$1977,'5th Cycle APR Raw Data-Final'!$A$3:$A$1977,'SB35 Determination Data'!$K156,'5th Cycle APR Raw Data-Final'!$T$3:$T$1977,"&gt;="&amp;'SB35 Determination Data'!$F156,'5th Cycle APR Raw Data-Final'!$T$3:$T$1977,"&lt;"&amp;E156),SUMIFS('5th Cycle APR Raw Data-Final'!I$3:I$1977,'5th Cycle APR Raw Data-Final'!$A$3:$A$1977,'SB35 Determination Data'!$K156,'5th Cycle APR Raw Data-Final'!$T$3:$T$1977,"&gt;="&amp;'SB35 Determination Data'!$F156,'5th Cycle APR Raw Data-Final'!$T$3:$T$1977,"&lt;="&amp;G156))</f>
        <v>0</v>
      </c>
      <c r="P156" s="60">
        <f t="shared" si="8"/>
        <v>5</v>
      </c>
      <c r="Q156" s="31">
        <f t="shared" si="9"/>
        <v>0</v>
      </c>
      <c r="R156" s="61">
        <f t="shared" si="10"/>
        <v>5</v>
      </c>
      <c r="S156" s="61">
        <f t="shared" si="11"/>
        <v>0</v>
      </c>
      <c r="T156" s="60">
        <f>VLOOKUP(K156,'5th Cycle APR Raw Data-Final'!$A$3:$P$1977,10,FALSE)</f>
        <v>3</v>
      </c>
      <c r="U156" s="60">
        <f>IF(AN156&lt;1,SUMIFS('5th Cycle APR Raw Data-Final'!K$3:K$1977,'5th Cycle APR Raw Data-Final'!$A$3:$A$1977,'SB35 Determination Data'!$K156,'5th Cycle APR Raw Data-Final'!$T$3:$T$1977,"&gt;="&amp;'SB35 Determination Data'!$F156,'5th Cycle APR Raw Data-Final'!$T$3:$T$1977,"&lt;"&amp;E156),SUMIFS('5th Cycle APR Raw Data-Final'!K$3:K$1977,'5th Cycle APR Raw Data-Final'!$A$3:$A$1977,'SB35 Determination Data'!$K156,'5th Cycle APR Raw Data-Final'!$T$3:$T$1977,"&gt;="&amp;'SB35 Determination Data'!$F156,'5th Cycle APR Raw Data-Final'!$T$3:$T$1977,"&lt;="&amp;G156))</f>
        <v>2</v>
      </c>
      <c r="V156" s="60">
        <f>IF(AN156&lt;1,SUMIFS('5th Cycle APR Raw Data-Final'!L$3:L$1977,'5th Cycle APR Raw Data-Final'!$A$3:$A$1977,'SB35 Determination Data'!$K156,'5th Cycle APR Raw Data-Final'!$T$3:$T$1977,"&gt;="&amp;'SB35 Determination Data'!$F156,'5th Cycle APR Raw Data-Final'!$T$3:$T$1977,"&lt;"&amp;E156),SUMIFS('5th Cycle APR Raw Data-Final'!L$3:L$1977,'5th Cycle APR Raw Data-Final'!$A$3:$A$1977,'SB35 Determination Data'!$K156,'5th Cycle APR Raw Data-Final'!$T$3:$T$1977,"&gt;="&amp;'SB35 Determination Data'!$F156,'5th Cycle APR Raw Data-Final'!$T$3:$T$1977,"&lt;="&amp;G156))</f>
        <v>2</v>
      </c>
      <c r="W156" s="60">
        <f>IF(AN156&lt;1,SUMIFS('5th Cycle APR Raw Data-Final'!M$3:M$1977,'5th Cycle APR Raw Data-Final'!$A$3:$A$1977,'SB35 Determination Data'!$K156,'5th Cycle APR Raw Data-Final'!$T$3:$T$1977,"&gt;="&amp;'SB35 Determination Data'!$F156,'5th Cycle APR Raw Data-Final'!$T$3:$T$1977,"&lt;"&amp;E156),SUMIFS('5th Cycle APR Raw Data-Final'!M$3:M$1977,'5th Cycle APR Raw Data-Final'!$A$3:$A$1977,'SB35 Determination Data'!$K156,'5th Cycle APR Raw Data-Final'!$T$3:$T$1977,"&gt;="&amp;'SB35 Determination Data'!$F156,'5th Cycle APR Raw Data-Final'!$T$3:$T$1977,"&lt;="&amp;G156))</f>
        <v>0</v>
      </c>
      <c r="X156" s="60">
        <f t="shared" si="12"/>
        <v>1</v>
      </c>
      <c r="Y156" s="60">
        <f t="shared" si="13"/>
        <v>2</v>
      </c>
      <c r="Z156" s="60">
        <f t="shared" si="14"/>
        <v>1</v>
      </c>
      <c r="AA156" s="31">
        <f t="shared" si="15"/>
        <v>0.66666666666666663</v>
      </c>
      <c r="AB156" s="31">
        <f t="shared" si="16"/>
        <v>0.66666666666666663</v>
      </c>
      <c r="AC156" s="60">
        <f>VLOOKUP(K156,'5th Cycle APR Raw Data-Final'!$A$3:$P$1977,14,FALSE)</f>
        <v>3</v>
      </c>
      <c r="AD156" s="60">
        <f>IF(AN156&lt;1,SUMIFS('5th Cycle APR Raw Data-Final'!$O$3:$O$1977,'5th Cycle APR Raw Data-Final'!$A$3:$A$1977,'SB35 Determination Data'!$K156,'5th Cycle APR Raw Data-Final'!$T$3:$T$1977,"&gt;="&amp;'SB35 Determination Data'!$F156,'5th Cycle APR Raw Data-Final'!$T$3:$T$1977,"&lt;"&amp;E156),SUMIFS('5th Cycle APR Raw Data-Final'!$O$3:$O$1977,'5th Cycle APR Raw Data-Final'!$A$3:$A$1977,'SB35 Determination Data'!$K156,'5th Cycle APR Raw Data-Final'!$T$3:$T$1977,"&gt;="&amp;'SB35 Determination Data'!$F156,'5th Cycle APR Raw Data-Final'!$T$3:$T$1977,"&lt;="&amp;G156))</f>
        <v>0</v>
      </c>
      <c r="AE156" s="60">
        <f t="shared" si="17"/>
        <v>3</v>
      </c>
      <c r="AF156" s="31">
        <f t="shared" si="18"/>
        <v>0</v>
      </c>
      <c r="AG156" s="60">
        <f>VLOOKUP(K156,'5th Cycle APR Raw Data-Final'!$A$3:$P$1977,16,FALSE)</f>
        <v>9</v>
      </c>
      <c r="AH156" s="60">
        <f>IF(AN156&lt;1,SUMIFS('5th Cycle APR Raw Data-Final'!$Q$3:$Q$1977,'5th Cycle APR Raw Data-Final'!$A$3:$A$1977,'SB35 Determination Data'!$K156,'5th Cycle APR Raw Data-Final'!$T$3:$T$1977,"&gt;="&amp;'SB35 Determination Data'!$F156,'5th Cycle APR Raw Data-Final'!$T$3:$T$1977,"&lt;"&amp;E156),SUMIFS('5th Cycle APR Raw Data-Final'!$Q$3:$Q$1977,'5th Cycle APR Raw Data-Final'!$A$3:$A$1977,'SB35 Determination Data'!$K156,'5th Cycle APR Raw Data-Final'!$T$3:$T$1977,"&gt;="&amp;'SB35 Determination Data'!$F156,'5th Cycle APR Raw Data-Final'!$T$3:$T$1977,"&lt;="&amp;G156))</f>
        <v>12</v>
      </c>
      <c r="AI156" s="60">
        <f t="shared" si="19"/>
        <v>0</v>
      </c>
      <c r="AJ156" s="31">
        <f t="shared" si="20"/>
        <v>1.3333333333333333</v>
      </c>
      <c r="AK156" s="60">
        <f>VLOOKUP(K156,'5th Cycle APR Raw Data-Final'!$A$3:$R$1977,18,FALSE)</f>
        <v>20</v>
      </c>
      <c r="AL156" s="60">
        <f>IF(AN156&lt;1,SUMIFS('5th Cycle APR Raw Data-Final'!$S$3:$S$1977,'5th Cycle APR Raw Data-Final'!$A$3:$A$1977,'SB35 Determination Data'!$K156,'5th Cycle APR Raw Data-Final'!$T$3:$T$1977,"&gt;="&amp;'SB35 Determination Data'!$F156,'5th Cycle APR Raw Data-Final'!$T$3:$T$1977,"&lt;"&amp;E156),SUMIFS('5th Cycle APR Raw Data-Final'!$S$3:$S$1977,'5th Cycle APR Raw Data-Final'!$A$3:$A$1977,'SB35 Determination Data'!$K156,'5th Cycle APR Raw Data-Final'!$T$3:$T$1977,"&gt;="&amp;'SB35 Determination Data'!$F156,'5th Cycle APR Raw Data-Final'!$T$3:$T$1977,"&lt;="&amp;G156))</f>
        <v>14</v>
      </c>
      <c r="AM156" s="60">
        <f t="shared" si="21"/>
        <v>9</v>
      </c>
      <c r="AN156" s="62">
        <f t="shared" si="22"/>
        <v>1</v>
      </c>
      <c r="AO156" s="9" t="str">
        <f t="shared" si="23"/>
        <v>NO</v>
      </c>
      <c r="AP156" s="9" t="str">
        <f t="shared" si="24"/>
        <v>YES</v>
      </c>
      <c r="AQ156" s="9" t="str">
        <f t="shared" si="25"/>
        <v>NO</v>
      </c>
      <c r="AR156" s="48" t="str">
        <f>VLOOKUP(K156,'2018Submitted'!$A$2:$C$540,3,FALSE)</f>
        <v>Successful</v>
      </c>
      <c r="AS156" s="9" t="str">
        <f t="shared" si="26"/>
        <v>NO</v>
      </c>
      <c r="AT156" s="9" t="str">
        <f t="shared" si="27"/>
        <v>YES</v>
      </c>
    </row>
    <row r="157" spans="1:46" ht="12.75" customHeight="1" x14ac:dyDescent="0.15">
      <c r="A157" s="9" t="s">
        <v>554</v>
      </c>
      <c r="B157" s="9" t="str">
        <f t="shared" si="0"/>
        <v>FORT JONES</v>
      </c>
      <c r="C157" s="31">
        <f t="shared" si="1"/>
        <v>1</v>
      </c>
      <c r="D157" s="45">
        <f t="shared" si="2"/>
        <v>5</v>
      </c>
      <c r="E157" s="46">
        <f t="shared" si="3"/>
        <v>2017</v>
      </c>
      <c r="F157" s="46">
        <f t="shared" si="4"/>
        <v>2014</v>
      </c>
      <c r="G157" s="46">
        <f t="shared" si="5"/>
        <v>2018</v>
      </c>
      <c r="H157" s="9" t="str">
        <f t="shared" si="6"/>
        <v>06/30/2014</v>
      </c>
      <c r="I157" s="9" t="str">
        <f t="shared" si="7"/>
        <v>06/30/2019</v>
      </c>
      <c r="J157" s="9" t="s">
        <v>83</v>
      </c>
      <c r="K157" s="29" t="s">
        <v>593</v>
      </c>
      <c r="L157" s="60" t="e">
        <f>VLOOKUP(K157,'5th Cycle APR Raw Data-Final'!$A$3:$P$1977,6,FALSE)</f>
        <v>#N/A</v>
      </c>
      <c r="M157" s="60">
        <f>IF(AN157&lt;1,SUMIFS('5th Cycle APR Raw Data-Final'!G$3:G$1977,'5th Cycle APR Raw Data-Final'!$A$3:$A$1977,'SB35 Determination Data'!$K157,'5th Cycle APR Raw Data-Final'!$T$3:$T$1977,"&gt;="&amp;'SB35 Determination Data'!$F157,'5th Cycle APR Raw Data-Final'!$T$3:$T$1977,"&lt;"&amp;E157),SUMIFS('5th Cycle APR Raw Data-Final'!G$3:G$1977,'5th Cycle APR Raw Data-Final'!$A$3:$A$1977,'SB35 Determination Data'!$K157,'5th Cycle APR Raw Data-Final'!$T$3:$T$1977,"&gt;="&amp;'SB35 Determination Data'!$F157,'5th Cycle APR Raw Data-Final'!$T$3:$T$1977,"&lt;="&amp;G157))</f>
        <v>0</v>
      </c>
      <c r="N157" s="60">
        <f>IF(AN157&lt;1,SUMIFS('5th Cycle APR Raw Data-Final'!H$3:H$1977,'5th Cycle APR Raw Data-Final'!$A$3:$A$1977,'SB35 Determination Data'!$K157,'5th Cycle APR Raw Data-Final'!$T$3:$T$1977,"&gt;="&amp;'SB35 Determination Data'!$F157,'5th Cycle APR Raw Data-Final'!$T$3:$T$1977,"&lt;"&amp;E157),SUMIFS('5th Cycle APR Raw Data-Final'!H$3:H$1977,'5th Cycle APR Raw Data-Final'!$A$3:$A$1977,'SB35 Determination Data'!$K157,'5th Cycle APR Raw Data-Final'!$T$3:$T$1977,"&gt;="&amp;'SB35 Determination Data'!$F157,'5th Cycle APR Raw Data-Final'!$T$3:$T$1977,"&lt;="&amp;G157))</f>
        <v>0</v>
      </c>
      <c r="O157" s="60">
        <f>IF(AN157&lt;1,SUMIFS('5th Cycle APR Raw Data-Final'!I$3:I$1977,'5th Cycle APR Raw Data-Final'!$A$3:$A$1977,'SB35 Determination Data'!$K157,'5th Cycle APR Raw Data-Final'!$T$3:$T$1977,"&gt;="&amp;'SB35 Determination Data'!$F157,'5th Cycle APR Raw Data-Final'!$T$3:$T$1977,"&lt;"&amp;E157),SUMIFS('5th Cycle APR Raw Data-Final'!I$3:I$1977,'5th Cycle APR Raw Data-Final'!$A$3:$A$1977,'SB35 Determination Data'!$K157,'5th Cycle APR Raw Data-Final'!$T$3:$T$1977,"&gt;="&amp;'SB35 Determination Data'!$F157,'5th Cycle APR Raw Data-Final'!$T$3:$T$1977,"&lt;="&amp;G157))</f>
        <v>0</v>
      </c>
      <c r="P157" s="60" t="e">
        <f t="shared" si="8"/>
        <v>#N/A</v>
      </c>
      <c r="Q157" s="31" t="str">
        <f t="shared" si="9"/>
        <v>No 2018 Annual Progress Report</v>
      </c>
      <c r="R157" s="61" t="e">
        <f t="shared" si="10"/>
        <v>#N/A</v>
      </c>
      <c r="S157" s="61" t="e">
        <f t="shared" si="11"/>
        <v>#N/A</v>
      </c>
      <c r="T157" s="60" t="e">
        <f>VLOOKUP(K157,'5th Cycle APR Raw Data-Final'!$A$3:$P$1977,10,FALSE)</f>
        <v>#N/A</v>
      </c>
      <c r="U157" s="60">
        <f>IF(AN157&lt;1,SUMIFS('5th Cycle APR Raw Data-Final'!K$3:K$1977,'5th Cycle APR Raw Data-Final'!$A$3:$A$1977,'SB35 Determination Data'!$K157,'5th Cycle APR Raw Data-Final'!$T$3:$T$1977,"&gt;="&amp;'SB35 Determination Data'!$F157,'5th Cycle APR Raw Data-Final'!$T$3:$T$1977,"&lt;"&amp;E157),SUMIFS('5th Cycle APR Raw Data-Final'!K$3:K$1977,'5th Cycle APR Raw Data-Final'!$A$3:$A$1977,'SB35 Determination Data'!$K157,'5th Cycle APR Raw Data-Final'!$T$3:$T$1977,"&gt;="&amp;'SB35 Determination Data'!$F157,'5th Cycle APR Raw Data-Final'!$T$3:$T$1977,"&lt;="&amp;G157))</f>
        <v>0</v>
      </c>
      <c r="V157" s="60">
        <f>IF(AN157&lt;1,SUMIFS('5th Cycle APR Raw Data-Final'!L$3:L$1977,'5th Cycle APR Raw Data-Final'!$A$3:$A$1977,'SB35 Determination Data'!$K157,'5th Cycle APR Raw Data-Final'!$T$3:$T$1977,"&gt;="&amp;'SB35 Determination Data'!$F157,'5th Cycle APR Raw Data-Final'!$T$3:$T$1977,"&lt;"&amp;E157),SUMIFS('5th Cycle APR Raw Data-Final'!L$3:L$1977,'5th Cycle APR Raw Data-Final'!$A$3:$A$1977,'SB35 Determination Data'!$K157,'5th Cycle APR Raw Data-Final'!$T$3:$T$1977,"&gt;="&amp;'SB35 Determination Data'!$F157,'5th Cycle APR Raw Data-Final'!$T$3:$T$1977,"&lt;="&amp;G157))</f>
        <v>0</v>
      </c>
      <c r="W157" s="60">
        <f>IF(AN157&lt;1,SUMIFS('5th Cycle APR Raw Data-Final'!M$3:M$1977,'5th Cycle APR Raw Data-Final'!$A$3:$A$1977,'SB35 Determination Data'!$K157,'5th Cycle APR Raw Data-Final'!$T$3:$T$1977,"&gt;="&amp;'SB35 Determination Data'!$F157,'5th Cycle APR Raw Data-Final'!$T$3:$T$1977,"&lt;"&amp;E157),SUMIFS('5th Cycle APR Raw Data-Final'!M$3:M$1977,'5th Cycle APR Raw Data-Final'!$A$3:$A$1977,'SB35 Determination Data'!$K157,'5th Cycle APR Raw Data-Final'!$T$3:$T$1977,"&gt;="&amp;'SB35 Determination Data'!$F157,'5th Cycle APR Raw Data-Final'!$T$3:$T$1977,"&lt;="&amp;G157))</f>
        <v>0</v>
      </c>
      <c r="X157" s="60" t="e">
        <f t="shared" si="12"/>
        <v>#N/A</v>
      </c>
      <c r="Y157" s="60" t="e">
        <f t="shared" si="13"/>
        <v>#N/A</v>
      </c>
      <c r="Z157" s="60" t="e">
        <f t="shared" si="14"/>
        <v>#N/A</v>
      </c>
      <c r="AA157" s="31" t="str">
        <f t="shared" si="15"/>
        <v>No 2018 Annual Progress Report</v>
      </c>
      <c r="AB157" s="31" t="str">
        <f t="shared" si="16"/>
        <v>No 2018 Annual Progress Report</v>
      </c>
      <c r="AC157" s="60" t="e">
        <f>VLOOKUP(K157,'5th Cycle APR Raw Data-Final'!$A$3:$P$1977,14,FALSE)</f>
        <v>#N/A</v>
      </c>
      <c r="AD157" s="60">
        <f>IF(AN157&lt;1,SUMIFS('5th Cycle APR Raw Data-Final'!$O$3:$O$1977,'5th Cycle APR Raw Data-Final'!$A$3:$A$1977,'SB35 Determination Data'!$K157,'5th Cycle APR Raw Data-Final'!$T$3:$T$1977,"&gt;="&amp;'SB35 Determination Data'!$F157,'5th Cycle APR Raw Data-Final'!$T$3:$T$1977,"&lt;"&amp;E157),SUMIFS('5th Cycle APR Raw Data-Final'!$O$3:$O$1977,'5th Cycle APR Raw Data-Final'!$A$3:$A$1977,'SB35 Determination Data'!$K157,'5th Cycle APR Raw Data-Final'!$T$3:$T$1977,"&gt;="&amp;'SB35 Determination Data'!$F157,'5th Cycle APR Raw Data-Final'!$T$3:$T$1977,"&lt;="&amp;G157))</f>
        <v>0</v>
      </c>
      <c r="AE157" s="60" t="e">
        <f t="shared" si="17"/>
        <v>#N/A</v>
      </c>
      <c r="AF157" s="31" t="str">
        <f t="shared" si="18"/>
        <v>No 2018 Annual Progress Report</v>
      </c>
      <c r="AG157" s="60" t="e">
        <f>VLOOKUP(K157,'5th Cycle APR Raw Data-Final'!$A$3:$P$1977,16,FALSE)</f>
        <v>#N/A</v>
      </c>
      <c r="AH157" s="60">
        <f>IF(AN157&lt;1,SUMIFS('5th Cycle APR Raw Data-Final'!$Q$3:$Q$1977,'5th Cycle APR Raw Data-Final'!$A$3:$A$1977,'SB35 Determination Data'!$K157,'5th Cycle APR Raw Data-Final'!$T$3:$T$1977,"&gt;="&amp;'SB35 Determination Data'!$F157,'5th Cycle APR Raw Data-Final'!$T$3:$T$1977,"&lt;"&amp;E157),SUMIFS('5th Cycle APR Raw Data-Final'!$Q$3:$Q$1977,'5th Cycle APR Raw Data-Final'!$A$3:$A$1977,'SB35 Determination Data'!$K157,'5th Cycle APR Raw Data-Final'!$T$3:$T$1977,"&gt;="&amp;'SB35 Determination Data'!$F157,'5th Cycle APR Raw Data-Final'!$T$3:$T$1977,"&lt;="&amp;G157))</f>
        <v>0</v>
      </c>
      <c r="AI157" s="60" t="e">
        <f t="shared" si="19"/>
        <v>#N/A</v>
      </c>
      <c r="AJ157" s="31" t="str">
        <f t="shared" si="20"/>
        <v>No 2018 Annual Progress Report</v>
      </c>
      <c r="AK157" s="60" t="e">
        <f>VLOOKUP(K157,'5th Cycle APR Raw Data-Final'!$A$3:$R$1977,18,FALSE)</f>
        <v>#N/A</v>
      </c>
      <c r="AL157" s="60">
        <f>IF(AN157&lt;1,SUMIFS('5th Cycle APR Raw Data-Final'!$S$3:$S$1977,'5th Cycle APR Raw Data-Final'!$A$3:$A$1977,'SB35 Determination Data'!$K157,'5th Cycle APR Raw Data-Final'!$T$3:$T$1977,"&gt;="&amp;'SB35 Determination Data'!$F157,'5th Cycle APR Raw Data-Final'!$T$3:$T$1977,"&lt;"&amp;E157),SUMIFS('5th Cycle APR Raw Data-Final'!$S$3:$S$1977,'5th Cycle APR Raw Data-Final'!$A$3:$A$1977,'SB35 Determination Data'!$K157,'5th Cycle APR Raw Data-Final'!$T$3:$T$1977,"&gt;="&amp;'SB35 Determination Data'!$F157,'5th Cycle APR Raw Data-Final'!$T$3:$T$1977,"&lt;="&amp;G157))</f>
        <v>0</v>
      </c>
      <c r="AM157" s="60" t="e">
        <f t="shared" si="21"/>
        <v>#N/A</v>
      </c>
      <c r="AN157" s="62">
        <f t="shared" si="22"/>
        <v>1</v>
      </c>
      <c r="AO157" s="9" t="str">
        <f t="shared" si="23"/>
        <v>YES</v>
      </c>
      <c r="AP157" s="9" t="str">
        <f t="shared" si="24"/>
        <v>NO</v>
      </c>
      <c r="AQ157" s="9" t="str">
        <f t="shared" si="25"/>
        <v>NO</v>
      </c>
      <c r="AR157" s="48" t="str">
        <f>VLOOKUP(K157,'2018Submitted'!$A$2:$C$540,3,FALSE)</f>
        <v>No 2018 Annual Progress Report</v>
      </c>
      <c r="AS157" s="9" t="str">
        <f t="shared" si="26"/>
        <v>YES</v>
      </c>
      <c r="AT157" s="9" t="str">
        <f t="shared" si="27"/>
        <v>NO</v>
      </c>
    </row>
    <row r="158" spans="1:46" ht="12.75" customHeight="1" x14ac:dyDescent="0.15">
      <c r="A158" s="9" t="s">
        <v>139</v>
      </c>
      <c r="B158" s="9" t="str">
        <f t="shared" si="0"/>
        <v>FORTUNA</v>
      </c>
      <c r="C158" s="31">
        <f t="shared" si="1"/>
        <v>1</v>
      </c>
      <c r="D158" s="45">
        <f t="shared" si="2"/>
        <v>5</v>
      </c>
      <c r="E158" s="46">
        <f t="shared" si="3"/>
        <v>2017</v>
      </c>
      <c r="F158" s="46">
        <f t="shared" si="4"/>
        <v>2014</v>
      </c>
      <c r="G158" s="46">
        <f t="shared" si="5"/>
        <v>2018</v>
      </c>
      <c r="H158" s="9" t="str">
        <f t="shared" si="6"/>
        <v>06/30/2014</v>
      </c>
      <c r="I158" s="9" t="str">
        <f t="shared" si="7"/>
        <v>06/30/2019</v>
      </c>
      <c r="J158" s="9" t="s">
        <v>83</v>
      </c>
      <c r="K158" s="29" t="s">
        <v>596</v>
      </c>
      <c r="L158" s="60">
        <f>VLOOKUP(K158,'5th Cycle APR Raw Data-Final'!$A$3:$P$1977,6,FALSE)</f>
        <v>39</v>
      </c>
      <c r="M158" s="60">
        <f>IF(AN158&lt;1,SUMIFS('5th Cycle APR Raw Data-Final'!G$3:G$1977,'5th Cycle APR Raw Data-Final'!$A$3:$A$1977,'SB35 Determination Data'!$K158,'5th Cycle APR Raw Data-Final'!$T$3:$T$1977,"&gt;="&amp;'SB35 Determination Data'!$F158,'5th Cycle APR Raw Data-Final'!$T$3:$T$1977,"&lt;"&amp;E158),SUMIFS('5th Cycle APR Raw Data-Final'!G$3:G$1977,'5th Cycle APR Raw Data-Final'!$A$3:$A$1977,'SB35 Determination Data'!$K158,'5th Cycle APR Raw Data-Final'!$T$3:$T$1977,"&gt;="&amp;'SB35 Determination Data'!$F158,'5th Cycle APR Raw Data-Final'!$T$3:$T$1977,"&lt;="&amp;G158))</f>
        <v>0</v>
      </c>
      <c r="N158" s="60">
        <f>IF(AN158&lt;1,SUMIFS('5th Cycle APR Raw Data-Final'!H$3:H$1977,'5th Cycle APR Raw Data-Final'!$A$3:$A$1977,'SB35 Determination Data'!$K158,'5th Cycle APR Raw Data-Final'!$T$3:$T$1977,"&gt;="&amp;'SB35 Determination Data'!$F158,'5th Cycle APR Raw Data-Final'!$T$3:$T$1977,"&lt;"&amp;E158),SUMIFS('5th Cycle APR Raw Data-Final'!H$3:H$1977,'5th Cycle APR Raw Data-Final'!$A$3:$A$1977,'SB35 Determination Data'!$K158,'5th Cycle APR Raw Data-Final'!$T$3:$T$1977,"&gt;="&amp;'SB35 Determination Data'!$F158,'5th Cycle APR Raw Data-Final'!$T$3:$T$1977,"&lt;="&amp;G158))</f>
        <v>0</v>
      </c>
      <c r="O158" s="60">
        <f>IF(AN158&lt;1,SUMIFS('5th Cycle APR Raw Data-Final'!I$3:I$1977,'5th Cycle APR Raw Data-Final'!$A$3:$A$1977,'SB35 Determination Data'!$K158,'5th Cycle APR Raw Data-Final'!$T$3:$T$1977,"&gt;="&amp;'SB35 Determination Data'!$F158,'5th Cycle APR Raw Data-Final'!$T$3:$T$1977,"&lt;"&amp;E158),SUMIFS('5th Cycle APR Raw Data-Final'!I$3:I$1977,'5th Cycle APR Raw Data-Final'!$A$3:$A$1977,'SB35 Determination Data'!$K158,'5th Cycle APR Raw Data-Final'!$T$3:$T$1977,"&gt;="&amp;'SB35 Determination Data'!$F158,'5th Cycle APR Raw Data-Final'!$T$3:$T$1977,"&lt;="&amp;G158))</f>
        <v>0</v>
      </c>
      <c r="P158" s="60">
        <f t="shared" si="8"/>
        <v>39</v>
      </c>
      <c r="Q158" s="31">
        <f t="shared" si="9"/>
        <v>0</v>
      </c>
      <c r="R158" s="61">
        <f t="shared" si="10"/>
        <v>39</v>
      </c>
      <c r="S158" s="61">
        <f t="shared" si="11"/>
        <v>0</v>
      </c>
      <c r="T158" s="60">
        <f>VLOOKUP(K158,'5th Cycle APR Raw Data-Final'!$A$3:$P$1977,10,FALSE)</f>
        <v>24</v>
      </c>
      <c r="U158" s="60">
        <f>IF(AN158&lt;1,SUMIFS('5th Cycle APR Raw Data-Final'!K$3:K$1977,'5th Cycle APR Raw Data-Final'!$A$3:$A$1977,'SB35 Determination Data'!$K158,'5th Cycle APR Raw Data-Final'!$T$3:$T$1977,"&gt;="&amp;'SB35 Determination Data'!$F158,'5th Cycle APR Raw Data-Final'!$T$3:$T$1977,"&lt;"&amp;E158),SUMIFS('5th Cycle APR Raw Data-Final'!K$3:K$1977,'5th Cycle APR Raw Data-Final'!$A$3:$A$1977,'SB35 Determination Data'!$K158,'5th Cycle APR Raw Data-Final'!$T$3:$T$1977,"&gt;="&amp;'SB35 Determination Data'!$F158,'5th Cycle APR Raw Data-Final'!$T$3:$T$1977,"&lt;="&amp;G158))</f>
        <v>0</v>
      </c>
      <c r="V158" s="60">
        <f>IF(AN158&lt;1,SUMIFS('5th Cycle APR Raw Data-Final'!L$3:L$1977,'5th Cycle APR Raw Data-Final'!$A$3:$A$1977,'SB35 Determination Data'!$K158,'5th Cycle APR Raw Data-Final'!$T$3:$T$1977,"&gt;="&amp;'SB35 Determination Data'!$F158,'5th Cycle APR Raw Data-Final'!$T$3:$T$1977,"&lt;"&amp;E158),SUMIFS('5th Cycle APR Raw Data-Final'!L$3:L$1977,'5th Cycle APR Raw Data-Final'!$A$3:$A$1977,'SB35 Determination Data'!$K158,'5th Cycle APR Raw Data-Final'!$T$3:$T$1977,"&gt;="&amp;'SB35 Determination Data'!$F158,'5th Cycle APR Raw Data-Final'!$T$3:$T$1977,"&lt;="&amp;G158))</f>
        <v>0</v>
      </c>
      <c r="W158" s="60">
        <f>IF(AN158&lt;1,SUMIFS('5th Cycle APR Raw Data-Final'!M$3:M$1977,'5th Cycle APR Raw Data-Final'!$A$3:$A$1977,'SB35 Determination Data'!$K158,'5th Cycle APR Raw Data-Final'!$T$3:$T$1977,"&gt;="&amp;'SB35 Determination Data'!$F158,'5th Cycle APR Raw Data-Final'!$T$3:$T$1977,"&lt;"&amp;E158),SUMIFS('5th Cycle APR Raw Data-Final'!M$3:M$1977,'5th Cycle APR Raw Data-Final'!$A$3:$A$1977,'SB35 Determination Data'!$K158,'5th Cycle APR Raw Data-Final'!$T$3:$T$1977,"&gt;="&amp;'SB35 Determination Data'!$F158,'5th Cycle APR Raw Data-Final'!$T$3:$T$1977,"&lt;="&amp;G158))</f>
        <v>0</v>
      </c>
      <c r="X158" s="60">
        <f t="shared" si="12"/>
        <v>24</v>
      </c>
      <c r="Y158" s="60">
        <f t="shared" si="13"/>
        <v>0</v>
      </c>
      <c r="Z158" s="60">
        <f t="shared" si="14"/>
        <v>24</v>
      </c>
      <c r="AA158" s="31">
        <f t="shared" si="15"/>
        <v>0</v>
      </c>
      <c r="AB158" s="31">
        <f t="shared" si="16"/>
        <v>0</v>
      </c>
      <c r="AC158" s="60">
        <f>VLOOKUP(K158,'5th Cycle APR Raw Data-Final'!$A$3:$P$1977,14,FALSE)</f>
        <v>27</v>
      </c>
      <c r="AD158" s="60">
        <f>IF(AN158&lt;1,SUMIFS('5th Cycle APR Raw Data-Final'!$O$3:$O$1977,'5th Cycle APR Raw Data-Final'!$A$3:$A$1977,'SB35 Determination Data'!$K158,'5th Cycle APR Raw Data-Final'!$T$3:$T$1977,"&gt;="&amp;'SB35 Determination Data'!$F158,'5th Cycle APR Raw Data-Final'!$T$3:$T$1977,"&lt;"&amp;E158),SUMIFS('5th Cycle APR Raw Data-Final'!$O$3:$O$1977,'5th Cycle APR Raw Data-Final'!$A$3:$A$1977,'SB35 Determination Data'!$K158,'5th Cycle APR Raw Data-Final'!$T$3:$T$1977,"&gt;="&amp;'SB35 Determination Data'!$F158,'5th Cycle APR Raw Data-Final'!$T$3:$T$1977,"&lt;="&amp;G158))</f>
        <v>20</v>
      </c>
      <c r="AE158" s="60">
        <f t="shared" si="17"/>
        <v>7</v>
      </c>
      <c r="AF158" s="31">
        <f t="shared" si="18"/>
        <v>0.7407407407407407</v>
      </c>
      <c r="AG158" s="60">
        <f>VLOOKUP(K158,'5th Cycle APR Raw Data-Final'!$A$3:$P$1977,16,FALSE)</f>
        <v>71</v>
      </c>
      <c r="AH158" s="60">
        <f>IF(AN158&lt;1,SUMIFS('5th Cycle APR Raw Data-Final'!$Q$3:$Q$1977,'5th Cycle APR Raw Data-Final'!$A$3:$A$1977,'SB35 Determination Data'!$K158,'5th Cycle APR Raw Data-Final'!$T$3:$T$1977,"&gt;="&amp;'SB35 Determination Data'!$F158,'5th Cycle APR Raw Data-Final'!$T$3:$T$1977,"&lt;"&amp;E158),SUMIFS('5th Cycle APR Raw Data-Final'!$Q$3:$Q$1977,'5th Cycle APR Raw Data-Final'!$A$3:$A$1977,'SB35 Determination Data'!$K158,'5th Cycle APR Raw Data-Final'!$T$3:$T$1977,"&gt;="&amp;'SB35 Determination Data'!$F158,'5th Cycle APR Raw Data-Final'!$T$3:$T$1977,"&lt;="&amp;G158))</f>
        <v>25</v>
      </c>
      <c r="AI158" s="60">
        <f t="shared" si="19"/>
        <v>46</v>
      </c>
      <c r="AJ158" s="31">
        <f t="shared" si="20"/>
        <v>0.352112676056338</v>
      </c>
      <c r="AK158" s="60">
        <f>VLOOKUP(K158,'5th Cycle APR Raw Data-Final'!$A$3:$R$1977,18,FALSE)</f>
        <v>161</v>
      </c>
      <c r="AL158" s="60">
        <f>IF(AN158&lt;1,SUMIFS('5th Cycle APR Raw Data-Final'!$S$3:$S$1977,'5th Cycle APR Raw Data-Final'!$A$3:$A$1977,'SB35 Determination Data'!$K158,'5th Cycle APR Raw Data-Final'!$T$3:$T$1977,"&gt;="&amp;'SB35 Determination Data'!$F158,'5th Cycle APR Raw Data-Final'!$T$3:$T$1977,"&lt;"&amp;E158),SUMIFS('5th Cycle APR Raw Data-Final'!$S$3:$S$1977,'5th Cycle APR Raw Data-Final'!$A$3:$A$1977,'SB35 Determination Data'!$K158,'5th Cycle APR Raw Data-Final'!$T$3:$T$1977,"&gt;="&amp;'SB35 Determination Data'!$F158,'5th Cycle APR Raw Data-Final'!$T$3:$T$1977,"&lt;="&amp;G158))</f>
        <v>45</v>
      </c>
      <c r="AM158" s="60">
        <f t="shared" si="21"/>
        <v>116</v>
      </c>
      <c r="AN158" s="62">
        <f t="shared" si="22"/>
        <v>1</v>
      </c>
      <c r="AO158" s="9" t="str">
        <f t="shared" si="23"/>
        <v>YES</v>
      </c>
      <c r="AP158" s="9" t="str">
        <f t="shared" si="24"/>
        <v>NO</v>
      </c>
      <c r="AQ158" s="9" t="str">
        <f t="shared" si="25"/>
        <v>NO</v>
      </c>
      <c r="AR158" s="48" t="str">
        <f>VLOOKUP(K158,'2018Submitted'!$A$2:$C$540,3,FALSE)</f>
        <v>Successful</v>
      </c>
      <c r="AS158" s="9" t="str">
        <f t="shared" si="26"/>
        <v>NO</v>
      </c>
      <c r="AT158" s="9" t="str">
        <f t="shared" si="27"/>
        <v>NO</v>
      </c>
    </row>
    <row r="159" spans="1:46" ht="12.75" customHeight="1" x14ac:dyDescent="0.15">
      <c r="A159" s="9" t="s">
        <v>449</v>
      </c>
      <c r="B159" s="9" t="str">
        <f t="shared" si="0"/>
        <v>FOSTER CITY</v>
      </c>
      <c r="C159" s="31">
        <f t="shared" si="1"/>
        <v>0.5</v>
      </c>
      <c r="D159" s="45">
        <f t="shared" si="2"/>
        <v>8</v>
      </c>
      <c r="E159" s="46">
        <f t="shared" si="3"/>
        <v>2019</v>
      </c>
      <c r="F159" s="46">
        <f t="shared" si="4"/>
        <v>2015</v>
      </c>
      <c r="G159" s="46">
        <f t="shared" si="5"/>
        <v>2022</v>
      </c>
      <c r="H159" s="9" t="str">
        <f t="shared" si="6"/>
        <v>01/31/2015</v>
      </c>
      <c r="I159" s="9" t="str">
        <f t="shared" si="7"/>
        <v>01/31/2023</v>
      </c>
      <c r="J159" s="9" t="s">
        <v>67</v>
      </c>
      <c r="K159" s="29" t="s">
        <v>485</v>
      </c>
      <c r="L159" s="60">
        <f>VLOOKUP(K159,'5th Cycle APR Raw Data-Final'!$A$3:$P$1977,6,FALSE)</f>
        <v>148</v>
      </c>
      <c r="M159" s="60">
        <f>IF(AN159&lt;1,SUMIFS('5th Cycle APR Raw Data-Final'!G$3:G$1977,'5th Cycle APR Raw Data-Final'!$A$3:$A$1977,'SB35 Determination Data'!$K159,'5th Cycle APR Raw Data-Final'!$T$3:$T$1977,"&gt;="&amp;'SB35 Determination Data'!$F159,'5th Cycle APR Raw Data-Final'!$T$3:$T$1977,"&lt;"&amp;E159),SUMIFS('5th Cycle APR Raw Data-Final'!G$3:G$1977,'5th Cycle APR Raw Data-Final'!$A$3:$A$1977,'SB35 Determination Data'!$K159,'5th Cycle APR Raw Data-Final'!$T$3:$T$1977,"&gt;="&amp;'SB35 Determination Data'!$F159,'5th Cycle APR Raw Data-Final'!$T$3:$T$1977,"&lt;="&amp;G159))</f>
        <v>84</v>
      </c>
      <c r="N159" s="60">
        <f>IF(AN159&lt;1,SUMIFS('5th Cycle APR Raw Data-Final'!H$3:H$1977,'5th Cycle APR Raw Data-Final'!$A$3:$A$1977,'SB35 Determination Data'!$K159,'5th Cycle APR Raw Data-Final'!$T$3:$T$1977,"&gt;="&amp;'SB35 Determination Data'!$F159,'5th Cycle APR Raw Data-Final'!$T$3:$T$1977,"&lt;"&amp;E159),SUMIFS('5th Cycle APR Raw Data-Final'!H$3:H$1977,'5th Cycle APR Raw Data-Final'!$A$3:$A$1977,'SB35 Determination Data'!$K159,'5th Cycle APR Raw Data-Final'!$T$3:$T$1977,"&gt;="&amp;'SB35 Determination Data'!$F159,'5th Cycle APR Raw Data-Final'!$T$3:$T$1977,"&lt;="&amp;G159))</f>
        <v>83</v>
      </c>
      <c r="O159" s="60">
        <f>IF(AN159&lt;1,SUMIFS('5th Cycle APR Raw Data-Final'!I$3:I$1977,'5th Cycle APR Raw Data-Final'!$A$3:$A$1977,'SB35 Determination Data'!$K159,'5th Cycle APR Raw Data-Final'!$T$3:$T$1977,"&gt;="&amp;'SB35 Determination Data'!$F159,'5th Cycle APR Raw Data-Final'!$T$3:$T$1977,"&lt;"&amp;E159),SUMIFS('5th Cycle APR Raw Data-Final'!I$3:I$1977,'5th Cycle APR Raw Data-Final'!$A$3:$A$1977,'SB35 Determination Data'!$K159,'5th Cycle APR Raw Data-Final'!$T$3:$T$1977,"&gt;="&amp;'SB35 Determination Data'!$F159,'5th Cycle APR Raw Data-Final'!$T$3:$T$1977,"&lt;="&amp;G159))</f>
        <v>1</v>
      </c>
      <c r="P159" s="60">
        <f t="shared" si="8"/>
        <v>64</v>
      </c>
      <c r="Q159" s="31">
        <f t="shared" si="9"/>
        <v>0.56756756756756754</v>
      </c>
      <c r="R159" s="61">
        <f t="shared" si="10"/>
        <v>74</v>
      </c>
      <c r="S159" s="61">
        <f t="shared" si="11"/>
        <v>10</v>
      </c>
      <c r="T159" s="60">
        <f>VLOOKUP(K159,'5th Cycle APR Raw Data-Final'!$A$3:$P$1977,10,FALSE)</f>
        <v>87</v>
      </c>
      <c r="U159" s="60">
        <f>IF(AN159&lt;1,SUMIFS('5th Cycle APR Raw Data-Final'!K$3:K$1977,'5th Cycle APR Raw Data-Final'!$A$3:$A$1977,'SB35 Determination Data'!$K159,'5th Cycle APR Raw Data-Final'!$T$3:$T$1977,"&gt;="&amp;'SB35 Determination Data'!$F159,'5th Cycle APR Raw Data-Final'!$T$3:$T$1977,"&lt;"&amp;E159),SUMIFS('5th Cycle APR Raw Data-Final'!K$3:K$1977,'5th Cycle APR Raw Data-Final'!$A$3:$A$1977,'SB35 Determination Data'!$K159,'5th Cycle APR Raw Data-Final'!$T$3:$T$1977,"&gt;="&amp;'SB35 Determination Data'!$F159,'5th Cycle APR Raw Data-Final'!$T$3:$T$1977,"&lt;="&amp;G159))</f>
        <v>49</v>
      </c>
      <c r="V159" s="60">
        <f>IF(AN159&lt;1,SUMIFS('5th Cycle APR Raw Data-Final'!L$3:L$1977,'5th Cycle APR Raw Data-Final'!$A$3:$A$1977,'SB35 Determination Data'!$K159,'5th Cycle APR Raw Data-Final'!$T$3:$T$1977,"&gt;="&amp;'SB35 Determination Data'!$F159,'5th Cycle APR Raw Data-Final'!$T$3:$T$1977,"&lt;"&amp;E159),SUMIFS('5th Cycle APR Raw Data-Final'!L$3:L$1977,'5th Cycle APR Raw Data-Final'!$A$3:$A$1977,'SB35 Determination Data'!$K159,'5th Cycle APR Raw Data-Final'!$T$3:$T$1977,"&gt;="&amp;'SB35 Determination Data'!$F159,'5th Cycle APR Raw Data-Final'!$T$3:$T$1977,"&lt;="&amp;G159))</f>
        <v>49</v>
      </c>
      <c r="W159" s="60">
        <f>IF(AN159&lt;1,SUMIFS('5th Cycle APR Raw Data-Final'!M$3:M$1977,'5th Cycle APR Raw Data-Final'!$A$3:$A$1977,'SB35 Determination Data'!$K159,'5th Cycle APR Raw Data-Final'!$T$3:$T$1977,"&gt;="&amp;'SB35 Determination Data'!$F159,'5th Cycle APR Raw Data-Final'!$T$3:$T$1977,"&lt;"&amp;E159),SUMIFS('5th Cycle APR Raw Data-Final'!M$3:M$1977,'5th Cycle APR Raw Data-Final'!$A$3:$A$1977,'SB35 Determination Data'!$K159,'5th Cycle APR Raw Data-Final'!$T$3:$T$1977,"&gt;="&amp;'SB35 Determination Data'!$F159,'5th Cycle APR Raw Data-Final'!$T$3:$T$1977,"&lt;="&amp;G159))</f>
        <v>0</v>
      </c>
      <c r="X159" s="60">
        <f t="shared" si="12"/>
        <v>38</v>
      </c>
      <c r="Y159" s="60">
        <f t="shared" si="13"/>
        <v>59</v>
      </c>
      <c r="Z159" s="60">
        <f t="shared" si="14"/>
        <v>28</v>
      </c>
      <c r="AA159" s="31">
        <f t="shared" si="15"/>
        <v>0.56321839080459768</v>
      </c>
      <c r="AB159" s="31">
        <f t="shared" si="16"/>
        <v>0.67816091954022983</v>
      </c>
      <c r="AC159" s="60">
        <f>VLOOKUP(K159,'5th Cycle APR Raw Data-Final'!$A$3:$P$1977,14,FALSE)</f>
        <v>76</v>
      </c>
      <c r="AD159" s="60">
        <f>IF(AN159&lt;1,SUMIFS('5th Cycle APR Raw Data-Final'!$O$3:$O$1977,'5th Cycle APR Raw Data-Final'!$A$3:$A$1977,'SB35 Determination Data'!$K159,'5th Cycle APR Raw Data-Final'!$T$3:$T$1977,"&gt;="&amp;'SB35 Determination Data'!$F159,'5th Cycle APR Raw Data-Final'!$T$3:$T$1977,"&lt;"&amp;E159),SUMIFS('5th Cycle APR Raw Data-Final'!$O$3:$O$1977,'5th Cycle APR Raw Data-Final'!$A$3:$A$1977,'SB35 Determination Data'!$K159,'5th Cycle APR Raw Data-Final'!$T$3:$T$1977,"&gt;="&amp;'SB35 Determination Data'!$F159,'5th Cycle APR Raw Data-Final'!$T$3:$T$1977,"&lt;="&amp;G159))</f>
        <v>14</v>
      </c>
      <c r="AE159" s="60">
        <f t="shared" si="17"/>
        <v>62</v>
      </c>
      <c r="AF159" s="31">
        <f t="shared" si="18"/>
        <v>0.18421052631578946</v>
      </c>
      <c r="AG159" s="60">
        <f>VLOOKUP(K159,'5th Cycle APR Raw Data-Final'!$A$3:$P$1977,16,FALSE)</f>
        <v>119</v>
      </c>
      <c r="AH159" s="60">
        <f>IF(AN159&lt;1,SUMIFS('5th Cycle APR Raw Data-Final'!$Q$3:$Q$1977,'5th Cycle APR Raw Data-Final'!$A$3:$A$1977,'SB35 Determination Data'!$K159,'5th Cycle APR Raw Data-Final'!$T$3:$T$1977,"&gt;="&amp;'SB35 Determination Data'!$F159,'5th Cycle APR Raw Data-Final'!$T$3:$T$1977,"&lt;"&amp;E159),SUMIFS('5th Cycle APR Raw Data-Final'!$Q$3:$Q$1977,'5th Cycle APR Raw Data-Final'!$A$3:$A$1977,'SB35 Determination Data'!$K159,'5th Cycle APR Raw Data-Final'!$T$3:$T$1977,"&gt;="&amp;'SB35 Determination Data'!$F159,'5th Cycle APR Raw Data-Final'!$T$3:$T$1977,"&lt;="&amp;G159))</f>
        <v>637</v>
      </c>
      <c r="AI159" s="60">
        <f t="shared" si="19"/>
        <v>0</v>
      </c>
      <c r="AJ159" s="31">
        <f t="shared" si="20"/>
        <v>5.3529411764705879</v>
      </c>
      <c r="AK159" s="60">
        <f>VLOOKUP(K159,'5th Cycle APR Raw Data-Final'!$A$3:$R$1977,18,FALSE)</f>
        <v>430</v>
      </c>
      <c r="AL159" s="60">
        <f>IF(AN159&lt;1,SUMIFS('5th Cycle APR Raw Data-Final'!$S$3:$S$1977,'5th Cycle APR Raw Data-Final'!$A$3:$A$1977,'SB35 Determination Data'!$K159,'5th Cycle APR Raw Data-Final'!$T$3:$T$1977,"&gt;="&amp;'SB35 Determination Data'!$F159,'5th Cycle APR Raw Data-Final'!$T$3:$T$1977,"&lt;"&amp;E159),SUMIFS('5th Cycle APR Raw Data-Final'!$S$3:$S$1977,'5th Cycle APR Raw Data-Final'!$A$3:$A$1977,'SB35 Determination Data'!$K159,'5th Cycle APR Raw Data-Final'!$T$3:$T$1977,"&gt;="&amp;'SB35 Determination Data'!$F159,'5th Cycle APR Raw Data-Final'!$T$3:$T$1977,"&lt;="&amp;G159))</f>
        <v>784</v>
      </c>
      <c r="AM159" s="60">
        <f t="shared" si="21"/>
        <v>164</v>
      </c>
      <c r="AN159" s="62">
        <f t="shared" si="22"/>
        <v>0.5</v>
      </c>
      <c r="AO159" s="9" t="str">
        <f t="shared" si="23"/>
        <v>NO</v>
      </c>
      <c r="AP159" s="9" t="str">
        <f t="shared" si="24"/>
        <v>NO</v>
      </c>
      <c r="AQ159" s="9" t="str">
        <f t="shared" si="25"/>
        <v>YES</v>
      </c>
      <c r="AR159" s="48" t="str">
        <f>VLOOKUP(K159,'2018Submitted'!$A$2:$C$540,3,FALSE)</f>
        <v>Successful</v>
      </c>
      <c r="AS159" s="9" t="str">
        <f t="shared" si="26"/>
        <v>YES</v>
      </c>
      <c r="AT159" s="9" t="str">
        <f t="shared" si="27"/>
        <v>NO</v>
      </c>
    </row>
    <row r="160" spans="1:46" ht="12.75" customHeight="1" x14ac:dyDescent="0.15">
      <c r="A160" s="9" t="s">
        <v>273</v>
      </c>
      <c r="B160" s="9" t="str">
        <f t="shared" si="0"/>
        <v>FOUNTAIN VALLEY</v>
      </c>
      <c r="C160" s="31">
        <f t="shared" si="1"/>
        <v>0.625</v>
      </c>
      <c r="D160" s="45">
        <f t="shared" si="2"/>
        <v>8</v>
      </c>
      <c r="E160" s="46">
        <f t="shared" si="3"/>
        <v>2018</v>
      </c>
      <c r="F160" s="46">
        <f t="shared" si="4"/>
        <v>2014</v>
      </c>
      <c r="G160" s="46" t="str">
        <f t="shared" si="5"/>
        <v>2021</v>
      </c>
      <c r="H160" s="9" t="str">
        <f t="shared" si="6"/>
        <v>10/15/2013</v>
      </c>
      <c r="I160" s="9" t="str">
        <f t="shared" si="7"/>
        <v>10/15/2021</v>
      </c>
      <c r="J160" s="9" t="s">
        <v>144</v>
      </c>
      <c r="K160" s="29" t="s">
        <v>281</v>
      </c>
      <c r="L160" s="60">
        <f>VLOOKUP(K160,'5th Cycle APR Raw Data-Final'!$A$3:$P$1977,6,FALSE)</f>
        <v>83</v>
      </c>
      <c r="M160" s="60">
        <f>IF(AN160&lt;1,SUMIFS('5th Cycle APR Raw Data-Final'!G$3:G$1977,'5th Cycle APR Raw Data-Final'!$A$3:$A$1977,'SB35 Determination Data'!$K160,'5th Cycle APR Raw Data-Final'!$T$3:$T$1977,"&gt;="&amp;'SB35 Determination Data'!$F160,'5th Cycle APR Raw Data-Final'!$T$3:$T$1977,"&lt;"&amp;E160),SUMIFS('5th Cycle APR Raw Data-Final'!G$3:G$1977,'5th Cycle APR Raw Data-Final'!$A$3:$A$1977,'SB35 Determination Data'!$K160,'5th Cycle APR Raw Data-Final'!$T$3:$T$1977,"&gt;="&amp;'SB35 Determination Data'!$F160,'5th Cycle APR Raw Data-Final'!$T$3:$T$1977,"&lt;="&amp;G160))</f>
        <v>0</v>
      </c>
      <c r="N160" s="60">
        <f>IF(AN160&lt;1,SUMIFS('5th Cycle APR Raw Data-Final'!H$3:H$1977,'5th Cycle APR Raw Data-Final'!$A$3:$A$1977,'SB35 Determination Data'!$K160,'5th Cycle APR Raw Data-Final'!$T$3:$T$1977,"&gt;="&amp;'SB35 Determination Data'!$F160,'5th Cycle APR Raw Data-Final'!$T$3:$T$1977,"&lt;"&amp;E160),SUMIFS('5th Cycle APR Raw Data-Final'!H$3:H$1977,'5th Cycle APR Raw Data-Final'!$A$3:$A$1977,'SB35 Determination Data'!$K160,'5th Cycle APR Raw Data-Final'!$T$3:$T$1977,"&gt;="&amp;'SB35 Determination Data'!$F160,'5th Cycle APR Raw Data-Final'!$T$3:$T$1977,"&lt;="&amp;G160))</f>
        <v>0</v>
      </c>
      <c r="O160" s="60">
        <f>IF(AN160&lt;1,SUMIFS('5th Cycle APR Raw Data-Final'!I$3:I$1977,'5th Cycle APR Raw Data-Final'!$A$3:$A$1977,'SB35 Determination Data'!$K160,'5th Cycle APR Raw Data-Final'!$T$3:$T$1977,"&gt;="&amp;'SB35 Determination Data'!$F160,'5th Cycle APR Raw Data-Final'!$T$3:$T$1977,"&lt;"&amp;E160),SUMIFS('5th Cycle APR Raw Data-Final'!I$3:I$1977,'5th Cycle APR Raw Data-Final'!$A$3:$A$1977,'SB35 Determination Data'!$K160,'5th Cycle APR Raw Data-Final'!$T$3:$T$1977,"&gt;="&amp;'SB35 Determination Data'!$F160,'5th Cycle APR Raw Data-Final'!$T$3:$T$1977,"&lt;="&amp;G160))</f>
        <v>0</v>
      </c>
      <c r="P160" s="60">
        <f t="shared" si="8"/>
        <v>83</v>
      </c>
      <c r="Q160" s="31">
        <f t="shared" si="9"/>
        <v>0</v>
      </c>
      <c r="R160" s="61">
        <f t="shared" si="10"/>
        <v>42</v>
      </c>
      <c r="S160" s="61">
        <f t="shared" si="11"/>
        <v>0</v>
      </c>
      <c r="T160" s="60">
        <f>VLOOKUP(K160,'5th Cycle APR Raw Data-Final'!$A$3:$P$1977,10,FALSE)</f>
        <v>59</v>
      </c>
      <c r="U160" s="60">
        <f>IF(AN160&lt;1,SUMIFS('5th Cycle APR Raw Data-Final'!K$3:K$1977,'5th Cycle APR Raw Data-Final'!$A$3:$A$1977,'SB35 Determination Data'!$K160,'5th Cycle APR Raw Data-Final'!$T$3:$T$1977,"&gt;="&amp;'SB35 Determination Data'!$F160,'5th Cycle APR Raw Data-Final'!$T$3:$T$1977,"&lt;"&amp;E160),SUMIFS('5th Cycle APR Raw Data-Final'!K$3:K$1977,'5th Cycle APR Raw Data-Final'!$A$3:$A$1977,'SB35 Determination Data'!$K160,'5th Cycle APR Raw Data-Final'!$T$3:$T$1977,"&gt;="&amp;'SB35 Determination Data'!$F160,'5th Cycle APR Raw Data-Final'!$T$3:$T$1977,"&lt;="&amp;G160))</f>
        <v>0</v>
      </c>
      <c r="V160" s="60">
        <f>IF(AN160&lt;1,SUMIFS('5th Cycle APR Raw Data-Final'!L$3:L$1977,'5th Cycle APR Raw Data-Final'!$A$3:$A$1977,'SB35 Determination Data'!$K160,'5th Cycle APR Raw Data-Final'!$T$3:$T$1977,"&gt;="&amp;'SB35 Determination Data'!$F160,'5th Cycle APR Raw Data-Final'!$T$3:$T$1977,"&lt;"&amp;E160),SUMIFS('5th Cycle APR Raw Data-Final'!L$3:L$1977,'5th Cycle APR Raw Data-Final'!$A$3:$A$1977,'SB35 Determination Data'!$K160,'5th Cycle APR Raw Data-Final'!$T$3:$T$1977,"&gt;="&amp;'SB35 Determination Data'!$F160,'5th Cycle APR Raw Data-Final'!$T$3:$T$1977,"&lt;="&amp;G160))</f>
        <v>0</v>
      </c>
      <c r="W160" s="60">
        <f>IF(AN160&lt;1,SUMIFS('5th Cycle APR Raw Data-Final'!M$3:M$1977,'5th Cycle APR Raw Data-Final'!$A$3:$A$1977,'SB35 Determination Data'!$K160,'5th Cycle APR Raw Data-Final'!$T$3:$T$1977,"&gt;="&amp;'SB35 Determination Data'!$F160,'5th Cycle APR Raw Data-Final'!$T$3:$T$1977,"&lt;"&amp;E160),SUMIFS('5th Cycle APR Raw Data-Final'!M$3:M$1977,'5th Cycle APR Raw Data-Final'!$A$3:$A$1977,'SB35 Determination Data'!$K160,'5th Cycle APR Raw Data-Final'!$T$3:$T$1977,"&gt;="&amp;'SB35 Determination Data'!$F160,'5th Cycle APR Raw Data-Final'!$T$3:$T$1977,"&lt;="&amp;G160))</f>
        <v>0</v>
      </c>
      <c r="X160" s="60">
        <f t="shared" si="12"/>
        <v>59</v>
      </c>
      <c r="Y160" s="60">
        <f t="shared" si="13"/>
        <v>0</v>
      </c>
      <c r="Z160" s="60">
        <f t="shared" si="14"/>
        <v>59</v>
      </c>
      <c r="AA160" s="31">
        <f t="shared" si="15"/>
        <v>0</v>
      </c>
      <c r="AB160" s="31">
        <f t="shared" si="16"/>
        <v>0</v>
      </c>
      <c r="AC160" s="60">
        <f>VLOOKUP(K160,'5th Cycle APR Raw Data-Final'!$A$3:$P$1977,14,FALSE)</f>
        <v>65</v>
      </c>
      <c r="AD160" s="60">
        <f>IF(AN160&lt;1,SUMIFS('5th Cycle APR Raw Data-Final'!$O$3:$O$1977,'5th Cycle APR Raw Data-Final'!$A$3:$A$1977,'SB35 Determination Data'!$K160,'5th Cycle APR Raw Data-Final'!$T$3:$T$1977,"&gt;="&amp;'SB35 Determination Data'!$F160,'5th Cycle APR Raw Data-Final'!$T$3:$T$1977,"&lt;"&amp;E160),SUMIFS('5th Cycle APR Raw Data-Final'!$O$3:$O$1977,'5th Cycle APR Raw Data-Final'!$A$3:$A$1977,'SB35 Determination Data'!$K160,'5th Cycle APR Raw Data-Final'!$T$3:$T$1977,"&gt;="&amp;'SB35 Determination Data'!$F160,'5th Cycle APR Raw Data-Final'!$T$3:$T$1977,"&lt;="&amp;G160))</f>
        <v>6</v>
      </c>
      <c r="AE160" s="60">
        <f t="shared" si="17"/>
        <v>59</v>
      </c>
      <c r="AF160" s="31">
        <f t="shared" si="18"/>
        <v>9.2307692307692313E-2</v>
      </c>
      <c r="AG160" s="60">
        <f>VLOOKUP(K160,'5th Cycle APR Raw Data-Final'!$A$3:$P$1977,16,FALSE)</f>
        <v>151</v>
      </c>
      <c r="AH160" s="60">
        <f>IF(AN160&lt;1,SUMIFS('5th Cycle APR Raw Data-Final'!$Q$3:$Q$1977,'5th Cycle APR Raw Data-Final'!$A$3:$A$1977,'SB35 Determination Data'!$K160,'5th Cycle APR Raw Data-Final'!$T$3:$T$1977,"&gt;="&amp;'SB35 Determination Data'!$F160,'5th Cycle APR Raw Data-Final'!$T$3:$T$1977,"&lt;"&amp;E160),SUMIFS('5th Cycle APR Raw Data-Final'!$Q$3:$Q$1977,'5th Cycle APR Raw Data-Final'!$A$3:$A$1977,'SB35 Determination Data'!$K160,'5th Cycle APR Raw Data-Final'!$T$3:$T$1977,"&gt;="&amp;'SB35 Determination Data'!$F160,'5th Cycle APR Raw Data-Final'!$T$3:$T$1977,"&lt;="&amp;G160))</f>
        <v>30</v>
      </c>
      <c r="AI160" s="60">
        <f t="shared" si="19"/>
        <v>121</v>
      </c>
      <c r="AJ160" s="31">
        <f t="shared" si="20"/>
        <v>0.19867549668874171</v>
      </c>
      <c r="AK160" s="60">
        <f>VLOOKUP(K160,'5th Cycle APR Raw Data-Final'!$A$3:$R$1977,18,FALSE)</f>
        <v>358</v>
      </c>
      <c r="AL160" s="60">
        <f>IF(AN160&lt;1,SUMIFS('5th Cycle APR Raw Data-Final'!$S$3:$S$1977,'5th Cycle APR Raw Data-Final'!$A$3:$A$1977,'SB35 Determination Data'!$K160,'5th Cycle APR Raw Data-Final'!$T$3:$T$1977,"&gt;="&amp;'SB35 Determination Data'!$F160,'5th Cycle APR Raw Data-Final'!$T$3:$T$1977,"&lt;"&amp;E160),SUMIFS('5th Cycle APR Raw Data-Final'!$S$3:$S$1977,'5th Cycle APR Raw Data-Final'!$A$3:$A$1977,'SB35 Determination Data'!$K160,'5th Cycle APR Raw Data-Final'!$T$3:$T$1977,"&gt;="&amp;'SB35 Determination Data'!$F160,'5th Cycle APR Raw Data-Final'!$T$3:$T$1977,"&lt;="&amp;G160))</f>
        <v>36</v>
      </c>
      <c r="AM160" s="60">
        <f t="shared" si="21"/>
        <v>322</v>
      </c>
      <c r="AN160" s="62">
        <f t="shared" si="22"/>
        <v>0.5</v>
      </c>
      <c r="AO160" s="9" t="str">
        <f t="shared" si="23"/>
        <v>YES</v>
      </c>
      <c r="AP160" s="9" t="str">
        <f t="shared" si="24"/>
        <v>NO</v>
      </c>
      <c r="AQ160" s="9" t="str">
        <f t="shared" si="25"/>
        <v>NO</v>
      </c>
      <c r="AR160" s="48" t="str">
        <f>VLOOKUP(K160,'2018Submitted'!$A$2:$C$540,3,FALSE)</f>
        <v>Successful</v>
      </c>
      <c r="AS160" s="9" t="str">
        <f t="shared" si="26"/>
        <v>NO</v>
      </c>
      <c r="AT160" s="9" t="str">
        <f t="shared" si="27"/>
        <v>NO</v>
      </c>
    </row>
    <row r="161" spans="1:46" ht="12.75" customHeight="1" x14ac:dyDescent="0.15">
      <c r="A161" s="9" t="s">
        <v>127</v>
      </c>
      <c r="B161" s="9" t="str">
        <f t="shared" si="0"/>
        <v>FOWLER</v>
      </c>
      <c r="C161" s="31">
        <f t="shared" si="1"/>
        <v>0.375</v>
      </c>
      <c r="D161" s="45">
        <f t="shared" si="2"/>
        <v>8</v>
      </c>
      <c r="E161" s="46">
        <f t="shared" si="3"/>
        <v>2020</v>
      </c>
      <c r="F161" s="46">
        <f t="shared" si="4"/>
        <v>2016</v>
      </c>
      <c r="G161" s="46" t="str">
        <f t="shared" si="5"/>
        <v>2023</v>
      </c>
      <c r="H161" s="9" t="str">
        <f t="shared" si="6"/>
        <v>12/31/2015</v>
      </c>
      <c r="I161" s="9" t="str">
        <f t="shared" si="7"/>
        <v>12/31/2023</v>
      </c>
      <c r="J161" s="9" t="s">
        <v>128</v>
      </c>
      <c r="K161" s="29" t="s">
        <v>599</v>
      </c>
      <c r="L161" s="60" t="e">
        <f>VLOOKUP(K161,'5th Cycle APR Raw Data-Final'!$A$3:$P$1977,6,FALSE)</f>
        <v>#N/A</v>
      </c>
      <c r="M161" s="60">
        <f>IF(AN161&lt;1,SUMIFS('5th Cycle APR Raw Data-Final'!G$3:G$1977,'5th Cycle APR Raw Data-Final'!$A$3:$A$1977,'SB35 Determination Data'!$K161,'5th Cycle APR Raw Data-Final'!$T$3:$T$1977,"&gt;="&amp;'SB35 Determination Data'!$F161,'5th Cycle APR Raw Data-Final'!$T$3:$T$1977,"&lt;"&amp;E161),SUMIFS('5th Cycle APR Raw Data-Final'!G$3:G$1977,'5th Cycle APR Raw Data-Final'!$A$3:$A$1977,'SB35 Determination Data'!$K161,'5th Cycle APR Raw Data-Final'!$T$3:$T$1977,"&gt;="&amp;'SB35 Determination Data'!$F161,'5th Cycle APR Raw Data-Final'!$T$3:$T$1977,"&lt;="&amp;G161))</f>
        <v>0</v>
      </c>
      <c r="N161" s="60">
        <f>IF(AN161&lt;1,SUMIFS('5th Cycle APR Raw Data-Final'!H$3:H$1977,'5th Cycle APR Raw Data-Final'!$A$3:$A$1977,'SB35 Determination Data'!$K161,'5th Cycle APR Raw Data-Final'!$T$3:$T$1977,"&gt;="&amp;'SB35 Determination Data'!$F161,'5th Cycle APR Raw Data-Final'!$T$3:$T$1977,"&lt;"&amp;E161),SUMIFS('5th Cycle APR Raw Data-Final'!H$3:H$1977,'5th Cycle APR Raw Data-Final'!$A$3:$A$1977,'SB35 Determination Data'!$K161,'5th Cycle APR Raw Data-Final'!$T$3:$T$1977,"&gt;="&amp;'SB35 Determination Data'!$F161,'5th Cycle APR Raw Data-Final'!$T$3:$T$1977,"&lt;="&amp;G161))</f>
        <v>0</v>
      </c>
      <c r="O161" s="60">
        <f>IF(AN161&lt;1,SUMIFS('5th Cycle APR Raw Data-Final'!I$3:I$1977,'5th Cycle APR Raw Data-Final'!$A$3:$A$1977,'SB35 Determination Data'!$K161,'5th Cycle APR Raw Data-Final'!$T$3:$T$1977,"&gt;="&amp;'SB35 Determination Data'!$F161,'5th Cycle APR Raw Data-Final'!$T$3:$T$1977,"&lt;"&amp;E161),SUMIFS('5th Cycle APR Raw Data-Final'!I$3:I$1977,'5th Cycle APR Raw Data-Final'!$A$3:$A$1977,'SB35 Determination Data'!$K161,'5th Cycle APR Raw Data-Final'!$T$3:$T$1977,"&gt;="&amp;'SB35 Determination Data'!$F161,'5th Cycle APR Raw Data-Final'!$T$3:$T$1977,"&lt;="&amp;G161))</f>
        <v>0</v>
      </c>
      <c r="P161" s="60" t="e">
        <f t="shared" si="8"/>
        <v>#N/A</v>
      </c>
      <c r="Q161" s="31" t="str">
        <f t="shared" si="9"/>
        <v>No 2018 Annual Progress Report</v>
      </c>
      <c r="R161" s="61" t="e">
        <f t="shared" si="10"/>
        <v>#N/A</v>
      </c>
      <c r="S161" s="61" t="e">
        <f t="shared" si="11"/>
        <v>#N/A</v>
      </c>
      <c r="T161" s="60" t="e">
        <f>VLOOKUP(K161,'5th Cycle APR Raw Data-Final'!$A$3:$P$1977,10,FALSE)</f>
        <v>#N/A</v>
      </c>
      <c r="U161" s="60">
        <f>IF(AN161&lt;1,SUMIFS('5th Cycle APR Raw Data-Final'!K$3:K$1977,'5th Cycle APR Raw Data-Final'!$A$3:$A$1977,'SB35 Determination Data'!$K161,'5th Cycle APR Raw Data-Final'!$T$3:$T$1977,"&gt;="&amp;'SB35 Determination Data'!$F161,'5th Cycle APR Raw Data-Final'!$T$3:$T$1977,"&lt;"&amp;E161),SUMIFS('5th Cycle APR Raw Data-Final'!K$3:K$1977,'5th Cycle APR Raw Data-Final'!$A$3:$A$1977,'SB35 Determination Data'!$K161,'5th Cycle APR Raw Data-Final'!$T$3:$T$1977,"&gt;="&amp;'SB35 Determination Data'!$F161,'5th Cycle APR Raw Data-Final'!$T$3:$T$1977,"&lt;="&amp;G161))</f>
        <v>0</v>
      </c>
      <c r="V161" s="60">
        <f>IF(AN161&lt;1,SUMIFS('5th Cycle APR Raw Data-Final'!L$3:L$1977,'5th Cycle APR Raw Data-Final'!$A$3:$A$1977,'SB35 Determination Data'!$K161,'5th Cycle APR Raw Data-Final'!$T$3:$T$1977,"&gt;="&amp;'SB35 Determination Data'!$F161,'5th Cycle APR Raw Data-Final'!$T$3:$T$1977,"&lt;"&amp;E161),SUMIFS('5th Cycle APR Raw Data-Final'!L$3:L$1977,'5th Cycle APR Raw Data-Final'!$A$3:$A$1977,'SB35 Determination Data'!$K161,'5th Cycle APR Raw Data-Final'!$T$3:$T$1977,"&gt;="&amp;'SB35 Determination Data'!$F161,'5th Cycle APR Raw Data-Final'!$T$3:$T$1977,"&lt;="&amp;G161))</f>
        <v>0</v>
      </c>
      <c r="W161" s="60">
        <f>IF(AN161&lt;1,SUMIFS('5th Cycle APR Raw Data-Final'!M$3:M$1977,'5th Cycle APR Raw Data-Final'!$A$3:$A$1977,'SB35 Determination Data'!$K161,'5th Cycle APR Raw Data-Final'!$T$3:$T$1977,"&gt;="&amp;'SB35 Determination Data'!$F161,'5th Cycle APR Raw Data-Final'!$T$3:$T$1977,"&lt;"&amp;E161),SUMIFS('5th Cycle APR Raw Data-Final'!M$3:M$1977,'5th Cycle APR Raw Data-Final'!$A$3:$A$1977,'SB35 Determination Data'!$K161,'5th Cycle APR Raw Data-Final'!$T$3:$T$1977,"&gt;="&amp;'SB35 Determination Data'!$F161,'5th Cycle APR Raw Data-Final'!$T$3:$T$1977,"&lt;="&amp;G161))</f>
        <v>0</v>
      </c>
      <c r="X161" s="60" t="e">
        <f t="shared" si="12"/>
        <v>#N/A</v>
      </c>
      <c r="Y161" s="60" t="e">
        <f t="shared" si="13"/>
        <v>#N/A</v>
      </c>
      <c r="Z161" s="60" t="e">
        <f t="shared" si="14"/>
        <v>#N/A</v>
      </c>
      <c r="AA161" s="31" t="str">
        <f t="shared" si="15"/>
        <v>No 2018 Annual Progress Report</v>
      </c>
      <c r="AB161" s="31" t="str">
        <f t="shared" si="16"/>
        <v>No 2018 Annual Progress Report</v>
      </c>
      <c r="AC161" s="60" t="e">
        <f>VLOOKUP(K161,'5th Cycle APR Raw Data-Final'!$A$3:$P$1977,14,FALSE)</f>
        <v>#N/A</v>
      </c>
      <c r="AD161" s="60">
        <f>IF(AN161&lt;1,SUMIFS('5th Cycle APR Raw Data-Final'!$O$3:$O$1977,'5th Cycle APR Raw Data-Final'!$A$3:$A$1977,'SB35 Determination Data'!$K161,'5th Cycle APR Raw Data-Final'!$T$3:$T$1977,"&gt;="&amp;'SB35 Determination Data'!$F161,'5th Cycle APR Raw Data-Final'!$T$3:$T$1977,"&lt;"&amp;E161),SUMIFS('5th Cycle APR Raw Data-Final'!$O$3:$O$1977,'5th Cycle APR Raw Data-Final'!$A$3:$A$1977,'SB35 Determination Data'!$K161,'5th Cycle APR Raw Data-Final'!$T$3:$T$1977,"&gt;="&amp;'SB35 Determination Data'!$F161,'5th Cycle APR Raw Data-Final'!$T$3:$T$1977,"&lt;="&amp;G161))</f>
        <v>0</v>
      </c>
      <c r="AE161" s="60" t="e">
        <f t="shared" si="17"/>
        <v>#N/A</v>
      </c>
      <c r="AF161" s="31" t="str">
        <f t="shared" si="18"/>
        <v>No 2018 Annual Progress Report</v>
      </c>
      <c r="AG161" s="60" t="e">
        <f>VLOOKUP(K161,'5th Cycle APR Raw Data-Final'!$A$3:$P$1977,16,FALSE)</f>
        <v>#N/A</v>
      </c>
      <c r="AH161" s="60">
        <f>IF(AN161&lt;1,SUMIFS('5th Cycle APR Raw Data-Final'!$Q$3:$Q$1977,'5th Cycle APR Raw Data-Final'!$A$3:$A$1977,'SB35 Determination Data'!$K161,'5th Cycle APR Raw Data-Final'!$T$3:$T$1977,"&gt;="&amp;'SB35 Determination Data'!$F161,'5th Cycle APR Raw Data-Final'!$T$3:$T$1977,"&lt;"&amp;E161),SUMIFS('5th Cycle APR Raw Data-Final'!$Q$3:$Q$1977,'5th Cycle APR Raw Data-Final'!$A$3:$A$1977,'SB35 Determination Data'!$K161,'5th Cycle APR Raw Data-Final'!$T$3:$T$1977,"&gt;="&amp;'SB35 Determination Data'!$F161,'5th Cycle APR Raw Data-Final'!$T$3:$T$1977,"&lt;="&amp;G161))</f>
        <v>0</v>
      </c>
      <c r="AI161" s="60" t="e">
        <f t="shared" si="19"/>
        <v>#N/A</v>
      </c>
      <c r="AJ161" s="31" t="str">
        <f t="shared" si="20"/>
        <v>No 2018 Annual Progress Report</v>
      </c>
      <c r="AK161" s="60" t="e">
        <f>VLOOKUP(K161,'5th Cycle APR Raw Data-Final'!$A$3:$R$1977,18,FALSE)</f>
        <v>#N/A</v>
      </c>
      <c r="AL161" s="60">
        <f>IF(AN161&lt;1,SUMIFS('5th Cycle APR Raw Data-Final'!$S$3:$S$1977,'5th Cycle APR Raw Data-Final'!$A$3:$A$1977,'SB35 Determination Data'!$K161,'5th Cycle APR Raw Data-Final'!$T$3:$T$1977,"&gt;="&amp;'SB35 Determination Data'!$F161,'5th Cycle APR Raw Data-Final'!$T$3:$T$1977,"&lt;"&amp;E161),SUMIFS('5th Cycle APR Raw Data-Final'!$S$3:$S$1977,'5th Cycle APR Raw Data-Final'!$A$3:$A$1977,'SB35 Determination Data'!$K161,'5th Cycle APR Raw Data-Final'!$T$3:$T$1977,"&gt;="&amp;'SB35 Determination Data'!$F161,'5th Cycle APR Raw Data-Final'!$T$3:$T$1977,"&lt;="&amp;G161))</f>
        <v>0</v>
      </c>
      <c r="AM161" s="60" t="e">
        <f t="shared" si="21"/>
        <v>#N/A</v>
      </c>
      <c r="AN161" s="62">
        <f t="shared" si="22"/>
        <v>0.375</v>
      </c>
      <c r="AO161" s="9" t="str">
        <f t="shared" si="23"/>
        <v>YES</v>
      </c>
      <c r="AP161" s="9" t="str">
        <f t="shared" si="24"/>
        <v>NO</v>
      </c>
      <c r="AQ161" s="9" t="str">
        <f t="shared" si="25"/>
        <v>NO</v>
      </c>
      <c r="AR161" s="48" t="str">
        <f>VLOOKUP(K161,'2018Submitted'!$A$2:$C$540,3,FALSE)</f>
        <v>No 2018 Annual Progress Report</v>
      </c>
      <c r="AS161" s="9" t="str">
        <f t="shared" si="26"/>
        <v>YES</v>
      </c>
      <c r="AT161" s="9" t="str">
        <f t="shared" si="27"/>
        <v>NO</v>
      </c>
    </row>
    <row r="162" spans="1:46" ht="12.75" customHeight="1" x14ac:dyDescent="0.15">
      <c r="A162" s="9" t="s">
        <v>66</v>
      </c>
      <c r="B162" s="9" t="str">
        <f t="shared" si="0"/>
        <v>FREMONT</v>
      </c>
      <c r="C162" s="31">
        <f t="shared" si="1"/>
        <v>0.5</v>
      </c>
      <c r="D162" s="45">
        <f t="shared" si="2"/>
        <v>8</v>
      </c>
      <c r="E162" s="46">
        <f t="shared" si="3"/>
        <v>2019</v>
      </c>
      <c r="F162" s="46">
        <f t="shared" si="4"/>
        <v>2015</v>
      </c>
      <c r="G162" s="46">
        <f t="shared" si="5"/>
        <v>2022</v>
      </c>
      <c r="H162" s="9" t="str">
        <f t="shared" si="6"/>
        <v>01/31/2015</v>
      </c>
      <c r="I162" s="9" t="str">
        <f t="shared" si="7"/>
        <v>01/31/2023</v>
      </c>
      <c r="J162" s="9" t="s">
        <v>67</v>
      </c>
      <c r="K162" s="29" t="s">
        <v>73</v>
      </c>
      <c r="L162" s="60">
        <f>VLOOKUP(K162,'5th Cycle APR Raw Data-Final'!$A$3:$P$1977,6,FALSE)</f>
        <v>1714</v>
      </c>
      <c r="M162" s="60">
        <f>IF(AN162&lt;1,SUMIFS('5th Cycle APR Raw Data-Final'!G$3:G$1977,'5th Cycle APR Raw Data-Final'!$A$3:$A$1977,'SB35 Determination Data'!$K162,'5th Cycle APR Raw Data-Final'!$T$3:$T$1977,"&gt;="&amp;'SB35 Determination Data'!$F162,'5th Cycle APR Raw Data-Final'!$T$3:$T$1977,"&lt;"&amp;E162),SUMIFS('5th Cycle APR Raw Data-Final'!G$3:G$1977,'5th Cycle APR Raw Data-Final'!$A$3:$A$1977,'SB35 Determination Data'!$K162,'5th Cycle APR Raw Data-Final'!$T$3:$T$1977,"&gt;="&amp;'SB35 Determination Data'!$F162,'5th Cycle APR Raw Data-Final'!$T$3:$T$1977,"&lt;="&amp;G162))</f>
        <v>317</v>
      </c>
      <c r="N162" s="60">
        <f>IF(AN162&lt;1,SUMIFS('5th Cycle APR Raw Data-Final'!H$3:H$1977,'5th Cycle APR Raw Data-Final'!$A$3:$A$1977,'SB35 Determination Data'!$K162,'5th Cycle APR Raw Data-Final'!$T$3:$T$1977,"&gt;="&amp;'SB35 Determination Data'!$F162,'5th Cycle APR Raw Data-Final'!$T$3:$T$1977,"&lt;"&amp;E162),SUMIFS('5th Cycle APR Raw Data-Final'!H$3:H$1977,'5th Cycle APR Raw Data-Final'!$A$3:$A$1977,'SB35 Determination Data'!$K162,'5th Cycle APR Raw Data-Final'!$T$3:$T$1977,"&gt;="&amp;'SB35 Determination Data'!$F162,'5th Cycle APR Raw Data-Final'!$T$3:$T$1977,"&lt;="&amp;G162))</f>
        <v>317</v>
      </c>
      <c r="O162" s="60">
        <f>IF(AN162&lt;1,SUMIFS('5th Cycle APR Raw Data-Final'!I$3:I$1977,'5th Cycle APR Raw Data-Final'!$A$3:$A$1977,'SB35 Determination Data'!$K162,'5th Cycle APR Raw Data-Final'!$T$3:$T$1977,"&gt;="&amp;'SB35 Determination Data'!$F162,'5th Cycle APR Raw Data-Final'!$T$3:$T$1977,"&lt;"&amp;E162),SUMIFS('5th Cycle APR Raw Data-Final'!I$3:I$1977,'5th Cycle APR Raw Data-Final'!$A$3:$A$1977,'SB35 Determination Data'!$K162,'5th Cycle APR Raw Data-Final'!$T$3:$T$1977,"&gt;="&amp;'SB35 Determination Data'!$F162,'5th Cycle APR Raw Data-Final'!$T$3:$T$1977,"&lt;="&amp;G162))</f>
        <v>0</v>
      </c>
      <c r="P162" s="60">
        <f t="shared" si="8"/>
        <v>1397</v>
      </c>
      <c r="Q162" s="31">
        <f t="shared" si="9"/>
        <v>0.18494749124854143</v>
      </c>
      <c r="R162" s="61">
        <f t="shared" si="10"/>
        <v>857</v>
      </c>
      <c r="S162" s="61">
        <f t="shared" si="11"/>
        <v>0</v>
      </c>
      <c r="T162" s="60">
        <f>VLOOKUP(K162,'5th Cycle APR Raw Data-Final'!$A$3:$P$1977,10,FALSE)</f>
        <v>926</v>
      </c>
      <c r="U162" s="60">
        <f>IF(AN162&lt;1,SUMIFS('5th Cycle APR Raw Data-Final'!K$3:K$1977,'5th Cycle APR Raw Data-Final'!$A$3:$A$1977,'SB35 Determination Data'!$K162,'5th Cycle APR Raw Data-Final'!$T$3:$T$1977,"&gt;="&amp;'SB35 Determination Data'!$F162,'5th Cycle APR Raw Data-Final'!$T$3:$T$1977,"&lt;"&amp;E162),SUMIFS('5th Cycle APR Raw Data-Final'!K$3:K$1977,'5th Cycle APR Raw Data-Final'!$A$3:$A$1977,'SB35 Determination Data'!$K162,'5th Cycle APR Raw Data-Final'!$T$3:$T$1977,"&gt;="&amp;'SB35 Determination Data'!$F162,'5th Cycle APR Raw Data-Final'!$T$3:$T$1977,"&lt;="&amp;G162))</f>
        <v>317</v>
      </c>
      <c r="V162" s="60">
        <f>IF(AN162&lt;1,SUMIFS('5th Cycle APR Raw Data-Final'!L$3:L$1977,'5th Cycle APR Raw Data-Final'!$A$3:$A$1977,'SB35 Determination Data'!$K162,'5th Cycle APR Raw Data-Final'!$T$3:$T$1977,"&gt;="&amp;'SB35 Determination Data'!$F162,'5th Cycle APR Raw Data-Final'!$T$3:$T$1977,"&lt;"&amp;E162),SUMIFS('5th Cycle APR Raw Data-Final'!L$3:L$1977,'5th Cycle APR Raw Data-Final'!$A$3:$A$1977,'SB35 Determination Data'!$K162,'5th Cycle APR Raw Data-Final'!$T$3:$T$1977,"&gt;="&amp;'SB35 Determination Data'!$F162,'5th Cycle APR Raw Data-Final'!$T$3:$T$1977,"&lt;="&amp;G162))</f>
        <v>317</v>
      </c>
      <c r="W162" s="60">
        <f>IF(AN162&lt;1,SUMIFS('5th Cycle APR Raw Data-Final'!M$3:M$1977,'5th Cycle APR Raw Data-Final'!$A$3:$A$1977,'SB35 Determination Data'!$K162,'5th Cycle APR Raw Data-Final'!$T$3:$T$1977,"&gt;="&amp;'SB35 Determination Data'!$F162,'5th Cycle APR Raw Data-Final'!$T$3:$T$1977,"&lt;"&amp;E162),SUMIFS('5th Cycle APR Raw Data-Final'!M$3:M$1977,'5th Cycle APR Raw Data-Final'!$A$3:$A$1977,'SB35 Determination Data'!$K162,'5th Cycle APR Raw Data-Final'!$T$3:$T$1977,"&gt;="&amp;'SB35 Determination Data'!$F162,'5th Cycle APR Raw Data-Final'!$T$3:$T$1977,"&lt;="&amp;G162))</f>
        <v>0</v>
      </c>
      <c r="X162" s="60">
        <f t="shared" si="12"/>
        <v>609</v>
      </c>
      <c r="Y162" s="60">
        <f t="shared" si="13"/>
        <v>317</v>
      </c>
      <c r="Z162" s="60">
        <f t="shared" si="14"/>
        <v>609</v>
      </c>
      <c r="AA162" s="31">
        <f t="shared" si="15"/>
        <v>0.34233261339092874</v>
      </c>
      <c r="AB162" s="31">
        <f t="shared" si="16"/>
        <v>0.34233261339092874</v>
      </c>
      <c r="AC162" s="60">
        <f>VLOOKUP(K162,'5th Cycle APR Raw Data-Final'!$A$3:$P$1977,14,FALSE)</f>
        <v>978</v>
      </c>
      <c r="AD162" s="60">
        <f>IF(AN162&lt;1,SUMIFS('5th Cycle APR Raw Data-Final'!$O$3:$O$1977,'5th Cycle APR Raw Data-Final'!$A$3:$A$1977,'SB35 Determination Data'!$K162,'5th Cycle APR Raw Data-Final'!$T$3:$T$1977,"&gt;="&amp;'SB35 Determination Data'!$F162,'5th Cycle APR Raw Data-Final'!$T$3:$T$1977,"&lt;"&amp;E162),SUMIFS('5th Cycle APR Raw Data-Final'!$O$3:$O$1977,'5th Cycle APR Raw Data-Final'!$A$3:$A$1977,'SB35 Determination Data'!$K162,'5th Cycle APR Raw Data-Final'!$T$3:$T$1977,"&gt;="&amp;'SB35 Determination Data'!$F162,'5th Cycle APR Raw Data-Final'!$T$3:$T$1977,"&lt;="&amp;G162))</f>
        <v>19</v>
      </c>
      <c r="AE162" s="60">
        <f t="shared" si="17"/>
        <v>959</v>
      </c>
      <c r="AF162" s="31">
        <f t="shared" si="18"/>
        <v>1.9427402862985686E-2</v>
      </c>
      <c r="AG162" s="60">
        <f>VLOOKUP(K162,'5th Cycle APR Raw Data-Final'!$A$3:$P$1977,16,FALSE)</f>
        <v>1837</v>
      </c>
      <c r="AH162" s="60">
        <f>IF(AN162&lt;1,SUMIFS('5th Cycle APR Raw Data-Final'!$Q$3:$Q$1977,'5th Cycle APR Raw Data-Final'!$A$3:$A$1977,'SB35 Determination Data'!$K162,'5th Cycle APR Raw Data-Final'!$T$3:$T$1977,"&gt;="&amp;'SB35 Determination Data'!$F162,'5th Cycle APR Raw Data-Final'!$T$3:$T$1977,"&lt;"&amp;E162),SUMIFS('5th Cycle APR Raw Data-Final'!$Q$3:$Q$1977,'5th Cycle APR Raw Data-Final'!$A$3:$A$1977,'SB35 Determination Data'!$K162,'5th Cycle APR Raw Data-Final'!$T$3:$T$1977,"&gt;="&amp;'SB35 Determination Data'!$F162,'5th Cycle APR Raw Data-Final'!$T$3:$T$1977,"&lt;="&amp;G162))</f>
        <v>4315</v>
      </c>
      <c r="AI162" s="60">
        <f t="shared" si="19"/>
        <v>0</v>
      </c>
      <c r="AJ162" s="31">
        <f t="shared" si="20"/>
        <v>2.3489384866630374</v>
      </c>
      <c r="AK162" s="60">
        <f>VLOOKUP(K162,'5th Cycle APR Raw Data-Final'!$A$3:$R$1977,18,FALSE)</f>
        <v>5455</v>
      </c>
      <c r="AL162" s="60">
        <f>IF(AN162&lt;1,SUMIFS('5th Cycle APR Raw Data-Final'!$S$3:$S$1977,'5th Cycle APR Raw Data-Final'!$A$3:$A$1977,'SB35 Determination Data'!$K162,'5th Cycle APR Raw Data-Final'!$T$3:$T$1977,"&gt;="&amp;'SB35 Determination Data'!$F162,'5th Cycle APR Raw Data-Final'!$T$3:$T$1977,"&lt;"&amp;E162),SUMIFS('5th Cycle APR Raw Data-Final'!$S$3:$S$1977,'5th Cycle APR Raw Data-Final'!$A$3:$A$1977,'SB35 Determination Data'!$K162,'5th Cycle APR Raw Data-Final'!$T$3:$T$1977,"&gt;="&amp;'SB35 Determination Data'!$F162,'5th Cycle APR Raw Data-Final'!$T$3:$T$1977,"&lt;="&amp;G162))</f>
        <v>4968</v>
      </c>
      <c r="AM162" s="60">
        <f t="shared" si="21"/>
        <v>2965</v>
      </c>
      <c r="AN162" s="62">
        <f t="shared" si="22"/>
        <v>0.5</v>
      </c>
      <c r="AO162" s="9" t="str">
        <f t="shared" si="23"/>
        <v>NO</v>
      </c>
      <c r="AP162" s="9" t="str">
        <f t="shared" si="24"/>
        <v>YES</v>
      </c>
      <c r="AQ162" s="9" t="str">
        <f t="shared" si="25"/>
        <v>NO</v>
      </c>
      <c r="AR162" s="48" t="str">
        <f>VLOOKUP(K162,'2018Submitted'!$A$2:$C$540,3,FALSE)</f>
        <v>Successful</v>
      </c>
      <c r="AS162" s="9" t="str">
        <f t="shared" si="26"/>
        <v>NO</v>
      </c>
      <c r="AT162" s="9" t="str">
        <f t="shared" si="27"/>
        <v>YES</v>
      </c>
    </row>
    <row r="163" spans="1:46" ht="12.75" customHeight="1" x14ac:dyDescent="0.15">
      <c r="A163" s="9" t="s">
        <v>127</v>
      </c>
      <c r="B163" s="9" t="str">
        <f t="shared" si="0"/>
        <v>FRESNO</v>
      </c>
      <c r="C163" s="31">
        <f t="shared" si="1"/>
        <v>0.375</v>
      </c>
      <c r="D163" s="45">
        <f t="shared" si="2"/>
        <v>8</v>
      </c>
      <c r="E163" s="46">
        <f t="shared" si="3"/>
        <v>2020</v>
      </c>
      <c r="F163" s="46">
        <f t="shared" si="4"/>
        <v>2016</v>
      </c>
      <c r="G163" s="46" t="str">
        <f t="shared" si="5"/>
        <v>2023</v>
      </c>
      <c r="H163" s="9" t="str">
        <f t="shared" si="6"/>
        <v>12/31/2015</v>
      </c>
      <c r="I163" s="9" t="str">
        <f t="shared" si="7"/>
        <v>12/31/2023</v>
      </c>
      <c r="J163" s="9" t="s">
        <v>128</v>
      </c>
      <c r="K163" s="49" t="s">
        <v>127</v>
      </c>
      <c r="L163" s="60">
        <f>VLOOKUP(K163,'5th Cycle APR Raw Data-Final'!$A$3:$P$1977,6,FALSE)</f>
        <v>5666</v>
      </c>
      <c r="M163" s="60">
        <f>IF(AN163&lt;1,SUMIFS('5th Cycle APR Raw Data-Final'!G$3:G$1977,'5th Cycle APR Raw Data-Final'!$A$3:$A$1977,'SB35 Determination Data'!$K163,'5th Cycle APR Raw Data-Final'!$T$3:$T$1977,"&gt;="&amp;'SB35 Determination Data'!$F163,'5th Cycle APR Raw Data-Final'!$T$3:$T$1977,"&lt;"&amp;E163),SUMIFS('5th Cycle APR Raw Data-Final'!G$3:G$1977,'5th Cycle APR Raw Data-Final'!$A$3:$A$1977,'SB35 Determination Data'!$K163,'5th Cycle APR Raw Data-Final'!$T$3:$T$1977,"&gt;="&amp;'SB35 Determination Data'!$F163,'5th Cycle APR Raw Data-Final'!$T$3:$T$1977,"&lt;="&amp;G163))</f>
        <v>448</v>
      </c>
      <c r="N163" s="60">
        <f>IF(AN163&lt;1,SUMIFS('5th Cycle APR Raw Data-Final'!H$3:H$1977,'5th Cycle APR Raw Data-Final'!$A$3:$A$1977,'SB35 Determination Data'!$K163,'5th Cycle APR Raw Data-Final'!$T$3:$T$1977,"&gt;="&amp;'SB35 Determination Data'!$F163,'5th Cycle APR Raw Data-Final'!$T$3:$T$1977,"&lt;"&amp;E163),SUMIFS('5th Cycle APR Raw Data-Final'!H$3:H$1977,'5th Cycle APR Raw Data-Final'!$A$3:$A$1977,'SB35 Determination Data'!$K163,'5th Cycle APR Raw Data-Final'!$T$3:$T$1977,"&gt;="&amp;'SB35 Determination Data'!$F163,'5th Cycle APR Raw Data-Final'!$T$3:$T$1977,"&lt;="&amp;G163))</f>
        <v>448</v>
      </c>
      <c r="O163" s="60">
        <f>IF(AN163&lt;1,SUMIFS('5th Cycle APR Raw Data-Final'!I$3:I$1977,'5th Cycle APR Raw Data-Final'!$A$3:$A$1977,'SB35 Determination Data'!$K163,'5th Cycle APR Raw Data-Final'!$T$3:$T$1977,"&gt;="&amp;'SB35 Determination Data'!$F163,'5th Cycle APR Raw Data-Final'!$T$3:$T$1977,"&lt;"&amp;E163),SUMIFS('5th Cycle APR Raw Data-Final'!I$3:I$1977,'5th Cycle APR Raw Data-Final'!$A$3:$A$1977,'SB35 Determination Data'!$K163,'5th Cycle APR Raw Data-Final'!$T$3:$T$1977,"&gt;="&amp;'SB35 Determination Data'!$F163,'5th Cycle APR Raw Data-Final'!$T$3:$T$1977,"&lt;="&amp;G163))</f>
        <v>0</v>
      </c>
      <c r="P163" s="60">
        <f t="shared" si="8"/>
        <v>5218</v>
      </c>
      <c r="Q163" s="31">
        <f t="shared" si="9"/>
        <v>7.906812566184257E-2</v>
      </c>
      <c r="R163" s="61">
        <f t="shared" si="10"/>
        <v>2125</v>
      </c>
      <c r="S163" s="61">
        <f t="shared" si="11"/>
        <v>0</v>
      </c>
      <c r="T163" s="60">
        <f>VLOOKUP(K163,'5th Cycle APR Raw Data-Final'!$A$3:$P$1977,10,FALSE)</f>
        <v>3289</v>
      </c>
      <c r="U163" s="60">
        <f>IF(AN163&lt;1,SUMIFS('5th Cycle APR Raw Data-Final'!K$3:K$1977,'5th Cycle APR Raw Data-Final'!$A$3:$A$1977,'SB35 Determination Data'!$K163,'5th Cycle APR Raw Data-Final'!$T$3:$T$1977,"&gt;="&amp;'SB35 Determination Data'!$F163,'5th Cycle APR Raw Data-Final'!$T$3:$T$1977,"&lt;"&amp;E163),SUMIFS('5th Cycle APR Raw Data-Final'!K$3:K$1977,'5th Cycle APR Raw Data-Final'!$A$3:$A$1977,'SB35 Determination Data'!$K163,'5th Cycle APR Raw Data-Final'!$T$3:$T$1977,"&gt;="&amp;'SB35 Determination Data'!$F163,'5th Cycle APR Raw Data-Final'!$T$3:$T$1977,"&lt;="&amp;G163))</f>
        <v>280</v>
      </c>
      <c r="V163" s="60">
        <f>IF(AN163&lt;1,SUMIFS('5th Cycle APR Raw Data-Final'!L$3:L$1977,'5th Cycle APR Raw Data-Final'!$A$3:$A$1977,'SB35 Determination Data'!$K163,'5th Cycle APR Raw Data-Final'!$T$3:$T$1977,"&gt;="&amp;'SB35 Determination Data'!$F163,'5th Cycle APR Raw Data-Final'!$T$3:$T$1977,"&lt;"&amp;E163),SUMIFS('5th Cycle APR Raw Data-Final'!L$3:L$1977,'5th Cycle APR Raw Data-Final'!$A$3:$A$1977,'SB35 Determination Data'!$K163,'5th Cycle APR Raw Data-Final'!$T$3:$T$1977,"&gt;="&amp;'SB35 Determination Data'!$F163,'5th Cycle APR Raw Data-Final'!$T$3:$T$1977,"&lt;="&amp;G163))</f>
        <v>280</v>
      </c>
      <c r="W163" s="60">
        <f>IF(AN163&lt;1,SUMIFS('5th Cycle APR Raw Data-Final'!M$3:M$1977,'5th Cycle APR Raw Data-Final'!$A$3:$A$1977,'SB35 Determination Data'!$K163,'5th Cycle APR Raw Data-Final'!$T$3:$T$1977,"&gt;="&amp;'SB35 Determination Data'!$F163,'5th Cycle APR Raw Data-Final'!$T$3:$T$1977,"&lt;"&amp;E163),SUMIFS('5th Cycle APR Raw Data-Final'!M$3:M$1977,'5th Cycle APR Raw Data-Final'!$A$3:$A$1977,'SB35 Determination Data'!$K163,'5th Cycle APR Raw Data-Final'!$T$3:$T$1977,"&gt;="&amp;'SB35 Determination Data'!$F163,'5th Cycle APR Raw Data-Final'!$T$3:$T$1977,"&lt;="&amp;G163))</f>
        <v>0</v>
      </c>
      <c r="X163" s="60">
        <f t="shared" si="12"/>
        <v>3009</v>
      </c>
      <c r="Y163" s="60">
        <f t="shared" si="13"/>
        <v>280</v>
      </c>
      <c r="Z163" s="60">
        <f t="shared" si="14"/>
        <v>3009</v>
      </c>
      <c r="AA163" s="31">
        <f t="shared" si="15"/>
        <v>8.5132259045302527E-2</v>
      </c>
      <c r="AB163" s="31">
        <f t="shared" si="16"/>
        <v>8.5132259045302527E-2</v>
      </c>
      <c r="AC163" s="60">
        <f>VLOOKUP(K163,'5th Cycle APR Raw Data-Final'!$A$3:$P$1977,14,FALSE)</f>
        <v>3571</v>
      </c>
      <c r="AD163" s="60">
        <f>IF(AN163&lt;1,SUMIFS('5th Cycle APR Raw Data-Final'!$O$3:$O$1977,'5th Cycle APR Raw Data-Final'!$A$3:$A$1977,'SB35 Determination Data'!$K163,'5th Cycle APR Raw Data-Final'!$T$3:$T$1977,"&gt;="&amp;'SB35 Determination Data'!$F163,'5th Cycle APR Raw Data-Final'!$T$3:$T$1977,"&lt;"&amp;E163),SUMIFS('5th Cycle APR Raw Data-Final'!$O$3:$O$1977,'5th Cycle APR Raw Data-Final'!$A$3:$A$1977,'SB35 Determination Data'!$K163,'5th Cycle APR Raw Data-Final'!$T$3:$T$1977,"&gt;="&amp;'SB35 Determination Data'!$F163,'5th Cycle APR Raw Data-Final'!$T$3:$T$1977,"&lt;="&amp;G163))</f>
        <v>1505</v>
      </c>
      <c r="AE163" s="60">
        <f t="shared" si="17"/>
        <v>2066</v>
      </c>
      <c r="AF163" s="31">
        <f t="shared" si="18"/>
        <v>0.42145057406888825</v>
      </c>
      <c r="AG163" s="60">
        <f>VLOOKUP(K163,'5th Cycle APR Raw Data-Final'!$A$3:$P$1977,16,FALSE)</f>
        <v>11039</v>
      </c>
      <c r="AH163" s="60">
        <f>IF(AN163&lt;1,SUMIFS('5th Cycle APR Raw Data-Final'!$Q$3:$Q$1977,'5th Cycle APR Raw Data-Final'!$A$3:$A$1977,'SB35 Determination Data'!$K163,'5th Cycle APR Raw Data-Final'!$T$3:$T$1977,"&gt;="&amp;'SB35 Determination Data'!$F163,'5th Cycle APR Raw Data-Final'!$T$3:$T$1977,"&lt;"&amp;E163),SUMIFS('5th Cycle APR Raw Data-Final'!$Q$3:$Q$1977,'5th Cycle APR Raw Data-Final'!$A$3:$A$1977,'SB35 Determination Data'!$K163,'5th Cycle APR Raw Data-Final'!$T$3:$T$1977,"&gt;="&amp;'SB35 Determination Data'!$F163,'5th Cycle APR Raw Data-Final'!$T$3:$T$1977,"&lt;="&amp;G163))</f>
        <v>5129</v>
      </c>
      <c r="AI163" s="60">
        <f t="shared" si="19"/>
        <v>5910</v>
      </c>
      <c r="AJ163" s="31">
        <f t="shared" si="20"/>
        <v>0.46462541896910953</v>
      </c>
      <c r="AK163" s="60">
        <f>VLOOKUP(K163,'5th Cycle APR Raw Data-Final'!$A$3:$R$1977,18,FALSE)</f>
        <v>23565</v>
      </c>
      <c r="AL163" s="60">
        <f>IF(AN163&lt;1,SUMIFS('5th Cycle APR Raw Data-Final'!$S$3:$S$1977,'5th Cycle APR Raw Data-Final'!$A$3:$A$1977,'SB35 Determination Data'!$K163,'5th Cycle APR Raw Data-Final'!$T$3:$T$1977,"&gt;="&amp;'SB35 Determination Data'!$F163,'5th Cycle APR Raw Data-Final'!$T$3:$T$1977,"&lt;"&amp;E163),SUMIFS('5th Cycle APR Raw Data-Final'!$S$3:$S$1977,'5th Cycle APR Raw Data-Final'!$A$3:$A$1977,'SB35 Determination Data'!$K163,'5th Cycle APR Raw Data-Final'!$T$3:$T$1977,"&gt;="&amp;'SB35 Determination Data'!$F163,'5th Cycle APR Raw Data-Final'!$T$3:$T$1977,"&lt;="&amp;G163))</f>
        <v>7362</v>
      </c>
      <c r="AM163" s="60">
        <f t="shared" si="21"/>
        <v>16203</v>
      </c>
      <c r="AN163" s="62">
        <f t="shared" si="22"/>
        <v>0.375</v>
      </c>
      <c r="AO163" s="9" t="str">
        <f t="shared" si="23"/>
        <v>NO</v>
      </c>
      <c r="AP163" s="9" t="str">
        <f t="shared" si="24"/>
        <v>YES</v>
      </c>
      <c r="AQ163" s="9" t="str">
        <f t="shared" si="25"/>
        <v>NO</v>
      </c>
      <c r="AR163" s="48" t="str">
        <f>VLOOKUP(K163,'2018Submitted'!$A$2:$C$540,3,FALSE)</f>
        <v>Successful</v>
      </c>
      <c r="AS163" s="9" t="str">
        <f t="shared" si="26"/>
        <v>NO</v>
      </c>
      <c r="AT163" s="9" t="str">
        <f t="shared" si="27"/>
        <v>YES</v>
      </c>
    </row>
    <row r="164" spans="1:46" ht="12.75" customHeight="1" x14ac:dyDescent="0.15">
      <c r="A164" s="9" t="s">
        <v>127</v>
      </c>
      <c r="B164" s="9" t="str">
        <f t="shared" si="0"/>
        <v>FRESNO COUNTY</v>
      </c>
      <c r="C164" s="31">
        <f t="shared" si="1"/>
        <v>0.375</v>
      </c>
      <c r="D164" s="45">
        <f t="shared" si="2"/>
        <v>8</v>
      </c>
      <c r="E164" s="46">
        <f t="shared" si="3"/>
        <v>2020</v>
      </c>
      <c r="F164" s="46">
        <f t="shared" si="4"/>
        <v>2016</v>
      </c>
      <c r="G164" s="46" t="str">
        <f t="shared" si="5"/>
        <v>2023</v>
      </c>
      <c r="H164" s="9" t="str">
        <f t="shared" si="6"/>
        <v>12/31/2015</v>
      </c>
      <c r="I164" s="9" t="str">
        <f t="shared" si="7"/>
        <v>12/31/2023</v>
      </c>
      <c r="J164" s="9" t="s">
        <v>128</v>
      </c>
      <c r="K164" s="49" t="s">
        <v>131</v>
      </c>
      <c r="L164" s="60">
        <f>VLOOKUP(K164,'5th Cycle APR Raw Data-Final'!$A$3:$P$1977,6,FALSE)</f>
        <v>460</v>
      </c>
      <c r="M164" s="60">
        <f>IF(AN164&lt;1,SUMIFS('5th Cycle APR Raw Data-Final'!G$3:G$1977,'5th Cycle APR Raw Data-Final'!$A$3:$A$1977,'SB35 Determination Data'!$K164,'5th Cycle APR Raw Data-Final'!$T$3:$T$1977,"&gt;="&amp;'SB35 Determination Data'!$F164,'5th Cycle APR Raw Data-Final'!$T$3:$T$1977,"&lt;"&amp;E164),SUMIFS('5th Cycle APR Raw Data-Final'!G$3:G$1977,'5th Cycle APR Raw Data-Final'!$A$3:$A$1977,'SB35 Determination Data'!$K164,'5th Cycle APR Raw Data-Final'!$T$3:$T$1977,"&gt;="&amp;'SB35 Determination Data'!$F164,'5th Cycle APR Raw Data-Final'!$T$3:$T$1977,"&lt;="&amp;G164))</f>
        <v>28</v>
      </c>
      <c r="N164" s="60">
        <f>IF(AN164&lt;1,SUMIFS('5th Cycle APR Raw Data-Final'!H$3:H$1977,'5th Cycle APR Raw Data-Final'!$A$3:$A$1977,'SB35 Determination Data'!$K164,'5th Cycle APR Raw Data-Final'!$T$3:$T$1977,"&gt;="&amp;'SB35 Determination Data'!$F164,'5th Cycle APR Raw Data-Final'!$T$3:$T$1977,"&lt;"&amp;E164),SUMIFS('5th Cycle APR Raw Data-Final'!H$3:H$1977,'5th Cycle APR Raw Data-Final'!$A$3:$A$1977,'SB35 Determination Data'!$K164,'5th Cycle APR Raw Data-Final'!$T$3:$T$1977,"&gt;="&amp;'SB35 Determination Data'!$F164,'5th Cycle APR Raw Data-Final'!$T$3:$T$1977,"&lt;="&amp;G164))</f>
        <v>2</v>
      </c>
      <c r="O164" s="60">
        <f>IF(AN164&lt;1,SUMIFS('5th Cycle APR Raw Data-Final'!I$3:I$1977,'5th Cycle APR Raw Data-Final'!$A$3:$A$1977,'SB35 Determination Data'!$K164,'5th Cycle APR Raw Data-Final'!$T$3:$T$1977,"&gt;="&amp;'SB35 Determination Data'!$F164,'5th Cycle APR Raw Data-Final'!$T$3:$T$1977,"&lt;"&amp;E164),SUMIFS('5th Cycle APR Raw Data-Final'!I$3:I$1977,'5th Cycle APR Raw Data-Final'!$A$3:$A$1977,'SB35 Determination Data'!$K164,'5th Cycle APR Raw Data-Final'!$T$3:$T$1977,"&gt;="&amp;'SB35 Determination Data'!$F164,'5th Cycle APR Raw Data-Final'!$T$3:$T$1977,"&lt;="&amp;G164))</f>
        <v>26</v>
      </c>
      <c r="P164" s="60">
        <f t="shared" si="8"/>
        <v>432</v>
      </c>
      <c r="Q164" s="31">
        <f t="shared" si="9"/>
        <v>6.0869565217391307E-2</v>
      </c>
      <c r="R164" s="61">
        <f t="shared" si="10"/>
        <v>173</v>
      </c>
      <c r="S164" s="61">
        <f t="shared" si="11"/>
        <v>0</v>
      </c>
      <c r="T164" s="60">
        <f>VLOOKUP(K164,'5th Cycle APR Raw Data-Final'!$A$3:$P$1977,10,FALSE)</f>
        <v>527</v>
      </c>
      <c r="U164" s="60">
        <f>IF(AN164&lt;1,SUMIFS('5th Cycle APR Raw Data-Final'!K$3:K$1977,'5th Cycle APR Raw Data-Final'!$A$3:$A$1977,'SB35 Determination Data'!$K164,'5th Cycle APR Raw Data-Final'!$T$3:$T$1977,"&gt;="&amp;'SB35 Determination Data'!$F164,'5th Cycle APR Raw Data-Final'!$T$3:$T$1977,"&lt;"&amp;E164),SUMIFS('5th Cycle APR Raw Data-Final'!K$3:K$1977,'5th Cycle APR Raw Data-Final'!$A$3:$A$1977,'SB35 Determination Data'!$K164,'5th Cycle APR Raw Data-Final'!$T$3:$T$1977,"&gt;="&amp;'SB35 Determination Data'!$F164,'5th Cycle APR Raw Data-Final'!$T$3:$T$1977,"&lt;="&amp;G164))</f>
        <v>9</v>
      </c>
      <c r="V164" s="60">
        <f>IF(AN164&lt;1,SUMIFS('5th Cycle APR Raw Data-Final'!L$3:L$1977,'5th Cycle APR Raw Data-Final'!$A$3:$A$1977,'SB35 Determination Data'!$K164,'5th Cycle APR Raw Data-Final'!$T$3:$T$1977,"&gt;="&amp;'SB35 Determination Data'!$F164,'5th Cycle APR Raw Data-Final'!$T$3:$T$1977,"&lt;"&amp;E164),SUMIFS('5th Cycle APR Raw Data-Final'!L$3:L$1977,'5th Cycle APR Raw Data-Final'!$A$3:$A$1977,'SB35 Determination Data'!$K164,'5th Cycle APR Raw Data-Final'!$T$3:$T$1977,"&gt;="&amp;'SB35 Determination Data'!$F164,'5th Cycle APR Raw Data-Final'!$T$3:$T$1977,"&lt;="&amp;G164))</f>
        <v>0</v>
      </c>
      <c r="W164" s="60">
        <f>IF(AN164&lt;1,SUMIFS('5th Cycle APR Raw Data-Final'!M$3:M$1977,'5th Cycle APR Raw Data-Final'!$A$3:$A$1977,'SB35 Determination Data'!$K164,'5th Cycle APR Raw Data-Final'!$T$3:$T$1977,"&gt;="&amp;'SB35 Determination Data'!$F164,'5th Cycle APR Raw Data-Final'!$T$3:$T$1977,"&lt;"&amp;E164),SUMIFS('5th Cycle APR Raw Data-Final'!M$3:M$1977,'5th Cycle APR Raw Data-Final'!$A$3:$A$1977,'SB35 Determination Data'!$K164,'5th Cycle APR Raw Data-Final'!$T$3:$T$1977,"&gt;="&amp;'SB35 Determination Data'!$F164,'5th Cycle APR Raw Data-Final'!$T$3:$T$1977,"&lt;="&amp;G164))</f>
        <v>9</v>
      </c>
      <c r="X164" s="60">
        <f t="shared" si="12"/>
        <v>518</v>
      </c>
      <c r="Y164" s="60">
        <f t="shared" si="13"/>
        <v>9</v>
      </c>
      <c r="Z164" s="60">
        <f t="shared" si="14"/>
        <v>518</v>
      </c>
      <c r="AA164" s="31">
        <f t="shared" si="15"/>
        <v>1.7077798861480076E-2</v>
      </c>
      <c r="AB164" s="31">
        <f t="shared" si="16"/>
        <v>1.7077798861480076E-2</v>
      </c>
      <c r="AC164" s="60">
        <f>VLOOKUP(K164,'5th Cycle APR Raw Data-Final'!$A$3:$P$1977,14,FALSE)</f>
        <v>589</v>
      </c>
      <c r="AD164" s="60">
        <f>IF(AN164&lt;1,SUMIFS('5th Cycle APR Raw Data-Final'!$O$3:$O$1977,'5th Cycle APR Raw Data-Final'!$A$3:$A$1977,'SB35 Determination Data'!$K164,'5th Cycle APR Raw Data-Final'!$T$3:$T$1977,"&gt;="&amp;'SB35 Determination Data'!$F164,'5th Cycle APR Raw Data-Final'!$T$3:$T$1977,"&lt;"&amp;E164),SUMIFS('5th Cycle APR Raw Data-Final'!$O$3:$O$1977,'5th Cycle APR Raw Data-Final'!$A$3:$A$1977,'SB35 Determination Data'!$K164,'5th Cycle APR Raw Data-Final'!$T$3:$T$1977,"&gt;="&amp;'SB35 Determination Data'!$F164,'5th Cycle APR Raw Data-Final'!$T$3:$T$1977,"&lt;="&amp;G164))</f>
        <v>237</v>
      </c>
      <c r="AE164" s="60">
        <f t="shared" si="17"/>
        <v>352</v>
      </c>
      <c r="AF164" s="31">
        <f t="shared" si="18"/>
        <v>0.40237691001697795</v>
      </c>
      <c r="AG164" s="60">
        <f>VLOOKUP(K164,'5th Cycle APR Raw Data-Final'!$A$3:$P$1977,16,FALSE)</f>
        <v>1146</v>
      </c>
      <c r="AH164" s="60">
        <f>IF(AN164&lt;1,SUMIFS('5th Cycle APR Raw Data-Final'!$Q$3:$Q$1977,'5th Cycle APR Raw Data-Final'!$A$3:$A$1977,'SB35 Determination Data'!$K164,'5th Cycle APR Raw Data-Final'!$T$3:$T$1977,"&gt;="&amp;'SB35 Determination Data'!$F164,'5th Cycle APR Raw Data-Final'!$T$3:$T$1977,"&lt;"&amp;E164),SUMIFS('5th Cycle APR Raw Data-Final'!$Q$3:$Q$1977,'5th Cycle APR Raw Data-Final'!$A$3:$A$1977,'SB35 Determination Data'!$K164,'5th Cycle APR Raw Data-Final'!$T$3:$T$1977,"&gt;="&amp;'SB35 Determination Data'!$F164,'5th Cycle APR Raw Data-Final'!$T$3:$T$1977,"&lt;="&amp;G164))</f>
        <v>271</v>
      </c>
      <c r="AI164" s="60">
        <f t="shared" si="19"/>
        <v>875</v>
      </c>
      <c r="AJ164" s="31">
        <f t="shared" si="20"/>
        <v>0.23647469458987783</v>
      </c>
      <c r="AK164" s="60">
        <f>VLOOKUP(K164,'5th Cycle APR Raw Data-Final'!$A$3:$R$1977,18,FALSE)</f>
        <v>2722</v>
      </c>
      <c r="AL164" s="60">
        <f>IF(AN164&lt;1,SUMIFS('5th Cycle APR Raw Data-Final'!$S$3:$S$1977,'5th Cycle APR Raw Data-Final'!$A$3:$A$1977,'SB35 Determination Data'!$K164,'5th Cycle APR Raw Data-Final'!$T$3:$T$1977,"&gt;="&amp;'SB35 Determination Data'!$F164,'5th Cycle APR Raw Data-Final'!$T$3:$T$1977,"&lt;"&amp;E164),SUMIFS('5th Cycle APR Raw Data-Final'!$S$3:$S$1977,'5th Cycle APR Raw Data-Final'!$A$3:$A$1977,'SB35 Determination Data'!$K164,'5th Cycle APR Raw Data-Final'!$T$3:$T$1977,"&gt;="&amp;'SB35 Determination Data'!$F164,'5th Cycle APR Raw Data-Final'!$T$3:$T$1977,"&lt;="&amp;G164))</f>
        <v>545</v>
      </c>
      <c r="AM164" s="60">
        <f t="shared" si="21"/>
        <v>2177</v>
      </c>
      <c r="AN164" s="62">
        <f t="shared" si="22"/>
        <v>0.375</v>
      </c>
      <c r="AO164" s="9" t="str">
        <f t="shared" si="23"/>
        <v>YES</v>
      </c>
      <c r="AP164" s="9" t="str">
        <f t="shared" si="24"/>
        <v>NO</v>
      </c>
      <c r="AQ164" s="9" t="str">
        <f t="shared" si="25"/>
        <v>NO</v>
      </c>
      <c r="AR164" s="48" t="str">
        <f>VLOOKUP(K164,'2018Submitted'!$A$2:$C$540,3,FALSE)</f>
        <v>Successful</v>
      </c>
      <c r="AS164" s="9" t="str">
        <f t="shared" si="26"/>
        <v>NO</v>
      </c>
      <c r="AT164" s="9" t="str">
        <f t="shared" si="27"/>
        <v>NO</v>
      </c>
    </row>
    <row r="165" spans="1:46" ht="12.75" customHeight="1" x14ac:dyDescent="0.15">
      <c r="A165" s="50" t="s">
        <v>273</v>
      </c>
      <c r="B165" s="9" t="str">
        <f t="shared" si="0"/>
        <v>FULLERTON</v>
      </c>
      <c r="C165" s="63">
        <f t="shared" si="1"/>
        <v>0.625</v>
      </c>
      <c r="D165" s="64">
        <f t="shared" si="2"/>
        <v>8</v>
      </c>
      <c r="E165" s="65">
        <f t="shared" si="3"/>
        <v>2018</v>
      </c>
      <c r="F165" s="65">
        <f t="shared" si="4"/>
        <v>2014</v>
      </c>
      <c r="G165" s="65" t="str">
        <f t="shared" si="5"/>
        <v>2021</v>
      </c>
      <c r="H165" s="50" t="str">
        <f t="shared" si="6"/>
        <v>10/15/2013</v>
      </c>
      <c r="I165" s="50" t="str">
        <f t="shared" si="7"/>
        <v>10/15/2021</v>
      </c>
      <c r="J165" s="50" t="s">
        <v>144</v>
      </c>
      <c r="K165" s="97" t="s">
        <v>282</v>
      </c>
      <c r="L165" s="66">
        <f>VLOOKUP(K165,'5th Cycle APR Raw Data-Final'!$A$3:$P$1977,6,FALSE)</f>
        <v>411</v>
      </c>
      <c r="M165" s="60">
        <f>IF(AN165&lt;1,SUMIFS('5th Cycle APR Raw Data-Final'!G$3:G$1977,'5th Cycle APR Raw Data-Final'!$A$3:$A$1977,'SB35 Determination Data'!$K165,'5th Cycle APR Raw Data-Final'!$T$3:$T$1977,"&gt;="&amp;'SB35 Determination Data'!$F165,'5th Cycle APR Raw Data-Final'!$T$3:$T$1977,"&lt;"&amp;E165),SUMIFS('5th Cycle APR Raw Data-Final'!G$3:G$1977,'5th Cycle APR Raw Data-Final'!$A$3:$A$1977,'SB35 Determination Data'!$K165,'5th Cycle APR Raw Data-Final'!$T$3:$T$1977,"&gt;="&amp;'SB35 Determination Data'!$F165,'5th Cycle APR Raw Data-Final'!$T$3:$T$1977,"&lt;="&amp;G165))</f>
        <v>238</v>
      </c>
      <c r="N165" s="60">
        <f>IF(AN165&lt;1,SUMIFS('5th Cycle APR Raw Data-Final'!H$3:H$1977,'5th Cycle APR Raw Data-Final'!$A$3:$A$1977,'SB35 Determination Data'!$K165,'5th Cycle APR Raw Data-Final'!$T$3:$T$1977,"&gt;="&amp;'SB35 Determination Data'!$F165,'5th Cycle APR Raw Data-Final'!$T$3:$T$1977,"&lt;"&amp;E165),SUMIFS('5th Cycle APR Raw Data-Final'!H$3:H$1977,'5th Cycle APR Raw Data-Final'!$A$3:$A$1977,'SB35 Determination Data'!$K165,'5th Cycle APR Raw Data-Final'!$T$3:$T$1977,"&gt;="&amp;'SB35 Determination Data'!$F165,'5th Cycle APR Raw Data-Final'!$T$3:$T$1977,"&lt;="&amp;G165))</f>
        <v>90</v>
      </c>
      <c r="O165" s="60">
        <f>IF(AN165&lt;1,SUMIFS('5th Cycle APR Raw Data-Final'!I$3:I$1977,'5th Cycle APR Raw Data-Final'!$A$3:$A$1977,'SB35 Determination Data'!$K165,'5th Cycle APR Raw Data-Final'!$T$3:$T$1977,"&gt;="&amp;'SB35 Determination Data'!$F165,'5th Cycle APR Raw Data-Final'!$T$3:$T$1977,"&lt;"&amp;E165),SUMIFS('5th Cycle APR Raw Data-Final'!I$3:I$1977,'5th Cycle APR Raw Data-Final'!$A$3:$A$1977,'SB35 Determination Data'!$K165,'5th Cycle APR Raw Data-Final'!$T$3:$T$1977,"&gt;="&amp;'SB35 Determination Data'!$F165,'5th Cycle APR Raw Data-Final'!$T$3:$T$1977,"&lt;="&amp;G165))</f>
        <v>148</v>
      </c>
      <c r="P165" s="60">
        <f t="shared" si="8"/>
        <v>173</v>
      </c>
      <c r="Q165" s="31">
        <f t="shared" si="9"/>
        <v>0.57907542579075422</v>
      </c>
      <c r="R165" s="61">
        <f t="shared" si="10"/>
        <v>206</v>
      </c>
      <c r="S165" s="61">
        <f t="shared" si="11"/>
        <v>32</v>
      </c>
      <c r="T165" s="60">
        <f>VLOOKUP(K165,'5th Cycle APR Raw Data-Final'!$A$3:$P$1977,10,FALSE)</f>
        <v>299</v>
      </c>
      <c r="U165" s="60">
        <f>IF(AN165&lt;1,SUMIFS('5th Cycle APR Raw Data-Final'!K$3:K$1977,'5th Cycle APR Raw Data-Final'!$A$3:$A$1977,'SB35 Determination Data'!$K165,'5th Cycle APR Raw Data-Final'!$T$3:$T$1977,"&gt;="&amp;'SB35 Determination Data'!$F165,'5th Cycle APR Raw Data-Final'!$T$3:$T$1977,"&lt;"&amp;E165),SUMIFS('5th Cycle APR Raw Data-Final'!K$3:K$1977,'5th Cycle APR Raw Data-Final'!$A$3:$A$1977,'SB35 Determination Data'!$K165,'5th Cycle APR Raw Data-Final'!$T$3:$T$1977,"&gt;="&amp;'SB35 Determination Data'!$F165,'5th Cycle APR Raw Data-Final'!$T$3:$T$1977,"&lt;="&amp;G165))</f>
        <v>114</v>
      </c>
      <c r="V165" s="60">
        <f>IF(AN165&lt;1,SUMIFS('5th Cycle APR Raw Data-Final'!L$3:L$1977,'5th Cycle APR Raw Data-Final'!$A$3:$A$1977,'SB35 Determination Data'!$K165,'5th Cycle APR Raw Data-Final'!$T$3:$T$1977,"&gt;="&amp;'SB35 Determination Data'!$F165,'5th Cycle APR Raw Data-Final'!$T$3:$T$1977,"&lt;"&amp;E165),SUMIFS('5th Cycle APR Raw Data-Final'!L$3:L$1977,'5th Cycle APR Raw Data-Final'!$A$3:$A$1977,'SB35 Determination Data'!$K165,'5th Cycle APR Raw Data-Final'!$T$3:$T$1977,"&gt;="&amp;'SB35 Determination Data'!$F165,'5th Cycle APR Raw Data-Final'!$T$3:$T$1977,"&lt;="&amp;G165))</f>
        <v>114</v>
      </c>
      <c r="W165" s="60">
        <f>IF(AN165&lt;1,SUMIFS('5th Cycle APR Raw Data-Final'!M$3:M$1977,'5th Cycle APR Raw Data-Final'!$A$3:$A$1977,'SB35 Determination Data'!$K165,'5th Cycle APR Raw Data-Final'!$T$3:$T$1977,"&gt;="&amp;'SB35 Determination Data'!$F165,'5th Cycle APR Raw Data-Final'!$T$3:$T$1977,"&lt;"&amp;E165),SUMIFS('5th Cycle APR Raw Data-Final'!M$3:M$1977,'5th Cycle APR Raw Data-Final'!$A$3:$A$1977,'SB35 Determination Data'!$K165,'5th Cycle APR Raw Data-Final'!$T$3:$T$1977,"&gt;="&amp;'SB35 Determination Data'!$F165,'5th Cycle APR Raw Data-Final'!$T$3:$T$1977,"&lt;="&amp;G165))</f>
        <v>0</v>
      </c>
      <c r="X165" s="60">
        <f t="shared" si="12"/>
        <v>185</v>
      </c>
      <c r="Y165" s="60">
        <f t="shared" si="13"/>
        <v>146</v>
      </c>
      <c r="Z165" s="60">
        <f t="shared" si="14"/>
        <v>153</v>
      </c>
      <c r="AA165" s="31">
        <f t="shared" si="15"/>
        <v>0.38127090301003347</v>
      </c>
      <c r="AB165" s="31">
        <f t="shared" si="16"/>
        <v>0.48829431438127091</v>
      </c>
      <c r="AC165" s="60">
        <f>VLOOKUP(K165,'5th Cycle APR Raw Data-Final'!$A$3:$P$1977,14,FALSE)</f>
        <v>337</v>
      </c>
      <c r="AD165" s="60">
        <f>IF(AN165&lt;1,SUMIFS('5th Cycle APR Raw Data-Final'!$O$3:$O$1977,'5th Cycle APR Raw Data-Final'!$A$3:$A$1977,'SB35 Determination Data'!$K165,'5th Cycle APR Raw Data-Final'!$T$3:$T$1977,"&gt;="&amp;'SB35 Determination Data'!$F165,'5th Cycle APR Raw Data-Final'!$T$3:$T$1977,"&lt;"&amp;E165),SUMIFS('5th Cycle APR Raw Data-Final'!$O$3:$O$1977,'5th Cycle APR Raw Data-Final'!$A$3:$A$1977,'SB35 Determination Data'!$K165,'5th Cycle APR Raw Data-Final'!$T$3:$T$1977,"&gt;="&amp;'SB35 Determination Data'!$F165,'5th Cycle APR Raw Data-Final'!$T$3:$T$1977,"&lt;="&amp;G165))</f>
        <v>3</v>
      </c>
      <c r="AE165" s="60">
        <f t="shared" si="17"/>
        <v>334</v>
      </c>
      <c r="AF165" s="31">
        <f t="shared" si="18"/>
        <v>8.9020771513353119E-3</v>
      </c>
      <c r="AG165" s="60">
        <f>VLOOKUP(K165,'5th Cycle APR Raw Data-Final'!$A$3:$P$1977,16,FALSE)</f>
        <v>794</v>
      </c>
      <c r="AH165" s="60">
        <f>IF(AN165&lt;1,SUMIFS('5th Cycle APR Raw Data-Final'!$Q$3:$Q$1977,'5th Cycle APR Raw Data-Final'!$A$3:$A$1977,'SB35 Determination Data'!$K165,'5th Cycle APR Raw Data-Final'!$T$3:$T$1977,"&gt;="&amp;'SB35 Determination Data'!$F165,'5th Cycle APR Raw Data-Final'!$T$3:$T$1977,"&lt;"&amp;E165),SUMIFS('5th Cycle APR Raw Data-Final'!$Q$3:$Q$1977,'5th Cycle APR Raw Data-Final'!$A$3:$A$1977,'SB35 Determination Data'!$K165,'5th Cycle APR Raw Data-Final'!$T$3:$T$1977,"&gt;="&amp;'SB35 Determination Data'!$F165,'5th Cycle APR Raw Data-Final'!$T$3:$T$1977,"&lt;="&amp;G165))</f>
        <v>802</v>
      </c>
      <c r="AI165" s="60">
        <f t="shared" si="19"/>
        <v>0</v>
      </c>
      <c r="AJ165" s="31">
        <f t="shared" si="20"/>
        <v>1.0100755667506298</v>
      </c>
      <c r="AK165" s="60">
        <f>VLOOKUP(K165,'5th Cycle APR Raw Data-Final'!$A$3:$R$1977,18,FALSE)</f>
        <v>1841</v>
      </c>
      <c r="AL165" s="60">
        <f>IF(AN165&lt;1,SUMIFS('5th Cycle APR Raw Data-Final'!$S$3:$S$1977,'5th Cycle APR Raw Data-Final'!$A$3:$A$1977,'SB35 Determination Data'!$K165,'5th Cycle APR Raw Data-Final'!$T$3:$T$1977,"&gt;="&amp;'SB35 Determination Data'!$F165,'5th Cycle APR Raw Data-Final'!$T$3:$T$1977,"&lt;"&amp;E165),SUMIFS('5th Cycle APR Raw Data-Final'!$S$3:$S$1977,'5th Cycle APR Raw Data-Final'!$A$3:$A$1977,'SB35 Determination Data'!$K165,'5th Cycle APR Raw Data-Final'!$T$3:$T$1977,"&gt;="&amp;'SB35 Determination Data'!$F165,'5th Cycle APR Raw Data-Final'!$T$3:$T$1977,"&lt;="&amp;G165))</f>
        <v>1157</v>
      </c>
      <c r="AM165" s="60">
        <f t="shared" si="21"/>
        <v>692</v>
      </c>
      <c r="AN165" s="62">
        <f t="shared" si="22"/>
        <v>0.5</v>
      </c>
      <c r="AO165" s="9" t="str">
        <f t="shared" si="23"/>
        <v>NO</v>
      </c>
      <c r="AP165" s="9" t="str">
        <f t="shared" si="24"/>
        <v>YES</v>
      </c>
      <c r="AQ165" s="9" t="str">
        <f t="shared" si="25"/>
        <v>NO</v>
      </c>
      <c r="AR165" s="48" t="str">
        <f>VLOOKUP(K165,'2018Submitted'!$A$2:$C$540,3,FALSE)</f>
        <v>Successful</v>
      </c>
      <c r="AS165" s="9" t="str">
        <f t="shared" si="26"/>
        <v>NO</v>
      </c>
      <c r="AT165" s="9" t="str">
        <f t="shared" si="27"/>
        <v>YES</v>
      </c>
    </row>
    <row r="166" spans="1:46" ht="12.75" customHeight="1" x14ac:dyDescent="0.15">
      <c r="A166" s="9" t="s">
        <v>341</v>
      </c>
      <c r="B166" s="9" t="str">
        <f t="shared" si="0"/>
        <v>GALT</v>
      </c>
      <c r="C166" s="31">
        <f t="shared" si="1"/>
        <v>0.625</v>
      </c>
      <c r="D166" s="45">
        <f t="shared" si="2"/>
        <v>8</v>
      </c>
      <c r="E166" s="46">
        <f t="shared" si="3"/>
        <v>2018</v>
      </c>
      <c r="F166" s="46">
        <f t="shared" si="4"/>
        <v>2014</v>
      </c>
      <c r="G166" s="46" t="str">
        <f t="shared" si="5"/>
        <v>2021</v>
      </c>
      <c r="H166" s="9" t="str">
        <f t="shared" si="6"/>
        <v>10/31/2013</v>
      </c>
      <c r="I166" s="9" t="str">
        <f t="shared" si="7"/>
        <v>10/31/2021</v>
      </c>
      <c r="J166" s="9" t="s">
        <v>123</v>
      </c>
      <c r="K166" s="49" t="s">
        <v>345</v>
      </c>
      <c r="L166" s="60">
        <f>VLOOKUP(K166,'5th Cycle APR Raw Data-Final'!$A$3:$P$1977,6,FALSE)</f>
        <v>131</v>
      </c>
      <c r="M166" s="60">
        <f>IF(AN166&lt;1,SUMIFS('5th Cycle APR Raw Data-Final'!G$3:G$1977,'5th Cycle APR Raw Data-Final'!$A$3:$A$1977,'SB35 Determination Data'!$K166,'5th Cycle APR Raw Data-Final'!$T$3:$T$1977,"&gt;="&amp;'SB35 Determination Data'!$F166,'5th Cycle APR Raw Data-Final'!$T$3:$T$1977,"&lt;"&amp;E166),SUMIFS('5th Cycle APR Raw Data-Final'!G$3:G$1977,'5th Cycle APR Raw Data-Final'!$A$3:$A$1977,'SB35 Determination Data'!$K166,'5th Cycle APR Raw Data-Final'!$T$3:$T$1977,"&gt;="&amp;'SB35 Determination Data'!$F166,'5th Cycle APR Raw Data-Final'!$T$3:$T$1977,"&lt;="&amp;G166))</f>
        <v>0</v>
      </c>
      <c r="N166" s="60">
        <f>IF(AN166&lt;1,SUMIFS('5th Cycle APR Raw Data-Final'!H$3:H$1977,'5th Cycle APR Raw Data-Final'!$A$3:$A$1977,'SB35 Determination Data'!$K166,'5th Cycle APR Raw Data-Final'!$T$3:$T$1977,"&gt;="&amp;'SB35 Determination Data'!$F166,'5th Cycle APR Raw Data-Final'!$T$3:$T$1977,"&lt;"&amp;E166),SUMIFS('5th Cycle APR Raw Data-Final'!H$3:H$1977,'5th Cycle APR Raw Data-Final'!$A$3:$A$1977,'SB35 Determination Data'!$K166,'5th Cycle APR Raw Data-Final'!$T$3:$T$1977,"&gt;="&amp;'SB35 Determination Data'!$F166,'5th Cycle APR Raw Data-Final'!$T$3:$T$1977,"&lt;="&amp;G166))</f>
        <v>0</v>
      </c>
      <c r="O166" s="60">
        <f>IF(AN166&lt;1,SUMIFS('5th Cycle APR Raw Data-Final'!I$3:I$1977,'5th Cycle APR Raw Data-Final'!$A$3:$A$1977,'SB35 Determination Data'!$K166,'5th Cycle APR Raw Data-Final'!$T$3:$T$1977,"&gt;="&amp;'SB35 Determination Data'!$F166,'5th Cycle APR Raw Data-Final'!$T$3:$T$1977,"&lt;"&amp;E166),SUMIFS('5th Cycle APR Raw Data-Final'!I$3:I$1977,'5th Cycle APR Raw Data-Final'!$A$3:$A$1977,'SB35 Determination Data'!$K166,'5th Cycle APR Raw Data-Final'!$T$3:$T$1977,"&gt;="&amp;'SB35 Determination Data'!$F166,'5th Cycle APR Raw Data-Final'!$T$3:$T$1977,"&lt;="&amp;G166))</f>
        <v>0</v>
      </c>
      <c r="P166" s="60">
        <f t="shared" si="8"/>
        <v>131</v>
      </c>
      <c r="Q166" s="31">
        <f t="shared" si="9"/>
        <v>0</v>
      </c>
      <c r="R166" s="61">
        <f t="shared" si="10"/>
        <v>66</v>
      </c>
      <c r="S166" s="61">
        <f t="shared" si="11"/>
        <v>0</v>
      </c>
      <c r="T166" s="60">
        <f>VLOOKUP(K166,'5th Cycle APR Raw Data-Final'!$A$3:$P$1977,10,FALSE)</f>
        <v>91</v>
      </c>
      <c r="U166" s="60">
        <f>IF(AN166&lt;1,SUMIFS('5th Cycle APR Raw Data-Final'!K$3:K$1977,'5th Cycle APR Raw Data-Final'!$A$3:$A$1977,'SB35 Determination Data'!$K166,'5th Cycle APR Raw Data-Final'!$T$3:$T$1977,"&gt;="&amp;'SB35 Determination Data'!$F166,'5th Cycle APR Raw Data-Final'!$T$3:$T$1977,"&lt;"&amp;E166),SUMIFS('5th Cycle APR Raw Data-Final'!K$3:K$1977,'5th Cycle APR Raw Data-Final'!$A$3:$A$1977,'SB35 Determination Data'!$K166,'5th Cycle APR Raw Data-Final'!$T$3:$T$1977,"&gt;="&amp;'SB35 Determination Data'!$F166,'5th Cycle APR Raw Data-Final'!$T$3:$T$1977,"&lt;="&amp;G166))</f>
        <v>0</v>
      </c>
      <c r="V166" s="60">
        <f>IF(AN166&lt;1,SUMIFS('5th Cycle APR Raw Data-Final'!L$3:L$1977,'5th Cycle APR Raw Data-Final'!$A$3:$A$1977,'SB35 Determination Data'!$K166,'5th Cycle APR Raw Data-Final'!$T$3:$T$1977,"&gt;="&amp;'SB35 Determination Data'!$F166,'5th Cycle APR Raw Data-Final'!$T$3:$T$1977,"&lt;"&amp;E166),SUMIFS('5th Cycle APR Raw Data-Final'!L$3:L$1977,'5th Cycle APR Raw Data-Final'!$A$3:$A$1977,'SB35 Determination Data'!$K166,'5th Cycle APR Raw Data-Final'!$T$3:$T$1977,"&gt;="&amp;'SB35 Determination Data'!$F166,'5th Cycle APR Raw Data-Final'!$T$3:$T$1977,"&lt;="&amp;G166))</f>
        <v>0</v>
      </c>
      <c r="W166" s="60">
        <f>IF(AN166&lt;1,SUMIFS('5th Cycle APR Raw Data-Final'!M$3:M$1977,'5th Cycle APR Raw Data-Final'!$A$3:$A$1977,'SB35 Determination Data'!$K166,'5th Cycle APR Raw Data-Final'!$T$3:$T$1977,"&gt;="&amp;'SB35 Determination Data'!$F166,'5th Cycle APR Raw Data-Final'!$T$3:$T$1977,"&lt;"&amp;E166),SUMIFS('5th Cycle APR Raw Data-Final'!M$3:M$1977,'5th Cycle APR Raw Data-Final'!$A$3:$A$1977,'SB35 Determination Data'!$K166,'5th Cycle APR Raw Data-Final'!$T$3:$T$1977,"&gt;="&amp;'SB35 Determination Data'!$F166,'5th Cycle APR Raw Data-Final'!$T$3:$T$1977,"&lt;="&amp;G166))</f>
        <v>0</v>
      </c>
      <c r="X166" s="60">
        <f t="shared" si="12"/>
        <v>91</v>
      </c>
      <c r="Y166" s="60">
        <f t="shared" si="13"/>
        <v>0</v>
      </c>
      <c r="Z166" s="60">
        <f t="shared" si="14"/>
        <v>91</v>
      </c>
      <c r="AA166" s="31">
        <f t="shared" si="15"/>
        <v>0</v>
      </c>
      <c r="AB166" s="31">
        <f t="shared" si="16"/>
        <v>0</v>
      </c>
      <c r="AC166" s="60">
        <f>VLOOKUP(K166,'5th Cycle APR Raw Data-Final'!$A$3:$P$1977,14,FALSE)</f>
        <v>126</v>
      </c>
      <c r="AD166" s="60">
        <f>IF(AN166&lt;1,SUMIFS('5th Cycle APR Raw Data-Final'!$O$3:$O$1977,'5th Cycle APR Raw Data-Final'!$A$3:$A$1977,'SB35 Determination Data'!$K166,'5th Cycle APR Raw Data-Final'!$T$3:$T$1977,"&gt;="&amp;'SB35 Determination Data'!$F166,'5th Cycle APR Raw Data-Final'!$T$3:$T$1977,"&lt;"&amp;E166),SUMIFS('5th Cycle APR Raw Data-Final'!$O$3:$O$1977,'5th Cycle APR Raw Data-Final'!$A$3:$A$1977,'SB35 Determination Data'!$K166,'5th Cycle APR Raw Data-Final'!$T$3:$T$1977,"&gt;="&amp;'SB35 Determination Data'!$F166,'5th Cycle APR Raw Data-Final'!$T$3:$T$1977,"&lt;="&amp;G166))</f>
        <v>0</v>
      </c>
      <c r="AE166" s="60">
        <f t="shared" si="17"/>
        <v>126</v>
      </c>
      <c r="AF166" s="31">
        <f t="shared" si="18"/>
        <v>0</v>
      </c>
      <c r="AG166" s="60">
        <f>VLOOKUP(K166,'5th Cycle APR Raw Data-Final'!$A$3:$P$1977,16,FALSE)</f>
        <v>331</v>
      </c>
      <c r="AH166" s="60">
        <f>IF(AN166&lt;1,SUMIFS('5th Cycle APR Raw Data-Final'!$Q$3:$Q$1977,'5th Cycle APR Raw Data-Final'!$A$3:$A$1977,'SB35 Determination Data'!$K166,'5th Cycle APR Raw Data-Final'!$T$3:$T$1977,"&gt;="&amp;'SB35 Determination Data'!$F166,'5th Cycle APR Raw Data-Final'!$T$3:$T$1977,"&lt;"&amp;E166),SUMIFS('5th Cycle APR Raw Data-Final'!$Q$3:$Q$1977,'5th Cycle APR Raw Data-Final'!$A$3:$A$1977,'SB35 Determination Data'!$K166,'5th Cycle APR Raw Data-Final'!$T$3:$T$1977,"&gt;="&amp;'SB35 Determination Data'!$F166,'5th Cycle APR Raw Data-Final'!$T$3:$T$1977,"&lt;="&amp;G166))</f>
        <v>320</v>
      </c>
      <c r="AI166" s="60">
        <f t="shared" si="19"/>
        <v>11</v>
      </c>
      <c r="AJ166" s="31">
        <f t="shared" si="20"/>
        <v>0.96676737160120851</v>
      </c>
      <c r="AK166" s="60">
        <f>VLOOKUP(K166,'5th Cycle APR Raw Data-Final'!$A$3:$R$1977,18,FALSE)</f>
        <v>679</v>
      </c>
      <c r="AL166" s="60">
        <f>IF(AN166&lt;1,SUMIFS('5th Cycle APR Raw Data-Final'!$S$3:$S$1977,'5th Cycle APR Raw Data-Final'!$A$3:$A$1977,'SB35 Determination Data'!$K166,'5th Cycle APR Raw Data-Final'!$T$3:$T$1977,"&gt;="&amp;'SB35 Determination Data'!$F166,'5th Cycle APR Raw Data-Final'!$T$3:$T$1977,"&lt;"&amp;E166),SUMIFS('5th Cycle APR Raw Data-Final'!$S$3:$S$1977,'5th Cycle APR Raw Data-Final'!$A$3:$A$1977,'SB35 Determination Data'!$K166,'5th Cycle APR Raw Data-Final'!$T$3:$T$1977,"&gt;="&amp;'SB35 Determination Data'!$F166,'5th Cycle APR Raw Data-Final'!$T$3:$T$1977,"&lt;="&amp;G166))</f>
        <v>320</v>
      </c>
      <c r="AM166" s="60">
        <f t="shared" si="21"/>
        <v>359</v>
      </c>
      <c r="AN166" s="62">
        <f t="shared" si="22"/>
        <v>0.5</v>
      </c>
      <c r="AO166" s="9" t="str">
        <f t="shared" si="23"/>
        <v>NO</v>
      </c>
      <c r="AP166" s="9" t="str">
        <f t="shared" si="24"/>
        <v>YES</v>
      </c>
      <c r="AQ166" s="9" t="str">
        <f t="shared" si="25"/>
        <v>NO</v>
      </c>
      <c r="AR166" s="48" t="str">
        <f>VLOOKUP(K166,'2018Submitted'!$A$2:$C$540,3,FALSE)</f>
        <v>Successful</v>
      </c>
      <c r="AS166" s="9" t="str">
        <f t="shared" si="26"/>
        <v>NO</v>
      </c>
      <c r="AT166" s="9" t="str">
        <f t="shared" si="27"/>
        <v>YES</v>
      </c>
    </row>
    <row r="167" spans="1:46" ht="12.75" customHeight="1" x14ac:dyDescent="0.15">
      <c r="A167" s="9" t="s">
        <v>273</v>
      </c>
      <c r="B167" s="9" t="str">
        <f t="shared" si="0"/>
        <v>GARDEN GROVE</v>
      </c>
      <c r="C167" s="31">
        <f t="shared" si="1"/>
        <v>0.625</v>
      </c>
      <c r="D167" s="45">
        <f t="shared" si="2"/>
        <v>8</v>
      </c>
      <c r="E167" s="46">
        <f t="shared" si="3"/>
        <v>2018</v>
      </c>
      <c r="F167" s="46">
        <f t="shared" si="4"/>
        <v>2014</v>
      </c>
      <c r="G167" s="46" t="str">
        <f t="shared" si="5"/>
        <v>2021</v>
      </c>
      <c r="H167" s="9" t="str">
        <f t="shared" si="6"/>
        <v>10/15/2013</v>
      </c>
      <c r="I167" s="9" t="str">
        <f t="shared" si="7"/>
        <v>10/15/2021</v>
      </c>
      <c r="J167" s="9" t="s">
        <v>144</v>
      </c>
      <c r="K167" s="49" t="s">
        <v>283</v>
      </c>
      <c r="L167" s="60">
        <f>VLOOKUP(K167,'5th Cycle APR Raw Data-Final'!$A$3:$P$1977,6,FALSE)</f>
        <v>164</v>
      </c>
      <c r="M167" s="60">
        <f>IF(AN167&lt;1,SUMIFS('5th Cycle APR Raw Data-Final'!G$3:G$1977,'5th Cycle APR Raw Data-Final'!$A$3:$A$1977,'SB35 Determination Data'!$K167,'5th Cycle APR Raw Data-Final'!$T$3:$T$1977,"&gt;="&amp;'SB35 Determination Data'!$F167,'5th Cycle APR Raw Data-Final'!$T$3:$T$1977,"&lt;"&amp;E167),SUMIFS('5th Cycle APR Raw Data-Final'!G$3:G$1977,'5th Cycle APR Raw Data-Final'!$A$3:$A$1977,'SB35 Determination Data'!$K167,'5th Cycle APR Raw Data-Final'!$T$3:$T$1977,"&gt;="&amp;'SB35 Determination Data'!$F167,'5th Cycle APR Raw Data-Final'!$T$3:$T$1977,"&lt;="&amp;G167))</f>
        <v>13</v>
      </c>
      <c r="N167" s="60">
        <f>IF(AN167&lt;1,SUMIFS('5th Cycle APR Raw Data-Final'!H$3:H$1977,'5th Cycle APR Raw Data-Final'!$A$3:$A$1977,'SB35 Determination Data'!$K167,'5th Cycle APR Raw Data-Final'!$T$3:$T$1977,"&gt;="&amp;'SB35 Determination Data'!$F167,'5th Cycle APR Raw Data-Final'!$T$3:$T$1977,"&lt;"&amp;E167),SUMIFS('5th Cycle APR Raw Data-Final'!H$3:H$1977,'5th Cycle APR Raw Data-Final'!$A$3:$A$1977,'SB35 Determination Data'!$K167,'5th Cycle APR Raw Data-Final'!$T$3:$T$1977,"&gt;="&amp;'SB35 Determination Data'!$F167,'5th Cycle APR Raw Data-Final'!$T$3:$T$1977,"&lt;="&amp;G167))</f>
        <v>13</v>
      </c>
      <c r="O167" s="60">
        <f>IF(AN167&lt;1,SUMIFS('5th Cycle APR Raw Data-Final'!I$3:I$1977,'5th Cycle APR Raw Data-Final'!$A$3:$A$1977,'SB35 Determination Data'!$K167,'5th Cycle APR Raw Data-Final'!$T$3:$T$1977,"&gt;="&amp;'SB35 Determination Data'!$F167,'5th Cycle APR Raw Data-Final'!$T$3:$T$1977,"&lt;"&amp;E167),SUMIFS('5th Cycle APR Raw Data-Final'!I$3:I$1977,'5th Cycle APR Raw Data-Final'!$A$3:$A$1977,'SB35 Determination Data'!$K167,'5th Cycle APR Raw Data-Final'!$T$3:$T$1977,"&gt;="&amp;'SB35 Determination Data'!$F167,'5th Cycle APR Raw Data-Final'!$T$3:$T$1977,"&lt;="&amp;G167))</f>
        <v>0</v>
      </c>
      <c r="P167" s="60">
        <f t="shared" si="8"/>
        <v>151</v>
      </c>
      <c r="Q167" s="31">
        <f t="shared" si="9"/>
        <v>7.926829268292683E-2</v>
      </c>
      <c r="R167" s="61">
        <f t="shared" si="10"/>
        <v>82</v>
      </c>
      <c r="S167" s="61">
        <f t="shared" si="11"/>
        <v>0</v>
      </c>
      <c r="T167" s="60">
        <f>VLOOKUP(K167,'5th Cycle APR Raw Data-Final'!$A$3:$P$1977,10,FALSE)</f>
        <v>120</v>
      </c>
      <c r="U167" s="60">
        <f>IF(AN167&lt;1,SUMIFS('5th Cycle APR Raw Data-Final'!K$3:K$1977,'5th Cycle APR Raw Data-Final'!$A$3:$A$1977,'SB35 Determination Data'!$K167,'5th Cycle APR Raw Data-Final'!$T$3:$T$1977,"&gt;="&amp;'SB35 Determination Data'!$F167,'5th Cycle APR Raw Data-Final'!$T$3:$T$1977,"&lt;"&amp;E167),SUMIFS('5th Cycle APR Raw Data-Final'!K$3:K$1977,'5th Cycle APR Raw Data-Final'!$A$3:$A$1977,'SB35 Determination Data'!$K167,'5th Cycle APR Raw Data-Final'!$T$3:$T$1977,"&gt;="&amp;'SB35 Determination Data'!$F167,'5th Cycle APR Raw Data-Final'!$T$3:$T$1977,"&lt;="&amp;G167))</f>
        <v>47</v>
      </c>
      <c r="V167" s="60">
        <f>IF(AN167&lt;1,SUMIFS('5th Cycle APR Raw Data-Final'!L$3:L$1977,'5th Cycle APR Raw Data-Final'!$A$3:$A$1977,'SB35 Determination Data'!$K167,'5th Cycle APR Raw Data-Final'!$T$3:$T$1977,"&gt;="&amp;'SB35 Determination Data'!$F167,'5th Cycle APR Raw Data-Final'!$T$3:$T$1977,"&lt;"&amp;E167),SUMIFS('5th Cycle APR Raw Data-Final'!L$3:L$1977,'5th Cycle APR Raw Data-Final'!$A$3:$A$1977,'SB35 Determination Data'!$K167,'5th Cycle APR Raw Data-Final'!$T$3:$T$1977,"&gt;="&amp;'SB35 Determination Data'!$F167,'5th Cycle APR Raw Data-Final'!$T$3:$T$1977,"&lt;="&amp;G167))</f>
        <v>47</v>
      </c>
      <c r="W167" s="60">
        <f>IF(AN167&lt;1,SUMIFS('5th Cycle APR Raw Data-Final'!M$3:M$1977,'5th Cycle APR Raw Data-Final'!$A$3:$A$1977,'SB35 Determination Data'!$K167,'5th Cycle APR Raw Data-Final'!$T$3:$T$1977,"&gt;="&amp;'SB35 Determination Data'!$F167,'5th Cycle APR Raw Data-Final'!$T$3:$T$1977,"&lt;"&amp;E167),SUMIFS('5th Cycle APR Raw Data-Final'!M$3:M$1977,'5th Cycle APR Raw Data-Final'!$A$3:$A$1977,'SB35 Determination Data'!$K167,'5th Cycle APR Raw Data-Final'!$T$3:$T$1977,"&gt;="&amp;'SB35 Determination Data'!$F167,'5th Cycle APR Raw Data-Final'!$T$3:$T$1977,"&lt;="&amp;G167))</f>
        <v>0</v>
      </c>
      <c r="X167" s="60">
        <f t="shared" si="12"/>
        <v>73</v>
      </c>
      <c r="Y167" s="60">
        <f t="shared" si="13"/>
        <v>47</v>
      </c>
      <c r="Z167" s="60">
        <f t="shared" si="14"/>
        <v>73</v>
      </c>
      <c r="AA167" s="31">
        <f t="shared" si="15"/>
        <v>0.39166666666666666</v>
      </c>
      <c r="AB167" s="31">
        <f t="shared" si="16"/>
        <v>0.39166666666666666</v>
      </c>
      <c r="AC167" s="60">
        <f>VLOOKUP(K167,'5th Cycle APR Raw Data-Final'!$A$3:$P$1977,14,FALSE)</f>
        <v>135</v>
      </c>
      <c r="AD167" s="60">
        <f>IF(AN167&lt;1,SUMIFS('5th Cycle APR Raw Data-Final'!$O$3:$O$1977,'5th Cycle APR Raw Data-Final'!$A$3:$A$1977,'SB35 Determination Data'!$K167,'5th Cycle APR Raw Data-Final'!$T$3:$T$1977,"&gt;="&amp;'SB35 Determination Data'!$F167,'5th Cycle APR Raw Data-Final'!$T$3:$T$1977,"&lt;"&amp;E167),SUMIFS('5th Cycle APR Raw Data-Final'!$O$3:$O$1977,'5th Cycle APR Raw Data-Final'!$A$3:$A$1977,'SB35 Determination Data'!$K167,'5th Cycle APR Raw Data-Final'!$T$3:$T$1977,"&gt;="&amp;'SB35 Determination Data'!$F167,'5th Cycle APR Raw Data-Final'!$T$3:$T$1977,"&lt;="&amp;G167))</f>
        <v>79</v>
      </c>
      <c r="AE167" s="60">
        <f t="shared" si="17"/>
        <v>56</v>
      </c>
      <c r="AF167" s="31">
        <f t="shared" si="18"/>
        <v>0.58518518518518514</v>
      </c>
      <c r="AG167" s="60">
        <f>VLOOKUP(K167,'5th Cycle APR Raw Data-Final'!$A$3:$P$1977,16,FALSE)</f>
        <v>328</v>
      </c>
      <c r="AH167" s="60">
        <f>IF(AN167&lt;1,SUMIFS('5th Cycle APR Raw Data-Final'!$Q$3:$Q$1977,'5th Cycle APR Raw Data-Final'!$A$3:$A$1977,'SB35 Determination Data'!$K167,'5th Cycle APR Raw Data-Final'!$T$3:$T$1977,"&gt;="&amp;'SB35 Determination Data'!$F167,'5th Cycle APR Raw Data-Final'!$T$3:$T$1977,"&lt;"&amp;E167),SUMIFS('5th Cycle APR Raw Data-Final'!$Q$3:$Q$1977,'5th Cycle APR Raw Data-Final'!$A$3:$A$1977,'SB35 Determination Data'!$K167,'5th Cycle APR Raw Data-Final'!$T$3:$T$1977,"&gt;="&amp;'SB35 Determination Data'!$F167,'5th Cycle APR Raw Data-Final'!$T$3:$T$1977,"&lt;="&amp;G167))</f>
        <v>102</v>
      </c>
      <c r="AI167" s="60">
        <f t="shared" si="19"/>
        <v>226</v>
      </c>
      <c r="AJ167" s="31">
        <f t="shared" si="20"/>
        <v>0.31097560975609756</v>
      </c>
      <c r="AK167" s="60">
        <f>VLOOKUP(K167,'5th Cycle APR Raw Data-Final'!$A$3:$R$1977,18,FALSE)</f>
        <v>747</v>
      </c>
      <c r="AL167" s="60">
        <f>IF(AN167&lt;1,SUMIFS('5th Cycle APR Raw Data-Final'!$S$3:$S$1977,'5th Cycle APR Raw Data-Final'!$A$3:$A$1977,'SB35 Determination Data'!$K167,'5th Cycle APR Raw Data-Final'!$T$3:$T$1977,"&gt;="&amp;'SB35 Determination Data'!$F167,'5th Cycle APR Raw Data-Final'!$T$3:$T$1977,"&lt;"&amp;E167),SUMIFS('5th Cycle APR Raw Data-Final'!$S$3:$S$1977,'5th Cycle APR Raw Data-Final'!$A$3:$A$1977,'SB35 Determination Data'!$K167,'5th Cycle APR Raw Data-Final'!$T$3:$T$1977,"&gt;="&amp;'SB35 Determination Data'!$F167,'5th Cycle APR Raw Data-Final'!$T$3:$T$1977,"&lt;="&amp;G167))</f>
        <v>241</v>
      </c>
      <c r="AM167" s="60">
        <f t="shared" si="21"/>
        <v>506</v>
      </c>
      <c r="AN167" s="62">
        <f t="shared" si="22"/>
        <v>0.5</v>
      </c>
      <c r="AO167" s="9" t="str">
        <f t="shared" si="23"/>
        <v>YES</v>
      </c>
      <c r="AP167" s="9" t="str">
        <f t="shared" si="24"/>
        <v>NO</v>
      </c>
      <c r="AQ167" s="9" t="str">
        <f t="shared" si="25"/>
        <v>NO</v>
      </c>
      <c r="AR167" s="48" t="str">
        <f>VLOOKUP(K167,'2018Submitted'!$A$2:$C$540,3,FALSE)</f>
        <v>Received - Not successful</v>
      </c>
      <c r="AS167" s="9" t="str">
        <f t="shared" si="26"/>
        <v>NO</v>
      </c>
      <c r="AT167" s="9" t="str">
        <f t="shared" si="27"/>
        <v>NO</v>
      </c>
    </row>
    <row r="168" spans="1:46" ht="12.75" customHeight="1" x14ac:dyDescent="0.15">
      <c r="A168" s="9" t="s">
        <v>168</v>
      </c>
      <c r="B168" s="9" t="str">
        <f t="shared" si="0"/>
        <v>GARDENA</v>
      </c>
      <c r="C168" s="31">
        <f t="shared" si="1"/>
        <v>0.625</v>
      </c>
      <c r="D168" s="45">
        <f t="shared" si="2"/>
        <v>8</v>
      </c>
      <c r="E168" s="46">
        <f t="shared" si="3"/>
        <v>2018</v>
      </c>
      <c r="F168" s="46">
        <f t="shared" si="4"/>
        <v>2014</v>
      </c>
      <c r="G168" s="46" t="str">
        <f t="shared" si="5"/>
        <v>2021</v>
      </c>
      <c r="H168" s="9" t="str">
        <f t="shared" si="6"/>
        <v>10/15/2013</v>
      </c>
      <c r="I168" s="9" t="str">
        <f t="shared" si="7"/>
        <v>10/15/2021</v>
      </c>
      <c r="J168" s="9" t="s">
        <v>144</v>
      </c>
      <c r="K168" s="49" t="s">
        <v>189</v>
      </c>
      <c r="L168" s="60">
        <f>VLOOKUP(K168,'5th Cycle APR Raw Data-Final'!$A$3:$P$1977,6,FALSE)</f>
        <v>98</v>
      </c>
      <c r="M168" s="60">
        <f>IF(AN168&lt;1,SUMIFS('5th Cycle APR Raw Data-Final'!G$3:G$1977,'5th Cycle APR Raw Data-Final'!$A$3:$A$1977,'SB35 Determination Data'!$K168,'5th Cycle APR Raw Data-Final'!$T$3:$T$1977,"&gt;="&amp;'SB35 Determination Data'!$F168,'5th Cycle APR Raw Data-Final'!$T$3:$T$1977,"&lt;"&amp;E168),SUMIFS('5th Cycle APR Raw Data-Final'!G$3:G$1977,'5th Cycle APR Raw Data-Final'!$A$3:$A$1977,'SB35 Determination Data'!$K168,'5th Cycle APR Raw Data-Final'!$T$3:$T$1977,"&gt;="&amp;'SB35 Determination Data'!$F168,'5th Cycle APR Raw Data-Final'!$T$3:$T$1977,"&lt;="&amp;G168))</f>
        <v>0</v>
      </c>
      <c r="N168" s="60">
        <f>IF(AN168&lt;1,SUMIFS('5th Cycle APR Raw Data-Final'!H$3:H$1977,'5th Cycle APR Raw Data-Final'!$A$3:$A$1977,'SB35 Determination Data'!$K168,'5th Cycle APR Raw Data-Final'!$T$3:$T$1977,"&gt;="&amp;'SB35 Determination Data'!$F168,'5th Cycle APR Raw Data-Final'!$T$3:$T$1977,"&lt;"&amp;E168),SUMIFS('5th Cycle APR Raw Data-Final'!H$3:H$1977,'5th Cycle APR Raw Data-Final'!$A$3:$A$1977,'SB35 Determination Data'!$K168,'5th Cycle APR Raw Data-Final'!$T$3:$T$1977,"&gt;="&amp;'SB35 Determination Data'!$F168,'5th Cycle APR Raw Data-Final'!$T$3:$T$1977,"&lt;="&amp;G168))</f>
        <v>0</v>
      </c>
      <c r="O168" s="60">
        <f>IF(AN168&lt;1,SUMIFS('5th Cycle APR Raw Data-Final'!I$3:I$1977,'5th Cycle APR Raw Data-Final'!$A$3:$A$1977,'SB35 Determination Data'!$K168,'5th Cycle APR Raw Data-Final'!$T$3:$T$1977,"&gt;="&amp;'SB35 Determination Data'!$F168,'5th Cycle APR Raw Data-Final'!$T$3:$T$1977,"&lt;"&amp;E168),SUMIFS('5th Cycle APR Raw Data-Final'!I$3:I$1977,'5th Cycle APR Raw Data-Final'!$A$3:$A$1977,'SB35 Determination Data'!$K168,'5th Cycle APR Raw Data-Final'!$T$3:$T$1977,"&gt;="&amp;'SB35 Determination Data'!$F168,'5th Cycle APR Raw Data-Final'!$T$3:$T$1977,"&lt;="&amp;G168))</f>
        <v>0</v>
      </c>
      <c r="P168" s="60">
        <f t="shared" si="8"/>
        <v>98</v>
      </c>
      <c r="Q168" s="31">
        <f t="shared" si="9"/>
        <v>0</v>
      </c>
      <c r="R168" s="61">
        <f t="shared" si="10"/>
        <v>49</v>
      </c>
      <c r="S168" s="61">
        <f t="shared" si="11"/>
        <v>0</v>
      </c>
      <c r="T168" s="60">
        <f>VLOOKUP(K168,'5th Cycle APR Raw Data-Final'!$A$3:$P$1977,10,FALSE)</f>
        <v>60</v>
      </c>
      <c r="U168" s="60">
        <f>IF(AN168&lt;1,SUMIFS('5th Cycle APR Raw Data-Final'!K$3:K$1977,'5th Cycle APR Raw Data-Final'!$A$3:$A$1977,'SB35 Determination Data'!$K168,'5th Cycle APR Raw Data-Final'!$T$3:$T$1977,"&gt;="&amp;'SB35 Determination Data'!$F168,'5th Cycle APR Raw Data-Final'!$T$3:$T$1977,"&lt;"&amp;E168),SUMIFS('5th Cycle APR Raw Data-Final'!K$3:K$1977,'5th Cycle APR Raw Data-Final'!$A$3:$A$1977,'SB35 Determination Data'!$K168,'5th Cycle APR Raw Data-Final'!$T$3:$T$1977,"&gt;="&amp;'SB35 Determination Data'!$F168,'5th Cycle APR Raw Data-Final'!$T$3:$T$1977,"&lt;="&amp;G168))</f>
        <v>0</v>
      </c>
      <c r="V168" s="60">
        <f>IF(AN168&lt;1,SUMIFS('5th Cycle APR Raw Data-Final'!L$3:L$1977,'5th Cycle APR Raw Data-Final'!$A$3:$A$1977,'SB35 Determination Data'!$K168,'5th Cycle APR Raw Data-Final'!$T$3:$T$1977,"&gt;="&amp;'SB35 Determination Data'!$F168,'5th Cycle APR Raw Data-Final'!$T$3:$T$1977,"&lt;"&amp;E168),SUMIFS('5th Cycle APR Raw Data-Final'!L$3:L$1977,'5th Cycle APR Raw Data-Final'!$A$3:$A$1977,'SB35 Determination Data'!$K168,'5th Cycle APR Raw Data-Final'!$T$3:$T$1977,"&gt;="&amp;'SB35 Determination Data'!$F168,'5th Cycle APR Raw Data-Final'!$T$3:$T$1977,"&lt;="&amp;G168))</f>
        <v>0</v>
      </c>
      <c r="W168" s="60">
        <f>IF(AN168&lt;1,SUMIFS('5th Cycle APR Raw Data-Final'!M$3:M$1977,'5th Cycle APR Raw Data-Final'!$A$3:$A$1977,'SB35 Determination Data'!$K168,'5th Cycle APR Raw Data-Final'!$T$3:$T$1977,"&gt;="&amp;'SB35 Determination Data'!$F168,'5th Cycle APR Raw Data-Final'!$T$3:$T$1977,"&lt;"&amp;E168),SUMIFS('5th Cycle APR Raw Data-Final'!M$3:M$1977,'5th Cycle APR Raw Data-Final'!$A$3:$A$1977,'SB35 Determination Data'!$K168,'5th Cycle APR Raw Data-Final'!$T$3:$T$1977,"&gt;="&amp;'SB35 Determination Data'!$F168,'5th Cycle APR Raw Data-Final'!$T$3:$T$1977,"&lt;="&amp;G168))</f>
        <v>0</v>
      </c>
      <c r="X168" s="60">
        <f t="shared" si="12"/>
        <v>60</v>
      </c>
      <c r="Y168" s="60">
        <f t="shared" si="13"/>
        <v>0</v>
      </c>
      <c r="Z168" s="60">
        <f t="shared" si="14"/>
        <v>60</v>
      </c>
      <c r="AA168" s="31">
        <f t="shared" si="15"/>
        <v>0</v>
      </c>
      <c r="AB168" s="31">
        <f t="shared" si="16"/>
        <v>0</v>
      </c>
      <c r="AC168" s="60">
        <f>VLOOKUP(K168,'5th Cycle APR Raw Data-Final'!$A$3:$P$1977,14,FALSE)</f>
        <v>66</v>
      </c>
      <c r="AD168" s="60">
        <f>IF(AN168&lt;1,SUMIFS('5th Cycle APR Raw Data-Final'!$O$3:$O$1977,'5th Cycle APR Raw Data-Final'!$A$3:$A$1977,'SB35 Determination Data'!$K168,'5th Cycle APR Raw Data-Final'!$T$3:$T$1977,"&gt;="&amp;'SB35 Determination Data'!$F168,'5th Cycle APR Raw Data-Final'!$T$3:$T$1977,"&lt;"&amp;E168),SUMIFS('5th Cycle APR Raw Data-Final'!$O$3:$O$1977,'5th Cycle APR Raw Data-Final'!$A$3:$A$1977,'SB35 Determination Data'!$K168,'5th Cycle APR Raw Data-Final'!$T$3:$T$1977,"&gt;="&amp;'SB35 Determination Data'!$F168,'5th Cycle APR Raw Data-Final'!$T$3:$T$1977,"&lt;="&amp;G168))</f>
        <v>54</v>
      </c>
      <c r="AE168" s="60">
        <f t="shared" si="17"/>
        <v>12</v>
      </c>
      <c r="AF168" s="31">
        <f t="shared" si="18"/>
        <v>0.81818181818181823</v>
      </c>
      <c r="AG168" s="60">
        <f>VLOOKUP(K168,'5th Cycle APR Raw Data-Final'!$A$3:$P$1977,16,FALSE)</f>
        <v>173</v>
      </c>
      <c r="AH168" s="60">
        <f>IF(AN168&lt;1,SUMIFS('5th Cycle APR Raw Data-Final'!$Q$3:$Q$1977,'5th Cycle APR Raw Data-Final'!$A$3:$A$1977,'SB35 Determination Data'!$K168,'5th Cycle APR Raw Data-Final'!$T$3:$T$1977,"&gt;="&amp;'SB35 Determination Data'!$F168,'5th Cycle APR Raw Data-Final'!$T$3:$T$1977,"&lt;"&amp;E168),SUMIFS('5th Cycle APR Raw Data-Final'!$Q$3:$Q$1977,'5th Cycle APR Raw Data-Final'!$A$3:$A$1977,'SB35 Determination Data'!$K168,'5th Cycle APR Raw Data-Final'!$T$3:$T$1977,"&gt;="&amp;'SB35 Determination Data'!$F168,'5th Cycle APR Raw Data-Final'!$T$3:$T$1977,"&lt;="&amp;G168))</f>
        <v>181</v>
      </c>
      <c r="AI168" s="60">
        <f t="shared" si="19"/>
        <v>0</v>
      </c>
      <c r="AJ168" s="31">
        <f t="shared" si="20"/>
        <v>1.046242774566474</v>
      </c>
      <c r="AK168" s="60">
        <f>VLOOKUP(K168,'5th Cycle APR Raw Data-Final'!$A$3:$R$1977,18,FALSE)</f>
        <v>397</v>
      </c>
      <c r="AL168" s="60">
        <f>IF(AN168&lt;1,SUMIFS('5th Cycle APR Raw Data-Final'!$S$3:$S$1977,'5th Cycle APR Raw Data-Final'!$A$3:$A$1977,'SB35 Determination Data'!$K168,'5th Cycle APR Raw Data-Final'!$T$3:$T$1977,"&gt;="&amp;'SB35 Determination Data'!$F168,'5th Cycle APR Raw Data-Final'!$T$3:$T$1977,"&lt;"&amp;E168),SUMIFS('5th Cycle APR Raw Data-Final'!$S$3:$S$1977,'5th Cycle APR Raw Data-Final'!$A$3:$A$1977,'SB35 Determination Data'!$K168,'5th Cycle APR Raw Data-Final'!$T$3:$T$1977,"&gt;="&amp;'SB35 Determination Data'!$F168,'5th Cycle APR Raw Data-Final'!$T$3:$T$1977,"&lt;="&amp;G168))</f>
        <v>235</v>
      </c>
      <c r="AM168" s="60">
        <f t="shared" si="21"/>
        <v>170</v>
      </c>
      <c r="AN168" s="62">
        <f t="shared" si="22"/>
        <v>0.5</v>
      </c>
      <c r="AO168" s="9" t="str">
        <f t="shared" si="23"/>
        <v>NO</v>
      </c>
      <c r="AP168" s="9" t="str">
        <f t="shared" si="24"/>
        <v>YES</v>
      </c>
      <c r="AQ168" s="9" t="str">
        <f t="shared" si="25"/>
        <v>NO</v>
      </c>
      <c r="AR168" s="48" t="str">
        <f>VLOOKUP(K168,'2018Submitted'!$A$2:$C$540,3,FALSE)</f>
        <v>Successful</v>
      </c>
      <c r="AS168" s="9" t="str">
        <f t="shared" si="26"/>
        <v>NO</v>
      </c>
      <c r="AT168" s="9" t="str">
        <f t="shared" si="27"/>
        <v>YES</v>
      </c>
    </row>
    <row r="169" spans="1:46" ht="12.75" customHeight="1" x14ac:dyDescent="0.15">
      <c r="A169" s="9" t="s">
        <v>505</v>
      </c>
      <c r="B169" s="9" t="str">
        <f t="shared" si="0"/>
        <v>GILROY</v>
      </c>
      <c r="C169" s="31">
        <f t="shared" si="1"/>
        <v>0.5</v>
      </c>
      <c r="D169" s="45">
        <f t="shared" si="2"/>
        <v>8</v>
      </c>
      <c r="E169" s="46">
        <f t="shared" si="3"/>
        <v>2019</v>
      </c>
      <c r="F169" s="46">
        <f t="shared" si="4"/>
        <v>2015</v>
      </c>
      <c r="G169" s="46">
        <f t="shared" si="5"/>
        <v>2022</v>
      </c>
      <c r="H169" s="9" t="str">
        <f t="shared" si="6"/>
        <v>01/31/2015</v>
      </c>
      <c r="I169" s="9" t="str">
        <f t="shared" si="7"/>
        <v>01/31/2023</v>
      </c>
      <c r="J169" s="9" t="s">
        <v>67</v>
      </c>
      <c r="K169" s="49" t="s">
        <v>524</v>
      </c>
      <c r="L169" s="60">
        <f>VLOOKUP(K169,'5th Cycle APR Raw Data-Final'!$A$3:$P$1977,6,FALSE)</f>
        <v>236</v>
      </c>
      <c r="M169" s="60">
        <f>IF(AN169&lt;1,SUMIFS('5th Cycle APR Raw Data-Final'!G$3:G$1977,'5th Cycle APR Raw Data-Final'!$A$3:$A$1977,'SB35 Determination Data'!$K169,'5th Cycle APR Raw Data-Final'!$T$3:$T$1977,"&gt;="&amp;'SB35 Determination Data'!$F169,'5th Cycle APR Raw Data-Final'!$T$3:$T$1977,"&lt;"&amp;E169),SUMIFS('5th Cycle APR Raw Data-Final'!G$3:G$1977,'5th Cycle APR Raw Data-Final'!$A$3:$A$1977,'SB35 Determination Data'!$K169,'5th Cycle APR Raw Data-Final'!$T$3:$T$1977,"&gt;="&amp;'SB35 Determination Data'!$F169,'5th Cycle APR Raw Data-Final'!$T$3:$T$1977,"&lt;="&amp;G169))</f>
        <v>63</v>
      </c>
      <c r="N169" s="60">
        <f>IF(AN169&lt;1,SUMIFS('5th Cycle APR Raw Data-Final'!H$3:H$1977,'5th Cycle APR Raw Data-Final'!$A$3:$A$1977,'SB35 Determination Data'!$K169,'5th Cycle APR Raw Data-Final'!$T$3:$T$1977,"&gt;="&amp;'SB35 Determination Data'!$F169,'5th Cycle APR Raw Data-Final'!$T$3:$T$1977,"&lt;"&amp;E169),SUMIFS('5th Cycle APR Raw Data-Final'!H$3:H$1977,'5th Cycle APR Raw Data-Final'!$A$3:$A$1977,'SB35 Determination Data'!$K169,'5th Cycle APR Raw Data-Final'!$T$3:$T$1977,"&gt;="&amp;'SB35 Determination Data'!$F169,'5th Cycle APR Raw Data-Final'!$T$3:$T$1977,"&lt;="&amp;G169))</f>
        <v>63</v>
      </c>
      <c r="O169" s="60">
        <f>IF(AN169&lt;1,SUMIFS('5th Cycle APR Raw Data-Final'!I$3:I$1977,'5th Cycle APR Raw Data-Final'!$A$3:$A$1977,'SB35 Determination Data'!$K169,'5th Cycle APR Raw Data-Final'!$T$3:$T$1977,"&gt;="&amp;'SB35 Determination Data'!$F169,'5th Cycle APR Raw Data-Final'!$T$3:$T$1977,"&lt;"&amp;E169),SUMIFS('5th Cycle APR Raw Data-Final'!I$3:I$1977,'5th Cycle APR Raw Data-Final'!$A$3:$A$1977,'SB35 Determination Data'!$K169,'5th Cycle APR Raw Data-Final'!$T$3:$T$1977,"&gt;="&amp;'SB35 Determination Data'!$F169,'5th Cycle APR Raw Data-Final'!$T$3:$T$1977,"&lt;="&amp;G169))</f>
        <v>0</v>
      </c>
      <c r="P169" s="60">
        <f t="shared" si="8"/>
        <v>173</v>
      </c>
      <c r="Q169" s="31">
        <f t="shared" si="9"/>
        <v>0.26694915254237289</v>
      </c>
      <c r="R169" s="61">
        <f t="shared" si="10"/>
        <v>118</v>
      </c>
      <c r="S169" s="61">
        <f t="shared" si="11"/>
        <v>0</v>
      </c>
      <c r="T169" s="60">
        <f>VLOOKUP(K169,'5th Cycle APR Raw Data-Final'!$A$3:$P$1977,10,FALSE)</f>
        <v>160</v>
      </c>
      <c r="U169" s="60">
        <f>IF(AN169&lt;1,SUMIFS('5th Cycle APR Raw Data-Final'!K$3:K$1977,'5th Cycle APR Raw Data-Final'!$A$3:$A$1977,'SB35 Determination Data'!$K169,'5th Cycle APR Raw Data-Final'!$T$3:$T$1977,"&gt;="&amp;'SB35 Determination Data'!$F169,'5th Cycle APR Raw Data-Final'!$T$3:$T$1977,"&lt;"&amp;E169),SUMIFS('5th Cycle APR Raw Data-Final'!K$3:K$1977,'5th Cycle APR Raw Data-Final'!$A$3:$A$1977,'SB35 Determination Data'!$K169,'5th Cycle APR Raw Data-Final'!$T$3:$T$1977,"&gt;="&amp;'SB35 Determination Data'!$F169,'5th Cycle APR Raw Data-Final'!$T$3:$T$1977,"&lt;="&amp;G169))</f>
        <v>487</v>
      </c>
      <c r="V169" s="60">
        <f>IF(AN169&lt;1,SUMIFS('5th Cycle APR Raw Data-Final'!L$3:L$1977,'5th Cycle APR Raw Data-Final'!$A$3:$A$1977,'SB35 Determination Data'!$K169,'5th Cycle APR Raw Data-Final'!$T$3:$T$1977,"&gt;="&amp;'SB35 Determination Data'!$F169,'5th Cycle APR Raw Data-Final'!$T$3:$T$1977,"&lt;"&amp;E169),SUMIFS('5th Cycle APR Raw Data-Final'!L$3:L$1977,'5th Cycle APR Raw Data-Final'!$A$3:$A$1977,'SB35 Determination Data'!$K169,'5th Cycle APR Raw Data-Final'!$T$3:$T$1977,"&gt;="&amp;'SB35 Determination Data'!$F169,'5th Cycle APR Raw Data-Final'!$T$3:$T$1977,"&lt;="&amp;G169))</f>
        <v>487</v>
      </c>
      <c r="W169" s="60">
        <f>IF(AN169&lt;1,SUMIFS('5th Cycle APR Raw Data-Final'!M$3:M$1977,'5th Cycle APR Raw Data-Final'!$A$3:$A$1977,'SB35 Determination Data'!$K169,'5th Cycle APR Raw Data-Final'!$T$3:$T$1977,"&gt;="&amp;'SB35 Determination Data'!$F169,'5th Cycle APR Raw Data-Final'!$T$3:$T$1977,"&lt;"&amp;E169),SUMIFS('5th Cycle APR Raw Data-Final'!M$3:M$1977,'5th Cycle APR Raw Data-Final'!$A$3:$A$1977,'SB35 Determination Data'!$K169,'5th Cycle APR Raw Data-Final'!$T$3:$T$1977,"&gt;="&amp;'SB35 Determination Data'!$F169,'5th Cycle APR Raw Data-Final'!$T$3:$T$1977,"&lt;="&amp;G169))</f>
        <v>0</v>
      </c>
      <c r="X169" s="60">
        <f t="shared" si="12"/>
        <v>0</v>
      </c>
      <c r="Y169" s="60">
        <f t="shared" si="13"/>
        <v>487</v>
      </c>
      <c r="Z169" s="60">
        <f t="shared" si="14"/>
        <v>0</v>
      </c>
      <c r="AA169" s="31">
        <f t="shared" si="15"/>
        <v>3.0437500000000002</v>
      </c>
      <c r="AB169" s="31">
        <f t="shared" si="16"/>
        <v>3.0437500000000002</v>
      </c>
      <c r="AC169" s="60">
        <f>VLOOKUP(K169,'5th Cycle APR Raw Data-Final'!$A$3:$P$1977,14,FALSE)</f>
        <v>217</v>
      </c>
      <c r="AD169" s="60">
        <f>IF(AN169&lt;1,SUMIFS('5th Cycle APR Raw Data-Final'!$O$3:$O$1977,'5th Cycle APR Raw Data-Final'!$A$3:$A$1977,'SB35 Determination Data'!$K169,'5th Cycle APR Raw Data-Final'!$T$3:$T$1977,"&gt;="&amp;'SB35 Determination Data'!$F169,'5th Cycle APR Raw Data-Final'!$T$3:$T$1977,"&lt;"&amp;E169),SUMIFS('5th Cycle APR Raw Data-Final'!$O$3:$O$1977,'5th Cycle APR Raw Data-Final'!$A$3:$A$1977,'SB35 Determination Data'!$K169,'5th Cycle APR Raw Data-Final'!$T$3:$T$1977,"&gt;="&amp;'SB35 Determination Data'!$F169,'5th Cycle APR Raw Data-Final'!$T$3:$T$1977,"&lt;="&amp;G169))</f>
        <v>14</v>
      </c>
      <c r="AE169" s="60">
        <f t="shared" si="17"/>
        <v>203</v>
      </c>
      <c r="AF169" s="31">
        <f t="shared" si="18"/>
        <v>6.4516129032258063E-2</v>
      </c>
      <c r="AG169" s="60">
        <f>VLOOKUP(K169,'5th Cycle APR Raw Data-Final'!$A$3:$P$1977,16,FALSE)</f>
        <v>475</v>
      </c>
      <c r="AH169" s="60">
        <f>IF(AN169&lt;1,SUMIFS('5th Cycle APR Raw Data-Final'!$Q$3:$Q$1977,'5th Cycle APR Raw Data-Final'!$A$3:$A$1977,'SB35 Determination Data'!$K169,'5th Cycle APR Raw Data-Final'!$T$3:$T$1977,"&gt;="&amp;'SB35 Determination Data'!$F169,'5th Cycle APR Raw Data-Final'!$T$3:$T$1977,"&lt;"&amp;E169),SUMIFS('5th Cycle APR Raw Data-Final'!$Q$3:$Q$1977,'5th Cycle APR Raw Data-Final'!$A$3:$A$1977,'SB35 Determination Data'!$K169,'5th Cycle APR Raw Data-Final'!$T$3:$T$1977,"&gt;="&amp;'SB35 Determination Data'!$F169,'5th Cycle APR Raw Data-Final'!$T$3:$T$1977,"&lt;="&amp;G169))</f>
        <v>971</v>
      </c>
      <c r="AI169" s="60">
        <f t="shared" si="19"/>
        <v>0</v>
      </c>
      <c r="AJ169" s="31">
        <f t="shared" si="20"/>
        <v>2.0442105263157893</v>
      </c>
      <c r="AK169" s="60">
        <f>VLOOKUP(K169,'5th Cycle APR Raw Data-Final'!$A$3:$R$1977,18,FALSE)</f>
        <v>1088</v>
      </c>
      <c r="AL169" s="60">
        <f>IF(AN169&lt;1,SUMIFS('5th Cycle APR Raw Data-Final'!$S$3:$S$1977,'5th Cycle APR Raw Data-Final'!$A$3:$A$1977,'SB35 Determination Data'!$K169,'5th Cycle APR Raw Data-Final'!$T$3:$T$1977,"&gt;="&amp;'SB35 Determination Data'!$F169,'5th Cycle APR Raw Data-Final'!$T$3:$T$1977,"&lt;"&amp;E169),SUMIFS('5th Cycle APR Raw Data-Final'!$S$3:$S$1977,'5th Cycle APR Raw Data-Final'!$A$3:$A$1977,'SB35 Determination Data'!$K169,'5th Cycle APR Raw Data-Final'!$T$3:$T$1977,"&gt;="&amp;'SB35 Determination Data'!$F169,'5th Cycle APR Raw Data-Final'!$T$3:$T$1977,"&lt;="&amp;G169))</f>
        <v>1535</v>
      </c>
      <c r="AM169" s="60">
        <f t="shared" si="21"/>
        <v>376</v>
      </c>
      <c r="AN169" s="62">
        <f t="shared" si="22"/>
        <v>0.5</v>
      </c>
      <c r="AO169" s="9" t="str">
        <f t="shared" si="23"/>
        <v>NO</v>
      </c>
      <c r="AP169" s="9" t="str">
        <f t="shared" si="24"/>
        <v>YES</v>
      </c>
      <c r="AQ169" s="9" t="str">
        <f t="shared" si="25"/>
        <v>NO</v>
      </c>
      <c r="AR169" s="48" t="str">
        <f>VLOOKUP(K169,'2018Submitted'!$A$2:$C$540,3,FALSE)</f>
        <v>Successful</v>
      </c>
      <c r="AS169" s="9" t="str">
        <f t="shared" si="26"/>
        <v>NO</v>
      </c>
      <c r="AT169" s="9" t="str">
        <f t="shared" si="27"/>
        <v>YES</v>
      </c>
    </row>
    <row r="170" spans="1:46" ht="12.75" customHeight="1" x14ac:dyDescent="0.15">
      <c r="A170" s="9" t="s">
        <v>168</v>
      </c>
      <c r="B170" s="9" t="str">
        <f t="shared" si="0"/>
        <v>GLENDALE</v>
      </c>
      <c r="C170" s="31">
        <f t="shared" si="1"/>
        <v>0.625</v>
      </c>
      <c r="D170" s="45">
        <f t="shared" si="2"/>
        <v>8</v>
      </c>
      <c r="E170" s="46">
        <f t="shared" si="3"/>
        <v>2018</v>
      </c>
      <c r="F170" s="46">
        <f t="shared" si="4"/>
        <v>2014</v>
      </c>
      <c r="G170" s="46" t="str">
        <f t="shared" si="5"/>
        <v>2021</v>
      </c>
      <c r="H170" s="9" t="str">
        <f t="shared" si="6"/>
        <v>10/15/2013</v>
      </c>
      <c r="I170" s="9" t="str">
        <f t="shared" si="7"/>
        <v>10/15/2021</v>
      </c>
      <c r="J170" s="9" t="s">
        <v>144</v>
      </c>
      <c r="K170" s="49" t="s">
        <v>190</v>
      </c>
      <c r="L170" s="60">
        <f>VLOOKUP(K170,'5th Cycle APR Raw Data-Final'!$A$3:$P$1977,6,FALSE)</f>
        <v>508</v>
      </c>
      <c r="M170" s="60">
        <f>IF(AN170&lt;1,SUMIFS('5th Cycle APR Raw Data-Final'!G$3:G$1977,'5th Cycle APR Raw Data-Final'!$A$3:$A$1977,'SB35 Determination Data'!$K170,'5th Cycle APR Raw Data-Final'!$T$3:$T$1977,"&gt;="&amp;'SB35 Determination Data'!$F170,'5th Cycle APR Raw Data-Final'!$T$3:$T$1977,"&lt;"&amp;E170),SUMIFS('5th Cycle APR Raw Data-Final'!G$3:G$1977,'5th Cycle APR Raw Data-Final'!$A$3:$A$1977,'SB35 Determination Data'!$K170,'5th Cycle APR Raw Data-Final'!$T$3:$T$1977,"&gt;="&amp;'SB35 Determination Data'!$F170,'5th Cycle APR Raw Data-Final'!$T$3:$T$1977,"&lt;="&amp;G170))</f>
        <v>88</v>
      </c>
      <c r="N170" s="60">
        <f>IF(AN170&lt;1,SUMIFS('5th Cycle APR Raw Data-Final'!H$3:H$1977,'5th Cycle APR Raw Data-Final'!$A$3:$A$1977,'SB35 Determination Data'!$K170,'5th Cycle APR Raw Data-Final'!$T$3:$T$1977,"&gt;="&amp;'SB35 Determination Data'!$F170,'5th Cycle APR Raw Data-Final'!$T$3:$T$1977,"&lt;"&amp;E170),SUMIFS('5th Cycle APR Raw Data-Final'!H$3:H$1977,'5th Cycle APR Raw Data-Final'!$A$3:$A$1977,'SB35 Determination Data'!$K170,'5th Cycle APR Raw Data-Final'!$T$3:$T$1977,"&gt;="&amp;'SB35 Determination Data'!$F170,'5th Cycle APR Raw Data-Final'!$T$3:$T$1977,"&lt;="&amp;G170))</f>
        <v>88</v>
      </c>
      <c r="O170" s="60">
        <f>IF(AN170&lt;1,SUMIFS('5th Cycle APR Raw Data-Final'!I$3:I$1977,'5th Cycle APR Raw Data-Final'!$A$3:$A$1977,'SB35 Determination Data'!$K170,'5th Cycle APR Raw Data-Final'!$T$3:$T$1977,"&gt;="&amp;'SB35 Determination Data'!$F170,'5th Cycle APR Raw Data-Final'!$T$3:$T$1977,"&lt;"&amp;E170),SUMIFS('5th Cycle APR Raw Data-Final'!I$3:I$1977,'5th Cycle APR Raw Data-Final'!$A$3:$A$1977,'SB35 Determination Data'!$K170,'5th Cycle APR Raw Data-Final'!$T$3:$T$1977,"&gt;="&amp;'SB35 Determination Data'!$F170,'5th Cycle APR Raw Data-Final'!$T$3:$T$1977,"&lt;="&amp;G170))</f>
        <v>0</v>
      </c>
      <c r="P170" s="60">
        <f t="shared" si="8"/>
        <v>420</v>
      </c>
      <c r="Q170" s="31">
        <f t="shared" si="9"/>
        <v>0.17322834645669291</v>
      </c>
      <c r="R170" s="61">
        <f t="shared" si="10"/>
        <v>254</v>
      </c>
      <c r="S170" s="61">
        <f t="shared" si="11"/>
        <v>0</v>
      </c>
      <c r="T170" s="60">
        <f>VLOOKUP(K170,'5th Cycle APR Raw Data-Final'!$A$3:$P$1977,10,FALSE)</f>
        <v>310</v>
      </c>
      <c r="U170" s="60">
        <f>IF(AN170&lt;1,SUMIFS('5th Cycle APR Raw Data-Final'!K$3:K$1977,'5th Cycle APR Raw Data-Final'!$A$3:$A$1977,'SB35 Determination Data'!$K170,'5th Cycle APR Raw Data-Final'!$T$3:$T$1977,"&gt;="&amp;'SB35 Determination Data'!$F170,'5th Cycle APR Raw Data-Final'!$T$3:$T$1977,"&lt;"&amp;E170),SUMIFS('5th Cycle APR Raw Data-Final'!K$3:K$1977,'5th Cycle APR Raw Data-Final'!$A$3:$A$1977,'SB35 Determination Data'!$K170,'5th Cycle APR Raw Data-Final'!$T$3:$T$1977,"&gt;="&amp;'SB35 Determination Data'!$F170,'5th Cycle APR Raw Data-Final'!$T$3:$T$1977,"&lt;="&amp;G170))</f>
        <v>97</v>
      </c>
      <c r="V170" s="60">
        <f>IF(AN170&lt;1,SUMIFS('5th Cycle APR Raw Data-Final'!L$3:L$1977,'5th Cycle APR Raw Data-Final'!$A$3:$A$1977,'SB35 Determination Data'!$K170,'5th Cycle APR Raw Data-Final'!$T$3:$T$1977,"&gt;="&amp;'SB35 Determination Data'!$F170,'5th Cycle APR Raw Data-Final'!$T$3:$T$1977,"&lt;"&amp;E170),SUMIFS('5th Cycle APR Raw Data-Final'!L$3:L$1977,'5th Cycle APR Raw Data-Final'!$A$3:$A$1977,'SB35 Determination Data'!$K170,'5th Cycle APR Raw Data-Final'!$T$3:$T$1977,"&gt;="&amp;'SB35 Determination Data'!$F170,'5th Cycle APR Raw Data-Final'!$T$3:$T$1977,"&lt;="&amp;G170))</f>
        <v>97</v>
      </c>
      <c r="W170" s="60">
        <f>IF(AN170&lt;1,SUMIFS('5th Cycle APR Raw Data-Final'!M$3:M$1977,'5th Cycle APR Raw Data-Final'!$A$3:$A$1977,'SB35 Determination Data'!$K170,'5th Cycle APR Raw Data-Final'!$T$3:$T$1977,"&gt;="&amp;'SB35 Determination Data'!$F170,'5th Cycle APR Raw Data-Final'!$T$3:$T$1977,"&lt;"&amp;E170),SUMIFS('5th Cycle APR Raw Data-Final'!M$3:M$1977,'5th Cycle APR Raw Data-Final'!$A$3:$A$1977,'SB35 Determination Data'!$K170,'5th Cycle APR Raw Data-Final'!$T$3:$T$1977,"&gt;="&amp;'SB35 Determination Data'!$F170,'5th Cycle APR Raw Data-Final'!$T$3:$T$1977,"&lt;="&amp;G170))</f>
        <v>0</v>
      </c>
      <c r="X170" s="60">
        <f t="shared" si="12"/>
        <v>213</v>
      </c>
      <c r="Y170" s="60">
        <f t="shared" si="13"/>
        <v>97</v>
      </c>
      <c r="Z170" s="60">
        <f t="shared" si="14"/>
        <v>213</v>
      </c>
      <c r="AA170" s="31">
        <f t="shared" si="15"/>
        <v>0.31290322580645163</v>
      </c>
      <c r="AB170" s="31">
        <f t="shared" si="16"/>
        <v>0.31290322580645163</v>
      </c>
      <c r="AC170" s="60">
        <f>VLOOKUP(K170,'5th Cycle APR Raw Data-Final'!$A$3:$P$1977,14,FALSE)</f>
        <v>337</v>
      </c>
      <c r="AD170" s="60">
        <f>IF(AN170&lt;1,SUMIFS('5th Cycle APR Raw Data-Final'!$O$3:$O$1977,'5th Cycle APR Raw Data-Final'!$A$3:$A$1977,'SB35 Determination Data'!$K170,'5th Cycle APR Raw Data-Final'!$T$3:$T$1977,"&gt;="&amp;'SB35 Determination Data'!$F170,'5th Cycle APR Raw Data-Final'!$T$3:$T$1977,"&lt;"&amp;E170),SUMIFS('5th Cycle APR Raw Data-Final'!$O$3:$O$1977,'5th Cycle APR Raw Data-Final'!$A$3:$A$1977,'SB35 Determination Data'!$K170,'5th Cycle APR Raw Data-Final'!$T$3:$T$1977,"&gt;="&amp;'SB35 Determination Data'!$F170,'5th Cycle APR Raw Data-Final'!$T$3:$T$1977,"&lt;="&amp;G170))</f>
        <v>1</v>
      </c>
      <c r="AE170" s="60">
        <f t="shared" si="17"/>
        <v>336</v>
      </c>
      <c r="AF170" s="31">
        <f t="shared" si="18"/>
        <v>2.967359050445104E-3</v>
      </c>
      <c r="AG170" s="60">
        <f>VLOOKUP(K170,'5th Cycle APR Raw Data-Final'!$A$3:$P$1977,16,FALSE)</f>
        <v>862</v>
      </c>
      <c r="AH170" s="60">
        <f>IF(AN170&lt;1,SUMIFS('5th Cycle APR Raw Data-Final'!$Q$3:$Q$1977,'5th Cycle APR Raw Data-Final'!$A$3:$A$1977,'SB35 Determination Data'!$K170,'5th Cycle APR Raw Data-Final'!$T$3:$T$1977,"&gt;="&amp;'SB35 Determination Data'!$F170,'5th Cycle APR Raw Data-Final'!$T$3:$T$1977,"&lt;"&amp;E170),SUMIFS('5th Cycle APR Raw Data-Final'!$Q$3:$Q$1977,'5th Cycle APR Raw Data-Final'!$A$3:$A$1977,'SB35 Determination Data'!$K170,'5th Cycle APR Raw Data-Final'!$T$3:$T$1977,"&gt;="&amp;'SB35 Determination Data'!$F170,'5th Cycle APR Raw Data-Final'!$T$3:$T$1977,"&lt;="&amp;G170))</f>
        <v>3105</v>
      </c>
      <c r="AI170" s="60">
        <f t="shared" si="19"/>
        <v>0</v>
      </c>
      <c r="AJ170" s="31">
        <f t="shared" si="20"/>
        <v>3.6020881670533642</v>
      </c>
      <c r="AK170" s="60">
        <f>VLOOKUP(K170,'5th Cycle APR Raw Data-Final'!$A$3:$R$1977,18,FALSE)</f>
        <v>2017</v>
      </c>
      <c r="AL170" s="60">
        <f>IF(AN170&lt;1,SUMIFS('5th Cycle APR Raw Data-Final'!$S$3:$S$1977,'5th Cycle APR Raw Data-Final'!$A$3:$A$1977,'SB35 Determination Data'!$K170,'5th Cycle APR Raw Data-Final'!$T$3:$T$1977,"&gt;="&amp;'SB35 Determination Data'!$F170,'5th Cycle APR Raw Data-Final'!$T$3:$T$1977,"&lt;"&amp;E170),SUMIFS('5th Cycle APR Raw Data-Final'!$S$3:$S$1977,'5th Cycle APR Raw Data-Final'!$A$3:$A$1977,'SB35 Determination Data'!$K170,'5th Cycle APR Raw Data-Final'!$T$3:$T$1977,"&gt;="&amp;'SB35 Determination Data'!$F170,'5th Cycle APR Raw Data-Final'!$T$3:$T$1977,"&lt;="&amp;G170))</f>
        <v>3291</v>
      </c>
      <c r="AM170" s="60">
        <f t="shared" si="21"/>
        <v>969</v>
      </c>
      <c r="AN170" s="62">
        <f t="shared" si="22"/>
        <v>0.5</v>
      </c>
      <c r="AO170" s="9" t="str">
        <f t="shared" si="23"/>
        <v>NO</v>
      </c>
      <c r="AP170" s="9" t="str">
        <f t="shared" si="24"/>
        <v>YES</v>
      </c>
      <c r="AQ170" s="9" t="str">
        <f t="shared" si="25"/>
        <v>NO</v>
      </c>
      <c r="AR170" s="48" t="str">
        <f>VLOOKUP(K170,'2018Submitted'!$A$2:$C$540,3,FALSE)</f>
        <v>Received - Not successful</v>
      </c>
      <c r="AS170" s="9" t="str">
        <f t="shared" si="26"/>
        <v>NO</v>
      </c>
      <c r="AT170" s="9" t="str">
        <f t="shared" si="27"/>
        <v>YES</v>
      </c>
    </row>
    <row r="171" spans="1:46" ht="12.75" customHeight="1" x14ac:dyDescent="0.15">
      <c r="A171" s="9" t="s">
        <v>168</v>
      </c>
      <c r="B171" s="9" t="str">
        <f t="shared" si="0"/>
        <v>GLENDORA</v>
      </c>
      <c r="C171" s="31">
        <f t="shared" si="1"/>
        <v>0.625</v>
      </c>
      <c r="D171" s="45">
        <f t="shared" si="2"/>
        <v>8</v>
      </c>
      <c r="E171" s="46">
        <f t="shared" si="3"/>
        <v>2018</v>
      </c>
      <c r="F171" s="46">
        <f t="shared" si="4"/>
        <v>2014</v>
      </c>
      <c r="G171" s="46" t="str">
        <f t="shared" si="5"/>
        <v>2021</v>
      </c>
      <c r="H171" s="9" t="str">
        <f t="shared" si="6"/>
        <v>10/15/2013</v>
      </c>
      <c r="I171" s="9" t="str">
        <f t="shared" si="7"/>
        <v>10/15/2021</v>
      </c>
      <c r="J171" s="9" t="s">
        <v>144</v>
      </c>
      <c r="K171" s="49" t="s">
        <v>191</v>
      </c>
      <c r="L171" s="60">
        <f>VLOOKUP(K171,'5th Cycle APR Raw Data-Final'!$A$3:$P$1977,6,FALSE)</f>
        <v>171</v>
      </c>
      <c r="M171" s="60">
        <f>IF(AN171&lt;1,SUMIFS('5th Cycle APR Raw Data-Final'!G$3:G$1977,'5th Cycle APR Raw Data-Final'!$A$3:$A$1977,'SB35 Determination Data'!$K171,'5th Cycle APR Raw Data-Final'!$T$3:$T$1977,"&gt;="&amp;'SB35 Determination Data'!$F171,'5th Cycle APR Raw Data-Final'!$T$3:$T$1977,"&lt;"&amp;E171),SUMIFS('5th Cycle APR Raw Data-Final'!G$3:G$1977,'5th Cycle APR Raw Data-Final'!$A$3:$A$1977,'SB35 Determination Data'!$K171,'5th Cycle APR Raw Data-Final'!$T$3:$T$1977,"&gt;="&amp;'SB35 Determination Data'!$F171,'5th Cycle APR Raw Data-Final'!$T$3:$T$1977,"&lt;="&amp;G171))</f>
        <v>0</v>
      </c>
      <c r="N171" s="60">
        <f>IF(AN171&lt;1,SUMIFS('5th Cycle APR Raw Data-Final'!H$3:H$1977,'5th Cycle APR Raw Data-Final'!$A$3:$A$1977,'SB35 Determination Data'!$K171,'5th Cycle APR Raw Data-Final'!$T$3:$T$1977,"&gt;="&amp;'SB35 Determination Data'!$F171,'5th Cycle APR Raw Data-Final'!$T$3:$T$1977,"&lt;"&amp;E171),SUMIFS('5th Cycle APR Raw Data-Final'!H$3:H$1977,'5th Cycle APR Raw Data-Final'!$A$3:$A$1977,'SB35 Determination Data'!$K171,'5th Cycle APR Raw Data-Final'!$T$3:$T$1977,"&gt;="&amp;'SB35 Determination Data'!$F171,'5th Cycle APR Raw Data-Final'!$T$3:$T$1977,"&lt;="&amp;G171))</f>
        <v>0</v>
      </c>
      <c r="O171" s="60">
        <f>IF(AN171&lt;1,SUMIFS('5th Cycle APR Raw Data-Final'!I$3:I$1977,'5th Cycle APR Raw Data-Final'!$A$3:$A$1977,'SB35 Determination Data'!$K171,'5th Cycle APR Raw Data-Final'!$T$3:$T$1977,"&gt;="&amp;'SB35 Determination Data'!$F171,'5th Cycle APR Raw Data-Final'!$T$3:$T$1977,"&lt;"&amp;E171),SUMIFS('5th Cycle APR Raw Data-Final'!I$3:I$1977,'5th Cycle APR Raw Data-Final'!$A$3:$A$1977,'SB35 Determination Data'!$K171,'5th Cycle APR Raw Data-Final'!$T$3:$T$1977,"&gt;="&amp;'SB35 Determination Data'!$F171,'5th Cycle APR Raw Data-Final'!$T$3:$T$1977,"&lt;="&amp;G171))</f>
        <v>0</v>
      </c>
      <c r="P171" s="60">
        <f t="shared" si="8"/>
        <v>171</v>
      </c>
      <c r="Q171" s="31">
        <f t="shared" si="9"/>
        <v>0</v>
      </c>
      <c r="R171" s="61">
        <f t="shared" si="10"/>
        <v>86</v>
      </c>
      <c r="S171" s="61">
        <f t="shared" si="11"/>
        <v>0</v>
      </c>
      <c r="T171" s="60">
        <f>VLOOKUP(K171,'5th Cycle APR Raw Data-Final'!$A$3:$P$1977,10,FALSE)</f>
        <v>100</v>
      </c>
      <c r="U171" s="60">
        <f>IF(AN171&lt;1,SUMIFS('5th Cycle APR Raw Data-Final'!K$3:K$1977,'5th Cycle APR Raw Data-Final'!$A$3:$A$1977,'SB35 Determination Data'!$K171,'5th Cycle APR Raw Data-Final'!$T$3:$T$1977,"&gt;="&amp;'SB35 Determination Data'!$F171,'5th Cycle APR Raw Data-Final'!$T$3:$T$1977,"&lt;"&amp;E171),SUMIFS('5th Cycle APR Raw Data-Final'!K$3:K$1977,'5th Cycle APR Raw Data-Final'!$A$3:$A$1977,'SB35 Determination Data'!$K171,'5th Cycle APR Raw Data-Final'!$T$3:$T$1977,"&gt;="&amp;'SB35 Determination Data'!$F171,'5th Cycle APR Raw Data-Final'!$T$3:$T$1977,"&lt;="&amp;G171))</f>
        <v>0</v>
      </c>
      <c r="V171" s="60">
        <f>IF(AN171&lt;1,SUMIFS('5th Cycle APR Raw Data-Final'!L$3:L$1977,'5th Cycle APR Raw Data-Final'!$A$3:$A$1977,'SB35 Determination Data'!$K171,'5th Cycle APR Raw Data-Final'!$T$3:$T$1977,"&gt;="&amp;'SB35 Determination Data'!$F171,'5th Cycle APR Raw Data-Final'!$T$3:$T$1977,"&lt;"&amp;E171),SUMIFS('5th Cycle APR Raw Data-Final'!L$3:L$1977,'5th Cycle APR Raw Data-Final'!$A$3:$A$1977,'SB35 Determination Data'!$K171,'5th Cycle APR Raw Data-Final'!$T$3:$T$1977,"&gt;="&amp;'SB35 Determination Data'!$F171,'5th Cycle APR Raw Data-Final'!$T$3:$T$1977,"&lt;="&amp;G171))</f>
        <v>0</v>
      </c>
      <c r="W171" s="60">
        <f>IF(AN171&lt;1,SUMIFS('5th Cycle APR Raw Data-Final'!M$3:M$1977,'5th Cycle APR Raw Data-Final'!$A$3:$A$1977,'SB35 Determination Data'!$K171,'5th Cycle APR Raw Data-Final'!$T$3:$T$1977,"&gt;="&amp;'SB35 Determination Data'!$F171,'5th Cycle APR Raw Data-Final'!$T$3:$T$1977,"&lt;"&amp;E171),SUMIFS('5th Cycle APR Raw Data-Final'!M$3:M$1977,'5th Cycle APR Raw Data-Final'!$A$3:$A$1977,'SB35 Determination Data'!$K171,'5th Cycle APR Raw Data-Final'!$T$3:$T$1977,"&gt;="&amp;'SB35 Determination Data'!$F171,'5th Cycle APR Raw Data-Final'!$T$3:$T$1977,"&lt;="&amp;G171))</f>
        <v>0</v>
      </c>
      <c r="X171" s="60">
        <f t="shared" si="12"/>
        <v>100</v>
      </c>
      <c r="Y171" s="60">
        <f t="shared" si="13"/>
        <v>0</v>
      </c>
      <c r="Z171" s="60">
        <f t="shared" si="14"/>
        <v>100</v>
      </c>
      <c r="AA171" s="31">
        <f t="shared" si="15"/>
        <v>0</v>
      </c>
      <c r="AB171" s="31">
        <f t="shared" si="16"/>
        <v>0</v>
      </c>
      <c r="AC171" s="60">
        <f>VLOOKUP(K171,'5th Cycle APR Raw Data-Final'!$A$3:$P$1977,14,FALSE)</f>
        <v>108</v>
      </c>
      <c r="AD171" s="60">
        <f>IF(AN171&lt;1,SUMIFS('5th Cycle APR Raw Data-Final'!$O$3:$O$1977,'5th Cycle APR Raw Data-Final'!$A$3:$A$1977,'SB35 Determination Data'!$K171,'5th Cycle APR Raw Data-Final'!$T$3:$T$1977,"&gt;="&amp;'SB35 Determination Data'!$F171,'5th Cycle APR Raw Data-Final'!$T$3:$T$1977,"&lt;"&amp;E171),SUMIFS('5th Cycle APR Raw Data-Final'!$O$3:$O$1977,'5th Cycle APR Raw Data-Final'!$A$3:$A$1977,'SB35 Determination Data'!$K171,'5th Cycle APR Raw Data-Final'!$T$3:$T$1977,"&gt;="&amp;'SB35 Determination Data'!$F171,'5th Cycle APR Raw Data-Final'!$T$3:$T$1977,"&lt;="&amp;G171))</f>
        <v>0</v>
      </c>
      <c r="AE171" s="60">
        <f t="shared" si="17"/>
        <v>108</v>
      </c>
      <c r="AF171" s="31">
        <f t="shared" si="18"/>
        <v>0</v>
      </c>
      <c r="AG171" s="60">
        <f>VLOOKUP(K171,'5th Cycle APR Raw Data-Final'!$A$3:$P$1977,16,FALSE)</f>
        <v>267</v>
      </c>
      <c r="AH171" s="60">
        <f>IF(AN171&lt;1,SUMIFS('5th Cycle APR Raw Data-Final'!$Q$3:$Q$1977,'5th Cycle APR Raw Data-Final'!$A$3:$A$1977,'SB35 Determination Data'!$K171,'5th Cycle APR Raw Data-Final'!$T$3:$T$1977,"&gt;="&amp;'SB35 Determination Data'!$F171,'5th Cycle APR Raw Data-Final'!$T$3:$T$1977,"&lt;"&amp;E171),SUMIFS('5th Cycle APR Raw Data-Final'!$Q$3:$Q$1977,'5th Cycle APR Raw Data-Final'!$A$3:$A$1977,'SB35 Determination Data'!$K171,'5th Cycle APR Raw Data-Final'!$T$3:$T$1977,"&gt;="&amp;'SB35 Determination Data'!$F171,'5th Cycle APR Raw Data-Final'!$T$3:$T$1977,"&lt;="&amp;G171))</f>
        <v>483</v>
      </c>
      <c r="AI171" s="60">
        <f t="shared" si="19"/>
        <v>0</v>
      </c>
      <c r="AJ171" s="31">
        <f t="shared" si="20"/>
        <v>1.8089887640449438</v>
      </c>
      <c r="AK171" s="60">
        <f>VLOOKUP(K171,'5th Cycle APR Raw Data-Final'!$A$3:$R$1977,18,FALSE)</f>
        <v>646</v>
      </c>
      <c r="AL171" s="60">
        <f>IF(AN171&lt;1,SUMIFS('5th Cycle APR Raw Data-Final'!$S$3:$S$1977,'5th Cycle APR Raw Data-Final'!$A$3:$A$1977,'SB35 Determination Data'!$K171,'5th Cycle APR Raw Data-Final'!$T$3:$T$1977,"&gt;="&amp;'SB35 Determination Data'!$F171,'5th Cycle APR Raw Data-Final'!$T$3:$T$1977,"&lt;"&amp;E171),SUMIFS('5th Cycle APR Raw Data-Final'!$S$3:$S$1977,'5th Cycle APR Raw Data-Final'!$A$3:$A$1977,'SB35 Determination Data'!$K171,'5th Cycle APR Raw Data-Final'!$T$3:$T$1977,"&gt;="&amp;'SB35 Determination Data'!$F171,'5th Cycle APR Raw Data-Final'!$T$3:$T$1977,"&lt;="&amp;G171))</f>
        <v>483</v>
      </c>
      <c r="AM171" s="60">
        <f t="shared" si="21"/>
        <v>379</v>
      </c>
      <c r="AN171" s="62">
        <f t="shared" si="22"/>
        <v>0.5</v>
      </c>
      <c r="AO171" s="9" t="str">
        <f t="shared" si="23"/>
        <v>NO</v>
      </c>
      <c r="AP171" s="9" t="str">
        <f t="shared" si="24"/>
        <v>YES</v>
      </c>
      <c r="AQ171" s="9" t="str">
        <f t="shared" si="25"/>
        <v>NO</v>
      </c>
      <c r="AR171" s="48" t="str">
        <f>VLOOKUP(K171,'2018Submitted'!$A$2:$C$540,3,FALSE)</f>
        <v>Successful</v>
      </c>
      <c r="AS171" s="9" t="str">
        <f t="shared" si="26"/>
        <v>NO</v>
      </c>
      <c r="AT171" s="9" t="str">
        <f t="shared" si="27"/>
        <v>YES</v>
      </c>
    </row>
    <row r="172" spans="1:46" ht="12.75" customHeight="1" x14ac:dyDescent="0.15">
      <c r="A172" s="9" t="s">
        <v>136</v>
      </c>
      <c r="B172" s="9" t="str">
        <f t="shared" si="0"/>
        <v>GLENN COUNTY</v>
      </c>
      <c r="C172" s="31">
        <f t="shared" si="1"/>
        <v>1</v>
      </c>
      <c r="D172" s="45">
        <f t="shared" si="2"/>
        <v>5</v>
      </c>
      <c r="E172" s="46">
        <f t="shared" si="3"/>
        <v>2017</v>
      </c>
      <c r="F172" s="46">
        <f t="shared" si="4"/>
        <v>2014</v>
      </c>
      <c r="G172" s="46">
        <f t="shared" si="5"/>
        <v>2018</v>
      </c>
      <c r="H172" s="9" t="str">
        <f t="shared" si="6"/>
        <v>06/30/2014</v>
      </c>
      <c r="I172" s="9" t="str">
        <f t="shared" si="7"/>
        <v>06/30/2019</v>
      </c>
      <c r="J172" s="9" t="s">
        <v>83</v>
      </c>
      <c r="K172" s="49" t="s">
        <v>603</v>
      </c>
      <c r="L172" s="60">
        <f>VLOOKUP(K172,'5th Cycle APR Raw Data-Final'!$A$3:$P$1977,6,FALSE)</f>
        <v>25</v>
      </c>
      <c r="M172" s="60">
        <f>IF(AN172&lt;1,SUMIFS('5th Cycle APR Raw Data-Final'!G$3:G$1977,'5th Cycle APR Raw Data-Final'!$A$3:$A$1977,'SB35 Determination Data'!$K172,'5th Cycle APR Raw Data-Final'!$T$3:$T$1977,"&gt;="&amp;'SB35 Determination Data'!$F172,'5th Cycle APR Raw Data-Final'!$T$3:$T$1977,"&lt;"&amp;E172),SUMIFS('5th Cycle APR Raw Data-Final'!G$3:G$1977,'5th Cycle APR Raw Data-Final'!$A$3:$A$1977,'SB35 Determination Data'!$K172,'5th Cycle APR Raw Data-Final'!$T$3:$T$1977,"&gt;="&amp;'SB35 Determination Data'!$F172,'5th Cycle APR Raw Data-Final'!$T$3:$T$1977,"&lt;="&amp;G172))</f>
        <v>10</v>
      </c>
      <c r="N172" s="60">
        <f>IF(AN172&lt;1,SUMIFS('5th Cycle APR Raw Data-Final'!H$3:H$1977,'5th Cycle APR Raw Data-Final'!$A$3:$A$1977,'SB35 Determination Data'!$K172,'5th Cycle APR Raw Data-Final'!$T$3:$T$1977,"&gt;="&amp;'SB35 Determination Data'!$F172,'5th Cycle APR Raw Data-Final'!$T$3:$T$1977,"&lt;"&amp;E172),SUMIFS('5th Cycle APR Raw Data-Final'!H$3:H$1977,'5th Cycle APR Raw Data-Final'!$A$3:$A$1977,'SB35 Determination Data'!$K172,'5th Cycle APR Raw Data-Final'!$T$3:$T$1977,"&gt;="&amp;'SB35 Determination Data'!$F172,'5th Cycle APR Raw Data-Final'!$T$3:$T$1977,"&lt;="&amp;G172))</f>
        <v>6</v>
      </c>
      <c r="O172" s="60">
        <f>IF(AN172&lt;1,SUMIFS('5th Cycle APR Raw Data-Final'!I$3:I$1977,'5th Cycle APR Raw Data-Final'!$A$3:$A$1977,'SB35 Determination Data'!$K172,'5th Cycle APR Raw Data-Final'!$T$3:$T$1977,"&gt;="&amp;'SB35 Determination Data'!$F172,'5th Cycle APR Raw Data-Final'!$T$3:$T$1977,"&lt;"&amp;E172),SUMIFS('5th Cycle APR Raw Data-Final'!I$3:I$1977,'5th Cycle APR Raw Data-Final'!$A$3:$A$1977,'SB35 Determination Data'!$K172,'5th Cycle APR Raw Data-Final'!$T$3:$T$1977,"&gt;="&amp;'SB35 Determination Data'!$F172,'5th Cycle APR Raw Data-Final'!$T$3:$T$1977,"&lt;="&amp;G172))</f>
        <v>4</v>
      </c>
      <c r="P172" s="60">
        <f t="shared" si="8"/>
        <v>15</v>
      </c>
      <c r="Q172" s="31">
        <f t="shared" si="9"/>
        <v>0.4</v>
      </c>
      <c r="R172" s="61">
        <f t="shared" si="10"/>
        <v>25</v>
      </c>
      <c r="S172" s="61">
        <f t="shared" si="11"/>
        <v>0</v>
      </c>
      <c r="T172" s="60">
        <f>VLOOKUP(K172,'5th Cycle APR Raw Data-Final'!$A$3:$P$1977,10,FALSE)</f>
        <v>19</v>
      </c>
      <c r="U172" s="60">
        <f>IF(AN172&lt;1,SUMIFS('5th Cycle APR Raw Data-Final'!K$3:K$1977,'5th Cycle APR Raw Data-Final'!$A$3:$A$1977,'SB35 Determination Data'!$K172,'5th Cycle APR Raw Data-Final'!$T$3:$T$1977,"&gt;="&amp;'SB35 Determination Data'!$F172,'5th Cycle APR Raw Data-Final'!$T$3:$T$1977,"&lt;"&amp;E172),SUMIFS('5th Cycle APR Raw Data-Final'!K$3:K$1977,'5th Cycle APR Raw Data-Final'!$A$3:$A$1977,'SB35 Determination Data'!$K172,'5th Cycle APR Raw Data-Final'!$T$3:$T$1977,"&gt;="&amp;'SB35 Determination Data'!$F172,'5th Cycle APR Raw Data-Final'!$T$3:$T$1977,"&lt;="&amp;G172))</f>
        <v>10</v>
      </c>
      <c r="V172" s="60">
        <f>IF(AN172&lt;1,SUMIFS('5th Cycle APR Raw Data-Final'!L$3:L$1977,'5th Cycle APR Raw Data-Final'!$A$3:$A$1977,'SB35 Determination Data'!$K172,'5th Cycle APR Raw Data-Final'!$T$3:$T$1977,"&gt;="&amp;'SB35 Determination Data'!$F172,'5th Cycle APR Raw Data-Final'!$T$3:$T$1977,"&lt;"&amp;E172),SUMIFS('5th Cycle APR Raw Data-Final'!L$3:L$1977,'5th Cycle APR Raw Data-Final'!$A$3:$A$1977,'SB35 Determination Data'!$K172,'5th Cycle APR Raw Data-Final'!$T$3:$T$1977,"&gt;="&amp;'SB35 Determination Data'!$F172,'5th Cycle APR Raw Data-Final'!$T$3:$T$1977,"&lt;="&amp;G172))</f>
        <v>2</v>
      </c>
      <c r="W172" s="60">
        <f>IF(AN172&lt;1,SUMIFS('5th Cycle APR Raw Data-Final'!M$3:M$1977,'5th Cycle APR Raw Data-Final'!$A$3:$A$1977,'SB35 Determination Data'!$K172,'5th Cycle APR Raw Data-Final'!$T$3:$T$1977,"&gt;="&amp;'SB35 Determination Data'!$F172,'5th Cycle APR Raw Data-Final'!$T$3:$T$1977,"&lt;"&amp;E172),SUMIFS('5th Cycle APR Raw Data-Final'!M$3:M$1977,'5th Cycle APR Raw Data-Final'!$A$3:$A$1977,'SB35 Determination Data'!$K172,'5th Cycle APR Raw Data-Final'!$T$3:$T$1977,"&gt;="&amp;'SB35 Determination Data'!$F172,'5th Cycle APR Raw Data-Final'!$T$3:$T$1977,"&lt;="&amp;G172))</f>
        <v>8</v>
      </c>
      <c r="X172" s="60">
        <f t="shared" si="12"/>
        <v>9</v>
      </c>
      <c r="Y172" s="60">
        <f t="shared" si="13"/>
        <v>10</v>
      </c>
      <c r="Z172" s="60">
        <f t="shared" si="14"/>
        <v>9</v>
      </c>
      <c r="AA172" s="31">
        <f t="shared" si="15"/>
        <v>0.52631578947368418</v>
      </c>
      <c r="AB172" s="31">
        <f t="shared" si="16"/>
        <v>0.52631578947368418</v>
      </c>
      <c r="AC172" s="60">
        <f>VLOOKUP(K172,'5th Cycle APR Raw Data-Final'!$A$3:$P$1977,14,FALSE)</f>
        <v>25</v>
      </c>
      <c r="AD172" s="60">
        <f>IF(AN172&lt;1,SUMIFS('5th Cycle APR Raw Data-Final'!$O$3:$O$1977,'5th Cycle APR Raw Data-Final'!$A$3:$A$1977,'SB35 Determination Data'!$K172,'5th Cycle APR Raw Data-Final'!$T$3:$T$1977,"&gt;="&amp;'SB35 Determination Data'!$F172,'5th Cycle APR Raw Data-Final'!$T$3:$T$1977,"&lt;"&amp;E172),SUMIFS('5th Cycle APR Raw Data-Final'!$O$3:$O$1977,'5th Cycle APR Raw Data-Final'!$A$3:$A$1977,'SB35 Determination Data'!$K172,'5th Cycle APR Raw Data-Final'!$T$3:$T$1977,"&gt;="&amp;'SB35 Determination Data'!$F172,'5th Cycle APR Raw Data-Final'!$T$3:$T$1977,"&lt;="&amp;G172))</f>
        <v>9</v>
      </c>
      <c r="AE172" s="60">
        <f t="shared" si="17"/>
        <v>16</v>
      </c>
      <c r="AF172" s="31">
        <f t="shared" si="18"/>
        <v>0.36</v>
      </c>
      <c r="AG172" s="60">
        <f>VLOOKUP(K172,'5th Cycle APR Raw Data-Final'!$A$3:$P$1977,16,FALSE)</f>
        <v>48</v>
      </c>
      <c r="AH172" s="60">
        <f>IF(AN172&lt;1,SUMIFS('5th Cycle APR Raw Data-Final'!$Q$3:$Q$1977,'5th Cycle APR Raw Data-Final'!$A$3:$A$1977,'SB35 Determination Data'!$K172,'5th Cycle APR Raw Data-Final'!$T$3:$T$1977,"&gt;="&amp;'SB35 Determination Data'!$F172,'5th Cycle APR Raw Data-Final'!$T$3:$T$1977,"&lt;"&amp;E172),SUMIFS('5th Cycle APR Raw Data-Final'!$Q$3:$Q$1977,'5th Cycle APR Raw Data-Final'!$A$3:$A$1977,'SB35 Determination Data'!$K172,'5th Cycle APR Raw Data-Final'!$T$3:$T$1977,"&gt;="&amp;'SB35 Determination Data'!$F172,'5th Cycle APR Raw Data-Final'!$T$3:$T$1977,"&lt;="&amp;G172))</f>
        <v>30</v>
      </c>
      <c r="AI172" s="60">
        <f t="shared" si="19"/>
        <v>18</v>
      </c>
      <c r="AJ172" s="31">
        <f t="shared" si="20"/>
        <v>0.625</v>
      </c>
      <c r="AK172" s="60">
        <f>VLOOKUP(K172,'5th Cycle APR Raw Data-Final'!$A$3:$R$1977,18,FALSE)</f>
        <v>117</v>
      </c>
      <c r="AL172" s="60">
        <f>IF(AN172&lt;1,SUMIFS('5th Cycle APR Raw Data-Final'!$S$3:$S$1977,'5th Cycle APR Raw Data-Final'!$A$3:$A$1977,'SB35 Determination Data'!$K172,'5th Cycle APR Raw Data-Final'!$T$3:$T$1977,"&gt;="&amp;'SB35 Determination Data'!$F172,'5th Cycle APR Raw Data-Final'!$T$3:$T$1977,"&lt;"&amp;E172),SUMIFS('5th Cycle APR Raw Data-Final'!$S$3:$S$1977,'5th Cycle APR Raw Data-Final'!$A$3:$A$1977,'SB35 Determination Data'!$K172,'5th Cycle APR Raw Data-Final'!$T$3:$T$1977,"&gt;="&amp;'SB35 Determination Data'!$F172,'5th Cycle APR Raw Data-Final'!$T$3:$T$1977,"&lt;="&amp;G172))</f>
        <v>59</v>
      </c>
      <c r="AM172" s="60">
        <f t="shared" si="21"/>
        <v>58</v>
      </c>
      <c r="AN172" s="62">
        <f t="shared" si="22"/>
        <v>1</v>
      </c>
      <c r="AO172" s="9" t="str">
        <f t="shared" si="23"/>
        <v>YES</v>
      </c>
      <c r="AP172" s="9" t="str">
        <f t="shared" si="24"/>
        <v>NO</v>
      </c>
      <c r="AQ172" s="9" t="str">
        <f t="shared" si="25"/>
        <v>NO</v>
      </c>
      <c r="AR172" s="48" t="str">
        <f>VLOOKUP(K172,'2018Submitted'!$A$2:$C$540,3,FALSE)</f>
        <v>No 2018 Annual Progress Report</v>
      </c>
      <c r="AS172" s="9" t="str">
        <f t="shared" si="26"/>
        <v>NO</v>
      </c>
      <c r="AT172" s="9" t="str">
        <f t="shared" si="27"/>
        <v>NO</v>
      </c>
    </row>
    <row r="173" spans="1:46" ht="12.75" customHeight="1" x14ac:dyDescent="0.15">
      <c r="A173" s="9" t="s">
        <v>488</v>
      </c>
      <c r="B173" s="9" t="str">
        <f t="shared" si="0"/>
        <v>GOLETA</v>
      </c>
      <c r="C173" s="31">
        <f t="shared" si="1"/>
        <v>0.5</v>
      </c>
      <c r="D173" s="45">
        <f t="shared" si="2"/>
        <v>8</v>
      </c>
      <c r="E173" s="46">
        <f t="shared" si="3"/>
        <v>2019</v>
      </c>
      <c r="F173" s="46">
        <f t="shared" si="4"/>
        <v>2015</v>
      </c>
      <c r="G173" s="46">
        <f t="shared" si="5"/>
        <v>2022</v>
      </c>
      <c r="H173" s="9" t="str">
        <f t="shared" si="6"/>
        <v>02/15/2015</v>
      </c>
      <c r="I173" s="9" t="str">
        <f t="shared" si="7"/>
        <v>02/15/2023</v>
      </c>
      <c r="J173" s="9" t="s">
        <v>492</v>
      </c>
      <c r="K173" s="49" t="s">
        <v>516</v>
      </c>
      <c r="L173" s="60">
        <f>VLOOKUP(K173,'5th Cycle APR Raw Data-Final'!$A$3:$P$1977,6,FALSE)</f>
        <v>235</v>
      </c>
      <c r="M173" s="60">
        <f>IF(AN173&lt;1,SUMIFS('5th Cycle APR Raw Data-Final'!G$3:G$1977,'5th Cycle APR Raw Data-Final'!$A$3:$A$1977,'SB35 Determination Data'!$K173,'5th Cycle APR Raw Data-Final'!$T$3:$T$1977,"&gt;="&amp;'SB35 Determination Data'!$F173,'5th Cycle APR Raw Data-Final'!$T$3:$T$1977,"&lt;"&amp;E173),SUMIFS('5th Cycle APR Raw Data-Final'!G$3:G$1977,'5th Cycle APR Raw Data-Final'!$A$3:$A$1977,'SB35 Determination Data'!$K173,'5th Cycle APR Raw Data-Final'!$T$3:$T$1977,"&gt;="&amp;'SB35 Determination Data'!$F173,'5th Cycle APR Raw Data-Final'!$T$3:$T$1977,"&lt;="&amp;G173))</f>
        <v>0</v>
      </c>
      <c r="N173" s="60">
        <f>IF(AN173&lt;1,SUMIFS('5th Cycle APR Raw Data-Final'!H$3:H$1977,'5th Cycle APR Raw Data-Final'!$A$3:$A$1977,'SB35 Determination Data'!$K173,'5th Cycle APR Raw Data-Final'!$T$3:$T$1977,"&gt;="&amp;'SB35 Determination Data'!$F173,'5th Cycle APR Raw Data-Final'!$T$3:$T$1977,"&lt;"&amp;E173),SUMIFS('5th Cycle APR Raw Data-Final'!H$3:H$1977,'5th Cycle APR Raw Data-Final'!$A$3:$A$1977,'SB35 Determination Data'!$K173,'5th Cycle APR Raw Data-Final'!$T$3:$T$1977,"&gt;="&amp;'SB35 Determination Data'!$F173,'5th Cycle APR Raw Data-Final'!$T$3:$T$1977,"&lt;="&amp;G173))</f>
        <v>0</v>
      </c>
      <c r="O173" s="60">
        <f>IF(AN173&lt;1,SUMIFS('5th Cycle APR Raw Data-Final'!I$3:I$1977,'5th Cycle APR Raw Data-Final'!$A$3:$A$1977,'SB35 Determination Data'!$K173,'5th Cycle APR Raw Data-Final'!$T$3:$T$1977,"&gt;="&amp;'SB35 Determination Data'!$F173,'5th Cycle APR Raw Data-Final'!$T$3:$T$1977,"&lt;"&amp;E173),SUMIFS('5th Cycle APR Raw Data-Final'!I$3:I$1977,'5th Cycle APR Raw Data-Final'!$A$3:$A$1977,'SB35 Determination Data'!$K173,'5th Cycle APR Raw Data-Final'!$T$3:$T$1977,"&gt;="&amp;'SB35 Determination Data'!$F173,'5th Cycle APR Raw Data-Final'!$T$3:$T$1977,"&lt;="&amp;G173))</f>
        <v>0</v>
      </c>
      <c r="P173" s="60">
        <f t="shared" si="8"/>
        <v>235</v>
      </c>
      <c r="Q173" s="31">
        <f t="shared" si="9"/>
        <v>0</v>
      </c>
      <c r="R173" s="61">
        <f t="shared" si="10"/>
        <v>118</v>
      </c>
      <c r="S173" s="61">
        <f t="shared" si="11"/>
        <v>0</v>
      </c>
      <c r="T173" s="60">
        <f>VLOOKUP(K173,'5th Cycle APR Raw Data-Final'!$A$3:$P$1977,10,FALSE)</f>
        <v>157</v>
      </c>
      <c r="U173" s="60">
        <f>IF(AN173&lt;1,SUMIFS('5th Cycle APR Raw Data-Final'!K$3:K$1977,'5th Cycle APR Raw Data-Final'!$A$3:$A$1977,'SB35 Determination Data'!$K173,'5th Cycle APR Raw Data-Final'!$T$3:$T$1977,"&gt;="&amp;'SB35 Determination Data'!$F173,'5th Cycle APR Raw Data-Final'!$T$3:$T$1977,"&lt;"&amp;E173),SUMIFS('5th Cycle APR Raw Data-Final'!K$3:K$1977,'5th Cycle APR Raw Data-Final'!$A$3:$A$1977,'SB35 Determination Data'!$K173,'5th Cycle APR Raw Data-Final'!$T$3:$T$1977,"&gt;="&amp;'SB35 Determination Data'!$F173,'5th Cycle APR Raw Data-Final'!$T$3:$T$1977,"&lt;="&amp;G173))</f>
        <v>69</v>
      </c>
      <c r="V173" s="60">
        <f>IF(AN173&lt;1,SUMIFS('5th Cycle APR Raw Data-Final'!L$3:L$1977,'5th Cycle APR Raw Data-Final'!$A$3:$A$1977,'SB35 Determination Data'!$K173,'5th Cycle APR Raw Data-Final'!$T$3:$T$1977,"&gt;="&amp;'SB35 Determination Data'!$F173,'5th Cycle APR Raw Data-Final'!$T$3:$T$1977,"&lt;"&amp;E173),SUMIFS('5th Cycle APR Raw Data-Final'!L$3:L$1977,'5th Cycle APR Raw Data-Final'!$A$3:$A$1977,'SB35 Determination Data'!$K173,'5th Cycle APR Raw Data-Final'!$T$3:$T$1977,"&gt;="&amp;'SB35 Determination Data'!$F173,'5th Cycle APR Raw Data-Final'!$T$3:$T$1977,"&lt;="&amp;G173))</f>
        <v>69</v>
      </c>
      <c r="W173" s="60">
        <f>IF(AN173&lt;1,SUMIFS('5th Cycle APR Raw Data-Final'!M$3:M$1977,'5th Cycle APR Raw Data-Final'!$A$3:$A$1977,'SB35 Determination Data'!$K173,'5th Cycle APR Raw Data-Final'!$T$3:$T$1977,"&gt;="&amp;'SB35 Determination Data'!$F173,'5th Cycle APR Raw Data-Final'!$T$3:$T$1977,"&lt;"&amp;E173),SUMIFS('5th Cycle APR Raw Data-Final'!M$3:M$1977,'5th Cycle APR Raw Data-Final'!$A$3:$A$1977,'SB35 Determination Data'!$K173,'5th Cycle APR Raw Data-Final'!$T$3:$T$1977,"&gt;="&amp;'SB35 Determination Data'!$F173,'5th Cycle APR Raw Data-Final'!$T$3:$T$1977,"&lt;="&amp;G173))</f>
        <v>0</v>
      </c>
      <c r="X173" s="60">
        <f t="shared" si="12"/>
        <v>88</v>
      </c>
      <c r="Y173" s="60">
        <f t="shared" si="13"/>
        <v>69</v>
      </c>
      <c r="Z173" s="60">
        <f t="shared" si="14"/>
        <v>88</v>
      </c>
      <c r="AA173" s="31">
        <f t="shared" si="15"/>
        <v>0.43949044585987262</v>
      </c>
      <c r="AB173" s="31">
        <f t="shared" si="16"/>
        <v>0.43949044585987262</v>
      </c>
      <c r="AC173" s="60">
        <f>VLOOKUP(K173,'5th Cycle APR Raw Data-Final'!$A$3:$P$1977,14,FALSE)</f>
        <v>174</v>
      </c>
      <c r="AD173" s="60">
        <f>IF(AN173&lt;1,SUMIFS('5th Cycle APR Raw Data-Final'!$O$3:$O$1977,'5th Cycle APR Raw Data-Final'!$A$3:$A$1977,'SB35 Determination Data'!$K173,'5th Cycle APR Raw Data-Final'!$T$3:$T$1977,"&gt;="&amp;'SB35 Determination Data'!$F173,'5th Cycle APR Raw Data-Final'!$T$3:$T$1977,"&lt;"&amp;E173),SUMIFS('5th Cycle APR Raw Data-Final'!$O$3:$O$1977,'5th Cycle APR Raw Data-Final'!$A$3:$A$1977,'SB35 Determination Data'!$K173,'5th Cycle APR Raw Data-Final'!$T$3:$T$1977,"&gt;="&amp;'SB35 Determination Data'!$F173,'5th Cycle APR Raw Data-Final'!$T$3:$T$1977,"&lt;="&amp;G173))</f>
        <v>5</v>
      </c>
      <c r="AE173" s="60">
        <f t="shared" si="17"/>
        <v>169</v>
      </c>
      <c r="AF173" s="31">
        <f t="shared" si="18"/>
        <v>2.8735632183908046E-2</v>
      </c>
      <c r="AG173" s="60">
        <f>VLOOKUP(K173,'5th Cycle APR Raw Data-Final'!$A$3:$P$1977,16,FALSE)</f>
        <v>413</v>
      </c>
      <c r="AH173" s="60">
        <f>IF(AN173&lt;1,SUMIFS('5th Cycle APR Raw Data-Final'!$Q$3:$Q$1977,'5th Cycle APR Raw Data-Final'!$A$3:$A$1977,'SB35 Determination Data'!$K173,'5th Cycle APR Raw Data-Final'!$T$3:$T$1977,"&gt;="&amp;'SB35 Determination Data'!$F173,'5th Cycle APR Raw Data-Final'!$T$3:$T$1977,"&lt;"&amp;E173),SUMIFS('5th Cycle APR Raw Data-Final'!$Q$3:$Q$1977,'5th Cycle APR Raw Data-Final'!$A$3:$A$1977,'SB35 Determination Data'!$K173,'5th Cycle APR Raw Data-Final'!$T$3:$T$1977,"&gt;="&amp;'SB35 Determination Data'!$F173,'5th Cycle APR Raw Data-Final'!$T$3:$T$1977,"&lt;="&amp;G173))</f>
        <v>564</v>
      </c>
      <c r="AI173" s="60">
        <f t="shared" si="19"/>
        <v>0</v>
      </c>
      <c r="AJ173" s="31">
        <f t="shared" si="20"/>
        <v>1.3656174334140436</v>
      </c>
      <c r="AK173" s="60">
        <f>VLOOKUP(K173,'5th Cycle APR Raw Data-Final'!$A$3:$R$1977,18,FALSE)</f>
        <v>979</v>
      </c>
      <c r="AL173" s="60">
        <f>IF(AN173&lt;1,SUMIFS('5th Cycle APR Raw Data-Final'!$S$3:$S$1977,'5th Cycle APR Raw Data-Final'!$A$3:$A$1977,'SB35 Determination Data'!$K173,'5th Cycle APR Raw Data-Final'!$T$3:$T$1977,"&gt;="&amp;'SB35 Determination Data'!$F173,'5th Cycle APR Raw Data-Final'!$T$3:$T$1977,"&lt;"&amp;E173),SUMIFS('5th Cycle APR Raw Data-Final'!$S$3:$S$1977,'5th Cycle APR Raw Data-Final'!$A$3:$A$1977,'SB35 Determination Data'!$K173,'5th Cycle APR Raw Data-Final'!$T$3:$T$1977,"&gt;="&amp;'SB35 Determination Data'!$F173,'5th Cycle APR Raw Data-Final'!$T$3:$T$1977,"&lt;="&amp;G173))</f>
        <v>638</v>
      </c>
      <c r="AM173" s="60">
        <f t="shared" si="21"/>
        <v>492</v>
      </c>
      <c r="AN173" s="62">
        <f t="shared" si="22"/>
        <v>0.5</v>
      </c>
      <c r="AO173" s="9" t="str">
        <f t="shared" si="23"/>
        <v>NO</v>
      </c>
      <c r="AP173" s="9" t="str">
        <f t="shared" si="24"/>
        <v>YES</v>
      </c>
      <c r="AQ173" s="9" t="str">
        <f t="shared" si="25"/>
        <v>NO</v>
      </c>
      <c r="AR173" s="48" t="str">
        <f>VLOOKUP(K173,'2018Submitted'!$A$2:$C$540,3,FALSE)</f>
        <v>Successful</v>
      </c>
      <c r="AS173" s="9" t="str">
        <f t="shared" si="26"/>
        <v>NO</v>
      </c>
      <c r="AT173" s="9" t="str">
        <f t="shared" si="27"/>
        <v>YES</v>
      </c>
    </row>
    <row r="174" spans="1:46" ht="12.75" customHeight="1" x14ac:dyDescent="0.15">
      <c r="A174" s="9" t="s">
        <v>257</v>
      </c>
      <c r="B174" s="9" t="str">
        <f t="shared" si="0"/>
        <v>GONZALES</v>
      </c>
      <c r="C174" s="31">
        <f t="shared" si="1"/>
        <v>0.375</v>
      </c>
      <c r="D174" s="45">
        <f t="shared" si="2"/>
        <v>8</v>
      </c>
      <c r="E174" s="46">
        <f t="shared" si="3"/>
        <v>2020</v>
      </c>
      <c r="F174" s="46">
        <f t="shared" si="4"/>
        <v>2016</v>
      </c>
      <c r="G174" s="46" t="str">
        <f t="shared" si="5"/>
        <v>2023</v>
      </c>
      <c r="H174" s="9" t="str">
        <f t="shared" si="6"/>
        <v>12/31/2015</v>
      </c>
      <c r="I174" s="9" t="str">
        <f t="shared" si="7"/>
        <v>12/31/2023</v>
      </c>
      <c r="J174" s="9" t="s">
        <v>128</v>
      </c>
      <c r="K174" s="49" t="s">
        <v>606</v>
      </c>
      <c r="L174" s="60">
        <f>VLOOKUP(K174,'5th Cycle APR Raw Data-Final'!$A$3:$P$1977,6,FALSE)</f>
        <v>71</v>
      </c>
      <c r="M174" s="60">
        <f>IF(AN174&lt;1,SUMIFS('5th Cycle APR Raw Data-Final'!G$3:G$1977,'5th Cycle APR Raw Data-Final'!$A$3:$A$1977,'SB35 Determination Data'!$K174,'5th Cycle APR Raw Data-Final'!$T$3:$T$1977,"&gt;="&amp;'SB35 Determination Data'!$F174,'5th Cycle APR Raw Data-Final'!$T$3:$T$1977,"&lt;"&amp;E174),SUMIFS('5th Cycle APR Raw Data-Final'!G$3:G$1977,'5th Cycle APR Raw Data-Final'!$A$3:$A$1977,'SB35 Determination Data'!$K174,'5th Cycle APR Raw Data-Final'!$T$3:$T$1977,"&gt;="&amp;'SB35 Determination Data'!$F174,'5th Cycle APR Raw Data-Final'!$T$3:$T$1977,"&lt;="&amp;G174))</f>
        <v>0</v>
      </c>
      <c r="N174" s="60">
        <f>IF(AN174&lt;1,SUMIFS('5th Cycle APR Raw Data-Final'!H$3:H$1977,'5th Cycle APR Raw Data-Final'!$A$3:$A$1977,'SB35 Determination Data'!$K174,'5th Cycle APR Raw Data-Final'!$T$3:$T$1977,"&gt;="&amp;'SB35 Determination Data'!$F174,'5th Cycle APR Raw Data-Final'!$T$3:$T$1977,"&lt;"&amp;E174),SUMIFS('5th Cycle APR Raw Data-Final'!H$3:H$1977,'5th Cycle APR Raw Data-Final'!$A$3:$A$1977,'SB35 Determination Data'!$K174,'5th Cycle APR Raw Data-Final'!$T$3:$T$1977,"&gt;="&amp;'SB35 Determination Data'!$F174,'5th Cycle APR Raw Data-Final'!$T$3:$T$1977,"&lt;="&amp;G174))</f>
        <v>0</v>
      </c>
      <c r="O174" s="60">
        <f>IF(AN174&lt;1,SUMIFS('5th Cycle APR Raw Data-Final'!I$3:I$1977,'5th Cycle APR Raw Data-Final'!$A$3:$A$1977,'SB35 Determination Data'!$K174,'5th Cycle APR Raw Data-Final'!$T$3:$T$1977,"&gt;="&amp;'SB35 Determination Data'!$F174,'5th Cycle APR Raw Data-Final'!$T$3:$T$1977,"&lt;"&amp;E174),SUMIFS('5th Cycle APR Raw Data-Final'!I$3:I$1977,'5th Cycle APR Raw Data-Final'!$A$3:$A$1977,'SB35 Determination Data'!$K174,'5th Cycle APR Raw Data-Final'!$T$3:$T$1977,"&gt;="&amp;'SB35 Determination Data'!$F174,'5th Cycle APR Raw Data-Final'!$T$3:$T$1977,"&lt;="&amp;G174))</f>
        <v>0</v>
      </c>
      <c r="P174" s="60">
        <f t="shared" si="8"/>
        <v>71</v>
      </c>
      <c r="Q174" s="31">
        <f t="shared" si="9"/>
        <v>0</v>
      </c>
      <c r="R174" s="61">
        <f t="shared" si="10"/>
        <v>27</v>
      </c>
      <c r="S174" s="61">
        <f t="shared" si="11"/>
        <v>0</v>
      </c>
      <c r="T174" s="60">
        <f>VLOOKUP(K174,'5th Cycle APR Raw Data-Final'!$A$3:$P$1977,10,FALSE)</f>
        <v>46</v>
      </c>
      <c r="U174" s="60">
        <f>IF(AN174&lt;1,SUMIFS('5th Cycle APR Raw Data-Final'!K$3:K$1977,'5th Cycle APR Raw Data-Final'!$A$3:$A$1977,'SB35 Determination Data'!$K174,'5th Cycle APR Raw Data-Final'!$T$3:$T$1977,"&gt;="&amp;'SB35 Determination Data'!$F174,'5th Cycle APR Raw Data-Final'!$T$3:$T$1977,"&lt;"&amp;E174),SUMIFS('5th Cycle APR Raw Data-Final'!K$3:K$1977,'5th Cycle APR Raw Data-Final'!$A$3:$A$1977,'SB35 Determination Data'!$K174,'5th Cycle APR Raw Data-Final'!$T$3:$T$1977,"&gt;="&amp;'SB35 Determination Data'!$F174,'5th Cycle APR Raw Data-Final'!$T$3:$T$1977,"&lt;="&amp;G174))</f>
        <v>0</v>
      </c>
      <c r="V174" s="60">
        <f>IF(AN174&lt;1,SUMIFS('5th Cycle APR Raw Data-Final'!L$3:L$1977,'5th Cycle APR Raw Data-Final'!$A$3:$A$1977,'SB35 Determination Data'!$K174,'5th Cycle APR Raw Data-Final'!$T$3:$T$1977,"&gt;="&amp;'SB35 Determination Data'!$F174,'5th Cycle APR Raw Data-Final'!$T$3:$T$1977,"&lt;"&amp;E174),SUMIFS('5th Cycle APR Raw Data-Final'!L$3:L$1977,'5th Cycle APR Raw Data-Final'!$A$3:$A$1977,'SB35 Determination Data'!$K174,'5th Cycle APR Raw Data-Final'!$T$3:$T$1977,"&gt;="&amp;'SB35 Determination Data'!$F174,'5th Cycle APR Raw Data-Final'!$T$3:$T$1977,"&lt;="&amp;G174))</f>
        <v>0</v>
      </c>
      <c r="W174" s="60">
        <f>IF(AN174&lt;1,SUMIFS('5th Cycle APR Raw Data-Final'!M$3:M$1977,'5th Cycle APR Raw Data-Final'!$A$3:$A$1977,'SB35 Determination Data'!$K174,'5th Cycle APR Raw Data-Final'!$T$3:$T$1977,"&gt;="&amp;'SB35 Determination Data'!$F174,'5th Cycle APR Raw Data-Final'!$T$3:$T$1977,"&lt;"&amp;E174),SUMIFS('5th Cycle APR Raw Data-Final'!M$3:M$1977,'5th Cycle APR Raw Data-Final'!$A$3:$A$1977,'SB35 Determination Data'!$K174,'5th Cycle APR Raw Data-Final'!$T$3:$T$1977,"&gt;="&amp;'SB35 Determination Data'!$F174,'5th Cycle APR Raw Data-Final'!$T$3:$T$1977,"&lt;="&amp;G174))</f>
        <v>0</v>
      </c>
      <c r="X174" s="60">
        <f t="shared" si="12"/>
        <v>46</v>
      </c>
      <c r="Y174" s="60">
        <f t="shared" si="13"/>
        <v>0</v>
      </c>
      <c r="Z174" s="60">
        <f t="shared" si="14"/>
        <v>46</v>
      </c>
      <c r="AA174" s="31">
        <f t="shared" si="15"/>
        <v>0</v>
      </c>
      <c r="AB174" s="31">
        <f t="shared" si="16"/>
        <v>0</v>
      </c>
      <c r="AC174" s="60">
        <f>VLOOKUP(K174,'5th Cycle APR Raw Data-Final'!$A$3:$P$1977,14,FALSE)</f>
        <v>53</v>
      </c>
      <c r="AD174" s="60">
        <f>IF(AN174&lt;1,SUMIFS('5th Cycle APR Raw Data-Final'!$O$3:$O$1977,'5th Cycle APR Raw Data-Final'!$A$3:$A$1977,'SB35 Determination Data'!$K174,'5th Cycle APR Raw Data-Final'!$T$3:$T$1977,"&gt;="&amp;'SB35 Determination Data'!$F174,'5th Cycle APR Raw Data-Final'!$T$3:$T$1977,"&lt;"&amp;E174),SUMIFS('5th Cycle APR Raw Data-Final'!$O$3:$O$1977,'5th Cycle APR Raw Data-Final'!$A$3:$A$1977,'SB35 Determination Data'!$K174,'5th Cycle APR Raw Data-Final'!$T$3:$T$1977,"&gt;="&amp;'SB35 Determination Data'!$F174,'5th Cycle APR Raw Data-Final'!$T$3:$T$1977,"&lt;="&amp;G174))</f>
        <v>0</v>
      </c>
      <c r="AE174" s="60">
        <f t="shared" si="17"/>
        <v>53</v>
      </c>
      <c r="AF174" s="31">
        <f t="shared" si="18"/>
        <v>0</v>
      </c>
      <c r="AG174" s="60">
        <f>VLOOKUP(K174,'5th Cycle APR Raw Data-Final'!$A$3:$P$1977,16,FALSE)</f>
        <v>123</v>
      </c>
      <c r="AH174" s="60">
        <f>IF(AN174&lt;1,SUMIFS('5th Cycle APR Raw Data-Final'!$Q$3:$Q$1977,'5th Cycle APR Raw Data-Final'!$A$3:$A$1977,'SB35 Determination Data'!$K174,'5th Cycle APR Raw Data-Final'!$T$3:$T$1977,"&gt;="&amp;'SB35 Determination Data'!$F174,'5th Cycle APR Raw Data-Final'!$T$3:$T$1977,"&lt;"&amp;E174),SUMIFS('5th Cycle APR Raw Data-Final'!$Q$3:$Q$1977,'5th Cycle APR Raw Data-Final'!$A$3:$A$1977,'SB35 Determination Data'!$K174,'5th Cycle APR Raw Data-Final'!$T$3:$T$1977,"&gt;="&amp;'SB35 Determination Data'!$F174,'5th Cycle APR Raw Data-Final'!$T$3:$T$1977,"&lt;="&amp;G174))</f>
        <v>0</v>
      </c>
      <c r="AI174" s="60">
        <f t="shared" si="19"/>
        <v>123</v>
      </c>
      <c r="AJ174" s="31">
        <f t="shared" si="20"/>
        <v>0</v>
      </c>
      <c r="AK174" s="60">
        <f>VLOOKUP(K174,'5th Cycle APR Raw Data-Final'!$A$3:$R$1977,18,FALSE)</f>
        <v>293</v>
      </c>
      <c r="AL174" s="60">
        <f>IF(AN174&lt;1,SUMIFS('5th Cycle APR Raw Data-Final'!$S$3:$S$1977,'5th Cycle APR Raw Data-Final'!$A$3:$A$1977,'SB35 Determination Data'!$K174,'5th Cycle APR Raw Data-Final'!$T$3:$T$1977,"&gt;="&amp;'SB35 Determination Data'!$F174,'5th Cycle APR Raw Data-Final'!$T$3:$T$1977,"&lt;"&amp;E174),SUMIFS('5th Cycle APR Raw Data-Final'!$S$3:$S$1977,'5th Cycle APR Raw Data-Final'!$A$3:$A$1977,'SB35 Determination Data'!$K174,'5th Cycle APR Raw Data-Final'!$T$3:$T$1977,"&gt;="&amp;'SB35 Determination Data'!$F174,'5th Cycle APR Raw Data-Final'!$T$3:$T$1977,"&lt;="&amp;G174))</f>
        <v>0</v>
      </c>
      <c r="AM174" s="60">
        <f t="shared" si="21"/>
        <v>293</v>
      </c>
      <c r="AN174" s="62">
        <f t="shared" si="22"/>
        <v>0.375</v>
      </c>
      <c r="AO174" s="9" t="str">
        <f t="shared" si="23"/>
        <v>YES</v>
      </c>
      <c r="AP174" s="9" t="str">
        <f t="shared" si="24"/>
        <v>NO</v>
      </c>
      <c r="AQ174" s="9" t="str">
        <f t="shared" si="25"/>
        <v>NO</v>
      </c>
      <c r="AR174" s="48" t="str">
        <f>VLOOKUP(K174,'2018Submitted'!$A$2:$C$540,3,FALSE)</f>
        <v>Successful</v>
      </c>
      <c r="AS174" s="9" t="str">
        <f t="shared" si="26"/>
        <v>NO</v>
      </c>
      <c r="AT174" s="9" t="str">
        <f t="shared" si="27"/>
        <v>NO</v>
      </c>
    </row>
    <row r="175" spans="1:46" ht="12.75" customHeight="1" x14ac:dyDescent="0.15">
      <c r="A175" s="9" t="s">
        <v>352</v>
      </c>
      <c r="B175" s="9" t="str">
        <f t="shared" si="0"/>
        <v>GRAND TERRACE</v>
      </c>
      <c r="C175" s="31">
        <f t="shared" si="1"/>
        <v>0.625</v>
      </c>
      <c r="D175" s="45">
        <f t="shared" si="2"/>
        <v>8</v>
      </c>
      <c r="E175" s="46">
        <f t="shared" si="3"/>
        <v>2018</v>
      </c>
      <c r="F175" s="46">
        <f t="shared" si="4"/>
        <v>2014</v>
      </c>
      <c r="G175" s="46" t="str">
        <f t="shared" si="5"/>
        <v>2021</v>
      </c>
      <c r="H175" s="9" t="str">
        <f t="shared" si="6"/>
        <v>10/15/2013</v>
      </c>
      <c r="I175" s="9" t="str">
        <f t="shared" si="7"/>
        <v>10/15/2021</v>
      </c>
      <c r="J175" s="9" t="s">
        <v>144</v>
      </c>
      <c r="K175" s="49" t="s">
        <v>360</v>
      </c>
      <c r="L175" s="60">
        <f>VLOOKUP(K175,'5th Cycle APR Raw Data-Final'!$A$3:$P$1977,6,FALSE)</f>
        <v>28</v>
      </c>
      <c r="M175" s="60">
        <f>IF(AN175&lt;1,SUMIFS('5th Cycle APR Raw Data-Final'!G$3:G$1977,'5th Cycle APR Raw Data-Final'!$A$3:$A$1977,'SB35 Determination Data'!$K175,'5th Cycle APR Raw Data-Final'!$T$3:$T$1977,"&gt;="&amp;'SB35 Determination Data'!$F175,'5th Cycle APR Raw Data-Final'!$T$3:$T$1977,"&lt;"&amp;E175),SUMIFS('5th Cycle APR Raw Data-Final'!G$3:G$1977,'5th Cycle APR Raw Data-Final'!$A$3:$A$1977,'SB35 Determination Data'!$K175,'5th Cycle APR Raw Data-Final'!$T$3:$T$1977,"&gt;="&amp;'SB35 Determination Data'!$F175,'5th Cycle APR Raw Data-Final'!$T$3:$T$1977,"&lt;="&amp;G175))</f>
        <v>0</v>
      </c>
      <c r="N175" s="60">
        <f>IF(AN175&lt;1,SUMIFS('5th Cycle APR Raw Data-Final'!H$3:H$1977,'5th Cycle APR Raw Data-Final'!$A$3:$A$1977,'SB35 Determination Data'!$K175,'5th Cycle APR Raw Data-Final'!$T$3:$T$1977,"&gt;="&amp;'SB35 Determination Data'!$F175,'5th Cycle APR Raw Data-Final'!$T$3:$T$1977,"&lt;"&amp;E175),SUMIFS('5th Cycle APR Raw Data-Final'!H$3:H$1977,'5th Cycle APR Raw Data-Final'!$A$3:$A$1977,'SB35 Determination Data'!$K175,'5th Cycle APR Raw Data-Final'!$T$3:$T$1977,"&gt;="&amp;'SB35 Determination Data'!$F175,'5th Cycle APR Raw Data-Final'!$T$3:$T$1977,"&lt;="&amp;G175))</f>
        <v>0</v>
      </c>
      <c r="O175" s="60">
        <f>IF(AN175&lt;1,SUMIFS('5th Cycle APR Raw Data-Final'!I$3:I$1977,'5th Cycle APR Raw Data-Final'!$A$3:$A$1977,'SB35 Determination Data'!$K175,'5th Cycle APR Raw Data-Final'!$T$3:$T$1977,"&gt;="&amp;'SB35 Determination Data'!$F175,'5th Cycle APR Raw Data-Final'!$T$3:$T$1977,"&lt;"&amp;E175),SUMIFS('5th Cycle APR Raw Data-Final'!I$3:I$1977,'5th Cycle APR Raw Data-Final'!$A$3:$A$1977,'SB35 Determination Data'!$K175,'5th Cycle APR Raw Data-Final'!$T$3:$T$1977,"&gt;="&amp;'SB35 Determination Data'!$F175,'5th Cycle APR Raw Data-Final'!$T$3:$T$1977,"&lt;="&amp;G175))</f>
        <v>0</v>
      </c>
      <c r="P175" s="60">
        <f t="shared" si="8"/>
        <v>28</v>
      </c>
      <c r="Q175" s="31">
        <f t="shared" si="9"/>
        <v>0</v>
      </c>
      <c r="R175" s="61">
        <f t="shared" si="10"/>
        <v>14</v>
      </c>
      <c r="S175" s="61">
        <f t="shared" si="11"/>
        <v>0</v>
      </c>
      <c r="T175" s="60">
        <f>VLOOKUP(K175,'5th Cycle APR Raw Data-Final'!$A$3:$P$1977,10,FALSE)</f>
        <v>19</v>
      </c>
      <c r="U175" s="60">
        <f>IF(AN175&lt;1,SUMIFS('5th Cycle APR Raw Data-Final'!K$3:K$1977,'5th Cycle APR Raw Data-Final'!$A$3:$A$1977,'SB35 Determination Data'!$K175,'5th Cycle APR Raw Data-Final'!$T$3:$T$1977,"&gt;="&amp;'SB35 Determination Data'!$F175,'5th Cycle APR Raw Data-Final'!$T$3:$T$1977,"&lt;"&amp;E175),SUMIFS('5th Cycle APR Raw Data-Final'!K$3:K$1977,'5th Cycle APR Raw Data-Final'!$A$3:$A$1977,'SB35 Determination Data'!$K175,'5th Cycle APR Raw Data-Final'!$T$3:$T$1977,"&gt;="&amp;'SB35 Determination Data'!$F175,'5th Cycle APR Raw Data-Final'!$T$3:$T$1977,"&lt;="&amp;G175))</f>
        <v>0</v>
      </c>
      <c r="V175" s="60">
        <f>IF(AN175&lt;1,SUMIFS('5th Cycle APR Raw Data-Final'!L$3:L$1977,'5th Cycle APR Raw Data-Final'!$A$3:$A$1977,'SB35 Determination Data'!$K175,'5th Cycle APR Raw Data-Final'!$T$3:$T$1977,"&gt;="&amp;'SB35 Determination Data'!$F175,'5th Cycle APR Raw Data-Final'!$T$3:$T$1977,"&lt;"&amp;E175),SUMIFS('5th Cycle APR Raw Data-Final'!L$3:L$1977,'5th Cycle APR Raw Data-Final'!$A$3:$A$1977,'SB35 Determination Data'!$K175,'5th Cycle APR Raw Data-Final'!$T$3:$T$1977,"&gt;="&amp;'SB35 Determination Data'!$F175,'5th Cycle APR Raw Data-Final'!$T$3:$T$1977,"&lt;="&amp;G175))</f>
        <v>0</v>
      </c>
      <c r="W175" s="60">
        <f>IF(AN175&lt;1,SUMIFS('5th Cycle APR Raw Data-Final'!M$3:M$1977,'5th Cycle APR Raw Data-Final'!$A$3:$A$1977,'SB35 Determination Data'!$K175,'5th Cycle APR Raw Data-Final'!$T$3:$T$1977,"&gt;="&amp;'SB35 Determination Data'!$F175,'5th Cycle APR Raw Data-Final'!$T$3:$T$1977,"&lt;"&amp;E175),SUMIFS('5th Cycle APR Raw Data-Final'!M$3:M$1977,'5th Cycle APR Raw Data-Final'!$A$3:$A$1977,'SB35 Determination Data'!$K175,'5th Cycle APR Raw Data-Final'!$T$3:$T$1977,"&gt;="&amp;'SB35 Determination Data'!$F175,'5th Cycle APR Raw Data-Final'!$T$3:$T$1977,"&lt;="&amp;G175))</f>
        <v>0</v>
      </c>
      <c r="X175" s="60">
        <f t="shared" si="12"/>
        <v>19</v>
      </c>
      <c r="Y175" s="60">
        <f t="shared" si="13"/>
        <v>0</v>
      </c>
      <c r="Z175" s="60">
        <f t="shared" si="14"/>
        <v>19</v>
      </c>
      <c r="AA175" s="31">
        <f t="shared" si="15"/>
        <v>0</v>
      </c>
      <c r="AB175" s="31">
        <f t="shared" si="16"/>
        <v>0</v>
      </c>
      <c r="AC175" s="60">
        <f>VLOOKUP(K175,'5th Cycle APR Raw Data-Final'!$A$3:$P$1977,14,FALSE)</f>
        <v>22</v>
      </c>
      <c r="AD175" s="60">
        <f>IF(AN175&lt;1,SUMIFS('5th Cycle APR Raw Data-Final'!$O$3:$O$1977,'5th Cycle APR Raw Data-Final'!$A$3:$A$1977,'SB35 Determination Data'!$K175,'5th Cycle APR Raw Data-Final'!$T$3:$T$1977,"&gt;="&amp;'SB35 Determination Data'!$F175,'5th Cycle APR Raw Data-Final'!$T$3:$T$1977,"&lt;"&amp;E175),SUMIFS('5th Cycle APR Raw Data-Final'!$O$3:$O$1977,'5th Cycle APR Raw Data-Final'!$A$3:$A$1977,'SB35 Determination Data'!$K175,'5th Cycle APR Raw Data-Final'!$T$3:$T$1977,"&gt;="&amp;'SB35 Determination Data'!$F175,'5th Cycle APR Raw Data-Final'!$T$3:$T$1977,"&lt;="&amp;G175))</f>
        <v>16</v>
      </c>
      <c r="AE175" s="60">
        <f t="shared" si="17"/>
        <v>6</v>
      </c>
      <c r="AF175" s="31">
        <f t="shared" si="18"/>
        <v>0.72727272727272729</v>
      </c>
      <c r="AG175" s="60">
        <f>VLOOKUP(K175,'5th Cycle APR Raw Data-Final'!$A$3:$P$1977,16,FALSE)</f>
        <v>49</v>
      </c>
      <c r="AH175" s="60">
        <f>IF(AN175&lt;1,SUMIFS('5th Cycle APR Raw Data-Final'!$Q$3:$Q$1977,'5th Cycle APR Raw Data-Final'!$A$3:$A$1977,'SB35 Determination Data'!$K175,'5th Cycle APR Raw Data-Final'!$T$3:$T$1977,"&gt;="&amp;'SB35 Determination Data'!$F175,'5th Cycle APR Raw Data-Final'!$T$3:$T$1977,"&lt;"&amp;E175),SUMIFS('5th Cycle APR Raw Data-Final'!$Q$3:$Q$1977,'5th Cycle APR Raw Data-Final'!$A$3:$A$1977,'SB35 Determination Data'!$K175,'5th Cycle APR Raw Data-Final'!$T$3:$T$1977,"&gt;="&amp;'SB35 Determination Data'!$F175,'5th Cycle APR Raw Data-Final'!$T$3:$T$1977,"&lt;="&amp;G175))</f>
        <v>21</v>
      </c>
      <c r="AI175" s="60">
        <f t="shared" si="19"/>
        <v>28</v>
      </c>
      <c r="AJ175" s="31">
        <f t="shared" si="20"/>
        <v>0.42857142857142855</v>
      </c>
      <c r="AK175" s="60">
        <f>VLOOKUP(K175,'5th Cycle APR Raw Data-Final'!$A$3:$R$1977,18,FALSE)</f>
        <v>118</v>
      </c>
      <c r="AL175" s="60">
        <f>IF(AN175&lt;1,SUMIFS('5th Cycle APR Raw Data-Final'!$S$3:$S$1977,'5th Cycle APR Raw Data-Final'!$A$3:$A$1977,'SB35 Determination Data'!$K175,'5th Cycle APR Raw Data-Final'!$T$3:$T$1977,"&gt;="&amp;'SB35 Determination Data'!$F175,'5th Cycle APR Raw Data-Final'!$T$3:$T$1977,"&lt;"&amp;E175),SUMIFS('5th Cycle APR Raw Data-Final'!$S$3:$S$1977,'5th Cycle APR Raw Data-Final'!$A$3:$A$1977,'SB35 Determination Data'!$K175,'5th Cycle APR Raw Data-Final'!$T$3:$T$1977,"&gt;="&amp;'SB35 Determination Data'!$F175,'5th Cycle APR Raw Data-Final'!$T$3:$T$1977,"&lt;="&amp;G175))</f>
        <v>37</v>
      </c>
      <c r="AM175" s="60">
        <f t="shared" si="21"/>
        <v>81</v>
      </c>
      <c r="AN175" s="62">
        <f t="shared" si="22"/>
        <v>0.5</v>
      </c>
      <c r="AO175" s="9" t="str">
        <f t="shared" si="23"/>
        <v>YES</v>
      </c>
      <c r="AP175" s="9" t="str">
        <f t="shared" si="24"/>
        <v>NO</v>
      </c>
      <c r="AQ175" s="9" t="str">
        <f t="shared" si="25"/>
        <v>NO</v>
      </c>
      <c r="AR175" s="48" t="str">
        <f>VLOOKUP(K175,'2018Submitted'!$A$2:$C$540,3,FALSE)</f>
        <v>Successful</v>
      </c>
      <c r="AS175" s="9" t="str">
        <f t="shared" si="26"/>
        <v>NO</v>
      </c>
      <c r="AT175" s="9" t="str">
        <f t="shared" si="27"/>
        <v>NO</v>
      </c>
    </row>
    <row r="176" spans="1:46" ht="12.75" customHeight="1" x14ac:dyDescent="0.15">
      <c r="A176" s="9" t="s">
        <v>269</v>
      </c>
      <c r="B176" s="9" t="str">
        <f t="shared" si="0"/>
        <v>GRASS VALLEY</v>
      </c>
      <c r="C176" s="31">
        <f t="shared" si="1"/>
        <v>1</v>
      </c>
      <c r="D176" s="45">
        <f t="shared" si="2"/>
        <v>5</v>
      </c>
      <c r="E176" s="46">
        <f t="shared" si="3"/>
        <v>2017</v>
      </c>
      <c r="F176" s="46">
        <f t="shared" si="4"/>
        <v>2014</v>
      </c>
      <c r="G176" s="46">
        <f t="shared" si="5"/>
        <v>2018</v>
      </c>
      <c r="H176" s="9" t="str">
        <f t="shared" si="6"/>
        <v>06/30/2014</v>
      </c>
      <c r="I176" s="9" t="str">
        <f t="shared" si="7"/>
        <v>06/30/2019</v>
      </c>
      <c r="J176" s="9" t="s">
        <v>83</v>
      </c>
      <c r="K176" s="49" t="s">
        <v>270</v>
      </c>
      <c r="L176" s="60">
        <f>VLOOKUP(K176,'5th Cycle APR Raw Data-Final'!$A$3:$P$1977,6,FALSE)</f>
        <v>122</v>
      </c>
      <c r="M176" s="60">
        <f>IF(AN176&lt;1,SUMIFS('5th Cycle APR Raw Data-Final'!G$3:G$1977,'5th Cycle APR Raw Data-Final'!$A$3:$A$1977,'SB35 Determination Data'!$K176,'5th Cycle APR Raw Data-Final'!$T$3:$T$1977,"&gt;="&amp;'SB35 Determination Data'!$F176,'5th Cycle APR Raw Data-Final'!$T$3:$T$1977,"&lt;"&amp;E176),SUMIFS('5th Cycle APR Raw Data-Final'!G$3:G$1977,'5th Cycle APR Raw Data-Final'!$A$3:$A$1977,'SB35 Determination Data'!$K176,'5th Cycle APR Raw Data-Final'!$T$3:$T$1977,"&gt;="&amp;'SB35 Determination Data'!$F176,'5th Cycle APR Raw Data-Final'!$T$3:$T$1977,"&lt;="&amp;G176))</f>
        <v>15</v>
      </c>
      <c r="N176" s="60">
        <f>IF(AN176&lt;1,SUMIFS('5th Cycle APR Raw Data-Final'!H$3:H$1977,'5th Cycle APR Raw Data-Final'!$A$3:$A$1977,'SB35 Determination Data'!$K176,'5th Cycle APR Raw Data-Final'!$T$3:$T$1977,"&gt;="&amp;'SB35 Determination Data'!$F176,'5th Cycle APR Raw Data-Final'!$T$3:$T$1977,"&lt;"&amp;E176),SUMIFS('5th Cycle APR Raw Data-Final'!H$3:H$1977,'5th Cycle APR Raw Data-Final'!$A$3:$A$1977,'SB35 Determination Data'!$K176,'5th Cycle APR Raw Data-Final'!$T$3:$T$1977,"&gt;="&amp;'SB35 Determination Data'!$F176,'5th Cycle APR Raw Data-Final'!$T$3:$T$1977,"&lt;="&amp;G176))</f>
        <v>15</v>
      </c>
      <c r="O176" s="60">
        <f>IF(AN176&lt;1,SUMIFS('5th Cycle APR Raw Data-Final'!I$3:I$1977,'5th Cycle APR Raw Data-Final'!$A$3:$A$1977,'SB35 Determination Data'!$K176,'5th Cycle APR Raw Data-Final'!$T$3:$T$1977,"&gt;="&amp;'SB35 Determination Data'!$F176,'5th Cycle APR Raw Data-Final'!$T$3:$T$1977,"&lt;"&amp;E176),SUMIFS('5th Cycle APR Raw Data-Final'!I$3:I$1977,'5th Cycle APR Raw Data-Final'!$A$3:$A$1977,'SB35 Determination Data'!$K176,'5th Cycle APR Raw Data-Final'!$T$3:$T$1977,"&gt;="&amp;'SB35 Determination Data'!$F176,'5th Cycle APR Raw Data-Final'!$T$3:$T$1977,"&lt;="&amp;G176))</f>
        <v>0</v>
      </c>
      <c r="P176" s="60">
        <f t="shared" si="8"/>
        <v>107</v>
      </c>
      <c r="Q176" s="31">
        <f t="shared" si="9"/>
        <v>0.12295081967213115</v>
      </c>
      <c r="R176" s="61">
        <f t="shared" si="10"/>
        <v>122</v>
      </c>
      <c r="S176" s="61">
        <f t="shared" si="11"/>
        <v>0</v>
      </c>
      <c r="T176" s="60">
        <f>VLOOKUP(K176,'5th Cycle APR Raw Data-Final'!$A$3:$P$1977,10,FALSE)</f>
        <v>88</v>
      </c>
      <c r="U176" s="60">
        <f>IF(AN176&lt;1,SUMIFS('5th Cycle APR Raw Data-Final'!K$3:K$1977,'5th Cycle APR Raw Data-Final'!$A$3:$A$1977,'SB35 Determination Data'!$K176,'5th Cycle APR Raw Data-Final'!$T$3:$T$1977,"&gt;="&amp;'SB35 Determination Data'!$F176,'5th Cycle APR Raw Data-Final'!$T$3:$T$1977,"&lt;"&amp;E176),SUMIFS('5th Cycle APR Raw Data-Final'!K$3:K$1977,'5th Cycle APR Raw Data-Final'!$A$3:$A$1977,'SB35 Determination Data'!$K176,'5th Cycle APR Raw Data-Final'!$T$3:$T$1977,"&gt;="&amp;'SB35 Determination Data'!$F176,'5th Cycle APR Raw Data-Final'!$T$3:$T$1977,"&lt;="&amp;G176))</f>
        <v>79</v>
      </c>
      <c r="V176" s="60">
        <f>IF(AN176&lt;1,SUMIFS('5th Cycle APR Raw Data-Final'!L$3:L$1977,'5th Cycle APR Raw Data-Final'!$A$3:$A$1977,'SB35 Determination Data'!$K176,'5th Cycle APR Raw Data-Final'!$T$3:$T$1977,"&gt;="&amp;'SB35 Determination Data'!$F176,'5th Cycle APR Raw Data-Final'!$T$3:$T$1977,"&lt;"&amp;E176),SUMIFS('5th Cycle APR Raw Data-Final'!L$3:L$1977,'5th Cycle APR Raw Data-Final'!$A$3:$A$1977,'SB35 Determination Data'!$K176,'5th Cycle APR Raw Data-Final'!$T$3:$T$1977,"&gt;="&amp;'SB35 Determination Data'!$F176,'5th Cycle APR Raw Data-Final'!$T$3:$T$1977,"&lt;="&amp;G176))</f>
        <v>72</v>
      </c>
      <c r="W176" s="60">
        <f>IF(AN176&lt;1,SUMIFS('5th Cycle APR Raw Data-Final'!M$3:M$1977,'5th Cycle APR Raw Data-Final'!$A$3:$A$1977,'SB35 Determination Data'!$K176,'5th Cycle APR Raw Data-Final'!$T$3:$T$1977,"&gt;="&amp;'SB35 Determination Data'!$F176,'5th Cycle APR Raw Data-Final'!$T$3:$T$1977,"&lt;"&amp;E176),SUMIFS('5th Cycle APR Raw Data-Final'!M$3:M$1977,'5th Cycle APR Raw Data-Final'!$A$3:$A$1977,'SB35 Determination Data'!$K176,'5th Cycle APR Raw Data-Final'!$T$3:$T$1977,"&gt;="&amp;'SB35 Determination Data'!$F176,'5th Cycle APR Raw Data-Final'!$T$3:$T$1977,"&lt;="&amp;G176))</f>
        <v>7</v>
      </c>
      <c r="X176" s="60">
        <f t="shared" si="12"/>
        <v>9</v>
      </c>
      <c r="Y176" s="60">
        <f t="shared" si="13"/>
        <v>79</v>
      </c>
      <c r="Z176" s="60">
        <f t="shared" si="14"/>
        <v>9</v>
      </c>
      <c r="AA176" s="31">
        <f t="shared" si="15"/>
        <v>0.89772727272727271</v>
      </c>
      <c r="AB176" s="31">
        <f t="shared" si="16"/>
        <v>0.89772727272727271</v>
      </c>
      <c r="AC176" s="60">
        <f>VLOOKUP(K176,'5th Cycle APR Raw Data-Final'!$A$3:$P$1977,14,FALSE)</f>
        <v>100</v>
      </c>
      <c r="AD176" s="60">
        <f>IF(AN176&lt;1,SUMIFS('5th Cycle APR Raw Data-Final'!$O$3:$O$1977,'5th Cycle APR Raw Data-Final'!$A$3:$A$1977,'SB35 Determination Data'!$K176,'5th Cycle APR Raw Data-Final'!$T$3:$T$1977,"&gt;="&amp;'SB35 Determination Data'!$F176,'5th Cycle APR Raw Data-Final'!$T$3:$T$1977,"&lt;"&amp;E176),SUMIFS('5th Cycle APR Raw Data-Final'!$O$3:$O$1977,'5th Cycle APR Raw Data-Final'!$A$3:$A$1977,'SB35 Determination Data'!$K176,'5th Cycle APR Raw Data-Final'!$T$3:$T$1977,"&gt;="&amp;'SB35 Determination Data'!$F176,'5th Cycle APR Raw Data-Final'!$T$3:$T$1977,"&lt;="&amp;G176))</f>
        <v>2</v>
      </c>
      <c r="AE176" s="60">
        <f t="shared" si="17"/>
        <v>98</v>
      </c>
      <c r="AF176" s="31">
        <f t="shared" si="18"/>
        <v>0.02</v>
      </c>
      <c r="AG176" s="60">
        <f>VLOOKUP(K176,'5th Cycle APR Raw Data-Final'!$A$3:$P$1977,16,FALSE)</f>
        <v>220</v>
      </c>
      <c r="AH176" s="60">
        <f>IF(AN176&lt;1,SUMIFS('5th Cycle APR Raw Data-Final'!$Q$3:$Q$1977,'5th Cycle APR Raw Data-Final'!$A$3:$A$1977,'SB35 Determination Data'!$K176,'5th Cycle APR Raw Data-Final'!$T$3:$T$1977,"&gt;="&amp;'SB35 Determination Data'!$F176,'5th Cycle APR Raw Data-Final'!$T$3:$T$1977,"&lt;"&amp;E176),SUMIFS('5th Cycle APR Raw Data-Final'!$Q$3:$Q$1977,'5th Cycle APR Raw Data-Final'!$A$3:$A$1977,'SB35 Determination Data'!$K176,'5th Cycle APR Raw Data-Final'!$T$3:$T$1977,"&gt;="&amp;'SB35 Determination Data'!$F176,'5th Cycle APR Raw Data-Final'!$T$3:$T$1977,"&lt;="&amp;G176))</f>
        <v>49</v>
      </c>
      <c r="AI176" s="60">
        <f t="shared" si="19"/>
        <v>171</v>
      </c>
      <c r="AJ176" s="31">
        <f t="shared" si="20"/>
        <v>0.22272727272727272</v>
      </c>
      <c r="AK176" s="60">
        <f>VLOOKUP(K176,'5th Cycle APR Raw Data-Final'!$A$3:$R$1977,18,FALSE)</f>
        <v>530</v>
      </c>
      <c r="AL176" s="60">
        <f>IF(AN176&lt;1,SUMIFS('5th Cycle APR Raw Data-Final'!$S$3:$S$1977,'5th Cycle APR Raw Data-Final'!$A$3:$A$1977,'SB35 Determination Data'!$K176,'5th Cycle APR Raw Data-Final'!$T$3:$T$1977,"&gt;="&amp;'SB35 Determination Data'!$F176,'5th Cycle APR Raw Data-Final'!$T$3:$T$1977,"&lt;"&amp;E176),SUMIFS('5th Cycle APR Raw Data-Final'!$S$3:$S$1977,'5th Cycle APR Raw Data-Final'!$A$3:$A$1977,'SB35 Determination Data'!$K176,'5th Cycle APR Raw Data-Final'!$T$3:$T$1977,"&gt;="&amp;'SB35 Determination Data'!$F176,'5th Cycle APR Raw Data-Final'!$T$3:$T$1977,"&lt;="&amp;G176))</f>
        <v>145</v>
      </c>
      <c r="AM176" s="60">
        <f t="shared" si="21"/>
        <v>385</v>
      </c>
      <c r="AN176" s="62">
        <f t="shared" si="22"/>
        <v>1</v>
      </c>
      <c r="AO176" s="9" t="str">
        <f t="shared" si="23"/>
        <v>YES</v>
      </c>
      <c r="AP176" s="9" t="str">
        <f t="shared" si="24"/>
        <v>NO</v>
      </c>
      <c r="AQ176" s="9" t="str">
        <f t="shared" si="25"/>
        <v>NO</v>
      </c>
      <c r="AR176" s="48" t="str">
        <f>VLOOKUP(K176,'2018Submitted'!$A$2:$C$540,3,FALSE)</f>
        <v>Successful</v>
      </c>
      <c r="AS176" s="9" t="str">
        <f t="shared" si="26"/>
        <v>NO</v>
      </c>
      <c r="AT176" s="9" t="str">
        <f t="shared" si="27"/>
        <v>NO</v>
      </c>
    </row>
    <row r="177" spans="1:46" ht="12.75" customHeight="1" x14ac:dyDescent="0.15">
      <c r="A177" s="9" t="s">
        <v>257</v>
      </c>
      <c r="B177" s="9" t="str">
        <f t="shared" si="0"/>
        <v>GREENFIELD</v>
      </c>
      <c r="C177" s="31">
        <f t="shared" si="1"/>
        <v>0.375</v>
      </c>
      <c r="D177" s="45">
        <f t="shared" si="2"/>
        <v>8</v>
      </c>
      <c r="E177" s="46">
        <f t="shared" si="3"/>
        <v>2020</v>
      </c>
      <c r="F177" s="46">
        <f t="shared" si="4"/>
        <v>2016</v>
      </c>
      <c r="G177" s="46" t="str">
        <f t="shared" si="5"/>
        <v>2023</v>
      </c>
      <c r="H177" s="9" t="str">
        <f t="shared" si="6"/>
        <v>12/31/2015</v>
      </c>
      <c r="I177" s="9" t="str">
        <f t="shared" si="7"/>
        <v>12/31/2023</v>
      </c>
      <c r="J177" s="9" t="s">
        <v>128</v>
      </c>
      <c r="K177" s="49" t="s">
        <v>609</v>
      </c>
      <c r="L177" s="60">
        <f>VLOOKUP(K177,'5th Cycle APR Raw Data-Final'!$A$3:$P$1977,6,FALSE)</f>
        <v>87</v>
      </c>
      <c r="M177" s="60">
        <f>IF(AN177&lt;1,SUMIFS('5th Cycle APR Raw Data-Final'!G$3:G$1977,'5th Cycle APR Raw Data-Final'!$A$3:$A$1977,'SB35 Determination Data'!$K177,'5th Cycle APR Raw Data-Final'!$T$3:$T$1977,"&gt;="&amp;'SB35 Determination Data'!$F177,'5th Cycle APR Raw Data-Final'!$T$3:$T$1977,"&lt;"&amp;E177),SUMIFS('5th Cycle APR Raw Data-Final'!G$3:G$1977,'5th Cycle APR Raw Data-Final'!$A$3:$A$1977,'SB35 Determination Data'!$K177,'5th Cycle APR Raw Data-Final'!$T$3:$T$1977,"&gt;="&amp;'SB35 Determination Data'!$F177,'5th Cycle APR Raw Data-Final'!$T$3:$T$1977,"&lt;="&amp;G177))</f>
        <v>0</v>
      </c>
      <c r="N177" s="60">
        <f>IF(AN177&lt;1,SUMIFS('5th Cycle APR Raw Data-Final'!H$3:H$1977,'5th Cycle APR Raw Data-Final'!$A$3:$A$1977,'SB35 Determination Data'!$K177,'5th Cycle APR Raw Data-Final'!$T$3:$T$1977,"&gt;="&amp;'SB35 Determination Data'!$F177,'5th Cycle APR Raw Data-Final'!$T$3:$T$1977,"&lt;"&amp;E177),SUMIFS('5th Cycle APR Raw Data-Final'!H$3:H$1977,'5th Cycle APR Raw Data-Final'!$A$3:$A$1977,'SB35 Determination Data'!$K177,'5th Cycle APR Raw Data-Final'!$T$3:$T$1977,"&gt;="&amp;'SB35 Determination Data'!$F177,'5th Cycle APR Raw Data-Final'!$T$3:$T$1977,"&lt;="&amp;G177))</f>
        <v>0</v>
      </c>
      <c r="O177" s="60">
        <f>IF(AN177&lt;1,SUMIFS('5th Cycle APR Raw Data-Final'!I$3:I$1977,'5th Cycle APR Raw Data-Final'!$A$3:$A$1977,'SB35 Determination Data'!$K177,'5th Cycle APR Raw Data-Final'!$T$3:$T$1977,"&gt;="&amp;'SB35 Determination Data'!$F177,'5th Cycle APR Raw Data-Final'!$T$3:$T$1977,"&lt;"&amp;E177),SUMIFS('5th Cycle APR Raw Data-Final'!I$3:I$1977,'5th Cycle APR Raw Data-Final'!$A$3:$A$1977,'SB35 Determination Data'!$K177,'5th Cycle APR Raw Data-Final'!$T$3:$T$1977,"&gt;="&amp;'SB35 Determination Data'!$F177,'5th Cycle APR Raw Data-Final'!$T$3:$T$1977,"&lt;="&amp;G177))</f>
        <v>0</v>
      </c>
      <c r="P177" s="60">
        <f t="shared" si="8"/>
        <v>87</v>
      </c>
      <c r="Q177" s="31">
        <f t="shared" si="9"/>
        <v>0</v>
      </c>
      <c r="R177" s="61">
        <f t="shared" si="10"/>
        <v>33</v>
      </c>
      <c r="S177" s="61">
        <f t="shared" si="11"/>
        <v>0</v>
      </c>
      <c r="T177" s="60">
        <f>VLOOKUP(K177,'5th Cycle APR Raw Data-Final'!$A$3:$P$1977,10,FALSE)</f>
        <v>57</v>
      </c>
      <c r="U177" s="60">
        <f>IF(AN177&lt;1,SUMIFS('5th Cycle APR Raw Data-Final'!K$3:K$1977,'5th Cycle APR Raw Data-Final'!$A$3:$A$1977,'SB35 Determination Data'!$K177,'5th Cycle APR Raw Data-Final'!$T$3:$T$1977,"&gt;="&amp;'SB35 Determination Data'!$F177,'5th Cycle APR Raw Data-Final'!$T$3:$T$1977,"&lt;"&amp;E177),SUMIFS('5th Cycle APR Raw Data-Final'!K$3:K$1977,'5th Cycle APR Raw Data-Final'!$A$3:$A$1977,'SB35 Determination Data'!$K177,'5th Cycle APR Raw Data-Final'!$T$3:$T$1977,"&gt;="&amp;'SB35 Determination Data'!$F177,'5th Cycle APR Raw Data-Final'!$T$3:$T$1977,"&lt;="&amp;G177))</f>
        <v>0</v>
      </c>
      <c r="V177" s="60">
        <f>IF(AN177&lt;1,SUMIFS('5th Cycle APR Raw Data-Final'!L$3:L$1977,'5th Cycle APR Raw Data-Final'!$A$3:$A$1977,'SB35 Determination Data'!$K177,'5th Cycle APR Raw Data-Final'!$T$3:$T$1977,"&gt;="&amp;'SB35 Determination Data'!$F177,'5th Cycle APR Raw Data-Final'!$T$3:$T$1977,"&lt;"&amp;E177),SUMIFS('5th Cycle APR Raw Data-Final'!L$3:L$1977,'5th Cycle APR Raw Data-Final'!$A$3:$A$1977,'SB35 Determination Data'!$K177,'5th Cycle APR Raw Data-Final'!$T$3:$T$1977,"&gt;="&amp;'SB35 Determination Data'!$F177,'5th Cycle APR Raw Data-Final'!$T$3:$T$1977,"&lt;="&amp;G177))</f>
        <v>0</v>
      </c>
      <c r="W177" s="60">
        <f>IF(AN177&lt;1,SUMIFS('5th Cycle APR Raw Data-Final'!M$3:M$1977,'5th Cycle APR Raw Data-Final'!$A$3:$A$1977,'SB35 Determination Data'!$K177,'5th Cycle APR Raw Data-Final'!$T$3:$T$1977,"&gt;="&amp;'SB35 Determination Data'!$F177,'5th Cycle APR Raw Data-Final'!$T$3:$T$1977,"&lt;"&amp;E177),SUMIFS('5th Cycle APR Raw Data-Final'!M$3:M$1977,'5th Cycle APR Raw Data-Final'!$A$3:$A$1977,'SB35 Determination Data'!$K177,'5th Cycle APR Raw Data-Final'!$T$3:$T$1977,"&gt;="&amp;'SB35 Determination Data'!$F177,'5th Cycle APR Raw Data-Final'!$T$3:$T$1977,"&lt;="&amp;G177))</f>
        <v>0</v>
      </c>
      <c r="X177" s="60">
        <f t="shared" si="12"/>
        <v>57</v>
      </c>
      <c r="Y177" s="60">
        <f t="shared" si="13"/>
        <v>0</v>
      </c>
      <c r="Z177" s="60">
        <f t="shared" si="14"/>
        <v>57</v>
      </c>
      <c r="AA177" s="31">
        <f t="shared" si="15"/>
        <v>0</v>
      </c>
      <c r="AB177" s="31">
        <f t="shared" si="16"/>
        <v>0</v>
      </c>
      <c r="AC177" s="60">
        <f>VLOOKUP(K177,'5th Cycle APR Raw Data-Final'!$A$3:$P$1977,14,FALSE)</f>
        <v>66</v>
      </c>
      <c r="AD177" s="60">
        <f>IF(AN177&lt;1,SUMIFS('5th Cycle APR Raw Data-Final'!$O$3:$O$1977,'5th Cycle APR Raw Data-Final'!$A$3:$A$1977,'SB35 Determination Data'!$K177,'5th Cycle APR Raw Data-Final'!$T$3:$T$1977,"&gt;="&amp;'SB35 Determination Data'!$F177,'5th Cycle APR Raw Data-Final'!$T$3:$T$1977,"&lt;"&amp;E177),SUMIFS('5th Cycle APR Raw Data-Final'!$O$3:$O$1977,'5th Cycle APR Raw Data-Final'!$A$3:$A$1977,'SB35 Determination Data'!$K177,'5th Cycle APR Raw Data-Final'!$T$3:$T$1977,"&gt;="&amp;'SB35 Determination Data'!$F177,'5th Cycle APR Raw Data-Final'!$T$3:$T$1977,"&lt;="&amp;G177))</f>
        <v>1</v>
      </c>
      <c r="AE177" s="60">
        <f t="shared" si="17"/>
        <v>65</v>
      </c>
      <c r="AF177" s="31">
        <f t="shared" si="18"/>
        <v>1.5151515151515152E-2</v>
      </c>
      <c r="AG177" s="60">
        <f>VLOOKUP(K177,'5th Cycle APR Raw Data-Final'!$A$3:$P$1977,16,FALSE)</f>
        <v>153</v>
      </c>
      <c r="AH177" s="60">
        <f>IF(AN177&lt;1,SUMIFS('5th Cycle APR Raw Data-Final'!$Q$3:$Q$1977,'5th Cycle APR Raw Data-Final'!$A$3:$A$1977,'SB35 Determination Data'!$K177,'5th Cycle APR Raw Data-Final'!$T$3:$T$1977,"&gt;="&amp;'SB35 Determination Data'!$F177,'5th Cycle APR Raw Data-Final'!$T$3:$T$1977,"&lt;"&amp;E177),SUMIFS('5th Cycle APR Raw Data-Final'!$Q$3:$Q$1977,'5th Cycle APR Raw Data-Final'!$A$3:$A$1977,'SB35 Determination Data'!$K177,'5th Cycle APR Raw Data-Final'!$T$3:$T$1977,"&gt;="&amp;'SB35 Determination Data'!$F177,'5th Cycle APR Raw Data-Final'!$T$3:$T$1977,"&lt;="&amp;G177))</f>
        <v>1</v>
      </c>
      <c r="AI177" s="60">
        <f t="shared" si="19"/>
        <v>152</v>
      </c>
      <c r="AJ177" s="31">
        <f t="shared" si="20"/>
        <v>6.5359477124183009E-3</v>
      </c>
      <c r="AK177" s="60">
        <f>VLOOKUP(K177,'5th Cycle APR Raw Data-Final'!$A$3:$R$1977,18,FALSE)</f>
        <v>363</v>
      </c>
      <c r="AL177" s="60">
        <f>IF(AN177&lt;1,SUMIFS('5th Cycle APR Raw Data-Final'!$S$3:$S$1977,'5th Cycle APR Raw Data-Final'!$A$3:$A$1977,'SB35 Determination Data'!$K177,'5th Cycle APR Raw Data-Final'!$T$3:$T$1977,"&gt;="&amp;'SB35 Determination Data'!$F177,'5th Cycle APR Raw Data-Final'!$T$3:$T$1977,"&lt;"&amp;E177),SUMIFS('5th Cycle APR Raw Data-Final'!$S$3:$S$1977,'5th Cycle APR Raw Data-Final'!$A$3:$A$1977,'SB35 Determination Data'!$K177,'5th Cycle APR Raw Data-Final'!$T$3:$T$1977,"&gt;="&amp;'SB35 Determination Data'!$F177,'5th Cycle APR Raw Data-Final'!$T$3:$T$1977,"&lt;="&amp;G177))</f>
        <v>2</v>
      </c>
      <c r="AM177" s="60">
        <f t="shared" si="21"/>
        <v>361</v>
      </c>
      <c r="AN177" s="62">
        <f t="shared" si="22"/>
        <v>0.375</v>
      </c>
      <c r="AO177" s="9" t="str">
        <f t="shared" si="23"/>
        <v>YES</v>
      </c>
      <c r="AP177" s="9" t="str">
        <f t="shared" si="24"/>
        <v>NO</v>
      </c>
      <c r="AQ177" s="9" t="str">
        <f t="shared" si="25"/>
        <v>NO</v>
      </c>
      <c r="AR177" s="48" t="str">
        <f>VLOOKUP(K177,'2018Submitted'!$A$2:$C$540,3,FALSE)</f>
        <v>Successful</v>
      </c>
      <c r="AS177" s="9" t="str">
        <f t="shared" si="26"/>
        <v>NO</v>
      </c>
      <c r="AT177" s="9" t="str">
        <f t="shared" si="27"/>
        <v>NO</v>
      </c>
    </row>
    <row r="178" spans="1:46" ht="12.75" customHeight="1" x14ac:dyDescent="0.15">
      <c r="A178" s="9" t="s">
        <v>88</v>
      </c>
      <c r="B178" s="9" t="str">
        <f t="shared" si="0"/>
        <v>GRIDLEY</v>
      </c>
      <c r="C178" s="31">
        <f t="shared" si="1"/>
        <v>0.625</v>
      </c>
      <c r="D178" s="45">
        <f t="shared" si="2"/>
        <v>8</v>
      </c>
      <c r="E178" s="46">
        <f t="shared" si="3"/>
        <v>2018</v>
      </c>
      <c r="F178" s="46">
        <f t="shared" si="4"/>
        <v>2014</v>
      </c>
      <c r="G178" s="46">
        <f t="shared" si="5"/>
        <v>2021</v>
      </c>
      <c r="H178" s="9" t="str">
        <f t="shared" si="6"/>
        <v>06/15/2014</v>
      </c>
      <c r="I178" s="9" t="str">
        <f t="shared" si="7"/>
        <v>06/15/2022</v>
      </c>
      <c r="J178" s="9" t="s">
        <v>89</v>
      </c>
      <c r="K178" s="49" t="s">
        <v>611</v>
      </c>
      <c r="L178" s="60">
        <f>VLOOKUP(K178,'5th Cycle APR Raw Data-Final'!$A$3:$P$1977,6,FALSE)</f>
        <v>231</v>
      </c>
      <c r="M178" s="60">
        <f>IF(AN178&lt;1,SUMIFS('5th Cycle APR Raw Data-Final'!G$3:G$1977,'5th Cycle APR Raw Data-Final'!$A$3:$A$1977,'SB35 Determination Data'!$K178,'5th Cycle APR Raw Data-Final'!$T$3:$T$1977,"&gt;="&amp;'SB35 Determination Data'!$F178,'5th Cycle APR Raw Data-Final'!$T$3:$T$1977,"&lt;"&amp;E178),SUMIFS('5th Cycle APR Raw Data-Final'!G$3:G$1977,'5th Cycle APR Raw Data-Final'!$A$3:$A$1977,'SB35 Determination Data'!$K178,'5th Cycle APR Raw Data-Final'!$T$3:$T$1977,"&gt;="&amp;'SB35 Determination Data'!$F178,'5th Cycle APR Raw Data-Final'!$T$3:$T$1977,"&lt;="&amp;G178))</f>
        <v>0</v>
      </c>
      <c r="N178" s="60">
        <f>IF(AN178&lt;1,SUMIFS('5th Cycle APR Raw Data-Final'!H$3:H$1977,'5th Cycle APR Raw Data-Final'!$A$3:$A$1977,'SB35 Determination Data'!$K178,'5th Cycle APR Raw Data-Final'!$T$3:$T$1977,"&gt;="&amp;'SB35 Determination Data'!$F178,'5th Cycle APR Raw Data-Final'!$T$3:$T$1977,"&lt;"&amp;E178),SUMIFS('5th Cycle APR Raw Data-Final'!H$3:H$1977,'5th Cycle APR Raw Data-Final'!$A$3:$A$1977,'SB35 Determination Data'!$K178,'5th Cycle APR Raw Data-Final'!$T$3:$T$1977,"&gt;="&amp;'SB35 Determination Data'!$F178,'5th Cycle APR Raw Data-Final'!$T$3:$T$1977,"&lt;="&amp;G178))</f>
        <v>0</v>
      </c>
      <c r="O178" s="60">
        <f>IF(AN178&lt;1,SUMIFS('5th Cycle APR Raw Data-Final'!I$3:I$1977,'5th Cycle APR Raw Data-Final'!$A$3:$A$1977,'SB35 Determination Data'!$K178,'5th Cycle APR Raw Data-Final'!$T$3:$T$1977,"&gt;="&amp;'SB35 Determination Data'!$F178,'5th Cycle APR Raw Data-Final'!$T$3:$T$1977,"&lt;"&amp;E178),SUMIFS('5th Cycle APR Raw Data-Final'!I$3:I$1977,'5th Cycle APR Raw Data-Final'!$A$3:$A$1977,'SB35 Determination Data'!$K178,'5th Cycle APR Raw Data-Final'!$T$3:$T$1977,"&gt;="&amp;'SB35 Determination Data'!$F178,'5th Cycle APR Raw Data-Final'!$T$3:$T$1977,"&lt;="&amp;G178))</f>
        <v>0</v>
      </c>
      <c r="P178" s="60">
        <f t="shared" si="8"/>
        <v>231</v>
      </c>
      <c r="Q178" s="31">
        <f t="shared" si="9"/>
        <v>0</v>
      </c>
      <c r="R178" s="61">
        <f t="shared" si="10"/>
        <v>116</v>
      </c>
      <c r="S178" s="61">
        <f t="shared" si="11"/>
        <v>0</v>
      </c>
      <c r="T178" s="60">
        <f>VLOOKUP(K178,'5th Cycle APR Raw Data-Final'!$A$3:$P$1977,10,FALSE)</f>
        <v>118</v>
      </c>
      <c r="U178" s="60">
        <f>IF(AN178&lt;1,SUMIFS('5th Cycle APR Raw Data-Final'!K$3:K$1977,'5th Cycle APR Raw Data-Final'!$A$3:$A$1977,'SB35 Determination Data'!$K178,'5th Cycle APR Raw Data-Final'!$T$3:$T$1977,"&gt;="&amp;'SB35 Determination Data'!$F178,'5th Cycle APR Raw Data-Final'!$T$3:$T$1977,"&lt;"&amp;E178),SUMIFS('5th Cycle APR Raw Data-Final'!K$3:K$1977,'5th Cycle APR Raw Data-Final'!$A$3:$A$1977,'SB35 Determination Data'!$K178,'5th Cycle APR Raw Data-Final'!$T$3:$T$1977,"&gt;="&amp;'SB35 Determination Data'!$F178,'5th Cycle APR Raw Data-Final'!$T$3:$T$1977,"&lt;="&amp;G178))</f>
        <v>0</v>
      </c>
      <c r="V178" s="60">
        <f>IF(AN178&lt;1,SUMIFS('5th Cycle APR Raw Data-Final'!L$3:L$1977,'5th Cycle APR Raw Data-Final'!$A$3:$A$1977,'SB35 Determination Data'!$K178,'5th Cycle APR Raw Data-Final'!$T$3:$T$1977,"&gt;="&amp;'SB35 Determination Data'!$F178,'5th Cycle APR Raw Data-Final'!$T$3:$T$1977,"&lt;"&amp;E178),SUMIFS('5th Cycle APR Raw Data-Final'!L$3:L$1977,'5th Cycle APR Raw Data-Final'!$A$3:$A$1977,'SB35 Determination Data'!$K178,'5th Cycle APR Raw Data-Final'!$T$3:$T$1977,"&gt;="&amp;'SB35 Determination Data'!$F178,'5th Cycle APR Raw Data-Final'!$T$3:$T$1977,"&lt;="&amp;G178))</f>
        <v>0</v>
      </c>
      <c r="W178" s="60">
        <f>IF(AN178&lt;1,SUMIFS('5th Cycle APR Raw Data-Final'!M$3:M$1977,'5th Cycle APR Raw Data-Final'!$A$3:$A$1977,'SB35 Determination Data'!$K178,'5th Cycle APR Raw Data-Final'!$T$3:$T$1977,"&gt;="&amp;'SB35 Determination Data'!$F178,'5th Cycle APR Raw Data-Final'!$T$3:$T$1977,"&lt;"&amp;E178),SUMIFS('5th Cycle APR Raw Data-Final'!M$3:M$1977,'5th Cycle APR Raw Data-Final'!$A$3:$A$1977,'SB35 Determination Data'!$K178,'5th Cycle APR Raw Data-Final'!$T$3:$T$1977,"&gt;="&amp;'SB35 Determination Data'!$F178,'5th Cycle APR Raw Data-Final'!$T$3:$T$1977,"&lt;="&amp;G178))</f>
        <v>0</v>
      </c>
      <c r="X178" s="60">
        <f t="shared" si="12"/>
        <v>118</v>
      </c>
      <c r="Y178" s="60">
        <f t="shared" si="13"/>
        <v>0</v>
      </c>
      <c r="Z178" s="60">
        <f t="shared" si="14"/>
        <v>118</v>
      </c>
      <c r="AA178" s="31">
        <f t="shared" si="15"/>
        <v>0</v>
      </c>
      <c r="AB178" s="31">
        <f t="shared" si="16"/>
        <v>0</v>
      </c>
      <c r="AC178" s="60">
        <f>VLOOKUP(K178,'5th Cycle APR Raw Data-Final'!$A$3:$P$1977,14,FALSE)</f>
        <v>99</v>
      </c>
      <c r="AD178" s="60">
        <f>IF(AN178&lt;1,SUMIFS('5th Cycle APR Raw Data-Final'!$O$3:$O$1977,'5th Cycle APR Raw Data-Final'!$A$3:$A$1977,'SB35 Determination Data'!$K178,'5th Cycle APR Raw Data-Final'!$T$3:$T$1977,"&gt;="&amp;'SB35 Determination Data'!$F178,'5th Cycle APR Raw Data-Final'!$T$3:$T$1977,"&lt;"&amp;E178),SUMIFS('5th Cycle APR Raw Data-Final'!$O$3:$O$1977,'5th Cycle APR Raw Data-Final'!$A$3:$A$1977,'SB35 Determination Data'!$K178,'5th Cycle APR Raw Data-Final'!$T$3:$T$1977,"&gt;="&amp;'SB35 Determination Data'!$F178,'5th Cycle APR Raw Data-Final'!$T$3:$T$1977,"&lt;="&amp;G178))</f>
        <v>0</v>
      </c>
      <c r="AE178" s="60">
        <f t="shared" si="17"/>
        <v>99</v>
      </c>
      <c r="AF178" s="31">
        <f t="shared" si="18"/>
        <v>0</v>
      </c>
      <c r="AG178" s="60">
        <f>VLOOKUP(K178,'5th Cycle APR Raw Data-Final'!$A$3:$P$1977,16,FALSE)</f>
        <v>321</v>
      </c>
      <c r="AH178" s="60">
        <f>IF(AN178&lt;1,SUMIFS('5th Cycle APR Raw Data-Final'!$Q$3:$Q$1977,'5th Cycle APR Raw Data-Final'!$A$3:$A$1977,'SB35 Determination Data'!$K178,'5th Cycle APR Raw Data-Final'!$T$3:$T$1977,"&gt;="&amp;'SB35 Determination Data'!$F178,'5th Cycle APR Raw Data-Final'!$T$3:$T$1977,"&lt;"&amp;E178),SUMIFS('5th Cycle APR Raw Data-Final'!$Q$3:$Q$1977,'5th Cycle APR Raw Data-Final'!$A$3:$A$1977,'SB35 Determination Data'!$K178,'5th Cycle APR Raw Data-Final'!$T$3:$T$1977,"&gt;="&amp;'SB35 Determination Data'!$F178,'5th Cycle APR Raw Data-Final'!$T$3:$T$1977,"&lt;="&amp;G178))</f>
        <v>46</v>
      </c>
      <c r="AI178" s="60">
        <f t="shared" si="19"/>
        <v>275</v>
      </c>
      <c r="AJ178" s="31">
        <f t="shared" si="20"/>
        <v>0.14330218068535824</v>
      </c>
      <c r="AK178" s="60">
        <f>VLOOKUP(K178,'5th Cycle APR Raw Data-Final'!$A$3:$R$1977,18,FALSE)</f>
        <v>769</v>
      </c>
      <c r="AL178" s="60">
        <f>IF(AN178&lt;1,SUMIFS('5th Cycle APR Raw Data-Final'!$S$3:$S$1977,'5th Cycle APR Raw Data-Final'!$A$3:$A$1977,'SB35 Determination Data'!$K178,'5th Cycle APR Raw Data-Final'!$T$3:$T$1977,"&gt;="&amp;'SB35 Determination Data'!$F178,'5th Cycle APR Raw Data-Final'!$T$3:$T$1977,"&lt;"&amp;E178),SUMIFS('5th Cycle APR Raw Data-Final'!$S$3:$S$1977,'5th Cycle APR Raw Data-Final'!$A$3:$A$1977,'SB35 Determination Data'!$K178,'5th Cycle APR Raw Data-Final'!$T$3:$T$1977,"&gt;="&amp;'SB35 Determination Data'!$F178,'5th Cycle APR Raw Data-Final'!$T$3:$T$1977,"&lt;="&amp;G178))</f>
        <v>46</v>
      </c>
      <c r="AM178" s="60">
        <f t="shared" si="21"/>
        <v>723</v>
      </c>
      <c r="AN178" s="62">
        <f t="shared" si="22"/>
        <v>0.5</v>
      </c>
      <c r="AO178" s="9" t="str">
        <f t="shared" si="23"/>
        <v>YES</v>
      </c>
      <c r="AP178" s="9" t="str">
        <f t="shared" si="24"/>
        <v>NO</v>
      </c>
      <c r="AQ178" s="9" t="str">
        <f t="shared" si="25"/>
        <v>NO</v>
      </c>
      <c r="AR178" s="48" t="str">
        <f>VLOOKUP(K178,'2018Submitted'!$A$2:$C$540,3,FALSE)</f>
        <v>Successful</v>
      </c>
      <c r="AS178" s="9" t="str">
        <f t="shared" si="26"/>
        <v>NO</v>
      </c>
      <c r="AT178" s="9" t="str">
        <f t="shared" si="27"/>
        <v>NO</v>
      </c>
    </row>
    <row r="179" spans="1:46" ht="12.75" customHeight="1" x14ac:dyDescent="0.15">
      <c r="A179" s="9" t="s">
        <v>441</v>
      </c>
      <c r="B179" s="9" t="str">
        <f t="shared" si="0"/>
        <v>GROVER BEACH</v>
      </c>
      <c r="C179" s="31">
        <f t="shared" si="1"/>
        <v>1</v>
      </c>
      <c r="D179" s="45">
        <f t="shared" si="2"/>
        <v>5</v>
      </c>
      <c r="E179" s="46">
        <f t="shared" si="3"/>
        <v>2017</v>
      </c>
      <c r="F179" s="46">
        <f t="shared" si="4"/>
        <v>2014</v>
      </c>
      <c r="G179" s="46">
        <f t="shared" si="5"/>
        <v>2018</v>
      </c>
      <c r="H179" s="9" t="str">
        <f t="shared" si="6"/>
        <v>06/30/2014</v>
      </c>
      <c r="I179" s="9" t="str">
        <f t="shared" si="7"/>
        <v>06/30/2019</v>
      </c>
      <c r="J179" s="9" t="s">
        <v>83</v>
      </c>
      <c r="K179" s="49" t="s">
        <v>468</v>
      </c>
      <c r="L179" s="60">
        <f>VLOOKUP(K179,'5th Cycle APR Raw Data-Final'!$A$3:$P$1977,6,FALSE)</f>
        <v>41</v>
      </c>
      <c r="M179" s="60">
        <f>IF(AN179&lt;1,SUMIFS('5th Cycle APR Raw Data-Final'!G$3:G$1977,'5th Cycle APR Raw Data-Final'!$A$3:$A$1977,'SB35 Determination Data'!$K179,'5th Cycle APR Raw Data-Final'!$T$3:$T$1977,"&gt;="&amp;'SB35 Determination Data'!$F179,'5th Cycle APR Raw Data-Final'!$T$3:$T$1977,"&lt;"&amp;E179),SUMIFS('5th Cycle APR Raw Data-Final'!G$3:G$1977,'5th Cycle APR Raw Data-Final'!$A$3:$A$1977,'SB35 Determination Data'!$K179,'5th Cycle APR Raw Data-Final'!$T$3:$T$1977,"&gt;="&amp;'SB35 Determination Data'!$F179,'5th Cycle APR Raw Data-Final'!$T$3:$T$1977,"&lt;="&amp;G179))</f>
        <v>0</v>
      </c>
      <c r="N179" s="60">
        <f>IF(AN179&lt;1,SUMIFS('5th Cycle APR Raw Data-Final'!H$3:H$1977,'5th Cycle APR Raw Data-Final'!$A$3:$A$1977,'SB35 Determination Data'!$K179,'5th Cycle APR Raw Data-Final'!$T$3:$T$1977,"&gt;="&amp;'SB35 Determination Data'!$F179,'5th Cycle APR Raw Data-Final'!$T$3:$T$1977,"&lt;"&amp;E179),SUMIFS('5th Cycle APR Raw Data-Final'!H$3:H$1977,'5th Cycle APR Raw Data-Final'!$A$3:$A$1977,'SB35 Determination Data'!$K179,'5th Cycle APR Raw Data-Final'!$T$3:$T$1977,"&gt;="&amp;'SB35 Determination Data'!$F179,'5th Cycle APR Raw Data-Final'!$T$3:$T$1977,"&lt;="&amp;G179))</f>
        <v>0</v>
      </c>
      <c r="O179" s="60">
        <f>IF(AN179&lt;1,SUMIFS('5th Cycle APR Raw Data-Final'!I$3:I$1977,'5th Cycle APR Raw Data-Final'!$A$3:$A$1977,'SB35 Determination Data'!$K179,'5th Cycle APR Raw Data-Final'!$T$3:$T$1977,"&gt;="&amp;'SB35 Determination Data'!$F179,'5th Cycle APR Raw Data-Final'!$T$3:$T$1977,"&lt;"&amp;E179),SUMIFS('5th Cycle APR Raw Data-Final'!I$3:I$1977,'5th Cycle APR Raw Data-Final'!$A$3:$A$1977,'SB35 Determination Data'!$K179,'5th Cycle APR Raw Data-Final'!$T$3:$T$1977,"&gt;="&amp;'SB35 Determination Data'!$F179,'5th Cycle APR Raw Data-Final'!$T$3:$T$1977,"&lt;="&amp;G179))</f>
        <v>0</v>
      </c>
      <c r="P179" s="60">
        <f t="shared" si="8"/>
        <v>41</v>
      </c>
      <c r="Q179" s="31">
        <f t="shared" si="9"/>
        <v>0</v>
      </c>
      <c r="R179" s="61">
        <f t="shared" si="10"/>
        <v>41</v>
      </c>
      <c r="S179" s="61">
        <f t="shared" si="11"/>
        <v>0</v>
      </c>
      <c r="T179" s="60">
        <f>VLOOKUP(K179,'5th Cycle APR Raw Data-Final'!$A$3:$P$1977,10,FALSE)</f>
        <v>26</v>
      </c>
      <c r="U179" s="60">
        <f>IF(AN179&lt;1,SUMIFS('5th Cycle APR Raw Data-Final'!K$3:K$1977,'5th Cycle APR Raw Data-Final'!$A$3:$A$1977,'SB35 Determination Data'!$K179,'5th Cycle APR Raw Data-Final'!$T$3:$T$1977,"&gt;="&amp;'SB35 Determination Data'!$F179,'5th Cycle APR Raw Data-Final'!$T$3:$T$1977,"&lt;"&amp;E179),SUMIFS('5th Cycle APR Raw Data-Final'!K$3:K$1977,'5th Cycle APR Raw Data-Final'!$A$3:$A$1977,'SB35 Determination Data'!$K179,'5th Cycle APR Raw Data-Final'!$T$3:$T$1977,"&gt;="&amp;'SB35 Determination Data'!$F179,'5th Cycle APR Raw Data-Final'!$T$3:$T$1977,"&lt;="&amp;G179))</f>
        <v>9</v>
      </c>
      <c r="V179" s="60">
        <f>IF(AN179&lt;1,SUMIFS('5th Cycle APR Raw Data-Final'!L$3:L$1977,'5th Cycle APR Raw Data-Final'!$A$3:$A$1977,'SB35 Determination Data'!$K179,'5th Cycle APR Raw Data-Final'!$T$3:$T$1977,"&gt;="&amp;'SB35 Determination Data'!$F179,'5th Cycle APR Raw Data-Final'!$T$3:$T$1977,"&lt;"&amp;E179),SUMIFS('5th Cycle APR Raw Data-Final'!L$3:L$1977,'5th Cycle APR Raw Data-Final'!$A$3:$A$1977,'SB35 Determination Data'!$K179,'5th Cycle APR Raw Data-Final'!$T$3:$T$1977,"&gt;="&amp;'SB35 Determination Data'!$F179,'5th Cycle APR Raw Data-Final'!$T$3:$T$1977,"&lt;="&amp;G179))</f>
        <v>9</v>
      </c>
      <c r="W179" s="60">
        <f>IF(AN179&lt;1,SUMIFS('5th Cycle APR Raw Data-Final'!M$3:M$1977,'5th Cycle APR Raw Data-Final'!$A$3:$A$1977,'SB35 Determination Data'!$K179,'5th Cycle APR Raw Data-Final'!$T$3:$T$1977,"&gt;="&amp;'SB35 Determination Data'!$F179,'5th Cycle APR Raw Data-Final'!$T$3:$T$1977,"&lt;"&amp;E179),SUMIFS('5th Cycle APR Raw Data-Final'!M$3:M$1977,'5th Cycle APR Raw Data-Final'!$A$3:$A$1977,'SB35 Determination Data'!$K179,'5th Cycle APR Raw Data-Final'!$T$3:$T$1977,"&gt;="&amp;'SB35 Determination Data'!$F179,'5th Cycle APR Raw Data-Final'!$T$3:$T$1977,"&lt;="&amp;G179))</f>
        <v>0</v>
      </c>
      <c r="X179" s="60">
        <f t="shared" si="12"/>
        <v>17</v>
      </c>
      <c r="Y179" s="60">
        <f t="shared" si="13"/>
        <v>9</v>
      </c>
      <c r="Z179" s="60">
        <f t="shared" si="14"/>
        <v>17</v>
      </c>
      <c r="AA179" s="31">
        <f t="shared" si="15"/>
        <v>0.34615384615384615</v>
      </c>
      <c r="AB179" s="31">
        <f t="shared" si="16"/>
        <v>0.34615384615384615</v>
      </c>
      <c r="AC179" s="60">
        <f>VLOOKUP(K179,'5th Cycle APR Raw Data-Final'!$A$3:$P$1977,14,FALSE)</f>
        <v>29</v>
      </c>
      <c r="AD179" s="60">
        <f>IF(AN179&lt;1,SUMIFS('5th Cycle APR Raw Data-Final'!$O$3:$O$1977,'5th Cycle APR Raw Data-Final'!$A$3:$A$1977,'SB35 Determination Data'!$K179,'5th Cycle APR Raw Data-Final'!$T$3:$T$1977,"&gt;="&amp;'SB35 Determination Data'!$F179,'5th Cycle APR Raw Data-Final'!$T$3:$T$1977,"&lt;"&amp;E179),SUMIFS('5th Cycle APR Raw Data-Final'!$O$3:$O$1977,'5th Cycle APR Raw Data-Final'!$A$3:$A$1977,'SB35 Determination Data'!$K179,'5th Cycle APR Raw Data-Final'!$T$3:$T$1977,"&gt;="&amp;'SB35 Determination Data'!$F179,'5th Cycle APR Raw Data-Final'!$T$3:$T$1977,"&lt;="&amp;G179))</f>
        <v>0</v>
      </c>
      <c r="AE179" s="60">
        <f t="shared" si="17"/>
        <v>29</v>
      </c>
      <c r="AF179" s="31">
        <f t="shared" si="18"/>
        <v>0</v>
      </c>
      <c r="AG179" s="60">
        <f>VLOOKUP(K179,'5th Cycle APR Raw Data-Final'!$A$3:$P$1977,16,FALSE)</f>
        <v>69</v>
      </c>
      <c r="AH179" s="60">
        <f>IF(AN179&lt;1,SUMIFS('5th Cycle APR Raw Data-Final'!$Q$3:$Q$1977,'5th Cycle APR Raw Data-Final'!$A$3:$A$1977,'SB35 Determination Data'!$K179,'5th Cycle APR Raw Data-Final'!$T$3:$T$1977,"&gt;="&amp;'SB35 Determination Data'!$F179,'5th Cycle APR Raw Data-Final'!$T$3:$T$1977,"&lt;"&amp;E179),SUMIFS('5th Cycle APR Raw Data-Final'!$Q$3:$Q$1977,'5th Cycle APR Raw Data-Final'!$A$3:$A$1977,'SB35 Determination Data'!$K179,'5th Cycle APR Raw Data-Final'!$T$3:$T$1977,"&gt;="&amp;'SB35 Determination Data'!$F179,'5th Cycle APR Raw Data-Final'!$T$3:$T$1977,"&lt;="&amp;G179))</f>
        <v>105</v>
      </c>
      <c r="AI179" s="60">
        <f t="shared" si="19"/>
        <v>0</v>
      </c>
      <c r="AJ179" s="31">
        <f t="shared" si="20"/>
        <v>1.5217391304347827</v>
      </c>
      <c r="AK179" s="60">
        <f>VLOOKUP(K179,'5th Cycle APR Raw Data-Final'!$A$3:$R$1977,18,FALSE)</f>
        <v>165</v>
      </c>
      <c r="AL179" s="60">
        <f>IF(AN179&lt;1,SUMIFS('5th Cycle APR Raw Data-Final'!$S$3:$S$1977,'5th Cycle APR Raw Data-Final'!$A$3:$A$1977,'SB35 Determination Data'!$K179,'5th Cycle APR Raw Data-Final'!$T$3:$T$1977,"&gt;="&amp;'SB35 Determination Data'!$F179,'5th Cycle APR Raw Data-Final'!$T$3:$T$1977,"&lt;"&amp;E179),SUMIFS('5th Cycle APR Raw Data-Final'!$S$3:$S$1977,'5th Cycle APR Raw Data-Final'!$A$3:$A$1977,'SB35 Determination Data'!$K179,'5th Cycle APR Raw Data-Final'!$T$3:$T$1977,"&gt;="&amp;'SB35 Determination Data'!$F179,'5th Cycle APR Raw Data-Final'!$T$3:$T$1977,"&lt;="&amp;G179))</f>
        <v>114</v>
      </c>
      <c r="AM179" s="60">
        <f t="shared" si="21"/>
        <v>87</v>
      </c>
      <c r="AN179" s="62">
        <f t="shared" si="22"/>
        <v>1</v>
      </c>
      <c r="AO179" s="9" t="str">
        <f t="shared" si="23"/>
        <v>NO</v>
      </c>
      <c r="AP179" s="9" t="str">
        <f t="shared" si="24"/>
        <v>YES</v>
      </c>
      <c r="AQ179" s="9" t="str">
        <f t="shared" si="25"/>
        <v>NO</v>
      </c>
      <c r="AR179" s="48" t="str">
        <f>VLOOKUP(K179,'2018Submitted'!$A$2:$C$540,3,FALSE)</f>
        <v>Successful</v>
      </c>
      <c r="AS179" s="9" t="str">
        <f t="shared" si="26"/>
        <v>NO</v>
      </c>
      <c r="AT179" s="9" t="str">
        <f t="shared" si="27"/>
        <v>YES</v>
      </c>
    </row>
    <row r="180" spans="1:46" ht="12.75" customHeight="1" x14ac:dyDescent="0.15">
      <c r="A180" s="9" t="s">
        <v>488</v>
      </c>
      <c r="B180" s="9" t="str">
        <f t="shared" si="0"/>
        <v>GUADALUPE</v>
      </c>
      <c r="C180" s="31">
        <f t="shared" si="1"/>
        <v>0.5</v>
      </c>
      <c r="D180" s="45">
        <f t="shared" si="2"/>
        <v>8</v>
      </c>
      <c r="E180" s="46">
        <f t="shared" si="3"/>
        <v>2019</v>
      </c>
      <c r="F180" s="46">
        <f t="shared" si="4"/>
        <v>2015</v>
      </c>
      <c r="G180" s="46">
        <f t="shared" si="5"/>
        <v>2022</v>
      </c>
      <c r="H180" s="9" t="str">
        <f t="shared" si="6"/>
        <v>02/15/2015</v>
      </c>
      <c r="I180" s="9" t="str">
        <f t="shared" si="7"/>
        <v>02/15/2023</v>
      </c>
      <c r="J180" s="9" t="s">
        <v>492</v>
      </c>
      <c r="K180" s="49" t="s">
        <v>614</v>
      </c>
      <c r="L180" s="60">
        <f>VLOOKUP(K180,'5th Cycle APR Raw Data-Final'!$A$3:$P$1977,6,FALSE)</f>
        <v>12</v>
      </c>
      <c r="M180" s="60">
        <f>IF(AN180&lt;1,SUMIFS('5th Cycle APR Raw Data-Final'!G$3:G$1977,'5th Cycle APR Raw Data-Final'!$A$3:$A$1977,'SB35 Determination Data'!$K180,'5th Cycle APR Raw Data-Final'!$T$3:$T$1977,"&gt;="&amp;'SB35 Determination Data'!$F180,'5th Cycle APR Raw Data-Final'!$T$3:$T$1977,"&lt;"&amp;E180),SUMIFS('5th Cycle APR Raw Data-Final'!G$3:G$1977,'5th Cycle APR Raw Data-Final'!$A$3:$A$1977,'SB35 Determination Data'!$K180,'5th Cycle APR Raw Data-Final'!$T$3:$T$1977,"&gt;="&amp;'SB35 Determination Data'!$F180,'5th Cycle APR Raw Data-Final'!$T$3:$T$1977,"&lt;="&amp;G180))</f>
        <v>30</v>
      </c>
      <c r="N180" s="60">
        <f>IF(AN180&lt;1,SUMIFS('5th Cycle APR Raw Data-Final'!H$3:H$1977,'5th Cycle APR Raw Data-Final'!$A$3:$A$1977,'SB35 Determination Data'!$K180,'5th Cycle APR Raw Data-Final'!$T$3:$T$1977,"&gt;="&amp;'SB35 Determination Data'!$F180,'5th Cycle APR Raw Data-Final'!$T$3:$T$1977,"&lt;"&amp;E180),SUMIFS('5th Cycle APR Raw Data-Final'!H$3:H$1977,'5th Cycle APR Raw Data-Final'!$A$3:$A$1977,'SB35 Determination Data'!$K180,'5th Cycle APR Raw Data-Final'!$T$3:$T$1977,"&gt;="&amp;'SB35 Determination Data'!$F180,'5th Cycle APR Raw Data-Final'!$T$3:$T$1977,"&lt;="&amp;G180))</f>
        <v>30</v>
      </c>
      <c r="O180" s="60">
        <f>IF(AN180&lt;1,SUMIFS('5th Cycle APR Raw Data-Final'!I$3:I$1977,'5th Cycle APR Raw Data-Final'!$A$3:$A$1977,'SB35 Determination Data'!$K180,'5th Cycle APR Raw Data-Final'!$T$3:$T$1977,"&gt;="&amp;'SB35 Determination Data'!$F180,'5th Cycle APR Raw Data-Final'!$T$3:$T$1977,"&lt;"&amp;E180),SUMIFS('5th Cycle APR Raw Data-Final'!I$3:I$1977,'5th Cycle APR Raw Data-Final'!$A$3:$A$1977,'SB35 Determination Data'!$K180,'5th Cycle APR Raw Data-Final'!$T$3:$T$1977,"&gt;="&amp;'SB35 Determination Data'!$F180,'5th Cycle APR Raw Data-Final'!$T$3:$T$1977,"&lt;="&amp;G180))</f>
        <v>0</v>
      </c>
      <c r="P180" s="60">
        <f t="shared" si="8"/>
        <v>0</v>
      </c>
      <c r="Q180" s="31">
        <f t="shared" si="9"/>
        <v>2.5</v>
      </c>
      <c r="R180" s="61">
        <f t="shared" si="10"/>
        <v>6</v>
      </c>
      <c r="S180" s="61">
        <f t="shared" si="11"/>
        <v>24</v>
      </c>
      <c r="T180" s="60">
        <f>VLOOKUP(K180,'5th Cycle APR Raw Data-Final'!$A$3:$P$1977,10,FALSE)</f>
        <v>8</v>
      </c>
      <c r="U180" s="60">
        <f>IF(AN180&lt;1,SUMIFS('5th Cycle APR Raw Data-Final'!K$3:K$1977,'5th Cycle APR Raw Data-Final'!$A$3:$A$1977,'SB35 Determination Data'!$K180,'5th Cycle APR Raw Data-Final'!$T$3:$T$1977,"&gt;="&amp;'SB35 Determination Data'!$F180,'5th Cycle APR Raw Data-Final'!$T$3:$T$1977,"&lt;"&amp;E180),SUMIFS('5th Cycle APR Raw Data-Final'!K$3:K$1977,'5th Cycle APR Raw Data-Final'!$A$3:$A$1977,'SB35 Determination Data'!$K180,'5th Cycle APR Raw Data-Final'!$T$3:$T$1977,"&gt;="&amp;'SB35 Determination Data'!$F180,'5th Cycle APR Raw Data-Final'!$T$3:$T$1977,"&lt;="&amp;G180))</f>
        <v>7</v>
      </c>
      <c r="V180" s="60">
        <f>IF(AN180&lt;1,SUMIFS('5th Cycle APR Raw Data-Final'!L$3:L$1977,'5th Cycle APR Raw Data-Final'!$A$3:$A$1977,'SB35 Determination Data'!$K180,'5th Cycle APR Raw Data-Final'!$T$3:$T$1977,"&gt;="&amp;'SB35 Determination Data'!$F180,'5th Cycle APR Raw Data-Final'!$T$3:$T$1977,"&lt;"&amp;E180),SUMIFS('5th Cycle APR Raw Data-Final'!L$3:L$1977,'5th Cycle APR Raw Data-Final'!$A$3:$A$1977,'SB35 Determination Data'!$K180,'5th Cycle APR Raw Data-Final'!$T$3:$T$1977,"&gt;="&amp;'SB35 Determination Data'!$F180,'5th Cycle APR Raw Data-Final'!$T$3:$T$1977,"&lt;="&amp;G180))</f>
        <v>7</v>
      </c>
      <c r="W180" s="60">
        <f>IF(AN180&lt;1,SUMIFS('5th Cycle APR Raw Data-Final'!M$3:M$1977,'5th Cycle APR Raw Data-Final'!$A$3:$A$1977,'SB35 Determination Data'!$K180,'5th Cycle APR Raw Data-Final'!$T$3:$T$1977,"&gt;="&amp;'SB35 Determination Data'!$F180,'5th Cycle APR Raw Data-Final'!$T$3:$T$1977,"&lt;"&amp;E180),SUMIFS('5th Cycle APR Raw Data-Final'!M$3:M$1977,'5th Cycle APR Raw Data-Final'!$A$3:$A$1977,'SB35 Determination Data'!$K180,'5th Cycle APR Raw Data-Final'!$T$3:$T$1977,"&gt;="&amp;'SB35 Determination Data'!$F180,'5th Cycle APR Raw Data-Final'!$T$3:$T$1977,"&lt;="&amp;G180))</f>
        <v>0</v>
      </c>
      <c r="X180" s="60">
        <f t="shared" si="12"/>
        <v>1</v>
      </c>
      <c r="Y180" s="60">
        <f t="shared" si="13"/>
        <v>31</v>
      </c>
      <c r="Z180" s="60">
        <f t="shared" si="14"/>
        <v>0</v>
      </c>
      <c r="AA180" s="31">
        <f t="shared" si="15"/>
        <v>0.875</v>
      </c>
      <c r="AB180" s="31">
        <f t="shared" si="16"/>
        <v>3.875</v>
      </c>
      <c r="AC180" s="60">
        <f>VLOOKUP(K180,'5th Cycle APR Raw Data-Final'!$A$3:$P$1977,14,FALSE)</f>
        <v>13</v>
      </c>
      <c r="AD180" s="60">
        <f>IF(AN180&lt;1,SUMIFS('5th Cycle APR Raw Data-Final'!$O$3:$O$1977,'5th Cycle APR Raw Data-Final'!$A$3:$A$1977,'SB35 Determination Data'!$K180,'5th Cycle APR Raw Data-Final'!$T$3:$T$1977,"&gt;="&amp;'SB35 Determination Data'!$F180,'5th Cycle APR Raw Data-Final'!$T$3:$T$1977,"&lt;"&amp;E180),SUMIFS('5th Cycle APR Raw Data-Final'!$O$3:$O$1977,'5th Cycle APR Raw Data-Final'!$A$3:$A$1977,'SB35 Determination Data'!$K180,'5th Cycle APR Raw Data-Final'!$T$3:$T$1977,"&gt;="&amp;'SB35 Determination Data'!$F180,'5th Cycle APR Raw Data-Final'!$T$3:$T$1977,"&lt;="&amp;G180))</f>
        <v>0</v>
      </c>
      <c r="AE180" s="60">
        <f t="shared" si="17"/>
        <v>13</v>
      </c>
      <c r="AF180" s="31">
        <f t="shared" si="18"/>
        <v>0</v>
      </c>
      <c r="AG180" s="60">
        <f>VLOOKUP(K180,'5th Cycle APR Raw Data-Final'!$A$3:$P$1977,16,FALSE)</f>
        <v>16</v>
      </c>
      <c r="AH180" s="60">
        <f>IF(AN180&lt;1,SUMIFS('5th Cycle APR Raw Data-Final'!$Q$3:$Q$1977,'5th Cycle APR Raw Data-Final'!$A$3:$A$1977,'SB35 Determination Data'!$K180,'5th Cycle APR Raw Data-Final'!$T$3:$T$1977,"&gt;="&amp;'SB35 Determination Data'!$F180,'5th Cycle APR Raw Data-Final'!$T$3:$T$1977,"&lt;"&amp;E180),SUMIFS('5th Cycle APR Raw Data-Final'!$Q$3:$Q$1977,'5th Cycle APR Raw Data-Final'!$A$3:$A$1977,'SB35 Determination Data'!$K180,'5th Cycle APR Raw Data-Final'!$T$3:$T$1977,"&gt;="&amp;'SB35 Determination Data'!$F180,'5th Cycle APR Raw Data-Final'!$T$3:$T$1977,"&lt;="&amp;G180))</f>
        <v>62</v>
      </c>
      <c r="AI180" s="60">
        <f t="shared" si="19"/>
        <v>0</v>
      </c>
      <c r="AJ180" s="31">
        <f t="shared" si="20"/>
        <v>3.875</v>
      </c>
      <c r="AK180" s="60">
        <f>VLOOKUP(K180,'5th Cycle APR Raw Data-Final'!$A$3:$R$1977,18,FALSE)</f>
        <v>49</v>
      </c>
      <c r="AL180" s="60">
        <f>IF(AN180&lt;1,SUMIFS('5th Cycle APR Raw Data-Final'!$S$3:$S$1977,'5th Cycle APR Raw Data-Final'!$A$3:$A$1977,'SB35 Determination Data'!$K180,'5th Cycle APR Raw Data-Final'!$T$3:$T$1977,"&gt;="&amp;'SB35 Determination Data'!$F180,'5th Cycle APR Raw Data-Final'!$T$3:$T$1977,"&lt;"&amp;E180),SUMIFS('5th Cycle APR Raw Data-Final'!$S$3:$S$1977,'5th Cycle APR Raw Data-Final'!$A$3:$A$1977,'SB35 Determination Data'!$K180,'5th Cycle APR Raw Data-Final'!$T$3:$T$1977,"&gt;="&amp;'SB35 Determination Data'!$F180,'5th Cycle APR Raw Data-Final'!$T$3:$T$1977,"&lt;="&amp;G180))</f>
        <v>99</v>
      </c>
      <c r="AM180" s="60">
        <f t="shared" si="21"/>
        <v>14</v>
      </c>
      <c r="AN180" s="62">
        <f t="shared" si="22"/>
        <v>0.5</v>
      </c>
      <c r="AO180" s="9" t="str">
        <f t="shared" si="23"/>
        <v>NO</v>
      </c>
      <c r="AP180" s="9" t="str">
        <f t="shared" si="24"/>
        <v>NO</v>
      </c>
      <c r="AQ180" s="9" t="str">
        <f t="shared" si="25"/>
        <v>YES</v>
      </c>
      <c r="AR180" s="48" t="str">
        <f>VLOOKUP(K180,'2018Submitted'!$A$2:$C$540,3,FALSE)</f>
        <v>Successful</v>
      </c>
      <c r="AS180" s="9" t="str">
        <f t="shared" si="26"/>
        <v>YES</v>
      </c>
      <c r="AT180" s="9" t="str">
        <f t="shared" si="27"/>
        <v>NO</v>
      </c>
    </row>
    <row r="181" spans="1:46" ht="12.75" customHeight="1" x14ac:dyDescent="0.15">
      <c r="A181" s="9" t="s">
        <v>249</v>
      </c>
      <c r="B181" s="9" t="str">
        <f t="shared" si="0"/>
        <v>GUSTINE</v>
      </c>
      <c r="C181" s="31">
        <f t="shared" si="1"/>
        <v>0.375</v>
      </c>
      <c r="D181" s="45">
        <f t="shared" si="2"/>
        <v>8</v>
      </c>
      <c r="E181" s="46">
        <f t="shared" si="3"/>
        <v>2020</v>
      </c>
      <c r="F181" s="46">
        <f t="shared" si="4"/>
        <v>2016</v>
      </c>
      <c r="G181" s="46">
        <f t="shared" si="5"/>
        <v>2023</v>
      </c>
      <c r="H181" s="9" t="str">
        <f t="shared" si="6"/>
        <v>03/31/2016</v>
      </c>
      <c r="I181" s="9" t="str">
        <f t="shared" si="7"/>
        <v>03/31/2024</v>
      </c>
      <c r="J181" s="9" t="s">
        <v>250</v>
      </c>
      <c r="K181" s="49" t="s">
        <v>616</v>
      </c>
      <c r="L181" s="60" t="e">
        <f>VLOOKUP(K181,'5th Cycle APR Raw Data-Final'!$A$3:$P$1977,6,FALSE)</f>
        <v>#N/A</v>
      </c>
      <c r="M181" s="60">
        <f>IF(AN181&lt;1,SUMIFS('5th Cycle APR Raw Data-Final'!G$3:G$1977,'5th Cycle APR Raw Data-Final'!$A$3:$A$1977,'SB35 Determination Data'!$K181,'5th Cycle APR Raw Data-Final'!$T$3:$T$1977,"&gt;="&amp;'SB35 Determination Data'!$F181,'5th Cycle APR Raw Data-Final'!$T$3:$T$1977,"&lt;"&amp;E181),SUMIFS('5th Cycle APR Raw Data-Final'!G$3:G$1977,'5th Cycle APR Raw Data-Final'!$A$3:$A$1977,'SB35 Determination Data'!$K181,'5th Cycle APR Raw Data-Final'!$T$3:$T$1977,"&gt;="&amp;'SB35 Determination Data'!$F181,'5th Cycle APR Raw Data-Final'!$T$3:$T$1977,"&lt;="&amp;G181))</f>
        <v>0</v>
      </c>
      <c r="N181" s="60">
        <f>IF(AN181&lt;1,SUMIFS('5th Cycle APR Raw Data-Final'!H$3:H$1977,'5th Cycle APR Raw Data-Final'!$A$3:$A$1977,'SB35 Determination Data'!$K181,'5th Cycle APR Raw Data-Final'!$T$3:$T$1977,"&gt;="&amp;'SB35 Determination Data'!$F181,'5th Cycle APR Raw Data-Final'!$T$3:$T$1977,"&lt;"&amp;E181),SUMIFS('5th Cycle APR Raw Data-Final'!H$3:H$1977,'5th Cycle APR Raw Data-Final'!$A$3:$A$1977,'SB35 Determination Data'!$K181,'5th Cycle APR Raw Data-Final'!$T$3:$T$1977,"&gt;="&amp;'SB35 Determination Data'!$F181,'5th Cycle APR Raw Data-Final'!$T$3:$T$1977,"&lt;="&amp;G181))</f>
        <v>0</v>
      </c>
      <c r="O181" s="60">
        <f>IF(AN181&lt;1,SUMIFS('5th Cycle APR Raw Data-Final'!I$3:I$1977,'5th Cycle APR Raw Data-Final'!$A$3:$A$1977,'SB35 Determination Data'!$K181,'5th Cycle APR Raw Data-Final'!$T$3:$T$1977,"&gt;="&amp;'SB35 Determination Data'!$F181,'5th Cycle APR Raw Data-Final'!$T$3:$T$1977,"&lt;"&amp;E181),SUMIFS('5th Cycle APR Raw Data-Final'!I$3:I$1977,'5th Cycle APR Raw Data-Final'!$A$3:$A$1977,'SB35 Determination Data'!$K181,'5th Cycle APR Raw Data-Final'!$T$3:$T$1977,"&gt;="&amp;'SB35 Determination Data'!$F181,'5th Cycle APR Raw Data-Final'!$T$3:$T$1977,"&lt;="&amp;G181))</f>
        <v>0</v>
      </c>
      <c r="P181" s="60" t="e">
        <f t="shared" si="8"/>
        <v>#N/A</v>
      </c>
      <c r="Q181" s="31" t="str">
        <f t="shared" si="9"/>
        <v>No 2018 Annual Progress Report</v>
      </c>
      <c r="R181" s="61" t="e">
        <f t="shared" si="10"/>
        <v>#N/A</v>
      </c>
      <c r="S181" s="61" t="e">
        <f t="shared" si="11"/>
        <v>#N/A</v>
      </c>
      <c r="T181" s="60" t="e">
        <f>VLOOKUP(K181,'5th Cycle APR Raw Data-Final'!$A$3:$P$1977,10,FALSE)</f>
        <v>#N/A</v>
      </c>
      <c r="U181" s="60">
        <f>IF(AN181&lt;1,SUMIFS('5th Cycle APR Raw Data-Final'!K$3:K$1977,'5th Cycle APR Raw Data-Final'!$A$3:$A$1977,'SB35 Determination Data'!$K181,'5th Cycle APR Raw Data-Final'!$T$3:$T$1977,"&gt;="&amp;'SB35 Determination Data'!$F181,'5th Cycle APR Raw Data-Final'!$T$3:$T$1977,"&lt;"&amp;E181),SUMIFS('5th Cycle APR Raw Data-Final'!K$3:K$1977,'5th Cycle APR Raw Data-Final'!$A$3:$A$1977,'SB35 Determination Data'!$K181,'5th Cycle APR Raw Data-Final'!$T$3:$T$1977,"&gt;="&amp;'SB35 Determination Data'!$F181,'5th Cycle APR Raw Data-Final'!$T$3:$T$1977,"&lt;="&amp;G181))</f>
        <v>0</v>
      </c>
      <c r="V181" s="60">
        <f>IF(AN181&lt;1,SUMIFS('5th Cycle APR Raw Data-Final'!L$3:L$1977,'5th Cycle APR Raw Data-Final'!$A$3:$A$1977,'SB35 Determination Data'!$K181,'5th Cycle APR Raw Data-Final'!$T$3:$T$1977,"&gt;="&amp;'SB35 Determination Data'!$F181,'5th Cycle APR Raw Data-Final'!$T$3:$T$1977,"&lt;"&amp;E181),SUMIFS('5th Cycle APR Raw Data-Final'!L$3:L$1977,'5th Cycle APR Raw Data-Final'!$A$3:$A$1977,'SB35 Determination Data'!$K181,'5th Cycle APR Raw Data-Final'!$T$3:$T$1977,"&gt;="&amp;'SB35 Determination Data'!$F181,'5th Cycle APR Raw Data-Final'!$T$3:$T$1977,"&lt;="&amp;G181))</f>
        <v>0</v>
      </c>
      <c r="W181" s="60">
        <f>IF(AN181&lt;1,SUMIFS('5th Cycle APR Raw Data-Final'!M$3:M$1977,'5th Cycle APR Raw Data-Final'!$A$3:$A$1977,'SB35 Determination Data'!$K181,'5th Cycle APR Raw Data-Final'!$T$3:$T$1977,"&gt;="&amp;'SB35 Determination Data'!$F181,'5th Cycle APR Raw Data-Final'!$T$3:$T$1977,"&lt;"&amp;E181),SUMIFS('5th Cycle APR Raw Data-Final'!M$3:M$1977,'5th Cycle APR Raw Data-Final'!$A$3:$A$1977,'SB35 Determination Data'!$K181,'5th Cycle APR Raw Data-Final'!$T$3:$T$1977,"&gt;="&amp;'SB35 Determination Data'!$F181,'5th Cycle APR Raw Data-Final'!$T$3:$T$1977,"&lt;="&amp;G181))</f>
        <v>0</v>
      </c>
      <c r="X181" s="60" t="e">
        <f t="shared" si="12"/>
        <v>#N/A</v>
      </c>
      <c r="Y181" s="60" t="e">
        <f t="shared" si="13"/>
        <v>#N/A</v>
      </c>
      <c r="Z181" s="60" t="e">
        <f t="shared" si="14"/>
        <v>#N/A</v>
      </c>
      <c r="AA181" s="31" t="str">
        <f t="shared" si="15"/>
        <v>No 2018 Annual Progress Report</v>
      </c>
      <c r="AB181" s="31" t="str">
        <f t="shared" si="16"/>
        <v>No 2018 Annual Progress Report</v>
      </c>
      <c r="AC181" s="60" t="e">
        <f>VLOOKUP(K181,'5th Cycle APR Raw Data-Final'!$A$3:$P$1977,14,FALSE)</f>
        <v>#N/A</v>
      </c>
      <c r="AD181" s="60">
        <f>IF(AN181&lt;1,SUMIFS('5th Cycle APR Raw Data-Final'!$O$3:$O$1977,'5th Cycle APR Raw Data-Final'!$A$3:$A$1977,'SB35 Determination Data'!$K181,'5th Cycle APR Raw Data-Final'!$T$3:$T$1977,"&gt;="&amp;'SB35 Determination Data'!$F181,'5th Cycle APR Raw Data-Final'!$T$3:$T$1977,"&lt;"&amp;E181),SUMIFS('5th Cycle APR Raw Data-Final'!$O$3:$O$1977,'5th Cycle APR Raw Data-Final'!$A$3:$A$1977,'SB35 Determination Data'!$K181,'5th Cycle APR Raw Data-Final'!$T$3:$T$1977,"&gt;="&amp;'SB35 Determination Data'!$F181,'5th Cycle APR Raw Data-Final'!$T$3:$T$1977,"&lt;="&amp;G181))</f>
        <v>0</v>
      </c>
      <c r="AE181" s="60" t="e">
        <f t="shared" si="17"/>
        <v>#N/A</v>
      </c>
      <c r="AF181" s="31" t="str">
        <f t="shared" si="18"/>
        <v>No 2018 Annual Progress Report</v>
      </c>
      <c r="AG181" s="60" t="e">
        <f>VLOOKUP(K181,'5th Cycle APR Raw Data-Final'!$A$3:$P$1977,16,FALSE)</f>
        <v>#N/A</v>
      </c>
      <c r="AH181" s="60">
        <f>IF(AN181&lt;1,SUMIFS('5th Cycle APR Raw Data-Final'!$Q$3:$Q$1977,'5th Cycle APR Raw Data-Final'!$A$3:$A$1977,'SB35 Determination Data'!$K181,'5th Cycle APR Raw Data-Final'!$T$3:$T$1977,"&gt;="&amp;'SB35 Determination Data'!$F181,'5th Cycle APR Raw Data-Final'!$T$3:$T$1977,"&lt;"&amp;E181),SUMIFS('5th Cycle APR Raw Data-Final'!$Q$3:$Q$1977,'5th Cycle APR Raw Data-Final'!$A$3:$A$1977,'SB35 Determination Data'!$K181,'5th Cycle APR Raw Data-Final'!$T$3:$T$1977,"&gt;="&amp;'SB35 Determination Data'!$F181,'5th Cycle APR Raw Data-Final'!$T$3:$T$1977,"&lt;="&amp;G181))</f>
        <v>0</v>
      </c>
      <c r="AI181" s="60" t="e">
        <f t="shared" si="19"/>
        <v>#N/A</v>
      </c>
      <c r="AJ181" s="31" t="str">
        <f t="shared" si="20"/>
        <v>No 2018 Annual Progress Report</v>
      </c>
      <c r="AK181" s="60" t="e">
        <f>VLOOKUP(K181,'5th Cycle APR Raw Data-Final'!$A$3:$R$1977,18,FALSE)</f>
        <v>#N/A</v>
      </c>
      <c r="AL181" s="60">
        <f>IF(AN181&lt;1,SUMIFS('5th Cycle APR Raw Data-Final'!$S$3:$S$1977,'5th Cycle APR Raw Data-Final'!$A$3:$A$1977,'SB35 Determination Data'!$K181,'5th Cycle APR Raw Data-Final'!$T$3:$T$1977,"&gt;="&amp;'SB35 Determination Data'!$F181,'5th Cycle APR Raw Data-Final'!$T$3:$T$1977,"&lt;"&amp;E181),SUMIFS('5th Cycle APR Raw Data-Final'!$S$3:$S$1977,'5th Cycle APR Raw Data-Final'!$A$3:$A$1977,'SB35 Determination Data'!$K181,'5th Cycle APR Raw Data-Final'!$T$3:$T$1977,"&gt;="&amp;'SB35 Determination Data'!$F181,'5th Cycle APR Raw Data-Final'!$T$3:$T$1977,"&lt;="&amp;G181))</f>
        <v>0</v>
      </c>
      <c r="AM181" s="60" t="e">
        <f t="shared" si="21"/>
        <v>#N/A</v>
      </c>
      <c r="AN181" s="62">
        <f t="shared" si="22"/>
        <v>0.375</v>
      </c>
      <c r="AO181" s="9" t="str">
        <f t="shared" si="23"/>
        <v>YES</v>
      </c>
      <c r="AP181" s="9" t="str">
        <f t="shared" si="24"/>
        <v>NO</v>
      </c>
      <c r="AQ181" s="9" t="str">
        <f t="shared" si="25"/>
        <v>NO</v>
      </c>
      <c r="AR181" s="48" t="str">
        <f>VLOOKUP(K181,'2018Submitted'!$A$2:$C$540,3,FALSE)</f>
        <v>No 2018 Annual Progress Report</v>
      </c>
      <c r="AS181" s="9" t="str">
        <f t="shared" si="26"/>
        <v>YES</v>
      </c>
      <c r="AT181" s="9" t="str">
        <f t="shared" si="27"/>
        <v>NO</v>
      </c>
    </row>
    <row r="182" spans="1:46" ht="12.75" customHeight="1" x14ac:dyDescent="0.15">
      <c r="A182" s="9" t="s">
        <v>449</v>
      </c>
      <c r="B182" s="9" t="str">
        <f t="shared" si="0"/>
        <v>HALF MOON BAY</v>
      </c>
      <c r="C182" s="31">
        <f t="shared" si="1"/>
        <v>0.5</v>
      </c>
      <c r="D182" s="45">
        <f t="shared" si="2"/>
        <v>8</v>
      </c>
      <c r="E182" s="46">
        <f t="shared" si="3"/>
        <v>2019</v>
      </c>
      <c r="F182" s="46">
        <f t="shared" si="4"/>
        <v>2015</v>
      </c>
      <c r="G182" s="46">
        <f t="shared" si="5"/>
        <v>2022</v>
      </c>
      <c r="H182" s="9" t="str">
        <f t="shared" si="6"/>
        <v>01/31/2015</v>
      </c>
      <c r="I182" s="9" t="str">
        <f t="shared" si="7"/>
        <v>01/31/2023</v>
      </c>
      <c r="J182" s="9" t="s">
        <v>67</v>
      </c>
      <c r="K182" s="49" t="s">
        <v>486</v>
      </c>
      <c r="L182" s="60">
        <f>VLOOKUP(K182,'5th Cycle APR Raw Data-Final'!$A$3:$P$1977,6,FALSE)</f>
        <v>52</v>
      </c>
      <c r="M182" s="60">
        <f>IF(AN182&lt;1,SUMIFS('5th Cycle APR Raw Data-Final'!G$3:G$1977,'5th Cycle APR Raw Data-Final'!$A$3:$A$1977,'SB35 Determination Data'!$K182,'5th Cycle APR Raw Data-Final'!$T$3:$T$1977,"&gt;="&amp;'SB35 Determination Data'!$F182,'5th Cycle APR Raw Data-Final'!$T$3:$T$1977,"&lt;"&amp;E182),SUMIFS('5th Cycle APR Raw Data-Final'!G$3:G$1977,'5th Cycle APR Raw Data-Final'!$A$3:$A$1977,'SB35 Determination Data'!$K182,'5th Cycle APR Raw Data-Final'!$T$3:$T$1977,"&gt;="&amp;'SB35 Determination Data'!$F182,'5th Cycle APR Raw Data-Final'!$T$3:$T$1977,"&lt;="&amp;G182))</f>
        <v>52</v>
      </c>
      <c r="N182" s="60">
        <f>IF(AN182&lt;1,SUMIFS('5th Cycle APR Raw Data-Final'!H$3:H$1977,'5th Cycle APR Raw Data-Final'!$A$3:$A$1977,'SB35 Determination Data'!$K182,'5th Cycle APR Raw Data-Final'!$T$3:$T$1977,"&gt;="&amp;'SB35 Determination Data'!$F182,'5th Cycle APR Raw Data-Final'!$T$3:$T$1977,"&lt;"&amp;E182),SUMIFS('5th Cycle APR Raw Data-Final'!H$3:H$1977,'5th Cycle APR Raw Data-Final'!$A$3:$A$1977,'SB35 Determination Data'!$K182,'5th Cycle APR Raw Data-Final'!$T$3:$T$1977,"&gt;="&amp;'SB35 Determination Data'!$F182,'5th Cycle APR Raw Data-Final'!$T$3:$T$1977,"&lt;="&amp;G182))</f>
        <v>52</v>
      </c>
      <c r="O182" s="60">
        <f>IF(AN182&lt;1,SUMIFS('5th Cycle APR Raw Data-Final'!I$3:I$1977,'5th Cycle APR Raw Data-Final'!$A$3:$A$1977,'SB35 Determination Data'!$K182,'5th Cycle APR Raw Data-Final'!$T$3:$T$1977,"&gt;="&amp;'SB35 Determination Data'!$F182,'5th Cycle APR Raw Data-Final'!$T$3:$T$1977,"&lt;"&amp;E182),SUMIFS('5th Cycle APR Raw Data-Final'!I$3:I$1977,'5th Cycle APR Raw Data-Final'!$A$3:$A$1977,'SB35 Determination Data'!$K182,'5th Cycle APR Raw Data-Final'!$T$3:$T$1977,"&gt;="&amp;'SB35 Determination Data'!$F182,'5th Cycle APR Raw Data-Final'!$T$3:$T$1977,"&lt;="&amp;G182))</f>
        <v>0</v>
      </c>
      <c r="P182" s="60">
        <f t="shared" si="8"/>
        <v>0</v>
      </c>
      <c r="Q182" s="31">
        <f t="shared" si="9"/>
        <v>1</v>
      </c>
      <c r="R182" s="61">
        <f t="shared" si="10"/>
        <v>26</v>
      </c>
      <c r="S182" s="61">
        <f t="shared" si="11"/>
        <v>26</v>
      </c>
      <c r="T182" s="60">
        <f>VLOOKUP(K182,'5th Cycle APR Raw Data-Final'!$A$3:$P$1977,10,FALSE)</f>
        <v>31</v>
      </c>
      <c r="U182" s="60">
        <f>IF(AN182&lt;1,SUMIFS('5th Cycle APR Raw Data-Final'!K$3:K$1977,'5th Cycle APR Raw Data-Final'!$A$3:$A$1977,'SB35 Determination Data'!$K182,'5th Cycle APR Raw Data-Final'!$T$3:$T$1977,"&gt;="&amp;'SB35 Determination Data'!$F182,'5th Cycle APR Raw Data-Final'!$T$3:$T$1977,"&lt;"&amp;E182),SUMIFS('5th Cycle APR Raw Data-Final'!K$3:K$1977,'5th Cycle APR Raw Data-Final'!$A$3:$A$1977,'SB35 Determination Data'!$K182,'5th Cycle APR Raw Data-Final'!$T$3:$T$1977,"&gt;="&amp;'SB35 Determination Data'!$F182,'5th Cycle APR Raw Data-Final'!$T$3:$T$1977,"&lt;="&amp;G182))</f>
        <v>3</v>
      </c>
      <c r="V182" s="60">
        <f>IF(AN182&lt;1,SUMIFS('5th Cycle APR Raw Data-Final'!L$3:L$1977,'5th Cycle APR Raw Data-Final'!$A$3:$A$1977,'SB35 Determination Data'!$K182,'5th Cycle APR Raw Data-Final'!$T$3:$T$1977,"&gt;="&amp;'SB35 Determination Data'!$F182,'5th Cycle APR Raw Data-Final'!$T$3:$T$1977,"&lt;"&amp;E182),SUMIFS('5th Cycle APR Raw Data-Final'!L$3:L$1977,'5th Cycle APR Raw Data-Final'!$A$3:$A$1977,'SB35 Determination Data'!$K182,'5th Cycle APR Raw Data-Final'!$T$3:$T$1977,"&gt;="&amp;'SB35 Determination Data'!$F182,'5th Cycle APR Raw Data-Final'!$T$3:$T$1977,"&lt;="&amp;G182))</f>
        <v>3</v>
      </c>
      <c r="W182" s="60">
        <f>IF(AN182&lt;1,SUMIFS('5th Cycle APR Raw Data-Final'!M$3:M$1977,'5th Cycle APR Raw Data-Final'!$A$3:$A$1977,'SB35 Determination Data'!$K182,'5th Cycle APR Raw Data-Final'!$T$3:$T$1977,"&gt;="&amp;'SB35 Determination Data'!$F182,'5th Cycle APR Raw Data-Final'!$T$3:$T$1977,"&lt;"&amp;E182),SUMIFS('5th Cycle APR Raw Data-Final'!M$3:M$1977,'5th Cycle APR Raw Data-Final'!$A$3:$A$1977,'SB35 Determination Data'!$K182,'5th Cycle APR Raw Data-Final'!$T$3:$T$1977,"&gt;="&amp;'SB35 Determination Data'!$F182,'5th Cycle APR Raw Data-Final'!$T$3:$T$1977,"&lt;="&amp;G182))</f>
        <v>0</v>
      </c>
      <c r="X182" s="60">
        <f t="shared" si="12"/>
        <v>28</v>
      </c>
      <c r="Y182" s="60">
        <f t="shared" si="13"/>
        <v>29</v>
      </c>
      <c r="Z182" s="60">
        <f t="shared" si="14"/>
        <v>2</v>
      </c>
      <c r="AA182" s="31">
        <f t="shared" si="15"/>
        <v>9.6774193548387094E-2</v>
      </c>
      <c r="AB182" s="31">
        <f t="shared" si="16"/>
        <v>0.93548387096774188</v>
      </c>
      <c r="AC182" s="60">
        <f>VLOOKUP(K182,'5th Cycle APR Raw Data-Final'!$A$3:$P$1977,14,FALSE)</f>
        <v>36</v>
      </c>
      <c r="AD182" s="60">
        <f>IF(AN182&lt;1,SUMIFS('5th Cycle APR Raw Data-Final'!$O$3:$O$1977,'5th Cycle APR Raw Data-Final'!$A$3:$A$1977,'SB35 Determination Data'!$K182,'5th Cycle APR Raw Data-Final'!$T$3:$T$1977,"&gt;="&amp;'SB35 Determination Data'!$F182,'5th Cycle APR Raw Data-Final'!$T$3:$T$1977,"&lt;"&amp;E182),SUMIFS('5th Cycle APR Raw Data-Final'!$O$3:$O$1977,'5th Cycle APR Raw Data-Final'!$A$3:$A$1977,'SB35 Determination Data'!$K182,'5th Cycle APR Raw Data-Final'!$T$3:$T$1977,"&gt;="&amp;'SB35 Determination Data'!$F182,'5th Cycle APR Raw Data-Final'!$T$3:$T$1977,"&lt;="&amp;G182))</f>
        <v>12</v>
      </c>
      <c r="AE182" s="60">
        <f t="shared" si="17"/>
        <v>24</v>
      </c>
      <c r="AF182" s="31">
        <f t="shared" si="18"/>
        <v>0.33333333333333331</v>
      </c>
      <c r="AG182" s="60">
        <f>VLOOKUP(K182,'5th Cycle APR Raw Data-Final'!$A$3:$P$1977,16,FALSE)</f>
        <v>121</v>
      </c>
      <c r="AH182" s="60">
        <f>IF(AN182&lt;1,SUMIFS('5th Cycle APR Raw Data-Final'!$Q$3:$Q$1977,'5th Cycle APR Raw Data-Final'!$A$3:$A$1977,'SB35 Determination Data'!$K182,'5th Cycle APR Raw Data-Final'!$T$3:$T$1977,"&gt;="&amp;'SB35 Determination Data'!$F182,'5th Cycle APR Raw Data-Final'!$T$3:$T$1977,"&lt;"&amp;E182),SUMIFS('5th Cycle APR Raw Data-Final'!$Q$3:$Q$1977,'5th Cycle APR Raw Data-Final'!$A$3:$A$1977,'SB35 Determination Data'!$K182,'5th Cycle APR Raw Data-Final'!$T$3:$T$1977,"&gt;="&amp;'SB35 Determination Data'!$F182,'5th Cycle APR Raw Data-Final'!$T$3:$T$1977,"&lt;="&amp;G182))</f>
        <v>45</v>
      </c>
      <c r="AI182" s="60">
        <f t="shared" si="19"/>
        <v>76</v>
      </c>
      <c r="AJ182" s="31">
        <f t="shared" si="20"/>
        <v>0.37190082644628097</v>
      </c>
      <c r="AK182" s="60">
        <f>VLOOKUP(K182,'5th Cycle APR Raw Data-Final'!$A$3:$R$1977,18,FALSE)</f>
        <v>240</v>
      </c>
      <c r="AL182" s="60">
        <f>IF(AN182&lt;1,SUMIFS('5th Cycle APR Raw Data-Final'!$S$3:$S$1977,'5th Cycle APR Raw Data-Final'!$A$3:$A$1977,'SB35 Determination Data'!$K182,'5th Cycle APR Raw Data-Final'!$T$3:$T$1977,"&gt;="&amp;'SB35 Determination Data'!$F182,'5th Cycle APR Raw Data-Final'!$T$3:$T$1977,"&lt;"&amp;E182),SUMIFS('5th Cycle APR Raw Data-Final'!$S$3:$S$1977,'5th Cycle APR Raw Data-Final'!$A$3:$A$1977,'SB35 Determination Data'!$K182,'5th Cycle APR Raw Data-Final'!$T$3:$T$1977,"&gt;="&amp;'SB35 Determination Data'!$F182,'5th Cycle APR Raw Data-Final'!$T$3:$T$1977,"&lt;="&amp;G182))</f>
        <v>112</v>
      </c>
      <c r="AM182" s="60">
        <f t="shared" si="21"/>
        <v>128</v>
      </c>
      <c r="AN182" s="62">
        <f t="shared" si="22"/>
        <v>0.5</v>
      </c>
      <c r="AO182" s="9" t="str">
        <f t="shared" si="23"/>
        <v>YES</v>
      </c>
      <c r="AP182" s="9" t="str">
        <f t="shared" si="24"/>
        <v>NO</v>
      </c>
      <c r="AQ182" s="9" t="str">
        <f t="shared" si="25"/>
        <v>NO</v>
      </c>
      <c r="AR182" s="48" t="str">
        <f>VLOOKUP(K182,'2018Submitted'!$A$2:$C$540,3,FALSE)</f>
        <v>Successful</v>
      </c>
      <c r="AS182" s="9" t="str">
        <f t="shared" si="26"/>
        <v>NO</v>
      </c>
      <c r="AT182" s="9" t="str">
        <f t="shared" si="27"/>
        <v>NO</v>
      </c>
    </row>
    <row r="183" spans="1:46" ht="12.75" customHeight="1" x14ac:dyDescent="0.15">
      <c r="A183" s="9" t="s">
        <v>162</v>
      </c>
      <c r="B183" s="9" t="str">
        <f t="shared" si="0"/>
        <v>HANFORD</v>
      </c>
      <c r="C183" s="31">
        <f t="shared" si="1"/>
        <v>0.375</v>
      </c>
      <c r="D183" s="45">
        <f t="shared" si="2"/>
        <v>8</v>
      </c>
      <c r="E183" s="46">
        <f t="shared" si="3"/>
        <v>2020</v>
      </c>
      <c r="F183" s="46">
        <f t="shared" si="4"/>
        <v>2016</v>
      </c>
      <c r="G183" s="46">
        <f t="shared" si="5"/>
        <v>2023</v>
      </c>
      <c r="H183" s="9" t="str">
        <f t="shared" si="6"/>
        <v>01/31/2016</v>
      </c>
      <c r="I183" s="9" t="str">
        <f t="shared" si="7"/>
        <v>01/31/2024</v>
      </c>
      <c r="J183" s="9" t="s">
        <v>163</v>
      </c>
      <c r="K183" s="49" t="s">
        <v>618</v>
      </c>
      <c r="L183" s="60">
        <f>VLOOKUP(K183,'5th Cycle APR Raw Data-Final'!$A$3:$P$1977,6,FALSE)</f>
        <v>1097</v>
      </c>
      <c r="M183" s="60">
        <f>IF(AN183&lt;1,SUMIFS('5th Cycle APR Raw Data-Final'!G$3:G$1977,'5th Cycle APR Raw Data-Final'!$A$3:$A$1977,'SB35 Determination Data'!$K183,'5th Cycle APR Raw Data-Final'!$T$3:$T$1977,"&gt;="&amp;'SB35 Determination Data'!$F183,'5th Cycle APR Raw Data-Final'!$T$3:$T$1977,"&lt;"&amp;E183),SUMIFS('5th Cycle APR Raw Data-Final'!G$3:G$1977,'5th Cycle APR Raw Data-Final'!$A$3:$A$1977,'SB35 Determination Data'!$K183,'5th Cycle APR Raw Data-Final'!$T$3:$T$1977,"&gt;="&amp;'SB35 Determination Data'!$F183,'5th Cycle APR Raw Data-Final'!$T$3:$T$1977,"&lt;="&amp;G183))</f>
        <v>0</v>
      </c>
      <c r="N183" s="60">
        <f>IF(AN183&lt;1,SUMIFS('5th Cycle APR Raw Data-Final'!H$3:H$1977,'5th Cycle APR Raw Data-Final'!$A$3:$A$1977,'SB35 Determination Data'!$K183,'5th Cycle APR Raw Data-Final'!$T$3:$T$1977,"&gt;="&amp;'SB35 Determination Data'!$F183,'5th Cycle APR Raw Data-Final'!$T$3:$T$1977,"&lt;"&amp;E183),SUMIFS('5th Cycle APR Raw Data-Final'!H$3:H$1977,'5th Cycle APR Raw Data-Final'!$A$3:$A$1977,'SB35 Determination Data'!$K183,'5th Cycle APR Raw Data-Final'!$T$3:$T$1977,"&gt;="&amp;'SB35 Determination Data'!$F183,'5th Cycle APR Raw Data-Final'!$T$3:$T$1977,"&lt;="&amp;G183))</f>
        <v>0</v>
      </c>
      <c r="O183" s="60">
        <f>IF(AN183&lt;1,SUMIFS('5th Cycle APR Raw Data-Final'!I$3:I$1977,'5th Cycle APR Raw Data-Final'!$A$3:$A$1977,'SB35 Determination Data'!$K183,'5th Cycle APR Raw Data-Final'!$T$3:$T$1977,"&gt;="&amp;'SB35 Determination Data'!$F183,'5th Cycle APR Raw Data-Final'!$T$3:$T$1977,"&lt;"&amp;E183),SUMIFS('5th Cycle APR Raw Data-Final'!I$3:I$1977,'5th Cycle APR Raw Data-Final'!$A$3:$A$1977,'SB35 Determination Data'!$K183,'5th Cycle APR Raw Data-Final'!$T$3:$T$1977,"&gt;="&amp;'SB35 Determination Data'!$F183,'5th Cycle APR Raw Data-Final'!$T$3:$T$1977,"&lt;="&amp;G183))</f>
        <v>0</v>
      </c>
      <c r="P183" s="60">
        <f t="shared" si="8"/>
        <v>1097</v>
      </c>
      <c r="Q183" s="31">
        <f t="shared" si="9"/>
        <v>0</v>
      </c>
      <c r="R183" s="61">
        <f t="shared" si="10"/>
        <v>411</v>
      </c>
      <c r="S183" s="61">
        <f t="shared" si="11"/>
        <v>0</v>
      </c>
      <c r="T183" s="60">
        <f>VLOOKUP(K183,'5th Cycle APR Raw Data-Final'!$A$3:$P$1977,10,FALSE)</f>
        <v>821</v>
      </c>
      <c r="U183" s="60">
        <f>IF(AN183&lt;1,SUMIFS('5th Cycle APR Raw Data-Final'!K$3:K$1977,'5th Cycle APR Raw Data-Final'!$A$3:$A$1977,'SB35 Determination Data'!$K183,'5th Cycle APR Raw Data-Final'!$T$3:$T$1977,"&gt;="&amp;'SB35 Determination Data'!$F183,'5th Cycle APR Raw Data-Final'!$T$3:$T$1977,"&lt;"&amp;E183),SUMIFS('5th Cycle APR Raw Data-Final'!K$3:K$1977,'5th Cycle APR Raw Data-Final'!$A$3:$A$1977,'SB35 Determination Data'!$K183,'5th Cycle APR Raw Data-Final'!$T$3:$T$1977,"&gt;="&amp;'SB35 Determination Data'!$F183,'5th Cycle APR Raw Data-Final'!$T$3:$T$1977,"&lt;="&amp;G183))</f>
        <v>0</v>
      </c>
      <c r="V183" s="60">
        <f>IF(AN183&lt;1,SUMIFS('5th Cycle APR Raw Data-Final'!L$3:L$1977,'5th Cycle APR Raw Data-Final'!$A$3:$A$1977,'SB35 Determination Data'!$K183,'5th Cycle APR Raw Data-Final'!$T$3:$T$1977,"&gt;="&amp;'SB35 Determination Data'!$F183,'5th Cycle APR Raw Data-Final'!$T$3:$T$1977,"&lt;"&amp;E183),SUMIFS('5th Cycle APR Raw Data-Final'!L$3:L$1977,'5th Cycle APR Raw Data-Final'!$A$3:$A$1977,'SB35 Determination Data'!$K183,'5th Cycle APR Raw Data-Final'!$T$3:$T$1977,"&gt;="&amp;'SB35 Determination Data'!$F183,'5th Cycle APR Raw Data-Final'!$T$3:$T$1977,"&lt;="&amp;G183))</f>
        <v>0</v>
      </c>
      <c r="W183" s="60">
        <f>IF(AN183&lt;1,SUMIFS('5th Cycle APR Raw Data-Final'!M$3:M$1977,'5th Cycle APR Raw Data-Final'!$A$3:$A$1977,'SB35 Determination Data'!$K183,'5th Cycle APR Raw Data-Final'!$T$3:$T$1977,"&gt;="&amp;'SB35 Determination Data'!$F183,'5th Cycle APR Raw Data-Final'!$T$3:$T$1977,"&lt;"&amp;E183),SUMIFS('5th Cycle APR Raw Data-Final'!M$3:M$1977,'5th Cycle APR Raw Data-Final'!$A$3:$A$1977,'SB35 Determination Data'!$K183,'5th Cycle APR Raw Data-Final'!$T$3:$T$1977,"&gt;="&amp;'SB35 Determination Data'!$F183,'5th Cycle APR Raw Data-Final'!$T$3:$T$1977,"&lt;="&amp;G183))</f>
        <v>0</v>
      </c>
      <c r="X183" s="60">
        <f t="shared" si="12"/>
        <v>821</v>
      </c>
      <c r="Y183" s="60">
        <f t="shared" si="13"/>
        <v>0</v>
      </c>
      <c r="Z183" s="60">
        <f t="shared" si="14"/>
        <v>821</v>
      </c>
      <c r="AA183" s="31">
        <f t="shared" si="15"/>
        <v>0</v>
      </c>
      <c r="AB183" s="31">
        <f t="shared" si="16"/>
        <v>0</v>
      </c>
      <c r="AC183" s="60">
        <f>VLOOKUP(K183,'5th Cycle APR Raw Data-Final'!$A$3:$P$1977,14,FALSE)</f>
        <v>865</v>
      </c>
      <c r="AD183" s="60">
        <f>IF(AN183&lt;1,SUMIFS('5th Cycle APR Raw Data-Final'!$O$3:$O$1977,'5th Cycle APR Raw Data-Final'!$A$3:$A$1977,'SB35 Determination Data'!$K183,'5th Cycle APR Raw Data-Final'!$T$3:$T$1977,"&gt;="&amp;'SB35 Determination Data'!$F183,'5th Cycle APR Raw Data-Final'!$T$3:$T$1977,"&lt;"&amp;E183),SUMIFS('5th Cycle APR Raw Data-Final'!$O$3:$O$1977,'5th Cycle APR Raw Data-Final'!$A$3:$A$1977,'SB35 Determination Data'!$K183,'5th Cycle APR Raw Data-Final'!$T$3:$T$1977,"&gt;="&amp;'SB35 Determination Data'!$F183,'5th Cycle APR Raw Data-Final'!$T$3:$T$1977,"&lt;="&amp;G183))</f>
        <v>0</v>
      </c>
      <c r="AE183" s="60">
        <f t="shared" si="17"/>
        <v>865</v>
      </c>
      <c r="AF183" s="31">
        <f t="shared" si="18"/>
        <v>0</v>
      </c>
      <c r="AG183" s="60">
        <f>VLOOKUP(K183,'5th Cycle APR Raw Data-Final'!$A$3:$P$1977,16,FALSE)</f>
        <v>2049</v>
      </c>
      <c r="AH183" s="60">
        <f>IF(AN183&lt;1,SUMIFS('5th Cycle APR Raw Data-Final'!$Q$3:$Q$1977,'5th Cycle APR Raw Data-Final'!$A$3:$A$1977,'SB35 Determination Data'!$K183,'5th Cycle APR Raw Data-Final'!$T$3:$T$1977,"&gt;="&amp;'SB35 Determination Data'!$F183,'5th Cycle APR Raw Data-Final'!$T$3:$T$1977,"&lt;"&amp;E183),SUMIFS('5th Cycle APR Raw Data-Final'!$Q$3:$Q$1977,'5th Cycle APR Raw Data-Final'!$A$3:$A$1977,'SB35 Determination Data'!$K183,'5th Cycle APR Raw Data-Final'!$T$3:$T$1977,"&gt;="&amp;'SB35 Determination Data'!$F183,'5th Cycle APR Raw Data-Final'!$T$3:$T$1977,"&lt;="&amp;G183))</f>
        <v>202</v>
      </c>
      <c r="AI183" s="60">
        <f t="shared" si="19"/>
        <v>1847</v>
      </c>
      <c r="AJ183" s="31">
        <f t="shared" si="20"/>
        <v>9.8584675451439729E-2</v>
      </c>
      <c r="AK183" s="60">
        <f>VLOOKUP(K183,'5th Cycle APR Raw Data-Final'!$A$3:$R$1977,18,FALSE)</f>
        <v>4832</v>
      </c>
      <c r="AL183" s="60">
        <f>IF(AN183&lt;1,SUMIFS('5th Cycle APR Raw Data-Final'!$S$3:$S$1977,'5th Cycle APR Raw Data-Final'!$A$3:$A$1977,'SB35 Determination Data'!$K183,'5th Cycle APR Raw Data-Final'!$T$3:$T$1977,"&gt;="&amp;'SB35 Determination Data'!$F183,'5th Cycle APR Raw Data-Final'!$T$3:$T$1977,"&lt;"&amp;E183),SUMIFS('5th Cycle APR Raw Data-Final'!$S$3:$S$1977,'5th Cycle APR Raw Data-Final'!$A$3:$A$1977,'SB35 Determination Data'!$K183,'5th Cycle APR Raw Data-Final'!$T$3:$T$1977,"&gt;="&amp;'SB35 Determination Data'!$F183,'5th Cycle APR Raw Data-Final'!$T$3:$T$1977,"&lt;="&amp;G183))</f>
        <v>202</v>
      </c>
      <c r="AM183" s="60">
        <f t="shared" si="21"/>
        <v>4630</v>
      </c>
      <c r="AN183" s="62">
        <f t="shared" si="22"/>
        <v>0.375</v>
      </c>
      <c r="AO183" s="9" t="str">
        <f t="shared" si="23"/>
        <v>YES</v>
      </c>
      <c r="AP183" s="9" t="str">
        <f t="shared" si="24"/>
        <v>NO</v>
      </c>
      <c r="AQ183" s="9" t="str">
        <f t="shared" si="25"/>
        <v>NO</v>
      </c>
      <c r="AR183" s="48" t="str">
        <f>VLOOKUP(K183,'2018Submitted'!$A$2:$C$540,3,FALSE)</f>
        <v>Successful</v>
      </c>
      <c r="AS183" s="9" t="str">
        <f t="shared" si="26"/>
        <v>NO</v>
      </c>
      <c r="AT183" s="9" t="str">
        <f t="shared" si="27"/>
        <v>NO</v>
      </c>
    </row>
    <row r="184" spans="1:46" ht="12.75" customHeight="1" x14ac:dyDescent="0.15">
      <c r="A184" s="9" t="s">
        <v>168</v>
      </c>
      <c r="B184" s="9" t="str">
        <f t="shared" si="0"/>
        <v>HAWAIIAN GARDENS</v>
      </c>
      <c r="C184" s="31">
        <f t="shared" si="1"/>
        <v>0.625</v>
      </c>
      <c r="D184" s="45">
        <f t="shared" si="2"/>
        <v>8</v>
      </c>
      <c r="E184" s="46">
        <f t="shared" si="3"/>
        <v>2018</v>
      </c>
      <c r="F184" s="46">
        <f t="shared" si="4"/>
        <v>2014</v>
      </c>
      <c r="G184" s="46" t="str">
        <f t="shared" si="5"/>
        <v>2021</v>
      </c>
      <c r="H184" s="9" t="str">
        <f t="shared" si="6"/>
        <v>10/15/2013</v>
      </c>
      <c r="I184" s="9" t="str">
        <f t="shared" si="7"/>
        <v>10/15/2021</v>
      </c>
      <c r="J184" s="9" t="s">
        <v>144</v>
      </c>
      <c r="K184" s="49" t="s">
        <v>620</v>
      </c>
      <c r="L184" s="60">
        <f>VLOOKUP(K184,'5th Cycle APR Raw Data-Final'!$A$3:$P$1977,6,FALSE)</f>
        <v>32</v>
      </c>
      <c r="M184" s="60">
        <f>IF(AN184&lt;1,SUMIFS('5th Cycle APR Raw Data-Final'!G$3:G$1977,'5th Cycle APR Raw Data-Final'!$A$3:$A$1977,'SB35 Determination Data'!$K184,'5th Cycle APR Raw Data-Final'!$T$3:$T$1977,"&gt;="&amp;'SB35 Determination Data'!$F184,'5th Cycle APR Raw Data-Final'!$T$3:$T$1977,"&lt;"&amp;E184),SUMIFS('5th Cycle APR Raw Data-Final'!G$3:G$1977,'5th Cycle APR Raw Data-Final'!$A$3:$A$1977,'SB35 Determination Data'!$K184,'5th Cycle APR Raw Data-Final'!$T$3:$T$1977,"&gt;="&amp;'SB35 Determination Data'!$F184,'5th Cycle APR Raw Data-Final'!$T$3:$T$1977,"&lt;="&amp;G184))</f>
        <v>0</v>
      </c>
      <c r="N184" s="60">
        <f>IF(AN184&lt;1,SUMIFS('5th Cycle APR Raw Data-Final'!H$3:H$1977,'5th Cycle APR Raw Data-Final'!$A$3:$A$1977,'SB35 Determination Data'!$K184,'5th Cycle APR Raw Data-Final'!$T$3:$T$1977,"&gt;="&amp;'SB35 Determination Data'!$F184,'5th Cycle APR Raw Data-Final'!$T$3:$T$1977,"&lt;"&amp;E184),SUMIFS('5th Cycle APR Raw Data-Final'!H$3:H$1977,'5th Cycle APR Raw Data-Final'!$A$3:$A$1977,'SB35 Determination Data'!$K184,'5th Cycle APR Raw Data-Final'!$T$3:$T$1977,"&gt;="&amp;'SB35 Determination Data'!$F184,'5th Cycle APR Raw Data-Final'!$T$3:$T$1977,"&lt;="&amp;G184))</f>
        <v>0</v>
      </c>
      <c r="O184" s="60">
        <f>IF(AN184&lt;1,SUMIFS('5th Cycle APR Raw Data-Final'!I$3:I$1977,'5th Cycle APR Raw Data-Final'!$A$3:$A$1977,'SB35 Determination Data'!$K184,'5th Cycle APR Raw Data-Final'!$T$3:$T$1977,"&gt;="&amp;'SB35 Determination Data'!$F184,'5th Cycle APR Raw Data-Final'!$T$3:$T$1977,"&lt;"&amp;E184),SUMIFS('5th Cycle APR Raw Data-Final'!I$3:I$1977,'5th Cycle APR Raw Data-Final'!$A$3:$A$1977,'SB35 Determination Data'!$K184,'5th Cycle APR Raw Data-Final'!$T$3:$T$1977,"&gt;="&amp;'SB35 Determination Data'!$F184,'5th Cycle APR Raw Data-Final'!$T$3:$T$1977,"&lt;="&amp;G184))</f>
        <v>0</v>
      </c>
      <c r="P184" s="60">
        <f t="shared" si="8"/>
        <v>32</v>
      </c>
      <c r="Q184" s="31">
        <f t="shared" si="9"/>
        <v>0</v>
      </c>
      <c r="R184" s="61">
        <f t="shared" si="10"/>
        <v>16</v>
      </c>
      <c r="S184" s="61">
        <f t="shared" si="11"/>
        <v>0</v>
      </c>
      <c r="T184" s="60">
        <f>VLOOKUP(K184,'5th Cycle APR Raw Data-Final'!$A$3:$P$1977,10,FALSE)</f>
        <v>19</v>
      </c>
      <c r="U184" s="60">
        <f>IF(AN184&lt;1,SUMIFS('5th Cycle APR Raw Data-Final'!K$3:K$1977,'5th Cycle APR Raw Data-Final'!$A$3:$A$1977,'SB35 Determination Data'!$K184,'5th Cycle APR Raw Data-Final'!$T$3:$T$1977,"&gt;="&amp;'SB35 Determination Data'!$F184,'5th Cycle APR Raw Data-Final'!$T$3:$T$1977,"&lt;"&amp;E184),SUMIFS('5th Cycle APR Raw Data-Final'!K$3:K$1977,'5th Cycle APR Raw Data-Final'!$A$3:$A$1977,'SB35 Determination Data'!$K184,'5th Cycle APR Raw Data-Final'!$T$3:$T$1977,"&gt;="&amp;'SB35 Determination Data'!$F184,'5th Cycle APR Raw Data-Final'!$T$3:$T$1977,"&lt;="&amp;G184))</f>
        <v>0</v>
      </c>
      <c r="V184" s="60">
        <f>IF(AN184&lt;1,SUMIFS('5th Cycle APR Raw Data-Final'!L$3:L$1977,'5th Cycle APR Raw Data-Final'!$A$3:$A$1977,'SB35 Determination Data'!$K184,'5th Cycle APR Raw Data-Final'!$T$3:$T$1977,"&gt;="&amp;'SB35 Determination Data'!$F184,'5th Cycle APR Raw Data-Final'!$T$3:$T$1977,"&lt;"&amp;E184),SUMIFS('5th Cycle APR Raw Data-Final'!L$3:L$1977,'5th Cycle APR Raw Data-Final'!$A$3:$A$1977,'SB35 Determination Data'!$K184,'5th Cycle APR Raw Data-Final'!$T$3:$T$1977,"&gt;="&amp;'SB35 Determination Data'!$F184,'5th Cycle APR Raw Data-Final'!$T$3:$T$1977,"&lt;="&amp;G184))</f>
        <v>0</v>
      </c>
      <c r="W184" s="60">
        <f>IF(AN184&lt;1,SUMIFS('5th Cycle APR Raw Data-Final'!M$3:M$1977,'5th Cycle APR Raw Data-Final'!$A$3:$A$1977,'SB35 Determination Data'!$K184,'5th Cycle APR Raw Data-Final'!$T$3:$T$1977,"&gt;="&amp;'SB35 Determination Data'!$F184,'5th Cycle APR Raw Data-Final'!$T$3:$T$1977,"&lt;"&amp;E184),SUMIFS('5th Cycle APR Raw Data-Final'!M$3:M$1977,'5th Cycle APR Raw Data-Final'!$A$3:$A$1977,'SB35 Determination Data'!$K184,'5th Cycle APR Raw Data-Final'!$T$3:$T$1977,"&gt;="&amp;'SB35 Determination Data'!$F184,'5th Cycle APR Raw Data-Final'!$T$3:$T$1977,"&lt;="&amp;G184))</f>
        <v>0</v>
      </c>
      <c r="X184" s="60">
        <f t="shared" si="12"/>
        <v>19</v>
      </c>
      <c r="Y184" s="60">
        <f t="shared" si="13"/>
        <v>0</v>
      </c>
      <c r="Z184" s="60">
        <f t="shared" si="14"/>
        <v>19</v>
      </c>
      <c r="AA184" s="31">
        <f t="shared" si="15"/>
        <v>0</v>
      </c>
      <c r="AB184" s="31">
        <f t="shared" si="16"/>
        <v>0</v>
      </c>
      <c r="AC184" s="60">
        <f>VLOOKUP(K184,'5th Cycle APR Raw Data-Final'!$A$3:$P$1977,14,FALSE)</f>
        <v>21</v>
      </c>
      <c r="AD184" s="60">
        <f>IF(AN184&lt;1,SUMIFS('5th Cycle APR Raw Data-Final'!$O$3:$O$1977,'5th Cycle APR Raw Data-Final'!$A$3:$A$1977,'SB35 Determination Data'!$K184,'5th Cycle APR Raw Data-Final'!$T$3:$T$1977,"&gt;="&amp;'SB35 Determination Data'!$F184,'5th Cycle APR Raw Data-Final'!$T$3:$T$1977,"&lt;"&amp;E184),SUMIFS('5th Cycle APR Raw Data-Final'!$O$3:$O$1977,'5th Cycle APR Raw Data-Final'!$A$3:$A$1977,'SB35 Determination Data'!$K184,'5th Cycle APR Raw Data-Final'!$T$3:$T$1977,"&gt;="&amp;'SB35 Determination Data'!$F184,'5th Cycle APR Raw Data-Final'!$T$3:$T$1977,"&lt;="&amp;G184))</f>
        <v>0</v>
      </c>
      <c r="AE184" s="60">
        <f t="shared" si="17"/>
        <v>21</v>
      </c>
      <c r="AF184" s="31">
        <f t="shared" si="18"/>
        <v>0</v>
      </c>
      <c r="AG184" s="60">
        <f>VLOOKUP(K184,'5th Cycle APR Raw Data-Final'!$A$3:$P$1977,16,FALSE)</f>
        <v>57</v>
      </c>
      <c r="AH184" s="60">
        <f>IF(AN184&lt;1,SUMIFS('5th Cycle APR Raw Data-Final'!$Q$3:$Q$1977,'5th Cycle APR Raw Data-Final'!$A$3:$A$1977,'SB35 Determination Data'!$K184,'5th Cycle APR Raw Data-Final'!$T$3:$T$1977,"&gt;="&amp;'SB35 Determination Data'!$F184,'5th Cycle APR Raw Data-Final'!$T$3:$T$1977,"&lt;"&amp;E184),SUMIFS('5th Cycle APR Raw Data-Final'!$Q$3:$Q$1977,'5th Cycle APR Raw Data-Final'!$A$3:$A$1977,'SB35 Determination Data'!$K184,'5th Cycle APR Raw Data-Final'!$T$3:$T$1977,"&gt;="&amp;'SB35 Determination Data'!$F184,'5th Cycle APR Raw Data-Final'!$T$3:$T$1977,"&lt;="&amp;G184))</f>
        <v>0</v>
      </c>
      <c r="AI184" s="60">
        <f t="shared" si="19"/>
        <v>57</v>
      </c>
      <c r="AJ184" s="31">
        <f t="shared" si="20"/>
        <v>0</v>
      </c>
      <c r="AK184" s="60">
        <f>VLOOKUP(K184,'5th Cycle APR Raw Data-Final'!$A$3:$R$1977,18,FALSE)</f>
        <v>129</v>
      </c>
      <c r="AL184" s="60">
        <f>IF(AN184&lt;1,SUMIFS('5th Cycle APR Raw Data-Final'!$S$3:$S$1977,'5th Cycle APR Raw Data-Final'!$A$3:$A$1977,'SB35 Determination Data'!$K184,'5th Cycle APR Raw Data-Final'!$T$3:$T$1977,"&gt;="&amp;'SB35 Determination Data'!$F184,'5th Cycle APR Raw Data-Final'!$T$3:$T$1977,"&lt;"&amp;E184),SUMIFS('5th Cycle APR Raw Data-Final'!$S$3:$S$1977,'5th Cycle APR Raw Data-Final'!$A$3:$A$1977,'SB35 Determination Data'!$K184,'5th Cycle APR Raw Data-Final'!$T$3:$T$1977,"&gt;="&amp;'SB35 Determination Data'!$F184,'5th Cycle APR Raw Data-Final'!$T$3:$T$1977,"&lt;="&amp;G184))</f>
        <v>0</v>
      </c>
      <c r="AM184" s="60">
        <f t="shared" si="21"/>
        <v>129</v>
      </c>
      <c r="AN184" s="62">
        <f t="shared" si="22"/>
        <v>0.5</v>
      </c>
      <c r="AO184" s="9" t="str">
        <f t="shared" si="23"/>
        <v>YES</v>
      </c>
      <c r="AP184" s="9" t="str">
        <f t="shared" si="24"/>
        <v>NO</v>
      </c>
      <c r="AQ184" s="9" t="str">
        <f t="shared" si="25"/>
        <v>NO</v>
      </c>
      <c r="AR184" s="48" t="str">
        <f>VLOOKUP(K184,'2018Submitted'!$A$2:$C$540,3,FALSE)</f>
        <v>Successful</v>
      </c>
      <c r="AS184" s="9" t="str">
        <f t="shared" si="26"/>
        <v>NO</v>
      </c>
      <c r="AT184" s="9" t="str">
        <f t="shared" si="27"/>
        <v>NO</v>
      </c>
    </row>
    <row r="185" spans="1:46" ht="12.75" customHeight="1" x14ac:dyDescent="0.15">
      <c r="A185" s="9" t="s">
        <v>168</v>
      </c>
      <c r="B185" s="9" t="str">
        <f t="shared" si="0"/>
        <v>HAWTHORNE</v>
      </c>
      <c r="C185" s="31">
        <f t="shared" si="1"/>
        <v>0.625</v>
      </c>
      <c r="D185" s="45">
        <f t="shared" si="2"/>
        <v>8</v>
      </c>
      <c r="E185" s="46">
        <f t="shared" si="3"/>
        <v>2018</v>
      </c>
      <c r="F185" s="46">
        <f t="shared" si="4"/>
        <v>2014</v>
      </c>
      <c r="G185" s="46" t="str">
        <f t="shared" si="5"/>
        <v>2021</v>
      </c>
      <c r="H185" s="9" t="str">
        <f t="shared" si="6"/>
        <v>10/15/2013</v>
      </c>
      <c r="I185" s="9" t="str">
        <f t="shared" si="7"/>
        <v>10/15/2021</v>
      </c>
      <c r="J185" s="9" t="s">
        <v>144</v>
      </c>
      <c r="K185" s="49" t="s">
        <v>192</v>
      </c>
      <c r="L185" s="60">
        <f>VLOOKUP(K185,'5th Cycle APR Raw Data-Final'!$A$3:$P$1977,6,FALSE)</f>
        <v>170</v>
      </c>
      <c r="M185" s="60">
        <f>IF(AN185&lt;1,SUMIFS('5th Cycle APR Raw Data-Final'!G$3:G$1977,'5th Cycle APR Raw Data-Final'!$A$3:$A$1977,'SB35 Determination Data'!$K185,'5th Cycle APR Raw Data-Final'!$T$3:$T$1977,"&gt;="&amp;'SB35 Determination Data'!$F185,'5th Cycle APR Raw Data-Final'!$T$3:$T$1977,"&lt;"&amp;E185),SUMIFS('5th Cycle APR Raw Data-Final'!G$3:G$1977,'5th Cycle APR Raw Data-Final'!$A$3:$A$1977,'SB35 Determination Data'!$K185,'5th Cycle APR Raw Data-Final'!$T$3:$T$1977,"&gt;="&amp;'SB35 Determination Data'!$F185,'5th Cycle APR Raw Data-Final'!$T$3:$T$1977,"&lt;="&amp;G185))</f>
        <v>0</v>
      </c>
      <c r="N185" s="60">
        <f>IF(AN185&lt;1,SUMIFS('5th Cycle APR Raw Data-Final'!H$3:H$1977,'5th Cycle APR Raw Data-Final'!$A$3:$A$1977,'SB35 Determination Data'!$K185,'5th Cycle APR Raw Data-Final'!$T$3:$T$1977,"&gt;="&amp;'SB35 Determination Data'!$F185,'5th Cycle APR Raw Data-Final'!$T$3:$T$1977,"&lt;"&amp;E185),SUMIFS('5th Cycle APR Raw Data-Final'!H$3:H$1977,'5th Cycle APR Raw Data-Final'!$A$3:$A$1977,'SB35 Determination Data'!$K185,'5th Cycle APR Raw Data-Final'!$T$3:$T$1977,"&gt;="&amp;'SB35 Determination Data'!$F185,'5th Cycle APR Raw Data-Final'!$T$3:$T$1977,"&lt;="&amp;G185))</f>
        <v>0</v>
      </c>
      <c r="O185" s="60">
        <f>IF(AN185&lt;1,SUMIFS('5th Cycle APR Raw Data-Final'!I$3:I$1977,'5th Cycle APR Raw Data-Final'!$A$3:$A$1977,'SB35 Determination Data'!$K185,'5th Cycle APR Raw Data-Final'!$T$3:$T$1977,"&gt;="&amp;'SB35 Determination Data'!$F185,'5th Cycle APR Raw Data-Final'!$T$3:$T$1977,"&lt;"&amp;E185),SUMIFS('5th Cycle APR Raw Data-Final'!I$3:I$1977,'5th Cycle APR Raw Data-Final'!$A$3:$A$1977,'SB35 Determination Data'!$K185,'5th Cycle APR Raw Data-Final'!$T$3:$T$1977,"&gt;="&amp;'SB35 Determination Data'!$F185,'5th Cycle APR Raw Data-Final'!$T$3:$T$1977,"&lt;="&amp;G185))</f>
        <v>0</v>
      </c>
      <c r="P185" s="60">
        <f t="shared" si="8"/>
        <v>170</v>
      </c>
      <c r="Q185" s="31">
        <f t="shared" si="9"/>
        <v>0</v>
      </c>
      <c r="R185" s="61">
        <f t="shared" si="10"/>
        <v>85</v>
      </c>
      <c r="S185" s="61">
        <f t="shared" si="11"/>
        <v>0</v>
      </c>
      <c r="T185" s="60">
        <f>VLOOKUP(K185,'5th Cycle APR Raw Data-Final'!$A$3:$P$1977,10,FALSE)</f>
        <v>101</v>
      </c>
      <c r="U185" s="60">
        <f>IF(AN185&lt;1,SUMIFS('5th Cycle APR Raw Data-Final'!K$3:K$1977,'5th Cycle APR Raw Data-Final'!$A$3:$A$1977,'SB35 Determination Data'!$K185,'5th Cycle APR Raw Data-Final'!$T$3:$T$1977,"&gt;="&amp;'SB35 Determination Data'!$F185,'5th Cycle APR Raw Data-Final'!$T$3:$T$1977,"&lt;"&amp;E185),SUMIFS('5th Cycle APR Raw Data-Final'!K$3:K$1977,'5th Cycle APR Raw Data-Final'!$A$3:$A$1977,'SB35 Determination Data'!$K185,'5th Cycle APR Raw Data-Final'!$T$3:$T$1977,"&gt;="&amp;'SB35 Determination Data'!$F185,'5th Cycle APR Raw Data-Final'!$T$3:$T$1977,"&lt;="&amp;G185))</f>
        <v>127</v>
      </c>
      <c r="V185" s="60">
        <f>IF(AN185&lt;1,SUMIFS('5th Cycle APR Raw Data-Final'!L$3:L$1977,'5th Cycle APR Raw Data-Final'!$A$3:$A$1977,'SB35 Determination Data'!$K185,'5th Cycle APR Raw Data-Final'!$T$3:$T$1977,"&gt;="&amp;'SB35 Determination Data'!$F185,'5th Cycle APR Raw Data-Final'!$T$3:$T$1977,"&lt;"&amp;E185),SUMIFS('5th Cycle APR Raw Data-Final'!L$3:L$1977,'5th Cycle APR Raw Data-Final'!$A$3:$A$1977,'SB35 Determination Data'!$K185,'5th Cycle APR Raw Data-Final'!$T$3:$T$1977,"&gt;="&amp;'SB35 Determination Data'!$F185,'5th Cycle APR Raw Data-Final'!$T$3:$T$1977,"&lt;="&amp;G185))</f>
        <v>127</v>
      </c>
      <c r="W185" s="60">
        <f>IF(AN185&lt;1,SUMIFS('5th Cycle APR Raw Data-Final'!M$3:M$1977,'5th Cycle APR Raw Data-Final'!$A$3:$A$1977,'SB35 Determination Data'!$K185,'5th Cycle APR Raw Data-Final'!$T$3:$T$1977,"&gt;="&amp;'SB35 Determination Data'!$F185,'5th Cycle APR Raw Data-Final'!$T$3:$T$1977,"&lt;"&amp;E185),SUMIFS('5th Cycle APR Raw Data-Final'!M$3:M$1977,'5th Cycle APR Raw Data-Final'!$A$3:$A$1977,'SB35 Determination Data'!$K185,'5th Cycle APR Raw Data-Final'!$T$3:$T$1977,"&gt;="&amp;'SB35 Determination Data'!$F185,'5th Cycle APR Raw Data-Final'!$T$3:$T$1977,"&lt;="&amp;G185))</f>
        <v>0</v>
      </c>
      <c r="X185" s="60">
        <f t="shared" si="12"/>
        <v>0</v>
      </c>
      <c r="Y185" s="60">
        <f t="shared" si="13"/>
        <v>127</v>
      </c>
      <c r="Z185" s="60">
        <f t="shared" si="14"/>
        <v>0</v>
      </c>
      <c r="AA185" s="31">
        <f t="shared" si="15"/>
        <v>1.2574257425742574</v>
      </c>
      <c r="AB185" s="31">
        <f t="shared" si="16"/>
        <v>1.2574257425742574</v>
      </c>
      <c r="AC185" s="60">
        <f>VLOOKUP(K185,'5th Cycle APR Raw Data-Final'!$A$3:$P$1977,14,FALSE)</f>
        <v>112</v>
      </c>
      <c r="AD185" s="60">
        <f>IF(AN185&lt;1,SUMIFS('5th Cycle APR Raw Data-Final'!$O$3:$O$1977,'5th Cycle APR Raw Data-Final'!$A$3:$A$1977,'SB35 Determination Data'!$K185,'5th Cycle APR Raw Data-Final'!$T$3:$T$1977,"&gt;="&amp;'SB35 Determination Data'!$F185,'5th Cycle APR Raw Data-Final'!$T$3:$T$1977,"&lt;"&amp;E185),SUMIFS('5th Cycle APR Raw Data-Final'!$O$3:$O$1977,'5th Cycle APR Raw Data-Final'!$A$3:$A$1977,'SB35 Determination Data'!$K185,'5th Cycle APR Raw Data-Final'!$T$3:$T$1977,"&gt;="&amp;'SB35 Determination Data'!$F185,'5th Cycle APR Raw Data-Final'!$T$3:$T$1977,"&lt;="&amp;G185))</f>
        <v>39</v>
      </c>
      <c r="AE185" s="60">
        <f t="shared" si="17"/>
        <v>73</v>
      </c>
      <c r="AF185" s="31">
        <f t="shared" si="18"/>
        <v>0.3482142857142857</v>
      </c>
      <c r="AG185" s="60">
        <f>VLOOKUP(K185,'5th Cycle APR Raw Data-Final'!$A$3:$P$1977,16,FALSE)</f>
        <v>300</v>
      </c>
      <c r="AH185" s="60">
        <f>IF(AN185&lt;1,SUMIFS('5th Cycle APR Raw Data-Final'!$Q$3:$Q$1977,'5th Cycle APR Raw Data-Final'!$A$3:$A$1977,'SB35 Determination Data'!$K185,'5th Cycle APR Raw Data-Final'!$T$3:$T$1977,"&gt;="&amp;'SB35 Determination Data'!$F185,'5th Cycle APR Raw Data-Final'!$T$3:$T$1977,"&lt;"&amp;E185),SUMIFS('5th Cycle APR Raw Data-Final'!$Q$3:$Q$1977,'5th Cycle APR Raw Data-Final'!$A$3:$A$1977,'SB35 Determination Data'!$K185,'5th Cycle APR Raw Data-Final'!$T$3:$T$1977,"&gt;="&amp;'SB35 Determination Data'!$F185,'5th Cycle APR Raw Data-Final'!$T$3:$T$1977,"&lt;="&amp;G185))</f>
        <v>361</v>
      </c>
      <c r="AI185" s="60">
        <f t="shared" si="19"/>
        <v>0</v>
      </c>
      <c r="AJ185" s="31">
        <f t="shared" si="20"/>
        <v>1.2033333333333334</v>
      </c>
      <c r="AK185" s="60">
        <f>VLOOKUP(K185,'5th Cycle APR Raw Data-Final'!$A$3:$R$1977,18,FALSE)</f>
        <v>683</v>
      </c>
      <c r="AL185" s="60">
        <f>IF(AN185&lt;1,SUMIFS('5th Cycle APR Raw Data-Final'!$S$3:$S$1977,'5th Cycle APR Raw Data-Final'!$A$3:$A$1977,'SB35 Determination Data'!$K185,'5th Cycle APR Raw Data-Final'!$T$3:$T$1977,"&gt;="&amp;'SB35 Determination Data'!$F185,'5th Cycle APR Raw Data-Final'!$T$3:$T$1977,"&lt;"&amp;E185),SUMIFS('5th Cycle APR Raw Data-Final'!$S$3:$S$1977,'5th Cycle APR Raw Data-Final'!$A$3:$A$1977,'SB35 Determination Data'!$K185,'5th Cycle APR Raw Data-Final'!$T$3:$T$1977,"&gt;="&amp;'SB35 Determination Data'!$F185,'5th Cycle APR Raw Data-Final'!$T$3:$T$1977,"&lt;="&amp;G185))</f>
        <v>527</v>
      </c>
      <c r="AM185" s="60">
        <f t="shared" si="21"/>
        <v>243</v>
      </c>
      <c r="AN185" s="62">
        <f t="shared" si="22"/>
        <v>0.5</v>
      </c>
      <c r="AO185" s="9" t="str">
        <f t="shared" si="23"/>
        <v>NO</v>
      </c>
      <c r="AP185" s="9" t="str">
        <f t="shared" si="24"/>
        <v>YES</v>
      </c>
      <c r="AQ185" s="9" t="str">
        <f t="shared" si="25"/>
        <v>NO</v>
      </c>
      <c r="AR185" s="48" t="str">
        <f>VLOOKUP(K185,'2018Submitted'!$A$2:$C$540,3,FALSE)</f>
        <v>Successful</v>
      </c>
      <c r="AS185" s="9" t="str">
        <f t="shared" si="26"/>
        <v>NO</v>
      </c>
      <c r="AT185" s="9" t="str">
        <f t="shared" si="27"/>
        <v>YES</v>
      </c>
    </row>
    <row r="186" spans="1:46" ht="12.75" customHeight="1" x14ac:dyDescent="0.15">
      <c r="A186" s="9" t="s">
        <v>66</v>
      </c>
      <c r="B186" s="9" t="str">
        <f t="shared" si="0"/>
        <v>HAYWARD</v>
      </c>
      <c r="C186" s="31">
        <f t="shared" si="1"/>
        <v>0.5</v>
      </c>
      <c r="D186" s="45">
        <f t="shared" si="2"/>
        <v>8</v>
      </c>
      <c r="E186" s="46">
        <f t="shared" si="3"/>
        <v>2019</v>
      </c>
      <c r="F186" s="46">
        <f t="shared" si="4"/>
        <v>2015</v>
      </c>
      <c r="G186" s="46">
        <f t="shared" si="5"/>
        <v>2022</v>
      </c>
      <c r="H186" s="9" t="str">
        <f t="shared" si="6"/>
        <v>01/31/2015</v>
      </c>
      <c r="I186" s="9" t="str">
        <f t="shared" si="7"/>
        <v>01/31/2023</v>
      </c>
      <c r="J186" s="9" t="s">
        <v>67</v>
      </c>
      <c r="K186" s="49" t="s">
        <v>74</v>
      </c>
      <c r="L186" s="60">
        <f>VLOOKUP(K186,'5th Cycle APR Raw Data-Final'!$A$3:$P$1977,6,FALSE)</f>
        <v>851</v>
      </c>
      <c r="M186" s="60">
        <f>IF(AN186&lt;1,SUMIFS('5th Cycle APR Raw Data-Final'!G$3:G$1977,'5th Cycle APR Raw Data-Final'!$A$3:$A$1977,'SB35 Determination Data'!$K186,'5th Cycle APR Raw Data-Final'!$T$3:$T$1977,"&gt;="&amp;'SB35 Determination Data'!$F186,'5th Cycle APR Raw Data-Final'!$T$3:$T$1977,"&lt;"&amp;E186),SUMIFS('5th Cycle APR Raw Data-Final'!G$3:G$1977,'5th Cycle APR Raw Data-Final'!$A$3:$A$1977,'SB35 Determination Data'!$K186,'5th Cycle APR Raw Data-Final'!$T$3:$T$1977,"&gt;="&amp;'SB35 Determination Data'!$F186,'5th Cycle APR Raw Data-Final'!$T$3:$T$1977,"&lt;="&amp;G186))</f>
        <v>40</v>
      </c>
      <c r="N186" s="60">
        <f>IF(AN186&lt;1,SUMIFS('5th Cycle APR Raw Data-Final'!H$3:H$1977,'5th Cycle APR Raw Data-Final'!$A$3:$A$1977,'SB35 Determination Data'!$K186,'5th Cycle APR Raw Data-Final'!$T$3:$T$1977,"&gt;="&amp;'SB35 Determination Data'!$F186,'5th Cycle APR Raw Data-Final'!$T$3:$T$1977,"&lt;"&amp;E186),SUMIFS('5th Cycle APR Raw Data-Final'!H$3:H$1977,'5th Cycle APR Raw Data-Final'!$A$3:$A$1977,'SB35 Determination Data'!$K186,'5th Cycle APR Raw Data-Final'!$T$3:$T$1977,"&gt;="&amp;'SB35 Determination Data'!$F186,'5th Cycle APR Raw Data-Final'!$T$3:$T$1977,"&lt;="&amp;G186))</f>
        <v>40</v>
      </c>
      <c r="O186" s="60">
        <f>IF(AN186&lt;1,SUMIFS('5th Cycle APR Raw Data-Final'!I$3:I$1977,'5th Cycle APR Raw Data-Final'!$A$3:$A$1977,'SB35 Determination Data'!$K186,'5th Cycle APR Raw Data-Final'!$T$3:$T$1977,"&gt;="&amp;'SB35 Determination Data'!$F186,'5th Cycle APR Raw Data-Final'!$T$3:$T$1977,"&lt;"&amp;E186),SUMIFS('5th Cycle APR Raw Data-Final'!I$3:I$1977,'5th Cycle APR Raw Data-Final'!$A$3:$A$1977,'SB35 Determination Data'!$K186,'5th Cycle APR Raw Data-Final'!$T$3:$T$1977,"&gt;="&amp;'SB35 Determination Data'!$F186,'5th Cycle APR Raw Data-Final'!$T$3:$T$1977,"&lt;="&amp;G186))</f>
        <v>0</v>
      </c>
      <c r="P186" s="60">
        <f t="shared" si="8"/>
        <v>811</v>
      </c>
      <c r="Q186" s="31">
        <f t="shared" si="9"/>
        <v>4.700352526439483E-2</v>
      </c>
      <c r="R186" s="61">
        <f t="shared" si="10"/>
        <v>426</v>
      </c>
      <c r="S186" s="61">
        <f t="shared" si="11"/>
        <v>0</v>
      </c>
      <c r="T186" s="60">
        <f>VLOOKUP(K186,'5th Cycle APR Raw Data-Final'!$A$3:$P$1977,10,FALSE)</f>
        <v>480</v>
      </c>
      <c r="U186" s="60">
        <f>IF(AN186&lt;1,SUMIFS('5th Cycle APR Raw Data-Final'!K$3:K$1977,'5th Cycle APR Raw Data-Final'!$A$3:$A$1977,'SB35 Determination Data'!$K186,'5th Cycle APR Raw Data-Final'!$T$3:$T$1977,"&gt;="&amp;'SB35 Determination Data'!$F186,'5th Cycle APR Raw Data-Final'!$T$3:$T$1977,"&lt;"&amp;E186),SUMIFS('5th Cycle APR Raw Data-Final'!K$3:K$1977,'5th Cycle APR Raw Data-Final'!$A$3:$A$1977,'SB35 Determination Data'!$K186,'5th Cycle APR Raw Data-Final'!$T$3:$T$1977,"&gt;="&amp;'SB35 Determination Data'!$F186,'5th Cycle APR Raw Data-Final'!$T$3:$T$1977,"&lt;="&amp;G186))</f>
        <v>19</v>
      </c>
      <c r="V186" s="60">
        <f>IF(AN186&lt;1,SUMIFS('5th Cycle APR Raw Data-Final'!L$3:L$1977,'5th Cycle APR Raw Data-Final'!$A$3:$A$1977,'SB35 Determination Data'!$K186,'5th Cycle APR Raw Data-Final'!$T$3:$T$1977,"&gt;="&amp;'SB35 Determination Data'!$F186,'5th Cycle APR Raw Data-Final'!$T$3:$T$1977,"&lt;"&amp;E186),SUMIFS('5th Cycle APR Raw Data-Final'!L$3:L$1977,'5th Cycle APR Raw Data-Final'!$A$3:$A$1977,'SB35 Determination Data'!$K186,'5th Cycle APR Raw Data-Final'!$T$3:$T$1977,"&gt;="&amp;'SB35 Determination Data'!$F186,'5th Cycle APR Raw Data-Final'!$T$3:$T$1977,"&lt;="&amp;G186))</f>
        <v>19</v>
      </c>
      <c r="W186" s="60">
        <f>IF(AN186&lt;1,SUMIFS('5th Cycle APR Raw Data-Final'!M$3:M$1977,'5th Cycle APR Raw Data-Final'!$A$3:$A$1977,'SB35 Determination Data'!$K186,'5th Cycle APR Raw Data-Final'!$T$3:$T$1977,"&gt;="&amp;'SB35 Determination Data'!$F186,'5th Cycle APR Raw Data-Final'!$T$3:$T$1977,"&lt;"&amp;E186),SUMIFS('5th Cycle APR Raw Data-Final'!M$3:M$1977,'5th Cycle APR Raw Data-Final'!$A$3:$A$1977,'SB35 Determination Data'!$K186,'5th Cycle APR Raw Data-Final'!$T$3:$T$1977,"&gt;="&amp;'SB35 Determination Data'!$F186,'5th Cycle APR Raw Data-Final'!$T$3:$T$1977,"&lt;="&amp;G186))</f>
        <v>0</v>
      </c>
      <c r="X186" s="60">
        <f t="shared" si="12"/>
        <v>461</v>
      </c>
      <c r="Y186" s="60">
        <f t="shared" si="13"/>
        <v>19</v>
      </c>
      <c r="Z186" s="60">
        <f t="shared" si="14"/>
        <v>461</v>
      </c>
      <c r="AA186" s="31">
        <f t="shared" si="15"/>
        <v>3.9583333333333331E-2</v>
      </c>
      <c r="AB186" s="31">
        <f t="shared" si="16"/>
        <v>3.9583333333333331E-2</v>
      </c>
      <c r="AC186" s="60">
        <f>VLOOKUP(K186,'5th Cycle APR Raw Data-Final'!$A$3:$P$1977,14,FALSE)</f>
        <v>608</v>
      </c>
      <c r="AD186" s="60">
        <f>IF(AN186&lt;1,SUMIFS('5th Cycle APR Raw Data-Final'!$O$3:$O$1977,'5th Cycle APR Raw Data-Final'!$A$3:$A$1977,'SB35 Determination Data'!$K186,'5th Cycle APR Raw Data-Final'!$T$3:$T$1977,"&gt;="&amp;'SB35 Determination Data'!$F186,'5th Cycle APR Raw Data-Final'!$T$3:$T$1977,"&lt;"&amp;E186),SUMIFS('5th Cycle APR Raw Data-Final'!$O$3:$O$1977,'5th Cycle APR Raw Data-Final'!$A$3:$A$1977,'SB35 Determination Data'!$K186,'5th Cycle APR Raw Data-Final'!$T$3:$T$1977,"&gt;="&amp;'SB35 Determination Data'!$F186,'5th Cycle APR Raw Data-Final'!$T$3:$T$1977,"&lt;="&amp;G186))</f>
        <v>0</v>
      </c>
      <c r="AE186" s="60">
        <f t="shared" si="17"/>
        <v>608</v>
      </c>
      <c r="AF186" s="31">
        <f t="shared" si="18"/>
        <v>0</v>
      </c>
      <c r="AG186" s="60">
        <f>VLOOKUP(K186,'5th Cycle APR Raw Data-Final'!$A$3:$P$1977,16,FALSE)</f>
        <v>1981</v>
      </c>
      <c r="AH186" s="60">
        <f>IF(AN186&lt;1,SUMIFS('5th Cycle APR Raw Data-Final'!$Q$3:$Q$1977,'5th Cycle APR Raw Data-Final'!$A$3:$A$1977,'SB35 Determination Data'!$K186,'5th Cycle APR Raw Data-Final'!$T$3:$T$1977,"&gt;="&amp;'SB35 Determination Data'!$F186,'5th Cycle APR Raw Data-Final'!$T$3:$T$1977,"&lt;"&amp;E186),SUMIFS('5th Cycle APR Raw Data-Final'!$Q$3:$Q$1977,'5th Cycle APR Raw Data-Final'!$A$3:$A$1977,'SB35 Determination Data'!$K186,'5th Cycle APR Raw Data-Final'!$T$3:$T$1977,"&gt;="&amp;'SB35 Determination Data'!$F186,'5th Cycle APR Raw Data-Final'!$T$3:$T$1977,"&lt;="&amp;G186))</f>
        <v>873</v>
      </c>
      <c r="AI186" s="60">
        <f t="shared" si="19"/>
        <v>1108</v>
      </c>
      <c r="AJ186" s="31">
        <f t="shared" si="20"/>
        <v>0.44068652195860675</v>
      </c>
      <c r="AK186" s="60">
        <f>VLOOKUP(K186,'5th Cycle APR Raw Data-Final'!$A$3:$R$1977,18,FALSE)</f>
        <v>3920</v>
      </c>
      <c r="AL186" s="60">
        <f>IF(AN186&lt;1,SUMIFS('5th Cycle APR Raw Data-Final'!$S$3:$S$1977,'5th Cycle APR Raw Data-Final'!$A$3:$A$1977,'SB35 Determination Data'!$K186,'5th Cycle APR Raw Data-Final'!$T$3:$T$1977,"&gt;="&amp;'SB35 Determination Data'!$F186,'5th Cycle APR Raw Data-Final'!$T$3:$T$1977,"&lt;"&amp;E186),SUMIFS('5th Cycle APR Raw Data-Final'!$S$3:$S$1977,'5th Cycle APR Raw Data-Final'!$A$3:$A$1977,'SB35 Determination Data'!$K186,'5th Cycle APR Raw Data-Final'!$T$3:$T$1977,"&gt;="&amp;'SB35 Determination Data'!$F186,'5th Cycle APR Raw Data-Final'!$T$3:$T$1977,"&lt;="&amp;G186))</f>
        <v>932</v>
      </c>
      <c r="AM186" s="60">
        <f t="shared" si="21"/>
        <v>2988</v>
      </c>
      <c r="AN186" s="62">
        <f t="shared" si="22"/>
        <v>0.5</v>
      </c>
      <c r="AO186" s="9" t="str">
        <f t="shared" si="23"/>
        <v>YES</v>
      </c>
      <c r="AP186" s="9" t="str">
        <f t="shared" si="24"/>
        <v>NO</v>
      </c>
      <c r="AQ186" s="9" t="str">
        <f t="shared" si="25"/>
        <v>NO</v>
      </c>
      <c r="AR186" s="48" t="str">
        <f>VLOOKUP(K186,'2018Submitted'!$A$2:$C$540,3,FALSE)</f>
        <v>Successful</v>
      </c>
      <c r="AS186" s="9" t="str">
        <f t="shared" si="26"/>
        <v>NO</v>
      </c>
      <c r="AT186" s="9" t="str">
        <f t="shared" si="27"/>
        <v>NO</v>
      </c>
    </row>
    <row r="187" spans="1:46" ht="12.75" customHeight="1" x14ac:dyDescent="0.15">
      <c r="A187" s="9" t="s">
        <v>528</v>
      </c>
      <c r="B187" s="9" t="str">
        <f t="shared" si="0"/>
        <v>HEALDSBURG</v>
      </c>
      <c r="C187" s="31">
        <f t="shared" si="1"/>
        <v>0.5</v>
      </c>
      <c r="D187" s="45">
        <f t="shared" si="2"/>
        <v>8</v>
      </c>
      <c r="E187" s="46">
        <f t="shared" si="3"/>
        <v>2019</v>
      </c>
      <c r="F187" s="46">
        <f t="shared" si="4"/>
        <v>2015</v>
      </c>
      <c r="G187" s="46">
        <f t="shared" si="5"/>
        <v>2022</v>
      </c>
      <c r="H187" s="9" t="str">
        <f t="shared" si="6"/>
        <v>01/31/2015</v>
      </c>
      <c r="I187" s="9" t="str">
        <f t="shared" si="7"/>
        <v>01/31/2023</v>
      </c>
      <c r="J187" s="9" t="s">
        <v>67</v>
      </c>
      <c r="K187" s="49" t="s">
        <v>573</v>
      </c>
      <c r="L187" s="60">
        <f>VLOOKUP(K187,'5th Cycle APR Raw Data-Final'!$A$3:$P$1977,6,FALSE)</f>
        <v>31</v>
      </c>
      <c r="M187" s="60">
        <f>IF(AN187&lt;1,SUMIFS('5th Cycle APR Raw Data-Final'!G$3:G$1977,'5th Cycle APR Raw Data-Final'!$A$3:$A$1977,'SB35 Determination Data'!$K187,'5th Cycle APR Raw Data-Final'!$T$3:$T$1977,"&gt;="&amp;'SB35 Determination Data'!$F187,'5th Cycle APR Raw Data-Final'!$T$3:$T$1977,"&lt;"&amp;E187),SUMIFS('5th Cycle APR Raw Data-Final'!G$3:G$1977,'5th Cycle APR Raw Data-Final'!$A$3:$A$1977,'SB35 Determination Data'!$K187,'5th Cycle APR Raw Data-Final'!$T$3:$T$1977,"&gt;="&amp;'SB35 Determination Data'!$F187,'5th Cycle APR Raw Data-Final'!$T$3:$T$1977,"&lt;="&amp;G187))</f>
        <v>15</v>
      </c>
      <c r="N187" s="60">
        <f>IF(AN187&lt;1,SUMIFS('5th Cycle APR Raw Data-Final'!H$3:H$1977,'5th Cycle APR Raw Data-Final'!$A$3:$A$1977,'SB35 Determination Data'!$K187,'5th Cycle APR Raw Data-Final'!$T$3:$T$1977,"&gt;="&amp;'SB35 Determination Data'!$F187,'5th Cycle APR Raw Data-Final'!$T$3:$T$1977,"&lt;"&amp;E187),SUMIFS('5th Cycle APR Raw Data-Final'!H$3:H$1977,'5th Cycle APR Raw Data-Final'!$A$3:$A$1977,'SB35 Determination Data'!$K187,'5th Cycle APR Raw Data-Final'!$T$3:$T$1977,"&gt;="&amp;'SB35 Determination Data'!$F187,'5th Cycle APR Raw Data-Final'!$T$3:$T$1977,"&lt;="&amp;G187))</f>
        <v>15</v>
      </c>
      <c r="O187" s="60">
        <f>IF(AN187&lt;1,SUMIFS('5th Cycle APR Raw Data-Final'!I$3:I$1977,'5th Cycle APR Raw Data-Final'!$A$3:$A$1977,'SB35 Determination Data'!$K187,'5th Cycle APR Raw Data-Final'!$T$3:$T$1977,"&gt;="&amp;'SB35 Determination Data'!$F187,'5th Cycle APR Raw Data-Final'!$T$3:$T$1977,"&lt;"&amp;E187),SUMIFS('5th Cycle APR Raw Data-Final'!I$3:I$1977,'5th Cycle APR Raw Data-Final'!$A$3:$A$1977,'SB35 Determination Data'!$K187,'5th Cycle APR Raw Data-Final'!$T$3:$T$1977,"&gt;="&amp;'SB35 Determination Data'!$F187,'5th Cycle APR Raw Data-Final'!$T$3:$T$1977,"&lt;="&amp;G187))</f>
        <v>0</v>
      </c>
      <c r="P187" s="60">
        <f t="shared" si="8"/>
        <v>16</v>
      </c>
      <c r="Q187" s="31">
        <f t="shared" si="9"/>
        <v>0.4838709677419355</v>
      </c>
      <c r="R187" s="61">
        <f t="shared" si="10"/>
        <v>16</v>
      </c>
      <c r="S187" s="61">
        <f t="shared" si="11"/>
        <v>0</v>
      </c>
      <c r="T187" s="60">
        <f>VLOOKUP(K187,'5th Cycle APR Raw Data-Final'!$A$3:$P$1977,10,FALSE)</f>
        <v>24</v>
      </c>
      <c r="U187" s="60">
        <f>IF(AN187&lt;1,SUMIFS('5th Cycle APR Raw Data-Final'!K$3:K$1977,'5th Cycle APR Raw Data-Final'!$A$3:$A$1977,'SB35 Determination Data'!$K187,'5th Cycle APR Raw Data-Final'!$T$3:$T$1977,"&gt;="&amp;'SB35 Determination Data'!$F187,'5th Cycle APR Raw Data-Final'!$T$3:$T$1977,"&lt;"&amp;E187),SUMIFS('5th Cycle APR Raw Data-Final'!K$3:K$1977,'5th Cycle APR Raw Data-Final'!$A$3:$A$1977,'SB35 Determination Data'!$K187,'5th Cycle APR Raw Data-Final'!$T$3:$T$1977,"&gt;="&amp;'SB35 Determination Data'!$F187,'5th Cycle APR Raw Data-Final'!$T$3:$T$1977,"&lt;="&amp;G187))</f>
        <v>25</v>
      </c>
      <c r="V187" s="60">
        <f>IF(AN187&lt;1,SUMIFS('5th Cycle APR Raw Data-Final'!L$3:L$1977,'5th Cycle APR Raw Data-Final'!$A$3:$A$1977,'SB35 Determination Data'!$K187,'5th Cycle APR Raw Data-Final'!$T$3:$T$1977,"&gt;="&amp;'SB35 Determination Data'!$F187,'5th Cycle APR Raw Data-Final'!$T$3:$T$1977,"&lt;"&amp;E187),SUMIFS('5th Cycle APR Raw Data-Final'!L$3:L$1977,'5th Cycle APR Raw Data-Final'!$A$3:$A$1977,'SB35 Determination Data'!$K187,'5th Cycle APR Raw Data-Final'!$T$3:$T$1977,"&gt;="&amp;'SB35 Determination Data'!$F187,'5th Cycle APR Raw Data-Final'!$T$3:$T$1977,"&lt;="&amp;G187))</f>
        <v>25</v>
      </c>
      <c r="W187" s="60">
        <f>IF(AN187&lt;1,SUMIFS('5th Cycle APR Raw Data-Final'!M$3:M$1977,'5th Cycle APR Raw Data-Final'!$A$3:$A$1977,'SB35 Determination Data'!$K187,'5th Cycle APR Raw Data-Final'!$T$3:$T$1977,"&gt;="&amp;'SB35 Determination Data'!$F187,'5th Cycle APR Raw Data-Final'!$T$3:$T$1977,"&lt;"&amp;E187),SUMIFS('5th Cycle APR Raw Data-Final'!M$3:M$1977,'5th Cycle APR Raw Data-Final'!$A$3:$A$1977,'SB35 Determination Data'!$K187,'5th Cycle APR Raw Data-Final'!$T$3:$T$1977,"&gt;="&amp;'SB35 Determination Data'!$F187,'5th Cycle APR Raw Data-Final'!$T$3:$T$1977,"&lt;="&amp;G187))</f>
        <v>0</v>
      </c>
      <c r="X187" s="60">
        <f t="shared" si="12"/>
        <v>0</v>
      </c>
      <c r="Y187" s="60">
        <f t="shared" si="13"/>
        <v>25</v>
      </c>
      <c r="Z187" s="60">
        <f t="shared" si="14"/>
        <v>0</v>
      </c>
      <c r="AA187" s="31">
        <f t="shared" si="15"/>
        <v>1.0416666666666667</v>
      </c>
      <c r="AB187" s="31">
        <f t="shared" si="16"/>
        <v>1.0416666666666667</v>
      </c>
      <c r="AC187" s="60">
        <f>VLOOKUP(K187,'5th Cycle APR Raw Data-Final'!$A$3:$P$1977,14,FALSE)</f>
        <v>26</v>
      </c>
      <c r="AD187" s="60">
        <f>IF(AN187&lt;1,SUMIFS('5th Cycle APR Raw Data-Final'!$O$3:$O$1977,'5th Cycle APR Raw Data-Final'!$A$3:$A$1977,'SB35 Determination Data'!$K187,'5th Cycle APR Raw Data-Final'!$T$3:$T$1977,"&gt;="&amp;'SB35 Determination Data'!$F187,'5th Cycle APR Raw Data-Final'!$T$3:$T$1977,"&lt;"&amp;E187),SUMIFS('5th Cycle APR Raw Data-Final'!$O$3:$O$1977,'5th Cycle APR Raw Data-Final'!$A$3:$A$1977,'SB35 Determination Data'!$K187,'5th Cycle APR Raw Data-Final'!$T$3:$T$1977,"&gt;="&amp;'SB35 Determination Data'!$F187,'5th Cycle APR Raw Data-Final'!$T$3:$T$1977,"&lt;="&amp;G187))</f>
        <v>56</v>
      </c>
      <c r="AE187" s="60">
        <f t="shared" si="17"/>
        <v>0</v>
      </c>
      <c r="AF187" s="31">
        <f t="shared" si="18"/>
        <v>2.1538461538461537</v>
      </c>
      <c r="AG187" s="60">
        <f>VLOOKUP(K187,'5th Cycle APR Raw Data-Final'!$A$3:$P$1977,16,FALSE)</f>
        <v>76</v>
      </c>
      <c r="AH187" s="60">
        <f>IF(AN187&lt;1,SUMIFS('5th Cycle APR Raw Data-Final'!$Q$3:$Q$1977,'5th Cycle APR Raw Data-Final'!$A$3:$A$1977,'SB35 Determination Data'!$K187,'5th Cycle APR Raw Data-Final'!$T$3:$T$1977,"&gt;="&amp;'SB35 Determination Data'!$F187,'5th Cycle APR Raw Data-Final'!$T$3:$T$1977,"&lt;"&amp;E187),SUMIFS('5th Cycle APR Raw Data-Final'!$Q$3:$Q$1977,'5th Cycle APR Raw Data-Final'!$A$3:$A$1977,'SB35 Determination Data'!$K187,'5th Cycle APR Raw Data-Final'!$T$3:$T$1977,"&gt;="&amp;'SB35 Determination Data'!$F187,'5th Cycle APR Raw Data-Final'!$T$3:$T$1977,"&lt;="&amp;G187))</f>
        <v>151</v>
      </c>
      <c r="AI187" s="60">
        <f t="shared" si="19"/>
        <v>0</v>
      </c>
      <c r="AJ187" s="31">
        <f t="shared" si="20"/>
        <v>1.986842105263158</v>
      </c>
      <c r="AK187" s="60">
        <f>VLOOKUP(K187,'5th Cycle APR Raw Data-Final'!$A$3:$R$1977,18,FALSE)</f>
        <v>157</v>
      </c>
      <c r="AL187" s="60">
        <f>IF(AN187&lt;1,SUMIFS('5th Cycle APR Raw Data-Final'!$S$3:$S$1977,'5th Cycle APR Raw Data-Final'!$A$3:$A$1977,'SB35 Determination Data'!$K187,'5th Cycle APR Raw Data-Final'!$T$3:$T$1977,"&gt;="&amp;'SB35 Determination Data'!$F187,'5th Cycle APR Raw Data-Final'!$T$3:$T$1977,"&lt;"&amp;E187),SUMIFS('5th Cycle APR Raw Data-Final'!$S$3:$S$1977,'5th Cycle APR Raw Data-Final'!$A$3:$A$1977,'SB35 Determination Data'!$K187,'5th Cycle APR Raw Data-Final'!$T$3:$T$1977,"&gt;="&amp;'SB35 Determination Data'!$F187,'5th Cycle APR Raw Data-Final'!$T$3:$T$1977,"&lt;="&amp;G187))</f>
        <v>247</v>
      </c>
      <c r="AM187" s="60">
        <f t="shared" si="21"/>
        <v>16</v>
      </c>
      <c r="AN187" s="62">
        <f t="shared" si="22"/>
        <v>0.5</v>
      </c>
      <c r="AO187" s="9" t="str">
        <f t="shared" si="23"/>
        <v>NO</v>
      </c>
      <c r="AP187" s="9" t="str">
        <f t="shared" si="24"/>
        <v>YES</v>
      </c>
      <c r="AQ187" s="9" t="str">
        <f t="shared" si="25"/>
        <v>NO</v>
      </c>
      <c r="AR187" s="48" t="str">
        <f>VLOOKUP(K187,'2018Submitted'!$A$2:$C$540,3,FALSE)</f>
        <v>Successful</v>
      </c>
      <c r="AS187" s="9" t="str">
        <f t="shared" si="26"/>
        <v>NO</v>
      </c>
      <c r="AT187" s="9" t="str">
        <f t="shared" si="27"/>
        <v>YES</v>
      </c>
    </row>
    <row r="188" spans="1:46" ht="12.75" customHeight="1" x14ac:dyDescent="0.15">
      <c r="A188" s="9" t="s">
        <v>316</v>
      </c>
      <c r="B188" s="9" t="str">
        <f t="shared" si="0"/>
        <v>HEMET</v>
      </c>
      <c r="C188" s="31">
        <f t="shared" si="1"/>
        <v>0.625</v>
      </c>
      <c r="D188" s="45">
        <f t="shared" si="2"/>
        <v>8</v>
      </c>
      <c r="E188" s="46">
        <f t="shared" si="3"/>
        <v>2018</v>
      </c>
      <c r="F188" s="46">
        <f t="shared" si="4"/>
        <v>2014</v>
      </c>
      <c r="G188" s="46" t="str">
        <f t="shared" si="5"/>
        <v>2021</v>
      </c>
      <c r="H188" s="9" t="str">
        <f t="shared" si="6"/>
        <v>10/15/2013</v>
      </c>
      <c r="I188" s="9" t="str">
        <f t="shared" si="7"/>
        <v>10/15/2021</v>
      </c>
      <c r="J188" s="9" t="s">
        <v>144</v>
      </c>
      <c r="K188" s="49" t="s">
        <v>325</v>
      </c>
      <c r="L188" s="60">
        <f>VLOOKUP(K188,'5th Cycle APR Raw Data-Final'!$A$3:$P$1977,6,FALSE)</f>
        <v>134</v>
      </c>
      <c r="M188" s="60">
        <f>IF(AN188&lt;1,SUMIFS('5th Cycle APR Raw Data-Final'!G$3:G$1977,'5th Cycle APR Raw Data-Final'!$A$3:$A$1977,'SB35 Determination Data'!$K188,'5th Cycle APR Raw Data-Final'!$T$3:$T$1977,"&gt;="&amp;'SB35 Determination Data'!$F188,'5th Cycle APR Raw Data-Final'!$T$3:$T$1977,"&lt;"&amp;E188),SUMIFS('5th Cycle APR Raw Data-Final'!G$3:G$1977,'5th Cycle APR Raw Data-Final'!$A$3:$A$1977,'SB35 Determination Data'!$K188,'5th Cycle APR Raw Data-Final'!$T$3:$T$1977,"&gt;="&amp;'SB35 Determination Data'!$F188,'5th Cycle APR Raw Data-Final'!$T$3:$T$1977,"&lt;="&amp;G188))</f>
        <v>0</v>
      </c>
      <c r="N188" s="60">
        <f>IF(AN188&lt;1,SUMIFS('5th Cycle APR Raw Data-Final'!H$3:H$1977,'5th Cycle APR Raw Data-Final'!$A$3:$A$1977,'SB35 Determination Data'!$K188,'5th Cycle APR Raw Data-Final'!$T$3:$T$1977,"&gt;="&amp;'SB35 Determination Data'!$F188,'5th Cycle APR Raw Data-Final'!$T$3:$T$1977,"&lt;"&amp;E188),SUMIFS('5th Cycle APR Raw Data-Final'!H$3:H$1977,'5th Cycle APR Raw Data-Final'!$A$3:$A$1977,'SB35 Determination Data'!$K188,'5th Cycle APR Raw Data-Final'!$T$3:$T$1977,"&gt;="&amp;'SB35 Determination Data'!$F188,'5th Cycle APR Raw Data-Final'!$T$3:$T$1977,"&lt;="&amp;G188))</f>
        <v>0</v>
      </c>
      <c r="O188" s="60">
        <f>IF(AN188&lt;1,SUMIFS('5th Cycle APR Raw Data-Final'!I$3:I$1977,'5th Cycle APR Raw Data-Final'!$A$3:$A$1977,'SB35 Determination Data'!$K188,'5th Cycle APR Raw Data-Final'!$T$3:$T$1977,"&gt;="&amp;'SB35 Determination Data'!$F188,'5th Cycle APR Raw Data-Final'!$T$3:$T$1977,"&lt;"&amp;E188),SUMIFS('5th Cycle APR Raw Data-Final'!I$3:I$1977,'5th Cycle APR Raw Data-Final'!$A$3:$A$1977,'SB35 Determination Data'!$K188,'5th Cycle APR Raw Data-Final'!$T$3:$T$1977,"&gt;="&amp;'SB35 Determination Data'!$F188,'5th Cycle APR Raw Data-Final'!$T$3:$T$1977,"&lt;="&amp;G188))</f>
        <v>0</v>
      </c>
      <c r="P188" s="60">
        <f t="shared" si="8"/>
        <v>134</v>
      </c>
      <c r="Q188" s="31">
        <f t="shared" si="9"/>
        <v>0</v>
      </c>
      <c r="R188" s="61">
        <f t="shared" si="10"/>
        <v>67</v>
      </c>
      <c r="S188" s="61">
        <f t="shared" si="11"/>
        <v>0</v>
      </c>
      <c r="T188" s="60">
        <f>VLOOKUP(K188,'5th Cycle APR Raw Data-Final'!$A$3:$P$1977,10,FALSE)</f>
        <v>96</v>
      </c>
      <c r="U188" s="60">
        <f>IF(AN188&lt;1,SUMIFS('5th Cycle APR Raw Data-Final'!K$3:K$1977,'5th Cycle APR Raw Data-Final'!$A$3:$A$1977,'SB35 Determination Data'!$K188,'5th Cycle APR Raw Data-Final'!$T$3:$T$1977,"&gt;="&amp;'SB35 Determination Data'!$F188,'5th Cycle APR Raw Data-Final'!$T$3:$T$1977,"&lt;"&amp;E188),SUMIFS('5th Cycle APR Raw Data-Final'!K$3:K$1977,'5th Cycle APR Raw Data-Final'!$A$3:$A$1977,'SB35 Determination Data'!$K188,'5th Cycle APR Raw Data-Final'!$T$3:$T$1977,"&gt;="&amp;'SB35 Determination Data'!$F188,'5th Cycle APR Raw Data-Final'!$T$3:$T$1977,"&lt;="&amp;G188))</f>
        <v>46</v>
      </c>
      <c r="V188" s="60">
        <f>IF(AN188&lt;1,SUMIFS('5th Cycle APR Raw Data-Final'!L$3:L$1977,'5th Cycle APR Raw Data-Final'!$A$3:$A$1977,'SB35 Determination Data'!$K188,'5th Cycle APR Raw Data-Final'!$T$3:$T$1977,"&gt;="&amp;'SB35 Determination Data'!$F188,'5th Cycle APR Raw Data-Final'!$T$3:$T$1977,"&lt;"&amp;E188),SUMIFS('5th Cycle APR Raw Data-Final'!L$3:L$1977,'5th Cycle APR Raw Data-Final'!$A$3:$A$1977,'SB35 Determination Data'!$K188,'5th Cycle APR Raw Data-Final'!$T$3:$T$1977,"&gt;="&amp;'SB35 Determination Data'!$F188,'5th Cycle APR Raw Data-Final'!$T$3:$T$1977,"&lt;="&amp;G188))</f>
        <v>41</v>
      </c>
      <c r="W188" s="60">
        <f>IF(AN188&lt;1,SUMIFS('5th Cycle APR Raw Data-Final'!M$3:M$1977,'5th Cycle APR Raw Data-Final'!$A$3:$A$1977,'SB35 Determination Data'!$K188,'5th Cycle APR Raw Data-Final'!$T$3:$T$1977,"&gt;="&amp;'SB35 Determination Data'!$F188,'5th Cycle APR Raw Data-Final'!$T$3:$T$1977,"&lt;"&amp;E188),SUMIFS('5th Cycle APR Raw Data-Final'!M$3:M$1977,'5th Cycle APR Raw Data-Final'!$A$3:$A$1977,'SB35 Determination Data'!$K188,'5th Cycle APR Raw Data-Final'!$T$3:$T$1977,"&gt;="&amp;'SB35 Determination Data'!$F188,'5th Cycle APR Raw Data-Final'!$T$3:$T$1977,"&lt;="&amp;G188))</f>
        <v>5</v>
      </c>
      <c r="X188" s="60">
        <f t="shared" si="12"/>
        <v>50</v>
      </c>
      <c r="Y188" s="60">
        <f t="shared" si="13"/>
        <v>46</v>
      </c>
      <c r="Z188" s="60">
        <f t="shared" si="14"/>
        <v>50</v>
      </c>
      <c r="AA188" s="31">
        <f t="shared" si="15"/>
        <v>0.47916666666666669</v>
      </c>
      <c r="AB188" s="31">
        <f t="shared" si="16"/>
        <v>0.47916666666666669</v>
      </c>
      <c r="AC188" s="60">
        <f>VLOOKUP(K188,'5th Cycle APR Raw Data-Final'!$A$3:$P$1977,14,FALSE)</f>
        <v>112</v>
      </c>
      <c r="AD188" s="60">
        <f>IF(AN188&lt;1,SUMIFS('5th Cycle APR Raw Data-Final'!$O$3:$O$1977,'5th Cycle APR Raw Data-Final'!$A$3:$A$1977,'SB35 Determination Data'!$K188,'5th Cycle APR Raw Data-Final'!$T$3:$T$1977,"&gt;="&amp;'SB35 Determination Data'!$F188,'5th Cycle APR Raw Data-Final'!$T$3:$T$1977,"&lt;"&amp;E188),SUMIFS('5th Cycle APR Raw Data-Final'!$O$3:$O$1977,'5th Cycle APR Raw Data-Final'!$A$3:$A$1977,'SB35 Determination Data'!$K188,'5th Cycle APR Raw Data-Final'!$T$3:$T$1977,"&gt;="&amp;'SB35 Determination Data'!$F188,'5th Cycle APR Raw Data-Final'!$T$3:$T$1977,"&lt;="&amp;G188))</f>
        <v>217</v>
      </c>
      <c r="AE188" s="60">
        <f t="shared" si="17"/>
        <v>0</v>
      </c>
      <c r="AF188" s="31">
        <f t="shared" si="18"/>
        <v>1.9375</v>
      </c>
      <c r="AG188" s="60">
        <f>VLOOKUP(K188,'5th Cycle APR Raw Data-Final'!$A$3:$P$1977,16,FALSE)</f>
        <v>262</v>
      </c>
      <c r="AH188" s="60">
        <f>IF(AN188&lt;1,SUMIFS('5th Cycle APR Raw Data-Final'!$Q$3:$Q$1977,'5th Cycle APR Raw Data-Final'!$A$3:$A$1977,'SB35 Determination Data'!$K188,'5th Cycle APR Raw Data-Final'!$T$3:$T$1977,"&gt;="&amp;'SB35 Determination Data'!$F188,'5th Cycle APR Raw Data-Final'!$T$3:$T$1977,"&lt;"&amp;E188),SUMIFS('5th Cycle APR Raw Data-Final'!$Q$3:$Q$1977,'5th Cycle APR Raw Data-Final'!$A$3:$A$1977,'SB35 Determination Data'!$K188,'5th Cycle APR Raw Data-Final'!$T$3:$T$1977,"&gt;="&amp;'SB35 Determination Data'!$F188,'5th Cycle APR Raw Data-Final'!$T$3:$T$1977,"&lt;="&amp;G188))</f>
        <v>69</v>
      </c>
      <c r="AI188" s="60">
        <f t="shared" si="19"/>
        <v>193</v>
      </c>
      <c r="AJ188" s="31">
        <f t="shared" si="20"/>
        <v>0.26335877862595419</v>
      </c>
      <c r="AK188" s="60">
        <f>VLOOKUP(K188,'5th Cycle APR Raw Data-Final'!$A$3:$R$1977,18,FALSE)</f>
        <v>604</v>
      </c>
      <c r="AL188" s="60">
        <f>IF(AN188&lt;1,SUMIFS('5th Cycle APR Raw Data-Final'!$S$3:$S$1977,'5th Cycle APR Raw Data-Final'!$A$3:$A$1977,'SB35 Determination Data'!$K188,'5th Cycle APR Raw Data-Final'!$T$3:$T$1977,"&gt;="&amp;'SB35 Determination Data'!$F188,'5th Cycle APR Raw Data-Final'!$T$3:$T$1977,"&lt;"&amp;E188),SUMIFS('5th Cycle APR Raw Data-Final'!$S$3:$S$1977,'5th Cycle APR Raw Data-Final'!$A$3:$A$1977,'SB35 Determination Data'!$K188,'5th Cycle APR Raw Data-Final'!$T$3:$T$1977,"&gt;="&amp;'SB35 Determination Data'!$F188,'5th Cycle APR Raw Data-Final'!$T$3:$T$1977,"&lt;="&amp;G188))</f>
        <v>332</v>
      </c>
      <c r="AM188" s="60">
        <f t="shared" si="21"/>
        <v>377</v>
      </c>
      <c r="AN188" s="62">
        <f t="shared" si="22"/>
        <v>0.5</v>
      </c>
      <c r="AO188" s="9" t="str">
        <f t="shared" si="23"/>
        <v>YES</v>
      </c>
      <c r="AP188" s="9" t="str">
        <f t="shared" si="24"/>
        <v>NO</v>
      </c>
      <c r="AQ188" s="9" t="str">
        <f t="shared" si="25"/>
        <v>NO</v>
      </c>
      <c r="AR188" s="48" t="str">
        <f>VLOOKUP(K188,'2018Submitted'!$A$2:$C$540,3,FALSE)</f>
        <v>Successful</v>
      </c>
      <c r="AS188" s="9" t="str">
        <f t="shared" si="26"/>
        <v>NO</v>
      </c>
      <c r="AT188" s="9" t="str">
        <f t="shared" si="27"/>
        <v>NO</v>
      </c>
    </row>
    <row r="189" spans="1:46" ht="12.75" customHeight="1" x14ac:dyDescent="0.15">
      <c r="A189" s="9" t="s">
        <v>99</v>
      </c>
      <c r="B189" s="9" t="str">
        <f t="shared" si="0"/>
        <v>HERCULES</v>
      </c>
      <c r="C189" s="31">
        <f t="shared" si="1"/>
        <v>0.5</v>
      </c>
      <c r="D189" s="45">
        <f t="shared" si="2"/>
        <v>8</v>
      </c>
      <c r="E189" s="46">
        <f t="shared" si="3"/>
        <v>2019</v>
      </c>
      <c r="F189" s="46">
        <f t="shared" si="4"/>
        <v>2015</v>
      </c>
      <c r="G189" s="46">
        <f t="shared" si="5"/>
        <v>2022</v>
      </c>
      <c r="H189" s="9" t="str">
        <f t="shared" si="6"/>
        <v>01/31/2015</v>
      </c>
      <c r="I189" s="9" t="str">
        <f t="shared" si="7"/>
        <v>01/31/2023</v>
      </c>
      <c r="J189" s="9" t="s">
        <v>67</v>
      </c>
      <c r="K189" s="49" t="s">
        <v>107</v>
      </c>
      <c r="L189" s="60">
        <f>VLOOKUP(K189,'5th Cycle APR Raw Data-Final'!$A$3:$P$1977,6,FALSE)</f>
        <v>220</v>
      </c>
      <c r="M189" s="60">
        <f>IF(AN189&lt;1,SUMIFS('5th Cycle APR Raw Data-Final'!G$3:G$1977,'5th Cycle APR Raw Data-Final'!$A$3:$A$1977,'SB35 Determination Data'!$K189,'5th Cycle APR Raw Data-Final'!$T$3:$T$1977,"&gt;="&amp;'SB35 Determination Data'!$F189,'5th Cycle APR Raw Data-Final'!$T$3:$T$1977,"&lt;"&amp;E189),SUMIFS('5th Cycle APR Raw Data-Final'!G$3:G$1977,'5th Cycle APR Raw Data-Final'!$A$3:$A$1977,'SB35 Determination Data'!$K189,'5th Cycle APR Raw Data-Final'!$T$3:$T$1977,"&gt;="&amp;'SB35 Determination Data'!$F189,'5th Cycle APR Raw Data-Final'!$T$3:$T$1977,"&lt;="&amp;G189))</f>
        <v>0</v>
      </c>
      <c r="N189" s="60">
        <f>IF(AN189&lt;1,SUMIFS('5th Cycle APR Raw Data-Final'!H$3:H$1977,'5th Cycle APR Raw Data-Final'!$A$3:$A$1977,'SB35 Determination Data'!$K189,'5th Cycle APR Raw Data-Final'!$T$3:$T$1977,"&gt;="&amp;'SB35 Determination Data'!$F189,'5th Cycle APR Raw Data-Final'!$T$3:$T$1977,"&lt;"&amp;E189),SUMIFS('5th Cycle APR Raw Data-Final'!H$3:H$1977,'5th Cycle APR Raw Data-Final'!$A$3:$A$1977,'SB35 Determination Data'!$K189,'5th Cycle APR Raw Data-Final'!$T$3:$T$1977,"&gt;="&amp;'SB35 Determination Data'!$F189,'5th Cycle APR Raw Data-Final'!$T$3:$T$1977,"&lt;="&amp;G189))</f>
        <v>0</v>
      </c>
      <c r="O189" s="60">
        <f>IF(AN189&lt;1,SUMIFS('5th Cycle APR Raw Data-Final'!I$3:I$1977,'5th Cycle APR Raw Data-Final'!$A$3:$A$1977,'SB35 Determination Data'!$K189,'5th Cycle APR Raw Data-Final'!$T$3:$T$1977,"&gt;="&amp;'SB35 Determination Data'!$F189,'5th Cycle APR Raw Data-Final'!$T$3:$T$1977,"&lt;"&amp;E189),SUMIFS('5th Cycle APR Raw Data-Final'!I$3:I$1977,'5th Cycle APR Raw Data-Final'!$A$3:$A$1977,'SB35 Determination Data'!$K189,'5th Cycle APR Raw Data-Final'!$T$3:$T$1977,"&gt;="&amp;'SB35 Determination Data'!$F189,'5th Cycle APR Raw Data-Final'!$T$3:$T$1977,"&lt;="&amp;G189))</f>
        <v>0</v>
      </c>
      <c r="P189" s="60">
        <f t="shared" si="8"/>
        <v>220</v>
      </c>
      <c r="Q189" s="31">
        <f t="shared" si="9"/>
        <v>0</v>
      </c>
      <c r="R189" s="61">
        <f t="shared" si="10"/>
        <v>110</v>
      </c>
      <c r="S189" s="61">
        <f t="shared" si="11"/>
        <v>0</v>
      </c>
      <c r="T189" s="60">
        <f>VLOOKUP(K189,'5th Cycle APR Raw Data-Final'!$A$3:$P$1977,10,FALSE)</f>
        <v>118</v>
      </c>
      <c r="U189" s="60">
        <f>IF(AN189&lt;1,SUMIFS('5th Cycle APR Raw Data-Final'!K$3:K$1977,'5th Cycle APR Raw Data-Final'!$A$3:$A$1977,'SB35 Determination Data'!$K189,'5th Cycle APR Raw Data-Final'!$T$3:$T$1977,"&gt;="&amp;'SB35 Determination Data'!$F189,'5th Cycle APR Raw Data-Final'!$T$3:$T$1977,"&lt;"&amp;E189),SUMIFS('5th Cycle APR Raw Data-Final'!K$3:K$1977,'5th Cycle APR Raw Data-Final'!$A$3:$A$1977,'SB35 Determination Data'!$K189,'5th Cycle APR Raw Data-Final'!$T$3:$T$1977,"&gt;="&amp;'SB35 Determination Data'!$F189,'5th Cycle APR Raw Data-Final'!$T$3:$T$1977,"&lt;="&amp;G189))</f>
        <v>1</v>
      </c>
      <c r="V189" s="60">
        <f>IF(AN189&lt;1,SUMIFS('5th Cycle APR Raw Data-Final'!L$3:L$1977,'5th Cycle APR Raw Data-Final'!$A$3:$A$1977,'SB35 Determination Data'!$K189,'5th Cycle APR Raw Data-Final'!$T$3:$T$1977,"&gt;="&amp;'SB35 Determination Data'!$F189,'5th Cycle APR Raw Data-Final'!$T$3:$T$1977,"&lt;"&amp;E189),SUMIFS('5th Cycle APR Raw Data-Final'!L$3:L$1977,'5th Cycle APR Raw Data-Final'!$A$3:$A$1977,'SB35 Determination Data'!$K189,'5th Cycle APR Raw Data-Final'!$T$3:$T$1977,"&gt;="&amp;'SB35 Determination Data'!$F189,'5th Cycle APR Raw Data-Final'!$T$3:$T$1977,"&lt;="&amp;G189))</f>
        <v>0</v>
      </c>
      <c r="W189" s="60">
        <f>IF(AN189&lt;1,SUMIFS('5th Cycle APR Raw Data-Final'!M$3:M$1977,'5th Cycle APR Raw Data-Final'!$A$3:$A$1977,'SB35 Determination Data'!$K189,'5th Cycle APR Raw Data-Final'!$T$3:$T$1977,"&gt;="&amp;'SB35 Determination Data'!$F189,'5th Cycle APR Raw Data-Final'!$T$3:$T$1977,"&lt;"&amp;E189),SUMIFS('5th Cycle APR Raw Data-Final'!M$3:M$1977,'5th Cycle APR Raw Data-Final'!$A$3:$A$1977,'SB35 Determination Data'!$K189,'5th Cycle APR Raw Data-Final'!$T$3:$T$1977,"&gt;="&amp;'SB35 Determination Data'!$F189,'5th Cycle APR Raw Data-Final'!$T$3:$T$1977,"&lt;="&amp;G189))</f>
        <v>1</v>
      </c>
      <c r="X189" s="60">
        <f t="shared" si="12"/>
        <v>117</v>
      </c>
      <c r="Y189" s="60">
        <f t="shared" si="13"/>
        <v>1</v>
      </c>
      <c r="Z189" s="60">
        <f t="shared" si="14"/>
        <v>117</v>
      </c>
      <c r="AA189" s="31">
        <f t="shared" si="15"/>
        <v>8.4745762711864406E-3</v>
      </c>
      <c r="AB189" s="31">
        <f t="shared" si="16"/>
        <v>8.4745762711864406E-3</v>
      </c>
      <c r="AC189" s="60">
        <f>VLOOKUP(K189,'5th Cycle APR Raw Data-Final'!$A$3:$P$1977,14,FALSE)</f>
        <v>100</v>
      </c>
      <c r="AD189" s="60">
        <f>IF(AN189&lt;1,SUMIFS('5th Cycle APR Raw Data-Final'!$O$3:$O$1977,'5th Cycle APR Raw Data-Final'!$A$3:$A$1977,'SB35 Determination Data'!$K189,'5th Cycle APR Raw Data-Final'!$T$3:$T$1977,"&gt;="&amp;'SB35 Determination Data'!$F189,'5th Cycle APR Raw Data-Final'!$T$3:$T$1977,"&lt;"&amp;E189),SUMIFS('5th Cycle APR Raw Data-Final'!$O$3:$O$1977,'5th Cycle APR Raw Data-Final'!$A$3:$A$1977,'SB35 Determination Data'!$K189,'5th Cycle APR Raw Data-Final'!$T$3:$T$1977,"&gt;="&amp;'SB35 Determination Data'!$F189,'5th Cycle APR Raw Data-Final'!$T$3:$T$1977,"&lt;="&amp;G189))</f>
        <v>0</v>
      </c>
      <c r="AE189" s="60">
        <f t="shared" si="17"/>
        <v>100</v>
      </c>
      <c r="AF189" s="31">
        <f t="shared" si="18"/>
        <v>0</v>
      </c>
      <c r="AG189" s="60">
        <f>VLOOKUP(K189,'5th Cycle APR Raw Data-Final'!$A$3:$P$1977,16,FALSE)</f>
        <v>244</v>
      </c>
      <c r="AH189" s="60">
        <f>IF(AN189&lt;1,SUMIFS('5th Cycle APR Raw Data-Final'!$Q$3:$Q$1977,'5th Cycle APR Raw Data-Final'!$A$3:$A$1977,'SB35 Determination Data'!$K189,'5th Cycle APR Raw Data-Final'!$T$3:$T$1977,"&gt;="&amp;'SB35 Determination Data'!$F189,'5th Cycle APR Raw Data-Final'!$T$3:$T$1977,"&lt;"&amp;E189),SUMIFS('5th Cycle APR Raw Data-Final'!$Q$3:$Q$1977,'5th Cycle APR Raw Data-Final'!$A$3:$A$1977,'SB35 Determination Data'!$K189,'5th Cycle APR Raw Data-Final'!$T$3:$T$1977,"&gt;="&amp;'SB35 Determination Data'!$F189,'5th Cycle APR Raw Data-Final'!$T$3:$T$1977,"&lt;="&amp;G189))</f>
        <v>488</v>
      </c>
      <c r="AI189" s="60">
        <f t="shared" si="19"/>
        <v>0</v>
      </c>
      <c r="AJ189" s="31">
        <f t="shared" si="20"/>
        <v>2</v>
      </c>
      <c r="AK189" s="60">
        <f>VLOOKUP(K189,'5th Cycle APR Raw Data-Final'!$A$3:$R$1977,18,FALSE)</f>
        <v>682</v>
      </c>
      <c r="AL189" s="60">
        <f>IF(AN189&lt;1,SUMIFS('5th Cycle APR Raw Data-Final'!$S$3:$S$1977,'5th Cycle APR Raw Data-Final'!$A$3:$A$1977,'SB35 Determination Data'!$K189,'5th Cycle APR Raw Data-Final'!$T$3:$T$1977,"&gt;="&amp;'SB35 Determination Data'!$F189,'5th Cycle APR Raw Data-Final'!$T$3:$T$1977,"&lt;"&amp;E189),SUMIFS('5th Cycle APR Raw Data-Final'!$S$3:$S$1977,'5th Cycle APR Raw Data-Final'!$A$3:$A$1977,'SB35 Determination Data'!$K189,'5th Cycle APR Raw Data-Final'!$T$3:$T$1977,"&gt;="&amp;'SB35 Determination Data'!$F189,'5th Cycle APR Raw Data-Final'!$T$3:$T$1977,"&lt;="&amp;G189))</f>
        <v>489</v>
      </c>
      <c r="AM189" s="60">
        <f t="shared" si="21"/>
        <v>437</v>
      </c>
      <c r="AN189" s="62">
        <f t="shared" si="22"/>
        <v>0.5</v>
      </c>
      <c r="AO189" s="9" t="str">
        <f t="shared" si="23"/>
        <v>NO</v>
      </c>
      <c r="AP189" s="9" t="str">
        <f t="shared" si="24"/>
        <v>YES</v>
      </c>
      <c r="AQ189" s="9" t="str">
        <f t="shared" si="25"/>
        <v>NO</v>
      </c>
      <c r="AR189" s="48" t="str">
        <f>VLOOKUP(K189,'2018Submitted'!$A$2:$C$540,3,FALSE)</f>
        <v>Successful</v>
      </c>
      <c r="AS189" s="9" t="str">
        <f t="shared" si="26"/>
        <v>NO</v>
      </c>
      <c r="AT189" s="9" t="str">
        <f t="shared" si="27"/>
        <v>YES</v>
      </c>
    </row>
    <row r="190" spans="1:46" ht="12.75" customHeight="1" x14ac:dyDescent="0.15">
      <c r="A190" s="9" t="s">
        <v>168</v>
      </c>
      <c r="B190" s="9" t="str">
        <f t="shared" si="0"/>
        <v>HERMOSA BEACH</v>
      </c>
      <c r="C190" s="31">
        <f t="shared" si="1"/>
        <v>0.625</v>
      </c>
      <c r="D190" s="45">
        <f t="shared" si="2"/>
        <v>8</v>
      </c>
      <c r="E190" s="46">
        <f t="shared" si="3"/>
        <v>2018</v>
      </c>
      <c r="F190" s="46">
        <f t="shared" si="4"/>
        <v>2014</v>
      </c>
      <c r="G190" s="46" t="str">
        <f t="shared" si="5"/>
        <v>2021</v>
      </c>
      <c r="H190" s="9" t="str">
        <f t="shared" si="6"/>
        <v>10/15/2013</v>
      </c>
      <c r="I190" s="9" t="str">
        <f t="shared" si="7"/>
        <v>10/15/2021</v>
      </c>
      <c r="J190" s="9" t="s">
        <v>144</v>
      </c>
      <c r="K190" s="49" t="s">
        <v>624</v>
      </c>
      <c r="L190" s="60">
        <f>VLOOKUP(K190,'5th Cycle APR Raw Data-Final'!$A$3:$P$1977,6,FALSE)</f>
        <v>1</v>
      </c>
      <c r="M190" s="60">
        <f>IF(AN190&lt;1,SUMIFS('5th Cycle APR Raw Data-Final'!G$3:G$1977,'5th Cycle APR Raw Data-Final'!$A$3:$A$1977,'SB35 Determination Data'!$K190,'5th Cycle APR Raw Data-Final'!$T$3:$T$1977,"&gt;="&amp;'SB35 Determination Data'!$F190,'5th Cycle APR Raw Data-Final'!$T$3:$T$1977,"&lt;"&amp;E190),SUMIFS('5th Cycle APR Raw Data-Final'!G$3:G$1977,'5th Cycle APR Raw Data-Final'!$A$3:$A$1977,'SB35 Determination Data'!$K190,'5th Cycle APR Raw Data-Final'!$T$3:$T$1977,"&gt;="&amp;'SB35 Determination Data'!$F190,'5th Cycle APR Raw Data-Final'!$T$3:$T$1977,"&lt;="&amp;G190))</f>
        <v>0</v>
      </c>
      <c r="N190" s="60">
        <f>IF(AN190&lt;1,SUMIFS('5th Cycle APR Raw Data-Final'!H$3:H$1977,'5th Cycle APR Raw Data-Final'!$A$3:$A$1977,'SB35 Determination Data'!$K190,'5th Cycle APR Raw Data-Final'!$T$3:$T$1977,"&gt;="&amp;'SB35 Determination Data'!$F190,'5th Cycle APR Raw Data-Final'!$T$3:$T$1977,"&lt;"&amp;E190),SUMIFS('5th Cycle APR Raw Data-Final'!H$3:H$1977,'5th Cycle APR Raw Data-Final'!$A$3:$A$1977,'SB35 Determination Data'!$K190,'5th Cycle APR Raw Data-Final'!$T$3:$T$1977,"&gt;="&amp;'SB35 Determination Data'!$F190,'5th Cycle APR Raw Data-Final'!$T$3:$T$1977,"&lt;="&amp;G190))</f>
        <v>0</v>
      </c>
      <c r="O190" s="60">
        <f>IF(AN190&lt;1,SUMIFS('5th Cycle APR Raw Data-Final'!I$3:I$1977,'5th Cycle APR Raw Data-Final'!$A$3:$A$1977,'SB35 Determination Data'!$K190,'5th Cycle APR Raw Data-Final'!$T$3:$T$1977,"&gt;="&amp;'SB35 Determination Data'!$F190,'5th Cycle APR Raw Data-Final'!$T$3:$T$1977,"&lt;"&amp;E190),SUMIFS('5th Cycle APR Raw Data-Final'!I$3:I$1977,'5th Cycle APR Raw Data-Final'!$A$3:$A$1977,'SB35 Determination Data'!$K190,'5th Cycle APR Raw Data-Final'!$T$3:$T$1977,"&gt;="&amp;'SB35 Determination Data'!$F190,'5th Cycle APR Raw Data-Final'!$T$3:$T$1977,"&lt;="&amp;G190))</f>
        <v>0</v>
      </c>
      <c r="P190" s="60">
        <f t="shared" si="8"/>
        <v>1</v>
      </c>
      <c r="Q190" s="31">
        <f t="shared" si="9"/>
        <v>0</v>
      </c>
      <c r="R190" s="61">
        <f t="shared" si="10"/>
        <v>1</v>
      </c>
      <c r="S190" s="61">
        <f t="shared" si="11"/>
        <v>0</v>
      </c>
      <c r="T190" s="60">
        <f>VLOOKUP(K190,'5th Cycle APR Raw Data-Final'!$A$3:$P$1977,10,FALSE)</f>
        <v>1</v>
      </c>
      <c r="U190" s="60">
        <f>IF(AN190&lt;1,SUMIFS('5th Cycle APR Raw Data-Final'!K$3:K$1977,'5th Cycle APR Raw Data-Final'!$A$3:$A$1977,'SB35 Determination Data'!$K190,'5th Cycle APR Raw Data-Final'!$T$3:$T$1977,"&gt;="&amp;'SB35 Determination Data'!$F190,'5th Cycle APR Raw Data-Final'!$T$3:$T$1977,"&lt;"&amp;E190),SUMIFS('5th Cycle APR Raw Data-Final'!K$3:K$1977,'5th Cycle APR Raw Data-Final'!$A$3:$A$1977,'SB35 Determination Data'!$K190,'5th Cycle APR Raw Data-Final'!$T$3:$T$1977,"&gt;="&amp;'SB35 Determination Data'!$F190,'5th Cycle APR Raw Data-Final'!$T$3:$T$1977,"&lt;="&amp;G190))</f>
        <v>0</v>
      </c>
      <c r="V190" s="60">
        <f>IF(AN190&lt;1,SUMIFS('5th Cycle APR Raw Data-Final'!L$3:L$1977,'5th Cycle APR Raw Data-Final'!$A$3:$A$1977,'SB35 Determination Data'!$K190,'5th Cycle APR Raw Data-Final'!$T$3:$T$1977,"&gt;="&amp;'SB35 Determination Data'!$F190,'5th Cycle APR Raw Data-Final'!$T$3:$T$1977,"&lt;"&amp;E190),SUMIFS('5th Cycle APR Raw Data-Final'!L$3:L$1977,'5th Cycle APR Raw Data-Final'!$A$3:$A$1977,'SB35 Determination Data'!$K190,'5th Cycle APR Raw Data-Final'!$T$3:$T$1977,"&gt;="&amp;'SB35 Determination Data'!$F190,'5th Cycle APR Raw Data-Final'!$T$3:$T$1977,"&lt;="&amp;G190))</f>
        <v>0</v>
      </c>
      <c r="W190" s="60">
        <f>IF(AN190&lt;1,SUMIFS('5th Cycle APR Raw Data-Final'!M$3:M$1977,'5th Cycle APR Raw Data-Final'!$A$3:$A$1977,'SB35 Determination Data'!$K190,'5th Cycle APR Raw Data-Final'!$T$3:$T$1977,"&gt;="&amp;'SB35 Determination Data'!$F190,'5th Cycle APR Raw Data-Final'!$T$3:$T$1977,"&lt;"&amp;E190),SUMIFS('5th Cycle APR Raw Data-Final'!M$3:M$1977,'5th Cycle APR Raw Data-Final'!$A$3:$A$1977,'SB35 Determination Data'!$K190,'5th Cycle APR Raw Data-Final'!$T$3:$T$1977,"&gt;="&amp;'SB35 Determination Data'!$F190,'5th Cycle APR Raw Data-Final'!$T$3:$T$1977,"&lt;="&amp;G190))</f>
        <v>0</v>
      </c>
      <c r="X190" s="60">
        <f t="shared" si="12"/>
        <v>1</v>
      </c>
      <c r="Y190" s="60">
        <f t="shared" si="13"/>
        <v>0</v>
      </c>
      <c r="Z190" s="60">
        <f t="shared" si="14"/>
        <v>1</v>
      </c>
      <c r="AA190" s="31">
        <f t="shared" si="15"/>
        <v>0</v>
      </c>
      <c r="AB190" s="31">
        <f t="shared" si="16"/>
        <v>0</v>
      </c>
      <c r="AC190" s="60">
        <f>VLOOKUP(K190,'5th Cycle APR Raw Data-Final'!$A$3:$P$1977,14,FALSE)</f>
        <v>0</v>
      </c>
      <c r="AD190" s="60">
        <f>IF(AN190&lt;1,SUMIFS('5th Cycle APR Raw Data-Final'!$O$3:$O$1977,'5th Cycle APR Raw Data-Final'!$A$3:$A$1977,'SB35 Determination Data'!$K190,'5th Cycle APR Raw Data-Final'!$T$3:$T$1977,"&gt;="&amp;'SB35 Determination Data'!$F190,'5th Cycle APR Raw Data-Final'!$T$3:$T$1977,"&lt;"&amp;E190),SUMIFS('5th Cycle APR Raw Data-Final'!$O$3:$O$1977,'5th Cycle APR Raw Data-Final'!$A$3:$A$1977,'SB35 Determination Data'!$K190,'5th Cycle APR Raw Data-Final'!$T$3:$T$1977,"&gt;="&amp;'SB35 Determination Data'!$F190,'5th Cycle APR Raw Data-Final'!$T$3:$T$1977,"&lt;="&amp;G190))</f>
        <v>0</v>
      </c>
      <c r="AE190" s="60">
        <f t="shared" si="17"/>
        <v>0</v>
      </c>
      <c r="AF190" s="31" t="str">
        <f t="shared" si="18"/>
        <v>*</v>
      </c>
      <c r="AG190" s="60">
        <f>VLOOKUP(K190,'5th Cycle APR Raw Data-Final'!$A$3:$P$1977,16,FALSE)</f>
        <v>0</v>
      </c>
      <c r="AH190" s="60">
        <f>IF(AN190&lt;1,SUMIFS('5th Cycle APR Raw Data-Final'!$Q$3:$Q$1977,'5th Cycle APR Raw Data-Final'!$A$3:$A$1977,'SB35 Determination Data'!$K190,'5th Cycle APR Raw Data-Final'!$T$3:$T$1977,"&gt;="&amp;'SB35 Determination Data'!$F190,'5th Cycle APR Raw Data-Final'!$T$3:$T$1977,"&lt;"&amp;E190),SUMIFS('5th Cycle APR Raw Data-Final'!$Q$3:$Q$1977,'5th Cycle APR Raw Data-Final'!$A$3:$A$1977,'SB35 Determination Data'!$K190,'5th Cycle APR Raw Data-Final'!$T$3:$T$1977,"&gt;="&amp;'SB35 Determination Data'!$F190,'5th Cycle APR Raw Data-Final'!$T$3:$T$1977,"&lt;="&amp;G190))</f>
        <v>0</v>
      </c>
      <c r="AI190" s="60">
        <f t="shared" si="19"/>
        <v>0</v>
      </c>
      <c r="AJ190" s="31" t="str">
        <f t="shared" si="20"/>
        <v>*</v>
      </c>
      <c r="AK190" s="60">
        <f>VLOOKUP(K190,'5th Cycle APR Raw Data-Final'!$A$3:$R$1977,18,FALSE)</f>
        <v>2</v>
      </c>
      <c r="AL190" s="60">
        <f>IF(AN190&lt;1,SUMIFS('5th Cycle APR Raw Data-Final'!$S$3:$S$1977,'5th Cycle APR Raw Data-Final'!$A$3:$A$1977,'SB35 Determination Data'!$K190,'5th Cycle APR Raw Data-Final'!$T$3:$T$1977,"&gt;="&amp;'SB35 Determination Data'!$F190,'5th Cycle APR Raw Data-Final'!$T$3:$T$1977,"&lt;"&amp;E190),SUMIFS('5th Cycle APR Raw Data-Final'!$S$3:$S$1977,'5th Cycle APR Raw Data-Final'!$A$3:$A$1977,'SB35 Determination Data'!$K190,'5th Cycle APR Raw Data-Final'!$T$3:$T$1977,"&gt;="&amp;'SB35 Determination Data'!$F190,'5th Cycle APR Raw Data-Final'!$T$3:$T$1977,"&lt;="&amp;G190))</f>
        <v>0</v>
      </c>
      <c r="AM190" s="60">
        <f t="shared" si="21"/>
        <v>2</v>
      </c>
      <c r="AN190" s="62">
        <f t="shared" si="22"/>
        <v>0.5</v>
      </c>
      <c r="AO190" s="9" t="str">
        <f t="shared" si="23"/>
        <v>NO</v>
      </c>
      <c r="AP190" s="9" t="str">
        <f t="shared" si="24"/>
        <v>YES</v>
      </c>
      <c r="AQ190" s="9" t="str">
        <f t="shared" si="25"/>
        <v>NO</v>
      </c>
      <c r="AR190" s="48" t="str">
        <f>VLOOKUP(K190,'2018Submitted'!$A$2:$C$540,3,FALSE)</f>
        <v>Successful</v>
      </c>
      <c r="AS190" s="9" t="str">
        <f t="shared" si="26"/>
        <v>NO</v>
      </c>
      <c r="AT190" s="9" t="str">
        <f t="shared" si="27"/>
        <v>YES</v>
      </c>
    </row>
    <row r="191" spans="1:46" ht="12.75" customHeight="1" x14ac:dyDescent="0.15">
      <c r="A191" s="9" t="s">
        <v>352</v>
      </c>
      <c r="B191" s="9" t="str">
        <f t="shared" si="0"/>
        <v>HESPERIA</v>
      </c>
      <c r="C191" s="31">
        <f t="shared" si="1"/>
        <v>0.625</v>
      </c>
      <c r="D191" s="45">
        <f t="shared" si="2"/>
        <v>8</v>
      </c>
      <c r="E191" s="46">
        <f t="shared" si="3"/>
        <v>2018</v>
      </c>
      <c r="F191" s="46">
        <f t="shared" si="4"/>
        <v>2014</v>
      </c>
      <c r="G191" s="46" t="str">
        <f t="shared" si="5"/>
        <v>2021</v>
      </c>
      <c r="H191" s="9" t="str">
        <f t="shared" si="6"/>
        <v>10/15/2013</v>
      </c>
      <c r="I191" s="9" t="str">
        <f t="shared" si="7"/>
        <v>10/15/2021</v>
      </c>
      <c r="J191" s="9" t="s">
        <v>144</v>
      </c>
      <c r="K191" s="49" t="s">
        <v>365</v>
      </c>
      <c r="L191" s="60">
        <f>VLOOKUP(K191,'5th Cycle APR Raw Data-Final'!$A$3:$P$1977,6,FALSE)</f>
        <v>398</v>
      </c>
      <c r="M191" s="60">
        <f>IF(AN191&lt;1,SUMIFS('5th Cycle APR Raw Data-Final'!G$3:G$1977,'5th Cycle APR Raw Data-Final'!$A$3:$A$1977,'SB35 Determination Data'!$K191,'5th Cycle APR Raw Data-Final'!$T$3:$T$1977,"&gt;="&amp;'SB35 Determination Data'!$F191,'5th Cycle APR Raw Data-Final'!$T$3:$T$1977,"&lt;"&amp;E191),SUMIFS('5th Cycle APR Raw Data-Final'!G$3:G$1977,'5th Cycle APR Raw Data-Final'!$A$3:$A$1977,'SB35 Determination Data'!$K191,'5th Cycle APR Raw Data-Final'!$T$3:$T$1977,"&gt;="&amp;'SB35 Determination Data'!$F191,'5th Cycle APR Raw Data-Final'!$T$3:$T$1977,"&lt;="&amp;G191))</f>
        <v>0</v>
      </c>
      <c r="N191" s="60">
        <f>IF(AN191&lt;1,SUMIFS('5th Cycle APR Raw Data-Final'!H$3:H$1977,'5th Cycle APR Raw Data-Final'!$A$3:$A$1977,'SB35 Determination Data'!$K191,'5th Cycle APR Raw Data-Final'!$T$3:$T$1977,"&gt;="&amp;'SB35 Determination Data'!$F191,'5th Cycle APR Raw Data-Final'!$T$3:$T$1977,"&lt;"&amp;E191),SUMIFS('5th Cycle APR Raw Data-Final'!H$3:H$1977,'5th Cycle APR Raw Data-Final'!$A$3:$A$1977,'SB35 Determination Data'!$K191,'5th Cycle APR Raw Data-Final'!$T$3:$T$1977,"&gt;="&amp;'SB35 Determination Data'!$F191,'5th Cycle APR Raw Data-Final'!$T$3:$T$1977,"&lt;="&amp;G191))</f>
        <v>0</v>
      </c>
      <c r="O191" s="60">
        <f>IF(AN191&lt;1,SUMIFS('5th Cycle APR Raw Data-Final'!I$3:I$1977,'5th Cycle APR Raw Data-Final'!$A$3:$A$1977,'SB35 Determination Data'!$K191,'5th Cycle APR Raw Data-Final'!$T$3:$T$1977,"&gt;="&amp;'SB35 Determination Data'!$F191,'5th Cycle APR Raw Data-Final'!$T$3:$T$1977,"&lt;"&amp;E191),SUMIFS('5th Cycle APR Raw Data-Final'!I$3:I$1977,'5th Cycle APR Raw Data-Final'!$A$3:$A$1977,'SB35 Determination Data'!$K191,'5th Cycle APR Raw Data-Final'!$T$3:$T$1977,"&gt;="&amp;'SB35 Determination Data'!$F191,'5th Cycle APR Raw Data-Final'!$T$3:$T$1977,"&lt;="&amp;G191))</f>
        <v>0</v>
      </c>
      <c r="P191" s="60">
        <f t="shared" si="8"/>
        <v>398</v>
      </c>
      <c r="Q191" s="31">
        <f t="shared" si="9"/>
        <v>0</v>
      </c>
      <c r="R191" s="61">
        <f t="shared" si="10"/>
        <v>199</v>
      </c>
      <c r="S191" s="61">
        <f t="shared" si="11"/>
        <v>0</v>
      </c>
      <c r="T191" s="60">
        <f>VLOOKUP(K191,'5th Cycle APR Raw Data-Final'!$A$3:$P$1977,10,FALSE)</f>
        <v>274</v>
      </c>
      <c r="U191" s="60">
        <f>IF(AN191&lt;1,SUMIFS('5th Cycle APR Raw Data-Final'!K$3:K$1977,'5th Cycle APR Raw Data-Final'!$A$3:$A$1977,'SB35 Determination Data'!$K191,'5th Cycle APR Raw Data-Final'!$T$3:$T$1977,"&gt;="&amp;'SB35 Determination Data'!$F191,'5th Cycle APR Raw Data-Final'!$T$3:$T$1977,"&lt;"&amp;E191),SUMIFS('5th Cycle APR Raw Data-Final'!K$3:K$1977,'5th Cycle APR Raw Data-Final'!$A$3:$A$1977,'SB35 Determination Data'!$K191,'5th Cycle APR Raw Data-Final'!$T$3:$T$1977,"&gt;="&amp;'SB35 Determination Data'!$F191,'5th Cycle APR Raw Data-Final'!$T$3:$T$1977,"&lt;="&amp;G191))</f>
        <v>20</v>
      </c>
      <c r="V191" s="60">
        <f>IF(AN191&lt;1,SUMIFS('5th Cycle APR Raw Data-Final'!L$3:L$1977,'5th Cycle APR Raw Data-Final'!$A$3:$A$1977,'SB35 Determination Data'!$K191,'5th Cycle APR Raw Data-Final'!$T$3:$T$1977,"&gt;="&amp;'SB35 Determination Data'!$F191,'5th Cycle APR Raw Data-Final'!$T$3:$T$1977,"&lt;"&amp;E191),SUMIFS('5th Cycle APR Raw Data-Final'!L$3:L$1977,'5th Cycle APR Raw Data-Final'!$A$3:$A$1977,'SB35 Determination Data'!$K191,'5th Cycle APR Raw Data-Final'!$T$3:$T$1977,"&gt;="&amp;'SB35 Determination Data'!$F191,'5th Cycle APR Raw Data-Final'!$T$3:$T$1977,"&lt;="&amp;G191))</f>
        <v>20</v>
      </c>
      <c r="W191" s="60">
        <f>IF(AN191&lt;1,SUMIFS('5th Cycle APR Raw Data-Final'!M$3:M$1977,'5th Cycle APR Raw Data-Final'!$A$3:$A$1977,'SB35 Determination Data'!$K191,'5th Cycle APR Raw Data-Final'!$T$3:$T$1977,"&gt;="&amp;'SB35 Determination Data'!$F191,'5th Cycle APR Raw Data-Final'!$T$3:$T$1977,"&lt;"&amp;E191),SUMIFS('5th Cycle APR Raw Data-Final'!M$3:M$1977,'5th Cycle APR Raw Data-Final'!$A$3:$A$1977,'SB35 Determination Data'!$K191,'5th Cycle APR Raw Data-Final'!$T$3:$T$1977,"&gt;="&amp;'SB35 Determination Data'!$F191,'5th Cycle APR Raw Data-Final'!$T$3:$T$1977,"&lt;="&amp;G191))</f>
        <v>0</v>
      </c>
      <c r="X191" s="60">
        <f t="shared" si="12"/>
        <v>254</v>
      </c>
      <c r="Y191" s="60">
        <f t="shared" si="13"/>
        <v>20</v>
      </c>
      <c r="Z191" s="60">
        <f t="shared" si="14"/>
        <v>254</v>
      </c>
      <c r="AA191" s="31">
        <f t="shared" si="15"/>
        <v>7.2992700729927001E-2</v>
      </c>
      <c r="AB191" s="31">
        <f t="shared" si="16"/>
        <v>7.2992700729927001E-2</v>
      </c>
      <c r="AC191" s="60">
        <f>VLOOKUP(K191,'5th Cycle APR Raw Data-Final'!$A$3:$P$1977,14,FALSE)</f>
        <v>314</v>
      </c>
      <c r="AD191" s="60">
        <f>IF(AN191&lt;1,SUMIFS('5th Cycle APR Raw Data-Final'!$O$3:$O$1977,'5th Cycle APR Raw Data-Final'!$A$3:$A$1977,'SB35 Determination Data'!$K191,'5th Cycle APR Raw Data-Final'!$T$3:$T$1977,"&gt;="&amp;'SB35 Determination Data'!$F191,'5th Cycle APR Raw Data-Final'!$T$3:$T$1977,"&lt;"&amp;E191),SUMIFS('5th Cycle APR Raw Data-Final'!$O$3:$O$1977,'5th Cycle APR Raw Data-Final'!$A$3:$A$1977,'SB35 Determination Data'!$K191,'5th Cycle APR Raw Data-Final'!$T$3:$T$1977,"&gt;="&amp;'SB35 Determination Data'!$F191,'5th Cycle APR Raw Data-Final'!$T$3:$T$1977,"&lt;="&amp;G191))</f>
        <v>157</v>
      </c>
      <c r="AE191" s="60">
        <f t="shared" si="17"/>
        <v>157</v>
      </c>
      <c r="AF191" s="31">
        <f t="shared" si="18"/>
        <v>0.5</v>
      </c>
      <c r="AG191" s="60">
        <f>VLOOKUP(K191,'5th Cycle APR Raw Data-Final'!$A$3:$P$1977,16,FALSE)</f>
        <v>729</v>
      </c>
      <c r="AH191" s="60">
        <f>IF(AN191&lt;1,SUMIFS('5th Cycle APR Raw Data-Final'!$Q$3:$Q$1977,'5th Cycle APR Raw Data-Final'!$A$3:$A$1977,'SB35 Determination Data'!$K191,'5th Cycle APR Raw Data-Final'!$T$3:$T$1977,"&gt;="&amp;'SB35 Determination Data'!$F191,'5th Cycle APR Raw Data-Final'!$T$3:$T$1977,"&lt;"&amp;E191),SUMIFS('5th Cycle APR Raw Data-Final'!$Q$3:$Q$1977,'5th Cycle APR Raw Data-Final'!$A$3:$A$1977,'SB35 Determination Data'!$K191,'5th Cycle APR Raw Data-Final'!$T$3:$T$1977,"&gt;="&amp;'SB35 Determination Data'!$F191,'5th Cycle APR Raw Data-Final'!$T$3:$T$1977,"&lt;="&amp;G191))</f>
        <v>500</v>
      </c>
      <c r="AI191" s="60">
        <f t="shared" si="19"/>
        <v>229</v>
      </c>
      <c r="AJ191" s="31">
        <f t="shared" si="20"/>
        <v>0.68587105624142664</v>
      </c>
      <c r="AK191" s="60">
        <f>VLOOKUP(K191,'5th Cycle APR Raw Data-Final'!$A$3:$R$1977,18,FALSE)</f>
        <v>1715</v>
      </c>
      <c r="AL191" s="60">
        <f>IF(AN191&lt;1,SUMIFS('5th Cycle APR Raw Data-Final'!$S$3:$S$1977,'5th Cycle APR Raw Data-Final'!$A$3:$A$1977,'SB35 Determination Data'!$K191,'5th Cycle APR Raw Data-Final'!$T$3:$T$1977,"&gt;="&amp;'SB35 Determination Data'!$F191,'5th Cycle APR Raw Data-Final'!$T$3:$T$1977,"&lt;"&amp;E191),SUMIFS('5th Cycle APR Raw Data-Final'!$S$3:$S$1977,'5th Cycle APR Raw Data-Final'!$A$3:$A$1977,'SB35 Determination Data'!$K191,'5th Cycle APR Raw Data-Final'!$T$3:$T$1977,"&gt;="&amp;'SB35 Determination Data'!$F191,'5th Cycle APR Raw Data-Final'!$T$3:$T$1977,"&lt;="&amp;G191))</f>
        <v>677</v>
      </c>
      <c r="AM191" s="60">
        <f t="shared" si="21"/>
        <v>1038</v>
      </c>
      <c r="AN191" s="62">
        <f t="shared" si="22"/>
        <v>0.5</v>
      </c>
      <c r="AO191" s="9" t="str">
        <f t="shared" si="23"/>
        <v>YES</v>
      </c>
      <c r="AP191" s="9" t="str">
        <f t="shared" si="24"/>
        <v>NO</v>
      </c>
      <c r="AQ191" s="9" t="str">
        <f t="shared" si="25"/>
        <v>NO</v>
      </c>
      <c r="AR191" s="48" t="str">
        <f>VLOOKUP(K191,'2018Submitted'!$A$2:$C$540,3,FALSE)</f>
        <v>No 2018 Annual Progress Report</v>
      </c>
      <c r="AS191" s="9" t="str">
        <f t="shared" si="26"/>
        <v>NO</v>
      </c>
      <c r="AT191" s="9" t="str">
        <f t="shared" si="27"/>
        <v>YES</v>
      </c>
    </row>
    <row r="192" spans="1:46" ht="12.75" customHeight="1" x14ac:dyDescent="0.15">
      <c r="A192" s="9" t="s">
        <v>168</v>
      </c>
      <c r="B192" s="9" t="str">
        <f t="shared" si="0"/>
        <v>HIDDEN HILLS</v>
      </c>
      <c r="C192" s="31">
        <f t="shared" si="1"/>
        <v>0.625</v>
      </c>
      <c r="D192" s="45">
        <f t="shared" si="2"/>
        <v>8</v>
      </c>
      <c r="E192" s="46">
        <f t="shared" si="3"/>
        <v>2018</v>
      </c>
      <c r="F192" s="46">
        <f t="shared" si="4"/>
        <v>2014</v>
      </c>
      <c r="G192" s="46" t="str">
        <f t="shared" si="5"/>
        <v>2021</v>
      </c>
      <c r="H192" s="9" t="str">
        <f t="shared" si="6"/>
        <v>10/15/2013</v>
      </c>
      <c r="I192" s="9" t="str">
        <f t="shared" si="7"/>
        <v>10/15/2021</v>
      </c>
      <c r="J192" s="9" t="s">
        <v>144</v>
      </c>
      <c r="K192" s="49" t="s">
        <v>626</v>
      </c>
      <c r="L192" s="60">
        <f>VLOOKUP(K192,'5th Cycle APR Raw Data-Final'!$A$3:$P$1977,6,FALSE)</f>
        <v>5</v>
      </c>
      <c r="M192" s="60">
        <f>IF(AN192&lt;1,SUMIFS('5th Cycle APR Raw Data-Final'!G$3:G$1977,'5th Cycle APR Raw Data-Final'!$A$3:$A$1977,'SB35 Determination Data'!$K192,'5th Cycle APR Raw Data-Final'!$T$3:$T$1977,"&gt;="&amp;'SB35 Determination Data'!$F192,'5th Cycle APR Raw Data-Final'!$T$3:$T$1977,"&lt;"&amp;E192),SUMIFS('5th Cycle APR Raw Data-Final'!G$3:G$1977,'5th Cycle APR Raw Data-Final'!$A$3:$A$1977,'SB35 Determination Data'!$K192,'5th Cycle APR Raw Data-Final'!$T$3:$T$1977,"&gt;="&amp;'SB35 Determination Data'!$F192,'5th Cycle APR Raw Data-Final'!$T$3:$T$1977,"&lt;="&amp;G192))</f>
        <v>0</v>
      </c>
      <c r="N192" s="60">
        <f>IF(AN192&lt;1,SUMIFS('5th Cycle APR Raw Data-Final'!H$3:H$1977,'5th Cycle APR Raw Data-Final'!$A$3:$A$1977,'SB35 Determination Data'!$K192,'5th Cycle APR Raw Data-Final'!$T$3:$T$1977,"&gt;="&amp;'SB35 Determination Data'!$F192,'5th Cycle APR Raw Data-Final'!$T$3:$T$1977,"&lt;"&amp;E192),SUMIFS('5th Cycle APR Raw Data-Final'!H$3:H$1977,'5th Cycle APR Raw Data-Final'!$A$3:$A$1977,'SB35 Determination Data'!$K192,'5th Cycle APR Raw Data-Final'!$T$3:$T$1977,"&gt;="&amp;'SB35 Determination Data'!$F192,'5th Cycle APR Raw Data-Final'!$T$3:$T$1977,"&lt;="&amp;G192))</f>
        <v>0</v>
      </c>
      <c r="O192" s="60">
        <f>IF(AN192&lt;1,SUMIFS('5th Cycle APR Raw Data-Final'!I$3:I$1977,'5th Cycle APR Raw Data-Final'!$A$3:$A$1977,'SB35 Determination Data'!$K192,'5th Cycle APR Raw Data-Final'!$T$3:$T$1977,"&gt;="&amp;'SB35 Determination Data'!$F192,'5th Cycle APR Raw Data-Final'!$T$3:$T$1977,"&lt;"&amp;E192),SUMIFS('5th Cycle APR Raw Data-Final'!I$3:I$1977,'5th Cycle APR Raw Data-Final'!$A$3:$A$1977,'SB35 Determination Data'!$K192,'5th Cycle APR Raw Data-Final'!$T$3:$T$1977,"&gt;="&amp;'SB35 Determination Data'!$F192,'5th Cycle APR Raw Data-Final'!$T$3:$T$1977,"&lt;="&amp;G192))</f>
        <v>0</v>
      </c>
      <c r="P192" s="60">
        <f t="shared" si="8"/>
        <v>5</v>
      </c>
      <c r="Q192" s="31">
        <f t="shared" si="9"/>
        <v>0</v>
      </c>
      <c r="R192" s="61">
        <f t="shared" si="10"/>
        <v>3</v>
      </c>
      <c r="S192" s="61">
        <f t="shared" si="11"/>
        <v>0</v>
      </c>
      <c r="T192" s="60">
        <f>VLOOKUP(K192,'5th Cycle APR Raw Data-Final'!$A$3:$P$1977,10,FALSE)</f>
        <v>3</v>
      </c>
      <c r="U192" s="60">
        <f>IF(AN192&lt;1,SUMIFS('5th Cycle APR Raw Data-Final'!K$3:K$1977,'5th Cycle APR Raw Data-Final'!$A$3:$A$1977,'SB35 Determination Data'!$K192,'5th Cycle APR Raw Data-Final'!$T$3:$T$1977,"&gt;="&amp;'SB35 Determination Data'!$F192,'5th Cycle APR Raw Data-Final'!$T$3:$T$1977,"&lt;"&amp;E192),SUMIFS('5th Cycle APR Raw Data-Final'!K$3:K$1977,'5th Cycle APR Raw Data-Final'!$A$3:$A$1977,'SB35 Determination Data'!$K192,'5th Cycle APR Raw Data-Final'!$T$3:$T$1977,"&gt;="&amp;'SB35 Determination Data'!$F192,'5th Cycle APR Raw Data-Final'!$T$3:$T$1977,"&lt;="&amp;G192))</f>
        <v>0</v>
      </c>
      <c r="V192" s="60">
        <f>IF(AN192&lt;1,SUMIFS('5th Cycle APR Raw Data-Final'!L$3:L$1977,'5th Cycle APR Raw Data-Final'!$A$3:$A$1977,'SB35 Determination Data'!$K192,'5th Cycle APR Raw Data-Final'!$T$3:$T$1977,"&gt;="&amp;'SB35 Determination Data'!$F192,'5th Cycle APR Raw Data-Final'!$T$3:$T$1977,"&lt;"&amp;E192),SUMIFS('5th Cycle APR Raw Data-Final'!L$3:L$1977,'5th Cycle APR Raw Data-Final'!$A$3:$A$1977,'SB35 Determination Data'!$K192,'5th Cycle APR Raw Data-Final'!$T$3:$T$1977,"&gt;="&amp;'SB35 Determination Data'!$F192,'5th Cycle APR Raw Data-Final'!$T$3:$T$1977,"&lt;="&amp;G192))</f>
        <v>0</v>
      </c>
      <c r="W192" s="60">
        <f>IF(AN192&lt;1,SUMIFS('5th Cycle APR Raw Data-Final'!M$3:M$1977,'5th Cycle APR Raw Data-Final'!$A$3:$A$1977,'SB35 Determination Data'!$K192,'5th Cycle APR Raw Data-Final'!$T$3:$T$1977,"&gt;="&amp;'SB35 Determination Data'!$F192,'5th Cycle APR Raw Data-Final'!$T$3:$T$1977,"&lt;"&amp;E192),SUMIFS('5th Cycle APR Raw Data-Final'!M$3:M$1977,'5th Cycle APR Raw Data-Final'!$A$3:$A$1977,'SB35 Determination Data'!$K192,'5th Cycle APR Raw Data-Final'!$T$3:$T$1977,"&gt;="&amp;'SB35 Determination Data'!$F192,'5th Cycle APR Raw Data-Final'!$T$3:$T$1977,"&lt;="&amp;G192))</f>
        <v>0</v>
      </c>
      <c r="X192" s="60">
        <f t="shared" si="12"/>
        <v>3</v>
      </c>
      <c r="Y192" s="60">
        <f t="shared" si="13"/>
        <v>0</v>
      </c>
      <c r="Z192" s="60">
        <f t="shared" si="14"/>
        <v>3</v>
      </c>
      <c r="AA192" s="31">
        <f t="shared" si="15"/>
        <v>0</v>
      </c>
      <c r="AB192" s="31">
        <f t="shared" si="16"/>
        <v>0</v>
      </c>
      <c r="AC192" s="60">
        <f>VLOOKUP(K192,'5th Cycle APR Raw Data-Final'!$A$3:$P$1977,14,FALSE)</f>
        <v>3</v>
      </c>
      <c r="AD192" s="60">
        <f>IF(AN192&lt;1,SUMIFS('5th Cycle APR Raw Data-Final'!$O$3:$O$1977,'5th Cycle APR Raw Data-Final'!$A$3:$A$1977,'SB35 Determination Data'!$K192,'5th Cycle APR Raw Data-Final'!$T$3:$T$1977,"&gt;="&amp;'SB35 Determination Data'!$F192,'5th Cycle APR Raw Data-Final'!$T$3:$T$1977,"&lt;"&amp;E192),SUMIFS('5th Cycle APR Raw Data-Final'!$O$3:$O$1977,'5th Cycle APR Raw Data-Final'!$A$3:$A$1977,'SB35 Determination Data'!$K192,'5th Cycle APR Raw Data-Final'!$T$3:$T$1977,"&gt;="&amp;'SB35 Determination Data'!$F192,'5th Cycle APR Raw Data-Final'!$T$3:$T$1977,"&lt;="&amp;G192))</f>
        <v>0</v>
      </c>
      <c r="AE192" s="60">
        <f t="shared" si="17"/>
        <v>3</v>
      </c>
      <c r="AF192" s="31">
        <f t="shared" si="18"/>
        <v>0</v>
      </c>
      <c r="AG192" s="60">
        <f>VLOOKUP(K192,'5th Cycle APR Raw Data-Final'!$A$3:$P$1977,16,FALSE)</f>
        <v>7</v>
      </c>
      <c r="AH192" s="60">
        <f>IF(AN192&lt;1,SUMIFS('5th Cycle APR Raw Data-Final'!$Q$3:$Q$1977,'5th Cycle APR Raw Data-Final'!$A$3:$A$1977,'SB35 Determination Data'!$K192,'5th Cycle APR Raw Data-Final'!$T$3:$T$1977,"&gt;="&amp;'SB35 Determination Data'!$F192,'5th Cycle APR Raw Data-Final'!$T$3:$T$1977,"&lt;"&amp;E192),SUMIFS('5th Cycle APR Raw Data-Final'!$Q$3:$Q$1977,'5th Cycle APR Raw Data-Final'!$A$3:$A$1977,'SB35 Determination Data'!$K192,'5th Cycle APR Raw Data-Final'!$T$3:$T$1977,"&gt;="&amp;'SB35 Determination Data'!$F192,'5th Cycle APR Raw Data-Final'!$T$3:$T$1977,"&lt;="&amp;G192))</f>
        <v>0</v>
      </c>
      <c r="AI192" s="60">
        <f t="shared" si="19"/>
        <v>7</v>
      </c>
      <c r="AJ192" s="31">
        <f t="shared" si="20"/>
        <v>0</v>
      </c>
      <c r="AK192" s="60">
        <f>VLOOKUP(K192,'5th Cycle APR Raw Data-Final'!$A$3:$R$1977,18,FALSE)</f>
        <v>18</v>
      </c>
      <c r="AL192" s="60">
        <f>IF(AN192&lt;1,SUMIFS('5th Cycle APR Raw Data-Final'!$S$3:$S$1977,'5th Cycle APR Raw Data-Final'!$A$3:$A$1977,'SB35 Determination Data'!$K192,'5th Cycle APR Raw Data-Final'!$T$3:$T$1977,"&gt;="&amp;'SB35 Determination Data'!$F192,'5th Cycle APR Raw Data-Final'!$T$3:$T$1977,"&lt;"&amp;E192),SUMIFS('5th Cycle APR Raw Data-Final'!$S$3:$S$1977,'5th Cycle APR Raw Data-Final'!$A$3:$A$1977,'SB35 Determination Data'!$K192,'5th Cycle APR Raw Data-Final'!$T$3:$T$1977,"&gt;="&amp;'SB35 Determination Data'!$F192,'5th Cycle APR Raw Data-Final'!$T$3:$T$1977,"&lt;="&amp;G192))</f>
        <v>0</v>
      </c>
      <c r="AM192" s="60">
        <f t="shared" si="21"/>
        <v>18</v>
      </c>
      <c r="AN192" s="62">
        <f t="shared" si="22"/>
        <v>0.5</v>
      </c>
      <c r="AO192" s="9" t="str">
        <f t="shared" si="23"/>
        <v>YES</v>
      </c>
      <c r="AP192" s="9" t="str">
        <f t="shared" si="24"/>
        <v>NO</v>
      </c>
      <c r="AQ192" s="9" t="str">
        <f t="shared" si="25"/>
        <v>NO</v>
      </c>
      <c r="AR192" s="48" t="str">
        <f>VLOOKUP(K192,'2018Submitted'!$A$2:$C$540,3,FALSE)</f>
        <v>Successful</v>
      </c>
      <c r="AS192" s="9" t="str">
        <f t="shared" si="26"/>
        <v>NO</v>
      </c>
      <c r="AT192" s="9" t="str">
        <f t="shared" si="27"/>
        <v>NO</v>
      </c>
    </row>
    <row r="193" spans="1:46" ht="12.75" customHeight="1" x14ac:dyDescent="0.15">
      <c r="A193" s="9" t="s">
        <v>352</v>
      </c>
      <c r="B193" s="9" t="str">
        <f t="shared" si="0"/>
        <v>HIGHLAND</v>
      </c>
      <c r="C193" s="31">
        <f t="shared" si="1"/>
        <v>0.625</v>
      </c>
      <c r="D193" s="45">
        <f t="shared" si="2"/>
        <v>8</v>
      </c>
      <c r="E193" s="46">
        <f t="shared" si="3"/>
        <v>2018</v>
      </c>
      <c r="F193" s="46">
        <f t="shared" si="4"/>
        <v>2014</v>
      </c>
      <c r="G193" s="46" t="str">
        <f t="shared" si="5"/>
        <v>2021</v>
      </c>
      <c r="H193" s="9" t="str">
        <f t="shared" si="6"/>
        <v>10/15/2013</v>
      </c>
      <c r="I193" s="9" t="str">
        <f t="shared" si="7"/>
        <v>10/15/2021</v>
      </c>
      <c r="J193" s="9" t="s">
        <v>144</v>
      </c>
      <c r="K193" s="49" t="s">
        <v>380</v>
      </c>
      <c r="L193" s="60">
        <f>VLOOKUP(K193,'5th Cycle APR Raw Data-Final'!$A$3:$P$1977,6,FALSE)</f>
        <v>349</v>
      </c>
      <c r="M193" s="60">
        <f>IF(AN193&lt;1,SUMIFS('5th Cycle APR Raw Data-Final'!G$3:G$1977,'5th Cycle APR Raw Data-Final'!$A$3:$A$1977,'SB35 Determination Data'!$K193,'5th Cycle APR Raw Data-Final'!$T$3:$T$1977,"&gt;="&amp;'SB35 Determination Data'!$F193,'5th Cycle APR Raw Data-Final'!$T$3:$T$1977,"&lt;"&amp;E193),SUMIFS('5th Cycle APR Raw Data-Final'!G$3:G$1977,'5th Cycle APR Raw Data-Final'!$A$3:$A$1977,'SB35 Determination Data'!$K193,'5th Cycle APR Raw Data-Final'!$T$3:$T$1977,"&gt;="&amp;'SB35 Determination Data'!$F193,'5th Cycle APR Raw Data-Final'!$T$3:$T$1977,"&lt;="&amp;G193))</f>
        <v>0</v>
      </c>
      <c r="N193" s="60">
        <f>IF(AN193&lt;1,SUMIFS('5th Cycle APR Raw Data-Final'!H$3:H$1977,'5th Cycle APR Raw Data-Final'!$A$3:$A$1977,'SB35 Determination Data'!$K193,'5th Cycle APR Raw Data-Final'!$T$3:$T$1977,"&gt;="&amp;'SB35 Determination Data'!$F193,'5th Cycle APR Raw Data-Final'!$T$3:$T$1977,"&lt;"&amp;E193),SUMIFS('5th Cycle APR Raw Data-Final'!H$3:H$1977,'5th Cycle APR Raw Data-Final'!$A$3:$A$1977,'SB35 Determination Data'!$K193,'5th Cycle APR Raw Data-Final'!$T$3:$T$1977,"&gt;="&amp;'SB35 Determination Data'!$F193,'5th Cycle APR Raw Data-Final'!$T$3:$T$1977,"&lt;="&amp;G193))</f>
        <v>0</v>
      </c>
      <c r="O193" s="60">
        <f>IF(AN193&lt;1,SUMIFS('5th Cycle APR Raw Data-Final'!I$3:I$1977,'5th Cycle APR Raw Data-Final'!$A$3:$A$1977,'SB35 Determination Data'!$K193,'5th Cycle APR Raw Data-Final'!$T$3:$T$1977,"&gt;="&amp;'SB35 Determination Data'!$F193,'5th Cycle APR Raw Data-Final'!$T$3:$T$1977,"&lt;"&amp;E193),SUMIFS('5th Cycle APR Raw Data-Final'!I$3:I$1977,'5th Cycle APR Raw Data-Final'!$A$3:$A$1977,'SB35 Determination Data'!$K193,'5th Cycle APR Raw Data-Final'!$T$3:$T$1977,"&gt;="&amp;'SB35 Determination Data'!$F193,'5th Cycle APR Raw Data-Final'!$T$3:$T$1977,"&lt;="&amp;G193))</f>
        <v>0</v>
      </c>
      <c r="P193" s="60">
        <f t="shared" si="8"/>
        <v>349</v>
      </c>
      <c r="Q193" s="31">
        <f t="shared" si="9"/>
        <v>0</v>
      </c>
      <c r="R193" s="61">
        <f t="shared" si="10"/>
        <v>175</v>
      </c>
      <c r="S193" s="61">
        <f t="shared" si="11"/>
        <v>0</v>
      </c>
      <c r="T193" s="60">
        <f>VLOOKUP(K193,'5th Cycle APR Raw Data-Final'!$A$3:$P$1977,10,FALSE)</f>
        <v>246</v>
      </c>
      <c r="U193" s="60">
        <f>IF(AN193&lt;1,SUMIFS('5th Cycle APR Raw Data-Final'!K$3:K$1977,'5th Cycle APR Raw Data-Final'!$A$3:$A$1977,'SB35 Determination Data'!$K193,'5th Cycle APR Raw Data-Final'!$T$3:$T$1977,"&gt;="&amp;'SB35 Determination Data'!$F193,'5th Cycle APR Raw Data-Final'!$T$3:$T$1977,"&lt;"&amp;E193),SUMIFS('5th Cycle APR Raw Data-Final'!K$3:K$1977,'5th Cycle APR Raw Data-Final'!$A$3:$A$1977,'SB35 Determination Data'!$K193,'5th Cycle APR Raw Data-Final'!$T$3:$T$1977,"&gt;="&amp;'SB35 Determination Data'!$F193,'5th Cycle APR Raw Data-Final'!$T$3:$T$1977,"&lt;="&amp;G193))</f>
        <v>0</v>
      </c>
      <c r="V193" s="60">
        <f>IF(AN193&lt;1,SUMIFS('5th Cycle APR Raw Data-Final'!L$3:L$1977,'5th Cycle APR Raw Data-Final'!$A$3:$A$1977,'SB35 Determination Data'!$K193,'5th Cycle APR Raw Data-Final'!$T$3:$T$1977,"&gt;="&amp;'SB35 Determination Data'!$F193,'5th Cycle APR Raw Data-Final'!$T$3:$T$1977,"&lt;"&amp;E193),SUMIFS('5th Cycle APR Raw Data-Final'!L$3:L$1977,'5th Cycle APR Raw Data-Final'!$A$3:$A$1977,'SB35 Determination Data'!$K193,'5th Cycle APR Raw Data-Final'!$T$3:$T$1977,"&gt;="&amp;'SB35 Determination Data'!$F193,'5th Cycle APR Raw Data-Final'!$T$3:$T$1977,"&lt;="&amp;G193))</f>
        <v>0</v>
      </c>
      <c r="W193" s="60">
        <f>IF(AN193&lt;1,SUMIFS('5th Cycle APR Raw Data-Final'!M$3:M$1977,'5th Cycle APR Raw Data-Final'!$A$3:$A$1977,'SB35 Determination Data'!$K193,'5th Cycle APR Raw Data-Final'!$T$3:$T$1977,"&gt;="&amp;'SB35 Determination Data'!$F193,'5th Cycle APR Raw Data-Final'!$T$3:$T$1977,"&lt;"&amp;E193),SUMIFS('5th Cycle APR Raw Data-Final'!M$3:M$1977,'5th Cycle APR Raw Data-Final'!$A$3:$A$1977,'SB35 Determination Data'!$K193,'5th Cycle APR Raw Data-Final'!$T$3:$T$1977,"&gt;="&amp;'SB35 Determination Data'!$F193,'5th Cycle APR Raw Data-Final'!$T$3:$T$1977,"&lt;="&amp;G193))</f>
        <v>0</v>
      </c>
      <c r="X193" s="60">
        <f t="shared" si="12"/>
        <v>246</v>
      </c>
      <c r="Y193" s="60">
        <f t="shared" si="13"/>
        <v>0</v>
      </c>
      <c r="Z193" s="60">
        <f t="shared" si="14"/>
        <v>246</v>
      </c>
      <c r="AA193" s="31">
        <f t="shared" si="15"/>
        <v>0</v>
      </c>
      <c r="AB193" s="31">
        <f t="shared" si="16"/>
        <v>0</v>
      </c>
      <c r="AC193" s="60">
        <f>VLOOKUP(K193,'5th Cycle APR Raw Data-Final'!$A$3:$P$1977,14,FALSE)</f>
        <v>280</v>
      </c>
      <c r="AD193" s="60">
        <f>IF(AN193&lt;1,SUMIFS('5th Cycle APR Raw Data-Final'!$O$3:$O$1977,'5th Cycle APR Raw Data-Final'!$A$3:$A$1977,'SB35 Determination Data'!$K193,'5th Cycle APR Raw Data-Final'!$T$3:$T$1977,"&gt;="&amp;'SB35 Determination Data'!$F193,'5th Cycle APR Raw Data-Final'!$T$3:$T$1977,"&lt;"&amp;E193),SUMIFS('5th Cycle APR Raw Data-Final'!$O$3:$O$1977,'5th Cycle APR Raw Data-Final'!$A$3:$A$1977,'SB35 Determination Data'!$K193,'5th Cycle APR Raw Data-Final'!$T$3:$T$1977,"&gt;="&amp;'SB35 Determination Data'!$F193,'5th Cycle APR Raw Data-Final'!$T$3:$T$1977,"&lt;="&amp;G193))</f>
        <v>16</v>
      </c>
      <c r="AE193" s="60">
        <f t="shared" si="17"/>
        <v>264</v>
      </c>
      <c r="AF193" s="31">
        <f t="shared" si="18"/>
        <v>5.7142857142857141E-2</v>
      </c>
      <c r="AG193" s="60">
        <f>VLOOKUP(K193,'5th Cycle APR Raw Data-Final'!$A$3:$P$1977,16,FALSE)</f>
        <v>625</v>
      </c>
      <c r="AH193" s="60">
        <f>IF(AN193&lt;1,SUMIFS('5th Cycle APR Raw Data-Final'!$Q$3:$Q$1977,'5th Cycle APR Raw Data-Final'!$A$3:$A$1977,'SB35 Determination Data'!$K193,'5th Cycle APR Raw Data-Final'!$T$3:$T$1977,"&gt;="&amp;'SB35 Determination Data'!$F193,'5th Cycle APR Raw Data-Final'!$T$3:$T$1977,"&lt;"&amp;E193),SUMIFS('5th Cycle APR Raw Data-Final'!$Q$3:$Q$1977,'5th Cycle APR Raw Data-Final'!$A$3:$A$1977,'SB35 Determination Data'!$K193,'5th Cycle APR Raw Data-Final'!$T$3:$T$1977,"&gt;="&amp;'SB35 Determination Data'!$F193,'5th Cycle APR Raw Data-Final'!$T$3:$T$1977,"&lt;="&amp;G193))</f>
        <v>97</v>
      </c>
      <c r="AI193" s="60">
        <f t="shared" si="19"/>
        <v>528</v>
      </c>
      <c r="AJ193" s="31">
        <f t="shared" si="20"/>
        <v>0.1552</v>
      </c>
      <c r="AK193" s="60">
        <f>VLOOKUP(K193,'5th Cycle APR Raw Data-Final'!$A$3:$R$1977,18,FALSE)</f>
        <v>1500</v>
      </c>
      <c r="AL193" s="60">
        <f>IF(AN193&lt;1,SUMIFS('5th Cycle APR Raw Data-Final'!$S$3:$S$1977,'5th Cycle APR Raw Data-Final'!$A$3:$A$1977,'SB35 Determination Data'!$K193,'5th Cycle APR Raw Data-Final'!$T$3:$T$1977,"&gt;="&amp;'SB35 Determination Data'!$F193,'5th Cycle APR Raw Data-Final'!$T$3:$T$1977,"&lt;"&amp;E193),SUMIFS('5th Cycle APR Raw Data-Final'!$S$3:$S$1977,'5th Cycle APR Raw Data-Final'!$A$3:$A$1977,'SB35 Determination Data'!$K193,'5th Cycle APR Raw Data-Final'!$T$3:$T$1977,"&gt;="&amp;'SB35 Determination Data'!$F193,'5th Cycle APR Raw Data-Final'!$T$3:$T$1977,"&lt;="&amp;G193))</f>
        <v>113</v>
      </c>
      <c r="AM193" s="60">
        <f t="shared" si="21"/>
        <v>1387</v>
      </c>
      <c r="AN193" s="62">
        <f t="shared" si="22"/>
        <v>0.5</v>
      </c>
      <c r="AO193" s="9" t="str">
        <f t="shared" si="23"/>
        <v>YES</v>
      </c>
      <c r="AP193" s="9" t="str">
        <f t="shared" si="24"/>
        <v>NO</v>
      </c>
      <c r="AQ193" s="9" t="str">
        <f t="shared" si="25"/>
        <v>NO</v>
      </c>
      <c r="AR193" s="48" t="str">
        <f>VLOOKUP(K193,'2018Submitted'!$A$2:$C$540,3,FALSE)</f>
        <v>Successful</v>
      </c>
      <c r="AS193" s="9" t="str">
        <f t="shared" si="26"/>
        <v>NO</v>
      </c>
      <c r="AT193" s="9" t="str">
        <f t="shared" si="27"/>
        <v>NO</v>
      </c>
    </row>
    <row r="194" spans="1:46" ht="12.75" customHeight="1" x14ac:dyDescent="0.15">
      <c r="A194" s="9" t="s">
        <v>449</v>
      </c>
      <c r="B194" s="9" t="str">
        <f t="shared" si="0"/>
        <v>HILLSBOROUGH</v>
      </c>
      <c r="C194" s="31">
        <f t="shared" si="1"/>
        <v>0.5</v>
      </c>
      <c r="D194" s="45">
        <f t="shared" si="2"/>
        <v>8</v>
      </c>
      <c r="E194" s="46">
        <f t="shared" si="3"/>
        <v>2019</v>
      </c>
      <c r="F194" s="46">
        <f t="shared" si="4"/>
        <v>2015</v>
      </c>
      <c r="G194" s="46">
        <f t="shared" si="5"/>
        <v>2022</v>
      </c>
      <c r="H194" s="9" t="str">
        <f t="shared" si="6"/>
        <v>01/31/2015</v>
      </c>
      <c r="I194" s="9" t="str">
        <f t="shared" si="7"/>
        <v>01/31/2023</v>
      </c>
      <c r="J194" s="9" t="s">
        <v>67</v>
      </c>
      <c r="K194" s="49" t="s">
        <v>487</v>
      </c>
      <c r="L194" s="60">
        <f>VLOOKUP(K194,'5th Cycle APR Raw Data-Final'!$A$3:$P$1977,6,FALSE)</f>
        <v>32</v>
      </c>
      <c r="M194" s="60">
        <f>IF(AN194&lt;1,SUMIFS('5th Cycle APR Raw Data-Final'!G$3:G$1977,'5th Cycle APR Raw Data-Final'!$A$3:$A$1977,'SB35 Determination Data'!$K194,'5th Cycle APR Raw Data-Final'!$T$3:$T$1977,"&gt;="&amp;'SB35 Determination Data'!$F194,'5th Cycle APR Raw Data-Final'!$T$3:$T$1977,"&lt;"&amp;E194),SUMIFS('5th Cycle APR Raw Data-Final'!G$3:G$1977,'5th Cycle APR Raw Data-Final'!$A$3:$A$1977,'SB35 Determination Data'!$K194,'5th Cycle APR Raw Data-Final'!$T$3:$T$1977,"&gt;="&amp;'SB35 Determination Data'!$F194,'5th Cycle APR Raw Data-Final'!$T$3:$T$1977,"&lt;="&amp;G194))</f>
        <v>34</v>
      </c>
      <c r="N194" s="60">
        <f>IF(AN194&lt;1,SUMIFS('5th Cycle APR Raw Data-Final'!H$3:H$1977,'5th Cycle APR Raw Data-Final'!$A$3:$A$1977,'SB35 Determination Data'!$K194,'5th Cycle APR Raw Data-Final'!$T$3:$T$1977,"&gt;="&amp;'SB35 Determination Data'!$F194,'5th Cycle APR Raw Data-Final'!$T$3:$T$1977,"&lt;"&amp;E194),SUMIFS('5th Cycle APR Raw Data-Final'!H$3:H$1977,'5th Cycle APR Raw Data-Final'!$A$3:$A$1977,'SB35 Determination Data'!$K194,'5th Cycle APR Raw Data-Final'!$T$3:$T$1977,"&gt;="&amp;'SB35 Determination Data'!$F194,'5th Cycle APR Raw Data-Final'!$T$3:$T$1977,"&lt;="&amp;G194))</f>
        <v>0</v>
      </c>
      <c r="O194" s="60">
        <f>IF(AN194&lt;1,SUMIFS('5th Cycle APR Raw Data-Final'!I$3:I$1977,'5th Cycle APR Raw Data-Final'!$A$3:$A$1977,'SB35 Determination Data'!$K194,'5th Cycle APR Raw Data-Final'!$T$3:$T$1977,"&gt;="&amp;'SB35 Determination Data'!$F194,'5th Cycle APR Raw Data-Final'!$T$3:$T$1977,"&lt;"&amp;E194),SUMIFS('5th Cycle APR Raw Data-Final'!I$3:I$1977,'5th Cycle APR Raw Data-Final'!$A$3:$A$1977,'SB35 Determination Data'!$K194,'5th Cycle APR Raw Data-Final'!$T$3:$T$1977,"&gt;="&amp;'SB35 Determination Data'!$F194,'5th Cycle APR Raw Data-Final'!$T$3:$T$1977,"&lt;="&amp;G194))</f>
        <v>34</v>
      </c>
      <c r="P194" s="60">
        <f t="shared" si="8"/>
        <v>0</v>
      </c>
      <c r="Q194" s="31">
        <f t="shared" si="9"/>
        <v>1.0625</v>
      </c>
      <c r="R194" s="61">
        <f t="shared" si="10"/>
        <v>16</v>
      </c>
      <c r="S194" s="61">
        <f t="shared" si="11"/>
        <v>18</v>
      </c>
      <c r="T194" s="60">
        <f>VLOOKUP(K194,'5th Cycle APR Raw Data-Final'!$A$3:$P$1977,10,FALSE)</f>
        <v>17</v>
      </c>
      <c r="U194" s="60">
        <f>IF(AN194&lt;1,SUMIFS('5th Cycle APR Raw Data-Final'!K$3:K$1977,'5th Cycle APR Raw Data-Final'!$A$3:$A$1977,'SB35 Determination Data'!$K194,'5th Cycle APR Raw Data-Final'!$T$3:$T$1977,"&gt;="&amp;'SB35 Determination Data'!$F194,'5th Cycle APR Raw Data-Final'!$T$3:$T$1977,"&lt;"&amp;E194),SUMIFS('5th Cycle APR Raw Data-Final'!K$3:K$1977,'5th Cycle APR Raw Data-Final'!$A$3:$A$1977,'SB35 Determination Data'!$K194,'5th Cycle APR Raw Data-Final'!$T$3:$T$1977,"&gt;="&amp;'SB35 Determination Data'!$F194,'5th Cycle APR Raw Data-Final'!$T$3:$T$1977,"&lt;="&amp;G194))</f>
        <v>17</v>
      </c>
      <c r="V194" s="60">
        <f>IF(AN194&lt;1,SUMIFS('5th Cycle APR Raw Data-Final'!L$3:L$1977,'5th Cycle APR Raw Data-Final'!$A$3:$A$1977,'SB35 Determination Data'!$K194,'5th Cycle APR Raw Data-Final'!$T$3:$T$1977,"&gt;="&amp;'SB35 Determination Data'!$F194,'5th Cycle APR Raw Data-Final'!$T$3:$T$1977,"&lt;"&amp;E194),SUMIFS('5th Cycle APR Raw Data-Final'!L$3:L$1977,'5th Cycle APR Raw Data-Final'!$A$3:$A$1977,'SB35 Determination Data'!$K194,'5th Cycle APR Raw Data-Final'!$T$3:$T$1977,"&gt;="&amp;'SB35 Determination Data'!$F194,'5th Cycle APR Raw Data-Final'!$T$3:$T$1977,"&lt;="&amp;G194))</f>
        <v>0</v>
      </c>
      <c r="W194" s="60">
        <f>IF(AN194&lt;1,SUMIFS('5th Cycle APR Raw Data-Final'!M$3:M$1977,'5th Cycle APR Raw Data-Final'!$A$3:$A$1977,'SB35 Determination Data'!$K194,'5th Cycle APR Raw Data-Final'!$T$3:$T$1977,"&gt;="&amp;'SB35 Determination Data'!$F194,'5th Cycle APR Raw Data-Final'!$T$3:$T$1977,"&lt;"&amp;E194),SUMIFS('5th Cycle APR Raw Data-Final'!M$3:M$1977,'5th Cycle APR Raw Data-Final'!$A$3:$A$1977,'SB35 Determination Data'!$K194,'5th Cycle APR Raw Data-Final'!$T$3:$T$1977,"&gt;="&amp;'SB35 Determination Data'!$F194,'5th Cycle APR Raw Data-Final'!$T$3:$T$1977,"&lt;="&amp;G194))</f>
        <v>17</v>
      </c>
      <c r="X194" s="60">
        <f t="shared" si="12"/>
        <v>0</v>
      </c>
      <c r="Y194" s="60">
        <f t="shared" si="13"/>
        <v>35</v>
      </c>
      <c r="Z194" s="60">
        <f t="shared" si="14"/>
        <v>0</v>
      </c>
      <c r="AA194" s="31">
        <f t="shared" si="15"/>
        <v>1</v>
      </c>
      <c r="AB194" s="31">
        <f t="shared" si="16"/>
        <v>2.0588235294117645</v>
      </c>
      <c r="AC194" s="60">
        <f>VLOOKUP(K194,'5th Cycle APR Raw Data-Final'!$A$3:$P$1977,14,FALSE)</f>
        <v>21</v>
      </c>
      <c r="AD194" s="60">
        <f>IF(AN194&lt;1,SUMIFS('5th Cycle APR Raw Data-Final'!$O$3:$O$1977,'5th Cycle APR Raw Data-Final'!$A$3:$A$1977,'SB35 Determination Data'!$K194,'5th Cycle APR Raw Data-Final'!$T$3:$T$1977,"&gt;="&amp;'SB35 Determination Data'!$F194,'5th Cycle APR Raw Data-Final'!$T$3:$T$1977,"&lt;"&amp;E194),SUMIFS('5th Cycle APR Raw Data-Final'!$O$3:$O$1977,'5th Cycle APR Raw Data-Final'!$A$3:$A$1977,'SB35 Determination Data'!$K194,'5th Cycle APR Raw Data-Final'!$T$3:$T$1977,"&gt;="&amp;'SB35 Determination Data'!$F194,'5th Cycle APR Raw Data-Final'!$T$3:$T$1977,"&lt;="&amp;G194))</f>
        <v>19</v>
      </c>
      <c r="AE194" s="60">
        <f t="shared" si="17"/>
        <v>2</v>
      </c>
      <c r="AF194" s="31">
        <f t="shared" si="18"/>
        <v>0.90476190476190477</v>
      </c>
      <c r="AG194" s="60">
        <f>VLOOKUP(K194,'5th Cycle APR Raw Data-Final'!$A$3:$P$1977,16,FALSE)</f>
        <v>21</v>
      </c>
      <c r="AH194" s="60">
        <f>IF(AN194&lt;1,SUMIFS('5th Cycle APR Raw Data-Final'!$Q$3:$Q$1977,'5th Cycle APR Raw Data-Final'!$A$3:$A$1977,'SB35 Determination Data'!$K194,'5th Cycle APR Raw Data-Final'!$T$3:$T$1977,"&gt;="&amp;'SB35 Determination Data'!$F194,'5th Cycle APR Raw Data-Final'!$T$3:$T$1977,"&lt;"&amp;E194),SUMIFS('5th Cycle APR Raw Data-Final'!$Q$3:$Q$1977,'5th Cycle APR Raw Data-Final'!$A$3:$A$1977,'SB35 Determination Data'!$K194,'5th Cycle APR Raw Data-Final'!$T$3:$T$1977,"&gt;="&amp;'SB35 Determination Data'!$F194,'5th Cycle APR Raw Data-Final'!$T$3:$T$1977,"&lt;="&amp;G194))</f>
        <v>13</v>
      </c>
      <c r="AI194" s="60">
        <f t="shared" si="19"/>
        <v>8</v>
      </c>
      <c r="AJ194" s="31">
        <f t="shared" si="20"/>
        <v>0.61904761904761907</v>
      </c>
      <c r="AK194" s="60">
        <f>VLOOKUP(K194,'5th Cycle APR Raw Data-Final'!$A$3:$R$1977,18,FALSE)</f>
        <v>91</v>
      </c>
      <c r="AL194" s="60">
        <f>IF(AN194&lt;1,SUMIFS('5th Cycle APR Raw Data-Final'!$S$3:$S$1977,'5th Cycle APR Raw Data-Final'!$A$3:$A$1977,'SB35 Determination Data'!$K194,'5th Cycle APR Raw Data-Final'!$T$3:$T$1977,"&gt;="&amp;'SB35 Determination Data'!$F194,'5th Cycle APR Raw Data-Final'!$T$3:$T$1977,"&lt;"&amp;E194),SUMIFS('5th Cycle APR Raw Data-Final'!$S$3:$S$1977,'5th Cycle APR Raw Data-Final'!$A$3:$A$1977,'SB35 Determination Data'!$K194,'5th Cycle APR Raw Data-Final'!$T$3:$T$1977,"&gt;="&amp;'SB35 Determination Data'!$F194,'5th Cycle APR Raw Data-Final'!$T$3:$T$1977,"&lt;="&amp;G194))</f>
        <v>83</v>
      </c>
      <c r="AM194" s="60">
        <f t="shared" si="21"/>
        <v>10</v>
      </c>
      <c r="AN194" s="62">
        <f t="shared" si="22"/>
        <v>0.5</v>
      </c>
      <c r="AO194" s="9" t="str">
        <f t="shared" si="23"/>
        <v>NO</v>
      </c>
      <c r="AP194" s="9" t="str">
        <f t="shared" si="24"/>
        <v>NO</v>
      </c>
      <c r="AQ194" s="9" t="str">
        <f t="shared" si="25"/>
        <v>YES</v>
      </c>
      <c r="AR194" s="48" t="str">
        <f>VLOOKUP(K194,'2018Submitted'!$A$2:$C$540,3,FALSE)</f>
        <v>Successful</v>
      </c>
      <c r="AS194" s="9" t="str">
        <f t="shared" si="26"/>
        <v>YES</v>
      </c>
      <c r="AT194" s="9" t="str">
        <f t="shared" si="27"/>
        <v>NO</v>
      </c>
    </row>
    <row r="195" spans="1:46" ht="12.75" customHeight="1" x14ac:dyDescent="0.15">
      <c r="A195" s="9" t="s">
        <v>348</v>
      </c>
      <c r="B195" s="9" t="str">
        <f t="shared" si="0"/>
        <v>HOLLISTER</v>
      </c>
      <c r="C195" s="31">
        <f t="shared" si="1"/>
        <v>0.375</v>
      </c>
      <c r="D195" s="45">
        <f t="shared" si="2"/>
        <v>8</v>
      </c>
      <c r="E195" s="46">
        <f t="shared" si="3"/>
        <v>2020</v>
      </c>
      <c r="F195" s="46">
        <f t="shared" si="4"/>
        <v>2016</v>
      </c>
      <c r="G195" s="46" t="str">
        <f t="shared" si="5"/>
        <v>2023</v>
      </c>
      <c r="H195" s="9" t="str">
        <f t="shared" si="6"/>
        <v>12/31/2015</v>
      </c>
      <c r="I195" s="9" t="str">
        <f t="shared" si="7"/>
        <v>12/31/2023</v>
      </c>
      <c r="J195" s="9" t="s">
        <v>128</v>
      </c>
      <c r="K195" s="49" t="s">
        <v>349</v>
      </c>
      <c r="L195" s="60">
        <f>VLOOKUP(K195,'5th Cycle APR Raw Data-Final'!$A$3:$P$1977,6,FALSE)</f>
        <v>312</v>
      </c>
      <c r="M195" s="60">
        <f>IF(AN195&lt;1,SUMIFS('5th Cycle APR Raw Data-Final'!G$3:G$1977,'5th Cycle APR Raw Data-Final'!$A$3:$A$1977,'SB35 Determination Data'!$K195,'5th Cycle APR Raw Data-Final'!$T$3:$T$1977,"&gt;="&amp;'SB35 Determination Data'!$F195,'5th Cycle APR Raw Data-Final'!$T$3:$T$1977,"&lt;"&amp;E195),SUMIFS('5th Cycle APR Raw Data-Final'!G$3:G$1977,'5th Cycle APR Raw Data-Final'!$A$3:$A$1977,'SB35 Determination Data'!$K195,'5th Cycle APR Raw Data-Final'!$T$3:$T$1977,"&gt;="&amp;'SB35 Determination Data'!$F195,'5th Cycle APR Raw Data-Final'!$T$3:$T$1977,"&lt;="&amp;G195))</f>
        <v>0</v>
      </c>
      <c r="N195" s="60">
        <f>IF(AN195&lt;1,SUMIFS('5th Cycle APR Raw Data-Final'!H$3:H$1977,'5th Cycle APR Raw Data-Final'!$A$3:$A$1977,'SB35 Determination Data'!$K195,'5th Cycle APR Raw Data-Final'!$T$3:$T$1977,"&gt;="&amp;'SB35 Determination Data'!$F195,'5th Cycle APR Raw Data-Final'!$T$3:$T$1977,"&lt;"&amp;E195),SUMIFS('5th Cycle APR Raw Data-Final'!H$3:H$1977,'5th Cycle APR Raw Data-Final'!$A$3:$A$1977,'SB35 Determination Data'!$K195,'5th Cycle APR Raw Data-Final'!$T$3:$T$1977,"&gt;="&amp;'SB35 Determination Data'!$F195,'5th Cycle APR Raw Data-Final'!$T$3:$T$1977,"&lt;="&amp;G195))</f>
        <v>0</v>
      </c>
      <c r="O195" s="60">
        <f>IF(AN195&lt;1,SUMIFS('5th Cycle APR Raw Data-Final'!I$3:I$1977,'5th Cycle APR Raw Data-Final'!$A$3:$A$1977,'SB35 Determination Data'!$K195,'5th Cycle APR Raw Data-Final'!$T$3:$T$1977,"&gt;="&amp;'SB35 Determination Data'!$F195,'5th Cycle APR Raw Data-Final'!$T$3:$T$1977,"&lt;"&amp;E195),SUMIFS('5th Cycle APR Raw Data-Final'!I$3:I$1977,'5th Cycle APR Raw Data-Final'!$A$3:$A$1977,'SB35 Determination Data'!$K195,'5th Cycle APR Raw Data-Final'!$T$3:$T$1977,"&gt;="&amp;'SB35 Determination Data'!$F195,'5th Cycle APR Raw Data-Final'!$T$3:$T$1977,"&lt;="&amp;G195))</f>
        <v>0</v>
      </c>
      <c r="P195" s="60">
        <f t="shared" si="8"/>
        <v>312</v>
      </c>
      <c r="Q195" s="31">
        <f t="shared" si="9"/>
        <v>0</v>
      </c>
      <c r="R195" s="61">
        <f t="shared" si="10"/>
        <v>117</v>
      </c>
      <c r="S195" s="61">
        <f t="shared" si="11"/>
        <v>0</v>
      </c>
      <c r="T195" s="60">
        <f>VLOOKUP(K195,'5th Cycle APR Raw Data-Final'!$A$3:$P$1977,10,FALSE)</f>
        <v>189</v>
      </c>
      <c r="U195" s="60">
        <f>IF(AN195&lt;1,SUMIFS('5th Cycle APR Raw Data-Final'!K$3:K$1977,'5th Cycle APR Raw Data-Final'!$A$3:$A$1977,'SB35 Determination Data'!$K195,'5th Cycle APR Raw Data-Final'!$T$3:$T$1977,"&gt;="&amp;'SB35 Determination Data'!$F195,'5th Cycle APR Raw Data-Final'!$T$3:$T$1977,"&lt;"&amp;E195),SUMIFS('5th Cycle APR Raw Data-Final'!K$3:K$1977,'5th Cycle APR Raw Data-Final'!$A$3:$A$1977,'SB35 Determination Data'!$K195,'5th Cycle APR Raw Data-Final'!$T$3:$T$1977,"&gt;="&amp;'SB35 Determination Data'!$F195,'5th Cycle APR Raw Data-Final'!$T$3:$T$1977,"&lt;="&amp;G195))</f>
        <v>0</v>
      </c>
      <c r="V195" s="60">
        <f>IF(AN195&lt;1,SUMIFS('5th Cycle APR Raw Data-Final'!L$3:L$1977,'5th Cycle APR Raw Data-Final'!$A$3:$A$1977,'SB35 Determination Data'!$K195,'5th Cycle APR Raw Data-Final'!$T$3:$T$1977,"&gt;="&amp;'SB35 Determination Data'!$F195,'5th Cycle APR Raw Data-Final'!$T$3:$T$1977,"&lt;"&amp;E195),SUMIFS('5th Cycle APR Raw Data-Final'!L$3:L$1977,'5th Cycle APR Raw Data-Final'!$A$3:$A$1977,'SB35 Determination Data'!$K195,'5th Cycle APR Raw Data-Final'!$T$3:$T$1977,"&gt;="&amp;'SB35 Determination Data'!$F195,'5th Cycle APR Raw Data-Final'!$T$3:$T$1977,"&lt;="&amp;G195))</f>
        <v>0</v>
      </c>
      <c r="W195" s="60">
        <f>IF(AN195&lt;1,SUMIFS('5th Cycle APR Raw Data-Final'!M$3:M$1977,'5th Cycle APR Raw Data-Final'!$A$3:$A$1977,'SB35 Determination Data'!$K195,'5th Cycle APR Raw Data-Final'!$T$3:$T$1977,"&gt;="&amp;'SB35 Determination Data'!$F195,'5th Cycle APR Raw Data-Final'!$T$3:$T$1977,"&lt;"&amp;E195),SUMIFS('5th Cycle APR Raw Data-Final'!M$3:M$1977,'5th Cycle APR Raw Data-Final'!$A$3:$A$1977,'SB35 Determination Data'!$K195,'5th Cycle APR Raw Data-Final'!$T$3:$T$1977,"&gt;="&amp;'SB35 Determination Data'!$F195,'5th Cycle APR Raw Data-Final'!$T$3:$T$1977,"&lt;="&amp;G195))</f>
        <v>0</v>
      </c>
      <c r="X195" s="60">
        <f t="shared" si="12"/>
        <v>189</v>
      </c>
      <c r="Y195" s="60">
        <f t="shared" si="13"/>
        <v>0</v>
      </c>
      <c r="Z195" s="60">
        <f t="shared" si="14"/>
        <v>189</v>
      </c>
      <c r="AA195" s="31">
        <f t="shared" si="15"/>
        <v>0</v>
      </c>
      <c r="AB195" s="31">
        <f t="shared" si="16"/>
        <v>0</v>
      </c>
      <c r="AC195" s="60">
        <f>VLOOKUP(K195,'5th Cycle APR Raw Data-Final'!$A$3:$P$1977,14,FALSE)</f>
        <v>258</v>
      </c>
      <c r="AD195" s="60">
        <f>IF(AN195&lt;1,SUMIFS('5th Cycle APR Raw Data-Final'!$O$3:$O$1977,'5th Cycle APR Raw Data-Final'!$A$3:$A$1977,'SB35 Determination Data'!$K195,'5th Cycle APR Raw Data-Final'!$T$3:$T$1977,"&gt;="&amp;'SB35 Determination Data'!$F195,'5th Cycle APR Raw Data-Final'!$T$3:$T$1977,"&lt;"&amp;E195),SUMIFS('5th Cycle APR Raw Data-Final'!$O$3:$O$1977,'5th Cycle APR Raw Data-Final'!$A$3:$A$1977,'SB35 Determination Data'!$K195,'5th Cycle APR Raw Data-Final'!$T$3:$T$1977,"&gt;="&amp;'SB35 Determination Data'!$F195,'5th Cycle APR Raw Data-Final'!$T$3:$T$1977,"&lt;="&amp;G195))</f>
        <v>104</v>
      </c>
      <c r="AE195" s="60">
        <f t="shared" si="17"/>
        <v>154</v>
      </c>
      <c r="AF195" s="31">
        <f t="shared" si="18"/>
        <v>0.40310077519379844</v>
      </c>
      <c r="AG195" s="60">
        <f>VLOOKUP(K195,'5th Cycle APR Raw Data-Final'!$A$3:$P$1977,16,FALSE)</f>
        <v>557</v>
      </c>
      <c r="AH195" s="60">
        <f>IF(AN195&lt;1,SUMIFS('5th Cycle APR Raw Data-Final'!$Q$3:$Q$1977,'5th Cycle APR Raw Data-Final'!$A$3:$A$1977,'SB35 Determination Data'!$K195,'5th Cycle APR Raw Data-Final'!$T$3:$T$1977,"&gt;="&amp;'SB35 Determination Data'!$F195,'5th Cycle APR Raw Data-Final'!$T$3:$T$1977,"&lt;"&amp;E195),SUMIFS('5th Cycle APR Raw Data-Final'!$Q$3:$Q$1977,'5th Cycle APR Raw Data-Final'!$A$3:$A$1977,'SB35 Determination Data'!$K195,'5th Cycle APR Raw Data-Final'!$T$3:$T$1977,"&gt;="&amp;'SB35 Determination Data'!$F195,'5th Cycle APR Raw Data-Final'!$T$3:$T$1977,"&lt;="&amp;G195))</f>
        <v>461</v>
      </c>
      <c r="AI195" s="60">
        <f t="shared" si="19"/>
        <v>96</v>
      </c>
      <c r="AJ195" s="31">
        <f t="shared" si="20"/>
        <v>0.82764811490125678</v>
      </c>
      <c r="AK195" s="60">
        <f>VLOOKUP(K195,'5th Cycle APR Raw Data-Final'!$A$3:$R$1977,18,FALSE)</f>
        <v>1316</v>
      </c>
      <c r="AL195" s="60">
        <f>IF(AN195&lt;1,SUMIFS('5th Cycle APR Raw Data-Final'!$S$3:$S$1977,'5th Cycle APR Raw Data-Final'!$A$3:$A$1977,'SB35 Determination Data'!$K195,'5th Cycle APR Raw Data-Final'!$T$3:$T$1977,"&gt;="&amp;'SB35 Determination Data'!$F195,'5th Cycle APR Raw Data-Final'!$T$3:$T$1977,"&lt;"&amp;E195),SUMIFS('5th Cycle APR Raw Data-Final'!$S$3:$S$1977,'5th Cycle APR Raw Data-Final'!$A$3:$A$1977,'SB35 Determination Data'!$K195,'5th Cycle APR Raw Data-Final'!$T$3:$T$1977,"&gt;="&amp;'SB35 Determination Data'!$F195,'5th Cycle APR Raw Data-Final'!$T$3:$T$1977,"&lt;="&amp;G195))</f>
        <v>565</v>
      </c>
      <c r="AM195" s="60">
        <f t="shared" si="21"/>
        <v>751</v>
      </c>
      <c r="AN195" s="62">
        <f t="shared" si="22"/>
        <v>0.375</v>
      </c>
      <c r="AO195" s="9" t="str">
        <f t="shared" si="23"/>
        <v>NO</v>
      </c>
      <c r="AP195" s="9" t="str">
        <f t="shared" si="24"/>
        <v>YES</v>
      </c>
      <c r="AQ195" s="9" t="str">
        <f t="shared" si="25"/>
        <v>NO</v>
      </c>
      <c r="AR195" s="48" t="str">
        <f>VLOOKUP(K195,'2018Submitted'!$A$2:$C$540,3,FALSE)</f>
        <v>Successful</v>
      </c>
      <c r="AS195" s="9" t="str">
        <f t="shared" si="26"/>
        <v>NO</v>
      </c>
      <c r="AT195" s="9" t="str">
        <f t="shared" si="27"/>
        <v>YES</v>
      </c>
    </row>
    <row r="196" spans="1:46" ht="12.75" customHeight="1" x14ac:dyDescent="0.15">
      <c r="A196" s="9" t="s">
        <v>143</v>
      </c>
      <c r="B196" s="9" t="str">
        <f t="shared" si="0"/>
        <v>HOLTVILLE</v>
      </c>
      <c r="C196" s="31">
        <f t="shared" si="1"/>
        <v>0.625</v>
      </c>
      <c r="D196" s="45">
        <f t="shared" si="2"/>
        <v>8</v>
      </c>
      <c r="E196" s="46">
        <f t="shared" si="3"/>
        <v>2018</v>
      </c>
      <c r="F196" s="46">
        <f t="shared" si="4"/>
        <v>2014</v>
      </c>
      <c r="G196" s="46" t="str">
        <f t="shared" si="5"/>
        <v>2021</v>
      </c>
      <c r="H196" s="9" t="str">
        <f t="shared" si="6"/>
        <v>10/15/2013</v>
      </c>
      <c r="I196" s="9" t="str">
        <f t="shared" si="7"/>
        <v>10/15/2021</v>
      </c>
      <c r="J196" s="9" t="s">
        <v>144</v>
      </c>
      <c r="K196" s="49" t="s">
        <v>148</v>
      </c>
      <c r="L196" s="60">
        <f>VLOOKUP(K196,'5th Cycle APR Raw Data-Final'!$A$3:$P$1977,6,FALSE)</f>
        <v>54</v>
      </c>
      <c r="M196" s="60">
        <f>IF(AN196&lt;1,SUMIFS('5th Cycle APR Raw Data-Final'!G$3:G$1977,'5th Cycle APR Raw Data-Final'!$A$3:$A$1977,'SB35 Determination Data'!$K196,'5th Cycle APR Raw Data-Final'!$T$3:$T$1977,"&gt;="&amp;'SB35 Determination Data'!$F196,'5th Cycle APR Raw Data-Final'!$T$3:$T$1977,"&lt;"&amp;E196),SUMIFS('5th Cycle APR Raw Data-Final'!G$3:G$1977,'5th Cycle APR Raw Data-Final'!$A$3:$A$1977,'SB35 Determination Data'!$K196,'5th Cycle APR Raw Data-Final'!$T$3:$T$1977,"&gt;="&amp;'SB35 Determination Data'!$F196,'5th Cycle APR Raw Data-Final'!$T$3:$T$1977,"&lt;="&amp;G196))</f>
        <v>0</v>
      </c>
      <c r="N196" s="60">
        <f>IF(AN196&lt;1,SUMIFS('5th Cycle APR Raw Data-Final'!H$3:H$1977,'5th Cycle APR Raw Data-Final'!$A$3:$A$1977,'SB35 Determination Data'!$K196,'5th Cycle APR Raw Data-Final'!$T$3:$T$1977,"&gt;="&amp;'SB35 Determination Data'!$F196,'5th Cycle APR Raw Data-Final'!$T$3:$T$1977,"&lt;"&amp;E196),SUMIFS('5th Cycle APR Raw Data-Final'!H$3:H$1977,'5th Cycle APR Raw Data-Final'!$A$3:$A$1977,'SB35 Determination Data'!$K196,'5th Cycle APR Raw Data-Final'!$T$3:$T$1977,"&gt;="&amp;'SB35 Determination Data'!$F196,'5th Cycle APR Raw Data-Final'!$T$3:$T$1977,"&lt;="&amp;G196))</f>
        <v>0</v>
      </c>
      <c r="O196" s="60">
        <f>IF(AN196&lt;1,SUMIFS('5th Cycle APR Raw Data-Final'!I$3:I$1977,'5th Cycle APR Raw Data-Final'!$A$3:$A$1977,'SB35 Determination Data'!$K196,'5th Cycle APR Raw Data-Final'!$T$3:$T$1977,"&gt;="&amp;'SB35 Determination Data'!$F196,'5th Cycle APR Raw Data-Final'!$T$3:$T$1977,"&lt;"&amp;E196),SUMIFS('5th Cycle APR Raw Data-Final'!I$3:I$1977,'5th Cycle APR Raw Data-Final'!$A$3:$A$1977,'SB35 Determination Data'!$K196,'5th Cycle APR Raw Data-Final'!$T$3:$T$1977,"&gt;="&amp;'SB35 Determination Data'!$F196,'5th Cycle APR Raw Data-Final'!$T$3:$T$1977,"&lt;="&amp;G196))</f>
        <v>0</v>
      </c>
      <c r="P196" s="60">
        <f t="shared" si="8"/>
        <v>54</v>
      </c>
      <c r="Q196" s="31">
        <f t="shared" si="9"/>
        <v>0</v>
      </c>
      <c r="R196" s="61">
        <f t="shared" si="10"/>
        <v>27</v>
      </c>
      <c r="S196" s="61">
        <f t="shared" si="11"/>
        <v>0</v>
      </c>
      <c r="T196" s="60">
        <f>VLOOKUP(K196,'5th Cycle APR Raw Data-Final'!$A$3:$P$1977,10,FALSE)</f>
        <v>31</v>
      </c>
      <c r="U196" s="60">
        <f>IF(AN196&lt;1,SUMIFS('5th Cycle APR Raw Data-Final'!K$3:K$1977,'5th Cycle APR Raw Data-Final'!$A$3:$A$1977,'SB35 Determination Data'!$K196,'5th Cycle APR Raw Data-Final'!$T$3:$T$1977,"&gt;="&amp;'SB35 Determination Data'!$F196,'5th Cycle APR Raw Data-Final'!$T$3:$T$1977,"&lt;"&amp;E196),SUMIFS('5th Cycle APR Raw Data-Final'!K$3:K$1977,'5th Cycle APR Raw Data-Final'!$A$3:$A$1977,'SB35 Determination Data'!$K196,'5th Cycle APR Raw Data-Final'!$T$3:$T$1977,"&gt;="&amp;'SB35 Determination Data'!$F196,'5th Cycle APR Raw Data-Final'!$T$3:$T$1977,"&lt;="&amp;G196))</f>
        <v>1</v>
      </c>
      <c r="V196" s="60">
        <f>IF(AN196&lt;1,SUMIFS('5th Cycle APR Raw Data-Final'!L$3:L$1977,'5th Cycle APR Raw Data-Final'!$A$3:$A$1977,'SB35 Determination Data'!$K196,'5th Cycle APR Raw Data-Final'!$T$3:$T$1977,"&gt;="&amp;'SB35 Determination Data'!$F196,'5th Cycle APR Raw Data-Final'!$T$3:$T$1977,"&lt;"&amp;E196),SUMIFS('5th Cycle APR Raw Data-Final'!L$3:L$1977,'5th Cycle APR Raw Data-Final'!$A$3:$A$1977,'SB35 Determination Data'!$K196,'5th Cycle APR Raw Data-Final'!$T$3:$T$1977,"&gt;="&amp;'SB35 Determination Data'!$F196,'5th Cycle APR Raw Data-Final'!$T$3:$T$1977,"&lt;="&amp;G196))</f>
        <v>0</v>
      </c>
      <c r="W196" s="60">
        <f>IF(AN196&lt;1,SUMIFS('5th Cycle APR Raw Data-Final'!M$3:M$1977,'5th Cycle APR Raw Data-Final'!$A$3:$A$1977,'SB35 Determination Data'!$K196,'5th Cycle APR Raw Data-Final'!$T$3:$T$1977,"&gt;="&amp;'SB35 Determination Data'!$F196,'5th Cycle APR Raw Data-Final'!$T$3:$T$1977,"&lt;"&amp;E196),SUMIFS('5th Cycle APR Raw Data-Final'!M$3:M$1977,'5th Cycle APR Raw Data-Final'!$A$3:$A$1977,'SB35 Determination Data'!$K196,'5th Cycle APR Raw Data-Final'!$T$3:$T$1977,"&gt;="&amp;'SB35 Determination Data'!$F196,'5th Cycle APR Raw Data-Final'!$T$3:$T$1977,"&lt;="&amp;G196))</f>
        <v>1</v>
      </c>
      <c r="X196" s="60">
        <f t="shared" si="12"/>
        <v>30</v>
      </c>
      <c r="Y196" s="60">
        <f t="shared" si="13"/>
        <v>1</v>
      </c>
      <c r="Z196" s="60">
        <f t="shared" si="14"/>
        <v>30</v>
      </c>
      <c r="AA196" s="31">
        <f t="shared" si="15"/>
        <v>3.2258064516129031E-2</v>
      </c>
      <c r="AB196" s="31">
        <f t="shared" si="16"/>
        <v>3.2258064516129031E-2</v>
      </c>
      <c r="AC196" s="60">
        <f>VLOOKUP(K196,'5th Cycle APR Raw Data-Final'!$A$3:$P$1977,14,FALSE)</f>
        <v>32</v>
      </c>
      <c r="AD196" s="60">
        <f>IF(AN196&lt;1,SUMIFS('5th Cycle APR Raw Data-Final'!$O$3:$O$1977,'5th Cycle APR Raw Data-Final'!$A$3:$A$1977,'SB35 Determination Data'!$K196,'5th Cycle APR Raw Data-Final'!$T$3:$T$1977,"&gt;="&amp;'SB35 Determination Data'!$F196,'5th Cycle APR Raw Data-Final'!$T$3:$T$1977,"&lt;"&amp;E196),SUMIFS('5th Cycle APR Raw Data-Final'!$O$3:$O$1977,'5th Cycle APR Raw Data-Final'!$A$3:$A$1977,'SB35 Determination Data'!$K196,'5th Cycle APR Raw Data-Final'!$T$3:$T$1977,"&gt;="&amp;'SB35 Determination Data'!$F196,'5th Cycle APR Raw Data-Final'!$T$3:$T$1977,"&lt;="&amp;G196))</f>
        <v>1</v>
      </c>
      <c r="AE196" s="60">
        <f t="shared" si="17"/>
        <v>31</v>
      </c>
      <c r="AF196" s="31">
        <f t="shared" si="18"/>
        <v>3.125E-2</v>
      </c>
      <c r="AG196" s="60">
        <f>VLOOKUP(K196,'5th Cycle APR Raw Data-Final'!$A$3:$P$1977,16,FALSE)</f>
        <v>92</v>
      </c>
      <c r="AH196" s="60">
        <f>IF(AN196&lt;1,SUMIFS('5th Cycle APR Raw Data-Final'!$Q$3:$Q$1977,'5th Cycle APR Raw Data-Final'!$A$3:$A$1977,'SB35 Determination Data'!$K196,'5th Cycle APR Raw Data-Final'!$T$3:$T$1977,"&gt;="&amp;'SB35 Determination Data'!$F196,'5th Cycle APR Raw Data-Final'!$T$3:$T$1977,"&lt;"&amp;E196),SUMIFS('5th Cycle APR Raw Data-Final'!$Q$3:$Q$1977,'5th Cycle APR Raw Data-Final'!$A$3:$A$1977,'SB35 Determination Data'!$K196,'5th Cycle APR Raw Data-Final'!$T$3:$T$1977,"&gt;="&amp;'SB35 Determination Data'!$F196,'5th Cycle APR Raw Data-Final'!$T$3:$T$1977,"&lt;="&amp;G196))</f>
        <v>1</v>
      </c>
      <c r="AI196" s="60">
        <f t="shared" si="19"/>
        <v>91</v>
      </c>
      <c r="AJ196" s="31">
        <f t="shared" si="20"/>
        <v>1.0869565217391304E-2</v>
      </c>
      <c r="AK196" s="60">
        <f>VLOOKUP(K196,'5th Cycle APR Raw Data-Final'!$A$3:$R$1977,18,FALSE)</f>
        <v>209</v>
      </c>
      <c r="AL196" s="60">
        <f>IF(AN196&lt;1,SUMIFS('5th Cycle APR Raw Data-Final'!$S$3:$S$1977,'5th Cycle APR Raw Data-Final'!$A$3:$A$1977,'SB35 Determination Data'!$K196,'5th Cycle APR Raw Data-Final'!$T$3:$T$1977,"&gt;="&amp;'SB35 Determination Data'!$F196,'5th Cycle APR Raw Data-Final'!$T$3:$T$1977,"&lt;"&amp;E196),SUMIFS('5th Cycle APR Raw Data-Final'!$S$3:$S$1977,'5th Cycle APR Raw Data-Final'!$A$3:$A$1977,'SB35 Determination Data'!$K196,'5th Cycle APR Raw Data-Final'!$T$3:$T$1977,"&gt;="&amp;'SB35 Determination Data'!$F196,'5th Cycle APR Raw Data-Final'!$T$3:$T$1977,"&lt;="&amp;G196))</f>
        <v>3</v>
      </c>
      <c r="AM196" s="60">
        <f t="shared" si="21"/>
        <v>206</v>
      </c>
      <c r="AN196" s="62">
        <f t="shared" si="22"/>
        <v>0.5</v>
      </c>
      <c r="AO196" s="9" t="str">
        <f t="shared" si="23"/>
        <v>YES</v>
      </c>
      <c r="AP196" s="9" t="str">
        <f t="shared" si="24"/>
        <v>NO</v>
      </c>
      <c r="AQ196" s="9" t="str">
        <f t="shared" si="25"/>
        <v>NO</v>
      </c>
      <c r="AR196" s="48" t="str">
        <f>VLOOKUP(K196,'2018Submitted'!$A$2:$C$540,3,FALSE)</f>
        <v>No 2018 Annual Progress Report</v>
      </c>
      <c r="AS196" s="9" t="str">
        <f t="shared" si="26"/>
        <v>NO</v>
      </c>
      <c r="AT196" s="9" t="str">
        <f t="shared" si="27"/>
        <v>NO</v>
      </c>
    </row>
    <row r="197" spans="1:46" ht="12.75" customHeight="1" x14ac:dyDescent="0.15">
      <c r="A197" s="9" t="s">
        <v>517</v>
      </c>
      <c r="B197" s="9" t="str">
        <f t="shared" si="0"/>
        <v>HUGHSON</v>
      </c>
      <c r="C197" s="31">
        <f t="shared" si="1"/>
        <v>0.375</v>
      </c>
      <c r="D197" s="45">
        <f t="shared" si="2"/>
        <v>8</v>
      </c>
      <c r="E197" s="46">
        <f t="shared" si="3"/>
        <v>2020</v>
      </c>
      <c r="F197" s="46">
        <f t="shared" si="4"/>
        <v>2016</v>
      </c>
      <c r="G197" s="46" t="str">
        <f t="shared" si="5"/>
        <v>2023</v>
      </c>
      <c r="H197" s="9" t="str">
        <f t="shared" si="6"/>
        <v>12/31/2015</v>
      </c>
      <c r="I197" s="9" t="str">
        <f t="shared" si="7"/>
        <v>12/31/2023</v>
      </c>
      <c r="J197" s="9" t="s">
        <v>128</v>
      </c>
      <c r="K197" s="49" t="s">
        <v>582</v>
      </c>
      <c r="L197" s="60">
        <f>VLOOKUP(K197,'5th Cycle APR Raw Data-Final'!$A$3:$P$1977,6,FALSE)</f>
        <v>53</v>
      </c>
      <c r="M197" s="60">
        <f>IF(AN197&lt;1,SUMIFS('5th Cycle APR Raw Data-Final'!G$3:G$1977,'5th Cycle APR Raw Data-Final'!$A$3:$A$1977,'SB35 Determination Data'!$K197,'5th Cycle APR Raw Data-Final'!$T$3:$T$1977,"&gt;="&amp;'SB35 Determination Data'!$F197,'5th Cycle APR Raw Data-Final'!$T$3:$T$1977,"&lt;"&amp;E197),SUMIFS('5th Cycle APR Raw Data-Final'!G$3:G$1977,'5th Cycle APR Raw Data-Final'!$A$3:$A$1977,'SB35 Determination Data'!$K197,'5th Cycle APR Raw Data-Final'!$T$3:$T$1977,"&gt;="&amp;'SB35 Determination Data'!$F197,'5th Cycle APR Raw Data-Final'!$T$3:$T$1977,"&lt;="&amp;G197))</f>
        <v>0</v>
      </c>
      <c r="N197" s="60">
        <f>IF(AN197&lt;1,SUMIFS('5th Cycle APR Raw Data-Final'!H$3:H$1977,'5th Cycle APR Raw Data-Final'!$A$3:$A$1977,'SB35 Determination Data'!$K197,'5th Cycle APR Raw Data-Final'!$T$3:$T$1977,"&gt;="&amp;'SB35 Determination Data'!$F197,'5th Cycle APR Raw Data-Final'!$T$3:$T$1977,"&lt;"&amp;E197),SUMIFS('5th Cycle APR Raw Data-Final'!H$3:H$1977,'5th Cycle APR Raw Data-Final'!$A$3:$A$1977,'SB35 Determination Data'!$K197,'5th Cycle APR Raw Data-Final'!$T$3:$T$1977,"&gt;="&amp;'SB35 Determination Data'!$F197,'5th Cycle APR Raw Data-Final'!$T$3:$T$1977,"&lt;="&amp;G197))</f>
        <v>0</v>
      </c>
      <c r="O197" s="60">
        <f>IF(AN197&lt;1,SUMIFS('5th Cycle APR Raw Data-Final'!I$3:I$1977,'5th Cycle APR Raw Data-Final'!$A$3:$A$1977,'SB35 Determination Data'!$K197,'5th Cycle APR Raw Data-Final'!$T$3:$T$1977,"&gt;="&amp;'SB35 Determination Data'!$F197,'5th Cycle APR Raw Data-Final'!$T$3:$T$1977,"&lt;"&amp;E197),SUMIFS('5th Cycle APR Raw Data-Final'!I$3:I$1977,'5th Cycle APR Raw Data-Final'!$A$3:$A$1977,'SB35 Determination Data'!$K197,'5th Cycle APR Raw Data-Final'!$T$3:$T$1977,"&gt;="&amp;'SB35 Determination Data'!$F197,'5th Cycle APR Raw Data-Final'!$T$3:$T$1977,"&lt;="&amp;G197))</f>
        <v>0</v>
      </c>
      <c r="P197" s="60">
        <f t="shared" si="8"/>
        <v>53</v>
      </c>
      <c r="Q197" s="31">
        <f t="shared" si="9"/>
        <v>0</v>
      </c>
      <c r="R197" s="61">
        <f t="shared" si="10"/>
        <v>20</v>
      </c>
      <c r="S197" s="61">
        <f t="shared" si="11"/>
        <v>0</v>
      </c>
      <c r="T197" s="60">
        <f>VLOOKUP(K197,'5th Cycle APR Raw Data-Final'!$A$3:$P$1977,10,FALSE)</f>
        <v>34</v>
      </c>
      <c r="U197" s="60">
        <f>IF(AN197&lt;1,SUMIFS('5th Cycle APR Raw Data-Final'!K$3:K$1977,'5th Cycle APR Raw Data-Final'!$A$3:$A$1977,'SB35 Determination Data'!$K197,'5th Cycle APR Raw Data-Final'!$T$3:$T$1977,"&gt;="&amp;'SB35 Determination Data'!$F197,'5th Cycle APR Raw Data-Final'!$T$3:$T$1977,"&lt;"&amp;E197),SUMIFS('5th Cycle APR Raw Data-Final'!K$3:K$1977,'5th Cycle APR Raw Data-Final'!$A$3:$A$1977,'SB35 Determination Data'!$K197,'5th Cycle APR Raw Data-Final'!$T$3:$T$1977,"&gt;="&amp;'SB35 Determination Data'!$F197,'5th Cycle APR Raw Data-Final'!$T$3:$T$1977,"&lt;="&amp;G197))</f>
        <v>0</v>
      </c>
      <c r="V197" s="60">
        <f>IF(AN197&lt;1,SUMIFS('5th Cycle APR Raw Data-Final'!L$3:L$1977,'5th Cycle APR Raw Data-Final'!$A$3:$A$1977,'SB35 Determination Data'!$K197,'5th Cycle APR Raw Data-Final'!$T$3:$T$1977,"&gt;="&amp;'SB35 Determination Data'!$F197,'5th Cycle APR Raw Data-Final'!$T$3:$T$1977,"&lt;"&amp;E197),SUMIFS('5th Cycle APR Raw Data-Final'!L$3:L$1977,'5th Cycle APR Raw Data-Final'!$A$3:$A$1977,'SB35 Determination Data'!$K197,'5th Cycle APR Raw Data-Final'!$T$3:$T$1977,"&gt;="&amp;'SB35 Determination Data'!$F197,'5th Cycle APR Raw Data-Final'!$T$3:$T$1977,"&lt;="&amp;G197))</f>
        <v>0</v>
      </c>
      <c r="W197" s="60">
        <f>IF(AN197&lt;1,SUMIFS('5th Cycle APR Raw Data-Final'!M$3:M$1977,'5th Cycle APR Raw Data-Final'!$A$3:$A$1977,'SB35 Determination Data'!$K197,'5th Cycle APR Raw Data-Final'!$T$3:$T$1977,"&gt;="&amp;'SB35 Determination Data'!$F197,'5th Cycle APR Raw Data-Final'!$T$3:$T$1977,"&lt;"&amp;E197),SUMIFS('5th Cycle APR Raw Data-Final'!M$3:M$1977,'5th Cycle APR Raw Data-Final'!$A$3:$A$1977,'SB35 Determination Data'!$K197,'5th Cycle APR Raw Data-Final'!$T$3:$T$1977,"&gt;="&amp;'SB35 Determination Data'!$F197,'5th Cycle APR Raw Data-Final'!$T$3:$T$1977,"&lt;="&amp;G197))</f>
        <v>0</v>
      </c>
      <c r="X197" s="60">
        <f t="shared" si="12"/>
        <v>34</v>
      </c>
      <c r="Y197" s="60">
        <f t="shared" si="13"/>
        <v>0</v>
      </c>
      <c r="Z197" s="60">
        <f t="shared" si="14"/>
        <v>34</v>
      </c>
      <c r="AA197" s="31">
        <f t="shared" si="15"/>
        <v>0</v>
      </c>
      <c r="AB197" s="31">
        <f t="shared" si="16"/>
        <v>0</v>
      </c>
      <c r="AC197" s="60">
        <f>VLOOKUP(K197,'5th Cycle APR Raw Data-Final'!$A$3:$P$1977,14,FALSE)</f>
        <v>38</v>
      </c>
      <c r="AD197" s="60">
        <f>IF(AN197&lt;1,SUMIFS('5th Cycle APR Raw Data-Final'!$O$3:$O$1977,'5th Cycle APR Raw Data-Final'!$A$3:$A$1977,'SB35 Determination Data'!$K197,'5th Cycle APR Raw Data-Final'!$T$3:$T$1977,"&gt;="&amp;'SB35 Determination Data'!$F197,'5th Cycle APR Raw Data-Final'!$T$3:$T$1977,"&lt;"&amp;E197),SUMIFS('5th Cycle APR Raw Data-Final'!$O$3:$O$1977,'5th Cycle APR Raw Data-Final'!$A$3:$A$1977,'SB35 Determination Data'!$K197,'5th Cycle APR Raw Data-Final'!$T$3:$T$1977,"&gt;="&amp;'SB35 Determination Data'!$F197,'5th Cycle APR Raw Data-Final'!$T$3:$T$1977,"&lt;="&amp;G197))</f>
        <v>0</v>
      </c>
      <c r="AE197" s="60">
        <f t="shared" si="17"/>
        <v>38</v>
      </c>
      <c r="AF197" s="31">
        <f t="shared" si="18"/>
        <v>0</v>
      </c>
      <c r="AG197" s="60">
        <f>VLOOKUP(K197,'5th Cycle APR Raw Data-Final'!$A$3:$P$1977,16,FALSE)</f>
        <v>93</v>
      </c>
      <c r="AH197" s="60">
        <f>IF(AN197&lt;1,SUMIFS('5th Cycle APR Raw Data-Final'!$Q$3:$Q$1977,'5th Cycle APR Raw Data-Final'!$A$3:$A$1977,'SB35 Determination Data'!$K197,'5th Cycle APR Raw Data-Final'!$T$3:$T$1977,"&gt;="&amp;'SB35 Determination Data'!$F197,'5th Cycle APR Raw Data-Final'!$T$3:$T$1977,"&lt;"&amp;E197),SUMIFS('5th Cycle APR Raw Data-Final'!$Q$3:$Q$1977,'5th Cycle APR Raw Data-Final'!$A$3:$A$1977,'SB35 Determination Data'!$K197,'5th Cycle APR Raw Data-Final'!$T$3:$T$1977,"&gt;="&amp;'SB35 Determination Data'!$F197,'5th Cycle APR Raw Data-Final'!$T$3:$T$1977,"&lt;="&amp;G197))</f>
        <v>71</v>
      </c>
      <c r="AI197" s="60">
        <f t="shared" si="19"/>
        <v>22</v>
      </c>
      <c r="AJ197" s="31">
        <f t="shared" si="20"/>
        <v>0.76344086021505375</v>
      </c>
      <c r="AK197" s="60">
        <f>VLOOKUP(K197,'5th Cycle APR Raw Data-Final'!$A$3:$R$1977,18,FALSE)</f>
        <v>218</v>
      </c>
      <c r="AL197" s="60">
        <f>IF(AN197&lt;1,SUMIFS('5th Cycle APR Raw Data-Final'!$S$3:$S$1977,'5th Cycle APR Raw Data-Final'!$A$3:$A$1977,'SB35 Determination Data'!$K197,'5th Cycle APR Raw Data-Final'!$T$3:$T$1977,"&gt;="&amp;'SB35 Determination Data'!$F197,'5th Cycle APR Raw Data-Final'!$T$3:$T$1977,"&lt;"&amp;E197),SUMIFS('5th Cycle APR Raw Data-Final'!$S$3:$S$1977,'5th Cycle APR Raw Data-Final'!$A$3:$A$1977,'SB35 Determination Data'!$K197,'5th Cycle APR Raw Data-Final'!$T$3:$T$1977,"&gt;="&amp;'SB35 Determination Data'!$F197,'5th Cycle APR Raw Data-Final'!$T$3:$T$1977,"&lt;="&amp;G197))</f>
        <v>71</v>
      </c>
      <c r="AM197" s="60">
        <f t="shared" si="21"/>
        <v>147</v>
      </c>
      <c r="AN197" s="62">
        <f t="shared" si="22"/>
        <v>0.375</v>
      </c>
      <c r="AO197" s="9" t="str">
        <f t="shared" si="23"/>
        <v>NO</v>
      </c>
      <c r="AP197" s="9" t="str">
        <f t="shared" si="24"/>
        <v>YES</v>
      </c>
      <c r="AQ197" s="9" t="str">
        <f t="shared" si="25"/>
        <v>NO</v>
      </c>
      <c r="AR197" s="48" t="str">
        <f>VLOOKUP(K197,'2018Submitted'!$A$2:$C$540,3,FALSE)</f>
        <v>Successful</v>
      </c>
      <c r="AS197" s="9" t="str">
        <f t="shared" si="26"/>
        <v>NO</v>
      </c>
      <c r="AT197" s="9" t="str">
        <f t="shared" si="27"/>
        <v>YES</v>
      </c>
    </row>
    <row r="198" spans="1:46" ht="12.75" customHeight="1" x14ac:dyDescent="0.15">
      <c r="A198" s="9" t="s">
        <v>139</v>
      </c>
      <c r="B198" s="9" t="str">
        <f t="shared" si="0"/>
        <v>HUMBOLDT COUNTY</v>
      </c>
      <c r="C198" s="31">
        <f t="shared" si="1"/>
        <v>1</v>
      </c>
      <c r="D198" s="45">
        <f t="shared" si="2"/>
        <v>5</v>
      </c>
      <c r="E198" s="46">
        <f t="shared" si="3"/>
        <v>2017</v>
      </c>
      <c r="F198" s="46">
        <f t="shared" si="4"/>
        <v>2014</v>
      </c>
      <c r="G198" s="46">
        <f t="shared" si="5"/>
        <v>2018</v>
      </c>
      <c r="H198" s="9" t="str">
        <f t="shared" si="6"/>
        <v>06/30/2014</v>
      </c>
      <c r="I198" s="9" t="str">
        <f t="shared" si="7"/>
        <v>06/30/2019</v>
      </c>
      <c r="J198" s="9" t="s">
        <v>83</v>
      </c>
      <c r="K198" s="49" t="s">
        <v>142</v>
      </c>
      <c r="L198" s="60">
        <f>VLOOKUP(K198,'5th Cycle APR Raw Data-Final'!$A$3:$P$1977,6,FALSE)</f>
        <v>212</v>
      </c>
      <c r="M198" s="60">
        <f>IF(AN198&lt;1,SUMIFS('5th Cycle APR Raw Data-Final'!G$3:G$1977,'5th Cycle APR Raw Data-Final'!$A$3:$A$1977,'SB35 Determination Data'!$K198,'5th Cycle APR Raw Data-Final'!$T$3:$T$1977,"&gt;="&amp;'SB35 Determination Data'!$F198,'5th Cycle APR Raw Data-Final'!$T$3:$T$1977,"&lt;"&amp;E198),SUMIFS('5th Cycle APR Raw Data-Final'!G$3:G$1977,'5th Cycle APR Raw Data-Final'!$A$3:$A$1977,'SB35 Determination Data'!$K198,'5th Cycle APR Raw Data-Final'!$T$3:$T$1977,"&gt;="&amp;'SB35 Determination Data'!$F198,'5th Cycle APR Raw Data-Final'!$T$3:$T$1977,"&lt;="&amp;G198))</f>
        <v>33</v>
      </c>
      <c r="N198" s="60">
        <f>IF(AN198&lt;1,SUMIFS('5th Cycle APR Raw Data-Final'!H$3:H$1977,'5th Cycle APR Raw Data-Final'!$A$3:$A$1977,'SB35 Determination Data'!$K198,'5th Cycle APR Raw Data-Final'!$T$3:$T$1977,"&gt;="&amp;'SB35 Determination Data'!$F198,'5th Cycle APR Raw Data-Final'!$T$3:$T$1977,"&lt;"&amp;E198),SUMIFS('5th Cycle APR Raw Data-Final'!H$3:H$1977,'5th Cycle APR Raw Data-Final'!$A$3:$A$1977,'SB35 Determination Data'!$K198,'5th Cycle APR Raw Data-Final'!$T$3:$T$1977,"&gt;="&amp;'SB35 Determination Data'!$F198,'5th Cycle APR Raw Data-Final'!$T$3:$T$1977,"&lt;="&amp;G198))</f>
        <v>0</v>
      </c>
      <c r="O198" s="60">
        <f>IF(AN198&lt;1,SUMIFS('5th Cycle APR Raw Data-Final'!I$3:I$1977,'5th Cycle APR Raw Data-Final'!$A$3:$A$1977,'SB35 Determination Data'!$K198,'5th Cycle APR Raw Data-Final'!$T$3:$T$1977,"&gt;="&amp;'SB35 Determination Data'!$F198,'5th Cycle APR Raw Data-Final'!$T$3:$T$1977,"&lt;"&amp;E198),SUMIFS('5th Cycle APR Raw Data-Final'!I$3:I$1977,'5th Cycle APR Raw Data-Final'!$A$3:$A$1977,'SB35 Determination Data'!$K198,'5th Cycle APR Raw Data-Final'!$T$3:$T$1977,"&gt;="&amp;'SB35 Determination Data'!$F198,'5th Cycle APR Raw Data-Final'!$T$3:$T$1977,"&lt;="&amp;G198))</f>
        <v>33</v>
      </c>
      <c r="P198" s="60">
        <f t="shared" si="8"/>
        <v>179</v>
      </c>
      <c r="Q198" s="31">
        <f t="shared" si="9"/>
        <v>0.15566037735849056</v>
      </c>
      <c r="R198" s="61">
        <f t="shared" si="10"/>
        <v>212</v>
      </c>
      <c r="S198" s="61">
        <f t="shared" si="11"/>
        <v>0</v>
      </c>
      <c r="T198" s="60">
        <f>VLOOKUP(K198,'5th Cycle APR Raw Data-Final'!$A$3:$P$1977,10,FALSE)</f>
        <v>135</v>
      </c>
      <c r="U198" s="60">
        <f>IF(AN198&lt;1,SUMIFS('5th Cycle APR Raw Data-Final'!K$3:K$1977,'5th Cycle APR Raw Data-Final'!$A$3:$A$1977,'SB35 Determination Data'!$K198,'5th Cycle APR Raw Data-Final'!$T$3:$T$1977,"&gt;="&amp;'SB35 Determination Data'!$F198,'5th Cycle APR Raw Data-Final'!$T$3:$T$1977,"&lt;"&amp;E198),SUMIFS('5th Cycle APR Raw Data-Final'!K$3:K$1977,'5th Cycle APR Raw Data-Final'!$A$3:$A$1977,'SB35 Determination Data'!$K198,'5th Cycle APR Raw Data-Final'!$T$3:$T$1977,"&gt;="&amp;'SB35 Determination Data'!$F198,'5th Cycle APR Raw Data-Final'!$T$3:$T$1977,"&lt;="&amp;G198))</f>
        <v>44</v>
      </c>
      <c r="V198" s="60">
        <f>IF(AN198&lt;1,SUMIFS('5th Cycle APR Raw Data-Final'!L$3:L$1977,'5th Cycle APR Raw Data-Final'!$A$3:$A$1977,'SB35 Determination Data'!$K198,'5th Cycle APR Raw Data-Final'!$T$3:$T$1977,"&gt;="&amp;'SB35 Determination Data'!$F198,'5th Cycle APR Raw Data-Final'!$T$3:$T$1977,"&lt;"&amp;E198),SUMIFS('5th Cycle APR Raw Data-Final'!L$3:L$1977,'5th Cycle APR Raw Data-Final'!$A$3:$A$1977,'SB35 Determination Data'!$K198,'5th Cycle APR Raw Data-Final'!$T$3:$T$1977,"&gt;="&amp;'SB35 Determination Data'!$F198,'5th Cycle APR Raw Data-Final'!$T$3:$T$1977,"&lt;="&amp;G198))</f>
        <v>0</v>
      </c>
      <c r="W198" s="60">
        <f>IF(AN198&lt;1,SUMIFS('5th Cycle APR Raw Data-Final'!M$3:M$1977,'5th Cycle APR Raw Data-Final'!$A$3:$A$1977,'SB35 Determination Data'!$K198,'5th Cycle APR Raw Data-Final'!$T$3:$T$1977,"&gt;="&amp;'SB35 Determination Data'!$F198,'5th Cycle APR Raw Data-Final'!$T$3:$T$1977,"&lt;"&amp;E198),SUMIFS('5th Cycle APR Raw Data-Final'!M$3:M$1977,'5th Cycle APR Raw Data-Final'!$A$3:$A$1977,'SB35 Determination Data'!$K198,'5th Cycle APR Raw Data-Final'!$T$3:$T$1977,"&gt;="&amp;'SB35 Determination Data'!$F198,'5th Cycle APR Raw Data-Final'!$T$3:$T$1977,"&lt;="&amp;G198))</f>
        <v>44</v>
      </c>
      <c r="X198" s="60">
        <f t="shared" si="12"/>
        <v>91</v>
      </c>
      <c r="Y198" s="60">
        <f t="shared" si="13"/>
        <v>44</v>
      </c>
      <c r="Z198" s="60">
        <f t="shared" si="14"/>
        <v>91</v>
      </c>
      <c r="AA198" s="31">
        <f t="shared" si="15"/>
        <v>0.32592592592592595</v>
      </c>
      <c r="AB198" s="31">
        <f t="shared" si="16"/>
        <v>0.32592592592592595</v>
      </c>
      <c r="AC198" s="60">
        <f>VLOOKUP(K198,'5th Cycle APR Raw Data-Final'!$A$3:$P$1977,14,FALSE)</f>
        <v>146</v>
      </c>
      <c r="AD198" s="60">
        <f>IF(AN198&lt;1,SUMIFS('5th Cycle APR Raw Data-Final'!$O$3:$O$1977,'5th Cycle APR Raw Data-Final'!$A$3:$A$1977,'SB35 Determination Data'!$K198,'5th Cycle APR Raw Data-Final'!$T$3:$T$1977,"&gt;="&amp;'SB35 Determination Data'!$F198,'5th Cycle APR Raw Data-Final'!$T$3:$T$1977,"&lt;"&amp;E198),SUMIFS('5th Cycle APR Raw Data-Final'!$O$3:$O$1977,'5th Cycle APR Raw Data-Final'!$A$3:$A$1977,'SB35 Determination Data'!$K198,'5th Cycle APR Raw Data-Final'!$T$3:$T$1977,"&gt;="&amp;'SB35 Determination Data'!$F198,'5th Cycle APR Raw Data-Final'!$T$3:$T$1977,"&lt;="&amp;G198))</f>
        <v>226</v>
      </c>
      <c r="AE198" s="60">
        <f t="shared" si="17"/>
        <v>0</v>
      </c>
      <c r="AF198" s="31">
        <f t="shared" si="18"/>
        <v>1.547945205479452</v>
      </c>
      <c r="AG198" s="60">
        <f>VLOOKUP(K198,'5th Cycle APR Raw Data-Final'!$A$3:$P$1977,16,FALSE)</f>
        <v>366</v>
      </c>
      <c r="AH198" s="60">
        <f>IF(AN198&lt;1,SUMIFS('5th Cycle APR Raw Data-Final'!$Q$3:$Q$1977,'5th Cycle APR Raw Data-Final'!$A$3:$A$1977,'SB35 Determination Data'!$K198,'5th Cycle APR Raw Data-Final'!$T$3:$T$1977,"&gt;="&amp;'SB35 Determination Data'!$F198,'5th Cycle APR Raw Data-Final'!$T$3:$T$1977,"&lt;"&amp;E198),SUMIFS('5th Cycle APR Raw Data-Final'!$Q$3:$Q$1977,'5th Cycle APR Raw Data-Final'!$A$3:$A$1977,'SB35 Determination Data'!$K198,'5th Cycle APR Raw Data-Final'!$T$3:$T$1977,"&gt;="&amp;'SB35 Determination Data'!$F198,'5th Cycle APR Raw Data-Final'!$T$3:$T$1977,"&lt;="&amp;G198))</f>
        <v>201</v>
      </c>
      <c r="AI198" s="60">
        <f t="shared" si="19"/>
        <v>165</v>
      </c>
      <c r="AJ198" s="31">
        <f t="shared" si="20"/>
        <v>0.54918032786885251</v>
      </c>
      <c r="AK198" s="60">
        <f>VLOOKUP(K198,'5th Cycle APR Raw Data-Final'!$A$3:$R$1977,18,FALSE)</f>
        <v>859</v>
      </c>
      <c r="AL198" s="60">
        <f>IF(AN198&lt;1,SUMIFS('5th Cycle APR Raw Data-Final'!$S$3:$S$1977,'5th Cycle APR Raw Data-Final'!$A$3:$A$1977,'SB35 Determination Data'!$K198,'5th Cycle APR Raw Data-Final'!$T$3:$T$1977,"&gt;="&amp;'SB35 Determination Data'!$F198,'5th Cycle APR Raw Data-Final'!$T$3:$T$1977,"&lt;"&amp;E198),SUMIFS('5th Cycle APR Raw Data-Final'!$S$3:$S$1977,'5th Cycle APR Raw Data-Final'!$A$3:$A$1977,'SB35 Determination Data'!$K198,'5th Cycle APR Raw Data-Final'!$T$3:$T$1977,"&gt;="&amp;'SB35 Determination Data'!$F198,'5th Cycle APR Raw Data-Final'!$T$3:$T$1977,"&lt;="&amp;G198))</f>
        <v>504</v>
      </c>
      <c r="AM198" s="60">
        <f t="shared" si="21"/>
        <v>435</v>
      </c>
      <c r="AN198" s="62">
        <f t="shared" si="22"/>
        <v>1</v>
      </c>
      <c r="AO198" s="9" t="str">
        <f t="shared" si="23"/>
        <v>YES</v>
      </c>
      <c r="AP198" s="9" t="str">
        <f t="shared" si="24"/>
        <v>NO</v>
      </c>
      <c r="AQ198" s="9" t="str">
        <f t="shared" si="25"/>
        <v>NO</v>
      </c>
      <c r="AR198" s="48" t="str">
        <f>VLOOKUP(K198,'2018Submitted'!$A$2:$C$540,3,FALSE)</f>
        <v>Successful</v>
      </c>
      <c r="AS198" s="9" t="str">
        <f t="shared" si="26"/>
        <v>NO</v>
      </c>
      <c r="AT198" s="9" t="str">
        <f t="shared" si="27"/>
        <v>NO</v>
      </c>
    </row>
    <row r="199" spans="1:46" ht="12.75" customHeight="1" x14ac:dyDescent="0.15">
      <c r="A199" s="9" t="s">
        <v>273</v>
      </c>
      <c r="B199" s="9" t="str">
        <f t="shared" si="0"/>
        <v>HUNTINGTON BEACH</v>
      </c>
      <c r="C199" s="31">
        <f t="shared" si="1"/>
        <v>0.625</v>
      </c>
      <c r="D199" s="45">
        <f t="shared" si="2"/>
        <v>8</v>
      </c>
      <c r="E199" s="46">
        <f t="shared" si="3"/>
        <v>2018</v>
      </c>
      <c r="F199" s="46">
        <f t="shared" si="4"/>
        <v>2014</v>
      </c>
      <c r="G199" s="46" t="str">
        <f t="shared" si="5"/>
        <v>2021</v>
      </c>
      <c r="H199" s="9" t="str">
        <f t="shared" si="6"/>
        <v>10/15/2013</v>
      </c>
      <c r="I199" s="9" t="str">
        <f t="shared" si="7"/>
        <v>10/15/2021</v>
      </c>
      <c r="J199" s="9" t="s">
        <v>144</v>
      </c>
      <c r="K199" s="49" t="s">
        <v>632</v>
      </c>
      <c r="L199" s="60" t="e">
        <f>VLOOKUP(K199,'5th Cycle APR Raw Data-Final'!$A$3:$P$1977,6,FALSE)</f>
        <v>#N/A</v>
      </c>
      <c r="M199" s="60">
        <f>IF(AN199&lt;1,SUMIFS('5th Cycle APR Raw Data-Final'!G$3:G$1977,'5th Cycle APR Raw Data-Final'!$A$3:$A$1977,'SB35 Determination Data'!$K199,'5th Cycle APR Raw Data-Final'!$T$3:$T$1977,"&gt;="&amp;'SB35 Determination Data'!$F199,'5th Cycle APR Raw Data-Final'!$T$3:$T$1977,"&lt;"&amp;E199),SUMIFS('5th Cycle APR Raw Data-Final'!G$3:G$1977,'5th Cycle APR Raw Data-Final'!$A$3:$A$1977,'SB35 Determination Data'!$K199,'5th Cycle APR Raw Data-Final'!$T$3:$T$1977,"&gt;="&amp;'SB35 Determination Data'!$F199,'5th Cycle APR Raw Data-Final'!$T$3:$T$1977,"&lt;="&amp;G199))</f>
        <v>0</v>
      </c>
      <c r="N199" s="60">
        <f>IF(AN199&lt;1,SUMIFS('5th Cycle APR Raw Data-Final'!H$3:H$1977,'5th Cycle APR Raw Data-Final'!$A$3:$A$1977,'SB35 Determination Data'!$K199,'5th Cycle APR Raw Data-Final'!$T$3:$T$1977,"&gt;="&amp;'SB35 Determination Data'!$F199,'5th Cycle APR Raw Data-Final'!$T$3:$T$1977,"&lt;"&amp;E199),SUMIFS('5th Cycle APR Raw Data-Final'!H$3:H$1977,'5th Cycle APR Raw Data-Final'!$A$3:$A$1977,'SB35 Determination Data'!$K199,'5th Cycle APR Raw Data-Final'!$T$3:$T$1977,"&gt;="&amp;'SB35 Determination Data'!$F199,'5th Cycle APR Raw Data-Final'!$T$3:$T$1977,"&lt;="&amp;G199))</f>
        <v>0</v>
      </c>
      <c r="O199" s="60">
        <f>IF(AN199&lt;1,SUMIFS('5th Cycle APR Raw Data-Final'!I$3:I$1977,'5th Cycle APR Raw Data-Final'!$A$3:$A$1977,'SB35 Determination Data'!$K199,'5th Cycle APR Raw Data-Final'!$T$3:$T$1977,"&gt;="&amp;'SB35 Determination Data'!$F199,'5th Cycle APR Raw Data-Final'!$T$3:$T$1977,"&lt;"&amp;E199),SUMIFS('5th Cycle APR Raw Data-Final'!I$3:I$1977,'5th Cycle APR Raw Data-Final'!$A$3:$A$1977,'SB35 Determination Data'!$K199,'5th Cycle APR Raw Data-Final'!$T$3:$T$1977,"&gt;="&amp;'SB35 Determination Data'!$F199,'5th Cycle APR Raw Data-Final'!$T$3:$T$1977,"&lt;="&amp;G199))</f>
        <v>0</v>
      </c>
      <c r="P199" s="60" t="e">
        <f t="shared" si="8"/>
        <v>#N/A</v>
      </c>
      <c r="Q199" s="31" t="str">
        <f t="shared" si="9"/>
        <v>No 2018 Annual Progress Report</v>
      </c>
      <c r="R199" s="61" t="e">
        <f t="shared" si="10"/>
        <v>#N/A</v>
      </c>
      <c r="S199" s="61" t="e">
        <f t="shared" si="11"/>
        <v>#N/A</v>
      </c>
      <c r="T199" s="60" t="e">
        <f>VLOOKUP(K199,'5th Cycle APR Raw Data-Final'!$A$3:$P$1977,10,FALSE)</f>
        <v>#N/A</v>
      </c>
      <c r="U199" s="60">
        <f>IF(AN199&lt;1,SUMIFS('5th Cycle APR Raw Data-Final'!K$3:K$1977,'5th Cycle APR Raw Data-Final'!$A$3:$A$1977,'SB35 Determination Data'!$K199,'5th Cycle APR Raw Data-Final'!$T$3:$T$1977,"&gt;="&amp;'SB35 Determination Data'!$F199,'5th Cycle APR Raw Data-Final'!$T$3:$T$1977,"&lt;"&amp;E199),SUMIFS('5th Cycle APR Raw Data-Final'!K$3:K$1977,'5th Cycle APR Raw Data-Final'!$A$3:$A$1977,'SB35 Determination Data'!$K199,'5th Cycle APR Raw Data-Final'!$T$3:$T$1977,"&gt;="&amp;'SB35 Determination Data'!$F199,'5th Cycle APR Raw Data-Final'!$T$3:$T$1977,"&lt;="&amp;G199))</f>
        <v>0</v>
      </c>
      <c r="V199" s="60">
        <f>IF(AN199&lt;1,SUMIFS('5th Cycle APR Raw Data-Final'!L$3:L$1977,'5th Cycle APR Raw Data-Final'!$A$3:$A$1977,'SB35 Determination Data'!$K199,'5th Cycle APR Raw Data-Final'!$T$3:$T$1977,"&gt;="&amp;'SB35 Determination Data'!$F199,'5th Cycle APR Raw Data-Final'!$T$3:$T$1977,"&lt;"&amp;E199),SUMIFS('5th Cycle APR Raw Data-Final'!L$3:L$1977,'5th Cycle APR Raw Data-Final'!$A$3:$A$1977,'SB35 Determination Data'!$K199,'5th Cycle APR Raw Data-Final'!$T$3:$T$1977,"&gt;="&amp;'SB35 Determination Data'!$F199,'5th Cycle APR Raw Data-Final'!$T$3:$T$1977,"&lt;="&amp;G199))</f>
        <v>0</v>
      </c>
      <c r="W199" s="60">
        <f>IF(AN199&lt;1,SUMIFS('5th Cycle APR Raw Data-Final'!M$3:M$1977,'5th Cycle APR Raw Data-Final'!$A$3:$A$1977,'SB35 Determination Data'!$K199,'5th Cycle APR Raw Data-Final'!$T$3:$T$1977,"&gt;="&amp;'SB35 Determination Data'!$F199,'5th Cycle APR Raw Data-Final'!$T$3:$T$1977,"&lt;"&amp;E199),SUMIFS('5th Cycle APR Raw Data-Final'!M$3:M$1977,'5th Cycle APR Raw Data-Final'!$A$3:$A$1977,'SB35 Determination Data'!$K199,'5th Cycle APR Raw Data-Final'!$T$3:$T$1977,"&gt;="&amp;'SB35 Determination Data'!$F199,'5th Cycle APR Raw Data-Final'!$T$3:$T$1977,"&lt;="&amp;G199))</f>
        <v>0</v>
      </c>
      <c r="X199" s="60" t="e">
        <f t="shared" si="12"/>
        <v>#N/A</v>
      </c>
      <c r="Y199" s="60" t="e">
        <f t="shared" si="13"/>
        <v>#N/A</v>
      </c>
      <c r="Z199" s="60" t="e">
        <f t="shared" si="14"/>
        <v>#N/A</v>
      </c>
      <c r="AA199" s="31" t="str">
        <f t="shared" si="15"/>
        <v>No 2018 Annual Progress Report</v>
      </c>
      <c r="AB199" s="31" t="str">
        <f t="shared" si="16"/>
        <v>No 2018 Annual Progress Report</v>
      </c>
      <c r="AC199" s="60" t="e">
        <f>VLOOKUP(K199,'5th Cycle APR Raw Data-Final'!$A$3:$P$1977,14,FALSE)</f>
        <v>#N/A</v>
      </c>
      <c r="AD199" s="60">
        <f>IF(AN199&lt;1,SUMIFS('5th Cycle APR Raw Data-Final'!$O$3:$O$1977,'5th Cycle APR Raw Data-Final'!$A$3:$A$1977,'SB35 Determination Data'!$K199,'5th Cycle APR Raw Data-Final'!$T$3:$T$1977,"&gt;="&amp;'SB35 Determination Data'!$F199,'5th Cycle APR Raw Data-Final'!$T$3:$T$1977,"&lt;"&amp;E199),SUMIFS('5th Cycle APR Raw Data-Final'!$O$3:$O$1977,'5th Cycle APR Raw Data-Final'!$A$3:$A$1977,'SB35 Determination Data'!$K199,'5th Cycle APR Raw Data-Final'!$T$3:$T$1977,"&gt;="&amp;'SB35 Determination Data'!$F199,'5th Cycle APR Raw Data-Final'!$T$3:$T$1977,"&lt;="&amp;G199))</f>
        <v>0</v>
      </c>
      <c r="AE199" s="60" t="e">
        <f t="shared" si="17"/>
        <v>#N/A</v>
      </c>
      <c r="AF199" s="31" t="str">
        <f t="shared" si="18"/>
        <v>No 2018 Annual Progress Report</v>
      </c>
      <c r="AG199" s="60" t="e">
        <f>VLOOKUP(K199,'5th Cycle APR Raw Data-Final'!$A$3:$P$1977,16,FALSE)</f>
        <v>#N/A</v>
      </c>
      <c r="AH199" s="60">
        <f>IF(AN199&lt;1,SUMIFS('5th Cycle APR Raw Data-Final'!$Q$3:$Q$1977,'5th Cycle APR Raw Data-Final'!$A$3:$A$1977,'SB35 Determination Data'!$K199,'5th Cycle APR Raw Data-Final'!$T$3:$T$1977,"&gt;="&amp;'SB35 Determination Data'!$F199,'5th Cycle APR Raw Data-Final'!$T$3:$T$1977,"&lt;"&amp;E199),SUMIFS('5th Cycle APR Raw Data-Final'!$Q$3:$Q$1977,'5th Cycle APR Raw Data-Final'!$A$3:$A$1977,'SB35 Determination Data'!$K199,'5th Cycle APR Raw Data-Final'!$T$3:$T$1977,"&gt;="&amp;'SB35 Determination Data'!$F199,'5th Cycle APR Raw Data-Final'!$T$3:$T$1977,"&lt;="&amp;G199))</f>
        <v>0</v>
      </c>
      <c r="AI199" s="60" t="e">
        <f t="shared" si="19"/>
        <v>#N/A</v>
      </c>
      <c r="AJ199" s="31" t="str">
        <f t="shared" si="20"/>
        <v>No 2018 Annual Progress Report</v>
      </c>
      <c r="AK199" s="60" t="e">
        <f>VLOOKUP(K199,'5th Cycle APR Raw Data-Final'!$A$3:$R$1977,18,FALSE)</f>
        <v>#N/A</v>
      </c>
      <c r="AL199" s="60">
        <f>IF(AN199&lt;1,SUMIFS('5th Cycle APR Raw Data-Final'!$S$3:$S$1977,'5th Cycle APR Raw Data-Final'!$A$3:$A$1977,'SB35 Determination Data'!$K199,'5th Cycle APR Raw Data-Final'!$T$3:$T$1977,"&gt;="&amp;'SB35 Determination Data'!$F199,'5th Cycle APR Raw Data-Final'!$T$3:$T$1977,"&lt;"&amp;E199),SUMIFS('5th Cycle APR Raw Data-Final'!$S$3:$S$1977,'5th Cycle APR Raw Data-Final'!$A$3:$A$1977,'SB35 Determination Data'!$K199,'5th Cycle APR Raw Data-Final'!$T$3:$T$1977,"&gt;="&amp;'SB35 Determination Data'!$F199,'5th Cycle APR Raw Data-Final'!$T$3:$T$1977,"&lt;="&amp;G199))</f>
        <v>0</v>
      </c>
      <c r="AM199" s="60" t="e">
        <f t="shared" si="21"/>
        <v>#N/A</v>
      </c>
      <c r="AN199" s="62">
        <f t="shared" si="22"/>
        <v>0.5</v>
      </c>
      <c r="AO199" s="9" t="str">
        <f t="shared" si="23"/>
        <v>YES</v>
      </c>
      <c r="AP199" s="9" t="str">
        <f t="shared" si="24"/>
        <v>NO</v>
      </c>
      <c r="AQ199" s="9" t="str">
        <f t="shared" si="25"/>
        <v>NO</v>
      </c>
      <c r="AR199" s="48" t="str">
        <f>VLOOKUP(K199,'2018Submitted'!$A$2:$C$540,3,FALSE)</f>
        <v>No 2018 Annual Progress Report</v>
      </c>
      <c r="AS199" s="9" t="str">
        <f t="shared" si="26"/>
        <v>YES</v>
      </c>
      <c r="AT199" s="9" t="str">
        <f t="shared" si="27"/>
        <v>NO</v>
      </c>
    </row>
    <row r="200" spans="1:46" ht="12.75" customHeight="1" x14ac:dyDescent="0.15">
      <c r="A200" s="9" t="s">
        <v>168</v>
      </c>
      <c r="B200" s="9" t="str">
        <f t="shared" si="0"/>
        <v>HUNTINGTON PARK</v>
      </c>
      <c r="C200" s="31">
        <f t="shared" si="1"/>
        <v>0.625</v>
      </c>
      <c r="D200" s="45">
        <f t="shared" si="2"/>
        <v>8</v>
      </c>
      <c r="E200" s="46">
        <f t="shared" si="3"/>
        <v>2018</v>
      </c>
      <c r="F200" s="46">
        <f t="shared" si="4"/>
        <v>2014</v>
      </c>
      <c r="G200" s="46" t="str">
        <f t="shared" si="5"/>
        <v>2021</v>
      </c>
      <c r="H200" s="9" t="str">
        <f t="shared" si="6"/>
        <v>10/15/2013</v>
      </c>
      <c r="I200" s="9" t="str">
        <f t="shared" si="7"/>
        <v>10/15/2021</v>
      </c>
      <c r="J200" s="9" t="s">
        <v>144</v>
      </c>
      <c r="K200" s="49" t="s">
        <v>633</v>
      </c>
      <c r="L200" s="60" t="e">
        <f>VLOOKUP(K200,'5th Cycle APR Raw Data-Final'!$A$3:$P$1977,6,FALSE)</f>
        <v>#N/A</v>
      </c>
      <c r="M200" s="60">
        <f>IF(AN200&lt;1,SUMIFS('5th Cycle APR Raw Data-Final'!G$3:G$1977,'5th Cycle APR Raw Data-Final'!$A$3:$A$1977,'SB35 Determination Data'!$K200,'5th Cycle APR Raw Data-Final'!$T$3:$T$1977,"&gt;="&amp;'SB35 Determination Data'!$F200,'5th Cycle APR Raw Data-Final'!$T$3:$T$1977,"&lt;"&amp;E200),SUMIFS('5th Cycle APR Raw Data-Final'!G$3:G$1977,'5th Cycle APR Raw Data-Final'!$A$3:$A$1977,'SB35 Determination Data'!$K200,'5th Cycle APR Raw Data-Final'!$T$3:$T$1977,"&gt;="&amp;'SB35 Determination Data'!$F200,'5th Cycle APR Raw Data-Final'!$T$3:$T$1977,"&lt;="&amp;G200))</f>
        <v>0</v>
      </c>
      <c r="N200" s="60">
        <f>IF(AN200&lt;1,SUMIFS('5th Cycle APR Raw Data-Final'!H$3:H$1977,'5th Cycle APR Raw Data-Final'!$A$3:$A$1977,'SB35 Determination Data'!$K200,'5th Cycle APR Raw Data-Final'!$T$3:$T$1977,"&gt;="&amp;'SB35 Determination Data'!$F200,'5th Cycle APR Raw Data-Final'!$T$3:$T$1977,"&lt;"&amp;E200),SUMIFS('5th Cycle APR Raw Data-Final'!H$3:H$1977,'5th Cycle APR Raw Data-Final'!$A$3:$A$1977,'SB35 Determination Data'!$K200,'5th Cycle APR Raw Data-Final'!$T$3:$T$1977,"&gt;="&amp;'SB35 Determination Data'!$F200,'5th Cycle APR Raw Data-Final'!$T$3:$T$1977,"&lt;="&amp;G200))</f>
        <v>0</v>
      </c>
      <c r="O200" s="60">
        <f>IF(AN200&lt;1,SUMIFS('5th Cycle APR Raw Data-Final'!I$3:I$1977,'5th Cycle APR Raw Data-Final'!$A$3:$A$1977,'SB35 Determination Data'!$K200,'5th Cycle APR Raw Data-Final'!$T$3:$T$1977,"&gt;="&amp;'SB35 Determination Data'!$F200,'5th Cycle APR Raw Data-Final'!$T$3:$T$1977,"&lt;"&amp;E200),SUMIFS('5th Cycle APR Raw Data-Final'!I$3:I$1977,'5th Cycle APR Raw Data-Final'!$A$3:$A$1977,'SB35 Determination Data'!$K200,'5th Cycle APR Raw Data-Final'!$T$3:$T$1977,"&gt;="&amp;'SB35 Determination Data'!$F200,'5th Cycle APR Raw Data-Final'!$T$3:$T$1977,"&lt;="&amp;G200))</f>
        <v>0</v>
      </c>
      <c r="P200" s="60" t="e">
        <f t="shared" si="8"/>
        <v>#N/A</v>
      </c>
      <c r="Q200" s="31" t="str">
        <f t="shared" si="9"/>
        <v>No 2018 Annual Progress Report</v>
      </c>
      <c r="R200" s="61" t="e">
        <f t="shared" si="10"/>
        <v>#N/A</v>
      </c>
      <c r="S200" s="61" t="e">
        <f t="shared" si="11"/>
        <v>#N/A</v>
      </c>
      <c r="T200" s="60" t="e">
        <f>VLOOKUP(K200,'5th Cycle APR Raw Data-Final'!$A$3:$P$1977,10,FALSE)</f>
        <v>#N/A</v>
      </c>
      <c r="U200" s="60">
        <f>IF(AN200&lt;1,SUMIFS('5th Cycle APR Raw Data-Final'!K$3:K$1977,'5th Cycle APR Raw Data-Final'!$A$3:$A$1977,'SB35 Determination Data'!$K200,'5th Cycle APR Raw Data-Final'!$T$3:$T$1977,"&gt;="&amp;'SB35 Determination Data'!$F200,'5th Cycle APR Raw Data-Final'!$T$3:$T$1977,"&lt;"&amp;E200),SUMIFS('5th Cycle APR Raw Data-Final'!K$3:K$1977,'5th Cycle APR Raw Data-Final'!$A$3:$A$1977,'SB35 Determination Data'!$K200,'5th Cycle APR Raw Data-Final'!$T$3:$T$1977,"&gt;="&amp;'SB35 Determination Data'!$F200,'5th Cycle APR Raw Data-Final'!$T$3:$T$1977,"&lt;="&amp;G200))</f>
        <v>0</v>
      </c>
      <c r="V200" s="60">
        <f>IF(AN200&lt;1,SUMIFS('5th Cycle APR Raw Data-Final'!L$3:L$1977,'5th Cycle APR Raw Data-Final'!$A$3:$A$1977,'SB35 Determination Data'!$K200,'5th Cycle APR Raw Data-Final'!$T$3:$T$1977,"&gt;="&amp;'SB35 Determination Data'!$F200,'5th Cycle APR Raw Data-Final'!$T$3:$T$1977,"&lt;"&amp;E200),SUMIFS('5th Cycle APR Raw Data-Final'!L$3:L$1977,'5th Cycle APR Raw Data-Final'!$A$3:$A$1977,'SB35 Determination Data'!$K200,'5th Cycle APR Raw Data-Final'!$T$3:$T$1977,"&gt;="&amp;'SB35 Determination Data'!$F200,'5th Cycle APR Raw Data-Final'!$T$3:$T$1977,"&lt;="&amp;G200))</f>
        <v>0</v>
      </c>
      <c r="W200" s="60">
        <f>IF(AN200&lt;1,SUMIFS('5th Cycle APR Raw Data-Final'!M$3:M$1977,'5th Cycle APR Raw Data-Final'!$A$3:$A$1977,'SB35 Determination Data'!$K200,'5th Cycle APR Raw Data-Final'!$T$3:$T$1977,"&gt;="&amp;'SB35 Determination Data'!$F200,'5th Cycle APR Raw Data-Final'!$T$3:$T$1977,"&lt;"&amp;E200),SUMIFS('5th Cycle APR Raw Data-Final'!M$3:M$1977,'5th Cycle APR Raw Data-Final'!$A$3:$A$1977,'SB35 Determination Data'!$K200,'5th Cycle APR Raw Data-Final'!$T$3:$T$1977,"&gt;="&amp;'SB35 Determination Data'!$F200,'5th Cycle APR Raw Data-Final'!$T$3:$T$1977,"&lt;="&amp;G200))</f>
        <v>0</v>
      </c>
      <c r="X200" s="60" t="e">
        <f t="shared" si="12"/>
        <v>#N/A</v>
      </c>
      <c r="Y200" s="60" t="e">
        <f t="shared" si="13"/>
        <v>#N/A</v>
      </c>
      <c r="Z200" s="60" t="e">
        <f t="shared" si="14"/>
        <v>#N/A</v>
      </c>
      <c r="AA200" s="31" t="str">
        <f t="shared" si="15"/>
        <v>No 2018 Annual Progress Report</v>
      </c>
      <c r="AB200" s="31" t="str">
        <f t="shared" si="16"/>
        <v>No 2018 Annual Progress Report</v>
      </c>
      <c r="AC200" s="60" t="e">
        <f>VLOOKUP(K200,'5th Cycle APR Raw Data-Final'!$A$3:$P$1977,14,FALSE)</f>
        <v>#N/A</v>
      </c>
      <c r="AD200" s="60">
        <f>IF(AN200&lt;1,SUMIFS('5th Cycle APR Raw Data-Final'!$O$3:$O$1977,'5th Cycle APR Raw Data-Final'!$A$3:$A$1977,'SB35 Determination Data'!$K200,'5th Cycle APR Raw Data-Final'!$T$3:$T$1977,"&gt;="&amp;'SB35 Determination Data'!$F200,'5th Cycle APR Raw Data-Final'!$T$3:$T$1977,"&lt;"&amp;E200),SUMIFS('5th Cycle APR Raw Data-Final'!$O$3:$O$1977,'5th Cycle APR Raw Data-Final'!$A$3:$A$1977,'SB35 Determination Data'!$K200,'5th Cycle APR Raw Data-Final'!$T$3:$T$1977,"&gt;="&amp;'SB35 Determination Data'!$F200,'5th Cycle APR Raw Data-Final'!$T$3:$T$1977,"&lt;="&amp;G200))</f>
        <v>0</v>
      </c>
      <c r="AE200" s="60" t="e">
        <f t="shared" si="17"/>
        <v>#N/A</v>
      </c>
      <c r="AF200" s="31" t="str">
        <f t="shared" si="18"/>
        <v>No 2018 Annual Progress Report</v>
      </c>
      <c r="AG200" s="60" t="e">
        <f>VLOOKUP(K200,'5th Cycle APR Raw Data-Final'!$A$3:$P$1977,16,FALSE)</f>
        <v>#N/A</v>
      </c>
      <c r="AH200" s="60">
        <f>IF(AN200&lt;1,SUMIFS('5th Cycle APR Raw Data-Final'!$Q$3:$Q$1977,'5th Cycle APR Raw Data-Final'!$A$3:$A$1977,'SB35 Determination Data'!$K200,'5th Cycle APR Raw Data-Final'!$T$3:$T$1977,"&gt;="&amp;'SB35 Determination Data'!$F200,'5th Cycle APR Raw Data-Final'!$T$3:$T$1977,"&lt;"&amp;E200),SUMIFS('5th Cycle APR Raw Data-Final'!$Q$3:$Q$1977,'5th Cycle APR Raw Data-Final'!$A$3:$A$1977,'SB35 Determination Data'!$K200,'5th Cycle APR Raw Data-Final'!$T$3:$T$1977,"&gt;="&amp;'SB35 Determination Data'!$F200,'5th Cycle APR Raw Data-Final'!$T$3:$T$1977,"&lt;="&amp;G200))</f>
        <v>0</v>
      </c>
      <c r="AI200" s="60" t="e">
        <f t="shared" si="19"/>
        <v>#N/A</v>
      </c>
      <c r="AJ200" s="31" t="str">
        <f t="shared" si="20"/>
        <v>No 2018 Annual Progress Report</v>
      </c>
      <c r="AK200" s="60" t="e">
        <f>VLOOKUP(K200,'5th Cycle APR Raw Data-Final'!$A$3:$R$1977,18,FALSE)</f>
        <v>#N/A</v>
      </c>
      <c r="AL200" s="60">
        <f>IF(AN200&lt;1,SUMIFS('5th Cycle APR Raw Data-Final'!$S$3:$S$1977,'5th Cycle APR Raw Data-Final'!$A$3:$A$1977,'SB35 Determination Data'!$K200,'5th Cycle APR Raw Data-Final'!$T$3:$T$1977,"&gt;="&amp;'SB35 Determination Data'!$F200,'5th Cycle APR Raw Data-Final'!$T$3:$T$1977,"&lt;"&amp;E200),SUMIFS('5th Cycle APR Raw Data-Final'!$S$3:$S$1977,'5th Cycle APR Raw Data-Final'!$A$3:$A$1977,'SB35 Determination Data'!$K200,'5th Cycle APR Raw Data-Final'!$T$3:$T$1977,"&gt;="&amp;'SB35 Determination Data'!$F200,'5th Cycle APR Raw Data-Final'!$T$3:$T$1977,"&lt;="&amp;G200))</f>
        <v>0</v>
      </c>
      <c r="AM200" s="60" t="e">
        <f t="shared" si="21"/>
        <v>#N/A</v>
      </c>
      <c r="AN200" s="62">
        <f t="shared" si="22"/>
        <v>0.5</v>
      </c>
      <c r="AO200" s="9" t="str">
        <f t="shared" si="23"/>
        <v>YES</v>
      </c>
      <c r="AP200" s="9" t="str">
        <f t="shared" si="24"/>
        <v>NO</v>
      </c>
      <c r="AQ200" s="9" t="str">
        <f t="shared" si="25"/>
        <v>NO</v>
      </c>
      <c r="AR200" s="48" t="str">
        <f>VLOOKUP(K200,'2018Submitted'!$A$2:$C$540,3,FALSE)</f>
        <v>No 2018 Annual Progress Report</v>
      </c>
      <c r="AS200" s="9" t="str">
        <f t="shared" si="26"/>
        <v>YES</v>
      </c>
      <c r="AT200" s="9" t="str">
        <f t="shared" si="27"/>
        <v>NO</v>
      </c>
    </row>
    <row r="201" spans="1:46" ht="12.75" customHeight="1" x14ac:dyDescent="0.15">
      <c r="A201" s="9" t="s">
        <v>127</v>
      </c>
      <c r="B201" s="9" t="str">
        <f t="shared" si="0"/>
        <v>HURON</v>
      </c>
      <c r="C201" s="31">
        <f t="shared" si="1"/>
        <v>0.375</v>
      </c>
      <c r="D201" s="45">
        <f t="shared" si="2"/>
        <v>8</v>
      </c>
      <c r="E201" s="46">
        <f t="shared" si="3"/>
        <v>2020</v>
      </c>
      <c r="F201" s="46">
        <f t="shared" si="4"/>
        <v>2016</v>
      </c>
      <c r="G201" s="46" t="str">
        <f t="shared" si="5"/>
        <v>2023</v>
      </c>
      <c r="H201" s="9" t="str">
        <f t="shared" si="6"/>
        <v>12/31/2015</v>
      </c>
      <c r="I201" s="9" t="str">
        <f t="shared" si="7"/>
        <v>12/31/2023</v>
      </c>
      <c r="J201" s="9" t="s">
        <v>128</v>
      </c>
      <c r="K201" s="49" t="s">
        <v>132</v>
      </c>
      <c r="L201" s="60">
        <f>VLOOKUP(K201,'5th Cycle APR Raw Data-Final'!$A$3:$P$1977,6,FALSE)</f>
        <v>87</v>
      </c>
      <c r="M201" s="60">
        <f>IF(AN201&lt;1,SUMIFS('5th Cycle APR Raw Data-Final'!G$3:G$1977,'5th Cycle APR Raw Data-Final'!$A$3:$A$1977,'SB35 Determination Data'!$K201,'5th Cycle APR Raw Data-Final'!$T$3:$T$1977,"&gt;="&amp;'SB35 Determination Data'!$F201,'5th Cycle APR Raw Data-Final'!$T$3:$T$1977,"&lt;"&amp;E201),SUMIFS('5th Cycle APR Raw Data-Final'!G$3:G$1977,'5th Cycle APR Raw Data-Final'!$A$3:$A$1977,'SB35 Determination Data'!$K201,'5th Cycle APR Raw Data-Final'!$T$3:$T$1977,"&gt;="&amp;'SB35 Determination Data'!$F201,'5th Cycle APR Raw Data-Final'!$T$3:$T$1977,"&lt;="&amp;G201))</f>
        <v>0</v>
      </c>
      <c r="N201" s="60">
        <f>IF(AN201&lt;1,SUMIFS('5th Cycle APR Raw Data-Final'!H$3:H$1977,'5th Cycle APR Raw Data-Final'!$A$3:$A$1977,'SB35 Determination Data'!$K201,'5th Cycle APR Raw Data-Final'!$T$3:$T$1977,"&gt;="&amp;'SB35 Determination Data'!$F201,'5th Cycle APR Raw Data-Final'!$T$3:$T$1977,"&lt;"&amp;E201),SUMIFS('5th Cycle APR Raw Data-Final'!H$3:H$1977,'5th Cycle APR Raw Data-Final'!$A$3:$A$1977,'SB35 Determination Data'!$K201,'5th Cycle APR Raw Data-Final'!$T$3:$T$1977,"&gt;="&amp;'SB35 Determination Data'!$F201,'5th Cycle APR Raw Data-Final'!$T$3:$T$1977,"&lt;="&amp;G201))</f>
        <v>0</v>
      </c>
      <c r="O201" s="60">
        <f>IF(AN201&lt;1,SUMIFS('5th Cycle APR Raw Data-Final'!I$3:I$1977,'5th Cycle APR Raw Data-Final'!$A$3:$A$1977,'SB35 Determination Data'!$K201,'5th Cycle APR Raw Data-Final'!$T$3:$T$1977,"&gt;="&amp;'SB35 Determination Data'!$F201,'5th Cycle APR Raw Data-Final'!$T$3:$T$1977,"&lt;"&amp;E201),SUMIFS('5th Cycle APR Raw Data-Final'!I$3:I$1977,'5th Cycle APR Raw Data-Final'!$A$3:$A$1977,'SB35 Determination Data'!$K201,'5th Cycle APR Raw Data-Final'!$T$3:$T$1977,"&gt;="&amp;'SB35 Determination Data'!$F201,'5th Cycle APR Raw Data-Final'!$T$3:$T$1977,"&lt;="&amp;G201))</f>
        <v>0</v>
      </c>
      <c r="P201" s="60">
        <f t="shared" si="8"/>
        <v>87</v>
      </c>
      <c r="Q201" s="31">
        <f t="shared" si="9"/>
        <v>0</v>
      </c>
      <c r="R201" s="61">
        <f t="shared" si="10"/>
        <v>33</v>
      </c>
      <c r="S201" s="61">
        <f t="shared" si="11"/>
        <v>0</v>
      </c>
      <c r="T201" s="60">
        <f>VLOOKUP(K201,'5th Cycle APR Raw Data-Final'!$A$3:$P$1977,10,FALSE)</f>
        <v>107</v>
      </c>
      <c r="U201" s="60">
        <f>IF(AN201&lt;1,SUMIFS('5th Cycle APR Raw Data-Final'!K$3:K$1977,'5th Cycle APR Raw Data-Final'!$A$3:$A$1977,'SB35 Determination Data'!$K201,'5th Cycle APR Raw Data-Final'!$T$3:$T$1977,"&gt;="&amp;'SB35 Determination Data'!$F201,'5th Cycle APR Raw Data-Final'!$T$3:$T$1977,"&lt;"&amp;E201),SUMIFS('5th Cycle APR Raw Data-Final'!K$3:K$1977,'5th Cycle APR Raw Data-Final'!$A$3:$A$1977,'SB35 Determination Data'!$K201,'5th Cycle APR Raw Data-Final'!$T$3:$T$1977,"&gt;="&amp;'SB35 Determination Data'!$F201,'5th Cycle APR Raw Data-Final'!$T$3:$T$1977,"&lt;="&amp;G201))</f>
        <v>22</v>
      </c>
      <c r="V201" s="60">
        <f>IF(AN201&lt;1,SUMIFS('5th Cycle APR Raw Data-Final'!L$3:L$1977,'5th Cycle APR Raw Data-Final'!$A$3:$A$1977,'SB35 Determination Data'!$K201,'5th Cycle APR Raw Data-Final'!$T$3:$T$1977,"&gt;="&amp;'SB35 Determination Data'!$F201,'5th Cycle APR Raw Data-Final'!$T$3:$T$1977,"&lt;"&amp;E201),SUMIFS('5th Cycle APR Raw Data-Final'!L$3:L$1977,'5th Cycle APR Raw Data-Final'!$A$3:$A$1977,'SB35 Determination Data'!$K201,'5th Cycle APR Raw Data-Final'!$T$3:$T$1977,"&gt;="&amp;'SB35 Determination Data'!$F201,'5th Cycle APR Raw Data-Final'!$T$3:$T$1977,"&lt;="&amp;G201))</f>
        <v>22</v>
      </c>
      <c r="W201" s="60">
        <f>IF(AN201&lt;1,SUMIFS('5th Cycle APR Raw Data-Final'!M$3:M$1977,'5th Cycle APR Raw Data-Final'!$A$3:$A$1977,'SB35 Determination Data'!$K201,'5th Cycle APR Raw Data-Final'!$T$3:$T$1977,"&gt;="&amp;'SB35 Determination Data'!$F201,'5th Cycle APR Raw Data-Final'!$T$3:$T$1977,"&lt;"&amp;E201),SUMIFS('5th Cycle APR Raw Data-Final'!M$3:M$1977,'5th Cycle APR Raw Data-Final'!$A$3:$A$1977,'SB35 Determination Data'!$K201,'5th Cycle APR Raw Data-Final'!$T$3:$T$1977,"&gt;="&amp;'SB35 Determination Data'!$F201,'5th Cycle APR Raw Data-Final'!$T$3:$T$1977,"&lt;="&amp;G201))</f>
        <v>0</v>
      </c>
      <c r="X201" s="60">
        <f t="shared" si="12"/>
        <v>85</v>
      </c>
      <c r="Y201" s="60">
        <f t="shared" si="13"/>
        <v>22</v>
      </c>
      <c r="Z201" s="60">
        <f t="shared" si="14"/>
        <v>85</v>
      </c>
      <c r="AA201" s="31">
        <f t="shared" si="15"/>
        <v>0.20560747663551401</v>
      </c>
      <c r="AB201" s="31">
        <f t="shared" si="16"/>
        <v>0.20560747663551401</v>
      </c>
      <c r="AC201" s="60">
        <f>VLOOKUP(K201,'5th Cycle APR Raw Data-Final'!$A$3:$P$1977,14,FALSE)</f>
        <v>106</v>
      </c>
      <c r="AD201" s="60">
        <f>IF(AN201&lt;1,SUMIFS('5th Cycle APR Raw Data-Final'!$O$3:$O$1977,'5th Cycle APR Raw Data-Final'!$A$3:$A$1977,'SB35 Determination Data'!$K201,'5th Cycle APR Raw Data-Final'!$T$3:$T$1977,"&gt;="&amp;'SB35 Determination Data'!$F201,'5th Cycle APR Raw Data-Final'!$T$3:$T$1977,"&lt;"&amp;E201),SUMIFS('5th Cycle APR Raw Data-Final'!$O$3:$O$1977,'5th Cycle APR Raw Data-Final'!$A$3:$A$1977,'SB35 Determination Data'!$K201,'5th Cycle APR Raw Data-Final'!$T$3:$T$1977,"&gt;="&amp;'SB35 Determination Data'!$F201,'5th Cycle APR Raw Data-Final'!$T$3:$T$1977,"&lt;="&amp;G201))</f>
        <v>34</v>
      </c>
      <c r="AE201" s="60">
        <f t="shared" si="17"/>
        <v>72</v>
      </c>
      <c r="AF201" s="31">
        <f t="shared" si="18"/>
        <v>0.32075471698113206</v>
      </c>
      <c r="AG201" s="60">
        <f>VLOOKUP(K201,'5th Cycle APR Raw Data-Final'!$A$3:$P$1977,16,FALSE)</f>
        <v>124</v>
      </c>
      <c r="AH201" s="60">
        <f>IF(AN201&lt;1,SUMIFS('5th Cycle APR Raw Data-Final'!$Q$3:$Q$1977,'5th Cycle APR Raw Data-Final'!$A$3:$A$1977,'SB35 Determination Data'!$K201,'5th Cycle APR Raw Data-Final'!$T$3:$T$1977,"&gt;="&amp;'SB35 Determination Data'!$F201,'5th Cycle APR Raw Data-Final'!$T$3:$T$1977,"&lt;"&amp;E201),SUMIFS('5th Cycle APR Raw Data-Final'!$Q$3:$Q$1977,'5th Cycle APR Raw Data-Final'!$A$3:$A$1977,'SB35 Determination Data'!$K201,'5th Cycle APR Raw Data-Final'!$T$3:$T$1977,"&gt;="&amp;'SB35 Determination Data'!$F201,'5th Cycle APR Raw Data-Final'!$T$3:$T$1977,"&lt;="&amp;G201))</f>
        <v>0</v>
      </c>
      <c r="AI201" s="60">
        <f t="shared" si="19"/>
        <v>124</v>
      </c>
      <c r="AJ201" s="31">
        <f t="shared" si="20"/>
        <v>0</v>
      </c>
      <c r="AK201" s="60">
        <f>VLOOKUP(K201,'5th Cycle APR Raw Data-Final'!$A$3:$R$1977,18,FALSE)</f>
        <v>424</v>
      </c>
      <c r="AL201" s="60">
        <f>IF(AN201&lt;1,SUMIFS('5th Cycle APR Raw Data-Final'!$S$3:$S$1977,'5th Cycle APR Raw Data-Final'!$A$3:$A$1977,'SB35 Determination Data'!$K201,'5th Cycle APR Raw Data-Final'!$T$3:$T$1977,"&gt;="&amp;'SB35 Determination Data'!$F201,'5th Cycle APR Raw Data-Final'!$T$3:$T$1977,"&lt;"&amp;E201),SUMIFS('5th Cycle APR Raw Data-Final'!$S$3:$S$1977,'5th Cycle APR Raw Data-Final'!$A$3:$A$1977,'SB35 Determination Data'!$K201,'5th Cycle APR Raw Data-Final'!$T$3:$T$1977,"&gt;="&amp;'SB35 Determination Data'!$F201,'5th Cycle APR Raw Data-Final'!$T$3:$T$1977,"&lt;="&amp;G201))</f>
        <v>56</v>
      </c>
      <c r="AM201" s="60">
        <f t="shared" si="21"/>
        <v>368</v>
      </c>
      <c r="AN201" s="62">
        <f t="shared" si="22"/>
        <v>0.375</v>
      </c>
      <c r="AO201" s="9" t="str">
        <f t="shared" si="23"/>
        <v>YES</v>
      </c>
      <c r="AP201" s="9" t="str">
        <f t="shared" si="24"/>
        <v>NO</v>
      </c>
      <c r="AQ201" s="9" t="str">
        <f t="shared" si="25"/>
        <v>NO</v>
      </c>
      <c r="AR201" s="48" t="str">
        <f>VLOOKUP(K201,'2018Submitted'!$A$2:$C$540,3,FALSE)</f>
        <v>Received - Not successful</v>
      </c>
      <c r="AS201" s="9" t="str">
        <f t="shared" si="26"/>
        <v>NO</v>
      </c>
      <c r="AT201" s="9" t="str">
        <f t="shared" si="27"/>
        <v>NO</v>
      </c>
    </row>
    <row r="202" spans="1:46" ht="12.75" customHeight="1" x14ac:dyDescent="0.15">
      <c r="A202" s="9" t="s">
        <v>143</v>
      </c>
      <c r="B202" s="9" t="str">
        <f t="shared" si="0"/>
        <v>IMPERIAL</v>
      </c>
      <c r="C202" s="31">
        <f t="shared" si="1"/>
        <v>0.625</v>
      </c>
      <c r="D202" s="45">
        <f t="shared" si="2"/>
        <v>8</v>
      </c>
      <c r="E202" s="46">
        <f t="shared" si="3"/>
        <v>2018</v>
      </c>
      <c r="F202" s="46">
        <f t="shared" si="4"/>
        <v>2014</v>
      </c>
      <c r="G202" s="46" t="str">
        <f t="shared" si="5"/>
        <v>2021</v>
      </c>
      <c r="H202" s="9" t="str">
        <f t="shared" si="6"/>
        <v>10/15/2013</v>
      </c>
      <c r="I202" s="9" t="str">
        <f t="shared" si="7"/>
        <v>10/15/2021</v>
      </c>
      <c r="J202" s="9" t="s">
        <v>144</v>
      </c>
      <c r="K202" s="49" t="s">
        <v>143</v>
      </c>
      <c r="L202" s="60">
        <f>VLOOKUP(K202,'5th Cycle APR Raw Data-Final'!$A$3:$P$1977,6,FALSE)</f>
        <v>349</v>
      </c>
      <c r="M202" s="60">
        <f>IF(AN202&lt;1,SUMIFS('5th Cycle APR Raw Data-Final'!G$3:G$1977,'5th Cycle APR Raw Data-Final'!$A$3:$A$1977,'SB35 Determination Data'!$K202,'5th Cycle APR Raw Data-Final'!$T$3:$T$1977,"&gt;="&amp;'SB35 Determination Data'!$F202,'5th Cycle APR Raw Data-Final'!$T$3:$T$1977,"&lt;"&amp;E202),SUMIFS('5th Cycle APR Raw Data-Final'!G$3:G$1977,'5th Cycle APR Raw Data-Final'!$A$3:$A$1977,'SB35 Determination Data'!$K202,'5th Cycle APR Raw Data-Final'!$T$3:$T$1977,"&gt;="&amp;'SB35 Determination Data'!$F202,'5th Cycle APR Raw Data-Final'!$T$3:$T$1977,"&lt;="&amp;G202))</f>
        <v>56</v>
      </c>
      <c r="N202" s="60">
        <f>IF(AN202&lt;1,SUMIFS('5th Cycle APR Raw Data-Final'!H$3:H$1977,'5th Cycle APR Raw Data-Final'!$A$3:$A$1977,'SB35 Determination Data'!$K202,'5th Cycle APR Raw Data-Final'!$T$3:$T$1977,"&gt;="&amp;'SB35 Determination Data'!$F202,'5th Cycle APR Raw Data-Final'!$T$3:$T$1977,"&lt;"&amp;E202),SUMIFS('5th Cycle APR Raw Data-Final'!H$3:H$1977,'5th Cycle APR Raw Data-Final'!$A$3:$A$1977,'SB35 Determination Data'!$K202,'5th Cycle APR Raw Data-Final'!$T$3:$T$1977,"&gt;="&amp;'SB35 Determination Data'!$F202,'5th Cycle APR Raw Data-Final'!$T$3:$T$1977,"&lt;="&amp;G202))</f>
        <v>56</v>
      </c>
      <c r="O202" s="60">
        <f>IF(AN202&lt;1,SUMIFS('5th Cycle APR Raw Data-Final'!I$3:I$1977,'5th Cycle APR Raw Data-Final'!$A$3:$A$1977,'SB35 Determination Data'!$K202,'5th Cycle APR Raw Data-Final'!$T$3:$T$1977,"&gt;="&amp;'SB35 Determination Data'!$F202,'5th Cycle APR Raw Data-Final'!$T$3:$T$1977,"&lt;"&amp;E202),SUMIFS('5th Cycle APR Raw Data-Final'!I$3:I$1977,'5th Cycle APR Raw Data-Final'!$A$3:$A$1977,'SB35 Determination Data'!$K202,'5th Cycle APR Raw Data-Final'!$T$3:$T$1977,"&gt;="&amp;'SB35 Determination Data'!$F202,'5th Cycle APR Raw Data-Final'!$T$3:$T$1977,"&lt;="&amp;G202))</f>
        <v>0</v>
      </c>
      <c r="P202" s="60">
        <f t="shared" si="8"/>
        <v>293</v>
      </c>
      <c r="Q202" s="31">
        <f t="shared" si="9"/>
        <v>0.16045845272206305</v>
      </c>
      <c r="R202" s="61">
        <f t="shared" si="10"/>
        <v>175</v>
      </c>
      <c r="S202" s="61">
        <f t="shared" si="11"/>
        <v>0</v>
      </c>
      <c r="T202" s="60">
        <f>VLOOKUP(K202,'5th Cycle APR Raw Data-Final'!$A$3:$P$1977,10,FALSE)</f>
        <v>205</v>
      </c>
      <c r="U202" s="60">
        <f>IF(AN202&lt;1,SUMIFS('5th Cycle APR Raw Data-Final'!K$3:K$1977,'5th Cycle APR Raw Data-Final'!$A$3:$A$1977,'SB35 Determination Data'!$K202,'5th Cycle APR Raw Data-Final'!$T$3:$T$1977,"&gt;="&amp;'SB35 Determination Data'!$F202,'5th Cycle APR Raw Data-Final'!$T$3:$T$1977,"&lt;"&amp;E202),SUMIFS('5th Cycle APR Raw Data-Final'!K$3:K$1977,'5th Cycle APR Raw Data-Final'!$A$3:$A$1977,'SB35 Determination Data'!$K202,'5th Cycle APR Raw Data-Final'!$T$3:$T$1977,"&gt;="&amp;'SB35 Determination Data'!$F202,'5th Cycle APR Raw Data-Final'!$T$3:$T$1977,"&lt;="&amp;G202))</f>
        <v>10</v>
      </c>
      <c r="V202" s="60">
        <f>IF(AN202&lt;1,SUMIFS('5th Cycle APR Raw Data-Final'!L$3:L$1977,'5th Cycle APR Raw Data-Final'!$A$3:$A$1977,'SB35 Determination Data'!$K202,'5th Cycle APR Raw Data-Final'!$T$3:$T$1977,"&gt;="&amp;'SB35 Determination Data'!$F202,'5th Cycle APR Raw Data-Final'!$T$3:$T$1977,"&lt;"&amp;E202),SUMIFS('5th Cycle APR Raw Data-Final'!L$3:L$1977,'5th Cycle APR Raw Data-Final'!$A$3:$A$1977,'SB35 Determination Data'!$K202,'5th Cycle APR Raw Data-Final'!$T$3:$T$1977,"&gt;="&amp;'SB35 Determination Data'!$F202,'5th Cycle APR Raw Data-Final'!$T$3:$T$1977,"&lt;="&amp;G202))</f>
        <v>10</v>
      </c>
      <c r="W202" s="60">
        <f>IF(AN202&lt;1,SUMIFS('5th Cycle APR Raw Data-Final'!M$3:M$1977,'5th Cycle APR Raw Data-Final'!$A$3:$A$1977,'SB35 Determination Data'!$K202,'5th Cycle APR Raw Data-Final'!$T$3:$T$1977,"&gt;="&amp;'SB35 Determination Data'!$F202,'5th Cycle APR Raw Data-Final'!$T$3:$T$1977,"&lt;"&amp;E202),SUMIFS('5th Cycle APR Raw Data-Final'!M$3:M$1977,'5th Cycle APR Raw Data-Final'!$A$3:$A$1977,'SB35 Determination Data'!$K202,'5th Cycle APR Raw Data-Final'!$T$3:$T$1977,"&gt;="&amp;'SB35 Determination Data'!$F202,'5th Cycle APR Raw Data-Final'!$T$3:$T$1977,"&lt;="&amp;G202))</f>
        <v>0</v>
      </c>
      <c r="X202" s="60">
        <f t="shared" si="12"/>
        <v>195</v>
      </c>
      <c r="Y202" s="60">
        <f t="shared" si="13"/>
        <v>10</v>
      </c>
      <c r="Z202" s="60">
        <f t="shared" si="14"/>
        <v>195</v>
      </c>
      <c r="AA202" s="31">
        <f t="shared" si="15"/>
        <v>4.878048780487805E-2</v>
      </c>
      <c r="AB202" s="31">
        <f t="shared" si="16"/>
        <v>4.878048780487805E-2</v>
      </c>
      <c r="AC202" s="60">
        <f>VLOOKUP(K202,'5th Cycle APR Raw Data-Final'!$A$3:$P$1977,14,FALSE)</f>
        <v>202</v>
      </c>
      <c r="AD202" s="60">
        <f>IF(AN202&lt;1,SUMIFS('5th Cycle APR Raw Data-Final'!$O$3:$O$1977,'5th Cycle APR Raw Data-Final'!$A$3:$A$1977,'SB35 Determination Data'!$K202,'5th Cycle APR Raw Data-Final'!$T$3:$T$1977,"&gt;="&amp;'SB35 Determination Data'!$F202,'5th Cycle APR Raw Data-Final'!$T$3:$T$1977,"&lt;"&amp;E202),SUMIFS('5th Cycle APR Raw Data-Final'!$O$3:$O$1977,'5th Cycle APR Raw Data-Final'!$A$3:$A$1977,'SB35 Determination Data'!$K202,'5th Cycle APR Raw Data-Final'!$T$3:$T$1977,"&gt;="&amp;'SB35 Determination Data'!$F202,'5th Cycle APR Raw Data-Final'!$T$3:$T$1977,"&lt;="&amp;G202))</f>
        <v>426</v>
      </c>
      <c r="AE202" s="60">
        <f t="shared" si="17"/>
        <v>0</v>
      </c>
      <c r="AF202" s="31">
        <f t="shared" si="18"/>
        <v>2.108910891089109</v>
      </c>
      <c r="AG202" s="60">
        <f>VLOOKUP(K202,'5th Cycle APR Raw Data-Final'!$A$3:$P$1977,16,FALSE)</f>
        <v>553</v>
      </c>
      <c r="AH202" s="60">
        <f>IF(AN202&lt;1,SUMIFS('5th Cycle APR Raw Data-Final'!$Q$3:$Q$1977,'5th Cycle APR Raw Data-Final'!$A$3:$A$1977,'SB35 Determination Data'!$K202,'5th Cycle APR Raw Data-Final'!$T$3:$T$1977,"&gt;="&amp;'SB35 Determination Data'!$F202,'5th Cycle APR Raw Data-Final'!$T$3:$T$1977,"&lt;"&amp;E202),SUMIFS('5th Cycle APR Raw Data-Final'!$Q$3:$Q$1977,'5th Cycle APR Raw Data-Final'!$A$3:$A$1977,'SB35 Determination Data'!$K202,'5th Cycle APR Raw Data-Final'!$T$3:$T$1977,"&gt;="&amp;'SB35 Determination Data'!$F202,'5th Cycle APR Raw Data-Final'!$T$3:$T$1977,"&lt;="&amp;G202))</f>
        <v>111</v>
      </c>
      <c r="AI202" s="60">
        <f t="shared" si="19"/>
        <v>442</v>
      </c>
      <c r="AJ202" s="31">
        <f t="shared" si="20"/>
        <v>0.2007233273056058</v>
      </c>
      <c r="AK202" s="60">
        <f>VLOOKUP(K202,'5th Cycle APR Raw Data-Final'!$A$3:$R$1977,18,FALSE)</f>
        <v>1309</v>
      </c>
      <c r="AL202" s="60">
        <f>IF(AN202&lt;1,SUMIFS('5th Cycle APR Raw Data-Final'!$S$3:$S$1977,'5th Cycle APR Raw Data-Final'!$A$3:$A$1977,'SB35 Determination Data'!$K202,'5th Cycle APR Raw Data-Final'!$T$3:$T$1977,"&gt;="&amp;'SB35 Determination Data'!$F202,'5th Cycle APR Raw Data-Final'!$T$3:$T$1977,"&lt;"&amp;E202),SUMIFS('5th Cycle APR Raw Data-Final'!$S$3:$S$1977,'5th Cycle APR Raw Data-Final'!$A$3:$A$1977,'SB35 Determination Data'!$K202,'5th Cycle APR Raw Data-Final'!$T$3:$T$1977,"&gt;="&amp;'SB35 Determination Data'!$F202,'5th Cycle APR Raw Data-Final'!$T$3:$T$1977,"&lt;="&amp;G202))</f>
        <v>603</v>
      </c>
      <c r="AM202" s="60">
        <f t="shared" si="21"/>
        <v>930</v>
      </c>
      <c r="AN202" s="62">
        <f t="shared" si="22"/>
        <v>0.5</v>
      </c>
      <c r="AO202" s="9" t="str">
        <f t="shared" si="23"/>
        <v>YES</v>
      </c>
      <c r="AP202" s="9" t="str">
        <f t="shared" si="24"/>
        <v>NO</v>
      </c>
      <c r="AQ202" s="9" t="str">
        <f t="shared" si="25"/>
        <v>NO</v>
      </c>
      <c r="AR202" s="48" t="str">
        <f>VLOOKUP(K202,'2018Submitted'!$A$2:$C$540,3,FALSE)</f>
        <v>Successful</v>
      </c>
      <c r="AS202" s="9" t="str">
        <f t="shared" si="26"/>
        <v>NO</v>
      </c>
      <c r="AT202" s="9" t="str">
        <f t="shared" si="27"/>
        <v>NO</v>
      </c>
    </row>
    <row r="203" spans="1:46" ht="12.75" customHeight="1" x14ac:dyDescent="0.15">
      <c r="A203" s="9" t="s">
        <v>416</v>
      </c>
      <c r="B203" s="9" t="str">
        <f t="shared" si="0"/>
        <v>IMPERIAL BEACH</v>
      </c>
      <c r="C203" s="31">
        <f t="shared" si="1"/>
        <v>0.75</v>
      </c>
      <c r="D203" s="45">
        <f t="shared" si="2"/>
        <v>8</v>
      </c>
      <c r="E203" s="46">
        <f t="shared" si="3"/>
        <v>2017</v>
      </c>
      <c r="F203" s="46">
        <f t="shared" si="4"/>
        <v>2013</v>
      </c>
      <c r="G203" s="46">
        <f t="shared" si="5"/>
        <v>2020</v>
      </c>
      <c r="H203" s="9" t="str">
        <f t="shared" si="6"/>
        <v>04/30/2013</v>
      </c>
      <c r="I203" s="9" t="str">
        <f t="shared" si="7"/>
        <v>04/30/2021</v>
      </c>
      <c r="J203" s="9" t="s">
        <v>417</v>
      </c>
      <c r="K203" s="49" t="s">
        <v>432</v>
      </c>
      <c r="L203" s="60">
        <f>VLOOKUP(K203,'5th Cycle APR Raw Data-Final'!$A$3:$P$1977,6,FALSE)</f>
        <v>63</v>
      </c>
      <c r="M203" s="60">
        <f>IF(AN203&lt;1,SUMIFS('5th Cycle APR Raw Data-Final'!G$3:G$1977,'5th Cycle APR Raw Data-Final'!$A$3:$A$1977,'SB35 Determination Data'!$K203,'5th Cycle APR Raw Data-Final'!$T$3:$T$1977,"&gt;="&amp;'SB35 Determination Data'!$F203,'5th Cycle APR Raw Data-Final'!$T$3:$T$1977,"&lt;"&amp;E203),SUMIFS('5th Cycle APR Raw Data-Final'!G$3:G$1977,'5th Cycle APR Raw Data-Final'!$A$3:$A$1977,'SB35 Determination Data'!$K203,'5th Cycle APR Raw Data-Final'!$T$3:$T$1977,"&gt;="&amp;'SB35 Determination Data'!$F203,'5th Cycle APR Raw Data-Final'!$T$3:$T$1977,"&lt;="&amp;G203))</f>
        <v>3</v>
      </c>
      <c r="N203" s="60">
        <f>IF(AN203&lt;1,SUMIFS('5th Cycle APR Raw Data-Final'!H$3:H$1977,'5th Cycle APR Raw Data-Final'!$A$3:$A$1977,'SB35 Determination Data'!$K203,'5th Cycle APR Raw Data-Final'!$T$3:$T$1977,"&gt;="&amp;'SB35 Determination Data'!$F203,'5th Cycle APR Raw Data-Final'!$T$3:$T$1977,"&lt;"&amp;E203),SUMIFS('5th Cycle APR Raw Data-Final'!H$3:H$1977,'5th Cycle APR Raw Data-Final'!$A$3:$A$1977,'SB35 Determination Data'!$K203,'5th Cycle APR Raw Data-Final'!$T$3:$T$1977,"&gt;="&amp;'SB35 Determination Data'!$F203,'5th Cycle APR Raw Data-Final'!$T$3:$T$1977,"&lt;="&amp;G203))</f>
        <v>3</v>
      </c>
      <c r="O203" s="60">
        <f>IF(AN203&lt;1,SUMIFS('5th Cycle APR Raw Data-Final'!I$3:I$1977,'5th Cycle APR Raw Data-Final'!$A$3:$A$1977,'SB35 Determination Data'!$K203,'5th Cycle APR Raw Data-Final'!$T$3:$T$1977,"&gt;="&amp;'SB35 Determination Data'!$F203,'5th Cycle APR Raw Data-Final'!$T$3:$T$1977,"&lt;"&amp;E203),SUMIFS('5th Cycle APR Raw Data-Final'!I$3:I$1977,'5th Cycle APR Raw Data-Final'!$A$3:$A$1977,'SB35 Determination Data'!$K203,'5th Cycle APR Raw Data-Final'!$T$3:$T$1977,"&gt;="&amp;'SB35 Determination Data'!$F203,'5th Cycle APR Raw Data-Final'!$T$3:$T$1977,"&lt;="&amp;G203))</f>
        <v>0</v>
      </c>
      <c r="P203" s="60">
        <f t="shared" si="8"/>
        <v>60</v>
      </c>
      <c r="Q203" s="31">
        <f t="shared" si="9"/>
        <v>4.7619047619047616E-2</v>
      </c>
      <c r="R203" s="61">
        <f t="shared" si="10"/>
        <v>32</v>
      </c>
      <c r="S203" s="61">
        <f t="shared" si="11"/>
        <v>0</v>
      </c>
      <c r="T203" s="60">
        <f>VLOOKUP(K203,'5th Cycle APR Raw Data-Final'!$A$3:$P$1977,10,FALSE)</f>
        <v>48</v>
      </c>
      <c r="U203" s="60">
        <f>IF(AN203&lt;1,SUMIFS('5th Cycle APR Raw Data-Final'!K$3:K$1977,'5th Cycle APR Raw Data-Final'!$A$3:$A$1977,'SB35 Determination Data'!$K203,'5th Cycle APR Raw Data-Final'!$T$3:$T$1977,"&gt;="&amp;'SB35 Determination Data'!$F203,'5th Cycle APR Raw Data-Final'!$T$3:$T$1977,"&lt;"&amp;E203),SUMIFS('5th Cycle APR Raw Data-Final'!K$3:K$1977,'5th Cycle APR Raw Data-Final'!$A$3:$A$1977,'SB35 Determination Data'!$K203,'5th Cycle APR Raw Data-Final'!$T$3:$T$1977,"&gt;="&amp;'SB35 Determination Data'!$F203,'5th Cycle APR Raw Data-Final'!$T$3:$T$1977,"&lt;="&amp;G203))</f>
        <v>32</v>
      </c>
      <c r="V203" s="60">
        <f>IF(AN203&lt;1,SUMIFS('5th Cycle APR Raw Data-Final'!L$3:L$1977,'5th Cycle APR Raw Data-Final'!$A$3:$A$1977,'SB35 Determination Data'!$K203,'5th Cycle APR Raw Data-Final'!$T$3:$T$1977,"&gt;="&amp;'SB35 Determination Data'!$F203,'5th Cycle APR Raw Data-Final'!$T$3:$T$1977,"&lt;"&amp;E203),SUMIFS('5th Cycle APR Raw Data-Final'!L$3:L$1977,'5th Cycle APR Raw Data-Final'!$A$3:$A$1977,'SB35 Determination Data'!$K203,'5th Cycle APR Raw Data-Final'!$T$3:$T$1977,"&gt;="&amp;'SB35 Determination Data'!$F203,'5th Cycle APR Raw Data-Final'!$T$3:$T$1977,"&lt;="&amp;G203))</f>
        <v>32</v>
      </c>
      <c r="W203" s="60">
        <f>IF(AN203&lt;1,SUMIFS('5th Cycle APR Raw Data-Final'!M$3:M$1977,'5th Cycle APR Raw Data-Final'!$A$3:$A$1977,'SB35 Determination Data'!$K203,'5th Cycle APR Raw Data-Final'!$T$3:$T$1977,"&gt;="&amp;'SB35 Determination Data'!$F203,'5th Cycle APR Raw Data-Final'!$T$3:$T$1977,"&lt;"&amp;E203),SUMIFS('5th Cycle APR Raw Data-Final'!M$3:M$1977,'5th Cycle APR Raw Data-Final'!$A$3:$A$1977,'SB35 Determination Data'!$K203,'5th Cycle APR Raw Data-Final'!$T$3:$T$1977,"&gt;="&amp;'SB35 Determination Data'!$F203,'5th Cycle APR Raw Data-Final'!$T$3:$T$1977,"&lt;="&amp;G203))</f>
        <v>0</v>
      </c>
      <c r="X203" s="60">
        <f t="shared" si="12"/>
        <v>16</v>
      </c>
      <c r="Y203" s="60">
        <f t="shared" si="13"/>
        <v>32</v>
      </c>
      <c r="Z203" s="60">
        <f t="shared" si="14"/>
        <v>16</v>
      </c>
      <c r="AA203" s="31">
        <f t="shared" si="15"/>
        <v>0.66666666666666663</v>
      </c>
      <c r="AB203" s="31">
        <f t="shared" si="16"/>
        <v>0.66666666666666663</v>
      </c>
      <c r="AC203" s="60">
        <f>VLOOKUP(K203,'5th Cycle APR Raw Data-Final'!$A$3:$P$1977,14,FALSE)</f>
        <v>45</v>
      </c>
      <c r="AD203" s="60">
        <f>IF(AN203&lt;1,SUMIFS('5th Cycle APR Raw Data-Final'!$O$3:$O$1977,'5th Cycle APR Raw Data-Final'!$A$3:$A$1977,'SB35 Determination Data'!$K203,'5th Cycle APR Raw Data-Final'!$T$3:$T$1977,"&gt;="&amp;'SB35 Determination Data'!$F203,'5th Cycle APR Raw Data-Final'!$T$3:$T$1977,"&lt;"&amp;E203),SUMIFS('5th Cycle APR Raw Data-Final'!$O$3:$O$1977,'5th Cycle APR Raw Data-Final'!$A$3:$A$1977,'SB35 Determination Data'!$K203,'5th Cycle APR Raw Data-Final'!$T$3:$T$1977,"&gt;="&amp;'SB35 Determination Data'!$F203,'5th Cycle APR Raw Data-Final'!$T$3:$T$1977,"&lt;="&amp;G203))</f>
        <v>5</v>
      </c>
      <c r="AE203" s="60">
        <f t="shared" si="17"/>
        <v>40</v>
      </c>
      <c r="AF203" s="31">
        <f t="shared" si="18"/>
        <v>0.1111111111111111</v>
      </c>
      <c r="AG203" s="60">
        <f>VLOOKUP(K203,'5th Cycle APR Raw Data-Final'!$A$3:$P$1977,16,FALSE)</f>
        <v>98</v>
      </c>
      <c r="AH203" s="60">
        <f>IF(AN203&lt;1,SUMIFS('5th Cycle APR Raw Data-Final'!$Q$3:$Q$1977,'5th Cycle APR Raw Data-Final'!$A$3:$A$1977,'SB35 Determination Data'!$K203,'5th Cycle APR Raw Data-Final'!$T$3:$T$1977,"&gt;="&amp;'SB35 Determination Data'!$F203,'5th Cycle APR Raw Data-Final'!$T$3:$T$1977,"&lt;"&amp;E203),SUMIFS('5th Cycle APR Raw Data-Final'!$Q$3:$Q$1977,'5th Cycle APR Raw Data-Final'!$A$3:$A$1977,'SB35 Determination Data'!$K203,'5th Cycle APR Raw Data-Final'!$T$3:$T$1977,"&gt;="&amp;'SB35 Determination Data'!$F203,'5th Cycle APR Raw Data-Final'!$T$3:$T$1977,"&lt;="&amp;G203))</f>
        <v>95</v>
      </c>
      <c r="AI203" s="60">
        <f t="shared" si="19"/>
        <v>3</v>
      </c>
      <c r="AJ203" s="31">
        <f t="shared" si="20"/>
        <v>0.96938775510204078</v>
      </c>
      <c r="AK203" s="60">
        <f>VLOOKUP(K203,'5th Cycle APR Raw Data-Final'!$A$3:$R$1977,18,FALSE)</f>
        <v>254</v>
      </c>
      <c r="AL203" s="60">
        <f>IF(AN203&lt;1,SUMIFS('5th Cycle APR Raw Data-Final'!$S$3:$S$1977,'5th Cycle APR Raw Data-Final'!$A$3:$A$1977,'SB35 Determination Data'!$K203,'5th Cycle APR Raw Data-Final'!$T$3:$T$1977,"&gt;="&amp;'SB35 Determination Data'!$F203,'5th Cycle APR Raw Data-Final'!$T$3:$T$1977,"&lt;"&amp;E203),SUMIFS('5th Cycle APR Raw Data-Final'!$S$3:$S$1977,'5th Cycle APR Raw Data-Final'!$A$3:$A$1977,'SB35 Determination Data'!$K203,'5th Cycle APR Raw Data-Final'!$T$3:$T$1977,"&gt;="&amp;'SB35 Determination Data'!$F203,'5th Cycle APR Raw Data-Final'!$T$3:$T$1977,"&lt;="&amp;G203))</f>
        <v>135</v>
      </c>
      <c r="AM203" s="60">
        <f t="shared" si="21"/>
        <v>119</v>
      </c>
      <c r="AN203" s="62">
        <f t="shared" si="22"/>
        <v>0.5</v>
      </c>
      <c r="AO203" s="9" t="str">
        <f t="shared" si="23"/>
        <v>NO</v>
      </c>
      <c r="AP203" s="9" t="str">
        <f t="shared" si="24"/>
        <v>YES</v>
      </c>
      <c r="AQ203" s="9" t="str">
        <f t="shared" si="25"/>
        <v>NO</v>
      </c>
      <c r="AR203" s="48" t="str">
        <f>VLOOKUP(K203,'2018Submitted'!$A$2:$C$540,3,FALSE)</f>
        <v>Successful</v>
      </c>
      <c r="AS203" s="9" t="str">
        <f t="shared" si="26"/>
        <v>NO</v>
      </c>
      <c r="AT203" s="9" t="str">
        <f t="shared" si="27"/>
        <v>YES</v>
      </c>
    </row>
    <row r="204" spans="1:46" ht="12.75" customHeight="1" x14ac:dyDescent="0.15">
      <c r="A204" s="9" t="s">
        <v>143</v>
      </c>
      <c r="B204" s="9" t="str">
        <f t="shared" si="0"/>
        <v>IMPERIAL COUNTY</v>
      </c>
      <c r="C204" s="31">
        <f t="shared" si="1"/>
        <v>0.625</v>
      </c>
      <c r="D204" s="45">
        <f t="shared" si="2"/>
        <v>8</v>
      </c>
      <c r="E204" s="46">
        <f t="shared" si="3"/>
        <v>2018</v>
      </c>
      <c r="F204" s="46">
        <f t="shared" si="4"/>
        <v>2014</v>
      </c>
      <c r="G204" s="46" t="str">
        <f t="shared" si="5"/>
        <v>2021</v>
      </c>
      <c r="H204" s="9" t="str">
        <f t="shared" si="6"/>
        <v>10/15/2013</v>
      </c>
      <c r="I204" s="9" t="str">
        <f t="shared" si="7"/>
        <v>10/15/2021</v>
      </c>
      <c r="J204" s="9" t="s">
        <v>144</v>
      </c>
      <c r="K204" s="49" t="s">
        <v>149</v>
      </c>
      <c r="L204" s="60">
        <f>VLOOKUP(K204,'5th Cycle APR Raw Data-Final'!$A$3:$P$1977,6,FALSE)</f>
        <v>1633</v>
      </c>
      <c r="M204" s="60">
        <f>IF(AN204&lt;1,SUMIFS('5th Cycle APR Raw Data-Final'!G$3:G$1977,'5th Cycle APR Raw Data-Final'!$A$3:$A$1977,'SB35 Determination Data'!$K204,'5th Cycle APR Raw Data-Final'!$T$3:$T$1977,"&gt;="&amp;'SB35 Determination Data'!$F204,'5th Cycle APR Raw Data-Final'!$T$3:$T$1977,"&lt;"&amp;E204),SUMIFS('5th Cycle APR Raw Data-Final'!G$3:G$1977,'5th Cycle APR Raw Data-Final'!$A$3:$A$1977,'SB35 Determination Data'!$K204,'5th Cycle APR Raw Data-Final'!$T$3:$T$1977,"&gt;="&amp;'SB35 Determination Data'!$F204,'5th Cycle APR Raw Data-Final'!$T$3:$T$1977,"&lt;="&amp;G204))</f>
        <v>0</v>
      </c>
      <c r="N204" s="60">
        <f>IF(AN204&lt;1,SUMIFS('5th Cycle APR Raw Data-Final'!H$3:H$1977,'5th Cycle APR Raw Data-Final'!$A$3:$A$1977,'SB35 Determination Data'!$K204,'5th Cycle APR Raw Data-Final'!$T$3:$T$1977,"&gt;="&amp;'SB35 Determination Data'!$F204,'5th Cycle APR Raw Data-Final'!$T$3:$T$1977,"&lt;"&amp;E204),SUMIFS('5th Cycle APR Raw Data-Final'!H$3:H$1977,'5th Cycle APR Raw Data-Final'!$A$3:$A$1977,'SB35 Determination Data'!$K204,'5th Cycle APR Raw Data-Final'!$T$3:$T$1977,"&gt;="&amp;'SB35 Determination Data'!$F204,'5th Cycle APR Raw Data-Final'!$T$3:$T$1977,"&lt;="&amp;G204))</f>
        <v>0</v>
      </c>
      <c r="O204" s="60">
        <f>IF(AN204&lt;1,SUMIFS('5th Cycle APR Raw Data-Final'!I$3:I$1977,'5th Cycle APR Raw Data-Final'!$A$3:$A$1977,'SB35 Determination Data'!$K204,'5th Cycle APR Raw Data-Final'!$T$3:$T$1977,"&gt;="&amp;'SB35 Determination Data'!$F204,'5th Cycle APR Raw Data-Final'!$T$3:$T$1977,"&lt;"&amp;E204),SUMIFS('5th Cycle APR Raw Data-Final'!I$3:I$1977,'5th Cycle APR Raw Data-Final'!$A$3:$A$1977,'SB35 Determination Data'!$K204,'5th Cycle APR Raw Data-Final'!$T$3:$T$1977,"&gt;="&amp;'SB35 Determination Data'!$F204,'5th Cycle APR Raw Data-Final'!$T$3:$T$1977,"&lt;="&amp;G204))</f>
        <v>0</v>
      </c>
      <c r="P204" s="60">
        <f t="shared" si="8"/>
        <v>1633</v>
      </c>
      <c r="Q204" s="31">
        <f t="shared" si="9"/>
        <v>0</v>
      </c>
      <c r="R204" s="61">
        <f t="shared" si="10"/>
        <v>817</v>
      </c>
      <c r="S204" s="61">
        <f t="shared" si="11"/>
        <v>0</v>
      </c>
      <c r="T204" s="60">
        <f>VLOOKUP(K204,'5th Cycle APR Raw Data-Final'!$A$3:$P$1977,10,FALSE)</f>
        <v>1001</v>
      </c>
      <c r="U204" s="60">
        <f>IF(AN204&lt;1,SUMIFS('5th Cycle APR Raw Data-Final'!K$3:K$1977,'5th Cycle APR Raw Data-Final'!$A$3:$A$1977,'SB35 Determination Data'!$K204,'5th Cycle APR Raw Data-Final'!$T$3:$T$1977,"&gt;="&amp;'SB35 Determination Data'!$F204,'5th Cycle APR Raw Data-Final'!$T$3:$T$1977,"&lt;"&amp;E204),SUMIFS('5th Cycle APR Raw Data-Final'!K$3:K$1977,'5th Cycle APR Raw Data-Final'!$A$3:$A$1977,'SB35 Determination Data'!$K204,'5th Cycle APR Raw Data-Final'!$T$3:$T$1977,"&gt;="&amp;'SB35 Determination Data'!$F204,'5th Cycle APR Raw Data-Final'!$T$3:$T$1977,"&lt;="&amp;G204))</f>
        <v>0</v>
      </c>
      <c r="V204" s="60">
        <f>IF(AN204&lt;1,SUMIFS('5th Cycle APR Raw Data-Final'!L$3:L$1977,'5th Cycle APR Raw Data-Final'!$A$3:$A$1977,'SB35 Determination Data'!$K204,'5th Cycle APR Raw Data-Final'!$T$3:$T$1977,"&gt;="&amp;'SB35 Determination Data'!$F204,'5th Cycle APR Raw Data-Final'!$T$3:$T$1977,"&lt;"&amp;E204),SUMIFS('5th Cycle APR Raw Data-Final'!L$3:L$1977,'5th Cycle APR Raw Data-Final'!$A$3:$A$1977,'SB35 Determination Data'!$K204,'5th Cycle APR Raw Data-Final'!$T$3:$T$1977,"&gt;="&amp;'SB35 Determination Data'!$F204,'5th Cycle APR Raw Data-Final'!$T$3:$T$1977,"&lt;="&amp;G204))</f>
        <v>0</v>
      </c>
      <c r="W204" s="60">
        <f>IF(AN204&lt;1,SUMIFS('5th Cycle APR Raw Data-Final'!M$3:M$1977,'5th Cycle APR Raw Data-Final'!$A$3:$A$1977,'SB35 Determination Data'!$K204,'5th Cycle APR Raw Data-Final'!$T$3:$T$1977,"&gt;="&amp;'SB35 Determination Data'!$F204,'5th Cycle APR Raw Data-Final'!$T$3:$T$1977,"&lt;"&amp;E204),SUMIFS('5th Cycle APR Raw Data-Final'!M$3:M$1977,'5th Cycle APR Raw Data-Final'!$A$3:$A$1977,'SB35 Determination Data'!$K204,'5th Cycle APR Raw Data-Final'!$T$3:$T$1977,"&gt;="&amp;'SB35 Determination Data'!$F204,'5th Cycle APR Raw Data-Final'!$T$3:$T$1977,"&lt;="&amp;G204))</f>
        <v>0</v>
      </c>
      <c r="X204" s="60">
        <f t="shared" si="12"/>
        <v>1001</v>
      </c>
      <c r="Y204" s="60">
        <f t="shared" si="13"/>
        <v>0</v>
      </c>
      <c r="Z204" s="60">
        <f t="shared" si="14"/>
        <v>1001</v>
      </c>
      <c r="AA204" s="31">
        <f t="shared" si="15"/>
        <v>0</v>
      </c>
      <c r="AB204" s="31">
        <f t="shared" si="16"/>
        <v>0</v>
      </c>
      <c r="AC204" s="60">
        <f>VLOOKUP(K204,'5th Cycle APR Raw Data-Final'!$A$3:$P$1977,14,FALSE)</f>
        <v>1001</v>
      </c>
      <c r="AD204" s="60">
        <f>IF(AN204&lt;1,SUMIFS('5th Cycle APR Raw Data-Final'!$O$3:$O$1977,'5th Cycle APR Raw Data-Final'!$A$3:$A$1977,'SB35 Determination Data'!$K204,'5th Cycle APR Raw Data-Final'!$T$3:$T$1977,"&gt;="&amp;'SB35 Determination Data'!$F204,'5th Cycle APR Raw Data-Final'!$T$3:$T$1977,"&lt;"&amp;E204),SUMIFS('5th Cycle APR Raw Data-Final'!$O$3:$O$1977,'5th Cycle APR Raw Data-Final'!$A$3:$A$1977,'SB35 Determination Data'!$K204,'5th Cycle APR Raw Data-Final'!$T$3:$T$1977,"&gt;="&amp;'SB35 Determination Data'!$F204,'5th Cycle APR Raw Data-Final'!$T$3:$T$1977,"&lt;="&amp;G204))</f>
        <v>37</v>
      </c>
      <c r="AE204" s="60">
        <f t="shared" si="17"/>
        <v>964</v>
      </c>
      <c r="AF204" s="31">
        <f t="shared" si="18"/>
        <v>3.696303696303696E-2</v>
      </c>
      <c r="AG204" s="60">
        <f>VLOOKUP(K204,'5th Cycle APR Raw Data-Final'!$A$3:$P$1977,16,FALSE)</f>
        <v>2839</v>
      </c>
      <c r="AH204" s="60">
        <f>IF(AN204&lt;1,SUMIFS('5th Cycle APR Raw Data-Final'!$Q$3:$Q$1977,'5th Cycle APR Raw Data-Final'!$A$3:$A$1977,'SB35 Determination Data'!$K204,'5th Cycle APR Raw Data-Final'!$T$3:$T$1977,"&gt;="&amp;'SB35 Determination Data'!$F204,'5th Cycle APR Raw Data-Final'!$T$3:$T$1977,"&lt;"&amp;E204),SUMIFS('5th Cycle APR Raw Data-Final'!$Q$3:$Q$1977,'5th Cycle APR Raw Data-Final'!$A$3:$A$1977,'SB35 Determination Data'!$K204,'5th Cycle APR Raw Data-Final'!$T$3:$T$1977,"&gt;="&amp;'SB35 Determination Data'!$F204,'5th Cycle APR Raw Data-Final'!$T$3:$T$1977,"&lt;="&amp;G204))</f>
        <v>0</v>
      </c>
      <c r="AI204" s="60">
        <f t="shared" si="19"/>
        <v>2839</v>
      </c>
      <c r="AJ204" s="31">
        <f t="shared" si="20"/>
        <v>0</v>
      </c>
      <c r="AK204" s="60">
        <f>VLOOKUP(K204,'5th Cycle APR Raw Data-Final'!$A$3:$R$1977,18,FALSE)</f>
        <v>6474</v>
      </c>
      <c r="AL204" s="60">
        <f>IF(AN204&lt;1,SUMIFS('5th Cycle APR Raw Data-Final'!$S$3:$S$1977,'5th Cycle APR Raw Data-Final'!$A$3:$A$1977,'SB35 Determination Data'!$K204,'5th Cycle APR Raw Data-Final'!$T$3:$T$1977,"&gt;="&amp;'SB35 Determination Data'!$F204,'5th Cycle APR Raw Data-Final'!$T$3:$T$1977,"&lt;"&amp;E204),SUMIFS('5th Cycle APR Raw Data-Final'!$S$3:$S$1977,'5th Cycle APR Raw Data-Final'!$A$3:$A$1977,'SB35 Determination Data'!$K204,'5th Cycle APR Raw Data-Final'!$T$3:$T$1977,"&gt;="&amp;'SB35 Determination Data'!$F204,'5th Cycle APR Raw Data-Final'!$T$3:$T$1977,"&lt;="&amp;G204))</f>
        <v>37</v>
      </c>
      <c r="AM204" s="60">
        <f t="shared" si="21"/>
        <v>6437</v>
      </c>
      <c r="AN204" s="62">
        <f t="shared" si="22"/>
        <v>0.5</v>
      </c>
      <c r="AO204" s="9" t="str">
        <f t="shared" si="23"/>
        <v>YES</v>
      </c>
      <c r="AP204" s="9" t="str">
        <f t="shared" si="24"/>
        <v>NO</v>
      </c>
      <c r="AQ204" s="9" t="str">
        <f t="shared" si="25"/>
        <v>NO</v>
      </c>
      <c r="AR204" s="48" t="str">
        <f>VLOOKUP(K204,'2018Submitted'!$A$2:$C$540,3,FALSE)</f>
        <v>Received - Not successful</v>
      </c>
      <c r="AS204" s="9" t="str">
        <f t="shared" si="26"/>
        <v>NO</v>
      </c>
      <c r="AT204" s="9" t="str">
        <f t="shared" si="27"/>
        <v>NO</v>
      </c>
    </row>
    <row r="205" spans="1:46" ht="12.75" customHeight="1" x14ac:dyDescent="0.15">
      <c r="A205" s="9" t="s">
        <v>316</v>
      </c>
      <c r="B205" s="9" t="str">
        <f t="shared" si="0"/>
        <v>INDIAN WELLS</v>
      </c>
      <c r="C205" s="31">
        <f t="shared" si="1"/>
        <v>0.625</v>
      </c>
      <c r="D205" s="45">
        <f t="shared" si="2"/>
        <v>8</v>
      </c>
      <c r="E205" s="46">
        <f t="shared" si="3"/>
        <v>2018</v>
      </c>
      <c r="F205" s="46">
        <f t="shared" si="4"/>
        <v>2014</v>
      </c>
      <c r="G205" s="46" t="str">
        <f t="shared" si="5"/>
        <v>2021</v>
      </c>
      <c r="H205" s="9" t="str">
        <f t="shared" si="6"/>
        <v>10/15/2013</v>
      </c>
      <c r="I205" s="9" t="str">
        <f t="shared" si="7"/>
        <v>10/15/2021</v>
      </c>
      <c r="J205" s="9" t="s">
        <v>144</v>
      </c>
      <c r="K205" s="49" t="s">
        <v>326</v>
      </c>
      <c r="L205" s="60">
        <f>VLOOKUP(K205,'5th Cycle APR Raw Data-Final'!$A$3:$P$1977,6,FALSE)</f>
        <v>40</v>
      </c>
      <c r="M205" s="60">
        <f>IF(AN205&lt;1,SUMIFS('5th Cycle APR Raw Data-Final'!G$3:G$1977,'5th Cycle APR Raw Data-Final'!$A$3:$A$1977,'SB35 Determination Data'!$K205,'5th Cycle APR Raw Data-Final'!$T$3:$T$1977,"&gt;="&amp;'SB35 Determination Data'!$F205,'5th Cycle APR Raw Data-Final'!$T$3:$T$1977,"&lt;"&amp;E205),SUMIFS('5th Cycle APR Raw Data-Final'!G$3:G$1977,'5th Cycle APR Raw Data-Final'!$A$3:$A$1977,'SB35 Determination Data'!$K205,'5th Cycle APR Raw Data-Final'!$T$3:$T$1977,"&gt;="&amp;'SB35 Determination Data'!$F205,'5th Cycle APR Raw Data-Final'!$T$3:$T$1977,"&lt;="&amp;G205))</f>
        <v>0</v>
      </c>
      <c r="N205" s="60">
        <f>IF(AN205&lt;1,SUMIFS('5th Cycle APR Raw Data-Final'!H$3:H$1977,'5th Cycle APR Raw Data-Final'!$A$3:$A$1977,'SB35 Determination Data'!$K205,'5th Cycle APR Raw Data-Final'!$T$3:$T$1977,"&gt;="&amp;'SB35 Determination Data'!$F205,'5th Cycle APR Raw Data-Final'!$T$3:$T$1977,"&lt;"&amp;E205),SUMIFS('5th Cycle APR Raw Data-Final'!H$3:H$1977,'5th Cycle APR Raw Data-Final'!$A$3:$A$1977,'SB35 Determination Data'!$K205,'5th Cycle APR Raw Data-Final'!$T$3:$T$1977,"&gt;="&amp;'SB35 Determination Data'!$F205,'5th Cycle APR Raw Data-Final'!$T$3:$T$1977,"&lt;="&amp;G205))</f>
        <v>0</v>
      </c>
      <c r="O205" s="60">
        <f>IF(AN205&lt;1,SUMIFS('5th Cycle APR Raw Data-Final'!I$3:I$1977,'5th Cycle APR Raw Data-Final'!$A$3:$A$1977,'SB35 Determination Data'!$K205,'5th Cycle APR Raw Data-Final'!$T$3:$T$1977,"&gt;="&amp;'SB35 Determination Data'!$F205,'5th Cycle APR Raw Data-Final'!$T$3:$T$1977,"&lt;"&amp;E205),SUMIFS('5th Cycle APR Raw Data-Final'!I$3:I$1977,'5th Cycle APR Raw Data-Final'!$A$3:$A$1977,'SB35 Determination Data'!$K205,'5th Cycle APR Raw Data-Final'!$T$3:$T$1977,"&gt;="&amp;'SB35 Determination Data'!$F205,'5th Cycle APR Raw Data-Final'!$T$3:$T$1977,"&lt;="&amp;G205))</f>
        <v>0</v>
      </c>
      <c r="P205" s="60">
        <f t="shared" si="8"/>
        <v>40</v>
      </c>
      <c r="Q205" s="31">
        <f t="shared" si="9"/>
        <v>0</v>
      </c>
      <c r="R205" s="61">
        <f t="shared" si="10"/>
        <v>20</v>
      </c>
      <c r="S205" s="61">
        <f t="shared" si="11"/>
        <v>0</v>
      </c>
      <c r="T205" s="60">
        <f>VLOOKUP(K205,'5th Cycle APR Raw Data-Final'!$A$3:$P$1977,10,FALSE)</f>
        <v>27</v>
      </c>
      <c r="U205" s="60">
        <f>IF(AN205&lt;1,SUMIFS('5th Cycle APR Raw Data-Final'!K$3:K$1977,'5th Cycle APR Raw Data-Final'!$A$3:$A$1977,'SB35 Determination Data'!$K205,'5th Cycle APR Raw Data-Final'!$T$3:$T$1977,"&gt;="&amp;'SB35 Determination Data'!$F205,'5th Cycle APR Raw Data-Final'!$T$3:$T$1977,"&lt;"&amp;E205),SUMIFS('5th Cycle APR Raw Data-Final'!K$3:K$1977,'5th Cycle APR Raw Data-Final'!$A$3:$A$1977,'SB35 Determination Data'!$K205,'5th Cycle APR Raw Data-Final'!$T$3:$T$1977,"&gt;="&amp;'SB35 Determination Data'!$F205,'5th Cycle APR Raw Data-Final'!$T$3:$T$1977,"&lt;="&amp;G205))</f>
        <v>0</v>
      </c>
      <c r="V205" s="60">
        <f>IF(AN205&lt;1,SUMIFS('5th Cycle APR Raw Data-Final'!L$3:L$1977,'5th Cycle APR Raw Data-Final'!$A$3:$A$1977,'SB35 Determination Data'!$K205,'5th Cycle APR Raw Data-Final'!$T$3:$T$1977,"&gt;="&amp;'SB35 Determination Data'!$F205,'5th Cycle APR Raw Data-Final'!$T$3:$T$1977,"&lt;"&amp;E205),SUMIFS('5th Cycle APR Raw Data-Final'!L$3:L$1977,'5th Cycle APR Raw Data-Final'!$A$3:$A$1977,'SB35 Determination Data'!$K205,'5th Cycle APR Raw Data-Final'!$T$3:$T$1977,"&gt;="&amp;'SB35 Determination Data'!$F205,'5th Cycle APR Raw Data-Final'!$T$3:$T$1977,"&lt;="&amp;G205))</f>
        <v>0</v>
      </c>
      <c r="W205" s="60">
        <f>IF(AN205&lt;1,SUMIFS('5th Cycle APR Raw Data-Final'!M$3:M$1977,'5th Cycle APR Raw Data-Final'!$A$3:$A$1977,'SB35 Determination Data'!$K205,'5th Cycle APR Raw Data-Final'!$T$3:$T$1977,"&gt;="&amp;'SB35 Determination Data'!$F205,'5th Cycle APR Raw Data-Final'!$T$3:$T$1977,"&lt;"&amp;E205),SUMIFS('5th Cycle APR Raw Data-Final'!M$3:M$1977,'5th Cycle APR Raw Data-Final'!$A$3:$A$1977,'SB35 Determination Data'!$K205,'5th Cycle APR Raw Data-Final'!$T$3:$T$1977,"&gt;="&amp;'SB35 Determination Data'!$F205,'5th Cycle APR Raw Data-Final'!$T$3:$T$1977,"&lt;="&amp;G205))</f>
        <v>0</v>
      </c>
      <c r="X205" s="60">
        <f t="shared" si="12"/>
        <v>27</v>
      </c>
      <c r="Y205" s="60">
        <f t="shared" si="13"/>
        <v>0</v>
      </c>
      <c r="Z205" s="60">
        <f t="shared" si="14"/>
        <v>27</v>
      </c>
      <c r="AA205" s="31">
        <f t="shared" si="15"/>
        <v>0</v>
      </c>
      <c r="AB205" s="31">
        <f t="shared" si="16"/>
        <v>0</v>
      </c>
      <c r="AC205" s="60">
        <f>VLOOKUP(K205,'5th Cycle APR Raw Data-Final'!$A$3:$P$1977,14,FALSE)</f>
        <v>31</v>
      </c>
      <c r="AD205" s="60">
        <f>IF(AN205&lt;1,SUMIFS('5th Cycle APR Raw Data-Final'!$O$3:$O$1977,'5th Cycle APR Raw Data-Final'!$A$3:$A$1977,'SB35 Determination Data'!$K205,'5th Cycle APR Raw Data-Final'!$T$3:$T$1977,"&gt;="&amp;'SB35 Determination Data'!$F205,'5th Cycle APR Raw Data-Final'!$T$3:$T$1977,"&lt;"&amp;E205),SUMIFS('5th Cycle APR Raw Data-Final'!$O$3:$O$1977,'5th Cycle APR Raw Data-Final'!$A$3:$A$1977,'SB35 Determination Data'!$K205,'5th Cycle APR Raw Data-Final'!$T$3:$T$1977,"&gt;="&amp;'SB35 Determination Data'!$F205,'5th Cycle APR Raw Data-Final'!$T$3:$T$1977,"&lt;="&amp;G205))</f>
        <v>0</v>
      </c>
      <c r="AE205" s="60">
        <f t="shared" si="17"/>
        <v>31</v>
      </c>
      <c r="AF205" s="31">
        <f t="shared" si="18"/>
        <v>0</v>
      </c>
      <c r="AG205" s="60">
        <f>VLOOKUP(K205,'5th Cycle APR Raw Data-Final'!$A$3:$P$1977,16,FALSE)</f>
        <v>62</v>
      </c>
      <c r="AH205" s="60">
        <f>IF(AN205&lt;1,SUMIFS('5th Cycle APR Raw Data-Final'!$Q$3:$Q$1977,'5th Cycle APR Raw Data-Final'!$A$3:$A$1977,'SB35 Determination Data'!$K205,'5th Cycle APR Raw Data-Final'!$T$3:$T$1977,"&gt;="&amp;'SB35 Determination Data'!$F205,'5th Cycle APR Raw Data-Final'!$T$3:$T$1977,"&lt;"&amp;E205),SUMIFS('5th Cycle APR Raw Data-Final'!$Q$3:$Q$1977,'5th Cycle APR Raw Data-Final'!$A$3:$A$1977,'SB35 Determination Data'!$K205,'5th Cycle APR Raw Data-Final'!$T$3:$T$1977,"&gt;="&amp;'SB35 Determination Data'!$F205,'5th Cycle APR Raw Data-Final'!$T$3:$T$1977,"&lt;="&amp;G205))</f>
        <v>143</v>
      </c>
      <c r="AI205" s="60">
        <f t="shared" si="19"/>
        <v>0</v>
      </c>
      <c r="AJ205" s="31">
        <f t="shared" si="20"/>
        <v>2.306451612903226</v>
      </c>
      <c r="AK205" s="60">
        <f>VLOOKUP(K205,'5th Cycle APR Raw Data-Final'!$A$3:$R$1977,18,FALSE)</f>
        <v>160</v>
      </c>
      <c r="AL205" s="60">
        <f>IF(AN205&lt;1,SUMIFS('5th Cycle APR Raw Data-Final'!$S$3:$S$1977,'5th Cycle APR Raw Data-Final'!$A$3:$A$1977,'SB35 Determination Data'!$K205,'5th Cycle APR Raw Data-Final'!$T$3:$T$1977,"&gt;="&amp;'SB35 Determination Data'!$F205,'5th Cycle APR Raw Data-Final'!$T$3:$T$1977,"&lt;"&amp;E205),SUMIFS('5th Cycle APR Raw Data-Final'!$S$3:$S$1977,'5th Cycle APR Raw Data-Final'!$A$3:$A$1977,'SB35 Determination Data'!$K205,'5th Cycle APR Raw Data-Final'!$T$3:$T$1977,"&gt;="&amp;'SB35 Determination Data'!$F205,'5th Cycle APR Raw Data-Final'!$T$3:$T$1977,"&lt;="&amp;G205))</f>
        <v>143</v>
      </c>
      <c r="AM205" s="60">
        <f t="shared" si="21"/>
        <v>98</v>
      </c>
      <c r="AN205" s="62">
        <f t="shared" si="22"/>
        <v>0.5</v>
      </c>
      <c r="AO205" s="9" t="str">
        <f t="shared" si="23"/>
        <v>NO</v>
      </c>
      <c r="AP205" s="9" t="str">
        <f t="shared" si="24"/>
        <v>YES</v>
      </c>
      <c r="AQ205" s="9" t="str">
        <f t="shared" si="25"/>
        <v>NO</v>
      </c>
      <c r="AR205" s="48" t="str">
        <f>VLOOKUP(K205,'2018Submitted'!$A$2:$C$540,3,FALSE)</f>
        <v>Successful</v>
      </c>
      <c r="AS205" s="9" t="str">
        <f t="shared" si="26"/>
        <v>NO</v>
      </c>
      <c r="AT205" s="9" t="str">
        <f t="shared" si="27"/>
        <v>YES</v>
      </c>
    </row>
    <row r="206" spans="1:46" ht="12.75" customHeight="1" x14ac:dyDescent="0.15">
      <c r="A206" s="9" t="s">
        <v>316</v>
      </c>
      <c r="B206" s="9" t="str">
        <f t="shared" si="0"/>
        <v>INDIO</v>
      </c>
      <c r="C206" s="31">
        <f t="shared" si="1"/>
        <v>0.625</v>
      </c>
      <c r="D206" s="45">
        <f t="shared" si="2"/>
        <v>8</v>
      </c>
      <c r="E206" s="46">
        <f t="shared" si="3"/>
        <v>2018</v>
      </c>
      <c r="F206" s="46">
        <f t="shared" si="4"/>
        <v>2014</v>
      </c>
      <c r="G206" s="46" t="str">
        <f t="shared" si="5"/>
        <v>2021</v>
      </c>
      <c r="H206" s="9" t="str">
        <f t="shared" si="6"/>
        <v>10/15/2013</v>
      </c>
      <c r="I206" s="9" t="str">
        <f t="shared" si="7"/>
        <v>10/15/2021</v>
      </c>
      <c r="J206" s="9" t="s">
        <v>144</v>
      </c>
      <c r="K206" s="49" t="s">
        <v>327</v>
      </c>
      <c r="L206" s="60">
        <f>VLOOKUP(K206,'5th Cycle APR Raw Data-Final'!$A$3:$P$1977,6,FALSE)</f>
        <v>714</v>
      </c>
      <c r="M206" s="60">
        <f>IF(AN206&lt;1,SUMIFS('5th Cycle APR Raw Data-Final'!G$3:G$1977,'5th Cycle APR Raw Data-Final'!$A$3:$A$1977,'SB35 Determination Data'!$K206,'5th Cycle APR Raw Data-Final'!$T$3:$T$1977,"&gt;="&amp;'SB35 Determination Data'!$F206,'5th Cycle APR Raw Data-Final'!$T$3:$T$1977,"&lt;"&amp;E206),SUMIFS('5th Cycle APR Raw Data-Final'!G$3:G$1977,'5th Cycle APR Raw Data-Final'!$A$3:$A$1977,'SB35 Determination Data'!$K206,'5th Cycle APR Raw Data-Final'!$T$3:$T$1977,"&gt;="&amp;'SB35 Determination Data'!$F206,'5th Cycle APR Raw Data-Final'!$T$3:$T$1977,"&lt;="&amp;G206))</f>
        <v>84</v>
      </c>
      <c r="N206" s="60">
        <f>IF(AN206&lt;1,SUMIFS('5th Cycle APR Raw Data-Final'!H$3:H$1977,'5th Cycle APR Raw Data-Final'!$A$3:$A$1977,'SB35 Determination Data'!$K206,'5th Cycle APR Raw Data-Final'!$T$3:$T$1977,"&gt;="&amp;'SB35 Determination Data'!$F206,'5th Cycle APR Raw Data-Final'!$T$3:$T$1977,"&lt;"&amp;E206),SUMIFS('5th Cycle APR Raw Data-Final'!H$3:H$1977,'5th Cycle APR Raw Data-Final'!$A$3:$A$1977,'SB35 Determination Data'!$K206,'5th Cycle APR Raw Data-Final'!$T$3:$T$1977,"&gt;="&amp;'SB35 Determination Data'!$F206,'5th Cycle APR Raw Data-Final'!$T$3:$T$1977,"&lt;="&amp;G206))</f>
        <v>84</v>
      </c>
      <c r="O206" s="60">
        <f>IF(AN206&lt;1,SUMIFS('5th Cycle APR Raw Data-Final'!I$3:I$1977,'5th Cycle APR Raw Data-Final'!$A$3:$A$1977,'SB35 Determination Data'!$K206,'5th Cycle APR Raw Data-Final'!$T$3:$T$1977,"&gt;="&amp;'SB35 Determination Data'!$F206,'5th Cycle APR Raw Data-Final'!$T$3:$T$1977,"&lt;"&amp;E206),SUMIFS('5th Cycle APR Raw Data-Final'!I$3:I$1977,'5th Cycle APR Raw Data-Final'!$A$3:$A$1977,'SB35 Determination Data'!$K206,'5th Cycle APR Raw Data-Final'!$T$3:$T$1977,"&gt;="&amp;'SB35 Determination Data'!$F206,'5th Cycle APR Raw Data-Final'!$T$3:$T$1977,"&lt;="&amp;G206))</f>
        <v>0</v>
      </c>
      <c r="P206" s="60">
        <f t="shared" si="8"/>
        <v>630</v>
      </c>
      <c r="Q206" s="31">
        <f t="shared" si="9"/>
        <v>0.11764705882352941</v>
      </c>
      <c r="R206" s="61">
        <f t="shared" si="10"/>
        <v>357</v>
      </c>
      <c r="S206" s="61">
        <f t="shared" si="11"/>
        <v>0</v>
      </c>
      <c r="T206" s="60">
        <f>VLOOKUP(K206,'5th Cycle APR Raw Data-Final'!$A$3:$P$1977,10,FALSE)</f>
        <v>487</v>
      </c>
      <c r="U206" s="60">
        <f>IF(AN206&lt;1,SUMIFS('5th Cycle APR Raw Data-Final'!K$3:K$1977,'5th Cycle APR Raw Data-Final'!$A$3:$A$1977,'SB35 Determination Data'!$K206,'5th Cycle APR Raw Data-Final'!$T$3:$T$1977,"&gt;="&amp;'SB35 Determination Data'!$F206,'5th Cycle APR Raw Data-Final'!$T$3:$T$1977,"&lt;"&amp;E206),SUMIFS('5th Cycle APR Raw Data-Final'!K$3:K$1977,'5th Cycle APR Raw Data-Final'!$A$3:$A$1977,'SB35 Determination Data'!$K206,'5th Cycle APR Raw Data-Final'!$T$3:$T$1977,"&gt;="&amp;'SB35 Determination Data'!$F206,'5th Cycle APR Raw Data-Final'!$T$3:$T$1977,"&lt;="&amp;G206))</f>
        <v>0</v>
      </c>
      <c r="V206" s="60">
        <f>IF(AN206&lt;1,SUMIFS('5th Cycle APR Raw Data-Final'!L$3:L$1977,'5th Cycle APR Raw Data-Final'!$A$3:$A$1977,'SB35 Determination Data'!$K206,'5th Cycle APR Raw Data-Final'!$T$3:$T$1977,"&gt;="&amp;'SB35 Determination Data'!$F206,'5th Cycle APR Raw Data-Final'!$T$3:$T$1977,"&lt;"&amp;E206),SUMIFS('5th Cycle APR Raw Data-Final'!L$3:L$1977,'5th Cycle APR Raw Data-Final'!$A$3:$A$1977,'SB35 Determination Data'!$K206,'5th Cycle APR Raw Data-Final'!$T$3:$T$1977,"&gt;="&amp;'SB35 Determination Data'!$F206,'5th Cycle APR Raw Data-Final'!$T$3:$T$1977,"&lt;="&amp;G206))</f>
        <v>0</v>
      </c>
      <c r="W206" s="60">
        <f>IF(AN206&lt;1,SUMIFS('5th Cycle APR Raw Data-Final'!M$3:M$1977,'5th Cycle APR Raw Data-Final'!$A$3:$A$1977,'SB35 Determination Data'!$K206,'5th Cycle APR Raw Data-Final'!$T$3:$T$1977,"&gt;="&amp;'SB35 Determination Data'!$F206,'5th Cycle APR Raw Data-Final'!$T$3:$T$1977,"&lt;"&amp;E206),SUMIFS('5th Cycle APR Raw Data-Final'!M$3:M$1977,'5th Cycle APR Raw Data-Final'!$A$3:$A$1977,'SB35 Determination Data'!$K206,'5th Cycle APR Raw Data-Final'!$T$3:$T$1977,"&gt;="&amp;'SB35 Determination Data'!$F206,'5th Cycle APR Raw Data-Final'!$T$3:$T$1977,"&lt;="&amp;G206))</f>
        <v>0</v>
      </c>
      <c r="X206" s="60">
        <f t="shared" si="12"/>
        <v>487</v>
      </c>
      <c r="Y206" s="60">
        <f t="shared" si="13"/>
        <v>0</v>
      </c>
      <c r="Z206" s="60">
        <f t="shared" si="14"/>
        <v>487</v>
      </c>
      <c r="AA206" s="31">
        <f t="shared" si="15"/>
        <v>0</v>
      </c>
      <c r="AB206" s="31">
        <f t="shared" si="16"/>
        <v>0</v>
      </c>
      <c r="AC206" s="60">
        <f>VLOOKUP(K206,'5th Cycle APR Raw Data-Final'!$A$3:$P$1977,14,FALSE)</f>
        <v>553</v>
      </c>
      <c r="AD206" s="60">
        <f>IF(AN206&lt;1,SUMIFS('5th Cycle APR Raw Data-Final'!$O$3:$O$1977,'5th Cycle APR Raw Data-Final'!$A$3:$A$1977,'SB35 Determination Data'!$K206,'5th Cycle APR Raw Data-Final'!$T$3:$T$1977,"&gt;="&amp;'SB35 Determination Data'!$F206,'5th Cycle APR Raw Data-Final'!$T$3:$T$1977,"&lt;"&amp;E206),SUMIFS('5th Cycle APR Raw Data-Final'!$O$3:$O$1977,'5th Cycle APR Raw Data-Final'!$A$3:$A$1977,'SB35 Determination Data'!$K206,'5th Cycle APR Raw Data-Final'!$T$3:$T$1977,"&gt;="&amp;'SB35 Determination Data'!$F206,'5th Cycle APR Raw Data-Final'!$T$3:$T$1977,"&lt;="&amp;G206))</f>
        <v>1</v>
      </c>
      <c r="AE206" s="60">
        <f t="shared" si="17"/>
        <v>552</v>
      </c>
      <c r="AF206" s="31">
        <f t="shared" si="18"/>
        <v>1.8083182640144665E-3</v>
      </c>
      <c r="AG206" s="60">
        <f>VLOOKUP(K206,'5th Cycle APR Raw Data-Final'!$A$3:$P$1977,16,FALSE)</f>
        <v>1271</v>
      </c>
      <c r="AH206" s="60">
        <f>IF(AN206&lt;1,SUMIFS('5th Cycle APR Raw Data-Final'!$Q$3:$Q$1977,'5th Cycle APR Raw Data-Final'!$A$3:$A$1977,'SB35 Determination Data'!$K206,'5th Cycle APR Raw Data-Final'!$T$3:$T$1977,"&gt;="&amp;'SB35 Determination Data'!$F206,'5th Cycle APR Raw Data-Final'!$T$3:$T$1977,"&lt;"&amp;E206),SUMIFS('5th Cycle APR Raw Data-Final'!$Q$3:$Q$1977,'5th Cycle APR Raw Data-Final'!$A$3:$A$1977,'SB35 Determination Data'!$K206,'5th Cycle APR Raw Data-Final'!$T$3:$T$1977,"&gt;="&amp;'SB35 Determination Data'!$F206,'5th Cycle APR Raw Data-Final'!$T$3:$T$1977,"&lt;="&amp;G206))</f>
        <v>1161</v>
      </c>
      <c r="AI206" s="60">
        <f t="shared" si="19"/>
        <v>110</v>
      </c>
      <c r="AJ206" s="31">
        <f t="shared" si="20"/>
        <v>0.91345397324940991</v>
      </c>
      <c r="AK206" s="60">
        <f>VLOOKUP(K206,'5th Cycle APR Raw Data-Final'!$A$3:$R$1977,18,FALSE)</f>
        <v>3025</v>
      </c>
      <c r="AL206" s="60">
        <f>IF(AN206&lt;1,SUMIFS('5th Cycle APR Raw Data-Final'!$S$3:$S$1977,'5th Cycle APR Raw Data-Final'!$A$3:$A$1977,'SB35 Determination Data'!$K206,'5th Cycle APR Raw Data-Final'!$T$3:$T$1977,"&gt;="&amp;'SB35 Determination Data'!$F206,'5th Cycle APR Raw Data-Final'!$T$3:$T$1977,"&lt;"&amp;E206),SUMIFS('5th Cycle APR Raw Data-Final'!$S$3:$S$1977,'5th Cycle APR Raw Data-Final'!$A$3:$A$1977,'SB35 Determination Data'!$K206,'5th Cycle APR Raw Data-Final'!$T$3:$T$1977,"&gt;="&amp;'SB35 Determination Data'!$F206,'5th Cycle APR Raw Data-Final'!$T$3:$T$1977,"&lt;="&amp;G206))</f>
        <v>1246</v>
      </c>
      <c r="AM206" s="60">
        <f t="shared" si="21"/>
        <v>1779</v>
      </c>
      <c r="AN206" s="62">
        <f t="shared" si="22"/>
        <v>0.5</v>
      </c>
      <c r="AO206" s="9" t="str">
        <f t="shared" si="23"/>
        <v>NO</v>
      </c>
      <c r="AP206" s="9" t="str">
        <f t="shared" si="24"/>
        <v>YES</v>
      </c>
      <c r="AQ206" s="9" t="str">
        <f t="shared" si="25"/>
        <v>NO</v>
      </c>
      <c r="AR206" s="48" t="str">
        <f>VLOOKUP(K206,'2018Submitted'!$A$2:$C$540,3,FALSE)</f>
        <v>Successful</v>
      </c>
      <c r="AS206" s="9" t="str">
        <f t="shared" si="26"/>
        <v>NO</v>
      </c>
      <c r="AT206" s="9" t="str">
        <f t="shared" si="27"/>
        <v>YES</v>
      </c>
    </row>
    <row r="207" spans="1:46" ht="12.75" customHeight="1" x14ac:dyDescent="0.15">
      <c r="A207" s="9" t="s">
        <v>168</v>
      </c>
      <c r="B207" s="9" t="str">
        <f t="shared" si="0"/>
        <v>INDUSTRY</v>
      </c>
      <c r="C207" s="31">
        <f t="shared" si="1"/>
        <v>0.625</v>
      </c>
      <c r="D207" s="45">
        <f t="shared" si="2"/>
        <v>8</v>
      </c>
      <c r="E207" s="46">
        <f t="shared" si="3"/>
        <v>2018</v>
      </c>
      <c r="F207" s="46">
        <f t="shared" si="4"/>
        <v>2014</v>
      </c>
      <c r="G207" s="46" t="str">
        <f t="shared" si="5"/>
        <v>2021</v>
      </c>
      <c r="H207" s="9" t="str">
        <f t="shared" si="6"/>
        <v>10/15/2013</v>
      </c>
      <c r="I207" s="9" t="str">
        <f t="shared" si="7"/>
        <v>10/15/2021</v>
      </c>
      <c r="J207" s="9" t="s">
        <v>144</v>
      </c>
      <c r="K207" s="49" t="s">
        <v>634</v>
      </c>
      <c r="L207" s="60">
        <f>VLOOKUP(K207,'5th Cycle APR Raw Data-Final'!$A$3:$P$1977,6,FALSE)</f>
        <v>0</v>
      </c>
      <c r="M207" s="60">
        <f>IF(AN207&lt;1,SUMIFS('5th Cycle APR Raw Data-Final'!G$3:G$1977,'5th Cycle APR Raw Data-Final'!$A$3:$A$1977,'SB35 Determination Data'!$K207,'5th Cycle APR Raw Data-Final'!$T$3:$T$1977,"&gt;="&amp;'SB35 Determination Data'!$F207,'5th Cycle APR Raw Data-Final'!$T$3:$T$1977,"&lt;"&amp;E207),SUMIFS('5th Cycle APR Raw Data-Final'!G$3:G$1977,'5th Cycle APR Raw Data-Final'!$A$3:$A$1977,'SB35 Determination Data'!$K207,'5th Cycle APR Raw Data-Final'!$T$3:$T$1977,"&gt;="&amp;'SB35 Determination Data'!$F207,'5th Cycle APR Raw Data-Final'!$T$3:$T$1977,"&lt;="&amp;G207))</f>
        <v>0</v>
      </c>
      <c r="N207" s="60">
        <f>IF(AN207&lt;1,SUMIFS('5th Cycle APR Raw Data-Final'!H$3:H$1977,'5th Cycle APR Raw Data-Final'!$A$3:$A$1977,'SB35 Determination Data'!$K207,'5th Cycle APR Raw Data-Final'!$T$3:$T$1977,"&gt;="&amp;'SB35 Determination Data'!$F207,'5th Cycle APR Raw Data-Final'!$T$3:$T$1977,"&lt;"&amp;E207),SUMIFS('5th Cycle APR Raw Data-Final'!H$3:H$1977,'5th Cycle APR Raw Data-Final'!$A$3:$A$1977,'SB35 Determination Data'!$K207,'5th Cycle APR Raw Data-Final'!$T$3:$T$1977,"&gt;="&amp;'SB35 Determination Data'!$F207,'5th Cycle APR Raw Data-Final'!$T$3:$T$1977,"&lt;="&amp;G207))</f>
        <v>0</v>
      </c>
      <c r="O207" s="60">
        <f>IF(AN207&lt;1,SUMIFS('5th Cycle APR Raw Data-Final'!I$3:I$1977,'5th Cycle APR Raw Data-Final'!$A$3:$A$1977,'SB35 Determination Data'!$K207,'5th Cycle APR Raw Data-Final'!$T$3:$T$1977,"&gt;="&amp;'SB35 Determination Data'!$F207,'5th Cycle APR Raw Data-Final'!$T$3:$T$1977,"&lt;"&amp;E207),SUMIFS('5th Cycle APR Raw Data-Final'!I$3:I$1977,'5th Cycle APR Raw Data-Final'!$A$3:$A$1977,'SB35 Determination Data'!$K207,'5th Cycle APR Raw Data-Final'!$T$3:$T$1977,"&gt;="&amp;'SB35 Determination Data'!$F207,'5th Cycle APR Raw Data-Final'!$T$3:$T$1977,"&lt;="&amp;G207))</f>
        <v>0</v>
      </c>
      <c r="P207" s="60">
        <f t="shared" si="8"/>
        <v>0</v>
      </c>
      <c r="Q207" s="31" t="str">
        <f t="shared" si="9"/>
        <v>*</v>
      </c>
      <c r="R207" s="61">
        <f t="shared" si="10"/>
        <v>0</v>
      </c>
      <c r="S207" s="61">
        <f t="shared" si="11"/>
        <v>0</v>
      </c>
      <c r="T207" s="60">
        <f>VLOOKUP(K207,'5th Cycle APR Raw Data-Final'!$A$3:$P$1977,10,FALSE)</f>
        <v>0</v>
      </c>
      <c r="U207" s="60">
        <f>IF(AN207&lt;1,SUMIFS('5th Cycle APR Raw Data-Final'!K$3:K$1977,'5th Cycle APR Raw Data-Final'!$A$3:$A$1977,'SB35 Determination Data'!$K207,'5th Cycle APR Raw Data-Final'!$T$3:$T$1977,"&gt;="&amp;'SB35 Determination Data'!$F207,'5th Cycle APR Raw Data-Final'!$T$3:$T$1977,"&lt;"&amp;E207),SUMIFS('5th Cycle APR Raw Data-Final'!K$3:K$1977,'5th Cycle APR Raw Data-Final'!$A$3:$A$1977,'SB35 Determination Data'!$K207,'5th Cycle APR Raw Data-Final'!$T$3:$T$1977,"&gt;="&amp;'SB35 Determination Data'!$F207,'5th Cycle APR Raw Data-Final'!$T$3:$T$1977,"&lt;="&amp;G207))</f>
        <v>0</v>
      </c>
      <c r="V207" s="60">
        <f>IF(AN207&lt;1,SUMIFS('5th Cycle APR Raw Data-Final'!L$3:L$1977,'5th Cycle APR Raw Data-Final'!$A$3:$A$1977,'SB35 Determination Data'!$K207,'5th Cycle APR Raw Data-Final'!$T$3:$T$1977,"&gt;="&amp;'SB35 Determination Data'!$F207,'5th Cycle APR Raw Data-Final'!$T$3:$T$1977,"&lt;"&amp;E207),SUMIFS('5th Cycle APR Raw Data-Final'!L$3:L$1977,'5th Cycle APR Raw Data-Final'!$A$3:$A$1977,'SB35 Determination Data'!$K207,'5th Cycle APR Raw Data-Final'!$T$3:$T$1977,"&gt;="&amp;'SB35 Determination Data'!$F207,'5th Cycle APR Raw Data-Final'!$T$3:$T$1977,"&lt;="&amp;G207))</f>
        <v>0</v>
      </c>
      <c r="W207" s="60">
        <f>IF(AN207&lt;1,SUMIFS('5th Cycle APR Raw Data-Final'!M$3:M$1977,'5th Cycle APR Raw Data-Final'!$A$3:$A$1977,'SB35 Determination Data'!$K207,'5th Cycle APR Raw Data-Final'!$T$3:$T$1977,"&gt;="&amp;'SB35 Determination Data'!$F207,'5th Cycle APR Raw Data-Final'!$T$3:$T$1977,"&lt;"&amp;E207),SUMIFS('5th Cycle APR Raw Data-Final'!M$3:M$1977,'5th Cycle APR Raw Data-Final'!$A$3:$A$1977,'SB35 Determination Data'!$K207,'5th Cycle APR Raw Data-Final'!$T$3:$T$1977,"&gt;="&amp;'SB35 Determination Data'!$F207,'5th Cycle APR Raw Data-Final'!$T$3:$T$1977,"&lt;="&amp;G207))</f>
        <v>0</v>
      </c>
      <c r="X207" s="60">
        <f t="shared" si="12"/>
        <v>0</v>
      </c>
      <c r="Y207" s="60">
        <f t="shared" si="13"/>
        <v>0</v>
      </c>
      <c r="Z207" s="60">
        <f t="shared" si="14"/>
        <v>0</v>
      </c>
      <c r="AA207" s="31" t="str">
        <f t="shared" si="15"/>
        <v>*</v>
      </c>
      <c r="AB207" s="31" t="str">
        <f t="shared" si="16"/>
        <v>*</v>
      </c>
      <c r="AC207" s="60">
        <f>VLOOKUP(K207,'5th Cycle APR Raw Data-Final'!$A$3:$P$1977,14,FALSE)</f>
        <v>0</v>
      </c>
      <c r="AD207" s="60">
        <f>IF(AN207&lt;1,SUMIFS('5th Cycle APR Raw Data-Final'!$O$3:$O$1977,'5th Cycle APR Raw Data-Final'!$A$3:$A$1977,'SB35 Determination Data'!$K207,'5th Cycle APR Raw Data-Final'!$T$3:$T$1977,"&gt;="&amp;'SB35 Determination Data'!$F207,'5th Cycle APR Raw Data-Final'!$T$3:$T$1977,"&lt;"&amp;E207),SUMIFS('5th Cycle APR Raw Data-Final'!$O$3:$O$1977,'5th Cycle APR Raw Data-Final'!$A$3:$A$1977,'SB35 Determination Data'!$K207,'5th Cycle APR Raw Data-Final'!$T$3:$T$1977,"&gt;="&amp;'SB35 Determination Data'!$F207,'5th Cycle APR Raw Data-Final'!$T$3:$T$1977,"&lt;="&amp;G207))</f>
        <v>0</v>
      </c>
      <c r="AE207" s="60">
        <f t="shared" si="17"/>
        <v>0</v>
      </c>
      <c r="AF207" s="31" t="str">
        <f t="shared" si="18"/>
        <v>*</v>
      </c>
      <c r="AG207" s="60">
        <f>VLOOKUP(K207,'5th Cycle APR Raw Data-Final'!$A$3:$P$1977,16,FALSE)</f>
        <v>0</v>
      </c>
      <c r="AH207" s="60">
        <f>IF(AN207&lt;1,SUMIFS('5th Cycle APR Raw Data-Final'!$Q$3:$Q$1977,'5th Cycle APR Raw Data-Final'!$A$3:$A$1977,'SB35 Determination Data'!$K207,'5th Cycle APR Raw Data-Final'!$T$3:$T$1977,"&gt;="&amp;'SB35 Determination Data'!$F207,'5th Cycle APR Raw Data-Final'!$T$3:$T$1977,"&lt;"&amp;E207),SUMIFS('5th Cycle APR Raw Data-Final'!$Q$3:$Q$1977,'5th Cycle APR Raw Data-Final'!$A$3:$A$1977,'SB35 Determination Data'!$K207,'5th Cycle APR Raw Data-Final'!$T$3:$T$1977,"&gt;="&amp;'SB35 Determination Data'!$F207,'5th Cycle APR Raw Data-Final'!$T$3:$T$1977,"&lt;="&amp;G207))</f>
        <v>0</v>
      </c>
      <c r="AI207" s="60">
        <f t="shared" si="19"/>
        <v>0</v>
      </c>
      <c r="AJ207" s="31" t="str">
        <f t="shared" si="20"/>
        <v>*</v>
      </c>
      <c r="AK207" s="60">
        <f>VLOOKUP(K207,'5th Cycle APR Raw Data-Final'!$A$3:$R$1977,18,FALSE)</f>
        <v>0</v>
      </c>
      <c r="AL207" s="60">
        <f>IF(AN207&lt;1,SUMIFS('5th Cycle APR Raw Data-Final'!$S$3:$S$1977,'5th Cycle APR Raw Data-Final'!$A$3:$A$1977,'SB35 Determination Data'!$K207,'5th Cycle APR Raw Data-Final'!$T$3:$T$1977,"&gt;="&amp;'SB35 Determination Data'!$F207,'5th Cycle APR Raw Data-Final'!$T$3:$T$1977,"&lt;"&amp;E207),SUMIFS('5th Cycle APR Raw Data-Final'!$S$3:$S$1977,'5th Cycle APR Raw Data-Final'!$A$3:$A$1977,'SB35 Determination Data'!$K207,'5th Cycle APR Raw Data-Final'!$T$3:$T$1977,"&gt;="&amp;'SB35 Determination Data'!$F207,'5th Cycle APR Raw Data-Final'!$T$3:$T$1977,"&lt;="&amp;G207))</f>
        <v>0</v>
      </c>
      <c r="AM207" s="60">
        <f t="shared" si="21"/>
        <v>0</v>
      </c>
      <c r="AN207" s="62">
        <f t="shared" si="22"/>
        <v>0.5</v>
      </c>
      <c r="AO207" s="9" t="str">
        <f t="shared" si="23"/>
        <v>NO</v>
      </c>
      <c r="AP207" s="9" t="str">
        <f t="shared" si="24"/>
        <v>NO</v>
      </c>
      <c r="AQ207" s="9" t="str">
        <f t="shared" si="25"/>
        <v>YES</v>
      </c>
      <c r="AR207" s="48" t="str">
        <f>VLOOKUP(K207,'2018Submitted'!$A$2:$C$540,3,FALSE)</f>
        <v>Successful</v>
      </c>
      <c r="AS207" s="9" t="str">
        <f t="shared" si="26"/>
        <v>YES</v>
      </c>
      <c r="AT207" s="9" t="str">
        <f t="shared" si="27"/>
        <v>NO</v>
      </c>
    </row>
    <row r="208" spans="1:46" ht="12.75" customHeight="1" x14ac:dyDescent="0.15">
      <c r="A208" s="9" t="s">
        <v>168</v>
      </c>
      <c r="B208" s="9" t="str">
        <f t="shared" si="0"/>
        <v>INGLEWOOD</v>
      </c>
      <c r="C208" s="31">
        <f t="shared" si="1"/>
        <v>0.625</v>
      </c>
      <c r="D208" s="45">
        <f t="shared" si="2"/>
        <v>8</v>
      </c>
      <c r="E208" s="46">
        <f t="shared" si="3"/>
        <v>2018</v>
      </c>
      <c r="F208" s="46">
        <f t="shared" si="4"/>
        <v>2014</v>
      </c>
      <c r="G208" s="46" t="str">
        <f t="shared" si="5"/>
        <v>2021</v>
      </c>
      <c r="H208" s="9" t="str">
        <f t="shared" si="6"/>
        <v>10/15/2013</v>
      </c>
      <c r="I208" s="9" t="str">
        <f t="shared" si="7"/>
        <v>10/15/2021</v>
      </c>
      <c r="J208" s="9" t="s">
        <v>144</v>
      </c>
      <c r="K208" s="49" t="s">
        <v>193</v>
      </c>
      <c r="L208" s="60">
        <f>VLOOKUP(K208,'5th Cycle APR Raw Data-Final'!$A$3:$P$1977,6,FALSE)</f>
        <v>250</v>
      </c>
      <c r="M208" s="60">
        <f>IF(AN208&lt;1,SUMIFS('5th Cycle APR Raw Data-Final'!G$3:G$1977,'5th Cycle APR Raw Data-Final'!$A$3:$A$1977,'SB35 Determination Data'!$K208,'5th Cycle APR Raw Data-Final'!$T$3:$T$1977,"&gt;="&amp;'SB35 Determination Data'!$F208,'5th Cycle APR Raw Data-Final'!$T$3:$T$1977,"&lt;"&amp;E208),SUMIFS('5th Cycle APR Raw Data-Final'!G$3:G$1977,'5th Cycle APR Raw Data-Final'!$A$3:$A$1977,'SB35 Determination Data'!$K208,'5th Cycle APR Raw Data-Final'!$T$3:$T$1977,"&gt;="&amp;'SB35 Determination Data'!$F208,'5th Cycle APR Raw Data-Final'!$T$3:$T$1977,"&lt;="&amp;G208))</f>
        <v>39</v>
      </c>
      <c r="N208" s="60">
        <f>IF(AN208&lt;1,SUMIFS('5th Cycle APR Raw Data-Final'!H$3:H$1977,'5th Cycle APR Raw Data-Final'!$A$3:$A$1977,'SB35 Determination Data'!$K208,'5th Cycle APR Raw Data-Final'!$T$3:$T$1977,"&gt;="&amp;'SB35 Determination Data'!$F208,'5th Cycle APR Raw Data-Final'!$T$3:$T$1977,"&lt;"&amp;E208),SUMIFS('5th Cycle APR Raw Data-Final'!H$3:H$1977,'5th Cycle APR Raw Data-Final'!$A$3:$A$1977,'SB35 Determination Data'!$K208,'5th Cycle APR Raw Data-Final'!$T$3:$T$1977,"&gt;="&amp;'SB35 Determination Data'!$F208,'5th Cycle APR Raw Data-Final'!$T$3:$T$1977,"&lt;="&amp;G208))</f>
        <v>39</v>
      </c>
      <c r="O208" s="60">
        <f>IF(AN208&lt;1,SUMIFS('5th Cycle APR Raw Data-Final'!I$3:I$1977,'5th Cycle APR Raw Data-Final'!$A$3:$A$1977,'SB35 Determination Data'!$K208,'5th Cycle APR Raw Data-Final'!$T$3:$T$1977,"&gt;="&amp;'SB35 Determination Data'!$F208,'5th Cycle APR Raw Data-Final'!$T$3:$T$1977,"&lt;"&amp;E208),SUMIFS('5th Cycle APR Raw Data-Final'!I$3:I$1977,'5th Cycle APR Raw Data-Final'!$A$3:$A$1977,'SB35 Determination Data'!$K208,'5th Cycle APR Raw Data-Final'!$T$3:$T$1977,"&gt;="&amp;'SB35 Determination Data'!$F208,'5th Cycle APR Raw Data-Final'!$T$3:$T$1977,"&lt;="&amp;G208))</f>
        <v>0</v>
      </c>
      <c r="P208" s="60">
        <f t="shared" si="8"/>
        <v>211</v>
      </c>
      <c r="Q208" s="31">
        <f t="shared" si="9"/>
        <v>0.156</v>
      </c>
      <c r="R208" s="61">
        <f t="shared" si="10"/>
        <v>125</v>
      </c>
      <c r="S208" s="61">
        <f t="shared" si="11"/>
        <v>0</v>
      </c>
      <c r="T208" s="60">
        <f>VLOOKUP(K208,'5th Cycle APR Raw Data-Final'!$A$3:$P$1977,10,FALSE)</f>
        <v>150</v>
      </c>
      <c r="U208" s="60">
        <f>IF(AN208&lt;1,SUMIFS('5th Cycle APR Raw Data-Final'!K$3:K$1977,'5th Cycle APR Raw Data-Final'!$A$3:$A$1977,'SB35 Determination Data'!$K208,'5th Cycle APR Raw Data-Final'!$T$3:$T$1977,"&gt;="&amp;'SB35 Determination Data'!$F208,'5th Cycle APR Raw Data-Final'!$T$3:$T$1977,"&lt;"&amp;E208),SUMIFS('5th Cycle APR Raw Data-Final'!K$3:K$1977,'5th Cycle APR Raw Data-Final'!$A$3:$A$1977,'SB35 Determination Data'!$K208,'5th Cycle APR Raw Data-Final'!$T$3:$T$1977,"&gt;="&amp;'SB35 Determination Data'!$F208,'5th Cycle APR Raw Data-Final'!$T$3:$T$1977,"&lt;="&amp;G208))</f>
        <v>1</v>
      </c>
      <c r="V208" s="60">
        <f>IF(AN208&lt;1,SUMIFS('5th Cycle APR Raw Data-Final'!L$3:L$1977,'5th Cycle APR Raw Data-Final'!$A$3:$A$1977,'SB35 Determination Data'!$K208,'5th Cycle APR Raw Data-Final'!$T$3:$T$1977,"&gt;="&amp;'SB35 Determination Data'!$F208,'5th Cycle APR Raw Data-Final'!$T$3:$T$1977,"&lt;"&amp;E208),SUMIFS('5th Cycle APR Raw Data-Final'!L$3:L$1977,'5th Cycle APR Raw Data-Final'!$A$3:$A$1977,'SB35 Determination Data'!$K208,'5th Cycle APR Raw Data-Final'!$T$3:$T$1977,"&gt;="&amp;'SB35 Determination Data'!$F208,'5th Cycle APR Raw Data-Final'!$T$3:$T$1977,"&lt;="&amp;G208))</f>
        <v>1</v>
      </c>
      <c r="W208" s="60">
        <f>IF(AN208&lt;1,SUMIFS('5th Cycle APR Raw Data-Final'!M$3:M$1977,'5th Cycle APR Raw Data-Final'!$A$3:$A$1977,'SB35 Determination Data'!$K208,'5th Cycle APR Raw Data-Final'!$T$3:$T$1977,"&gt;="&amp;'SB35 Determination Data'!$F208,'5th Cycle APR Raw Data-Final'!$T$3:$T$1977,"&lt;"&amp;E208),SUMIFS('5th Cycle APR Raw Data-Final'!M$3:M$1977,'5th Cycle APR Raw Data-Final'!$A$3:$A$1977,'SB35 Determination Data'!$K208,'5th Cycle APR Raw Data-Final'!$T$3:$T$1977,"&gt;="&amp;'SB35 Determination Data'!$F208,'5th Cycle APR Raw Data-Final'!$T$3:$T$1977,"&lt;="&amp;G208))</f>
        <v>0</v>
      </c>
      <c r="X208" s="60">
        <f t="shared" si="12"/>
        <v>149</v>
      </c>
      <c r="Y208" s="60">
        <f t="shared" si="13"/>
        <v>1</v>
      </c>
      <c r="Z208" s="60">
        <f t="shared" si="14"/>
        <v>149</v>
      </c>
      <c r="AA208" s="31">
        <f t="shared" si="15"/>
        <v>6.6666666666666671E-3</v>
      </c>
      <c r="AB208" s="31">
        <f t="shared" si="16"/>
        <v>6.6666666666666671E-3</v>
      </c>
      <c r="AC208" s="60">
        <f>VLOOKUP(K208,'5th Cycle APR Raw Data-Final'!$A$3:$P$1977,14,FALSE)</f>
        <v>167</v>
      </c>
      <c r="AD208" s="60">
        <f>IF(AN208&lt;1,SUMIFS('5th Cycle APR Raw Data-Final'!$O$3:$O$1977,'5th Cycle APR Raw Data-Final'!$A$3:$A$1977,'SB35 Determination Data'!$K208,'5th Cycle APR Raw Data-Final'!$T$3:$T$1977,"&gt;="&amp;'SB35 Determination Data'!$F208,'5th Cycle APR Raw Data-Final'!$T$3:$T$1977,"&lt;"&amp;E208),SUMIFS('5th Cycle APR Raw Data-Final'!$O$3:$O$1977,'5th Cycle APR Raw Data-Final'!$A$3:$A$1977,'SB35 Determination Data'!$K208,'5th Cycle APR Raw Data-Final'!$T$3:$T$1977,"&gt;="&amp;'SB35 Determination Data'!$F208,'5th Cycle APR Raw Data-Final'!$T$3:$T$1977,"&lt;="&amp;G208))</f>
        <v>0</v>
      </c>
      <c r="AE208" s="60">
        <f t="shared" si="17"/>
        <v>167</v>
      </c>
      <c r="AF208" s="31">
        <f t="shared" si="18"/>
        <v>0</v>
      </c>
      <c r="AG208" s="60">
        <f>VLOOKUP(K208,'5th Cycle APR Raw Data-Final'!$A$3:$P$1977,16,FALSE)</f>
        <v>446</v>
      </c>
      <c r="AH208" s="60">
        <f>IF(AN208&lt;1,SUMIFS('5th Cycle APR Raw Data-Final'!$Q$3:$Q$1977,'5th Cycle APR Raw Data-Final'!$A$3:$A$1977,'SB35 Determination Data'!$K208,'5th Cycle APR Raw Data-Final'!$T$3:$T$1977,"&gt;="&amp;'SB35 Determination Data'!$F208,'5th Cycle APR Raw Data-Final'!$T$3:$T$1977,"&lt;"&amp;E208),SUMIFS('5th Cycle APR Raw Data-Final'!$Q$3:$Q$1977,'5th Cycle APR Raw Data-Final'!$A$3:$A$1977,'SB35 Determination Data'!$K208,'5th Cycle APR Raw Data-Final'!$T$3:$T$1977,"&gt;="&amp;'SB35 Determination Data'!$F208,'5th Cycle APR Raw Data-Final'!$T$3:$T$1977,"&lt;="&amp;G208))</f>
        <v>33</v>
      </c>
      <c r="AI208" s="60">
        <f t="shared" si="19"/>
        <v>413</v>
      </c>
      <c r="AJ208" s="31">
        <f t="shared" si="20"/>
        <v>7.3991031390134535E-2</v>
      </c>
      <c r="AK208" s="60">
        <f>VLOOKUP(K208,'5th Cycle APR Raw Data-Final'!$A$3:$R$1977,18,FALSE)</f>
        <v>1013</v>
      </c>
      <c r="AL208" s="60">
        <f>IF(AN208&lt;1,SUMIFS('5th Cycle APR Raw Data-Final'!$S$3:$S$1977,'5th Cycle APR Raw Data-Final'!$A$3:$A$1977,'SB35 Determination Data'!$K208,'5th Cycle APR Raw Data-Final'!$T$3:$T$1977,"&gt;="&amp;'SB35 Determination Data'!$F208,'5th Cycle APR Raw Data-Final'!$T$3:$T$1977,"&lt;"&amp;E208),SUMIFS('5th Cycle APR Raw Data-Final'!$S$3:$S$1977,'5th Cycle APR Raw Data-Final'!$A$3:$A$1977,'SB35 Determination Data'!$K208,'5th Cycle APR Raw Data-Final'!$T$3:$T$1977,"&gt;="&amp;'SB35 Determination Data'!$F208,'5th Cycle APR Raw Data-Final'!$T$3:$T$1977,"&lt;="&amp;G208))</f>
        <v>73</v>
      </c>
      <c r="AM208" s="60">
        <f t="shared" si="21"/>
        <v>940</v>
      </c>
      <c r="AN208" s="62">
        <f t="shared" si="22"/>
        <v>0.5</v>
      </c>
      <c r="AO208" s="9" t="str">
        <f t="shared" si="23"/>
        <v>YES</v>
      </c>
      <c r="AP208" s="9" t="str">
        <f t="shared" si="24"/>
        <v>NO</v>
      </c>
      <c r="AQ208" s="9" t="str">
        <f t="shared" si="25"/>
        <v>NO</v>
      </c>
      <c r="AR208" s="48" t="str">
        <f>VLOOKUP(K208,'2018Submitted'!$A$2:$C$540,3,FALSE)</f>
        <v>Received - Not successful</v>
      </c>
      <c r="AS208" s="9" t="str">
        <f t="shared" si="26"/>
        <v>NO</v>
      </c>
      <c r="AT208" s="9" t="str">
        <f t="shared" si="27"/>
        <v>NO</v>
      </c>
    </row>
    <row r="209" spans="1:46" ht="12.75" customHeight="1" x14ac:dyDescent="0.15">
      <c r="A209" s="9" t="s">
        <v>151</v>
      </c>
      <c r="B209" s="9" t="str">
        <f t="shared" si="0"/>
        <v>INYO COUNTY</v>
      </c>
      <c r="C209" s="31">
        <f t="shared" si="1"/>
        <v>1</v>
      </c>
      <c r="D209" s="45">
        <f t="shared" si="2"/>
        <v>5</v>
      </c>
      <c r="E209" s="46">
        <f t="shared" si="3"/>
        <v>2017</v>
      </c>
      <c r="F209" s="46">
        <f t="shared" si="4"/>
        <v>2014</v>
      </c>
      <c r="G209" s="46">
        <f t="shared" si="5"/>
        <v>2018</v>
      </c>
      <c r="H209" s="9" t="str">
        <f t="shared" si="6"/>
        <v>06/30/2014</v>
      </c>
      <c r="I209" s="9" t="str">
        <f t="shared" si="7"/>
        <v>06/30/2019</v>
      </c>
      <c r="J209" s="9" t="s">
        <v>83</v>
      </c>
      <c r="K209" s="49" t="s">
        <v>153</v>
      </c>
      <c r="L209" s="60">
        <f>VLOOKUP(K209,'5th Cycle APR Raw Data-Final'!$A$3:$P$1977,6,FALSE)</f>
        <v>35</v>
      </c>
      <c r="M209" s="60">
        <f>IF(AN209&lt;1,SUMIFS('5th Cycle APR Raw Data-Final'!G$3:G$1977,'5th Cycle APR Raw Data-Final'!$A$3:$A$1977,'SB35 Determination Data'!$K209,'5th Cycle APR Raw Data-Final'!$T$3:$T$1977,"&gt;="&amp;'SB35 Determination Data'!$F209,'5th Cycle APR Raw Data-Final'!$T$3:$T$1977,"&lt;"&amp;E209),SUMIFS('5th Cycle APR Raw Data-Final'!G$3:G$1977,'5th Cycle APR Raw Data-Final'!$A$3:$A$1977,'SB35 Determination Data'!$K209,'5th Cycle APR Raw Data-Final'!$T$3:$T$1977,"&gt;="&amp;'SB35 Determination Data'!$F209,'5th Cycle APR Raw Data-Final'!$T$3:$T$1977,"&lt;="&amp;G209))</f>
        <v>0</v>
      </c>
      <c r="N209" s="60">
        <f>IF(AN209&lt;1,SUMIFS('5th Cycle APR Raw Data-Final'!H$3:H$1977,'5th Cycle APR Raw Data-Final'!$A$3:$A$1977,'SB35 Determination Data'!$K209,'5th Cycle APR Raw Data-Final'!$T$3:$T$1977,"&gt;="&amp;'SB35 Determination Data'!$F209,'5th Cycle APR Raw Data-Final'!$T$3:$T$1977,"&lt;"&amp;E209),SUMIFS('5th Cycle APR Raw Data-Final'!H$3:H$1977,'5th Cycle APR Raw Data-Final'!$A$3:$A$1977,'SB35 Determination Data'!$K209,'5th Cycle APR Raw Data-Final'!$T$3:$T$1977,"&gt;="&amp;'SB35 Determination Data'!$F209,'5th Cycle APR Raw Data-Final'!$T$3:$T$1977,"&lt;="&amp;G209))</f>
        <v>0</v>
      </c>
      <c r="O209" s="60">
        <f>IF(AN209&lt;1,SUMIFS('5th Cycle APR Raw Data-Final'!I$3:I$1977,'5th Cycle APR Raw Data-Final'!$A$3:$A$1977,'SB35 Determination Data'!$K209,'5th Cycle APR Raw Data-Final'!$T$3:$T$1977,"&gt;="&amp;'SB35 Determination Data'!$F209,'5th Cycle APR Raw Data-Final'!$T$3:$T$1977,"&lt;"&amp;E209),SUMIFS('5th Cycle APR Raw Data-Final'!I$3:I$1977,'5th Cycle APR Raw Data-Final'!$A$3:$A$1977,'SB35 Determination Data'!$K209,'5th Cycle APR Raw Data-Final'!$T$3:$T$1977,"&gt;="&amp;'SB35 Determination Data'!$F209,'5th Cycle APR Raw Data-Final'!$T$3:$T$1977,"&lt;="&amp;G209))</f>
        <v>0</v>
      </c>
      <c r="P209" s="60">
        <f t="shared" si="8"/>
        <v>35</v>
      </c>
      <c r="Q209" s="31">
        <f t="shared" si="9"/>
        <v>0</v>
      </c>
      <c r="R209" s="61">
        <f t="shared" si="10"/>
        <v>35</v>
      </c>
      <c r="S209" s="61">
        <f t="shared" si="11"/>
        <v>0</v>
      </c>
      <c r="T209" s="60">
        <f>VLOOKUP(K209,'5th Cycle APR Raw Data-Final'!$A$3:$P$1977,10,FALSE)</f>
        <v>25</v>
      </c>
      <c r="U209" s="60">
        <f>IF(AN209&lt;1,SUMIFS('5th Cycle APR Raw Data-Final'!K$3:K$1977,'5th Cycle APR Raw Data-Final'!$A$3:$A$1977,'SB35 Determination Data'!$K209,'5th Cycle APR Raw Data-Final'!$T$3:$T$1977,"&gt;="&amp;'SB35 Determination Data'!$F209,'5th Cycle APR Raw Data-Final'!$T$3:$T$1977,"&lt;"&amp;E209),SUMIFS('5th Cycle APR Raw Data-Final'!K$3:K$1977,'5th Cycle APR Raw Data-Final'!$A$3:$A$1977,'SB35 Determination Data'!$K209,'5th Cycle APR Raw Data-Final'!$T$3:$T$1977,"&gt;="&amp;'SB35 Determination Data'!$F209,'5th Cycle APR Raw Data-Final'!$T$3:$T$1977,"&lt;="&amp;G209))</f>
        <v>0</v>
      </c>
      <c r="V209" s="60">
        <f>IF(AN209&lt;1,SUMIFS('5th Cycle APR Raw Data-Final'!L$3:L$1977,'5th Cycle APR Raw Data-Final'!$A$3:$A$1977,'SB35 Determination Data'!$K209,'5th Cycle APR Raw Data-Final'!$T$3:$T$1977,"&gt;="&amp;'SB35 Determination Data'!$F209,'5th Cycle APR Raw Data-Final'!$T$3:$T$1977,"&lt;"&amp;E209),SUMIFS('5th Cycle APR Raw Data-Final'!L$3:L$1977,'5th Cycle APR Raw Data-Final'!$A$3:$A$1977,'SB35 Determination Data'!$K209,'5th Cycle APR Raw Data-Final'!$T$3:$T$1977,"&gt;="&amp;'SB35 Determination Data'!$F209,'5th Cycle APR Raw Data-Final'!$T$3:$T$1977,"&lt;="&amp;G209))</f>
        <v>0</v>
      </c>
      <c r="W209" s="60">
        <f>IF(AN209&lt;1,SUMIFS('5th Cycle APR Raw Data-Final'!M$3:M$1977,'5th Cycle APR Raw Data-Final'!$A$3:$A$1977,'SB35 Determination Data'!$K209,'5th Cycle APR Raw Data-Final'!$T$3:$T$1977,"&gt;="&amp;'SB35 Determination Data'!$F209,'5th Cycle APR Raw Data-Final'!$T$3:$T$1977,"&lt;"&amp;E209),SUMIFS('5th Cycle APR Raw Data-Final'!M$3:M$1977,'5th Cycle APR Raw Data-Final'!$A$3:$A$1977,'SB35 Determination Data'!$K209,'5th Cycle APR Raw Data-Final'!$T$3:$T$1977,"&gt;="&amp;'SB35 Determination Data'!$F209,'5th Cycle APR Raw Data-Final'!$T$3:$T$1977,"&lt;="&amp;G209))</f>
        <v>0</v>
      </c>
      <c r="X209" s="60">
        <f t="shared" si="12"/>
        <v>25</v>
      </c>
      <c r="Y209" s="60">
        <f t="shared" si="13"/>
        <v>0</v>
      </c>
      <c r="Z209" s="60">
        <f t="shared" si="14"/>
        <v>25</v>
      </c>
      <c r="AA209" s="31">
        <f t="shared" si="15"/>
        <v>0</v>
      </c>
      <c r="AB209" s="31">
        <f t="shared" si="16"/>
        <v>0</v>
      </c>
      <c r="AC209" s="60">
        <f>VLOOKUP(K209,'5th Cycle APR Raw Data-Final'!$A$3:$P$1977,14,FALSE)</f>
        <v>28</v>
      </c>
      <c r="AD209" s="60">
        <f>IF(AN209&lt;1,SUMIFS('5th Cycle APR Raw Data-Final'!$O$3:$O$1977,'5th Cycle APR Raw Data-Final'!$A$3:$A$1977,'SB35 Determination Data'!$K209,'5th Cycle APR Raw Data-Final'!$T$3:$T$1977,"&gt;="&amp;'SB35 Determination Data'!$F209,'5th Cycle APR Raw Data-Final'!$T$3:$T$1977,"&lt;"&amp;E209),SUMIFS('5th Cycle APR Raw Data-Final'!$O$3:$O$1977,'5th Cycle APR Raw Data-Final'!$A$3:$A$1977,'SB35 Determination Data'!$K209,'5th Cycle APR Raw Data-Final'!$T$3:$T$1977,"&gt;="&amp;'SB35 Determination Data'!$F209,'5th Cycle APR Raw Data-Final'!$T$3:$T$1977,"&lt;="&amp;G209))</f>
        <v>0</v>
      </c>
      <c r="AE209" s="60">
        <f t="shared" si="17"/>
        <v>28</v>
      </c>
      <c r="AF209" s="31">
        <f t="shared" si="18"/>
        <v>0</v>
      </c>
      <c r="AG209" s="60">
        <f>VLOOKUP(K209,'5th Cycle APR Raw Data-Final'!$A$3:$P$1977,16,FALSE)</f>
        <v>72</v>
      </c>
      <c r="AH209" s="60">
        <f>IF(AN209&lt;1,SUMIFS('5th Cycle APR Raw Data-Final'!$Q$3:$Q$1977,'5th Cycle APR Raw Data-Final'!$A$3:$A$1977,'SB35 Determination Data'!$K209,'5th Cycle APR Raw Data-Final'!$T$3:$T$1977,"&gt;="&amp;'SB35 Determination Data'!$F209,'5th Cycle APR Raw Data-Final'!$T$3:$T$1977,"&lt;"&amp;E209),SUMIFS('5th Cycle APR Raw Data-Final'!$Q$3:$Q$1977,'5th Cycle APR Raw Data-Final'!$A$3:$A$1977,'SB35 Determination Data'!$K209,'5th Cycle APR Raw Data-Final'!$T$3:$T$1977,"&gt;="&amp;'SB35 Determination Data'!$F209,'5th Cycle APR Raw Data-Final'!$T$3:$T$1977,"&lt;="&amp;G209))</f>
        <v>21</v>
      </c>
      <c r="AI209" s="60">
        <f t="shared" si="19"/>
        <v>51</v>
      </c>
      <c r="AJ209" s="31">
        <f t="shared" si="20"/>
        <v>0.29166666666666669</v>
      </c>
      <c r="AK209" s="60">
        <f>VLOOKUP(K209,'5th Cycle APR Raw Data-Final'!$A$3:$R$1977,18,FALSE)</f>
        <v>160</v>
      </c>
      <c r="AL209" s="60">
        <f>IF(AN209&lt;1,SUMIFS('5th Cycle APR Raw Data-Final'!$S$3:$S$1977,'5th Cycle APR Raw Data-Final'!$A$3:$A$1977,'SB35 Determination Data'!$K209,'5th Cycle APR Raw Data-Final'!$T$3:$T$1977,"&gt;="&amp;'SB35 Determination Data'!$F209,'5th Cycle APR Raw Data-Final'!$T$3:$T$1977,"&lt;"&amp;E209),SUMIFS('5th Cycle APR Raw Data-Final'!$S$3:$S$1977,'5th Cycle APR Raw Data-Final'!$A$3:$A$1977,'SB35 Determination Data'!$K209,'5th Cycle APR Raw Data-Final'!$T$3:$T$1977,"&gt;="&amp;'SB35 Determination Data'!$F209,'5th Cycle APR Raw Data-Final'!$T$3:$T$1977,"&lt;="&amp;G209))</f>
        <v>21</v>
      </c>
      <c r="AM209" s="60">
        <f t="shared" si="21"/>
        <v>139</v>
      </c>
      <c r="AN209" s="62">
        <f t="shared" si="22"/>
        <v>1</v>
      </c>
      <c r="AO209" s="9" t="str">
        <f t="shared" si="23"/>
        <v>YES</v>
      </c>
      <c r="AP209" s="9" t="str">
        <f t="shared" si="24"/>
        <v>NO</v>
      </c>
      <c r="AQ209" s="9" t="str">
        <f t="shared" si="25"/>
        <v>NO</v>
      </c>
      <c r="AR209" s="48" t="str">
        <f>VLOOKUP(K209,'2018Submitted'!$A$2:$C$540,3,FALSE)</f>
        <v>No 2018 Annual Progress Report</v>
      </c>
      <c r="AS209" s="9" t="str">
        <f t="shared" si="26"/>
        <v>NO</v>
      </c>
      <c r="AT209" s="9" t="str">
        <f t="shared" si="27"/>
        <v>NO</v>
      </c>
    </row>
    <row r="210" spans="1:46" ht="12.75" customHeight="1" x14ac:dyDescent="0.15">
      <c r="A210" s="9" t="s">
        <v>85</v>
      </c>
      <c r="B210" s="9" t="str">
        <f t="shared" si="0"/>
        <v>IONE</v>
      </c>
      <c r="C210" s="31">
        <f t="shared" si="1"/>
        <v>1</v>
      </c>
      <c r="D210" s="45">
        <f t="shared" si="2"/>
        <v>5</v>
      </c>
      <c r="E210" s="46">
        <f t="shared" si="3"/>
        <v>2017</v>
      </c>
      <c r="F210" s="46">
        <f t="shared" si="4"/>
        <v>2014</v>
      </c>
      <c r="G210" s="46">
        <f t="shared" si="5"/>
        <v>2018</v>
      </c>
      <c r="H210" s="9" t="str">
        <f t="shared" si="6"/>
        <v>06/30/2014</v>
      </c>
      <c r="I210" s="9" t="str">
        <f t="shared" si="7"/>
        <v>06/30/2019</v>
      </c>
      <c r="J210" s="9" t="s">
        <v>83</v>
      </c>
      <c r="K210" s="49" t="s">
        <v>1057</v>
      </c>
      <c r="L210" s="60">
        <f>VLOOKUP(K210,'5th Cycle APR Raw Data-Final'!$A$3:$P$1977,6,FALSE)</f>
        <v>3</v>
      </c>
      <c r="M210" s="60">
        <f>IF(AN210&lt;1,SUMIFS('5th Cycle APR Raw Data-Final'!G$3:G$1977,'5th Cycle APR Raw Data-Final'!$A$3:$A$1977,'SB35 Determination Data'!$K210,'5th Cycle APR Raw Data-Final'!$T$3:$T$1977,"&gt;="&amp;'SB35 Determination Data'!$F210,'5th Cycle APR Raw Data-Final'!$T$3:$T$1977,"&lt;"&amp;E210),SUMIFS('5th Cycle APR Raw Data-Final'!G$3:G$1977,'5th Cycle APR Raw Data-Final'!$A$3:$A$1977,'SB35 Determination Data'!$K210,'5th Cycle APR Raw Data-Final'!$T$3:$T$1977,"&gt;="&amp;'SB35 Determination Data'!$F210,'5th Cycle APR Raw Data-Final'!$T$3:$T$1977,"&lt;="&amp;G210))</f>
        <v>0</v>
      </c>
      <c r="N210" s="60">
        <f>IF(AN210&lt;1,SUMIFS('5th Cycle APR Raw Data-Final'!H$3:H$1977,'5th Cycle APR Raw Data-Final'!$A$3:$A$1977,'SB35 Determination Data'!$K210,'5th Cycle APR Raw Data-Final'!$T$3:$T$1977,"&gt;="&amp;'SB35 Determination Data'!$F210,'5th Cycle APR Raw Data-Final'!$T$3:$T$1977,"&lt;"&amp;E210),SUMIFS('5th Cycle APR Raw Data-Final'!H$3:H$1977,'5th Cycle APR Raw Data-Final'!$A$3:$A$1977,'SB35 Determination Data'!$K210,'5th Cycle APR Raw Data-Final'!$T$3:$T$1977,"&gt;="&amp;'SB35 Determination Data'!$F210,'5th Cycle APR Raw Data-Final'!$T$3:$T$1977,"&lt;="&amp;G210))</f>
        <v>0</v>
      </c>
      <c r="O210" s="60">
        <f>IF(AN210&lt;1,SUMIFS('5th Cycle APR Raw Data-Final'!I$3:I$1977,'5th Cycle APR Raw Data-Final'!$A$3:$A$1977,'SB35 Determination Data'!$K210,'5th Cycle APR Raw Data-Final'!$T$3:$T$1977,"&gt;="&amp;'SB35 Determination Data'!$F210,'5th Cycle APR Raw Data-Final'!$T$3:$T$1977,"&lt;"&amp;E210),SUMIFS('5th Cycle APR Raw Data-Final'!I$3:I$1977,'5th Cycle APR Raw Data-Final'!$A$3:$A$1977,'SB35 Determination Data'!$K210,'5th Cycle APR Raw Data-Final'!$T$3:$T$1977,"&gt;="&amp;'SB35 Determination Data'!$F210,'5th Cycle APR Raw Data-Final'!$T$3:$T$1977,"&lt;="&amp;G210))</f>
        <v>0</v>
      </c>
      <c r="P210" s="60">
        <f t="shared" si="8"/>
        <v>3</v>
      </c>
      <c r="Q210" s="31">
        <f t="shared" si="9"/>
        <v>0</v>
      </c>
      <c r="R210" s="61">
        <f t="shared" si="10"/>
        <v>3</v>
      </c>
      <c r="S210" s="61">
        <f t="shared" si="11"/>
        <v>0</v>
      </c>
      <c r="T210" s="60">
        <f>VLOOKUP(K210,'5th Cycle APR Raw Data-Final'!$A$3:$P$1977,10,FALSE)</f>
        <v>3</v>
      </c>
      <c r="U210" s="60">
        <f>IF(AN210&lt;1,SUMIFS('5th Cycle APR Raw Data-Final'!K$3:K$1977,'5th Cycle APR Raw Data-Final'!$A$3:$A$1977,'SB35 Determination Data'!$K210,'5th Cycle APR Raw Data-Final'!$T$3:$T$1977,"&gt;="&amp;'SB35 Determination Data'!$F210,'5th Cycle APR Raw Data-Final'!$T$3:$T$1977,"&lt;"&amp;E210),SUMIFS('5th Cycle APR Raw Data-Final'!K$3:K$1977,'5th Cycle APR Raw Data-Final'!$A$3:$A$1977,'SB35 Determination Data'!$K210,'5th Cycle APR Raw Data-Final'!$T$3:$T$1977,"&gt;="&amp;'SB35 Determination Data'!$F210,'5th Cycle APR Raw Data-Final'!$T$3:$T$1977,"&lt;="&amp;G210))</f>
        <v>0</v>
      </c>
      <c r="V210" s="60">
        <f>IF(AN210&lt;1,SUMIFS('5th Cycle APR Raw Data-Final'!L$3:L$1977,'5th Cycle APR Raw Data-Final'!$A$3:$A$1977,'SB35 Determination Data'!$K210,'5th Cycle APR Raw Data-Final'!$T$3:$T$1977,"&gt;="&amp;'SB35 Determination Data'!$F210,'5th Cycle APR Raw Data-Final'!$T$3:$T$1977,"&lt;"&amp;E210),SUMIFS('5th Cycle APR Raw Data-Final'!L$3:L$1977,'5th Cycle APR Raw Data-Final'!$A$3:$A$1977,'SB35 Determination Data'!$K210,'5th Cycle APR Raw Data-Final'!$T$3:$T$1977,"&gt;="&amp;'SB35 Determination Data'!$F210,'5th Cycle APR Raw Data-Final'!$T$3:$T$1977,"&lt;="&amp;G210))</f>
        <v>0</v>
      </c>
      <c r="W210" s="60">
        <f>IF(AN210&lt;1,SUMIFS('5th Cycle APR Raw Data-Final'!M$3:M$1977,'5th Cycle APR Raw Data-Final'!$A$3:$A$1977,'SB35 Determination Data'!$K210,'5th Cycle APR Raw Data-Final'!$T$3:$T$1977,"&gt;="&amp;'SB35 Determination Data'!$F210,'5th Cycle APR Raw Data-Final'!$T$3:$T$1977,"&lt;"&amp;E210),SUMIFS('5th Cycle APR Raw Data-Final'!M$3:M$1977,'5th Cycle APR Raw Data-Final'!$A$3:$A$1977,'SB35 Determination Data'!$K210,'5th Cycle APR Raw Data-Final'!$T$3:$T$1977,"&gt;="&amp;'SB35 Determination Data'!$F210,'5th Cycle APR Raw Data-Final'!$T$3:$T$1977,"&lt;="&amp;G210))</f>
        <v>0</v>
      </c>
      <c r="X210" s="60">
        <f t="shared" si="12"/>
        <v>3</v>
      </c>
      <c r="Y210" s="60">
        <f t="shared" si="13"/>
        <v>0</v>
      </c>
      <c r="Z210" s="60">
        <f t="shared" si="14"/>
        <v>3</v>
      </c>
      <c r="AA210" s="31">
        <f t="shared" si="15"/>
        <v>0</v>
      </c>
      <c r="AB210" s="31">
        <f t="shared" si="16"/>
        <v>0</v>
      </c>
      <c r="AC210" s="60">
        <f>VLOOKUP(K210,'5th Cycle APR Raw Data-Final'!$A$3:$P$1977,14,FALSE)</f>
        <v>3</v>
      </c>
      <c r="AD210" s="60">
        <f>IF(AN210&lt;1,SUMIFS('5th Cycle APR Raw Data-Final'!$O$3:$O$1977,'5th Cycle APR Raw Data-Final'!$A$3:$A$1977,'SB35 Determination Data'!$K210,'5th Cycle APR Raw Data-Final'!$T$3:$T$1977,"&gt;="&amp;'SB35 Determination Data'!$F210,'5th Cycle APR Raw Data-Final'!$T$3:$T$1977,"&lt;"&amp;E210),SUMIFS('5th Cycle APR Raw Data-Final'!$O$3:$O$1977,'5th Cycle APR Raw Data-Final'!$A$3:$A$1977,'SB35 Determination Data'!$K210,'5th Cycle APR Raw Data-Final'!$T$3:$T$1977,"&gt;="&amp;'SB35 Determination Data'!$F210,'5th Cycle APR Raw Data-Final'!$T$3:$T$1977,"&lt;="&amp;G210))</f>
        <v>66</v>
      </c>
      <c r="AE210" s="60">
        <f t="shared" si="17"/>
        <v>0</v>
      </c>
      <c r="AF210" s="31">
        <f t="shared" si="18"/>
        <v>22</v>
      </c>
      <c r="AG210" s="60">
        <f>VLOOKUP(K210,'5th Cycle APR Raw Data-Final'!$A$3:$P$1977,16,FALSE)</f>
        <v>7</v>
      </c>
      <c r="AH210" s="60">
        <f>IF(AN210&lt;1,SUMIFS('5th Cycle APR Raw Data-Final'!$Q$3:$Q$1977,'5th Cycle APR Raw Data-Final'!$A$3:$A$1977,'SB35 Determination Data'!$K210,'5th Cycle APR Raw Data-Final'!$T$3:$T$1977,"&gt;="&amp;'SB35 Determination Data'!$F210,'5th Cycle APR Raw Data-Final'!$T$3:$T$1977,"&lt;"&amp;E210),SUMIFS('5th Cycle APR Raw Data-Final'!$Q$3:$Q$1977,'5th Cycle APR Raw Data-Final'!$A$3:$A$1977,'SB35 Determination Data'!$K210,'5th Cycle APR Raw Data-Final'!$T$3:$T$1977,"&gt;="&amp;'SB35 Determination Data'!$F210,'5th Cycle APR Raw Data-Final'!$T$3:$T$1977,"&lt;="&amp;G210))</f>
        <v>75</v>
      </c>
      <c r="AI210" s="60">
        <f t="shared" si="19"/>
        <v>0</v>
      </c>
      <c r="AJ210" s="31">
        <f t="shared" si="20"/>
        <v>10.714285714285714</v>
      </c>
      <c r="AK210" s="60">
        <f>VLOOKUP(K210,'5th Cycle APR Raw Data-Final'!$A$3:$R$1977,18,FALSE)</f>
        <v>16</v>
      </c>
      <c r="AL210" s="60">
        <f>IF(AN210&lt;1,SUMIFS('5th Cycle APR Raw Data-Final'!$S$3:$S$1977,'5th Cycle APR Raw Data-Final'!$A$3:$A$1977,'SB35 Determination Data'!$K210,'5th Cycle APR Raw Data-Final'!$T$3:$T$1977,"&gt;="&amp;'SB35 Determination Data'!$F210,'5th Cycle APR Raw Data-Final'!$T$3:$T$1977,"&lt;"&amp;E210),SUMIFS('5th Cycle APR Raw Data-Final'!$S$3:$S$1977,'5th Cycle APR Raw Data-Final'!$A$3:$A$1977,'SB35 Determination Data'!$K210,'5th Cycle APR Raw Data-Final'!$T$3:$T$1977,"&gt;="&amp;'SB35 Determination Data'!$F210,'5th Cycle APR Raw Data-Final'!$T$3:$T$1977,"&lt;="&amp;G210))</f>
        <v>141</v>
      </c>
      <c r="AM210" s="60">
        <f t="shared" si="21"/>
        <v>6</v>
      </c>
      <c r="AN210" s="62">
        <f t="shared" si="22"/>
        <v>1</v>
      </c>
      <c r="AO210" s="9" t="str">
        <f t="shared" si="23"/>
        <v>NO</v>
      </c>
      <c r="AP210" s="9" t="str">
        <f t="shared" si="24"/>
        <v>YES</v>
      </c>
      <c r="AQ210" s="9" t="str">
        <f t="shared" si="25"/>
        <v>NO</v>
      </c>
      <c r="AR210" s="48" t="str">
        <f>VLOOKUP(K210,'2018Submitted'!$A$2:$C$540,3,FALSE)</f>
        <v>Successful</v>
      </c>
      <c r="AS210" s="9" t="str">
        <f t="shared" si="26"/>
        <v>NO</v>
      </c>
      <c r="AT210" s="9" t="str">
        <f t="shared" si="27"/>
        <v>YES</v>
      </c>
    </row>
    <row r="211" spans="1:46" ht="12.75" customHeight="1" x14ac:dyDescent="0.15">
      <c r="A211" s="9" t="s">
        <v>273</v>
      </c>
      <c r="B211" s="9" t="str">
        <f t="shared" si="0"/>
        <v>IRVINE</v>
      </c>
      <c r="C211" s="31">
        <f t="shared" si="1"/>
        <v>0.625</v>
      </c>
      <c r="D211" s="45">
        <f t="shared" si="2"/>
        <v>8</v>
      </c>
      <c r="E211" s="46">
        <f t="shared" si="3"/>
        <v>2018</v>
      </c>
      <c r="F211" s="46">
        <f t="shared" si="4"/>
        <v>2014</v>
      </c>
      <c r="G211" s="46" t="str">
        <f t="shared" si="5"/>
        <v>2021</v>
      </c>
      <c r="H211" s="9" t="str">
        <f t="shared" si="6"/>
        <v>10/15/2013</v>
      </c>
      <c r="I211" s="9" t="str">
        <f t="shared" si="7"/>
        <v>10/15/2021</v>
      </c>
      <c r="J211" s="9" t="s">
        <v>144</v>
      </c>
      <c r="K211" s="49" t="s">
        <v>284</v>
      </c>
      <c r="L211" s="60">
        <f>VLOOKUP(K211,'5th Cycle APR Raw Data-Final'!$A$3:$P$1977,6,FALSE)</f>
        <v>2817</v>
      </c>
      <c r="M211" s="60">
        <f>IF(AN211&lt;1,SUMIFS('5th Cycle APR Raw Data-Final'!G$3:G$1977,'5th Cycle APR Raw Data-Final'!$A$3:$A$1977,'SB35 Determination Data'!$K211,'5th Cycle APR Raw Data-Final'!$T$3:$T$1977,"&gt;="&amp;'SB35 Determination Data'!$F211,'5th Cycle APR Raw Data-Final'!$T$3:$T$1977,"&lt;"&amp;E211),SUMIFS('5th Cycle APR Raw Data-Final'!G$3:G$1977,'5th Cycle APR Raw Data-Final'!$A$3:$A$1977,'SB35 Determination Data'!$K211,'5th Cycle APR Raw Data-Final'!$T$3:$T$1977,"&gt;="&amp;'SB35 Determination Data'!$F211,'5th Cycle APR Raw Data-Final'!$T$3:$T$1977,"&lt;="&amp;G211))</f>
        <v>907</v>
      </c>
      <c r="N211" s="60">
        <f>IF(AN211&lt;1,SUMIFS('5th Cycle APR Raw Data-Final'!H$3:H$1977,'5th Cycle APR Raw Data-Final'!$A$3:$A$1977,'SB35 Determination Data'!$K211,'5th Cycle APR Raw Data-Final'!$T$3:$T$1977,"&gt;="&amp;'SB35 Determination Data'!$F211,'5th Cycle APR Raw Data-Final'!$T$3:$T$1977,"&lt;"&amp;E211),SUMIFS('5th Cycle APR Raw Data-Final'!H$3:H$1977,'5th Cycle APR Raw Data-Final'!$A$3:$A$1977,'SB35 Determination Data'!$K211,'5th Cycle APR Raw Data-Final'!$T$3:$T$1977,"&gt;="&amp;'SB35 Determination Data'!$F211,'5th Cycle APR Raw Data-Final'!$T$3:$T$1977,"&lt;="&amp;G211))</f>
        <v>907</v>
      </c>
      <c r="O211" s="60">
        <f>IF(AN211&lt;1,SUMIFS('5th Cycle APR Raw Data-Final'!I$3:I$1977,'5th Cycle APR Raw Data-Final'!$A$3:$A$1977,'SB35 Determination Data'!$K211,'5th Cycle APR Raw Data-Final'!$T$3:$T$1977,"&gt;="&amp;'SB35 Determination Data'!$F211,'5th Cycle APR Raw Data-Final'!$T$3:$T$1977,"&lt;"&amp;E211),SUMIFS('5th Cycle APR Raw Data-Final'!I$3:I$1977,'5th Cycle APR Raw Data-Final'!$A$3:$A$1977,'SB35 Determination Data'!$K211,'5th Cycle APR Raw Data-Final'!$T$3:$T$1977,"&gt;="&amp;'SB35 Determination Data'!$F211,'5th Cycle APR Raw Data-Final'!$T$3:$T$1977,"&lt;="&amp;G211))</f>
        <v>0</v>
      </c>
      <c r="P211" s="60">
        <f t="shared" si="8"/>
        <v>1910</v>
      </c>
      <c r="Q211" s="31">
        <f t="shared" si="9"/>
        <v>0.32197373091941783</v>
      </c>
      <c r="R211" s="61">
        <f t="shared" si="10"/>
        <v>1409</v>
      </c>
      <c r="S211" s="61">
        <f t="shared" si="11"/>
        <v>0</v>
      </c>
      <c r="T211" s="60">
        <f>VLOOKUP(K211,'5th Cycle APR Raw Data-Final'!$A$3:$P$1977,10,FALSE)</f>
        <v>2034</v>
      </c>
      <c r="U211" s="60">
        <f>IF(AN211&lt;1,SUMIFS('5th Cycle APR Raw Data-Final'!K$3:K$1977,'5th Cycle APR Raw Data-Final'!$A$3:$A$1977,'SB35 Determination Data'!$K211,'5th Cycle APR Raw Data-Final'!$T$3:$T$1977,"&gt;="&amp;'SB35 Determination Data'!$F211,'5th Cycle APR Raw Data-Final'!$T$3:$T$1977,"&lt;"&amp;E211),SUMIFS('5th Cycle APR Raw Data-Final'!K$3:K$1977,'5th Cycle APR Raw Data-Final'!$A$3:$A$1977,'SB35 Determination Data'!$K211,'5th Cycle APR Raw Data-Final'!$T$3:$T$1977,"&gt;="&amp;'SB35 Determination Data'!$F211,'5th Cycle APR Raw Data-Final'!$T$3:$T$1977,"&lt;="&amp;G211))</f>
        <v>3</v>
      </c>
      <c r="V211" s="60">
        <f>IF(AN211&lt;1,SUMIFS('5th Cycle APR Raw Data-Final'!L$3:L$1977,'5th Cycle APR Raw Data-Final'!$A$3:$A$1977,'SB35 Determination Data'!$K211,'5th Cycle APR Raw Data-Final'!$T$3:$T$1977,"&gt;="&amp;'SB35 Determination Data'!$F211,'5th Cycle APR Raw Data-Final'!$T$3:$T$1977,"&lt;"&amp;E211),SUMIFS('5th Cycle APR Raw Data-Final'!L$3:L$1977,'5th Cycle APR Raw Data-Final'!$A$3:$A$1977,'SB35 Determination Data'!$K211,'5th Cycle APR Raw Data-Final'!$T$3:$T$1977,"&gt;="&amp;'SB35 Determination Data'!$F211,'5th Cycle APR Raw Data-Final'!$T$3:$T$1977,"&lt;="&amp;G211))</f>
        <v>3</v>
      </c>
      <c r="W211" s="60">
        <f>IF(AN211&lt;1,SUMIFS('5th Cycle APR Raw Data-Final'!M$3:M$1977,'5th Cycle APR Raw Data-Final'!$A$3:$A$1977,'SB35 Determination Data'!$K211,'5th Cycle APR Raw Data-Final'!$T$3:$T$1977,"&gt;="&amp;'SB35 Determination Data'!$F211,'5th Cycle APR Raw Data-Final'!$T$3:$T$1977,"&lt;"&amp;E211),SUMIFS('5th Cycle APR Raw Data-Final'!M$3:M$1977,'5th Cycle APR Raw Data-Final'!$A$3:$A$1977,'SB35 Determination Data'!$K211,'5th Cycle APR Raw Data-Final'!$T$3:$T$1977,"&gt;="&amp;'SB35 Determination Data'!$F211,'5th Cycle APR Raw Data-Final'!$T$3:$T$1977,"&lt;="&amp;G211))</f>
        <v>0</v>
      </c>
      <c r="X211" s="60">
        <f t="shared" si="12"/>
        <v>2031</v>
      </c>
      <c r="Y211" s="60">
        <f t="shared" si="13"/>
        <v>3</v>
      </c>
      <c r="Z211" s="60">
        <f t="shared" si="14"/>
        <v>2031</v>
      </c>
      <c r="AA211" s="31">
        <f t="shared" si="15"/>
        <v>1.4749262536873156E-3</v>
      </c>
      <c r="AB211" s="31">
        <f t="shared" si="16"/>
        <v>1.4749262536873156E-3</v>
      </c>
      <c r="AC211" s="60">
        <f>VLOOKUP(K211,'5th Cycle APR Raw Data-Final'!$A$3:$P$1977,14,FALSE)</f>
        <v>2239</v>
      </c>
      <c r="AD211" s="60">
        <f>IF(AN211&lt;1,SUMIFS('5th Cycle APR Raw Data-Final'!$O$3:$O$1977,'5th Cycle APR Raw Data-Final'!$A$3:$A$1977,'SB35 Determination Data'!$K211,'5th Cycle APR Raw Data-Final'!$T$3:$T$1977,"&gt;="&amp;'SB35 Determination Data'!$F211,'5th Cycle APR Raw Data-Final'!$T$3:$T$1977,"&lt;"&amp;E211),SUMIFS('5th Cycle APR Raw Data-Final'!$O$3:$O$1977,'5th Cycle APR Raw Data-Final'!$A$3:$A$1977,'SB35 Determination Data'!$K211,'5th Cycle APR Raw Data-Final'!$T$3:$T$1977,"&gt;="&amp;'SB35 Determination Data'!$F211,'5th Cycle APR Raw Data-Final'!$T$3:$T$1977,"&lt;="&amp;G211))</f>
        <v>12973</v>
      </c>
      <c r="AE211" s="60">
        <f t="shared" si="17"/>
        <v>0</v>
      </c>
      <c r="AF211" s="31">
        <f t="shared" si="18"/>
        <v>5.7941045109423852</v>
      </c>
      <c r="AG211" s="60">
        <f>VLOOKUP(K211,'5th Cycle APR Raw Data-Final'!$A$3:$P$1977,16,FALSE)</f>
        <v>5059</v>
      </c>
      <c r="AH211" s="60">
        <f>IF(AN211&lt;1,SUMIFS('5th Cycle APR Raw Data-Final'!$Q$3:$Q$1977,'5th Cycle APR Raw Data-Final'!$A$3:$A$1977,'SB35 Determination Data'!$K211,'5th Cycle APR Raw Data-Final'!$T$3:$T$1977,"&gt;="&amp;'SB35 Determination Data'!$F211,'5th Cycle APR Raw Data-Final'!$T$3:$T$1977,"&lt;"&amp;E211),SUMIFS('5th Cycle APR Raw Data-Final'!$Q$3:$Q$1977,'5th Cycle APR Raw Data-Final'!$A$3:$A$1977,'SB35 Determination Data'!$K211,'5th Cycle APR Raw Data-Final'!$T$3:$T$1977,"&gt;="&amp;'SB35 Determination Data'!$F211,'5th Cycle APR Raw Data-Final'!$T$3:$T$1977,"&lt;="&amp;G211))</f>
        <v>8682</v>
      </c>
      <c r="AI211" s="60">
        <f t="shared" si="19"/>
        <v>0</v>
      </c>
      <c r="AJ211" s="31">
        <f t="shared" si="20"/>
        <v>1.7161494366475587</v>
      </c>
      <c r="AK211" s="60">
        <f>VLOOKUP(K211,'5th Cycle APR Raw Data-Final'!$A$3:$R$1977,18,FALSE)</f>
        <v>12149</v>
      </c>
      <c r="AL211" s="60">
        <f>IF(AN211&lt;1,SUMIFS('5th Cycle APR Raw Data-Final'!$S$3:$S$1977,'5th Cycle APR Raw Data-Final'!$A$3:$A$1977,'SB35 Determination Data'!$K211,'5th Cycle APR Raw Data-Final'!$T$3:$T$1977,"&gt;="&amp;'SB35 Determination Data'!$F211,'5th Cycle APR Raw Data-Final'!$T$3:$T$1977,"&lt;"&amp;E211),SUMIFS('5th Cycle APR Raw Data-Final'!$S$3:$S$1977,'5th Cycle APR Raw Data-Final'!$A$3:$A$1977,'SB35 Determination Data'!$K211,'5th Cycle APR Raw Data-Final'!$T$3:$T$1977,"&gt;="&amp;'SB35 Determination Data'!$F211,'5th Cycle APR Raw Data-Final'!$T$3:$T$1977,"&lt;="&amp;G211))</f>
        <v>22565</v>
      </c>
      <c r="AM211" s="60">
        <f t="shared" si="21"/>
        <v>3941</v>
      </c>
      <c r="AN211" s="62">
        <f t="shared" si="22"/>
        <v>0.5</v>
      </c>
      <c r="AO211" s="9" t="str">
        <f t="shared" si="23"/>
        <v>NO</v>
      </c>
      <c r="AP211" s="9" t="str">
        <f t="shared" si="24"/>
        <v>YES</v>
      </c>
      <c r="AQ211" s="9" t="str">
        <f t="shared" si="25"/>
        <v>NO</v>
      </c>
      <c r="AR211" s="48" t="str">
        <f>VLOOKUP(K211,'2018Submitted'!$A$2:$C$540,3,FALSE)</f>
        <v>Successful</v>
      </c>
      <c r="AS211" s="9" t="str">
        <f t="shared" si="26"/>
        <v>NO</v>
      </c>
      <c r="AT211" s="9" t="str">
        <f t="shared" si="27"/>
        <v>YES</v>
      </c>
    </row>
    <row r="212" spans="1:46" ht="12.75" customHeight="1" x14ac:dyDescent="0.15">
      <c r="A212" s="9" t="s">
        <v>168</v>
      </c>
      <c r="B212" s="9" t="str">
        <f t="shared" si="0"/>
        <v>IRWINDALE</v>
      </c>
      <c r="C212" s="31">
        <f t="shared" si="1"/>
        <v>0.625</v>
      </c>
      <c r="D212" s="45">
        <f t="shared" si="2"/>
        <v>8</v>
      </c>
      <c r="E212" s="46">
        <f t="shared" si="3"/>
        <v>2018</v>
      </c>
      <c r="F212" s="46">
        <f t="shared" si="4"/>
        <v>2014</v>
      </c>
      <c r="G212" s="46" t="str">
        <f t="shared" si="5"/>
        <v>2021</v>
      </c>
      <c r="H212" s="9" t="str">
        <f t="shared" si="6"/>
        <v>10/15/2013</v>
      </c>
      <c r="I212" s="9" t="str">
        <f t="shared" si="7"/>
        <v>10/15/2021</v>
      </c>
      <c r="J212" s="9" t="s">
        <v>144</v>
      </c>
      <c r="K212" s="49" t="s">
        <v>194</v>
      </c>
      <c r="L212" s="60">
        <f>VLOOKUP(K212,'5th Cycle APR Raw Data-Final'!$A$3:$P$1977,6,FALSE)</f>
        <v>4</v>
      </c>
      <c r="M212" s="60">
        <f>IF(AN212&lt;1,SUMIFS('5th Cycle APR Raw Data-Final'!G$3:G$1977,'5th Cycle APR Raw Data-Final'!$A$3:$A$1977,'SB35 Determination Data'!$K212,'5th Cycle APR Raw Data-Final'!$T$3:$T$1977,"&gt;="&amp;'SB35 Determination Data'!$F212,'5th Cycle APR Raw Data-Final'!$T$3:$T$1977,"&lt;"&amp;E212),SUMIFS('5th Cycle APR Raw Data-Final'!G$3:G$1977,'5th Cycle APR Raw Data-Final'!$A$3:$A$1977,'SB35 Determination Data'!$K212,'5th Cycle APR Raw Data-Final'!$T$3:$T$1977,"&gt;="&amp;'SB35 Determination Data'!$F212,'5th Cycle APR Raw Data-Final'!$T$3:$T$1977,"&lt;="&amp;G212))</f>
        <v>3</v>
      </c>
      <c r="N212" s="60">
        <f>IF(AN212&lt;1,SUMIFS('5th Cycle APR Raw Data-Final'!H$3:H$1977,'5th Cycle APR Raw Data-Final'!$A$3:$A$1977,'SB35 Determination Data'!$K212,'5th Cycle APR Raw Data-Final'!$T$3:$T$1977,"&gt;="&amp;'SB35 Determination Data'!$F212,'5th Cycle APR Raw Data-Final'!$T$3:$T$1977,"&lt;"&amp;E212),SUMIFS('5th Cycle APR Raw Data-Final'!H$3:H$1977,'5th Cycle APR Raw Data-Final'!$A$3:$A$1977,'SB35 Determination Data'!$K212,'5th Cycle APR Raw Data-Final'!$T$3:$T$1977,"&gt;="&amp;'SB35 Determination Data'!$F212,'5th Cycle APR Raw Data-Final'!$T$3:$T$1977,"&lt;="&amp;G212))</f>
        <v>3</v>
      </c>
      <c r="O212" s="60">
        <f>IF(AN212&lt;1,SUMIFS('5th Cycle APR Raw Data-Final'!I$3:I$1977,'5th Cycle APR Raw Data-Final'!$A$3:$A$1977,'SB35 Determination Data'!$K212,'5th Cycle APR Raw Data-Final'!$T$3:$T$1977,"&gt;="&amp;'SB35 Determination Data'!$F212,'5th Cycle APR Raw Data-Final'!$T$3:$T$1977,"&lt;"&amp;E212),SUMIFS('5th Cycle APR Raw Data-Final'!I$3:I$1977,'5th Cycle APR Raw Data-Final'!$A$3:$A$1977,'SB35 Determination Data'!$K212,'5th Cycle APR Raw Data-Final'!$T$3:$T$1977,"&gt;="&amp;'SB35 Determination Data'!$F212,'5th Cycle APR Raw Data-Final'!$T$3:$T$1977,"&lt;="&amp;G212))</f>
        <v>0</v>
      </c>
      <c r="P212" s="60">
        <f t="shared" si="8"/>
        <v>1</v>
      </c>
      <c r="Q212" s="31">
        <f t="shared" si="9"/>
        <v>0.75</v>
      </c>
      <c r="R212" s="61">
        <f t="shared" si="10"/>
        <v>2</v>
      </c>
      <c r="S212" s="61">
        <f t="shared" si="11"/>
        <v>1</v>
      </c>
      <c r="T212" s="60">
        <f>VLOOKUP(K212,'5th Cycle APR Raw Data-Final'!$A$3:$P$1977,10,FALSE)</f>
        <v>2</v>
      </c>
      <c r="U212" s="60">
        <f>IF(AN212&lt;1,SUMIFS('5th Cycle APR Raw Data-Final'!K$3:K$1977,'5th Cycle APR Raw Data-Final'!$A$3:$A$1977,'SB35 Determination Data'!$K212,'5th Cycle APR Raw Data-Final'!$T$3:$T$1977,"&gt;="&amp;'SB35 Determination Data'!$F212,'5th Cycle APR Raw Data-Final'!$T$3:$T$1977,"&lt;"&amp;E212),SUMIFS('5th Cycle APR Raw Data-Final'!K$3:K$1977,'5th Cycle APR Raw Data-Final'!$A$3:$A$1977,'SB35 Determination Data'!$K212,'5th Cycle APR Raw Data-Final'!$T$3:$T$1977,"&gt;="&amp;'SB35 Determination Data'!$F212,'5th Cycle APR Raw Data-Final'!$T$3:$T$1977,"&lt;="&amp;G212))</f>
        <v>2</v>
      </c>
      <c r="V212" s="60">
        <f>IF(AN212&lt;1,SUMIFS('5th Cycle APR Raw Data-Final'!L$3:L$1977,'5th Cycle APR Raw Data-Final'!$A$3:$A$1977,'SB35 Determination Data'!$K212,'5th Cycle APR Raw Data-Final'!$T$3:$T$1977,"&gt;="&amp;'SB35 Determination Data'!$F212,'5th Cycle APR Raw Data-Final'!$T$3:$T$1977,"&lt;"&amp;E212),SUMIFS('5th Cycle APR Raw Data-Final'!L$3:L$1977,'5th Cycle APR Raw Data-Final'!$A$3:$A$1977,'SB35 Determination Data'!$K212,'5th Cycle APR Raw Data-Final'!$T$3:$T$1977,"&gt;="&amp;'SB35 Determination Data'!$F212,'5th Cycle APR Raw Data-Final'!$T$3:$T$1977,"&lt;="&amp;G212))</f>
        <v>2</v>
      </c>
      <c r="W212" s="60">
        <f>IF(AN212&lt;1,SUMIFS('5th Cycle APR Raw Data-Final'!M$3:M$1977,'5th Cycle APR Raw Data-Final'!$A$3:$A$1977,'SB35 Determination Data'!$K212,'5th Cycle APR Raw Data-Final'!$T$3:$T$1977,"&gt;="&amp;'SB35 Determination Data'!$F212,'5th Cycle APR Raw Data-Final'!$T$3:$T$1977,"&lt;"&amp;E212),SUMIFS('5th Cycle APR Raw Data-Final'!M$3:M$1977,'5th Cycle APR Raw Data-Final'!$A$3:$A$1977,'SB35 Determination Data'!$K212,'5th Cycle APR Raw Data-Final'!$T$3:$T$1977,"&gt;="&amp;'SB35 Determination Data'!$F212,'5th Cycle APR Raw Data-Final'!$T$3:$T$1977,"&lt;="&amp;G212))</f>
        <v>0</v>
      </c>
      <c r="X212" s="60">
        <f t="shared" si="12"/>
        <v>0</v>
      </c>
      <c r="Y212" s="60">
        <f t="shared" si="13"/>
        <v>3</v>
      </c>
      <c r="Z212" s="60">
        <f t="shared" si="14"/>
        <v>0</v>
      </c>
      <c r="AA212" s="31">
        <f t="shared" si="15"/>
        <v>1</v>
      </c>
      <c r="AB212" s="31">
        <f t="shared" si="16"/>
        <v>1.5</v>
      </c>
      <c r="AC212" s="60">
        <f>VLOOKUP(K212,'5th Cycle APR Raw Data-Final'!$A$3:$P$1977,14,FALSE)</f>
        <v>2</v>
      </c>
      <c r="AD212" s="60">
        <f>IF(AN212&lt;1,SUMIFS('5th Cycle APR Raw Data-Final'!$O$3:$O$1977,'5th Cycle APR Raw Data-Final'!$A$3:$A$1977,'SB35 Determination Data'!$K212,'5th Cycle APR Raw Data-Final'!$T$3:$T$1977,"&gt;="&amp;'SB35 Determination Data'!$F212,'5th Cycle APR Raw Data-Final'!$T$3:$T$1977,"&lt;"&amp;E212),SUMIFS('5th Cycle APR Raw Data-Final'!$O$3:$O$1977,'5th Cycle APR Raw Data-Final'!$A$3:$A$1977,'SB35 Determination Data'!$K212,'5th Cycle APR Raw Data-Final'!$T$3:$T$1977,"&gt;="&amp;'SB35 Determination Data'!$F212,'5th Cycle APR Raw Data-Final'!$T$3:$T$1977,"&lt;="&amp;G212))</f>
        <v>4</v>
      </c>
      <c r="AE212" s="60">
        <f t="shared" si="17"/>
        <v>0</v>
      </c>
      <c r="AF212" s="31">
        <f t="shared" si="18"/>
        <v>2</v>
      </c>
      <c r="AG212" s="60">
        <f>VLOOKUP(K212,'5th Cycle APR Raw Data-Final'!$A$3:$P$1977,16,FALSE)</f>
        <v>7</v>
      </c>
      <c r="AH212" s="60">
        <f>IF(AN212&lt;1,SUMIFS('5th Cycle APR Raw Data-Final'!$Q$3:$Q$1977,'5th Cycle APR Raw Data-Final'!$A$3:$A$1977,'SB35 Determination Data'!$K212,'5th Cycle APR Raw Data-Final'!$T$3:$T$1977,"&gt;="&amp;'SB35 Determination Data'!$F212,'5th Cycle APR Raw Data-Final'!$T$3:$T$1977,"&lt;"&amp;E212),SUMIFS('5th Cycle APR Raw Data-Final'!$Q$3:$Q$1977,'5th Cycle APR Raw Data-Final'!$A$3:$A$1977,'SB35 Determination Data'!$K212,'5th Cycle APR Raw Data-Final'!$T$3:$T$1977,"&gt;="&amp;'SB35 Determination Data'!$F212,'5th Cycle APR Raw Data-Final'!$T$3:$T$1977,"&lt;="&amp;G212))</f>
        <v>0</v>
      </c>
      <c r="AI212" s="60">
        <f t="shared" si="19"/>
        <v>7</v>
      </c>
      <c r="AJ212" s="31">
        <f t="shared" si="20"/>
        <v>0</v>
      </c>
      <c r="AK212" s="60">
        <f>VLOOKUP(K212,'5th Cycle APR Raw Data-Final'!$A$3:$R$1977,18,FALSE)</f>
        <v>15</v>
      </c>
      <c r="AL212" s="60">
        <f>IF(AN212&lt;1,SUMIFS('5th Cycle APR Raw Data-Final'!$S$3:$S$1977,'5th Cycle APR Raw Data-Final'!$A$3:$A$1977,'SB35 Determination Data'!$K212,'5th Cycle APR Raw Data-Final'!$T$3:$T$1977,"&gt;="&amp;'SB35 Determination Data'!$F212,'5th Cycle APR Raw Data-Final'!$T$3:$T$1977,"&lt;"&amp;E212),SUMIFS('5th Cycle APR Raw Data-Final'!$S$3:$S$1977,'5th Cycle APR Raw Data-Final'!$A$3:$A$1977,'SB35 Determination Data'!$K212,'5th Cycle APR Raw Data-Final'!$T$3:$T$1977,"&gt;="&amp;'SB35 Determination Data'!$F212,'5th Cycle APR Raw Data-Final'!$T$3:$T$1977,"&lt;="&amp;G212))</f>
        <v>9</v>
      </c>
      <c r="AM212" s="60">
        <f t="shared" si="21"/>
        <v>8</v>
      </c>
      <c r="AN212" s="62">
        <f t="shared" si="22"/>
        <v>0.5</v>
      </c>
      <c r="AO212" s="9" t="str">
        <f t="shared" si="23"/>
        <v>YES</v>
      </c>
      <c r="AP212" s="9" t="str">
        <f t="shared" si="24"/>
        <v>NO</v>
      </c>
      <c r="AQ212" s="9" t="str">
        <f t="shared" si="25"/>
        <v>NO</v>
      </c>
      <c r="AR212" s="48" t="str">
        <f>VLOOKUP(K212,'2018Submitted'!$A$2:$C$540,3,FALSE)</f>
        <v>Successful</v>
      </c>
      <c r="AS212" s="9" t="str">
        <f t="shared" si="26"/>
        <v>NO</v>
      </c>
      <c r="AT212" s="9" t="str">
        <f t="shared" si="27"/>
        <v>NO</v>
      </c>
    </row>
    <row r="213" spans="1:46" ht="12.75" customHeight="1" x14ac:dyDescent="0.15">
      <c r="A213" s="9" t="s">
        <v>341</v>
      </c>
      <c r="B213" s="9" t="str">
        <f t="shared" si="0"/>
        <v>ISLETON</v>
      </c>
      <c r="C213" s="31">
        <f t="shared" si="1"/>
        <v>0.625</v>
      </c>
      <c r="D213" s="45">
        <f t="shared" si="2"/>
        <v>8</v>
      </c>
      <c r="E213" s="46">
        <f t="shared" si="3"/>
        <v>2018</v>
      </c>
      <c r="F213" s="46">
        <f t="shared" si="4"/>
        <v>2014</v>
      </c>
      <c r="G213" s="46" t="str">
        <f t="shared" si="5"/>
        <v>2021</v>
      </c>
      <c r="H213" s="9" t="str">
        <f t="shared" si="6"/>
        <v>10/31/2013</v>
      </c>
      <c r="I213" s="9" t="str">
        <f t="shared" si="7"/>
        <v>10/31/2021</v>
      </c>
      <c r="J213" s="9" t="s">
        <v>123</v>
      </c>
      <c r="K213" s="49" t="s">
        <v>1064</v>
      </c>
      <c r="L213" s="60">
        <f>VLOOKUP(K213,'5th Cycle APR Raw Data-Final'!$A$3:$P$1977,6,FALSE)</f>
        <v>4</v>
      </c>
      <c r="M213" s="60">
        <f>IF(AN213&lt;1,SUMIFS('5th Cycle APR Raw Data-Final'!G$3:G$1977,'5th Cycle APR Raw Data-Final'!$A$3:$A$1977,'SB35 Determination Data'!$K213,'5th Cycle APR Raw Data-Final'!$T$3:$T$1977,"&gt;="&amp;'SB35 Determination Data'!$F213,'5th Cycle APR Raw Data-Final'!$T$3:$T$1977,"&lt;"&amp;E213),SUMIFS('5th Cycle APR Raw Data-Final'!G$3:G$1977,'5th Cycle APR Raw Data-Final'!$A$3:$A$1977,'SB35 Determination Data'!$K213,'5th Cycle APR Raw Data-Final'!$T$3:$T$1977,"&gt;="&amp;'SB35 Determination Data'!$F213,'5th Cycle APR Raw Data-Final'!$T$3:$T$1977,"&lt;="&amp;G213))</f>
        <v>0</v>
      </c>
      <c r="N213" s="60">
        <f>IF(AN213&lt;1,SUMIFS('5th Cycle APR Raw Data-Final'!H$3:H$1977,'5th Cycle APR Raw Data-Final'!$A$3:$A$1977,'SB35 Determination Data'!$K213,'5th Cycle APR Raw Data-Final'!$T$3:$T$1977,"&gt;="&amp;'SB35 Determination Data'!$F213,'5th Cycle APR Raw Data-Final'!$T$3:$T$1977,"&lt;"&amp;E213),SUMIFS('5th Cycle APR Raw Data-Final'!H$3:H$1977,'5th Cycle APR Raw Data-Final'!$A$3:$A$1977,'SB35 Determination Data'!$K213,'5th Cycle APR Raw Data-Final'!$T$3:$T$1977,"&gt;="&amp;'SB35 Determination Data'!$F213,'5th Cycle APR Raw Data-Final'!$T$3:$T$1977,"&lt;="&amp;G213))</f>
        <v>0</v>
      </c>
      <c r="O213" s="60">
        <f>IF(AN213&lt;1,SUMIFS('5th Cycle APR Raw Data-Final'!I$3:I$1977,'5th Cycle APR Raw Data-Final'!$A$3:$A$1977,'SB35 Determination Data'!$K213,'5th Cycle APR Raw Data-Final'!$T$3:$T$1977,"&gt;="&amp;'SB35 Determination Data'!$F213,'5th Cycle APR Raw Data-Final'!$T$3:$T$1977,"&lt;"&amp;E213),SUMIFS('5th Cycle APR Raw Data-Final'!I$3:I$1977,'5th Cycle APR Raw Data-Final'!$A$3:$A$1977,'SB35 Determination Data'!$K213,'5th Cycle APR Raw Data-Final'!$T$3:$T$1977,"&gt;="&amp;'SB35 Determination Data'!$F213,'5th Cycle APR Raw Data-Final'!$T$3:$T$1977,"&lt;="&amp;G213))</f>
        <v>0</v>
      </c>
      <c r="P213" s="60">
        <f t="shared" si="8"/>
        <v>4</v>
      </c>
      <c r="Q213" s="31">
        <f t="shared" si="9"/>
        <v>0</v>
      </c>
      <c r="R213" s="61">
        <f t="shared" si="10"/>
        <v>2</v>
      </c>
      <c r="S213" s="61">
        <f t="shared" si="11"/>
        <v>0</v>
      </c>
      <c r="T213" s="60">
        <f>VLOOKUP(K213,'5th Cycle APR Raw Data-Final'!$A$3:$P$1977,10,FALSE)</f>
        <v>3</v>
      </c>
      <c r="U213" s="60">
        <f>IF(AN213&lt;1,SUMIFS('5th Cycle APR Raw Data-Final'!K$3:K$1977,'5th Cycle APR Raw Data-Final'!$A$3:$A$1977,'SB35 Determination Data'!$K213,'5th Cycle APR Raw Data-Final'!$T$3:$T$1977,"&gt;="&amp;'SB35 Determination Data'!$F213,'5th Cycle APR Raw Data-Final'!$T$3:$T$1977,"&lt;"&amp;E213),SUMIFS('5th Cycle APR Raw Data-Final'!K$3:K$1977,'5th Cycle APR Raw Data-Final'!$A$3:$A$1977,'SB35 Determination Data'!$K213,'5th Cycle APR Raw Data-Final'!$T$3:$T$1977,"&gt;="&amp;'SB35 Determination Data'!$F213,'5th Cycle APR Raw Data-Final'!$T$3:$T$1977,"&lt;="&amp;G213))</f>
        <v>0</v>
      </c>
      <c r="V213" s="60">
        <f>IF(AN213&lt;1,SUMIFS('5th Cycle APR Raw Data-Final'!L$3:L$1977,'5th Cycle APR Raw Data-Final'!$A$3:$A$1977,'SB35 Determination Data'!$K213,'5th Cycle APR Raw Data-Final'!$T$3:$T$1977,"&gt;="&amp;'SB35 Determination Data'!$F213,'5th Cycle APR Raw Data-Final'!$T$3:$T$1977,"&lt;"&amp;E213),SUMIFS('5th Cycle APR Raw Data-Final'!L$3:L$1977,'5th Cycle APR Raw Data-Final'!$A$3:$A$1977,'SB35 Determination Data'!$K213,'5th Cycle APR Raw Data-Final'!$T$3:$T$1977,"&gt;="&amp;'SB35 Determination Data'!$F213,'5th Cycle APR Raw Data-Final'!$T$3:$T$1977,"&lt;="&amp;G213))</f>
        <v>0</v>
      </c>
      <c r="W213" s="60">
        <f>IF(AN213&lt;1,SUMIFS('5th Cycle APR Raw Data-Final'!M$3:M$1977,'5th Cycle APR Raw Data-Final'!$A$3:$A$1977,'SB35 Determination Data'!$K213,'5th Cycle APR Raw Data-Final'!$T$3:$T$1977,"&gt;="&amp;'SB35 Determination Data'!$F213,'5th Cycle APR Raw Data-Final'!$T$3:$T$1977,"&lt;"&amp;E213),SUMIFS('5th Cycle APR Raw Data-Final'!M$3:M$1977,'5th Cycle APR Raw Data-Final'!$A$3:$A$1977,'SB35 Determination Data'!$K213,'5th Cycle APR Raw Data-Final'!$T$3:$T$1977,"&gt;="&amp;'SB35 Determination Data'!$F213,'5th Cycle APR Raw Data-Final'!$T$3:$T$1977,"&lt;="&amp;G213))</f>
        <v>0</v>
      </c>
      <c r="X213" s="60">
        <f t="shared" si="12"/>
        <v>3</v>
      </c>
      <c r="Y213" s="60">
        <f t="shared" si="13"/>
        <v>0</v>
      </c>
      <c r="Z213" s="60">
        <f t="shared" si="14"/>
        <v>3</v>
      </c>
      <c r="AA213" s="31">
        <f t="shared" si="15"/>
        <v>0</v>
      </c>
      <c r="AB213" s="31">
        <f t="shared" si="16"/>
        <v>0</v>
      </c>
      <c r="AC213" s="60">
        <f>VLOOKUP(K213,'5th Cycle APR Raw Data-Final'!$A$3:$P$1977,14,FALSE)</f>
        <v>4</v>
      </c>
      <c r="AD213" s="60">
        <f>IF(AN213&lt;1,SUMIFS('5th Cycle APR Raw Data-Final'!$O$3:$O$1977,'5th Cycle APR Raw Data-Final'!$A$3:$A$1977,'SB35 Determination Data'!$K213,'5th Cycle APR Raw Data-Final'!$T$3:$T$1977,"&gt;="&amp;'SB35 Determination Data'!$F213,'5th Cycle APR Raw Data-Final'!$T$3:$T$1977,"&lt;"&amp;E213),SUMIFS('5th Cycle APR Raw Data-Final'!$O$3:$O$1977,'5th Cycle APR Raw Data-Final'!$A$3:$A$1977,'SB35 Determination Data'!$K213,'5th Cycle APR Raw Data-Final'!$T$3:$T$1977,"&gt;="&amp;'SB35 Determination Data'!$F213,'5th Cycle APR Raw Data-Final'!$T$3:$T$1977,"&lt;="&amp;G213))</f>
        <v>0</v>
      </c>
      <c r="AE213" s="60">
        <f t="shared" si="17"/>
        <v>4</v>
      </c>
      <c r="AF213" s="31">
        <f t="shared" si="18"/>
        <v>0</v>
      </c>
      <c r="AG213" s="60">
        <f>VLOOKUP(K213,'5th Cycle APR Raw Data-Final'!$A$3:$P$1977,16,FALSE)</f>
        <v>12</v>
      </c>
      <c r="AH213" s="60">
        <f>IF(AN213&lt;1,SUMIFS('5th Cycle APR Raw Data-Final'!$Q$3:$Q$1977,'5th Cycle APR Raw Data-Final'!$A$3:$A$1977,'SB35 Determination Data'!$K213,'5th Cycle APR Raw Data-Final'!$T$3:$T$1977,"&gt;="&amp;'SB35 Determination Data'!$F213,'5th Cycle APR Raw Data-Final'!$T$3:$T$1977,"&lt;"&amp;E213),SUMIFS('5th Cycle APR Raw Data-Final'!$Q$3:$Q$1977,'5th Cycle APR Raw Data-Final'!$A$3:$A$1977,'SB35 Determination Data'!$K213,'5th Cycle APR Raw Data-Final'!$T$3:$T$1977,"&gt;="&amp;'SB35 Determination Data'!$F213,'5th Cycle APR Raw Data-Final'!$T$3:$T$1977,"&lt;="&amp;G213))</f>
        <v>0</v>
      </c>
      <c r="AI213" s="60">
        <f t="shared" si="19"/>
        <v>12</v>
      </c>
      <c r="AJ213" s="31">
        <f t="shared" si="20"/>
        <v>0</v>
      </c>
      <c r="AK213" s="60">
        <f>VLOOKUP(K213,'5th Cycle APR Raw Data-Final'!$A$3:$R$1977,18,FALSE)</f>
        <v>23</v>
      </c>
      <c r="AL213" s="60">
        <f>IF(AN213&lt;1,SUMIFS('5th Cycle APR Raw Data-Final'!$S$3:$S$1977,'5th Cycle APR Raw Data-Final'!$A$3:$A$1977,'SB35 Determination Data'!$K213,'5th Cycle APR Raw Data-Final'!$T$3:$T$1977,"&gt;="&amp;'SB35 Determination Data'!$F213,'5th Cycle APR Raw Data-Final'!$T$3:$T$1977,"&lt;"&amp;E213),SUMIFS('5th Cycle APR Raw Data-Final'!$S$3:$S$1977,'5th Cycle APR Raw Data-Final'!$A$3:$A$1977,'SB35 Determination Data'!$K213,'5th Cycle APR Raw Data-Final'!$T$3:$T$1977,"&gt;="&amp;'SB35 Determination Data'!$F213,'5th Cycle APR Raw Data-Final'!$T$3:$T$1977,"&lt;="&amp;G213))</f>
        <v>0</v>
      </c>
      <c r="AM213" s="60">
        <f t="shared" si="21"/>
        <v>23</v>
      </c>
      <c r="AN213" s="62">
        <f t="shared" si="22"/>
        <v>0.5</v>
      </c>
      <c r="AO213" s="9" t="str">
        <f t="shared" si="23"/>
        <v>YES</v>
      </c>
      <c r="AP213" s="9" t="str">
        <f t="shared" si="24"/>
        <v>NO</v>
      </c>
      <c r="AQ213" s="9" t="str">
        <f t="shared" si="25"/>
        <v>NO</v>
      </c>
      <c r="AR213" s="48" t="str">
        <f>VLOOKUP(K213,'2018Submitted'!$A$2:$C$540,3,FALSE)</f>
        <v>Successful</v>
      </c>
      <c r="AS213" s="9" t="str">
        <f t="shared" si="26"/>
        <v>NO</v>
      </c>
      <c r="AT213" s="9" t="str">
        <f t="shared" si="27"/>
        <v>NO</v>
      </c>
    </row>
    <row r="214" spans="1:46" ht="12.75" customHeight="1" x14ac:dyDescent="0.15">
      <c r="A214" s="9" t="s">
        <v>85</v>
      </c>
      <c r="B214" s="9" t="str">
        <f t="shared" si="0"/>
        <v>JACKSON</v>
      </c>
      <c r="C214" s="31">
        <f t="shared" si="1"/>
        <v>1</v>
      </c>
      <c r="D214" s="45">
        <f t="shared" si="2"/>
        <v>5</v>
      </c>
      <c r="E214" s="46">
        <f t="shared" si="3"/>
        <v>2017</v>
      </c>
      <c r="F214" s="46">
        <f t="shared" si="4"/>
        <v>2014</v>
      </c>
      <c r="G214" s="46">
        <f t="shared" si="5"/>
        <v>2018</v>
      </c>
      <c r="H214" s="9" t="str">
        <f t="shared" si="6"/>
        <v>06/30/2014</v>
      </c>
      <c r="I214" s="9" t="str">
        <f t="shared" si="7"/>
        <v>06/30/2019</v>
      </c>
      <c r="J214" s="9" t="s">
        <v>83</v>
      </c>
      <c r="K214" s="49" t="s">
        <v>86</v>
      </c>
      <c r="L214" s="60">
        <f>VLOOKUP(K214,'5th Cycle APR Raw Data-Final'!$A$3:$P$1977,6,FALSE)</f>
        <v>4</v>
      </c>
      <c r="M214" s="60">
        <f>IF(AN214&lt;1,SUMIFS('5th Cycle APR Raw Data-Final'!G$3:G$1977,'5th Cycle APR Raw Data-Final'!$A$3:$A$1977,'SB35 Determination Data'!$K214,'5th Cycle APR Raw Data-Final'!$T$3:$T$1977,"&gt;="&amp;'SB35 Determination Data'!$F214,'5th Cycle APR Raw Data-Final'!$T$3:$T$1977,"&lt;"&amp;E214),SUMIFS('5th Cycle APR Raw Data-Final'!G$3:G$1977,'5th Cycle APR Raw Data-Final'!$A$3:$A$1977,'SB35 Determination Data'!$K214,'5th Cycle APR Raw Data-Final'!$T$3:$T$1977,"&gt;="&amp;'SB35 Determination Data'!$F214,'5th Cycle APR Raw Data-Final'!$T$3:$T$1977,"&lt;="&amp;G214))</f>
        <v>0</v>
      </c>
      <c r="N214" s="60">
        <f>IF(AN214&lt;1,SUMIFS('5th Cycle APR Raw Data-Final'!H$3:H$1977,'5th Cycle APR Raw Data-Final'!$A$3:$A$1977,'SB35 Determination Data'!$K214,'5th Cycle APR Raw Data-Final'!$T$3:$T$1977,"&gt;="&amp;'SB35 Determination Data'!$F214,'5th Cycle APR Raw Data-Final'!$T$3:$T$1977,"&lt;"&amp;E214),SUMIFS('5th Cycle APR Raw Data-Final'!H$3:H$1977,'5th Cycle APR Raw Data-Final'!$A$3:$A$1977,'SB35 Determination Data'!$K214,'5th Cycle APR Raw Data-Final'!$T$3:$T$1977,"&gt;="&amp;'SB35 Determination Data'!$F214,'5th Cycle APR Raw Data-Final'!$T$3:$T$1977,"&lt;="&amp;G214))</f>
        <v>0</v>
      </c>
      <c r="O214" s="60">
        <f>IF(AN214&lt;1,SUMIFS('5th Cycle APR Raw Data-Final'!I$3:I$1977,'5th Cycle APR Raw Data-Final'!$A$3:$A$1977,'SB35 Determination Data'!$K214,'5th Cycle APR Raw Data-Final'!$T$3:$T$1977,"&gt;="&amp;'SB35 Determination Data'!$F214,'5th Cycle APR Raw Data-Final'!$T$3:$T$1977,"&lt;"&amp;E214),SUMIFS('5th Cycle APR Raw Data-Final'!I$3:I$1977,'5th Cycle APR Raw Data-Final'!$A$3:$A$1977,'SB35 Determination Data'!$K214,'5th Cycle APR Raw Data-Final'!$T$3:$T$1977,"&gt;="&amp;'SB35 Determination Data'!$F214,'5th Cycle APR Raw Data-Final'!$T$3:$T$1977,"&lt;="&amp;G214))</f>
        <v>0</v>
      </c>
      <c r="P214" s="60">
        <f t="shared" si="8"/>
        <v>4</v>
      </c>
      <c r="Q214" s="31">
        <f t="shared" si="9"/>
        <v>0</v>
      </c>
      <c r="R214" s="61">
        <f t="shared" si="10"/>
        <v>4</v>
      </c>
      <c r="S214" s="61">
        <f t="shared" si="11"/>
        <v>0</v>
      </c>
      <c r="T214" s="60">
        <f>VLOOKUP(K214,'5th Cycle APR Raw Data-Final'!$A$3:$P$1977,10,FALSE)</f>
        <v>3</v>
      </c>
      <c r="U214" s="60">
        <f>IF(AN214&lt;1,SUMIFS('5th Cycle APR Raw Data-Final'!K$3:K$1977,'5th Cycle APR Raw Data-Final'!$A$3:$A$1977,'SB35 Determination Data'!$K214,'5th Cycle APR Raw Data-Final'!$T$3:$T$1977,"&gt;="&amp;'SB35 Determination Data'!$F214,'5th Cycle APR Raw Data-Final'!$T$3:$T$1977,"&lt;"&amp;E214),SUMIFS('5th Cycle APR Raw Data-Final'!K$3:K$1977,'5th Cycle APR Raw Data-Final'!$A$3:$A$1977,'SB35 Determination Data'!$K214,'5th Cycle APR Raw Data-Final'!$T$3:$T$1977,"&gt;="&amp;'SB35 Determination Data'!$F214,'5th Cycle APR Raw Data-Final'!$T$3:$T$1977,"&lt;="&amp;G214))</f>
        <v>0</v>
      </c>
      <c r="V214" s="60">
        <f>IF(AN214&lt;1,SUMIFS('5th Cycle APR Raw Data-Final'!L$3:L$1977,'5th Cycle APR Raw Data-Final'!$A$3:$A$1977,'SB35 Determination Data'!$K214,'5th Cycle APR Raw Data-Final'!$T$3:$T$1977,"&gt;="&amp;'SB35 Determination Data'!$F214,'5th Cycle APR Raw Data-Final'!$T$3:$T$1977,"&lt;"&amp;E214),SUMIFS('5th Cycle APR Raw Data-Final'!L$3:L$1977,'5th Cycle APR Raw Data-Final'!$A$3:$A$1977,'SB35 Determination Data'!$K214,'5th Cycle APR Raw Data-Final'!$T$3:$T$1977,"&gt;="&amp;'SB35 Determination Data'!$F214,'5th Cycle APR Raw Data-Final'!$T$3:$T$1977,"&lt;="&amp;G214))</f>
        <v>0</v>
      </c>
      <c r="W214" s="60">
        <f>IF(AN214&lt;1,SUMIFS('5th Cycle APR Raw Data-Final'!M$3:M$1977,'5th Cycle APR Raw Data-Final'!$A$3:$A$1977,'SB35 Determination Data'!$K214,'5th Cycle APR Raw Data-Final'!$T$3:$T$1977,"&gt;="&amp;'SB35 Determination Data'!$F214,'5th Cycle APR Raw Data-Final'!$T$3:$T$1977,"&lt;"&amp;E214),SUMIFS('5th Cycle APR Raw Data-Final'!M$3:M$1977,'5th Cycle APR Raw Data-Final'!$A$3:$A$1977,'SB35 Determination Data'!$K214,'5th Cycle APR Raw Data-Final'!$T$3:$T$1977,"&gt;="&amp;'SB35 Determination Data'!$F214,'5th Cycle APR Raw Data-Final'!$T$3:$T$1977,"&lt;="&amp;G214))</f>
        <v>0</v>
      </c>
      <c r="X214" s="60">
        <f t="shared" si="12"/>
        <v>3</v>
      </c>
      <c r="Y214" s="60">
        <f t="shared" si="13"/>
        <v>0</v>
      </c>
      <c r="Z214" s="60">
        <f t="shared" si="14"/>
        <v>3</v>
      </c>
      <c r="AA214" s="31">
        <f t="shared" si="15"/>
        <v>0</v>
      </c>
      <c r="AB214" s="31">
        <f t="shared" si="16"/>
        <v>0</v>
      </c>
      <c r="AC214" s="60">
        <f>VLOOKUP(K214,'5th Cycle APR Raw Data-Final'!$A$3:$P$1977,14,FALSE)</f>
        <v>4</v>
      </c>
      <c r="AD214" s="60">
        <f>IF(AN214&lt;1,SUMIFS('5th Cycle APR Raw Data-Final'!$O$3:$O$1977,'5th Cycle APR Raw Data-Final'!$A$3:$A$1977,'SB35 Determination Data'!$K214,'5th Cycle APR Raw Data-Final'!$T$3:$T$1977,"&gt;="&amp;'SB35 Determination Data'!$F214,'5th Cycle APR Raw Data-Final'!$T$3:$T$1977,"&lt;"&amp;E214),SUMIFS('5th Cycle APR Raw Data-Final'!$O$3:$O$1977,'5th Cycle APR Raw Data-Final'!$A$3:$A$1977,'SB35 Determination Data'!$K214,'5th Cycle APR Raw Data-Final'!$T$3:$T$1977,"&gt;="&amp;'SB35 Determination Data'!$F214,'5th Cycle APR Raw Data-Final'!$T$3:$T$1977,"&lt;="&amp;G214))</f>
        <v>29</v>
      </c>
      <c r="AE214" s="60">
        <f t="shared" si="17"/>
        <v>0</v>
      </c>
      <c r="AF214" s="31">
        <f t="shared" si="18"/>
        <v>7.25</v>
      </c>
      <c r="AG214" s="60">
        <f>VLOOKUP(K214,'5th Cycle APR Raw Data-Final'!$A$3:$P$1977,16,FALSE)</f>
        <v>8</v>
      </c>
      <c r="AH214" s="60">
        <f>IF(AN214&lt;1,SUMIFS('5th Cycle APR Raw Data-Final'!$Q$3:$Q$1977,'5th Cycle APR Raw Data-Final'!$A$3:$A$1977,'SB35 Determination Data'!$K214,'5th Cycle APR Raw Data-Final'!$T$3:$T$1977,"&gt;="&amp;'SB35 Determination Data'!$F214,'5th Cycle APR Raw Data-Final'!$T$3:$T$1977,"&lt;"&amp;E214),SUMIFS('5th Cycle APR Raw Data-Final'!$Q$3:$Q$1977,'5th Cycle APR Raw Data-Final'!$A$3:$A$1977,'SB35 Determination Data'!$K214,'5th Cycle APR Raw Data-Final'!$T$3:$T$1977,"&gt;="&amp;'SB35 Determination Data'!$F214,'5th Cycle APR Raw Data-Final'!$T$3:$T$1977,"&lt;="&amp;G214))</f>
        <v>18</v>
      </c>
      <c r="AI214" s="60">
        <f t="shared" si="19"/>
        <v>0</v>
      </c>
      <c r="AJ214" s="31">
        <f t="shared" si="20"/>
        <v>2.25</v>
      </c>
      <c r="AK214" s="60">
        <f>VLOOKUP(K214,'5th Cycle APR Raw Data-Final'!$A$3:$R$1977,18,FALSE)</f>
        <v>19</v>
      </c>
      <c r="AL214" s="60">
        <f>IF(AN214&lt;1,SUMIFS('5th Cycle APR Raw Data-Final'!$S$3:$S$1977,'5th Cycle APR Raw Data-Final'!$A$3:$A$1977,'SB35 Determination Data'!$K214,'5th Cycle APR Raw Data-Final'!$T$3:$T$1977,"&gt;="&amp;'SB35 Determination Data'!$F214,'5th Cycle APR Raw Data-Final'!$T$3:$T$1977,"&lt;"&amp;E214),SUMIFS('5th Cycle APR Raw Data-Final'!$S$3:$S$1977,'5th Cycle APR Raw Data-Final'!$A$3:$A$1977,'SB35 Determination Data'!$K214,'5th Cycle APR Raw Data-Final'!$T$3:$T$1977,"&gt;="&amp;'SB35 Determination Data'!$F214,'5th Cycle APR Raw Data-Final'!$T$3:$T$1977,"&lt;="&amp;G214))</f>
        <v>47</v>
      </c>
      <c r="AM214" s="60">
        <f t="shared" si="21"/>
        <v>7</v>
      </c>
      <c r="AN214" s="62">
        <f t="shared" si="22"/>
        <v>1</v>
      </c>
      <c r="AO214" s="9" t="str">
        <f t="shared" si="23"/>
        <v>NO</v>
      </c>
      <c r="AP214" s="9" t="str">
        <f t="shared" si="24"/>
        <v>YES</v>
      </c>
      <c r="AQ214" s="9" t="str">
        <f t="shared" si="25"/>
        <v>NO</v>
      </c>
      <c r="AR214" s="48" t="str">
        <f>VLOOKUP(K214,'2018Submitted'!$A$2:$C$540,3,FALSE)</f>
        <v>Successful</v>
      </c>
      <c r="AS214" s="9" t="str">
        <f t="shared" si="26"/>
        <v>NO</v>
      </c>
      <c r="AT214" s="9" t="str">
        <f t="shared" si="27"/>
        <v>YES</v>
      </c>
    </row>
    <row r="215" spans="1:46" ht="12.75" customHeight="1" x14ac:dyDescent="0.15">
      <c r="A215" s="9" t="s">
        <v>316</v>
      </c>
      <c r="B215" s="9" t="str">
        <f t="shared" si="0"/>
        <v>JURUPA VALLEY</v>
      </c>
      <c r="C215" s="31">
        <f t="shared" si="1"/>
        <v>0.625</v>
      </c>
      <c r="D215" s="45">
        <f t="shared" si="2"/>
        <v>8</v>
      </c>
      <c r="E215" s="46">
        <f t="shared" si="3"/>
        <v>2018</v>
      </c>
      <c r="F215" s="46">
        <f t="shared" si="4"/>
        <v>2014</v>
      </c>
      <c r="G215" s="46" t="str">
        <f t="shared" si="5"/>
        <v>2021</v>
      </c>
      <c r="H215" s="9" t="str">
        <f t="shared" si="6"/>
        <v>10/15/2013</v>
      </c>
      <c r="I215" s="9" t="str">
        <f t="shared" si="7"/>
        <v>10/15/2021</v>
      </c>
      <c r="J215" s="9" t="s">
        <v>144</v>
      </c>
      <c r="K215" s="49" t="s">
        <v>1071</v>
      </c>
      <c r="L215" s="60">
        <f>VLOOKUP(K215,'5th Cycle APR Raw Data-Final'!$A$3:$P$1977,6,FALSE)</f>
        <v>409</v>
      </c>
      <c r="M215" s="60">
        <f>IF(AN215&lt;1,SUMIFS('5th Cycle APR Raw Data-Final'!G$3:G$1977,'5th Cycle APR Raw Data-Final'!$A$3:$A$1977,'SB35 Determination Data'!$K215,'5th Cycle APR Raw Data-Final'!$T$3:$T$1977,"&gt;="&amp;'SB35 Determination Data'!$F215,'5th Cycle APR Raw Data-Final'!$T$3:$T$1977,"&lt;"&amp;E215),SUMIFS('5th Cycle APR Raw Data-Final'!G$3:G$1977,'5th Cycle APR Raw Data-Final'!$A$3:$A$1977,'SB35 Determination Data'!$K215,'5th Cycle APR Raw Data-Final'!$T$3:$T$1977,"&gt;="&amp;'SB35 Determination Data'!$F215,'5th Cycle APR Raw Data-Final'!$T$3:$T$1977,"&lt;="&amp;G215))</f>
        <v>0</v>
      </c>
      <c r="N215" s="60">
        <f>IF(AN215&lt;1,SUMIFS('5th Cycle APR Raw Data-Final'!H$3:H$1977,'5th Cycle APR Raw Data-Final'!$A$3:$A$1977,'SB35 Determination Data'!$K215,'5th Cycle APR Raw Data-Final'!$T$3:$T$1977,"&gt;="&amp;'SB35 Determination Data'!$F215,'5th Cycle APR Raw Data-Final'!$T$3:$T$1977,"&lt;"&amp;E215),SUMIFS('5th Cycle APR Raw Data-Final'!H$3:H$1977,'5th Cycle APR Raw Data-Final'!$A$3:$A$1977,'SB35 Determination Data'!$K215,'5th Cycle APR Raw Data-Final'!$T$3:$T$1977,"&gt;="&amp;'SB35 Determination Data'!$F215,'5th Cycle APR Raw Data-Final'!$T$3:$T$1977,"&lt;="&amp;G215))</f>
        <v>0</v>
      </c>
      <c r="O215" s="60">
        <f>IF(AN215&lt;1,SUMIFS('5th Cycle APR Raw Data-Final'!I$3:I$1977,'5th Cycle APR Raw Data-Final'!$A$3:$A$1977,'SB35 Determination Data'!$K215,'5th Cycle APR Raw Data-Final'!$T$3:$T$1977,"&gt;="&amp;'SB35 Determination Data'!$F215,'5th Cycle APR Raw Data-Final'!$T$3:$T$1977,"&lt;"&amp;E215),SUMIFS('5th Cycle APR Raw Data-Final'!I$3:I$1977,'5th Cycle APR Raw Data-Final'!$A$3:$A$1977,'SB35 Determination Data'!$K215,'5th Cycle APR Raw Data-Final'!$T$3:$T$1977,"&gt;="&amp;'SB35 Determination Data'!$F215,'5th Cycle APR Raw Data-Final'!$T$3:$T$1977,"&lt;="&amp;G215))</f>
        <v>0</v>
      </c>
      <c r="P215" s="60">
        <f t="shared" si="8"/>
        <v>409</v>
      </c>
      <c r="Q215" s="31">
        <f t="shared" si="9"/>
        <v>0</v>
      </c>
      <c r="R215" s="61">
        <f t="shared" si="10"/>
        <v>205</v>
      </c>
      <c r="S215" s="61">
        <f t="shared" si="11"/>
        <v>0</v>
      </c>
      <c r="T215" s="60">
        <f>VLOOKUP(K215,'5th Cycle APR Raw Data-Final'!$A$3:$P$1977,10,FALSE)</f>
        <v>275</v>
      </c>
      <c r="U215" s="60">
        <f>IF(AN215&lt;1,SUMIFS('5th Cycle APR Raw Data-Final'!K$3:K$1977,'5th Cycle APR Raw Data-Final'!$A$3:$A$1977,'SB35 Determination Data'!$K215,'5th Cycle APR Raw Data-Final'!$T$3:$T$1977,"&gt;="&amp;'SB35 Determination Data'!$F215,'5th Cycle APR Raw Data-Final'!$T$3:$T$1977,"&lt;"&amp;E215),SUMIFS('5th Cycle APR Raw Data-Final'!K$3:K$1977,'5th Cycle APR Raw Data-Final'!$A$3:$A$1977,'SB35 Determination Data'!$K215,'5th Cycle APR Raw Data-Final'!$T$3:$T$1977,"&gt;="&amp;'SB35 Determination Data'!$F215,'5th Cycle APR Raw Data-Final'!$T$3:$T$1977,"&lt;="&amp;G215))</f>
        <v>0</v>
      </c>
      <c r="V215" s="60">
        <f>IF(AN215&lt;1,SUMIFS('5th Cycle APR Raw Data-Final'!L$3:L$1977,'5th Cycle APR Raw Data-Final'!$A$3:$A$1977,'SB35 Determination Data'!$K215,'5th Cycle APR Raw Data-Final'!$T$3:$T$1977,"&gt;="&amp;'SB35 Determination Data'!$F215,'5th Cycle APR Raw Data-Final'!$T$3:$T$1977,"&lt;"&amp;E215),SUMIFS('5th Cycle APR Raw Data-Final'!L$3:L$1977,'5th Cycle APR Raw Data-Final'!$A$3:$A$1977,'SB35 Determination Data'!$K215,'5th Cycle APR Raw Data-Final'!$T$3:$T$1977,"&gt;="&amp;'SB35 Determination Data'!$F215,'5th Cycle APR Raw Data-Final'!$T$3:$T$1977,"&lt;="&amp;G215))</f>
        <v>0</v>
      </c>
      <c r="W215" s="60">
        <f>IF(AN215&lt;1,SUMIFS('5th Cycle APR Raw Data-Final'!M$3:M$1977,'5th Cycle APR Raw Data-Final'!$A$3:$A$1977,'SB35 Determination Data'!$K215,'5th Cycle APR Raw Data-Final'!$T$3:$T$1977,"&gt;="&amp;'SB35 Determination Data'!$F215,'5th Cycle APR Raw Data-Final'!$T$3:$T$1977,"&lt;"&amp;E215),SUMIFS('5th Cycle APR Raw Data-Final'!M$3:M$1977,'5th Cycle APR Raw Data-Final'!$A$3:$A$1977,'SB35 Determination Data'!$K215,'5th Cycle APR Raw Data-Final'!$T$3:$T$1977,"&gt;="&amp;'SB35 Determination Data'!$F215,'5th Cycle APR Raw Data-Final'!$T$3:$T$1977,"&lt;="&amp;G215))</f>
        <v>0</v>
      </c>
      <c r="X215" s="60">
        <f t="shared" si="12"/>
        <v>275</v>
      </c>
      <c r="Y215" s="60">
        <f t="shared" si="13"/>
        <v>0</v>
      </c>
      <c r="Z215" s="60">
        <f t="shared" si="14"/>
        <v>275</v>
      </c>
      <c r="AA215" s="31">
        <f t="shared" si="15"/>
        <v>0</v>
      </c>
      <c r="AB215" s="31">
        <f t="shared" si="16"/>
        <v>0</v>
      </c>
      <c r="AC215" s="60">
        <f>VLOOKUP(K215,'5th Cycle APR Raw Data-Final'!$A$3:$P$1977,14,FALSE)</f>
        <v>307</v>
      </c>
      <c r="AD215" s="60">
        <f>IF(AN215&lt;1,SUMIFS('5th Cycle APR Raw Data-Final'!$O$3:$O$1977,'5th Cycle APR Raw Data-Final'!$A$3:$A$1977,'SB35 Determination Data'!$K215,'5th Cycle APR Raw Data-Final'!$T$3:$T$1977,"&gt;="&amp;'SB35 Determination Data'!$F215,'5th Cycle APR Raw Data-Final'!$T$3:$T$1977,"&lt;"&amp;E215),SUMIFS('5th Cycle APR Raw Data-Final'!$O$3:$O$1977,'5th Cycle APR Raw Data-Final'!$A$3:$A$1977,'SB35 Determination Data'!$K215,'5th Cycle APR Raw Data-Final'!$T$3:$T$1977,"&gt;="&amp;'SB35 Determination Data'!$F215,'5th Cycle APR Raw Data-Final'!$T$3:$T$1977,"&lt;="&amp;G215))</f>
        <v>0</v>
      </c>
      <c r="AE215" s="60">
        <f t="shared" si="17"/>
        <v>307</v>
      </c>
      <c r="AF215" s="31">
        <f t="shared" si="18"/>
        <v>0</v>
      </c>
      <c r="AG215" s="60">
        <f>VLOOKUP(K215,'5th Cycle APR Raw Data-Final'!$A$3:$P$1977,16,FALSE)</f>
        <v>721</v>
      </c>
      <c r="AH215" s="60">
        <f>IF(AN215&lt;1,SUMIFS('5th Cycle APR Raw Data-Final'!$Q$3:$Q$1977,'5th Cycle APR Raw Data-Final'!$A$3:$A$1977,'SB35 Determination Data'!$K215,'5th Cycle APR Raw Data-Final'!$T$3:$T$1977,"&gt;="&amp;'SB35 Determination Data'!$F215,'5th Cycle APR Raw Data-Final'!$T$3:$T$1977,"&lt;"&amp;E215),SUMIFS('5th Cycle APR Raw Data-Final'!$Q$3:$Q$1977,'5th Cycle APR Raw Data-Final'!$A$3:$A$1977,'SB35 Determination Data'!$K215,'5th Cycle APR Raw Data-Final'!$T$3:$T$1977,"&gt;="&amp;'SB35 Determination Data'!$F215,'5th Cycle APR Raw Data-Final'!$T$3:$T$1977,"&lt;="&amp;G215))</f>
        <v>0</v>
      </c>
      <c r="AI215" s="60">
        <f t="shared" si="19"/>
        <v>721</v>
      </c>
      <c r="AJ215" s="31">
        <f t="shared" si="20"/>
        <v>0</v>
      </c>
      <c r="AK215" s="60">
        <f>VLOOKUP(K215,'5th Cycle APR Raw Data-Final'!$A$3:$R$1977,18,FALSE)</f>
        <v>1712</v>
      </c>
      <c r="AL215" s="60">
        <f>IF(AN215&lt;1,SUMIFS('5th Cycle APR Raw Data-Final'!$S$3:$S$1977,'5th Cycle APR Raw Data-Final'!$A$3:$A$1977,'SB35 Determination Data'!$K215,'5th Cycle APR Raw Data-Final'!$T$3:$T$1977,"&gt;="&amp;'SB35 Determination Data'!$F215,'5th Cycle APR Raw Data-Final'!$T$3:$T$1977,"&lt;"&amp;E215),SUMIFS('5th Cycle APR Raw Data-Final'!$S$3:$S$1977,'5th Cycle APR Raw Data-Final'!$A$3:$A$1977,'SB35 Determination Data'!$K215,'5th Cycle APR Raw Data-Final'!$T$3:$T$1977,"&gt;="&amp;'SB35 Determination Data'!$F215,'5th Cycle APR Raw Data-Final'!$T$3:$T$1977,"&lt;="&amp;G215))</f>
        <v>0</v>
      </c>
      <c r="AM215" s="60">
        <f t="shared" si="21"/>
        <v>1712</v>
      </c>
      <c r="AN215" s="62">
        <f t="shared" si="22"/>
        <v>0.5</v>
      </c>
      <c r="AO215" s="9" t="str">
        <f t="shared" si="23"/>
        <v>YES</v>
      </c>
      <c r="AP215" s="9" t="str">
        <f t="shared" si="24"/>
        <v>NO</v>
      </c>
      <c r="AQ215" s="9" t="str">
        <f t="shared" si="25"/>
        <v>NO</v>
      </c>
      <c r="AR215" s="48" t="str">
        <f>VLOOKUP(K215,'2018Submitted'!$A$2:$C$540,3,FALSE)</f>
        <v>Successful</v>
      </c>
      <c r="AS215" s="9" t="str">
        <f t="shared" si="26"/>
        <v>NO</v>
      </c>
      <c r="AT215" s="9" t="str">
        <f t="shared" si="27"/>
        <v>NO</v>
      </c>
    </row>
    <row r="216" spans="1:46" ht="12.75" customHeight="1" x14ac:dyDescent="0.15">
      <c r="A216" s="9" t="s">
        <v>127</v>
      </c>
      <c r="B216" s="9" t="str">
        <f t="shared" si="0"/>
        <v>KERMAN</v>
      </c>
      <c r="C216" s="31">
        <f t="shared" si="1"/>
        <v>0.375</v>
      </c>
      <c r="D216" s="45">
        <f t="shared" si="2"/>
        <v>8</v>
      </c>
      <c r="E216" s="46">
        <f t="shared" si="3"/>
        <v>2020</v>
      </c>
      <c r="F216" s="46">
        <f t="shared" si="4"/>
        <v>2016</v>
      </c>
      <c r="G216" s="46" t="str">
        <f t="shared" si="5"/>
        <v>2023</v>
      </c>
      <c r="H216" s="9" t="str">
        <f t="shared" si="6"/>
        <v>12/31/2015</v>
      </c>
      <c r="I216" s="9" t="str">
        <f t="shared" si="7"/>
        <v>12/31/2023</v>
      </c>
      <c r="J216" s="9" t="s">
        <v>128</v>
      </c>
      <c r="K216" s="49" t="s">
        <v>1074</v>
      </c>
      <c r="L216" s="60">
        <f>VLOOKUP(K216,'5th Cycle APR Raw Data-Final'!$A$3:$P$1977,6,FALSE)</f>
        <v>238</v>
      </c>
      <c r="M216" s="60">
        <f>IF(AN216&lt;1,SUMIFS('5th Cycle APR Raw Data-Final'!G$3:G$1977,'5th Cycle APR Raw Data-Final'!$A$3:$A$1977,'SB35 Determination Data'!$K216,'5th Cycle APR Raw Data-Final'!$T$3:$T$1977,"&gt;="&amp;'SB35 Determination Data'!$F216,'5th Cycle APR Raw Data-Final'!$T$3:$T$1977,"&lt;"&amp;E216),SUMIFS('5th Cycle APR Raw Data-Final'!G$3:G$1977,'5th Cycle APR Raw Data-Final'!$A$3:$A$1977,'SB35 Determination Data'!$K216,'5th Cycle APR Raw Data-Final'!$T$3:$T$1977,"&gt;="&amp;'SB35 Determination Data'!$F216,'5th Cycle APR Raw Data-Final'!$T$3:$T$1977,"&lt;="&amp;G216))</f>
        <v>0</v>
      </c>
      <c r="N216" s="60">
        <f>IF(AN216&lt;1,SUMIFS('5th Cycle APR Raw Data-Final'!H$3:H$1977,'5th Cycle APR Raw Data-Final'!$A$3:$A$1977,'SB35 Determination Data'!$K216,'5th Cycle APR Raw Data-Final'!$T$3:$T$1977,"&gt;="&amp;'SB35 Determination Data'!$F216,'5th Cycle APR Raw Data-Final'!$T$3:$T$1977,"&lt;"&amp;E216),SUMIFS('5th Cycle APR Raw Data-Final'!H$3:H$1977,'5th Cycle APR Raw Data-Final'!$A$3:$A$1977,'SB35 Determination Data'!$K216,'5th Cycle APR Raw Data-Final'!$T$3:$T$1977,"&gt;="&amp;'SB35 Determination Data'!$F216,'5th Cycle APR Raw Data-Final'!$T$3:$T$1977,"&lt;="&amp;G216))</f>
        <v>0</v>
      </c>
      <c r="O216" s="60">
        <f>IF(AN216&lt;1,SUMIFS('5th Cycle APR Raw Data-Final'!I$3:I$1977,'5th Cycle APR Raw Data-Final'!$A$3:$A$1977,'SB35 Determination Data'!$K216,'5th Cycle APR Raw Data-Final'!$T$3:$T$1977,"&gt;="&amp;'SB35 Determination Data'!$F216,'5th Cycle APR Raw Data-Final'!$T$3:$T$1977,"&lt;"&amp;E216),SUMIFS('5th Cycle APR Raw Data-Final'!I$3:I$1977,'5th Cycle APR Raw Data-Final'!$A$3:$A$1977,'SB35 Determination Data'!$K216,'5th Cycle APR Raw Data-Final'!$T$3:$T$1977,"&gt;="&amp;'SB35 Determination Data'!$F216,'5th Cycle APR Raw Data-Final'!$T$3:$T$1977,"&lt;="&amp;G216))</f>
        <v>0</v>
      </c>
      <c r="P216" s="60">
        <f t="shared" si="8"/>
        <v>238</v>
      </c>
      <c r="Q216" s="31">
        <f t="shared" si="9"/>
        <v>0</v>
      </c>
      <c r="R216" s="61">
        <f t="shared" si="10"/>
        <v>89</v>
      </c>
      <c r="S216" s="61">
        <f t="shared" si="11"/>
        <v>0</v>
      </c>
      <c r="T216" s="60">
        <f>VLOOKUP(K216,'5th Cycle APR Raw Data-Final'!$A$3:$P$1977,10,FALSE)</f>
        <v>211</v>
      </c>
      <c r="U216" s="60">
        <f>IF(AN216&lt;1,SUMIFS('5th Cycle APR Raw Data-Final'!K$3:K$1977,'5th Cycle APR Raw Data-Final'!$A$3:$A$1977,'SB35 Determination Data'!$K216,'5th Cycle APR Raw Data-Final'!$T$3:$T$1977,"&gt;="&amp;'SB35 Determination Data'!$F216,'5th Cycle APR Raw Data-Final'!$T$3:$T$1977,"&lt;"&amp;E216),SUMIFS('5th Cycle APR Raw Data-Final'!K$3:K$1977,'5th Cycle APR Raw Data-Final'!$A$3:$A$1977,'SB35 Determination Data'!$K216,'5th Cycle APR Raw Data-Final'!$T$3:$T$1977,"&gt;="&amp;'SB35 Determination Data'!$F216,'5th Cycle APR Raw Data-Final'!$T$3:$T$1977,"&lt;="&amp;G216))</f>
        <v>6</v>
      </c>
      <c r="V216" s="60">
        <f>IF(AN216&lt;1,SUMIFS('5th Cycle APR Raw Data-Final'!L$3:L$1977,'5th Cycle APR Raw Data-Final'!$A$3:$A$1977,'SB35 Determination Data'!$K216,'5th Cycle APR Raw Data-Final'!$T$3:$T$1977,"&gt;="&amp;'SB35 Determination Data'!$F216,'5th Cycle APR Raw Data-Final'!$T$3:$T$1977,"&lt;"&amp;E216),SUMIFS('5th Cycle APR Raw Data-Final'!L$3:L$1977,'5th Cycle APR Raw Data-Final'!$A$3:$A$1977,'SB35 Determination Data'!$K216,'5th Cycle APR Raw Data-Final'!$T$3:$T$1977,"&gt;="&amp;'SB35 Determination Data'!$F216,'5th Cycle APR Raw Data-Final'!$T$3:$T$1977,"&lt;="&amp;G216))</f>
        <v>5</v>
      </c>
      <c r="W216" s="60">
        <f>IF(AN216&lt;1,SUMIFS('5th Cycle APR Raw Data-Final'!M$3:M$1977,'5th Cycle APR Raw Data-Final'!$A$3:$A$1977,'SB35 Determination Data'!$K216,'5th Cycle APR Raw Data-Final'!$T$3:$T$1977,"&gt;="&amp;'SB35 Determination Data'!$F216,'5th Cycle APR Raw Data-Final'!$T$3:$T$1977,"&lt;"&amp;E216),SUMIFS('5th Cycle APR Raw Data-Final'!M$3:M$1977,'5th Cycle APR Raw Data-Final'!$A$3:$A$1977,'SB35 Determination Data'!$K216,'5th Cycle APR Raw Data-Final'!$T$3:$T$1977,"&gt;="&amp;'SB35 Determination Data'!$F216,'5th Cycle APR Raw Data-Final'!$T$3:$T$1977,"&lt;="&amp;G216))</f>
        <v>1</v>
      </c>
      <c r="X216" s="60">
        <f t="shared" si="12"/>
        <v>205</v>
      </c>
      <c r="Y216" s="60">
        <f t="shared" si="13"/>
        <v>6</v>
      </c>
      <c r="Z216" s="60">
        <f t="shared" si="14"/>
        <v>205</v>
      </c>
      <c r="AA216" s="31">
        <f t="shared" si="15"/>
        <v>2.843601895734597E-2</v>
      </c>
      <c r="AB216" s="31">
        <f t="shared" si="16"/>
        <v>2.843601895734597E-2</v>
      </c>
      <c r="AC216" s="60">
        <f>VLOOKUP(K216,'5th Cycle APR Raw Data-Final'!$A$3:$P$1977,14,FALSE)</f>
        <v>202</v>
      </c>
      <c r="AD216" s="60">
        <f>IF(AN216&lt;1,SUMIFS('5th Cycle APR Raw Data-Final'!$O$3:$O$1977,'5th Cycle APR Raw Data-Final'!$A$3:$A$1977,'SB35 Determination Data'!$K216,'5th Cycle APR Raw Data-Final'!$T$3:$T$1977,"&gt;="&amp;'SB35 Determination Data'!$F216,'5th Cycle APR Raw Data-Final'!$T$3:$T$1977,"&lt;"&amp;E216),SUMIFS('5th Cycle APR Raw Data-Final'!$O$3:$O$1977,'5th Cycle APR Raw Data-Final'!$A$3:$A$1977,'SB35 Determination Data'!$K216,'5th Cycle APR Raw Data-Final'!$T$3:$T$1977,"&gt;="&amp;'SB35 Determination Data'!$F216,'5th Cycle APR Raw Data-Final'!$T$3:$T$1977,"&lt;="&amp;G216))</f>
        <v>71</v>
      </c>
      <c r="AE216" s="60">
        <f t="shared" si="17"/>
        <v>131</v>
      </c>
      <c r="AF216" s="31">
        <f t="shared" si="18"/>
        <v>0.35148514851485146</v>
      </c>
      <c r="AG216" s="60">
        <f>VLOOKUP(K216,'5th Cycle APR Raw Data-Final'!$A$3:$P$1977,16,FALSE)</f>
        <v>258</v>
      </c>
      <c r="AH216" s="60">
        <f>IF(AN216&lt;1,SUMIFS('5th Cycle APR Raw Data-Final'!$Q$3:$Q$1977,'5th Cycle APR Raw Data-Final'!$A$3:$A$1977,'SB35 Determination Data'!$K216,'5th Cycle APR Raw Data-Final'!$T$3:$T$1977,"&gt;="&amp;'SB35 Determination Data'!$F216,'5th Cycle APR Raw Data-Final'!$T$3:$T$1977,"&lt;"&amp;E216),SUMIFS('5th Cycle APR Raw Data-Final'!$Q$3:$Q$1977,'5th Cycle APR Raw Data-Final'!$A$3:$A$1977,'SB35 Determination Data'!$K216,'5th Cycle APR Raw Data-Final'!$T$3:$T$1977,"&gt;="&amp;'SB35 Determination Data'!$F216,'5th Cycle APR Raw Data-Final'!$T$3:$T$1977,"&lt;="&amp;G216))</f>
        <v>67</v>
      </c>
      <c r="AI216" s="60">
        <f t="shared" si="19"/>
        <v>191</v>
      </c>
      <c r="AJ216" s="31">
        <f t="shared" si="20"/>
        <v>0.25968992248062017</v>
      </c>
      <c r="AK216" s="60">
        <f>VLOOKUP(K216,'5th Cycle APR Raw Data-Final'!$A$3:$R$1977,18,FALSE)</f>
        <v>909</v>
      </c>
      <c r="AL216" s="60">
        <f>IF(AN216&lt;1,SUMIFS('5th Cycle APR Raw Data-Final'!$S$3:$S$1977,'5th Cycle APR Raw Data-Final'!$A$3:$A$1977,'SB35 Determination Data'!$K216,'5th Cycle APR Raw Data-Final'!$T$3:$T$1977,"&gt;="&amp;'SB35 Determination Data'!$F216,'5th Cycle APR Raw Data-Final'!$T$3:$T$1977,"&lt;"&amp;E216),SUMIFS('5th Cycle APR Raw Data-Final'!$S$3:$S$1977,'5th Cycle APR Raw Data-Final'!$A$3:$A$1977,'SB35 Determination Data'!$K216,'5th Cycle APR Raw Data-Final'!$T$3:$T$1977,"&gt;="&amp;'SB35 Determination Data'!$F216,'5th Cycle APR Raw Data-Final'!$T$3:$T$1977,"&lt;="&amp;G216))</f>
        <v>144</v>
      </c>
      <c r="AM216" s="60">
        <f t="shared" si="21"/>
        <v>765</v>
      </c>
      <c r="AN216" s="62">
        <f t="shared" si="22"/>
        <v>0.375</v>
      </c>
      <c r="AO216" s="9" t="str">
        <f t="shared" si="23"/>
        <v>YES</v>
      </c>
      <c r="AP216" s="9" t="str">
        <f t="shared" si="24"/>
        <v>NO</v>
      </c>
      <c r="AQ216" s="9" t="str">
        <f t="shared" si="25"/>
        <v>NO</v>
      </c>
      <c r="AR216" s="48" t="str">
        <f>VLOOKUP(K216,'2018Submitted'!$A$2:$C$540,3,FALSE)</f>
        <v>Successful</v>
      </c>
      <c r="AS216" s="9" t="str">
        <f t="shared" si="26"/>
        <v>NO</v>
      </c>
      <c r="AT216" s="9" t="str">
        <f t="shared" si="27"/>
        <v>NO</v>
      </c>
    </row>
    <row r="217" spans="1:46" ht="12.75" customHeight="1" x14ac:dyDescent="0.15">
      <c r="A217" s="9" t="s">
        <v>154</v>
      </c>
      <c r="B217" s="9" t="str">
        <f t="shared" si="0"/>
        <v>KERN COUNTY</v>
      </c>
      <c r="C217" s="31">
        <f t="shared" si="1"/>
        <v>0.375</v>
      </c>
      <c r="D217" s="45">
        <f t="shared" si="2"/>
        <v>8</v>
      </c>
      <c r="E217" s="46">
        <f t="shared" si="3"/>
        <v>2020</v>
      </c>
      <c r="F217" s="46">
        <f t="shared" si="4"/>
        <v>2016</v>
      </c>
      <c r="G217" s="46" t="str">
        <f t="shared" si="5"/>
        <v>2023</v>
      </c>
      <c r="H217" s="9" t="str">
        <f t="shared" si="6"/>
        <v>12/31/2015</v>
      </c>
      <c r="I217" s="9" t="str">
        <f t="shared" si="7"/>
        <v>12/31/2023</v>
      </c>
      <c r="J217" s="9" t="s">
        <v>128</v>
      </c>
      <c r="K217" s="49" t="s">
        <v>158</v>
      </c>
      <c r="L217" s="60">
        <f>VLOOKUP(K217,'5th Cycle APR Raw Data-Final'!$A$3:$P$1977,6,FALSE)</f>
        <v>4888</v>
      </c>
      <c r="M217" s="60">
        <f>IF(AN217&lt;1,SUMIFS('5th Cycle APR Raw Data-Final'!G$3:G$1977,'5th Cycle APR Raw Data-Final'!$A$3:$A$1977,'SB35 Determination Data'!$K217,'5th Cycle APR Raw Data-Final'!$T$3:$T$1977,"&gt;="&amp;'SB35 Determination Data'!$F217,'5th Cycle APR Raw Data-Final'!$T$3:$T$1977,"&lt;"&amp;E217),SUMIFS('5th Cycle APR Raw Data-Final'!G$3:G$1977,'5th Cycle APR Raw Data-Final'!$A$3:$A$1977,'SB35 Determination Data'!$K217,'5th Cycle APR Raw Data-Final'!$T$3:$T$1977,"&gt;="&amp;'SB35 Determination Data'!$F217,'5th Cycle APR Raw Data-Final'!$T$3:$T$1977,"&lt;="&amp;G217))</f>
        <v>103</v>
      </c>
      <c r="N217" s="60">
        <f>IF(AN217&lt;1,SUMIFS('5th Cycle APR Raw Data-Final'!H$3:H$1977,'5th Cycle APR Raw Data-Final'!$A$3:$A$1977,'SB35 Determination Data'!$K217,'5th Cycle APR Raw Data-Final'!$T$3:$T$1977,"&gt;="&amp;'SB35 Determination Data'!$F217,'5th Cycle APR Raw Data-Final'!$T$3:$T$1977,"&lt;"&amp;E217),SUMIFS('5th Cycle APR Raw Data-Final'!H$3:H$1977,'5th Cycle APR Raw Data-Final'!$A$3:$A$1977,'SB35 Determination Data'!$K217,'5th Cycle APR Raw Data-Final'!$T$3:$T$1977,"&gt;="&amp;'SB35 Determination Data'!$F217,'5th Cycle APR Raw Data-Final'!$T$3:$T$1977,"&lt;="&amp;G217))</f>
        <v>103</v>
      </c>
      <c r="O217" s="60">
        <f>IF(AN217&lt;1,SUMIFS('5th Cycle APR Raw Data-Final'!I$3:I$1977,'5th Cycle APR Raw Data-Final'!$A$3:$A$1977,'SB35 Determination Data'!$K217,'5th Cycle APR Raw Data-Final'!$T$3:$T$1977,"&gt;="&amp;'SB35 Determination Data'!$F217,'5th Cycle APR Raw Data-Final'!$T$3:$T$1977,"&lt;"&amp;E217),SUMIFS('5th Cycle APR Raw Data-Final'!I$3:I$1977,'5th Cycle APR Raw Data-Final'!$A$3:$A$1977,'SB35 Determination Data'!$K217,'5th Cycle APR Raw Data-Final'!$T$3:$T$1977,"&gt;="&amp;'SB35 Determination Data'!$F217,'5th Cycle APR Raw Data-Final'!$T$3:$T$1977,"&lt;="&amp;G217))</f>
        <v>0</v>
      </c>
      <c r="P217" s="60">
        <f t="shared" si="8"/>
        <v>4785</v>
      </c>
      <c r="Q217" s="31">
        <f t="shared" si="9"/>
        <v>2.1072013093289689E-2</v>
      </c>
      <c r="R217" s="61">
        <f t="shared" si="10"/>
        <v>1833</v>
      </c>
      <c r="S217" s="61">
        <f t="shared" si="11"/>
        <v>0</v>
      </c>
      <c r="T217" s="60">
        <f>VLOOKUP(K217,'5th Cycle APR Raw Data-Final'!$A$3:$P$1977,10,FALSE)</f>
        <v>3107</v>
      </c>
      <c r="U217" s="60">
        <f>IF(AN217&lt;1,SUMIFS('5th Cycle APR Raw Data-Final'!K$3:K$1977,'5th Cycle APR Raw Data-Final'!$A$3:$A$1977,'SB35 Determination Data'!$K217,'5th Cycle APR Raw Data-Final'!$T$3:$T$1977,"&gt;="&amp;'SB35 Determination Data'!$F217,'5th Cycle APR Raw Data-Final'!$T$3:$T$1977,"&lt;"&amp;E217),SUMIFS('5th Cycle APR Raw Data-Final'!K$3:K$1977,'5th Cycle APR Raw Data-Final'!$A$3:$A$1977,'SB35 Determination Data'!$K217,'5th Cycle APR Raw Data-Final'!$T$3:$T$1977,"&gt;="&amp;'SB35 Determination Data'!$F217,'5th Cycle APR Raw Data-Final'!$T$3:$T$1977,"&lt;="&amp;G217))</f>
        <v>57</v>
      </c>
      <c r="V217" s="60">
        <f>IF(AN217&lt;1,SUMIFS('5th Cycle APR Raw Data-Final'!L$3:L$1977,'5th Cycle APR Raw Data-Final'!$A$3:$A$1977,'SB35 Determination Data'!$K217,'5th Cycle APR Raw Data-Final'!$T$3:$T$1977,"&gt;="&amp;'SB35 Determination Data'!$F217,'5th Cycle APR Raw Data-Final'!$T$3:$T$1977,"&lt;"&amp;E217),SUMIFS('5th Cycle APR Raw Data-Final'!L$3:L$1977,'5th Cycle APR Raw Data-Final'!$A$3:$A$1977,'SB35 Determination Data'!$K217,'5th Cycle APR Raw Data-Final'!$T$3:$T$1977,"&gt;="&amp;'SB35 Determination Data'!$F217,'5th Cycle APR Raw Data-Final'!$T$3:$T$1977,"&lt;="&amp;G217))</f>
        <v>57</v>
      </c>
      <c r="W217" s="60">
        <f>IF(AN217&lt;1,SUMIFS('5th Cycle APR Raw Data-Final'!M$3:M$1977,'5th Cycle APR Raw Data-Final'!$A$3:$A$1977,'SB35 Determination Data'!$K217,'5th Cycle APR Raw Data-Final'!$T$3:$T$1977,"&gt;="&amp;'SB35 Determination Data'!$F217,'5th Cycle APR Raw Data-Final'!$T$3:$T$1977,"&lt;"&amp;E217),SUMIFS('5th Cycle APR Raw Data-Final'!M$3:M$1977,'5th Cycle APR Raw Data-Final'!$A$3:$A$1977,'SB35 Determination Data'!$K217,'5th Cycle APR Raw Data-Final'!$T$3:$T$1977,"&gt;="&amp;'SB35 Determination Data'!$F217,'5th Cycle APR Raw Data-Final'!$T$3:$T$1977,"&lt;="&amp;G217))</f>
        <v>0</v>
      </c>
      <c r="X217" s="60">
        <f t="shared" si="12"/>
        <v>3050</v>
      </c>
      <c r="Y217" s="60">
        <f t="shared" si="13"/>
        <v>57</v>
      </c>
      <c r="Z217" s="60">
        <f t="shared" si="14"/>
        <v>3050</v>
      </c>
      <c r="AA217" s="31">
        <f t="shared" si="15"/>
        <v>1.8345671065336338E-2</v>
      </c>
      <c r="AB217" s="31">
        <f t="shared" si="16"/>
        <v>1.8345671065336338E-2</v>
      </c>
      <c r="AC217" s="60">
        <f>VLOOKUP(K217,'5th Cycle APR Raw Data-Final'!$A$3:$P$1977,14,FALSE)</f>
        <v>3126</v>
      </c>
      <c r="AD217" s="60">
        <f>IF(AN217&lt;1,SUMIFS('5th Cycle APR Raw Data-Final'!$O$3:$O$1977,'5th Cycle APR Raw Data-Final'!$A$3:$A$1977,'SB35 Determination Data'!$K217,'5th Cycle APR Raw Data-Final'!$T$3:$T$1977,"&gt;="&amp;'SB35 Determination Data'!$F217,'5th Cycle APR Raw Data-Final'!$T$3:$T$1977,"&lt;"&amp;E217),SUMIFS('5th Cycle APR Raw Data-Final'!$O$3:$O$1977,'5th Cycle APR Raw Data-Final'!$A$3:$A$1977,'SB35 Determination Data'!$K217,'5th Cycle APR Raw Data-Final'!$T$3:$T$1977,"&gt;="&amp;'SB35 Determination Data'!$F217,'5th Cycle APR Raw Data-Final'!$T$3:$T$1977,"&lt;="&amp;G217))</f>
        <v>0</v>
      </c>
      <c r="AE217" s="60">
        <f t="shared" si="17"/>
        <v>3126</v>
      </c>
      <c r="AF217" s="31">
        <f t="shared" si="18"/>
        <v>0</v>
      </c>
      <c r="AG217" s="60">
        <f>VLOOKUP(K217,'5th Cycle APR Raw Data-Final'!$A$3:$P$1977,16,FALSE)</f>
        <v>10462</v>
      </c>
      <c r="AH217" s="60">
        <f>IF(AN217&lt;1,SUMIFS('5th Cycle APR Raw Data-Final'!$Q$3:$Q$1977,'5th Cycle APR Raw Data-Final'!$A$3:$A$1977,'SB35 Determination Data'!$K217,'5th Cycle APR Raw Data-Final'!$T$3:$T$1977,"&gt;="&amp;'SB35 Determination Data'!$F217,'5th Cycle APR Raw Data-Final'!$T$3:$T$1977,"&lt;"&amp;E217),SUMIFS('5th Cycle APR Raw Data-Final'!$Q$3:$Q$1977,'5th Cycle APR Raw Data-Final'!$A$3:$A$1977,'SB35 Determination Data'!$K217,'5th Cycle APR Raw Data-Final'!$T$3:$T$1977,"&gt;="&amp;'SB35 Determination Data'!$F217,'5th Cycle APR Raw Data-Final'!$T$3:$T$1977,"&lt;="&amp;G217))</f>
        <v>3</v>
      </c>
      <c r="AI217" s="60">
        <f t="shared" si="19"/>
        <v>10459</v>
      </c>
      <c r="AJ217" s="31">
        <f t="shared" si="20"/>
        <v>2.8675205505639459E-4</v>
      </c>
      <c r="AK217" s="60">
        <f>VLOOKUP(K217,'5th Cycle APR Raw Data-Final'!$A$3:$R$1977,18,FALSE)</f>
        <v>21583</v>
      </c>
      <c r="AL217" s="60">
        <f>IF(AN217&lt;1,SUMIFS('5th Cycle APR Raw Data-Final'!$S$3:$S$1977,'5th Cycle APR Raw Data-Final'!$A$3:$A$1977,'SB35 Determination Data'!$K217,'5th Cycle APR Raw Data-Final'!$T$3:$T$1977,"&gt;="&amp;'SB35 Determination Data'!$F217,'5th Cycle APR Raw Data-Final'!$T$3:$T$1977,"&lt;"&amp;E217),SUMIFS('5th Cycle APR Raw Data-Final'!$S$3:$S$1977,'5th Cycle APR Raw Data-Final'!$A$3:$A$1977,'SB35 Determination Data'!$K217,'5th Cycle APR Raw Data-Final'!$T$3:$T$1977,"&gt;="&amp;'SB35 Determination Data'!$F217,'5th Cycle APR Raw Data-Final'!$T$3:$T$1977,"&lt;="&amp;G217))</f>
        <v>163</v>
      </c>
      <c r="AM217" s="60">
        <f t="shared" si="21"/>
        <v>21420</v>
      </c>
      <c r="AN217" s="62">
        <f t="shared" si="22"/>
        <v>0.375</v>
      </c>
      <c r="AO217" s="9" t="str">
        <f t="shared" si="23"/>
        <v>YES</v>
      </c>
      <c r="AP217" s="9" t="str">
        <f t="shared" si="24"/>
        <v>NO</v>
      </c>
      <c r="AQ217" s="9" t="str">
        <f t="shared" si="25"/>
        <v>NO</v>
      </c>
      <c r="AR217" s="48" t="str">
        <f>VLOOKUP(K217,'2018Submitted'!$A$2:$C$540,3,FALSE)</f>
        <v>Successful</v>
      </c>
      <c r="AS217" s="9" t="str">
        <f t="shared" si="26"/>
        <v>NO</v>
      </c>
      <c r="AT217" s="9" t="str">
        <f t="shared" si="27"/>
        <v>NO</v>
      </c>
    </row>
    <row r="218" spans="1:46" ht="12.75" customHeight="1" x14ac:dyDescent="0.15">
      <c r="A218" s="9" t="s">
        <v>257</v>
      </c>
      <c r="B218" s="9" t="str">
        <f t="shared" si="0"/>
        <v>KING CITY</v>
      </c>
      <c r="C218" s="31">
        <f t="shared" si="1"/>
        <v>0.375</v>
      </c>
      <c r="D218" s="45">
        <f t="shared" si="2"/>
        <v>8</v>
      </c>
      <c r="E218" s="46">
        <f t="shared" si="3"/>
        <v>2020</v>
      </c>
      <c r="F218" s="46">
        <f t="shared" si="4"/>
        <v>2016</v>
      </c>
      <c r="G218" s="46" t="str">
        <f t="shared" si="5"/>
        <v>2023</v>
      </c>
      <c r="H218" s="9" t="str">
        <f t="shared" si="6"/>
        <v>12/31/2015</v>
      </c>
      <c r="I218" s="9" t="str">
        <f t="shared" si="7"/>
        <v>12/31/2023</v>
      </c>
      <c r="J218" s="9" t="s">
        <v>128</v>
      </c>
      <c r="K218" s="49" t="s">
        <v>258</v>
      </c>
      <c r="L218" s="60">
        <f>VLOOKUP(K218,'5th Cycle APR Raw Data-Final'!$A$3:$P$1977,6,FALSE)</f>
        <v>43</v>
      </c>
      <c r="M218" s="60">
        <f>IF(AN218&lt;1,SUMIFS('5th Cycle APR Raw Data-Final'!G$3:G$1977,'5th Cycle APR Raw Data-Final'!$A$3:$A$1977,'SB35 Determination Data'!$K218,'5th Cycle APR Raw Data-Final'!$T$3:$T$1977,"&gt;="&amp;'SB35 Determination Data'!$F218,'5th Cycle APR Raw Data-Final'!$T$3:$T$1977,"&lt;"&amp;E218),SUMIFS('5th Cycle APR Raw Data-Final'!G$3:G$1977,'5th Cycle APR Raw Data-Final'!$A$3:$A$1977,'SB35 Determination Data'!$K218,'5th Cycle APR Raw Data-Final'!$T$3:$T$1977,"&gt;="&amp;'SB35 Determination Data'!$F218,'5th Cycle APR Raw Data-Final'!$T$3:$T$1977,"&lt;="&amp;G218))</f>
        <v>0</v>
      </c>
      <c r="N218" s="60">
        <f>IF(AN218&lt;1,SUMIFS('5th Cycle APR Raw Data-Final'!H$3:H$1977,'5th Cycle APR Raw Data-Final'!$A$3:$A$1977,'SB35 Determination Data'!$K218,'5th Cycle APR Raw Data-Final'!$T$3:$T$1977,"&gt;="&amp;'SB35 Determination Data'!$F218,'5th Cycle APR Raw Data-Final'!$T$3:$T$1977,"&lt;"&amp;E218),SUMIFS('5th Cycle APR Raw Data-Final'!H$3:H$1977,'5th Cycle APR Raw Data-Final'!$A$3:$A$1977,'SB35 Determination Data'!$K218,'5th Cycle APR Raw Data-Final'!$T$3:$T$1977,"&gt;="&amp;'SB35 Determination Data'!$F218,'5th Cycle APR Raw Data-Final'!$T$3:$T$1977,"&lt;="&amp;G218))</f>
        <v>0</v>
      </c>
      <c r="O218" s="60">
        <f>IF(AN218&lt;1,SUMIFS('5th Cycle APR Raw Data-Final'!I$3:I$1977,'5th Cycle APR Raw Data-Final'!$A$3:$A$1977,'SB35 Determination Data'!$K218,'5th Cycle APR Raw Data-Final'!$T$3:$T$1977,"&gt;="&amp;'SB35 Determination Data'!$F218,'5th Cycle APR Raw Data-Final'!$T$3:$T$1977,"&lt;"&amp;E218),SUMIFS('5th Cycle APR Raw Data-Final'!I$3:I$1977,'5th Cycle APR Raw Data-Final'!$A$3:$A$1977,'SB35 Determination Data'!$K218,'5th Cycle APR Raw Data-Final'!$T$3:$T$1977,"&gt;="&amp;'SB35 Determination Data'!$F218,'5th Cycle APR Raw Data-Final'!$T$3:$T$1977,"&lt;="&amp;G218))</f>
        <v>0</v>
      </c>
      <c r="P218" s="60">
        <f t="shared" si="8"/>
        <v>43</v>
      </c>
      <c r="Q218" s="31">
        <f t="shared" si="9"/>
        <v>0</v>
      </c>
      <c r="R218" s="61">
        <f t="shared" si="10"/>
        <v>16</v>
      </c>
      <c r="S218" s="61">
        <f t="shared" si="11"/>
        <v>0</v>
      </c>
      <c r="T218" s="60">
        <f>VLOOKUP(K218,'5th Cycle APR Raw Data-Final'!$A$3:$P$1977,10,FALSE)</f>
        <v>28</v>
      </c>
      <c r="U218" s="60">
        <f>IF(AN218&lt;1,SUMIFS('5th Cycle APR Raw Data-Final'!K$3:K$1977,'5th Cycle APR Raw Data-Final'!$A$3:$A$1977,'SB35 Determination Data'!$K218,'5th Cycle APR Raw Data-Final'!$T$3:$T$1977,"&gt;="&amp;'SB35 Determination Data'!$F218,'5th Cycle APR Raw Data-Final'!$T$3:$T$1977,"&lt;"&amp;E218),SUMIFS('5th Cycle APR Raw Data-Final'!K$3:K$1977,'5th Cycle APR Raw Data-Final'!$A$3:$A$1977,'SB35 Determination Data'!$K218,'5th Cycle APR Raw Data-Final'!$T$3:$T$1977,"&gt;="&amp;'SB35 Determination Data'!$F218,'5th Cycle APR Raw Data-Final'!$T$3:$T$1977,"&lt;="&amp;G218))</f>
        <v>6</v>
      </c>
      <c r="V218" s="60">
        <f>IF(AN218&lt;1,SUMIFS('5th Cycle APR Raw Data-Final'!L$3:L$1977,'5th Cycle APR Raw Data-Final'!$A$3:$A$1977,'SB35 Determination Data'!$K218,'5th Cycle APR Raw Data-Final'!$T$3:$T$1977,"&gt;="&amp;'SB35 Determination Data'!$F218,'5th Cycle APR Raw Data-Final'!$T$3:$T$1977,"&lt;"&amp;E218),SUMIFS('5th Cycle APR Raw Data-Final'!L$3:L$1977,'5th Cycle APR Raw Data-Final'!$A$3:$A$1977,'SB35 Determination Data'!$K218,'5th Cycle APR Raw Data-Final'!$T$3:$T$1977,"&gt;="&amp;'SB35 Determination Data'!$F218,'5th Cycle APR Raw Data-Final'!$T$3:$T$1977,"&lt;="&amp;G218))</f>
        <v>6</v>
      </c>
      <c r="W218" s="60">
        <f>IF(AN218&lt;1,SUMIFS('5th Cycle APR Raw Data-Final'!M$3:M$1977,'5th Cycle APR Raw Data-Final'!$A$3:$A$1977,'SB35 Determination Data'!$K218,'5th Cycle APR Raw Data-Final'!$T$3:$T$1977,"&gt;="&amp;'SB35 Determination Data'!$F218,'5th Cycle APR Raw Data-Final'!$T$3:$T$1977,"&lt;"&amp;E218),SUMIFS('5th Cycle APR Raw Data-Final'!M$3:M$1977,'5th Cycle APR Raw Data-Final'!$A$3:$A$1977,'SB35 Determination Data'!$K218,'5th Cycle APR Raw Data-Final'!$T$3:$T$1977,"&gt;="&amp;'SB35 Determination Data'!$F218,'5th Cycle APR Raw Data-Final'!$T$3:$T$1977,"&lt;="&amp;G218))</f>
        <v>0</v>
      </c>
      <c r="X218" s="60">
        <f t="shared" si="12"/>
        <v>22</v>
      </c>
      <c r="Y218" s="60">
        <f t="shared" si="13"/>
        <v>6</v>
      </c>
      <c r="Z218" s="60">
        <f t="shared" si="14"/>
        <v>22</v>
      </c>
      <c r="AA218" s="31">
        <f t="shared" si="15"/>
        <v>0.21428571428571427</v>
      </c>
      <c r="AB218" s="31">
        <f t="shared" si="16"/>
        <v>0.21428571428571427</v>
      </c>
      <c r="AC218" s="60">
        <f>VLOOKUP(K218,'5th Cycle APR Raw Data-Final'!$A$3:$P$1977,14,FALSE)</f>
        <v>33</v>
      </c>
      <c r="AD218" s="60">
        <f>IF(AN218&lt;1,SUMIFS('5th Cycle APR Raw Data-Final'!$O$3:$O$1977,'5th Cycle APR Raw Data-Final'!$A$3:$A$1977,'SB35 Determination Data'!$K218,'5th Cycle APR Raw Data-Final'!$T$3:$T$1977,"&gt;="&amp;'SB35 Determination Data'!$F218,'5th Cycle APR Raw Data-Final'!$T$3:$T$1977,"&lt;"&amp;E218),SUMIFS('5th Cycle APR Raw Data-Final'!$O$3:$O$1977,'5th Cycle APR Raw Data-Final'!$A$3:$A$1977,'SB35 Determination Data'!$K218,'5th Cycle APR Raw Data-Final'!$T$3:$T$1977,"&gt;="&amp;'SB35 Determination Data'!$F218,'5th Cycle APR Raw Data-Final'!$T$3:$T$1977,"&lt;="&amp;G218))</f>
        <v>6</v>
      </c>
      <c r="AE218" s="60">
        <f t="shared" si="17"/>
        <v>27</v>
      </c>
      <c r="AF218" s="31">
        <f t="shared" si="18"/>
        <v>0.18181818181818182</v>
      </c>
      <c r="AG218" s="60">
        <f>VLOOKUP(K218,'5th Cycle APR Raw Data-Final'!$A$3:$P$1977,16,FALSE)</f>
        <v>76</v>
      </c>
      <c r="AH218" s="60">
        <f>IF(AN218&lt;1,SUMIFS('5th Cycle APR Raw Data-Final'!$Q$3:$Q$1977,'5th Cycle APR Raw Data-Final'!$A$3:$A$1977,'SB35 Determination Data'!$K218,'5th Cycle APR Raw Data-Final'!$T$3:$T$1977,"&gt;="&amp;'SB35 Determination Data'!$F218,'5th Cycle APR Raw Data-Final'!$T$3:$T$1977,"&lt;"&amp;E218),SUMIFS('5th Cycle APR Raw Data-Final'!$Q$3:$Q$1977,'5th Cycle APR Raw Data-Final'!$A$3:$A$1977,'SB35 Determination Data'!$K218,'5th Cycle APR Raw Data-Final'!$T$3:$T$1977,"&gt;="&amp;'SB35 Determination Data'!$F218,'5th Cycle APR Raw Data-Final'!$T$3:$T$1977,"&lt;="&amp;G218))</f>
        <v>126</v>
      </c>
      <c r="AI218" s="60">
        <f t="shared" si="19"/>
        <v>0</v>
      </c>
      <c r="AJ218" s="31">
        <f t="shared" si="20"/>
        <v>1.6578947368421053</v>
      </c>
      <c r="AK218" s="60">
        <f>VLOOKUP(K218,'5th Cycle APR Raw Data-Final'!$A$3:$R$1977,18,FALSE)</f>
        <v>180</v>
      </c>
      <c r="AL218" s="60">
        <f>IF(AN218&lt;1,SUMIFS('5th Cycle APR Raw Data-Final'!$S$3:$S$1977,'5th Cycle APR Raw Data-Final'!$A$3:$A$1977,'SB35 Determination Data'!$K218,'5th Cycle APR Raw Data-Final'!$T$3:$T$1977,"&gt;="&amp;'SB35 Determination Data'!$F218,'5th Cycle APR Raw Data-Final'!$T$3:$T$1977,"&lt;"&amp;E218),SUMIFS('5th Cycle APR Raw Data-Final'!$S$3:$S$1977,'5th Cycle APR Raw Data-Final'!$A$3:$A$1977,'SB35 Determination Data'!$K218,'5th Cycle APR Raw Data-Final'!$T$3:$T$1977,"&gt;="&amp;'SB35 Determination Data'!$F218,'5th Cycle APR Raw Data-Final'!$T$3:$T$1977,"&lt;="&amp;G218))</f>
        <v>138</v>
      </c>
      <c r="AM218" s="60">
        <f t="shared" si="21"/>
        <v>92</v>
      </c>
      <c r="AN218" s="62">
        <f t="shared" si="22"/>
        <v>0.375</v>
      </c>
      <c r="AO218" s="9" t="str">
        <f t="shared" si="23"/>
        <v>NO</v>
      </c>
      <c r="AP218" s="9" t="str">
        <f t="shared" si="24"/>
        <v>YES</v>
      </c>
      <c r="AQ218" s="9" t="str">
        <f t="shared" si="25"/>
        <v>NO</v>
      </c>
      <c r="AR218" s="48" t="str">
        <f>VLOOKUP(K218,'2018Submitted'!$A$2:$C$540,3,FALSE)</f>
        <v>Successful</v>
      </c>
      <c r="AS218" s="9" t="str">
        <f t="shared" si="26"/>
        <v>NO</v>
      </c>
      <c r="AT218" s="9" t="str">
        <f t="shared" si="27"/>
        <v>YES</v>
      </c>
    </row>
    <row r="219" spans="1:46" ht="12.75" customHeight="1" x14ac:dyDescent="0.15">
      <c r="A219" s="9" t="s">
        <v>162</v>
      </c>
      <c r="B219" s="9" t="str">
        <f t="shared" si="0"/>
        <v>KINGS COUNTY</v>
      </c>
      <c r="C219" s="31">
        <f t="shared" si="1"/>
        <v>0.375</v>
      </c>
      <c r="D219" s="45">
        <f t="shared" si="2"/>
        <v>8</v>
      </c>
      <c r="E219" s="46">
        <f t="shared" si="3"/>
        <v>2020</v>
      </c>
      <c r="F219" s="46">
        <f t="shared" si="4"/>
        <v>2016</v>
      </c>
      <c r="G219" s="46">
        <f t="shared" si="5"/>
        <v>2023</v>
      </c>
      <c r="H219" s="9" t="str">
        <f t="shared" si="6"/>
        <v>01/31/2016</v>
      </c>
      <c r="I219" s="9" t="str">
        <f t="shared" si="7"/>
        <v>01/31/2024</v>
      </c>
      <c r="J219" s="9" t="s">
        <v>163</v>
      </c>
      <c r="K219" s="49" t="s">
        <v>165</v>
      </c>
      <c r="L219" s="60">
        <f>VLOOKUP(K219,'5th Cycle APR Raw Data-Final'!$A$3:$P$1977,6,FALSE)</f>
        <v>186</v>
      </c>
      <c r="M219" s="60">
        <f>IF(AN219&lt;1,SUMIFS('5th Cycle APR Raw Data-Final'!G$3:G$1977,'5th Cycle APR Raw Data-Final'!$A$3:$A$1977,'SB35 Determination Data'!$K219,'5th Cycle APR Raw Data-Final'!$T$3:$T$1977,"&gt;="&amp;'SB35 Determination Data'!$F219,'5th Cycle APR Raw Data-Final'!$T$3:$T$1977,"&lt;"&amp;E219),SUMIFS('5th Cycle APR Raw Data-Final'!G$3:G$1977,'5th Cycle APR Raw Data-Final'!$A$3:$A$1977,'SB35 Determination Data'!$K219,'5th Cycle APR Raw Data-Final'!$T$3:$T$1977,"&gt;="&amp;'SB35 Determination Data'!$F219,'5th Cycle APR Raw Data-Final'!$T$3:$T$1977,"&lt;="&amp;G219))</f>
        <v>0</v>
      </c>
      <c r="N219" s="60">
        <f>IF(AN219&lt;1,SUMIFS('5th Cycle APR Raw Data-Final'!H$3:H$1977,'5th Cycle APR Raw Data-Final'!$A$3:$A$1977,'SB35 Determination Data'!$K219,'5th Cycle APR Raw Data-Final'!$T$3:$T$1977,"&gt;="&amp;'SB35 Determination Data'!$F219,'5th Cycle APR Raw Data-Final'!$T$3:$T$1977,"&lt;"&amp;E219),SUMIFS('5th Cycle APR Raw Data-Final'!H$3:H$1977,'5th Cycle APR Raw Data-Final'!$A$3:$A$1977,'SB35 Determination Data'!$K219,'5th Cycle APR Raw Data-Final'!$T$3:$T$1977,"&gt;="&amp;'SB35 Determination Data'!$F219,'5th Cycle APR Raw Data-Final'!$T$3:$T$1977,"&lt;="&amp;G219))</f>
        <v>0</v>
      </c>
      <c r="O219" s="60">
        <f>IF(AN219&lt;1,SUMIFS('5th Cycle APR Raw Data-Final'!I$3:I$1977,'5th Cycle APR Raw Data-Final'!$A$3:$A$1977,'SB35 Determination Data'!$K219,'5th Cycle APR Raw Data-Final'!$T$3:$T$1977,"&gt;="&amp;'SB35 Determination Data'!$F219,'5th Cycle APR Raw Data-Final'!$T$3:$T$1977,"&lt;"&amp;E219),SUMIFS('5th Cycle APR Raw Data-Final'!I$3:I$1977,'5th Cycle APR Raw Data-Final'!$A$3:$A$1977,'SB35 Determination Data'!$K219,'5th Cycle APR Raw Data-Final'!$T$3:$T$1977,"&gt;="&amp;'SB35 Determination Data'!$F219,'5th Cycle APR Raw Data-Final'!$T$3:$T$1977,"&lt;="&amp;G219))</f>
        <v>0</v>
      </c>
      <c r="P219" s="60">
        <f t="shared" si="8"/>
        <v>186</v>
      </c>
      <c r="Q219" s="31">
        <f t="shared" si="9"/>
        <v>0</v>
      </c>
      <c r="R219" s="61">
        <f t="shared" si="10"/>
        <v>70</v>
      </c>
      <c r="S219" s="61">
        <f t="shared" si="11"/>
        <v>0</v>
      </c>
      <c r="T219" s="60">
        <f>VLOOKUP(K219,'5th Cycle APR Raw Data-Final'!$A$3:$P$1977,10,FALSE)</f>
        <v>138</v>
      </c>
      <c r="U219" s="60">
        <f>IF(AN219&lt;1,SUMIFS('5th Cycle APR Raw Data-Final'!K$3:K$1977,'5th Cycle APR Raw Data-Final'!$A$3:$A$1977,'SB35 Determination Data'!$K219,'5th Cycle APR Raw Data-Final'!$T$3:$T$1977,"&gt;="&amp;'SB35 Determination Data'!$F219,'5th Cycle APR Raw Data-Final'!$T$3:$T$1977,"&lt;"&amp;E219),SUMIFS('5th Cycle APR Raw Data-Final'!K$3:K$1977,'5th Cycle APR Raw Data-Final'!$A$3:$A$1977,'SB35 Determination Data'!$K219,'5th Cycle APR Raw Data-Final'!$T$3:$T$1977,"&gt;="&amp;'SB35 Determination Data'!$F219,'5th Cycle APR Raw Data-Final'!$T$3:$T$1977,"&lt;="&amp;G219))</f>
        <v>19</v>
      </c>
      <c r="V219" s="60">
        <f>IF(AN219&lt;1,SUMIFS('5th Cycle APR Raw Data-Final'!L$3:L$1977,'5th Cycle APR Raw Data-Final'!$A$3:$A$1977,'SB35 Determination Data'!$K219,'5th Cycle APR Raw Data-Final'!$T$3:$T$1977,"&gt;="&amp;'SB35 Determination Data'!$F219,'5th Cycle APR Raw Data-Final'!$T$3:$T$1977,"&lt;"&amp;E219),SUMIFS('5th Cycle APR Raw Data-Final'!L$3:L$1977,'5th Cycle APR Raw Data-Final'!$A$3:$A$1977,'SB35 Determination Data'!$K219,'5th Cycle APR Raw Data-Final'!$T$3:$T$1977,"&gt;="&amp;'SB35 Determination Data'!$F219,'5th Cycle APR Raw Data-Final'!$T$3:$T$1977,"&lt;="&amp;G219))</f>
        <v>8</v>
      </c>
      <c r="W219" s="60">
        <f>IF(AN219&lt;1,SUMIFS('5th Cycle APR Raw Data-Final'!M$3:M$1977,'5th Cycle APR Raw Data-Final'!$A$3:$A$1977,'SB35 Determination Data'!$K219,'5th Cycle APR Raw Data-Final'!$T$3:$T$1977,"&gt;="&amp;'SB35 Determination Data'!$F219,'5th Cycle APR Raw Data-Final'!$T$3:$T$1977,"&lt;"&amp;E219),SUMIFS('5th Cycle APR Raw Data-Final'!M$3:M$1977,'5th Cycle APR Raw Data-Final'!$A$3:$A$1977,'SB35 Determination Data'!$K219,'5th Cycle APR Raw Data-Final'!$T$3:$T$1977,"&gt;="&amp;'SB35 Determination Data'!$F219,'5th Cycle APR Raw Data-Final'!$T$3:$T$1977,"&lt;="&amp;G219))</f>
        <v>11</v>
      </c>
      <c r="X219" s="60">
        <f t="shared" si="12"/>
        <v>119</v>
      </c>
      <c r="Y219" s="60">
        <f t="shared" si="13"/>
        <v>19</v>
      </c>
      <c r="Z219" s="60">
        <f t="shared" si="14"/>
        <v>119</v>
      </c>
      <c r="AA219" s="31">
        <f t="shared" si="15"/>
        <v>0.13768115942028986</v>
      </c>
      <c r="AB219" s="31">
        <f t="shared" si="16"/>
        <v>0.13768115942028986</v>
      </c>
      <c r="AC219" s="60">
        <f>VLOOKUP(K219,'5th Cycle APR Raw Data-Final'!$A$3:$P$1977,14,FALSE)</f>
        <v>147</v>
      </c>
      <c r="AD219" s="60">
        <f>IF(AN219&lt;1,SUMIFS('5th Cycle APR Raw Data-Final'!$O$3:$O$1977,'5th Cycle APR Raw Data-Final'!$A$3:$A$1977,'SB35 Determination Data'!$K219,'5th Cycle APR Raw Data-Final'!$T$3:$T$1977,"&gt;="&amp;'SB35 Determination Data'!$F219,'5th Cycle APR Raw Data-Final'!$T$3:$T$1977,"&lt;"&amp;E219),SUMIFS('5th Cycle APR Raw Data-Final'!$O$3:$O$1977,'5th Cycle APR Raw Data-Final'!$A$3:$A$1977,'SB35 Determination Data'!$K219,'5th Cycle APR Raw Data-Final'!$T$3:$T$1977,"&gt;="&amp;'SB35 Determination Data'!$F219,'5th Cycle APR Raw Data-Final'!$T$3:$T$1977,"&lt;="&amp;G219))</f>
        <v>2</v>
      </c>
      <c r="AE219" s="60">
        <f t="shared" si="17"/>
        <v>145</v>
      </c>
      <c r="AF219" s="31">
        <f t="shared" si="18"/>
        <v>1.3605442176870748E-2</v>
      </c>
      <c r="AG219" s="60">
        <f>VLOOKUP(K219,'5th Cycle APR Raw Data-Final'!$A$3:$P$1977,16,FALSE)</f>
        <v>347</v>
      </c>
      <c r="AH219" s="60">
        <f>IF(AN219&lt;1,SUMIFS('5th Cycle APR Raw Data-Final'!$Q$3:$Q$1977,'5th Cycle APR Raw Data-Final'!$A$3:$A$1977,'SB35 Determination Data'!$K219,'5th Cycle APR Raw Data-Final'!$T$3:$T$1977,"&gt;="&amp;'SB35 Determination Data'!$F219,'5th Cycle APR Raw Data-Final'!$T$3:$T$1977,"&lt;"&amp;E219),SUMIFS('5th Cycle APR Raw Data-Final'!$Q$3:$Q$1977,'5th Cycle APR Raw Data-Final'!$A$3:$A$1977,'SB35 Determination Data'!$K219,'5th Cycle APR Raw Data-Final'!$T$3:$T$1977,"&gt;="&amp;'SB35 Determination Data'!$F219,'5th Cycle APR Raw Data-Final'!$T$3:$T$1977,"&lt;="&amp;G219))</f>
        <v>16</v>
      </c>
      <c r="AI219" s="60">
        <f t="shared" si="19"/>
        <v>331</v>
      </c>
      <c r="AJ219" s="31">
        <f t="shared" si="20"/>
        <v>4.6109510086455328E-2</v>
      </c>
      <c r="AK219" s="60">
        <f>VLOOKUP(K219,'5th Cycle APR Raw Data-Final'!$A$3:$R$1977,18,FALSE)</f>
        <v>818</v>
      </c>
      <c r="AL219" s="60">
        <f>IF(AN219&lt;1,SUMIFS('5th Cycle APR Raw Data-Final'!$S$3:$S$1977,'5th Cycle APR Raw Data-Final'!$A$3:$A$1977,'SB35 Determination Data'!$K219,'5th Cycle APR Raw Data-Final'!$T$3:$T$1977,"&gt;="&amp;'SB35 Determination Data'!$F219,'5th Cycle APR Raw Data-Final'!$T$3:$T$1977,"&lt;"&amp;E219),SUMIFS('5th Cycle APR Raw Data-Final'!$S$3:$S$1977,'5th Cycle APR Raw Data-Final'!$A$3:$A$1977,'SB35 Determination Data'!$K219,'5th Cycle APR Raw Data-Final'!$T$3:$T$1977,"&gt;="&amp;'SB35 Determination Data'!$F219,'5th Cycle APR Raw Data-Final'!$T$3:$T$1977,"&lt;="&amp;G219))</f>
        <v>37</v>
      </c>
      <c r="AM219" s="60">
        <f t="shared" si="21"/>
        <v>781</v>
      </c>
      <c r="AN219" s="62">
        <f t="shared" si="22"/>
        <v>0.375</v>
      </c>
      <c r="AO219" s="9" t="str">
        <f t="shared" si="23"/>
        <v>YES</v>
      </c>
      <c r="AP219" s="9" t="str">
        <f t="shared" si="24"/>
        <v>NO</v>
      </c>
      <c r="AQ219" s="9" t="str">
        <f t="shared" si="25"/>
        <v>NO</v>
      </c>
      <c r="AR219" s="48" t="str">
        <f>VLOOKUP(K219,'2018Submitted'!$A$2:$C$540,3,FALSE)</f>
        <v>Successful</v>
      </c>
      <c r="AS219" s="9" t="str">
        <f t="shared" si="26"/>
        <v>NO</v>
      </c>
      <c r="AT219" s="9" t="str">
        <f t="shared" si="27"/>
        <v>NO</v>
      </c>
    </row>
    <row r="220" spans="1:46" ht="12.75" customHeight="1" x14ac:dyDescent="0.15">
      <c r="A220" s="9" t="s">
        <v>127</v>
      </c>
      <c r="B220" s="9" t="str">
        <f t="shared" si="0"/>
        <v>KINGSBURG</v>
      </c>
      <c r="C220" s="31">
        <f t="shared" si="1"/>
        <v>0.375</v>
      </c>
      <c r="D220" s="45">
        <f t="shared" si="2"/>
        <v>8</v>
      </c>
      <c r="E220" s="46">
        <f t="shared" si="3"/>
        <v>2020</v>
      </c>
      <c r="F220" s="46">
        <f t="shared" si="4"/>
        <v>2016</v>
      </c>
      <c r="G220" s="46" t="str">
        <f t="shared" si="5"/>
        <v>2023</v>
      </c>
      <c r="H220" s="9" t="str">
        <f t="shared" si="6"/>
        <v>12/31/2015</v>
      </c>
      <c r="I220" s="9" t="str">
        <f t="shared" si="7"/>
        <v>12/31/2023</v>
      </c>
      <c r="J220" s="9" t="s">
        <v>128</v>
      </c>
      <c r="K220" s="49" t="s">
        <v>1086</v>
      </c>
      <c r="L220" s="60">
        <f>VLOOKUP(K220,'5th Cycle APR Raw Data-Final'!$A$3:$P$1977,6,FALSE)</f>
        <v>113</v>
      </c>
      <c r="M220" s="60">
        <f>IF(AN220&lt;1,SUMIFS('5th Cycle APR Raw Data-Final'!G$3:G$1977,'5th Cycle APR Raw Data-Final'!$A$3:$A$1977,'SB35 Determination Data'!$K220,'5th Cycle APR Raw Data-Final'!$T$3:$T$1977,"&gt;="&amp;'SB35 Determination Data'!$F220,'5th Cycle APR Raw Data-Final'!$T$3:$T$1977,"&lt;"&amp;E220),SUMIFS('5th Cycle APR Raw Data-Final'!G$3:G$1977,'5th Cycle APR Raw Data-Final'!$A$3:$A$1977,'SB35 Determination Data'!$K220,'5th Cycle APR Raw Data-Final'!$T$3:$T$1977,"&gt;="&amp;'SB35 Determination Data'!$F220,'5th Cycle APR Raw Data-Final'!$T$3:$T$1977,"&lt;="&amp;G220))</f>
        <v>0</v>
      </c>
      <c r="N220" s="60">
        <f>IF(AN220&lt;1,SUMIFS('5th Cycle APR Raw Data-Final'!H$3:H$1977,'5th Cycle APR Raw Data-Final'!$A$3:$A$1977,'SB35 Determination Data'!$K220,'5th Cycle APR Raw Data-Final'!$T$3:$T$1977,"&gt;="&amp;'SB35 Determination Data'!$F220,'5th Cycle APR Raw Data-Final'!$T$3:$T$1977,"&lt;"&amp;E220),SUMIFS('5th Cycle APR Raw Data-Final'!H$3:H$1977,'5th Cycle APR Raw Data-Final'!$A$3:$A$1977,'SB35 Determination Data'!$K220,'5th Cycle APR Raw Data-Final'!$T$3:$T$1977,"&gt;="&amp;'SB35 Determination Data'!$F220,'5th Cycle APR Raw Data-Final'!$T$3:$T$1977,"&lt;="&amp;G220))</f>
        <v>0</v>
      </c>
      <c r="O220" s="60">
        <f>IF(AN220&lt;1,SUMIFS('5th Cycle APR Raw Data-Final'!I$3:I$1977,'5th Cycle APR Raw Data-Final'!$A$3:$A$1977,'SB35 Determination Data'!$K220,'5th Cycle APR Raw Data-Final'!$T$3:$T$1977,"&gt;="&amp;'SB35 Determination Data'!$F220,'5th Cycle APR Raw Data-Final'!$T$3:$T$1977,"&lt;"&amp;E220),SUMIFS('5th Cycle APR Raw Data-Final'!I$3:I$1977,'5th Cycle APR Raw Data-Final'!$A$3:$A$1977,'SB35 Determination Data'!$K220,'5th Cycle APR Raw Data-Final'!$T$3:$T$1977,"&gt;="&amp;'SB35 Determination Data'!$F220,'5th Cycle APR Raw Data-Final'!$T$3:$T$1977,"&lt;="&amp;G220))</f>
        <v>0</v>
      </c>
      <c r="P220" s="60">
        <f t="shared" si="8"/>
        <v>113</v>
      </c>
      <c r="Q220" s="31">
        <f t="shared" si="9"/>
        <v>0</v>
      </c>
      <c r="R220" s="61">
        <f t="shared" si="10"/>
        <v>42</v>
      </c>
      <c r="S220" s="61">
        <f t="shared" si="11"/>
        <v>0</v>
      </c>
      <c r="T220" s="60">
        <f>VLOOKUP(K220,'5th Cycle APR Raw Data-Final'!$A$3:$P$1977,10,FALSE)</f>
        <v>70</v>
      </c>
      <c r="U220" s="60">
        <f>IF(AN220&lt;1,SUMIFS('5th Cycle APR Raw Data-Final'!K$3:K$1977,'5th Cycle APR Raw Data-Final'!$A$3:$A$1977,'SB35 Determination Data'!$K220,'5th Cycle APR Raw Data-Final'!$T$3:$T$1977,"&gt;="&amp;'SB35 Determination Data'!$F220,'5th Cycle APR Raw Data-Final'!$T$3:$T$1977,"&lt;"&amp;E220),SUMIFS('5th Cycle APR Raw Data-Final'!K$3:K$1977,'5th Cycle APR Raw Data-Final'!$A$3:$A$1977,'SB35 Determination Data'!$K220,'5th Cycle APR Raw Data-Final'!$T$3:$T$1977,"&gt;="&amp;'SB35 Determination Data'!$F220,'5th Cycle APR Raw Data-Final'!$T$3:$T$1977,"&lt;="&amp;G220))</f>
        <v>0</v>
      </c>
      <c r="V220" s="60">
        <f>IF(AN220&lt;1,SUMIFS('5th Cycle APR Raw Data-Final'!L$3:L$1977,'5th Cycle APR Raw Data-Final'!$A$3:$A$1977,'SB35 Determination Data'!$K220,'5th Cycle APR Raw Data-Final'!$T$3:$T$1977,"&gt;="&amp;'SB35 Determination Data'!$F220,'5th Cycle APR Raw Data-Final'!$T$3:$T$1977,"&lt;"&amp;E220),SUMIFS('5th Cycle APR Raw Data-Final'!L$3:L$1977,'5th Cycle APR Raw Data-Final'!$A$3:$A$1977,'SB35 Determination Data'!$K220,'5th Cycle APR Raw Data-Final'!$T$3:$T$1977,"&gt;="&amp;'SB35 Determination Data'!$F220,'5th Cycle APR Raw Data-Final'!$T$3:$T$1977,"&lt;="&amp;G220))</f>
        <v>0</v>
      </c>
      <c r="W220" s="60">
        <f>IF(AN220&lt;1,SUMIFS('5th Cycle APR Raw Data-Final'!M$3:M$1977,'5th Cycle APR Raw Data-Final'!$A$3:$A$1977,'SB35 Determination Data'!$K220,'5th Cycle APR Raw Data-Final'!$T$3:$T$1977,"&gt;="&amp;'SB35 Determination Data'!$F220,'5th Cycle APR Raw Data-Final'!$T$3:$T$1977,"&lt;"&amp;E220),SUMIFS('5th Cycle APR Raw Data-Final'!M$3:M$1977,'5th Cycle APR Raw Data-Final'!$A$3:$A$1977,'SB35 Determination Data'!$K220,'5th Cycle APR Raw Data-Final'!$T$3:$T$1977,"&gt;="&amp;'SB35 Determination Data'!$F220,'5th Cycle APR Raw Data-Final'!$T$3:$T$1977,"&lt;="&amp;G220))</f>
        <v>0</v>
      </c>
      <c r="X220" s="60">
        <f t="shared" si="12"/>
        <v>70</v>
      </c>
      <c r="Y220" s="60">
        <f t="shared" si="13"/>
        <v>0</v>
      </c>
      <c r="Z220" s="60">
        <f t="shared" si="14"/>
        <v>70</v>
      </c>
      <c r="AA220" s="31">
        <f t="shared" si="15"/>
        <v>0</v>
      </c>
      <c r="AB220" s="31">
        <f t="shared" si="16"/>
        <v>0</v>
      </c>
      <c r="AC220" s="60">
        <f>VLOOKUP(K220,'5th Cycle APR Raw Data-Final'!$A$3:$P$1977,14,FALSE)</f>
        <v>60</v>
      </c>
      <c r="AD220" s="60">
        <f>IF(AN220&lt;1,SUMIFS('5th Cycle APR Raw Data-Final'!$O$3:$O$1977,'5th Cycle APR Raw Data-Final'!$A$3:$A$1977,'SB35 Determination Data'!$K220,'5th Cycle APR Raw Data-Final'!$T$3:$T$1977,"&gt;="&amp;'SB35 Determination Data'!$F220,'5th Cycle APR Raw Data-Final'!$T$3:$T$1977,"&lt;"&amp;E220),SUMIFS('5th Cycle APR Raw Data-Final'!$O$3:$O$1977,'5th Cycle APR Raw Data-Final'!$A$3:$A$1977,'SB35 Determination Data'!$K220,'5th Cycle APR Raw Data-Final'!$T$3:$T$1977,"&gt;="&amp;'SB35 Determination Data'!$F220,'5th Cycle APR Raw Data-Final'!$T$3:$T$1977,"&lt;="&amp;G220))</f>
        <v>19</v>
      </c>
      <c r="AE220" s="60">
        <f t="shared" si="17"/>
        <v>41</v>
      </c>
      <c r="AF220" s="31">
        <f t="shared" si="18"/>
        <v>0.31666666666666665</v>
      </c>
      <c r="AG220" s="60">
        <f>VLOOKUP(K220,'5th Cycle APR Raw Data-Final'!$A$3:$P$1977,16,FALSE)</f>
        <v>131</v>
      </c>
      <c r="AH220" s="60">
        <f>IF(AN220&lt;1,SUMIFS('5th Cycle APR Raw Data-Final'!$Q$3:$Q$1977,'5th Cycle APR Raw Data-Final'!$A$3:$A$1977,'SB35 Determination Data'!$K220,'5th Cycle APR Raw Data-Final'!$T$3:$T$1977,"&gt;="&amp;'SB35 Determination Data'!$F220,'5th Cycle APR Raw Data-Final'!$T$3:$T$1977,"&lt;"&amp;E220),SUMIFS('5th Cycle APR Raw Data-Final'!$Q$3:$Q$1977,'5th Cycle APR Raw Data-Final'!$A$3:$A$1977,'SB35 Determination Data'!$K220,'5th Cycle APR Raw Data-Final'!$T$3:$T$1977,"&gt;="&amp;'SB35 Determination Data'!$F220,'5th Cycle APR Raw Data-Final'!$T$3:$T$1977,"&lt;="&amp;G220))</f>
        <v>0</v>
      </c>
      <c r="AI220" s="60">
        <f t="shared" si="19"/>
        <v>131</v>
      </c>
      <c r="AJ220" s="31">
        <f t="shared" si="20"/>
        <v>0</v>
      </c>
      <c r="AK220" s="60">
        <f>VLOOKUP(K220,'5th Cycle APR Raw Data-Final'!$A$3:$R$1977,18,FALSE)</f>
        <v>374</v>
      </c>
      <c r="AL220" s="60">
        <f>IF(AN220&lt;1,SUMIFS('5th Cycle APR Raw Data-Final'!$S$3:$S$1977,'5th Cycle APR Raw Data-Final'!$A$3:$A$1977,'SB35 Determination Data'!$K220,'5th Cycle APR Raw Data-Final'!$T$3:$T$1977,"&gt;="&amp;'SB35 Determination Data'!$F220,'5th Cycle APR Raw Data-Final'!$T$3:$T$1977,"&lt;"&amp;E220),SUMIFS('5th Cycle APR Raw Data-Final'!$S$3:$S$1977,'5th Cycle APR Raw Data-Final'!$A$3:$A$1977,'SB35 Determination Data'!$K220,'5th Cycle APR Raw Data-Final'!$T$3:$T$1977,"&gt;="&amp;'SB35 Determination Data'!$F220,'5th Cycle APR Raw Data-Final'!$T$3:$T$1977,"&lt;="&amp;G220))</f>
        <v>19</v>
      </c>
      <c r="AM220" s="60">
        <f t="shared" si="21"/>
        <v>355</v>
      </c>
      <c r="AN220" s="62">
        <f t="shared" si="22"/>
        <v>0.375</v>
      </c>
      <c r="AO220" s="9" t="str">
        <f t="shared" si="23"/>
        <v>YES</v>
      </c>
      <c r="AP220" s="9" t="str">
        <f t="shared" si="24"/>
        <v>NO</v>
      </c>
      <c r="AQ220" s="9" t="str">
        <f t="shared" si="25"/>
        <v>NO</v>
      </c>
      <c r="AR220" s="48" t="str">
        <f>VLOOKUP(K220,'2018Submitted'!$A$2:$C$540,3,FALSE)</f>
        <v>No 2018 Annual Progress Report</v>
      </c>
      <c r="AS220" s="9" t="str">
        <f t="shared" si="26"/>
        <v>NO</v>
      </c>
      <c r="AT220" s="9" t="str">
        <f t="shared" si="27"/>
        <v>NO</v>
      </c>
    </row>
    <row r="221" spans="1:46" ht="12.75" customHeight="1" x14ac:dyDescent="0.15">
      <c r="A221" s="9" t="s">
        <v>168</v>
      </c>
      <c r="B221" s="9" t="str">
        <f t="shared" si="0"/>
        <v>LA CANADA FLINTRIDGE</v>
      </c>
      <c r="C221" s="31">
        <f t="shared" si="1"/>
        <v>0.625</v>
      </c>
      <c r="D221" s="45">
        <f t="shared" si="2"/>
        <v>8</v>
      </c>
      <c r="E221" s="46">
        <f t="shared" si="3"/>
        <v>2018</v>
      </c>
      <c r="F221" s="46">
        <f t="shared" si="4"/>
        <v>2014</v>
      </c>
      <c r="G221" s="46" t="str">
        <f t="shared" si="5"/>
        <v>2021</v>
      </c>
      <c r="H221" s="9" t="str">
        <f t="shared" si="6"/>
        <v>10/15/2013</v>
      </c>
      <c r="I221" s="9" t="str">
        <f t="shared" si="7"/>
        <v>10/15/2021</v>
      </c>
      <c r="J221" s="9" t="s">
        <v>144</v>
      </c>
      <c r="K221" s="49" t="s">
        <v>195</v>
      </c>
      <c r="L221" s="60">
        <f>VLOOKUP(K221,'5th Cycle APR Raw Data-Final'!$A$3:$P$1977,6,FALSE)</f>
        <v>30</v>
      </c>
      <c r="M221" s="60">
        <f>IF(AN221&lt;1,SUMIFS('5th Cycle APR Raw Data-Final'!G$3:G$1977,'5th Cycle APR Raw Data-Final'!$A$3:$A$1977,'SB35 Determination Data'!$K221,'5th Cycle APR Raw Data-Final'!$T$3:$T$1977,"&gt;="&amp;'SB35 Determination Data'!$F221,'5th Cycle APR Raw Data-Final'!$T$3:$T$1977,"&lt;"&amp;E221),SUMIFS('5th Cycle APR Raw Data-Final'!G$3:G$1977,'5th Cycle APR Raw Data-Final'!$A$3:$A$1977,'SB35 Determination Data'!$K221,'5th Cycle APR Raw Data-Final'!$T$3:$T$1977,"&gt;="&amp;'SB35 Determination Data'!$F221,'5th Cycle APR Raw Data-Final'!$T$3:$T$1977,"&lt;="&amp;G221))</f>
        <v>0</v>
      </c>
      <c r="N221" s="60">
        <f>IF(AN221&lt;1,SUMIFS('5th Cycle APR Raw Data-Final'!H$3:H$1977,'5th Cycle APR Raw Data-Final'!$A$3:$A$1977,'SB35 Determination Data'!$K221,'5th Cycle APR Raw Data-Final'!$T$3:$T$1977,"&gt;="&amp;'SB35 Determination Data'!$F221,'5th Cycle APR Raw Data-Final'!$T$3:$T$1977,"&lt;"&amp;E221),SUMIFS('5th Cycle APR Raw Data-Final'!H$3:H$1977,'5th Cycle APR Raw Data-Final'!$A$3:$A$1977,'SB35 Determination Data'!$K221,'5th Cycle APR Raw Data-Final'!$T$3:$T$1977,"&gt;="&amp;'SB35 Determination Data'!$F221,'5th Cycle APR Raw Data-Final'!$T$3:$T$1977,"&lt;="&amp;G221))</f>
        <v>0</v>
      </c>
      <c r="O221" s="60">
        <f>IF(AN221&lt;1,SUMIFS('5th Cycle APR Raw Data-Final'!I$3:I$1977,'5th Cycle APR Raw Data-Final'!$A$3:$A$1977,'SB35 Determination Data'!$K221,'5th Cycle APR Raw Data-Final'!$T$3:$T$1977,"&gt;="&amp;'SB35 Determination Data'!$F221,'5th Cycle APR Raw Data-Final'!$T$3:$T$1977,"&lt;"&amp;E221),SUMIFS('5th Cycle APR Raw Data-Final'!I$3:I$1977,'5th Cycle APR Raw Data-Final'!$A$3:$A$1977,'SB35 Determination Data'!$K221,'5th Cycle APR Raw Data-Final'!$T$3:$T$1977,"&gt;="&amp;'SB35 Determination Data'!$F221,'5th Cycle APR Raw Data-Final'!$T$3:$T$1977,"&lt;="&amp;G221))</f>
        <v>0</v>
      </c>
      <c r="P221" s="60">
        <f t="shared" si="8"/>
        <v>30</v>
      </c>
      <c r="Q221" s="31">
        <f t="shared" si="9"/>
        <v>0</v>
      </c>
      <c r="R221" s="61">
        <f t="shared" si="10"/>
        <v>15</v>
      </c>
      <c r="S221" s="61">
        <f t="shared" si="11"/>
        <v>0</v>
      </c>
      <c r="T221" s="60">
        <f>VLOOKUP(K221,'5th Cycle APR Raw Data-Final'!$A$3:$P$1977,10,FALSE)</f>
        <v>18</v>
      </c>
      <c r="U221" s="60">
        <f>IF(AN221&lt;1,SUMIFS('5th Cycle APR Raw Data-Final'!K$3:K$1977,'5th Cycle APR Raw Data-Final'!$A$3:$A$1977,'SB35 Determination Data'!$K221,'5th Cycle APR Raw Data-Final'!$T$3:$T$1977,"&gt;="&amp;'SB35 Determination Data'!$F221,'5th Cycle APR Raw Data-Final'!$T$3:$T$1977,"&lt;"&amp;E221),SUMIFS('5th Cycle APR Raw Data-Final'!K$3:K$1977,'5th Cycle APR Raw Data-Final'!$A$3:$A$1977,'SB35 Determination Data'!$K221,'5th Cycle APR Raw Data-Final'!$T$3:$T$1977,"&gt;="&amp;'SB35 Determination Data'!$F221,'5th Cycle APR Raw Data-Final'!$T$3:$T$1977,"&lt;="&amp;G221))</f>
        <v>0</v>
      </c>
      <c r="V221" s="60">
        <f>IF(AN221&lt;1,SUMIFS('5th Cycle APR Raw Data-Final'!L$3:L$1977,'5th Cycle APR Raw Data-Final'!$A$3:$A$1977,'SB35 Determination Data'!$K221,'5th Cycle APR Raw Data-Final'!$T$3:$T$1977,"&gt;="&amp;'SB35 Determination Data'!$F221,'5th Cycle APR Raw Data-Final'!$T$3:$T$1977,"&lt;"&amp;E221),SUMIFS('5th Cycle APR Raw Data-Final'!L$3:L$1977,'5th Cycle APR Raw Data-Final'!$A$3:$A$1977,'SB35 Determination Data'!$K221,'5th Cycle APR Raw Data-Final'!$T$3:$T$1977,"&gt;="&amp;'SB35 Determination Data'!$F221,'5th Cycle APR Raw Data-Final'!$T$3:$T$1977,"&lt;="&amp;G221))</f>
        <v>0</v>
      </c>
      <c r="W221" s="60">
        <f>IF(AN221&lt;1,SUMIFS('5th Cycle APR Raw Data-Final'!M$3:M$1977,'5th Cycle APR Raw Data-Final'!$A$3:$A$1977,'SB35 Determination Data'!$K221,'5th Cycle APR Raw Data-Final'!$T$3:$T$1977,"&gt;="&amp;'SB35 Determination Data'!$F221,'5th Cycle APR Raw Data-Final'!$T$3:$T$1977,"&lt;"&amp;E221),SUMIFS('5th Cycle APR Raw Data-Final'!M$3:M$1977,'5th Cycle APR Raw Data-Final'!$A$3:$A$1977,'SB35 Determination Data'!$K221,'5th Cycle APR Raw Data-Final'!$T$3:$T$1977,"&gt;="&amp;'SB35 Determination Data'!$F221,'5th Cycle APR Raw Data-Final'!$T$3:$T$1977,"&lt;="&amp;G221))</f>
        <v>0</v>
      </c>
      <c r="X221" s="60">
        <f t="shared" si="12"/>
        <v>18</v>
      </c>
      <c r="Y221" s="60">
        <f t="shared" si="13"/>
        <v>0</v>
      </c>
      <c r="Z221" s="60">
        <f t="shared" si="14"/>
        <v>18</v>
      </c>
      <c r="AA221" s="31">
        <f t="shared" si="15"/>
        <v>0</v>
      </c>
      <c r="AB221" s="31">
        <f t="shared" si="16"/>
        <v>0</v>
      </c>
      <c r="AC221" s="60">
        <f>VLOOKUP(K221,'5th Cycle APR Raw Data-Final'!$A$3:$P$1977,14,FALSE)</f>
        <v>20</v>
      </c>
      <c r="AD221" s="60">
        <f>IF(AN221&lt;1,SUMIFS('5th Cycle APR Raw Data-Final'!$O$3:$O$1977,'5th Cycle APR Raw Data-Final'!$A$3:$A$1977,'SB35 Determination Data'!$K221,'5th Cycle APR Raw Data-Final'!$T$3:$T$1977,"&gt;="&amp;'SB35 Determination Data'!$F221,'5th Cycle APR Raw Data-Final'!$T$3:$T$1977,"&lt;"&amp;E221),SUMIFS('5th Cycle APR Raw Data-Final'!$O$3:$O$1977,'5th Cycle APR Raw Data-Final'!$A$3:$A$1977,'SB35 Determination Data'!$K221,'5th Cycle APR Raw Data-Final'!$T$3:$T$1977,"&gt;="&amp;'SB35 Determination Data'!$F221,'5th Cycle APR Raw Data-Final'!$T$3:$T$1977,"&lt;="&amp;G221))</f>
        <v>0</v>
      </c>
      <c r="AE221" s="60">
        <f t="shared" si="17"/>
        <v>20</v>
      </c>
      <c r="AF221" s="31">
        <f t="shared" si="18"/>
        <v>0</v>
      </c>
      <c r="AG221" s="60">
        <f>VLOOKUP(K221,'5th Cycle APR Raw Data-Final'!$A$3:$P$1977,16,FALSE)</f>
        <v>44</v>
      </c>
      <c r="AH221" s="60">
        <f>IF(AN221&lt;1,SUMIFS('5th Cycle APR Raw Data-Final'!$Q$3:$Q$1977,'5th Cycle APR Raw Data-Final'!$A$3:$A$1977,'SB35 Determination Data'!$K221,'5th Cycle APR Raw Data-Final'!$T$3:$T$1977,"&gt;="&amp;'SB35 Determination Data'!$F221,'5th Cycle APR Raw Data-Final'!$T$3:$T$1977,"&lt;"&amp;E221),SUMIFS('5th Cycle APR Raw Data-Final'!$Q$3:$Q$1977,'5th Cycle APR Raw Data-Final'!$A$3:$A$1977,'SB35 Determination Data'!$K221,'5th Cycle APR Raw Data-Final'!$T$3:$T$1977,"&gt;="&amp;'SB35 Determination Data'!$F221,'5th Cycle APR Raw Data-Final'!$T$3:$T$1977,"&lt;="&amp;G221))</f>
        <v>34</v>
      </c>
      <c r="AI221" s="60">
        <f t="shared" si="19"/>
        <v>10</v>
      </c>
      <c r="AJ221" s="31">
        <f t="shared" si="20"/>
        <v>0.77272727272727271</v>
      </c>
      <c r="AK221" s="60">
        <f>VLOOKUP(K221,'5th Cycle APR Raw Data-Final'!$A$3:$R$1977,18,FALSE)</f>
        <v>112</v>
      </c>
      <c r="AL221" s="60">
        <f>IF(AN221&lt;1,SUMIFS('5th Cycle APR Raw Data-Final'!$S$3:$S$1977,'5th Cycle APR Raw Data-Final'!$A$3:$A$1977,'SB35 Determination Data'!$K221,'5th Cycle APR Raw Data-Final'!$T$3:$T$1977,"&gt;="&amp;'SB35 Determination Data'!$F221,'5th Cycle APR Raw Data-Final'!$T$3:$T$1977,"&lt;"&amp;E221),SUMIFS('5th Cycle APR Raw Data-Final'!$S$3:$S$1977,'5th Cycle APR Raw Data-Final'!$A$3:$A$1977,'SB35 Determination Data'!$K221,'5th Cycle APR Raw Data-Final'!$T$3:$T$1977,"&gt;="&amp;'SB35 Determination Data'!$F221,'5th Cycle APR Raw Data-Final'!$T$3:$T$1977,"&lt;="&amp;G221))</f>
        <v>34</v>
      </c>
      <c r="AM221" s="60">
        <f t="shared" si="21"/>
        <v>78</v>
      </c>
      <c r="AN221" s="62">
        <f t="shared" si="22"/>
        <v>0.5</v>
      </c>
      <c r="AO221" s="9" t="str">
        <f t="shared" si="23"/>
        <v>NO</v>
      </c>
      <c r="AP221" s="9" t="str">
        <f t="shared" si="24"/>
        <v>YES</v>
      </c>
      <c r="AQ221" s="9" t="str">
        <f t="shared" si="25"/>
        <v>NO</v>
      </c>
      <c r="AR221" s="48" t="str">
        <f>VLOOKUP(K221,'2018Submitted'!$A$2:$C$540,3,FALSE)</f>
        <v>Successful</v>
      </c>
      <c r="AS221" s="9" t="str">
        <f t="shared" si="26"/>
        <v>NO</v>
      </c>
      <c r="AT221" s="9" t="str">
        <f t="shared" si="27"/>
        <v>YES</v>
      </c>
    </row>
    <row r="222" spans="1:46" ht="12.75" customHeight="1" x14ac:dyDescent="0.15">
      <c r="A222" s="9" t="s">
        <v>273</v>
      </c>
      <c r="B222" s="9" t="str">
        <f t="shared" si="0"/>
        <v>LA HABRA</v>
      </c>
      <c r="C222" s="31">
        <f t="shared" si="1"/>
        <v>0.625</v>
      </c>
      <c r="D222" s="45">
        <f t="shared" si="2"/>
        <v>8</v>
      </c>
      <c r="E222" s="46">
        <f t="shared" si="3"/>
        <v>2018</v>
      </c>
      <c r="F222" s="46">
        <f t="shared" si="4"/>
        <v>2014</v>
      </c>
      <c r="G222" s="46" t="str">
        <f t="shared" si="5"/>
        <v>2021</v>
      </c>
      <c r="H222" s="9" t="str">
        <f t="shared" si="6"/>
        <v>10/15/2013</v>
      </c>
      <c r="I222" s="9" t="str">
        <f t="shared" si="7"/>
        <v>10/15/2021</v>
      </c>
      <c r="J222" s="9" t="s">
        <v>144</v>
      </c>
      <c r="K222" s="49" t="s">
        <v>285</v>
      </c>
      <c r="L222" s="60">
        <f>VLOOKUP(K222,'5th Cycle APR Raw Data-Final'!$A$3:$P$1977,6,FALSE)</f>
        <v>1</v>
      </c>
      <c r="M222" s="60">
        <f>IF(AN222&lt;1,SUMIFS('5th Cycle APR Raw Data-Final'!G$3:G$1977,'5th Cycle APR Raw Data-Final'!$A$3:$A$1977,'SB35 Determination Data'!$K222,'5th Cycle APR Raw Data-Final'!$T$3:$T$1977,"&gt;="&amp;'SB35 Determination Data'!$F222,'5th Cycle APR Raw Data-Final'!$T$3:$T$1977,"&lt;"&amp;E222),SUMIFS('5th Cycle APR Raw Data-Final'!G$3:G$1977,'5th Cycle APR Raw Data-Final'!$A$3:$A$1977,'SB35 Determination Data'!$K222,'5th Cycle APR Raw Data-Final'!$T$3:$T$1977,"&gt;="&amp;'SB35 Determination Data'!$F222,'5th Cycle APR Raw Data-Final'!$T$3:$T$1977,"&lt;="&amp;G222))</f>
        <v>0</v>
      </c>
      <c r="N222" s="60">
        <f>IF(AN222&lt;1,SUMIFS('5th Cycle APR Raw Data-Final'!H$3:H$1977,'5th Cycle APR Raw Data-Final'!$A$3:$A$1977,'SB35 Determination Data'!$K222,'5th Cycle APR Raw Data-Final'!$T$3:$T$1977,"&gt;="&amp;'SB35 Determination Data'!$F222,'5th Cycle APR Raw Data-Final'!$T$3:$T$1977,"&lt;"&amp;E222),SUMIFS('5th Cycle APR Raw Data-Final'!H$3:H$1977,'5th Cycle APR Raw Data-Final'!$A$3:$A$1977,'SB35 Determination Data'!$K222,'5th Cycle APR Raw Data-Final'!$T$3:$T$1977,"&gt;="&amp;'SB35 Determination Data'!$F222,'5th Cycle APR Raw Data-Final'!$T$3:$T$1977,"&lt;="&amp;G222))</f>
        <v>0</v>
      </c>
      <c r="O222" s="60">
        <f>IF(AN222&lt;1,SUMIFS('5th Cycle APR Raw Data-Final'!I$3:I$1977,'5th Cycle APR Raw Data-Final'!$A$3:$A$1977,'SB35 Determination Data'!$K222,'5th Cycle APR Raw Data-Final'!$T$3:$T$1977,"&gt;="&amp;'SB35 Determination Data'!$F222,'5th Cycle APR Raw Data-Final'!$T$3:$T$1977,"&lt;"&amp;E222),SUMIFS('5th Cycle APR Raw Data-Final'!I$3:I$1977,'5th Cycle APR Raw Data-Final'!$A$3:$A$1977,'SB35 Determination Data'!$K222,'5th Cycle APR Raw Data-Final'!$T$3:$T$1977,"&gt;="&amp;'SB35 Determination Data'!$F222,'5th Cycle APR Raw Data-Final'!$T$3:$T$1977,"&lt;="&amp;G222))</f>
        <v>0</v>
      </c>
      <c r="P222" s="60">
        <f t="shared" si="8"/>
        <v>1</v>
      </c>
      <c r="Q222" s="31">
        <f t="shared" si="9"/>
        <v>0</v>
      </c>
      <c r="R222" s="61">
        <f t="shared" si="10"/>
        <v>1</v>
      </c>
      <c r="S222" s="61">
        <f t="shared" si="11"/>
        <v>0</v>
      </c>
      <c r="T222" s="60">
        <f>VLOOKUP(K222,'5th Cycle APR Raw Data-Final'!$A$3:$P$1977,10,FALSE)</f>
        <v>1</v>
      </c>
      <c r="U222" s="60">
        <f>IF(AN222&lt;1,SUMIFS('5th Cycle APR Raw Data-Final'!K$3:K$1977,'5th Cycle APR Raw Data-Final'!$A$3:$A$1977,'SB35 Determination Data'!$K222,'5th Cycle APR Raw Data-Final'!$T$3:$T$1977,"&gt;="&amp;'SB35 Determination Data'!$F222,'5th Cycle APR Raw Data-Final'!$T$3:$T$1977,"&lt;"&amp;E222),SUMIFS('5th Cycle APR Raw Data-Final'!K$3:K$1977,'5th Cycle APR Raw Data-Final'!$A$3:$A$1977,'SB35 Determination Data'!$K222,'5th Cycle APR Raw Data-Final'!$T$3:$T$1977,"&gt;="&amp;'SB35 Determination Data'!$F222,'5th Cycle APR Raw Data-Final'!$T$3:$T$1977,"&lt;="&amp;G222))</f>
        <v>3</v>
      </c>
      <c r="V222" s="60">
        <f>IF(AN222&lt;1,SUMIFS('5th Cycle APR Raw Data-Final'!L$3:L$1977,'5th Cycle APR Raw Data-Final'!$A$3:$A$1977,'SB35 Determination Data'!$K222,'5th Cycle APR Raw Data-Final'!$T$3:$T$1977,"&gt;="&amp;'SB35 Determination Data'!$F222,'5th Cycle APR Raw Data-Final'!$T$3:$T$1977,"&lt;"&amp;E222),SUMIFS('5th Cycle APR Raw Data-Final'!L$3:L$1977,'5th Cycle APR Raw Data-Final'!$A$3:$A$1977,'SB35 Determination Data'!$K222,'5th Cycle APR Raw Data-Final'!$T$3:$T$1977,"&gt;="&amp;'SB35 Determination Data'!$F222,'5th Cycle APR Raw Data-Final'!$T$3:$T$1977,"&lt;="&amp;G222))</f>
        <v>3</v>
      </c>
      <c r="W222" s="60">
        <f>IF(AN222&lt;1,SUMIFS('5th Cycle APR Raw Data-Final'!M$3:M$1977,'5th Cycle APR Raw Data-Final'!$A$3:$A$1977,'SB35 Determination Data'!$K222,'5th Cycle APR Raw Data-Final'!$T$3:$T$1977,"&gt;="&amp;'SB35 Determination Data'!$F222,'5th Cycle APR Raw Data-Final'!$T$3:$T$1977,"&lt;"&amp;E222),SUMIFS('5th Cycle APR Raw Data-Final'!M$3:M$1977,'5th Cycle APR Raw Data-Final'!$A$3:$A$1977,'SB35 Determination Data'!$K222,'5th Cycle APR Raw Data-Final'!$T$3:$T$1977,"&gt;="&amp;'SB35 Determination Data'!$F222,'5th Cycle APR Raw Data-Final'!$T$3:$T$1977,"&lt;="&amp;G222))</f>
        <v>0</v>
      </c>
      <c r="X222" s="60">
        <f t="shared" si="12"/>
        <v>0</v>
      </c>
      <c r="Y222" s="60">
        <f t="shared" si="13"/>
        <v>3</v>
      </c>
      <c r="Z222" s="60">
        <f t="shared" si="14"/>
        <v>0</v>
      </c>
      <c r="AA222" s="31">
        <f t="shared" si="15"/>
        <v>3</v>
      </c>
      <c r="AB222" s="31">
        <f t="shared" si="16"/>
        <v>3</v>
      </c>
      <c r="AC222" s="60">
        <f>VLOOKUP(K222,'5th Cycle APR Raw Data-Final'!$A$3:$P$1977,14,FALSE)</f>
        <v>1</v>
      </c>
      <c r="AD222" s="60">
        <f>IF(AN222&lt;1,SUMIFS('5th Cycle APR Raw Data-Final'!$O$3:$O$1977,'5th Cycle APR Raw Data-Final'!$A$3:$A$1977,'SB35 Determination Data'!$K222,'5th Cycle APR Raw Data-Final'!$T$3:$T$1977,"&gt;="&amp;'SB35 Determination Data'!$F222,'5th Cycle APR Raw Data-Final'!$T$3:$T$1977,"&lt;"&amp;E222),SUMIFS('5th Cycle APR Raw Data-Final'!$O$3:$O$1977,'5th Cycle APR Raw Data-Final'!$A$3:$A$1977,'SB35 Determination Data'!$K222,'5th Cycle APR Raw Data-Final'!$T$3:$T$1977,"&gt;="&amp;'SB35 Determination Data'!$F222,'5th Cycle APR Raw Data-Final'!$T$3:$T$1977,"&lt;="&amp;G222))</f>
        <v>11</v>
      </c>
      <c r="AE222" s="60">
        <f t="shared" si="17"/>
        <v>0</v>
      </c>
      <c r="AF222" s="31">
        <f t="shared" si="18"/>
        <v>11</v>
      </c>
      <c r="AG222" s="60">
        <f>VLOOKUP(K222,'5th Cycle APR Raw Data-Final'!$A$3:$P$1977,16,FALSE)</f>
        <v>1</v>
      </c>
      <c r="AH222" s="60">
        <f>IF(AN222&lt;1,SUMIFS('5th Cycle APR Raw Data-Final'!$Q$3:$Q$1977,'5th Cycle APR Raw Data-Final'!$A$3:$A$1977,'SB35 Determination Data'!$K222,'5th Cycle APR Raw Data-Final'!$T$3:$T$1977,"&gt;="&amp;'SB35 Determination Data'!$F222,'5th Cycle APR Raw Data-Final'!$T$3:$T$1977,"&lt;"&amp;E222),SUMIFS('5th Cycle APR Raw Data-Final'!$Q$3:$Q$1977,'5th Cycle APR Raw Data-Final'!$A$3:$A$1977,'SB35 Determination Data'!$K222,'5th Cycle APR Raw Data-Final'!$T$3:$T$1977,"&gt;="&amp;'SB35 Determination Data'!$F222,'5th Cycle APR Raw Data-Final'!$T$3:$T$1977,"&lt;="&amp;G222))</f>
        <v>420</v>
      </c>
      <c r="AI222" s="60">
        <f t="shared" si="19"/>
        <v>0</v>
      </c>
      <c r="AJ222" s="31">
        <f t="shared" si="20"/>
        <v>420</v>
      </c>
      <c r="AK222" s="60">
        <f>VLOOKUP(K222,'5th Cycle APR Raw Data-Final'!$A$3:$R$1977,18,FALSE)</f>
        <v>4</v>
      </c>
      <c r="AL222" s="60">
        <f>IF(AN222&lt;1,SUMIFS('5th Cycle APR Raw Data-Final'!$S$3:$S$1977,'5th Cycle APR Raw Data-Final'!$A$3:$A$1977,'SB35 Determination Data'!$K222,'5th Cycle APR Raw Data-Final'!$T$3:$T$1977,"&gt;="&amp;'SB35 Determination Data'!$F222,'5th Cycle APR Raw Data-Final'!$T$3:$T$1977,"&lt;"&amp;E222),SUMIFS('5th Cycle APR Raw Data-Final'!$S$3:$S$1977,'5th Cycle APR Raw Data-Final'!$A$3:$A$1977,'SB35 Determination Data'!$K222,'5th Cycle APR Raw Data-Final'!$T$3:$T$1977,"&gt;="&amp;'SB35 Determination Data'!$F222,'5th Cycle APR Raw Data-Final'!$T$3:$T$1977,"&lt;="&amp;G222))</f>
        <v>434</v>
      </c>
      <c r="AM222" s="60">
        <f t="shared" si="21"/>
        <v>1</v>
      </c>
      <c r="AN222" s="62">
        <f t="shared" si="22"/>
        <v>0.5</v>
      </c>
      <c r="AO222" s="9" t="str">
        <f t="shared" si="23"/>
        <v>NO</v>
      </c>
      <c r="AP222" s="9" t="str">
        <f t="shared" si="24"/>
        <v>YES</v>
      </c>
      <c r="AQ222" s="9" t="str">
        <f t="shared" si="25"/>
        <v>NO</v>
      </c>
      <c r="AR222" s="48" t="str">
        <f>VLOOKUP(K222,'2018Submitted'!$A$2:$C$540,3,FALSE)</f>
        <v>Successful</v>
      </c>
      <c r="AS222" s="9" t="str">
        <f t="shared" si="26"/>
        <v>NO</v>
      </c>
      <c r="AT222" s="9" t="str">
        <f t="shared" si="27"/>
        <v>YES</v>
      </c>
    </row>
    <row r="223" spans="1:46" ht="12.75" customHeight="1" x14ac:dyDescent="0.15">
      <c r="A223" s="9" t="s">
        <v>168</v>
      </c>
      <c r="B223" s="9" t="str">
        <f t="shared" si="0"/>
        <v>LA HABRA HEIGHTS</v>
      </c>
      <c r="C223" s="31">
        <f t="shared" si="1"/>
        <v>0.625</v>
      </c>
      <c r="D223" s="45">
        <f t="shared" si="2"/>
        <v>8</v>
      </c>
      <c r="E223" s="46">
        <f t="shared" si="3"/>
        <v>2018</v>
      </c>
      <c r="F223" s="46">
        <f t="shared" si="4"/>
        <v>2014</v>
      </c>
      <c r="G223" s="46" t="str">
        <f t="shared" si="5"/>
        <v>2021</v>
      </c>
      <c r="H223" s="9" t="str">
        <f t="shared" si="6"/>
        <v>10/15/2013</v>
      </c>
      <c r="I223" s="9" t="str">
        <f t="shared" si="7"/>
        <v>10/15/2021</v>
      </c>
      <c r="J223" s="9" t="s">
        <v>144</v>
      </c>
      <c r="K223" s="49" t="s">
        <v>1093</v>
      </c>
      <c r="L223" s="60">
        <f>VLOOKUP(K223,'5th Cycle APR Raw Data-Final'!$A$3:$P$1977,6,FALSE)</f>
        <v>32</v>
      </c>
      <c r="M223" s="60">
        <f>IF(AN223&lt;1,SUMIFS('5th Cycle APR Raw Data-Final'!G$3:G$1977,'5th Cycle APR Raw Data-Final'!$A$3:$A$1977,'SB35 Determination Data'!$K223,'5th Cycle APR Raw Data-Final'!$T$3:$T$1977,"&gt;="&amp;'SB35 Determination Data'!$F223,'5th Cycle APR Raw Data-Final'!$T$3:$T$1977,"&lt;"&amp;E223),SUMIFS('5th Cycle APR Raw Data-Final'!G$3:G$1977,'5th Cycle APR Raw Data-Final'!$A$3:$A$1977,'SB35 Determination Data'!$K223,'5th Cycle APR Raw Data-Final'!$T$3:$T$1977,"&gt;="&amp;'SB35 Determination Data'!$F223,'5th Cycle APR Raw Data-Final'!$T$3:$T$1977,"&lt;="&amp;G223))</f>
        <v>0</v>
      </c>
      <c r="N223" s="60">
        <f>IF(AN223&lt;1,SUMIFS('5th Cycle APR Raw Data-Final'!H$3:H$1977,'5th Cycle APR Raw Data-Final'!$A$3:$A$1977,'SB35 Determination Data'!$K223,'5th Cycle APR Raw Data-Final'!$T$3:$T$1977,"&gt;="&amp;'SB35 Determination Data'!$F223,'5th Cycle APR Raw Data-Final'!$T$3:$T$1977,"&lt;"&amp;E223),SUMIFS('5th Cycle APR Raw Data-Final'!H$3:H$1977,'5th Cycle APR Raw Data-Final'!$A$3:$A$1977,'SB35 Determination Data'!$K223,'5th Cycle APR Raw Data-Final'!$T$3:$T$1977,"&gt;="&amp;'SB35 Determination Data'!$F223,'5th Cycle APR Raw Data-Final'!$T$3:$T$1977,"&lt;="&amp;G223))</f>
        <v>0</v>
      </c>
      <c r="O223" s="60">
        <f>IF(AN223&lt;1,SUMIFS('5th Cycle APR Raw Data-Final'!I$3:I$1977,'5th Cycle APR Raw Data-Final'!$A$3:$A$1977,'SB35 Determination Data'!$K223,'5th Cycle APR Raw Data-Final'!$T$3:$T$1977,"&gt;="&amp;'SB35 Determination Data'!$F223,'5th Cycle APR Raw Data-Final'!$T$3:$T$1977,"&lt;"&amp;E223),SUMIFS('5th Cycle APR Raw Data-Final'!I$3:I$1977,'5th Cycle APR Raw Data-Final'!$A$3:$A$1977,'SB35 Determination Data'!$K223,'5th Cycle APR Raw Data-Final'!$T$3:$T$1977,"&gt;="&amp;'SB35 Determination Data'!$F223,'5th Cycle APR Raw Data-Final'!$T$3:$T$1977,"&lt;="&amp;G223))</f>
        <v>0</v>
      </c>
      <c r="P223" s="60">
        <f t="shared" si="8"/>
        <v>32</v>
      </c>
      <c r="Q223" s="31">
        <f t="shared" si="9"/>
        <v>0</v>
      </c>
      <c r="R223" s="61">
        <f t="shared" si="10"/>
        <v>16</v>
      </c>
      <c r="S223" s="61">
        <f t="shared" si="11"/>
        <v>0</v>
      </c>
      <c r="T223" s="60">
        <f>VLOOKUP(K223,'5th Cycle APR Raw Data-Final'!$A$3:$P$1977,10,FALSE)</f>
        <v>19</v>
      </c>
      <c r="U223" s="60">
        <f>IF(AN223&lt;1,SUMIFS('5th Cycle APR Raw Data-Final'!K$3:K$1977,'5th Cycle APR Raw Data-Final'!$A$3:$A$1977,'SB35 Determination Data'!$K223,'5th Cycle APR Raw Data-Final'!$T$3:$T$1977,"&gt;="&amp;'SB35 Determination Data'!$F223,'5th Cycle APR Raw Data-Final'!$T$3:$T$1977,"&lt;"&amp;E223),SUMIFS('5th Cycle APR Raw Data-Final'!K$3:K$1977,'5th Cycle APR Raw Data-Final'!$A$3:$A$1977,'SB35 Determination Data'!$K223,'5th Cycle APR Raw Data-Final'!$T$3:$T$1977,"&gt;="&amp;'SB35 Determination Data'!$F223,'5th Cycle APR Raw Data-Final'!$T$3:$T$1977,"&lt;="&amp;G223))</f>
        <v>0</v>
      </c>
      <c r="V223" s="60">
        <f>IF(AN223&lt;1,SUMIFS('5th Cycle APR Raw Data-Final'!L$3:L$1977,'5th Cycle APR Raw Data-Final'!$A$3:$A$1977,'SB35 Determination Data'!$K223,'5th Cycle APR Raw Data-Final'!$T$3:$T$1977,"&gt;="&amp;'SB35 Determination Data'!$F223,'5th Cycle APR Raw Data-Final'!$T$3:$T$1977,"&lt;"&amp;E223),SUMIFS('5th Cycle APR Raw Data-Final'!L$3:L$1977,'5th Cycle APR Raw Data-Final'!$A$3:$A$1977,'SB35 Determination Data'!$K223,'5th Cycle APR Raw Data-Final'!$T$3:$T$1977,"&gt;="&amp;'SB35 Determination Data'!$F223,'5th Cycle APR Raw Data-Final'!$T$3:$T$1977,"&lt;="&amp;G223))</f>
        <v>0</v>
      </c>
      <c r="W223" s="60">
        <f>IF(AN223&lt;1,SUMIFS('5th Cycle APR Raw Data-Final'!M$3:M$1977,'5th Cycle APR Raw Data-Final'!$A$3:$A$1977,'SB35 Determination Data'!$K223,'5th Cycle APR Raw Data-Final'!$T$3:$T$1977,"&gt;="&amp;'SB35 Determination Data'!$F223,'5th Cycle APR Raw Data-Final'!$T$3:$T$1977,"&lt;"&amp;E223),SUMIFS('5th Cycle APR Raw Data-Final'!M$3:M$1977,'5th Cycle APR Raw Data-Final'!$A$3:$A$1977,'SB35 Determination Data'!$K223,'5th Cycle APR Raw Data-Final'!$T$3:$T$1977,"&gt;="&amp;'SB35 Determination Data'!$F223,'5th Cycle APR Raw Data-Final'!$T$3:$T$1977,"&lt;="&amp;G223))</f>
        <v>0</v>
      </c>
      <c r="X223" s="60">
        <f t="shared" si="12"/>
        <v>19</v>
      </c>
      <c r="Y223" s="60">
        <f t="shared" si="13"/>
        <v>0</v>
      </c>
      <c r="Z223" s="60">
        <f t="shared" si="14"/>
        <v>19</v>
      </c>
      <c r="AA223" s="31">
        <f t="shared" si="15"/>
        <v>0</v>
      </c>
      <c r="AB223" s="31">
        <f t="shared" si="16"/>
        <v>0</v>
      </c>
      <c r="AC223" s="60">
        <f>VLOOKUP(K223,'5th Cycle APR Raw Data-Final'!$A$3:$P$1977,14,FALSE)</f>
        <v>21</v>
      </c>
      <c r="AD223" s="60">
        <f>IF(AN223&lt;1,SUMIFS('5th Cycle APR Raw Data-Final'!$O$3:$O$1977,'5th Cycle APR Raw Data-Final'!$A$3:$A$1977,'SB35 Determination Data'!$K223,'5th Cycle APR Raw Data-Final'!$T$3:$T$1977,"&gt;="&amp;'SB35 Determination Data'!$F223,'5th Cycle APR Raw Data-Final'!$T$3:$T$1977,"&lt;"&amp;E223),SUMIFS('5th Cycle APR Raw Data-Final'!$O$3:$O$1977,'5th Cycle APR Raw Data-Final'!$A$3:$A$1977,'SB35 Determination Data'!$K223,'5th Cycle APR Raw Data-Final'!$T$3:$T$1977,"&gt;="&amp;'SB35 Determination Data'!$F223,'5th Cycle APR Raw Data-Final'!$T$3:$T$1977,"&lt;="&amp;G223))</f>
        <v>0</v>
      </c>
      <c r="AE223" s="60">
        <f t="shared" si="17"/>
        <v>21</v>
      </c>
      <c r="AF223" s="31">
        <f t="shared" si="18"/>
        <v>0</v>
      </c>
      <c r="AG223" s="60">
        <f>VLOOKUP(K223,'5th Cycle APR Raw Data-Final'!$A$3:$P$1977,16,FALSE)</f>
        <v>47</v>
      </c>
      <c r="AH223" s="60">
        <f>IF(AN223&lt;1,SUMIFS('5th Cycle APR Raw Data-Final'!$Q$3:$Q$1977,'5th Cycle APR Raw Data-Final'!$A$3:$A$1977,'SB35 Determination Data'!$K223,'5th Cycle APR Raw Data-Final'!$T$3:$T$1977,"&gt;="&amp;'SB35 Determination Data'!$F223,'5th Cycle APR Raw Data-Final'!$T$3:$T$1977,"&lt;"&amp;E223),SUMIFS('5th Cycle APR Raw Data-Final'!$Q$3:$Q$1977,'5th Cycle APR Raw Data-Final'!$A$3:$A$1977,'SB35 Determination Data'!$K223,'5th Cycle APR Raw Data-Final'!$T$3:$T$1977,"&gt;="&amp;'SB35 Determination Data'!$F223,'5th Cycle APR Raw Data-Final'!$T$3:$T$1977,"&lt;="&amp;G223))</f>
        <v>0</v>
      </c>
      <c r="AI223" s="60">
        <f t="shared" si="19"/>
        <v>47</v>
      </c>
      <c r="AJ223" s="31">
        <f t="shared" si="20"/>
        <v>0</v>
      </c>
      <c r="AK223" s="60">
        <f>VLOOKUP(K223,'5th Cycle APR Raw Data-Final'!$A$3:$R$1977,18,FALSE)</f>
        <v>119</v>
      </c>
      <c r="AL223" s="60">
        <f>IF(AN223&lt;1,SUMIFS('5th Cycle APR Raw Data-Final'!$S$3:$S$1977,'5th Cycle APR Raw Data-Final'!$A$3:$A$1977,'SB35 Determination Data'!$K223,'5th Cycle APR Raw Data-Final'!$T$3:$T$1977,"&gt;="&amp;'SB35 Determination Data'!$F223,'5th Cycle APR Raw Data-Final'!$T$3:$T$1977,"&lt;"&amp;E223),SUMIFS('5th Cycle APR Raw Data-Final'!$S$3:$S$1977,'5th Cycle APR Raw Data-Final'!$A$3:$A$1977,'SB35 Determination Data'!$K223,'5th Cycle APR Raw Data-Final'!$T$3:$T$1977,"&gt;="&amp;'SB35 Determination Data'!$F223,'5th Cycle APR Raw Data-Final'!$T$3:$T$1977,"&lt;="&amp;G223))</f>
        <v>0</v>
      </c>
      <c r="AM223" s="60">
        <f t="shared" si="21"/>
        <v>119</v>
      </c>
      <c r="AN223" s="62">
        <f t="shared" si="22"/>
        <v>0.5</v>
      </c>
      <c r="AO223" s="9" t="str">
        <f t="shared" si="23"/>
        <v>YES</v>
      </c>
      <c r="AP223" s="9" t="str">
        <f t="shared" si="24"/>
        <v>NO</v>
      </c>
      <c r="AQ223" s="9" t="str">
        <f t="shared" si="25"/>
        <v>NO</v>
      </c>
      <c r="AR223" s="48" t="str">
        <f>VLOOKUP(K223,'2018Submitted'!$A$2:$C$540,3,FALSE)</f>
        <v>Successful</v>
      </c>
      <c r="AS223" s="9" t="str">
        <f t="shared" si="26"/>
        <v>NO</v>
      </c>
      <c r="AT223" s="9" t="str">
        <f t="shared" si="27"/>
        <v>NO</v>
      </c>
    </row>
    <row r="224" spans="1:46" ht="12.75" customHeight="1" x14ac:dyDescent="0.15">
      <c r="A224" s="9" t="s">
        <v>416</v>
      </c>
      <c r="B224" s="9" t="str">
        <f t="shared" si="0"/>
        <v>LA MESA</v>
      </c>
      <c r="C224" s="31">
        <f t="shared" si="1"/>
        <v>0.75</v>
      </c>
      <c r="D224" s="45">
        <f t="shared" si="2"/>
        <v>8</v>
      </c>
      <c r="E224" s="46">
        <f t="shared" si="3"/>
        <v>2017</v>
      </c>
      <c r="F224" s="46">
        <f t="shared" si="4"/>
        <v>2013</v>
      </c>
      <c r="G224" s="46">
        <f t="shared" si="5"/>
        <v>2020</v>
      </c>
      <c r="H224" s="9" t="str">
        <f t="shared" si="6"/>
        <v>04/30/2013</v>
      </c>
      <c r="I224" s="9" t="str">
        <f t="shared" si="7"/>
        <v>04/30/2021</v>
      </c>
      <c r="J224" s="9" t="s">
        <v>417</v>
      </c>
      <c r="K224" s="49" t="s">
        <v>436</v>
      </c>
      <c r="L224" s="60">
        <f>VLOOKUP(K224,'5th Cycle APR Raw Data-Final'!$A$3:$P$1977,6,FALSE)</f>
        <v>430</v>
      </c>
      <c r="M224" s="60">
        <f>IF(AN224&lt;1,SUMIFS('5th Cycle APR Raw Data-Final'!G$3:G$1977,'5th Cycle APR Raw Data-Final'!$A$3:$A$1977,'SB35 Determination Data'!$K224,'5th Cycle APR Raw Data-Final'!$T$3:$T$1977,"&gt;="&amp;'SB35 Determination Data'!$F224,'5th Cycle APR Raw Data-Final'!$T$3:$T$1977,"&lt;"&amp;E224),SUMIFS('5th Cycle APR Raw Data-Final'!G$3:G$1977,'5th Cycle APR Raw Data-Final'!$A$3:$A$1977,'SB35 Determination Data'!$K224,'5th Cycle APR Raw Data-Final'!$T$3:$T$1977,"&gt;="&amp;'SB35 Determination Data'!$F224,'5th Cycle APR Raw Data-Final'!$T$3:$T$1977,"&lt;="&amp;G224))</f>
        <v>18</v>
      </c>
      <c r="N224" s="60">
        <f>IF(AN224&lt;1,SUMIFS('5th Cycle APR Raw Data-Final'!H$3:H$1977,'5th Cycle APR Raw Data-Final'!$A$3:$A$1977,'SB35 Determination Data'!$K224,'5th Cycle APR Raw Data-Final'!$T$3:$T$1977,"&gt;="&amp;'SB35 Determination Data'!$F224,'5th Cycle APR Raw Data-Final'!$T$3:$T$1977,"&lt;"&amp;E224),SUMIFS('5th Cycle APR Raw Data-Final'!H$3:H$1977,'5th Cycle APR Raw Data-Final'!$A$3:$A$1977,'SB35 Determination Data'!$K224,'5th Cycle APR Raw Data-Final'!$T$3:$T$1977,"&gt;="&amp;'SB35 Determination Data'!$F224,'5th Cycle APR Raw Data-Final'!$T$3:$T$1977,"&lt;="&amp;G224))</f>
        <v>18</v>
      </c>
      <c r="O224" s="60">
        <f>IF(AN224&lt;1,SUMIFS('5th Cycle APR Raw Data-Final'!I$3:I$1977,'5th Cycle APR Raw Data-Final'!$A$3:$A$1977,'SB35 Determination Data'!$K224,'5th Cycle APR Raw Data-Final'!$T$3:$T$1977,"&gt;="&amp;'SB35 Determination Data'!$F224,'5th Cycle APR Raw Data-Final'!$T$3:$T$1977,"&lt;"&amp;E224),SUMIFS('5th Cycle APR Raw Data-Final'!I$3:I$1977,'5th Cycle APR Raw Data-Final'!$A$3:$A$1977,'SB35 Determination Data'!$K224,'5th Cycle APR Raw Data-Final'!$T$3:$T$1977,"&gt;="&amp;'SB35 Determination Data'!$F224,'5th Cycle APR Raw Data-Final'!$T$3:$T$1977,"&lt;="&amp;G224))</f>
        <v>0</v>
      </c>
      <c r="P224" s="60">
        <f t="shared" si="8"/>
        <v>412</v>
      </c>
      <c r="Q224" s="31">
        <f t="shared" si="9"/>
        <v>4.1860465116279069E-2</v>
      </c>
      <c r="R224" s="61">
        <f t="shared" si="10"/>
        <v>215</v>
      </c>
      <c r="S224" s="61">
        <f t="shared" si="11"/>
        <v>0</v>
      </c>
      <c r="T224" s="60">
        <f>VLOOKUP(K224,'5th Cycle APR Raw Data-Final'!$A$3:$P$1977,10,FALSE)</f>
        <v>326</v>
      </c>
      <c r="U224" s="60">
        <f>IF(AN224&lt;1,SUMIFS('5th Cycle APR Raw Data-Final'!K$3:K$1977,'5th Cycle APR Raw Data-Final'!$A$3:$A$1977,'SB35 Determination Data'!$K224,'5th Cycle APR Raw Data-Final'!$T$3:$T$1977,"&gt;="&amp;'SB35 Determination Data'!$F224,'5th Cycle APR Raw Data-Final'!$T$3:$T$1977,"&lt;"&amp;E224),SUMIFS('5th Cycle APR Raw Data-Final'!K$3:K$1977,'5th Cycle APR Raw Data-Final'!$A$3:$A$1977,'SB35 Determination Data'!$K224,'5th Cycle APR Raw Data-Final'!$T$3:$T$1977,"&gt;="&amp;'SB35 Determination Data'!$F224,'5th Cycle APR Raw Data-Final'!$T$3:$T$1977,"&lt;="&amp;G224))</f>
        <v>2</v>
      </c>
      <c r="V224" s="60">
        <f>IF(AN224&lt;1,SUMIFS('5th Cycle APR Raw Data-Final'!L$3:L$1977,'5th Cycle APR Raw Data-Final'!$A$3:$A$1977,'SB35 Determination Data'!$K224,'5th Cycle APR Raw Data-Final'!$T$3:$T$1977,"&gt;="&amp;'SB35 Determination Data'!$F224,'5th Cycle APR Raw Data-Final'!$T$3:$T$1977,"&lt;"&amp;E224),SUMIFS('5th Cycle APR Raw Data-Final'!L$3:L$1977,'5th Cycle APR Raw Data-Final'!$A$3:$A$1977,'SB35 Determination Data'!$K224,'5th Cycle APR Raw Data-Final'!$T$3:$T$1977,"&gt;="&amp;'SB35 Determination Data'!$F224,'5th Cycle APR Raw Data-Final'!$T$3:$T$1977,"&lt;="&amp;G224))</f>
        <v>0</v>
      </c>
      <c r="W224" s="60">
        <f>IF(AN224&lt;1,SUMIFS('5th Cycle APR Raw Data-Final'!M$3:M$1977,'5th Cycle APR Raw Data-Final'!$A$3:$A$1977,'SB35 Determination Data'!$K224,'5th Cycle APR Raw Data-Final'!$T$3:$T$1977,"&gt;="&amp;'SB35 Determination Data'!$F224,'5th Cycle APR Raw Data-Final'!$T$3:$T$1977,"&lt;"&amp;E224),SUMIFS('5th Cycle APR Raw Data-Final'!M$3:M$1977,'5th Cycle APR Raw Data-Final'!$A$3:$A$1977,'SB35 Determination Data'!$K224,'5th Cycle APR Raw Data-Final'!$T$3:$T$1977,"&gt;="&amp;'SB35 Determination Data'!$F224,'5th Cycle APR Raw Data-Final'!$T$3:$T$1977,"&lt;="&amp;G224))</f>
        <v>2</v>
      </c>
      <c r="X224" s="60">
        <f t="shared" si="12"/>
        <v>324</v>
      </c>
      <c r="Y224" s="60">
        <f t="shared" si="13"/>
        <v>2</v>
      </c>
      <c r="Z224" s="60">
        <f t="shared" si="14"/>
        <v>324</v>
      </c>
      <c r="AA224" s="31">
        <f t="shared" si="15"/>
        <v>6.1349693251533744E-3</v>
      </c>
      <c r="AB224" s="31">
        <f t="shared" si="16"/>
        <v>6.1349693251533744E-3</v>
      </c>
      <c r="AC224" s="60">
        <f>VLOOKUP(K224,'5th Cycle APR Raw Data-Final'!$A$3:$P$1977,14,FALSE)</f>
        <v>302</v>
      </c>
      <c r="AD224" s="60">
        <f>IF(AN224&lt;1,SUMIFS('5th Cycle APR Raw Data-Final'!$O$3:$O$1977,'5th Cycle APR Raw Data-Final'!$A$3:$A$1977,'SB35 Determination Data'!$K224,'5th Cycle APR Raw Data-Final'!$T$3:$T$1977,"&gt;="&amp;'SB35 Determination Data'!$F224,'5th Cycle APR Raw Data-Final'!$T$3:$T$1977,"&lt;"&amp;E224),SUMIFS('5th Cycle APR Raw Data-Final'!$O$3:$O$1977,'5th Cycle APR Raw Data-Final'!$A$3:$A$1977,'SB35 Determination Data'!$K224,'5th Cycle APR Raw Data-Final'!$T$3:$T$1977,"&gt;="&amp;'SB35 Determination Data'!$F224,'5th Cycle APR Raw Data-Final'!$T$3:$T$1977,"&lt;="&amp;G224))</f>
        <v>279</v>
      </c>
      <c r="AE224" s="60">
        <f t="shared" si="17"/>
        <v>23</v>
      </c>
      <c r="AF224" s="31">
        <f t="shared" si="18"/>
        <v>0.92384105960264906</v>
      </c>
      <c r="AG224" s="60">
        <f>VLOOKUP(K224,'5th Cycle APR Raw Data-Final'!$A$3:$P$1977,16,FALSE)</f>
        <v>664</v>
      </c>
      <c r="AH224" s="60">
        <f>IF(AN224&lt;1,SUMIFS('5th Cycle APR Raw Data-Final'!$Q$3:$Q$1977,'5th Cycle APR Raw Data-Final'!$A$3:$A$1977,'SB35 Determination Data'!$K224,'5th Cycle APR Raw Data-Final'!$T$3:$T$1977,"&gt;="&amp;'SB35 Determination Data'!$F224,'5th Cycle APR Raw Data-Final'!$T$3:$T$1977,"&lt;"&amp;E224),SUMIFS('5th Cycle APR Raw Data-Final'!$Q$3:$Q$1977,'5th Cycle APR Raw Data-Final'!$A$3:$A$1977,'SB35 Determination Data'!$K224,'5th Cycle APR Raw Data-Final'!$T$3:$T$1977,"&gt;="&amp;'SB35 Determination Data'!$F224,'5th Cycle APR Raw Data-Final'!$T$3:$T$1977,"&lt;="&amp;G224))</f>
        <v>685</v>
      </c>
      <c r="AI224" s="60">
        <f t="shared" si="19"/>
        <v>0</v>
      </c>
      <c r="AJ224" s="31">
        <f t="shared" si="20"/>
        <v>1.0316265060240963</v>
      </c>
      <c r="AK224" s="60">
        <f>VLOOKUP(K224,'5th Cycle APR Raw Data-Final'!$A$3:$R$1977,18,FALSE)</f>
        <v>1722</v>
      </c>
      <c r="AL224" s="60">
        <f>IF(AN224&lt;1,SUMIFS('5th Cycle APR Raw Data-Final'!$S$3:$S$1977,'5th Cycle APR Raw Data-Final'!$A$3:$A$1977,'SB35 Determination Data'!$K224,'5th Cycle APR Raw Data-Final'!$T$3:$T$1977,"&gt;="&amp;'SB35 Determination Data'!$F224,'5th Cycle APR Raw Data-Final'!$T$3:$T$1977,"&lt;"&amp;E224),SUMIFS('5th Cycle APR Raw Data-Final'!$S$3:$S$1977,'5th Cycle APR Raw Data-Final'!$A$3:$A$1977,'SB35 Determination Data'!$K224,'5th Cycle APR Raw Data-Final'!$T$3:$T$1977,"&gt;="&amp;'SB35 Determination Data'!$F224,'5th Cycle APR Raw Data-Final'!$T$3:$T$1977,"&lt;="&amp;G224))</f>
        <v>984</v>
      </c>
      <c r="AM224" s="60">
        <f t="shared" si="21"/>
        <v>759</v>
      </c>
      <c r="AN224" s="62">
        <f t="shared" si="22"/>
        <v>0.5</v>
      </c>
      <c r="AO224" s="9" t="str">
        <f t="shared" si="23"/>
        <v>NO</v>
      </c>
      <c r="AP224" s="9" t="str">
        <f t="shared" si="24"/>
        <v>YES</v>
      </c>
      <c r="AQ224" s="9" t="str">
        <f t="shared" si="25"/>
        <v>NO</v>
      </c>
      <c r="AR224" s="48" t="str">
        <f>VLOOKUP(K224,'2018Submitted'!$A$2:$C$540,3,FALSE)</f>
        <v>Successful</v>
      </c>
      <c r="AS224" s="9" t="str">
        <f t="shared" si="26"/>
        <v>NO</v>
      </c>
      <c r="AT224" s="9" t="str">
        <f t="shared" si="27"/>
        <v>YES</v>
      </c>
    </row>
    <row r="225" spans="1:46" ht="12.75" customHeight="1" x14ac:dyDescent="0.15">
      <c r="A225" s="9" t="s">
        <v>168</v>
      </c>
      <c r="B225" s="9" t="str">
        <f t="shared" si="0"/>
        <v>LA MIRADA</v>
      </c>
      <c r="C225" s="31">
        <f t="shared" si="1"/>
        <v>0.625</v>
      </c>
      <c r="D225" s="45">
        <f t="shared" si="2"/>
        <v>8</v>
      </c>
      <c r="E225" s="46">
        <f t="shared" si="3"/>
        <v>2018</v>
      </c>
      <c r="F225" s="46">
        <f t="shared" si="4"/>
        <v>2014</v>
      </c>
      <c r="G225" s="46" t="str">
        <f t="shared" si="5"/>
        <v>2021</v>
      </c>
      <c r="H225" s="9" t="str">
        <f t="shared" si="6"/>
        <v>10/15/2013</v>
      </c>
      <c r="I225" s="9" t="str">
        <f t="shared" si="7"/>
        <v>10/15/2021</v>
      </c>
      <c r="J225" s="9" t="s">
        <v>144</v>
      </c>
      <c r="K225" s="49" t="s">
        <v>1096</v>
      </c>
      <c r="L225" s="60">
        <f>VLOOKUP(K225,'5th Cycle APR Raw Data-Final'!$A$3:$P$1977,6,FALSE)</f>
        <v>62</v>
      </c>
      <c r="M225" s="60">
        <f>IF(AN225&lt;1,SUMIFS('5th Cycle APR Raw Data-Final'!G$3:G$1977,'5th Cycle APR Raw Data-Final'!$A$3:$A$1977,'SB35 Determination Data'!$K225,'5th Cycle APR Raw Data-Final'!$T$3:$T$1977,"&gt;="&amp;'SB35 Determination Data'!$F225,'5th Cycle APR Raw Data-Final'!$T$3:$T$1977,"&lt;"&amp;E225),SUMIFS('5th Cycle APR Raw Data-Final'!G$3:G$1977,'5th Cycle APR Raw Data-Final'!$A$3:$A$1977,'SB35 Determination Data'!$K225,'5th Cycle APR Raw Data-Final'!$T$3:$T$1977,"&gt;="&amp;'SB35 Determination Data'!$F225,'5th Cycle APR Raw Data-Final'!$T$3:$T$1977,"&lt;="&amp;G225))</f>
        <v>0</v>
      </c>
      <c r="N225" s="60">
        <f>IF(AN225&lt;1,SUMIFS('5th Cycle APR Raw Data-Final'!H$3:H$1977,'5th Cycle APR Raw Data-Final'!$A$3:$A$1977,'SB35 Determination Data'!$K225,'5th Cycle APR Raw Data-Final'!$T$3:$T$1977,"&gt;="&amp;'SB35 Determination Data'!$F225,'5th Cycle APR Raw Data-Final'!$T$3:$T$1977,"&lt;"&amp;E225),SUMIFS('5th Cycle APR Raw Data-Final'!H$3:H$1977,'5th Cycle APR Raw Data-Final'!$A$3:$A$1977,'SB35 Determination Data'!$K225,'5th Cycle APR Raw Data-Final'!$T$3:$T$1977,"&gt;="&amp;'SB35 Determination Data'!$F225,'5th Cycle APR Raw Data-Final'!$T$3:$T$1977,"&lt;="&amp;G225))</f>
        <v>0</v>
      </c>
      <c r="O225" s="60">
        <f>IF(AN225&lt;1,SUMIFS('5th Cycle APR Raw Data-Final'!I$3:I$1977,'5th Cycle APR Raw Data-Final'!$A$3:$A$1977,'SB35 Determination Data'!$K225,'5th Cycle APR Raw Data-Final'!$T$3:$T$1977,"&gt;="&amp;'SB35 Determination Data'!$F225,'5th Cycle APR Raw Data-Final'!$T$3:$T$1977,"&lt;"&amp;E225),SUMIFS('5th Cycle APR Raw Data-Final'!I$3:I$1977,'5th Cycle APR Raw Data-Final'!$A$3:$A$1977,'SB35 Determination Data'!$K225,'5th Cycle APR Raw Data-Final'!$T$3:$T$1977,"&gt;="&amp;'SB35 Determination Data'!$F225,'5th Cycle APR Raw Data-Final'!$T$3:$T$1977,"&lt;="&amp;G225))</f>
        <v>0</v>
      </c>
      <c r="P225" s="60">
        <f t="shared" si="8"/>
        <v>62</v>
      </c>
      <c r="Q225" s="31">
        <f t="shared" si="9"/>
        <v>0</v>
      </c>
      <c r="R225" s="61">
        <f t="shared" si="10"/>
        <v>31</v>
      </c>
      <c r="S225" s="61">
        <f t="shared" si="11"/>
        <v>0</v>
      </c>
      <c r="T225" s="60">
        <f>VLOOKUP(K225,'5th Cycle APR Raw Data-Final'!$A$3:$P$1977,10,FALSE)</f>
        <v>37</v>
      </c>
      <c r="U225" s="60">
        <f>IF(AN225&lt;1,SUMIFS('5th Cycle APR Raw Data-Final'!K$3:K$1977,'5th Cycle APR Raw Data-Final'!$A$3:$A$1977,'SB35 Determination Data'!$K225,'5th Cycle APR Raw Data-Final'!$T$3:$T$1977,"&gt;="&amp;'SB35 Determination Data'!$F225,'5th Cycle APR Raw Data-Final'!$T$3:$T$1977,"&lt;"&amp;E225),SUMIFS('5th Cycle APR Raw Data-Final'!K$3:K$1977,'5th Cycle APR Raw Data-Final'!$A$3:$A$1977,'SB35 Determination Data'!$K225,'5th Cycle APR Raw Data-Final'!$T$3:$T$1977,"&gt;="&amp;'SB35 Determination Data'!$F225,'5th Cycle APR Raw Data-Final'!$T$3:$T$1977,"&lt;="&amp;G225))</f>
        <v>0</v>
      </c>
      <c r="V225" s="60">
        <f>IF(AN225&lt;1,SUMIFS('5th Cycle APR Raw Data-Final'!L$3:L$1977,'5th Cycle APR Raw Data-Final'!$A$3:$A$1977,'SB35 Determination Data'!$K225,'5th Cycle APR Raw Data-Final'!$T$3:$T$1977,"&gt;="&amp;'SB35 Determination Data'!$F225,'5th Cycle APR Raw Data-Final'!$T$3:$T$1977,"&lt;"&amp;E225),SUMIFS('5th Cycle APR Raw Data-Final'!L$3:L$1977,'5th Cycle APR Raw Data-Final'!$A$3:$A$1977,'SB35 Determination Data'!$K225,'5th Cycle APR Raw Data-Final'!$T$3:$T$1977,"&gt;="&amp;'SB35 Determination Data'!$F225,'5th Cycle APR Raw Data-Final'!$T$3:$T$1977,"&lt;="&amp;G225))</f>
        <v>0</v>
      </c>
      <c r="W225" s="60">
        <f>IF(AN225&lt;1,SUMIFS('5th Cycle APR Raw Data-Final'!M$3:M$1977,'5th Cycle APR Raw Data-Final'!$A$3:$A$1977,'SB35 Determination Data'!$K225,'5th Cycle APR Raw Data-Final'!$T$3:$T$1977,"&gt;="&amp;'SB35 Determination Data'!$F225,'5th Cycle APR Raw Data-Final'!$T$3:$T$1977,"&lt;"&amp;E225),SUMIFS('5th Cycle APR Raw Data-Final'!M$3:M$1977,'5th Cycle APR Raw Data-Final'!$A$3:$A$1977,'SB35 Determination Data'!$K225,'5th Cycle APR Raw Data-Final'!$T$3:$T$1977,"&gt;="&amp;'SB35 Determination Data'!$F225,'5th Cycle APR Raw Data-Final'!$T$3:$T$1977,"&lt;="&amp;G225))</f>
        <v>0</v>
      </c>
      <c r="X225" s="60">
        <f t="shared" si="12"/>
        <v>37</v>
      </c>
      <c r="Y225" s="60">
        <f t="shared" si="13"/>
        <v>0</v>
      </c>
      <c r="Z225" s="60">
        <f t="shared" si="14"/>
        <v>37</v>
      </c>
      <c r="AA225" s="31">
        <f t="shared" si="15"/>
        <v>0</v>
      </c>
      <c r="AB225" s="31">
        <f t="shared" si="16"/>
        <v>0</v>
      </c>
      <c r="AC225" s="60">
        <f>VLOOKUP(K225,'5th Cycle APR Raw Data-Final'!$A$3:$P$1977,14,FALSE)</f>
        <v>40</v>
      </c>
      <c r="AD225" s="60">
        <f>IF(AN225&lt;1,SUMIFS('5th Cycle APR Raw Data-Final'!$O$3:$O$1977,'5th Cycle APR Raw Data-Final'!$A$3:$A$1977,'SB35 Determination Data'!$K225,'5th Cycle APR Raw Data-Final'!$T$3:$T$1977,"&gt;="&amp;'SB35 Determination Data'!$F225,'5th Cycle APR Raw Data-Final'!$T$3:$T$1977,"&lt;"&amp;E225),SUMIFS('5th Cycle APR Raw Data-Final'!$O$3:$O$1977,'5th Cycle APR Raw Data-Final'!$A$3:$A$1977,'SB35 Determination Data'!$K225,'5th Cycle APR Raw Data-Final'!$T$3:$T$1977,"&gt;="&amp;'SB35 Determination Data'!$F225,'5th Cycle APR Raw Data-Final'!$T$3:$T$1977,"&lt;="&amp;G225))</f>
        <v>1</v>
      </c>
      <c r="AE225" s="60">
        <f t="shared" si="17"/>
        <v>39</v>
      </c>
      <c r="AF225" s="31">
        <f t="shared" si="18"/>
        <v>2.5000000000000001E-2</v>
      </c>
      <c r="AG225" s="60">
        <f>VLOOKUP(K225,'5th Cycle APR Raw Data-Final'!$A$3:$P$1977,16,FALSE)</f>
        <v>96</v>
      </c>
      <c r="AH225" s="60">
        <f>IF(AN225&lt;1,SUMIFS('5th Cycle APR Raw Data-Final'!$Q$3:$Q$1977,'5th Cycle APR Raw Data-Final'!$A$3:$A$1977,'SB35 Determination Data'!$K225,'5th Cycle APR Raw Data-Final'!$T$3:$T$1977,"&gt;="&amp;'SB35 Determination Data'!$F225,'5th Cycle APR Raw Data-Final'!$T$3:$T$1977,"&lt;"&amp;E225),SUMIFS('5th Cycle APR Raw Data-Final'!$Q$3:$Q$1977,'5th Cycle APR Raw Data-Final'!$A$3:$A$1977,'SB35 Determination Data'!$K225,'5th Cycle APR Raw Data-Final'!$T$3:$T$1977,"&gt;="&amp;'SB35 Determination Data'!$F225,'5th Cycle APR Raw Data-Final'!$T$3:$T$1977,"&lt;="&amp;G225))</f>
        <v>31</v>
      </c>
      <c r="AI225" s="60">
        <f t="shared" si="19"/>
        <v>65</v>
      </c>
      <c r="AJ225" s="31">
        <f t="shared" si="20"/>
        <v>0.32291666666666669</v>
      </c>
      <c r="AK225" s="60">
        <f>VLOOKUP(K225,'5th Cycle APR Raw Data-Final'!$A$3:$R$1977,18,FALSE)</f>
        <v>235</v>
      </c>
      <c r="AL225" s="60">
        <f>IF(AN225&lt;1,SUMIFS('5th Cycle APR Raw Data-Final'!$S$3:$S$1977,'5th Cycle APR Raw Data-Final'!$A$3:$A$1977,'SB35 Determination Data'!$K225,'5th Cycle APR Raw Data-Final'!$T$3:$T$1977,"&gt;="&amp;'SB35 Determination Data'!$F225,'5th Cycle APR Raw Data-Final'!$T$3:$T$1977,"&lt;"&amp;E225),SUMIFS('5th Cycle APR Raw Data-Final'!$S$3:$S$1977,'5th Cycle APR Raw Data-Final'!$A$3:$A$1977,'SB35 Determination Data'!$K225,'5th Cycle APR Raw Data-Final'!$T$3:$T$1977,"&gt;="&amp;'SB35 Determination Data'!$F225,'5th Cycle APR Raw Data-Final'!$T$3:$T$1977,"&lt;="&amp;G225))</f>
        <v>32</v>
      </c>
      <c r="AM225" s="60">
        <f t="shared" si="21"/>
        <v>203</v>
      </c>
      <c r="AN225" s="62">
        <f t="shared" si="22"/>
        <v>0.5</v>
      </c>
      <c r="AO225" s="9" t="str">
        <f t="shared" si="23"/>
        <v>YES</v>
      </c>
      <c r="AP225" s="9" t="str">
        <f t="shared" si="24"/>
        <v>NO</v>
      </c>
      <c r="AQ225" s="9" t="str">
        <f t="shared" si="25"/>
        <v>NO</v>
      </c>
      <c r="AR225" s="48" t="str">
        <f>VLOOKUP(K225,'2018Submitted'!$A$2:$C$540,3,FALSE)</f>
        <v>No 2018 Annual Progress Report</v>
      </c>
      <c r="AS225" s="9" t="str">
        <f t="shared" si="26"/>
        <v>NO</v>
      </c>
      <c r="AT225" s="9" t="str">
        <f t="shared" si="27"/>
        <v>NO</v>
      </c>
    </row>
    <row r="226" spans="1:46" ht="12.75" customHeight="1" x14ac:dyDescent="0.15">
      <c r="A226" s="9" t="s">
        <v>273</v>
      </c>
      <c r="B226" s="9" t="str">
        <f t="shared" si="0"/>
        <v>LA PALMA</v>
      </c>
      <c r="C226" s="31">
        <f t="shared" si="1"/>
        <v>0.625</v>
      </c>
      <c r="D226" s="45">
        <f t="shared" si="2"/>
        <v>8</v>
      </c>
      <c r="E226" s="46">
        <f t="shared" si="3"/>
        <v>2018</v>
      </c>
      <c r="F226" s="46">
        <f t="shared" si="4"/>
        <v>2014</v>
      </c>
      <c r="G226" s="46" t="str">
        <f t="shared" si="5"/>
        <v>2021</v>
      </c>
      <c r="H226" s="9" t="str">
        <f t="shared" si="6"/>
        <v>10/15/2013</v>
      </c>
      <c r="I226" s="9" t="str">
        <f t="shared" si="7"/>
        <v>10/15/2021</v>
      </c>
      <c r="J226" s="9" t="s">
        <v>144</v>
      </c>
      <c r="K226" s="49" t="s">
        <v>286</v>
      </c>
      <c r="L226" s="60">
        <f>VLOOKUP(K226,'5th Cycle APR Raw Data-Final'!$A$3:$P$1977,6,FALSE)</f>
        <v>2</v>
      </c>
      <c r="M226" s="60">
        <f>IF(AN226&lt;1,SUMIFS('5th Cycle APR Raw Data-Final'!G$3:G$1977,'5th Cycle APR Raw Data-Final'!$A$3:$A$1977,'SB35 Determination Data'!$K226,'5th Cycle APR Raw Data-Final'!$T$3:$T$1977,"&gt;="&amp;'SB35 Determination Data'!$F226,'5th Cycle APR Raw Data-Final'!$T$3:$T$1977,"&lt;"&amp;E226),SUMIFS('5th Cycle APR Raw Data-Final'!G$3:G$1977,'5th Cycle APR Raw Data-Final'!$A$3:$A$1977,'SB35 Determination Data'!$K226,'5th Cycle APR Raw Data-Final'!$T$3:$T$1977,"&gt;="&amp;'SB35 Determination Data'!$F226,'5th Cycle APR Raw Data-Final'!$T$3:$T$1977,"&lt;="&amp;G226))</f>
        <v>0</v>
      </c>
      <c r="N226" s="60">
        <f>IF(AN226&lt;1,SUMIFS('5th Cycle APR Raw Data-Final'!H$3:H$1977,'5th Cycle APR Raw Data-Final'!$A$3:$A$1977,'SB35 Determination Data'!$K226,'5th Cycle APR Raw Data-Final'!$T$3:$T$1977,"&gt;="&amp;'SB35 Determination Data'!$F226,'5th Cycle APR Raw Data-Final'!$T$3:$T$1977,"&lt;"&amp;E226),SUMIFS('5th Cycle APR Raw Data-Final'!H$3:H$1977,'5th Cycle APR Raw Data-Final'!$A$3:$A$1977,'SB35 Determination Data'!$K226,'5th Cycle APR Raw Data-Final'!$T$3:$T$1977,"&gt;="&amp;'SB35 Determination Data'!$F226,'5th Cycle APR Raw Data-Final'!$T$3:$T$1977,"&lt;="&amp;G226))</f>
        <v>0</v>
      </c>
      <c r="O226" s="60">
        <f>IF(AN226&lt;1,SUMIFS('5th Cycle APR Raw Data-Final'!I$3:I$1977,'5th Cycle APR Raw Data-Final'!$A$3:$A$1977,'SB35 Determination Data'!$K226,'5th Cycle APR Raw Data-Final'!$T$3:$T$1977,"&gt;="&amp;'SB35 Determination Data'!$F226,'5th Cycle APR Raw Data-Final'!$T$3:$T$1977,"&lt;"&amp;E226),SUMIFS('5th Cycle APR Raw Data-Final'!I$3:I$1977,'5th Cycle APR Raw Data-Final'!$A$3:$A$1977,'SB35 Determination Data'!$K226,'5th Cycle APR Raw Data-Final'!$T$3:$T$1977,"&gt;="&amp;'SB35 Determination Data'!$F226,'5th Cycle APR Raw Data-Final'!$T$3:$T$1977,"&lt;="&amp;G226))</f>
        <v>0</v>
      </c>
      <c r="P226" s="60">
        <f t="shared" si="8"/>
        <v>2</v>
      </c>
      <c r="Q226" s="31">
        <f t="shared" si="9"/>
        <v>0</v>
      </c>
      <c r="R226" s="61">
        <f t="shared" si="10"/>
        <v>1</v>
      </c>
      <c r="S226" s="61">
        <f t="shared" si="11"/>
        <v>0</v>
      </c>
      <c r="T226" s="60">
        <f>VLOOKUP(K226,'5th Cycle APR Raw Data-Final'!$A$3:$P$1977,10,FALSE)</f>
        <v>2</v>
      </c>
      <c r="U226" s="60">
        <f>IF(AN226&lt;1,SUMIFS('5th Cycle APR Raw Data-Final'!K$3:K$1977,'5th Cycle APR Raw Data-Final'!$A$3:$A$1977,'SB35 Determination Data'!$K226,'5th Cycle APR Raw Data-Final'!$T$3:$T$1977,"&gt;="&amp;'SB35 Determination Data'!$F226,'5th Cycle APR Raw Data-Final'!$T$3:$T$1977,"&lt;"&amp;E226),SUMIFS('5th Cycle APR Raw Data-Final'!K$3:K$1977,'5th Cycle APR Raw Data-Final'!$A$3:$A$1977,'SB35 Determination Data'!$K226,'5th Cycle APR Raw Data-Final'!$T$3:$T$1977,"&gt;="&amp;'SB35 Determination Data'!$F226,'5th Cycle APR Raw Data-Final'!$T$3:$T$1977,"&lt;="&amp;G226))</f>
        <v>0</v>
      </c>
      <c r="V226" s="60">
        <f>IF(AN226&lt;1,SUMIFS('5th Cycle APR Raw Data-Final'!L$3:L$1977,'5th Cycle APR Raw Data-Final'!$A$3:$A$1977,'SB35 Determination Data'!$K226,'5th Cycle APR Raw Data-Final'!$T$3:$T$1977,"&gt;="&amp;'SB35 Determination Data'!$F226,'5th Cycle APR Raw Data-Final'!$T$3:$T$1977,"&lt;"&amp;E226),SUMIFS('5th Cycle APR Raw Data-Final'!L$3:L$1977,'5th Cycle APR Raw Data-Final'!$A$3:$A$1977,'SB35 Determination Data'!$K226,'5th Cycle APR Raw Data-Final'!$T$3:$T$1977,"&gt;="&amp;'SB35 Determination Data'!$F226,'5th Cycle APR Raw Data-Final'!$T$3:$T$1977,"&lt;="&amp;G226))</f>
        <v>0</v>
      </c>
      <c r="W226" s="60">
        <f>IF(AN226&lt;1,SUMIFS('5th Cycle APR Raw Data-Final'!M$3:M$1977,'5th Cycle APR Raw Data-Final'!$A$3:$A$1977,'SB35 Determination Data'!$K226,'5th Cycle APR Raw Data-Final'!$T$3:$T$1977,"&gt;="&amp;'SB35 Determination Data'!$F226,'5th Cycle APR Raw Data-Final'!$T$3:$T$1977,"&lt;"&amp;E226),SUMIFS('5th Cycle APR Raw Data-Final'!M$3:M$1977,'5th Cycle APR Raw Data-Final'!$A$3:$A$1977,'SB35 Determination Data'!$K226,'5th Cycle APR Raw Data-Final'!$T$3:$T$1977,"&gt;="&amp;'SB35 Determination Data'!$F226,'5th Cycle APR Raw Data-Final'!$T$3:$T$1977,"&lt;="&amp;G226))</f>
        <v>0</v>
      </c>
      <c r="X226" s="60">
        <f t="shared" si="12"/>
        <v>2</v>
      </c>
      <c r="Y226" s="60">
        <f t="shared" si="13"/>
        <v>0</v>
      </c>
      <c r="Z226" s="60">
        <f t="shared" si="14"/>
        <v>2</v>
      </c>
      <c r="AA226" s="31">
        <f t="shared" si="15"/>
        <v>0</v>
      </c>
      <c r="AB226" s="31">
        <f t="shared" si="16"/>
        <v>0</v>
      </c>
      <c r="AC226" s="60">
        <f>VLOOKUP(K226,'5th Cycle APR Raw Data-Final'!$A$3:$P$1977,14,FALSE)</f>
        <v>2</v>
      </c>
      <c r="AD226" s="60">
        <f>IF(AN226&lt;1,SUMIFS('5th Cycle APR Raw Data-Final'!$O$3:$O$1977,'5th Cycle APR Raw Data-Final'!$A$3:$A$1977,'SB35 Determination Data'!$K226,'5th Cycle APR Raw Data-Final'!$T$3:$T$1977,"&gt;="&amp;'SB35 Determination Data'!$F226,'5th Cycle APR Raw Data-Final'!$T$3:$T$1977,"&lt;"&amp;E226),SUMIFS('5th Cycle APR Raw Data-Final'!$O$3:$O$1977,'5th Cycle APR Raw Data-Final'!$A$3:$A$1977,'SB35 Determination Data'!$K226,'5th Cycle APR Raw Data-Final'!$T$3:$T$1977,"&gt;="&amp;'SB35 Determination Data'!$F226,'5th Cycle APR Raw Data-Final'!$T$3:$T$1977,"&lt;="&amp;G226))</f>
        <v>0</v>
      </c>
      <c r="AE226" s="60">
        <f t="shared" si="17"/>
        <v>2</v>
      </c>
      <c r="AF226" s="31">
        <f t="shared" si="18"/>
        <v>0</v>
      </c>
      <c r="AG226" s="60">
        <f>VLOOKUP(K226,'5th Cycle APR Raw Data-Final'!$A$3:$P$1977,16,FALSE)</f>
        <v>3</v>
      </c>
      <c r="AH226" s="60">
        <f>IF(AN226&lt;1,SUMIFS('5th Cycle APR Raw Data-Final'!$Q$3:$Q$1977,'5th Cycle APR Raw Data-Final'!$A$3:$A$1977,'SB35 Determination Data'!$K226,'5th Cycle APR Raw Data-Final'!$T$3:$T$1977,"&gt;="&amp;'SB35 Determination Data'!$F226,'5th Cycle APR Raw Data-Final'!$T$3:$T$1977,"&lt;"&amp;E226),SUMIFS('5th Cycle APR Raw Data-Final'!$Q$3:$Q$1977,'5th Cycle APR Raw Data-Final'!$A$3:$A$1977,'SB35 Determination Data'!$K226,'5th Cycle APR Raw Data-Final'!$T$3:$T$1977,"&gt;="&amp;'SB35 Determination Data'!$F226,'5th Cycle APR Raw Data-Final'!$T$3:$T$1977,"&lt;="&amp;G226))</f>
        <v>10</v>
      </c>
      <c r="AI226" s="60">
        <f t="shared" si="19"/>
        <v>0</v>
      </c>
      <c r="AJ226" s="31">
        <f t="shared" si="20"/>
        <v>3.3333333333333335</v>
      </c>
      <c r="AK226" s="60">
        <f>VLOOKUP(K226,'5th Cycle APR Raw Data-Final'!$A$3:$R$1977,18,FALSE)</f>
        <v>9</v>
      </c>
      <c r="AL226" s="60">
        <f>IF(AN226&lt;1,SUMIFS('5th Cycle APR Raw Data-Final'!$S$3:$S$1977,'5th Cycle APR Raw Data-Final'!$A$3:$A$1977,'SB35 Determination Data'!$K226,'5th Cycle APR Raw Data-Final'!$T$3:$T$1977,"&gt;="&amp;'SB35 Determination Data'!$F226,'5th Cycle APR Raw Data-Final'!$T$3:$T$1977,"&lt;"&amp;E226),SUMIFS('5th Cycle APR Raw Data-Final'!$S$3:$S$1977,'5th Cycle APR Raw Data-Final'!$A$3:$A$1977,'SB35 Determination Data'!$K226,'5th Cycle APR Raw Data-Final'!$T$3:$T$1977,"&gt;="&amp;'SB35 Determination Data'!$F226,'5th Cycle APR Raw Data-Final'!$T$3:$T$1977,"&lt;="&amp;G226))</f>
        <v>10</v>
      </c>
      <c r="AM226" s="60">
        <f t="shared" si="21"/>
        <v>6</v>
      </c>
      <c r="AN226" s="62">
        <f t="shared" si="22"/>
        <v>0.5</v>
      </c>
      <c r="AO226" s="9" t="str">
        <f t="shared" si="23"/>
        <v>NO</v>
      </c>
      <c r="AP226" s="9" t="str">
        <f t="shared" si="24"/>
        <v>YES</v>
      </c>
      <c r="AQ226" s="9" t="str">
        <f t="shared" si="25"/>
        <v>NO</v>
      </c>
      <c r="AR226" s="48" t="str">
        <f>VLOOKUP(K226,'2018Submitted'!$A$2:$C$540,3,FALSE)</f>
        <v>Successful</v>
      </c>
      <c r="AS226" s="9" t="str">
        <f t="shared" si="26"/>
        <v>NO</v>
      </c>
      <c r="AT226" s="9" t="str">
        <f t="shared" si="27"/>
        <v>YES</v>
      </c>
    </row>
    <row r="227" spans="1:46" ht="12.75" customHeight="1" x14ac:dyDescent="0.15">
      <c r="A227" s="9" t="s">
        <v>168</v>
      </c>
      <c r="B227" s="9" t="str">
        <f t="shared" si="0"/>
        <v>LA PUENTE</v>
      </c>
      <c r="C227" s="31">
        <f t="shared" si="1"/>
        <v>0.625</v>
      </c>
      <c r="D227" s="45">
        <f t="shared" si="2"/>
        <v>8</v>
      </c>
      <c r="E227" s="46">
        <f t="shared" si="3"/>
        <v>2018</v>
      </c>
      <c r="F227" s="46">
        <f t="shared" si="4"/>
        <v>2014</v>
      </c>
      <c r="G227" s="46" t="str">
        <f t="shared" si="5"/>
        <v>2021</v>
      </c>
      <c r="H227" s="9" t="str">
        <f t="shared" si="6"/>
        <v>10/15/2013</v>
      </c>
      <c r="I227" s="9" t="str">
        <f t="shared" si="7"/>
        <v>10/15/2021</v>
      </c>
      <c r="J227" s="9" t="s">
        <v>144</v>
      </c>
      <c r="K227" s="49" t="s">
        <v>1100</v>
      </c>
      <c r="L227" s="60" t="e">
        <f>VLOOKUP(K227,'5th Cycle APR Raw Data-Final'!$A$3:$P$1977,6,FALSE)</f>
        <v>#N/A</v>
      </c>
      <c r="M227" s="60">
        <f>IF(AN227&lt;1,SUMIFS('5th Cycle APR Raw Data-Final'!G$3:G$1977,'5th Cycle APR Raw Data-Final'!$A$3:$A$1977,'SB35 Determination Data'!$K227,'5th Cycle APR Raw Data-Final'!$T$3:$T$1977,"&gt;="&amp;'SB35 Determination Data'!$F227,'5th Cycle APR Raw Data-Final'!$T$3:$T$1977,"&lt;"&amp;E227),SUMIFS('5th Cycle APR Raw Data-Final'!G$3:G$1977,'5th Cycle APR Raw Data-Final'!$A$3:$A$1977,'SB35 Determination Data'!$K227,'5th Cycle APR Raw Data-Final'!$T$3:$T$1977,"&gt;="&amp;'SB35 Determination Data'!$F227,'5th Cycle APR Raw Data-Final'!$T$3:$T$1977,"&lt;="&amp;G227))</f>
        <v>0</v>
      </c>
      <c r="N227" s="60">
        <f>IF(AN227&lt;1,SUMIFS('5th Cycle APR Raw Data-Final'!H$3:H$1977,'5th Cycle APR Raw Data-Final'!$A$3:$A$1977,'SB35 Determination Data'!$K227,'5th Cycle APR Raw Data-Final'!$T$3:$T$1977,"&gt;="&amp;'SB35 Determination Data'!$F227,'5th Cycle APR Raw Data-Final'!$T$3:$T$1977,"&lt;"&amp;E227),SUMIFS('5th Cycle APR Raw Data-Final'!H$3:H$1977,'5th Cycle APR Raw Data-Final'!$A$3:$A$1977,'SB35 Determination Data'!$K227,'5th Cycle APR Raw Data-Final'!$T$3:$T$1977,"&gt;="&amp;'SB35 Determination Data'!$F227,'5th Cycle APR Raw Data-Final'!$T$3:$T$1977,"&lt;="&amp;G227))</f>
        <v>0</v>
      </c>
      <c r="O227" s="60">
        <f>IF(AN227&lt;1,SUMIFS('5th Cycle APR Raw Data-Final'!I$3:I$1977,'5th Cycle APR Raw Data-Final'!$A$3:$A$1977,'SB35 Determination Data'!$K227,'5th Cycle APR Raw Data-Final'!$T$3:$T$1977,"&gt;="&amp;'SB35 Determination Data'!$F227,'5th Cycle APR Raw Data-Final'!$T$3:$T$1977,"&lt;"&amp;E227),SUMIFS('5th Cycle APR Raw Data-Final'!I$3:I$1977,'5th Cycle APR Raw Data-Final'!$A$3:$A$1977,'SB35 Determination Data'!$K227,'5th Cycle APR Raw Data-Final'!$T$3:$T$1977,"&gt;="&amp;'SB35 Determination Data'!$F227,'5th Cycle APR Raw Data-Final'!$T$3:$T$1977,"&lt;="&amp;G227))</f>
        <v>0</v>
      </c>
      <c r="P227" s="60" t="e">
        <f t="shared" si="8"/>
        <v>#N/A</v>
      </c>
      <c r="Q227" s="31">
        <f t="shared" si="9"/>
        <v>0</v>
      </c>
      <c r="R227" s="61" t="e">
        <f t="shared" si="10"/>
        <v>#N/A</v>
      </c>
      <c r="S227" s="61" t="e">
        <f t="shared" si="11"/>
        <v>#N/A</v>
      </c>
      <c r="T227" s="60" t="e">
        <f>VLOOKUP(K227,'5th Cycle APR Raw Data-Final'!$A$3:$P$1977,10,FALSE)</f>
        <v>#N/A</v>
      </c>
      <c r="U227" s="60">
        <f>IF(AN227&lt;1,SUMIFS('5th Cycle APR Raw Data-Final'!K$3:K$1977,'5th Cycle APR Raw Data-Final'!$A$3:$A$1977,'SB35 Determination Data'!$K227,'5th Cycle APR Raw Data-Final'!$T$3:$T$1977,"&gt;="&amp;'SB35 Determination Data'!$F227,'5th Cycle APR Raw Data-Final'!$T$3:$T$1977,"&lt;"&amp;E227),SUMIFS('5th Cycle APR Raw Data-Final'!K$3:K$1977,'5th Cycle APR Raw Data-Final'!$A$3:$A$1977,'SB35 Determination Data'!$K227,'5th Cycle APR Raw Data-Final'!$T$3:$T$1977,"&gt;="&amp;'SB35 Determination Data'!$F227,'5th Cycle APR Raw Data-Final'!$T$3:$T$1977,"&lt;="&amp;G227))</f>
        <v>0</v>
      </c>
      <c r="V227" s="60">
        <f>IF(AN227&lt;1,SUMIFS('5th Cycle APR Raw Data-Final'!L$3:L$1977,'5th Cycle APR Raw Data-Final'!$A$3:$A$1977,'SB35 Determination Data'!$K227,'5th Cycle APR Raw Data-Final'!$T$3:$T$1977,"&gt;="&amp;'SB35 Determination Data'!$F227,'5th Cycle APR Raw Data-Final'!$T$3:$T$1977,"&lt;"&amp;E227),SUMIFS('5th Cycle APR Raw Data-Final'!L$3:L$1977,'5th Cycle APR Raw Data-Final'!$A$3:$A$1977,'SB35 Determination Data'!$K227,'5th Cycle APR Raw Data-Final'!$T$3:$T$1977,"&gt;="&amp;'SB35 Determination Data'!$F227,'5th Cycle APR Raw Data-Final'!$T$3:$T$1977,"&lt;="&amp;G227))</f>
        <v>0</v>
      </c>
      <c r="W227" s="60">
        <f>IF(AN227&lt;1,SUMIFS('5th Cycle APR Raw Data-Final'!M$3:M$1977,'5th Cycle APR Raw Data-Final'!$A$3:$A$1977,'SB35 Determination Data'!$K227,'5th Cycle APR Raw Data-Final'!$T$3:$T$1977,"&gt;="&amp;'SB35 Determination Data'!$F227,'5th Cycle APR Raw Data-Final'!$T$3:$T$1977,"&lt;"&amp;E227),SUMIFS('5th Cycle APR Raw Data-Final'!M$3:M$1977,'5th Cycle APR Raw Data-Final'!$A$3:$A$1977,'SB35 Determination Data'!$K227,'5th Cycle APR Raw Data-Final'!$T$3:$T$1977,"&gt;="&amp;'SB35 Determination Data'!$F227,'5th Cycle APR Raw Data-Final'!$T$3:$T$1977,"&lt;="&amp;G227))</f>
        <v>0</v>
      </c>
      <c r="X227" s="60" t="e">
        <f t="shared" si="12"/>
        <v>#N/A</v>
      </c>
      <c r="Y227" s="60" t="e">
        <f t="shared" si="13"/>
        <v>#N/A</v>
      </c>
      <c r="Z227" s="60" t="e">
        <f t="shared" si="14"/>
        <v>#N/A</v>
      </c>
      <c r="AA227" s="31">
        <f t="shared" si="15"/>
        <v>0</v>
      </c>
      <c r="AB227" s="31">
        <f t="shared" si="16"/>
        <v>0</v>
      </c>
      <c r="AC227" s="60" t="e">
        <f>VLOOKUP(K227,'5th Cycle APR Raw Data-Final'!$A$3:$P$1977,14,FALSE)</f>
        <v>#N/A</v>
      </c>
      <c r="AD227" s="60">
        <f>IF(AN227&lt;1,SUMIFS('5th Cycle APR Raw Data-Final'!$O$3:$O$1977,'5th Cycle APR Raw Data-Final'!$A$3:$A$1977,'SB35 Determination Data'!$K227,'5th Cycle APR Raw Data-Final'!$T$3:$T$1977,"&gt;="&amp;'SB35 Determination Data'!$F227,'5th Cycle APR Raw Data-Final'!$T$3:$T$1977,"&lt;"&amp;E227),SUMIFS('5th Cycle APR Raw Data-Final'!$O$3:$O$1977,'5th Cycle APR Raw Data-Final'!$A$3:$A$1977,'SB35 Determination Data'!$K227,'5th Cycle APR Raw Data-Final'!$T$3:$T$1977,"&gt;="&amp;'SB35 Determination Data'!$F227,'5th Cycle APR Raw Data-Final'!$T$3:$T$1977,"&lt;="&amp;G227))</f>
        <v>0</v>
      </c>
      <c r="AE227" s="60" t="e">
        <f t="shared" si="17"/>
        <v>#N/A</v>
      </c>
      <c r="AF227" s="31">
        <f t="shared" si="18"/>
        <v>0</v>
      </c>
      <c r="AG227" s="60" t="e">
        <f>VLOOKUP(K227,'5th Cycle APR Raw Data-Final'!$A$3:$P$1977,16,FALSE)</f>
        <v>#N/A</v>
      </c>
      <c r="AH227" s="60">
        <f>IF(AN227&lt;1,SUMIFS('5th Cycle APR Raw Data-Final'!$Q$3:$Q$1977,'5th Cycle APR Raw Data-Final'!$A$3:$A$1977,'SB35 Determination Data'!$K227,'5th Cycle APR Raw Data-Final'!$T$3:$T$1977,"&gt;="&amp;'SB35 Determination Data'!$F227,'5th Cycle APR Raw Data-Final'!$T$3:$T$1977,"&lt;"&amp;E227),SUMIFS('5th Cycle APR Raw Data-Final'!$Q$3:$Q$1977,'5th Cycle APR Raw Data-Final'!$A$3:$A$1977,'SB35 Determination Data'!$K227,'5th Cycle APR Raw Data-Final'!$T$3:$T$1977,"&gt;="&amp;'SB35 Determination Data'!$F227,'5th Cycle APR Raw Data-Final'!$T$3:$T$1977,"&lt;="&amp;G227))</f>
        <v>0</v>
      </c>
      <c r="AI227" s="60" t="e">
        <f t="shared" si="19"/>
        <v>#N/A</v>
      </c>
      <c r="AJ227" s="31">
        <f t="shared" si="20"/>
        <v>0</v>
      </c>
      <c r="AK227" s="60" t="e">
        <f>VLOOKUP(K227,'5th Cycle APR Raw Data-Final'!$A$3:$R$1977,18,FALSE)</f>
        <v>#N/A</v>
      </c>
      <c r="AL227" s="60">
        <f>IF(AN227&lt;1,SUMIFS('5th Cycle APR Raw Data-Final'!$S$3:$S$1977,'5th Cycle APR Raw Data-Final'!$A$3:$A$1977,'SB35 Determination Data'!$K227,'5th Cycle APR Raw Data-Final'!$T$3:$T$1977,"&gt;="&amp;'SB35 Determination Data'!$F227,'5th Cycle APR Raw Data-Final'!$T$3:$T$1977,"&lt;"&amp;E227),SUMIFS('5th Cycle APR Raw Data-Final'!$S$3:$S$1977,'5th Cycle APR Raw Data-Final'!$A$3:$A$1977,'SB35 Determination Data'!$K227,'5th Cycle APR Raw Data-Final'!$T$3:$T$1977,"&gt;="&amp;'SB35 Determination Data'!$F227,'5th Cycle APR Raw Data-Final'!$T$3:$T$1977,"&lt;="&amp;G227))</f>
        <v>0</v>
      </c>
      <c r="AM227" s="60" t="e">
        <f t="shared" si="21"/>
        <v>#N/A</v>
      </c>
      <c r="AN227" s="62">
        <f t="shared" si="22"/>
        <v>0.5</v>
      </c>
      <c r="AO227" s="9" t="str">
        <f t="shared" si="23"/>
        <v>YES</v>
      </c>
      <c r="AP227" s="9" t="str">
        <f t="shared" si="24"/>
        <v>NO</v>
      </c>
      <c r="AQ227" s="9" t="str">
        <f t="shared" si="25"/>
        <v>NO</v>
      </c>
      <c r="AR227" s="48" t="str">
        <f>VLOOKUP(K227,'2018Submitted'!$A$2:$C$540,3,FALSE)</f>
        <v>Received - Not successful</v>
      </c>
      <c r="AS227" s="9" t="str">
        <f t="shared" si="26"/>
        <v>NO</v>
      </c>
      <c r="AT227" s="9" t="str">
        <f t="shared" si="27"/>
        <v>NO</v>
      </c>
    </row>
    <row r="228" spans="1:46" ht="12.75" customHeight="1" x14ac:dyDescent="0.15">
      <c r="A228" s="9" t="s">
        <v>316</v>
      </c>
      <c r="B228" s="9" t="str">
        <f t="shared" si="0"/>
        <v>LA QUINTA</v>
      </c>
      <c r="C228" s="31">
        <f t="shared" si="1"/>
        <v>0.625</v>
      </c>
      <c r="D228" s="45">
        <f t="shared" si="2"/>
        <v>8</v>
      </c>
      <c r="E228" s="46">
        <f t="shared" si="3"/>
        <v>2018</v>
      </c>
      <c r="F228" s="46">
        <f t="shared" si="4"/>
        <v>2014</v>
      </c>
      <c r="G228" s="46" t="str">
        <f t="shared" si="5"/>
        <v>2021</v>
      </c>
      <c r="H228" s="9" t="str">
        <f t="shared" si="6"/>
        <v>10/15/2013</v>
      </c>
      <c r="I228" s="9" t="str">
        <f t="shared" si="7"/>
        <v>10/15/2021</v>
      </c>
      <c r="J228" s="9" t="s">
        <v>144</v>
      </c>
      <c r="K228" s="49" t="s">
        <v>1103</v>
      </c>
      <c r="L228" s="60">
        <f>VLOOKUP(K228,'5th Cycle APR Raw Data-Final'!$A$3:$P$1977,6,FALSE)</f>
        <v>91</v>
      </c>
      <c r="M228" s="60">
        <f>IF(AN228&lt;1,SUMIFS('5th Cycle APR Raw Data-Final'!G$3:G$1977,'5th Cycle APR Raw Data-Final'!$A$3:$A$1977,'SB35 Determination Data'!$K228,'5th Cycle APR Raw Data-Final'!$T$3:$T$1977,"&gt;="&amp;'SB35 Determination Data'!$F228,'5th Cycle APR Raw Data-Final'!$T$3:$T$1977,"&lt;"&amp;E228),SUMIFS('5th Cycle APR Raw Data-Final'!G$3:G$1977,'5th Cycle APR Raw Data-Final'!$A$3:$A$1977,'SB35 Determination Data'!$K228,'5th Cycle APR Raw Data-Final'!$T$3:$T$1977,"&gt;="&amp;'SB35 Determination Data'!$F228,'5th Cycle APR Raw Data-Final'!$T$3:$T$1977,"&lt;="&amp;G228))</f>
        <v>0</v>
      </c>
      <c r="N228" s="60">
        <f>IF(AN228&lt;1,SUMIFS('5th Cycle APR Raw Data-Final'!H$3:H$1977,'5th Cycle APR Raw Data-Final'!$A$3:$A$1977,'SB35 Determination Data'!$K228,'5th Cycle APR Raw Data-Final'!$T$3:$T$1977,"&gt;="&amp;'SB35 Determination Data'!$F228,'5th Cycle APR Raw Data-Final'!$T$3:$T$1977,"&lt;"&amp;E228),SUMIFS('5th Cycle APR Raw Data-Final'!H$3:H$1977,'5th Cycle APR Raw Data-Final'!$A$3:$A$1977,'SB35 Determination Data'!$K228,'5th Cycle APR Raw Data-Final'!$T$3:$T$1977,"&gt;="&amp;'SB35 Determination Data'!$F228,'5th Cycle APR Raw Data-Final'!$T$3:$T$1977,"&lt;="&amp;G228))</f>
        <v>0</v>
      </c>
      <c r="O228" s="60">
        <f>IF(AN228&lt;1,SUMIFS('5th Cycle APR Raw Data-Final'!I$3:I$1977,'5th Cycle APR Raw Data-Final'!$A$3:$A$1977,'SB35 Determination Data'!$K228,'5th Cycle APR Raw Data-Final'!$T$3:$T$1977,"&gt;="&amp;'SB35 Determination Data'!$F228,'5th Cycle APR Raw Data-Final'!$T$3:$T$1977,"&lt;"&amp;E228),SUMIFS('5th Cycle APR Raw Data-Final'!I$3:I$1977,'5th Cycle APR Raw Data-Final'!$A$3:$A$1977,'SB35 Determination Data'!$K228,'5th Cycle APR Raw Data-Final'!$T$3:$T$1977,"&gt;="&amp;'SB35 Determination Data'!$F228,'5th Cycle APR Raw Data-Final'!$T$3:$T$1977,"&lt;="&amp;G228))</f>
        <v>0</v>
      </c>
      <c r="P228" s="60">
        <f t="shared" si="8"/>
        <v>91</v>
      </c>
      <c r="Q228" s="31">
        <f t="shared" si="9"/>
        <v>0</v>
      </c>
      <c r="R228" s="61">
        <f t="shared" si="10"/>
        <v>46</v>
      </c>
      <c r="S228" s="61">
        <f t="shared" si="11"/>
        <v>0</v>
      </c>
      <c r="T228" s="60">
        <f>VLOOKUP(K228,'5th Cycle APR Raw Data-Final'!$A$3:$P$1977,10,FALSE)</f>
        <v>61</v>
      </c>
      <c r="U228" s="60">
        <f>IF(AN228&lt;1,SUMIFS('5th Cycle APR Raw Data-Final'!K$3:K$1977,'5th Cycle APR Raw Data-Final'!$A$3:$A$1977,'SB35 Determination Data'!$K228,'5th Cycle APR Raw Data-Final'!$T$3:$T$1977,"&gt;="&amp;'SB35 Determination Data'!$F228,'5th Cycle APR Raw Data-Final'!$T$3:$T$1977,"&lt;"&amp;E228),SUMIFS('5th Cycle APR Raw Data-Final'!K$3:K$1977,'5th Cycle APR Raw Data-Final'!$A$3:$A$1977,'SB35 Determination Data'!$K228,'5th Cycle APR Raw Data-Final'!$T$3:$T$1977,"&gt;="&amp;'SB35 Determination Data'!$F228,'5th Cycle APR Raw Data-Final'!$T$3:$T$1977,"&lt;="&amp;G228))</f>
        <v>0</v>
      </c>
      <c r="V228" s="60">
        <f>IF(AN228&lt;1,SUMIFS('5th Cycle APR Raw Data-Final'!L$3:L$1977,'5th Cycle APR Raw Data-Final'!$A$3:$A$1977,'SB35 Determination Data'!$K228,'5th Cycle APR Raw Data-Final'!$T$3:$T$1977,"&gt;="&amp;'SB35 Determination Data'!$F228,'5th Cycle APR Raw Data-Final'!$T$3:$T$1977,"&lt;"&amp;E228),SUMIFS('5th Cycle APR Raw Data-Final'!L$3:L$1977,'5th Cycle APR Raw Data-Final'!$A$3:$A$1977,'SB35 Determination Data'!$K228,'5th Cycle APR Raw Data-Final'!$T$3:$T$1977,"&gt;="&amp;'SB35 Determination Data'!$F228,'5th Cycle APR Raw Data-Final'!$T$3:$T$1977,"&lt;="&amp;G228))</f>
        <v>0</v>
      </c>
      <c r="W228" s="60">
        <f>IF(AN228&lt;1,SUMIFS('5th Cycle APR Raw Data-Final'!M$3:M$1977,'5th Cycle APR Raw Data-Final'!$A$3:$A$1977,'SB35 Determination Data'!$K228,'5th Cycle APR Raw Data-Final'!$T$3:$T$1977,"&gt;="&amp;'SB35 Determination Data'!$F228,'5th Cycle APR Raw Data-Final'!$T$3:$T$1977,"&lt;"&amp;E228),SUMIFS('5th Cycle APR Raw Data-Final'!M$3:M$1977,'5th Cycle APR Raw Data-Final'!$A$3:$A$1977,'SB35 Determination Data'!$K228,'5th Cycle APR Raw Data-Final'!$T$3:$T$1977,"&gt;="&amp;'SB35 Determination Data'!$F228,'5th Cycle APR Raw Data-Final'!$T$3:$T$1977,"&lt;="&amp;G228))</f>
        <v>0</v>
      </c>
      <c r="X228" s="60">
        <f t="shared" si="12"/>
        <v>61</v>
      </c>
      <c r="Y228" s="60">
        <f t="shared" si="13"/>
        <v>0</v>
      </c>
      <c r="Z228" s="60">
        <f t="shared" si="14"/>
        <v>61</v>
      </c>
      <c r="AA228" s="31">
        <f t="shared" si="15"/>
        <v>0</v>
      </c>
      <c r="AB228" s="31">
        <f t="shared" si="16"/>
        <v>0</v>
      </c>
      <c r="AC228" s="60">
        <f>VLOOKUP(K228,'5th Cycle APR Raw Data-Final'!$A$3:$P$1977,14,FALSE)</f>
        <v>66</v>
      </c>
      <c r="AD228" s="60">
        <f>IF(AN228&lt;1,SUMIFS('5th Cycle APR Raw Data-Final'!$O$3:$O$1977,'5th Cycle APR Raw Data-Final'!$A$3:$A$1977,'SB35 Determination Data'!$K228,'5th Cycle APR Raw Data-Final'!$T$3:$T$1977,"&gt;="&amp;'SB35 Determination Data'!$F228,'5th Cycle APR Raw Data-Final'!$T$3:$T$1977,"&lt;"&amp;E228),SUMIFS('5th Cycle APR Raw Data-Final'!$O$3:$O$1977,'5th Cycle APR Raw Data-Final'!$A$3:$A$1977,'SB35 Determination Data'!$K228,'5th Cycle APR Raw Data-Final'!$T$3:$T$1977,"&gt;="&amp;'SB35 Determination Data'!$F228,'5th Cycle APR Raw Data-Final'!$T$3:$T$1977,"&lt;="&amp;G228))</f>
        <v>0</v>
      </c>
      <c r="AE228" s="60">
        <f t="shared" si="17"/>
        <v>66</v>
      </c>
      <c r="AF228" s="31">
        <f t="shared" si="18"/>
        <v>0</v>
      </c>
      <c r="AG228" s="60">
        <f>VLOOKUP(K228,'5th Cycle APR Raw Data-Final'!$A$3:$P$1977,16,FALSE)</f>
        <v>146</v>
      </c>
      <c r="AH228" s="60">
        <f>IF(AN228&lt;1,SUMIFS('5th Cycle APR Raw Data-Final'!$Q$3:$Q$1977,'5th Cycle APR Raw Data-Final'!$A$3:$A$1977,'SB35 Determination Data'!$K228,'5th Cycle APR Raw Data-Final'!$T$3:$T$1977,"&gt;="&amp;'SB35 Determination Data'!$F228,'5th Cycle APR Raw Data-Final'!$T$3:$T$1977,"&lt;"&amp;E228),SUMIFS('5th Cycle APR Raw Data-Final'!$Q$3:$Q$1977,'5th Cycle APR Raw Data-Final'!$A$3:$A$1977,'SB35 Determination Data'!$K228,'5th Cycle APR Raw Data-Final'!$T$3:$T$1977,"&gt;="&amp;'SB35 Determination Data'!$F228,'5th Cycle APR Raw Data-Final'!$T$3:$T$1977,"&lt;="&amp;G228))</f>
        <v>102</v>
      </c>
      <c r="AI228" s="60">
        <f t="shared" si="19"/>
        <v>44</v>
      </c>
      <c r="AJ228" s="31">
        <f t="shared" si="20"/>
        <v>0.69863013698630139</v>
      </c>
      <c r="AK228" s="60">
        <f>VLOOKUP(K228,'5th Cycle APR Raw Data-Final'!$A$3:$R$1977,18,FALSE)</f>
        <v>364</v>
      </c>
      <c r="AL228" s="60">
        <f>IF(AN228&lt;1,SUMIFS('5th Cycle APR Raw Data-Final'!$S$3:$S$1977,'5th Cycle APR Raw Data-Final'!$A$3:$A$1977,'SB35 Determination Data'!$K228,'5th Cycle APR Raw Data-Final'!$T$3:$T$1977,"&gt;="&amp;'SB35 Determination Data'!$F228,'5th Cycle APR Raw Data-Final'!$T$3:$T$1977,"&lt;"&amp;E228),SUMIFS('5th Cycle APR Raw Data-Final'!$S$3:$S$1977,'5th Cycle APR Raw Data-Final'!$A$3:$A$1977,'SB35 Determination Data'!$K228,'5th Cycle APR Raw Data-Final'!$T$3:$T$1977,"&gt;="&amp;'SB35 Determination Data'!$F228,'5th Cycle APR Raw Data-Final'!$T$3:$T$1977,"&lt;="&amp;G228))</f>
        <v>102</v>
      </c>
      <c r="AM228" s="60">
        <f t="shared" si="21"/>
        <v>262</v>
      </c>
      <c r="AN228" s="62">
        <f t="shared" si="22"/>
        <v>0.5</v>
      </c>
      <c r="AO228" s="9" t="str">
        <f t="shared" si="23"/>
        <v>NO</v>
      </c>
      <c r="AP228" s="9" t="str">
        <f t="shared" si="24"/>
        <v>YES</v>
      </c>
      <c r="AQ228" s="9" t="str">
        <f t="shared" si="25"/>
        <v>NO</v>
      </c>
      <c r="AR228" s="48" t="str">
        <f>VLOOKUP(K228,'2018Submitted'!$A$2:$C$540,3,FALSE)</f>
        <v>Successful</v>
      </c>
      <c r="AS228" s="9" t="str">
        <f t="shared" si="26"/>
        <v>NO</v>
      </c>
      <c r="AT228" s="9" t="str">
        <f t="shared" si="27"/>
        <v>YES</v>
      </c>
    </row>
    <row r="229" spans="1:46" ht="12.75" customHeight="1" x14ac:dyDescent="0.15">
      <c r="A229" s="9" t="s">
        <v>168</v>
      </c>
      <c r="B229" s="9" t="str">
        <f t="shared" si="0"/>
        <v>LA VERNE</v>
      </c>
      <c r="C229" s="31">
        <f t="shared" si="1"/>
        <v>0.625</v>
      </c>
      <c r="D229" s="45">
        <f t="shared" si="2"/>
        <v>8</v>
      </c>
      <c r="E229" s="46">
        <f t="shared" si="3"/>
        <v>2018</v>
      </c>
      <c r="F229" s="46">
        <f t="shared" si="4"/>
        <v>2014</v>
      </c>
      <c r="G229" s="46" t="str">
        <f t="shared" si="5"/>
        <v>2021</v>
      </c>
      <c r="H229" s="9" t="str">
        <f t="shared" si="6"/>
        <v>10/15/2013</v>
      </c>
      <c r="I229" s="9" t="str">
        <f t="shared" si="7"/>
        <v>10/15/2021</v>
      </c>
      <c r="J229" s="9" t="s">
        <v>144</v>
      </c>
      <c r="K229" s="49" t="s">
        <v>196</v>
      </c>
      <c r="L229" s="60">
        <f>VLOOKUP(K229,'5th Cycle APR Raw Data-Final'!$A$3:$P$1977,6,FALSE)</f>
        <v>147</v>
      </c>
      <c r="M229" s="60">
        <f>IF(AN229&lt;1,SUMIFS('5th Cycle APR Raw Data-Final'!G$3:G$1977,'5th Cycle APR Raw Data-Final'!$A$3:$A$1977,'SB35 Determination Data'!$K229,'5th Cycle APR Raw Data-Final'!$T$3:$T$1977,"&gt;="&amp;'SB35 Determination Data'!$F229,'5th Cycle APR Raw Data-Final'!$T$3:$T$1977,"&lt;"&amp;E229),SUMIFS('5th Cycle APR Raw Data-Final'!G$3:G$1977,'5th Cycle APR Raw Data-Final'!$A$3:$A$1977,'SB35 Determination Data'!$K229,'5th Cycle APR Raw Data-Final'!$T$3:$T$1977,"&gt;="&amp;'SB35 Determination Data'!$F229,'5th Cycle APR Raw Data-Final'!$T$3:$T$1977,"&lt;="&amp;G229))</f>
        <v>36</v>
      </c>
      <c r="N229" s="60">
        <f>IF(AN229&lt;1,SUMIFS('5th Cycle APR Raw Data-Final'!H$3:H$1977,'5th Cycle APR Raw Data-Final'!$A$3:$A$1977,'SB35 Determination Data'!$K229,'5th Cycle APR Raw Data-Final'!$T$3:$T$1977,"&gt;="&amp;'SB35 Determination Data'!$F229,'5th Cycle APR Raw Data-Final'!$T$3:$T$1977,"&lt;"&amp;E229),SUMIFS('5th Cycle APR Raw Data-Final'!H$3:H$1977,'5th Cycle APR Raw Data-Final'!$A$3:$A$1977,'SB35 Determination Data'!$K229,'5th Cycle APR Raw Data-Final'!$T$3:$T$1977,"&gt;="&amp;'SB35 Determination Data'!$F229,'5th Cycle APR Raw Data-Final'!$T$3:$T$1977,"&lt;="&amp;G229))</f>
        <v>36</v>
      </c>
      <c r="O229" s="60">
        <f>IF(AN229&lt;1,SUMIFS('5th Cycle APR Raw Data-Final'!I$3:I$1977,'5th Cycle APR Raw Data-Final'!$A$3:$A$1977,'SB35 Determination Data'!$K229,'5th Cycle APR Raw Data-Final'!$T$3:$T$1977,"&gt;="&amp;'SB35 Determination Data'!$F229,'5th Cycle APR Raw Data-Final'!$T$3:$T$1977,"&lt;"&amp;E229),SUMIFS('5th Cycle APR Raw Data-Final'!I$3:I$1977,'5th Cycle APR Raw Data-Final'!$A$3:$A$1977,'SB35 Determination Data'!$K229,'5th Cycle APR Raw Data-Final'!$T$3:$T$1977,"&gt;="&amp;'SB35 Determination Data'!$F229,'5th Cycle APR Raw Data-Final'!$T$3:$T$1977,"&lt;="&amp;G229))</f>
        <v>0</v>
      </c>
      <c r="P229" s="60">
        <f t="shared" si="8"/>
        <v>111</v>
      </c>
      <c r="Q229" s="31">
        <f t="shared" si="9"/>
        <v>0.24489795918367346</v>
      </c>
      <c r="R229" s="61">
        <f t="shared" si="10"/>
        <v>74</v>
      </c>
      <c r="S229" s="61">
        <f t="shared" si="11"/>
        <v>0</v>
      </c>
      <c r="T229" s="60">
        <f>VLOOKUP(K229,'5th Cycle APR Raw Data-Final'!$A$3:$P$1977,10,FALSE)</f>
        <v>88</v>
      </c>
      <c r="U229" s="60">
        <f>IF(AN229&lt;1,SUMIFS('5th Cycle APR Raw Data-Final'!K$3:K$1977,'5th Cycle APR Raw Data-Final'!$A$3:$A$1977,'SB35 Determination Data'!$K229,'5th Cycle APR Raw Data-Final'!$T$3:$T$1977,"&gt;="&amp;'SB35 Determination Data'!$F229,'5th Cycle APR Raw Data-Final'!$T$3:$T$1977,"&lt;"&amp;E229),SUMIFS('5th Cycle APR Raw Data-Final'!K$3:K$1977,'5th Cycle APR Raw Data-Final'!$A$3:$A$1977,'SB35 Determination Data'!$K229,'5th Cycle APR Raw Data-Final'!$T$3:$T$1977,"&gt;="&amp;'SB35 Determination Data'!$F229,'5th Cycle APR Raw Data-Final'!$T$3:$T$1977,"&lt;="&amp;G229))</f>
        <v>3</v>
      </c>
      <c r="V229" s="60">
        <f>IF(AN229&lt;1,SUMIFS('5th Cycle APR Raw Data-Final'!L$3:L$1977,'5th Cycle APR Raw Data-Final'!$A$3:$A$1977,'SB35 Determination Data'!$K229,'5th Cycle APR Raw Data-Final'!$T$3:$T$1977,"&gt;="&amp;'SB35 Determination Data'!$F229,'5th Cycle APR Raw Data-Final'!$T$3:$T$1977,"&lt;"&amp;E229),SUMIFS('5th Cycle APR Raw Data-Final'!L$3:L$1977,'5th Cycle APR Raw Data-Final'!$A$3:$A$1977,'SB35 Determination Data'!$K229,'5th Cycle APR Raw Data-Final'!$T$3:$T$1977,"&gt;="&amp;'SB35 Determination Data'!$F229,'5th Cycle APR Raw Data-Final'!$T$3:$T$1977,"&lt;="&amp;G229))</f>
        <v>2</v>
      </c>
      <c r="W229" s="60">
        <f>IF(AN229&lt;1,SUMIFS('5th Cycle APR Raw Data-Final'!M$3:M$1977,'5th Cycle APR Raw Data-Final'!$A$3:$A$1977,'SB35 Determination Data'!$K229,'5th Cycle APR Raw Data-Final'!$T$3:$T$1977,"&gt;="&amp;'SB35 Determination Data'!$F229,'5th Cycle APR Raw Data-Final'!$T$3:$T$1977,"&lt;"&amp;E229),SUMIFS('5th Cycle APR Raw Data-Final'!M$3:M$1977,'5th Cycle APR Raw Data-Final'!$A$3:$A$1977,'SB35 Determination Data'!$K229,'5th Cycle APR Raw Data-Final'!$T$3:$T$1977,"&gt;="&amp;'SB35 Determination Data'!$F229,'5th Cycle APR Raw Data-Final'!$T$3:$T$1977,"&lt;="&amp;G229))</f>
        <v>1</v>
      </c>
      <c r="X229" s="60">
        <f t="shared" si="12"/>
        <v>85</v>
      </c>
      <c r="Y229" s="60">
        <f t="shared" si="13"/>
        <v>3</v>
      </c>
      <c r="Z229" s="60">
        <f t="shared" si="14"/>
        <v>85</v>
      </c>
      <c r="AA229" s="31">
        <f t="shared" si="15"/>
        <v>3.4090909090909088E-2</v>
      </c>
      <c r="AB229" s="31">
        <f t="shared" si="16"/>
        <v>3.4090909090909088E-2</v>
      </c>
      <c r="AC229" s="60">
        <f>VLOOKUP(K229,'5th Cycle APR Raw Data-Final'!$A$3:$P$1977,14,FALSE)</f>
        <v>94</v>
      </c>
      <c r="AD229" s="60">
        <f>IF(AN229&lt;1,SUMIFS('5th Cycle APR Raw Data-Final'!$O$3:$O$1977,'5th Cycle APR Raw Data-Final'!$A$3:$A$1977,'SB35 Determination Data'!$K229,'5th Cycle APR Raw Data-Final'!$T$3:$T$1977,"&gt;="&amp;'SB35 Determination Data'!$F229,'5th Cycle APR Raw Data-Final'!$T$3:$T$1977,"&lt;"&amp;E229),SUMIFS('5th Cycle APR Raw Data-Final'!$O$3:$O$1977,'5th Cycle APR Raw Data-Final'!$A$3:$A$1977,'SB35 Determination Data'!$K229,'5th Cycle APR Raw Data-Final'!$T$3:$T$1977,"&gt;="&amp;'SB35 Determination Data'!$F229,'5th Cycle APR Raw Data-Final'!$T$3:$T$1977,"&lt;="&amp;G229))</f>
        <v>0</v>
      </c>
      <c r="AE229" s="60">
        <f t="shared" si="17"/>
        <v>94</v>
      </c>
      <c r="AF229" s="31">
        <f t="shared" si="18"/>
        <v>0</v>
      </c>
      <c r="AG229" s="60">
        <f>VLOOKUP(K229,'5th Cycle APR Raw Data-Final'!$A$3:$P$1977,16,FALSE)</f>
        <v>233</v>
      </c>
      <c r="AH229" s="60">
        <f>IF(AN229&lt;1,SUMIFS('5th Cycle APR Raw Data-Final'!$Q$3:$Q$1977,'5th Cycle APR Raw Data-Final'!$A$3:$A$1977,'SB35 Determination Data'!$K229,'5th Cycle APR Raw Data-Final'!$T$3:$T$1977,"&gt;="&amp;'SB35 Determination Data'!$F229,'5th Cycle APR Raw Data-Final'!$T$3:$T$1977,"&lt;"&amp;E229),SUMIFS('5th Cycle APR Raw Data-Final'!$Q$3:$Q$1977,'5th Cycle APR Raw Data-Final'!$A$3:$A$1977,'SB35 Determination Data'!$K229,'5th Cycle APR Raw Data-Final'!$T$3:$T$1977,"&gt;="&amp;'SB35 Determination Data'!$F229,'5th Cycle APR Raw Data-Final'!$T$3:$T$1977,"&lt;="&amp;G229))</f>
        <v>112</v>
      </c>
      <c r="AI229" s="60">
        <f t="shared" si="19"/>
        <v>121</v>
      </c>
      <c r="AJ229" s="31">
        <f t="shared" si="20"/>
        <v>0.48068669527896996</v>
      </c>
      <c r="AK229" s="60">
        <f>VLOOKUP(K229,'5th Cycle APR Raw Data-Final'!$A$3:$R$1977,18,FALSE)</f>
        <v>562</v>
      </c>
      <c r="AL229" s="60">
        <f>IF(AN229&lt;1,SUMIFS('5th Cycle APR Raw Data-Final'!$S$3:$S$1977,'5th Cycle APR Raw Data-Final'!$A$3:$A$1977,'SB35 Determination Data'!$K229,'5th Cycle APR Raw Data-Final'!$T$3:$T$1977,"&gt;="&amp;'SB35 Determination Data'!$F229,'5th Cycle APR Raw Data-Final'!$T$3:$T$1977,"&lt;"&amp;E229),SUMIFS('5th Cycle APR Raw Data-Final'!$S$3:$S$1977,'5th Cycle APR Raw Data-Final'!$A$3:$A$1977,'SB35 Determination Data'!$K229,'5th Cycle APR Raw Data-Final'!$T$3:$T$1977,"&gt;="&amp;'SB35 Determination Data'!$F229,'5th Cycle APR Raw Data-Final'!$T$3:$T$1977,"&lt;="&amp;G229))</f>
        <v>151</v>
      </c>
      <c r="AM229" s="60">
        <f t="shared" si="21"/>
        <v>411</v>
      </c>
      <c r="AN229" s="62">
        <f t="shared" si="22"/>
        <v>0.5</v>
      </c>
      <c r="AO229" s="9" t="str">
        <f t="shared" si="23"/>
        <v>YES</v>
      </c>
      <c r="AP229" s="9" t="str">
        <f t="shared" si="24"/>
        <v>NO</v>
      </c>
      <c r="AQ229" s="9" t="str">
        <f t="shared" si="25"/>
        <v>NO</v>
      </c>
      <c r="AR229" s="48" t="str">
        <f>VLOOKUP(K229,'2018Submitted'!$A$2:$C$540,3,FALSE)</f>
        <v>No 2018 Annual Progress Report</v>
      </c>
      <c r="AS229" s="9" t="str">
        <f t="shared" si="26"/>
        <v>NO</v>
      </c>
      <c r="AT229" s="9" t="str">
        <f t="shared" si="27"/>
        <v>NO</v>
      </c>
    </row>
    <row r="230" spans="1:46" ht="12.75" customHeight="1" x14ac:dyDescent="0.15">
      <c r="A230" s="9" t="s">
        <v>99</v>
      </c>
      <c r="B230" s="9" t="str">
        <f t="shared" si="0"/>
        <v>LAFAYETTE</v>
      </c>
      <c r="C230" s="31">
        <f t="shared" si="1"/>
        <v>0.5</v>
      </c>
      <c r="D230" s="45">
        <f t="shared" si="2"/>
        <v>8</v>
      </c>
      <c r="E230" s="46">
        <f t="shared" si="3"/>
        <v>2019</v>
      </c>
      <c r="F230" s="46">
        <f t="shared" si="4"/>
        <v>2015</v>
      </c>
      <c r="G230" s="46">
        <f t="shared" si="5"/>
        <v>2022</v>
      </c>
      <c r="H230" s="9" t="str">
        <f t="shared" si="6"/>
        <v>01/31/2015</v>
      </c>
      <c r="I230" s="9" t="str">
        <f t="shared" si="7"/>
        <v>01/31/2023</v>
      </c>
      <c r="J230" s="9" t="s">
        <v>67</v>
      </c>
      <c r="K230" s="49" t="s">
        <v>108</v>
      </c>
      <c r="L230" s="60">
        <f>VLOOKUP(K230,'5th Cycle APR Raw Data-Final'!$A$3:$P$1977,6,FALSE)</f>
        <v>138</v>
      </c>
      <c r="M230" s="60">
        <f>IF(AN230&lt;1,SUMIFS('5th Cycle APR Raw Data-Final'!G$3:G$1977,'5th Cycle APR Raw Data-Final'!$A$3:$A$1977,'SB35 Determination Data'!$K230,'5th Cycle APR Raw Data-Final'!$T$3:$T$1977,"&gt;="&amp;'SB35 Determination Data'!$F230,'5th Cycle APR Raw Data-Final'!$T$3:$T$1977,"&lt;"&amp;E230),SUMIFS('5th Cycle APR Raw Data-Final'!G$3:G$1977,'5th Cycle APR Raw Data-Final'!$A$3:$A$1977,'SB35 Determination Data'!$K230,'5th Cycle APR Raw Data-Final'!$T$3:$T$1977,"&gt;="&amp;'SB35 Determination Data'!$F230,'5th Cycle APR Raw Data-Final'!$T$3:$T$1977,"&lt;="&amp;G230))</f>
        <v>2</v>
      </c>
      <c r="N230" s="60">
        <f>IF(AN230&lt;1,SUMIFS('5th Cycle APR Raw Data-Final'!H$3:H$1977,'5th Cycle APR Raw Data-Final'!$A$3:$A$1977,'SB35 Determination Data'!$K230,'5th Cycle APR Raw Data-Final'!$T$3:$T$1977,"&gt;="&amp;'SB35 Determination Data'!$F230,'5th Cycle APR Raw Data-Final'!$T$3:$T$1977,"&lt;"&amp;E230),SUMIFS('5th Cycle APR Raw Data-Final'!H$3:H$1977,'5th Cycle APR Raw Data-Final'!$A$3:$A$1977,'SB35 Determination Data'!$K230,'5th Cycle APR Raw Data-Final'!$T$3:$T$1977,"&gt;="&amp;'SB35 Determination Data'!$F230,'5th Cycle APR Raw Data-Final'!$T$3:$T$1977,"&lt;="&amp;G230))</f>
        <v>2</v>
      </c>
      <c r="O230" s="60">
        <f>IF(AN230&lt;1,SUMIFS('5th Cycle APR Raw Data-Final'!I$3:I$1977,'5th Cycle APR Raw Data-Final'!$A$3:$A$1977,'SB35 Determination Data'!$K230,'5th Cycle APR Raw Data-Final'!$T$3:$T$1977,"&gt;="&amp;'SB35 Determination Data'!$F230,'5th Cycle APR Raw Data-Final'!$T$3:$T$1977,"&lt;"&amp;E230),SUMIFS('5th Cycle APR Raw Data-Final'!I$3:I$1977,'5th Cycle APR Raw Data-Final'!$A$3:$A$1977,'SB35 Determination Data'!$K230,'5th Cycle APR Raw Data-Final'!$T$3:$T$1977,"&gt;="&amp;'SB35 Determination Data'!$F230,'5th Cycle APR Raw Data-Final'!$T$3:$T$1977,"&lt;="&amp;G230))</f>
        <v>0</v>
      </c>
      <c r="P230" s="60">
        <f t="shared" si="8"/>
        <v>136</v>
      </c>
      <c r="Q230" s="31">
        <f t="shared" si="9"/>
        <v>1.4492753623188406E-2</v>
      </c>
      <c r="R230" s="61">
        <f t="shared" si="10"/>
        <v>69</v>
      </c>
      <c r="S230" s="61">
        <f t="shared" si="11"/>
        <v>0</v>
      </c>
      <c r="T230" s="60">
        <f>VLOOKUP(K230,'5th Cycle APR Raw Data-Final'!$A$3:$P$1977,10,FALSE)</f>
        <v>78</v>
      </c>
      <c r="U230" s="60">
        <f>IF(AN230&lt;1,SUMIFS('5th Cycle APR Raw Data-Final'!K$3:K$1977,'5th Cycle APR Raw Data-Final'!$A$3:$A$1977,'SB35 Determination Data'!$K230,'5th Cycle APR Raw Data-Final'!$T$3:$T$1977,"&gt;="&amp;'SB35 Determination Data'!$F230,'5th Cycle APR Raw Data-Final'!$T$3:$T$1977,"&lt;"&amp;E230),SUMIFS('5th Cycle APR Raw Data-Final'!K$3:K$1977,'5th Cycle APR Raw Data-Final'!$A$3:$A$1977,'SB35 Determination Data'!$K230,'5th Cycle APR Raw Data-Final'!$T$3:$T$1977,"&gt;="&amp;'SB35 Determination Data'!$F230,'5th Cycle APR Raw Data-Final'!$T$3:$T$1977,"&lt;="&amp;G230))</f>
        <v>3</v>
      </c>
      <c r="V230" s="60">
        <f>IF(AN230&lt;1,SUMIFS('5th Cycle APR Raw Data-Final'!L$3:L$1977,'5th Cycle APR Raw Data-Final'!$A$3:$A$1977,'SB35 Determination Data'!$K230,'5th Cycle APR Raw Data-Final'!$T$3:$T$1977,"&gt;="&amp;'SB35 Determination Data'!$F230,'5th Cycle APR Raw Data-Final'!$T$3:$T$1977,"&lt;"&amp;E230),SUMIFS('5th Cycle APR Raw Data-Final'!L$3:L$1977,'5th Cycle APR Raw Data-Final'!$A$3:$A$1977,'SB35 Determination Data'!$K230,'5th Cycle APR Raw Data-Final'!$T$3:$T$1977,"&gt;="&amp;'SB35 Determination Data'!$F230,'5th Cycle APR Raw Data-Final'!$T$3:$T$1977,"&lt;="&amp;G230))</f>
        <v>3</v>
      </c>
      <c r="W230" s="60">
        <f>IF(AN230&lt;1,SUMIFS('5th Cycle APR Raw Data-Final'!M$3:M$1977,'5th Cycle APR Raw Data-Final'!$A$3:$A$1977,'SB35 Determination Data'!$K230,'5th Cycle APR Raw Data-Final'!$T$3:$T$1977,"&gt;="&amp;'SB35 Determination Data'!$F230,'5th Cycle APR Raw Data-Final'!$T$3:$T$1977,"&lt;"&amp;E230),SUMIFS('5th Cycle APR Raw Data-Final'!M$3:M$1977,'5th Cycle APR Raw Data-Final'!$A$3:$A$1977,'SB35 Determination Data'!$K230,'5th Cycle APR Raw Data-Final'!$T$3:$T$1977,"&gt;="&amp;'SB35 Determination Data'!$F230,'5th Cycle APR Raw Data-Final'!$T$3:$T$1977,"&lt;="&amp;G230))</f>
        <v>0</v>
      </c>
      <c r="X230" s="60">
        <f t="shared" si="12"/>
        <v>75</v>
      </c>
      <c r="Y230" s="60">
        <f t="shared" si="13"/>
        <v>3</v>
      </c>
      <c r="Z230" s="60">
        <f t="shared" si="14"/>
        <v>75</v>
      </c>
      <c r="AA230" s="31">
        <f t="shared" si="15"/>
        <v>3.8461538461538464E-2</v>
      </c>
      <c r="AB230" s="31">
        <f t="shared" si="16"/>
        <v>3.8461538461538464E-2</v>
      </c>
      <c r="AC230" s="60">
        <f>VLOOKUP(K230,'5th Cycle APR Raw Data-Final'!$A$3:$P$1977,14,FALSE)</f>
        <v>85</v>
      </c>
      <c r="AD230" s="60">
        <f>IF(AN230&lt;1,SUMIFS('5th Cycle APR Raw Data-Final'!$O$3:$O$1977,'5th Cycle APR Raw Data-Final'!$A$3:$A$1977,'SB35 Determination Data'!$K230,'5th Cycle APR Raw Data-Final'!$T$3:$T$1977,"&gt;="&amp;'SB35 Determination Data'!$F230,'5th Cycle APR Raw Data-Final'!$T$3:$T$1977,"&lt;"&amp;E230),SUMIFS('5th Cycle APR Raw Data-Final'!$O$3:$O$1977,'5th Cycle APR Raw Data-Final'!$A$3:$A$1977,'SB35 Determination Data'!$K230,'5th Cycle APR Raw Data-Final'!$T$3:$T$1977,"&gt;="&amp;'SB35 Determination Data'!$F230,'5th Cycle APR Raw Data-Final'!$T$3:$T$1977,"&lt;="&amp;G230))</f>
        <v>45</v>
      </c>
      <c r="AE230" s="60">
        <f t="shared" si="17"/>
        <v>40</v>
      </c>
      <c r="AF230" s="31">
        <f t="shared" si="18"/>
        <v>0.52941176470588236</v>
      </c>
      <c r="AG230" s="60">
        <f>VLOOKUP(K230,'5th Cycle APR Raw Data-Final'!$A$3:$P$1977,16,FALSE)</f>
        <v>99</v>
      </c>
      <c r="AH230" s="60">
        <f>IF(AN230&lt;1,SUMIFS('5th Cycle APR Raw Data-Final'!$Q$3:$Q$1977,'5th Cycle APR Raw Data-Final'!$A$3:$A$1977,'SB35 Determination Data'!$K230,'5th Cycle APR Raw Data-Final'!$T$3:$T$1977,"&gt;="&amp;'SB35 Determination Data'!$F230,'5th Cycle APR Raw Data-Final'!$T$3:$T$1977,"&lt;"&amp;E230),SUMIFS('5th Cycle APR Raw Data-Final'!$Q$3:$Q$1977,'5th Cycle APR Raw Data-Final'!$A$3:$A$1977,'SB35 Determination Data'!$K230,'5th Cycle APR Raw Data-Final'!$T$3:$T$1977,"&gt;="&amp;'SB35 Determination Data'!$F230,'5th Cycle APR Raw Data-Final'!$T$3:$T$1977,"&lt;="&amp;G230))</f>
        <v>376</v>
      </c>
      <c r="AI230" s="60">
        <f t="shared" si="19"/>
        <v>0</v>
      </c>
      <c r="AJ230" s="31">
        <f t="shared" si="20"/>
        <v>3.797979797979798</v>
      </c>
      <c r="AK230" s="60">
        <f>VLOOKUP(K230,'5th Cycle APR Raw Data-Final'!$A$3:$R$1977,18,FALSE)</f>
        <v>400</v>
      </c>
      <c r="AL230" s="60">
        <f>IF(AN230&lt;1,SUMIFS('5th Cycle APR Raw Data-Final'!$S$3:$S$1977,'5th Cycle APR Raw Data-Final'!$A$3:$A$1977,'SB35 Determination Data'!$K230,'5th Cycle APR Raw Data-Final'!$T$3:$T$1977,"&gt;="&amp;'SB35 Determination Data'!$F230,'5th Cycle APR Raw Data-Final'!$T$3:$T$1977,"&lt;"&amp;E230),SUMIFS('5th Cycle APR Raw Data-Final'!$S$3:$S$1977,'5th Cycle APR Raw Data-Final'!$A$3:$A$1977,'SB35 Determination Data'!$K230,'5th Cycle APR Raw Data-Final'!$T$3:$T$1977,"&gt;="&amp;'SB35 Determination Data'!$F230,'5th Cycle APR Raw Data-Final'!$T$3:$T$1977,"&lt;="&amp;G230))</f>
        <v>426</v>
      </c>
      <c r="AM230" s="60">
        <f t="shared" si="21"/>
        <v>251</v>
      </c>
      <c r="AN230" s="62">
        <f t="shared" si="22"/>
        <v>0.5</v>
      </c>
      <c r="AO230" s="9" t="str">
        <f t="shared" si="23"/>
        <v>NO</v>
      </c>
      <c r="AP230" s="9" t="str">
        <f t="shared" si="24"/>
        <v>YES</v>
      </c>
      <c r="AQ230" s="9" t="str">
        <f t="shared" si="25"/>
        <v>NO</v>
      </c>
      <c r="AR230" s="48" t="str">
        <f>VLOOKUP(K230,'2018Submitted'!$A$2:$C$540,3,FALSE)</f>
        <v>Successful</v>
      </c>
      <c r="AS230" s="9" t="str">
        <f t="shared" si="26"/>
        <v>NO</v>
      </c>
      <c r="AT230" s="9" t="str">
        <f t="shared" si="27"/>
        <v>YES</v>
      </c>
    </row>
    <row r="231" spans="1:46" ht="12.75" customHeight="1" x14ac:dyDescent="0.15">
      <c r="A231" s="9" t="s">
        <v>273</v>
      </c>
      <c r="B231" s="9" t="str">
        <f t="shared" si="0"/>
        <v>LAGUNA BEACH</v>
      </c>
      <c r="C231" s="31">
        <f t="shared" si="1"/>
        <v>0.625</v>
      </c>
      <c r="D231" s="45">
        <f t="shared" si="2"/>
        <v>8</v>
      </c>
      <c r="E231" s="46">
        <f t="shared" si="3"/>
        <v>2018</v>
      </c>
      <c r="F231" s="46">
        <f t="shared" si="4"/>
        <v>2014</v>
      </c>
      <c r="G231" s="46" t="str">
        <f t="shared" si="5"/>
        <v>2021</v>
      </c>
      <c r="H231" s="9" t="str">
        <f t="shared" si="6"/>
        <v>10/15/2013</v>
      </c>
      <c r="I231" s="9" t="str">
        <f t="shared" si="7"/>
        <v>10/15/2021</v>
      </c>
      <c r="J231" s="9" t="s">
        <v>144</v>
      </c>
      <c r="K231" s="49" t="s">
        <v>287</v>
      </c>
      <c r="L231" s="60">
        <f>VLOOKUP(K231,'5th Cycle APR Raw Data-Final'!$A$3:$P$1977,6,FALSE)</f>
        <v>1</v>
      </c>
      <c r="M231" s="60">
        <f>IF(AN231&lt;1,SUMIFS('5th Cycle APR Raw Data-Final'!G$3:G$1977,'5th Cycle APR Raw Data-Final'!$A$3:$A$1977,'SB35 Determination Data'!$K231,'5th Cycle APR Raw Data-Final'!$T$3:$T$1977,"&gt;="&amp;'SB35 Determination Data'!$F231,'5th Cycle APR Raw Data-Final'!$T$3:$T$1977,"&lt;"&amp;E231),SUMIFS('5th Cycle APR Raw Data-Final'!G$3:G$1977,'5th Cycle APR Raw Data-Final'!$A$3:$A$1977,'SB35 Determination Data'!$K231,'5th Cycle APR Raw Data-Final'!$T$3:$T$1977,"&gt;="&amp;'SB35 Determination Data'!$F231,'5th Cycle APR Raw Data-Final'!$T$3:$T$1977,"&lt;="&amp;G231))</f>
        <v>0</v>
      </c>
      <c r="N231" s="60">
        <f>IF(AN231&lt;1,SUMIFS('5th Cycle APR Raw Data-Final'!H$3:H$1977,'5th Cycle APR Raw Data-Final'!$A$3:$A$1977,'SB35 Determination Data'!$K231,'5th Cycle APR Raw Data-Final'!$T$3:$T$1977,"&gt;="&amp;'SB35 Determination Data'!$F231,'5th Cycle APR Raw Data-Final'!$T$3:$T$1977,"&lt;"&amp;E231),SUMIFS('5th Cycle APR Raw Data-Final'!H$3:H$1977,'5th Cycle APR Raw Data-Final'!$A$3:$A$1977,'SB35 Determination Data'!$K231,'5th Cycle APR Raw Data-Final'!$T$3:$T$1977,"&gt;="&amp;'SB35 Determination Data'!$F231,'5th Cycle APR Raw Data-Final'!$T$3:$T$1977,"&lt;="&amp;G231))</f>
        <v>0</v>
      </c>
      <c r="O231" s="60">
        <f>IF(AN231&lt;1,SUMIFS('5th Cycle APR Raw Data-Final'!I$3:I$1977,'5th Cycle APR Raw Data-Final'!$A$3:$A$1977,'SB35 Determination Data'!$K231,'5th Cycle APR Raw Data-Final'!$T$3:$T$1977,"&gt;="&amp;'SB35 Determination Data'!$F231,'5th Cycle APR Raw Data-Final'!$T$3:$T$1977,"&lt;"&amp;E231),SUMIFS('5th Cycle APR Raw Data-Final'!I$3:I$1977,'5th Cycle APR Raw Data-Final'!$A$3:$A$1977,'SB35 Determination Data'!$K231,'5th Cycle APR Raw Data-Final'!$T$3:$T$1977,"&gt;="&amp;'SB35 Determination Data'!$F231,'5th Cycle APR Raw Data-Final'!$T$3:$T$1977,"&lt;="&amp;G231))</f>
        <v>0</v>
      </c>
      <c r="P231" s="60">
        <f t="shared" si="8"/>
        <v>1</v>
      </c>
      <c r="Q231" s="31">
        <f t="shared" si="9"/>
        <v>0</v>
      </c>
      <c r="R231" s="61">
        <f t="shared" si="10"/>
        <v>1</v>
      </c>
      <c r="S231" s="61">
        <f t="shared" si="11"/>
        <v>0</v>
      </c>
      <c r="T231" s="60">
        <f>VLOOKUP(K231,'5th Cycle APR Raw Data-Final'!$A$3:$P$1977,10,FALSE)</f>
        <v>1</v>
      </c>
      <c r="U231" s="60">
        <f>IF(AN231&lt;1,SUMIFS('5th Cycle APR Raw Data-Final'!K$3:K$1977,'5th Cycle APR Raw Data-Final'!$A$3:$A$1977,'SB35 Determination Data'!$K231,'5th Cycle APR Raw Data-Final'!$T$3:$T$1977,"&gt;="&amp;'SB35 Determination Data'!$F231,'5th Cycle APR Raw Data-Final'!$T$3:$T$1977,"&lt;"&amp;E231),SUMIFS('5th Cycle APR Raw Data-Final'!K$3:K$1977,'5th Cycle APR Raw Data-Final'!$A$3:$A$1977,'SB35 Determination Data'!$K231,'5th Cycle APR Raw Data-Final'!$T$3:$T$1977,"&gt;="&amp;'SB35 Determination Data'!$F231,'5th Cycle APR Raw Data-Final'!$T$3:$T$1977,"&lt;="&amp;G231))</f>
        <v>1</v>
      </c>
      <c r="V231" s="60">
        <f>IF(AN231&lt;1,SUMIFS('5th Cycle APR Raw Data-Final'!L$3:L$1977,'5th Cycle APR Raw Data-Final'!$A$3:$A$1977,'SB35 Determination Data'!$K231,'5th Cycle APR Raw Data-Final'!$T$3:$T$1977,"&gt;="&amp;'SB35 Determination Data'!$F231,'5th Cycle APR Raw Data-Final'!$T$3:$T$1977,"&lt;"&amp;E231),SUMIFS('5th Cycle APR Raw Data-Final'!L$3:L$1977,'5th Cycle APR Raw Data-Final'!$A$3:$A$1977,'SB35 Determination Data'!$K231,'5th Cycle APR Raw Data-Final'!$T$3:$T$1977,"&gt;="&amp;'SB35 Determination Data'!$F231,'5th Cycle APR Raw Data-Final'!$T$3:$T$1977,"&lt;="&amp;G231))</f>
        <v>1</v>
      </c>
      <c r="W231" s="60">
        <f>IF(AN231&lt;1,SUMIFS('5th Cycle APR Raw Data-Final'!M$3:M$1977,'5th Cycle APR Raw Data-Final'!$A$3:$A$1977,'SB35 Determination Data'!$K231,'5th Cycle APR Raw Data-Final'!$T$3:$T$1977,"&gt;="&amp;'SB35 Determination Data'!$F231,'5th Cycle APR Raw Data-Final'!$T$3:$T$1977,"&lt;"&amp;E231),SUMIFS('5th Cycle APR Raw Data-Final'!M$3:M$1977,'5th Cycle APR Raw Data-Final'!$A$3:$A$1977,'SB35 Determination Data'!$K231,'5th Cycle APR Raw Data-Final'!$T$3:$T$1977,"&gt;="&amp;'SB35 Determination Data'!$F231,'5th Cycle APR Raw Data-Final'!$T$3:$T$1977,"&lt;="&amp;G231))</f>
        <v>0</v>
      </c>
      <c r="X231" s="60">
        <f t="shared" si="12"/>
        <v>0</v>
      </c>
      <c r="Y231" s="60">
        <f t="shared" si="13"/>
        <v>1</v>
      </c>
      <c r="Z231" s="60">
        <f t="shared" si="14"/>
        <v>0</v>
      </c>
      <c r="AA231" s="31">
        <f t="shared" si="15"/>
        <v>1</v>
      </c>
      <c r="AB231" s="31">
        <f t="shared" si="16"/>
        <v>1</v>
      </c>
      <c r="AC231" s="60">
        <f>VLOOKUP(K231,'5th Cycle APR Raw Data-Final'!$A$3:$P$1977,14,FALSE)</f>
        <v>0</v>
      </c>
      <c r="AD231" s="60">
        <f>IF(AN231&lt;1,SUMIFS('5th Cycle APR Raw Data-Final'!$O$3:$O$1977,'5th Cycle APR Raw Data-Final'!$A$3:$A$1977,'SB35 Determination Data'!$K231,'5th Cycle APR Raw Data-Final'!$T$3:$T$1977,"&gt;="&amp;'SB35 Determination Data'!$F231,'5th Cycle APR Raw Data-Final'!$T$3:$T$1977,"&lt;"&amp;E231),SUMIFS('5th Cycle APR Raw Data-Final'!$O$3:$O$1977,'5th Cycle APR Raw Data-Final'!$A$3:$A$1977,'SB35 Determination Data'!$K231,'5th Cycle APR Raw Data-Final'!$T$3:$T$1977,"&gt;="&amp;'SB35 Determination Data'!$F231,'5th Cycle APR Raw Data-Final'!$T$3:$T$1977,"&lt;="&amp;G231))</f>
        <v>7</v>
      </c>
      <c r="AE231" s="60">
        <f t="shared" si="17"/>
        <v>0</v>
      </c>
      <c r="AF231" s="31" t="str">
        <f t="shared" si="18"/>
        <v>*</v>
      </c>
      <c r="AG231" s="60">
        <f>VLOOKUP(K231,'5th Cycle APR Raw Data-Final'!$A$3:$P$1977,16,FALSE)</f>
        <v>0</v>
      </c>
      <c r="AH231" s="60">
        <f>IF(AN231&lt;1,SUMIFS('5th Cycle APR Raw Data-Final'!$Q$3:$Q$1977,'5th Cycle APR Raw Data-Final'!$A$3:$A$1977,'SB35 Determination Data'!$K231,'5th Cycle APR Raw Data-Final'!$T$3:$T$1977,"&gt;="&amp;'SB35 Determination Data'!$F231,'5th Cycle APR Raw Data-Final'!$T$3:$T$1977,"&lt;"&amp;E231),SUMIFS('5th Cycle APR Raw Data-Final'!$Q$3:$Q$1977,'5th Cycle APR Raw Data-Final'!$A$3:$A$1977,'SB35 Determination Data'!$K231,'5th Cycle APR Raw Data-Final'!$T$3:$T$1977,"&gt;="&amp;'SB35 Determination Data'!$F231,'5th Cycle APR Raw Data-Final'!$T$3:$T$1977,"&lt;="&amp;G231))</f>
        <v>57</v>
      </c>
      <c r="AI231" s="60">
        <f t="shared" si="19"/>
        <v>0</v>
      </c>
      <c r="AJ231" s="31" t="str">
        <f t="shared" si="20"/>
        <v>*</v>
      </c>
      <c r="AK231" s="60">
        <f>VLOOKUP(K231,'5th Cycle APR Raw Data-Final'!$A$3:$R$1977,18,FALSE)</f>
        <v>2</v>
      </c>
      <c r="AL231" s="60">
        <f>IF(AN231&lt;1,SUMIFS('5th Cycle APR Raw Data-Final'!$S$3:$S$1977,'5th Cycle APR Raw Data-Final'!$A$3:$A$1977,'SB35 Determination Data'!$K231,'5th Cycle APR Raw Data-Final'!$T$3:$T$1977,"&gt;="&amp;'SB35 Determination Data'!$F231,'5th Cycle APR Raw Data-Final'!$T$3:$T$1977,"&lt;"&amp;E231),SUMIFS('5th Cycle APR Raw Data-Final'!$S$3:$S$1977,'5th Cycle APR Raw Data-Final'!$A$3:$A$1977,'SB35 Determination Data'!$K231,'5th Cycle APR Raw Data-Final'!$T$3:$T$1977,"&gt;="&amp;'SB35 Determination Data'!$F231,'5th Cycle APR Raw Data-Final'!$T$3:$T$1977,"&lt;="&amp;G231))</f>
        <v>65</v>
      </c>
      <c r="AM231" s="60">
        <f t="shared" si="21"/>
        <v>1</v>
      </c>
      <c r="AN231" s="62">
        <f t="shared" si="22"/>
        <v>0.5</v>
      </c>
      <c r="AO231" s="9" t="str">
        <f t="shared" si="23"/>
        <v>NO</v>
      </c>
      <c r="AP231" s="9" t="str">
        <f t="shared" si="24"/>
        <v>YES</v>
      </c>
      <c r="AQ231" s="9" t="str">
        <f t="shared" si="25"/>
        <v>NO</v>
      </c>
      <c r="AR231" s="48" t="str">
        <f>VLOOKUP(K231,'2018Submitted'!$A$2:$C$540,3,FALSE)</f>
        <v>Successful</v>
      </c>
      <c r="AS231" s="9" t="str">
        <f t="shared" si="26"/>
        <v>NO</v>
      </c>
      <c r="AT231" s="9" t="str">
        <f t="shared" si="27"/>
        <v>YES</v>
      </c>
    </row>
    <row r="232" spans="1:46" ht="12.75" customHeight="1" x14ac:dyDescent="0.15">
      <c r="A232" s="9" t="s">
        <v>273</v>
      </c>
      <c r="B232" s="9" t="str">
        <f t="shared" si="0"/>
        <v>LAGUNA HILLS</v>
      </c>
      <c r="C232" s="31">
        <f t="shared" si="1"/>
        <v>0.625</v>
      </c>
      <c r="D232" s="45">
        <f t="shared" si="2"/>
        <v>8</v>
      </c>
      <c r="E232" s="46">
        <f t="shared" si="3"/>
        <v>2018</v>
      </c>
      <c r="F232" s="46">
        <f t="shared" si="4"/>
        <v>2014</v>
      </c>
      <c r="G232" s="46" t="str">
        <f t="shared" si="5"/>
        <v>2021</v>
      </c>
      <c r="H232" s="9" t="str">
        <f t="shared" si="6"/>
        <v>10/15/2013</v>
      </c>
      <c r="I232" s="9" t="str">
        <f t="shared" si="7"/>
        <v>10/15/2021</v>
      </c>
      <c r="J232" s="9" t="s">
        <v>144</v>
      </c>
      <c r="K232" s="49" t="s">
        <v>288</v>
      </c>
      <c r="L232" s="60">
        <f>VLOOKUP(K232,'5th Cycle APR Raw Data-Final'!$A$3:$P$1977,6,FALSE)</f>
        <v>1</v>
      </c>
      <c r="M232" s="60">
        <f>IF(AN232&lt;1,SUMIFS('5th Cycle APR Raw Data-Final'!G$3:G$1977,'5th Cycle APR Raw Data-Final'!$A$3:$A$1977,'SB35 Determination Data'!$K232,'5th Cycle APR Raw Data-Final'!$T$3:$T$1977,"&gt;="&amp;'SB35 Determination Data'!$F232,'5th Cycle APR Raw Data-Final'!$T$3:$T$1977,"&lt;"&amp;E232),SUMIFS('5th Cycle APR Raw Data-Final'!G$3:G$1977,'5th Cycle APR Raw Data-Final'!$A$3:$A$1977,'SB35 Determination Data'!$K232,'5th Cycle APR Raw Data-Final'!$T$3:$T$1977,"&gt;="&amp;'SB35 Determination Data'!$F232,'5th Cycle APR Raw Data-Final'!$T$3:$T$1977,"&lt;="&amp;G232))</f>
        <v>0</v>
      </c>
      <c r="N232" s="60">
        <f>IF(AN232&lt;1,SUMIFS('5th Cycle APR Raw Data-Final'!H$3:H$1977,'5th Cycle APR Raw Data-Final'!$A$3:$A$1977,'SB35 Determination Data'!$K232,'5th Cycle APR Raw Data-Final'!$T$3:$T$1977,"&gt;="&amp;'SB35 Determination Data'!$F232,'5th Cycle APR Raw Data-Final'!$T$3:$T$1977,"&lt;"&amp;E232),SUMIFS('5th Cycle APR Raw Data-Final'!H$3:H$1977,'5th Cycle APR Raw Data-Final'!$A$3:$A$1977,'SB35 Determination Data'!$K232,'5th Cycle APR Raw Data-Final'!$T$3:$T$1977,"&gt;="&amp;'SB35 Determination Data'!$F232,'5th Cycle APR Raw Data-Final'!$T$3:$T$1977,"&lt;="&amp;G232))</f>
        <v>0</v>
      </c>
      <c r="O232" s="60">
        <f>IF(AN232&lt;1,SUMIFS('5th Cycle APR Raw Data-Final'!I$3:I$1977,'5th Cycle APR Raw Data-Final'!$A$3:$A$1977,'SB35 Determination Data'!$K232,'5th Cycle APR Raw Data-Final'!$T$3:$T$1977,"&gt;="&amp;'SB35 Determination Data'!$F232,'5th Cycle APR Raw Data-Final'!$T$3:$T$1977,"&lt;"&amp;E232),SUMIFS('5th Cycle APR Raw Data-Final'!I$3:I$1977,'5th Cycle APR Raw Data-Final'!$A$3:$A$1977,'SB35 Determination Data'!$K232,'5th Cycle APR Raw Data-Final'!$T$3:$T$1977,"&gt;="&amp;'SB35 Determination Data'!$F232,'5th Cycle APR Raw Data-Final'!$T$3:$T$1977,"&lt;="&amp;G232))</f>
        <v>0</v>
      </c>
      <c r="P232" s="60">
        <f t="shared" si="8"/>
        <v>1</v>
      </c>
      <c r="Q232" s="31">
        <f t="shared" si="9"/>
        <v>0</v>
      </c>
      <c r="R232" s="61">
        <f t="shared" si="10"/>
        <v>1</v>
      </c>
      <c r="S232" s="61">
        <f t="shared" si="11"/>
        <v>0</v>
      </c>
      <c r="T232" s="60">
        <f>VLOOKUP(K232,'5th Cycle APR Raw Data-Final'!$A$3:$P$1977,10,FALSE)</f>
        <v>1</v>
      </c>
      <c r="U232" s="60">
        <f>IF(AN232&lt;1,SUMIFS('5th Cycle APR Raw Data-Final'!K$3:K$1977,'5th Cycle APR Raw Data-Final'!$A$3:$A$1977,'SB35 Determination Data'!$K232,'5th Cycle APR Raw Data-Final'!$T$3:$T$1977,"&gt;="&amp;'SB35 Determination Data'!$F232,'5th Cycle APR Raw Data-Final'!$T$3:$T$1977,"&lt;"&amp;E232),SUMIFS('5th Cycle APR Raw Data-Final'!K$3:K$1977,'5th Cycle APR Raw Data-Final'!$A$3:$A$1977,'SB35 Determination Data'!$K232,'5th Cycle APR Raw Data-Final'!$T$3:$T$1977,"&gt;="&amp;'SB35 Determination Data'!$F232,'5th Cycle APR Raw Data-Final'!$T$3:$T$1977,"&lt;="&amp;G232))</f>
        <v>0</v>
      </c>
      <c r="V232" s="60">
        <f>IF(AN232&lt;1,SUMIFS('5th Cycle APR Raw Data-Final'!L$3:L$1977,'5th Cycle APR Raw Data-Final'!$A$3:$A$1977,'SB35 Determination Data'!$K232,'5th Cycle APR Raw Data-Final'!$T$3:$T$1977,"&gt;="&amp;'SB35 Determination Data'!$F232,'5th Cycle APR Raw Data-Final'!$T$3:$T$1977,"&lt;"&amp;E232),SUMIFS('5th Cycle APR Raw Data-Final'!L$3:L$1977,'5th Cycle APR Raw Data-Final'!$A$3:$A$1977,'SB35 Determination Data'!$K232,'5th Cycle APR Raw Data-Final'!$T$3:$T$1977,"&gt;="&amp;'SB35 Determination Data'!$F232,'5th Cycle APR Raw Data-Final'!$T$3:$T$1977,"&lt;="&amp;G232))</f>
        <v>0</v>
      </c>
      <c r="W232" s="60">
        <f>IF(AN232&lt;1,SUMIFS('5th Cycle APR Raw Data-Final'!M$3:M$1977,'5th Cycle APR Raw Data-Final'!$A$3:$A$1977,'SB35 Determination Data'!$K232,'5th Cycle APR Raw Data-Final'!$T$3:$T$1977,"&gt;="&amp;'SB35 Determination Data'!$F232,'5th Cycle APR Raw Data-Final'!$T$3:$T$1977,"&lt;"&amp;E232),SUMIFS('5th Cycle APR Raw Data-Final'!M$3:M$1977,'5th Cycle APR Raw Data-Final'!$A$3:$A$1977,'SB35 Determination Data'!$K232,'5th Cycle APR Raw Data-Final'!$T$3:$T$1977,"&gt;="&amp;'SB35 Determination Data'!$F232,'5th Cycle APR Raw Data-Final'!$T$3:$T$1977,"&lt;="&amp;G232))</f>
        <v>0</v>
      </c>
      <c r="X232" s="60">
        <f t="shared" si="12"/>
        <v>1</v>
      </c>
      <c r="Y232" s="60">
        <f t="shared" si="13"/>
        <v>0</v>
      </c>
      <c r="Z232" s="60">
        <f t="shared" si="14"/>
        <v>1</v>
      </c>
      <c r="AA232" s="31">
        <f t="shared" si="15"/>
        <v>0</v>
      </c>
      <c r="AB232" s="31">
        <f t="shared" si="16"/>
        <v>0</v>
      </c>
      <c r="AC232" s="60">
        <f>VLOOKUP(K232,'5th Cycle APR Raw Data-Final'!$A$3:$P$1977,14,FALSE)</f>
        <v>0</v>
      </c>
      <c r="AD232" s="60">
        <f>IF(AN232&lt;1,SUMIFS('5th Cycle APR Raw Data-Final'!$O$3:$O$1977,'5th Cycle APR Raw Data-Final'!$A$3:$A$1977,'SB35 Determination Data'!$K232,'5th Cycle APR Raw Data-Final'!$T$3:$T$1977,"&gt;="&amp;'SB35 Determination Data'!$F232,'5th Cycle APR Raw Data-Final'!$T$3:$T$1977,"&lt;"&amp;E232),SUMIFS('5th Cycle APR Raw Data-Final'!$O$3:$O$1977,'5th Cycle APR Raw Data-Final'!$A$3:$A$1977,'SB35 Determination Data'!$K232,'5th Cycle APR Raw Data-Final'!$T$3:$T$1977,"&gt;="&amp;'SB35 Determination Data'!$F232,'5th Cycle APR Raw Data-Final'!$T$3:$T$1977,"&lt;="&amp;G232))</f>
        <v>292</v>
      </c>
      <c r="AE232" s="60">
        <f t="shared" si="17"/>
        <v>0</v>
      </c>
      <c r="AF232" s="31" t="str">
        <f t="shared" si="18"/>
        <v>*</v>
      </c>
      <c r="AG232" s="60">
        <f>VLOOKUP(K232,'5th Cycle APR Raw Data-Final'!$A$3:$P$1977,16,FALSE)</f>
        <v>0</v>
      </c>
      <c r="AH232" s="60">
        <f>IF(AN232&lt;1,SUMIFS('5th Cycle APR Raw Data-Final'!$Q$3:$Q$1977,'5th Cycle APR Raw Data-Final'!$A$3:$A$1977,'SB35 Determination Data'!$K232,'5th Cycle APR Raw Data-Final'!$T$3:$T$1977,"&gt;="&amp;'SB35 Determination Data'!$F232,'5th Cycle APR Raw Data-Final'!$T$3:$T$1977,"&lt;"&amp;E232),SUMIFS('5th Cycle APR Raw Data-Final'!$Q$3:$Q$1977,'5th Cycle APR Raw Data-Final'!$A$3:$A$1977,'SB35 Determination Data'!$K232,'5th Cycle APR Raw Data-Final'!$T$3:$T$1977,"&gt;="&amp;'SB35 Determination Data'!$F232,'5th Cycle APR Raw Data-Final'!$T$3:$T$1977,"&lt;="&amp;G232))</f>
        <v>2</v>
      </c>
      <c r="AI232" s="60">
        <f t="shared" si="19"/>
        <v>0</v>
      </c>
      <c r="AJ232" s="31" t="str">
        <f t="shared" si="20"/>
        <v>*</v>
      </c>
      <c r="AK232" s="60">
        <f>VLOOKUP(K232,'5th Cycle APR Raw Data-Final'!$A$3:$R$1977,18,FALSE)</f>
        <v>2</v>
      </c>
      <c r="AL232" s="60">
        <f>IF(AN232&lt;1,SUMIFS('5th Cycle APR Raw Data-Final'!$S$3:$S$1977,'5th Cycle APR Raw Data-Final'!$A$3:$A$1977,'SB35 Determination Data'!$K232,'5th Cycle APR Raw Data-Final'!$T$3:$T$1977,"&gt;="&amp;'SB35 Determination Data'!$F232,'5th Cycle APR Raw Data-Final'!$T$3:$T$1977,"&lt;"&amp;E232),SUMIFS('5th Cycle APR Raw Data-Final'!$S$3:$S$1977,'5th Cycle APR Raw Data-Final'!$A$3:$A$1977,'SB35 Determination Data'!$K232,'5th Cycle APR Raw Data-Final'!$T$3:$T$1977,"&gt;="&amp;'SB35 Determination Data'!$F232,'5th Cycle APR Raw Data-Final'!$T$3:$T$1977,"&lt;="&amp;G232))</f>
        <v>294</v>
      </c>
      <c r="AM232" s="60">
        <f t="shared" si="21"/>
        <v>2</v>
      </c>
      <c r="AN232" s="62">
        <f t="shared" si="22"/>
        <v>0.5</v>
      </c>
      <c r="AO232" s="9" t="str">
        <f t="shared" si="23"/>
        <v>NO</v>
      </c>
      <c r="AP232" s="9" t="str">
        <f t="shared" si="24"/>
        <v>YES</v>
      </c>
      <c r="AQ232" s="9" t="str">
        <f t="shared" si="25"/>
        <v>NO</v>
      </c>
      <c r="AR232" s="48" t="str">
        <f>VLOOKUP(K232,'2018Submitted'!$A$2:$C$540,3,FALSE)</f>
        <v>Received - Not successful</v>
      </c>
      <c r="AS232" s="9" t="str">
        <f t="shared" si="26"/>
        <v>NO</v>
      </c>
      <c r="AT232" s="9" t="str">
        <f t="shared" si="27"/>
        <v>YES</v>
      </c>
    </row>
    <row r="233" spans="1:46" ht="12.75" customHeight="1" x14ac:dyDescent="0.15">
      <c r="A233" s="9" t="s">
        <v>273</v>
      </c>
      <c r="B233" s="9" t="str">
        <f t="shared" si="0"/>
        <v>LAGUNA NIGUEL</v>
      </c>
      <c r="C233" s="31">
        <f t="shared" si="1"/>
        <v>0.625</v>
      </c>
      <c r="D233" s="45">
        <f t="shared" si="2"/>
        <v>8</v>
      </c>
      <c r="E233" s="46">
        <f t="shared" si="3"/>
        <v>2018</v>
      </c>
      <c r="F233" s="46">
        <f t="shared" si="4"/>
        <v>2014</v>
      </c>
      <c r="G233" s="46" t="str">
        <f t="shared" si="5"/>
        <v>2021</v>
      </c>
      <c r="H233" s="9" t="str">
        <f t="shared" si="6"/>
        <v>10/15/2013</v>
      </c>
      <c r="I233" s="9" t="str">
        <f t="shared" si="7"/>
        <v>10/15/2021</v>
      </c>
      <c r="J233" s="9" t="s">
        <v>144</v>
      </c>
      <c r="K233" s="49" t="s">
        <v>289</v>
      </c>
      <c r="L233" s="60">
        <f>VLOOKUP(K233,'5th Cycle APR Raw Data-Final'!$A$3:$P$1977,6,FALSE)</f>
        <v>43</v>
      </c>
      <c r="M233" s="60">
        <f>IF(AN233&lt;1,SUMIFS('5th Cycle APR Raw Data-Final'!G$3:G$1977,'5th Cycle APR Raw Data-Final'!$A$3:$A$1977,'SB35 Determination Data'!$K233,'5th Cycle APR Raw Data-Final'!$T$3:$T$1977,"&gt;="&amp;'SB35 Determination Data'!$F233,'5th Cycle APR Raw Data-Final'!$T$3:$T$1977,"&lt;"&amp;E233),SUMIFS('5th Cycle APR Raw Data-Final'!G$3:G$1977,'5th Cycle APR Raw Data-Final'!$A$3:$A$1977,'SB35 Determination Data'!$K233,'5th Cycle APR Raw Data-Final'!$T$3:$T$1977,"&gt;="&amp;'SB35 Determination Data'!$F233,'5th Cycle APR Raw Data-Final'!$T$3:$T$1977,"&lt;="&amp;G233))</f>
        <v>32</v>
      </c>
      <c r="N233" s="60">
        <f>IF(AN233&lt;1,SUMIFS('5th Cycle APR Raw Data-Final'!H$3:H$1977,'5th Cycle APR Raw Data-Final'!$A$3:$A$1977,'SB35 Determination Data'!$K233,'5th Cycle APR Raw Data-Final'!$T$3:$T$1977,"&gt;="&amp;'SB35 Determination Data'!$F233,'5th Cycle APR Raw Data-Final'!$T$3:$T$1977,"&lt;"&amp;E233),SUMIFS('5th Cycle APR Raw Data-Final'!H$3:H$1977,'5th Cycle APR Raw Data-Final'!$A$3:$A$1977,'SB35 Determination Data'!$K233,'5th Cycle APR Raw Data-Final'!$T$3:$T$1977,"&gt;="&amp;'SB35 Determination Data'!$F233,'5th Cycle APR Raw Data-Final'!$T$3:$T$1977,"&lt;="&amp;G233))</f>
        <v>32</v>
      </c>
      <c r="O233" s="60">
        <f>IF(AN233&lt;1,SUMIFS('5th Cycle APR Raw Data-Final'!I$3:I$1977,'5th Cycle APR Raw Data-Final'!$A$3:$A$1977,'SB35 Determination Data'!$K233,'5th Cycle APR Raw Data-Final'!$T$3:$T$1977,"&gt;="&amp;'SB35 Determination Data'!$F233,'5th Cycle APR Raw Data-Final'!$T$3:$T$1977,"&lt;"&amp;E233),SUMIFS('5th Cycle APR Raw Data-Final'!I$3:I$1977,'5th Cycle APR Raw Data-Final'!$A$3:$A$1977,'SB35 Determination Data'!$K233,'5th Cycle APR Raw Data-Final'!$T$3:$T$1977,"&gt;="&amp;'SB35 Determination Data'!$F233,'5th Cycle APR Raw Data-Final'!$T$3:$T$1977,"&lt;="&amp;G233))</f>
        <v>0</v>
      </c>
      <c r="P233" s="60">
        <f t="shared" si="8"/>
        <v>11</v>
      </c>
      <c r="Q233" s="31">
        <f t="shared" si="9"/>
        <v>0.7441860465116279</v>
      </c>
      <c r="R233" s="61">
        <f t="shared" si="10"/>
        <v>22</v>
      </c>
      <c r="S233" s="61">
        <f t="shared" si="11"/>
        <v>10</v>
      </c>
      <c r="T233" s="60">
        <f>VLOOKUP(K233,'5th Cycle APR Raw Data-Final'!$A$3:$P$1977,10,FALSE)</f>
        <v>30</v>
      </c>
      <c r="U233" s="60">
        <f>IF(AN233&lt;1,SUMIFS('5th Cycle APR Raw Data-Final'!K$3:K$1977,'5th Cycle APR Raw Data-Final'!$A$3:$A$1977,'SB35 Determination Data'!$K233,'5th Cycle APR Raw Data-Final'!$T$3:$T$1977,"&gt;="&amp;'SB35 Determination Data'!$F233,'5th Cycle APR Raw Data-Final'!$T$3:$T$1977,"&lt;"&amp;E233),SUMIFS('5th Cycle APR Raw Data-Final'!K$3:K$1977,'5th Cycle APR Raw Data-Final'!$A$3:$A$1977,'SB35 Determination Data'!$K233,'5th Cycle APR Raw Data-Final'!$T$3:$T$1977,"&gt;="&amp;'SB35 Determination Data'!$F233,'5th Cycle APR Raw Data-Final'!$T$3:$T$1977,"&lt;="&amp;G233))</f>
        <v>38</v>
      </c>
      <c r="V233" s="60">
        <f>IF(AN233&lt;1,SUMIFS('5th Cycle APR Raw Data-Final'!L$3:L$1977,'5th Cycle APR Raw Data-Final'!$A$3:$A$1977,'SB35 Determination Data'!$K233,'5th Cycle APR Raw Data-Final'!$T$3:$T$1977,"&gt;="&amp;'SB35 Determination Data'!$F233,'5th Cycle APR Raw Data-Final'!$T$3:$T$1977,"&lt;"&amp;E233),SUMIFS('5th Cycle APR Raw Data-Final'!L$3:L$1977,'5th Cycle APR Raw Data-Final'!$A$3:$A$1977,'SB35 Determination Data'!$K233,'5th Cycle APR Raw Data-Final'!$T$3:$T$1977,"&gt;="&amp;'SB35 Determination Data'!$F233,'5th Cycle APR Raw Data-Final'!$T$3:$T$1977,"&lt;="&amp;G233))</f>
        <v>38</v>
      </c>
      <c r="W233" s="60">
        <f>IF(AN233&lt;1,SUMIFS('5th Cycle APR Raw Data-Final'!M$3:M$1977,'5th Cycle APR Raw Data-Final'!$A$3:$A$1977,'SB35 Determination Data'!$K233,'5th Cycle APR Raw Data-Final'!$T$3:$T$1977,"&gt;="&amp;'SB35 Determination Data'!$F233,'5th Cycle APR Raw Data-Final'!$T$3:$T$1977,"&lt;"&amp;E233),SUMIFS('5th Cycle APR Raw Data-Final'!M$3:M$1977,'5th Cycle APR Raw Data-Final'!$A$3:$A$1977,'SB35 Determination Data'!$K233,'5th Cycle APR Raw Data-Final'!$T$3:$T$1977,"&gt;="&amp;'SB35 Determination Data'!$F233,'5th Cycle APR Raw Data-Final'!$T$3:$T$1977,"&lt;="&amp;G233))</f>
        <v>0</v>
      </c>
      <c r="X233" s="60">
        <f t="shared" si="12"/>
        <v>0</v>
      </c>
      <c r="Y233" s="60">
        <f t="shared" si="13"/>
        <v>48</v>
      </c>
      <c r="Z233" s="60">
        <f t="shared" si="14"/>
        <v>0</v>
      </c>
      <c r="AA233" s="31">
        <f t="shared" si="15"/>
        <v>1.2666666666666666</v>
      </c>
      <c r="AB233" s="31">
        <f t="shared" si="16"/>
        <v>1.6</v>
      </c>
      <c r="AC233" s="60">
        <f>VLOOKUP(K233,'5th Cycle APR Raw Data-Final'!$A$3:$P$1977,14,FALSE)</f>
        <v>34</v>
      </c>
      <c r="AD233" s="60">
        <f>IF(AN233&lt;1,SUMIFS('5th Cycle APR Raw Data-Final'!$O$3:$O$1977,'5th Cycle APR Raw Data-Final'!$A$3:$A$1977,'SB35 Determination Data'!$K233,'5th Cycle APR Raw Data-Final'!$T$3:$T$1977,"&gt;="&amp;'SB35 Determination Data'!$F233,'5th Cycle APR Raw Data-Final'!$T$3:$T$1977,"&lt;"&amp;E233),SUMIFS('5th Cycle APR Raw Data-Final'!$O$3:$O$1977,'5th Cycle APR Raw Data-Final'!$A$3:$A$1977,'SB35 Determination Data'!$K233,'5th Cycle APR Raw Data-Final'!$T$3:$T$1977,"&gt;="&amp;'SB35 Determination Data'!$F233,'5th Cycle APR Raw Data-Final'!$T$3:$T$1977,"&lt;="&amp;G233))</f>
        <v>2</v>
      </c>
      <c r="AE233" s="60">
        <f t="shared" si="17"/>
        <v>32</v>
      </c>
      <c r="AF233" s="31">
        <f t="shared" si="18"/>
        <v>5.8823529411764705E-2</v>
      </c>
      <c r="AG233" s="60">
        <f>VLOOKUP(K233,'5th Cycle APR Raw Data-Final'!$A$3:$P$1977,16,FALSE)</f>
        <v>75</v>
      </c>
      <c r="AH233" s="60">
        <f>IF(AN233&lt;1,SUMIFS('5th Cycle APR Raw Data-Final'!$Q$3:$Q$1977,'5th Cycle APR Raw Data-Final'!$A$3:$A$1977,'SB35 Determination Data'!$K233,'5th Cycle APR Raw Data-Final'!$T$3:$T$1977,"&gt;="&amp;'SB35 Determination Data'!$F233,'5th Cycle APR Raw Data-Final'!$T$3:$T$1977,"&lt;"&amp;E233),SUMIFS('5th Cycle APR Raw Data-Final'!$Q$3:$Q$1977,'5th Cycle APR Raw Data-Final'!$A$3:$A$1977,'SB35 Determination Data'!$K233,'5th Cycle APR Raw Data-Final'!$T$3:$T$1977,"&gt;="&amp;'SB35 Determination Data'!$F233,'5th Cycle APR Raw Data-Final'!$T$3:$T$1977,"&lt;="&amp;G233))</f>
        <v>1150</v>
      </c>
      <c r="AI233" s="60">
        <f t="shared" si="19"/>
        <v>0</v>
      </c>
      <c r="AJ233" s="31">
        <f t="shared" si="20"/>
        <v>15.333333333333334</v>
      </c>
      <c r="AK233" s="60">
        <f>VLOOKUP(K233,'5th Cycle APR Raw Data-Final'!$A$3:$R$1977,18,FALSE)</f>
        <v>182</v>
      </c>
      <c r="AL233" s="60">
        <f>IF(AN233&lt;1,SUMIFS('5th Cycle APR Raw Data-Final'!$S$3:$S$1977,'5th Cycle APR Raw Data-Final'!$A$3:$A$1977,'SB35 Determination Data'!$K233,'5th Cycle APR Raw Data-Final'!$T$3:$T$1977,"&gt;="&amp;'SB35 Determination Data'!$F233,'5th Cycle APR Raw Data-Final'!$T$3:$T$1977,"&lt;"&amp;E233),SUMIFS('5th Cycle APR Raw Data-Final'!$S$3:$S$1977,'5th Cycle APR Raw Data-Final'!$A$3:$A$1977,'SB35 Determination Data'!$K233,'5th Cycle APR Raw Data-Final'!$T$3:$T$1977,"&gt;="&amp;'SB35 Determination Data'!$F233,'5th Cycle APR Raw Data-Final'!$T$3:$T$1977,"&lt;="&amp;G233))</f>
        <v>1222</v>
      </c>
      <c r="AM233" s="60">
        <f t="shared" si="21"/>
        <v>43</v>
      </c>
      <c r="AN233" s="62">
        <f t="shared" si="22"/>
        <v>0.5</v>
      </c>
      <c r="AO233" s="9" t="str">
        <f t="shared" si="23"/>
        <v>NO</v>
      </c>
      <c r="AP233" s="9" t="str">
        <f t="shared" si="24"/>
        <v>NO</v>
      </c>
      <c r="AQ233" s="9" t="str">
        <f t="shared" si="25"/>
        <v>YES</v>
      </c>
      <c r="AR233" s="48" t="str">
        <f>VLOOKUP(K233,'2018Submitted'!$A$2:$C$540,3,FALSE)</f>
        <v>Successful</v>
      </c>
      <c r="AS233" s="9" t="str">
        <f t="shared" si="26"/>
        <v>YES</v>
      </c>
      <c r="AT233" s="9" t="str">
        <f t="shared" si="27"/>
        <v>NO</v>
      </c>
    </row>
    <row r="234" spans="1:46" ht="12.75" customHeight="1" x14ac:dyDescent="0.15">
      <c r="A234" s="9" t="s">
        <v>273</v>
      </c>
      <c r="B234" s="9" t="str">
        <f t="shared" si="0"/>
        <v>LAGUNA WOODS</v>
      </c>
      <c r="C234" s="31">
        <f t="shared" si="1"/>
        <v>0.625</v>
      </c>
      <c r="D234" s="45">
        <f t="shared" si="2"/>
        <v>8</v>
      </c>
      <c r="E234" s="46">
        <f t="shared" si="3"/>
        <v>2018</v>
      </c>
      <c r="F234" s="46">
        <f t="shared" si="4"/>
        <v>2014</v>
      </c>
      <c r="G234" s="46" t="str">
        <f t="shared" si="5"/>
        <v>2021</v>
      </c>
      <c r="H234" s="9" t="str">
        <f t="shared" si="6"/>
        <v>10/15/2013</v>
      </c>
      <c r="I234" s="9" t="str">
        <f t="shared" si="7"/>
        <v>10/15/2021</v>
      </c>
      <c r="J234" s="9" t="s">
        <v>144</v>
      </c>
      <c r="K234" s="49" t="s">
        <v>290</v>
      </c>
      <c r="L234" s="60">
        <f>VLOOKUP(K234,'5th Cycle APR Raw Data-Final'!$A$3:$P$1977,6,FALSE)</f>
        <v>1</v>
      </c>
      <c r="M234" s="60">
        <f>IF(AN234&lt;1,SUMIFS('5th Cycle APR Raw Data-Final'!G$3:G$1977,'5th Cycle APR Raw Data-Final'!$A$3:$A$1977,'SB35 Determination Data'!$K234,'5th Cycle APR Raw Data-Final'!$T$3:$T$1977,"&gt;="&amp;'SB35 Determination Data'!$F234,'5th Cycle APR Raw Data-Final'!$T$3:$T$1977,"&lt;"&amp;E234),SUMIFS('5th Cycle APR Raw Data-Final'!G$3:G$1977,'5th Cycle APR Raw Data-Final'!$A$3:$A$1977,'SB35 Determination Data'!$K234,'5th Cycle APR Raw Data-Final'!$T$3:$T$1977,"&gt;="&amp;'SB35 Determination Data'!$F234,'5th Cycle APR Raw Data-Final'!$T$3:$T$1977,"&lt;="&amp;G234))</f>
        <v>0</v>
      </c>
      <c r="N234" s="60">
        <f>IF(AN234&lt;1,SUMIFS('5th Cycle APR Raw Data-Final'!H$3:H$1977,'5th Cycle APR Raw Data-Final'!$A$3:$A$1977,'SB35 Determination Data'!$K234,'5th Cycle APR Raw Data-Final'!$T$3:$T$1977,"&gt;="&amp;'SB35 Determination Data'!$F234,'5th Cycle APR Raw Data-Final'!$T$3:$T$1977,"&lt;"&amp;E234),SUMIFS('5th Cycle APR Raw Data-Final'!H$3:H$1977,'5th Cycle APR Raw Data-Final'!$A$3:$A$1977,'SB35 Determination Data'!$K234,'5th Cycle APR Raw Data-Final'!$T$3:$T$1977,"&gt;="&amp;'SB35 Determination Data'!$F234,'5th Cycle APR Raw Data-Final'!$T$3:$T$1977,"&lt;="&amp;G234))</f>
        <v>0</v>
      </c>
      <c r="O234" s="60">
        <f>IF(AN234&lt;1,SUMIFS('5th Cycle APR Raw Data-Final'!I$3:I$1977,'5th Cycle APR Raw Data-Final'!$A$3:$A$1977,'SB35 Determination Data'!$K234,'5th Cycle APR Raw Data-Final'!$T$3:$T$1977,"&gt;="&amp;'SB35 Determination Data'!$F234,'5th Cycle APR Raw Data-Final'!$T$3:$T$1977,"&lt;"&amp;E234),SUMIFS('5th Cycle APR Raw Data-Final'!I$3:I$1977,'5th Cycle APR Raw Data-Final'!$A$3:$A$1977,'SB35 Determination Data'!$K234,'5th Cycle APR Raw Data-Final'!$T$3:$T$1977,"&gt;="&amp;'SB35 Determination Data'!$F234,'5th Cycle APR Raw Data-Final'!$T$3:$T$1977,"&lt;="&amp;G234))</f>
        <v>0</v>
      </c>
      <c r="P234" s="60">
        <f t="shared" si="8"/>
        <v>1</v>
      </c>
      <c r="Q234" s="31">
        <f t="shared" si="9"/>
        <v>0</v>
      </c>
      <c r="R234" s="61">
        <f t="shared" si="10"/>
        <v>1</v>
      </c>
      <c r="S234" s="61">
        <f t="shared" si="11"/>
        <v>0</v>
      </c>
      <c r="T234" s="60">
        <f>VLOOKUP(K234,'5th Cycle APR Raw Data-Final'!$A$3:$P$1977,10,FALSE)</f>
        <v>1</v>
      </c>
      <c r="U234" s="60">
        <f>IF(AN234&lt;1,SUMIFS('5th Cycle APR Raw Data-Final'!K$3:K$1977,'5th Cycle APR Raw Data-Final'!$A$3:$A$1977,'SB35 Determination Data'!$K234,'5th Cycle APR Raw Data-Final'!$T$3:$T$1977,"&gt;="&amp;'SB35 Determination Data'!$F234,'5th Cycle APR Raw Data-Final'!$T$3:$T$1977,"&lt;"&amp;E234),SUMIFS('5th Cycle APR Raw Data-Final'!K$3:K$1977,'5th Cycle APR Raw Data-Final'!$A$3:$A$1977,'SB35 Determination Data'!$K234,'5th Cycle APR Raw Data-Final'!$T$3:$T$1977,"&gt;="&amp;'SB35 Determination Data'!$F234,'5th Cycle APR Raw Data-Final'!$T$3:$T$1977,"&lt;="&amp;G234))</f>
        <v>0</v>
      </c>
      <c r="V234" s="60">
        <f>IF(AN234&lt;1,SUMIFS('5th Cycle APR Raw Data-Final'!L$3:L$1977,'5th Cycle APR Raw Data-Final'!$A$3:$A$1977,'SB35 Determination Data'!$K234,'5th Cycle APR Raw Data-Final'!$T$3:$T$1977,"&gt;="&amp;'SB35 Determination Data'!$F234,'5th Cycle APR Raw Data-Final'!$T$3:$T$1977,"&lt;"&amp;E234),SUMIFS('5th Cycle APR Raw Data-Final'!L$3:L$1977,'5th Cycle APR Raw Data-Final'!$A$3:$A$1977,'SB35 Determination Data'!$K234,'5th Cycle APR Raw Data-Final'!$T$3:$T$1977,"&gt;="&amp;'SB35 Determination Data'!$F234,'5th Cycle APR Raw Data-Final'!$T$3:$T$1977,"&lt;="&amp;G234))</f>
        <v>0</v>
      </c>
      <c r="W234" s="60">
        <f>IF(AN234&lt;1,SUMIFS('5th Cycle APR Raw Data-Final'!M$3:M$1977,'5th Cycle APR Raw Data-Final'!$A$3:$A$1977,'SB35 Determination Data'!$K234,'5th Cycle APR Raw Data-Final'!$T$3:$T$1977,"&gt;="&amp;'SB35 Determination Data'!$F234,'5th Cycle APR Raw Data-Final'!$T$3:$T$1977,"&lt;"&amp;E234),SUMIFS('5th Cycle APR Raw Data-Final'!M$3:M$1977,'5th Cycle APR Raw Data-Final'!$A$3:$A$1977,'SB35 Determination Data'!$K234,'5th Cycle APR Raw Data-Final'!$T$3:$T$1977,"&gt;="&amp;'SB35 Determination Data'!$F234,'5th Cycle APR Raw Data-Final'!$T$3:$T$1977,"&lt;="&amp;G234))</f>
        <v>0</v>
      </c>
      <c r="X234" s="60">
        <f t="shared" si="12"/>
        <v>1</v>
      </c>
      <c r="Y234" s="60">
        <f t="shared" si="13"/>
        <v>0</v>
      </c>
      <c r="Z234" s="60">
        <f t="shared" si="14"/>
        <v>1</v>
      </c>
      <c r="AA234" s="31">
        <f t="shared" si="15"/>
        <v>0</v>
      </c>
      <c r="AB234" s="31">
        <f t="shared" si="16"/>
        <v>0</v>
      </c>
      <c r="AC234" s="60">
        <f>VLOOKUP(K234,'5th Cycle APR Raw Data-Final'!$A$3:$P$1977,14,FALSE)</f>
        <v>0</v>
      </c>
      <c r="AD234" s="60">
        <f>IF(AN234&lt;1,SUMIFS('5th Cycle APR Raw Data-Final'!$O$3:$O$1977,'5th Cycle APR Raw Data-Final'!$A$3:$A$1977,'SB35 Determination Data'!$K234,'5th Cycle APR Raw Data-Final'!$T$3:$T$1977,"&gt;="&amp;'SB35 Determination Data'!$F234,'5th Cycle APR Raw Data-Final'!$T$3:$T$1977,"&lt;"&amp;E234),SUMIFS('5th Cycle APR Raw Data-Final'!$O$3:$O$1977,'5th Cycle APR Raw Data-Final'!$A$3:$A$1977,'SB35 Determination Data'!$K234,'5th Cycle APR Raw Data-Final'!$T$3:$T$1977,"&gt;="&amp;'SB35 Determination Data'!$F234,'5th Cycle APR Raw Data-Final'!$T$3:$T$1977,"&lt;="&amp;G234))</f>
        <v>0</v>
      </c>
      <c r="AE234" s="60">
        <f t="shared" si="17"/>
        <v>0</v>
      </c>
      <c r="AF234" s="31" t="str">
        <f t="shared" si="18"/>
        <v>*</v>
      </c>
      <c r="AG234" s="60">
        <f>VLOOKUP(K234,'5th Cycle APR Raw Data-Final'!$A$3:$P$1977,16,FALSE)</f>
        <v>0</v>
      </c>
      <c r="AH234" s="60">
        <f>IF(AN234&lt;1,SUMIFS('5th Cycle APR Raw Data-Final'!$Q$3:$Q$1977,'5th Cycle APR Raw Data-Final'!$A$3:$A$1977,'SB35 Determination Data'!$K234,'5th Cycle APR Raw Data-Final'!$T$3:$T$1977,"&gt;="&amp;'SB35 Determination Data'!$F234,'5th Cycle APR Raw Data-Final'!$T$3:$T$1977,"&lt;"&amp;E234),SUMIFS('5th Cycle APR Raw Data-Final'!$Q$3:$Q$1977,'5th Cycle APR Raw Data-Final'!$A$3:$A$1977,'SB35 Determination Data'!$K234,'5th Cycle APR Raw Data-Final'!$T$3:$T$1977,"&gt;="&amp;'SB35 Determination Data'!$F234,'5th Cycle APR Raw Data-Final'!$T$3:$T$1977,"&lt;="&amp;G234))</f>
        <v>0</v>
      </c>
      <c r="AI234" s="60">
        <f t="shared" si="19"/>
        <v>0</v>
      </c>
      <c r="AJ234" s="31" t="str">
        <f t="shared" si="20"/>
        <v>*</v>
      </c>
      <c r="AK234" s="60">
        <f>VLOOKUP(K234,'5th Cycle APR Raw Data-Final'!$A$3:$R$1977,18,FALSE)</f>
        <v>2</v>
      </c>
      <c r="AL234" s="60">
        <f>IF(AN234&lt;1,SUMIFS('5th Cycle APR Raw Data-Final'!$S$3:$S$1977,'5th Cycle APR Raw Data-Final'!$A$3:$A$1977,'SB35 Determination Data'!$K234,'5th Cycle APR Raw Data-Final'!$T$3:$T$1977,"&gt;="&amp;'SB35 Determination Data'!$F234,'5th Cycle APR Raw Data-Final'!$T$3:$T$1977,"&lt;"&amp;E234),SUMIFS('5th Cycle APR Raw Data-Final'!$S$3:$S$1977,'5th Cycle APR Raw Data-Final'!$A$3:$A$1977,'SB35 Determination Data'!$K234,'5th Cycle APR Raw Data-Final'!$T$3:$T$1977,"&gt;="&amp;'SB35 Determination Data'!$F234,'5th Cycle APR Raw Data-Final'!$T$3:$T$1977,"&lt;="&amp;G234))</f>
        <v>0</v>
      </c>
      <c r="AM234" s="60">
        <f t="shared" si="21"/>
        <v>2</v>
      </c>
      <c r="AN234" s="62">
        <f t="shared" si="22"/>
        <v>0.5</v>
      </c>
      <c r="AO234" s="9" t="str">
        <f t="shared" si="23"/>
        <v>NO</v>
      </c>
      <c r="AP234" s="9" t="str">
        <f t="shared" si="24"/>
        <v>YES</v>
      </c>
      <c r="AQ234" s="9" t="str">
        <f t="shared" si="25"/>
        <v>NO</v>
      </c>
      <c r="AR234" s="48" t="str">
        <f>VLOOKUP(K234,'2018Submitted'!$A$2:$C$540,3,FALSE)</f>
        <v>Successful</v>
      </c>
      <c r="AS234" s="9" t="str">
        <f t="shared" si="26"/>
        <v>NO</v>
      </c>
      <c r="AT234" s="9" t="str">
        <f t="shared" si="27"/>
        <v>YES</v>
      </c>
    </row>
    <row r="235" spans="1:46" ht="12.75" customHeight="1" x14ac:dyDescent="0.15">
      <c r="A235" s="9" t="s">
        <v>166</v>
      </c>
      <c r="B235" s="9" t="str">
        <f t="shared" si="0"/>
        <v>LAKE COUNTY</v>
      </c>
      <c r="C235" s="31">
        <f t="shared" si="1"/>
        <v>1</v>
      </c>
      <c r="D235" s="45">
        <f t="shared" si="2"/>
        <v>5</v>
      </c>
      <c r="E235" s="46">
        <f t="shared" si="3"/>
        <v>2017</v>
      </c>
      <c r="F235" s="46">
        <f t="shared" si="4"/>
        <v>2014</v>
      </c>
      <c r="G235" s="46">
        <f t="shared" si="5"/>
        <v>2018</v>
      </c>
      <c r="H235" s="9" t="str">
        <f t="shared" si="6"/>
        <v>06/30/2014</v>
      </c>
      <c r="I235" s="9" t="str">
        <f t="shared" si="7"/>
        <v>06/30/2019</v>
      </c>
      <c r="J235" s="9" t="s">
        <v>83</v>
      </c>
      <c r="K235" s="49" t="s">
        <v>1117</v>
      </c>
      <c r="L235" s="60">
        <f>VLOOKUP(K235,'5th Cycle APR Raw Data-Final'!$A$3:$P$1977,6,FALSE)</f>
        <v>368</v>
      </c>
      <c r="M235" s="60">
        <f>IF(AN235&lt;1,SUMIFS('5th Cycle APR Raw Data-Final'!G$3:G$1977,'5th Cycle APR Raw Data-Final'!$A$3:$A$1977,'SB35 Determination Data'!$K235,'5th Cycle APR Raw Data-Final'!$T$3:$T$1977,"&gt;="&amp;'SB35 Determination Data'!$F235,'5th Cycle APR Raw Data-Final'!$T$3:$T$1977,"&lt;"&amp;E235),SUMIFS('5th Cycle APR Raw Data-Final'!G$3:G$1977,'5th Cycle APR Raw Data-Final'!$A$3:$A$1977,'SB35 Determination Data'!$K235,'5th Cycle APR Raw Data-Final'!$T$3:$T$1977,"&gt;="&amp;'SB35 Determination Data'!$F235,'5th Cycle APR Raw Data-Final'!$T$3:$T$1977,"&lt;="&amp;G235))</f>
        <v>8</v>
      </c>
      <c r="N235" s="60">
        <f>IF(AN235&lt;1,SUMIFS('5th Cycle APR Raw Data-Final'!H$3:H$1977,'5th Cycle APR Raw Data-Final'!$A$3:$A$1977,'SB35 Determination Data'!$K235,'5th Cycle APR Raw Data-Final'!$T$3:$T$1977,"&gt;="&amp;'SB35 Determination Data'!$F235,'5th Cycle APR Raw Data-Final'!$T$3:$T$1977,"&lt;"&amp;E235),SUMIFS('5th Cycle APR Raw Data-Final'!H$3:H$1977,'5th Cycle APR Raw Data-Final'!$A$3:$A$1977,'SB35 Determination Data'!$K235,'5th Cycle APR Raw Data-Final'!$T$3:$T$1977,"&gt;="&amp;'SB35 Determination Data'!$F235,'5th Cycle APR Raw Data-Final'!$T$3:$T$1977,"&lt;="&amp;G235))</f>
        <v>0</v>
      </c>
      <c r="O235" s="60">
        <f>IF(AN235&lt;1,SUMIFS('5th Cycle APR Raw Data-Final'!I$3:I$1977,'5th Cycle APR Raw Data-Final'!$A$3:$A$1977,'SB35 Determination Data'!$K235,'5th Cycle APR Raw Data-Final'!$T$3:$T$1977,"&gt;="&amp;'SB35 Determination Data'!$F235,'5th Cycle APR Raw Data-Final'!$T$3:$T$1977,"&lt;"&amp;E235),SUMIFS('5th Cycle APR Raw Data-Final'!I$3:I$1977,'5th Cycle APR Raw Data-Final'!$A$3:$A$1977,'SB35 Determination Data'!$K235,'5th Cycle APR Raw Data-Final'!$T$3:$T$1977,"&gt;="&amp;'SB35 Determination Data'!$F235,'5th Cycle APR Raw Data-Final'!$T$3:$T$1977,"&lt;="&amp;G235))</f>
        <v>8</v>
      </c>
      <c r="P235" s="60">
        <f t="shared" si="8"/>
        <v>360</v>
      </c>
      <c r="Q235" s="31">
        <f t="shared" si="9"/>
        <v>2.1739130434782608E-2</v>
      </c>
      <c r="R235" s="61">
        <f t="shared" si="10"/>
        <v>368</v>
      </c>
      <c r="S235" s="61">
        <f t="shared" si="11"/>
        <v>0</v>
      </c>
      <c r="T235" s="60">
        <f>VLOOKUP(K235,'5th Cycle APR Raw Data-Final'!$A$3:$P$1977,10,FALSE)</f>
        <v>231</v>
      </c>
      <c r="U235" s="60">
        <f>IF(AN235&lt;1,SUMIFS('5th Cycle APR Raw Data-Final'!K$3:K$1977,'5th Cycle APR Raw Data-Final'!$A$3:$A$1977,'SB35 Determination Data'!$K235,'5th Cycle APR Raw Data-Final'!$T$3:$T$1977,"&gt;="&amp;'SB35 Determination Data'!$F235,'5th Cycle APR Raw Data-Final'!$T$3:$T$1977,"&lt;"&amp;E235),SUMIFS('5th Cycle APR Raw Data-Final'!K$3:K$1977,'5th Cycle APR Raw Data-Final'!$A$3:$A$1977,'SB35 Determination Data'!$K235,'5th Cycle APR Raw Data-Final'!$T$3:$T$1977,"&gt;="&amp;'SB35 Determination Data'!$F235,'5th Cycle APR Raw Data-Final'!$T$3:$T$1977,"&lt;="&amp;G235))</f>
        <v>17</v>
      </c>
      <c r="V235" s="60">
        <f>IF(AN235&lt;1,SUMIFS('5th Cycle APR Raw Data-Final'!L$3:L$1977,'5th Cycle APR Raw Data-Final'!$A$3:$A$1977,'SB35 Determination Data'!$K235,'5th Cycle APR Raw Data-Final'!$T$3:$T$1977,"&gt;="&amp;'SB35 Determination Data'!$F235,'5th Cycle APR Raw Data-Final'!$T$3:$T$1977,"&lt;"&amp;E235),SUMIFS('5th Cycle APR Raw Data-Final'!L$3:L$1977,'5th Cycle APR Raw Data-Final'!$A$3:$A$1977,'SB35 Determination Data'!$K235,'5th Cycle APR Raw Data-Final'!$T$3:$T$1977,"&gt;="&amp;'SB35 Determination Data'!$F235,'5th Cycle APR Raw Data-Final'!$T$3:$T$1977,"&lt;="&amp;G235))</f>
        <v>0</v>
      </c>
      <c r="W235" s="60">
        <f>IF(AN235&lt;1,SUMIFS('5th Cycle APR Raw Data-Final'!M$3:M$1977,'5th Cycle APR Raw Data-Final'!$A$3:$A$1977,'SB35 Determination Data'!$K235,'5th Cycle APR Raw Data-Final'!$T$3:$T$1977,"&gt;="&amp;'SB35 Determination Data'!$F235,'5th Cycle APR Raw Data-Final'!$T$3:$T$1977,"&lt;"&amp;E235),SUMIFS('5th Cycle APR Raw Data-Final'!M$3:M$1977,'5th Cycle APR Raw Data-Final'!$A$3:$A$1977,'SB35 Determination Data'!$K235,'5th Cycle APR Raw Data-Final'!$T$3:$T$1977,"&gt;="&amp;'SB35 Determination Data'!$F235,'5th Cycle APR Raw Data-Final'!$T$3:$T$1977,"&lt;="&amp;G235))</f>
        <v>17</v>
      </c>
      <c r="X235" s="60">
        <f t="shared" si="12"/>
        <v>214</v>
      </c>
      <c r="Y235" s="60">
        <f t="shared" si="13"/>
        <v>17</v>
      </c>
      <c r="Z235" s="60">
        <f t="shared" si="14"/>
        <v>214</v>
      </c>
      <c r="AA235" s="31">
        <f t="shared" si="15"/>
        <v>7.3593073593073599E-2</v>
      </c>
      <c r="AB235" s="31">
        <f t="shared" si="16"/>
        <v>7.3593073593073599E-2</v>
      </c>
      <c r="AC235" s="60">
        <f>VLOOKUP(K235,'5th Cycle APR Raw Data-Final'!$A$3:$P$1977,14,FALSE)</f>
        <v>256</v>
      </c>
      <c r="AD235" s="60">
        <f>IF(AN235&lt;1,SUMIFS('5th Cycle APR Raw Data-Final'!$O$3:$O$1977,'5th Cycle APR Raw Data-Final'!$A$3:$A$1977,'SB35 Determination Data'!$K235,'5th Cycle APR Raw Data-Final'!$T$3:$T$1977,"&gt;="&amp;'SB35 Determination Data'!$F235,'5th Cycle APR Raw Data-Final'!$T$3:$T$1977,"&lt;"&amp;E235),SUMIFS('5th Cycle APR Raw Data-Final'!$O$3:$O$1977,'5th Cycle APR Raw Data-Final'!$A$3:$A$1977,'SB35 Determination Data'!$K235,'5th Cycle APR Raw Data-Final'!$T$3:$T$1977,"&gt;="&amp;'SB35 Determination Data'!$F235,'5th Cycle APR Raw Data-Final'!$T$3:$T$1977,"&lt;="&amp;G235))</f>
        <v>22</v>
      </c>
      <c r="AE235" s="60">
        <f t="shared" si="17"/>
        <v>234</v>
      </c>
      <c r="AF235" s="31">
        <f t="shared" si="18"/>
        <v>8.59375E-2</v>
      </c>
      <c r="AG235" s="60">
        <f>VLOOKUP(K235,'5th Cycle APR Raw Data-Final'!$A$3:$P$1977,16,FALSE)</f>
        <v>601</v>
      </c>
      <c r="AH235" s="60">
        <f>IF(AN235&lt;1,SUMIFS('5th Cycle APR Raw Data-Final'!$Q$3:$Q$1977,'5th Cycle APR Raw Data-Final'!$A$3:$A$1977,'SB35 Determination Data'!$K235,'5th Cycle APR Raw Data-Final'!$T$3:$T$1977,"&gt;="&amp;'SB35 Determination Data'!$F235,'5th Cycle APR Raw Data-Final'!$T$3:$T$1977,"&lt;"&amp;E235),SUMIFS('5th Cycle APR Raw Data-Final'!$Q$3:$Q$1977,'5th Cycle APR Raw Data-Final'!$A$3:$A$1977,'SB35 Determination Data'!$K235,'5th Cycle APR Raw Data-Final'!$T$3:$T$1977,"&gt;="&amp;'SB35 Determination Data'!$F235,'5th Cycle APR Raw Data-Final'!$T$3:$T$1977,"&lt;="&amp;G235))</f>
        <v>16</v>
      </c>
      <c r="AI235" s="60">
        <f t="shared" si="19"/>
        <v>585</v>
      </c>
      <c r="AJ235" s="31">
        <f t="shared" si="20"/>
        <v>2.6622296173044926E-2</v>
      </c>
      <c r="AK235" s="60">
        <f>VLOOKUP(K235,'5th Cycle APR Raw Data-Final'!$A$3:$R$1977,18,FALSE)</f>
        <v>1456</v>
      </c>
      <c r="AL235" s="60">
        <f>IF(AN235&lt;1,SUMIFS('5th Cycle APR Raw Data-Final'!$S$3:$S$1977,'5th Cycle APR Raw Data-Final'!$A$3:$A$1977,'SB35 Determination Data'!$K235,'5th Cycle APR Raw Data-Final'!$T$3:$T$1977,"&gt;="&amp;'SB35 Determination Data'!$F235,'5th Cycle APR Raw Data-Final'!$T$3:$T$1977,"&lt;"&amp;E235),SUMIFS('5th Cycle APR Raw Data-Final'!$S$3:$S$1977,'5th Cycle APR Raw Data-Final'!$A$3:$A$1977,'SB35 Determination Data'!$K235,'5th Cycle APR Raw Data-Final'!$T$3:$T$1977,"&gt;="&amp;'SB35 Determination Data'!$F235,'5th Cycle APR Raw Data-Final'!$T$3:$T$1977,"&lt;="&amp;G235))</f>
        <v>63</v>
      </c>
      <c r="AM235" s="60">
        <f t="shared" si="21"/>
        <v>1393</v>
      </c>
      <c r="AN235" s="62">
        <f t="shared" si="22"/>
        <v>1</v>
      </c>
      <c r="AO235" s="9" t="str">
        <f t="shared" si="23"/>
        <v>YES</v>
      </c>
      <c r="AP235" s="9" t="str">
        <f t="shared" si="24"/>
        <v>NO</v>
      </c>
      <c r="AQ235" s="9" t="str">
        <f t="shared" si="25"/>
        <v>NO</v>
      </c>
      <c r="AR235" s="48" t="str">
        <f>VLOOKUP(K235,'2018Submitted'!$A$2:$C$540,3,FALSE)</f>
        <v>Successful</v>
      </c>
      <c r="AS235" s="9" t="str">
        <f t="shared" si="26"/>
        <v>NO</v>
      </c>
      <c r="AT235" s="9" t="str">
        <f t="shared" si="27"/>
        <v>NO</v>
      </c>
    </row>
    <row r="236" spans="1:46" ht="12.75" customHeight="1" x14ac:dyDescent="0.15">
      <c r="A236" s="9" t="s">
        <v>316</v>
      </c>
      <c r="B236" s="9" t="str">
        <f t="shared" si="0"/>
        <v>LAKE ELSINORE</v>
      </c>
      <c r="C236" s="31">
        <f t="shared" si="1"/>
        <v>0.625</v>
      </c>
      <c r="D236" s="45">
        <f t="shared" si="2"/>
        <v>8</v>
      </c>
      <c r="E236" s="46">
        <f t="shared" si="3"/>
        <v>2018</v>
      </c>
      <c r="F236" s="46">
        <f t="shared" si="4"/>
        <v>2014</v>
      </c>
      <c r="G236" s="46" t="str">
        <f t="shared" si="5"/>
        <v>2021</v>
      </c>
      <c r="H236" s="9" t="str">
        <f t="shared" si="6"/>
        <v>10/15/2013</v>
      </c>
      <c r="I236" s="9" t="str">
        <f t="shared" si="7"/>
        <v>10/15/2021</v>
      </c>
      <c r="J236" s="9" t="s">
        <v>144</v>
      </c>
      <c r="K236" s="49" t="s">
        <v>328</v>
      </c>
      <c r="L236" s="60">
        <f>VLOOKUP(K236,'5th Cycle APR Raw Data-Final'!$A$3:$P$1977,6,FALSE)</f>
        <v>1196</v>
      </c>
      <c r="M236" s="60">
        <f>IF(AN236&lt;1,SUMIFS('5th Cycle APR Raw Data-Final'!G$3:G$1977,'5th Cycle APR Raw Data-Final'!$A$3:$A$1977,'SB35 Determination Data'!$K236,'5th Cycle APR Raw Data-Final'!$T$3:$T$1977,"&gt;="&amp;'SB35 Determination Data'!$F236,'5th Cycle APR Raw Data-Final'!$T$3:$T$1977,"&lt;"&amp;E236),SUMIFS('5th Cycle APR Raw Data-Final'!G$3:G$1977,'5th Cycle APR Raw Data-Final'!$A$3:$A$1977,'SB35 Determination Data'!$K236,'5th Cycle APR Raw Data-Final'!$T$3:$T$1977,"&gt;="&amp;'SB35 Determination Data'!$F236,'5th Cycle APR Raw Data-Final'!$T$3:$T$1977,"&lt;="&amp;G236))</f>
        <v>2</v>
      </c>
      <c r="N236" s="60">
        <f>IF(AN236&lt;1,SUMIFS('5th Cycle APR Raw Data-Final'!H$3:H$1977,'5th Cycle APR Raw Data-Final'!$A$3:$A$1977,'SB35 Determination Data'!$K236,'5th Cycle APR Raw Data-Final'!$T$3:$T$1977,"&gt;="&amp;'SB35 Determination Data'!$F236,'5th Cycle APR Raw Data-Final'!$T$3:$T$1977,"&lt;"&amp;E236),SUMIFS('5th Cycle APR Raw Data-Final'!H$3:H$1977,'5th Cycle APR Raw Data-Final'!$A$3:$A$1977,'SB35 Determination Data'!$K236,'5th Cycle APR Raw Data-Final'!$T$3:$T$1977,"&gt;="&amp;'SB35 Determination Data'!$F236,'5th Cycle APR Raw Data-Final'!$T$3:$T$1977,"&lt;="&amp;G236))</f>
        <v>0</v>
      </c>
      <c r="O236" s="60">
        <f>IF(AN236&lt;1,SUMIFS('5th Cycle APR Raw Data-Final'!I$3:I$1977,'5th Cycle APR Raw Data-Final'!$A$3:$A$1977,'SB35 Determination Data'!$K236,'5th Cycle APR Raw Data-Final'!$T$3:$T$1977,"&gt;="&amp;'SB35 Determination Data'!$F236,'5th Cycle APR Raw Data-Final'!$T$3:$T$1977,"&lt;"&amp;E236),SUMIFS('5th Cycle APR Raw Data-Final'!I$3:I$1977,'5th Cycle APR Raw Data-Final'!$A$3:$A$1977,'SB35 Determination Data'!$K236,'5th Cycle APR Raw Data-Final'!$T$3:$T$1977,"&gt;="&amp;'SB35 Determination Data'!$F236,'5th Cycle APR Raw Data-Final'!$T$3:$T$1977,"&lt;="&amp;G236))</f>
        <v>2</v>
      </c>
      <c r="P236" s="60">
        <f t="shared" si="8"/>
        <v>1194</v>
      </c>
      <c r="Q236" s="31">
        <f t="shared" si="9"/>
        <v>1.6722408026755853E-3</v>
      </c>
      <c r="R236" s="61">
        <f t="shared" si="10"/>
        <v>598</v>
      </c>
      <c r="S236" s="61">
        <f t="shared" si="11"/>
        <v>0</v>
      </c>
      <c r="T236" s="60">
        <f>VLOOKUP(K236,'5th Cycle APR Raw Data-Final'!$A$3:$P$1977,10,FALSE)</f>
        <v>801</v>
      </c>
      <c r="U236" s="60">
        <f>IF(AN236&lt;1,SUMIFS('5th Cycle APR Raw Data-Final'!K$3:K$1977,'5th Cycle APR Raw Data-Final'!$A$3:$A$1977,'SB35 Determination Data'!$K236,'5th Cycle APR Raw Data-Final'!$T$3:$T$1977,"&gt;="&amp;'SB35 Determination Data'!$F236,'5th Cycle APR Raw Data-Final'!$T$3:$T$1977,"&lt;"&amp;E236),SUMIFS('5th Cycle APR Raw Data-Final'!K$3:K$1977,'5th Cycle APR Raw Data-Final'!$A$3:$A$1977,'SB35 Determination Data'!$K236,'5th Cycle APR Raw Data-Final'!$T$3:$T$1977,"&gt;="&amp;'SB35 Determination Data'!$F236,'5th Cycle APR Raw Data-Final'!$T$3:$T$1977,"&lt;="&amp;G236))</f>
        <v>0</v>
      </c>
      <c r="V236" s="60">
        <f>IF(AN236&lt;1,SUMIFS('5th Cycle APR Raw Data-Final'!L$3:L$1977,'5th Cycle APR Raw Data-Final'!$A$3:$A$1977,'SB35 Determination Data'!$K236,'5th Cycle APR Raw Data-Final'!$T$3:$T$1977,"&gt;="&amp;'SB35 Determination Data'!$F236,'5th Cycle APR Raw Data-Final'!$T$3:$T$1977,"&lt;"&amp;E236),SUMIFS('5th Cycle APR Raw Data-Final'!L$3:L$1977,'5th Cycle APR Raw Data-Final'!$A$3:$A$1977,'SB35 Determination Data'!$K236,'5th Cycle APR Raw Data-Final'!$T$3:$T$1977,"&gt;="&amp;'SB35 Determination Data'!$F236,'5th Cycle APR Raw Data-Final'!$T$3:$T$1977,"&lt;="&amp;G236))</f>
        <v>0</v>
      </c>
      <c r="W236" s="60">
        <f>IF(AN236&lt;1,SUMIFS('5th Cycle APR Raw Data-Final'!M$3:M$1977,'5th Cycle APR Raw Data-Final'!$A$3:$A$1977,'SB35 Determination Data'!$K236,'5th Cycle APR Raw Data-Final'!$T$3:$T$1977,"&gt;="&amp;'SB35 Determination Data'!$F236,'5th Cycle APR Raw Data-Final'!$T$3:$T$1977,"&lt;"&amp;E236),SUMIFS('5th Cycle APR Raw Data-Final'!M$3:M$1977,'5th Cycle APR Raw Data-Final'!$A$3:$A$1977,'SB35 Determination Data'!$K236,'5th Cycle APR Raw Data-Final'!$T$3:$T$1977,"&gt;="&amp;'SB35 Determination Data'!$F236,'5th Cycle APR Raw Data-Final'!$T$3:$T$1977,"&lt;="&amp;G236))</f>
        <v>0</v>
      </c>
      <c r="X236" s="60">
        <f t="shared" si="12"/>
        <v>801</v>
      </c>
      <c r="Y236" s="60">
        <f t="shared" si="13"/>
        <v>0</v>
      </c>
      <c r="Z236" s="60">
        <f t="shared" si="14"/>
        <v>801</v>
      </c>
      <c r="AA236" s="31">
        <f t="shared" si="15"/>
        <v>0</v>
      </c>
      <c r="AB236" s="31">
        <f t="shared" si="16"/>
        <v>0</v>
      </c>
      <c r="AC236" s="60">
        <f>VLOOKUP(K236,'5th Cycle APR Raw Data-Final'!$A$3:$P$1977,14,FALSE)</f>
        <v>897</v>
      </c>
      <c r="AD236" s="60">
        <f>IF(AN236&lt;1,SUMIFS('5th Cycle APR Raw Data-Final'!$O$3:$O$1977,'5th Cycle APR Raw Data-Final'!$A$3:$A$1977,'SB35 Determination Data'!$K236,'5th Cycle APR Raw Data-Final'!$T$3:$T$1977,"&gt;="&amp;'SB35 Determination Data'!$F236,'5th Cycle APR Raw Data-Final'!$T$3:$T$1977,"&lt;"&amp;E236),SUMIFS('5th Cycle APR Raw Data-Final'!$O$3:$O$1977,'5th Cycle APR Raw Data-Final'!$A$3:$A$1977,'SB35 Determination Data'!$K236,'5th Cycle APR Raw Data-Final'!$T$3:$T$1977,"&gt;="&amp;'SB35 Determination Data'!$F236,'5th Cycle APR Raw Data-Final'!$T$3:$T$1977,"&lt;="&amp;G236))</f>
        <v>673</v>
      </c>
      <c r="AE236" s="60">
        <f t="shared" si="17"/>
        <v>224</v>
      </c>
      <c r="AF236" s="31">
        <f t="shared" si="18"/>
        <v>0.75027870680044595</v>
      </c>
      <c r="AG236" s="60">
        <f>VLOOKUP(K236,'5th Cycle APR Raw Data-Final'!$A$3:$P$1977,16,FALSE)</f>
        <v>2035</v>
      </c>
      <c r="AH236" s="60">
        <f>IF(AN236&lt;1,SUMIFS('5th Cycle APR Raw Data-Final'!$Q$3:$Q$1977,'5th Cycle APR Raw Data-Final'!$A$3:$A$1977,'SB35 Determination Data'!$K236,'5th Cycle APR Raw Data-Final'!$T$3:$T$1977,"&gt;="&amp;'SB35 Determination Data'!$F236,'5th Cycle APR Raw Data-Final'!$T$3:$T$1977,"&lt;"&amp;E236),SUMIFS('5th Cycle APR Raw Data-Final'!$Q$3:$Q$1977,'5th Cycle APR Raw Data-Final'!$A$3:$A$1977,'SB35 Determination Data'!$K236,'5th Cycle APR Raw Data-Final'!$T$3:$T$1977,"&gt;="&amp;'SB35 Determination Data'!$F236,'5th Cycle APR Raw Data-Final'!$T$3:$T$1977,"&lt;="&amp;G236))</f>
        <v>695</v>
      </c>
      <c r="AI236" s="60">
        <f t="shared" si="19"/>
        <v>1340</v>
      </c>
      <c r="AJ236" s="31">
        <f t="shared" si="20"/>
        <v>0.34152334152334152</v>
      </c>
      <c r="AK236" s="60">
        <f>VLOOKUP(K236,'5th Cycle APR Raw Data-Final'!$A$3:$R$1977,18,FALSE)</f>
        <v>4929</v>
      </c>
      <c r="AL236" s="60">
        <f>IF(AN236&lt;1,SUMIFS('5th Cycle APR Raw Data-Final'!$S$3:$S$1977,'5th Cycle APR Raw Data-Final'!$A$3:$A$1977,'SB35 Determination Data'!$K236,'5th Cycle APR Raw Data-Final'!$T$3:$T$1977,"&gt;="&amp;'SB35 Determination Data'!$F236,'5th Cycle APR Raw Data-Final'!$T$3:$T$1977,"&lt;"&amp;E236),SUMIFS('5th Cycle APR Raw Data-Final'!$S$3:$S$1977,'5th Cycle APR Raw Data-Final'!$A$3:$A$1977,'SB35 Determination Data'!$K236,'5th Cycle APR Raw Data-Final'!$T$3:$T$1977,"&gt;="&amp;'SB35 Determination Data'!$F236,'5th Cycle APR Raw Data-Final'!$T$3:$T$1977,"&lt;="&amp;G236))</f>
        <v>1370</v>
      </c>
      <c r="AM236" s="60">
        <f t="shared" si="21"/>
        <v>3559</v>
      </c>
      <c r="AN236" s="62">
        <f t="shared" si="22"/>
        <v>0.5</v>
      </c>
      <c r="AO236" s="9" t="str">
        <f t="shared" si="23"/>
        <v>YES</v>
      </c>
      <c r="AP236" s="9" t="str">
        <f t="shared" si="24"/>
        <v>NO</v>
      </c>
      <c r="AQ236" s="9" t="str">
        <f t="shared" si="25"/>
        <v>NO</v>
      </c>
      <c r="AR236" s="48" t="str">
        <f>VLOOKUP(K236,'2018Submitted'!$A$2:$C$540,3,FALSE)</f>
        <v>Successful</v>
      </c>
      <c r="AS236" s="9" t="str">
        <f t="shared" si="26"/>
        <v>NO</v>
      </c>
      <c r="AT236" s="9" t="str">
        <f t="shared" si="27"/>
        <v>NO</v>
      </c>
    </row>
    <row r="237" spans="1:46" ht="12.75" customHeight="1" x14ac:dyDescent="0.15">
      <c r="A237" s="9" t="s">
        <v>273</v>
      </c>
      <c r="B237" s="9" t="str">
        <f t="shared" si="0"/>
        <v>LAKE FOREST</v>
      </c>
      <c r="C237" s="31">
        <f t="shared" si="1"/>
        <v>0.625</v>
      </c>
      <c r="D237" s="45">
        <f t="shared" si="2"/>
        <v>8</v>
      </c>
      <c r="E237" s="46">
        <f t="shared" si="3"/>
        <v>2018</v>
      </c>
      <c r="F237" s="46">
        <f t="shared" si="4"/>
        <v>2014</v>
      </c>
      <c r="G237" s="46" t="str">
        <f t="shared" si="5"/>
        <v>2021</v>
      </c>
      <c r="H237" s="9" t="str">
        <f t="shared" si="6"/>
        <v>10/15/2013</v>
      </c>
      <c r="I237" s="9" t="str">
        <f t="shared" si="7"/>
        <v>10/15/2021</v>
      </c>
      <c r="J237" s="9" t="s">
        <v>144</v>
      </c>
      <c r="K237" s="49" t="s">
        <v>291</v>
      </c>
      <c r="L237" s="60">
        <f>VLOOKUP(K237,'5th Cycle APR Raw Data-Final'!$A$3:$P$1977,6,FALSE)</f>
        <v>647</v>
      </c>
      <c r="M237" s="60">
        <f>IF(AN237&lt;1,SUMIFS('5th Cycle APR Raw Data-Final'!G$3:G$1977,'5th Cycle APR Raw Data-Final'!$A$3:$A$1977,'SB35 Determination Data'!$K237,'5th Cycle APR Raw Data-Final'!$T$3:$T$1977,"&gt;="&amp;'SB35 Determination Data'!$F237,'5th Cycle APR Raw Data-Final'!$T$3:$T$1977,"&lt;"&amp;E237),SUMIFS('5th Cycle APR Raw Data-Final'!G$3:G$1977,'5th Cycle APR Raw Data-Final'!$A$3:$A$1977,'SB35 Determination Data'!$K237,'5th Cycle APR Raw Data-Final'!$T$3:$T$1977,"&gt;="&amp;'SB35 Determination Data'!$F237,'5th Cycle APR Raw Data-Final'!$T$3:$T$1977,"&lt;="&amp;G237))</f>
        <v>0</v>
      </c>
      <c r="N237" s="60">
        <f>IF(AN237&lt;1,SUMIFS('5th Cycle APR Raw Data-Final'!H$3:H$1977,'5th Cycle APR Raw Data-Final'!$A$3:$A$1977,'SB35 Determination Data'!$K237,'5th Cycle APR Raw Data-Final'!$T$3:$T$1977,"&gt;="&amp;'SB35 Determination Data'!$F237,'5th Cycle APR Raw Data-Final'!$T$3:$T$1977,"&lt;"&amp;E237),SUMIFS('5th Cycle APR Raw Data-Final'!H$3:H$1977,'5th Cycle APR Raw Data-Final'!$A$3:$A$1977,'SB35 Determination Data'!$K237,'5th Cycle APR Raw Data-Final'!$T$3:$T$1977,"&gt;="&amp;'SB35 Determination Data'!$F237,'5th Cycle APR Raw Data-Final'!$T$3:$T$1977,"&lt;="&amp;G237))</f>
        <v>0</v>
      </c>
      <c r="O237" s="60">
        <f>IF(AN237&lt;1,SUMIFS('5th Cycle APR Raw Data-Final'!I$3:I$1977,'5th Cycle APR Raw Data-Final'!$A$3:$A$1977,'SB35 Determination Data'!$K237,'5th Cycle APR Raw Data-Final'!$T$3:$T$1977,"&gt;="&amp;'SB35 Determination Data'!$F237,'5th Cycle APR Raw Data-Final'!$T$3:$T$1977,"&lt;"&amp;E237),SUMIFS('5th Cycle APR Raw Data-Final'!I$3:I$1977,'5th Cycle APR Raw Data-Final'!$A$3:$A$1977,'SB35 Determination Data'!$K237,'5th Cycle APR Raw Data-Final'!$T$3:$T$1977,"&gt;="&amp;'SB35 Determination Data'!$F237,'5th Cycle APR Raw Data-Final'!$T$3:$T$1977,"&lt;="&amp;G237))</f>
        <v>0</v>
      </c>
      <c r="P237" s="60">
        <f t="shared" si="8"/>
        <v>647</v>
      </c>
      <c r="Q237" s="31">
        <f t="shared" si="9"/>
        <v>0</v>
      </c>
      <c r="R237" s="61">
        <f t="shared" si="10"/>
        <v>324</v>
      </c>
      <c r="S237" s="61">
        <f t="shared" si="11"/>
        <v>0</v>
      </c>
      <c r="T237" s="60">
        <f>VLOOKUP(K237,'5th Cycle APR Raw Data-Final'!$A$3:$P$1977,10,FALSE)</f>
        <v>450</v>
      </c>
      <c r="U237" s="60">
        <f>IF(AN237&lt;1,SUMIFS('5th Cycle APR Raw Data-Final'!K$3:K$1977,'5th Cycle APR Raw Data-Final'!$A$3:$A$1977,'SB35 Determination Data'!$K237,'5th Cycle APR Raw Data-Final'!$T$3:$T$1977,"&gt;="&amp;'SB35 Determination Data'!$F237,'5th Cycle APR Raw Data-Final'!$T$3:$T$1977,"&lt;"&amp;E237),SUMIFS('5th Cycle APR Raw Data-Final'!K$3:K$1977,'5th Cycle APR Raw Data-Final'!$A$3:$A$1977,'SB35 Determination Data'!$K237,'5th Cycle APR Raw Data-Final'!$T$3:$T$1977,"&gt;="&amp;'SB35 Determination Data'!$F237,'5th Cycle APR Raw Data-Final'!$T$3:$T$1977,"&lt;="&amp;G237))</f>
        <v>0</v>
      </c>
      <c r="V237" s="60">
        <f>IF(AN237&lt;1,SUMIFS('5th Cycle APR Raw Data-Final'!L$3:L$1977,'5th Cycle APR Raw Data-Final'!$A$3:$A$1977,'SB35 Determination Data'!$K237,'5th Cycle APR Raw Data-Final'!$T$3:$T$1977,"&gt;="&amp;'SB35 Determination Data'!$F237,'5th Cycle APR Raw Data-Final'!$T$3:$T$1977,"&lt;"&amp;E237),SUMIFS('5th Cycle APR Raw Data-Final'!L$3:L$1977,'5th Cycle APR Raw Data-Final'!$A$3:$A$1977,'SB35 Determination Data'!$K237,'5th Cycle APR Raw Data-Final'!$T$3:$T$1977,"&gt;="&amp;'SB35 Determination Data'!$F237,'5th Cycle APR Raw Data-Final'!$T$3:$T$1977,"&lt;="&amp;G237))</f>
        <v>0</v>
      </c>
      <c r="W237" s="60">
        <f>IF(AN237&lt;1,SUMIFS('5th Cycle APR Raw Data-Final'!M$3:M$1977,'5th Cycle APR Raw Data-Final'!$A$3:$A$1977,'SB35 Determination Data'!$K237,'5th Cycle APR Raw Data-Final'!$T$3:$T$1977,"&gt;="&amp;'SB35 Determination Data'!$F237,'5th Cycle APR Raw Data-Final'!$T$3:$T$1977,"&lt;"&amp;E237),SUMIFS('5th Cycle APR Raw Data-Final'!M$3:M$1977,'5th Cycle APR Raw Data-Final'!$A$3:$A$1977,'SB35 Determination Data'!$K237,'5th Cycle APR Raw Data-Final'!$T$3:$T$1977,"&gt;="&amp;'SB35 Determination Data'!$F237,'5th Cycle APR Raw Data-Final'!$T$3:$T$1977,"&lt;="&amp;G237))</f>
        <v>0</v>
      </c>
      <c r="X237" s="60">
        <f t="shared" si="12"/>
        <v>450</v>
      </c>
      <c r="Y237" s="60">
        <f t="shared" si="13"/>
        <v>0</v>
      </c>
      <c r="Z237" s="60">
        <f t="shared" si="14"/>
        <v>450</v>
      </c>
      <c r="AA237" s="31">
        <f t="shared" si="15"/>
        <v>0</v>
      </c>
      <c r="AB237" s="31">
        <f t="shared" si="16"/>
        <v>0</v>
      </c>
      <c r="AC237" s="60">
        <f>VLOOKUP(K237,'5th Cycle APR Raw Data-Final'!$A$3:$P$1977,14,FALSE)</f>
        <v>497</v>
      </c>
      <c r="AD237" s="60">
        <f>IF(AN237&lt;1,SUMIFS('5th Cycle APR Raw Data-Final'!$O$3:$O$1977,'5th Cycle APR Raw Data-Final'!$A$3:$A$1977,'SB35 Determination Data'!$K237,'5th Cycle APR Raw Data-Final'!$T$3:$T$1977,"&gt;="&amp;'SB35 Determination Data'!$F237,'5th Cycle APR Raw Data-Final'!$T$3:$T$1977,"&lt;"&amp;E237),SUMIFS('5th Cycle APR Raw Data-Final'!$O$3:$O$1977,'5th Cycle APR Raw Data-Final'!$A$3:$A$1977,'SB35 Determination Data'!$K237,'5th Cycle APR Raw Data-Final'!$T$3:$T$1977,"&gt;="&amp;'SB35 Determination Data'!$F237,'5th Cycle APR Raw Data-Final'!$T$3:$T$1977,"&lt;="&amp;G237))</f>
        <v>201</v>
      </c>
      <c r="AE237" s="60">
        <f t="shared" si="17"/>
        <v>296</v>
      </c>
      <c r="AF237" s="31">
        <f t="shared" si="18"/>
        <v>0.40442655935613681</v>
      </c>
      <c r="AG237" s="60">
        <f>VLOOKUP(K237,'5th Cycle APR Raw Data-Final'!$A$3:$P$1977,16,FALSE)</f>
        <v>1133</v>
      </c>
      <c r="AH237" s="60">
        <f>IF(AN237&lt;1,SUMIFS('5th Cycle APR Raw Data-Final'!$Q$3:$Q$1977,'5th Cycle APR Raw Data-Final'!$A$3:$A$1977,'SB35 Determination Data'!$K237,'5th Cycle APR Raw Data-Final'!$T$3:$T$1977,"&gt;="&amp;'SB35 Determination Data'!$F237,'5th Cycle APR Raw Data-Final'!$T$3:$T$1977,"&lt;"&amp;E237),SUMIFS('5th Cycle APR Raw Data-Final'!$Q$3:$Q$1977,'5th Cycle APR Raw Data-Final'!$A$3:$A$1977,'SB35 Determination Data'!$K237,'5th Cycle APR Raw Data-Final'!$T$3:$T$1977,"&gt;="&amp;'SB35 Determination Data'!$F237,'5th Cycle APR Raw Data-Final'!$T$3:$T$1977,"&lt;="&amp;G237))</f>
        <v>2387</v>
      </c>
      <c r="AI237" s="60">
        <f t="shared" si="19"/>
        <v>0</v>
      </c>
      <c r="AJ237" s="31">
        <f t="shared" si="20"/>
        <v>2.1067961165048543</v>
      </c>
      <c r="AK237" s="60">
        <f>VLOOKUP(K237,'5th Cycle APR Raw Data-Final'!$A$3:$R$1977,18,FALSE)</f>
        <v>2727</v>
      </c>
      <c r="AL237" s="60">
        <f>IF(AN237&lt;1,SUMIFS('5th Cycle APR Raw Data-Final'!$S$3:$S$1977,'5th Cycle APR Raw Data-Final'!$A$3:$A$1977,'SB35 Determination Data'!$K237,'5th Cycle APR Raw Data-Final'!$T$3:$T$1977,"&gt;="&amp;'SB35 Determination Data'!$F237,'5th Cycle APR Raw Data-Final'!$T$3:$T$1977,"&lt;"&amp;E237),SUMIFS('5th Cycle APR Raw Data-Final'!$S$3:$S$1977,'5th Cycle APR Raw Data-Final'!$A$3:$A$1977,'SB35 Determination Data'!$K237,'5th Cycle APR Raw Data-Final'!$T$3:$T$1977,"&gt;="&amp;'SB35 Determination Data'!$F237,'5th Cycle APR Raw Data-Final'!$T$3:$T$1977,"&lt;="&amp;G237))</f>
        <v>2588</v>
      </c>
      <c r="AM237" s="60">
        <f t="shared" si="21"/>
        <v>1393</v>
      </c>
      <c r="AN237" s="62">
        <f t="shared" si="22"/>
        <v>0.5</v>
      </c>
      <c r="AO237" s="9" t="str">
        <f t="shared" si="23"/>
        <v>NO</v>
      </c>
      <c r="AP237" s="9" t="str">
        <f t="shared" si="24"/>
        <v>YES</v>
      </c>
      <c r="AQ237" s="9" t="str">
        <f t="shared" si="25"/>
        <v>NO</v>
      </c>
      <c r="AR237" s="48" t="str">
        <f>VLOOKUP(K237,'2018Submitted'!$A$2:$C$540,3,FALSE)</f>
        <v>Successful</v>
      </c>
      <c r="AS237" s="9" t="str">
        <f t="shared" si="26"/>
        <v>NO</v>
      </c>
      <c r="AT237" s="9" t="str">
        <f t="shared" si="27"/>
        <v>YES</v>
      </c>
    </row>
    <row r="238" spans="1:46" ht="12.75" customHeight="1" x14ac:dyDescent="0.15">
      <c r="A238" s="9" t="s">
        <v>166</v>
      </c>
      <c r="B238" s="9" t="str">
        <f t="shared" si="0"/>
        <v>LAKEPORT</v>
      </c>
      <c r="C238" s="31">
        <f t="shared" si="1"/>
        <v>1</v>
      </c>
      <c r="D238" s="45">
        <f t="shared" si="2"/>
        <v>5</v>
      </c>
      <c r="E238" s="46">
        <f t="shared" si="3"/>
        <v>2017</v>
      </c>
      <c r="F238" s="46">
        <f t="shared" si="4"/>
        <v>2014</v>
      </c>
      <c r="G238" s="46">
        <f t="shared" si="5"/>
        <v>2018</v>
      </c>
      <c r="H238" s="9" t="str">
        <f t="shared" si="6"/>
        <v>06/30/2014</v>
      </c>
      <c r="I238" s="9" t="str">
        <f t="shared" si="7"/>
        <v>06/30/2019</v>
      </c>
      <c r="J238" s="9" t="s">
        <v>83</v>
      </c>
      <c r="K238" s="49" t="s">
        <v>167</v>
      </c>
      <c r="L238" s="60">
        <f>VLOOKUP(K238,'5th Cycle APR Raw Data-Final'!$A$3:$P$1977,6,FALSE)</f>
        <v>34</v>
      </c>
      <c r="M238" s="60">
        <f>IF(AN238&lt;1,SUMIFS('5th Cycle APR Raw Data-Final'!G$3:G$1977,'5th Cycle APR Raw Data-Final'!$A$3:$A$1977,'SB35 Determination Data'!$K238,'5th Cycle APR Raw Data-Final'!$T$3:$T$1977,"&gt;="&amp;'SB35 Determination Data'!$F238,'5th Cycle APR Raw Data-Final'!$T$3:$T$1977,"&lt;"&amp;E238),SUMIFS('5th Cycle APR Raw Data-Final'!G$3:G$1977,'5th Cycle APR Raw Data-Final'!$A$3:$A$1977,'SB35 Determination Data'!$K238,'5th Cycle APR Raw Data-Final'!$T$3:$T$1977,"&gt;="&amp;'SB35 Determination Data'!$F238,'5th Cycle APR Raw Data-Final'!$T$3:$T$1977,"&lt;="&amp;G238))</f>
        <v>0</v>
      </c>
      <c r="N238" s="60">
        <f>IF(AN238&lt;1,SUMIFS('5th Cycle APR Raw Data-Final'!H$3:H$1977,'5th Cycle APR Raw Data-Final'!$A$3:$A$1977,'SB35 Determination Data'!$K238,'5th Cycle APR Raw Data-Final'!$T$3:$T$1977,"&gt;="&amp;'SB35 Determination Data'!$F238,'5th Cycle APR Raw Data-Final'!$T$3:$T$1977,"&lt;"&amp;E238),SUMIFS('5th Cycle APR Raw Data-Final'!H$3:H$1977,'5th Cycle APR Raw Data-Final'!$A$3:$A$1977,'SB35 Determination Data'!$K238,'5th Cycle APR Raw Data-Final'!$T$3:$T$1977,"&gt;="&amp;'SB35 Determination Data'!$F238,'5th Cycle APR Raw Data-Final'!$T$3:$T$1977,"&lt;="&amp;G238))</f>
        <v>0</v>
      </c>
      <c r="O238" s="60">
        <f>IF(AN238&lt;1,SUMIFS('5th Cycle APR Raw Data-Final'!I$3:I$1977,'5th Cycle APR Raw Data-Final'!$A$3:$A$1977,'SB35 Determination Data'!$K238,'5th Cycle APR Raw Data-Final'!$T$3:$T$1977,"&gt;="&amp;'SB35 Determination Data'!$F238,'5th Cycle APR Raw Data-Final'!$T$3:$T$1977,"&lt;"&amp;E238),SUMIFS('5th Cycle APR Raw Data-Final'!I$3:I$1977,'5th Cycle APR Raw Data-Final'!$A$3:$A$1977,'SB35 Determination Data'!$K238,'5th Cycle APR Raw Data-Final'!$T$3:$T$1977,"&gt;="&amp;'SB35 Determination Data'!$F238,'5th Cycle APR Raw Data-Final'!$T$3:$T$1977,"&lt;="&amp;G238))</f>
        <v>0</v>
      </c>
      <c r="P238" s="60">
        <f t="shared" si="8"/>
        <v>34</v>
      </c>
      <c r="Q238" s="31">
        <f t="shared" si="9"/>
        <v>0</v>
      </c>
      <c r="R238" s="61">
        <f t="shared" si="10"/>
        <v>34</v>
      </c>
      <c r="S238" s="61">
        <f t="shared" si="11"/>
        <v>0</v>
      </c>
      <c r="T238" s="60">
        <f>VLOOKUP(K238,'5th Cycle APR Raw Data-Final'!$A$3:$P$1977,10,FALSE)</f>
        <v>22</v>
      </c>
      <c r="U238" s="60">
        <f>IF(AN238&lt;1,SUMIFS('5th Cycle APR Raw Data-Final'!K$3:K$1977,'5th Cycle APR Raw Data-Final'!$A$3:$A$1977,'SB35 Determination Data'!$K238,'5th Cycle APR Raw Data-Final'!$T$3:$T$1977,"&gt;="&amp;'SB35 Determination Data'!$F238,'5th Cycle APR Raw Data-Final'!$T$3:$T$1977,"&lt;"&amp;E238),SUMIFS('5th Cycle APR Raw Data-Final'!K$3:K$1977,'5th Cycle APR Raw Data-Final'!$A$3:$A$1977,'SB35 Determination Data'!$K238,'5th Cycle APR Raw Data-Final'!$T$3:$T$1977,"&gt;="&amp;'SB35 Determination Data'!$F238,'5th Cycle APR Raw Data-Final'!$T$3:$T$1977,"&lt;="&amp;G238))</f>
        <v>0</v>
      </c>
      <c r="V238" s="60">
        <f>IF(AN238&lt;1,SUMIFS('5th Cycle APR Raw Data-Final'!L$3:L$1977,'5th Cycle APR Raw Data-Final'!$A$3:$A$1977,'SB35 Determination Data'!$K238,'5th Cycle APR Raw Data-Final'!$T$3:$T$1977,"&gt;="&amp;'SB35 Determination Data'!$F238,'5th Cycle APR Raw Data-Final'!$T$3:$T$1977,"&lt;"&amp;E238),SUMIFS('5th Cycle APR Raw Data-Final'!L$3:L$1977,'5th Cycle APR Raw Data-Final'!$A$3:$A$1977,'SB35 Determination Data'!$K238,'5th Cycle APR Raw Data-Final'!$T$3:$T$1977,"&gt;="&amp;'SB35 Determination Data'!$F238,'5th Cycle APR Raw Data-Final'!$T$3:$T$1977,"&lt;="&amp;G238))</f>
        <v>0</v>
      </c>
      <c r="W238" s="60">
        <f>IF(AN238&lt;1,SUMIFS('5th Cycle APR Raw Data-Final'!M$3:M$1977,'5th Cycle APR Raw Data-Final'!$A$3:$A$1977,'SB35 Determination Data'!$K238,'5th Cycle APR Raw Data-Final'!$T$3:$T$1977,"&gt;="&amp;'SB35 Determination Data'!$F238,'5th Cycle APR Raw Data-Final'!$T$3:$T$1977,"&lt;"&amp;E238),SUMIFS('5th Cycle APR Raw Data-Final'!M$3:M$1977,'5th Cycle APR Raw Data-Final'!$A$3:$A$1977,'SB35 Determination Data'!$K238,'5th Cycle APR Raw Data-Final'!$T$3:$T$1977,"&gt;="&amp;'SB35 Determination Data'!$F238,'5th Cycle APR Raw Data-Final'!$T$3:$T$1977,"&lt;="&amp;G238))</f>
        <v>0</v>
      </c>
      <c r="X238" s="60">
        <f t="shared" si="12"/>
        <v>22</v>
      </c>
      <c r="Y238" s="60">
        <f t="shared" si="13"/>
        <v>0</v>
      </c>
      <c r="Z238" s="60">
        <f t="shared" si="14"/>
        <v>22</v>
      </c>
      <c r="AA238" s="31">
        <f t="shared" si="15"/>
        <v>0</v>
      </c>
      <c r="AB238" s="31">
        <f t="shared" si="16"/>
        <v>0</v>
      </c>
      <c r="AC238" s="60">
        <f>VLOOKUP(K238,'5th Cycle APR Raw Data-Final'!$A$3:$P$1977,14,FALSE)</f>
        <v>27</v>
      </c>
      <c r="AD238" s="60">
        <f>IF(AN238&lt;1,SUMIFS('5th Cycle APR Raw Data-Final'!$O$3:$O$1977,'5th Cycle APR Raw Data-Final'!$A$3:$A$1977,'SB35 Determination Data'!$K238,'5th Cycle APR Raw Data-Final'!$T$3:$T$1977,"&gt;="&amp;'SB35 Determination Data'!$F238,'5th Cycle APR Raw Data-Final'!$T$3:$T$1977,"&lt;"&amp;E238),SUMIFS('5th Cycle APR Raw Data-Final'!$O$3:$O$1977,'5th Cycle APR Raw Data-Final'!$A$3:$A$1977,'SB35 Determination Data'!$K238,'5th Cycle APR Raw Data-Final'!$T$3:$T$1977,"&gt;="&amp;'SB35 Determination Data'!$F238,'5th Cycle APR Raw Data-Final'!$T$3:$T$1977,"&lt;="&amp;G238))</f>
        <v>0</v>
      </c>
      <c r="AE238" s="60">
        <f t="shared" si="17"/>
        <v>27</v>
      </c>
      <c r="AF238" s="31">
        <f t="shared" si="18"/>
        <v>0</v>
      </c>
      <c r="AG238" s="60">
        <f>VLOOKUP(K238,'5th Cycle APR Raw Data-Final'!$A$3:$P$1977,16,FALSE)</f>
        <v>64</v>
      </c>
      <c r="AH238" s="60">
        <f>IF(AN238&lt;1,SUMIFS('5th Cycle APR Raw Data-Final'!$Q$3:$Q$1977,'5th Cycle APR Raw Data-Final'!$A$3:$A$1977,'SB35 Determination Data'!$K238,'5th Cycle APR Raw Data-Final'!$T$3:$T$1977,"&gt;="&amp;'SB35 Determination Data'!$F238,'5th Cycle APR Raw Data-Final'!$T$3:$T$1977,"&lt;"&amp;E238),SUMIFS('5th Cycle APR Raw Data-Final'!$Q$3:$Q$1977,'5th Cycle APR Raw Data-Final'!$A$3:$A$1977,'SB35 Determination Data'!$K238,'5th Cycle APR Raw Data-Final'!$T$3:$T$1977,"&gt;="&amp;'SB35 Determination Data'!$F238,'5th Cycle APR Raw Data-Final'!$T$3:$T$1977,"&lt;="&amp;G238))</f>
        <v>4</v>
      </c>
      <c r="AI238" s="60">
        <f t="shared" si="19"/>
        <v>60</v>
      </c>
      <c r="AJ238" s="31">
        <f t="shared" si="20"/>
        <v>6.25E-2</v>
      </c>
      <c r="AK238" s="60">
        <f>VLOOKUP(K238,'5th Cycle APR Raw Data-Final'!$A$3:$R$1977,18,FALSE)</f>
        <v>147</v>
      </c>
      <c r="AL238" s="60">
        <f>IF(AN238&lt;1,SUMIFS('5th Cycle APR Raw Data-Final'!$S$3:$S$1977,'5th Cycle APR Raw Data-Final'!$A$3:$A$1977,'SB35 Determination Data'!$K238,'5th Cycle APR Raw Data-Final'!$T$3:$T$1977,"&gt;="&amp;'SB35 Determination Data'!$F238,'5th Cycle APR Raw Data-Final'!$T$3:$T$1977,"&lt;"&amp;E238),SUMIFS('5th Cycle APR Raw Data-Final'!$S$3:$S$1977,'5th Cycle APR Raw Data-Final'!$A$3:$A$1977,'SB35 Determination Data'!$K238,'5th Cycle APR Raw Data-Final'!$T$3:$T$1977,"&gt;="&amp;'SB35 Determination Data'!$F238,'5th Cycle APR Raw Data-Final'!$T$3:$T$1977,"&lt;="&amp;G238))</f>
        <v>4</v>
      </c>
      <c r="AM238" s="60">
        <f t="shared" si="21"/>
        <v>143</v>
      </c>
      <c r="AN238" s="62">
        <f t="shared" si="22"/>
        <v>1</v>
      </c>
      <c r="AO238" s="9" t="str">
        <f t="shared" si="23"/>
        <v>YES</v>
      </c>
      <c r="AP238" s="9" t="str">
        <f t="shared" si="24"/>
        <v>NO</v>
      </c>
      <c r="AQ238" s="9" t="str">
        <f t="shared" si="25"/>
        <v>NO</v>
      </c>
      <c r="AR238" s="48" t="str">
        <f>VLOOKUP(K238,'2018Submitted'!$A$2:$C$540,3,FALSE)</f>
        <v>No 2018 Annual Progress Report</v>
      </c>
      <c r="AS238" s="9" t="str">
        <f t="shared" si="26"/>
        <v>NO</v>
      </c>
      <c r="AT238" s="9" t="str">
        <f t="shared" si="27"/>
        <v>NO</v>
      </c>
    </row>
    <row r="239" spans="1:46" ht="12.75" customHeight="1" x14ac:dyDescent="0.15">
      <c r="A239" s="9" t="s">
        <v>168</v>
      </c>
      <c r="B239" s="9" t="str">
        <f t="shared" si="0"/>
        <v>LAKEWOOD</v>
      </c>
      <c r="C239" s="31">
        <f t="shared" si="1"/>
        <v>0.625</v>
      </c>
      <c r="D239" s="45">
        <f t="shared" si="2"/>
        <v>8</v>
      </c>
      <c r="E239" s="46">
        <f t="shared" si="3"/>
        <v>2018</v>
      </c>
      <c r="F239" s="46">
        <f t="shared" si="4"/>
        <v>2014</v>
      </c>
      <c r="G239" s="46" t="str">
        <f t="shared" si="5"/>
        <v>2021</v>
      </c>
      <c r="H239" s="9" t="str">
        <f t="shared" si="6"/>
        <v>10/15/2013</v>
      </c>
      <c r="I239" s="9" t="str">
        <f t="shared" si="7"/>
        <v>10/15/2021</v>
      </c>
      <c r="J239" s="9" t="s">
        <v>144</v>
      </c>
      <c r="K239" s="49" t="s">
        <v>197</v>
      </c>
      <c r="L239" s="60">
        <f>VLOOKUP(K239,'5th Cycle APR Raw Data-Final'!$A$3:$P$1977,6,FALSE)</f>
        <v>107</v>
      </c>
      <c r="M239" s="60">
        <f>IF(AN239&lt;1,SUMIFS('5th Cycle APR Raw Data-Final'!G$3:G$1977,'5th Cycle APR Raw Data-Final'!$A$3:$A$1977,'SB35 Determination Data'!$K239,'5th Cycle APR Raw Data-Final'!$T$3:$T$1977,"&gt;="&amp;'SB35 Determination Data'!$F239,'5th Cycle APR Raw Data-Final'!$T$3:$T$1977,"&lt;"&amp;E239),SUMIFS('5th Cycle APR Raw Data-Final'!G$3:G$1977,'5th Cycle APR Raw Data-Final'!$A$3:$A$1977,'SB35 Determination Data'!$K239,'5th Cycle APR Raw Data-Final'!$T$3:$T$1977,"&gt;="&amp;'SB35 Determination Data'!$F239,'5th Cycle APR Raw Data-Final'!$T$3:$T$1977,"&lt;="&amp;G239))</f>
        <v>2</v>
      </c>
      <c r="N239" s="60">
        <f>IF(AN239&lt;1,SUMIFS('5th Cycle APR Raw Data-Final'!H$3:H$1977,'5th Cycle APR Raw Data-Final'!$A$3:$A$1977,'SB35 Determination Data'!$K239,'5th Cycle APR Raw Data-Final'!$T$3:$T$1977,"&gt;="&amp;'SB35 Determination Data'!$F239,'5th Cycle APR Raw Data-Final'!$T$3:$T$1977,"&lt;"&amp;E239),SUMIFS('5th Cycle APR Raw Data-Final'!H$3:H$1977,'5th Cycle APR Raw Data-Final'!$A$3:$A$1977,'SB35 Determination Data'!$K239,'5th Cycle APR Raw Data-Final'!$T$3:$T$1977,"&gt;="&amp;'SB35 Determination Data'!$F239,'5th Cycle APR Raw Data-Final'!$T$3:$T$1977,"&lt;="&amp;G239))</f>
        <v>0</v>
      </c>
      <c r="O239" s="60">
        <f>IF(AN239&lt;1,SUMIFS('5th Cycle APR Raw Data-Final'!I$3:I$1977,'5th Cycle APR Raw Data-Final'!$A$3:$A$1977,'SB35 Determination Data'!$K239,'5th Cycle APR Raw Data-Final'!$T$3:$T$1977,"&gt;="&amp;'SB35 Determination Data'!$F239,'5th Cycle APR Raw Data-Final'!$T$3:$T$1977,"&lt;"&amp;E239),SUMIFS('5th Cycle APR Raw Data-Final'!I$3:I$1977,'5th Cycle APR Raw Data-Final'!$A$3:$A$1977,'SB35 Determination Data'!$K239,'5th Cycle APR Raw Data-Final'!$T$3:$T$1977,"&gt;="&amp;'SB35 Determination Data'!$F239,'5th Cycle APR Raw Data-Final'!$T$3:$T$1977,"&lt;="&amp;G239))</f>
        <v>2</v>
      </c>
      <c r="P239" s="60">
        <f t="shared" si="8"/>
        <v>105</v>
      </c>
      <c r="Q239" s="31">
        <f t="shared" si="9"/>
        <v>1.8691588785046728E-2</v>
      </c>
      <c r="R239" s="61">
        <f t="shared" si="10"/>
        <v>54</v>
      </c>
      <c r="S239" s="61">
        <f t="shared" si="11"/>
        <v>0</v>
      </c>
      <c r="T239" s="60">
        <f>VLOOKUP(K239,'5th Cycle APR Raw Data-Final'!$A$3:$P$1977,10,FALSE)</f>
        <v>63</v>
      </c>
      <c r="U239" s="60">
        <f>IF(AN239&lt;1,SUMIFS('5th Cycle APR Raw Data-Final'!K$3:K$1977,'5th Cycle APR Raw Data-Final'!$A$3:$A$1977,'SB35 Determination Data'!$K239,'5th Cycle APR Raw Data-Final'!$T$3:$T$1977,"&gt;="&amp;'SB35 Determination Data'!$F239,'5th Cycle APR Raw Data-Final'!$T$3:$T$1977,"&lt;"&amp;E239),SUMIFS('5th Cycle APR Raw Data-Final'!K$3:K$1977,'5th Cycle APR Raw Data-Final'!$A$3:$A$1977,'SB35 Determination Data'!$K239,'5th Cycle APR Raw Data-Final'!$T$3:$T$1977,"&gt;="&amp;'SB35 Determination Data'!$F239,'5th Cycle APR Raw Data-Final'!$T$3:$T$1977,"&lt;="&amp;G239))</f>
        <v>0</v>
      </c>
      <c r="V239" s="60">
        <f>IF(AN239&lt;1,SUMIFS('5th Cycle APR Raw Data-Final'!L$3:L$1977,'5th Cycle APR Raw Data-Final'!$A$3:$A$1977,'SB35 Determination Data'!$K239,'5th Cycle APR Raw Data-Final'!$T$3:$T$1977,"&gt;="&amp;'SB35 Determination Data'!$F239,'5th Cycle APR Raw Data-Final'!$T$3:$T$1977,"&lt;"&amp;E239),SUMIFS('5th Cycle APR Raw Data-Final'!L$3:L$1977,'5th Cycle APR Raw Data-Final'!$A$3:$A$1977,'SB35 Determination Data'!$K239,'5th Cycle APR Raw Data-Final'!$T$3:$T$1977,"&gt;="&amp;'SB35 Determination Data'!$F239,'5th Cycle APR Raw Data-Final'!$T$3:$T$1977,"&lt;="&amp;G239))</f>
        <v>0</v>
      </c>
      <c r="W239" s="60">
        <f>IF(AN239&lt;1,SUMIFS('5th Cycle APR Raw Data-Final'!M$3:M$1977,'5th Cycle APR Raw Data-Final'!$A$3:$A$1977,'SB35 Determination Data'!$K239,'5th Cycle APR Raw Data-Final'!$T$3:$T$1977,"&gt;="&amp;'SB35 Determination Data'!$F239,'5th Cycle APR Raw Data-Final'!$T$3:$T$1977,"&lt;"&amp;E239),SUMIFS('5th Cycle APR Raw Data-Final'!M$3:M$1977,'5th Cycle APR Raw Data-Final'!$A$3:$A$1977,'SB35 Determination Data'!$K239,'5th Cycle APR Raw Data-Final'!$T$3:$T$1977,"&gt;="&amp;'SB35 Determination Data'!$F239,'5th Cycle APR Raw Data-Final'!$T$3:$T$1977,"&lt;="&amp;G239))</f>
        <v>0</v>
      </c>
      <c r="X239" s="60">
        <f t="shared" si="12"/>
        <v>63</v>
      </c>
      <c r="Y239" s="60">
        <f t="shared" si="13"/>
        <v>0</v>
      </c>
      <c r="Z239" s="60">
        <f t="shared" si="14"/>
        <v>63</v>
      </c>
      <c r="AA239" s="31">
        <f t="shared" si="15"/>
        <v>0</v>
      </c>
      <c r="AB239" s="31">
        <f t="shared" si="16"/>
        <v>0</v>
      </c>
      <c r="AC239" s="60">
        <f>VLOOKUP(K239,'5th Cycle APR Raw Data-Final'!$A$3:$P$1977,14,FALSE)</f>
        <v>67</v>
      </c>
      <c r="AD239" s="60">
        <f>IF(AN239&lt;1,SUMIFS('5th Cycle APR Raw Data-Final'!$O$3:$O$1977,'5th Cycle APR Raw Data-Final'!$A$3:$A$1977,'SB35 Determination Data'!$K239,'5th Cycle APR Raw Data-Final'!$T$3:$T$1977,"&gt;="&amp;'SB35 Determination Data'!$F239,'5th Cycle APR Raw Data-Final'!$T$3:$T$1977,"&lt;"&amp;E239),SUMIFS('5th Cycle APR Raw Data-Final'!$O$3:$O$1977,'5th Cycle APR Raw Data-Final'!$A$3:$A$1977,'SB35 Determination Data'!$K239,'5th Cycle APR Raw Data-Final'!$T$3:$T$1977,"&gt;="&amp;'SB35 Determination Data'!$F239,'5th Cycle APR Raw Data-Final'!$T$3:$T$1977,"&lt;="&amp;G239))</f>
        <v>0</v>
      </c>
      <c r="AE239" s="60">
        <f t="shared" si="17"/>
        <v>67</v>
      </c>
      <c r="AF239" s="31">
        <f t="shared" si="18"/>
        <v>0</v>
      </c>
      <c r="AG239" s="60">
        <f>VLOOKUP(K239,'5th Cycle APR Raw Data-Final'!$A$3:$P$1977,16,FALSE)</f>
        <v>166</v>
      </c>
      <c r="AH239" s="60">
        <f>IF(AN239&lt;1,SUMIFS('5th Cycle APR Raw Data-Final'!$Q$3:$Q$1977,'5th Cycle APR Raw Data-Final'!$A$3:$A$1977,'SB35 Determination Data'!$K239,'5th Cycle APR Raw Data-Final'!$T$3:$T$1977,"&gt;="&amp;'SB35 Determination Data'!$F239,'5th Cycle APR Raw Data-Final'!$T$3:$T$1977,"&lt;"&amp;E239),SUMIFS('5th Cycle APR Raw Data-Final'!$Q$3:$Q$1977,'5th Cycle APR Raw Data-Final'!$A$3:$A$1977,'SB35 Determination Data'!$K239,'5th Cycle APR Raw Data-Final'!$T$3:$T$1977,"&gt;="&amp;'SB35 Determination Data'!$F239,'5th Cycle APR Raw Data-Final'!$T$3:$T$1977,"&lt;="&amp;G239))</f>
        <v>120</v>
      </c>
      <c r="AI239" s="60">
        <f t="shared" si="19"/>
        <v>46</v>
      </c>
      <c r="AJ239" s="31">
        <f t="shared" si="20"/>
        <v>0.72289156626506024</v>
      </c>
      <c r="AK239" s="60">
        <f>VLOOKUP(K239,'5th Cycle APR Raw Data-Final'!$A$3:$R$1977,18,FALSE)</f>
        <v>403</v>
      </c>
      <c r="AL239" s="60">
        <f>IF(AN239&lt;1,SUMIFS('5th Cycle APR Raw Data-Final'!$S$3:$S$1977,'5th Cycle APR Raw Data-Final'!$A$3:$A$1977,'SB35 Determination Data'!$K239,'5th Cycle APR Raw Data-Final'!$T$3:$T$1977,"&gt;="&amp;'SB35 Determination Data'!$F239,'5th Cycle APR Raw Data-Final'!$T$3:$T$1977,"&lt;"&amp;E239),SUMIFS('5th Cycle APR Raw Data-Final'!$S$3:$S$1977,'5th Cycle APR Raw Data-Final'!$A$3:$A$1977,'SB35 Determination Data'!$K239,'5th Cycle APR Raw Data-Final'!$T$3:$T$1977,"&gt;="&amp;'SB35 Determination Data'!$F239,'5th Cycle APR Raw Data-Final'!$T$3:$T$1977,"&lt;="&amp;G239))</f>
        <v>122</v>
      </c>
      <c r="AM239" s="60">
        <f t="shared" si="21"/>
        <v>281</v>
      </c>
      <c r="AN239" s="62">
        <f t="shared" si="22"/>
        <v>0.5</v>
      </c>
      <c r="AO239" s="9" t="str">
        <f t="shared" si="23"/>
        <v>NO</v>
      </c>
      <c r="AP239" s="9" t="str">
        <f t="shared" si="24"/>
        <v>YES</v>
      </c>
      <c r="AQ239" s="9" t="str">
        <f t="shared" si="25"/>
        <v>NO</v>
      </c>
      <c r="AR239" s="48" t="str">
        <f>VLOOKUP(K239,'2018Submitted'!$A$2:$C$540,3,FALSE)</f>
        <v>Successful</v>
      </c>
      <c r="AS239" s="9" t="str">
        <f t="shared" si="26"/>
        <v>NO</v>
      </c>
      <c r="AT239" s="9" t="str">
        <f t="shared" si="27"/>
        <v>YES</v>
      </c>
    </row>
    <row r="240" spans="1:46" ht="12.75" customHeight="1" x14ac:dyDescent="0.15">
      <c r="A240" s="9" t="s">
        <v>168</v>
      </c>
      <c r="B240" s="9" t="str">
        <f t="shared" si="0"/>
        <v>LANCASTER</v>
      </c>
      <c r="C240" s="31">
        <f t="shared" si="1"/>
        <v>0.625</v>
      </c>
      <c r="D240" s="45">
        <f t="shared" si="2"/>
        <v>8</v>
      </c>
      <c r="E240" s="46">
        <f t="shared" si="3"/>
        <v>2018</v>
      </c>
      <c r="F240" s="46">
        <f t="shared" si="4"/>
        <v>2014</v>
      </c>
      <c r="G240" s="46" t="str">
        <f t="shared" si="5"/>
        <v>2021</v>
      </c>
      <c r="H240" s="9" t="str">
        <f t="shared" si="6"/>
        <v>10/15/2013</v>
      </c>
      <c r="I240" s="9" t="str">
        <f t="shared" si="7"/>
        <v>10/15/2021</v>
      </c>
      <c r="J240" s="9" t="s">
        <v>144</v>
      </c>
      <c r="K240" s="49" t="s">
        <v>1128</v>
      </c>
      <c r="L240" s="60">
        <f>VLOOKUP(K240,'5th Cycle APR Raw Data-Final'!$A$3:$P$1977,6,FALSE)</f>
        <v>627</v>
      </c>
      <c r="M240" s="60">
        <f>IF(AN240&lt;1,SUMIFS('5th Cycle APR Raw Data-Final'!G$3:G$1977,'5th Cycle APR Raw Data-Final'!$A$3:$A$1977,'SB35 Determination Data'!$K240,'5th Cycle APR Raw Data-Final'!$T$3:$T$1977,"&gt;="&amp;'SB35 Determination Data'!$F240,'5th Cycle APR Raw Data-Final'!$T$3:$T$1977,"&lt;"&amp;E240),SUMIFS('5th Cycle APR Raw Data-Final'!G$3:G$1977,'5th Cycle APR Raw Data-Final'!$A$3:$A$1977,'SB35 Determination Data'!$K240,'5th Cycle APR Raw Data-Final'!$T$3:$T$1977,"&gt;="&amp;'SB35 Determination Data'!$F240,'5th Cycle APR Raw Data-Final'!$T$3:$T$1977,"&lt;="&amp;G240))</f>
        <v>0</v>
      </c>
      <c r="N240" s="60">
        <f>IF(AN240&lt;1,SUMIFS('5th Cycle APR Raw Data-Final'!H$3:H$1977,'5th Cycle APR Raw Data-Final'!$A$3:$A$1977,'SB35 Determination Data'!$K240,'5th Cycle APR Raw Data-Final'!$T$3:$T$1977,"&gt;="&amp;'SB35 Determination Data'!$F240,'5th Cycle APR Raw Data-Final'!$T$3:$T$1977,"&lt;"&amp;E240),SUMIFS('5th Cycle APR Raw Data-Final'!H$3:H$1977,'5th Cycle APR Raw Data-Final'!$A$3:$A$1977,'SB35 Determination Data'!$K240,'5th Cycle APR Raw Data-Final'!$T$3:$T$1977,"&gt;="&amp;'SB35 Determination Data'!$F240,'5th Cycle APR Raw Data-Final'!$T$3:$T$1977,"&lt;="&amp;G240))</f>
        <v>0</v>
      </c>
      <c r="O240" s="60">
        <f>IF(AN240&lt;1,SUMIFS('5th Cycle APR Raw Data-Final'!I$3:I$1977,'5th Cycle APR Raw Data-Final'!$A$3:$A$1977,'SB35 Determination Data'!$K240,'5th Cycle APR Raw Data-Final'!$T$3:$T$1977,"&gt;="&amp;'SB35 Determination Data'!$F240,'5th Cycle APR Raw Data-Final'!$T$3:$T$1977,"&lt;"&amp;E240),SUMIFS('5th Cycle APR Raw Data-Final'!I$3:I$1977,'5th Cycle APR Raw Data-Final'!$A$3:$A$1977,'SB35 Determination Data'!$K240,'5th Cycle APR Raw Data-Final'!$T$3:$T$1977,"&gt;="&amp;'SB35 Determination Data'!$F240,'5th Cycle APR Raw Data-Final'!$T$3:$T$1977,"&lt;="&amp;G240))</f>
        <v>0</v>
      </c>
      <c r="P240" s="60">
        <f t="shared" si="8"/>
        <v>627</v>
      </c>
      <c r="Q240" s="31">
        <f t="shared" si="9"/>
        <v>0</v>
      </c>
      <c r="R240" s="61">
        <f t="shared" si="10"/>
        <v>314</v>
      </c>
      <c r="S240" s="61">
        <f t="shared" si="11"/>
        <v>0</v>
      </c>
      <c r="T240" s="60">
        <f>VLOOKUP(K240,'5th Cycle APR Raw Data-Final'!$A$3:$P$1977,10,FALSE)</f>
        <v>384</v>
      </c>
      <c r="U240" s="60">
        <f>IF(AN240&lt;1,SUMIFS('5th Cycle APR Raw Data-Final'!K$3:K$1977,'5th Cycle APR Raw Data-Final'!$A$3:$A$1977,'SB35 Determination Data'!$K240,'5th Cycle APR Raw Data-Final'!$T$3:$T$1977,"&gt;="&amp;'SB35 Determination Data'!$F240,'5th Cycle APR Raw Data-Final'!$T$3:$T$1977,"&lt;"&amp;E240),SUMIFS('5th Cycle APR Raw Data-Final'!K$3:K$1977,'5th Cycle APR Raw Data-Final'!$A$3:$A$1977,'SB35 Determination Data'!$K240,'5th Cycle APR Raw Data-Final'!$T$3:$T$1977,"&gt;="&amp;'SB35 Determination Data'!$F240,'5th Cycle APR Raw Data-Final'!$T$3:$T$1977,"&lt;="&amp;G240))</f>
        <v>0</v>
      </c>
      <c r="V240" s="60">
        <f>IF(AN240&lt;1,SUMIFS('5th Cycle APR Raw Data-Final'!L$3:L$1977,'5th Cycle APR Raw Data-Final'!$A$3:$A$1977,'SB35 Determination Data'!$K240,'5th Cycle APR Raw Data-Final'!$T$3:$T$1977,"&gt;="&amp;'SB35 Determination Data'!$F240,'5th Cycle APR Raw Data-Final'!$T$3:$T$1977,"&lt;"&amp;E240),SUMIFS('5th Cycle APR Raw Data-Final'!L$3:L$1977,'5th Cycle APR Raw Data-Final'!$A$3:$A$1977,'SB35 Determination Data'!$K240,'5th Cycle APR Raw Data-Final'!$T$3:$T$1977,"&gt;="&amp;'SB35 Determination Data'!$F240,'5th Cycle APR Raw Data-Final'!$T$3:$T$1977,"&lt;="&amp;G240))</f>
        <v>0</v>
      </c>
      <c r="W240" s="60">
        <f>IF(AN240&lt;1,SUMIFS('5th Cycle APR Raw Data-Final'!M$3:M$1977,'5th Cycle APR Raw Data-Final'!$A$3:$A$1977,'SB35 Determination Data'!$K240,'5th Cycle APR Raw Data-Final'!$T$3:$T$1977,"&gt;="&amp;'SB35 Determination Data'!$F240,'5th Cycle APR Raw Data-Final'!$T$3:$T$1977,"&lt;"&amp;E240),SUMIFS('5th Cycle APR Raw Data-Final'!M$3:M$1977,'5th Cycle APR Raw Data-Final'!$A$3:$A$1977,'SB35 Determination Data'!$K240,'5th Cycle APR Raw Data-Final'!$T$3:$T$1977,"&gt;="&amp;'SB35 Determination Data'!$F240,'5th Cycle APR Raw Data-Final'!$T$3:$T$1977,"&lt;="&amp;G240))</f>
        <v>0</v>
      </c>
      <c r="X240" s="60">
        <f t="shared" si="12"/>
        <v>384</v>
      </c>
      <c r="Y240" s="60">
        <f t="shared" si="13"/>
        <v>0</v>
      </c>
      <c r="Z240" s="60">
        <f t="shared" si="14"/>
        <v>384</v>
      </c>
      <c r="AA240" s="31">
        <f t="shared" si="15"/>
        <v>0</v>
      </c>
      <c r="AB240" s="31">
        <f t="shared" si="16"/>
        <v>0</v>
      </c>
      <c r="AC240" s="60">
        <f>VLOOKUP(K240,'5th Cycle APR Raw Data-Final'!$A$3:$P$1977,14,FALSE)</f>
        <v>413</v>
      </c>
      <c r="AD240" s="60">
        <f>IF(AN240&lt;1,SUMIFS('5th Cycle APR Raw Data-Final'!$O$3:$O$1977,'5th Cycle APR Raw Data-Final'!$A$3:$A$1977,'SB35 Determination Data'!$K240,'5th Cycle APR Raw Data-Final'!$T$3:$T$1977,"&gt;="&amp;'SB35 Determination Data'!$F240,'5th Cycle APR Raw Data-Final'!$T$3:$T$1977,"&lt;"&amp;E240),SUMIFS('5th Cycle APR Raw Data-Final'!$O$3:$O$1977,'5th Cycle APR Raw Data-Final'!$A$3:$A$1977,'SB35 Determination Data'!$K240,'5th Cycle APR Raw Data-Final'!$T$3:$T$1977,"&gt;="&amp;'SB35 Determination Data'!$F240,'5th Cycle APR Raw Data-Final'!$T$3:$T$1977,"&lt;="&amp;G240))</f>
        <v>0</v>
      </c>
      <c r="AE240" s="60">
        <f t="shared" si="17"/>
        <v>413</v>
      </c>
      <c r="AF240" s="31">
        <f t="shared" si="18"/>
        <v>0</v>
      </c>
      <c r="AG240" s="60">
        <f>VLOOKUP(K240,'5th Cycle APR Raw Data-Final'!$A$3:$P$1977,16,FALSE)</f>
        <v>1086</v>
      </c>
      <c r="AH240" s="60">
        <f>IF(AN240&lt;1,SUMIFS('5th Cycle APR Raw Data-Final'!$Q$3:$Q$1977,'5th Cycle APR Raw Data-Final'!$A$3:$A$1977,'SB35 Determination Data'!$K240,'5th Cycle APR Raw Data-Final'!$T$3:$T$1977,"&gt;="&amp;'SB35 Determination Data'!$F240,'5th Cycle APR Raw Data-Final'!$T$3:$T$1977,"&lt;"&amp;E240),SUMIFS('5th Cycle APR Raw Data-Final'!$Q$3:$Q$1977,'5th Cycle APR Raw Data-Final'!$A$3:$A$1977,'SB35 Determination Data'!$K240,'5th Cycle APR Raw Data-Final'!$T$3:$T$1977,"&gt;="&amp;'SB35 Determination Data'!$F240,'5th Cycle APR Raw Data-Final'!$T$3:$T$1977,"&lt;="&amp;G240))</f>
        <v>0</v>
      </c>
      <c r="AI240" s="60">
        <f t="shared" si="19"/>
        <v>1086</v>
      </c>
      <c r="AJ240" s="31">
        <f t="shared" si="20"/>
        <v>0</v>
      </c>
      <c r="AK240" s="60">
        <f>VLOOKUP(K240,'5th Cycle APR Raw Data-Final'!$A$3:$R$1977,18,FALSE)</f>
        <v>2510</v>
      </c>
      <c r="AL240" s="60">
        <f>IF(AN240&lt;1,SUMIFS('5th Cycle APR Raw Data-Final'!$S$3:$S$1977,'5th Cycle APR Raw Data-Final'!$A$3:$A$1977,'SB35 Determination Data'!$K240,'5th Cycle APR Raw Data-Final'!$T$3:$T$1977,"&gt;="&amp;'SB35 Determination Data'!$F240,'5th Cycle APR Raw Data-Final'!$T$3:$T$1977,"&lt;"&amp;E240),SUMIFS('5th Cycle APR Raw Data-Final'!$S$3:$S$1977,'5th Cycle APR Raw Data-Final'!$A$3:$A$1977,'SB35 Determination Data'!$K240,'5th Cycle APR Raw Data-Final'!$T$3:$T$1977,"&gt;="&amp;'SB35 Determination Data'!$F240,'5th Cycle APR Raw Data-Final'!$T$3:$T$1977,"&lt;="&amp;G240))</f>
        <v>0</v>
      </c>
      <c r="AM240" s="60">
        <f t="shared" si="21"/>
        <v>2510</v>
      </c>
      <c r="AN240" s="62">
        <f t="shared" si="22"/>
        <v>0.5</v>
      </c>
      <c r="AO240" s="9" t="str">
        <f t="shared" si="23"/>
        <v>YES</v>
      </c>
      <c r="AP240" s="9" t="str">
        <f t="shared" si="24"/>
        <v>NO</v>
      </c>
      <c r="AQ240" s="9" t="str">
        <f t="shared" si="25"/>
        <v>NO</v>
      </c>
      <c r="AR240" s="48" t="str">
        <f>VLOOKUP(K240,'2018Submitted'!$A$2:$C$540,3,FALSE)</f>
        <v>Successful</v>
      </c>
      <c r="AS240" s="9" t="str">
        <f t="shared" si="26"/>
        <v>NO</v>
      </c>
      <c r="AT240" s="9" t="str">
        <f t="shared" si="27"/>
        <v>NO</v>
      </c>
    </row>
    <row r="241" spans="1:46" ht="12.75" customHeight="1" x14ac:dyDescent="0.15">
      <c r="A241" s="9" t="s">
        <v>229</v>
      </c>
      <c r="B241" s="9" t="str">
        <f t="shared" si="0"/>
        <v>LARKSPUR</v>
      </c>
      <c r="C241" s="31">
        <f t="shared" si="1"/>
        <v>0.5</v>
      </c>
      <c r="D241" s="45">
        <f t="shared" si="2"/>
        <v>8</v>
      </c>
      <c r="E241" s="46">
        <f t="shared" si="3"/>
        <v>2019</v>
      </c>
      <c r="F241" s="46">
        <f t="shared" si="4"/>
        <v>2015</v>
      </c>
      <c r="G241" s="46">
        <f t="shared" si="5"/>
        <v>2022</v>
      </c>
      <c r="H241" s="9" t="str">
        <f t="shared" si="6"/>
        <v>01/31/2015</v>
      </c>
      <c r="I241" s="9" t="str">
        <f t="shared" si="7"/>
        <v>01/31/2023</v>
      </c>
      <c r="J241" s="9" t="s">
        <v>67</v>
      </c>
      <c r="K241" s="49" t="s">
        <v>233</v>
      </c>
      <c r="L241" s="60">
        <f>VLOOKUP(K241,'5th Cycle APR Raw Data-Final'!$A$3:$P$1977,6,FALSE)</f>
        <v>40</v>
      </c>
      <c r="M241" s="60">
        <f>IF(AN241&lt;1,SUMIFS('5th Cycle APR Raw Data-Final'!G$3:G$1977,'5th Cycle APR Raw Data-Final'!$A$3:$A$1977,'SB35 Determination Data'!$K241,'5th Cycle APR Raw Data-Final'!$T$3:$T$1977,"&gt;="&amp;'SB35 Determination Data'!$F241,'5th Cycle APR Raw Data-Final'!$T$3:$T$1977,"&lt;"&amp;E241),SUMIFS('5th Cycle APR Raw Data-Final'!G$3:G$1977,'5th Cycle APR Raw Data-Final'!$A$3:$A$1977,'SB35 Determination Data'!$K241,'5th Cycle APR Raw Data-Final'!$T$3:$T$1977,"&gt;="&amp;'SB35 Determination Data'!$F241,'5th Cycle APR Raw Data-Final'!$T$3:$T$1977,"&lt;="&amp;G241))</f>
        <v>4</v>
      </c>
      <c r="N241" s="60">
        <f>IF(AN241&lt;1,SUMIFS('5th Cycle APR Raw Data-Final'!H$3:H$1977,'5th Cycle APR Raw Data-Final'!$A$3:$A$1977,'SB35 Determination Data'!$K241,'5th Cycle APR Raw Data-Final'!$T$3:$T$1977,"&gt;="&amp;'SB35 Determination Data'!$F241,'5th Cycle APR Raw Data-Final'!$T$3:$T$1977,"&lt;"&amp;E241),SUMIFS('5th Cycle APR Raw Data-Final'!H$3:H$1977,'5th Cycle APR Raw Data-Final'!$A$3:$A$1977,'SB35 Determination Data'!$K241,'5th Cycle APR Raw Data-Final'!$T$3:$T$1977,"&gt;="&amp;'SB35 Determination Data'!$F241,'5th Cycle APR Raw Data-Final'!$T$3:$T$1977,"&lt;="&amp;G241))</f>
        <v>3</v>
      </c>
      <c r="O241" s="60">
        <f>IF(AN241&lt;1,SUMIFS('5th Cycle APR Raw Data-Final'!I$3:I$1977,'5th Cycle APR Raw Data-Final'!$A$3:$A$1977,'SB35 Determination Data'!$K241,'5th Cycle APR Raw Data-Final'!$T$3:$T$1977,"&gt;="&amp;'SB35 Determination Data'!$F241,'5th Cycle APR Raw Data-Final'!$T$3:$T$1977,"&lt;"&amp;E241),SUMIFS('5th Cycle APR Raw Data-Final'!I$3:I$1977,'5th Cycle APR Raw Data-Final'!$A$3:$A$1977,'SB35 Determination Data'!$K241,'5th Cycle APR Raw Data-Final'!$T$3:$T$1977,"&gt;="&amp;'SB35 Determination Data'!$F241,'5th Cycle APR Raw Data-Final'!$T$3:$T$1977,"&lt;="&amp;G241))</f>
        <v>1</v>
      </c>
      <c r="P241" s="60">
        <f t="shared" si="8"/>
        <v>36</v>
      </c>
      <c r="Q241" s="31">
        <f t="shared" si="9"/>
        <v>0.1</v>
      </c>
      <c r="R241" s="61">
        <f t="shared" si="10"/>
        <v>20</v>
      </c>
      <c r="S241" s="61">
        <f t="shared" si="11"/>
        <v>0</v>
      </c>
      <c r="T241" s="60">
        <f>VLOOKUP(K241,'5th Cycle APR Raw Data-Final'!$A$3:$P$1977,10,FALSE)</f>
        <v>20</v>
      </c>
      <c r="U241" s="60">
        <f>IF(AN241&lt;1,SUMIFS('5th Cycle APR Raw Data-Final'!K$3:K$1977,'5th Cycle APR Raw Data-Final'!$A$3:$A$1977,'SB35 Determination Data'!$K241,'5th Cycle APR Raw Data-Final'!$T$3:$T$1977,"&gt;="&amp;'SB35 Determination Data'!$F241,'5th Cycle APR Raw Data-Final'!$T$3:$T$1977,"&lt;"&amp;E241),SUMIFS('5th Cycle APR Raw Data-Final'!K$3:K$1977,'5th Cycle APR Raw Data-Final'!$A$3:$A$1977,'SB35 Determination Data'!$K241,'5th Cycle APR Raw Data-Final'!$T$3:$T$1977,"&gt;="&amp;'SB35 Determination Data'!$F241,'5th Cycle APR Raw Data-Final'!$T$3:$T$1977,"&lt;="&amp;G241))</f>
        <v>10</v>
      </c>
      <c r="V241" s="60">
        <f>IF(AN241&lt;1,SUMIFS('5th Cycle APR Raw Data-Final'!L$3:L$1977,'5th Cycle APR Raw Data-Final'!$A$3:$A$1977,'SB35 Determination Data'!$K241,'5th Cycle APR Raw Data-Final'!$T$3:$T$1977,"&gt;="&amp;'SB35 Determination Data'!$F241,'5th Cycle APR Raw Data-Final'!$T$3:$T$1977,"&lt;"&amp;E241),SUMIFS('5th Cycle APR Raw Data-Final'!L$3:L$1977,'5th Cycle APR Raw Data-Final'!$A$3:$A$1977,'SB35 Determination Data'!$K241,'5th Cycle APR Raw Data-Final'!$T$3:$T$1977,"&gt;="&amp;'SB35 Determination Data'!$F241,'5th Cycle APR Raw Data-Final'!$T$3:$T$1977,"&lt;="&amp;G241))</f>
        <v>9</v>
      </c>
      <c r="W241" s="60">
        <f>IF(AN241&lt;1,SUMIFS('5th Cycle APR Raw Data-Final'!M$3:M$1977,'5th Cycle APR Raw Data-Final'!$A$3:$A$1977,'SB35 Determination Data'!$K241,'5th Cycle APR Raw Data-Final'!$T$3:$T$1977,"&gt;="&amp;'SB35 Determination Data'!$F241,'5th Cycle APR Raw Data-Final'!$T$3:$T$1977,"&lt;"&amp;E241),SUMIFS('5th Cycle APR Raw Data-Final'!M$3:M$1977,'5th Cycle APR Raw Data-Final'!$A$3:$A$1977,'SB35 Determination Data'!$K241,'5th Cycle APR Raw Data-Final'!$T$3:$T$1977,"&gt;="&amp;'SB35 Determination Data'!$F241,'5th Cycle APR Raw Data-Final'!$T$3:$T$1977,"&lt;="&amp;G241))</f>
        <v>1</v>
      </c>
      <c r="X241" s="60">
        <f t="shared" si="12"/>
        <v>10</v>
      </c>
      <c r="Y241" s="60">
        <f t="shared" si="13"/>
        <v>10</v>
      </c>
      <c r="Z241" s="60">
        <f t="shared" si="14"/>
        <v>10</v>
      </c>
      <c r="AA241" s="31">
        <f t="shared" si="15"/>
        <v>0.5</v>
      </c>
      <c r="AB241" s="31">
        <f t="shared" si="16"/>
        <v>0.5</v>
      </c>
      <c r="AC241" s="60">
        <f>VLOOKUP(K241,'5th Cycle APR Raw Data-Final'!$A$3:$P$1977,14,FALSE)</f>
        <v>21</v>
      </c>
      <c r="AD241" s="60">
        <f>IF(AN241&lt;1,SUMIFS('5th Cycle APR Raw Data-Final'!$O$3:$O$1977,'5th Cycle APR Raw Data-Final'!$A$3:$A$1977,'SB35 Determination Data'!$K241,'5th Cycle APR Raw Data-Final'!$T$3:$T$1977,"&gt;="&amp;'SB35 Determination Data'!$F241,'5th Cycle APR Raw Data-Final'!$T$3:$T$1977,"&lt;"&amp;E241),SUMIFS('5th Cycle APR Raw Data-Final'!$O$3:$O$1977,'5th Cycle APR Raw Data-Final'!$A$3:$A$1977,'SB35 Determination Data'!$K241,'5th Cycle APR Raw Data-Final'!$T$3:$T$1977,"&gt;="&amp;'SB35 Determination Data'!$F241,'5th Cycle APR Raw Data-Final'!$T$3:$T$1977,"&lt;="&amp;G241))</f>
        <v>9</v>
      </c>
      <c r="AE241" s="60">
        <f t="shared" si="17"/>
        <v>12</v>
      </c>
      <c r="AF241" s="31">
        <f t="shared" si="18"/>
        <v>0.42857142857142855</v>
      </c>
      <c r="AG241" s="60">
        <f>VLOOKUP(K241,'5th Cycle APR Raw Data-Final'!$A$3:$P$1977,16,FALSE)</f>
        <v>51</v>
      </c>
      <c r="AH241" s="60">
        <f>IF(AN241&lt;1,SUMIFS('5th Cycle APR Raw Data-Final'!$Q$3:$Q$1977,'5th Cycle APR Raw Data-Final'!$A$3:$A$1977,'SB35 Determination Data'!$K241,'5th Cycle APR Raw Data-Final'!$T$3:$T$1977,"&gt;="&amp;'SB35 Determination Data'!$F241,'5th Cycle APR Raw Data-Final'!$T$3:$T$1977,"&lt;"&amp;E241),SUMIFS('5th Cycle APR Raw Data-Final'!$Q$3:$Q$1977,'5th Cycle APR Raw Data-Final'!$A$3:$A$1977,'SB35 Determination Data'!$K241,'5th Cycle APR Raw Data-Final'!$T$3:$T$1977,"&gt;="&amp;'SB35 Determination Data'!$F241,'5th Cycle APR Raw Data-Final'!$T$3:$T$1977,"&lt;="&amp;G241))</f>
        <v>89</v>
      </c>
      <c r="AI241" s="60">
        <f t="shared" si="19"/>
        <v>0</v>
      </c>
      <c r="AJ241" s="31">
        <f t="shared" si="20"/>
        <v>1.7450980392156863</v>
      </c>
      <c r="AK241" s="60">
        <f>VLOOKUP(K241,'5th Cycle APR Raw Data-Final'!$A$3:$R$1977,18,FALSE)</f>
        <v>132</v>
      </c>
      <c r="AL241" s="60">
        <f>IF(AN241&lt;1,SUMIFS('5th Cycle APR Raw Data-Final'!$S$3:$S$1977,'5th Cycle APR Raw Data-Final'!$A$3:$A$1977,'SB35 Determination Data'!$K241,'5th Cycle APR Raw Data-Final'!$T$3:$T$1977,"&gt;="&amp;'SB35 Determination Data'!$F241,'5th Cycle APR Raw Data-Final'!$T$3:$T$1977,"&lt;"&amp;E241),SUMIFS('5th Cycle APR Raw Data-Final'!$S$3:$S$1977,'5th Cycle APR Raw Data-Final'!$A$3:$A$1977,'SB35 Determination Data'!$K241,'5th Cycle APR Raw Data-Final'!$T$3:$T$1977,"&gt;="&amp;'SB35 Determination Data'!$F241,'5th Cycle APR Raw Data-Final'!$T$3:$T$1977,"&lt;="&amp;G241))</f>
        <v>112</v>
      </c>
      <c r="AM241" s="60">
        <f t="shared" si="21"/>
        <v>58</v>
      </c>
      <c r="AN241" s="62">
        <f t="shared" si="22"/>
        <v>0.5</v>
      </c>
      <c r="AO241" s="9" t="str">
        <f t="shared" si="23"/>
        <v>NO</v>
      </c>
      <c r="AP241" s="9" t="str">
        <f t="shared" si="24"/>
        <v>YES</v>
      </c>
      <c r="AQ241" s="9" t="str">
        <f t="shared" si="25"/>
        <v>NO</v>
      </c>
      <c r="AR241" s="48" t="str">
        <f>VLOOKUP(K241,'2018Submitted'!$A$2:$C$540,3,FALSE)</f>
        <v>Successful</v>
      </c>
      <c r="AS241" s="9" t="str">
        <f t="shared" si="26"/>
        <v>NO</v>
      </c>
      <c r="AT241" s="9" t="str">
        <f t="shared" si="27"/>
        <v>YES</v>
      </c>
    </row>
    <row r="242" spans="1:46" ht="12.75" customHeight="1" x14ac:dyDescent="0.15">
      <c r="A242" s="9" t="s">
        <v>1131</v>
      </c>
      <c r="B242" s="9" t="str">
        <f t="shared" si="0"/>
        <v>LASSEN COUNTY</v>
      </c>
      <c r="C242" s="31">
        <f t="shared" si="1"/>
        <v>1</v>
      </c>
      <c r="D242" s="45">
        <f t="shared" si="2"/>
        <v>5</v>
      </c>
      <c r="E242" s="46">
        <f t="shared" si="3"/>
        <v>2017</v>
      </c>
      <c r="F242" s="46">
        <f t="shared" si="4"/>
        <v>2014</v>
      </c>
      <c r="G242" s="46">
        <f t="shared" si="5"/>
        <v>2018</v>
      </c>
      <c r="H242" s="9" t="str">
        <f t="shared" si="6"/>
        <v>06/30/2014</v>
      </c>
      <c r="I242" s="9" t="str">
        <f t="shared" si="7"/>
        <v>06/30/2019</v>
      </c>
      <c r="J242" s="9" t="s">
        <v>83</v>
      </c>
      <c r="K242" s="49" t="s">
        <v>1132</v>
      </c>
      <c r="L242" s="60" t="e">
        <f>VLOOKUP(K242,'5th Cycle APR Raw Data-Final'!$A$3:$P$1977,6,FALSE)</f>
        <v>#N/A</v>
      </c>
      <c r="M242" s="60">
        <f>IF(AN242&lt;1,SUMIFS('5th Cycle APR Raw Data-Final'!G$3:G$1977,'5th Cycle APR Raw Data-Final'!$A$3:$A$1977,'SB35 Determination Data'!$K242,'5th Cycle APR Raw Data-Final'!$T$3:$T$1977,"&gt;="&amp;'SB35 Determination Data'!$F242,'5th Cycle APR Raw Data-Final'!$T$3:$T$1977,"&lt;"&amp;E242),SUMIFS('5th Cycle APR Raw Data-Final'!G$3:G$1977,'5th Cycle APR Raw Data-Final'!$A$3:$A$1977,'SB35 Determination Data'!$K242,'5th Cycle APR Raw Data-Final'!$T$3:$T$1977,"&gt;="&amp;'SB35 Determination Data'!$F242,'5th Cycle APR Raw Data-Final'!$T$3:$T$1977,"&lt;="&amp;G242))</f>
        <v>0</v>
      </c>
      <c r="N242" s="60">
        <f>IF(AN242&lt;1,SUMIFS('5th Cycle APR Raw Data-Final'!H$3:H$1977,'5th Cycle APR Raw Data-Final'!$A$3:$A$1977,'SB35 Determination Data'!$K242,'5th Cycle APR Raw Data-Final'!$T$3:$T$1977,"&gt;="&amp;'SB35 Determination Data'!$F242,'5th Cycle APR Raw Data-Final'!$T$3:$T$1977,"&lt;"&amp;E242),SUMIFS('5th Cycle APR Raw Data-Final'!H$3:H$1977,'5th Cycle APR Raw Data-Final'!$A$3:$A$1977,'SB35 Determination Data'!$K242,'5th Cycle APR Raw Data-Final'!$T$3:$T$1977,"&gt;="&amp;'SB35 Determination Data'!$F242,'5th Cycle APR Raw Data-Final'!$T$3:$T$1977,"&lt;="&amp;G242))</f>
        <v>0</v>
      </c>
      <c r="O242" s="60">
        <f>IF(AN242&lt;1,SUMIFS('5th Cycle APR Raw Data-Final'!I$3:I$1977,'5th Cycle APR Raw Data-Final'!$A$3:$A$1977,'SB35 Determination Data'!$K242,'5th Cycle APR Raw Data-Final'!$T$3:$T$1977,"&gt;="&amp;'SB35 Determination Data'!$F242,'5th Cycle APR Raw Data-Final'!$T$3:$T$1977,"&lt;"&amp;E242),SUMIFS('5th Cycle APR Raw Data-Final'!I$3:I$1977,'5th Cycle APR Raw Data-Final'!$A$3:$A$1977,'SB35 Determination Data'!$K242,'5th Cycle APR Raw Data-Final'!$T$3:$T$1977,"&gt;="&amp;'SB35 Determination Data'!$F242,'5th Cycle APR Raw Data-Final'!$T$3:$T$1977,"&lt;="&amp;G242))</f>
        <v>0</v>
      </c>
      <c r="P242" s="60" t="e">
        <f t="shared" si="8"/>
        <v>#N/A</v>
      </c>
      <c r="Q242" s="31" t="str">
        <f t="shared" si="9"/>
        <v>No 2018 Annual Progress Report</v>
      </c>
      <c r="R242" s="61" t="e">
        <f t="shared" si="10"/>
        <v>#N/A</v>
      </c>
      <c r="S242" s="61" t="e">
        <f t="shared" si="11"/>
        <v>#N/A</v>
      </c>
      <c r="T242" s="60" t="e">
        <f>VLOOKUP(K242,'5th Cycle APR Raw Data-Final'!$A$3:$P$1977,10,FALSE)</f>
        <v>#N/A</v>
      </c>
      <c r="U242" s="60">
        <f>IF(AN242&lt;1,SUMIFS('5th Cycle APR Raw Data-Final'!K$3:K$1977,'5th Cycle APR Raw Data-Final'!$A$3:$A$1977,'SB35 Determination Data'!$K242,'5th Cycle APR Raw Data-Final'!$T$3:$T$1977,"&gt;="&amp;'SB35 Determination Data'!$F242,'5th Cycle APR Raw Data-Final'!$T$3:$T$1977,"&lt;"&amp;E242),SUMIFS('5th Cycle APR Raw Data-Final'!K$3:K$1977,'5th Cycle APR Raw Data-Final'!$A$3:$A$1977,'SB35 Determination Data'!$K242,'5th Cycle APR Raw Data-Final'!$T$3:$T$1977,"&gt;="&amp;'SB35 Determination Data'!$F242,'5th Cycle APR Raw Data-Final'!$T$3:$T$1977,"&lt;="&amp;G242))</f>
        <v>0</v>
      </c>
      <c r="V242" s="60">
        <f>IF(AN242&lt;1,SUMIFS('5th Cycle APR Raw Data-Final'!L$3:L$1977,'5th Cycle APR Raw Data-Final'!$A$3:$A$1977,'SB35 Determination Data'!$K242,'5th Cycle APR Raw Data-Final'!$T$3:$T$1977,"&gt;="&amp;'SB35 Determination Data'!$F242,'5th Cycle APR Raw Data-Final'!$T$3:$T$1977,"&lt;"&amp;E242),SUMIFS('5th Cycle APR Raw Data-Final'!L$3:L$1977,'5th Cycle APR Raw Data-Final'!$A$3:$A$1977,'SB35 Determination Data'!$K242,'5th Cycle APR Raw Data-Final'!$T$3:$T$1977,"&gt;="&amp;'SB35 Determination Data'!$F242,'5th Cycle APR Raw Data-Final'!$T$3:$T$1977,"&lt;="&amp;G242))</f>
        <v>0</v>
      </c>
      <c r="W242" s="60">
        <f>IF(AN242&lt;1,SUMIFS('5th Cycle APR Raw Data-Final'!M$3:M$1977,'5th Cycle APR Raw Data-Final'!$A$3:$A$1977,'SB35 Determination Data'!$K242,'5th Cycle APR Raw Data-Final'!$T$3:$T$1977,"&gt;="&amp;'SB35 Determination Data'!$F242,'5th Cycle APR Raw Data-Final'!$T$3:$T$1977,"&lt;"&amp;E242),SUMIFS('5th Cycle APR Raw Data-Final'!M$3:M$1977,'5th Cycle APR Raw Data-Final'!$A$3:$A$1977,'SB35 Determination Data'!$K242,'5th Cycle APR Raw Data-Final'!$T$3:$T$1977,"&gt;="&amp;'SB35 Determination Data'!$F242,'5th Cycle APR Raw Data-Final'!$T$3:$T$1977,"&lt;="&amp;G242))</f>
        <v>0</v>
      </c>
      <c r="X242" s="60" t="e">
        <f t="shared" si="12"/>
        <v>#N/A</v>
      </c>
      <c r="Y242" s="60" t="e">
        <f t="shared" si="13"/>
        <v>#N/A</v>
      </c>
      <c r="Z242" s="60" t="e">
        <f t="shared" si="14"/>
        <v>#N/A</v>
      </c>
      <c r="AA242" s="31" t="str">
        <f t="shared" si="15"/>
        <v>No 2018 Annual Progress Report</v>
      </c>
      <c r="AB242" s="31" t="str">
        <f t="shared" si="16"/>
        <v>No 2018 Annual Progress Report</v>
      </c>
      <c r="AC242" s="60" t="e">
        <f>VLOOKUP(K242,'5th Cycle APR Raw Data-Final'!$A$3:$P$1977,14,FALSE)</f>
        <v>#N/A</v>
      </c>
      <c r="AD242" s="60">
        <f>IF(AN242&lt;1,SUMIFS('5th Cycle APR Raw Data-Final'!$O$3:$O$1977,'5th Cycle APR Raw Data-Final'!$A$3:$A$1977,'SB35 Determination Data'!$K242,'5th Cycle APR Raw Data-Final'!$T$3:$T$1977,"&gt;="&amp;'SB35 Determination Data'!$F242,'5th Cycle APR Raw Data-Final'!$T$3:$T$1977,"&lt;"&amp;E242),SUMIFS('5th Cycle APR Raw Data-Final'!$O$3:$O$1977,'5th Cycle APR Raw Data-Final'!$A$3:$A$1977,'SB35 Determination Data'!$K242,'5th Cycle APR Raw Data-Final'!$T$3:$T$1977,"&gt;="&amp;'SB35 Determination Data'!$F242,'5th Cycle APR Raw Data-Final'!$T$3:$T$1977,"&lt;="&amp;G242))</f>
        <v>0</v>
      </c>
      <c r="AE242" s="60" t="e">
        <f t="shared" si="17"/>
        <v>#N/A</v>
      </c>
      <c r="AF242" s="31" t="str">
        <f t="shared" si="18"/>
        <v>No 2018 Annual Progress Report</v>
      </c>
      <c r="AG242" s="60" t="e">
        <f>VLOOKUP(K242,'5th Cycle APR Raw Data-Final'!$A$3:$P$1977,16,FALSE)</f>
        <v>#N/A</v>
      </c>
      <c r="AH242" s="60">
        <f>IF(AN242&lt;1,SUMIFS('5th Cycle APR Raw Data-Final'!$Q$3:$Q$1977,'5th Cycle APR Raw Data-Final'!$A$3:$A$1977,'SB35 Determination Data'!$K242,'5th Cycle APR Raw Data-Final'!$T$3:$T$1977,"&gt;="&amp;'SB35 Determination Data'!$F242,'5th Cycle APR Raw Data-Final'!$T$3:$T$1977,"&lt;"&amp;E242),SUMIFS('5th Cycle APR Raw Data-Final'!$Q$3:$Q$1977,'5th Cycle APR Raw Data-Final'!$A$3:$A$1977,'SB35 Determination Data'!$K242,'5th Cycle APR Raw Data-Final'!$T$3:$T$1977,"&gt;="&amp;'SB35 Determination Data'!$F242,'5th Cycle APR Raw Data-Final'!$T$3:$T$1977,"&lt;="&amp;G242))</f>
        <v>0</v>
      </c>
      <c r="AI242" s="60" t="e">
        <f t="shared" si="19"/>
        <v>#N/A</v>
      </c>
      <c r="AJ242" s="31" t="str">
        <f t="shared" si="20"/>
        <v>No 2018 Annual Progress Report</v>
      </c>
      <c r="AK242" s="60" t="e">
        <f>VLOOKUP(K242,'5th Cycle APR Raw Data-Final'!$A$3:$R$1977,18,FALSE)</f>
        <v>#N/A</v>
      </c>
      <c r="AL242" s="60">
        <f>IF(AN242&lt;1,SUMIFS('5th Cycle APR Raw Data-Final'!$S$3:$S$1977,'5th Cycle APR Raw Data-Final'!$A$3:$A$1977,'SB35 Determination Data'!$K242,'5th Cycle APR Raw Data-Final'!$T$3:$T$1977,"&gt;="&amp;'SB35 Determination Data'!$F242,'5th Cycle APR Raw Data-Final'!$T$3:$T$1977,"&lt;"&amp;E242),SUMIFS('5th Cycle APR Raw Data-Final'!$S$3:$S$1977,'5th Cycle APR Raw Data-Final'!$A$3:$A$1977,'SB35 Determination Data'!$K242,'5th Cycle APR Raw Data-Final'!$T$3:$T$1977,"&gt;="&amp;'SB35 Determination Data'!$F242,'5th Cycle APR Raw Data-Final'!$T$3:$T$1977,"&lt;="&amp;G242))</f>
        <v>0</v>
      </c>
      <c r="AM242" s="60" t="e">
        <f t="shared" si="21"/>
        <v>#N/A</v>
      </c>
      <c r="AN242" s="62">
        <f t="shared" si="22"/>
        <v>1</v>
      </c>
      <c r="AO242" s="9" t="str">
        <f t="shared" si="23"/>
        <v>YES</v>
      </c>
      <c r="AP242" s="9" t="str">
        <f t="shared" si="24"/>
        <v>NO</v>
      </c>
      <c r="AQ242" s="9" t="str">
        <f t="shared" si="25"/>
        <v>NO</v>
      </c>
      <c r="AR242" s="48" t="str">
        <f>VLOOKUP(K242,'2018Submitted'!$A$2:$C$540,3,FALSE)</f>
        <v>No 2018 Annual Progress Report</v>
      </c>
      <c r="AS242" s="9" t="str">
        <f t="shared" si="26"/>
        <v>YES</v>
      </c>
      <c r="AT242" s="9" t="str">
        <f t="shared" si="27"/>
        <v>NO</v>
      </c>
    </row>
    <row r="243" spans="1:46" ht="12.75" customHeight="1" x14ac:dyDescent="0.15">
      <c r="A243" s="9" t="s">
        <v>464</v>
      </c>
      <c r="B243" s="9" t="str">
        <f t="shared" si="0"/>
        <v>LATHROP</v>
      </c>
      <c r="C243" s="31">
        <f t="shared" si="1"/>
        <v>0.375</v>
      </c>
      <c r="D243" s="45">
        <f t="shared" si="2"/>
        <v>8</v>
      </c>
      <c r="E243" s="46">
        <f t="shared" si="3"/>
        <v>2020</v>
      </c>
      <c r="F243" s="46">
        <f t="shared" si="4"/>
        <v>2016</v>
      </c>
      <c r="G243" s="46" t="str">
        <f t="shared" si="5"/>
        <v>2023</v>
      </c>
      <c r="H243" s="9" t="str">
        <f t="shared" si="6"/>
        <v>12/31/2015</v>
      </c>
      <c r="I243" s="9" t="str">
        <f t="shared" si="7"/>
        <v>12/31/2023</v>
      </c>
      <c r="J243" s="9" t="s">
        <v>128</v>
      </c>
      <c r="K243" s="49" t="s">
        <v>465</v>
      </c>
      <c r="L243" s="60">
        <f>VLOOKUP(K243,'5th Cycle APR Raw Data-Final'!$A$3:$P$1977,6,FALSE)</f>
        <v>1019</v>
      </c>
      <c r="M243" s="60">
        <f>IF(AN243&lt;1,SUMIFS('5th Cycle APR Raw Data-Final'!G$3:G$1977,'5th Cycle APR Raw Data-Final'!$A$3:$A$1977,'SB35 Determination Data'!$K243,'5th Cycle APR Raw Data-Final'!$T$3:$T$1977,"&gt;="&amp;'SB35 Determination Data'!$F243,'5th Cycle APR Raw Data-Final'!$T$3:$T$1977,"&lt;"&amp;E243),SUMIFS('5th Cycle APR Raw Data-Final'!G$3:G$1977,'5th Cycle APR Raw Data-Final'!$A$3:$A$1977,'SB35 Determination Data'!$K243,'5th Cycle APR Raw Data-Final'!$T$3:$T$1977,"&gt;="&amp;'SB35 Determination Data'!$F243,'5th Cycle APR Raw Data-Final'!$T$3:$T$1977,"&lt;="&amp;G243))</f>
        <v>0</v>
      </c>
      <c r="N243" s="60">
        <f>IF(AN243&lt;1,SUMIFS('5th Cycle APR Raw Data-Final'!H$3:H$1977,'5th Cycle APR Raw Data-Final'!$A$3:$A$1977,'SB35 Determination Data'!$K243,'5th Cycle APR Raw Data-Final'!$T$3:$T$1977,"&gt;="&amp;'SB35 Determination Data'!$F243,'5th Cycle APR Raw Data-Final'!$T$3:$T$1977,"&lt;"&amp;E243),SUMIFS('5th Cycle APR Raw Data-Final'!H$3:H$1977,'5th Cycle APR Raw Data-Final'!$A$3:$A$1977,'SB35 Determination Data'!$K243,'5th Cycle APR Raw Data-Final'!$T$3:$T$1977,"&gt;="&amp;'SB35 Determination Data'!$F243,'5th Cycle APR Raw Data-Final'!$T$3:$T$1977,"&lt;="&amp;G243))</f>
        <v>0</v>
      </c>
      <c r="O243" s="60">
        <f>IF(AN243&lt;1,SUMIFS('5th Cycle APR Raw Data-Final'!I$3:I$1977,'5th Cycle APR Raw Data-Final'!$A$3:$A$1977,'SB35 Determination Data'!$K243,'5th Cycle APR Raw Data-Final'!$T$3:$T$1977,"&gt;="&amp;'SB35 Determination Data'!$F243,'5th Cycle APR Raw Data-Final'!$T$3:$T$1977,"&lt;"&amp;E243),SUMIFS('5th Cycle APR Raw Data-Final'!I$3:I$1977,'5th Cycle APR Raw Data-Final'!$A$3:$A$1977,'SB35 Determination Data'!$K243,'5th Cycle APR Raw Data-Final'!$T$3:$T$1977,"&gt;="&amp;'SB35 Determination Data'!$F243,'5th Cycle APR Raw Data-Final'!$T$3:$T$1977,"&lt;="&amp;G243))</f>
        <v>0</v>
      </c>
      <c r="P243" s="60">
        <f t="shared" si="8"/>
        <v>1019</v>
      </c>
      <c r="Q243" s="31">
        <f t="shared" si="9"/>
        <v>0</v>
      </c>
      <c r="R243" s="61">
        <f t="shared" si="10"/>
        <v>382</v>
      </c>
      <c r="S243" s="61">
        <f t="shared" si="11"/>
        <v>0</v>
      </c>
      <c r="T243" s="60">
        <f>VLOOKUP(K243,'5th Cycle APR Raw Data-Final'!$A$3:$P$1977,10,FALSE)</f>
        <v>759</v>
      </c>
      <c r="U243" s="60">
        <f>IF(AN243&lt;1,SUMIFS('5th Cycle APR Raw Data-Final'!K$3:K$1977,'5th Cycle APR Raw Data-Final'!$A$3:$A$1977,'SB35 Determination Data'!$K243,'5th Cycle APR Raw Data-Final'!$T$3:$T$1977,"&gt;="&amp;'SB35 Determination Data'!$F243,'5th Cycle APR Raw Data-Final'!$T$3:$T$1977,"&lt;"&amp;E243),SUMIFS('5th Cycle APR Raw Data-Final'!K$3:K$1977,'5th Cycle APR Raw Data-Final'!$A$3:$A$1977,'SB35 Determination Data'!$K243,'5th Cycle APR Raw Data-Final'!$T$3:$T$1977,"&gt;="&amp;'SB35 Determination Data'!$F243,'5th Cycle APR Raw Data-Final'!$T$3:$T$1977,"&lt;="&amp;G243))</f>
        <v>0</v>
      </c>
      <c r="V243" s="60">
        <f>IF(AN243&lt;1,SUMIFS('5th Cycle APR Raw Data-Final'!L$3:L$1977,'5th Cycle APR Raw Data-Final'!$A$3:$A$1977,'SB35 Determination Data'!$K243,'5th Cycle APR Raw Data-Final'!$T$3:$T$1977,"&gt;="&amp;'SB35 Determination Data'!$F243,'5th Cycle APR Raw Data-Final'!$T$3:$T$1977,"&lt;"&amp;E243),SUMIFS('5th Cycle APR Raw Data-Final'!L$3:L$1977,'5th Cycle APR Raw Data-Final'!$A$3:$A$1977,'SB35 Determination Data'!$K243,'5th Cycle APR Raw Data-Final'!$T$3:$T$1977,"&gt;="&amp;'SB35 Determination Data'!$F243,'5th Cycle APR Raw Data-Final'!$T$3:$T$1977,"&lt;="&amp;G243))</f>
        <v>0</v>
      </c>
      <c r="W243" s="60">
        <f>IF(AN243&lt;1,SUMIFS('5th Cycle APR Raw Data-Final'!M$3:M$1977,'5th Cycle APR Raw Data-Final'!$A$3:$A$1977,'SB35 Determination Data'!$K243,'5th Cycle APR Raw Data-Final'!$T$3:$T$1977,"&gt;="&amp;'SB35 Determination Data'!$F243,'5th Cycle APR Raw Data-Final'!$T$3:$T$1977,"&lt;"&amp;E243),SUMIFS('5th Cycle APR Raw Data-Final'!M$3:M$1977,'5th Cycle APR Raw Data-Final'!$A$3:$A$1977,'SB35 Determination Data'!$K243,'5th Cycle APR Raw Data-Final'!$T$3:$T$1977,"&gt;="&amp;'SB35 Determination Data'!$F243,'5th Cycle APR Raw Data-Final'!$T$3:$T$1977,"&lt;="&amp;G243))</f>
        <v>0</v>
      </c>
      <c r="X243" s="60">
        <f t="shared" si="12"/>
        <v>759</v>
      </c>
      <c r="Y243" s="60">
        <f t="shared" si="13"/>
        <v>0</v>
      </c>
      <c r="Z243" s="60">
        <f t="shared" si="14"/>
        <v>759</v>
      </c>
      <c r="AA243" s="31">
        <f t="shared" si="15"/>
        <v>0</v>
      </c>
      <c r="AB243" s="31">
        <f t="shared" si="16"/>
        <v>0</v>
      </c>
      <c r="AC243" s="60">
        <f>VLOOKUP(K243,'5th Cycle APR Raw Data-Final'!$A$3:$P$1977,14,FALSE)</f>
        <v>957</v>
      </c>
      <c r="AD243" s="60">
        <f>IF(AN243&lt;1,SUMIFS('5th Cycle APR Raw Data-Final'!$O$3:$O$1977,'5th Cycle APR Raw Data-Final'!$A$3:$A$1977,'SB35 Determination Data'!$K243,'5th Cycle APR Raw Data-Final'!$T$3:$T$1977,"&gt;="&amp;'SB35 Determination Data'!$F243,'5th Cycle APR Raw Data-Final'!$T$3:$T$1977,"&lt;"&amp;E243),SUMIFS('5th Cycle APR Raw Data-Final'!$O$3:$O$1977,'5th Cycle APR Raw Data-Final'!$A$3:$A$1977,'SB35 Determination Data'!$K243,'5th Cycle APR Raw Data-Final'!$T$3:$T$1977,"&gt;="&amp;'SB35 Determination Data'!$F243,'5th Cycle APR Raw Data-Final'!$T$3:$T$1977,"&lt;="&amp;G243))</f>
        <v>0</v>
      </c>
      <c r="AE243" s="60">
        <f t="shared" si="17"/>
        <v>957</v>
      </c>
      <c r="AF243" s="31">
        <f t="shared" si="18"/>
        <v>0</v>
      </c>
      <c r="AG243" s="60">
        <f>VLOOKUP(K243,'5th Cycle APR Raw Data-Final'!$A$3:$P$1977,16,FALSE)</f>
        <v>2421</v>
      </c>
      <c r="AH243" s="60">
        <f>IF(AN243&lt;1,SUMIFS('5th Cycle APR Raw Data-Final'!$Q$3:$Q$1977,'5th Cycle APR Raw Data-Final'!$A$3:$A$1977,'SB35 Determination Data'!$K243,'5th Cycle APR Raw Data-Final'!$T$3:$T$1977,"&gt;="&amp;'SB35 Determination Data'!$F243,'5th Cycle APR Raw Data-Final'!$T$3:$T$1977,"&lt;"&amp;E243),SUMIFS('5th Cycle APR Raw Data-Final'!$Q$3:$Q$1977,'5th Cycle APR Raw Data-Final'!$A$3:$A$1977,'SB35 Determination Data'!$K243,'5th Cycle APR Raw Data-Final'!$T$3:$T$1977,"&gt;="&amp;'SB35 Determination Data'!$F243,'5th Cycle APR Raw Data-Final'!$T$3:$T$1977,"&lt;="&amp;G243))</f>
        <v>850</v>
      </c>
      <c r="AI243" s="60">
        <f t="shared" si="19"/>
        <v>1571</v>
      </c>
      <c r="AJ243" s="31">
        <f t="shared" si="20"/>
        <v>0.3510945890128046</v>
      </c>
      <c r="AK243" s="60">
        <f>VLOOKUP(K243,'5th Cycle APR Raw Data-Final'!$A$3:$R$1977,18,FALSE)</f>
        <v>5156</v>
      </c>
      <c r="AL243" s="60">
        <f>IF(AN243&lt;1,SUMIFS('5th Cycle APR Raw Data-Final'!$S$3:$S$1977,'5th Cycle APR Raw Data-Final'!$A$3:$A$1977,'SB35 Determination Data'!$K243,'5th Cycle APR Raw Data-Final'!$T$3:$T$1977,"&gt;="&amp;'SB35 Determination Data'!$F243,'5th Cycle APR Raw Data-Final'!$T$3:$T$1977,"&lt;"&amp;E243),SUMIFS('5th Cycle APR Raw Data-Final'!$S$3:$S$1977,'5th Cycle APR Raw Data-Final'!$A$3:$A$1977,'SB35 Determination Data'!$K243,'5th Cycle APR Raw Data-Final'!$T$3:$T$1977,"&gt;="&amp;'SB35 Determination Data'!$F243,'5th Cycle APR Raw Data-Final'!$T$3:$T$1977,"&lt;="&amp;G243))</f>
        <v>850</v>
      </c>
      <c r="AM243" s="60">
        <f t="shared" si="21"/>
        <v>4306</v>
      </c>
      <c r="AN243" s="62">
        <f t="shared" si="22"/>
        <v>0.375</v>
      </c>
      <c r="AO243" s="9" t="str">
        <f t="shared" si="23"/>
        <v>YES</v>
      </c>
      <c r="AP243" s="9" t="str">
        <f t="shared" si="24"/>
        <v>NO</v>
      </c>
      <c r="AQ243" s="9" t="str">
        <f t="shared" si="25"/>
        <v>NO</v>
      </c>
      <c r="AR243" s="48" t="str">
        <f>VLOOKUP(K243,'2018Submitted'!$A$2:$C$540,3,FALSE)</f>
        <v>Successful</v>
      </c>
      <c r="AS243" s="9" t="str">
        <f t="shared" si="26"/>
        <v>NO</v>
      </c>
      <c r="AT243" s="9" t="str">
        <f t="shared" si="27"/>
        <v>NO</v>
      </c>
    </row>
    <row r="244" spans="1:46" ht="12.75" customHeight="1" x14ac:dyDescent="0.15">
      <c r="A244" s="9" t="s">
        <v>168</v>
      </c>
      <c r="B244" s="9" t="str">
        <f t="shared" si="0"/>
        <v>LAWNDALE</v>
      </c>
      <c r="C244" s="31">
        <f t="shared" si="1"/>
        <v>0.625</v>
      </c>
      <c r="D244" s="45">
        <f t="shared" si="2"/>
        <v>8</v>
      </c>
      <c r="E244" s="46">
        <f t="shared" si="3"/>
        <v>2018</v>
      </c>
      <c r="F244" s="46">
        <f t="shared" si="4"/>
        <v>2014</v>
      </c>
      <c r="G244" s="46" t="str">
        <f t="shared" si="5"/>
        <v>2021</v>
      </c>
      <c r="H244" s="9" t="str">
        <f t="shared" si="6"/>
        <v>10/15/2013</v>
      </c>
      <c r="I244" s="9" t="str">
        <f t="shared" si="7"/>
        <v>10/15/2021</v>
      </c>
      <c r="J244" s="9" t="s">
        <v>144</v>
      </c>
      <c r="K244" s="49" t="s">
        <v>198</v>
      </c>
      <c r="L244" s="60">
        <f>VLOOKUP(K244,'5th Cycle APR Raw Data-Final'!$A$3:$P$1977,6,FALSE)</f>
        <v>96</v>
      </c>
      <c r="M244" s="60">
        <f>IF(AN244&lt;1,SUMIFS('5th Cycle APR Raw Data-Final'!G$3:G$1977,'5th Cycle APR Raw Data-Final'!$A$3:$A$1977,'SB35 Determination Data'!$K244,'5th Cycle APR Raw Data-Final'!$T$3:$T$1977,"&gt;="&amp;'SB35 Determination Data'!$F244,'5th Cycle APR Raw Data-Final'!$T$3:$T$1977,"&lt;"&amp;E244),SUMIFS('5th Cycle APR Raw Data-Final'!G$3:G$1977,'5th Cycle APR Raw Data-Final'!$A$3:$A$1977,'SB35 Determination Data'!$K244,'5th Cycle APR Raw Data-Final'!$T$3:$T$1977,"&gt;="&amp;'SB35 Determination Data'!$F244,'5th Cycle APR Raw Data-Final'!$T$3:$T$1977,"&lt;="&amp;G244))</f>
        <v>0</v>
      </c>
      <c r="N244" s="60">
        <f>IF(AN244&lt;1,SUMIFS('5th Cycle APR Raw Data-Final'!H$3:H$1977,'5th Cycle APR Raw Data-Final'!$A$3:$A$1977,'SB35 Determination Data'!$K244,'5th Cycle APR Raw Data-Final'!$T$3:$T$1977,"&gt;="&amp;'SB35 Determination Data'!$F244,'5th Cycle APR Raw Data-Final'!$T$3:$T$1977,"&lt;"&amp;E244),SUMIFS('5th Cycle APR Raw Data-Final'!H$3:H$1977,'5th Cycle APR Raw Data-Final'!$A$3:$A$1977,'SB35 Determination Data'!$K244,'5th Cycle APR Raw Data-Final'!$T$3:$T$1977,"&gt;="&amp;'SB35 Determination Data'!$F244,'5th Cycle APR Raw Data-Final'!$T$3:$T$1977,"&lt;="&amp;G244))</f>
        <v>0</v>
      </c>
      <c r="O244" s="60">
        <f>IF(AN244&lt;1,SUMIFS('5th Cycle APR Raw Data-Final'!I$3:I$1977,'5th Cycle APR Raw Data-Final'!$A$3:$A$1977,'SB35 Determination Data'!$K244,'5th Cycle APR Raw Data-Final'!$T$3:$T$1977,"&gt;="&amp;'SB35 Determination Data'!$F244,'5th Cycle APR Raw Data-Final'!$T$3:$T$1977,"&lt;"&amp;E244),SUMIFS('5th Cycle APR Raw Data-Final'!I$3:I$1977,'5th Cycle APR Raw Data-Final'!$A$3:$A$1977,'SB35 Determination Data'!$K244,'5th Cycle APR Raw Data-Final'!$T$3:$T$1977,"&gt;="&amp;'SB35 Determination Data'!$F244,'5th Cycle APR Raw Data-Final'!$T$3:$T$1977,"&lt;="&amp;G244))</f>
        <v>0</v>
      </c>
      <c r="P244" s="60">
        <f t="shared" si="8"/>
        <v>96</v>
      </c>
      <c r="Q244" s="31">
        <f t="shared" si="9"/>
        <v>0</v>
      </c>
      <c r="R244" s="61">
        <f t="shared" si="10"/>
        <v>48</v>
      </c>
      <c r="S244" s="61">
        <f t="shared" si="11"/>
        <v>0</v>
      </c>
      <c r="T244" s="60">
        <f>VLOOKUP(K244,'5th Cycle APR Raw Data-Final'!$A$3:$P$1977,10,FALSE)</f>
        <v>57</v>
      </c>
      <c r="U244" s="60">
        <f>IF(AN244&lt;1,SUMIFS('5th Cycle APR Raw Data-Final'!K$3:K$1977,'5th Cycle APR Raw Data-Final'!$A$3:$A$1977,'SB35 Determination Data'!$K244,'5th Cycle APR Raw Data-Final'!$T$3:$T$1977,"&gt;="&amp;'SB35 Determination Data'!$F244,'5th Cycle APR Raw Data-Final'!$T$3:$T$1977,"&lt;"&amp;E244),SUMIFS('5th Cycle APR Raw Data-Final'!K$3:K$1977,'5th Cycle APR Raw Data-Final'!$A$3:$A$1977,'SB35 Determination Data'!$K244,'5th Cycle APR Raw Data-Final'!$T$3:$T$1977,"&gt;="&amp;'SB35 Determination Data'!$F244,'5th Cycle APR Raw Data-Final'!$T$3:$T$1977,"&lt;="&amp;G244))</f>
        <v>0</v>
      </c>
      <c r="V244" s="60">
        <f>IF(AN244&lt;1,SUMIFS('5th Cycle APR Raw Data-Final'!L$3:L$1977,'5th Cycle APR Raw Data-Final'!$A$3:$A$1977,'SB35 Determination Data'!$K244,'5th Cycle APR Raw Data-Final'!$T$3:$T$1977,"&gt;="&amp;'SB35 Determination Data'!$F244,'5th Cycle APR Raw Data-Final'!$T$3:$T$1977,"&lt;"&amp;E244),SUMIFS('5th Cycle APR Raw Data-Final'!L$3:L$1977,'5th Cycle APR Raw Data-Final'!$A$3:$A$1977,'SB35 Determination Data'!$K244,'5th Cycle APR Raw Data-Final'!$T$3:$T$1977,"&gt;="&amp;'SB35 Determination Data'!$F244,'5th Cycle APR Raw Data-Final'!$T$3:$T$1977,"&lt;="&amp;G244))</f>
        <v>0</v>
      </c>
      <c r="W244" s="60">
        <f>IF(AN244&lt;1,SUMIFS('5th Cycle APR Raw Data-Final'!M$3:M$1977,'5th Cycle APR Raw Data-Final'!$A$3:$A$1977,'SB35 Determination Data'!$K244,'5th Cycle APR Raw Data-Final'!$T$3:$T$1977,"&gt;="&amp;'SB35 Determination Data'!$F244,'5th Cycle APR Raw Data-Final'!$T$3:$T$1977,"&lt;"&amp;E244),SUMIFS('5th Cycle APR Raw Data-Final'!M$3:M$1977,'5th Cycle APR Raw Data-Final'!$A$3:$A$1977,'SB35 Determination Data'!$K244,'5th Cycle APR Raw Data-Final'!$T$3:$T$1977,"&gt;="&amp;'SB35 Determination Data'!$F244,'5th Cycle APR Raw Data-Final'!$T$3:$T$1977,"&lt;="&amp;G244))</f>
        <v>0</v>
      </c>
      <c r="X244" s="60">
        <f t="shared" si="12"/>
        <v>57</v>
      </c>
      <c r="Y244" s="60">
        <f t="shared" si="13"/>
        <v>0</v>
      </c>
      <c r="Z244" s="60">
        <f t="shared" si="14"/>
        <v>57</v>
      </c>
      <c r="AA244" s="31">
        <f t="shared" si="15"/>
        <v>0</v>
      </c>
      <c r="AB244" s="31">
        <f t="shared" si="16"/>
        <v>0</v>
      </c>
      <c r="AC244" s="60">
        <f>VLOOKUP(K244,'5th Cycle APR Raw Data-Final'!$A$3:$P$1977,14,FALSE)</f>
        <v>62</v>
      </c>
      <c r="AD244" s="60">
        <f>IF(AN244&lt;1,SUMIFS('5th Cycle APR Raw Data-Final'!$O$3:$O$1977,'5th Cycle APR Raw Data-Final'!$A$3:$A$1977,'SB35 Determination Data'!$K244,'5th Cycle APR Raw Data-Final'!$T$3:$T$1977,"&gt;="&amp;'SB35 Determination Data'!$F244,'5th Cycle APR Raw Data-Final'!$T$3:$T$1977,"&lt;"&amp;E244),SUMIFS('5th Cycle APR Raw Data-Final'!$O$3:$O$1977,'5th Cycle APR Raw Data-Final'!$A$3:$A$1977,'SB35 Determination Data'!$K244,'5th Cycle APR Raw Data-Final'!$T$3:$T$1977,"&gt;="&amp;'SB35 Determination Data'!$F244,'5th Cycle APR Raw Data-Final'!$T$3:$T$1977,"&lt;="&amp;G244))</f>
        <v>0</v>
      </c>
      <c r="AE244" s="60">
        <f t="shared" si="17"/>
        <v>62</v>
      </c>
      <c r="AF244" s="31">
        <f t="shared" si="18"/>
        <v>0</v>
      </c>
      <c r="AG244" s="60">
        <f>VLOOKUP(K244,'5th Cycle APR Raw Data-Final'!$A$3:$P$1977,16,FALSE)</f>
        <v>166</v>
      </c>
      <c r="AH244" s="60">
        <f>IF(AN244&lt;1,SUMIFS('5th Cycle APR Raw Data-Final'!$Q$3:$Q$1977,'5th Cycle APR Raw Data-Final'!$A$3:$A$1977,'SB35 Determination Data'!$K244,'5th Cycle APR Raw Data-Final'!$T$3:$T$1977,"&gt;="&amp;'SB35 Determination Data'!$F244,'5th Cycle APR Raw Data-Final'!$T$3:$T$1977,"&lt;"&amp;E244),SUMIFS('5th Cycle APR Raw Data-Final'!$Q$3:$Q$1977,'5th Cycle APR Raw Data-Final'!$A$3:$A$1977,'SB35 Determination Data'!$K244,'5th Cycle APR Raw Data-Final'!$T$3:$T$1977,"&gt;="&amp;'SB35 Determination Data'!$F244,'5th Cycle APR Raw Data-Final'!$T$3:$T$1977,"&lt;="&amp;G244))</f>
        <v>21</v>
      </c>
      <c r="AI244" s="60">
        <f t="shared" si="19"/>
        <v>145</v>
      </c>
      <c r="AJ244" s="31">
        <f t="shared" si="20"/>
        <v>0.12650602409638553</v>
      </c>
      <c r="AK244" s="60">
        <f>VLOOKUP(K244,'5th Cycle APR Raw Data-Final'!$A$3:$R$1977,18,FALSE)</f>
        <v>381</v>
      </c>
      <c r="AL244" s="60">
        <f>IF(AN244&lt;1,SUMIFS('5th Cycle APR Raw Data-Final'!$S$3:$S$1977,'5th Cycle APR Raw Data-Final'!$A$3:$A$1977,'SB35 Determination Data'!$K244,'5th Cycle APR Raw Data-Final'!$T$3:$T$1977,"&gt;="&amp;'SB35 Determination Data'!$F244,'5th Cycle APR Raw Data-Final'!$T$3:$T$1977,"&lt;"&amp;E244),SUMIFS('5th Cycle APR Raw Data-Final'!$S$3:$S$1977,'5th Cycle APR Raw Data-Final'!$A$3:$A$1977,'SB35 Determination Data'!$K244,'5th Cycle APR Raw Data-Final'!$T$3:$T$1977,"&gt;="&amp;'SB35 Determination Data'!$F244,'5th Cycle APR Raw Data-Final'!$T$3:$T$1977,"&lt;="&amp;G244))</f>
        <v>21</v>
      </c>
      <c r="AM244" s="60">
        <f t="shared" si="21"/>
        <v>360</v>
      </c>
      <c r="AN244" s="62">
        <f t="shared" si="22"/>
        <v>0.5</v>
      </c>
      <c r="AO244" s="9" t="str">
        <f t="shared" si="23"/>
        <v>YES</v>
      </c>
      <c r="AP244" s="9" t="str">
        <f t="shared" si="24"/>
        <v>NO</v>
      </c>
      <c r="AQ244" s="9" t="str">
        <f t="shared" si="25"/>
        <v>NO</v>
      </c>
      <c r="AR244" s="48" t="str">
        <f>VLOOKUP(K244,'2018Submitted'!$A$2:$C$540,3,FALSE)</f>
        <v>Successful</v>
      </c>
      <c r="AS244" s="9" t="str">
        <f t="shared" si="26"/>
        <v>NO</v>
      </c>
      <c r="AT244" s="9" t="str">
        <f t="shared" si="27"/>
        <v>NO</v>
      </c>
    </row>
    <row r="245" spans="1:46" ht="12.75" customHeight="1" x14ac:dyDescent="0.15">
      <c r="A245" s="9" t="s">
        <v>416</v>
      </c>
      <c r="B245" s="9" t="str">
        <f t="shared" si="0"/>
        <v>LEMON GROVE</v>
      </c>
      <c r="C245" s="31">
        <f t="shared" si="1"/>
        <v>0.75</v>
      </c>
      <c r="D245" s="45">
        <f t="shared" si="2"/>
        <v>8</v>
      </c>
      <c r="E245" s="46">
        <f t="shared" si="3"/>
        <v>2017</v>
      </c>
      <c r="F245" s="46">
        <f t="shared" si="4"/>
        <v>2013</v>
      </c>
      <c r="G245" s="46">
        <f t="shared" si="5"/>
        <v>2020</v>
      </c>
      <c r="H245" s="9" t="str">
        <f t="shared" si="6"/>
        <v>04/30/2013</v>
      </c>
      <c r="I245" s="9" t="str">
        <f t="shared" si="7"/>
        <v>04/30/2021</v>
      </c>
      <c r="J245" s="9" t="s">
        <v>417</v>
      </c>
      <c r="K245" s="49" t="s">
        <v>437</v>
      </c>
      <c r="L245" s="60">
        <f>VLOOKUP(K245,'5th Cycle APR Raw Data-Final'!$A$3:$P$1977,6,FALSE)</f>
        <v>77</v>
      </c>
      <c r="M245" s="60">
        <f>IF(AN245&lt;1,SUMIFS('5th Cycle APR Raw Data-Final'!G$3:G$1977,'5th Cycle APR Raw Data-Final'!$A$3:$A$1977,'SB35 Determination Data'!$K245,'5th Cycle APR Raw Data-Final'!$T$3:$T$1977,"&gt;="&amp;'SB35 Determination Data'!$F245,'5th Cycle APR Raw Data-Final'!$T$3:$T$1977,"&lt;"&amp;E245),SUMIFS('5th Cycle APR Raw Data-Final'!G$3:G$1977,'5th Cycle APR Raw Data-Final'!$A$3:$A$1977,'SB35 Determination Data'!$K245,'5th Cycle APR Raw Data-Final'!$T$3:$T$1977,"&gt;="&amp;'SB35 Determination Data'!$F245,'5th Cycle APR Raw Data-Final'!$T$3:$T$1977,"&lt;="&amp;G245))</f>
        <v>90</v>
      </c>
      <c r="N245" s="60">
        <f>IF(AN245&lt;1,SUMIFS('5th Cycle APR Raw Data-Final'!H$3:H$1977,'5th Cycle APR Raw Data-Final'!$A$3:$A$1977,'SB35 Determination Data'!$K245,'5th Cycle APR Raw Data-Final'!$T$3:$T$1977,"&gt;="&amp;'SB35 Determination Data'!$F245,'5th Cycle APR Raw Data-Final'!$T$3:$T$1977,"&lt;"&amp;E245),SUMIFS('5th Cycle APR Raw Data-Final'!H$3:H$1977,'5th Cycle APR Raw Data-Final'!$A$3:$A$1977,'SB35 Determination Data'!$K245,'5th Cycle APR Raw Data-Final'!$T$3:$T$1977,"&gt;="&amp;'SB35 Determination Data'!$F245,'5th Cycle APR Raw Data-Final'!$T$3:$T$1977,"&lt;="&amp;G245))</f>
        <v>90</v>
      </c>
      <c r="O245" s="60">
        <f>IF(AN245&lt;1,SUMIFS('5th Cycle APR Raw Data-Final'!I$3:I$1977,'5th Cycle APR Raw Data-Final'!$A$3:$A$1977,'SB35 Determination Data'!$K245,'5th Cycle APR Raw Data-Final'!$T$3:$T$1977,"&gt;="&amp;'SB35 Determination Data'!$F245,'5th Cycle APR Raw Data-Final'!$T$3:$T$1977,"&lt;"&amp;E245),SUMIFS('5th Cycle APR Raw Data-Final'!I$3:I$1977,'5th Cycle APR Raw Data-Final'!$A$3:$A$1977,'SB35 Determination Data'!$K245,'5th Cycle APR Raw Data-Final'!$T$3:$T$1977,"&gt;="&amp;'SB35 Determination Data'!$F245,'5th Cycle APR Raw Data-Final'!$T$3:$T$1977,"&lt;="&amp;G245))</f>
        <v>0</v>
      </c>
      <c r="P245" s="60">
        <f t="shared" si="8"/>
        <v>0</v>
      </c>
      <c r="Q245" s="31">
        <f t="shared" si="9"/>
        <v>1.1688311688311688</v>
      </c>
      <c r="R245" s="61">
        <f t="shared" si="10"/>
        <v>39</v>
      </c>
      <c r="S245" s="61">
        <f t="shared" si="11"/>
        <v>51</v>
      </c>
      <c r="T245" s="60">
        <f>VLOOKUP(K245,'5th Cycle APR Raw Data-Final'!$A$3:$P$1977,10,FALSE)</f>
        <v>59</v>
      </c>
      <c r="U245" s="60">
        <f>IF(AN245&lt;1,SUMIFS('5th Cycle APR Raw Data-Final'!K$3:K$1977,'5th Cycle APR Raw Data-Final'!$A$3:$A$1977,'SB35 Determination Data'!$K245,'5th Cycle APR Raw Data-Final'!$T$3:$T$1977,"&gt;="&amp;'SB35 Determination Data'!$F245,'5th Cycle APR Raw Data-Final'!$T$3:$T$1977,"&lt;"&amp;E245),SUMIFS('5th Cycle APR Raw Data-Final'!K$3:K$1977,'5th Cycle APR Raw Data-Final'!$A$3:$A$1977,'SB35 Determination Data'!$K245,'5th Cycle APR Raw Data-Final'!$T$3:$T$1977,"&gt;="&amp;'SB35 Determination Data'!$F245,'5th Cycle APR Raw Data-Final'!$T$3:$T$1977,"&lt;="&amp;G245))</f>
        <v>88</v>
      </c>
      <c r="V245" s="60">
        <f>IF(AN245&lt;1,SUMIFS('5th Cycle APR Raw Data-Final'!L$3:L$1977,'5th Cycle APR Raw Data-Final'!$A$3:$A$1977,'SB35 Determination Data'!$K245,'5th Cycle APR Raw Data-Final'!$T$3:$T$1977,"&gt;="&amp;'SB35 Determination Data'!$F245,'5th Cycle APR Raw Data-Final'!$T$3:$T$1977,"&lt;"&amp;E245),SUMIFS('5th Cycle APR Raw Data-Final'!L$3:L$1977,'5th Cycle APR Raw Data-Final'!$A$3:$A$1977,'SB35 Determination Data'!$K245,'5th Cycle APR Raw Data-Final'!$T$3:$T$1977,"&gt;="&amp;'SB35 Determination Data'!$F245,'5th Cycle APR Raw Data-Final'!$T$3:$T$1977,"&lt;="&amp;G245))</f>
        <v>88</v>
      </c>
      <c r="W245" s="60">
        <f>IF(AN245&lt;1,SUMIFS('5th Cycle APR Raw Data-Final'!M$3:M$1977,'5th Cycle APR Raw Data-Final'!$A$3:$A$1977,'SB35 Determination Data'!$K245,'5th Cycle APR Raw Data-Final'!$T$3:$T$1977,"&gt;="&amp;'SB35 Determination Data'!$F245,'5th Cycle APR Raw Data-Final'!$T$3:$T$1977,"&lt;"&amp;E245),SUMIFS('5th Cycle APR Raw Data-Final'!M$3:M$1977,'5th Cycle APR Raw Data-Final'!$A$3:$A$1977,'SB35 Determination Data'!$K245,'5th Cycle APR Raw Data-Final'!$T$3:$T$1977,"&gt;="&amp;'SB35 Determination Data'!$F245,'5th Cycle APR Raw Data-Final'!$T$3:$T$1977,"&lt;="&amp;G245))</f>
        <v>0</v>
      </c>
      <c r="X245" s="60">
        <f t="shared" si="12"/>
        <v>0</v>
      </c>
      <c r="Y245" s="60">
        <f t="shared" si="13"/>
        <v>139</v>
      </c>
      <c r="Z245" s="60">
        <f t="shared" si="14"/>
        <v>0</v>
      </c>
      <c r="AA245" s="31">
        <f t="shared" si="15"/>
        <v>1.4915254237288136</v>
      </c>
      <c r="AB245" s="31">
        <f t="shared" si="16"/>
        <v>2.3559322033898304</v>
      </c>
      <c r="AC245" s="60">
        <f>VLOOKUP(K245,'5th Cycle APR Raw Data-Final'!$A$3:$P$1977,14,FALSE)</f>
        <v>54</v>
      </c>
      <c r="AD245" s="60">
        <f>IF(AN245&lt;1,SUMIFS('5th Cycle APR Raw Data-Final'!$O$3:$O$1977,'5th Cycle APR Raw Data-Final'!$A$3:$A$1977,'SB35 Determination Data'!$K245,'5th Cycle APR Raw Data-Final'!$T$3:$T$1977,"&gt;="&amp;'SB35 Determination Data'!$F245,'5th Cycle APR Raw Data-Final'!$T$3:$T$1977,"&lt;"&amp;E245),SUMIFS('5th Cycle APR Raw Data-Final'!$O$3:$O$1977,'5th Cycle APR Raw Data-Final'!$A$3:$A$1977,'SB35 Determination Data'!$K245,'5th Cycle APR Raw Data-Final'!$T$3:$T$1977,"&gt;="&amp;'SB35 Determination Data'!$F245,'5th Cycle APR Raw Data-Final'!$T$3:$T$1977,"&lt;="&amp;G245))</f>
        <v>21</v>
      </c>
      <c r="AE245" s="60">
        <f t="shared" si="17"/>
        <v>33</v>
      </c>
      <c r="AF245" s="31">
        <f t="shared" si="18"/>
        <v>0.3888888888888889</v>
      </c>
      <c r="AG245" s="60">
        <f>VLOOKUP(K245,'5th Cycle APR Raw Data-Final'!$A$3:$P$1977,16,FALSE)</f>
        <v>119</v>
      </c>
      <c r="AH245" s="60">
        <f>IF(AN245&lt;1,SUMIFS('5th Cycle APR Raw Data-Final'!$Q$3:$Q$1977,'5th Cycle APR Raw Data-Final'!$A$3:$A$1977,'SB35 Determination Data'!$K245,'5th Cycle APR Raw Data-Final'!$T$3:$T$1977,"&gt;="&amp;'SB35 Determination Data'!$F245,'5th Cycle APR Raw Data-Final'!$T$3:$T$1977,"&lt;"&amp;E245),SUMIFS('5th Cycle APR Raw Data-Final'!$Q$3:$Q$1977,'5th Cycle APR Raw Data-Final'!$A$3:$A$1977,'SB35 Determination Data'!$K245,'5th Cycle APR Raw Data-Final'!$T$3:$T$1977,"&gt;="&amp;'SB35 Determination Data'!$F245,'5th Cycle APR Raw Data-Final'!$T$3:$T$1977,"&lt;="&amp;G245))</f>
        <v>96</v>
      </c>
      <c r="AI245" s="60">
        <f t="shared" si="19"/>
        <v>23</v>
      </c>
      <c r="AJ245" s="31">
        <f t="shared" si="20"/>
        <v>0.80672268907563027</v>
      </c>
      <c r="AK245" s="60">
        <f>VLOOKUP(K245,'5th Cycle APR Raw Data-Final'!$A$3:$R$1977,18,FALSE)</f>
        <v>309</v>
      </c>
      <c r="AL245" s="60">
        <f>IF(AN245&lt;1,SUMIFS('5th Cycle APR Raw Data-Final'!$S$3:$S$1977,'5th Cycle APR Raw Data-Final'!$A$3:$A$1977,'SB35 Determination Data'!$K245,'5th Cycle APR Raw Data-Final'!$T$3:$T$1977,"&gt;="&amp;'SB35 Determination Data'!$F245,'5th Cycle APR Raw Data-Final'!$T$3:$T$1977,"&lt;"&amp;E245),SUMIFS('5th Cycle APR Raw Data-Final'!$S$3:$S$1977,'5th Cycle APR Raw Data-Final'!$A$3:$A$1977,'SB35 Determination Data'!$K245,'5th Cycle APR Raw Data-Final'!$T$3:$T$1977,"&gt;="&amp;'SB35 Determination Data'!$F245,'5th Cycle APR Raw Data-Final'!$T$3:$T$1977,"&lt;="&amp;G245))</f>
        <v>295</v>
      </c>
      <c r="AM245" s="60">
        <f t="shared" si="21"/>
        <v>56</v>
      </c>
      <c r="AN245" s="62">
        <f t="shared" si="22"/>
        <v>0.5</v>
      </c>
      <c r="AO245" s="9" t="str">
        <f t="shared" si="23"/>
        <v>NO</v>
      </c>
      <c r="AP245" s="9" t="str">
        <f t="shared" si="24"/>
        <v>NO</v>
      </c>
      <c r="AQ245" s="9" t="str">
        <f t="shared" si="25"/>
        <v>YES</v>
      </c>
      <c r="AR245" s="48" t="str">
        <f>VLOOKUP(K245,'2018Submitted'!$A$2:$C$540,3,FALSE)</f>
        <v>Successful</v>
      </c>
      <c r="AS245" s="9" t="str">
        <f t="shared" si="26"/>
        <v>YES</v>
      </c>
      <c r="AT245" s="9" t="str">
        <f t="shared" si="27"/>
        <v>NO</v>
      </c>
    </row>
    <row r="246" spans="1:46" ht="12.75" customHeight="1" x14ac:dyDescent="0.15">
      <c r="A246" s="9" t="s">
        <v>162</v>
      </c>
      <c r="B246" s="9" t="str">
        <f t="shared" si="0"/>
        <v>LEMOORE</v>
      </c>
      <c r="C246" s="31">
        <f t="shared" si="1"/>
        <v>0.375</v>
      </c>
      <c r="D246" s="45">
        <f t="shared" si="2"/>
        <v>8</v>
      </c>
      <c r="E246" s="46">
        <f t="shared" si="3"/>
        <v>2020</v>
      </c>
      <c r="F246" s="46">
        <f t="shared" si="4"/>
        <v>2016</v>
      </c>
      <c r="G246" s="46">
        <f t="shared" si="5"/>
        <v>2023</v>
      </c>
      <c r="H246" s="9" t="str">
        <f t="shared" si="6"/>
        <v>01/31/2016</v>
      </c>
      <c r="I246" s="9" t="str">
        <f t="shared" si="7"/>
        <v>01/31/2024</v>
      </c>
      <c r="J246" s="9" t="s">
        <v>163</v>
      </c>
      <c r="K246" s="49" t="s">
        <v>1140</v>
      </c>
      <c r="L246" s="60" t="e">
        <f>VLOOKUP(K246,'5th Cycle APR Raw Data-Final'!$A$3:$P$1977,6,FALSE)</f>
        <v>#N/A</v>
      </c>
      <c r="M246" s="60">
        <f>IF(AN246&lt;1,SUMIFS('5th Cycle APR Raw Data-Final'!G$3:G$1977,'5th Cycle APR Raw Data-Final'!$A$3:$A$1977,'SB35 Determination Data'!$K246,'5th Cycle APR Raw Data-Final'!$T$3:$T$1977,"&gt;="&amp;'SB35 Determination Data'!$F246,'5th Cycle APR Raw Data-Final'!$T$3:$T$1977,"&lt;"&amp;E246),SUMIFS('5th Cycle APR Raw Data-Final'!G$3:G$1977,'5th Cycle APR Raw Data-Final'!$A$3:$A$1977,'SB35 Determination Data'!$K246,'5th Cycle APR Raw Data-Final'!$T$3:$T$1977,"&gt;="&amp;'SB35 Determination Data'!$F246,'5th Cycle APR Raw Data-Final'!$T$3:$T$1977,"&lt;="&amp;G246))</f>
        <v>0</v>
      </c>
      <c r="N246" s="60">
        <f>IF(AN246&lt;1,SUMIFS('5th Cycle APR Raw Data-Final'!H$3:H$1977,'5th Cycle APR Raw Data-Final'!$A$3:$A$1977,'SB35 Determination Data'!$K246,'5th Cycle APR Raw Data-Final'!$T$3:$T$1977,"&gt;="&amp;'SB35 Determination Data'!$F246,'5th Cycle APR Raw Data-Final'!$T$3:$T$1977,"&lt;"&amp;E246),SUMIFS('5th Cycle APR Raw Data-Final'!H$3:H$1977,'5th Cycle APR Raw Data-Final'!$A$3:$A$1977,'SB35 Determination Data'!$K246,'5th Cycle APR Raw Data-Final'!$T$3:$T$1977,"&gt;="&amp;'SB35 Determination Data'!$F246,'5th Cycle APR Raw Data-Final'!$T$3:$T$1977,"&lt;="&amp;G246))</f>
        <v>0</v>
      </c>
      <c r="O246" s="60">
        <f>IF(AN246&lt;1,SUMIFS('5th Cycle APR Raw Data-Final'!I$3:I$1977,'5th Cycle APR Raw Data-Final'!$A$3:$A$1977,'SB35 Determination Data'!$K246,'5th Cycle APR Raw Data-Final'!$T$3:$T$1977,"&gt;="&amp;'SB35 Determination Data'!$F246,'5th Cycle APR Raw Data-Final'!$T$3:$T$1977,"&lt;"&amp;E246),SUMIFS('5th Cycle APR Raw Data-Final'!I$3:I$1977,'5th Cycle APR Raw Data-Final'!$A$3:$A$1977,'SB35 Determination Data'!$K246,'5th Cycle APR Raw Data-Final'!$T$3:$T$1977,"&gt;="&amp;'SB35 Determination Data'!$F246,'5th Cycle APR Raw Data-Final'!$T$3:$T$1977,"&lt;="&amp;G246))</f>
        <v>0</v>
      </c>
      <c r="P246" s="60" t="e">
        <f t="shared" si="8"/>
        <v>#N/A</v>
      </c>
      <c r="Q246" s="31" t="str">
        <f t="shared" si="9"/>
        <v>No 2018 Annual Progress Report</v>
      </c>
      <c r="R246" s="61" t="e">
        <f t="shared" si="10"/>
        <v>#N/A</v>
      </c>
      <c r="S246" s="61" t="e">
        <f t="shared" si="11"/>
        <v>#N/A</v>
      </c>
      <c r="T246" s="60" t="e">
        <f>VLOOKUP(K246,'5th Cycle APR Raw Data-Final'!$A$3:$P$1977,10,FALSE)</f>
        <v>#N/A</v>
      </c>
      <c r="U246" s="60">
        <f>IF(AN246&lt;1,SUMIFS('5th Cycle APR Raw Data-Final'!K$3:K$1977,'5th Cycle APR Raw Data-Final'!$A$3:$A$1977,'SB35 Determination Data'!$K246,'5th Cycle APR Raw Data-Final'!$T$3:$T$1977,"&gt;="&amp;'SB35 Determination Data'!$F246,'5th Cycle APR Raw Data-Final'!$T$3:$T$1977,"&lt;"&amp;E246),SUMIFS('5th Cycle APR Raw Data-Final'!K$3:K$1977,'5th Cycle APR Raw Data-Final'!$A$3:$A$1977,'SB35 Determination Data'!$K246,'5th Cycle APR Raw Data-Final'!$T$3:$T$1977,"&gt;="&amp;'SB35 Determination Data'!$F246,'5th Cycle APR Raw Data-Final'!$T$3:$T$1977,"&lt;="&amp;G246))</f>
        <v>0</v>
      </c>
      <c r="V246" s="60">
        <f>IF(AN246&lt;1,SUMIFS('5th Cycle APR Raw Data-Final'!L$3:L$1977,'5th Cycle APR Raw Data-Final'!$A$3:$A$1977,'SB35 Determination Data'!$K246,'5th Cycle APR Raw Data-Final'!$T$3:$T$1977,"&gt;="&amp;'SB35 Determination Data'!$F246,'5th Cycle APR Raw Data-Final'!$T$3:$T$1977,"&lt;"&amp;E246),SUMIFS('5th Cycle APR Raw Data-Final'!L$3:L$1977,'5th Cycle APR Raw Data-Final'!$A$3:$A$1977,'SB35 Determination Data'!$K246,'5th Cycle APR Raw Data-Final'!$T$3:$T$1977,"&gt;="&amp;'SB35 Determination Data'!$F246,'5th Cycle APR Raw Data-Final'!$T$3:$T$1977,"&lt;="&amp;G246))</f>
        <v>0</v>
      </c>
      <c r="W246" s="60">
        <f>IF(AN246&lt;1,SUMIFS('5th Cycle APR Raw Data-Final'!M$3:M$1977,'5th Cycle APR Raw Data-Final'!$A$3:$A$1977,'SB35 Determination Data'!$K246,'5th Cycle APR Raw Data-Final'!$T$3:$T$1977,"&gt;="&amp;'SB35 Determination Data'!$F246,'5th Cycle APR Raw Data-Final'!$T$3:$T$1977,"&lt;"&amp;E246),SUMIFS('5th Cycle APR Raw Data-Final'!M$3:M$1977,'5th Cycle APR Raw Data-Final'!$A$3:$A$1977,'SB35 Determination Data'!$K246,'5th Cycle APR Raw Data-Final'!$T$3:$T$1977,"&gt;="&amp;'SB35 Determination Data'!$F246,'5th Cycle APR Raw Data-Final'!$T$3:$T$1977,"&lt;="&amp;G246))</f>
        <v>0</v>
      </c>
      <c r="X246" s="60" t="e">
        <f t="shared" si="12"/>
        <v>#N/A</v>
      </c>
      <c r="Y246" s="60" t="e">
        <f t="shared" si="13"/>
        <v>#N/A</v>
      </c>
      <c r="Z246" s="60" t="e">
        <f t="shared" si="14"/>
        <v>#N/A</v>
      </c>
      <c r="AA246" s="31" t="str">
        <f t="shared" si="15"/>
        <v>No 2018 Annual Progress Report</v>
      </c>
      <c r="AB246" s="31" t="str">
        <f t="shared" si="16"/>
        <v>No 2018 Annual Progress Report</v>
      </c>
      <c r="AC246" s="60" t="e">
        <f>VLOOKUP(K246,'5th Cycle APR Raw Data-Final'!$A$3:$P$1977,14,FALSE)</f>
        <v>#N/A</v>
      </c>
      <c r="AD246" s="60">
        <f>IF(AN246&lt;1,SUMIFS('5th Cycle APR Raw Data-Final'!$O$3:$O$1977,'5th Cycle APR Raw Data-Final'!$A$3:$A$1977,'SB35 Determination Data'!$K246,'5th Cycle APR Raw Data-Final'!$T$3:$T$1977,"&gt;="&amp;'SB35 Determination Data'!$F246,'5th Cycle APR Raw Data-Final'!$T$3:$T$1977,"&lt;"&amp;E246),SUMIFS('5th Cycle APR Raw Data-Final'!$O$3:$O$1977,'5th Cycle APR Raw Data-Final'!$A$3:$A$1977,'SB35 Determination Data'!$K246,'5th Cycle APR Raw Data-Final'!$T$3:$T$1977,"&gt;="&amp;'SB35 Determination Data'!$F246,'5th Cycle APR Raw Data-Final'!$T$3:$T$1977,"&lt;="&amp;G246))</f>
        <v>0</v>
      </c>
      <c r="AE246" s="60" t="e">
        <f t="shared" si="17"/>
        <v>#N/A</v>
      </c>
      <c r="AF246" s="31" t="str">
        <f t="shared" si="18"/>
        <v>No 2018 Annual Progress Report</v>
      </c>
      <c r="AG246" s="60" t="e">
        <f>VLOOKUP(K246,'5th Cycle APR Raw Data-Final'!$A$3:$P$1977,16,FALSE)</f>
        <v>#N/A</v>
      </c>
      <c r="AH246" s="60">
        <f>IF(AN246&lt;1,SUMIFS('5th Cycle APR Raw Data-Final'!$Q$3:$Q$1977,'5th Cycle APR Raw Data-Final'!$A$3:$A$1977,'SB35 Determination Data'!$K246,'5th Cycle APR Raw Data-Final'!$T$3:$T$1977,"&gt;="&amp;'SB35 Determination Data'!$F246,'5th Cycle APR Raw Data-Final'!$T$3:$T$1977,"&lt;"&amp;E246),SUMIFS('5th Cycle APR Raw Data-Final'!$Q$3:$Q$1977,'5th Cycle APR Raw Data-Final'!$A$3:$A$1977,'SB35 Determination Data'!$K246,'5th Cycle APR Raw Data-Final'!$T$3:$T$1977,"&gt;="&amp;'SB35 Determination Data'!$F246,'5th Cycle APR Raw Data-Final'!$T$3:$T$1977,"&lt;="&amp;G246))</f>
        <v>0</v>
      </c>
      <c r="AI246" s="60" t="e">
        <f t="shared" si="19"/>
        <v>#N/A</v>
      </c>
      <c r="AJ246" s="31" t="str">
        <f t="shared" si="20"/>
        <v>No 2018 Annual Progress Report</v>
      </c>
      <c r="AK246" s="60" t="e">
        <f>VLOOKUP(K246,'5th Cycle APR Raw Data-Final'!$A$3:$R$1977,18,FALSE)</f>
        <v>#N/A</v>
      </c>
      <c r="AL246" s="60">
        <f>IF(AN246&lt;1,SUMIFS('5th Cycle APR Raw Data-Final'!$S$3:$S$1977,'5th Cycle APR Raw Data-Final'!$A$3:$A$1977,'SB35 Determination Data'!$K246,'5th Cycle APR Raw Data-Final'!$T$3:$T$1977,"&gt;="&amp;'SB35 Determination Data'!$F246,'5th Cycle APR Raw Data-Final'!$T$3:$T$1977,"&lt;"&amp;E246),SUMIFS('5th Cycle APR Raw Data-Final'!$S$3:$S$1977,'5th Cycle APR Raw Data-Final'!$A$3:$A$1977,'SB35 Determination Data'!$K246,'5th Cycle APR Raw Data-Final'!$T$3:$T$1977,"&gt;="&amp;'SB35 Determination Data'!$F246,'5th Cycle APR Raw Data-Final'!$T$3:$T$1977,"&lt;="&amp;G246))</f>
        <v>0</v>
      </c>
      <c r="AM246" s="60" t="e">
        <f t="shared" si="21"/>
        <v>#N/A</v>
      </c>
      <c r="AN246" s="62">
        <f t="shared" si="22"/>
        <v>0.375</v>
      </c>
      <c r="AO246" s="9" t="str">
        <f t="shared" si="23"/>
        <v>YES</v>
      </c>
      <c r="AP246" s="9" t="str">
        <f t="shared" si="24"/>
        <v>NO</v>
      </c>
      <c r="AQ246" s="9" t="str">
        <f t="shared" si="25"/>
        <v>NO</v>
      </c>
      <c r="AR246" s="48" t="str">
        <f>VLOOKUP(K246,'2018Submitted'!$A$2:$C$540,3,FALSE)</f>
        <v>No 2018 Annual Progress Report</v>
      </c>
      <c r="AS246" s="9" t="str">
        <f t="shared" si="26"/>
        <v>YES</v>
      </c>
      <c r="AT246" s="9" t="str">
        <f t="shared" si="27"/>
        <v>NO</v>
      </c>
    </row>
    <row r="247" spans="1:46" ht="12.75" customHeight="1" x14ac:dyDescent="0.15">
      <c r="A247" s="9" t="s">
        <v>306</v>
      </c>
      <c r="B247" s="9" t="str">
        <f t="shared" si="0"/>
        <v>LINCOLN</v>
      </c>
      <c r="C247" s="31">
        <f t="shared" si="1"/>
        <v>0.625</v>
      </c>
      <c r="D247" s="45">
        <f t="shared" si="2"/>
        <v>8</v>
      </c>
      <c r="E247" s="46">
        <f t="shared" si="3"/>
        <v>2018</v>
      </c>
      <c r="F247" s="46">
        <f t="shared" si="4"/>
        <v>2014</v>
      </c>
      <c r="G247" s="46" t="str">
        <f t="shared" si="5"/>
        <v>2021</v>
      </c>
      <c r="H247" s="9" t="str">
        <f t="shared" si="6"/>
        <v>10/31/2013</v>
      </c>
      <c r="I247" s="9" t="str">
        <f t="shared" si="7"/>
        <v>10/31/2021</v>
      </c>
      <c r="J247" s="9" t="s">
        <v>123</v>
      </c>
      <c r="K247" s="49" t="s">
        <v>309</v>
      </c>
      <c r="L247" s="60">
        <f>VLOOKUP(K247,'5th Cycle APR Raw Data-Final'!$A$3:$P$1977,6,FALSE)</f>
        <v>953</v>
      </c>
      <c r="M247" s="60">
        <f>IF(AN247&lt;1,SUMIFS('5th Cycle APR Raw Data-Final'!G$3:G$1977,'5th Cycle APR Raw Data-Final'!$A$3:$A$1977,'SB35 Determination Data'!$K247,'5th Cycle APR Raw Data-Final'!$T$3:$T$1977,"&gt;="&amp;'SB35 Determination Data'!$F247,'5th Cycle APR Raw Data-Final'!$T$3:$T$1977,"&lt;"&amp;E247),SUMIFS('5th Cycle APR Raw Data-Final'!G$3:G$1977,'5th Cycle APR Raw Data-Final'!$A$3:$A$1977,'SB35 Determination Data'!$K247,'5th Cycle APR Raw Data-Final'!$T$3:$T$1977,"&gt;="&amp;'SB35 Determination Data'!$F247,'5th Cycle APR Raw Data-Final'!$T$3:$T$1977,"&lt;="&amp;G247))</f>
        <v>0</v>
      </c>
      <c r="N247" s="60">
        <f>IF(AN247&lt;1,SUMIFS('5th Cycle APR Raw Data-Final'!H$3:H$1977,'5th Cycle APR Raw Data-Final'!$A$3:$A$1977,'SB35 Determination Data'!$K247,'5th Cycle APR Raw Data-Final'!$T$3:$T$1977,"&gt;="&amp;'SB35 Determination Data'!$F247,'5th Cycle APR Raw Data-Final'!$T$3:$T$1977,"&lt;"&amp;E247),SUMIFS('5th Cycle APR Raw Data-Final'!H$3:H$1977,'5th Cycle APR Raw Data-Final'!$A$3:$A$1977,'SB35 Determination Data'!$K247,'5th Cycle APR Raw Data-Final'!$T$3:$T$1977,"&gt;="&amp;'SB35 Determination Data'!$F247,'5th Cycle APR Raw Data-Final'!$T$3:$T$1977,"&lt;="&amp;G247))</f>
        <v>0</v>
      </c>
      <c r="O247" s="60">
        <f>IF(AN247&lt;1,SUMIFS('5th Cycle APR Raw Data-Final'!I$3:I$1977,'5th Cycle APR Raw Data-Final'!$A$3:$A$1977,'SB35 Determination Data'!$K247,'5th Cycle APR Raw Data-Final'!$T$3:$T$1977,"&gt;="&amp;'SB35 Determination Data'!$F247,'5th Cycle APR Raw Data-Final'!$T$3:$T$1977,"&lt;"&amp;E247),SUMIFS('5th Cycle APR Raw Data-Final'!I$3:I$1977,'5th Cycle APR Raw Data-Final'!$A$3:$A$1977,'SB35 Determination Data'!$K247,'5th Cycle APR Raw Data-Final'!$T$3:$T$1977,"&gt;="&amp;'SB35 Determination Data'!$F247,'5th Cycle APR Raw Data-Final'!$T$3:$T$1977,"&lt;="&amp;G247))</f>
        <v>0</v>
      </c>
      <c r="P247" s="60">
        <f t="shared" si="8"/>
        <v>953</v>
      </c>
      <c r="Q247" s="31">
        <f t="shared" si="9"/>
        <v>0</v>
      </c>
      <c r="R247" s="61">
        <f t="shared" si="10"/>
        <v>477</v>
      </c>
      <c r="S247" s="61">
        <f t="shared" si="11"/>
        <v>0</v>
      </c>
      <c r="T247" s="60">
        <f>VLOOKUP(K247,'5th Cycle APR Raw Data-Final'!$A$3:$P$1977,10,FALSE)</f>
        <v>668</v>
      </c>
      <c r="U247" s="60">
        <f>IF(AN247&lt;1,SUMIFS('5th Cycle APR Raw Data-Final'!K$3:K$1977,'5th Cycle APR Raw Data-Final'!$A$3:$A$1977,'SB35 Determination Data'!$K247,'5th Cycle APR Raw Data-Final'!$T$3:$T$1977,"&gt;="&amp;'SB35 Determination Data'!$F247,'5th Cycle APR Raw Data-Final'!$T$3:$T$1977,"&lt;"&amp;E247),SUMIFS('5th Cycle APR Raw Data-Final'!K$3:K$1977,'5th Cycle APR Raw Data-Final'!$A$3:$A$1977,'SB35 Determination Data'!$K247,'5th Cycle APR Raw Data-Final'!$T$3:$T$1977,"&gt;="&amp;'SB35 Determination Data'!$F247,'5th Cycle APR Raw Data-Final'!$T$3:$T$1977,"&lt;="&amp;G247))</f>
        <v>0</v>
      </c>
      <c r="V247" s="60">
        <f>IF(AN247&lt;1,SUMIFS('5th Cycle APR Raw Data-Final'!L$3:L$1977,'5th Cycle APR Raw Data-Final'!$A$3:$A$1977,'SB35 Determination Data'!$K247,'5th Cycle APR Raw Data-Final'!$T$3:$T$1977,"&gt;="&amp;'SB35 Determination Data'!$F247,'5th Cycle APR Raw Data-Final'!$T$3:$T$1977,"&lt;"&amp;E247),SUMIFS('5th Cycle APR Raw Data-Final'!L$3:L$1977,'5th Cycle APR Raw Data-Final'!$A$3:$A$1977,'SB35 Determination Data'!$K247,'5th Cycle APR Raw Data-Final'!$T$3:$T$1977,"&gt;="&amp;'SB35 Determination Data'!$F247,'5th Cycle APR Raw Data-Final'!$T$3:$T$1977,"&lt;="&amp;G247))</f>
        <v>0</v>
      </c>
      <c r="W247" s="60">
        <f>IF(AN247&lt;1,SUMIFS('5th Cycle APR Raw Data-Final'!M$3:M$1977,'5th Cycle APR Raw Data-Final'!$A$3:$A$1977,'SB35 Determination Data'!$K247,'5th Cycle APR Raw Data-Final'!$T$3:$T$1977,"&gt;="&amp;'SB35 Determination Data'!$F247,'5th Cycle APR Raw Data-Final'!$T$3:$T$1977,"&lt;"&amp;E247),SUMIFS('5th Cycle APR Raw Data-Final'!M$3:M$1977,'5th Cycle APR Raw Data-Final'!$A$3:$A$1977,'SB35 Determination Data'!$K247,'5th Cycle APR Raw Data-Final'!$T$3:$T$1977,"&gt;="&amp;'SB35 Determination Data'!$F247,'5th Cycle APR Raw Data-Final'!$T$3:$T$1977,"&lt;="&amp;G247))</f>
        <v>0</v>
      </c>
      <c r="X247" s="60">
        <f t="shared" si="12"/>
        <v>668</v>
      </c>
      <c r="Y247" s="60">
        <f t="shared" si="13"/>
        <v>0</v>
      </c>
      <c r="Z247" s="60">
        <f t="shared" si="14"/>
        <v>668</v>
      </c>
      <c r="AA247" s="31">
        <f t="shared" si="15"/>
        <v>0</v>
      </c>
      <c r="AB247" s="31">
        <f t="shared" si="16"/>
        <v>0</v>
      </c>
      <c r="AC247" s="60">
        <f>VLOOKUP(K247,'5th Cycle APR Raw Data-Final'!$A$3:$P$1977,14,FALSE)</f>
        <v>705</v>
      </c>
      <c r="AD247" s="60">
        <f>IF(AN247&lt;1,SUMIFS('5th Cycle APR Raw Data-Final'!$O$3:$O$1977,'5th Cycle APR Raw Data-Final'!$A$3:$A$1977,'SB35 Determination Data'!$K247,'5th Cycle APR Raw Data-Final'!$T$3:$T$1977,"&gt;="&amp;'SB35 Determination Data'!$F247,'5th Cycle APR Raw Data-Final'!$T$3:$T$1977,"&lt;"&amp;E247),SUMIFS('5th Cycle APR Raw Data-Final'!$O$3:$O$1977,'5th Cycle APR Raw Data-Final'!$A$3:$A$1977,'SB35 Determination Data'!$K247,'5th Cycle APR Raw Data-Final'!$T$3:$T$1977,"&gt;="&amp;'SB35 Determination Data'!$F247,'5th Cycle APR Raw Data-Final'!$T$3:$T$1977,"&lt;="&amp;G247))</f>
        <v>4</v>
      </c>
      <c r="AE247" s="60">
        <f t="shared" si="17"/>
        <v>701</v>
      </c>
      <c r="AF247" s="31">
        <f t="shared" si="18"/>
        <v>5.6737588652482273E-3</v>
      </c>
      <c r="AG247" s="60">
        <f>VLOOKUP(K247,'5th Cycle APR Raw Data-Final'!$A$3:$P$1977,16,FALSE)</f>
        <v>1464</v>
      </c>
      <c r="AH247" s="60">
        <f>IF(AN247&lt;1,SUMIFS('5th Cycle APR Raw Data-Final'!$Q$3:$Q$1977,'5th Cycle APR Raw Data-Final'!$A$3:$A$1977,'SB35 Determination Data'!$K247,'5th Cycle APR Raw Data-Final'!$T$3:$T$1977,"&gt;="&amp;'SB35 Determination Data'!$F247,'5th Cycle APR Raw Data-Final'!$T$3:$T$1977,"&lt;"&amp;E247),SUMIFS('5th Cycle APR Raw Data-Final'!$Q$3:$Q$1977,'5th Cycle APR Raw Data-Final'!$A$3:$A$1977,'SB35 Determination Data'!$K247,'5th Cycle APR Raw Data-Final'!$T$3:$T$1977,"&gt;="&amp;'SB35 Determination Data'!$F247,'5th Cycle APR Raw Data-Final'!$T$3:$T$1977,"&lt;="&amp;G247))</f>
        <v>1206</v>
      </c>
      <c r="AI247" s="60">
        <f t="shared" si="19"/>
        <v>258</v>
      </c>
      <c r="AJ247" s="31">
        <f t="shared" si="20"/>
        <v>0.82377049180327866</v>
      </c>
      <c r="AK247" s="60">
        <f>VLOOKUP(K247,'5th Cycle APR Raw Data-Final'!$A$3:$R$1977,18,FALSE)</f>
        <v>3790</v>
      </c>
      <c r="AL247" s="60">
        <f>IF(AN247&lt;1,SUMIFS('5th Cycle APR Raw Data-Final'!$S$3:$S$1977,'5th Cycle APR Raw Data-Final'!$A$3:$A$1977,'SB35 Determination Data'!$K247,'5th Cycle APR Raw Data-Final'!$T$3:$T$1977,"&gt;="&amp;'SB35 Determination Data'!$F247,'5th Cycle APR Raw Data-Final'!$T$3:$T$1977,"&lt;"&amp;E247),SUMIFS('5th Cycle APR Raw Data-Final'!$S$3:$S$1977,'5th Cycle APR Raw Data-Final'!$A$3:$A$1977,'SB35 Determination Data'!$K247,'5th Cycle APR Raw Data-Final'!$T$3:$T$1977,"&gt;="&amp;'SB35 Determination Data'!$F247,'5th Cycle APR Raw Data-Final'!$T$3:$T$1977,"&lt;="&amp;G247))</f>
        <v>1210</v>
      </c>
      <c r="AM247" s="60">
        <f t="shared" si="21"/>
        <v>2580</v>
      </c>
      <c r="AN247" s="62">
        <f t="shared" si="22"/>
        <v>0.5</v>
      </c>
      <c r="AO247" s="9" t="str">
        <f t="shared" si="23"/>
        <v>YES</v>
      </c>
      <c r="AP247" s="9" t="str">
        <f t="shared" si="24"/>
        <v>NO</v>
      </c>
      <c r="AQ247" s="9" t="str">
        <f t="shared" si="25"/>
        <v>NO</v>
      </c>
      <c r="AR247" s="48" t="str">
        <f>VLOOKUP(K247,'2018Submitted'!$A$2:$C$540,3,FALSE)</f>
        <v>No 2018 Annual Progress Report</v>
      </c>
      <c r="AS247" s="9" t="str">
        <f t="shared" si="26"/>
        <v>NO</v>
      </c>
      <c r="AT247" s="9" t="str">
        <f t="shared" si="27"/>
        <v>YES</v>
      </c>
    </row>
    <row r="248" spans="1:46" ht="12.75" customHeight="1" x14ac:dyDescent="0.15">
      <c r="A248" s="9" t="s">
        <v>564</v>
      </c>
      <c r="B248" s="9" t="str">
        <f t="shared" si="0"/>
        <v>LINDSAY</v>
      </c>
      <c r="C248" s="31">
        <f t="shared" si="1"/>
        <v>0.375</v>
      </c>
      <c r="D248" s="45">
        <f t="shared" si="2"/>
        <v>8</v>
      </c>
      <c r="E248" s="46">
        <f t="shared" si="3"/>
        <v>2020</v>
      </c>
      <c r="F248" s="46">
        <f t="shared" si="4"/>
        <v>2016</v>
      </c>
      <c r="G248" s="46" t="str">
        <f t="shared" si="5"/>
        <v>2023</v>
      </c>
      <c r="H248" s="9" t="str">
        <f t="shared" si="6"/>
        <v>12/31/2015</v>
      </c>
      <c r="I248" s="9" t="str">
        <f t="shared" si="7"/>
        <v>12/31/2023</v>
      </c>
      <c r="J248" s="9" t="s">
        <v>128</v>
      </c>
      <c r="K248" s="49" t="s">
        <v>601</v>
      </c>
      <c r="L248" s="60">
        <f>VLOOKUP(K248,'5th Cycle APR Raw Data-Final'!$A$3:$P$1977,6,FALSE)</f>
        <v>80</v>
      </c>
      <c r="M248" s="60">
        <f>IF(AN248&lt;1,SUMIFS('5th Cycle APR Raw Data-Final'!G$3:G$1977,'5th Cycle APR Raw Data-Final'!$A$3:$A$1977,'SB35 Determination Data'!$K248,'5th Cycle APR Raw Data-Final'!$T$3:$T$1977,"&gt;="&amp;'SB35 Determination Data'!$F248,'5th Cycle APR Raw Data-Final'!$T$3:$T$1977,"&lt;"&amp;E248),SUMIFS('5th Cycle APR Raw Data-Final'!G$3:G$1977,'5th Cycle APR Raw Data-Final'!$A$3:$A$1977,'SB35 Determination Data'!$K248,'5th Cycle APR Raw Data-Final'!$T$3:$T$1977,"&gt;="&amp;'SB35 Determination Data'!$F248,'5th Cycle APR Raw Data-Final'!$T$3:$T$1977,"&lt;="&amp;G248))</f>
        <v>40</v>
      </c>
      <c r="N248" s="60">
        <f>IF(AN248&lt;1,SUMIFS('5th Cycle APR Raw Data-Final'!H$3:H$1977,'5th Cycle APR Raw Data-Final'!$A$3:$A$1977,'SB35 Determination Data'!$K248,'5th Cycle APR Raw Data-Final'!$T$3:$T$1977,"&gt;="&amp;'SB35 Determination Data'!$F248,'5th Cycle APR Raw Data-Final'!$T$3:$T$1977,"&lt;"&amp;E248),SUMIFS('5th Cycle APR Raw Data-Final'!H$3:H$1977,'5th Cycle APR Raw Data-Final'!$A$3:$A$1977,'SB35 Determination Data'!$K248,'5th Cycle APR Raw Data-Final'!$T$3:$T$1977,"&gt;="&amp;'SB35 Determination Data'!$F248,'5th Cycle APR Raw Data-Final'!$T$3:$T$1977,"&lt;="&amp;G248))</f>
        <v>39</v>
      </c>
      <c r="O248" s="60">
        <f>IF(AN248&lt;1,SUMIFS('5th Cycle APR Raw Data-Final'!I$3:I$1977,'5th Cycle APR Raw Data-Final'!$A$3:$A$1977,'SB35 Determination Data'!$K248,'5th Cycle APR Raw Data-Final'!$T$3:$T$1977,"&gt;="&amp;'SB35 Determination Data'!$F248,'5th Cycle APR Raw Data-Final'!$T$3:$T$1977,"&lt;"&amp;E248),SUMIFS('5th Cycle APR Raw Data-Final'!I$3:I$1977,'5th Cycle APR Raw Data-Final'!$A$3:$A$1977,'SB35 Determination Data'!$K248,'5th Cycle APR Raw Data-Final'!$T$3:$T$1977,"&gt;="&amp;'SB35 Determination Data'!$F248,'5th Cycle APR Raw Data-Final'!$T$3:$T$1977,"&lt;="&amp;G248))</f>
        <v>1</v>
      </c>
      <c r="P248" s="60">
        <f t="shared" si="8"/>
        <v>40</v>
      </c>
      <c r="Q248" s="31">
        <f t="shared" si="9"/>
        <v>0.5</v>
      </c>
      <c r="R248" s="61">
        <f t="shared" si="10"/>
        <v>30</v>
      </c>
      <c r="S248" s="61">
        <f t="shared" si="11"/>
        <v>10</v>
      </c>
      <c r="T248" s="60">
        <f>VLOOKUP(K248,'5th Cycle APR Raw Data-Final'!$A$3:$P$1977,10,FALSE)</f>
        <v>80</v>
      </c>
      <c r="U248" s="60">
        <f>IF(AN248&lt;1,SUMIFS('5th Cycle APR Raw Data-Final'!K$3:K$1977,'5th Cycle APR Raw Data-Final'!$A$3:$A$1977,'SB35 Determination Data'!$K248,'5th Cycle APR Raw Data-Final'!$T$3:$T$1977,"&gt;="&amp;'SB35 Determination Data'!$F248,'5th Cycle APR Raw Data-Final'!$T$3:$T$1977,"&lt;"&amp;E248),SUMIFS('5th Cycle APR Raw Data-Final'!K$3:K$1977,'5th Cycle APR Raw Data-Final'!$A$3:$A$1977,'SB35 Determination Data'!$K248,'5th Cycle APR Raw Data-Final'!$T$3:$T$1977,"&gt;="&amp;'SB35 Determination Data'!$F248,'5th Cycle APR Raw Data-Final'!$T$3:$T$1977,"&lt;="&amp;G248))</f>
        <v>68</v>
      </c>
      <c r="V248" s="60">
        <f>IF(AN248&lt;1,SUMIFS('5th Cycle APR Raw Data-Final'!L$3:L$1977,'5th Cycle APR Raw Data-Final'!$A$3:$A$1977,'SB35 Determination Data'!$K248,'5th Cycle APR Raw Data-Final'!$T$3:$T$1977,"&gt;="&amp;'SB35 Determination Data'!$F248,'5th Cycle APR Raw Data-Final'!$T$3:$T$1977,"&lt;"&amp;E248),SUMIFS('5th Cycle APR Raw Data-Final'!L$3:L$1977,'5th Cycle APR Raw Data-Final'!$A$3:$A$1977,'SB35 Determination Data'!$K248,'5th Cycle APR Raw Data-Final'!$T$3:$T$1977,"&gt;="&amp;'SB35 Determination Data'!$F248,'5th Cycle APR Raw Data-Final'!$T$3:$T$1977,"&lt;="&amp;G248))</f>
        <v>65</v>
      </c>
      <c r="W248" s="60">
        <f>IF(AN248&lt;1,SUMIFS('5th Cycle APR Raw Data-Final'!M$3:M$1977,'5th Cycle APR Raw Data-Final'!$A$3:$A$1977,'SB35 Determination Data'!$K248,'5th Cycle APR Raw Data-Final'!$T$3:$T$1977,"&gt;="&amp;'SB35 Determination Data'!$F248,'5th Cycle APR Raw Data-Final'!$T$3:$T$1977,"&lt;"&amp;E248),SUMIFS('5th Cycle APR Raw Data-Final'!M$3:M$1977,'5th Cycle APR Raw Data-Final'!$A$3:$A$1977,'SB35 Determination Data'!$K248,'5th Cycle APR Raw Data-Final'!$T$3:$T$1977,"&gt;="&amp;'SB35 Determination Data'!$F248,'5th Cycle APR Raw Data-Final'!$T$3:$T$1977,"&lt;="&amp;G248))</f>
        <v>3</v>
      </c>
      <c r="X248" s="60">
        <f t="shared" si="12"/>
        <v>12</v>
      </c>
      <c r="Y248" s="60">
        <f t="shared" si="13"/>
        <v>78</v>
      </c>
      <c r="Z248" s="60">
        <f t="shared" si="14"/>
        <v>2</v>
      </c>
      <c r="AA248" s="31">
        <f t="shared" si="15"/>
        <v>0.85</v>
      </c>
      <c r="AB248" s="31">
        <f t="shared" si="16"/>
        <v>0.97499999999999998</v>
      </c>
      <c r="AC248" s="60">
        <f>VLOOKUP(K248,'5th Cycle APR Raw Data-Final'!$A$3:$P$1977,14,FALSE)</f>
        <v>82</v>
      </c>
      <c r="AD248" s="60">
        <f>IF(AN248&lt;1,SUMIFS('5th Cycle APR Raw Data-Final'!$O$3:$O$1977,'5th Cycle APR Raw Data-Final'!$A$3:$A$1977,'SB35 Determination Data'!$K248,'5th Cycle APR Raw Data-Final'!$T$3:$T$1977,"&gt;="&amp;'SB35 Determination Data'!$F248,'5th Cycle APR Raw Data-Final'!$T$3:$T$1977,"&lt;"&amp;E248),SUMIFS('5th Cycle APR Raw Data-Final'!$O$3:$O$1977,'5th Cycle APR Raw Data-Final'!$A$3:$A$1977,'SB35 Determination Data'!$K248,'5th Cycle APR Raw Data-Final'!$T$3:$T$1977,"&gt;="&amp;'SB35 Determination Data'!$F248,'5th Cycle APR Raw Data-Final'!$T$3:$T$1977,"&lt;="&amp;G248))</f>
        <v>47</v>
      </c>
      <c r="AE248" s="60">
        <f t="shared" si="17"/>
        <v>35</v>
      </c>
      <c r="AF248" s="31">
        <f t="shared" si="18"/>
        <v>0.57317073170731703</v>
      </c>
      <c r="AG248" s="60">
        <f>VLOOKUP(K248,'5th Cycle APR Raw Data-Final'!$A$3:$P$1977,16,FALSE)</f>
        <v>348</v>
      </c>
      <c r="AH248" s="60">
        <f>IF(AN248&lt;1,SUMIFS('5th Cycle APR Raw Data-Final'!$Q$3:$Q$1977,'5th Cycle APR Raw Data-Final'!$A$3:$A$1977,'SB35 Determination Data'!$K248,'5th Cycle APR Raw Data-Final'!$T$3:$T$1977,"&gt;="&amp;'SB35 Determination Data'!$F248,'5th Cycle APR Raw Data-Final'!$T$3:$T$1977,"&lt;"&amp;E248),SUMIFS('5th Cycle APR Raw Data-Final'!$Q$3:$Q$1977,'5th Cycle APR Raw Data-Final'!$A$3:$A$1977,'SB35 Determination Data'!$K248,'5th Cycle APR Raw Data-Final'!$T$3:$T$1977,"&gt;="&amp;'SB35 Determination Data'!$F248,'5th Cycle APR Raw Data-Final'!$T$3:$T$1977,"&lt;="&amp;G248))</f>
        <v>10</v>
      </c>
      <c r="AI248" s="60">
        <f t="shared" si="19"/>
        <v>338</v>
      </c>
      <c r="AJ248" s="31">
        <f t="shared" si="20"/>
        <v>2.8735632183908046E-2</v>
      </c>
      <c r="AK248" s="60">
        <f>VLOOKUP(K248,'5th Cycle APR Raw Data-Final'!$A$3:$R$1977,18,FALSE)</f>
        <v>590</v>
      </c>
      <c r="AL248" s="60">
        <f>IF(AN248&lt;1,SUMIFS('5th Cycle APR Raw Data-Final'!$S$3:$S$1977,'5th Cycle APR Raw Data-Final'!$A$3:$A$1977,'SB35 Determination Data'!$K248,'5th Cycle APR Raw Data-Final'!$T$3:$T$1977,"&gt;="&amp;'SB35 Determination Data'!$F248,'5th Cycle APR Raw Data-Final'!$T$3:$T$1977,"&lt;"&amp;E248),SUMIFS('5th Cycle APR Raw Data-Final'!$S$3:$S$1977,'5th Cycle APR Raw Data-Final'!$A$3:$A$1977,'SB35 Determination Data'!$K248,'5th Cycle APR Raw Data-Final'!$T$3:$T$1977,"&gt;="&amp;'SB35 Determination Data'!$F248,'5th Cycle APR Raw Data-Final'!$T$3:$T$1977,"&lt;="&amp;G248))</f>
        <v>165</v>
      </c>
      <c r="AM248" s="60">
        <f t="shared" si="21"/>
        <v>425</v>
      </c>
      <c r="AN248" s="62">
        <f t="shared" si="22"/>
        <v>0.375</v>
      </c>
      <c r="AO248" s="9" t="str">
        <f t="shared" si="23"/>
        <v>YES</v>
      </c>
      <c r="AP248" s="9" t="str">
        <f t="shared" si="24"/>
        <v>NO</v>
      </c>
      <c r="AQ248" s="9" t="str">
        <f t="shared" si="25"/>
        <v>NO</v>
      </c>
      <c r="AR248" s="48" t="str">
        <f>VLOOKUP(K248,'2018Submitted'!$A$2:$C$540,3,FALSE)</f>
        <v>Successful</v>
      </c>
      <c r="AS248" s="9" t="str">
        <f t="shared" si="26"/>
        <v>NO</v>
      </c>
      <c r="AT248" s="9" t="str">
        <f t="shared" si="27"/>
        <v>NO</v>
      </c>
    </row>
    <row r="249" spans="1:46" ht="12.75" customHeight="1" x14ac:dyDescent="0.15">
      <c r="A249" s="9" t="s">
        <v>594</v>
      </c>
      <c r="B249" s="9" t="str">
        <f t="shared" si="0"/>
        <v>LIVE OAK</v>
      </c>
      <c r="C249" s="31">
        <f t="shared" si="1"/>
        <v>0.625</v>
      </c>
      <c r="D249" s="45">
        <f t="shared" si="2"/>
        <v>8</v>
      </c>
      <c r="E249" s="46">
        <f t="shared" si="3"/>
        <v>2018</v>
      </c>
      <c r="F249" s="46">
        <f t="shared" si="4"/>
        <v>2014</v>
      </c>
      <c r="G249" s="46" t="str">
        <f t="shared" si="5"/>
        <v>2021</v>
      </c>
      <c r="H249" s="9" t="str">
        <f t="shared" si="6"/>
        <v>10/31/2013</v>
      </c>
      <c r="I249" s="9" t="str">
        <f t="shared" si="7"/>
        <v>10/31/2021</v>
      </c>
      <c r="J249" s="9" t="s">
        <v>123</v>
      </c>
      <c r="K249" s="49" t="s">
        <v>595</v>
      </c>
      <c r="L249" s="60">
        <f>VLOOKUP(K249,'5th Cycle APR Raw Data-Final'!$A$3:$P$1977,6,FALSE)</f>
        <v>104</v>
      </c>
      <c r="M249" s="60">
        <f>IF(AN249&lt;1,SUMIFS('5th Cycle APR Raw Data-Final'!G$3:G$1977,'5th Cycle APR Raw Data-Final'!$A$3:$A$1977,'SB35 Determination Data'!$K249,'5th Cycle APR Raw Data-Final'!$T$3:$T$1977,"&gt;="&amp;'SB35 Determination Data'!$F249,'5th Cycle APR Raw Data-Final'!$T$3:$T$1977,"&lt;"&amp;E249),SUMIFS('5th Cycle APR Raw Data-Final'!G$3:G$1977,'5th Cycle APR Raw Data-Final'!$A$3:$A$1977,'SB35 Determination Data'!$K249,'5th Cycle APR Raw Data-Final'!$T$3:$T$1977,"&gt;="&amp;'SB35 Determination Data'!$F249,'5th Cycle APR Raw Data-Final'!$T$3:$T$1977,"&lt;="&amp;G249))</f>
        <v>46</v>
      </c>
      <c r="N249" s="60">
        <f>IF(AN249&lt;1,SUMIFS('5th Cycle APR Raw Data-Final'!H$3:H$1977,'5th Cycle APR Raw Data-Final'!$A$3:$A$1977,'SB35 Determination Data'!$K249,'5th Cycle APR Raw Data-Final'!$T$3:$T$1977,"&gt;="&amp;'SB35 Determination Data'!$F249,'5th Cycle APR Raw Data-Final'!$T$3:$T$1977,"&lt;"&amp;E249),SUMIFS('5th Cycle APR Raw Data-Final'!H$3:H$1977,'5th Cycle APR Raw Data-Final'!$A$3:$A$1977,'SB35 Determination Data'!$K249,'5th Cycle APR Raw Data-Final'!$T$3:$T$1977,"&gt;="&amp;'SB35 Determination Data'!$F249,'5th Cycle APR Raw Data-Final'!$T$3:$T$1977,"&lt;="&amp;G249))</f>
        <v>46</v>
      </c>
      <c r="O249" s="60">
        <f>IF(AN249&lt;1,SUMIFS('5th Cycle APR Raw Data-Final'!I$3:I$1977,'5th Cycle APR Raw Data-Final'!$A$3:$A$1977,'SB35 Determination Data'!$K249,'5th Cycle APR Raw Data-Final'!$T$3:$T$1977,"&gt;="&amp;'SB35 Determination Data'!$F249,'5th Cycle APR Raw Data-Final'!$T$3:$T$1977,"&lt;"&amp;E249),SUMIFS('5th Cycle APR Raw Data-Final'!I$3:I$1977,'5th Cycle APR Raw Data-Final'!$A$3:$A$1977,'SB35 Determination Data'!$K249,'5th Cycle APR Raw Data-Final'!$T$3:$T$1977,"&gt;="&amp;'SB35 Determination Data'!$F249,'5th Cycle APR Raw Data-Final'!$T$3:$T$1977,"&lt;="&amp;G249))</f>
        <v>0</v>
      </c>
      <c r="P249" s="60">
        <f t="shared" si="8"/>
        <v>58</v>
      </c>
      <c r="Q249" s="31">
        <f t="shared" si="9"/>
        <v>0.44230769230769229</v>
      </c>
      <c r="R249" s="61">
        <f t="shared" si="10"/>
        <v>52</v>
      </c>
      <c r="S249" s="61">
        <f t="shared" si="11"/>
        <v>0</v>
      </c>
      <c r="T249" s="60">
        <f>VLOOKUP(K249,'5th Cycle APR Raw Data-Final'!$A$3:$P$1977,10,FALSE)</f>
        <v>72</v>
      </c>
      <c r="U249" s="60">
        <f>IF(AN249&lt;1,SUMIFS('5th Cycle APR Raw Data-Final'!K$3:K$1977,'5th Cycle APR Raw Data-Final'!$A$3:$A$1977,'SB35 Determination Data'!$K249,'5th Cycle APR Raw Data-Final'!$T$3:$T$1977,"&gt;="&amp;'SB35 Determination Data'!$F249,'5th Cycle APR Raw Data-Final'!$T$3:$T$1977,"&lt;"&amp;E249),SUMIFS('5th Cycle APR Raw Data-Final'!K$3:K$1977,'5th Cycle APR Raw Data-Final'!$A$3:$A$1977,'SB35 Determination Data'!$K249,'5th Cycle APR Raw Data-Final'!$T$3:$T$1977,"&gt;="&amp;'SB35 Determination Data'!$F249,'5th Cycle APR Raw Data-Final'!$T$3:$T$1977,"&lt;="&amp;G249))</f>
        <v>37</v>
      </c>
      <c r="V249" s="60">
        <f>IF(AN249&lt;1,SUMIFS('5th Cycle APR Raw Data-Final'!L$3:L$1977,'5th Cycle APR Raw Data-Final'!$A$3:$A$1977,'SB35 Determination Data'!$K249,'5th Cycle APR Raw Data-Final'!$T$3:$T$1977,"&gt;="&amp;'SB35 Determination Data'!$F249,'5th Cycle APR Raw Data-Final'!$T$3:$T$1977,"&lt;"&amp;E249),SUMIFS('5th Cycle APR Raw Data-Final'!L$3:L$1977,'5th Cycle APR Raw Data-Final'!$A$3:$A$1977,'SB35 Determination Data'!$K249,'5th Cycle APR Raw Data-Final'!$T$3:$T$1977,"&gt;="&amp;'SB35 Determination Data'!$F249,'5th Cycle APR Raw Data-Final'!$T$3:$T$1977,"&lt;="&amp;G249))</f>
        <v>37</v>
      </c>
      <c r="W249" s="60">
        <f>IF(AN249&lt;1,SUMIFS('5th Cycle APR Raw Data-Final'!M$3:M$1977,'5th Cycle APR Raw Data-Final'!$A$3:$A$1977,'SB35 Determination Data'!$K249,'5th Cycle APR Raw Data-Final'!$T$3:$T$1977,"&gt;="&amp;'SB35 Determination Data'!$F249,'5th Cycle APR Raw Data-Final'!$T$3:$T$1977,"&lt;"&amp;E249),SUMIFS('5th Cycle APR Raw Data-Final'!M$3:M$1977,'5th Cycle APR Raw Data-Final'!$A$3:$A$1977,'SB35 Determination Data'!$K249,'5th Cycle APR Raw Data-Final'!$T$3:$T$1977,"&gt;="&amp;'SB35 Determination Data'!$F249,'5th Cycle APR Raw Data-Final'!$T$3:$T$1977,"&lt;="&amp;G249))</f>
        <v>0</v>
      </c>
      <c r="X249" s="60">
        <f t="shared" si="12"/>
        <v>35</v>
      </c>
      <c r="Y249" s="60">
        <f t="shared" si="13"/>
        <v>37</v>
      </c>
      <c r="Z249" s="60">
        <f t="shared" si="14"/>
        <v>35</v>
      </c>
      <c r="AA249" s="31">
        <f t="shared" si="15"/>
        <v>0.51388888888888884</v>
      </c>
      <c r="AB249" s="31">
        <f t="shared" si="16"/>
        <v>0.51388888888888884</v>
      </c>
      <c r="AC249" s="60">
        <f>VLOOKUP(K249,'5th Cycle APR Raw Data-Final'!$A$3:$P$1977,14,FALSE)</f>
        <v>83</v>
      </c>
      <c r="AD249" s="60">
        <f>IF(AN249&lt;1,SUMIFS('5th Cycle APR Raw Data-Final'!$O$3:$O$1977,'5th Cycle APR Raw Data-Final'!$A$3:$A$1977,'SB35 Determination Data'!$K249,'5th Cycle APR Raw Data-Final'!$T$3:$T$1977,"&gt;="&amp;'SB35 Determination Data'!$F249,'5th Cycle APR Raw Data-Final'!$T$3:$T$1977,"&lt;"&amp;E249),SUMIFS('5th Cycle APR Raw Data-Final'!$O$3:$O$1977,'5th Cycle APR Raw Data-Final'!$A$3:$A$1977,'SB35 Determination Data'!$K249,'5th Cycle APR Raw Data-Final'!$T$3:$T$1977,"&gt;="&amp;'SB35 Determination Data'!$F249,'5th Cycle APR Raw Data-Final'!$T$3:$T$1977,"&lt;="&amp;G249))</f>
        <v>3</v>
      </c>
      <c r="AE249" s="60">
        <f t="shared" si="17"/>
        <v>80</v>
      </c>
      <c r="AF249" s="31">
        <f t="shared" si="18"/>
        <v>3.614457831325301E-2</v>
      </c>
      <c r="AG249" s="60">
        <f>VLOOKUP(K249,'5th Cycle APR Raw Data-Final'!$A$3:$P$1977,16,FALSE)</f>
        <v>190</v>
      </c>
      <c r="AH249" s="60">
        <f>IF(AN249&lt;1,SUMIFS('5th Cycle APR Raw Data-Final'!$Q$3:$Q$1977,'5th Cycle APR Raw Data-Final'!$A$3:$A$1977,'SB35 Determination Data'!$K249,'5th Cycle APR Raw Data-Final'!$T$3:$T$1977,"&gt;="&amp;'SB35 Determination Data'!$F249,'5th Cycle APR Raw Data-Final'!$T$3:$T$1977,"&lt;"&amp;E249),SUMIFS('5th Cycle APR Raw Data-Final'!$Q$3:$Q$1977,'5th Cycle APR Raw Data-Final'!$A$3:$A$1977,'SB35 Determination Data'!$K249,'5th Cycle APR Raw Data-Final'!$T$3:$T$1977,"&gt;="&amp;'SB35 Determination Data'!$F249,'5th Cycle APR Raw Data-Final'!$T$3:$T$1977,"&lt;="&amp;G249))</f>
        <v>5</v>
      </c>
      <c r="AI249" s="60">
        <f t="shared" si="19"/>
        <v>185</v>
      </c>
      <c r="AJ249" s="31">
        <f t="shared" si="20"/>
        <v>2.6315789473684209E-2</v>
      </c>
      <c r="AK249" s="60">
        <f>VLOOKUP(K249,'5th Cycle APR Raw Data-Final'!$A$3:$R$1977,18,FALSE)</f>
        <v>449</v>
      </c>
      <c r="AL249" s="60">
        <f>IF(AN249&lt;1,SUMIFS('5th Cycle APR Raw Data-Final'!$S$3:$S$1977,'5th Cycle APR Raw Data-Final'!$A$3:$A$1977,'SB35 Determination Data'!$K249,'5th Cycle APR Raw Data-Final'!$T$3:$T$1977,"&gt;="&amp;'SB35 Determination Data'!$F249,'5th Cycle APR Raw Data-Final'!$T$3:$T$1977,"&lt;"&amp;E249),SUMIFS('5th Cycle APR Raw Data-Final'!$S$3:$S$1977,'5th Cycle APR Raw Data-Final'!$A$3:$A$1977,'SB35 Determination Data'!$K249,'5th Cycle APR Raw Data-Final'!$T$3:$T$1977,"&gt;="&amp;'SB35 Determination Data'!$F249,'5th Cycle APR Raw Data-Final'!$T$3:$T$1977,"&lt;="&amp;G249))</f>
        <v>91</v>
      </c>
      <c r="AM249" s="60">
        <f t="shared" si="21"/>
        <v>358</v>
      </c>
      <c r="AN249" s="62">
        <f t="shared" si="22"/>
        <v>0.5</v>
      </c>
      <c r="AO249" s="9" t="str">
        <f t="shared" si="23"/>
        <v>YES</v>
      </c>
      <c r="AP249" s="9" t="str">
        <f t="shared" si="24"/>
        <v>NO</v>
      </c>
      <c r="AQ249" s="9" t="str">
        <f t="shared" si="25"/>
        <v>NO</v>
      </c>
      <c r="AR249" s="48" t="str">
        <f>VLOOKUP(K249,'2018Submitted'!$A$2:$C$540,3,FALSE)</f>
        <v>Successful</v>
      </c>
      <c r="AS249" s="9" t="str">
        <f t="shared" si="26"/>
        <v>NO</v>
      </c>
      <c r="AT249" s="9" t="str">
        <f t="shared" si="27"/>
        <v>NO</v>
      </c>
    </row>
    <row r="250" spans="1:46" ht="12.75" customHeight="1" x14ac:dyDescent="0.15">
      <c r="A250" s="9" t="s">
        <v>66</v>
      </c>
      <c r="B250" s="9" t="str">
        <f t="shared" si="0"/>
        <v>LIVERMORE</v>
      </c>
      <c r="C250" s="31">
        <f t="shared" si="1"/>
        <v>0.5</v>
      </c>
      <c r="D250" s="45">
        <f t="shared" si="2"/>
        <v>8</v>
      </c>
      <c r="E250" s="46">
        <f t="shared" si="3"/>
        <v>2019</v>
      </c>
      <c r="F250" s="46">
        <f t="shared" si="4"/>
        <v>2015</v>
      </c>
      <c r="G250" s="46">
        <f t="shared" si="5"/>
        <v>2022</v>
      </c>
      <c r="H250" s="9" t="str">
        <f t="shared" si="6"/>
        <v>01/31/2015</v>
      </c>
      <c r="I250" s="9" t="str">
        <f t="shared" si="7"/>
        <v>01/31/2023</v>
      </c>
      <c r="J250" s="9" t="s">
        <v>67</v>
      </c>
      <c r="K250" s="49" t="s">
        <v>75</v>
      </c>
      <c r="L250" s="60">
        <f>VLOOKUP(K250,'5th Cycle APR Raw Data-Final'!$A$3:$P$1977,6,FALSE)</f>
        <v>839</v>
      </c>
      <c r="M250" s="60">
        <f>IF(AN250&lt;1,SUMIFS('5th Cycle APR Raw Data-Final'!G$3:G$1977,'5th Cycle APR Raw Data-Final'!$A$3:$A$1977,'SB35 Determination Data'!$K250,'5th Cycle APR Raw Data-Final'!$T$3:$T$1977,"&gt;="&amp;'SB35 Determination Data'!$F250,'5th Cycle APR Raw Data-Final'!$T$3:$T$1977,"&lt;"&amp;E250),SUMIFS('5th Cycle APR Raw Data-Final'!G$3:G$1977,'5th Cycle APR Raw Data-Final'!$A$3:$A$1977,'SB35 Determination Data'!$K250,'5th Cycle APR Raw Data-Final'!$T$3:$T$1977,"&gt;="&amp;'SB35 Determination Data'!$F250,'5th Cycle APR Raw Data-Final'!$T$3:$T$1977,"&lt;="&amp;G250))</f>
        <v>86</v>
      </c>
      <c r="N250" s="60">
        <f>IF(AN250&lt;1,SUMIFS('5th Cycle APR Raw Data-Final'!H$3:H$1977,'5th Cycle APR Raw Data-Final'!$A$3:$A$1977,'SB35 Determination Data'!$K250,'5th Cycle APR Raw Data-Final'!$T$3:$T$1977,"&gt;="&amp;'SB35 Determination Data'!$F250,'5th Cycle APR Raw Data-Final'!$T$3:$T$1977,"&lt;"&amp;E250),SUMIFS('5th Cycle APR Raw Data-Final'!H$3:H$1977,'5th Cycle APR Raw Data-Final'!$A$3:$A$1977,'SB35 Determination Data'!$K250,'5th Cycle APR Raw Data-Final'!$T$3:$T$1977,"&gt;="&amp;'SB35 Determination Data'!$F250,'5th Cycle APR Raw Data-Final'!$T$3:$T$1977,"&lt;="&amp;G250))</f>
        <v>86</v>
      </c>
      <c r="O250" s="60">
        <f>IF(AN250&lt;1,SUMIFS('5th Cycle APR Raw Data-Final'!I$3:I$1977,'5th Cycle APR Raw Data-Final'!$A$3:$A$1977,'SB35 Determination Data'!$K250,'5th Cycle APR Raw Data-Final'!$T$3:$T$1977,"&gt;="&amp;'SB35 Determination Data'!$F250,'5th Cycle APR Raw Data-Final'!$T$3:$T$1977,"&lt;"&amp;E250),SUMIFS('5th Cycle APR Raw Data-Final'!I$3:I$1977,'5th Cycle APR Raw Data-Final'!$A$3:$A$1977,'SB35 Determination Data'!$K250,'5th Cycle APR Raw Data-Final'!$T$3:$T$1977,"&gt;="&amp;'SB35 Determination Data'!$F250,'5th Cycle APR Raw Data-Final'!$T$3:$T$1977,"&lt;="&amp;G250))</f>
        <v>0</v>
      </c>
      <c r="P250" s="60">
        <f t="shared" si="8"/>
        <v>753</v>
      </c>
      <c r="Q250" s="31">
        <f t="shared" si="9"/>
        <v>0.10250297973778308</v>
      </c>
      <c r="R250" s="61">
        <f t="shared" si="10"/>
        <v>420</v>
      </c>
      <c r="S250" s="61">
        <f t="shared" si="11"/>
        <v>0</v>
      </c>
      <c r="T250" s="60">
        <f>VLOOKUP(K250,'5th Cycle APR Raw Data-Final'!$A$3:$P$1977,10,FALSE)</f>
        <v>474</v>
      </c>
      <c r="U250" s="60">
        <f>IF(AN250&lt;1,SUMIFS('5th Cycle APR Raw Data-Final'!K$3:K$1977,'5th Cycle APR Raw Data-Final'!$A$3:$A$1977,'SB35 Determination Data'!$K250,'5th Cycle APR Raw Data-Final'!$T$3:$T$1977,"&gt;="&amp;'SB35 Determination Data'!$F250,'5th Cycle APR Raw Data-Final'!$T$3:$T$1977,"&lt;"&amp;E250),SUMIFS('5th Cycle APR Raw Data-Final'!K$3:K$1977,'5th Cycle APR Raw Data-Final'!$A$3:$A$1977,'SB35 Determination Data'!$K250,'5th Cycle APR Raw Data-Final'!$T$3:$T$1977,"&gt;="&amp;'SB35 Determination Data'!$F250,'5th Cycle APR Raw Data-Final'!$T$3:$T$1977,"&lt;="&amp;G250))</f>
        <v>53</v>
      </c>
      <c r="V250" s="60">
        <f>IF(AN250&lt;1,SUMIFS('5th Cycle APR Raw Data-Final'!L$3:L$1977,'5th Cycle APR Raw Data-Final'!$A$3:$A$1977,'SB35 Determination Data'!$K250,'5th Cycle APR Raw Data-Final'!$T$3:$T$1977,"&gt;="&amp;'SB35 Determination Data'!$F250,'5th Cycle APR Raw Data-Final'!$T$3:$T$1977,"&lt;"&amp;E250),SUMIFS('5th Cycle APR Raw Data-Final'!L$3:L$1977,'5th Cycle APR Raw Data-Final'!$A$3:$A$1977,'SB35 Determination Data'!$K250,'5th Cycle APR Raw Data-Final'!$T$3:$T$1977,"&gt;="&amp;'SB35 Determination Data'!$F250,'5th Cycle APR Raw Data-Final'!$T$3:$T$1977,"&lt;="&amp;G250))</f>
        <v>41</v>
      </c>
      <c r="W250" s="60">
        <f>IF(AN250&lt;1,SUMIFS('5th Cycle APR Raw Data-Final'!M$3:M$1977,'5th Cycle APR Raw Data-Final'!$A$3:$A$1977,'SB35 Determination Data'!$K250,'5th Cycle APR Raw Data-Final'!$T$3:$T$1977,"&gt;="&amp;'SB35 Determination Data'!$F250,'5th Cycle APR Raw Data-Final'!$T$3:$T$1977,"&lt;"&amp;E250),SUMIFS('5th Cycle APR Raw Data-Final'!M$3:M$1977,'5th Cycle APR Raw Data-Final'!$A$3:$A$1977,'SB35 Determination Data'!$K250,'5th Cycle APR Raw Data-Final'!$T$3:$T$1977,"&gt;="&amp;'SB35 Determination Data'!$F250,'5th Cycle APR Raw Data-Final'!$T$3:$T$1977,"&lt;="&amp;G250))</f>
        <v>12</v>
      </c>
      <c r="X250" s="60">
        <f t="shared" si="12"/>
        <v>421</v>
      </c>
      <c r="Y250" s="60">
        <f t="shared" si="13"/>
        <v>53</v>
      </c>
      <c r="Z250" s="60">
        <f t="shared" si="14"/>
        <v>421</v>
      </c>
      <c r="AA250" s="31">
        <f t="shared" si="15"/>
        <v>0.11181434599156118</v>
      </c>
      <c r="AB250" s="31">
        <f t="shared" si="16"/>
        <v>0.11181434599156118</v>
      </c>
      <c r="AC250" s="60">
        <f>VLOOKUP(K250,'5th Cycle APR Raw Data-Final'!$A$3:$P$1977,14,FALSE)</f>
        <v>496</v>
      </c>
      <c r="AD250" s="60">
        <f>IF(AN250&lt;1,SUMIFS('5th Cycle APR Raw Data-Final'!$O$3:$O$1977,'5th Cycle APR Raw Data-Final'!$A$3:$A$1977,'SB35 Determination Data'!$K250,'5th Cycle APR Raw Data-Final'!$T$3:$T$1977,"&gt;="&amp;'SB35 Determination Data'!$F250,'5th Cycle APR Raw Data-Final'!$T$3:$T$1977,"&lt;"&amp;E250),SUMIFS('5th Cycle APR Raw Data-Final'!$O$3:$O$1977,'5th Cycle APR Raw Data-Final'!$A$3:$A$1977,'SB35 Determination Data'!$K250,'5th Cycle APR Raw Data-Final'!$T$3:$T$1977,"&gt;="&amp;'SB35 Determination Data'!$F250,'5th Cycle APR Raw Data-Final'!$T$3:$T$1977,"&lt;="&amp;G250))</f>
        <v>465</v>
      </c>
      <c r="AE250" s="60">
        <f t="shared" si="17"/>
        <v>31</v>
      </c>
      <c r="AF250" s="31">
        <f t="shared" si="18"/>
        <v>0.9375</v>
      </c>
      <c r="AG250" s="60">
        <f>VLOOKUP(K250,'5th Cycle APR Raw Data-Final'!$A$3:$P$1977,16,FALSE)</f>
        <v>920</v>
      </c>
      <c r="AH250" s="60">
        <f>IF(AN250&lt;1,SUMIFS('5th Cycle APR Raw Data-Final'!$Q$3:$Q$1977,'5th Cycle APR Raw Data-Final'!$A$3:$A$1977,'SB35 Determination Data'!$K250,'5th Cycle APR Raw Data-Final'!$T$3:$T$1977,"&gt;="&amp;'SB35 Determination Data'!$F250,'5th Cycle APR Raw Data-Final'!$T$3:$T$1977,"&lt;"&amp;E250),SUMIFS('5th Cycle APR Raw Data-Final'!$Q$3:$Q$1977,'5th Cycle APR Raw Data-Final'!$A$3:$A$1977,'SB35 Determination Data'!$K250,'5th Cycle APR Raw Data-Final'!$T$3:$T$1977,"&gt;="&amp;'SB35 Determination Data'!$F250,'5th Cycle APR Raw Data-Final'!$T$3:$T$1977,"&lt;="&amp;G250))</f>
        <v>1061</v>
      </c>
      <c r="AI250" s="60">
        <f t="shared" si="19"/>
        <v>0</v>
      </c>
      <c r="AJ250" s="31">
        <f t="shared" si="20"/>
        <v>1.1532608695652173</v>
      </c>
      <c r="AK250" s="60">
        <f>VLOOKUP(K250,'5th Cycle APR Raw Data-Final'!$A$3:$R$1977,18,FALSE)</f>
        <v>2729</v>
      </c>
      <c r="AL250" s="60">
        <f>IF(AN250&lt;1,SUMIFS('5th Cycle APR Raw Data-Final'!$S$3:$S$1977,'5th Cycle APR Raw Data-Final'!$A$3:$A$1977,'SB35 Determination Data'!$K250,'5th Cycle APR Raw Data-Final'!$T$3:$T$1977,"&gt;="&amp;'SB35 Determination Data'!$F250,'5th Cycle APR Raw Data-Final'!$T$3:$T$1977,"&lt;"&amp;E250),SUMIFS('5th Cycle APR Raw Data-Final'!$S$3:$S$1977,'5th Cycle APR Raw Data-Final'!$A$3:$A$1977,'SB35 Determination Data'!$K250,'5th Cycle APR Raw Data-Final'!$T$3:$T$1977,"&gt;="&amp;'SB35 Determination Data'!$F250,'5th Cycle APR Raw Data-Final'!$T$3:$T$1977,"&lt;="&amp;G250))</f>
        <v>1665</v>
      </c>
      <c r="AM250" s="60">
        <f t="shared" si="21"/>
        <v>1205</v>
      </c>
      <c r="AN250" s="62">
        <f t="shared" si="22"/>
        <v>0.5</v>
      </c>
      <c r="AO250" s="9" t="str">
        <f t="shared" si="23"/>
        <v>NO</v>
      </c>
      <c r="AP250" s="9" t="str">
        <f t="shared" si="24"/>
        <v>YES</v>
      </c>
      <c r="AQ250" s="9" t="str">
        <f t="shared" si="25"/>
        <v>NO</v>
      </c>
      <c r="AR250" s="48" t="str">
        <f>VLOOKUP(K250,'2018Submitted'!$A$2:$C$540,3,FALSE)</f>
        <v>Successful</v>
      </c>
      <c r="AS250" s="9" t="str">
        <f t="shared" si="26"/>
        <v>NO</v>
      </c>
      <c r="AT250" s="9" t="str">
        <f t="shared" si="27"/>
        <v>YES</v>
      </c>
    </row>
    <row r="251" spans="1:46" ht="12.75" customHeight="1" x14ac:dyDescent="0.15">
      <c r="A251" s="9" t="s">
        <v>249</v>
      </c>
      <c r="B251" s="9" t="str">
        <f t="shared" si="0"/>
        <v>LIVINGSTON</v>
      </c>
      <c r="C251" s="31">
        <f t="shared" si="1"/>
        <v>0.375</v>
      </c>
      <c r="D251" s="45">
        <f t="shared" si="2"/>
        <v>8</v>
      </c>
      <c r="E251" s="46">
        <f t="shared" si="3"/>
        <v>2020</v>
      </c>
      <c r="F251" s="46">
        <f t="shared" si="4"/>
        <v>2016</v>
      </c>
      <c r="G251" s="46">
        <f t="shared" si="5"/>
        <v>2023</v>
      </c>
      <c r="H251" s="9" t="str">
        <f t="shared" si="6"/>
        <v>03/31/2016</v>
      </c>
      <c r="I251" s="9" t="str">
        <f t="shared" si="7"/>
        <v>03/31/2024</v>
      </c>
      <c r="J251" s="9" t="s">
        <v>250</v>
      </c>
      <c r="K251" s="49" t="s">
        <v>251</v>
      </c>
      <c r="L251" s="60">
        <f>VLOOKUP(K251,'5th Cycle APR Raw Data-Final'!$A$3:$P$1977,6,FALSE)</f>
        <v>249</v>
      </c>
      <c r="M251" s="60">
        <f>IF(AN251&lt;1,SUMIFS('5th Cycle APR Raw Data-Final'!G$3:G$1977,'5th Cycle APR Raw Data-Final'!$A$3:$A$1977,'SB35 Determination Data'!$K251,'5th Cycle APR Raw Data-Final'!$T$3:$T$1977,"&gt;="&amp;'SB35 Determination Data'!$F251,'5th Cycle APR Raw Data-Final'!$T$3:$T$1977,"&lt;"&amp;E251),SUMIFS('5th Cycle APR Raw Data-Final'!G$3:G$1977,'5th Cycle APR Raw Data-Final'!$A$3:$A$1977,'SB35 Determination Data'!$K251,'5th Cycle APR Raw Data-Final'!$T$3:$T$1977,"&gt;="&amp;'SB35 Determination Data'!$F251,'5th Cycle APR Raw Data-Final'!$T$3:$T$1977,"&lt;="&amp;G251))</f>
        <v>0</v>
      </c>
      <c r="N251" s="60">
        <f>IF(AN251&lt;1,SUMIFS('5th Cycle APR Raw Data-Final'!H$3:H$1977,'5th Cycle APR Raw Data-Final'!$A$3:$A$1977,'SB35 Determination Data'!$K251,'5th Cycle APR Raw Data-Final'!$T$3:$T$1977,"&gt;="&amp;'SB35 Determination Data'!$F251,'5th Cycle APR Raw Data-Final'!$T$3:$T$1977,"&lt;"&amp;E251),SUMIFS('5th Cycle APR Raw Data-Final'!H$3:H$1977,'5th Cycle APR Raw Data-Final'!$A$3:$A$1977,'SB35 Determination Data'!$K251,'5th Cycle APR Raw Data-Final'!$T$3:$T$1977,"&gt;="&amp;'SB35 Determination Data'!$F251,'5th Cycle APR Raw Data-Final'!$T$3:$T$1977,"&lt;="&amp;G251))</f>
        <v>0</v>
      </c>
      <c r="O251" s="60">
        <f>IF(AN251&lt;1,SUMIFS('5th Cycle APR Raw Data-Final'!I$3:I$1977,'5th Cycle APR Raw Data-Final'!$A$3:$A$1977,'SB35 Determination Data'!$K251,'5th Cycle APR Raw Data-Final'!$T$3:$T$1977,"&gt;="&amp;'SB35 Determination Data'!$F251,'5th Cycle APR Raw Data-Final'!$T$3:$T$1977,"&lt;"&amp;E251),SUMIFS('5th Cycle APR Raw Data-Final'!I$3:I$1977,'5th Cycle APR Raw Data-Final'!$A$3:$A$1977,'SB35 Determination Data'!$K251,'5th Cycle APR Raw Data-Final'!$T$3:$T$1977,"&gt;="&amp;'SB35 Determination Data'!$F251,'5th Cycle APR Raw Data-Final'!$T$3:$T$1977,"&lt;="&amp;G251))</f>
        <v>0</v>
      </c>
      <c r="P251" s="60">
        <f t="shared" si="8"/>
        <v>249</v>
      </c>
      <c r="Q251" s="31">
        <f t="shared" si="9"/>
        <v>0</v>
      </c>
      <c r="R251" s="61">
        <f t="shared" si="10"/>
        <v>93</v>
      </c>
      <c r="S251" s="61">
        <f t="shared" si="11"/>
        <v>0</v>
      </c>
      <c r="T251" s="60">
        <f>VLOOKUP(K251,'5th Cycle APR Raw Data-Final'!$A$3:$P$1977,10,FALSE)</f>
        <v>178</v>
      </c>
      <c r="U251" s="60">
        <f>IF(AN251&lt;1,SUMIFS('5th Cycle APR Raw Data-Final'!K$3:K$1977,'5th Cycle APR Raw Data-Final'!$A$3:$A$1977,'SB35 Determination Data'!$K251,'5th Cycle APR Raw Data-Final'!$T$3:$T$1977,"&gt;="&amp;'SB35 Determination Data'!$F251,'5th Cycle APR Raw Data-Final'!$T$3:$T$1977,"&lt;"&amp;E251),SUMIFS('5th Cycle APR Raw Data-Final'!K$3:K$1977,'5th Cycle APR Raw Data-Final'!$A$3:$A$1977,'SB35 Determination Data'!$K251,'5th Cycle APR Raw Data-Final'!$T$3:$T$1977,"&gt;="&amp;'SB35 Determination Data'!$F251,'5th Cycle APR Raw Data-Final'!$T$3:$T$1977,"&lt;="&amp;G251))</f>
        <v>5</v>
      </c>
      <c r="V251" s="60">
        <f>IF(AN251&lt;1,SUMIFS('5th Cycle APR Raw Data-Final'!L$3:L$1977,'5th Cycle APR Raw Data-Final'!$A$3:$A$1977,'SB35 Determination Data'!$K251,'5th Cycle APR Raw Data-Final'!$T$3:$T$1977,"&gt;="&amp;'SB35 Determination Data'!$F251,'5th Cycle APR Raw Data-Final'!$T$3:$T$1977,"&lt;"&amp;E251),SUMIFS('5th Cycle APR Raw Data-Final'!L$3:L$1977,'5th Cycle APR Raw Data-Final'!$A$3:$A$1977,'SB35 Determination Data'!$K251,'5th Cycle APR Raw Data-Final'!$T$3:$T$1977,"&gt;="&amp;'SB35 Determination Data'!$F251,'5th Cycle APR Raw Data-Final'!$T$3:$T$1977,"&lt;="&amp;G251))</f>
        <v>5</v>
      </c>
      <c r="W251" s="60">
        <f>IF(AN251&lt;1,SUMIFS('5th Cycle APR Raw Data-Final'!M$3:M$1977,'5th Cycle APR Raw Data-Final'!$A$3:$A$1977,'SB35 Determination Data'!$K251,'5th Cycle APR Raw Data-Final'!$T$3:$T$1977,"&gt;="&amp;'SB35 Determination Data'!$F251,'5th Cycle APR Raw Data-Final'!$T$3:$T$1977,"&lt;"&amp;E251),SUMIFS('5th Cycle APR Raw Data-Final'!M$3:M$1977,'5th Cycle APR Raw Data-Final'!$A$3:$A$1977,'SB35 Determination Data'!$K251,'5th Cycle APR Raw Data-Final'!$T$3:$T$1977,"&gt;="&amp;'SB35 Determination Data'!$F251,'5th Cycle APR Raw Data-Final'!$T$3:$T$1977,"&lt;="&amp;G251))</f>
        <v>0</v>
      </c>
      <c r="X251" s="60">
        <f t="shared" si="12"/>
        <v>173</v>
      </c>
      <c r="Y251" s="60">
        <f t="shared" si="13"/>
        <v>5</v>
      </c>
      <c r="Z251" s="60">
        <f t="shared" si="14"/>
        <v>173</v>
      </c>
      <c r="AA251" s="31">
        <f t="shared" si="15"/>
        <v>2.8089887640449437E-2</v>
      </c>
      <c r="AB251" s="31">
        <f t="shared" si="16"/>
        <v>2.8089887640449437E-2</v>
      </c>
      <c r="AC251" s="60">
        <f>VLOOKUP(K251,'5th Cycle APR Raw Data-Final'!$A$3:$P$1977,14,FALSE)</f>
        <v>163</v>
      </c>
      <c r="AD251" s="60">
        <f>IF(AN251&lt;1,SUMIFS('5th Cycle APR Raw Data-Final'!$O$3:$O$1977,'5th Cycle APR Raw Data-Final'!$A$3:$A$1977,'SB35 Determination Data'!$K251,'5th Cycle APR Raw Data-Final'!$T$3:$T$1977,"&gt;="&amp;'SB35 Determination Data'!$F251,'5th Cycle APR Raw Data-Final'!$T$3:$T$1977,"&lt;"&amp;E251),SUMIFS('5th Cycle APR Raw Data-Final'!$O$3:$O$1977,'5th Cycle APR Raw Data-Final'!$A$3:$A$1977,'SB35 Determination Data'!$K251,'5th Cycle APR Raw Data-Final'!$T$3:$T$1977,"&gt;="&amp;'SB35 Determination Data'!$F251,'5th Cycle APR Raw Data-Final'!$T$3:$T$1977,"&lt;="&amp;G251))</f>
        <v>0</v>
      </c>
      <c r="AE251" s="60">
        <f t="shared" si="17"/>
        <v>163</v>
      </c>
      <c r="AF251" s="31">
        <f t="shared" si="18"/>
        <v>0</v>
      </c>
      <c r="AG251" s="60">
        <f>VLOOKUP(K251,'5th Cycle APR Raw Data-Final'!$A$3:$P$1977,16,FALSE)</f>
        <v>435</v>
      </c>
      <c r="AH251" s="60">
        <f>IF(AN251&lt;1,SUMIFS('5th Cycle APR Raw Data-Final'!$Q$3:$Q$1977,'5th Cycle APR Raw Data-Final'!$A$3:$A$1977,'SB35 Determination Data'!$K251,'5th Cycle APR Raw Data-Final'!$T$3:$T$1977,"&gt;="&amp;'SB35 Determination Data'!$F251,'5th Cycle APR Raw Data-Final'!$T$3:$T$1977,"&lt;"&amp;E251),SUMIFS('5th Cycle APR Raw Data-Final'!$Q$3:$Q$1977,'5th Cycle APR Raw Data-Final'!$A$3:$A$1977,'SB35 Determination Data'!$K251,'5th Cycle APR Raw Data-Final'!$T$3:$T$1977,"&gt;="&amp;'SB35 Determination Data'!$F251,'5th Cycle APR Raw Data-Final'!$T$3:$T$1977,"&lt;="&amp;G251))</f>
        <v>103</v>
      </c>
      <c r="AI251" s="60">
        <f t="shared" si="19"/>
        <v>332</v>
      </c>
      <c r="AJ251" s="31">
        <f t="shared" si="20"/>
        <v>0.23678160919540231</v>
      </c>
      <c r="AK251" s="60">
        <f>VLOOKUP(K251,'5th Cycle APR Raw Data-Final'!$A$3:$R$1977,18,FALSE)</f>
        <v>1025</v>
      </c>
      <c r="AL251" s="60">
        <f>IF(AN251&lt;1,SUMIFS('5th Cycle APR Raw Data-Final'!$S$3:$S$1977,'5th Cycle APR Raw Data-Final'!$A$3:$A$1977,'SB35 Determination Data'!$K251,'5th Cycle APR Raw Data-Final'!$T$3:$T$1977,"&gt;="&amp;'SB35 Determination Data'!$F251,'5th Cycle APR Raw Data-Final'!$T$3:$T$1977,"&lt;"&amp;E251),SUMIFS('5th Cycle APR Raw Data-Final'!$S$3:$S$1977,'5th Cycle APR Raw Data-Final'!$A$3:$A$1977,'SB35 Determination Data'!$K251,'5th Cycle APR Raw Data-Final'!$T$3:$T$1977,"&gt;="&amp;'SB35 Determination Data'!$F251,'5th Cycle APR Raw Data-Final'!$T$3:$T$1977,"&lt;="&amp;G251))</f>
        <v>108</v>
      </c>
      <c r="AM251" s="60">
        <f t="shared" si="21"/>
        <v>917</v>
      </c>
      <c r="AN251" s="62">
        <f t="shared" si="22"/>
        <v>0.375</v>
      </c>
      <c r="AO251" s="9" t="str">
        <f t="shared" si="23"/>
        <v>YES</v>
      </c>
      <c r="AP251" s="9" t="str">
        <f t="shared" si="24"/>
        <v>NO</v>
      </c>
      <c r="AQ251" s="9" t="str">
        <f t="shared" si="25"/>
        <v>NO</v>
      </c>
      <c r="AR251" s="48" t="str">
        <f>VLOOKUP(K251,'2018Submitted'!$A$2:$C$540,3,FALSE)</f>
        <v>No 2018 Annual Progress Report</v>
      </c>
      <c r="AS251" s="9" t="str">
        <f t="shared" si="26"/>
        <v>NO</v>
      </c>
      <c r="AT251" s="9" t="str">
        <f t="shared" si="27"/>
        <v>NO</v>
      </c>
    </row>
    <row r="252" spans="1:46" ht="12.75" customHeight="1" x14ac:dyDescent="0.15">
      <c r="A252" s="9" t="s">
        <v>464</v>
      </c>
      <c r="B252" s="9" t="str">
        <f t="shared" si="0"/>
        <v>LODI</v>
      </c>
      <c r="C252" s="31">
        <f t="shared" si="1"/>
        <v>0.375</v>
      </c>
      <c r="D252" s="45">
        <f t="shared" si="2"/>
        <v>8</v>
      </c>
      <c r="E252" s="46">
        <f t="shared" si="3"/>
        <v>2020</v>
      </c>
      <c r="F252" s="46">
        <f t="shared" si="4"/>
        <v>2016</v>
      </c>
      <c r="G252" s="46" t="str">
        <f t="shared" si="5"/>
        <v>2023</v>
      </c>
      <c r="H252" s="9" t="str">
        <f t="shared" si="6"/>
        <v>12/31/2015</v>
      </c>
      <c r="I252" s="9" t="str">
        <f t="shared" si="7"/>
        <v>12/31/2023</v>
      </c>
      <c r="J252" s="9" t="s">
        <v>128</v>
      </c>
      <c r="K252" s="49" t="s">
        <v>1141</v>
      </c>
      <c r="L252" s="60">
        <f>VLOOKUP(K252,'5th Cycle APR Raw Data-Final'!$A$3:$P$1977,6,FALSE)</f>
        <v>497</v>
      </c>
      <c r="M252" s="60">
        <f>IF(AN252&lt;1,SUMIFS('5th Cycle APR Raw Data-Final'!G$3:G$1977,'5th Cycle APR Raw Data-Final'!$A$3:$A$1977,'SB35 Determination Data'!$K252,'5th Cycle APR Raw Data-Final'!$T$3:$T$1977,"&gt;="&amp;'SB35 Determination Data'!$F252,'5th Cycle APR Raw Data-Final'!$T$3:$T$1977,"&lt;"&amp;E252),SUMIFS('5th Cycle APR Raw Data-Final'!G$3:G$1977,'5th Cycle APR Raw Data-Final'!$A$3:$A$1977,'SB35 Determination Data'!$K252,'5th Cycle APR Raw Data-Final'!$T$3:$T$1977,"&gt;="&amp;'SB35 Determination Data'!$F252,'5th Cycle APR Raw Data-Final'!$T$3:$T$1977,"&lt;="&amp;G252))</f>
        <v>52</v>
      </c>
      <c r="N252" s="60">
        <f>IF(AN252&lt;1,SUMIFS('5th Cycle APR Raw Data-Final'!H$3:H$1977,'5th Cycle APR Raw Data-Final'!$A$3:$A$1977,'SB35 Determination Data'!$K252,'5th Cycle APR Raw Data-Final'!$T$3:$T$1977,"&gt;="&amp;'SB35 Determination Data'!$F252,'5th Cycle APR Raw Data-Final'!$T$3:$T$1977,"&lt;"&amp;E252),SUMIFS('5th Cycle APR Raw Data-Final'!H$3:H$1977,'5th Cycle APR Raw Data-Final'!$A$3:$A$1977,'SB35 Determination Data'!$K252,'5th Cycle APR Raw Data-Final'!$T$3:$T$1977,"&gt;="&amp;'SB35 Determination Data'!$F252,'5th Cycle APR Raw Data-Final'!$T$3:$T$1977,"&lt;="&amp;G252))</f>
        <v>52</v>
      </c>
      <c r="O252" s="60">
        <f>IF(AN252&lt;1,SUMIFS('5th Cycle APR Raw Data-Final'!I$3:I$1977,'5th Cycle APR Raw Data-Final'!$A$3:$A$1977,'SB35 Determination Data'!$K252,'5th Cycle APR Raw Data-Final'!$T$3:$T$1977,"&gt;="&amp;'SB35 Determination Data'!$F252,'5th Cycle APR Raw Data-Final'!$T$3:$T$1977,"&lt;"&amp;E252),SUMIFS('5th Cycle APR Raw Data-Final'!I$3:I$1977,'5th Cycle APR Raw Data-Final'!$A$3:$A$1977,'SB35 Determination Data'!$K252,'5th Cycle APR Raw Data-Final'!$T$3:$T$1977,"&gt;="&amp;'SB35 Determination Data'!$F252,'5th Cycle APR Raw Data-Final'!$T$3:$T$1977,"&lt;="&amp;G252))</f>
        <v>0</v>
      </c>
      <c r="P252" s="60">
        <f t="shared" si="8"/>
        <v>445</v>
      </c>
      <c r="Q252" s="31">
        <f t="shared" si="9"/>
        <v>0.10462776659959759</v>
      </c>
      <c r="R252" s="61">
        <f t="shared" si="10"/>
        <v>186</v>
      </c>
      <c r="S252" s="61">
        <f t="shared" si="11"/>
        <v>0</v>
      </c>
      <c r="T252" s="60">
        <f>VLOOKUP(K252,'5th Cycle APR Raw Data-Final'!$A$3:$P$1977,10,FALSE)</f>
        <v>331</v>
      </c>
      <c r="U252" s="60">
        <f>IF(AN252&lt;1,SUMIFS('5th Cycle APR Raw Data-Final'!K$3:K$1977,'5th Cycle APR Raw Data-Final'!$A$3:$A$1977,'SB35 Determination Data'!$K252,'5th Cycle APR Raw Data-Final'!$T$3:$T$1977,"&gt;="&amp;'SB35 Determination Data'!$F252,'5th Cycle APR Raw Data-Final'!$T$3:$T$1977,"&lt;"&amp;E252),SUMIFS('5th Cycle APR Raw Data-Final'!K$3:K$1977,'5th Cycle APR Raw Data-Final'!$A$3:$A$1977,'SB35 Determination Data'!$K252,'5th Cycle APR Raw Data-Final'!$T$3:$T$1977,"&gt;="&amp;'SB35 Determination Data'!$F252,'5th Cycle APR Raw Data-Final'!$T$3:$T$1977,"&lt;="&amp;G252))</f>
        <v>27</v>
      </c>
      <c r="V252" s="60">
        <f>IF(AN252&lt;1,SUMIFS('5th Cycle APR Raw Data-Final'!L$3:L$1977,'5th Cycle APR Raw Data-Final'!$A$3:$A$1977,'SB35 Determination Data'!$K252,'5th Cycle APR Raw Data-Final'!$T$3:$T$1977,"&gt;="&amp;'SB35 Determination Data'!$F252,'5th Cycle APR Raw Data-Final'!$T$3:$T$1977,"&lt;"&amp;E252),SUMIFS('5th Cycle APR Raw Data-Final'!L$3:L$1977,'5th Cycle APR Raw Data-Final'!$A$3:$A$1977,'SB35 Determination Data'!$K252,'5th Cycle APR Raw Data-Final'!$T$3:$T$1977,"&gt;="&amp;'SB35 Determination Data'!$F252,'5th Cycle APR Raw Data-Final'!$T$3:$T$1977,"&lt;="&amp;G252))</f>
        <v>27</v>
      </c>
      <c r="W252" s="60">
        <f>IF(AN252&lt;1,SUMIFS('5th Cycle APR Raw Data-Final'!M$3:M$1977,'5th Cycle APR Raw Data-Final'!$A$3:$A$1977,'SB35 Determination Data'!$K252,'5th Cycle APR Raw Data-Final'!$T$3:$T$1977,"&gt;="&amp;'SB35 Determination Data'!$F252,'5th Cycle APR Raw Data-Final'!$T$3:$T$1977,"&lt;"&amp;E252),SUMIFS('5th Cycle APR Raw Data-Final'!M$3:M$1977,'5th Cycle APR Raw Data-Final'!$A$3:$A$1977,'SB35 Determination Data'!$K252,'5th Cycle APR Raw Data-Final'!$T$3:$T$1977,"&gt;="&amp;'SB35 Determination Data'!$F252,'5th Cycle APR Raw Data-Final'!$T$3:$T$1977,"&lt;="&amp;G252))</f>
        <v>0</v>
      </c>
      <c r="X252" s="60">
        <f t="shared" si="12"/>
        <v>304</v>
      </c>
      <c r="Y252" s="60">
        <f t="shared" si="13"/>
        <v>27</v>
      </c>
      <c r="Z252" s="60">
        <f t="shared" si="14"/>
        <v>304</v>
      </c>
      <c r="AA252" s="31">
        <f t="shared" si="15"/>
        <v>8.1570996978851965E-2</v>
      </c>
      <c r="AB252" s="31">
        <f t="shared" si="16"/>
        <v>8.1570996978851965E-2</v>
      </c>
      <c r="AC252" s="60">
        <f>VLOOKUP(K252,'5th Cycle APR Raw Data-Final'!$A$3:$P$1977,14,FALSE)</f>
        <v>333</v>
      </c>
      <c r="AD252" s="60">
        <f>IF(AN252&lt;1,SUMIFS('5th Cycle APR Raw Data-Final'!$O$3:$O$1977,'5th Cycle APR Raw Data-Final'!$A$3:$A$1977,'SB35 Determination Data'!$K252,'5th Cycle APR Raw Data-Final'!$T$3:$T$1977,"&gt;="&amp;'SB35 Determination Data'!$F252,'5th Cycle APR Raw Data-Final'!$T$3:$T$1977,"&lt;"&amp;E252),SUMIFS('5th Cycle APR Raw Data-Final'!$O$3:$O$1977,'5th Cycle APR Raw Data-Final'!$A$3:$A$1977,'SB35 Determination Data'!$K252,'5th Cycle APR Raw Data-Final'!$T$3:$T$1977,"&gt;="&amp;'SB35 Determination Data'!$F252,'5th Cycle APR Raw Data-Final'!$T$3:$T$1977,"&lt;="&amp;G252))</f>
        <v>48</v>
      </c>
      <c r="AE252" s="60">
        <f t="shared" si="17"/>
        <v>285</v>
      </c>
      <c r="AF252" s="31">
        <f t="shared" si="18"/>
        <v>0.14414414414414414</v>
      </c>
      <c r="AG252" s="60">
        <f>VLOOKUP(K252,'5th Cycle APR Raw Data-Final'!$A$3:$P$1977,16,FALSE)</f>
        <v>770</v>
      </c>
      <c r="AH252" s="60">
        <f>IF(AN252&lt;1,SUMIFS('5th Cycle APR Raw Data-Final'!$Q$3:$Q$1977,'5th Cycle APR Raw Data-Final'!$A$3:$A$1977,'SB35 Determination Data'!$K252,'5th Cycle APR Raw Data-Final'!$T$3:$T$1977,"&gt;="&amp;'SB35 Determination Data'!$F252,'5th Cycle APR Raw Data-Final'!$T$3:$T$1977,"&lt;"&amp;E252),SUMIFS('5th Cycle APR Raw Data-Final'!$Q$3:$Q$1977,'5th Cycle APR Raw Data-Final'!$A$3:$A$1977,'SB35 Determination Data'!$K252,'5th Cycle APR Raw Data-Final'!$T$3:$T$1977,"&gt;="&amp;'SB35 Determination Data'!$F252,'5th Cycle APR Raw Data-Final'!$T$3:$T$1977,"&lt;="&amp;G252))</f>
        <v>381</v>
      </c>
      <c r="AI252" s="60">
        <f t="shared" si="19"/>
        <v>389</v>
      </c>
      <c r="AJ252" s="31">
        <f t="shared" si="20"/>
        <v>0.4948051948051948</v>
      </c>
      <c r="AK252" s="60">
        <f>VLOOKUP(K252,'5th Cycle APR Raw Data-Final'!$A$3:$R$1977,18,FALSE)</f>
        <v>1931</v>
      </c>
      <c r="AL252" s="60">
        <f>IF(AN252&lt;1,SUMIFS('5th Cycle APR Raw Data-Final'!$S$3:$S$1977,'5th Cycle APR Raw Data-Final'!$A$3:$A$1977,'SB35 Determination Data'!$K252,'5th Cycle APR Raw Data-Final'!$T$3:$T$1977,"&gt;="&amp;'SB35 Determination Data'!$F252,'5th Cycle APR Raw Data-Final'!$T$3:$T$1977,"&lt;"&amp;E252),SUMIFS('5th Cycle APR Raw Data-Final'!$S$3:$S$1977,'5th Cycle APR Raw Data-Final'!$A$3:$A$1977,'SB35 Determination Data'!$K252,'5th Cycle APR Raw Data-Final'!$T$3:$T$1977,"&gt;="&amp;'SB35 Determination Data'!$F252,'5th Cycle APR Raw Data-Final'!$T$3:$T$1977,"&lt;="&amp;G252))</f>
        <v>508</v>
      </c>
      <c r="AM252" s="60">
        <f t="shared" si="21"/>
        <v>1423</v>
      </c>
      <c r="AN252" s="62">
        <f t="shared" si="22"/>
        <v>0.375</v>
      </c>
      <c r="AO252" s="9" t="str">
        <f t="shared" si="23"/>
        <v>NO</v>
      </c>
      <c r="AP252" s="9" t="str">
        <f t="shared" si="24"/>
        <v>YES</v>
      </c>
      <c r="AQ252" s="9" t="str">
        <f t="shared" si="25"/>
        <v>NO</v>
      </c>
      <c r="AR252" s="48" t="str">
        <f>VLOOKUP(K252,'2018Submitted'!$A$2:$C$540,3,FALSE)</f>
        <v>Successful</v>
      </c>
      <c r="AS252" s="9" t="str">
        <f t="shared" si="26"/>
        <v>NO</v>
      </c>
      <c r="AT252" s="9" t="str">
        <f t="shared" si="27"/>
        <v>YES</v>
      </c>
    </row>
    <row r="253" spans="1:46" ht="12.75" customHeight="1" x14ac:dyDescent="0.15">
      <c r="A253" s="9" t="s">
        <v>352</v>
      </c>
      <c r="B253" s="9" t="str">
        <f t="shared" si="0"/>
        <v>LOMA LINDA</v>
      </c>
      <c r="C253" s="31">
        <f t="shared" si="1"/>
        <v>0.625</v>
      </c>
      <c r="D253" s="45">
        <f t="shared" si="2"/>
        <v>8</v>
      </c>
      <c r="E253" s="46">
        <f t="shared" si="3"/>
        <v>2018</v>
      </c>
      <c r="F253" s="46">
        <f t="shared" si="4"/>
        <v>2014</v>
      </c>
      <c r="G253" s="46" t="str">
        <f t="shared" si="5"/>
        <v>2021</v>
      </c>
      <c r="H253" s="9" t="str">
        <f t="shared" si="6"/>
        <v>10/15/2013</v>
      </c>
      <c r="I253" s="9" t="str">
        <f t="shared" si="7"/>
        <v>10/15/2021</v>
      </c>
      <c r="J253" s="9" t="s">
        <v>144</v>
      </c>
      <c r="K253" s="49" t="s">
        <v>1142</v>
      </c>
      <c r="L253" s="60">
        <f>VLOOKUP(K253,'5th Cycle APR Raw Data-Final'!$A$3:$P$1977,6,FALSE)</f>
        <v>254</v>
      </c>
      <c r="M253" s="60">
        <f>IF(AN253&lt;1,SUMIFS('5th Cycle APR Raw Data-Final'!G$3:G$1977,'5th Cycle APR Raw Data-Final'!$A$3:$A$1977,'SB35 Determination Data'!$K253,'5th Cycle APR Raw Data-Final'!$T$3:$T$1977,"&gt;="&amp;'SB35 Determination Data'!$F253,'5th Cycle APR Raw Data-Final'!$T$3:$T$1977,"&lt;"&amp;E253),SUMIFS('5th Cycle APR Raw Data-Final'!G$3:G$1977,'5th Cycle APR Raw Data-Final'!$A$3:$A$1977,'SB35 Determination Data'!$K253,'5th Cycle APR Raw Data-Final'!$T$3:$T$1977,"&gt;="&amp;'SB35 Determination Data'!$F253,'5th Cycle APR Raw Data-Final'!$T$3:$T$1977,"&lt;="&amp;G253))</f>
        <v>0</v>
      </c>
      <c r="N253" s="60">
        <f>IF(AN253&lt;1,SUMIFS('5th Cycle APR Raw Data-Final'!H$3:H$1977,'5th Cycle APR Raw Data-Final'!$A$3:$A$1977,'SB35 Determination Data'!$K253,'5th Cycle APR Raw Data-Final'!$T$3:$T$1977,"&gt;="&amp;'SB35 Determination Data'!$F253,'5th Cycle APR Raw Data-Final'!$T$3:$T$1977,"&lt;"&amp;E253),SUMIFS('5th Cycle APR Raw Data-Final'!H$3:H$1977,'5th Cycle APR Raw Data-Final'!$A$3:$A$1977,'SB35 Determination Data'!$K253,'5th Cycle APR Raw Data-Final'!$T$3:$T$1977,"&gt;="&amp;'SB35 Determination Data'!$F253,'5th Cycle APR Raw Data-Final'!$T$3:$T$1977,"&lt;="&amp;G253))</f>
        <v>0</v>
      </c>
      <c r="O253" s="60">
        <f>IF(AN253&lt;1,SUMIFS('5th Cycle APR Raw Data-Final'!I$3:I$1977,'5th Cycle APR Raw Data-Final'!$A$3:$A$1977,'SB35 Determination Data'!$K253,'5th Cycle APR Raw Data-Final'!$T$3:$T$1977,"&gt;="&amp;'SB35 Determination Data'!$F253,'5th Cycle APR Raw Data-Final'!$T$3:$T$1977,"&lt;"&amp;E253),SUMIFS('5th Cycle APR Raw Data-Final'!I$3:I$1977,'5th Cycle APR Raw Data-Final'!$A$3:$A$1977,'SB35 Determination Data'!$K253,'5th Cycle APR Raw Data-Final'!$T$3:$T$1977,"&gt;="&amp;'SB35 Determination Data'!$F253,'5th Cycle APR Raw Data-Final'!$T$3:$T$1977,"&lt;="&amp;G253))</f>
        <v>0</v>
      </c>
      <c r="P253" s="60">
        <f t="shared" si="8"/>
        <v>254</v>
      </c>
      <c r="Q253" s="31">
        <f t="shared" si="9"/>
        <v>0</v>
      </c>
      <c r="R253" s="61">
        <f t="shared" si="10"/>
        <v>127</v>
      </c>
      <c r="S253" s="61">
        <f t="shared" si="11"/>
        <v>0</v>
      </c>
      <c r="T253" s="60">
        <f>VLOOKUP(K253,'5th Cycle APR Raw Data-Final'!$A$3:$P$1977,10,FALSE)</f>
        <v>177</v>
      </c>
      <c r="U253" s="60">
        <f>IF(AN253&lt;1,SUMIFS('5th Cycle APR Raw Data-Final'!K$3:K$1977,'5th Cycle APR Raw Data-Final'!$A$3:$A$1977,'SB35 Determination Data'!$K253,'5th Cycle APR Raw Data-Final'!$T$3:$T$1977,"&gt;="&amp;'SB35 Determination Data'!$F253,'5th Cycle APR Raw Data-Final'!$T$3:$T$1977,"&lt;"&amp;E253),SUMIFS('5th Cycle APR Raw Data-Final'!K$3:K$1977,'5th Cycle APR Raw Data-Final'!$A$3:$A$1977,'SB35 Determination Data'!$K253,'5th Cycle APR Raw Data-Final'!$T$3:$T$1977,"&gt;="&amp;'SB35 Determination Data'!$F253,'5th Cycle APR Raw Data-Final'!$T$3:$T$1977,"&lt;="&amp;G253))</f>
        <v>0</v>
      </c>
      <c r="V253" s="60">
        <f>IF(AN253&lt;1,SUMIFS('5th Cycle APR Raw Data-Final'!L$3:L$1977,'5th Cycle APR Raw Data-Final'!$A$3:$A$1977,'SB35 Determination Data'!$K253,'5th Cycle APR Raw Data-Final'!$T$3:$T$1977,"&gt;="&amp;'SB35 Determination Data'!$F253,'5th Cycle APR Raw Data-Final'!$T$3:$T$1977,"&lt;"&amp;E253),SUMIFS('5th Cycle APR Raw Data-Final'!L$3:L$1977,'5th Cycle APR Raw Data-Final'!$A$3:$A$1977,'SB35 Determination Data'!$K253,'5th Cycle APR Raw Data-Final'!$T$3:$T$1977,"&gt;="&amp;'SB35 Determination Data'!$F253,'5th Cycle APR Raw Data-Final'!$T$3:$T$1977,"&lt;="&amp;G253))</f>
        <v>0</v>
      </c>
      <c r="W253" s="60">
        <f>IF(AN253&lt;1,SUMIFS('5th Cycle APR Raw Data-Final'!M$3:M$1977,'5th Cycle APR Raw Data-Final'!$A$3:$A$1977,'SB35 Determination Data'!$K253,'5th Cycle APR Raw Data-Final'!$T$3:$T$1977,"&gt;="&amp;'SB35 Determination Data'!$F253,'5th Cycle APR Raw Data-Final'!$T$3:$T$1977,"&lt;"&amp;E253),SUMIFS('5th Cycle APR Raw Data-Final'!M$3:M$1977,'5th Cycle APR Raw Data-Final'!$A$3:$A$1977,'SB35 Determination Data'!$K253,'5th Cycle APR Raw Data-Final'!$T$3:$T$1977,"&gt;="&amp;'SB35 Determination Data'!$F253,'5th Cycle APR Raw Data-Final'!$T$3:$T$1977,"&lt;="&amp;G253))</f>
        <v>0</v>
      </c>
      <c r="X253" s="60">
        <f t="shared" si="12"/>
        <v>177</v>
      </c>
      <c r="Y253" s="60">
        <f t="shared" si="13"/>
        <v>0</v>
      </c>
      <c r="Z253" s="60">
        <f t="shared" si="14"/>
        <v>177</v>
      </c>
      <c r="AA253" s="31">
        <f t="shared" si="15"/>
        <v>0</v>
      </c>
      <c r="AB253" s="31">
        <f t="shared" si="16"/>
        <v>0</v>
      </c>
      <c r="AC253" s="60">
        <f>VLOOKUP(K253,'5th Cycle APR Raw Data-Final'!$A$3:$P$1977,14,FALSE)</f>
        <v>202</v>
      </c>
      <c r="AD253" s="60">
        <f>IF(AN253&lt;1,SUMIFS('5th Cycle APR Raw Data-Final'!$O$3:$O$1977,'5th Cycle APR Raw Data-Final'!$A$3:$A$1977,'SB35 Determination Data'!$K253,'5th Cycle APR Raw Data-Final'!$T$3:$T$1977,"&gt;="&amp;'SB35 Determination Data'!$F253,'5th Cycle APR Raw Data-Final'!$T$3:$T$1977,"&lt;"&amp;E253),SUMIFS('5th Cycle APR Raw Data-Final'!$O$3:$O$1977,'5th Cycle APR Raw Data-Final'!$A$3:$A$1977,'SB35 Determination Data'!$K253,'5th Cycle APR Raw Data-Final'!$T$3:$T$1977,"&gt;="&amp;'SB35 Determination Data'!$F253,'5th Cycle APR Raw Data-Final'!$T$3:$T$1977,"&lt;="&amp;G253))</f>
        <v>0</v>
      </c>
      <c r="AE253" s="60">
        <f t="shared" si="17"/>
        <v>202</v>
      </c>
      <c r="AF253" s="31">
        <f t="shared" si="18"/>
        <v>0</v>
      </c>
      <c r="AG253" s="60">
        <f>VLOOKUP(K253,'5th Cycle APR Raw Data-Final'!$A$3:$P$1977,16,FALSE)</f>
        <v>462</v>
      </c>
      <c r="AH253" s="60">
        <f>IF(AN253&lt;1,SUMIFS('5th Cycle APR Raw Data-Final'!$Q$3:$Q$1977,'5th Cycle APR Raw Data-Final'!$A$3:$A$1977,'SB35 Determination Data'!$K253,'5th Cycle APR Raw Data-Final'!$T$3:$T$1977,"&gt;="&amp;'SB35 Determination Data'!$F253,'5th Cycle APR Raw Data-Final'!$T$3:$T$1977,"&lt;"&amp;E253),SUMIFS('5th Cycle APR Raw Data-Final'!$Q$3:$Q$1977,'5th Cycle APR Raw Data-Final'!$A$3:$A$1977,'SB35 Determination Data'!$K253,'5th Cycle APR Raw Data-Final'!$T$3:$T$1977,"&gt;="&amp;'SB35 Determination Data'!$F253,'5th Cycle APR Raw Data-Final'!$T$3:$T$1977,"&lt;="&amp;G253))</f>
        <v>0</v>
      </c>
      <c r="AI253" s="60">
        <f t="shared" si="19"/>
        <v>462</v>
      </c>
      <c r="AJ253" s="31">
        <f t="shared" si="20"/>
        <v>0</v>
      </c>
      <c r="AK253" s="60">
        <f>VLOOKUP(K253,'5th Cycle APR Raw Data-Final'!$A$3:$R$1977,18,FALSE)</f>
        <v>1095</v>
      </c>
      <c r="AL253" s="60">
        <f>IF(AN253&lt;1,SUMIFS('5th Cycle APR Raw Data-Final'!$S$3:$S$1977,'5th Cycle APR Raw Data-Final'!$A$3:$A$1977,'SB35 Determination Data'!$K253,'5th Cycle APR Raw Data-Final'!$T$3:$T$1977,"&gt;="&amp;'SB35 Determination Data'!$F253,'5th Cycle APR Raw Data-Final'!$T$3:$T$1977,"&lt;"&amp;E253),SUMIFS('5th Cycle APR Raw Data-Final'!$S$3:$S$1977,'5th Cycle APR Raw Data-Final'!$A$3:$A$1977,'SB35 Determination Data'!$K253,'5th Cycle APR Raw Data-Final'!$T$3:$T$1977,"&gt;="&amp;'SB35 Determination Data'!$F253,'5th Cycle APR Raw Data-Final'!$T$3:$T$1977,"&lt;="&amp;G253))</f>
        <v>0</v>
      </c>
      <c r="AM253" s="60">
        <f t="shared" si="21"/>
        <v>1095</v>
      </c>
      <c r="AN253" s="62">
        <f t="shared" si="22"/>
        <v>0.5</v>
      </c>
      <c r="AO253" s="9" t="str">
        <f t="shared" si="23"/>
        <v>YES</v>
      </c>
      <c r="AP253" s="9" t="str">
        <f t="shared" si="24"/>
        <v>NO</v>
      </c>
      <c r="AQ253" s="9" t="str">
        <f t="shared" si="25"/>
        <v>NO</v>
      </c>
      <c r="AR253" s="48" t="str">
        <f>VLOOKUP(K253,'2018Submitted'!$A$2:$C$540,3,FALSE)</f>
        <v>Successful</v>
      </c>
      <c r="AS253" s="9" t="str">
        <f t="shared" si="26"/>
        <v>NO</v>
      </c>
      <c r="AT253" s="9" t="str">
        <f t="shared" si="27"/>
        <v>NO</v>
      </c>
    </row>
    <row r="254" spans="1:46" ht="12.75" customHeight="1" x14ac:dyDescent="0.15">
      <c r="A254" s="9" t="s">
        <v>168</v>
      </c>
      <c r="B254" s="9" t="str">
        <f t="shared" si="0"/>
        <v>LOMITA</v>
      </c>
      <c r="C254" s="31">
        <f t="shared" si="1"/>
        <v>0.625</v>
      </c>
      <c r="D254" s="45">
        <f t="shared" si="2"/>
        <v>8</v>
      </c>
      <c r="E254" s="46">
        <f t="shared" si="3"/>
        <v>2018</v>
      </c>
      <c r="F254" s="46">
        <f t="shared" si="4"/>
        <v>2014</v>
      </c>
      <c r="G254" s="46" t="str">
        <f t="shared" si="5"/>
        <v>2021</v>
      </c>
      <c r="H254" s="9" t="str">
        <f t="shared" si="6"/>
        <v>10/15/2013</v>
      </c>
      <c r="I254" s="9" t="str">
        <f t="shared" si="7"/>
        <v>10/15/2021</v>
      </c>
      <c r="J254" s="9" t="s">
        <v>144</v>
      </c>
      <c r="K254" s="49" t="s">
        <v>199</v>
      </c>
      <c r="L254" s="60">
        <f>VLOOKUP(K254,'5th Cycle APR Raw Data-Final'!$A$3:$P$1977,6,FALSE)</f>
        <v>12</v>
      </c>
      <c r="M254" s="60">
        <f>IF(AN254&lt;1,SUMIFS('5th Cycle APR Raw Data-Final'!G$3:G$1977,'5th Cycle APR Raw Data-Final'!$A$3:$A$1977,'SB35 Determination Data'!$K254,'5th Cycle APR Raw Data-Final'!$T$3:$T$1977,"&gt;="&amp;'SB35 Determination Data'!$F254,'5th Cycle APR Raw Data-Final'!$T$3:$T$1977,"&lt;"&amp;E254),SUMIFS('5th Cycle APR Raw Data-Final'!G$3:G$1977,'5th Cycle APR Raw Data-Final'!$A$3:$A$1977,'SB35 Determination Data'!$K254,'5th Cycle APR Raw Data-Final'!$T$3:$T$1977,"&gt;="&amp;'SB35 Determination Data'!$F254,'5th Cycle APR Raw Data-Final'!$T$3:$T$1977,"&lt;="&amp;G254))</f>
        <v>0</v>
      </c>
      <c r="N254" s="60">
        <f>IF(AN254&lt;1,SUMIFS('5th Cycle APR Raw Data-Final'!H$3:H$1977,'5th Cycle APR Raw Data-Final'!$A$3:$A$1977,'SB35 Determination Data'!$K254,'5th Cycle APR Raw Data-Final'!$T$3:$T$1977,"&gt;="&amp;'SB35 Determination Data'!$F254,'5th Cycle APR Raw Data-Final'!$T$3:$T$1977,"&lt;"&amp;E254),SUMIFS('5th Cycle APR Raw Data-Final'!H$3:H$1977,'5th Cycle APR Raw Data-Final'!$A$3:$A$1977,'SB35 Determination Data'!$K254,'5th Cycle APR Raw Data-Final'!$T$3:$T$1977,"&gt;="&amp;'SB35 Determination Data'!$F254,'5th Cycle APR Raw Data-Final'!$T$3:$T$1977,"&lt;="&amp;G254))</f>
        <v>0</v>
      </c>
      <c r="O254" s="60">
        <f>IF(AN254&lt;1,SUMIFS('5th Cycle APR Raw Data-Final'!I$3:I$1977,'5th Cycle APR Raw Data-Final'!$A$3:$A$1977,'SB35 Determination Data'!$K254,'5th Cycle APR Raw Data-Final'!$T$3:$T$1977,"&gt;="&amp;'SB35 Determination Data'!$F254,'5th Cycle APR Raw Data-Final'!$T$3:$T$1977,"&lt;"&amp;E254),SUMIFS('5th Cycle APR Raw Data-Final'!I$3:I$1977,'5th Cycle APR Raw Data-Final'!$A$3:$A$1977,'SB35 Determination Data'!$K254,'5th Cycle APR Raw Data-Final'!$T$3:$T$1977,"&gt;="&amp;'SB35 Determination Data'!$F254,'5th Cycle APR Raw Data-Final'!$T$3:$T$1977,"&lt;="&amp;G254))</f>
        <v>0</v>
      </c>
      <c r="P254" s="60">
        <f t="shared" si="8"/>
        <v>12</v>
      </c>
      <c r="Q254" s="31">
        <f t="shared" si="9"/>
        <v>0</v>
      </c>
      <c r="R254" s="61">
        <f t="shared" si="10"/>
        <v>6</v>
      </c>
      <c r="S254" s="61">
        <f t="shared" si="11"/>
        <v>0</v>
      </c>
      <c r="T254" s="60">
        <f>VLOOKUP(K254,'5th Cycle APR Raw Data-Final'!$A$3:$P$1977,10,FALSE)</f>
        <v>7</v>
      </c>
      <c r="U254" s="60">
        <f>IF(AN254&lt;1,SUMIFS('5th Cycle APR Raw Data-Final'!K$3:K$1977,'5th Cycle APR Raw Data-Final'!$A$3:$A$1977,'SB35 Determination Data'!$K254,'5th Cycle APR Raw Data-Final'!$T$3:$T$1977,"&gt;="&amp;'SB35 Determination Data'!$F254,'5th Cycle APR Raw Data-Final'!$T$3:$T$1977,"&lt;"&amp;E254),SUMIFS('5th Cycle APR Raw Data-Final'!K$3:K$1977,'5th Cycle APR Raw Data-Final'!$A$3:$A$1977,'SB35 Determination Data'!$K254,'5th Cycle APR Raw Data-Final'!$T$3:$T$1977,"&gt;="&amp;'SB35 Determination Data'!$F254,'5th Cycle APR Raw Data-Final'!$T$3:$T$1977,"&lt;="&amp;G254))</f>
        <v>6</v>
      </c>
      <c r="V254" s="60">
        <f>IF(AN254&lt;1,SUMIFS('5th Cycle APR Raw Data-Final'!L$3:L$1977,'5th Cycle APR Raw Data-Final'!$A$3:$A$1977,'SB35 Determination Data'!$K254,'5th Cycle APR Raw Data-Final'!$T$3:$T$1977,"&gt;="&amp;'SB35 Determination Data'!$F254,'5th Cycle APR Raw Data-Final'!$T$3:$T$1977,"&lt;"&amp;E254),SUMIFS('5th Cycle APR Raw Data-Final'!L$3:L$1977,'5th Cycle APR Raw Data-Final'!$A$3:$A$1977,'SB35 Determination Data'!$K254,'5th Cycle APR Raw Data-Final'!$T$3:$T$1977,"&gt;="&amp;'SB35 Determination Data'!$F254,'5th Cycle APR Raw Data-Final'!$T$3:$T$1977,"&lt;="&amp;G254))</f>
        <v>0</v>
      </c>
      <c r="W254" s="60">
        <f>IF(AN254&lt;1,SUMIFS('5th Cycle APR Raw Data-Final'!M$3:M$1977,'5th Cycle APR Raw Data-Final'!$A$3:$A$1977,'SB35 Determination Data'!$K254,'5th Cycle APR Raw Data-Final'!$T$3:$T$1977,"&gt;="&amp;'SB35 Determination Data'!$F254,'5th Cycle APR Raw Data-Final'!$T$3:$T$1977,"&lt;"&amp;E254),SUMIFS('5th Cycle APR Raw Data-Final'!M$3:M$1977,'5th Cycle APR Raw Data-Final'!$A$3:$A$1977,'SB35 Determination Data'!$K254,'5th Cycle APR Raw Data-Final'!$T$3:$T$1977,"&gt;="&amp;'SB35 Determination Data'!$F254,'5th Cycle APR Raw Data-Final'!$T$3:$T$1977,"&lt;="&amp;G254))</f>
        <v>6</v>
      </c>
      <c r="X254" s="60">
        <f t="shared" si="12"/>
        <v>1</v>
      </c>
      <c r="Y254" s="60">
        <f t="shared" si="13"/>
        <v>6</v>
      </c>
      <c r="Z254" s="60">
        <f t="shared" si="14"/>
        <v>1</v>
      </c>
      <c r="AA254" s="31">
        <f t="shared" si="15"/>
        <v>0.8571428571428571</v>
      </c>
      <c r="AB254" s="31">
        <f t="shared" si="16"/>
        <v>0.8571428571428571</v>
      </c>
      <c r="AC254" s="60">
        <f>VLOOKUP(K254,'5th Cycle APR Raw Data-Final'!$A$3:$P$1977,14,FALSE)</f>
        <v>8</v>
      </c>
      <c r="AD254" s="60">
        <f>IF(AN254&lt;1,SUMIFS('5th Cycle APR Raw Data-Final'!$O$3:$O$1977,'5th Cycle APR Raw Data-Final'!$A$3:$A$1977,'SB35 Determination Data'!$K254,'5th Cycle APR Raw Data-Final'!$T$3:$T$1977,"&gt;="&amp;'SB35 Determination Data'!$F254,'5th Cycle APR Raw Data-Final'!$T$3:$T$1977,"&lt;"&amp;E254),SUMIFS('5th Cycle APR Raw Data-Final'!$O$3:$O$1977,'5th Cycle APR Raw Data-Final'!$A$3:$A$1977,'SB35 Determination Data'!$K254,'5th Cycle APR Raw Data-Final'!$T$3:$T$1977,"&gt;="&amp;'SB35 Determination Data'!$F254,'5th Cycle APR Raw Data-Final'!$T$3:$T$1977,"&lt;="&amp;G254))</f>
        <v>34</v>
      </c>
      <c r="AE254" s="60">
        <f t="shared" si="17"/>
        <v>0</v>
      </c>
      <c r="AF254" s="31">
        <f t="shared" si="18"/>
        <v>4.25</v>
      </c>
      <c r="AG254" s="60">
        <f>VLOOKUP(K254,'5th Cycle APR Raw Data-Final'!$A$3:$P$1977,16,FALSE)</f>
        <v>20</v>
      </c>
      <c r="AH254" s="60">
        <f>IF(AN254&lt;1,SUMIFS('5th Cycle APR Raw Data-Final'!$Q$3:$Q$1977,'5th Cycle APR Raw Data-Final'!$A$3:$A$1977,'SB35 Determination Data'!$K254,'5th Cycle APR Raw Data-Final'!$T$3:$T$1977,"&gt;="&amp;'SB35 Determination Data'!$F254,'5th Cycle APR Raw Data-Final'!$T$3:$T$1977,"&lt;"&amp;E254),SUMIFS('5th Cycle APR Raw Data-Final'!$Q$3:$Q$1977,'5th Cycle APR Raw Data-Final'!$A$3:$A$1977,'SB35 Determination Data'!$K254,'5th Cycle APR Raw Data-Final'!$T$3:$T$1977,"&gt;="&amp;'SB35 Determination Data'!$F254,'5th Cycle APR Raw Data-Final'!$T$3:$T$1977,"&lt;="&amp;G254))</f>
        <v>17</v>
      </c>
      <c r="AI254" s="60">
        <f t="shared" si="19"/>
        <v>3</v>
      </c>
      <c r="AJ254" s="31">
        <f t="shared" si="20"/>
        <v>0.85</v>
      </c>
      <c r="AK254" s="60">
        <f>VLOOKUP(K254,'5th Cycle APR Raw Data-Final'!$A$3:$R$1977,18,FALSE)</f>
        <v>47</v>
      </c>
      <c r="AL254" s="60">
        <f>IF(AN254&lt;1,SUMIFS('5th Cycle APR Raw Data-Final'!$S$3:$S$1977,'5th Cycle APR Raw Data-Final'!$A$3:$A$1977,'SB35 Determination Data'!$K254,'5th Cycle APR Raw Data-Final'!$T$3:$T$1977,"&gt;="&amp;'SB35 Determination Data'!$F254,'5th Cycle APR Raw Data-Final'!$T$3:$T$1977,"&lt;"&amp;E254),SUMIFS('5th Cycle APR Raw Data-Final'!$S$3:$S$1977,'5th Cycle APR Raw Data-Final'!$A$3:$A$1977,'SB35 Determination Data'!$K254,'5th Cycle APR Raw Data-Final'!$T$3:$T$1977,"&gt;="&amp;'SB35 Determination Data'!$F254,'5th Cycle APR Raw Data-Final'!$T$3:$T$1977,"&lt;="&amp;G254))</f>
        <v>57</v>
      </c>
      <c r="AM254" s="60">
        <f t="shared" si="21"/>
        <v>16</v>
      </c>
      <c r="AN254" s="62">
        <f t="shared" si="22"/>
        <v>0.5</v>
      </c>
      <c r="AO254" s="9" t="str">
        <f t="shared" si="23"/>
        <v>NO</v>
      </c>
      <c r="AP254" s="9" t="str">
        <f t="shared" si="24"/>
        <v>YES</v>
      </c>
      <c r="AQ254" s="9" t="str">
        <f t="shared" si="25"/>
        <v>NO</v>
      </c>
      <c r="AR254" s="48" t="str">
        <f>VLOOKUP(K254,'2018Submitted'!$A$2:$C$540,3,FALSE)</f>
        <v>Successful</v>
      </c>
      <c r="AS254" s="9" t="str">
        <f t="shared" si="26"/>
        <v>NO</v>
      </c>
      <c r="AT254" s="9" t="str">
        <f t="shared" si="27"/>
        <v>YES</v>
      </c>
    </row>
    <row r="255" spans="1:46" ht="12.75" customHeight="1" x14ac:dyDescent="0.15">
      <c r="A255" s="9" t="s">
        <v>488</v>
      </c>
      <c r="B255" s="9" t="str">
        <f t="shared" si="0"/>
        <v>LOMPOC</v>
      </c>
      <c r="C255" s="31">
        <f t="shared" si="1"/>
        <v>0.5</v>
      </c>
      <c r="D255" s="45">
        <f t="shared" si="2"/>
        <v>8</v>
      </c>
      <c r="E255" s="46">
        <f t="shared" si="3"/>
        <v>2019</v>
      </c>
      <c r="F255" s="46">
        <f t="shared" si="4"/>
        <v>2015</v>
      </c>
      <c r="G255" s="46">
        <f t="shared" si="5"/>
        <v>2022</v>
      </c>
      <c r="H255" s="9" t="str">
        <f t="shared" si="6"/>
        <v>02/15/2015</v>
      </c>
      <c r="I255" s="9" t="str">
        <f t="shared" si="7"/>
        <v>02/15/2023</v>
      </c>
      <c r="J255" s="9" t="s">
        <v>492</v>
      </c>
      <c r="K255" s="49" t="s">
        <v>519</v>
      </c>
      <c r="L255" s="60">
        <f>VLOOKUP(K255,'5th Cycle APR Raw Data-Final'!$A$3:$P$1977,6,FALSE)</f>
        <v>126</v>
      </c>
      <c r="M255" s="60">
        <f>IF(AN255&lt;1,SUMIFS('5th Cycle APR Raw Data-Final'!G$3:G$1977,'5th Cycle APR Raw Data-Final'!$A$3:$A$1977,'SB35 Determination Data'!$K255,'5th Cycle APR Raw Data-Final'!$T$3:$T$1977,"&gt;="&amp;'SB35 Determination Data'!$F255,'5th Cycle APR Raw Data-Final'!$T$3:$T$1977,"&lt;"&amp;E255),SUMIFS('5th Cycle APR Raw Data-Final'!G$3:G$1977,'5th Cycle APR Raw Data-Final'!$A$3:$A$1977,'SB35 Determination Data'!$K255,'5th Cycle APR Raw Data-Final'!$T$3:$T$1977,"&gt;="&amp;'SB35 Determination Data'!$F255,'5th Cycle APR Raw Data-Final'!$T$3:$T$1977,"&lt;="&amp;G255))</f>
        <v>0</v>
      </c>
      <c r="N255" s="60">
        <f>IF(AN255&lt;1,SUMIFS('5th Cycle APR Raw Data-Final'!H$3:H$1977,'5th Cycle APR Raw Data-Final'!$A$3:$A$1977,'SB35 Determination Data'!$K255,'5th Cycle APR Raw Data-Final'!$T$3:$T$1977,"&gt;="&amp;'SB35 Determination Data'!$F255,'5th Cycle APR Raw Data-Final'!$T$3:$T$1977,"&lt;"&amp;E255),SUMIFS('5th Cycle APR Raw Data-Final'!H$3:H$1977,'5th Cycle APR Raw Data-Final'!$A$3:$A$1977,'SB35 Determination Data'!$K255,'5th Cycle APR Raw Data-Final'!$T$3:$T$1977,"&gt;="&amp;'SB35 Determination Data'!$F255,'5th Cycle APR Raw Data-Final'!$T$3:$T$1977,"&lt;="&amp;G255))</f>
        <v>0</v>
      </c>
      <c r="O255" s="60">
        <f>IF(AN255&lt;1,SUMIFS('5th Cycle APR Raw Data-Final'!I$3:I$1977,'5th Cycle APR Raw Data-Final'!$A$3:$A$1977,'SB35 Determination Data'!$K255,'5th Cycle APR Raw Data-Final'!$T$3:$T$1977,"&gt;="&amp;'SB35 Determination Data'!$F255,'5th Cycle APR Raw Data-Final'!$T$3:$T$1977,"&lt;"&amp;E255),SUMIFS('5th Cycle APR Raw Data-Final'!I$3:I$1977,'5th Cycle APR Raw Data-Final'!$A$3:$A$1977,'SB35 Determination Data'!$K255,'5th Cycle APR Raw Data-Final'!$T$3:$T$1977,"&gt;="&amp;'SB35 Determination Data'!$F255,'5th Cycle APR Raw Data-Final'!$T$3:$T$1977,"&lt;="&amp;G255))</f>
        <v>0</v>
      </c>
      <c r="P255" s="60">
        <f t="shared" si="8"/>
        <v>126</v>
      </c>
      <c r="Q255" s="31">
        <f t="shared" si="9"/>
        <v>0</v>
      </c>
      <c r="R255" s="61">
        <f t="shared" si="10"/>
        <v>63</v>
      </c>
      <c r="S255" s="61">
        <f t="shared" si="11"/>
        <v>0</v>
      </c>
      <c r="T255" s="60">
        <f>VLOOKUP(K255,'5th Cycle APR Raw Data-Final'!$A$3:$P$1977,10,FALSE)</f>
        <v>84</v>
      </c>
      <c r="U255" s="60">
        <f>IF(AN255&lt;1,SUMIFS('5th Cycle APR Raw Data-Final'!K$3:K$1977,'5th Cycle APR Raw Data-Final'!$A$3:$A$1977,'SB35 Determination Data'!$K255,'5th Cycle APR Raw Data-Final'!$T$3:$T$1977,"&gt;="&amp;'SB35 Determination Data'!$F255,'5th Cycle APR Raw Data-Final'!$T$3:$T$1977,"&lt;"&amp;E255),SUMIFS('5th Cycle APR Raw Data-Final'!K$3:K$1977,'5th Cycle APR Raw Data-Final'!$A$3:$A$1977,'SB35 Determination Data'!$K255,'5th Cycle APR Raw Data-Final'!$T$3:$T$1977,"&gt;="&amp;'SB35 Determination Data'!$F255,'5th Cycle APR Raw Data-Final'!$T$3:$T$1977,"&lt;="&amp;G255))</f>
        <v>0</v>
      </c>
      <c r="V255" s="60">
        <f>IF(AN255&lt;1,SUMIFS('5th Cycle APR Raw Data-Final'!L$3:L$1977,'5th Cycle APR Raw Data-Final'!$A$3:$A$1977,'SB35 Determination Data'!$K255,'5th Cycle APR Raw Data-Final'!$T$3:$T$1977,"&gt;="&amp;'SB35 Determination Data'!$F255,'5th Cycle APR Raw Data-Final'!$T$3:$T$1977,"&lt;"&amp;E255),SUMIFS('5th Cycle APR Raw Data-Final'!L$3:L$1977,'5th Cycle APR Raw Data-Final'!$A$3:$A$1977,'SB35 Determination Data'!$K255,'5th Cycle APR Raw Data-Final'!$T$3:$T$1977,"&gt;="&amp;'SB35 Determination Data'!$F255,'5th Cycle APR Raw Data-Final'!$T$3:$T$1977,"&lt;="&amp;G255))</f>
        <v>0</v>
      </c>
      <c r="W255" s="60">
        <f>IF(AN255&lt;1,SUMIFS('5th Cycle APR Raw Data-Final'!M$3:M$1977,'5th Cycle APR Raw Data-Final'!$A$3:$A$1977,'SB35 Determination Data'!$K255,'5th Cycle APR Raw Data-Final'!$T$3:$T$1977,"&gt;="&amp;'SB35 Determination Data'!$F255,'5th Cycle APR Raw Data-Final'!$T$3:$T$1977,"&lt;"&amp;E255),SUMIFS('5th Cycle APR Raw Data-Final'!M$3:M$1977,'5th Cycle APR Raw Data-Final'!$A$3:$A$1977,'SB35 Determination Data'!$K255,'5th Cycle APR Raw Data-Final'!$T$3:$T$1977,"&gt;="&amp;'SB35 Determination Data'!$F255,'5th Cycle APR Raw Data-Final'!$T$3:$T$1977,"&lt;="&amp;G255))</f>
        <v>0</v>
      </c>
      <c r="X255" s="60">
        <f t="shared" si="12"/>
        <v>84</v>
      </c>
      <c r="Y255" s="60">
        <f t="shared" si="13"/>
        <v>0</v>
      </c>
      <c r="Z255" s="60">
        <f t="shared" si="14"/>
        <v>84</v>
      </c>
      <c r="AA255" s="31">
        <f t="shared" si="15"/>
        <v>0</v>
      </c>
      <c r="AB255" s="31">
        <f t="shared" si="16"/>
        <v>0</v>
      </c>
      <c r="AC255" s="60">
        <f>VLOOKUP(K255,'5th Cycle APR Raw Data-Final'!$A$3:$P$1977,14,FALSE)</f>
        <v>95</v>
      </c>
      <c r="AD255" s="60">
        <f>IF(AN255&lt;1,SUMIFS('5th Cycle APR Raw Data-Final'!$O$3:$O$1977,'5th Cycle APR Raw Data-Final'!$A$3:$A$1977,'SB35 Determination Data'!$K255,'5th Cycle APR Raw Data-Final'!$T$3:$T$1977,"&gt;="&amp;'SB35 Determination Data'!$F255,'5th Cycle APR Raw Data-Final'!$T$3:$T$1977,"&lt;"&amp;E255),SUMIFS('5th Cycle APR Raw Data-Final'!$O$3:$O$1977,'5th Cycle APR Raw Data-Final'!$A$3:$A$1977,'SB35 Determination Data'!$K255,'5th Cycle APR Raw Data-Final'!$T$3:$T$1977,"&gt;="&amp;'SB35 Determination Data'!$F255,'5th Cycle APR Raw Data-Final'!$T$3:$T$1977,"&lt;="&amp;G255))</f>
        <v>49</v>
      </c>
      <c r="AE255" s="60">
        <f t="shared" si="17"/>
        <v>46</v>
      </c>
      <c r="AF255" s="31">
        <f t="shared" si="18"/>
        <v>0.51578947368421058</v>
      </c>
      <c r="AG255" s="60">
        <f>VLOOKUP(K255,'5th Cycle APR Raw Data-Final'!$A$3:$P$1977,16,FALSE)</f>
        <v>221</v>
      </c>
      <c r="AH255" s="60">
        <f>IF(AN255&lt;1,SUMIFS('5th Cycle APR Raw Data-Final'!$Q$3:$Q$1977,'5th Cycle APR Raw Data-Final'!$A$3:$A$1977,'SB35 Determination Data'!$K255,'5th Cycle APR Raw Data-Final'!$T$3:$T$1977,"&gt;="&amp;'SB35 Determination Data'!$F255,'5th Cycle APR Raw Data-Final'!$T$3:$T$1977,"&lt;"&amp;E255),SUMIFS('5th Cycle APR Raw Data-Final'!$Q$3:$Q$1977,'5th Cycle APR Raw Data-Final'!$A$3:$A$1977,'SB35 Determination Data'!$K255,'5th Cycle APR Raw Data-Final'!$T$3:$T$1977,"&gt;="&amp;'SB35 Determination Data'!$F255,'5th Cycle APR Raw Data-Final'!$T$3:$T$1977,"&lt;="&amp;G255))</f>
        <v>4</v>
      </c>
      <c r="AI255" s="60">
        <f t="shared" si="19"/>
        <v>217</v>
      </c>
      <c r="AJ255" s="31">
        <f t="shared" si="20"/>
        <v>1.8099547511312219E-2</v>
      </c>
      <c r="AK255" s="60">
        <f>VLOOKUP(K255,'5th Cycle APR Raw Data-Final'!$A$3:$R$1977,18,FALSE)</f>
        <v>526</v>
      </c>
      <c r="AL255" s="60">
        <f>IF(AN255&lt;1,SUMIFS('5th Cycle APR Raw Data-Final'!$S$3:$S$1977,'5th Cycle APR Raw Data-Final'!$A$3:$A$1977,'SB35 Determination Data'!$K255,'5th Cycle APR Raw Data-Final'!$T$3:$T$1977,"&gt;="&amp;'SB35 Determination Data'!$F255,'5th Cycle APR Raw Data-Final'!$T$3:$T$1977,"&lt;"&amp;E255),SUMIFS('5th Cycle APR Raw Data-Final'!$S$3:$S$1977,'5th Cycle APR Raw Data-Final'!$A$3:$A$1977,'SB35 Determination Data'!$K255,'5th Cycle APR Raw Data-Final'!$T$3:$T$1977,"&gt;="&amp;'SB35 Determination Data'!$F255,'5th Cycle APR Raw Data-Final'!$T$3:$T$1977,"&lt;="&amp;G255))</f>
        <v>53</v>
      </c>
      <c r="AM255" s="60">
        <f t="shared" si="21"/>
        <v>473</v>
      </c>
      <c r="AN255" s="62">
        <f t="shared" si="22"/>
        <v>0.5</v>
      </c>
      <c r="AO255" s="9" t="str">
        <f t="shared" si="23"/>
        <v>YES</v>
      </c>
      <c r="AP255" s="9" t="str">
        <f t="shared" si="24"/>
        <v>NO</v>
      </c>
      <c r="AQ255" s="9" t="str">
        <f t="shared" si="25"/>
        <v>NO</v>
      </c>
      <c r="AR255" s="48" t="str">
        <f>VLOOKUP(K255,'2018Submitted'!$A$2:$C$540,3,FALSE)</f>
        <v>Successful</v>
      </c>
      <c r="AS255" s="9" t="str">
        <f t="shared" si="26"/>
        <v>NO</v>
      </c>
      <c r="AT255" s="9" t="str">
        <f t="shared" si="27"/>
        <v>NO</v>
      </c>
    </row>
    <row r="256" spans="1:46" ht="12.75" customHeight="1" x14ac:dyDescent="0.15">
      <c r="A256" s="9" t="s">
        <v>168</v>
      </c>
      <c r="B256" s="9" t="str">
        <f t="shared" si="0"/>
        <v>LONG BEACH</v>
      </c>
      <c r="C256" s="31">
        <f t="shared" si="1"/>
        <v>0.625</v>
      </c>
      <c r="D256" s="45">
        <f t="shared" si="2"/>
        <v>8</v>
      </c>
      <c r="E256" s="46">
        <f t="shared" si="3"/>
        <v>2018</v>
      </c>
      <c r="F256" s="46">
        <f t="shared" si="4"/>
        <v>2014</v>
      </c>
      <c r="G256" s="46" t="str">
        <f t="shared" si="5"/>
        <v>2021</v>
      </c>
      <c r="H256" s="9" t="str">
        <f t="shared" si="6"/>
        <v>10/15/2013</v>
      </c>
      <c r="I256" s="9" t="str">
        <f t="shared" si="7"/>
        <v>10/15/2021</v>
      </c>
      <c r="J256" s="9" t="s">
        <v>144</v>
      </c>
      <c r="K256" s="49" t="s">
        <v>200</v>
      </c>
      <c r="L256" s="60">
        <f>VLOOKUP(K256,'5th Cycle APR Raw Data-Final'!$A$3:$P$1977,6,FALSE)</f>
        <v>1773</v>
      </c>
      <c r="M256" s="60">
        <f>IF(AN256&lt;1,SUMIFS('5th Cycle APR Raw Data-Final'!G$3:G$1977,'5th Cycle APR Raw Data-Final'!$A$3:$A$1977,'SB35 Determination Data'!$K256,'5th Cycle APR Raw Data-Final'!$T$3:$T$1977,"&gt;="&amp;'SB35 Determination Data'!$F256,'5th Cycle APR Raw Data-Final'!$T$3:$T$1977,"&lt;"&amp;E256),SUMIFS('5th Cycle APR Raw Data-Final'!G$3:G$1977,'5th Cycle APR Raw Data-Final'!$A$3:$A$1977,'SB35 Determination Data'!$K256,'5th Cycle APR Raw Data-Final'!$T$3:$T$1977,"&gt;="&amp;'SB35 Determination Data'!$F256,'5th Cycle APR Raw Data-Final'!$T$3:$T$1977,"&lt;="&amp;G256))</f>
        <v>295</v>
      </c>
      <c r="N256" s="60">
        <f>IF(AN256&lt;1,SUMIFS('5th Cycle APR Raw Data-Final'!H$3:H$1977,'5th Cycle APR Raw Data-Final'!$A$3:$A$1977,'SB35 Determination Data'!$K256,'5th Cycle APR Raw Data-Final'!$T$3:$T$1977,"&gt;="&amp;'SB35 Determination Data'!$F256,'5th Cycle APR Raw Data-Final'!$T$3:$T$1977,"&lt;"&amp;E256),SUMIFS('5th Cycle APR Raw Data-Final'!H$3:H$1977,'5th Cycle APR Raw Data-Final'!$A$3:$A$1977,'SB35 Determination Data'!$K256,'5th Cycle APR Raw Data-Final'!$T$3:$T$1977,"&gt;="&amp;'SB35 Determination Data'!$F256,'5th Cycle APR Raw Data-Final'!$T$3:$T$1977,"&lt;="&amp;G256))</f>
        <v>295</v>
      </c>
      <c r="O256" s="60">
        <f>IF(AN256&lt;1,SUMIFS('5th Cycle APR Raw Data-Final'!I$3:I$1977,'5th Cycle APR Raw Data-Final'!$A$3:$A$1977,'SB35 Determination Data'!$K256,'5th Cycle APR Raw Data-Final'!$T$3:$T$1977,"&gt;="&amp;'SB35 Determination Data'!$F256,'5th Cycle APR Raw Data-Final'!$T$3:$T$1977,"&lt;"&amp;E256),SUMIFS('5th Cycle APR Raw Data-Final'!I$3:I$1977,'5th Cycle APR Raw Data-Final'!$A$3:$A$1977,'SB35 Determination Data'!$K256,'5th Cycle APR Raw Data-Final'!$T$3:$T$1977,"&gt;="&amp;'SB35 Determination Data'!$F256,'5th Cycle APR Raw Data-Final'!$T$3:$T$1977,"&lt;="&amp;G256))</f>
        <v>0</v>
      </c>
      <c r="P256" s="60">
        <f t="shared" si="8"/>
        <v>1478</v>
      </c>
      <c r="Q256" s="31">
        <f t="shared" si="9"/>
        <v>0.16638465877044556</v>
      </c>
      <c r="R256" s="61">
        <f t="shared" si="10"/>
        <v>887</v>
      </c>
      <c r="S256" s="61">
        <f t="shared" si="11"/>
        <v>0</v>
      </c>
      <c r="T256" s="60">
        <f>VLOOKUP(K256,'5th Cycle APR Raw Data-Final'!$A$3:$P$1977,10,FALSE)</f>
        <v>1066</v>
      </c>
      <c r="U256" s="60">
        <f>IF(AN256&lt;1,SUMIFS('5th Cycle APR Raw Data-Final'!K$3:K$1977,'5th Cycle APR Raw Data-Final'!$A$3:$A$1977,'SB35 Determination Data'!$K256,'5th Cycle APR Raw Data-Final'!$T$3:$T$1977,"&gt;="&amp;'SB35 Determination Data'!$F256,'5th Cycle APR Raw Data-Final'!$T$3:$T$1977,"&lt;"&amp;E256),SUMIFS('5th Cycle APR Raw Data-Final'!K$3:K$1977,'5th Cycle APR Raw Data-Final'!$A$3:$A$1977,'SB35 Determination Data'!$K256,'5th Cycle APR Raw Data-Final'!$T$3:$T$1977,"&gt;="&amp;'SB35 Determination Data'!$F256,'5th Cycle APR Raw Data-Final'!$T$3:$T$1977,"&lt;="&amp;G256))</f>
        <v>26</v>
      </c>
      <c r="V256" s="60">
        <f>IF(AN256&lt;1,SUMIFS('5th Cycle APR Raw Data-Final'!L$3:L$1977,'5th Cycle APR Raw Data-Final'!$A$3:$A$1977,'SB35 Determination Data'!$K256,'5th Cycle APR Raw Data-Final'!$T$3:$T$1977,"&gt;="&amp;'SB35 Determination Data'!$F256,'5th Cycle APR Raw Data-Final'!$T$3:$T$1977,"&lt;"&amp;E256),SUMIFS('5th Cycle APR Raw Data-Final'!L$3:L$1977,'5th Cycle APR Raw Data-Final'!$A$3:$A$1977,'SB35 Determination Data'!$K256,'5th Cycle APR Raw Data-Final'!$T$3:$T$1977,"&gt;="&amp;'SB35 Determination Data'!$F256,'5th Cycle APR Raw Data-Final'!$T$3:$T$1977,"&lt;="&amp;G256))</f>
        <v>26</v>
      </c>
      <c r="W256" s="60">
        <f>IF(AN256&lt;1,SUMIFS('5th Cycle APR Raw Data-Final'!M$3:M$1977,'5th Cycle APR Raw Data-Final'!$A$3:$A$1977,'SB35 Determination Data'!$K256,'5th Cycle APR Raw Data-Final'!$T$3:$T$1977,"&gt;="&amp;'SB35 Determination Data'!$F256,'5th Cycle APR Raw Data-Final'!$T$3:$T$1977,"&lt;"&amp;E256),SUMIFS('5th Cycle APR Raw Data-Final'!M$3:M$1977,'5th Cycle APR Raw Data-Final'!$A$3:$A$1977,'SB35 Determination Data'!$K256,'5th Cycle APR Raw Data-Final'!$T$3:$T$1977,"&gt;="&amp;'SB35 Determination Data'!$F256,'5th Cycle APR Raw Data-Final'!$T$3:$T$1977,"&lt;="&amp;G256))</f>
        <v>0</v>
      </c>
      <c r="X256" s="60">
        <f t="shared" si="12"/>
        <v>1040</v>
      </c>
      <c r="Y256" s="60">
        <f t="shared" si="13"/>
        <v>26</v>
      </c>
      <c r="Z256" s="60">
        <f t="shared" si="14"/>
        <v>1040</v>
      </c>
      <c r="AA256" s="31">
        <f t="shared" si="15"/>
        <v>2.4390243902439025E-2</v>
      </c>
      <c r="AB256" s="31">
        <f t="shared" si="16"/>
        <v>2.4390243902439025E-2</v>
      </c>
      <c r="AC256" s="60">
        <f>VLOOKUP(K256,'5th Cycle APR Raw Data-Final'!$A$3:$P$1977,14,FALSE)</f>
        <v>1170</v>
      </c>
      <c r="AD256" s="60">
        <f>IF(AN256&lt;1,SUMIFS('5th Cycle APR Raw Data-Final'!$O$3:$O$1977,'5th Cycle APR Raw Data-Final'!$A$3:$A$1977,'SB35 Determination Data'!$K256,'5th Cycle APR Raw Data-Final'!$T$3:$T$1977,"&gt;="&amp;'SB35 Determination Data'!$F256,'5th Cycle APR Raw Data-Final'!$T$3:$T$1977,"&lt;"&amp;E256),SUMIFS('5th Cycle APR Raw Data-Final'!$O$3:$O$1977,'5th Cycle APR Raw Data-Final'!$A$3:$A$1977,'SB35 Determination Data'!$K256,'5th Cycle APR Raw Data-Final'!$T$3:$T$1977,"&gt;="&amp;'SB35 Determination Data'!$F256,'5th Cycle APR Raw Data-Final'!$T$3:$T$1977,"&lt;="&amp;G256))</f>
        <v>0</v>
      </c>
      <c r="AE256" s="60">
        <f t="shared" si="17"/>
        <v>1170</v>
      </c>
      <c r="AF256" s="31">
        <f t="shared" si="18"/>
        <v>0</v>
      </c>
      <c r="AG256" s="60">
        <f>VLOOKUP(K256,'5th Cycle APR Raw Data-Final'!$A$3:$P$1977,16,FALSE)</f>
        <v>3039</v>
      </c>
      <c r="AH256" s="60">
        <f>IF(AN256&lt;1,SUMIFS('5th Cycle APR Raw Data-Final'!$Q$3:$Q$1977,'5th Cycle APR Raw Data-Final'!$A$3:$A$1977,'SB35 Determination Data'!$K256,'5th Cycle APR Raw Data-Final'!$T$3:$T$1977,"&gt;="&amp;'SB35 Determination Data'!$F256,'5th Cycle APR Raw Data-Final'!$T$3:$T$1977,"&lt;"&amp;E256),SUMIFS('5th Cycle APR Raw Data-Final'!$Q$3:$Q$1977,'5th Cycle APR Raw Data-Final'!$A$3:$A$1977,'SB35 Determination Data'!$K256,'5th Cycle APR Raw Data-Final'!$T$3:$T$1977,"&gt;="&amp;'SB35 Determination Data'!$F256,'5th Cycle APR Raw Data-Final'!$T$3:$T$1977,"&lt;="&amp;G256))</f>
        <v>1329</v>
      </c>
      <c r="AI256" s="60">
        <f t="shared" si="19"/>
        <v>1710</v>
      </c>
      <c r="AJ256" s="31">
        <f t="shared" si="20"/>
        <v>0.43731490621915103</v>
      </c>
      <c r="AK256" s="60">
        <f>VLOOKUP(K256,'5th Cycle APR Raw Data-Final'!$A$3:$R$1977,18,FALSE)</f>
        <v>7048</v>
      </c>
      <c r="AL256" s="60">
        <f>IF(AN256&lt;1,SUMIFS('5th Cycle APR Raw Data-Final'!$S$3:$S$1977,'5th Cycle APR Raw Data-Final'!$A$3:$A$1977,'SB35 Determination Data'!$K256,'5th Cycle APR Raw Data-Final'!$T$3:$T$1977,"&gt;="&amp;'SB35 Determination Data'!$F256,'5th Cycle APR Raw Data-Final'!$T$3:$T$1977,"&lt;"&amp;E256),SUMIFS('5th Cycle APR Raw Data-Final'!$S$3:$S$1977,'5th Cycle APR Raw Data-Final'!$A$3:$A$1977,'SB35 Determination Data'!$K256,'5th Cycle APR Raw Data-Final'!$T$3:$T$1977,"&gt;="&amp;'SB35 Determination Data'!$F256,'5th Cycle APR Raw Data-Final'!$T$3:$T$1977,"&lt;="&amp;G256))</f>
        <v>1650</v>
      </c>
      <c r="AM256" s="60">
        <f t="shared" si="21"/>
        <v>5398</v>
      </c>
      <c r="AN256" s="62">
        <f t="shared" si="22"/>
        <v>0.5</v>
      </c>
      <c r="AO256" s="9" t="str">
        <f t="shared" si="23"/>
        <v>YES</v>
      </c>
      <c r="AP256" s="9" t="str">
        <f t="shared" si="24"/>
        <v>NO</v>
      </c>
      <c r="AQ256" s="9" t="str">
        <f t="shared" si="25"/>
        <v>NO</v>
      </c>
      <c r="AR256" s="48" t="str">
        <f>VLOOKUP(K256,'2018Submitted'!$A$2:$C$540,3,FALSE)</f>
        <v>Successful</v>
      </c>
      <c r="AS256" s="9" t="str">
        <f t="shared" si="26"/>
        <v>NO</v>
      </c>
      <c r="AT256" s="9" t="str">
        <f t="shared" si="27"/>
        <v>NO</v>
      </c>
    </row>
    <row r="257" spans="1:46" ht="12.75" customHeight="1" x14ac:dyDescent="0.15">
      <c r="A257" s="9" t="s">
        <v>306</v>
      </c>
      <c r="B257" s="9" t="str">
        <f t="shared" si="0"/>
        <v>LOOMIS</v>
      </c>
      <c r="C257" s="31">
        <f t="shared" si="1"/>
        <v>0.625</v>
      </c>
      <c r="D257" s="45">
        <f t="shared" si="2"/>
        <v>8</v>
      </c>
      <c r="E257" s="46">
        <f t="shared" si="3"/>
        <v>2018</v>
      </c>
      <c r="F257" s="46">
        <f t="shared" si="4"/>
        <v>2014</v>
      </c>
      <c r="G257" s="46" t="str">
        <f t="shared" si="5"/>
        <v>2021</v>
      </c>
      <c r="H257" s="9" t="str">
        <f t="shared" si="6"/>
        <v>10/31/2013</v>
      </c>
      <c r="I257" s="9" t="str">
        <f t="shared" si="7"/>
        <v>10/31/2021</v>
      </c>
      <c r="J257" s="9" t="s">
        <v>123</v>
      </c>
      <c r="K257" s="49" t="s">
        <v>310</v>
      </c>
      <c r="L257" s="60">
        <f>VLOOKUP(K257,'5th Cycle APR Raw Data-Final'!$A$3:$P$1977,6,FALSE)</f>
        <v>39</v>
      </c>
      <c r="M257" s="60">
        <f>IF(AN257&lt;1,SUMIFS('5th Cycle APR Raw Data-Final'!G$3:G$1977,'5th Cycle APR Raw Data-Final'!$A$3:$A$1977,'SB35 Determination Data'!$K257,'5th Cycle APR Raw Data-Final'!$T$3:$T$1977,"&gt;="&amp;'SB35 Determination Data'!$F257,'5th Cycle APR Raw Data-Final'!$T$3:$T$1977,"&lt;"&amp;E257),SUMIFS('5th Cycle APR Raw Data-Final'!G$3:G$1977,'5th Cycle APR Raw Data-Final'!$A$3:$A$1977,'SB35 Determination Data'!$K257,'5th Cycle APR Raw Data-Final'!$T$3:$T$1977,"&gt;="&amp;'SB35 Determination Data'!$F257,'5th Cycle APR Raw Data-Final'!$T$3:$T$1977,"&lt;="&amp;G257))</f>
        <v>0</v>
      </c>
      <c r="N257" s="60">
        <f>IF(AN257&lt;1,SUMIFS('5th Cycle APR Raw Data-Final'!H$3:H$1977,'5th Cycle APR Raw Data-Final'!$A$3:$A$1977,'SB35 Determination Data'!$K257,'5th Cycle APR Raw Data-Final'!$T$3:$T$1977,"&gt;="&amp;'SB35 Determination Data'!$F257,'5th Cycle APR Raw Data-Final'!$T$3:$T$1977,"&lt;"&amp;E257),SUMIFS('5th Cycle APR Raw Data-Final'!H$3:H$1977,'5th Cycle APR Raw Data-Final'!$A$3:$A$1977,'SB35 Determination Data'!$K257,'5th Cycle APR Raw Data-Final'!$T$3:$T$1977,"&gt;="&amp;'SB35 Determination Data'!$F257,'5th Cycle APR Raw Data-Final'!$T$3:$T$1977,"&lt;="&amp;G257))</f>
        <v>0</v>
      </c>
      <c r="O257" s="60">
        <f>IF(AN257&lt;1,SUMIFS('5th Cycle APR Raw Data-Final'!I$3:I$1977,'5th Cycle APR Raw Data-Final'!$A$3:$A$1977,'SB35 Determination Data'!$K257,'5th Cycle APR Raw Data-Final'!$T$3:$T$1977,"&gt;="&amp;'SB35 Determination Data'!$F257,'5th Cycle APR Raw Data-Final'!$T$3:$T$1977,"&lt;"&amp;E257),SUMIFS('5th Cycle APR Raw Data-Final'!I$3:I$1977,'5th Cycle APR Raw Data-Final'!$A$3:$A$1977,'SB35 Determination Data'!$K257,'5th Cycle APR Raw Data-Final'!$T$3:$T$1977,"&gt;="&amp;'SB35 Determination Data'!$F257,'5th Cycle APR Raw Data-Final'!$T$3:$T$1977,"&lt;="&amp;G257))</f>
        <v>0</v>
      </c>
      <c r="P257" s="60">
        <f t="shared" si="8"/>
        <v>39</v>
      </c>
      <c r="Q257" s="31">
        <f t="shared" si="9"/>
        <v>0</v>
      </c>
      <c r="R257" s="61">
        <f t="shared" si="10"/>
        <v>20</v>
      </c>
      <c r="S257" s="61">
        <f t="shared" si="11"/>
        <v>0</v>
      </c>
      <c r="T257" s="60">
        <f>VLOOKUP(K257,'5th Cycle APR Raw Data-Final'!$A$3:$P$1977,10,FALSE)</f>
        <v>27</v>
      </c>
      <c r="U257" s="60">
        <f>IF(AN257&lt;1,SUMIFS('5th Cycle APR Raw Data-Final'!K$3:K$1977,'5th Cycle APR Raw Data-Final'!$A$3:$A$1977,'SB35 Determination Data'!$K257,'5th Cycle APR Raw Data-Final'!$T$3:$T$1977,"&gt;="&amp;'SB35 Determination Data'!$F257,'5th Cycle APR Raw Data-Final'!$T$3:$T$1977,"&lt;"&amp;E257),SUMIFS('5th Cycle APR Raw Data-Final'!K$3:K$1977,'5th Cycle APR Raw Data-Final'!$A$3:$A$1977,'SB35 Determination Data'!$K257,'5th Cycle APR Raw Data-Final'!$T$3:$T$1977,"&gt;="&amp;'SB35 Determination Data'!$F257,'5th Cycle APR Raw Data-Final'!$T$3:$T$1977,"&lt;="&amp;G257))</f>
        <v>0</v>
      </c>
      <c r="V257" s="60">
        <f>IF(AN257&lt;1,SUMIFS('5th Cycle APR Raw Data-Final'!L$3:L$1977,'5th Cycle APR Raw Data-Final'!$A$3:$A$1977,'SB35 Determination Data'!$K257,'5th Cycle APR Raw Data-Final'!$T$3:$T$1977,"&gt;="&amp;'SB35 Determination Data'!$F257,'5th Cycle APR Raw Data-Final'!$T$3:$T$1977,"&lt;"&amp;E257),SUMIFS('5th Cycle APR Raw Data-Final'!L$3:L$1977,'5th Cycle APR Raw Data-Final'!$A$3:$A$1977,'SB35 Determination Data'!$K257,'5th Cycle APR Raw Data-Final'!$T$3:$T$1977,"&gt;="&amp;'SB35 Determination Data'!$F257,'5th Cycle APR Raw Data-Final'!$T$3:$T$1977,"&lt;="&amp;G257))</f>
        <v>0</v>
      </c>
      <c r="W257" s="60">
        <f>IF(AN257&lt;1,SUMIFS('5th Cycle APR Raw Data-Final'!M$3:M$1977,'5th Cycle APR Raw Data-Final'!$A$3:$A$1977,'SB35 Determination Data'!$K257,'5th Cycle APR Raw Data-Final'!$T$3:$T$1977,"&gt;="&amp;'SB35 Determination Data'!$F257,'5th Cycle APR Raw Data-Final'!$T$3:$T$1977,"&lt;"&amp;E257),SUMIFS('5th Cycle APR Raw Data-Final'!M$3:M$1977,'5th Cycle APR Raw Data-Final'!$A$3:$A$1977,'SB35 Determination Data'!$K257,'5th Cycle APR Raw Data-Final'!$T$3:$T$1977,"&gt;="&amp;'SB35 Determination Data'!$F257,'5th Cycle APR Raw Data-Final'!$T$3:$T$1977,"&lt;="&amp;G257))</f>
        <v>0</v>
      </c>
      <c r="X257" s="60">
        <f t="shared" si="12"/>
        <v>27</v>
      </c>
      <c r="Y257" s="60">
        <f t="shared" si="13"/>
        <v>0</v>
      </c>
      <c r="Z257" s="60">
        <f t="shared" si="14"/>
        <v>27</v>
      </c>
      <c r="AA257" s="31">
        <f t="shared" si="15"/>
        <v>0</v>
      </c>
      <c r="AB257" s="31">
        <f t="shared" si="16"/>
        <v>0</v>
      </c>
      <c r="AC257" s="60">
        <f>VLOOKUP(K257,'5th Cycle APR Raw Data-Final'!$A$3:$P$1977,14,FALSE)</f>
        <v>29</v>
      </c>
      <c r="AD257" s="60">
        <f>IF(AN257&lt;1,SUMIFS('5th Cycle APR Raw Data-Final'!$O$3:$O$1977,'5th Cycle APR Raw Data-Final'!$A$3:$A$1977,'SB35 Determination Data'!$K257,'5th Cycle APR Raw Data-Final'!$T$3:$T$1977,"&gt;="&amp;'SB35 Determination Data'!$F257,'5th Cycle APR Raw Data-Final'!$T$3:$T$1977,"&lt;"&amp;E257),SUMIFS('5th Cycle APR Raw Data-Final'!$O$3:$O$1977,'5th Cycle APR Raw Data-Final'!$A$3:$A$1977,'SB35 Determination Data'!$K257,'5th Cycle APR Raw Data-Final'!$T$3:$T$1977,"&gt;="&amp;'SB35 Determination Data'!$F257,'5th Cycle APR Raw Data-Final'!$T$3:$T$1977,"&lt;="&amp;G257))</f>
        <v>1</v>
      </c>
      <c r="AE257" s="60">
        <f t="shared" si="17"/>
        <v>28</v>
      </c>
      <c r="AF257" s="31">
        <f t="shared" si="18"/>
        <v>3.4482758620689655E-2</v>
      </c>
      <c r="AG257" s="60">
        <f>VLOOKUP(K257,'5th Cycle APR Raw Data-Final'!$A$3:$P$1977,16,FALSE)</f>
        <v>59</v>
      </c>
      <c r="AH257" s="60">
        <f>IF(AN257&lt;1,SUMIFS('5th Cycle APR Raw Data-Final'!$Q$3:$Q$1977,'5th Cycle APR Raw Data-Final'!$A$3:$A$1977,'SB35 Determination Data'!$K257,'5th Cycle APR Raw Data-Final'!$T$3:$T$1977,"&gt;="&amp;'SB35 Determination Data'!$F257,'5th Cycle APR Raw Data-Final'!$T$3:$T$1977,"&lt;"&amp;E257),SUMIFS('5th Cycle APR Raw Data-Final'!$Q$3:$Q$1977,'5th Cycle APR Raw Data-Final'!$A$3:$A$1977,'SB35 Determination Data'!$K257,'5th Cycle APR Raw Data-Final'!$T$3:$T$1977,"&gt;="&amp;'SB35 Determination Data'!$F257,'5th Cycle APR Raw Data-Final'!$T$3:$T$1977,"&lt;="&amp;G257))</f>
        <v>11</v>
      </c>
      <c r="AI257" s="60">
        <f t="shared" si="19"/>
        <v>48</v>
      </c>
      <c r="AJ257" s="31">
        <f t="shared" si="20"/>
        <v>0.1864406779661017</v>
      </c>
      <c r="AK257" s="60">
        <f>VLOOKUP(K257,'5th Cycle APR Raw Data-Final'!$A$3:$R$1977,18,FALSE)</f>
        <v>154</v>
      </c>
      <c r="AL257" s="60">
        <f>IF(AN257&lt;1,SUMIFS('5th Cycle APR Raw Data-Final'!$S$3:$S$1977,'5th Cycle APR Raw Data-Final'!$A$3:$A$1977,'SB35 Determination Data'!$K257,'5th Cycle APR Raw Data-Final'!$T$3:$T$1977,"&gt;="&amp;'SB35 Determination Data'!$F257,'5th Cycle APR Raw Data-Final'!$T$3:$T$1977,"&lt;"&amp;E257),SUMIFS('5th Cycle APR Raw Data-Final'!$S$3:$S$1977,'5th Cycle APR Raw Data-Final'!$A$3:$A$1977,'SB35 Determination Data'!$K257,'5th Cycle APR Raw Data-Final'!$T$3:$T$1977,"&gt;="&amp;'SB35 Determination Data'!$F257,'5th Cycle APR Raw Data-Final'!$T$3:$T$1977,"&lt;="&amp;G257))</f>
        <v>12</v>
      </c>
      <c r="AM257" s="60">
        <f t="shared" si="21"/>
        <v>142</v>
      </c>
      <c r="AN257" s="62">
        <f t="shared" si="22"/>
        <v>0.5</v>
      </c>
      <c r="AO257" s="9" t="str">
        <f t="shared" si="23"/>
        <v>YES</v>
      </c>
      <c r="AP257" s="9" t="str">
        <f t="shared" si="24"/>
        <v>NO</v>
      </c>
      <c r="AQ257" s="9" t="str">
        <f t="shared" si="25"/>
        <v>NO</v>
      </c>
      <c r="AR257" s="48" t="str">
        <f>VLOOKUP(K257,'2018Submitted'!$A$2:$C$540,3,FALSE)</f>
        <v>Successful</v>
      </c>
      <c r="AS257" s="9" t="str">
        <f t="shared" si="26"/>
        <v>NO</v>
      </c>
      <c r="AT257" s="9" t="str">
        <f t="shared" si="27"/>
        <v>NO</v>
      </c>
    </row>
    <row r="258" spans="1:46" ht="12.75" customHeight="1" x14ac:dyDescent="0.15">
      <c r="A258" s="9" t="s">
        <v>273</v>
      </c>
      <c r="B258" s="9" t="str">
        <f t="shared" si="0"/>
        <v>LOS ALAMITOS</v>
      </c>
      <c r="C258" s="31">
        <f t="shared" si="1"/>
        <v>0.625</v>
      </c>
      <c r="D258" s="45">
        <f t="shared" si="2"/>
        <v>8</v>
      </c>
      <c r="E258" s="46">
        <f t="shared" si="3"/>
        <v>2018</v>
      </c>
      <c r="F258" s="46">
        <f t="shared" si="4"/>
        <v>2014</v>
      </c>
      <c r="G258" s="46" t="str">
        <f t="shared" si="5"/>
        <v>2021</v>
      </c>
      <c r="H258" s="9" t="str">
        <f t="shared" si="6"/>
        <v>10/15/2013</v>
      </c>
      <c r="I258" s="9" t="str">
        <f t="shared" si="7"/>
        <v>10/15/2021</v>
      </c>
      <c r="J258" s="9" t="s">
        <v>144</v>
      </c>
      <c r="K258" s="49" t="s">
        <v>292</v>
      </c>
      <c r="L258" s="60">
        <f>VLOOKUP(K258,'5th Cycle APR Raw Data-Final'!$A$3:$P$1977,6,FALSE)</f>
        <v>14</v>
      </c>
      <c r="M258" s="60">
        <f>IF(AN258&lt;1,SUMIFS('5th Cycle APR Raw Data-Final'!G$3:G$1977,'5th Cycle APR Raw Data-Final'!$A$3:$A$1977,'SB35 Determination Data'!$K258,'5th Cycle APR Raw Data-Final'!$T$3:$T$1977,"&gt;="&amp;'SB35 Determination Data'!$F258,'5th Cycle APR Raw Data-Final'!$T$3:$T$1977,"&lt;"&amp;E258),SUMIFS('5th Cycle APR Raw Data-Final'!G$3:G$1977,'5th Cycle APR Raw Data-Final'!$A$3:$A$1977,'SB35 Determination Data'!$K258,'5th Cycle APR Raw Data-Final'!$T$3:$T$1977,"&gt;="&amp;'SB35 Determination Data'!$F258,'5th Cycle APR Raw Data-Final'!$T$3:$T$1977,"&lt;="&amp;G258))</f>
        <v>0</v>
      </c>
      <c r="N258" s="60">
        <f>IF(AN258&lt;1,SUMIFS('5th Cycle APR Raw Data-Final'!H$3:H$1977,'5th Cycle APR Raw Data-Final'!$A$3:$A$1977,'SB35 Determination Data'!$K258,'5th Cycle APR Raw Data-Final'!$T$3:$T$1977,"&gt;="&amp;'SB35 Determination Data'!$F258,'5th Cycle APR Raw Data-Final'!$T$3:$T$1977,"&lt;"&amp;E258),SUMIFS('5th Cycle APR Raw Data-Final'!H$3:H$1977,'5th Cycle APR Raw Data-Final'!$A$3:$A$1977,'SB35 Determination Data'!$K258,'5th Cycle APR Raw Data-Final'!$T$3:$T$1977,"&gt;="&amp;'SB35 Determination Data'!$F258,'5th Cycle APR Raw Data-Final'!$T$3:$T$1977,"&lt;="&amp;G258))</f>
        <v>0</v>
      </c>
      <c r="O258" s="60">
        <f>IF(AN258&lt;1,SUMIFS('5th Cycle APR Raw Data-Final'!I$3:I$1977,'5th Cycle APR Raw Data-Final'!$A$3:$A$1977,'SB35 Determination Data'!$K258,'5th Cycle APR Raw Data-Final'!$T$3:$T$1977,"&gt;="&amp;'SB35 Determination Data'!$F258,'5th Cycle APR Raw Data-Final'!$T$3:$T$1977,"&lt;"&amp;E258),SUMIFS('5th Cycle APR Raw Data-Final'!I$3:I$1977,'5th Cycle APR Raw Data-Final'!$A$3:$A$1977,'SB35 Determination Data'!$K258,'5th Cycle APR Raw Data-Final'!$T$3:$T$1977,"&gt;="&amp;'SB35 Determination Data'!$F258,'5th Cycle APR Raw Data-Final'!$T$3:$T$1977,"&lt;="&amp;G258))</f>
        <v>0</v>
      </c>
      <c r="P258" s="60">
        <f t="shared" si="8"/>
        <v>14</v>
      </c>
      <c r="Q258" s="31">
        <f t="shared" si="9"/>
        <v>0</v>
      </c>
      <c r="R258" s="61">
        <f t="shared" si="10"/>
        <v>7</v>
      </c>
      <c r="S258" s="61">
        <f t="shared" si="11"/>
        <v>0</v>
      </c>
      <c r="T258" s="60">
        <f>VLOOKUP(K258,'5th Cycle APR Raw Data-Final'!$A$3:$P$1977,10,FALSE)</f>
        <v>10</v>
      </c>
      <c r="U258" s="60">
        <f>IF(AN258&lt;1,SUMIFS('5th Cycle APR Raw Data-Final'!K$3:K$1977,'5th Cycle APR Raw Data-Final'!$A$3:$A$1977,'SB35 Determination Data'!$K258,'5th Cycle APR Raw Data-Final'!$T$3:$T$1977,"&gt;="&amp;'SB35 Determination Data'!$F258,'5th Cycle APR Raw Data-Final'!$T$3:$T$1977,"&lt;"&amp;E258),SUMIFS('5th Cycle APR Raw Data-Final'!K$3:K$1977,'5th Cycle APR Raw Data-Final'!$A$3:$A$1977,'SB35 Determination Data'!$K258,'5th Cycle APR Raw Data-Final'!$T$3:$T$1977,"&gt;="&amp;'SB35 Determination Data'!$F258,'5th Cycle APR Raw Data-Final'!$T$3:$T$1977,"&lt;="&amp;G258))</f>
        <v>0</v>
      </c>
      <c r="V258" s="60">
        <f>IF(AN258&lt;1,SUMIFS('5th Cycle APR Raw Data-Final'!L$3:L$1977,'5th Cycle APR Raw Data-Final'!$A$3:$A$1977,'SB35 Determination Data'!$K258,'5th Cycle APR Raw Data-Final'!$T$3:$T$1977,"&gt;="&amp;'SB35 Determination Data'!$F258,'5th Cycle APR Raw Data-Final'!$T$3:$T$1977,"&lt;"&amp;E258),SUMIFS('5th Cycle APR Raw Data-Final'!L$3:L$1977,'5th Cycle APR Raw Data-Final'!$A$3:$A$1977,'SB35 Determination Data'!$K258,'5th Cycle APR Raw Data-Final'!$T$3:$T$1977,"&gt;="&amp;'SB35 Determination Data'!$F258,'5th Cycle APR Raw Data-Final'!$T$3:$T$1977,"&lt;="&amp;G258))</f>
        <v>0</v>
      </c>
      <c r="W258" s="60">
        <f>IF(AN258&lt;1,SUMIFS('5th Cycle APR Raw Data-Final'!M$3:M$1977,'5th Cycle APR Raw Data-Final'!$A$3:$A$1977,'SB35 Determination Data'!$K258,'5th Cycle APR Raw Data-Final'!$T$3:$T$1977,"&gt;="&amp;'SB35 Determination Data'!$F258,'5th Cycle APR Raw Data-Final'!$T$3:$T$1977,"&lt;"&amp;E258),SUMIFS('5th Cycle APR Raw Data-Final'!M$3:M$1977,'5th Cycle APR Raw Data-Final'!$A$3:$A$1977,'SB35 Determination Data'!$K258,'5th Cycle APR Raw Data-Final'!$T$3:$T$1977,"&gt;="&amp;'SB35 Determination Data'!$F258,'5th Cycle APR Raw Data-Final'!$T$3:$T$1977,"&lt;="&amp;G258))</f>
        <v>0</v>
      </c>
      <c r="X258" s="60">
        <f t="shared" si="12"/>
        <v>10</v>
      </c>
      <c r="Y258" s="60">
        <f t="shared" si="13"/>
        <v>0</v>
      </c>
      <c r="Z258" s="60">
        <f t="shared" si="14"/>
        <v>10</v>
      </c>
      <c r="AA258" s="31">
        <f t="shared" si="15"/>
        <v>0</v>
      </c>
      <c r="AB258" s="31">
        <f t="shared" si="16"/>
        <v>0</v>
      </c>
      <c r="AC258" s="60">
        <f>VLOOKUP(K258,'5th Cycle APR Raw Data-Final'!$A$3:$P$1977,14,FALSE)</f>
        <v>11</v>
      </c>
      <c r="AD258" s="60">
        <f>IF(AN258&lt;1,SUMIFS('5th Cycle APR Raw Data-Final'!$O$3:$O$1977,'5th Cycle APR Raw Data-Final'!$A$3:$A$1977,'SB35 Determination Data'!$K258,'5th Cycle APR Raw Data-Final'!$T$3:$T$1977,"&gt;="&amp;'SB35 Determination Data'!$F258,'5th Cycle APR Raw Data-Final'!$T$3:$T$1977,"&lt;"&amp;E258),SUMIFS('5th Cycle APR Raw Data-Final'!$O$3:$O$1977,'5th Cycle APR Raw Data-Final'!$A$3:$A$1977,'SB35 Determination Data'!$K258,'5th Cycle APR Raw Data-Final'!$T$3:$T$1977,"&gt;="&amp;'SB35 Determination Data'!$F258,'5th Cycle APR Raw Data-Final'!$T$3:$T$1977,"&lt;="&amp;G258))</f>
        <v>0</v>
      </c>
      <c r="AE258" s="60">
        <f t="shared" si="17"/>
        <v>11</v>
      </c>
      <c r="AF258" s="31">
        <f t="shared" si="18"/>
        <v>0</v>
      </c>
      <c r="AG258" s="60">
        <f>VLOOKUP(K258,'5th Cycle APR Raw Data-Final'!$A$3:$P$1977,16,FALSE)</f>
        <v>26</v>
      </c>
      <c r="AH258" s="60">
        <f>IF(AN258&lt;1,SUMIFS('5th Cycle APR Raw Data-Final'!$Q$3:$Q$1977,'5th Cycle APR Raw Data-Final'!$A$3:$A$1977,'SB35 Determination Data'!$K258,'5th Cycle APR Raw Data-Final'!$T$3:$T$1977,"&gt;="&amp;'SB35 Determination Data'!$F258,'5th Cycle APR Raw Data-Final'!$T$3:$T$1977,"&lt;"&amp;E258),SUMIFS('5th Cycle APR Raw Data-Final'!$Q$3:$Q$1977,'5th Cycle APR Raw Data-Final'!$A$3:$A$1977,'SB35 Determination Data'!$K258,'5th Cycle APR Raw Data-Final'!$T$3:$T$1977,"&gt;="&amp;'SB35 Determination Data'!$F258,'5th Cycle APR Raw Data-Final'!$T$3:$T$1977,"&lt;="&amp;G258))</f>
        <v>5</v>
      </c>
      <c r="AI258" s="60">
        <f t="shared" si="19"/>
        <v>21</v>
      </c>
      <c r="AJ258" s="31">
        <f t="shared" si="20"/>
        <v>0.19230769230769232</v>
      </c>
      <c r="AK258" s="60">
        <f>VLOOKUP(K258,'5th Cycle APR Raw Data-Final'!$A$3:$R$1977,18,FALSE)</f>
        <v>61</v>
      </c>
      <c r="AL258" s="60">
        <f>IF(AN258&lt;1,SUMIFS('5th Cycle APR Raw Data-Final'!$S$3:$S$1977,'5th Cycle APR Raw Data-Final'!$A$3:$A$1977,'SB35 Determination Data'!$K258,'5th Cycle APR Raw Data-Final'!$T$3:$T$1977,"&gt;="&amp;'SB35 Determination Data'!$F258,'5th Cycle APR Raw Data-Final'!$T$3:$T$1977,"&lt;"&amp;E258),SUMIFS('5th Cycle APR Raw Data-Final'!$S$3:$S$1977,'5th Cycle APR Raw Data-Final'!$A$3:$A$1977,'SB35 Determination Data'!$K258,'5th Cycle APR Raw Data-Final'!$T$3:$T$1977,"&gt;="&amp;'SB35 Determination Data'!$F258,'5th Cycle APR Raw Data-Final'!$T$3:$T$1977,"&lt;="&amp;G258))</f>
        <v>5</v>
      </c>
      <c r="AM258" s="60">
        <f t="shared" si="21"/>
        <v>56</v>
      </c>
      <c r="AN258" s="62">
        <f t="shared" si="22"/>
        <v>0.5</v>
      </c>
      <c r="AO258" s="9" t="str">
        <f t="shared" si="23"/>
        <v>YES</v>
      </c>
      <c r="AP258" s="9" t="str">
        <f t="shared" si="24"/>
        <v>NO</v>
      </c>
      <c r="AQ258" s="9" t="str">
        <f t="shared" si="25"/>
        <v>NO</v>
      </c>
      <c r="AR258" s="48" t="str">
        <f>VLOOKUP(K258,'2018Submitted'!$A$2:$C$540,3,FALSE)</f>
        <v>Received - Not successful</v>
      </c>
      <c r="AS258" s="9" t="str">
        <f t="shared" si="26"/>
        <v>NO</v>
      </c>
      <c r="AT258" s="9" t="str">
        <f t="shared" si="27"/>
        <v>NO</v>
      </c>
    </row>
    <row r="259" spans="1:46" ht="12.75" customHeight="1" x14ac:dyDescent="0.15">
      <c r="A259" s="9" t="s">
        <v>505</v>
      </c>
      <c r="B259" s="9" t="str">
        <f t="shared" si="0"/>
        <v>LOS ALTOS</v>
      </c>
      <c r="C259" s="31">
        <f t="shared" si="1"/>
        <v>0.5</v>
      </c>
      <c r="D259" s="45">
        <f t="shared" si="2"/>
        <v>8</v>
      </c>
      <c r="E259" s="46">
        <f t="shared" si="3"/>
        <v>2019</v>
      </c>
      <c r="F259" s="46">
        <f t="shared" si="4"/>
        <v>2015</v>
      </c>
      <c r="G259" s="46">
        <f t="shared" si="5"/>
        <v>2022</v>
      </c>
      <c r="H259" s="9" t="str">
        <f t="shared" si="6"/>
        <v>01/31/2015</v>
      </c>
      <c r="I259" s="9" t="str">
        <f t="shared" si="7"/>
        <v>01/31/2023</v>
      </c>
      <c r="J259" s="9" t="s">
        <v>67</v>
      </c>
      <c r="K259" s="49" t="s">
        <v>525</v>
      </c>
      <c r="L259" s="60">
        <f>VLOOKUP(K259,'5th Cycle APR Raw Data-Final'!$A$3:$P$1977,6,FALSE)</f>
        <v>169</v>
      </c>
      <c r="M259" s="60">
        <f>IF(AN259&lt;1,SUMIFS('5th Cycle APR Raw Data-Final'!G$3:G$1977,'5th Cycle APR Raw Data-Final'!$A$3:$A$1977,'SB35 Determination Data'!$K259,'5th Cycle APR Raw Data-Final'!$T$3:$T$1977,"&gt;="&amp;'SB35 Determination Data'!$F259,'5th Cycle APR Raw Data-Final'!$T$3:$T$1977,"&lt;"&amp;E259),SUMIFS('5th Cycle APR Raw Data-Final'!G$3:G$1977,'5th Cycle APR Raw Data-Final'!$A$3:$A$1977,'SB35 Determination Data'!$K259,'5th Cycle APR Raw Data-Final'!$T$3:$T$1977,"&gt;="&amp;'SB35 Determination Data'!$F259,'5th Cycle APR Raw Data-Final'!$T$3:$T$1977,"&lt;="&amp;G259))</f>
        <v>2</v>
      </c>
      <c r="N259" s="60">
        <f>IF(AN259&lt;1,SUMIFS('5th Cycle APR Raw Data-Final'!H$3:H$1977,'5th Cycle APR Raw Data-Final'!$A$3:$A$1977,'SB35 Determination Data'!$K259,'5th Cycle APR Raw Data-Final'!$T$3:$T$1977,"&gt;="&amp;'SB35 Determination Data'!$F259,'5th Cycle APR Raw Data-Final'!$T$3:$T$1977,"&lt;"&amp;E259),SUMIFS('5th Cycle APR Raw Data-Final'!H$3:H$1977,'5th Cycle APR Raw Data-Final'!$A$3:$A$1977,'SB35 Determination Data'!$K259,'5th Cycle APR Raw Data-Final'!$T$3:$T$1977,"&gt;="&amp;'SB35 Determination Data'!$F259,'5th Cycle APR Raw Data-Final'!$T$3:$T$1977,"&lt;="&amp;G259))</f>
        <v>2</v>
      </c>
      <c r="O259" s="60">
        <f>IF(AN259&lt;1,SUMIFS('5th Cycle APR Raw Data-Final'!I$3:I$1977,'5th Cycle APR Raw Data-Final'!$A$3:$A$1977,'SB35 Determination Data'!$K259,'5th Cycle APR Raw Data-Final'!$T$3:$T$1977,"&gt;="&amp;'SB35 Determination Data'!$F259,'5th Cycle APR Raw Data-Final'!$T$3:$T$1977,"&lt;"&amp;E259),SUMIFS('5th Cycle APR Raw Data-Final'!I$3:I$1977,'5th Cycle APR Raw Data-Final'!$A$3:$A$1977,'SB35 Determination Data'!$K259,'5th Cycle APR Raw Data-Final'!$T$3:$T$1977,"&gt;="&amp;'SB35 Determination Data'!$F259,'5th Cycle APR Raw Data-Final'!$T$3:$T$1977,"&lt;="&amp;G259))</f>
        <v>0</v>
      </c>
      <c r="P259" s="60">
        <f t="shared" si="8"/>
        <v>167</v>
      </c>
      <c r="Q259" s="31">
        <f t="shared" si="9"/>
        <v>1.1834319526627219E-2</v>
      </c>
      <c r="R259" s="61">
        <f t="shared" si="10"/>
        <v>85</v>
      </c>
      <c r="S259" s="61">
        <f t="shared" si="11"/>
        <v>0</v>
      </c>
      <c r="T259" s="60">
        <f>VLOOKUP(K259,'5th Cycle APR Raw Data-Final'!$A$3:$P$1977,10,FALSE)</f>
        <v>99</v>
      </c>
      <c r="U259" s="60">
        <f>IF(AN259&lt;1,SUMIFS('5th Cycle APR Raw Data-Final'!K$3:K$1977,'5th Cycle APR Raw Data-Final'!$A$3:$A$1977,'SB35 Determination Data'!$K259,'5th Cycle APR Raw Data-Final'!$T$3:$T$1977,"&gt;="&amp;'SB35 Determination Data'!$F259,'5th Cycle APR Raw Data-Final'!$T$3:$T$1977,"&lt;"&amp;E259),SUMIFS('5th Cycle APR Raw Data-Final'!K$3:K$1977,'5th Cycle APR Raw Data-Final'!$A$3:$A$1977,'SB35 Determination Data'!$K259,'5th Cycle APR Raw Data-Final'!$T$3:$T$1977,"&gt;="&amp;'SB35 Determination Data'!$F259,'5th Cycle APR Raw Data-Final'!$T$3:$T$1977,"&lt;="&amp;G259))</f>
        <v>28</v>
      </c>
      <c r="V259" s="60">
        <f>IF(AN259&lt;1,SUMIFS('5th Cycle APR Raw Data-Final'!L$3:L$1977,'5th Cycle APR Raw Data-Final'!$A$3:$A$1977,'SB35 Determination Data'!$K259,'5th Cycle APR Raw Data-Final'!$T$3:$T$1977,"&gt;="&amp;'SB35 Determination Data'!$F259,'5th Cycle APR Raw Data-Final'!$T$3:$T$1977,"&lt;"&amp;E259),SUMIFS('5th Cycle APR Raw Data-Final'!L$3:L$1977,'5th Cycle APR Raw Data-Final'!$A$3:$A$1977,'SB35 Determination Data'!$K259,'5th Cycle APR Raw Data-Final'!$T$3:$T$1977,"&gt;="&amp;'SB35 Determination Data'!$F259,'5th Cycle APR Raw Data-Final'!$T$3:$T$1977,"&lt;="&amp;G259))</f>
        <v>20</v>
      </c>
      <c r="W259" s="60">
        <f>IF(AN259&lt;1,SUMIFS('5th Cycle APR Raw Data-Final'!M$3:M$1977,'5th Cycle APR Raw Data-Final'!$A$3:$A$1977,'SB35 Determination Data'!$K259,'5th Cycle APR Raw Data-Final'!$T$3:$T$1977,"&gt;="&amp;'SB35 Determination Data'!$F259,'5th Cycle APR Raw Data-Final'!$T$3:$T$1977,"&lt;"&amp;E259),SUMIFS('5th Cycle APR Raw Data-Final'!M$3:M$1977,'5th Cycle APR Raw Data-Final'!$A$3:$A$1977,'SB35 Determination Data'!$K259,'5th Cycle APR Raw Data-Final'!$T$3:$T$1977,"&gt;="&amp;'SB35 Determination Data'!$F259,'5th Cycle APR Raw Data-Final'!$T$3:$T$1977,"&lt;="&amp;G259))</f>
        <v>8</v>
      </c>
      <c r="X259" s="60">
        <f t="shared" si="12"/>
        <v>71</v>
      </c>
      <c r="Y259" s="60">
        <f t="shared" si="13"/>
        <v>28</v>
      </c>
      <c r="Z259" s="60">
        <f t="shared" si="14"/>
        <v>71</v>
      </c>
      <c r="AA259" s="31">
        <f t="shared" si="15"/>
        <v>0.28282828282828282</v>
      </c>
      <c r="AB259" s="31">
        <f t="shared" si="16"/>
        <v>0.28282828282828282</v>
      </c>
      <c r="AC259" s="60">
        <f>VLOOKUP(K259,'5th Cycle APR Raw Data-Final'!$A$3:$P$1977,14,FALSE)</f>
        <v>112</v>
      </c>
      <c r="AD259" s="60">
        <f>IF(AN259&lt;1,SUMIFS('5th Cycle APR Raw Data-Final'!$O$3:$O$1977,'5th Cycle APR Raw Data-Final'!$A$3:$A$1977,'SB35 Determination Data'!$K259,'5th Cycle APR Raw Data-Final'!$T$3:$T$1977,"&gt;="&amp;'SB35 Determination Data'!$F259,'5th Cycle APR Raw Data-Final'!$T$3:$T$1977,"&lt;"&amp;E259),SUMIFS('5th Cycle APR Raw Data-Final'!$O$3:$O$1977,'5th Cycle APR Raw Data-Final'!$A$3:$A$1977,'SB35 Determination Data'!$K259,'5th Cycle APR Raw Data-Final'!$T$3:$T$1977,"&gt;="&amp;'SB35 Determination Data'!$F259,'5th Cycle APR Raw Data-Final'!$T$3:$T$1977,"&lt;="&amp;G259))</f>
        <v>2</v>
      </c>
      <c r="AE259" s="60">
        <f t="shared" si="17"/>
        <v>110</v>
      </c>
      <c r="AF259" s="31">
        <f t="shared" si="18"/>
        <v>1.7857142857142856E-2</v>
      </c>
      <c r="AG259" s="60">
        <f>VLOOKUP(K259,'5th Cycle APR Raw Data-Final'!$A$3:$P$1977,16,FALSE)</f>
        <v>97</v>
      </c>
      <c r="AH259" s="60">
        <f>IF(AN259&lt;1,SUMIFS('5th Cycle APR Raw Data-Final'!$Q$3:$Q$1977,'5th Cycle APR Raw Data-Final'!$A$3:$A$1977,'SB35 Determination Data'!$K259,'5th Cycle APR Raw Data-Final'!$T$3:$T$1977,"&gt;="&amp;'SB35 Determination Data'!$F259,'5th Cycle APR Raw Data-Final'!$T$3:$T$1977,"&lt;"&amp;E259),SUMIFS('5th Cycle APR Raw Data-Final'!$Q$3:$Q$1977,'5th Cycle APR Raw Data-Final'!$A$3:$A$1977,'SB35 Determination Data'!$K259,'5th Cycle APR Raw Data-Final'!$T$3:$T$1977,"&gt;="&amp;'SB35 Determination Data'!$F259,'5th Cycle APR Raw Data-Final'!$T$3:$T$1977,"&lt;="&amp;G259))</f>
        <v>428</v>
      </c>
      <c r="AI259" s="60">
        <f t="shared" si="19"/>
        <v>0</v>
      </c>
      <c r="AJ259" s="31">
        <f t="shared" si="20"/>
        <v>4.4123711340206189</v>
      </c>
      <c r="AK259" s="60">
        <f>VLOOKUP(K259,'5th Cycle APR Raw Data-Final'!$A$3:$R$1977,18,FALSE)</f>
        <v>477</v>
      </c>
      <c r="AL259" s="60">
        <f>IF(AN259&lt;1,SUMIFS('5th Cycle APR Raw Data-Final'!$S$3:$S$1977,'5th Cycle APR Raw Data-Final'!$A$3:$A$1977,'SB35 Determination Data'!$K259,'5th Cycle APR Raw Data-Final'!$T$3:$T$1977,"&gt;="&amp;'SB35 Determination Data'!$F259,'5th Cycle APR Raw Data-Final'!$T$3:$T$1977,"&lt;"&amp;E259),SUMIFS('5th Cycle APR Raw Data-Final'!$S$3:$S$1977,'5th Cycle APR Raw Data-Final'!$A$3:$A$1977,'SB35 Determination Data'!$K259,'5th Cycle APR Raw Data-Final'!$T$3:$T$1977,"&gt;="&amp;'SB35 Determination Data'!$F259,'5th Cycle APR Raw Data-Final'!$T$3:$T$1977,"&lt;="&amp;G259))</f>
        <v>460</v>
      </c>
      <c r="AM259" s="60">
        <f t="shared" si="21"/>
        <v>348</v>
      </c>
      <c r="AN259" s="62">
        <f t="shared" si="22"/>
        <v>0.5</v>
      </c>
      <c r="AO259" s="9" t="str">
        <f t="shared" si="23"/>
        <v>NO</v>
      </c>
      <c r="AP259" s="9" t="str">
        <f t="shared" si="24"/>
        <v>YES</v>
      </c>
      <c r="AQ259" s="9" t="str">
        <f t="shared" si="25"/>
        <v>NO</v>
      </c>
      <c r="AR259" s="48" t="str">
        <f>VLOOKUP(K259,'2018Submitted'!$A$2:$C$540,3,FALSE)</f>
        <v>Successful</v>
      </c>
      <c r="AS259" s="9" t="str">
        <f t="shared" si="26"/>
        <v>NO</v>
      </c>
      <c r="AT259" s="9" t="str">
        <f t="shared" si="27"/>
        <v>YES</v>
      </c>
    </row>
    <row r="260" spans="1:46" ht="12.75" customHeight="1" x14ac:dyDescent="0.15">
      <c r="A260" s="9" t="s">
        <v>505</v>
      </c>
      <c r="B260" s="9" t="str">
        <f t="shared" si="0"/>
        <v>LOS ALTOS HILLS</v>
      </c>
      <c r="C260" s="31">
        <f t="shared" si="1"/>
        <v>0.5</v>
      </c>
      <c r="D260" s="45">
        <f t="shared" si="2"/>
        <v>8</v>
      </c>
      <c r="E260" s="46">
        <f t="shared" si="3"/>
        <v>2019</v>
      </c>
      <c r="F260" s="46">
        <f t="shared" si="4"/>
        <v>2015</v>
      </c>
      <c r="G260" s="46">
        <f t="shared" si="5"/>
        <v>2022</v>
      </c>
      <c r="H260" s="9" t="str">
        <f t="shared" si="6"/>
        <v>01/31/2015</v>
      </c>
      <c r="I260" s="9" t="str">
        <f t="shared" si="7"/>
        <v>01/31/2023</v>
      </c>
      <c r="J260" s="9" t="s">
        <v>67</v>
      </c>
      <c r="K260" s="49" t="s">
        <v>527</v>
      </c>
      <c r="L260" s="60">
        <f>VLOOKUP(K260,'5th Cycle APR Raw Data-Final'!$A$3:$P$1977,6,FALSE)</f>
        <v>46</v>
      </c>
      <c r="M260" s="60">
        <f>IF(AN260&lt;1,SUMIFS('5th Cycle APR Raw Data-Final'!G$3:G$1977,'5th Cycle APR Raw Data-Final'!$A$3:$A$1977,'SB35 Determination Data'!$K260,'5th Cycle APR Raw Data-Final'!$T$3:$T$1977,"&gt;="&amp;'SB35 Determination Data'!$F260,'5th Cycle APR Raw Data-Final'!$T$3:$T$1977,"&lt;"&amp;E260),SUMIFS('5th Cycle APR Raw Data-Final'!G$3:G$1977,'5th Cycle APR Raw Data-Final'!$A$3:$A$1977,'SB35 Determination Data'!$K260,'5th Cycle APR Raw Data-Final'!$T$3:$T$1977,"&gt;="&amp;'SB35 Determination Data'!$F260,'5th Cycle APR Raw Data-Final'!$T$3:$T$1977,"&lt;="&amp;G260))</f>
        <v>8</v>
      </c>
      <c r="N260" s="60">
        <f>IF(AN260&lt;1,SUMIFS('5th Cycle APR Raw Data-Final'!H$3:H$1977,'5th Cycle APR Raw Data-Final'!$A$3:$A$1977,'SB35 Determination Data'!$K260,'5th Cycle APR Raw Data-Final'!$T$3:$T$1977,"&gt;="&amp;'SB35 Determination Data'!$F260,'5th Cycle APR Raw Data-Final'!$T$3:$T$1977,"&lt;"&amp;E260),SUMIFS('5th Cycle APR Raw Data-Final'!H$3:H$1977,'5th Cycle APR Raw Data-Final'!$A$3:$A$1977,'SB35 Determination Data'!$K260,'5th Cycle APR Raw Data-Final'!$T$3:$T$1977,"&gt;="&amp;'SB35 Determination Data'!$F260,'5th Cycle APR Raw Data-Final'!$T$3:$T$1977,"&lt;="&amp;G260))</f>
        <v>5</v>
      </c>
      <c r="O260" s="60">
        <f>IF(AN260&lt;1,SUMIFS('5th Cycle APR Raw Data-Final'!I$3:I$1977,'5th Cycle APR Raw Data-Final'!$A$3:$A$1977,'SB35 Determination Data'!$K260,'5th Cycle APR Raw Data-Final'!$T$3:$T$1977,"&gt;="&amp;'SB35 Determination Data'!$F260,'5th Cycle APR Raw Data-Final'!$T$3:$T$1977,"&lt;"&amp;E260),SUMIFS('5th Cycle APR Raw Data-Final'!I$3:I$1977,'5th Cycle APR Raw Data-Final'!$A$3:$A$1977,'SB35 Determination Data'!$K260,'5th Cycle APR Raw Data-Final'!$T$3:$T$1977,"&gt;="&amp;'SB35 Determination Data'!$F260,'5th Cycle APR Raw Data-Final'!$T$3:$T$1977,"&lt;="&amp;G260))</f>
        <v>3</v>
      </c>
      <c r="P260" s="60">
        <f t="shared" si="8"/>
        <v>38</v>
      </c>
      <c r="Q260" s="31">
        <f t="shared" si="9"/>
        <v>0.17391304347826086</v>
      </c>
      <c r="R260" s="61">
        <f t="shared" si="10"/>
        <v>23</v>
      </c>
      <c r="S260" s="61">
        <f t="shared" si="11"/>
        <v>0</v>
      </c>
      <c r="T260" s="60">
        <f>VLOOKUP(K260,'5th Cycle APR Raw Data-Final'!$A$3:$P$1977,10,FALSE)</f>
        <v>28</v>
      </c>
      <c r="U260" s="60">
        <f>IF(AN260&lt;1,SUMIFS('5th Cycle APR Raw Data-Final'!K$3:K$1977,'5th Cycle APR Raw Data-Final'!$A$3:$A$1977,'SB35 Determination Data'!$K260,'5th Cycle APR Raw Data-Final'!$T$3:$T$1977,"&gt;="&amp;'SB35 Determination Data'!$F260,'5th Cycle APR Raw Data-Final'!$T$3:$T$1977,"&lt;"&amp;E260),SUMIFS('5th Cycle APR Raw Data-Final'!K$3:K$1977,'5th Cycle APR Raw Data-Final'!$A$3:$A$1977,'SB35 Determination Data'!$K260,'5th Cycle APR Raw Data-Final'!$T$3:$T$1977,"&gt;="&amp;'SB35 Determination Data'!$F260,'5th Cycle APR Raw Data-Final'!$T$3:$T$1977,"&lt;="&amp;G260))</f>
        <v>3</v>
      </c>
      <c r="V260" s="60">
        <f>IF(AN260&lt;1,SUMIFS('5th Cycle APR Raw Data-Final'!L$3:L$1977,'5th Cycle APR Raw Data-Final'!$A$3:$A$1977,'SB35 Determination Data'!$K260,'5th Cycle APR Raw Data-Final'!$T$3:$T$1977,"&gt;="&amp;'SB35 Determination Data'!$F260,'5th Cycle APR Raw Data-Final'!$T$3:$T$1977,"&lt;"&amp;E260),SUMIFS('5th Cycle APR Raw Data-Final'!L$3:L$1977,'5th Cycle APR Raw Data-Final'!$A$3:$A$1977,'SB35 Determination Data'!$K260,'5th Cycle APR Raw Data-Final'!$T$3:$T$1977,"&gt;="&amp;'SB35 Determination Data'!$F260,'5th Cycle APR Raw Data-Final'!$T$3:$T$1977,"&lt;="&amp;G260))</f>
        <v>2</v>
      </c>
      <c r="W260" s="60">
        <f>IF(AN260&lt;1,SUMIFS('5th Cycle APR Raw Data-Final'!M$3:M$1977,'5th Cycle APR Raw Data-Final'!$A$3:$A$1977,'SB35 Determination Data'!$K260,'5th Cycle APR Raw Data-Final'!$T$3:$T$1977,"&gt;="&amp;'SB35 Determination Data'!$F260,'5th Cycle APR Raw Data-Final'!$T$3:$T$1977,"&lt;"&amp;E260),SUMIFS('5th Cycle APR Raw Data-Final'!M$3:M$1977,'5th Cycle APR Raw Data-Final'!$A$3:$A$1977,'SB35 Determination Data'!$K260,'5th Cycle APR Raw Data-Final'!$T$3:$T$1977,"&gt;="&amp;'SB35 Determination Data'!$F260,'5th Cycle APR Raw Data-Final'!$T$3:$T$1977,"&lt;="&amp;G260))</f>
        <v>1</v>
      </c>
      <c r="X260" s="60">
        <f t="shared" si="12"/>
        <v>25</v>
      </c>
      <c r="Y260" s="60">
        <f t="shared" si="13"/>
        <v>3</v>
      </c>
      <c r="Z260" s="60">
        <f t="shared" si="14"/>
        <v>25</v>
      </c>
      <c r="AA260" s="31">
        <f t="shared" si="15"/>
        <v>0.10714285714285714</v>
      </c>
      <c r="AB260" s="31">
        <f t="shared" si="16"/>
        <v>0.10714285714285714</v>
      </c>
      <c r="AC260" s="60">
        <f>VLOOKUP(K260,'5th Cycle APR Raw Data-Final'!$A$3:$P$1977,14,FALSE)</f>
        <v>32</v>
      </c>
      <c r="AD260" s="60">
        <f>IF(AN260&lt;1,SUMIFS('5th Cycle APR Raw Data-Final'!$O$3:$O$1977,'5th Cycle APR Raw Data-Final'!$A$3:$A$1977,'SB35 Determination Data'!$K260,'5th Cycle APR Raw Data-Final'!$T$3:$T$1977,"&gt;="&amp;'SB35 Determination Data'!$F260,'5th Cycle APR Raw Data-Final'!$T$3:$T$1977,"&lt;"&amp;E260),SUMIFS('5th Cycle APR Raw Data-Final'!$O$3:$O$1977,'5th Cycle APR Raw Data-Final'!$A$3:$A$1977,'SB35 Determination Data'!$K260,'5th Cycle APR Raw Data-Final'!$T$3:$T$1977,"&gt;="&amp;'SB35 Determination Data'!$F260,'5th Cycle APR Raw Data-Final'!$T$3:$T$1977,"&lt;="&amp;G260))</f>
        <v>3</v>
      </c>
      <c r="AE260" s="60">
        <f t="shared" si="17"/>
        <v>29</v>
      </c>
      <c r="AF260" s="31">
        <f t="shared" si="18"/>
        <v>9.375E-2</v>
      </c>
      <c r="AG260" s="60">
        <f>VLOOKUP(K260,'5th Cycle APR Raw Data-Final'!$A$3:$P$1977,16,FALSE)</f>
        <v>15</v>
      </c>
      <c r="AH260" s="60">
        <f>IF(AN260&lt;1,SUMIFS('5th Cycle APR Raw Data-Final'!$Q$3:$Q$1977,'5th Cycle APR Raw Data-Final'!$A$3:$A$1977,'SB35 Determination Data'!$K260,'5th Cycle APR Raw Data-Final'!$T$3:$T$1977,"&gt;="&amp;'SB35 Determination Data'!$F260,'5th Cycle APR Raw Data-Final'!$T$3:$T$1977,"&lt;"&amp;E260),SUMIFS('5th Cycle APR Raw Data-Final'!$Q$3:$Q$1977,'5th Cycle APR Raw Data-Final'!$A$3:$A$1977,'SB35 Determination Data'!$K260,'5th Cycle APR Raw Data-Final'!$T$3:$T$1977,"&gt;="&amp;'SB35 Determination Data'!$F260,'5th Cycle APR Raw Data-Final'!$T$3:$T$1977,"&lt;="&amp;G260))</f>
        <v>27</v>
      </c>
      <c r="AI260" s="60">
        <f t="shared" si="19"/>
        <v>0</v>
      </c>
      <c r="AJ260" s="31">
        <f t="shared" si="20"/>
        <v>1.8</v>
      </c>
      <c r="AK260" s="60">
        <f>VLOOKUP(K260,'5th Cycle APR Raw Data-Final'!$A$3:$R$1977,18,FALSE)</f>
        <v>121</v>
      </c>
      <c r="AL260" s="60">
        <f>IF(AN260&lt;1,SUMIFS('5th Cycle APR Raw Data-Final'!$S$3:$S$1977,'5th Cycle APR Raw Data-Final'!$A$3:$A$1977,'SB35 Determination Data'!$K260,'5th Cycle APR Raw Data-Final'!$T$3:$T$1977,"&gt;="&amp;'SB35 Determination Data'!$F260,'5th Cycle APR Raw Data-Final'!$T$3:$T$1977,"&lt;"&amp;E260),SUMIFS('5th Cycle APR Raw Data-Final'!$S$3:$S$1977,'5th Cycle APR Raw Data-Final'!$A$3:$A$1977,'SB35 Determination Data'!$K260,'5th Cycle APR Raw Data-Final'!$T$3:$T$1977,"&gt;="&amp;'SB35 Determination Data'!$F260,'5th Cycle APR Raw Data-Final'!$T$3:$T$1977,"&lt;="&amp;G260))</f>
        <v>41</v>
      </c>
      <c r="AM260" s="60">
        <f t="shared" si="21"/>
        <v>92</v>
      </c>
      <c r="AN260" s="62">
        <f t="shared" si="22"/>
        <v>0.5</v>
      </c>
      <c r="AO260" s="9" t="str">
        <f t="shared" si="23"/>
        <v>NO</v>
      </c>
      <c r="AP260" s="9" t="str">
        <f t="shared" si="24"/>
        <v>YES</v>
      </c>
      <c r="AQ260" s="9" t="str">
        <f t="shared" si="25"/>
        <v>NO</v>
      </c>
      <c r="AR260" s="48" t="str">
        <f>VLOOKUP(K260,'2018Submitted'!$A$2:$C$540,3,FALSE)</f>
        <v>Successful</v>
      </c>
      <c r="AS260" s="9" t="str">
        <f t="shared" si="26"/>
        <v>NO</v>
      </c>
      <c r="AT260" s="9" t="str">
        <f t="shared" si="27"/>
        <v>YES</v>
      </c>
    </row>
    <row r="261" spans="1:46" ht="12.75" customHeight="1" x14ac:dyDescent="0.15">
      <c r="A261" s="9" t="s">
        <v>168</v>
      </c>
      <c r="B261" s="9" t="str">
        <f t="shared" si="0"/>
        <v>LOS ANGELES</v>
      </c>
      <c r="C261" s="31">
        <f t="shared" si="1"/>
        <v>0.625</v>
      </c>
      <c r="D261" s="45">
        <f t="shared" si="2"/>
        <v>8</v>
      </c>
      <c r="E261" s="46">
        <f t="shared" si="3"/>
        <v>2018</v>
      </c>
      <c r="F261" s="46">
        <f t="shared" si="4"/>
        <v>2014</v>
      </c>
      <c r="G261" s="46" t="str">
        <f t="shared" si="5"/>
        <v>2021</v>
      </c>
      <c r="H261" s="9" t="str">
        <f t="shared" si="6"/>
        <v>10/15/2013</v>
      </c>
      <c r="I261" s="9" t="str">
        <f t="shared" si="7"/>
        <v>10/15/2021</v>
      </c>
      <c r="J261" s="9" t="s">
        <v>144</v>
      </c>
      <c r="K261" s="49" t="s">
        <v>168</v>
      </c>
      <c r="L261" s="60">
        <f>VLOOKUP(K261,'5th Cycle APR Raw Data-Final'!$A$3:$P$1977,6,FALSE)</f>
        <v>20427</v>
      </c>
      <c r="M261" s="60">
        <f>IF(AN261&lt;1,SUMIFS('5th Cycle APR Raw Data-Final'!G$3:G$1977,'5th Cycle APR Raw Data-Final'!$A$3:$A$1977,'SB35 Determination Data'!$K261,'5th Cycle APR Raw Data-Final'!$T$3:$T$1977,"&gt;="&amp;'SB35 Determination Data'!$F261,'5th Cycle APR Raw Data-Final'!$T$3:$T$1977,"&lt;"&amp;E261),SUMIFS('5th Cycle APR Raw Data-Final'!G$3:G$1977,'5th Cycle APR Raw Data-Final'!$A$3:$A$1977,'SB35 Determination Data'!$K261,'5th Cycle APR Raw Data-Final'!$T$3:$T$1977,"&gt;="&amp;'SB35 Determination Data'!$F261,'5th Cycle APR Raw Data-Final'!$T$3:$T$1977,"&lt;="&amp;G261))</f>
        <v>3164</v>
      </c>
      <c r="N261" s="60">
        <f>IF(AN261&lt;1,SUMIFS('5th Cycle APR Raw Data-Final'!H$3:H$1977,'5th Cycle APR Raw Data-Final'!$A$3:$A$1977,'SB35 Determination Data'!$K261,'5th Cycle APR Raw Data-Final'!$T$3:$T$1977,"&gt;="&amp;'SB35 Determination Data'!$F261,'5th Cycle APR Raw Data-Final'!$T$3:$T$1977,"&lt;"&amp;E261),SUMIFS('5th Cycle APR Raw Data-Final'!H$3:H$1977,'5th Cycle APR Raw Data-Final'!$A$3:$A$1977,'SB35 Determination Data'!$K261,'5th Cycle APR Raw Data-Final'!$T$3:$T$1977,"&gt;="&amp;'SB35 Determination Data'!$F261,'5th Cycle APR Raw Data-Final'!$T$3:$T$1977,"&lt;="&amp;G261))</f>
        <v>3164</v>
      </c>
      <c r="O261" s="60">
        <f>IF(AN261&lt;1,SUMIFS('5th Cycle APR Raw Data-Final'!I$3:I$1977,'5th Cycle APR Raw Data-Final'!$A$3:$A$1977,'SB35 Determination Data'!$K261,'5th Cycle APR Raw Data-Final'!$T$3:$T$1977,"&gt;="&amp;'SB35 Determination Data'!$F261,'5th Cycle APR Raw Data-Final'!$T$3:$T$1977,"&lt;"&amp;E261),SUMIFS('5th Cycle APR Raw Data-Final'!I$3:I$1977,'5th Cycle APR Raw Data-Final'!$A$3:$A$1977,'SB35 Determination Data'!$K261,'5th Cycle APR Raw Data-Final'!$T$3:$T$1977,"&gt;="&amp;'SB35 Determination Data'!$F261,'5th Cycle APR Raw Data-Final'!$T$3:$T$1977,"&lt;="&amp;G261))</f>
        <v>0</v>
      </c>
      <c r="P261" s="60">
        <f t="shared" si="8"/>
        <v>17263</v>
      </c>
      <c r="Q261" s="31">
        <f t="shared" si="9"/>
        <v>0.15489303372986732</v>
      </c>
      <c r="R261" s="61">
        <f t="shared" si="10"/>
        <v>10214</v>
      </c>
      <c r="S261" s="61">
        <f t="shared" si="11"/>
        <v>0</v>
      </c>
      <c r="T261" s="60">
        <f>VLOOKUP(K261,'5th Cycle APR Raw Data-Final'!$A$3:$P$1977,10,FALSE)</f>
        <v>12435</v>
      </c>
      <c r="U261" s="60">
        <f>IF(AN261&lt;1,SUMIFS('5th Cycle APR Raw Data-Final'!K$3:K$1977,'5th Cycle APR Raw Data-Final'!$A$3:$A$1977,'SB35 Determination Data'!$K261,'5th Cycle APR Raw Data-Final'!$T$3:$T$1977,"&gt;="&amp;'SB35 Determination Data'!$F261,'5th Cycle APR Raw Data-Final'!$T$3:$T$1977,"&lt;"&amp;E261),SUMIFS('5th Cycle APR Raw Data-Final'!K$3:K$1977,'5th Cycle APR Raw Data-Final'!$A$3:$A$1977,'SB35 Determination Data'!$K261,'5th Cycle APR Raw Data-Final'!$T$3:$T$1977,"&gt;="&amp;'SB35 Determination Data'!$F261,'5th Cycle APR Raw Data-Final'!$T$3:$T$1977,"&lt;="&amp;G261))</f>
        <v>2262</v>
      </c>
      <c r="V261" s="60">
        <f>IF(AN261&lt;1,SUMIFS('5th Cycle APR Raw Data-Final'!L$3:L$1977,'5th Cycle APR Raw Data-Final'!$A$3:$A$1977,'SB35 Determination Data'!$K261,'5th Cycle APR Raw Data-Final'!$T$3:$T$1977,"&gt;="&amp;'SB35 Determination Data'!$F261,'5th Cycle APR Raw Data-Final'!$T$3:$T$1977,"&lt;"&amp;E261),SUMIFS('5th Cycle APR Raw Data-Final'!L$3:L$1977,'5th Cycle APR Raw Data-Final'!$A$3:$A$1977,'SB35 Determination Data'!$K261,'5th Cycle APR Raw Data-Final'!$T$3:$T$1977,"&gt;="&amp;'SB35 Determination Data'!$F261,'5th Cycle APR Raw Data-Final'!$T$3:$T$1977,"&lt;="&amp;G261))</f>
        <v>2262</v>
      </c>
      <c r="W261" s="60">
        <f>IF(AN261&lt;1,SUMIFS('5th Cycle APR Raw Data-Final'!M$3:M$1977,'5th Cycle APR Raw Data-Final'!$A$3:$A$1977,'SB35 Determination Data'!$K261,'5th Cycle APR Raw Data-Final'!$T$3:$T$1977,"&gt;="&amp;'SB35 Determination Data'!$F261,'5th Cycle APR Raw Data-Final'!$T$3:$T$1977,"&lt;"&amp;E261),SUMIFS('5th Cycle APR Raw Data-Final'!M$3:M$1977,'5th Cycle APR Raw Data-Final'!$A$3:$A$1977,'SB35 Determination Data'!$K261,'5th Cycle APR Raw Data-Final'!$T$3:$T$1977,"&gt;="&amp;'SB35 Determination Data'!$F261,'5th Cycle APR Raw Data-Final'!$T$3:$T$1977,"&lt;="&amp;G261))</f>
        <v>0</v>
      </c>
      <c r="X261" s="60">
        <f t="shared" si="12"/>
        <v>10173</v>
      </c>
      <c r="Y261" s="60">
        <f t="shared" si="13"/>
        <v>2262</v>
      </c>
      <c r="Z261" s="60">
        <f t="shared" si="14"/>
        <v>10173</v>
      </c>
      <c r="AA261" s="31">
        <f t="shared" si="15"/>
        <v>0.18190591073582629</v>
      </c>
      <c r="AB261" s="31">
        <f t="shared" si="16"/>
        <v>0.18190591073582629</v>
      </c>
      <c r="AC261" s="60">
        <f>VLOOKUP(K261,'5th Cycle APR Raw Data-Final'!$A$3:$P$1977,14,FALSE)</f>
        <v>13728</v>
      </c>
      <c r="AD261" s="60">
        <f>IF(AN261&lt;1,SUMIFS('5th Cycle APR Raw Data-Final'!$O$3:$O$1977,'5th Cycle APR Raw Data-Final'!$A$3:$A$1977,'SB35 Determination Data'!$K261,'5th Cycle APR Raw Data-Final'!$T$3:$T$1977,"&gt;="&amp;'SB35 Determination Data'!$F261,'5th Cycle APR Raw Data-Final'!$T$3:$T$1977,"&lt;"&amp;E261),SUMIFS('5th Cycle APR Raw Data-Final'!$O$3:$O$1977,'5th Cycle APR Raw Data-Final'!$A$3:$A$1977,'SB35 Determination Data'!$K261,'5th Cycle APR Raw Data-Final'!$T$3:$T$1977,"&gt;="&amp;'SB35 Determination Data'!$F261,'5th Cycle APR Raw Data-Final'!$T$3:$T$1977,"&lt;="&amp;G261))</f>
        <v>262</v>
      </c>
      <c r="AE261" s="60">
        <f t="shared" si="17"/>
        <v>13466</v>
      </c>
      <c r="AF261" s="31">
        <f t="shared" si="18"/>
        <v>1.9085081585081584E-2</v>
      </c>
      <c r="AG261" s="60">
        <f>VLOOKUP(K261,'5th Cycle APR Raw Data-Final'!$A$3:$P$1977,16,FALSE)</f>
        <v>35412</v>
      </c>
      <c r="AH261" s="60">
        <f>IF(AN261&lt;1,SUMIFS('5th Cycle APR Raw Data-Final'!$Q$3:$Q$1977,'5th Cycle APR Raw Data-Final'!$A$3:$A$1977,'SB35 Determination Data'!$K261,'5th Cycle APR Raw Data-Final'!$T$3:$T$1977,"&gt;="&amp;'SB35 Determination Data'!$F261,'5th Cycle APR Raw Data-Final'!$T$3:$T$1977,"&lt;"&amp;E261),SUMIFS('5th Cycle APR Raw Data-Final'!$Q$3:$Q$1977,'5th Cycle APR Raw Data-Final'!$A$3:$A$1977,'SB35 Determination Data'!$K261,'5th Cycle APR Raw Data-Final'!$T$3:$T$1977,"&gt;="&amp;'SB35 Determination Data'!$F261,'5th Cycle APR Raw Data-Final'!$T$3:$T$1977,"&lt;="&amp;G261))</f>
        <v>54151</v>
      </c>
      <c r="AI261" s="60">
        <f t="shared" si="19"/>
        <v>0</v>
      </c>
      <c r="AJ261" s="31">
        <f t="shared" si="20"/>
        <v>1.5291709025189202</v>
      </c>
      <c r="AK261" s="60">
        <f>VLOOKUP(K261,'5th Cycle APR Raw Data-Final'!$A$3:$R$1977,18,FALSE)</f>
        <v>82002</v>
      </c>
      <c r="AL261" s="60">
        <f>IF(AN261&lt;1,SUMIFS('5th Cycle APR Raw Data-Final'!$S$3:$S$1977,'5th Cycle APR Raw Data-Final'!$A$3:$A$1977,'SB35 Determination Data'!$K261,'5th Cycle APR Raw Data-Final'!$T$3:$T$1977,"&gt;="&amp;'SB35 Determination Data'!$F261,'5th Cycle APR Raw Data-Final'!$T$3:$T$1977,"&lt;"&amp;E261),SUMIFS('5th Cycle APR Raw Data-Final'!$S$3:$S$1977,'5th Cycle APR Raw Data-Final'!$A$3:$A$1977,'SB35 Determination Data'!$K261,'5th Cycle APR Raw Data-Final'!$T$3:$T$1977,"&gt;="&amp;'SB35 Determination Data'!$F261,'5th Cycle APR Raw Data-Final'!$T$3:$T$1977,"&lt;="&amp;G261))</f>
        <v>59839</v>
      </c>
      <c r="AM261" s="60">
        <f t="shared" si="21"/>
        <v>40902</v>
      </c>
      <c r="AN261" s="62">
        <f t="shared" si="22"/>
        <v>0.5</v>
      </c>
      <c r="AO261" s="9" t="str">
        <f t="shared" si="23"/>
        <v>NO</v>
      </c>
      <c r="AP261" s="9" t="str">
        <f t="shared" si="24"/>
        <v>YES</v>
      </c>
      <c r="AQ261" s="9" t="str">
        <f t="shared" si="25"/>
        <v>NO</v>
      </c>
      <c r="AR261" s="48" t="str">
        <f>VLOOKUP(K261,'2018Submitted'!$A$2:$C$540,3,FALSE)</f>
        <v>Successful</v>
      </c>
      <c r="AS261" s="9" t="str">
        <f t="shared" si="26"/>
        <v>NO</v>
      </c>
      <c r="AT261" s="9" t="str">
        <f t="shared" si="27"/>
        <v>YES</v>
      </c>
    </row>
    <row r="262" spans="1:46" ht="12.75" customHeight="1" x14ac:dyDescent="0.15">
      <c r="A262" s="9" t="s">
        <v>168</v>
      </c>
      <c r="B262" s="9" t="str">
        <f t="shared" si="0"/>
        <v>LOS ANGELES COUNTY</v>
      </c>
      <c r="C262" s="31">
        <f t="shared" si="1"/>
        <v>0.625</v>
      </c>
      <c r="D262" s="45">
        <f t="shared" si="2"/>
        <v>8</v>
      </c>
      <c r="E262" s="46">
        <f t="shared" si="3"/>
        <v>2018</v>
      </c>
      <c r="F262" s="46">
        <f t="shared" si="4"/>
        <v>2014</v>
      </c>
      <c r="G262" s="46" t="str">
        <f t="shared" si="5"/>
        <v>2021</v>
      </c>
      <c r="H262" s="9" t="str">
        <f t="shared" si="6"/>
        <v>10/15/2013</v>
      </c>
      <c r="I262" s="9" t="str">
        <f t="shared" si="7"/>
        <v>10/15/2021</v>
      </c>
      <c r="J262" s="9" t="s">
        <v>144</v>
      </c>
      <c r="K262" s="49" t="s">
        <v>201</v>
      </c>
      <c r="L262" s="60">
        <f>VLOOKUP(K262,'5th Cycle APR Raw Data-Final'!$A$3:$P$1977,6,FALSE)</f>
        <v>7417</v>
      </c>
      <c r="M262" s="60">
        <f>IF(AN262&lt;1,SUMIFS('5th Cycle APR Raw Data-Final'!G$3:G$1977,'5th Cycle APR Raw Data-Final'!$A$3:$A$1977,'SB35 Determination Data'!$K262,'5th Cycle APR Raw Data-Final'!$T$3:$T$1977,"&gt;="&amp;'SB35 Determination Data'!$F262,'5th Cycle APR Raw Data-Final'!$T$3:$T$1977,"&lt;"&amp;E262),SUMIFS('5th Cycle APR Raw Data-Final'!G$3:G$1977,'5th Cycle APR Raw Data-Final'!$A$3:$A$1977,'SB35 Determination Data'!$K262,'5th Cycle APR Raw Data-Final'!$T$3:$T$1977,"&gt;="&amp;'SB35 Determination Data'!$F262,'5th Cycle APR Raw Data-Final'!$T$3:$T$1977,"&lt;="&amp;G262))</f>
        <v>580</v>
      </c>
      <c r="N262" s="60">
        <f>IF(AN262&lt;1,SUMIFS('5th Cycle APR Raw Data-Final'!H$3:H$1977,'5th Cycle APR Raw Data-Final'!$A$3:$A$1977,'SB35 Determination Data'!$K262,'5th Cycle APR Raw Data-Final'!$T$3:$T$1977,"&gt;="&amp;'SB35 Determination Data'!$F262,'5th Cycle APR Raw Data-Final'!$T$3:$T$1977,"&lt;"&amp;E262),SUMIFS('5th Cycle APR Raw Data-Final'!H$3:H$1977,'5th Cycle APR Raw Data-Final'!$A$3:$A$1977,'SB35 Determination Data'!$K262,'5th Cycle APR Raw Data-Final'!$T$3:$T$1977,"&gt;="&amp;'SB35 Determination Data'!$F262,'5th Cycle APR Raw Data-Final'!$T$3:$T$1977,"&lt;="&amp;G262))</f>
        <v>580</v>
      </c>
      <c r="O262" s="60">
        <f>IF(AN262&lt;1,SUMIFS('5th Cycle APR Raw Data-Final'!I$3:I$1977,'5th Cycle APR Raw Data-Final'!$A$3:$A$1977,'SB35 Determination Data'!$K262,'5th Cycle APR Raw Data-Final'!$T$3:$T$1977,"&gt;="&amp;'SB35 Determination Data'!$F262,'5th Cycle APR Raw Data-Final'!$T$3:$T$1977,"&lt;"&amp;E262),SUMIFS('5th Cycle APR Raw Data-Final'!I$3:I$1977,'5th Cycle APR Raw Data-Final'!$A$3:$A$1977,'SB35 Determination Data'!$K262,'5th Cycle APR Raw Data-Final'!$T$3:$T$1977,"&gt;="&amp;'SB35 Determination Data'!$F262,'5th Cycle APR Raw Data-Final'!$T$3:$T$1977,"&lt;="&amp;G262))</f>
        <v>0</v>
      </c>
      <c r="P262" s="60">
        <f t="shared" si="8"/>
        <v>6837</v>
      </c>
      <c r="Q262" s="31">
        <f t="shared" si="9"/>
        <v>7.8198732641229604E-2</v>
      </c>
      <c r="R262" s="61">
        <f t="shared" si="10"/>
        <v>3709</v>
      </c>
      <c r="S262" s="61">
        <f t="shared" si="11"/>
        <v>0</v>
      </c>
      <c r="T262" s="60">
        <f>VLOOKUP(K262,'5th Cycle APR Raw Data-Final'!$A$3:$P$1977,10,FALSE)</f>
        <v>4287</v>
      </c>
      <c r="U262" s="60">
        <f>IF(AN262&lt;1,SUMIFS('5th Cycle APR Raw Data-Final'!K$3:K$1977,'5th Cycle APR Raw Data-Final'!$A$3:$A$1977,'SB35 Determination Data'!$K262,'5th Cycle APR Raw Data-Final'!$T$3:$T$1977,"&gt;="&amp;'SB35 Determination Data'!$F262,'5th Cycle APR Raw Data-Final'!$T$3:$T$1977,"&lt;"&amp;E262),SUMIFS('5th Cycle APR Raw Data-Final'!K$3:K$1977,'5th Cycle APR Raw Data-Final'!$A$3:$A$1977,'SB35 Determination Data'!$K262,'5th Cycle APR Raw Data-Final'!$T$3:$T$1977,"&gt;="&amp;'SB35 Determination Data'!$F262,'5th Cycle APR Raw Data-Final'!$T$3:$T$1977,"&lt;="&amp;G262))</f>
        <v>108</v>
      </c>
      <c r="V262" s="60">
        <f>IF(AN262&lt;1,SUMIFS('5th Cycle APR Raw Data-Final'!L$3:L$1977,'5th Cycle APR Raw Data-Final'!$A$3:$A$1977,'SB35 Determination Data'!$K262,'5th Cycle APR Raw Data-Final'!$T$3:$T$1977,"&gt;="&amp;'SB35 Determination Data'!$F262,'5th Cycle APR Raw Data-Final'!$T$3:$T$1977,"&lt;"&amp;E262),SUMIFS('5th Cycle APR Raw Data-Final'!L$3:L$1977,'5th Cycle APR Raw Data-Final'!$A$3:$A$1977,'SB35 Determination Data'!$K262,'5th Cycle APR Raw Data-Final'!$T$3:$T$1977,"&gt;="&amp;'SB35 Determination Data'!$F262,'5th Cycle APR Raw Data-Final'!$T$3:$T$1977,"&lt;="&amp;G262))</f>
        <v>108</v>
      </c>
      <c r="W262" s="60">
        <f>IF(AN262&lt;1,SUMIFS('5th Cycle APR Raw Data-Final'!M$3:M$1977,'5th Cycle APR Raw Data-Final'!$A$3:$A$1977,'SB35 Determination Data'!$K262,'5th Cycle APR Raw Data-Final'!$T$3:$T$1977,"&gt;="&amp;'SB35 Determination Data'!$F262,'5th Cycle APR Raw Data-Final'!$T$3:$T$1977,"&lt;"&amp;E262),SUMIFS('5th Cycle APR Raw Data-Final'!M$3:M$1977,'5th Cycle APR Raw Data-Final'!$A$3:$A$1977,'SB35 Determination Data'!$K262,'5th Cycle APR Raw Data-Final'!$T$3:$T$1977,"&gt;="&amp;'SB35 Determination Data'!$F262,'5th Cycle APR Raw Data-Final'!$T$3:$T$1977,"&lt;="&amp;G262))</f>
        <v>0</v>
      </c>
      <c r="X262" s="60">
        <f t="shared" si="12"/>
        <v>4179</v>
      </c>
      <c r="Y262" s="60">
        <f t="shared" si="13"/>
        <v>108</v>
      </c>
      <c r="Z262" s="60">
        <f t="shared" si="14"/>
        <v>4179</v>
      </c>
      <c r="AA262" s="31">
        <f t="shared" si="15"/>
        <v>2.5192442267319804E-2</v>
      </c>
      <c r="AB262" s="31">
        <f t="shared" si="16"/>
        <v>2.5192442267319804E-2</v>
      </c>
      <c r="AC262" s="60">
        <f>VLOOKUP(K262,'5th Cycle APR Raw Data-Final'!$A$3:$P$1977,14,FALSE)</f>
        <v>4938</v>
      </c>
      <c r="AD262" s="60">
        <f>IF(AN262&lt;1,SUMIFS('5th Cycle APR Raw Data-Final'!$O$3:$O$1977,'5th Cycle APR Raw Data-Final'!$A$3:$A$1977,'SB35 Determination Data'!$K262,'5th Cycle APR Raw Data-Final'!$T$3:$T$1977,"&gt;="&amp;'SB35 Determination Data'!$F262,'5th Cycle APR Raw Data-Final'!$T$3:$T$1977,"&lt;"&amp;E262),SUMIFS('5th Cycle APR Raw Data-Final'!$O$3:$O$1977,'5th Cycle APR Raw Data-Final'!$A$3:$A$1977,'SB35 Determination Data'!$K262,'5th Cycle APR Raw Data-Final'!$T$3:$T$1977,"&gt;="&amp;'SB35 Determination Data'!$F262,'5th Cycle APR Raw Data-Final'!$T$3:$T$1977,"&lt;="&amp;G262))</f>
        <v>0</v>
      </c>
      <c r="AE262" s="60">
        <f t="shared" si="17"/>
        <v>4938</v>
      </c>
      <c r="AF262" s="31">
        <f t="shared" si="18"/>
        <v>0</v>
      </c>
      <c r="AG262" s="60">
        <f>VLOOKUP(K262,'5th Cycle APR Raw Data-Final'!$A$3:$P$1977,16,FALSE)</f>
        <v>10844</v>
      </c>
      <c r="AH262" s="60">
        <f>IF(AN262&lt;1,SUMIFS('5th Cycle APR Raw Data-Final'!$Q$3:$Q$1977,'5th Cycle APR Raw Data-Final'!$A$3:$A$1977,'SB35 Determination Data'!$K262,'5th Cycle APR Raw Data-Final'!$T$3:$T$1977,"&gt;="&amp;'SB35 Determination Data'!$F262,'5th Cycle APR Raw Data-Final'!$T$3:$T$1977,"&lt;"&amp;E262),SUMIFS('5th Cycle APR Raw Data-Final'!$Q$3:$Q$1977,'5th Cycle APR Raw Data-Final'!$A$3:$A$1977,'SB35 Determination Data'!$K262,'5th Cycle APR Raw Data-Final'!$T$3:$T$1977,"&gt;="&amp;'SB35 Determination Data'!$F262,'5th Cycle APR Raw Data-Final'!$T$3:$T$1977,"&lt;="&amp;G262))</f>
        <v>3545</v>
      </c>
      <c r="AI262" s="60">
        <f t="shared" si="19"/>
        <v>7299</v>
      </c>
      <c r="AJ262" s="31">
        <f t="shared" si="20"/>
        <v>0.32690888970859461</v>
      </c>
      <c r="AK262" s="60">
        <f>VLOOKUP(K262,'5th Cycle APR Raw Data-Final'!$A$3:$R$1977,18,FALSE)</f>
        <v>27486</v>
      </c>
      <c r="AL262" s="60">
        <f>IF(AN262&lt;1,SUMIFS('5th Cycle APR Raw Data-Final'!$S$3:$S$1977,'5th Cycle APR Raw Data-Final'!$A$3:$A$1977,'SB35 Determination Data'!$K262,'5th Cycle APR Raw Data-Final'!$T$3:$T$1977,"&gt;="&amp;'SB35 Determination Data'!$F262,'5th Cycle APR Raw Data-Final'!$T$3:$T$1977,"&lt;"&amp;E262),SUMIFS('5th Cycle APR Raw Data-Final'!$S$3:$S$1977,'5th Cycle APR Raw Data-Final'!$A$3:$A$1977,'SB35 Determination Data'!$K262,'5th Cycle APR Raw Data-Final'!$T$3:$T$1977,"&gt;="&amp;'SB35 Determination Data'!$F262,'5th Cycle APR Raw Data-Final'!$T$3:$T$1977,"&lt;="&amp;G262))</f>
        <v>4233</v>
      </c>
      <c r="AM262" s="60">
        <f t="shared" si="21"/>
        <v>23253</v>
      </c>
      <c r="AN262" s="62">
        <f t="shared" si="22"/>
        <v>0.5</v>
      </c>
      <c r="AO262" s="9" t="str">
        <f t="shared" si="23"/>
        <v>YES</v>
      </c>
      <c r="AP262" s="9" t="str">
        <f t="shared" si="24"/>
        <v>NO</v>
      </c>
      <c r="AQ262" s="9" t="str">
        <f t="shared" si="25"/>
        <v>NO</v>
      </c>
      <c r="AR262" s="48" t="str">
        <f>VLOOKUP(K262,'2018Submitted'!$A$2:$C$540,3,FALSE)</f>
        <v>Successful</v>
      </c>
      <c r="AS262" s="9" t="str">
        <f t="shared" si="26"/>
        <v>NO</v>
      </c>
      <c r="AT262" s="9" t="str">
        <f t="shared" si="27"/>
        <v>NO</v>
      </c>
    </row>
    <row r="263" spans="1:46" ht="12.75" customHeight="1" x14ac:dyDescent="0.15">
      <c r="A263" s="9" t="s">
        <v>249</v>
      </c>
      <c r="B263" s="9" t="str">
        <f t="shared" si="0"/>
        <v>LOS BANOS</v>
      </c>
      <c r="C263" s="31">
        <f t="shared" si="1"/>
        <v>0.375</v>
      </c>
      <c r="D263" s="45">
        <f t="shared" si="2"/>
        <v>8</v>
      </c>
      <c r="E263" s="46">
        <f t="shared" si="3"/>
        <v>2020</v>
      </c>
      <c r="F263" s="46">
        <f t="shared" si="4"/>
        <v>2016</v>
      </c>
      <c r="G263" s="46">
        <f t="shared" si="5"/>
        <v>2023</v>
      </c>
      <c r="H263" s="9" t="str">
        <f t="shared" si="6"/>
        <v>03/31/2016</v>
      </c>
      <c r="I263" s="9" t="str">
        <f t="shared" si="7"/>
        <v>03/31/2024</v>
      </c>
      <c r="J263" s="9" t="s">
        <v>250</v>
      </c>
      <c r="K263" s="49" t="s">
        <v>252</v>
      </c>
      <c r="L263" s="60">
        <f>VLOOKUP(K263,'5th Cycle APR Raw Data-Final'!$A$3:$P$1977,6,FALSE)</f>
        <v>604</v>
      </c>
      <c r="M263" s="60">
        <f>IF(AN263&lt;1,SUMIFS('5th Cycle APR Raw Data-Final'!G$3:G$1977,'5th Cycle APR Raw Data-Final'!$A$3:$A$1977,'SB35 Determination Data'!$K263,'5th Cycle APR Raw Data-Final'!$T$3:$T$1977,"&gt;="&amp;'SB35 Determination Data'!$F263,'5th Cycle APR Raw Data-Final'!$T$3:$T$1977,"&lt;"&amp;E263),SUMIFS('5th Cycle APR Raw Data-Final'!G$3:G$1977,'5th Cycle APR Raw Data-Final'!$A$3:$A$1977,'SB35 Determination Data'!$K263,'5th Cycle APR Raw Data-Final'!$T$3:$T$1977,"&gt;="&amp;'SB35 Determination Data'!$F263,'5th Cycle APR Raw Data-Final'!$T$3:$T$1977,"&lt;="&amp;G263))</f>
        <v>41</v>
      </c>
      <c r="N263" s="60">
        <f>IF(AN263&lt;1,SUMIFS('5th Cycle APR Raw Data-Final'!H$3:H$1977,'5th Cycle APR Raw Data-Final'!$A$3:$A$1977,'SB35 Determination Data'!$K263,'5th Cycle APR Raw Data-Final'!$T$3:$T$1977,"&gt;="&amp;'SB35 Determination Data'!$F263,'5th Cycle APR Raw Data-Final'!$T$3:$T$1977,"&lt;"&amp;E263),SUMIFS('5th Cycle APR Raw Data-Final'!H$3:H$1977,'5th Cycle APR Raw Data-Final'!$A$3:$A$1977,'SB35 Determination Data'!$K263,'5th Cycle APR Raw Data-Final'!$T$3:$T$1977,"&gt;="&amp;'SB35 Determination Data'!$F263,'5th Cycle APR Raw Data-Final'!$T$3:$T$1977,"&lt;="&amp;G263))</f>
        <v>41</v>
      </c>
      <c r="O263" s="60">
        <f>IF(AN263&lt;1,SUMIFS('5th Cycle APR Raw Data-Final'!I$3:I$1977,'5th Cycle APR Raw Data-Final'!$A$3:$A$1977,'SB35 Determination Data'!$K263,'5th Cycle APR Raw Data-Final'!$T$3:$T$1977,"&gt;="&amp;'SB35 Determination Data'!$F263,'5th Cycle APR Raw Data-Final'!$T$3:$T$1977,"&lt;"&amp;E263),SUMIFS('5th Cycle APR Raw Data-Final'!I$3:I$1977,'5th Cycle APR Raw Data-Final'!$A$3:$A$1977,'SB35 Determination Data'!$K263,'5th Cycle APR Raw Data-Final'!$T$3:$T$1977,"&gt;="&amp;'SB35 Determination Data'!$F263,'5th Cycle APR Raw Data-Final'!$T$3:$T$1977,"&lt;="&amp;G263))</f>
        <v>0</v>
      </c>
      <c r="P263" s="60">
        <f t="shared" si="8"/>
        <v>563</v>
      </c>
      <c r="Q263" s="31">
        <f t="shared" si="9"/>
        <v>6.7880794701986755E-2</v>
      </c>
      <c r="R263" s="61">
        <f t="shared" si="10"/>
        <v>227</v>
      </c>
      <c r="S263" s="61">
        <f t="shared" si="11"/>
        <v>0</v>
      </c>
      <c r="T263" s="60">
        <f>VLOOKUP(K263,'5th Cycle APR Raw Data-Final'!$A$3:$P$1977,10,FALSE)</f>
        <v>431</v>
      </c>
      <c r="U263" s="60">
        <f>IF(AN263&lt;1,SUMIFS('5th Cycle APR Raw Data-Final'!K$3:K$1977,'5th Cycle APR Raw Data-Final'!$A$3:$A$1977,'SB35 Determination Data'!$K263,'5th Cycle APR Raw Data-Final'!$T$3:$T$1977,"&gt;="&amp;'SB35 Determination Data'!$F263,'5th Cycle APR Raw Data-Final'!$T$3:$T$1977,"&lt;"&amp;E263),SUMIFS('5th Cycle APR Raw Data-Final'!K$3:K$1977,'5th Cycle APR Raw Data-Final'!$A$3:$A$1977,'SB35 Determination Data'!$K263,'5th Cycle APR Raw Data-Final'!$T$3:$T$1977,"&gt;="&amp;'SB35 Determination Data'!$F263,'5th Cycle APR Raw Data-Final'!$T$3:$T$1977,"&lt;="&amp;G263))</f>
        <v>22</v>
      </c>
      <c r="V263" s="60">
        <f>IF(AN263&lt;1,SUMIFS('5th Cycle APR Raw Data-Final'!L$3:L$1977,'5th Cycle APR Raw Data-Final'!$A$3:$A$1977,'SB35 Determination Data'!$K263,'5th Cycle APR Raw Data-Final'!$T$3:$T$1977,"&gt;="&amp;'SB35 Determination Data'!$F263,'5th Cycle APR Raw Data-Final'!$T$3:$T$1977,"&lt;"&amp;E263),SUMIFS('5th Cycle APR Raw Data-Final'!L$3:L$1977,'5th Cycle APR Raw Data-Final'!$A$3:$A$1977,'SB35 Determination Data'!$K263,'5th Cycle APR Raw Data-Final'!$T$3:$T$1977,"&gt;="&amp;'SB35 Determination Data'!$F263,'5th Cycle APR Raw Data-Final'!$T$3:$T$1977,"&lt;="&amp;G263))</f>
        <v>21</v>
      </c>
      <c r="W263" s="60">
        <f>IF(AN263&lt;1,SUMIFS('5th Cycle APR Raw Data-Final'!M$3:M$1977,'5th Cycle APR Raw Data-Final'!$A$3:$A$1977,'SB35 Determination Data'!$K263,'5th Cycle APR Raw Data-Final'!$T$3:$T$1977,"&gt;="&amp;'SB35 Determination Data'!$F263,'5th Cycle APR Raw Data-Final'!$T$3:$T$1977,"&lt;"&amp;E263),SUMIFS('5th Cycle APR Raw Data-Final'!M$3:M$1977,'5th Cycle APR Raw Data-Final'!$A$3:$A$1977,'SB35 Determination Data'!$K263,'5th Cycle APR Raw Data-Final'!$T$3:$T$1977,"&gt;="&amp;'SB35 Determination Data'!$F263,'5th Cycle APR Raw Data-Final'!$T$3:$T$1977,"&lt;="&amp;G263))</f>
        <v>1</v>
      </c>
      <c r="X263" s="60">
        <f t="shared" si="12"/>
        <v>409</v>
      </c>
      <c r="Y263" s="60">
        <f t="shared" si="13"/>
        <v>22</v>
      </c>
      <c r="Z263" s="60">
        <f t="shared" si="14"/>
        <v>409</v>
      </c>
      <c r="AA263" s="31">
        <f t="shared" si="15"/>
        <v>5.1044083526682132E-2</v>
      </c>
      <c r="AB263" s="31">
        <f t="shared" si="16"/>
        <v>5.1044083526682132E-2</v>
      </c>
      <c r="AC263" s="60">
        <f>VLOOKUP(K263,'5th Cycle APR Raw Data-Final'!$A$3:$P$1977,14,FALSE)</f>
        <v>396</v>
      </c>
      <c r="AD263" s="60">
        <f>IF(AN263&lt;1,SUMIFS('5th Cycle APR Raw Data-Final'!$O$3:$O$1977,'5th Cycle APR Raw Data-Final'!$A$3:$A$1977,'SB35 Determination Data'!$K263,'5th Cycle APR Raw Data-Final'!$T$3:$T$1977,"&gt;="&amp;'SB35 Determination Data'!$F263,'5th Cycle APR Raw Data-Final'!$T$3:$T$1977,"&lt;"&amp;E263),SUMIFS('5th Cycle APR Raw Data-Final'!$O$3:$O$1977,'5th Cycle APR Raw Data-Final'!$A$3:$A$1977,'SB35 Determination Data'!$K263,'5th Cycle APR Raw Data-Final'!$T$3:$T$1977,"&gt;="&amp;'SB35 Determination Data'!$F263,'5th Cycle APR Raw Data-Final'!$T$3:$T$1977,"&lt;="&amp;G263))</f>
        <v>11</v>
      </c>
      <c r="AE263" s="60">
        <f t="shared" si="17"/>
        <v>385</v>
      </c>
      <c r="AF263" s="31">
        <f t="shared" si="18"/>
        <v>2.7777777777777776E-2</v>
      </c>
      <c r="AG263" s="60">
        <f>VLOOKUP(K263,'5th Cycle APR Raw Data-Final'!$A$3:$P$1977,16,FALSE)</f>
        <v>1049</v>
      </c>
      <c r="AH263" s="60">
        <f>IF(AN263&lt;1,SUMIFS('5th Cycle APR Raw Data-Final'!$Q$3:$Q$1977,'5th Cycle APR Raw Data-Final'!$A$3:$A$1977,'SB35 Determination Data'!$K263,'5th Cycle APR Raw Data-Final'!$T$3:$T$1977,"&gt;="&amp;'SB35 Determination Data'!$F263,'5th Cycle APR Raw Data-Final'!$T$3:$T$1977,"&lt;"&amp;E263),SUMIFS('5th Cycle APR Raw Data-Final'!$Q$3:$Q$1977,'5th Cycle APR Raw Data-Final'!$A$3:$A$1977,'SB35 Determination Data'!$K263,'5th Cycle APR Raw Data-Final'!$T$3:$T$1977,"&gt;="&amp;'SB35 Determination Data'!$F263,'5th Cycle APR Raw Data-Final'!$T$3:$T$1977,"&lt;="&amp;G263))</f>
        <v>475</v>
      </c>
      <c r="AI263" s="60">
        <f t="shared" si="19"/>
        <v>574</v>
      </c>
      <c r="AJ263" s="31">
        <f t="shared" si="20"/>
        <v>0.45281220209723544</v>
      </c>
      <c r="AK263" s="60">
        <f>VLOOKUP(K263,'5th Cycle APR Raw Data-Final'!$A$3:$R$1977,18,FALSE)</f>
        <v>2480</v>
      </c>
      <c r="AL263" s="60">
        <f>IF(AN263&lt;1,SUMIFS('5th Cycle APR Raw Data-Final'!$S$3:$S$1977,'5th Cycle APR Raw Data-Final'!$A$3:$A$1977,'SB35 Determination Data'!$K263,'5th Cycle APR Raw Data-Final'!$T$3:$T$1977,"&gt;="&amp;'SB35 Determination Data'!$F263,'5th Cycle APR Raw Data-Final'!$T$3:$T$1977,"&lt;"&amp;E263),SUMIFS('5th Cycle APR Raw Data-Final'!$S$3:$S$1977,'5th Cycle APR Raw Data-Final'!$A$3:$A$1977,'SB35 Determination Data'!$K263,'5th Cycle APR Raw Data-Final'!$T$3:$T$1977,"&gt;="&amp;'SB35 Determination Data'!$F263,'5th Cycle APR Raw Data-Final'!$T$3:$T$1977,"&lt;="&amp;G263))</f>
        <v>549</v>
      </c>
      <c r="AM263" s="60">
        <f t="shared" si="21"/>
        <v>1931</v>
      </c>
      <c r="AN263" s="62">
        <f t="shared" si="22"/>
        <v>0.375</v>
      </c>
      <c r="AO263" s="9" t="str">
        <f t="shared" si="23"/>
        <v>NO</v>
      </c>
      <c r="AP263" s="9" t="str">
        <f t="shared" si="24"/>
        <v>YES</v>
      </c>
      <c r="AQ263" s="9" t="str">
        <f t="shared" si="25"/>
        <v>NO</v>
      </c>
      <c r="AR263" s="48" t="str">
        <f>VLOOKUP(K263,'2018Submitted'!$A$2:$C$540,3,FALSE)</f>
        <v>Successful</v>
      </c>
      <c r="AS263" s="9" t="str">
        <f t="shared" si="26"/>
        <v>NO</v>
      </c>
      <c r="AT263" s="9" t="str">
        <f t="shared" si="27"/>
        <v>YES</v>
      </c>
    </row>
    <row r="264" spans="1:46" ht="12.75" customHeight="1" x14ac:dyDescent="0.15">
      <c r="A264" s="9" t="s">
        <v>505</v>
      </c>
      <c r="B264" s="9" t="str">
        <f t="shared" si="0"/>
        <v>LOS GATOS</v>
      </c>
      <c r="C264" s="31">
        <f t="shared" si="1"/>
        <v>0.5</v>
      </c>
      <c r="D264" s="45">
        <f t="shared" si="2"/>
        <v>8</v>
      </c>
      <c r="E264" s="46">
        <f t="shared" si="3"/>
        <v>2019</v>
      </c>
      <c r="F264" s="46">
        <f t="shared" si="4"/>
        <v>2015</v>
      </c>
      <c r="G264" s="46">
        <f t="shared" si="5"/>
        <v>2022</v>
      </c>
      <c r="H264" s="9" t="str">
        <f t="shared" si="6"/>
        <v>01/31/2015</v>
      </c>
      <c r="I264" s="9" t="str">
        <f t="shared" si="7"/>
        <v>01/31/2023</v>
      </c>
      <c r="J264" s="9" t="s">
        <v>67</v>
      </c>
      <c r="K264" s="49" t="s">
        <v>530</v>
      </c>
      <c r="L264" s="60">
        <f>VLOOKUP(K264,'5th Cycle APR Raw Data-Final'!$A$3:$P$1977,6,FALSE)</f>
        <v>201</v>
      </c>
      <c r="M264" s="60">
        <f>IF(AN264&lt;1,SUMIFS('5th Cycle APR Raw Data-Final'!G$3:G$1977,'5th Cycle APR Raw Data-Final'!$A$3:$A$1977,'SB35 Determination Data'!$K264,'5th Cycle APR Raw Data-Final'!$T$3:$T$1977,"&gt;="&amp;'SB35 Determination Data'!$F264,'5th Cycle APR Raw Data-Final'!$T$3:$T$1977,"&lt;"&amp;E264),SUMIFS('5th Cycle APR Raw Data-Final'!G$3:G$1977,'5th Cycle APR Raw Data-Final'!$A$3:$A$1977,'SB35 Determination Data'!$K264,'5th Cycle APR Raw Data-Final'!$T$3:$T$1977,"&gt;="&amp;'SB35 Determination Data'!$F264,'5th Cycle APR Raw Data-Final'!$T$3:$T$1977,"&lt;="&amp;G264))</f>
        <v>0</v>
      </c>
      <c r="N264" s="60">
        <f>IF(AN264&lt;1,SUMIFS('5th Cycle APR Raw Data-Final'!H$3:H$1977,'5th Cycle APR Raw Data-Final'!$A$3:$A$1977,'SB35 Determination Data'!$K264,'5th Cycle APR Raw Data-Final'!$T$3:$T$1977,"&gt;="&amp;'SB35 Determination Data'!$F264,'5th Cycle APR Raw Data-Final'!$T$3:$T$1977,"&lt;"&amp;E264),SUMIFS('5th Cycle APR Raw Data-Final'!H$3:H$1977,'5th Cycle APR Raw Data-Final'!$A$3:$A$1977,'SB35 Determination Data'!$K264,'5th Cycle APR Raw Data-Final'!$T$3:$T$1977,"&gt;="&amp;'SB35 Determination Data'!$F264,'5th Cycle APR Raw Data-Final'!$T$3:$T$1977,"&lt;="&amp;G264))</f>
        <v>0</v>
      </c>
      <c r="O264" s="60">
        <f>IF(AN264&lt;1,SUMIFS('5th Cycle APR Raw Data-Final'!I$3:I$1977,'5th Cycle APR Raw Data-Final'!$A$3:$A$1977,'SB35 Determination Data'!$K264,'5th Cycle APR Raw Data-Final'!$T$3:$T$1977,"&gt;="&amp;'SB35 Determination Data'!$F264,'5th Cycle APR Raw Data-Final'!$T$3:$T$1977,"&lt;"&amp;E264),SUMIFS('5th Cycle APR Raw Data-Final'!I$3:I$1977,'5th Cycle APR Raw Data-Final'!$A$3:$A$1977,'SB35 Determination Data'!$K264,'5th Cycle APR Raw Data-Final'!$T$3:$T$1977,"&gt;="&amp;'SB35 Determination Data'!$F264,'5th Cycle APR Raw Data-Final'!$T$3:$T$1977,"&lt;="&amp;G264))</f>
        <v>0</v>
      </c>
      <c r="P264" s="60">
        <f t="shared" si="8"/>
        <v>201</v>
      </c>
      <c r="Q264" s="31">
        <f t="shared" si="9"/>
        <v>0</v>
      </c>
      <c r="R264" s="61">
        <f t="shared" si="10"/>
        <v>101</v>
      </c>
      <c r="S264" s="61">
        <f t="shared" si="11"/>
        <v>0</v>
      </c>
      <c r="T264" s="60">
        <f>VLOOKUP(K264,'5th Cycle APR Raw Data-Final'!$A$3:$P$1977,10,FALSE)</f>
        <v>112</v>
      </c>
      <c r="U264" s="60">
        <f>IF(AN264&lt;1,SUMIFS('5th Cycle APR Raw Data-Final'!K$3:K$1977,'5th Cycle APR Raw Data-Final'!$A$3:$A$1977,'SB35 Determination Data'!$K264,'5th Cycle APR Raw Data-Final'!$T$3:$T$1977,"&gt;="&amp;'SB35 Determination Data'!$F264,'5th Cycle APR Raw Data-Final'!$T$3:$T$1977,"&lt;"&amp;E264),SUMIFS('5th Cycle APR Raw Data-Final'!K$3:K$1977,'5th Cycle APR Raw Data-Final'!$A$3:$A$1977,'SB35 Determination Data'!$K264,'5th Cycle APR Raw Data-Final'!$T$3:$T$1977,"&gt;="&amp;'SB35 Determination Data'!$F264,'5th Cycle APR Raw Data-Final'!$T$3:$T$1977,"&lt;="&amp;G264))</f>
        <v>2</v>
      </c>
      <c r="V264" s="60">
        <f>IF(AN264&lt;1,SUMIFS('5th Cycle APR Raw Data-Final'!L$3:L$1977,'5th Cycle APR Raw Data-Final'!$A$3:$A$1977,'SB35 Determination Data'!$K264,'5th Cycle APR Raw Data-Final'!$T$3:$T$1977,"&gt;="&amp;'SB35 Determination Data'!$F264,'5th Cycle APR Raw Data-Final'!$T$3:$T$1977,"&lt;"&amp;E264),SUMIFS('5th Cycle APR Raw Data-Final'!L$3:L$1977,'5th Cycle APR Raw Data-Final'!$A$3:$A$1977,'SB35 Determination Data'!$K264,'5th Cycle APR Raw Data-Final'!$T$3:$T$1977,"&gt;="&amp;'SB35 Determination Data'!$F264,'5th Cycle APR Raw Data-Final'!$T$3:$T$1977,"&lt;="&amp;G264))</f>
        <v>2</v>
      </c>
      <c r="W264" s="60">
        <f>IF(AN264&lt;1,SUMIFS('5th Cycle APR Raw Data-Final'!M$3:M$1977,'5th Cycle APR Raw Data-Final'!$A$3:$A$1977,'SB35 Determination Data'!$K264,'5th Cycle APR Raw Data-Final'!$T$3:$T$1977,"&gt;="&amp;'SB35 Determination Data'!$F264,'5th Cycle APR Raw Data-Final'!$T$3:$T$1977,"&lt;"&amp;E264),SUMIFS('5th Cycle APR Raw Data-Final'!M$3:M$1977,'5th Cycle APR Raw Data-Final'!$A$3:$A$1977,'SB35 Determination Data'!$K264,'5th Cycle APR Raw Data-Final'!$T$3:$T$1977,"&gt;="&amp;'SB35 Determination Data'!$F264,'5th Cycle APR Raw Data-Final'!$T$3:$T$1977,"&lt;="&amp;G264))</f>
        <v>0</v>
      </c>
      <c r="X264" s="60">
        <f t="shared" si="12"/>
        <v>110</v>
      </c>
      <c r="Y264" s="60">
        <f t="shared" si="13"/>
        <v>2</v>
      </c>
      <c r="Z264" s="60">
        <f t="shared" si="14"/>
        <v>110</v>
      </c>
      <c r="AA264" s="31">
        <f t="shared" si="15"/>
        <v>1.7857142857142856E-2</v>
      </c>
      <c r="AB264" s="31">
        <f t="shared" si="16"/>
        <v>1.7857142857142856E-2</v>
      </c>
      <c r="AC264" s="60">
        <f>VLOOKUP(K264,'5th Cycle APR Raw Data-Final'!$A$3:$P$1977,14,FALSE)</f>
        <v>132</v>
      </c>
      <c r="AD264" s="60">
        <f>IF(AN264&lt;1,SUMIFS('5th Cycle APR Raw Data-Final'!$O$3:$O$1977,'5th Cycle APR Raw Data-Final'!$A$3:$A$1977,'SB35 Determination Data'!$K264,'5th Cycle APR Raw Data-Final'!$T$3:$T$1977,"&gt;="&amp;'SB35 Determination Data'!$F264,'5th Cycle APR Raw Data-Final'!$T$3:$T$1977,"&lt;"&amp;E264),SUMIFS('5th Cycle APR Raw Data-Final'!$O$3:$O$1977,'5th Cycle APR Raw Data-Final'!$A$3:$A$1977,'SB35 Determination Data'!$K264,'5th Cycle APR Raw Data-Final'!$T$3:$T$1977,"&gt;="&amp;'SB35 Determination Data'!$F264,'5th Cycle APR Raw Data-Final'!$T$3:$T$1977,"&lt;="&amp;G264))</f>
        <v>25</v>
      </c>
      <c r="AE264" s="60">
        <f t="shared" si="17"/>
        <v>107</v>
      </c>
      <c r="AF264" s="31">
        <f t="shared" si="18"/>
        <v>0.18939393939393939</v>
      </c>
      <c r="AG264" s="60">
        <f>VLOOKUP(K264,'5th Cycle APR Raw Data-Final'!$A$3:$P$1977,16,FALSE)</f>
        <v>174</v>
      </c>
      <c r="AH264" s="60">
        <f>IF(AN264&lt;1,SUMIFS('5th Cycle APR Raw Data-Final'!$Q$3:$Q$1977,'5th Cycle APR Raw Data-Final'!$A$3:$A$1977,'SB35 Determination Data'!$K264,'5th Cycle APR Raw Data-Final'!$T$3:$T$1977,"&gt;="&amp;'SB35 Determination Data'!$F264,'5th Cycle APR Raw Data-Final'!$T$3:$T$1977,"&lt;"&amp;E264),SUMIFS('5th Cycle APR Raw Data-Final'!$Q$3:$Q$1977,'5th Cycle APR Raw Data-Final'!$A$3:$A$1977,'SB35 Determination Data'!$K264,'5th Cycle APR Raw Data-Final'!$T$3:$T$1977,"&gt;="&amp;'SB35 Determination Data'!$F264,'5th Cycle APR Raw Data-Final'!$T$3:$T$1977,"&lt;="&amp;G264))</f>
        <v>76</v>
      </c>
      <c r="AI264" s="60">
        <f t="shared" si="19"/>
        <v>98</v>
      </c>
      <c r="AJ264" s="31">
        <f t="shared" si="20"/>
        <v>0.43678160919540232</v>
      </c>
      <c r="AK264" s="60">
        <f>VLOOKUP(K264,'5th Cycle APR Raw Data-Final'!$A$3:$R$1977,18,FALSE)</f>
        <v>619</v>
      </c>
      <c r="AL264" s="60">
        <f>IF(AN264&lt;1,SUMIFS('5th Cycle APR Raw Data-Final'!$S$3:$S$1977,'5th Cycle APR Raw Data-Final'!$A$3:$A$1977,'SB35 Determination Data'!$K264,'5th Cycle APR Raw Data-Final'!$T$3:$T$1977,"&gt;="&amp;'SB35 Determination Data'!$F264,'5th Cycle APR Raw Data-Final'!$T$3:$T$1977,"&lt;"&amp;E264),SUMIFS('5th Cycle APR Raw Data-Final'!$S$3:$S$1977,'5th Cycle APR Raw Data-Final'!$A$3:$A$1977,'SB35 Determination Data'!$K264,'5th Cycle APR Raw Data-Final'!$T$3:$T$1977,"&gt;="&amp;'SB35 Determination Data'!$F264,'5th Cycle APR Raw Data-Final'!$T$3:$T$1977,"&lt;="&amp;G264))</f>
        <v>103</v>
      </c>
      <c r="AM264" s="60">
        <f t="shared" si="21"/>
        <v>516</v>
      </c>
      <c r="AN264" s="62">
        <f t="shared" si="22"/>
        <v>0.5</v>
      </c>
      <c r="AO264" s="9" t="str">
        <f t="shared" si="23"/>
        <v>YES</v>
      </c>
      <c r="AP264" s="9" t="str">
        <f t="shared" si="24"/>
        <v>NO</v>
      </c>
      <c r="AQ264" s="9" t="str">
        <f t="shared" si="25"/>
        <v>NO</v>
      </c>
      <c r="AR264" s="48" t="str">
        <f>VLOOKUP(K264,'2018Submitted'!$A$2:$C$540,3,FALSE)</f>
        <v>Successful</v>
      </c>
      <c r="AS264" s="9" t="str">
        <f t="shared" si="26"/>
        <v>NO</v>
      </c>
      <c r="AT264" s="9" t="str">
        <f t="shared" si="27"/>
        <v>NO</v>
      </c>
    </row>
    <row r="265" spans="1:46" ht="12.75" customHeight="1" x14ac:dyDescent="0.15">
      <c r="A265" s="9" t="s">
        <v>1151</v>
      </c>
      <c r="B265" s="9" t="str">
        <f t="shared" si="0"/>
        <v>LOYALTON</v>
      </c>
      <c r="C265" s="31">
        <f t="shared" si="1"/>
        <v>1</v>
      </c>
      <c r="D265" s="45">
        <f t="shared" si="2"/>
        <v>5</v>
      </c>
      <c r="E265" s="46">
        <f t="shared" si="3"/>
        <v>2017</v>
      </c>
      <c r="F265" s="46">
        <f t="shared" si="4"/>
        <v>2014</v>
      </c>
      <c r="G265" s="46">
        <f t="shared" si="5"/>
        <v>2018</v>
      </c>
      <c r="H265" s="9" t="str">
        <f t="shared" si="6"/>
        <v>06/30/2014</v>
      </c>
      <c r="I265" s="9" t="str">
        <f t="shared" si="7"/>
        <v>06/30/2019</v>
      </c>
      <c r="J265" s="9" t="s">
        <v>83</v>
      </c>
      <c r="K265" s="49" t="s">
        <v>1152</v>
      </c>
      <c r="L265" s="60" t="e">
        <f>VLOOKUP(K265,'5th Cycle APR Raw Data-Final'!$A$3:$P$1977,6,FALSE)</f>
        <v>#N/A</v>
      </c>
      <c r="M265" s="60">
        <f>IF(AN265&lt;1,SUMIFS('5th Cycle APR Raw Data-Final'!G$3:G$1977,'5th Cycle APR Raw Data-Final'!$A$3:$A$1977,'SB35 Determination Data'!$K265,'5th Cycle APR Raw Data-Final'!$T$3:$T$1977,"&gt;="&amp;'SB35 Determination Data'!$F265,'5th Cycle APR Raw Data-Final'!$T$3:$T$1977,"&lt;"&amp;E265),SUMIFS('5th Cycle APR Raw Data-Final'!G$3:G$1977,'5th Cycle APR Raw Data-Final'!$A$3:$A$1977,'SB35 Determination Data'!$K265,'5th Cycle APR Raw Data-Final'!$T$3:$T$1977,"&gt;="&amp;'SB35 Determination Data'!$F265,'5th Cycle APR Raw Data-Final'!$T$3:$T$1977,"&lt;="&amp;G265))</f>
        <v>0</v>
      </c>
      <c r="N265" s="60">
        <f>IF(AN265&lt;1,SUMIFS('5th Cycle APR Raw Data-Final'!H$3:H$1977,'5th Cycle APR Raw Data-Final'!$A$3:$A$1977,'SB35 Determination Data'!$K265,'5th Cycle APR Raw Data-Final'!$T$3:$T$1977,"&gt;="&amp;'SB35 Determination Data'!$F265,'5th Cycle APR Raw Data-Final'!$T$3:$T$1977,"&lt;"&amp;E265),SUMIFS('5th Cycle APR Raw Data-Final'!H$3:H$1977,'5th Cycle APR Raw Data-Final'!$A$3:$A$1977,'SB35 Determination Data'!$K265,'5th Cycle APR Raw Data-Final'!$T$3:$T$1977,"&gt;="&amp;'SB35 Determination Data'!$F265,'5th Cycle APR Raw Data-Final'!$T$3:$T$1977,"&lt;="&amp;G265))</f>
        <v>0</v>
      </c>
      <c r="O265" s="60">
        <f>IF(AN265&lt;1,SUMIFS('5th Cycle APR Raw Data-Final'!I$3:I$1977,'5th Cycle APR Raw Data-Final'!$A$3:$A$1977,'SB35 Determination Data'!$K265,'5th Cycle APR Raw Data-Final'!$T$3:$T$1977,"&gt;="&amp;'SB35 Determination Data'!$F265,'5th Cycle APR Raw Data-Final'!$T$3:$T$1977,"&lt;"&amp;E265),SUMIFS('5th Cycle APR Raw Data-Final'!I$3:I$1977,'5th Cycle APR Raw Data-Final'!$A$3:$A$1977,'SB35 Determination Data'!$K265,'5th Cycle APR Raw Data-Final'!$T$3:$T$1977,"&gt;="&amp;'SB35 Determination Data'!$F265,'5th Cycle APR Raw Data-Final'!$T$3:$T$1977,"&lt;="&amp;G265))</f>
        <v>0</v>
      </c>
      <c r="P265" s="60" t="e">
        <f t="shared" si="8"/>
        <v>#N/A</v>
      </c>
      <c r="Q265" s="31" t="str">
        <f t="shared" si="9"/>
        <v>No 2018 Annual Progress Report</v>
      </c>
      <c r="R265" s="61" t="e">
        <f t="shared" si="10"/>
        <v>#N/A</v>
      </c>
      <c r="S265" s="61" t="e">
        <f t="shared" si="11"/>
        <v>#N/A</v>
      </c>
      <c r="T265" s="60" t="e">
        <f>VLOOKUP(K265,'5th Cycle APR Raw Data-Final'!$A$3:$P$1977,10,FALSE)</f>
        <v>#N/A</v>
      </c>
      <c r="U265" s="60">
        <f>IF(AN265&lt;1,SUMIFS('5th Cycle APR Raw Data-Final'!K$3:K$1977,'5th Cycle APR Raw Data-Final'!$A$3:$A$1977,'SB35 Determination Data'!$K265,'5th Cycle APR Raw Data-Final'!$T$3:$T$1977,"&gt;="&amp;'SB35 Determination Data'!$F265,'5th Cycle APR Raw Data-Final'!$T$3:$T$1977,"&lt;"&amp;E265),SUMIFS('5th Cycle APR Raw Data-Final'!K$3:K$1977,'5th Cycle APR Raw Data-Final'!$A$3:$A$1977,'SB35 Determination Data'!$K265,'5th Cycle APR Raw Data-Final'!$T$3:$T$1977,"&gt;="&amp;'SB35 Determination Data'!$F265,'5th Cycle APR Raw Data-Final'!$T$3:$T$1977,"&lt;="&amp;G265))</f>
        <v>0</v>
      </c>
      <c r="V265" s="60">
        <f>IF(AN265&lt;1,SUMIFS('5th Cycle APR Raw Data-Final'!L$3:L$1977,'5th Cycle APR Raw Data-Final'!$A$3:$A$1977,'SB35 Determination Data'!$K265,'5th Cycle APR Raw Data-Final'!$T$3:$T$1977,"&gt;="&amp;'SB35 Determination Data'!$F265,'5th Cycle APR Raw Data-Final'!$T$3:$T$1977,"&lt;"&amp;E265),SUMIFS('5th Cycle APR Raw Data-Final'!L$3:L$1977,'5th Cycle APR Raw Data-Final'!$A$3:$A$1977,'SB35 Determination Data'!$K265,'5th Cycle APR Raw Data-Final'!$T$3:$T$1977,"&gt;="&amp;'SB35 Determination Data'!$F265,'5th Cycle APR Raw Data-Final'!$T$3:$T$1977,"&lt;="&amp;G265))</f>
        <v>0</v>
      </c>
      <c r="W265" s="60">
        <f>IF(AN265&lt;1,SUMIFS('5th Cycle APR Raw Data-Final'!M$3:M$1977,'5th Cycle APR Raw Data-Final'!$A$3:$A$1977,'SB35 Determination Data'!$K265,'5th Cycle APR Raw Data-Final'!$T$3:$T$1977,"&gt;="&amp;'SB35 Determination Data'!$F265,'5th Cycle APR Raw Data-Final'!$T$3:$T$1977,"&lt;"&amp;E265),SUMIFS('5th Cycle APR Raw Data-Final'!M$3:M$1977,'5th Cycle APR Raw Data-Final'!$A$3:$A$1977,'SB35 Determination Data'!$K265,'5th Cycle APR Raw Data-Final'!$T$3:$T$1977,"&gt;="&amp;'SB35 Determination Data'!$F265,'5th Cycle APR Raw Data-Final'!$T$3:$T$1977,"&lt;="&amp;G265))</f>
        <v>0</v>
      </c>
      <c r="X265" s="60" t="e">
        <f t="shared" si="12"/>
        <v>#N/A</v>
      </c>
      <c r="Y265" s="60" t="e">
        <f t="shared" si="13"/>
        <v>#N/A</v>
      </c>
      <c r="Z265" s="60" t="e">
        <f t="shared" si="14"/>
        <v>#N/A</v>
      </c>
      <c r="AA265" s="31" t="str">
        <f t="shared" si="15"/>
        <v>No 2018 Annual Progress Report</v>
      </c>
      <c r="AB265" s="31" t="str">
        <f t="shared" si="16"/>
        <v>No 2018 Annual Progress Report</v>
      </c>
      <c r="AC265" s="60" t="e">
        <f>VLOOKUP(K265,'5th Cycle APR Raw Data-Final'!$A$3:$P$1977,14,FALSE)</f>
        <v>#N/A</v>
      </c>
      <c r="AD265" s="60">
        <f>IF(AN265&lt;1,SUMIFS('5th Cycle APR Raw Data-Final'!$O$3:$O$1977,'5th Cycle APR Raw Data-Final'!$A$3:$A$1977,'SB35 Determination Data'!$K265,'5th Cycle APR Raw Data-Final'!$T$3:$T$1977,"&gt;="&amp;'SB35 Determination Data'!$F265,'5th Cycle APR Raw Data-Final'!$T$3:$T$1977,"&lt;"&amp;E265),SUMIFS('5th Cycle APR Raw Data-Final'!$O$3:$O$1977,'5th Cycle APR Raw Data-Final'!$A$3:$A$1977,'SB35 Determination Data'!$K265,'5th Cycle APR Raw Data-Final'!$T$3:$T$1977,"&gt;="&amp;'SB35 Determination Data'!$F265,'5th Cycle APR Raw Data-Final'!$T$3:$T$1977,"&lt;="&amp;G265))</f>
        <v>0</v>
      </c>
      <c r="AE265" s="60" t="e">
        <f t="shared" si="17"/>
        <v>#N/A</v>
      </c>
      <c r="AF265" s="31" t="str">
        <f t="shared" si="18"/>
        <v>No 2018 Annual Progress Report</v>
      </c>
      <c r="AG265" s="60" t="e">
        <f>VLOOKUP(K265,'5th Cycle APR Raw Data-Final'!$A$3:$P$1977,16,FALSE)</f>
        <v>#N/A</v>
      </c>
      <c r="AH265" s="60">
        <f>IF(AN265&lt;1,SUMIFS('5th Cycle APR Raw Data-Final'!$Q$3:$Q$1977,'5th Cycle APR Raw Data-Final'!$A$3:$A$1977,'SB35 Determination Data'!$K265,'5th Cycle APR Raw Data-Final'!$T$3:$T$1977,"&gt;="&amp;'SB35 Determination Data'!$F265,'5th Cycle APR Raw Data-Final'!$T$3:$T$1977,"&lt;"&amp;E265),SUMIFS('5th Cycle APR Raw Data-Final'!$Q$3:$Q$1977,'5th Cycle APR Raw Data-Final'!$A$3:$A$1977,'SB35 Determination Data'!$K265,'5th Cycle APR Raw Data-Final'!$T$3:$T$1977,"&gt;="&amp;'SB35 Determination Data'!$F265,'5th Cycle APR Raw Data-Final'!$T$3:$T$1977,"&lt;="&amp;G265))</f>
        <v>0</v>
      </c>
      <c r="AI265" s="60" t="e">
        <f t="shared" si="19"/>
        <v>#N/A</v>
      </c>
      <c r="AJ265" s="31" t="str">
        <f t="shared" si="20"/>
        <v>No 2018 Annual Progress Report</v>
      </c>
      <c r="AK265" s="60" t="e">
        <f>VLOOKUP(K265,'5th Cycle APR Raw Data-Final'!$A$3:$R$1977,18,FALSE)</f>
        <v>#N/A</v>
      </c>
      <c r="AL265" s="60">
        <f>IF(AN265&lt;1,SUMIFS('5th Cycle APR Raw Data-Final'!$S$3:$S$1977,'5th Cycle APR Raw Data-Final'!$A$3:$A$1977,'SB35 Determination Data'!$K265,'5th Cycle APR Raw Data-Final'!$T$3:$T$1977,"&gt;="&amp;'SB35 Determination Data'!$F265,'5th Cycle APR Raw Data-Final'!$T$3:$T$1977,"&lt;"&amp;E265),SUMIFS('5th Cycle APR Raw Data-Final'!$S$3:$S$1977,'5th Cycle APR Raw Data-Final'!$A$3:$A$1977,'SB35 Determination Data'!$K265,'5th Cycle APR Raw Data-Final'!$T$3:$T$1977,"&gt;="&amp;'SB35 Determination Data'!$F265,'5th Cycle APR Raw Data-Final'!$T$3:$T$1977,"&lt;="&amp;G265))</f>
        <v>0</v>
      </c>
      <c r="AM265" s="60" t="e">
        <f t="shared" si="21"/>
        <v>#N/A</v>
      </c>
      <c r="AN265" s="62">
        <f t="shared" si="22"/>
        <v>1</v>
      </c>
      <c r="AO265" s="9" t="str">
        <f t="shared" si="23"/>
        <v>YES</v>
      </c>
      <c r="AP265" s="9" t="str">
        <f t="shared" si="24"/>
        <v>NO</v>
      </c>
      <c r="AQ265" s="9" t="str">
        <f t="shared" si="25"/>
        <v>NO</v>
      </c>
      <c r="AR265" s="48" t="str">
        <f>VLOOKUP(K265,'2018Submitted'!$A$2:$C$540,3,FALSE)</f>
        <v>No 2018 Annual Progress Report</v>
      </c>
      <c r="AS265" s="9" t="str">
        <f t="shared" si="26"/>
        <v>YES</v>
      </c>
      <c r="AT265" s="9" t="str">
        <f t="shared" si="27"/>
        <v>NO</v>
      </c>
    </row>
    <row r="266" spans="1:46" ht="12.75" customHeight="1" x14ac:dyDescent="0.15">
      <c r="A266" s="9" t="s">
        <v>168</v>
      </c>
      <c r="B266" s="9" t="str">
        <f t="shared" si="0"/>
        <v>LYNWOOD</v>
      </c>
      <c r="C266" s="31">
        <f t="shared" si="1"/>
        <v>0.625</v>
      </c>
      <c r="D266" s="45">
        <f t="shared" si="2"/>
        <v>8</v>
      </c>
      <c r="E266" s="46">
        <f t="shared" si="3"/>
        <v>2018</v>
      </c>
      <c r="F266" s="46">
        <f t="shared" si="4"/>
        <v>2014</v>
      </c>
      <c r="G266" s="46" t="str">
        <f t="shared" si="5"/>
        <v>2021</v>
      </c>
      <c r="H266" s="9" t="str">
        <f t="shared" si="6"/>
        <v>10/15/2013</v>
      </c>
      <c r="I266" s="9" t="str">
        <f t="shared" si="7"/>
        <v>10/15/2021</v>
      </c>
      <c r="J266" s="9" t="s">
        <v>144</v>
      </c>
      <c r="K266" s="49" t="s">
        <v>1154</v>
      </c>
      <c r="L266" s="60">
        <f>VLOOKUP(K266,'5th Cycle APR Raw Data-Final'!$A$3:$P$1977,6,FALSE)</f>
        <v>123</v>
      </c>
      <c r="M266" s="60">
        <f>IF(AN266&lt;1,SUMIFS('5th Cycle APR Raw Data-Final'!G$3:G$1977,'5th Cycle APR Raw Data-Final'!$A$3:$A$1977,'SB35 Determination Data'!$K266,'5th Cycle APR Raw Data-Final'!$T$3:$T$1977,"&gt;="&amp;'SB35 Determination Data'!$F266,'5th Cycle APR Raw Data-Final'!$T$3:$T$1977,"&lt;"&amp;E266),SUMIFS('5th Cycle APR Raw Data-Final'!G$3:G$1977,'5th Cycle APR Raw Data-Final'!$A$3:$A$1977,'SB35 Determination Data'!$K266,'5th Cycle APR Raw Data-Final'!$T$3:$T$1977,"&gt;="&amp;'SB35 Determination Data'!$F266,'5th Cycle APR Raw Data-Final'!$T$3:$T$1977,"&lt;="&amp;G266))</f>
        <v>0</v>
      </c>
      <c r="N266" s="60">
        <f>IF(AN266&lt;1,SUMIFS('5th Cycle APR Raw Data-Final'!H$3:H$1977,'5th Cycle APR Raw Data-Final'!$A$3:$A$1977,'SB35 Determination Data'!$K266,'5th Cycle APR Raw Data-Final'!$T$3:$T$1977,"&gt;="&amp;'SB35 Determination Data'!$F266,'5th Cycle APR Raw Data-Final'!$T$3:$T$1977,"&lt;"&amp;E266),SUMIFS('5th Cycle APR Raw Data-Final'!H$3:H$1977,'5th Cycle APR Raw Data-Final'!$A$3:$A$1977,'SB35 Determination Data'!$K266,'5th Cycle APR Raw Data-Final'!$T$3:$T$1977,"&gt;="&amp;'SB35 Determination Data'!$F266,'5th Cycle APR Raw Data-Final'!$T$3:$T$1977,"&lt;="&amp;G266))</f>
        <v>0</v>
      </c>
      <c r="O266" s="60">
        <f>IF(AN266&lt;1,SUMIFS('5th Cycle APR Raw Data-Final'!I$3:I$1977,'5th Cycle APR Raw Data-Final'!$A$3:$A$1977,'SB35 Determination Data'!$K266,'5th Cycle APR Raw Data-Final'!$T$3:$T$1977,"&gt;="&amp;'SB35 Determination Data'!$F266,'5th Cycle APR Raw Data-Final'!$T$3:$T$1977,"&lt;"&amp;E266),SUMIFS('5th Cycle APR Raw Data-Final'!I$3:I$1977,'5th Cycle APR Raw Data-Final'!$A$3:$A$1977,'SB35 Determination Data'!$K266,'5th Cycle APR Raw Data-Final'!$T$3:$T$1977,"&gt;="&amp;'SB35 Determination Data'!$F266,'5th Cycle APR Raw Data-Final'!$T$3:$T$1977,"&lt;="&amp;G266))</f>
        <v>0</v>
      </c>
      <c r="P266" s="60">
        <f t="shared" si="8"/>
        <v>123</v>
      </c>
      <c r="Q266" s="31">
        <f t="shared" si="9"/>
        <v>0</v>
      </c>
      <c r="R266" s="61">
        <f t="shared" si="10"/>
        <v>62</v>
      </c>
      <c r="S266" s="61">
        <f t="shared" si="11"/>
        <v>0</v>
      </c>
      <c r="T266" s="60">
        <f>VLOOKUP(K266,'5th Cycle APR Raw Data-Final'!$A$3:$P$1977,10,FALSE)</f>
        <v>72</v>
      </c>
      <c r="U266" s="60">
        <f>IF(AN266&lt;1,SUMIFS('5th Cycle APR Raw Data-Final'!K$3:K$1977,'5th Cycle APR Raw Data-Final'!$A$3:$A$1977,'SB35 Determination Data'!$K266,'5th Cycle APR Raw Data-Final'!$T$3:$T$1977,"&gt;="&amp;'SB35 Determination Data'!$F266,'5th Cycle APR Raw Data-Final'!$T$3:$T$1977,"&lt;"&amp;E266),SUMIFS('5th Cycle APR Raw Data-Final'!K$3:K$1977,'5th Cycle APR Raw Data-Final'!$A$3:$A$1977,'SB35 Determination Data'!$K266,'5th Cycle APR Raw Data-Final'!$T$3:$T$1977,"&gt;="&amp;'SB35 Determination Data'!$F266,'5th Cycle APR Raw Data-Final'!$T$3:$T$1977,"&lt;="&amp;G266))</f>
        <v>0</v>
      </c>
      <c r="V266" s="60">
        <f>IF(AN266&lt;1,SUMIFS('5th Cycle APR Raw Data-Final'!L$3:L$1977,'5th Cycle APR Raw Data-Final'!$A$3:$A$1977,'SB35 Determination Data'!$K266,'5th Cycle APR Raw Data-Final'!$T$3:$T$1977,"&gt;="&amp;'SB35 Determination Data'!$F266,'5th Cycle APR Raw Data-Final'!$T$3:$T$1977,"&lt;"&amp;E266),SUMIFS('5th Cycle APR Raw Data-Final'!L$3:L$1977,'5th Cycle APR Raw Data-Final'!$A$3:$A$1977,'SB35 Determination Data'!$K266,'5th Cycle APR Raw Data-Final'!$T$3:$T$1977,"&gt;="&amp;'SB35 Determination Data'!$F266,'5th Cycle APR Raw Data-Final'!$T$3:$T$1977,"&lt;="&amp;G266))</f>
        <v>0</v>
      </c>
      <c r="W266" s="60">
        <f>IF(AN266&lt;1,SUMIFS('5th Cycle APR Raw Data-Final'!M$3:M$1977,'5th Cycle APR Raw Data-Final'!$A$3:$A$1977,'SB35 Determination Data'!$K266,'5th Cycle APR Raw Data-Final'!$T$3:$T$1977,"&gt;="&amp;'SB35 Determination Data'!$F266,'5th Cycle APR Raw Data-Final'!$T$3:$T$1977,"&lt;"&amp;E266),SUMIFS('5th Cycle APR Raw Data-Final'!M$3:M$1977,'5th Cycle APR Raw Data-Final'!$A$3:$A$1977,'SB35 Determination Data'!$K266,'5th Cycle APR Raw Data-Final'!$T$3:$T$1977,"&gt;="&amp;'SB35 Determination Data'!$F266,'5th Cycle APR Raw Data-Final'!$T$3:$T$1977,"&lt;="&amp;G266))</f>
        <v>0</v>
      </c>
      <c r="X266" s="60">
        <f t="shared" si="12"/>
        <v>72</v>
      </c>
      <c r="Y266" s="60">
        <f t="shared" si="13"/>
        <v>0</v>
      </c>
      <c r="Z266" s="60">
        <f t="shared" si="14"/>
        <v>72</v>
      </c>
      <c r="AA266" s="31">
        <f t="shared" si="15"/>
        <v>0</v>
      </c>
      <c r="AB266" s="31">
        <f t="shared" si="16"/>
        <v>0</v>
      </c>
      <c r="AC266" s="60">
        <f>VLOOKUP(K266,'5th Cycle APR Raw Data-Final'!$A$3:$P$1977,14,FALSE)</f>
        <v>81</v>
      </c>
      <c r="AD266" s="60">
        <f>IF(AN266&lt;1,SUMIFS('5th Cycle APR Raw Data-Final'!$O$3:$O$1977,'5th Cycle APR Raw Data-Final'!$A$3:$A$1977,'SB35 Determination Data'!$K266,'5th Cycle APR Raw Data-Final'!$T$3:$T$1977,"&gt;="&amp;'SB35 Determination Data'!$F266,'5th Cycle APR Raw Data-Final'!$T$3:$T$1977,"&lt;"&amp;E266),SUMIFS('5th Cycle APR Raw Data-Final'!$O$3:$O$1977,'5th Cycle APR Raw Data-Final'!$A$3:$A$1977,'SB35 Determination Data'!$K266,'5th Cycle APR Raw Data-Final'!$T$3:$T$1977,"&gt;="&amp;'SB35 Determination Data'!$F266,'5th Cycle APR Raw Data-Final'!$T$3:$T$1977,"&lt;="&amp;G266))</f>
        <v>0</v>
      </c>
      <c r="AE266" s="60">
        <f t="shared" si="17"/>
        <v>81</v>
      </c>
      <c r="AF266" s="31">
        <f t="shared" si="18"/>
        <v>0</v>
      </c>
      <c r="AG266" s="60">
        <f>VLOOKUP(K266,'5th Cycle APR Raw Data-Final'!$A$3:$P$1977,16,FALSE)</f>
        <v>218</v>
      </c>
      <c r="AH266" s="60">
        <f>IF(AN266&lt;1,SUMIFS('5th Cycle APR Raw Data-Final'!$Q$3:$Q$1977,'5th Cycle APR Raw Data-Final'!$A$3:$A$1977,'SB35 Determination Data'!$K266,'5th Cycle APR Raw Data-Final'!$T$3:$T$1977,"&gt;="&amp;'SB35 Determination Data'!$F266,'5th Cycle APR Raw Data-Final'!$T$3:$T$1977,"&lt;"&amp;E266),SUMIFS('5th Cycle APR Raw Data-Final'!$Q$3:$Q$1977,'5th Cycle APR Raw Data-Final'!$A$3:$A$1977,'SB35 Determination Data'!$K266,'5th Cycle APR Raw Data-Final'!$T$3:$T$1977,"&gt;="&amp;'SB35 Determination Data'!$F266,'5th Cycle APR Raw Data-Final'!$T$3:$T$1977,"&lt;="&amp;G266))</f>
        <v>0</v>
      </c>
      <c r="AI266" s="60">
        <f t="shared" si="19"/>
        <v>218</v>
      </c>
      <c r="AJ266" s="31">
        <f t="shared" si="20"/>
        <v>0</v>
      </c>
      <c r="AK266" s="60">
        <f>VLOOKUP(K266,'5th Cycle APR Raw Data-Final'!$A$3:$R$1977,18,FALSE)</f>
        <v>494</v>
      </c>
      <c r="AL266" s="60">
        <f>IF(AN266&lt;1,SUMIFS('5th Cycle APR Raw Data-Final'!$S$3:$S$1977,'5th Cycle APR Raw Data-Final'!$A$3:$A$1977,'SB35 Determination Data'!$K266,'5th Cycle APR Raw Data-Final'!$T$3:$T$1977,"&gt;="&amp;'SB35 Determination Data'!$F266,'5th Cycle APR Raw Data-Final'!$T$3:$T$1977,"&lt;"&amp;E266),SUMIFS('5th Cycle APR Raw Data-Final'!$S$3:$S$1977,'5th Cycle APR Raw Data-Final'!$A$3:$A$1977,'SB35 Determination Data'!$K266,'5th Cycle APR Raw Data-Final'!$T$3:$T$1977,"&gt;="&amp;'SB35 Determination Data'!$F266,'5th Cycle APR Raw Data-Final'!$T$3:$T$1977,"&lt;="&amp;G266))</f>
        <v>0</v>
      </c>
      <c r="AM266" s="60">
        <f t="shared" si="21"/>
        <v>494</v>
      </c>
      <c r="AN266" s="62">
        <f t="shared" si="22"/>
        <v>0.5</v>
      </c>
      <c r="AO266" s="9" t="str">
        <f t="shared" si="23"/>
        <v>YES</v>
      </c>
      <c r="AP266" s="9" t="str">
        <f t="shared" si="24"/>
        <v>NO</v>
      </c>
      <c r="AQ266" s="9" t="str">
        <f t="shared" si="25"/>
        <v>NO</v>
      </c>
      <c r="AR266" s="48" t="str">
        <f>VLOOKUP(K266,'2018Submitted'!$A$2:$C$540,3,FALSE)</f>
        <v>Successful</v>
      </c>
      <c r="AS266" s="9" t="str">
        <f t="shared" si="26"/>
        <v>NO</v>
      </c>
      <c r="AT266" s="9" t="str">
        <f t="shared" si="27"/>
        <v>NO</v>
      </c>
    </row>
    <row r="267" spans="1:46" ht="12.75" customHeight="1" x14ac:dyDescent="0.15">
      <c r="A267" s="9" t="s">
        <v>227</v>
      </c>
      <c r="B267" s="9" t="str">
        <f t="shared" si="0"/>
        <v>MADERA</v>
      </c>
      <c r="C267" s="31">
        <f t="shared" si="1"/>
        <v>0.375</v>
      </c>
      <c r="D267" s="45">
        <f t="shared" si="2"/>
        <v>8</v>
      </c>
      <c r="E267" s="46">
        <f t="shared" si="3"/>
        <v>2020</v>
      </c>
      <c r="F267" s="46">
        <f t="shared" si="4"/>
        <v>2016</v>
      </c>
      <c r="G267" s="46">
        <f t="shared" si="5"/>
        <v>2023</v>
      </c>
      <c r="H267" s="9" t="str">
        <f t="shared" si="6"/>
        <v>01/31/2016</v>
      </c>
      <c r="I267" s="9" t="str">
        <f t="shared" si="7"/>
        <v>01/31/2024</v>
      </c>
      <c r="J267" s="9" t="s">
        <v>163</v>
      </c>
      <c r="K267" s="49" t="s">
        <v>227</v>
      </c>
      <c r="L267" s="60">
        <f>VLOOKUP(K267,'5th Cycle APR Raw Data-Final'!$A$3:$P$1977,6,FALSE)</f>
        <v>1352</v>
      </c>
      <c r="M267" s="60">
        <f>IF(AN267&lt;1,SUMIFS('5th Cycle APR Raw Data-Final'!G$3:G$1977,'5th Cycle APR Raw Data-Final'!$A$3:$A$1977,'SB35 Determination Data'!$K267,'5th Cycle APR Raw Data-Final'!$T$3:$T$1977,"&gt;="&amp;'SB35 Determination Data'!$F267,'5th Cycle APR Raw Data-Final'!$T$3:$T$1977,"&lt;"&amp;E267),SUMIFS('5th Cycle APR Raw Data-Final'!G$3:G$1977,'5th Cycle APR Raw Data-Final'!$A$3:$A$1977,'SB35 Determination Data'!$K267,'5th Cycle APR Raw Data-Final'!$T$3:$T$1977,"&gt;="&amp;'SB35 Determination Data'!$F267,'5th Cycle APR Raw Data-Final'!$T$3:$T$1977,"&lt;="&amp;G267))</f>
        <v>23</v>
      </c>
      <c r="N267" s="60">
        <f>IF(AN267&lt;1,SUMIFS('5th Cycle APR Raw Data-Final'!H$3:H$1977,'5th Cycle APR Raw Data-Final'!$A$3:$A$1977,'SB35 Determination Data'!$K267,'5th Cycle APR Raw Data-Final'!$T$3:$T$1977,"&gt;="&amp;'SB35 Determination Data'!$F267,'5th Cycle APR Raw Data-Final'!$T$3:$T$1977,"&lt;"&amp;E267),SUMIFS('5th Cycle APR Raw Data-Final'!H$3:H$1977,'5th Cycle APR Raw Data-Final'!$A$3:$A$1977,'SB35 Determination Data'!$K267,'5th Cycle APR Raw Data-Final'!$T$3:$T$1977,"&gt;="&amp;'SB35 Determination Data'!$F267,'5th Cycle APR Raw Data-Final'!$T$3:$T$1977,"&lt;="&amp;G267))</f>
        <v>17</v>
      </c>
      <c r="O267" s="60">
        <f>IF(AN267&lt;1,SUMIFS('5th Cycle APR Raw Data-Final'!I$3:I$1977,'5th Cycle APR Raw Data-Final'!$A$3:$A$1977,'SB35 Determination Data'!$K267,'5th Cycle APR Raw Data-Final'!$T$3:$T$1977,"&gt;="&amp;'SB35 Determination Data'!$F267,'5th Cycle APR Raw Data-Final'!$T$3:$T$1977,"&lt;"&amp;E267),SUMIFS('5th Cycle APR Raw Data-Final'!I$3:I$1977,'5th Cycle APR Raw Data-Final'!$A$3:$A$1977,'SB35 Determination Data'!$K267,'5th Cycle APR Raw Data-Final'!$T$3:$T$1977,"&gt;="&amp;'SB35 Determination Data'!$F267,'5th Cycle APR Raw Data-Final'!$T$3:$T$1977,"&lt;="&amp;G267))</f>
        <v>6</v>
      </c>
      <c r="P267" s="60">
        <f t="shared" si="8"/>
        <v>1329</v>
      </c>
      <c r="Q267" s="31">
        <f t="shared" si="9"/>
        <v>1.7011834319526627E-2</v>
      </c>
      <c r="R267" s="61">
        <f t="shared" si="10"/>
        <v>507</v>
      </c>
      <c r="S267" s="61">
        <f t="shared" si="11"/>
        <v>0</v>
      </c>
      <c r="T267" s="60">
        <f>VLOOKUP(K267,'5th Cycle APR Raw Data-Final'!$A$3:$P$1977,10,FALSE)</f>
        <v>1056</v>
      </c>
      <c r="U267" s="60">
        <f>IF(AN267&lt;1,SUMIFS('5th Cycle APR Raw Data-Final'!K$3:K$1977,'5th Cycle APR Raw Data-Final'!$A$3:$A$1977,'SB35 Determination Data'!$K267,'5th Cycle APR Raw Data-Final'!$T$3:$T$1977,"&gt;="&amp;'SB35 Determination Data'!$F267,'5th Cycle APR Raw Data-Final'!$T$3:$T$1977,"&lt;"&amp;E267),SUMIFS('5th Cycle APR Raw Data-Final'!K$3:K$1977,'5th Cycle APR Raw Data-Final'!$A$3:$A$1977,'SB35 Determination Data'!$K267,'5th Cycle APR Raw Data-Final'!$T$3:$T$1977,"&gt;="&amp;'SB35 Determination Data'!$F267,'5th Cycle APR Raw Data-Final'!$T$3:$T$1977,"&lt;="&amp;G267))</f>
        <v>309</v>
      </c>
      <c r="V267" s="60">
        <f>IF(AN267&lt;1,SUMIFS('5th Cycle APR Raw Data-Final'!L$3:L$1977,'5th Cycle APR Raw Data-Final'!$A$3:$A$1977,'SB35 Determination Data'!$K267,'5th Cycle APR Raw Data-Final'!$T$3:$T$1977,"&gt;="&amp;'SB35 Determination Data'!$F267,'5th Cycle APR Raw Data-Final'!$T$3:$T$1977,"&lt;"&amp;E267),SUMIFS('5th Cycle APR Raw Data-Final'!L$3:L$1977,'5th Cycle APR Raw Data-Final'!$A$3:$A$1977,'SB35 Determination Data'!$K267,'5th Cycle APR Raw Data-Final'!$T$3:$T$1977,"&gt;="&amp;'SB35 Determination Data'!$F267,'5th Cycle APR Raw Data-Final'!$T$3:$T$1977,"&lt;="&amp;G267))</f>
        <v>253</v>
      </c>
      <c r="W267" s="60">
        <f>IF(AN267&lt;1,SUMIFS('5th Cycle APR Raw Data-Final'!M$3:M$1977,'5th Cycle APR Raw Data-Final'!$A$3:$A$1977,'SB35 Determination Data'!$K267,'5th Cycle APR Raw Data-Final'!$T$3:$T$1977,"&gt;="&amp;'SB35 Determination Data'!$F267,'5th Cycle APR Raw Data-Final'!$T$3:$T$1977,"&lt;"&amp;E267),SUMIFS('5th Cycle APR Raw Data-Final'!M$3:M$1977,'5th Cycle APR Raw Data-Final'!$A$3:$A$1977,'SB35 Determination Data'!$K267,'5th Cycle APR Raw Data-Final'!$T$3:$T$1977,"&gt;="&amp;'SB35 Determination Data'!$F267,'5th Cycle APR Raw Data-Final'!$T$3:$T$1977,"&lt;="&amp;G267))</f>
        <v>56</v>
      </c>
      <c r="X267" s="60">
        <f t="shared" si="12"/>
        <v>747</v>
      </c>
      <c r="Y267" s="60">
        <f t="shared" si="13"/>
        <v>309</v>
      </c>
      <c r="Z267" s="60">
        <f t="shared" si="14"/>
        <v>747</v>
      </c>
      <c r="AA267" s="31">
        <f t="shared" si="15"/>
        <v>0.29261363636363635</v>
      </c>
      <c r="AB267" s="31">
        <f t="shared" si="16"/>
        <v>0.29261363636363635</v>
      </c>
      <c r="AC267" s="60">
        <f>VLOOKUP(K267,'5th Cycle APR Raw Data-Final'!$A$3:$P$1977,14,FALSE)</f>
        <v>1091</v>
      </c>
      <c r="AD267" s="60">
        <f>IF(AN267&lt;1,SUMIFS('5th Cycle APR Raw Data-Final'!$O$3:$O$1977,'5th Cycle APR Raw Data-Final'!$A$3:$A$1977,'SB35 Determination Data'!$K267,'5th Cycle APR Raw Data-Final'!$T$3:$T$1977,"&gt;="&amp;'SB35 Determination Data'!$F267,'5th Cycle APR Raw Data-Final'!$T$3:$T$1977,"&lt;"&amp;E267),SUMIFS('5th Cycle APR Raw Data-Final'!$O$3:$O$1977,'5th Cycle APR Raw Data-Final'!$A$3:$A$1977,'SB35 Determination Data'!$K267,'5th Cycle APR Raw Data-Final'!$T$3:$T$1977,"&gt;="&amp;'SB35 Determination Data'!$F267,'5th Cycle APR Raw Data-Final'!$T$3:$T$1977,"&lt;="&amp;G267))</f>
        <v>181</v>
      </c>
      <c r="AE267" s="60">
        <f t="shared" si="17"/>
        <v>910</v>
      </c>
      <c r="AF267" s="31">
        <f t="shared" si="18"/>
        <v>0.16590284142988085</v>
      </c>
      <c r="AG267" s="60">
        <f>VLOOKUP(K267,'5th Cycle APR Raw Data-Final'!$A$3:$P$1977,16,FALSE)</f>
        <v>2600</v>
      </c>
      <c r="AH267" s="60">
        <f>IF(AN267&lt;1,SUMIFS('5th Cycle APR Raw Data-Final'!$Q$3:$Q$1977,'5th Cycle APR Raw Data-Final'!$A$3:$A$1977,'SB35 Determination Data'!$K267,'5th Cycle APR Raw Data-Final'!$T$3:$T$1977,"&gt;="&amp;'SB35 Determination Data'!$F267,'5th Cycle APR Raw Data-Final'!$T$3:$T$1977,"&lt;"&amp;E267),SUMIFS('5th Cycle APR Raw Data-Final'!$Q$3:$Q$1977,'5th Cycle APR Raw Data-Final'!$A$3:$A$1977,'SB35 Determination Data'!$K267,'5th Cycle APR Raw Data-Final'!$T$3:$T$1977,"&gt;="&amp;'SB35 Determination Data'!$F267,'5th Cycle APR Raw Data-Final'!$T$3:$T$1977,"&lt;="&amp;G267))</f>
        <v>75</v>
      </c>
      <c r="AI267" s="60">
        <f t="shared" si="19"/>
        <v>2525</v>
      </c>
      <c r="AJ267" s="31">
        <f t="shared" si="20"/>
        <v>2.8846153846153848E-2</v>
      </c>
      <c r="AK267" s="60">
        <f>VLOOKUP(K267,'5th Cycle APR Raw Data-Final'!$A$3:$R$1977,18,FALSE)</f>
        <v>6099</v>
      </c>
      <c r="AL267" s="60">
        <f>IF(AN267&lt;1,SUMIFS('5th Cycle APR Raw Data-Final'!$S$3:$S$1977,'5th Cycle APR Raw Data-Final'!$A$3:$A$1977,'SB35 Determination Data'!$K267,'5th Cycle APR Raw Data-Final'!$T$3:$T$1977,"&gt;="&amp;'SB35 Determination Data'!$F267,'5th Cycle APR Raw Data-Final'!$T$3:$T$1977,"&lt;"&amp;E267),SUMIFS('5th Cycle APR Raw Data-Final'!$S$3:$S$1977,'5th Cycle APR Raw Data-Final'!$A$3:$A$1977,'SB35 Determination Data'!$K267,'5th Cycle APR Raw Data-Final'!$T$3:$T$1977,"&gt;="&amp;'SB35 Determination Data'!$F267,'5th Cycle APR Raw Data-Final'!$T$3:$T$1977,"&lt;="&amp;G267))</f>
        <v>588</v>
      </c>
      <c r="AM267" s="60">
        <f t="shared" si="21"/>
        <v>5511</v>
      </c>
      <c r="AN267" s="62">
        <f t="shared" si="22"/>
        <v>0.375</v>
      </c>
      <c r="AO267" s="9" t="str">
        <f t="shared" si="23"/>
        <v>YES</v>
      </c>
      <c r="AP267" s="9" t="str">
        <f t="shared" si="24"/>
        <v>NO</v>
      </c>
      <c r="AQ267" s="9" t="str">
        <f t="shared" si="25"/>
        <v>NO</v>
      </c>
      <c r="AR267" s="48" t="str">
        <f>VLOOKUP(K267,'2018Submitted'!$A$2:$C$540,3,FALSE)</f>
        <v>Successful</v>
      </c>
      <c r="AS267" s="9" t="str">
        <f t="shared" si="26"/>
        <v>NO</v>
      </c>
      <c r="AT267" s="9" t="str">
        <f t="shared" si="27"/>
        <v>NO</v>
      </c>
    </row>
    <row r="268" spans="1:46" ht="12.75" customHeight="1" x14ac:dyDescent="0.15">
      <c r="A268" s="9" t="s">
        <v>227</v>
      </c>
      <c r="B268" s="9" t="str">
        <f t="shared" si="0"/>
        <v>MADERA COUNTY</v>
      </c>
      <c r="C268" s="31">
        <f t="shared" si="1"/>
        <v>0.375</v>
      </c>
      <c r="D268" s="45">
        <f t="shared" si="2"/>
        <v>8</v>
      </c>
      <c r="E268" s="46">
        <f t="shared" si="3"/>
        <v>2020</v>
      </c>
      <c r="F268" s="46">
        <f t="shared" si="4"/>
        <v>2016</v>
      </c>
      <c r="G268" s="46">
        <f t="shared" si="5"/>
        <v>2023</v>
      </c>
      <c r="H268" s="9" t="str">
        <f t="shared" si="6"/>
        <v>01/31/2016</v>
      </c>
      <c r="I268" s="9" t="str">
        <f t="shared" si="7"/>
        <v>01/31/2024</v>
      </c>
      <c r="J268" s="9" t="s">
        <v>163</v>
      </c>
      <c r="K268" s="49" t="s">
        <v>228</v>
      </c>
      <c r="L268" s="60">
        <f>VLOOKUP(K268,'5th Cycle APR Raw Data-Final'!$A$3:$P$1977,6,FALSE)</f>
        <v>1285</v>
      </c>
      <c r="M268" s="60">
        <f>IF(AN268&lt;1,SUMIFS('5th Cycle APR Raw Data-Final'!G$3:G$1977,'5th Cycle APR Raw Data-Final'!$A$3:$A$1977,'SB35 Determination Data'!$K268,'5th Cycle APR Raw Data-Final'!$T$3:$T$1977,"&gt;="&amp;'SB35 Determination Data'!$F268,'5th Cycle APR Raw Data-Final'!$T$3:$T$1977,"&lt;"&amp;E268),SUMIFS('5th Cycle APR Raw Data-Final'!G$3:G$1977,'5th Cycle APR Raw Data-Final'!$A$3:$A$1977,'SB35 Determination Data'!$K268,'5th Cycle APR Raw Data-Final'!$T$3:$T$1977,"&gt;="&amp;'SB35 Determination Data'!$F268,'5th Cycle APR Raw Data-Final'!$T$3:$T$1977,"&lt;="&amp;G268))</f>
        <v>0</v>
      </c>
      <c r="N268" s="60">
        <f>IF(AN268&lt;1,SUMIFS('5th Cycle APR Raw Data-Final'!H$3:H$1977,'5th Cycle APR Raw Data-Final'!$A$3:$A$1977,'SB35 Determination Data'!$K268,'5th Cycle APR Raw Data-Final'!$T$3:$T$1977,"&gt;="&amp;'SB35 Determination Data'!$F268,'5th Cycle APR Raw Data-Final'!$T$3:$T$1977,"&lt;"&amp;E268),SUMIFS('5th Cycle APR Raw Data-Final'!H$3:H$1977,'5th Cycle APR Raw Data-Final'!$A$3:$A$1977,'SB35 Determination Data'!$K268,'5th Cycle APR Raw Data-Final'!$T$3:$T$1977,"&gt;="&amp;'SB35 Determination Data'!$F268,'5th Cycle APR Raw Data-Final'!$T$3:$T$1977,"&lt;="&amp;G268))</f>
        <v>0</v>
      </c>
      <c r="O268" s="60">
        <f>IF(AN268&lt;1,SUMIFS('5th Cycle APR Raw Data-Final'!I$3:I$1977,'5th Cycle APR Raw Data-Final'!$A$3:$A$1977,'SB35 Determination Data'!$K268,'5th Cycle APR Raw Data-Final'!$T$3:$T$1977,"&gt;="&amp;'SB35 Determination Data'!$F268,'5th Cycle APR Raw Data-Final'!$T$3:$T$1977,"&lt;"&amp;E268),SUMIFS('5th Cycle APR Raw Data-Final'!I$3:I$1977,'5th Cycle APR Raw Data-Final'!$A$3:$A$1977,'SB35 Determination Data'!$K268,'5th Cycle APR Raw Data-Final'!$T$3:$T$1977,"&gt;="&amp;'SB35 Determination Data'!$F268,'5th Cycle APR Raw Data-Final'!$T$3:$T$1977,"&lt;="&amp;G268))</f>
        <v>0</v>
      </c>
      <c r="P268" s="60">
        <f t="shared" si="8"/>
        <v>1285</v>
      </c>
      <c r="Q268" s="31">
        <f t="shared" si="9"/>
        <v>0</v>
      </c>
      <c r="R268" s="61">
        <f t="shared" si="10"/>
        <v>482</v>
      </c>
      <c r="S268" s="61">
        <f t="shared" si="11"/>
        <v>0</v>
      </c>
      <c r="T268" s="60">
        <f>VLOOKUP(K268,'5th Cycle APR Raw Data-Final'!$A$3:$P$1977,10,FALSE)</f>
        <v>984</v>
      </c>
      <c r="U268" s="60">
        <f>IF(AN268&lt;1,SUMIFS('5th Cycle APR Raw Data-Final'!K$3:K$1977,'5th Cycle APR Raw Data-Final'!$A$3:$A$1977,'SB35 Determination Data'!$K268,'5th Cycle APR Raw Data-Final'!$T$3:$T$1977,"&gt;="&amp;'SB35 Determination Data'!$F268,'5th Cycle APR Raw Data-Final'!$T$3:$T$1977,"&lt;"&amp;E268),SUMIFS('5th Cycle APR Raw Data-Final'!K$3:K$1977,'5th Cycle APR Raw Data-Final'!$A$3:$A$1977,'SB35 Determination Data'!$K268,'5th Cycle APR Raw Data-Final'!$T$3:$T$1977,"&gt;="&amp;'SB35 Determination Data'!$F268,'5th Cycle APR Raw Data-Final'!$T$3:$T$1977,"&lt;="&amp;G268))</f>
        <v>41</v>
      </c>
      <c r="V268" s="60">
        <f>IF(AN268&lt;1,SUMIFS('5th Cycle APR Raw Data-Final'!L$3:L$1977,'5th Cycle APR Raw Data-Final'!$A$3:$A$1977,'SB35 Determination Data'!$K268,'5th Cycle APR Raw Data-Final'!$T$3:$T$1977,"&gt;="&amp;'SB35 Determination Data'!$F268,'5th Cycle APR Raw Data-Final'!$T$3:$T$1977,"&lt;"&amp;E268),SUMIFS('5th Cycle APR Raw Data-Final'!L$3:L$1977,'5th Cycle APR Raw Data-Final'!$A$3:$A$1977,'SB35 Determination Data'!$K268,'5th Cycle APR Raw Data-Final'!$T$3:$T$1977,"&gt;="&amp;'SB35 Determination Data'!$F268,'5th Cycle APR Raw Data-Final'!$T$3:$T$1977,"&lt;="&amp;G268))</f>
        <v>20</v>
      </c>
      <c r="W268" s="60">
        <f>IF(AN268&lt;1,SUMIFS('5th Cycle APR Raw Data-Final'!M$3:M$1977,'5th Cycle APR Raw Data-Final'!$A$3:$A$1977,'SB35 Determination Data'!$K268,'5th Cycle APR Raw Data-Final'!$T$3:$T$1977,"&gt;="&amp;'SB35 Determination Data'!$F268,'5th Cycle APR Raw Data-Final'!$T$3:$T$1977,"&lt;"&amp;E268),SUMIFS('5th Cycle APR Raw Data-Final'!M$3:M$1977,'5th Cycle APR Raw Data-Final'!$A$3:$A$1977,'SB35 Determination Data'!$K268,'5th Cycle APR Raw Data-Final'!$T$3:$T$1977,"&gt;="&amp;'SB35 Determination Data'!$F268,'5th Cycle APR Raw Data-Final'!$T$3:$T$1977,"&lt;="&amp;G268))</f>
        <v>21</v>
      </c>
      <c r="X268" s="60">
        <f t="shared" si="12"/>
        <v>943</v>
      </c>
      <c r="Y268" s="60">
        <f t="shared" si="13"/>
        <v>41</v>
      </c>
      <c r="Z268" s="60">
        <f t="shared" si="14"/>
        <v>943</v>
      </c>
      <c r="AA268" s="31">
        <f t="shared" si="15"/>
        <v>4.1666666666666664E-2</v>
      </c>
      <c r="AB268" s="31">
        <f t="shared" si="16"/>
        <v>4.1666666666666664E-2</v>
      </c>
      <c r="AC268" s="60">
        <f>VLOOKUP(K268,'5th Cycle APR Raw Data-Final'!$A$3:$P$1977,14,FALSE)</f>
        <v>1015</v>
      </c>
      <c r="AD268" s="60">
        <f>IF(AN268&lt;1,SUMIFS('5th Cycle APR Raw Data-Final'!$O$3:$O$1977,'5th Cycle APR Raw Data-Final'!$A$3:$A$1977,'SB35 Determination Data'!$K268,'5th Cycle APR Raw Data-Final'!$T$3:$T$1977,"&gt;="&amp;'SB35 Determination Data'!$F268,'5th Cycle APR Raw Data-Final'!$T$3:$T$1977,"&lt;"&amp;E268),SUMIFS('5th Cycle APR Raw Data-Final'!$O$3:$O$1977,'5th Cycle APR Raw Data-Final'!$A$3:$A$1977,'SB35 Determination Data'!$K268,'5th Cycle APR Raw Data-Final'!$T$3:$T$1977,"&gt;="&amp;'SB35 Determination Data'!$F268,'5th Cycle APR Raw Data-Final'!$T$3:$T$1977,"&lt;="&amp;G268))</f>
        <v>0</v>
      </c>
      <c r="AE268" s="60">
        <f t="shared" si="17"/>
        <v>1015</v>
      </c>
      <c r="AF268" s="31">
        <f t="shared" si="18"/>
        <v>0</v>
      </c>
      <c r="AG268" s="60">
        <f>VLOOKUP(K268,'5th Cycle APR Raw Data-Final'!$A$3:$P$1977,16,FALSE)</f>
        <v>2398</v>
      </c>
      <c r="AH268" s="60">
        <f>IF(AN268&lt;1,SUMIFS('5th Cycle APR Raw Data-Final'!$Q$3:$Q$1977,'5th Cycle APR Raw Data-Final'!$A$3:$A$1977,'SB35 Determination Data'!$K268,'5th Cycle APR Raw Data-Final'!$T$3:$T$1977,"&gt;="&amp;'SB35 Determination Data'!$F268,'5th Cycle APR Raw Data-Final'!$T$3:$T$1977,"&lt;"&amp;E268),SUMIFS('5th Cycle APR Raw Data-Final'!$Q$3:$Q$1977,'5th Cycle APR Raw Data-Final'!$A$3:$A$1977,'SB35 Determination Data'!$K268,'5th Cycle APR Raw Data-Final'!$T$3:$T$1977,"&gt;="&amp;'SB35 Determination Data'!$F268,'5th Cycle APR Raw Data-Final'!$T$3:$T$1977,"&lt;="&amp;G268))</f>
        <v>443</v>
      </c>
      <c r="AI268" s="60">
        <f t="shared" si="19"/>
        <v>1955</v>
      </c>
      <c r="AJ268" s="31">
        <f t="shared" si="20"/>
        <v>0.1847372810675563</v>
      </c>
      <c r="AK268" s="60">
        <f>VLOOKUP(K268,'5th Cycle APR Raw Data-Final'!$A$3:$R$1977,18,FALSE)</f>
        <v>5682</v>
      </c>
      <c r="AL268" s="60">
        <f>IF(AN268&lt;1,SUMIFS('5th Cycle APR Raw Data-Final'!$S$3:$S$1977,'5th Cycle APR Raw Data-Final'!$A$3:$A$1977,'SB35 Determination Data'!$K268,'5th Cycle APR Raw Data-Final'!$T$3:$T$1977,"&gt;="&amp;'SB35 Determination Data'!$F268,'5th Cycle APR Raw Data-Final'!$T$3:$T$1977,"&lt;"&amp;E268),SUMIFS('5th Cycle APR Raw Data-Final'!$S$3:$S$1977,'5th Cycle APR Raw Data-Final'!$A$3:$A$1977,'SB35 Determination Data'!$K268,'5th Cycle APR Raw Data-Final'!$T$3:$T$1977,"&gt;="&amp;'SB35 Determination Data'!$F268,'5th Cycle APR Raw Data-Final'!$T$3:$T$1977,"&lt;="&amp;G268))</f>
        <v>484</v>
      </c>
      <c r="AM268" s="60">
        <f t="shared" si="21"/>
        <v>5198</v>
      </c>
      <c r="AN268" s="62">
        <f t="shared" si="22"/>
        <v>0.375</v>
      </c>
      <c r="AO268" s="9" t="str">
        <f t="shared" si="23"/>
        <v>YES</v>
      </c>
      <c r="AP268" s="9" t="str">
        <f t="shared" si="24"/>
        <v>NO</v>
      </c>
      <c r="AQ268" s="9" t="str">
        <f t="shared" si="25"/>
        <v>NO</v>
      </c>
      <c r="AR268" s="48" t="str">
        <f>VLOOKUP(K268,'2018Submitted'!$A$2:$C$540,3,FALSE)</f>
        <v>Successful</v>
      </c>
      <c r="AS268" s="9" t="str">
        <f t="shared" si="26"/>
        <v>NO</v>
      </c>
      <c r="AT268" s="9" t="str">
        <f t="shared" si="27"/>
        <v>NO</v>
      </c>
    </row>
    <row r="269" spans="1:46" ht="12.75" customHeight="1" x14ac:dyDescent="0.15">
      <c r="A269" s="9" t="s">
        <v>168</v>
      </c>
      <c r="B269" s="9" t="str">
        <f t="shared" si="0"/>
        <v>MALIBU</v>
      </c>
      <c r="C269" s="31">
        <f t="shared" si="1"/>
        <v>0.625</v>
      </c>
      <c r="D269" s="45">
        <f t="shared" si="2"/>
        <v>8</v>
      </c>
      <c r="E269" s="46">
        <f t="shared" si="3"/>
        <v>2018</v>
      </c>
      <c r="F269" s="46">
        <f t="shared" si="4"/>
        <v>2014</v>
      </c>
      <c r="G269" s="46" t="str">
        <f t="shared" si="5"/>
        <v>2021</v>
      </c>
      <c r="H269" s="9" t="str">
        <f t="shared" si="6"/>
        <v>10/15/2013</v>
      </c>
      <c r="I269" s="9" t="str">
        <f t="shared" si="7"/>
        <v>10/15/2021</v>
      </c>
      <c r="J269" s="9" t="s">
        <v>144</v>
      </c>
      <c r="K269" s="49" t="s">
        <v>202</v>
      </c>
      <c r="L269" s="60">
        <f>VLOOKUP(K269,'5th Cycle APR Raw Data-Final'!$A$3:$P$1977,6,FALSE)</f>
        <v>1</v>
      </c>
      <c r="M269" s="60">
        <f>IF(AN269&lt;1,SUMIFS('5th Cycle APR Raw Data-Final'!G$3:G$1977,'5th Cycle APR Raw Data-Final'!$A$3:$A$1977,'SB35 Determination Data'!$K269,'5th Cycle APR Raw Data-Final'!$T$3:$T$1977,"&gt;="&amp;'SB35 Determination Data'!$F269,'5th Cycle APR Raw Data-Final'!$T$3:$T$1977,"&lt;"&amp;E269),SUMIFS('5th Cycle APR Raw Data-Final'!G$3:G$1977,'5th Cycle APR Raw Data-Final'!$A$3:$A$1977,'SB35 Determination Data'!$K269,'5th Cycle APR Raw Data-Final'!$T$3:$T$1977,"&gt;="&amp;'SB35 Determination Data'!$F269,'5th Cycle APR Raw Data-Final'!$T$3:$T$1977,"&lt;="&amp;G269))</f>
        <v>0</v>
      </c>
      <c r="N269" s="60">
        <f>IF(AN269&lt;1,SUMIFS('5th Cycle APR Raw Data-Final'!H$3:H$1977,'5th Cycle APR Raw Data-Final'!$A$3:$A$1977,'SB35 Determination Data'!$K269,'5th Cycle APR Raw Data-Final'!$T$3:$T$1977,"&gt;="&amp;'SB35 Determination Data'!$F269,'5th Cycle APR Raw Data-Final'!$T$3:$T$1977,"&lt;"&amp;E269),SUMIFS('5th Cycle APR Raw Data-Final'!H$3:H$1977,'5th Cycle APR Raw Data-Final'!$A$3:$A$1977,'SB35 Determination Data'!$K269,'5th Cycle APR Raw Data-Final'!$T$3:$T$1977,"&gt;="&amp;'SB35 Determination Data'!$F269,'5th Cycle APR Raw Data-Final'!$T$3:$T$1977,"&lt;="&amp;G269))</f>
        <v>0</v>
      </c>
      <c r="O269" s="60">
        <f>IF(AN269&lt;1,SUMIFS('5th Cycle APR Raw Data-Final'!I$3:I$1977,'5th Cycle APR Raw Data-Final'!$A$3:$A$1977,'SB35 Determination Data'!$K269,'5th Cycle APR Raw Data-Final'!$T$3:$T$1977,"&gt;="&amp;'SB35 Determination Data'!$F269,'5th Cycle APR Raw Data-Final'!$T$3:$T$1977,"&lt;"&amp;E269),SUMIFS('5th Cycle APR Raw Data-Final'!I$3:I$1977,'5th Cycle APR Raw Data-Final'!$A$3:$A$1977,'SB35 Determination Data'!$K269,'5th Cycle APR Raw Data-Final'!$T$3:$T$1977,"&gt;="&amp;'SB35 Determination Data'!$F269,'5th Cycle APR Raw Data-Final'!$T$3:$T$1977,"&lt;="&amp;G269))</f>
        <v>0</v>
      </c>
      <c r="P269" s="60">
        <f t="shared" si="8"/>
        <v>1</v>
      </c>
      <c r="Q269" s="31">
        <f t="shared" si="9"/>
        <v>0</v>
      </c>
      <c r="R269" s="61">
        <f t="shared" si="10"/>
        <v>1</v>
      </c>
      <c r="S269" s="61">
        <f t="shared" si="11"/>
        <v>0</v>
      </c>
      <c r="T269" s="60">
        <f>VLOOKUP(K269,'5th Cycle APR Raw Data-Final'!$A$3:$P$1977,10,FALSE)</f>
        <v>1</v>
      </c>
      <c r="U269" s="60">
        <f>IF(AN269&lt;1,SUMIFS('5th Cycle APR Raw Data-Final'!K$3:K$1977,'5th Cycle APR Raw Data-Final'!$A$3:$A$1977,'SB35 Determination Data'!$K269,'5th Cycle APR Raw Data-Final'!$T$3:$T$1977,"&gt;="&amp;'SB35 Determination Data'!$F269,'5th Cycle APR Raw Data-Final'!$T$3:$T$1977,"&lt;"&amp;E269),SUMIFS('5th Cycle APR Raw Data-Final'!K$3:K$1977,'5th Cycle APR Raw Data-Final'!$A$3:$A$1977,'SB35 Determination Data'!$K269,'5th Cycle APR Raw Data-Final'!$T$3:$T$1977,"&gt;="&amp;'SB35 Determination Data'!$F269,'5th Cycle APR Raw Data-Final'!$T$3:$T$1977,"&lt;="&amp;G269))</f>
        <v>0</v>
      </c>
      <c r="V269" s="60">
        <f>IF(AN269&lt;1,SUMIFS('5th Cycle APR Raw Data-Final'!L$3:L$1977,'5th Cycle APR Raw Data-Final'!$A$3:$A$1977,'SB35 Determination Data'!$K269,'5th Cycle APR Raw Data-Final'!$T$3:$T$1977,"&gt;="&amp;'SB35 Determination Data'!$F269,'5th Cycle APR Raw Data-Final'!$T$3:$T$1977,"&lt;"&amp;E269),SUMIFS('5th Cycle APR Raw Data-Final'!L$3:L$1977,'5th Cycle APR Raw Data-Final'!$A$3:$A$1977,'SB35 Determination Data'!$K269,'5th Cycle APR Raw Data-Final'!$T$3:$T$1977,"&gt;="&amp;'SB35 Determination Data'!$F269,'5th Cycle APR Raw Data-Final'!$T$3:$T$1977,"&lt;="&amp;G269))</f>
        <v>0</v>
      </c>
      <c r="W269" s="60">
        <f>IF(AN269&lt;1,SUMIFS('5th Cycle APR Raw Data-Final'!M$3:M$1977,'5th Cycle APR Raw Data-Final'!$A$3:$A$1977,'SB35 Determination Data'!$K269,'5th Cycle APR Raw Data-Final'!$T$3:$T$1977,"&gt;="&amp;'SB35 Determination Data'!$F269,'5th Cycle APR Raw Data-Final'!$T$3:$T$1977,"&lt;"&amp;E269),SUMIFS('5th Cycle APR Raw Data-Final'!M$3:M$1977,'5th Cycle APR Raw Data-Final'!$A$3:$A$1977,'SB35 Determination Data'!$K269,'5th Cycle APR Raw Data-Final'!$T$3:$T$1977,"&gt;="&amp;'SB35 Determination Data'!$F269,'5th Cycle APR Raw Data-Final'!$T$3:$T$1977,"&lt;="&amp;G269))</f>
        <v>0</v>
      </c>
      <c r="X269" s="60">
        <f t="shared" si="12"/>
        <v>1</v>
      </c>
      <c r="Y269" s="60">
        <f t="shared" si="13"/>
        <v>0</v>
      </c>
      <c r="Z269" s="60">
        <f t="shared" si="14"/>
        <v>1</v>
      </c>
      <c r="AA269" s="31">
        <f t="shared" si="15"/>
        <v>0</v>
      </c>
      <c r="AB269" s="31">
        <f t="shared" si="16"/>
        <v>0</v>
      </c>
      <c r="AC269" s="60">
        <f>VLOOKUP(K269,'5th Cycle APR Raw Data-Final'!$A$3:$P$1977,14,FALSE)</f>
        <v>0</v>
      </c>
      <c r="AD269" s="60">
        <f>IF(AN269&lt;1,SUMIFS('5th Cycle APR Raw Data-Final'!$O$3:$O$1977,'5th Cycle APR Raw Data-Final'!$A$3:$A$1977,'SB35 Determination Data'!$K269,'5th Cycle APR Raw Data-Final'!$T$3:$T$1977,"&gt;="&amp;'SB35 Determination Data'!$F269,'5th Cycle APR Raw Data-Final'!$T$3:$T$1977,"&lt;"&amp;E269),SUMIFS('5th Cycle APR Raw Data-Final'!$O$3:$O$1977,'5th Cycle APR Raw Data-Final'!$A$3:$A$1977,'SB35 Determination Data'!$K269,'5th Cycle APR Raw Data-Final'!$T$3:$T$1977,"&gt;="&amp;'SB35 Determination Data'!$F269,'5th Cycle APR Raw Data-Final'!$T$3:$T$1977,"&lt;="&amp;G269))</f>
        <v>0</v>
      </c>
      <c r="AE269" s="60">
        <f t="shared" si="17"/>
        <v>0</v>
      </c>
      <c r="AF269" s="31" t="str">
        <f t="shared" si="18"/>
        <v>*</v>
      </c>
      <c r="AG269" s="60">
        <f>VLOOKUP(K269,'5th Cycle APR Raw Data-Final'!$A$3:$P$1977,16,FALSE)</f>
        <v>0</v>
      </c>
      <c r="AH269" s="60">
        <f>IF(AN269&lt;1,SUMIFS('5th Cycle APR Raw Data-Final'!$Q$3:$Q$1977,'5th Cycle APR Raw Data-Final'!$A$3:$A$1977,'SB35 Determination Data'!$K269,'5th Cycle APR Raw Data-Final'!$T$3:$T$1977,"&gt;="&amp;'SB35 Determination Data'!$F269,'5th Cycle APR Raw Data-Final'!$T$3:$T$1977,"&lt;"&amp;E269),SUMIFS('5th Cycle APR Raw Data-Final'!$Q$3:$Q$1977,'5th Cycle APR Raw Data-Final'!$A$3:$A$1977,'SB35 Determination Data'!$K269,'5th Cycle APR Raw Data-Final'!$T$3:$T$1977,"&gt;="&amp;'SB35 Determination Data'!$F269,'5th Cycle APR Raw Data-Final'!$T$3:$T$1977,"&lt;="&amp;G269))</f>
        <v>49</v>
      </c>
      <c r="AI269" s="60">
        <f t="shared" si="19"/>
        <v>0</v>
      </c>
      <c r="AJ269" s="31" t="str">
        <f t="shared" si="20"/>
        <v>*</v>
      </c>
      <c r="AK269" s="60">
        <f>VLOOKUP(K269,'5th Cycle APR Raw Data-Final'!$A$3:$R$1977,18,FALSE)</f>
        <v>2</v>
      </c>
      <c r="AL269" s="60">
        <f>IF(AN269&lt;1,SUMIFS('5th Cycle APR Raw Data-Final'!$S$3:$S$1977,'5th Cycle APR Raw Data-Final'!$A$3:$A$1977,'SB35 Determination Data'!$K269,'5th Cycle APR Raw Data-Final'!$T$3:$T$1977,"&gt;="&amp;'SB35 Determination Data'!$F269,'5th Cycle APR Raw Data-Final'!$T$3:$T$1977,"&lt;"&amp;E269),SUMIFS('5th Cycle APR Raw Data-Final'!$S$3:$S$1977,'5th Cycle APR Raw Data-Final'!$A$3:$A$1977,'SB35 Determination Data'!$K269,'5th Cycle APR Raw Data-Final'!$T$3:$T$1977,"&gt;="&amp;'SB35 Determination Data'!$F269,'5th Cycle APR Raw Data-Final'!$T$3:$T$1977,"&lt;="&amp;G269))</f>
        <v>49</v>
      </c>
      <c r="AM269" s="60">
        <f t="shared" si="21"/>
        <v>2</v>
      </c>
      <c r="AN269" s="62">
        <f t="shared" si="22"/>
        <v>0.5</v>
      </c>
      <c r="AO269" s="9" t="str">
        <f t="shared" si="23"/>
        <v>NO</v>
      </c>
      <c r="AP269" s="9" t="str">
        <f t="shared" si="24"/>
        <v>YES</v>
      </c>
      <c r="AQ269" s="9" t="str">
        <f t="shared" si="25"/>
        <v>NO</v>
      </c>
      <c r="AR269" s="48" t="str">
        <f>VLOOKUP(K269,'2018Submitted'!$A$2:$C$540,3,FALSE)</f>
        <v>Successful</v>
      </c>
      <c r="AS269" s="9" t="str">
        <f t="shared" si="26"/>
        <v>NO</v>
      </c>
      <c r="AT269" s="9" t="str">
        <f t="shared" si="27"/>
        <v>YES</v>
      </c>
    </row>
    <row r="270" spans="1:46" ht="12.75" customHeight="1" x14ac:dyDescent="0.15">
      <c r="A270" s="9" t="s">
        <v>254</v>
      </c>
      <c r="B270" s="9" t="str">
        <f t="shared" si="0"/>
        <v>MAMMOTH LAKES</v>
      </c>
      <c r="C270" s="31">
        <f t="shared" si="1"/>
        <v>1</v>
      </c>
      <c r="D270" s="45">
        <f t="shared" si="2"/>
        <v>5</v>
      </c>
      <c r="E270" s="46">
        <f t="shared" si="3"/>
        <v>2017</v>
      </c>
      <c r="F270" s="46">
        <f t="shared" si="4"/>
        <v>2014</v>
      </c>
      <c r="G270" s="46">
        <f t="shared" si="5"/>
        <v>2018</v>
      </c>
      <c r="H270" s="9" t="str">
        <f t="shared" si="6"/>
        <v>06/30/2014</v>
      </c>
      <c r="I270" s="9" t="str">
        <f t="shared" si="7"/>
        <v>06/30/2019</v>
      </c>
      <c r="J270" s="9" t="s">
        <v>83</v>
      </c>
      <c r="K270" s="49" t="s">
        <v>255</v>
      </c>
      <c r="L270" s="60">
        <f>VLOOKUP(K270,'5th Cycle APR Raw Data-Final'!$A$3:$P$1977,6,FALSE)</f>
        <v>17</v>
      </c>
      <c r="M270" s="60">
        <f>IF(AN270&lt;1,SUMIFS('5th Cycle APR Raw Data-Final'!G$3:G$1977,'5th Cycle APR Raw Data-Final'!$A$3:$A$1977,'SB35 Determination Data'!$K270,'5th Cycle APR Raw Data-Final'!$T$3:$T$1977,"&gt;="&amp;'SB35 Determination Data'!$F270,'5th Cycle APR Raw Data-Final'!$T$3:$T$1977,"&lt;"&amp;E270),SUMIFS('5th Cycle APR Raw Data-Final'!G$3:G$1977,'5th Cycle APR Raw Data-Final'!$A$3:$A$1977,'SB35 Determination Data'!$K270,'5th Cycle APR Raw Data-Final'!$T$3:$T$1977,"&gt;="&amp;'SB35 Determination Data'!$F270,'5th Cycle APR Raw Data-Final'!$T$3:$T$1977,"&lt;="&amp;G270))</f>
        <v>0</v>
      </c>
      <c r="N270" s="60">
        <f>IF(AN270&lt;1,SUMIFS('5th Cycle APR Raw Data-Final'!H$3:H$1977,'5th Cycle APR Raw Data-Final'!$A$3:$A$1977,'SB35 Determination Data'!$K270,'5th Cycle APR Raw Data-Final'!$T$3:$T$1977,"&gt;="&amp;'SB35 Determination Data'!$F270,'5th Cycle APR Raw Data-Final'!$T$3:$T$1977,"&lt;"&amp;E270),SUMIFS('5th Cycle APR Raw Data-Final'!H$3:H$1977,'5th Cycle APR Raw Data-Final'!$A$3:$A$1977,'SB35 Determination Data'!$K270,'5th Cycle APR Raw Data-Final'!$T$3:$T$1977,"&gt;="&amp;'SB35 Determination Data'!$F270,'5th Cycle APR Raw Data-Final'!$T$3:$T$1977,"&lt;="&amp;G270))</f>
        <v>0</v>
      </c>
      <c r="O270" s="60">
        <f>IF(AN270&lt;1,SUMIFS('5th Cycle APR Raw Data-Final'!I$3:I$1977,'5th Cycle APR Raw Data-Final'!$A$3:$A$1977,'SB35 Determination Data'!$K270,'5th Cycle APR Raw Data-Final'!$T$3:$T$1977,"&gt;="&amp;'SB35 Determination Data'!$F270,'5th Cycle APR Raw Data-Final'!$T$3:$T$1977,"&lt;"&amp;E270),SUMIFS('5th Cycle APR Raw Data-Final'!I$3:I$1977,'5th Cycle APR Raw Data-Final'!$A$3:$A$1977,'SB35 Determination Data'!$K270,'5th Cycle APR Raw Data-Final'!$T$3:$T$1977,"&gt;="&amp;'SB35 Determination Data'!$F270,'5th Cycle APR Raw Data-Final'!$T$3:$T$1977,"&lt;="&amp;G270))</f>
        <v>0</v>
      </c>
      <c r="P270" s="60">
        <f t="shared" si="8"/>
        <v>17</v>
      </c>
      <c r="Q270" s="31">
        <f t="shared" si="9"/>
        <v>0</v>
      </c>
      <c r="R270" s="61">
        <f t="shared" si="10"/>
        <v>17</v>
      </c>
      <c r="S270" s="61">
        <f t="shared" si="11"/>
        <v>0</v>
      </c>
      <c r="T270" s="60">
        <f>VLOOKUP(K270,'5th Cycle APR Raw Data-Final'!$A$3:$P$1977,10,FALSE)</f>
        <v>12</v>
      </c>
      <c r="U270" s="60">
        <f>IF(AN270&lt;1,SUMIFS('5th Cycle APR Raw Data-Final'!K$3:K$1977,'5th Cycle APR Raw Data-Final'!$A$3:$A$1977,'SB35 Determination Data'!$K270,'5th Cycle APR Raw Data-Final'!$T$3:$T$1977,"&gt;="&amp;'SB35 Determination Data'!$F270,'5th Cycle APR Raw Data-Final'!$T$3:$T$1977,"&lt;"&amp;E270),SUMIFS('5th Cycle APR Raw Data-Final'!K$3:K$1977,'5th Cycle APR Raw Data-Final'!$A$3:$A$1977,'SB35 Determination Data'!$K270,'5th Cycle APR Raw Data-Final'!$T$3:$T$1977,"&gt;="&amp;'SB35 Determination Data'!$F270,'5th Cycle APR Raw Data-Final'!$T$3:$T$1977,"&lt;="&amp;G270))</f>
        <v>0</v>
      </c>
      <c r="V270" s="60">
        <f>IF(AN270&lt;1,SUMIFS('5th Cycle APR Raw Data-Final'!L$3:L$1977,'5th Cycle APR Raw Data-Final'!$A$3:$A$1977,'SB35 Determination Data'!$K270,'5th Cycle APR Raw Data-Final'!$T$3:$T$1977,"&gt;="&amp;'SB35 Determination Data'!$F270,'5th Cycle APR Raw Data-Final'!$T$3:$T$1977,"&lt;"&amp;E270),SUMIFS('5th Cycle APR Raw Data-Final'!L$3:L$1977,'5th Cycle APR Raw Data-Final'!$A$3:$A$1977,'SB35 Determination Data'!$K270,'5th Cycle APR Raw Data-Final'!$T$3:$T$1977,"&gt;="&amp;'SB35 Determination Data'!$F270,'5th Cycle APR Raw Data-Final'!$T$3:$T$1977,"&lt;="&amp;G270))</f>
        <v>0</v>
      </c>
      <c r="W270" s="60">
        <f>IF(AN270&lt;1,SUMIFS('5th Cycle APR Raw Data-Final'!M$3:M$1977,'5th Cycle APR Raw Data-Final'!$A$3:$A$1977,'SB35 Determination Data'!$K270,'5th Cycle APR Raw Data-Final'!$T$3:$T$1977,"&gt;="&amp;'SB35 Determination Data'!$F270,'5th Cycle APR Raw Data-Final'!$T$3:$T$1977,"&lt;"&amp;E270),SUMIFS('5th Cycle APR Raw Data-Final'!M$3:M$1977,'5th Cycle APR Raw Data-Final'!$A$3:$A$1977,'SB35 Determination Data'!$K270,'5th Cycle APR Raw Data-Final'!$T$3:$T$1977,"&gt;="&amp;'SB35 Determination Data'!$F270,'5th Cycle APR Raw Data-Final'!$T$3:$T$1977,"&lt;="&amp;G270))</f>
        <v>0</v>
      </c>
      <c r="X270" s="60">
        <f t="shared" si="12"/>
        <v>12</v>
      </c>
      <c r="Y270" s="60">
        <f t="shared" si="13"/>
        <v>0</v>
      </c>
      <c r="Z270" s="60">
        <f t="shared" si="14"/>
        <v>12</v>
      </c>
      <c r="AA270" s="31">
        <f t="shared" si="15"/>
        <v>0</v>
      </c>
      <c r="AB270" s="31">
        <f t="shared" si="16"/>
        <v>0</v>
      </c>
      <c r="AC270" s="60">
        <f>VLOOKUP(K270,'5th Cycle APR Raw Data-Final'!$A$3:$P$1977,14,FALSE)</f>
        <v>14</v>
      </c>
      <c r="AD270" s="60">
        <f>IF(AN270&lt;1,SUMIFS('5th Cycle APR Raw Data-Final'!$O$3:$O$1977,'5th Cycle APR Raw Data-Final'!$A$3:$A$1977,'SB35 Determination Data'!$K270,'5th Cycle APR Raw Data-Final'!$T$3:$T$1977,"&gt;="&amp;'SB35 Determination Data'!$F270,'5th Cycle APR Raw Data-Final'!$T$3:$T$1977,"&lt;"&amp;E270),SUMIFS('5th Cycle APR Raw Data-Final'!$O$3:$O$1977,'5th Cycle APR Raw Data-Final'!$A$3:$A$1977,'SB35 Determination Data'!$K270,'5th Cycle APR Raw Data-Final'!$T$3:$T$1977,"&gt;="&amp;'SB35 Determination Data'!$F270,'5th Cycle APR Raw Data-Final'!$T$3:$T$1977,"&lt;="&amp;G270))</f>
        <v>0</v>
      </c>
      <c r="AE270" s="60">
        <f t="shared" si="17"/>
        <v>14</v>
      </c>
      <c r="AF270" s="31">
        <f t="shared" si="18"/>
        <v>0</v>
      </c>
      <c r="AG270" s="60">
        <f>VLOOKUP(K270,'5th Cycle APR Raw Data-Final'!$A$3:$P$1977,16,FALSE)</f>
        <v>31</v>
      </c>
      <c r="AH270" s="60">
        <f>IF(AN270&lt;1,SUMIFS('5th Cycle APR Raw Data-Final'!$Q$3:$Q$1977,'5th Cycle APR Raw Data-Final'!$A$3:$A$1977,'SB35 Determination Data'!$K270,'5th Cycle APR Raw Data-Final'!$T$3:$T$1977,"&gt;="&amp;'SB35 Determination Data'!$F270,'5th Cycle APR Raw Data-Final'!$T$3:$T$1977,"&lt;"&amp;E270),SUMIFS('5th Cycle APR Raw Data-Final'!$Q$3:$Q$1977,'5th Cycle APR Raw Data-Final'!$A$3:$A$1977,'SB35 Determination Data'!$K270,'5th Cycle APR Raw Data-Final'!$T$3:$T$1977,"&gt;="&amp;'SB35 Determination Data'!$F270,'5th Cycle APR Raw Data-Final'!$T$3:$T$1977,"&lt;="&amp;G270))</f>
        <v>109</v>
      </c>
      <c r="AI270" s="60">
        <f t="shared" si="19"/>
        <v>0</v>
      </c>
      <c r="AJ270" s="31">
        <f t="shared" si="20"/>
        <v>3.5161290322580645</v>
      </c>
      <c r="AK270" s="60">
        <f>VLOOKUP(K270,'5th Cycle APR Raw Data-Final'!$A$3:$R$1977,18,FALSE)</f>
        <v>74</v>
      </c>
      <c r="AL270" s="60">
        <f>IF(AN270&lt;1,SUMIFS('5th Cycle APR Raw Data-Final'!$S$3:$S$1977,'5th Cycle APR Raw Data-Final'!$A$3:$A$1977,'SB35 Determination Data'!$K270,'5th Cycle APR Raw Data-Final'!$T$3:$T$1977,"&gt;="&amp;'SB35 Determination Data'!$F270,'5th Cycle APR Raw Data-Final'!$T$3:$T$1977,"&lt;"&amp;E270),SUMIFS('5th Cycle APR Raw Data-Final'!$S$3:$S$1977,'5th Cycle APR Raw Data-Final'!$A$3:$A$1977,'SB35 Determination Data'!$K270,'5th Cycle APR Raw Data-Final'!$T$3:$T$1977,"&gt;="&amp;'SB35 Determination Data'!$F270,'5th Cycle APR Raw Data-Final'!$T$3:$T$1977,"&lt;="&amp;G270))</f>
        <v>109</v>
      </c>
      <c r="AM270" s="60">
        <f t="shared" si="21"/>
        <v>43</v>
      </c>
      <c r="AN270" s="62">
        <f t="shared" si="22"/>
        <v>1</v>
      </c>
      <c r="AO270" s="9" t="str">
        <f t="shared" si="23"/>
        <v>NO</v>
      </c>
      <c r="AP270" s="9" t="str">
        <f t="shared" si="24"/>
        <v>YES</v>
      </c>
      <c r="AQ270" s="9" t="str">
        <f t="shared" si="25"/>
        <v>NO</v>
      </c>
      <c r="AR270" s="48" t="str">
        <f>VLOOKUP(K270,'2018Submitted'!$A$2:$C$540,3,FALSE)</f>
        <v>Successful</v>
      </c>
      <c r="AS270" s="9" t="str">
        <f t="shared" si="26"/>
        <v>NO</v>
      </c>
      <c r="AT270" s="9" t="str">
        <f t="shared" si="27"/>
        <v>YES</v>
      </c>
    </row>
    <row r="271" spans="1:46" ht="12.75" customHeight="1" x14ac:dyDescent="0.15">
      <c r="A271" s="9" t="s">
        <v>168</v>
      </c>
      <c r="B271" s="9" t="str">
        <f t="shared" si="0"/>
        <v>MANHATTAN BEACH</v>
      </c>
      <c r="C271" s="31">
        <f t="shared" si="1"/>
        <v>0.625</v>
      </c>
      <c r="D271" s="45">
        <f t="shared" si="2"/>
        <v>8</v>
      </c>
      <c r="E271" s="46">
        <f t="shared" si="3"/>
        <v>2018</v>
      </c>
      <c r="F271" s="46">
        <f t="shared" si="4"/>
        <v>2014</v>
      </c>
      <c r="G271" s="46" t="str">
        <f t="shared" si="5"/>
        <v>2021</v>
      </c>
      <c r="H271" s="9" t="str">
        <f t="shared" si="6"/>
        <v>10/15/2013</v>
      </c>
      <c r="I271" s="9" t="str">
        <f t="shared" si="7"/>
        <v>10/15/2021</v>
      </c>
      <c r="J271" s="9" t="s">
        <v>144</v>
      </c>
      <c r="K271" s="49" t="s">
        <v>1164</v>
      </c>
      <c r="L271" s="60">
        <f>VLOOKUP(K271,'5th Cycle APR Raw Data-Final'!$A$3:$P$1977,6,FALSE)</f>
        <v>10</v>
      </c>
      <c r="M271" s="60">
        <f>IF(AN271&lt;1,SUMIFS('5th Cycle APR Raw Data-Final'!G$3:G$1977,'5th Cycle APR Raw Data-Final'!$A$3:$A$1977,'SB35 Determination Data'!$K271,'5th Cycle APR Raw Data-Final'!$T$3:$T$1977,"&gt;="&amp;'SB35 Determination Data'!$F271,'5th Cycle APR Raw Data-Final'!$T$3:$T$1977,"&lt;"&amp;E271),SUMIFS('5th Cycle APR Raw Data-Final'!G$3:G$1977,'5th Cycle APR Raw Data-Final'!$A$3:$A$1977,'SB35 Determination Data'!$K271,'5th Cycle APR Raw Data-Final'!$T$3:$T$1977,"&gt;="&amp;'SB35 Determination Data'!$F271,'5th Cycle APR Raw Data-Final'!$T$3:$T$1977,"&lt;="&amp;G271))</f>
        <v>0</v>
      </c>
      <c r="N271" s="60">
        <f>IF(AN271&lt;1,SUMIFS('5th Cycle APR Raw Data-Final'!H$3:H$1977,'5th Cycle APR Raw Data-Final'!$A$3:$A$1977,'SB35 Determination Data'!$K271,'5th Cycle APR Raw Data-Final'!$T$3:$T$1977,"&gt;="&amp;'SB35 Determination Data'!$F271,'5th Cycle APR Raw Data-Final'!$T$3:$T$1977,"&lt;"&amp;E271),SUMIFS('5th Cycle APR Raw Data-Final'!H$3:H$1977,'5th Cycle APR Raw Data-Final'!$A$3:$A$1977,'SB35 Determination Data'!$K271,'5th Cycle APR Raw Data-Final'!$T$3:$T$1977,"&gt;="&amp;'SB35 Determination Data'!$F271,'5th Cycle APR Raw Data-Final'!$T$3:$T$1977,"&lt;="&amp;G271))</f>
        <v>0</v>
      </c>
      <c r="O271" s="60">
        <f>IF(AN271&lt;1,SUMIFS('5th Cycle APR Raw Data-Final'!I$3:I$1977,'5th Cycle APR Raw Data-Final'!$A$3:$A$1977,'SB35 Determination Data'!$K271,'5th Cycle APR Raw Data-Final'!$T$3:$T$1977,"&gt;="&amp;'SB35 Determination Data'!$F271,'5th Cycle APR Raw Data-Final'!$T$3:$T$1977,"&lt;"&amp;E271),SUMIFS('5th Cycle APR Raw Data-Final'!I$3:I$1977,'5th Cycle APR Raw Data-Final'!$A$3:$A$1977,'SB35 Determination Data'!$K271,'5th Cycle APR Raw Data-Final'!$T$3:$T$1977,"&gt;="&amp;'SB35 Determination Data'!$F271,'5th Cycle APR Raw Data-Final'!$T$3:$T$1977,"&lt;="&amp;G271))</f>
        <v>0</v>
      </c>
      <c r="P271" s="60">
        <f t="shared" si="8"/>
        <v>10</v>
      </c>
      <c r="Q271" s="31">
        <f t="shared" si="9"/>
        <v>0</v>
      </c>
      <c r="R271" s="61">
        <f t="shared" si="10"/>
        <v>5</v>
      </c>
      <c r="S271" s="61">
        <f t="shared" si="11"/>
        <v>0</v>
      </c>
      <c r="T271" s="60">
        <f>VLOOKUP(K271,'5th Cycle APR Raw Data-Final'!$A$3:$P$1977,10,FALSE)</f>
        <v>6</v>
      </c>
      <c r="U271" s="60">
        <f>IF(AN271&lt;1,SUMIFS('5th Cycle APR Raw Data-Final'!K$3:K$1977,'5th Cycle APR Raw Data-Final'!$A$3:$A$1977,'SB35 Determination Data'!$K271,'5th Cycle APR Raw Data-Final'!$T$3:$T$1977,"&gt;="&amp;'SB35 Determination Data'!$F271,'5th Cycle APR Raw Data-Final'!$T$3:$T$1977,"&lt;"&amp;E271),SUMIFS('5th Cycle APR Raw Data-Final'!K$3:K$1977,'5th Cycle APR Raw Data-Final'!$A$3:$A$1977,'SB35 Determination Data'!$K271,'5th Cycle APR Raw Data-Final'!$T$3:$T$1977,"&gt;="&amp;'SB35 Determination Data'!$F271,'5th Cycle APR Raw Data-Final'!$T$3:$T$1977,"&lt;="&amp;G271))</f>
        <v>0</v>
      </c>
      <c r="V271" s="60">
        <f>IF(AN271&lt;1,SUMIFS('5th Cycle APR Raw Data-Final'!L$3:L$1977,'5th Cycle APR Raw Data-Final'!$A$3:$A$1977,'SB35 Determination Data'!$K271,'5th Cycle APR Raw Data-Final'!$T$3:$T$1977,"&gt;="&amp;'SB35 Determination Data'!$F271,'5th Cycle APR Raw Data-Final'!$T$3:$T$1977,"&lt;"&amp;E271),SUMIFS('5th Cycle APR Raw Data-Final'!L$3:L$1977,'5th Cycle APR Raw Data-Final'!$A$3:$A$1977,'SB35 Determination Data'!$K271,'5th Cycle APR Raw Data-Final'!$T$3:$T$1977,"&gt;="&amp;'SB35 Determination Data'!$F271,'5th Cycle APR Raw Data-Final'!$T$3:$T$1977,"&lt;="&amp;G271))</f>
        <v>0</v>
      </c>
      <c r="W271" s="60">
        <f>IF(AN271&lt;1,SUMIFS('5th Cycle APR Raw Data-Final'!M$3:M$1977,'5th Cycle APR Raw Data-Final'!$A$3:$A$1977,'SB35 Determination Data'!$K271,'5th Cycle APR Raw Data-Final'!$T$3:$T$1977,"&gt;="&amp;'SB35 Determination Data'!$F271,'5th Cycle APR Raw Data-Final'!$T$3:$T$1977,"&lt;"&amp;E271),SUMIFS('5th Cycle APR Raw Data-Final'!M$3:M$1977,'5th Cycle APR Raw Data-Final'!$A$3:$A$1977,'SB35 Determination Data'!$K271,'5th Cycle APR Raw Data-Final'!$T$3:$T$1977,"&gt;="&amp;'SB35 Determination Data'!$F271,'5th Cycle APR Raw Data-Final'!$T$3:$T$1977,"&lt;="&amp;G271))</f>
        <v>0</v>
      </c>
      <c r="X271" s="60">
        <f t="shared" si="12"/>
        <v>6</v>
      </c>
      <c r="Y271" s="60">
        <f t="shared" si="13"/>
        <v>0</v>
      </c>
      <c r="Z271" s="60">
        <f t="shared" si="14"/>
        <v>6</v>
      </c>
      <c r="AA271" s="31">
        <f t="shared" si="15"/>
        <v>0</v>
      </c>
      <c r="AB271" s="31">
        <f t="shared" si="16"/>
        <v>0</v>
      </c>
      <c r="AC271" s="60">
        <f>VLOOKUP(K271,'5th Cycle APR Raw Data-Final'!$A$3:$P$1977,14,FALSE)</f>
        <v>7</v>
      </c>
      <c r="AD271" s="60">
        <f>IF(AN271&lt;1,SUMIFS('5th Cycle APR Raw Data-Final'!$O$3:$O$1977,'5th Cycle APR Raw Data-Final'!$A$3:$A$1977,'SB35 Determination Data'!$K271,'5th Cycle APR Raw Data-Final'!$T$3:$T$1977,"&gt;="&amp;'SB35 Determination Data'!$F271,'5th Cycle APR Raw Data-Final'!$T$3:$T$1977,"&lt;"&amp;E271),SUMIFS('5th Cycle APR Raw Data-Final'!$O$3:$O$1977,'5th Cycle APR Raw Data-Final'!$A$3:$A$1977,'SB35 Determination Data'!$K271,'5th Cycle APR Raw Data-Final'!$T$3:$T$1977,"&gt;="&amp;'SB35 Determination Data'!$F271,'5th Cycle APR Raw Data-Final'!$T$3:$T$1977,"&lt;="&amp;G271))</f>
        <v>0</v>
      </c>
      <c r="AE271" s="60">
        <f t="shared" si="17"/>
        <v>7</v>
      </c>
      <c r="AF271" s="31">
        <f t="shared" si="18"/>
        <v>0</v>
      </c>
      <c r="AG271" s="60">
        <f>VLOOKUP(K271,'5th Cycle APR Raw Data-Final'!$A$3:$P$1977,16,FALSE)</f>
        <v>15</v>
      </c>
      <c r="AH271" s="60">
        <f>IF(AN271&lt;1,SUMIFS('5th Cycle APR Raw Data-Final'!$Q$3:$Q$1977,'5th Cycle APR Raw Data-Final'!$A$3:$A$1977,'SB35 Determination Data'!$K271,'5th Cycle APR Raw Data-Final'!$T$3:$T$1977,"&gt;="&amp;'SB35 Determination Data'!$F271,'5th Cycle APR Raw Data-Final'!$T$3:$T$1977,"&lt;"&amp;E271),SUMIFS('5th Cycle APR Raw Data-Final'!$Q$3:$Q$1977,'5th Cycle APR Raw Data-Final'!$A$3:$A$1977,'SB35 Determination Data'!$K271,'5th Cycle APR Raw Data-Final'!$T$3:$T$1977,"&gt;="&amp;'SB35 Determination Data'!$F271,'5th Cycle APR Raw Data-Final'!$T$3:$T$1977,"&lt;="&amp;G271))</f>
        <v>280</v>
      </c>
      <c r="AI271" s="60">
        <f t="shared" si="19"/>
        <v>0</v>
      </c>
      <c r="AJ271" s="31">
        <f t="shared" si="20"/>
        <v>18.666666666666668</v>
      </c>
      <c r="AK271" s="60">
        <f>VLOOKUP(K271,'5th Cycle APR Raw Data-Final'!$A$3:$R$1977,18,FALSE)</f>
        <v>38</v>
      </c>
      <c r="AL271" s="60">
        <f>IF(AN271&lt;1,SUMIFS('5th Cycle APR Raw Data-Final'!$S$3:$S$1977,'5th Cycle APR Raw Data-Final'!$A$3:$A$1977,'SB35 Determination Data'!$K271,'5th Cycle APR Raw Data-Final'!$T$3:$T$1977,"&gt;="&amp;'SB35 Determination Data'!$F271,'5th Cycle APR Raw Data-Final'!$T$3:$T$1977,"&lt;"&amp;E271),SUMIFS('5th Cycle APR Raw Data-Final'!$S$3:$S$1977,'5th Cycle APR Raw Data-Final'!$A$3:$A$1977,'SB35 Determination Data'!$K271,'5th Cycle APR Raw Data-Final'!$T$3:$T$1977,"&gt;="&amp;'SB35 Determination Data'!$F271,'5th Cycle APR Raw Data-Final'!$T$3:$T$1977,"&lt;="&amp;G271))</f>
        <v>280</v>
      </c>
      <c r="AM271" s="60">
        <f t="shared" si="21"/>
        <v>23</v>
      </c>
      <c r="AN271" s="62">
        <f t="shared" si="22"/>
        <v>0.5</v>
      </c>
      <c r="AO271" s="9" t="str">
        <f t="shared" si="23"/>
        <v>NO</v>
      </c>
      <c r="AP271" s="9" t="str">
        <f t="shared" si="24"/>
        <v>YES</v>
      </c>
      <c r="AQ271" s="9" t="str">
        <f t="shared" si="25"/>
        <v>NO</v>
      </c>
      <c r="AR271" s="48" t="str">
        <f>VLOOKUP(K271,'2018Submitted'!$A$2:$C$540,3,FALSE)</f>
        <v>Successful</v>
      </c>
      <c r="AS271" s="9" t="str">
        <f t="shared" si="26"/>
        <v>NO</v>
      </c>
      <c r="AT271" s="9" t="str">
        <f t="shared" si="27"/>
        <v>YES</v>
      </c>
    </row>
    <row r="272" spans="1:46" ht="12.75" customHeight="1" x14ac:dyDescent="0.15">
      <c r="A272" s="9" t="s">
        <v>464</v>
      </c>
      <c r="B272" s="9" t="str">
        <f t="shared" si="0"/>
        <v>MANTECA</v>
      </c>
      <c r="C272" s="31">
        <f t="shared" si="1"/>
        <v>0.375</v>
      </c>
      <c r="D272" s="45">
        <f t="shared" si="2"/>
        <v>8</v>
      </c>
      <c r="E272" s="46">
        <f t="shared" si="3"/>
        <v>2020</v>
      </c>
      <c r="F272" s="46">
        <f t="shared" si="4"/>
        <v>2016</v>
      </c>
      <c r="G272" s="46" t="str">
        <f t="shared" si="5"/>
        <v>2023</v>
      </c>
      <c r="H272" s="9" t="str">
        <f t="shared" si="6"/>
        <v>12/31/2015</v>
      </c>
      <c r="I272" s="9" t="str">
        <f t="shared" si="7"/>
        <v>12/31/2023</v>
      </c>
      <c r="J272" s="9" t="s">
        <v>128</v>
      </c>
      <c r="K272" s="49" t="s">
        <v>1166</v>
      </c>
      <c r="L272" s="60">
        <f>VLOOKUP(K272,'5th Cycle APR Raw Data-Final'!$A$3:$P$1977,6,FALSE)</f>
        <v>925</v>
      </c>
      <c r="M272" s="60">
        <f>IF(AN272&lt;1,SUMIFS('5th Cycle APR Raw Data-Final'!G$3:G$1977,'5th Cycle APR Raw Data-Final'!$A$3:$A$1977,'SB35 Determination Data'!$K272,'5th Cycle APR Raw Data-Final'!$T$3:$T$1977,"&gt;="&amp;'SB35 Determination Data'!$F272,'5th Cycle APR Raw Data-Final'!$T$3:$T$1977,"&lt;"&amp;E272),SUMIFS('5th Cycle APR Raw Data-Final'!G$3:G$1977,'5th Cycle APR Raw Data-Final'!$A$3:$A$1977,'SB35 Determination Data'!$K272,'5th Cycle APR Raw Data-Final'!$T$3:$T$1977,"&gt;="&amp;'SB35 Determination Data'!$F272,'5th Cycle APR Raw Data-Final'!$T$3:$T$1977,"&lt;="&amp;G272))</f>
        <v>4</v>
      </c>
      <c r="N272" s="60">
        <f>IF(AN272&lt;1,SUMIFS('5th Cycle APR Raw Data-Final'!H$3:H$1977,'5th Cycle APR Raw Data-Final'!$A$3:$A$1977,'SB35 Determination Data'!$K272,'5th Cycle APR Raw Data-Final'!$T$3:$T$1977,"&gt;="&amp;'SB35 Determination Data'!$F272,'5th Cycle APR Raw Data-Final'!$T$3:$T$1977,"&lt;"&amp;E272),SUMIFS('5th Cycle APR Raw Data-Final'!H$3:H$1977,'5th Cycle APR Raw Data-Final'!$A$3:$A$1977,'SB35 Determination Data'!$K272,'5th Cycle APR Raw Data-Final'!$T$3:$T$1977,"&gt;="&amp;'SB35 Determination Data'!$F272,'5th Cycle APR Raw Data-Final'!$T$3:$T$1977,"&lt;="&amp;G272))</f>
        <v>0</v>
      </c>
      <c r="O272" s="60">
        <f>IF(AN272&lt;1,SUMIFS('5th Cycle APR Raw Data-Final'!I$3:I$1977,'5th Cycle APR Raw Data-Final'!$A$3:$A$1977,'SB35 Determination Data'!$K272,'5th Cycle APR Raw Data-Final'!$T$3:$T$1977,"&gt;="&amp;'SB35 Determination Data'!$F272,'5th Cycle APR Raw Data-Final'!$T$3:$T$1977,"&lt;"&amp;E272),SUMIFS('5th Cycle APR Raw Data-Final'!I$3:I$1977,'5th Cycle APR Raw Data-Final'!$A$3:$A$1977,'SB35 Determination Data'!$K272,'5th Cycle APR Raw Data-Final'!$T$3:$T$1977,"&gt;="&amp;'SB35 Determination Data'!$F272,'5th Cycle APR Raw Data-Final'!$T$3:$T$1977,"&lt;="&amp;G272))</f>
        <v>4</v>
      </c>
      <c r="P272" s="60">
        <f t="shared" si="8"/>
        <v>921</v>
      </c>
      <c r="Q272" s="31">
        <f t="shared" si="9"/>
        <v>4.3243243243243244E-3</v>
      </c>
      <c r="R272" s="61">
        <f t="shared" si="10"/>
        <v>347</v>
      </c>
      <c r="S272" s="61">
        <f t="shared" si="11"/>
        <v>0</v>
      </c>
      <c r="T272" s="60">
        <f>VLOOKUP(K272,'5th Cycle APR Raw Data-Final'!$A$3:$P$1977,10,FALSE)</f>
        <v>693</v>
      </c>
      <c r="U272" s="60">
        <f>IF(AN272&lt;1,SUMIFS('5th Cycle APR Raw Data-Final'!K$3:K$1977,'5th Cycle APR Raw Data-Final'!$A$3:$A$1977,'SB35 Determination Data'!$K272,'5th Cycle APR Raw Data-Final'!$T$3:$T$1977,"&gt;="&amp;'SB35 Determination Data'!$F272,'5th Cycle APR Raw Data-Final'!$T$3:$T$1977,"&lt;"&amp;E272),SUMIFS('5th Cycle APR Raw Data-Final'!K$3:K$1977,'5th Cycle APR Raw Data-Final'!$A$3:$A$1977,'SB35 Determination Data'!$K272,'5th Cycle APR Raw Data-Final'!$T$3:$T$1977,"&gt;="&amp;'SB35 Determination Data'!$F272,'5th Cycle APR Raw Data-Final'!$T$3:$T$1977,"&lt;="&amp;G272))</f>
        <v>5</v>
      </c>
      <c r="V272" s="60">
        <f>IF(AN272&lt;1,SUMIFS('5th Cycle APR Raw Data-Final'!L$3:L$1977,'5th Cycle APR Raw Data-Final'!$A$3:$A$1977,'SB35 Determination Data'!$K272,'5th Cycle APR Raw Data-Final'!$T$3:$T$1977,"&gt;="&amp;'SB35 Determination Data'!$F272,'5th Cycle APR Raw Data-Final'!$T$3:$T$1977,"&lt;"&amp;E272),SUMIFS('5th Cycle APR Raw Data-Final'!L$3:L$1977,'5th Cycle APR Raw Data-Final'!$A$3:$A$1977,'SB35 Determination Data'!$K272,'5th Cycle APR Raw Data-Final'!$T$3:$T$1977,"&gt;="&amp;'SB35 Determination Data'!$F272,'5th Cycle APR Raw Data-Final'!$T$3:$T$1977,"&lt;="&amp;G272))</f>
        <v>0</v>
      </c>
      <c r="W272" s="60">
        <f>IF(AN272&lt;1,SUMIFS('5th Cycle APR Raw Data-Final'!M$3:M$1977,'5th Cycle APR Raw Data-Final'!$A$3:$A$1977,'SB35 Determination Data'!$K272,'5th Cycle APR Raw Data-Final'!$T$3:$T$1977,"&gt;="&amp;'SB35 Determination Data'!$F272,'5th Cycle APR Raw Data-Final'!$T$3:$T$1977,"&lt;"&amp;E272),SUMIFS('5th Cycle APR Raw Data-Final'!M$3:M$1977,'5th Cycle APR Raw Data-Final'!$A$3:$A$1977,'SB35 Determination Data'!$K272,'5th Cycle APR Raw Data-Final'!$T$3:$T$1977,"&gt;="&amp;'SB35 Determination Data'!$F272,'5th Cycle APR Raw Data-Final'!$T$3:$T$1977,"&lt;="&amp;G272))</f>
        <v>5</v>
      </c>
      <c r="X272" s="60">
        <f t="shared" si="12"/>
        <v>688</v>
      </c>
      <c r="Y272" s="60">
        <f t="shared" si="13"/>
        <v>5</v>
      </c>
      <c r="Z272" s="60">
        <f t="shared" si="14"/>
        <v>688</v>
      </c>
      <c r="AA272" s="31">
        <f t="shared" si="15"/>
        <v>7.215007215007215E-3</v>
      </c>
      <c r="AB272" s="31">
        <f t="shared" si="16"/>
        <v>7.215007215007215E-3</v>
      </c>
      <c r="AC272" s="60">
        <f>VLOOKUP(K272,'5th Cycle APR Raw Data-Final'!$A$3:$P$1977,14,FALSE)</f>
        <v>825</v>
      </c>
      <c r="AD272" s="60">
        <f>IF(AN272&lt;1,SUMIFS('5th Cycle APR Raw Data-Final'!$O$3:$O$1977,'5th Cycle APR Raw Data-Final'!$A$3:$A$1977,'SB35 Determination Data'!$K272,'5th Cycle APR Raw Data-Final'!$T$3:$T$1977,"&gt;="&amp;'SB35 Determination Data'!$F272,'5th Cycle APR Raw Data-Final'!$T$3:$T$1977,"&lt;"&amp;E272),SUMIFS('5th Cycle APR Raw Data-Final'!$O$3:$O$1977,'5th Cycle APR Raw Data-Final'!$A$3:$A$1977,'SB35 Determination Data'!$K272,'5th Cycle APR Raw Data-Final'!$T$3:$T$1977,"&gt;="&amp;'SB35 Determination Data'!$F272,'5th Cycle APR Raw Data-Final'!$T$3:$T$1977,"&lt;="&amp;G272))</f>
        <v>4</v>
      </c>
      <c r="AE272" s="60">
        <f t="shared" si="17"/>
        <v>821</v>
      </c>
      <c r="AF272" s="31">
        <f t="shared" si="18"/>
        <v>4.8484848484848485E-3</v>
      </c>
      <c r="AG272" s="60">
        <f>VLOOKUP(K272,'5th Cycle APR Raw Data-Final'!$A$3:$P$1977,16,FALSE)</f>
        <v>1958</v>
      </c>
      <c r="AH272" s="60">
        <f>IF(AN272&lt;1,SUMIFS('5th Cycle APR Raw Data-Final'!$Q$3:$Q$1977,'5th Cycle APR Raw Data-Final'!$A$3:$A$1977,'SB35 Determination Data'!$K272,'5th Cycle APR Raw Data-Final'!$T$3:$T$1977,"&gt;="&amp;'SB35 Determination Data'!$F272,'5th Cycle APR Raw Data-Final'!$T$3:$T$1977,"&lt;"&amp;E272),SUMIFS('5th Cycle APR Raw Data-Final'!$Q$3:$Q$1977,'5th Cycle APR Raw Data-Final'!$A$3:$A$1977,'SB35 Determination Data'!$K272,'5th Cycle APR Raw Data-Final'!$T$3:$T$1977,"&gt;="&amp;'SB35 Determination Data'!$F272,'5th Cycle APR Raw Data-Final'!$T$3:$T$1977,"&lt;="&amp;G272))</f>
        <v>476</v>
      </c>
      <c r="AI272" s="60">
        <f t="shared" si="19"/>
        <v>1482</v>
      </c>
      <c r="AJ272" s="31">
        <f t="shared" si="20"/>
        <v>0.24310520939734423</v>
      </c>
      <c r="AK272" s="60">
        <f>VLOOKUP(K272,'5th Cycle APR Raw Data-Final'!$A$3:$R$1977,18,FALSE)</f>
        <v>4401</v>
      </c>
      <c r="AL272" s="60">
        <f>IF(AN272&lt;1,SUMIFS('5th Cycle APR Raw Data-Final'!$S$3:$S$1977,'5th Cycle APR Raw Data-Final'!$A$3:$A$1977,'SB35 Determination Data'!$K272,'5th Cycle APR Raw Data-Final'!$T$3:$T$1977,"&gt;="&amp;'SB35 Determination Data'!$F272,'5th Cycle APR Raw Data-Final'!$T$3:$T$1977,"&lt;"&amp;E272),SUMIFS('5th Cycle APR Raw Data-Final'!$S$3:$S$1977,'5th Cycle APR Raw Data-Final'!$A$3:$A$1977,'SB35 Determination Data'!$K272,'5th Cycle APR Raw Data-Final'!$T$3:$T$1977,"&gt;="&amp;'SB35 Determination Data'!$F272,'5th Cycle APR Raw Data-Final'!$T$3:$T$1977,"&lt;="&amp;G272))</f>
        <v>489</v>
      </c>
      <c r="AM272" s="60">
        <f t="shared" si="21"/>
        <v>3912</v>
      </c>
      <c r="AN272" s="62">
        <f t="shared" si="22"/>
        <v>0.375</v>
      </c>
      <c r="AO272" s="9" t="str">
        <f t="shared" si="23"/>
        <v>YES</v>
      </c>
      <c r="AP272" s="9" t="str">
        <f t="shared" si="24"/>
        <v>NO</v>
      </c>
      <c r="AQ272" s="9" t="str">
        <f t="shared" si="25"/>
        <v>NO</v>
      </c>
      <c r="AR272" s="48" t="str">
        <f>VLOOKUP(K272,'2018Submitted'!$A$2:$C$540,3,FALSE)</f>
        <v>Successful</v>
      </c>
      <c r="AS272" s="9" t="str">
        <f t="shared" si="26"/>
        <v>NO</v>
      </c>
      <c r="AT272" s="9" t="str">
        <f t="shared" si="27"/>
        <v>NO</v>
      </c>
    </row>
    <row r="273" spans="1:46" ht="12.75" customHeight="1" x14ac:dyDescent="0.15">
      <c r="A273" s="9" t="s">
        <v>154</v>
      </c>
      <c r="B273" s="9" t="str">
        <f t="shared" si="0"/>
        <v>MARICOPA</v>
      </c>
      <c r="C273" s="31">
        <f t="shared" si="1"/>
        <v>0.375</v>
      </c>
      <c r="D273" s="45">
        <f t="shared" si="2"/>
        <v>8</v>
      </c>
      <c r="E273" s="46">
        <f t="shared" si="3"/>
        <v>2020</v>
      </c>
      <c r="F273" s="46">
        <f t="shared" si="4"/>
        <v>2016</v>
      </c>
      <c r="G273" s="46" t="str">
        <f t="shared" si="5"/>
        <v>2023</v>
      </c>
      <c r="H273" s="9" t="str">
        <f t="shared" si="6"/>
        <v>12/31/2015</v>
      </c>
      <c r="I273" s="9" t="str">
        <f t="shared" si="7"/>
        <v>12/31/2023</v>
      </c>
      <c r="J273" s="9" t="s">
        <v>128</v>
      </c>
      <c r="K273" s="49" t="s">
        <v>1169</v>
      </c>
      <c r="L273" s="60" t="e">
        <f>VLOOKUP(K273,'5th Cycle APR Raw Data-Final'!$A$3:$P$1977,6,FALSE)</f>
        <v>#N/A</v>
      </c>
      <c r="M273" s="60">
        <f>IF(AN273&lt;1,SUMIFS('5th Cycle APR Raw Data-Final'!G$3:G$1977,'5th Cycle APR Raw Data-Final'!$A$3:$A$1977,'SB35 Determination Data'!$K273,'5th Cycle APR Raw Data-Final'!$T$3:$T$1977,"&gt;="&amp;'SB35 Determination Data'!$F273,'5th Cycle APR Raw Data-Final'!$T$3:$T$1977,"&lt;"&amp;E273),SUMIFS('5th Cycle APR Raw Data-Final'!G$3:G$1977,'5th Cycle APR Raw Data-Final'!$A$3:$A$1977,'SB35 Determination Data'!$K273,'5th Cycle APR Raw Data-Final'!$T$3:$T$1977,"&gt;="&amp;'SB35 Determination Data'!$F273,'5th Cycle APR Raw Data-Final'!$T$3:$T$1977,"&lt;="&amp;G273))</f>
        <v>0</v>
      </c>
      <c r="N273" s="60">
        <f>IF(AN273&lt;1,SUMIFS('5th Cycle APR Raw Data-Final'!H$3:H$1977,'5th Cycle APR Raw Data-Final'!$A$3:$A$1977,'SB35 Determination Data'!$K273,'5th Cycle APR Raw Data-Final'!$T$3:$T$1977,"&gt;="&amp;'SB35 Determination Data'!$F273,'5th Cycle APR Raw Data-Final'!$T$3:$T$1977,"&lt;"&amp;E273),SUMIFS('5th Cycle APR Raw Data-Final'!H$3:H$1977,'5th Cycle APR Raw Data-Final'!$A$3:$A$1977,'SB35 Determination Data'!$K273,'5th Cycle APR Raw Data-Final'!$T$3:$T$1977,"&gt;="&amp;'SB35 Determination Data'!$F273,'5th Cycle APR Raw Data-Final'!$T$3:$T$1977,"&lt;="&amp;G273))</f>
        <v>0</v>
      </c>
      <c r="O273" s="60">
        <f>IF(AN273&lt;1,SUMIFS('5th Cycle APR Raw Data-Final'!I$3:I$1977,'5th Cycle APR Raw Data-Final'!$A$3:$A$1977,'SB35 Determination Data'!$K273,'5th Cycle APR Raw Data-Final'!$T$3:$T$1977,"&gt;="&amp;'SB35 Determination Data'!$F273,'5th Cycle APR Raw Data-Final'!$T$3:$T$1977,"&lt;"&amp;E273),SUMIFS('5th Cycle APR Raw Data-Final'!I$3:I$1977,'5th Cycle APR Raw Data-Final'!$A$3:$A$1977,'SB35 Determination Data'!$K273,'5th Cycle APR Raw Data-Final'!$T$3:$T$1977,"&gt;="&amp;'SB35 Determination Data'!$F273,'5th Cycle APR Raw Data-Final'!$T$3:$T$1977,"&lt;="&amp;G273))</f>
        <v>0</v>
      </c>
      <c r="P273" s="60" t="e">
        <f t="shared" si="8"/>
        <v>#N/A</v>
      </c>
      <c r="Q273" s="31" t="str">
        <f t="shared" si="9"/>
        <v>No 2018 Annual Progress Report</v>
      </c>
      <c r="R273" s="61" t="e">
        <f t="shared" si="10"/>
        <v>#N/A</v>
      </c>
      <c r="S273" s="61" t="e">
        <f t="shared" si="11"/>
        <v>#N/A</v>
      </c>
      <c r="T273" s="60" t="e">
        <f>VLOOKUP(K273,'5th Cycle APR Raw Data-Final'!$A$3:$P$1977,10,FALSE)</f>
        <v>#N/A</v>
      </c>
      <c r="U273" s="60">
        <f>IF(AN273&lt;1,SUMIFS('5th Cycle APR Raw Data-Final'!K$3:K$1977,'5th Cycle APR Raw Data-Final'!$A$3:$A$1977,'SB35 Determination Data'!$K273,'5th Cycle APR Raw Data-Final'!$T$3:$T$1977,"&gt;="&amp;'SB35 Determination Data'!$F273,'5th Cycle APR Raw Data-Final'!$T$3:$T$1977,"&lt;"&amp;E273),SUMIFS('5th Cycle APR Raw Data-Final'!K$3:K$1977,'5th Cycle APR Raw Data-Final'!$A$3:$A$1977,'SB35 Determination Data'!$K273,'5th Cycle APR Raw Data-Final'!$T$3:$T$1977,"&gt;="&amp;'SB35 Determination Data'!$F273,'5th Cycle APR Raw Data-Final'!$T$3:$T$1977,"&lt;="&amp;G273))</f>
        <v>0</v>
      </c>
      <c r="V273" s="60">
        <f>IF(AN273&lt;1,SUMIFS('5th Cycle APR Raw Data-Final'!L$3:L$1977,'5th Cycle APR Raw Data-Final'!$A$3:$A$1977,'SB35 Determination Data'!$K273,'5th Cycle APR Raw Data-Final'!$T$3:$T$1977,"&gt;="&amp;'SB35 Determination Data'!$F273,'5th Cycle APR Raw Data-Final'!$T$3:$T$1977,"&lt;"&amp;E273),SUMIFS('5th Cycle APR Raw Data-Final'!L$3:L$1977,'5th Cycle APR Raw Data-Final'!$A$3:$A$1977,'SB35 Determination Data'!$K273,'5th Cycle APR Raw Data-Final'!$T$3:$T$1977,"&gt;="&amp;'SB35 Determination Data'!$F273,'5th Cycle APR Raw Data-Final'!$T$3:$T$1977,"&lt;="&amp;G273))</f>
        <v>0</v>
      </c>
      <c r="W273" s="60">
        <f>IF(AN273&lt;1,SUMIFS('5th Cycle APR Raw Data-Final'!M$3:M$1977,'5th Cycle APR Raw Data-Final'!$A$3:$A$1977,'SB35 Determination Data'!$K273,'5th Cycle APR Raw Data-Final'!$T$3:$T$1977,"&gt;="&amp;'SB35 Determination Data'!$F273,'5th Cycle APR Raw Data-Final'!$T$3:$T$1977,"&lt;"&amp;E273),SUMIFS('5th Cycle APR Raw Data-Final'!M$3:M$1977,'5th Cycle APR Raw Data-Final'!$A$3:$A$1977,'SB35 Determination Data'!$K273,'5th Cycle APR Raw Data-Final'!$T$3:$T$1977,"&gt;="&amp;'SB35 Determination Data'!$F273,'5th Cycle APR Raw Data-Final'!$T$3:$T$1977,"&lt;="&amp;G273))</f>
        <v>0</v>
      </c>
      <c r="X273" s="60" t="e">
        <f t="shared" si="12"/>
        <v>#N/A</v>
      </c>
      <c r="Y273" s="60" t="e">
        <f t="shared" si="13"/>
        <v>#N/A</v>
      </c>
      <c r="Z273" s="60" t="e">
        <f t="shared" si="14"/>
        <v>#N/A</v>
      </c>
      <c r="AA273" s="31" t="str">
        <f t="shared" si="15"/>
        <v>No 2018 Annual Progress Report</v>
      </c>
      <c r="AB273" s="31" t="str">
        <f t="shared" si="16"/>
        <v>No 2018 Annual Progress Report</v>
      </c>
      <c r="AC273" s="60" t="e">
        <f>VLOOKUP(K273,'5th Cycle APR Raw Data-Final'!$A$3:$P$1977,14,FALSE)</f>
        <v>#N/A</v>
      </c>
      <c r="AD273" s="60">
        <f>IF(AN273&lt;1,SUMIFS('5th Cycle APR Raw Data-Final'!$O$3:$O$1977,'5th Cycle APR Raw Data-Final'!$A$3:$A$1977,'SB35 Determination Data'!$K273,'5th Cycle APR Raw Data-Final'!$T$3:$T$1977,"&gt;="&amp;'SB35 Determination Data'!$F273,'5th Cycle APR Raw Data-Final'!$T$3:$T$1977,"&lt;"&amp;E273),SUMIFS('5th Cycle APR Raw Data-Final'!$O$3:$O$1977,'5th Cycle APR Raw Data-Final'!$A$3:$A$1977,'SB35 Determination Data'!$K273,'5th Cycle APR Raw Data-Final'!$T$3:$T$1977,"&gt;="&amp;'SB35 Determination Data'!$F273,'5th Cycle APR Raw Data-Final'!$T$3:$T$1977,"&lt;="&amp;G273))</f>
        <v>0</v>
      </c>
      <c r="AE273" s="60" t="e">
        <f t="shared" si="17"/>
        <v>#N/A</v>
      </c>
      <c r="AF273" s="31" t="str">
        <f t="shared" si="18"/>
        <v>No 2018 Annual Progress Report</v>
      </c>
      <c r="AG273" s="60" t="e">
        <f>VLOOKUP(K273,'5th Cycle APR Raw Data-Final'!$A$3:$P$1977,16,FALSE)</f>
        <v>#N/A</v>
      </c>
      <c r="AH273" s="60">
        <f>IF(AN273&lt;1,SUMIFS('5th Cycle APR Raw Data-Final'!$Q$3:$Q$1977,'5th Cycle APR Raw Data-Final'!$A$3:$A$1977,'SB35 Determination Data'!$K273,'5th Cycle APR Raw Data-Final'!$T$3:$T$1977,"&gt;="&amp;'SB35 Determination Data'!$F273,'5th Cycle APR Raw Data-Final'!$T$3:$T$1977,"&lt;"&amp;E273),SUMIFS('5th Cycle APR Raw Data-Final'!$Q$3:$Q$1977,'5th Cycle APR Raw Data-Final'!$A$3:$A$1977,'SB35 Determination Data'!$K273,'5th Cycle APR Raw Data-Final'!$T$3:$T$1977,"&gt;="&amp;'SB35 Determination Data'!$F273,'5th Cycle APR Raw Data-Final'!$T$3:$T$1977,"&lt;="&amp;G273))</f>
        <v>0</v>
      </c>
      <c r="AI273" s="60" t="e">
        <f t="shared" si="19"/>
        <v>#N/A</v>
      </c>
      <c r="AJ273" s="31" t="str">
        <f t="shared" si="20"/>
        <v>No 2018 Annual Progress Report</v>
      </c>
      <c r="AK273" s="60" t="e">
        <f>VLOOKUP(K273,'5th Cycle APR Raw Data-Final'!$A$3:$R$1977,18,FALSE)</f>
        <v>#N/A</v>
      </c>
      <c r="AL273" s="60">
        <f>IF(AN273&lt;1,SUMIFS('5th Cycle APR Raw Data-Final'!$S$3:$S$1977,'5th Cycle APR Raw Data-Final'!$A$3:$A$1977,'SB35 Determination Data'!$K273,'5th Cycle APR Raw Data-Final'!$T$3:$T$1977,"&gt;="&amp;'SB35 Determination Data'!$F273,'5th Cycle APR Raw Data-Final'!$T$3:$T$1977,"&lt;"&amp;E273),SUMIFS('5th Cycle APR Raw Data-Final'!$S$3:$S$1977,'5th Cycle APR Raw Data-Final'!$A$3:$A$1977,'SB35 Determination Data'!$K273,'5th Cycle APR Raw Data-Final'!$T$3:$T$1977,"&gt;="&amp;'SB35 Determination Data'!$F273,'5th Cycle APR Raw Data-Final'!$T$3:$T$1977,"&lt;="&amp;G273))</f>
        <v>0</v>
      </c>
      <c r="AM273" s="60" t="e">
        <f t="shared" si="21"/>
        <v>#N/A</v>
      </c>
      <c r="AN273" s="62">
        <f t="shared" si="22"/>
        <v>0.375</v>
      </c>
      <c r="AO273" s="9" t="str">
        <f t="shared" si="23"/>
        <v>YES</v>
      </c>
      <c r="AP273" s="9" t="str">
        <f t="shared" si="24"/>
        <v>NO</v>
      </c>
      <c r="AQ273" s="9" t="str">
        <f t="shared" si="25"/>
        <v>NO</v>
      </c>
      <c r="AR273" s="48" t="str">
        <f>VLOOKUP(K273,'2018Submitted'!$A$2:$C$540,3,FALSE)</f>
        <v>No 2018 Annual Progress Report</v>
      </c>
      <c r="AS273" s="9" t="str">
        <f t="shared" si="26"/>
        <v>YES</v>
      </c>
      <c r="AT273" s="9" t="str">
        <f t="shared" si="27"/>
        <v>NO</v>
      </c>
    </row>
    <row r="274" spans="1:46" ht="12.75" customHeight="1" x14ac:dyDescent="0.15">
      <c r="A274" s="9" t="s">
        <v>229</v>
      </c>
      <c r="B274" s="9" t="str">
        <f t="shared" si="0"/>
        <v>MARIN COUNTY</v>
      </c>
      <c r="C274" s="31">
        <f t="shared" si="1"/>
        <v>0.5</v>
      </c>
      <c r="D274" s="45">
        <f t="shared" si="2"/>
        <v>8</v>
      </c>
      <c r="E274" s="46">
        <f t="shared" si="3"/>
        <v>2019</v>
      </c>
      <c r="F274" s="46">
        <f t="shared" si="4"/>
        <v>2015</v>
      </c>
      <c r="G274" s="46">
        <f t="shared" si="5"/>
        <v>2022</v>
      </c>
      <c r="H274" s="9" t="str">
        <f t="shared" si="6"/>
        <v>01/31/2015</v>
      </c>
      <c r="I274" s="9" t="str">
        <f t="shared" si="7"/>
        <v>01/31/2023</v>
      </c>
      <c r="J274" s="9" t="s">
        <v>67</v>
      </c>
      <c r="K274" s="49" t="s">
        <v>234</v>
      </c>
      <c r="L274" s="60">
        <f>VLOOKUP(K274,'5th Cycle APR Raw Data-Final'!$A$3:$P$1977,6,FALSE)</f>
        <v>55</v>
      </c>
      <c r="M274" s="60">
        <f>IF(AN274&lt;1,SUMIFS('5th Cycle APR Raw Data-Final'!G$3:G$1977,'5th Cycle APR Raw Data-Final'!$A$3:$A$1977,'SB35 Determination Data'!$K274,'5th Cycle APR Raw Data-Final'!$T$3:$T$1977,"&gt;="&amp;'SB35 Determination Data'!$F274,'5th Cycle APR Raw Data-Final'!$T$3:$T$1977,"&lt;"&amp;E274),SUMIFS('5th Cycle APR Raw Data-Final'!G$3:G$1977,'5th Cycle APR Raw Data-Final'!$A$3:$A$1977,'SB35 Determination Data'!$K274,'5th Cycle APR Raw Data-Final'!$T$3:$T$1977,"&gt;="&amp;'SB35 Determination Data'!$F274,'5th Cycle APR Raw Data-Final'!$T$3:$T$1977,"&lt;="&amp;G274))</f>
        <v>19</v>
      </c>
      <c r="N274" s="60">
        <f>IF(AN274&lt;1,SUMIFS('5th Cycle APR Raw Data-Final'!H$3:H$1977,'5th Cycle APR Raw Data-Final'!$A$3:$A$1977,'SB35 Determination Data'!$K274,'5th Cycle APR Raw Data-Final'!$T$3:$T$1977,"&gt;="&amp;'SB35 Determination Data'!$F274,'5th Cycle APR Raw Data-Final'!$T$3:$T$1977,"&lt;"&amp;E274),SUMIFS('5th Cycle APR Raw Data-Final'!H$3:H$1977,'5th Cycle APR Raw Data-Final'!$A$3:$A$1977,'SB35 Determination Data'!$K274,'5th Cycle APR Raw Data-Final'!$T$3:$T$1977,"&gt;="&amp;'SB35 Determination Data'!$F274,'5th Cycle APR Raw Data-Final'!$T$3:$T$1977,"&lt;="&amp;G274))</f>
        <v>8</v>
      </c>
      <c r="O274" s="60">
        <f>IF(AN274&lt;1,SUMIFS('5th Cycle APR Raw Data-Final'!I$3:I$1977,'5th Cycle APR Raw Data-Final'!$A$3:$A$1977,'SB35 Determination Data'!$K274,'5th Cycle APR Raw Data-Final'!$T$3:$T$1977,"&gt;="&amp;'SB35 Determination Data'!$F274,'5th Cycle APR Raw Data-Final'!$T$3:$T$1977,"&lt;"&amp;E274),SUMIFS('5th Cycle APR Raw Data-Final'!I$3:I$1977,'5th Cycle APR Raw Data-Final'!$A$3:$A$1977,'SB35 Determination Data'!$K274,'5th Cycle APR Raw Data-Final'!$T$3:$T$1977,"&gt;="&amp;'SB35 Determination Data'!$F274,'5th Cycle APR Raw Data-Final'!$T$3:$T$1977,"&lt;="&amp;G274))</f>
        <v>11</v>
      </c>
      <c r="P274" s="60">
        <f t="shared" si="8"/>
        <v>36</v>
      </c>
      <c r="Q274" s="31">
        <f t="shared" si="9"/>
        <v>0.34545454545454546</v>
      </c>
      <c r="R274" s="61">
        <f t="shared" si="10"/>
        <v>28</v>
      </c>
      <c r="S274" s="61">
        <f t="shared" si="11"/>
        <v>0</v>
      </c>
      <c r="T274" s="60">
        <f>VLOOKUP(K274,'5th Cycle APR Raw Data-Final'!$A$3:$P$1977,10,FALSE)</f>
        <v>32</v>
      </c>
      <c r="U274" s="60">
        <f>IF(AN274&lt;1,SUMIFS('5th Cycle APR Raw Data-Final'!K$3:K$1977,'5th Cycle APR Raw Data-Final'!$A$3:$A$1977,'SB35 Determination Data'!$K274,'5th Cycle APR Raw Data-Final'!$T$3:$T$1977,"&gt;="&amp;'SB35 Determination Data'!$F274,'5th Cycle APR Raw Data-Final'!$T$3:$T$1977,"&lt;"&amp;E274),SUMIFS('5th Cycle APR Raw Data-Final'!K$3:K$1977,'5th Cycle APR Raw Data-Final'!$A$3:$A$1977,'SB35 Determination Data'!$K274,'5th Cycle APR Raw Data-Final'!$T$3:$T$1977,"&gt;="&amp;'SB35 Determination Data'!$F274,'5th Cycle APR Raw Data-Final'!$T$3:$T$1977,"&lt;="&amp;G274))</f>
        <v>19</v>
      </c>
      <c r="V274" s="60">
        <f>IF(AN274&lt;1,SUMIFS('5th Cycle APR Raw Data-Final'!L$3:L$1977,'5th Cycle APR Raw Data-Final'!$A$3:$A$1977,'SB35 Determination Data'!$K274,'5th Cycle APR Raw Data-Final'!$T$3:$T$1977,"&gt;="&amp;'SB35 Determination Data'!$F274,'5th Cycle APR Raw Data-Final'!$T$3:$T$1977,"&lt;"&amp;E274),SUMIFS('5th Cycle APR Raw Data-Final'!L$3:L$1977,'5th Cycle APR Raw Data-Final'!$A$3:$A$1977,'SB35 Determination Data'!$K274,'5th Cycle APR Raw Data-Final'!$T$3:$T$1977,"&gt;="&amp;'SB35 Determination Data'!$F274,'5th Cycle APR Raw Data-Final'!$T$3:$T$1977,"&lt;="&amp;G274))</f>
        <v>7</v>
      </c>
      <c r="W274" s="60">
        <f>IF(AN274&lt;1,SUMIFS('5th Cycle APR Raw Data-Final'!M$3:M$1977,'5th Cycle APR Raw Data-Final'!$A$3:$A$1977,'SB35 Determination Data'!$K274,'5th Cycle APR Raw Data-Final'!$T$3:$T$1977,"&gt;="&amp;'SB35 Determination Data'!$F274,'5th Cycle APR Raw Data-Final'!$T$3:$T$1977,"&lt;"&amp;E274),SUMIFS('5th Cycle APR Raw Data-Final'!M$3:M$1977,'5th Cycle APR Raw Data-Final'!$A$3:$A$1977,'SB35 Determination Data'!$K274,'5th Cycle APR Raw Data-Final'!$T$3:$T$1977,"&gt;="&amp;'SB35 Determination Data'!$F274,'5th Cycle APR Raw Data-Final'!$T$3:$T$1977,"&lt;="&amp;G274))</f>
        <v>12</v>
      </c>
      <c r="X274" s="60">
        <f t="shared" si="12"/>
        <v>13</v>
      </c>
      <c r="Y274" s="60">
        <f t="shared" si="13"/>
        <v>19</v>
      </c>
      <c r="Z274" s="60">
        <f t="shared" si="14"/>
        <v>13</v>
      </c>
      <c r="AA274" s="31">
        <f t="shared" si="15"/>
        <v>0.59375</v>
      </c>
      <c r="AB274" s="31">
        <f t="shared" si="16"/>
        <v>0.59375</v>
      </c>
      <c r="AC274" s="60">
        <f>VLOOKUP(K274,'5th Cycle APR Raw Data-Final'!$A$3:$P$1977,14,FALSE)</f>
        <v>37</v>
      </c>
      <c r="AD274" s="60">
        <f>IF(AN274&lt;1,SUMIFS('5th Cycle APR Raw Data-Final'!$O$3:$O$1977,'5th Cycle APR Raw Data-Final'!$A$3:$A$1977,'SB35 Determination Data'!$K274,'5th Cycle APR Raw Data-Final'!$T$3:$T$1977,"&gt;="&amp;'SB35 Determination Data'!$F274,'5th Cycle APR Raw Data-Final'!$T$3:$T$1977,"&lt;"&amp;E274),SUMIFS('5th Cycle APR Raw Data-Final'!$O$3:$O$1977,'5th Cycle APR Raw Data-Final'!$A$3:$A$1977,'SB35 Determination Data'!$K274,'5th Cycle APR Raw Data-Final'!$T$3:$T$1977,"&gt;="&amp;'SB35 Determination Data'!$F274,'5th Cycle APR Raw Data-Final'!$T$3:$T$1977,"&lt;="&amp;G274))</f>
        <v>19</v>
      </c>
      <c r="AE274" s="60">
        <f t="shared" si="17"/>
        <v>18</v>
      </c>
      <c r="AF274" s="31">
        <f t="shared" si="18"/>
        <v>0.51351351351351349</v>
      </c>
      <c r="AG274" s="60">
        <f>VLOOKUP(K274,'5th Cycle APR Raw Data-Final'!$A$3:$P$1977,16,FALSE)</f>
        <v>61</v>
      </c>
      <c r="AH274" s="60">
        <f>IF(AN274&lt;1,SUMIFS('5th Cycle APR Raw Data-Final'!$Q$3:$Q$1977,'5th Cycle APR Raw Data-Final'!$A$3:$A$1977,'SB35 Determination Data'!$K274,'5th Cycle APR Raw Data-Final'!$T$3:$T$1977,"&gt;="&amp;'SB35 Determination Data'!$F274,'5th Cycle APR Raw Data-Final'!$T$3:$T$1977,"&lt;"&amp;E274),SUMIFS('5th Cycle APR Raw Data-Final'!$Q$3:$Q$1977,'5th Cycle APR Raw Data-Final'!$A$3:$A$1977,'SB35 Determination Data'!$K274,'5th Cycle APR Raw Data-Final'!$T$3:$T$1977,"&gt;="&amp;'SB35 Determination Data'!$F274,'5th Cycle APR Raw Data-Final'!$T$3:$T$1977,"&lt;="&amp;G274))</f>
        <v>135</v>
      </c>
      <c r="AI274" s="60">
        <f t="shared" si="19"/>
        <v>0</v>
      </c>
      <c r="AJ274" s="31">
        <f t="shared" si="20"/>
        <v>2.2131147540983607</v>
      </c>
      <c r="AK274" s="60">
        <f>VLOOKUP(K274,'5th Cycle APR Raw Data-Final'!$A$3:$R$1977,18,FALSE)</f>
        <v>185</v>
      </c>
      <c r="AL274" s="60">
        <f>IF(AN274&lt;1,SUMIFS('5th Cycle APR Raw Data-Final'!$S$3:$S$1977,'5th Cycle APR Raw Data-Final'!$A$3:$A$1977,'SB35 Determination Data'!$K274,'5th Cycle APR Raw Data-Final'!$T$3:$T$1977,"&gt;="&amp;'SB35 Determination Data'!$F274,'5th Cycle APR Raw Data-Final'!$T$3:$T$1977,"&lt;"&amp;E274),SUMIFS('5th Cycle APR Raw Data-Final'!$S$3:$S$1977,'5th Cycle APR Raw Data-Final'!$A$3:$A$1977,'SB35 Determination Data'!$K274,'5th Cycle APR Raw Data-Final'!$T$3:$T$1977,"&gt;="&amp;'SB35 Determination Data'!$F274,'5th Cycle APR Raw Data-Final'!$T$3:$T$1977,"&lt;="&amp;G274))</f>
        <v>192</v>
      </c>
      <c r="AM274" s="60">
        <f t="shared" si="21"/>
        <v>67</v>
      </c>
      <c r="AN274" s="62">
        <f t="shared" si="22"/>
        <v>0.5</v>
      </c>
      <c r="AO274" s="9" t="str">
        <f t="shared" si="23"/>
        <v>NO</v>
      </c>
      <c r="AP274" s="9" t="str">
        <f t="shared" si="24"/>
        <v>YES</v>
      </c>
      <c r="AQ274" s="9" t="str">
        <f t="shared" si="25"/>
        <v>NO</v>
      </c>
      <c r="AR274" s="48" t="str">
        <f>VLOOKUP(K274,'2018Submitted'!$A$2:$C$540,3,FALSE)</f>
        <v>Successful</v>
      </c>
      <c r="AS274" s="9" t="str">
        <f t="shared" si="26"/>
        <v>NO</v>
      </c>
      <c r="AT274" s="9" t="str">
        <f t="shared" si="27"/>
        <v>YES</v>
      </c>
    </row>
    <row r="275" spans="1:46" ht="12.75" customHeight="1" x14ac:dyDescent="0.15">
      <c r="A275" s="9" t="s">
        <v>257</v>
      </c>
      <c r="B275" s="9" t="str">
        <f t="shared" si="0"/>
        <v>MARINA</v>
      </c>
      <c r="C275" s="31">
        <f t="shared" si="1"/>
        <v>0.375</v>
      </c>
      <c r="D275" s="45">
        <f t="shared" si="2"/>
        <v>8</v>
      </c>
      <c r="E275" s="46">
        <f t="shared" si="3"/>
        <v>2020</v>
      </c>
      <c r="F275" s="46">
        <f t="shared" si="4"/>
        <v>2016</v>
      </c>
      <c r="G275" s="46" t="str">
        <f t="shared" si="5"/>
        <v>2023</v>
      </c>
      <c r="H275" s="9" t="str">
        <f t="shared" si="6"/>
        <v>12/31/2015</v>
      </c>
      <c r="I275" s="9" t="str">
        <f t="shared" si="7"/>
        <v>12/31/2023</v>
      </c>
      <c r="J275" s="9" t="s">
        <v>128</v>
      </c>
      <c r="K275" s="49" t="s">
        <v>259</v>
      </c>
      <c r="L275" s="60">
        <f>VLOOKUP(K275,'5th Cycle APR Raw Data-Final'!$A$3:$P$1977,6,FALSE)</f>
        <v>315</v>
      </c>
      <c r="M275" s="60">
        <f>IF(AN275&lt;1,SUMIFS('5th Cycle APR Raw Data-Final'!G$3:G$1977,'5th Cycle APR Raw Data-Final'!$A$3:$A$1977,'SB35 Determination Data'!$K275,'5th Cycle APR Raw Data-Final'!$T$3:$T$1977,"&gt;="&amp;'SB35 Determination Data'!$F275,'5th Cycle APR Raw Data-Final'!$T$3:$T$1977,"&lt;"&amp;E275),SUMIFS('5th Cycle APR Raw Data-Final'!G$3:G$1977,'5th Cycle APR Raw Data-Final'!$A$3:$A$1977,'SB35 Determination Data'!$K275,'5th Cycle APR Raw Data-Final'!$T$3:$T$1977,"&gt;="&amp;'SB35 Determination Data'!$F275,'5th Cycle APR Raw Data-Final'!$T$3:$T$1977,"&lt;="&amp;G275))</f>
        <v>42</v>
      </c>
      <c r="N275" s="60">
        <f>IF(AN275&lt;1,SUMIFS('5th Cycle APR Raw Data-Final'!H$3:H$1977,'5th Cycle APR Raw Data-Final'!$A$3:$A$1977,'SB35 Determination Data'!$K275,'5th Cycle APR Raw Data-Final'!$T$3:$T$1977,"&gt;="&amp;'SB35 Determination Data'!$F275,'5th Cycle APR Raw Data-Final'!$T$3:$T$1977,"&lt;"&amp;E275),SUMIFS('5th Cycle APR Raw Data-Final'!H$3:H$1977,'5th Cycle APR Raw Data-Final'!$A$3:$A$1977,'SB35 Determination Data'!$K275,'5th Cycle APR Raw Data-Final'!$T$3:$T$1977,"&gt;="&amp;'SB35 Determination Data'!$F275,'5th Cycle APR Raw Data-Final'!$T$3:$T$1977,"&lt;="&amp;G275))</f>
        <v>1</v>
      </c>
      <c r="O275" s="60">
        <f>IF(AN275&lt;1,SUMIFS('5th Cycle APR Raw Data-Final'!I$3:I$1977,'5th Cycle APR Raw Data-Final'!$A$3:$A$1977,'SB35 Determination Data'!$K275,'5th Cycle APR Raw Data-Final'!$T$3:$T$1977,"&gt;="&amp;'SB35 Determination Data'!$F275,'5th Cycle APR Raw Data-Final'!$T$3:$T$1977,"&lt;"&amp;E275),SUMIFS('5th Cycle APR Raw Data-Final'!I$3:I$1977,'5th Cycle APR Raw Data-Final'!$A$3:$A$1977,'SB35 Determination Data'!$K275,'5th Cycle APR Raw Data-Final'!$T$3:$T$1977,"&gt;="&amp;'SB35 Determination Data'!$F275,'5th Cycle APR Raw Data-Final'!$T$3:$T$1977,"&lt;="&amp;G275))</f>
        <v>41</v>
      </c>
      <c r="P275" s="60">
        <f t="shared" si="8"/>
        <v>273</v>
      </c>
      <c r="Q275" s="31">
        <f t="shared" si="9"/>
        <v>0.13333333333333333</v>
      </c>
      <c r="R275" s="61">
        <f t="shared" si="10"/>
        <v>118</v>
      </c>
      <c r="S275" s="61">
        <f t="shared" si="11"/>
        <v>0</v>
      </c>
      <c r="T275" s="60">
        <f>VLOOKUP(K275,'5th Cycle APR Raw Data-Final'!$A$3:$P$1977,10,FALSE)</f>
        <v>206</v>
      </c>
      <c r="U275" s="60">
        <f>IF(AN275&lt;1,SUMIFS('5th Cycle APR Raw Data-Final'!K$3:K$1977,'5th Cycle APR Raw Data-Final'!$A$3:$A$1977,'SB35 Determination Data'!$K275,'5th Cycle APR Raw Data-Final'!$T$3:$T$1977,"&gt;="&amp;'SB35 Determination Data'!$F275,'5th Cycle APR Raw Data-Final'!$T$3:$T$1977,"&lt;"&amp;E275),SUMIFS('5th Cycle APR Raw Data-Final'!K$3:K$1977,'5th Cycle APR Raw Data-Final'!$A$3:$A$1977,'SB35 Determination Data'!$K275,'5th Cycle APR Raw Data-Final'!$T$3:$T$1977,"&gt;="&amp;'SB35 Determination Data'!$F275,'5th Cycle APR Raw Data-Final'!$T$3:$T$1977,"&lt;="&amp;G275))</f>
        <v>6</v>
      </c>
      <c r="V275" s="60">
        <f>IF(AN275&lt;1,SUMIFS('5th Cycle APR Raw Data-Final'!L$3:L$1977,'5th Cycle APR Raw Data-Final'!$A$3:$A$1977,'SB35 Determination Data'!$K275,'5th Cycle APR Raw Data-Final'!$T$3:$T$1977,"&gt;="&amp;'SB35 Determination Data'!$F275,'5th Cycle APR Raw Data-Final'!$T$3:$T$1977,"&lt;"&amp;E275),SUMIFS('5th Cycle APR Raw Data-Final'!L$3:L$1977,'5th Cycle APR Raw Data-Final'!$A$3:$A$1977,'SB35 Determination Data'!$K275,'5th Cycle APR Raw Data-Final'!$T$3:$T$1977,"&gt;="&amp;'SB35 Determination Data'!$F275,'5th Cycle APR Raw Data-Final'!$T$3:$T$1977,"&lt;="&amp;G275))</f>
        <v>1</v>
      </c>
      <c r="W275" s="60">
        <f>IF(AN275&lt;1,SUMIFS('5th Cycle APR Raw Data-Final'!M$3:M$1977,'5th Cycle APR Raw Data-Final'!$A$3:$A$1977,'SB35 Determination Data'!$K275,'5th Cycle APR Raw Data-Final'!$T$3:$T$1977,"&gt;="&amp;'SB35 Determination Data'!$F275,'5th Cycle APR Raw Data-Final'!$T$3:$T$1977,"&lt;"&amp;E275),SUMIFS('5th Cycle APR Raw Data-Final'!M$3:M$1977,'5th Cycle APR Raw Data-Final'!$A$3:$A$1977,'SB35 Determination Data'!$K275,'5th Cycle APR Raw Data-Final'!$T$3:$T$1977,"&gt;="&amp;'SB35 Determination Data'!$F275,'5th Cycle APR Raw Data-Final'!$T$3:$T$1977,"&lt;="&amp;G275))</f>
        <v>5</v>
      </c>
      <c r="X275" s="60">
        <f t="shared" si="12"/>
        <v>200</v>
      </c>
      <c r="Y275" s="60">
        <f t="shared" si="13"/>
        <v>6</v>
      </c>
      <c r="Z275" s="60">
        <f t="shared" si="14"/>
        <v>200</v>
      </c>
      <c r="AA275" s="31">
        <f t="shared" si="15"/>
        <v>2.9126213592233011E-2</v>
      </c>
      <c r="AB275" s="31">
        <f t="shared" si="16"/>
        <v>2.9126213592233011E-2</v>
      </c>
      <c r="AC275" s="60">
        <f>VLOOKUP(K275,'5th Cycle APR Raw Data-Final'!$A$3:$P$1977,14,FALSE)</f>
        <v>239</v>
      </c>
      <c r="AD275" s="60">
        <f>IF(AN275&lt;1,SUMIFS('5th Cycle APR Raw Data-Final'!$O$3:$O$1977,'5th Cycle APR Raw Data-Final'!$A$3:$A$1977,'SB35 Determination Data'!$K275,'5th Cycle APR Raw Data-Final'!$T$3:$T$1977,"&gt;="&amp;'SB35 Determination Data'!$F275,'5th Cycle APR Raw Data-Final'!$T$3:$T$1977,"&lt;"&amp;E275),SUMIFS('5th Cycle APR Raw Data-Final'!$O$3:$O$1977,'5th Cycle APR Raw Data-Final'!$A$3:$A$1977,'SB35 Determination Data'!$K275,'5th Cycle APR Raw Data-Final'!$T$3:$T$1977,"&gt;="&amp;'SB35 Determination Data'!$F275,'5th Cycle APR Raw Data-Final'!$T$3:$T$1977,"&lt;="&amp;G275))</f>
        <v>147</v>
      </c>
      <c r="AE275" s="60">
        <f t="shared" si="17"/>
        <v>92</v>
      </c>
      <c r="AF275" s="31">
        <f t="shared" si="18"/>
        <v>0.61506276150627615</v>
      </c>
      <c r="AG275" s="60">
        <f>VLOOKUP(K275,'5th Cycle APR Raw Data-Final'!$A$3:$P$1977,16,FALSE)</f>
        <v>548</v>
      </c>
      <c r="AH275" s="60">
        <f>IF(AN275&lt;1,SUMIFS('5th Cycle APR Raw Data-Final'!$Q$3:$Q$1977,'5th Cycle APR Raw Data-Final'!$A$3:$A$1977,'SB35 Determination Data'!$K275,'5th Cycle APR Raw Data-Final'!$T$3:$T$1977,"&gt;="&amp;'SB35 Determination Data'!$F275,'5th Cycle APR Raw Data-Final'!$T$3:$T$1977,"&lt;"&amp;E275),SUMIFS('5th Cycle APR Raw Data-Final'!$Q$3:$Q$1977,'5th Cycle APR Raw Data-Final'!$A$3:$A$1977,'SB35 Determination Data'!$K275,'5th Cycle APR Raw Data-Final'!$T$3:$T$1977,"&gt;="&amp;'SB35 Determination Data'!$F275,'5th Cycle APR Raw Data-Final'!$T$3:$T$1977,"&lt;="&amp;G275))</f>
        <v>278</v>
      </c>
      <c r="AI275" s="60">
        <f t="shared" si="19"/>
        <v>270</v>
      </c>
      <c r="AJ275" s="31">
        <f t="shared" si="20"/>
        <v>0.50729927007299269</v>
      </c>
      <c r="AK275" s="60">
        <f>VLOOKUP(K275,'5th Cycle APR Raw Data-Final'!$A$3:$R$1977,18,FALSE)</f>
        <v>1308</v>
      </c>
      <c r="AL275" s="60">
        <f>IF(AN275&lt;1,SUMIFS('5th Cycle APR Raw Data-Final'!$S$3:$S$1977,'5th Cycle APR Raw Data-Final'!$A$3:$A$1977,'SB35 Determination Data'!$K275,'5th Cycle APR Raw Data-Final'!$T$3:$T$1977,"&gt;="&amp;'SB35 Determination Data'!$F275,'5th Cycle APR Raw Data-Final'!$T$3:$T$1977,"&lt;"&amp;E275),SUMIFS('5th Cycle APR Raw Data-Final'!$S$3:$S$1977,'5th Cycle APR Raw Data-Final'!$A$3:$A$1977,'SB35 Determination Data'!$K275,'5th Cycle APR Raw Data-Final'!$T$3:$T$1977,"&gt;="&amp;'SB35 Determination Data'!$F275,'5th Cycle APR Raw Data-Final'!$T$3:$T$1977,"&lt;="&amp;G275))</f>
        <v>473</v>
      </c>
      <c r="AM275" s="60">
        <f t="shared" si="21"/>
        <v>835</v>
      </c>
      <c r="AN275" s="62">
        <f t="shared" si="22"/>
        <v>0.375</v>
      </c>
      <c r="AO275" s="9" t="str">
        <f t="shared" si="23"/>
        <v>NO</v>
      </c>
      <c r="AP275" s="9" t="str">
        <f t="shared" si="24"/>
        <v>YES</v>
      </c>
      <c r="AQ275" s="9" t="str">
        <f t="shared" si="25"/>
        <v>NO</v>
      </c>
      <c r="AR275" s="48" t="str">
        <f>VLOOKUP(K275,'2018Submitted'!$A$2:$C$540,3,FALSE)</f>
        <v>Successful</v>
      </c>
      <c r="AS275" s="9" t="str">
        <f t="shared" si="26"/>
        <v>NO</v>
      </c>
      <c r="AT275" s="9" t="str">
        <f t="shared" si="27"/>
        <v>YES</v>
      </c>
    </row>
    <row r="276" spans="1:46" ht="12.75" customHeight="1" x14ac:dyDescent="0.15">
      <c r="A276" s="9" t="s">
        <v>242</v>
      </c>
      <c r="B276" s="9" t="str">
        <f t="shared" si="0"/>
        <v>MARIPOSA COUNTY</v>
      </c>
      <c r="C276" s="31">
        <f t="shared" si="1"/>
        <v>1</v>
      </c>
      <c r="D276" s="45">
        <f t="shared" si="2"/>
        <v>5</v>
      </c>
      <c r="E276" s="46">
        <f t="shared" si="3"/>
        <v>2017</v>
      </c>
      <c r="F276" s="46">
        <f t="shared" si="4"/>
        <v>2014</v>
      </c>
      <c r="G276" s="46">
        <f t="shared" si="5"/>
        <v>2018</v>
      </c>
      <c r="H276" s="9" t="str">
        <f t="shared" si="6"/>
        <v>06/30/2014</v>
      </c>
      <c r="I276" s="9" t="str">
        <f t="shared" si="7"/>
        <v>06/30/2019</v>
      </c>
      <c r="J276" s="9" t="s">
        <v>83</v>
      </c>
      <c r="K276" s="49" t="s">
        <v>243</v>
      </c>
      <c r="L276" s="60">
        <f>VLOOKUP(K276,'5th Cycle APR Raw Data-Final'!$A$3:$P$1977,6,FALSE)</f>
        <v>265</v>
      </c>
      <c r="M276" s="60">
        <f>IF(AN276&lt;1,SUMIFS('5th Cycle APR Raw Data-Final'!G$3:G$1977,'5th Cycle APR Raw Data-Final'!$A$3:$A$1977,'SB35 Determination Data'!$K276,'5th Cycle APR Raw Data-Final'!$T$3:$T$1977,"&gt;="&amp;'SB35 Determination Data'!$F276,'5th Cycle APR Raw Data-Final'!$T$3:$T$1977,"&lt;"&amp;E276),SUMIFS('5th Cycle APR Raw Data-Final'!G$3:G$1977,'5th Cycle APR Raw Data-Final'!$A$3:$A$1977,'SB35 Determination Data'!$K276,'5th Cycle APR Raw Data-Final'!$T$3:$T$1977,"&gt;="&amp;'SB35 Determination Data'!$F276,'5th Cycle APR Raw Data-Final'!$T$3:$T$1977,"&lt;="&amp;G276))</f>
        <v>0</v>
      </c>
      <c r="N276" s="60">
        <f>IF(AN276&lt;1,SUMIFS('5th Cycle APR Raw Data-Final'!H$3:H$1977,'5th Cycle APR Raw Data-Final'!$A$3:$A$1977,'SB35 Determination Data'!$K276,'5th Cycle APR Raw Data-Final'!$T$3:$T$1977,"&gt;="&amp;'SB35 Determination Data'!$F276,'5th Cycle APR Raw Data-Final'!$T$3:$T$1977,"&lt;"&amp;E276),SUMIFS('5th Cycle APR Raw Data-Final'!H$3:H$1977,'5th Cycle APR Raw Data-Final'!$A$3:$A$1977,'SB35 Determination Data'!$K276,'5th Cycle APR Raw Data-Final'!$T$3:$T$1977,"&gt;="&amp;'SB35 Determination Data'!$F276,'5th Cycle APR Raw Data-Final'!$T$3:$T$1977,"&lt;="&amp;G276))</f>
        <v>0</v>
      </c>
      <c r="O276" s="60">
        <f>IF(AN276&lt;1,SUMIFS('5th Cycle APR Raw Data-Final'!I$3:I$1977,'5th Cycle APR Raw Data-Final'!$A$3:$A$1977,'SB35 Determination Data'!$K276,'5th Cycle APR Raw Data-Final'!$T$3:$T$1977,"&gt;="&amp;'SB35 Determination Data'!$F276,'5th Cycle APR Raw Data-Final'!$T$3:$T$1977,"&lt;"&amp;E276),SUMIFS('5th Cycle APR Raw Data-Final'!I$3:I$1977,'5th Cycle APR Raw Data-Final'!$A$3:$A$1977,'SB35 Determination Data'!$K276,'5th Cycle APR Raw Data-Final'!$T$3:$T$1977,"&gt;="&amp;'SB35 Determination Data'!$F276,'5th Cycle APR Raw Data-Final'!$T$3:$T$1977,"&lt;="&amp;G276))</f>
        <v>0</v>
      </c>
      <c r="P276" s="60">
        <f t="shared" si="8"/>
        <v>265</v>
      </c>
      <c r="Q276" s="31">
        <f t="shared" si="9"/>
        <v>0</v>
      </c>
      <c r="R276" s="61">
        <f t="shared" si="10"/>
        <v>265</v>
      </c>
      <c r="S276" s="61">
        <f t="shared" si="11"/>
        <v>0</v>
      </c>
      <c r="T276" s="60">
        <f>VLOOKUP(K276,'5th Cycle APR Raw Data-Final'!$A$3:$P$1977,10,FALSE)</f>
        <v>130</v>
      </c>
      <c r="U276" s="60">
        <f>IF(AN276&lt;1,SUMIFS('5th Cycle APR Raw Data-Final'!K$3:K$1977,'5th Cycle APR Raw Data-Final'!$A$3:$A$1977,'SB35 Determination Data'!$K276,'5th Cycle APR Raw Data-Final'!$T$3:$T$1977,"&gt;="&amp;'SB35 Determination Data'!$F276,'5th Cycle APR Raw Data-Final'!$T$3:$T$1977,"&lt;"&amp;E276),SUMIFS('5th Cycle APR Raw Data-Final'!K$3:K$1977,'5th Cycle APR Raw Data-Final'!$A$3:$A$1977,'SB35 Determination Data'!$K276,'5th Cycle APR Raw Data-Final'!$T$3:$T$1977,"&gt;="&amp;'SB35 Determination Data'!$F276,'5th Cycle APR Raw Data-Final'!$T$3:$T$1977,"&lt;="&amp;G276))</f>
        <v>0</v>
      </c>
      <c r="V276" s="60">
        <f>IF(AN276&lt;1,SUMIFS('5th Cycle APR Raw Data-Final'!L$3:L$1977,'5th Cycle APR Raw Data-Final'!$A$3:$A$1977,'SB35 Determination Data'!$K276,'5th Cycle APR Raw Data-Final'!$T$3:$T$1977,"&gt;="&amp;'SB35 Determination Data'!$F276,'5th Cycle APR Raw Data-Final'!$T$3:$T$1977,"&lt;"&amp;E276),SUMIFS('5th Cycle APR Raw Data-Final'!L$3:L$1977,'5th Cycle APR Raw Data-Final'!$A$3:$A$1977,'SB35 Determination Data'!$K276,'5th Cycle APR Raw Data-Final'!$T$3:$T$1977,"&gt;="&amp;'SB35 Determination Data'!$F276,'5th Cycle APR Raw Data-Final'!$T$3:$T$1977,"&lt;="&amp;G276))</f>
        <v>0</v>
      </c>
      <c r="W276" s="60">
        <f>IF(AN276&lt;1,SUMIFS('5th Cycle APR Raw Data-Final'!M$3:M$1977,'5th Cycle APR Raw Data-Final'!$A$3:$A$1977,'SB35 Determination Data'!$K276,'5th Cycle APR Raw Data-Final'!$T$3:$T$1977,"&gt;="&amp;'SB35 Determination Data'!$F276,'5th Cycle APR Raw Data-Final'!$T$3:$T$1977,"&lt;"&amp;E276),SUMIFS('5th Cycle APR Raw Data-Final'!M$3:M$1977,'5th Cycle APR Raw Data-Final'!$A$3:$A$1977,'SB35 Determination Data'!$K276,'5th Cycle APR Raw Data-Final'!$T$3:$T$1977,"&gt;="&amp;'SB35 Determination Data'!$F276,'5th Cycle APR Raw Data-Final'!$T$3:$T$1977,"&lt;="&amp;G276))</f>
        <v>0</v>
      </c>
      <c r="X276" s="60">
        <f t="shared" si="12"/>
        <v>130</v>
      </c>
      <c r="Y276" s="60">
        <f t="shared" si="13"/>
        <v>0</v>
      </c>
      <c r="Z276" s="60">
        <f t="shared" si="14"/>
        <v>130</v>
      </c>
      <c r="AA276" s="31">
        <f t="shared" si="15"/>
        <v>0</v>
      </c>
      <c r="AB276" s="31">
        <f t="shared" si="16"/>
        <v>0</v>
      </c>
      <c r="AC276" s="60">
        <f>VLOOKUP(K276,'5th Cycle APR Raw Data-Final'!$A$3:$P$1977,14,FALSE)</f>
        <v>180</v>
      </c>
      <c r="AD276" s="60">
        <f>IF(AN276&lt;1,SUMIFS('5th Cycle APR Raw Data-Final'!$O$3:$O$1977,'5th Cycle APR Raw Data-Final'!$A$3:$A$1977,'SB35 Determination Data'!$K276,'5th Cycle APR Raw Data-Final'!$T$3:$T$1977,"&gt;="&amp;'SB35 Determination Data'!$F276,'5th Cycle APR Raw Data-Final'!$T$3:$T$1977,"&lt;"&amp;E276),SUMIFS('5th Cycle APR Raw Data-Final'!$O$3:$O$1977,'5th Cycle APR Raw Data-Final'!$A$3:$A$1977,'SB35 Determination Data'!$K276,'5th Cycle APR Raw Data-Final'!$T$3:$T$1977,"&gt;="&amp;'SB35 Determination Data'!$F276,'5th Cycle APR Raw Data-Final'!$T$3:$T$1977,"&lt;="&amp;G276))</f>
        <v>126</v>
      </c>
      <c r="AE276" s="60">
        <f t="shared" si="17"/>
        <v>54</v>
      </c>
      <c r="AF276" s="31">
        <f t="shared" si="18"/>
        <v>0.7</v>
      </c>
      <c r="AG276" s="60">
        <f>VLOOKUP(K276,'5th Cycle APR Raw Data-Final'!$A$3:$P$1977,16,FALSE)</f>
        <v>420</v>
      </c>
      <c r="AH276" s="60">
        <f>IF(AN276&lt;1,SUMIFS('5th Cycle APR Raw Data-Final'!$Q$3:$Q$1977,'5th Cycle APR Raw Data-Final'!$A$3:$A$1977,'SB35 Determination Data'!$K276,'5th Cycle APR Raw Data-Final'!$T$3:$T$1977,"&gt;="&amp;'SB35 Determination Data'!$F276,'5th Cycle APR Raw Data-Final'!$T$3:$T$1977,"&lt;"&amp;E276),SUMIFS('5th Cycle APR Raw Data-Final'!$Q$3:$Q$1977,'5th Cycle APR Raw Data-Final'!$A$3:$A$1977,'SB35 Determination Data'!$K276,'5th Cycle APR Raw Data-Final'!$T$3:$T$1977,"&gt;="&amp;'SB35 Determination Data'!$F276,'5th Cycle APR Raw Data-Final'!$T$3:$T$1977,"&lt;="&amp;G276))</f>
        <v>117</v>
      </c>
      <c r="AI276" s="60">
        <f t="shared" si="19"/>
        <v>303</v>
      </c>
      <c r="AJ276" s="31">
        <f t="shared" si="20"/>
        <v>0.27857142857142858</v>
      </c>
      <c r="AK276" s="60">
        <f>VLOOKUP(K276,'5th Cycle APR Raw Data-Final'!$A$3:$R$1977,18,FALSE)</f>
        <v>995</v>
      </c>
      <c r="AL276" s="60">
        <f>IF(AN276&lt;1,SUMIFS('5th Cycle APR Raw Data-Final'!$S$3:$S$1977,'5th Cycle APR Raw Data-Final'!$A$3:$A$1977,'SB35 Determination Data'!$K276,'5th Cycle APR Raw Data-Final'!$T$3:$T$1977,"&gt;="&amp;'SB35 Determination Data'!$F276,'5th Cycle APR Raw Data-Final'!$T$3:$T$1977,"&lt;"&amp;E276),SUMIFS('5th Cycle APR Raw Data-Final'!$S$3:$S$1977,'5th Cycle APR Raw Data-Final'!$A$3:$A$1977,'SB35 Determination Data'!$K276,'5th Cycle APR Raw Data-Final'!$T$3:$T$1977,"&gt;="&amp;'SB35 Determination Data'!$F276,'5th Cycle APR Raw Data-Final'!$T$3:$T$1977,"&lt;="&amp;G276))</f>
        <v>243</v>
      </c>
      <c r="AM276" s="60">
        <f t="shared" si="21"/>
        <v>752</v>
      </c>
      <c r="AN276" s="62">
        <f t="shared" si="22"/>
        <v>1</v>
      </c>
      <c r="AO276" s="9" t="str">
        <f t="shared" si="23"/>
        <v>YES</v>
      </c>
      <c r="AP276" s="9" t="str">
        <f t="shared" si="24"/>
        <v>NO</v>
      </c>
      <c r="AQ276" s="9" t="str">
        <f t="shared" si="25"/>
        <v>NO</v>
      </c>
      <c r="AR276" s="48" t="str">
        <f>VLOOKUP(K276,'2018Submitted'!$A$2:$C$540,3,FALSE)</f>
        <v>Successful</v>
      </c>
      <c r="AS276" s="9" t="str">
        <f t="shared" si="26"/>
        <v>NO</v>
      </c>
      <c r="AT276" s="9" t="str">
        <f t="shared" si="27"/>
        <v>NO</v>
      </c>
    </row>
    <row r="277" spans="1:46" ht="12.75" customHeight="1" x14ac:dyDescent="0.15">
      <c r="A277" s="9" t="s">
        <v>99</v>
      </c>
      <c r="B277" s="9" t="str">
        <f t="shared" si="0"/>
        <v>MARTINEZ</v>
      </c>
      <c r="C277" s="31">
        <f t="shared" si="1"/>
        <v>0.5</v>
      </c>
      <c r="D277" s="45">
        <f t="shared" si="2"/>
        <v>8</v>
      </c>
      <c r="E277" s="46">
        <f t="shared" si="3"/>
        <v>2019</v>
      </c>
      <c r="F277" s="46">
        <f t="shared" si="4"/>
        <v>2015</v>
      </c>
      <c r="G277" s="46">
        <f t="shared" si="5"/>
        <v>2022</v>
      </c>
      <c r="H277" s="9" t="str">
        <f t="shared" si="6"/>
        <v>01/31/2015</v>
      </c>
      <c r="I277" s="9" t="str">
        <f t="shared" si="7"/>
        <v>01/31/2023</v>
      </c>
      <c r="J277" s="9" t="s">
        <v>67</v>
      </c>
      <c r="K277" s="49" t="s">
        <v>109</v>
      </c>
      <c r="L277" s="60">
        <f>VLOOKUP(K277,'5th Cycle APR Raw Data-Final'!$A$3:$P$1977,6,FALSE)</f>
        <v>124</v>
      </c>
      <c r="M277" s="60">
        <f>IF(AN277&lt;1,SUMIFS('5th Cycle APR Raw Data-Final'!G$3:G$1977,'5th Cycle APR Raw Data-Final'!$A$3:$A$1977,'SB35 Determination Data'!$K277,'5th Cycle APR Raw Data-Final'!$T$3:$T$1977,"&gt;="&amp;'SB35 Determination Data'!$F277,'5th Cycle APR Raw Data-Final'!$T$3:$T$1977,"&lt;"&amp;E277),SUMIFS('5th Cycle APR Raw Data-Final'!G$3:G$1977,'5th Cycle APR Raw Data-Final'!$A$3:$A$1977,'SB35 Determination Data'!$K277,'5th Cycle APR Raw Data-Final'!$T$3:$T$1977,"&gt;="&amp;'SB35 Determination Data'!$F277,'5th Cycle APR Raw Data-Final'!$T$3:$T$1977,"&lt;="&amp;G277))</f>
        <v>0</v>
      </c>
      <c r="N277" s="60">
        <f>IF(AN277&lt;1,SUMIFS('5th Cycle APR Raw Data-Final'!H$3:H$1977,'5th Cycle APR Raw Data-Final'!$A$3:$A$1977,'SB35 Determination Data'!$K277,'5th Cycle APR Raw Data-Final'!$T$3:$T$1977,"&gt;="&amp;'SB35 Determination Data'!$F277,'5th Cycle APR Raw Data-Final'!$T$3:$T$1977,"&lt;"&amp;E277),SUMIFS('5th Cycle APR Raw Data-Final'!H$3:H$1977,'5th Cycle APR Raw Data-Final'!$A$3:$A$1977,'SB35 Determination Data'!$K277,'5th Cycle APR Raw Data-Final'!$T$3:$T$1977,"&gt;="&amp;'SB35 Determination Data'!$F277,'5th Cycle APR Raw Data-Final'!$T$3:$T$1977,"&lt;="&amp;G277))</f>
        <v>0</v>
      </c>
      <c r="O277" s="60">
        <f>IF(AN277&lt;1,SUMIFS('5th Cycle APR Raw Data-Final'!I$3:I$1977,'5th Cycle APR Raw Data-Final'!$A$3:$A$1977,'SB35 Determination Data'!$K277,'5th Cycle APR Raw Data-Final'!$T$3:$T$1977,"&gt;="&amp;'SB35 Determination Data'!$F277,'5th Cycle APR Raw Data-Final'!$T$3:$T$1977,"&lt;"&amp;E277),SUMIFS('5th Cycle APR Raw Data-Final'!I$3:I$1977,'5th Cycle APR Raw Data-Final'!$A$3:$A$1977,'SB35 Determination Data'!$K277,'5th Cycle APR Raw Data-Final'!$T$3:$T$1977,"&gt;="&amp;'SB35 Determination Data'!$F277,'5th Cycle APR Raw Data-Final'!$T$3:$T$1977,"&lt;="&amp;G277))</f>
        <v>0</v>
      </c>
      <c r="P277" s="60">
        <f t="shared" si="8"/>
        <v>124</v>
      </c>
      <c r="Q277" s="31">
        <f t="shared" si="9"/>
        <v>0</v>
      </c>
      <c r="R277" s="61">
        <f t="shared" si="10"/>
        <v>62</v>
      </c>
      <c r="S277" s="61">
        <f t="shared" si="11"/>
        <v>0</v>
      </c>
      <c r="T277" s="60">
        <f>VLOOKUP(K277,'5th Cycle APR Raw Data-Final'!$A$3:$P$1977,10,FALSE)</f>
        <v>72</v>
      </c>
      <c r="U277" s="60">
        <f>IF(AN277&lt;1,SUMIFS('5th Cycle APR Raw Data-Final'!K$3:K$1977,'5th Cycle APR Raw Data-Final'!$A$3:$A$1977,'SB35 Determination Data'!$K277,'5th Cycle APR Raw Data-Final'!$T$3:$T$1977,"&gt;="&amp;'SB35 Determination Data'!$F277,'5th Cycle APR Raw Data-Final'!$T$3:$T$1977,"&lt;"&amp;E277),SUMIFS('5th Cycle APR Raw Data-Final'!K$3:K$1977,'5th Cycle APR Raw Data-Final'!$A$3:$A$1977,'SB35 Determination Data'!$K277,'5th Cycle APR Raw Data-Final'!$T$3:$T$1977,"&gt;="&amp;'SB35 Determination Data'!$F277,'5th Cycle APR Raw Data-Final'!$T$3:$T$1977,"&lt;="&amp;G277))</f>
        <v>0</v>
      </c>
      <c r="V277" s="60">
        <f>IF(AN277&lt;1,SUMIFS('5th Cycle APR Raw Data-Final'!L$3:L$1977,'5th Cycle APR Raw Data-Final'!$A$3:$A$1977,'SB35 Determination Data'!$K277,'5th Cycle APR Raw Data-Final'!$T$3:$T$1977,"&gt;="&amp;'SB35 Determination Data'!$F277,'5th Cycle APR Raw Data-Final'!$T$3:$T$1977,"&lt;"&amp;E277),SUMIFS('5th Cycle APR Raw Data-Final'!L$3:L$1977,'5th Cycle APR Raw Data-Final'!$A$3:$A$1977,'SB35 Determination Data'!$K277,'5th Cycle APR Raw Data-Final'!$T$3:$T$1977,"&gt;="&amp;'SB35 Determination Data'!$F277,'5th Cycle APR Raw Data-Final'!$T$3:$T$1977,"&lt;="&amp;G277))</f>
        <v>0</v>
      </c>
      <c r="W277" s="60">
        <f>IF(AN277&lt;1,SUMIFS('5th Cycle APR Raw Data-Final'!M$3:M$1977,'5th Cycle APR Raw Data-Final'!$A$3:$A$1977,'SB35 Determination Data'!$K277,'5th Cycle APR Raw Data-Final'!$T$3:$T$1977,"&gt;="&amp;'SB35 Determination Data'!$F277,'5th Cycle APR Raw Data-Final'!$T$3:$T$1977,"&lt;"&amp;E277),SUMIFS('5th Cycle APR Raw Data-Final'!M$3:M$1977,'5th Cycle APR Raw Data-Final'!$A$3:$A$1977,'SB35 Determination Data'!$K277,'5th Cycle APR Raw Data-Final'!$T$3:$T$1977,"&gt;="&amp;'SB35 Determination Data'!$F277,'5th Cycle APR Raw Data-Final'!$T$3:$T$1977,"&lt;="&amp;G277))</f>
        <v>0</v>
      </c>
      <c r="X277" s="60">
        <f t="shared" si="12"/>
        <v>72</v>
      </c>
      <c r="Y277" s="60">
        <f t="shared" si="13"/>
        <v>0</v>
      </c>
      <c r="Z277" s="60">
        <f t="shared" si="14"/>
        <v>72</v>
      </c>
      <c r="AA277" s="31">
        <f t="shared" si="15"/>
        <v>0</v>
      </c>
      <c r="AB277" s="31">
        <f t="shared" si="16"/>
        <v>0</v>
      </c>
      <c r="AC277" s="60">
        <f>VLOOKUP(K277,'5th Cycle APR Raw Data-Final'!$A$3:$P$1977,14,FALSE)</f>
        <v>78</v>
      </c>
      <c r="AD277" s="60">
        <f>IF(AN277&lt;1,SUMIFS('5th Cycle APR Raw Data-Final'!$O$3:$O$1977,'5th Cycle APR Raw Data-Final'!$A$3:$A$1977,'SB35 Determination Data'!$K277,'5th Cycle APR Raw Data-Final'!$T$3:$T$1977,"&gt;="&amp;'SB35 Determination Data'!$F277,'5th Cycle APR Raw Data-Final'!$T$3:$T$1977,"&lt;"&amp;E277),SUMIFS('5th Cycle APR Raw Data-Final'!$O$3:$O$1977,'5th Cycle APR Raw Data-Final'!$A$3:$A$1977,'SB35 Determination Data'!$K277,'5th Cycle APR Raw Data-Final'!$T$3:$T$1977,"&gt;="&amp;'SB35 Determination Data'!$F277,'5th Cycle APR Raw Data-Final'!$T$3:$T$1977,"&lt;="&amp;G277))</f>
        <v>1</v>
      </c>
      <c r="AE277" s="60">
        <f t="shared" si="17"/>
        <v>77</v>
      </c>
      <c r="AF277" s="31">
        <f t="shared" si="18"/>
        <v>1.282051282051282E-2</v>
      </c>
      <c r="AG277" s="60">
        <f>VLOOKUP(K277,'5th Cycle APR Raw Data-Final'!$A$3:$P$1977,16,FALSE)</f>
        <v>195</v>
      </c>
      <c r="AH277" s="60">
        <f>IF(AN277&lt;1,SUMIFS('5th Cycle APR Raw Data-Final'!$Q$3:$Q$1977,'5th Cycle APR Raw Data-Final'!$A$3:$A$1977,'SB35 Determination Data'!$K277,'5th Cycle APR Raw Data-Final'!$T$3:$T$1977,"&gt;="&amp;'SB35 Determination Data'!$F277,'5th Cycle APR Raw Data-Final'!$T$3:$T$1977,"&lt;"&amp;E277),SUMIFS('5th Cycle APR Raw Data-Final'!$Q$3:$Q$1977,'5th Cycle APR Raw Data-Final'!$A$3:$A$1977,'SB35 Determination Data'!$K277,'5th Cycle APR Raw Data-Final'!$T$3:$T$1977,"&gt;="&amp;'SB35 Determination Data'!$F277,'5th Cycle APR Raw Data-Final'!$T$3:$T$1977,"&lt;="&amp;G277))</f>
        <v>49</v>
      </c>
      <c r="AI277" s="60">
        <f t="shared" si="19"/>
        <v>146</v>
      </c>
      <c r="AJ277" s="31">
        <f t="shared" si="20"/>
        <v>0.25128205128205128</v>
      </c>
      <c r="AK277" s="60">
        <f>VLOOKUP(K277,'5th Cycle APR Raw Data-Final'!$A$3:$R$1977,18,FALSE)</f>
        <v>469</v>
      </c>
      <c r="AL277" s="60">
        <f>IF(AN277&lt;1,SUMIFS('5th Cycle APR Raw Data-Final'!$S$3:$S$1977,'5th Cycle APR Raw Data-Final'!$A$3:$A$1977,'SB35 Determination Data'!$K277,'5th Cycle APR Raw Data-Final'!$T$3:$T$1977,"&gt;="&amp;'SB35 Determination Data'!$F277,'5th Cycle APR Raw Data-Final'!$T$3:$T$1977,"&lt;"&amp;E277),SUMIFS('5th Cycle APR Raw Data-Final'!$S$3:$S$1977,'5th Cycle APR Raw Data-Final'!$A$3:$A$1977,'SB35 Determination Data'!$K277,'5th Cycle APR Raw Data-Final'!$T$3:$T$1977,"&gt;="&amp;'SB35 Determination Data'!$F277,'5th Cycle APR Raw Data-Final'!$T$3:$T$1977,"&lt;="&amp;G277))</f>
        <v>50</v>
      </c>
      <c r="AM277" s="60">
        <f t="shared" si="21"/>
        <v>419</v>
      </c>
      <c r="AN277" s="62">
        <f t="shared" si="22"/>
        <v>0.5</v>
      </c>
      <c r="AO277" s="9" t="str">
        <f t="shared" si="23"/>
        <v>YES</v>
      </c>
      <c r="AP277" s="9" t="str">
        <f t="shared" si="24"/>
        <v>NO</v>
      </c>
      <c r="AQ277" s="9" t="str">
        <f t="shared" si="25"/>
        <v>NO</v>
      </c>
      <c r="AR277" s="48" t="str">
        <f>VLOOKUP(K277,'2018Submitted'!$A$2:$C$540,3,FALSE)</f>
        <v>Successful</v>
      </c>
      <c r="AS277" s="9" t="str">
        <f t="shared" si="26"/>
        <v>NO</v>
      </c>
      <c r="AT277" s="9" t="str">
        <f t="shared" si="27"/>
        <v>NO</v>
      </c>
    </row>
    <row r="278" spans="1:46" ht="12.75" customHeight="1" x14ac:dyDescent="0.15">
      <c r="A278" s="9" t="s">
        <v>630</v>
      </c>
      <c r="B278" s="9" t="str">
        <f t="shared" si="0"/>
        <v>MARYSVILLE</v>
      </c>
      <c r="C278" s="31">
        <f t="shared" si="1"/>
        <v>0.625</v>
      </c>
      <c r="D278" s="45">
        <f t="shared" si="2"/>
        <v>8</v>
      </c>
      <c r="E278" s="46">
        <f t="shared" si="3"/>
        <v>2018</v>
      </c>
      <c r="F278" s="46">
        <f t="shared" si="4"/>
        <v>2014</v>
      </c>
      <c r="G278" s="46" t="str">
        <f t="shared" si="5"/>
        <v>2021</v>
      </c>
      <c r="H278" s="9" t="str">
        <f t="shared" si="6"/>
        <v>10/31/2013</v>
      </c>
      <c r="I278" s="9" t="str">
        <f t="shared" si="7"/>
        <v>10/31/2021</v>
      </c>
      <c r="J278" s="9" t="s">
        <v>123</v>
      </c>
      <c r="K278" s="49" t="s">
        <v>1181</v>
      </c>
      <c r="L278" s="60">
        <f>VLOOKUP(K278,'5th Cycle APR Raw Data-Final'!$A$3:$P$1977,6,FALSE)</f>
        <v>12</v>
      </c>
      <c r="M278" s="60">
        <f>IF(AN278&lt;1,SUMIFS('5th Cycle APR Raw Data-Final'!G$3:G$1977,'5th Cycle APR Raw Data-Final'!$A$3:$A$1977,'SB35 Determination Data'!$K278,'5th Cycle APR Raw Data-Final'!$T$3:$T$1977,"&gt;="&amp;'SB35 Determination Data'!$F278,'5th Cycle APR Raw Data-Final'!$T$3:$T$1977,"&lt;"&amp;E278),SUMIFS('5th Cycle APR Raw Data-Final'!G$3:G$1977,'5th Cycle APR Raw Data-Final'!$A$3:$A$1977,'SB35 Determination Data'!$K278,'5th Cycle APR Raw Data-Final'!$T$3:$T$1977,"&gt;="&amp;'SB35 Determination Data'!$F278,'5th Cycle APR Raw Data-Final'!$T$3:$T$1977,"&lt;="&amp;G278))</f>
        <v>0</v>
      </c>
      <c r="N278" s="60">
        <f>IF(AN278&lt;1,SUMIFS('5th Cycle APR Raw Data-Final'!H$3:H$1977,'5th Cycle APR Raw Data-Final'!$A$3:$A$1977,'SB35 Determination Data'!$K278,'5th Cycle APR Raw Data-Final'!$T$3:$T$1977,"&gt;="&amp;'SB35 Determination Data'!$F278,'5th Cycle APR Raw Data-Final'!$T$3:$T$1977,"&lt;"&amp;E278),SUMIFS('5th Cycle APR Raw Data-Final'!H$3:H$1977,'5th Cycle APR Raw Data-Final'!$A$3:$A$1977,'SB35 Determination Data'!$K278,'5th Cycle APR Raw Data-Final'!$T$3:$T$1977,"&gt;="&amp;'SB35 Determination Data'!$F278,'5th Cycle APR Raw Data-Final'!$T$3:$T$1977,"&lt;="&amp;G278))</f>
        <v>0</v>
      </c>
      <c r="O278" s="60">
        <f>IF(AN278&lt;1,SUMIFS('5th Cycle APR Raw Data-Final'!I$3:I$1977,'5th Cycle APR Raw Data-Final'!$A$3:$A$1977,'SB35 Determination Data'!$K278,'5th Cycle APR Raw Data-Final'!$T$3:$T$1977,"&gt;="&amp;'SB35 Determination Data'!$F278,'5th Cycle APR Raw Data-Final'!$T$3:$T$1977,"&lt;"&amp;E278),SUMIFS('5th Cycle APR Raw Data-Final'!I$3:I$1977,'5th Cycle APR Raw Data-Final'!$A$3:$A$1977,'SB35 Determination Data'!$K278,'5th Cycle APR Raw Data-Final'!$T$3:$T$1977,"&gt;="&amp;'SB35 Determination Data'!$F278,'5th Cycle APR Raw Data-Final'!$T$3:$T$1977,"&lt;="&amp;G278))</f>
        <v>0</v>
      </c>
      <c r="P278" s="60">
        <f t="shared" si="8"/>
        <v>12</v>
      </c>
      <c r="Q278" s="31">
        <f t="shared" si="9"/>
        <v>0</v>
      </c>
      <c r="R278" s="61">
        <f t="shared" si="10"/>
        <v>6</v>
      </c>
      <c r="S278" s="61">
        <f t="shared" si="11"/>
        <v>0</v>
      </c>
      <c r="T278" s="60">
        <f>VLOOKUP(K278,'5th Cycle APR Raw Data-Final'!$A$3:$P$1977,10,FALSE)</f>
        <v>8</v>
      </c>
      <c r="U278" s="60">
        <f>IF(AN278&lt;1,SUMIFS('5th Cycle APR Raw Data-Final'!K$3:K$1977,'5th Cycle APR Raw Data-Final'!$A$3:$A$1977,'SB35 Determination Data'!$K278,'5th Cycle APR Raw Data-Final'!$T$3:$T$1977,"&gt;="&amp;'SB35 Determination Data'!$F278,'5th Cycle APR Raw Data-Final'!$T$3:$T$1977,"&lt;"&amp;E278),SUMIFS('5th Cycle APR Raw Data-Final'!K$3:K$1977,'5th Cycle APR Raw Data-Final'!$A$3:$A$1977,'SB35 Determination Data'!$K278,'5th Cycle APR Raw Data-Final'!$T$3:$T$1977,"&gt;="&amp;'SB35 Determination Data'!$F278,'5th Cycle APR Raw Data-Final'!$T$3:$T$1977,"&lt;="&amp;G278))</f>
        <v>0</v>
      </c>
      <c r="V278" s="60">
        <f>IF(AN278&lt;1,SUMIFS('5th Cycle APR Raw Data-Final'!L$3:L$1977,'5th Cycle APR Raw Data-Final'!$A$3:$A$1977,'SB35 Determination Data'!$K278,'5th Cycle APR Raw Data-Final'!$T$3:$T$1977,"&gt;="&amp;'SB35 Determination Data'!$F278,'5th Cycle APR Raw Data-Final'!$T$3:$T$1977,"&lt;"&amp;E278),SUMIFS('5th Cycle APR Raw Data-Final'!L$3:L$1977,'5th Cycle APR Raw Data-Final'!$A$3:$A$1977,'SB35 Determination Data'!$K278,'5th Cycle APR Raw Data-Final'!$T$3:$T$1977,"&gt;="&amp;'SB35 Determination Data'!$F278,'5th Cycle APR Raw Data-Final'!$T$3:$T$1977,"&lt;="&amp;G278))</f>
        <v>0</v>
      </c>
      <c r="W278" s="60">
        <f>IF(AN278&lt;1,SUMIFS('5th Cycle APR Raw Data-Final'!M$3:M$1977,'5th Cycle APR Raw Data-Final'!$A$3:$A$1977,'SB35 Determination Data'!$K278,'5th Cycle APR Raw Data-Final'!$T$3:$T$1977,"&gt;="&amp;'SB35 Determination Data'!$F278,'5th Cycle APR Raw Data-Final'!$T$3:$T$1977,"&lt;"&amp;E278),SUMIFS('5th Cycle APR Raw Data-Final'!M$3:M$1977,'5th Cycle APR Raw Data-Final'!$A$3:$A$1977,'SB35 Determination Data'!$K278,'5th Cycle APR Raw Data-Final'!$T$3:$T$1977,"&gt;="&amp;'SB35 Determination Data'!$F278,'5th Cycle APR Raw Data-Final'!$T$3:$T$1977,"&lt;="&amp;G278))</f>
        <v>0</v>
      </c>
      <c r="X278" s="60">
        <f t="shared" si="12"/>
        <v>8</v>
      </c>
      <c r="Y278" s="60">
        <f t="shared" si="13"/>
        <v>0</v>
      </c>
      <c r="Z278" s="60">
        <f t="shared" si="14"/>
        <v>8</v>
      </c>
      <c r="AA278" s="31">
        <f t="shared" si="15"/>
        <v>0</v>
      </c>
      <c r="AB278" s="31">
        <f t="shared" si="16"/>
        <v>0</v>
      </c>
      <c r="AC278" s="60">
        <f>VLOOKUP(K278,'5th Cycle APR Raw Data-Final'!$A$3:$P$1977,14,FALSE)</f>
        <v>13</v>
      </c>
      <c r="AD278" s="60">
        <f>IF(AN278&lt;1,SUMIFS('5th Cycle APR Raw Data-Final'!$O$3:$O$1977,'5th Cycle APR Raw Data-Final'!$A$3:$A$1977,'SB35 Determination Data'!$K278,'5th Cycle APR Raw Data-Final'!$T$3:$T$1977,"&gt;="&amp;'SB35 Determination Data'!$F278,'5th Cycle APR Raw Data-Final'!$T$3:$T$1977,"&lt;"&amp;E278),SUMIFS('5th Cycle APR Raw Data-Final'!$O$3:$O$1977,'5th Cycle APR Raw Data-Final'!$A$3:$A$1977,'SB35 Determination Data'!$K278,'5th Cycle APR Raw Data-Final'!$T$3:$T$1977,"&gt;="&amp;'SB35 Determination Data'!$F278,'5th Cycle APR Raw Data-Final'!$T$3:$T$1977,"&lt;="&amp;G278))</f>
        <v>0</v>
      </c>
      <c r="AE278" s="60">
        <f t="shared" si="17"/>
        <v>13</v>
      </c>
      <c r="AF278" s="31">
        <f t="shared" si="18"/>
        <v>0</v>
      </c>
      <c r="AG278" s="60">
        <f>VLOOKUP(K278,'5th Cycle APR Raw Data-Final'!$A$3:$P$1977,16,FALSE)</f>
        <v>39</v>
      </c>
      <c r="AH278" s="60">
        <f>IF(AN278&lt;1,SUMIFS('5th Cycle APR Raw Data-Final'!$Q$3:$Q$1977,'5th Cycle APR Raw Data-Final'!$A$3:$A$1977,'SB35 Determination Data'!$K278,'5th Cycle APR Raw Data-Final'!$T$3:$T$1977,"&gt;="&amp;'SB35 Determination Data'!$F278,'5th Cycle APR Raw Data-Final'!$T$3:$T$1977,"&lt;"&amp;E278),SUMIFS('5th Cycle APR Raw Data-Final'!$Q$3:$Q$1977,'5th Cycle APR Raw Data-Final'!$A$3:$A$1977,'SB35 Determination Data'!$K278,'5th Cycle APR Raw Data-Final'!$T$3:$T$1977,"&gt;="&amp;'SB35 Determination Data'!$F278,'5th Cycle APR Raw Data-Final'!$T$3:$T$1977,"&lt;="&amp;G278))</f>
        <v>1</v>
      </c>
      <c r="AI278" s="60">
        <f t="shared" si="19"/>
        <v>38</v>
      </c>
      <c r="AJ278" s="31">
        <f t="shared" si="20"/>
        <v>2.564102564102564E-2</v>
      </c>
      <c r="AK278" s="60">
        <f>VLOOKUP(K278,'5th Cycle APR Raw Data-Final'!$A$3:$R$1977,18,FALSE)</f>
        <v>72</v>
      </c>
      <c r="AL278" s="60">
        <f>IF(AN278&lt;1,SUMIFS('5th Cycle APR Raw Data-Final'!$S$3:$S$1977,'5th Cycle APR Raw Data-Final'!$A$3:$A$1977,'SB35 Determination Data'!$K278,'5th Cycle APR Raw Data-Final'!$T$3:$T$1977,"&gt;="&amp;'SB35 Determination Data'!$F278,'5th Cycle APR Raw Data-Final'!$T$3:$T$1977,"&lt;"&amp;E278),SUMIFS('5th Cycle APR Raw Data-Final'!$S$3:$S$1977,'5th Cycle APR Raw Data-Final'!$A$3:$A$1977,'SB35 Determination Data'!$K278,'5th Cycle APR Raw Data-Final'!$T$3:$T$1977,"&gt;="&amp;'SB35 Determination Data'!$F278,'5th Cycle APR Raw Data-Final'!$T$3:$T$1977,"&lt;="&amp;G278))</f>
        <v>1</v>
      </c>
      <c r="AM278" s="60">
        <f t="shared" si="21"/>
        <v>71</v>
      </c>
      <c r="AN278" s="62">
        <f t="shared" si="22"/>
        <v>0.5</v>
      </c>
      <c r="AO278" s="9" t="str">
        <f t="shared" si="23"/>
        <v>YES</v>
      </c>
      <c r="AP278" s="9" t="str">
        <f t="shared" si="24"/>
        <v>NO</v>
      </c>
      <c r="AQ278" s="9" t="str">
        <f t="shared" si="25"/>
        <v>NO</v>
      </c>
      <c r="AR278" s="48" t="str">
        <f>VLOOKUP(K278,'2018Submitted'!$A$2:$C$540,3,FALSE)</f>
        <v>Successful</v>
      </c>
      <c r="AS278" s="9" t="str">
        <f t="shared" si="26"/>
        <v>NO</v>
      </c>
      <c r="AT278" s="9" t="str">
        <f t="shared" si="27"/>
        <v>NO</v>
      </c>
    </row>
    <row r="279" spans="1:46" ht="12.75" customHeight="1" x14ac:dyDescent="0.15">
      <c r="A279" s="9" t="s">
        <v>168</v>
      </c>
      <c r="B279" s="9" t="str">
        <f t="shared" si="0"/>
        <v>MAYWOOD</v>
      </c>
      <c r="C279" s="31">
        <f t="shared" si="1"/>
        <v>0.625</v>
      </c>
      <c r="D279" s="45">
        <f t="shared" si="2"/>
        <v>8</v>
      </c>
      <c r="E279" s="46">
        <f t="shared" si="3"/>
        <v>2018</v>
      </c>
      <c r="F279" s="46">
        <f t="shared" si="4"/>
        <v>2014</v>
      </c>
      <c r="G279" s="46" t="str">
        <f t="shared" si="5"/>
        <v>2021</v>
      </c>
      <c r="H279" s="9" t="str">
        <f t="shared" si="6"/>
        <v>10/15/2013</v>
      </c>
      <c r="I279" s="9" t="str">
        <f t="shared" si="7"/>
        <v>10/15/2021</v>
      </c>
      <c r="J279" s="9" t="s">
        <v>144</v>
      </c>
      <c r="K279" s="49" t="s">
        <v>1183</v>
      </c>
      <c r="L279" s="60" t="e">
        <f>VLOOKUP(K279,'5th Cycle APR Raw Data-Final'!$A$3:$P$1977,6,FALSE)</f>
        <v>#N/A</v>
      </c>
      <c r="M279" s="60">
        <f>IF(AN279&lt;1,SUMIFS('5th Cycle APR Raw Data-Final'!G$3:G$1977,'5th Cycle APR Raw Data-Final'!$A$3:$A$1977,'SB35 Determination Data'!$K279,'5th Cycle APR Raw Data-Final'!$T$3:$T$1977,"&gt;="&amp;'SB35 Determination Data'!$F279,'5th Cycle APR Raw Data-Final'!$T$3:$T$1977,"&lt;"&amp;E279),SUMIFS('5th Cycle APR Raw Data-Final'!G$3:G$1977,'5th Cycle APR Raw Data-Final'!$A$3:$A$1977,'SB35 Determination Data'!$K279,'5th Cycle APR Raw Data-Final'!$T$3:$T$1977,"&gt;="&amp;'SB35 Determination Data'!$F279,'5th Cycle APR Raw Data-Final'!$T$3:$T$1977,"&lt;="&amp;G279))</f>
        <v>0</v>
      </c>
      <c r="N279" s="60">
        <f>IF(AN279&lt;1,SUMIFS('5th Cycle APR Raw Data-Final'!H$3:H$1977,'5th Cycle APR Raw Data-Final'!$A$3:$A$1977,'SB35 Determination Data'!$K279,'5th Cycle APR Raw Data-Final'!$T$3:$T$1977,"&gt;="&amp;'SB35 Determination Data'!$F279,'5th Cycle APR Raw Data-Final'!$T$3:$T$1977,"&lt;"&amp;E279),SUMIFS('5th Cycle APR Raw Data-Final'!H$3:H$1977,'5th Cycle APR Raw Data-Final'!$A$3:$A$1977,'SB35 Determination Data'!$K279,'5th Cycle APR Raw Data-Final'!$T$3:$T$1977,"&gt;="&amp;'SB35 Determination Data'!$F279,'5th Cycle APR Raw Data-Final'!$T$3:$T$1977,"&lt;="&amp;G279))</f>
        <v>0</v>
      </c>
      <c r="O279" s="60">
        <f>IF(AN279&lt;1,SUMIFS('5th Cycle APR Raw Data-Final'!I$3:I$1977,'5th Cycle APR Raw Data-Final'!$A$3:$A$1977,'SB35 Determination Data'!$K279,'5th Cycle APR Raw Data-Final'!$T$3:$T$1977,"&gt;="&amp;'SB35 Determination Data'!$F279,'5th Cycle APR Raw Data-Final'!$T$3:$T$1977,"&lt;"&amp;E279),SUMIFS('5th Cycle APR Raw Data-Final'!I$3:I$1977,'5th Cycle APR Raw Data-Final'!$A$3:$A$1977,'SB35 Determination Data'!$K279,'5th Cycle APR Raw Data-Final'!$T$3:$T$1977,"&gt;="&amp;'SB35 Determination Data'!$F279,'5th Cycle APR Raw Data-Final'!$T$3:$T$1977,"&lt;="&amp;G279))</f>
        <v>0</v>
      </c>
      <c r="P279" s="60" t="e">
        <f t="shared" si="8"/>
        <v>#N/A</v>
      </c>
      <c r="Q279" s="31" t="str">
        <f t="shared" si="9"/>
        <v>No 2018 Annual Progress Report</v>
      </c>
      <c r="R279" s="61" t="e">
        <f t="shared" si="10"/>
        <v>#N/A</v>
      </c>
      <c r="S279" s="61" t="e">
        <f t="shared" si="11"/>
        <v>#N/A</v>
      </c>
      <c r="T279" s="60" t="e">
        <f>VLOOKUP(K279,'5th Cycle APR Raw Data-Final'!$A$3:$P$1977,10,FALSE)</f>
        <v>#N/A</v>
      </c>
      <c r="U279" s="60">
        <f>IF(AN279&lt;1,SUMIFS('5th Cycle APR Raw Data-Final'!K$3:K$1977,'5th Cycle APR Raw Data-Final'!$A$3:$A$1977,'SB35 Determination Data'!$K279,'5th Cycle APR Raw Data-Final'!$T$3:$T$1977,"&gt;="&amp;'SB35 Determination Data'!$F279,'5th Cycle APR Raw Data-Final'!$T$3:$T$1977,"&lt;"&amp;E279),SUMIFS('5th Cycle APR Raw Data-Final'!K$3:K$1977,'5th Cycle APR Raw Data-Final'!$A$3:$A$1977,'SB35 Determination Data'!$K279,'5th Cycle APR Raw Data-Final'!$T$3:$T$1977,"&gt;="&amp;'SB35 Determination Data'!$F279,'5th Cycle APR Raw Data-Final'!$T$3:$T$1977,"&lt;="&amp;G279))</f>
        <v>0</v>
      </c>
      <c r="V279" s="60">
        <f>IF(AN279&lt;1,SUMIFS('5th Cycle APR Raw Data-Final'!L$3:L$1977,'5th Cycle APR Raw Data-Final'!$A$3:$A$1977,'SB35 Determination Data'!$K279,'5th Cycle APR Raw Data-Final'!$T$3:$T$1977,"&gt;="&amp;'SB35 Determination Data'!$F279,'5th Cycle APR Raw Data-Final'!$T$3:$T$1977,"&lt;"&amp;E279),SUMIFS('5th Cycle APR Raw Data-Final'!L$3:L$1977,'5th Cycle APR Raw Data-Final'!$A$3:$A$1977,'SB35 Determination Data'!$K279,'5th Cycle APR Raw Data-Final'!$T$3:$T$1977,"&gt;="&amp;'SB35 Determination Data'!$F279,'5th Cycle APR Raw Data-Final'!$T$3:$T$1977,"&lt;="&amp;G279))</f>
        <v>0</v>
      </c>
      <c r="W279" s="60">
        <f>IF(AN279&lt;1,SUMIFS('5th Cycle APR Raw Data-Final'!M$3:M$1977,'5th Cycle APR Raw Data-Final'!$A$3:$A$1977,'SB35 Determination Data'!$K279,'5th Cycle APR Raw Data-Final'!$T$3:$T$1977,"&gt;="&amp;'SB35 Determination Data'!$F279,'5th Cycle APR Raw Data-Final'!$T$3:$T$1977,"&lt;"&amp;E279),SUMIFS('5th Cycle APR Raw Data-Final'!M$3:M$1977,'5th Cycle APR Raw Data-Final'!$A$3:$A$1977,'SB35 Determination Data'!$K279,'5th Cycle APR Raw Data-Final'!$T$3:$T$1977,"&gt;="&amp;'SB35 Determination Data'!$F279,'5th Cycle APR Raw Data-Final'!$T$3:$T$1977,"&lt;="&amp;G279))</f>
        <v>0</v>
      </c>
      <c r="X279" s="60" t="e">
        <f t="shared" si="12"/>
        <v>#N/A</v>
      </c>
      <c r="Y279" s="60" t="e">
        <f t="shared" si="13"/>
        <v>#N/A</v>
      </c>
      <c r="Z279" s="60" t="e">
        <f t="shared" si="14"/>
        <v>#N/A</v>
      </c>
      <c r="AA279" s="31" t="str">
        <f t="shared" si="15"/>
        <v>No 2018 Annual Progress Report</v>
      </c>
      <c r="AB279" s="31" t="str">
        <f t="shared" si="16"/>
        <v>No 2018 Annual Progress Report</v>
      </c>
      <c r="AC279" s="60" t="e">
        <f>VLOOKUP(K279,'5th Cycle APR Raw Data-Final'!$A$3:$P$1977,14,FALSE)</f>
        <v>#N/A</v>
      </c>
      <c r="AD279" s="60">
        <f>IF(AN279&lt;1,SUMIFS('5th Cycle APR Raw Data-Final'!$O$3:$O$1977,'5th Cycle APR Raw Data-Final'!$A$3:$A$1977,'SB35 Determination Data'!$K279,'5th Cycle APR Raw Data-Final'!$T$3:$T$1977,"&gt;="&amp;'SB35 Determination Data'!$F279,'5th Cycle APR Raw Data-Final'!$T$3:$T$1977,"&lt;"&amp;E279),SUMIFS('5th Cycle APR Raw Data-Final'!$O$3:$O$1977,'5th Cycle APR Raw Data-Final'!$A$3:$A$1977,'SB35 Determination Data'!$K279,'5th Cycle APR Raw Data-Final'!$T$3:$T$1977,"&gt;="&amp;'SB35 Determination Data'!$F279,'5th Cycle APR Raw Data-Final'!$T$3:$T$1977,"&lt;="&amp;G279))</f>
        <v>0</v>
      </c>
      <c r="AE279" s="60" t="e">
        <f t="shared" si="17"/>
        <v>#N/A</v>
      </c>
      <c r="AF279" s="31" t="str">
        <f t="shared" si="18"/>
        <v>No 2018 Annual Progress Report</v>
      </c>
      <c r="AG279" s="60" t="e">
        <f>VLOOKUP(K279,'5th Cycle APR Raw Data-Final'!$A$3:$P$1977,16,FALSE)</f>
        <v>#N/A</v>
      </c>
      <c r="AH279" s="60">
        <f>IF(AN279&lt;1,SUMIFS('5th Cycle APR Raw Data-Final'!$Q$3:$Q$1977,'5th Cycle APR Raw Data-Final'!$A$3:$A$1977,'SB35 Determination Data'!$K279,'5th Cycle APR Raw Data-Final'!$T$3:$T$1977,"&gt;="&amp;'SB35 Determination Data'!$F279,'5th Cycle APR Raw Data-Final'!$T$3:$T$1977,"&lt;"&amp;E279),SUMIFS('5th Cycle APR Raw Data-Final'!$Q$3:$Q$1977,'5th Cycle APR Raw Data-Final'!$A$3:$A$1977,'SB35 Determination Data'!$K279,'5th Cycle APR Raw Data-Final'!$T$3:$T$1977,"&gt;="&amp;'SB35 Determination Data'!$F279,'5th Cycle APR Raw Data-Final'!$T$3:$T$1977,"&lt;="&amp;G279))</f>
        <v>0</v>
      </c>
      <c r="AI279" s="60" t="e">
        <f t="shared" si="19"/>
        <v>#N/A</v>
      </c>
      <c r="AJ279" s="31" t="str">
        <f t="shared" si="20"/>
        <v>No 2018 Annual Progress Report</v>
      </c>
      <c r="AK279" s="60" t="e">
        <f>VLOOKUP(K279,'5th Cycle APR Raw Data-Final'!$A$3:$R$1977,18,FALSE)</f>
        <v>#N/A</v>
      </c>
      <c r="AL279" s="60">
        <f>IF(AN279&lt;1,SUMIFS('5th Cycle APR Raw Data-Final'!$S$3:$S$1977,'5th Cycle APR Raw Data-Final'!$A$3:$A$1977,'SB35 Determination Data'!$K279,'5th Cycle APR Raw Data-Final'!$T$3:$T$1977,"&gt;="&amp;'SB35 Determination Data'!$F279,'5th Cycle APR Raw Data-Final'!$T$3:$T$1977,"&lt;"&amp;E279),SUMIFS('5th Cycle APR Raw Data-Final'!$S$3:$S$1977,'5th Cycle APR Raw Data-Final'!$A$3:$A$1977,'SB35 Determination Data'!$K279,'5th Cycle APR Raw Data-Final'!$T$3:$T$1977,"&gt;="&amp;'SB35 Determination Data'!$F279,'5th Cycle APR Raw Data-Final'!$T$3:$T$1977,"&lt;="&amp;G279))</f>
        <v>0</v>
      </c>
      <c r="AM279" s="60" t="e">
        <f t="shared" si="21"/>
        <v>#N/A</v>
      </c>
      <c r="AN279" s="62">
        <f t="shared" si="22"/>
        <v>0.5</v>
      </c>
      <c r="AO279" s="9" t="str">
        <f t="shared" si="23"/>
        <v>YES</v>
      </c>
      <c r="AP279" s="9" t="str">
        <f t="shared" si="24"/>
        <v>NO</v>
      </c>
      <c r="AQ279" s="9" t="str">
        <f t="shared" si="25"/>
        <v>NO</v>
      </c>
      <c r="AR279" s="48" t="str">
        <f>VLOOKUP(K279,'2018Submitted'!$A$2:$C$540,3,FALSE)</f>
        <v>No 2018 Annual Progress Report</v>
      </c>
      <c r="AS279" s="9" t="str">
        <f t="shared" si="26"/>
        <v>YES</v>
      </c>
      <c r="AT279" s="9" t="str">
        <f t="shared" si="27"/>
        <v>NO</v>
      </c>
    </row>
    <row r="280" spans="1:46" ht="12.75" customHeight="1" x14ac:dyDescent="0.15">
      <c r="A280" s="9" t="s">
        <v>154</v>
      </c>
      <c r="B280" s="9" t="str">
        <f t="shared" si="0"/>
        <v>MCFARLAND</v>
      </c>
      <c r="C280" s="31">
        <f t="shared" si="1"/>
        <v>0.375</v>
      </c>
      <c r="D280" s="45">
        <f t="shared" si="2"/>
        <v>8</v>
      </c>
      <c r="E280" s="46">
        <f t="shared" si="3"/>
        <v>2020</v>
      </c>
      <c r="F280" s="46">
        <f t="shared" si="4"/>
        <v>2016</v>
      </c>
      <c r="G280" s="46" t="str">
        <f t="shared" si="5"/>
        <v>2023</v>
      </c>
      <c r="H280" s="9" t="str">
        <f t="shared" si="6"/>
        <v>12/31/2015</v>
      </c>
      <c r="I280" s="9" t="str">
        <f t="shared" si="7"/>
        <v>12/31/2023</v>
      </c>
      <c r="J280" s="9" t="s">
        <v>128</v>
      </c>
      <c r="K280" s="49" t="s">
        <v>159</v>
      </c>
      <c r="L280" s="60">
        <f>VLOOKUP(K280,'5th Cycle APR Raw Data-Final'!$A$3:$P$1977,6,FALSE)</f>
        <v>93</v>
      </c>
      <c r="M280" s="60">
        <f>IF(AN280&lt;1,SUMIFS('5th Cycle APR Raw Data-Final'!G$3:G$1977,'5th Cycle APR Raw Data-Final'!$A$3:$A$1977,'SB35 Determination Data'!$K280,'5th Cycle APR Raw Data-Final'!$T$3:$T$1977,"&gt;="&amp;'SB35 Determination Data'!$F280,'5th Cycle APR Raw Data-Final'!$T$3:$T$1977,"&lt;"&amp;E280),SUMIFS('5th Cycle APR Raw Data-Final'!G$3:G$1977,'5th Cycle APR Raw Data-Final'!$A$3:$A$1977,'SB35 Determination Data'!$K280,'5th Cycle APR Raw Data-Final'!$T$3:$T$1977,"&gt;="&amp;'SB35 Determination Data'!$F280,'5th Cycle APR Raw Data-Final'!$T$3:$T$1977,"&lt;="&amp;G280))</f>
        <v>6</v>
      </c>
      <c r="N280" s="60">
        <f>IF(AN280&lt;1,SUMIFS('5th Cycle APR Raw Data-Final'!H$3:H$1977,'5th Cycle APR Raw Data-Final'!$A$3:$A$1977,'SB35 Determination Data'!$K280,'5th Cycle APR Raw Data-Final'!$T$3:$T$1977,"&gt;="&amp;'SB35 Determination Data'!$F280,'5th Cycle APR Raw Data-Final'!$T$3:$T$1977,"&lt;"&amp;E280),SUMIFS('5th Cycle APR Raw Data-Final'!H$3:H$1977,'5th Cycle APR Raw Data-Final'!$A$3:$A$1977,'SB35 Determination Data'!$K280,'5th Cycle APR Raw Data-Final'!$T$3:$T$1977,"&gt;="&amp;'SB35 Determination Data'!$F280,'5th Cycle APR Raw Data-Final'!$T$3:$T$1977,"&lt;="&amp;G280))</f>
        <v>0</v>
      </c>
      <c r="O280" s="60">
        <f>IF(AN280&lt;1,SUMIFS('5th Cycle APR Raw Data-Final'!I$3:I$1977,'5th Cycle APR Raw Data-Final'!$A$3:$A$1977,'SB35 Determination Data'!$K280,'5th Cycle APR Raw Data-Final'!$T$3:$T$1977,"&gt;="&amp;'SB35 Determination Data'!$F280,'5th Cycle APR Raw Data-Final'!$T$3:$T$1977,"&lt;"&amp;E280),SUMIFS('5th Cycle APR Raw Data-Final'!I$3:I$1977,'5th Cycle APR Raw Data-Final'!$A$3:$A$1977,'SB35 Determination Data'!$K280,'5th Cycle APR Raw Data-Final'!$T$3:$T$1977,"&gt;="&amp;'SB35 Determination Data'!$F280,'5th Cycle APR Raw Data-Final'!$T$3:$T$1977,"&lt;="&amp;G280))</f>
        <v>6</v>
      </c>
      <c r="P280" s="60">
        <f t="shared" si="8"/>
        <v>87</v>
      </c>
      <c r="Q280" s="31">
        <f t="shared" si="9"/>
        <v>6.4516129032258063E-2</v>
      </c>
      <c r="R280" s="61">
        <f t="shared" si="10"/>
        <v>35</v>
      </c>
      <c r="S280" s="61">
        <f t="shared" si="11"/>
        <v>0</v>
      </c>
      <c r="T280" s="60">
        <f>VLOOKUP(K280,'5th Cycle APR Raw Data-Final'!$A$3:$P$1977,10,FALSE)</f>
        <v>73</v>
      </c>
      <c r="U280" s="60">
        <f>IF(AN280&lt;1,SUMIFS('5th Cycle APR Raw Data-Final'!K$3:K$1977,'5th Cycle APR Raw Data-Final'!$A$3:$A$1977,'SB35 Determination Data'!$K280,'5th Cycle APR Raw Data-Final'!$T$3:$T$1977,"&gt;="&amp;'SB35 Determination Data'!$F280,'5th Cycle APR Raw Data-Final'!$T$3:$T$1977,"&lt;"&amp;E280),SUMIFS('5th Cycle APR Raw Data-Final'!K$3:K$1977,'5th Cycle APR Raw Data-Final'!$A$3:$A$1977,'SB35 Determination Data'!$K280,'5th Cycle APR Raw Data-Final'!$T$3:$T$1977,"&gt;="&amp;'SB35 Determination Data'!$F280,'5th Cycle APR Raw Data-Final'!$T$3:$T$1977,"&lt;="&amp;G280))</f>
        <v>6</v>
      </c>
      <c r="V280" s="60">
        <f>IF(AN280&lt;1,SUMIFS('5th Cycle APR Raw Data-Final'!L$3:L$1977,'5th Cycle APR Raw Data-Final'!$A$3:$A$1977,'SB35 Determination Data'!$K280,'5th Cycle APR Raw Data-Final'!$T$3:$T$1977,"&gt;="&amp;'SB35 Determination Data'!$F280,'5th Cycle APR Raw Data-Final'!$T$3:$T$1977,"&lt;"&amp;E280),SUMIFS('5th Cycle APR Raw Data-Final'!L$3:L$1977,'5th Cycle APR Raw Data-Final'!$A$3:$A$1977,'SB35 Determination Data'!$K280,'5th Cycle APR Raw Data-Final'!$T$3:$T$1977,"&gt;="&amp;'SB35 Determination Data'!$F280,'5th Cycle APR Raw Data-Final'!$T$3:$T$1977,"&lt;="&amp;G280))</f>
        <v>0</v>
      </c>
      <c r="W280" s="60">
        <f>IF(AN280&lt;1,SUMIFS('5th Cycle APR Raw Data-Final'!M$3:M$1977,'5th Cycle APR Raw Data-Final'!$A$3:$A$1977,'SB35 Determination Data'!$K280,'5th Cycle APR Raw Data-Final'!$T$3:$T$1977,"&gt;="&amp;'SB35 Determination Data'!$F280,'5th Cycle APR Raw Data-Final'!$T$3:$T$1977,"&lt;"&amp;E280),SUMIFS('5th Cycle APR Raw Data-Final'!M$3:M$1977,'5th Cycle APR Raw Data-Final'!$A$3:$A$1977,'SB35 Determination Data'!$K280,'5th Cycle APR Raw Data-Final'!$T$3:$T$1977,"&gt;="&amp;'SB35 Determination Data'!$F280,'5th Cycle APR Raw Data-Final'!$T$3:$T$1977,"&lt;="&amp;G280))</f>
        <v>6</v>
      </c>
      <c r="X280" s="60">
        <f t="shared" si="12"/>
        <v>67</v>
      </c>
      <c r="Y280" s="60">
        <f t="shared" si="13"/>
        <v>6</v>
      </c>
      <c r="Z280" s="60">
        <f t="shared" si="14"/>
        <v>67</v>
      </c>
      <c r="AA280" s="31">
        <f t="shared" si="15"/>
        <v>8.2191780821917804E-2</v>
      </c>
      <c r="AB280" s="31">
        <f t="shared" si="16"/>
        <v>8.2191780821917804E-2</v>
      </c>
      <c r="AC280" s="60">
        <f>VLOOKUP(K280,'5th Cycle APR Raw Data-Final'!$A$3:$P$1977,14,FALSE)</f>
        <v>66</v>
      </c>
      <c r="AD280" s="60">
        <f>IF(AN280&lt;1,SUMIFS('5th Cycle APR Raw Data-Final'!$O$3:$O$1977,'5th Cycle APR Raw Data-Final'!$A$3:$A$1977,'SB35 Determination Data'!$K280,'5th Cycle APR Raw Data-Final'!$T$3:$T$1977,"&gt;="&amp;'SB35 Determination Data'!$F280,'5th Cycle APR Raw Data-Final'!$T$3:$T$1977,"&lt;"&amp;E280),SUMIFS('5th Cycle APR Raw Data-Final'!$O$3:$O$1977,'5th Cycle APR Raw Data-Final'!$A$3:$A$1977,'SB35 Determination Data'!$K280,'5th Cycle APR Raw Data-Final'!$T$3:$T$1977,"&gt;="&amp;'SB35 Determination Data'!$F280,'5th Cycle APR Raw Data-Final'!$T$3:$T$1977,"&lt;="&amp;G280))</f>
        <v>32</v>
      </c>
      <c r="AE280" s="60">
        <f t="shared" si="17"/>
        <v>34</v>
      </c>
      <c r="AF280" s="31">
        <f t="shared" si="18"/>
        <v>0.48484848484848486</v>
      </c>
      <c r="AG280" s="60">
        <f>VLOOKUP(K280,'5th Cycle APR Raw Data-Final'!$A$3:$P$1977,16,FALSE)</f>
        <v>79</v>
      </c>
      <c r="AH280" s="60">
        <f>IF(AN280&lt;1,SUMIFS('5th Cycle APR Raw Data-Final'!$Q$3:$Q$1977,'5th Cycle APR Raw Data-Final'!$A$3:$A$1977,'SB35 Determination Data'!$K280,'5th Cycle APR Raw Data-Final'!$T$3:$T$1977,"&gt;="&amp;'SB35 Determination Data'!$F280,'5th Cycle APR Raw Data-Final'!$T$3:$T$1977,"&lt;"&amp;E280),SUMIFS('5th Cycle APR Raw Data-Final'!$Q$3:$Q$1977,'5th Cycle APR Raw Data-Final'!$A$3:$A$1977,'SB35 Determination Data'!$K280,'5th Cycle APR Raw Data-Final'!$T$3:$T$1977,"&gt;="&amp;'SB35 Determination Data'!$F280,'5th Cycle APR Raw Data-Final'!$T$3:$T$1977,"&lt;="&amp;G280))</f>
        <v>0</v>
      </c>
      <c r="AI280" s="60">
        <f t="shared" si="19"/>
        <v>79</v>
      </c>
      <c r="AJ280" s="31">
        <f t="shared" si="20"/>
        <v>0</v>
      </c>
      <c r="AK280" s="60">
        <f>VLOOKUP(K280,'5th Cycle APR Raw Data-Final'!$A$3:$R$1977,18,FALSE)</f>
        <v>311</v>
      </c>
      <c r="AL280" s="60">
        <f>IF(AN280&lt;1,SUMIFS('5th Cycle APR Raw Data-Final'!$S$3:$S$1977,'5th Cycle APR Raw Data-Final'!$A$3:$A$1977,'SB35 Determination Data'!$K280,'5th Cycle APR Raw Data-Final'!$T$3:$T$1977,"&gt;="&amp;'SB35 Determination Data'!$F280,'5th Cycle APR Raw Data-Final'!$T$3:$T$1977,"&lt;"&amp;E280),SUMIFS('5th Cycle APR Raw Data-Final'!$S$3:$S$1977,'5th Cycle APR Raw Data-Final'!$A$3:$A$1977,'SB35 Determination Data'!$K280,'5th Cycle APR Raw Data-Final'!$T$3:$T$1977,"&gt;="&amp;'SB35 Determination Data'!$F280,'5th Cycle APR Raw Data-Final'!$T$3:$T$1977,"&lt;="&amp;G280))</f>
        <v>44</v>
      </c>
      <c r="AM280" s="60">
        <f t="shared" si="21"/>
        <v>267</v>
      </c>
      <c r="AN280" s="62">
        <f t="shared" si="22"/>
        <v>0.375</v>
      </c>
      <c r="AO280" s="9" t="str">
        <f t="shared" si="23"/>
        <v>YES</v>
      </c>
      <c r="AP280" s="9" t="str">
        <f t="shared" si="24"/>
        <v>NO</v>
      </c>
      <c r="AQ280" s="9" t="str">
        <f t="shared" si="25"/>
        <v>NO</v>
      </c>
      <c r="AR280" s="48" t="str">
        <f>VLOOKUP(K280,'2018Submitted'!$A$2:$C$540,3,FALSE)</f>
        <v>Received - Not successful</v>
      </c>
      <c r="AS280" s="9" t="str">
        <f t="shared" si="26"/>
        <v>NO</v>
      </c>
      <c r="AT280" s="9" t="str">
        <f t="shared" si="27"/>
        <v>NO</v>
      </c>
    </row>
    <row r="281" spans="1:46" ht="12.75" customHeight="1" x14ac:dyDescent="0.15">
      <c r="A281" s="9" t="s">
        <v>244</v>
      </c>
      <c r="B281" s="9" t="str">
        <f t="shared" si="0"/>
        <v>MENDOCINO COUNTY</v>
      </c>
      <c r="C281" s="31">
        <f t="shared" si="1"/>
        <v>1</v>
      </c>
      <c r="D281" s="45">
        <f t="shared" si="2"/>
        <v>5</v>
      </c>
      <c r="E281" s="46">
        <f t="shared" si="3"/>
        <v>2017</v>
      </c>
      <c r="F281" s="46">
        <f t="shared" si="4"/>
        <v>2014</v>
      </c>
      <c r="G281" s="46">
        <f t="shared" si="5"/>
        <v>2018</v>
      </c>
      <c r="H281" s="9" t="str">
        <f t="shared" si="6"/>
        <v>06/30/2014</v>
      </c>
      <c r="I281" s="9" t="str">
        <f t="shared" si="7"/>
        <v>06/30/2019</v>
      </c>
      <c r="J281" s="9" t="s">
        <v>83</v>
      </c>
      <c r="K281" s="49" t="s">
        <v>246</v>
      </c>
      <c r="L281" s="60">
        <f>VLOOKUP(K281,'5th Cycle APR Raw Data-Final'!$A$3:$P$1977,6,FALSE)</f>
        <v>40</v>
      </c>
      <c r="M281" s="60">
        <f>IF(AN281&lt;1,SUMIFS('5th Cycle APR Raw Data-Final'!G$3:G$1977,'5th Cycle APR Raw Data-Final'!$A$3:$A$1977,'SB35 Determination Data'!$K281,'5th Cycle APR Raw Data-Final'!$T$3:$T$1977,"&gt;="&amp;'SB35 Determination Data'!$F281,'5th Cycle APR Raw Data-Final'!$T$3:$T$1977,"&lt;"&amp;E281),SUMIFS('5th Cycle APR Raw Data-Final'!G$3:G$1977,'5th Cycle APR Raw Data-Final'!$A$3:$A$1977,'SB35 Determination Data'!$K281,'5th Cycle APR Raw Data-Final'!$T$3:$T$1977,"&gt;="&amp;'SB35 Determination Data'!$F281,'5th Cycle APR Raw Data-Final'!$T$3:$T$1977,"&lt;="&amp;G281))</f>
        <v>0</v>
      </c>
      <c r="N281" s="60">
        <f>IF(AN281&lt;1,SUMIFS('5th Cycle APR Raw Data-Final'!H$3:H$1977,'5th Cycle APR Raw Data-Final'!$A$3:$A$1977,'SB35 Determination Data'!$K281,'5th Cycle APR Raw Data-Final'!$T$3:$T$1977,"&gt;="&amp;'SB35 Determination Data'!$F281,'5th Cycle APR Raw Data-Final'!$T$3:$T$1977,"&lt;"&amp;E281),SUMIFS('5th Cycle APR Raw Data-Final'!H$3:H$1977,'5th Cycle APR Raw Data-Final'!$A$3:$A$1977,'SB35 Determination Data'!$K281,'5th Cycle APR Raw Data-Final'!$T$3:$T$1977,"&gt;="&amp;'SB35 Determination Data'!$F281,'5th Cycle APR Raw Data-Final'!$T$3:$T$1977,"&lt;="&amp;G281))</f>
        <v>0</v>
      </c>
      <c r="O281" s="60">
        <f>IF(AN281&lt;1,SUMIFS('5th Cycle APR Raw Data-Final'!I$3:I$1977,'5th Cycle APR Raw Data-Final'!$A$3:$A$1977,'SB35 Determination Data'!$K281,'5th Cycle APR Raw Data-Final'!$T$3:$T$1977,"&gt;="&amp;'SB35 Determination Data'!$F281,'5th Cycle APR Raw Data-Final'!$T$3:$T$1977,"&lt;"&amp;E281),SUMIFS('5th Cycle APR Raw Data-Final'!I$3:I$1977,'5th Cycle APR Raw Data-Final'!$A$3:$A$1977,'SB35 Determination Data'!$K281,'5th Cycle APR Raw Data-Final'!$T$3:$T$1977,"&gt;="&amp;'SB35 Determination Data'!$F281,'5th Cycle APR Raw Data-Final'!$T$3:$T$1977,"&lt;="&amp;G281))</f>
        <v>0</v>
      </c>
      <c r="P281" s="60">
        <f t="shared" si="8"/>
        <v>40</v>
      </c>
      <c r="Q281" s="31">
        <f t="shared" si="9"/>
        <v>0</v>
      </c>
      <c r="R281" s="61">
        <f t="shared" si="10"/>
        <v>40</v>
      </c>
      <c r="S281" s="61">
        <f t="shared" si="11"/>
        <v>0</v>
      </c>
      <c r="T281" s="60">
        <f>VLOOKUP(K281,'5th Cycle APR Raw Data-Final'!$A$3:$P$1977,10,FALSE)</f>
        <v>27</v>
      </c>
      <c r="U281" s="60">
        <f>IF(AN281&lt;1,SUMIFS('5th Cycle APR Raw Data-Final'!K$3:K$1977,'5th Cycle APR Raw Data-Final'!$A$3:$A$1977,'SB35 Determination Data'!$K281,'5th Cycle APR Raw Data-Final'!$T$3:$T$1977,"&gt;="&amp;'SB35 Determination Data'!$F281,'5th Cycle APR Raw Data-Final'!$T$3:$T$1977,"&lt;"&amp;E281),SUMIFS('5th Cycle APR Raw Data-Final'!K$3:K$1977,'5th Cycle APR Raw Data-Final'!$A$3:$A$1977,'SB35 Determination Data'!$K281,'5th Cycle APR Raw Data-Final'!$T$3:$T$1977,"&gt;="&amp;'SB35 Determination Data'!$F281,'5th Cycle APR Raw Data-Final'!$T$3:$T$1977,"&lt;="&amp;G281))</f>
        <v>0</v>
      </c>
      <c r="V281" s="60">
        <f>IF(AN281&lt;1,SUMIFS('5th Cycle APR Raw Data-Final'!L$3:L$1977,'5th Cycle APR Raw Data-Final'!$A$3:$A$1977,'SB35 Determination Data'!$K281,'5th Cycle APR Raw Data-Final'!$T$3:$T$1977,"&gt;="&amp;'SB35 Determination Data'!$F281,'5th Cycle APR Raw Data-Final'!$T$3:$T$1977,"&lt;"&amp;E281),SUMIFS('5th Cycle APR Raw Data-Final'!L$3:L$1977,'5th Cycle APR Raw Data-Final'!$A$3:$A$1977,'SB35 Determination Data'!$K281,'5th Cycle APR Raw Data-Final'!$T$3:$T$1977,"&gt;="&amp;'SB35 Determination Data'!$F281,'5th Cycle APR Raw Data-Final'!$T$3:$T$1977,"&lt;="&amp;G281))</f>
        <v>0</v>
      </c>
      <c r="W281" s="60">
        <f>IF(AN281&lt;1,SUMIFS('5th Cycle APR Raw Data-Final'!M$3:M$1977,'5th Cycle APR Raw Data-Final'!$A$3:$A$1977,'SB35 Determination Data'!$K281,'5th Cycle APR Raw Data-Final'!$T$3:$T$1977,"&gt;="&amp;'SB35 Determination Data'!$F281,'5th Cycle APR Raw Data-Final'!$T$3:$T$1977,"&lt;"&amp;E281),SUMIFS('5th Cycle APR Raw Data-Final'!M$3:M$1977,'5th Cycle APR Raw Data-Final'!$A$3:$A$1977,'SB35 Determination Data'!$K281,'5th Cycle APR Raw Data-Final'!$T$3:$T$1977,"&gt;="&amp;'SB35 Determination Data'!$F281,'5th Cycle APR Raw Data-Final'!$T$3:$T$1977,"&lt;="&amp;G281))</f>
        <v>0</v>
      </c>
      <c r="X281" s="60">
        <f t="shared" si="12"/>
        <v>27</v>
      </c>
      <c r="Y281" s="60">
        <f t="shared" si="13"/>
        <v>0</v>
      </c>
      <c r="Z281" s="60">
        <f t="shared" si="14"/>
        <v>27</v>
      </c>
      <c r="AA281" s="31">
        <f t="shared" si="15"/>
        <v>0</v>
      </c>
      <c r="AB281" s="31">
        <f t="shared" si="16"/>
        <v>0</v>
      </c>
      <c r="AC281" s="60">
        <f>VLOOKUP(K281,'5th Cycle APR Raw Data-Final'!$A$3:$P$1977,14,FALSE)</f>
        <v>27</v>
      </c>
      <c r="AD281" s="60">
        <f>IF(AN281&lt;1,SUMIFS('5th Cycle APR Raw Data-Final'!$O$3:$O$1977,'5th Cycle APR Raw Data-Final'!$A$3:$A$1977,'SB35 Determination Data'!$K281,'5th Cycle APR Raw Data-Final'!$T$3:$T$1977,"&gt;="&amp;'SB35 Determination Data'!$F281,'5th Cycle APR Raw Data-Final'!$T$3:$T$1977,"&lt;"&amp;E281),SUMIFS('5th Cycle APR Raw Data-Final'!$O$3:$O$1977,'5th Cycle APR Raw Data-Final'!$A$3:$A$1977,'SB35 Determination Data'!$K281,'5th Cycle APR Raw Data-Final'!$T$3:$T$1977,"&gt;="&amp;'SB35 Determination Data'!$F281,'5th Cycle APR Raw Data-Final'!$T$3:$T$1977,"&lt;="&amp;G281))</f>
        <v>56</v>
      </c>
      <c r="AE281" s="60">
        <f t="shared" si="17"/>
        <v>0</v>
      </c>
      <c r="AF281" s="31">
        <f t="shared" si="18"/>
        <v>2.074074074074074</v>
      </c>
      <c r="AG281" s="60">
        <f>VLOOKUP(K281,'5th Cycle APR Raw Data-Final'!$A$3:$P$1977,16,FALSE)</f>
        <v>74</v>
      </c>
      <c r="AH281" s="60">
        <f>IF(AN281&lt;1,SUMIFS('5th Cycle APR Raw Data-Final'!$Q$3:$Q$1977,'5th Cycle APR Raw Data-Final'!$A$3:$A$1977,'SB35 Determination Data'!$K281,'5th Cycle APR Raw Data-Final'!$T$3:$T$1977,"&gt;="&amp;'SB35 Determination Data'!$F281,'5th Cycle APR Raw Data-Final'!$T$3:$T$1977,"&lt;"&amp;E281),SUMIFS('5th Cycle APR Raw Data-Final'!$Q$3:$Q$1977,'5th Cycle APR Raw Data-Final'!$A$3:$A$1977,'SB35 Determination Data'!$K281,'5th Cycle APR Raw Data-Final'!$T$3:$T$1977,"&gt;="&amp;'SB35 Determination Data'!$F281,'5th Cycle APR Raw Data-Final'!$T$3:$T$1977,"&lt;="&amp;G281))</f>
        <v>52</v>
      </c>
      <c r="AI281" s="60">
        <f t="shared" si="19"/>
        <v>22</v>
      </c>
      <c r="AJ281" s="31">
        <f t="shared" si="20"/>
        <v>0.70270270270270274</v>
      </c>
      <c r="AK281" s="60">
        <f>VLOOKUP(K281,'5th Cycle APR Raw Data-Final'!$A$3:$R$1977,18,FALSE)</f>
        <v>168</v>
      </c>
      <c r="AL281" s="60">
        <f>IF(AN281&lt;1,SUMIFS('5th Cycle APR Raw Data-Final'!$S$3:$S$1977,'5th Cycle APR Raw Data-Final'!$A$3:$A$1977,'SB35 Determination Data'!$K281,'5th Cycle APR Raw Data-Final'!$T$3:$T$1977,"&gt;="&amp;'SB35 Determination Data'!$F281,'5th Cycle APR Raw Data-Final'!$T$3:$T$1977,"&lt;"&amp;E281),SUMIFS('5th Cycle APR Raw Data-Final'!$S$3:$S$1977,'5th Cycle APR Raw Data-Final'!$A$3:$A$1977,'SB35 Determination Data'!$K281,'5th Cycle APR Raw Data-Final'!$T$3:$T$1977,"&gt;="&amp;'SB35 Determination Data'!$F281,'5th Cycle APR Raw Data-Final'!$T$3:$T$1977,"&lt;="&amp;G281))</f>
        <v>108</v>
      </c>
      <c r="AM281" s="60">
        <f t="shared" si="21"/>
        <v>89</v>
      </c>
      <c r="AN281" s="62">
        <f t="shared" si="22"/>
        <v>1</v>
      </c>
      <c r="AO281" s="9" t="str">
        <f t="shared" si="23"/>
        <v>YES</v>
      </c>
      <c r="AP281" s="9" t="str">
        <f t="shared" si="24"/>
        <v>NO</v>
      </c>
      <c r="AQ281" s="9" t="str">
        <f t="shared" si="25"/>
        <v>NO</v>
      </c>
      <c r="AR281" s="48" t="str">
        <f>VLOOKUP(K281,'2018Submitted'!$A$2:$C$540,3,FALSE)</f>
        <v>No 2018 Annual Progress Report</v>
      </c>
      <c r="AS281" s="9" t="str">
        <f t="shared" si="26"/>
        <v>NO</v>
      </c>
      <c r="AT281" s="9" t="str">
        <f t="shared" si="27"/>
        <v>NO</v>
      </c>
    </row>
    <row r="282" spans="1:46" ht="12.75" customHeight="1" x14ac:dyDescent="0.15">
      <c r="A282" s="9" t="s">
        <v>127</v>
      </c>
      <c r="B282" s="9" t="str">
        <f t="shared" si="0"/>
        <v>MENDOTA</v>
      </c>
      <c r="C282" s="31">
        <f t="shared" si="1"/>
        <v>0.375</v>
      </c>
      <c r="D282" s="45">
        <f t="shared" si="2"/>
        <v>8</v>
      </c>
      <c r="E282" s="46">
        <f t="shared" si="3"/>
        <v>2020</v>
      </c>
      <c r="F282" s="46">
        <f t="shared" si="4"/>
        <v>2016</v>
      </c>
      <c r="G282" s="46" t="str">
        <f t="shared" si="5"/>
        <v>2023</v>
      </c>
      <c r="H282" s="9" t="str">
        <f t="shared" si="6"/>
        <v>12/31/2015</v>
      </c>
      <c r="I282" s="9" t="str">
        <f t="shared" si="7"/>
        <v>12/31/2023</v>
      </c>
      <c r="J282" s="9" t="s">
        <v>128</v>
      </c>
      <c r="K282" s="49" t="s">
        <v>1188</v>
      </c>
      <c r="L282" s="60" t="e">
        <f>VLOOKUP(K282,'5th Cycle APR Raw Data-Final'!$A$3:$P$1977,6,FALSE)</f>
        <v>#N/A</v>
      </c>
      <c r="M282" s="60">
        <f>IF(AN282&lt;1,SUMIFS('5th Cycle APR Raw Data-Final'!G$3:G$1977,'5th Cycle APR Raw Data-Final'!$A$3:$A$1977,'SB35 Determination Data'!$K282,'5th Cycle APR Raw Data-Final'!$T$3:$T$1977,"&gt;="&amp;'SB35 Determination Data'!$F282,'5th Cycle APR Raw Data-Final'!$T$3:$T$1977,"&lt;"&amp;E282),SUMIFS('5th Cycle APR Raw Data-Final'!G$3:G$1977,'5th Cycle APR Raw Data-Final'!$A$3:$A$1977,'SB35 Determination Data'!$K282,'5th Cycle APR Raw Data-Final'!$T$3:$T$1977,"&gt;="&amp;'SB35 Determination Data'!$F282,'5th Cycle APR Raw Data-Final'!$T$3:$T$1977,"&lt;="&amp;G282))</f>
        <v>0</v>
      </c>
      <c r="N282" s="60">
        <f>IF(AN282&lt;1,SUMIFS('5th Cycle APR Raw Data-Final'!H$3:H$1977,'5th Cycle APR Raw Data-Final'!$A$3:$A$1977,'SB35 Determination Data'!$K282,'5th Cycle APR Raw Data-Final'!$T$3:$T$1977,"&gt;="&amp;'SB35 Determination Data'!$F282,'5th Cycle APR Raw Data-Final'!$T$3:$T$1977,"&lt;"&amp;E282),SUMIFS('5th Cycle APR Raw Data-Final'!H$3:H$1977,'5th Cycle APR Raw Data-Final'!$A$3:$A$1977,'SB35 Determination Data'!$K282,'5th Cycle APR Raw Data-Final'!$T$3:$T$1977,"&gt;="&amp;'SB35 Determination Data'!$F282,'5th Cycle APR Raw Data-Final'!$T$3:$T$1977,"&lt;="&amp;G282))</f>
        <v>0</v>
      </c>
      <c r="O282" s="60">
        <f>IF(AN282&lt;1,SUMIFS('5th Cycle APR Raw Data-Final'!I$3:I$1977,'5th Cycle APR Raw Data-Final'!$A$3:$A$1977,'SB35 Determination Data'!$K282,'5th Cycle APR Raw Data-Final'!$T$3:$T$1977,"&gt;="&amp;'SB35 Determination Data'!$F282,'5th Cycle APR Raw Data-Final'!$T$3:$T$1977,"&lt;"&amp;E282),SUMIFS('5th Cycle APR Raw Data-Final'!I$3:I$1977,'5th Cycle APR Raw Data-Final'!$A$3:$A$1977,'SB35 Determination Data'!$K282,'5th Cycle APR Raw Data-Final'!$T$3:$T$1977,"&gt;="&amp;'SB35 Determination Data'!$F282,'5th Cycle APR Raw Data-Final'!$T$3:$T$1977,"&lt;="&amp;G282))</f>
        <v>0</v>
      </c>
      <c r="P282" s="60" t="e">
        <f t="shared" si="8"/>
        <v>#N/A</v>
      </c>
      <c r="Q282" s="31" t="str">
        <f t="shared" si="9"/>
        <v>No 2018 Annual Progress Report</v>
      </c>
      <c r="R282" s="61" t="e">
        <f t="shared" si="10"/>
        <v>#N/A</v>
      </c>
      <c r="S282" s="61" t="e">
        <f t="shared" si="11"/>
        <v>#N/A</v>
      </c>
      <c r="T282" s="60" t="e">
        <f>VLOOKUP(K282,'5th Cycle APR Raw Data-Final'!$A$3:$P$1977,10,FALSE)</f>
        <v>#N/A</v>
      </c>
      <c r="U282" s="60">
        <f>IF(AN282&lt;1,SUMIFS('5th Cycle APR Raw Data-Final'!K$3:K$1977,'5th Cycle APR Raw Data-Final'!$A$3:$A$1977,'SB35 Determination Data'!$K282,'5th Cycle APR Raw Data-Final'!$T$3:$T$1977,"&gt;="&amp;'SB35 Determination Data'!$F282,'5th Cycle APR Raw Data-Final'!$T$3:$T$1977,"&lt;"&amp;E282),SUMIFS('5th Cycle APR Raw Data-Final'!K$3:K$1977,'5th Cycle APR Raw Data-Final'!$A$3:$A$1977,'SB35 Determination Data'!$K282,'5th Cycle APR Raw Data-Final'!$T$3:$T$1977,"&gt;="&amp;'SB35 Determination Data'!$F282,'5th Cycle APR Raw Data-Final'!$T$3:$T$1977,"&lt;="&amp;G282))</f>
        <v>0</v>
      </c>
      <c r="V282" s="60">
        <f>IF(AN282&lt;1,SUMIFS('5th Cycle APR Raw Data-Final'!L$3:L$1977,'5th Cycle APR Raw Data-Final'!$A$3:$A$1977,'SB35 Determination Data'!$K282,'5th Cycle APR Raw Data-Final'!$T$3:$T$1977,"&gt;="&amp;'SB35 Determination Data'!$F282,'5th Cycle APR Raw Data-Final'!$T$3:$T$1977,"&lt;"&amp;E282),SUMIFS('5th Cycle APR Raw Data-Final'!L$3:L$1977,'5th Cycle APR Raw Data-Final'!$A$3:$A$1977,'SB35 Determination Data'!$K282,'5th Cycle APR Raw Data-Final'!$T$3:$T$1977,"&gt;="&amp;'SB35 Determination Data'!$F282,'5th Cycle APR Raw Data-Final'!$T$3:$T$1977,"&lt;="&amp;G282))</f>
        <v>0</v>
      </c>
      <c r="W282" s="60">
        <f>IF(AN282&lt;1,SUMIFS('5th Cycle APR Raw Data-Final'!M$3:M$1977,'5th Cycle APR Raw Data-Final'!$A$3:$A$1977,'SB35 Determination Data'!$K282,'5th Cycle APR Raw Data-Final'!$T$3:$T$1977,"&gt;="&amp;'SB35 Determination Data'!$F282,'5th Cycle APR Raw Data-Final'!$T$3:$T$1977,"&lt;"&amp;E282),SUMIFS('5th Cycle APR Raw Data-Final'!M$3:M$1977,'5th Cycle APR Raw Data-Final'!$A$3:$A$1977,'SB35 Determination Data'!$K282,'5th Cycle APR Raw Data-Final'!$T$3:$T$1977,"&gt;="&amp;'SB35 Determination Data'!$F282,'5th Cycle APR Raw Data-Final'!$T$3:$T$1977,"&lt;="&amp;G282))</f>
        <v>0</v>
      </c>
      <c r="X282" s="60" t="e">
        <f t="shared" si="12"/>
        <v>#N/A</v>
      </c>
      <c r="Y282" s="60" t="e">
        <f t="shared" si="13"/>
        <v>#N/A</v>
      </c>
      <c r="Z282" s="60" t="e">
        <f t="shared" si="14"/>
        <v>#N/A</v>
      </c>
      <c r="AA282" s="31" t="str">
        <f t="shared" si="15"/>
        <v>No 2018 Annual Progress Report</v>
      </c>
      <c r="AB282" s="31" t="str">
        <f t="shared" si="16"/>
        <v>No 2018 Annual Progress Report</v>
      </c>
      <c r="AC282" s="60" t="e">
        <f>VLOOKUP(K282,'5th Cycle APR Raw Data-Final'!$A$3:$P$1977,14,FALSE)</f>
        <v>#N/A</v>
      </c>
      <c r="AD282" s="60">
        <f>IF(AN282&lt;1,SUMIFS('5th Cycle APR Raw Data-Final'!$O$3:$O$1977,'5th Cycle APR Raw Data-Final'!$A$3:$A$1977,'SB35 Determination Data'!$K282,'5th Cycle APR Raw Data-Final'!$T$3:$T$1977,"&gt;="&amp;'SB35 Determination Data'!$F282,'5th Cycle APR Raw Data-Final'!$T$3:$T$1977,"&lt;"&amp;E282),SUMIFS('5th Cycle APR Raw Data-Final'!$O$3:$O$1977,'5th Cycle APR Raw Data-Final'!$A$3:$A$1977,'SB35 Determination Data'!$K282,'5th Cycle APR Raw Data-Final'!$T$3:$T$1977,"&gt;="&amp;'SB35 Determination Data'!$F282,'5th Cycle APR Raw Data-Final'!$T$3:$T$1977,"&lt;="&amp;G282))</f>
        <v>0</v>
      </c>
      <c r="AE282" s="60" t="e">
        <f t="shared" si="17"/>
        <v>#N/A</v>
      </c>
      <c r="AF282" s="31" t="str">
        <f t="shared" si="18"/>
        <v>No 2018 Annual Progress Report</v>
      </c>
      <c r="AG282" s="60" t="e">
        <f>VLOOKUP(K282,'5th Cycle APR Raw Data-Final'!$A$3:$P$1977,16,FALSE)</f>
        <v>#N/A</v>
      </c>
      <c r="AH282" s="60">
        <f>IF(AN282&lt;1,SUMIFS('5th Cycle APR Raw Data-Final'!$Q$3:$Q$1977,'5th Cycle APR Raw Data-Final'!$A$3:$A$1977,'SB35 Determination Data'!$K282,'5th Cycle APR Raw Data-Final'!$T$3:$T$1977,"&gt;="&amp;'SB35 Determination Data'!$F282,'5th Cycle APR Raw Data-Final'!$T$3:$T$1977,"&lt;"&amp;E282),SUMIFS('5th Cycle APR Raw Data-Final'!$Q$3:$Q$1977,'5th Cycle APR Raw Data-Final'!$A$3:$A$1977,'SB35 Determination Data'!$K282,'5th Cycle APR Raw Data-Final'!$T$3:$T$1977,"&gt;="&amp;'SB35 Determination Data'!$F282,'5th Cycle APR Raw Data-Final'!$T$3:$T$1977,"&lt;="&amp;G282))</f>
        <v>0</v>
      </c>
      <c r="AI282" s="60" t="e">
        <f t="shared" si="19"/>
        <v>#N/A</v>
      </c>
      <c r="AJ282" s="31" t="str">
        <f t="shared" si="20"/>
        <v>No 2018 Annual Progress Report</v>
      </c>
      <c r="AK282" s="60" t="e">
        <f>VLOOKUP(K282,'5th Cycle APR Raw Data-Final'!$A$3:$R$1977,18,FALSE)</f>
        <v>#N/A</v>
      </c>
      <c r="AL282" s="60">
        <f>IF(AN282&lt;1,SUMIFS('5th Cycle APR Raw Data-Final'!$S$3:$S$1977,'5th Cycle APR Raw Data-Final'!$A$3:$A$1977,'SB35 Determination Data'!$K282,'5th Cycle APR Raw Data-Final'!$T$3:$T$1977,"&gt;="&amp;'SB35 Determination Data'!$F282,'5th Cycle APR Raw Data-Final'!$T$3:$T$1977,"&lt;"&amp;E282),SUMIFS('5th Cycle APR Raw Data-Final'!$S$3:$S$1977,'5th Cycle APR Raw Data-Final'!$A$3:$A$1977,'SB35 Determination Data'!$K282,'5th Cycle APR Raw Data-Final'!$T$3:$T$1977,"&gt;="&amp;'SB35 Determination Data'!$F282,'5th Cycle APR Raw Data-Final'!$T$3:$T$1977,"&lt;="&amp;G282))</f>
        <v>0</v>
      </c>
      <c r="AM282" s="60" t="e">
        <f t="shared" si="21"/>
        <v>#N/A</v>
      </c>
      <c r="AN282" s="62">
        <f t="shared" si="22"/>
        <v>0.375</v>
      </c>
      <c r="AO282" s="9" t="str">
        <f t="shared" si="23"/>
        <v>YES</v>
      </c>
      <c r="AP282" s="9" t="str">
        <f t="shared" si="24"/>
        <v>NO</v>
      </c>
      <c r="AQ282" s="9" t="str">
        <f t="shared" si="25"/>
        <v>NO</v>
      </c>
      <c r="AR282" s="48" t="str">
        <f>VLOOKUP(K282,'2018Submitted'!$A$2:$C$540,3,FALSE)</f>
        <v>No 2018 Annual Progress Report</v>
      </c>
      <c r="AS282" s="9" t="str">
        <f t="shared" si="26"/>
        <v>YES</v>
      </c>
      <c r="AT282" s="9" t="str">
        <f t="shared" si="27"/>
        <v>NO</v>
      </c>
    </row>
    <row r="283" spans="1:46" ht="12.75" customHeight="1" x14ac:dyDescent="0.15">
      <c r="A283" s="9" t="s">
        <v>316</v>
      </c>
      <c r="B283" s="9" t="str">
        <f t="shared" si="0"/>
        <v>MENIFEE</v>
      </c>
      <c r="C283" s="31">
        <f t="shared" si="1"/>
        <v>0.625</v>
      </c>
      <c r="D283" s="45">
        <f t="shared" si="2"/>
        <v>8</v>
      </c>
      <c r="E283" s="46">
        <f t="shared" si="3"/>
        <v>2018</v>
      </c>
      <c r="F283" s="46">
        <f t="shared" si="4"/>
        <v>2014</v>
      </c>
      <c r="G283" s="46" t="str">
        <f t="shared" si="5"/>
        <v>2021</v>
      </c>
      <c r="H283" s="9" t="str">
        <f t="shared" si="6"/>
        <v>10/15/2013</v>
      </c>
      <c r="I283" s="9" t="str">
        <f t="shared" si="7"/>
        <v>10/15/2021</v>
      </c>
      <c r="J283" s="9" t="s">
        <v>144</v>
      </c>
      <c r="K283" s="49" t="s">
        <v>329</v>
      </c>
      <c r="L283" s="60">
        <f>VLOOKUP(K283,'5th Cycle APR Raw Data-Final'!$A$3:$P$1977,6,FALSE)</f>
        <v>1488</v>
      </c>
      <c r="M283" s="60">
        <f>IF(AN283&lt;1,SUMIFS('5th Cycle APR Raw Data-Final'!G$3:G$1977,'5th Cycle APR Raw Data-Final'!$A$3:$A$1977,'SB35 Determination Data'!$K283,'5th Cycle APR Raw Data-Final'!$T$3:$T$1977,"&gt;="&amp;'SB35 Determination Data'!$F283,'5th Cycle APR Raw Data-Final'!$T$3:$T$1977,"&lt;"&amp;E283),SUMIFS('5th Cycle APR Raw Data-Final'!G$3:G$1977,'5th Cycle APR Raw Data-Final'!$A$3:$A$1977,'SB35 Determination Data'!$K283,'5th Cycle APR Raw Data-Final'!$T$3:$T$1977,"&gt;="&amp;'SB35 Determination Data'!$F283,'5th Cycle APR Raw Data-Final'!$T$3:$T$1977,"&lt;="&amp;G283))</f>
        <v>11</v>
      </c>
      <c r="N283" s="60">
        <f>IF(AN283&lt;1,SUMIFS('5th Cycle APR Raw Data-Final'!H$3:H$1977,'5th Cycle APR Raw Data-Final'!$A$3:$A$1977,'SB35 Determination Data'!$K283,'5th Cycle APR Raw Data-Final'!$T$3:$T$1977,"&gt;="&amp;'SB35 Determination Data'!$F283,'5th Cycle APR Raw Data-Final'!$T$3:$T$1977,"&lt;"&amp;E283),SUMIFS('5th Cycle APR Raw Data-Final'!H$3:H$1977,'5th Cycle APR Raw Data-Final'!$A$3:$A$1977,'SB35 Determination Data'!$K283,'5th Cycle APR Raw Data-Final'!$T$3:$T$1977,"&gt;="&amp;'SB35 Determination Data'!$F283,'5th Cycle APR Raw Data-Final'!$T$3:$T$1977,"&lt;="&amp;G283))</f>
        <v>0</v>
      </c>
      <c r="O283" s="60">
        <f>IF(AN283&lt;1,SUMIFS('5th Cycle APR Raw Data-Final'!I$3:I$1977,'5th Cycle APR Raw Data-Final'!$A$3:$A$1977,'SB35 Determination Data'!$K283,'5th Cycle APR Raw Data-Final'!$T$3:$T$1977,"&gt;="&amp;'SB35 Determination Data'!$F283,'5th Cycle APR Raw Data-Final'!$T$3:$T$1977,"&lt;"&amp;E283),SUMIFS('5th Cycle APR Raw Data-Final'!I$3:I$1977,'5th Cycle APR Raw Data-Final'!$A$3:$A$1977,'SB35 Determination Data'!$K283,'5th Cycle APR Raw Data-Final'!$T$3:$T$1977,"&gt;="&amp;'SB35 Determination Data'!$F283,'5th Cycle APR Raw Data-Final'!$T$3:$T$1977,"&lt;="&amp;G283))</f>
        <v>11</v>
      </c>
      <c r="P283" s="60">
        <f t="shared" si="8"/>
        <v>1477</v>
      </c>
      <c r="Q283" s="31">
        <f t="shared" si="9"/>
        <v>7.3924731182795703E-3</v>
      </c>
      <c r="R283" s="61">
        <f t="shared" si="10"/>
        <v>744</v>
      </c>
      <c r="S283" s="61">
        <f t="shared" si="11"/>
        <v>0</v>
      </c>
      <c r="T283" s="60">
        <f>VLOOKUP(K283,'5th Cycle APR Raw Data-Final'!$A$3:$P$1977,10,FALSE)</f>
        <v>1007</v>
      </c>
      <c r="U283" s="60">
        <f>IF(AN283&lt;1,SUMIFS('5th Cycle APR Raw Data-Final'!K$3:K$1977,'5th Cycle APR Raw Data-Final'!$A$3:$A$1977,'SB35 Determination Data'!$K283,'5th Cycle APR Raw Data-Final'!$T$3:$T$1977,"&gt;="&amp;'SB35 Determination Data'!$F283,'5th Cycle APR Raw Data-Final'!$T$3:$T$1977,"&lt;"&amp;E283),SUMIFS('5th Cycle APR Raw Data-Final'!K$3:K$1977,'5th Cycle APR Raw Data-Final'!$A$3:$A$1977,'SB35 Determination Data'!$K283,'5th Cycle APR Raw Data-Final'!$T$3:$T$1977,"&gt;="&amp;'SB35 Determination Data'!$F283,'5th Cycle APR Raw Data-Final'!$T$3:$T$1977,"&lt;="&amp;G283))</f>
        <v>12</v>
      </c>
      <c r="V283" s="60">
        <f>IF(AN283&lt;1,SUMIFS('5th Cycle APR Raw Data-Final'!L$3:L$1977,'5th Cycle APR Raw Data-Final'!$A$3:$A$1977,'SB35 Determination Data'!$K283,'5th Cycle APR Raw Data-Final'!$T$3:$T$1977,"&gt;="&amp;'SB35 Determination Data'!$F283,'5th Cycle APR Raw Data-Final'!$T$3:$T$1977,"&lt;"&amp;E283),SUMIFS('5th Cycle APR Raw Data-Final'!L$3:L$1977,'5th Cycle APR Raw Data-Final'!$A$3:$A$1977,'SB35 Determination Data'!$K283,'5th Cycle APR Raw Data-Final'!$T$3:$T$1977,"&gt;="&amp;'SB35 Determination Data'!$F283,'5th Cycle APR Raw Data-Final'!$T$3:$T$1977,"&lt;="&amp;G283))</f>
        <v>0</v>
      </c>
      <c r="W283" s="60">
        <f>IF(AN283&lt;1,SUMIFS('5th Cycle APR Raw Data-Final'!M$3:M$1977,'5th Cycle APR Raw Data-Final'!$A$3:$A$1977,'SB35 Determination Data'!$K283,'5th Cycle APR Raw Data-Final'!$T$3:$T$1977,"&gt;="&amp;'SB35 Determination Data'!$F283,'5th Cycle APR Raw Data-Final'!$T$3:$T$1977,"&lt;"&amp;E283),SUMIFS('5th Cycle APR Raw Data-Final'!M$3:M$1977,'5th Cycle APR Raw Data-Final'!$A$3:$A$1977,'SB35 Determination Data'!$K283,'5th Cycle APR Raw Data-Final'!$T$3:$T$1977,"&gt;="&amp;'SB35 Determination Data'!$F283,'5th Cycle APR Raw Data-Final'!$T$3:$T$1977,"&lt;="&amp;G283))</f>
        <v>12</v>
      </c>
      <c r="X283" s="60">
        <f t="shared" si="12"/>
        <v>995</v>
      </c>
      <c r="Y283" s="60">
        <f t="shared" si="13"/>
        <v>12</v>
      </c>
      <c r="Z283" s="60">
        <f t="shared" si="14"/>
        <v>995</v>
      </c>
      <c r="AA283" s="31">
        <f t="shared" si="15"/>
        <v>1.1916583912611719E-2</v>
      </c>
      <c r="AB283" s="31">
        <f t="shared" si="16"/>
        <v>1.1916583912611719E-2</v>
      </c>
      <c r="AC283" s="60">
        <f>VLOOKUP(K283,'5th Cycle APR Raw Data-Final'!$A$3:$P$1977,14,FALSE)</f>
        <v>1140</v>
      </c>
      <c r="AD283" s="60">
        <f>IF(AN283&lt;1,SUMIFS('5th Cycle APR Raw Data-Final'!$O$3:$O$1977,'5th Cycle APR Raw Data-Final'!$A$3:$A$1977,'SB35 Determination Data'!$K283,'5th Cycle APR Raw Data-Final'!$T$3:$T$1977,"&gt;="&amp;'SB35 Determination Data'!$F283,'5th Cycle APR Raw Data-Final'!$T$3:$T$1977,"&lt;"&amp;E283),SUMIFS('5th Cycle APR Raw Data-Final'!$O$3:$O$1977,'5th Cycle APR Raw Data-Final'!$A$3:$A$1977,'SB35 Determination Data'!$K283,'5th Cycle APR Raw Data-Final'!$T$3:$T$1977,"&gt;="&amp;'SB35 Determination Data'!$F283,'5th Cycle APR Raw Data-Final'!$T$3:$T$1977,"&lt;="&amp;G283))</f>
        <v>703</v>
      </c>
      <c r="AE283" s="60">
        <f t="shared" si="17"/>
        <v>437</v>
      </c>
      <c r="AF283" s="31">
        <f t="shared" si="18"/>
        <v>0.6166666666666667</v>
      </c>
      <c r="AG283" s="60">
        <f>VLOOKUP(K283,'5th Cycle APR Raw Data-Final'!$A$3:$P$1977,16,FALSE)</f>
        <v>2610</v>
      </c>
      <c r="AH283" s="60">
        <f>IF(AN283&lt;1,SUMIFS('5th Cycle APR Raw Data-Final'!$Q$3:$Q$1977,'5th Cycle APR Raw Data-Final'!$A$3:$A$1977,'SB35 Determination Data'!$K283,'5th Cycle APR Raw Data-Final'!$T$3:$T$1977,"&gt;="&amp;'SB35 Determination Data'!$F283,'5th Cycle APR Raw Data-Final'!$T$3:$T$1977,"&lt;"&amp;E283),SUMIFS('5th Cycle APR Raw Data-Final'!$Q$3:$Q$1977,'5th Cycle APR Raw Data-Final'!$A$3:$A$1977,'SB35 Determination Data'!$K283,'5th Cycle APR Raw Data-Final'!$T$3:$T$1977,"&gt;="&amp;'SB35 Determination Data'!$F283,'5th Cycle APR Raw Data-Final'!$T$3:$T$1977,"&lt;="&amp;G283))</f>
        <v>1259</v>
      </c>
      <c r="AI283" s="60">
        <f t="shared" si="19"/>
        <v>1351</v>
      </c>
      <c r="AJ283" s="31">
        <f t="shared" si="20"/>
        <v>0.48237547892720306</v>
      </c>
      <c r="AK283" s="60">
        <f>VLOOKUP(K283,'5th Cycle APR Raw Data-Final'!$A$3:$R$1977,18,FALSE)</f>
        <v>6245</v>
      </c>
      <c r="AL283" s="60">
        <f>IF(AN283&lt;1,SUMIFS('5th Cycle APR Raw Data-Final'!$S$3:$S$1977,'5th Cycle APR Raw Data-Final'!$A$3:$A$1977,'SB35 Determination Data'!$K283,'5th Cycle APR Raw Data-Final'!$T$3:$T$1977,"&gt;="&amp;'SB35 Determination Data'!$F283,'5th Cycle APR Raw Data-Final'!$T$3:$T$1977,"&lt;"&amp;E283),SUMIFS('5th Cycle APR Raw Data-Final'!$S$3:$S$1977,'5th Cycle APR Raw Data-Final'!$A$3:$A$1977,'SB35 Determination Data'!$K283,'5th Cycle APR Raw Data-Final'!$T$3:$T$1977,"&gt;="&amp;'SB35 Determination Data'!$F283,'5th Cycle APR Raw Data-Final'!$T$3:$T$1977,"&lt;="&amp;G283))</f>
        <v>1985</v>
      </c>
      <c r="AM283" s="60">
        <f t="shared" si="21"/>
        <v>4260</v>
      </c>
      <c r="AN283" s="62">
        <f t="shared" si="22"/>
        <v>0.5</v>
      </c>
      <c r="AO283" s="9" t="str">
        <f t="shared" si="23"/>
        <v>YES</v>
      </c>
      <c r="AP283" s="9" t="str">
        <f t="shared" si="24"/>
        <v>NO</v>
      </c>
      <c r="AQ283" s="9" t="str">
        <f t="shared" si="25"/>
        <v>NO</v>
      </c>
      <c r="AR283" s="48" t="str">
        <f>VLOOKUP(K283,'2018Submitted'!$A$2:$C$540,3,FALSE)</f>
        <v>Successful</v>
      </c>
      <c r="AS283" s="9" t="str">
        <f t="shared" si="26"/>
        <v>NO</v>
      </c>
      <c r="AT283" s="9" t="str">
        <f t="shared" si="27"/>
        <v>NO</v>
      </c>
    </row>
    <row r="284" spans="1:46" ht="12.75" customHeight="1" x14ac:dyDescent="0.15">
      <c r="A284" s="9" t="s">
        <v>449</v>
      </c>
      <c r="B284" s="9" t="str">
        <f t="shared" si="0"/>
        <v>MENLO PARK</v>
      </c>
      <c r="C284" s="31">
        <f t="shared" si="1"/>
        <v>0.5</v>
      </c>
      <c r="D284" s="45">
        <f t="shared" si="2"/>
        <v>8</v>
      </c>
      <c r="E284" s="46">
        <f t="shared" si="3"/>
        <v>2019</v>
      </c>
      <c r="F284" s="46">
        <f t="shared" si="4"/>
        <v>2015</v>
      </c>
      <c r="G284" s="46">
        <f t="shared" si="5"/>
        <v>2022</v>
      </c>
      <c r="H284" s="9" t="str">
        <f t="shared" si="6"/>
        <v>01/31/2015</v>
      </c>
      <c r="I284" s="9" t="str">
        <f t="shared" si="7"/>
        <v>01/31/2023</v>
      </c>
      <c r="J284" s="9" t="s">
        <v>67</v>
      </c>
      <c r="K284" s="49" t="s">
        <v>493</v>
      </c>
      <c r="L284" s="60">
        <f>VLOOKUP(K284,'5th Cycle APR Raw Data-Final'!$A$3:$P$1977,6,FALSE)</f>
        <v>233</v>
      </c>
      <c r="M284" s="60">
        <f>IF(AN284&lt;1,SUMIFS('5th Cycle APR Raw Data-Final'!G$3:G$1977,'5th Cycle APR Raw Data-Final'!$A$3:$A$1977,'SB35 Determination Data'!$K284,'5th Cycle APR Raw Data-Final'!$T$3:$T$1977,"&gt;="&amp;'SB35 Determination Data'!$F284,'5th Cycle APR Raw Data-Final'!$T$3:$T$1977,"&lt;"&amp;E284),SUMIFS('5th Cycle APR Raw Data-Final'!G$3:G$1977,'5th Cycle APR Raw Data-Final'!$A$3:$A$1977,'SB35 Determination Data'!$K284,'5th Cycle APR Raw Data-Final'!$T$3:$T$1977,"&gt;="&amp;'SB35 Determination Data'!$F284,'5th Cycle APR Raw Data-Final'!$T$3:$T$1977,"&lt;="&amp;G284))</f>
        <v>147</v>
      </c>
      <c r="N284" s="60">
        <f>IF(AN284&lt;1,SUMIFS('5th Cycle APR Raw Data-Final'!H$3:H$1977,'5th Cycle APR Raw Data-Final'!$A$3:$A$1977,'SB35 Determination Data'!$K284,'5th Cycle APR Raw Data-Final'!$T$3:$T$1977,"&gt;="&amp;'SB35 Determination Data'!$F284,'5th Cycle APR Raw Data-Final'!$T$3:$T$1977,"&lt;"&amp;E284),SUMIFS('5th Cycle APR Raw Data-Final'!H$3:H$1977,'5th Cycle APR Raw Data-Final'!$A$3:$A$1977,'SB35 Determination Data'!$K284,'5th Cycle APR Raw Data-Final'!$T$3:$T$1977,"&gt;="&amp;'SB35 Determination Data'!$F284,'5th Cycle APR Raw Data-Final'!$T$3:$T$1977,"&lt;="&amp;G284))</f>
        <v>126</v>
      </c>
      <c r="O284" s="60">
        <f>IF(AN284&lt;1,SUMIFS('5th Cycle APR Raw Data-Final'!I$3:I$1977,'5th Cycle APR Raw Data-Final'!$A$3:$A$1977,'SB35 Determination Data'!$K284,'5th Cycle APR Raw Data-Final'!$T$3:$T$1977,"&gt;="&amp;'SB35 Determination Data'!$F284,'5th Cycle APR Raw Data-Final'!$T$3:$T$1977,"&lt;"&amp;E284),SUMIFS('5th Cycle APR Raw Data-Final'!I$3:I$1977,'5th Cycle APR Raw Data-Final'!$A$3:$A$1977,'SB35 Determination Data'!$K284,'5th Cycle APR Raw Data-Final'!$T$3:$T$1977,"&gt;="&amp;'SB35 Determination Data'!$F284,'5th Cycle APR Raw Data-Final'!$T$3:$T$1977,"&lt;="&amp;G284))</f>
        <v>21</v>
      </c>
      <c r="P284" s="60">
        <f t="shared" si="8"/>
        <v>86</v>
      </c>
      <c r="Q284" s="31">
        <f t="shared" si="9"/>
        <v>0.63090128755364805</v>
      </c>
      <c r="R284" s="61">
        <f t="shared" si="10"/>
        <v>117</v>
      </c>
      <c r="S284" s="61">
        <f t="shared" si="11"/>
        <v>30</v>
      </c>
      <c r="T284" s="60">
        <f>VLOOKUP(K284,'5th Cycle APR Raw Data-Final'!$A$3:$P$1977,10,FALSE)</f>
        <v>129</v>
      </c>
      <c r="U284" s="60">
        <f>IF(AN284&lt;1,SUMIFS('5th Cycle APR Raw Data-Final'!K$3:K$1977,'5th Cycle APR Raw Data-Final'!$A$3:$A$1977,'SB35 Determination Data'!$K284,'5th Cycle APR Raw Data-Final'!$T$3:$T$1977,"&gt;="&amp;'SB35 Determination Data'!$F284,'5th Cycle APR Raw Data-Final'!$T$3:$T$1977,"&lt;"&amp;E284),SUMIFS('5th Cycle APR Raw Data-Final'!K$3:K$1977,'5th Cycle APR Raw Data-Final'!$A$3:$A$1977,'SB35 Determination Data'!$K284,'5th Cycle APR Raw Data-Final'!$T$3:$T$1977,"&gt;="&amp;'SB35 Determination Data'!$F284,'5th Cycle APR Raw Data-Final'!$T$3:$T$1977,"&lt;="&amp;G284))</f>
        <v>38</v>
      </c>
      <c r="V284" s="60">
        <f>IF(AN284&lt;1,SUMIFS('5th Cycle APR Raw Data-Final'!L$3:L$1977,'5th Cycle APR Raw Data-Final'!$A$3:$A$1977,'SB35 Determination Data'!$K284,'5th Cycle APR Raw Data-Final'!$T$3:$T$1977,"&gt;="&amp;'SB35 Determination Data'!$F284,'5th Cycle APR Raw Data-Final'!$T$3:$T$1977,"&lt;"&amp;E284),SUMIFS('5th Cycle APR Raw Data-Final'!L$3:L$1977,'5th Cycle APR Raw Data-Final'!$A$3:$A$1977,'SB35 Determination Data'!$K284,'5th Cycle APR Raw Data-Final'!$T$3:$T$1977,"&gt;="&amp;'SB35 Determination Data'!$F284,'5th Cycle APR Raw Data-Final'!$T$3:$T$1977,"&lt;="&amp;G284))</f>
        <v>23</v>
      </c>
      <c r="W284" s="60">
        <f>IF(AN284&lt;1,SUMIFS('5th Cycle APR Raw Data-Final'!M$3:M$1977,'5th Cycle APR Raw Data-Final'!$A$3:$A$1977,'SB35 Determination Data'!$K284,'5th Cycle APR Raw Data-Final'!$T$3:$T$1977,"&gt;="&amp;'SB35 Determination Data'!$F284,'5th Cycle APR Raw Data-Final'!$T$3:$T$1977,"&lt;"&amp;E284),SUMIFS('5th Cycle APR Raw Data-Final'!M$3:M$1977,'5th Cycle APR Raw Data-Final'!$A$3:$A$1977,'SB35 Determination Data'!$K284,'5th Cycle APR Raw Data-Final'!$T$3:$T$1977,"&gt;="&amp;'SB35 Determination Data'!$F284,'5th Cycle APR Raw Data-Final'!$T$3:$T$1977,"&lt;="&amp;G284))</f>
        <v>15</v>
      </c>
      <c r="X284" s="60">
        <f t="shared" si="12"/>
        <v>91</v>
      </c>
      <c r="Y284" s="60">
        <f t="shared" si="13"/>
        <v>68</v>
      </c>
      <c r="Z284" s="60">
        <f t="shared" si="14"/>
        <v>61</v>
      </c>
      <c r="AA284" s="31">
        <f t="shared" si="15"/>
        <v>0.29457364341085274</v>
      </c>
      <c r="AB284" s="31">
        <f t="shared" si="16"/>
        <v>0.52713178294573648</v>
      </c>
      <c r="AC284" s="60">
        <f>VLOOKUP(K284,'5th Cycle APR Raw Data-Final'!$A$3:$P$1977,14,FALSE)</f>
        <v>143</v>
      </c>
      <c r="AD284" s="60">
        <f>IF(AN284&lt;1,SUMIFS('5th Cycle APR Raw Data-Final'!$O$3:$O$1977,'5th Cycle APR Raw Data-Final'!$A$3:$A$1977,'SB35 Determination Data'!$K284,'5th Cycle APR Raw Data-Final'!$T$3:$T$1977,"&gt;="&amp;'SB35 Determination Data'!$F284,'5th Cycle APR Raw Data-Final'!$T$3:$T$1977,"&lt;"&amp;E284),SUMIFS('5th Cycle APR Raw Data-Final'!$O$3:$O$1977,'5th Cycle APR Raw Data-Final'!$A$3:$A$1977,'SB35 Determination Data'!$K284,'5th Cycle APR Raw Data-Final'!$T$3:$T$1977,"&gt;="&amp;'SB35 Determination Data'!$F284,'5th Cycle APR Raw Data-Final'!$T$3:$T$1977,"&lt;="&amp;G284))</f>
        <v>4</v>
      </c>
      <c r="AE284" s="60">
        <f t="shared" si="17"/>
        <v>139</v>
      </c>
      <c r="AF284" s="31">
        <f t="shared" si="18"/>
        <v>2.7972027972027972E-2</v>
      </c>
      <c r="AG284" s="60">
        <f>VLOOKUP(K284,'5th Cycle APR Raw Data-Final'!$A$3:$P$1977,16,FALSE)</f>
        <v>150</v>
      </c>
      <c r="AH284" s="60">
        <f>IF(AN284&lt;1,SUMIFS('5th Cycle APR Raw Data-Final'!$Q$3:$Q$1977,'5th Cycle APR Raw Data-Final'!$A$3:$A$1977,'SB35 Determination Data'!$K284,'5th Cycle APR Raw Data-Final'!$T$3:$T$1977,"&gt;="&amp;'SB35 Determination Data'!$F284,'5th Cycle APR Raw Data-Final'!$T$3:$T$1977,"&lt;"&amp;E284),SUMIFS('5th Cycle APR Raw Data-Final'!$Q$3:$Q$1977,'5th Cycle APR Raw Data-Final'!$A$3:$A$1977,'SB35 Determination Data'!$K284,'5th Cycle APR Raw Data-Final'!$T$3:$T$1977,"&gt;="&amp;'SB35 Determination Data'!$F284,'5th Cycle APR Raw Data-Final'!$T$3:$T$1977,"&lt;="&amp;G284))</f>
        <v>775</v>
      </c>
      <c r="AI284" s="60">
        <f t="shared" si="19"/>
        <v>0</v>
      </c>
      <c r="AJ284" s="31">
        <f t="shared" si="20"/>
        <v>5.166666666666667</v>
      </c>
      <c r="AK284" s="60">
        <f>VLOOKUP(K284,'5th Cycle APR Raw Data-Final'!$A$3:$R$1977,18,FALSE)</f>
        <v>655</v>
      </c>
      <c r="AL284" s="60">
        <f>IF(AN284&lt;1,SUMIFS('5th Cycle APR Raw Data-Final'!$S$3:$S$1977,'5th Cycle APR Raw Data-Final'!$A$3:$A$1977,'SB35 Determination Data'!$K284,'5th Cycle APR Raw Data-Final'!$T$3:$T$1977,"&gt;="&amp;'SB35 Determination Data'!$F284,'5th Cycle APR Raw Data-Final'!$T$3:$T$1977,"&lt;"&amp;E284),SUMIFS('5th Cycle APR Raw Data-Final'!$S$3:$S$1977,'5th Cycle APR Raw Data-Final'!$A$3:$A$1977,'SB35 Determination Data'!$K284,'5th Cycle APR Raw Data-Final'!$T$3:$T$1977,"&gt;="&amp;'SB35 Determination Data'!$F284,'5th Cycle APR Raw Data-Final'!$T$3:$T$1977,"&lt;="&amp;G284))</f>
        <v>964</v>
      </c>
      <c r="AM284" s="60">
        <f t="shared" si="21"/>
        <v>316</v>
      </c>
      <c r="AN284" s="62">
        <f t="shared" si="22"/>
        <v>0.5</v>
      </c>
      <c r="AO284" s="9" t="str">
        <f t="shared" si="23"/>
        <v>NO</v>
      </c>
      <c r="AP284" s="9" t="str">
        <f t="shared" si="24"/>
        <v>NO</v>
      </c>
      <c r="AQ284" s="9" t="str">
        <f t="shared" si="25"/>
        <v>YES</v>
      </c>
      <c r="AR284" s="48" t="str">
        <f>VLOOKUP(K284,'2018Submitted'!$A$2:$C$540,3,FALSE)</f>
        <v>Successful</v>
      </c>
      <c r="AS284" s="9" t="str">
        <f t="shared" si="26"/>
        <v>YES</v>
      </c>
      <c r="AT284" s="9" t="str">
        <f t="shared" si="27"/>
        <v>NO</v>
      </c>
    </row>
    <row r="285" spans="1:46" ht="12.75" customHeight="1" x14ac:dyDescent="0.15">
      <c r="A285" s="9" t="s">
        <v>249</v>
      </c>
      <c r="B285" s="9" t="str">
        <f t="shared" si="0"/>
        <v>MERCED</v>
      </c>
      <c r="C285" s="31">
        <f t="shared" si="1"/>
        <v>0.375</v>
      </c>
      <c r="D285" s="45">
        <f t="shared" si="2"/>
        <v>8</v>
      </c>
      <c r="E285" s="46">
        <f t="shared" si="3"/>
        <v>2020</v>
      </c>
      <c r="F285" s="46">
        <f t="shared" si="4"/>
        <v>2016</v>
      </c>
      <c r="G285" s="46">
        <f t="shared" si="5"/>
        <v>2023</v>
      </c>
      <c r="H285" s="9" t="str">
        <f t="shared" si="6"/>
        <v>03/31/2016</v>
      </c>
      <c r="I285" s="9" t="str">
        <f t="shared" si="7"/>
        <v>03/31/2024</v>
      </c>
      <c r="J285" s="9" t="s">
        <v>250</v>
      </c>
      <c r="K285" s="49" t="s">
        <v>249</v>
      </c>
      <c r="L285" s="60">
        <f>VLOOKUP(K285,'5th Cycle APR Raw Data-Final'!$A$3:$P$1977,6,FALSE)</f>
        <v>1351</v>
      </c>
      <c r="M285" s="60">
        <f>IF(AN285&lt;1,SUMIFS('5th Cycle APR Raw Data-Final'!G$3:G$1977,'5th Cycle APR Raw Data-Final'!$A$3:$A$1977,'SB35 Determination Data'!$K285,'5th Cycle APR Raw Data-Final'!$T$3:$T$1977,"&gt;="&amp;'SB35 Determination Data'!$F285,'5th Cycle APR Raw Data-Final'!$T$3:$T$1977,"&lt;"&amp;E285),SUMIFS('5th Cycle APR Raw Data-Final'!G$3:G$1977,'5th Cycle APR Raw Data-Final'!$A$3:$A$1977,'SB35 Determination Data'!$K285,'5th Cycle APR Raw Data-Final'!$T$3:$T$1977,"&gt;="&amp;'SB35 Determination Data'!$F285,'5th Cycle APR Raw Data-Final'!$T$3:$T$1977,"&lt;="&amp;G285))</f>
        <v>0</v>
      </c>
      <c r="N285" s="60">
        <f>IF(AN285&lt;1,SUMIFS('5th Cycle APR Raw Data-Final'!H$3:H$1977,'5th Cycle APR Raw Data-Final'!$A$3:$A$1977,'SB35 Determination Data'!$K285,'5th Cycle APR Raw Data-Final'!$T$3:$T$1977,"&gt;="&amp;'SB35 Determination Data'!$F285,'5th Cycle APR Raw Data-Final'!$T$3:$T$1977,"&lt;"&amp;E285),SUMIFS('5th Cycle APR Raw Data-Final'!H$3:H$1977,'5th Cycle APR Raw Data-Final'!$A$3:$A$1977,'SB35 Determination Data'!$K285,'5th Cycle APR Raw Data-Final'!$T$3:$T$1977,"&gt;="&amp;'SB35 Determination Data'!$F285,'5th Cycle APR Raw Data-Final'!$T$3:$T$1977,"&lt;="&amp;G285))</f>
        <v>0</v>
      </c>
      <c r="O285" s="60">
        <f>IF(AN285&lt;1,SUMIFS('5th Cycle APR Raw Data-Final'!I$3:I$1977,'5th Cycle APR Raw Data-Final'!$A$3:$A$1977,'SB35 Determination Data'!$K285,'5th Cycle APR Raw Data-Final'!$T$3:$T$1977,"&gt;="&amp;'SB35 Determination Data'!$F285,'5th Cycle APR Raw Data-Final'!$T$3:$T$1977,"&lt;"&amp;E285),SUMIFS('5th Cycle APR Raw Data-Final'!I$3:I$1977,'5th Cycle APR Raw Data-Final'!$A$3:$A$1977,'SB35 Determination Data'!$K285,'5th Cycle APR Raw Data-Final'!$T$3:$T$1977,"&gt;="&amp;'SB35 Determination Data'!$F285,'5th Cycle APR Raw Data-Final'!$T$3:$T$1977,"&lt;="&amp;G285))</f>
        <v>0</v>
      </c>
      <c r="P285" s="60">
        <f t="shared" si="8"/>
        <v>1351</v>
      </c>
      <c r="Q285" s="31">
        <f t="shared" si="9"/>
        <v>0</v>
      </c>
      <c r="R285" s="61">
        <f t="shared" si="10"/>
        <v>507</v>
      </c>
      <c r="S285" s="61">
        <f t="shared" si="11"/>
        <v>0</v>
      </c>
      <c r="T285" s="60">
        <f>VLOOKUP(K285,'5th Cycle APR Raw Data-Final'!$A$3:$P$1977,10,FALSE)</f>
        <v>966</v>
      </c>
      <c r="U285" s="60">
        <f>IF(AN285&lt;1,SUMIFS('5th Cycle APR Raw Data-Final'!K$3:K$1977,'5th Cycle APR Raw Data-Final'!$A$3:$A$1977,'SB35 Determination Data'!$K285,'5th Cycle APR Raw Data-Final'!$T$3:$T$1977,"&gt;="&amp;'SB35 Determination Data'!$F285,'5th Cycle APR Raw Data-Final'!$T$3:$T$1977,"&lt;"&amp;E285),SUMIFS('5th Cycle APR Raw Data-Final'!K$3:K$1977,'5th Cycle APR Raw Data-Final'!$A$3:$A$1977,'SB35 Determination Data'!$K285,'5th Cycle APR Raw Data-Final'!$T$3:$T$1977,"&gt;="&amp;'SB35 Determination Data'!$F285,'5th Cycle APR Raw Data-Final'!$T$3:$T$1977,"&lt;="&amp;G285))</f>
        <v>0</v>
      </c>
      <c r="V285" s="60">
        <f>IF(AN285&lt;1,SUMIFS('5th Cycle APR Raw Data-Final'!L$3:L$1977,'5th Cycle APR Raw Data-Final'!$A$3:$A$1977,'SB35 Determination Data'!$K285,'5th Cycle APR Raw Data-Final'!$T$3:$T$1977,"&gt;="&amp;'SB35 Determination Data'!$F285,'5th Cycle APR Raw Data-Final'!$T$3:$T$1977,"&lt;"&amp;E285),SUMIFS('5th Cycle APR Raw Data-Final'!L$3:L$1977,'5th Cycle APR Raw Data-Final'!$A$3:$A$1977,'SB35 Determination Data'!$K285,'5th Cycle APR Raw Data-Final'!$T$3:$T$1977,"&gt;="&amp;'SB35 Determination Data'!$F285,'5th Cycle APR Raw Data-Final'!$T$3:$T$1977,"&lt;="&amp;G285))</f>
        <v>0</v>
      </c>
      <c r="W285" s="60">
        <f>IF(AN285&lt;1,SUMIFS('5th Cycle APR Raw Data-Final'!M$3:M$1977,'5th Cycle APR Raw Data-Final'!$A$3:$A$1977,'SB35 Determination Data'!$K285,'5th Cycle APR Raw Data-Final'!$T$3:$T$1977,"&gt;="&amp;'SB35 Determination Data'!$F285,'5th Cycle APR Raw Data-Final'!$T$3:$T$1977,"&lt;"&amp;E285),SUMIFS('5th Cycle APR Raw Data-Final'!M$3:M$1977,'5th Cycle APR Raw Data-Final'!$A$3:$A$1977,'SB35 Determination Data'!$K285,'5th Cycle APR Raw Data-Final'!$T$3:$T$1977,"&gt;="&amp;'SB35 Determination Data'!$F285,'5th Cycle APR Raw Data-Final'!$T$3:$T$1977,"&lt;="&amp;G285))</f>
        <v>0</v>
      </c>
      <c r="X285" s="60">
        <f t="shared" si="12"/>
        <v>966</v>
      </c>
      <c r="Y285" s="60">
        <f t="shared" si="13"/>
        <v>0</v>
      </c>
      <c r="Z285" s="60">
        <f t="shared" si="14"/>
        <v>966</v>
      </c>
      <c r="AA285" s="31">
        <f t="shared" si="15"/>
        <v>0</v>
      </c>
      <c r="AB285" s="31">
        <f t="shared" si="16"/>
        <v>0</v>
      </c>
      <c r="AC285" s="60">
        <f>VLOOKUP(K285,'5th Cycle APR Raw Data-Final'!$A$3:$P$1977,14,FALSE)</f>
        <v>886</v>
      </c>
      <c r="AD285" s="60">
        <f>IF(AN285&lt;1,SUMIFS('5th Cycle APR Raw Data-Final'!$O$3:$O$1977,'5th Cycle APR Raw Data-Final'!$A$3:$A$1977,'SB35 Determination Data'!$K285,'5th Cycle APR Raw Data-Final'!$T$3:$T$1977,"&gt;="&amp;'SB35 Determination Data'!$F285,'5th Cycle APR Raw Data-Final'!$T$3:$T$1977,"&lt;"&amp;E285),SUMIFS('5th Cycle APR Raw Data-Final'!$O$3:$O$1977,'5th Cycle APR Raw Data-Final'!$A$3:$A$1977,'SB35 Determination Data'!$K285,'5th Cycle APR Raw Data-Final'!$T$3:$T$1977,"&gt;="&amp;'SB35 Determination Data'!$F285,'5th Cycle APR Raw Data-Final'!$T$3:$T$1977,"&lt;="&amp;G285))</f>
        <v>145</v>
      </c>
      <c r="AE285" s="60">
        <f t="shared" si="17"/>
        <v>741</v>
      </c>
      <c r="AF285" s="31">
        <f t="shared" si="18"/>
        <v>0.16365688487584651</v>
      </c>
      <c r="AG285" s="60">
        <f>VLOOKUP(K285,'5th Cycle APR Raw Data-Final'!$A$3:$P$1977,16,FALSE)</f>
        <v>2348</v>
      </c>
      <c r="AH285" s="60">
        <f>IF(AN285&lt;1,SUMIFS('5th Cycle APR Raw Data-Final'!$Q$3:$Q$1977,'5th Cycle APR Raw Data-Final'!$A$3:$A$1977,'SB35 Determination Data'!$K285,'5th Cycle APR Raw Data-Final'!$T$3:$T$1977,"&gt;="&amp;'SB35 Determination Data'!$F285,'5th Cycle APR Raw Data-Final'!$T$3:$T$1977,"&lt;"&amp;E285),SUMIFS('5th Cycle APR Raw Data-Final'!$Q$3:$Q$1977,'5th Cycle APR Raw Data-Final'!$A$3:$A$1977,'SB35 Determination Data'!$K285,'5th Cycle APR Raw Data-Final'!$T$3:$T$1977,"&gt;="&amp;'SB35 Determination Data'!$F285,'5th Cycle APR Raw Data-Final'!$T$3:$T$1977,"&lt;="&amp;G285))</f>
        <v>685</v>
      </c>
      <c r="AI285" s="60">
        <f t="shared" si="19"/>
        <v>1663</v>
      </c>
      <c r="AJ285" s="31">
        <f t="shared" si="20"/>
        <v>0.29173764906303234</v>
      </c>
      <c r="AK285" s="60">
        <f>VLOOKUP(K285,'5th Cycle APR Raw Data-Final'!$A$3:$R$1977,18,FALSE)</f>
        <v>5551</v>
      </c>
      <c r="AL285" s="60">
        <f>IF(AN285&lt;1,SUMIFS('5th Cycle APR Raw Data-Final'!$S$3:$S$1977,'5th Cycle APR Raw Data-Final'!$A$3:$A$1977,'SB35 Determination Data'!$K285,'5th Cycle APR Raw Data-Final'!$T$3:$T$1977,"&gt;="&amp;'SB35 Determination Data'!$F285,'5th Cycle APR Raw Data-Final'!$T$3:$T$1977,"&lt;"&amp;E285),SUMIFS('5th Cycle APR Raw Data-Final'!$S$3:$S$1977,'5th Cycle APR Raw Data-Final'!$A$3:$A$1977,'SB35 Determination Data'!$K285,'5th Cycle APR Raw Data-Final'!$T$3:$T$1977,"&gt;="&amp;'SB35 Determination Data'!$F285,'5th Cycle APR Raw Data-Final'!$T$3:$T$1977,"&lt;="&amp;G285))</f>
        <v>830</v>
      </c>
      <c r="AM285" s="60">
        <f t="shared" si="21"/>
        <v>4721</v>
      </c>
      <c r="AN285" s="62">
        <f t="shared" si="22"/>
        <v>0.375</v>
      </c>
      <c r="AO285" s="9" t="str">
        <f t="shared" si="23"/>
        <v>YES</v>
      </c>
      <c r="AP285" s="9" t="str">
        <f t="shared" si="24"/>
        <v>NO</v>
      </c>
      <c r="AQ285" s="9" t="str">
        <f t="shared" si="25"/>
        <v>NO</v>
      </c>
      <c r="AR285" s="48" t="str">
        <f>VLOOKUP(K285,'2018Submitted'!$A$2:$C$540,3,FALSE)</f>
        <v>Successful</v>
      </c>
      <c r="AS285" s="9" t="str">
        <f t="shared" si="26"/>
        <v>NO</v>
      </c>
      <c r="AT285" s="9" t="str">
        <f t="shared" si="27"/>
        <v>NO</v>
      </c>
    </row>
    <row r="286" spans="1:46" ht="12.75" customHeight="1" x14ac:dyDescent="0.15">
      <c r="A286" s="9" t="s">
        <v>249</v>
      </c>
      <c r="B286" s="9" t="str">
        <f t="shared" si="0"/>
        <v>MERCED COUNTY</v>
      </c>
      <c r="C286" s="31">
        <f t="shared" si="1"/>
        <v>0.375</v>
      </c>
      <c r="D286" s="45">
        <f t="shared" si="2"/>
        <v>8</v>
      </c>
      <c r="E286" s="46">
        <f t="shared" si="3"/>
        <v>2020</v>
      </c>
      <c r="F286" s="46">
        <f t="shared" si="4"/>
        <v>2016</v>
      </c>
      <c r="G286" s="46">
        <f t="shared" si="5"/>
        <v>2023</v>
      </c>
      <c r="H286" s="9" t="str">
        <f t="shared" si="6"/>
        <v>03/31/2016</v>
      </c>
      <c r="I286" s="9" t="str">
        <f t="shared" si="7"/>
        <v>03/31/2024</v>
      </c>
      <c r="J286" s="9" t="s">
        <v>250</v>
      </c>
      <c r="K286" s="49" t="s">
        <v>253</v>
      </c>
      <c r="L286" s="60">
        <f>VLOOKUP(K286,'5th Cycle APR Raw Data-Final'!$A$3:$P$1977,6,FALSE)</f>
        <v>1085</v>
      </c>
      <c r="M286" s="60">
        <f>IF(AN286&lt;1,SUMIFS('5th Cycle APR Raw Data-Final'!G$3:G$1977,'5th Cycle APR Raw Data-Final'!$A$3:$A$1977,'SB35 Determination Data'!$K286,'5th Cycle APR Raw Data-Final'!$T$3:$T$1977,"&gt;="&amp;'SB35 Determination Data'!$F286,'5th Cycle APR Raw Data-Final'!$T$3:$T$1977,"&lt;"&amp;E286),SUMIFS('5th Cycle APR Raw Data-Final'!G$3:G$1977,'5th Cycle APR Raw Data-Final'!$A$3:$A$1977,'SB35 Determination Data'!$K286,'5th Cycle APR Raw Data-Final'!$T$3:$T$1977,"&gt;="&amp;'SB35 Determination Data'!$F286,'5th Cycle APR Raw Data-Final'!$T$3:$T$1977,"&lt;="&amp;G286))</f>
        <v>0</v>
      </c>
      <c r="N286" s="60">
        <f>IF(AN286&lt;1,SUMIFS('5th Cycle APR Raw Data-Final'!H$3:H$1977,'5th Cycle APR Raw Data-Final'!$A$3:$A$1977,'SB35 Determination Data'!$K286,'5th Cycle APR Raw Data-Final'!$T$3:$T$1977,"&gt;="&amp;'SB35 Determination Data'!$F286,'5th Cycle APR Raw Data-Final'!$T$3:$T$1977,"&lt;"&amp;E286),SUMIFS('5th Cycle APR Raw Data-Final'!H$3:H$1977,'5th Cycle APR Raw Data-Final'!$A$3:$A$1977,'SB35 Determination Data'!$K286,'5th Cycle APR Raw Data-Final'!$T$3:$T$1977,"&gt;="&amp;'SB35 Determination Data'!$F286,'5th Cycle APR Raw Data-Final'!$T$3:$T$1977,"&lt;="&amp;G286))</f>
        <v>0</v>
      </c>
      <c r="O286" s="60">
        <f>IF(AN286&lt;1,SUMIFS('5th Cycle APR Raw Data-Final'!I$3:I$1977,'5th Cycle APR Raw Data-Final'!$A$3:$A$1977,'SB35 Determination Data'!$K286,'5th Cycle APR Raw Data-Final'!$T$3:$T$1977,"&gt;="&amp;'SB35 Determination Data'!$F286,'5th Cycle APR Raw Data-Final'!$T$3:$T$1977,"&lt;"&amp;E286),SUMIFS('5th Cycle APR Raw Data-Final'!I$3:I$1977,'5th Cycle APR Raw Data-Final'!$A$3:$A$1977,'SB35 Determination Data'!$K286,'5th Cycle APR Raw Data-Final'!$T$3:$T$1977,"&gt;="&amp;'SB35 Determination Data'!$F286,'5th Cycle APR Raw Data-Final'!$T$3:$T$1977,"&lt;="&amp;G286))</f>
        <v>0</v>
      </c>
      <c r="P286" s="60">
        <f t="shared" si="8"/>
        <v>1085</v>
      </c>
      <c r="Q286" s="31">
        <f t="shared" si="9"/>
        <v>0</v>
      </c>
      <c r="R286" s="61">
        <f t="shared" si="10"/>
        <v>407</v>
      </c>
      <c r="S286" s="61">
        <f t="shared" si="11"/>
        <v>0</v>
      </c>
      <c r="T286" s="60">
        <f>VLOOKUP(K286,'5th Cycle APR Raw Data-Final'!$A$3:$P$1977,10,FALSE)</f>
        <v>775</v>
      </c>
      <c r="U286" s="60">
        <f>IF(AN286&lt;1,SUMIFS('5th Cycle APR Raw Data-Final'!K$3:K$1977,'5th Cycle APR Raw Data-Final'!$A$3:$A$1977,'SB35 Determination Data'!$K286,'5th Cycle APR Raw Data-Final'!$T$3:$T$1977,"&gt;="&amp;'SB35 Determination Data'!$F286,'5th Cycle APR Raw Data-Final'!$T$3:$T$1977,"&lt;"&amp;E286),SUMIFS('5th Cycle APR Raw Data-Final'!K$3:K$1977,'5th Cycle APR Raw Data-Final'!$A$3:$A$1977,'SB35 Determination Data'!$K286,'5th Cycle APR Raw Data-Final'!$T$3:$T$1977,"&gt;="&amp;'SB35 Determination Data'!$F286,'5th Cycle APR Raw Data-Final'!$T$3:$T$1977,"&lt;="&amp;G286))</f>
        <v>11</v>
      </c>
      <c r="V286" s="60">
        <f>IF(AN286&lt;1,SUMIFS('5th Cycle APR Raw Data-Final'!L$3:L$1977,'5th Cycle APR Raw Data-Final'!$A$3:$A$1977,'SB35 Determination Data'!$K286,'5th Cycle APR Raw Data-Final'!$T$3:$T$1977,"&gt;="&amp;'SB35 Determination Data'!$F286,'5th Cycle APR Raw Data-Final'!$T$3:$T$1977,"&lt;"&amp;E286),SUMIFS('5th Cycle APR Raw Data-Final'!L$3:L$1977,'5th Cycle APR Raw Data-Final'!$A$3:$A$1977,'SB35 Determination Data'!$K286,'5th Cycle APR Raw Data-Final'!$T$3:$T$1977,"&gt;="&amp;'SB35 Determination Data'!$F286,'5th Cycle APR Raw Data-Final'!$T$3:$T$1977,"&lt;="&amp;G286))</f>
        <v>0</v>
      </c>
      <c r="W286" s="60">
        <f>IF(AN286&lt;1,SUMIFS('5th Cycle APR Raw Data-Final'!M$3:M$1977,'5th Cycle APR Raw Data-Final'!$A$3:$A$1977,'SB35 Determination Data'!$K286,'5th Cycle APR Raw Data-Final'!$T$3:$T$1977,"&gt;="&amp;'SB35 Determination Data'!$F286,'5th Cycle APR Raw Data-Final'!$T$3:$T$1977,"&lt;"&amp;E286),SUMIFS('5th Cycle APR Raw Data-Final'!M$3:M$1977,'5th Cycle APR Raw Data-Final'!$A$3:$A$1977,'SB35 Determination Data'!$K286,'5th Cycle APR Raw Data-Final'!$T$3:$T$1977,"&gt;="&amp;'SB35 Determination Data'!$F286,'5th Cycle APR Raw Data-Final'!$T$3:$T$1977,"&lt;="&amp;G286))</f>
        <v>11</v>
      </c>
      <c r="X286" s="60">
        <f t="shared" si="12"/>
        <v>764</v>
      </c>
      <c r="Y286" s="60">
        <f t="shared" si="13"/>
        <v>11</v>
      </c>
      <c r="Z286" s="60">
        <f t="shared" si="14"/>
        <v>764</v>
      </c>
      <c r="AA286" s="31">
        <f t="shared" si="15"/>
        <v>1.4193548387096775E-2</v>
      </c>
      <c r="AB286" s="31">
        <f t="shared" si="16"/>
        <v>1.4193548387096775E-2</v>
      </c>
      <c r="AC286" s="60">
        <f>VLOOKUP(K286,'5th Cycle APR Raw Data-Final'!$A$3:$P$1977,14,FALSE)</f>
        <v>711</v>
      </c>
      <c r="AD286" s="60">
        <f>IF(AN286&lt;1,SUMIFS('5th Cycle APR Raw Data-Final'!$O$3:$O$1977,'5th Cycle APR Raw Data-Final'!$A$3:$A$1977,'SB35 Determination Data'!$K286,'5th Cycle APR Raw Data-Final'!$T$3:$T$1977,"&gt;="&amp;'SB35 Determination Data'!$F286,'5th Cycle APR Raw Data-Final'!$T$3:$T$1977,"&lt;"&amp;E286),SUMIFS('5th Cycle APR Raw Data-Final'!$O$3:$O$1977,'5th Cycle APR Raw Data-Final'!$A$3:$A$1977,'SB35 Determination Data'!$K286,'5th Cycle APR Raw Data-Final'!$T$3:$T$1977,"&gt;="&amp;'SB35 Determination Data'!$F286,'5th Cycle APR Raw Data-Final'!$T$3:$T$1977,"&lt;="&amp;G286))</f>
        <v>90</v>
      </c>
      <c r="AE286" s="60">
        <f t="shared" si="17"/>
        <v>621</v>
      </c>
      <c r="AF286" s="31">
        <f t="shared" si="18"/>
        <v>0.12658227848101267</v>
      </c>
      <c r="AG286" s="60">
        <f>VLOOKUP(K286,'5th Cycle APR Raw Data-Final'!$A$3:$P$1977,16,FALSE)</f>
        <v>1885</v>
      </c>
      <c r="AH286" s="60">
        <f>IF(AN286&lt;1,SUMIFS('5th Cycle APR Raw Data-Final'!$Q$3:$Q$1977,'5th Cycle APR Raw Data-Final'!$A$3:$A$1977,'SB35 Determination Data'!$K286,'5th Cycle APR Raw Data-Final'!$T$3:$T$1977,"&gt;="&amp;'SB35 Determination Data'!$F286,'5th Cycle APR Raw Data-Final'!$T$3:$T$1977,"&lt;"&amp;E286),SUMIFS('5th Cycle APR Raw Data-Final'!$Q$3:$Q$1977,'5th Cycle APR Raw Data-Final'!$A$3:$A$1977,'SB35 Determination Data'!$K286,'5th Cycle APR Raw Data-Final'!$T$3:$T$1977,"&gt;="&amp;'SB35 Determination Data'!$F286,'5th Cycle APR Raw Data-Final'!$T$3:$T$1977,"&lt;="&amp;G286))</f>
        <v>403</v>
      </c>
      <c r="AI286" s="60">
        <f t="shared" si="19"/>
        <v>1482</v>
      </c>
      <c r="AJ286" s="31">
        <f t="shared" si="20"/>
        <v>0.21379310344827587</v>
      </c>
      <c r="AK286" s="60">
        <f>VLOOKUP(K286,'5th Cycle APR Raw Data-Final'!$A$3:$R$1977,18,FALSE)</f>
        <v>4456</v>
      </c>
      <c r="AL286" s="60">
        <f>IF(AN286&lt;1,SUMIFS('5th Cycle APR Raw Data-Final'!$S$3:$S$1977,'5th Cycle APR Raw Data-Final'!$A$3:$A$1977,'SB35 Determination Data'!$K286,'5th Cycle APR Raw Data-Final'!$T$3:$T$1977,"&gt;="&amp;'SB35 Determination Data'!$F286,'5th Cycle APR Raw Data-Final'!$T$3:$T$1977,"&lt;"&amp;E286),SUMIFS('5th Cycle APR Raw Data-Final'!$S$3:$S$1977,'5th Cycle APR Raw Data-Final'!$A$3:$A$1977,'SB35 Determination Data'!$K286,'5th Cycle APR Raw Data-Final'!$T$3:$T$1977,"&gt;="&amp;'SB35 Determination Data'!$F286,'5th Cycle APR Raw Data-Final'!$T$3:$T$1977,"&lt;="&amp;G286))</f>
        <v>504</v>
      </c>
      <c r="AM286" s="60">
        <f t="shared" si="21"/>
        <v>3952</v>
      </c>
      <c r="AN286" s="62">
        <f t="shared" si="22"/>
        <v>0.375</v>
      </c>
      <c r="AO286" s="9" t="str">
        <f t="shared" si="23"/>
        <v>YES</v>
      </c>
      <c r="AP286" s="9" t="str">
        <f t="shared" si="24"/>
        <v>NO</v>
      </c>
      <c r="AQ286" s="9" t="str">
        <f t="shared" si="25"/>
        <v>NO</v>
      </c>
      <c r="AR286" s="48" t="str">
        <f>VLOOKUP(K286,'2018Submitted'!$A$2:$C$540,3,FALSE)</f>
        <v>Successful</v>
      </c>
      <c r="AS286" s="9" t="str">
        <f t="shared" si="26"/>
        <v>NO</v>
      </c>
      <c r="AT286" s="9" t="str">
        <f t="shared" si="27"/>
        <v>NO</v>
      </c>
    </row>
    <row r="287" spans="1:46" ht="12.75" customHeight="1" x14ac:dyDescent="0.15">
      <c r="A287" s="9" t="s">
        <v>229</v>
      </c>
      <c r="B287" s="9" t="str">
        <f t="shared" si="0"/>
        <v>MILL VALLEY</v>
      </c>
      <c r="C287" s="31">
        <f t="shared" si="1"/>
        <v>0.5</v>
      </c>
      <c r="D287" s="45">
        <f t="shared" si="2"/>
        <v>8</v>
      </c>
      <c r="E287" s="46">
        <f t="shared" si="3"/>
        <v>2019</v>
      </c>
      <c r="F287" s="46">
        <f t="shared" si="4"/>
        <v>2015</v>
      </c>
      <c r="G287" s="46">
        <f t="shared" si="5"/>
        <v>2022</v>
      </c>
      <c r="H287" s="9" t="str">
        <f t="shared" si="6"/>
        <v>01/31/2015</v>
      </c>
      <c r="I287" s="9" t="str">
        <f t="shared" si="7"/>
        <v>01/31/2023</v>
      </c>
      <c r="J287" s="9" t="s">
        <v>67</v>
      </c>
      <c r="K287" s="49" t="s">
        <v>235</v>
      </c>
      <c r="L287" s="60">
        <f>VLOOKUP(K287,'5th Cycle APR Raw Data-Final'!$A$3:$P$1977,6,FALSE)</f>
        <v>41</v>
      </c>
      <c r="M287" s="60">
        <f>IF(AN287&lt;1,SUMIFS('5th Cycle APR Raw Data-Final'!G$3:G$1977,'5th Cycle APR Raw Data-Final'!$A$3:$A$1977,'SB35 Determination Data'!$K287,'5th Cycle APR Raw Data-Final'!$T$3:$T$1977,"&gt;="&amp;'SB35 Determination Data'!$F287,'5th Cycle APR Raw Data-Final'!$T$3:$T$1977,"&lt;"&amp;E287),SUMIFS('5th Cycle APR Raw Data-Final'!G$3:G$1977,'5th Cycle APR Raw Data-Final'!$A$3:$A$1977,'SB35 Determination Data'!$K287,'5th Cycle APR Raw Data-Final'!$T$3:$T$1977,"&gt;="&amp;'SB35 Determination Data'!$F287,'5th Cycle APR Raw Data-Final'!$T$3:$T$1977,"&lt;="&amp;G287))</f>
        <v>21</v>
      </c>
      <c r="N287" s="60">
        <f>IF(AN287&lt;1,SUMIFS('5th Cycle APR Raw Data-Final'!H$3:H$1977,'5th Cycle APR Raw Data-Final'!$A$3:$A$1977,'SB35 Determination Data'!$K287,'5th Cycle APR Raw Data-Final'!$T$3:$T$1977,"&gt;="&amp;'SB35 Determination Data'!$F287,'5th Cycle APR Raw Data-Final'!$T$3:$T$1977,"&lt;"&amp;E287),SUMIFS('5th Cycle APR Raw Data-Final'!H$3:H$1977,'5th Cycle APR Raw Data-Final'!$A$3:$A$1977,'SB35 Determination Data'!$K287,'5th Cycle APR Raw Data-Final'!$T$3:$T$1977,"&gt;="&amp;'SB35 Determination Data'!$F287,'5th Cycle APR Raw Data-Final'!$T$3:$T$1977,"&lt;="&amp;G287))</f>
        <v>0</v>
      </c>
      <c r="O287" s="60">
        <f>IF(AN287&lt;1,SUMIFS('5th Cycle APR Raw Data-Final'!I$3:I$1977,'5th Cycle APR Raw Data-Final'!$A$3:$A$1977,'SB35 Determination Data'!$K287,'5th Cycle APR Raw Data-Final'!$T$3:$T$1977,"&gt;="&amp;'SB35 Determination Data'!$F287,'5th Cycle APR Raw Data-Final'!$T$3:$T$1977,"&lt;"&amp;E287),SUMIFS('5th Cycle APR Raw Data-Final'!I$3:I$1977,'5th Cycle APR Raw Data-Final'!$A$3:$A$1977,'SB35 Determination Data'!$K287,'5th Cycle APR Raw Data-Final'!$T$3:$T$1977,"&gt;="&amp;'SB35 Determination Data'!$F287,'5th Cycle APR Raw Data-Final'!$T$3:$T$1977,"&lt;="&amp;G287))</f>
        <v>21</v>
      </c>
      <c r="P287" s="60">
        <f t="shared" si="8"/>
        <v>20</v>
      </c>
      <c r="Q287" s="31">
        <f t="shared" si="9"/>
        <v>0.51219512195121952</v>
      </c>
      <c r="R287" s="61">
        <f t="shared" si="10"/>
        <v>21</v>
      </c>
      <c r="S287" s="61">
        <f t="shared" si="11"/>
        <v>0</v>
      </c>
      <c r="T287" s="60">
        <f>VLOOKUP(K287,'5th Cycle APR Raw Data-Final'!$A$3:$P$1977,10,FALSE)</f>
        <v>24</v>
      </c>
      <c r="U287" s="60">
        <f>IF(AN287&lt;1,SUMIFS('5th Cycle APR Raw Data-Final'!K$3:K$1977,'5th Cycle APR Raw Data-Final'!$A$3:$A$1977,'SB35 Determination Data'!$K287,'5th Cycle APR Raw Data-Final'!$T$3:$T$1977,"&gt;="&amp;'SB35 Determination Data'!$F287,'5th Cycle APR Raw Data-Final'!$T$3:$T$1977,"&lt;"&amp;E287),SUMIFS('5th Cycle APR Raw Data-Final'!K$3:K$1977,'5th Cycle APR Raw Data-Final'!$A$3:$A$1977,'SB35 Determination Data'!$K287,'5th Cycle APR Raw Data-Final'!$T$3:$T$1977,"&gt;="&amp;'SB35 Determination Data'!$F287,'5th Cycle APR Raw Data-Final'!$T$3:$T$1977,"&lt;="&amp;G287))</f>
        <v>19</v>
      </c>
      <c r="V287" s="60">
        <f>IF(AN287&lt;1,SUMIFS('5th Cycle APR Raw Data-Final'!L$3:L$1977,'5th Cycle APR Raw Data-Final'!$A$3:$A$1977,'SB35 Determination Data'!$K287,'5th Cycle APR Raw Data-Final'!$T$3:$T$1977,"&gt;="&amp;'SB35 Determination Data'!$F287,'5th Cycle APR Raw Data-Final'!$T$3:$T$1977,"&lt;"&amp;E287),SUMIFS('5th Cycle APR Raw Data-Final'!L$3:L$1977,'5th Cycle APR Raw Data-Final'!$A$3:$A$1977,'SB35 Determination Data'!$K287,'5th Cycle APR Raw Data-Final'!$T$3:$T$1977,"&gt;="&amp;'SB35 Determination Data'!$F287,'5th Cycle APR Raw Data-Final'!$T$3:$T$1977,"&lt;="&amp;G287))</f>
        <v>0</v>
      </c>
      <c r="W287" s="60">
        <f>IF(AN287&lt;1,SUMIFS('5th Cycle APR Raw Data-Final'!M$3:M$1977,'5th Cycle APR Raw Data-Final'!$A$3:$A$1977,'SB35 Determination Data'!$K287,'5th Cycle APR Raw Data-Final'!$T$3:$T$1977,"&gt;="&amp;'SB35 Determination Data'!$F287,'5th Cycle APR Raw Data-Final'!$T$3:$T$1977,"&lt;"&amp;E287),SUMIFS('5th Cycle APR Raw Data-Final'!M$3:M$1977,'5th Cycle APR Raw Data-Final'!$A$3:$A$1977,'SB35 Determination Data'!$K287,'5th Cycle APR Raw Data-Final'!$T$3:$T$1977,"&gt;="&amp;'SB35 Determination Data'!$F287,'5th Cycle APR Raw Data-Final'!$T$3:$T$1977,"&lt;="&amp;G287))</f>
        <v>19</v>
      </c>
      <c r="X287" s="60">
        <f t="shared" si="12"/>
        <v>5</v>
      </c>
      <c r="Y287" s="60">
        <f t="shared" si="13"/>
        <v>19</v>
      </c>
      <c r="Z287" s="60">
        <f t="shared" si="14"/>
        <v>5</v>
      </c>
      <c r="AA287" s="31">
        <f t="shared" si="15"/>
        <v>0.79166666666666663</v>
      </c>
      <c r="AB287" s="31">
        <f t="shared" si="16"/>
        <v>0.79166666666666663</v>
      </c>
      <c r="AC287" s="60">
        <f>VLOOKUP(K287,'5th Cycle APR Raw Data-Final'!$A$3:$P$1977,14,FALSE)</f>
        <v>26</v>
      </c>
      <c r="AD287" s="60">
        <f>IF(AN287&lt;1,SUMIFS('5th Cycle APR Raw Data-Final'!$O$3:$O$1977,'5th Cycle APR Raw Data-Final'!$A$3:$A$1977,'SB35 Determination Data'!$K287,'5th Cycle APR Raw Data-Final'!$T$3:$T$1977,"&gt;="&amp;'SB35 Determination Data'!$F287,'5th Cycle APR Raw Data-Final'!$T$3:$T$1977,"&lt;"&amp;E287),SUMIFS('5th Cycle APR Raw Data-Final'!$O$3:$O$1977,'5th Cycle APR Raw Data-Final'!$A$3:$A$1977,'SB35 Determination Data'!$K287,'5th Cycle APR Raw Data-Final'!$T$3:$T$1977,"&gt;="&amp;'SB35 Determination Data'!$F287,'5th Cycle APR Raw Data-Final'!$T$3:$T$1977,"&lt;="&amp;G287))</f>
        <v>13</v>
      </c>
      <c r="AE287" s="60">
        <f t="shared" si="17"/>
        <v>13</v>
      </c>
      <c r="AF287" s="31">
        <f t="shared" si="18"/>
        <v>0.5</v>
      </c>
      <c r="AG287" s="60">
        <f>VLOOKUP(K287,'5th Cycle APR Raw Data-Final'!$A$3:$P$1977,16,FALSE)</f>
        <v>38</v>
      </c>
      <c r="AH287" s="60">
        <f>IF(AN287&lt;1,SUMIFS('5th Cycle APR Raw Data-Final'!$Q$3:$Q$1977,'5th Cycle APR Raw Data-Final'!$A$3:$A$1977,'SB35 Determination Data'!$K287,'5th Cycle APR Raw Data-Final'!$T$3:$T$1977,"&gt;="&amp;'SB35 Determination Data'!$F287,'5th Cycle APR Raw Data-Final'!$T$3:$T$1977,"&lt;"&amp;E287),SUMIFS('5th Cycle APR Raw Data-Final'!$Q$3:$Q$1977,'5th Cycle APR Raw Data-Final'!$A$3:$A$1977,'SB35 Determination Data'!$K287,'5th Cycle APR Raw Data-Final'!$T$3:$T$1977,"&gt;="&amp;'SB35 Determination Data'!$F287,'5th Cycle APR Raw Data-Final'!$T$3:$T$1977,"&lt;="&amp;G287))</f>
        <v>19</v>
      </c>
      <c r="AI287" s="60">
        <f t="shared" si="19"/>
        <v>19</v>
      </c>
      <c r="AJ287" s="31">
        <f t="shared" si="20"/>
        <v>0.5</v>
      </c>
      <c r="AK287" s="60">
        <f>VLOOKUP(K287,'5th Cycle APR Raw Data-Final'!$A$3:$R$1977,18,FALSE)</f>
        <v>129</v>
      </c>
      <c r="AL287" s="60">
        <f>IF(AN287&lt;1,SUMIFS('5th Cycle APR Raw Data-Final'!$S$3:$S$1977,'5th Cycle APR Raw Data-Final'!$A$3:$A$1977,'SB35 Determination Data'!$K287,'5th Cycle APR Raw Data-Final'!$T$3:$T$1977,"&gt;="&amp;'SB35 Determination Data'!$F287,'5th Cycle APR Raw Data-Final'!$T$3:$T$1977,"&lt;"&amp;E287),SUMIFS('5th Cycle APR Raw Data-Final'!$S$3:$S$1977,'5th Cycle APR Raw Data-Final'!$A$3:$A$1977,'SB35 Determination Data'!$K287,'5th Cycle APR Raw Data-Final'!$T$3:$T$1977,"&gt;="&amp;'SB35 Determination Data'!$F287,'5th Cycle APR Raw Data-Final'!$T$3:$T$1977,"&lt;="&amp;G287))</f>
        <v>72</v>
      </c>
      <c r="AM287" s="60">
        <f t="shared" si="21"/>
        <v>57</v>
      </c>
      <c r="AN287" s="62">
        <f t="shared" si="22"/>
        <v>0.5</v>
      </c>
      <c r="AO287" s="9" t="str">
        <f t="shared" si="23"/>
        <v>NO</v>
      </c>
      <c r="AP287" s="9" t="str">
        <f t="shared" si="24"/>
        <v>NO</v>
      </c>
      <c r="AQ287" s="9" t="str">
        <f t="shared" si="25"/>
        <v>YES</v>
      </c>
      <c r="AR287" s="48" t="str">
        <f>VLOOKUP(K287,'2018Submitted'!$A$2:$C$540,3,FALSE)</f>
        <v>Successful</v>
      </c>
      <c r="AS287" s="9" t="str">
        <f t="shared" si="26"/>
        <v>YES</v>
      </c>
      <c r="AT287" s="9" t="str">
        <f t="shared" si="27"/>
        <v>NO</v>
      </c>
    </row>
    <row r="288" spans="1:46" ht="12.75" customHeight="1" x14ac:dyDescent="0.15">
      <c r="A288" s="9" t="s">
        <v>449</v>
      </c>
      <c r="B288" s="9" t="str">
        <f t="shared" si="0"/>
        <v>MILLBRAE</v>
      </c>
      <c r="C288" s="31">
        <f t="shared" si="1"/>
        <v>0.5</v>
      </c>
      <c r="D288" s="45">
        <f t="shared" si="2"/>
        <v>8</v>
      </c>
      <c r="E288" s="46">
        <f t="shared" si="3"/>
        <v>2019</v>
      </c>
      <c r="F288" s="46">
        <f t="shared" si="4"/>
        <v>2015</v>
      </c>
      <c r="G288" s="46">
        <f t="shared" si="5"/>
        <v>2022</v>
      </c>
      <c r="H288" s="9" t="str">
        <f t="shared" si="6"/>
        <v>01/31/2015</v>
      </c>
      <c r="I288" s="9" t="str">
        <f t="shared" si="7"/>
        <v>01/31/2023</v>
      </c>
      <c r="J288" s="9" t="s">
        <v>67</v>
      </c>
      <c r="K288" s="49" t="s">
        <v>494</v>
      </c>
      <c r="L288" s="60">
        <f>VLOOKUP(K288,'5th Cycle APR Raw Data-Final'!$A$3:$P$1977,6,FALSE)</f>
        <v>193</v>
      </c>
      <c r="M288" s="60">
        <f>IF(AN288&lt;1,SUMIFS('5th Cycle APR Raw Data-Final'!G$3:G$1977,'5th Cycle APR Raw Data-Final'!$A$3:$A$1977,'SB35 Determination Data'!$K288,'5th Cycle APR Raw Data-Final'!$T$3:$T$1977,"&gt;="&amp;'SB35 Determination Data'!$F288,'5th Cycle APR Raw Data-Final'!$T$3:$T$1977,"&lt;"&amp;E288),SUMIFS('5th Cycle APR Raw Data-Final'!G$3:G$1977,'5th Cycle APR Raw Data-Final'!$A$3:$A$1977,'SB35 Determination Data'!$K288,'5th Cycle APR Raw Data-Final'!$T$3:$T$1977,"&gt;="&amp;'SB35 Determination Data'!$F288,'5th Cycle APR Raw Data-Final'!$T$3:$T$1977,"&lt;="&amp;G288))</f>
        <v>0</v>
      </c>
      <c r="N288" s="60">
        <f>IF(AN288&lt;1,SUMIFS('5th Cycle APR Raw Data-Final'!H$3:H$1977,'5th Cycle APR Raw Data-Final'!$A$3:$A$1977,'SB35 Determination Data'!$K288,'5th Cycle APR Raw Data-Final'!$T$3:$T$1977,"&gt;="&amp;'SB35 Determination Data'!$F288,'5th Cycle APR Raw Data-Final'!$T$3:$T$1977,"&lt;"&amp;E288),SUMIFS('5th Cycle APR Raw Data-Final'!H$3:H$1977,'5th Cycle APR Raw Data-Final'!$A$3:$A$1977,'SB35 Determination Data'!$K288,'5th Cycle APR Raw Data-Final'!$T$3:$T$1977,"&gt;="&amp;'SB35 Determination Data'!$F288,'5th Cycle APR Raw Data-Final'!$T$3:$T$1977,"&lt;="&amp;G288))</f>
        <v>0</v>
      </c>
      <c r="O288" s="60">
        <f>IF(AN288&lt;1,SUMIFS('5th Cycle APR Raw Data-Final'!I$3:I$1977,'5th Cycle APR Raw Data-Final'!$A$3:$A$1977,'SB35 Determination Data'!$K288,'5th Cycle APR Raw Data-Final'!$T$3:$T$1977,"&gt;="&amp;'SB35 Determination Data'!$F288,'5th Cycle APR Raw Data-Final'!$T$3:$T$1977,"&lt;"&amp;E288),SUMIFS('5th Cycle APR Raw Data-Final'!I$3:I$1977,'5th Cycle APR Raw Data-Final'!$A$3:$A$1977,'SB35 Determination Data'!$K288,'5th Cycle APR Raw Data-Final'!$T$3:$T$1977,"&gt;="&amp;'SB35 Determination Data'!$F288,'5th Cycle APR Raw Data-Final'!$T$3:$T$1977,"&lt;="&amp;G288))</f>
        <v>0</v>
      </c>
      <c r="P288" s="60">
        <f t="shared" si="8"/>
        <v>193</v>
      </c>
      <c r="Q288" s="31">
        <f t="shared" si="9"/>
        <v>0</v>
      </c>
      <c r="R288" s="61">
        <f t="shared" si="10"/>
        <v>97</v>
      </c>
      <c r="S288" s="61">
        <f t="shared" si="11"/>
        <v>0</v>
      </c>
      <c r="T288" s="60">
        <f>VLOOKUP(K288,'5th Cycle APR Raw Data-Final'!$A$3:$P$1977,10,FALSE)</f>
        <v>101</v>
      </c>
      <c r="U288" s="60">
        <f>IF(AN288&lt;1,SUMIFS('5th Cycle APR Raw Data-Final'!K$3:K$1977,'5th Cycle APR Raw Data-Final'!$A$3:$A$1977,'SB35 Determination Data'!$K288,'5th Cycle APR Raw Data-Final'!$T$3:$T$1977,"&gt;="&amp;'SB35 Determination Data'!$F288,'5th Cycle APR Raw Data-Final'!$T$3:$T$1977,"&lt;"&amp;E288),SUMIFS('5th Cycle APR Raw Data-Final'!K$3:K$1977,'5th Cycle APR Raw Data-Final'!$A$3:$A$1977,'SB35 Determination Data'!$K288,'5th Cycle APR Raw Data-Final'!$T$3:$T$1977,"&gt;="&amp;'SB35 Determination Data'!$F288,'5th Cycle APR Raw Data-Final'!$T$3:$T$1977,"&lt;="&amp;G288))</f>
        <v>0</v>
      </c>
      <c r="V288" s="60">
        <f>IF(AN288&lt;1,SUMIFS('5th Cycle APR Raw Data-Final'!L$3:L$1977,'5th Cycle APR Raw Data-Final'!$A$3:$A$1977,'SB35 Determination Data'!$K288,'5th Cycle APR Raw Data-Final'!$T$3:$T$1977,"&gt;="&amp;'SB35 Determination Data'!$F288,'5th Cycle APR Raw Data-Final'!$T$3:$T$1977,"&lt;"&amp;E288),SUMIFS('5th Cycle APR Raw Data-Final'!L$3:L$1977,'5th Cycle APR Raw Data-Final'!$A$3:$A$1977,'SB35 Determination Data'!$K288,'5th Cycle APR Raw Data-Final'!$T$3:$T$1977,"&gt;="&amp;'SB35 Determination Data'!$F288,'5th Cycle APR Raw Data-Final'!$T$3:$T$1977,"&lt;="&amp;G288))</f>
        <v>0</v>
      </c>
      <c r="W288" s="60">
        <f>IF(AN288&lt;1,SUMIFS('5th Cycle APR Raw Data-Final'!M$3:M$1977,'5th Cycle APR Raw Data-Final'!$A$3:$A$1977,'SB35 Determination Data'!$K288,'5th Cycle APR Raw Data-Final'!$T$3:$T$1977,"&gt;="&amp;'SB35 Determination Data'!$F288,'5th Cycle APR Raw Data-Final'!$T$3:$T$1977,"&lt;"&amp;E288),SUMIFS('5th Cycle APR Raw Data-Final'!M$3:M$1977,'5th Cycle APR Raw Data-Final'!$A$3:$A$1977,'SB35 Determination Data'!$K288,'5th Cycle APR Raw Data-Final'!$T$3:$T$1977,"&gt;="&amp;'SB35 Determination Data'!$F288,'5th Cycle APR Raw Data-Final'!$T$3:$T$1977,"&lt;="&amp;G288))</f>
        <v>0</v>
      </c>
      <c r="X288" s="60">
        <f t="shared" si="12"/>
        <v>101</v>
      </c>
      <c r="Y288" s="60">
        <f t="shared" si="13"/>
        <v>0</v>
      </c>
      <c r="Z288" s="60">
        <f t="shared" si="14"/>
        <v>101</v>
      </c>
      <c r="AA288" s="31">
        <f t="shared" si="15"/>
        <v>0</v>
      </c>
      <c r="AB288" s="31">
        <f t="shared" si="16"/>
        <v>0</v>
      </c>
      <c r="AC288" s="60">
        <f>VLOOKUP(K288,'5th Cycle APR Raw Data-Final'!$A$3:$P$1977,14,FALSE)</f>
        <v>112</v>
      </c>
      <c r="AD288" s="60">
        <f>IF(AN288&lt;1,SUMIFS('5th Cycle APR Raw Data-Final'!$O$3:$O$1977,'5th Cycle APR Raw Data-Final'!$A$3:$A$1977,'SB35 Determination Data'!$K288,'5th Cycle APR Raw Data-Final'!$T$3:$T$1977,"&gt;="&amp;'SB35 Determination Data'!$F288,'5th Cycle APR Raw Data-Final'!$T$3:$T$1977,"&lt;"&amp;E288),SUMIFS('5th Cycle APR Raw Data-Final'!$O$3:$O$1977,'5th Cycle APR Raw Data-Final'!$A$3:$A$1977,'SB35 Determination Data'!$K288,'5th Cycle APR Raw Data-Final'!$T$3:$T$1977,"&gt;="&amp;'SB35 Determination Data'!$F288,'5th Cycle APR Raw Data-Final'!$T$3:$T$1977,"&lt;="&amp;G288))</f>
        <v>0</v>
      </c>
      <c r="AE288" s="60">
        <f t="shared" si="17"/>
        <v>112</v>
      </c>
      <c r="AF288" s="31">
        <f t="shared" si="18"/>
        <v>0</v>
      </c>
      <c r="AG288" s="60">
        <f>VLOOKUP(K288,'5th Cycle APR Raw Data-Final'!$A$3:$P$1977,16,FALSE)</f>
        <v>257</v>
      </c>
      <c r="AH288" s="60">
        <f>IF(AN288&lt;1,SUMIFS('5th Cycle APR Raw Data-Final'!$Q$3:$Q$1977,'5th Cycle APR Raw Data-Final'!$A$3:$A$1977,'SB35 Determination Data'!$K288,'5th Cycle APR Raw Data-Final'!$T$3:$T$1977,"&gt;="&amp;'SB35 Determination Data'!$F288,'5th Cycle APR Raw Data-Final'!$T$3:$T$1977,"&lt;"&amp;E288),SUMIFS('5th Cycle APR Raw Data-Final'!$Q$3:$Q$1977,'5th Cycle APR Raw Data-Final'!$A$3:$A$1977,'SB35 Determination Data'!$K288,'5th Cycle APR Raw Data-Final'!$T$3:$T$1977,"&gt;="&amp;'SB35 Determination Data'!$F288,'5th Cycle APR Raw Data-Final'!$T$3:$T$1977,"&lt;="&amp;G288))</f>
        <v>3</v>
      </c>
      <c r="AI288" s="60">
        <f t="shared" si="19"/>
        <v>254</v>
      </c>
      <c r="AJ288" s="31">
        <f t="shared" si="20"/>
        <v>1.1673151750972763E-2</v>
      </c>
      <c r="AK288" s="60">
        <f>VLOOKUP(K288,'5th Cycle APR Raw Data-Final'!$A$3:$R$1977,18,FALSE)</f>
        <v>663</v>
      </c>
      <c r="AL288" s="60">
        <f>IF(AN288&lt;1,SUMIFS('5th Cycle APR Raw Data-Final'!$S$3:$S$1977,'5th Cycle APR Raw Data-Final'!$A$3:$A$1977,'SB35 Determination Data'!$K288,'5th Cycle APR Raw Data-Final'!$T$3:$T$1977,"&gt;="&amp;'SB35 Determination Data'!$F288,'5th Cycle APR Raw Data-Final'!$T$3:$T$1977,"&lt;"&amp;E288),SUMIFS('5th Cycle APR Raw Data-Final'!$S$3:$S$1977,'5th Cycle APR Raw Data-Final'!$A$3:$A$1977,'SB35 Determination Data'!$K288,'5th Cycle APR Raw Data-Final'!$T$3:$T$1977,"&gt;="&amp;'SB35 Determination Data'!$F288,'5th Cycle APR Raw Data-Final'!$T$3:$T$1977,"&lt;="&amp;G288))</f>
        <v>3</v>
      </c>
      <c r="AM288" s="60">
        <f t="shared" si="21"/>
        <v>660</v>
      </c>
      <c r="AN288" s="62">
        <f t="shared" si="22"/>
        <v>0.5</v>
      </c>
      <c r="AO288" s="9" t="str">
        <f t="shared" si="23"/>
        <v>YES</v>
      </c>
      <c r="AP288" s="9" t="str">
        <f t="shared" si="24"/>
        <v>NO</v>
      </c>
      <c r="AQ288" s="9" t="str">
        <f t="shared" si="25"/>
        <v>NO</v>
      </c>
      <c r="AR288" s="48" t="str">
        <f>VLOOKUP(K288,'2018Submitted'!$A$2:$C$540,3,FALSE)</f>
        <v>Successful</v>
      </c>
      <c r="AS288" s="9" t="str">
        <f t="shared" si="26"/>
        <v>NO</v>
      </c>
      <c r="AT288" s="9" t="str">
        <f t="shared" si="27"/>
        <v>NO</v>
      </c>
    </row>
    <row r="289" spans="1:46" ht="12.75" customHeight="1" x14ac:dyDescent="0.15">
      <c r="A289" s="9" t="s">
        <v>505</v>
      </c>
      <c r="B289" s="9" t="str">
        <f t="shared" si="0"/>
        <v>MILPITAS</v>
      </c>
      <c r="C289" s="31">
        <f t="shared" si="1"/>
        <v>0.5</v>
      </c>
      <c r="D289" s="45">
        <f t="shared" si="2"/>
        <v>8</v>
      </c>
      <c r="E289" s="46">
        <f t="shared" si="3"/>
        <v>2019</v>
      </c>
      <c r="F289" s="46">
        <f t="shared" si="4"/>
        <v>2015</v>
      </c>
      <c r="G289" s="46">
        <f t="shared" si="5"/>
        <v>2022</v>
      </c>
      <c r="H289" s="9" t="str">
        <f t="shared" si="6"/>
        <v>01/31/2015</v>
      </c>
      <c r="I289" s="9" t="str">
        <f t="shared" si="7"/>
        <v>01/31/2023</v>
      </c>
      <c r="J289" s="9" t="s">
        <v>67</v>
      </c>
      <c r="K289" s="49" t="s">
        <v>531</v>
      </c>
      <c r="L289" s="60">
        <f>VLOOKUP(K289,'5th Cycle APR Raw Data-Final'!$A$3:$P$1977,6,FALSE)</f>
        <v>1004</v>
      </c>
      <c r="M289" s="60">
        <f>IF(AN289&lt;1,SUMIFS('5th Cycle APR Raw Data-Final'!G$3:G$1977,'5th Cycle APR Raw Data-Final'!$A$3:$A$1977,'SB35 Determination Data'!$K289,'5th Cycle APR Raw Data-Final'!$T$3:$T$1977,"&gt;="&amp;'SB35 Determination Data'!$F289,'5th Cycle APR Raw Data-Final'!$T$3:$T$1977,"&lt;"&amp;E289),SUMIFS('5th Cycle APR Raw Data-Final'!G$3:G$1977,'5th Cycle APR Raw Data-Final'!$A$3:$A$1977,'SB35 Determination Data'!$K289,'5th Cycle APR Raw Data-Final'!$T$3:$T$1977,"&gt;="&amp;'SB35 Determination Data'!$F289,'5th Cycle APR Raw Data-Final'!$T$3:$T$1977,"&lt;="&amp;G289))</f>
        <v>10</v>
      </c>
      <c r="N289" s="60">
        <f>IF(AN289&lt;1,SUMIFS('5th Cycle APR Raw Data-Final'!H$3:H$1977,'5th Cycle APR Raw Data-Final'!$A$3:$A$1977,'SB35 Determination Data'!$K289,'5th Cycle APR Raw Data-Final'!$T$3:$T$1977,"&gt;="&amp;'SB35 Determination Data'!$F289,'5th Cycle APR Raw Data-Final'!$T$3:$T$1977,"&lt;"&amp;E289),SUMIFS('5th Cycle APR Raw Data-Final'!H$3:H$1977,'5th Cycle APR Raw Data-Final'!$A$3:$A$1977,'SB35 Determination Data'!$K289,'5th Cycle APR Raw Data-Final'!$T$3:$T$1977,"&gt;="&amp;'SB35 Determination Data'!$F289,'5th Cycle APR Raw Data-Final'!$T$3:$T$1977,"&lt;="&amp;G289))</f>
        <v>10</v>
      </c>
      <c r="O289" s="60">
        <f>IF(AN289&lt;1,SUMIFS('5th Cycle APR Raw Data-Final'!I$3:I$1977,'5th Cycle APR Raw Data-Final'!$A$3:$A$1977,'SB35 Determination Data'!$K289,'5th Cycle APR Raw Data-Final'!$T$3:$T$1977,"&gt;="&amp;'SB35 Determination Data'!$F289,'5th Cycle APR Raw Data-Final'!$T$3:$T$1977,"&lt;"&amp;E289),SUMIFS('5th Cycle APR Raw Data-Final'!I$3:I$1977,'5th Cycle APR Raw Data-Final'!$A$3:$A$1977,'SB35 Determination Data'!$K289,'5th Cycle APR Raw Data-Final'!$T$3:$T$1977,"&gt;="&amp;'SB35 Determination Data'!$F289,'5th Cycle APR Raw Data-Final'!$T$3:$T$1977,"&lt;="&amp;G289))</f>
        <v>0</v>
      </c>
      <c r="P289" s="60">
        <f t="shared" si="8"/>
        <v>994</v>
      </c>
      <c r="Q289" s="31">
        <f t="shared" si="9"/>
        <v>9.9601593625498006E-3</v>
      </c>
      <c r="R289" s="61">
        <f t="shared" si="10"/>
        <v>502</v>
      </c>
      <c r="S289" s="61">
        <f t="shared" si="11"/>
        <v>0</v>
      </c>
      <c r="T289" s="60">
        <f>VLOOKUP(K289,'5th Cycle APR Raw Data-Final'!$A$3:$P$1977,10,FALSE)</f>
        <v>570</v>
      </c>
      <c r="U289" s="60">
        <f>IF(AN289&lt;1,SUMIFS('5th Cycle APR Raw Data-Final'!K$3:K$1977,'5th Cycle APR Raw Data-Final'!$A$3:$A$1977,'SB35 Determination Data'!$K289,'5th Cycle APR Raw Data-Final'!$T$3:$T$1977,"&gt;="&amp;'SB35 Determination Data'!$F289,'5th Cycle APR Raw Data-Final'!$T$3:$T$1977,"&lt;"&amp;E289),SUMIFS('5th Cycle APR Raw Data-Final'!K$3:K$1977,'5th Cycle APR Raw Data-Final'!$A$3:$A$1977,'SB35 Determination Data'!$K289,'5th Cycle APR Raw Data-Final'!$T$3:$T$1977,"&gt;="&amp;'SB35 Determination Data'!$F289,'5th Cycle APR Raw Data-Final'!$T$3:$T$1977,"&lt;="&amp;G289))</f>
        <v>0</v>
      </c>
      <c r="V289" s="60">
        <f>IF(AN289&lt;1,SUMIFS('5th Cycle APR Raw Data-Final'!L$3:L$1977,'5th Cycle APR Raw Data-Final'!$A$3:$A$1977,'SB35 Determination Data'!$K289,'5th Cycle APR Raw Data-Final'!$T$3:$T$1977,"&gt;="&amp;'SB35 Determination Data'!$F289,'5th Cycle APR Raw Data-Final'!$T$3:$T$1977,"&lt;"&amp;E289),SUMIFS('5th Cycle APR Raw Data-Final'!L$3:L$1977,'5th Cycle APR Raw Data-Final'!$A$3:$A$1977,'SB35 Determination Data'!$K289,'5th Cycle APR Raw Data-Final'!$T$3:$T$1977,"&gt;="&amp;'SB35 Determination Data'!$F289,'5th Cycle APR Raw Data-Final'!$T$3:$T$1977,"&lt;="&amp;G289))</f>
        <v>0</v>
      </c>
      <c r="W289" s="60">
        <f>IF(AN289&lt;1,SUMIFS('5th Cycle APR Raw Data-Final'!M$3:M$1977,'5th Cycle APR Raw Data-Final'!$A$3:$A$1977,'SB35 Determination Data'!$K289,'5th Cycle APR Raw Data-Final'!$T$3:$T$1977,"&gt;="&amp;'SB35 Determination Data'!$F289,'5th Cycle APR Raw Data-Final'!$T$3:$T$1977,"&lt;"&amp;E289),SUMIFS('5th Cycle APR Raw Data-Final'!M$3:M$1977,'5th Cycle APR Raw Data-Final'!$A$3:$A$1977,'SB35 Determination Data'!$K289,'5th Cycle APR Raw Data-Final'!$T$3:$T$1977,"&gt;="&amp;'SB35 Determination Data'!$F289,'5th Cycle APR Raw Data-Final'!$T$3:$T$1977,"&lt;="&amp;G289))</f>
        <v>0</v>
      </c>
      <c r="X289" s="60">
        <f t="shared" si="12"/>
        <v>570</v>
      </c>
      <c r="Y289" s="60">
        <f t="shared" si="13"/>
        <v>0</v>
      </c>
      <c r="Z289" s="60">
        <f t="shared" si="14"/>
        <v>570</v>
      </c>
      <c r="AA289" s="31">
        <f t="shared" si="15"/>
        <v>0</v>
      </c>
      <c r="AB289" s="31">
        <f t="shared" si="16"/>
        <v>0</v>
      </c>
      <c r="AC289" s="60">
        <f>VLOOKUP(K289,'5th Cycle APR Raw Data-Final'!$A$3:$P$1977,14,FALSE)</f>
        <v>565</v>
      </c>
      <c r="AD289" s="60">
        <f>IF(AN289&lt;1,SUMIFS('5th Cycle APR Raw Data-Final'!$O$3:$O$1977,'5th Cycle APR Raw Data-Final'!$A$3:$A$1977,'SB35 Determination Data'!$K289,'5th Cycle APR Raw Data-Final'!$T$3:$T$1977,"&gt;="&amp;'SB35 Determination Data'!$F289,'5th Cycle APR Raw Data-Final'!$T$3:$T$1977,"&lt;"&amp;E289),SUMIFS('5th Cycle APR Raw Data-Final'!$O$3:$O$1977,'5th Cycle APR Raw Data-Final'!$A$3:$A$1977,'SB35 Determination Data'!$K289,'5th Cycle APR Raw Data-Final'!$T$3:$T$1977,"&gt;="&amp;'SB35 Determination Data'!$F289,'5th Cycle APR Raw Data-Final'!$T$3:$T$1977,"&lt;="&amp;G289))</f>
        <v>0</v>
      </c>
      <c r="AE289" s="60">
        <f t="shared" si="17"/>
        <v>565</v>
      </c>
      <c r="AF289" s="31">
        <f t="shared" si="18"/>
        <v>0</v>
      </c>
      <c r="AG289" s="60">
        <f>VLOOKUP(K289,'5th Cycle APR Raw Data-Final'!$A$3:$P$1977,16,FALSE)</f>
        <v>1151</v>
      </c>
      <c r="AH289" s="60">
        <f>IF(AN289&lt;1,SUMIFS('5th Cycle APR Raw Data-Final'!$Q$3:$Q$1977,'5th Cycle APR Raw Data-Final'!$A$3:$A$1977,'SB35 Determination Data'!$K289,'5th Cycle APR Raw Data-Final'!$T$3:$T$1977,"&gt;="&amp;'SB35 Determination Data'!$F289,'5th Cycle APR Raw Data-Final'!$T$3:$T$1977,"&lt;"&amp;E289),SUMIFS('5th Cycle APR Raw Data-Final'!$Q$3:$Q$1977,'5th Cycle APR Raw Data-Final'!$A$3:$A$1977,'SB35 Determination Data'!$K289,'5th Cycle APR Raw Data-Final'!$T$3:$T$1977,"&gt;="&amp;'SB35 Determination Data'!$F289,'5th Cycle APR Raw Data-Final'!$T$3:$T$1977,"&lt;="&amp;G289))</f>
        <v>3080</v>
      </c>
      <c r="AI289" s="60">
        <f t="shared" si="19"/>
        <v>0</v>
      </c>
      <c r="AJ289" s="31">
        <f t="shared" si="20"/>
        <v>2.675933970460469</v>
      </c>
      <c r="AK289" s="60">
        <f>VLOOKUP(K289,'5th Cycle APR Raw Data-Final'!$A$3:$R$1977,18,FALSE)</f>
        <v>3290</v>
      </c>
      <c r="AL289" s="60">
        <f>IF(AN289&lt;1,SUMIFS('5th Cycle APR Raw Data-Final'!$S$3:$S$1977,'5th Cycle APR Raw Data-Final'!$A$3:$A$1977,'SB35 Determination Data'!$K289,'5th Cycle APR Raw Data-Final'!$T$3:$T$1977,"&gt;="&amp;'SB35 Determination Data'!$F289,'5th Cycle APR Raw Data-Final'!$T$3:$T$1977,"&lt;"&amp;E289),SUMIFS('5th Cycle APR Raw Data-Final'!$S$3:$S$1977,'5th Cycle APR Raw Data-Final'!$A$3:$A$1977,'SB35 Determination Data'!$K289,'5th Cycle APR Raw Data-Final'!$T$3:$T$1977,"&gt;="&amp;'SB35 Determination Data'!$F289,'5th Cycle APR Raw Data-Final'!$T$3:$T$1977,"&lt;="&amp;G289))</f>
        <v>3090</v>
      </c>
      <c r="AM289" s="60">
        <f t="shared" si="21"/>
        <v>2129</v>
      </c>
      <c r="AN289" s="62">
        <f t="shared" si="22"/>
        <v>0.5</v>
      </c>
      <c r="AO289" s="9" t="str">
        <f t="shared" si="23"/>
        <v>NO</v>
      </c>
      <c r="AP289" s="9" t="str">
        <f t="shared" si="24"/>
        <v>YES</v>
      </c>
      <c r="AQ289" s="9" t="str">
        <f t="shared" si="25"/>
        <v>NO</v>
      </c>
      <c r="AR289" s="48" t="str">
        <f>VLOOKUP(K289,'2018Submitted'!$A$2:$C$540,3,FALSE)</f>
        <v>Successful</v>
      </c>
      <c r="AS289" s="9" t="str">
        <f t="shared" si="26"/>
        <v>NO</v>
      </c>
      <c r="AT289" s="9" t="str">
        <f t="shared" si="27"/>
        <v>YES</v>
      </c>
    </row>
    <row r="290" spans="1:46" ht="12.75" customHeight="1" x14ac:dyDescent="0.15">
      <c r="A290" s="9" t="s">
        <v>273</v>
      </c>
      <c r="B290" s="9" t="str">
        <f t="shared" si="0"/>
        <v>MISSION VIEJO</v>
      </c>
      <c r="C290" s="31">
        <f t="shared" si="1"/>
        <v>0.625</v>
      </c>
      <c r="D290" s="45">
        <f t="shared" si="2"/>
        <v>8</v>
      </c>
      <c r="E290" s="46">
        <f t="shared" si="3"/>
        <v>2018</v>
      </c>
      <c r="F290" s="46">
        <f t="shared" si="4"/>
        <v>2014</v>
      </c>
      <c r="G290" s="46" t="str">
        <f t="shared" si="5"/>
        <v>2021</v>
      </c>
      <c r="H290" s="9" t="str">
        <f t="shared" si="6"/>
        <v>10/15/2013</v>
      </c>
      <c r="I290" s="9" t="str">
        <f t="shared" si="7"/>
        <v>10/15/2021</v>
      </c>
      <c r="J290" s="9" t="s">
        <v>144</v>
      </c>
      <c r="K290" s="49" t="s">
        <v>293</v>
      </c>
      <c r="L290" s="60">
        <f>VLOOKUP(K290,'5th Cycle APR Raw Data-Final'!$A$3:$P$1977,6,FALSE)</f>
        <v>42</v>
      </c>
      <c r="M290" s="60">
        <f>IF(AN290&lt;1,SUMIFS('5th Cycle APR Raw Data-Final'!G$3:G$1977,'5th Cycle APR Raw Data-Final'!$A$3:$A$1977,'SB35 Determination Data'!$K290,'5th Cycle APR Raw Data-Final'!$T$3:$T$1977,"&gt;="&amp;'SB35 Determination Data'!$F290,'5th Cycle APR Raw Data-Final'!$T$3:$T$1977,"&lt;"&amp;E290),SUMIFS('5th Cycle APR Raw Data-Final'!G$3:G$1977,'5th Cycle APR Raw Data-Final'!$A$3:$A$1977,'SB35 Determination Data'!$K290,'5th Cycle APR Raw Data-Final'!$T$3:$T$1977,"&gt;="&amp;'SB35 Determination Data'!$F290,'5th Cycle APR Raw Data-Final'!$T$3:$T$1977,"&lt;="&amp;G290))</f>
        <v>13</v>
      </c>
      <c r="N290" s="60">
        <f>IF(AN290&lt;1,SUMIFS('5th Cycle APR Raw Data-Final'!H$3:H$1977,'5th Cycle APR Raw Data-Final'!$A$3:$A$1977,'SB35 Determination Data'!$K290,'5th Cycle APR Raw Data-Final'!$T$3:$T$1977,"&gt;="&amp;'SB35 Determination Data'!$F290,'5th Cycle APR Raw Data-Final'!$T$3:$T$1977,"&lt;"&amp;E290),SUMIFS('5th Cycle APR Raw Data-Final'!H$3:H$1977,'5th Cycle APR Raw Data-Final'!$A$3:$A$1977,'SB35 Determination Data'!$K290,'5th Cycle APR Raw Data-Final'!$T$3:$T$1977,"&gt;="&amp;'SB35 Determination Data'!$F290,'5th Cycle APR Raw Data-Final'!$T$3:$T$1977,"&lt;="&amp;G290))</f>
        <v>13</v>
      </c>
      <c r="O290" s="60">
        <f>IF(AN290&lt;1,SUMIFS('5th Cycle APR Raw Data-Final'!I$3:I$1977,'5th Cycle APR Raw Data-Final'!$A$3:$A$1977,'SB35 Determination Data'!$K290,'5th Cycle APR Raw Data-Final'!$T$3:$T$1977,"&gt;="&amp;'SB35 Determination Data'!$F290,'5th Cycle APR Raw Data-Final'!$T$3:$T$1977,"&lt;"&amp;E290),SUMIFS('5th Cycle APR Raw Data-Final'!I$3:I$1977,'5th Cycle APR Raw Data-Final'!$A$3:$A$1977,'SB35 Determination Data'!$K290,'5th Cycle APR Raw Data-Final'!$T$3:$T$1977,"&gt;="&amp;'SB35 Determination Data'!$F290,'5th Cycle APR Raw Data-Final'!$T$3:$T$1977,"&lt;="&amp;G290))</f>
        <v>0</v>
      </c>
      <c r="P290" s="60">
        <f t="shared" si="8"/>
        <v>29</v>
      </c>
      <c r="Q290" s="31">
        <f t="shared" si="9"/>
        <v>0.30952380952380953</v>
      </c>
      <c r="R290" s="61">
        <f t="shared" si="10"/>
        <v>21</v>
      </c>
      <c r="S290" s="61">
        <f t="shared" si="11"/>
        <v>0</v>
      </c>
      <c r="T290" s="60">
        <f>VLOOKUP(K290,'5th Cycle APR Raw Data-Final'!$A$3:$P$1977,10,FALSE)</f>
        <v>29</v>
      </c>
      <c r="U290" s="60">
        <f>IF(AN290&lt;1,SUMIFS('5th Cycle APR Raw Data-Final'!K$3:K$1977,'5th Cycle APR Raw Data-Final'!$A$3:$A$1977,'SB35 Determination Data'!$K290,'5th Cycle APR Raw Data-Final'!$T$3:$T$1977,"&gt;="&amp;'SB35 Determination Data'!$F290,'5th Cycle APR Raw Data-Final'!$T$3:$T$1977,"&lt;"&amp;E290),SUMIFS('5th Cycle APR Raw Data-Final'!K$3:K$1977,'5th Cycle APR Raw Data-Final'!$A$3:$A$1977,'SB35 Determination Data'!$K290,'5th Cycle APR Raw Data-Final'!$T$3:$T$1977,"&gt;="&amp;'SB35 Determination Data'!$F290,'5th Cycle APR Raw Data-Final'!$T$3:$T$1977,"&lt;="&amp;G290))</f>
        <v>28</v>
      </c>
      <c r="V290" s="60">
        <f>IF(AN290&lt;1,SUMIFS('5th Cycle APR Raw Data-Final'!L$3:L$1977,'5th Cycle APR Raw Data-Final'!$A$3:$A$1977,'SB35 Determination Data'!$K290,'5th Cycle APR Raw Data-Final'!$T$3:$T$1977,"&gt;="&amp;'SB35 Determination Data'!$F290,'5th Cycle APR Raw Data-Final'!$T$3:$T$1977,"&lt;"&amp;E290),SUMIFS('5th Cycle APR Raw Data-Final'!L$3:L$1977,'5th Cycle APR Raw Data-Final'!$A$3:$A$1977,'SB35 Determination Data'!$K290,'5th Cycle APR Raw Data-Final'!$T$3:$T$1977,"&gt;="&amp;'SB35 Determination Data'!$F290,'5th Cycle APR Raw Data-Final'!$T$3:$T$1977,"&lt;="&amp;G290))</f>
        <v>28</v>
      </c>
      <c r="W290" s="60">
        <f>IF(AN290&lt;1,SUMIFS('5th Cycle APR Raw Data-Final'!M$3:M$1977,'5th Cycle APR Raw Data-Final'!$A$3:$A$1977,'SB35 Determination Data'!$K290,'5th Cycle APR Raw Data-Final'!$T$3:$T$1977,"&gt;="&amp;'SB35 Determination Data'!$F290,'5th Cycle APR Raw Data-Final'!$T$3:$T$1977,"&lt;"&amp;E290),SUMIFS('5th Cycle APR Raw Data-Final'!M$3:M$1977,'5th Cycle APR Raw Data-Final'!$A$3:$A$1977,'SB35 Determination Data'!$K290,'5th Cycle APR Raw Data-Final'!$T$3:$T$1977,"&gt;="&amp;'SB35 Determination Data'!$F290,'5th Cycle APR Raw Data-Final'!$T$3:$T$1977,"&lt;="&amp;G290))</f>
        <v>0</v>
      </c>
      <c r="X290" s="60">
        <f t="shared" si="12"/>
        <v>1</v>
      </c>
      <c r="Y290" s="60">
        <f t="shared" si="13"/>
        <v>28</v>
      </c>
      <c r="Z290" s="60">
        <f t="shared" si="14"/>
        <v>1</v>
      </c>
      <c r="AA290" s="31">
        <f t="shared" si="15"/>
        <v>0.96551724137931039</v>
      </c>
      <c r="AB290" s="31">
        <f t="shared" si="16"/>
        <v>0.96551724137931039</v>
      </c>
      <c r="AC290" s="60">
        <f>VLOOKUP(K290,'5th Cycle APR Raw Data-Final'!$A$3:$P$1977,14,FALSE)</f>
        <v>33</v>
      </c>
      <c r="AD290" s="60">
        <f>IF(AN290&lt;1,SUMIFS('5th Cycle APR Raw Data-Final'!$O$3:$O$1977,'5th Cycle APR Raw Data-Final'!$A$3:$A$1977,'SB35 Determination Data'!$K290,'5th Cycle APR Raw Data-Final'!$T$3:$T$1977,"&gt;="&amp;'SB35 Determination Data'!$F290,'5th Cycle APR Raw Data-Final'!$T$3:$T$1977,"&lt;"&amp;E290),SUMIFS('5th Cycle APR Raw Data-Final'!$O$3:$O$1977,'5th Cycle APR Raw Data-Final'!$A$3:$A$1977,'SB35 Determination Data'!$K290,'5th Cycle APR Raw Data-Final'!$T$3:$T$1977,"&gt;="&amp;'SB35 Determination Data'!$F290,'5th Cycle APR Raw Data-Final'!$T$3:$T$1977,"&lt;="&amp;G290))</f>
        <v>16</v>
      </c>
      <c r="AE290" s="60">
        <f t="shared" si="17"/>
        <v>17</v>
      </c>
      <c r="AF290" s="31">
        <f t="shared" si="18"/>
        <v>0.48484848484848486</v>
      </c>
      <c r="AG290" s="60">
        <f>VLOOKUP(K290,'5th Cycle APR Raw Data-Final'!$A$3:$P$1977,16,FALSE)</f>
        <v>73</v>
      </c>
      <c r="AH290" s="60">
        <f>IF(AN290&lt;1,SUMIFS('5th Cycle APR Raw Data-Final'!$Q$3:$Q$1977,'5th Cycle APR Raw Data-Final'!$A$3:$A$1977,'SB35 Determination Data'!$K290,'5th Cycle APR Raw Data-Final'!$T$3:$T$1977,"&gt;="&amp;'SB35 Determination Data'!$F290,'5th Cycle APR Raw Data-Final'!$T$3:$T$1977,"&lt;"&amp;E290),SUMIFS('5th Cycle APR Raw Data-Final'!$Q$3:$Q$1977,'5th Cycle APR Raw Data-Final'!$A$3:$A$1977,'SB35 Determination Data'!$K290,'5th Cycle APR Raw Data-Final'!$T$3:$T$1977,"&gt;="&amp;'SB35 Determination Data'!$F290,'5th Cycle APR Raw Data-Final'!$T$3:$T$1977,"&lt;="&amp;G290))</f>
        <v>805</v>
      </c>
      <c r="AI290" s="60">
        <f t="shared" si="19"/>
        <v>0</v>
      </c>
      <c r="AJ290" s="31">
        <f t="shared" si="20"/>
        <v>11.027397260273972</v>
      </c>
      <c r="AK290" s="60">
        <f>VLOOKUP(K290,'5th Cycle APR Raw Data-Final'!$A$3:$R$1977,18,FALSE)</f>
        <v>177</v>
      </c>
      <c r="AL290" s="60">
        <f>IF(AN290&lt;1,SUMIFS('5th Cycle APR Raw Data-Final'!$S$3:$S$1977,'5th Cycle APR Raw Data-Final'!$A$3:$A$1977,'SB35 Determination Data'!$K290,'5th Cycle APR Raw Data-Final'!$T$3:$T$1977,"&gt;="&amp;'SB35 Determination Data'!$F290,'5th Cycle APR Raw Data-Final'!$T$3:$T$1977,"&lt;"&amp;E290),SUMIFS('5th Cycle APR Raw Data-Final'!$S$3:$S$1977,'5th Cycle APR Raw Data-Final'!$A$3:$A$1977,'SB35 Determination Data'!$K290,'5th Cycle APR Raw Data-Final'!$T$3:$T$1977,"&gt;="&amp;'SB35 Determination Data'!$F290,'5th Cycle APR Raw Data-Final'!$T$3:$T$1977,"&lt;="&amp;G290))</f>
        <v>862</v>
      </c>
      <c r="AM290" s="60">
        <f t="shared" si="21"/>
        <v>47</v>
      </c>
      <c r="AN290" s="62">
        <f t="shared" si="22"/>
        <v>0.5</v>
      </c>
      <c r="AO290" s="9" t="str">
        <f t="shared" si="23"/>
        <v>NO</v>
      </c>
      <c r="AP290" s="9" t="str">
        <f t="shared" si="24"/>
        <v>YES</v>
      </c>
      <c r="AQ290" s="9" t="str">
        <f t="shared" si="25"/>
        <v>NO</v>
      </c>
      <c r="AR290" s="48" t="str">
        <f>VLOOKUP(K290,'2018Submitted'!$A$2:$C$540,3,FALSE)</f>
        <v>Successful</v>
      </c>
      <c r="AS290" s="9" t="str">
        <f t="shared" si="26"/>
        <v>NO</v>
      </c>
      <c r="AT290" s="9" t="str">
        <f t="shared" si="27"/>
        <v>YES</v>
      </c>
    </row>
    <row r="291" spans="1:46" ht="12.75" customHeight="1" x14ac:dyDescent="0.15">
      <c r="A291" s="9" t="s">
        <v>517</v>
      </c>
      <c r="B291" s="9" t="str">
        <f t="shared" si="0"/>
        <v>MODESTO</v>
      </c>
      <c r="C291" s="31">
        <f t="shared" si="1"/>
        <v>0.375</v>
      </c>
      <c r="D291" s="45">
        <f t="shared" si="2"/>
        <v>8</v>
      </c>
      <c r="E291" s="46">
        <f t="shared" si="3"/>
        <v>2020</v>
      </c>
      <c r="F291" s="46">
        <f t="shared" si="4"/>
        <v>2016</v>
      </c>
      <c r="G291" s="46" t="str">
        <f t="shared" si="5"/>
        <v>2023</v>
      </c>
      <c r="H291" s="9" t="str">
        <f t="shared" si="6"/>
        <v>12/31/2015</v>
      </c>
      <c r="I291" s="9" t="str">
        <f t="shared" si="7"/>
        <v>12/31/2023</v>
      </c>
      <c r="J291" s="9" t="s">
        <v>128</v>
      </c>
      <c r="K291" s="49" t="s">
        <v>584</v>
      </c>
      <c r="L291" s="60">
        <f>VLOOKUP(K291,'5th Cycle APR Raw Data-Final'!$A$3:$P$1977,6,FALSE)</f>
        <v>1546</v>
      </c>
      <c r="M291" s="60">
        <f>IF(AN291&lt;1,SUMIFS('5th Cycle APR Raw Data-Final'!G$3:G$1977,'5th Cycle APR Raw Data-Final'!$A$3:$A$1977,'SB35 Determination Data'!$K291,'5th Cycle APR Raw Data-Final'!$T$3:$T$1977,"&gt;="&amp;'SB35 Determination Data'!$F291,'5th Cycle APR Raw Data-Final'!$T$3:$T$1977,"&lt;"&amp;E291),SUMIFS('5th Cycle APR Raw Data-Final'!G$3:G$1977,'5th Cycle APR Raw Data-Final'!$A$3:$A$1977,'SB35 Determination Data'!$K291,'5th Cycle APR Raw Data-Final'!$T$3:$T$1977,"&gt;="&amp;'SB35 Determination Data'!$F291,'5th Cycle APR Raw Data-Final'!$T$3:$T$1977,"&lt;="&amp;G291))</f>
        <v>0</v>
      </c>
      <c r="N291" s="60">
        <f>IF(AN291&lt;1,SUMIFS('5th Cycle APR Raw Data-Final'!H$3:H$1977,'5th Cycle APR Raw Data-Final'!$A$3:$A$1977,'SB35 Determination Data'!$K291,'5th Cycle APR Raw Data-Final'!$T$3:$T$1977,"&gt;="&amp;'SB35 Determination Data'!$F291,'5th Cycle APR Raw Data-Final'!$T$3:$T$1977,"&lt;"&amp;E291),SUMIFS('5th Cycle APR Raw Data-Final'!H$3:H$1977,'5th Cycle APR Raw Data-Final'!$A$3:$A$1977,'SB35 Determination Data'!$K291,'5th Cycle APR Raw Data-Final'!$T$3:$T$1977,"&gt;="&amp;'SB35 Determination Data'!$F291,'5th Cycle APR Raw Data-Final'!$T$3:$T$1977,"&lt;="&amp;G291))</f>
        <v>0</v>
      </c>
      <c r="O291" s="60">
        <f>IF(AN291&lt;1,SUMIFS('5th Cycle APR Raw Data-Final'!I$3:I$1977,'5th Cycle APR Raw Data-Final'!$A$3:$A$1977,'SB35 Determination Data'!$K291,'5th Cycle APR Raw Data-Final'!$T$3:$T$1977,"&gt;="&amp;'SB35 Determination Data'!$F291,'5th Cycle APR Raw Data-Final'!$T$3:$T$1977,"&lt;"&amp;E291),SUMIFS('5th Cycle APR Raw Data-Final'!I$3:I$1977,'5th Cycle APR Raw Data-Final'!$A$3:$A$1977,'SB35 Determination Data'!$K291,'5th Cycle APR Raw Data-Final'!$T$3:$T$1977,"&gt;="&amp;'SB35 Determination Data'!$F291,'5th Cycle APR Raw Data-Final'!$T$3:$T$1977,"&lt;="&amp;G291))</f>
        <v>0</v>
      </c>
      <c r="P291" s="60">
        <f t="shared" si="8"/>
        <v>1546</v>
      </c>
      <c r="Q291" s="31">
        <f t="shared" si="9"/>
        <v>0</v>
      </c>
      <c r="R291" s="61">
        <f t="shared" si="10"/>
        <v>580</v>
      </c>
      <c r="S291" s="61">
        <f t="shared" si="11"/>
        <v>0</v>
      </c>
      <c r="T291" s="60">
        <f>VLOOKUP(K291,'5th Cycle APR Raw Data-Final'!$A$3:$P$1977,10,FALSE)</f>
        <v>991</v>
      </c>
      <c r="U291" s="60">
        <f>IF(AN291&lt;1,SUMIFS('5th Cycle APR Raw Data-Final'!K$3:K$1977,'5th Cycle APR Raw Data-Final'!$A$3:$A$1977,'SB35 Determination Data'!$K291,'5th Cycle APR Raw Data-Final'!$T$3:$T$1977,"&gt;="&amp;'SB35 Determination Data'!$F291,'5th Cycle APR Raw Data-Final'!$T$3:$T$1977,"&lt;"&amp;E291),SUMIFS('5th Cycle APR Raw Data-Final'!K$3:K$1977,'5th Cycle APR Raw Data-Final'!$A$3:$A$1977,'SB35 Determination Data'!$K291,'5th Cycle APR Raw Data-Final'!$T$3:$T$1977,"&gt;="&amp;'SB35 Determination Data'!$F291,'5th Cycle APR Raw Data-Final'!$T$3:$T$1977,"&lt;="&amp;G291))</f>
        <v>56</v>
      </c>
      <c r="V291" s="60">
        <f>IF(AN291&lt;1,SUMIFS('5th Cycle APR Raw Data-Final'!L$3:L$1977,'5th Cycle APR Raw Data-Final'!$A$3:$A$1977,'SB35 Determination Data'!$K291,'5th Cycle APR Raw Data-Final'!$T$3:$T$1977,"&gt;="&amp;'SB35 Determination Data'!$F291,'5th Cycle APR Raw Data-Final'!$T$3:$T$1977,"&lt;"&amp;E291),SUMIFS('5th Cycle APR Raw Data-Final'!L$3:L$1977,'5th Cycle APR Raw Data-Final'!$A$3:$A$1977,'SB35 Determination Data'!$K291,'5th Cycle APR Raw Data-Final'!$T$3:$T$1977,"&gt;="&amp;'SB35 Determination Data'!$F291,'5th Cycle APR Raw Data-Final'!$T$3:$T$1977,"&lt;="&amp;G291))</f>
        <v>55</v>
      </c>
      <c r="W291" s="60">
        <f>IF(AN291&lt;1,SUMIFS('5th Cycle APR Raw Data-Final'!M$3:M$1977,'5th Cycle APR Raw Data-Final'!$A$3:$A$1977,'SB35 Determination Data'!$K291,'5th Cycle APR Raw Data-Final'!$T$3:$T$1977,"&gt;="&amp;'SB35 Determination Data'!$F291,'5th Cycle APR Raw Data-Final'!$T$3:$T$1977,"&lt;"&amp;E291),SUMIFS('5th Cycle APR Raw Data-Final'!M$3:M$1977,'5th Cycle APR Raw Data-Final'!$A$3:$A$1977,'SB35 Determination Data'!$K291,'5th Cycle APR Raw Data-Final'!$T$3:$T$1977,"&gt;="&amp;'SB35 Determination Data'!$F291,'5th Cycle APR Raw Data-Final'!$T$3:$T$1977,"&lt;="&amp;G291))</f>
        <v>1</v>
      </c>
      <c r="X291" s="60">
        <f t="shared" si="12"/>
        <v>935</v>
      </c>
      <c r="Y291" s="60">
        <f t="shared" si="13"/>
        <v>56</v>
      </c>
      <c r="Z291" s="60">
        <f t="shared" si="14"/>
        <v>935</v>
      </c>
      <c r="AA291" s="31">
        <f t="shared" si="15"/>
        <v>5.6508577194752774E-2</v>
      </c>
      <c r="AB291" s="31">
        <f t="shared" si="16"/>
        <v>5.6508577194752774E-2</v>
      </c>
      <c r="AC291" s="60">
        <f>VLOOKUP(K291,'5th Cycle APR Raw Data-Final'!$A$3:$P$1977,14,FALSE)</f>
        <v>1100</v>
      </c>
      <c r="AD291" s="60">
        <f>IF(AN291&lt;1,SUMIFS('5th Cycle APR Raw Data-Final'!$O$3:$O$1977,'5th Cycle APR Raw Data-Final'!$A$3:$A$1977,'SB35 Determination Data'!$K291,'5th Cycle APR Raw Data-Final'!$T$3:$T$1977,"&gt;="&amp;'SB35 Determination Data'!$F291,'5th Cycle APR Raw Data-Final'!$T$3:$T$1977,"&lt;"&amp;E291),SUMIFS('5th Cycle APR Raw Data-Final'!$O$3:$O$1977,'5th Cycle APR Raw Data-Final'!$A$3:$A$1977,'SB35 Determination Data'!$K291,'5th Cycle APR Raw Data-Final'!$T$3:$T$1977,"&gt;="&amp;'SB35 Determination Data'!$F291,'5th Cycle APR Raw Data-Final'!$T$3:$T$1977,"&lt;="&amp;G291))</f>
        <v>146</v>
      </c>
      <c r="AE291" s="60">
        <f t="shared" si="17"/>
        <v>954</v>
      </c>
      <c r="AF291" s="31">
        <f t="shared" si="18"/>
        <v>0.13272727272727272</v>
      </c>
      <c r="AG291" s="60">
        <f>VLOOKUP(K291,'5th Cycle APR Raw Data-Final'!$A$3:$P$1977,16,FALSE)</f>
        <v>2724</v>
      </c>
      <c r="AH291" s="60">
        <f>IF(AN291&lt;1,SUMIFS('5th Cycle APR Raw Data-Final'!$Q$3:$Q$1977,'5th Cycle APR Raw Data-Final'!$A$3:$A$1977,'SB35 Determination Data'!$K291,'5th Cycle APR Raw Data-Final'!$T$3:$T$1977,"&gt;="&amp;'SB35 Determination Data'!$F291,'5th Cycle APR Raw Data-Final'!$T$3:$T$1977,"&lt;"&amp;E291),SUMIFS('5th Cycle APR Raw Data-Final'!$Q$3:$Q$1977,'5th Cycle APR Raw Data-Final'!$A$3:$A$1977,'SB35 Determination Data'!$K291,'5th Cycle APR Raw Data-Final'!$T$3:$T$1977,"&gt;="&amp;'SB35 Determination Data'!$F291,'5th Cycle APR Raw Data-Final'!$T$3:$T$1977,"&lt;="&amp;G291))</f>
        <v>425</v>
      </c>
      <c r="AI291" s="60">
        <f t="shared" si="19"/>
        <v>2299</v>
      </c>
      <c r="AJ291" s="31">
        <f t="shared" si="20"/>
        <v>0.15602055800293685</v>
      </c>
      <c r="AK291" s="60">
        <f>VLOOKUP(K291,'5th Cycle APR Raw Data-Final'!$A$3:$R$1977,18,FALSE)</f>
        <v>6361</v>
      </c>
      <c r="AL291" s="60">
        <f>IF(AN291&lt;1,SUMIFS('5th Cycle APR Raw Data-Final'!$S$3:$S$1977,'5th Cycle APR Raw Data-Final'!$A$3:$A$1977,'SB35 Determination Data'!$K291,'5th Cycle APR Raw Data-Final'!$T$3:$T$1977,"&gt;="&amp;'SB35 Determination Data'!$F291,'5th Cycle APR Raw Data-Final'!$T$3:$T$1977,"&lt;"&amp;E291),SUMIFS('5th Cycle APR Raw Data-Final'!$S$3:$S$1977,'5th Cycle APR Raw Data-Final'!$A$3:$A$1977,'SB35 Determination Data'!$K291,'5th Cycle APR Raw Data-Final'!$T$3:$T$1977,"&gt;="&amp;'SB35 Determination Data'!$F291,'5th Cycle APR Raw Data-Final'!$T$3:$T$1977,"&lt;="&amp;G291))</f>
        <v>627</v>
      </c>
      <c r="AM291" s="60">
        <f t="shared" si="21"/>
        <v>5734</v>
      </c>
      <c r="AN291" s="62">
        <f t="shared" si="22"/>
        <v>0.375</v>
      </c>
      <c r="AO291" s="9" t="str">
        <f t="shared" si="23"/>
        <v>YES</v>
      </c>
      <c r="AP291" s="9" t="str">
        <f t="shared" si="24"/>
        <v>NO</v>
      </c>
      <c r="AQ291" s="9" t="str">
        <f t="shared" si="25"/>
        <v>NO</v>
      </c>
      <c r="AR291" s="48" t="str">
        <f>VLOOKUP(K291,'2018Submitted'!$A$2:$C$540,3,FALSE)</f>
        <v>Successful</v>
      </c>
      <c r="AS291" s="9" t="str">
        <f t="shared" si="26"/>
        <v>NO</v>
      </c>
      <c r="AT291" s="9" t="str">
        <f t="shared" si="27"/>
        <v>NO</v>
      </c>
    </row>
    <row r="292" spans="1:46" ht="12.75" customHeight="1" x14ac:dyDescent="0.15">
      <c r="A292" s="9" t="s">
        <v>424</v>
      </c>
      <c r="B292" s="9" t="str">
        <f t="shared" si="0"/>
        <v>MODOC COUNTY</v>
      </c>
      <c r="C292" s="31">
        <f t="shared" si="1"/>
        <v>1</v>
      </c>
      <c r="D292" s="45">
        <f t="shared" si="2"/>
        <v>5</v>
      </c>
      <c r="E292" s="46">
        <f t="shared" si="3"/>
        <v>2017</v>
      </c>
      <c r="F292" s="46">
        <f t="shared" si="4"/>
        <v>2014</v>
      </c>
      <c r="G292" s="46">
        <f t="shared" si="5"/>
        <v>2018</v>
      </c>
      <c r="H292" s="9" t="str">
        <f t="shared" si="6"/>
        <v>06/30/2014</v>
      </c>
      <c r="I292" s="9" t="str">
        <f t="shared" si="7"/>
        <v>06/30/2019</v>
      </c>
      <c r="J292" s="9" t="s">
        <v>83</v>
      </c>
      <c r="K292" s="49" t="s">
        <v>1205</v>
      </c>
      <c r="L292" s="60" t="e">
        <f>VLOOKUP(K292,'5th Cycle APR Raw Data-Final'!$A$3:$P$1977,6,FALSE)</f>
        <v>#N/A</v>
      </c>
      <c r="M292" s="60">
        <f>IF(AN292&lt;1,SUMIFS('5th Cycle APR Raw Data-Final'!G$3:G$1977,'5th Cycle APR Raw Data-Final'!$A$3:$A$1977,'SB35 Determination Data'!$K292,'5th Cycle APR Raw Data-Final'!$T$3:$T$1977,"&gt;="&amp;'SB35 Determination Data'!$F292,'5th Cycle APR Raw Data-Final'!$T$3:$T$1977,"&lt;"&amp;E292),SUMIFS('5th Cycle APR Raw Data-Final'!G$3:G$1977,'5th Cycle APR Raw Data-Final'!$A$3:$A$1977,'SB35 Determination Data'!$K292,'5th Cycle APR Raw Data-Final'!$T$3:$T$1977,"&gt;="&amp;'SB35 Determination Data'!$F292,'5th Cycle APR Raw Data-Final'!$T$3:$T$1977,"&lt;="&amp;G292))</f>
        <v>0</v>
      </c>
      <c r="N292" s="60">
        <f>IF(AN292&lt;1,SUMIFS('5th Cycle APR Raw Data-Final'!H$3:H$1977,'5th Cycle APR Raw Data-Final'!$A$3:$A$1977,'SB35 Determination Data'!$K292,'5th Cycle APR Raw Data-Final'!$T$3:$T$1977,"&gt;="&amp;'SB35 Determination Data'!$F292,'5th Cycle APR Raw Data-Final'!$T$3:$T$1977,"&lt;"&amp;E292),SUMIFS('5th Cycle APR Raw Data-Final'!H$3:H$1977,'5th Cycle APR Raw Data-Final'!$A$3:$A$1977,'SB35 Determination Data'!$K292,'5th Cycle APR Raw Data-Final'!$T$3:$T$1977,"&gt;="&amp;'SB35 Determination Data'!$F292,'5th Cycle APR Raw Data-Final'!$T$3:$T$1977,"&lt;="&amp;G292))</f>
        <v>0</v>
      </c>
      <c r="O292" s="60">
        <f>IF(AN292&lt;1,SUMIFS('5th Cycle APR Raw Data-Final'!I$3:I$1977,'5th Cycle APR Raw Data-Final'!$A$3:$A$1977,'SB35 Determination Data'!$K292,'5th Cycle APR Raw Data-Final'!$T$3:$T$1977,"&gt;="&amp;'SB35 Determination Data'!$F292,'5th Cycle APR Raw Data-Final'!$T$3:$T$1977,"&lt;"&amp;E292),SUMIFS('5th Cycle APR Raw Data-Final'!I$3:I$1977,'5th Cycle APR Raw Data-Final'!$A$3:$A$1977,'SB35 Determination Data'!$K292,'5th Cycle APR Raw Data-Final'!$T$3:$T$1977,"&gt;="&amp;'SB35 Determination Data'!$F292,'5th Cycle APR Raw Data-Final'!$T$3:$T$1977,"&lt;="&amp;G292))</f>
        <v>0</v>
      </c>
      <c r="P292" s="60" t="e">
        <f t="shared" si="8"/>
        <v>#N/A</v>
      </c>
      <c r="Q292" s="31" t="str">
        <f t="shared" si="9"/>
        <v>No 2018 Annual Progress Report</v>
      </c>
      <c r="R292" s="61" t="e">
        <f t="shared" si="10"/>
        <v>#N/A</v>
      </c>
      <c r="S292" s="61" t="e">
        <f t="shared" si="11"/>
        <v>#N/A</v>
      </c>
      <c r="T292" s="60" t="e">
        <f>VLOOKUP(K292,'5th Cycle APR Raw Data-Final'!$A$3:$P$1977,10,FALSE)</f>
        <v>#N/A</v>
      </c>
      <c r="U292" s="60">
        <f>IF(AN292&lt;1,SUMIFS('5th Cycle APR Raw Data-Final'!K$3:K$1977,'5th Cycle APR Raw Data-Final'!$A$3:$A$1977,'SB35 Determination Data'!$K292,'5th Cycle APR Raw Data-Final'!$T$3:$T$1977,"&gt;="&amp;'SB35 Determination Data'!$F292,'5th Cycle APR Raw Data-Final'!$T$3:$T$1977,"&lt;"&amp;E292),SUMIFS('5th Cycle APR Raw Data-Final'!K$3:K$1977,'5th Cycle APR Raw Data-Final'!$A$3:$A$1977,'SB35 Determination Data'!$K292,'5th Cycle APR Raw Data-Final'!$T$3:$T$1977,"&gt;="&amp;'SB35 Determination Data'!$F292,'5th Cycle APR Raw Data-Final'!$T$3:$T$1977,"&lt;="&amp;G292))</f>
        <v>0</v>
      </c>
      <c r="V292" s="60">
        <f>IF(AN292&lt;1,SUMIFS('5th Cycle APR Raw Data-Final'!L$3:L$1977,'5th Cycle APR Raw Data-Final'!$A$3:$A$1977,'SB35 Determination Data'!$K292,'5th Cycle APR Raw Data-Final'!$T$3:$T$1977,"&gt;="&amp;'SB35 Determination Data'!$F292,'5th Cycle APR Raw Data-Final'!$T$3:$T$1977,"&lt;"&amp;E292),SUMIFS('5th Cycle APR Raw Data-Final'!L$3:L$1977,'5th Cycle APR Raw Data-Final'!$A$3:$A$1977,'SB35 Determination Data'!$K292,'5th Cycle APR Raw Data-Final'!$T$3:$T$1977,"&gt;="&amp;'SB35 Determination Data'!$F292,'5th Cycle APR Raw Data-Final'!$T$3:$T$1977,"&lt;="&amp;G292))</f>
        <v>0</v>
      </c>
      <c r="W292" s="60">
        <f>IF(AN292&lt;1,SUMIFS('5th Cycle APR Raw Data-Final'!M$3:M$1977,'5th Cycle APR Raw Data-Final'!$A$3:$A$1977,'SB35 Determination Data'!$K292,'5th Cycle APR Raw Data-Final'!$T$3:$T$1977,"&gt;="&amp;'SB35 Determination Data'!$F292,'5th Cycle APR Raw Data-Final'!$T$3:$T$1977,"&lt;"&amp;E292),SUMIFS('5th Cycle APR Raw Data-Final'!M$3:M$1977,'5th Cycle APR Raw Data-Final'!$A$3:$A$1977,'SB35 Determination Data'!$K292,'5th Cycle APR Raw Data-Final'!$T$3:$T$1977,"&gt;="&amp;'SB35 Determination Data'!$F292,'5th Cycle APR Raw Data-Final'!$T$3:$T$1977,"&lt;="&amp;G292))</f>
        <v>0</v>
      </c>
      <c r="X292" s="60" t="e">
        <f t="shared" si="12"/>
        <v>#N/A</v>
      </c>
      <c r="Y292" s="60" t="e">
        <f t="shared" si="13"/>
        <v>#N/A</v>
      </c>
      <c r="Z292" s="60" t="e">
        <f t="shared" si="14"/>
        <v>#N/A</v>
      </c>
      <c r="AA292" s="31" t="str">
        <f t="shared" si="15"/>
        <v>No 2018 Annual Progress Report</v>
      </c>
      <c r="AB292" s="31" t="str">
        <f t="shared" si="16"/>
        <v>No 2018 Annual Progress Report</v>
      </c>
      <c r="AC292" s="60" t="e">
        <f>VLOOKUP(K292,'5th Cycle APR Raw Data-Final'!$A$3:$P$1977,14,FALSE)</f>
        <v>#N/A</v>
      </c>
      <c r="AD292" s="60">
        <f>IF(AN292&lt;1,SUMIFS('5th Cycle APR Raw Data-Final'!$O$3:$O$1977,'5th Cycle APR Raw Data-Final'!$A$3:$A$1977,'SB35 Determination Data'!$K292,'5th Cycle APR Raw Data-Final'!$T$3:$T$1977,"&gt;="&amp;'SB35 Determination Data'!$F292,'5th Cycle APR Raw Data-Final'!$T$3:$T$1977,"&lt;"&amp;E292),SUMIFS('5th Cycle APR Raw Data-Final'!$O$3:$O$1977,'5th Cycle APR Raw Data-Final'!$A$3:$A$1977,'SB35 Determination Data'!$K292,'5th Cycle APR Raw Data-Final'!$T$3:$T$1977,"&gt;="&amp;'SB35 Determination Data'!$F292,'5th Cycle APR Raw Data-Final'!$T$3:$T$1977,"&lt;="&amp;G292))</f>
        <v>0</v>
      </c>
      <c r="AE292" s="60" t="e">
        <f t="shared" si="17"/>
        <v>#N/A</v>
      </c>
      <c r="AF292" s="31" t="str">
        <f t="shared" si="18"/>
        <v>No 2018 Annual Progress Report</v>
      </c>
      <c r="AG292" s="60" t="e">
        <f>VLOOKUP(K292,'5th Cycle APR Raw Data-Final'!$A$3:$P$1977,16,FALSE)</f>
        <v>#N/A</v>
      </c>
      <c r="AH292" s="60">
        <f>IF(AN292&lt;1,SUMIFS('5th Cycle APR Raw Data-Final'!$Q$3:$Q$1977,'5th Cycle APR Raw Data-Final'!$A$3:$A$1977,'SB35 Determination Data'!$K292,'5th Cycle APR Raw Data-Final'!$T$3:$T$1977,"&gt;="&amp;'SB35 Determination Data'!$F292,'5th Cycle APR Raw Data-Final'!$T$3:$T$1977,"&lt;"&amp;E292),SUMIFS('5th Cycle APR Raw Data-Final'!$Q$3:$Q$1977,'5th Cycle APR Raw Data-Final'!$A$3:$A$1977,'SB35 Determination Data'!$K292,'5th Cycle APR Raw Data-Final'!$T$3:$T$1977,"&gt;="&amp;'SB35 Determination Data'!$F292,'5th Cycle APR Raw Data-Final'!$T$3:$T$1977,"&lt;="&amp;G292))</f>
        <v>0</v>
      </c>
      <c r="AI292" s="60" t="e">
        <f t="shared" si="19"/>
        <v>#N/A</v>
      </c>
      <c r="AJ292" s="31" t="str">
        <f t="shared" si="20"/>
        <v>No 2018 Annual Progress Report</v>
      </c>
      <c r="AK292" s="60" t="e">
        <f>VLOOKUP(K292,'5th Cycle APR Raw Data-Final'!$A$3:$R$1977,18,FALSE)</f>
        <v>#N/A</v>
      </c>
      <c r="AL292" s="60">
        <f>IF(AN292&lt;1,SUMIFS('5th Cycle APR Raw Data-Final'!$S$3:$S$1977,'5th Cycle APR Raw Data-Final'!$A$3:$A$1977,'SB35 Determination Data'!$K292,'5th Cycle APR Raw Data-Final'!$T$3:$T$1977,"&gt;="&amp;'SB35 Determination Data'!$F292,'5th Cycle APR Raw Data-Final'!$T$3:$T$1977,"&lt;"&amp;E292),SUMIFS('5th Cycle APR Raw Data-Final'!$S$3:$S$1977,'5th Cycle APR Raw Data-Final'!$A$3:$A$1977,'SB35 Determination Data'!$K292,'5th Cycle APR Raw Data-Final'!$T$3:$T$1977,"&gt;="&amp;'SB35 Determination Data'!$F292,'5th Cycle APR Raw Data-Final'!$T$3:$T$1977,"&lt;="&amp;G292))</f>
        <v>0</v>
      </c>
      <c r="AM292" s="60" t="e">
        <f t="shared" si="21"/>
        <v>#N/A</v>
      </c>
      <c r="AN292" s="62">
        <f t="shared" si="22"/>
        <v>1</v>
      </c>
      <c r="AO292" s="9" t="str">
        <f t="shared" si="23"/>
        <v>YES</v>
      </c>
      <c r="AP292" s="9" t="str">
        <f t="shared" si="24"/>
        <v>NO</v>
      </c>
      <c r="AQ292" s="9" t="str">
        <f t="shared" si="25"/>
        <v>NO</v>
      </c>
      <c r="AR292" s="48" t="str">
        <f>VLOOKUP(K292,'2018Submitted'!$A$2:$C$540,3,FALSE)</f>
        <v>No 2018 Annual Progress Report</v>
      </c>
      <c r="AS292" s="9" t="str">
        <f t="shared" si="26"/>
        <v>YES</v>
      </c>
      <c r="AT292" s="9" t="str">
        <f t="shared" si="27"/>
        <v>NO</v>
      </c>
    </row>
    <row r="293" spans="1:46" ht="12.75" customHeight="1" x14ac:dyDescent="0.15">
      <c r="A293" s="9" t="s">
        <v>254</v>
      </c>
      <c r="B293" s="9" t="str">
        <f t="shared" si="0"/>
        <v>MONO COUNTY</v>
      </c>
      <c r="C293" s="31">
        <f t="shared" si="1"/>
        <v>1</v>
      </c>
      <c r="D293" s="45">
        <f t="shared" si="2"/>
        <v>5</v>
      </c>
      <c r="E293" s="46">
        <f t="shared" si="3"/>
        <v>2017</v>
      </c>
      <c r="F293" s="46">
        <f t="shared" si="4"/>
        <v>2014</v>
      </c>
      <c r="G293" s="46">
        <f t="shared" si="5"/>
        <v>2018</v>
      </c>
      <c r="H293" s="9" t="str">
        <f t="shared" si="6"/>
        <v>06/30/2014</v>
      </c>
      <c r="I293" s="9" t="str">
        <f t="shared" si="7"/>
        <v>06/30/2019</v>
      </c>
      <c r="J293" s="9" t="s">
        <v>83</v>
      </c>
      <c r="K293" s="49" t="s">
        <v>256</v>
      </c>
      <c r="L293" s="60">
        <f>VLOOKUP(K293,'5th Cycle APR Raw Data-Final'!$A$3:$P$1977,6,FALSE)</f>
        <v>11</v>
      </c>
      <c r="M293" s="60">
        <f>IF(AN293&lt;1,SUMIFS('5th Cycle APR Raw Data-Final'!G$3:G$1977,'5th Cycle APR Raw Data-Final'!$A$3:$A$1977,'SB35 Determination Data'!$K293,'5th Cycle APR Raw Data-Final'!$T$3:$T$1977,"&gt;="&amp;'SB35 Determination Data'!$F293,'5th Cycle APR Raw Data-Final'!$T$3:$T$1977,"&lt;"&amp;E293),SUMIFS('5th Cycle APR Raw Data-Final'!G$3:G$1977,'5th Cycle APR Raw Data-Final'!$A$3:$A$1977,'SB35 Determination Data'!$K293,'5th Cycle APR Raw Data-Final'!$T$3:$T$1977,"&gt;="&amp;'SB35 Determination Data'!$F293,'5th Cycle APR Raw Data-Final'!$T$3:$T$1977,"&lt;="&amp;G293))</f>
        <v>0</v>
      </c>
      <c r="N293" s="60">
        <f>IF(AN293&lt;1,SUMIFS('5th Cycle APR Raw Data-Final'!H$3:H$1977,'5th Cycle APR Raw Data-Final'!$A$3:$A$1977,'SB35 Determination Data'!$K293,'5th Cycle APR Raw Data-Final'!$T$3:$T$1977,"&gt;="&amp;'SB35 Determination Data'!$F293,'5th Cycle APR Raw Data-Final'!$T$3:$T$1977,"&lt;"&amp;E293),SUMIFS('5th Cycle APR Raw Data-Final'!H$3:H$1977,'5th Cycle APR Raw Data-Final'!$A$3:$A$1977,'SB35 Determination Data'!$K293,'5th Cycle APR Raw Data-Final'!$T$3:$T$1977,"&gt;="&amp;'SB35 Determination Data'!$F293,'5th Cycle APR Raw Data-Final'!$T$3:$T$1977,"&lt;="&amp;G293))</f>
        <v>0</v>
      </c>
      <c r="O293" s="60">
        <f>IF(AN293&lt;1,SUMIFS('5th Cycle APR Raw Data-Final'!I$3:I$1977,'5th Cycle APR Raw Data-Final'!$A$3:$A$1977,'SB35 Determination Data'!$K293,'5th Cycle APR Raw Data-Final'!$T$3:$T$1977,"&gt;="&amp;'SB35 Determination Data'!$F293,'5th Cycle APR Raw Data-Final'!$T$3:$T$1977,"&lt;"&amp;E293),SUMIFS('5th Cycle APR Raw Data-Final'!I$3:I$1977,'5th Cycle APR Raw Data-Final'!$A$3:$A$1977,'SB35 Determination Data'!$K293,'5th Cycle APR Raw Data-Final'!$T$3:$T$1977,"&gt;="&amp;'SB35 Determination Data'!$F293,'5th Cycle APR Raw Data-Final'!$T$3:$T$1977,"&lt;="&amp;G293))</f>
        <v>0</v>
      </c>
      <c r="P293" s="60">
        <f t="shared" si="8"/>
        <v>11</v>
      </c>
      <c r="Q293" s="31">
        <f t="shared" si="9"/>
        <v>0</v>
      </c>
      <c r="R293" s="61">
        <f t="shared" si="10"/>
        <v>11</v>
      </c>
      <c r="S293" s="61">
        <f t="shared" si="11"/>
        <v>0</v>
      </c>
      <c r="T293" s="60">
        <f>VLOOKUP(K293,'5th Cycle APR Raw Data-Final'!$A$3:$P$1977,10,FALSE)</f>
        <v>7</v>
      </c>
      <c r="U293" s="60">
        <f>IF(AN293&lt;1,SUMIFS('5th Cycle APR Raw Data-Final'!K$3:K$1977,'5th Cycle APR Raw Data-Final'!$A$3:$A$1977,'SB35 Determination Data'!$K293,'5th Cycle APR Raw Data-Final'!$T$3:$T$1977,"&gt;="&amp;'SB35 Determination Data'!$F293,'5th Cycle APR Raw Data-Final'!$T$3:$T$1977,"&lt;"&amp;E293),SUMIFS('5th Cycle APR Raw Data-Final'!K$3:K$1977,'5th Cycle APR Raw Data-Final'!$A$3:$A$1977,'SB35 Determination Data'!$K293,'5th Cycle APR Raw Data-Final'!$T$3:$T$1977,"&gt;="&amp;'SB35 Determination Data'!$F293,'5th Cycle APR Raw Data-Final'!$T$3:$T$1977,"&lt;="&amp;G293))</f>
        <v>22</v>
      </c>
      <c r="V293" s="60">
        <f>IF(AN293&lt;1,SUMIFS('5th Cycle APR Raw Data-Final'!L$3:L$1977,'5th Cycle APR Raw Data-Final'!$A$3:$A$1977,'SB35 Determination Data'!$K293,'5th Cycle APR Raw Data-Final'!$T$3:$T$1977,"&gt;="&amp;'SB35 Determination Data'!$F293,'5th Cycle APR Raw Data-Final'!$T$3:$T$1977,"&lt;"&amp;E293),SUMIFS('5th Cycle APR Raw Data-Final'!L$3:L$1977,'5th Cycle APR Raw Data-Final'!$A$3:$A$1977,'SB35 Determination Data'!$K293,'5th Cycle APR Raw Data-Final'!$T$3:$T$1977,"&gt;="&amp;'SB35 Determination Data'!$F293,'5th Cycle APR Raw Data-Final'!$T$3:$T$1977,"&lt;="&amp;G293))</f>
        <v>0</v>
      </c>
      <c r="W293" s="60">
        <f>IF(AN293&lt;1,SUMIFS('5th Cycle APR Raw Data-Final'!M$3:M$1977,'5th Cycle APR Raw Data-Final'!$A$3:$A$1977,'SB35 Determination Data'!$K293,'5th Cycle APR Raw Data-Final'!$T$3:$T$1977,"&gt;="&amp;'SB35 Determination Data'!$F293,'5th Cycle APR Raw Data-Final'!$T$3:$T$1977,"&lt;"&amp;E293),SUMIFS('5th Cycle APR Raw Data-Final'!M$3:M$1977,'5th Cycle APR Raw Data-Final'!$A$3:$A$1977,'SB35 Determination Data'!$K293,'5th Cycle APR Raw Data-Final'!$T$3:$T$1977,"&gt;="&amp;'SB35 Determination Data'!$F293,'5th Cycle APR Raw Data-Final'!$T$3:$T$1977,"&lt;="&amp;G293))</f>
        <v>22</v>
      </c>
      <c r="X293" s="60">
        <f t="shared" si="12"/>
        <v>0</v>
      </c>
      <c r="Y293" s="60">
        <f t="shared" si="13"/>
        <v>22</v>
      </c>
      <c r="Z293" s="60">
        <f t="shared" si="14"/>
        <v>0</v>
      </c>
      <c r="AA293" s="31">
        <f t="shared" si="15"/>
        <v>3.1428571428571428</v>
      </c>
      <c r="AB293" s="31">
        <f t="shared" si="16"/>
        <v>3.1428571428571428</v>
      </c>
      <c r="AC293" s="60">
        <f>VLOOKUP(K293,'5th Cycle APR Raw Data-Final'!$A$3:$P$1977,14,FALSE)</f>
        <v>9</v>
      </c>
      <c r="AD293" s="60">
        <f>IF(AN293&lt;1,SUMIFS('5th Cycle APR Raw Data-Final'!$O$3:$O$1977,'5th Cycle APR Raw Data-Final'!$A$3:$A$1977,'SB35 Determination Data'!$K293,'5th Cycle APR Raw Data-Final'!$T$3:$T$1977,"&gt;="&amp;'SB35 Determination Data'!$F293,'5th Cycle APR Raw Data-Final'!$T$3:$T$1977,"&lt;"&amp;E293),SUMIFS('5th Cycle APR Raw Data-Final'!$O$3:$O$1977,'5th Cycle APR Raw Data-Final'!$A$3:$A$1977,'SB35 Determination Data'!$K293,'5th Cycle APR Raw Data-Final'!$T$3:$T$1977,"&gt;="&amp;'SB35 Determination Data'!$F293,'5th Cycle APR Raw Data-Final'!$T$3:$T$1977,"&lt;="&amp;G293))</f>
        <v>55</v>
      </c>
      <c r="AE293" s="60">
        <f t="shared" si="17"/>
        <v>0</v>
      </c>
      <c r="AF293" s="31">
        <f t="shared" si="18"/>
        <v>6.1111111111111107</v>
      </c>
      <c r="AG293" s="60">
        <f>VLOOKUP(K293,'5th Cycle APR Raw Data-Final'!$A$3:$P$1977,16,FALSE)</f>
        <v>19</v>
      </c>
      <c r="AH293" s="60">
        <f>IF(AN293&lt;1,SUMIFS('5th Cycle APR Raw Data-Final'!$Q$3:$Q$1977,'5th Cycle APR Raw Data-Final'!$A$3:$A$1977,'SB35 Determination Data'!$K293,'5th Cycle APR Raw Data-Final'!$T$3:$T$1977,"&gt;="&amp;'SB35 Determination Data'!$F293,'5th Cycle APR Raw Data-Final'!$T$3:$T$1977,"&lt;"&amp;E293),SUMIFS('5th Cycle APR Raw Data-Final'!$Q$3:$Q$1977,'5th Cycle APR Raw Data-Final'!$A$3:$A$1977,'SB35 Determination Data'!$K293,'5th Cycle APR Raw Data-Final'!$T$3:$T$1977,"&gt;="&amp;'SB35 Determination Data'!$F293,'5th Cycle APR Raw Data-Final'!$T$3:$T$1977,"&lt;="&amp;G293))</f>
        <v>44</v>
      </c>
      <c r="AI293" s="60">
        <f t="shared" si="19"/>
        <v>0</v>
      </c>
      <c r="AJ293" s="31">
        <f t="shared" si="20"/>
        <v>2.3157894736842106</v>
      </c>
      <c r="AK293" s="60">
        <f>VLOOKUP(K293,'5th Cycle APR Raw Data-Final'!$A$3:$R$1977,18,FALSE)</f>
        <v>46</v>
      </c>
      <c r="AL293" s="60">
        <f>IF(AN293&lt;1,SUMIFS('5th Cycle APR Raw Data-Final'!$S$3:$S$1977,'5th Cycle APR Raw Data-Final'!$A$3:$A$1977,'SB35 Determination Data'!$K293,'5th Cycle APR Raw Data-Final'!$T$3:$T$1977,"&gt;="&amp;'SB35 Determination Data'!$F293,'5th Cycle APR Raw Data-Final'!$T$3:$T$1977,"&lt;"&amp;E293),SUMIFS('5th Cycle APR Raw Data-Final'!$S$3:$S$1977,'5th Cycle APR Raw Data-Final'!$A$3:$A$1977,'SB35 Determination Data'!$K293,'5th Cycle APR Raw Data-Final'!$T$3:$T$1977,"&gt;="&amp;'SB35 Determination Data'!$F293,'5th Cycle APR Raw Data-Final'!$T$3:$T$1977,"&lt;="&amp;G293))</f>
        <v>121</v>
      </c>
      <c r="AM293" s="60">
        <f t="shared" si="21"/>
        <v>11</v>
      </c>
      <c r="AN293" s="62">
        <f t="shared" si="22"/>
        <v>1</v>
      </c>
      <c r="AO293" s="9" t="str">
        <f t="shared" si="23"/>
        <v>NO</v>
      </c>
      <c r="AP293" s="9" t="str">
        <f t="shared" si="24"/>
        <v>YES</v>
      </c>
      <c r="AQ293" s="9" t="str">
        <f t="shared" si="25"/>
        <v>NO</v>
      </c>
      <c r="AR293" s="48" t="str">
        <f>VLOOKUP(K293,'2018Submitted'!$A$2:$C$540,3,FALSE)</f>
        <v>Successful</v>
      </c>
      <c r="AS293" s="9" t="str">
        <f t="shared" si="26"/>
        <v>NO</v>
      </c>
      <c r="AT293" s="9" t="str">
        <f t="shared" si="27"/>
        <v>YES</v>
      </c>
    </row>
    <row r="294" spans="1:46" ht="12.75" customHeight="1" x14ac:dyDescent="0.15">
      <c r="A294" s="9" t="s">
        <v>168</v>
      </c>
      <c r="B294" s="9" t="str">
        <f t="shared" si="0"/>
        <v>MONROVIA</v>
      </c>
      <c r="C294" s="31">
        <f t="shared" si="1"/>
        <v>0.625</v>
      </c>
      <c r="D294" s="45">
        <f t="shared" si="2"/>
        <v>8</v>
      </c>
      <c r="E294" s="46">
        <f t="shared" si="3"/>
        <v>2018</v>
      </c>
      <c r="F294" s="46">
        <f t="shared" si="4"/>
        <v>2014</v>
      </c>
      <c r="G294" s="46" t="str">
        <f t="shared" si="5"/>
        <v>2021</v>
      </c>
      <c r="H294" s="9" t="str">
        <f t="shared" si="6"/>
        <v>10/15/2013</v>
      </c>
      <c r="I294" s="9" t="str">
        <f t="shared" si="7"/>
        <v>10/15/2021</v>
      </c>
      <c r="J294" s="9" t="s">
        <v>144</v>
      </c>
      <c r="K294" s="49" t="s">
        <v>203</v>
      </c>
      <c r="L294" s="60">
        <f>VLOOKUP(K294,'5th Cycle APR Raw Data-Final'!$A$3:$P$1977,6,FALSE)</f>
        <v>101</v>
      </c>
      <c r="M294" s="60">
        <f>IF(AN294&lt;1,SUMIFS('5th Cycle APR Raw Data-Final'!G$3:G$1977,'5th Cycle APR Raw Data-Final'!$A$3:$A$1977,'SB35 Determination Data'!$K294,'5th Cycle APR Raw Data-Final'!$T$3:$T$1977,"&gt;="&amp;'SB35 Determination Data'!$F294,'5th Cycle APR Raw Data-Final'!$T$3:$T$1977,"&lt;"&amp;E294),SUMIFS('5th Cycle APR Raw Data-Final'!G$3:G$1977,'5th Cycle APR Raw Data-Final'!$A$3:$A$1977,'SB35 Determination Data'!$K294,'5th Cycle APR Raw Data-Final'!$T$3:$T$1977,"&gt;="&amp;'SB35 Determination Data'!$F294,'5th Cycle APR Raw Data-Final'!$T$3:$T$1977,"&lt;="&amp;G294))</f>
        <v>0</v>
      </c>
      <c r="N294" s="60">
        <f>IF(AN294&lt;1,SUMIFS('5th Cycle APR Raw Data-Final'!H$3:H$1977,'5th Cycle APR Raw Data-Final'!$A$3:$A$1977,'SB35 Determination Data'!$K294,'5th Cycle APR Raw Data-Final'!$T$3:$T$1977,"&gt;="&amp;'SB35 Determination Data'!$F294,'5th Cycle APR Raw Data-Final'!$T$3:$T$1977,"&lt;"&amp;E294),SUMIFS('5th Cycle APR Raw Data-Final'!H$3:H$1977,'5th Cycle APR Raw Data-Final'!$A$3:$A$1977,'SB35 Determination Data'!$K294,'5th Cycle APR Raw Data-Final'!$T$3:$T$1977,"&gt;="&amp;'SB35 Determination Data'!$F294,'5th Cycle APR Raw Data-Final'!$T$3:$T$1977,"&lt;="&amp;G294))</f>
        <v>0</v>
      </c>
      <c r="O294" s="60">
        <f>IF(AN294&lt;1,SUMIFS('5th Cycle APR Raw Data-Final'!I$3:I$1977,'5th Cycle APR Raw Data-Final'!$A$3:$A$1977,'SB35 Determination Data'!$K294,'5th Cycle APR Raw Data-Final'!$T$3:$T$1977,"&gt;="&amp;'SB35 Determination Data'!$F294,'5th Cycle APR Raw Data-Final'!$T$3:$T$1977,"&lt;"&amp;E294),SUMIFS('5th Cycle APR Raw Data-Final'!I$3:I$1977,'5th Cycle APR Raw Data-Final'!$A$3:$A$1977,'SB35 Determination Data'!$K294,'5th Cycle APR Raw Data-Final'!$T$3:$T$1977,"&gt;="&amp;'SB35 Determination Data'!$F294,'5th Cycle APR Raw Data-Final'!$T$3:$T$1977,"&lt;="&amp;G294))</f>
        <v>0</v>
      </c>
      <c r="P294" s="60">
        <f t="shared" si="8"/>
        <v>101</v>
      </c>
      <c r="Q294" s="31">
        <f t="shared" si="9"/>
        <v>0</v>
      </c>
      <c r="R294" s="61">
        <f t="shared" si="10"/>
        <v>51</v>
      </c>
      <c r="S294" s="61">
        <f t="shared" si="11"/>
        <v>0</v>
      </c>
      <c r="T294" s="60">
        <f>VLOOKUP(K294,'5th Cycle APR Raw Data-Final'!$A$3:$P$1977,10,FALSE)</f>
        <v>61</v>
      </c>
      <c r="U294" s="60">
        <f>IF(AN294&lt;1,SUMIFS('5th Cycle APR Raw Data-Final'!K$3:K$1977,'5th Cycle APR Raw Data-Final'!$A$3:$A$1977,'SB35 Determination Data'!$K294,'5th Cycle APR Raw Data-Final'!$T$3:$T$1977,"&gt;="&amp;'SB35 Determination Data'!$F294,'5th Cycle APR Raw Data-Final'!$T$3:$T$1977,"&lt;"&amp;E294),SUMIFS('5th Cycle APR Raw Data-Final'!K$3:K$1977,'5th Cycle APR Raw Data-Final'!$A$3:$A$1977,'SB35 Determination Data'!$K294,'5th Cycle APR Raw Data-Final'!$T$3:$T$1977,"&gt;="&amp;'SB35 Determination Data'!$F294,'5th Cycle APR Raw Data-Final'!$T$3:$T$1977,"&lt;="&amp;G294))</f>
        <v>0</v>
      </c>
      <c r="V294" s="60">
        <f>IF(AN294&lt;1,SUMIFS('5th Cycle APR Raw Data-Final'!L$3:L$1977,'5th Cycle APR Raw Data-Final'!$A$3:$A$1977,'SB35 Determination Data'!$K294,'5th Cycle APR Raw Data-Final'!$T$3:$T$1977,"&gt;="&amp;'SB35 Determination Data'!$F294,'5th Cycle APR Raw Data-Final'!$T$3:$T$1977,"&lt;"&amp;E294),SUMIFS('5th Cycle APR Raw Data-Final'!L$3:L$1977,'5th Cycle APR Raw Data-Final'!$A$3:$A$1977,'SB35 Determination Data'!$K294,'5th Cycle APR Raw Data-Final'!$T$3:$T$1977,"&gt;="&amp;'SB35 Determination Data'!$F294,'5th Cycle APR Raw Data-Final'!$T$3:$T$1977,"&lt;="&amp;G294))</f>
        <v>0</v>
      </c>
      <c r="W294" s="60">
        <f>IF(AN294&lt;1,SUMIFS('5th Cycle APR Raw Data-Final'!M$3:M$1977,'5th Cycle APR Raw Data-Final'!$A$3:$A$1977,'SB35 Determination Data'!$K294,'5th Cycle APR Raw Data-Final'!$T$3:$T$1977,"&gt;="&amp;'SB35 Determination Data'!$F294,'5th Cycle APR Raw Data-Final'!$T$3:$T$1977,"&lt;"&amp;E294),SUMIFS('5th Cycle APR Raw Data-Final'!M$3:M$1977,'5th Cycle APR Raw Data-Final'!$A$3:$A$1977,'SB35 Determination Data'!$K294,'5th Cycle APR Raw Data-Final'!$T$3:$T$1977,"&gt;="&amp;'SB35 Determination Data'!$F294,'5th Cycle APR Raw Data-Final'!$T$3:$T$1977,"&lt;="&amp;G294))</f>
        <v>0</v>
      </c>
      <c r="X294" s="60">
        <f t="shared" si="12"/>
        <v>61</v>
      </c>
      <c r="Y294" s="60">
        <f t="shared" si="13"/>
        <v>0</v>
      </c>
      <c r="Z294" s="60">
        <f t="shared" si="14"/>
        <v>61</v>
      </c>
      <c r="AA294" s="31">
        <f t="shared" si="15"/>
        <v>0</v>
      </c>
      <c r="AB294" s="31">
        <f t="shared" si="16"/>
        <v>0</v>
      </c>
      <c r="AC294" s="60">
        <f>VLOOKUP(K294,'5th Cycle APR Raw Data-Final'!$A$3:$P$1977,14,FALSE)</f>
        <v>65</v>
      </c>
      <c r="AD294" s="60">
        <f>IF(AN294&lt;1,SUMIFS('5th Cycle APR Raw Data-Final'!$O$3:$O$1977,'5th Cycle APR Raw Data-Final'!$A$3:$A$1977,'SB35 Determination Data'!$K294,'5th Cycle APR Raw Data-Final'!$T$3:$T$1977,"&gt;="&amp;'SB35 Determination Data'!$F294,'5th Cycle APR Raw Data-Final'!$T$3:$T$1977,"&lt;"&amp;E294),SUMIFS('5th Cycle APR Raw Data-Final'!$O$3:$O$1977,'5th Cycle APR Raw Data-Final'!$A$3:$A$1977,'SB35 Determination Data'!$K294,'5th Cycle APR Raw Data-Final'!$T$3:$T$1977,"&gt;="&amp;'SB35 Determination Data'!$F294,'5th Cycle APR Raw Data-Final'!$T$3:$T$1977,"&lt;="&amp;G294))</f>
        <v>4</v>
      </c>
      <c r="AE294" s="60">
        <f t="shared" si="17"/>
        <v>61</v>
      </c>
      <c r="AF294" s="31">
        <f t="shared" si="18"/>
        <v>6.1538461538461542E-2</v>
      </c>
      <c r="AG294" s="60">
        <f>VLOOKUP(K294,'5th Cycle APR Raw Data-Final'!$A$3:$P$1977,16,FALSE)</f>
        <v>162</v>
      </c>
      <c r="AH294" s="60">
        <f>IF(AN294&lt;1,SUMIFS('5th Cycle APR Raw Data-Final'!$Q$3:$Q$1977,'5th Cycle APR Raw Data-Final'!$A$3:$A$1977,'SB35 Determination Data'!$K294,'5th Cycle APR Raw Data-Final'!$T$3:$T$1977,"&gt;="&amp;'SB35 Determination Data'!$F294,'5th Cycle APR Raw Data-Final'!$T$3:$T$1977,"&lt;"&amp;E294),SUMIFS('5th Cycle APR Raw Data-Final'!$Q$3:$Q$1977,'5th Cycle APR Raw Data-Final'!$A$3:$A$1977,'SB35 Determination Data'!$K294,'5th Cycle APR Raw Data-Final'!$T$3:$T$1977,"&gt;="&amp;'SB35 Determination Data'!$F294,'5th Cycle APR Raw Data-Final'!$T$3:$T$1977,"&lt;="&amp;G294))</f>
        <v>510</v>
      </c>
      <c r="AI294" s="60">
        <f t="shared" si="19"/>
        <v>0</v>
      </c>
      <c r="AJ294" s="31">
        <f t="shared" si="20"/>
        <v>3.1481481481481484</v>
      </c>
      <c r="AK294" s="60">
        <f>VLOOKUP(K294,'5th Cycle APR Raw Data-Final'!$A$3:$R$1977,18,FALSE)</f>
        <v>389</v>
      </c>
      <c r="AL294" s="60">
        <f>IF(AN294&lt;1,SUMIFS('5th Cycle APR Raw Data-Final'!$S$3:$S$1977,'5th Cycle APR Raw Data-Final'!$A$3:$A$1977,'SB35 Determination Data'!$K294,'5th Cycle APR Raw Data-Final'!$T$3:$T$1977,"&gt;="&amp;'SB35 Determination Data'!$F294,'5th Cycle APR Raw Data-Final'!$T$3:$T$1977,"&lt;"&amp;E294),SUMIFS('5th Cycle APR Raw Data-Final'!$S$3:$S$1977,'5th Cycle APR Raw Data-Final'!$A$3:$A$1977,'SB35 Determination Data'!$K294,'5th Cycle APR Raw Data-Final'!$T$3:$T$1977,"&gt;="&amp;'SB35 Determination Data'!$F294,'5th Cycle APR Raw Data-Final'!$T$3:$T$1977,"&lt;="&amp;G294))</f>
        <v>514</v>
      </c>
      <c r="AM294" s="60">
        <f t="shared" si="21"/>
        <v>223</v>
      </c>
      <c r="AN294" s="62">
        <f t="shared" si="22"/>
        <v>0.5</v>
      </c>
      <c r="AO294" s="9" t="str">
        <f t="shared" si="23"/>
        <v>NO</v>
      </c>
      <c r="AP294" s="9" t="str">
        <f t="shared" si="24"/>
        <v>YES</v>
      </c>
      <c r="AQ294" s="9" t="str">
        <f t="shared" si="25"/>
        <v>NO</v>
      </c>
      <c r="AR294" s="48" t="str">
        <f>VLOOKUP(K294,'2018Submitted'!$A$2:$C$540,3,FALSE)</f>
        <v>Successful</v>
      </c>
      <c r="AS294" s="9" t="str">
        <f t="shared" si="26"/>
        <v>NO</v>
      </c>
      <c r="AT294" s="9" t="str">
        <f t="shared" si="27"/>
        <v>YES</v>
      </c>
    </row>
    <row r="295" spans="1:46" ht="12.75" customHeight="1" x14ac:dyDescent="0.15">
      <c r="A295" s="9" t="s">
        <v>554</v>
      </c>
      <c r="B295" s="9" t="str">
        <f t="shared" si="0"/>
        <v>MONTAGUE</v>
      </c>
      <c r="C295" s="31">
        <f t="shared" si="1"/>
        <v>1</v>
      </c>
      <c r="D295" s="45">
        <f t="shared" si="2"/>
        <v>5</v>
      </c>
      <c r="E295" s="46">
        <f t="shared" si="3"/>
        <v>2017</v>
      </c>
      <c r="F295" s="46">
        <f t="shared" si="4"/>
        <v>2014</v>
      </c>
      <c r="G295" s="46">
        <f t="shared" si="5"/>
        <v>2018</v>
      </c>
      <c r="H295" s="9" t="str">
        <f t="shared" si="6"/>
        <v>06/30/2014</v>
      </c>
      <c r="I295" s="9" t="str">
        <f t="shared" si="7"/>
        <v>06/30/2019</v>
      </c>
      <c r="J295" s="9" t="s">
        <v>83</v>
      </c>
      <c r="K295" s="49" t="s">
        <v>557</v>
      </c>
      <c r="L295" s="60">
        <f>VLOOKUP(K295,'5th Cycle APR Raw Data-Final'!$A$3:$P$1977,6,FALSE)</f>
        <v>5</v>
      </c>
      <c r="M295" s="60">
        <f>IF(AN295&lt;1,SUMIFS('5th Cycle APR Raw Data-Final'!G$3:G$1977,'5th Cycle APR Raw Data-Final'!$A$3:$A$1977,'SB35 Determination Data'!$K295,'5th Cycle APR Raw Data-Final'!$T$3:$T$1977,"&gt;="&amp;'SB35 Determination Data'!$F295,'5th Cycle APR Raw Data-Final'!$T$3:$T$1977,"&lt;"&amp;E295),SUMIFS('5th Cycle APR Raw Data-Final'!G$3:G$1977,'5th Cycle APR Raw Data-Final'!$A$3:$A$1977,'SB35 Determination Data'!$K295,'5th Cycle APR Raw Data-Final'!$T$3:$T$1977,"&gt;="&amp;'SB35 Determination Data'!$F295,'5th Cycle APR Raw Data-Final'!$T$3:$T$1977,"&lt;="&amp;G295))</f>
        <v>0</v>
      </c>
      <c r="N295" s="60">
        <f>IF(AN295&lt;1,SUMIFS('5th Cycle APR Raw Data-Final'!H$3:H$1977,'5th Cycle APR Raw Data-Final'!$A$3:$A$1977,'SB35 Determination Data'!$K295,'5th Cycle APR Raw Data-Final'!$T$3:$T$1977,"&gt;="&amp;'SB35 Determination Data'!$F295,'5th Cycle APR Raw Data-Final'!$T$3:$T$1977,"&lt;"&amp;E295),SUMIFS('5th Cycle APR Raw Data-Final'!H$3:H$1977,'5th Cycle APR Raw Data-Final'!$A$3:$A$1977,'SB35 Determination Data'!$K295,'5th Cycle APR Raw Data-Final'!$T$3:$T$1977,"&gt;="&amp;'SB35 Determination Data'!$F295,'5th Cycle APR Raw Data-Final'!$T$3:$T$1977,"&lt;="&amp;G295))</f>
        <v>0</v>
      </c>
      <c r="O295" s="60">
        <f>IF(AN295&lt;1,SUMIFS('5th Cycle APR Raw Data-Final'!I$3:I$1977,'5th Cycle APR Raw Data-Final'!$A$3:$A$1977,'SB35 Determination Data'!$K295,'5th Cycle APR Raw Data-Final'!$T$3:$T$1977,"&gt;="&amp;'SB35 Determination Data'!$F295,'5th Cycle APR Raw Data-Final'!$T$3:$T$1977,"&lt;"&amp;E295),SUMIFS('5th Cycle APR Raw Data-Final'!I$3:I$1977,'5th Cycle APR Raw Data-Final'!$A$3:$A$1977,'SB35 Determination Data'!$K295,'5th Cycle APR Raw Data-Final'!$T$3:$T$1977,"&gt;="&amp;'SB35 Determination Data'!$F295,'5th Cycle APR Raw Data-Final'!$T$3:$T$1977,"&lt;="&amp;G295))</f>
        <v>0</v>
      </c>
      <c r="P295" s="60">
        <f t="shared" si="8"/>
        <v>5</v>
      </c>
      <c r="Q295" s="31">
        <f t="shared" si="9"/>
        <v>0</v>
      </c>
      <c r="R295" s="61">
        <f t="shared" si="10"/>
        <v>5</v>
      </c>
      <c r="S295" s="61">
        <f t="shared" si="11"/>
        <v>0</v>
      </c>
      <c r="T295" s="60">
        <f>VLOOKUP(K295,'5th Cycle APR Raw Data-Final'!$A$3:$P$1977,10,FALSE)</f>
        <v>3</v>
      </c>
      <c r="U295" s="60">
        <f>IF(AN295&lt;1,SUMIFS('5th Cycle APR Raw Data-Final'!K$3:K$1977,'5th Cycle APR Raw Data-Final'!$A$3:$A$1977,'SB35 Determination Data'!$K295,'5th Cycle APR Raw Data-Final'!$T$3:$T$1977,"&gt;="&amp;'SB35 Determination Data'!$F295,'5th Cycle APR Raw Data-Final'!$T$3:$T$1977,"&lt;"&amp;E295),SUMIFS('5th Cycle APR Raw Data-Final'!K$3:K$1977,'5th Cycle APR Raw Data-Final'!$A$3:$A$1977,'SB35 Determination Data'!$K295,'5th Cycle APR Raw Data-Final'!$T$3:$T$1977,"&gt;="&amp;'SB35 Determination Data'!$F295,'5th Cycle APR Raw Data-Final'!$T$3:$T$1977,"&lt;="&amp;G295))</f>
        <v>0</v>
      </c>
      <c r="V295" s="60">
        <f>IF(AN295&lt;1,SUMIFS('5th Cycle APR Raw Data-Final'!L$3:L$1977,'5th Cycle APR Raw Data-Final'!$A$3:$A$1977,'SB35 Determination Data'!$K295,'5th Cycle APR Raw Data-Final'!$T$3:$T$1977,"&gt;="&amp;'SB35 Determination Data'!$F295,'5th Cycle APR Raw Data-Final'!$T$3:$T$1977,"&lt;"&amp;E295),SUMIFS('5th Cycle APR Raw Data-Final'!L$3:L$1977,'5th Cycle APR Raw Data-Final'!$A$3:$A$1977,'SB35 Determination Data'!$K295,'5th Cycle APR Raw Data-Final'!$T$3:$T$1977,"&gt;="&amp;'SB35 Determination Data'!$F295,'5th Cycle APR Raw Data-Final'!$T$3:$T$1977,"&lt;="&amp;G295))</f>
        <v>0</v>
      </c>
      <c r="W295" s="60">
        <f>IF(AN295&lt;1,SUMIFS('5th Cycle APR Raw Data-Final'!M$3:M$1977,'5th Cycle APR Raw Data-Final'!$A$3:$A$1977,'SB35 Determination Data'!$K295,'5th Cycle APR Raw Data-Final'!$T$3:$T$1977,"&gt;="&amp;'SB35 Determination Data'!$F295,'5th Cycle APR Raw Data-Final'!$T$3:$T$1977,"&lt;"&amp;E295),SUMIFS('5th Cycle APR Raw Data-Final'!M$3:M$1977,'5th Cycle APR Raw Data-Final'!$A$3:$A$1977,'SB35 Determination Data'!$K295,'5th Cycle APR Raw Data-Final'!$T$3:$T$1977,"&gt;="&amp;'SB35 Determination Data'!$F295,'5th Cycle APR Raw Data-Final'!$T$3:$T$1977,"&lt;="&amp;G295))</f>
        <v>0</v>
      </c>
      <c r="X295" s="60">
        <f t="shared" si="12"/>
        <v>3</v>
      </c>
      <c r="Y295" s="60">
        <f t="shared" si="13"/>
        <v>0</v>
      </c>
      <c r="Z295" s="60">
        <f t="shared" si="14"/>
        <v>3</v>
      </c>
      <c r="AA295" s="31">
        <f t="shared" si="15"/>
        <v>0</v>
      </c>
      <c r="AB295" s="31">
        <f t="shared" si="16"/>
        <v>0</v>
      </c>
      <c r="AC295" s="60">
        <f>VLOOKUP(K295,'5th Cycle APR Raw Data-Final'!$A$3:$P$1977,14,FALSE)</f>
        <v>3</v>
      </c>
      <c r="AD295" s="60">
        <f>IF(AN295&lt;1,SUMIFS('5th Cycle APR Raw Data-Final'!$O$3:$O$1977,'5th Cycle APR Raw Data-Final'!$A$3:$A$1977,'SB35 Determination Data'!$K295,'5th Cycle APR Raw Data-Final'!$T$3:$T$1977,"&gt;="&amp;'SB35 Determination Data'!$F295,'5th Cycle APR Raw Data-Final'!$T$3:$T$1977,"&lt;"&amp;E295),SUMIFS('5th Cycle APR Raw Data-Final'!$O$3:$O$1977,'5th Cycle APR Raw Data-Final'!$A$3:$A$1977,'SB35 Determination Data'!$K295,'5th Cycle APR Raw Data-Final'!$T$3:$T$1977,"&gt;="&amp;'SB35 Determination Data'!$F295,'5th Cycle APR Raw Data-Final'!$T$3:$T$1977,"&lt;="&amp;G295))</f>
        <v>0</v>
      </c>
      <c r="AE295" s="60">
        <f t="shared" si="17"/>
        <v>3</v>
      </c>
      <c r="AF295" s="31">
        <f t="shared" si="18"/>
        <v>0</v>
      </c>
      <c r="AG295" s="60">
        <f>VLOOKUP(K295,'5th Cycle APR Raw Data-Final'!$A$3:$P$1977,16,FALSE)</f>
        <v>8</v>
      </c>
      <c r="AH295" s="60">
        <f>IF(AN295&lt;1,SUMIFS('5th Cycle APR Raw Data-Final'!$Q$3:$Q$1977,'5th Cycle APR Raw Data-Final'!$A$3:$A$1977,'SB35 Determination Data'!$K295,'5th Cycle APR Raw Data-Final'!$T$3:$T$1977,"&gt;="&amp;'SB35 Determination Data'!$F295,'5th Cycle APR Raw Data-Final'!$T$3:$T$1977,"&lt;"&amp;E295),SUMIFS('5th Cycle APR Raw Data-Final'!$Q$3:$Q$1977,'5th Cycle APR Raw Data-Final'!$A$3:$A$1977,'SB35 Determination Data'!$K295,'5th Cycle APR Raw Data-Final'!$T$3:$T$1977,"&gt;="&amp;'SB35 Determination Data'!$F295,'5th Cycle APR Raw Data-Final'!$T$3:$T$1977,"&lt;="&amp;G295))</f>
        <v>0</v>
      </c>
      <c r="AI295" s="60">
        <f t="shared" si="19"/>
        <v>8</v>
      </c>
      <c r="AJ295" s="31">
        <f t="shared" si="20"/>
        <v>0</v>
      </c>
      <c r="AK295" s="60">
        <f>VLOOKUP(K295,'5th Cycle APR Raw Data-Final'!$A$3:$R$1977,18,FALSE)</f>
        <v>19</v>
      </c>
      <c r="AL295" s="60">
        <f>IF(AN295&lt;1,SUMIFS('5th Cycle APR Raw Data-Final'!$S$3:$S$1977,'5th Cycle APR Raw Data-Final'!$A$3:$A$1977,'SB35 Determination Data'!$K295,'5th Cycle APR Raw Data-Final'!$T$3:$T$1977,"&gt;="&amp;'SB35 Determination Data'!$F295,'5th Cycle APR Raw Data-Final'!$T$3:$T$1977,"&lt;"&amp;E295),SUMIFS('5th Cycle APR Raw Data-Final'!$S$3:$S$1977,'5th Cycle APR Raw Data-Final'!$A$3:$A$1977,'SB35 Determination Data'!$K295,'5th Cycle APR Raw Data-Final'!$T$3:$T$1977,"&gt;="&amp;'SB35 Determination Data'!$F295,'5th Cycle APR Raw Data-Final'!$T$3:$T$1977,"&lt;="&amp;G295))</f>
        <v>0</v>
      </c>
      <c r="AM295" s="60">
        <f t="shared" si="21"/>
        <v>19</v>
      </c>
      <c r="AN295" s="62">
        <f t="shared" si="22"/>
        <v>1</v>
      </c>
      <c r="AO295" s="9" t="str">
        <f t="shared" si="23"/>
        <v>YES</v>
      </c>
      <c r="AP295" s="9" t="str">
        <f t="shared" si="24"/>
        <v>NO</v>
      </c>
      <c r="AQ295" s="9" t="str">
        <f t="shared" si="25"/>
        <v>NO</v>
      </c>
      <c r="AR295" s="48" t="str">
        <f>VLOOKUP(K295,'2018Submitted'!$A$2:$C$540,3,FALSE)</f>
        <v>Successful</v>
      </c>
      <c r="AS295" s="9" t="str">
        <f t="shared" si="26"/>
        <v>NO</v>
      </c>
      <c r="AT295" s="9" t="str">
        <f t="shared" si="27"/>
        <v>NO</v>
      </c>
    </row>
    <row r="296" spans="1:46" ht="12.75" customHeight="1" x14ac:dyDescent="0.15">
      <c r="A296" s="9" t="s">
        <v>352</v>
      </c>
      <c r="B296" s="9" t="str">
        <f t="shared" si="0"/>
        <v>MONTCLAIR</v>
      </c>
      <c r="C296" s="31">
        <f t="shared" si="1"/>
        <v>0.625</v>
      </c>
      <c r="D296" s="45">
        <f t="shared" si="2"/>
        <v>8</v>
      </c>
      <c r="E296" s="46">
        <f t="shared" si="3"/>
        <v>2018</v>
      </c>
      <c r="F296" s="46">
        <f t="shared" si="4"/>
        <v>2014</v>
      </c>
      <c r="G296" s="46" t="str">
        <f t="shared" si="5"/>
        <v>2021</v>
      </c>
      <c r="H296" s="9" t="str">
        <f t="shared" si="6"/>
        <v>10/15/2013</v>
      </c>
      <c r="I296" s="9" t="str">
        <f t="shared" si="7"/>
        <v>10/15/2021</v>
      </c>
      <c r="J296" s="9" t="s">
        <v>144</v>
      </c>
      <c r="K296" s="49" t="s">
        <v>1217</v>
      </c>
      <c r="L296" s="60">
        <f>VLOOKUP(K296,'5th Cycle APR Raw Data-Final'!$A$3:$P$1977,6,FALSE)</f>
        <v>164</v>
      </c>
      <c r="M296" s="60">
        <f>IF(AN296&lt;1,SUMIFS('5th Cycle APR Raw Data-Final'!G$3:G$1977,'5th Cycle APR Raw Data-Final'!$A$3:$A$1977,'SB35 Determination Data'!$K296,'5th Cycle APR Raw Data-Final'!$T$3:$T$1977,"&gt;="&amp;'SB35 Determination Data'!$F296,'5th Cycle APR Raw Data-Final'!$T$3:$T$1977,"&lt;"&amp;E296),SUMIFS('5th Cycle APR Raw Data-Final'!G$3:G$1977,'5th Cycle APR Raw Data-Final'!$A$3:$A$1977,'SB35 Determination Data'!$K296,'5th Cycle APR Raw Data-Final'!$T$3:$T$1977,"&gt;="&amp;'SB35 Determination Data'!$F296,'5th Cycle APR Raw Data-Final'!$T$3:$T$1977,"&lt;="&amp;G296))</f>
        <v>0</v>
      </c>
      <c r="N296" s="60">
        <f>IF(AN296&lt;1,SUMIFS('5th Cycle APR Raw Data-Final'!H$3:H$1977,'5th Cycle APR Raw Data-Final'!$A$3:$A$1977,'SB35 Determination Data'!$K296,'5th Cycle APR Raw Data-Final'!$T$3:$T$1977,"&gt;="&amp;'SB35 Determination Data'!$F296,'5th Cycle APR Raw Data-Final'!$T$3:$T$1977,"&lt;"&amp;E296),SUMIFS('5th Cycle APR Raw Data-Final'!H$3:H$1977,'5th Cycle APR Raw Data-Final'!$A$3:$A$1977,'SB35 Determination Data'!$K296,'5th Cycle APR Raw Data-Final'!$T$3:$T$1977,"&gt;="&amp;'SB35 Determination Data'!$F296,'5th Cycle APR Raw Data-Final'!$T$3:$T$1977,"&lt;="&amp;G296))</f>
        <v>0</v>
      </c>
      <c r="O296" s="60">
        <f>IF(AN296&lt;1,SUMIFS('5th Cycle APR Raw Data-Final'!I$3:I$1977,'5th Cycle APR Raw Data-Final'!$A$3:$A$1977,'SB35 Determination Data'!$K296,'5th Cycle APR Raw Data-Final'!$T$3:$T$1977,"&gt;="&amp;'SB35 Determination Data'!$F296,'5th Cycle APR Raw Data-Final'!$T$3:$T$1977,"&lt;"&amp;E296),SUMIFS('5th Cycle APR Raw Data-Final'!I$3:I$1977,'5th Cycle APR Raw Data-Final'!$A$3:$A$1977,'SB35 Determination Data'!$K296,'5th Cycle APR Raw Data-Final'!$T$3:$T$1977,"&gt;="&amp;'SB35 Determination Data'!$F296,'5th Cycle APR Raw Data-Final'!$T$3:$T$1977,"&lt;="&amp;G296))</f>
        <v>0</v>
      </c>
      <c r="P296" s="60">
        <f t="shared" si="8"/>
        <v>164</v>
      </c>
      <c r="Q296" s="31">
        <f t="shared" si="9"/>
        <v>0</v>
      </c>
      <c r="R296" s="61">
        <f t="shared" si="10"/>
        <v>82</v>
      </c>
      <c r="S296" s="61">
        <f t="shared" si="11"/>
        <v>0</v>
      </c>
      <c r="T296" s="60">
        <f>VLOOKUP(K296,'5th Cycle APR Raw Data-Final'!$A$3:$P$1977,10,FALSE)</f>
        <v>114</v>
      </c>
      <c r="U296" s="60">
        <f>IF(AN296&lt;1,SUMIFS('5th Cycle APR Raw Data-Final'!K$3:K$1977,'5th Cycle APR Raw Data-Final'!$A$3:$A$1977,'SB35 Determination Data'!$K296,'5th Cycle APR Raw Data-Final'!$T$3:$T$1977,"&gt;="&amp;'SB35 Determination Data'!$F296,'5th Cycle APR Raw Data-Final'!$T$3:$T$1977,"&lt;"&amp;E296),SUMIFS('5th Cycle APR Raw Data-Final'!K$3:K$1977,'5th Cycle APR Raw Data-Final'!$A$3:$A$1977,'SB35 Determination Data'!$K296,'5th Cycle APR Raw Data-Final'!$T$3:$T$1977,"&gt;="&amp;'SB35 Determination Data'!$F296,'5th Cycle APR Raw Data-Final'!$T$3:$T$1977,"&lt;="&amp;G296))</f>
        <v>0</v>
      </c>
      <c r="V296" s="60">
        <f>IF(AN296&lt;1,SUMIFS('5th Cycle APR Raw Data-Final'!L$3:L$1977,'5th Cycle APR Raw Data-Final'!$A$3:$A$1977,'SB35 Determination Data'!$K296,'5th Cycle APR Raw Data-Final'!$T$3:$T$1977,"&gt;="&amp;'SB35 Determination Data'!$F296,'5th Cycle APR Raw Data-Final'!$T$3:$T$1977,"&lt;"&amp;E296),SUMIFS('5th Cycle APR Raw Data-Final'!L$3:L$1977,'5th Cycle APR Raw Data-Final'!$A$3:$A$1977,'SB35 Determination Data'!$K296,'5th Cycle APR Raw Data-Final'!$T$3:$T$1977,"&gt;="&amp;'SB35 Determination Data'!$F296,'5th Cycle APR Raw Data-Final'!$T$3:$T$1977,"&lt;="&amp;G296))</f>
        <v>0</v>
      </c>
      <c r="W296" s="60">
        <f>IF(AN296&lt;1,SUMIFS('5th Cycle APR Raw Data-Final'!M$3:M$1977,'5th Cycle APR Raw Data-Final'!$A$3:$A$1977,'SB35 Determination Data'!$K296,'5th Cycle APR Raw Data-Final'!$T$3:$T$1977,"&gt;="&amp;'SB35 Determination Data'!$F296,'5th Cycle APR Raw Data-Final'!$T$3:$T$1977,"&lt;"&amp;E296),SUMIFS('5th Cycle APR Raw Data-Final'!M$3:M$1977,'5th Cycle APR Raw Data-Final'!$A$3:$A$1977,'SB35 Determination Data'!$K296,'5th Cycle APR Raw Data-Final'!$T$3:$T$1977,"&gt;="&amp;'SB35 Determination Data'!$F296,'5th Cycle APR Raw Data-Final'!$T$3:$T$1977,"&lt;="&amp;G296))</f>
        <v>0</v>
      </c>
      <c r="X296" s="60">
        <f t="shared" si="12"/>
        <v>114</v>
      </c>
      <c r="Y296" s="60">
        <f t="shared" si="13"/>
        <v>0</v>
      </c>
      <c r="Z296" s="60">
        <f t="shared" si="14"/>
        <v>114</v>
      </c>
      <c r="AA296" s="31">
        <f t="shared" si="15"/>
        <v>0</v>
      </c>
      <c r="AB296" s="31">
        <f t="shared" si="16"/>
        <v>0</v>
      </c>
      <c r="AC296" s="60">
        <f>VLOOKUP(K296,'5th Cycle APR Raw Data-Final'!$A$3:$P$1977,14,FALSE)</f>
        <v>125</v>
      </c>
      <c r="AD296" s="60">
        <f>IF(AN296&lt;1,SUMIFS('5th Cycle APR Raw Data-Final'!$O$3:$O$1977,'5th Cycle APR Raw Data-Final'!$A$3:$A$1977,'SB35 Determination Data'!$K296,'5th Cycle APR Raw Data-Final'!$T$3:$T$1977,"&gt;="&amp;'SB35 Determination Data'!$F296,'5th Cycle APR Raw Data-Final'!$T$3:$T$1977,"&lt;"&amp;E296),SUMIFS('5th Cycle APR Raw Data-Final'!$O$3:$O$1977,'5th Cycle APR Raw Data-Final'!$A$3:$A$1977,'SB35 Determination Data'!$K296,'5th Cycle APR Raw Data-Final'!$T$3:$T$1977,"&gt;="&amp;'SB35 Determination Data'!$F296,'5th Cycle APR Raw Data-Final'!$T$3:$T$1977,"&lt;="&amp;G296))</f>
        <v>0</v>
      </c>
      <c r="AE296" s="60">
        <f t="shared" si="17"/>
        <v>125</v>
      </c>
      <c r="AF296" s="31">
        <f t="shared" si="18"/>
        <v>0</v>
      </c>
      <c r="AG296" s="60">
        <f>VLOOKUP(K296,'5th Cycle APR Raw Data-Final'!$A$3:$P$1977,16,FALSE)</f>
        <v>294</v>
      </c>
      <c r="AH296" s="60">
        <f>IF(AN296&lt;1,SUMIFS('5th Cycle APR Raw Data-Final'!$Q$3:$Q$1977,'5th Cycle APR Raw Data-Final'!$A$3:$A$1977,'SB35 Determination Data'!$K296,'5th Cycle APR Raw Data-Final'!$T$3:$T$1977,"&gt;="&amp;'SB35 Determination Data'!$F296,'5th Cycle APR Raw Data-Final'!$T$3:$T$1977,"&lt;"&amp;E296),SUMIFS('5th Cycle APR Raw Data-Final'!$Q$3:$Q$1977,'5th Cycle APR Raw Data-Final'!$A$3:$A$1977,'SB35 Determination Data'!$K296,'5th Cycle APR Raw Data-Final'!$T$3:$T$1977,"&gt;="&amp;'SB35 Determination Data'!$F296,'5th Cycle APR Raw Data-Final'!$T$3:$T$1977,"&lt;="&amp;G296))</f>
        <v>135</v>
      </c>
      <c r="AI296" s="60">
        <f t="shared" si="19"/>
        <v>159</v>
      </c>
      <c r="AJ296" s="31">
        <f t="shared" si="20"/>
        <v>0.45918367346938777</v>
      </c>
      <c r="AK296" s="60">
        <f>VLOOKUP(K296,'5th Cycle APR Raw Data-Final'!$A$3:$R$1977,18,FALSE)</f>
        <v>697</v>
      </c>
      <c r="AL296" s="60">
        <f>IF(AN296&lt;1,SUMIFS('5th Cycle APR Raw Data-Final'!$S$3:$S$1977,'5th Cycle APR Raw Data-Final'!$A$3:$A$1977,'SB35 Determination Data'!$K296,'5th Cycle APR Raw Data-Final'!$T$3:$T$1977,"&gt;="&amp;'SB35 Determination Data'!$F296,'5th Cycle APR Raw Data-Final'!$T$3:$T$1977,"&lt;"&amp;E296),SUMIFS('5th Cycle APR Raw Data-Final'!$S$3:$S$1977,'5th Cycle APR Raw Data-Final'!$A$3:$A$1977,'SB35 Determination Data'!$K296,'5th Cycle APR Raw Data-Final'!$T$3:$T$1977,"&gt;="&amp;'SB35 Determination Data'!$F296,'5th Cycle APR Raw Data-Final'!$T$3:$T$1977,"&lt;="&amp;G296))</f>
        <v>135</v>
      </c>
      <c r="AM296" s="60">
        <f t="shared" si="21"/>
        <v>562</v>
      </c>
      <c r="AN296" s="62">
        <f t="shared" si="22"/>
        <v>0.5</v>
      </c>
      <c r="AO296" s="9" t="str">
        <f t="shared" si="23"/>
        <v>YES</v>
      </c>
      <c r="AP296" s="9" t="str">
        <f t="shared" si="24"/>
        <v>NO</v>
      </c>
      <c r="AQ296" s="9" t="str">
        <f t="shared" si="25"/>
        <v>NO</v>
      </c>
      <c r="AR296" s="48" t="str">
        <f>VLOOKUP(K296,'2018Submitted'!$A$2:$C$540,3,FALSE)</f>
        <v>Successful</v>
      </c>
      <c r="AS296" s="9" t="str">
        <f t="shared" si="26"/>
        <v>NO</v>
      </c>
      <c r="AT296" s="9" t="str">
        <f t="shared" si="27"/>
        <v>NO</v>
      </c>
    </row>
    <row r="297" spans="1:46" ht="12.75" customHeight="1" x14ac:dyDescent="0.15">
      <c r="A297" s="9" t="s">
        <v>505</v>
      </c>
      <c r="B297" s="9" t="str">
        <f t="shared" si="0"/>
        <v>MONTE SERENO</v>
      </c>
      <c r="C297" s="31">
        <f t="shared" si="1"/>
        <v>0.5</v>
      </c>
      <c r="D297" s="45">
        <f t="shared" si="2"/>
        <v>8</v>
      </c>
      <c r="E297" s="46">
        <f t="shared" si="3"/>
        <v>2019</v>
      </c>
      <c r="F297" s="46">
        <f t="shared" si="4"/>
        <v>2015</v>
      </c>
      <c r="G297" s="46">
        <f t="shared" si="5"/>
        <v>2022</v>
      </c>
      <c r="H297" s="9" t="str">
        <f t="shared" si="6"/>
        <v>01/31/2015</v>
      </c>
      <c r="I297" s="9" t="str">
        <f t="shared" si="7"/>
        <v>01/31/2023</v>
      </c>
      <c r="J297" s="9" t="s">
        <v>67</v>
      </c>
      <c r="K297" s="49" t="s">
        <v>532</v>
      </c>
      <c r="L297" s="60">
        <f>VLOOKUP(K297,'5th Cycle APR Raw Data-Final'!$A$3:$P$1977,6,FALSE)</f>
        <v>23</v>
      </c>
      <c r="M297" s="60">
        <f>IF(AN297&lt;1,SUMIFS('5th Cycle APR Raw Data-Final'!G$3:G$1977,'5th Cycle APR Raw Data-Final'!$A$3:$A$1977,'SB35 Determination Data'!$K297,'5th Cycle APR Raw Data-Final'!$T$3:$T$1977,"&gt;="&amp;'SB35 Determination Data'!$F297,'5th Cycle APR Raw Data-Final'!$T$3:$T$1977,"&lt;"&amp;E297),SUMIFS('5th Cycle APR Raw Data-Final'!G$3:G$1977,'5th Cycle APR Raw Data-Final'!$A$3:$A$1977,'SB35 Determination Data'!$K297,'5th Cycle APR Raw Data-Final'!$T$3:$T$1977,"&gt;="&amp;'SB35 Determination Data'!$F297,'5th Cycle APR Raw Data-Final'!$T$3:$T$1977,"&lt;="&amp;G297))</f>
        <v>29</v>
      </c>
      <c r="N297" s="60">
        <f>IF(AN297&lt;1,SUMIFS('5th Cycle APR Raw Data-Final'!H$3:H$1977,'5th Cycle APR Raw Data-Final'!$A$3:$A$1977,'SB35 Determination Data'!$K297,'5th Cycle APR Raw Data-Final'!$T$3:$T$1977,"&gt;="&amp;'SB35 Determination Data'!$F297,'5th Cycle APR Raw Data-Final'!$T$3:$T$1977,"&lt;"&amp;E297),SUMIFS('5th Cycle APR Raw Data-Final'!H$3:H$1977,'5th Cycle APR Raw Data-Final'!$A$3:$A$1977,'SB35 Determination Data'!$K297,'5th Cycle APR Raw Data-Final'!$T$3:$T$1977,"&gt;="&amp;'SB35 Determination Data'!$F297,'5th Cycle APR Raw Data-Final'!$T$3:$T$1977,"&lt;="&amp;G297))</f>
        <v>5</v>
      </c>
      <c r="O297" s="60">
        <f>IF(AN297&lt;1,SUMIFS('5th Cycle APR Raw Data-Final'!I$3:I$1977,'5th Cycle APR Raw Data-Final'!$A$3:$A$1977,'SB35 Determination Data'!$K297,'5th Cycle APR Raw Data-Final'!$T$3:$T$1977,"&gt;="&amp;'SB35 Determination Data'!$F297,'5th Cycle APR Raw Data-Final'!$T$3:$T$1977,"&lt;"&amp;E297),SUMIFS('5th Cycle APR Raw Data-Final'!I$3:I$1977,'5th Cycle APR Raw Data-Final'!$A$3:$A$1977,'SB35 Determination Data'!$K297,'5th Cycle APR Raw Data-Final'!$T$3:$T$1977,"&gt;="&amp;'SB35 Determination Data'!$F297,'5th Cycle APR Raw Data-Final'!$T$3:$T$1977,"&lt;="&amp;G297))</f>
        <v>24</v>
      </c>
      <c r="P297" s="60">
        <f t="shared" si="8"/>
        <v>0</v>
      </c>
      <c r="Q297" s="31">
        <f t="shared" si="9"/>
        <v>1.2608695652173914</v>
      </c>
      <c r="R297" s="61">
        <f t="shared" si="10"/>
        <v>12</v>
      </c>
      <c r="S297" s="61">
        <f t="shared" si="11"/>
        <v>17</v>
      </c>
      <c r="T297" s="60">
        <f>VLOOKUP(K297,'5th Cycle APR Raw Data-Final'!$A$3:$P$1977,10,FALSE)</f>
        <v>13</v>
      </c>
      <c r="U297" s="60">
        <f>IF(AN297&lt;1,SUMIFS('5th Cycle APR Raw Data-Final'!K$3:K$1977,'5th Cycle APR Raw Data-Final'!$A$3:$A$1977,'SB35 Determination Data'!$K297,'5th Cycle APR Raw Data-Final'!$T$3:$T$1977,"&gt;="&amp;'SB35 Determination Data'!$F297,'5th Cycle APR Raw Data-Final'!$T$3:$T$1977,"&lt;"&amp;E297),SUMIFS('5th Cycle APR Raw Data-Final'!K$3:K$1977,'5th Cycle APR Raw Data-Final'!$A$3:$A$1977,'SB35 Determination Data'!$K297,'5th Cycle APR Raw Data-Final'!$T$3:$T$1977,"&gt;="&amp;'SB35 Determination Data'!$F297,'5th Cycle APR Raw Data-Final'!$T$3:$T$1977,"&lt;="&amp;G297))</f>
        <v>1</v>
      </c>
      <c r="V297" s="60">
        <f>IF(AN297&lt;1,SUMIFS('5th Cycle APR Raw Data-Final'!L$3:L$1977,'5th Cycle APR Raw Data-Final'!$A$3:$A$1977,'SB35 Determination Data'!$K297,'5th Cycle APR Raw Data-Final'!$T$3:$T$1977,"&gt;="&amp;'SB35 Determination Data'!$F297,'5th Cycle APR Raw Data-Final'!$T$3:$T$1977,"&lt;"&amp;E297),SUMIFS('5th Cycle APR Raw Data-Final'!L$3:L$1977,'5th Cycle APR Raw Data-Final'!$A$3:$A$1977,'SB35 Determination Data'!$K297,'5th Cycle APR Raw Data-Final'!$T$3:$T$1977,"&gt;="&amp;'SB35 Determination Data'!$F297,'5th Cycle APR Raw Data-Final'!$T$3:$T$1977,"&lt;="&amp;G297))</f>
        <v>1</v>
      </c>
      <c r="W297" s="60">
        <f>IF(AN297&lt;1,SUMIFS('5th Cycle APR Raw Data-Final'!M$3:M$1977,'5th Cycle APR Raw Data-Final'!$A$3:$A$1977,'SB35 Determination Data'!$K297,'5th Cycle APR Raw Data-Final'!$T$3:$T$1977,"&gt;="&amp;'SB35 Determination Data'!$F297,'5th Cycle APR Raw Data-Final'!$T$3:$T$1977,"&lt;"&amp;E297),SUMIFS('5th Cycle APR Raw Data-Final'!M$3:M$1977,'5th Cycle APR Raw Data-Final'!$A$3:$A$1977,'SB35 Determination Data'!$K297,'5th Cycle APR Raw Data-Final'!$T$3:$T$1977,"&gt;="&amp;'SB35 Determination Data'!$F297,'5th Cycle APR Raw Data-Final'!$T$3:$T$1977,"&lt;="&amp;G297))</f>
        <v>0</v>
      </c>
      <c r="X297" s="60">
        <f t="shared" si="12"/>
        <v>12</v>
      </c>
      <c r="Y297" s="60">
        <f t="shared" si="13"/>
        <v>18</v>
      </c>
      <c r="Z297" s="60">
        <f t="shared" si="14"/>
        <v>0</v>
      </c>
      <c r="AA297" s="31">
        <f t="shared" si="15"/>
        <v>7.6923076923076927E-2</v>
      </c>
      <c r="AB297" s="31">
        <f t="shared" si="16"/>
        <v>1.3846153846153846</v>
      </c>
      <c r="AC297" s="60">
        <f>VLOOKUP(K297,'5th Cycle APR Raw Data-Final'!$A$3:$P$1977,14,FALSE)</f>
        <v>13</v>
      </c>
      <c r="AD297" s="60">
        <f>IF(AN297&lt;1,SUMIFS('5th Cycle APR Raw Data-Final'!$O$3:$O$1977,'5th Cycle APR Raw Data-Final'!$A$3:$A$1977,'SB35 Determination Data'!$K297,'5th Cycle APR Raw Data-Final'!$T$3:$T$1977,"&gt;="&amp;'SB35 Determination Data'!$F297,'5th Cycle APR Raw Data-Final'!$T$3:$T$1977,"&lt;"&amp;E297),SUMIFS('5th Cycle APR Raw Data-Final'!$O$3:$O$1977,'5th Cycle APR Raw Data-Final'!$A$3:$A$1977,'SB35 Determination Data'!$K297,'5th Cycle APR Raw Data-Final'!$T$3:$T$1977,"&gt;="&amp;'SB35 Determination Data'!$F297,'5th Cycle APR Raw Data-Final'!$T$3:$T$1977,"&lt;="&amp;G297))</f>
        <v>1</v>
      </c>
      <c r="AE297" s="60">
        <f t="shared" si="17"/>
        <v>12</v>
      </c>
      <c r="AF297" s="31">
        <f t="shared" si="18"/>
        <v>7.6923076923076927E-2</v>
      </c>
      <c r="AG297" s="60">
        <f>VLOOKUP(K297,'5th Cycle APR Raw Data-Final'!$A$3:$P$1977,16,FALSE)</f>
        <v>12</v>
      </c>
      <c r="AH297" s="60">
        <f>IF(AN297&lt;1,SUMIFS('5th Cycle APR Raw Data-Final'!$Q$3:$Q$1977,'5th Cycle APR Raw Data-Final'!$A$3:$A$1977,'SB35 Determination Data'!$K297,'5th Cycle APR Raw Data-Final'!$T$3:$T$1977,"&gt;="&amp;'SB35 Determination Data'!$F297,'5th Cycle APR Raw Data-Final'!$T$3:$T$1977,"&lt;"&amp;E297),SUMIFS('5th Cycle APR Raw Data-Final'!$Q$3:$Q$1977,'5th Cycle APR Raw Data-Final'!$A$3:$A$1977,'SB35 Determination Data'!$K297,'5th Cycle APR Raw Data-Final'!$T$3:$T$1977,"&gt;="&amp;'SB35 Determination Data'!$F297,'5th Cycle APR Raw Data-Final'!$T$3:$T$1977,"&lt;="&amp;G297))</f>
        <v>18</v>
      </c>
      <c r="AI297" s="60">
        <f t="shared" si="19"/>
        <v>0</v>
      </c>
      <c r="AJ297" s="31">
        <f t="shared" si="20"/>
        <v>1.5</v>
      </c>
      <c r="AK297" s="60">
        <f>VLOOKUP(K297,'5th Cycle APR Raw Data-Final'!$A$3:$R$1977,18,FALSE)</f>
        <v>61</v>
      </c>
      <c r="AL297" s="60">
        <f>IF(AN297&lt;1,SUMIFS('5th Cycle APR Raw Data-Final'!$S$3:$S$1977,'5th Cycle APR Raw Data-Final'!$A$3:$A$1977,'SB35 Determination Data'!$K297,'5th Cycle APR Raw Data-Final'!$T$3:$T$1977,"&gt;="&amp;'SB35 Determination Data'!$F297,'5th Cycle APR Raw Data-Final'!$T$3:$T$1977,"&lt;"&amp;E297),SUMIFS('5th Cycle APR Raw Data-Final'!$S$3:$S$1977,'5th Cycle APR Raw Data-Final'!$A$3:$A$1977,'SB35 Determination Data'!$K297,'5th Cycle APR Raw Data-Final'!$T$3:$T$1977,"&gt;="&amp;'SB35 Determination Data'!$F297,'5th Cycle APR Raw Data-Final'!$T$3:$T$1977,"&lt;="&amp;G297))</f>
        <v>49</v>
      </c>
      <c r="AM297" s="60">
        <f t="shared" si="21"/>
        <v>24</v>
      </c>
      <c r="AN297" s="62">
        <f t="shared" si="22"/>
        <v>0.5</v>
      </c>
      <c r="AO297" s="9" t="str">
        <f t="shared" si="23"/>
        <v>NO</v>
      </c>
      <c r="AP297" s="9" t="str">
        <f t="shared" si="24"/>
        <v>NO</v>
      </c>
      <c r="AQ297" s="9" t="str">
        <f t="shared" si="25"/>
        <v>YES</v>
      </c>
      <c r="AR297" s="48" t="str">
        <f>VLOOKUP(K297,'2018Submitted'!$A$2:$C$540,3,FALSE)</f>
        <v>Successful</v>
      </c>
      <c r="AS297" s="9" t="str">
        <f t="shared" si="26"/>
        <v>YES</v>
      </c>
      <c r="AT297" s="9" t="str">
        <f t="shared" si="27"/>
        <v>NO</v>
      </c>
    </row>
    <row r="298" spans="1:46" ht="12.75" customHeight="1" x14ac:dyDescent="0.15">
      <c r="A298" s="9" t="s">
        <v>168</v>
      </c>
      <c r="B298" s="9" t="str">
        <f t="shared" si="0"/>
        <v>MONTEBELLO</v>
      </c>
      <c r="C298" s="31">
        <f t="shared" si="1"/>
        <v>0.625</v>
      </c>
      <c r="D298" s="45">
        <f t="shared" si="2"/>
        <v>8</v>
      </c>
      <c r="E298" s="46">
        <f t="shared" si="3"/>
        <v>2018</v>
      </c>
      <c r="F298" s="46">
        <f t="shared" si="4"/>
        <v>2014</v>
      </c>
      <c r="G298" s="46" t="str">
        <f t="shared" si="5"/>
        <v>2021</v>
      </c>
      <c r="H298" s="9" t="str">
        <f t="shared" si="6"/>
        <v>10/15/2013</v>
      </c>
      <c r="I298" s="9" t="str">
        <f t="shared" si="7"/>
        <v>10/15/2021</v>
      </c>
      <c r="J298" s="9" t="s">
        <v>144</v>
      </c>
      <c r="K298" s="49" t="s">
        <v>1219</v>
      </c>
      <c r="L298" s="60" t="e">
        <f>VLOOKUP(K298,'5th Cycle APR Raw Data-Final'!$A$3:$P$1977,6,FALSE)</f>
        <v>#N/A</v>
      </c>
      <c r="M298" s="60">
        <f>IF(AN298&lt;1,SUMIFS('5th Cycle APR Raw Data-Final'!G$3:G$1977,'5th Cycle APR Raw Data-Final'!$A$3:$A$1977,'SB35 Determination Data'!$K298,'5th Cycle APR Raw Data-Final'!$T$3:$T$1977,"&gt;="&amp;'SB35 Determination Data'!$F298,'5th Cycle APR Raw Data-Final'!$T$3:$T$1977,"&lt;"&amp;E298),SUMIFS('5th Cycle APR Raw Data-Final'!G$3:G$1977,'5th Cycle APR Raw Data-Final'!$A$3:$A$1977,'SB35 Determination Data'!$K298,'5th Cycle APR Raw Data-Final'!$T$3:$T$1977,"&gt;="&amp;'SB35 Determination Data'!$F298,'5th Cycle APR Raw Data-Final'!$T$3:$T$1977,"&lt;="&amp;G298))</f>
        <v>0</v>
      </c>
      <c r="N298" s="60">
        <f>IF(AN298&lt;1,SUMIFS('5th Cycle APR Raw Data-Final'!H$3:H$1977,'5th Cycle APR Raw Data-Final'!$A$3:$A$1977,'SB35 Determination Data'!$K298,'5th Cycle APR Raw Data-Final'!$T$3:$T$1977,"&gt;="&amp;'SB35 Determination Data'!$F298,'5th Cycle APR Raw Data-Final'!$T$3:$T$1977,"&lt;"&amp;E298),SUMIFS('5th Cycle APR Raw Data-Final'!H$3:H$1977,'5th Cycle APR Raw Data-Final'!$A$3:$A$1977,'SB35 Determination Data'!$K298,'5th Cycle APR Raw Data-Final'!$T$3:$T$1977,"&gt;="&amp;'SB35 Determination Data'!$F298,'5th Cycle APR Raw Data-Final'!$T$3:$T$1977,"&lt;="&amp;G298))</f>
        <v>0</v>
      </c>
      <c r="O298" s="60">
        <f>IF(AN298&lt;1,SUMIFS('5th Cycle APR Raw Data-Final'!I$3:I$1977,'5th Cycle APR Raw Data-Final'!$A$3:$A$1977,'SB35 Determination Data'!$K298,'5th Cycle APR Raw Data-Final'!$T$3:$T$1977,"&gt;="&amp;'SB35 Determination Data'!$F298,'5th Cycle APR Raw Data-Final'!$T$3:$T$1977,"&lt;"&amp;E298),SUMIFS('5th Cycle APR Raw Data-Final'!I$3:I$1977,'5th Cycle APR Raw Data-Final'!$A$3:$A$1977,'SB35 Determination Data'!$K298,'5th Cycle APR Raw Data-Final'!$T$3:$T$1977,"&gt;="&amp;'SB35 Determination Data'!$F298,'5th Cycle APR Raw Data-Final'!$T$3:$T$1977,"&lt;="&amp;G298))</f>
        <v>0</v>
      </c>
      <c r="P298" s="60" t="e">
        <f t="shared" si="8"/>
        <v>#N/A</v>
      </c>
      <c r="Q298" s="31" t="str">
        <f t="shared" si="9"/>
        <v>No 2018 Annual Progress Report</v>
      </c>
      <c r="R298" s="61" t="e">
        <f t="shared" si="10"/>
        <v>#N/A</v>
      </c>
      <c r="S298" s="61" t="e">
        <f t="shared" si="11"/>
        <v>#N/A</v>
      </c>
      <c r="T298" s="60" t="e">
        <f>VLOOKUP(K298,'5th Cycle APR Raw Data-Final'!$A$3:$P$1977,10,FALSE)</f>
        <v>#N/A</v>
      </c>
      <c r="U298" s="60">
        <f>IF(AN298&lt;1,SUMIFS('5th Cycle APR Raw Data-Final'!K$3:K$1977,'5th Cycle APR Raw Data-Final'!$A$3:$A$1977,'SB35 Determination Data'!$K298,'5th Cycle APR Raw Data-Final'!$T$3:$T$1977,"&gt;="&amp;'SB35 Determination Data'!$F298,'5th Cycle APR Raw Data-Final'!$T$3:$T$1977,"&lt;"&amp;E298),SUMIFS('5th Cycle APR Raw Data-Final'!K$3:K$1977,'5th Cycle APR Raw Data-Final'!$A$3:$A$1977,'SB35 Determination Data'!$K298,'5th Cycle APR Raw Data-Final'!$T$3:$T$1977,"&gt;="&amp;'SB35 Determination Data'!$F298,'5th Cycle APR Raw Data-Final'!$T$3:$T$1977,"&lt;="&amp;G298))</f>
        <v>0</v>
      </c>
      <c r="V298" s="60">
        <f>IF(AN298&lt;1,SUMIFS('5th Cycle APR Raw Data-Final'!L$3:L$1977,'5th Cycle APR Raw Data-Final'!$A$3:$A$1977,'SB35 Determination Data'!$K298,'5th Cycle APR Raw Data-Final'!$T$3:$T$1977,"&gt;="&amp;'SB35 Determination Data'!$F298,'5th Cycle APR Raw Data-Final'!$T$3:$T$1977,"&lt;"&amp;E298),SUMIFS('5th Cycle APR Raw Data-Final'!L$3:L$1977,'5th Cycle APR Raw Data-Final'!$A$3:$A$1977,'SB35 Determination Data'!$K298,'5th Cycle APR Raw Data-Final'!$T$3:$T$1977,"&gt;="&amp;'SB35 Determination Data'!$F298,'5th Cycle APR Raw Data-Final'!$T$3:$T$1977,"&lt;="&amp;G298))</f>
        <v>0</v>
      </c>
      <c r="W298" s="60">
        <f>IF(AN298&lt;1,SUMIFS('5th Cycle APR Raw Data-Final'!M$3:M$1977,'5th Cycle APR Raw Data-Final'!$A$3:$A$1977,'SB35 Determination Data'!$K298,'5th Cycle APR Raw Data-Final'!$T$3:$T$1977,"&gt;="&amp;'SB35 Determination Data'!$F298,'5th Cycle APR Raw Data-Final'!$T$3:$T$1977,"&lt;"&amp;E298),SUMIFS('5th Cycle APR Raw Data-Final'!M$3:M$1977,'5th Cycle APR Raw Data-Final'!$A$3:$A$1977,'SB35 Determination Data'!$K298,'5th Cycle APR Raw Data-Final'!$T$3:$T$1977,"&gt;="&amp;'SB35 Determination Data'!$F298,'5th Cycle APR Raw Data-Final'!$T$3:$T$1977,"&lt;="&amp;G298))</f>
        <v>0</v>
      </c>
      <c r="X298" s="60" t="e">
        <f t="shared" si="12"/>
        <v>#N/A</v>
      </c>
      <c r="Y298" s="60" t="e">
        <f t="shared" si="13"/>
        <v>#N/A</v>
      </c>
      <c r="Z298" s="60" t="e">
        <f t="shared" si="14"/>
        <v>#N/A</v>
      </c>
      <c r="AA298" s="31" t="str">
        <f t="shared" si="15"/>
        <v>No 2018 Annual Progress Report</v>
      </c>
      <c r="AB298" s="31" t="str">
        <f t="shared" si="16"/>
        <v>No 2018 Annual Progress Report</v>
      </c>
      <c r="AC298" s="60" t="e">
        <f>VLOOKUP(K298,'5th Cycle APR Raw Data-Final'!$A$3:$P$1977,14,FALSE)</f>
        <v>#N/A</v>
      </c>
      <c r="AD298" s="60">
        <f>IF(AN298&lt;1,SUMIFS('5th Cycle APR Raw Data-Final'!$O$3:$O$1977,'5th Cycle APR Raw Data-Final'!$A$3:$A$1977,'SB35 Determination Data'!$K298,'5th Cycle APR Raw Data-Final'!$T$3:$T$1977,"&gt;="&amp;'SB35 Determination Data'!$F298,'5th Cycle APR Raw Data-Final'!$T$3:$T$1977,"&lt;"&amp;E298),SUMIFS('5th Cycle APR Raw Data-Final'!$O$3:$O$1977,'5th Cycle APR Raw Data-Final'!$A$3:$A$1977,'SB35 Determination Data'!$K298,'5th Cycle APR Raw Data-Final'!$T$3:$T$1977,"&gt;="&amp;'SB35 Determination Data'!$F298,'5th Cycle APR Raw Data-Final'!$T$3:$T$1977,"&lt;="&amp;G298))</f>
        <v>0</v>
      </c>
      <c r="AE298" s="60" t="e">
        <f t="shared" si="17"/>
        <v>#N/A</v>
      </c>
      <c r="AF298" s="31" t="str">
        <f t="shared" si="18"/>
        <v>No 2018 Annual Progress Report</v>
      </c>
      <c r="AG298" s="60" t="e">
        <f>VLOOKUP(K298,'5th Cycle APR Raw Data-Final'!$A$3:$P$1977,16,FALSE)</f>
        <v>#N/A</v>
      </c>
      <c r="AH298" s="60">
        <f>IF(AN298&lt;1,SUMIFS('5th Cycle APR Raw Data-Final'!$Q$3:$Q$1977,'5th Cycle APR Raw Data-Final'!$A$3:$A$1977,'SB35 Determination Data'!$K298,'5th Cycle APR Raw Data-Final'!$T$3:$T$1977,"&gt;="&amp;'SB35 Determination Data'!$F298,'5th Cycle APR Raw Data-Final'!$T$3:$T$1977,"&lt;"&amp;E298),SUMIFS('5th Cycle APR Raw Data-Final'!$Q$3:$Q$1977,'5th Cycle APR Raw Data-Final'!$A$3:$A$1977,'SB35 Determination Data'!$K298,'5th Cycle APR Raw Data-Final'!$T$3:$T$1977,"&gt;="&amp;'SB35 Determination Data'!$F298,'5th Cycle APR Raw Data-Final'!$T$3:$T$1977,"&lt;="&amp;G298))</f>
        <v>0</v>
      </c>
      <c r="AI298" s="60" t="e">
        <f t="shared" si="19"/>
        <v>#N/A</v>
      </c>
      <c r="AJ298" s="31" t="str">
        <f t="shared" si="20"/>
        <v>No 2018 Annual Progress Report</v>
      </c>
      <c r="AK298" s="60" t="e">
        <f>VLOOKUP(K298,'5th Cycle APR Raw Data-Final'!$A$3:$R$1977,18,FALSE)</f>
        <v>#N/A</v>
      </c>
      <c r="AL298" s="60">
        <f>IF(AN298&lt;1,SUMIFS('5th Cycle APR Raw Data-Final'!$S$3:$S$1977,'5th Cycle APR Raw Data-Final'!$A$3:$A$1977,'SB35 Determination Data'!$K298,'5th Cycle APR Raw Data-Final'!$T$3:$T$1977,"&gt;="&amp;'SB35 Determination Data'!$F298,'5th Cycle APR Raw Data-Final'!$T$3:$T$1977,"&lt;"&amp;E298),SUMIFS('5th Cycle APR Raw Data-Final'!$S$3:$S$1977,'5th Cycle APR Raw Data-Final'!$A$3:$A$1977,'SB35 Determination Data'!$K298,'5th Cycle APR Raw Data-Final'!$T$3:$T$1977,"&gt;="&amp;'SB35 Determination Data'!$F298,'5th Cycle APR Raw Data-Final'!$T$3:$T$1977,"&lt;="&amp;G298))</f>
        <v>0</v>
      </c>
      <c r="AM298" s="60" t="e">
        <f t="shared" si="21"/>
        <v>#N/A</v>
      </c>
      <c r="AN298" s="62">
        <f t="shared" si="22"/>
        <v>0.5</v>
      </c>
      <c r="AO298" s="9" t="str">
        <f t="shared" si="23"/>
        <v>YES</v>
      </c>
      <c r="AP298" s="9" t="str">
        <f t="shared" si="24"/>
        <v>NO</v>
      </c>
      <c r="AQ298" s="9" t="str">
        <f t="shared" si="25"/>
        <v>NO</v>
      </c>
      <c r="AR298" s="48" t="str">
        <f>VLOOKUP(K298,'2018Submitted'!$A$2:$C$540,3,FALSE)</f>
        <v>No 2018 Annual Progress Report</v>
      </c>
      <c r="AS298" s="9" t="str">
        <f t="shared" si="26"/>
        <v>YES</v>
      </c>
      <c r="AT298" s="9" t="str">
        <f t="shared" si="27"/>
        <v>NO</v>
      </c>
    </row>
    <row r="299" spans="1:46" ht="12.75" customHeight="1" x14ac:dyDescent="0.15">
      <c r="A299" s="9" t="s">
        <v>257</v>
      </c>
      <c r="B299" s="9" t="str">
        <f t="shared" si="0"/>
        <v>MONTEREY</v>
      </c>
      <c r="C299" s="31">
        <f t="shared" si="1"/>
        <v>0.375</v>
      </c>
      <c r="D299" s="45">
        <f t="shared" si="2"/>
        <v>8</v>
      </c>
      <c r="E299" s="46">
        <f t="shared" si="3"/>
        <v>2020</v>
      </c>
      <c r="F299" s="46">
        <f t="shared" si="4"/>
        <v>2016</v>
      </c>
      <c r="G299" s="46" t="str">
        <f t="shared" si="5"/>
        <v>2023</v>
      </c>
      <c r="H299" s="9" t="str">
        <f t="shared" si="6"/>
        <v>12/31/2015</v>
      </c>
      <c r="I299" s="9" t="str">
        <f t="shared" si="7"/>
        <v>12/31/2023</v>
      </c>
      <c r="J299" s="9" t="s">
        <v>128</v>
      </c>
      <c r="K299" s="49" t="s">
        <v>257</v>
      </c>
      <c r="L299" s="60">
        <f>VLOOKUP(K299,'5th Cycle APR Raw Data-Final'!$A$3:$P$1977,6,FALSE)</f>
        <v>157</v>
      </c>
      <c r="M299" s="60">
        <f>IF(AN299&lt;1,SUMIFS('5th Cycle APR Raw Data-Final'!G$3:G$1977,'5th Cycle APR Raw Data-Final'!$A$3:$A$1977,'SB35 Determination Data'!$K299,'5th Cycle APR Raw Data-Final'!$T$3:$T$1977,"&gt;="&amp;'SB35 Determination Data'!$F299,'5th Cycle APR Raw Data-Final'!$T$3:$T$1977,"&lt;"&amp;E299),SUMIFS('5th Cycle APR Raw Data-Final'!G$3:G$1977,'5th Cycle APR Raw Data-Final'!$A$3:$A$1977,'SB35 Determination Data'!$K299,'5th Cycle APR Raw Data-Final'!$T$3:$T$1977,"&gt;="&amp;'SB35 Determination Data'!$F299,'5th Cycle APR Raw Data-Final'!$T$3:$T$1977,"&lt;="&amp;G299))</f>
        <v>19</v>
      </c>
      <c r="N299" s="60">
        <f>IF(AN299&lt;1,SUMIFS('5th Cycle APR Raw Data-Final'!H$3:H$1977,'5th Cycle APR Raw Data-Final'!$A$3:$A$1977,'SB35 Determination Data'!$K299,'5th Cycle APR Raw Data-Final'!$T$3:$T$1977,"&gt;="&amp;'SB35 Determination Data'!$F299,'5th Cycle APR Raw Data-Final'!$T$3:$T$1977,"&lt;"&amp;E299),SUMIFS('5th Cycle APR Raw Data-Final'!H$3:H$1977,'5th Cycle APR Raw Data-Final'!$A$3:$A$1977,'SB35 Determination Data'!$K299,'5th Cycle APR Raw Data-Final'!$T$3:$T$1977,"&gt;="&amp;'SB35 Determination Data'!$F299,'5th Cycle APR Raw Data-Final'!$T$3:$T$1977,"&lt;="&amp;G299))</f>
        <v>19</v>
      </c>
      <c r="O299" s="60">
        <f>IF(AN299&lt;1,SUMIFS('5th Cycle APR Raw Data-Final'!I$3:I$1977,'5th Cycle APR Raw Data-Final'!$A$3:$A$1977,'SB35 Determination Data'!$K299,'5th Cycle APR Raw Data-Final'!$T$3:$T$1977,"&gt;="&amp;'SB35 Determination Data'!$F299,'5th Cycle APR Raw Data-Final'!$T$3:$T$1977,"&lt;"&amp;E299),SUMIFS('5th Cycle APR Raw Data-Final'!I$3:I$1977,'5th Cycle APR Raw Data-Final'!$A$3:$A$1977,'SB35 Determination Data'!$K299,'5th Cycle APR Raw Data-Final'!$T$3:$T$1977,"&gt;="&amp;'SB35 Determination Data'!$F299,'5th Cycle APR Raw Data-Final'!$T$3:$T$1977,"&lt;="&amp;G299))</f>
        <v>0</v>
      </c>
      <c r="P299" s="60">
        <f t="shared" si="8"/>
        <v>138</v>
      </c>
      <c r="Q299" s="31">
        <f t="shared" si="9"/>
        <v>0.12101910828025478</v>
      </c>
      <c r="R299" s="61">
        <f t="shared" si="10"/>
        <v>59</v>
      </c>
      <c r="S299" s="61">
        <f t="shared" si="11"/>
        <v>0</v>
      </c>
      <c r="T299" s="60">
        <f>VLOOKUP(K299,'5th Cycle APR Raw Data-Final'!$A$3:$P$1977,10,FALSE)</f>
        <v>102</v>
      </c>
      <c r="U299" s="60">
        <f>IF(AN299&lt;1,SUMIFS('5th Cycle APR Raw Data-Final'!K$3:K$1977,'5th Cycle APR Raw Data-Final'!$A$3:$A$1977,'SB35 Determination Data'!$K299,'5th Cycle APR Raw Data-Final'!$T$3:$T$1977,"&gt;="&amp;'SB35 Determination Data'!$F299,'5th Cycle APR Raw Data-Final'!$T$3:$T$1977,"&lt;"&amp;E299),SUMIFS('5th Cycle APR Raw Data-Final'!K$3:K$1977,'5th Cycle APR Raw Data-Final'!$A$3:$A$1977,'SB35 Determination Data'!$K299,'5th Cycle APR Raw Data-Final'!$T$3:$T$1977,"&gt;="&amp;'SB35 Determination Data'!$F299,'5th Cycle APR Raw Data-Final'!$T$3:$T$1977,"&lt;="&amp;G299))</f>
        <v>0</v>
      </c>
      <c r="V299" s="60">
        <f>IF(AN299&lt;1,SUMIFS('5th Cycle APR Raw Data-Final'!L$3:L$1977,'5th Cycle APR Raw Data-Final'!$A$3:$A$1977,'SB35 Determination Data'!$K299,'5th Cycle APR Raw Data-Final'!$T$3:$T$1977,"&gt;="&amp;'SB35 Determination Data'!$F299,'5th Cycle APR Raw Data-Final'!$T$3:$T$1977,"&lt;"&amp;E299),SUMIFS('5th Cycle APR Raw Data-Final'!L$3:L$1977,'5th Cycle APR Raw Data-Final'!$A$3:$A$1977,'SB35 Determination Data'!$K299,'5th Cycle APR Raw Data-Final'!$T$3:$T$1977,"&gt;="&amp;'SB35 Determination Data'!$F299,'5th Cycle APR Raw Data-Final'!$T$3:$T$1977,"&lt;="&amp;G299))</f>
        <v>0</v>
      </c>
      <c r="W299" s="60">
        <f>IF(AN299&lt;1,SUMIFS('5th Cycle APR Raw Data-Final'!M$3:M$1977,'5th Cycle APR Raw Data-Final'!$A$3:$A$1977,'SB35 Determination Data'!$K299,'5th Cycle APR Raw Data-Final'!$T$3:$T$1977,"&gt;="&amp;'SB35 Determination Data'!$F299,'5th Cycle APR Raw Data-Final'!$T$3:$T$1977,"&lt;"&amp;E299),SUMIFS('5th Cycle APR Raw Data-Final'!M$3:M$1977,'5th Cycle APR Raw Data-Final'!$A$3:$A$1977,'SB35 Determination Data'!$K299,'5th Cycle APR Raw Data-Final'!$T$3:$T$1977,"&gt;="&amp;'SB35 Determination Data'!$F299,'5th Cycle APR Raw Data-Final'!$T$3:$T$1977,"&lt;="&amp;G299))</f>
        <v>0</v>
      </c>
      <c r="X299" s="60">
        <f t="shared" si="12"/>
        <v>102</v>
      </c>
      <c r="Y299" s="60">
        <f t="shared" si="13"/>
        <v>0</v>
      </c>
      <c r="Z299" s="60">
        <f t="shared" si="14"/>
        <v>102</v>
      </c>
      <c r="AA299" s="31">
        <f t="shared" si="15"/>
        <v>0</v>
      </c>
      <c r="AB299" s="31">
        <f t="shared" si="16"/>
        <v>0</v>
      </c>
      <c r="AC299" s="60">
        <f>VLOOKUP(K299,'5th Cycle APR Raw Data-Final'!$A$3:$P$1977,14,FALSE)</f>
        <v>119</v>
      </c>
      <c r="AD299" s="60">
        <f>IF(AN299&lt;1,SUMIFS('5th Cycle APR Raw Data-Final'!$O$3:$O$1977,'5th Cycle APR Raw Data-Final'!$A$3:$A$1977,'SB35 Determination Data'!$K299,'5th Cycle APR Raw Data-Final'!$T$3:$T$1977,"&gt;="&amp;'SB35 Determination Data'!$F299,'5th Cycle APR Raw Data-Final'!$T$3:$T$1977,"&lt;"&amp;E299),SUMIFS('5th Cycle APR Raw Data-Final'!$O$3:$O$1977,'5th Cycle APR Raw Data-Final'!$A$3:$A$1977,'SB35 Determination Data'!$K299,'5th Cycle APR Raw Data-Final'!$T$3:$T$1977,"&gt;="&amp;'SB35 Determination Data'!$F299,'5th Cycle APR Raw Data-Final'!$T$3:$T$1977,"&lt;="&amp;G299))</f>
        <v>2</v>
      </c>
      <c r="AE299" s="60">
        <f t="shared" si="17"/>
        <v>117</v>
      </c>
      <c r="AF299" s="31">
        <f t="shared" si="18"/>
        <v>1.680672268907563E-2</v>
      </c>
      <c r="AG299" s="60">
        <f>VLOOKUP(K299,'5th Cycle APR Raw Data-Final'!$A$3:$P$1977,16,FALSE)</f>
        <v>272</v>
      </c>
      <c r="AH299" s="60">
        <f>IF(AN299&lt;1,SUMIFS('5th Cycle APR Raw Data-Final'!$Q$3:$Q$1977,'5th Cycle APR Raw Data-Final'!$A$3:$A$1977,'SB35 Determination Data'!$K299,'5th Cycle APR Raw Data-Final'!$T$3:$T$1977,"&gt;="&amp;'SB35 Determination Data'!$F299,'5th Cycle APR Raw Data-Final'!$T$3:$T$1977,"&lt;"&amp;E299),SUMIFS('5th Cycle APR Raw Data-Final'!$Q$3:$Q$1977,'5th Cycle APR Raw Data-Final'!$A$3:$A$1977,'SB35 Determination Data'!$K299,'5th Cycle APR Raw Data-Final'!$T$3:$T$1977,"&gt;="&amp;'SB35 Determination Data'!$F299,'5th Cycle APR Raw Data-Final'!$T$3:$T$1977,"&lt;="&amp;G299))</f>
        <v>71</v>
      </c>
      <c r="AI299" s="60">
        <f t="shared" si="19"/>
        <v>201</v>
      </c>
      <c r="AJ299" s="31">
        <f t="shared" si="20"/>
        <v>0.2610294117647059</v>
      </c>
      <c r="AK299" s="60">
        <f>VLOOKUP(K299,'5th Cycle APR Raw Data-Final'!$A$3:$R$1977,18,FALSE)</f>
        <v>650</v>
      </c>
      <c r="AL299" s="60">
        <f>IF(AN299&lt;1,SUMIFS('5th Cycle APR Raw Data-Final'!$S$3:$S$1977,'5th Cycle APR Raw Data-Final'!$A$3:$A$1977,'SB35 Determination Data'!$K299,'5th Cycle APR Raw Data-Final'!$T$3:$T$1977,"&gt;="&amp;'SB35 Determination Data'!$F299,'5th Cycle APR Raw Data-Final'!$T$3:$T$1977,"&lt;"&amp;E299),SUMIFS('5th Cycle APR Raw Data-Final'!$S$3:$S$1977,'5th Cycle APR Raw Data-Final'!$A$3:$A$1977,'SB35 Determination Data'!$K299,'5th Cycle APR Raw Data-Final'!$T$3:$T$1977,"&gt;="&amp;'SB35 Determination Data'!$F299,'5th Cycle APR Raw Data-Final'!$T$3:$T$1977,"&lt;="&amp;G299))</f>
        <v>92</v>
      </c>
      <c r="AM299" s="60">
        <f t="shared" si="21"/>
        <v>558</v>
      </c>
      <c r="AN299" s="62">
        <f t="shared" si="22"/>
        <v>0.375</v>
      </c>
      <c r="AO299" s="9" t="str">
        <f t="shared" si="23"/>
        <v>YES</v>
      </c>
      <c r="AP299" s="9" t="str">
        <f t="shared" si="24"/>
        <v>NO</v>
      </c>
      <c r="AQ299" s="9" t="str">
        <f t="shared" si="25"/>
        <v>NO</v>
      </c>
      <c r="AR299" s="48" t="str">
        <f>VLOOKUP(K299,'2018Submitted'!$A$2:$C$540,3,FALSE)</f>
        <v>Successful</v>
      </c>
      <c r="AS299" s="9" t="str">
        <f t="shared" si="26"/>
        <v>NO</v>
      </c>
      <c r="AT299" s="9" t="str">
        <f t="shared" si="27"/>
        <v>NO</v>
      </c>
    </row>
    <row r="300" spans="1:46" ht="12.75" customHeight="1" x14ac:dyDescent="0.15">
      <c r="A300" s="9" t="s">
        <v>257</v>
      </c>
      <c r="B300" s="9" t="str">
        <f t="shared" si="0"/>
        <v>MONTEREY COUNTY</v>
      </c>
      <c r="C300" s="31">
        <f t="shared" si="1"/>
        <v>0.375</v>
      </c>
      <c r="D300" s="45">
        <f t="shared" si="2"/>
        <v>8</v>
      </c>
      <c r="E300" s="46">
        <f t="shared" si="3"/>
        <v>2020</v>
      </c>
      <c r="F300" s="46">
        <f t="shared" si="4"/>
        <v>2016</v>
      </c>
      <c r="G300" s="46" t="str">
        <f t="shared" si="5"/>
        <v>2023</v>
      </c>
      <c r="H300" s="9" t="str">
        <f t="shared" si="6"/>
        <v>12/31/2015</v>
      </c>
      <c r="I300" s="9" t="str">
        <f t="shared" si="7"/>
        <v>12/31/2023</v>
      </c>
      <c r="J300" s="9" t="s">
        <v>128</v>
      </c>
      <c r="K300" s="49" t="s">
        <v>260</v>
      </c>
      <c r="L300" s="60">
        <f>VLOOKUP(K300,'5th Cycle APR Raw Data-Final'!$A$3:$P$1977,6,FALSE)</f>
        <v>374</v>
      </c>
      <c r="M300" s="60">
        <f>IF(AN300&lt;1,SUMIFS('5th Cycle APR Raw Data-Final'!G$3:G$1977,'5th Cycle APR Raw Data-Final'!$A$3:$A$1977,'SB35 Determination Data'!$K300,'5th Cycle APR Raw Data-Final'!$T$3:$T$1977,"&gt;="&amp;'SB35 Determination Data'!$F300,'5th Cycle APR Raw Data-Final'!$T$3:$T$1977,"&lt;"&amp;E300),SUMIFS('5th Cycle APR Raw Data-Final'!G$3:G$1977,'5th Cycle APR Raw Data-Final'!$A$3:$A$1977,'SB35 Determination Data'!$K300,'5th Cycle APR Raw Data-Final'!$T$3:$T$1977,"&gt;="&amp;'SB35 Determination Data'!$F300,'5th Cycle APR Raw Data-Final'!$T$3:$T$1977,"&lt;="&amp;G300))</f>
        <v>219</v>
      </c>
      <c r="N300" s="60">
        <f>IF(AN300&lt;1,SUMIFS('5th Cycle APR Raw Data-Final'!H$3:H$1977,'5th Cycle APR Raw Data-Final'!$A$3:$A$1977,'SB35 Determination Data'!$K300,'5th Cycle APR Raw Data-Final'!$T$3:$T$1977,"&gt;="&amp;'SB35 Determination Data'!$F300,'5th Cycle APR Raw Data-Final'!$T$3:$T$1977,"&lt;"&amp;E300),SUMIFS('5th Cycle APR Raw Data-Final'!H$3:H$1977,'5th Cycle APR Raw Data-Final'!$A$3:$A$1977,'SB35 Determination Data'!$K300,'5th Cycle APR Raw Data-Final'!$T$3:$T$1977,"&gt;="&amp;'SB35 Determination Data'!$F300,'5th Cycle APR Raw Data-Final'!$T$3:$T$1977,"&lt;="&amp;G300))</f>
        <v>44</v>
      </c>
      <c r="O300" s="60">
        <f>IF(AN300&lt;1,SUMIFS('5th Cycle APR Raw Data-Final'!I$3:I$1977,'5th Cycle APR Raw Data-Final'!$A$3:$A$1977,'SB35 Determination Data'!$K300,'5th Cycle APR Raw Data-Final'!$T$3:$T$1977,"&gt;="&amp;'SB35 Determination Data'!$F300,'5th Cycle APR Raw Data-Final'!$T$3:$T$1977,"&lt;"&amp;E300),SUMIFS('5th Cycle APR Raw Data-Final'!I$3:I$1977,'5th Cycle APR Raw Data-Final'!$A$3:$A$1977,'SB35 Determination Data'!$K300,'5th Cycle APR Raw Data-Final'!$T$3:$T$1977,"&gt;="&amp;'SB35 Determination Data'!$F300,'5th Cycle APR Raw Data-Final'!$T$3:$T$1977,"&lt;="&amp;G300))</f>
        <v>175</v>
      </c>
      <c r="P300" s="60">
        <f t="shared" si="8"/>
        <v>155</v>
      </c>
      <c r="Q300" s="31">
        <f t="shared" si="9"/>
        <v>0.58556149732620322</v>
      </c>
      <c r="R300" s="61">
        <f t="shared" si="10"/>
        <v>140</v>
      </c>
      <c r="S300" s="61">
        <f t="shared" si="11"/>
        <v>79</v>
      </c>
      <c r="T300" s="60">
        <f>VLOOKUP(K300,'5th Cycle APR Raw Data-Final'!$A$3:$P$1977,10,FALSE)</f>
        <v>244</v>
      </c>
      <c r="U300" s="60">
        <f>IF(AN300&lt;1,SUMIFS('5th Cycle APR Raw Data-Final'!K$3:K$1977,'5th Cycle APR Raw Data-Final'!$A$3:$A$1977,'SB35 Determination Data'!$K300,'5th Cycle APR Raw Data-Final'!$T$3:$T$1977,"&gt;="&amp;'SB35 Determination Data'!$F300,'5th Cycle APR Raw Data-Final'!$T$3:$T$1977,"&lt;"&amp;E300),SUMIFS('5th Cycle APR Raw Data-Final'!K$3:K$1977,'5th Cycle APR Raw Data-Final'!$A$3:$A$1977,'SB35 Determination Data'!$K300,'5th Cycle APR Raw Data-Final'!$T$3:$T$1977,"&gt;="&amp;'SB35 Determination Data'!$F300,'5th Cycle APR Raw Data-Final'!$T$3:$T$1977,"&lt;="&amp;G300))</f>
        <v>13</v>
      </c>
      <c r="V300" s="60">
        <f>IF(AN300&lt;1,SUMIFS('5th Cycle APR Raw Data-Final'!L$3:L$1977,'5th Cycle APR Raw Data-Final'!$A$3:$A$1977,'SB35 Determination Data'!$K300,'5th Cycle APR Raw Data-Final'!$T$3:$T$1977,"&gt;="&amp;'SB35 Determination Data'!$F300,'5th Cycle APR Raw Data-Final'!$T$3:$T$1977,"&lt;"&amp;E300),SUMIFS('5th Cycle APR Raw Data-Final'!L$3:L$1977,'5th Cycle APR Raw Data-Final'!$A$3:$A$1977,'SB35 Determination Data'!$K300,'5th Cycle APR Raw Data-Final'!$T$3:$T$1977,"&gt;="&amp;'SB35 Determination Data'!$F300,'5th Cycle APR Raw Data-Final'!$T$3:$T$1977,"&lt;="&amp;G300))</f>
        <v>13</v>
      </c>
      <c r="W300" s="60">
        <f>IF(AN300&lt;1,SUMIFS('5th Cycle APR Raw Data-Final'!M$3:M$1977,'5th Cycle APR Raw Data-Final'!$A$3:$A$1977,'SB35 Determination Data'!$K300,'5th Cycle APR Raw Data-Final'!$T$3:$T$1977,"&gt;="&amp;'SB35 Determination Data'!$F300,'5th Cycle APR Raw Data-Final'!$T$3:$T$1977,"&lt;"&amp;E300),SUMIFS('5th Cycle APR Raw Data-Final'!M$3:M$1977,'5th Cycle APR Raw Data-Final'!$A$3:$A$1977,'SB35 Determination Data'!$K300,'5th Cycle APR Raw Data-Final'!$T$3:$T$1977,"&gt;="&amp;'SB35 Determination Data'!$F300,'5th Cycle APR Raw Data-Final'!$T$3:$T$1977,"&lt;="&amp;G300))</f>
        <v>0</v>
      </c>
      <c r="X300" s="60">
        <f t="shared" si="12"/>
        <v>231</v>
      </c>
      <c r="Y300" s="60">
        <f t="shared" si="13"/>
        <v>92</v>
      </c>
      <c r="Z300" s="60">
        <f t="shared" si="14"/>
        <v>152</v>
      </c>
      <c r="AA300" s="31">
        <f t="shared" si="15"/>
        <v>5.3278688524590161E-2</v>
      </c>
      <c r="AB300" s="31">
        <f t="shared" si="16"/>
        <v>0.37704918032786883</v>
      </c>
      <c r="AC300" s="60">
        <f>VLOOKUP(K300,'5th Cycle APR Raw Data-Final'!$A$3:$P$1977,14,FALSE)</f>
        <v>282</v>
      </c>
      <c r="AD300" s="60">
        <f>IF(AN300&lt;1,SUMIFS('5th Cycle APR Raw Data-Final'!$O$3:$O$1977,'5th Cycle APR Raw Data-Final'!$A$3:$A$1977,'SB35 Determination Data'!$K300,'5th Cycle APR Raw Data-Final'!$T$3:$T$1977,"&gt;="&amp;'SB35 Determination Data'!$F300,'5th Cycle APR Raw Data-Final'!$T$3:$T$1977,"&lt;"&amp;E300),SUMIFS('5th Cycle APR Raw Data-Final'!$O$3:$O$1977,'5th Cycle APR Raw Data-Final'!$A$3:$A$1977,'SB35 Determination Data'!$K300,'5th Cycle APR Raw Data-Final'!$T$3:$T$1977,"&gt;="&amp;'SB35 Determination Data'!$F300,'5th Cycle APR Raw Data-Final'!$T$3:$T$1977,"&lt;="&amp;G300))</f>
        <v>27</v>
      </c>
      <c r="AE300" s="60">
        <f t="shared" si="17"/>
        <v>255</v>
      </c>
      <c r="AF300" s="31">
        <f t="shared" si="18"/>
        <v>9.5744680851063829E-2</v>
      </c>
      <c r="AG300" s="60">
        <f>VLOOKUP(K300,'5th Cycle APR Raw Data-Final'!$A$3:$P$1977,16,FALSE)</f>
        <v>651</v>
      </c>
      <c r="AH300" s="60">
        <f>IF(AN300&lt;1,SUMIFS('5th Cycle APR Raw Data-Final'!$Q$3:$Q$1977,'5th Cycle APR Raw Data-Final'!$A$3:$A$1977,'SB35 Determination Data'!$K300,'5th Cycle APR Raw Data-Final'!$T$3:$T$1977,"&gt;="&amp;'SB35 Determination Data'!$F300,'5th Cycle APR Raw Data-Final'!$T$3:$T$1977,"&lt;"&amp;E300),SUMIFS('5th Cycle APR Raw Data-Final'!$Q$3:$Q$1977,'5th Cycle APR Raw Data-Final'!$A$3:$A$1977,'SB35 Determination Data'!$K300,'5th Cycle APR Raw Data-Final'!$T$3:$T$1977,"&gt;="&amp;'SB35 Determination Data'!$F300,'5th Cycle APR Raw Data-Final'!$T$3:$T$1977,"&lt;="&amp;G300))</f>
        <v>995</v>
      </c>
      <c r="AI300" s="60">
        <f t="shared" si="19"/>
        <v>0</v>
      </c>
      <c r="AJ300" s="31">
        <f t="shared" si="20"/>
        <v>1.5284178187403994</v>
      </c>
      <c r="AK300" s="60">
        <f>VLOOKUP(K300,'5th Cycle APR Raw Data-Final'!$A$3:$R$1977,18,FALSE)</f>
        <v>1551</v>
      </c>
      <c r="AL300" s="60">
        <f>IF(AN300&lt;1,SUMIFS('5th Cycle APR Raw Data-Final'!$S$3:$S$1977,'5th Cycle APR Raw Data-Final'!$A$3:$A$1977,'SB35 Determination Data'!$K300,'5th Cycle APR Raw Data-Final'!$T$3:$T$1977,"&gt;="&amp;'SB35 Determination Data'!$F300,'5th Cycle APR Raw Data-Final'!$T$3:$T$1977,"&lt;"&amp;E300),SUMIFS('5th Cycle APR Raw Data-Final'!$S$3:$S$1977,'5th Cycle APR Raw Data-Final'!$A$3:$A$1977,'SB35 Determination Data'!$K300,'5th Cycle APR Raw Data-Final'!$T$3:$T$1977,"&gt;="&amp;'SB35 Determination Data'!$F300,'5th Cycle APR Raw Data-Final'!$T$3:$T$1977,"&lt;="&amp;G300))</f>
        <v>1254</v>
      </c>
      <c r="AM300" s="60">
        <f t="shared" si="21"/>
        <v>641</v>
      </c>
      <c r="AN300" s="62">
        <f t="shared" si="22"/>
        <v>0.375</v>
      </c>
      <c r="AO300" s="9" t="str">
        <f t="shared" si="23"/>
        <v>NO</v>
      </c>
      <c r="AP300" s="9" t="str">
        <f t="shared" si="24"/>
        <v>NO</v>
      </c>
      <c r="AQ300" s="9" t="str">
        <f t="shared" si="25"/>
        <v>YES</v>
      </c>
      <c r="AR300" s="48" t="str">
        <f>VLOOKUP(K300,'2018Submitted'!$A$2:$C$540,3,FALSE)</f>
        <v>Successful</v>
      </c>
      <c r="AS300" s="9" t="str">
        <f t="shared" si="26"/>
        <v>YES</v>
      </c>
      <c r="AT300" s="9" t="str">
        <f t="shared" si="27"/>
        <v>NO</v>
      </c>
    </row>
    <row r="301" spans="1:46" ht="12.75" customHeight="1" x14ac:dyDescent="0.15">
      <c r="A301" s="9" t="s">
        <v>168</v>
      </c>
      <c r="B301" s="9" t="str">
        <f t="shared" si="0"/>
        <v>MONTEREY PARK</v>
      </c>
      <c r="C301" s="31">
        <f t="shared" si="1"/>
        <v>0.625</v>
      </c>
      <c r="D301" s="45">
        <f t="shared" si="2"/>
        <v>8</v>
      </c>
      <c r="E301" s="46">
        <f t="shared" si="3"/>
        <v>2018</v>
      </c>
      <c r="F301" s="46">
        <f t="shared" si="4"/>
        <v>2014</v>
      </c>
      <c r="G301" s="46" t="str">
        <f t="shared" si="5"/>
        <v>2021</v>
      </c>
      <c r="H301" s="9" t="str">
        <f t="shared" si="6"/>
        <v>10/15/2013</v>
      </c>
      <c r="I301" s="9" t="str">
        <f t="shared" si="7"/>
        <v>10/15/2021</v>
      </c>
      <c r="J301" s="9" t="s">
        <v>144</v>
      </c>
      <c r="K301" s="49" t="s">
        <v>204</v>
      </c>
      <c r="L301" s="60">
        <f>VLOOKUP(K301,'5th Cycle APR Raw Data-Final'!$A$3:$P$1977,6,FALSE)</f>
        <v>205</v>
      </c>
      <c r="M301" s="60">
        <f>IF(AN301&lt;1,SUMIFS('5th Cycle APR Raw Data-Final'!G$3:G$1977,'5th Cycle APR Raw Data-Final'!$A$3:$A$1977,'SB35 Determination Data'!$K301,'5th Cycle APR Raw Data-Final'!$T$3:$T$1977,"&gt;="&amp;'SB35 Determination Data'!$F301,'5th Cycle APR Raw Data-Final'!$T$3:$T$1977,"&lt;"&amp;E301),SUMIFS('5th Cycle APR Raw Data-Final'!G$3:G$1977,'5th Cycle APR Raw Data-Final'!$A$3:$A$1977,'SB35 Determination Data'!$K301,'5th Cycle APR Raw Data-Final'!$T$3:$T$1977,"&gt;="&amp;'SB35 Determination Data'!$F301,'5th Cycle APR Raw Data-Final'!$T$3:$T$1977,"&lt;="&amp;G301))</f>
        <v>0</v>
      </c>
      <c r="N301" s="60">
        <f>IF(AN301&lt;1,SUMIFS('5th Cycle APR Raw Data-Final'!H$3:H$1977,'5th Cycle APR Raw Data-Final'!$A$3:$A$1977,'SB35 Determination Data'!$K301,'5th Cycle APR Raw Data-Final'!$T$3:$T$1977,"&gt;="&amp;'SB35 Determination Data'!$F301,'5th Cycle APR Raw Data-Final'!$T$3:$T$1977,"&lt;"&amp;E301),SUMIFS('5th Cycle APR Raw Data-Final'!H$3:H$1977,'5th Cycle APR Raw Data-Final'!$A$3:$A$1977,'SB35 Determination Data'!$K301,'5th Cycle APR Raw Data-Final'!$T$3:$T$1977,"&gt;="&amp;'SB35 Determination Data'!$F301,'5th Cycle APR Raw Data-Final'!$T$3:$T$1977,"&lt;="&amp;G301))</f>
        <v>0</v>
      </c>
      <c r="O301" s="60">
        <f>IF(AN301&lt;1,SUMIFS('5th Cycle APR Raw Data-Final'!I$3:I$1977,'5th Cycle APR Raw Data-Final'!$A$3:$A$1977,'SB35 Determination Data'!$K301,'5th Cycle APR Raw Data-Final'!$T$3:$T$1977,"&gt;="&amp;'SB35 Determination Data'!$F301,'5th Cycle APR Raw Data-Final'!$T$3:$T$1977,"&lt;"&amp;E301),SUMIFS('5th Cycle APR Raw Data-Final'!I$3:I$1977,'5th Cycle APR Raw Data-Final'!$A$3:$A$1977,'SB35 Determination Data'!$K301,'5th Cycle APR Raw Data-Final'!$T$3:$T$1977,"&gt;="&amp;'SB35 Determination Data'!$F301,'5th Cycle APR Raw Data-Final'!$T$3:$T$1977,"&lt;="&amp;G301))</f>
        <v>0</v>
      </c>
      <c r="P301" s="60">
        <f t="shared" si="8"/>
        <v>205</v>
      </c>
      <c r="Q301" s="31">
        <f t="shared" si="9"/>
        <v>0</v>
      </c>
      <c r="R301" s="61">
        <f t="shared" si="10"/>
        <v>103</v>
      </c>
      <c r="S301" s="61">
        <f t="shared" si="11"/>
        <v>0</v>
      </c>
      <c r="T301" s="60">
        <f>VLOOKUP(K301,'5th Cycle APR Raw Data-Final'!$A$3:$P$1977,10,FALSE)</f>
        <v>123</v>
      </c>
      <c r="U301" s="60">
        <f>IF(AN301&lt;1,SUMIFS('5th Cycle APR Raw Data-Final'!K$3:K$1977,'5th Cycle APR Raw Data-Final'!$A$3:$A$1977,'SB35 Determination Data'!$K301,'5th Cycle APR Raw Data-Final'!$T$3:$T$1977,"&gt;="&amp;'SB35 Determination Data'!$F301,'5th Cycle APR Raw Data-Final'!$T$3:$T$1977,"&lt;"&amp;E301),SUMIFS('5th Cycle APR Raw Data-Final'!K$3:K$1977,'5th Cycle APR Raw Data-Final'!$A$3:$A$1977,'SB35 Determination Data'!$K301,'5th Cycle APR Raw Data-Final'!$T$3:$T$1977,"&gt;="&amp;'SB35 Determination Data'!$F301,'5th Cycle APR Raw Data-Final'!$T$3:$T$1977,"&lt;="&amp;G301))</f>
        <v>0</v>
      </c>
      <c r="V301" s="60">
        <f>IF(AN301&lt;1,SUMIFS('5th Cycle APR Raw Data-Final'!L$3:L$1977,'5th Cycle APR Raw Data-Final'!$A$3:$A$1977,'SB35 Determination Data'!$K301,'5th Cycle APR Raw Data-Final'!$T$3:$T$1977,"&gt;="&amp;'SB35 Determination Data'!$F301,'5th Cycle APR Raw Data-Final'!$T$3:$T$1977,"&lt;"&amp;E301),SUMIFS('5th Cycle APR Raw Data-Final'!L$3:L$1977,'5th Cycle APR Raw Data-Final'!$A$3:$A$1977,'SB35 Determination Data'!$K301,'5th Cycle APR Raw Data-Final'!$T$3:$T$1977,"&gt;="&amp;'SB35 Determination Data'!$F301,'5th Cycle APR Raw Data-Final'!$T$3:$T$1977,"&lt;="&amp;G301))</f>
        <v>0</v>
      </c>
      <c r="W301" s="60">
        <f>IF(AN301&lt;1,SUMIFS('5th Cycle APR Raw Data-Final'!M$3:M$1977,'5th Cycle APR Raw Data-Final'!$A$3:$A$1977,'SB35 Determination Data'!$K301,'5th Cycle APR Raw Data-Final'!$T$3:$T$1977,"&gt;="&amp;'SB35 Determination Data'!$F301,'5th Cycle APR Raw Data-Final'!$T$3:$T$1977,"&lt;"&amp;E301),SUMIFS('5th Cycle APR Raw Data-Final'!M$3:M$1977,'5th Cycle APR Raw Data-Final'!$A$3:$A$1977,'SB35 Determination Data'!$K301,'5th Cycle APR Raw Data-Final'!$T$3:$T$1977,"&gt;="&amp;'SB35 Determination Data'!$F301,'5th Cycle APR Raw Data-Final'!$T$3:$T$1977,"&lt;="&amp;G301))</f>
        <v>0</v>
      </c>
      <c r="X301" s="60">
        <f t="shared" si="12"/>
        <v>123</v>
      </c>
      <c r="Y301" s="60">
        <f t="shared" si="13"/>
        <v>0</v>
      </c>
      <c r="Z301" s="60">
        <f t="shared" si="14"/>
        <v>123</v>
      </c>
      <c r="AA301" s="31">
        <f t="shared" si="15"/>
        <v>0</v>
      </c>
      <c r="AB301" s="31">
        <f t="shared" si="16"/>
        <v>0</v>
      </c>
      <c r="AC301" s="60">
        <f>VLOOKUP(K301,'5th Cycle APR Raw Data-Final'!$A$3:$P$1977,14,FALSE)</f>
        <v>137</v>
      </c>
      <c r="AD301" s="60">
        <f>IF(AN301&lt;1,SUMIFS('5th Cycle APR Raw Data-Final'!$O$3:$O$1977,'5th Cycle APR Raw Data-Final'!$A$3:$A$1977,'SB35 Determination Data'!$K301,'5th Cycle APR Raw Data-Final'!$T$3:$T$1977,"&gt;="&amp;'SB35 Determination Data'!$F301,'5th Cycle APR Raw Data-Final'!$T$3:$T$1977,"&lt;"&amp;E301),SUMIFS('5th Cycle APR Raw Data-Final'!$O$3:$O$1977,'5th Cycle APR Raw Data-Final'!$A$3:$A$1977,'SB35 Determination Data'!$K301,'5th Cycle APR Raw Data-Final'!$T$3:$T$1977,"&gt;="&amp;'SB35 Determination Data'!$F301,'5th Cycle APR Raw Data-Final'!$T$3:$T$1977,"&lt;="&amp;G301))</f>
        <v>0</v>
      </c>
      <c r="AE301" s="60">
        <f t="shared" si="17"/>
        <v>137</v>
      </c>
      <c r="AF301" s="31">
        <f t="shared" si="18"/>
        <v>0</v>
      </c>
      <c r="AG301" s="60">
        <f>VLOOKUP(K301,'5th Cycle APR Raw Data-Final'!$A$3:$P$1977,16,FALSE)</f>
        <v>350</v>
      </c>
      <c r="AH301" s="60">
        <f>IF(AN301&lt;1,SUMIFS('5th Cycle APR Raw Data-Final'!$Q$3:$Q$1977,'5th Cycle APR Raw Data-Final'!$A$3:$A$1977,'SB35 Determination Data'!$K301,'5th Cycle APR Raw Data-Final'!$T$3:$T$1977,"&gt;="&amp;'SB35 Determination Data'!$F301,'5th Cycle APR Raw Data-Final'!$T$3:$T$1977,"&lt;"&amp;E301),SUMIFS('5th Cycle APR Raw Data-Final'!$Q$3:$Q$1977,'5th Cycle APR Raw Data-Final'!$A$3:$A$1977,'SB35 Determination Data'!$K301,'5th Cycle APR Raw Data-Final'!$T$3:$T$1977,"&gt;="&amp;'SB35 Determination Data'!$F301,'5th Cycle APR Raw Data-Final'!$T$3:$T$1977,"&lt;="&amp;G301))</f>
        <v>14</v>
      </c>
      <c r="AI301" s="60">
        <f t="shared" si="19"/>
        <v>336</v>
      </c>
      <c r="AJ301" s="31">
        <f t="shared" si="20"/>
        <v>0.04</v>
      </c>
      <c r="AK301" s="60">
        <f>VLOOKUP(K301,'5th Cycle APR Raw Data-Final'!$A$3:$R$1977,18,FALSE)</f>
        <v>815</v>
      </c>
      <c r="AL301" s="60">
        <f>IF(AN301&lt;1,SUMIFS('5th Cycle APR Raw Data-Final'!$S$3:$S$1977,'5th Cycle APR Raw Data-Final'!$A$3:$A$1977,'SB35 Determination Data'!$K301,'5th Cycle APR Raw Data-Final'!$T$3:$T$1977,"&gt;="&amp;'SB35 Determination Data'!$F301,'5th Cycle APR Raw Data-Final'!$T$3:$T$1977,"&lt;"&amp;E301),SUMIFS('5th Cycle APR Raw Data-Final'!$S$3:$S$1977,'5th Cycle APR Raw Data-Final'!$A$3:$A$1977,'SB35 Determination Data'!$K301,'5th Cycle APR Raw Data-Final'!$T$3:$T$1977,"&gt;="&amp;'SB35 Determination Data'!$F301,'5th Cycle APR Raw Data-Final'!$T$3:$T$1977,"&lt;="&amp;G301))</f>
        <v>14</v>
      </c>
      <c r="AM301" s="60">
        <f t="shared" si="21"/>
        <v>801</v>
      </c>
      <c r="AN301" s="62">
        <f t="shared" si="22"/>
        <v>0.5</v>
      </c>
      <c r="AO301" s="9" t="str">
        <f t="shared" si="23"/>
        <v>YES</v>
      </c>
      <c r="AP301" s="9" t="str">
        <f t="shared" si="24"/>
        <v>NO</v>
      </c>
      <c r="AQ301" s="9" t="str">
        <f t="shared" si="25"/>
        <v>NO</v>
      </c>
      <c r="AR301" s="48" t="str">
        <f>VLOOKUP(K301,'2018Submitted'!$A$2:$C$540,3,FALSE)</f>
        <v>Received - Not successful</v>
      </c>
      <c r="AS301" s="9" t="str">
        <f t="shared" si="26"/>
        <v>NO</v>
      </c>
      <c r="AT301" s="9" t="str">
        <f t="shared" si="27"/>
        <v>NO</v>
      </c>
    </row>
    <row r="302" spans="1:46" ht="12.75" customHeight="1" x14ac:dyDescent="0.15">
      <c r="A302" s="9" t="s">
        <v>502</v>
      </c>
      <c r="B302" s="9" t="str">
        <f t="shared" si="0"/>
        <v>MOORPARK</v>
      </c>
      <c r="C302" s="31">
        <f t="shared" si="1"/>
        <v>0.625</v>
      </c>
      <c r="D302" s="45">
        <f t="shared" si="2"/>
        <v>8</v>
      </c>
      <c r="E302" s="46">
        <f t="shared" si="3"/>
        <v>2018</v>
      </c>
      <c r="F302" s="46">
        <f t="shared" si="4"/>
        <v>2014</v>
      </c>
      <c r="G302" s="46" t="str">
        <f t="shared" si="5"/>
        <v>2021</v>
      </c>
      <c r="H302" s="9" t="str">
        <f t="shared" si="6"/>
        <v>10/15/2013</v>
      </c>
      <c r="I302" s="9" t="str">
        <f t="shared" si="7"/>
        <v>10/15/2021</v>
      </c>
      <c r="J302" s="9" t="s">
        <v>144</v>
      </c>
      <c r="K302" s="49" t="s">
        <v>612</v>
      </c>
      <c r="L302" s="60">
        <f>VLOOKUP(K302,'5th Cycle APR Raw Data-Final'!$A$3:$P$1977,6,FALSE)</f>
        <v>289</v>
      </c>
      <c r="M302" s="60">
        <f>IF(AN302&lt;1,SUMIFS('5th Cycle APR Raw Data-Final'!G$3:G$1977,'5th Cycle APR Raw Data-Final'!$A$3:$A$1977,'SB35 Determination Data'!$K302,'5th Cycle APR Raw Data-Final'!$T$3:$T$1977,"&gt;="&amp;'SB35 Determination Data'!$F302,'5th Cycle APR Raw Data-Final'!$T$3:$T$1977,"&lt;"&amp;E302),SUMIFS('5th Cycle APR Raw Data-Final'!G$3:G$1977,'5th Cycle APR Raw Data-Final'!$A$3:$A$1977,'SB35 Determination Data'!$K302,'5th Cycle APR Raw Data-Final'!$T$3:$T$1977,"&gt;="&amp;'SB35 Determination Data'!$F302,'5th Cycle APR Raw Data-Final'!$T$3:$T$1977,"&lt;="&amp;G302))</f>
        <v>5</v>
      </c>
      <c r="N302" s="60">
        <f>IF(AN302&lt;1,SUMIFS('5th Cycle APR Raw Data-Final'!H$3:H$1977,'5th Cycle APR Raw Data-Final'!$A$3:$A$1977,'SB35 Determination Data'!$K302,'5th Cycle APR Raw Data-Final'!$T$3:$T$1977,"&gt;="&amp;'SB35 Determination Data'!$F302,'5th Cycle APR Raw Data-Final'!$T$3:$T$1977,"&lt;"&amp;E302),SUMIFS('5th Cycle APR Raw Data-Final'!H$3:H$1977,'5th Cycle APR Raw Data-Final'!$A$3:$A$1977,'SB35 Determination Data'!$K302,'5th Cycle APR Raw Data-Final'!$T$3:$T$1977,"&gt;="&amp;'SB35 Determination Data'!$F302,'5th Cycle APR Raw Data-Final'!$T$3:$T$1977,"&lt;="&amp;G302))</f>
        <v>5</v>
      </c>
      <c r="O302" s="60">
        <f>IF(AN302&lt;1,SUMIFS('5th Cycle APR Raw Data-Final'!I$3:I$1977,'5th Cycle APR Raw Data-Final'!$A$3:$A$1977,'SB35 Determination Data'!$K302,'5th Cycle APR Raw Data-Final'!$T$3:$T$1977,"&gt;="&amp;'SB35 Determination Data'!$F302,'5th Cycle APR Raw Data-Final'!$T$3:$T$1977,"&lt;"&amp;E302),SUMIFS('5th Cycle APR Raw Data-Final'!I$3:I$1977,'5th Cycle APR Raw Data-Final'!$A$3:$A$1977,'SB35 Determination Data'!$K302,'5th Cycle APR Raw Data-Final'!$T$3:$T$1977,"&gt;="&amp;'SB35 Determination Data'!$F302,'5th Cycle APR Raw Data-Final'!$T$3:$T$1977,"&lt;="&amp;G302))</f>
        <v>0</v>
      </c>
      <c r="P302" s="60">
        <f t="shared" si="8"/>
        <v>284</v>
      </c>
      <c r="Q302" s="31">
        <f t="shared" si="9"/>
        <v>1.7301038062283738E-2</v>
      </c>
      <c r="R302" s="61">
        <f t="shared" si="10"/>
        <v>145</v>
      </c>
      <c r="S302" s="61">
        <f t="shared" si="11"/>
        <v>0</v>
      </c>
      <c r="T302" s="60">
        <f>VLOOKUP(K302,'5th Cycle APR Raw Data-Final'!$A$3:$P$1977,10,FALSE)</f>
        <v>197</v>
      </c>
      <c r="U302" s="60">
        <f>IF(AN302&lt;1,SUMIFS('5th Cycle APR Raw Data-Final'!K$3:K$1977,'5th Cycle APR Raw Data-Final'!$A$3:$A$1977,'SB35 Determination Data'!$K302,'5th Cycle APR Raw Data-Final'!$T$3:$T$1977,"&gt;="&amp;'SB35 Determination Data'!$F302,'5th Cycle APR Raw Data-Final'!$T$3:$T$1977,"&lt;"&amp;E302),SUMIFS('5th Cycle APR Raw Data-Final'!K$3:K$1977,'5th Cycle APR Raw Data-Final'!$A$3:$A$1977,'SB35 Determination Data'!$K302,'5th Cycle APR Raw Data-Final'!$T$3:$T$1977,"&gt;="&amp;'SB35 Determination Data'!$F302,'5th Cycle APR Raw Data-Final'!$T$3:$T$1977,"&lt;="&amp;G302))</f>
        <v>18</v>
      </c>
      <c r="V302" s="60">
        <f>IF(AN302&lt;1,SUMIFS('5th Cycle APR Raw Data-Final'!L$3:L$1977,'5th Cycle APR Raw Data-Final'!$A$3:$A$1977,'SB35 Determination Data'!$K302,'5th Cycle APR Raw Data-Final'!$T$3:$T$1977,"&gt;="&amp;'SB35 Determination Data'!$F302,'5th Cycle APR Raw Data-Final'!$T$3:$T$1977,"&lt;"&amp;E302),SUMIFS('5th Cycle APR Raw Data-Final'!L$3:L$1977,'5th Cycle APR Raw Data-Final'!$A$3:$A$1977,'SB35 Determination Data'!$K302,'5th Cycle APR Raw Data-Final'!$T$3:$T$1977,"&gt;="&amp;'SB35 Determination Data'!$F302,'5th Cycle APR Raw Data-Final'!$T$3:$T$1977,"&lt;="&amp;G302))</f>
        <v>18</v>
      </c>
      <c r="W302" s="60">
        <f>IF(AN302&lt;1,SUMIFS('5th Cycle APR Raw Data-Final'!M$3:M$1977,'5th Cycle APR Raw Data-Final'!$A$3:$A$1977,'SB35 Determination Data'!$K302,'5th Cycle APR Raw Data-Final'!$T$3:$T$1977,"&gt;="&amp;'SB35 Determination Data'!$F302,'5th Cycle APR Raw Data-Final'!$T$3:$T$1977,"&lt;"&amp;E302),SUMIFS('5th Cycle APR Raw Data-Final'!M$3:M$1977,'5th Cycle APR Raw Data-Final'!$A$3:$A$1977,'SB35 Determination Data'!$K302,'5th Cycle APR Raw Data-Final'!$T$3:$T$1977,"&gt;="&amp;'SB35 Determination Data'!$F302,'5th Cycle APR Raw Data-Final'!$T$3:$T$1977,"&lt;="&amp;G302))</f>
        <v>0</v>
      </c>
      <c r="X302" s="60">
        <f t="shared" si="12"/>
        <v>179</v>
      </c>
      <c r="Y302" s="60">
        <f t="shared" si="13"/>
        <v>18</v>
      </c>
      <c r="Z302" s="60">
        <f t="shared" si="14"/>
        <v>179</v>
      </c>
      <c r="AA302" s="31">
        <f t="shared" si="15"/>
        <v>9.1370558375634514E-2</v>
      </c>
      <c r="AB302" s="31">
        <f t="shared" si="16"/>
        <v>9.1370558375634514E-2</v>
      </c>
      <c r="AC302" s="60">
        <f>VLOOKUP(K302,'5th Cycle APR Raw Data-Final'!$A$3:$P$1977,14,FALSE)</f>
        <v>216</v>
      </c>
      <c r="AD302" s="60">
        <f>IF(AN302&lt;1,SUMIFS('5th Cycle APR Raw Data-Final'!$O$3:$O$1977,'5th Cycle APR Raw Data-Final'!$A$3:$A$1977,'SB35 Determination Data'!$K302,'5th Cycle APR Raw Data-Final'!$T$3:$T$1977,"&gt;="&amp;'SB35 Determination Data'!$F302,'5th Cycle APR Raw Data-Final'!$T$3:$T$1977,"&lt;"&amp;E302),SUMIFS('5th Cycle APR Raw Data-Final'!$O$3:$O$1977,'5th Cycle APR Raw Data-Final'!$A$3:$A$1977,'SB35 Determination Data'!$K302,'5th Cycle APR Raw Data-Final'!$T$3:$T$1977,"&gt;="&amp;'SB35 Determination Data'!$F302,'5th Cycle APR Raw Data-Final'!$T$3:$T$1977,"&lt;="&amp;G302))</f>
        <v>9</v>
      </c>
      <c r="AE302" s="60">
        <f t="shared" si="17"/>
        <v>207</v>
      </c>
      <c r="AF302" s="31">
        <f t="shared" si="18"/>
        <v>4.1666666666666664E-2</v>
      </c>
      <c r="AG302" s="60">
        <f>VLOOKUP(K302,'5th Cycle APR Raw Data-Final'!$A$3:$P$1977,16,FALSE)</f>
        <v>462</v>
      </c>
      <c r="AH302" s="60">
        <f>IF(AN302&lt;1,SUMIFS('5th Cycle APR Raw Data-Final'!$Q$3:$Q$1977,'5th Cycle APR Raw Data-Final'!$A$3:$A$1977,'SB35 Determination Data'!$K302,'5th Cycle APR Raw Data-Final'!$T$3:$T$1977,"&gt;="&amp;'SB35 Determination Data'!$F302,'5th Cycle APR Raw Data-Final'!$T$3:$T$1977,"&lt;"&amp;E302),SUMIFS('5th Cycle APR Raw Data-Final'!$Q$3:$Q$1977,'5th Cycle APR Raw Data-Final'!$A$3:$A$1977,'SB35 Determination Data'!$K302,'5th Cycle APR Raw Data-Final'!$T$3:$T$1977,"&gt;="&amp;'SB35 Determination Data'!$F302,'5th Cycle APR Raw Data-Final'!$T$3:$T$1977,"&lt;="&amp;G302))</f>
        <v>479</v>
      </c>
      <c r="AI302" s="60">
        <f t="shared" si="19"/>
        <v>0</v>
      </c>
      <c r="AJ302" s="31">
        <f t="shared" si="20"/>
        <v>1.0367965367965368</v>
      </c>
      <c r="AK302" s="60">
        <f>VLOOKUP(K302,'5th Cycle APR Raw Data-Final'!$A$3:$R$1977,18,FALSE)</f>
        <v>1164</v>
      </c>
      <c r="AL302" s="60">
        <f>IF(AN302&lt;1,SUMIFS('5th Cycle APR Raw Data-Final'!$S$3:$S$1977,'5th Cycle APR Raw Data-Final'!$A$3:$A$1977,'SB35 Determination Data'!$K302,'5th Cycle APR Raw Data-Final'!$T$3:$T$1977,"&gt;="&amp;'SB35 Determination Data'!$F302,'5th Cycle APR Raw Data-Final'!$T$3:$T$1977,"&lt;"&amp;E302),SUMIFS('5th Cycle APR Raw Data-Final'!$S$3:$S$1977,'5th Cycle APR Raw Data-Final'!$A$3:$A$1977,'SB35 Determination Data'!$K302,'5th Cycle APR Raw Data-Final'!$T$3:$T$1977,"&gt;="&amp;'SB35 Determination Data'!$F302,'5th Cycle APR Raw Data-Final'!$T$3:$T$1977,"&lt;="&amp;G302))</f>
        <v>511</v>
      </c>
      <c r="AM302" s="60">
        <f t="shared" si="21"/>
        <v>670</v>
      </c>
      <c r="AN302" s="62">
        <f t="shared" si="22"/>
        <v>0.5</v>
      </c>
      <c r="AO302" s="9" t="str">
        <f t="shared" si="23"/>
        <v>NO</v>
      </c>
      <c r="AP302" s="9" t="str">
        <f t="shared" si="24"/>
        <v>YES</v>
      </c>
      <c r="AQ302" s="9" t="str">
        <f t="shared" si="25"/>
        <v>NO</v>
      </c>
      <c r="AR302" s="48" t="str">
        <f>VLOOKUP(K302,'2018Submitted'!$A$2:$C$540,3,FALSE)</f>
        <v>Successful</v>
      </c>
      <c r="AS302" s="9" t="str">
        <f t="shared" si="26"/>
        <v>NO</v>
      </c>
      <c r="AT302" s="9" t="str">
        <f t="shared" si="27"/>
        <v>YES</v>
      </c>
    </row>
    <row r="303" spans="1:46" ht="12.75" customHeight="1" x14ac:dyDescent="0.15">
      <c r="A303" s="9" t="s">
        <v>99</v>
      </c>
      <c r="B303" s="9" t="str">
        <f t="shared" si="0"/>
        <v>MORAGA</v>
      </c>
      <c r="C303" s="31">
        <f t="shared" si="1"/>
        <v>0.5</v>
      </c>
      <c r="D303" s="45">
        <f t="shared" si="2"/>
        <v>8</v>
      </c>
      <c r="E303" s="46">
        <f t="shared" si="3"/>
        <v>2019</v>
      </c>
      <c r="F303" s="46">
        <f t="shared" si="4"/>
        <v>2015</v>
      </c>
      <c r="G303" s="46">
        <f t="shared" si="5"/>
        <v>2022</v>
      </c>
      <c r="H303" s="9" t="str">
        <f t="shared" si="6"/>
        <v>01/31/2015</v>
      </c>
      <c r="I303" s="9" t="str">
        <f t="shared" si="7"/>
        <v>01/31/2023</v>
      </c>
      <c r="J303" s="9" t="s">
        <v>67</v>
      </c>
      <c r="K303" s="49" t="s">
        <v>110</v>
      </c>
      <c r="L303" s="60">
        <f>VLOOKUP(K303,'5th Cycle APR Raw Data-Final'!$A$3:$P$1977,6,FALSE)</f>
        <v>75</v>
      </c>
      <c r="M303" s="60">
        <f>IF(AN303&lt;1,SUMIFS('5th Cycle APR Raw Data-Final'!G$3:G$1977,'5th Cycle APR Raw Data-Final'!$A$3:$A$1977,'SB35 Determination Data'!$K303,'5th Cycle APR Raw Data-Final'!$T$3:$T$1977,"&gt;="&amp;'SB35 Determination Data'!$F303,'5th Cycle APR Raw Data-Final'!$T$3:$T$1977,"&lt;"&amp;E303),SUMIFS('5th Cycle APR Raw Data-Final'!G$3:G$1977,'5th Cycle APR Raw Data-Final'!$A$3:$A$1977,'SB35 Determination Data'!$K303,'5th Cycle APR Raw Data-Final'!$T$3:$T$1977,"&gt;="&amp;'SB35 Determination Data'!$F303,'5th Cycle APR Raw Data-Final'!$T$3:$T$1977,"&lt;="&amp;G303))</f>
        <v>0</v>
      </c>
      <c r="N303" s="60">
        <f>IF(AN303&lt;1,SUMIFS('5th Cycle APR Raw Data-Final'!H$3:H$1977,'5th Cycle APR Raw Data-Final'!$A$3:$A$1977,'SB35 Determination Data'!$K303,'5th Cycle APR Raw Data-Final'!$T$3:$T$1977,"&gt;="&amp;'SB35 Determination Data'!$F303,'5th Cycle APR Raw Data-Final'!$T$3:$T$1977,"&lt;"&amp;E303),SUMIFS('5th Cycle APR Raw Data-Final'!H$3:H$1977,'5th Cycle APR Raw Data-Final'!$A$3:$A$1977,'SB35 Determination Data'!$K303,'5th Cycle APR Raw Data-Final'!$T$3:$T$1977,"&gt;="&amp;'SB35 Determination Data'!$F303,'5th Cycle APR Raw Data-Final'!$T$3:$T$1977,"&lt;="&amp;G303))</f>
        <v>0</v>
      </c>
      <c r="O303" s="60">
        <f>IF(AN303&lt;1,SUMIFS('5th Cycle APR Raw Data-Final'!I$3:I$1977,'5th Cycle APR Raw Data-Final'!$A$3:$A$1977,'SB35 Determination Data'!$K303,'5th Cycle APR Raw Data-Final'!$T$3:$T$1977,"&gt;="&amp;'SB35 Determination Data'!$F303,'5th Cycle APR Raw Data-Final'!$T$3:$T$1977,"&lt;"&amp;E303),SUMIFS('5th Cycle APR Raw Data-Final'!I$3:I$1977,'5th Cycle APR Raw Data-Final'!$A$3:$A$1977,'SB35 Determination Data'!$K303,'5th Cycle APR Raw Data-Final'!$T$3:$T$1977,"&gt;="&amp;'SB35 Determination Data'!$F303,'5th Cycle APR Raw Data-Final'!$T$3:$T$1977,"&lt;="&amp;G303))</f>
        <v>0</v>
      </c>
      <c r="P303" s="60">
        <f t="shared" si="8"/>
        <v>75</v>
      </c>
      <c r="Q303" s="31">
        <f t="shared" si="9"/>
        <v>0</v>
      </c>
      <c r="R303" s="61">
        <f t="shared" si="10"/>
        <v>38</v>
      </c>
      <c r="S303" s="61">
        <f t="shared" si="11"/>
        <v>0</v>
      </c>
      <c r="T303" s="60">
        <f>VLOOKUP(K303,'5th Cycle APR Raw Data-Final'!$A$3:$P$1977,10,FALSE)</f>
        <v>44</v>
      </c>
      <c r="U303" s="60">
        <f>IF(AN303&lt;1,SUMIFS('5th Cycle APR Raw Data-Final'!K$3:K$1977,'5th Cycle APR Raw Data-Final'!$A$3:$A$1977,'SB35 Determination Data'!$K303,'5th Cycle APR Raw Data-Final'!$T$3:$T$1977,"&gt;="&amp;'SB35 Determination Data'!$F303,'5th Cycle APR Raw Data-Final'!$T$3:$T$1977,"&lt;"&amp;E303),SUMIFS('5th Cycle APR Raw Data-Final'!K$3:K$1977,'5th Cycle APR Raw Data-Final'!$A$3:$A$1977,'SB35 Determination Data'!$K303,'5th Cycle APR Raw Data-Final'!$T$3:$T$1977,"&gt;="&amp;'SB35 Determination Data'!$F303,'5th Cycle APR Raw Data-Final'!$T$3:$T$1977,"&lt;="&amp;G303))</f>
        <v>0</v>
      </c>
      <c r="V303" s="60">
        <f>IF(AN303&lt;1,SUMIFS('5th Cycle APR Raw Data-Final'!L$3:L$1977,'5th Cycle APR Raw Data-Final'!$A$3:$A$1977,'SB35 Determination Data'!$K303,'5th Cycle APR Raw Data-Final'!$T$3:$T$1977,"&gt;="&amp;'SB35 Determination Data'!$F303,'5th Cycle APR Raw Data-Final'!$T$3:$T$1977,"&lt;"&amp;E303),SUMIFS('5th Cycle APR Raw Data-Final'!L$3:L$1977,'5th Cycle APR Raw Data-Final'!$A$3:$A$1977,'SB35 Determination Data'!$K303,'5th Cycle APR Raw Data-Final'!$T$3:$T$1977,"&gt;="&amp;'SB35 Determination Data'!$F303,'5th Cycle APR Raw Data-Final'!$T$3:$T$1977,"&lt;="&amp;G303))</f>
        <v>0</v>
      </c>
      <c r="W303" s="60">
        <f>IF(AN303&lt;1,SUMIFS('5th Cycle APR Raw Data-Final'!M$3:M$1977,'5th Cycle APR Raw Data-Final'!$A$3:$A$1977,'SB35 Determination Data'!$K303,'5th Cycle APR Raw Data-Final'!$T$3:$T$1977,"&gt;="&amp;'SB35 Determination Data'!$F303,'5th Cycle APR Raw Data-Final'!$T$3:$T$1977,"&lt;"&amp;E303),SUMIFS('5th Cycle APR Raw Data-Final'!M$3:M$1977,'5th Cycle APR Raw Data-Final'!$A$3:$A$1977,'SB35 Determination Data'!$K303,'5th Cycle APR Raw Data-Final'!$T$3:$T$1977,"&gt;="&amp;'SB35 Determination Data'!$F303,'5th Cycle APR Raw Data-Final'!$T$3:$T$1977,"&lt;="&amp;G303))</f>
        <v>0</v>
      </c>
      <c r="X303" s="60">
        <f t="shared" si="12"/>
        <v>44</v>
      </c>
      <c r="Y303" s="60">
        <f t="shared" si="13"/>
        <v>0</v>
      </c>
      <c r="Z303" s="60">
        <f t="shared" si="14"/>
        <v>44</v>
      </c>
      <c r="AA303" s="31">
        <f t="shared" si="15"/>
        <v>0</v>
      </c>
      <c r="AB303" s="31">
        <f t="shared" si="16"/>
        <v>0</v>
      </c>
      <c r="AC303" s="60">
        <f>VLOOKUP(K303,'5th Cycle APR Raw Data-Final'!$A$3:$P$1977,14,FALSE)</f>
        <v>50</v>
      </c>
      <c r="AD303" s="60">
        <f>IF(AN303&lt;1,SUMIFS('5th Cycle APR Raw Data-Final'!$O$3:$O$1977,'5th Cycle APR Raw Data-Final'!$A$3:$A$1977,'SB35 Determination Data'!$K303,'5th Cycle APR Raw Data-Final'!$T$3:$T$1977,"&gt;="&amp;'SB35 Determination Data'!$F303,'5th Cycle APR Raw Data-Final'!$T$3:$T$1977,"&lt;"&amp;E303),SUMIFS('5th Cycle APR Raw Data-Final'!$O$3:$O$1977,'5th Cycle APR Raw Data-Final'!$A$3:$A$1977,'SB35 Determination Data'!$K303,'5th Cycle APR Raw Data-Final'!$T$3:$T$1977,"&gt;="&amp;'SB35 Determination Data'!$F303,'5th Cycle APR Raw Data-Final'!$T$3:$T$1977,"&lt;="&amp;G303))</f>
        <v>1</v>
      </c>
      <c r="AE303" s="60">
        <f t="shared" si="17"/>
        <v>49</v>
      </c>
      <c r="AF303" s="31">
        <f t="shared" si="18"/>
        <v>0.02</v>
      </c>
      <c r="AG303" s="60">
        <f>VLOOKUP(K303,'5th Cycle APR Raw Data-Final'!$A$3:$P$1977,16,FALSE)</f>
        <v>60</v>
      </c>
      <c r="AH303" s="60">
        <f>IF(AN303&lt;1,SUMIFS('5th Cycle APR Raw Data-Final'!$Q$3:$Q$1977,'5th Cycle APR Raw Data-Final'!$A$3:$A$1977,'SB35 Determination Data'!$K303,'5th Cycle APR Raw Data-Final'!$T$3:$T$1977,"&gt;="&amp;'SB35 Determination Data'!$F303,'5th Cycle APR Raw Data-Final'!$T$3:$T$1977,"&lt;"&amp;E303),SUMIFS('5th Cycle APR Raw Data-Final'!$Q$3:$Q$1977,'5th Cycle APR Raw Data-Final'!$A$3:$A$1977,'SB35 Determination Data'!$K303,'5th Cycle APR Raw Data-Final'!$T$3:$T$1977,"&gt;="&amp;'SB35 Determination Data'!$F303,'5th Cycle APR Raw Data-Final'!$T$3:$T$1977,"&lt;="&amp;G303))</f>
        <v>108</v>
      </c>
      <c r="AI303" s="60">
        <f t="shared" si="19"/>
        <v>0</v>
      </c>
      <c r="AJ303" s="31">
        <f t="shared" si="20"/>
        <v>1.8</v>
      </c>
      <c r="AK303" s="60">
        <f>VLOOKUP(K303,'5th Cycle APR Raw Data-Final'!$A$3:$R$1977,18,FALSE)</f>
        <v>229</v>
      </c>
      <c r="AL303" s="60">
        <f>IF(AN303&lt;1,SUMIFS('5th Cycle APR Raw Data-Final'!$S$3:$S$1977,'5th Cycle APR Raw Data-Final'!$A$3:$A$1977,'SB35 Determination Data'!$K303,'5th Cycle APR Raw Data-Final'!$T$3:$T$1977,"&gt;="&amp;'SB35 Determination Data'!$F303,'5th Cycle APR Raw Data-Final'!$T$3:$T$1977,"&lt;"&amp;E303),SUMIFS('5th Cycle APR Raw Data-Final'!$S$3:$S$1977,'5th Cycle APR Raw Data-Final'!$A$3:$A$1977,'SB35 Determination Data'!$K303,'5th Cycle APR Raw Data-Final'!$T$3:$T$1977,"&gt;="&amp;'SB35 Determination Data'!$F303,'5th Cycle APR Raw Data-Final'!$T$3:$T$1977,"&lt;="&amp;G303))</f>
        <v>109</v>
      </c>
      <c r="AM303" s="60">
        <f t="shared" si="21"/>
        <v>168</v>
      </c>
      <c r="AN303" s="62">
        <f t="shared" si="22"/>
        <v>0.5</v>
      </c>
      <c r="AO303" s="9" t="str">
        <f t="shared" si="23"/>
        <v>NO</v>
      </c>
      <c r="AP303" s="9" t="str">
        <f t="shared" si="24"/>
        <v>YES</v>
      </c>
      <c r="AQ303" s="9" t="str">
        <f t="shared" si="25"/>
        <v>NO</v>
      </c>
      <c r="AR303" s="48" t="str">
        <f>VLOOKUP(K303,'2018Submitted'!$A$2:$C$540,3,FALSE)</f>
        <v>Successful</v>
      </c>
      <c r="AS303" s="9" t="str">
        <f t="shared" si="26"/>
        <v>NO</v>
      </c>
      <c r="AT303" s="9" t="str">
        <f t="shared" si="27"/>
        <v>YES</v>
      </c>
    </row>
    <row r="304" spans="1:46" ht="12.75" customHeight="1" x14ac:dyDescent="0.15">
      <c r="A304" s="9" t="s">
        <v>316</v>
      </c>
      <c r="B304" s="9" t="str">
        <f t="shared" si="0"/>
        <v>MORENO VALLEY</v>
      </c>
      <c r="C304" s="31">
        <f t="shared" si="1"/>
        <v>0.625</v>
      </c>
      <c r="D304" s="45">
        <f t="shared" si="2"/>
        <v>8</v>
      </c>
      <c r="E304" s="46">
        <f t="shared" si="3"/>
        <v>2018</v>
      </c>
      <c r="F304" s="46">
        <f t="shared" si="4"/>
        <v>2014</v>
      </c>
      <c r="G304" s="46" t="str">
        <f t="shared" si="5"/>
        <v>2021</v>
      </c>
      <c r="H304" s="9" t="str">
        <f t="shared" si="6"/>
        <v>10/15/2013</v>
      </c>
      <c r="I304" s="9" t="str">
        <f t="shared" si="7"/>
        <v>10/15/2021</v>
      </c>
      <c r="J304" s="9" t="s">
        <v>144</v>
      </c>
      <c r="K304" s="49" t="s">
        <v>330</v>
      </c>
      <c r="L304" s="60">
        <f>VLOOKUP(K304,'5th Cycle APR Raw Data-Final'!$A$3:$P$1977,6,FALSE)</f>
        <v>1500</v>
      </c>
      <c r="M304" s="60">
        <f>IF(AN304&lt;1,SUMIFS('5th Cycle APR Raw Data-Final'!G$3:G$1977,'5th Cycle APR Raw Data-Final'!$A$3:$A$1977,'SB35 Determination Data'!$K304,'5th Cycle APR Raw Data-Final'!$T$3:$T$1977,"&gt;="&amp;'SB35 Determination Data'!$F304,'5th Cycle APR Raw Data-Final'!$T$3:$T$1977,"&lt;"&amp;E304),SUMIFS('5th Cycle APR Raw Data-Final'!G$3:G$1977,'5th Cycle APR Raw Data-Final'!$A$3:$A$1977,'SB35 Determination Data'!$K304,'5th Cycle APR Raw Data-Final'!$T$3:$T$1977,"&gt;="&amp;'SB35 Determination Data'!$F304,'5th Cycle APR Raw Data-Final'!$T$3:$T$1977,"&lt;="&amp;G304))</f>
        <v>0</v>
      </c>
      <c r="N304" s="60">
        <f>IF(AN304&lt;1,SUMIFS('5th Cycle APR Raw Data-Final'!H$3:H$1977,'5th Cycle APR Raw Data-Final'!$A$3:$A$1977,'SB35 Determination Data'!$K304,'5th Cycle APR Raw Data-Final'!$T$3:$T$1977,"&gt;="&amp;'SB35 Determination Data'!$F304,'5th Cycle APR Raw Data-Final'!$T$3:$T$1977,"&lt;"&amp;E304),SUMIFS('5th Cycle APR Raw Data-Final'!H$3:H$1977,'5th Cycle APR Raw Data-Final'!$A$3:$A$1977,'SB35 Determination Data'!$K304,'5th Cycle APR Raw Data-Final'!$T$3:$T$1977,"&gt;="&amp;'SB35 Determination Data'!$F304,'5th Cycle APR Raw Data-Final'!$T$3:$T$1977,"&lt;="&amp;G304))</f>
        <v>0</v>
      </c>
      <c r="O304" s="60">
        <f>IF(AN304&lt;1,SUMIFS('5th Cycle APR Raw Data-Final'!I$3:I$1977,'5th Cycle APR Raw Data-Final'!$A$3:$A$1977,'SB35 Determination Data'!$K304,'5th Cycle APR Raw Data-Final'!$T$3:$T$1977,"&gt;="&amp;'SB35 Determination Data'!$F304,'5th Cycle APR Raw Data-Final'!$T$3:$T$1977,"&lt;"&amp;E304),SUMIFS('5th Cycle APR Raw Data-Final'!I$3:I$1977,'5th Cycle APR Raw Data-Final'!$A$3:$A$1977,'SB35 Determination Data'!$K304,'5th Cycle APR Raw Data-Final'!$T$3:$T$1977,"&gt;="&amp;'SB35 Determination Data'!$F304,'5th Cycle APR Raw Data-Final'!$T$3:$T$1977,"&lt;="&amp;G304))</f>
        <v>0</v>
      </c>
      <c r="P304" s="60">
        <f t="shared" si="8"/>
        <v>1500</v>
      </c>
      <c r="Q304" s="31">
        <f t="shared" si="9"/>
        <v>0</v>
      </c>
      <c r="R304" s="61">
        <f t="shared" si="10"/>
        <v>750</v>
      </c>
      <c r="S304" s="61">
        <f t="shared" si="11"/>
        <v>0</v>
      </c>
      <c r="T304" s="60">
        <f>VLOOKUP(K304,'5th Cycle APR Raw Data-Final'!$A$3:$P$1977,10,FALSE)</f>
        <v>993</v>
      </c>
      <c r="U304" s="60">
        <f>IF(AN304&lt;1,SUMIFS('5th Cycle APR Raw Data-Final'!K$3:K$1977,'5th Cycle APR Raw Data-Final'!$A$3:$A$1977,'SB35 Determination Data'!$K304,'5th Cycle APR Raw Data-Final'!$T$3:$T$1977,"&gt;="&amp;'SB35 Determination Data'!$F304,'5th Cycle APR Raw Data-Final'!$T$3:$T$1977,"&lt;"&amp;E304),SUMIFS('5th Cycle APR Raw Data-Final'!K$3:K$1977,'5th Cycle APR Raw Data-Final'!$A$3:$A$1977,'SB35 Determination Data'!$K304,'5th Cycle APR Raw Data-Final'!$T$3:$T$1977,"&gt;="&amp;'SB35 Determination Data'!$F304,'5th Cycle APR Raw Data-Final'!$T$3:$T$1977,"&lt;="&amp;G304))</f>
        <v>0</v>
      </c>
      <c r="V304" s="60">
        <f>IF(AN304&lt;1,SUMIFS('5th Cycle APR Raw Data-Final'!L$3:L$1977,'5th Cycle APR Raw Data-Final'!$A$3:$A$1977,'SB35 Determination Data'!$K304,'5th Cycle APR Raw Data-Final'!$T$3:$T$1977,"&gt;="&amp;'SB35 Determination Data'!$F304,'5th Cycle APR Raw Data-Final'!$T$3:$T$1977,"&lt;"&amp;E304),SUMIFS('5th Cycle APR Raw Data-Final'!L$3:L$1977,'5th Cycle APR Raw Data-Final'!$A$3:$A$1977,'SB35 Determination Data'!$K304,'5th Cycle APR Raw Data-Final'!$T$3:$T$1977,"&gt;="&amp;'SB35 Determination Data'!$F304,'5th Cycle APR Raw Data-Final'!$T$3:$T$1977,"&lt;="&amp;G304))</f>
        <v>0</v>
      </c>
      <c r="W304" s="60">
        <f>IF(AN304&lt;1,SUMIFS('5th Cycle APR Raw Data-Final'!M$3:M$1977,'5th Cycle APR Raw Data-Final'!$A$3:$A$1977,'SB35 Determination Data'!$K304,'5th Cycle APR Raw Data-Final'!$T$3:$T$1977,"&gt;="&amp;'SB35 Determination Data'!$F304,'5th Cycle APR Raw Data-Final'!$T$3:$T$1977,"&lt;"&amp;E304),SUMIFS('5th Cycle APR Raw Data-Final'!M$3:M$1977,'5th Cycle APR Raw Data-Final'!$A$3:$A$1977,'SB35 Determination Data'!$K304,'5th Cycle APR Raw Data-Final'!$T$3:$T$1977,"&gt;="&amp;'SB35 Determination Data'!$F304,'5th Cycle APR Raw Data-Final'!$T$3:$T$1977,"&lt;="&amp;G304))</f>
        <v>0</v>
      </c>
      <c r="X304" s="60">
        <f t="shared" si="12"/>
        <v>993</v>
      </c>
      <c r="Y304" s="60">
        <f t="shared" si="13"/>
        <v>0</v>
      </c>
      <c r="Z304" s="60">
        <f t="shared" si="14"/>
        <v>993</v>
      </c>
      <c r="AA304" s="31">
        <f t="shared" si="15"/>
        <v>0</v>
      </c>
      <c r="AB304" s="31">
        <f t="shared" si="16"/>
        <v>0</v>
      </c>
      <c r="AC304" s="60">
        <f>VLOOKUP(K304,'5th Cycle APR Raw Data-Final'!$A$3:$P$1977,14,FALSE)</f>
        <v>1112</v>
      </c>
      <c r="AD304" s="60">
        <f>IF(AN304&lt;1,SUMIFS('5th Cycle APR Raw Data-Final'!$O$3:$O$1977,'5th Cycle APR Raw Data-Final'!$A$3:$A$1977,'SB35 Determination Data'!$K304,'5th Cycle APR Raw Data-Final'!$T$3:$T$1977,"&gt;="&amp;'SB35 Determination Data'!$F304,'5th Cycle APR Raw Data-Final'!$T$3:$T$1977,"&lt;"&amp;E304),SUMIFS('5th Cycle APR Raw Data-Final'!$O$3:$O$1977,'5th Cycle APR Raw Data-Final'!$A$3:$A$1977,'SB35 Determination Data'!$K304,'5th Cycle APR Raw Data-Final'!$T$3:$T$1977,"&gt;="&amp;'SB35 Determination Data'!$F304,'5th Cycle APR Raw Data-Final'!$T$3:$T$1977,"&lt;="&amp;G304))</f>
        <v>84</v>
      </c>
      <c r="AE304" s="60">
        <f t="shared" si="17"/>
        <v>1028</v>
      </c>
      <c r="AF304" s="31">
        <f t="shared" si="18"/>
        <v>7.5539568345323743E-2</v>
      </c>
      <c r="AG304" s="60">
        <f>VLOOKUP(K304,'5th Cycle APR Raw Data-Final'!$A$3:$P$1977,16,FALSE)</f>
        <v>2564</v>
      </c>
      <c r="AH304" s="60">
        <f>IF(AN304&lt;1,SUMIFS('5th Cycle APR Raw Data-Final'!$Q$3:$Q$1977,'5th Cycle APR Raw Data-Final'!$A$3:$A$1977,'SB35 Determination Data'!$K304,'5th Cycle APR Raw Data-Final'!$T$3:$T$1977,"&gt;="&amp;'SB35 Determination Data'!$F304,'5th Cycle APR Raw Data-Final'!$T$3:$T$1977,"&lt;"&amp;E304),SUMIFS('5th Cycle APR Raw Data-Final'!$Q$3:$Q$1977,'5th Cycle APR Raw Data-Final'!$A$3:$A$1977,'SB35 Determination Data'!$K304,'5th Cycle APR Raw Data-Final'!$T$3:$T$1977,"&gt;="&amp;'SB35 Determination Data'!$F304,'5th Cycle APR Raw Data-Final'!$T$3:$T$1977,"&lt;="&amp;G304))</f>
        <v>537</v>
      </c>
      <c r="AI304" s="60">
        <f t="shared" si="19"/>
        <v>2027</v>
      </c>
      <c r="AJ304" s="31">
        <f t="shared" si="20"/>
        <v>0.20943837753510142</v>
      </c>
      <c r="AK304" s="60">
        <f>VLOOKUP(K304,'5th Cycle APR Raw Data-Final'!$A$3:$R$1977,18,FALSE)</f>
        <v>6169</v>
      </c>
      <c r="AL304" s="60">
        <f>IF(AN304&lt;1,SUMIFS('5th Cycle APR Raw Data-Final'!$S$3:$S$1977,'5th Cycle APR Raw Data-Final'!$A$3:$A$1977,'SB35 Determination Data'!$K304,'5th Cycle APR Raw Data-Final'!$T$3:$T$1977,"&gt;="&amp;'SB35 Determination Data'!$F304,'5th Cycle APR Raw Data-Final'!$T$3:$T$1977,"&lt;"&amp;E304),SUMIFS('5th Cycle APR Raw Data-Final'!$S$3:$S$1977,'5th Cycle APR Raw Data-Final'!$A$3:$A$1977,'SB35 Determination Data'!$K304,'5th Cycle APR Raw Data-Final'!$T$3:$T$1977,"&gt;="&amp;'SB35 Determination Data'!$F304,'5th Cycle APR Raw Data-Final'!$T$3:$T$1977,"&lt;="&amp;G304))</f>
        <v>621</v>
      </c>
      <c r="AM304" s="60">
        <f t="shared" si="21"/>
        <v>5548</v>
      </c>
      <c r="AN304" s="62">
        <f t="shared" si="22"/>
        <v>0.5</v>
      </c>
      <c r="AO304" s="9" t="str">
        <f t="shared" si="23"/>
        <v>YES</v>
      </c>
      <c r="AP304" s="9" t="str">
        <f t="shared" si="24"/>
        <v>NO</v>
      </c>
      <c r="AQ304" s="9" t="str">
        <f t="shared" si="25"/>
        <v>NO</v>
      </c>
      <c r="AR304" s="48" t="str">
        <f>VLOOKUP(K304,'2018Submitted'!$A$2:$C$540,3,FALSE)</f>
        <v>Received - Not successful</v>
      </c>
      <c r="AS304" s="9" t="str">
        <f t="shared" si="26"/>
        <v>NO</v>
      </c>
      <c r="AT304" s="9" t="str">
        <f t="shared" si="27"/>
        <v>NO</v>
      </c>
    </row>
    <row r="305" spans="1:46" ht="12.75" customHeight="1" x14ac:dyDescent="0.15">
      <c r="A305" s="9" t="s">
        <v>505</v>
      </c>
      <c r="B305" s="9" t="str">
        <f t="shared" si="0"/>
        <v>MORGAN HILL</v>
      </c>
      <c r="C305" s="31">
        <f t="shared" si="1"/>
        <v>0.5</v>
      </c>
      <c r="D305" s="45">
        <f t="shared" si="2"/>
        <v>8</v>
      </c>
      <c r="E305" s="46">
        <f t="shared" si="3"/>
        <v>2019</v>
      </c>
      <c r="F305" s="46">
        <f t="shared" si="4"/>
        <v>2015</v>
      </c>
      <c r="G305" s="46">
        <f t="shared" si="5"/>
        <v>2022</v>
      </c>
      <c r="H305" s="9" t="str">
        <f t="shared" si="6"/>
        <v>01/31/2015</v>
      </c>
      <c r="I305" s="9" t="str">
        <f t="shared" si="7"/>
        <v>01/31/2023</v>
      </c>
      <c r="J305" s="9" t="s">
        <v>67</v>
      </c>
      <c r="K305" s="49" t="s">
        <v>533</v>
      </c>
      <c r="L305" s="60">
        <f>VLOOKUP(K305,'5th Cycle APR Raw Data-Final'!$A$3:$P$1977,6,FALSE)</f>
        <v>273</v>
      </c>
      <c r="M305" s="60">
        <f>IF(AN305&lt;1,SUMIFS('5th Cycle APR Raw Data-Final'!G$3:G$1977,'5th Cycle APR Raw Data-Final'!$A$3:$A$1977,'SB35 Determination Data'!$K305,'5th Cycle APR Raw Data-Final'!$T$3:$T$1977,"&gt;="&amp;'SB35 Determination Data'!$F305,'5th Cycle APR Raw Data-Final'!$T$3:$T$1977,"&lt;"&amp;E305),SUMIFS('5th Cycle APR Raw Data-Final'!G$3:G$1977,'5th Cycle APR Raw Data-Final'!$A$3:$A$1977,'SB35 Determination Data'!$K305,'5th Cycle APR Raw Data-Final'!$T$3:$T$1977,"&gt;="&amp;'SB35 Determination Data'!$F305,'5th Cycle APR Raw Data-Final'!$T$3:$T$1977,"&lt;="&amp;G305))</f>
        <v>80</v>
      </c>
      <c r="N305" s="60">
        <f>IF(AN305&lt;1,SUMIFS('5th Cycle APR Raw Data-Final'!H$3:H$1977,'5th Cycle APR Raw Data-Final'!$A$3:$A$1977,'SB35 Determination Data'!$K305,'5th Cycle APR Raw Data-Final'!$T$3:$T$1977,"&gt;="&amp;'SB35 Determination Data'!$F305,'5th Cycle APR Raw Data-Final'!$T$3:$T$1977,"&lt;"&amp;E305),SUMIFS('5th Cycle APR Raw Data-Final'!H$3:H$1977,'5th Cycle APR Raw Data-Final'!$A$3:$A$1977,'SB35 Determination Data'!$K305,'5th Cycle APR Raw Data-Final'!$T$3:$T$1977,"&gt;="&amp;'SB35 Determination Data'!$F305,'5th Cycle APR Raw Data-Final'!$T$3:$T$1977,"&lt;="&amp;G305))</f>
        <v>80</v>
      </c>
      <c r="O305" s="60">
        <f>IF(AN305&lt;1,SUMIFS('5th Cycle APR Raw Data-Final'!I$3:I$1977,'5th Cycle APR Raw Data-Final'!$A$3:$A$1977,'SB35 Determination Data'!$K305,'5th Cycle APR Raw Data-Final'!$T$3:$T$1977,"&gt;="&amp;'SB35 Determination Data'!$F305,'5th Cycle APR Raw Data-Final'!$T$3:$T$1977,"&lt;"&amp;E305),SUMIFS('5th Cycle APR Raw Data-Final'!I$3:I$1977,'5th Cycle APR Raw Data-Final'!$A$3:$A$1977,'SB35 Determination Data'!$K305,'5th Cycle APR Raw Data-Final'!$T$3:$T$1977,"&gt;="&amp;'SB35 Determination Data'!$F305,'5th Cycle APR Raw Data-Final'!$T$3:$T$1977,"&lt;="&amp;G305))</f>
        <v>0</v>
      </c>
      <c r="P305" s="60">
        <f t="shared" si="8"/>
        <v>193</v>
      </c>
      <c r="Q305" s="31">
        <f t="shared" si="9"/>
        <v>0.29304029304029305</v>
      </c>
      <c r="R305" s="61">
        <f t="shared" si="10"/>
        <v>137</v>
      </c>
      <c r="S305" s="61">
        <f t="shared" si="11"/>
        <v>0</v>
      </c>
      <c r="T305" s="60">
        <f>VLOOKUP(K305,'5th Cycle APR Raw Data-Final'!$A$3:$P$1977,10,FALSE)</f>
        <v>154</v>
      </c>
      <c r="U305" s="60">
        <f>IF(AN305&lt;1,SUMIFS('5th Cycle APR Raw Data-Final'!K$3:K$1977,'5th Cycle APR Raw Data-Final'!$A$3:$A$1977,'SB35 Determination Data'!$K305,'5th Cycle APR Raw Data-Final'!$T$3:$T$1977,"&gt;="&amp;'SB35 Determination Data'!$F305,'5th Cycle APR Raw Data-Final'!$T$3:$T$1977,"&lt;"&amp;E305),SUMIFS('5th Cycle APR Raw Data-Final'!K$3:K$1977,'5th Cycle APR Raw Data-Final'!$A$3:$A$1977,'SB35 Determination Data'!$K305,'5th Cycle APR Raw Data-Final'!$T$3:$T$1977,"&gt;="&amp;'SB35 Determination Data'!$F305,'5th Cycle APR Raw Data-Final'!$T$3:$T$1977,"&lt;="&amp;G305))</f>
        <v>178</v>
      </c>
      <c r="V305" s="60">
        <f>IF(AN305&lt;1,SUMIFS('5th Cycle APR Raw Data-Final'!L$3:L$1977,'5th Cycle APR Raw Data-Final'!$A$3:$A$1977,'SB35 Determination Data'!$K305,'5th Cycle APR Raw Data-Final'!$T$3:$T$1977,"&gt;="&amp;'SB35 Determination Data'!$F305,'5th Cycle APR Raw Data-Final'!$T$3:$T$1977,"&lt;"&amp;E305),SUMIFS('5th Cycle APR Raw Data-Final'!L$3:L$1977,'5th Cycle APR Raw Data-Final'!$A$3:$A$1977,'SB35 Determination Data'!$K305,'5th Cycle APR Raw Data-Final'!$T$3:$T$1977,"&gt;="&amp;'SB35 Determination Data'!$F305,'5th Cycle APR Raw Data-Final'!$T$3:$T$1977,"&lt;="&amp;G305))</f>
        <v>178</v>
      </c>
      <c r="W305" s="60">
        <f>IF(AN305&lt;1,SUMIFS('5th Cycle APR Raw Data-Final'!M$3:M$1977,'5th Cycle APR Raw Data-Final'!$A$3:$A$1977,'SB35 Determination Data'!$K305,'5th Cycle APR Raw Data-Final'!$T$3:$T$1977,"&gt;="&amp;'SB35 Determination Data'!$F305,'5th Cycle APR Raw Data-Final'!$T$3:$T$1977,"&lt;"&amp;E305),SUMIFS('5th Cycle APR Raw Data-Final'!M$3:M$1977,'5th Cycle APR Raw Data-Final'!$A$3:$A$1977,'SB35 Determination Data'!$K305,'5th Cycle APR Raw Data-Final'!$T$3:$T$1977,"&gt;="&amp;'SB35 Determination Data'!$F305,'5th Cycle APR Raw Data-Final'!$T$3:$T$1977,"&lt;="&amp;G305))</f>
        <v>0</v>
      </c>
      <c r="X305" s="60">
        <f t="shared" si="12"/>
        <v>0</v>
      </c>
      <c r="Y305" s="60">
        <f t="shared" si="13"/>
        <v>178</v>
      </c>
      <c r="Z305" s="60">
        <f t="shared" si="14"/>
        <v>0</v>
      </c>
      <c r="AA305" s="31">
        <f t="shared" si="15"/>
        <v>1.1558441558441559</v>
      </c>
      <c r="AB305" s="31">
        <f t="shared" si="16"/>
        <v>1.1558441558441559</v>
      </c>
      <c r="AC305" s="60">
        <f>VLOOKUP(K305,'5th Cycle APR Raw Data-Final'!$A$3:$P$1977,14,FALSE)</f>
        <v>185</v>
      </c>
      <c r="AD305" s="60">
        <f>IF(AN305&lt;1,SUMIFS('5th Cycle APR Raw Data-Final'!$O$3:$O$1977,'5th Cycle APR Raw Data-Final'!$A$3:$A$1977,'SB35 Determination Data'!$K305,'5th Cycle APR Raw Data-Final'!$T$3:$T$1977,"&gt;="&amp;'SB35 Determination Data'!$F305,'5th Cycle APR Raw Data-Final'!$T$3:$T$1977,"&lt;"&amp;E305),SUMIFS('5th Cycle APR Raw Data-Final'!$O$3:$O$1977,'5th Cycle APR Raw Data-Final'!$A$3:$A$1977,'SB35 Determination Data'!$K305,'5th Cycle APR Raw Data-Final'!$T$3:$T$1977,"&gt;="&amp;'SB35 Determination Data'!$F305,'5th Cycle APR Raw Data-Final'!$T$3:$T$1977,"&lt;="&amp;G305))</f>
        <v>385</v>
      </c>
      <c r="AE305" s="60">
        <f t="shared" si="17"/>
        <v>0</v>
      </c>
      <c r="AF305" s="31">
        <f t="shared" si="18"/>
        <v>2.0810810810810811</v>
      </c>
      <c r="AG305" s="60">
        <f>VLOOKUP(K305,'5th Cycle APR Raw Data-Final'!$A$3:$P$1977,16,FALSE)</f>
        <v>316</v>
      </c>
      <c r="AH305" s="60">
        <f>IF(AN305&lt;1,SUMIFS('5th Cycle APR Raw Data-Final'!$Q$3:$Q$1977,'5th Cycle APR Raw Data-Final'!$A$3:$A$1977,'SB35 Determination Data'!$K305,'5th Cycle APR Raw Data-Final'!$T$3:$T$1977,"&gt;="&amp;'SB35 Determination Data'!$F305,'5th Cycle APR Raw Data-Final'!$T$3:$T$1977,"&lt;"&amp;E305),SUMIFS('5th Cycle APR Raw Data-Final'!$Q$3:$Q$1977,'5th Cycle APR Raw Data-Final'!$A$3:$A$1977,'SB35 Determination Data'!$K305,'5th Cycle APR Raw Data-Final'!$T$3:$T$1977,"&gt;="&amp;'SB35 Determination Data'!$F305,'5th Cycle APR Raw Data-Final'!$T$3:$T$1977,"&lt;="&amp;G305))</f>
        <v>1251</v>
      </c>
      <c r="AI305" s="60">
        <f t="shared" si="19"/>
        <v>0</v>
      </c>
      <c r="AJ305" s="31">
        <f t="shared" si="20"/>
        <v>3.9588607594936707</v>
      </c>
      <c r="AK305" s="60">
        <f>VLOOKUP(K305,'5th Cycle APR Raw Data-Final'!$A$3:$R$1977,18,FALSE)</f>
        <v>928</v>
      </c>
      <c r="AL305" s="60">
        <f>IF(AN305&lt;1,SUMIFS('5th Cycle APR Raw Data-Final'!$S$3:$S$1977,'5th Cycle APR Raw Data-Final'!$A$3:$A$1977,'SB35 Determination Data'!$K305,'5th Cycle APR Raw Data-Final'!$T$3:$T$1977,"&gt;="&amp;'SB35 Determination Data'!$F305,'5th Cycle APR Raw Data-Final'!$T$3:$T$1977,"&lt;"&amp;E305),SUMIFS('5th Cycle APR Raw Data-Final'!$S$3:$S$1977,'5th Cycle APR Raw Data-Final'!$A$3:$A$1977,'SB35 Determination Data'!$K305,'5th Cycle APR Raw Data-Final'!$T$3:$T$1977,"&gt;="&amp;'SB35 Determination Data'!$F305,'5th Cycle APR Raw Data-Final'!$T$3:$T$1977,"&lt;="&amp;G305))</f>
        <v>1894</v>
      </c>
      <c r="AM305" s="60">
        <f t="shared" si="21"/>
        <v>193</v>
      </c>
      <c r="AN305" s="62">
        <f t="shared" si="22"/>
        <v>0.5</v>
      </c>
      <c r="AO305" s="9" t="str">
        <f t="shared" si="23"/>
        <v>NO</v>
      </c>
      <c r="AP305" s="9" t="str">
        <f t="shared" si="24"/>
        <v>YES</v>
      </c>
      <c r="AQ305" s="9" t="str">
        <f t="shared" si="25"/>
        <v>NO</v>
      </c>
      <c r="AR305" s="48" t="str">
        <f>VLOOKUP(K305,'2018Submitted'!$A$2:$C$540,3,FALSE)</f>
        <v>Successful</v>
      </c>
      <c r="AS305" s="9" t="str">
        <f t="shared" si="26"/>
        <v>NO</v>
      </c>
      <c r="AT305" s="9" t="str">
        <f t="shared" si="27"/>
        <v>YES</v>
      </c>
    </row>
    <row r="306" spans="1:46" ht="12.75" customHeight="1" x14ac:dyDescent="0.15">
      <c r="A306" s="9" t="s">
        <v>441</v>
      </c>
      <c r="B306" s="9" t="str">
        <f t="shared" si="0"/>
        <v>MORRO BAY</v>
      </c>
      <c r="C306" s="31">
        <f t="shared" si="1"/>
        <v>1</v>
      </c>
      <c r="D306" s="45">
        <f t="shared" si="2"/>
        <v>5</v>
      </c>
      <c r="E306" s="46">
        <f t="shared" si="3"/>
        <v>2017</v>
      </c>
      <c r="F306" s="46">
        <f t="shared" si="4"/>
        <v>2014</v>
      </c>
      <c r="G306" s="46">
        <f t="shared" si="5"/>
        <v>2018</v>
      </c>
      <c r="H306" s="9" t="str">
        <f t="shared" si="6"/>
        <v>06/30/2014</v>
      </c>
      <c r="I306" s="9" t="str">
        <f t="shared" si="7"/>
        <v>06/30/2019</v>
      </c>
      <c r="J306" s="9" t="s">
        <v>83</v>
      </c>
      <c r="K306" s="49" t="s">
        <v>1232</v>
      </c>
      <c r="L306" s="60">
        <f>VLOOKUP(K306,'5th Cycle APR Raw Data-Final'!$A$3:$P$1977,6,FALSE)</f>
        <v>39</v>
      </c>
      <c r="M306" s="60">
        <f>IF(AN306&lt;1,SUMIFS('5th Cycle APR Raw Data-Final'!G$3:G$1977,'5th Cycle APR Raw Data-Final'!$A$3:$A$1977,'SB35 Determination Data'!$K306,'5th Cycle APR Raw Data-Final'!$T$3:$T$1977,"&gt;="&amp;'SB35 Determination Data'!$F306,'5th Cycle APR Raw Data-Final'!$T$3:$T$1977,"&lt;"&amp;E306),SUMIFS('5th Cycle APR Raw Data-Final'!G$3:G$1977,'5th Cycle APR Raw Data-Final'!$A$3:$A$1977,'SB35 Determination Data'!$K306,'5th Cycle APR Raw Data-Final'!$T$3:$T$1977,"&gt;="&amp;'SB35 Determination Data'!$F306,'5th Cycle APR Raw Data-Final'!$T$3:$T$1977,"&lt;="&amp;G306))</f>
        <v>0</v>
      </c>
      <c r="N306" s="60">
        <f>IF(AN306&lt;1,SUMIFS('5th Cycle APR Raw Data-Final'!H$3:H$1977,'5th Cycle APR Raw Data-Final'!$A$3:$A$1977,'SB35 Determination Data'!$K306,'5th Cycle APR Raw Data-Final'!$T$3:$T$1977,"&gt;="&amp;'SB35 Determination Data'!$F306,'5th Cycle APR Raw Data-Final'!$T$3:$T$1977,"&lt;"&amp;E306),SUMIFS('5th Cycle APR Raw Data-Final'!H$3:H$1977,'5th Cycle APR Raw Data-Final'!$A$3:$A$1977,'SB35 Determination Data'!$K306,'5th Cycle APR Raw Data-Final'!$T$3:$T$1977,"&gt;="&amp;'SB35 Determination Data'!$F306,'5th Cycle APR Raw Data-Final'!$T$3:$T$1977,"&lt;="&amp;G306))</f>
        <v>0</v>
      </c>
      <c r="O306" s="60">
        <f>IF(AN306&lt;1,SUMIFS('5th Cycle APR Raw Data-Final'!I$3:I$1977,'5th Cycle APR Raw Data-Final'!$A$3:$A$1977,'SB35 Determination Data'!$K306,'5th Cycle APR Raw Data-Final'!$T$3:$T$1977,"&gt;="&amp;'SB35 Determination Data'!$F306,'5th Cycle APR Raw Data-Final'!$T$3:$T$1977,"&lt;"&amp;E306),SUMIFS('5th Cycle APR Raw Data-Final'!I$3:I$1977,'5th Cycle APR Raw Data-Final'!$A$3:$A$1977,'SB35 Determination Data'!$K306,'5th Cycle APR Raw Data-Final'!$T$3:$T$1977,"&gt;="&amp;'SB35 Determination Data'!$F306,'5th Cycle APR Raw Data-Final'!$T$3:$T$1977,"&lt;="&amp;G306))</f>
        <v>0</v>
      </c>
      <c r="P306" s="60">
        <f t="shared" si="8"/>
        <v>39</v>
      </c>
      <c r="Q306" s="31">
        <f t="shared" si="9"/>
        <v>0</v>
      </c>
      <c r="R306" s="61">
        <f t="shared" si="10"/>
        <v>39</v>
      </c>
      <c r="S306" s="61">
        <f t="shared" si="11"/>
        <v>0</v>
      </c>
      <c r="T306" s="60">
        <f>VLOOKUP(K306,'5th Cycle APR Raw Data-Final'!$A$3:$P$1977,10,FALSE)</f>
        <v>24</v>
      </c>
      <c r="U306" s="60">
        <f>IF(AN306&lt;1,SUMIFS('5th Cycle APR Raw Data-Final'!K$3:K$1977,'5th Cycle APR Raw Data-Final'!$A$3:$A$1977,'SB35 Determination Data'!$K306,'5th Cycle APR Raw Data-Final'!$T$3:$T$1977,"&gt;="&amp;'SB35 Determination Data'!$F306,'5th Cycle APR Raw Data-Final'!$T$3:$T$1977,"&lt;"&amp;E306),SUMIFS('5th Cycle APR Raw Data-Final'!K$3:K$1977,'5th Cycle APR Raw Data-Final'!$A$3:$A$1977,'SB35 Determination Data'!$K306,'5th Cycle APR Raw Data-Final'!$T$3:$T$1977,"&gt;="&amp;'SB35 Determination Data'!$F306,'5th Cycle APR Raw Data-Final'!$T$3:$T$1977,"&lt;="&amp;G306))</f>
        <v>0</v>
      </c>
      <c r="V306" s="60">
        <f>IF(AN306&lt;1,SUMIFS('5th Cycle APR Raw Data-Final'!L$3:L$1977,'5th Cycle APR Raw Data-Final'!$A$3:$A$1977,'SB35 Determination Data'!$K306,'5th Cycle APR Raw Data-Final'!$T$3:$T$1977,"&gt;="&amp;'SB35 Determination Data'!$F306,'5th Cycle APR Raw Data-Final'!$T$3:$T$1977,"&lt;"&amp;E306),SUMIFS('5th Cycle APR Raw Data-Final'!L$3:L$1977,'5th Cycle APR Raw Data-Final'!$A$3:$A$1977,'SB35 Determination Data'!$K306,'5th Cycle APR Raw Data-Final'!$T$3:$T$1977,"&gt;="&amp;'SB35 Determination Data'!$F306,'5th Cycle APR Raw Data-Final'!$T$3:$T$1977,"&lt;="&amp;G306))</f>
        <v>0</v>
      </c>
      <c r="W306" s="60">
        <f>IF(AN306&lt;1,SUMIFS('5th Cycle APR Raw Data-Final'!M$3:M$1977,'5th Cycle APR Raw Data-Final'!$A$3:$A$1977,'SB35 Determination Data'!$K306,'5th Cycle APR Raw Data-Final'!$T$3:$T$1977,"&gt;="&amp;'SB35 Determination Data'!$F306,'5th Cycle APR Raw Data-Final'!$T$3:$T$1977,"&lt;"&amp;E306),SUMIFS('5th Cycle APR Raw Data-Final'!M$3:M$1977,'5th Cycle APR Raw Data-Final'!$A$3:$A$1977,'SB35 Determination Data'!$K306,'5th Cycle APR Raw Data-Final'!$T$3:$T$1977,"&gt;="&amp;'SB35 Determination Data'!$F306,'5th Cycle APR Raw Data-Final'!$T$3:$T$1977,"&lt;="&amp;G306))</f>
        <v>0</v>
      </c>
      <c r="X306" s="60">
        <f t="shared" si="12"/>
        <v>24</v>
      </c>
      <c r="Y306" s="60">
        <f t="shared" si="13"/>
        <v>0</v>
      </c>
      <c r="Z306" s="60">
        <f t="shared" si="14"/>
        <v>24</v>
      </c>
      <c r="AA306" s="31">
        <f t="shared" si="15"/>
        <v>0</v>
      </c>
      <c r="AB306" s="31">
        <f t="shared" si="16"/>
        <v>0</v>
      </c>
      <c r="AC306" s="60">
        <f>VLOOKUP(K306,'5th Cycle APR Raw Data-Final'!$A$3:$P$1977,14,FALSE)</f>
        <v>27</v>
      </c>
      <c r="AD306" s="60">
        <f>IF(AN306&lt;1,SUMIFS('5th Cycle APR Raw Data-Final'!$O$3:$O$1977,'5th Cycle APR Raw Data-Final'!$A$3:$A$1977,'SB35 Determination Data'!$K306,'5th Cycle APR Raw Data-Final'!$T$3:$T$1977,"&gt;="&amp;'SB35 Determination Data'!$F306,'5th Cycle APR Raw Data-Final'!$T$3:$T$1977,"&lt;"&amp;E306),SUMIFS('5th Cycle APR Raw Data-Final'!$O$3:$O$1977,'5th Cycle APR Raw Data-Final'!$A$3:$A$1977,'SB35 Determination Data'!$K306,'5th Cycle APR Raw Data-Final'!$T$3:$T$1977,"&gt;="&amp;'SB35 Determination Data'!$F306,'5th Cycle APR Raw Data-Final'!$T$3:$T$1977,"&lt;="&amp;G306))</f>
        <v>2</v>
      </c>
      <c r="AE306" s="60">
        <f t="shared" si="17"/>
        <v>25</v>
      </c>
      <c r="AF306" s="31">
        <f t="shared" si="18"/>
        <v>7.407407407407407E-2</v>
      </c>
      <c r="AG306" s="60">
        <f>VLOOKUP(K306,'5th Cycle APR Raw Data-Final'!$A$3:$P$1977,16,FALSE)</f>
        <v>65</v>
      </c>
      <c r="AH306" s="60">
        <f>IF(AN306&lt;1,SUMIFS('5th Cycle APR Raw Data-Final'!$Q$3:$Q$1977,'5th Cycle APR Raw Data-Final'!$A$3:$A$1977,'SB35 Determination Data'!$K306,'5th Cycle APR Raw Data-Final'!$T$3:$T$1977,"&gt;="&amp;'SB35 Determination Data'!$F306,'5th Cycle APR Raw Data-Final'!$T$3:$T$1977,"&lt;"&amp;E306),SUMIFS('5th Cycle APR Raw Data-Final'!$Q$3:$Q$1977,'5th Cycle APR Raw Data-Final'!$A$3:$A$1977,'SB35 Determination Data'!$K306,'5th Cycle APR Raw Data-Final'!$T$3:$T$1977,"&gt;="&amp;'SB35 Determination Data'!$F306,'5th Cycle APR Raw Data-Final'!$T$3:$T$1977,"&lt;="&amp;G306))</f>
        <v>38</v>
      </c>
      <c r="AI306" s="60">
        <f t="shared" si="19"/>
        <v>27</v>
      </c>
      <c r="AJ306" s="31">
        <f t="shared" si="20"/>
        <v>0.58461538461538465</v>
      </c>
      <c r="AK306" s="60">
        <f>VLOOKUP(K306,'5th Cycle APR Raw Data-Final'!$A$3:$R$1977,18,FALSE)</f>
        <v>155</v>
      </c>
      <c r="AL306" s="60">
        <f>IF(AN306&lt;1,SUMIFS('5th Cycle APR Raw Data-Final'!$S$3:$S$1977,'5th Cycle APR Raw Data-Final'!$A$3:$A$1977,'SB35 Determination Data'!$K306,'5th Cycle APR Raw Data-Final'!$T$3:$T$1977,"&gt;="&amp;'SB35 Determination Data'!$F306,'5th Cycle APR Raw Data-Final'!$T$3:$T$1977,"&lt;"&amp;E306),SUMIFS('5th Cycle APR Raw Data-Final'!$S$3:$S$1977,'5th Cycle APR Raw Data-Final'!$A$3:$A$1977,'SB35 Determination Data'!$K306,'5th Cycle APR Raw Data-Final'!$T$3:$T$1977,"&gt;="&amp;'SB35 Determination Data'!$F306,'5th Cycle APR Raw Data-Final'!$T$3:$T$1977,"&lt;="&amp;G306))</f>
        <v>40</v>
      </c>
      <c r="AM306" s="60">
        <f t="shared" si="21"/>
        <v>115</v>
      </c>
      <c r="AN306" s="62">
        <f t="shared" si="22"/>
        <v>1</v>
      </c>
      <c r="AO306" s="9" t="str">
        <f t="shared" si="23"/>
        <v>YES</v>
      </c>
      <c r="AP306" s="9" t="str">
        <f t="shared" si="24"/>
        <v>NO</v>
      </c>
      <c r="AQ306" s="9" t="str">
        <f t="shared" si="25"/>
        <v>NO</v>
      </c>
      <c r="AR306" s="48" t="str">
        <f>VLOOKUP(K306,'2018Submitted'!$A$2:$C$540,3,FALSE)</f>
        <v>Successful</v>
      </c>
      <c r="AS306" s="9" t="str">
        <f t="shared" si="26"/>
        <v>NO</v>
      </c>
      <c r="AT306" s="9" t="str">
        <f t="shared" si="27"/>
        <v>NO</v>
      </c>
    </row>
    <row r="307" spans="1:46" ht="12.75" customHeight="1" x14ac:dyDescent="0.15">
      <c r="A307" s="9" t="s">
        <v>554</v>
      </c>
      <c r="B307" s="9" t="str">
        <f t="shared" si="0"/>
        <v>MOUNT SHASTA</v>
      </c>
      <c r="C307" s="31">
        <f t="shared" si="1"/>
        <v>1</v>
      </c>
      <c r="D307" s="45">
        <f t="shared" si="2"/>
        <v>5</v>
      </c>
      <c r="E307" s="46">
        <f t="shared" si="3"/>
        <v>2017</v>
      </c>
      <c r="F307" s="46">
        <f t="shared" si="4"/>
        <v>2014</v>
      </c>
      <c r="G307" s="46">
        <f t="shared" si="5"/>
        <v>2018</v>
      </c>
      <c r="H307" s="9" t="str">
        <f t="shared" si="6"/>
        <v>06/30/2014</v>
      </c>
      <c r="I307" s="9" t="str">
        <f t="shared" si="7"/>
        <v>06/30/2019</v>
      </c>
      <c r="J307" s="9" t="s">
        <v>83</v>
      </c>
      <c r="K307" s="49" t="s">
        <v>560</v>
      </c>
      <c r="L307" s="60">
        <f>VLOOKUP(K307,'5th Cycle APR Raw Data-Final'!$A$3:$P$1977,6,FALSE)</f>
        <v>11</v>
      </c>
      <c r="M307" s="60">
        <f>IF(AN307&lt;1,SUMIFS('5th Cycle APR Raw Data-Final'!G$3:G$1977,'5th Cycle APR Raw Data-Final'!$A$3:$A$1977,'SB35 Determination Data'!$K307,'5th Cycle APR Raw Data-Final'!$T$3:$T$1977,"&gt;="&amp;'SB35 Determination Data'!$F307,'5th Cycle APR Raw Data-Final'!$T$3:$T$1977,"&lt;"&amp;E307),SUMIFS('5th Cycle APR Raw Data-Final'!G$3:G$1977,'5th Cycle APR Raw Data-Final'!$A$3:$A$1977,'SB35 Determination Data'!$K307,'5th Cycle APR Raw Data-Final'!$T$3:$T$1977,"&gt;="&amp;'SB35 Determination Data'!$F307,'5th Cycle APR Raw Data-Final'!$T$3:$T$1977,"&lt;="&amp;G307))</f>
        <v>0</v>
      </c>
      <c r="N307" s="60">
        <f>IF(AN307&lt;1,SUMIFS('5th Cycle APR Raw Data-Final'!H$3:H$1977,'5th Cycle APR Raw Data-Final'!$A$3:$A$1977,'SB35 Determination Data'!$K307,'5th Cycle APR Raw Data-Final'!$T$3:$T$1977,"&gt;="&amp;'SB35 Determination Data'!$F307,'5th Cycle APR Raw Data-Final'!$T$3:$T$1977,"&lt;"&amp;E307),SUMIFS('5th Cycle APR Raw Data-Final'!H$3:H$1977,'5th Cycle APR Raw Data-Final'!$A$3:$A$1977,'SB35 Determination Data'!$K307,'5th Cycle APR Raw Data-Final'!$T$3:$T$1977,"&gt;="&amp;'SB35 Determination Data'!$F307,'5th Cycle APR Raw Data-Final'!$T$3:$T$1977,"&lt;="&amp;G307))</f>
        <v>0</v>
      </c>
      <c r="O307" s="60">
        <f>IF(AN307&lt;1,SUMIFS('5th Cycle APR Raw Data-Final'!I$3:I$1977,'5th Cycle APR Raw Data-Final'!$A$3:$A$1977,'SB35 Determination Data'!$K307,'5th Cycle APR Raw Data-Final'!$T$3:$T$1977,"&gt;="&amp;'SB35 Determination Data'!$F307,'5th Cycle APR Raw Data-Final'!$T$3:$T$1977,"&lt;"&amp;E307),SUMIFS('5th Cycle APR Raw Data-Final'!I$3:I$1977,'5th Cycle APR Raw Data-Final'!$A$3:$A$1977,'SB35 Determination Data'!$K307,'5th Cycle APR Raw Data-Final'!$T$3:$T$1977,"&gt;="&amp;'SB35 Determination Data'!$F307,'5th Cycle APR Raw Data-Final'!$T$3:$T$1977,"&lt;="&amp;G307))</f>
        <v>0</v>
      </c>
      <c r="P307" s="60">
        <f t="shared" si="8"/>
        <v>11</v>
      </c>
      <c r="Q307" s="31">
        <f t="shared" si="9"/>
        <v>0</v>
      </c>
      <c r="R307" s="61">
        <f t="shared" si="10"/>
        <v>11</v>
      </c>
      <c r="S307" s="61">
        <f t="shared" si="11"/>
        <v>0</v>
      </c>
      <c r="T307" s="60">
        <f>VLOOKUP(K307,'5th Cycle APR Raw Data-Final'!$A$3:$P$1977,10,FALSE)</f>
        <v>7</v>
      </c>
      <c r="U307" s="60">
        <f>IF(AN307&lt;1,SUMIFS('5th Cycle APR Raw Data-Final'!K$3:K$1977,'5th Cycle APR Raw Data-Final'!$A$3:$A$1977,'SB35 Determination Data'!$K307,'5th Cycle APR Raw Data-Final'!$T$3:$T$1977,"&gt;="&amp;'SB35 Determination Data'!$F307,'5th Cycle APR Raw Data-Final'!$T$3:$T$1977,"&lt;"&amp;E307),SUMIFS('5th Cycle APR Raw Data-Final'!K$3:K$1977,'5th Cycle APR Raw Data-Final'!$A$3:$A$1977,'SB35 Determination Data'!$K307,'5th Cycle APR Raw Data-Final'!$T$3:$T$1977,"&gt;="&amp;'SB35 Determination Data'!$F307,'5th Cycle APR Raw Data-Final'!$T$3:$T$1977,"&lt;="&amp;G307))</f>
        <v>0</v>
      </c>
      <c r="V307" s="60">
        <f>IF(AN307&lt;1,SUMIFS('5th Cycle APR Raw Data-Final'!L$3:L$1977,'5th Cycle APR Raw Data-Final'!$A$3:$A$1977,'SB35 Determination Data'!$K307,'5th Cycle APR Raw Data-Final'!$T$3:$T$1977,"&gt;="&amp;'SB35 Determination Data'!$F307,'5th Cycle APR Raw Data-Final'!$T$3:$T$1977,"&lt;"&amp;E307),SUMIFS('5th Cycle APR Raw Data-Final'!L$3:L$1977,'5th Cycle APR Raw Data-Final'!$A$3:$A$1977,'SB35 Determination Data'!$K307,'5th Cycle APR Raw Data-Final'!$T$3:$T$1977,"&gt;="&amp;'SB35 Determination Data'!$F307,'5th Cycle APR Raw Data-Final'!$T$3:$T$1977,"&lt;="&amp;G307))</f>
        <v>0</v>
      </c>
      <c r="W307" s="60">
        <f>IF(AN307&lt;1,SUMIFS('5th Cycle APR Raw Data-Final'!M$3:M$1977,'5th Cycle APR Raw Data-Final'!$A$3:$A$1977,'SB35 Determination Data'!$K307,'5th Cycle APR Raw Data-Final'!$T$3:$T$1977,"&gt;="&amp;'SB35 Determination Data'!$F307,'5th Cycle APR Raw Data-Final'!$T$3:$T$1977,"&lt;"&amp;E307),SUMIFS('5th Cycle APR Raw Data-Final'!M$3:M$1977,'5th Cycle APR Raw Data-Final'!$A$3:$A$1977,'SB35 Determination Data'!$K307,'5th Cycle APR Raw Data-Final'!$T$3:$T$1977,"&gt;="&amp;'SB35 Determination Data'!$F307,'5th Cycle APR Raw Data-Final'!$T$3:$T$1977,"&lt;="&amp;G307))</f>
        <v>0</v>
      </c>
      <c r="X307" s="60">
        <f t="shared" si="12"/>
        <v>7</v>
      </c>
      <c r="Y307" s="60">
        <f t="shared" si="13"/>
        <v>0</v>
      </c>
      <c r="Z307" s="60">
        <f t="shared" si="14"/>
        <v>7</v>
      </c>
      <c r="AA307" s="31">
        <f t="shared" si="15"/>
        <v>0</v>
      </c>
      <c r="AB307" s="31">
        <f t="shared" si="16"/>
        <v>0</v>
      </c>
      <c r="AC307" s="60">
        <f>VLOOKUP(K307,'5th Cycle APR Raw Data-Final'!$A$3:$P$1977,14,FALSE)</f>
        <v>8</v>
      </c>
      <c r="AD307" s="60">
        <f>IF(AN307&lt;1,SUMIFS('5th Cycle APR Raw Data-Final'!$O$3:$O$1977,'5th Cycle APR Raw Data-Final'!$A$3:$A$1977,'SB35 Determination Data'!$K307,'5th Cycle APR Raw Data-Final'!$T$3:$T$1977,"&gt;="&amp;'SB35 Determination Data'!$F307,'5th Cycle APR Raw Data-Final'!$T$3:$T$1977,"&lt;"&amp;E307),SUMIFS('5th Cycle APR Raw Data-Final'!$O$3:$O$1977,'5th Cycle APR Raw Data-Final'!$A$3:$A$1977,'SB35 Determination Data'!$K307,'5th Cycle APR Raw Data-Final'!$T$3:$T$1977,"&gt;="&amp;'SB35 Determination Data'!$F307,'5th Cycle APR Raw Data-Final'!$T$3:$T$1977,"&lt;="&amp;G307))</f>
        <v>0</v>
      </c>
      <c r="AE307" s="60">
        <f t="shared" si="17"/>
        <v>8</v>
      </c>
      <c r="AF307" s="31">
        <f t="shared" si="18"/>
        <v>0</v>
      </c>
      <c r="AG307" s="60">
        <f>VLOOKUP(K307,'5th Cycle APR Raw Data-Final'!$A$3:$P$1977,16,FALSE)</f>
        <v>19</v>
      </c>
      <c r="AH307" s="60">
        <f>IF(AN307&lt;1,SUMIFS('5th Cycle APR Raw Data-Final'!$Q$3:$Q$1977,'5th Cycle APR Raw Data-Final'!$A$3:$A$1977,'SB35 Determination Data'!$K307,'5th Cycle APR Raw Data-Final'!$T$3:$T$1977,"&gt;="&amp;'SB35 Determination Data'!$F307,'5th Cycle APR Raw Data-Final'!$T$3:$T$1977,"&lt;"&amp;E307),SUMIFS('5th Cycle APR Raw Data-Final'!$Q$3:$Q$1977,'5th Cycle APR Raw Data-Final'!$A$3:$A$1977,'SB35 Determination Data'!$K307,'5th Cycle APR Raw Data-Final'!$T$3:$T$1977,"&gt;="&amp;'SB35 Determination Data'!$F307,'5th Cycle APR Raw Data-Final'!$T$3:$T$1977,"&lt;="&amp;G307))</f>
        <v>1</v>
      </c>
      <c r="AI307" s="60">
        <f t="shared" si="19"/>
        <v>18</v>
      </c>
      <c r="AJ307" s="31">
        <f t="shared" si="20"/>
        <v>5.2631578947368418E-2</v>
      </c>
      <c r="AK307" s="60">
        <f>VLOOKUP(K307,'5th Cycle APR Raw Data-Final'!$A$3:$R$1977,18,FALSE)</f>
        <v>45</v>
      </c>
      <c r="AL307" s="60">
        <f>IF(AN307&lt;1,SUMIFS('5th Cycle APR Raw Data-Final'!$S$3:$S$1977,'5th Cycle APR Raw Data-Final'!$A$3:$A$1977,'SB35 Determination Data'!$K307,'5th Cycle APR Raw Data-Final'!$T$3:$T$1977,"&gt;="&amp;'SB35 Determination Data'!$F307,'5th Cycle APR Raw Data-Final'!$T$3:$T$1977,"&lt;"&amp;E307),SUMIFS('5th Cycle APR Raw Data-Final'!$S$3:$S$1977,'5th Cycle APR Raw Data-Final'!$A$3:$A$1977,'SB35 Determination Data'!$K307,'5th Cycle APR Raw Data-Final'!$T$3:$T$1977,"&gt;="&amp;'SB35 Determination Data'!$F307,'5th Cycle APR Raw Data-Final'!$T$3:$T$1977,"&lt;="&amp;G307))</f>
        <v>1</v>
      </c>
      <c r="AM307" s="60">
        <f t="shared" si="21"/>
        <v>44</v>
      </c>
      <c r="AN307" s="62">
        <f t="shared" si="22"/>
        <v>1</v>
      </c>
      <c r="AO307" s="9" t="str">
        <f t="shared" si="23"/>
        <v>YES</v>
      </c>
      <c r="AP307" s="9" t="str">
        <f t="shared" si="24"/>
        <v>NO</v>
      </c>
      <c r="AQ307" s="9" t="str">
        <f t="shared" si="25"/>
        <v>NO</v>
      </c>
      <c r="AR307" s="48" t="str">
        <f>VLOOKUP(K307,'2018Submitted'!$A$2:$C$540,3,FALSE)</f>
        <v>No 2018 Annual Progress Report</v>
      </c>
      <c r="AS307" s="9" t="str">
        <f t="shared" si="26"/>
        <v>NO</v>
      </c>
      <c r="AT307" s="9" t="str">
        <f t="shared" si="27"/>
        <v>NO</v>
      </c>
    </row>
    <row r="308" spans="1:46" ht="12.75" customHeight="1" x14ac:dyDescent="0.15">
      <c r="A308" s="9" t="s">
        <v>505</v>
      </c>
      <c r="B308" s="9" t="str">
        <f t="shared" si="0"/>
        <v>MOUNTAIN VIEW</v>
      </c>
      <c r="C308" s="31">
        <f t="shared" si="1"/>
        <v>0.5</v>
      </c>
      <c r="D308" s="45">
        <f t="shared" si="2"/>
        <v>8</v>
      </c>
      <c r="E308" s="46">
        <f t="shared" si="3"/>
        <v>2019</v>
      </c>
      <c r="F308" s="46">
        <f t="shared" si="4"/>
        <v>2015</v>
      </c>
      <c r="G308" s="46">
        <f t="shared" si="5"/>
        <v>2022</v>
      </c>
      <c r="H308" s="9" t="str">
        <f t="shared" si="6"/>
        <v>01/31/2015</v>
      </c>
      <c r="I308" s="9" t="str">
        <f t="shared" si="7"/>
        <v>01/31/2023</v>
      </c>
      <c r="J308" s="9" t="s">
        <v>67</v>
      </c>
      <c r="K308" s="49" t="s">
        <v>534</v>
      </c>
      <c r="L308" s="60">
        <f>VLOOKUP(K308,'5th Cycle APR Raw Data-Final'!$A$3:$P$1977,6,FALSE)</f>
        <v>814</v>
      </c>
      <c r="M308" s="60">
        <f>IF(AN308&lt;1,SUMIFS('5th Cycle APR Raw Data-Final'!G$3:G$1977,'5th Cycle APR Raw Data-Final'!$A$3:$A$1977,'SB35 Determination Data'!$K308,'5th Cycle APR Raw Data-Final'!$T$3:$T$1977,"&gt;="&amp;'SB35 Determination Data'!$F308,'5th Cycle APR Raw Data-Final'!$T$3:$T$1977,"&lt;"&amp;E308),SUMIFS('5th Cycle APR Raw Data-Final'!G$3:G$1977,'5th Cycle APR Raw Data-Final'!$A$3:$A$1977,'SB35 Determination Data'!$K308,'5th Cycle APR Raw Data-Final'!$T$3:$T$1977,"&gt;="&amp;'SB35 Determination Data'!$F308,'5th Cycle APR Raw Data-Final'!$T$3:$T$1977,"&lt;="&amp;G308))</f>
        <v>141</v>
      </c>
      <c r="N308" s="60">
        <f>IF(AN308&lt;1,SUMIFS('5th Cycle APR Raw Data-Final'!H$3:H$1977,'5th Cycle APR Raw Data-Final'!$A$3:$A$1977,'SB35 Determination Data'!$K308,'5th Cycle APR Raw Data-Final'!$T$3:$T$1977,"&gt;="&amp;'SB35 Determination Data'!$F308,'5th Cycle APR Raw Data-Final'!$T$3:$T$1977,"&lt;"&amp;E308),SUMIFS('5th Cycle APR Raw Data-Final'!H$3:H$1977,'5th Cycle APR Raw Data-Final'!$A$3:$A$1977,'SB35 Determination Data'!$K308,'5th Cycle APR Raw Data-Final'!$T$3:$T$1977,"&gt;="&amp;'SB35 Determination Data'!$F308,'5th Cycle APR Raw Data-Final'!$T$3:$T$1977,"&lt;="&amp;G308))</f>
        <v>141</v>
      </c>
      <c r="O308" s="60">
        <f>IF(AN308&lt;1,SUMIFS('5th Cycle APR Raw Data-Final'!I$3:I$1977,'5th Cycle APR Raw Data-Final'!$A$3:$A$1977,'SB35 Determination Data'!$K308,'5th Cycle APR Raw Data-Final'!$T$3:$T$1977,"&gt;="&amp;'SB35 Determination Data'!$F308,'5th Cycle APR Raw Data-Final'!$T$3:$T$1977,"&lt;"&amp;E308),SUMIFS('5th Cycle APR Raw Data-Final'!I$3:I$1977,'5th Cycle APR Raw Data-Final'!$A$3:$A$1977,'SB35 Determination Data'!$K308,'5th Cycle APR Raw Data-Final'!$T$3:$T$1977,"&gt;="&amp;'SB35 Determination Data'!$F308,'5th Cycle APR Raw Data-Final'!$T$3:$T$1977,"&lt;="&amp;G308))</f>
        <v>0</v>
      </c>
      <c r="P308" s="60">
        <f t="shared" si="8"/>
        <v>673</v>
      </c>
      <c r="Q308" s="31">
        <f t="shared" si="9"/>
        <v>0.17321867321867321</v>
      </c>
      <c r="R308" s="61">
        <f t="shared" si="10"/>
        <v>407</v>
      </c>
      <c r="S308" s="61">
        <f t="shared" si="11"/>
        <v>0</v>
      </c>
      <c r="T308" s="60">
        <f>VLOOKUP(K308,'5th Cycle APR Raw Data-Final'!$A$3:$P$1977,10,FALSE)</f>
        <v>492</v>
      </c>
      <c r="U308" s="60">
        <f>IF(AN308&lt;1,SUMIFS('5th Cycle APR Raw Data-Final'!K$3:K$1977,'5th Cycle APR Raw Data-Final'!$A$3:$A$1977,'SB35 Determination Data'!$K308,'5th Cycle APR Raw Data-Final'!$T$3:$T$1977,"&gt;="&amp;'SB35 Determination Data'!$F308,'5th Cycle APR Raw Data-Final'!$T$3:$T$1977,"&lt;"&amp;E308),SUMIFS('5th Cycle APR Raw Data-Final'!K$3:K$1977,'5th Cycle APR Raw Data-Final'!$A$3:$A$1977,'SB35 Determination Data'!$K308,'5th Cycle APR Raw Data-Final'!$T$3:$T$1977,"&gt;="&amp;'SB35 Determination Data'!$F308,'5th Cycle APR Raw Data-Final'!$T$3:$T$1977,"&lt;="&amp;G308))</f>
        <v>170</v>
      </c>
      <c r="V308" s="60">
        <f>IF(AN308&lt;1,SUMIFS('5th Cycle APR Raw Data-Final'!L$3:L$1977,'5th Cycle APR Raw Data-Final'!$A$3:$A$1977,'SB35 Determination Data'!$K308,'5th Cycle APR Raw Data-Final'!$T$3:$T$1977,"&gt;="&amp;'SB35 Determination Data'!$F308,'5th Cycle APR Raw Data-Final'!$T$3:$T$1977,"&lt;"&amp;E308),SUMIFS('5th Cycle APR Raw Data-Final'!L$3:L$1977,'5th Cycle APR Raw Data-Final'!$A$3:$A$1977,'SB35 Determination Data'!$K308,'5th Cycle APR Raw Data-Final'!$T$3:$T$1977,"&gt;="&amp;'SB35 Determination Data'!$F308,'5th Cycle APR Raw Data-Final'!$T$3:$T$1977,"&lt;="&amp;G308))</f>
        <v>169</v>
      </c>
      <c r="W308" s="60">
        <f>IF(AN308&lt;1,SUMIFS('5th Cycle APR Raw Data-Final'!M$3:M$1977,'5th Cycle APR Raw Data-Final'!$A$3:$A$1977,'SB35 Determination Data'!$K308,'5th Cycle APR Raw Data-Final'!$T$3:$T$1977,"&gt;="&amp;'SB35 Determination Data'!$F308,'5th Cycle APR Raw Data-Final'!$T$3:$T$1977,"&lt;"&amp;E308),SUMIFS('5th Cycle APR Raw Data-Final'!M$3:M$1977,'5th Cycle APR Raw Data-Final'!$A$3:$A$1977,'SB35 Determination Data'!$K308,'5th Cycle APR Raw Data-Final'!$T$3:$T$1977,"&gt;="&amp;'SB35 Determination Data'!$F308,'5th Cycle APR Raw Data-Final'!$T$3:$T$1977,"&lt;="&amp;G308))</f>
        <v>1</v>
      </c>
      <c r="X308" s="60">
        <f t="shared" si="12"/>
        <v>322</v>
      </c>
      <c r="Y308" s="60">
        <f t="shared" si="13"/>
        <v>170</v>
      </c>
      <c r="Z308" s="60">
        <f t="shared" si="14"/>
        <v>322</v>
      </c>
      <c r="AA308" s="31">
        <f t="shared" si="15"/>
        <v>0.34552845528455284</v>
      </c>
      <c r="AB308" s="31">
        <f t="shared" si="16"/>
        <v>0.34552845528455284</v>
      </c>
      <c r="AC308" s="60">
        <f>VLOOKUP(K308,'5th Cycle APR Raw Data-Final'!$A$3:$P$1977,14,FALSE)</f>
        <v>527</v>
      </c>
      <c r="AD308" s="60">
        <f>IF(AN308&lt;1,SUMIFS('5th Cycle APR Raw Data-Final'!$O$3:$O$1977,'5th Cycle APR Raw Data-Final'!$A$3:$A$1977,'SB35 Determination Data'!$K308,'5th Cycle APR Raw Data-Final'!$T$3:$T$1977,"&gt;="&amp;'SB35 Determination Data'!$F308,'5th Cycle APR Raw Data-Final'!$T$3:$T$1977,"&lt;"&amp;E308),SUMIFS('5th Cycle APR Raw Data-Final'!$O$3:$O$1977,'5th Cycle APR Raw Data-Final'!$A$3:$A$1977,'SB35 Determination Data'!$K308,'5th Cycle APR Raw Data-Final'!$T$3:$T$1977,"&gt;="&amp;'SB35 Determination Data'!$F308,'5th Cycle APR Raw Data-Final'!$T$3:$T$1977,"&lt;="&amp;G308))</f>
        <v>0</v>
      </c>
      <c r="AE308" s="60">
        <f t="shared" si="17"/>
        <v>527</v>
      </c>
      <c r="AF308" s="31">
        <f t="shared" si="18"/>
        <v>0</v>
      </c>
      <c r="AG308" s="60">
        <f>VLOOKUP(K308,'5th Cycle APR Raw Data-Final'!$A$3:$P$1977,16,FALSE)</f>
        <v>1093</v>
      </c>
      <c r="AH308" s="60">
        <f>IF(AN308&lt;1,SUMIFS('5th Cycle APR Raw Data-Final'!$Q$3:$Q$1977,'5th Cycle APR Raw Data-Final'!$A$3:$A$1977,'SB35 Determination Data'!$K308,'5th Cycle APR Raw Data-Final'!$T$3:$T$1977,"&gt;="&amp;'SB35 Determination Data'!$F308,'5th Cycle APR Raw Data-Final'!$T$3:$T$1977,"&lt;"&amp;E308),SUMIFS('5th Cycle APR Raw Data-Final'!$Q$3:$Q$1977,'5th Cycle APR Raw Data-Final'!$A$3:$A$1977,'SB35 Determination Data'!$K308,'5th Cycle APR Raw Data-Final'!$T$3:$T$1977,"&gt;="&amp;'SB35 Determination Data'!$F308,'5th Cycle APR Raw Data-Final'!$T$3:$T$1977,"&lt;="&amp;G308))</f>
        <v>2990</v>
      </c>
      <c r="AI308" s="60">
        <f t="shared" si="19"/>
        <v>0</v>
      </c>
      <c r="AJ308" s="31">
        <f t="shared" si="20"/>
        <v>2.7355901189387009</v>
      </c>
      <c r="AK308" s="60">
        <f>VLOOKUP(K308,'5th Cycle APR Raw Data-Final'!$A$3:$R$1977,18,FALSE)</f>
        <v>2926</v>
      </c>
      <c r="AL308" s="60">
        <f>IF(AN308&lt;1,SUMIFS('5th Cycle APR Raw Data-Final'!$S$3:$S$1977,'5th Cycle APR Raw Data-Final'!$A$3:$A$1977,'SB35 Determination Data'!$K308,'5th Cycle APR Raw Data-Final'!$T$3:$T$1977,"&gt;="&amp;'SB35 Determination Data'!$F308,'5th Cycle APR Raw Data-Final'!$T$3:$T$1977,"&lt;"&amp;E308),SUMIFS('5th Cycle APR Raw Data-Final'!$S$3:$S$1977,'5th Cycle APR Raw Data-Final'!$A$3:$A$1977,'SB35 Determination Data'!$K308,'5th Cycle APR Raw Data-Final'!$T$3:$T$1977,"&gt;="&amp;'SB35 Determination Data'!$F308,'5th Cycle APR Raw Data-Final'!$T$3:$T$1977,"&lt;="&amp;G308))</f>
        <v>3301</v>
      </c>
      <c r="AM308" s="60">
        <f t="shared" si="21"/>
        <v>1522</v>
      </c>
      <c r="AN308" s="62">
        <f t="shared" si="22"/>
        <v>0.5</v>
      </c>
      <c r="AO308" s="9" t="str">
        <f t="shared" si="23"/>
        <v>NO</v>
      </c>
      <c r="AP308" s="9" t="str">
        <f t="shared" si="24"/>
        <v>YES</v>
      </c>
      <c r="AQ308" s="9" t="str">
        <f t="shared" si="25"/>
        <v>NO</v>
      </c>
      <c r="AR308" s="48" t="str">
        <f>VLOOKUP(K308,'2018Submitted'!$A$2:$C$540,3,FALSE)</f>
        <v>Successful</v>
      </c>
      <c r="AS308" s="9" t="str">
        <f t="shared" si="26"/>
        <v>NO</v>
      </c>
      <c r="AT308" s="9" t="str">
        <f t="shared" si="27"/>
        <v>YES</v>
      </c>
    </row>
    <row r="309" spans="1:46" ht="12.75" customHeight="1" x14ac:dyDescent="0.15">
      <c r="A309" s="9" t="s">
        <v>316</v>
      </c>
      <c r="B309" s="9" t="str">
        <f t="shared" si="0"/>
        <v>MURRIETA</v>
      </c>
      <c r="C309" s="31">
        <f t="shared" si="1"/>
        <v>0.625</v>
      </c>
      <c r="D309" s="45">
        <f t="shared" si="2"/>
        <v>8</v>
      </c>
      <c r="E309" s="46">
        <f t="shared" si="3"/>
        <v>2018</v>
      </c>
      <c r="F309" s="46">
        <f t="shared" si="4"/>
        <v>2014</v>
      </c>
      <c r="G309" s="46" t="str">
        <f t="shared" si="5"/>
        <v>2021</v>
      </c>
      <c r="H309" s="9" t="str">
        <f t="shared" si="6"/>
        <v>10/15/2013</v>
      </c>
      <c r="I309" s="9" t="str">
        <f t="shared" si="7"/>
        <v>10/15/2021</v>
      </c>
      <c r="J309" s="9" t="s">
        <v>144</v>
      </c>
      <c r="K309" s="49" t="s">
        <v>331</v>
      </c>
      <c r="L309" s="60">
        <f>VLOOKUP(K309,'5th Cycle APR Raw Data-Final'!$A$3:$P$1977,6,FALSE)</f>
        <v>395</v>
      </c>
      <c r="M309" s="60">
        <f>IF(AN309&lt;1,SUMIFS('5th Cycle APR Raw Data-Final'!G$3:G$1977,'5th Cycle APR Raw Data-Final'!$A$3:$A$1977,'SB35 Determination Data'!$K309,'5th Cycle APR Raw Data-Final'!$T$3:$T$1977,"&gt;="&amp;'SB35 Determination Data'!$F309,'5th Cycle APR Raw Data-Final'!$T$3:$T$1977,"&lt;"&amp;E309),SUMIFS('5th Cycle APR Raw Data-Final'!G$3:G$1977,'5th Cycle APR Raw Data-Final'!$A$3:$A$1977,'SB35 Determination Data'!$K309,'5th Cycle APR Raw Data-Final'!$T$3:$T$1977,"&gt;="&amp;'SB35 Determination Data'!$F309,'5th Cycle APR Raw Data-Final'!$T$3:$T$1977,"&lt;="&amp;G309))</f>
        <v>0</v>
      </c>
      <c r="N309" s="60">
        <f>IF(AN309&lt;1,SUMIFS('5th Cycle APR Raw Data-Final'!H$3:H$1977,'5th Cycle APR Raw Data-Final'!$A$3:$A$1977,'SB35 Determination Data'!$K309,'5th Cycle APR Raw Data-Final'!$T$3:$T$1977,"&gt;="&amp;'SB35 Determination Data'!$F309,'5th Cycle APR Raw Data-Final'!$T$3:$T$1977,"&lt;"&amp;E309),SUMIFS('5th Cycle APR Raw Data-Final'!H$3:H$1977,'5th Cycle APR Raw Data-Final'!$A$3:$A$1977,'SB35 Determination Data'!$K309,'5th Cycle APR Raw Data-Final'!$T$3:$T$1977,"&gt;="&amp;'SB35 Determination Data'!$F309,'5th Cycle APR Raw Data-Final'!$T$3:$T$1977,"&lt;="&amp;G309))</f>
        <v>0</v>
      </c>
      <c r="O309" s="60">
        <f>IF(AN309&lt;1,SUMIFS('5th Cycle APR Raw Data-Final'!I$3:I$1977,'5th Cycle APR Raw Data-Final'!$A$3:$A$1977,'SB35 Determination Data'!$K309,'5th Cycle APR Raw Data-Final'!$T$3:$T$1977,"&gt;="&amp;'SB35 Determination Data'!$F309,'5th Cycle APR Raw Data-Final'!$T$3:$T$1977,"&lt;"&amp;E309),SUMIFS('5th Cycle APR Raw Data-Final'!I$3:I$1977,'5th Cycle APR Raw Data-Final'!$A$3:$A$1977,'SB35 Determination Data'!$K309,'5th Cycle APR Raw Data-Final'!$T$3:$T$1977,"&gt;="&amp;'SB35 Determination Data'!$F309,'5th Cycle APR Raw Data-Final'!$T$3:$T$1977,"&lt;="&amp;G309))</f>
        <v>0</v>
      </c>
      <c r="P309" s="60">
        <f t="shared" si="8"/>
        <v>395</v>
      </c>
      <c r="Q309" s="31">
        <f t="shared" si="9"/>
        <v>0</v>
      </c>
      <c r="R309" s="61">
        <f t="shared" si="10"/>
        <v>198</v>
      </c>
      <c r="S309" s="61">
        <f t="shared" si="11"/>
        <v>0</v>
      </c>
      <c r="T309" s="60">
        <f>VLOOKUP(K309,'5th Cycle APR Raw Data-Final'!$A$3:$P$1977,10,FALSE)</f>
        <v>262</v>
      </c>
      <c r="U309" s="60">
        <f>IF(AN309&lt;1,SUMIFS('5th Cycle APR Raw Data-Final'!K$3:K$1977,'5th Cycle APR Raw Data-Final'!$A$3:$A$1977,'SB35 Determination Data'!$K309,'5th Cycle APR Raw Data-Final'!$T$3:$T$1977,"&gt;="&amp;'SB35 Determination Data'!$F309,'5th Cycle APR Raw Data-Final'!$T$3:$T$1977,"&lt;"&amp;E309),SUMIFS('5th Cycle APR Raw Data-Final'!K$3:K$1977,'5th Cycle APR Raw Data-Final'!$A$3:$A$1977,'SB35 Determination Data'!$K309,'5th Cycle APR Raw Data-Final'!$T$3:$T$1977,"&gt;="&amp;'SB35 Determination Data'!$F309,'5th Cycle APR Raw Data-Final'!$T$3:$T$1977,"&lt;="&amp;G309))</f>
        <v>0</v>
      </c>
      <c r="V309" s="60">
        <f>IF(AN309&lt;1,SUMIFS('5th Cycle APR Raw Data-Final'!L$3:L$1977,'5th Cycle APR Raw Data-Final'!$A$3:$A$1977,'SB35 Determination Data'!$K309,'5th Cycle APR Raw Data-Final'!$T$3:$T$1977,"&gt;="&amp;'SB35 Determination Data'!$F309,'5th Cycle APR Raw Data-Final'!$T$3:$T$1977,"&lt;"&amp;E309),SUMIFS('5th Cycle APR Raw Data-Final'!L$3:L$1977,'5th Cycle APR Raw Data-Final'!$A$3:$A$1977,'SB35 Determination Data'!$K309,'5th Cycle APR Raw Data-Final'!$T$3:$T$1977,"&gt;="&amp;'SB35 Determination Data'!$F309,'5th Cycle APR Raw Data-Final'!$T$3:$T$1977,"&lt;="&amp;G309))</f>
        <v>0</v>
      </c>
      <c r="W309" s="60">
        <f>IF(AN309&lt;1,SUMIFS('5th Cycle APR Raw Data-Final'!M$3:M$1977,'5th Cycle APR Raw Data-Final'!$A$3:$A$1977,'SB35 Determination Data'!$K309,'5th Cycle APR Raw Data-Final'!$T$3:$T$1977,"&gt;="&amp;'SB35 Determination Data'!$F309,'5th Cycle APR Raw Data-Final'!$T$3:$T$1977,"&lt;"&amp;E309),SUMIFS('5th Cycle APR Raw Data-Final'!M$3:M$1977,'5th Cycle APR Raw Data-Final'!$A$3:$A$1977,'SB35 Determination Data'!$K309,'5th Cycle APR Raw Data-Final'!$T$3:$T$1977,"&gt;="&amp;'SB35 Determination Data'!$F309,'5th Cycle APR Raw Data-Final'!$T$3:$T$1977,"&lt;="&amp;G309))</f>
        <v>0</v>
      </c>
      <c r="X309" s="60">
        <f t="shared" si="12"/>
        <v>262</v>
      </c>
      <c r="Y309" s="60">
        <f t="shared" si="13"/>
        <v>0</v>
      </c>
      <c r="Z309" s="60">
        <f t="shared" si="14"/>
        <v>262</v>
      </c>
      <c r="AA309" s="31">
        <f t="shared" si="15"/>
        <v>0</v>
      </c>
      <c r="AB309" s="31">
        <f t="shared" si="16"/>
        <v>0</v>
      </c>
      <c r="AC309" s="60">
        <f>VLOOKUP(K309,'5th Cycle APR Raw Data-Final'!$A$3:$P$1977,14,FALSE)</f>
        <v>289</v>
      </c>
      <c r="AD309" s="60">
        <f>IF(AN309&lt;1,SUMIFS('5th Cycle APR Raw Data-Final'!$O$3:$O$1977,'5th Cycle APR Raw Data-Final'!$A$3:$A$1977,'SB35 Determination Data'!$K309,'5th Cycle APR Raw Data-Final'!$T$3:$T$1977,"&gt;="&amp;'SB35 Determination Data'!$F309,'5th Cycle APR Raw Data-Final'!$T$3:$T$1977,"&lt;"&amp;E309),SUMIFS('5th Cycle APR Raw Data-Final'!$O$3:$O$1977,'5th Cycle APR Raw Data-Final'!$A$3:$A$1977,'SB35 Determination Data'!$K309,'5th Cycle APR Raw Data-Final'!$T$3:$T$1977,"&gt;="&amp;'SB35 Determination Data'!$F309,'5th Cycle APR Raw Data-Final'!$T$3:$T$1977,"&lt;="&amp;G309))</f>
        <v>0</v>
      </c>
      <c r="AE309" s="60">
        <f t="shared" si="17"/>
        <v>289</v>
      </c>
      <c r="AF309" s="31">
        <f t="shared" si="18"/>
        <v>0</v>
      </c>
      <c r="AG309" s="60">
        <f>VLOOKUP(K309,'5th Cycle APR Raw Data-Final'!$A$3:$P$1977,16,FALSE)</f>
        <v>627</v>
      </c>
      <c r="AH309" s="60">
        <f>IF(AN309&lt;1,SUMIFS('5th Cycle APR Raw Data-Final'!$Q$3:$Q$1977,'5th Cycle APR Raw Data-Final'!$A$3:$A$1977,'SB35 Determination Data'!$K309,'5th Cycle APR Raw Data-Final'!$T$3:$T$1977,"&gt;="&amp;'SB35 Determination Data'!$F309,'5th Cycle APR Raw Data-Final'!$T$3:$T$1977,"&lt;"&amp;E309),SUMIFS('5th Cycle APR Raw Data-Final'!$Q$3:$Q$1977,'5th Cycle APR Raw Data-Final'!$A$3:$A$1977,'SB35 Determination Data'!$K309,'5th Cycle APR Raw Data-Final'!$T$3:$T$1977,"&gt;="&amp;'SB35 Determination Data'!$F309,'5th Cycle APR Raw Data-Final'!$T$3:$T$1977,"&lt;="&amp;G309))</f>
        <v>886</v>
      </c>
      <c r="AI309" s="60">
        <f t="shared" si="19"/>
        <v>0</v>
      </c>
      <c r="AJ309" s="31">
        <f t="shared" si="20"/>
        <v>1.4130781499202552</v>
      </c>
      <c r="AK309" s="60">
        <f>VLOOKUP(K309,'5th Cycle APR Raw Data-Final'!$A$3:$R$1977,18,FALSE)</f>
        <v>1573</v>
      </c>
      <c r="AL309" s="60">
        <f>IF(AN309&lt;1,SUMIFS('5th Cycle APR Raw Data-Final'!$S$3:$S$1977,'5th Cycle APR Raw Data-Final'!$A$3:$A$1977,'SB35 Determination Data'!$K309,'5th Cycle APR Raw Data-Final'!$T$3:$T$1977,"&gt;="&amp;'SB35 Determination Data'!$F309,'5th Cycle APR Raw Data-Final'!$T$3:$T$1977,"&lt;"&amp;E309),SUMIFS('5th Cycle APR Raw Data-Final'!$S$3:$S$1977,'5th Cycle APR Raw Data-Final'!$A$3:$A$1977,'SB35 Determination Data'!$K309,'5th Cycle APR Raw Data-Final'!$T$3:$T$1977,"&gt;="&amp;'SB35 Determination Data'!$F309,'5th Cycle APR Raw Data-Final'!$T$3:$T$1977,"&lt;="&amp;G309))</f>
        <v>886</v>
      </c>
      <c r="AM309" s="60">
        <f t="shared" si="21"/>
        <v>946</v>
      </c>
      <c r="AN309" s="62">
        <f t="shared" si="22"/>
        <v>0.5</v>
      </c>
      <c r="AO309" s="9" t="str">
        <f t="shared" si="23"/>
        <v>NO</v>
      </c>
      <c r="AP309" s="9" t="str">
        <f t="shared" si="24"/>
        <v>YES</v>
      </c>
      <c r="AQ309" s="9" t="str">
        <f t="shared" si="25"/>
        <v>NO</v>
      </c>
      <c r="AR309" s="48" t="str">
        <f>VLOOKUP(K309,'2018Submitted'!$A$2:$C$540,3,FALSE)</f>
        <v>Successful</v>
      </c>
      <c r="AS309" s="9" t="str">
        <f t="shared" si="26"/>
        <v>NO</v>
      </c>
      <c r="AT309" s="9" t="str">
        <f t="shared" si="27"/>
        <v>YES</v>
      </c>
    </row>
    <row r="310" spans="1:46" ht="12.75" customHeight="1" x14ac:dyDescent="0.15">
      <c r="A310" s="9" t="s">
        <v>263</v>
      </c>
      <c r="B310" s="9" t="str">
        <f t="shared" si="0"/>
        <v>NAPA</v>
      </c>
      <c r="C310" s="31">
        <f t="shared" si="1"/>
        <v>0.5</v>
      </c>
      <c r="D310" s="45">
        <f t="shared" si="2"/>
        <v>8</v>
      </c>
      <c r="E310" s="46">
        <f t="shared" si="3"/>
        <v>2019</v>
      </c>
      <c r="F310" s="46">
        <f t="shared" si="4"/>
        <v>2015</v>
      </c>
      <c r="G310" s="46">
        <f t="shared" si="5"/>
        <v>2022</v>
      </c>
      <c r="H310" s="9" t="str">
        <f t="shared" si="6"/>
        <v>01/31/2015</v>
      </c>
      <c r="I310" s="9" t="str">
        <f t="shared" si="7"/>
        <v>01/31/2023</v>
      </c>
      <c r="J310" s="9" t="s">
        <v>67</v>
      </c>
      <c r="K310" s="49" t="s">
        <v>263</v>
      </c>
      <c r="L310" s="60">
        <f>VLOOKUP(K310,'5th Cycle APR Raw Data-Final'!$A$3:$P$1977,6,FALSE)</f>
        <v>185</v>
      </c>
      <c r="M310" s="60">
        <f>IF(AN310&lt;1,SUMIFS('5th Cycle APR Raw Data-Final'!G$3:G$1977,'5th Cycle APR Raw Data-Final'!$A$3:$A$1977,'SB35 Determination Data'!$K310,'5th Cycle APR Raw Data-Final'!$T$3:$T$1977,"&gt;="&amp;'SB35 Determination Data'!$F310,'5th Cycle APR Raw Data-Final'!$T$3:$T$1977,"&lt;"&amp;E310),SUMIFS('5th Cycle APR Raw Data-Final'!G$3:G$1977,'5th Cycle APR Raw Data-Final'!$A$3:$A$1977,'SB35 Determination Data'!$K310,'5th Cycle APR Raw Data-Final'!$T$3:$T$1977,"&gt;="&amp;'SB35 Determination Data'!$F310,'5th Cycle APR Raw Data-Final'!$T$3:$T$1977,"&lt;="&amp;G310))</f>
        <v>53</v>
      </c>
      <c r="N310" s="60">
        <f>IF(AN310&lt;1,SUMIFS('5th Cycle APR Raw Data-Final'!H$3:H$1977,'5th Cycle APR Raw Data-Final'!$A$3:$A$1977,'SB35 Determination Data'!$K310,'5th Cycle APR Raw Data-Final'!$T$3:$T$1977,"&gt;="&amp;'SB35 Determination Data'!$F310,'5th Cycle APR Raw Data-Final'!$T$3:$T$1977,"&lt;"&amp;E310),SUMIFS('5th Cycle APR Raw Data-Final'!H$3:H$1977,'5th Cycle APR Raw Data-Final'!$A$3:$A$1977,'SB35 Determination Data'!$K310,'5th Cycle APR Raw Data-Final'!$T$3:$T$1977,"&gt;="&amp;'SB35 Determination Data'!$F310,'5th Cycle APR Raw Data-Final'!$T$3:$T$1977,"&lt;="&amp;G310))</f>
        <v>53</v>
      </c>
      <c r="O310" s="60">
        <f>IF(AN310&lt;1,SUMIFS('5th Cycle APR Raw Data-Final'!I$3:I$1977,'5th Cycle APR Raw Data-Final'!$A$3:$A$1977,'SB35 Determination Data'!$K310,'5th Cycle APR Raw Data-Final'!$T$3:$T$1977,"&gt;="&amp;'SB35 Determination Data'!$F310,'5th Cycle APR Raw Data-Final'!$T$3:$T$1977,"&lt;"&amp;E310),SUMIFS('5th Cycle APR Raw Data-Final'!I$3:I$1977,'5th Cycle APR Raw Data-Final'!$A$3:$A$1977,'SB35 Determination Data'!$K310,'5th Cycle APR Raw Data-Final'!$T$3:$T$1977,"&gt;="&amp;'SB35 Determination Data'!$F310,'5th Cycle APR Raw Data-Final'!$T$3:$T$1977,"&lt;="&amp;G310))</f>
        <v>0</v>
      </c>
      <c r="P310" s="60">
        <f t="shared" si="8"/>
        <v>132</v>
      </c>
      <c r="Q310" s="31">
        <f t="shared" si="9"/>
        <v>0.2864864864864865</v>
      </c>
      <c r="R310" s="61">
        <f t="shared" si="10"/>
        <v>93</v>
      </c>
      <c r="S310" s="61">
        <f t="shared" si="11"/>
        <v>0</v>
      </c>
      <c r="T310" s="60">
        <f>VLOOKUP(K310,'5th Cycle APR Raw Data-Final'!$A$3:$P$1977,10,FALSE)</f>
        <v>106</v>
      </c>
      <c r="U310" s="60">
        <f>IF(AN310&lt;1,SUMIFS('5th Cycle APR Raw Data-Final'!K$3:K$1977,'5th Cycle APR Raw Data-Final'!$A$3:$A$1977,'SB35 Determination Data'!$K310,'5th Cycle APR Raw Data-Final'!$T$3:$T$1977,"&gt;="&amp;'SB35 Determination Data'!$F310,'5th Cycle APR Raw Data-Final'!$T$3:$T$1977,"&lt;"&amp;E310),SUMIFS('5th Cycle APR Raw Data-Final'!K$3:K$1977,'5th Cycle APR Raw Data-Final'!$A$3:$A$1977,'SB35 Determination Data'!$K310,'5th Cycle APR Raw Data-Final'!$T$3:$T$1977,"&gt;="&amp;'SB35 Determination Data'!$F310,'5th Cycle APR Raw Data-Final'!$T$3:$T$1977,"&lt;="&amp;G310))</f>
        <v>22</v>
      </c>
      <c r="V310" s="60">
        <f>IF(AN310&lt;1,SUMIFS('5th Cycle APR Raw Data-Final'!L$3:L$1977,'5th Cycle APR Raw Data-Final'!$A$3:$A$1977,'SB35 Determination Data'!$K310,'5th Cycle APR Raw Data-Final'!$T$3:$T$1977,"&gt;="&amp;'SB35 Determination Data'!$F310,'5th Cycle APR Raw Data-Final'!$T$3:$T$1977,"&lt;"&amp;E310),SUMIFS('5th Cycle APR Raw Data-Final'!L$3:L$1977,'5th Cycle APR Raw Data-Final'!$A$3:$A$1977,'SB35 Determination Data'!$K310,'5th Cycle APR Raw Data-Final'!$T$3:$T$1977,"&gt;="&amp;'SB35 Determination Data'!$F310,'5th Cycle APR Raw Data-Final'!$T$3:$T$1977,"&lt;="&amp;G310))</f>
        <v>22</v>
      </c>
      <c r="W310" s="60">
        <f>IF(AN310&lt;1,SUMIFS('5th Cycle APR Raw Data-Final'!M$3:M$1977,'5th Cycle APR Raw Data-Final'!$A$3:$A$1977,'SB35 Determination Data'!$K310,'5th Cycle APR Raw Data-Final'!$T$3:$T$1977,"&gt;="&amp;'SB35 Determination Data'!$F310,'5th Cycle APR Raw Data-Final'!$T$3:$T$1977,"&lt;"&amp;E310),SUMIFS('5th Cycle APR Raw Data-Final'!M$3:M$1977,'5th Cycle APR Raw Data-Final'!$A$3:$A$1977,'SB35 Determination Data'!$K310,'5th Cycle APR Raw Data-Final'!$T$3:$T$1977,"&gt;="&amp;'SB35 Determination Data'!$F310,'5th Cycle APR Raw Data-Final'!$T$3:$T$1977,"&lt;="&amp;G310))</f>
        <v>0</v>
      </c>
      <c r="X310" s="60">
        <f t="shared" si="12"/>
        <v>84</v>
      </c>
      <c r="Y310" s="60">
        <f t="shared" si="13"/>
        <v>22</v>
      </c>
      <c r="Z310" s="60">
        <f t="shared" si="14"/>
        <v>84</v>
      </c>
      <c r="AA310" s="31">
        <f t="shared" si="15"/>
        <v>0.20754716981132076</v>
      </c>
      <c r="AB310" s="31">
        <f t="shared" si="16"/>
        <v>0.20754716981132076</v>
      </c>
      <c r="AC310" s="60">
        <f>VLOOKUP(K310,'5th Cycle APR Raw Data-Final'!$A$3:$P$1977,14,FALSE)</f>
        <v>141</v>
      </c>
      <c r="AD310" s="60">
        <f>IF(AN310&lt;1,SUMIFS('5th Cycle APR Raw Data-Final'!$O$3:$O$1977,'5th Cycle APR Raw Data-Final'!$A$3:$A$1977,'SB35 Determination Data'!$K310,'5th Cycle APR Raw Data-Final'!$T$3:$T$1977,"&gt;="&amp;'SB35 Determination Data'!$F310,'5th Cycle APR Raw Data-Final'!$T$3:$T$1977,"&lt;"&amp;E310),SUMIFS('5th Cycle APR Raw Data-Final'!$O$3:$O$1977,'5th Cycle APR Raw Data-Final'!$A$3:$A$1977,'SB35 Determination Data'!$K310,'5th Cycle APR Raw Data-Final'!$T$3:$T$1977,"&gt;="&amp;'SB35 Determination Data'!$F310,'5th Cycle APR Raw Data-Final'!$T$3:$T$1977,"&lt;="&amp;G310))</f>
        <v>4</v>
      </c>
      <c r="AE310" s="60">
        <f t="shared" si="17"/>
        <v>137</v>
      </c>
      <c r="AF310" s="31">
        <f t="shared" si="18"/>
        <v>2.8368794326241134E-2</v>
      </c>
      <c r="AG310" s="60">
        <f>VLOOKUP(K310,'5th Cycle APR Raw Data-Final'!$A$3:$P$1977,16,FALSE)</f>
        <v>403</v>
      </c>
      <c r="AH310" s="60">
        <f>IF(AN310&lt;1,SUMIFS('5th Cycle APR Raw Data-Final'!$Q$3:$Q$1977,'5th Cycle APR Raw Data-Final'!$A$3:$A$1977,'SB35 Determination Data'!$K310,'5th Cycle APR Raw Data-Final'!$T$3:$T$1977,"&gt;="&amp;'SB35 Determination Data'!$F310,'5th Cycle APR Raw Data-Final'!$T$3:$T$1977,"&lt;"&amp;E310),SUMIFS('5th Cycle APR Raw Data-Final'!$Q$3:$Q$1977,'5th Cycle APR Raw Data-Final'!$A$3:$A$1977,'SB35 Determination Data'!$K310,'5th Cycle APR Raw Data-Final'!$T$3:$T$1977,"&gt;="&amp;'SB35 Determination Data'!$F310,'5th Cycle APR Raw Data-Final'!$T$3:$T$1977,"&lt;="&amp;G310))</f>
        <v>695</v>
      </c>
      <c r="AI310" s="60">
        <f t="shared" si="19"/>
        <v>0</v>
      </c>
      <c r="AJ310" s="31">
        <f t="shared" si="20"/>
        <v>1.7245657568238213</v>
      </c>
      <c r="AK310" s="60">
        <f>VLOOKUP(K310,'5th Cycle APR Raw Data-Final'!$A$3:$R$1977,18,FALSE)</f>
        <v>835</v>
      </c>
      <c r="AL310" s="60">
        <f>IF(AN310&lt;1,SUMIFS('5th Cycle APR Raw Data-Final'!$S$3:$S$1977,'5th Cycle APR Raw Data-Final'!$A$3:$A$1977,'SB35 Determination Data'!$K310,'5th Cycle APR Raw Data-Final'!$T$3:$T$1977,"&gt;="&amp;'SB35 Determination Data'!$F310,'5th Cycle APR Raw Data-Final'!$T$3:$T$1977,"&lt;"&amp;E310),SUMIFS('5th Cycle APR Raw Data-Final'!$S$3:$S$1977,'5th Cycle APR Raw Data-Final'!$A$3:$A$1977,'SB35 Determination Data'!$K310,'5th Cycle APR Raw Data-Final'!$T$3:$T$1977,"&gt;="&amp;'SB35 Determination Data'!$F310,'5th Cycle APR Raw Data-Final'!$T$3:$T$1977,"&lt;="&amp;G310))</f>
        <v>774</v>
      </c>
      <c r="AM310" s="60">
        <f t="shared" si="21"/>
        <v>353</v>
      </c>
      <c r="AN310" s="62">
        <f t="shared" si="22"/>
        <v>0.5</v>
      </c>
      <c r="AO310" s="9" t="str">
        <f t="shared" si="23"/>
        <v>NO</v>
      </c>
      <c r="AP310" s="9" t="str">
        <f t="shared" si="24"/>
        <v>YES</v>
      </c>
      <c r="AQ310" s="9" t="str">
        <f t="shared" si="25"/>
        <v>NO</v>
      </c>
      <c r="AR310" s="48" t="str">
        <f>VLOOKUP(K310,'2018Submitted'!$A$2:$C$540,3,FALSE)</f>
        <v>Successful</v>
      </c>
      <c r="AS310" s="9" t="str">
        <f t="shared" si="26"/>
        <v>NO</v>
      </c>
      <c r="AT310" s="9" t="str">
        <f t="shared" si="27"/>
        <v>YES</v>
      </c>
    </row>
    <row r="311" spans="1:46" ht="12.75" customHeight="1" x14ac:dyDescent="0.15">
      <c r="A311" s="9" t="s">
        <v>263</v>
      </c>
      <c r="B311" s="9" t="str">
        <f t="shared" si="0"/>
        <v>NAPA COUNTY</v>
      </c>
      <c r="C311" s="31">
        <f t="shared" si="1"/>
        <v>0.5</v>
      </c>
      <c r="D311" s="45">
        <f t="shared" si="2"/>
        <v>8</v>
      </c>
      <c r="E311" s="46">
        <f t="shared" si="3"/>
        <v>2019</v>
      </c>
      <c r="F311" s="46">
        <f t="shared" si="4"/>
        <v>2015</v>
      </c>
      <c r="G311" s="46">
        <f t="shared" si="5"/>
        <v>2022</v>
      </c>
      <c r="H311" s="9" t="str">
        <f t="shared" si="6"/>
        <v>01/31/2015</v>
      </c>
      <c r="I311" s="9" t="str">
        <f t="shared" si="7"/>
        <v>01/31/2023</v>
      </c>
      <c r="J311" s="9" t="s">
        <v>67</v>
      </c>
      <c r="K311" s="49" t="s">
        <v>266</v>
      </c>
      <c r="L311" s="60">
        <f>VLOOKUP(K311,'5th Cycle APR Raw Data-Final'!$A$3:$P$1977,6,FALSE)</f>
        <v>51</v>
      </c>
      <c r="M311" s="60">
        <f>IF(AN311&lt;1,SUMIFS('5th Cycle APR Raw Data-Final'!G$3:G$1977,'5th Cycle APR Raw Data-Final'!$A$3:$A$1977,'SB35 Determination Data'!$K311,'5th Cycle APR Raw Data-Final'!$T$3:$T$1977,"&gt;="&amp;'SB35 Determination Data'!$F311,'5th Cycle APR Raw Data-Final'!$T$3:$T$1977,"&lt;"&amp;E311),SUMIFS('5th Cycle APR Raw Data-Final'!G$3:G$1977,'5th Cycle APR Raw Data-Final'!$A$3:$A$1977,'SB35 Determination Data'!$K311,'5th Cycle APR Raw Data-Final'!$T$3:$T$1977,"&gt;="&amp;'SB35 Determination Data'!$F311,'5th Cycle APR Raw Data-Final'!$T$3:$T$1977,"&lt;="&amp;G311))</f>
        <v>3</v>
      </c>
      <c r="N311" s="60">
        <f>IF(AN311&lt;1,SUMIFS('5th Cycle APR Raw Data-Final'!H$3:H$1977,'5th Cycle APR Raw Data-Final'!$A$3:$A$1977,'SB35 Determination Data'!$K311,'5th Cycle APR Raw Data-Final'!$T$3:$T$1977,"&gt;="&amp;'SB35 Determination Data'!$F311,'5th Cycle APR Raw Data-Final'!$T$3:$T$1977,"&lt;"&amp;E311),SUMIFS('5th Cycle APR Raw Data-Final'!H$3:H$1977,'5th Cycle APR Raw Data-Final'!$A$3:$A$1977,'SB35 Determination Data'!$K311,'5th Cycle APR Raw Data-Final'!$T$3:$T$1977,"&gt;="&amp;'SB35 Determination Data'!$F311,'5th Cycle APR Raw Data-Final'!$T$3:$T$1977,"&lt;="&amp;G311))</f>
        <v>0</v>
      </c>
      <c r="O311" s="60">
        <f>IF(AN311&lt;1,SUMIFS('5th Cycle APR Raw Data-Final'!I$3:I$1977,'5th Cycle APR Raw Data-Final'!$A$3:$A$1977,'SB35 Determination Data'!$K311,'5th Cycle APR Raw Data-Final'!$T$3:$T$1977,"&gt;="&amp;'SB35 Determination Data'!$F311,'5th Cycle APR Raw Data-Final'!$T$3:$T$1977,"&lt;"&amp;E311),SUMIFS('5th Cycle APR Raw Data-Final'!I$3:I$1977,'5th Cycle APR Raw Data-Final'!$A$3:$A$1977,'SB35 Determination Data'!$K311,'5th Cycle APR Raw Data-Final'!$T$3:$T$1977,"&gt;="&amp;'SB35 Determination Data'!$F311,'5th Cycle APR Raw Data-Final'!$T$3:$T$1977,"&lt;="&amp;G311))</f>
        <v>3</v>
      </c>
      <c r="P311" s="60">
        <f t="shared" si="8"/>
        <v>48</v>
      </c>
      <c r="Q311" s="31">
        <f t="shared" si="9"/>
        <v>5.8823529411764705E-2</v>
      </c>
      <c r="R311" s="61">
        <f t="shared" si="10"/>
        <v>26</v>
      </c>
      <c r="S311" s="61">
        <f t="shared" si="11"/>
        <v>0</v>
      </c>
      <c r="T311" s="60">
        <f>VLOOKUP(K311,'5th Cycle APR Raw Data-Final'!$A$3:$P$1977,10,FALSE)</f>
        <v>30</v>
      </c>
      <c r="U311" s="60">
        <f>IF(AN311&lt;1,SUMIFS('5th Cycle APR Raw Data-Final'!K$3:K$1977,'5th Cycle APR Raw Data-Final'!$A$3:$A$1977,'SB35 Determination Data'!$K311,'5th Cycle APR Raw Data-Final'!$T$3:$T$1977,"&gt;="&amp;'SB35 Determination Data'!$F311,'5th Cycle APR Raw Data-Final'!$T$3:$T$1977,"&lt;"&amp;E311),SUMIFS('5th Cycle APR Raw Data-Final'!K$3:K$1977,'5th Cycle APR Raw Data-Final'!$A$3:$A$1977,'SB35 Determination Data'!$K311,'5th Cycle APR Raw Data-Final'!$T$3:$T$1977,"&gt;="&amp;'SB35 Determination Data'!$F311,'5th Cycle APR Raw Data-Final'!$T$3:$T$1977,"&lt;="&amp;G311))</f>
        <v>1</v>
      </c>
      <c r="V311" s="60">
        <f>IF(AN311&lt;1,SUMIFS('5th Cycle APR Raw Data-Final'!L$3:L$1977,'5th Cycle APR Raw Data-Final'!$A$3:$A$1977,'SB35 Determination Data'!$K311,'5th Cycle APR Raw Data-Final'!$T$3:$T$1977,"&gt;="&amp;'SB35 Determination Data'!$F311,'5th Cycle APR Raw Data-Final'!$T$3:$T$1977,"&lt;"&amp;E311),SUMIFS('5th Cycle APR Raw Data-Final'!L$3:L$1977,'5th Cycle APR Raw Data-Final'!$A$3:$A$1977,'SB35 Determination Data'!$K311,'5th Cycle APR Raw Data-Final'!$T$3:$T$1977,"&gt;="&amp;'SB35 Determination Data'!$F311,'5th Cycle APR Raw Data-Final'!$T$3:$T$1977,"&lt;="&amp;G311))</f>
        <v>0</v>
      </c>
      <c r="W311" s="60">
        <f>IF(AN311&lt;1,SUMIFS('5th Cycle APR Raw Data-Final'!M$3:M$1977,'5th Cycle APR Raw Data-Final'!$A$3:$A$1977,'SB35 Determination Data'!$K311,'5th Cycle APR Raw Data-Final'!$T$3:$T$1977,"&gt;="&amp;'SB35 Determination Data'!$F311,'5th Cycle APR Raw Data-Final'!$T$3:$T$1977,"&lt;"&amp;E311),SUMIFS('5th Cycle APR Raw Data-Final'!M$3:M$1977,'5th Cycle APR Raw Data-Final'!$A$3:$A$1977,'SB35 Determination Data'!$K311,'5th Cycle APR Raw Data-Final'!$T$3:$T$1977,"&gt;="&amp;'SB35 Determination Data'!$F311,'5th Cycle APR Raw Data-Final'!$T$3:$T$1977,"&lt;="&amp;G311))</f>
        <v>1</v>
      </c>
      <c r="X311" s="60">
        <f t="shared" si="12"/>
        <v>29</v>
      </c>
      <c r="Y311" s="60">
        <f t="shared" si="13"/>
        <v>1</v>
      </c>
      <c r="Z311" s="60">
        <f t="shared" si="14"/>
        <v>29</v>
      </c>
      <c r="AA311" s="31">
        <f t="shared" si="15"/>
        <v>3.3333333333333333E-2</v>
      </c>
      <c r="AB311" s="31">
        <f t="shared" si="16"/>
        <v>3.3333333333333333E-2</v>
      </c>
      <c r="AC311" s="60">
        <f>VLOOKUP(K311,'5th Cycle APR Raw Data-Final'!$A$3:$P$1977,14,FALSE)</f>
        <v>32</v>
      </c>
      <c r="AD311" s="60">
        <f>IF(AN311&lt;1,SUMIFS('5th Cycle APR Raw Data-Final'!$O$3:$O$1977,'5th Cycle APR Raw Data-Final'!$A$3:$A$1977,'SB35 Determination Data'!$K311,'5th Cycle APR Raw Data-Final'!$T$3:$T$1977,"&gt;="&amp;'SB35 Determination Data'!$F311,'5th Cycle APR Raw Data-Final'!$T$3:$T$1977,"&lt;"&amp;E311),SUMIFS('5th Cycle APR Raw Data-Final'!$O$3:$O$1977,'5th Cycle APR Raw Data-Final'!$A$3:$A$1977,'SB35 Determination Data'!$K311,'5th Cycle APR Raw Data-Final'!$T$3:$T$1977,"&gt;="&amp;'SB35 Determination Data'!$F311,'5th Cycle APR Raw Data-Final'!$T$3:$T$1977,"&lt;="&amp;G311))</f>
        <v>52</v>
      </c>
      <c r="AE311" s="60">
        <f t="shared" si="17"/>
        <v>0</v>
      </c>
      <c r="AF311" s="31">
        <f t="shared" si="18"/>
        <v>1.625</v>
      </c>
      <c r="AG311" s="60">
        <f>VLOOKUP(K311,'5th Cycle APR Raw Data-Final'!$A$3:$P$1977,16,FALSE)</f>
        <v>67</v>
      </c>
      <c r="AH311" s="60">
        <f>IF(AN311&lt;1,SUMIFS('5th Cycle APR Raw Data-Final'!$Q$3:$Q$1977,'5th Cycle APR Raw Data-Final'!$A$3:$A$1977,'SB35 Determination Data'!$K311,'5th Cycle APR Raw Data-Final'!$T$3:$T$1977,"&gt;="&amp;'SB35 Determination Data'!$F311,'5th Cycle APR Raw Data-Final'!$T$3:$T$1977,"&lt;"&amp;E311),SUMIFS('5th Cycle APR Raw Data-Final'!$Q$3:$Q$1977,'5th Cycle APR Raw Data-Final'!$A$3:$A$1977,'SB35 Determination Data'!$K311,'5th Cycle APR Raw Data-Final'!$T$3:$T$1977,"&gt;="&amp;'SB35 Determination Data'!$F311,'5th Cycle APR Raw Data-Final'!$T$3:$T$1977,"&lt;="&amp;G311))</f>
        <v>78</v>
      </c>
      <c r="AI311" s="60">
        <f t="shared" si="19"/>
        <v>0</v>
      </c>
      <c r="AJ311" s="31">
        <f t="shared" si="20"/>
        <v>1.164179104477612</v>
      </c>
      <c r="AK311" s="60">
        <f>VLOOKUP(K311,'5th Cycle APR Raw Data-Final'!$A$3:$R$1977,18,FALSE)</f>
        <v>180</v>
      </c>
      <c r="AL311" s="60">
        <f>IF(AN311&lt;1,SUMIFS('5th Cycle APR Raw Data-Final'!$S$3:$S$1977,'5th Cycle APR Raw Data-Final'!$A$3:$A$1977,'SB35 Determination Data'!$K311,'5th Cycle APR Raw Data-Final'!$T$3:$T$1977,"&gt;="&amp;'SB35 Determination Data'!$F311,'5th Cycle APR Raw Data-Final'!$T$3:$T$1977,"&lt;"&amp;E311),SUMIFS('5th Cycle APR Raw Data-Final'!$S$3:$S$1977,'5th Cycle APR Raw Data-Final'!$A$3:$A$1977,'SB35 Determination Data'!$K311,'5th Cycle APR Raw Data-Final'!$T$3:$T$1977,"&gt;="&amp;'SB35 Determination Data'!$F311,'5th Cycle APR Raw Data-Final'!$T$3:$T$1977,"&lt;="&amp;G311))</f>
        <v>134</v>
      </c>
      <c r="AM311" s="60">
        <f t="shared" si="21"/>
        <v>77</v>
      </c>
      <c r="AN311" s="62">
        <f t="shared" si="22"/>
        <v>0.5</v>
      </c>
      <c r="AO311" s="9" t="str">
        <f t="shared" si="23"/>
        <v>NO</v>
      </c>
      <c r="AP311" s="9" t="str">
        <f t="shared" si="24"/>
        <v>YES</v>
      </c>
      <c r="AQ311" s="9" t="str">
        <f t="shared" si="25"/>
        <v>NO</v>
      </c>
      <c r="AR311" s="48" t="str">
        <f>VLOOKUP(K311,'2018Submitted'!$A$2:$C$540,3,FALSE)</f>
        <v>Successful</v>
      </c>
      <c r="AS311" s="9" t="str">
        <f t="shared" si="26"/>
        <v>NO</v>
      </c>
      <c r="AT311" s="9" t="str">
        <f t="shared" si="27"/>
        <v>YES</v>
      </c>
    </row>
    <row r="312" spans="1:46" ht="12.75" customHeight="1" x14ac:dyDescent="0.15">
      <c r="A312" s="9" t="s">
        <v>416</v>
      </c>
      <c r="B312" s="9" t="str">
        <f t="shared" si="0"/>
        <v>NATIONAL CITY</v>
      </c>
      <c r="C312" s="31">
        <f t="shared" si="1"/>
        <v>0.75</v>
      </c>
      <c r="D312" s="45">
        <f t="shared" si="2"/>
        <v>8</v>
      </c>
      <c r="E312" s="46">
        <f t="shared" si="3"/>
        <v>2017</v>
      </c>
      <c r="F312" s="46">
        <f t="shared" si="4"/>
        <v>2013</v>
      </c>
      <c r="G312" s="46">
        <f t="shared" si="5"/>
        <v>2020</v>
      </c>
      <c r="H312" s="9" t="str">
        <f t="shared" si="6"/>
        <v>04/30/2013</v>
      </c>
      <c r="I312" s="9" t="str">
        <f t="shared" si="7"/>
        <v>04/30/2021</v>
      </c>
      <c r="J312" s="9" t="s">
        <v>417</v>
      </c>
      <c r="K312" s="49" t="s">
        <v>439</v>
      </c>
      <c r="L312" s="60">
        <f>VLOOKUP(K312,'5th Cycle APR Raw Data-Final'!$A$3:$P$1977,6,FALSE)</f>
        <v>465</v>
      </c>
      <c r="M312" s="60">
        <f>IF(AN312&lt;1,SUMIFS('5th Cycle APR Raw Data-Final'!G$3:G$1977,'5th Cycle APR Raw Data-Final'!$A$3:$A$1977,'SB35 Determination Data'!$K312,'5th Cycle APR Raw Data-Final'!$T$3:$T$1977,"&gt;="&amp;'SB35 Determination Data'!$F312,'5th Cycle APR Raw Data-Final'!$T$3:$T$1977,"&lt;"&amp;E312),SUMIFS('5th Cycle APR Raw Data-Final'!G$3:G$1977,'5th Cycle APR Raw Data-Final'!$A$3:$A$1977,'SB35 Determination Data'!$K312,'5th Cycle APR Raw Data-Final'!$T$3:$T$1977,"&gt;="&amp;'SB35 Determination Data'!$F312,'5th Cycle APR Raw Data-Final'!$T$3:$T$1977,"&lt;="&amp;G312))</f>
        <v>45</v>
      </c>
      <c r="N312" s="60">
        <f>IF(AN312&lt;1,SUMIFS('5th Cycle APR Raw Data-Final'!H$3:H$1977,'5th Cycle APR Raw Data-Final'!$A$3:$A$1977,'SB35 Determination Data'!$K312,'5th Cycle APR Raw Data-Final'!$T$3:$T$1977,"&gt;="&amp;'SB35 Determination Data'!$F312,'5th Cycle APR Raw Data-Final'!$T$3:$T$1977,"&lt;"&amp;E312),SUMIFS('5th Cycle APR Raw Data-Final'!H$3:H$1977,'5th Cycle APR Raw Data-Final'!$A$3:$A$1977,'SB35 Determination Data'!$K312,'5th Cycle APR Raw Data-Final'!$T$3:$T$1977,"&gt;="&amp;'SB35 Determination Data'!$F312,'5th Cycle APR Raw Data-Final'!$T$3:$T$1977,"&lt;="&amp;G312))</f>
        <v>45</v>
      </c>
      <c r="O312" s="60">
        <f>IF(AN312&lt;1,SUMIFS('5th Cycle APR Raw Data-Final'!I$3:I$1977,'5th Cycle APR Raw Data-Final'!$A$3:$A$1977,'SB35 Determination Data'!$K312,'5th Cycle APR Raw Data-Final'!$T$3:$T$1977,"&gt;="&amp;'SB35 Determination Data'!$F312,'5th Cycle APR Raw Data-Final'!$T$3:$T$1977,"&lt;"&amp;E312),SUMIFS('5th Cycle APR Raw Data-Final'!I$3:I$1977,'5th Cycle APR Raw Data-Final'!$A$3:$A$1977,'SB35 Determination Data'!$K312,'5th Cycle APR Raw Data-Final'!$T$3:$T$1977,"&gt;="&amp;'SB35 Determination Data'!$F312,'5th Cycle APR Raw Data-Final'!$T$3:$T$1977,"&lt;="&amp;G312))</f>
        <v>0</v>
      </c>
      <c r="P312" s="60">
        <f t="shared" si="8"/>
        <v>420</v>
      </c>
      <c r="Q312" s="31">
        <f t="shared" si="9"/>
        <v>9.6774193548387094E-2</v>
      </c>
      <c r="R312" s="61">
        <f t="shared" si="10"/>
        <v>233</v>
      </c>
      <c r="S312" s="61">
        <f t="shared" si="11"/>
        <v>0</v>
      </c>
      <c r="T312" s="60">
        <f>VLOOKUP(K312,'5th Cycle APR Raw Data-Final'!$A$3:$P$1977,10,FALSE)</f>
        <v>353</v>
      </c>
      <c r="U312" s="60">
        <f>IF(AN312&lt;1,SUMIFS('5th Cycle APR Raw Data-Final'!K$3:K$1977,'5th Cycle APR Raw Data-Final'!$A$3:$A$1977,'SB35 Determination Data'!$K312,'5th Cycle APR Raw Data-Final'!$T$3:$T$1977,"&gt;="&amp;'SB35 Determination Data'!$F312,'5th Cycle APR Raw Data-Final'!$T$3:$T$1977,"&lt;"&amp;E312),SUMIFS('5th Cycle APR Raw Data-Final'!K$3:K$1977,'5th Cycle APR Raw Data-Final'!$A$3:$A$1977,'SB35 Determination Data'!$K312,'5th Cycle APR Raw Data-Final'!$T$3:$T$1977,"&gt;="&amp;'SB35 Determination Data'!$F312,'5th Cycle APR Raw Data-Final'!$T$3:$T$1977,"&lt;="&amp;G312))</f>
        <v>116</v>
      </c>
      <c r="V312" s="60">
        <f>IF(AN312&lt;1,SUMIFS('5th Cycle APR Raw Data-Final'!L$3:L$1977,'5th Cycle APR Raw Data-Final'!$A$3:$A$1977,'SB35 Determination Data'!$K312,'5th Cycle APR Raw Data-Final'!$T$3:$T$1977,"&gt;="&amp;'SB35 Determination Data'!$F312,'5th Cycle APR Raw Data-Final'!$T$3:$T$1977,"&lt;"&amp;E312),SUMIFS('5th Cycle APR Raw Data-Final'!L$3:L$1977,'5th Cycle APR Raw Data-Final'!$A$3:$A$1977,'SB35 Determination Data'!$K312,'5th Cycle APR Raw Data-Final'!$T$3:$T$1977,"&gt;="&amp;'SB35 Determination Data'!$F312,'5th Cycle APR Raw Data-Final'!$T$3:$T$1977,"&lt;="&amp;G312))</f>
        <v>116</v>
      </c>
      <c r="W312" s="60">
        <f>IF(AN312&lt;1,SUMIFS('5th Cycle APR Raw Data-Final'!M$3:M$1977,'5th Cycle APR Raw Data-Final'!$A$3:$A$1977,'SB35 Determination Data'!$K312,'5th Cycle APR Raw Data-Final'!$T$3:$T$1977,"&gt;="&amp;'SB35 Determination Data'!$F312,'5th Cycle APR Raw Data-Final'!$T$3:$T$1977,"&lt;"&amp;E312),SUMIFS('5th Cycle APR Raw Data-Final'!M$3:M$1977,'5th Cycle APR Raw Data-Final'!$A$3:$A$1977,'SB35 Determination Data'!$K312,'5th Cycle APR Raw Data-Final'!$T$3:$T$1977,"&gt;="&amp;'SB35 Determination Data'!$F312,'5th Cycle APR Raw Data-Final'!$T$3:$T$1977,"&lt;="&amp;G312))</f>
        <v>0</v>
      </c>
      <c r="X312" s="60">
        <f t="shared" si="12"/>
        <v>237</v>
      </c>
      <c r="Y312" s="60">
        <f t="shared" si="13"/>
        <v>116</v>
      </c>
      <c r="Z312" s="60">
        <f t="shared" si="14"/>
        <v>237</v>
      </c>
      <c r="AA312" s="31">
        <f t="shared" si="15"/>
        <v>0.32861189801699719</v>
      </c>
      <c r="AB312" s="31">
        <f t="shared" si="16"/>
        <v>0.32861189801699719</v>
      </c>
      <c r="AC312" s="60">
        <f>VLOOKUP(K312,'5th Cycle APR Raw Data-Final'!$A$3:$P$1977,14,FALSE)</f>
        <v>327</v>
      </c>
      <c r="AD312" s="60">
        <f>IF(AN312&lt;1,SUMIFS('5th Cycle APR Raw Data-Final'!$O$3:$O$1977,'5th Cycle APR Raw Data-Final'!$A$3:$A$1977,'SB35 Determination Data'!$K312,'5th Cycle APR Raw Data-Final'!$T$3:$T$1977,"&gt;="&amp;'SB35 Determination Data'!$F312,'5th Cycle APR Raw Data-Final'!$T$3:$T$1977,"&lt;"&amp;E312),SUMIFS('5th Cycle APR Raw Data-Final'!$O$3:$O$1977,'5th Cycle APR Raw Data-Final'!$A$3:$A$1977,'SB35 Determination Data'!$K312,'5th Cycle APR Raw Data-Final'!$T$3:$T$1977,"&gt;="&amp;'SB35 Determination Data'!$F312,'5th Cycle APR Raw Data-Final'!$T$3:$T$1977,"&lt;="&amp;G312))</f>
        <v>47</v>
      </c>
      <c r="AE312" s="60">
        <f t="shared" si="17"/>
        <v>280</v>
      </c>
      <c r="AF312" s="31">
        <f t="shared" si="18"/>
        <v>0.14373088685015289</v>
      </c>
      <c r="AG312" s="60">
        <f>VLOOKUP(K312,'5th Cycle APR Raw Data-Final'!$A$3:$P$1977,16,FALSE)</f>
        <v>718</v>
      </c>
      <c r="AH312" s="60">
        <f>IF(AN312&lt;1,SUMIFS('5th Cycle APR Raw Data-Final'!$Q$3:$Q$1977,'5th Cycle APR Raw Data-Final'!$A$3:$A$1977,'SB35 Determination Data'!$K312,'5th Cycle APR Raw Data-Final'!$T$3:$T$1977,"&gt;="&amp;'SB35 Determination Data'!$F312,'5th Cycle APR Raw Data-Final'!$T$3:$T$1977,"&lt;"&amp;E312),SUMIFS('5th Cycle APR Raw Data-Final'!$Q$3:$Q$1977,'5th Cycle APR Raw Data-Final'!$A$3:$A$1977,'SB35 Determination Data'!$K312,'5th Cycle APR Raw Data-Final'!$T$3:$T$1977,"&gt;="&amp;'SB35 Determination Data'!$F312,'5th Cycle APR Raw Data-Final'!$T$3:$T$1977,"&lt;="&amp;G312))</f>
        <v>238</v>
      </c>
      <c r="AI312" s="60">
        <f t="shared" si="19"/>
        <v>480</v>
      </c>
      <c r="AJ312" s="31">
        <f t="shared" si="20"/>
        <v>0.33147632311977715</v>
      </c>
      <c r="AK312" s="60">
        <f>VLOOKUP(K312,'5th Cycle APR Raw Data-Final'!$A$3:$R$1977,18,FALSE)</f>
        <v>1863</v>
      </c>
      <c r="AL312" s="60">
        <f>IF(AN312&lt;1,SUMIFS('5th Cycle APR Raw Data-Final'!$S$3:$S$1977,'5th Cycle APR Raw Data-Final'!$A$3:$A$1977,'SB35 Determination Data'!$K312,'5th Cycle APR Raw Data-Final'!$T$3:$T$1977,"&gt;="&amp;'SB35 Determination Data'!$F312,'5th Cycle APR Raw Data-Final'!$T$3:$T$1977,"&lt;"&amp;E312),SUMIFS('5th Cycle APR Raw Data-Final'!$S$3:$S$1977,'5th Cycle APR Raw Data-Final'!$A$3:$A$1977,'SB35 Determination Data'!$K312,'5th Cycle APR Raw Data-Final'!$T$3:$T$1977,"&gt;="&amp;'SB35 Determination Data'!$F312,'5th Cycle APR Raw Data-Final'!$T$3:$T$1977,"&lt;="&amp;G312))</f>
        <v>446</v>
      </c>
      <c r="AM312" s="60">
        <f t="shared" si="21"/>
        <v>1417</v>
      </c>
      <c r="AN312" s="62">
        <f t="shared" si="22"/>
        <v>0.5</v>
      </c>
      <c r="AO312" s="9" t="str">
        <f t="shared" si="23"/>
        <v>YES</v>
      </c>
      <c r="AP312" s="9" t="str">
        <f t="shared" si="24"/>
        <v>NO</v>
      </c>
      <c r="AQ312" s="9" t="str">
        <f t="shared" si="25"/>
        <v>NO</v>
      </c>
      <c r="AR312" s="48" t="str">
        <f>VLOOKUP(K312,'2018Submitted'!$A$2:$C$540,3,FALSE)</f>
        <v>Successful</v>
      </c>
      <c r="AS312" s="9" t="str">
        <f t="shared" si="26"/>
        <v>NO</v>
      </c>
      <c r="AT312" s="9" t="str">
        <f t="shared" si="27"/>
        <v>NO</v>
      </c>
    </row>
    <row r="313" spans="1:46" ht="12.75" customHeight="1" x14ac:dyDescent="0.15">
      <c r="A313" s="9" t="s">
        <v>352</v>
      </c>
      <c r="B313" s="9" t="str">
        <f t="shared" si="0"/>
        <v>NEEDLES</v>
      </c>
      <c r="C313" s="31">
        <f t="shared" si="1"/>
        <v>0.625</v>
      </c>
      <c r="D313" s="45">
        <f t="shared" si="2"/>
        <v>8</v>
      </c>
      <c r="E313" s="46">
        <f t="shared" si="3"/>
        <v>2018</v>
      </c>
      <c r="F313" s="46">
        <f t="shared" si="4"/>
        <v>2014</v>
      </c>
      <c r="G313" s="46" t="str">
        <f t="shared" si="5"/>
        <v>2021</v>
      </c>
      <c r="H313" s="9" t="str">
        <f t="shared" si="6"/>
        <v>10/15/2013</v>
      </c>
      <c r="I313" s="9" t="str">
        <f t="shared" si="7"/>
        <v>10/15/2021</v>
      </c>
      <c r="J313" s="9" t="s">
        <v>144</v>
      </c>
      <c r="K313" s="49" t="s">
        <v>1245</v>
      </c>
      <c r="L313" s="60">
        <f>VLOOKUP(K313,'5th Cycle APR Raw Data-Final'!$A$3:$P$1977,6,FALSE)</f>
        <v>38</v>
      </c>
      <c r="M313" s="60">
        <f>IF(AN313&lt;1,SUMIFS('5th Cycle APR Raw Data-Final'!G$3:G$1977,'5th Cycle APR Raw Data-Final'!$A$3:$A$1977,'SB35 Determination Data'!$K313,'5th Cycle APR Raw Data-Final'!$T$3:$T$1977,"&gt;="&amp;'SB35 Determination Data'!$F313,'5th Cycle APR Raw Data-Final'!$T$3:$T$1977,"&lt;"&amp;E313),SUMIFS('5th Cycle APR Raw Data-Final'!G$3:G$1977,'5th Cycle APR Raw Data-Final'!$A$3:$A$1977,'SB35 Determination Data'!$K313,'5th Cycle APR Raw Data-Final'!$T$3:$T$1977,"&gt;="&amp;'SB35 Determination Data'!$F313,'5th Cycle APR Raw Data-Final'!$T$3:$T$1977,"&lt;="&amp;G313))</f>
        <v>0</v>
      </c>
      <c r="N313" s="60">
        <f>IF(AN313&lt;1,SUMIFS('5th Cycle APR Raw Data-Final'!H$3:H$1977,'5th Cycle APR Raw Data-Final'!$A$3:$A$1977,'SB35 Determination Data'!$K313,'5th Cycle APR Raw Data-Final'!$T$3:$T$1977,"&gt;="&amp;'SB35 Determination Data'!$F313,'5th Cycle APR Raw Data-Final'!$T$3:$T$1977,"&lt;"&amp;E313),SUMIFS('5th Cycle APR Raw Data-Final'!H$3:H$1977,'5th Cycle APR Raw Data-Final'!$A$3:$A$1977,'SB35 Determination Data'!$K313,'5th Cycle APR Raw Data-Final'!$T$3:$T$1977,"&gt;="&amp;'SB35 Determination Data'!$F313,'5th Cycle APR Raw Data-Final'!$T$3:$T$1977,"&lt;="&amp;G313))</f>
        <v>0</v>
      </c>
      <c r="O313" s="60">
        <f>IF(AN313&lt;1,SUMIFS('5th Cycle APR Raw Data-Final'!I$3:I$1977,'5th Cycle APR Raw Data-Final'!$A$3:$A$1977,'SB35 Determination Data'!$K313,'5th Cycle APR Raw Data-Final'!$T$3:$T$1977,"&gt;="&amp;'SB35 Determination Data'!$F313,'5th Cycle APR Raw Data-Final'!$T$3:$T$1977,"&lt;"&amp;E313),SUMIFS('5th Cycle APR Raw Data-Final'!I$3:I$1977,'5th Cycle APR Raw Data-Final'!$A$3:$A$1977,'SB35 Determination Data'!$K313,'5th Cycle APR Raw Data-Final'!$T$3:$T$1977,"&gt;="&amp;'SB35 Determination Data'!$F313,'5th Cycle APR Raw Data-Final'!$T$3:$T$1977,"&lt;="&amp;G313))</f>
        <v>0</v>
      </c>
      <c r="P313" s="60">
        <f t="shared" si="8"/>
        <v>38</v>
      </c>
      <c r="Q313" s="31">
        <f t="shared" si="9"/>
        <v>0</v>
      </c>
      <c r="R313" s="61">
        <f t="shared" si="10"/>
        <v>19</v>
      </c>
      <c r="S313" s="61">
        <f t="shared" si="11"/>
        <v>0</v>
      </c>
      <c r="T313" s="60">
        <f>VLOOKUP(K313,'5th Cycle APR Raw Data-Final'!$A$3:$P$1977,10,FALSE)</f>
        <v>29</v>
      </c>
      <c r="U313" s="60">
        <f>IF(AN313&lt;1,SUMIFS('5th Cycle APR Raw Data-Final'!K$3:K$1977,'5th Cycle APR Raw Data-Final'!$A$3:$A$1977,'SB35 Determination Data'!$K313,'5th Cycle APR Raw Data-Final'!$T$3:$T$1977,"&gt;="&amp;'SB35 Determination Data'!$F313,'5th Cycle APR Raw Data-Final'!$T$3:$T$1977,"&lt;"&amp;E313),SUMIFS('5th Cycle APR Raw Data-Final'!K$3:K$1977,'5th Cycle APR Raw Data-Final'!$A$3:$A$1977,'SB35 Determination Data'!$K313,'5th Cycle APR Raw Data-Final'!$T$3:$T$1977,"&gt;="&amp;'SB35 Determination Data'!$F313,'5th Cycle APR Raw Data-Final'!$T$3:$T$1977,"&lt;="&amp;G313))</f>
        <v>0</v>
      </c>
      <c r="V313" s="60">
        <f>IF(AN313&lt;1,SUMIFS('5th Cycle APR Raw Data-Final'!L$3:L$1977,'5th Cycle APR Raw Data-Final'!$A$3:$A$1977,'SB35 Determination Data'!$K313,'5th Cycle APR Raw Data-Final'!$T$3:$T$1977,"&gt;="&amp;'SB35 Determination Data'!$F313,'5th Cycle APR Raw Data-Final'!$T$3:$T$1977,"&lt;"&amp;E313),SUMIFS('5th Cycle APR Raw Data-Final'!L$3:L$1977,'5th Cycle APR Raw Data-Final'!$A$3:$A$1977,'SB35 Determination Data'!$K313,'5th Cycle APR Raw Data-Final'!$T$3:$T$1977,"&gt;="&amp;'SB35 Determination Data'!$F313,'5th Cycle APR Raw Data-Final'!$T$3:$T$1977,"&lt;="&amp;G313))</f>
        <v>0</v>
      </c>
      <c r="W313" s="60">
        <f>IF(AN313&lt;1,SUMIFS('5th Cycle APR Raw Data-Final'!M$3:M$1977,'5th Cycle APR Raw Data-Final'!$A$3:$A$1977,'SB35 Determination Data'!$K313,'5th Cycle APR Raw Data-Final'!$T$3:$T$1977,"&gt;="&amp;'SB35 Determination Data'!$F313,'5th Cycle APR Raw Data-Final'!$T$3:$T$1977,"&lt;"&amp;E313),SUMIFS('5th Cycle APR Raw Data-Final'!M$3:M$1977,'5th Cycle APR Raw Data-Final'!$A$3:$A$1977,'SB35 Determination Data'!$K313,'5th Cycle APR Raw Data-Final'!$T$3:$T$1977,"&gt;="&amp;'SB35 Determination Data'!$F313,'5th Cycle APR Raw Data-Final'!$T$3:$T$1977,"&lt;="&amp;G313))</f>
        <v>0</v>
      </c>
      <c r="X313" s="60">
        <f t="shared" si="12"/>
        <v>29</v>
      </c>
      <c r="Y313" s="60">
        <f t="shared" si="13"/>
        <v>0</v>
      </c>
      <c r="Z313" s="60">
        <f t="shared" si="14"/>
        <v>29</v>
      </c>
      <c r="AA313" s="31">
        <f t="shared" si="15"/>
        <v>0</v>
      </c>
      <c r="AB313" s="31">
        <f t="shared" si="16"/>
        <v>0</v>
      </c>
      <c r="AC313" s="60">
        <f>VLOOKUP(K313,'5th Cycle APR Raw Data-Final'!$A$3:$P$1977,14,FALSE)</f>
        <v>34</v>
      </c>
      <c r="AD313" s="60">
        <f>IF(AN313&lt;1,SUMIFS('5th Cycle APR Raw Data-Final'!$O$3:$O$1977,'5th Cycle APR Raw Data-Final'!$A$3:$A$1977,'SB35 Determination Data'!$K313,'5th Cycle APR Raw Data-Final'!$T$3:$T$1977,"&gt;="&amp;'SB35 Determination Data'!$F313,'5th Cycle APR Raw Data-Final'!$T$3:$T$1977,"&lt;"&amp;E313),SUMIFS('5th Cycle APR Raw Data-Final'!$O$3:$O$1977,'5th Cycle APR Raw Data-Final'!$A$3:$A$1977,'SB35 Determination Data'!$K313,'5th Cycle APR Raw Data-Final'!$T$3:$T$1977,"&gt;="&amp;'SB35 Determination Data'!$F313,'5th Cycle APR Raw Data-Final'!$T$3:$T$1977,"&lt;="&amp;G313))</f>
        <v>10</v>
      </c>
      <c r="AE313" s="60">
        <f t="shared" si="17"/>
        <v>24</v>
      </c>
      <c r="AF313" s="31">
        <f t="shared" si="18"/>
        <v>0.29411764705882354</v>
      </c>
      <c r="AG313" s="60">
        <f>VLOOKUP(K313,'5th Cycle APR Raw Data-Final'!$A$3:$P$1977,16,FALSE)</f>
        <v>80</v>
      </c>
      <c r="AH313" s="60">
        <f>IF(AN313&lt;1,SUMIFS('5th Cycle APR Raw Data-Final'!$Q$3:$Q$1977,'5th Cycle APR Raw Data-Final'!$A$3:$A$1977,'SB35 Determination Data'!$K313,'5th Cycle APR Raw Data-Final'!$T$3:$T$1977,"&gt;="&amp;'SB35 Determination Data'!$F313,'5th Cycle APR Raw Data-Final'!$T$3:$T$1977,"&lt;"&amp;E313),SUMIFS('5th Cycle APR Raw Data-Final'!$Q$3:$Q$1977,'5th Cycle APR Raw Data-Final'!$A$3:$A$1977,'SB35 Determination Data'!$K313,'5th Cycle APR Raw Data-Final'!$T$3:$T$1977,"&gt;="&amp;'SB35 Determination Data'!$F313,'5th Cycle APR Raw Data-Final'!$T$3:$T$1977,"&lt;="&amp;G313))</f>
        <v>13</v>
      </c>
      <c r="AI313" s="60">
        <f t="shared" si="19"/>
        <v>67</v>
      </c>
      <c r="AJ313" s="31">
        <f t="shared" si="20"/>
        <v>0.16250000000000001</v>
      </c>
      <c r="AK313" s="60">
        <f>VLOOKUP(K313,'5th Cycle APR Raw Data-Final'!$A$3:$R$1977,18,FALSE)</f>
        <v>181</v>
      </c>
      <c r="AL313" s="60">
        <f>IF(AN313&lt;1,SUMIFS('5th Cycle APR Raw Data-Final'!$S$3:$S$1977,'5th Cycle APR Raw Data-Final'!$A$3:$A$1977,'SB35 Determination Data'!$K313,'5th Cycle APR Raw Data-Final'!$T$3:$T$1977,"&gt;="&amp;'SB35 Determination Data'!$F313,'5th Cycle APR Raw Data-Final'!$T$3:$T$1977,"&lt;"&amp;E313),SUMIFS('5th Cycle APR Raw Data-Final'!$S$3:$S$1977,'5th Cycle APR Raw Data-Final'!$A$3:$A$1977,'SB35 Determination Data'!$K313,'5th Cycle APR Raw Data-Final'!$T$3:$T$1977,"&gt;="&amp;'SB35 Determination Data'!$F313,'5th Cycle APR Raw Data-Final'!$T$3:$T$1977,"&lt;="&amp;G313))</f>
        <v>23</v>
      </c>
      <c r="AM313" s="60">
        <f t="shared" si="21"/>
        <v>158</v>
      </c>
      <c r="AN313" s="62">
        <f t="shared" si="22"/>
        <v>0.5</v>
      </c>
      <c r="AO313" s="9" t="str">
        <f t="shared" si="23"/>
        <v>YES</v>
      </c>
      <c r="AP313" s="9" t="str">
        <f t="shared" si="24"/>
        <v>NO</v>
      </c>
      <c r="AQ313" s="9" t="str">
        <f t="shared" si="25"/>
        <v>NO</v>
      </c>
      <c r="AR313" s="48" t="str">
        <f>VLOOKUP(K313,'2018Submitted'!$A$2:$C$540,3,FALSE)</f>
        <v>Received - Not successful</v>
      </c>
      <c r="AS313" s="9" t="str">
        <f t="shared" si="26"/>
        <v>NO</v>
      </c>
      <c r="AT313" s="9" t="str">
        <f t="shared" si="27"/>
        <v>NO</v>
      </c>
    </row>
    <row r="314" spans="1:46" ht="12.75" customHeight="1" x14ac:dyDescent="0.15">
      <c r="A314" s="9" t="s">
        <v>269</v>
      </c>
      <c r="B314" s="9" t="str">
        <f t="shared" si="0"/>
        <v>NEVADA CITY</v>
      </c>
      <c r="C314" s="31">
        <f t="shared" si="1"/>
        <v>1</v>
      </c>
      <c r="D314" s="45">
        <f t="shared" si="2"/>
        <v>5</v>
      </c>
      <c r="E314" s="46">
        <f t="shared" si="3"/>
        <v>2017</v>
      </c>
      <c r="F314" s="46">
        <f t="shared" si="4"/>
        <v>2014</v>
      </c>
      <c r="G314" s="46">
        <f t="shared" si="5"/>
        <v>2018</v>
      </c>
      <c r="H314" s="9" t="str">
        <f t="shared" si="6"/>
        <v>06/30/2014</v>
      </c>
      <c r="I314" s="9" t="str">
        <f t="shared" si="7"/>
        <v>06/30/2019</v>
      </c>
      <c r="J314" s="9" t="s">
        <v>83</v>
      </c>
      <c r="K314" s="49" t="s">
        <v>1248</v>
      </c>
      <c r="L314" s="60">
        <f>VLOOKUP(K314,'5th Cycle APR Raw Data-Final'!$A$3:$P$1977,6,FALSE)</f>
        <v>19</v>
      </c>
      <c r="M314" s="60">
        <f>IF(AN314&lt;1,SUMIFS('5th Cycle APR Raw Data-Final'!G$3:G$1977,'5th Cycle APR Raw Data-Final'!$A$3:$A$1977,'SB35 Determination Data'!$K314,'5th Cycle APR Raw Data-Final'!$T$3:$T$1977,"&gt;="&amp;'SB35 Determination Data'!$F314,'5th Cycle APR Raw Data-Final'!$T$3:$T$1977,"&lt;"&amp;E314),SUMIFS('5th Cycle APR Raw Data-Final'!G$3:G$1977,'5th Cycle APR Raw Data-Final'!$A$3:$A$1977,'SB35 Determination Data'!$K314,'5th Cycle APR Raw Data-Final'!$T$3:$T$1977,"&gt;="&amp;'SB35 Determination Data'!$F314,'5th Cycle APR Raw Data-Final'!$T$3:$T$1977,"&lt;="&amp;G314))</f>
        <v>0</v>
      </c>
      <c r="N314" s="60">
        <f>IF(AN314&lt;1,SUMIFS('5th Cycle APR Raw Data-Final'!H$3:H$1977,'5th Cycle APR Raw Data-Final'!$A$3:$A$1977,'SB35 Determination Data'!$K314,'5th Cycle APR Raw Data-Final'!$T$3:$T$1977,"&gt;="&amp;'SB35 Determination Data'!$F314,'5th Cycle APR Raw Data-Final'!$T$3:$T$1977,"&lt;"&amp;E314),SUMIFS('5th Cycle APR Raw Data-Final'!H$3:H$1977,'5th Cycle APR Raw Data-Final'!$A$3:$A$1977,'SB35 Determination Data'!$K314,'5th Cycle APR Raw Data-Final'!$T$3:$T$1977,"&gt;="&amp;'SB35 Determination Data'!$F314,'5th Cycle APR Raw Data-Final'!$T$3:$T$1977,"&lt;="&amp;G314))</f>
        <v>0</v>
      </c>
      <c r="O314" s="60">
        <f>IF(AN314&lt;1,SUMIFS('5th Cycle APR Raw Data-Final'!I$3:I$1977,'5th Cycle APR Raw Data-Final'!$A$3:$A$1977,'SB35 Determination Data'!$K314,'5th Cycle APR Raw Data-Final'!$T$3:$T$1977,"&gt;="&amp;'SB35 Determination Data'!$F314,'5th Cycle APR Raw Data-Final'!$T$3:$T$1977,"&lt;"&amp;E314),SUMIFS('5th Cycle APR Raw Data-Final'!I$3:I$1977,'5th Cycle APR Raw Data-Final'!$A$3:$A$1977,'SB35 Determination Data'!$K314,'5th Cycle APR Raw Data-Final'!$T$3:$T$1977,"&gt;="&amp;'SB35 Determination Data'!$F314,'5th Cycle APR Raw Data-Final'!$T$3:$T$1977,"&lt;="&amp;G314))</f>
        <v>0</v>
      </c>
      <c r="P314" s="60">
        <f t="shared" si="8"/>
        <v>19</v>
      </c>
      <c r="Q314" s="31">
        <f t="shared" si="9"/>
        <v>0</v>
      </c>
      <c r="R314" s="61">
        <f t="shared" si="10"/>
        <v>19</v>
      </c>
      <c r="S314" s="61">
        <f t="shared" si="11"/>
        <v>0</v>
      </c>
      <c r="T314" s="60">
        <f>VLOOKUP(K314,'5th Cycle APR Raw Data-Final'!$A$3:$P$1977,10,FALSE)</f>
        <v>14</v>
      </c>
      <c r="U314" s="60">
        <f>IF(AN314&lt;1,SUMIFS('5th Cycle APR Raw Data-Final'!K$3:K$1977,'5th Cycle APR Raw Data-Final'!$A$3:$A$1977,'SB35 Determination Data'!$K314,'5th Cycle APR Raw Data-Final'!$T$3:$T$1977,"&gt;="&amp;'SB35 Determination Data'!$F314,'5th Cycle APR Raw Data-Final'!$T$3:$T$1977,"&lt;"&amp;E314),SUMIFS('5th Cycle APR Raw Data-Final'!K$3:K$1977,'5th Cycle APR Raw Data-Final'!$A$3:$A$1977,'SB35 Determination Data'!$K314,'5th Cycle APR Raw Data-Final'!$T$3:$T$1977,"&gt;="&amp;'SB35 Determination Data'!$F314,'5th Cycle APR Raw Data-Final'!$T$3:$T$1977,"&lt;="&amp;G314))</f>
        <v>1</v>
      </c>
      <c r="V314" s="60">
        <f>IF(AN314&lt;1,SUMIFS('5th Cycle APR Raw Data-Final'!L$3:L$1977,'5th Cycle APR Raw Data-Final'!$A$3:$A$1977,'SB35 Determination Data'!$K314,'5th Cycle APR Raw Data-Final'!$T$3:$T$1977,"&gt;="&amp;'SB35 Determination Data'!$F314,'5th Cycle APR Raw Data-Final'!$T$3:$T$1977,"&lt;"&amp;E314),SUMIFS('5th Cycle APR Raw Data-Final'!L$3:L$1977,'5th Cycle APR Raw Data-Final'!$A$3:$A$1977,'SB35 Determination Data'!$K314,'5th Cycle APR Raw Data-Final'!$T$3:$T$1977,"&gt;="&amp;'SB35 Determination Data'!$F314,'5th Cycle APR Raw Data-Final'!$T$3:$T$1977,"&lt;="&amp;G314))</f>
        <v>0</v>
      </c>
      <c r="W314" s="60">
        <f>IF(AN314&lt;1,SUMIFS('5th Cycle APR Raw Data-Final'!M$3:M$1977,'5th Cycle APR Raw Data-Final'!$A$3:$A$1977,'SB35 Determination Data'!$K314,'5th Cycle APR Raw Data-Final'!$T$3:$T$1977,"&gt;="&amp;'SB35 Determination Data'!$F314,'5th Cycle APR Raw Data-Final'!$T$3:$T$1977,"&lt;"&amp;E314),SUMIFS('5th Cycle APR Raw Data-Final'!M$3:M$1977,'5th Cycle APR Raw Data-Final'!$A$3:$A$1977,'SB35 Determination Data'!$K314,'5th Cycle APR Raw Data-Final'!$T$3:$T$1977,"&gt;="&amp;'SB35 Determination Data'!$F314,'5th Cycle APR Raw Data-Final'!$T$3:$T$1977,"&lt;="&amp;G314))</f>
        <v>1</v>
      </c>
      <c r="X314" s="60">
        <f t="shared" si="12"/>
        <v>13</v>
      </c>
      <c r="Y314" s="60">
        <f t="shared" si="13"/>
        <v>1</v>
      </c>
      <c r="Z314" s="60">
        <f t="shared" si="14"/>
        <v>13</v>
      </c>
      <c r="AA314" s="31">
        <f t="shared" si="15"/>
        <v>7.1428571428571425E-2</v>
      </c>
      <c r="AB314" s="31">
        <f t="shared" si="16"/>
        <v>7.1428571428571425E-2</v>
      </c>
      <c r="AC314" s="60">
        <f>VLOOKUP(K314,'5th Cycle APR Raw Data-Final'!$A$3:$P$1977,14,FALSE)</f>
        <v>16</v>
      </c>
      <c r="AD314" s="60">
        <f>IF(AN314&lt;1,SUMIFS('5th Cycle APR Raw Data-Final'!$O$3:$O$1977,'5th Cycle APR Raw Data-Final'!$A$3:$A$1977,'SB35 Determination Data'!$K314,'5th Cycle APR Raw Data-Final'!$T$3:$T$1977,"&gt;="&amp;'SB35 Determination Data'!$F314,'5th Cycle APR Raw Data-Final'!$T$3:$T$1977,"&lt;"&amp;E314),SUMIFS('5th Cycle APR Raw Data-Final'!$O$3:$O$1977,'5th Cycle APR Raw Data-Final'!$A$3:$A$1977,'SB35 Determination Data'!$K314,'5th Cycle APR Raw Data-Final'!$T$3:$T$1977,"&gt;="&amp;'SB35 Determination Data'!$F314,'5th Cycle APR Raw Data-Final'!$T$3:$T$1977,"&lt;="&amp;G314))</f>
        <v>1</v>
      </c>
      <c r="AE314" s="60">
        <f t="shared" si="17"/>
        <v>15</v>
      </c>
      <c r="AF314" s="31">
        <f t="shared" si="18"/>
        <v>6.25E-2</v>
      </c>
      <c r="AG314" s="60">
        <f>VLOOKUP(K314,'5th Cycle APR Raw Data-Final'!$A$3:$P$1977,16,FALSE)</f>
        <v>36</v>
      </c>
      <c r="AH314" s="60">
        <f>IF(AN314&lt;1,SUMIFS('5th Cycle APR Raw Data-Final'!$Q$3:$Q$1977,'5th Cycle APR Raw Data-Final'!$A$3:$A$1977,'SB35 Determination Data'!$K314,'5th Cycle APR Raw Data-Final'!$T$3:$T$1977,"&gt;="&amp;'SB35 Determination Data'!$F314,'5th Cycle APR Raw Data-Final'!$T$3:$T$1977,"&lt;"&amp;E314),SUMIFS('5th Cycle APR Raw Data-Final'!$Q$3:$Q$1977,'5th Cycle APR Raw Data-Final'!$A$3:$A$1977,'SB35 Determination Data'!$K314,'5th Cycle APR Raw Data-Final'!$T$3:$T$1977,"&gt;="&amp;'SB35 Determination Data'!$F314,'5th Cycle APR Raw Data-Final'!$T$3:$T$1977,"&lt;="&amp;G314))</f>
        <v>1</v>
      </c>
      <c r="AI314" s="60">
        <f t="shared" si="19"/>
        <v>35</v>
      </c>
      <c r="AJ314" s="31">
        <f t="shared" si="20"/>
        <v>2.7777777777777776E-2</v>
      </c>
      <c r="AK314" s="60">
        <f>VLOOKUP(K314,'5th Cycle APR Raw Data-Final'!$A$3:$R$1977,18,FALSE)</f>
        <v>85</v>
      </c>
      <c r="AL314" s="60">
        <f>IF(AN314&lt;1,SUMIFS('5th Cycle APR Raw Data-Final'!$S$3:$S$1977,'5th Cycle APR Raw Data-Final'!$A$3:$A$1977,'SB35 Determination Data'!$K314,'5th Cycle APR Raw Data-Final'!$T$3:$T$1977,"&gt;="&amp;'SB35 Determination Data'!$F314,'5th Cycle APR Raw Data-Final'!$T$3:$T$1977,"&lt;"&amp;E314),SUMIFS('5th Cycle APR Raw Data-Final'!$S$3:$S$1977,'5th Cycle APR Raw Data-Final'!$A$3:$A$1977,'SB35 Determination Data'!$K314,'5th Cycle APR Raw Data-Final'!$T$3:$T$1977,"&gt;="&amp;'SB35 Determination Data'!$F314,'5th Cycle APR Raw Data-Final'!$T$3:$T$1977,"&lt;="&amp;G314))</f>
        <v>3</v>
      </c>
      <c r="AM314" s="60">
        <f t="shared" si="21"/>
        <v>82</v>
      </c>
      <c r="AN314" s="62">
        <f t="shared" si="22"/>
        <v>1</v>
      </c>
      <c r="AO314" s="9" t="str">
        <f t="shared" si="23"/>
        <v>YES</v>
      </c>
      <c r="AP314" s="9" t="str">
        <f t="shared" si="24"/>
        <v>NO</v>
      </c>
      <c r="AQ314" s="9" t="str">
        <f t="shared" si="25"/>
        <v>NO</v>
      </c>
      <c r="AR314" s="48" t="str">
        <f>VLOOKUP(K314,'2018Submitted'!$A$2:$C$540,3,FALSE)</f>
        <v>Successful</v>
      </c>
      <c r="AS314" s="9" t="str">
        <f t="shared" si="26"/>
        <v>NO</v>
      </c>
      <c r="AT314" s="9" t="str">
        <f t="shared" si="27"/>
        <v>NO</v>
      </c>
    </row>
    <row r="315" spans="1:46" ht="12.75" customHeight="1" x14ac:dyDescent="0.15">
      <c r="A315" s="9" t="s">
        <v>269</v>
      </c>
      <c r="B315" s="9" t="str">
        <f t="shared" si="0"/>
        <v>NEVADA COUNTY</v>
      </c>
      <c r="C315" s="31">
        <f t="shared" si="1"/>
        <v>1</v>
      </c>
      <c r="D315" s="45">
        <f t="shared" si="2"/>
        <v>5</v>
      </c>
      <c r="E315" s="46">
        <f t="shared" si="3"/>
        <v>2017</v>
      </c>
      <c r="F315" s="46">
        <f t="shared" si="4"/>
        <v>2014</v>
      </c>
      <c r="G315" s="46">
        <f t="shared" si="5"/>
        <v>2018</v>
      </c>
      <c r="H315" s="9" t="str">
        <f t="shared" si="6"/>
        <v>06/30/2014</v>
      </c>
      <c r="I315" s="9" t="str">
        <f t="shared" si="7"/>
        <v>06/30/2019</v>
      </c>
      <c r="J315" s="9" t="s">
        <v>83</v>
      </c>
      <c r="K315" s="49" t="s">
        <v>271</v>
      </c>
      <c r="L315" s="60">
        <f>VLOOKUP(K315,'5th Cycle APR Raw Data-Final'!$A$3:$P$1977,6,FALSE)</f>
        <v>174</v>
      </c>
      <c r="M315" s="60">
        <f>IF(AN315&lt;1,SUMIFS('5th Cycle APR Raw Data-Final'!G$3:G$1977,'5th Cycle APR Raw Data-Final'!$A$3:$A$1977,'SB35 Determination Data'!$K315,'5th Cycle APR Raw Data-Final'!$T$3:$T$1977,"&gt;="&amp;'SB35 Determination Data'!$F315,'5th Cycle APR Raw Data-Final'!$T$3:$T$1977,"&lt;"&amp;E315),SUMIFS('5th Cycle APR Raw Data-Final'!G$3:G$1977,'5th Cycle APR Raw Data-Final'!$A$3:$A$1977,'SB35 Determination Data'!$K315,'5th Cycle APR Raw Data-Final'!$T$3:$T$1977,"&gt;="&amp;'SB35 Determination Data'!$F315,'5th Cycle APR Raw Data-Final'!$T$3:$T$1977,"&lt;="&amp;G315))</f>
        <v>53</v>
      </c>
      <c r="N315" s="60">
        <f>IF(AN315&lt;1,SUMIFS('5th Cycle APR Raw Data-Final'!H$3:H$1977,'5th Cycle APR Raw Data-Final'!$A$3:$A$1977,'SB35 Determination Data'!$K315,'5th Cycle APR Raw Data-Final'!$T$3:$T$1977,"&gt;="&amp;'SB35 Determination Data'!$F315,'5th Cycle APR Raw Data-Final'!$T$3:$T$1977,"&lt;"&amp;E315),SUMIFS('5th Cycle APR Raw Data-Final'!H$3:H$1977,'5th Cycle APR Raw Data-Final'!$A$3:$A$1977,'SB35 Determination Data'!$K315,'5th Cycle APR Raw Data-Final'!$T$3:$T$1977,"&gt;="&amp;'SB35 Determination Data'!$F315,'5th Cycle APR Raw Data-Final'!$T$3:$T$1977,"&lt;="&amp;G315))</f>
        <v>7</v>
      </c>
      <c r="O315" s="60">
        <f>IF(AN315&lt;1,SUMIFS('5th Cycle APR Raw Data-Final'!I$3:I$1977,'5th Cycle APR Raw Data-Final'!$A$3:$A$1977,'SB35 Determination Data'!$K315,'5th Cycle APR Raw Data-Final'!$T$3:$T$1977,"&gt;="&amp;'SB35 Determination Data'!$F315,'5th Cycle APR Raw Data-Final'!$T$3:$T$1977,"&lt;"&amp;E315),SUMIFS('5th Cycle APR Raw Data-Final'!I$3:I$1977,'5th Cycle APR Raw Data-Final'!$A$3:$A$1977,'SB35 Determination Data'!$K315,'5th Cycle APR Raw Data-Final'!$T$3:$T$1977,"&gt;="&amp;'SB35 Determination Data'!$F315,'5th Cycle APR Raw Data-Final'!$T$3:$T$1977,"&lt;="&amp;G315))</f>
        <v>46</v>
      </c>
      <c r="P315" s="60">
        <f t="shared" si="8"/>
        <v>121</v>
      </c>
      <c r="Q315" s="31">
        <f t="shared" si="9"/>
        <v>0.3045977011494253</v>
      </c>
      <c r="R315" s="61">
        <f t="shared" si="10"/>
        <v>174</v>
      </c>
      <c r="S315" s="61">
        <f t="shared" si="11"/>
        <v>0</v>
      </c>
      <c r="T315" s="60">
        <f>VLOOKUP(K315,'5th Cycle APR Raw Data-Final'!$A$3:$P$1977,10,FALSE)</f>
        <v>126</v>
      </c>
      <c r="U315" s="60">
        <f>IF(AN315&lt;1,SUMIFS('5th Cycle APR Raw Data-Final'!K$3:K$1977,'5th Cycle APR Raw Data-Final'!$A$3:$A$1977,'SB35 Determination Data'!$K315,'5th Cycle APR Raw Data-Final'!$T$3:$T$1977,"&gt;="&amp;'SB35 Determination Data'!$F315,'5th Cycle APR Raw Data-Final'!$T$3:$T$1977,"&lt;"&amp;E315),SUMIFS('5th Cycle APR Raw Data-Final'!K$3:K$1977,'5th Cycle APR Raw Data-Final'!$A$3:$A$1977,'SB35 Determination Data'!$K315,'5th Cycle APR Raw Data-Final'!$T$3:$T$1977,"&gt;="&amp;'SB35 Determination Data'!$F315,'5th Cycle APR Raw Data-Final'!$T$3:$T$1977,"&lt;="&amp;G315))</f>
        <v>84</v>
      </c>
      <c r="V315" s="60">
        <f>IF(AN315&lt;1,SUMIFS('5th Cycle APR Raw Data-Final'!L$3:L$1977,'5th Cycle APR Raw Data-Final'!$A$3:$A$1977,'SB35 Determination Data'!$K315,'5th Cycle APR Raw Data-Final'!$T$3:$T$1977,"&gt;="&amp;'SB35 Determination Data'!$F315,'5th Cycle APR Raw Data-Final'!$T$3:$T$1977,"&lt;"&amp;E315),SUMIFS('5th Cycle APR Raw Data-Final'!L$3:L$1977,'5th Cycle APR Raw Data-Final'!$A$3:$A$1977,'SB35 Determination Data'!$K315,'5th Cycle APR Raw Data-Final'!$T$3:$T$1977,"&gt;="&amp;'SB35 Determination Data'!$F315,'5th Cycle APR Raw Data-Final'!$T$3:$T$1977,"&lt;="&amp;G315))</f>
        <v>38</v>
      </c>
      <c r="W315" s="60">
        <f>IF(AN315&lt;1,SUMIFS('5th Cycle APR Raw Data-Final'!M$3:M$1977,'5th Cycle APR Raw Data-Final'!$A$3:$A$1977,'SB35 Determination Data'!$K315,'5th Cycle APR Raw Data-Final'!$T$3:$T$1977,"&gt;="&amp;'SB35 Determination Data'!$F315,'5th Cycle APR Raw Data-Final'!$T$3:$T$1977,"&lt;"&amp;E315),SUMIFS('5th Cycle APR Raw Data-Final'!M$3:M$1977,'5th Cycle APR Raw Data-Final'!$A$3:$A$1977,'SB35 Determination Data'!$K315,'5th Cycle APR Raw Data-Final'!$T$3:$T$1977,"&gt;="&amp;'SB35 Determination Data'!$F315,'5th Cycle APR Raw Data-Final'!$T$3:$T$1977,"&lt;="&amp;G315))</f>
        <v>46</v>
      </c>
      <c r="X315" s="60">
        <f t="shared" si="12"/>
        <v>42</v>
      </c>
      <c r="Y315" s="60">
        <f t="shared" si="13"/>
        <v>84</v>
      </c>
      <c r="Z315" s="60">
        <f t="shared" si="14"/>
        <v>42</v>
      </c>
      <c r="AA315" s="31">
        <f t="shared" si="15"/>
        <v>0.66666666666666663</v>
      </c>
      <c r="AB315" s="31">
        <f t="shared" si="16"/>
        <v>0.66666666666666663</v>
      </c>
      <c r="AC315" s="60">
        <f>VLOOKUP(K315,'5th Cycle APR Raw Data-Final'!$A$3:$P$1977,14,FALSE)</f>
        <v>150</v>
      </c>
      <c r="AD315" s="60">
        <f>IF(AN315&lt;1,SUMIFS('5th Cycle APR Raw Data-Final'!$O$3:$O$1977,'5th Cycle APR Raw Data-Final'!$A$3:$A$1977,'SB35 Determination Data'!$K315,'5th Cycle APR Raw Data-Final'!$T$3:$T$1977,"&gt;="&amp;'SB35 Determination Data'!$F315,'5th Cycle APR Raw Data-Final'!$T$3:$T$1977,"&lt;"&amp;E315),SUMIFS('5th Cycle APR Raw Data-Final'!$O$3:$O$1977,'5th Cycle APR Raw Data-Final'!$A$3:$A$1977,'SB35 Determination Data'!$K315,'5th Cycle APR Raw Data-Final'!$T$3:$T$1977,"&gt;="&amp;'SB35 Determination Data'!$F315,'5th Cycle APR Raw Data-Final'!$T$3:$T$1977,"&lt;="&amp;G315))</f>
        <v>113</v>
      </c>
      <c r="AE315" s="60">
        <f t="shared" si="17"/>
        <v>37</v>
      </c>
      <c r="AF315" s="31">
        <f t="shared" si="18"/>
        <v>0.7533333333333333</v>
      </c>
      <c r="AG315" s="60">
        <f>VLOOKUP(K315,'5th Cycle APR Raw Data-Final'!$A$3:$P$1977,16,FALSE)</f>
        <v>314</v>
      </c>
      <c r="AH315" s="60">
        <f>IF(AN315&lt;1,SUMIFS('5th Cycle APR Raw Data-Final'!$Q$3:$Q$1977,'5th Cycle APR Raw Data-Final'!$A$3:$A$1977,'SB35 Determination Data'!$K315,'5th Cycle APR Raw Data-Final'!$T$3:$T$1977,"&gt;="&amp;'SB35 Determination Data'!$F315,'5th Cycle APR Raw Data-Final'!$T$3:$T$1977,"&lt;"&amp;E315),SUMIFS('5th Cycle APR Raw Data-Final'!$Q$3:$Q$1977,'5th Cycle APR Raw Data-Final'!$A$3:$A$1977,'SB35 Determination Data'!$K315,'5th Cycle APR Raw Data-Final'!$T$3:$T$1977,"&gt;="&amp;'SB35 Determination Data'!$F315,'5th Cycle APR Raw Data-Final'!$T$3:$T$1977,"&lt;="&amp;G315))</f>
        <v>269</v>
      </c>
      <c r="AI315" s="60">
        <f t="shared" si="19"/>
        <v>45</v>
      </c>
      <c r="AJ315" s="31">
        <f t="shared" si="20"/>
        <v>0.85668789808917201</v>
      </c>
      <c r="AK315" s="60">
        <f>VLOOKUP(K315,'5th Cycle APR Raw Data-Final'!$A$3:$R$1977,18,FALSE)</f>
        <v>764</v>
      </c>
      <c r="AL315" s="60">
        <f>IF(AN315&lt;1,SUMIFS('5th Cycle APR Raw Data-Final'!$S$3:$S$1977,'5th Cycle APR Raw Data-Final'!$A$3:$A$1977,'SB35 Determination Data'!$K315,'5th Cycle APR Raw Data-Final'!$T$3:$T$1977,"&gt;="&amp;'SB35 Determination Data'!$F315,'5th Cycle APR Raw Data-Final'!$T$3:$T$1977,"&lt;"&amp;E315),SUMIFS('5th Cycle APR Raw Data-Final'!$S$3:$S$1977,'5th Cycle APR Raw Data-Final'!$A$3:$A$1977,'SB35 Determination Data'!$K315,'5th Cycle APR Raw Data-Final'!$T$3:$T$1977,"&gt;="&amp;'SB35 Determination Data'!$F315,'5th Cycle APR Raw Data-Final'!$T$3:$T$1977,"&lt;="&amp;G315))</f>
        <v>519</v>
      </c>
      <c r="AM315" s="60">
        <f t="shared" si="21"/>
        <v>245</v>
      </c>
      <c r="AN315" s="62">
        <f t="shared" si="22"/>
        <v>1</v>
      </c>
      <c r="AO315" s="9" t="str">
        <f t="shared" si="23"/>
        <v>YES</v>
      </c>
      <c r="AP315" s="9" t="str">
        <f t="shared" si="24"/>
        <v>NO</v>
      </c>
      <c r="AQ315" s="9" t="str">
        <f t="shared" si="25"/>
        <v>NO</v>
      </c>
      <c r="AR315" s="48" t="str">
        <f>VLOOKUP(K315,'2018Submitted'!$A$2:$C$540,3,FALSE)</f>
        <v>Successful</v>
      </c>
      <c r="AS315" s="9" t="str">
        <f t="shared" si="26"/>
        <v>NO</v>
      </c>
      <c r="AT315" s="9" t="str">
        <f t="shared" si="27"/>
        <v>NO</v>
      </c>
    </row>
    <row r="316" spans="1:46" ht="12.75" customHeight="1" x14ac:dyDescent="0.15">
      <c r="A316" s="9" t="s">
        <v>66</v>
      </c>
      <c r="B316" s="9" t="str">
        <f t="shared" si="0"/>
        <v>NEWARK</v>
      </c>
      <c r="C316" s="31">
        <f t="shared" si="1"/>
        <v>0.5</v>
      </c>
      <c r="D316" s="45">
        <f t="shared" si="2"/>
        <v>8</v>
      </c>
      <c r="E316" s="46">
        <f t="shared" si="3"/>
        <v>2019</v>
      </c>
      <c r="F316" s="46">
        <f t="shared" si="4"/>
        <v>2015</v>
      </c>
      <c r="G316" s="46">
        <f t="shared" si="5"/>
        <v>2022</v>
      </c>
      <c r="H316" s="9" t="str">
        <f t="shared" si="6"/>
        <v>01/31/2015</v>
      </c>
      <c r="I316" s="9" t="str">
        <f t="shared" si="7"/>
        <v>01/31/2023</v>
      </c>
      <c r="J316" s="9" t="s">
        <v>67</v>
      </c>
      <c r="K316" s="49" t="s">
        <v>76</v>
      </c>
      <c r="L316" s="60">
        <f>VLOOKUP(K316,'5th Cycle APR Raw Data-Final'!$A$3:$P$1977,6,FALSE)</f>
        <v>330</v>
      </c>
      <c r="M316" s="60">
        <f>IF(AN316&lt;1,SUMIFS('5th Cycle APR Raw Data-Final'!G$3:G$1977,'5th Cycle APR Raw Data-Final'!$A$3:$A$1977,'SB35 Determination Data'!$K316,'5th Cycle APR Raw Data-Final'!$T$3:$T$1977,"&gt;="&amp;'SB35 Determination Data'!$F316,'5th Cycle APR Raw Data-Final'!$T$3:$T$1977,"&lt;"&amp;E316),SUMIFS('5th Cycle APR Raw Data-Final'!G$3:G$1977,'5th Cycle APR Raw Data-Final'!$A$3:$A$1977,'SB35 Determination Data'!$K316,'5th Cycle APR Raw Data-Final'!$T$3:$T$1977,"&gt;="&amp;'SB35 Determination Data'!$F316,'5th Cycle APR Raw Data-Final'!$T$3:$T$1977,"&lt;="&amp;G316))</f>
        <v>0</v>
      </c>
      <c r="N316" s="60">
        <f>IF(AN316&lt;1,SUMIFS('5th Cycle APR Raw Data-Final'!H$3:H$1977,'5th Cycle APR Raw Data-Final'!$A$3:$A$1977,'SB35 Determination Data'!$K316,'5th Cycle APR Raw Data-Final'!$T$3:$T$1977,"&gt;="&amp;'SB35 Determination Data'!$F316,'5th Cycle APR Raw Data-Final'!$T$3:$T$1977,"&lt;"&amp;E316),SUMIFS('5th Cycle APR Raw Data-Final'!H$3:H$1977,'5th Cycle APR Raw Data-Final'!$A$3:$A$1977,'SB35 Determination Data'!$K316,'5th Cycle APR Raw Data-Final'!$T$3:$T$1977,"&gt;="&amp;'SB35 Determination Data'!$F316,'5th Cycle APR Raw Data-Final'!$T$3:$T$1977,"&lt;="&amp;G316))</f>
        <v>0</v>
      </c>
      <c r="O316" s="60">
        <f>IF(AN316&lt;1,SUMIFS('5th Cycle APR Raw Data-Final'!I$3:I$1977,'5th Cycle APR Raw Data-Final'!$A$3:$A$1977,'SB35 Determination Data'!$K316,'5th Cycle APR Raw Data-Final'!$T$3:$T$1977,"&gt;="&amp;'SB35 Determination Data'!$F316,'5th Cycle APR Raw Data-Final'!$T$3:$T$1977,"&lt;"&amp;E316),SUMIFS('5th Cycle APR Raw Data-Final'!I$3:I$1977,'5th Cycle APR Raw Data-Final'!$A$3:$A$1977,'SB35 Determination Data'!$K316,'5th Cycle APR Raw Data-Final'!$T$3:$T$1977,"&gt;="&amp;'SB35 Determination Data'!$F316,'5th Cycle APR Raw Data-Final'!$T$3:$T$1977,"&lt;="&amp;G316))</f>
        <v>0</v>
      </c>
      <c r="P316" s="60">
        <f t="shared" si="8"/>
        <v>330</v>
      </c>
      <c r="Q316" s="31">
        <f t="shared" si="9"/>
        <v>0</v>
      </c>
      <c r="R316" s="61">
        <f t="shared" si="10"/>
        <v>165</v>
      </c>
      <c r="S316" s="61">
        <f t="shared" si="11"/>
        <v>0</v>
      </c>
      <c r="T316" s="60">
        <f>VLOOKUP(K316,'5th Cycle APR Raw Data-Final'!$A$3:$P$1977,10,FALSE)</f>
        <v>167</v>
      </c>
      <c r="U316" s="60">
        <f>IF(AN316&lt;1,SUMIFS('5th Cycle APR Raw Data-Final'!K$3:K$1977,'5th Cycle APR Raw Data-Final'!$A$3:$A$1977,'SB35 Determination Data'!$K316,'5th Cycle APR Raw Data-Final'!$T$3:$T$1977,"&gt;="&amp;'SB35 Determination Data'!$F316,'5th Cycle APR Raw Data-Final'!$T$3:$T$1977,"&lt;"&amp;E316),SUMIFS('5th Cycle APR Raw Data-Final'!K$3:K$1977,'5th Cycle APR Raw Data-Final'!$A$3:$A$1977,'SB35 Determination Data'!$K316,'5th Cycle APR Raw Data-Final'!$T$3:$T$1977,"&gt;="&amp;'SB35 Determination Data'!$F316,'5th Cycle APR Raw Data-Final'!$T$3:$T$1977,"&lt;="&amp;G316))</f>
        <v>0</v>
      </c>
      <c r="V316" s="60">
        <f>IF(AN316&lt;1,SUMIFS('5th Cycle APR Raw Data-Final'!L$3:L$1977,'5th Cycle APR Raw Data-Final'!$A$3:$A$1977,'SB35 Determination Data'!$K316,'5th Cycle APR Raw Data-Final'!$T$3:$T$1977,"&gt;="&amp;'SB35 Determination Data'!$F316,'5th Cycle APR Raw Data-Final'!$T$3:$T$1977,"&lt;"&amp;E316),SUMIFS('5th Cycle APR Raw Data-Final'!L$3:L$1977,'5th Cycle APR Raw Data-Final'!$A$3:$A$1977,'SB35 Determination Data'!$K316,'5th Cycle APR Raw Data-Final'!$T$3:$T$1977,"&gt;="&amp;'SB35 Determination Data'!$F316,'5th Cycle APR Raw Data-Final'!$T$3:$T$1977,"&lt;="&amp;G316))</f>
        <v>0</v>
      </c>
      <c r="W316" s="60">
        <f>IF(AN316&lt;1,SUMIFS('5th Cycle APR Raw Data-Final'!M$3:M$1977,'5th Cycle APR Raw Data-Final'!$A$3:$A$1977,'SB35 Determination Data'!$K316,'5th Cycle APR Raw Data-Final'!$T$3:$T$1977,"&gt;="&amp;'SB35 Determination Data'!$F316,'5th Cycle APR Raw Data-Final'!$T$3:$T$1977,"&lt;"&amp;E316),SUMIFS('5th Cycle APR Raw Data-Final'!M$3:M$1977,'5th Cycle APR Raw Data-Final'!$A$3:$A$1977,'SB35 Determination Data'!$K316,'5th Cycle APR Raw Data-Final'!$T$3:$T$1977,"&gt;="&amp;'SB35 Determination Data'!$F316,'5th Cycle APR Raw Data-Final'!$T$3:$T$1977,"&lt;="&amp;G316))</f>
        <v>0</v>
      </c>
      <c r="X316" s="60">
        <f t="shared" si="12"/>
        <v>167</v>
      </c>
      <c r="Y316" s="60">
        <f t="shared" si="13"/>
        <v>0</v>
      </c>
      <c r="Z316" s="60">
        <f t="shared" si="14"/>
        <v>167</v>
      </c>
      <c r="AA316" s="31">
        <f t="shared" si="15"/>
        <v>0</v>
      </c>
      <c r="AB316" s="31">
        <f t="shared" si="16"/>
        <v>0</v>
      </c>
      <c r="AC316" s="60">
        <f>VLOOKUP(K316,'5th Cycle APR Raw Data-Final'!$A$3:$P$1977,14,FALSE)</f>
        <v>158</v>
      </c>
      <c r="AD316" s="60">
        <f>IF(AN316&lt;1,SUMIFS('5th Cycle APR Raw Data-Final'!$O$3:$O$1977,'5th Cycle APR Raw Data-Final'!$A$3:$A$1977,'SB35 Determination Data'!$K316,'5th Cycle APR Raw Data-Final'!$T$3:$T$1977,"&gt;="&amp;'SB35 Determination Data'!$F316,'5th Cycle APR Raw Data-Final'!$T$3:$T$1977,"&lt;"&amp;E316),SUMIFS('5th Cycle APR Raw Data-Final'!$O$3:$O$1977,'5th Cycle APR Raw Data-Final'!$A$3:$A$1977,'SB35 Determination Data'!$K316,'5th Cycle APR Raw Data-Final'!$T$3:$T$1977,"&gt;="&amp;'SB35 Determination Data'!$F316,'5th Cycle APR Raw Data-Final'!$T$3:$T$1977,"&lt;="&amp;G316))</f>
        <v>36</v>
      </c>
      <c r="AE316" s="60">
        <f t="shared" si="17"/>
        <v>122</v>
      </c>
      <c r="AF316" s="31">
        <f t="shared" si="18"/>
        <v>0.22784810126582278</v>
      </c>
      <c r="AG316" s="60">
        <f>VLOOKUP(K316,'5th Cycle APR Raw Data-Final'!$A$3:$P$1977,16,FALSE)</f>
        <v>423</v>
      </c>
      <c r="AH316" s="60">
        <f>IF(AN316&lt;1,SUMIFS('5th Cycle APR Raw Data-Final'!$Q$3:$Q$1977,'5th Cycle APR Raw Data-Final'!$A$3:$A$1977,'SB35 Determination Data'!$K316,'5th Cycle APR Raw Data-Final'!$T$3:$T$1977,"&gt;="&amp;'SB35 Determination Data'!$F316,'5th Cycle APR Raw Data-Final'!$T$3:$T$1977,"&lt;"&amp;E316),SUMIFS('5th Cycle APR Raw Data-Final'!$Q$3:$Q$1977,'5th Cycle APR Raw Data-Final'!$A$3:$A$1977,'SB35 Determination Data'!$K316,'5th Cycle APR Raw Data-Final'!$T$3:$T$1977,"&gt;="&amp;'SB35 Determination Data'!$F316,'5th Cycle APR Raw Data-Final'!$T$3:$T$1977,"&lt;="&amp;G316))</f>
        <v>514</v>
      </c>
      <c r="AI316" s="60">
        <f t="shared" si="19"/>
        <v>0</v>
      </c>
      <c r="AJ316" s="31">
        <f t="shared" si="20"/>
        <v>1.2151300236406619</v>
      </c>
      <c r="AK316" s="60">
        <f>VLOOKUP(K316,'5th Cycle APR Raw Data-Final'!$A$3:$R$1977,18,FALSE)</f>
        <v>1078</v>
      </c>
      <c r="AL316" s="60">
        <f>IF(AN316&lt;1,SUMIFS('5th Cycle APR Raw Data-Final'!$S$3:$S$1977,'5th Cycle APR Raw Data-Final'!$A$3:$A$1977,'SB35 Determination Data'!$K316,'5th Cycle APR Raw Data-Final'!$T$3:$T$1977,"&gt;="&amp;'SB35 Determination Data'!$F316,'5th Cycle APR Raw Data-Final'!$T$3:$T$1977,"&lt;"&amp;E316),SUMIFS('5th Cycle APR Raw Data-Final'!$S$3:$S$1977,'5th Cycle APR Raw Data-Final'!$A$3:$A$1977,'SB35 Determination Data'!$K316,'5th Cycle APR Raw Data-Final'!$T$3:$T$1977,"&gt;="&amp;'SB35 Determination Data'!$F316,'5th Cycle APR Raw Data-Final'!$T$3:$T$1977,"&lt;="&amp;G316))</f>
        <v>550</v>
      </c>
      <c r="AM316" s="60">
        <f t="shared" si="21"/>
        <v>619</v>
      </c>
      <c r="AN316" s="62">
        <f t="shared" si="22"/>
        <v>0.5</v>
      </c>
      <c r="AO316" s="9" t="str">
        <f t="shared" si="23"/>
        <v>NO</v>
      </c>
      <c r="AP316" s="9" t="str">
        <f t="shared" si="24"/>
        <v>YES</v>
      </c>
      <c r="AQ316" s="9" t="str">
        <f t="shared" si="25"/>
        <v>NO</v>
      </c>
      <c r="AR316" s="48" t="str">
        <f>VLOOKUP(K316,'2018Submitted'!$A$2:$C$540,3,FALSE)</f>
        <v>Successful</v>
      </c>
      <c r="AS316" s="9" t="str">
        <f t="shared" si="26"/>
        <v>NO</v>
      </c>
      <c r="AT316" s="9" t="str">
        <f t="shared" si="27"/>
        <v>YES</v>
      </c>
    </row>
    <row r="317" spans="1:46" ht="12.75" customHeight="1" x14ac:dyDescent="0.15">
      <c r="A317" s="9" t="s">
        <v>517</v>
      </c>
      <c r="B317" s="9" t="str">
        <f t="shared" si="0"/>
        <v>NEWMAN</v>
      </c>
      <c r="C317" s="31">
        <f t="shared" si="1"/>
        <v>0.375</v>
      </c>
      <c r="D317" s="45">
        <f t="shared" si="2"/>
        <v>8</v>
      </c>
      <c r="E317" s="46">
        <f t="shared" si="3"/>
        <v>2020</v>
      </c>
      <c r="F317" s="46">
        <f t="shared" si="4"/>
        <v>2016</v>
      </c>
      <c r="G317" s="46" t="str">
        <f t="shared" si="5"/>
        <v>2023</v>
      </c>
      <c r="H317" s="9" t="str">
        <f t="shared" si="6"/>
        <v>12/31/2015</v>
      </c>
      <c r="I317" s="9" t="str">
        <f t="shared" si="7"/>
        <v>12/31/2023</v>
      </c>
      <c r="J317" s="9" t="s">
        <v>128</v>
      </c>
      <c r="K317" s="49" t="s">
        <v>1254</v>
      </c>
      <c r="L317" s="60" t="e">
        <f>VLOOKUP(K317,'5th Cycle APR Raw Data-Final'!$A$3:$P$1977,6,FALSE)</f>
        <v>#N/A</v>
      </c>
      <c r="M317" s="60">
        <f>IF(AN317&lt;1,SUMIFS('5th Cycle APR Raw Data-Final'!G$3:G$1977,'5th Cycle APR Raw Data-Final'!$A$3:$A$1977,'SB35 Determination Data'!$K317,'5th Cycle APR Raw Data-Final'!$T$3:$T$1977,"&gt;="&amp;'SB35 Determination Data'!$F317,'5th Cycle APR Raw Data-Final'!$T$3:$T$1977,"&lt;"&amp;E317),SUMIFS('5th Cycle APR Raw Data-Final'!G$3:G$1977,'5th Cycle APR Raw Data-Final'!$A$3:$A$1977,'SB35 Determination Data'!$K317,'5th Cycle APR Raw Data-Final'!$T$3:$T$1977,"&gt;="&amp;'SB35 Determination Data'!$F317,'5th Cycle APR Raw Data-Final'!$T$3:$T$1977,"&lt;="&amp;G317))</f>
        <v>0</v>
      </c>
      <c r="N317" s="60">
        <f>IF(AN317&lt;1,SUMIFS('5th Cycle APR Raw Data-Final'!H$3:H$1977,'5th Cycle APR Raw Data-Final'!$A$3:$A$1977,'SB35 Determination Data'!$K317,'5th Cycle APR Raw Data-Final'!$T$3:$T$1977,"&gt;="&amp;'SB35 Determination Data'!$F317,'5th Cycle APR Raw Data-Final'!$T$3:$T$1977,"&lt;"&amp;E317),SUMIFS('5th Cycle APR Raw Data-Final'!H$3:H$1977,'5th Cycle APR Raw Data-Final'!$A$3:$A$1977,'SB35 Determination Data'!$K317,'5th Cycle APR Raw Data-Final'!$T$3:$T$1977,"&gt;="&amp;'SB35 Determination Data'!$F317,'5th Cycle APR Raw Data-Final'!$T$3:$T$1977,"&lt;="&amp;G317))</f>
        <v>0</v>
      </c>
      <c r="O317" s="60">
        <f>IF(AN317&lt;1,SUMIFS('5th Cycle APR Raw Data-Final'!I$3:I$1977,'5th Cycle APR Raw Data-Final'!$A$3:$A$1977,'SB35 Determination Data'!$K317,'5th Cycle APR Raw Data-Final'!$T$3:$T$1977,"&gt;="&amp;'SB35 Determination Data'!$F317,'5th Cycle APR Raw Data-Final'!$T$3:$T$1977,"&lt;"&amp;E317),SUMIFS('5th Cycle APR Raw Data-Final'!I$3:I$1977,'5th Cycle APR Raw Data-Final'!$A$3:$A$1977,'SB35 Determination Data'!$K317,'5th Cycle APR Raw Data-Final'!$T$3:$T$1977,"&gt;="&amp;'SB35 Determination Data'!$F317,'5th Cycle APR Raw Data-Final'!$T$3:$T$1977,"&lt;="&amp;G317))</f>
        <v>0</v>
      </c>
      <c r="P317" s="60" t="e">
        <f t="shared" si="8"/>
        <v>#N/A</v>
      </c>
      <c r="Q317" s="31" t="str">
        <f t="shared" si="9"/>
        <v>No 2018 Annual Progress Report</v>
      </c>
      <c r="R317" s="61" t="e">
        <f t="shared" si="10"/>
        <v>#N/A</v>
      </c>
      <c r="S317" s="61" t="e">
        <f t="shared" si="11"/>
        <v>#N/A</v>
      </c>
      <c r="T317" s="60" t="e">
        <f>VLOOKUP(K317,'5th Cycle APR Raw Data-Final'!$A$3:$P$1977,10,FALSE)</f>
        <v>#N/A</v>
      </c>
      <c r="U317" s="60">
        <f>IF(AN317&lt;1,SUMIFS('5th Cycle APR Raw Data-Final'!K$3:K$1977,'5th Cycle APR Raw Data-Final'!$A$3:$A$1977,'SB35 Determination Data'!$K317,'5th Cycle APR Raw Data-Final'!$T$3:$T$1977,"&gt;="&amp;'SB35 Determination Data'!$F317,'5th Cycle APR Raw Data-Final'!$T$3:$T$1977,"&lt;"&amp;E317),SUMIFS('5th Cycle APR Raw Data-Final'!K$3:K$1977,'5th Cycle APR Raw Data-Final'!$A$3:$A$1977,'SB35 Determination Data'!$K317,'5th Cycle APR Raw Data-Final'!$T$3:$T$1977,"&gt;="&amp;'SB35 Determination Data'!$F317,'5th Cycle APR Raw Data-Final'!$T$3:$T$1977,"&lt;="&amp;G317))</f>
        <v>0</v>
      </c>
      <c r="V317" s="60">
        <f>IF(AN317&lt;1,SUMIFS('5th Cycle APR Raw Data-Final'!L$3:L$1977,'5th Cycle APR Raw Data-Final'!$A$3:$A$1977,'SB35 Determination Data'!$K317,'5th Cycle APR Raw Data-Final'!$T$3:$T$1977,"&gt;="&amp;'SB35 Determination Data'!$F317,'5th Cycle APR Raw Data-Final'!$T$3:$T$1977,"&lt;"&amp;E317),SUMIFS('5th Cycle APR Raw Data-Final'!L$3:L$1977,'5th Cycle APR Raw Data-Final'!$A$3:$A$1977,'SB35 Determination Data'!$K317,'5th Cycle APR Raw Data-Final'!$T$3:$T$1977,"&gt;="&amp;'SB35 Determination Data'!$F317,'5th Cycle APR Raw Data-Final'!$T$3:$T$1977,"&lt;="&amp;G317))</f>
        <v>0</v>
      </c>
      <c r="W317" s="60">
        <f>IF(AN317&lt;1,SUMIFS('5th Cycle APR Raw Data-Final'!M$3:M$1977,'5th Cycle APR Raw Data-Final'!$A$3:$A$1977,'SB35 Determination Data'!$K317,'5th Cycle APR Raw Data-Final'!$T$3:$T$1977,"&gt;="&amp;'SB35 Determination Data'!$F317,'5th Cycle APR Raw Data-Final'!$T$3:$T$1977,"&lt;"&amp;E317),SUMIFS('5th Cycle APR Raw Data-Final'!M$3:M$1977,'5th Cycle APR Raw Data-Final'!$A$3:$A$1977,'SB35 Determination Data'!$K317,'5th Cycle APR Raw Data-Final'!$T$3:$T$1977,"&gt;="&amp;'SB35 Determination Data'!$F317,'5th Cycle APR Raw Data-Final'!$T$3:$T$1977,"&lt;="&amp;G317))</f>
        <v>0</v>
      </c>
      <c r="X317" s="60" t="e">
        <f t="shared" si="12"/>
        <v>#N/A</v>
      </c>
      <c r="Y317" s="60" t="e">
        <f t="shared" si="13"/>
        <v>#N/A</v>
      </c>
      <c r="Z317" s="60" t="e">
        <f t="shared" si="14"/>
        <v>#N/A</v>
      </c>
      <c r="AA317" s="31" t="str">
        <f t="shared" si="15"/>
        <v>No 2018 Annual Progress Report</v>
      </c>
      <c r="AB317" s="31" t="str">
        <f t="shared" si="16"/>
        <v>No 2018 Annual Progress Report</v>
      </c>
      <c r="AC317" s="60" t="e">
        <f>VLOOKUP(K317,'5th Cycle APR Raw Data-Final'!$A$3:$P$1977,14,FALSE)</f>
        <v>#N/A</v>
      </c>
      <c r="AD317" s="60">
        <f>IF(AN317&lt;1,SUMIFS('5th Cycle APR Raw Data-Final'!$O$3:$O$1977,'5th Cycle APR Raw Data-Final'!$A$3:$A$1977,'SB35 Determination Data'!$K317,'5th Cycle APR Raw Data-Final'!$T$3:$T$1977,"&gt;="&amp;'SB35 Determination Data'!$F317,'5th Cycle APR Raw Data-Final'!$T$3:$T$1977,"&lt;"&amp;E317),SUMIFS('5th Cycle APR Raw Data-Final'!$O$3:$O$1977,'5th Cycle APR Raw Data-Final'!$A$3:$A$1977,'SB35 Determination Data'!$K317,'5th Cycle APR Raw Data-Final'!$T$3:$T$1977,"&gt;="&amp;'SB35 Determination Data'!$F317,'5th Cycle APR Raw Data-Final'!$T$3:$T$1977,"&lt;="&amp;G317))</f>
        <v>0</v>
      </c>
      <c r="AE317" s="60" t="e">
        <f t="shared" si="17"/>
        <v>#N/A</v>
      </c>
      <c r="AF317" s="31" t="str">
        <f t="shared" si="18"/>
        <v>No 2018 Annual Progress Report</v>
      </c>
      <c r="AG317" s="60" t="e">
        <f>VLOOKUP(K317,'5th Cycle APR Raw Data-Final'!$A$3:$P$1977,16,FALSE)</f>
        <v>#N/A</v>
      </c>
      <c r="AH317" s="60">
        <f>IF(AN317&lt;1,SUMIFS('5th Cycle APR Raw Data-Final'!$Q$3:$Q$1977,'5th Cycle APR Raw Data-Final'!$A$3:$A$1977,'SB35 Determination Data'!$K317,'5th Cycle APR Raw Data-Final'!$T$3:$T$1977,"&gt;="&amp;'SB35 Determination Data'!$F317,'5th Cycle APR Raw Data-Final'!$T$3:$T$1977,"&lt;"&amp;E317),SUMIFS('5th Cycle APR Raw Data-Final'!$Q$3:$Q$1977,'5th Cycle APR Raw Data-Final'!$A$3:$A$1977,'SB35 Determination Data'!$K317,'5th Cycle APR Raw Data-Final'!$T$3:$T$1977,"&gt;="&amp;'SB35 Determination Data'!$F317,'5th Cycle APR Raw Data-Final'!$T$3:$T$1977,"&lt;="&amp;G317))</f>
        <v>0</v>
      </c>
      <c r="AI317" s="60" t="e">
        <f t="shared" si="19"/>
        <v>#N/A</v>
      </c>
      <c r="AJ317" s="31" t="str">
        <f t="shared" si="20"/>
        <v>No 2018 Annual Progress Report</v>
      </c>
      <c r="AK317" s="60" t="e">
        <f>VLOOKUP(K317,'5th Cycle APR Raw Data-Final'!$A$3:$R$1977,18,FALSE)</f>
        <v>#N/A</v>
      </c>
      <c r="AL317" s="60">
        <f>IF(AN317&lt;1,SUMIFS('5th Cycle APR Raw Data-Final'!$S$3:$S$1977,'5th Cycle APR Raw Data-Final'!$A$3:$A$1977,'SB35 Determination Data'!$K317,'5th Cycle APR Raw Data-Final'!$T$3:$T$1977,"&gt;="&amp;'SB35 Determination Data'!$F317,'5th Cycle APR Raw Data-Final'!$T$3:$T$1977,"&lt;"&amp;E317),SUMIFS('5th Cycle APR Raw Data-Final'!$S$3:$S$1977,'5th Cycle APR Raw Data-Final'!$A$3:$A$1977,'SB35 Determination Data'!$K317,'5th Cycle APR Raw Data-Final'!$T$3:$T$1977,"&gt;="&amp;'SB35 Determination Data'!$F317,'5th Cycle APR Raw Data-Final'!$T$3:$T$1977,"&lt;="&amp;G317))</f>
        <v>0</v>
      </c>
      <c r="AM317" s="60" t="e">
        <f t="shared" si="21"/>
        <v>#N/A</v>
      </c>
      <c r="AN317" s="62">
        <f t="shared" si="22"/>
        <v>0.375</v>
      </c>
      <c r="AO317" s="9" t="str">
        <f t="shared" si="23"/>
        <v>YES</v>
      </c>
      <c r="AP317" s="9" t="str">
        <f t="shared" si="24"/>
        <v>NO</v>
      </c>
      <c r="AQ317" s="9" t="str">
        <f t="shared" si="25"/>
        <v>NO</v>
      </c>
      <c r="AR317" s="48" t="str">
        <f>VLOOKUP(K317,'2018Submitted'!$A$2:$C$540,3,FALSE)</f>
        <v>No 2018 Annual Progress Report</v>
      </c>
      <c r="AS317" s="9" t="str">
        <f t="shared" si="26"/>
        <v>YES</v>
      </c>
      <c r="AT317" s="9" t="str">
        <f t="shared" si="27"/>
        <v>NO</v>
      </c>
    </row>
    <row r="318" spans="1:46" ht="12.75" customHeight="1" x14ac:dyDescent="0.15">
      <c r="A318" s="9" t="s">
        <v>273</v>
      </c>
      <c r="B318" s="9" t="str">
        <f t="shared" si="0"/>
        <v>NEWPORT BEACH</v>
      </c>
      <c r="C318" s="31">
        <f t="shared" si="1"/>
        <v>0.625</v>
      </c>
      <c r="D318" s="45">
        <f t="shared" si="2"/>
        <v>8</v>
      </c>
      <c r="E318" s="46">
        <f t="shared" si="3"/>
        <v>2018</v>
      </c>
      <c r="F318" s="46">
        <f t="shared" si="4"/>
        <v>2014</v>
      </c>
      <c r="G318" s="46" t="str">
        <f t="shared" si="5"/>
        <v>2021</v>
      </c>
      <c r="H318" s="9" t="str">
        <f t="shared" si="6"/>
        <v>10/15/2013</v>
      </c>
      <c r="I318" s="9" t="str">
        <f t="shared" si="7"/>
        <v>10/15/2021</v>
      </c>
      <c r="J318" s="9" t="s">
        <v>144</v>
      </c>
      <c r="K318" s="49" t="s">
        <v>294</v>
      </c>
      <c r="L318" s="60">
        <f>VLOOKUP(K318,'5th Cycle APR Raw Data-Final'!$A$3:$P$1977,6,FALSE)</f>
        <v>1</v>
      </c>
      <c r="M318" s="60">
        <f>IF(AN318&lt;1,SUMIFS('5th Cycle APR Raw Data-Final'!G$3:G$1977,'5th Cycle APR Raw Data-Final'!$A$3:$A$1977,'SB35 Determination Data'!$K318,'5th Cycle APR Raw Data-Final'!$T$3:$T$1977,"&gt;="&amp;'SB35 Determination Data'!$F318,'5th Cycle APR Raw Data-Final'!$T$3:$T$1977,"&lt;"&amp;E318),SUMIFS('5th Cycle APR Raw Data-Final'!G$3:G$1977,'5th Cycle APR Raw Data-Final'!$A$3:$A$1977,'SB35 Determination Data'!$K318,'5th Cycle APR Raw Data-Final'!$T$3:$T$1977,"&gt;="&amp;'SB35 Determination Data'!$F318,'5th Cycle APR Raw Data-Final'!$T$3:$T$1977,"&lt;="&amp;G318))</f>
        <v>0</v>
      </c>
      <c r="N318" s="60">
        <f>IF(AN318&lt;1,SUMIFS('5th Cycle APR Raw Data-Final'!H$3:H$1977,'5th Cycle APR Raw Data-Final'!$A$3:$A$1977,'SB35 Determination Data'!$K318,'5th Cycle APR Raw Data-Final'!$T$3:$T$1977,"&gt;="&amp;'SB35 Determination Data'!$F318,'5th Cycle APR Raw Data-Final'!$T$3:$T$1977,"&lt;"&amp;E318),SUMIFS('5th Cycle APR Raw Data-Final'!H$3:H$1977,'5th Cycle APR Raw Data-Final'!$A$3:$A$1977,'SB35 Determination Data'!$K318,'5th Cycle APR Raw Data-Final'!$T$3:$T$1977,"&gt;="&amp;'SB35 Determination Data'!$F318,'5th Cycle APR Raw Data-Final'!$T$3:$T$1977,"&lt;="&amp;G318))</f>
        <v>0</v>
      </c>
      <c r="O318" s="60">
        <f>IF(AN318&lt;1,SUMIFS('5th Cycle APR Raw Data-Final'!I$3:I$1977,'5th Cycle APR Raw Data-Final'!$A$3:$A$1977,'SB35 Determination Data'!$K318,'5th Cycle APR Raw Data-Final'!$T$3:$T$1977,"&gt;="&amp;'SB35 Determination Data'!$F318,'5th Cycle APR Raw Data-Final'!$T$3:$T$1977,"&lt;"&amp;E318),SUMIFS('5th Cycle APR Raw Data-Final'!I$3:I$1977,'5th Cycle APR Raw Data-Final'!$A$3:$A$1977,'SB35 Determination Data'!$K318,'5th Cycle APR Raw Data-Final'!$T$3:$T$1977,"&gt;="&amp;'SB35 Determination Data'!$F318,'5th Cycle APR Raw Data-Final'!$T$3:$T$1977,"&lt;="&amp;G318))</f>
        <v>0</v>
      </c>
      <c r="P318" s="60">
        <f t="shared" si="8"/>
        <v>1</v>
      </c>
      <c r="Q318" s="31">
        <f t="shared" si="9"/>
        <v>0</v>
      </c>
      <c r="R318" s="61">
        <f t="shared" si="10"/>
        <v>1</v>
      </c>
      <c r="S318" s="61">
        <f t="shared" si="11"/>
        <v>0</v>
      </c>
      <c r="T318" s="60">
        <f>VLOOKUP(K318,'5th Cycle APR Raw Data-Final'!$A$3:$P$1977,10,FALSE)</f>
        <v>1</v>
      </c>
      <c r="U318" s="60">
        <f>IF(AN318&lt;1,SUMIFS('5th Cycle APR Raw Data-Final'!K$3:K$1977,'5th Cycle APR Raw Data-Final'!$A$3:$A$1977,'SB35 Determination Data'!$K318,'5th Cycle APR Raw Data-Final'!$T$3:$T$1977,"&gt;="&amp;'SB35 Determination Data'!$F318,'5th Cycle APR Raw Data-Final'!$T$3:$T$1977,"&lt;"&amp;E318),SUMIFS('5th Cycle APR Raw Data-Final'!K$3:K$1977,'5th Cycle APR Raw Data-Final'!$A$3:$A$1977,'SB35 Determination Data'!$K318,'5th Cycle APR Raw Data-Final'!$T$3:$T$1977,"&gt;="&amp;'SB35 Determination Data'!$F318,'5th Cycle APR Raw Data-Final'!$T$3:$T$1977,"&lt;="&amp;G318))</f>
        <v>0</v>
      </c>
      <c r="V318" s="60">
        <f>IF(AN318&lt;1,SUMIFS('5th Cycle APR Raw Data-Final'!L$3:L$1977,'5th Cycle APR Raw Data-Final'!$A$3:$A$1977,'SB35 Determination Data'!$K318,'5th Cycle APR Raw Data-Final'!$T$3:$T$1977,"&gt;="&amp;'SB35 Determination Data'!$F318,'5th Cycle APR Raw Data-Final'!$T$3:$T$1977,"&lt;"&amp;E318),SUMIFS('5th Cycle APR Raw Data-Final'!L$3:L$1977,'5th Cycle APR Raw Data-Final'!$A$3:$A$1977,'SB35 Determination Data'!$K318,'5th Cycle APR Raw Data-Final'!$T$3:$T$1977,"&gt;="&amp;'SB35 Determination Data'!$F318,'5th Cycle APR Raw Data-Final'!$T$3:$T$1977,"&lt;="&amp;G318))</f>
        <v>0</v>
      </c>
      <c r="W318" s="60">
        <f>IF(AN318&lt;1,SUMIFS('5th Cycle APR Raw Data-Final'!M$3:M$1977,'5th Cycle APR Raw Data-Final'!$A$3:$A$1977,'SB35 Determination Data'!$K318,'5th Cycle APR Raw Data-Final'!$T$3:$T$1977,"&gt;="&amp;'SB35 Determination Data'!$F318,'5th Cycle APR Raw Data-Final'!$T$3:$T$1977,"&lt;"&amp;E318),SUMIFS('5th Cycle APR Raw Data-Final'!M$3:M$1977,'5th Cycle APR Raw Data-Final'!$A$3:$A$1977,'SB35 Determination Data'!$K318,'5th Cycle APR Raw Data-Final'!$T$3:$T$1977,"&gt;="&amp;'SB35 Determination Data'!$F318,'5th Cycle APR Raw Data-Final'!$T$3:$T$1977,"&lt;="&amp;G318))</f>
        <v>0</v>
      </c>
      <c r="X318" s="60">
        <f t="shared" si="12"/>
        <v>1</v>
      </c>
      <c r="Y318" s="60">
        <f t="shared" si="13"/>
        <v>0</v>
      </c>
      <c r="Z318" s="60">
        <f t="shared" si="14"/>
        <v>1</v>
      </c>
      <c r="AA318" s="31">
        <f t="shared" si="15"/>
        <v>0</v>
      </c>
      <c r="AB318" s="31">
        <f t="shared" si="16"/>
        <v>0</v>
      </c>
      <c r="AC318" s="60">
        <f>VLOOKUP(K318,'5th Cycle APR Raw Data-Final'!$A$3:$P$1977,14,FALSE)</f>
        <v>1</v>
      </c>
      <c r="AD318" s="60">
        <f>IF(AN318&lt;1,SUMIFS('5th Cycle APR Raw Data-Final'!$O$3:$O$1977,'5th Cycle APR Raw Data-Final'!$A$3:$A$1977,'SB35 Determination Data'!$K318,'5th Cycle APR Raw Data-Final'!$T$3:$T$1977,"&gt;="&amp;'SB35 Determination Data'!$F318,'5th Cycle APR Raw Data-Final'!$T$3:$T$1977,"&lt;"&amp;E318),SUMIFS('5th Cycle APR Raw Data-Final'!$O$3:$O$1977,'5th Cycle APR Raw Data-Final'!$A$3:$A$1977,'SB35 Determination Data'!$K318,'5th Cycle APR Raw Data-Final'!$T$3:$T$1977,"&gt;="&amp;'SB35 Determination Data'!$F318,'5th Cycle APR Raw Data-Final'!$T$3:$T$1977,"&lt;="&amp;G318))</f>
        <v>0</v>
      </c>
      <c r="AE318" s="60">
        <f t="shared" si="17"/>
        <v>1</v>
      </c>
      <c r="AF318" s="31">
        <f t="shared" si="18"/>
        <v>0</v>
      </c>
      <c r="AG318" s="60">
        <f>VLOOKUP(K318,'5th Cycle APR Raw Data-Final'!$A$3:$P$1977,16,FALSE)</f>
        <v>2</v>
      </c>
      <c r="AH318" s="60">
        <f>IF(AN318&lt;1,SUMIFS('5th Cycle APR Raw Data-Final'!$Q$3:$Q$1977,'5th Cycle APR Raw Data-Final'!$A$3:$A$1977,'SB35 Determination Data'!$K318,'5th Cycle APR Raw Data-Final'!$T$3:$T$1977,"&gt;="&amp;'SB35 Determination Data'!$F318,'5th Cycle APR Raw Data-Final'!$T$3:$T$1977,"&lt;"&amp;E318),SUMIFS('5th Cycle APR Raw Data-Final'!$Q$3:$Q$1977,'5th Cycle APR Raw Data-Final'!$A$3:$A$1977,'SB35 Determination Data'!$K318,'5th Cycle APR Raw Data-Final'!$T$3:$T$1977,"&gt;="&amp;'SB35 Determination Data'!$F318,'5th Cycle APR Raw Data-Final'!$T$3:$T$1977,"&lt;="&amp;G318))</f>
        <v>1214</v>
      </c>
      <c r="AI318" s="60">
        <f t="shared" si="19"/>
        <v>0</v>
      </c>
      <c r="AJ318" s="31">
        <f t="shared" si="20"/>
        <v>607</v>
      </c>
      <c r="AK318" s="60">
        <f>VLOOKUP(K318,'5th Cycle APR Raw Data-Final'!$A$3:$R$1977,18,FALSE)</f>
        <v>5</v>
      </c>
      <c r="AL318" s="60">
        <f>IF(AN318&lt;1,SUMIFS('5th Cycle APR Raw Data-Final'!$S$3:$S$1977,'5th Cycle APR Raw Data-Final'!$A$3:$A$1977,'SB35 Determination Data'!$K318,'5th Cycle APR Raw Data-Final'!$T$3:$T$1977,"&gt;="&amp;'SB35 Determination Data'!$F318,'5th Cycle APR Raw Data-Final'!$T$3:$T$1977,"&lt;"&amp;E318),SUMIFS('5th Cycle APR Raw Data-Final'!$S$3:$S$1977,'5th Cycle APR Raw Data-Final'!$A$3:$A$1977,'SB35 Determination Data'!$K318,'5th Cycle APR Raw Data-Final'!$T$3:$T$1977,"&gt;="&amp;'SB35 Determination Data'!$F318,'5th Cycle APR Raw Data-Final'!$T$3:$T$1977,"&lt;="&amp;G318))</f>
        <v>1214</v>
      </c>
      <c r="AM318" s="60">
        <f t="shared" si="21"/>
        <v>3</v>
      </c>
      <c r="AN318" s="62">
        <f t="shared" si="22"/>
        <v>0.5</v>
      </c>
      <c r="AO318" s="9" t="str">
        <f t="shared" si="23"/>
        <v>NO</v>
      </c>
      <c r="AP318" s="9" t="str">
        <f t="shared" si="24"/>
        <v>YES</v>
      </c>
      <c r="AQ318" s="9" t="str">
        <f t="shared" si="25"/>
        <v>NO</v>
      </c>
      <c r="AR318" s="48" t="str">
        <f>VLOOKUP(K318,'2018Submitted'!$A$2:$C$540,3,FALSE)</f>
        <v>Successful</v>
      </c>
      <c r="AS318" s="9" t="str">
        <f t="shared" si="26"/>
        <v>NO</v>
      </c>
      <c r="AT318" s="9" t="str">
        <f t="shared" si="27"/>
        <v>YES</v>
      </c>
    </row>
    <row r="319" spans="1:46" ht="12.75" customHeight="1" x14ac:dyDescent="0.15">
      <c r="A319" s="9" t="s">
        <v>316</v>
      </c>
      <c r="B319" s="9" t="str">
        <f t="shared" si="0"/>
        <v>NORCO</v>
      </c>
      <c r="C319" s="31">
        <f t="shared" si="1"/>
        <v>0.625</v>
      </c>
      <c r="D319" s="45">
        <f t="shared" si="2"/>
        <v>8</v>
      </c>
      <c r="E319" s="46">
        <f t="shared" si="3"/>
        <v>2018</v>
      </c>
      <c r="F319" s="46">
        <f t="shared" si="4"/>
        <v>2014</v>
      </c>
      <c r="G319" s="46" t="str">
        <f t="shared" si="5"/>
        <v>2021</v>
      </c>
      <c r="H319" s="9" t="str">
        <f t="shared" si="6"/>
        <v>10/15/2013</v>
      </c>
      <c r="I319" s="9" t="str">
        <f t="shared" si="7"/>
        <v>10/15/2021</v>
      </c>
      <c r="J319" s="9" t="s">
        <v>144</v>
      </c>
      <c r="K319" s="49" t="s">
        <v>332</v>
      </c>
      <c r="L319" s="60">
        <f>VLOOKUP(K319,'5th Cycle APR Raw Data-Final'!$A$3:$P$1977,6,FALSE)</f>
        <v>205</v>
      </c>
      <c r="M319" s="60">
        <f>IF(AN319&lt;1,SUMIFS('5th Cycle APR Raw Data-Final'!G$3:G$1977,'5th Cycle APR Raw Data-Final'!$A$3:$A$1977,'SB35 Determination Data'!$K319,'5th Cycle APR Raw Data-Final'!$T$3:$T$1977,"&gt;="&amp;'SB35 Determination Data'!$F319,'5th Cycle APR Raw Data-Final'!$T$3:$T$1977,"&lt;"&amp;E319),SUMIFS('5th Cycle APR Raw Data-Final'!G$3:G$1977,'5th Cycle APR Raw Data-Final'!$A$3:$A$1977,'SB35 Determination Data'!$K319,'5th Cycle APR Raw Data-Final'!$T$3:$T$1977,"&gt;="&amp;'SB35 Determination Data'!$F319,'5th Cycle APR Raw Data-Final'!$T$3:$T$1977,"&lt;="&amp;G319))</f>
        <v>0</v>
      </c>
      <c r="N319" s="60">
        <f>IF(AN319&lt;1,SUMIFS('5th Cycle APR Raw Data-Final'!H$3:H$1977,'5th Cycle APR Raw Data-Final'!$A$3:$A$1977,'SB35 Determination Data'!$K319,'5th Cycle APR Raw Data-Final'!$T$3:$T$1977,"&gt;="&amp;'SB35 Determination Data'!$F319,'5th Cycle APR Raw Data-Final'!$T$3:$T$1977,"&lt;"&amp;E319),SUMIFS('5th Cycle APR Raw Data-Final'!H$3:H$1977,'5th Cycle APR Raw Data-Final'!$A$3:$A$1977,'SB35 Determination Data'!$K319,'5th Cycle APR Raw Data-Final'!$T$3:$T$1977,"&gt;="&amp;'SB35 Determination Data'!$F319,'5th Cycle APR Raw Data-Final'!$T$3:$T$1977,"&lt;="&amp;G319))</f>
        <v>0</v>
      </c>
      <c r="O319" s="60">
        <f>IF(AN319&lt;1,SUMIFS('5th Cycle APR Raw Data-Final'!I$3:I$1977,'5th Cycle APR Raw Data-Final'!$A$3:$A$1977,'SB35 Determination Data'!$K319,'5th Cycle APR Raw Data-Final'!$T$3:$T$1977,"&gt;="&amp;'SB35 Determination Data'!$F319,'5th Cycle APR Raw Data-Final'!$T$3:$T$1977,"&lt;"&amp;E319),SUMIFS('5th Cycle APR Raw Data-Final'!I$3:I$1977,'5th Cycle APR Raw Data-Final'!$A$3:$A$1977,'SB35 Determination Data'!$K319,'5th Cycle APR Raw Data-Final'!$T$3:$T$1977,"&gt;="&amp;'SB35 Determination Data'!$F319,'5th Cycle APR Raw Data-Final'!$T$3:$T$1977,"&lt;="&amp;G319))</f>
        <v>0</v>
      </c>
      <c r="P319" s="60">
        <f t="shared" si="8"/>
        <v>205</v>
      </c>
      <c r="Q319" s="31">
        <f t="shared" si="9"/>
        <v>0</v>
      </c>
      <c r="R319" s="61">
        <f t="shared" si="10"/>
        <v>103</v>
      </c>
      <c r="S319" s="61">
        <f t="shared" si="11"/>
        <v>0</v>
      </c>
      <c r="T319" s="60">
        <f>VLOOKUP(K319,'5th Cycle APR Raw Data-Final'!$A$3:$P$1977,10,FALSE)</f>
        <v>136</v>
      </c>
      <c r="U319" s="60">
        <f>IF(AN319&lt;1,SUMIFS('5th Cycle APR Raw Data-Final'!K$3:K$1977,'5th Cycle APR Raw Data-Final'!$A$3:$A$1977,'SB35 Determination Data'!$K319,'5th Cycle APR Raw Data-Final'!$T$3:$T$1977,"&gt;="&amp;'SB35 Determination Data'!$F319,'5th Cycle APR Raw Data-Final'!$T$3:$T$1977,"&lt;"&amp;E319),SUMIFS('5th Cycle APR Raw Data-Final'!K$3:K$1977,'5th Cycle APR Raw Data-Final'!$A$3:$A$1977,'SB35 Determination Data'!$K319,'5th Cycle APR Raw Data-Final'!$T$3:$T$1977,"&gt;="&amp;'SB35 Determination Data'!$F319,'5th Cycle APR Raw Data-Final'!$T$3:$T$1977,"&lt;="&amp;G319))</f>
        <v>0</v>
      </c>
      <c r="V319" s="60">
        <f>IF(AN319&lt;1,SUMIFS('5th Cycle APR Raw Data-Final'!L$3:L$1977,'5th Cycle APR Raw Data-Final'!$A$3:$A$1977,'SB35 Determination Data'!$K319,'5th Cycle APR Raw Data-Final'!$T$3:$T$1977,"&gt;="&amp;'SB35 Determination Data'!$F319,'5th Cycle APR Raw Data-Final'!$T$3:$T$1977,"&lt;"&amp;E319),SUMIFS('5th Cycle APR Raw Data-Final'!L$3:L$1977,'5th Cycle APR Raw Data-Final'!$A$3:$A$1977,'SB35 Determination Data'!$K319,'5th Cycle APR Raw Data-Final'!$T$3:$T$1977,"&gt;="&amp;'SB35 Determination Data'!$F319,'5th Cycle APR Raw Data-Final'!$T$3:$T$1977,"&lt;="&amp;G319))</f>
        <v>0</v>
      </c>
      <c r="W319" s="60">
        <f>IF(AN319&lt;1,SUMIFS('5th Cycle APR Raw Data-Final'!M$3:M$1977,'5th Cycle APR Raw Data-Final'!$A$3:$A$1977,'SB35 Determination Data'!$K319,'5th Cycle APR Raw Data-Final'!$T$3:$T$1977,"&gt;="&amp;'SB35 Determination Data'!$F319,'5th Cycle APR Raw Data-Final'!$T$3:$T$1977,"&lt;"&amp;E319),SUMIFS('5th Cycle APR Raw Data-Final'!M$3:M$1977,'5th Cycle APR Raw Data-Final'!$A$3:$A$1977,'SB35 Determination Data'!$K319,'5th Cycle APR Raw Data-Final'!$T$3:$T$1977,"&gt;="&amp;'SB35 Determination Data'!$F319,'5th Cycle APR Raw Data-Final'!$T$3:$T$1977,"&lt;="&amp;G319))</f>
        <v>0</v>
      </c>
      <c r="X319" s="60">
        <f t="shared" si="12"/>
        <v>136</v>
      </c>
      <c r="Y319" s="60">
        <f t="shared" si="13"/>
        <v>0</v>
      </c>
      <c r="Z319" s="60">
        <f t="shared" si="14"/>
        <v>136</v>
      </c>
      <c r="AA319" s="31">
        <f t="shared" si="15"/>
        <v>0</v>
      </c>
      <c r="AB319" s="31">
        <f t="shared" si="16"/>
        <v>0</v>
      </c>
      <c r="AC319" s="60">
        <f>VLOOKUP(K319,'5th Cycle APR Raw Data-Final'!$A$3:$P$1977,14,FALSE)</f>
        <v>151</v>
      </c>
      <c r="AD319" s="60">
        <f>IF(AN319&lt;1,SUMIFS('5th Cycle APR Raw Data-Final'!$O$3:$O$1977,'5th Cycle APR Raw Data-Final'!$A$3:$A$1977,'SB35 Determination Data'!$K319,'5th Cycle APR Raw Data-Final'!$T$3:$T$1977,"&gt;="&amp;'SB35 Determination Data'!$F319,'5th Cycle APR Raw Data-Final'!$T$3:$T$1977,"&lt;"&amp;E319),SUMIFS('5th Cycle APR Raw Data-Final'!$O$3:$O$1977,'5th Cycle APR Raw Data-Final'!$A$3:$A$1977,'SB35 Determination Data'!$K319,'5th Cycle APR Raw Data-Final'!$T$3:$T$1977,"&gt;="&amp;'SB35 Determination Data'!$F319,'5th Cycle APR Raw Data-Final'!$T$3:$T$1977,"&lt;="&amp;G319))</f>
        <v>0</v>
      </c>
      <c r="AE319" s="60">
        <f t="shared" si="17"/>
        <v>151</v>
      </c>
      <c r="AF319" s="31">
        <f t="shared" si="18"/>
        <v>0</v>
      </c>
      <c r="AG319" s="60">
        <f>VLOOKUP(K319,'5th Cycle APR Raw Data-Final'!$A$3:$P$1977,16,FALSE)</f>
        <v>326</v>
      </c>
      <c r="AH319" s="60">
        <f>IF(AN319&lt;1,SUMIFS('5th Cycle APR Raw Data-Final'!$Q$3:$Q$1977,'5th Cycle APR Raw Data-Final'!$A$3:$A$1977,'SB35 Determination Data'!$K319,'5th Cycle APR Raw Data-Final'!$T$3:$T$1977,"&gt;="&amp;'SB35 Determination Data'!$F319,'5th Cycle APR Raw Data-Final'!$T$3:$T$1977,"&lt;"&amp;E319),SUMIFS('5th Cycle APR Raw Data-Final'!$Q$3:$Q$1977,'5th Cycle APR Raw Data-Final'!$A$3:$A$1977,'SB35 Determination Data'!$K319,'5th Cycle APR Raw Data-Final'!$T$3:$T$1977,"&gt;="&amp;'SB35 Determination Data'!$F319,'5th Cycle APR Raw Data-Final'!$T$3:$T$1977,"&lt;="&amp;G319))</f>
        <v>2</v>
      </c>
      <c r="AI319" s="60">
        <f t="shared" si="19"/>
        <v>324</v>
      </c>
      <c r="AJ319" s="31">
        <f t="shared" si="20"/>
        <v>6.1349693251533744E-3</v>
      </c>
      <c r="AK319" s="60">
        <f>VLOOKUP(K319,'5th Cycle APR Raw Data-Final'!$A$3:$R$1977,18,FALSE)</f>
        <v>818</v>
      </c>
      <c r="AL319" s="60">
        <f>IF(AN319&lt;1,SUMIFS('5th Cycle APR Raw Data-Final'!$S$3:$S$1977,'5th Cycle APR Raw Data-Final'!$A$3:$A$1977,'SB35 Determination Data'!$K319,'5th Cycle APR Raw Data-Final'!$T$3:$T$1977,"&gt;="&amp;'SB35 Determination Data'!$F319,'5th Cycle APR Raw Data-Final'!$T$3:$T$1977,"&lt;"&amp;E319),SUMIFS('5th Cycle APR Raw Data-Final'!$S$3:$S$1977,'5th Cycle APR Raw Data-Final'!$A$3:$A$1977,'SB35 Determination Data'!$K319,'5th Cycle APR Raw Data-Final'!$T$3:$T$1977,"&gt;="&amp;'SB35 Determination Data'!$F319,'5th Cycle APR Raw Data-Final'!$T$3:$T$1977,"&lt;="&amp;G319))</f>
        <v>2</v>
      </c>
      <c r="AM319" s="60">
        <f t="shared" si="21"/>
        <v>816</v>
      </c>
      <c r="AN319" s="62">
        <f t="shared" si="22"/>
        <v>0.5</v>
      </c>
      <c r="AO319" s="9" t="str">
        <f t="shared" si="23"/>
        <v>YES</v>
      </c>
      <c r="AP319" s="9" t="str">
        <f t="shared" si="24"/>
        <v>NO</v>
      </c>
      <c r="AQ319" s="9" t="str">
        <f t="shared" si="25"/>
        <v>NO</v>
      </c>
      <c r="AR319" s="48" t="str">
        <f>VLOOKUP(K319,'2018Submitted'!$A$2:$C$540,3,FALSE)</f>
        <v>Received - Not successful</v>
      </c>
      <c r="AS319" s="9" t="str">
        <f t="shared" si="26"/>
        <v>NO</v>
      </c>
      <c r="AT319" s="9" t="str">
        <f t="shared" si="27"/>
        <v>NO</v>
      </c>
    </row>
    <row r="320" spans="1:46" ht="12.75" customHeight="1" x14ac:dyDescent="0.15">
      <c r="A320" s="9" t="s">
        <v>168</v>
      </c>
      <c r="B320" s="9" t="str">
        <f t="shared" si="0"/>
        <v>NORWALK</v>
      </c>
      <c r="C320" s="31">
        <f t="shared" si="1"/>
        <v>0.625</v>
      </c>
      <c r="D320" s="45">
        <f t="shared" si="2"/>
        <v>8</v>
      </c>
      <c r="E320" s="46">
        <f t="shared" si="3"/>
        <v>2018</v>
      </c>
      <c r="F320" s="46">
        <f t="shared" si="4"/>
        <v>2014</v>
      </c>
      <c r="G320" s="46" t="str">
        <f t="shared" si="5"/>
        <v>2021</v>
      </c>
      <c r="H320" s="9" t="str">
        <f t="shared" si="6"/>
        <v>10/15/2013</v>
      </c>
      <c r="I320" s="9" t="str">
        <f t="shared" si="7"/>
        <v>10/15/2021</v>
      </c>
      <c r="J320" s="9" t="s">
        <v>144</v>
      </c>
      <c r="K320" s="49" t="s">
        <v>205</v>
      </c>
      <c r="L320" s="60">
        <f>VLOOKUP(K320,'5th Cycle APR Raw Data-Final'!$A$3:$P$1977,6,FALSE)</f>
        <v>52</v>
      </c>
      <c r="M320" s="60">
        <f>IF(AN320&lt;1,SUMIFS('5th Cycle APR Raw Data-Final'!G$3:G$1977,'5th Cycle APR Raw Data-Final'!$A$3:$A$1977,'SB35 Determination Data'!$K320,'5th Cycle APR Raw Data-Final'!$T$3:$T$1977,"&gt;="&amp;'SB35 Determination Data'!$F320,'5th Cycle APR Raw Data-Final'!$T$3:$T$1977,"&lt;"&amp;E320),SUMIFS('5th Cycle APR Raw Data-Final'!G$3:G$1977,'5th Cycle APR Raw Data-Final'!$A$3:$A$1977,'SB35 Determination Data'!$K320,'5th Cycle APR Raw Data-Final'!$T$3:$T$1977,"&gt;="&amp;'SB35 Determination Data'!$F320,'5th Cycle APR Raw Data-Final'!$T$3:$T$1977,"&lt;="&amp;G320))</f>
        <v>1</v>
      </c>
      <c r="N320" s="60">
        <f>IF(AN320&lt;1,SUMIFS('5th Cycle APR Raw Data-Final'!H$3:H$1977,'5th Cycle APR Raw Data-Final'!$A$3:$A$1977,'SB35 Determination Data'!$K320,'5th Cycle APR Raw Data-Final'!$T$3:$T$1977,"&gt;="&amp;'SB35 Determination Data'!$F320,'5th Cycle APR Raw Data-Final'!$T$3:$T$1977,"&lt;"&amp;E320),SUMIFS('5th Cycle APR Raw Data-Final'!H$3:H$1977,'5th Cycle APR Raw Data-Final'!$A$3:$A$1977,'SB35 Determination Data'!$K320,'5th Cycle APR Raw Data-Final'!$T$3:$T$1977,"&gt;="&amp;'SB35 Determination Data'!$F320,'5th Cycle APR Raw Data-Final'!$T$3:$T$1977,"&lt;="&amp;G320))</f>
        <v>0</v>
      </c>
      <c r="O320" s="60">
        <f>IF(AN320&lt;1,SUMIFS('5th Cycle APR Raw Data-Final'!I$3:I$1977,'5th Cycle APR Raw Data-Final'!$A$3:$A$1977,'SB35 Determination Data'!$K320,'5th Cycle APR Raw Data-Final'!$T$3:$T$1977,"&gt;="&amp;'SB35 Determination Data'!$F320,'5th Cycle APR Raw Data-Final'!$T$3:$T$1977,"&lt;"&amp;E320),SUMIFS('5th Cycle APR Raw Data-Final'!I$3:I$1977,'5th Cycle APR Raw Data-Final'!$A$3:$A$1977,'SB35 Determination Data'!$K320,'5th Cycle APR Raw Data-Final'!$T$3:$T$1977,"&gt;="&amp;'SB35 Determination Data'!$F320,'5th Cycle APR Raw Data-Final'!$T$3:$T$1977,"&lt;="&amp;G320))</f>
        <v>1</v>
      </c>
      <c r="P320" s="60">
        <f t="shared" si="8"/>
        <v>51</v>
      </c>
      <c r="Q320" s="31">
        <f t="shared" si="9"/>
        <v>1.9230769230769232E-2</v>
      </c>
      <c r="R320" s="61">
        <f t="shared" si="10"/>
        <v>26</v>
      </c>
      <c r="S320" s="61">
        <f t="shared" si="11"/>
        <v>0</v>
      </c>
      <c r="T320" s="60">
        <f>VLOOKUP(K320,'5th Cycle APR Raw Data-Final'!$A$3:$P$1977,10,FALSE)</f>
        <v>31</v>
      </c>
      <c r="U320" s="60">
        <f>IF(AN320&lt;1,SUMIFS('5th Cycle APR Raw Data-Final'!K$3:K$1977,'5th Cycle APR Raw Data-Final'!$A$3:$A$1977,'SB35 Determination Data'!$K320,'5th Cycle APR Raw Data-Final'!$T$3:$T$1977,"&gt;="&amp;'SB35 Determination Data'!$F320,'5th Cycle APR Raw Data-Final'!$T$3:$T$1977,"&lt;"&amp;E320),SUMIFS('5th Cycle APR Raw Data-Final'!K$3:K$1977,'5th Cycle APR Raw Data-Final'!$A$3:$A$1977,'SB35 Determination Data'!$K320,'5th Cycle APR Raw Data-Final'!$T$3:$T$1977,"&gt;="&amp;'SB35 Determination Data'!$F320,'5th Cycle APR Raw Data-Final'!$T$3:$T$1977,"&lt;="&amp;G320))</f>
        <v>0</v>
      </c>
      <c r="V320" s="60">
        <f>IF(AN320&lt;1,SUMIFS('5th Cycle APR Raw Data-Final'!L$3:L$1977,'5th Cycle APR Raw Data-Final'!$A$3:$A$1977,'SB35 Determination Data'!$K320,'5th Cycle APR Raw Data-Final'!$T$3:$T$1977,"&gt;="&amp;'SB35 Determination Data'!$F320,'5th Cycle APR Raw Data-Final'!$T$3:$T$1977,"&lt;"&amp;E320),SUMIFS('5th Cycle APR Raw Data-Final'!L$3:L$1977,'5th Cycle APR Raw Data-Final'!$A$3:$A$1977,'SB35 Determination Data'!$K320,'5th Cycle APR Raw Data-Final'!$T$3:$T$1977,"&gt;="&amp;'SB35 Determination Data'!$F320,'5th Cycle APR Raw Data-Final'!$T$3:$T$1977,"&lt;="&amp;G320))</f>
        <v>0</v>
      </c>
      <c r="W320" s="60">
        <f>IF(AN320&lt;1,SUMIFS('5th Cycle APR Raw Data-Final'!M$3:M$1977,'5th Cycle APR Raw Data-Final'!$A$3:$A$1977,'SB35 Determination Data'!$K320,'5th Cycle APR Raw Data-Final'!$T$3:$T$1977,"&gt;="&amp;'SB35 Determination Data'!$F320,'5th Cycle APR Raw Data-Final'!$T$3:$T$1977,"&lt;"&amp;E320),SUMIFS('5th Cycle APR Raw Data-Final'!M$3:M$1977,'5th Cycle APR Raw Data-Final'!$A$3:$A$1977,'SB35 Determination Data'!$K320,'5th Cycle APR Raw Data-Final'!$T$3:$T$1977,"&gt;="&amp;'SB35 Determination Data'!$F320,'5th Cycle APR Raw Data-Final'!$T$3:$T$1977,"&lt;="&amp;G320))</f>
        <v>0</v>
      </c>
      <c r="X320" s="60">
        <f t="shared" si="12"/>
        <v>31</v>
      </c>
      <c r="Y320" s="60">
        <f t="shared" si="13"/>
        <v>0</v>
      </c>
      <c r="Z320" s="60">
        <f t="shared" si="14"/>
        <v>31</v>
      </c>
      <c r="AA320" s="31">
        <f t="shared" si="15"/>
        <v>0</v>
      </c>
      <c r="AB320" s="31">
        <f t="shared" si="16"/>
        <v>0</v>
      </c>
      <c r="AC320" s="60">
        <f>VLOOKUP(K320,'5th Cycle APR Raw Data-Final'!$A$3:$P$1977,14,FALSE)</f>
        <v>33</v>
      </c>
      <c r="AD320" s="60">
        <f>IF(AN320&lt;1,SUMIFS('5th Cycle APR Raw Data-Final'!$O$3:$O$1977,'5th Cycle APR Raw Data-Final'!$A$3:$A$1977,'SB35 Determination Data'!$K320,'5th Cycle APR Raw Data-Final'!$T$3:$T$1977,"&gt;="&amp;'SB35 Determination Data'!$F320,'5th Cycle APR Raw Data-Final'!$T$3:$T$1977,"&lt;"&amp;E320),SUMIFS('5th Cycle APR Raw Data-Final'!$O$3:$O$1977,'5th Cycle APR Raw Data-Final'!$A$3:$A$1977,'SB35 Determination Data'!$K320,'5th Cycle APR Raw Data-Final'!$T$3:$T$1977,"&gt;="&amp;'SB35 Determination Data'!$F320,'5th Cycle APR Raw Data-Final'!$T$3:$T$1977,"&lt;="&amp;G320))</f>
        <v>15</v>
      </c>
      <c r="AE320" s="60">
        <f t="shared" si="17"/>
        <v>18</v>
      </c>
      <c r="AF320" s="31">
        <f t="shared" si="18"/>
        <v>0.45454545454545453</v>
      </c>
      <c r="AG320" s="60">
        <f>VLOOKUP(K320,'5th Cycle APR Raw Data-Final'!$A$3:$P$1977,16,FALSE)</f>
        <v>85</v>
      </c>
      <c r="AH320" s="60">
        <f>IF(AN320&lt;1,SUMIFS('5th Cycle APR Raw Data-Final'!$Q$3:$Q$1977,'5th Cycle APR Raw Data-Final'!$A$3:$A$1977,'SB35 Determination Data'!$K320,'5th Cycle APR Raw Data-Final'!$T$3:$T$1977,"&gt;="&amp;'SB35 Determination Data'!$F320,'5th Cycle APR Raw Data-Final'!$T$3:$T$1977,"&lt;"&amp;E320),SUMIFS('5th Cycle APR Raw Data-Final'!$Q$3:$Q$1977,'5th Cycle APR Raw Data-Final'!$A$3:$A$1977,'SB35 Determination Data'!$K320,'5th Cycle APR Raw Data-Final'!$T$3:$T$1977,"&gt;="&amp;'SB35 Determination Data'!$F320,'5th Cycle APR Raw Data-Final'!$T$3:$T$1977,"&lt;="&amp;G320))</f>
        <v>60</v>
      </c>
      <c r="AI320" s="60">
        <f t="shared" si="19"/>
        <v>25</v>
      </c>
      <c r="AJ320" s="31">
        <f t="shared" si="20"/>
        <v>0.70588235294117652</v>
      </c>
      <c r="AK320" s="60">
        <f>VLOOKUP(K320,'5th Cycle APR Raw Data-Final'!$A$3:$R$1977,18,FALSE)</f>
        <v>201</v>
      </c>
      <c r="AL320" s="60">
        <f>IF(AN320&lt;1,SUMIFS('5th Cycle APR Raw Data-Final'!$S$3:$S$1977,'5th Cycle APR Raw Data-Final'!$A$3:$A$1977,'SB35 Determination Data'!$K320,'5th Cycle APR Raw Data-Final'!$T$3:$T$1977,"&gt;="&amp;'SB35 Determination Data'!$F320,'5th Cycle APR Raw Data-Final'!$T$3:$T$1977,"&lt;"&amp;E320),SUMIFS('5th Cycle APR Raw Data-Final'!$S$3:$S$1977,'5th Cycle APR Raw Data-Final'!$A$3:$A$1977,'SB35 Determination Data'!$K320,'5th Cycle APR Raw Data-Final'!$T$3:$T$1977,"&gt;="&amp;'SB35 Determination Data'!$F320,'5th Cycle APR Raw Data-Final'!$T$3:$T$1977,"&lt;="&amp;G320))</f>
        <v>76</v>
      </c>
      <c r="AM320" s="60">
        <f t="shared" si="21"/>
        <v>125</v>
      </c>
      <c r="AN320" s="62">
        <f t="shared" si="22"/>
        <v>0.5</v>
      </c>
      <c r="AO320" s="9" t="str">
        <f t="shared" si="23"/>
        <v>NO</v>
      </c>
      <c r="AP320" s="9" t="str">
        <f t="shared" si="24"/>
        <v>YES</v>
      </c>
      <c r="AQ320" s="9" t="str">
        <f t="shared" si="25"/>
        <v>NO</v>
      </c>
      <c r="AR320" s="48" t="str">
        <f>VLOOKUP(K320,'2018Submitted'!$A$2:$C$540,3,FALSE)</f>
        <v>Successful</v>
      </c>
      <c r="AS320" s="9" t="str">
        <f t="shared" si="26"/>
        <v>NO</v>
      </c>
      <c r="AT320" s="9" t="str">
        <f t="shared" si="27"/>
        <v>YES</v>
      </c>
    </row>
    <row r="321" spans="1:46" ht="12.75" customHeight="1" x14ac:dyDescent="0.15">
      <c r="A321" s="9" t="s">
        <v>229</v>
      </c>
      <c r="B321" s="9" t="str">
        <f t="shared" si="0"/>
        <v>NOVATO</v>
      </c>
      <c r="C321" s="31">
        <f t="shared" si="1"/>
        <v>0.5</v>
      </c>
      <c r="D321" s="45">
        <f t="shared" si="2"/>
        <v>8</v>
      </c>
      <c r="E321" s="46">
        <f t="shared" si="3"/>
        <v>2019</v>
      </c>
      <c r="F321" s="46">
        <f t="shared" si="4"/>
        <v>2015</v>
      </c>
      <c r="G321" s="46">
        <f t="shared" si="5"/>
        <v>2022</v>
      </c>
      <c r="H321" s="9" t="str">
        <f t="shared" si="6"/>
        <v>01/31/2015</v>
      </c>
      <c r="I321" s="9" t="str">
        <f t="shared" si="7"/>
        <v>01/31/2023</v>
      </c>
      <c r="J321" s="9" t="s">
        <v>67</v>
      </c>
      <c r="K321" s="49" t="s">
        <v>236</v>
      </c>
      <c r="L321" s="60">
        <f>VLOOKUP(K321,'5th Cycle APR Raw Data-Final'!$A$3:$P$1977,6,FALSE)</f>
        <v>111</v>
      </c>
      <c r="M321" s="60">
        <f>IF(AN321&lt;1,SUMIFS('5th Cycle APR Raw Data-Final'!G$3:G$1977,'5th Cycle APR Raw Data-Final'!$A$3:$A$1977,'SB35 Determination Data'!$K321,'5th Cycle APR Raw Data-Final'!$T$3:$T$1977,"&gt;="&amp;'SB35 Determination Data'!$F321,'5th Cycle APR Raw Data-Final'!$T$3:$T$1977,"&lt;"&amp;E321),SUMIFS('5th Cycle APR Raw Data-Final'!G$3:G$1977,'5th Cycle APR Raw Data-Final'!$A$3:$A$1977,'SB35 Determination Data'!$K321,'5th Cycle APR Raw Data-Final'!$T$3:$T$1977,"&gt;="&amp;'SB35 Determination Data'!$F321,'5th Cycle APR Raw Data-Final'!$T$3:$T$1977,"&lt;="&amp;G321))</f>
        <v>29</v>
      </c>
      <c r="N321" s="60">
        <f>IF(AN321&lt;1,SUMIFS('5th Cycle APR Raw Data-Final'!H$3:H$1977,'5th Cycle APR Raw Data-Final'!$A$3:$A$1977,'SB35 Determination Data'!$K321,'5th Cycle APR Raw Data-Final'!$T$3:$T$1977,"&gt;="&amp;'SB35 Determination Data'!$F321,'5th Cycle APR Raw Data-Final'!$T$3:$T$1977,"&lt;"&amp;E321),SUMIFS('5th Cycle APR Raw Data-Final'!H$3:H$1977,'5th Cycle APR Raw Data-Final'!$A$3:$A$1977,'SB35 Determination Data'!$K321,'5th Cycle APR Raw Data-Final'!$T$3:$T$1977,"&gt;="&amp;'SB35 Determination Data'!$F321,'5th Cycle APR Raw Data-Final'!$T$3:$T$1977,"&lt;="&amp;G321))</f>
        <v>23</v>
      </c>
      <c r="O321" s="60">
        <f>IF(AN321&lt;1,SUMIFS('5th Cycle APR Raw Data-Final'!I$3:I$1977,'5th Cycle APR Raw Data-Final'!$A$3:$A$1977,'SB35 Determination Data'!$K321,'5th Cycle APR Raw Data-Final'!$T$3:$T$1977,"&gt;="&amp;'SB35 Determination Data'!$F321,'5th Cycle APR Raw Data-Final'!$T$3:$T$1977,"&lt;"&amp;E321),SUMIFS('5th Cycle APR Raw Data-Final'!I$3:I$1977,'5th Cycle APR Raw Data-Final'!$A$3:$A$1977,'SB35 Determination Data'!$K321,'5th Cycle APR Raw Data-Final'!$T$3:$T$1977,"&gt;="&amp;'SB35 Determination Data'!$F321,'5th Cycle APR Raw Data-Final'!$T$3:$T$1977,"&lt;="&amp;G321))</f>
        <v>6</v>
      </c>
      <c r="P321" s="60">
        <f t="shared" si="8"/>
        <v>82</v>
      </c>
      <c r="Q321" s="31">
        <f t="shared" si="9"/>
        <v>0.26126126126126126</v>
      </c>
      <c r="R321" s="61">
        <f t="shared" si="10"/>
        <v>56</v>
      </c>
      <c r="S321" s="61">
        <f t="shared" si="11"/>
        <v>0</v>
      </c>
      <c r="T321" s="60">
        <f>VLOOKUP(K321,'5th Cycle APR Raw Data-Final'!$A$3:$P$1977,10,FALSE)</f>
        <v>65</v>
      </c>
      <c r="U321" s="60">
        <f>IF(AN321&lt;1,SUMIFS('5th Cycle APR Raw Data-Final'!K$3:K$1977,'5th Cycle APR Raw Data-Final'!$A$3:$A$1977,'SB35 Determination Data'!$K321,'5th Cycle APR Raw Data-Final'!$T$3:$T$1977,"&gt;="&amp;'SB35 Determination Data'!$F321,'5th Cycle APR Raw Data-Final'!$T$3:$T$1977,"&lt;"&amp;E321),SUMIFS('5th Cycle APR Raw Data-Final'!K$3:K$1977,'5th Cycle APR Raw Data-Final'!$A$3:$A$1977,'SB35 Determination Data'!$K321,'5th Cycle APR Raw Data-Final'!$T$3:$T$1977,"&gt;="&amp;'SB35 Determination Data'!$F321,'5th Cycle APR Raw Data-Final'!$T$3:$T$1977,"&lt;="&amp;G321))</f>
        <v>19</v>
      </c>
      <c r="V321" s="60">
        <f>IF(AN321&lt;1,SUMIFS('5th Cycle APR Raw Data-Final'!L$3:L$1977,'5th Cycle APR Raw Data-Final'!$A$3:$A$1977,'SB35 Determination Data'!$K321,'5th Cycle APR Raw Data-Final'!$T$3:$T$1977,"&gt;="&amp;'SB35 Determination Data'!$F321,'5th Cycle APR Raw Data-Final'!$T$3:$T$1977,"&lt;"&amp;E321),SUMIFS('5th Cycle APR Raw Data-Final'!L$3:L$1977,'5th Cycle APR Raw Data-Final'!$A$3:$A$1977,'SB35 Determination Data'!$K321,'5th Cycle APR Raw Data-Final'!$T$3:$T$1977,"&gt;="&amp;'SB35 Determination Data'!$F321,'5th Cycle APR Raw Data-Final'!$T$3:$T$1977,"&lt;="&amp;G321))</f>
        <v>16</v>
      </c>
      <c r="W321" s="60">
        <f>IF(AN321&lt;1,SUMIFS('5th Cycle APR Raw Data-Final'!M$3:M$1977,'5th Cycle APR Raw Data-Final'!$A$3:$A$1977,'SB35 Determination Data'!$K321,'5th Cycle APR Raw Data-Final'!$T$3:$T$1977,"&gt;="&amp;'SB35 Determination Data'!$F321,'5th Cycle APR Raw Data-Final'!$T$3:$T$1977,"&lt;"&amp;E321),SUMIFS('5th Cycle APR Raw Data-Final'!M$3:M$1977,'5th Cycle APR Raw Data-Final'!$A$3:$A$1977,'SB35 Determination Data'!$K321,'5th Cycle APR Raw Data-Final'!$T$3:$T$1977,"&gt;="&amp;'SB35 Determination Data'!$F321,'5th Cycle APR Raw Data-Final'!$T$3:$T$1977,"&lt;="&amp;G321))</f>
        <v>3</v>
      </c>
      <c r="X321" s="60">
        <f t="shared" si="12"/>
        <v>46</v>
      </c>
      <c r="Y321" s="60">
        <f t="shared" si="13"/>
        <v>19</v>
      </c>
      <c r="Z321" s="60">
        <f t="shared" si="14"/>
        <v>46</v>
      </c>
      <c r="AA321" s="31">
        <f t="shared" si="15"/>
        <v>0.29230769230769232</v>
      </c>
      <c r="AB321" s="31">
        <f t="shared" si="16"/>
        <v>0.29230769230769232</v>
      </c>
      <c r="AC321" s="60">
        <f>VLOOKUP(K321,'5th Cycle APR Raw Data-Final'!$A$3:$P$1977,14,FALSE)</f>
        <v>72</v>
      </c>
      <c r="AD321" s="60">
        <f>IF(AN321&lt;1,SUMIFS('5th Cycle APR Raw Data-Final'!$O$3:$O$1977,'5th Cycle APR Raw Data-Final'!$A$3:$A$1977,'SB35 Determination Data'!$K321,'5th Cycle APR Raw Data-Final'!$T$3:$T$1977,"&gt;="&amp;'SB35 Determination Data'!$F321,'5th Cycle APR Raw Data-Final'!$T$3:$T$1977,"&lt;"&amp;E321),SUMIFS('5th Cycle APR Raw Data-Final'!$O$3:$O$1977,'5th Cycle APR Raw Data-Final'!$A$3:$A$1977,'SB35 Determination Data'!$K321,'5th Cycle APR Raw Data-Final'!$T$3:$T$1977,"&gt;="&amp;'SB35 Determination Data'!$F321,'5th Cycle APR Raw Data-Final'!$T$3:$T$1977,"&lt;="&amp;G321))</f>
        <v>41</v>
      </c>
      <c r="AE321" s="60">
        <f t="shared" si="17"/>
        <v>31</v>
      </c>
      <c r="AF321" s="31">
        <f t="shared" si="18"/>
        <v>0.56944444444444442</v>
      </c>
      <c r="AG321" s="60">
        <f>VLOOKUP(K321,'5th Cycle APR Raw Data-Final'!$A$3:$P$1977,16,FALSE)</f>
        <v>167</v>
      </c>
      <c r="AH321" s="60">
        <f>IF(AN321&lt;1,SUMIFS('5th Cycle APR Raw Data-Final'!$Q$3:$Q$1977,'5th Cycle APR Raw Data-Final'!$A$3:$A$1977,'SB35 Determination Data'!$K321,'5th Cycle APR Raw Data-Final'!$T$3:$T$1977,"&gt;="&amp;'SB35 Determination Data'!$F321,'5th Cycle APR Raw Data-Final'!$T$3:$T$1977,"&lt;"&amp;E321),SUMIFS('5th Cycle APR Raw Data-Final'!$Q$3:$Q$1977,'5th Cycle APR Raw Data-Final'!$A$3:$A$1977,'SB35 Determination Data'!$K321,'5th Cycle APR Raw Data-Final'!$T$3:$T$1977,"&gt;="&amp;'SB35 Determination Data'!$F321,'5th Cycle APR Raw Data-Final'!$T$3:$T$1977,"&lt;="&amp;G321))</f>
        <v>53</v>
      </c>
      <c r="AI321" s="60">
        <f t="shared" si="19"/>
        <v>114</v>
      </c>
      <c r="AJ321" s="31">
        <f t="shared" si="20"/>
        <v>0.31736526946107785</v>
      </c>
      <c r="AK321" s="60">
        <f>VLOOKUP(K321,'5th Cycle APR Raw Data-Final'!$A$3:$R$1977,18,FALSE)</f>
        <v>415</v>
      </c>
      <c r="AL321" s="60">
        <f>IF(AN321&lt;1,SUMIFS('5th Cycle APR Raw Data-Final'!$S$3:$S$1977,'5th Cycle APR Raw Data-Final'!$A$3:$A$1977,'SB35 Determination Data'!$K321,'5th Cycle APR Raw Data-Final'!$T$3:$T$1977,"&gt;="&amp;'SB35 Determination Data'!$F321,'5th Cycle APR Raw Data-Final'!$T$3:$T$1977,"&lt;"&amp;E321),SUMIFS('5th Cycle APR Raw Data-Final'!$S$3:$S$1977,'5th Cycle APR Raw Data-Final'!$A$3:$A$1977,'SB35 Determination Data'!$K321,'5th Cycle APR Raw Data-Final'!$T$3:$T$1977,"&gt;="&amp;'SB35 Determination Data'!$F321,'5th Cycle APR Raw Data-Final'!$T$3:$T$1977,"&lt;="&amp;G321))</f>
        <v>142</v>
      </c>
      <c r="AM321" s="60">
        <f t="shared" si="21"/>
        <v>273</v>
      </c>
      <c r="AN321" s="62">
        <f t="shared" si="22"/>
        <v>0.5</v>
      </c>
      <c r="AO321" s="9" t="str">
        <f t="shared" si="23"/>
        <v>YES</v>
      </c>
      <c r="AP321" s="9" t="str">
        <f t="shared" si="24"/>
        <v>NO</v>
      </c>
      <c r="AQ321" s="9" t="str">
        <f t="shared" si="25"/>
        <v>NO</v>
      </c>
      <c r="AR321" s="48" t="str">
        <f>VLOOKUP(K321,'2018Submitted'!$A$2:$C$540,3,FALSE)</f>
        <v>Successful</v>
      </c>
      <c r="AS321" s="9" t="str">
        <f t="shared" si="26"/>
        <v>NO</v>
      </c>
      <c r="AT321" s="9" t="str">
        <f t="shared" si="27"/>
        <v>NO</v>
      </c>
    </row>
    <row r="322" spans="1:46" ht="12.75" customHeight="1" x14ac:dyDescent="0.15">
      <c r="A322" s="9" t="s">
        <v>517</v>
      </c>
      <c r="B322" s="9" t="str">
        <f t="shared" si="0"/>
        <v>OAKDALE</v>
      </c>
      <c r="C322" s="31">
        <f t="shared" si="1"/>
        <v>0.375</v>
      </c>
      <c r="D322" s="45">
        <f t="shared" si="2"/>
        <v>8</v>
      </c>
      <c r="E322" s="46">
        <f t="shared" si="3"/>
        <v>2020</v>
      </c>
      <c r="F322" s="46">
        <f t="shared" si="4"/>
        <v>2016</v>
      </c>
      <c r="G322" s="46" t="str">
        <f t="shared" si="5"/>
        <v>2023</v>
      </c>
      <c r="H322" s="9" t="str">
        <f t="shared" si="6"/>
        <v>12/31/2015</v>
      </c>
      <c r="I322" s="9" t="str">
        <f t="shared" si="7"/>
        <v>12/31/2023</v>
      </c>
      <c r="J322" s="9" t="s">
        <v>128</v>
      </c>
      <c r="K322" s="49" t="s">
        <v>585</v>
      </c>
      <c r="L322" s="60">
        <f>VLOOKUP(K322,'5th Cycle APR Raw Data-Final'!$A$3:$P$1977,6,FALSE)</f>
        <v>315</v>
      </c>
      <c r="M322" s="60">
        <f>IF(AN322&lt;1,SUMIFS('5th Cycle APR Raw Data-Final'!G$3:G$1977,'5th Cycle APR Raw Data-Final'!$A$3:$A$1977,'SB35 Determination Data'!$K322,'5th Cycle APR Raw Data-Final'!$T$3:$T$1977,"&gt;="&amp;'SB35 Determination Data'!$F322,'5th Cycle APR Raw Data-Final'!$T$3:$T$1977,"&lt;"&amp;E322),SUMIFS('5th Cycle APR Raw Data-Final'!G$3:G$1977,'5th Cycle APR Raw Data-Final'!$A$3:$A$1977,'SB35 Determination Data'!$K322,'5th Cycle APR Raw Data-Final'!$T$3:$T$1977,"&gt;="&amp;'SB35 Determination Data'!$F322,'5th Cycle APR Raw Data-Final'!$T$3:$T$1977,"&lt;="&amp;G322))</f>
        <v>0</v>
      </c>
      <c r="N322" s="60">
        <f>IF(AN322&lt;1,SUMIFS('5th Cycle APR Raw Data-Final'!H$3:H$1977,'5th Cycle APR Raw Data-Final'!$A$3:$A$1977,'SB35 Determination Data'!$K322,'5th Cycle APR Raw Data-Final'!$T$3:$T$1977,"&gt;="&amp;'SB35 Determination Data'!$F322,'5th Cycle APR Raw Data-Final'!$T$3:$T$1977,"&lt;"&amp;E322),SUMIFS('5th Cycle APR Raw Data-Final'!H$3:H$1977,'5th Cycle APR Raw Data-Final'!$A$3:$A$1977,'SB35 Determination Data'!$K322,'5th Cycle APR Raw Data-Final'!$T$3:$T$1977,"&gt;="&amp;'SB35 Determination Data'!$F322,'5th Cycle APR Raw Data-Final'!$T$3:$T$1977,"&lt;="&amp;G322))</f>
        <v>0</v>
      </c>
      <c r="O322" s="60">
        <f>IF(AN322&lt;1,SUMIFS('5th Cycle APR Raw Data-Final'!I$3:I$1977,'5th Cycle APR Raw Data-Final'!$A$3:$A$1977,'SB35 Determination Data'!$K322,'5th Cycle APR Raw Data-Final'!$T$3:$T$1977,"&gt;="&amp;'SB35 Determination Data'!$F322,'5th Cycle APR Raw Data-Final'!$T$3:$T$1977,"&lt;"&amp;E322),SUMIFS('5th Cycle APR Raw Data-Final'!I$3:I$1977,'5th Cycle APR Raw Data-Final'!$A$3:$A$1977,'SB35 Determination Data'!$K322,'5th Cycle APR Raw Data-Final'!$T$3:$T$1977,"&gt;="&amp;'SB35 Determination Data'!$F322,'5th Cycle APR Raw Data-Final'!$T$3:$T$1977,"&lt;="&amp;G322))</f>
        <v>0</v>
      </c>
      <c r="P322" s="60">
        <f t="shared" si="8"/>
        <v>315</v>
      </c>
      <c r="Q322" s="31">
        <f t="shared" si="9"/>
        <v>0</v>
      </c>
      <c r="R322" s="61">
        <f t="shared" si="10"/>
        <v>118</v>
      </c>
      <c r="S322" s="61">
        <f t="shared" si="11"/>
        <v>0</v>
      </c>
      <c r="T322" s="60">
        <f>VLOOKUP(K322,'5th Cycle APR Raw Data-Final'!$A$3:$P$1977,10,FALSE)</f>
        <v>202</v>
      </c>
      <c r="U322" s="60">
        <f>IF(AN322&lt;1,SUMIFS('5th Cycle APR Raw Data-Final'!K$3:K$1977,'5th Cycle APR Raw Data-Final'!$A$3:$A$1977,'SB35 Determination Data'!$K322,'5th Cycle APR Raw Data-Final'!$T$3:$T$1977,"&gt;="&amp;'SB35 Determination Data'!$F322,'5th Cycle APR Raw Data-Final'!$T$3:$T$1977,"&lt;"&amp;E322),SUMIFS('5th Cycle APR Raw Data-Final'!K$3:K$1977,'5th Cycle APR Raw Data-Final'!$A$3:$A$1977,'SB35 Determination Data'!$K322,'5th Cycle APR Raw Data-Final'!$T$3:$T$1977,"&gt;="&amp;'SB35 Determination Data'!$F322,'5th Cycle APR Raw Data-Final'!$T$3:$T$1977,"&lt;="&amp;G322))</f>
        <v>1</v>
      </c>
      <c r="V322" s="60">
        <f>IF(AN322&lt;1,SUMIFS('5th Cycle APR Raw Data-Final'!L$3:L$1977,'5th Cycle APR Raw Data-Final'!$A$3:$A$1977,'SB35 Determination Data'!$K322,'5th Cycle APR Raw Data-Final'!$T$3:$T$1977,"&gt;="&amp;'SB35 Determination Data'!$F322,'5th Cycle APR Raw Data-Final'!$T$3:$T$1977,"&lt;"&amp;E322),SUMIFS('5th Cycle APR Raw Data-Final'!L$3:L$1977,'5th Cycle APR Raw Data-Final'!$A$3:$A$1977,'SB35 Determination Data'!$K322,'5th Cycle APR Raw Data-Final'!$T$3:$T$1977,"&gt;="&amp;'SB35 Determination Data'!$F322,'5th Cycle APR Raw Data-Final'!$T$3:$T$1977,"&lt;="&amp;G322))</f>
        <v>0</v>
      </c>
      <c r="W322" s="60">
        <f>IF(AN322&lt;1,SUMIFS('5th Cycle APR Raw Data-Final'!M$3:M$1977,'5th Cycle APR Raw Data-Final'!$A$3:$A$1977,'SB35 Determination Data'!$K322,'5th Cycle APR Raw Data-Final'!$T$3:$T$1977,"&gt;="&amp;'SB35 Determination Data'!$F322,'5th Cycle APR Raw Data-Final'!$T$3:$T$1977,"&lt;"&amp;E322),SUMIFS('5th Cycle APR Raw Data-Final'!M$3:M$1977,'5th Cycle APR Raw Data-Final'!$A$3:$A$1977,'SB35 Determination Data'!$K322,'5th Cycle APR Raw Data-Final'!$T$3:$T$1977,"&gt;="&amp;'SB35 Determination Data'!$F322,'5th Cycle APR Raw Data-Final'!$T$3:$T$1977,"&lt;="&amp;G322))</f>
        <v>1</v>
      </c>
      <c r="X322" s="60">
        <f t="shared" si="12"/>
        <v>201</v>
      </c>
      <c r="Y322" s="60">
        <f t="shared" si="13"/>
        <v>1</v>
      </c>
      <c r="Z322" s="60">
        <f t="shared" si="14"/>
        <v>201</v>
      </c>
      <c r="AA322" s="31">
        <f t="shared" si="15"/>
        <v>4.9504950495049506E-3</v>
      </c>
      <c r="AB322" s="31">
        <f t="shared" si="16"/>
        <v>4.9504950495049506E-3</v>
      </c>
      <c r="AC322" s="60">
        <f>VLOOKUP(K322,'5th Cycle APR Raw Data-Final'!$A$3:$P$1977,14,FALSE)</f>
        <v>210</v>
      </c>
      <c r="AD322" s="60">
        <f>IF(AN322&lt;1,SUMIFS('5th Cycle APR Raw Data-Final'!$O$3:$O$1977,'5th Cycle APR Raw Data-Final'!$A$3:$A$1977,'SB35 Determination Data'!$K322,'5th Cycle APR Raw Data-Final'!$T$3:$T$1977,"&gt;="&amp;'SB35 Determination Data'!$F322,'5th Cycle APR Raw Data-Final'!$T$3:$T$1977,"&lt;"&amp;E322),SUMIFS('5th Cycle APR Raw Data-Final'!$O$3:$O$1977,'5th Cycle APR Raw Data-Final'!$A$3:$A$1977,'SB35 Determination Data'!$K322,'5th Cycle APR Raw Data-Final'!$T$3:$T$1977,"&gt;="&amp;'SB35 Determination Data'!$F322,'5th Cycle APR Raw Data-Final'!$T$3:$T$1977,"&lt;="&amp;G322))</f>
        <v>84</v>
      </c>
      <c r="AE322" s="60">
        <f t="shared" si="17"/>
        <v>126</v>
      </c>
      <c r="AF322" s="31">
        <f t="shared" si="18"/>
        <v>0.4</v>
      </c>
      <c r="AG322" s="60">
        <f>VLOOKUP(K322,'5th Cycle APR Raw Data-Final'!$A$3:$P$1977,16,FALSE)</f>
        <v>520</v>
      </c>
      <c r="AH322" s="60">
        <f>IF(AN322&lt;1,SUMIFS('5th Cycle APR Raw Data-Final'!$Q$3:$Q$1977,'5th Cycle APR Raw Data-Final'!$A$3:$A$1977,'SB35 Determination Data'!$K322,'5th Cycle APR Raw Data-Final'!$T$3:$T$1977,"&gt;="&amp;'SB35 Determination Data'!$F322,'5th Cycle APR Raw Data-Final'!$T$3:$T$1977,"&lt;"&amp;E322),SUMIFS('5th Cycle APR Raw Data-Final'!$Q$3:$Q$1977,'5th Cycle APR Raw Data-Final'!$A$3:$A$1977,'SB35 Determination Data'!$K322,'5th Cycle APR Raw Data-Final'!$T$3:$T$1977,"&gt;="&amp;'SB35 Determination Data'!$F322,'5th Cycle APR Raw Data-Final'!$T$3:$T$1977,"&lt;="&amp;G322))</f>
        <v>254</v>
      </c>
      <c r="AI322" s="60">
        <f t="shared" si="19"/>
        <v>266</v>
      </c>
      <c r="AJ322" s="31">
        <f t="shared" si="20"/>
        <v>0.48846153846153845</v>
      </c>
      <c r="AK322" s="60">
        <f>VLOOKUP(K322,'5th Cycle APR Raw Data-Final'!$A$3:$R$1977,18,FALSE)</f>
        <v>1247</v>
      </c>
      <c r="AL322" s="60">
        <f>IF(AN322&lt;1,SUMIFS('5th Cycle APR Raw Data-Final'!$S$3:$S$1977,'5th Cycle APR Raw Data-Final'!$A$3:$A$1977,'SB35 Determination Data'!$K322,'5th Cycle APR Raw Data-Final'!$T$3:$T$1977,"&gt;="&amp;'SB35 Determination Data'!$F322,'5th Cycle APR Raw Data-Final'!$T$3:$T$1977,"&lt;"&amp;E322),SUMIFS('5th Cycle APR Raw Data-Final'!$S$3:$S$1977,'5th Cycle APR Raw Data-Final'!$A$3:$A$1977,'SB35 Determination Data'!$K322,'5th Cycle APR Raw Data-Final'!$T$3:$T$1977,"&gt;="&amp;'SB35 Determination Data'!$F322,'5th Cycle APR Raw Data-Final'!$T$3:$T$1977,"&lt;="&amp;G322))</f>
        <v>339</v>
      </c>
      <c r="AM322" s="60">
        <f t="shared" si="21"/>
        <v>908</v>
      </c>
      <c r="AN322" s="62">
        <f t="shared" si="22"/>
        <v>0.375</v>
      </c>
      <c r="AO322" s="9" t="str">
        <f t="shared" si="23"/>
        <v>NO</v>
      </c>
      <c r="AP322" s="9" t="str">
        <f t="shared" si="24"/>
        <v>YES</v>
      </c>
      <c r="AQ322" s="9" t="str">
        <f t="shared" si="25"/>
        <v>NO</v>
      </c>
      <c r="AR322" s="48" t="str">
        <f>VLOOKUP(K322,'2018Submitted'!$A$2:$C$540,3,FALSE)</f>
        <v>Successful</v>
      </c>
      <c r="AS322" s="9" t="str">
        <f t="shared" si="26"/>
        <v>NO</v>
      </c>
      <c r="AT322" s="9" t="str">
        <f t="shared" si="27"/>
        <v>YES</v>
      </c>
    </row>
    <row r="323" spans="1:46" ht="12.75" customHeight="1" x14ac:dyDescent="0.15">
      <c r="A323" s="9" t="s">
        <v>66</v>
      </c>
      <c r="B323" s="9" t="str">
        <f t="shared" si="0"/>
        <v>OAKLAND</v>
      </c>
      <c r="C323" s="31">
        <f t="shared" si="1"/>
        <v>0.5</v>
      </c>
      <c r="D323" s="45">
        <f t="shared" si="2"/>
        <v>8</v>
      </c>
      <c r="E323" s="46">
        <f t="shared" si="3"/>
        <v>2019</v>
      </c>
      <c r="F323" s="46">
        <f t="shared" si="4"/>
        <v>2015</v>
      </c>
      <c r="G323" s="46">
        <f t="shared" si="5"/>
        <v>2022</v>
      </c>
      <c r="H323" s="9" t="str">
        <f t="shared" si="6"/>
        <v>01/31/2015</v>
      </c>
      <c r="I323" s="9" t="str">
        <f t="shared" si="7"/>
        <v>01/31/2023</v>
      </c>
      <c r="J323" s="9" t="s">
        <v>67</v>
      </c>
      <c r="K323" s="49" t="s">
        <v>77</v>
      </c>
      <c r="L323" s="60">
        <f>VLOOKUP(K323,'5th Cycle APR Raw Data-Final'!$A$3:$P$1977,6,FALSE)</f>
        <v>2059</v>
      </c>
      <c r="M323" s="60">
        <f>IF(AN323&lt;1,SUMIFS('5th Cycle APR Raw Data-Final'!G$3:G$1977,'5th Cycle APR Raw Data-Final'!$A$3:$A$1977,'SB35 Determination Data'!$K323,'5th Cycle APR Raw Data-Final'!$T$3:$T$1977,"&gt;="&amp;'SB35 Determination Data'!$F323,'5th Cycle APR Raw Data-Final'!$T$3:$T$1977,"&lt;"&amp;E323),SUMIFS('5th Cycle APR Raw Data-Final'!G$3:G$1977,'5th Cycle APR Raw Data-Final'!$A$3:$A$1977,'SB35 Determination Data'!$K323,'5th Cycle APR Raw Data-Final'!$T$3:$T$1977,"&gt;="&amp;'SB35 Determination Data'!$F323,'5th Cycle APR Raw Data-Final'!$T$3:$T$1977,"&lt;="&amp;G323))</f>
        <v>741</v>
      </c>
      <c r="N323" s="60">
        <f>IF(AN323&lt;1,SUMIFS('5th Cycle APR Raw Data-Final'!H$3:H$1977,'5th Cycle APR Raw Data-Final'!$A$3:$A$1977,'SB35 Determination Data'!$K323,'5th Cycle APR Raw Data-Final'!$T$3:$T$1977,"&gt;="&amp;'SB35 Determination Data'!$F323,'5th Cycle APR Raw Data-Final'!$T$3:$T$1977,"&lt;"&amp;E323),SUMIFS('5th Cycle APR Raw Data-Final'!H$3:H$1977,'5th Cycle APR Raw Data-Final'!$A$3:$A$1977,'SB35 Determination Data'!$K323,'5th Cycle APR Raw Data-Final'!$T$3:$T$1977,"&gt;="&amp;'SB35 Determination Data'!$F323,'5th Cycle APR Raw Data-Final'!$T$3:$T$1977,"&lt;="&amp;G323))</f>
        <v>741</v>
      </c>
      <c r="O323" s="60">
        <f>IF(AN323&lt;1,SUMIFS('5th Cycle APR Raw Data-Final'!I$3:I$1977,'5th Cycle APR Raw Data-Final'!$A$3:$A$1977,'SB35 Determination Data'!$K323,'5th Cycle APR Raw Data-Final'!$T$3:$T$1977,"&gt;="&amp;'SB35 Determination Data'!$F323,'5th Cycle APR Raw Data-Final'!$T$3:$T$1977,"&lt;"&amp;E323),SUMIFS('5th Cycle APR Raw Data-Final'!I$3:I$1977,'5th Cycle APR Raw Data-Final'!$A$3:$A$1977,'SB35 Determination Data'!$K323,'5th Cycle APR Raw Data-Final'!$T$3:$T$1977,"&gt;="&amp;'SB35 Determination Data'!$F323,'5th Cycle APR Raw Data-Final'!$T$3:$T$1977,"&lt;="&amp;G323))</f>
        <v>0</v>
      </c>
      <c r="P323" s="60">
        <f t="shared" si="8"/>
        <v>1318</v>
      </c>
      <c r="Q323" s="31">
        <f t="shared" si="9"/>
        <v>0.35988343856240895</v>
      </c>
      <c r="R323" s="61">
        <f t="shared" si="10"/>
        <v>1030</v>
      </c>
      <c r="S323" s="61">
        <f t="shared" si="11"/>
        <v>0</v>
      </c>
      <c r="T323" s="60">
        <f>VLOOKUP(K323,'5th Cycle APR Raw Data-Final'!$A$3:$P$1977,10,FALSE)</f>
        <v>2075</v>
      </c>
      <c r="U323" s="60">
        <f>IF(AN323&lt;1,SUMIFS('5th Cycle APR Raw Data-Final'!K$3:K$1977,'5th Cycle APR Raw Data-Final'!$A$3:$A$1977,'SB35 Determination Data'!$K323,'5th Cycle APR Raw Data-Final'!$T$3:$T$1977,"&gt;="&amp;'SB35 Determination Data'!$F323,'5th Cycle APR Raw Data-Final'!$T$3:$T$1977,"&lt;"&amp;E323),SUMIFS('5th Cycle APR Raw Data-Final'!K$3:K$1977,'5th Cycle APR Raw Data-Final'!$A$3:$A$1977,'SB35 Determination Data'!$K323,'5th Cycle APR Raw Data-Final'!$T$3:$T$1977,"&gt;="&amp;'SB35 Determination Data'!$F323,'5th Cycle APR Raw Data-Final'!$T$3:$T$1977,"&lt;="&amp;G323))</f>
        <v>512</v>
      </c>
      <c r="V323" s="60">
        <f>IF(AN323&lt;1,SUMIFS('5th Cycle APR Raw Data-Final'!L$3:L$1977,'5th Cycle APR Raw Data-Final'!$A$3:$A$1977,'SB35 Determination Data'!$K323,'5th Cycle APR Raw Data-Final'!$T$3:$T$1977,"&gt;="&amp;'SB35 Determination Data'!$F323,'5th Cycle APR Raw Data-Final'!$T$3:$T$1977,"&lt;"&amp;E323),SUMIFS('5th Cycle APR Raw Data-Final'!L$3:L$1977,'5th Cycle APR Raw Data-Final'!$A$3:$A$1977,'SB35 Determination Data'!$K323,'5th Cycle APR Raw Data-Final'!$T$3:$T$1977,"&gt;="&amp;'SB35 Determination Data'!$F323,'5th Cycle APR Raw Data-Final'!$T$3:$T$1977,"&lt;="&amp;G323))</f>
        <v>512</v>
      </c>
      <c r="W323" s="60">
        <f>IF(AN323&lt;1,SUMIFS('5th Cycle APR Raw Data-Final'!M$3:M$1977,'5th Cycle APR Raw Data-Final'!$A$3:$A$1977,'SB35 Determination Data'!$K323,'5th Cycle APR Raw Data-Final'!$T$3:$T$1977,"&gt;="&amp;'SB35 Determination Data'!$F323,'5th Cycle APR Raw Data-Final'!$T$3:$T$1977,"&lt;"&amp;E323),SUMIFS('5th Cycle APR Raw Data-Final'!M$3:M$1977,'5th Cycle APR Raw Data-Final'!$A$3:$A$1977,'SB35 Determination Data'!$K323,'5th Cycle APR Raw Data-Final'!$T$3:$T$1977,"&gt;="&amp;'SB35 Determination Data'!$F323,'5th Cycle APR Raw Data-Final'!$T$3:$T$1977,"&lt;="&amp;G323))</f>
        <v>0</v>
      </c>
      <c r="X323" s="60">
        <f t="shared" si="12"/>
        <v>1563</v>
      </c>
      <c r="Y323" s="60">
        <f t="shared" si="13"/>
        <v>512</v>
      </c>
      <c r="Z323" s="60">
        <f t="shared" si="14"/>
        <v>1563</v>
      </c>
      <c r="AA323" s="31">
        <f t="shared" si="15"/>
        <v>0.24674698795180722</v>
      </c>
      <c r="AB323" s="31">
        <f t="shared" si="16"/>
        <v>0.24674698795180722</v>
      </c>
      <c r="AC323" s="60">
        <f>VLOOKUP(K323,'5th Cycle APR Raw Data-Final'!$A$3:$P$1977,14,FALSE)</f>
        <v>2815</v>
      </c>
      <c r="AD323" s="60">
        <f>IF(AN323&lt;1,SUMIFS('5th Cycle APR Raw Data-Final'!$O$3:$O$1977,'5th Cycle APR Raw Data-Final'!$A$3:$A$1977,'SB35 Determination Data'!$K323,'5th Cycle APR Raw Data-Final'!$T$3:$T$1977,"&gt;="&amp;'SB35 Determination Data'!$F323,'5th Cycle APR Raw Data-Final'!$T$3:$T$1977,"&lt;"&amp;E323),SUMIFS('5th Cycle APR Raw Data-Final'!$O$3:$O$1977,'5th Cycle APR Raw Data-Final'!$A$3:$A$1977,'SB35 Determination Data'!$K323,'5th Cycle APR Raw Data-Final'!$T$3:$T$1977,"&gt;="&amp;'SB35 Determination Data'!$F323,'5th Cycle APR Raw Data-Final'!$T$3:$T$1977,"&lt;="&amp;G323))</f>
        <v>66</v>
      </c>
      <c r="AE323" s="60">
        <f t="shared" si="17"/>
        <v>2749</v>
      </c>
      <c r="AF323" s="31">
        <f t="shared" si="18"/>
        <v>2.3445825932504442E-2</v>
      </c>
      <c r="AG323" s="60">
        <f>VLOOKUP(K323,'5th Cycle APR Raw Data-Final'!$A$3:$P$1977,16,FALSE)</f>
        <v>7816</v>
      </c>
      <c r="AH323" s="60">
        <f>IF(AN323&lt;1,SUMIFS('5th Cycle APR Raw Data-Final'!$Q$3:$Q$1977,'5th Cycle APR Raw Data-Final'!$A$3:$A$1977,'SB35 Determination Data'!$K323,'5th Cycle APR Raw Data-Final'!$T$3:$T$1977,"&gt;="&amp;'SB35 Determination Data'!$F323,'5th Cycle APR Raw Data-Final'!$T$3:$T$1977,"&lt;"&amp;E323),SUMIFS('5th Cycle APR Raw Data-Final'!$Q$3:$Q$1977,'5th Cycle APR Raw Data-Final'!$A$3:$A$1977,'SB35 Determination Data'!$K323,'5th Cycle APR Raw Data-Final'!$T$3:$T$1977,"&gt;="&amp;'SB35 Determination Data'!$F323,'5th Cycle APR Raw Data-Final'!$T$3:$T$1977,"&lt;="&amp;G323))</f>
        <v>15622</v>
      </c>
      <c r="AI323" s="60">
        <f t="shared" si="19"/>
        <v>0</v>
      </c>
      <c r="AJ323" s="31">
        <f t="shared" si="20"/>
        <v>1.9987205731832138</v>
      </c>
      <c r="AK323" s="60">
        <f>VLOOKUP(K323,'5th Cycle APR Raw Data-Final'!$A$3:$R$1977,18,FALSE)</f>
        <v>14765</v>
      </c>
      <c r="AL323" s="60">
        <f>IF(AN323&lt;1,SUMIFS('5th Cycle APR Raw Data-Final'!$S$3:$S$1977,'5th Cycle APR Raw Data-Final'!$A$3:$A$1977,'SB35 Determination Data'!$K323,'5th Cycle APR Raw Data-Final'!$T$3:$T$1977,"&gt;="&amp;'SB35 Determination Data'!$F323,'5th Cycle APR Raw Data-Final'!$T$3:$T$1977,"&lt;"&amp;E323),SUMIFS('5th Cycle APR Raw Data-Final'!$S$3:$S$1977,'5th Cycle APR Raw Data-Final'!$A$3:$A$1977,'SB35 Determination Data'!$K323,'5th Cycle APR Raw Data-Final'!$T$3:$T$1977,"&gt;="&amp;'SB35 Determination Data'!$F323,'5th Cycle APR Raw Data-Final'!$T$3:$T$1977,"&lt;="&amp;G323))</f>
        <v>16941</v>
      </c>
      <c r="AM323" s="60">
        <f t="shared" si="21"/>
        <v>5630</v>
      </c>
      <c r="AN323" s="62">
        <f t="shared" si="22"/>
        <v>0.5</v>
      </c>
      <c r="AO323" s="9" t="str">
        <f t="shared" si="23"/>
        <v>NO</v>
      </c>
      <c r="AP323" s="9" t="str">
        <f t="shared" si="24"/>
        <v>YES</v>
      </c>
      <c r="AQ323" s="9" t="str">
        <f t="shared" si="25"/>
        <v>NO</v>
      </c>
      <c r="AR323" s="48" t="str">
        <f>VLOOKUP(K323,'2018Submitted'!$A$2:$C$540,3,FALSE)</f>
        <v>Successful</v>
      </c>
      <c r="AS323" s="9" t="str">
        <f t="shared" si="26"/>
        <v>NO</v>
      </c>
      <c r="AT323" s="9" t="str">
        <f t="shared" si="27"/>
        <v>YES</v>
      </c>
    </row>
    <row r="324" spans="1:46" ht="12.75" customHeight="1" x14ac:dyDescent="0.15">
      <c r="A324" s="9" t="s">
        <v>99</v>
      </c>
      <c r="B324" s="9" t="str">
        <f t="shared" si="0"/>
        <v>OAKLEY</v>
      </c>
      <c r="C324" s="31">
        <f t="shared" si="1"/>
        <v>0.5</v>
      </c>
      <c r="D324" s="45">
        <f t="shared" si="2"/>
        <v>8</v>
      </c>
      <c r="E324" s="46">
        <f t="shared" si="3"/>
        <v>2019</v>
      </c>
      <c r="F324" s="46">
        <f t="shared" si="4"/>
        <v>2015</v>
      </c>
      <c r="G324" s="46">
        <f t="shared" si="5"/>
        <v>2022</v>
      </c>
      <c r="H324" s="9" t="str">
        <f t="shared" si="6"/>
        <v>01/31/2015</v>
      </c>
      <c r="I324" s="9" t="str">
        <f t="shared" si="7"/>
        <v>01/31/2023</v>
      </c>
      <c r="J324" s="9" t="s">
        <v>67</v>
      </c>
      <c r="K324" s="49" t="s">
        <v>111</v>
      </c>
      <c r="L324" s="60">
        <f>VLOOKUP(K324,'5th Cycle APR Raw Data-Final'!$A$3:$P$1977,6,FALSE)</f>
        <v>317</v>
      </c>
      <c r="M324" s="60">
        <f>IF(AN324&lt;1,SUMIFS('5th Cycle APR Raw Data-Final'!G$3:G$1977,'5th Cycle APR Raw Data-Final'!$A$3:$A$1977,'SB35 Determination Data'!$K324,'5th Cycle APR Raw Data-Final'!$T$3:$T$1977,"&gt;="&amp;'SB35 Determination Data'!$F324,'5th Cycle APR Raw Data-Final'!$T$3:$T$1977,"&lt;"&amp;E324),SUMIFS('5th Cycle APR Raw Data-Final'!G$3:G$1977,'5th Cycle APR Raw Data-Final'!$A$3:$A$1977,'SB35 Determination Data'!$K324,'5th Cycle APR Raw Data-Final'!$T$3:$T$1977,"&gt;="&amp;'SB35 Determination Data'!$F324,'5th Cycle APR Raw Data-Final'!$T$3:$T$1977,"&lt;="&amp;G324))</f>
        <v>8</v>
      </c>
      <c r="N324" s="60">
        <f>IF(AN324&lt;1,SUMIFS('5th Cycle APR Raw Data-Final'!H$3:H$1977,'5th Cycle APR Raw Data-Final'!$A$3:$A$1977,'SB35 Determination Data'!$K324,'5th Cycle APR Raw Data-Final'!$T$3:$T$1977,"&gt;="&amp;'SB35 Determination Data'!$F324,'5th Cycle APR Raw Data-Final'!$T$3:$T$1977,"&lt;"&amp;E324),SUMIFS('5th Cycle APR Raw Data-Final'!H$3:H$1977,'5th Cycle APR Raw Data-Final'!$A$3:$A$1977,'SB35 Determination Data'!$K324,'5th Cycle APR Raw Data-Final'!$T$3:$T$1977,"&gt;="&amp;'SB35 Determination Data'!$F324,'5th Cycle APR Raw Data-Final'!$T$3:$T$1977,"&lt;="&amp;G324))</f>
        <v>8</v>
      </c>
      <c r="O324" s="60">
        <f>IF(AN324&lt;1,SUMIFS('5th Cycle APR Raw Data-Final'!I$3:I$1977,'5th Cycle APR Raw Data-Final'!$A$3:$A$1977,'SB35 Determination Data'!$K324,'5th Cycle APR Raw Data-Final'!$T$3:$T$1977,"&gt;="&amp;'SB35 Determination Data'!$F324,'5th Cycle APR Raw Data-Final'!$T$3:$T$1977,"&lt;"&amp;E324),SUMIFS('5th Cycle APR Raw Data-Final'!I$3:I$1977,'5th Cycle APR Raw Data-Final'!$A$3:$A$1977,'SB35 Determination Data'!$K324,'5th Cycle APR Raw Data-Final'!$T$3:$T$1977,"&gt;="&amp;'SB35 Determination Data'!$F324,'5th Cycle APR Raw Data-Final'!$T$3:$T$1977,"&lt;="&amp;G324))</f>
        <v>0</v>
      </c>
      <c r="P324" s="60">
        <f t="shared" si="8"/>
        <v>309</v>
      </c>
      <c r="Q324" s="31">
        <f t="shared" si="9"/>
        <v>2.5236593059936908E-2</v>
      </c>
      <c r="R324" s="61">
        <f t="shared" si="10"/>
        <v>159</v>
      </c>
      <c r="S324" s="61">
        <f t="shared" si="11"/>
        <v>0</v>
      </c>
      <c r="T324" s="60">
        <f>VLOOKUP(K324,'5th Cycle APR Raw Data-Final'!$A$3:$P$1977,10,FALSE)</f>
        <v>174</v>
      </c>
      <c r="U324" s="60">
        <f>IF(AN324&lt;1,SUMIFS('5th Cycle APR Raw Data-Final'!K$3:K$1977,'5th Cycle APR Raw Data-Final'!$A$3:$A$1977,'SB35 Determination Data'!$K324,'5th Cycle APR Raw Data-Final'!$T$3:$T$1977,"&gt;="&amp;'SB35 Determination Data'!$F324,'5th Cycle APR Raw Data-Final'!$T$3:$T$1977,"&lt;"&amp;E324),SUMIFS('5th Cycle APR Raw Data-Final'!K$3:K$1977,'5th Cycle APR Raw Data-Final'!$A$3:$A$1977,'SB35 Determination Data'!$K324,'5th Cycle APR Raw Data-Final'!$T$3:$T$1977,"&gt;="&amp;'SB35 Determination Data'!$F324,'5th Cycle APR Raw Data-Final'!$T$3:$T$1977,"&lt;="&amp;G324))</f>
        <v>66</v>
      </c>
      <c r="V324" s="60">
        <f>IF(AN324&lt;1,SUMIFS('5th Cycle APR Raw Data-Final'!L$3:L$1977,'5th Cycle APR Raw Data-Final'!$A$3:$A$1977,'SB35 Determination Data'!$K324,'5th Cycle APR Raw Data-Final'!$T$3:$T$1977,"&gt;="&amp;'SB35 Determination Data'!$F324,'5th Cycle APR Raw Data-Final'!$T$3:$T$1977,"&lt;"&amp;E324),SUMIFS('5th Cycle APR Raw Data-Final'!L$3:L$1977,'5th Cycle APR Raw Data-Final'!$A$3:$A$1977,'SB35 Determination Data'!$K324,'5th Cycle APR Raw Data-Final'!$T$3:$T$1977,"&gt;="&amp;'SB35 Determination Data'!$F324,'5th Cycle APR Raw Data-Final'!$T$3:$T$1977,"&lt;="&amp;G324))</f>
        <v>66</v>
      </c>
      <c r="W324" s="60">
        <f>IF(AN324&lt;1,SUMIFS('5th Cycle APR Raw Data-Final'!M$3:M$1977,'5th Cycle APR Raw Data-Final'!$A$3:$A$1977,'SB35 Determination Data'!$K324,'5th Cycle APR Raw Data-Final'!$T$3:$T$1977,"&gt;="&amp;'SB35 Determination Data'!$F324,'5th Cycle APR Raw Data-Final'!$T$3:$T$1977,"&lt;"&amp;E324),SUMIFS('5th Cycle APR Raw Data-Final'!M$3:M$1977,'5th Cycle APR Raw Data-Final'!$A$3:$A$1977,'SB35 Determination Data'!$K324,'5th Cycle APR Raw Data-Final'!$T$3:$T$1977,"&gt;="&amp;'SB35 Determination Data'!$F324,'5th Cycle APR Raw Data-Final'!$T$3:$T$1977,"&lt;="&amp;G324))</f>
        <v>0</v>
      </c>
      <c r="X324" s="60">
        <f t="shared" si="12"/>
        <v>108</v>
      </c>
      <c r="Y324" s="60">
        <f t="shared" si="13"/>
        <v>66</v>
      </c>
      <c r="Z324" s="60">
        <f t="shared" si="14"/>
        <v>108</v>
      </c>
      <c r="AA324" s="31">
        <f t="shared" si="15"/>
        <v>0.37931034482758619</v>
      </c>
      <c r="AB324" s="31">
        <f t="shared" si="16"/>
        <v>0.37931034482758619</v>
      </c>
      <c r="AC324" s="60">
        <f>VLOOKUP(K324,'5th Cycle APR Raw Data-Final'!$A$3:$P$1977,14,FALSE)</f>
        <v>175</v>
      </c>
      <c r="AD324" s="60">
        <f>IF(AN324&lt;1,SUMIFS('5th Cycle APR Raw Data-Final'!$O$3:$O$1977,'5th Cycle APR Raw Data-Final'!$A$3:$A$1977,'SB35 Determination Data'!$K324,'5th Cycle APR Raw Data-Final'!$T$3:$T$1977,"&gt;="&amp;'SB35 Determination Data'!$F324,'5th Cycle APR Raw Data-Final'!$T$3:$T$1977,"&lt;"&amp;E324),SUMIFS('5th Cycle APR Raw Data-Final'!$O$3:$O$1977,'5th Cycle APR Raw Data-Final'!$A$3:$A$1977,'SB35 Determination Data'!$K324,'5th Cycle APR Raw Data-Final'!$T$3:$T$1977,"&gt;="&amp;'SB35 Determination Data'!$F324,'5th Cycle APR Raw Data-Final'!$T$3:$T$1977,"&lt;="&amp;G324))</f>
        <v>209</v>
      </c>
      <c r="AE324" s="60">
        <f t="shared" si="17"/>
        <v>0</v>
      </c>
      <c r="AF324" s="31">
        <f t="shared" si="18"/>
        <v>1.1942857142857144</v>
      </c>
      <c r="AG324" s="60">
        <f>VLOOKUP(K324,'5th Cycle APR Raw Data-Final'!$A$3:$P$1977,16,FALSE)</f>
        <v>502</v>
      </c>
      <c r="AH324" s="60">
        <f>IF(AN324&lt;1,SUMIFS('5th Cycle APR Raw Data-Final'!$Q$3:$Q$1977,'5th Cycle APR Raw Data-Final'!$A$3:$A$1977,'SB35 Determination Data'!$K324,'5th Cycle APR Raw Data-Final'!$T$3:$T$1977,"&gt;="&amp;'SB35 Determination Data'!$F324,'5th Cycle APR Raw Data-Final'!$T$3:$T$1977,"&lt;"&amp;E324),SUMIFS('5th Cycle APR Raw Data-Final'!$Q$3:$Q$1977,'5th Cycle APR Raw Data-Final'!$A$3:$A$1977,'SB35 Determination Data'!$K324,'5th Cycle APR Raw Data-Final'!$T$3:$T$1977,"&gt;="&amp;'SB35 Determination Data'!$F324,'5th Cycle APR Raw Data-Final'!$T$3:$T$1977,"&lt;="&amp;G324))</f>
        <v>681</v>
      </c>
      <c r="AI324" s="60">
        <f t="shared" si="19"/>
        <v>0</v>
      </c>
      <c r="AJ324" s="31">
        <f t="shared" si="20"/>
        <v>1.3565737051792828</v>
      </c>
      <c r="AK324" s="60">
        <f>VLOOKUP(K324,'5th Cycle APR Raw Data-Final'!$A$3:$R$1977,18,FALSE)</f>
        <v>1168</v>
      </c>
      <c r="AL324" s="60">
        <f>IF(AN324&lt;1,SUMIFS('5th Cycle APR Raw Data-Final'!$S$3:$S$1977,'5th Cycle APR Raw Data-Final'!$A$3:$A$1977,'SB35 Determination Data'!$K324,'5th Cycle APR Raw Data-Final'!$T$3:$T$1977,"&gt;="&amp;'SB35 Determination Data'!$F324,'5th Cycle APR Raw Data-Final'!$T$3:$T$1977,"&lt;"&amp;E324),SUMIFS('5th Cycle APR Raw Data-Final'!$S$3:$S$1977,'5th Cycle APR Raw Data-Final'!$A$3:$A$1977,'SB35 Determination Data'!$K324,'5th Cycle APR Raw Data-Final'!$T$3:$T$1977,"&gt;="&amp;'SB35 Determination Data'!$F324,'5th Cycle APR Raw Data-Final'!$T$3:$T$1977,"&lt;="&amp;G324))</f>
        <v>964</v>
      </c>
      <c r="AM324" s="60">
        <f t="shared" si="21"/>
        <v>417</v>
      </c>
      <c r="AN324" s="62">
        <f t="shared" si="22"/>
        <v>0.5</v>
      </c>
      <c r="AO324" s="9" t="str">
        <f t="shared" si="23"/>
        <v>NO</v>
      </c>
      <c r="AP324" s="9" t="str">
        <f t="shared" si="24"/>
        <v>YES</v>
      </c>
      <c r="AQ324" s="9" t="str">
        <f t="shared" si="25"/>
        <v>NO</v>
      </c>
      <c r="AR324" s="48" t="str">
        <f>VLOOKUP(K324,'2018Submitted'!$A$2:$C$540,3,FALSE)</f>
        <v>Successful</v>
      </c>
      <c r="AS324" s="9" t="str">
        <f t="shared" si="26"/>
        <v>NO</v>
      </c>
      <c r="AT324" s="9" t="str">
        <f t="shared" si="27"/>
        <v>YES</v>
      </c>
    </row>
    <row r="325" spans="1:46" ht="12.75" customHeight="1" x14ac:dyDescent="0.15">
      <c r="A325" s="9" t="s">
        <v>416</v>
      </c>
      <c r="B325" s="9" t="str">
        <f t="shared" si="0"/>
        <v>OCEANSIDE</v>
      </c>
      <c r="C325" s="31">
        <f t="shared" si="1"/>
        <v>0.75</v>
      </c>
      <c r="D325" s="45">
        <f t="shared" si="2"/>
        <v>8</v>
      </c>
      <c r="E325" s="46">
        <f t="shared" si="3"/>
        <v>2017</v>
      </c>
      <c r="F325" s="46">
        <f t="shared" si="4"/>
        <v>2013</v>
      </c>
      <c r="G325" s="46">
        <f t="shared" si="5"/>
        <v>2020</v>
      </c>
      <c r="H325" s="9" t="str">
        <f t="shared" si="6"/>
        <v>04/30/2013</v>
      </c>
      <c r="I325" s="9" t="str">
        <f t="shared" si="7"/>
        <v>04/30/2021</v>
      </c>
      <c r="J325" s="9" t="s">
        <v>417</v>
      </c>
      <c r="K325" s="49" t="s">
        <v>440</v>
      </c>
      <c r="L325" s="60">
        <f>VLOOKUP(K325,'5th Cycle APR Raw Data-Final'!$A$3:$P$1977,6,FALSE)</f>
        <v>1549</v>
      </c>
      <c r="M325" s="60">
        <f>IF(AN325&lt;1,SUMIFS('5th Cycle APR Raw Data-Final'!G$3:G$1977,'5th Cycle APR Raw Data-Final'!$A$3:$A$1977,'SB35 Determination Data'!$K325,'5th Cycle APR Raw Data-Final'!$T$3:$T$1977,"&gt;="&amp;'SB35 Determination Data'!$F325,'5th Cycle APR Raw Data-Final'!$T$3:$T$1977,"&lt;"&amp;E325),SUMIFS('5th Cycle APR Raw Data-Final'!G$3:G$1977,'5th Cycle APR Raw Data-Final'!$A$3:$A$1977,'SB35 Determination Data'!$K325,'5th Cycle APR Raw Data-Final'!$T$3:$T$1977,"&gt;="&amp;'SB35 Determination Data'!$F325,'5th Cycle APR Raw Data-Final'!$T$3:$T$1977,"&lt;="&amp;G325))</f>
        <v>267</v>
      </c>
      <c r="N325" s="60">
        <f>IF(AN325&lt;1,SUMIFS('5th Cycle APR Raw Data-Final'!H$3:H$1977,'5th Cycle APR Raw Data-Final'!$A$3:$A$1977,'SB35 Determination Data'!$K325,'5th Cycle APR Raw Data-Final'!$T$3:$T$1977,"&gt;="&amp;'SB35 Determination Data'!$F325,'5th Cycle APR Raw Data-Final'!$T$3:$T$1977,"&lt;"&amp;E325),SUMIFS('5th Cycle APR Raw Data-Final'!H$3:H$1977,'5th Cycle APR Raw Data-Final'!$A$3:$A$1977,'SB35 Determination Data'!$K325,'5th Cycle APR Raw Data-Final'!$T$3:$T$1977,"&gt;="&amp;'SB35 Determination Data'!$F325,'5th Cycle APR Raw Data-Final'!$T$3:$T$1977,"&lt;="&amp;G325))</f>
        <v>244</v>
      </c>
      <c r="O325" s="60">
        <f>IF(AN325&lt;1,SUMIFS('5th Cycle APR Raw Data-Final'!I$3:I$1977,'5th Cycle APR Raw Data-Final'!$A$3:$A$1977,'SB35 Determination Data'!$K325,'5th Cycle APR Raw Data-Final'!$T$3:$T$1977,"&gt;="&amp;'SB35 Determination Data'!$F325,'5th Cycle APR Raw Data-Final'!$T$3:$T$1977,"&lt;"&amp;E325),SUMIFS('5th Cycle APR Raw Data-Final'!I$3:I$1977,'5th Cycle APR Raw Data-Final'!$A$3:$A$1977,'SB35 Determination Data'!$K325,'5th Cycle APR Raw Data-Final'!$T$3:$T$1977,"&gt;="&amp;'SB35 Determination Data'!$F325,'5th Cycle APR Raw Data-Final'!$T$3:$T$1977,"&lt;="&amp;G325))</f>
        <v>23</v>
      </c>
      <c r="P325" s="60">
        <f t="shared" si="8"/>
        <v>1282</v>
      </c>
      <c r="Q325" s="31">
        <f t="shared" si="9"/>
        <v>0.17236927049709491</v>
      </c>
      <c r="R325" s="61">
        <f t="shared" si="10"/>
        <v>775</v>
      </c>
      <c r="S325" s="61">
        <f t="shared" si="11"/>
        <v>0</v>
      </c>
      <c r="T325" s="60">
        <f>VLOOKUP(K325,'5th Cycle APR Raw Data-Final'!$A$3:$P$1977,10,FALSE)</f>
        <v>1178</v>
      </c>
      <c r="U325" s="60">
        <f>IF(AN325&lt;1,SUMIFS('5th Cycle APR Raw Data-Final'!K$3:K$1977,'5th Cycle APR Raw Data-Final'!$A$3:$A$1977,'SB35 Determination Data'!$K325,'5th Cycle APR Raw Data-Final'!$T$3:$T$1977,"&gt;="&amp;'SB35 Determination Data'!$F325,'5th Cycle APR Raw Data-Final'!$T$3:$T$1977,"&lt;"&amp;E325),SUMIFS('5th Cycle APR Raw Data-Final'!K$3:K$1977,'5th Cycle APR Raw Data-Final'!$A$3:$A$1977,'SB35 Determination Data'!$K325,'5th Cycle APR Raw Data-Final'!$T$3:$T$1977,"&gt;="&amp;'SB35 Determination Data'!$F325,'5th Cycle APR Raw Data-Final'!$T$3:$T$1977,"&lt;="&amp;G325))</f>
        <v>57</v>
      </c>
      <c r="V325" s="60">
        <f>IF(AN325&lt;1,SUMIFS('5th Cycle APR Raw Data-Final'!L$3:L$1977,'5th Cycle APR Raw Data-Final'!$A$3:$A$1977,'SB35 Determination Data'!$K325,'5th Cycle APR Raw Data-Final'!$T$3:$T$1977,"&gt;="&amp;'SB35 Determination Data'!$F325,'5th Cycle APR Raw Data-Final'!$T$3:$T$1977,"&lt;"&amp;E325),SUMIFS('5th Cycle APR Raw Data-Final'!L$3:L$1977,'5th Cycle APR Raw Data-Final'!$A$3:$A$1977,'SB35 Determination Data'!$K325,'5th Cycle APR Raw Data-Final'!$T$3:$T$1977,"&gt;="&amp;'SB35 Determination Data'!$F325,'5th Cycle APR Raw Data-Final'!$T$3:$T$1977,"&lt;="&amp;G325))</f>
        <v>55</v>
      </c>
      <c r="W325" s="60">
        <f>IF(AN325&lt;1,SUMIFS('5th Cycle APR Raw Data-Final'!M$3:M$1977,'5th Cycle APR Raw Data-Final'!$A$3:$A$1977,'SB35 Determination Data'!$K325,'5th Cycle APR Raw Data-Final'!$T$3:$T$1977,"&gt;="&amp;'SB35 Determination Data'!$F325,'5th Cycle APR Raw Data-Final'!$T$3:$T$1977,"&lt;"&amp;E325),SUMIFS('5th Cycle APR Raw Data-Final'!M$3:M$1977,'5th Cycle APR Raw Data-Final'!$A$3:$A$1977,'SB35 Determination Data'!$K325,'5th Cycle APR Raw Data-Final'!$T$3:$T$1977,"&gt;="&amp;'SB35 Determination Data'!$F325,'5th Cycle APR Raw Data-Final'!$T$3:$T$1977,"&lt;="&amp;G325))</f>
        <v>2</v>
      </c>
      <c r="X325" s="60">
        <f t="shared" si="12"/>
        <v>1121</v>
      </c>
      <c r="Y325" s="60">
        <f t="shared" si="13"/>
        <v>57</v>
      </c>
      <c r="Z325" s="60">
        <f t="shared" si="14"/>
        <v>1121</v>
      </c>
      <c r="AA325" s="31">
        <f t="shared" si="15"/>
        <v>4.8387096774193547E-2</v>
      </c>
      <c r="AB325" s="31">
        <f t="shared" si="16"/>
        <v>4.8387096774193547E-2</v>
      </c>
      <c r="AC325" s="60">
        <f>VLOOKUP(K325,'5th Cycle APR Raw Data-Final'!$A$3:$P$1977,14,FALSE)</f>
        <v>1090</v>
      </c>
      <c r="AD325" s="60">
        <f>IF(AN325&lt;1,SUMIFS('5th Cycle APR Raw Data-Final'!$O$3:$O$1977,'5th Cycle APR Raw Data-Final'!$A$3:$A$1977,'SB35 Determination Data'!$K325,'5th Cycle APR Raw Data-Final'!$T$3:$T$1977,"&gt;="&amp;'SB35 Determination Data'!$F325,'5th Cycle APR Raw Data-Final'!$T$3:$T$1977,"&lt;"&amp;E325),SUMIFS('5th Cycle APR Raw Data-Final'!$O$3:$O$1977,'5th Cycle APR Raw Data-Final'!$A$3:$A$1977,'SB35 Determination Data'!$K325,'5th Cycle APR Raw Data-Final'!$T$3:$T$1977,"&gt;="&amp;'SB35 Determination Data'!$F325,'5th Cycle APR Raw Data-Final'!$T$3:$T$1977,"&lt;="&amp;G325))</f>
        <v>149</v>
      </c>
      <c r="AE325" s="60">
        <f t="shared" si="17"/>
        <v>941</v>
      </c>
      <c r="AF325" s="31">
        <f t="shared" si="18"/>
        <v>0.13669724770642203</v>
      </c>
      <c r="AG325" s="60">
        <f>VLOOKUP(K325,'5th Cycle APR Raw Data-Final'!$A$3:$P$1977,16,FALSE)</f>
        <v>2393</v>
      </c>
      <c r="AH325" s="60">
        <f>IF(AN325&lt;1,SUMIFS('5th Cycle APR Raw Data-Final'!$Q$3:$Q$1977,'5th Cycle APR Raw Data-Final'!$A$3:$A$1977,'SB35 Determination Data'!$K325,'5th Cycle APR Raw Data-Final'!$T$3:$T$1977,"&gt;="&amp;'SB35 Determination Data'!$F325,'5th Cycle APR Raw Data-Final'!$T$3:$T$1977,"&lt;"&amp;E325),SUMIFS('5th Cycle APR Raw Data-Final'!$Q$3:$Q$1977,'5th Cycle APR Raw Data-Final'!$A$3:$A$1977,'SB35 Determination Data'!$K325,'5th Cycle APR Raw Data-Final'!$T$3:$T$1977,"&gt;="&amp;'SB35 Determination Data'!$F325,'5th Cycle APR Raw Data-Final'!$T$3:$T$1977,"&lt;="&amp;G325))</f>
        <v>527</v>
      </c>
      <c r="AI325" s="60">
        <f t="shared" si="19"/>
        <v>1866</v>
      </c>
      <c r="AJ325" s="31">
        <f t="shared" si="20"/>
        <v>0.22022565816966153</v>
      </c>
      <c r="AK325" s="60">
        <f>VLOOKUP(K325,'5th Cycle APR Raw Data-Final'!$A$3:$R$1977,18,FALSE)</f>
        <v>6210</v>
      </c>
      <c r="AL325" s="60">
        <f>IF(AN325&lt;1,SUMIFS('5th Cycle APR Raw Data-Final'!$S$3:$S$1977,'5th Cycle APR Raw Data-Final'!$A$3:$A$1977,'SB35 Determination Data'!$K325,'5th Cycle APR Raw Data-Final'!$T$3:$T$1977,"&gt;="&amp;'SB35 Determination Data'!$F325,'5th Cycle APR Raw Data-Final'!$T$3:$T$1977,"&lt;"&amp;E325),SUMIFS('5th Cycle APR Raw Data-Final'!$S$3:$S$1977,'5th Cycle APR Raw Data-Final'!$A$3:$A$1977,'SB35 Determination Data'!$K325,'5th Cycle APR Raw Data-Final'!$T$3:$T$1977,"&gt;="&amp;'SB35 Determination Data'!$F325,'5th Cycle APR Raw Data-Final'!$T$3:$T$1977,"&lt;="&amp;G325))</f>
        <v>1000</v>
      </c>
      <c r="AM325" s="60">
        <f t="shared" si="21"/>
        <v>5210</v>
      </c>
      <c r="AN325" s="62">
        <f t="shared" si="22"/>
        <v>0.5</v>
      </c>
      <c r="AO325" s="9" t="str">
        <f t="shared" si="23"/>
        <v>YES</v>
      </c>
      <c r="AP325" s="9" t="str">
        <f t="shared" si="24"/>
        <v>NO</v>
      </c>
      <c r="AQ325" s="9" t="str">
        <f t="shared" si="25"/>
        <v>NO</v>
      </c>
      <c r="AR325" s="48" t="str">
        <f>VLOOKUP(K325,'2018Submitted'!$A$2:$C$540,3,FALSE)</f>
        <v>Successful</v>
      </c>
      <c r="AS325" s="9" t="str">
        <f t="shared" si="26"/>
        <v>NO</v>
      </c>
      <c r="AT325" s="9" t="str">
        <f t="shared" si="27"/>
        <v>NO</v>
      </c>
    </row>
    <row r="326" spans="1:46" ht="12.75" customHeight="1" x14ac:dyDescent="0.15">
      <c r="A326" s="9" t="s">
        <v>502</v>
      </c>
      <c r="B326" s="9" t="str">
        <f t="shared" si="0"/>
        <v>OJAI</v>
      </c>
      <c r="C326" s="31">
        <f t="shared" si="1"/>
        <v>0.625</v>
      </c>
      <c r="D326" s="45">
        <f t="shared" si="2"/>
        <v>8</v>
      </c>
      <c r="E326" s="46">
        <f t="shared" si="3"/>
        <v>2018</v>
      </c>
      <c r="F326" s="46">
        <f t="shared" si="4"/>
        <v>2014</v>
      </c>
      <c r="G326" s="46" t="str">
        <f t="shared" si="5"/>
        <v>2021</v>
      </c>
      <c r="H326" s="9" t="str">
        <f t="shared" si="6"/>
        <v>10/15/2013</v>
      </c>
      <c r="I326" s="9" t="str">
        <f t="shared" si="7"/>
        <v>10/15/2021</v>
      </c>
      <c r="J326" s="9" t="s">
        <v>144</v>
      </c>
      <c r="K326" s="49" t="s">
        <v>613</v>
      </c>
      <c r="L326" s="60">
        <f>VLOOKUP(K326,'5th Cycle APR Raw Data-Final'!$A$3:$P$1977,6,FALSE)</f>
        <v>87</v>
      </c>
      <c r="M326" s="60">
        <f>IF(AN326&lt;1,SUMIFS('5th Cycle APR Raw Data-Final'!G$3:G$1977,'5th Cycle APR Raw Data-Final'!$A$3:$A$1977,'SB35 Determination Data'!$K326,'5th Cycle APR Raw Data-Final'!$T$3:$T$1977,"&gt;="&amp;'SB35 Determination Data'!$F326,'5th Cycle APR Raw Data-Final'!$T$3:$T$1977,"&lt;"&amp;E326),SUMIFS('5th Cycle APR Raw Data-Final'!G$3:G$1977,'5th Cycle APR Raw Data-Final'!$A$3:$A$1977,'SB35 Determination Data'!$K326,'5th Cycle APR Raw Data-Final'!$T$3:$T$1977,"&gt;="&amp;'SB35 Determination Data'!$F326,'5th Cycle APR Raw Data-Final'!$T$3:$T$1977,"&lt;="&amp;G326))</f>
        <v>0</v>
      </c>
      <c r="N326" s="60">
        <f>IF(AN326&lt;1,SUMIFS('5th Cycle APR Raw Data-Final'!H$3:H$1977,'5th Cycle APR Raw Data-Final'!$A$3:$A$1977,'SB35 Determination Data'!$K326,'5th Cycle APR Raw Data-Final'!$T$3:$T$1977,"&gt;="&amp;'SB35 Determination Data'!$F326,'5th Cycle APR Raw Data-Final'!$T$3:$T$1977,"&lt;"&amp;E326),SUMIFS('5th Cycle APR Raw Data-Final'!H$3:H$1977,'5th Cycle APR Raw Data-Final'!$A$3:$A$1977,'SB35 Determination Data'!$K326,'5th Cycle APR Raw Data-Final'!$T$3:$T$1977,"&gt;="&amp;'SB35 Determination Data'!$F326,'5th Cycle APR Raw Data-Final'!$T$3:$T$1977,"&lt;="&amp;G326))</f>
        <v>0</v>
      </c>
      <c r="O326" s="60">
        <f>IF(AN326&lt;1,SUMIFS('5th Cycle APR Raw Data-Final'!I$3:I$1977,'5th Cycle APR Raw Data-Final'!$A$3:$A$1977,'SB35 Determination Data'!$K326,'5th Cycle APR Raw Data-Final'!$T$3:$T$1977,"&gt;="&amp;'SB35 Determination Data'!$F326,'5th Cycle APR Raw Data-Final'!$T$3:$T$1977,"&lt;"&amp;E326),SUMIFS('5th Cycle APR Raw Data-Final'!I$3:I$1977,'5th Cycle APR Raw Data-Final'!$A$3:$A$1977,'SB35 Determination Data'!$K326,'5th Cycle APR Raw Data-Final'!$T$3:$T$1977,"&gt;="&amp;'SB35 Determination Data'!$F326,'5th Cycle APR Raw Data-Final'!$T$3:$T$1977,"&lt;="&amp;G326))</f>
        <v>0</v>
      </c>
      <c r="P326" s="60">
        <f t="shared" si="8"/>
        <v>87</v>
      </c>
      <c r="Q326" s="31">
        <f t="shared" si="9"/>
        <v>0</v>
      </c>
      <c r="R326" s="61">
        <f t="shared" si="10"/>
        <v>44</v>
      </c>
      <c r="S326" s="61">
        <f t="shared" si="11"/>
        <v>0</v>
      </c>
      <c r="T326" s="60">
        <f>VLOOKUP(K326,'5th Cycle APR Raw Data-Final'!$A$3:$P$1977,10,FALSE)</f>
        <v>59</v>
      </c>
      <c r="U326" s="60">
        <f>IF(AN326&lt;1,SUMIFS('5th Cycle APR Raw Data-Final'!K$3:K$1977,'5th Cycle APR Raw Data-Final'!$A$3:$A$1977,'SB35 Determination Data'!$K326,'5th Cycle APR Raw Data-Final'!$T$3:$T$1977,"&gt;="&amp;'SB35 Determination Data'!$F326,'5th Cycle APR Raw Data-Final'!$T$3:$T$1977,"&lt;"&amp;E326),SUMIFS('5th Cycle APR Raw Data-Final'!K$3:K$1977,'5th Cycle APR Raw Data-Final'!$A$3:$A$1977,'SB35 Determination Data'!$K326,'5th Cycle APR Raw Data-Final'!$T$3:$T$1977,"&gt;="&amp;'SB35 Determination Data'!$F326,'5th Cycle APR Raw Data-Final'!$T$3:$T$1977,"&lt;="&amp;G326))</f>
        <v>0</v>
      </c>
      <c r="V326" s="60">
        <f>IF(AN326&lt;1,SUMIFS('5th Cycle APR Raw Data-Final'!L$3:L$1977,'5th Cycle APR Raw Data-Final'!$A$3:$A$1977,'SB35 Determination Data'!$K326,'5th Cycle APR Raw Data-Final'!$T$3:$T$1977,"&gt;="&amp;'SB35 Determination Data'!$F326,'5th Cycle APR Raw Data-Final'!$T$3:$T$1977,"&lt;"&amp;E326),SUMIFS('5th Cycle APR Raw Data-Final'!L$3:L$1977,'5th Cycle APR Raw Data-Final'!$A$3:$A$1977,'SB35 Determination Data'!$K326,'5th Cycle APR Raw Data-Final'!$T$3:$T$1977,"&gt;="&amp;'SB35 Determination Data'!$F326,'5th Cycle APR Raw Data-Final'!$T$3:$T$1977,"&lt;="&amp;G326))</f>
        <v>0</v>
      </c>
      <c r="W326" s="60">
        <f>IF(AN326&lt;1,SUMIFS('5th Cycle APR Raw Data-Final'!M$3:M$1977,'5th Cycle APR Raw Data-Final'!$A$3:$A$1977,'SB35 Determination Data'!$K326,'5th Cycle APR Raw Data-Final'!$T$3:$T$1977,"&gt;="&amp;'SB35 Determination Data'!$F326,'5th Cycle APR Raw Data-Final'!$T$3:$T$1977,"&lt;"&amp;E326),SUMIFS('5th Cycle APR Raw Data-Final'!M$3:M$1977,'5th Cycle APR Raw Data-Final'!$A$3:$A$1977,'SB35 Determination Data'!$K326,'5th Cycle APR Raw Data-Final'!$T$3:$T$1977,"&gt;="&amp;'SB35 Determination Data'!$F326,'5th Cycle APR Raw Data-Final'!$T$3:$T$1977,"&lt;="&amp;G326))</f>
        <v>0</v>
      </c>
      <c r="X326" s="60">
        <f t="shared" si="12"/>
        <v>59</v>
      </c>
      <c r="Y326" s="60">
        <f t="shared" si="13"/>
        <v>0</v>
      </c>
      <c r="Z326" s="60">
        <f t="shared" si="14"/>
        <v>59</v>
      </c>
      <c r="AA326" s="31">
        <f t="shared" si="15"/>
        <v>0</v>
      </c>
      <c r="AB326" s="31">
        <f t="shared" si="16"/>
        <v>0</v>
      </c>
      <c r="AC326" s="60">
        <f>VLOOKUP(K326,'5th Cycle APR Raw Data-Final'!$A$3:$P$1977,14,FALSE)</f>
        <v>70</v>
      </c>
      <c r="AD326" s="60">
        <f>IF(AN326&lt;1,SUMIFS('5th Cycle APR Raw Data-Final'!$O$3:$O$1977,'5th Cycle APR Raw Data-Final'!$A$3:$A$1977,'SB35 Determination Data'!$K326,'5th Cycle APR Raw Data-Final'!$T$3:$T$1977,"&gt;="&amp;'SB35 Determination Data'!$F326,'5th Cycle APR Raw Data-Final'!$T$3:$T$1977,"&lt;"&amp;E326),SUMIFS('5th Cycle APR Raw Data-Final'!$O$3:$O$1977,'5th Cycle APR Raw Data-Final'!$A$3:$A$1977,'SB35 Determination Data'!$K326,'5th Cycle APR Raw Data-Final'!$T$3:$T$1977,"&gt;="&amp;'SB35 Determination Data'!$F326,'5th Cycle APR Raw Data-Final'!$T$3:$T$1977,"&lt;="&amp;G326))</f>
        <v>13</v>
      </c>
      <c r="AE326" s="60">
        <f t="shared" si="17"/>
        <v>57</v>
      </c>
      <c r="AF326" s="31">
        <f t="shared" si="18"/>
        <v>0.18571428571428572</v>
      </c>
      <c r="AG326" s="60">
        <f>VLOOKUP(K326,'5th Cycle APR Raw Data-Final'!$A$3:$P$1977,16,FALSE)</f>
        <v>155</v>
      </c>
      <c r="AH326" s="60">
        <f>IF(AN326&lt;1,SUMIFS('5th Cycle APR Raw Data-Final'!$Q$3:$Q$1977,'5th Cycle APR Raw Data-Final'!$A$3:$A$1977,'SB35 Determination Data'!$K326,'5th Cycle APR Raw Data-Final'!$T$3:$T$1977,"&gt;="&amp;'SB35 Determination Data'!$F326,'5th Cycle APR Raw Data-Final'!$T$3:$T$1977,"&lt;"&amp;E326),SUMIFS('5th Cycle APR Raw Data-Final'!$Q$3:$Q$1977,'5th Cycle APR Raw Data-Final'!$A$3:$A$1977,'SB35 Determination Data'!$K326,'5th Cycle APR Raw Data-Final'!$T$3:$T$1977,"&gt;="&amp;'SB35 Determination Data'!$F326,'5th Cycle APR Raw Data-Final'!$T$3:$T$1977,"&lt;="&amp;G326))</f>
        <v>10</v>
      </c>
      <c r="AI326" s="60">
        <f t="shared" si="19"/>
        <v>145</v>
      </c>
      <c r="AJ326" s="31">
        <f t="shared" si="20"/>
        <v>6.4516129032258063E-2</v>
      </c>
      <c r="AK326" s="60">
        <f>VLOOKUP(K326,'5th Cycle APR Raw Data-Final'!$A$3:$R$1977,18,FALSE)</f>
        <v>371</v>
      </c>
      <c r="AL326" s="60">
        <f>IF(AN326&lt;1,SUMIFS('5th Cycle APR Raw Data-Final'!$S$3:$S$1977,'5th Cycle APR Raw Data-Final'!$A$3:$A$1977,'SB35 Determination Data'!$K326,'5th Cycle APR Raw Data-Final'!$T$3:$T$1977,"&gt;="&amp;'SB35 Determination Data'!$F326,'5th Cycle APR Raw Data-Final'!$T$3:$T$1977,"&lt;"&amp;E326),SUMIFS('5th Cycle APR Raw Data-Final'!$S$3:$S$1977,'5th Cycle APR Raw Data-Final'!$A$3:$A$1977,'SB35 Determination Data'!$K326,'5th Cycle APR Raw Data-Final'!$T$3:$T$1977,"&gt;="&amp;'SB35 Determination Data'!$F326,'5th Cycle APR Raw Data-Final'!$T$3:$T$1977,"&lt;="&amp;G326))</f>
        <v>23</v>
      </c>
      <c r="AM326" s="60">
        <f t="shared" si="21"/>
        <v>348</v>
      </c>
      <c r="AN326" s="62">
        <f t="shared" si="22"/>
        <v>0.5</v>
      </c>
      <c r="AO326" s="9" t="str">
        <f t="shared" si="23"/>
        <v>YES</v>
      </c>
      <c r="AP326" s="9" t="str">
        <f t="shared" si="24"/>
        <v>NO</v>
      </c>
      <c r="AQ326" s="9" t="str">
        <f t="shared" si="25"/>
        <v>NO</v>
      </c>
      <c r="AR326" s="48" t="str">
        <f>VLOOKUP(K326,'2018Submitted'!$A$2:$C$540,3,FALSE)</f>
        <v>No 2018 Annual Progress Report</v>
      </c>
      <c r="AS326" s="9" t="str">
        <f t="shared" si="26"/>
        <v>NO</v>
      </c>
      <c r="AT326" s="9" t="str">
        <f t="shared" si="27"/>
        <v>NO</v>
      </c>
    </row>
    <row r="327" spans="1:46" ht="12.75" customHeight="1" x14ac:dyDescent="0.15">
      <c r="A327" s="9" t="s">
        <v>352</v>
      </c>
      <c r="B327" s="9" t="str">
        <f t="shared" si="0"/>
        <v>ONTARIO</v>
      </c>
      <c r="C327" s="31">
        <f t="shared" si="1"/>
        <v>0.625</v>
      </c>
      <c r="D327" s="45">
        <f t="shared" si="2"/>
        <v>8</v>
      </c>
      <c r="E327" s="46">
        <f t="shared" si="3"/>
        <v>2018</v>
      </c>
      <c r="F327" s="46">
        <f t="shared" si="4"/>
        <v>2014</v>
      </c>
      <c r="G327" s="46" t="str">
        <f t="shared" si="5"/>
        <v>2021</v>
      </c>
      <c r="H327" s="9" t="str">
        <f t="shared" si="6"/>
        <v>10/15/2013</v>
      </c>
      <c r="I327" s="9" t="str">
        <f t="shared" si="7"/>
        <v>10/15/2021</v>
      </c>
      <c r="J327" s="9" t="s">
        <v>144</v>
      </c>
      <c r="K327" s="49" t="s">
        <v>383</v>
      </c>
      <c r="L327" s="60">
        <f>VLOOKUP(K327,'5th Cycle APR Raw Data-Final'!$A$3:$P$1977,6,FALSE)</f>
        <v>2592</v>
      </c>
      <c r="M327" s="60">
        <f>IF(AN327&lt;1,SUMIFS('5th Cycle APR Raw Data-Final'!G$3:G$1977,'5th Cycle APR Raw Data-Final'!$A$3:$A$1977,'SB35 Determination Data'!$K327,'5th Cycle APR Raw Data-Final'!$T$3:$T$1977,"&gt;="&amp;'SB35 Determination Data'!$F327,'5th Cycle APR Raw Data-Final'!$T$3:$T$1977,"&lt;"&amp;E327),SUMIFS('5th Cycle APR Raw Data-Final'!G$3:G$1977,'5th Cycle APR Raw Data-Final'!$A$3:$A$1977,'SB35 Determination Data'!$K327,'5th Cycle APR Raw Data-Final'!$T$3:$T$1977,"&gt;="&amp;'SB35 Determination Data'!$F327,'5th Cycle APR Raw Data-Final'!$T$3:$T$1977,"&lt;="&amp;G327))</f>
        <v>0</v>
      </c>
      <c r="N327" s="60">
        <f>IF(AN327&lt;1,SUMIFS('5th Cycle APR Raw Data-Final'!H$3:H$1977,'5th Cycle APR Raw Data-Final'!$A$3:$A$1977,'SB35 Determination Data'!$K327,'5th Cycle APR Raw Data-Final'!$T$3:$T$1977,"&gt;="&amp;'SB35 Determination Data'!$F327,'5th Cycle APR Raw Data-Final'!$T$3:$T$1977,"&lt;"&amp;E327),SUMIFS('5th Cycle APR Raw Data-Final'!H$3:H$1977,'5th Cycle APR Raw Data-Final'!$A$3:$A$1977,'SB35 Determination Data'!$K327,'5th Cycle APR Raw Data-Final'!$T$3:$T$1977,"&gt;="&amp;'SB35 Determination Data'!$F327,'5th Cycle APR Raw Data-Final'!$T$3:$T$1977,"&lt;="&amp;G327))</f>
        <v>0</v>
      </c>
      <c r="O327" s="60">
        <f>IF(AN327&lt;1,SUMIFS('5th Cycle APR Raw Data-Final'!I$3:I$1977,'5th Cycle APR Raw Data-Final'!$A$3:$A$1977,'SB35 Determination Data'!$K327,'5th Cycle APR Raw Data-Final'!$T$3:$T$1977,"&gt;="&amp;'SB35 Determination Data'!$F327,'5th Cycle APR Raw Data-Final'!$T$3:$T$1977,"&lt;"&amp;E327),SUMIFS('5th Cycle APR Raw Data-Final'!I$3:I$1977,'5th Cycle APR Raw Data-Final'!$A$3:$A$1977,'SB35 Determination Data'!$K327,'5th Cycle APR Raw Data-Final'!$T$3:$T$1977,"&gt;="&amp;'SB35 Determination Data'!$F327,'5th Cycle APR Raw Data-Final'!$T$3:$T$1977,"&lt;="&amp;G327))</f>
        <v>0</v>
      </c>
      <c r="P327" s="60">
        <f t="shared" si="8"/>
        <v>2592</v>
      </c>
      <c r="Q327" s="31">
        <f t="shared" si="9"/>
        <v>0</v>
      </c>
      <c r="R327" s="61">
        <f t="shared" si="10"/>
        <v>1296</v>
      </c>
      <c r="S327" s="61">
        <f t="shared" si="11"/>
        <v>0</v>
      </c>
      <c r="T327" s="60">
        <f>VLOOKUP(K327,'5th Cycle APR Raw Data-Final'!$A$3:$P$1977,10,FALSE)</f>
        <v>1745</v>
      </c>
      <c r="U327" s="60">
        <f>IF(AN327&lt;1,SUMIFS('5th Cycle APR Raw Data-Final'!K$3:K$1977,'5th Cycle APR Raw Data-Final'!$A$3:$A$1977,'SB35 Determination Data'!$K327,'5th Cycle APR Raw Data-Final'!$T$3:$T$1977,"&gt;="&amp;'SB35 Determination Data'!$F327,'5th Cycle APR Raw Data-Final'!$T$3:$T$1977,"&lt;"&amp;E327),SUMIFS('5th Cycle APR Raw Data-Final'!K$3:K$1977,'5th Cycle APR Raw Data-Final'!$A$3:$A$1977,'SB35 Determination Data'!$K327,'5th Cycle APR Raw Data-Final'!$T$3:$T$1977,"&gt;="&amp;'SB35 Determination Data'!$F327,'5th Cycle APR Raw Data-Final'!$T$3:$T$1977,"&lt;="&amp;G327))</f>
        <v>0</v>
      </c>
      <c r="V327" s="60">
        <f>IF(AN327&lt;1,SUMIFS('5th Cycle APR Raw Data-Final'!L$3:L$1977,'5th Cycle APR Raw Data-Final'!$A$3:$A$1977,'SB35 Determination Data'!$K327,'5th Cycle APR Raw Data-Final'!$T$3:$T$1977,"&gt;="&amp;'SB35 Determination Data'!$F327,'5th Cycle APR Raw Data-Final'!$T$3:$T$1977,"&lt;"&amp;E327),SUMIFS('5th Cycle APR Raw Data-Final'!L$3:L$1977,'5th Cycle APR Raw Data-Final'!$A$3:$A$1977,'SB35 Determination Data'!$K327,'5th Cycle APR Raw Data-Final'!$T$3:$T$1977,"&gt;="&amp;'SB35 Determination Data'!$F327,'5th Cycle APR Raw Data-Final'!$T$3:$T$1977,"&lt;="&amp;G327))</f>
        <v>0</v>
      </c>
      <c r="W327" s="60">
        <f>IF(AN327&lt;1,SUMIFS('5th Cycle APR Raw Data-Final'!M$3:M$1977,'5th Cycle APR Raw Data-Final'!$A$3:$A$1977,'SB35 Determination Data'!$K327,'5th Cycle APR Raw Data-Final'!$T$3:$T$1977,"&gt;="&amp;'SB35 Determination Data'!$F327,'5th Cycle APR Raw Data-Final'!$T$3:$T$1977,"&lt;"&amp;E327),SUMIFS('5th Cycle APR Raw Data-Final'!M$3:M$1977,'5th Cycle APR Raw Data-Final'!$A$3:$A$1977,'SB35 Determination Data'!$K327,'5th Cycle APR Raw Data-Final'!$T$3:$T$1977,"&gt;="&amp;'SB35 Determination Data'!$F327,'5th Cycle APR Raw Data-Final'!$T$3:$T$1977,"&lt;="&amp;G327))</f>
        <v>0</v>
      </c>
      <c r="X327" s="60">
        <f t="shared" si="12"/>
        <v>1745</v>
      </c>
      <c r="Y327" s="60">
        <f t="shared" si="13"/>
        <v>0</v>
      </c>
      <c r="Z327" s="60">
        <f t="shared" si="14"/>
        <v>1745</v>
      </c>
      <c r="AA327" s="31">
        <f t="shared" si="15"/>
        <v>0</v>
      </c>
      <c r="AB327" s="31">
        <f t="shared" si="16"/>
        <v>0</v>
      </c>
      <c r="AC327" s="60">
        <f>VLOOKUP(K327,'5th Cycle APR Raw Data-Final'!$A$3:$P$1977,14,FALSE)</f>
        <v>1977</v>
      </c>
      <c r="AD327" s="60">
        <f>IF(AN327&lt;1,SUMIFS('5th Cycle APR Raw Data-Final'!$O$3:$O$1977,'5th Cycle APR Raw Data-Final'!$A$3:$A$1977,'SB35 Determination Data'!$K327,'5th Cycle APR Raw Data-Final'!$T$3:$T$1977,"&gt;="&amp;'SB35 Determination Data'!$F327,'5th Cycle APR Raw Data-Final'!$T$3:$T$1977,"&lt;"&amp;E327),SUMIFS('5th Cycle APR Raw Data-Final'!$O$3:$O$1977,'5th Cycle APR Raw Data-Final'!$A$3:$A$1977,'SB35 Determination Data'!$K327,'5th Cycle APR Raw Data-Final'!$T$3:$T$1977,"&gt;="&amp;'SB35 Determination Data'!$F327,'5th Cycle APR Raw Data-Final'!$T$3:$T$1977,"&lt;="&amp;G327))</f>
        <v>1362</v>
      </c>
      <c r="AE327" s="60">
        <f t="shared" si="17"/>
        <v>615</v>
      </c>
      <c r="AF327" s="31">
        <f t="shared" si="18"/>
        <v>0.68892261001517452</v>
      </c>
      <c r="AG327" s="60">
        <f>VLOOKUP(K327,'5th Cycle APR Raw Data-Final'!$A$3:$P$1977,16,FALSE)</f>
        <v>4547</v>
      </c>
      <c r="AH327" s="60">
        <f>IF(AN327&lt;1,SUMIFS('5th Cycle APR Raw Data-Final'!$Q$3:$Q$1977,'5th Cycle APR Raw Data-Final'!$A$3:$A$1977,'SB35 Determination Data'!$K327,'5th Cycle APR Raw Data-Final'!$T$3:$T$1977,"&gt;="&amp;'SB35 Determination Data'!$F327,'5th Cycle APR Raw Data-Final'!$T$3:$T$1977,"&lt;"&amp;E327),SUMIFS('5th Cycle APR Raw Data-Final'!$Q$3:$Q$1977,'5th Cycle APR Raw Data-Final'!$A$3:$A$1977,'SB35 Determination Data'!$K327,'5th Cycle APR Raw Data-Final'!$T$3:$T$1977,"&gt;="&amp;'SB35 Determination Data'!$F327,'5th Cycle APR Raw Data-Final'!$T$3:$T$1977,"&lt;="&amp;G327))</f>
        <v>2006</v>
      </c>
      <c r="AI327" s="60">
        <f t="shared" si="19"/>
        <v>2541</v>
      </c>
      <c r="AJ327" s="31">
        <f t="shared" si="20"/>
        <v>0.44117000219925223</v>
      </c>
      <c r="AK327" s="60">
        <f>VLOOKUP(K327,'5th Cycle APR Raw Data-Final'!$A$3:$R$1977,18,FALSE)</f>
        <v>10861</v>
      </c>
      <c r="AL327" s="60">
        <f>IF(AN327&lt;1,SUMIFS('5th Cycle APR Raw Data-Final'!$S$3:$S$1977,'5th Cycle APR Raw Data-Final'!$A$3:$A$1977,'SB35 Determination Data'!$K327,'5th Cycle APR Raw Data-Final'!$T$3:$T$1977,"&gt;="&amp;'SB35 Determination Data'!$F327,'5th Cycle APR Raw Data-Final'!$T$3:$T$1977,"&lt;"&amp;E327),SUMIFS('5th Cycle APR Raw Data-Final'!$S$3:$S$1977,'5th Cycle APR Raw Data-Final'!$A$3:$A$1977,'SB35 Determination Data'!$K327,'5th Cycle APR Raw Data-Final'!$T$3:$T$1977,"&gt;="&amp;'SB35 Determination Data'!$F327,'5th Cycle APR Raw Data-Final'!$T$3:$T$1977,"&lt;="&amp;G327))</f>
        <v>3368</v>
      </c>
      <c r="AM327" s="60">
        <f t="shared" si="21"/>
        <v>7493</v>
      </c>
      <c r="AN327" s="62">
        <f t="shared" si="22"/>
        <v>0.5</v>
      </c>
      <c r="AO327" s="9" t="str">
        <f t="shared" si="23"/>
        <v>YES</v>
      </c>
      <c r="AP327" s="9" t="str">
        <f t="shared" si="24"/>
        <v>NO</v>
      </c>
      <c r="AQ327" s="9" t="str">
        <f t="shared" si="25"/>
        <v>NO</v>
      </c>
      <c r="AR327" s="48" t="str">
        <f>VLOOKUP(K327,'2018Submitted'!$A$2:$C$540,3,FALSE)</f>
        <v>Successful</v>
      </c>
      <c r="AS327" s="9" t="str">
        <f t="shared" si="26"/>
        <v>NO</v>
      </c>
      <c r="AT327" s="9" t="str">
        <f t="shared" si="27"/>
        <v>NO</v>
      </c>
    </row>
    <row r="328" spans="1:46" ht="12.75" customHeight="1" x14ac:dyDescent="0.15">
      <c r="A328" s="9" t="s">
        <v>273</v>
      </c>
      <c r="B328" s="9" t="str">
        <f t="shared" si="0"/>
        <v>ORANGE</v>
      </c>
      <c r="C328" s="31">
        <f t="shared" si="1"/>
        <v>0.625</v>
      </c>
      <c r="D328" s="45">
        <f t="shared" si="2"/>
        <v>8</v>
      </c>
      <c r="E328" s="46">
        <f t="shared" si="3"/>
        <v>2018</v>
      </c>
      <c r="F328" s="46">
        <f t="shared" si="4"/>
        <v>2014</v>
      </c>
      <c r="G328" s="46" t="str">
        <f t="shared" si="5"/>
        <v>2021</v>
      </c>
      <c r="H328" s="9" t="str">
        <f t="shared" si="6"/>
        <v>10/15/2013</v>
      </c>
      <c r="I328" s="9" t="str">
        <f t="shared" si="7"/>
        <v>10/15/2021</v>
      </c>
      <c r="J328" s="9" t="s">
        <v>144</v>
      </c>
      <c r="K328" s="49" t="s">
        <v>273</v>
      </c>
      <c r="L328" s="60">
        <f>VLOOKUP(K328,'5th Cycle APR Raw Data-Final'!$A$3:$P$1977,6,FALSE)</f>
        <v>83</v>
      </c>
      <c r="M328" s="60">
        <f>IF(AN328&lt;1,SUMIFS('5th Cycle APR Raw Data-Final'!G$3:G$1977,'5th Cycle APR Raw Data-Final'!$A$3:$A$1977,'SB35 Determination Data'!$K328,'5th Cycle APR Raw Data-Final'!$T$3:$T$1977,"&gt;="&amp;'SB35 Determination Data'!$F328,'5th Cycle APR Raw Data-Final'!$T$3:$T$1977,"&lt;"&amp;E328),SUMIFS('5th Cycle APR Raw Data-Final'!G$3:G$1977,'5th Cycle APR Raw Data-Final'!$A$3:$A$1977,'SB35 Determination Data'!$K328,'5th Cycle APR Raw Data-Final'!$T$3:$T$1977,"&gt;="&amp;'SB35 Determination Data'!$F328,'5th Cycle APR Raw Data-Final'!$T$3:$T$1977,"&lt;="&amp;G328))</f>
        <v>7</v>
      </c>
      <c r="N328" s="60">
        <f>IF(AN328&lt;1,SUMIFS('5th Cycle APR Raw Data-Final'!H$3:H$1977,'5th Cycle APR Raw Data-Final'!$A$3:$A$1977,'SB35 Determination Data'!$K328,'5th Cycle APR Raw Data-Final'!$T$3:$T$1977,"&gt;="&amp;'SB35 Determination Data'!$F328,'5th Cycle APR Raw Data-Final'!$T$3:$T$1977,"&lt;"&amp;E328),SUMIFS('5th Cycle APR Raw Data-Final'!H$3:H$1977,'5th Cycle APR Raw Data-Final'!$A$3:$A$1977,'SB35 Determination Data'!$K328,'5th Cycle APR Raw Data-Final'!$T$3:$T$1977,"&gt;="&amp;'SB35 Determination Data'!$F328,'5th Cycle APR Raw Data-Final'!$T$3:$T$1977,"&lt;="&amp;G328))</f>
        <v>7</v>
      </c>
      <c r="O328" s="60">
        <f>IF(AN328&lt;1,SUMIFS('5th Cycle APR Raw Data-Final'!I$3:I$1977,'5th Cycle APR Raw Data-Final'!$A$3:$A$1977,'SB35 Determination Data'!$K328,'5th Cycle APR Raw Data-Final'!$T$3:$T$1977,"&gt;="&amp;'SB35 Determination Data'!$F328,'5th Cycle APR Raw Data-Final'!$T$3:$T$1977,"&lt;"&amp;E328),SUMIFS('5th Cycle APR Raw Data-Final'!I$3:I$1977,'5th Cycle APR Raw Data-Final'!$A$3:$A$1977,'SB35 Determination Data'!$K328,'5th Cycle APR Raw Data-Final'!$T$3:$T$1977,"&gt;="&amp;'SB35 Determination Data'!$F328,'5th Cycle APR Raw Data-Final'!$T$3:$T$1977,"&lt;="&amp;G328))</f>
        <v>0</v>
      </c>
      <c r="P328" s="60">
        <f t="shared" si="8"/>
        <v>76</v>
      </c>
      <c r="Q328" s="31">
        <f t="shared" si="9"/>
        <v>8.4337349397590355E-2</v>
      </c>
      <c r="R328" s="61">
        <f t="shared" si="10"/>
        <v>42</v>
      </c>
      <c r="S328" s="61">
        <f t="shared" si="11"/>
        <v>0</v>
      </c>
      <c r="T328" s="60">
        <f>VLOOKUP(K328,'5th Cycle APR Raw Data-Final'!$A$3:$P$1977,10,FALSE)</f>
        <v>59</v>
      </c>
      <c r="U328" s="60">
        <f>IF(AN328&lt;1,SUMIFS('5th Cycle APR Raw Data-Final'!K$3:K$1977,'5th Cycle APR Raw Data-Final'!$A$3:$A$1977,'SB35 Determination Data'!$K328,'5th Cycle APR Raw Data-Final'!$T$3:$T$1977,"&gt;="&amp;'SB35 Determination Data'!$F328,'5th Cycle APR Raw Data-Final'!$T$3:$T$1977,"&lt;"&amp;E328),SUMIFS('5th Cycle APR Raw Data-Final'!K$3:K$1977,'5th Cycle APR Raw Data-Final'!$A$3:$A$1977,'SB35 Determination Data'!$K328,'5th Cycle APR Raw Data-Final'!$T$3:$T$1977,"&gt;="&amp;'SB35 Determination Data'!$F328,'5th Cycle APR Raw Data-Final'!$T$3:$T$1977,"&lt;="&amp;G328))</f>
        <v>3</v>
      </c>
      <c r="V328" s="60">
        <f>IF(AN328&lt;1,SUMIFS('5th Cycle APR Raw Data-Final'!L$3:L$1977,'5th Cycle APR Raw Data-Final'!$A$3:$A$1977,'SB35 Determination Data'!$K328,'5th Cycle APR Raw Data-Final'!$T$3:$T$1977,"&gt;="&amp;'SB35 Determination Data'!$F328,'5th Cycle APR Raw Data-Final'!$T$3:$T$1977,"&lt;"&amp;E328),SUMIFS('5th Cycle APR Raw Data-Final'!L$3:L$1977,'5th Cycle APR Raw Data-Final'!$A$3:$A$1977,'SB35 Determination Data'!$K328,'5th Cycle APR Raw Data-Final'!$T$3:$T$1977,"&gt;="&amp;'SB35 Determination Data'!$F328,'5th Cycle APR Raw Data-Final'!$T$3:$T$1977,"&lt;="&amp;G328))</f>
        <v>3</v>
      </c>
      <c r="W328" s="60">
        <f>IF(AN328&lt;1,SUMIFS('5th Cycle APR Raw Data-Final'!M$3:M$1977,'5th Cycle APR Raw Data-Final'!$A$3:$A$1977,'SB35 Determination Data'!$K328,'5th Cycle APR Raw Data-Final'!$T$3:$T$1977,"&gt;="&amp;'SB35 Determination Data'!$F328,'5th Cycle APR Raw Data-Final'!$T$3:$T$1977,"&lt;"&amp;E328),SUMIFS('5th Cycle APR Raw Data-Final'!M$3:M$1977,'5th Cycle APR Raw Data-Final'!$A$3:$A$1977,'SB35 Determination Data'!$K328,'5th Cycle APR Raw Data-Final'!$T$3:$T$1977,"&gt;="&amp;'SB35 Determination Data'!$F328,'5th Cycle APR Raw Data-Final'!$T$3:$T$1977,"&lt;="&amp;G328))</f>
        <v>0</v>
      </c>
      <c r="X328" s="60">
        <f t="shared" si="12"/>
        <v>56</v>
      </c>
      <c r="Y328" s="60">
        <f t="shared" si="13"/>
        <v>3</v>
      </c>
      <c r="Z328" s="60">
        <f t="shared" si="14"/>
        <v>56</v>
      </c>
      <c r="AA328" s="31">
        <f t="shared" si="15"/>
        <v>5.0847457627118647E-2</v>
      </c>
      <c r="AB328" s="31">
        <f t="shared" si="16"/>
        <v>5.0847457627118647E-2</v>
      </c>
      <c r="AC328" s="60">
        <f>VLOOKUP(K328,'5th Cycle APR Raw Data-Final'!$A$3:$P$1977,14,FALSE)</f>
        <v>66</v>
      </c>
      <c r="AD328" s="60">
        <f>IF(AN328&lt;1,SUMIFS('5th Cycle APR Raw Data-Final'!$O$3:$O$1977,'5th Cycle APR Raw Data-Final'!$A$3:$A$1977,'SB35 Determination Data'!$K328,'5th Cycle APR Raw Data-Final'!$T$3:$T$1977,"&gt;="&amp;'SB35 Determination Data'!$F328,'5th Cycle APR Raw Data-Final'!$T$3:$T$1977,"&lt;"&amp;E328),SUMIFS('5th Cycle APR Raw Data-Final'!$O$3:$O$1977,'5th Cycle APR Raw Data-Final'!$A$3:$A$1977,'SB35 Determination Data'!$K328,'5th Cycle APR Raw Data-Final'!$T$3:$T$1977,"&gt;="&amp;'SB35 Determination Data'!$F328,'5th Cycle APR Raw Data-Final'!$T$3:$T$1977,"&lt;="&amp;G328))</f>
        <v>81</v>
      </c>
      <c r="AE328" s="60">
        <f t="shared" si="17"/>
        <v>0</v>
      </c>
      <c r="AF328" s="31">
        <f t="shared" si="18"/>
        <v>1.2272727272727273</v>
      </c>
      <c r="AG328" s="60">
        <f>VLOOKUP(K328,'5th Cycle APR Raw Data-Final'!$A$3:$P$1977,16,FALSE)</f>
        <v>155</v>
      </c>
      <c r="AH328" s="60">
        <f>IF(AN328&lt;1,SUMIFS('5th Cycle APR Raw Data-Final'!$Q$3:$Q$1977,'5th Cycle APR Raw Data-Final'!$A$3:$A$1977,'SB35 Determination Data'!$K328,'5th Cycle APR Raw Data-Final'!$T$3:$T$1977,"&gt;="&amp;'SB35 Determination Data'!$F328,'5th Cycle APR Raw Data-Final'!$T$3:$T$1977,"&lt;"&amp;E328),SUMIFS('5th Cycle APR Raw Data-Final'!$Q$3:$Q$1977,'5th Cycle APR Raw Data-Final'!$A$3:$A$1977,'SB35 Determination Data'!$K328,'5th Cycle APR Raw Data-Final'!$T$3:$T$1977,"&gt;="&amp;'SB35 Determination Data'!$F328,'5th Cycle APR Raw Data-Final'!$T$3:$T$1977,"&lt;="&amp;G328))</f>
        <v>400</v>
      </c>
      <c r="AI328" s="60">
        <f t="shared" si="19"/>
        <v>0</v>
      </c>
      <c r="AJ328" s="31">
        <f t="shared" si="20"/>
        <v>2.5806451612903225</v>
      </c>
      <c r="AK328" s="60">
        <f>VLOOKUP(K328,'5th Cycle APR Raw Data-Final'!$A$3:$R$1977,18,FALSE)</f>
        <v>363</v>
      </c>
      <c r="AL328" s="60">
        <f>IF(AN328&lt;1,SUMIFS('5th Cycle APR Raw Data-Final'!$S$3:$S$1977,'5th Cycle APR Raw Data-Final'!$A$3:$A$1977,'SB35 Determination Data'!$K328,'5th Cycle APR Raw Data-Final'!$T$3:$T$1977,"&gt;="&amp;'SB35 Determination Data'!$F328,'5th Cycle APR Raw Data-Final'!$T$3:$T$1977,"&lt;"&amp;E328),SUMIFS('5th Cycle APR Raw Data-Final'!$S$3:$S$1977,'5th Cycle APR Raw Data-Final'!$A$3:$A$1977,'SB35 Determination Data'!$K328,'5th Cycle APR Raw Data-Final'!$T$3:$T$1977,"&gt;="&amp;'SB35 Determination Data'!$F328,'5th Cycle APR Raw Data-Final'!$T$3:$T$1977,"&lt;="&amp;G328))</f>
        <v>491</v>
      </c>
      <c r="AM328" s="60">
        <f t="shared" si="21"/>
        <v>132</v>
      </c>
      <c r="AN328" s="62">
        <f t="shared" si="22"/>
        <v>0.5</v>
      </c>
      <c r="AO328" s="9" t="str">
        <f t="shared" si="23"/>
        <v>NO</v>
      </c>
      <c r="AP328" s="9" t="str">
        <f t="shared" si="24"/>
        <v>YES</v>
      </c>
      <c r="AQ328" s="9" t="str">
        <f t="shared" si="25"/>
        <v>NO</v>
      </c>
      <c r="AR328" s="48" t="str">
        <f>VLOOKUP(K328,'2018Submitted'!$A$2:$C$540,3,FALSE)</f>
        <v>Successful</v>
      </c>
      <c r="AS328" s="9" t="str">
        <f t="shared" si="26"/>
        <v>NO</v>
      </c>
      <c r="AT328" s="9" t="str">
        <f t="shared" si="27"/>
        <v>YES</v>
      </c>
    </row>
    <row r="329" spans="1:46" ht="12.75" customHeight="1" x14ac:dyDescent="0.15">
      <c r="A329" s="9" t="s">
        <v>273</v>
      </c>
      <c r="B329" s="9" t="str">
        <f t="shared" si="0"/>
        <v>ORANGE COUNTY</v>
      </c>
      <c r="C329" s="31">
        <f t="shared" si="1"/>
        <v>0.625</v>
      </c>
      <c r="D329" s="45">
        <f t="shared" si="2"/>
        <v>8</v>
      </c>
      <c r="E329" s="46">
        <f t="shared" si="3"/>
        <v>2018</v>
      </c>
      <c r="F329" s="46">
        <f t="shared" si="4"/>
        <v>2014</v>
      </c>
      <c r="G329" s="46" t="str">
        <f t="shared" si="5"/>
        <v>2021</v>
      </c>
      <c r="H329" s="9" t="str">
        <f t="shared" si="6"/>
        <v>10/15/2013</v>
      </c>
      <c r="I329" s="9" t="str">
        <f t="shared" si="7"/>
        <v>10/15/2021</v>
      </c>
      <c r="J329" s="9" t="s">
        <v>144</v>
      </c>
      <c r="K329" s="49" t="s">
        <v>295</v>
      </c>
      <c r="L329" s="60">
        <f>VLOOKUP(K329,'5th Cycle APR Raw Data-Final'!$A$3:$P$1977,6,FALSE)</f>
        <v>1240</v>
      </c>
      <c r="M329" s="60">
        <f>IF(AN329&lt;1,SUMIFS('5th Cycle APR Raw Data-Final'!G$3:G$1977,'5th Cycle APR Raw Data-Final'!$A$3:$A$1977,'SB35 Determination Data'!$K329,'5th Cycle APR Raw Data-Final'!$T$3:$T$1977,"&gt;="&amp;'SB35 Determination Data'!$F329,'5th Cycle APR Raw Data-Final'!$T$3:$T$1977,"&lt;"&amp;E329),SUMIFS('5th Cycle APR Raw Data-Final'!G$3:G$1977,'5th Cycle APR Raw Data-Final'!$A$3:$A$1977,'SB35 Determination Data'!$K329,'5th Cycle APR Raw Data-Final'!$T$3:$T$1977,"&gt;="&amp;'SB35 Determination Data'!$F329,'5th Cycle APR Raw Data-Final'!$T$3:$T$1977,"&lt;="&amp;G329))</f>
        <v>81</v>
      </c>
      <c r="N329" s="60">
        <f>IF(AN329&lt;1,SUMIFS('5th Cycle APR Raw Data-Final'!H$3:H$1977,'5th Cycle APR Raw Data-Final'!$A$3:$A$1977,'SB35 Determination Data'!$K329,'5th Cycle APR Raw Data-Final'!$T$3:$T$1977,"&gt;="&amp;'SB35 Determination Data'!$F329,'5th Cycle APR Raw Data-Final'!$T$3:$T$1977,"&lt;"&amp;E329),SUMIFS('5th Cycle APR Raw Data-Final'!H$3:H$1977,'5th Cycle APR Raw Data-Final'!$A$3:$A$1977,'SB35 Determination Data'!$K329,'5th Cycle APR Raw Data-Final'!$T$3:$T$1977,"&gt;="&amp;'SB35 Determination Data'!$F329,'5th Cycle APR Raw Data-Final'!$T$3:$T$1977,"&lt;="&amp;G329))</f>
        <v>81</v>
      </c>
      <c r="O329" s="60">
        <f>IF(AN329&lt;1,SUMIFS('5th Cycle APR Raw Data-Final'!I$3:I$1977,'5th Cycle APR Raw Data-Final'!$A$3:$A$1977,'SB35 Determination Data'!$K329,'5th Cycle APR Raw Data-Final'!$T$3:$T$1977,"&gt;="&amp;'SB35 Determination Data'!$F329,'5th Cycle APR Raw Data-Final'!$T$3:$T$1977,"&lt;"&amp;E329),SUMIFS('5th Cycle APR Raw Data-Final'!I$3:I$1977,'5th Cycle APR Raw Data-Final'!$A$3:$A$1977,'SB35 Determination Data'!$K329,'5th Cycle APR Raw Data-Final'!$T$3:$T$1977,"&gt;="&amp;'SB35 Determination Data'!$F329,'5th Cycle APR Raw Data-Final'!$T$3:$T$1977,"&lt;="&amp;G329))</f>
        <v>0</v>
      </c>
      <c r="P329" s="60">
        <f t="shared" si="8"/>
        <v>1159</v>
      </c>
      <c r="Q329" s="31">
        <f t="shared" si="9"/>
        <v>6.5322580645161291E-2</v>
      </c>
      <c r="R329" s="61">
        <f t="shared" si="10"/>
        <v>620</v>
      </c>
      <c r="S329" s="61">
        <f t="shared" si="11"/>
        <v>0</v>
      </c>
      <c r="T329" s="60">
        <f>VLOOKUP(K329,'5th Cycle APR Raw Data-Final'!$A$3:$P$1977,10,FALSE)</f>
        <v>879</v>
      </c>
      <c r="U329" s="60">
        <f>IF(AN329&lt;1,SUMIFS('5th Cycle APR Raw Data-Final'!K$3:K$1977,'5th Cycle APR Raw Data-Final'!$A$3:$A$1977,'SB35 Determination Data'!$K329,'5th Cycle APR Raw Data-Final'!$T$3:$T$1977,"&gt;="&amp;'SB35 Determination Data'!$F329,'5th Cycle APR Raw Data-Final'!$T$3:$T$1977,"&lt;"&amp;E329),SUMIFS('5th Cycle APR Raw Data-Final'!K$3:K$1977,'5th Cycle APR Raw Data-Final'!$A$3:$A$1977,'SB35 Determination Data'!$K329,'5th Cycle APR Raw Data-Final'!$T$3:$T$1977,"&gt;="&amp;'SB35 Determination Data'!$F329,'5th Cycle APR Raw Data-Final'!$T$3:$T$1977,"&lt;="&amp;G329))</f>
        <v>151</v>
      </c>
      <c r="V329" s="60">
        <f>IF(AN329&lt;1,SUMIFS('5th Cycle APR Raw Data-Final'!L$3:L$1977,'5th Cycle APR Raw Data-Final'!$A$3:$A$1977,'SB35 Determination Data'!$K329,'5th Cycle APR Raw Data-Final'!$T$3:$T$1977,"&gt;="&amp;'SB35 Determination Data'!$F329,'5th Cycle APR Raw Data-Final'!$T$3:$T$1977,"&lt;"&amp;E329),SUMIFS('5th Cycle APR Raw Data-Final'!L$3:L$1977,'5th Cycle APR Raw Data-Final'!$A$3:$A$1977,'SB35 Determination Data'!$K329,'5th Cycle APR Raw Data-Final'!$T$3:$T$1977,"&gt;="&amp;'SB35 Determination Data'!$F329,'5th Cycle APR Raw Data-Final'!$T$3:$T$1977,"&lt;="&amp;G329))</f>
        <v>151</v>
      </c>
      <c r="W329" s="60">
        <f>IF(AN329&lt;1,SUMIFS('5th Cycle APR Raw Data-Final'!M$3:M$1977,'5th Cycle APR Raw Data-Final'!$A$3:$A$1977,'SB35 Determination Data'!$K329,'5th Cycle APR Raw Data-Final'!$T$3:$T$1977,"&gt;="&amp;'SB35 Determination Data'!$F329,'5th Cycle APR Raw Data-Final'!$T$3:$T$1977,"&lt;"&amp;E329),SUMIFS('5th Cycle APR Raw Data-Final'!M$3:M$1977,'5th Cycle APR Raw Data-Final'!$A$3:$A$1977,'SB35 Determination Data'!$K329,'5th Cycle APR Raw Data-Final'!$T$3:$T$1977,"&gt;="&amp;'SB35 Determination Data'!$F329,'5th Cycle APR Raw Data-Final'!$T$3:$T$1977,"&lt;="&amp;G329))</f>
        <v>0</v>
      </c>
      <c r="X329" s="60">
        <f t="shared" si="12"/>
        <v>728</v>
      </c>
      <c r="Y329" s="60">
        <f t="shared" si="13"/>
        <v>151</v>
      </c>
      <c r="Z329" s="60">
        <f t="shared" si="14"/>
        <v>728</v>
      </c>
      <c r="AA329" s="31">
        <f t="shared" si="15"/>
        <v>0.17178612059158135</v>
      </c>
      <c r="AB329" s="31">
        <f t="shared" si="16"/>
        <v>0.17178612059158135</v>
      </c>
      <c r="AC329" s="60">
        <f>VLOOKUP(K329,'5th Cycle APR Raw Data-Final'!$A$3:$P$1977,14,FALSE)</f>
        <v>979</v>
      </c>
      <c r="AD329" s="60">
        <f>IF(AN329&lt;1,SUMIFS('5th Cycle APR Raw Data-Final'!$O$3:$O$1977,'5th Cycle APR Raw Data-Final'!$A$3:$A$1977,'SB35 Determination Data'!$K329,'5th Cycle APR Raw Data-Final'!$T$3:$T$1977,"&gt;="&amp;'SB35 Determination Data'!$F329,'5th Cycle APR Raw Data-Final'!$T$3:$T$1977,"&lt;"&amp;E329),SUMIFS('5th Cycle APR Raw Data-Final'!$O$3:$O$1977,'5th Cycle APR Raw Data-Final'!$A$3:$A$1977,'SB35 Determination Data'!$K329,'5th Cycle APR Raw Data-Final'!$T$3:$T$1977,"&gt;="&amp;'SB35 Determination Data'!$F329,'5th Cycle APR Raw Data-Final'!$T$3:$T$1977,"&lt;="&amp;G329))</f>
        <v>180</v>
      </c>
      <c r="AE329" s="60">
        <f t="shared" si="17"/>
        <v>799</v>
      </c>
      <c r="AF329" s="31">
        <f t="shared" si="18"/>
        <v>0.18386108273748722</v>
      </c>
      <c r="AG329" s="60">
        <f>VLOOKUP(K329,'5th Cycle APR Raw Data-Final'!$A$3:$P$1977,16,FALSE)</f>
        <v>2174</v>
      </c>
      <c r="AH329" s="60">
        <f>IF(AN329&lt;1,SUMIFS('5th Cycle APR Raw Data-Final'!$Q$3:$Q$1977,'5th Cycle APR Raw Data-Final'!$A$3:$A$1977,'SB35 Determination Data'!$K329,'5th Cycle APR Raw Data-Final'!$T$3:$T$1977,"&gt;="&amp;'SB35 Determination Data'!$F329,'5th Cycle APR Raw Data-Final'!$T$3:$T$1977,"&lt;"&amp;E329),SUMIFS('5th Cycle APR Raw Data-Final'!$Q$3:$Q$1977,'5th Cycle APR Raw Data-Final'!$A$3:$A$1977,'SB35 Determination Data'!$K329,'5th Cycle APR Raw Data-Final'!$T$3:$T$1977,"&gt;="&amp;'SB35 Determination Data'!$F329,'5th Cycle APR Raw Data-Final'!$T$3:$T$1977,"&lt;="&amp;G329))</f>
        <v>3274</v>
      </c>
      <c r="AI329" s="60">
        <f t="shared" si="19"/>
        <v>0</v>
      </c>
      <c r="AJ329" s="31">
        <f t="shared" si="20"/>
        <v>1.5059797608095675</v>
      </c>
      <c r="AK329" s="60">
        <f>VLOOKUP(K329,'5th Cycle APR Raw Data-Final'!$A$3:$R$1977,18,FALSE)</f>
        <v>5272</v>
      </c>
      <c r="AL329" s="60">
        <f>IF(AN329&lt;1,SUMIFS('5th Cycle APR Raw Data-Final'!$S$3:$S$1977,'5th Cycle APR Raw Data-Final'!$A$3:$A$1977,'SB35 Determination Data'!$K329,'5th Cycle APR Raw Data-Final'!$T$3:$T$1977,"&gt;="&amp;'SB35 Determination Data'!$F329,'5th Cycle APR Raw Data-Final'!$T$3:$T$1977,"&lt;"&amp;E329),SUMIFS('5th Cycle APR Raw Data-Final'!$S$3:$S$1977,'5th Cycle APR Raw Data-Final'!$A$3:$A$1977,'SB35 Determination Data'!$K329,'5th Cycle APR Raw Data-Final'!$T$3:$T$1977,"&gt;="&amp;'SB35 Determination Data'!$F329,'5th Cycle APR Raw Data-Final'!$T$3:$T$1977,"&lt;="&amp;G329))</f>
        <v>3686</v>
      </c>
      <c r="AM329" s="60">
        <f t="shared" si="21"/>
        <v>2686</v>
      </c>
      <c r="AN329" s="62">
        <f t="shared" si="22"/>
        <v>0.5</v>
      </c>
      <c r="AO329" s="9" t="str">
        <f t="shared" si="23"/>
        <v>NO</v>
      </c>
      <c r="AP329" s="9" t="str">
        <f t="shared" si="24"/>
        <v>YES</v>
      </c>
      <c r="AQ329" s="9" t="str">
        <f t="shared" si="25"/>
        <v>NO</v>
      </c>
      <c r="AR329" s="48" t="str">
        <f>VLOOKUP(K329,'2018Submitted'!$A$2:$C$540,3,FALSE)</f>
        <v>Successful</v>
      </c>
      <c r="AS329" s="9" t="str">
        <f t="shared" si="26"/>
        <v>NO</v>
      </c>
      <c r="AT329" s="9" t="str">
        <f t="shared" si="27"/>
        <v>YES</v>
      </c>
    </row>
    <row r="330" spans="1:46" ht="12.75" customHeight="1" x14ac:dyDescent="0.15">
      <c r="A330" s="9" t="s">
        <v>127</v>
      </c>
      <c r="B330" s="9" t="str">
        <f t="shared" si="0"/>
        <v>ORANGE COVE</v>
      </c>
      <c r="C330" s="31">
        <f t="shared" si="1"/>
        <v>0.375</v>
      </c>
      <c r="D330" s="45">
        <f t="shared" si="2"/>
        <v>8</v>
      </c>
      <c r="E330" s="46">
        <f t="shared" si="3"/>
        <v>2020</v>
      </c>
      <c r="F330" s="46">
        <f t="shared" si="4"/>
        <v>2016</v>
      </c>
      <c r="G330" s="46" t="str">
        <f t="shared" si="5"/>
        <v>2023</v>
      </c>
      <c r="H330" s="9" t="str">
        <f t="shared" si="6"/>
        <v>12/31/2015</v>
      </c>
      <c r="I330" s="9" t="str">
        <f t="shared" si="7"/>
        <v>12/31/2023</v>
      </c>
      <c r="J330" s="9" t="s">
        <v>128</v>
      </c>
      <c r="K330" s="49" t="s">
        <v>1282</v>
      </c>
      <c r="L330" s="60">
        <f>VLOOKUP(K330,'5th Cycle APR Raw Data-Final'!$A$3:$P$1977,6,FALSE)</f>
        <v>111</v>
      </c>
      <c r="M330" s="60">
        <f>IF(AN330&lt;1,SUMIFS('5th Cycle APR Raw Data-Final'!G$3:G$1977,'5th Cycle APR Raw Data-Final'!$A$3:$A$1977,'SB35 Determination Data'!$K330,'5th Cycle APR Raw Data-Final'!$T$3:$T$1977,"&gt;="&amp;'SB35 Determination Data'!$F330,'5th Cycle APR Raw Data-Final'!$T$3:$T$1977,"&lt;"&amp;E330),SUMIFS('5th Cycle APR Raw Data-Final'!G$3:G$1977,'5th Cycle APR Raw Data-Final'!$A$3:$A$1977,'SB35 Determination Data'!$K330,'5th Cycle APR Raw Data-Final'!$T$3:$T$1977,"&gt;="&amp;'SB35 Determination Data'!$F330,'5th Cycle APR Raw Data-Final'!$T$3:$T$1977,"&lt;="&amp;G330))</f>
        <v>0</v>
      </c>
      <c r="N330" s="60">
        <f>IF(AN330&lt;1,SUMIFS('5th Cycle APR Raw Data-Final'!H$3:H$1977,'5th Cycle APR Raw Data-Final'!$A$3:$A$1977,'SB35 Determination Data'!$K330,'5th Cycle APR Raw Data-Final'!$T$3:$T$1977,"&gt;="&amp;'SB35 Determination Data'!$F330,'5th Cycle APR Raw Data-Final'!$T$3:$T$1977,"&lt;"&amp;E330),SUMIFS('5th Cycle APR Raw Data-Final'!H$3:H$1977,'5th Cycle APR Raw Data-Final'!$A$3:$A$1977,'SB35 Determination Data'!$K330,'5th Cycle APR Raw Data-Final'!$T$3:$T$1977,"&gt;="&amp;'SB35 Determination Data'!$F330,'5th Cycle APR Raw Data-Final'!$T$3:$T$1977,"&lt;="&amp;G330))</f>
        <v>0</v>
      </c>
      <c r="O330" s="60">
        <f>IF(AN330&lt;1,SUMIFS('5th Cycle APR Raw Data-Final'!I$3:I$1977,'5th Cycle APR Raw Data-Final'!$A$3:$A$1977,'SB35 Determination Data'!$K330,'5th Cycle APR Raw Data-Final'!$T$3:$T$1977,"&gt;="&amp;'SB35 Determination Data'!$F330,'5th Cycle APR Raw Data-Final'!$T$3:$T$1977,"&lt;"&amp;E330),SUMIFS('5th Cycle APR Raw Data-Final'!I$3:I$1977,'5th Cycle APR Raw Data-Final'!$A$3:$A$1977,'SB35 Determination Data'!$K330,'5th Cycle APR Raw Data-Final'!$T$3:$T$1977,"&gt;="&amp;'SB35 Determination Data'!$F330,'5th Cycle APR Raw Data-Final'!$T$3:$T$1977,"&lt;="&amp;G330))</f>
        <v>0</v>
      </c>
      <c r="P330" s="60">
        <f t="shared" si="8"/>
        <v>111</v>
      </c>
      <c r="Q330" s="31">
        <f t="shared" si="9"/>
        <v>0</v>
      </c>
      <c r="R330" s="61">
        <f t="shared" si="10"/>
        <v>42</v>
      </c>
      <c r="S330" s="61">
        <f t="shared" si="11"/>
        <v>0</v>
      </c>
      <c r="T330" s="60">
        <f>VLOOKUP(K330,'5th Cycle APR Raw Data-Final'!$A$3:$P$1977,10,FALSE)</f>
        <v>86</v>
      </c>
      <c r="U330" s="60">
        <f>IF(AN330&lt;1,SUMIFS('5th Cycle APR Raw Data-Final'!K$3:K$1977,'5th Cycle APR Raw Data-Final'!$A$3:$A$1977,'SB35 Determination Data'!$K330,'5th Cycle APR Raw Data-Final'!$T$3:$T$1977,"&gt;="&amp;'SB35 Determination Data'!$F330,'5th Cycle APR Raw Data-Final'!$T$3:$T$1977,"&lt;"&amp;E330),SUMIFS('5th Cycle APR Raw Data-Final'!K$3:K$1977,'5th Cycle APR Raw Data-Final'!$A$3:$A$1977,'SB35 Determination Data'!$K330,'5th Cycle APR Raw Data-Final'!$T$3:$T$1977,"&gt;="&amp;'SB35 Determination Data'!$F330,'5th Cycle APR Raw Data-Final'!$T$3:$T$1977,"&lt;="&amp;G330))</f>
        <v>1</v>
      </c>
      <c r="V330" s="60">
        <f>IF(AN330&lt;1,SUMIFS('5th Cycle APR Raw Data-Final'!L$3:L$1977,'5th Cycle APR Raw Data-Final'!$A$3:$A$1977,'SB35 Determination Data'!$K330,'5th Cycle APR Raw Data-Final'!$T$3:$T$1977,"&gt;="&amp;'SB35 Determination Data'!$F330,'5th Cycle APR Raw Data-Final'!$T$3:$T$1977,"&lt;"&amp;E330),SUMIFS('5th Cycle APR Raw Data-Final'!L$3:L$1977,'5th Cycle APR Raw Data-Final'!$A$3:$A$1977,'SB35 Determination Data'!$K330,'5th Cycle APR Raw Data-Final'!$T$3:$T$1977,"&gt;="&amp;'SB35 Determination Data'!$F330,'5th Cycle APR Raw Data-Final'!$T$3:$T$1977,"&lt;="&amp;G330))</f>
        <v>0</v>
      </c>
      <c r="W330" s="60">
        <f>IF(AN330&lt;1,SUMIFS('5th Cycle APR Raw Data-Final'!M$3:M$1977,'5th Cycle APR Raw Data-Final'!$A$3:$A$1977,'SB35 Determination Data'!$K330,'5th Cycle APR Raw Data-Final'!$T$3:$T$1977,"&gt;="&amp;'SB35 Determination Data'!$F330,'5th Cycle APR Raw Data-Final'!$T$3:$T$1977,"&lt;"&amp;E330),SUMIFS('5th Cycle APR Raw Data-Final'!M$3:M$1977,'5th Cycle APR Raw Data-Final'!$A$3:$A$1977,'SB35 Determination Data'!$K330,'5th Cycle APR Raw Data-Final'!$T$3:$T$1977,"&gt;="&amp;'SB35 Determination Data'!$F330,'5th Cycle APR Raw Data-Final'!$T$3:$T$1977,"&lt;="&amp;G330))</f>
        <v>1</v>
      </c>
      <c r="X330" s="60">
        <f t="shared" si="12"/>
        <v>85</v>
      </c>
      <c r="Y330" s="60">
        <f t="shared" si="13"/>
        <v>1</v>
      </c>
      <c r="Z330" s="60">
        <f t="shared" si="14"/>
        <v>85</v>
      </c>
      <c r="AA330" s="31">
        <f t="shared" si="15"/>
        <v>1.1627906976744186E-2</v>
      </c>
      <c r="AB330" s="31">
        <f t="shared" si="16"/>
        <v>1.1627906976744186E-2</v>
      </c>
      <c r="AC330" s="60">
        <f>VLOOKUP(K330,'5th Cycle APR Raw Data-Final'!$A$3:$P$1977,14,FALSE)</f>
        <v>105</v>
      </c>
      <c r="AD330" s="60">
        <f>IF(AN330&lt;1,SUMIFS('5th Cycle APR Raw Data-Final'!$O$3:$O$1977,'5th Cycle APR Raw Data-Final'!$A$3:$A$1977,'SB35 Determination Data'!$K330,'5th Cycle APR Raw Data-Final'!$T$3:$T$1977,"&gt;="&amp;'SB35 Determination Data'!$F330,'5th Cycle APR Raw Data-Final'!$T$3:$T$1977,"&lt;"&amp;E330),SUMIFS('5th Cycle APR Raw Data-Final'!$O$3:$O$1977,'5th Cycle APR Raw Data-Final'!$A$3:$A$1977,'SB35 Determination Data'!$K330,'5th Cycle APR Raw Data-Final'!$T$3:$T$1977,"&gt;="&amp;'SB35 Determination Data'!$F330,'5th Cycle APR Raw Data-Final'!$T$3:$T$1977,"&lt;="&amp;G330))</f>
        <v>1</v>
      </c>
      <c r="AE330" s="60">
        <f t="shared" si="17"/>
        <v>104</v>
      </c>
      <c r="AF330" s="31">
        <f t="shared" si="18"/>
        <v>9.5238095238095247E-3</v>
      </c>
      <c r="AG330" s="60">
        <f>VLOOKUP(K330,'5th Cycle APR Raw Data-Final'!$A$3:$P$1977,16,FALSE)</f>
        <v>367</v>
      </c>
      <c r="AH330" s="60">
        <f>IF(AN330&lt;1,SUMIFS('5th Cycle APR Raw Data-Final'!$Q$3:$Q$1977,'5th Cycle APR Raw Data-Final'!$A$3:$A$1977,'SB35 Determination Data'!$K330,'5th Cycle APR Raw Data-Final'!$T$3:$T$1977,"&gt;="&amp;'SB35 Determination Data'!$F330,'5th Cycle APR Raw Data-Final'!$T$3:$T$1977,"&lt;"&amp;E330),SUMIFS('5th Cycle APR Raw Data-Final'!$Q$3:$Q$1977,'5th Cycle APR Raw Data-Final'!$A$3:$A$1977,'SB35 Determination Data'!$K330,'5th Cycle APR Raw Data-Final'!$T$3:$T$1977,"&gt;="&amp;'SB35 Determination Data'!$F330,'5th Cycle APR Raw Data-Final'!$T$3:$T$1977,"&lt;="&amp;G330))</f>
        <v>0</v>
      </c>
      <c r="AI330" s="60">
        <f t="shared" si="19"/>
        <v>367</v>
      </c>
      <c r="AJ330" s="31">
        <f t="shared" si="20"/>
        <v>0</v>
      </c>
      <c r="AK330" s="60">
        <f>VLOOKUP(K330,'5th Cycle APR Raw Data-Final'!$A$3:$R$1977,18,FALSE)</f>
        <v>669</v>
      </c>
      <c r="AL330" s="60">
        <f>IF(AN330&lt;1,SUMIFS('5th Cycle APR Raw Data-Final'!$S$3:$S$1977,'5th Cycle APR Raw Data-Final'!$A$3:$A$1977,'SB35 Determination Data'!$K330,'5th Cycle APR Raw Data-Final'!$T$3:$T$1977,"&gt;="&amp;'SB35 Determination Data'!$F330,'5th Cycle APR Raw Data-Final'!$T$3:$T$1977,"&lt;"&amp;E330),SUMIFS('5th Cycle APR Raw Data-Final'!$S$3:$S$1977,'5th Cycle APR Raw Data-Final'!$A$3:$A$1977,'SB35 Determination Data'!$K330,'5th Cycle APR Raw Data-Final'!$T$3:$T$1977,"&gt;="&amp;'SB35 Determination Data'!$F330,'5th Cycle APR Raw Data-Final'!$T$3:$T$1977,"&lt;="&amp;G330))</f>
        <v>2</v>
      </c>
      <c r="AM330" s="60">
        <f t="shared" si="21"/>
        <v>667</v>
      </c>
      <c r="AN330" s="62">
        <f t="shared" si="22"/>
        <v>0.375</v>
      </c>
      <c r="AO330" s="9" t="str">
        <f t="shared" si="23"/>
        <v>YES</v>
      </c>
      <c r="AP330" s="9" t="str">
        <f t="shared" si="24"/>
        <v>NO</v>
      </c>
      <c r="AQ330" s="9" t="str">
        <f t="shared" si="25"/>
        <v>NO</v>
      </c>
      <c r="AR330" s="48" t="str">
        <f>VLOOKUP(K330,'2018Submitted'!$A$2:$C$540,3,FALSE)</f>
        <v>Successful</v>
      </c>
      <c r="AS330" s="9" t="str">
        <f t="shared" si="26"/>
        <v>NO</v>
      </c>
      <c r="AT330" s="9" t="str">
        <f t="shared" si="27"/>
        <v>NO</v>
      </c>
    </row>
    <row r="331" spans="1:46" ht="12.75" customHeight="1" x14ac:dyDescent="0.15">
      <c r="A331" s="9" t="s">
        <v>99</v>
      </c>
      <c r="B331" s="9" t="str">
        <f t="shared" si="0"/>
        <v>ORINDA</v>
      </c>
      <c r="C331" s="31">
        <f t="shared" si="1"/>
        <v>0.5</v>
      </c>
      <c r="D331" s="45">
        <f t="shared" si="2"/>
        <v>8</v>
      </c>
      <c r="E331" s="46">
        <f t="shared" si="3"/>
        <v>2019</v>
      </c>
      <c r="F331" s="46">
        <f t="shared" si="4"/>
        <v>2015</v>
      </c>
      <c r="G331" s="46">
        <f t="shared" si="5"/>
        <v>2022</v>
      </c>
      <c r="H331" s="9" t="str">
        <f t="shared" si="6"/>
        <v>01/31/2015</v>
      </c>
      <c r="I331" s="9" t="str">
        <f t="shared" si="7"/>
        <v>01/31/2023</v>
      </c>
      <c r="J331" s="9" t="s">
        <v>67</v>
      </c>
      <c r="K331" s="49" t="s">
        <v>112</v>
      </c>
      <c r="L331" s="60">
        <f>VLOOKUP(K331,'5th Cycle APR Raw Data-Final'!$A$3:$P$1977,6,FALSE)</f>
        <v>84</v>
      </c>
      <c r="M331" s="60">
        <f>IF(AN331&lt;1,SUMIFS('5th Cycle APR Raw Data-Final'!G$3:G$1977,'5th Cycle APR Raw Data-Final'!$A$3:$A$1977,'SB35 Determination Data'!$K331,'5th Cycle APR Raw Data-Final'!$T$3:$T$1977,"&gt;="&amp;'SB35 Determination Data'!$F331,'5th Cycle APR Raw Data-Final'!$T$3:$T$1977,"&lt;"&amp;E331),SUMIFS('5th Cycle APR Raw Data-Final'!G$3:G$1977,'5th Cycle APR Raw Data-Final'!$A$3:$A$1977,'SB35 Determination Data'!$K331,'5th Cycle APR Raw Data-Final'!$T$3:$T$1977,"&gt;="&amp;'SB35 Determination Data'!$F331,'5th Cycle APR Raw Data-Final'!$T$3:$T$1977,"&lt;="&amp;G331))</f>
        <v>0</v>
      </c>
      <c r="N331" s="60">
        <f>IF(AN331&lt;1,SUMIFS('5th Cycle APR Raw Data-Final'!H$3:H$1977,'5th Cycle APR Raw Data-Final'!$A$3:$A$1977,'SB35 Determination Data'!$K331,'5th Cycle APR Raw Data-Final'!$T$3:$T$1977,"&gt;="&amp;'SB35 Determination Data'!$F331,'5th Cycle APR Raw Data-Final'!$T$3:$T$1977,"&lt;"&amp;E331),SUMIFS('5th Cycle APR Raw Data-Final'!H$3:H$1977,'5th Cycle APR Raw Data-Final'!$A$3:$A$1977,'SB35 Determination Data'!$K331,'5th Cycle APR Raw Data-Final'!$T$3:$T$1977,"&gt;="&amp;'SB35 Determination Data'!$F331,'5th Cycle APR Raw Data-Final'!$T$3:$T$1977,"&lt;="&amp;G331))</f>
        <v>0</v>
      </c>
      <c r="O331" s="60">
        <f>IF(AN331&lt;1,SUMIFS('5th Cycle APR Raw Data-Final'!I$3:I$1977,'5th Cycle APR Raw Data-Final'!$A$3:$A$1977,'SB35 Determination Data'!$K331,'5th Cycle APR Raw Data-Final'!$T$3:$T$1977,"&gt;="&amp;'SB35 Determination Data'!$F331,'5th Cycle APR Raw Data-Final'!$T$3:$T$1977,"&lt;"&amp;E331),SUMIFS('5th Cycle APR Raw Data-Final'!I$3:I$1977,'5th Cycle APR Raw Data-Final'!$A$3:$A$1977,'SB35 Determination Data'!$K331,'5th Cycle APR Raw Data-Final'!$T$3:$T$1977,"&gt;="&amp;'SB35 Determination Data'!$F331,'5th Cycle APR Raw Data-Final'!$T$3:$T$1977,"&lt;="&amp;G331))</f>
        <v>0</v>
      </c>
      <c r="P331" s="60">
        <f t="shared" si="8"/>
        <v>84</v>
      </c>
      <c r="Q331" s="31">
        <f t="shared" si="9"/>
        <v>0</v>
      </c>
      <c r="R331" s="61">
        <f t="shared" si="10"/>
        <v>42</v>
      </c>
      <c r="S331" s="61">
        <f t="shared" si="11"/>
        <v>0</v>
      </c>
      <c r="T331" s="60">
        <f>VLOOKUP(K331,'5th Cycle APR Raw Data-Final'!$A$3:$P$1977,10,FALSE)</f>
        <v>47</v>
      </c>
      <c r="U331" s="60">
        <f>IF(AN331&lt;1,SUMIFS('5th Cycle APR Raw Data-Final'!K$3:K$1977,'5th Cycle APR Raw Data-Final'!$A$3:$A$1977,'SB35 Determination Data'!$K331,'5th Cycle APR Raw Data-Final'!$T$3:$T$1977,"&gt;="&amp;'SB35 Determination Data'!$F331,'5th Cycle APR Raw Data-Final'!$T$3:$T$1977,"&lt;"&amp;E331),SUMIFS('5th Cycle APR Raw Data-Final'!K$3:K$1977,'5th Cycle APR Raw Data-Final'!$A$3:$A$1977,'SB35 Determination Data'!$K331,'5th Cycle APR Raw Data-Final'!$T$3:$T$1977,"&gt;="&amp;'SB35 Determination Data'!$F331,'5th Cycle APR Raw Data-Final'!$T$3:$T$1977,"&lt;="&amp;G331))</f>
        <v>0</v>
      </c>
      <c r="V331" s="60">
        <f>IF(AN331&lt;1,SUMIFS('5th Cycle APR Raw Data-Final'!L$3:L$1977,'5th Cycle APR Raw Data-Final'!$A$3:$A$1977,'SB35 Determination Data'!$K331,'5th Cycle APR Raw Data-Final'!$T$3:$T$1977,"&gt;="&amp;'SB35 Determination Data'!$F331,'5th Cycle APR Raw Data-Final'!$T$3:$T$1977,"&lt;"&amp;E331),SUMIFS('5th Cycle APR Raw Data-Final'!L$3:L$1977,'5th Cycle APR Raw Data-Final'!$A$3:$A$1977,'SB35 Determination Data'!$K331,'5th Cycle APR Raw Data-Final'!$T$3:$T$1977,"&gt;="&amp;'SB35 Determination Data'!$F331,'5th Cycle APR Raw Data-Final'!$T$3:$T$1977,"&lt;="&amp;G331))</f>
        <v>0</v>
      </c>
      <c r="W331" s="60">
        <f>IF(AN331&lt;1,SUMIFS('5th Cycle APR Raw Data-Final'!M$3:M$1977,'5th Cycle APR Raw Data-Final'!$A$3:$A$1977,'SB35 Determination Data'!$K331,'5th Cycle APR Raw Data-Final'!$T$3:$T$1977,"&gt;="&amp;'SB35 Determination Data'!$F331,'5th Cycle APR Raw Data-Final'!$T$3:$T$1977,"&lt;"&amp;E331),SUMIFS('5th Cycle APR Raw Data-Final'!M$3:M$1977,'5th Cycle APR Raw Data-Final'!$A$3:$A$1977,'SB35 Determination Data'!$K331,'5th Cycle APR Raw Data-Final'!$T$3:$T$1977,"&gt;="&amp;'SB35 Determination Data'!$F331,'5th Cycle APR Raw Data-Final'!$T$3:$T$1977,"&lt;="&amp;G331))</f>
        <v>0</v>
      </c>
      <c r="X331" s="60">
        <f t="shared" si="12"/>
        <v>47</v>
      </c>
      <c r="Y331" s="60">
        <f t="shared" si="13"/>
        <v>0</v>
      </c>
      <c r="Z331" s="60">
        <f t="shared" si="14"/>
        <v>47</v>
      </c>
      <c r="AA331" s="31">
        <f t="shared" si="15"/>
        <v>0</v>
      </c>
      <c r="AB331" s="31">
        <f t="shared" si="16"/>
        <v>0</v>
      </c>
      <c r="AC331" s="60">
        <f>VLOOKUP(K331,'5th Cycle APR Raw Data-Final'!$A$3:$P$1977,14,FALSE)</f>
        <v>54</v>
      </c>
      <c r="AD331" s="60">
        <f>IF(AN331&lt;1,SUMIFS('5th Cycle APR Raw Data-Final'!$O$3:$O$1977,'5th Cycle APR Raw Data-Final'!$A$3:$A$1977,'SB35 Determination Data'!$K331,'5th Cycle APR Raw Data-Final'!$T$3:$T$1977,"&gt;="&amp;'SB35 Determination Data'!$F331,'5th Cycle APR Raw Data-Final'!$T$3:$T$1977,"&lt;"&amp;E331),SUMIFS('5th Cycle APR Raw Data-Final'!$O$3:$O$1977,'5th Cycle APR Raw Data-Final'!$A$3:$A$1977,'SB35 Determination Data'!$K331,'5th Cycle APR Raw Data-Final'!$T$3:$T$1977,"&gt;="&amp;'SB35 Determination Data'!$F331,'5th Cycle APR Raw Data-Final'!$T$3:$T$1977,"&lt;="&amp;G331))</f>
        <v>27</v>
      </c>
      <c r="AE331" s="60">
        <f t="shared" si="17"/>
        <v>27</v>
      </c>
      <c r="AF331" s="31">
        <f t="shared" si="18"/>
        <v>0.5</v>
      </c>
      <c r="AG331" s="60">
        <f>VLOOKUP(K331,'5th Cycle APR Raw Data-Final'!$A$3:$P$1977,16,FALSE)</f>
        <v>42</v>
      </c>
      <c r="AH331" s="60">
        <f>IF(AN331&lt;1,SUMIFS('5th Cycle APR Raw Data-Final'!$Q$3:$Q$1977,'5th Cycle APR Raw Data-Final'!$A$3:$A$1977,'SB35 Determination Data'!$K331,'5th Cycle APR Raw Data-Final'!$T$3:$T$1977,"&gt;="&amp;'SB35 Determination Data'!$F331,'5th Cycle APR Raw Data-Final'!$T$3:$T$1977,"&lt;"&amp;E331),SUMIFS('5th Cycle APR Raw Data-Final'!$Q$3:$Q$1977,'5th Cycle APR Raw Data-Final'!$A$3:$A$1977,'SB35 Determination Data'!$K331,'5th Cycle APR Raw Data-Final'!$T$3:$T$1977,"&gt;="&amp;'SB35 Determination Data'!$F331,'5th Cycle APR Raw Data-Final'!$T$3:$T$1977,"&lt;="&amp;G331))</f>
        <v>226</v>
      </c>
      <c r="AI331" s="60">
        <f t="shared" si="19"/>
        <v>0</v>
      </c>
      <c r="AJ331" s="31">
        <f t="shared" si="20"/>
        <v>5.3809523809523814</v>
      </c>
      <c r="AK331" s="60">
        <f>VLOOKUP(K331,'5th Cycle APR Raw Data-Final'!$A$3:$R$1977,18,FALSE)</f>
        <v>227</v>
      </c>
      <c r="AL331" s="60">
        <f>IF(AN331&lt;1,SUMIFS('5th Cycle APR Raw Data-Final'!$S$3:$S$1977,'5th Cycle APR Raw Data-Final'!$A$3:$A$1977,'SB35 Determination Data'!$K331,'5th Cycle APR Raw Data-Final'!$T$3:$T$1977,"&gt;="&amp;'SB35 Determination Data'!$F331,'5th Cycle APR Raw Data-Final'!$T$3:$T$1977,"&lt;"&amp;E331),SUMIFS('5th Cycle APR Raw Data-Final'!$S$3:$S$1977,'5th Cycle APR Raw Data-Final'!$A$3:$A$1977,'SB35 Determination Data'!$K331,'5th Cycle APR Raw Data-Final'!$T$3:$T$1977,"&gt;="&amp;'SB35 Determination Data'!$F331,'5th Cycle APR Raw Data-Final'!$T$3:$T$1977,"&lt;="&amp;G331))</f>
        <v>253</v>
      </c>
      <c r="AM331" s="60">
        <f t="shared" si="21"/>
        <v>158</v>
      </c>
      <c r="AN331" s="62">
        <f t="shared" si="22"/>
        <v>0.5</v>
      </c>
      <c r="AO331" s="9" t="str">
        <f t="shared" si="23"/>
        <v>NO</v>
      </c>
      <c r="AP331" s="9" t="str">
        <f t="shared" si="24"/>
        <v>YES</v>
      </c>
      <c r="AQ331" s="9" t="str">
        <f t="shared" si="25"/>
        <v>NO</v>
      </c>
      <c r="AR331" s="48" t="str">
        <f>VLOOKUP(K331,'2018Submitted'!$A$2:$C$540,3,FALSE)</f>
        <v>Successful</v>
      </c>
      <c r="AS331" s="9" t="str">
        <f t="shared" si="26"/>
        <v>NO</v>
      </c>
      <c r="AT331" s="9" t="str">
        <f t="shared" si="27"/>
        <v>YES</v>
      </c>
    </row>
    <row r="332" spans="1:46" ht="12.75" customHeight="1" x14ac:dyDescent="0.15">
      <c r="A332" s="9" t="s">
        <v>136</v>
      </c>
      <c r="B332" s="9" t="str">
        <f t="shared" si="0"/>
        <v>ORLAND</v>
      </c>
      <c r="C332" s="31">
        <f t="shared" si="1"/>
        <v>1</v>
      </c>
      <c r="D332" s="45">
        <f t="shared" si="2"/>
        <v>5</v>
      </c>
      <c r="E332" s="46">
        <f t="shared" si="3"/>
        <v>2017</v>
      </c>
      <c r="F332" s="46">
        <f t="shared" si="4"/>
        <v>2014</v>
      </c>
      <c r="G332" s="46">
        <f t="shared" si="5"/>
        <v>2018</v>
      </c>
      <c r="H332" s="9" t="str">
        <f t="shared" si="6"/>
        <v>06/30/2014</v>
      </c>
      <c r="I332" s="9" t="str">
        <f t="shared" si="7"/>
        <v>06/30/2019</v>
      </c>
      <c r="J332" s="9" t="s">
        <v>83</v>
      </c>
      <c r="K332" s="49" t="s">
        <v>137</v>
      </c>
      <c r="L332" s="60">
        <f>VLOOKUP(K332,'5th Cycle APR Raw Data-Final'!$A$3:$P$1977,6,FALSE)</f>
        <v>20</v>
      </c>
      <c r="M332" s="60">
        <f>IF(AN332&lt;1,SUMIFS('5th Cycle APR Raw Data-Final'!G$3:G$1977,'5th Cycle APR Raw Data-Final'!$A$3:$A$1977,'SB35 Determination Data'!$K332,'5th Cycle APR Raw Data-Final'!$T$3:$T$1977,"&gt;="&amp;'SB35 Determination Data'!$F332,'5th Cycle APR Raw Data-Final'!$T$3:$T$1977,"&lt;"&amp;E332),SUMIFS('5th Cycle APR Raw Data-Final'!G$3:G$1977,'5th Cycle APR Raw Data-Final'!$A$3:$A$1977,'SB35 Determination Data'!$K332,'5th Cycle APR Raw Data-Final'!$T$3:$T$1977,"&gt;="&amp;'SB35 Determination Data'!$F332,'5th Cycle APR Raw Data-Final'!$T$3:$T$1977,"&lt;="&amp;G332))</f>
        <v>0</v>
      </c>
      <c r="N332" s="60">
        <f>IF(AN332&lt;1,SUMIFS('5th Cycle APR Raw Data-Final'!H$3:H$1977,'5th Cycle APR Raw Data-Final'!$A$3:$A$1977,'SB35 Determination Data'!$K332,'5th Cycle APR Raw Data-Final'!$T$3:$T$1977,"&gt;="&amp;'SB35 Determination Data'!$F332,'5th Cycle APR Raw Data-Final'!$T$3:$T$1977,"&lt;"&amp;E332),SUMIFS('5th Cycle APR Raw Data-Final'!H$3:H$1977,'5th Cycle APR Raw Data-Final'!$A$3:$A$1977,'SB35 Determination Data'!$K332,'5th Cycle APR Raw Data-Final'!$T$3:$T$1977,"&gt;="&amp;'SB35 Determination Data'!$F332,'5th Cycle APR Raw Data-Final'!$T$3:$T$1977,"&lt;="&amp;G332))</f>
        <v>0</v>
      </c>
      <c r="O332" s="60">
        <f>IF(AN332&lt;1,SUMIFS('5th Cycle APR Raw Data-Final'!I$3:I$1977,'5th Cycle APR Raw Data-Final'!$A$3:$A$1977,'SB35 Determination Data'!$K332,'5th Cycle APR Raw Data-Final'!$T$3:$T$1977,"&gt;="&amp;'SB35 Determination Data'!$F332,'5th Cycle APR Raw Data-Final'!$T$3:$T$1977,"&lt;"&amp;E332),SUMIFS('5th Cycle APR Raw Data-Final'!I$3:I$1977,'5th Cycle APR Raw Data-Final'!$A$3:$A$1977,'SB35 Determination Data'!$K332,'5th Cycle APR Raw Data-Final'!$T$3:$T$1977,"&gt;="&amp;'SB35 Determination Data'!$F332,'5th Cycle APR Raw Data-Final'!$T$3:$T$1977,"&lt;="&amp;G332))</f>
        <v>0</v>
      </c>
      <c r="P332" s="60">
        <f t="shared" si="8"/>
        <v>20</v>
      </c>
      <c r="Q332" s="31">
        <f t="shared" si="9"/>
        <v>0</v>
      </c>
      <c r="R332" s="61">
        <f t="shared" si="10"/>
        <v>20</v>
      </c>
      <c r="S332" s="61">
        <f t="shared" si="11"/>
        <v>0</v>
      </c>
      <c r="T332" s="60">
        <f>VLOOKUP(K332,'5th Cycle APR Raw Data-Final'!$A$3:$P$1977,10,FALSE)</f>
        <v>10</v>
      </c>
      <c r="U332" s="60">
        <f>IF(AN332&lt;1,SUMIFS('5th Cycle APR Raw Data-Final'!K$3:K$1977,'5th Cycle APR Raw Data-Final'!$A$3:$A$1977,'SB35 Determination Data'!$K332,'5th Cycle APR Raw Data-Final'!$T$3:$T$1977,"&gt;="&amp;'SB35 Determination Data'!$F332,'5th Cycle APR Raw Data-Final'!$T$3:$T$1977,"&lt;"&amp;E332),SUMIFS('5th Cycle APR Raw Data-Final'!K$3:K$1977,'5th Cycle APR Raw Data-Final'!$A$3:$A$1977,'SB35 Determination Data'!$K332,'5th Cycle APR Raw Data-Final'!$T$3:$T$1977,"&gt;="&amp;'SB35 Determination Data'!$F332,'5th Cycle APR Raw Data-Final'!$T$3:$T$1977,"&lt;="&amp;G332))</f>
        <v>72</v>
      </c>
      <c r="V332" s="60">
        <f>IF(AN332&lt;1,SUMIFS('5th Cycle APR Raw Data-Final'!L$3:L$1977,'5th Cycle APR Raw Data-Final'!$A$3:$A$1977,'SB35 Determination Data'!$K332,'5th Cycle APR Raw Data-Final'!$T$3:$T$1977,"&gt;="&amp;'SB35 Determination Data'!$F332,'5th Cycle APR Raw Data-Final'!$T$3:$T$1977,"&lt;"&amp;E332),SUMIFS('5th Cycle APR Raw Data-Final'!L$3:L$1977,'5th Cycle APR Raw Data-Final'!$A$3:$A$1977,'SB35 Determination Data'!$K332,'5th Cycle APR Raw Data-Final'!$T$3:$T$1977,"&gt;="&amp;'SB35 Determination Data'!$F332,'5th Cycle APR Raw Data-Final'!$T$3:$T$1977,"&lt;="&amp;G332))</f>
        <v>72</v>
      </c>
      <c r="W332" s="60">
        <f>IF(AN332&lt;1,SUMIFS('5th Cycle APR Raw Data-Final'!M$3:M$1977,'5th Cycle APR Raw Data-Final'!$A$3:$A$1977,'SB35 Determination Data'!$K332,'5th Cycle APR Raw Data-Final'!$T$3:$T$1977,"&gt;="&amp;'SB35 Determination Data'!$F332,'5th Cycle APR Raw Data-Final'!$T$3:$T$1977,"&lt;"&amp;E332),SUMIFS('5th Cycle APR Raw Data-Final'!M$3:M$1977,'5th Cycle APR Raw Data-Final'!$A$3:$A$1977,'SB35 Determination Data'!$K332,'5th Cycle APR Raw Data-Final'!$T$3:$T$1977,"&gt;="&amp;'SB35 Determination Data'!$F332,'5th Cycle APR Raw Data-Final'!$T$3:$T$1977,"&lt;="&amp;G332))</f>
        <v>0</v>
      </c>
      <c r="X332" s="60">
        <f t="shared" si="12"/>
        <v>0</v>
      </c>
      <c r="Y332" s="60">
        <f t="shared" si="13"/>
        <v>72</v>
      </c>
      <c r="Z332" s="60">
        <f t="shared" si="14"/>
        <v>0</v>
      </c>
      <c r="AA332" s="31">
        <f t="shared" si="15"/>
        <v>7.2</v>
      </c>
      <c r="AB332" s="31">
        <f t="shared" si="16"/>
        <v>7.2</v>
      </c>
      <c r="AC332" s="60">
        <f>VLOOKUP(K332,'5th Cycle APR Raw Data-Final'!$A$3:$P$1977,14,FALSE)</f>
        <v>14</v>
      </c>
      <c r="AD332" s="60">
        <f>IF(AN332&lt;1,SUMIFS('5th Cycle APR Raw Data-Final'!$O$3:$O$1977,'5th Cycle APR Raw Data-Final'!$A$3:$A$1977,'SB35 Determination Data'!$K332,'5th Cycle APR Raw Data-Final'!$T$3:$T$1977,"&gt;="&amp;'SB35 Determination Data'!$F332,'5th Cycle APR Raw Data-Final'!$T$3:$T$1977,"&lt;"&amp;E332),SUMIFS('5th Cycle APR Raw Data-Final'!$O$3:$O$1977,'5th Cycle APR Raw Data-Final'!$A$3:$A$1977,'SB35 Determination Data'!$K332,'5th Cycle APR Raw Data-Final'!$T$3:$T$1977,"&gt;="&amp;'SB35 Determination Data'!$F332,'5th Cycle APR Raw Data-Final'!$T$3:$T$1977,"&lt;="&amp;G332))</f>
        <v>35</v>
      </c>
      <c r="AE332" s="60">
        <f t="shared" si="17"/>
        <v>0</v>
      </c>
      <c r="AF332" s="31">
        <f t="shared" si="18"/>
        <v>2.5</v>
      </c>
      <c r="AG332" s="60">
        <f>VLOOKUP(K332,'5th Cycle APR Raw Data-Final'!$A$3:$P$1977,16,FALSE)</f>
        <v>36</v>
      </c>
      <c r="AH332" s="60">
        <f>IF(AN332&lt;1,SUMIFS('5th Cycle APR Raw Data-Final'!$Q$3:$Q$1977,'5th Cycle APR Raw Data-Final'!$A$3:$A$1977,'SB35 Determination Data'!$K332,'5th Cycle APR Raw Data-Final'!$T$3:$T$1977,"&gt;="&amp;'SB35 Determination Data'!$F332,'5th Cycle APR Raw Data-Final'!$T$3:$T$1977,"&lt;"&amp;E332),SUMIFS('5th Cycle APR Raw Data-Final'!$Q$3:$Q$1977,'5th Cycle APR Raw Data-Final'!$A$3:$A$1977,'SB35 Determination Data'!$K332,'5th Cycle APR Raw Data-Final'!$T$3:$T$1977,"&gt;="&amp;'SB35 Determination Data'!$F332,'5th Cycle APR Raw Data-Final'!$T$3:$T$1977,"&lt;="&amp;G332))</f>
        <v>0</v>
      </c>
      <c r="AI332" s="60">
        <f t="shared" si="19"/>
        <v>36</v>
      </c>
      <c r="AJ332" s="31">
        <f t="shared" si="20"/>
        <v>0</v>
      </c>
      <c r="AK332" s="60">
        <f>VLOOKUP(K332,'5th Cycle APR Raw Data-Final'!$A$3:$R$1977,18,FALSE)</f>
        <v>80</v>
      </c>
      <c r="AL332" s="60">
        <f>IF(AN332&lt;1,SUMIFS('5th Cycle APR Raw Data-Final'!$S$3:$S$1977,'5th Cycle APR Raw Data-Final'!$A$3:$A$1977,'SB35 Determination Data'!$K332,'5th Cycle APR Raw Data-Final'!$T$3:$T$1977,"&gt;="&amp;'SB35 Determination Data'!$F332,'5th Cycle APR Raw Data-Final'!$T$3:$T$1977,"&lt;"&amp;E332),SUMIFS('5th Cycle APR Raw Data-Final'!$S$3:$S$1977,'5th Cycle APR Raw Data-Final'!$A$3:$A$1977,'SB35 Determination Data'!$K332,'5th Cycle APR Raw Data-Final'!$T$3:$T$1977,"&gt;="&amp;'SB35 Determination Data'!$F332,'5th Cycle APR Raw Data-Final'!$T$3:$T$1977,"&lt;="&amp;G332))</f>
        <v>107</v>
      </c>
      <c r="AM332" s="60">
        <f t="shared" si="21"/>
        <v>56</v>
      </c>
      <c r="AN332" s="62">
        <f t="shared" si="22"/>
        <v>1</v>
      </c>
      <c r="AO332" s="9" t="str">
        <f t="shared" si="23"/>
        <v>YES</v>
      </c>
      <c r="AP332" s="9" t="str">
        <f t="shared" si="24"/>
        <v>NO</v>
      </c>
      <c r="AQ332" s="9" t="str">
        <f t="shared" si="25"/>
        <v>NO</v>
      </c>
      <c r="AR332" s="48" t="str">
        <f>VLOOKUP(K332,'2018Submitted'!$A$2:$C$540,3,FALSE)</f>
        <v>Successful</v>
      </c>
      <c r="AS332" s="9" t="str">
        <f t="shared" si="26"/>
        <v>NO</v>
      </c>
      <c r="AT332" s="9" t="str">
        <f t="shared" si="27"/>
        <v>NO</v>
      </c>
    </row>
    <row r="333" spans="1:46" ht="12.75" customHeight="1" x14ac:dyDescent="0.15">
      <c r="A333" s="9" t="s">
        <v>88</v>
      </c>
      <c r="B333" s="9" t="str">
        <f t="shared" si="0"/>
        <v>OROVILLE</v>
      </c>
      <c r="C333" s="31">
        <f t="shared" si="1"/>
        <v>0.625</v>
      </c>
      <c r="D333" s="45">
        <f t="shared" si="2"/>
        <v>8</v>
      </c>
      <c r="E333" s="46">
        <f t="shared" si="3"/>
        <v>2018</v>
      </c>
      <c r="F333" s="46">
        <f t="shared" si="4"/>
        <v>2014</v>
      </c>
      <c r="G333" s="46">
        <f t="shared" si="5"/>
        <v>2021</v>
      </c>
      <c r="H333" s="9" t="str">
        <f t="shared" si="6"/>
        <v>06/15/2014</v>
      </c>
      <c r="I333" s="9" t="str">
        <f t="shared" si="7"/>
        <v>06/15/2022</v>
      </c>
      <c r="J333" s="9" t="s">
        <v>89</v>
      </c>
      <c r="K333" s="49" t="s">
        <v>93</v>
      </c>
      <c r="L333" s="60">
        <f>VLOOKUP(K333,'5th Cycle APR Raw Data-Final'!$A$3:$P$1977,6,FALSE)</f>
        <v>419</v>
      </c>
      <c r="M333" s="60">
        <f>IF(AN333&lt;1,SUMIFS('5th Cycle APR Raw Data-Final'!G$3:G$1977,'5th Cycle APR Raw Data-Final'!$A$3:$A$1977,'SB35 Determination Data'!$K333,'5th Cycle APR Raw Data-Final'!$T$3:$T$1977,"&gt;="&amp;'SB35 Determination Data'!$F333,'5th Cycle APR Raw Data-Final'!$T$3:$T$1977,"&lt;"&amp;E333),SUMIFS('5th Cycle APR Raw Data-Final'!G$3:G$1977,'5th Cycle APR Raw Data-Final'!$A$3:$A$1977,'SB35 Determination Data'!$K333,'5th Cycle APR Raw Data-Final'!$T$3:$T$1977,"&gt;="&amp;'SB35 Determination Data'!$F333,'5th Cycle APR Raw Data-Final'!$T$3:$T$1977,"&lt;="&amp;G333))</f>
        <v>10</v>
      </c>
      <c r="N333" s="60">
        <f>IF(AN333&lt;1,SUMIFS('5th Cycle APR Raw Data-Final'!H$3:H$1977,'5th Cycle APR Raw Data-Final'!$A$3:$A$1977,'SB35 Determination Data'!$K333,'5th Cycle APR Raw Data-Final'!$T$3:$T$1977,"&gt;="&amp;'SB35 Determination Data'!$F333,'5th Cycle APR Raw Data-Final'!$T$3:$T$1977,"&lt;"&amp;E333),SUMIFS('5th Cycle APR Raw Data-Final'!H$3:H$1977,'5th Cycle APR Raw Data-Final'!$A$3:$A$1977,'SB35 Determination Data'!$K333,'5th Cycle APR Raw Data-Final'!$T$3:$T$1977,"&gt;="&amp;'SB35 Determination Data'!$F333,'5th Cycle APR Raw Data-Final'!$T$3:$T$1977,"&lt;="&amp;G333))</f>
        <v>0</v>
      </c>
      <c r="O333" s="60">
        <f>IF(AN333&lt;1,SUMIFS('5th Cycle APR Raw Data-Final'!I$3:I$1977,'5th Cycle APR Raw Data-Final'!$A$3:$A$1977,'SB35 Determination Data'!$K333,'5th Cycle APR Raw Data-Final'!$T$3:$T$1977,"&gt;="&amp;'SB35 Determination Data'!$F333,'5th Cycle APR Raw Data-Final'!$T$3:$T$1977,"&lt;"&amp;E333),SUMIFS('5th Cycle APR Raw Data-Final'!I$3:I$1977,'5th Cycle APR Raw Data-Final'!$A$3:$A$1977,'SB35 Determination Data'!$K333,'5th Cycle APR Raw Data-Final'!$T$3:$T$1977,"&gt;="&amp;'SB35 Determination Data'!$F333,'5th Cycle APR Raw Data-Final'!$T$3:$T$1977,"&lt;="&amp;G333))</f>
        <v>10</v>
      </c>
      <c r="P333" s="60">
        <f t="shared" si="8"/>
        <v>409</v>
      </c>
      <c r="Q333" s="31">
        <f t="shared" si="9"/>
        <v>2.386634844868735E-2</v>
      </c>
      <c r="R333" s="61">
        <f t="shared" si="10"/>
        <v>210</v>
      </c>
      <c r="S333" s="61">
        <f t="shared" si="11"/>
        <v>0</v>
      </c>
      <c r="T333" s="60">
        <f>VLOOKUP(K333,'5th Cycle APR Raw Data-Final'!$A$3:$P$1977,10,FALSE)</f>
        <v>284</v>
      </c>
      <c r="U333" s="60">
        <f>IF(AN333&lt;1,SUMIFS('5th Cycle APR Raw Data-Final'!K$3:K$1977,'5th Cycle APR Raw Data-Final'!$A$3:$A$1977,'SB35 Determination Data'!$K333,'5th Cycle APR Raw Data-Final'!$T$3:$T$1977,"&gt;="&amp;'SB35 Determination Data'!$F333,'5th Cycle APR Raw Data-Final'!$T$3:$T$1977,"&lt;"&amp;E333),SUMIFS('5th Cycle APR Raw Data-Final'!K$3:K$1977,'5th Cycle APR Raw Data-Final'!$A$3:$A$1977,'SB35 Determination Data'!$K333,'5th Cycle APR Raw Data-Final'!$T$3:$T$1977,"&gt;="&amp;'SB35 Determination Data'!$F333,'5th Cycle APR Raw Data-Final'!$T$3:$T$1977,"&lt;="&amp;G333))</f>
        <v>67</v>
      </c>
      <c r="V333" s="60">
        <f>IF(AN333&lt;1,SUMIFS('5th Cycle APR Raw Data-Final'!L$3:L$1977,'5th Cycle APR Raw Data-Final'!$A$3:$A$1977,'SB35 Determination Data'!$K333,'5th Cycle APR Raw Data-Final'!$T$3:$T$1977,"&gt;="&amp;'SB35 Determination Data'!$F333,'5th Cycle APR Raw Data-Final'!$T$3:$T$1977,"&lt;"&amp;E333),SUMIFS('5th Cycle APR Raw Data-Final'!L$3:L$1977,'5th Cycle APR Raw Data-Final'!$A$3:$A$1977,'SB35 Determination Data'!$K333,'5th Cycle APR Raw Data-Final'!$T$3:$T$1977,"&gt;="&amp;'SB35 Determination Data'!$F333,'5th Cycle APR Raw Data-Final'!$T$3:$T$1977,"&lt;="&amp;G333))</f>
        <v>50</v>
      </c>
      <c r="W333" s="60">
        <f>IF(AN333&lt;1,SUMIFS('5th Cycle APR Raw Data-Final'!M$3:M$1977,'5th Cycle APR Raw Data-Final'!$A$3:$A$1977,'SB35 Determination Data'!$K333,'5th Cycle APR Raw Data-Final'!$T$3:$T$1977,"&gt;="&amp;'SB35 Determination Data'!$F333,'5th Cycle APR Raw Data-Final'!$T$3:$T$1977,"&lt;"&amp;E333),SUMIFS('5th Cycle APR Raw Data-Final'!M$3:M$1977,'5th Cycle APR Raw Data-Final'!$A$3:$A$1977,'SB35 Determination Data'!$K333,'5th Cycle APR Raw Data-Final'!$T$3:$T$1977,"&gt;="&amp;'SB35 Determination Data'!$F333,'5th Cycle APR Raw Data-Final'!$T$3:$T$1977,"&lt;="&amp;G333))</f>
        <v>17</v>
      </c>
      <c r="X333" s="60">
        <f t="shared" si="12"/>
        <v>217</v>
      </c>
      <c r="Y333" s="60">
        <f t="shared" si="13"/>
        <v>67</v>
      </c>
      <c r="Z333" s="60">
        <f t="shared" si="14"/>
        <v>217</v>
      </c>
      <c r="AA333" s="31">
        <f t="shared" si="15"/>
        <v>0.23591549295774647</v>
      </c>
      <c r="AB333" s="31">
        <f t="shared" si="16"/>
        <v>0.23591549295774647</v>
      </c>
      <c r="AC333" s="60">
        <f>VLOOKUP(K333,'5th Cycle APR Raw Data-Final'!$A$3:$P$1977,14,FALSE)</f>
        <v>306</v>
      </c>
      <c r="AD333" s="60">
        <f>IF(AN333&lt;1,SUMIFS('5th Cycle APR Raw Data-Final'!$O$3:$O$1977,'5th Cycle APR Raw Data-Final'!$A$3:$A$1977,'SB35 Determination Data'!$K333,'5th Cycle APR Raw Data-Final'!$T$3:$T$1977,"&gt;="&amp;'SB35 Determination Data'!$F333,'5th Cycle APR Raw Data-Final'!$T$3:$T$1977,"&lt;"&amp;E333),SUMIFS('5th Cycle APR Raw Data-Final'!$O$3:$O$1977,'5th Cycle APR Raw Data-Final'!$A$3:$A$1977,'SB35 Determination Data'!$K333,'5th Cycle APR Raw Data-Final'!$T$3:$T$1977,"&gt;="&amp;'SB35 Determination Data'!$F333,'5th Cycle APR Raw Data-Final'!$T$3:$T$1977,"&lt;="&amp;G333))</f>
        <v>0</v>
      </c>
      <c r="AE333" s="60">
        <f t="shared" si="17"/>
        <v>306</v>
      </c>
      <c r="AF333" s="31">
        <f t="shared" si="18"/>
        <v>0</v>
      </c>
      <c r="AG333" s="60">
        <f>VLOOKUP(K333,'5th Cycle APR Raw Data-Final'!$A$3:$P$1977,16,FALSE)</f>
        <v>784</v>
      </c>
      <c r="AH333" s="60">
        <f>IF(AN333&lt;1,SUMIFS('5th Cycle APR Raw Data-Final'!$Q$3:$Q$1977,'5th Cycle APR Raw Data-Final'!$A$3:$A$1977,'SB35 Determination Data'!$K333,'5th Cycle APR Raw Data-Final'!$T$3:$T$1977,"&gt;="&amp;'SB35 Determination Data'!$F333,'5th Cycle APR Raw Data-Final'!$T$3:$T$1977,"&lt;"&amp;E333),SUMIFS('5th Cycle APR Raw Data-Final'!$Q$3:$Q$1977,'5th Cycle APR Raw Data-Final'!$A$3:$A$1977,'SB35 Determination Data'!$K333,'5th Cycle APR Raw Data-Final'!$T$3:$T$1977,"&gt;="&amp;'SB35 Determination Data'!$F333,'5th Cycle APR Raw Data-Final'!$T$3:$T$1977,"&lt;="&amp;G333))</f>
        <v>29</v>
      </c>
      <c r="AI333" s="60">
        <f t="shared" si="19"/>
        <v>755</v>
      </c>
      <c r="AJ333" s="31">
        <f t="shared" si="20"/>
        <v>3.6989795918367346E-2</v>
      </c>
      <c r="AK333" s="60">
        <f>VLOOKUP(K333,'5th Cycle APR Raw Data-Final'!$A$3:$R$1977,18,FALSE)</f>
        <v>1793</v>
      </c>
      <c r="AL333" s="60">
        <f>IF(AN333&lt;1,SUMIFS('5th Cycle APR Raw Data-Final'!$S$3:$S$1977,'5th Cycle APR Raw Data-Final'!$A$3:$A$1977,'SB35 Determination Data'!$K333,'5th Cycle APR Raw Data-Final'!$T$3:$T$1977,"&gt;="&amp;'SB35 Determination Data'!$F333,'5th Cycle APR Raw Data-Final'!$T$3:$T$1977,"&lt;"&amp;E333),SUMIFS('5th Cycle APR Raw Data-Final'!$S$3:$S$1977,'5th Cycle APR Raw Data-Final'!$A$3:$A$1977,'SB35 Determination Data'!$K333,'5th Cycle APR Raw Data-Final'!$T$3:$T$1977,"&gt;="&amp;'SB35 Determination Data'!$F333,'5th Cycle APR Raw Data-Final'!$T$3:$T$1977,"&lt;="&amp;G333))</f>
        <v>106</v>
      </c>
      <c r="AM333" s="60">
        <f t="shared" si="21"/>
        <v>1687</v>
      </c>
      <c r="AN333" s="62">
        <f t="shared" si="22"/>
        <v>0.5</v>
      </c>
      <c r="AO333" s="9" t="str">
        <f t="shared" si="23"/>
        <v>YES</v>
      </c>
      <c r="AP333" s="9" t="str">
        <f t="shared" si="24"/>
        <v>NO</v>
      </c>
      <c r="AQ333" s="9" t="str">
        <f t="shared" si="25"/>
        <v>NO</v>
      </c>
      <c r="AR333" s="48" t="str">
        <f>VLOOKUP(K333,'2018Submitted'!$A$2:$C$540,3,FALSE)</f>
        <v>Successful</v>
      </c>
      <c r="AS333" s="9" t="str">
        <f t="shared" si="26"/>
        <v>NO</v>
      </c>
      <c r="AT333" s="9" t="str">
        <f t="shared" si="27"/>
        <v>NO</v>
      </c>
    </row>
    <row r="334" spans="1:46" ht="12.75" customHeight="1" x14ac:dyDescent="0.15">
      <c r="A334" s="9" t="s">
        <v>502</v>
      </c>
      <c r="B334" s="9" t="str">
        <f t="shared" si="0"/>
        <v>OXNARD</v>
      </c>
      <c r="C334" s="31">
        <f t="shared" si="1"/>
        <v>0.625</v>
      </c>
      <c r="D334" s="45">
        <f t="shared" si="2"/>
        <v>8</v>
      </c>
      <c r="E334" s="46">
        <f t="shared" si="3"/>
        <v>2018</v>
      </c>
      <c r="F334" s="46">
        <f t="shared" si="4"/>
        <v>2014</v>
      </c>
      <c r="G334" s="46" t="str">
        <f t="shared" si="5"/>
        <v>2021</v>
      </c>
      <c r="H334" s="9" t="str">
        <f t="shared" si="6"/>
        <v>10/15/2013</v>
      </c>
      <c r="I334" s="9" t="str">
        <f t="shared" si="7"/>
        <v>10/15/2021</v>
      </c>
      <c r="J334" s="9" t="s">
        <v>144</v>
      </c>
      <c r="K334" s="49" t="s">
        <v>615</v>
      </c>
      <c r="L334" s="60">
        <f>VLOOKUP(K334,'5th Cycle APR Raw Data-Final'!$A$3:$P$1977,6,FALSE)</f>
        <v>1688</v>
      </c>
      <c r="M334" s="60">
        <f>IF(AN334&lt;1,SUMIFS('5th Cycle APR Raw Data-Final'!G$3:G$1977,'5th Cycle APR Raw Data-Final'!$A$3:$A$1977,'SB35 Determination Data'!$K334,'5th Cycle APR Raw Data-Final'!$T$3:$T$1977,"&gt;="&amp;'SB35 Determination Data'!$F334,'5th Cycle APR Raw Data-Final'!$T$3:$T$1977,"&lt;"&amp;E334),SUMIFS('5th Cycle APR Raw Data-Final'!G$3:G$1977,'5th Cycle APR Raw Data-Final'!$A$3:$A$1977,'SB35 Determination Data'!$K334,'5th Cycle APR Raw Data-Final'!$T$3:$T$1977,"&gt;="&amp;'SB35 Determination Data'!$F334,'5th Cycle APR Raw Data-Final'!$T$3:$T$1977,"&lt;="&amp;G334))</f>
        <v>128</v>
      </c>
      <c r="N334" s="60">
        <f>IF(AN334&lt;1,SUMIFS('5th Cycle APR Raw Data-Final'!H$3:H$1977,'5th Cycle APR Raw Data-Final'!$A$3:$A$1977,'SB35 Determination Data'!$K334,'5th Cycle APR Raw Data-Final'!$T$3:$T$1977,"&gt;="&amp;'SB35 Determination Data'!$F334,'5th Cycle APR Raw Data-Final'!$T$3:$T$1977,"&lt;"&amp;E334),SUMIFS('5th Cycle APR Raw Data-Final'!H$3:H$1977,'5th Cycle APR Raw Data-Final'!$A$3:$A$1977,'SB35 Determination Data'!$K334,'5th Cycle APR Raw Data-Final'!$T$3:$T$1977,"&gt;="&amp;'SB35 Determination Data'!$F334,'5th Cycle APR Raw Data-Final'!$T$3:$T$1977,"&lt;="&amp;G334))</f>
        <v>128</v>
      </c>
      <c r="O334" s="60">
        <f>IF(AN334&lt;1,SUMIFS('5th Cycle APR Raw Data-Final'!I$3:I$1977,'5th Cycle APR Raw Data-Final'!$A$3:$A$1977,'SB35 Determination Data'!$K334,'5th Cycle APR Raw Data-Final'!$T$3:$T$1977,"&gt;="&amp;'SB35 Determination Data'!$F334,'5th Cycle APR Raw Data-Final'!$T$3:$T$1977,"&lt;"&amp;E334),SUMIFS('5th Cycle APR Raw Data-Final'!I$3:I$1977,'5th Cycle APR Raw Data-Final'!$A$3:$A$1977,'SB35 Determination Data'!$K334,'5th Cycle APR Raw Data-Final'!$T$3:$T$1977,"&gt;="&amp;'SB35 Determination Data'!$F334,'5th Cycle APR Raw Data-Final'!$T$3:$T$1977,"&lt;="&amp;G334))</f>
        <v>0</v>
      </c>
      <c r="P334" s="60">
        <f t="shared" si="8"/>
        <v>1560</v>
      </c>
      <c r="Q334" s="31">
        <f t="shared" si="9"/>
        <v>7.582938388625593E-2</v>
      </c>
      <c r="R334" s="61">
        <f t="shared" si="10"/>
        <v>844</v>
      </c>
      <c r="S334" s="61">
        <f t="shared" si="11"/>
        <v>0</v>
      </c>
      <c r="T334" s="60">
        <f>VLOOKUP(K334,'5th Cycle APR Raw Data-Final'!$A$3:$P$1977,10,FALSE)</f>
        <v>1160</v>
      </c>
      <c r="U334" s="60">
        <f>IF(AN334&lt;1,SUMIFS('5th Cycle APR Raw Data-Final'!K$3:K$1977,'5th Cycle APR Raw Data-Final'!$A$3:$A$1977,'SB35 Determination Data'!$K334,'5th Cycle APR Raw Data-Final'!$T$3:$T$1977,"&gt;="&amp;'SB35 Determination Data'!$F334,'5th Cycle APR Raw Data-Final'!$T$3:$T$1977,"&lt;"&amp;E334),SUMIFS('5th Cycle APR Raw Data-Final'!K$3:K$1977,'5th Cycle APR Raw Data-Final'!$A$3:$A$1977,'SB35 Determination Data'!$K334,'5th Cycle APR Raw Data-Final'!$T$3:$T$1977,"&gt;="&amp;'SB35 Determination Data'!$F334,'5th Cycle APR Raw Data-Final'!$T$3:$T$1977,"&lt;="&amp;G334))</f>
        <v>508</v>
      </c>
      <c r="V334" s="60">
        <f>IF(AN334&lt;1,SUMIFS('5th Cycle APR Raw Data-Final'!L$3:L$1977,'5th Cycle APR Raw Data-Final'!$A$3:$A$1977,'SB35 Determination Data'!$K334,'5th Cycle APR Raw Data-Final'!$T$3:$T$1977,"&gt;="&amp;'SB35 Determination Data'!$F334,'5th Cycle APR Raw Data-Final'!$T$3:$T$1977,"&lt;"&amp;E334),SUMIFS('5th Cycle APR Raw Data-Final'!L$3:L$1977,'5th Cycle APR Raw Data-Final'!$A$3:$A$1977,'SB35 Determination Data'!$K334,'5th Cycle APR Raw Data-Final'!$T$3:$T$1977,"&gt;="&amp;'SB35 Determination Data'!$F334,'5th Cycle APR Raw Data-Final'!$T$3:$T$1977,"&lt;="&amp;G334))</f>
        <v>419</v>
      </c>
      <c r="W334" s="60">
        <f>IF(AN334&lt;1,SUMIFS('5th Cycle APR Raw Data-Final'!M$3:M$1977,'5th Cycle APR Raw Data-Final'!$A$3:$A$1977,'SB35 Determination Data'!$K334,'5th Cycle APR Raw Data-Final'!$T$3:$T$1977,"&gt;="&amp;'SB35 Determination Data'!$F334,'5th Cycle APR Raw Data-Final'!$T$3:$T$1977,"&lt;"&amp;E334),SUMIFS('5th Cycle APR Raw Data-Final'!M$3:M$1977,'5th Cycle APR Raw Data-Final'!$A$3:$A$1977,'SB35 Determination Data'!$K334,'5th Cycle APR Raw Data-Final'!$T$3:$T$1977,"&gt;="&amp;'SB35 Determination Data'!$F334,'5th Cycle APR Raw Data-Final'!$T$3:$T$1977,"&lt;="&amp;G334))</f>
        <v>89</v>
      </c>
      <c r="X334" s="60">
        <f t="shared" si="12"/>
        <v>652</v>
      </c>
      <c r="Y334" s="60">
        <f t="shared" si="13"/>
        <v>508</v>
      </c>
      <c r="Z334" s="60">
        <f t="shared" si="14"/>
        <v>652</v>
      </c>
      <c r="AA334" s="31">
        <f t="shared" si="15"/>
        <v>0.43793103448275861</v>
      </c>
      <c r="AB334" s="31">
        <f t="shared" si="16"/>
        <v>0.43793103448275861</v>
      </c>
      <c r="AC334" s="60">
        <f>VLOOKUP(K334,'5th Cycle APR Raw Data-Final'!$A$3:$P$1977,14,FALSE)</f>
        <v>1351</v>
      </c>
      <c r="AD334" s="60">
        <f>IF(AN334&lt;1,SUMIFS('5th Cycle APR Raw Data-Final'!$O$3:$O$1977,'5th Cycle APR Raw Data-Final'!$A$3:$A$1977,'SB35 Determination Data'!$K334,'5th Cycle APR Raw Data-Final'!$T$3:$T$1977,"&gt;="&amp;'SB35 Determination Data'!$F334,'5th Cycle APR Raw Data-Final'!$T$3:$T$1977,"&lt;"&amp;E334),SUMIFS('5th Cycle APR Raw Data-Final'!$O$3:$O$1977,'5th Cycle APR Raw Data-Final'!$A$3:$A$1977,'SB35 Determination Data'!$K334,'5th Cycle APR Raw Data-Final'!$T$3:$T$1977,"&gt;="&amp;'SB35 Determination Data'!$F334,'5th Cycle APR Raw Data-Final'!$T$3:$T$1977,"&lt;="&amp;G334))</f>
        <v>375</v>
      </c>
      <c r="AE334" s="60">
        <f t="shared" si="17"/>
        <v>976</v>
      </c>
      <c r="AF334" s="31">
        <f t="shared" si="18"/>
        <v>0.27757216876387864</v>
      </c>
      <c r="AG334" s="60">
        <f>VLOOKUP(K334,'5th Cycle APR Raw Data-Final'!$A$3:$P$1977,16,FALSE)</f>
        <v>3102</v>
      </c>
      <c r="AH334" s="60">
        <f>IF(AN334&lt;1,SUMIFS('5th Cycle APR Raw Data-Final'!$Q$3:$Q$1977,'5th Cycle APR Raw Data-Final'!$A$3:$A$1977,'SB35 Determination Data'!$K334,'5th Cycle APR Raw Data-Final'!$T$3:$T$1977,"&gt;="&amp;'SB35 Determination Data'!$F334,'5th Cycle APR Raw Data-Final'!$T$3:$T$1977,"&lt;"&amp;E334),SUMIFS('5th Cycle APR Raw Data-Final'!$Q$3:$Q$1977,'5th Cycle APR Raw Data-Final'!$A$3:$A$1977,'SB35 Determination Data'!$K334,'5th Cycle APR Raw Data-Final'!$T$3:$T$1977,"&gt;="&amp;'SB35 Determination Data'!$F334,'5th Cycle APR Raw Data-Final'!$T$3:$T$1977,"&lt;="&amp;G334))</f>
        <v>262</v>
      </c>
      <c r="AI334" s="60">
        <f t="shared" si="19"/>
        <v>2840</v>
      </c>
      <c r="AJ334" s="31">
        <f t="shared" si="20"/>
        <v>8.4461637653127017E-2</v>
      </c>
      <c r="AK334" s="60">
        <f>VLOOKUP(K334,'5th Cycle APR Raw Data-Final'!$A$3:$R$1977,18,FALSE)</f>
        <v>7301</v>
      </c>
      <c r="AL334" s="60">
        <f>IF(AN334&lt;1,SUMIFS('5th Cycle APR Raw Data-Final'!$S$3:$S$1977,'5th Cycle APR Raw Data-Final'!$A$3:$A$1977,'SB35 Determination Data'!$K334,'5th Cycle APR Raw Data-Final'!$T$3:$T$1977,"&gt;="&amp;'SB35 Determination Data'!$F334,'5th Cycle APR Raw Data-Final'!$T$3:$T$1977,"&lt;"&amp;E334),SUMIFS('5th Cycle APR Raw Data-Final'!$S$3:$S$1977,'5th Cycle APR Raw Data-Final'!$A$3:$A$1977,'SB35 Determination Data'!$K334,'5th Cycle APR Raw Data-Final'!$T$3:$T$1977,"&gt;="&amp;'SB35 Determination Data'!$F334,'5th Cycle APR Raw Data-Final'!$T$3:$T$1977,"&lt;="&amp;G334))</f>
        <v>1273</v>
      </c>
      <c r="AM334" s="60">
        <f t="shared" si="21"/>
        <v>6028</v>
      </c>
      <c r="AN334" s="62">
        <f t="shared" si="22"/>
        <v>0.5</v>
      </c>
      <c r="AO334" s="9" t="str">
        <f t="shared" si="23"/>
        <v>YES</v>
      </c>
      <c r="AP334" s="9" t="str">
        <f t="shared" si="24"/>
        <v>NO</v>
      </c>
      <c r="AQ334" s="9" t="str">
        <f t="shared" si="25"/>
        <v>NO</v>
      </c>
      <c r="AR334" s="48" t="str">
        <f>VLOOKUP(K334,'2018Submitted'!$A$2:$C$540,3,FALSE)</f>
        <v>Successful</v>
      </c>
      <c r="AS334" s="9" t="str">
        <f t="shared" si="26"/>
        <v>NO</v>
      </c>
      <c r="AT334" s="9" t="str">
        <f t="shared" si="27"/>
        <v>NO</v>
      </c>
    </row>
    <row r="335" spans="1:46" ht="12.75" customHeight="1" x14ac:dyDescent="0.15">
      <c r="A335" s="9" t="s">
        <v>257</v>
      </c>
      <c r="B335" s="9" t="str">
        <f t="shared" si="0"/>
        <v>PACIFIC GROVE</v>
      </c>
      <c r="C335" s="31">
        <f t="shared" si="1"/>
        <v>0.375</v>
      </c>
      <c r="D335" s="45">
        <f t="shared" si="2"/>
        <v>8</v>
      </c>
      <c r="E335" s="46">
        <f t="shared" si="3"/>
        <v>2020</v>
      </c>
      <c r="F335" s="46">
        <f t="shared" si="4"/>
        <v>2016</v>
      </c>
      <c r="G335" s="46" t="str">
        <f t="shared" si="5"/>
        <v>2023</v>
      </c>
      <c r="H335" s="9" t="str">
        <f t="shared" si="6"/>
        <v>12/31/2015</v>
      </c>
      <c r="I335" s="9" t="str">
        <f t="shared" si="7"/>
        <v>12/31/2023</v>
      </c>
      <c r="J335" s="9" t="s">
        <v>128</v>
      </c>
      <c r="K335" s="49" t="s">
        <v>261</v>
      </c>
      <c r="L335" s="60">
        <f>VLOOKUP(K335,'5th Cycle APR Raw Data-Final'!$A$3:$P$1977,6,FALSE)</f>
        <v>28</v>
      </c>
      <c r="M335" s="60">
        <f>IF(AN335&lt;1,SUMIFS('5th Cycle APR Raw Data-Final'!G$3:G$1977,'5th Cycle APR Raw Data-Final'!$A$3:$A$1977,'SB35 Determination Data'!$K335,'5th Cycle APR Raw Data-Final'!$T$3:$T$1977,"&gt;="&amp;'SB35 Determination Data'!$F335,'5th Cycle APR Raw Data-Final'!$T$3:$T$1977,"&lt;"&amp;E335),SUMIFS('5th Cycle APR Raw Data-Final'!G$3:G$1977,'5th Cycle APR Raw Data-Final'!$A$3:$A$1977,'SB35 Determination Data'!$K335,'5th Cycle APR Raw Data-Final'!$T$3:$T$1977,"&gt;="&amp;'SB35 Determination Data'!$F335,'5th Cycle APR Raw Data-Final'!$T$3:$T$1977,"&lt;="&amp;G335))</f>
        <v>0</v>
      </c>
      <c r="N335" s="60">
        <f>IF(AN335&lt;1,SUMIFS('5th Cycle APR Raw Data-Final'!H$3:H$1977,'5th Cycle APR Raw Data-Final'!$A$3:$A$1977,'SB35 Determination Data'!$K335,'5th Cycle APR Raw Data-Final'!$T$3:$T$1977,"&gt;="&amp;'SB35 Determination Data'!$F335,'5th Cycle APR Raw Data-Final'!$T$3:$T$1977,"&lt;"&amp;E335),SUMIFS('5th Cycle APR Raw Data-Final'!H$3:H$1977,'5th Cycle APR Raw Data-Final'!$A$3:$A$1977,'SB35 Determination Data'!$K335,'5th Cycle APR Raw Data-Final'!$T$3:$T$1977,"&gt;="&amp;'SB35 Determination Data'!$F335,'5th Cycle APR Raw Data-Final'!$T$3:$T$1977,"&lt;="&amp;G335))</f>
        <v>0</v>
      </c>
      <c r="O335" s="60">
        <f>IF(AN335&lt;1,SUMIFS('5th Cycle APR Raw Data-Final'!I$3:I$1977,'5th Cycle APR Raw Data-Final'!$A$3:$A$1977,'SB35 Determination Data'!$K335,'5th Cycle APR Raw Data-Final'!$T$3:$T$1977,"&gt;="&amp;'SB35 Determination Data'!$F335,'5th Cycle APR Raw Data-Final'!$T$3:$T$1977,"&lt;"&amp;E335),SUMIFS('5th Cycle APR Raw Data-Final'!I$3:I$1977,'5th Cycle APR Raw Data-Final'!$A$3:$A$1977,'SB35 Determination Data'!$K335,'5th Cycle APR Raw Data-Final'!$T$3:$T$1977,"&gt;="&amp;'SB35 Determination Data'!$F335,'5th Cycle APR Raw Data-Final'!$T$3:$T$1977,"&lt;="&amp;G335))</f>
        <v>0</v>
      </c>
      <c r="P335" s="60">
        <f t="shared" si="8"/>
        <v>28</v>
      </c>
      <c r="Q335" s="31">
        <f t="shared" si="9"/>
        <v>0</v>
      </c>
      <c r="R335" s="61">
        <f t="shared" si="10"/>
        <v>11</v>
      </c>
      <c r="S335" s="61">
        <f t="shared" si="11"/>
        <v>0</v>
      </c>
      <c r="T335" s="60">
        <f>VLOOKUP(K335,'5th Cycle APR Raw Data-Final'!$A$3:$P$1977,10,FALSE)</f>
        <v>18</v>
      </c>
      <c r="U335" s="60">
        <f>IF(AN335&lt;1,SUMIFS('5th Cycle APR Raw Data-Final'!K$3:K$1977,'5th Cycle APR Raw Data-Final'!$A$3:$A$1977,'SB35 Determination Data'!$K335,'5th Cycle APR Raw Data-Final'!$T$3:$T$1977,"&gt;="&amp;'SB35 Determination Data'!$F335,'5th Cycle APR Raw Data-Final'!$T$3:$T$1977,"&lt;"&amp;E335),SUMIFS('5th Cycle APR Raw Data-Final'!K$3:K$1977,'5th Cycle APR Raw Data-Final'!$A$3:$A$1977,'SB35 Determination Data'!$K335,'5th Cycle APR Raw Data-Final'!$T$3:$T$1977,"&gt;="&amp;'SB35 Determination Data'!$F335,'5th Cycle APR Raw Data-Final'!$T$3:$T$1977,"&lt;="&amp;G335))</f>
        <v>0</v>
      </c>
      <c r="V335" s="60">
        <f>IF(AN335&lt;1,SUMIFS('5th Cycle APR Raw Data-Final'!L$3:L$1977,'5th Cycle APR Raw Data-Final'!$A$3:$A$1977,'SB35 Determination Data'!$K335,'5th Cycle APR Raw Data-Final'!$T$3:$T$1977,"&gt;="&amp;'SB35 Determination Data'!$F335,'5th Cycle APR Raw Data-Final'!$T$3:$T$1977,"&lt;"&amp;E335),SUMIFS('5th Cycle APR Raw Data-Final'!L$3:L$1977,'5th Cycle APR Raw Data-Final'!$A$3:$A$1977,'SB35 Determination Data'!$K335,'5th Cycle APR Raw Data-Final'!$T$3:$T$1977,"&gt;="&amp;'SB35 Determination Data'!$F335,'5th Cycle APR Raw Data-Final'!$T$3:$T$1977,"&lt;="&amp;G335))</f>
        <v>0</v>
      </c>
      <c r="W335" s="60">
        <f>IF(AN335&lt;1,SUMIFS('5th Cycle APR Raw Data-Final'!M$3:M$1977,'5th Cycle APR Raw Data-Final'!$A$3:$A$1977,'SB35 Determination Data'!$K335,'5th Cycle APR Raw Data-Final'!$T$3:$T$1977,"&gt;="&amp;'SB35 Determination Data'!$F335,'5th Cycle APR Raw Data-Final'!$T$3:$T$1977,"&lt;"&amp;E335),SUMIFS('5th Cycle APR Raw Data-Final'!M$3:M$1977,'5th Cycle APR Raw Data-Final'!$A$3:$A$1977,'SB35 Determination Data'!$K335,'5th Cycle APR Raw Data-Final'!$T$3:$T$1977,"&gt;="&amp;'SB35 Determination Data'!$F335,'5th Cycle APR Raw Data-Final'!$T$3:$T$1977,"&lt;="&amp;G335))</f>
        <v>0</v>
      </c>
      <c r="X335" s="60">
        <f t="shared" si="12"/>
        <v>18</v>
      </c>
      <c r="Y335" s="60">
        <f t="shared" si="13"/>
        <v>0</v>
      </c>
      <c r="Z335" s="60">
        <f t="shared" si="14"/>
        <v>18</v>
      </c>
      <c r="AA335" s="31">
        <f t="shared" si="15"/>
        <v>0</v>
      </c>
      <c r="AB335" s="31">
        <f t="shared" si="16"/>
        <v>0</v>
      </c>
      <c r="AC335" s="60">
        <f>VLOOKUP(K335,'5th Cycle APR Raw Data-Final'!$A$3:$P$1977,14,FALSE)</f>
        <v>21</v>
      </c>
      <c r="AD335" s="60">
        <f>IF(AN335&lt;1,SUMIFS('5th Cycle APR Raw Data-Final'!$O$3:$O$1977,'5th Cycle APR Raw Data-Final'!$A$3:$A$1977,'SB35 Determination Data'!$K335,'5th Cycle APR Raw Data-Final'!$T$3:$T$1977,"&gt;="&amp;'SB35 Determination Data'!$F335,'5th Cycle APR Raw Data-Final'!$T$3:$T$1977,"&lt;"&amp;E335),SUMIFS('5th Cycle APR Raw Data-Final'!$O$3:$O$1977,'5th Cycle APR Raw Data-Final'!$A$3:$A$1977,'SB35 Determination Data'!$K335,'5th Cycle APR Raw Data-Final'!$T$3:$T$1977,"&gt;="&amp;'SB35 Determination Data'!$F335,'5th Cycle APR Raw Data-Final'!$T$3:$T$1977,"&lt;="&amp;G335))</f>
        <v>0</v>
      </c>
      <c r="AE335" s="60">
        <f t="shared" si="17"/>
        <v>21</v>
      </c>
      <c r="AF335" s="31">
        <f t="shared" si="18"/>
        <v>0</v>
      </c>
      <c r="AG335" s="60">
        <f>VLOOKUP(K335,'5th Cycle APR Raw Data-Final'!$A$3:$P$1977,16,FALSE)</f>
        <v>48</v>
      </c>
      <c r="AH335" s="60">
        <f>IF(AN335&lt;1,SUMIFS('5th Cycle APR Raw Data-Final'!$Q$3:$Q$1977,'5th Cycle APR Raw Data-Final'!$A$3:$A$1977,'SB35 Determination Data'!$K335,'5th Cycle APR Raw Data-Final'!$T$3:$T$1977,"&gt;="&amp;'SB35 Determination Data'!$F335,'5th Cycle APR Raw Data-Final'!$T$3:$T$1977,"&lt;"&amp;E335),SUMIFS('5th Cycle APR Raw Data-Final'!$Q$3:$Q$1977,'5th Cycle APR Raw Data-Final'!$A$3:$A$1977,'SB35 Determination Data'!$K335,'5th Cycle APR Raw Data-Final'!$T$3:$T$1977,"&gt;="&amp;'SB35 Determination Data'!$F335,'5th Cycle APR Raw Data-Final'!$T$3:$T$1977,"&lt;="&amp;G335))</f>
        <v>5</v>
      </c>
      <c r="AI335" s="60">
        <f t="shared" si="19"/>
        <v>43</v>
      </c>
      <c r="AJ335" s="31">
        <f t="shared" si="20"/>
        <v>0.10416666666666667</v>
      </c>
      <c r="AK335" s="60">
        <f>VLOOKUP(K335,'5th Cycle APR Raw Data-Final'!$A$3:$R$1977,18,FALSE)</f>
        <v>115</v>
      </c>
      <c r="AL335" s="60">
        <f>IF(AN335&lt;1,SUMIFS('5th Cycle APR Raw Data-Final'!$S$3:$S$1977,'5th Cycle APR Raw Data-Final'!$A$3:$A$1977,'SB35 Determination Data'!$K335,'5th Cycle APR Raw Data-Final'!$T$3:$T$1977,"&gt;="&amp;'SB35 Determination Data'!$F335,'5th Cycle APR Raw Data-Final'!$T$3:$T$1977,"&lt;"&amp;E335),SUMIFS('5th Cycle APR Raw Data-Final'!$S$3:$S$1977,'5th Cycle APR Raw Data-Final'!$A$3:$A$1977,'SB35 Determination Data'!$K335,'5th Cycle APR Raw Data-Final'!$T$3:$T$1977,"&gt;="&amp;'SB35 Determination Data'!$F335,'5th Cycle APR Raw Data-Final'!$T$3:$T$1977,"&lt;="&amp;G335))</f>
        <v>5</v>
      </c>
      <c r="AM335" s="60">
        <f t="shared" si="21"/>
        <v>110</v>
      </c>
      <c r="AN335" s="62">
        <f t="shared" si="22"/>
        <v>0.375</v>
      </c>
      <c r="AO335" s="9" t="str">
        <f t="shared" si="23"/>
        <v>YES</v>
      </c>
      <c r="AP335" s="9" t="str">
        <f t="shared" si="24"/>
        <v>NO</v>
      </c>
      <c r="AQ335" s="9" t="str">
        <f t="shared" si="25"/>
        <v>NO</v>
      </c>
      <c r="AR335" s="48" t="str">
        <f>VLOOKUP(K335,'2018Submitted'!$A$2:$C$540,3,FALSE)</f>
        <v>No 2018 Annual Progress Report</v>
      </c>
      <c r="AS335" s="9" t="str">
        <f t="shared" si="26"/>
        <v>NO</v>
      </c>
      <c r="AT335" s="9" t="str">
        <f t="shared" si="27"/>
        <v>NO</v>
      </c>
    </row>
    <row r="336" spans="1:46" ht="12.75" customHeight="1" x14ac:dyDescent="0.15">
      <c r="A336" s="9" t="s">
        <v>449</v>
      </c>
      <c r="B336" s="9" t="str">
        <f t="shared" si="0"/>
        <v>PACIFICA</v>
      </c>
      <c r="C336" s="31">
        <f t="shared" si="1"/>
        <v>0.5</v>
      </c>
      <c r="D336" s="45">
        <f t="shared" si="2"/>
        <v>8</v>
      </c>
      <c r="E336" s="46">
        <f t="shared" si="3"/>
        <v>2019</v>
      </c>
      <c r="F336" s="46">
        <f t="shared" si="4"/>
        <v>2015</v>
      </c>
      <c r="G336" s="46">
        <f t="shared" si="5"/>
        <v>2022</v>
      </c>
      <c r="H336" s="9" t="str">
        <f t="shared" si="6"/>
        <v>01/31/2015</v>
      </c>
      <c r="I336" s="9" t="str">
        <f t="shared" si="7"/>
        <v>01/31/2023</v>
      </c>
      <c r="J336" s="9" t="s">
        <v>67</v>
      </c>
      <c r="K336" s="49" t="s">
        <v>495</v>
      </c>
      <c r="L336" s="60">
        <f>VLOOKUP(K336,'5th Cycle APR Raw Data-Final'!$A$3:$P$1977,6,FALSE)</f>
        <v>121</v>
      </c>
      <c r="M336" s="60">
        <f>IF(AN336&lt;1,SUMIFS('5th Cycle APR Raw Data-Final'!G$3:G$1977,'5th Cycle APR Raw Data-Final'!$A$3:$A$1977,'SB35 Determination Data'!$K336,'5th Cycle APR Raw Data-Final'!$T$3:$T$1977,"&gt;="&amp;'SB35 Determination Data'!$F336,'5th Cycle APR Raw Data-Final'!$T$3:$T$1977,"&lt;"&amp;E336),SUMIFS('5th Cycle APR Raw Data-Final'!G$3:G$1977,'5th Cycle APR Raw Data-Final'!$A$3:$A$1977,'SB35 Determination Data'!$K336,'5th Cycle APR Raw Data-Final'!$T$3:$T$1977,"&gt;="&amp;'SB35 Determination Data'!$F336,'5th Cycle APR Raw Data-Final'!$T$3:$T$1977,"&lt;="&amp;G336))</f>
        <v>0</v>
      </c>
      <c r="N336" s="60">
        <f>IF(AN336&lt;1,SUMIFS('5th Cycle APR Raw Data-Final'!H$3:H$1977,'5th Cycle APR Raw Data-Final'!$A$3:$A$1977,'SB35 Determination Data'!$K336,'5th Cycle APR Raw Data-Final'!$T$3:$T$1977,"&gt;="&amp;'SB35 Determination Data'!$F336,'5th Cycle APR Raw Data-Final'!$T$3:$T$1977,"&lt;"&amp;E336),SUMIFS('5th Cycle APR Raw Data-Final'!H$3:H$1977,'5th Cycle APR Raw Data-Final'!$A$3:$A$1977,'SB35 Determination Data'!$K336,'5th Cycle APR Raw Data-Final'!$T$3:$T$1977,"&gt;="&amp;'SB35 Determination Data'!$F336,'5th Cycle APR Raw Data-Final'!$T$3:$T$1977,"&lt;="&amp;G336))</f>
        <v>0</v>
      </c>
      <c r="O336" s="60">
        <f>IF(AN336&lt;1,SUMIFS('5th Cycle APR Raw Data-Final'!I$3:I$1977,'5th Cycle APR Raw Data-Final'!$A$3:$A$1977,'SB35 Determination Data'!$K336,'5th Cycle APR Raw Data-Final'!$T$3:$T$1977,"&gt;="&amp;'SB35 Determination Data'!$F336,'5th Cycle APR Raw Data-Final'!$T$3:$T$1977,"&lt;"&amp;E336),SUMIFS('5th Cycle APR Raw Data-Final'!I$3:I$1977,'5th Cycle APR Raw Data-Final'!$A$3:$A$1977,'SB35 Determination Data'!$K336,'5th Cycle APR Raw Data-Final'!$T$3:$T$1977,"&gt;="&amp;'SB35 Determination Data'!$F336,'5th Cycle APR Raw Data-Final'!$T$3:$T$1977,"&lt;="&amp;G336))</f>
        <v>0</v>
      </c>
      <c r="P336" s="60">
        <f t="shared" si="8"/>
        <v>121</v>
      </c>
      <c r="Q336" s="31">
        <f t="shared" si="9"/>
        <v>0</v>
      </c>
      <c r="R336" s="61">
        <f t="shared" si="10"/>
        <v>61</v>
      </c>
      <c r="S336" s="61">
        <f t="shared" si="11"/>
        <v>0</v>
      </c>
      <c r="T336" s="60">
        <f>VLOOKUP(K336,'5th Cycle APR Raw Data-Final'!$A$3:$P$1977,10,FALSE)</f>
        <v>68</v>
      </c>
      <c r="U336" s="60">
        <f>IF(AN336&lt;1,SUMIFS('5th Cycle APR Raw Data-Final'!K$3:K$1977,'5th Cycle APR Raw Data-Final'!$A$3:$A$1977,'SB35 Determination Data'!$K336,'5th Cycle APR Raw Data-Final'!$T$3:$T$1977,"&gt;="&amp;'SB35 Determination Data'!$F336,'5th Cycle APR Raw Data-Final'!$T$3:$T$1977,"&lt;"&amp;E336),SUMIFS('5th Cycle APR Raw Data-Final'!K$3:K$1977,'5th Cycle APR Raw Data-Final'!$A$3:$A$1977,'SB35 Determination Data'!$K336,'5th Cycle APR Raw Data-Final'!$T$3:$T$1977,"&gt;="&amp;'SB35 Determination Data'!$F336,'5th Cycle APR Raw Data-Final'!$T$3:$T$1977,"&lt;="&amp;G336))</f>
        <v>0</v>
      </c>
      <c r="V336" s="60">
        <f>IF(AN336&lt;1,SUMIFS('5th Cycle APR Raw Data-Final'!L$3:L$1977,'5th Cycle APR Raw Data-Final'!$A$3:$A$1977,'SB35 Determination Data'!$K336,'5th Cycle APR Raw Data-Final'!$T$3:$T$1977,"&gt;="&amp;'SB35 Determination Data'!$F336,'5th Cycle APR Raw Data-Final'!$T$3:$T$1977,"&lt;"&amp;E336),SUMIFS('5th Cycle APR Raw Data-Final'!L$3:L$1977,'5th Cycle APR Raw Data-Final'!$A$3:$A$1977,'SB35 Determination Data'!$K336,'5th Cycle APR Raw Data-Final'!$T$3:$T$1977,"&gt;="&amp;'SB35 Determination Data'!$F336,'5th Cycle APR Raw Data-Final'!$T$3:$T$1977,"&lt;="&amp;G336))</f>
        <v>0</v>
      </c>
      <c r="W336" s="60">
        <f>IF(AN336&lt;1,SUMIFS('5th Cycle APR Raw Data-Final'!M$3:M$1977,'5th Cycle APR Raw Data-Final'!$A$3:$A$1977,'SB35 Determination Data'!$K336,'5th Cycle APR Raw Data-Final'!$T$3:$T$1977,"&gt;="&amp;'SB35 Determination Data'!$F336,'5th Cycle APR Raw Data-Final'!$T$3:$T$1977,"&lt;"&amp;E336),SUMIFS('5th Cycle APR Raw Data-Final'!M$3:M$1977,'5th Cycle APR Raw Data-Final'!$A$3:$A$1977,'SB35 Determination Data'!$K336,'5th Cycle APR Raw Data-Final'!$T$3:$T$1977,"&gt;="&amp;'SB35 Determination Data'!$F336,'5th Cycle APR Raw Data-Final'!$T$3:$T$1977,"&lt;="&amp;G336))</f>
        <v>0</v>
      </c>
      <c r="X336" s="60">
        <f t="shared" si="12"/>
        <v>68</v>
      </c>
      <c r="Y336" s="60">
        <f t="shared" si="13"/>
        <v>0</v>
      </c>
      <c r="Z336" s="60">
        <f t="shared" si="14"/>
        <v>68</v>
      </c>
      <c r="AA336" s="31">
        <f t="shared" si="15"/>
        <v>0</v>
      </c>
      <c r="AB336" s="31">
        <f t="shared" si="16"/>
        <v>0</v>
      </c>
      <c r="AC336" s="60">
        <f>VLOOKUP(K336,'5th Cycle APR Raw Data-Final'!$A$3:$P$1977,14,FALSE)</f>
        <v>70</v>
      </c>
      <c r="AD336" s="60">
        <f>IF(AN336&lt;1,SUMIFS('5th Cycle APR Raw Data-Final'!$O$3:$O$1977,'5th Cycle APR Raw Data-Final'!$A$3:$A$1977,'SB35 Determination Data'!$K336,'5th Cycle APR Raw Data-Final'!$T$3:$T$1977,"&gt;="&amp;'SB35 Determination Data'!$F336,'5th Cycle APR Raw Data-Final'!$T$3:$T$1977,"&lt;"&amp;E336),SUMIFS('5th Cycle APR Raw Data-Final'!$O$3:$O$1977,'5th Cycle APR Raw Data-Final'!$A$3:$A$1977,'SB35 Determination Data'!$K336,'5th Cycle APR Raw Data-Final'!$T$3:$T$1977,"&gt;="&amp;'SB35 Determination Data'!$F336,'5th Cycle APR Raw Data-Final'!$T$3:$T$1977,"&lt;="&amp;G336))</f>
        <v>6</v>
      </c>
      <c r="AE336" s="60">
        <f t="shared" si="17"/>
        <v>64</v>
      </c>
      <c r="AF336" s="31">
        <f t="shared" si="18"/>
        <v>8.5714285714285715E-2</v>
      </c>
      <c r="AG336" s="60">
        <f>VLOOKUP(K336,'5th Cycle APR Raw Data-Final'!$A$3:$P$1977,16,FALSE)</f>
        <v>154</v>
      </c>
      <c r="AH336" s="60">
        <f>IF(AN336&lt;1,SUMIFS('5th Cycle APR Raw Data-Final'!$Q$3:$Q$1977,'5th Cycle APR Raw Data-Final'!$A$3:$A$1977,'SB35 Determination Data'!$K336,'5th Cycle APR Raw Data-Final'!$T$3:$T$1977,"&gt;="&amp;'SB35 Determination Data'!$F336,'5th Cycle APR Raw Data-Final'!$T$3:$T$1977,"&lt;"&amp;E336),SUMIFS('5th Cycle APR Raw Data-Final'!$Q$3:$Q$1977,'5th Cycle APR Raw Data-Final'!$A$3:$A$1977,'SB35 Determination Data'!$K336,'5th Cycle APR Raw Data-Final'!$T$3:$T$1977,"&gt;="&amp;'SB35 Determination Data'!$F336,'5th Cycle APR Raw Data-Final'!$T$3:$T$1977,"&lt;="&amp;G336))</f>
        <v>50</v>
      </c>
      <c r="AI336" s="60">
        <f t="shared" si="19"/>
        <v>104</v>
      </c>
      <c r="AJ336" s="31">
        <f t="shared" si="20"/>
        <v>0.32467532467532467</v>
      </c>
      <c r="AK336" s="60">
        <f>VLOOKUP(K336,'5th Cycle APR Raw Data-Final'!$A$3:$R$1977,18,FALSE)</f>
        <v>413</v>
      </c>
      <c r="AL336" s="60">
        <f>IF(AN336&lt;1,SUMIFS('5th Cycle APR Raw Data-Final'!$S$3:$S$1977,'5th Cycle APR Raw Data-Final'!$A$3:$A$1977,'SB35 Determination Data'!$K336,'5th Cycle APR Raw Data-Final'!$T$3:$T$1977,"&gt;="&amp;'SB35 Determination Data'!$F336,'5th Cycle APR Raw Data-Final'!$T$3:$T$1977,"&lt;"&amp;E336),SUMIFS('5th Cycle APR Raw Data-Final'!$S$3:$S$1977,'5th Cycle APR Raw Data-Final'!$A$3:$A$1977,'SB35 Determination Data'!$K336,'5th Cycle APR Raw Data-Final'!$T$3:$T$1977,"&gt;="&amp;'SB35 Determination Data'!$F336,'5th Cycle APR Raw Data-Final'!$T$3:$T$1977,"&lt;="&amp;G336))</f>
        <v>56</v>
      </c>
      <c r="AM336" s="60">
        <f t="shared" si="21"/>
        <v>357</v>
      </c>
      <c r="AN336" s="62">
        <f t="shared" si="22"/>
        <v>0.5</v>
      </c>
      <c r="AO336" s="9" t="str">
        <f t="shared" si="23"/>
        <v>YES</v>
      </c>
      <c r="AP336" s="9" t="str">
        <f t="shared" si="24"/>
        <v>NO</v>
      </c>
      <c r="AQ336" s="9" t="str">
        <f t="shared" si="25"/>
        <v>NO</v>
      </c>
      <c r="AR336" s="48" t="str">
        <f>VLOOKUP(K336,'2018Submitted'!$A$2:$C$540,3,FALSE)</f>
        <v>Successful</v>
      </c>
      <c r="AS336" s="9" t="str">
        <f t="shared" si="26"/>
        <v>NO</v>
      </c>
      <c r="AT336" s="9" t="str">
        <f t="shared" si="27"/>
        <v>NO</v>
      </c>
    </row>
    <row r="337" spans="1:46" ht="12.75" customHeight="1" x14ac:dyDescent="0.15">
      <c r="A337" s="9" t="s">
        <v>316</v>
      </c>
      <c r="B337" s="9" t="str">
        <f t="shared" si="0"/>
        <v>PALM DESERT</v>
      </c>
      <c r="C337" s="31">
        <f t="shared" si="1"/>
        <v>0.625</v>
      </c>
      <c r="D337" s="45">
        <f t="shared" si="2"/>
        <v>8</v>
      </c>
      <c r="E337" s="46">
        <f t="shared" si="3"/>
        <v>2018</v>
      </c>
      <c r="F337" s="46">
        <f t="shared" si="4"/>
        <v>2014</v>
      </c>
      <c r="G337" s="46" t="str">
        <f t="shared" si="5"/>
        <v>2021</v>
      </c>
      <c r="H337" s="9" t="str">
        <f t="shared" si="6"/>
        <v>10/15/2013</v>
      </c>
      <c r="I337" s="9" t="str">
        <f t="shared" si="7"/>
        <v>10/15/2021</v>
      </c>
      <c r="J337" s="9" t="s">
        <v>144</v>
      </c>
      <c r="K337" s="49" t="s">
        <v>333</v>
      </c>
      <c r="L337" s="60">
        <f>VLOOKUP(K337,'5th Cycle APR Raw Data-Final'!$A$3:$P$1977,6,FALSE)</f>
        <v>98</v>
      </c>
      <c r="M337" s="60">
        <f>IF(AN337&lt;1,SUMIFS('5th Cycle APR Raw Data-Final'!G$3:G$1977,'5th Cycle APR Raw Data-Final'!$A$3:$A$1977,'SB35 Determination Data'!$K337,'5th Cycle APR Raw Data-Final'!$T$3:$T$1977,"&gt;="&amp;'SB35 Determination Data'!$F337,'5th Cycle APR Raw Data-Final'!$T$3:$T$1977,"&lt;"&amp;E337),SUMIFS('5th Cycle APR Raw Data-Final'!G$3:G$1977,'5th Cycle APR Raw Data-Final'!$A$3:$A$1977,'SB35 Determination Data'!$K337,'5th Cycle APR Raw Data-Final'!$T$3:$T$1977,"&gt;="&amp;'SB35 Determination Data'!$F337,'5th Cycle APR Raw Data-Final'!$T$3:$T$1977,"&lt;="&amp;G337))</f>
        <v>38</v>
      </c>
      <c r="N337" s="60">
        <f>IF(AN337&lt;1,SUMIFS('5th Cycle APR Raw Data-Final'!H$3:H$1977,'5th Cycle APR Raw Data-Final'!$A$3:$A$1977,'SB35 Determination Data'!$K337,'5th Cycle APR Raw Data-Final'!$T$3:$T$1977,"&gt;="&amp;'SB35 Determination Data'!$F337,'5th Cycle APR Raw Data-Final'!$T$3:$T$1977,"&lt;"&amp;E337),SUMIFS('5th Cycle APR Raw Data-Final'!H$3:H$1977,'5th Cycle APR Raw Data-Final'!$A$3:$A$1977,'SB35 Determination Data'!$K337,'5th Cycle APR Raw Data-Final'!$T$3:$T$1977,"&gt;="&amp;'SB35 Determination Data'!$F337,'5th Cycle APR Raw Data-Final'!$T$3:$T$1977,"&lt;="&amp;G337))</f>
        <v>38</v>
      </c>
      <c r="O337" s="60">
        <f>IF(AN337&lt;1,SUMIFS('5th Cycle APR Raw Data-Final'!I$3:I$1977,'5th Cycle APR Raw Data-Final'!$A$3:$A$1977,'SB35 Determination Data'!$K337,'5th Cycle APR Raw Data-Final'!$T$3:$T$1977,"&gt;="&amp;'SB35 Determination Data'!$F337,'5th Cycle APR Raw Data-Final'!$T$3:$T$1977,"&lt;"&amp;E337),SUMIFS('5th Cycle APR Raw Data-Final'!I$3:I$1977,'5th Cycle APR Raw Data-Final'!$A$3:$A$1977,'SB35 Determination Data'!$K337,'5th Cycle APR Raw Data-Final'!$T$3:$T$1977,"&gt;="&amp;'SB35 Determination Data'!$F337,'5th Cycle APR Raw Data-Final'!$T$3:$T$1977,"&lt;="&amp;G337))</f>
        <v>0</v>
      </c>
      <c r="P337" s="60">
        <f t="shared" si="8"/>
        <v>60</v>
      </c>
      <c r="Q337" s="31">
        <f t="shared" si="9"/>
        <v>0.38775510204081631</v>
      </c>
      <c r="R337" s="61">
        <f t="shared" si="10"/>
        <v>49</v>
      </c>
      <c r="S337" s="61">
        <f t="shared" si="11"/>
        <v>0</v>
      </c>
      <c r="T337" s="60">
        <f>VLOOKUP(K337,'5th Cycle APR Raw Data-Final'!$A$3:$P$1977,10,FALSE)</f>
        <v>67</v>
      </c>
      <c r="U337" s="60">
        <f>IF(AN337&lt;1,SUMIFS('5th Cycle APR Raw Data-Final'!K$3:K$1977,'5th Cycle APR Raw Data-Final'!$A$3:$A$1977,'SB35 Determination Data'!$K337,'5th Cycle APR Raw Data-Final'!$T$3:$T$1977,"&gt;="&amp;'SB35 Determination Data'!$F337,'5th Cycle APR Raw Data-Final'!$T$3:$T$1977,"&lt;"&amp;E337),SUMIFS('5th Cycle APR Raw Data-Final'!K$3:K$1977,'5th Cycle APR Raw Data-Final'!$A$3:$A$1977,'SB35 Determination Data'!$K337,'5th Cycle APR Raw Data-Final'!$T$3:$T$1977,"&gt;="&amp;'SB35 Determination Data'!$F337,'5th Cycle APR Raw Data-Final'!$T$3:$T$1977,"&lt;="&amp;G337))</f>
        <v>36</v>
      </c>
      <c r="V337" s="60">
        <f>IF(AN337&lt;1,SUMIFS('5th Cycle APR Raw Data-Final'!L$3:L$1977,'5th Cycle APR Raw Data-Final'!$A$3:$A$1977,'SB35 Determination Data'!$K337,'5th Cycle APR Raw Data-Final'!$T$3:$T$1977,"&gt;="&amp;'SB35 Determination Data'!$F337,'5th Cycle APR Raw Data-Final'!$T$3:$T$1977,"&lt;"&amp;E337),SUMIFS('5th Cycle APR Raw Data-Final'!L$3:L$1977,'5th Cycle APR Raw Data-Final'!$A$3:$A$1977,'SB35 Determination Data'!$K337,'5th Cycle APR Raw Data-Final'!$T$3:$T$1977,"&gt;="&amp;'SB35 Determination Data'!$F337,'5th Cycle APR Raw Data-Final'!$T$3:$T$1977,"&lt;="&amp;G337))</f>
        <v>36</v>
      </c>
      <c r="W337" s="60">
        <f>IF(AN337&lt;1,SUMIFS('5th Cycle APR Raw Data-Final'!M$3:M$1977,'5th Cycle APR Raw Data-Final'!$A$3:$A$1977,'SB35 Determination Data'!$K337,'5th Cycle APR Raw Data-Final'!$T$3:$T$1977,"&gt;="&amp;'SB35 Determination Data'!$F337,'5th Cycle APR Raw Data-Final'!$T$3:$T$1977,"&lt;"&amp;E337),SUMIFS('5th Cycle APR Raw Data-Final'!M$3:M$1977,'5th Cycle APR Raw Data-Final'!$A$3:$A$1977,'SB35 Determination Data'!$K337,'5th Cycle APR Raw Data-Final'!$T$3:$T$1977,"&gt;="&amp;'SB35 Determination Data'!$F337,'5th Cycle APR Raw Data-Final'!$T$3:$T$1977,"&lt;="&amp;G337))</f>
        <v>0</v>
      </c>
      <c r="X337" s="60">
        <f t="shared" si="12"/>
        <v>31</v>
      </c>
      <c r="Y337" s="60">
        <f t="shared" si="13"/>
        <v>36</v>
      </c>
      <c r="Z337" s="60">
        <f t="shared" si="14"/>
        <v>31</v>
      </c>
      <c r="AA337" s="31">
        <f t="shared" si="15"/>
        <v>0.53731343283582089</v>
      </c>
      <c r="AB337" s="31">
        <f t="shared" si="16"/>
        <v>0.53731343283582089</v>
      </c>
      <c r="AC337" s="60">
        <f>VLOOKUP(K337,'5th Cycle APR Raw Data-Final'!$A$3:$P$1977,14,FALSE)</f>
        <v>76</v>
      </c>
      <c r="AD337" s="60">
        <f>IF(AN337&lt;1,SUMIFS('5th Cycle APR Raw Data-Final'!$O$3:$O$1977,'5th Cycle APR Raw Data-Final'!$A$3:$A$1977,'SB35 Determination Data'!$K337,'5th Cycle APR Raw Data-Final'!$T$3:$T$1977,"&gt;="&amp;'SB35 Determination Data'!$F337,'5th Cycle APR Raw Data-Final'!$T$3:$T$1977,"&lt;"&amp;E337),SUMIFS('5th Cycle APR Raw Data-Final'!$O$3:$O$1977,'5th Cycle APR Raw Data-Final'!$A$3:$A$1977,'SB35 Determination Data'!$K337,'5th Cycle APR Raw Data-Final'!$T$3:$T$1977,"&gt;="&amp;'SB35 Determination Data'!$F337,'5th Cycle APR Raw Data-Final'!$T$3:$T$1977,"&lt;="&amp;G337))</f>
        <v>0</v>
      </c>
      <c r="AE337" s="60">
        <f t="shared" si="17"/>
        <v>76</v>
      </c>
      <c r="AF337" s="31">
        <f t="shared" si="18"/>
        <v>0</v>
      </c>
      <c r="AG337" s="60">
        <f>VLOOKUP(K337,'5th Cycle APR Raw Data-Final'!$A$3:$P$1977,16,FALSE)</f>
        <v>172</v>
      </c>
      <c r="AH337" s="60">
        <f>IF(AN337&lt;1,SUMIFS('5th Cycle APR Raw Data-Final'!$Q$3:$Q$1977,'5th Cycle APR Raw Data-Final'!$A$3:$A$1977,'SB35 Determination Data'!$K337,'5th Cycle APR Raw Data-Final'!$T$3:$T$1977,"&gt;="&amp;'SB35 Determination Data'!$F337,'5th Cycle APR Raw Data-Final'!$T$3:$T$1977,"&lt;"&amp;E337),SUMIFS('5th Cycle APR Raw Data-Final'!$Q$3:$Q$1977,'5th Cycle APR Raw Data-Final'!$A$3:$A$1977,'SB35 Determination Data'!$K337,'5th Cycle APR Raw Data-Final'!$T$3:$T$1977,"&gt;="&amp;'SB35 Determination Data'!$F337,'5th Cycle APR Raw Data-Final'!$T$3:$T$1977,"&lt;="&amp;G337))</f>
        <v>395</v>
      </c>
      <c r="AI337" s="60">
        <f t="shared" si="19"/>
        <v>0</v>
      </c>
      <c r="AJ337" s="31">
        <f t="shared" si="20"/>
        <v>2.2965116279069768</v>
      </c>
      <c r="AK337" s="60">
        <f>VLOOKUP(K337,'5th Cycle APR Raw Data-Final'!$A$3:$R$1977,18,FALSE)</f>
        <v>413</v>
      </c>
      <c r="AL337" s="60">
        <f>IF(AN337&lt;1,SUMIFS('5th Cycle APR Raw Data-Final'!$S$3:$S$1977,'5th Cycle APR Raw Data-Final'!$A$3:$A$1977,'SB35 Determination Data'!$K337,'5th Cycle APR Raw Data-Final'!$T$3:$T$1977,"&gt;="&amp;'SB35 Determination Data'!$F337,'5th Cycle APR Raw Data-Final'!$T$3:$T$1977,"&lt;"&amp;E337),SUMIFS('5th Cycle APR Raw Data-Final'!$S$3:$S$1977,'5th Cycle APR Raw Data-Final'!$A$3:$A$1977,'SB35 Determination Data'!$K337,'5th Cycle APR Raw Data-Final'!$T$3:$T$1977,"&gt;="&amp;'SB35 Determination Data'!$F337,'5th Cycle APR Raw Data-Final'!$T$3:$T$1977,"&lt;="&amp;G337))</f>
        <v>469</v>
      </c>
      <c r="AM337" s="60">
        <f t="shared" si="21"/>
        <v>167</v>
      </c>
      <c r="AN337" s="62">
        <f t="shared" si="22"/>
        <v>0.5</v>
      </c>
      <c r="AO337" s="9" t="str">
        <f t="shared" si="23"/>
        <v>NO</v>
      </c>
      <c r="AP337" s="9" t="str">
        <f t="shared" si="24"/>
        <v>YES</v>
      </c>
      <c r="AQ337" s="9" t="str">
        <f t="shared" si="25"/>
        <v>NO</v>
      </c>
      <c r="AR337" s="48" t="str">
        <f>VLOOKUP(K337,'2018Submitted'!$A$2:$C$540,3,FALSE)</f>
        <v>Successful</v>
      </c>
      <c r="AS337" s="9" t="str">
        <f t="shared" si="26"/>
        <v>NO</v>
      </c>
      <c r="AT337" s="9" t="str">
        <f t="shared" si="27"/>
        <v>YES</v>
      </c>
    </row>
    <row r="338" spans="1:46" ht="12.75" customHeight="1" x14ac:dyDescent="0.15">
      <c r="A338" s="9" t="s">
        <v>316</v>
      </c>
      <c r="B338" s="9" t="str">
        <f t="shared" si="0"/>
        <v>PALM SPRINGS</v>
      </c>
      <c r="C338" s="31">
        <f t="shared" si="1"/>
        <v>0.625</v>
      </c>
      <c r="D338" s="45">
        <f t="shared" si="2"/>
        <v>8</v>
      </c>
      <c r="E338" s="46">
        <f t="shared" si="3"/>
        <v>2018</v>
      </c>
      <c r="F338" s="46">
        <f t="shared" si="4"/>
        <v>2014</v>
      </c>
      <c r="G338" s="46" t="str">
        <f t="shared" si="5"/>
        <v>2021</v>
      </c>
      <c r="H338" s="9" t="str">
        <f t="shared" si="6"/>
        <v>10/15/2013</v>
      </c>
      <c r="I338" s="9" t="str">
        <f t="shared" si="7"/>
        <v>10/15/2021</v>
      </c>
      <c r="J338" s="9" t="s">
        <v>144</v>
      </c>
      <c r="K338" s="49" t="s">
        <v>334</v>
      </c>
      <c r="L338" s="60">
        <f>VLOOKUP(K338,'5th Cycle APR Raw Data-Final'!$A$3:$P$1977,6,FALSE)</f>
        <v>63</v>
      </c>
      <c r="M338" s="60">
        <f>IF(AN338&lt;1,SUMIFS('5th Cycle APR Raw Data-Final'!G$3:G$1977,'5th Cycle APR Raw Data-Final'!$A$3:$A$1977,'SB35 Determination Data'!$K338,'5th Cycle APR Raw Data-Final'!$T$3:$T$1977,"&gt;="&amp;'SB35 Determination Data'!$F338,'5th Cycle APR Raw Data-Final'!$T$3:$T$1977,"&lt;"&amp;E338),SUMIFS('5th Cycle APR Raw Data-Final'!G$3:G$1977,'5th Cycle APR Raw Data-Final'!$A$3:$A$1977,'SB35 Determination Data'!$K338,'5th Cycle APR Raw Data-Final'!$T$3:$T$1977,"&gt;="&amp;'SB35 Determination Data'!$F338,'5th Cycle APR Raw Data-Final'!$T$3:$T$1977,"&lt;="&amp;G338))</f>
        <v>0</v>
      </c>
      <c r="N338" s="60">
        <f>IF(AN338&lt;1,SUMIFS('5th Cycle APR Raw Data-Final'!H$3:H$1977,'5th Cycle APR Raw Data-Final'!$A$3:$A$1977,'SB35 Determination Data'!$K338,'5th Cycle APR Raw Data-Final'!$T$3:$T$1977,"&gt;="&amp;'SB35 Determination Data'!$F338,'5th Cycle APR Raw Data-Final'!$T$3:$T$1977,"&lt;"&amp;E338),SUMIFS('5th Cycle APR Raw Data-Final'!H$3:H$1977,'5th Cycle APR Raw Data-Final'!$A$3:$A$1977,'SB35 Determination Data'!$K338,'5th Cycle APR Raw Data-Final'!$T$3:$T$1977,"&gt;="&amp;'SB35 Determination Data'!$F338,'5th Cycle APR Raw Data-Final'!$T$3:$T$1977,"&lt;="&amp;G338))</f>
        <v>0</v>
      </c>
      <c r="O338" s="60">
        <f>IF(AN338&lt;1,SUMIFS('5th Cycle APR Raw Data-Final'!I$3:I$1977,'5th Cycle APR Raw Data-Final'!$A$3:$A$1977,'SB35 Determination Data'!$K338,'5th Cycle APR Raw Data-Final'!$T$3:$T$1977,"&gt;="&amp;'SB35 Determination Data'!$F338,'5th Cycle APR Raw Data-Final'!$T$3:$T$1977,"&lt;"&amp;E338),SUMIFS('5th Cycle APR Raw Data-Final'!I$3:I$1977,'5th Cycle APR Raw Data-Final'!$A$3:$A$1977,'SB35 Determination Data'!$K338,'5th Cycle APR Raw Data-Final'!$T$3:$T$1977,"&gt;="&amp;'SB35 Determination Data'!$F338,'5th Cycle APR Raw Data-Final'!$T$3:$T$1977,"&lt;="&amp;G338))</f>
        <v>0</v>
      </c>
      <c r="P338" s="60">
        <f t="shared" si="8"/>
        <v>63</v>
      </c>
      <c r="Q338" s="31">
        <f t="shared" si="9"/>
        <v>0</v>
      </c>
      <c r="R338" s="61">
        <f t="shared" si="10"/>
        <v>32</v>
      </c>
      <c r="S338" s="61">
        <f t="shared" si="11"/>
        <v>0</v>
      </c>
      <c r="T338" s="60">
        <f>VLOOKUP(K338,'5th Cycle APR Raw Data-Final'!$A$3:$P$1977,10,FALSE)</f>
        <v>43</v>
      </c>
      <c r="U338" s="60">
        <f>IF(AN338&lt;1,SUMIFS('5th Cycle APR Raw Data-Final'!K$3:K$1977,'5th Cycle APR Raw Data-Final'!$A$3:$A$1977,'SB35 Determination Data'!$K338,'5th Cycle APR Raw Data-Final'!$T$3:$T$1977,"&gt;="&amp;'SB35 Determination Data'!$F338,'5th Cycle APR Raw Data-Final'!$T$3:$T$1977,"&lt;"&amp;E338),SUMIFS('5th Cycle APR Raw Data-Final'!K$3:K$1977,'5th Cycle APR Raw Data-Final'!$A$3:$A$1977,'SB35 Determination Data'!$K338,'5th Cycle APR Raw Data-Final'!$T$3:$T$1977,"&gt;="&amp;'SB35 Determination Data'!$F338,'5th Cycle APR Raw Data-Final'!$T$3:$T$1977,"&lt;="&amp;G338))</f>
        <v>0</v>
      </c>
      <c r="V338" s="60">
        <f>IF(AN338&lt;1,SUMIFS('5th Cycle APR Raw Data-Final'!L$3:L$1977,'5th Cycle APR Raw Data-Final'!$A$3:$A$1977,'SB35 Determination Data'!$K338,'5th Cycle APR Raw Data-Final'!$T$3:$T$1977,"&gt;="&amp;'SB35 Determination Data'!$F338,'5th Cycle APR Raw Data-Final'!$T$3:$T$1977,"&lt;"&amp;E338),SUMIFS('5th Cycle APR Raw Data-Final'!L$3:L$1977,'5th Cycle APR Raw Data-Final'!$A$3:$A$1977,'SB35 Determination Data'!$K338,'5th Cycle APR Raw Data-Final'!$T$3:$T$1977,"&gt;="&amp;'SB35 Determination Data'!$F338,'5th Cycle APR Raw Data-Final'!$T$3:$T$1977,"&lt;="&amp;G338))</f>
        <v>0</v>
      </c>
      <c r="W338" s="60">
        <f>IF(AN338&lt;1,SUMIFS('5th Cycle APR Raw Data-Final'!M$3:M$1977,'5th Cycle APR Raw Data-Final'!$A$3:$A$1977,'SB35 Determination Data'!$K338,'5th Cycle APR Raw Data-Final'!$T$3:$T$1977,"&gt;="&amp;'SB35 Determination Data'!$F338,'5th Cycle APR Raw Data-Final'!$T$3:$T$1977,"&lt;"&amp;E338),SUMIFS('5th Cycle APR Raw Data-Final'!M$3:M$1977,'5th Cycle APR Raw Data-Final'!$A$3:$A$1977,'SB35 Determination Data'!$K338,'5th Cycle APR Raw Data-Final'!$T$3:$T$1977,"&gt;="&amp;'SB35 Determination Data'!$F338,'5th Cycle APR Raw Data-Final'!$T$3:$T$1977,"&lt;="&amp;G338))</f>
        <v>0</v>
      </c>
      <c r="X338" s="60">
        <f t="shared" si="12"/>
        <v>43</v>
      </c>
      <c r="Y338" s="60">
        <f t="shared" si="13"/>
        <v>0</v>
      </c>
      <c r="Z338" s="60">
        <f t="shared" si="14"/>
        <v>43</v>
      </c>
      <c r="AA338" s="31">
        <f t="shared" si="15"/>
        <v>0</v>
      </c>
      <c r="AB338" s="31">
        <f t="shared" si="16"/>
        <v>0</v>
      </c>
      <c r="AC338" s="60">
        <f>VLOOKUP(K338,'5th Cycle APR Raw Data-Final'!$A$3:$P$1977,14,FALSE)</f>
        <v>50</v>
      </c>
      <c r="AD338" s="60">
        <f>IF(AN338&lt;1,SUMIFS('5th Cycle APR Raw Data-Final'!$O$3:$O$1977,'5th Cycle APR Raw Data-Final'!$A$3:$A$1977,'SB35 Determination Data'!$K338,'5th Cycle APR Raw Data-Final'!$T$3:$T$1977,"&gt;="&amp;'SB35 Determination Data'!$F338,'5th Cycle APR Raw Data-Final'!$T$3:$T$1977,"&lt;"&amp;E338),SUMIFS('5th Cycle APR Raw Data-Final'!$O$3:$O$1977,'5th Cycle APR Raw Data-Final'!$A$3:$A$1977,'SB35 Determination Data'!$K338,'5th Cycle APR Raw Data-Final'!$T$3:$T$1977,"&gt;="&amp;'SB35 Determination Data'!$F338,'5th Cycle APR Raw Data-Final'!$T$3:$T$1977,"&lt;="&amp;G338))</f>
        <v>0</v>
      </c>
      <c r="AE338" s="60">
        <f t="shared" si="17"/>
        <v>50</v>
      </c>
      <c r="AF338" s="31">
        <f t="shared" si="18"/>
        <v>0</v>
      </c>
      <c r="AG338" s="60">
        <f>VLOOKUP(K338,'5th Cycle APR Raw Data-Final'!$A$3:$P$1977,16,FALSE)</f>
        <v>116</v>
      </c>
      <c r="AH338" s="60">
        <f>IF(AN338&lt;1,SUMIFS('5th Cycle APR Raw Data-Final'!$Q$3:$Q$1977,'5th Cycle APR Raw Data-Final'!$A$3:$A$1977,'SB35 Determination Data'!$K338,'5th Cycle APR Raw Data-Final'!$T$3:$T$1977,"&gt;="&amp;'SB35 Determination Data'!$F338,'5th Cycle APR Raw Data-Final'!$T$3:$T$1977,"&lt;"&amp;E338),SUMIFS('5th Cycle APR Raw Data-Final'!$Q$3:$Q$1977,'5th Cycle APR Raw Data-Final'!$A$3:$A$1977,'SB35 Determination Data'!$K338,'5th Cycle APR Raw Data-Final'!$T$3:$T$1977,"&gt;="&amp;'SB35 Determination Data'!$F338,'5th Cycle APR Raw Data-Final'!$T$3:$T$1977,"&lt;="&amp;G338))</f>
        <v>770</v>
      </c>
      <c r="AI338" s="60">
        <f t="shared" si="19"/>
        <v>0</v>
      </c>
      <c r="AJ338" s="31">
        <f t="shared" si="20"/>
        <v>6.6379310344827589</v>
      </c>
      <c r="AK338" s="60">
        <f>VLOOKUP(K338,'5th Cycle APR Raw Data-Final'!$A$3:$R$1977,18,FALSE)</f>
        <v>272</v>
      </c>
      <c r="AL338" s="60">
        <f>IF(AN338&lt;1,SUMIFS('5th Cycle APR Raw Data-Final'!$S$3:$S$1977,'5th Cycle APR Raw Data-Final'!$A$3:$A$1977,'SB35 Determination Data'!$K338,'5th Cycle APR Raw Data-Final'!$T$3:$T$1977,"&gt;="&amp;'SB35 Determination Data'!$F338,'5th Cycle APR Raw Data-Final'!$T$3:$T$1977,"&lt;"&amp;E338),SUMIFS('5th Cycle APR Raw Data-Final'!$S$3:$S$1977,'5th Cycle APR Raw Data-Final'!$A$3:$A$1977,'SB35 Determination Data'!$K338,'5th Cycle APR Raw Data-Final'!$T$3:$T$1977,"&gt;="&amp;'SB35 Determination Data'!$F338,'5th Cycle APR Raw Data-Final'!$T$3:$T$1977,"&lt;="&amp;G338))</f>
        <v>770</v>
      </c>
      <c r="AM338" s="60">
        <f t="shared" si="21"/>
        <v>156</v>
      </c>
      <c r="AN338" s="62">
        <f t="shared" si="22"/>
        <v>0.5</v>
      </c>
      <c r="AO338" s="9" t="str">
        <f t="shared" si="23"/>
        <v>NO</v>
      </c>
      <c r="AP338" s="9" t="str">
        <f t="shared" si="24"/>
        <v>YES</v>
      </c>
      <c r="AQ338" s="9" t="str">
        <f t="shared" si="25"/>
        <v>NO</v>
      </c>
      <c r="AR338" s="48" t="str">
        <f>VLOOKUP(K338,'2018Submitted'!$A$2:$C$540,3,FALSE)</f>
        <v>Received - Not successful</v>
      </c>
      <c r="AS338" s="9" t="str">
        <f t="shared" si="26"/>
        <v>NO</v>
      </c>
      <c r="AT338" s="9" t="str">
        <f t="shared" si="27"/>
        <v>YES</v>
      </c>
    </row>
    <row r="339" spans="1:46" ht="12.75" customHeight="1" x14ac:dyDescent="0.15">
      <c r="A339" s="9" t="s">
        <v>168</v>
      </c>
      <c r="B339" s="9" t="str">
        <f t="shared" si="0"/>
        <v>PALMDALE</v>
      </c>
      <c r="C339" s="31">
        <f t="shared" si="1"/>
        <v>0.625</v>
      </c>
      <c r="D339" s="45">
        <f t="shared" si="2"/>
        <v>8</v>
      </c>
      <c r="E339" s="46">
        <f t="shared" si="3"/>
        <v>2018</v>
      </c>
      <c r="F339" s="46">
        <f t="shared" si="4"/>
        <v>2014</v>
      </c>
      <c r="G339" s="46" t="str">
        <f t="shared" si="5"/>
        <v>2021</v>
      </c>
      <c r="H339" s="9" t="str">
        <f t="shared" si="6"/>
        <v>10/15/2013</v>
      </c>
      <c r="I339" s="9" t="str">
        <f t="shared" si="7"/>
        <v>10/15/2021</v>
      </c>
      <c r="J339" s="9" t="s">
        <v>144</v>
      </c>
      <c r="K339" s="49" t="s">
        <v>206</v>
      </c>
      <c r="L339" s="60">
        <f>VLOOKUP(K339,'5th Cycle APR Raw Data-Final'!$A$3:$P$1977,6,FALSE)</f>
        <v>1395</v>
      </c>
      <c r="M339" s="60">
        <f>IF(AN339&lt;1,SUMIFS('5th Cycle APR Raw Data-Final'!G$3:G$1977,'5th Cycle APR Raw Data-Final'!$A$3:$A$1977,'SB35 Determination Data'!$K339,'5th Cycle APR Raw Data-Final'!$T$3:$T$1977,"&gt;="&amp;'SB35 Determination Data'!$F339,'5th Cycle APR Raw Data-Final'!$T$3:$T$1977,"&lt;"&amp;E339),SUMIFS('5th Cycle APR Raw Data-Final'!G$3:G$1977,'5th Cycle APR Raw Data-Final'!$A$3:$A$1977,'SB35 Determination Data'!$K339,'5th Cycle APR Raw Data-Final'!$T$3:$T$1977,"&gt;="&amp;'SB35 Determination Data'!$F339,'5th Cycle APR Raw Data-Final'!$T$3:$T$1977,"&lt;="&amp;G339))</f>
        <v>91</v>
      </c>
      <c r="N339" s="60">
        <f>IF(AN339&lt;1,SUMIFS('5th Cycle APR Raw Data-Final'!H$3:H$1977,'5th Cycle APR Raw Data-Final'!$A$3:$A$1977,'SB35 Determination Data'!$K339,'5th Cycle APR Raw Data-Final'!$T$3:$T$1977,"&gt;="&amp;'SB35 Determination Data'!$F339,'5th Cycle APR Raw Data-Final'!$T$3:$T$1977,"&lt;"&amp;E339),SUMIFS('5th Cycle APR Raw Data-Final'!H$3:H$1977,'5th Cycle APR Raw Data-Final'!$A$3:$A$1977,'SB35 Determination Data'!$K339,'5th Cycle APR Raw Data-Final'!$T$3:$T$1977,"&gt;="&amp;'SB35 Determination Data'!$F339,'5th Cycle APR Raw Data-Final'!$T$3:$T$1977,"&lt;="&amp;G339))</f>
        <v>91</v>
      </c>
      <c r="O339" s="60">
        <f>IF(AN339&lt;1,SUMIFS('5th Cycle APR Raw Data-Final'!I$3:I$1977,'5th Cycle APR Raw Data-Final'!$A$3:$A$1977,'SB35 Determination Data'!$K339,'5th Cycle APR Raw Data-Final'!$T$3:$T$1977,"&gt;="&amp;'SB35 Determination Data'!$F339,'5th Cycle APR Raw Data-Final'!$T$3:$T$1977,"&lt;"&amp;E339),SUMIFS('5th Cycle APR Raw Data-Final'!I$3:I$1977,'5th Cycle APR Raw Data-Final'!$A$3:$A$1977,'SB35 Determination Data'!$K339,'5th Cycle APR Raw Data-Final'!$T$3:$T$1977,"&gt;="&amp;'SB35 Determination Data'!$F339,'5th Cycle APR Raw Data-Final'!$T$3:$T$1977,"&lt;="&amp;G339))</f>
        <v>0</v>
      </c>
      <c r="P339" s="60">
        <f t="shared" si="8"/>
        <v>1304</v>
      </c>
      <c r="Q339" s="31">
        <f t="shared" si="9"/>
        <v>6.5232974910394259E-2</v>
      </c>
      <c r="R339" s="61">
        <f t="shared" si="10"/>
        <v>698</v>
      </c>
      <c r="S339" s="61">
        <f t="shared" si="11"/>
        <v>0</v>
      </c>
      <c r="T339" s="60">
        <f>VLOOKUP(K339,'5th Cycle APR Raw Data-Final'!$A$3:$P$1977,10,FALSE)</f>
        <v>827</v>
      </c>
      <c r="U339" s="60">
        <f>IF(AN339&lt;1,SUMIFS('5th Cycle APR Raw Data-Final'!K$3:K$1977,'5th Cycle APR Raw Data-Final'!$A$3:$A$1977,'SB35 Determination Data'!$K339,'5th Cycle APR Raw Data-Final'!$T$3:$T$1977,"&gt;="&amp;'SB35 Determination Data'!$F339,'5th Cycle APR Raw Data-Final'!$T$3:$T$1977,"&lt;"&amp;E339),SUMIFS('5th Cycle APR Raw Data-Final'!K$3:K$1977,'5th Cycle APR Raw Data-Final'!$A$3:$A$1977,'SB35 Determination Data'!$K339,'5th Cycle APR Raw Data-Final'!$T$3:$T$1977,"&gt;="&amp;'SB35 Determination Data'!$F339,'5th Cycle APR Raw Data-Final'!$T$3:$T$1977,"&lt;="&amp;G339))</f>
        <v>70</v>
      </c>
      <c r="V339" s="60">
        <f>IF(AN339&lt;1,SUMIFS('5th Cycle APR Raw Data-Final'!L$3:L$1977,'5th Cycle APR Raw Data-Final'!$A$3:$A$1977,'SB35 Determination Data'!$K339,'5th Cycle APR Raw Data-Final'!$T$3:$T$1977,"&gt;="&amp;'SB35 Determination Data'!$F339,'5th Cycle APR Raw Data-Final'!$T$3:$T$1977,"&lt;"&amp;E339),SUMIFS('5th Cycle APR Raw Data-Final'!L$3:L$1977,'5th Cycle APR Raw Data-Final'!$A$3:$A$1977,'SB35 Determination Data'!$K339,'5th Cycle APR Raw Data-Final'!$T$3:$T$1977,"&gt;="&amp;'SB35 Determination Data'!$F339,'5th Cycle APR Raw Data-Final'!$T$3:$T$1977,"&lt;="&amp;G339))</f>
        <v>70</v>
      </c>
      <c r="W339" s="60">
        <f>IF(AN339&lt;1,SUMIFS('5th Cycle APR Raw Data-Final'!M$3:M$1977,'5th Cycle APR Raw Data-Final'!$A$3:$A$1977,'SB35 Determination Data'!$K339,'5th Cycle APR Raw Data-Final'!$T$3:$T$1977,"&gt;="&amp;'SB35 Determination Data'!$F339,'5th Cycle APR Raw Data-Final'!$T$3:$T$1977,"&lt;"&amp;E339),SUMIFS('5th Cycle APR Raw Data-Final'!M$3:M$1977,'5th Cycle APR Raw Data-Final'!$A$3:$A$1977,'SB35 Determination Data'!$K339,'5th Cycle APR Raw Data-Final'!$T$3:$T$1977,"&gt;="&amp;'SB35 Determination Data'!$F339,'5th Cycle APR Raw Data-Final'!$T$3:$T$1977,"&lt;="&amp;G339))</f>
        <v>0</v>
      </c>
      <c r="X339" s="60">
        <f t="shared" si="12"/>
        <v>757</v>
      </c>
      <c r="Y339" s="60">
        <f t="shared" si="13"/>
        <v>70</v>
      </c>
      <c r="Z339" s="60">
        <f t="shared" si="14"/>
        <v>757</v>
      </c>
      <c r="AA339" s="31">
        <f t="shared" si="15"/>
        <v>8.4643288996372426E-2</v>
      </c>
      <c r="AB339" s="31">
        <f t="shared" si="16"/>
        <v>8.4643288996372426E-2</v>
      </c>
      <c r="AC339" s="60">
        <f>VLOOKUP(K339,'5th Cycle APR Raw Data-Final'!$A$3:$P$1977,14,FALSE)</f>
        <v>898</v>
      </c>
      <c r="AD339" s="60">
        <f>IF(AN339&lt;1,SUMIFS('5th Cycle APR Raw Data-Final'!$O$3:$O$1977,'5th Cycle APR Raw Data-Final'!$A$3:$A$1977,'SB35 Determination Data'!$K339,'5th Cycle APR Raw Data-Final'!$T$3:$T$1977,"&gt;="&amp;'SB35 Determination Data'!$F339,'5th Cycle APR Raw Data-Final'!$T$3:$T$1977,"&lt;"&amp;E339),SUMIFS('5th Cycle APR Raw Data-Final'!$O$3:$O$1977,'5th Cycle APR Raw Data-Final'!$A$3:$A$1977,'SB35 Determination Data'!$K339,'5th Cycle APR Raw Data-Final'!$T$3:$T$1977,"&gt;="&amp;'SB35 Determination Data'!$F339,'5th Cycle APR Raw Data-Final'!$T$3:$T$1977,"&lt;="&amp;G339))</f>
        <v>86</v>
      </c>
      <c r="AE339" s="60">
        <f t="shared" si="17"/>
        <v>812</v>
      </c>
      <c r="AF339" s="31">
        <f t="shared" si="18"/>
        <v>9.5768374164810696E-2</v>
      </c>
      <c r="AG339" s="60">
        <f>VLOOKUP(K339,'5th Cycle APR Raw Data-Final'!$A$3:$P$1977,16,FALSE)</f>
        <v>2332</v>
      </c>
      <c r="AH339" s="60">
        <f>IF(AN339&lt;1,SUMIFS('5th Cycle APR Raw Data-Final'!$Q$3:$Q$1977,'5th Cycle APR Raw Data-Final'!$A$3:$A$1977,'SB35 Determination Data'!$K339,'5th Cycle APR Raw Data-Final'!$T$3:$T$1977,"&gt;="&amp;'SB35 Determination Data'!$F339,'5th Cycle APR Raw Data-Final'!$T$3:$T$1977,"&lt;"&amp;E339),SUMIFS('5th Cycle APR Raw Data-Final'!$Q$3:$Q$1977,'5th Cycle APR Raw Data-Final'!$A$3:$A$1977,'SB35 Determination Data'!$K339,'5th Cycle APR Raw Data-Final'!$T$3:$T$1977,"&gt;="&amp;'SB35 Determination Data'!$F339,'5th Cycle APR Raw Data-Final'!$T$3:$T$1977,"&lt;="&amp;G339))</f>
        <v>137</v>
      </c>
      <c r="AI339" s="60">
        <f t="shared" si="19"/>
        <v>2195</v>
      </c>
      <c r="AJ339" s="31">
        <f t="shared" si="20"/>
        <v>5.8747855917667235E-2</v>
      </c>
      <c r="AK339" s="60">
        <f>VLOOKUP(K339,'5th Cycle APR Raw Data-Final'!$A$3:$R$1977,18,FALSE)</f>
        <v>5452</v>
      </c>
      <c r="AL339" s="60">
        <f>IF(AN339&lt;1,SUMIFS('5th Cycle APR Raw Data-Final'!$S$3:$S$1977,'5th Cycle APR Raw Data-Final'!$A$3:$A$1977,'SB35 Determination Data'!$K339,'5th Cycle APR Raw Data-Final'!$T$3:$T$1977,"&gt;="&amp;'SB35 Determination Data'!$F339,'5th Cycle APR Raw Data-Final'!$T$3:$T$1977,"&lt;"&amp;E339),SUMIFS('5th Cycle APR Raw Data-Final'!$S$3:$S$1977,'5th Cycle APR Raw Data-Final'!$A$3:$A$1977,'SB35 Determination Data'!$K339,'5th Cycle APR Raw Data-Final'!$T$3:$T$1977,"&gt;="&amp;'SB35 Determination Data'!$F339,'5th Cycle APR Raw Data-Final'!$T$3:$T$1977,"&lt;="&amp;G339))</f>
        <v>384</v>
      </c>
      <c r="AM339" s="60">
        <f t="shared" si="21"/>
        <v>5068</v>
      </c>
      <c r="AN339" s="62">
        <f t="shared" si="22"/>
        <v>0.5</v>
      </c>
      <c r="AO339" s="9" t="str">
        <f t="shared" si="23"/>
        <v>YES</v>
      </c>
      <c r="AP339" s="9" t="str">
        <f t="shared" si="24"/>
        <v>NO</v>
      </c>
      <c r="AQ339" s="9" t="str">
        <f t="shared" si="25"/>
        <v>NO</v>
      </c>
      <c r="AR339" s="48" t="str">
        <f>VLOOKUP(K339,'2018Submitted'!$A$2:$C$540,3,FALSE)</f>
        <v>Received - Not successful</v>
      </c>
      <c r="AS339" s="9" t="str">
        <f t="shared" si="26"/>
        <v>NO</v>
      </c>
      <c r="AT339" s="9" t="str">
        <f t="shared" si="27"/>
        <v>NO</v>
      </c>
    </row>
    <row r="340" spans="1:46" ht="12.75" customHeight="1" x14ac:dyDescent="0.15">
      <c r="A340" s="9" t="s">
        <v>505</v>
      </c>
      <c r="B340" s="9" t="str">
        <f t="shared" si="0"/>
        <v>PALO ALTO</v>
      </c>
      <c r="C340" s="31">
        <f t="shared" si="1"/>
        <v>0.5</v>
      </c>
      <c r="D340" s="45">
        <f t="shared" si="2"/>
        <v>8</v>
      </c>
      <c r="E340" s="46">
        <f t="shared" si="3"/>
        <v>2019</v>
      </c>
      <c r="F340" s="46">
        <f t="shared" si="4"/>
        <v>2015</v>
      </c>
      <c r="G340" s="46">
        <f t="shared" si="5"/>
        <v>2022</v>
      </c>
      <c r="H340" s="9" t="str">
        <f t="shared" si="6"/>
        <v>01/31/2015</v>
      </c>
      <c r="I340" s="9" t="str">
        <f t="shared" si="7"/>
        <v>01/31/2023</v>
      </c>
      <c r="J340" s="9" t="s">
        <v>67</v>
      </c>
      <c r="K340" s="49" t="s">
        <v>535</v>
      </c>
      <c r="L340" s="60">
        <f>VLOOKUP(K340,'5th Cycle APR Raw Data-Final'!$A$3:$P$1977,6,FALSE)</f>
        <v>691</v>
      </c>
      <c r="M340" s="60">
        <f>IF(AN340&lt;1,SUMIFS('5th Cycle APR Raw Data-Final'!G$3:G$1977,'5th Cycle APR Raw Data-Final'!$A$3:$A$1977,'SB35 Determination Data'!$K340,'5th Cycle APR Raw Data-Final'!$T$3:$T$1977,"&gt;="&amp;'SB35 Determination Data'!$F340,'5th Cycle APR Raw Data-Final'!$T$3:$T$1977,"&lt;"&amp;E340),SUMIFS('5th Cycle APR Raw Data-Final'!G$3:G$1977,'5th Cycle APR Raw Data-Final'!$A$3:$A$1977,'SB35 Determination Data'!$K340,'5th Cycle APR Raw Data-Final'!$T$3:$T$1977,"&gt;="&amp;'SB35 Determination Data'!$F340,'5th Cycle APR Raw Data-Final'!$T$3:$T$1977,"&lt;="&amp;G340))</f>
        <v>43</v>
      </c>
      <c r="N340" s="60">
        <f>IF(AN340&lt;1,SUMIFS('5th Cycle APR Raw Data-Final'!H$3:H$1977,'5th Cycle APR Raw Data-Final'!$A$3:$A$1977,'SB35 Determination Data'!$K340,'5th Cycle APR Raw Data-Final'!$T$3:$T$1977,"&gt;="&amp;'SB35 Determination Data'!$F340,'5th Cycle APR Raw Data-Final'!$T$3:$T$1977,"&lt;"&amp;E340),SUMIFS('5th Cycle APR Raw Data-Final'!H$3:H$1977,'5th Cycle APR Raw Data-Final'!$A$3:$A$1977,'SB35 Determination Data'!$K340,'5th Cycle APR Raw Data-Final'!$T$3:$T$1977,"&gt;="&amp;'SB35 Determination Data'!$F340,'5th Cycle APR Raw Data-Final'!$T$3:$T$1977,"&lt;="&amp;G340))</f>
        <v>43</v>
      </c>
      <c r="O340" s="60">
        <f>IF(AN340&lt;1,SUMIFS('5th Cycle APR Raw Data-Final'!I$3:I$1977,'5th Cycle APR Raw Data-Final'!$A$3:$A$1977,'SB35 Determination Data'!$K340,'5th Cycle APR Raw Data-Final'!$T$3:$T$1977,"&gt;="&amp;'SB35 Determination Data'!$F340,'5th Cycle APR Raw Data-Final'!$T$3:$T$1977,"&lt;"&amp;E340),SUMIFS('5th Cycle APR Raw Data-Final'!I$3:I$1977,'5th Cycle APR Raw Data-Final'!$A$3:$A$1977,'SB35 Determination Data'!$K340,'5th Cycle APR Raw Data-Final'!$T$3:$T$1977,"&gt;="&amp;'SB35 Determination Data'!$F340,'5th Cycle APR Raw Data-Final'!$T$3:$T$1977,"&lt;="&amp;G340))</f>
        <v>0</v>
      </c>
      <c r="P340" s="60">
        <f t="shared" si="8"/>
        <v>648</v>
      </c>
      <c r="Q340" s="31">
        <f t="shared" si="9"/>
        <v>6.2228654124457307E-2</v>
      </c>
      <c r="R340" s="61">
        <f t="shared" si="10"/>
        <v>346</v>
      </c>
      <c r="S340" s="61">
        <f t="shared" si="11"/>
        <v>0</v>
      </c>
      <c r="T340" s="60">
        <f>VLOOKUP(K340,'5th Cycle APR Raw Data-Final'!$A$3:$P$1977,10,FALSE)</f>
        <v>432</v>
      </c>
      <c r="U340" s="60">
        <f>IF(AN340&lt;1,SUMIFS('5th Cycle APR Raw Data-Final'!K$3:K$1977,'5th Cycle APR Raw Data-Final'!$A$3:$A$1977,'SB35 Determination Data'!$K340,'5th Cycle APR Raw Data-Final'!$T$3:$T$1977,"&gt;="&amp;'SB35 Determination Data'!$F340,'5th Cycle APR Raw Data-Final'!$T$3:$T$1977,"&lt;"&amp;E340),SUMIFS('5th Cycle APR Raw Data-Final'!K$3:K$1977,'5th Cycle APR Raw Data-Final'!$A$3:$A$1977,'SB35 Determination Data'!$K340,'5th Cycle APR Raw Data-Final'!$T$3:$T$1977,"&gt;="&amp;'SB35 Determination Data'!$F340,'5th Cycle APR Raw Data-Final'!$T$3:$T$1977,"&lt;="&amp;G340))</f>
        <v>58</v>
      </c>
      <c r="V340" s="60">
        <f>IF(AN340&lt;1,SUMIFS('5th Cycle APR Raw Data-Final'!L$3:L$1977,'5th Cycle APR Raw Data-Final'!$A$3:$A$1977,'SB35 Determination Data'!$K340,'5th Cycle APR Raw Data-Final'!$T$3:$T$1977,"&gt;="&amp;'SB35 Determination Data'!$F340,'5th Cycle APR Raw Data-Final'!$T$3:$T$1977,"&lt;"&amp;E340),SUMIFS('5th Cycle APR Raw Data-Final'!L$3:L$1977,'5th Cycle APR Raw Data-Final'!$A$3:$A$1977,'SB35 Determination Data'!$K340,'5th Cycle APR Raw Data-Final'!$T$3:$T$1977,"&gt;="&amp;'SB35 Determination Data'!$F340,'5th Cycle APR Raw Data-Final'!$T$3:$T$1977,"&lt;="&amp;G340))</f>
        <v>58</v>
      </c>
      <c r="W340" s="60">
        <f>IF(AN340&lt;1,SUMIFS('5th Cycle APR Raw Data-Final'!M$3:M$1977,'5th Cycle APR Raw Data-Final'!$A$3:$A$1977,'SB35 Determination Data'!$K340,'5th Cycle APR Raw Data-Final'!$T$3:$T$1977,"&gt;="&amp;'SB35 Determination Data'!$F340,'5th Cycle APR Raw Data-Final'!$T$3:$T$1977,"&lt;"&amp;E340),SUMIFS('5th Cycle APR Raw Data-Final'!M$3:M$1977,'5th Cycle APR Raw Data-Final'!$A$3:$A$1977,'SB35 Determination Data'!$K340,'5th Cycle APR Raw Data-Final'!$T$3:$T$1977,"&gt;="&amp;'SB35 Determination Data'!$F340,'5th Cycle APR Raw Data-Final'!$T$3:$T$1977,"&lt;="&amp;G340))</f>
        <v>0</v>
      </c>
      <c r="X340" s="60">
        <f t="shared" si="12"/>
        <v>374</v>
      </c>
      <c r="Y340" s="60">
        <f t="shared" si="13"/>
        <v>58</v>
      </c>
      <c r="Z340" s="60">
        <f t="shared" si="14"/>
        <v>374</v>
      </c>
      <c r="AA340" s="31">
        <f t="shared" si="15"/>
        <v>0.13425925925925927</v>
      </c>
      <c r="AB340" s="31">
        <f t="shared" si="16"/>
        <v>0.13425925925925927</v>
      </c>
      <c r="AC340" s="60">
        <f>VLOOKUP(K340,'5th Cycle APR Raw Data-Final'!$A$3:$P$1977,14,FALSE)</f>
        <v>278</v>
      </c>
      <c r="AD340" s="60">
        <f>IF(AN340&lt;1,SUMIFS('5th Cycle APR Raw Data-Final'!$O$3:$O$1977,'5th Cycle APR Raw Data-Final'!$A$3:$A$1977,'SB35 Determination Data'!$K340,'5th Cycle APR Raw Data-Final'!$T$3:$T$1977,"&gt;="&amp;'SB35 Determination Data'!$F340,'5th Cycle APR Raw Data-Final'!$T$3:$T$1977,"&lt;"&amp;E340),SUMIFS('5th Cycle APR Raw Data-Final'!$O$3:$O$1977,'5th Cycle APR Raw Data-Final'!$A$3:$A$1977,'SB35 Determination Data'!$K340,'5th Cycle APR Raw Data-Final'!$T$3:$T$1977,"&gt;="&amp;'SB35 Determination Data'!$F340,'5th Cycle APR Raw Data-Final'!$T$3:$T$1977,"&lt;="&amp;G340))</f>
        <v>42</v>
      </c>
      <c r="AE340" s="60">
        <f t="shared" si="17"/>
        <v>236</v>
      </c>
      <c r="AF340" s="31">
        <f t="shared" si="18"/>
        <v>0.15107913669064749</v>
      </c>
      <c r="AG340" s="60">
        <f>VLOOKUP(K340,'5th Cycle APR Raw Data-Final'!$A$3:$P$1977,16,FALSE)</f>
        <v>587</v>
      </c>
      <c r="AH340" s="60">
        <f>IF(AN340&lt;1,SUMIFS('5th Cycle APR Raw Data-Final'!$Q$3:$Q$1977,'5th Cycle APR Raw Data-Final'!$A$3:$A$1977,'SB35 Determination Data'!$K340,'5th Cycle APR Raw Data-Final'!$T$3:$T$1977,"&gt;="&amp;'SB35 Determination Data'!$F340,'5th Cycle APR Raw Data-Final'!$T$3:$T$1977,"&lt;"&amp;E340),SUMIFS('5th Cycle APR Raw Data-Final'!$Q$3:$Q$1977,'5th Cycle APR Raw Data-Final'!$A$3:$A$1977,'SB35 Determination Data'!$K340,'5th Cycle APR Raw Data-Final'!$T$3:$T$1977,"&gt;="&amp;'SB35 Determination Data'!$F340,'5th Cycle APR Raw Data-Final'!$T$3:$T$1977,"&lt;="&amp;G340))</f>
        <v>304</v>
      </c>
      <c r="AI340" s="60">
        <f t="shared" si="19"/>
        <v>283</v>
      </c>
      <c r="AJ340" s="31">
        <f t="shared" si="20"/>
        <v>0.51788756388415669</v>
      </c>
      <c r="AK340" s="60">
        <f>VLOOKUP(K340,'5th Cycle APR Raw Data-Final'!$A$3:$R$1977,18,FALSE)</f>
        <v>1988</v>
      </c>
      <c r="AL340" s="60">
        <f>IF(AN340&lt;1,SUMIFS('5th Cycle APR Raw Data-Final'!$S$3:$S$1977,'5th Cycle APR Raw Data-Final'!$A$3:$A$1977,'SB35 Determination Data'!$K340,'5th Cycle APR Raw Data-Final'!$T$3:$T$1977,"&gt;="&amp;'SB35 Determination Data'!$F340,'5th Cycle APR Raw Data-Final'!$T$3:$T$1977,"&lt;"&amp;E340),SUMIFS('5th Cycle APR Raw Data-Final'!$S$3:$S$1977,'5th Cycle APR Raw Data-Final'!$A$3:$A$1977,'SB35 Determination Data'!$K340,'5th Cycle APR Raw Data-Final'!$T$3:$T$1977,"&gt;="&amp;'SB35 Determination Data'!$F340,'5th Cycle APR Raw Data-Final'!$T$3:$T$1977,"&lt;="&amp;G340))</f>
        <v>447</v>
      </c>
      <c r="AM340" s="60">
        <f t="shared" si="21"/>
        <v>1541</v>
      </c>
      <c r="AN340" s="62">
        <f t="shared" si="22"/>
        <v>0.5</v>
      </c>
      <c r="AO340" s="9" t="str">
        <f t="shared" si="23"/>
        <v>NO</v>
      </c>
      <c r="AP340" s="9" t="str">
        <f t="shared" si="24"/>
        <v>YES</v>
      </c>
      <c r="AQ340" s="9" t="str">
        <f t="shared" si="25"/>
        <v>NO</v>
      </c>
      <c r="AR340" s="48" t="str">
        <f>VLOOKUP(K340,'2018Submitted'!$A$2:$C$540,3,FALSE)</f>
        <v>Successful</v>
      </c>
      <c r="AS340" s="9" t="str">
        <f t="shared" si="26"/>
        <v>NO</v>
      </c>
      <c r="AT340" s="9" t="str">
        <f t="shared" si="27"/>
        <v>YES</v>
      </c>
    </row>
    <row r="341" spans="1:46" ht="12.75" customHeight="1" x14ac:dyDescent="0.15">
      <c r="A341" s="9" t="s">
        <v>168</v>
      </c>
      <c r="B341" s="9" t="str">
        <f t="shared" si="0"/>
        <v>PALOS VERDES ESTATES</v>
      </c>
      <c r="C341" s="31">
        <f t="shared" si="1"/>
        <v>0.625</v>
      </c>
      <c r="D341" s="45">
        <f t="shared" si="2"/>
        <v>8</v>
      </c>
      <c r="E341" s="46">
        <f t="shared" si="3"/>
        <v>2018</v>
      </c>
      <c r="F341" s="46">
        <f t="shared" si="4"/>
        <v>2014</v>
      </c>
      <c r="G341" s="46" t="str">
        <f t="shared" si="5"/>
        <v>2021</v>
      </c>
      <c r="H341" s="9" t="str">
        <f t="shared" si="6"/>
        <v>10/15/2013</v>
      </c>
      <c r="I341" s="9" t="str">
        <f t="shared" si="7"/>
        <v>10/15/2021</v>
      </c>
      <c r="J341" s="9" t="s">
        <v>144</v>
      </c>
      <c r="K341" s="49" t="s">
        <v>1287</v>
      </c>
      <c r="L341" s="60" t="e">
        <f>VLOOKUP(K341,'5th Cycle APR Raw Data-Final'!$A$3:$P$1977,6,FALSE)</f>
        <v>#N/A</v>
      </c>
      <c r="M341" s="60">
        <f>IF(AN341&lt;1,SUMIFS('5th Cycle APR Raw Data-Final'!G$3:G$1977,'5th Cycle APR Raw Data-Final'!$A$3:$A$1977,'SB35 Determination Data'!$K341,'5th Cycle APR Raw Data-Final'!$T$3:$T$1977,"&gt;="&amp;'SB35 Determination Data'!$F341,'5th Cycle APR Raw Data-Final'!$T$3:$T$1977,"&lt;"&amp;E341),SUMIFS('5th Cycle APR Raw Data-Final'!G$3:G$1977,'5th Cycle APR Raw Data-Final'!$A$3:$A$1977,'SB35 Determination Data'!$K341,'5th Cycle APR Raw Data-Final'!$T$3:$T$1977,"&gt;="&amp;'SB35 Determination Data'!$F341,'5th Cycle APR Raw Data-Final'!$T$3:$T$1977,"&lt;="&amp;G341))</f>
        <v>0</v>
      </c>
      <c r="N341" s="60">
        <f>IF(AN341&lt;1,SUMIFS('5th Cycle APR Raw Data-Final'!H$3:H$1977,'5th Cycle APR Raw Data-Final'!$A$3:$A$1977,'SB35 Determination Data'!$K341,'5th Cycle APR Raw Data-Final'!$T$3:$T$1977,"&gt;="&amp;'SB35 Determination Data'!$F341,'5th Cycle APR Raw Data-Final'!$T$3:$T$1977,"&lt;"&amp;E341),SUMIFS('5th Cycle APR Raw Data-Final'!H$3:H$1977,'5th Cycle APR Raw Data-Final'!$A$3:$A$1977,'SB35 Determination Data'!$K341,'5th Cycle APR Raw Data-Final'!$T$3:$T$1977,"&gt;="&amp;'SB35 Determination Data'!$F341,'5th Cycle APR Raw Data-Final'!$T$3:$T$1977,"&lt;="&amp;G341))</f>
        <v>0</v>
      </c>
      <c r="O341" s="60">
        <f>IF(AN341&lt;1,SUMIFS('5th Cycle APR Raw Data-Final'!I$3:I$1977,'5th Cycle APR Raw Data-Final'!$A$3:$A$1977,'SB35 Determination Data'!$K341,'5th Cycle APR Raw Data-Final'!$T$3:$T$1977,"&gt;="&amp;'SB35 Determination Data'!$F341,'5th Cycle APR Raw Data-Final'!$T$3:$T$1977,"&lt;"&amp;E341),SUMIFS('5th Cycle APR Raw Data-Final'!I$3:I$1977,'5th Cycle APR Raw Data-Final'!$A$3:$A$1977,'SB35 Determination Data'!$K341,'5th Cycle APR Raw Data-Final'!$T$3:$T$1977,"&gt;="&amp;'SB35 Determination Data'!$F341,'5th Cycle APR Raw Data-Final'!$T$3:$T$1977,"&lt;="&amp;G341))</f>
        <v>0</v>
      </c>
      <c r="P341" s="60" t="e">
        <f t="shared" si="8"/>
        <v>#N/A</v>
      </c>
      <c r="Q341" s="31">
        <f t="shared" si="9"/>
        <v>0</v>
      </c>
      <c r="R341" s="61" t="e">
        <f t="shared" si="10"/>
        <v>#N/A</v>
      </c>
      <c r="S341" s="61" t="e">
        <f t="shared" si="11"/>
        <v>#N/A</v>
      </c>
      <c r="T341" s="60" t="e">
        <f>VLOOKUP(K341,'5th Cycle APR Raw Data-Final'!$A$3:$P$1977,10,FALSE)</f>
        <v>#N/A</v>
      </c>
      <c r="U341" s="60">
        <f>IF(AN341&lt;1,SUMIFS('5th Cycle APR Raw Data-Final'!K$3:K$1977,'5th Cycle APR Raw Data-Final'!$A$3:$A$1977,'SB35 Determination Data'!$K341,'5th Cycle APR Raw Data-Final'!$T$3:$T$1977,"&gt;="&amp;'SB35 Determination Data'!$F341,'5th Cycle APR Raw Data-Final'!$T$3:$T$1977,"&lt;"&amp;E341),SUMIFS('5th Cycle APR Raw Data-Final'!K$3:K$1977,'5th Cycle APR Raw Data-Final'!$A$3:$A$1977,'SB35 Determination Data'!$K341,'5th Cycle APR Raw Data-Final'!$T$3:$T$1977,"&gt;="&amp;'SB35 Determination Data'!$F341,'5th Cycle APR Raw Data-Final'!$T$3:$T$1977,"&lt;="&amp;G341))</f>
        <v>0</v>
      </c>
      <c r="V341" s="60">
        <f>IF(AN341&lt;1,SUMIFS('5th Cycle APR Raw Data-Final'!L$3:L$1977,'5th Cycle APR Raw Data-Final'!$A$3:$A$1977,'SB35 Determination Data'!$K341,'5th Cycle APR Raw Data-Final'!$T$3:$T$1977,"&gt;="&amp;'SB35 Determination Data'!$F341,'5th Cycle APR Raw Data-Final'!$T$3:$T$1977,"&lt;"&amp;E341),SUMIFS('5th Cycle APR Raw Data-Final'!L$3:L$1977,'5th Cycle APR Raw Data-Final'!$A$3:$A$1977,'SB35 Determination Data'!$K341,'5th Cycle APR Raw Data-Final'!$T$3:$T$1977,"&gt;="&amp;'SB35 Determination Data'!$F341,'5th Cycle APR Raw Data-Final'!$T$3:$T$1977,"&lt;="&amp;G341))</f>
        <v>0</v>
      </c>
      <c r="W341" s="60">
        <f>IF(AN341&lt;1,SUMIFS('5th Cycle APR Raw Data-Final'!M$3:M$1977,'5th Cycle APR Raw Data-Final'!$A$3:$A$1977,'SB35 Determination Data'!$K341,'5th Cycle APR Raw Data-Final'!$T$3:$T$1977,"&gt;="&amp;'SB35 Determination Data'!$F341,'5th Cycle APR Raw Data-Final'!$T$3:$T$1977,"&lt;"&amp;E341),SUMIFS('5th Cycle APR Raw Data-Final'!M$3:M$1977,'5th Cycle APR Raw Data-Final'!$A$3:$A$1977,'SB35 Determination Data'!$K341,'5th Cycle APR Raw Data-Final'!$T$3:$T$1977,"&gt;="&amp;'SB35 Determination Data'!$F341,'5th Cycle APR Raw Data-Final'!$T$3:$T$1977,"&lt;="&amp;G341))</f>
        <v>0</v>
      </c>
      <c r="X341" s="60" t="e">
        <f t="shared" si="12"/>
        <v>#N/A</v>
      </c>
      <c r="Y341" s="60" t="e">
        <f t="shared" si="13"/>
        <v>#N/A</v>
      </c>
      <c r="Z341" s="60" t="e">
        <f t="shared" si="14"/>
        <v>#N/A</v>
      </c>
      <c r="AA341" s="31">
        <f t="shared" si="15"/>
        <v>0</v>
      </c>
      <c r="AB341" s="31">
        <f t="shared" si="16"/>
        <v>0</v>
      </c>
      <c r="AC341" s="60" t="e">
        <f>VLOOKUP(K341,'5th Cycle APR Raw Data-Final'!$A$3:$P$1977,14,FALSE)</f>
        <v>#N/A</v>
      </c>
      <c r="AD341" s="60">
        <f>IF(AN341&lt;1,SUMIFS('5th Cycle APR Raw Data-Final'!$O$3:$O$1977,'5th Cycle APR Raw Data-Final'!$A$3:$A$1977,'SB35 Determination Data'!$K341,'5th Cycle APR Raw Data-Final'!$T$3:$T$1977,"&gt;="&amp;'SB35 Determination Data'!$F341,'5th Cycle APR Raw Data-Final'!$T$3:$T$1977,"&lt;"&amp;E341),SUMIFS('5th Cycle APR Raw Data-Final'!$O$3:$O$1977,'5th Cycle APR Raw Data-Final'!$A$3:$A$1977,'SB35 Determination Data'!$K341,'5th Cycle APR Raw Data-Final'!$T$3:$T$1977,"&gt;="&amp;'SB35 Determination Data'!$F341,'5th Cycle APR Raw Data-Final'!$T$3:$T$1977,"&lt;="&amp;G341))</f>
        <v>0</v>
      </c>
      <c r="AE341" s="60" t="e">
        <f t="shared" si="17"/>
        <v>#N/A</v>
      </c>
      <c r="AF341" s="31">
        <f t="shared" si="18"/>
        <v>0</v>
      </c>
      <c r="AG341" s="60" t="e">
        <f>VLOOKUP(K341,'5th Cycle APR Raw Data-Final'!$A$3:$P$1977,16,FALSE)</f>
        <v>#N/A</v>
      </c>
      <c r="AH341" s="60">
        <f>IF(AN341&lt;1,SUMIFS('5th Cycle APR Raw Data-Final'!$Q$3:$Q$1977,'5th Cycle APR Raw Data-Final'!$A$3:$A$1977,'SB35 Determination Data'!$K341,'5th Cycle APR Raw Data-Final'!$T$3:$T$1977,"&gt;="&amp;'SB35 Determination Data'!$F341,'5th Cycle APR Raw Data-Final'!$T$3:$T$1977,"&lt;"&amp;E341),SUMIFS('5th Cycle APR Raw Data-Final'!$Q$3:$Q$1977,'5th Cycle APR Raw Data-Final'!$A$3:$A$1977,'SB35 Determination Data'!$K341,'5th Cycle APR Raw Data-Final'!$T$3:$T$1977,"&gt;="&amp;'SB35 Determination Data'!$F341,'5th Cycle APR Raw Data-Final'!$T$3:$T$1977,"&lt;="&amp;G341))</f>
        <v>0</v>
      </c>
      <c r="AI341" s="60" t="e">
        <f t="shared" si="19"/>
        <v>#N/A</v>
      </c>
      <c r="AJ341" s="31">
        <f t="shared" si="20"/>
        <v>0</v>
      </c>
      <c r="AK341" s="60" t="e">
        <f>VLOOKUP(K341,'5th Cycle APR Raw Data-Final'!$A$3:$R$1977,18,FALSE)</f>
        <v>#N/A</v>
      </c>
      <c r="AL341" s="60">
        <f>IF(AN341&lt;1,SUMIFS('5th Cycle APR Raw Data-Final'!$S$3:$S$1977,'5th Cycle APR Raw Data-Final'!$A$3:$A$1977,'SB35 Determination Data'!$K341,'5th Cycle APR Raw Data-Final'!$T$3:$T$1977,"&gt;="&amp;'SB35 Determination Data'!$F341,'5th Cycle APR Raw Data-Final'!$T$3:$T$1977,"&lt;"&amp;E341),SUMIFS('5th Cycle APR Raw Data-Final'!$S$3:$S$1977,'5th Cycle APR Raw Data-Final'!$A$3:$A$1977,'SB35 Determination Data'!$K341,'5th Cycle APR Raw Data-Final'!$T$3:$T$1977,"&gt;="&amp;'SB35 Determination Data'!$F341,'5th Cycle APR Raw Data-Final'!$T$3:$T$1977,"&lt;="&amp;G341))</f>
        <v>0</v>
      </c>
      <c r="AM341" s="60" t="e">
        <f t="shared" si="21"/>
        <v>#N/A</v>
      </c>
      <c r="AN341" s="62">
        <f t="shared" si="22"/>
        <v>0.5</v>
      </c>
      <c r="AO341" s="9" t="str">
        <f t="shared" si="23"/>
        <v>YES</v>
      </c>
      <c r="AP341" s="9" t="str">
        <f t="shared" si="24"/>
        <v>NO</v>
      </c>
      <c r="AQ341" s="9" t="str">
        <f t="shared" si="25"/>
        <v>NO</v>
      </c>
      <c r="AR341" s="48" t="str">
        <f>VLOOKUP(K341,'2018Submitted'!$A$2:$C$540,3,FALSE)</f>
        <v>Received - Not successful</v>
      </c>
      <c r="AS341" s="9" t="str">
        <f t="shared" si="26"/>
        <v>NO</v>
      </c>
      <c r="AT341" s="9" t="str">
        <f t="shared" si="27"/>
        <v>NO</v>
      </c>
    </row>
    <row r="342" spans="1:46" ht="12.75" customHeight="1" x14ac:dyDescent="0.15">
      <c r="A342" s="9" t="s">
        <v>88</v>
      </c>
      <c r="B342" s="9" t="str">
        <f t="shared" si="0"/>
        <v>PARADISE</v>
      </c>
      <c r="C342" s="31">
        <f t="shared" si="1"/>
        <v>0.625</v>
      </c>
      <c r="D342" s="45">
        <f t="shared" si="2"/>
        <v>8</v>
      </c>
      <c r="E342" s="46">
        <f t="shared" si="3"/>
        <v>2018</v>
      </c>
      <c r="F342" s="46">
        <f t="shared" si="4"/>
        <v>2014</v>
      </c>
      <c r="G342" s="46">
        <f t="shared" si="5"/>
        <v>2021</v>
      </c>
      <c r="H342" s="9" t="str">
        <f t="shared" si="6"/>
        <v>06/15/2014</v>
      </c>
      <c r="I342" s="9" t="str">
        <f t="shared" si="7"/>
        <v>06/15/2022</v>
      </c>
      <c r="J342" s="9" t="s">
        <v>89</v>
      </c>
      <c r="K342" s="49" t="s">
        <v>94</v>
      </c>
      <c r="L342" s="60">
        <f>VLOOKUP(K342,'5th Cycle APR Raw Data-Final'!$A$3:$P$1977,6,FALSE)</f>
        <v>141</v>
      </c>
      <c r="M342" s="60">
        <f>IF(AN342&lt;1,SUMIFS('5th Cycle APR Raw Data-Final'!G$3:G$1977,'5th Cycle APR Raw Data-Final'!$A$3:$A$1977,'SB35 Determination Data'!$K342,'5th Cycle APR Raw Data-Final'!$T$3:$T$1977,"&gt;="&amp;'SB35 Determination Data'!$F342,'5th Cycle APR Raw Data-Final'!$T$3:$T$1977,"&lt;"&amp;E342),SUMIFS('5th Cycle APR Raw Data-Final'!G$3:G$1977,'5th Cycle APR Raw Data-Final'!$A$3:$A$1977,'SB35 Determination Data'!$K342,'5th Cycle APR Raw Data-Final'!$T$3:$T$1977,"&gt;="&amp;'SB35 Determination Data'!$F342,'5th Cycle APR Raw Data-Final'!$T$3:$T$1977,"&lt;="&amp;G342))</f>
        <v>0</v>
      </c>
      <c r="N342" s="60">
        <f>IF(AN342&lt;1,SUMIFS('5th Cycle APR Raw Data-Final'!H$3:H$1977,'5th Cycle APR Raw Data-Final'!$A$3:$A$1977,'SB35 Determination Data'!$K342,'5th Cycle APR Raw Data-Final'!$T$3:$T$1977,"&gt;="&amp;'SB35 Determination Data'!$F342,'5th Cycle APR Raw Data-Final'!$T$3:$T$1977,"&lt;"&amp;E342),SUMIFS('5th Cycle APR Raw Data-Final'!H$3:H$1977,'5th Cycle APR Raw Data-Final'!$A$3:$A$1977,'SB35 Determination Data'!$K342,'5th Cycle APR Raw Data-Final'!$T$3:$T$1977,"&gt;="&amp;'SB35 Determination Data'!$F342,'5th Cycle APR Raw Data-Final'!$T$3:$T$1977,"&lt;="&amp;G342))</f>
        <v>0</v>
      </c>
      <c r="O342" s="60">
        <f>IF(AN342&lt;1,SUMIFS('5th Cycle APR Raw Data-Final'!I$3:I$1977,'5th Cycle APR Raw Data-Final'!$A$3:$A$1977,'SB35 Determination Data'!$K342,'5th Cycle APR Raw Data-Final'!$T$3:$T$1977,"&gt;="&amp;'SB35 Determination Data'!$F342,'5th Cycle APR Raw Data-Final'!$T$3:$T$1977,"&lt;"&amp;E342),SUMIFS('5th Cycle APR Raw Data-Final'!I$3:I$1977,'5th Cycle APR Raw Data-Final'!$A$3:$A$1977,'SB35 Determination Data'!$K342,'5th Cycle APR Raw Data-Final'!$T$3:$T$1977,"&gt;="&amp;'SB35 Determination Data'!$F342,'5th Cycle APR Raw Data-Final'!$T$3:$T$1977,"&lt;="&amp;G342))</f>
        <v>0</v>
      </c>
      <c r="P342" s="60">
        <f t="shared" si="8"/>
        <v>141</v>
      </c>
      <c r="Q342" s="31">
        <f t="shared" si="9"/>
        <v>0</v>
      </c>
      <c r="R342" s="61">
        <f t="shared" si="10"/>
        <v>71</v>
      </c>
      <c r="S342" s="61">
        <f t="shared" si="11"/>
        <v>0</v>
      </c>
      <c r="T342" s="60">
        <f>VLOOKUP(K342,'5th Cycle APR Raw Data-Final'!$A$3:$P$1977,10,FALSE)</f>
        <v>100</v>
      </c>
      <c r="U342" s="60">
        <f>IF(AN342&lt;1,SUMIFS('5th Cycle APR Raw Data-Final'!K$3:K$1977,'5th Cycle APR Raw Data-Final'!$A$3:$A$1977,'SB35 Determination Data'!$K342,'5th Cycle APR Raw Data-Final'!$T$3:$T$1977,"&gt;="&amp;'SB35 Determination Data'!$F342,'5th Cycle APR Raw Data-Final'!$T$3:$T$1977,"&lt;"&amp;E342),SUMIFS('5th Cycle APR Raw Data-Final'!K$3:K$1977,'5th Cycle APR Raw Data-Final'!$A$3:$A$1977,'SB35 Determination Data'!$K342,'5th Cycle APR Raw Data-Final'!$T$3:$T$1977,"&gt;="&amp;'SB35 Determination Data'!$F342,'5th Cycle APR Raw Data-Final'!$T$3:$T$1977,"&lt;="&amp;G342))</f>
        <v>10</v>
      </c>
      <c r="V342" s="60">
        <f>IF(AN342&lt;1,SUMIFS('5th Cycle APR Raw Data-Final'!L$3:L$1977,'5th Cycle APR Raw Data-Final'!$A$3:$A$1977,'SB35 Determination Data'!$K342,'5th Cycle APR Raw Data-Final'!$T$3:$T$1977,"&gt;="&amp;'SB35 Determination Data'!$F342,'5th Cycle APR Raw Data-Final'!$T$3:$T$1977,"&lt;"&amp;E342),SUMIFS('5th Cycle APR Raw Data-Final'!L$3:L$1977,'5th Cycle APR Raw Data-Final'!$A$3:$A$1977,'SB35 Determination Data'!$K342,'5th Cycle APR Raw Data-Final'!$T$3:$T$1977,"&gt;="&amp;'SB35 Determination Data'!$F342,'5th Cycle APR Raw Data-Final'!$T$3:$T$1977,"&lt;="&amp;G342))</f>
        <v>10</v>
      </c>
      <c r="W342" s="60">
        <f>IF(AN342&lt;1,SUMIFS('5th Cycle APR Raw Data-Final'!M$3:M$1977,'5th Cycle APR Raw Data-Final'!$A$3:$A$1977,'SB35 Determination Data'!$K342,'5th Cycle APR Raw Data-Final'!$T$3:$T$1977,"&gt;="&amp;'SB35 Determination Data'!$F342,'5th Cycle APR Raw Data-Final'!$T$3:$T$1977,"&lt;"&amp;E342),SUMIFS('5th Cycle APR Raw Data-Final'!M$3:M$1977,'5th Cycle APR Raw Data-Final'!$A$3:$A$1977,'SB35 Determination Data'!$K342,'5th Cycle APR Raw Data-Final'!$T$3:$T$1977,"&gt;="&amp;'SB35 Determination Data'!$F342,'5th Cycle APR Raw Data-Final'!$T$3:$T$1977,"&lt;="&amp;G342))</f>
        <v>0</v>
      </c>
      <c r="X342" s="60">
        <f t="shared" si="12"/>
        <v>90</v>
      </c>
      <c r="Y342" s="60">
        <f t="shared" si="13"/>
        <v>10</v>
      </c>
      <c r="Z342" s="60">
        <f t="shared" si="14"/>
        <v>90</v>
      </c>
      <c r="AA342" s="31">
        <f t="shared" si="15"/>
        <v>0.1</v>
      </c>
      <c r="AB342" s="31">
        <f t="shared" si="16"/>
        <v>0.1</v>
      </c>
      <c r="AC342" s="60">
        <f>VLOOKUP(K342,'5th Cycle APR Raw Data-Final'!$A$3:$P$1977,14,FALSE)</f>
        <v>93</v>
      </c>
      <c r="AD342" s="60">
        <f>IF(AN342&lt;1,SUMIFS('5th Cycle APR Raw Data-Final'!$O$3:$O$1977,'5th Cycle APR Raw Data-Final'!$A$3:$A$1977,'SB35 Determination Data'!$K342,'5th Cycle APR Raw Data-Final'!$T$3:$T$1977,"&gt;="&amp;'SB35 Determination Data'!$F342,'5th Cycle APR Raw Data-Final'!$T$3:$T$1977,"&lt;"&amp;E342),SUMIFS('5th Cycle APR Raw Data-Final'!$O$3:$O$1977,'5th Cycle APR Raw Data-Final'!$A$3:$A$1977,'SB35 Determination Data'!$K342,'5th Cycle APR Raw Data-Final'!$T$3:$T$1977,"&gt;="&amp;'SB35 Determination Data'!$F342,'5th Cycle APR Raw Data-Final'!$T$3:$T$1977,"&lt;="&amp;G342))</f>
        <v>8</v>
      </c>
      <c r="AE342" s="60">
        <f t="shared" si="17"/>
        <v>85</v>
      </c>
      <c r="AF342" s="31">
        <f t="shared" si="18"/>
        <v>8.6021505376344093E-2</v>
      </c>
      <c r="AG342" s="60">
        <f>VLOOKUP(K342,'5th Cycle APR Raw Data-Final'!$A$3:$P$1977,16,FALSE)</f>
        <v>303</v>
      </c>
      <c r="AH342" s="60">
        <f>IF(AN342&lt;1,SUMIFS('5th Cycle APR Raw Data-Final'!$Q$3:$Q$1977,'5th Cycle APR Raw Data-Final'!$A$3:$A$1977,'SB35 Determination Data'!$K342,'5th Cycle APR Raw Data-Final'!$T$3:$T$1977,"&gt;="&amp;'SB35 Determination Data'!$F342,'5th Cycle APR Raw Data-Final'!$T$3:$T$1977,"&lt;"&amp;E342),SUMIFS('5th Cycle APR Raw Data-Final'!$Q$3:$Q$1977,'5th Cycle APR Raw Data-Final'!$A$3:$A$1977,'SB35 Determination Data'!$K342,'5th Cycle APR Raw Data-Final'!$T$3:$T$1977,"&gt;="&amp;'SB35 Determination Data'!$F342,'5th Cycle APR Raw Data-Final'!$T$3:$T$1977,"&lt;="&amp;G342))</f>
        <v>42</v>
      </c>
      <c r="AI342" s="60">
        <f t="shared" si="19"/>
        <v>261</v>
      </c>
      <c r="AJ342" s="31">
        <f t="shared" si="20"/>
        <v>0.13861386138613863</v>
      </c>
      <c r="AK342" s="60">
        <f>VLOOKUP(K342,'5th Cycle APR Raw Data-Final'!$A$3:$R$1977,18,FALSE)</f>
        <v>637</v>
      </c>
      <c r="AL342" s="60">
        <f>IF(AN342&lt;1,SUMIFS('5th Cycle APR Raw Data-Final'!$S$3:$S$1977,'5th Cycle APR Raw Data-Final'!$A$3:$A$1977,'SB35 Determination Data'!$K342,'5th Cycle APR Raw Data-Final'!$T$3:$T$1977,"&gt;="&amp;'SB35 Determination Data'!$F342,'5th Cycle APR Raw Data-Final'!$T$3:$T$1977,"&lt;"&amp;E342),SUMIFS('5th Cycle APR Raw Data-Final'!$S$3:$S$1977,'5th Cycle APR Raw Data-Final'!$A$3:$A$1977,'SB35 Determination Data'!$K342,'5th Cycle APR Raw Data-Final'!$T$3:$T$1977,"&gt;="&amp;'SB35 Determination Data'!$F342,'5th Cycle APR Raw Data-Final'!$T$3:$T$1977,"&lt;="&amp;G342))</f>
        <v>60</v>
      </c>
      <c r="AM342" s="60">
        <f t="shared" si="21"/>
        <v>577</v>
      </c>
      <c r="AN342" s="62">
        <f t="shared" si="22"/>
        <v>0.5</v>
      </c>
      <c r="AO342" s="9" t="str">
        <f t="shared" si="23"/>
        <v>YES</v>
      </c>
      <c r="AP342" s="9" t="str">
        <f t="shared" si="24"/>
        <v>NO</v>
      </c>
      <c r="AQ342" s="9" t="str">
        <f t="shared" si="25"/>
        <v>NO</v>
      </c>
      <c r="AR342" s="48" t="str">
        <f>VLOOKUP(K342,'2018Submitted'!$A$2:$C$540,3,FALSE)</f>
        <v>Received - Not successful</v>
      </c>
      <c r="AS342" s="9" t="str">
        <f t="shared" si="26"/>
        <v>NO</v>
      </c>
      <c r="AT342" s="9" t="str">
        <f t="shared" si="27"/>
        <v>NO</v>
      </c>
    </row>
    <row r="343" spans="1:46" ht="12.75" customHeight="1" x14ac:dyDescent="0.15">
      <c r="A343" s="9" t="s">
        <v>168</v>
      </c>
      <c r="B343" s="9" t="str">
        <f t="shared" si="0"/>
        <v>PARAMOUNT</v>
      </c>
      <c r="C343" s="31">
        <f t="shared" si="1"/>
        <v>0.625</v>
      </c>
      <c r="D343" s="45">
        <f t="shared" si="2"/>
        <v>8</v>
      </c>
      <c r="E343" s="46">
        <f t="shared" si="3"/>
        <v>2018</v>
      </c>
      <c r="F343" s="46">
        <f t="shared" si="4"/>
        <v>2014</v>
      </c>
      <c r="G343" s="46" t="str">
        <f t="shared" si="5"/>
        <v>2021</v>
      </c>
      <c r="H343" s="9" t="str">
        <f t="shared" si="6"/>
        <v>10/15/2013</v>
      </c>
      <c r="I343" s="9" t="str">
        <f t="shared" si="7"/>
        <v>10/15/2021</v>
      </c>
      <c r="J343" s="9" t="s">
        <v>144</v>
      </c>
      <c r="K343" s="49" t="s">
        <v>207</v>
      </c>
      <c r="L343" s="60">
        <f>VLOOKUP(K343,'5th Cycle APR Raw Data-Final'!$A$3:$P$1977,6,FALSE)</f>
        <v>26</v>
      </c>
      <c r="M343" s="60">
        <f>IF(AN343&lt;1,SUMIFS('5th Cycle APR Raw Data-Final'!G$3:G$1977,'5th Cycle APR Raw Data-Final'!$A$3:$A$1977,'SB35 Determination Data'!$K343,'5th Cycle APR Raw Data-Final'!$T$3:$T$1977,"&gt;="&amp;'SB35 Determination Data'!$F343,'5th Cycle APR Raw Data-Final'!$T$3:$T$1977,"&lt;"&amp;E343),SUMIFS('5th Cycle APR Raw Data-Final'!G$3:G$1977,'5th Cycle APR Raw Data-Final'!$A$3:$A$1977,'SB35 Determination Data'!$K343,'5th Cycle APR Raw Data-Final'!$T$3:$T$1977,"&gt;="&amp;'SB35 Determination Data'!$F343,'5th Cycle APR Raw Data-Final'!$T$3:$T$1977,"&lt;="&amp;G343))</f>
        <v>0</v>
      </c>
      <c r="N343" s="60">
        <f>IF(AN343&lt;1,SUMIFS('5th Cycle APR Raw Data-Final'!H$3:H$1977,'5th Cycle APR Raw Data-Final'!$A$3:$A$1977,'SB35 Determination Data'!$K343,'5th Cycle APR Raw Data-Final'!$T$3:$T$1977,"&gt;="&amp;'SB35 Determination Data'!$F343,'5th Cycle APR Raw Data-Final'!$T$3:$T$1977,"&lt;"&amp;E343),SUMIFS('5th Cycle APR Raw Data-Final'!H$3:H$1977,'5th Cycle APR Raw Data-Final'!$A$3:$A$1977,'SB35 Determination Data'!$K343,'5th Cycle APR Raw Data-Final'!$T$3:$T$1977,"&gt;="&amp;'SB35 Determination Data'!$F343,'5th Cycle APR Raw Data-Final'!$T$3:$T$1977,"&lt;="&amp;G343))</f>
        <v>0</v>
      </c>
      <c r="O343" s="60">
        <f>IF(AN343&lt;1,SUMIFS('5th Cycle APR Raw Data-Final'!I$3:I$1977,'5th Cycle APR Raw Data-Final'!$A$3:$A$1977,'SB35 Determination Data'!$K343,'5th Cycle APR Raw Data-Final'!$T$3:$T$1977,"&gt;="&amp;'SB35 Determination Data'!$F343,'5th Cycle APR Raw Data-Final'!$T$3:$T$1977,"&lt;"&amp;E343),SUMIFS('5th Cycle APR Raw Data-Final'!I$3:I$1977,'5th Cycle APR Raw Data-Final'!$A$3:$A$1977,'SB35 Determination Data'!$K343,'5th Cycle APR Raw Data-Final'!$T$3:$T$1977,"&gt;="&amp;'SB35 Determination Data'!$F343,'5th Cycle APR Raw Data-Final'!$T$3:$T$1977,"&lt;="&amp;G343))</f>
        <v>0</v>
      </c>
      <c r="P343" s="60">
        <f t="shared" si="8"/>
        <v>26</v>
      </c>
      <c r="Q343" s="31">
        <f t="shared" si="9"/>
        <v>0</v>
      </c>
      <c r="R343" s="61">
        <f t="shared" si="10"/>
        <v>13</v>
      </c>
      <c r="S343" s="61">
        <f t="shared" si="11"/>
        <v>0</v>
      </c>
      <c r="T343" s="60">
        <f>VLOOKUP(K343,'5th Cycle APR Raw Data-Final'!$A$3:$P$1977,10,FALSE)</f>
        <v>16</v>
      </c>
      <c r="U343" s="60">
        <f>IF(AN343&lt;1,SUMIFS('5th Cycle APR Raw Data-Final'!K$3:K$1977,'5th Cycle APR Raw Data-Final'!$A$3:$A$1977,'SB35 Determination Data'!$K343,'5th Cycle APR Raw Data-Final'!$T$3:$T$1977,"&gt;="&amp;'SB35 Determination Data'!$F343,'5th Cycle APR Raw Data-Final'!$T$3:$T$1977,"&lt;"&amp;E343),SUMIFS('5th Cycle APR Raw Data-Final'!K$3:K$1977,'5th Cycle APR Raw Data-Final'!$A$3:$A$1977,'SB35 Determination Data'!$K343,'5th Cycle APR Raw Data-Final'!$T$3:$T$1977,"&gt;="&amp;'SB35 Determination Data'!$F343,'5th Cycle APR Raw Data-Final'!$T$3:$T$1977,"&lt;="&amp;G343))</f>
        <v>0</v>
      </c>
      <c r="V343" s="60">
        <f>IF(AN343&lt;1,SUMIFS('5th Cycle APR Raw Data-Final'!L$3:L$1977,'5th Cycle APR Raw Data-Final'!$A$3:$A$1977,'SB35 Determination Data'!$K343,'5th Cycle APR Raw Data-Final'!$T$3:$T$1977,"&gt;="&amp;'SB35 Determination Data'!$F343,'5th Cycle APR Raw Data-Final'!$T$3:$T$1977,"&lt;"&amp;E343),SUMIFS('5th Cycle APR Raw Data-Final'!L$3:L$1977,'5th Cycle APR Raw Data-Final'!$A$3:$A$1977,'SB35 Determination Data'!$K343,'5th Cycle APR Raw Data-Final'!$T$3:$T$1977,"&gt;="&amp;'SB35 Determination Data'!$F343,'5th Cycle APR Raw Data-Final'!$T$3:$T$1977,"&lt;="&amp;G343))</f>
        <v>0</v>
      </c>
      <c r="W343" s="60">
        <f>IF(AN343&lt;1,SUMIFS('5th Cycle APR Raw Data-Final'!M$3:M$1977,'5th Cycle APR Raw Data-Final'!$A$3:$A$1977,'SB35 Determination Data'!$K343,'5th Cycle APR Raw Data-Final'!$T$3:$T$1977,"&gt;="&amp;'SB35 Determination Data'!$F343,'5th Cycle APR Raw Data-Final'!$T$3:$T$1977,"&lt;"&amp;E343),SUMIFS('5th Cycle APR Raw Data-Final'!M$3:M$1977,'5th Cycle APR Raw Data-Final'!$A$3:$A$1977,'SB35 Determination Data'!$K343,'5th Cycle APR Raw Data-Final'!$T$3:$T$1977,"&gt;="&amp;'SB35 Determination Data'!$F343,'5th Cycle APR Raw Data-Final'!$T$3:$T$1977,"&lt;="&amp;G343))</f>
        <v>0</v>
      </c>
      <c r="X343" s="60">
        <f t="shared" si="12"/>
        <v>16</v>
      </c>
      <c r="Y343" s="60">
        <f t="shared" si="13"/>
        <v>0</v>
      </c>
      <c r="Z343" s="60">
        <f t="shared" si="14"/>
        <v>16</v>
      </c>
      <c r="AA343" s="31">
        <f t="shared" si="15"/>
        <v>0</v>
      </c>
      <c r="AB343" s="31">
        <f t="shared" si="16"/>
        <v>0</v>
      </c>
      <c r="AC343" s="60">
        <f>VLOOKUP(K343,'5th Cycle APR Raw Data-Final'!$A$3:$P$1977,14,FALSE)</f>
        <v>17</v>
      </c>
      <c r="AD343" s="60">
        <f>IF(AN343&lt;1,SUMIFS('5th Cycle APR Raw Data-Final'!$O$3:$O$1977,'5th Cycle APR Raw Data-Final'!$A$3:$A$1977,'SB35 Determination Data'!$K343,'5th Cycle APR Raw Data-Final'!$T$3:$T$1977,"&gt;="&amp;'SB35 Determination Data'!$F343,'5th Cycle APR Raw Data-Final'!$T$3:$T$1977,"&lt;"&amp;E343),SUMIFS('5th Cycle APR Raw Data-Final'!$O$3:$O$1977,'5th Cycle APR Raw Data-Final'!$A$3:$A$1977,'SB35 Determination Data'!$K343,'5th Cycle APR Raw Data-Final'!$T$3:$T$1977,"&gt;="&amp;'SB35 Determination Data'!$F343,'5th Cycle APR Raw Data-Final'!$T$3:$T$1977,"&lt;="&amp;G343))</f>
        <v>0</v>
      </c>
      <c r="AE343" s="60">
        <f t="shared" si="17"/>
        <v>17</v>
      </c>
      <c r="AF343" s="31">
        <f t="shared" si="18"/>
        <v>0</v>
      </c>
      <c r="AG343" s="60">
        <f>VLOOKUP(K343,'5th Cycle APR Raw Data-Final'!$A$3:$P$1977,16,FALSE)</f>
        <v>46</v>
      </c>
      <c r="AH343" s="60">
        <f>IF(AN343&lt;1,SUMIFS('5th Cycle APR Raw Data-Final'!$Q$3:$Q$1977,'5th Cycle APR Raw Data-Final'!$A$3:$A$1977,'SB35 Determination Data'!$K343,'5th Cycle APR Raw Data-Final'!$T$3:$T$1977,"&gt;="&amp;'SB35 Determination Data'!$F343,'5th Cycle APR Raw Data-Final'!$T$3:$T$1977,"&lt;"&amp;E343),SUMIFS('5th Cycle APR Raw Data-Final'!$Q$3:$Q$1977,'5th Cycle APR Raw Data-Final'!$A$3:$A$1977,'SB35 Determination Data'!$K343,'5th Cycle APR Raw Data-Final'!$T$3:$T$1977,"&gt;="&amp;'SB35 Determination Data'!$F343,'5th Cycle APR Raw Data-Final'!$T$3:$T$1977,"&lt;="&amp;G343))</f>
        <v>11</v>
      </c>
      <c r="AI343" s="60">
        <f t="shared" si="19"/>
        <v>35</v>
      </c>
      <c r="AJ343" s="31">
        <f t="shared" si="20"/>
        <v>0.2391304347826087</v>
      </c>
      <c r="AK343" s="60">
        <f>VLOOKUP(K343,'5th Cycle APR Raw Data-Final'!$A$3:$R$1977,18,FALSE)</f>
        <v>105</v>
      </c>
      <c r="AL343" s="60">
        <f>IF(AN343&lt;1,SUMIFS('5th Cycle APR Raw Data-Final'!$S$3:$S$1977,'5th Cycle APR Raw Data-Final'!$A$3:$A$1977,'SB35 Determination Data'!$K343,'5th Cycle APR Raw Data-Final'!$T$3:$T$1977,"&gt;="&amp;'SB35 Determination Data'!$F343,'5th Cycle APR Raw Data-Final'!$T$3:$T$1977,"&lt;"&amp;E343),SUMIFS('5th Cycle APR Raw Data-Final'!$S$3:$S$1977,'5th Cycle APR Raw Data-Final'!$A$3:$A$1977,'SB35 Determination Data'!$K343,'5th Cycle APR Raw Data-Final'!$T$3:$T$1977,"&gt;="&amp;'SB35 Determination Data'!$F343,'5th Cycle APR Raw Data-Final'!$T$3:$T$1977,"&lt;="&amp;G343))</f>
        <v>11</v>
      </c>
      <c r="AM343" s="60">
        <f t="shared" si="21"/>
        <v>94</v>
      </c>
      <c r="AN343" s="62">
        <f t="shared" si="22"/>
        <v>0.5</v>
      </c>
      <c r="AO343" s="9" t="str">
        <f t="shared" si="23"/>
        <v>YES</v>
      </c>
      <c r="AP343" s="9" t="str">
        <f t="shared" si="24"/>
        <v>NO</v>
      </c>
      <c r="AQ343" s="9" t="str">
        <f t="shared" si="25"/>
        <v>NO</v>
      </c>
      <c r="AR343" s="48" t="str">
        <f>VLOOKUP(K343,'2018Submitted'!$A$2:$C$540,3,FALSE)</f>
        <v>Successful</v>
      </c>
      <c r="AS343" s="9" t="str">
        <f t="shared" si="26"/>
        <v>NO</v>
      </c>
      <c r="AT343" s="9" t="str">
        <f t="shared" si="27"/>
        <v>NO</v>
      </c>
    </row>
    <row r="344" spans="1:46" ht="12.75" customHeight="1" x14ac:dyDescent="0.15">
      <c r="A344" s="9" t="s">
        <v>127</v>
      </c>
      <c r="B344" s="9" t="str">
        <f t="shared" si="0"/>
        <v>PARLIER</v>
      </c>
      <c r="C344" s="31">
        <f t="shared" si="1"/>
        <v>0.375</v>
      </c>
      <c r="D344" s="45">
        <f t="shared" si="2"/>
        <v>8</v>
      </c>
      <c r="E344" s="46">
        <f t="shared" si="3"/>
        <v>2020</v>
      </c>
      <c r="F344" s="46">
        <f t="shared" si="4"/>
        <v>2016</v>
      </c>
      <c r="G344" s="46" t="str">
        <f t="shared" si="5"/>
        <v>2023</v>
      </c>
      <c r="H344" s="9" t="str">
        <f t="shared" si="6"/>
        <v>12/31/2015</v>
      </c>
      <c r="I344" s="9" t="str">
        <f t="shared" si="7"/>
        <v>12/31/2023</v>
      </c>
      <c r="J344" s="9" t="s">
        <v>128</v>
      </c>
      <c r="K344" s="49" t="s">
        <v>133</v>
      </c>
      <c r="L344" s="60">
        <f>VLOOKUP(K344,'5th Cycle APR Raw Data-Final'!$A$3:$P$1977,6,FALSE)</f>
        <v>110</v>
      </c>
      <c r="M344" s="60">
        <f>IF(AN344&lt;1,SUMIFS('5th Cycle APR Raw Data-Final'!G$3:G$1977,'5th Cycle APR Raw Data-Final'!$A$3:$A$1977,'SB35 Determination Data'!$K344,'5th Cycle APR Raw Data-Final'!$T$3:$T$1977,"&gt;="&amp;'SB35 Determination Data'!$F344,'5th Cycle APR Raw Data-Final'!$T$3:$T$1977,"&lt;"&amp;E344),SUMIFS('5th Cycle APR Raw Data-Final'!G$3:G$1977,'5th Cycle APR Raw Data-Final'!$A$3:$A$1977,'SB35 Determination Data'!$K344,'5th Cycle APR Raw Data-Final'!$T$3:$T$1977,"&gt;="&amp;'SB35 Determination Data'!$F344,'5th Cycle APR Raw Data-Final'!$T$3:$T$1977,"&lt;="&amp;G344))</f>
        <v>116</v>
      </c>
      <c r="N344" s="60">
        <f>IF(AN344&lt;1,SUMIFS('5th Cycle APR Raw Data-Final'!H$3:H$1977,'5th Cycle APR Raw Data-Final'!$A$3:$A$1977,'SB35 Determination Data'!$K344,'5th Cycle APR Raw Data-Final'!$T$3:$T$1977,"&gt;="&amp;'SB35 Determination Data'!$F344,'5th Cycle APR Raw Data-Final'!$T$3:$T$1977,"&lt;"&amp;E344),SUMIFS('5th Cycle APR Raw Data-Final'!H$3:H$1977,'5th Cycle APR Raw Data-Final'!$A$3:$A$1977,'SB35 Determination Data'!$K344,'5th Cycle APR Raw Data-Final'!$T$3:$T$1977,"&gt;="&amp;'SB35 Determination Data'!$F344,'5th Cycle APR Raw Data-Final'!$T$3:$T$1977,"&lt;="&amp;G344))</f>
        <v>95</v>
      </c>
      <c r="O344" s="60">
        <f>IF(AN344&lt;1,SUMIFS('5th Cycle APR Raw Data-Final'!I$3:I$1977,'5th Cycle APR Raw Data-Final'!$A$3:$A$1977,'SB35 Determination Data'!$K344,'5th Cycle APR Raw Data-Final'!$T$3:$T$1977,"&gt;="&amp;'SB35 Determination Data'!$F344,'5th Cycle APR Raw Data-Final'!$T$3:$T$1977,"&lt;"&amp;E344),SUMIFS('5th Cycle APR Raw Data-Final'!I$3:I$1977,'5th Cycle APR Raw Data-Final'!$A$3:$A$1977,'SB35 Determination Data'!$K344,'5th Cycle APR Raw Data-Final'!$T$3:$T$1977,"&gt;="&amp;'SB35 Determination Data'!$F344,'5th Cycle APR Raw Data-Final'!$T$3:$T$1977,"&lt;="&amp;G344))</f>
        <v>21</v>
      </c>
      <c r="P344" s="60">
        <f t="shared" si="8"/>
        <v>0</v>
      </c>
      <c r="Q344" s="31">
        <f t="shared" si="9"/>
        <v>1.0545454545454545</v>
      </c>
      <c r="R344" s="61">
        <f t="shared" si="10"/>
        <v>41</v>
      </c>
      <c r="S344" s="61">
        <f t="shared" si="11"/>
        <v>75</v>
      </c>
      <c r="T344" s="60">
        <f>VLOOKUP(K344,'5th Cycle APR Raw Data-Final'!$A$3:$P$1977,10,FALSE)</f>
        <v>82</v>
      </c>
      <c r="U344" s="60">
        <f>IF(AN344&lt;1,SUMIFS('5th Cycle APR Raw Data-Final'!K$3:K$1977,'5th Cycle APR Raw Data-Final'!$A$3:$A$1977,'SB35 Determination Data'!$K344,'5th Cycle APR Raw Data-Final'!$T$3:$T$1977,"&gt;="&amp;'SB35 Determination Data'!$F344,'5th Cycle APR Raw Data-Final'!$T$3:$T$1977,"&lt;"&amp;E344),SUMIFS('5th Cycle APR Raw Data-Final'!K$3:K$1977,'5th Cycle APR Raw Data-Final'!$A$3:$A$1977,'SB35 Determination Data'!$K344,'5th Cycle APR Raw Data-Final'!$T$3:$T$1977,"&gt;="&amp;'SB35 Determination Data'!$F344,'5th Cycle APR Raw Data-Final'!$T$3:$T$1977,"&lt;="&amp;G344))</f>
        <v>33</v>
      </c>
      <c r="V344" s="60">
        <f>IF(AN344&lt;1,SUMIFS('5th Cycle APR Raw Data-Final'!L$3:L$1977,'5th Cycle APR Raw Data-Final'!$A$3:$A$1977,'SB35 Determination Data'!$K344,'5th Cycle APR Raw Data-Final'!$T$3:$T$1977,"&gt;="&amp;'SB35 Determination Data'!$F344,'5th Cycle APR Raw Data-Final'!$T$3:$T$1977,"&lt;"&amp;E344),SUMIFS('5th Cycle APR Raw Data-Final'!L$3:L$1977,'5th Cycle APR Raw Data-Final'!$A$3:$A$1977,'SB35 Determination Data'!$K344,'5th Cycle APR Raw Data-Final'!$T$3:$T$1977,"&gt;="&amp;'SB35 Determination Data'!$F344,'5th Cycle APR Raw Data-Final'!$T$3:$T$1977,"&lt;="&amp;G344))</f>
        <v>19</v>
      </c>
      <c r="W344" s="60">
        <f>IF(AN344&lt;1,SUMIFS('5th Cycle APR Raw Data-Final'!M$3:M$1977,'5th Cycle APR Raw Data-Final'!$A$3:$A$1977,'SB35 Determination Data'!$K344,'5th Cycle APR Raw Data-Final'!$T$3:$T$1977,"&gt;="&amp;'SB35 Determination Data'!$F344,'5th Cycle APR Raw Data-Final'!$T$3:$T$1977,"&lt;"&amp;E344),SUMIFS('5th Cycle APR Raw Data-Final'!M$3:M$1977,'5th Cycle APR Raw Data-Final'!$A$3:$A$1977,'SB35 Determination Data'!$K344,'5th Cycle APR Raw Data-Final'!$T$3:$T$1977,"&gt;="&amp;'SB35 Determination Data'!$F344,'5th Cycle APR Raw Data-Final'!$T$3:$T$1977,"&lt;="&amp;G344))</f>
        <v>14</v>
      </c>
      <c r="X344" s="60">
        <f t="shared" si="12"/>
        <v>49</v>
      </c>
      <c r="Y344" s="60">
        <f t="shared" si="13"/>
        <v>108</v>
      </c>
      <c r="Z344" s="60">
        <f t="shared" si="14"/>
        <v>0</v>
      </c>
      <c r="AA344" s="31">
        <f t="shared" si="15"/>
        <v>0.40243902439024393</v>
      </c>
      <c r="AB344" s="31">
        <f t="shared" si="16"/>
        <v>1.3170731707317074</v>
      </c>
      <c r="AC344" s="60">
        <f>VLOOKUP(K344,'5th Cycle APR Raw Data-Final'!$A$3:$P$1977,14,FALSE)</f>
        <v>77</v>
      </c>
      <c r="AD344" s="60">
        <f>IF(AN344&lt;1,SUMIFS('5th Cycle APR Raw Data-Final'!$O$3:$O$1977,'5th Cycle APR Raw Data-Final'!$A$3:$A$1977,'SB35 Determination Data'!$K344,'5th Cycle APR Raw Data-Final'!$T$3:$T$1977,"&gt;="&amp;'SB35 Determination Data'!$F344,'5th Cycle APR Raw Data-Final'!$T$3:$T$1977,"&lt;"&amp;E344),SUMIFS('5th Cycle APR Raw Data-Final'!$O$3:$O$1977,'5th Cycle APR Raw Data-Final'!$A$3:$A$1977,'SB35 Determination Data'!$K344,'5th Cycle APR Raw Data-Final'!$T$3:$T$1977,"&gt;="&amp;'SB35 Determination Data'!$F344,'5th Cycle APR Raw Data-Final'!$T$3:$T$1977,"&lt;="&amp;G344))</f>
        <v>3</v>
      </c>
      <c r="AE344" s="60">
        <f t="shared" si="17"/>
        <v>74</v>
      </c>
      <c r="AF344" s="31">
        <f t="shared" si="18"/>
        <v>3.896103896103896E-2</v>
      </c>
      <c r="AG344" s="60">
        <f>VLOOKUP(K344,'5th Cycle APR Raw Data-Final'!$A$3:$P$1977,16,FALSE)</f>
        <v>319</v>
      </c>
      <c r="AH344" s="60">
        <f>IF(AN344&lt;1,SUMIFS('5th Cycle APR Raw Data-Final'!$Q$3:$Q$1977,'5th Cycle APR Raw Data-Final'!$A$3:$A$1977,'SB35 Determination Data'!$K344,'5th Cycle APR Raw Data-Final'!$T$3:$T$1977,"&gt;="&amp;'SB35 Determination Data'!$F344,'5th Cycle APR Raw Data-Final'!$T$3:$T$1977,"&lt;"&amp;E344),SUMIFS('5th Cycle APR Raw Data-Final'!$Q$3:$Q$1977,'5th Cycle APR Raw Data-Final'!$A$3:$A$1977,'SB35 Determination Data'!$K344,'5th Cycle APR Raw Data-Final'!$T$3:$T$1977,"&gt;="&amp;'SB35 Determination Data'!$F344,'5th Cycle APR Raw Data-Final'!$T$3:$T$1977,"&lt;="&amp;G344))</f>
        <v>0</v>
      </c>
      <c r="AI344" s="60">
        <f t="shared" si="19"/>
        <v>319</v>
      </c>
      <c r="AJ344" s="31">
        <f t="shared" si="20"/>
        <v>0</v>
      </c>
      <c r="AK344" s="60">
        <f>VLOOKUP(K344,'5th Cycle APR Raw Data-Final'!$A$3:$R$1977,18,FALSE)</f>
        <v>588</v>
      </c>
      <c r="AL344" s="60">
        <f>IF(AN344&lt;1,SUMIFS('5th Cycle APR Raw Data-Final'!$S$3:$S$1977,'5th Cycle APR Raw Data-Final'!$A$3:$A$1977,'SB35 Determination Data'!$K344,'5th Cycle APR Raw Data-Final'!$T$3:$T$1977,"&gt;="&amp;'SB35 Determination Data'!$F344,'5th Cycle APR Raw Data-Final'!$T$3:$T$1977,"&lt;"&amp;E344),SUMIFS('5th Cycle APR Raw Data-Final'!$S$3:$S$1977,'5th Cycle APR Raw Data-Final'!$A$3:$A$1977,'SB35 Determination Data'!$K344,'5th Cycle APR Raw Data-Final'!$T$3:$T$1977,"&gt;="&amp;'SB35 Determination Data'!$F344,'5th Cycle APR Raw Data-Final'!$T$3:$T$1977,"&lt;="&amp;G344))</f>
        <v>152</v>
      </c>
      <c r="AM344" s="60">
        <f t="shared" si="21"/>
        <v>442</v>
      </c>
      <c r="AN344" s="62">
        <f t="shared" si="22"/>
        <v>0.375</v>
      </c>
      <c r="AO344" s="9" t="str">
        <f t="shared" si="23"/>
        <v>YES</v>
      </c>
      <c r="AP344" s="9" t="str">
        <f t="shared" si="24"/>
        <v>NO</v>
      </c>
      <c r="AQ344" s="9" t="str">
        <f t="shared" si="25"/>
        <v>NO</v>
      </c>
      <c r="AR344" s="48" t="str">
        <f>VLOOKUP(K344,'2018Submitted'!$A$2:$C$540,3,FALSE)</f>
        <v>No 2018 Annual Progress Report</v>
      </c>
      <c r="AS344" s="9" t="str">
        <f t="shared" si="26"/>
        <v>NO</v>
      </c>
      <c r="AT344" s="9" t="str">
        <f t="shared" si="27"/>
        <v>NO</v>
      </c>
    </row>
    <row r="345" spans="1:46" ht="12.75" customHeight="1" x14ac:dyDescent="0.15">
      <c r="A345" s="9" t="s">
        <v>168</v>
      </c>
      <c r="B345" s="9" t="str">
        <f t="shared" si="0"/>
        <v>PASADENA</v>
      </c>
      <c r="C345" s="31">
        <f t="shared" si="1"/>
        <v>0.625</v>
      </c>
      <c r="D345" s="45">
        <f t="shared" si="2"/>
        <v>8</v>
      </c>
      <c r="E345" s="46">
        <f t="shared" si="3"/>
        <v>2018</v>
      </c>
      <c r="F345" s="46">
        <f t="shared" si="4"/>
        <v>2014</v>
      </c>
      <c r="G345" s="46" t="str">
        <f t="shared" si="5"/>
        <v>2021</v>
      </c>
      <c r="H345" s="9" t="str">
        <f t="shared" si="6"/>
        <v>10/15/2013</v>
      </c>
      <c r="I345" s="9" t="str">
        <f t="shared" si="7"/>
        <v>10/15/2021</v>
      </c>
      <c r="J345" s="9" t="s">
        <v>144</v>
      </c>
      <c r="K345" s="49" t="s">
        <v>208</v>
      </c>
      <c r="L345" s="60">
        <f>VLOOKUP(K345,'5th Cycle APR Raw Data-Final'!$A$3:$P$1977,6,FALSE)</f>
        <v>340</v>
      </c>
      <c r="M345" s="60">
        <f>IF(AN345&lt;1,SUMIFS('5th Cycle APR Raw Data-Final'!G$3:G$1977,'5th Cycle APR Raw Data-Final'!$A$3:$A$1977,'SB35 Determination Data'!$K345,'5th Cycle APR Raw Data-Final'!$T$3:$T$1977,"&gt;="&amp;'SB35 Determination Data'!$F345,'5th Cycle APR Raw Data-Final'!$T$3:$T$1977,"&lt;"&amp;E345),SUMIFS('5th Cycle APR Raw Data-Final'!G$3:G$1977,'5th Cycle APR Raw Data-Final'!$A$3:$A$1977,'SB35 Determination Data'!$K345,'5th Cycle APR Raw Data-Final'!$T$3:$T$1977,"&gt;="&amp;'SB35 Determination Data'!$F345,'5th Cycle APR Raw Data-Final'!$T$3:$T$1977,"&lt;="&amp;G345))</f>
        <v>144</v>
      </c>
      <c r="N345" s="60">
        <f>IF(AN345&lt;1,SUMIFS('5th Cycle APR Raw Data-Final'!H$3:H$1977,'5th Cycle APR Raw Data-Final'!$A$3:$A$1977,'SB35 Determination Data'!$K345,'5th Cycle APR Raw Data-Final'!$T$3:$T$1977,"&gt;="&amp;'SB35 Determination Data'!$F345,'5th Cycle APR Raw Data-Final'!$T$3:$T$1977,"&lt;"&amp;E345),SUMIFS('5th Cycle APR Raw Data-Final'!H$3:H$1977,'5th Cycle APR Raw Data-Final'!$A$3:$A$1977,'SB35 Determination Data'!$K345,'5th Cycle APR Raw Data-Final'!$T$3:$T$1977,"&gt;="&amp;'SB35 Determination Data'!$F345,'5th Cycle APR Raw Data-Final'!$T$3:$T$1977,"&lt;="&amp;G345))</f>
        <v>144</v>
      </c>
      <c r="O345" s="60">
        <f>IF(AN345&lt;1,SUMIFS('5th Cycle APR Raw Data-Final'!I$3:I$1977,'5th Cycle APR Raw Data-Final'!$A$3:$A$1977,'SB35 Determination Data'!$K345,'5th Cycle APR Raw Data-Final'!$T$3:$T$1977,"&gt;="&amp;'SB35 Determination Data'!$F345,'5th Cycle APR Raw Data-Final'!$T$3:$T$1977,"&lt;"&amp;E345),SUMIFS('5th Cycle APR Raw Data-Final'!I$3:I$1977,'5th Cycle APR Raw Data-Final'!$A$3:$A$1977,'SB35 Determination Data'!$K345,'5th Cycle APR Raw Data-Final'!$T$3:$T$1977,"&gt;="&amp;'SB35 Determination Data'!$F345,'5th Cycle APR Raw Data-Final'!$T$3:$T$1977,"&lt;="&amp;G345))</f>
        <v>0</v>
      </c>
      <c r="P345" s="60">
        <f t="shared" si="8"/>
        <v>196</v>
      </c>
      <c r="Q345" s="31">
        <f t="shared" si="9"/>
        <v>0.42352941176470588</v>
      </c>
      <c r="R345" s="61">
        <f t="shared" si="10"/>
        <v>170</v>
      </c>
      <c r="S345" s="61">
        <f t="shared" si="11"/>
        <v>0</v>
      </c>
      <c r="T345" s="60">
        <f>VLOOKUP(K345,'5th Cycle APR Raw Data-Final'!$A$3:$P$1977,10,FALSE)</f>
        <v>207</v>
      </c>
      <c r="U345" s="60">
        <f>IF(AN345&lt;1,SUMIFS('5th Cycle APR Raw Data-Final'!K$3:K$1977,'5th Cycle APR Raw Data-Final'!$A$3:$A$1977,'SB35 Determination Data'!$K345,'5th Cycle APR Raw Data-Final'!$T$3:$T$1977,"&gt;="&amp;'SB35 Determination Data'!$F345,'5th Cycle APR Raw Data-Final'!$T$3:$T$1977,"&lt;"&amp;E345),SUMIFS('5th Cycle APR Raw Data-Final'!K$3:K$1977,'5th Cycle APR Raw Data-Final'!$A$3:$A$1977,'SB35 Determination Data'!$K345,'5th Cycle APR Raw Data-Final'!$T$3:$T$1977,"&gt;="&amp;'SB35 Determination Data'!$F345,'5th Cycle APR Raw Data-Final'!$T$3:$T$1977,"&lt;="&amp;G345))</f>
        <v>38</v>
      </c>
      <c r="V345" s="60">
        <f>IF(AN345&lt;1,SUMIFS('5th Cycle APR Raw Data-Final'!L$3:L$1977,'5th Cycle APR Raw Data-Final'!$A$3:$A$1977,'SB35 Determination Data'!$K345,'5th Cycle APR Raw Data-Final'!$T$3:$T$1977,"&gt;="&amp;'SB35 Determination Data'!$F345,'5th Cycle APR Raw Data-Final'!$T$3:$T$1977,"&lt;"&amp;E345),SUMIFS('5th Cycle APR Raw Data-Final'!L$3:L$1977,'5th Cycle APR Raw Data-Final'!$A$3:$A$1977,'SB35 Determination Data'!$K345,'5th Cycle APR Raw Data-Final'!$T$3:$T$1977,"&gt;="&amp;'SB35 Determination Data'!$F345,'5th Cycle APR Raw Data-Final'!$T$3:$T$1977,"&lt;="&amp;G345))</f>
        <v>38</v>
      </c>
      <c r="W345" s="60">
        <f>IF(AN345&lt;1,SUMIFS('5th Cycle APR Raw Data-Final'!M$3:M$1977,'5th Cycle APR Raw Data-Final'!$A$3:$A$1977,'SB35 Determination Data'!$K345,'5th Cycle APR Raw Data-Final'!$T$3:$T$1977,"&gt;="&amp;'SB35 Determination Data'!$F345,'5th Cycle APR Raw Data-Final'!$T$3:$T$1977,"&lt;"&amp;E345),SUMIFS('5th Cycle APR Raw Data-Final'!M$3:M$1977,'5th Cycle APR Raw Data-Final'!$A$3:$A$1977,'SB35 Determination Data'!$K345,'5th Cycle APR Raw Data-Final'!$T$3:$T$1977,"&gt;="&amp;'SB35 Determination Data'!$F345,'5th Cycle APR Raw Data-Final'!$T$3:$T$1977,"&lt;="&amp;G345))</f>
        <v>0</v>
      </c>
      <c r="X345" s="60">
        <f t="shared" si="12"/>
        <v>169</v>
      </c>
      <c r="Y345" s="60">
        <f t="shared" si="13"/>
        <v>38</v>
      </c>
      <c r="Z345" s="60">
        <f t="shared" si="14"/>
        <v>169</v>
      </c>
      <c r="AA345" s="31">
        <f t="shared" si="15"/>
        <v>0.18357487922705315</v>
      </c>
      <c r="AB345" s="31">
        <f t="shared" si="16"/>
        <v>0.18357487922705315</v>
      </c>
      <c r="AC345" s="60">
        <f>VLOOKUP(K345,'5th Cycle APR Raw Data-Final'!$A$3:$P$1977,14,FALSE)</f>
        <v>224</v>
      </c>
      <c r="AD345" s="60">
        <f>IF(AN345&lt;1,SUMIFS('5th Cycle APR Raw Data-Final'!$O$3:$O$1977,'5th Cycle APR Raw Data-Final'!$A$3:$A$1977,'SB35 Determination Data'!$K345,'5th Cycle APR Raw Data-Final'!$T$3:$T$1977,"&gt;="&amp;'SB35 Determination Data'!$F345,'5th Cycle APR Raw Data-Final'!$T$3:$T$1977,"&lt;"&amp;E345),SUMIFS('5th Cycle APR Raw Data-Final'!$O$3:$O$1977,'5th Cycle APR Raw Data-Final'!$A$3:$A$1977,'SB35 Determination Data'!$K345,'5th Cycle APR Raw Data-Final'!$T$3:$T$1977,"&gt;="&amp;'SB35 Determination Data'!$F345,'5th Cycle APR Raw Data-Final'!$T$3:$T$1977,"&lt;="&amp;G345))</f>
        <v>45</v>
      </c>
      <c r="AE345" s="60">
        <f t="shared" si="17"/>
        <v>179</v>
      </c>
      <c r="AF345" s="31">
        <f t="shared" si="18"/>
        <v>0.20089285714285715</v>
      </c>
      <c r="AG345" s="60">
        <f>VLOOKUP(K345,'5th Cycle APR Raw Data-Final'!$A$3:$P$1977,16,FALSE)</f>
        <v>561</v>
      </c>
      <c r="AH345" s="60">
        <f>IF(AN345&lt;1,SUMIFS('5th Cycle APR Raw Data-Final'!$Q$3:$Q$1977,'5th Cycle APR Raw Data-Final'!$A$3:$A$1977,'SB35 Determination Data'!$K345,'5th Cycle APR Raw Data-Final'!$T$3:$T$1977,"&gt;="&amp;'SB35 Determination Data'!$F345,'5th Cycle APR Raw Data-Final'!$T$3:$T$1977,"&lt;"&amp;E345),SUMIFS('5th Cycle APR Raw Data-Final'!$Q$3:$Q$1977,'5th Cycle APR Raw Data-Final'!$A$3:$A$1977,'SB35 Determination Data'!$K345,'5th Cycle APR Raw Data-Final'!$T$3:$T$1977,"&gt;="&amp;'SB35 Determination Data'!$F345,'5th Cycle APR Raw Data-Final'!$T$3:$T$1977,"&lt;="&amp;G345))</f>
        <v>1565</v>
      </c>
      <c r="AI345" s="60">
        <f t="shared" si="19"/>
        <v>0</v>
      </c>
      <c r="AJ345" s="31">
        <f t="shared" si="20"/>
        <v>2.7896613190730837</v>
      </c>
      <c r="AK345" s="60">
        <f>VLOOKUP(K345,'5th Cycle APR Raw Data-Final'!$A$3:$R$1977,18,FALSE)</f>
        <v>1332</v>
      </c>
      <c r="AL345" s="60">
        <f>IF(AN345&lt;1,SUMIFS('5th Cycle APR Raw Data-Final'!$S$3:$S$1977,'5th Cycle APR Raw Data-Final'!$A$3:$A$1977,'SB35 Determination Data'!$K345,'5th Cycle APR Raw Data-Final'!$T$3:$T$1977,"&gt;="&amp;'SB35 Determination Data'!$F345,'5th Cycle APR Raw Data-Final'!$T$3:$T$1977,"&lt;"&amp;E345),SUMIFS('5th Cycle APR Raw Data-Final'!$S$3:$S$1977,'5th Cycle APR Raw Data-Final'!$A$3:$A$1977,'SB35 Determination Data'!$K345,'5th Cycle APR Raw Data-Final'!$T$3:$T$1977,"&gt;="&amp;'SB35 Determination Data'!$F345,'5th Cycle APR Raw Data-Final'!$T$3:$T$1977,"&lt;="&amp;G345))</f>
        <v>1792</v>
      </c>
      <c r="AM345" s="60">
        <f t="shared" si="21"/>
        <v>544</v>
      </c>
      <c r="AN345" s="62">
        <f t="shared" si="22"/>
        <v>0.5</v>
      </c>
      <c r="AO345" s="9" t="str">
        <f t="shared" si="23"/>
        <v>NO</v>
      </c>
      <c r="AP345" s="9" t="str">
        <f t="shared" si="24"/>
        <v>YES</v>
      </c>
      <c r="AQ345" s="9" t="str">
        <f t="shared" si="25"/>
        <v>NO</v>
      </c>
      <c r="AR345" s="48" t="str">
        <f>VLOOKUP(K345,'2018Submitted'!$A$2:$C$540,3,FALSE)</f>
        <v>Successful</v>
      </c>
      <c r="AS345" s="9" t="str">
        <f t="shared" si="26"/>
        <v>NO</v>
      </c>
      <c r="AT345" s="9" t="str">
        <f t="shared" si="27"/>
        <v>YES</v>
      </c>
    </row>
    <row r="346" spans="1:46" ht="12.75" customHeight="1" x14ac:dyDescent="0.15">
      <c r="A346" s="9" t="s">
        <v>441</v>
      </c>
      <c r="B346" s="9" t="str">
        <f t="shared" si="0"/>
        <v>PASO ROBLES</v>
      </c>
      <c r="C346" s="31">
        <f t="shared" si="1"/>
        <v>1</v>
      </c>
      <c r="D346" s="45">
        <f t="shared" si="2"/>
        <v>5</v>
      </c>
      <c r="E346" s="46">
        <f t="shared" si="3"/>
        <v>2017</v>
      </c>
      <c r="F346" s="46">
        <f t="shared" si="4"/>
        <v>2014</v>
      </c>
      <c r="G346" s="46">
        <f t="shared" si="5"/>
        <v>2018</v>
      </c>
      <c r="H346" s="9" t="str">
        <f t="shared" si="6"/>
        <v>06/30/2014</v>
      </c>
      <c r="I346" s="9" t="str">
        <f t="shared" si="7"/>
        <v>06/30/2019</v>
      </c>
      <c r="J346" s="9" t="s">
        <v>83</v>
      </c>
      <c r="K346" s="49" t="s">
        <v>469</v>
      </c>
      <c r="L346" s="60">
        <f>VLOOKUP(K346,'5th Cycle APR Raw Data-Final'!$A$3:$P$1977,6,FALSE)</f>
        <v>123</v>
      </c>
      <c r="M346" s="60">
        <f>IF(AN346&lt;1,SUMIFS('5th Cycle APR Raw Data-Final'!G$3:G$1977,'5th Cycle APR Raw Data-Final'!$A$3:$A$1977,'SB35 Determination Data'!$K346,'5th Cycle APR Raw Data-Final'!$T$3:$T$1977,"&gt;="&amp;'SB35 Determination Data'!$F346,'5th Cycle APR Raw Data-Final'!$T$3:$T$1977,"&lt;"&amp;E346),SUMIFS('5th Cycle APR Raw Data-Final'!G$3:G$1977,'5th Cycle APR Raw Data-Final'!$A$3:$A$1977,'SB35 Determination Data'!$K346,'5th Cycle APR Raw Data-Final'!$T$3:$T$1977,"&gt;="&amp;'SB35 Determination Data'!$F346,'5th Cycle APR Raw Data-Final'!$T$3:$T$1977,"&lt;="&amp;G346))</f>
        <v>211</v>
      </c>
      <c r="N346" s="60">
        <f>IF(AN346&lt;1,SUMIFS('5th Cycle APR Raw Data-Final'!H$3:H$1977,'5th Cycle APR Raw Data-Final'!$A$3:$A$1977,'SB35 Determination Data'!$K346,'5th Cycle APR Raw Data-Final'!$T$3:$T$1977,"&gt;="&amp;'SB35 Determination Data'!$F346,'5th Cycle APR Raw Data-Final'!$T$3:$T$1977,"&lt;"&amp;E346),SUMIFS('5th Cycle APR Raw Data-Final'!H$3:H$1977,'5th Cycle APR Raw Data-Final'!$A$3:$A$1977,'SB35 Determination Data'!$K346,'5th Cycle APR Raw Data-Final'!$T$3:$T$1977,"&gt;="&amp;'SB35 Determination Data'!$F346,'5th Cycle APR Raw Data-Final'!$T$3:$T$1977,"&lt;="&amp;G346))</f>
        <v>211</v>
      </c>
      <c r="O346" s="60">
        <f>IF(AN346&lt;1,SUMIFS('5th Cycle APR Raw Data-Final'!I$3:I$1977,'5th Cycle APR Raw Data-Final'!$A$3:$A$1977,'SB35 Determination Data'!$K346,'5th Cycle APR Raw Data-Final'!$T$3:$T$1977,"&gt;="&amp;'SB35 Determination Data'!$F346,'5th Cycle APR Raw Data-Final'!$T$3:$T$1977,"&lt;"&amp;E346),SUMIFS('5th Cycle APR Raw Data-Final'!I$3:I$1977,'5th Cycle APR Raw Data-Final'!$A$3:$A$1977,'SB35 Determination Data'!$K346,'5th Cycle APR Raw Data-Final'!$T$3:$T$1977,"&gt;="&amp;'SB35 Determination Data'!$F346,'5th Cycle APR Raw Data-Final'!$T$3:$T$1977,"&lt;="&amp;G346))</f>
        <v>0</v>
      </c>
      <c r="P346" s="60">
        <f t="shared" si="8"/>
        <v>0</v>
      </c>
      <c r="Q346" s="31">
        <f t="shared" si="9"/>
        <v>1.7154471544715446</v>
      </c>
      <c r="R346" s="61">
        <f t="shared" si="10"/>
        <v>123</v>
      </c>
      <c r="S346" s="61">
        <f t="shared" si="11"/>
        <v>88</v>
      </c>
      <c r="T346" s="60">
        <f>VLOOKUP(K346,'5th Cycle APR Raw Data-Final'!$A$3:$P$1977,10,FALSE)</f>
        <v>77</v>
      </c>
      <c r="U346" s="60">
        <f>IF(AN346&lt;1,SUMIFS('5th Cycle APR Raw Data-Final'!K$3:K$1977,'5th Cycle APR Raw Data-Final'!$A$3:$A$1977,'SB35 Determination Data'!$K346,'5th Cycle APR Raw Data-Final'!$T$3:$T$1977,"&gt;="&amp;'SB35 Determination Data'!$F346,'5th Cycle APR Raw Data-Final'!$T$3:$T$1977,"&lt;"&amp;E346),SUMIFS('5th Cycle APR Raw Data-Final'!K$3:K$1977,'5th Cycle APR Raw Data-Final'!$A$3:$A$1977,'SB35 Determination Data'!$K346,'5th Cycle APR Raw Data-Final'!$T$3:$T$1977,"&gt;="&amp;'SB35 Determination Data'!$F346,'5th Cycle APR Raw Data-Final'!$T$3:$T$1977,"&lt;="&amp;G346))</f>
        <v>88</v>
      </c>
      <c r="V346" s="60">
        <f>IF(AN346&lt;1,SUMIFS('5th Cycle APR Raw Data-Final'!L$3:L$1977,'5th Cycle APR Raw Data-Final'!$A$3:$A$1977,'SB35 Determination Data'!$K346,'5th Cycle APR Raw Data-Final'!$T$3:$T$1977,"&gt;="&amp;'SB35 Determination Data'!$F346,'5th Cycle APR Raw Data-Final'!$T$3:$T$1977,"&lt;"&amp;E346),SUMIFS('5th Cycle APR Raw Data-Final'!L$3:L$1977,'5th Cycle APR Raw Data-Final'!$A$3:$A$1977,'SB35 Determination Data'!$K346,'5th Cycle APR Raw Data-Final'!$T$3:$T$1977,"&gt;="&amp;'SB35 Determination Data'!$F346,'5th Cycle APR Raw Data-Final'!$T$3:$T$1977,"&lt;="&amp;G346))</f>
        <v>88</v>
      </c>
      <c r="W346" s="60">
        <f>IF(AN346&lt;1,SUMIFS('5th Cycle APR Raw Data-Final'!M$3:M$1977,'5th Cycle APR Raw Data-Final'!$A$3:$A$1977,'SB35 Determination Data'!$K346,'5th Cycle APR Raw Data-Final'!$T$3:$T$1977,"&gt;="&amp;'SB35 Determination Data'!$F346,'5th Cycle APR Raw Data-Final'!$T$3:$T$1977,"&lt;"&amp;E346),SUMIFS('5th Cycle APR Raw Data-Final'!M$3:M$1977,'5th Cycle APR Raw Data-Final'!$A$3:$A$1977,'SB35 Determination Data'!$K346,'5th Cycle APR Raw Data-Final'!$T$3:$T$1977,"&gt;="&amp;'SB35 Determination Data'!$F346,'5th Cycle APR Raw Data-Final'!$T$3:$T$1977,"&lt;="&amp;G346))</f>
        <v>0</v>
      </c>
      <c r="X346" s="60">
        <f t="shared" si="12"/>
        <v>0</v>
      </c>
      <c r="Y346" s="60">
        <f t="shared" si="13"/>
        <v>176</v>
      </c>
      <c r="Z346" s="60">
        <f t="shared" si="14"/>
        <v>0</v>
      </c>
      <c r="AA346" s="31">
        <f t="shared" si="15"/>
        <v>1.1428571428571428</v>
      </c>
      <c r="AB346" s="31">
        <f t="shared" si="16"/>
        <v>2.2857142857142856</v>
      </c>
      <c r="AC346" s="60">
        <f>VLOOKUP(K346,'5th Cycle APR Raw Data-Final'!$A$3:$P$1977,14,FALSE)</f>
        <v>87</v>
      </c>
      <c r="AD346" s="60">
        <f>IF(AN346&lt;1,SUMIFS('5th Cycle APR Raw Data-Final'!$O$3:$O$1977,'5th Cycle APR Raw Data-Final'!$A$3:$A$1977,'SB35 Determination Data'!$K346,'5th Cycle APR Raw Data-Final'!$T$3:$T$1977,"&gt;="&amp;'SB35 Determination Data'!$F346,'5th Cycle APR Raw Data-Final'!$T$3:$T$1977,"&lt;"&amp;E346),SUMIFS('5th Cycle APR Raw Data-Final'!$O$3:$O$1977,'5th Cycle APR Raw Data-Final'!$A$3:$A$1977,'SB35 Determination Data'!$K346,'5th Cycle APR Raw Data-Final'!$T$3:$T$1977,"&gt;="&amp;'SB35 Determination Data'!$F346,'5th Cycle APR Raw Data-Final'!$T$3:$T$1977,"&lt;="&amp;G346))</f>
        <v>209</v>
      </c>
      <c r="AE346" s="60">
        <f t="shared" si="17"/>
        <v>0</v>
      </c>
      <c r="AF346" s="31">
        <f t="shared" si="18"/>
        <v>2.4022988505747125</v>
      </c>
      <c r="AG346" s="60">
        <f>VLOOKUP(K346,'5th Cycle APR Raw Data-Final'!$A$3:$P$1977,16,FALSE)</f>
        <v>206</v>
      </c>
      <c r="AH346" s="60">
        <f>IF(AN346&lt;1,SUMIFS('5th Cycle APR Raw Data-Final'!$Q$3:$Q$1977,'5th Cycle APR Raw Data-Final'!$A$3:$A$1977,'SB35 Determination Data'!$K346,'5th Cycle APR Raw Data-Final'!$T$3:$T$1977,"&gt;="&amp;'SB35 Determination Data'!$F346,'5th Cycle APR Raw Data-Final'!$T$3:$T$1977,"&lt;"&amp;E346),SUMIFS('5th Cycle APR Raw Data-Final'!$Q$3:$Q$1977,'5th Cycle APR Raw Data-Final'!$A$3:$A$1977,'SB35 Determination Data'!$K346,'5th Cycle APR Raw Data-Final'!$T$3:$T$1977,"&gt;="&amp;'SB35 Determination Data'!$F346,'5th Cycle APR Raw Data-Final'!$T$3:$T$1977,"&lt;="&amp;G346))</f>
        <v>188</v>
      </c>
      <c r="AI346" s="60">
        <f t="shared" si="19"/>
        <v>18</v>
      </c>
      <c r="AJ346" s="31">
        <f t="shared" si="20"/>
        <v>0.91262135922330101</v>
      </c>
      <c r="AK346" s="60">
        <f>VLOOKUP(K346,'5th Cycle APR Raw Data-Final'!$A$3:$R$1977,18,FALSE)</f>
        <v>493</v>
      </c>
      <c r="AL346" s="60">
        <f>IF(AN346&lt;1,SUMIFS('5th Cycle APR Raw Data-Final'!$S$3:$S$1977,'5th Cycle APR Raw Data-Final'!$A$3:$A$1977,'SB35 Determination Data'!$K346,'5th Cycle APR Raw Data-Final'!$T$3:$T$1977,"&gt;="&amp;'SB35 Determination Data'!$F346,'5th Cycle APR Raw Data-Final'!$T$3:$T$1977,"&lt;"&amp;E346),SUMIFS('5th Cycle APR Raw Data-Final'!$S$3:$S$1977,'5th Cycle APR Raw Data-Final'!$A$3:$A$1977,'SB35 Determination Data'!$K346,'5th Cycle APR Raw Data-Final'!$T$3:$T$1977,"&gt;="&amp;'SB35 Determination Data'!$F346,'5th Cycle APR Raw Data-Final'!$T$3:$T$1977,"&lt;="&amp;G346))</f>
        <v>696</v>
      </c>
      <c r="AM346" s="60">
        <f t="shared" si="21"/>
        <v>18</v>
      </c>
      <c r="AN346" s="62">
        <f t="shared" si="22"/>
        <v>1</v>
      </c>
      <c r="AO346" s="9" t="str">
        <f t="shared" si="23"/>
        <v>YES</v>
      </c>
      <c r="AP346" s="9" t="str">
        <f t="shared" si="24"/>
        <v>NO</v>
      </c>
      <c r="AQ346" s="9" t="str">
        <f t="shared" si="25"/>
        <v>NO</v>
      </c>
      <c r="AR346" s="48" t="str">
        <f>VLOOKUP(K346,'2018Submitted'!$A$2:$C$540,3,FALSE)</f>
        <v>Successful</v>
      </c>
      <c r="AS346" s="9" t="str">
        <f t="shared" si="26"/>
        <v>NO</v>
      </c>
      <c r="AT346" s="9" t="str">
        <f t="shared" si="27"/>
        <v>NO</v>
      </c>
    </row>
    <row r="347" spans="1:46" ht="12.75" customHeight="1" x14ac:dyDescent="0.15">
      <c r="A347" s="9" t="s">
        <v>517</v>
      </c>
      <c r="B347" s="9" t="str">
        <f t="shared" si="0"/>
        <v>PATTERSON</v>
      </c>
      <c r="C347" s="31">
        <f t="shared" si="1"/>
        <v>0.375</v>
      </c>
      <c r="D347" s="45">
        <f t="shared" si="2"/>
        <v>8</v>
      </c>
      <c r="E347" s="46">
        <f t="shared" si="3"/>
        <v>2020</v>
      </c>
      <c r="F347" s="46">
        <f t="shared" si="4"/>
        <v>2016</v>
      </c>
      <c r="G347" s="46" t="str">
        <f t="shared" si="5"/>
        <v>2023</v>
      </c>
      <c r="H347" s="9" t="str">
        <f t="shared" si="6"/>
        <v>12/31/2015</v>
      </c>
      <c r="I347" s="9" t="str">
        <f t="shared" si="7"/>
        <v>12/31/2023</v>
      </c>
      <c r="J347" s="9" t="s">
        <v>128</v>
      </c>
      <c r="K347" s="49" t="s">
        <v>1288</v>
      </c>
      <c r="L347" s="60" t="e">
        <f>VLOOKUP(K347,'5th Cycle APR Raw Data-Final'!$A$3:$P$1977,6,FALSE)</f>
        <v>#N/A</v>
      </c>
      <c r="M347" s="60">
        <f>IF(AN347&lt;1,SUMIFS('5th Cycle APR Raw Data-Final'!G$3:G$1977,'5th Cycle APR Raw Data-Final'!$A$3:$A$1977,'SB35 Determination Data'!$K347,'5th Cycle APR Raw Data-Final'!$T$3:$T$1977,"&gt;="&amp;'SB35 Determination Data'!$F347,'5th Cycle APR Raw Data-Final'!$T$3:$T$1977,"&lt;"&amp;E347),SUMIFS('5th Cycle APR Raw Data-Final'!G$3:G$1977,'5th Cycle APR Raw Data-Final'!$A$3:$A$1977,'SB35 Determination Data'!$K347,'5th Cycle APR Raw Data-Final'!$T$3:$T$1977,"&gt;="&amp;'SB35 Determination Data'!$F347,'5th Cycle APR Raw Data-Final'!$T$3:$T$1977,"&lt;="&amp;G347))</f>
        <v>0</v>
      </c>
      <c r="N347" s="60">
        <f>IF(AN347&lt;1,SUMIFS('5th Cycle APR Raw Data-Final'!H$3:H$1977,'5th Cycle APR Raw Data-Final'!$A$3:$A$1977,'SB35 Determination Data'!$K347,'5th Cycle APR Raw Data-Final'!$T$3:$T$1977,"&gt;="&amp;'SB35 Determination Data'!$F347,'5th Cycle APR Raw Data-Final'!$T$3:$T$1977,"&lt;"&amp;E347),SUMIFS('5th Cycle APR Raw Data-Final'!H$3:H$1977,'5th Cycle APR Raw Data-Final'!$A$3:$A$1977,'SB35 Determination Data'!$K347,'5th Cycle APR Raw Data-Final'!$T$3:$T$1977,"&gt;="&amp;'SB35 Determination Data'!$F347,'5th Cycle APR Raw Data-Final'!$T$3:$T$1977,"&lt;="&amp;G347))</f>
        <v>0</v>
      </c>
      <c r="O347" s="60">
        <f>IF(AN347&lt;1,SUMIFS('5th Cycle APR Raw Data-Final'!I$3:I$1977,'5th Cycle APR Raw Data-Final'!$A$3:$A$1977,'SB35 Determination Data'!$K347,'5th Cycle APR Raw Data-Final'!$T$3:$T$1977,"&gt;="&amp;'SB35 Determination Data'!$F347,'5th Cycle APR Raw Data-Final'!$T$3:$T$1977,"&lt;"&amp;E347),SUMIFS('5th Cycle APR Raw Data-Final'!I$3:I$1977,'5th Cycle APR Raw Data-Final'!$A$3:$A$1977,'SB35 Determination Data'!$K347,'5th Cycle APR Raw Data-Final'!$T$3:$T$1977,"&gt;="&amp;'SB35 Determination Data'!$F347,'5th Cycle APR Raw Data-Final'!$T$3:$T$1977,"&lt;="&amp;G347))</f>
        <v>0</v>
      </c>
      <c r="P347" s="60" t="e">
        <f t="shared" si="8"/>
        <v>#N/A</v>
      </c>
      <c r="Q347" s="31" t="str">
        <f t="shared" si="9"/>
        <v>No 2018 Annual Progress Report</v>
      </c>
      <c r="R347" s="61" t="e">
        <f t="shared" si="10"/>
        <v>#N/A</v>
      </c>
      <c r="S347" s="61" t="e">
        <f t="shared" si="11"/>
        <v>#N/A</v>
      </c>
      <c r="T347" s="60" t="e">
        <f>VLOOKUP(K347,'5th Cycle APR Raw Data-Final'!$A$3:$P$1977,10,FALSE)</f>
        <v>#N/A</v>
      </c>
      <c r="U347" s="60">
        <f>IF(AN347&lt;1,SUMIFS('5th Cycle APR Raw Data-Final'!K$3:K$1977,'5th Cycle APR Raw Data-Final'!$A$3:$A$1977,'SB35 Determination Data'!$K347,'5th Cycle APR Raw Data-Final'!$T$3:$T$1977,"&gt;="&amp;'SB35 Determination Data'!$F347,'5th Cycle APR Raw Data-Final'!$T$3:$T$1977,"&lt;"&amp;E347),SUMIFS('5th Cycle APR Raw Data-Final'!K$3:K$1977,'5th Cycle APR Raw Data-Final'!$A$3:$A$1977,'SB35 Determination Data'!$K347,'5th Cycle APR Raw Data-Final'!$T$3:$T$1977,"&gt;="&amp;'SB35 Determination Data'!$F347,'5th Cycle APR Raw Data-Final'!$T$3:$T$1977,"&lt;="&amp;G347))</f>
        <v>0</v>
      </c>
      <c r="V347" s="60">
        <f>IF(AN347&lt;1,SUMIFS('5th Cycle APR Raw Data-Final'!L$3:L$1977,'5th Cycle APR Raw Data-Final'!$A$3:$A$1977,'SB35 Determination Data'!$K347,'5th Cycle APR Raw Data-Final'!$T$3:$T$1977,"&gt;="&amp;'SB35 Determination Data'!$F347,'5th Cycle APR Raw Data-Final'!$T$3:$T$1977,"&lt;"&amp;E347),SUMIFS('5th Cycle APR Raw Data-Final'!L$3:L$1977,'5th Cycle APR Raw Data-Final'!$A$3:$A$1977,'SB35 Determination Data'!$K347,'5th Cycle APR Raw Data-Final'!$T$3:$T$1977,"&gt;="&amp;'SB35 Determination Data'!$F347,'5th Cycle APR Raw Data-Final'!$T$3:$T$1977,"&lt;="&amp;G347))</f>
        <v>0</v>
      </c>
      <c r="W347" s="60">
        <f>IF(AN347&lt;1,SUMIFS('5th Cycle APR Raw Data-Final'!M$3:M$1977,'5th Cycle APR Raw Data-Final'!$A$3:$A$1977,'SB35 Determination Data'!$K347,'5th Cycle APR Raw Data-Final'!$T$3:$T$1977,"&gt;="&amp;'SB35 Determination Data'!$F347,'5th Cycle APR Raw Data-Final'!$T$3:$T$1977,"&lt;"&amp;E347),SUMIFS('5th Cycle APR Raw Data-Final'!M$3:M$1977,'5th Cycle APR Raw Data-Final'!$A$3:$A$1977,'SB35 Determination Data'!$K347,'5th Cycle APR Raw Data-Final'!$T$3:$T$1977,"&gt;="&amp;'SB35 Determination Data'!$F347,'5th Cycle APR Raw Data-Final'!$T$3:$T$1977,"&lt;="&amp;G347))</f>
        <v>0</v>
      </c>
      <c r="X347" s="60" t="e">
        <f t="shared" si="12"/>
        <v>#N/A</v>
      </c>
      <c r="Y347" s="60" t="e">
        <f t="shared" si="13"/>
        <v>#N/A</v>
      </c>
      <c r="Z347" s="60" t="e">
        <f t="shared" si="14"/>
        <v>#N/A</v>
      </c>
      <c r="AA347" s="31" t="str">
        <f t="shared" si="15"/>
        <v>No 2018 Annual Progress Report</v>
      </c>
      <c r="AB347" s="31" t="str">
        <f t="shared" si="16"/>
        <v>No 2018 Annual Progress Report</v>
      </c>
      <c r="AC347" s="60" t="e">
        <f>VLOOKUP(K347,'5th Cycle APR Raw Data-Final'!$A$3:$P$1977,14,FALSE)</f>
        <v>#N/A</v>
      </c>
      <c r="AD347" s="60">
        <f>IF(AN347&lt;1,SUMIFS('5th Cycle APR Raw Data-Final'!$O$3:$O$1977,'5th Cycle APR Raw Data-Final'!$A$3:$A$1977,'SB35 Determination Data'!$K347,'5th Cycle APR Raw Data-Final'!$T$3:$T$1977,"&gt;="&amp;'SB35 Determination Data'!$F347,'5th Cycle APR Raw Data-Final'!$T$3:$T$1977,"&lt;"&amp;E347),SUMIFS('5th Cycle APR Raw Data-Final'!$O$3:$O$1977,'5th Cycle APR Raw Data-Final'!$A$3:$A$1977,'SB35 Determination Data'!$K347,'5th Cycle APR Raw Data-Final'!$T$3:$T$1977,"&gt;="&amp;'SB35 Determination Data'!$F347,'5th Cycle APR Raw Data-Final'!$T$3:$T$1977,"&lt;="&amp;G347))</f>
        <v>0</v>
      </c>
      <c r="AE347" s="60" t="e">
        <f t="shared" si="17"/>
        <v>#N/A</v>
      </c>
      <c r="AF347" s="31" t="str">
        <f t="shared" si="18"/>
        <v>No 2018 Annual Progress Report</v>
      </c>
      <c r="AG347" s="60" t="e">
        <f>VLOOKUP(K347,'5th Cycle APR Raw Data-Final'!$A$3:$P$1977,16,FALSE)</f>
        <v>#N/A</v>
      </c>
      <c r="AH347" s="60">
        <f>IF(AN347&lt;1,SUMIFS('5th Cycle APR Raw Data-Final'!$Q$3:$Q$1977,'5th Cycle APR Raw Data-Final'!$A$3:$A$1977,'SB35 Determination Data'!$K347,'5th Cycle APR Raw Data-Final'!$T$3:$T$1977,"&gt;="&amp;'SB35 Determination Data'!$F347,'5th Cycle APR Raw Data-Final'!$T$3:$T$1977,"&lt;"&amp;E347),SUMIFS('5th Cycle APR Raw Data-Final'!$Q$3:$Q$1977,'5th Cycle APR Raw Data-Final'!$A$3:$A$1977,'SB35 Determination Data'!$K347,'5th Cycle APR Raw Data-Final'!$T$3:$T$1977,"&gt;="&amp;'SB35 Determination Data'!$F347,'5th Cycle APR Raw Data-Final'!$T$3:$T$1977,"&lt;="&amp;G347))</f>
        <v>0</v>
      </c>
      <c r="AI347" s="60" t="e">
        <f t="shared" si="19"/>
        <v>#N/A</v>
      </c>
      <c r="AJ347" s="31" t="str">
        <f t="shared" si="20"/>
        <v>No 2018 Annual Progress Report</v>
      </c>
      <c r="AK347" s="60" t="e">
        <f>VLOOKUP(K347,'5th Cycle APR Raw Data-Final'!$A$3:$R$1977,18,FALSE)</f>
        <v>#N/A</v>
      </c>
      <c r="AL347" s="60">
        <f>IF(AN347&lt;1,SUMIFS('5th Cycle APR Raw Data-Final'!$S$3:$S$1977,'5th Cycle APR Raw Data-Final'!$A$3:$A$1977,'SB35 Determination Data'!$K347,'5th Cycle APR Raw Data-Final'!$T$3:$T$1977,"&gt;="&amp;'SB35 Determination Data'!$F347,'5th Cycle APR Raw Data-Final'!$T$3:$T$1977,"&lt;"&amp;E347),SUMIFS('5th Cycle APR Raw Data-Final'!$S$3:$S$1977,'5th Cycle APR Raw Data-Final'!$A$3:$A$1977,'SB35 Determination Data'!$K347,'5th Cycle APR Raw Data-Final'!$T$3:$T$1977,"&gt;="&amp;'SB35 Determination Data'!$F347,'5th Cycle APR Raw Data-Final'!$T$3:$T$1977,"&lt;="&amp;G347))</f>
        <v>0</v>
      </c>
      <c r="AM347" s="60" t="e">
        <f t="shared" si="21"/>
        <v>#N/A</v>
      </c>
      <c r="AN347" s="62">
        <f t="shared" si="22"/>
        <v>0.375</v>
      </c>
      <c r="AO347" s="9" t="str">
        <f t="shared" si="23"/>
        <v>YES</v>
      </c>
      <c r="AP347" s="9" t="str">
        <f t="shared" si="24"/>
        <v>NO</v>
      </c>
      <c r="AQ347" s="9" t="str">
        <f t="shared" si="25"/>
        <v>NO</v>
      </c>
      <c r="AR347" s="48" t="str">
        <f>VLOOKUP(K347,'2018Submitted'!$A$2:$C$540,3,FALSE)</f>
        <v>No 2018 Annual Progress Report</v>
      </c>
      <c r="AS347" s="9" t="str">
        <f t="shared" si="26"/>
        <v>YES</v>
      </c>
      <c r="AT347" s="9" t="str">
        <f t="shared" si="27"/>
        <v>NO</v>
      </c>
    </row>
    <row r="348" spans="1:46" ht="12.75" customHeight="1" x14ac:dyDescent="0.15">
      <c r="A348" s="9" t="s">
        <v>316</v>
      </c>
      <c r="B348" s="9" t="str">
        <f t="shared" si="0"/>
        <v>PERRIS</v>
      </c>
      <c r="C348" s="31">
        <f t="shared" si="1"/>
        <v>0.625</v>
      </c>
      <c r="D348" s="45">
        <f t="shared" si="2"/>
        <v>8</v>
      </c>
      <c r="E348" s="46">
        <f t="shared" si="3"/>
        <v>2018</v>
      </c>
      <c r="F348" s="46">
        <f t="shared" si="4"/>
        <v>2014</v>
      </c>
      <c r="G348" s="46" t="str">
        <f t="shared" si="5"/>
        <v>2021</v>
      </c>
      <c r="H348" s="9" t="str">
        <f t="shared" si="6"/>
        <v>10/15/2013</v>
      </c>
      <c r="I348" s="9" t="str">
        <f t="shared" si="7"/>
        <v>10/15/2021</v>
      </c>
      <c r="J348" s="9" t="s">
        <v>144</v>
      </c>
      <c r="K348" s="49" t="s">
        <v>335</v>
      </c>
      <c r="L348" s="60">
        <f>VLOOKUP(K348,'5th Cycle APR Raw Data-Final'!$A$3:$P$1977,6,FALSE)</f>
        <v>1026</v>
      </c>
      <c r="M348" s="60">
        <f>IF(AN348&lt;1,SUMIFS('5th Cycle APR Raw Data-Final'!G$3:G$1977,'5th Cycle APR Raw Data-Final'!$A$3:$A$1977,'SB35 Determination Data'!$K348,'5th Cycle APR Raw Data-Final'!$T$3:$T$1977,"&gt;="&amp;'SB35 Determination Data'!$F348,'5th Cycle APR Raw Data-Final'!$T$3:$T$1977,"&lt;"&amp;E348),SUMIFS('5th Cycle APR Raw Data-Final'!G$3:G$1977,'5th Cycle APR Raw Data-Final'!$A$3:$A$1977,'SB35 Determination Data'!$K348,'5th Cycle APR Raw Data-Final'!$T$3:$T$1977,"&gt;="&amp;'SB35 Determination Data'!$F348,'5th Cycle APR Raw Data-Final'!$T$3:$T$1977,"&lt;="&amp;G348))</f>
        <v>359</v>
      </c>
      <c r="N348" s="60">
        <f>IF(AN348&lt;1,SUMIFS('5th Cycle APR Raw Data-Final'!H$3:H$1977,'5th Cycle APR Raw Data-Final'!$A$3:$A$1977,'SB35 Determination Data'!$K348,'5th Cycle APR Raw Data-Final'!$T$3:$T$1977,"&gt;="&amp;'SB35 Determination Data'!$F348,'5th Cycle APR Raw Data-Final'!$T$3:$T$1977,"&lt;"&amp;E348),SUMIFS('5th Cycle APR Raw Data-Final'!H$3:H$1977,'5th Cycle APR Raw Data-Final'!$A$3:$A$1977,'SB35 Determination Data'!$K348,'5th Cycle APR Raw Data-Final'!$T$3:$T$1977,"&gt;="&amp;'SB35 Determination Data'!$F348,'5th Cycle APR Raw Data-Final'!$T$3:$T$1977,"&lt;="&amp;G348))</f>
        <v>359</v>
      </c>
      <c r="O348" s="60">
        <f>IF(AN348&lt;1,SUMIFS('5th Cycle APR Raw Data-Final'!I$3:I$1977,'5th Cycle APR Raw Data-Final'!$A$3:$A$1977,'SB35 Determination Data'!$K348,'5th Cycle APR Raw Data-Final'!$T$3:$T$1977,"&gt;="&amp;'SB35 Determination Data'!$F348,'5th Cycle APR Raw Data-Final'!$T$3:$T$1977,"&lt;"&amp;E348),SUMIFS('5th Cycle APR Raw Data-Final'!I$3:I$1977,'5th Cycle APR Raw Data-Final'!$A$3:$A$1977,'SB35 Determination Data'!$K348,'5th Cycle APR Raw Data-Final'!$T$3:$T$1977,"&gt;="&amp;'SB35 Determination Data'!$F348,'5th Cycle APR Raw Data-Final'!$T$3:$T$1977,"&lt;="&amp;G348))</f>
        <v>0</v>
      </c>
      <c r="P348" s="60">
        <f t="shared" si="8"/>
        <v>667</v>
      </c>
      <c r="Q348" s="31">
        <f t="shared" si="9"/>
        <v>0.34990253411306044</v>
      </c>
      <c r="R348" s="61">
        <f t="shared" si="10"/>
        <v>513</v>
      </c>
      <c r="S348" s="61">
        <f t="shared" si="11"/>
        <v>0</v>
      </c>
      <c r="T348" s="60">
        <f>VLOOKUP(K348,'5th Cycle APR Raw Data-Final'!$A$3:$P$1977,10,FALSE)</f>
        <v>681</v>
      </c>
      <c r="U348" s="60">
        <f>IF(AN348&lt;1,SUMIFS('5th Cycle APR Raw Data-Final'!K$3:K$1977,'5th Cycle APR Raw Data-Final'!$A$3:$A$1977,'SB35 Determination Data'!$K348,'5th Cycle APR Raw Data-Final'!$T$3:$T$1977,"&gt;="&amp;'SB35 Determination Data'!$F348,'5th Cycle APR Raw Data-Final'!$T$3:$T$1977,"&lt;"&amp;E348),SUMIFS('5th Cycle APR Raw Data-Final'!K$3:K$1977,'5th Cycle APR Raw Data-Final'!$A$3:$A$1977,'SB35 Determination Data'!$K348,'5th Cycle APR Raw Data-Final'!$T$3:$T$1977,"&gt;="&amp;'SB35 Determination Data'!$F348,'5th Cycle APR Raw Data-Final'!$T$3:$T$1977,"&lt;="&amp;G348))</f>
        <v>0</v>
      </c>
      <c r="V348" s="60">
        <f>IF(AN348&lt;1,SUMIFS('5th Cycle APR Raw Data-Final'!L$3:L$1977,'5th Cycle APR Raw Data-Final'!$A$3:$A$1977,'SB35 Determination Data'!$K348,'5th Cycle APR Raw Data-Final'!$T$3:$T$1977,"&gt;="&amp;'SB35 Determination Data'!$F348,'5th Cycle APR Raw Data-Final'!$T$3:$T$1977,"&lt;"&amp;E348),SUMIFS('5th Cycle APR Raw Data-Final'!L$3:L$1977,'5th Cycle APR Raw Data-Final'!$A$3:$A$1977,'SB35 Determination Data'!$K348,'5th Cycle APR Raw Data-Final'!$T$3:$T$1977,"&gt;="&amp;'SB35 Determination Data'!$F348,'5th Cycle APR Raw Data-Final'!$T$3:$T$1977,"&lt;="&amp;G348))</f>
        <v>0</v>
      </c>
      <c r="W348" s="60">
        <f>IF(AN348&lt;1,SUMIFS('5th Cycle APR Raw Data-Final'!M$3:M$1977,'5th Cycle APR Raw Data-Final'!$A$3:$A$1977,'SB35 Determination Data'!$K348,'5th Cycle APR Raw Data-Final'!$T$3:$T$1977,"&gt;="&amp;'SB35 Determination Data'!$F348,'5th Cycle APR Raw Data-Final'!$T$3:$T$1977,"&lt;"&amp;E348),SUMIFS('5th Cycle APR Raw Data-Final'!M$3:M$1977,'5th Cycle APR Raw Data-Final'!$A$3:$A$1977,'SB35 Determination Data'!$K348,'5th Cycle APR Raw Data-Final'!$T$3:$T$1977,"&gt;="&amp;'SB35 Determination Data'!$F348,'5th Cycle APR Raw Data-Final'!$T$3:$T$1977,"&lt;="&amp;G348))</f>
        <v>0</v>
      </c>
      <c r="X348" s="60">
        <f t="shared" si="12"/>
        <v>681</v>
      </c>
      <c r="Y348" s="60">
        <f t="shared" si="13"/>
        <v>0</v>
      </c>
      <c r="Z348" s="60">
        <f t="shared" si="14"/>
        <v>681</v>
      </c>
      <c r="AA348" s="31">
        <f t="shared" si="15"/>
        <v>0</v>
      </c>
      <c r="AB348" s="31">
        <f t="shared" si="16"/>
        <v>0</v>
      </c>
      <c r="AC348" s="60">
        <f>VLOOKUP(K348,'5th Cycle APR Raw Data-Final'!$A$3:$P$1977,14,FALSE)</f>
        <v>759</v>
      </c>
      <c r="AD348" s="60">
        <f>IF(AN348&lt;1,SUMIFS('5th Cycle APR Raw Data-Final'!$O$3:$O$1977,'5th Cycle APR Raw Data-Final'!$A$3:$A$1977,'SB35 Determination Data'!$K348,'5th Cycle APR Raw Data-Final'!$T$3:$T$1977,"&gt;="&amp;'SB35 Determination Data'!$F348,'5th Cycle APR Raw Data-Final'!$T$3:$T$1977,"&lt;"&amp;E348),SUMIFS('5th Cycle APR Raw Data-Final'!$O$3:$O$1977,'5th Cycle APR Raw Data-Final'!$A$3:$A$1977,'SB35 Determination Data'!$K348,'5th Cycle APR Raw Data-Final'!$T$3:$T$1977,"&gt;="&amp;'SB35 Determination Data'!$F348,'5th Cycle APR Raw Data-Final'!$T$3:$T$1977,"&lt;="&amp;G348))</f>
        <v>222</v>
      </c>
      <c r="AE348" s="60">
        <f t="shared" si="17"/>
        <v>537</v>
      </c>
      <c r="AF348" s="31">
        <f t="shared" si="18"/>
        <v>0.29249011857707508</v>
      </c>
      <c r="AG348" s="60">
        <f>VLOOKUP(K348,'5th Cycle APR Raw Data-Final'!$A$3:$P$1977,16,FALSE)</f>
        <v>1814</v>
      </c>
      <c r="AH348" s="60">
        <f>IF(AN348&lt;1,SUMIFS('5th Cycle APR Raw Data-Final'!$Q$3:$Q$1977,'5th Cycle APR Raw Data-Final'!$A$3:$A$1977,'SB35 Determination Data'!$K348,'5th Cycle APR Raw Data-Final'!$T$3:$T$1977,"&gt;="&amp;'SB35 Determination Data'!$F348,'5th Cycle APR Raw Data-Final'!$T$3:$T$1977,"&lt;"&amp;E348),SUMIFS('5th Cycle APR Raw Data-Final'!$Q$3:$Q$1977,'5th Cycle APR Raw Data-Final'!$A$3:$A$1977,'SB35 Determination Data'!$K348,'5th Cycle APR Raw Data-Final'!$T$3:$T$1977,"&gt;="&amp;'SB35 Determination Data'!$F348,'5th Cycle APR Raw Data-Final'!$T$3:$T$1977,"&lt;="&amp;G348))</f>
        <v>923</v>
      </c>
      <c r="AI348" s="60">
        <f t="shared" si="19"/>
        <v>891</v>
      </c>
      <c r="AJ348" s="31">
        <f t="shared" si="20"/>
        <v>0.50882028665931645</v>
      </c>
      <c r="AK348" s="60">
        <f>VLOOKUP(K348,'5th Cycle APR Raw Data-Final'!$A$3:$R$1977,18,FALSE)</f>
        <v>4280</v>
      </c>
      <c r="AL348" s="60">
        <f>IF(AN348&lt;1,SUMIFS('5th Cycle APR Raw Data-Final'!$S$3:$S$1977,'5th Cycle APR Raw Data-Final'!$A$3:$A$1977,'SB35 Determination Data'!$K348,'5th Cycle APR Raw Data-Final'!$T$3:$T$1977,"&gt;="&amp;'SB35 Determination Data'!$F348,'5th Cycle APR Raw Data-Final'!$T$3:$T$1977,"&lt;"&amp;E348),SUMIFS('5th Cycle APR Raw Data-Final'!$S$3:$S$1977,'5th Cycle APR Raw Data-Final'!$A$3:$A$1977,'SB35 Determination Data'!$K348,'5th Cycle APR Raw Data-Final'!$T$3:$T$1977,"&gt;="&amp;'SB35 Determination Data'!$F348,'5th Cycle APR Raw Data-Final'!$T$3:$T$1977,"&lt;="&amp;G348))</f>
        <v>1504</v>
      </c>
      <c r="AM348" s="60">
        <f t="shared" si="21"/>
        <v>2776</v>
      </c>
      <c r="AN348" s="62">
        <f t="shared" si="22"/>
        <v>0.5</v>
      </c>
      <c r="AO348" s="9" t="str">
        <f t="shared" si="23"/>
        <v>NO</v>
      </c>
      <c r="AP348" s="9" t="str">
        <f t="shared" si="24"/>
        <v>YES</v>
      </c>
      <c r="AQ348" s="9" t="str">
        <f t="shared" si="25"/>
        <v>NO</v>
      </c>
      <c r="AR348" s="48" t="str">
        <f>VLOOKUP(K348,'2018Submitted'!$A$2:$C$540,3,FALSE)</f>
        <v>Successful</v>
      </c>
      <c r="AS348" s="9" t="str">
        <f t="shared" si="26"/>
        <v>NO</v>
      </c>
      <c r="AT348" s="9" t="str">
        <f t="shared" si="27"/>
        <v>YES</v>
      </c>
    </row>
    <row r="349" spans="1:46" ht="12.75" customHeight="1" x14ac:dyDescent="0.15">
      <c r="A349" s="9" t="s">
        <v>528</v>
      </c>
      <c r="B349" s="9" t="str">
        <f t="shared" si="0"/>
        <v>PETALUMA</v>
      </c>
      <c r="C349" s="31">
        <f t="shared" si="1"/>
        <v>0.5</v>
      </c>
      <c r="D349" s="45">
        <f t="shared" si="2"/>
        <v>8</v>
      </c>
      <c r="E349" s="46">
        <f t="shared" si="3"/>
        <v>2019</v>
      </c>
      <c r="F349" s="46">
        <f t="shared" si="4"/>
        <v>2015</v>
      </c>
      <c r="G349" s="46">
        <f t="shared" si="5"/>
        <v>2022</v>
      </c>
      <c r="H349" s="9" t="str">
        <f t="shared" si="6"/>
        <v>01/31/2015</v>
      </c>
      <c r="I349" s="9" t="str">
        <f t="shared" si="7"/>
        <v>01/31/2023</v>
      </c>
      <c r="J349" s="9" t="s">
        <v>67</v>
      </c>
      <c r="K349" s="49" t="s">
        <v>574</v>
      </c>
      <c r="L349" s="60">
        <f>VLOOKUP(K349,'5th Cycle APR Raw Data-Final'!$A$3:$P$1977,6,FALSE)</f>
        <v>199</v>
      </c>
      <c r="M349" s="60">
        <f>IF(AN349&lt;1,SUMIFS('5th Cycle APR Raw Data-Final'!G$3:G$1977,'5th Cycle APR Raw Data-Final'!$A$3:$A$1977,'SB35 Determination Data'!$K349,'5th Cycle APR Raw Data-Final'!$T$3:$T$1977,"&gt;="&amp;'SB35 Determination Data'!$F349,'5th Cycle APR Raw Data-Final'!$T$3:$T$1977,"&lt;"&amp;E349),SUMIFS('5th Cycle APR Raw Data-Final'!G$3:G$1977,'5th Cycle APR Raw Data-Final'!$A$3:$A$1977,'SB35 Determination Data'!$K349,'5th Cycle APR Raw Data-Final'!$T$3:$T$1977,"&gt;="&amp;'SB35 Determination Data'!$F349,'5th Cycle APR Raw Data-Final'!$T$3:$T$1977,"&lt;="&amp;G349))</f>
        <v>9</v>
      </c>
      <c r="N349" s="60">
        <f>IF(AN349&lt;1,SUMIFS('5th Cycle APR Raw Data-Final'!H$3:H$1977,'5th Cycle APR Raw Data-Final'!$A$3:$A$1977,'SB35 Determination Data'!$K349,'5th Cycle APR Raw Data-Final'!$T$3:$T$1977,"&gt;="&amp;'SB35 Determination Data'!$F349,'5th Cycle APR Raw Data-Final'!$T$3:$T$1977,"&lt;"&amp;E349),SUMIFS('5th Cycle APR Raw Data-Final'!H$3:H$1977,'5th Cycle APR Raw Data-Final'!$A$3:$A$1977,'SB35 Determination Data'!$K349,'5th Cycle APR Raw Data-Final'!$T$3:$T$1977,"&gt;="&amp;'SB35 Determination Data'!$F349,'5th Cycle APR Raw Data-Final'!$T$3:$T$1977,"&lt;="&amp;G349))</f>
        <v>9</v>
      </c>
      <c r="O349" s="60">
        <f>IF(AN349&lt;1,SUMIFS('5th Cycle APR Raw Data-Final'!I$3:I$1977,'5th Cycle APR Raw Data-Final'!$A$3:$A$1977,'SB35 Determination Data'!$K349,'5th Cycle APR Raw Data-Final'!$T$3:$T$1977,"&gt;="&amp;'SB35 Determination Data'!$F349,'5th Cycle APR Raw Data-Final'!$T$3:$T$1977,"&lt;"&amp;E349),SUMIFS('5th Cycle APR Raw Data-Final'!I$3:I$1977,'5th Cycle APR Raw Data-Final'!$A$3:$A$1977,'SB35 Determination Data'!$K349,'5th Cycle APR Raw Data-Final'!$T$3:$T$1977,"&gt;="&amp;'SB35 Determination Data'!$F349,'5th Cycle APR Raw Data-Final'!$T$3:$T$1977,"&lt;="&amp;G349))</f>
        <v>0</v>
      </c>
      <c r="P349" s="60">
        <f t="shared" si="8"/>
        <v>190</v>
      </c>
      <c r="Q349" s="31">
        <f t="shared" si="9"/>
        <v>4.5226130653266333E-2</v>
      </c>
      <c r="R349" s="61">
        <f t="shared" si="10"/>
        <v>100</v>
      </c>
      <c r="S349" s="61">
        <f t="shared" si="11"/>
        <v>0</v>
      </c>
      <c r="T349" s="60">
        <f>VLOOKUP(K349,'5th Cycle APR Raw Data-Final'!$A$3:$P$1977,10,FALSE)</f>
        <v>103</v>
      </c>
      <c r="U349" s="60">
        <f>IF(AN349&lt;1,SUMIFS('5th Cycle APR Raw Data-Final'!K$3:K$1977,'5th Cycle APR Raw Data-Final'!$A$3:$A$1977,'SB35 Determination Data'!$K349,'5th Cycle APR Raw Data-Final'!$T$3:$T$1977,"&gt;="&amp;'SB35 Determination Data'!$F349,'5th Cycle APR Raw Data-Final'!$T$3:$T$1977,"&lt;"&amp;E349),SUMIFS('5th Cycle APR Raw Data-Final'!K$3:K$1977,'5th Cycle APR Raw Data-Final'!$A$3:$A$1977,'SB35 Determination Data'!$K349,'5th Cycle APR Raw Data-Final'!$T$3:$T$1977,"&gt;="&amp;'SB35 Determination Data'!$F349,'5th Cycle APR Raw Data-Final'!$T$3:$T$1977,"&lt;="&amp;G349))</f>
        <v>18</v>
      </c>
      <c r="V349" s="60">
        <f>IF(AN349&lt;1,SUMIFS('5th Cycle APR Raw Data-Final'!L$3:L$1977,'5th Cycle APR Raw Data-Final'!$A$3:$A$1977,'SB35 Determination Data'!$K349,'5th Cycle APR Raw Data-Final'!$T$3:$T$1977,"&gt;="&amp;'SB35 Determination Data'!$F349,'5th Cycle APR Raw Data-Final'!$T$3:$T$1977,"&lt;"&amp;E349),SUMIFS('5th Cycle APR Raw Data-Final'!L$3:L$1977,'5th Cycle APR Raw Data-Final'!$A$3:$A$1977,'SB35 Determination Data'!$K349,'5th Cycle APR Raw Data-Final'!$T$3:$T$1977,"&gt;="&amp;'SB35 Determination Data'!$F349,'5th Cycle APR Raw Data-Final'!$T$3:$T$1977,"&lt;="&amp;G349))</f>
        <v>18</v>
      </c>
      <c r="W349" s="60">
        <f>IF(AN349&lt;1,SUMIFS('5th Cycle APR Raw Data-Final'!M$3:M$1977,'5th Cycle APR Raw Data-Final'!$A$3:$A$1977,'SB35 Determination Data'!$K349,'5th Cycle APR Raw Data-Final'!$T$3:$T$1977,"&gt;="&amp;'SB35 Determination Data'!$F349,'5th Cycle APR Raw Data-Final'!$T$3:$T$1977,"&lt;"&amp;E349),SUMIFS('5th Cycle APR Raw Data-Final'!M$3:M$1977,'5th Cycle APR Raw Data-Final'!$A$3:$A$1977,'SB35 Determination Data'!$K349,'5th Cycle APR Raw Data-Final'!$T$3:$T$1977,"&gt;="&amp;'SB35 Determination Data'!$F349,'5th Cycle APR Raw Data-Final'!$T$3:$T$1977,"&lt;="&amp;G349))</f>
        <v>0</v>
      </c>
      <c r="X349" s="60">
        <f t="shared" si="12"/>
        <v>85</v>
      </c>
      <c r="Y349" s="60">
        <f t="shared" si="13"/>
        <v>18</v>
      </c>
      <c r="Z349" s="60">
        <f t="shared" si="14"/>
        <v>85</v>
      </c>
      <c r="AA349" s="31">
        <f t="shared" si="15"/>
        <v>0.17475728155339806</v>
      </c>
      <c r="AB349" s="31">
        <f t="shared" si="16"/>
        <v>0.17475728155339806</v>
      </c>
      <c r="AC349" s="60">
        <f>VLOOKUP(K349,'5th Cycle APR Raw Data-Final'!$A$3:$P$1977,14,FALSE)</f>
        <v>121</v>
      </c>
      <c r="AD349" s="60">
        <f>IF(AN349&lt;1,SUMIFS('5th Cycle APR Raw Data-Final'!$O$3:$O$1977,'5th Cycle APR Raw Data-Final'!$A$3:$A$1977,'SB35 Determination Data'!$K349,'5th Cycle APR Raw Data-Final'!$T$3:$T$1977,"&gt;="&amp;'SB35 Determination Data'!$F349,'5th Cycle APR Raw Data-Final'!$T$3:$T$1977,"&lt;"&amp;E349),SUMIFS('5th Cycle APR Raw Data-Final'!$O$3:$O$1977,'5th Cycle APR Raw Data-Final'!$A$3:$A$1977,'SB35 Determination Data'!$K349,'5th Cycle APR Raw Data-Final'!$T$3:$T$1977,"&gt;="&amp;'SB35 Determination Data'!$F349,'5th Cycle APR Raw Data-Final'!$T$3:$T$1977,"&lt;="&amp;G349))</f>
        <v>55</v>
      </c>
      <c r="AE349" s="60">
        <f t="shared" si="17"/>
        <v>66</v>
      </c>
      <c r="AF349" s="31">
        <f t="shared" si="18"/>
        <v>0.45454545454545453</v>
      </c>
      <c r="AG349" s="60">
        <f>VLOOKUP(K349,'5th Cycle APR Raw Data-Final'!$A$3:$P$1977,16,FALSE)</f>
        <v>322</v>
      </c>
      <c r="AH349" s="60">
        <f>IF(AN349&lt;1,SUMIFS('5th Cycle APR Raw Data-Final'!$Q$3:$Q$1977,'5th Cycle APR Raw Data-Final'!$A$3:$A$1977,'SB35 Determination Data'!$K349,'5th Cycle APR Raw Data-Final'!$T$3:$T$1977,"&gt;="&amp;'SB35 Determination Data'!$F349,'5th Cycle APR Raw Data-Final'!$T$3:$T$1977,"&lt;"&amp;E349),SUMIFS('5th Cycle APR Raw Data-Final'!$Q$3:$Q$1977,'5th Cycle APR Raw Data-Final'!$A$3:$A$1977,'SB35 Determination Data'!$K349,'5th Cycle APR Raw Data-Final'!$T$3:$T$1977,"&gt;="&amp;'SB35 Determination Data'!$F349,'5th Cycle APR Raw Data-Final'!$T$3:$T$1977,"&lt;="&amp;G349))</f>
        <v>668</v>
      </c>
      <c r="AI349" s="60">
        <f t="shared" si="19"/>
        <v>0</v>
      </c>
      <c r="AJ349" s="31">
        <f t="shared" si="20"/>
        <v>2.0745341614906834</v>
      </c>
      <c r="AK349" s="60">
        <f>VLOOKUP(K349,'5th Cycle APR Raw Data-Final'!$A$3:$R$1977,18,FALSE)</f>
        <v>745</v>
      </c>
      <c r="AL349" s="60">
        <f>IF(AN349&lt;1,SUMIFS('5th Cycle APR Raw Data-Final'!$S$3:$S$1977,'5th Cycle APR Raw Data-Final'!$A$3:$A$1977,'SB35 Determination Data'!$K349,'5th Cycle APR Raw Data-Final'!$T$3:$T$1977,"&gt;="&amp;'SB35 Determination Data'!$F349,'5th Cycle APR Raw Data-Final'!$T$3:$T$1977,"&lt;"&amp;E349),SUMIFS('5th Cycle APR Raw Data-Final'!$S$3:$S$1977,'5th Cycle APR Raw Data-Final'!$A$3:$A$1977,'SB35 Determination Data'!$K349,'5th Cycle APR Raw Data-Final'!$T$3:$T$1977,"&gt;="&amp;'SB35 Determination Data'!$F349,'5th Cycle APR Raw Data-Final'!$T$3:$T$1977,"&lt;="&amp;G349))</f>
        <v>750</v>
      </c>
      <c r="AM349" s="60">
        <f t="shared" si="21"/>
        <v>341</v>
      </c>
      <c r="AN349" s="62">
        <f t="shared" si="22"/>
        <v>0.5</v>
      </c>
      <c r="AO349" s="9" t="str">
        <f t="shared" si="23"/>
        <v>NO</v>
      </c>
      <c r="AP349" s="9" t="str">
        <f t="shared" si="24"/>
        <v>YES</v>
      </c>
      <c r="AQ349" s="9" t="str">
        <f t="shared" si="25"/>
        <v>NO</v>
      </c>
      <c r="AR349" s="48" t="str">
        <f>VLOOKUP(K349,'2018Submitted'!$A$2:$C$540,3,FALSE)</f>
        <v>Successful</v>
      </c>
      <c r="AS349" s="9" t="str">
        <f t="shared" si="26"/>
        <v>NO</v>
      </c>
      <c r="AT349" s="9" t="str">
        <f t="shared" si="27"/>
        <v>YES</v>
      </c>
    </row>
    <row r="350" spans="1:46" ht="12.75" customHeight="1" x14ac:dyDescent="0.15">
      <c r="A350" s="9" t="s">
        <v>168</v>
      </c>
      <c r="B350" s="9" t="str">
        <f t="shared" si="0"/>
        <v>PICO RIVERA</v>
      </c>
      <c r="C350" s="31">
        <f t="shared" si="1"/>
        <v>0.625</v>
      </c>
      <c r="D350" s="45">
        <f t="shared" si="2"/>
        <v>8</v>
      </c>
      <c r="E350" s="46">
        <f t="shared" si="3"/>
        <v>2018</v>
      </c>
      <c r="F350" s="46">
        <f t="shared" si="4"/>
        <v>2014</v>
      </c>
      <c r="G350" s="46" t="str">
        <f t="shared" si="5"/>
        <v>2021</v>
      </c>
      <c r="H350" s="9" t="str">
        <f t="shared" si="6"/>
        <v>10/15/2013</v>
      </c>
      <c r="I350" s="9" t="str">
        <f t="shared" si="7"/>
        <v>10/15/2021</v>
      </c>
      <c r="J350" s="9" t="s">
        <v>144</v>
      </c>
      <c r="K350" s="49" t="s">
        <v>1289</v>
      </c>
      <c r="L350" s="60" t="e">
        <f>VLOOKUP(K350,'5th Cycle APR Raw Data-Final'!$A$3:$P$1977,6,FALSE)</f>
        <v>#N/A</v>
      </c>
      <c r="M350" s="60">
        <f>IF(AN350&lt;1,SUMIFS('5th Cycle APR Raw Data-Final'!G$3:G$1977,'5th Cycle APR Raw Data-Final'!$A$3:$A$1977,'SB35 Determination Data'!$K350,'5th Cycle APR Raw Data-Final'!$T$3:$T$1977,"&gt;="&amp;'SB35 Determination Data'!$F350,'5th Cycle APR Raw Data-Final'!$T$3:$T$1977,"&lt;"&amp;E350),SUMIFS('5th Cycle APR Raw Data-Final'!G$3:G$1977,'5th Cycle APR Raw Data-Final'!$A$3:$A$1977,'SB35 Determination Data'!$K350,'5th Cycle APR Raw Data-Final'!$T$3:$T$1977,"&gt;="&amp;'SB35 Determination Data'!$F350,'5th Cycle APR Raw Data-Final'!$T$3:$T$1977,"&lt;="&amp;G350))</f>
        <v>0</v>
      </c>
      <c r="N350" s="60">
        <f>IF(AN350&lt;1,SUMIFS('5th Cycle APR Raw Data-Final'!H$3:H$1977,'5th Cycle APR Raw Data-Final'!$A$3:$A$1977,'SB35 Determination Data'!$K350,'5th Cycle APR Raw Data-Final'!$T$3:$T$1977,"&gt;="&amp;'SB35 Determination Data'!$F350,'5th Cycle APR Raw Data-Final'!$T$3:$T$1977,"&lt;"&amp;E350),SUMIFS('5th Cycle APR Raw Data-Final'!H$3:H$1977,'5th Cycle APR Raw Data-Final'!$A$3:$A$1977,'SB35 Determination Data'!$K350,'5th Cycle APR Raw Data-Final'!$T$3:$T$1977,"&gt;="&amp;'SB35 Determination Data'!$F350,'5th Cycle APR Raw Data-Final'!$T$3:$T$1977,"&lt;="&amp;G350))</f>
        <v>0</v>
      </c>
      <c r="O350" s="60">
        <f>IF(AN350&lt;1,SUMIFS('5th Cycle APR Raw Data-Final'!I$3:I$1977,'5th Cycle APR Raw Data-Final'!$A$3:$A$1977,'SB35 Determination Data'!$K350,'5th Cycle APR Raw Data-Final'!$T$3:$T$1977,"&gt;="&amp;'SB35 Determination Data'!$F350,'5th Cycle APR Raw Data-Final'!$T$3:$T$1977,"&lt;"&amp;E350),SUMIFS('5th Cycle APR Raw Data-Final'!I$3:I$1977,'5th Cycle APR Raw Data-Final'!$A$3:$A$1977,'SB35 Determination Data'!$K350,'5th Cycle APR Raw Data-Final'!$T$3:$T$1977,"&gt;="&amp;'SB35 Determination Data'!$F350,'5th Cycle APR Raw Data-Final'!$T$3:$T$1977,"&lt;="&amp;G350))</f>
        <v>0</v>
      </c>
      <c r="P350" s="60" t="e">
        <f t="shared" si="8"/>
        <v>#N/A</v>
      </c>
      <c r="Q350" s="31" t="str">
        <f t="shared" si="9"/>
        <v>No 2018 Annual Progress Report</v>
      </c>
      <c r="R350" s="61" t="e">
        <f t="shared" si="10"/>
        <v>#N/A</v>
      </c>
      <c r="S350" s="61" t="e">
        <f t="shared" si="11"/>
        <v>#N/A</v>
      </c>
      <c r="T350" s="60" t="e">
        <f>VLOOKUP(K350,'5th Cycle APR Raw Data-Final'!$A$3:$P$1977,10,FALSE)</f>
        <v>#N/A</v>
      </c>
      <c r="U350" s="60">
        <f>IF(AN350&lt;1,SUMIFS('5th Cycle APR Raw Data-Final'!K$3:K$1977,'5th Cycle APR Raw Data-Final'!$A$3:$A$1977,'SB35 Determination Data'!$K350,'5th Cycle APR Raw Data-Final'!$T$3:$T$1977,"&gt;="&amp;'SB35 Determination Data'!$F350,'5th Cycle APR Raw Data-Final'!$T$3:$T$1977,"&lt;"&amp;E350),SUMIFS('5th Cycle APR Raw Data-Final'!K$3:K$1977,'5th Cycle APR Raw Data-Final'!$A$3:$A$1977,'SB35 Determination Data'!$K350,'5th Cycle APR Raw Data-Final'!$T$3:$T$1977,"&gt;="&amp;'SB35 Determination Data'!$F350,'5th Cycle APR Raw Data-Final'!$T$3:$T$1977,"&lt;="&amp;G350))</f>
        <v>0</v>
      </c>
      <c r="V350" s="60">
        <f>IF(AN350&lt;1,SUMIFS('5th Cycle APR Raw Data-Final'!L$3:L$1977,'5th Cycle APR Raw Data-Final'!$A$3:$A$1977,'SB35 Determination Data'!$K350,'5th Cycle APR Raw Data-Final'!$T$3:$T$1977,"&gt;="&amp;'SB35 Determination Data'!$F350,'5th Cycle APR Raw Data-Final'!$T$3:$T$1977,"&lt;"&amp;E350),SUMIFS('5th Cycle APR Raw Data-Final'!L$3:L$1977,'5th Cycle APR Raw Data-Final'!$A$3:$A$1977,'SB35 Determination Data'!$K350,'5th Cycle APR Raw Data-Final'!$T$3:$T$1977,"&gt;="&amp;'SB35 Determination Data'!$F350,'5th Cycle APR Raw Data-Final'!$T$3:$T$1977,"&lt;="&amp;G350))</f>
        <v>0</v>
      </c>
      <c r="W350" s="60">
        <f>IF(AN350&lt;1,SUMIFS('5th Cycle APR Raw Data-Final'!M$3:M$1977,'5th Cycle APR Raw Data-Final'!$A$3:$A$1977,'SB35 Determination Data'!$K350,'5th Cycle APR Raw Data-Final'!$T$3:$T$1977,"&gt;="&amp;'SB35 Determination Data'!$F350,'5th Cycle APR Raw Data-Final'!$T$3:$T$1977,"&lt;"&amp;E350),SUMIFS('5th Cycle APR Raw Data-Final'!M$3:M$1977,'5th Cycle APR Raw Data-Final'!$A$3:$A$1977,'SB35 Determination Data'!$K350,'5th Cycle APR Raw Data-Final'!$T$3:$T$1977,"&gt;="&amp;'SB35 Determination Data'!$F350,'5th Cycle APR Raw Data-Final'!$T$3:$T$1977,"&lt;="&amp;G350))</f>
        <v>0</v>
      </c>
      <c r="X350" s="60" t="e">
        <f t="shared" si="12"/>
        <v>#N/A</v>
      </c>
      <c r="Y350" s="60" t="e">
        <f t="shared" si="13"/>
        <v>#N/A</v>
      </c>
      <c r="Z350" s="60" t="e">
        <f t="shared" si="14"/>
        <v>#N/A</v>
      </c>
      <c r="AA350" s="31" t="str">
        <f t="shared" si="15"/>
        <v>No 2018 Annual Progress Report</v>
      </c>
      <c r="AB350" s="31" t="str">
        <f t="shared" si="16"/>
        <v>No 2018 Annual Progress Report</v>
      </c>
      <c r="AC350" s="60" t="e">
        <f>VLOOKUP(K350,'5th Cycle APR Raw Data-Final'!$A$3:$P$1977,14,FALSE)</f>
        <v>#N/A</v>
      </c>
      <c r="AD350" s="60">
        <f>IF(AN350&lt;1,SUMIFS('5th Cycle APR Raw Data-Final'!$O$3:$O$1977,'5th Cycle APR Raw Data-Final'!$A$3:$A$1977,'SB35 Determination Data'!$K350,'5th Cycle APR Raw Data-Final'!$T$3:$T$1977,"&gt;="&amp;'SB35 Determination Data'!$F350,'5th Cycle APR Raw Data-Final'!$T$3:$T$1977,"&lt;"&amp;E350),SUMIFS('5th Cycle APR Raw Data-Final'!$O$3:$O$1977,'5th Cycle APR Raw Data-Final'!$A$3:$A$1977,'SB35 Determination Data'!$K350,'5th Cycle APR Raw Data-Final'!$T$3:$T$1977,"&gt;="&amp;'SB35 Determination Data'!$F350,'5th Cycle APR Raw Data-Final'!$T$3:$T$1977,"&lt;="&amp;G350))</f>
        <v>0</v>
      </c>
      <c r="AE350" s="60" t="e">
        <f t="shared" si="17"/>
        <v>#N/A</v>
      </c>
      <c r="AF350" s="31" t="str">
        <f t="shared" si="18"/>
        <v>No 2018 Annual Progress Report</v>
      </c>
      <c r="AG350" s="60" t="e">
        <f>VLOOKUP(K350,'5th Cycle APR Raw Data-Final'!$A$3:$P$1977,16,FALSE)</f>
        <v>#N/A</v>
      </c>
      <c r="AH350" s="60">
        <f>IF(AN350&lt;1,SUMIFS('5th Cycle APR Raw Data-Final'!$Q$3:$Q$1977,'5th Cycle APR Raw Data-Final'!$A$3:$A$1977,'SB35 Determination Data'!$K350,'5th Cycle APR Raw Data-Final'!$T$3:$T$1977,"&gt;="&amp;'SB35 Determination Data'!$F350,'5th Cycle APR Raw Data-Final'!$T$3:$T$1977,"&lt;"&amp;E350),SUMIFS('5th Cycle APR Raw Data-Final'!$Q$3:$Q$1977,'5th Cycle APR Raw Data-Final'!$A$3:$A$1977,'SB35 Determination Data'!$K350,'5th Cycle APR Raw Data-Final'!$T$3:$T$1977,"&gt;="&amp;'SB35 Determination Data'!$F350,'5th Cycle APR Raw Data-Final'!$T$3:$T$1977,"&lt;="&amp;G350))</f>
        <v>0</v>
      </c>
      <c r="AI350" s="60" t="e">
        <f t="shared" si="19"/>
        <v>#N/A</v>
      </c>
      <c r="AJ350" s="31" t="str">
        <f t="shared" si="20"/>
        <v>No 2018 Annual Progress Report</v>
      </c>
      <c r="AK350" s="60" t="e">
        <f>VLOOKUP(K350,'5th Cycle APR Raw Data-Final'!$A$3:$R$1977,18,FALSE)</f>
        <v>#N/A</v>
      </c>
      <c r="AL350" s="60">
        <f>IF(AN350&lt;1,SUMIFS('5th Cycle APR Raw Data-Final'!$S$3:$S$1977,'5th Cycle APR Raw Data-Final'!$A$3:$A$1977,'SB35 Determination Data'!$K350,'5th Cycle APR Raw Data-Final'!$T$3:$T$1977,"&gt;="&amp;'SB35 Determination Data'!$F350,'5th Cycle APR Raw Data-Final'!$T$3:$T$1977,"&lt;"&amp;E350),SUMIFS('5th Cycle APR Raw Data-Final'!$S$3:$S$1977,'5th Cycle APR Raw Data-Final'!$A$3:$A$1977,'SB35 Determination Data'!$K350,'5th Cycle APR Raw Data-Final'!$T$3:$T$1977,"&gt;="&amp;'SB35 Determination Data'!$F350,'5th Cycle APR Raw Data-Final'!$T$3:$T$1977,"&lt;="&amp;G350))</f>
        <v>0</v>
      </c>
      <c r="AM350" s="60" t="e">
        <f t="shared" si="21"/>
        <v>#N/A</v>
      </c>
      <c r="AN350" s="62">
        <f t="shared" si="22"/>
        <v>0.5</v>
      </c>
      <c r="AO350" s="9" t="str">
        <f t="shared" si="23"/>
        <v>YES</v>
      </c>
      <c r="AP350" s="9" t="str">
        <f t="shared" si="24"/>
        <v>NO</v>
      </c>
      <c r="AQ350" s="9" t="str">
        <f t="shared" si="25"/>
        <v>NO</v>
      </c>
      <c r="AR350" s="48" t="str">
        <f>VLOOKUP(K350,'2018Submitted'!$A$2:$C$540,3,FALSE)</f>
        <v>No 2018 Annual Progress Report</v>
      </c>
      <c r="AS350" s="9" t="str">
        <f t="shared" si="26"/>
        <v>YES</v>
      </c>
      <c r="AT350" s="9" t="str">
        <f t="shared" si="27"/>
        <v>NO</v>
      </c>
    </row>
    <row r="351" spans="1:46" ht="12.75" customHeight="1" x14ac:dyDescent="0.15">
      <c r="A351" s="9" t="s">
        <v>66</v>
      </c>
      <c r="B351" s="9" t="str">
        <f t="shared" si="0"/>
        <v>PIEDMONT</v>
      </c>
      <c r="C351" s="31">
        <f t="shared" si="1"/>
        <v>0.5</v>
      </c>
      <c r="D351" s="45">
        <f t="shared" si="2"/>
        <v>8</v>
      </c>
      <c r="E351" s="46">
        <f t="shared" si="3"/>
        <v>2019</v>
      </c>
      <c r="F351" s="46">
        <f t="shared" si="4"/>
        <v>2015</v>
      </c>
      <c r="G351" s="46">
        <f t="shared" si="5"/>
        <v>2022</v>
      </c>
      <c r="H351" s="9" t="str">
        <f t="shared" si="6"/>
        <v>01/31/2015</v>
      </c>
      <c r="I351" s="9" t="str">
        <f t="shared" si="7"/>
        <v>01/31/2023</v>
      </c>
      <c r="J351" s="9" t="s">
        <v>67</v>
      </c>
      <c r="K351" s="49" t="s">
        <v>78</v>
      </c>
      <c r="L351" s="60">
        <f>VLOOKUP(K351,'5th Cycle APR Raw Data-Final'!$A$3:$P$1977,6,FALSE)</f>
        <v>24</v>
      </c>
      <c r="M351" s="60">
        <f>IF(AN351&lt;1,SUMIFS('5th Cycle APR Raw Data-Final'!G$3:G$1977,'5th Cycle APR Raw Data-Final'!$A$3:$A$1977,'SB35 Determination Data'!$K351,'5th Cycle APR Raw Data-Final'!$T$3:$T$1977,"&gt;="&amp;'SB35 Determination Data'!$F351,'5th Cycle APR Raw Data-Final'!$T$3:$T$1977,"&lt;"&amp;E351),SUMIFS('5th Cycle APR Raw Data-Final'!G$3:G$1977,'5th Cycle APR Raw Data-Final'!$A$3:$A$1977,'SB35 Determination Data'!$K351,'5th Cycle APR Raw Data-Final'!$T$3:$T$1977,"&gt;="&amp;'SB35 Determination Data'!$F351,'5th Cycle APR Raw Data-Final'!$T$3:$T$1977,"&lt;="&amp;G351))</f>
        <v>3</v>
      </c>
      <c r="N351" s="60">
        <f>IF(AN351&lt;1,SUMIFS('5th Cycle APR Raw Data-Final'!H$3:H$1977,'5th Cycle APR Raw Data-Final'!$A$3:$A$1977,'SB35 Determination Data'!$K351,'5th Cycle APR Raw Data-Final'!$T$3:$T$1977,"&gt;="&amp;'SB35 Determination Data'!$F351,'5th Cycle APR Raw Data-Final'!$T$3:$T$1977,"&lt;"&amp;E351),SUMIFS('5th Cycle APR Raw Data-Final'!H$3:H$1977,'5th Cycle APR Raw Data-Final'!$A$3:$A$1977,'SB35 Determination Data'!$K351,'5th Cycle APR Raw Data-Final'!$T$3:$T$1977,"&gt;="&amp;'SB35 Determination Data'!$F351,'5th Cycle APR Raw Data-Final'!$T$3:$T$1977,"&lt;="&amp;G351))</f>
        <v>3</v>
      </c>
      <c r="O351" s="60">
        <f>IF(AN351&lt;1,SUMIFS('5th Cycle APR Raw Data-Final'!I$3:I$1977,'5th Cycle APR Raw Data-Final'!$A$3:$A$1977,'SB35 Determination Data'!$K351,'5th Cycle APR Raw Data-Final'!$T$3:$T$1977,"&gt;="&amp;'SB35 Determination Data'!$F351,'5th Cycle APR Raw Data-Final'!$T$3:$T$1977,"&lt;"&amp;E351),SUMIFS('5th Cycle APR Raw Data-Final'!I$3:I$1977,'5th Cycle APR Raw Data-Final'!$A$3:$A$1977,'SB35 Determination Data'!$K351,'5th Cycle APR Raw Data-Final'!$T$3:$T$1977,"&gt;="&amp;'SB35 Determination Data'!$F351,'5th Cycle APR Raw Data-Final'!$T$3:$T$1977,"&lt;="&amp;G351))</f>
        <v>0</v>
      </c>
      <c r="P351" s="60">
        <f t="shared" si="8"/>
        <v>21</v>
      </c>
      <c r="Q351" s="31">
        <f t="shared" si="9"/>
        <v>0.125</v>
      </c>
      <c r="R351" s="61">
        <f t="shared" si="10"/>
        <v>12</v>
      </c>
      <c r="S351" s="61">
        <f t="shared" si="11"/>
        <v>0</v>
      </c>
      <c r="T351" s="60">
        <f>VLOOKUP(K351,'5th Cycle APR Raw Data-Final'!$A$3:$P$1977,10,FALSE)</f>
        <v>14</v>
      </c>
      <c r="U351" s="60">
        <f>IF(AN351&lt;1,SUMIFS('5th Cycle APR Raw Data-Final'!K$3:K$1977,'5th Cycle APR Raw Data-Final'!$A$3:$A$1977,'SB35 Determination Data'!$K351,'5th Cycle APR Raw Data-Final'!$T$3:$T$1977,"&gt;="&amp;'SB35 Determination Data'!$F351,'5th Cycle APR Raw Data-Final'!$T$3:$T$1977,"&lt;"&amp;E351),SUMIFS('5th Cycle APR Raw Data-Final'!K$3:K$1977,'5th Cycle APR Raw Data-Final'!$A$3:$A$1977,'SB35 Determination Data'!$K351,'5th Cycle APR Raw Data-Final'!$T$3:$T$1977,"&gt;="&amp;'SB35 Determination Data'!$F351,'5th Cycle APR Raw Data-Final'!$T$3:$T$1977,"&lt;="&amp;G351))</f>
        <v>6</v>
      </c>
      <c r="V351" s="60">
        <f>IF(AN351&lt;1,SUMIFS('5th Cycle APR Raw Data-Final'!L$3:L$1977,'5th Cycle APR Raw Data-Final'!$A$3:$A$1977,'SB35 Determination Data'!$K351,'5th Cycle APR Raw Data-Final'!$T$3:$T$1977,"&gt;="&amp;'SB35 Determination Data'!$F351,'5th Cycle APR Raw Data-Final'!$T$3:$T$1977,"&lt;"&amp;E351),SUMIFS('5th Cycle APR Raw Data-Final'!L$3:L$1977,'5th Cycle APR Raw Data-Final'!$A$3:$A$1977,'SB35 Determination Data'!$K351,'5th Cycle APR Raw Data-Final'!$T$3:$T$1977,"&gt;="&amp;'SB35 Determination Data'!$F351,'5th Cycle APR Raw Data-Final'!$T$3:$T$1977,"&lt;="&amp;G351))</f>
        <v>0</v>
      </c>
      <c r="W351" s="60">
        <f>IF(AN351&lt;1,SUMIFS('5th Cycle APR Raw Data-Final'!M$3:M$1977,'5th Cycle APR Raw Data-Final'!$A$3:$A$1977,'SB35 Determination Data'!$K351,'5th Cycle APR Raw Data-Final'!$T$3:$T$1977,"&gt;="&amp;'SB35 Determination Data'!$F351,'5th Cycle APR Raw Data-Final'!$T$3:$T$1977,"&lt;"&amp;E351),SUMIFS('5th Cycle APR Raw Data-Final'!M$3:M$1977,'5th Cycle APR Raw Data-Final'!$A$3:$A$1977,'SB35 Determination Data'!$K351,'5th Cycle APR Raw Data-Final'!$T$3:$T$1977,"&gt;="&amp;'SB35 Determination Data'!$F351,'5th Cycle APR Raw Data-Final'!$T$3:$T$1977,"&lt;="&amp;G351))</f>
        <v>6</v>
      </c>
      <c r="X351" s="60">
        <f t="shared" si="12"/>
        <v>8</v>
      </c>
      <c r="Y351" s="60">
        <f t="shared" si="13"/>
        <v>6</v>
      </c>
      <c r="Z351" s="60">
        <f t="shared" si="14"/>
        <v>8</v>
      </c>
      <c r="AA351" s="31">
        <f t="shared" si="15"/>
        <v>0.42857142857142855</v>
      </c>
      <c r="AB351" s="31">
        <f t="shared" si="16"/>
        <v>0.42857142857142855</v>
      </c>
      <c r="AC351" s="60">
        <f>VLOOKUP(K351,'5th Cycle APR Raw Data-Final'!$A$3:$P$1977,14,FALSE)</f>
        <v>15</v>
      </c>
      <c r="AD351" s="60">
        <f>IF(AN351&lt;1,SUMIFS('5th Cycle APR Raw Data-Final'!$O$3:$O$1977,'5th Cycle APR Raw Data-Final'!$A$3:$A$1977,'SB35 Determination Data'!$K351,'5th Cycle APR Raw Data-Final'!$T$3:$T$1977,"&gt;="&amp;'SB35 Determination Data'!$F351,'5th Cycle APR Raw Data-Final'!$T$3:$T$1977,"&lt;"&amp;E351),SUMIFS('5th Cycle APR Raw Data-Final'!$O$3:$O$1977,'5th Cycle APR Raw Data-Final'!$A$3:$A$1977,'SB35 Determination Data'!$K351,'5th Cycle APR Raw Data-Final'!$T$3:$T$1977,"&gt;="&amp;'SB35 Determination Data'!$F351,'5th Cycle APR Raw Data-Final'!$T$3:$T$1977,"&lt;="&amp;G351))</f>
        <v>5</v>
      </c>
      <c r="AE351" s="60">
        <f t="shared" si="17"/>
        <v>10</v>
      </c>
      <c r="AF351" s="31">
        <f t="shared" si="18"/>
        <v>0.33333333333333331</v>
      </c>
      <c r="AG351" s="60">
        <f>VLOOKUP(K351,'5th Cycle APR Raw Data-Final'!$A$3:$P$1977,16,FALSE)</f>
        <v>7</v>
      </c>
      <c r="AH351" s="60">
        <f>IF(AN351&lt;1,SUMIFS('5th Cycle APR Raw Data-Final'!$Q$3:$Q$1977,'5th Cycle APR Raw Data-Final'!$A$3:$A$1977,'SB35 Determination Data'!$K351,'5th Cycle APR Raw Data-Final'!$T$3:$T$1977,"&gt;="&amp;'SB35 Determination Data'!$F351,'5th Cycle APR Raw Data-Final'!$T$3:$T$1977,"&lt;"&amp;E351),SUMIFS('5th Cycle APR Raw Data-Final'!$Q$3:$Q$1977,'5th Cycle APR Raw Data-Final'!$A$3:$A$1977,'SB35 Determination Data'!$K351,'5th Cycle APR Raw Data-Final'!$T$3:$T$1977,"&gt;="&amp;'SB35 Determination Data'!$F351,'5th Cycle APR Raw Data-Final'!$T$3:$T$1977,"&lt;="&amp;G351))</f>
        <v>12</v>
      </c>
      <c r="AI351" s="60">
        <f t="shared" si="19"/>
        <v>0</v>
      </c>
      <c r="AJ351" s="31">
        <f t="shared" si="20"/>
        <v>1.7142857142857142</v>
      </c>
      <c r="AK351" s="60">
        <f>VLOOKUP(K351,'5th Cycle APR Raw Data-Final'!$A$3:$R$1977,18,FALSE)</f>
        <v>60</v>
      </c>
      <c r="AL351" s="60">
        <f>IF(AN351&lt;1,SUMIFS('5th Cycle APR Raw Data-Final'!$S$3:$S$1977,'5th Cycle APR Raw Data-Final'!$A$3:$A$1977,'SB35 Determination Data'!$K351,'5th Cycle APR Raw Data-Final'!$T$3:$T$1977,"&gt;="&amp;'SB35 Determination Data'!$F351,'5th Cycle APR Raw Data-Final'!$T$3:$T$1977,"&lt;"&amp;E351),SUMIFS('5th Cycle APR Raw Data-Final'!$S$3:$S$1977,'5th Cycle APR Raw Data-Final'!$A$3:$A$1977,'SB35 Determination Data'!$K351,'5th Cycle APR Raw Data-Final'!$T$3:$T$1977,"&gt;="&amp;'SB35 Determination Data'!$F351,'5th Cycle APR Raw Data-Final'!$T$3:$T$1977,"&lt;="&amp;G351))</f>
        <v>26</v>
      </c>
      <c r="AM351" s="60">
        <f t="shared" si="21"/>
        <v>39</v>
      </c>
      <c r="AN351" s="62">
        <f t="shared" si="22"/>
        <v>0.5</v>
      </c>
      <c r="AO351" s="9" t="str">
        <f t="shared" si="23"/>
        <v>NO</v>
      </c>
      <c r="AP351" s="9" t="str">
        <f t="shared" si="24"/>
        <v>YES</v>
      </c>
      <c r="AQ351" s="9" t="str">
        <f t="shared" si="25"/>
        <v>NO</v>
      </c>
      <c r="AR351" s="48" t="str">
        <f>VLOOKUP(K351,'2018Submitted'!$A$2:$C$540,3,FALSE)</f>
        <v>Successful</v>
      </c>
      <c r="AS351" s="9" t="str">
        <f t="shared" si="26"/>
        <v>NO</v>
      </c>
      <c r="AT351" s="9" t="str">
        <f t="shared" si="27"/>
        <v>YES</v>
      </c>
    </row>
    <row r="352" spans="1:46" ht="12.75" customHeight="1" x14ac:dyDescent="0.15">
      <c r="A352" s="9" t="s">
        <v>99</v>
      </c>
      <c r="B352" s="9" t="str">
        <f t="shared" si="0"/>
        <v>PINOLE</v>
      </c>
      <c r="C352" s="31">
        <f t="shared" si="1"/>
        <v>0.5</v>
      </c>
      <c r="D352" s="45">
        <f t="shared" si="2"/>
        <v>8</v>
      </c>
      <c r="E352" s="46">
        <f t="shared" si="3"/>
        <v>2019</v>
      </c>
      <c r="F352" s="46">
        <f t="shared" si="4"/>
        <v>2015</v>
      </c>
      <c r="G352" s="46">
        <f t="shared" si="5"/>
        <v>2022</v>
      </c>
      <c r="H352" s="9" t="str">
        <f t="shared" si="6"/>
        <v>01/31/2015</v>
      </c>
      <c r="I352" s="9" t="str">
        <f t="shared" si="7"/>
        <v>01/31/2023</v>
      </c>
      <c r="J352" s="9" t="s">
        <v>67</v>
      </c>
      <c r="K352" s="49" t="s">
        <v>113</v>
      </c>
      <c r="L352" s="60">
        <f>VLOOKUP(K352,'5th Cycle APR Raw Data-Final'!$A$3:$P$1977,6,FALSE)</f>
        <v>80</v>
      </c>
      <c r="M352" s="60">
        <f>IF(AN352&lt;1,SUMIFS('5th Cycle APR Raw Data-Final'!G$3:G$1977,'5th Cycle APR Raw Data-Final'!$A$3:$A$1977,'SB35 Determination Data'!$K352,'5th Cycle APR Raw Data-Final'!$T$3:$T$1977,"&gt;="&amp;'SB35 Determination Data'!$F352,'5th Cycle APR Raw Data-Final'!$T$3:$T$1977,"&lt;"&amp;E352),SUMIFS('5th Cycle APR Raw Data-Final'!G$3:G$1977,'5th Cycle APR Raw Data-Final'!$A$3:$A$1977,'SB35 Determination Data'!$K352,'5th Cycle APR Raw Data-Final'!$T$3:$T$1977,"&gt;="&amp;'SB35 Determination Data'!$F352,'5th Cycle APR Raw Data-Final'!$T$3:$T$1977,"&lt;="&amp;G352))</f>
        <v>0</v>
      </c>
      <c r="N352" s="60">
        <f>IF(AN352&lt;1,SUMIFS('5th Cycle APR Raw Data-Final'!H$3:H$1977,'5th Cycle APR Raw Data-Final'!$A$3:$A$1977,'SB35 Determination Data'!$K352,'5th Cycle APR Raw Data-Final'!$T$3:$T$1977,"&gt;="&amp;'SB35 Determination Data'!$F352,'5th Cycle APR Raw Data-Final'!$T$3:$T$1977,"&lt;"&amp;E352),SUMIFS('5th Cycle APR Raw Data-Final'!H$3:H$1977,'5th Cycle APR Raw Data-Final'!$A$3:$A$1977,'SB35 Determination Data'!$K352,'5th Cycle APR Raw Data-Final'!$T$3:$T$1977,"&gt;="&amp;'SB35 Determination Data'!$F352,'5th Cycle APR Raw Data-Final'!$T$3:$T$1977,"&lt;="&amp;G352))</f>
        <v>0</v>
      </c>
      <c r="O352" s="60">
        <f>IF(AN352&lt;1,SUMIFS('5th Cycle APR Raw Data-Final'!I$3:I$1977,'5th Cycle APR Raw Data-Final'!$A$3:$A$1977,'SB35 Determination Data'!$K352,'5th Cycle APR Raw Data-Final'!$T$3:$T$1977,"&gt;="&amp;'SB35 Determination Data'!$F352,'5th Cycle APR Raw Data-Final'!$T$3:$T$1977,"&lt;"&amp;E352),SUMIFS('5th Cycle APR Raw Data-Final'!I$3:I$1977,'5th Cycle APR Raw Data-Final'!$A$3:$A$1977,'SB35 Determination Data'!$K352,'5th Cycle APR Raw Data-Final'!$T$3:$T$1977,"&gt;="&amp;'SB35 Determination Data'!$F352,'5th Cycle APR Raw Data-Final'!$T$3:$T$1977,"&lt;="&amp;G352))</f>
        <v>0</v>
      </c>
      <c r="P352" s="60">
        <f t="shared" si="8"/>
        <v>80</v>
      </c>
      <c r="Q352" s="31">
        <f t="shared" si="9"/>
        <v>0</v>
      </c>
      <c r="R352" s="61">
        <f t="shared" si="10"/>
        <v>40</v>
      </c>
      <c r="S352" s="61">
        <f t="shared" si="11"/>
        <v>0</v>
      </c>
      <c r="T352" s="60">
        <f>VLOOKUP(K352,'5th Cycle APR Raw Data-Final'!$A$3:$P$1977,10,FALSE)</f>
        <v>48</v>
      </c>
      <c r="U352" s="60">
        <f>IF(AN352&lt;1,SUMIFS('5th Cycle APR Raw Data-Final'!K$3:K$1977,'5th Cycle APR Raw Data-Final'!$A$3:$A$1977,'SB35 Determination Data'!$K352,'5th Cycle APR Raw Data-Final'!$T$3:$T$1977,"&gt;="&amp;'SB35 Determination Data'!$F352,'5th Cycle APR Raw Data-Final'!$T$3:$T$1977,"&lt;"&amp;E352),SUMIFS('5th Cycle APR Raw Data-Final'!K$3:K$1977,'5th Cycle APR Raw Data-Final'!$A$3:$A$1977,'SB35 Determination Data'!$K352,'5th Cycle APR Raw Data-Final'!$T$3:$T$1977,"&gt;="&amp;'SB35 Determination Data'!$F352,'5th Cycle APR Raw Data-Final'!$T$3:$T$1977,"&lt;="&amp;G352))</f>
        <v>0</v>
      </c>
      <c r="V352" s="60">
        <f>IF(AN352&lt;1,SUMIFS('5th Cycle APR Raw Data-Final'!L$3:L$1977,'5th Cycle APR Raw Data-Final'!$A$3:$A$1977,'SB35 Determination Data'!$K352,'5th Cycle APR Raw Data-Final'!$T$3:$T$1977,"&gt;="&amp;'SB35 Determination Data'!$F352,'5th Cycle APR Raw Data-Final'!$T$3:$T$1977,"&lt;"&amp;E352),SUMIFS('5th Cycle APR Raw Data-Final'!L$3:L$1977,'5th Cycle APR Raw Data-Final'!$A$3:$A$1977,'SB35 Determination Data'!$K352,'5th Cycle APR Raw Data-Final'!$T$3:$T$1977,"&gt;="&amp;'SB35 Determination Data'!$F352,'5th Cycle APR Raw Data-Final'!$T$3:$T$1977,"&lt;="&amp;G352))</f>
        <v>0</v>
      </c>
      <c r="W352" s="60">
        <f>IF(AN352&lt;1,SUMIFS('5th Cycle APR Raw Data-Final'!M$3:M$1977,'5th Cycle APR Raw Data-Final'!$A$3:$A$1977,'SB35 Determination Data'!$K352,'5th Cycle APR Raw Data-Final'!$T$3:$T$1977,"&gt;="&amp;'SB35 Determination Data'!$F352,'5th Cycle APR Raw Data-Final'!$T$3:$T$1977,"&lt;"&amp;E352),SUMIFS('5th Cycle APR Raw Data-Final'!M$3:M$1977,'5th Cycle APR Raw Data-Final'!$A$3:$A$1977,'SB35 Determination Data'!$K352,'5th Cycle APR Raw Data-Final'!$T$3:$T$1977,"&gt;="&amp;'SB35 Determination Data'!$F352,'5th Cycle APR Raw Data-Final'!$T$3:$T$1977,"&lt;="&amp;G352))</f>
        <v>0</v>
      </c>
      <c r="X352" s="60">
        <f t="shared" si="12"/>
        <v>48</v>
      </c>
      <c r="Y352" s="60">
        <f t="shared" si="13"/>
        <v>0</v>
      </c>
      <c r="Z352" s="60">
        <f t="shared" si="14"/>
        <v>48</v>
      </c>
      <c r="AA352" s="31">
        <f t="shared" si="15"/>
        <v>0</v>
      </c>
      <c r="AB352" s="31">
        <f t="shared" si="16"/>
        <v>0</v>
      </c>
      <c r="AC352" s="60">
        <f>VLOOKUP(K352,'5th Cycle APR Raw Data-Final'!$A$3:$P$1977,14,FALSE)</f>
        <v>43</v>
      </c>
      <c r="AD352" s="60">
        <f>IF(AN352&lt;1,SUMIFS('5th Cycle APR Raw Data-Final'!$O$3:$O$1977,'5th Cycle APR Raw Data-Final'!$A$3:$A$1977,'SB35 Determination Data'!$K352,'5th Cycle APR Raw Data-Final'!$T$3:$T$1977,"&gt;="&amp;'SB35 Determination Data'!$F352,'5th Cycle APR Raw Data-Final'!$T$3:$T$1977,"&lt;"&amp;E352),SUMIFS('5th Cycle APR Raw Data-Final'!$O$3:$O$1977,'5th Cycle APR Raw Data-Final'!$A$3:$A$1977,'SB35 Determination Data'!$K352,'5th Cycle APR Raw Data-Final'!$T$3:$T$1977,"&gt;="&amp;'SB35 Determination Data'!$F352,'5th Cycle APR Raw Data-Final'!$T$3:$T$1977,"&lt;="&amp;G352))</f>
        <v>1</v>
      </c>
      <c r="AE352" s="60">
        <f t="shared" si="17"/>
        <v>42</v>
      </c>
      <c r="AF352" s="31">
        <f t="shared" si="18"/>
        <v>2.3255813953488372E-2</v>
      </c>
      <c r="AG352" s="60">
        <f>VLOOKUP(K352,'5th Cycle APR Raw Data-Final'!$A$3:$P$1977,16,FALSE)</f>
        <v>126</v>
      </c>
      <c r="AH352" s="60">
        <f>IF(AN352&lt;1,SUMIFS('5th Cycle APR Raw Data-Final'!$Q$3:$Q$1977,'5th Cycle APR Raw Data-Final'!$A$3:$A$1977,'SB35 Determination Data'!$K352,'5th Cycle APR Raw Data-Final'!$T$3:$T$1977,"&gt;="&amp;'SB35 Determination Data'!$F352,'5th Cycle APR Raw Data-Final'!$T$3:$T$1977,"&lt;"&amp;E352),SUMIFS('5th Cycle APR Raw Data-Final'!$Q$3:$Q$1977,'5th Cycle APR Raw Data-Final'!$A$3:$A$1977,'SB35 Determination Data'!$K352,'5th Cycle APR Raw Data-Final'!$T$3:$T$1977,"&gt;="&amp;'SB35 Determination Data'!$F352,'5th Cycle APR Raw Data-Final'!$T$3:$T$1977,"&lt;="&amp;G352))</f>
        <v>4</v>
      </c>
      <c r="AI352" s="60">
        <f t="shared" si="19"/>
        <v>122</v>
      </c>
      <c r="AJ352" s="31">
        <f t="shared" si="20"/>
        <v>3.1746031746031744E-2</v>
      </c>
      <c r="AK352" s="60">
        <f>VLOOKUP(K352,'5th Cycle APR Raw Data-Final'!$A$3:$R$1977,18,FALSE)</f>
        <v>297</v>
      </c>
      <c r="AL352" s="60">
        <f>IF(AN352&lt;1,SUMIFS('5th Cycle APR Raw Data-Final'!$S$3:$S$1977,'5th Cycle APR Raw Data-Final'!$A$3:$A$1977,'SB35 Determination Data'!$K352,'5th Cycle APR Raw Data-Final'!$T$3:$T$1977,"&gt;="&amp;'SB35 Determination Data'!$F352,'5th Cycle APR Raw Data-Final'!$T$3:$T$1977,"&lt;"&amp;E352),SUMIFS('5th Cycle APR Raw Data-Final'!$S$3:$S$1977,'5th Cycle APR Raw Data-Final'!$A$3:$A$1977,'SB35 Determination Data'!$K352,'5th Cycle APR Raw Data-Final'!$T$3:$T$1977,"&gt;="&amp;'SB35 Determination Data'!$F352,'5th Cycle APR Raw Data-Final'!$T$3:$T$1977,"&lt;="&amp;G352))</f>
        <v>5</v>
      </c>
      <c r="AM352" s="60">
        <f t="shared" si="21"/>
        <v>292</v>
      </c>
      <c r="AN352" s="62">
        <f t="shared" si="22"/>
        <v>0.5</v>
      </c>
      <c r="AO352" s="9" t="str">
        <f t="shared" si="23"/>
        <v>YES</v>
      </c>
      <c r="AP352" s="9" t="str">
        <f t="shared" si="24"/>
        <v>NO</v>
      </c>
      <c r="AQ352" s="9" t="str">
        <f t="shared" si="25"/>
        <v>NO</v>
      </c>
      <c r="AR352" s="48" t="str">
        <f>VLOOKUP(K352,'2018Submitted'!$A$2:$C$540,3,FALSE)</f>
        <v>Received - Not successful</v>
      </c>
      <c r="AS352" s="9" t="str">
        <f t="shared" si="26"/>
        <v>NO</v>
      </c>
      <c r="AT352" s="9" t="str">
        <f t="shared" si="27"/>
        <v>NO</v>
      </c>
    </row>
    <row r="353" spans="1:46" ht="12.75" customHeight="1" x14ac:dyDescent="0.15">
      <c r="A353" s="9" t="s">
        <v>441</v>
      </c>
      <c r="B353" s="9" t="str">
        <f t="shared" si="0"/>
        <v>PISMO BEACH</v>
      </c>
      <c r="C353" s="31">
        <f t="shared" si="1"/>
        <v>1</v>
      </c>
      <c r="D353" s="45">
        <f t="shared" si="2"/>
        <v>5</v>
      </c>
      <c r="E353" s="46">
        <f t="shared" si="3"/>
        <v>2017</v>
      </c>
      <c r="F353" s="46">
        <f t="shared" si="4"/>
        <v>2014</v>
      </c>
      <c r="G353" s="46">
        <f t="shared" si="5"/>
        <v>2018</v>
      </c>
      <c r="H353" s="9" t="str">
        <f t="shared" si="6"/>
        <v>06/30/2014</v>
      </c>
      <c r="I353" s="9" t="str">
        <f t="shared" si="7"/>
        <v>06/30/2019</v>
      </c>
      <c r="J353" s="9" t="s">
        <v>83</v>
      </c>
      <c r="K353" s="49" t="s">
        <v>1290</v>
      </c>
      <c r="L353" s="60">
        <f>VLOOKUP(K353,'5th Cycle APR Raw Data-Final'!$A$3:$P$1977,6,FALSE)</f>
        <v>38</v>
      </c>
      <c r="M353" s="60">
        <f>IF(AN353&lt;1,SUMIFS('5th Cycle APR Raw Data-Final'!G$3:G$1977,'5th Cycle APR Raw Data-Final'!$A$3:$A$1977,'SB35 Determination Data'!$K353,'5th Cycle APR Raw Data-Final'!$T$3:$T$1977,"&gt;="&amp;'SB35 Determination Data'!$F353,'5th Cycle APR Raw Data-Final'!$T$3:$T$1977,"&lt;"&amp;E353),SUMIFS('5th Cycle APR Raw Data-Final'!G$3:G$1977,'5th Cycle APR Raw Data-Final'!$A$3:$A$1977,'SB35 Determination Data'!$K353,'5th Cycle APR Raw Data-Final'!$T$3:$T$1977,"&gt;="&amp;'SB35 Determination Data'!$F353,'5th Cycle APR Raw Data-Final'!$T$3:$T$1977,"&lt;="&amp;G353))</f>
        <v>0</v>
      </c>
      <c r="N353" s="60">
        <f>IF(AN353&lt;1,SUMIFS('5th Cycle APR Raw Data-Final'!H$3:H$1977,'5th Cycle APR Raw Data-Final'!$A$3:$A$1977,'SB35 Determination Data'!$K353,'5th Cycle APR Raw Data-Final'!$T$3:$T$1977,"&gt;="&amp;'SB35 Determination Data'!$F353,'5th Cycle APR Raw Data-Final'!$T$3:$T$1977,"&lt;"&amp;E353),SUMIFS('5th Cycle APR Raw Data-Final'!H$3:H$1977,'5th Cycle APR Raw Data-Final'!$A$3:$A$1977,'SB35 Determination Data'!$K353,'5th Cycle APR Raw Data-Final'!$T$3:$T$1977,"&gt;="&amp;'SB35 Determination Data'!$F353,'5th Cycle APR Raw Data-Final'!$T$3:$T$1977,"&lt;="&amp;G353))</f>
        <v>0</v>
      </c>
      <c r="O353" s="60">
        <f>IF(AN353&lt;1,SUMIFS('5th Cycle APR Raw Data-Final'!I$3:I$1977,'5th Cycle APR Raw Data-Final'!$A$3:$A$1977,'SB35 Determination Data'!$K353,'5th Cycle APR Raw Data-Final'!$T$3:$T$1977,"&gt;="&amp;'SB35 Determination Data'!$F353,'5th Cycle APR Raw Data-Final'!$T$3:$T$1977,"&lt;"&amp;E353),SUMIFS('5th Cycle APR Raw Data-Final'!I$3:I$1977,'5th Cycle APR Raw Data-Final'!$A$3:$A$1977,'SB35 Determination Data'!$K353,'5th Cycle APR Raw Data-Final'!$T$3:$T$1977,"&gt;="&amp;'SB35 Determination Data'!$F353,'5th Cycle APR Raw Data-Final'!$T$3:$T$1977,"&lt;="&amp;G353))</f>
        <v>0</v>
      </c>
      <c r="P353" s="60">
        <f t="shared" si="8"/>
        <v>38</v>
      </c>
      <c r="Q353" s="31">
        <f t="shared" si="9"/>
        <v>0</v>
      </c>
      <c r="R353" s="61">
        <f t="shared" si="10"/>
        <v>38</v>
      </c>
      <c r="S353" s="61">
        <f t="shared" si="11"/>
        <v>0</v>
      </c>
      <c r="T353" s="60">
        <f>VLOOKUP(K353,'5th Cycle APR Raw Data-Final'!$A$3:$P$1977,10,FALSE)</f>
        <v>24</v>
      </c>
      <c r="U353" s="60">
        <f>IF(AN353&lt;1,SUMIFS('5th Cycle APR Raw Data-Final'!K$3:K$1977,'5th Cycle APR Raw Data-Final'!$A$3:$A$1977,'SB35 Determination Data'!$K353,'5th Cycle APR Raw Data-Final'!$T$3:$T$1977,"&gt;="&amp;'SB35 Determination Data'!$F353,'5th Cycle APR Raw Data-Final'!$T$3:$T$1977,"&lt;"&amp;E353),SUMIFS('5th Cycle APR Raw Data-Final'!K$3:K$1977,'5th Cycle APR Raw Data-Final'!$A$3:$A$1977,'SB35 Determination Data'!$K353,'5th Cycle APR Raw Data-Final'!$T$3:$T$1977,"&gt;="&amp;'SB35 Determination Data'!$F353,'5th Cycle APR Raw Data-Final'!$T$3:$T$1977,"&lt;="&amp;G353))</f>
        <v>12</v>
      </c>
      <c r="V353" s="60">
        <f>IF(AN353&lt;1,SUMIFS('5th Cycle APR Raw Data-Final'!L$3:L$1977,'5th Cycle APR Raw Data-Final'!$A$3:$A$1977,'SB35 Determination Data'!$K353,'5th Cycle APR Raw Data-Final'!$T$3:$T$1977,"&gt;="&amp;'SB35 Determination Data'!$F353,'5th Cycle APR Raw Data-Final'!$T$3:$T$1977,"&lt;"&amp;E353),SUMIFS('5th Cycle APR Raw Data-Final'!L$3:L$1977,'5th Cycle APR Raw Data-Final'!$A$3:$A$1977,'SB35 Determination Data'!$K353,'5th Cycle APR Raw Data-Final'!$T$3:$T$1977,"&gt;="&amp;'SB35 Determination Data'!$F353,'5th Cycle APR Raw Data-Final'!$T$3:$T$1977,"&lt;="&amp;G353))</f>
        <v>12</v>
      </c>
      <c r="W353" s="60">
        <f>IF(AN353&lt;1,SUMIFS('5th Cycle APR Raw Data-Final'!M$3:M$1977,'5th Cycle APR Raw Data-Final'!$A$3:$A$1977,'SB35 Determination Data'!$K353,'5th Cycle APR Raw Data-Final'!$T$3:$T$1977,"&gt;="&amp;'SB35 Determination Data'!$F353,'5th Cycle APR Raw Data-Final'!$T$3:$T$1977,"&lt;"&amp;E353),SUMIFS('5th Cycle APR Raw Data-Final'!M$3:M$1977,'5th Cycle APR Raw Data-Final'!$A$3:$A$1977,'SB35 Determination Data'!$K353,'5th Cycle APR Raw Data-Final'!$T$3:$T$1977,"&gt;="&amp;'SB35 Determination Data'!$F353,'5th Cycle APR Raw Data-Final'!$T$3:$T$1977,"&lt;="&amp;G353))</f>
        <v>0</v>
      </c>
      <c r="X353" s="60">
        <f t="shared" si="12"/>
        <v>12</v>
      </c>
      <c r="Y353" s="60">
        <f t="shared" si="13"/>
        <v>12</v>
      </c>
      <c r="Z353" s="60">
        <f t="shared" si="14"/>
        <v>12</v>
      </c>
      <c r="AA353" s="31">
        <f t="shared" si="15"/>
        <v>0.5</v>
      </c>
      <c r="AB353" s="31">
        <f t="shared" si="16"/>
        <v>0.5</v>
      </c>
      <c r="AC353" s="60">
        <f>VLOOKUP(K353,'5th Cycle APR Raw Data-Final'!$A$3:$P$1977,14,FALSE)</f>
        <v>27</v>
      </c>
      <c r="AD353" s="60">
        <f>IF(AN353&lt;1,SUMIFS('5th Cycle APR Raw Data-Final'!$O$3:$O$1977,'5th Cycle APR Raw Data-Final'!$A$3:$A$1977,'SB35 Determination Data'!$K353,'5th Cycle APR Raw Data-Final'!$T$3:$T$1977,"&gt;="&amp;'SB35 Determination Data'!$F353,'5th Cycle APR Raw Data-Final'!$T$3:$T$1977,"&lt;"&amp;E353),SUMIFS('5th Cycle APR Raw Data-Final'!$O$3:$O$1977,'5th Cycle APR Raw Data-Final'!$A$3:$A$1977,'SB35 Determination Data'!$K353,'5th Cycle APR Raw Data-Final'!$T$3:$T$1977,"&gt;="&amp;'SB35 Determination Data'!$F353,'5th Cycle APR Raw Data-Final'!$T$3:$T$1977,"&lt;="&amp;G353))</f>
        <v>0</v>
      </c>
      <c r="AE353" s="60">
        <f t="shared" si="17"/>
        <v>27</v>
      </c>
      <c r="AF353" s="31">
        <f t="shared" si="18"/>
        <v>0</v>
      </c>
      <c r="AG353" s="60">
        <f>VLOOKUP(K353,'5th Cycle APR Raw Data-Final'!$A$3:$P$1977,16,FALSE)</f>
        <v>64</v>
      </c>
      <c r="AH353" s="60">
        <f>IF(AN353&lt;1,SUMIFS('5th Cycle APR Raw Data-Final'!$Q$3:$Q$1977,'5th Cycle APR Raw Data-Final'!$A$3:$A$1977,'SB35 Determination Data'!$K353,'5th Cycle APR Raw Data-Final'!$T$3:$T$1977,"&gt;="&amp;'SB35 Determination Data'!$F353,'5th Cycle APR Raw Data-Final'!$T$3:$T$1977,"&lt;"&amp;E353),SUMIFS('5th Cycle APR Raw Data-Final'!$Q$3:$Q$1977,'5th Cycle APR Raw Data-Final'!$A$3:$A$1977,'SB35 Determination Data'!$K353,'5th Cycle APR Raw Data-Final'!$T$3:$T$1977,"&gt;="&amp;'SB35 Determination Data'!$F353,'5th Cycle APR Raw Data-Final'!$T$3:$T$1977,"&lt;="&amp;G353))</f>
        <v>253</v>
      </c>
      <c r="AI353" s="60">
        <f t="shared" si="19"/>
        <v>0</v>
      </c>
      <c r="AJ353" s="31">
        <f t="shared" si="20"/>
        <v>3.953125</v>
      </c>
      <c r="AK353" s="60">
        <f>VLOOKUP(K353,'5th Cycle APR Raw Data-Final'!$A$3:$R$1977,18,FALSE)</f>
        <v>153</v>
      </c>
      <c r="AL353" s="60">
        <f>IF(AN353&lt;1,SUMIFS('5th Cycle APR Raw Data-Final'!$S$3:$S$1977,'5th Cycle APR Raw Data-Final'!$A$3:$A$1977,'SB35 Determination Data'!$K353,'5th Cycle APR Raw Data-Final'!$T$3:$T$1977,"&gt;="&amp;'SB35 Determination Data'!$F353,'5th Cycle APR Raw Data-Final'!$T$3:$T$1977,"&lt;"&amp;E353),SUMIFS('5th Cycle APR Raw Data-Final'!$S$3:$S$1977,'5th Cycle APR Raw Data-Final'!$A$3:$A$1977,'SB35 Determination Data'!$K353,'5th Cycle APR Raw Data-Final'!$T$3:$T$1977,"&gt;="&amp;'SB35 Determination Data'!$F353,'5th Cycle APR Raw Data-Final'!$T$3:$T$1977,"&lt;="&amp;G353))</f>
        <v>265</v>
      </c>
      <c r="AM353" s="60">
        <f t="shared" si="21"/>
        <v>77</v>
      </c>
      <c r="AN353" s="62">
        <f t="shared" si="22"/>
        <v>1</v>
      </c>
      <c r="AO353" s="9" t="str">
        <f t="shared" si="23"/>
        <v>NO</v>
      </c>
      <c r="AP353" s="9" t="str">
        <f t="shared" si="24"/>
        <v>YES</v>
      </c>
      <c r="AQ353" s="9" t="str">
        <f t="shared" si="25"/>
        <v>NO</v>
      </c>
      <c r="AR353" s="48" t="str">
        <f>VLOOKUP(K353,'2018Submitted'!$A$2:$C$540,3,FALSE)</f>
        <v>Successful</v>
      </c>
      <c r="AS353" s="9" t="str">
        <f t="shared" si="26"/>
        <v>NO</v>
      </c>
      <c r="AT353" s="9" t="str">
        <f t="shared" si="27"/>
        <v>YES</v>
      </c>
    </row>
    <row r="354" spans="1:46" ht="12.75" customHeight="1" x14ac:dyDescent="0.15">
      <c r="A354" s="9" t="s">
        <v>99</v>
      </c>
      <c r="B354" s="9" t="str">
        <f t="shared" si="0"/>
        <v>PITTSBURG</v>
      </c>
      <c r="C354" s="31">
        <f t="shared" si="1"/>
        <v>0.5</v>
      </c>
      <c r="D354" s="45">
        <f t="shared" si="2"/>
        <v>8</v>
      </c>
      <c r="E354" s="46">
        <f t="shared" si="3"/>
        <v>2019</v>
      </c>
      <c r="F354" s="46">
        <f t="shared" si="4"/>
        <v>2015</v>
      </c>
      <c r="G354" s="46">
        <f t="shared" si="5"/>
        <v>2022</v>
      </c>
      <c r="H354" s="9" t="str">
        <f t="shared" si="6"/>
        <v>01/31/2015</v>
      </c>
      <c r="I354" s="9" t="str">
        <f t="shared" si="7"/>
        <v>01/31/2023</v>
      </c>
      <c r="J354" s="9" t="s">
        <v>67</v>
      </c>
      <c r="K354" s="49" t="s">
        <v>114</v>
      </c>
      <c r="L354" s="60">
        <f>VLOOKUP(K354,'5th Cycle APR Raw Data-Final'!$A$3:$P$1977,6,FALSE)</f>
        <v>392</v>
      </c>
      <c r="M354" s="60">
        <f>IF(AN354&lt;1,SUMIFS('5th Cycle APR Raw Data-Final'!G$3:G$1977,'5th Cycle APR Raw Data-Final'!$A$3:$A$1977,'SB35 Determination Data'!$K354,'5th Cycle APR Raw Data-Final'!$T$3:$T$1977,"&gt;="&amp;'SB35 Determination Data'!$F354,'5th Cycle APR Raw Data-Final'!$T$3:$T$1977,"&lt;"&amp;E354),SUMIFS('5th Cycle APR Raw Data-Final'!G$3:G$1977,'5th Cycle APR Raw Data-Final'!$A$3:$A$1977,'SB35 Determination Data'!$K354,'5th Cycle APR Raw Data-Final'!$T$3:$T$1977,"&gt;="&amp;'SB35 Determination Data'!$F354,'5th Cycle APR Raw Data-Final'!$T$3:$T$1977,"&lt;="&amp;G354))</f>
        <v>46</v>
      </c>
      <c r="N354" s="60">
        <f>IF(AN354&lt;1,SUMIFS('5th Cycle APR Raw Data-Final'!H$3:H$1977,'5th Cycle APR Raw Data-Final'!$A$3:$A$1977,'SB35 Determination Data'!$K354,'5th Cycle APR Raw Data-Final'!$T$3:$T$1977,"&gt;="&amp;'SB35 Determination Data'!$F354,'5th Cycle APR Raw Data-Final'!$T$3:$T$1977,"&lt;"&amp;E354),SUMIFS('5th Cycle APR Raw Data-Final'!H$3:H$1977,'5th Cycle APR Raw Data-Final'!$A$3:$A$1977,'SB35 Determination Data'!$K354,'5th Cycle APR Raw Data-Final'!$T$3:$T$1977,"&gt;="&amp;'SB35 Determination Data'!$F354,'5th Cycle APR Raw Data-Final'!$T$3:$T$1977,"&lt;="&amp;G354))</f>
        <v>46</v>
      </c>
      <c r="O354" s="60">
        <f>IF(AN354&lt;1,SUMIFS('5th Cycle APR Raw Data-Final'!I$3:I$1977,'5th Cycle APR Raw Data-Final'!$A$3:$A$1977,'SB35 Determination Data'!$K354,'5th Cycle APR Raw Data-Final'!$T$3:$T$1977,"&gt;="&amp;'SB35 Determination Data'!$F354,'5th Cycle APR Raw Data-Final'!$T$3:$T$1977,"&lt;"&amp;E354),SUMIFS('5th Cycle APR Raw Data-Final'!I$3:I$1977,'5th Cycle APR Raw Data-Final'!$A$3:$A$1977,'SB35 Determination Data'!$K354,'5th Cycle APR Raw Data-Final'!$T$3:$T$1977,"&gt;="&amp;'SB35 Determination Data'!$F354,'5th Cycle APR Raw Data-Final'!$T$3:$T$1977,"&lt;="&amp;G354))</f>
        <v>0</v>
      </c>
      <c r="P354" s="60">
        <f t="shared" si="8"/>
        <v>346</v>
      </c>
      <c r="Q354" s="31">
        <f t="shared" si="9"/>
        <v>0.11734693877551021</v>
      </c>
      <c r="R354" s="61">
        <f t="shared" si="10"/>
        <v>196</v>
      </c>
      <c r="S354" s="61">
        <f t="shared" si="11"/>
        <v>0</v>
      </c>
      <c r="T354" s="60">
        <f>VLOOKUP(K354,'5th Cycle APR Raw Data-Final'!$A$3:$P$1977,10,FALSE)</f>
        <v>254</v>
      </c>
      <c r="U354" s="60">
        <f>IF(AN354&lt;1,SUMIFS('5th Cycle APR Raw Data-Final'!K$3:K$1977,'5th Cycle APR Raw Data-Final'!$A$3:$A$1977,'SB35 Determination Data'!$K354,'5th Cycle APR Raw Data-Final'!$T$3:$T$1977,"&gt;="&amp;'SB35 Determination Data'!$F354,'5th Cycle APR Raw Data-Final'!$T$3:$T$1977,"&lt;"&amp;E354),SUMIFS('5th Cycle APR Raw Data-Final'!K$3:K$1977,'5th Cycle APR Raw Data-Final'!$A$3:$A$1977,'SB35 Determination Data'!$K354,'5th Cycle APR Raw Data-Final'!$T$3:$T$1977,"&gt;="&amp;'SB35 Determination Data'!$F354,'5th Cycle APR Raw Data-Final'!$T$3:$T$1977,"&lt;="&amp;G354))</f>
        <v>425</v>
      </c>
      <c r="V354" s="60">
        <f>IF(AN354&lt;1,SUMIFS('5th Cycle APR Raw Data-Final'!L$3:L$1977,'5th Cycle APR Raw Data-Final'!$A$3:$A$1977,'SB35 Determination Data'!$K354,'5th Cycle APR Raw Data-Final'!$T$3:$T$1977,"&gt;="&amp;'SB35 Determination Data'!$F354,'5th Cycle APR Raw Data-Final'!$T$3:$T$1977,"&lt;"&amp;E354),SUMIFS('5th Cycle APR Raw Data-Final'!L$3:L$1977,'5th Cycle APR Raw Data-Final'!$A$3:$A$1977,'SB35 Determination Data'!$K354,'5th Cycle APR Raw Data-Final'!$T$3:$T$1977,"&gt;="&amp;'SB35 Determination Data'!$F354,'5th Cycle APR Raw Data-Final'!$T$3:$T$1977,"&lt;="&amp;G354))</f>
        <v>422</v>
      </c>
      <c r="W354" s="60">
        <f>IF(AN354&lt;1,SUMIFS('5th Cycle APR Raw Data-Final'!M$3:M$1977,'5th Cycle APR Raw Data-Final'!$A$3:$A$1977,'SB35 Determination Data'!$K354,'5th Cycle APR Raw Data-Final'!$T$3:$T$1977,"&gt;="&amp;'SB35 Determination Data'!$F354,'5th Cycle APR Raw Data-Final'!$T$3:$T$1977,"&lt;"&amp;E354),SUMIFS('5th Cycle APR Raw Data-Final'!M$3:M$1977,'5th Cycle APR Raw Data-Final'!$A$3:$A$1977,'SB35 Determination Data'!$K354,'5th Cycle APR Raw Data-Final'!$T$3:$T$1977,"&gt;="&amp;'SB35 Determination Data'!$F354,'5th Cycle APR Raw Data-Final'!$T$3:$T$1977,"&lt;="&amp;G354))</f>
        <v>3</v>
      </c>
      <c r="X354" s="60">
        <f t="shared" si="12"/>
        <v>0</v>
      </c>
      <c r="Y354" s="60">
        <f t="shared" si="13"/>
        <v>425</v>
      </c>
      <c r="Z354" s="60">
        <f t="shared" si="14"/>
        <v>0</v>
      </c>
      <c r="AA354" s="31">
        <f t="shared" si="15"/>
        <v>1.6732283464566928</v>
      </c>
      <c r="AB354" s="31">
        <f t="shared" si="16"/>
        <v>1.6732283464566928</v>
      </c>
      <c r="AC354" s="60">
        <f>VLOOKUP(K354,'5th Cycle APR Raw Data-Final'!$A$3:$P$1977,14,FALSE)</f>
        <v>316</v>
      </c>
      <c r="AD354" s="60">
        <f>IF(AN354&lt;1,SUMIFS('5th Cycle APR Raw Data-Final'!$O$3:$O$1977,'5th Cycle APR Raw Data-Final'!$A$3:$A$1977,'SB35 Determination Data'!$K354,'5th Cycle APR Raw Data-Final'!$T$3:$T$1977,"&gt;="&amp;'SB35 Determination Data'!$F354,'5th Cycle APR Raw Data-Final'!$T$3:$T$1977,"&lt;"&amp;E354),SUMIFS('5th Cycle APR Raw Data-Final'!$O$3:$O$1977,'5th Cycle APR Raw Data-Final'!$A$3:$A$1977,'SB35 Determination Data'!$K354,'5th Cycle APR Raw Data-Final'!$T$3:$T$1977,"&gt;="&amp;'SB35 Determination Data'!$F354,'5th Cycle APR Raw Data-Final'!$T$3:$T$1977,"&lt;="&amp;G354))</f>
        <v>414</v>
      </c>
      <c r="AE354" s="60">
        <f t="shared" si="17"/>
        <v>0</v>
      </c>
      <c r="AF354" s="31">
        <f t="shared" si="18"/>
        <v>1.3101265822784811</v>
      </c>
      <c r="AG354" s="60">
        <f>VLOOKUP(K354,'5th Cycle APR Raw Data-Final'!$A$3:$P$1977,16,FALSE)</f>
        <v>1063</v>
      </c>
      <c r="AH354" s="60">
        <f>IF(AN354&lt;1,SUMIFS('5th Cycle APR Raw Data-Final'!$Q$3:$Q$1977,'5th Cycle APR Raw Data-Final'!$A$3:$A$1977,'SB35 Determination Data'!$K354,'5th Cycle APR Raw Data-Final'!$T$3:$T$1977,"&gt;="&amp;'SB35 Determination Data'!$F354,'5th Cycle APR Raw Data-Final'!$T$3:$T$1977,"&lt;"&amp;E354),SUMIFS('5th Cycle APR Raw Data-Final'!$Q$3:$Q$1977,'5th Cycle APR Raw Data-Final'!$A$3:$A$1977,'SB35 Determination Data'!$K354,'5th Cycle APR Raw Data-Final'!$T$3:$T$1977,"&gt;="&amp;'SB35 Determination Data'!$F354,'5th Cycle APR Raw Data-Final'!$T$3:$T$1977,"&lt;="&amp;G354))</f>
        <v>638</v>
      </c>
      <c r="AI354" s="60">
        <f t="shared" si="19"/>
        <v>425</v>
      </c>
      <c r="AJ354" s="31">
        <f t="shared" si="20"/>
        <v>0.60018814675446852</v>
      </c>
      <c r="AK354" s="60">
        <f>VLOOKUP(K354,'5th Cycle APR Raw Data-Final'!$A$3:$R$1977,18,FALSE)</f>
        <v>2025</v>
      </c>
      <c r="AL354" s="60">
        <f>IF(AN354&lt;1,SUMIFS('5th Cycle APR Raw Data-Final'!$S$3:$S$1977,'5th Cycle APR Raw Data-Final'!$A$3:$A$1977,'SB35 Determination Data'!$K354,'5th Cycle APR Raw Data-Final'!$T$3:$T$1977,"&gt;="&amp;'SB35 Determination Data'!$F354,'5th Cycle APR Raw Data-Final'!$T$3:$T$1977,"&lt;"&amp;E354),SUMIFS('5th Cycle APR Raw Data-Final'!$S$3:$S$1977,'5th Cycle APR Raw Data-Final'!$A$3:$A$1977,'SB35 Determination Data'!$K354,'5th Cycle APR Raw Data-Final'!$T$3:$T$1977,"&gt;="&amp;'SB35 Determination Data'!$F354,'5th Cycle APR Raw Data-Final'!$T$3:$T$1977,"&lt;="&amp;G354))</f>
        <v>1523</v>
      </c>
      <c r="AM354" s="60">
        <f t="shared" si="21"/>
        <v>771</v>
      </c>
      <c r="AN354" s="62">
        <f t="shared" si="22"/>
        <v>0.5</v>
      </c>
      <c r="AO354" s="9" t="str">
        <f t="shared" si="23"/>
        <v>NO</v>
      </c>
      <c r="AP354" s="9" t="str">
        <f t="shared" si="24"/>
        <v>YES</v>
      </c>
      <c r="AQ354" s="9" t="str">
        <f t="shared" si="25"/>
        <v>NO</v>
      </c>
      <c r="AR354" s="48" t="str">
        <f>VLOOKUP(K354,'2018Submitted'!$A$2:$C$540,3,FALSE)</f>
        <v>Successful</v>
      </c>
      <c r="AS354" s="9" t="str">
        <f t="shared" si="26"/>
        <v>NO</v>
      </c>
      <c r="AT354" s="9" t="str">
        <f t="shared" si="27"/>
        <v>YES</v>
      </c>
    </row>
    <row r="355" spans="1:46" ht="12.75" customHeight="1" x14ac:dyDescent="0.15">
      <c r="A355" s="9" t="s">
        <v>273</v>
      </c>
      <c r="B355" s="9" t="str">
        <f t="shared" si="0"/>
        <v>PLACENTIA</v>
      </c>
      <c r="C355" s="31">
        <f t="shared" si="1"/>
        <v>0.625</v>
      </c>
      <c r="D355" s="45">
        <f t="shared" si="2"/>
        <v>8</v>
      </c>
      <c r="E355" s="46">
        <f t="shared" si="3"/>
        <v>2018</v>
      </c>
      <c r="F355" s="46">
        <f t="shared" si="4"/>
        <v>2014</v>
      </c>
      <c r="G355" s="46" t="str">
        <f t="shared" si="5"/>
        <v>2021</v>
      </c>
      <c r="H355" s="9" t="str">
        <f t="shared" si="6"/>
        <v>10/15/2013</v>
      </c>
      <c r="I355" s="9" t="str">
        <f t="shared" si="7"/>
        <v>10/15/2021</v>
      </c>
      <c r="J355" s="9" t="s">
        <v>144</v>
      </c>
      <c r="K355" s="49" t="s">
        <v>296</v>
      </c>
      <c r="L355" s="60">
        <f>VLOOKUP(K355,'5th Cycle APR Raw Data-Final'!$A$3:$P$1977,6,FALSE)</f>
        <v>112</v>
      </c>
      <c r="M355" s="60">
        <f>IF(AN355&lt;1,SUMIFS('5th Cycle APR Raw Data-Final'!G$3:G$1977,'5th Cycle APR Raw Data-Final'!$A$3:$A$1977,'SB35 Determination Data'!$K355,'5th Cycle APR Raw Data-Final'!$T$3:$T$1977,"&gt;="&amp;'SB35 Determination Data'!$F355,'5th Cycle APR Raw Data-Final'!$T$3:$T$1977,"&lt;"&amp;E355),SUMIFS('5th Cycle APR Raw Data-Final'!G$3:G$1977,'5th Cycle APR Raw Data-Final'!$A$3:$A$1977,'SB35 Determination Data'!$K355,'5th Cycle APR Raw Data-Final'!$T$3:$T$1977,"&gt;="&amp;'SB35 Determination Data'!$F355,'5th Cycle APR Raw Data-Final'!$T$3:$T$1977,"&lt;="&amp;G355))</f>
        <v>0</v>
      </c>
      <c r="N355" s="60">
        <f>IF(AN355&lt;1,SUMIFS('5th Cycle APR Raw Data-Final'!H$3:H$1977,'5th Cycle APR Raw Data-Final'!$A$3:$A$1977,'SB35 Determination Data'!$K355,'5th Cycle APR Raw Data-Final'!$T$3:$T$1977,"&gt;="&amp;'SB35 Determination Data'!$F355,'5th Cycle APR Raw Data-Final'!$T$3:$T$1977,"&lt;"&amp;E355),SUMIFS('5th Cycle APR Raw Data-Final'!H$3:H$1977,'5th Cycle APR Raw Data-Final'!$A$3:$A$1977,'SB35 Determination Data'!$K355,'5th Cycle APR Raw Data-Final'!$T$3:$T$1977,"&gt;="&amp;'SB35 Determination Data'!$F355,'5th Cycle APR Raw Data-Final'!$T$3:$T$1977,"&lt;="&amp;G355))</f>
        <v>0</v>
      </c>
      <c r="O355" s="60">
        <f>IF(AN355&lt;1,SUMIFS('5th Cycle APR Raw Data-Final'!I$3:I$1977,'5th Cycle APR Raw Data-Final'!$A$3:$A$1977,'SB35 Determination Data'!$K355,'5th Cycle APR Raw Data-Final'!$T$3:$T$1977,"&gt;="&amp;'SB35 Determination Data'!$F355,'5th Cycle APR Raw Data-Final'!$T$3:$T$1977,"&lt;"&amp;E355),SUMIFS('5th Cycle APR Raw Data-Final'!I$3:I$1977,'5th Cycle APR Raw Data-Final'!$A$3:$A$1977,'SB35 Determination Data'!$K355,'5th Cycle APR Raw Data-Final'!$T$3:$T$1977,"&gt;="&amp;'SB35 Determination Data'!$F355,'5th Cycle APR Raw Data-Final'!$T$3:$T$1977,"&lt;="&amp;G355))</f>
        <v>0</v>
      </c>
      <c r="P355" s="60">
        <f t="shared" si="8"/>
        <v>112</v>
      </c>
      <c r="Q355" s="31">
        <f t="shared" si="9"/>
        <v>0</v>
      </c>
      <c r="R355" s="61">
        <f t="shared" si="10"/>
        <v>56</v>
      </c>
      <c r="S355" s="61">
        <f t="shared" si="11"/>
        <v>0</v>
      </c>
      <c r="T355" s="60">
        <f>VLOOKUP(K355,'5th Cycle APR Raw Data-Final'!$A$3:$P$1977,10,FALSE)</f>
        <v>81</v>
      </c>
      <c r="U355" s="60">
        <f>IF(AN355&lt;1,SUMIFS('5th Cycle APR Raw Data-Final'!K$3:K$1977,'5th Cycle APR Raw Data-Final'!$A$3:$A$1977,'SB35 Determination Data'!$K355,'5th Cycle APR Raw Data-Final'!$T$3:$T$1977,"&gt;="&amp;'SB35 Determination Data'!$F355,'5th Cycle APR Raw Data-Final'!$T$3:$T$1977,"&lt;"&amp;E355),SUMIFS('5th Cycle APR Raw Data-Final'!K$3:K$1977,'5th Cycle APR Raw Data-Final'!$A$3:$A$1977,'SB35 Determination Data'!$K355,'5th Cycle APR Raw Data-Final'!$T$3:$T$1977,"&gt;="&amp;'SB35 Determination Data'!$F355,'5th Cycle APR Raw Data-Final'!$T$3:$T$1977,"&lt;="&amp;G355))</f>
        <v>0</v>
      </c>
      <c r="V355" s="60">
        <f>IF(AN355&lt;1,SUMIFS('5th Cycle APR Raw Data-Final'!L$3:L$1977,'5th Cycle APR Raw Data-Final'!$A$3:$A$1977,'SB35 Determination Data'!$K355,'5th Cycle APR Raw Data-Final'!$T$3:$T$1977,"&gt;="&amp;'SB35 Determination Data'!$F355,'5th Cycle APR Raw Data-Final'!$T$3:$T$1977,"&lt;"&amp;E355),SUMIFS('5th Cycle APR Raw Data-Final'!L$3:L$1977,'5th Cycle APR Raw Data-Final'!$A$3:$A$1977,'SB35 Determination Data'!$K355,'5th Cycle APR Raw Data-Final'!$T$3:$T$1977,"&gt;="&amp;'SB35 Determination Data'!$F355,'5th Cycle APR Raw Data-Final'!$T$3:$T$1977,"&lt;="&amp;G355))</f>
        <v>0</v>
      </c>
      <c r="W355" s="60">
        <f>IF(AN355&lt;1,SUMIFS('5th Cycle APR Raw Data-Final'!M$3:M$1977,'5th Cycle APR Raw Data-Final'!$A$3:$A$1977,'SB35 Determination Data'!$K355,'5th Cycle APR Raw Data-Final'!$T$3:$T$1977,"&gt;="&amp;'SB35 Determination Data'!$F355,'5th Cycle APR Raw Data-Final'!$T$3:$T$1977,"&lt;"&amp;E355),SUMIFS('5th Cycle APR Raw Data-Final'!M$3:M$1977,'5th Cycle APR Raw Data-Final'!$A$3:$A$1977,'SB35 Determination Data'!$K355,'5th Cycle APR Raw Data-Final'!$T$3:$T$1977,"&gt;="&amp;'SB35 Determination Data'!$F355,'5th Cycle APR Raw Data-Final'!$T$3:$T$1977,"&lt;="&amp;G355))</f>
        <v>0</v>
      </c>
      <c r="X355" s="60">
        <f t="shared" si="12"/>
        <v>81</v>
      </c>
      <c r="Y355" s="60">
        <f t="shared" si="13"/>
        <v>0</v>
      </c>
      <c r="Z355" s="60">
        <f t="shared" si="14"/>
        <v>81</v>
      </c>
      <c r="AA355" s="31">
        <f t="shared" si="15"/>
        <v>0</v>
      </c>
      <c r="AB355" s="31">
        <f t="shared" si="16"/>
        <v>0</v>
      </c>
      <c r="AC355" s="60">
        <f>VLOOKUP(K355,'5th Cycle APR Raw Data-Final'!$A$3:$P$1977,14,FALSE)</f>
        <v>90</v>
      </c>
      <c r="AD355" s="60">
        <f>IF(AN355&lt;1,SUMIFS('5th Cycle APR Raw Data-Final'!$O$3:$O$1977,'5th Cycle APR Raw Data-Final'!$A$3:$A$1977,'SB35 Determination Data'!$K355,'5th Cycle APR Raw Data-Final'!$T$3:$T$1977,"&gt;="&amp;'SB35 Determination Data'!$F355,'5th Cycle APR Raw Data-Final'!$T$3:$T$1977,"&lt;"&amp;E355),SUMIFS('5th Cycle APR Raw Data-Final'!$O$3:$O$1977,'5th Cycle APR Raw Data-Final'!$A$3:$A$1977,'SB35 Determination Data'!$K355,'5th Cycle APR Raw Data-Final'!$T$3:$T$1977,"&gt;="&amp;'SB35 Determination Data'!$F355,'5th Cycle APR Raw Data-Final'!$T$3:$T$1977,"&lt;="&amp;G355))</f>
        <v>31</v>
      </c>
      <c r="AE355" s="60">
        <f t="shared" si="17"/>
        <v>59</v>
      </c>
      <c r="AF355" s="31">
        <f t="shared" si="18"/>
        <v>0.34444444444444444</v>
      </c>
      <c r="AG355" s="60">
        <f>VLOOKUP(K355,'5th Cycle APR Raw Data-Final'!$A$3:$P$1977,16,FALSE)</f>
        <v>209</v>
      </c>
      <c r="AH355" s="60">
        <f>IF(AN355&lt;1,SUMIFS('5th Cycle APR Raw Data-Final'!$Q$3:$Q$1977,'5th Cycle APR Raw Data-Final'!$A$3:$A$1977,'SB35 Determination Data'!$K355,'5th Cycle APR Raw Data-Final'!$T$3:$T$1977,"&gt;="&amp;'SB35 Determination Data'!$F355,'5th Cycle APR Raw Data-Final'!$T$3:$T$1977,"&lt;"&amp;E355),SUMIFS('5th Cycle APR Raw Data-Final'!$Q$3:$Q$1977,'5th Cycle APR Raw Data-Final'!$A$3:$A$1977,'SB35 Determination Data'!$K355,'5th Cycle APR Raw Data-Final'!$T$3:$T$1977,"&gt;="&amp;'SB35 Determination Data'!$F355,'5th Cycle APR Raw Data-Final'!$T$3:$T$1977,"&lt;="&amp;G355))</f>
        <v>112</v>
      </c>
      <c r="AI355" s="60">
        <f t="shared" si="19"/>
        <v>97</v>
      </c>
      <c r="AJ355" s="31">
        <f t="shared" si="20"/>
        <v>0.53588516746411485</v>
      </c>
      <c r="AK355" s="60">
        <f>VLOOKUP(K355,'5th Cycle APR Raw Data-Final'!$A$3:$R$1977,18,FALSE)</f>
        <v>492</v>
      </c>
      <c r="AL355" s="60">
        <f>IF(AN355&lt;1,SUMIFS('5th Cycle APR Raw Data-Final'!$S$3:$S$1977,'5th Cycle APR Raw Data-Final'!$A$3:$A$1977,'SB35 Determination Data'!$K355,'5th Cycle APR Raw Data-Final'!$T$3:$T$1977,"&gt;="&amp;'SB35 Determination Data'!$F355,'5th Cycle APR Raw Data-Final'!$T$3:$T$1977,"&lt;"&amp;E355),SUMIFS('5th Cycle APR Raw Data-Final'!$S$3:$S$1977,'5th Cycle APR Raw Data-Final'!$A$3:$A$1977,'SB35 Determination Data'!$K355,'5th Cycle APR Raw Data-Final'!$T$3:$T$1977,"&gt;="&amp;'SB35 Determination Data'!$F355,'5th Cycle APR Raw Data-Final'!$T$3:$T$1977,"&lt;="&amp;G355))</f>
        <v>143</v>
      </c>
      <c r="AM355" s="60">
        <f t="shared" si="21"/>
        <v>349</v>
      </c>
      <c r="AN355" s="62">
        <f t="shared" si="22"/>
        <v>0.5</v>
      </c>
      <c r="AO355" s="9" t="str">
        <f t="shared" si="23"/>
        <v>NO</v>
      </c>
      <c r="AP355" s="9" t="str">
        <f t="shared" si="24"/>
        <v>YES</v>
      </c>
      <c r="AQ355" s="9" t="str">
        <f t="shared" si="25"/>
        <v>NO</v>
      </c>
      <c r="AR355" s="48" t="str">
        <f>VLOOKUP(K355,'2018Submitted'!$A$2:$C$540,3,FALSE)</f>
        <v>Successful</v>
      </c>
      <c r="AS355" s="9" t="str">
        <f t="shared" si="26"/>
        <v>NO</v>
      </c>
      <c r="AT355" s="9" t="str">
        <f t="shared" si="27"/>
        <v>YES</v>
      </c>
    </row>
    <row r="356" spans="1:46" ht="12.75" customHeight="1" x14ac:dyDescent="0.15">
      <c r="A356" s="9" t="s">
        <v>306</v>
      </c>
      <c r="B356" s="9" t="str">
        <f t="shared" si="0"/>
        <v>PLACER COUNTY</v>
      </c>
      <c r="C356" s="31">
        <f t="shared" si="1"/>
        <v>0.625</v>
      </c>
      <c r="D356" s="45">
        <f t="shared" si="2"/>
        <v>8</v>
      </c>
      <c r="E356" s="46">
        <f t="shared" si="3"/>
        <v>2018</v>
      </c>
      <c r="F356" s="46">
        <f t="shared" si="4"/>
        <v>2014</v>
      </c>
      <c r="G356" s="46" t="str">
        <f t="shared" si="5"/>
        <v>2021</v>
      </c>
      <c r="H356" s="9" t="str">
        <f t="shared" si="6"/>
        <v>10/31/2013</v>
      </c>
      <c r="I356" s="9" t="str">
        <f t="shared" si="7"/>
        <v>10/31/2021</v>
      </c>
      <c r="J356" s="9" t="s">
        <v>123</v>
      </c>
      <c r="K356" s="49" t="s">
        <v>311</v>
      </c>
      <c r="L356" s="60">
        <f>VLOOKUP(K356,'5th Cycle APR Raw Data-Final'!$A$3:$P$1977,6,FALSE)</f>
        <v>1365</v>
      </c>
      <c r="M356" s="60">
        <f>IF(AN356&lt;1,SUMIFS('5th Cycle APR Raw Data-Final'!G$3:G$1977,'5th Cycle APR Raw Data-Final'!$A$3:$A$1977,'SB35 Determination Data'!$K356,'5th Cycle APR Raw Data-Final'!$T$3:$T$1977,"&gt;="&amp;'SB35 Determination Data'!$F356,'5th Cycle APR Raw Data-Final'!$T$3:$T$1977,"&lt;"&amp;E356),SUMIFS('5th Cycle APR Raw Data-Final'!G$3:G$1977,'5th Cycle APR Raw Data-Final'!$A$3:$A$1977,'SB35 Determination Data'!$K356,'5th Cycle APR Raw Data-Final'!$T$3:$T$1977,"&gt;="&amp;'SB35 Determination Data'!$F356,'5th Cycle APR Raw Data-Final'!$T$3:$T$1977,"&lt;="&amp;G356))</f>
        <v>36</v>
      </c>
      <c r="N356" s="60">
        <f>IF(AN356&lt;1,SUMIFS('5th Cycle APR Raw Data-Final'!H$3:H$1977,'5th Cycle APR Raw Data-Final'!$A$3:$A$1977,'SB35 Determination Data'!$K356,'5th Cycle APR Raw Data-Final'!$T$3:$T$1977,"&gt;="&amp;'SB35 Determination Data'!$F356,'5th Cycle APR Raw Data-Final'!$T$3:$T$1977,"&lt;"&amp;E356),SUMIFS('5th Cycle APR Raw Data-Final'!H$3:H$1977,'5th Cycle APR Raw Data-Final'!$A$3:$A$1977,'SB35 Determination Data'!$K356,'5th Cycle APR Raw Data-Final'!$T$3:$T$1977,"&gt;="&amp;'SB35 Determination Data'!$F356,'5th Cycle APR Raw Data-Final'!$T$3:$T$1977,"&lt;="&amp;G356))</f>
        <v>36</v>
      </c>
      <c r="O356" s="60">
        <f>IF(AN356&lt;1,SUMIFS('5th Cycle APR Raw Data-Final'!I$3:I$1977,'5th Cycle APR Raw Data-Final'!$A$3:$A$1977,'SB35 Determination Data'!$K356,'5th Cycle APR Raw Data-Final'!$T$3:$T$1977,"&gt;="&amp;'SB35 Determination Data'!$F356,'5th Cycle APR Raw Data-Final'!$T$3:$T$1977,"&lt;"&amp;E356),SUMIFS('5th Cycle APR Raw Data-Final'!I$3:I$1977,'5th Cycle APR Raw Data-Final'!$A$3:$A$1977,'SB35 Determination Data'!$K356,'5th Cycle APR Raw Data-Final'!$T$3:$T$1977,"&gt;="&amp;'SB35 Determination Data'!$F356,'5th Cycle APR Raw Data-Final'!$T$3:$T$1977,"&lt;="&amp;G356))</f>
        <v>0</v>
      </c>
      <c r="P356" s="60">
        <f t="shared" si="8"/>
        <v>1329</v>
      </c>
      <c r="Q356" s="31">
        <f t="shared" si="9"/>
        <v>2.6373626373626374E-2</v>
      </c>
      <c r="R356" s="61">
        <f t="shared" si="10"/>
        <v>683</v>
      </c>
      <c r="S356" s="61">
        <f t="shared" si="11"/>
        <v>0</v>
      </c>
      <c r="T356" s="60">
        <f>VLOOKUP(K356,'5th Cycle APR Raw Data-Final'!$A$3:$P$1977,10,FALSE)</f>
        <v>957</v>
      </c>
      <c r="U356" s="60">
        <f>IF(AN356&lt;1,SUMIFS('5th Cycle APR Raw Data-Final'!K$3:K$1977,'5th Cycle APR Raw Data-Final'!$A$3:$A$1977,'SB35 Determination Data'!$K356,'5th Cycle APR Raw Data-Final'!$T$3:$T$1977,"&gt;="&amp;'SB35 Determination Data'!$F356,'5th Cycle APR Raw Data-Final'!$T$3:$T$1977,"&lt;"&amp;E356),SUMIFS('5th Cycle APR Raw Data-Final'!K$3:K$1977,'5th Cycle APR Raw Data-Final'!$A$3:$A$1977,'SB35 Determination Data'!$K356,'5th Cycle APR Raw Data-Final'!$T$3:$T$1977,"&gt;="&amp;'SB35 Determination Data'!$F356,'5th Cycle APR Raw Data-Final'!$T$3:$T$1977,"&lt;="&amp;G356))</f>
        <v>85</v>
      </c>
      <c r="V356" s="60">
        <f>IF(AN356&lt;1,SUMIFS('5th Cycle APR Raw Data-Final'!L$3:L$1977,'5th Cycle APR Raw Data-Final'!$A$3:$A$1977,'SB35 Determination Data'!$K356,'5th Cycle APR Raw Data-Final'!$T$3:$T$1977,"&gt;="&amp;'SB35 Determination Data'!$F356,'5th Cycle APR Raw Data-Final'!$T$3:$T$1977,"&lt;"&amp;E356),SUMIFS('5th Cycle APR Raw Data-Final'!L$3:L$1977,'5th Cycle APR Raw Data-Final'!$A$3:$A$1977,'SB35 Determination Data'!$K356,'5th Cycle APR Raw Data-Final'!$T$3:$T$1977,"&gt;="&amp;'SB35 Determination Data'!$F356,'5th Cycle APR Raw Data-Final'!$T$3:$T$1977,"&lt;="&amp;G356))</f>
        <v>41</v>
      </c>
      <c r="W356" s="60">
        <f>IF(AN356&lt;1,SUMIFS('5th Cycle APR Raw Data-Final'!M$3:M$1977,'5th Cycle APR Raw Data-Final'!$A$3:$A$1977,'SB35 Determination Data'!$K356,'5th Cycle APR Raw Data-Final'!$T$3:$T$1977,"&gt;="&amp;'SB35 Determination Data'!$F356,'5th Cycle APR Raw Data-Final'!$T$3:$T$1977,"&lt;"&amp;E356),SUMIFS('5th Cycle APR Raw Data-Final'!M$3:M$1977,'5th Cycle APR Raw Data-Final'!$A$3:$A$1977,'SB35 Determination Data'!$K356,'5th Cycle APR Raw Data-Final'!$T$3:$T$1977,"&gt;="&amp;'SB35 Determination Data'!$F356,'5th Cycle APR Raw Data-Final'!$T$3:$T$1977,"&lt;="&amp;G356))</f>
        <v>44</v>
      </c>
      <c r="X356" s="60">
        <f t="shared" si="12"/>
        <v>872</v>
      </c>
      <c r="Y356" s="60">
        <f t="shared" si="13"/>
        <v>85</v>
      </c>
      <c r="Z356" s="60">
        <f t="shared" si="14"/>
        <v>872</v>
      </c>
      <c r="AA356" s="31">
        <f t="shared" si="15"/>
        <v>8.8819226750261229E-2</v>
      </c>
      <c r="AB356" s="31">
        <f t="shared" si="16"/>
        <v>8.8819226750261229E-2</v>
      </c>
      <c r="AC356" s="60">
        <f>VLOOKUP(K356,'5th Cycle APR Raw Data-Final'!$A$3:$P$1977,14,FALSE)</f>
        <v>936</v>
      </c>
      <c r="AD356" s="60">
        <f>IF(AN356&lt;1,SUMIFS('5th Cycle APR Raw Data-Final'!$O$3:$O$1977,'5th Cycle APR Raw Data-Final'!$A$3:$A$1977,'SB35 Determination Data'!$K356,'5th Cycle APR Raw Data-Final'!$T$3:$T$1977,"&gt;="&amp;'SB35 Determination Data'!$F356,'5th Cycle APR Raw Data-Final'!$T$3:$T$1977,"&lt;"&amp;E356),SUMIFS('5th Cycle APR Raw Data-Final'!$O$3:$O$1977,'5th Cycle APR Raw Data-Final'!$A$3:$A$1977,'SB35 Determination Data'!$K356,'5th Cycle APR Raw Data-Final'!$T$3:$T$1977,"&gt;="&amp;'SB35 Determination Data'!$F356,'5th Cycle APR Raw Data-Final'!$T$3:$T$1977,"&lt;="&amp;G356))</f>
        <v>67</v>
      </c>
      <c r="AE356" s="60">
        <f t="shared" si="17"/>
        <v>869</v>
      </c>
      <c r="AF356" s="31">
        <f t="shared" si="18"/>
        <v>7.1581196581196577E-2</v>
      </c>
      <c r="AG356" s="60">
        <f>VLOOKUP(K356,'5th Cycle APR Raw Data-Final'!$A$3:$P$1977,16,FALSE)</f>
        <v>1773</v>
      </c>
      <c r="AH356" s="60">
        <f>IF(AN356&lt;1,SUMIFS('5th Cycle APR Raw Data-Final'!$Q$3:$Q$1977,'5th Cycle APR Raw Data-Final'!$A$3:$A$1977,'SB35 Determination Data'!$K356,'5th Cycle APR Raw Data-Final'!$T$3:$T$1977,"&gt;="&amp;'SB35 Determination Data'!$F356,'5th Cycle APR Raw Data-Final'!$T$3:$T$1977,"&lt;"&amp;E356),SUMIFS('5th Cycle APR Raw Data-Final'!$Q$3:$Q$1977,'5th Cycle APR Raw Data-Final'!$A$3:$A$1977,'SB35 Determination Data'!$K356,'5th Cycle APR Raw Data-Final'!$T$3:$T$1977,"&gt;="&amp;'SB35 Determination Data'!$F356,'5th Cycle APR Raw Data-Final'!$T$3:$T$1977,"&lt;="&amp;G356))</f>
        <v>1466</v>
      </c>
      <c r="AI356" s="60">
        <f t="shared" si="19"/>
        <v>307</v>
      </c>
      <c r="AJ356" s="31">
        <f t="shared" si="20"/>
        <v>0.82684715172024814</v>
      </c>
      <c r="AK356" s="60">
        <f>VLOOKUP(K356,'5th Cycle APR Raw Data-Final'!$A$3:$R$1977,18,FALSE)</f>
        <v>5031</v>
      </c>
      <c r="AL356" s="60">
        <f>IF(AN356&lt;1,SUMIFS('5th Cycle APR Raw Data-Final'!$S$3:$S$1977,'5th Cycle APR Raw Data-Final'!$A$3:$A$1977,'SB35 Determination Data'!$K356,'5th Cycle APR Raw Data-Final'!$T$3:$T$1977,"&gt;="&amp;'SB35 Determination Data'!$F356,'5th Cycle APR Raw Data-Final'!$T$3:$T$1977,"&lt;"&amp;E356),SUMIFS('5th Cycle APR Raw Data-Final'!$S$3:$S$1977,'5th Cycle APR Raw Data-Final'!$A$3:$A$1977,'SB35 Determination Data'!$K356,'5th Cycle APR Raw Data-Final'!$T$3:$T$1977,"&gt;="&amp;'SB35 Determination Data'!$F356,'5th Cycle APR Raw Data-Final'!$T$3:$T$1977,"&lt;="&amp;G356))</f>
        <v>1654</v>
      </c>
      <c r="AM356" s="60">
        <f t="shared" si="21"/>
        <v>3377</v>
      </c>
      <c r="AN356" s="62">
        <f t="shared" si="22"/>
        <v>0.5</v>
      </c>
      <c r="AO356" s="9" t="str">
        <f t="shared" si="23"/>
        <v>NO</v>
      </c>
      <c r="AP356" s="9" t="str">
        <f t="shared" si="24"/>
        <v>YES</v>
      </c>
      <c r="AQ356" s="9" t="str">
        <f t="shared" si="25"/>
        <v>NO</v>
      </c>
      <c r="AR356" s="48" t="str">
        <f>VLOOKUP(K356,'2018Submitted'!$A$2:$C$540,3,FALSE)</f>
        <v>Successful</v>
      </c>
      <c r="AS356" s="9" t="str">
        <f t="shared" si="26"/>
        <v>NO</v>
      </c>
      <c r="AT356" s="9" t="str">
        <f t="shared" si="27"/>
        <v>YES</v>
      </c>
    </row>
    <row r="357" spans="1:46" ht="12.75" customHeight="1" x14ac:dyDescent="0.15">
      <c r="A357" s="9" t="s">
        <v>122</v>
      </c>
      <c r="B357" s="9" t="str">
        <f t="shared" si="0"/>
        <v>PLACERVILLE</v>
      </c>
      <c r="C357" s="31">
        <f t="shared" si="1"/>
        <v>0.625</v>
      </c>
      <c r="D357" s="45">
        <f t="shared" si="2"/>
        <v>8</v>
      </c>
      <c r="E357" s="46">
        <f t="shared" si="3"/>
        <v>2018</v>
      </c>
      <c r="F357" s="46">
        <f t="shared" si="4"/>
        <v>2014</v>
      </c>
      <c r="G357" s="46" t="str">
        <f t="shared" si="5"/>
        <v>2021</v>
      </c>
      <c r="H357" s="9" t="str">
        <f t="shared" si="6"/>
        <v>10/31/2013</v>
      </c>
      <c r="I357" s="9" t="str">
        <f t="shared" si="7"/>
        <v>10/31/2021</v>
      </c>
      <c r="J357" s="9" t="s">
        <v>123</v>
      </c>
      <c r="K357" s="49" t="s">
        <v>125</v>
      </c>
      <c r="L357" s="60">
        <f>VLOOKUP(K357,'5th Cycle APR Raw Data-Final'!$A$3:$P$1977,6,FALSE)</f>
        <v>78</v>
      </c>
      <c r="M357" s="60">
        <f>IF(AN357&lt;1,SUMIFS('5th Cycle APR Raw Data-Final'!G$3:G$1977,'5th Cycle APR Raw Data-Final'!$A$3:$A$1977,'SB35 Determination Data'!$K357,'5th Cycle APR Raw Data-Final'!$T$3:$T$1977,"&gt;="&amp;'SB35 Determination Data'!$F357,'5th Cycle APR Raw Data-Final'!$T$3:$T$1977,"&lt;"&amp;E357),SUMIFS('5th Cycle APR Raw Data-Final'!G$3:G$1977,'5th Cycle APR Raw Data-Final'!$A$3:$A$1977,'SB35 Determination Data'!$K357,'5th Cycle APR Raw Data-Final'!$T$3:$T$1977,"&gt;="&amp;'SB35 Determination Data'!$F357,'5th Cycle APR Raw Data-Final'!$T$3:$T$1977,"&lt;="&amp;G357))</f>
        <v>0</v>
      </c>
      <c r="N357" s="60">
        <f>IF(AN357&lt;1,SUMIFS('5th Cycle APR Raw Data-Final'!H$3:H$1977,'5th Cycle APR Raw Data-Final'!$A$3:$A$1977,'SB35 Determination Data'!$K357,'5th Cycle APR Raw Data-Final'!$T$3:$T$1977,"&gt;="&amp;'SB35 Determination Data'!$F357,'5th Cycle APR Raw Data-Final'!$T$3:$T$1977,"&lt;"&amp;E357),SUMIFS('5th Cycle APR Raw Data-Final'!H$3:H$1977,'5th Cycle APR Raw Data-Final'!$A$3:$A$1977,'SB35 Determination Data'!$K357,'5th Cycle APR Raw Data-Final'!$T$3:$T$1977,"&gt;="&amp;'SB35 Determination Data'!$F357,'5th Cycle APR Raw Data-Final'!$T$3:$T$1977,"&lt;="&amp;G357))</f>
        <v>0</v>
      </c>
      <c r="O357" s="60">
        <f>IF(AN357&lt;1,SUMIFS('5th Cycle APR Raw Data-Final'!I$3:I$1977,'5th Cycle APR Raw Data-Final'!$A$3:$A$1977,'SB35 Determination Data'!$K357,'5th Cycle APR Raw Data-Final'!$T$3:$T$1977,"&gt;="&amp;'SB35 Determination Data'!$F357,'5th Cycle APR Raw Data-Final'!$T$3:$T$1977,"&lt;"&amp;E357),SUMIFS('5th Cycle APR Raw Data-Final'!I$3:I$1977,'5th Cycle APR Raw Data-Final'!$A$3:$A$1977,'SB35 Determination Data'!$K357,'5th Cycle APR Raw Data-Final'!$T$3:$T$1977,"&gt;="&amp;'SB35 Determination Data'!$F357,'5th Cycle APR Raw Data-Final'!$T$3:$T$1977,"&lt;="&amp;G357))</f>
        <v>0</v>
      </c>
      <c r="P357" s="60">
        <f t="shared" si="8"/>
        <v>78</v>
      </c>
      <c r="Q357" s="31">
        <f t="shared" si="9"/>
        <v>0</v>
      </c>
      <c r="R357" s="61">
        <f t="shared" si="10"/>
        <v>39</v>
      </c>
      <c r="S357" s="61">
        <f t="shared" si="11"/>
        <v>0</v>
      </c>
      <c r="T357" s="60">
        <f>VLOOKUP(K357,'5th Cycle APR Raw Data-Final'!$A$3:$P$1977,10,FALSE)</f>
        <v>55</v>
      </c>
      <c r="U357" s="60">
        <f>IF(AN357&lt;1,SUMIFS('5th Cycle APR Raw Data-Final'!K$3:K$1977,'5th Cycle APR Raw Data-Final'!$A$3:$A$1977,'SB35 Determination Data'!$K357,'5th Cycle APR Raw Data-Final'!$T$3:$T$1977,"&gt;="&amp;'SB35 Determination Data'!$F357,'5th Cycle APR Raw Data-Final'!$T$3:$T$1977,"&lt;"&amp;E357),SUMIFS('5th Cycle APR Raw Data-Final'!K$3:K$1977,'5th Cycle APR Raw Data-Final'!$A$3:$A$1977,'SB35 Determination Data'!$K357,'5th Cycle APR Raw Data-Final'!$T$3:$T$1977,"&gt;="&amp;'SB35 Determination Data'!$F357,'5th Cycle APR Raw Data-Final'!$T$3:$T$1977,"&lt;="&amp;G357))</f>
        <v>0</v>
      </c>
      <c r="V357" s="60">
        <f>IF(AN357&lt;1,SUMIFS('5th Cycle APR Raw Data-Final'!L$3:L$1977,'5th Cycle APR Raw Data-Final'!$A$3:$A$1977,'SB35 Determination Data'!$K357,'5th Cycle APR Raw Data-Final'!$T$3:$T$1977,"&gt;="&amp;'SB35 Determination Data'!$F357,'5th Cycle APR Raw Data-Final'!$T$3:$T$1977,"&lt;"&amp;E357),SUMIFS('5th Cycle APR Raw Data-Final'!L$3:L$1977,'5th Cycle APR Raw Data-Final'!$A$3:$A$1977,'SB35 Determination Data'!$K357,'5th Cycle APR Raw Data-Final'!$T$3:$T$1977,"&gt;="&amp;'SB35 Determination Data'!$F357,'5th Cycle APR Raw Data-Final'!$T$3:$T$1977,"&lt;="&amp;G357))</f>
        <v>0</v>
      </c>
      <c r="W357" s="60">
        <f>IF(AN357&lt;1,SUMIFS('5th Cycle APR Raw Data-Final'!M$3:M$1977,'5th Cycle APR Raw Data-Final'!$A$3:$A$1977,'SB35 Determination Data'!$K357,'5th Cycle APR Raw Data-Final'!$T$3:$T$1977,"&gt;="&amp;'SB35 Determination Data'!$F357,'5th Cycle APR Raw Data-Final'!$T$3:$T$1977,"&lt;"&amp;E357),SUMIFS('5th Cycle APR Raw Data-Final'!M$3:M$1977,'5th Cycle APR Raw Data-Final'!$A$3:$A$1977,'SB35 Determination Data'!$K357,'5th Cycle APR Raw Data-Final'!$T$3:$T$1977,"&gt;="&amp;'SB35 Determination Data'!$F357,'5th Cycle APR Raw Data-Final'!$T$3:$T$1977,"&lt;="&amp;G357))</f>
        <v>0</v>
      </c>
      <c r="X357" s="60">
        <f t="shared" si="12"/>
        <v>55</v>
      </c>
      <c r="Y357" s="60">
        <f t="shared" si="13"/>
        <v>0</v>
      </c>
      <c r="Z357" s="60">
        <f t="shared" si="14"/>
        <v>55</v>
      </c>
      <c r="AA357" s="31">
        <f t="shared" si="15"/>
        <v>0</v>
      </c>
      <c r="AB357" s="31">
        <f t="shared" si="16"/>
        <v>0</v>
      </c>
      <c r="AC357" s="60">
        <f>VLOOKUP(K357,'5th Cycle APR Raw Data-Final'!$A$3:$P$1977,14,FALSE)</f>
        <v>69</v>
      </c>
      <c r="AD357" s="60">
        <f>IF(AN357&lt;1,SUMIFS('5th Cycle APR Raw Data-Final'!$O$3:$O$1977,'5th Cycle APR Raw Data-Final'!$A$3:$A$1977,'SB35 Determination Data'!$K357,'5th Cycle APR Raw Data-Final'!$T$3:$T$1977,"&gt;="&amp;'SB35 Determination Data'!$F357,'5th Cycle APR Raw Data-Final'!$T$3:$T$1977,"&lt;"&amp;E357),SUMIFS('5th Cycle APR Raw Data-Final'!$O$3:$O$1977,'5th Cycle APR Raw Data-Final'!$A$3:$A$1977,'SB35 Determination Data'!$K357,'5th Cycle APR Raw Data-Final'!$T$3:$T$1977,"&gt;="&amp;'SB35 Determination Data'!$F357,'5th Cycle APR Raw Data-Final'!$T$3:$T$1977,"&lt;="&amp;G357))</f>
        <v>51</v>
      </c>
      <c r="AE357" s="60">
        <f t="shared" si="17"/>
        <v>18</v>
      </c>
      <c r="AF357" s="31">
        <f t="shared" si="18"/>
        <v>0.73913043478260865</v>
      </c>
      <c r="AG357" s="60">
        <f>VLOOKUP(K357,'5th Cycle APR Raw Data-Final'!$A$3:$P$1977,16,FALSE)</f>
        <v>170</v>
      </c>
      <c r="AH357" s="60">
        <f>IF(AN357&lt;1,SUMIFS('5th Cycle APR Raw Data-Final'!$Q$3:$Q$1977,'5th Cycle APR Raw Data-Final'!$A$3:$A$1977,'SB35 Determination Data'!$K357,'5th Cycle APR Raw Data-Final'!$T$3:$T$1977,"&gt;="&amp;'SB35 Determination Data'!$F357,'5th Cycle APR Raw Data-Final'!$T$3:$T$1977,"&lt;"&amp;E357),SUMIFS('5th Cycle APR Raw Data-Final'!$Q$3:$Q$1977,'5th Cycle APR Raw Data-Final'!$A$3:$A$1977,'SB35 Determination Data'!$K357,'5th Cycle APR Raw Data-Final'!$T$3:$T$1977,"&gt;="&amp;'SB35 Determination Data'!$F357,'5th Cycle APR Raw Data-Final'!$T$3:$T$1977,"&lt;="&amp;G357))</f>
        <v>122</v>
      </c>
      <c r="AI357" s="60">
        <f t="shared" si="19"/>
        <v>48</v>
      </c>
      <c r="AJ357" s="31">
        <f t="shared" si="20"/>
        <v>0.71764705882352942</v>
      </c>
      <c r="AK357" s="60">
        <f>VLOOKUP(K357,'5th Cycle APR Raw Data-Final'!$A$3:$R$1977,18,FALSE)</f>
        <v>372</v>
      </c>
      <c r="AL357" s="60">
        <f>IF(AN357&lt;1,SUMIFS('5th Cycle APR Raw Data-Final'!$S$3:$S$1977,'5th Cycle APR Raw Data-Final'!$A$3:$A$1977,'SB35 Determination Data'!$K357,'5th Cycle APR Raw Data-Final'!$T$3:$T$1977,"&gt;="&amp;'SB35 Determination Data'!$F357,'5th Cycle APR Raw Data-Final'!$T$3:$T$1977,"&lt;"&amp;E357),SUMIFS('5th Cycle APR Raw Data-Final'!$S$3:$S$1977,'5th Cycle APR Raw Data-Final'!$A$3:$A$1977,'SB35 Determination Data'!$K357,'5th Cycle APR Raw Data-Final'!$T$3:$T$1977,"&gt;="&amp;'SB35 Determination Data'!$F357,'5th Cycle APR Raw Data-Final'!$T$3:$T$1977,"&lt;="&amp;G357))</f>
        <v>173</v>
      </c>
      <c r="AM357" s="60">
        <f t="shared" si="21"/>
        <v>199</v>
      </c>
      <c r="AN357" s="62">
        <f t="shared" si="22"/>
        <v>0.5</v>
      </c>
      <c r="AO357" s="9" t="str">
        <f t="shared" si="23"/>
        <v>NO</v>
      </c>
      <c r="AP357" s="9" t="str">
        <f t="shared" si="24"/>
        <v>YES</v>
      </c>
      <c r="AQ357" s="9" t="str">
        <f t="shared" si="25"/>
        <v>NO</v>
      </c>
      <c r="AR357" s="48" t="str">
        <f>VLOOKUP(K357,'2018Submitted'!$A$2:$C$540,3,FALSE)</f>
        <v>Successful</v>
      </c>
      <c r="AS357" s="9" t="str">
        <f t="shared" si="26"/>
        <v>NO</v>
      </c>
      <c r="AT357" s="9" t="str">
        <f t="shared" si="27"/>
        <v>YES</v>
      </c>
    </row>
    <row r="358" spans="1:46" ht="12.75" customHeight="1" x14ac:dyDescent="0.15">
      <c r="A358" s="9" t="s">
        <v>99</v>
      </c>
      <c r="B358" s="9" t="str">
        <f t="shared" si="0"/>
        <v>PLEASANT HILL</v>
      </c>
      <c r="C358" s="31">
        <f t="shared" si="1"/>
        <v>0.5</v>
      </c>
      <c r="D358" s="45">
        <f t="shared" si="2"/>
        <v>8</v>
      </c>
      <c r="E358" s="46">
        <f t="shared" si="3"/>
        <v>2019</v>
      </c>
      <c r="F358" s="46">
        <f t="shared" si="4"/>
        <v>2015</v>
      </c>
      <c r="G358" s="46">
        <f t="shared" si="5"/>
        <v>2022</v>
      </c>
      <c r="H358" s="9" t="str">
        <f t="shared" si="6"/>
        <v>01/31/2015</v>
      </c>
      <c r="I358" s="9" t="str">
        <f t="shared" si="7"/>
        <v>01/31/2023</v>
      </c>
      <c r="J358" s="9" t="s">
        <v>67</v>
      </c>
      <c r="K358" s="49" t="s">
        <v>115</v>
      </c>
      <c r="L358" s="60">
        <f>VLOOKUP(K358,'5th Cycle APR Raw Data-Final'!$A$3:$P$1977,6,FALSE)</f>
        <v>118</v>
      </c>
      <c r="M358" s="60">
        <f>IF(AN358&lt;1,SUMIFS('5th Cycle APR Raw Data-Final'!G$3:G$1977,'5th Cycle APR Raw Data-Final'!$A$3:$A$1977,'SB35 Determination Data'!$K358,'5th Cycle APR Raw Data-Final'!$T$3:$T$1977,"&gt;="&amp;'SB35 Determination Data'!$F358,'5th Cycle APR Raw Data-Final'!$T$3:$T$1977,"&lt;"&amp;E358),SUMIFS('5th Cycle APR Raw Data-Final'!G$3:G$1977,'5th Cycle APR Raw Data-Final'!$A$3:$A$1977,'SB35 Determination Data'!$K358,'5th Cycle APR Raw Data-Final'!$T$3:$T$1977,"&gt;="&amp;'SB35 Determination Data'!$F358,'5th Cycle APR Raw Data-Final'!$T$3:$T$1977,"&lt;="&amp;G358))</f>
        <v>0</v>
      </c>
      <c r="N358" s="60">
        <f>IF(AN358&lt;1,SUMIFS('5th Cycle APR Raw Data-Final'!H$3:H$1977,'5th Cycle APR Raw Data-Final'!$A$3:$A$1977,'SB35 Determination Data'!$K358,'5th Cycle APR Raw Data-Final'!$T$3:$T$1977,"&gt;="&amp;'SB35 Determination Data'!$F358,'5th Cycle APR Raw Data-Final'!$T$3:$T$1977,"&lt;"&amp;E358),SUMIFS('5th Cycle APR Raw Data-Final'!H$3:H$1977,'5th Cycle APR Raw Data-Final'!$A$3:$A$1977,'SB35 Determination Data'!$K358,'5th Cycle APR Raw Data-Final'!$T$3:$T$1977,"&gt;="&amp;'SB35 Determination Data'!$F358,'5th Cycle APR Raw Data-Final'!$T$3:$T$1977,"&lt;="&amp;G358))</f>
        <v>0</v>
      </c>
      <c r="O358" s="60">
        <f>IF(AN358&lt;1,SUMIFS('5th Cycle APR Raw Data-Final'!I$3:I$1977,'5th Cycle APR Raw Data-Final'!$A$3:$A$1977,'SB35 Determination Data'!$K358,'5th Cycle APR Raw Data-Final'!$T$3:$T$1977,"&gt;="&amp;'SB35 Determination Data'!$F358,'5th Cycle APR Raw Data-Final'!$T$3:$T$1977,"&lt;"&amp;E358),SUMIFS('5th Cycle APR Raw Data-Final'!I$3:I$1977,'5th Cycle APR Raw Data-Final'!$A$3:$A$1977,'SB35 Determination Data'!$K358,'5th Cycle APR Raw Data-Final'!$T$3:$T$1977,"&gt;="&amp;'SB35 Determination Data'!$F358,'5th Cycle APR Raw Data-Final'!$T$3:$T$1977,"&lt;="&amp;G358))</f>
        <v>0</v>
      </c>
      <c r="P358" s="60">
        <f t="shared" si="8"/>
        <v>118</v>
      </c>
      <c r="Q358" s="31">
        <f t="shared" si="9"/>
        <v>0</v>
      </c>
      <c r="R358" s="61">
        <f t="shared" si="10"/>
        <v>59</v>
      </c>
      <c r="S358" s="61">
        <f t="shared" si="11"/>
        <v>0</v>
      </c>
      <c r="T358" s="60">
        <f>VLOOKUP(K358,'5th Cycle APR Raw Data-Final'!$A$3:$P$1977,10,FALSE)</f>
        <v>69</v>
      </c>
      <c r="U358" s="60">
        <f>IF(AN358&lt;1,SUMIFS('5th Cycle APR Raw Data-Final'!K$3:K$1977,'5th Cycle APR Raw Data-Final'!$A$3:$A$1977,'SB35 Determination Data'!$K358,'5th Cycle APR Raw Data-Final'!$T$3:$T$1977,"&gt;="&amp;'SB35 Determination Data'!$F358,'5th Cycle APR Raw Data-Final'!$T$3:$T$1977,"&lt;"&amp;E358),SUMIFS('5th Cycle APR Raw Data-Final'!K$3:K$1977,'5th Cycle APR Raw Data-Final'!$A$3:$A$1977,'SB35 Determination Data'!$K358,'5th Cycle APR Raw Data-Final'!$T$3:$T$1977,"&gt;="&amp;'SB35 Determination Data'!$F358,'5th Cycle APR Raw Data-Final'!$T$3:$T$1977,"&lt;="&amp;G358))</f>
        <v>0</v>
      </c>
      <c r="V358" s="60">
        <f>IF(AN358&lt;1,SUMIFS('5th Cycle APR Raw Data-Final'!L$3:L$1977,'5th Cycle APR Raw Data-Final'!$A$3:$A$1977,'SB35 Determination Data'!$K358,'5th Cycle APR Raw Data-Final'!$T$3:$T$1977,"&gt;="&amp;'SB35 Determination Data'!$F358,'5th Cycle APR Raw Data-Final'!$T$3:$T$1977,"&lt;"&amp;E358),SUMIFS('5th Cycle APR Raw Data-Final'!L$3:L$1977,'5th Cycle APR Raw Data-Final'!$A$3:$A$1977,'SB35 Determination Data'!$K358,'5th Cycle APR Raw Data-Final'!$T$3:$T$1977,"&gt;="&amp;'SB35 Determination Data'!$F358,'5th Cycle APR Raw Data-Final'!$T$3:$T$1977,"&lt;="&amp;G358))</f>
        <v>0</v>
      </c>
      <c r="W358" s="60">
        <f>IF(AN358&lt;1,SUMIFS('5th Cycle APR Raw Data-Final'!M$3:M$1977,'5th Cycle APR Raw Data-Final'!$A$3:$A$1977,'SB35 Determination Data'!$K358,'5th Cycle APR Raw Data-Final'!$T$3:$T$1977,"&gt;="&amp;'SB35 Determination Data'!$F358,'5th Cycle APR Raw Data-Final'!$T$3:$T$1977,"&lt;"&amp;E358),SUMIFS('5th Cycle APR Raw Data-Final'!M$3:M$1977,'5th Cycle APR Raw Data-Final'!$A$3:$A$1977,'SB35 Determination Data'!$K358,'5th Cycle APR Raw Data-Final'!$T$3:$T$1977,"&gt;="&amp;'SB35 Determination Data'!$F358,'5th Cycle APR Raw Data-Final'!$T$3:$T$1977,"&lt;="&amp;G358))</f>
        <v>0</v>
      </c>
      <c r="X358" s="60">
        <f t="shared" si="12"/>
        <v>69</v>
      </c>
      <c r="Y358" s="60">
        <f t="shared" si="13"/>
        <v>0</v>
      </c>
      <c r="Z358" s="60">
        <f t="shared" si="14"/>
        <v>69</v>
      </c>
      <c r="AA358" s="31">
        <f t="shared" si="15"/>
        <v>0</v>
      </c>
      <c r="AB358" s="31">
        <f t="shared" si="16"/>
        <v>0</v>
      </c>
      <c r="AC358" s="60">
        <f>VLOOKUP(K358,'5th Cycle APR Raw Data-Final'!$A$3:$P$1977,14,FALSE)</f>
        <v>84</v>
      </c>
      <c r="AD358" s="60">
        <f>IF(AN358&lt;1,SUMIFS('5th Cycle APR Raw Data-Final'!$O$3:$O$1977,'5th Cycle APR Raw Data-Final'!$A$3:$A$1977,'SB35 Determination Data'!$K358,'5th Cycle APR Raw Data-Final'!$T$3:$T$1977,"&gt;="&amp;'SB35 Determination Data'!$F358,'5th Cycle APR Raw Data-Final'!$T$3:$T$1977,"&lt;"&amp;E358),SUMIFS('5th Cycle APR Raw Data-Final'!$O$3:$O$1977,'5th Cycle APR Raw Data-Final'!$A$3:$A$1977,'SB35 Determination Data'!$K358,'5th Cycle APR Raw Data-Final'!$T$3:$T$1977,"&gt;="&amp;'SB35 Determination Data'!$F358,'5th Cycle APR Raw Data-Final'!$T$3:$T$1977,"&lt;="&amp;G358))</f>
        <v>13</v>
      </c>
      <c r="AE358" s="60">
        <f t="shared" si="17"/>
        <v>71</v>
      </c>
      <c r="AF358" s="31">
        <f t="shared" si="18"/>
        <v>0.15476190476190477</v>
      </c>
      <c r="AG358" s="60">
        <f>VLOOKUP(K358,'5th Cycle APR Raw Data-Final'!$A$3:$P$1977,16,FALSE)</f>
        <v>177</v>
      </c>
      <c r="AH358" s="60">
        <f>IF(AN358&lt;1,SUMIFS('5th Cycle APR Raw Data-Final'!$Q$3:$Q$1977,'5th Cycle APR Raw Data-Final'!$A$3:$A$1977,'SB35 Determination Data'!$K358,'5th Cycle APR Raw Data-Final'!$T$3:$T$1977,"&gt;="&amp;'SB35 Determination Data'!$F358,'5th Cycle APR Raw Data-Final'!$T$3:$T$1977,"&lt;"&amp;E358),SUMIFS('5th Cycle APR Raw Data-Final'!$Q$3:$Q$1977,'5th Cycle APR Raw Data-Final'!$A$3:$A$1977,'SB35 Determination Data'!$K358,'5th Cycle APR Raw Data-Final'!$T$3:$T$1977,"&gt;="&amp;'SB35 Determination Data'!$F358,'5th Cycle APR Raw Data-Final'!$T$3:$T$1977,"&lt;="&amp;G358))</f>
        <v>60</v>
      </c>
      <c r="AI358" s="60">
        <f t="shared" si="19"/>
        <v>117</v>
      </c>
      <c r="AJ358" s="31">
        <f t="shared" si="20"/>
        <v>0.33898305084745761</v>
      </c>
      <c r="AK358" s="60">
        <f>VLOOKUP(K358,'5th Cycle APR Raw Data-Final'!$A$3:$R$1977,18,FALSE)</f>
        <v>448</v>
      </c>
      <c r="AL358" s="60">
        <f>IF(AN358&lt;1,SUMIFS('5th Cycle APR Raw Data-Final'!$S$3:$S$1977,'5th Cycle APR Raw Data-Final'!$A$3:$A$1977,'SB35 Determination Data'!$K358,'5th Cycle APR Raw Data-Final'!$T$3:$T$1977,"&gt;="&amp;'SB35 Determination Data'!$F358,'5th Cycle APR Raw Data-Final'!$T$3:$T$1977,"&lt;"&amp;E358),SUMIFS('5th Cycle APR Raw Data-Final'!$S$3:$S$1977,'5th Cycle APR Raw Data-Final'!$A$3:$A$1977,'SB35 Determination Data'!$K358,'5th Cycle APR Raw Data-Final'!$T$3:$T$1977,"&gt;="&amp;'SB35 Determination Data'!$F358,'5th Cycle APR Raw Data-Final'!$T$3:$T$1977,"&lt;="&amp;G358))</f>
        <v>73</v>
      </c>
      <c r="AM358" s="60">
        <f t="shared" si="21"/>
        <v>375</v>
      </c>
      <c r="AN358" s="62">
        <f t="shared" si="22"/>
        <v>0.5</v>
      </c>
      <c r="AO358" s="9" t="str">
        <f t="shared" si="23"/>
        <v>YES</v>
      </c>
      <c r="AP358" s="9" t="str">
        <f t="shared" si="24"/>
        <v>NO</v>
      </c>
      <c r="AQ358" s="9" t="str">
        <f t="shared" si="25"/>
        <v>NO</v>
      </c>
      <c r="AR358" s="48" t="str">
        <f>VLOOKUP(K358,'2018Submitted'!$A$2:$C$540,3,FALSE)</f>
        <v>Successful</v>
      </c>
      <c r="AS358" s="9" t="str">
        <f t="shared" si="26"/>
        <v>NO</v>
      </c>
      <c r="AT358" s="9" t="str">
        <f t="shared" si="27"/>
        <v>NO</v>
      </c>
    </row>
    <row r="359" spans="1:46" ht="12.75" customHeight="1" x14ac:dyDescent="0.15">
      <c r="A359" s="9" t="s">
        <v>66</v>
      </c>
      <c r="B359" s="9" t="str">
        <f t="shared" si="0"/>
        <v>PLEASANTON</v>
      </c>
      <c r="C359" s="31">
        <f t="shared" si="1"/>
        <v>0.5</v>
      </c>
      <c r="D359" s="45">
        <f t="shared" si="2"/>
        <v>8</v>
      </c>
      <c r="E359" s="46">
        <f t="shared" si="3"/>
        <v>2019</v>
      </c>
      <c r="F359" s="46">
        <f t="shared" si="4"/>
        <v>2015</v>
      </c>
      <c r="G359" s="46">
        <f t="shared" si="5"/>
        <v>2022</v>
      </c>
      <c r="H359" s="9" t="str">
        <f t="shared" si="6"/>
        <v>01/31/2015</v>
      </c>
      <c r="I359" s="9" t="str">
        <f t="shared" si="7"/>
        <v>01/31/2023</v>
      </c>
      <c r="J359" s="9" t="s">
        <v>67</v>
      </c>
      <c r="K359" s="49" t="s">
        <v>79</v>
      </c>
      <c r="L359" s="60">
        <f>VLOOKUP(K359,'5th Cycle APR Raw Data-Final'!$A$3:$P$1977,6,FALSE)</f>
        <v>716</v>
      </c>
      <c r="M359" s="60">
        <f>IF(AN359&lt;1,SUMIFS('5th Cycle APR Raw Data-Final'!G$3:G$1977,'5th Cycle APR Raw Data-Final'!$A$3:$A$1977,'SB35 Determination Data'!$K359,'5th Cycle APR Raw Data-Final'!$T$3:$T$1977,"&gt;="&amp;'SB35 Determination Data'!$F359,'5th Cycle APR Raw Data-Final'!$T$3:$T$1977,"&lt;"&amp;E359),SUMIFS('5th Cycle APR Raw Data-Final'!G$3:G$1977,'5th Cycle APR Raw Data-Final'!$A$3:$A$1977,'SB35 Determination Data'!$K359,'5th Cycle APR Raw Data-Final'!$T$3:$T$1977,"&gt;="&amp;'SB35 Determination Data'!$F359,'5th Cycle APR Raw Data-Final'!$T$3:$T$1977,"&lt;="&amp;G359))</f>
        <v>245</v>
      </c>
      <c r="N359" s="60">
        <f>IF(AN359&lt;1,SUMIFS('5th Cycle APR Raw Data-Final'!H$3:H$1977,'5th Cycle APR Raw Data-Final'!$A$3:$A$1977,'SB35 Determination Data'!$K359,'5th Cycle APR Raw Data-Final'!$T$3:$T$1977,"&gt;="&amp;'SB35 Determination Data'!$F359,'5th Cycle APR Raw Data-Final'!$T$3:$T$1977,"&lt;"&amp;E359),SUMIFS('5th Cycle APR Raw Data-Final'!H$3:H$1977,'5th Cycle APR Raw Data-Final'!$A$3:$A$1977,'SB35 Determination Data'!$K359,'5th Cycle APR Raw Data-Final'!$T$3:$T$1977,"&gt;="&amp;'SB35 Determination Data'!$F359,'5th Cycle APR Raw Data-Final'!$T$3:$T$1977,"&lt;="&amp;G359))</f>
        <v>245</v>
      </c>
      <c r="O359" s="60">
        <f>IF(AN359&lt;1,SUMIFS('5th Cycle APR Raw Data-Final'!I$3:I$1977,'5th Cycle APR Raw Data-Final'!$A$3:$A$1977,'SB35 Determination Data'!$K359,'5th Cycle APR Raw Data-Final'!$T$3:$T$1977,"&gt;="&amp;'SB35 Determination Data'!$F359,'5th Cycle APR Raw Data-Final'!$T$3:$T$1977,"&lt;"&amp;E359),SUMIFS('5th Cycle APR Raw Data-Final'!I$3:I$1977,'5th Cycle APR Raw Data-Final'!$A$3:$A$1977,'SB35 Determination Data'!$K359,'5th Cycle APR Raw Data-Final'!$T$3:$T$1977,"&gt;="&amp;'SB35 Determination Data'!$F359,'5th Cycle APR Raw Data-Final'!$T$3:$T$1977,"&lt;="&amp;G359))</f>
        <v>0</v>
      </c>
      <c r="P359" s="60">
        <f t="shared" si="8"/>
        <v>471</v>
      </c>
      <c r="Q359" s="31">
        <f t="shared" si="9"/>
        <v>0.34217877094972066</v>
      </c>
      <c r="R359" s="61">
        <f t="shared" si="10"/>
        <v>358</v>
      </c>
      <c r="S359" s="61">
        <f t="shared" si="11"/>
        <v>0</v>
      </c>
      <c r="T359" s="60">
        <f>VLOOKUP(K359,'5th Cycle APR Raw Data-Final'!$A$3:$P$1977,10,FALSE)</f>
        <v>391</v>
      </c>
      <c r="U359" s="60">
        <f>IF(AN359&lt;1,SUMIFS('5th Cycle APR Raw Data-Final'!K$3:K$1977,'5th Cycle APR Raw Data-Final'!$A$3:$A$1977,'SB35 Determination Data'!$K359,'5th Cycle APR Raw Data-Final'!$T$3:$T$1977,"&gt;="&amp;'SB35 Determination Data'!$F359,'5th Cycle APR Raw Data-Final'!$T$3:$T$1977,"&lt;"&amp;E359),SUMIFS('5th Cycle APR Raw Data-Final'!K$3:K$1977,'5th Cycle APR Raw Data-Final'!$A$3:$A$1977,'SB35 Determination Data'!$K359,'5th Cycle APR Raw Data-Final'!$T$3:$T$1977,"&gt;="&amp;'SB35 Determination Data'!$F359,'5th Cycle APR Raw Data-Final'!$T$3:$T$1977,"&lt;="&amp;G359))</f>
        <v>72</v>
      </c>
      <c r="V359" s="60">
        <f>IF(AN359&lt;1,SUMIFS('5th Cycle APR Raw Data-Final'!L$3:L$1977,'5th Cycle APR Raw Data-Final'!$A$3:$A$1977,'SB35 Determination Data'!$K359,'5th Cycle APR Raw Data-Final'!$T$3:$T$1977,"&gt;="&amp;'SB35 Determination Data'!$F359,'5th Cycle APR Raw Data-Final'!$T$3:$T$1977,"&lt;"&amp;E359),SUMIFS('5th Cycle APR Raw Data-Final'!L$3:L$1977,'5th Cycle APR Raw Data-Final'!$A$3:$A$1977,'SB35 Determination Data'!$K359,'5th Cycle APR Raw Data-Final'!$T$3:$T$1977,"&gt;="&amp;'SB35 Determination Data'!$F359,'5th Cycle APR Raw Data-Final'!$T$3:$T$1977,"&lt;="&amp;G359))</f>
        <v>71</v>
      </c>
      <c r="W359" s="60">
        <f>IF(AN359&lt;1,SUMIFS('5th Cycle APR Raw Data-Final'!M$3:M$1977,'5th Cycle APR Raw Data-Final'!$A$3:$A$1977,'SB35 Determination Data'!$K359,'5th Cycle APR Raw Data-Final'!$T$3:$T$1977,"&gt;="&amp;'SB35 Determination Data'!$F359,'5th Cycle APR Raw Data-Final'!$T$3:$T$1977,"&lt;"&amp;E359),SUMIFS('5th Cycle APR Raw Data-Final'!M$3:M$1977,'5th Cycle APR Raw Data-Final'!$A$3:$A$1977,'SB35 Determination Data'!$K359,'5th Cycle APR Raw Data-Final'!$T$3:$T$1977,"&gt;="&amp;'SB35 Determination Data'!$F359,'5th Cycle APR Raw Data-Final'!$T$3:$T$1977,"&lt;="&amp;G359))</f>
        <v>1</v>
      </c>
      <c r="X359" s="60">
        <f t="shared" si="12"/>
        <v>319</v>
      </c>
      <c r="Y359" s="60">
        <f t="shared" si="13"/>
        <v>72</v>
      </c>
      <c r="Z359" s="60">
        <f t="shared" si="14"/>
        <v>319</v>
      </c>
      <c r="AA359" s="31">
        <f t="shared" si="15"/>
        <v>0.18414322250639387</v>
      </c>
      <c r="AB359" s="31">
        <f t="shared" si="16"/>
        <v>0.18414322250639387</v>
      </c>
      <c r="AC359" s="60">
        <f>VLOOKUP(K359,'5th Cycle APR Raw Data-Final'!$A$3:$P$1977,14,FALSE)</f>
        <v>407</v>
      </c>
      <c r="AD359" s="60">
        <f>IF(AN359&lt;1,SUMIFS('5th Cycle APR Raw Data-Final'!$O$3:$O$1977,'5th Cycle APR Raw Data-Final'!$A$3:$A$1977,'SB35 Determination Data'!$K359,'5th Cycle APR Raw Data-Final'!$T$3:$T$1977,"&gt;="&amp;'SB35 Determination Data'!$F359,'5th Cycle APR Raw Data-Final'!$T$3:$T$1977,"&lt;"&amp;E359),SUMIFS('5th Cycle APR Raw Data-Final'!$O$3:$O$1977,'5th Cycle APR Raw Data-Final'!$A$3:$A$1977,'SB35 Determination Data'!$K359,'5th Cycle APR Raw Data-Final'!$T$3:$T$1977,"&gt;="&amp;'SB35 Determination Data'!$F359,'5th Cycle APR Raw Data-Final'!$T$3:$T$1977,"&lt;="&amp;G359))</f>
        <v>27</v>
      </c>
      <c r="AE359" s="60">
        <f t="shared" si="17"/>
        <v>380</v>
      </c>
      <c r="AF359" s="31">
        <f t="shared" si="18"/>
        <v>6.6339066339066333E-2</v>
      </c>
      <c r="AG359" s="60">
        <f>VLOOKUP(K359,'5th Cycle APR Raw Data-Final'!$A$3:$P$1977,16,FALSE)</f>
        <v>553</v>
      </c>
      <c r="AH359" s="60">
        <f>IF(AN359&lt;1,SUMIFS('5th Cycle APR Raw Data-Final'!$Q$3:$Q$1977,'5th Cycle APR Raw Data-Final'!$A$3:$A$1977,'SB35 Determination Data'!$K359,'5th Cycle APR Raw Data-Final'!$T$3:$T$1977,"&gt;="&amp;'SB35 Determination Data'!$F359,'5th Cycle APR Raw Data-Final'!$T$3:$T$1977,"&lt;"&amp;E359),SUMIFS('5th Cycle APR Raw Data-Final'!$Q$3:$Q$1977,'5th Cycle APR Raw Data-Final'!$A$3:$A$1977,'SB35 Determination Data'!$K359,'5th Cycle APR Raw Data-Final'!$T$3:$T$1977,"&gt;="&amp;'SB35 Determination Data'!$F359,'5th Cycle APR Raw Data-Final'!$T$3:$T$1977,"&lt;="&amp;G359))</f>
        <v>1470</v>
      </c>
      <c r="AI359" s="60">
        <f t="shared" si="19"/>
        <v>0</v>
      </c>
      <c r="AJ359" s="31">
        <f t="shared" si="20"/>
        <v>2.6582278481012658</v>
      </c>
      <c r="AK359" s="60">
        <f>VLOOKUP(K359,'5th Cycle APR Raw Data-Final'!$A$3:$R$1977,18,FALSE)</f>
        <v>2067</v>
      </c>
      <c r="AL359" s="60">
        <f>IF(AN359&lt;1,SUMIFS('5th Cycle APR Raw Data-Final'!$S$3:$S$1977,'5th Cycle APR Raw Data-Final'!$A$3:$A$1977,'SB35 Determination Data'!$K359,'5th Cycle APR Raw Data-Final'!$T$3:$T$1977,"&gt;="&amp;'SB35 Determination Data'!$F359,'5th Cycle APR Raw Data-Final'!$T$3:$T$1977,"&lt;"&amp;E359),SUMIFS('5th Cycle APR Raw Data-Final'!$S$3:$S$1977,'5th Cycle APR Raw Data-Final'!$A$3:$A$1977,'SB35 Determination Data'!$K359,'5th Cycle APR Raw Data-Final'!$T$3:$T$1977,"&gt;="&amp;'SB35 Determination Data'!$F359,'5th Cycle APR Raw Data-Final'!$T$3:$T$1977,"&lt;="&amp;G359))</f>
        <v>1814</v>
      </c>
      <c r="AM359" s="60">
        <f t="shared" si="21"/>
        <v>1170</v>
      </c>
      <c r="AN359" s="62">
        <f t="shared" si="22"/>
        <v>0.5</v>
      </c>
      <c r="AO359" s="9" t="str">
        <f t="shared" si="23"/>
        <v>NO</v>
      </c>
      <c r="AP359" s="9" t="str">
        <f t="shared" si="24"/>
        <v>YES</v>
      </c>
      <c r="AQ359" s="9" t="str">
        <f t="shared" si="25"/>
        <v>NO</v>
      </c>
      <c r="AR359" s="48" t="str">
        <f>VLOOKUP(K359,'2018Submitted'!$A$2:$C$540,3,FALSE)</f>
        <v>Successful</v>
      </c>
      <c r="AS359" s="9" t="str">
        <f t="shared" si="26"/>
        <v>NO</v>
      </c>
      <c r="AT359" s="9" t="str">
        <f t="shared" si="27"/>
        <v>YES</v>
      </c>
    </row>
    <row r="360" spans="1:46" ht="12.75" customHeight="1" x14ac:dyDescent="0.15">
      <c r="A360" s="9" t="s">
        <v>314</v>
      </c>
      <c r="B360" s="9" t="str">
        <f t="shared" si="0"/>
        <v>PLUMAS COUNTY</v>
      </c>
      <c r="C360" s="31">
        <f t="shared" si="1"/>
        <v>1</v>
      </c>
      <c r="D360" s="45">
        <f t="shared" si="2"/>
        <v>5</v>
      </c>
      <c r="E360" s="46">
        <f t="shared" si="3"/>
        <v>2017</v>
      </c>
      <c r="F360" s="46">
        <f t="shared" si="4"/>
        <v>2014</v>
      </c>
      <c r="G360" s="46">
        <f t="shared" si="5"/>
        <v>2018</v>
      </c>
      <c r="H360" s="9" t="str">
        <f t="shared" si="6"/>
        <v>06/30/2014</v>
      </c>
      <c r="I360" s="9" t="str">
        <f t="shared" si="7"/>
        <v>06/30/2019</v>
      </c>
      <c r="J360" s="9" t="s">
        <v>83</v>
      </c>
      <c r="K360" s="49" t="s">
        <v>315</v>
      </c>
      <c r="L360" s="60">
        <f>VLOOKUP(K360,'5th Cycle APR Raw Data-Final'!$A$3:$P$1977,6,FALSE)</f>
        <v>12</v>
      </c>
      <c r="M360" s="60">
        <f>IF(AN360&lt;1,SUMIFS('5th Cycle APR Raw Data-Final'!G$3:G$1977,'5th Cycle APR Raw Data-Final'!$A$3:$A$1977,'SB35 Determination Data'!$K360,'5th Cycle APR Raw Data-Final'!$T$3:$T$1977,"&gt;="&amp;'SB35 Determination Data'!$F360,'5th Cycle APR Raw Data-Final'!$T$3:$T$1977,"&lt;"&amp;E360),SUMIFS('5th Cycle APR Raw Data-Final'!G$3:G$1977,'5th Cycle APR Raw Data-Final'!$A$3:$A$1977,'SB35 Determination Data'!$K360,'5th Cycle APR Raw Data-Final'!$T$3:$T$1977,"&gt;="&amp;'SB35 Determination Data'!$F360,'5th Cycle APR Raw Data-Final'!$T$3:$T$1977,"&lt;="&amp;G360))</f>
        <v>0</v>
      </c>
      <c r="N360" s="60">
        <f>IF(AN360&lt;1,SUMIFS('5th Cycle APR Raw Data-Final'!H$3:H$1977,'5th Cycle APR Raw Data-Final'!$A$3:$A$1977,'SB35 Determination Data'!$K360,'5th Cycle APR Raw Data-Final'!$T$3:$T$1977,"&gt;="&amp;'SB35 Determination Data'!$F360,'5th Cycle APR Raw Data-Final'!$T$3:$T$1977,"&lt;"&amp;E360),SUMIFS('5th Cycle APR Raw Data-Final'!H$3:H$1977,'5th Cycle APR Raw Data-Final'!$A$3:$A$1977,'SB35 Determination Data'!$K360,'5th Cycle APR Raw Data-Final'!$T$3:$T$1977,"&gt;="&amp;'SB35 Determination Data'!$F360,'5th Cycle APR Raw Data-Final'!$T$3:$T$1977,"&lt;="&amp;G360))</f>
        <v>0</v>
      </c>
      <c r="O360" s="60">
        <f>IF(AN360&lt;1,SUMIFS('5th Cycle APR Raw Data-Final'!I$3:I$1977,'5th Cycle APR Raw Data-Final'!$A$3:$A$1977,'SB35 Determination Data'!$K360,'5th Cycle APR Raw Data-Final'!$T$3:$T$1977,"&gt;="&amp;'SB35 Determination Data'!$F360,'5th Cycle APR Raw Data-Final'!$T$3:$T$1977,"&lt;"&amp;E360),SUMIFS('5th Cycle APR Raw Data-Final'!I$3:I$1977,'5th Cycle APR Raw Data-Final'!$A$3:$A$1977,'SB35 Determination Data'!$K360,'5th Cycle APR Raw Data-Final'!$T$3:$T$1977,"&gt;="&amp;'SB35 Determination Data'!$F360,'5th Cycle APR Raw Data-Final'!$T$3:$T$1977,"&lt;="&amp;G360))</f>
        <v>0</v>
      </c>
      <c r="P360" s="60">
        <f t="shared" si="8"/>
        <v>12</v>
      </c>
      <c r="Q360" s="31">
        <f t="shared" si="9"/>
        <v>0</v>
      </c>
      <c r="R360" s="61">
        <f t="shared" si="10"/>
        <v>12</v>
      </c>
      <c r="S360" s="61">
        <f t="shared" si="11"/>
        <v>0</v>
      </c>
      <c r="T360" s="60">
        <f>VLOOKUP(K360,'5th Cycle APR Raw Data-Final'!$A$3:$P$1977,10,FALSE)</f>
        <v>8</v>
      </c>
      <c r="U360" s="60">
        <f>IF(AN360&lt;1,SUMIFS('5th Cycle APR Raw Data-Final'!K$3:K$1977,'5th Cycle APR Raw Data-Final'!$A$3:$A$1977,'SB35 Determination Data'!$K360,'5th Cycle APR Raw Data-Final'!$T$3:$T$1977,"&gt;="&amp;'SB35 Determination Data'!$F360,'5th Cycle APR Raw Data-Final'!$T$3:$T$1977,"&lt;"&amp;E360),SUMIFS('5th Cycle APR Raw Data-Final'!K$3:K$1977,'5th Cycle APR Raw Data-Final'!$A$3:$A$1977,'SB35 Determination Data'!$K360,'5th Cycle APR Raw Data-Final'!$T$3:$T$1977,"&gt;="&amp;'SB35 Determination Data'!$F360,'5th Cycle APR Raw Data-Final'!$T$3:$T$1977,"&lt;="&amp;G360))</f>
        <v>0</v>
      </c>
      <c r="V360" s="60">
        <f>IF(AN360&lt;1,SUMIFS('5th Cycle APR Raw Data-Final'!L$3:L$1977,'5th Cycle APR Raw Data-Final'!$A$3:$A$1977,'SB35 Determination Data'!$K360,'5th Cycle APR Raw Data-Final'!$T$3:$T$1977,"&gt;="&amp;'SB35 Determination Data'!$F360,'5th Cycle APR Raw Data-Final'!$T$3:$T$1977,"&lt;"&amp;E360),SUMIFS('5th Cycle APR Raw Data-Final'!L$3:L$1977,'5th Cycle APR Raw Data-Final'!$A$3:$A$1977,'SB35 Determination Data'!$K360,'5th Cycle APR Raw Data-Final'!$T$3:$T$1977,"&gt;="&amp;'SB35 Determination Data'!$F360,'5th Cycle APR Raw Data-Final'!$T$3:$T$1977,"&lt;="&amp;G360))</f>
        <v>0</v>
      </c>
      <c r="W360" s="60">
        <f>IF(AN360&lt;1,SUMIFS('5th Cycle APR Raw Data-Final'!M$3:M$1977,'5th Cycle APR Raw Data-Final'!$A$3:$A$1977,'SB35 Determination Data'!$K360,'5th Cycle APR Raw Data-Final'!$T$3:$T$1977,"&gt;="&amp;'SB35 Determination Data'!$F360,'5th Cycle APR Raw Data-Final'!$T$3:$T$1977,"&lt;"&amp;E360),SUMIFS('5th Cycle APR Raw Data-Final'!M$3:M$1977,'5th Cycle APR Raw Data-Final'!$A$3:$A$1977,'SB35 Determination Data'!$K360,'5th Cycle APR Raw Data-Final'!$T$3:$T$1977,"&gt;="&amp;'SB35 Determination Data'!$F360,'5th Cycle APR Raw Data-Final'!$T$3:$T$1977,"&lt;="&amp;G360))</f>
        <v>0</v>
      </c>
      <c r="X360" s="60">
        <f t="shared" si="12"/>
        <v>8</v>
      </c>
      <c r="Y360" s="60">
        <f t="shared" si="13"/>
        <v>0</v>
      </c>
      <c r="Z360" s="60">
        <f t="shared" si="14"/>
        <v>8</v>
      </c>
      <c r="AA360" s="31">
        <f t="shared" si="15"/>
        <v>0</v>
      </c>
      <c r="AB360" s="31">
        <f t="shared" si="16"/>
        <v>0</v>
      </c>
      <c r="AC360" s="60">
        <f>VLOOKUP(K360,'5th Cycle APR Raw Data-Final'!$A$3:$P$1977,14,FALSE)</f>
        <v>12</v>
      </c>
      <c r="AD360" s="60">
        <f>IF(AN360&lt;1,SUMIFS('5th Cycle APR Raw Data-Final'!$O$3:$O$1977,'5th Cycle APR Raw Data-Final'!$A$3:$A$1977,'SB35 Determination Data'!$K360,'5th Cycle APR Raw Data-Final'!$T$3:$T$1977,"&gt;="&amp;'SB35 Determination Data'!$F360,'5th Cycle APR Raw Data-Final'!$T$3:$T$1977,"&lt;"&amp;E360),SUMIFS('5th Cycle APR Raw Data-Final'!$O$3:$O$1977,'5th Cycle APR Raw Data-Final'!$A$3:$A$1977,'SB35 Determination Data'!$K360,'5th Cycle APR Raw Data-Final'!$T$3:$T$1977,"&gt;="&amp;'SB35 Determination Data'!$F360,'5th Cycle APR Raw Data-Final'!$T$3:$T$1977,"&lt;="&amp;G360))</f>
        <v>34</v>
      </c>
      <c r="AE360" s="60">
        <f t="shared" si="17"/>
        <v>0</v>
      </c>
      <c r="AF360" s="31">
        <f t="shared" si="18"/>
        <v>2.8333333333333335</v>
      </c>
      <c r="AG360" s="60">
        <f>VLOOKUP(K360,'5th Cycle APR Raw Data-Final'!$A$3:$P$1977,16,FALSE)</f>
        <v>25</v>
      </c>
      <c r="AH360" s="60">
        <f>IF(AN360&lt;1,SUMIFS('5th Cycle APR Raw Data-Final'!$Q$3:$Q$1977,'5th Cycle APR Raw Data-Final'!$A$3:$A$1977,'SB35 Determination Data'!$K360,'5th Cycle APR Raw Data-Final'!$T$3:$T$1977,"&gt;="&amp;'SB35 Determination Data'!$F360,'5th Cycle APR Raw Data-Final'!$T$3:$T$1977,"&lt;"&amp;E360),SUMIFS('5th Cycle APR Raw Data-Final'!$Q$3:$Q$1977,'5th Cycle APR Raw Data-Final'!$A$3:$A$1977,'SB35 Determination Data'!$K360,'5th Cycle APR Raw Data-Final'!$T$3:$T$1977,"&gt;="&amp;'SB35 Determination Data'!$F360,'5th Cycle APR Raw Data-Final'!$T$3:$T$1977,"&lt;="&amp;G360))</f>
        <v>100</v>
      </c>
      <c r="AI360" s="60">
        <f t="shared" si="19"/>
        <v>0</v>
      </c>
      <c r="AJ360" s="31">
        <f t="shared" si="20"/>
        <v>4</v>
      </c>
      <c r="AK360" s="60">
        <f>VLOOKUP(K360,'5th Cycle APR Raw Data-Final'!$A$3:$R$1977,18,FALSE)</f>
        <v>57</v>
      </c>
      <c r="AL360" s="60">
        <f>IF(AN360&lt;1,SUMIFS('5th Cycle APR Raw Data-Final'!$S$3:$S$1977,'5th Cycle APR Raw Data-Final'!$A$3:$A$1977,'SB35 Determination Data'!$K360,'5th Cycle APR Raw Data-Final'!$T$3:$T$1977,"&gt;="&amp;'SB35 Determination Data'!$F360,'5th Cycle APR Raw Data-Final'!$T$3:$T$1977,"&lt;"&amp;E360),SUMIFS('5th Cycle APR Raw Data-Final'!$S$3:$S$1977,'5th Cycle APR Raw Data-Final'!$A$3:$A$1977,'SB35 Determination Data'!$K360,'5th Cycle APR Raw Data-Final'!$T$3:$T$1977,"&gt;="&amp;'SB35 Determination Data'!$F360,'5th Cycle APR Raw Data-Final'!$T$3:$T$1977,"&lt;="&amp;G360))</f>
        <v>134</v>
      </c>
      <c r="AM360" s="60">
        <f t="shared" si="21"/>
        <v>20</v>
      </c>
      <c r="AN360" s="62">
        <f t="shared" si="22"/>
        <v>1</v>
      </c>
      <c r="AO360" s="9" t="str">
        <f t="shared" si="23"/>
        <v>NO</v>
      </c>
      <c r="AP360" s="9" t="str">
        <f t="shared" si="24"/>
        <v>YES</v>
      </c>
      <c r="AQ360" s="9" t="str">
        <f t="shared" si="25"/>
        <v>NO</v>
      </c>
      <c r="AR360" s="48" t="str">
        <f>VLOOKUP(K360,'2018Submitted'!$A$2:$C$540,3,FALSE)</f>
        <v>Successful</v>
      </c>
      <c r="AS360" s="9" t="str">
        <f t="shared" si="26"/>
        <v>NO</v>
      </c>
      <c r="AT360" s="9" t="str">
        <f t="shared" si="27"/>
        <v>YES</v>
      </c>
    </row>
    <row r="361" spans="1:46" ht="12.75" customHeight="1" x14ac:dyDescent="0.15">
      <c r="A361" s="9" t="s">
        <v>85</v>
      </c>
      <c r="B361" s="9" t="str">
        <f t="shared" si="0"/>
        <v>PLYMOUTH</v>
      </c>
      <c r="C361" s="31">
        <f t="shared" si="1"/>
        <v>1</v>
      </c>
      <c r="D361" s="45">
        <f t="shared" si="2"/>
        <v>5</v>
      </c>
      <c r="E361" s="46">
        <f t="shared" si="3"/>
        <v>2017</v>
      </c>
      <c r="F361" s="46">
        <f t="shared" si="4"/>
        <v>2014</v>
      </c>
      <c r="G361" s="46">
        <f t="shared" si="5"/>
        <v>2018</v>
      </c>
      <c r="H361" s="9" t="str">
        <f t="shared" si="6"/>
        <v>06/30/2014</v>
      </c>
      <c r="I361" s="9" t="str">
        <f t="shared" si="7"/>
        <v>06/30/2019</v>
      </c>
      <c r="J361" s="9" t="s">
        <v>83</v>
      </c>
      <c r="K361" s="49" t="s">
        <v>1291</v>
      </c>
      <c r="L361" s="60">
        <f>VLOOKUP(K361,'5th Cycle APR Raw Data-Final'!$A$3:$P$1977,6,FALSE)</f>
        <v>1</v>
      </c>
      <c r="M361" s="60">
        <f>IF(AN361&lt;1,SUMIFS('5th Cycle APR Raw Data-Final'!G$3:G$1977,'5th Cycle APR Raw Data-Final'!$A$3:$A$1977,'SB35 Determination Data'!$K361,'5th Cycle APR Raw Data-Final'!$T$3:$T$1977,"&gt;="&amp;'SB35 Determination Data'!$F361,'5th Cycle APR Raw Data-Final'!$T$3:$T$1977,"&lt;"&amp;E361),SUMIFS('5th Cycle APR Raw Data-Final'!G$3:G$1977,'5th Cycle APR Raw Data-Final'!$A$3:$A$1977,'SB35 Determination Data'!$K361,'5th Cycle APR Raw Data-Final'!$T$3:$T$1977,"&gt;="&amp;'SB35 Determination Data'!$F361,'5th Cycle APR Raw Data-Final'!$T$3:$T$1977,"&lt;="&amp;G361))</f>
        <v>0</v>
      </c>
      <c r="N361" s="60">
        <f>IF(AN361&lt;1,SUMIFS('5th Cycle APR Raw Data-Final'!H$3:H$1977,'5th Cycle APR Raw Data-Final'!$A$3:$A$1977,'SB35 Determination Data'!$K361,'5th Cycle APR Raw Data-Final'!$T$3:$T$1977,"&gt;="&amp;'SB35 Determination Data'!$F361,'5th Cycle APR Raw Data-Final'!$T$3:$T$1977,"&lt;"&amp;E361),SUMIFS('5th Cycle APR Raw Data-Final'!H$3:H$1977,'5th Cycle APR Raw Data-Final'!$A$3:$A$1977,'SB35 Determination Data'!$K361,'5th Cycle APR Raw Data-Final'!$T$3:$T$1977,"&gt;="&amp;'SB35 Determination Data'!$F361,'5th Cycle APR Raw Data-Final'!$T$3:$T$1977,"&lt;="&amp;G361))</f>
        <v>0</v>
      </c>
      <c r="O361" s="60">
        <f>IF(AN361&lt;1,SUMIFS('5th Cycle APR Raw Data-Final'!I$3:I$1977,'5th Cycle APR Raw Data-Final'!$A$3:$A$1977,'SB35 Determination Data'!$K361,'5th Cycle APR Raw Data-Final'!$T$3:$T$1977,"&gt;="&amp;'SB35 Determination Data'!$F361,'5th Cycle APR Raw Data-Final'!$T$3:$T$1977,"&lt;"&amp;E361),SUMIFS('5th Cycle APR Raw Data-Final'!I$3:I$1977,'5th Cycle APR Raw Data-Final'!$A$3:$A$1977,'SB35 Determination Data'!$K361,'5th Cycle APR Raw Data-Final'!$T$3:$T$1977,"&gt;="&amp;'SB35 Determination Data'!$F361,'5th Cycle APR Raw Data-Final'!$T$3:$T$1977,"&lt;="&amp;G361))</f>
        <v>0</v>
      </c>
      <c r="P361" s="60">
        <f t="shared" si="8"/>
        <v>1</v>
      </c>
      <c r="Q361" s="31">
        <f t="shared" si="9"/>
        <v>0</v>
      </c>
      <c r="R361" s="61">
        <f t="shared" si="10"/>
        <v>1</v>
      </c>
      <c r="S361" s="61">
        <f t="shared" si="11"/>
        <v>0</v>
      </c>
      <c r="T361" s="60">
        <f>VLOOKUP(K361,'5th Cycle APR Raw Data-Final'!$A$3:$P$1977,10,FALSE)</f>
        <v>1</v>
      </c>
      <c r="U361" s="60">
        <f>IF(AN361&lt;1,SUMIFS('5th Cycle APR Raw Data-Final'!K$3:K$1977,'5th Cycle APR Raw Data-Final'!$A$3:$A$1977,'SB35 Determination Data'!$K361,'5th Cycle APR Raw Data-Final'!$T$3:$T$1977,"&gt;="&amp;'SB35 Determination Data'!$F361,'5th Cycle APR Raw Data-Final'!$T$3:$T$1977,"&lt;"&amp;E361),SUMIFS('5th Cycle APR Raw Data-Final'!K$3:K$1977,'5th Cycle APR Raw Data-Final'!$A$3:$A$1977,'SB35 Determination Data'!$K361,'5th Cycle APR Raw Data-Final'!$T$3:$T$1977,"&gt;="&amp;'SB35 Determination Data'!$F361,'5th Cycle APR Raw Data-Final'!$T$3:$T$1977,"&lt;="&amp;G361))</f>
        <v>0</v>
      </c>
      <c r="V361" s="60">
        <f>IF(AN361&lt;1,SUMIFS('5th Cycle APR Raw Data-Final'!L$3:L$1977,'5th Cycle APR Raw Data-Final'!$A$3:$A$1977,'SB35 Determination Data'!$K361,'5th Cycle APR Raw Data-Final'!$T$3:$T$1977,"&gt;="&amp;'SB35 Determination Data'!$F361,'5th Cycle APR Raw Data-Final'!$T$3:$T$1977,"&lt;"&amp;E361),SUMIFS('5th Cycle APR Raw Data-Final'!L$3:L$1977,'5th Cycle APR Raw Data-Final'!$A$3:$A$1977,'SB35 Determination Data'!$K361,'5th Cycle APR Raw Data-Final'!$T$3:$T$1977,"&gt;="&amp;'SB35 Determination Data'!$F361,'5th Cycle APR Raw Data-Final'!$T$3:$T$1977,"&lt;="&amp;G361))</f>
        <v>0</v>
      </c>
      <c r="W361" s="60">
        <f>IF(AN361&lt;1,SUMIFS('5th Cycle APR Raw Data-Final'!M$3:M$1977,'5th Cycle APR Raw Data-Final'!$A$3:$A$1977,'SB35 Determination Data'!$K361,'5th Cycle APR Raw Data-Final'!$T$3:$T$1977,"&gt;="&amp;'SB35 Determination Data'!$F361,'5th Cycle APR Raw Data-Final'!$T$3:$T$1977,"&lt;"&amp;E361),SUMIFS('5th Cycle APR Raw Data-Final'!M$3:M$1977,'5th Cycle APR Raw Data-Final'!$A$3:$A$1977,'SB35 Determination Data'!$K361,'5th Cycle APR Raw Data-Final'!$T$3:$T$1977,"&gt;="&amp;'SB35 Determination Data'!$F361,'5th Cycle APR Raw Data-Final'!$T$3:$T$1977,"&lt;="&amp;G361))</f>
        <v>0</v>
      </c>
      <c r="X361" s="60">
        <f t="shared" si="12"/>
        <v>1</v>
      </c>
      <c r="Y361" s="60">
        <f t="shared" si="13"/>
        <v>0</v>
      </c>
      <c r="Z361" s="60">
        <f t="shared" si="14"/>
        <v>1</v>
      </c>
      <c r="AA361" s="31">
        <f t="shared" si="15"/>
        <v>0</v>
      </c>
      <c r="AB361" s="31">
        <f t="shared" si="16"/>
        <v>0</v>
      </c>
      <c r="AC361" s="60">
        <f>VLOOKUP(K361,'5th Cycle APR Raw Data-Final'!$A$3:$P$1977,14,FALSE)</f>
        <v>1</v>
      </c>
      <c r="AD361" s="60">
        <f>IF(AN361&lt;1,SUMIFS('5th Cycle APR Raw Data-Final'!$O$3:$O$1977,'5th Cycle APR Raw Data-Final'!$A$3:$A$1977,'SB35 Determination Data'!$K361,'5th Cycle APR Raw Data-Final'!$T$3:$T$1977,"&gt;="&amp;'SB35 Determination Data'!$F361,'5th Cycle APR Raw Data-Final'!$T$3:$T$1977,"&lt;"&amp;E361),SUMIFS('5th Cycle APR Raw Data-Final'!$O$3:$O$1977,'5th Cycle APR Raw Data-Final'!$A$3:$A$1977,'SB35 Determination Data'!$K361,'5th Cycle APR Raw Data-Final'!$T$3:$T$1977,"&gt;="&amp;'SB35 Determination Data'!$F361,'5th Cycle APR Raw Data-Final'!$T$3:$T$1977,"&lt;="&amp;G361))</f>
        <v>0</v>
      </c>
      <c r="AE361" s="60">
        <f t="shared" si="17"/>
        <v>1</v>
      </c>
      <c r="AF361" s="31">
        <f t="shared" si="18"/>
        <v>0</v>
      </c>
      <c r="AG361" s="60">
        <f>VLOOKUP(K361,'5th Cycle APR Raw Data-Final'!$A$3:$P$1977,16,FALSE)</f>
        <v>1</v>
      </c>
      <c r="AH361" s="60">
        <f>IF(AN361&lt;1,SUMIFS('5th Cycle APR Raw Data-Final'!$Q$3:$Q$1977,'5th Cycle APR Raw Data-Final'!$A$3:$A$1977,'SB35 Determination Data'!$K361,'5th Cycle APR Raw Data-Final'!$T$3:$T$1977,"&gt;="&amp;'SB35 Determination Data'!$F361,'5th Cycle APR Raw Data-Final'!$T$3:$T$1977,"&lt;"&amp;E361),SUMIFS('5th Cycle APR Raw Data-Final'!$Q$3:$Q$1977,'5th Cycle APR Raw Data-Final'!$A$3:$A$1977,'SB35 Determination Data'!$K361,'5th Cycle APR Raw Data-Final'!$T$3:$T$1977,"&gt;="&amp;'SB35 Determination Data'!$F361,'5th Cycle APR Raw Data-Final'!$T$3:$T$1977,"&lt;="&amp;G361))</f>
        <v>18</v>
      </c>
      <c r="AI361" s="60">
        <f t="shared" si="19"/>
        <v>0</v>
      </c>
      <c r="AJ361" s="31">
        <f t="shared" si="20"/>
        <v>18</v>
      </c>
      <c r="AK361" s="60">
        <f>VLOOKUP(K361,'5th Cycle APR Raw Data-Final'!$A$3:$R$1977,18,FALSE)</f>
        <v>4</v>
      </c>
      <c r="AL361" s="60">
        <f>IF(AN361&lt;1,SUMIFS('5th Cycle APR Raw Data-Final'!$S$3:$S$1977,'5th Cycle APR Raw Data-Final'!$A$3:$A$1977,'SB35 Determination Data'!$K361,'5th Cycle APR Raw Data-Final'!$T$3:$T$1977,"&gt;="&amp;'SB35 Determination Data'!$F361,'5th Cycle APR Raw Data-Final'!$T$3:$T$1977,"&lt;"&amp;E361),SUMIFS('5th Cycle APR Raw Data-Final'!$S$3:$S$1977,'5th Cycle APR Raw Data-Final'!$A$3:$A$1977,'SB35 Determination Data'!$K361,'5th Cycle APR Raw Data-Final'!$T$3:$T$1977,"&gt;="&amp;'SB35 Determination Data'!$F361,'5th Cycle APR Raw Data-Final'!$T$3:$T$1977,"&lt;="&amp;G361))</f>
        <v>18</v>
      </c>
      <c r="AM361" s="60">
        <f t="shared" si="21"/>
        <v>3</v>
      </c>
      <c r="AN361" s="62">
        <f t="shared" si="22"/>
        <v>1</v>
      </c>
      <c r="AO361" s="9" t="str">
        <f t="shared" si="23"/>
        <v>YES</v>
      </c>
      <c r="AP361" s="9" t="str">
        <f t="shared" si="24"/>
        <v>NO</v>
      </c>
      <c r="AQ361" s="9" t="str">
        <f t="shared" si="25"/>
        <v>NO</v>
      </c>
      <c r="AR361" s="48" t="str">
        <f>VLOOKUP(K361,'2018Submitted'!$A$2:$C$540,3,FALSE)</f>
        <v>No 2018 Annual Progress Report</v>
      </c>
      <c r="AS361" s="9" t="str">
        <f t="shared" si="26"/>
        <v>NO</v>
      </c>
      <c r="AT361" s="9" t="str">
        <f t="shared" si="27"/>
        <v>YES</v>
      </c>
    </row>
    <row r="362" spans="1:46" ht="12.75" customHeight="1" x14ac:dyDescent="0.15">
      <c r="A362" s="9" t="s">
        <v>244</v>
      </c>
      <c r="B362" s="9" t="str">
        <f t="shared" si="0"/>
        <v>POINT ARENA</v>
      </c>
      <c r="C362" s="31">
        <f t="shared" si="1"/>
        <v>1</v>
      </c>
      <c r="D362" s="45">
        <f t="shared" si="2"/>
        <v>5</v>
      </c>
      <c r="E362" s="46">
        <f t="shared" si="3"/>
        <v>2017</v>
      </c>
      <c r="F362" s="46">
        <f t="shared" si="4"/>
        <v>2014</v>
      </c>
      <c r="G362" s="46">
        <f t="shared" si="5"/>
        <v>2018</v>
      </c>
      <c r="H362" s="9" t="str">
        <f t="shared" si="6"/>
        <v>06/30/2014</v>
      </c>
      <c r="I362" s="9" t="str">
        <f t="shared" si="7"/>
        <v>06/30/2019</v>
      </c>
      <c r="J362" s="9" t="s">
        <v>83</v>
      </c>
      <c r="K362" s="49" t="s">
        <v>247</v>
      </c>
      <c r="L362" s="60">
        <f>VLOOKUP(K362,'5th Cycle APR Raw Data-Final'!$A$3:$P$1977,6,FALSE)</f>
        <v>1</v>
      </c>
      <c r="M362" s="60">
        <f>IF(AN362&lt;1,SUMIFS('5th Cycle APR Raw Data-Final'!G$3:G$1977,'5th Cycle APR Raw Data-Final'!$A$3:$A$1977,'SB35 Determination Data'!$K362,'5th Cycle APR Raw Data-Final'!$T$3:$T$1977,"&gt;="&amp;'SB35 Determination Data'!$F362,'5th Cycle APR Raw Data-Final'!$T$3:$T$1977,"&lt;"&amp;E362),SUMIFS('5th Cycle APR Raw Data-Final'!G$3:G$1977,'5th Cycle APR Raw Data-Final'!$A$3:$A$1977,'SB35 Determination Data'!$K362,'5th Cycle APR Raw Data-Final'!$T$3:$T$1977,"&gt;="&amp;'SB35 Determination Data'!$F362,'5th Cycle APR Raw Data-Final'!$T$3:$T$1977,"&lt;="&amp;G362))</f>
        <v>0</v>
      </c>
      <c r="N362" s="60">
        <f>IF(AN362&lt;1,SUMIFS('5th Cycle APR Raw Data-Final'!H$3:H$1977,'5th Cycle APR Raw Data-Final'!$A$3:$A$1977,'SB35 Determination Data'!$K362,'5th Cycle APR Raw Data-Final'!$T$3:$T$1977,"&gt;="&amp;'SB35 Determination Data'!$F362,'5th Cycle APR Raw Data-Final'!$T$3:$T$1977,"&lt;"&amp;E362),SUMIFS('5th Cycle APR Raw Data-Final'!H$3:H$1977,'5th Cycle APR Raw Data-Final'!$A$3:$A$1977,'SB35 Determination Data'!$K362,'5th Cycle APR Raw Data-Final'!$T$3:$T$1977,"&gt;="&amp;'SB35 Determination Data'!$F362,'5th Cycle APR Raw Data-Final'!$T$3:$T$1977,"&lt;="&amp;G362))</f>
        <v>0</v>
      </c>
      <c r="O362" s="60">
        <f>IF(AN362&lt;1,SUMIFS('5th Cycle APR Raw Data-Final'!I$3:I$1977,'5th Cycle APR Raw Data-Final'!$A$3:$A$1977,'SB35 Determination Data'!$K362,'5th Cycle APR Raw Data-Final'!$T$3:$T$1977,"&gt;="&amp;'SB35 Determination Data'!$F362,'5th Cycle APR Raw Data-Final'!$T$3:$T$1977,"&lt;"&amp;E362),SUMIFS('5th Cycle APR Raw Data-Final'!I$3:I$1977,'5th Cycle APR Raw Data-Final'!$A$3:$A$1977,'SB35 Determination Data'!$K362,'5th Cycle APR Raw Data-Final'!$T$3:$T$1977,"&gt;="&amp;'SB35 Determination Data'!$F362,'5th Cycle APR Raw Data-Final'!$T$3:$T$1977,"&lt;="&amp;G362))</f>
        <v>0</v>
      </c>
      <c r="P362" s="60">
        <f t="shared" si="8"/>
        <v>1</v>
      </c>
      <c r="Q362" s="31">
        <f t="shared" si="9"/>
        <v>0</v>
      </c>
      <c r="R362" s="61">
        <f t="shared" si="10"/>
        <v>1</v>
      </c>
      <c r="S362" s="61">
        <f t="shared" si="11"/>
        <v>0</v>
      </c>
      <c r="T362" s="60">
        <f>VLOOKUP(K362,'5th Cycle APR Raw Data-Final'!$A$3:$P$1977,10,FALSE)</f>
        <v>1</v>
      </c>
      <c r="U362" s="60">
        <f>IF(AN362&lt;1,SUMIFS('5th Cycle APR Raw Data-Final'!K$3:K$1977,'5th Cycle APR Raw Data-Final'!$A$3:$A$1977,'SB35 Determination Data'!$K362,'5th Cycle APR Raw Data-Final'!$T$3:$T$1977,"&gt;="&amp;'SB35 Determination Data'!$F362,'5th Cycle APR Raw Data-Final'!$T$3:$T$1977,"&lt;"&amp;E362),SUMIFS('5th Cycle APR Raw Data-Final'!K$3:K$1977,'5th Cycle APR Raw Data-Final'!$A$3:$A$1977,'SB35 Determination Data'!$K362,'5th Cycle APR Raw Data-Final'!$T$3:$T$1977,"&gt;="&amp;'SB35 Determination Data'!$F362,'5th Cycle APR Raw Data-Final'!$T$3:$T$1977,"&lt;="&amp;G362))</f>
        <v>0</v>
      </c>
      <c r="V362" s="60">
        <f>IF(AN362&lt;1,SUMIFS('5th Cycle APR Raw Data-Final'!L$3:L$1977,'5th Cycle APR Raw Data-Final'!$A$3:$A$1977,'SB35 Determination Data'!$K362,'5th Cycle APR Raw Data-Final'!$T$3:$T$1977,"&gt;="&amp;'SB35 Determination Data'!$F362,'5th Cycle APR Raw Data-Final'!$T$3:$T$1977,"&lt;"&amp;E362),SUMIFS('5th Cycle APR Raw Data-Final'!L$3:L$1977,'5th Cycle APR Raw Data-Final'!$A$3:$A$1977,'SB35 Determination Data'!$K362,'5th Cycle APR Raw Data-Final'!$T$3:$T$1977,"&gt;="&amp;'SB35 Determination Data'!$F362,'5th Cycle APR Raw Data-Final'!$T$3:$T$1977,"&lt;="&amp;G362))</f>
        <v>0</v>
      </c>
      <c r="W362" s="60">
        <f>IF(AN362&lt;1,SUMIFS('5th Cycle APR Raw Data-Final'!M$3:M$1977,'5th Cycle APR Raw Data-Final'!$A$3:$A$1977,'SB35 Determination Data'!$K362,'5th Cycle APR Raw Data-Final'!$T$3:$T$1977,"&gt;="&amp;'SB35 Determination Data'!$F362,'5th Cycle APR Raw Data-Final'!$T$3:$T$1977,"&lt;"&amp;E362),SUMIFS('5th Cycle APR Raw Data-Final'!M$3:M$1977,'5th Cycle APR Raw Data-Final'!$A$3:$A$1977,'SB35 Determination Data'!$K362,'5th Cycle APR Raw Data-Final'!$T$3:$T$1977,"&gt;="&amp;'SB35 Determination Data'!$F362,'5th Cycle APR Raw Data-Final'!$T$3:$T$1977,"&lt;="&amp;G362))</f>
        <v>0</v>
      </c>
      <c r="X362" s="60">
        <f t="shared" si="12"/>
        <v>1</v>
      </c>
      <c r="Y362" s="60">
        <f t="shared" si="13"/>
        <v>0</v>
      </c>
      <c r="Z362" s="60">
        <f t="shared" si="14"/>
        <v>1</v>
      </c>
      <c r="AA362" s="31">
        <f t="shared" si="15"/>
        <v>0</v>
      </c>
      <c r="AB362" s="31">
        <f t="shared" si="16"/>
        <v>0</v>
      </c>
      <c r="AC362" s="60">
        <f>VLOOKUP(K362,'5th Cycle APR Raw Data-Final'!$A$3:$P$1977,14,FALSE)</f>
        <v>1</v>
      </c>
      <c r="AD362" s="60">
        <f>IF(AN362&lt;1,SUMIFS('5th Cycle APR Raw Data-Final'!$O$3:$O$1977,'5th Cycle APR Raw Data-Final'!$A$3:$A$1977,'SB35 Determination Data'!$K362,'5th Cycle APR Raw Data-Final'!$T$3:$T$1977,"&gt;="&amp;'SB35 Determination Data'!$F362,'5th Cycle APR Raw Data-Final'!$T$3:$T$1977,"&lt;"&amp;E362),SUMIFS('5th Cycle APR Raw Data-Final'!$O$3:$O$1977,'5th Cycle APR Raw Data-Final'!$A$3:$A$1977,'SB35 Determination Data'!$K362,'5th Cycle APR Raw Data-Final'!$T$3:$T$1977,"&gt;="&amp;'SB35 Determination Data'!$F362,'5th Cycle APR Raw Data-Final'!$T$3:$T$1977,"&lt;="&amp;G362))</f>
        <v>2</v>
      </c>
      <c r="AE362" s="60">
        <f t="shared" si="17"/>
        <v>0</v>
      </c>
      <c r="AF362" s="31">
        <f t="shared" si="18"/>
        <v>2</v>
      </c>
      <c r="AG362" s="60">
        <f>VLOOKUP(K362,'5th Cycle APR Raw Data-Final'!$A$3:$P$1977,16,FALSE)</f>
        <v>1</v>
      </c>
      <c r="AH362" s="60">
        <f>IF(AN362&lt;1,SUMIFS('5th Cycle APR Raw Data-Final'!$Q$3:$Q$1977,'5th Cycle APR Raw Data-Final'!$A$3:$A$1977,'SB35 Determination Data'!$K362,'5th Cycle APR Raw Data-Final'!$T$3:$T$1977,"&gt;="&amp;'SB35 Determination Data'!$F362,'5th Cycle APR Raw Data-Final'!$T$3:$T$1977,"&lt;"&amp;E362),SUMIFS('5th Cycle APR Raw Data-Final'!$Q$3:$Q$1977,'5th Cycle APR Raw Data-Final'!$A$3:$A$1977,'SB35 Determination Data'!$K362,'5th Cycle APR Raw Data-Final'!$T$3:$T$1977,"&gt;="&amp;'SB35 Determination Data'!$F362,'5th Cycle APR Raw Data-Final'!$T$3:$T$1977,"&lt;="&amp;G362))</f>
        <v>8</v>
      </c>
      <c r="AI362" s="60">
        <f t="shared" si="19"/>
        <v>0</v>
      </c>
      <c r="AJ362" s="31">
        <f t="shared" si="20"/>
        <v>8</v>
      </c>
      <c r="AK362" s="60">
        <f>VLOOKUP(K362,'5th Cycle APR Raw Data-Final'!$A$3:$R$1977,18,FALSE)</f>
        <v>4</v>
      </c>
      <c r="AL362" s="60">
        <f>IF(AN362&lt;1,SUMIFS('5th Cycle APR Raw Data-Final'!$S$3:$S$1977,'5th Cycle APR Raw Data-Final'!$A$3:$A$1977,'SB35 Determination Data'!$K362,'5th Cycle APR Raw Data-Final'!$T$3:$T$1977,"&gt;="&amp;'SB35 Determination Data'!$F362,'5th Cycle APR Raw Data-Final'!$T$3:$T$1977,"&lt;"&amp;E362),SUMIFS('5th Cycle APR Raw Data-Final'!$S$3:$S$1977,'5th Cycle APR Raw Data-Final'!$A$3:$A$1977,'SB35 Determination Data'!$K362,'5th Cycle APR Raw Data-Final'!$T$3:$T$1977,"&gt;="&amp;'SB35 Determination Data'!$F362,'5th Cycle APR Raw Data-Final'!$T$3:$T$1977,"&lt;="&amp;G362))</f>
        <v>10</v>
      </c>
      <c r="AM362" s="60">
        <f t="shared" si="21"/>
        <v>2</v>
      </c>
      <c r="AN362" s="62">
        <f t="shared" si="22"/>
        <v>1</v>
      </c>
      <c r="AO362" s="9" t="str">
        <f t="shared" si="23"/>
        <v>NO</v>
      </c>
      <c r="AP362" s="9" t="str">
        <f t="shared" si="24"/>
        <v>YES</v>
      </c>
      <c r="AQ362" s="9" t="str">
        <f t="shared" si="25"/>
        <v>NO</v>
      </c>
      <c r="AR362" s="48" t="str">
        <f>VLOOKUP(K362,'2018Submitted'!$A$2:$C$540,3,FALSE)</f>
        <v>Successful</v>
      </c>
      <c r="AS362" s="9" t="str">
        <f t="shared" si="26"/>
        <v>NO</v>
      </c>
      <c r="AT362" s="9" t="str">
        <f t="shared" si="27"/>
        <v>YES</v>
      </c>
    </row>
    <row r="363" spans="1:46" ht="12.75" customHeight="1" x14ac:dyDescent="0.15">
      <c r="A363" s="9" t="s">
        <v>168</v>
      </c>
      <c r="B363" s="9" t="str">
        <f t="shared" si="0"/>
        <v>POMONA</v>
      </c>
      <c r="C363" s="31">
        <f t="shared" si="1"/>
        <v>0.625</v>
      </c>
      <c r="D363" s="45">
        <f t="shared" si="2"/>
        <v>8</v>
      </c>
      <c r="E363" s="46">
        <f t="shared" si="3"/>
        <v>2018</v>
      </c>
      <c r="F363" s="46">
        <f t="shared" si="4"/>
        <v>2014</v>
      </c>
      <c r="G363" s="46" t="str">
        <f t="shared" si="5"/>
        <v>2021</v>
      </c>
      <c r="H363" s="9" t="str">
        <f t="shared" si="6"/>
        <v>10/15/2013</v>
      </c>
      <c r="I363" s="9" t="str">
        <f t="shared" si="7"/>
        <v>10/15/2021</v>
      </c>
      <c r="J363" s="9" t="s">
        <v>144</v>
      </c>
      <c r="K363" s="49" t="s">
        <v>1292</v>
      </c>
      <c r="L363" s="60" t="e">
        <f>VLOOKUP(K363,'5th Cycle APR Raw Data-Final'!$A$3:$P$1977,6,FALSE)</f>
        <v>#N/A</v>
      </c>
      <c r="M363" s="60">
        <f>IF(AN363&lt;1,SUMIFS('5th Cycle APR Raw Data-Final'!G$3:G$1977,'5th Cycle APR Raw Data-Final'!$A$3:$A$1977,'SB35 Determination Data'!$K363,'5th Cycle APR Raw Data-Final'!$T$3:$T$1977,"&gt;="&amp;'SB35 Determination Data'!$F363,'5th Cycle APR Raw Data-Final'!$T$3:$T$1977,"&lt;"&amp;E363),SUMIFS('5th Cycle APR Raw Data-Final'!G$3:G$1977,'5th Cycle APR Raw Data-Final'!$A$3:$A$1977,'SB35 Determination Data'!$K363,'5th Cycle APR Raw Data-Final'!$T$3:$T$1977,"&gt;="&amp;'SB35 Determination Data'!$F363,'5th Cycle APR Raw Data-Final'!$T$3:$T$1977,"&lt;="&amp;G363))</f>
        <v>0</v>
      </c>
      <c r="N363" s="60">
        <f>IF(AN363&lt;1,SUMIFS('5th Cycle APR Raw Data-Final'!H$3:H$1977,'5th Cycle APR Raw Data-Final'!$A$3:$A$1977,'SB35 Determination Data'!$K363,'5th Cycle APR Raw Data-Final'!$T$3:$T$1977,"&gt;="&amp;'SB35 Determination Data'!$F363,'5th Cycle APR Raw Data-Final'!$T$3:$T$1977,"&lt;"&amp;E363),SUMIFS('5th Cycle APR Raw Data-Final'!H$3:H$1977,'5th Cycle APR Raw Data-Final'!$A$3:$A$1977,'SB35 Determination Data'!$K363,'5th Cycle APR Raw Data-Final'!$T$3:$T$1977,"&gt;="&amp;'SB35 Determination Data'!$F363,'5th Cycle APR Raw Data-Final'!$T$3:$T$1977,"&lt;="&amp;G363))</f>
        <v>0</v>
      </c>
      <c r="O363" s="60">
        <f>IF(AN363&lt;1,SUMIFS('5th Cycle APR Raw Data-Final'!I$3:I$1977,'5th Cycle APR Raw Data-Final'!$A$3:$A$1977,'SB35 Determination Data'!$K363,'5th Cycle APR Raw Data-Final'!$T$3:$T$1977,"&gt;="&amp;'SB35 Determination Data'!$F363,'5th Cycle APR Raw Data-Final'!$T$3:$T$1977,"&lt;"&amp;E363),SUMIFS('5th Cycle APR Raw Data-Final'!I$3:I$1977,'5th Cycle APR Raw Data-Final'!$A$3:$A$1977,'SB35 Determination Data'!$K363,'5th Cycle APR Raw Data-Final'!$T$3:$T$1977,"&gt;="&amp;'SB35 Determination Data'!$F363,'5th Cycle APR Raw Data-Final'!$T$3:$T$1977,"&lt;="&amp;G363))</f>
        <v>0</v>
      </c>
      <c r="P363" s="60" t="e">
        <f t="shared" si="8"/>
        <v>#N/A</v>
      </c>
      <c r="Q363" s="31" t="str">
        <f t="shared" si="9"/>
        <v>No 2018 Annual Progress Report</v>
      </c>
      <c r="R363" s="61" t="e">
        <f t="shared" si="10"/>
        <v>#N/A</v>
      </c>
      <c r="S363" s="61" t="e">
        <f t="shared" si="11"/>
        <v>#N/A</v>
      </c>
      <c r="T363" s="60" t="e">
        <f>VLOOKUP(K363,'5th Cycle APR Raw Data-Final'!$A$3:$P$1977,10,FALSE)</f>
        <v>#N/A</v>
      </c>
      <c r="U363" s="60">
        <f>IF(AN363&lt;1,SUMIFS('5th Cycle APR Raw Data-Final'!K$3:K$1977,'5th Cycle APR Raw Data-Final'!$A$3:$A$1977,'SB35 Determination Data'!$K363,'5th Cycle APR Raw Data-Final'!$T$3:$T$1977,"&gt;="&amp;'SB35 Determination Data'!$F363,'5th Cycle APR Raw Data-Final'!$T$3:$T$1977,"&lt;"&amp;E363),SUMIFS('5th Cycle APR Raw Data-Final'!K$3:K$1977,'5th Cycle APR Raw Data-Final'!$A$3:$A$1977,'SB35 Determination Data'!$K363,'5th Cycle APR Raw Data-Final'!$T$3:$T$1977,"&gt;="&amp;'SB35 Determination Data'!$F363,'5th Cycle APR Raw Data-Final'!$T$3:$T$1977,"&lt;="&amp;G363))</f>
        <v>0</v>
      </c>
      <c r="V363" s="60">
        <f>IF(AN363&lt;1,SUMIFS('5th Cycle APR Raw Data-Final'!L$3:L$1977,'5th Cycle APR Raw Data-Final'!$A$3:$A$1977,'SB35 Determination Data'!$K363,'5th Cycle APR Raw Data-Final'!$T$3:$T$1977,"&gt;="&amp;'SB35 Determination Data'!$F363,'5th Cycle APR Raw Data-Final'!$T$3:$T$1977,"&lt;"&amp;E363),SUMIFS('5th Cycle APR Raw Data-Final'!L$3:L$1977,'5th Cycle APR Raw Data-Final'!$A$3:$A$1977,'SB35 Determination Data'!$K363,'5th Cycle APR Raw Data-Final'!$T$3:$T$1977,"&gt;="&amp;'SB35 Determination Data'!$F363,'5th Cycle APR Raw Data-Final'!$T$3:$T$1977,"&lt;="&amp;G363))</f>
        <v>0</v>
      </c>
      <c r="W363" s="60">
        <f>IF(AN363&lt;1,SUMIFS('5th Cycle APR Raw Data-Final'!M$3:M$1977,'5th Cycle APR Raw Data-Final'!$A$3:$A$1977,'SB35 Determination Data'!$K363,'5th Cycle APR Raw Data-Final'!$T$3:$T$1977,"&gt;="&amp;'SB35 Determination Data'!$F363,'5th Cycle APR Raw Data-Final'!$T$3:$T$1977,"&lt;"&amp;E363),SUMIFS('5th Cycle APR Raw Data-Final'!M$3:M$1977,'5th Cycle APR Raw Data-Final'!$A$3:$A$1977,'SB35 Determination Data'!$K363,'5th Cycle APR Raw Data-Final'!$T$3:$T$1977,"&gt;="&amp;'SB35 Determination Data'!$F363,'5th Cycle APR Raw Data-Final'!$T$3:$T$1977,"&lt;="&amp;G363))</f>
        <v>0</v>
      </c>
      <c r="X363" s="60" t="e">
        <f t="shared" si="12"/>
        <v>#N/A</v>
      </c>
      <c r="Y363" s="60" t="e">
        <f t="shared" si="13"/>
        <v>#N/A</v>
      </c>
      <c r="Z363" s="60" t="e">
        <f t="shared" si="14"/>
        <v>#N/A</v>
      </c>
      <c r="AA363" s="31" t="str">
        <f t="shared" si="15"/>
        <v>No 2018 Annual Progress Report</v>
      </c>
      <c r="AB363" s="31" t="str">
        <f t="shared" si="16"/>
        <v>No 2018 Annual Progress Report</v>
      </c>
      <c r="AC363" s="60" t="e">
        <f>VLOOKUP(K363,'5th Cycle APR Raw Data-Final'!$A$3:$P$1977,14,FALSE)</f>
        <v>#N/A</v>
      </c>
      <c r="AD363" s="60">
        <f>IF(AN363&lt;1,SUMIFS('5th Cycle APR Raw Data-Final'!$O$3:$O$1977,'5th Cycle APR Raw Data-Final'!$A$3:$A$1977,'SB35 Determination Data'!$K363,'5th Cycle APR Raw Data-Final'!$T$3:$T$1977,"&gt;="&amp;'SB35 Determination Data'!$F363,'5th Cycle APR Raw Data-Final'!$T$3:$T$1977,"&lt;"&amp;E363),SUMIFS('5th Cycle APR Raw Data-Final'!$O$3:$O$1977,'5th Cycle APR Raw Data-Final'!$A$3:$A$1977,'SB35 Determination Data'!$K363,'5th Cycle APR Raw Data-Final'!$T$3:$T$1977,"&gt;="&amp;'SB35 Determination Data'!$F363,'5th Cycle APR Raw Data-Final'!$T$3:$T$1977,"&lt;="&amp;G363))</f>
        <v>0</v>
      </c>
      <c r="AE363" s="60" t="e">
        <f t="shared" si="17"/>
        <v>#N/A</v>
      </c>
      <c r="AF363" s="31" t="str">
        <f t="shared" si="18"/>
        <v>No 2018 Annual Progress Report</v>
      </c>
      <c r="AG363" s="60" t="e">
        <f>VLOOKUP(K363,'5th Cycle APR Raw Data-Final'!$A$3:$P$1977,16,FALSE)</f>
        <v>#N/A</v>
      </c>
      <c r="AH363" s="60">
        <f>IF(AN363&lt;1,SUMIFS('5th Cycle APR Raw Data-Final'!$Q$3:$Q$1977,'5th Cycle APR Raw Data-Final'!$A$3:$A$1977,'SB35 Determination Data'!$K363,'5th Cycle APR Raw Data-Final'!$T$3:$T$1977,"&gt;="&amp;'SB35 Determination Data'!$F363,'5th Cycle APR Raw Data-Final'!$T$3:$T$1977,"&lt;"&amp;E363),SUMIFS('5th Cycle APR Raw Data-Final'!$Q$3:$Q$1977,'5th Cycle APR Raw Data-Final'!$A$3:$A$1977,'SB35 Determination Data'!$K363,'5th Cycle APR Raw Data-Final'!$T$3:$T$1977,"&gt;="&amp;'SB35 Determination Data'!$F363,'5th Cycle APR Raw Data-Final'!$T$3:$T$1977,"&lt;="&amp;G363))</f>
        <v>0</v>
      </c>
      <c r="AI363" s="60" t="e">
        <f t="shared" si="19"/>
        <v>#N/A</v>
      </c>
      <c r="AJ363" s="31" t="str">
        <f t="shared" si="20"/>
        <v>No 2018 Annual Progress Report</v>
      </c>
      <c r="AK363" s="60" t="e">
        <f>VLOOKUP(K363,'5th Cycle APR Raw Data-Final'!$A$3:$R$1977,18,FALSE)</f>
        <v>#N/A</v>
      </c>
      <c r="AL363" s="60">
        <f>IF(AN363&lt;1,SUMIFS('5th Cycle APR Raw Data-Final'!$S$3:$S$1977,'5th Cycle APR Raw Data-Final'!$A$3:$A$1977,'SB35 Determination Data'!$K363,'5th Cycle APR Raw Data-Final'!$T$3:$T$1977,"&gt;="&amp;'SB35 Determination Data'!$F363,'5th Cycle APR Raw Data-Final'!$T$3:$T$1977,"&lt;"&amp;E363),SUMIFS('5th Cycle APR Raw Data-Final'!$S$3:$S$1977,'5th Cycle APR Raw Data-Final'!$A$3:$A$1977,'SB35 Determination Data'!$K363,'5th Cycle APR Raw Data-Final'!$T$3:$T$1977,"&gt;="&amp;'SB35 Determination Data'!$F363,'5th Cycle APR Raw Data-Final'!$T$3:$T$1977,"&lt;="&amp;G363))</f>
        <v>0</v>
      </c>
      <c r="AM363" s="60" t="e">
        <f t="shared" si="21"/>
        <v>#N/A</v>
      </c>
      <c r="AN363" s="62">
        <f t="shared" si="22"/>
        <v>0.5</v>
      </c>
      <c r="AO363" s="9" t="str">
        <f t="shared" si="23"/>
        <v>YES</v>
      </c>
      <c r="AP363" s="9" t="str">
        <f t="shared" si="24"/>
        <v>NO</v>
      </c>
      <c r="AQ363" s="9" t="str">
        <f t="shared" si="25"/>
        <v>NO</v>
      </c>
      <c r="AR363" s="48" t="str">
        <f>VLOOKUP(K363,'2018Submitted'!$A$2:$C$540,3,FALSE)</f>
        <v>No 2018 Annual Progress Report</v>
      </c>
      <c r="AS363" s="9" t="str">
        <f t="shared" si="26"/>
        <v>YES</v>
      </c>
      <c r="AT363" s="9" t="str">
        <f t="shared" si="27"/>
        <v>NO</v>
      </c>
    </row>
    <row r="364" spans="1:46" ht="12.75" customHeight="1" x14ac:dyDescent="0.15">
      <c r="A364" s="9" t="s">
        <v>502</v>
      </c>
      <c r="B364" s="9" t="str">
        <f t="shared" si="0"/>
        <v>PORT HUENEME</v>
      </c>
      <c r="C364" s="31">
        <f t="shared" si="1"/>
        <v>0.625</v>
      </c>
      <c r="D364" s="45">
        <f t="shared" si="2"/>
        <v>8</v>
      </c>
      <c r="E364" s="46">
        <f t="shared" si="3"/>
        <v>2018</v>
      </c>
      <c r="F364" s="46">
        <f t="shared" si="4"/>
        <v>2014</v>
      </c>
      <c r="G364" s="46" t="str">
        <f t="shared" si="5"/>
        <v>2021</v>
      </c>
      <c r="H364" s="9" t="str">
        <f t="shared" si="6"/>
        <v>10/15/2013</v>
      </c>
      <c r="I364" s="9" t="str">
        <f t="shared" si="7"/>
        <v>10/15/2021</v>
      </c>
      <c r="J364" s="9" t="s">
        <v>144</v>
      </c>
      <c r="K364" s="49" t="s">
        <v>617</v>
      </c>
      <c r="L364" s="60">
        <f>VLOOKUP(K364,'5th Cycle APR Raw Data-Final'!$A$3:$P$1977,6,FALSE)</f>
        <v>1</v>
      </c>
      <c r="M364" s="60">
        <f>IF(AN364&lt;1,SUMIFS('5th Cycle APR Raw Data-Final'!G$3:G$1977,'5th Cycle APR Raw Data-Final'!$A$3:$A$1977,'SB35 Determination Data'!$K364,'5th Cycle APR Raw Data-Final'!$T$3:$T$1977,"&gt;="&amp;'SB35 Determination Data'!$F364,'5th Cycle APR Raw Data-Final'!$T$3:$T$1977,"&lt;"&amp;E364),SUMIFS('5th Cycle APR Raw Data-Final'!G$3:G$1977,'5th Cycle APR Raw Data-Final'!$A$3:$A$1977,'SB35 Determination Data'!$K364,'5th Cycle APR Raw Data-Final'!$T$3:$T$1977,"&gt;="&amp;'SB35 Determination Data'!$F364,'5th Cycle APR Raw Data-Final'!$T$3:$T$1977,"&lt;="&amp;G364))</f>
        <v>0</v>
      </c>
      <c r="N364" s="60">
        <f>IF(AN364&lt;1,SUMIFS('5th Cycle APR Raw Data-Final'!H$3:H$1977,'5th Cycle APR Raw Data-Final'!$A$3:$A$1977,'SB35 Determination Data'!$K364,'5th Cycle APR Raw Data-Final'!$T$3:$T$1977,"&gt;="&amp;'SB35 Determination Data'!$F364,'5th Cycle APR Raw Data-Final'!$T$3:$T$1977,"&lt;"&amp;E364),SUMIFS('5th Cycle APR Raw Data-Final'!H$3:H$1977,'5th Cycle APR Raw Data-Final'!$A$3:$A$1977,'SB35 Determination Data'!$K364,'5th Cycle APR Raw Data-Final'!$T$3:$T$1977,"&gt;="&amp;'SB35 Determination Data'!$F364,'5th Cycle APR Raw Data-Final'!$T$3:$T$1977,"&lt;="&amp;G364))</f>
        <v>0</v>
      </c>
      <c r="O364" s="60">
        <f>IF(AN364&lt;1,SUMIFS('5th Cycle APR Raw Data-Final'!I$3:I$1977,'5th Cycle APR Raw Data-Final'!$A$3:$A$1977,'SB35 Determination Data'!$K364,'5th Cycle APR Raw Data-Final'!$T$3:$T$1977,"&gt;="&amp;'SB35 Determination Data'!$F364,'5th Cycle APR Raw Data-Final'!$T$3:$T$1977,"&lt;"&amp;E364),SUMIFS('5th Cycle APR Raw Data-Final'!I$3:I$1977,'5th Cycle APR Raw Data-Final'!$A$3:$A$1977,'SB35 Determination Data'!$K364,'5th Cycle APR Raw Data-Final'!$T$3:$T$1977,"&gt;="&amp;'SB35 Determination Data'!$F364,'5th Cycle APR Raw Data-Final'!$T$3:$T$1977,"&lt;="&amp;G364))</f>
        <v>0</v>
      </c>
      <c r="P364" s="60">
        <f t="shared" si="8"/>
        <v>1</v>
      </c>
      <c r="Q364" s="31">
        <f t="shared" si="9"/>
        <v>0</v>
      </c>
      <c r="R364" s="61">
        <f t="shared" si="10"/>
        <v>1</v>
      </c>
      <c r="S364" s="61">
        <f t="shared" si="11"/>
        <v>0</v>
      </c>
      <c r="T364" s="60">
        <f>VLOOKUP(K364,'5th Cycle APR Raw Data-Final'!$A$3:$P$1977,10,FALSE)</f>
        <v>1</v>
      </c>
      <c r="U364" s="60">
        <f>IF(AN364&lt;1,SUMIFS('5th Cycle APR Raw Data-Final'!K$3:K$1977,'5th Cycle APR Raw Data-Final'!$A$3:$A$1977,'SB35 Determination Data'!$K364,'5th Cycle APR Raw Data-Final'!$T$3:$T$1977,"&gt;="&amp;'SB35 Determination Data'!$F364,'5th Cycle APR Raw Data-Final'!$T$3:$T$1977,"&lt;"&amp;E364),SUMIFS('5th Cycle APR Raw Data-Final'!K$3:K$1977,'5th Cycle APR Raw Data-Final'!$A$3:$A$1977,'SB35 Determination Data'!$K364,'5th Cycle APR Raw Data-Final'!$T$3:$T$1977,"&gt;="&amp;'SB35 Determination Data'!$F364,'5th Cycle APR Raw Data-Final'!$T$3:$T$1977,"&lt;="&amp;G364))</f>
        <v>0</v>
      </c>
      <c r="V364" s="60">
        <f>IF(AN364&lt;1,SUMIFS('5th Cycle APR Raw Data-Final'!L$3:L$1977,'5th Cycle APR Raw Data-Final'!$A$3:$A$1977,'SB35 Determination Data'!$K364,'5th Cycle APR Raw Data-Final'!$T$3:$T$1977,"&gt;="&amp;'SB35 Determination Data'!$F364,'5th Cycle APR Raw Data-Final'!$T$3:$T$1977,"&lt;"&amp;E364),SUMIFS('5th Cycle APR Raw Data-Final'!L$3:L$1977,'5th Cycle APR Raw Data-Final'!$A$3:$A$1977,'SB35 Determination Data'!$K364,'5th Cycle APR Raw Data-Final'!$T$3:$T$1977,"&gt;="&amp;'SB35 Determination Data'!$F364,'5th Cycle APR Raw Data-Final'!$T$3:$T$1977,"&lt;="&amp;G364))</f>
        <v>0</v>
      </c>
      <c r="W364" s="60">
        <f>IF(AN364&lt;1,SUMIFS('5th Cycle APR Raw Data-Final'!M$3:M$1977,'5th Cycle APR Raw Data-Final'!$A$3:$A$1977,'SB35 Determination Data'!$K364,'5th Cycle APR Raw Data-Final'!$T$3:$T$1977,"&gt;="&amp;'SB35 Determination Data'!$F364,'5th Cycle APR Raw Data-Final'!$T$3:$T$1977,"&lt;"&amp;E364),SUMIFS('5th Cycle APR Raw Data-Final'!M$3:M$1977,'5th Cycle APR Raw Data-Final'!$A$3:$A$1977,'SB35 Determination Data'!$K364,'5th Cycle APR Raw Data-Final'!$T$3:$T$1977,"&gt;="&amp;'SB35 Determination Data'!$F364,'5th Cycle APR Raw Data-Final'!$T$3:$T$1977,"&lt;="&amp;G364))</f>
        <v>0</v>
      </c>
      <c r="X364" s="60">
        <f t="shared" si="12"/>
        <v>1</v>
      </c>
      <c r="Y364" s="60">
        <f t="shared" si="13"/>
        <v>0</v>
      </c>
      <c r="Z364" s="60">
        <f t="shared" si="14"/>
        <v>1</v>
      </c>
      <c r="AA364" s="31">
        <f t="shared" si="15"/>
        <v>0</v>
      </c>
      <c r="AB364" s="31">
        <f t="shared" si="16"/>
        <v>0</v>
      </c>
      <c r="AC364" s="60">
        <f>VLOOKUP(K364,'5th Cycle APR Raw Data-Final'!$A$3:$P$1977,14,FALSE)</f>
        <v>0</v>
      </c>
      <c r="AD364" s="60">
        <f>IF(AN364&lt;1,SUMIFS('5th Cycle APR Raw Data-Final'!$O$3:$O$1977,'5th Cycle APR Raw Data-Final'!$A$3:$A$1977,'SB35 Determination Data'!$K364,'5th Cycle APR Raw Data-Final'!$T$3:$T$1977,"&gt;="&amp;'SB35 Determination Data'!$F364,'5th Cycle APR Raw Data-Final'!$T$3:$T$1977,"&lt;"&amp;E364),SUMIFS('5th Cycle APR Raw Data-Final'!$O$3:$O$1977,'5th Cycle APR Raw Data-Final'!$A$3:$A$1977,'SB35 Determination Data'!$K364,'5th Cycle APR Raw Data-Final'!$T$3:$T$1977,"&gt;="&amp;'SB35 Determination Data'!$F364,'5th Cycle APR Raw Data-Final'!$T$3:$T$1977,"&lt;="&amp;G364))</f>
        <v>0</v>
      </c>
      <c r="AE364" s="60">
        <f t="shared" si="17"/>
        <v>0</v>
      </c>
      <c r="AF364" s="31" t="str">
        <f t="shared" si="18"/>
        <v>*</v>
      </c>
      <c r="AG364" s="60">
        <f>VLOOKUP(K364,'5th Cycle APR Raw Data-Final'!$A$3:$P$1977,16,FALSE)</f>
        <v>0</v>
      </c>
      <c r="AH364" s="60">
        <f>IF(AN364&lt;1,SUMIFS('5th Cycle APR Raw Data-Final'!$Q$3:$Q$1977,'5th Cycle APR Raw Data-Final'!$A$3:$A$1977,'SB35 Determination Data'!$K364,'5th Cycle APR Raw Data-Final'!$T$3:$T$1977,"&gt;="&amp;'SB35 Determination Data'!$F364,'5th Cycle APR Raw Data-Final'!$T$3:$T$1977,"&lt;"&amp;E364),SUMIFS('5th Cycle APR Raw Data-Final'!$Q$3:$Q$1977,'5th Cycle APR Raw Data-Final'!$A$3:$A$1977,'SB35 Determination Data'!$K364,'5th Cycle APR Raw Data-Final'!$T$3:$T$1977,"&gt;="&amp;'SB35 Determination Data'!$F364,'5th Cycle APR Raw Data-Final'!$T$3:$T$1977,"&lt;="&amp;G364))</f>
        <v>0</v>
      </c>
      <c r="AI364" s="60">
        <f t="shared" si="19"/>
        <v>0</v>
      </c>
      <c r="AJ364" s="31" t="str">
        <f t="shared" si="20"/>
        <v>*</v>
      </c>
      <c r="AK364" s="60">
        <f>VLOOKUP(K364,'5th Cycle APR Raw Data-Final'!$A$3:$R$1977,18,FALSE)</f>
        <v>2</v>
      </c>
      <c r="AL364" s="60">
        <f>IF(AN364&lt;1,SUMIFS('5th Cycle APR Raw Data-Final'!$S$3:$S$1977,'5th Cycle APR Raw Data-Final'!$A$3:$A$1977,'SB35 Determination Data'!$K364,'5th Cycle APR Raw Data-Final'!$T$3:$T$1977,"&gt;="&amp;'SB35 Determination Data'!$F364,'5th Cycle APR Raw Data-Final'!$T$3:$T$1977,"&lt;"&amp;E364),SUMIFS('5th Cycle APR Raw Data-Final'!$S$3:$S$1977,'5th Cycle APR Raw Data-Final'!$A$3:$A$1977,'SB35 Determination Data'!$K364,'5th Cycle APR Raw Data-Final'!$T$3:$T$1977,"&gt;="&amp;'SB35 Determination Data'!$F364,'5th Cycle APR Raw Data-Final'!$T$3:$T$1977,"&lt;="&amp;G364))</f>
        <v>0</v>
      </c>
      <c r="AM364" s="60">
        <f t="shared" si="21"/>
        <v>2</v>
      </c>
      <c r="AN364" s="62">
        <f t="shared" si="22"/>
        <v>0.5</v>
      </c>
      <c r="AO364" s="9" t="str">
        <f t="shared" si="23"/>
        <v>NO</v>
      </c>
      <c r="AP364" s="9" t="str">
        <f t="shared" si="24"/>
        <v>YES</v>
      </c>
      <c r="AQ364" s="9" t="str">
        <f t="shared" si="25"/>
        <v>NO</v>
      </c>
      <c r="AR364" s="48" t="str">
        <f>VLOOKUP(K364,'2018Submitted'!$A$2:$C$540,3,FALSE)</f>
        <v>Successful</v>
      </c>
      <c r="AS364" s="9" t="str">
        <f t="shared" si="26"/>
        <v>NO</v>
      </c>
      <c r="AT364" s="9" t="str">
        <f t="shared" si="27"/>
        <v>YES</v>
      </c>
    </row>
    <row r="365" spans="1:46" ht="12.75" customHeight="1" x14ac:dyDescent="0.15">
      <c r="A365" s="9" t="s">
        <v>564</v>
      </c>
      <c r="B365" s="9" t="str">
        <f t="shared" si="0"/>
        <v>PORTERVILLE</v>
      </c>
      <c r="C365" s="31">
        <f t="shared" si="1"/>
        <v>0.375</v>
      </c>
      <c r="D365" s="45">
        <f t="shared" si="2"/>
        <v>8</v>
      </c>
      <c r="E365" s="46">
        <f t="shared" si="3"/>
        <v>2020</v>
      </c>
      <c r="F365" s="46">
        <f t="shared" si="4"/>
        <v>2016</v>
      </c>
      <c r="G365" s="46" t="str">
        <f t="shared" si="5"/>
        <v>2023</v>
      </c>
      <c r="H365" s="9" t="str">
        <f t="shared" si="6"/>
        <v>12/31/2015</v>
      </c>
      <c r="I365" s="9" t="str">
        <f t="shared" si="7"/>
        <v>12/31/2023</v>
      </c>
      <c r="J365" s="9" t="s">
        <v>128</v>
      </c>
      <c r="K365" s="49" t="s">
        <v>602</v>
      </c>
      <c r="L365" s="60">
        <f>VLOOKUP(K365,'5th Cycle APR Raw Data-Final'!$A$3:$P$1977,6,FALSE)</f>
        <v>623</v>
      </c>
      <c r="M365" s="60">
        <f>IF(AN365&lt;1,SUMIFS('5th Cycle APR Raw Data-Final'!G$3:G$1977,'5th Cycle APR Raw Data-Final'!$A$3:$A$1977,'SB35 Determination Data'!$K365,'5th Cycle APR Raw Data-Final'!$T$3:$T$1977,"&gt;="&amp;'SB35 Determination Data'!$F365,'5th Cycle APR Raw Data-Final'!$T$3:$T$1977,"&lt;"&amp;E365),SUMIFS('5th Cycle APR Raw Data-Final'!G$3:G$1977,'5th Cycle APR Raw Data-Final'!$A$3:$A$1977,'SB35 Determination Data'!$K365,'5th Cycle APR Raw Data-Final'!$T$3:$T$1977,"&gt;="&amp;'SB35 Determination Data'!$F365,'5th Cycle APR Raw Data-Final'!$T$3:$T$1977,"&lt;="&amp;G365))</f>
        <v>0</v>
      </c>
      <c r="N365" s="60">
        <f>IF(AN365&lt;1,SUMIFS('5th Cycle APR Raw Data-Final'!H$3:H$1977,'5th Cycle APR Raw Data-Final'!$A$3:$A$1977,'SB35 Determination Data'!$K365,'5th Cycle APR Raw Data-Final'!$T$3:$T$1977,"&gt;="&amp;'SB35 Determination Data'!$F365,'5th Cycle APR Raw Data-Final'!$T$3:$T$1977,"&lt;"&amp;E365),SUMIFS('5th Cycle APR Raw Data-Final'!H$3:H$1977,'5th Cycle APR Raw Data-Final'!$A$3:$A$1977,'SB35 Determination Data'!$K365,'5th Cycle APR Raw Data-Final'!$T$3:$T$1977,"&gt;="&amp;'SB35 Determination Data'!$F365,'5th Cycle APR Raw Data-Final'!$T$3:$T$1977,"&lt;="&amp;G365))</f>
        <v>0</v>
      </c>
      <c r="O365" s="60">
        <f>IF(AN365&lt;1,SUMIFS('5th Cycle APR Raw Data-Final'!I$3:I$1977,'5th Cycle APR Raw Data-Final'!$A$3:$A$1977,'SB35 Determination Data'!$K365,'5th Cycle APR Raw Data-Final'!$T$3:$T$1977,"&gt;="&amp;'SB35 Determination Data'!$F365,'5th Cycle APR Raw Data-Final'!$T$3:$T$1977,"&lt;"&amp;E365),SUMIFS('5th Cycle APR Raw Data-Final'!I$3:I$1977,'5th Cycle APR Raw Data-Final'!$A$3:$A$1977,'SB35 Determination Data'!$K365,'5th Cycle APR Raw Data-Final'!$T$3:$T$1977,"&gt;="&amp;'SB35 Determination Data'!$F365,'5th Cycle APR Raw Data-Final'!$T$3:$T$1977,"&lt;="&amp;G365))</f>
        <v>0</v>
      </c>
      <c r="P365" s="60">
        <f t="shared" si="8"/>
        <v>623</v>
      </c>
      <c r="Q365" s="31">
        <f t="shared" si="9"/>
        <v>0</v>
      </c>
      <c r="R365" s="61">
        <f t="shared" si="10"/>
        <v>234</v>
      </c>
      <c r="S365" s="61">
        <f t="shared" si="11"/>
        <v>0</v>
      </c>
      <c r="T365" s="60">
        <f>VLOOKUP(K365,'5th Cycle APR Raw Data-Final'!$A$3:$P$1977,10,FALSE)</f>
        <v>576</v>
      </c>
      <c r="U365" s="60">
        <f>IF(AN365&lt;1,SUMIFS('5th Cycle APR Raw Data-Final'!K$3:K$1977,'5th Cycle APR Raw Data-Final'!$A$3:$A$1977,'SB35 Determination Data'!$K365,'5th Cycle APR Raw Data-Final'!$T$3:$T$1977,"&gt;="&amp;'SB35 Determination Data'!$F365,'5th Cycle APR Raw Data-Final'!$T$3:$T$1977,"&lt;"&amp;E365),SUMIFS('5th Cycle APR Raw Data-Final'!K$3:K$1977,'5th Cycle APR Raw Data-Final'!$A$3:$A$1977,'SB35 Determination Data'!$K365,'5th Cycle APR Raw Data-Final'!$T$3:$T$1977,"&gt;="&amp;'SB35 Determination Data'!$F365,'5th Cycle APR Raw Data-Final'!$T$3:$T$1977,"&lt;="&amp;G365))</f>
        <v>7</v>
      </c>
      <c r="V365" s="60">
        <f>IF(AN365&lt;1,SUMIFS('5th Cycle APR Raw Data-Final'!L$3:L$1977,'5th Cycle APR Raw Data-Final'!$A$3:$A$1977,'SB35 Determination Data'!$K365,'5th Cycle APR Raw Data-Final'!$T$3:$T$1977,"&gt;="&amp;'SB35 Determination Data'!$F365,'5th Cycle APR Raw Data-Final'!$T$3:$T$1977,"&lt;"&amp;E365),SUMIFS('5th Cycle APR Raw Data-Final'!L$3:L$1977,'5th Cycle APR Raw Data-Final'!$A$3:$A$1977,'SB35 Determination Data'!$K365,'5th Cycle APR Raw Data-Final'!$T$3:$T$1977,"&gt;="&amp;'SB35 Determination Data'!$F365,'5th Cycle APR Raw Data-Final'!$T$3:$T$1977,"&lt;="&amp;G365))</f>
        <v>7</v>
      </c>
      <c r="W365" s="60">
        <f>IF(AN365&lt;1,SUMIFS('5th Cycle APR Raw Data-Final'!M$3:M$1977,'5th Cycle APR Raw Data-Final'!$A$3:$A$1977,'SB35 Determination Data'!$K365,'5th Cycle APR Raw Data-Final'!$T$3:$T$1977,"&gt;="&amp;'SB35 Determination Data'!$F365,'5th Cycle APR Raw Data-Final'!$T$3:$T$1977,"&lt;"&amp;E365),SUMIFS('5th Cycle APR Raw Data-Final'!M$3:M$1977,'5th Cycle APR Raw Data-Final'!$A$3:$A$1977,'SB35 Determination Data'!$K365,'5th Cycle APR Raw Data-Final'!$T$3:$T$1977,"&gt;="&amp;'SB35 Determination Data'!$F365,'5th Cycle APR Raw Data-Final'!$T$3:$T$1977,"&lt;="&amp;G365))</f>
        <v>0</v>
      </c>
      <c r="X365" s="60">
        <f t="shared" si="12"/>
        <v>569</v>
      </c>
      <c r="Y365" s="60">
        <f t="shared" si="13"/>
        <v>7</v>
      </c>
      <c r="Z365" s="60">
        <f t="shared" si="14"/>
        <v>569</v>
      </c>
      <c r="AA365" s="31">
        <f t="shared" si="15"/>
        <v>1.2152777777777778E-2</v>
      </c>
      <c r="AB365" s="31">
        <f t="shared" si="16"/>
        <v>1.2152777777777778E-2</v>
      </c>
      <c r="AC365" s="60">
        <f>VLOOKUP(K365,'5th Cycle APR Raw Data-Final'!$A$3:$P$1977,14,FALSE)</f>
        <v>566</v>
      </c>
      <c r="AD365" s="60">
        <f>IF(AN365&lt;1,SUMIFS('5th Cycle APR Raw Data-Final'!$O$3:$O$1977,'5th Cycle APR Raw Data-Final'!$A$3:$A$1977,'SB35 Determination Data'!$K365,'5th Cycle APR Raw Data-Final'!$T$3:$T$1977,"&gt;="&amp;'SB35 Determination Data'!$F365,'5th Cycle APR Raw Data-Final'!$T$3:$T$1977,"&lt;"&amp;E365),SUMIFS('5th Cycle APR Raw Data-Final'!$O$3:$O$1977,'5th Cycle APR Raw Data-Final'!$A$3:$A$1977,'SB35 Determination Data'!$K365,'5th Cycle APR Raw Data-Final'!$T$3:$T$1977,"&gt;="&amp;'SB35 Determination Data'!$F365,'5th Cycle APR Raw Data-Final'!$T$3:$T$1977,"&lt;="&amp;G365))</f>
        <v>152</v>
      </c>
      <c r="AE365" s="60">
        <f t="shared" si="17"/>
        <v>414</v>
      </c>
      <c r="AF365" s="31">
        <f t="shared" si="18"/>
        <v>0.26855123674911663</v>
      </c>
      <c r="AG365" s="60">
        <f>VLOOKUP(K365,'5th Cycle APR Raw Data-Final'!$A$3:$P$1977,16,FALSE)</f>
        <v>1431</v>
      </c>
      <c r="AH365" s="60">
        <f>IF(AN365&lt;1,SUMIFS('5th Cycle APR Raw Data-Final'!$Q$3:$Q$1977,'5th Cycle APR Raw Data-Final'!$A$3:$A$1977,'SB35 Determination Data'!$K365,'5th Cycle APR Raw Data-Final'!$T$3:$T$1977,"&gt;="&amp;'SB35 Determination Data'!$F365,'5th Cycle APR Raw Data-Final'!$T$3:$T$1977,"&lt;"&amp;E365),SUMIFS('5th Cycle APR Raw Data-Final'!$Q$3:$Q$1977,'5th Cycle APR Raw Data-Final'!$A$3:$A$1977,'SB35 Determination Data'!$K365,'5th Cycle APR Raw Data-Final'!$T$3:$T$1977,"&gt;="&amp;'SB35 Determination Data'!$F365,'5th Cycle APR Raw Data-Final'!$T$3:$T$1977,"&lt;="&amp;G365))</f>
        <v>11</v>
      </c>
      <c r="AI365" s="60">
        <f t="shared" si="19"/>
        <v>1420</v>
      </c>
      <c r="AJ365" s="31">
        <f t="shared" si="20"/>
        <v>7.6869322152341019E-3</v>
      </c>
      <c r="AK365" s="60">
        <f>VLOOKUP(K365,'5th Cycle APR Raw Data-Final'!$A$3:$R$1977,18,FALSE)</f>
        <v>3196</v>
      </c>
      <c r="AL365" s="60">
        <f>IF(AN365&lt;1,SUMIFS('5th Cycle APR Raw Data-Final'!$S$3:$S$1977,'5th Cycle APR Raw Data-Final'!$A$3:$A$1977,'SB35 Determination Data'!$K365,'5th Cycle APR Raw Data-Final'!$T$3:$T$1977,"&gt;="&amp;'SB35 Determination Data'!$F365,'5th Cycle APR Raw Data-Final'!$T$3:$T$1977,"&lt;"&amp;E365),SUMIFS('5th Cycle APR Raw Data-Final'!$S$3:$S$1977,'5th Cycle APR Raw Data-Final'!$A$3:$A$1977,'SB35 Determination Data'!$K365,'5th Cycle APR Raw Data-Final'!$T$3:$T$1977,"&gt;="&amp;'SB35 Determination Data'!$F365,'5th Cycle APR Raw Data-Final'!$T$3:$T$1977,"&lt;="&amp;G365))</f>
        <v>170</v>
      </c>
      <c r="AM365" s="60">
        <f t="shared" si="21"/>
        <v>3026</v>
      </c>
      <c r="AN365" s="62">
        <f t="shared" si="22"/>
        <v>0.375</v>
      </c>
      <c r="AO365" s="9" t="str">
        <f t="shared" si="23"/>
        <v>YES</v>
      </c>
      <c r="AP365" s="9" t="str">
        <f t="shared" si="24"/>
        <v>NO</v>
      </c>
      <c r="AQ365" s="9" t="str">
        <f t="shared" si="25"/>
        <v>NO</v>
      </c>
      <c r="AR365" s="48" t="str">
        <f>VLOOKUP(K365,'2018Submitted'!$A$2:$C$540,3,FALSE)</f>
        <v>No 2018 Annual Progress Report</v>
      </c>
      <c r="AS365" s="9" t="str">
        <f t="shared" si="26"/>
        <v>NO</v>
      </c>
      <c r="AT365" s="9" t="str">
        <f t="shared" si="27"/>
        <v>NO</v>
      </c>
    </row>
    <row r="366" spans="1:46" ht="12.75" customHeight="1" x14ac:dyDescent="0.15">
      <c r="A366" s="9" t="s">
        <v>314</v>
      </c>
      <c r="B366" s="9" t="str">
        <f t="shared" si="0"/>
        <v>PORTOLA</v>
      </c>
      <c r="C366" s="31">
        <f t="shared" si="1"/>
        <v>1</v>
      </c>
      <c r="D366" s="45">
        <f t="shared" si="2"/>
        <v>5</v>
      </c>
      <c r="E366" s="46">
        <f t="shared" si="3"/>
        <v>2017</v>
      </c>
      <c r="F366" s="46">
        <f t="shared" si="4"/>
        <v>2014</v>
      </c>
      <c r="G366" s="46">
        <f t="shared" si="5"/>
        <v>2018</v>
      </c>
      <c r="H366" s="9" t="str">
        <f t="shared" si="6"/>
        <v>06/30/2014</v>
      </c>
      <c r="I366" s="9" t="str">
        <f t="shared" si="7"/>
        <v>06/30/2019</v>
      </c>
      <c r="J366" s="9" t="s">
        <v>83</v>
      </c>
      <c r="K366" s="49" t="s">
        <v>1293</v>
      </c>
      <c r="L366" s="60" t="e">
        <f>VLOOKUP(K366,'5th Cycle APR Raw Data-Final'!$A$3:$P$1977,6,FALSE)</f>
        <v>#N/A</v>
      </c>
      <c r="M366" s="60">
        <f>IF(AN366&lt;1,SUMIFS('5th Cycle APR Raw Data-Final'!G$3:G$1977,'5th Cycle APR Raw Data-Final'!$A$3:$A$1977,'SB35 Determination Data'!$K366,'5th Cycle APR Raw Data-Final'!$T$3:$T$1977,"&gt;="&amp;'SB35 Determination Data'!$F366,'5th Cycle APR Raw Data-Final'!$T$3:$T$1977,"&lt;"&amp;E366),SUMIFS('5th Cycle APR Raw Data-Final'!G$3:G$1977,'5th Cycle APR Raw Data-Final'!$A$3:$A$1977,'SB35 Determination Data'!$K366,'5th Cycle APR Raw Data-Final'!$T$3:$T$1977,"&gt;="&amp;'SB35 Determination Data'!$F366,'5th Cycle APR Raw Data-Final'!$T$3:$T$1977,"&lt;="&amp;G366))</f>
        <v>0</v>
      </c>
      <c r="N366" s="60">
        <f>IF(AN366&lt;1,SUMIFS('5th Cycle APR Raw Data-Final'!H$3:H$1977,'5th Cycle APR Raw Data-Final'!$A$3:$A$1977,'SB35 Determination Data'!$K366,'5th Cycle APR Raw Data-Final'!$T$3:$T$1977,"&gt;="&amp;'SB35 Determination Data'!$F366,'5th Cycle APR Raw Data-Final'!$T$3:$T$1977,"&lt;"&amp;E366),SUMIFS('5th Cycle APR Raw Data-Final'!H$3:H$1977,'5th Cycle APR Raw Data-Final'!$A$3:$A$1977,'SB35 Determination Data'!$K366,'5th Cycle APR Raw Data-Final'!$T$3:$T$1977,"&gt;="&amp;'SB35 Determination Data'!$F366,'5th Cycle APR Raw Data-Final'!$T$3:$T$1977,"&lt;="&amp;G366))</f>
        <v>0</v>
      </c>
      <c r="O366" s="60">
        <f>IF(AN366&lt;1,SUMIFS('5th Cycle APR Raw Data-Final'!I$3:I$1977,'5th Cycle APR Raw Data-Final'!$A$3:$A$1977,'SB35 Determination Data'!$K366,'5th Cycle APR Raw Data-Final'!$T$3:$T$1977,"&gt;="&amp;'SB35 Determination Data'!$F366,'5th Cycle APR Raw Data-Final'!$T$3:$T$1977,"&lt;"&amp;E366),SUMIFS('5th Cycle APR Raw Data-Final'!I$3:I$1977,'5th Cycle APR Raw Data-Final'!$A$3:$A$1977,'SB35 Determination Data'!$K366,'5th Cycle APR Raw Data-Final'!$T$3:$T$1977,"&gt;="&amp;'SB35 Determination Data'!$F366,'5th Cycle APR Raw Data-Final'!$T$3:$T$1977,"&lt;="&amp;G366))</f>
        <v>0</v>
      </c>
      <c r="P366" s="60" t="e">
        <f t="shared" si="8"/>
        <v>#N/A</v>
      </c>
      <c r="Q366" s="31" t="str">
        <f t="shared" si="9"/>
        <v>No 2018 Annual Progress Report</v>
      </c>
      <c r="R366" s="61" t="e">
        <f t="shared" si="10"/>
        <v>#N/A</v>
      </c>
      <c r="S366" s="61" t="e">
        <f t="shared" si="11"/>
        <v>#N/A</v>
      </c>
      <c r="T366" s="60" t="e">
        <f>VLOOKUP(K366,'5th Cycle APR Raw Data-Final'!$A$3:$P$1977,10,FALSE)</f>
        <v>#N/A</v>
      </c>
      <c r="U366" s="60">
        <f>IF(AN366&lt;1,SUMIFS('5th Cycle APR Raw Data-Final'!K$3:K$1977,'5th Cycle APR Raw Data-Final'!$A$3:$A$1977,'SB35 Determination Data'!$K366,'5th Cycle APR Raw Data-Final'!$T$3:$T$1977,"&gt;="&amp;'SB35 Determination Data'!$F366,'5th Cycle APR Raw Data-Final'!$T$3:$T$1977,"&lt;"&amp;E366),SUMIFS('5th Cycle APR Raw Data-Final'!K$3:K$1977,'5th Cycle APR Raw Data-Final'!$A$3:$A$1977,'SB35 Determination Data'!$K366,'5th Cycle APR Raw Data-Final'!$T$3:$T$1977,"&gt;="&amp;'SB35 Determination Data'!$F366,'5th Cycle APR Raw Data-Final'!$T$3:$T$1977,"&lt;="&amp;G366))</f>
        <v>0</v>
      </c>
      <c r="V366" s="60">
        <f>IF(AN366&lt;1,SUMIFS('5th Cycle APR Raw Data-Final'!L$3:L$1977,'5th Cycle APR Raw Data-Final'!$A$3:$A$1977,'SB35 Determination Data'!$K366,'5th Cycle APR Raw Data-Final'!$T$3:$T$1977,"&gt;="&amp;'SB35 Determination Data'!$F366,'5th Cycle APR Raw Data-Final'!$T$3:$T$1977,"&lt;"&amp;E366),SUMIFS('5th Cycle APR Raw Data-Final'!L$3:L$1977,'5th Cycle APR Raw Data-Final'!$A$3:$A$1977,'SB35 Determination Data'!$K366,'5th Cycle APR Raw Data-Final'!$T$3:$T$1977,"&gt;="&amp;'SB35 Determination Data'!$F366,'5th Cycle APR Raw Data-Final'!$T$3:$T$1977,"&lt;="&amp;G366))</f>
        <v>0</v>
      </c>
      <c r="W366" s="60">
        <f>IF(AN366&lt;1,SUMIFS('5th Cycle APR Raw Data-Final'!M$3:M$1977,'5th Cycle APR Raw Data-Final'!$A$3:$A$1977,'SB35 Determination Data'!$K366,'5th Cycle APR Raw Data-Final'!$T$3:$T$1977,"&gt;="&amp;'SB35 Determination Data'!$F366,'5th Cycle APR Raw Data-Final'!$T$3:$T$1977,"&lt;"&amp;E366),SUMIFS('5th Cycle APR Raw Data-Final'!M$3:M$1977,'5th Cycle APR Raw Data-Final'!$A$3:$A$1977,'SB35 Determination Data'!$K366,'5th Cycle APR Raw Data-Final'!$T$3:$T$1977,"&gt;="&amp;'SB35 Determination Data'!$F366,'5th Cycle APR Raw Data-Final'!$T$3:$T$1977,"&lt;="&amp;G366))</f>
        <v>0</v>
      </c>
      <c r="X366" s="60" t="e">
        <f t="shared" si="12"/>
        <v>#N/A</v>
      </c>
      <c r="Y366" s="60" t="e">
        <f t="shared" si="13"/>
        <v>#N/A</v>
      </c>
      <c r="Z366" s="60" t="e">
        <f t="shared" si="14"/>
        <v>#N/A</v>
      </c>
      <c r="AA366" s="31" t="str">
        <f t="shared" si="15"/>
        <v>No 2018 Annual Progress Report</v>
      </c>
      <c r="AB366" s="31" t="str">
        <f t="shared" si="16"/>
        <v>No 2018 Annual Progress Report</v>
      </c>
      <c r="AC366" s="60" t="e">
        <f>VLOOKUP(K366,'5th Cycle APR Raw Data-Final'!$A$3:$P$1977,14,FALSE)</f>
        <v>#N/A</v>
      </c>
      <c r="AD366" s="60">
        <f>IF(AN366&lt;1,SUMIFS('5th Cycle APR Raw Data-Final'!$O$3:$O$1977,'5th Cycle APR Raw Data-Final'!$A$3:$A$1977,'SB35 Determination Data'!$K366,'5th Cycle APR Raw Data-Final'!$T$3:$T$1977,"&gt;="&amp;'SB35 Determination Data'!$F366,'5th Cycle APR Raw Data-Final'!$T$3:$T$1977,"&lt;"&amp;E366),SUMIFS('5th Cycle APR Raw Data-Final'!$O$3:$O$1977,'5th Cycle APR Raw Data-Final'!$A$3:$A$1977,'SB35 Determination Data'!$K366,'5th Cycle APR Raw Data-Final'!$T$3:$T$1977,"&gt;="&amp;'SB35 Determination Data'!$F366,'5th Cycle APR Raw Data-Final'!$T$3:$T$1977,"&lt;="&amp;G366))</f>
        <v>0</v>
      </c>
      <c r="AE366" s="60" t="e">
        <f t="shared" si="17"/>
        <v>#N/A</v>
      </c>
      <c r="AF366" s="31" t="str">
        <f t="shared" si="18"/>
        <v>No 2018 Annual Progress Report</v>
      </c>
      <c r="AG366" s="60" t="e">
        <f>VLOOKUP(K366,'5th Cycle APR Raw Data-Final'!$A$3:$P$1977,16,FALSE)</f>
        <v>#N/A</v>
      </c>
      <c r="AH366" s="60">
        <f>IF(AN366&lt;1,SUMIFS('5th Cycle APR Raw Data-Final'!$Q$3:$Q$1977,'5th Cycle APR Raw Data-Final'!$A$3:$A$1977,'SB35 Determination Data'!$K366,'5th Cycle APR Raw Data-Final'!$T$3:$T$1977,"&gt;="&amp;'SB35 Determination Data'!$F366,'5th Cycle APR Raw Data-Final'!$T$3:$T$1977,"&lt;"&amp;E366),SUMIFS('5th Cycle APR Raw Data-Final'!$Q$3:$Q$1977,'5th Cycle APR Raw Data-Final'!$A$3:$A$1977,'SB35 Determination Data'!$K366,'5th Cycle APR Raw Data-Final'!$T$3:$T$1977,"&gt;="&amp;'SB35 Determination Data'!$F366,'5th Cycle APR Raw Data-Final'!$T$3:$T$1977,"&lt;="&amp;G366))</f>
        <v>0</v>
      </c>
      <c r="AI366" s="60" t="e">
        <f t="shared" si="19"/>
        <v>#N/A</v>
      </c>
      <c r="AJ366" s="31" t="str">
        <f t="shared" si="20"/>
        <v>No 2018 Annual Progress Report</v>
      </c>
      <c r="AK366" s="60" t="e">
        <f>VLOOKUP(K366,'5th Cycle APR Raw Data-Final'!$A$3:$R$1977,18,FALSE)</f>
        <v>#N/A</v>
      </c>
      <c r="AL366" s="60">
        <f>IF(AN366&lt;1,SUMIFS('5th Cycle APR Raw Data-Final'!$S$3:$S$1977,'5th Cycle APR Raw Data-Final'!$A$3:$A$1977,'SB35 Determination Data'!$K366,'5th Cycle APR Raw Data-Final'!$T$3:$T$1977,"&gt;="&amp;'SB35 Determination Data'!$F366,'5th Cycle APR Raw Data-Final'!$T$3:$T$1977,"&lt;"&amp;E366),SUMIFS('5th Cycle APR Raw Data-Final'!$S$3:$S$1977,'5th Cycle APR Raw Data-Final'!$A$3:$A$1977,'SB35 Determination Data'!$K366,'5th Cycle APR Raw Data-Final'!$T$3:$T$1977,"&gt;="&amp;'SB35 Determination Data'!$F366,'5th Cycle APR Raw Data-Final'!$T$3:$T$1977,"&lt;="&amp;G366))</f>
        <v>0</v>
      </c>
      <c r="AM366" s="60" t="e">
        <f t="shared" si="21"/>
        <v>#N/A</v>
      </c>
      <c r="AN366" s="62">
        <f t="shared" si="22"/>
        <v>1</v>
      </c>
      <c r="AO366" s="9" t="str">
        <f t="shared" si="23"/>
        <v>YES</v>
      </c>
      <c r="AP366" s="9" t="str">
        <f t="shared" si="24"/>
        <v>NO</v>
      </c>
      <c r="AQ366" s="9" t="str">
        <f t="shared" si="25"/>
        <v>NO</v>
      </c>
      <c r="AR366" s="48" t="str">
        <f>VLOOKUP(K366,'2018Submitted'!$A$2:$C$540,3,FALSE)</f>
        <v>No 2018 Annual Progress Report</v>
      </c>
      <c r="AS366" s="9" t="str">
        <f t="shared" si="26"/>
        <v>YES</v>
      </c>
      <c r="AT366" s="9" t="str">
        <f t="shared" si="27"/>
        <v>NO</v>
      </c>
    </row>
    <row r="367" spans="1:46" ht="12.75" customHeight="1" x14ac:dyDescent="0.15">
      <c r="A367" s="9" t="s">
        <v>449</v>
      </c>
      <c r="B367" s="9" t="str">
        <f t="shared" si="0"/>
        <v>PORTOLA VALLEY</v>
      </c>
      <c r="C367" s="31">
        <f t="shared" si="1"/>
        <v>0.5</v>
      </c>
      <c r="D367" s="45">
        <f t="shared" si="2"/>
        <v>8</v>
      </c>
      <c r="E367" s="46">
        <f t="shared" si="3"/>
        <v>2019</v>
      </c>
      <c r="F367" s="46">
        <f t="shared" si="4"/>
        <v>2015</v>
      </c>
      <c r="G367" s="46">
        <f t="shared" si="5"/>
        <v>2022</v>
      </c>
      <c r="H367" s="9" t="str">
        <f t="shared" si="6"/>
        <v>01/31/2015</v>
      </c>
      <c r="I367" s="9" t="str">
        <f t="shared" si="7"/>
        <v>01/31/2023</v>
      </c>
      <c r="J367" s="9" t="s">
        <v>67</v>
      </c>
      <c r="K367" s="49" t="s">
        <v>496</v>
      </c>
      <c r="L367" s="60">
        <f>VLOOKUP(K367,'5th Cycle APR Raw Data-Final'!$A$3:$P$1977,6,FALSE)</f>
        <v>21</v>
      </c>
      <c r="M367" s="60">
        <f>IF(AN367&lt;1,SUMIFS('5th Cycle APR Raw Data-Final'!G$3:G$1977,'5th Cycle APR Raw Data-Final'!$A$3:$A$1977,'SB35 Determination Data'!$K367,'5th Cycle APR Raw Data-Final'!$T$3:$T$1977,"&gt;="&amp;'SB35 Determination Data'!$F367,'5th Cycle APR Raw Data-Final'!$T$3:$T$1977,"&lt;"&amp;E367),SUMIFS('5th Cycle APR Raw Data-Final'!G$3:G$1977,'5th Cycle APR Raw Data-Final'!$A$3:$A$1977,'SB35 Determination Data'!$K367,'5th Cycle APR Raw Data-Final'!$T$3:$T$1977,"&gt;="&amp;'SB35 Determination Data'!$F367,'5th Cycle APR Raw Data-Final'!$T$3:$T$1977,"&lt;="&amp;G367))</f>
        <v>4</v>
      </c>
      <c r="N367" s="60">
        <f>IF(AN367&lt;1,SUMIFS('5th Cycle APR Raw Data-Final'!H$3:H$1977,'5th Cycle APR Raw Data-Final'!$A$3:$A$1977,'SB35 Determination Data'!$K367,'5th Cycle APR Raw Data-Final'!$T$3:$T$1977,"&gt;="&amp;'SB35 Determination Data'!$F367,'5th Cycle APR Raw Data-Final'!$T$3:$T$1977,"&lt;"&amp;E367),SUMIFS('5th Cycle APR Raw Data-Final'!H$3:H$1977,'5th Cycle APR Raw Data-Final'!$A$3:$A$1977,'SB35 Determination Data'!$K367,'5th Cycle APR Raw Data-Final'!$T$3:$T$1977,"&gt;="&amp;'SB35 Determination Data'!$F367,'5th Cycle APR Raw Data-Final'!$T$3:$T$1977,"&lt;="&amp;G367))</f>
        <v>0</v>
      </c>
      <c r="O367" s="60">
        <f>IF(AN367&lt;1,SUMIFS('5th Cycle APR Raw Data-Final'!I$3:I$1977,'5th Cycle APR Raw Data-Final'!$A$3:$A$1977,'SB35 Determination Data'!$K367,'5th Cycle APR Raw Data-Final'!$T$3:$T$1977,"&gt;="&amp;'SB35 Determination Data'!$F367,'5th Cycle APR Raw Data-Final'!$T$3:$T$1977,"&lt;"&amp;E367),SUMIFS('5th Cycle APR Raw Data-Final'!I$3:I$1977,'5th Cycle APR Raw Data-Final'!$A$3:$A$1977,'SB35 Determination Data'!$K367,'5th Cycle APR Raw Data-Final'!$T$3:$T$1977,"&gt;="&amp;'SB35 Determination Data'!$F367,'5th Cycle APR Raw Data-Final'!$T$3:$T$1977,"&lt;="&amp;G367))</f>
        <v>4</v>
      </c>
      <c r="P367" s="60">
        <f t="shared" si="8"/>
        <v>17</v>
      </c>
      <c r="Q367" s="31">
        <f t="shared" si="9"/>
        <v>0.19047619047619047</v>
      </c>
      <c r="R367" s="61">
        <f t="shared" si="10"/>
        <v>11</v>
      </c>
      <c r="S367" s="61">
        <f t="shared" si="11"/>
        <v>0</v>
      </c>
      <c r="T367" s="60">
        <f>VLOOKUP(K367,'5th Cycle APR Raw Data-Final'!$A$3:$P$1977,10,FALSE)</f>
        <v>15</v>
      </c>
      <c r="U367" s="60">
        <f>IF(AN367&lt;1,SUMIFS('5th Cycle APR Raw Data-Final'!K$3:K$1977,'5th Cycle APR Raw Data-Final'!$A$3:$A$1977,'SB35 Determination Data'!$K367,'5th Cycle APR Raw Data-Final'!$T$3:$T$1977,"&gt;="&amp;'SB35 Determination Data'!$F367,'5th Cycle APR Raw Data-Final'!$T$3:$T$1977,"&lt;"&amp;E367),SUMIFS('5th Cycle APR Raw Data-Final'!K$3:K$1977,'5th Cycle APR Raw Data-Final'!$A$3:$A$1977,'SB35 Determination Data'!$K367,'5th Cycle APR Raw Data-Final'!$T$3:$T$1977,"&gt;="&amp;'SB35 Determination Data'!$F367,'5th Cycle APR Raw Data-Final'!$T$3:$T$1977,"&lt;="&amp;G367))</f>
        <v>1</v>
      </c>
      <c r="V367" s="60">
        <f>IF(AN367&lt;1,SUMIFS('5th Cycle APR Raw Data-Final'!L$3:L$1977,'5th Cycle APR Raw Data-Final'!$A$3:$A$1977,'SB35 Determination Data'!$K367,'5th Cycle APR Raw Data-Final'!$T$3:$T$1977,"&gt;="&amp;'SB35 Determination Data'!$F367,'5th Cycle APR Raw Data-Final'!$T$3:$T$1977,"&lt;"&amp;E367),SUMIFS('5th Cycle APR Raw Data-Final'!L$3:L$1977,'5th Cycle APR Raw Data-Final'!$A$3:$A$1977,'SB35 Determination Data'!$K367,'5th Cycle APR Raw Data-Final'!$T$3:$T$1977,"&gt;="&amp;'SB35 Determination Data'!$F367,'5th Cycle APR Raw Data-Final'!$T$3:$T$1977,"&lt;="&amp;G367))</f>
        <v>0</v>
      </c>
      <c r="W367" s="60">
        <f>IF(AN367&lt;1,SUMIFS('5th Cycle APR Raw Data-Final'!M$3:M$1977,'5th Cycle APR Raw Data-Final'!$A$3:$A$1977,'SB35 Determination Data'!$K367,'5th Cycle APR Raw Data-Final'!$T$3:$T$1977,"&gt;="&amp;'SB35 Determination Data'!$F367,'5th Cycle APR Raw Data-Final'!$T$3:$T$1977,"&lt;"&amp;E367),SUMIFS('5th Cycle APR Raw Data-Final'!M$3:M$1977,'5th Cycle APR Raw Data-Final'!$A$3:$A$1977,'SB35 Determination Data'!$K367,'5th Cycle APR Raw Data-Final'!$T$3:$T$1977,"&gt;="&amp;'SB35 Determination Data'!$F367,'5th Cycle APR Raw Data-Final'!$T$3:$T$1977,"&lt;="&amp;G367))</f>
        <v>1</v>
      </c>
      <c r="X367" s="60">
        <f t="shared" si="12"/>
        <v>14</v>
      </c>
      <c r="Y367" s="60">
        <f t="shared" si="13"/>
        <v>1</v>
      </c>
      <c r="Z367" s="60">
        <f t="shared" si="14"/>
        <v>14</v>
      </c>
      <c r="AA367" s="31">
        <f t="shared" si="15"/>
        <v>6.6666666666666666E-2</v>
      </c>
      <c r="AB367" s="31">
        <f t="shared" si="16"/>
        <v>6.6666666666666666E-2</v>
      </c>
      <c r="AC367" s="60">
        <f>VLOOKUP(K367,'5th Cycle APR Raw Data-Final'!$A$3:$P$1977,14,FALSE)</f>
        <v>15</v>
      </c>
      <c r="AD367" s="60">
        <f>IF(AN367&lt;1,SUMIFS('5th Cycle APR Raw Data-Final'!$O$3:$O$1977,'5th Cycle APR Raw Data-Final'!$A$3:$A$1977,'SB35 Determination Data'!$K367,'5th Cycle APR Raw Data-Final'!$T$3:$T$1977,"&gt;="&amp;'SB35 Determination Data'!$F367,'5th Cycle APR Raw Data-Final'!$T$3:$T$1977,"&lt;"&amp;E367),SUMIFS('5th Cycle APR Raw Data-Final'!$O$3:$O$1977,'5th Cycle APR Raw Data-Final'!$A$3:$A$1977,'SB35 Determination Data'!$K367,'5th Cycle APR Raw Data-Final'!$T$3:$T$1977,"&gt;="&amp;'SB35 Determination Data'!$F367,'5th Cycle APR Raw Data-Final'!$T$3:$T$1977,"&lt;="&amp;G367))</f>
        <v>4</v>
      </c>
      <c r="AE367" s="60">
        <f t="shared" si="17"/>
        <v>11</v>
      </c>
      <c r="AF367" s="31">
        <f t="shared" si="18"/>
        <v>0.26666666666666666</v>
      </c>
      <c r="AG367" s="60">
        <f>VLOOKUP(K367,'5th Cycle APR Raw Data-Final'!$A$3:$P$1977,16,FALSE)</f>
        <v>13</v>
      </c>
      <c r="AH367" s="60">
        <f>IF(AN367&lt;1,SUMIFS('5th Cycle APR Raw Data-Final'!$Q$3:$Q$1977,'5th Cycle APR Raw Data-Final'!$A$3:$A$1977,'SB35 Determination Data'!$K367,'5th Cycle APR Raw Data-Final'!$T$3:$T$1977,"&gt;="&amp;'SB35 Determination Data'!$F367,'5th Cycle APR Raw Data-Final'!$T$3:$T$1977,"&lt;"&amp;E367),SUMIFS('5th Cycle APR Raw Data-Final'!$Q$3:$Q$1977,'5th Cycle APR Raw Data-Final'!$A$3:$A$1977,'SB35 Determination Data'!$K367,'5th Cycle APR Raw Data-Final'!$T$3:$T$1977,"&gt;="&amp;'SB35 Determination Data'!$F367,'5th Cycle APR Raw Data-Final'!$T$3:$T$1977,"&lt;="&amp;G367))</f>
        <v>24</v>
      </c>
      <c r="AI367" s="60">
        <f t="shared" si="19"/>
        <v>0</v>
      </c>
      <c r="AJ367" s="31">
        <f t="shared" si="20"/>
        <v>1.8461538461538463</v>
      </c>
      <c r="AK367" s="60">
        <f>VLOOKUP(K367,'5th Cycle APR Raw Data-Final'!$A$3:$R$1977,18,FALSE)</f>
        <v>64</v>
      </c>
      <c r="AL367" s="60">
        <f>IF(AN367&lt;1,SUMIFS('5th Cycle APR Raw Data-Final'!$S$3:$S$1977,'5th Cycle APR Raw Data-Final'!$A$3:$A$1977,'SB35 Determination Data'!$K367,'5th Cycle APR Raw Data-Final'!$T$3:$T$1977,"&gt;="&amp;'SB35 Determination Data'!$F367,'5th Cycle APR Raw Data-Final'!$T$3:$T$1977,"&lt;"&amp;E367),SUMIFS('5th Cycle APR Raw Data-Final'!$S$3:$S$1977,'5th Cycle APR Raw Data-Final'!$A$3:$A$1977,'SB35 Determination Data'!$K367,'5th Cycle APR Raw Data-Final'!$T$3:$T$1977,"&gt;="&amp;'SB35 Determination Data'!$F367,'5th Cycle APR Raw Data-Final'!$T$3:$T$1977,"&lt;="&amp;G367))</f>
        <v>33</v>
      </c>
      <c r="AM367" s="60">
        <f t="shared" si="21"/>
        <v>42</v>
      </c>
      <c r="AN367" s="62">
        <f t="shared" si="22"/>
        <v>0.5</v>
      </c>
      <c r="AO367" s="9" t="str">
        <f t="shared" si="23"/>
        <v>NO</v>
      </c>
      <c r="AP367" s="9" t="str">
        <f t="shared" si="24"/>
        <v>YES</v>
      </c>
      <c r="AQ367" s="9" t="str">
        <f t="shared" si="25"/>
        <v>NO</v>
      </c>
      <c r="AR367" s="48" t="str">
        <f>VLOOKUP(K367,'2018Submitted'!$A$2:$C$540,3,FALSE)</f>
        <v>Successful</v>
      </c>
      <c r="AS367" s="9" t="str">
        <f t="shared" si="26"/>
        <v>NO</v>
      </c>
      <c r="AT367" s="9" t="str">
        <f t="shared" si="27"/>
        <v>YES</v>
      </c>
    </row>
    <row r="368" spans="1:46" ht="12.75" customHeight="1" x14ac:dyDescent="0.15">
      <c r="A368" s="9" t="s">
        <v>416</v>
      </c>
      <c r="B368" s="9" t="str">
        <f t="shared" si="0"/>
        <v>POWAY</v>
      </c>
      <c r="C368" s="31">
        <f t="shared" si="1"/>
        <v>0.75</v>
      </c>
      <c r="D368" s="45">
        <f t="shared" si="2"/>
        <v>8</v>
      </c>
      <c r="E368" s="46">
        <f t="shared" si="3"/>
        <v>2017</v>
      </c>
      <c r="F368" s="46">
        <f t="shared" si="4"/>
        <v>2013</v>
      </c>
      <c r="G368" s="46">
        <f t="shared" si="5"/>
        <v>2020</v>
      </c>
      <c r="H368" s="9" t="str">
        <f t="shared" si="6"/>
        <v>04/30/2013</v>
      </c>
      <c r="I368" s="9" t="str">
        <f t="shared" si="7"/>
        <v>04/30/2021</v>
      </c>
      <c r="J368" s="9" t="s">
        <v>417</v>
      </c>
      <c r="K368" s="49" t="s">
        <v>443</v>
      </c>
      <c r="L368" s="60">
        <f>VLOOKUP(K368,'5th Cycle APR Raw Data-Final'!$A$3:$P$1977,6,FALSE)</f>
        <v>201</v>
      </c>
      <c r="M368" s="60">
        <f>IF(AN368&lt;1,SUMIFS('5th Cycle APR Raw Data-Final'!G$3:G$1977,'5th Cycle APR Raw Data-Final'!$A$3:$A$1977,'SB35 Determination Data'!$K368,'5th Cycle APR Raw Data-Final'!$T$3:$T$1977,"&gt;="&amp;'SB35 Determination Data'!$F368,'5th Cycle APR Raw Data-Final'!$T$3:$T$1977,"&lt;"&amp;E368),SUMIFS('5th Cycle APR Raw Data-Final'!G$3:G$1977,'5th Cycle APR Raw Data-Final'!$A$3:$A$1977,'SB35 Determination Data'!$K368,'5th Cycle APR Raw Data-Final'!$T$3:$T$1977,"&gt;="&amp;'SB35 Determination Data'!$F368,'5th Cycle APR Raw Data-Final'!$T$3:$T$1977,"&lt;="&amp;G368))</f>
        <v>26</v>
      </c>
      <c r="N368" s="60">
        <f>IF(AN368&lt;1,SUMIFS('5th Cycle APR Raw Data-Final'!H$3:H$1977,'5th Cycle APR Raw Data-Final'!$A$3:$A$1977,'SB35 Determination Data'!$K368,'5th Cycle APR Raw Data-Final'!$T$3:$T$1977,"&gt;="&amp;'SB35 Determination Data'!$F368,'5th Cycle APR Raw Data-Final'!$T$3:$T$1977,"&lt;"&amp;E368),SUMIFS('5th Cycle APR Raw Data-Final'!H$3:H$1977,'5th Cycle APR Raw Data-Final'!$A$3:$A$1977,'SB35 Determination Data'!$K368,'5th Cycle APR Raw Data-Final'!$T$3:$T$1977,"&gt;="&amp;'SB35 Determination Data'!$F368,'5th Cycle APR Raw Data-Final'!$T$3:$T$1977,"&lt;="&amp;G368))</f>
        <v>26</v>
      </c>
      <c r="O368" s="60">
        <f>IF(AN368&lt;1,SUMIFS('5th Cycle APR Raw Data-Final'!I$3:I$1977,'5th Cycle APR Raw Data-Final'!$A$3:$A$1977,'SB35 Determination Data'!$K368,'5th Cycle APR Raw Data-Final'!$T$3:$T$1977,"&gt;="&amp;'SB35 Determination Data'!$F368,'5th Cycle APR Raw Data-Final'!$T$3:$T$1977,"&lt;"&amp;E368),SUMIFS('5th Cycle APR Raw Data-Final'!I$3:I$1977,'5th Cycle APR Raw Data-Final'!$A$3:$A$1977,'SB35 Determination Data'!$K368,'5th Cycle APR Raw Data-Final'!$T$3:$T$1977,"&gt;="&amp;'SB35 Determination Data'!$F368,'5th Cycle APR Raw Data-Final'!$T$3:$T$1977,"&lt;="&amp;G368))</f>
        <v>0</v>
      </c>
      <c r="P368" s="60">
        <f t="shared" si="8"/>
        <v>175</v>
      </c>
      <c r="Q368" s="31">
        <f t="shared" si="9"/>
        <v>0.12935323383084577</v>
      </c>
      <c r="R368" s="61">
        <f t="shared" si="10"/>
        <v>101</v>
      </c>
      <c r="S368" s="61">
        <f t="shared" si="11"/>
        <v>0</v>
      </c>
      <c r="T368" s="60">
        <f>VLOOKUP(K368,'5th Cycle APR Raw Data-Final'!$A$3:$P$1977,10,FALSE)</f>
        <v>152</v>
      </c>
      <c r="U368" s="60">
        <f>IF(AN368&lt;1,SUMIFS('5th Cycle APR Raw Data-Final'!K$3:K$1977,'5th Cycle APR Raw Data-Final'!$A$3:$A$1977,'SB35 Determination Data'!$K368,'5th Cycle APR Raw Data-Final'!$T$3:$T$1977,"&gt;="&amp;'SB35 Determination Data'!$F368,'5th Cycle APR Raw Data-Final'!$T$3:$T$1977,"&lt;"&amp;E368),SUMIFS('5th Cycle APR Raw Data-Final'!K$3:K$1977,'5th Cycle APR Raw Data-Final'!$A$3:$A$1977,'SB35 Determination Data'!$K368,'5th Cycle APR Raw Data-Final'!$T$3:$T$1977,"&gt;="&amp;'SB35 Determination Data'!$F368,'5th Cycle APR Raw Data-Final'!$T$3:$T$1977,"&lt;="&amp;G368))</f>
        <v>26</v>
      </c>
      <c r="V368" s="60">
        <f>IF(AN368&lt;1,SUMIFS('5th Cycle APR Raw Data-Final'!L$3:L$1977,'5th Cycle APR Raw Data-Final'!$A$3:$A$1977,'SB35 Determination Data'!$K368,'5th Cycle APR Raw Data-Final'!$T$3:$T$1977,"&gt;="&amp;'SB35 Determination Data'!$F368,'5th Cycle APR Raw Data-Final'!$T$3:$T$1977,"&lt;"&amp;E368),SUMIFS('5th Cycle APR Raw Data-Final'!L$3:L$1977,'5th Cycle APR Raw Data-Final'!$A$3:$A$1977,'SB35 Determination Data'!$K368,'5th Cycle APR Raw Data-Final'!$T$3:$T$1977,"&gt;="&amp;'SB35 Determination Data'!$F368,'5th Cycle APR Raw Data-Final'!$T$3:$T$1977,"&lt;="&amp;G368))</f>
        <v>26</v>
      </c>
      <c r="W368" s="60">
        <f>IF(AN368&lt;1,SUMIFS('5th Cycle APR Raw Data-Final'!M$3:M$1977,'5th Cycle APR Raw Data-Final'!$A$3:$A$1977,'SB35 Determination Data'!$K368,'5th Cycle APR Raw Data-Final'!$T$3:$T$1977,"&gt;="&amp;'SB35 Determination Data'!$F368,'5th Cycle APR Raw Data-Final'!$T$3:$T$1977,"&lt;"&amp;E368),SUMIFS('5th Cycle APR Raw Data-Final'!M$3:M$1977,'5th Cycle APR Raw Data-Final'!$A$3:$A$1977,'SB35 Determination Data'!$K368,'5th Cycle APR Raw Data-Final'!$T$3:$T$1977,"&gt;="&amp;'SB35 Determination Data'!$F368,'5th Cycle APR Raw Data-Final'!$T$3:$T$1977,"&lt;="&amp;G368))</f>
        <v>0</v>
      </c>
      <c r="X368" s="60">
        <f t="shared" si="12"/>
        <v>126</v>
      </c>
      <c r="Y368" s="60">
        <f t="shared" si="13"/>
        <v>26</v>
      </c>
      <c r="Z368" s="60">
        <f t="shared" si="14"/>
        <v>126</v>
      </c>
      <c r="AA368" s="31">
        <f t="shared" si="15"/>
        <v>0.17105263157894737</v>
      </c>
      <c r="AB368" s="31">
        <f t="shared" si="16"/>
        <v>0.17105263157894737</v>
      </c>
      <c r="AC368" s="60">
        <f>VLOOKUP(K368,'5th Cycle APR Raw Data-Final'!$A$3:$P$1977,14,FALSE)</f>
        <v>282</v>
      </c>
      <c r="AD368" s="60">
        <f>IF(AN368&lt;1,SUMIFS('5th Cycle APR Raw Data-Final'!$O$3:$O$1977,'5th Cycle APR Raw Data-Final'!$A$3:$A$1977,'SB35 Determination Data'!$K368,'5th Cycle APR Raw Data-Final'!$T$3:$T$1977,"&gt;="&amp;'SB35 Determination Data'!$F368,'5th Cycle APR Raw Data-Final'!$T$3:$T$1977,"&lt;"&amp;E368),SUMIFS('5th Cycle APR Raw Data-Final'!$O$3:$O$1977,'5th Cycle APR Raw Data-Final'!$A$3:$A$1977,'SB35 Determination Data'!$K368,'5th Cycle APR Raw Data-Final'!$T$3:$T$1977,"&gt;="&amp;'SB35 Determination Data'!$F368,'5th Cycle APR Raw Data-Final'!$T$3:$T$1977,"&lt;="&amp;G368))</f>
        <v>0</v>
      </c>
      <c r="AE368" s="60">
        <f t="shared" si="17"/>
        <v>282</v>
      </c>
      <c r="AF368" s="31">
        <f t="shared" si="18"/>
        <v>0</v>
      </c>
      <c r="AG368" s="60">
        <f>VLOOKUP(K368,'5th Cycle APR Raw Data-Final'!$A$3:$P$1977,16,FALSE)</f>
        <v>618</v>
      </c>
      <c r="AH368" s="60">
        <f>IF(AN368&lt;1,SUMIFS('5th Cycle APR Raw Data-Final'!$Q$3:$Q$1977,'5th Cycle APR Raw Data-Final'!$A$3:$A$1977,'SB35 Determination Data'!$K368,'5th Cycle APR Raw Data-Final'!$T$3:$T$1977,"&gt;="&amp;'SB35 Determination Data'!$F368,'5th Cycle APR Raw Data-Final'!$T$3:$T$1977,"&lt;"&amp;E368),SUMIFS('5th Cycle APR Raw Data-Final'!$Q$3:$Q$1977,'5th Cycle APR Raw Data-Final'!$A$3:$A$1977,'SB35 Determination Data'!$K368,'5th Cycle APR Raw Data-Final'!$T$3:$T$1977,"&gt;="&amp;'SB35 Determination Data'!$F368,'5th Cycle APR Raw Data-Final'!$T$3:$T$1977,"&lt;="&amp;G368))</f>
        <v>103</v>
      </c>
      <c r="AI368" s="60">
        <f t="shared" si="19"/>
        <v>515</v>
      </c>
      <c r="AJ368" s="31">
        <f t="shared" si="20"/>
        <v>0.16666666666666666</v>
      </c>
      <c r="AK368" s="60">
        <f>VLOOKUP(K368,'5th Cycle APR Raw Data-Final'!$A$3:$R$1977,18,FALSE)</f>
        <v>1253</v>
      </c>
      <c r="AL368" s="60">
        <f>IF(AN368&lt;1,SUMIFS('5th Cycle APR Raw Data-Final'!$S$3:$S$1977,'5th Cycle APR Raw Data-Final'!$A$3:$A$1977,'SB35 Determination Data'!$K368,'5th Cycle APR Raw Data-Final'!$T$3:$T$1977,"&gt;="&amp;'SB35 Determination Data'!$F368,'5th Cycle APR Raw Data-Final'!$T$3:$T$1977,"&lt;"&amp;E368),SUMIFS('5th Cycle APR Raw Data-Final'!$S$3:$S$1977,'5th Cycle APR Raw Data-Final'!$A$3:$A$1977,'SB35 Determination Data'!$K368,'5th Cycle APR Raw Data-Final'!$T$3:$T$1977,"&gt;="&amp;'SB35 Determination Data'!$F368,'5th Cycle APR Raw Data-Final'!$T$3:$T$1977,"&lt;="&amp;G368))</f>
        <v>155</v>
      </c>
      <c r="AM368" s="60">
        <f t="shared" si="21"/>
        <v>1098</v>
      </c>
      <c r="AN368" s="62">
        <f t="shared" si="22"/>
        <v>0.5</v>
      </c>
      <c r="AO368" s="9" t="str">
        <f t="shared" si="23"/>
        <v>YES</v>
      </c>
      <c r="AP368" s="9" t="str">
        <f t="shared" si="24"/>
        <v>NO</v>
      </c>
      <c r="AQ368" s="9" t="str">
        <f t="shared" si="25"/>
        <v>NO</v>
      </c>
      <c r="AR368" s="48" t="str">
        <f>VLOOKUP(K368,'2018Submitted'!$A$2:$C$540,3,FALSE)</f>
        <v>Successful</v>
      </c>
      <c r="AS368" s="9" t="str">
        <f t="shared" si="26"/>
        <v>NO</v>
      </c>
      <c r="AT368" s="9" t="str">
        <f t="shared" si="27"/>
        <v>NO</v>
      </c>
    </row>
    <row r="369" spans="1:46" ht="12.75" customHeight="1" x14ac:dyDescent="0.15">
      <c r="A369" s="9" t="s">
        <v>341</v>
      </c>
      <c r="B369" s="9" t="str">
        <f t="shared" si="0"/>
        <v>RANCHO CORDOVA</v>
      </c>
      <c r="C369" s="31">
        <f t="shared" si="1"/>
        <v>0.625</v>
      </c>
      <c r="D369" s="45">
        <f t="shared" si="2"/>
        <v>8</v>
      </c>
      <c r="E369" s="46">
        <f t="shared" si="3"/>
        <v>2018</v>
      </c>
      <c r="F369" s="46">
        <f t="shared" si="4"/>
        <v>2014</v>
      </c>
      <c r="G369" s="46" t="str">
        <f t="shared" si="5"/>
        <v>2021</v>
      </c>
      <c r="H369" s="9" t="str">
        <f t="shared" si="6"/>
        <v>10/31/2013</v>
      </c>
      <c r="I369" s="9" t="str">
        <f t="shared" si="7"/>
        <v>10/31/2021</v>
      </c>
      <c r="J369" s="9" t="s">
        <v>123</v>
      </c>
      <c r="K369" s="49" t="s">
        <v>346</v>
      </c>
      <c r="L369" s="60">
        <f>VLOOKUP(K369,'5th Cycle APR Raw Data-Final'!$A$3:$P$1977,6,FALSE)</f>
        <v>1539</v>
      </c>
      <c r="M369" s="60">
        <f>IF(AN369&lt;1,SUMIFS('5th Cycle APR Raw Data-Final'!G$3:G$1977,'5th Cycle APR Raw Data-Final'!$A$3:$A$1977,'SB35 Determination Data'!$K369,'5th Cycle APR Raw Data-Final'!$T$3:$T$1977,"&gt;="&amp;'SB35 Determination Data'!$F369,'5th Cycle APR Raw Data-Final'!$T$3:$T$1977,"&lt;"&amp;E369),SUMIFS('5th Cycle APR Raw Data-Final'!G$3:G$1977,'5th Cycle APR Raw Data-Final'!$A$3:$A$1977,'SB35 Determination Data'!$K369,'5th Cycle APR Raw Data-Final'!$T$3:$T$1977,"&gt;="&amp;'SB35 Determination Data'!$F369,'5th Cycle APR Raw Data-Final'!$T$3:$T$1977,"&lt;="&amp;G369))</f>
        <v>100</v>
      </c>
      <c r="N369" s="60">
        <f>IF(AN369&lt;1,SUMIFS('5th Cycle APR Raw Data-Final'!H$3:H$1977,'5th Cycle APR Raw Data-Final'!$A$3:$A$1977,'SB35 Determination Data'!$K369,'5th Cycle APR Raw Data-Final'!$T$3:$T$1977,"&gt;="&amp;'SB35 Determination Data'!$F369,'5th Cycle APR Raw Data-Final'!$T$3:$T$1977,"&lt;"&amp;E369),SUMIFS('5th Cycle APR Raw Data-Final'!H$3:H$1977,'5th Cycle APR Raw Data-Final'!$A$3:$A$1977,'SB35 Determination Data'!$K369,'5th Cycle APR Raw Data-Final'!$T$3:$T$1977,"&gt;="&amp;'SB35 Determination Data'!$F369,'5th Cycle APR Raw Data-Final'!$T$3:$T$1977,"&lt;="&amp;G369))</f>
        <v>100</v>
      </c>
      <c r="O369" s="60">
        <f>IF(AN369&lt;1,SUMIFS('5th Cycle APR Raw Data-Final'!I$3:I$1977,'5th Cycle APR Raw Data-Final'!$A$3:$A$1977,'SB35 Determination Data'!$K369,'5th Cycle APR Raw Data-Final'!$T$3:$T$1977,"&gt;="&amp;'SB35 Determination Data'!$F369,'5th Cycle APR Raw Data-Final'!$T$3:$T$1977,"&lt;"&amp;E369),SUMIFS('5th Cycle APR Raw Data-Final'!I$3:I$1977,'5th Cycle APR Raw Data-Final'!$A$3:$A$1977,'SB35 Determination Data'!$K369,'5th Cycle APR Raw Data-Final'!$T$3:$T$1977,"&gt;="&amp;'SB35 Determination Data'!$F369,'5th Cycle APR Raw Data-Final'!$T$3:$T$1977,"&lt;="&amp;G369))</f>
        <v>0</v>
      </c>
      <c r="P369" s="60">
        <f t="shared" si="8"/>
        <v>1439</v>
      </c>
      <c r="Q369" s="31">
        <f t="shared" si="9"/>
        <v>6.4977257959714096E-2</v>
      </c>
      <c r="R369" s="61">
        <f t="shared" si="10"/>
        <v>770</v>
      </c>
      <c r="S369" s="61">
        <f t="shared" si="11"/>
        <v>0</v>
      </c>
      <c r="T369" s="60">
        <f>VLOOKUP(K369,'5th Cycle APR Raw Data-Final'!$A$3:$P$1977,10,FALSE)</f>
        <v>1079</v>
      </c>
      <c r="U369" s="60">
        <f>IF(AN369&lt;1,SUMIFS('5th Cycle APR Raw Data-Final'!K$3:K$1977,'5th Cycle APR Raw Data-Final'!$A$3:$A$1977,'SB35 Determination Data'!$K369,'5th Cycle APR Raw Data-Final'!$T$3:$T$1977,"&gt;="&amp;'SB35 Determination Data'!$F369,'5th Cycle APR Raw Data-Final'!$T$3:$T$1977,"&lt;"&amp;E369),SUMIFS('5th Cycle APR Raw Data-Final'!K$3:K$1977,'5th Cycle APR Raw Data-Final'!$A$3:$A$1977,'SB35 Determination Data'!$K369,'5th Cycle APR Raw Data-Final'!$T$3:$T$1977,"&gt;="&amp;'SB35 Determination Data'!$F369,'5th Cycle APR Raw Data-Final'!$T$3:$T$1977,"&lt;="&amp;G369))</f>
        <v>0</v>
      </c>
      <c r="V369" s="60">
        <f>IF(AN369&lt;1,SUMIFS('5th Cycle APR Raw Data-Final'!L$3:L$1977,'5th Cycle APR Raw Data-Final'!$A$3:$A$1977,'SB35 Determination Data'!$K369,'5th Cycle APR Raw Data-Final'!$T$3:$T$1977,"&gt;="&amp;'SB35 Determination Data'!$F369,'5th Cycle APR Raw Data-Final'!$T$3:$T$1977,"&lt;"&amp;E369),SUMIFS('5th Cycle APR Raw Data-Final'!L$3:L$1977,'5th Cycle APR Raw Data-Final'!$A$3:$A$1977,'SB35 Determination Data'!$K369,'5th Cycle APR Raw Data-Final'!$T$3:$T$1977,"&gt;="&amp;'SB35 Determination Data'!$F369,'5th Cycle APR Raw Data-Final'!$T$3:$T$1977,"&lt;="&amp;G369))</f>
        <v>0</v>
      </c>
      <c r="W369" s="60">
        <f>IF(AN369&lt;1,SUMIFS('5th Cycle APR Raw Data-Final'!M$3:M$1977,'5th Cycle APR Raw Data-Final'!$A$3:$A$1977,'SB35 Determination Data'!$K369,'5th Cycle APR Raw Data-Final'!$T$3:$T$1977,"&gt;="&amp;'SB35 Determination Data'!$F369,'5th Cycle APR Raw Data-Final'!$T$3:$T$1977,"&lt;"&amp;E369),SUMIFS('5th Cycle APR Raw Data-Final'!M$3:M$1977,'5th Cycle APR Raw Data-Final'!$A$3:$A$1977,'SB35 Determination Data'!$K369,'5th Cycle APR Raw Data-Final'!$T$3:$T$1977,"&gt;="&amp;'SB35 Determination Data'!$F369,'5th Cycle APR Raw Data-Final'!$T$3:$T$1977,"&lt;="&amp;G369))</f>
        <v>0</v>
      </c>
      <c r="X369" s="60">
        <f t="shared" si="12"/>
        <v>1079</v>
      </c>
      <c r="Y369" s="60">
        <f t="shared" si="13"/>
        <v>0</v>
      </c>
      <c r="Z369" s="60">
        <f t="shared" si="14"/>
        <v>1079</v>
      </c>
      <c r="AA369" s="31">
        <f t="shared" si="15"/>
        <v>0</v>
      </c>
      <c r="AB369" s="31">
        <f t="shared" si="16"/>
        <v>0</v>
      </c>
      <c r="AC369" s="60">
        <f>VLOOKUP(K369,'5th Cycle APR Raw Data-Final'!$A$3:$P$1977,14,FALSE)</f>
        <v>1303</v>
      </c>
      <c r="AD369" s="60">
        <f>IF(AN369&lt;1,SUMIFS('5th Cycle APR Raw Data-Final'!$O$3:$O$1977,'5th Cycle APR Raw Data-Final'!$A$3:$A$1977,'SB35 Determination Data'!$K369,'5th Cycle APR Raw Data-Final'!$T$3:$T$1977,"&gt;="&amp;'SB35 Determination Data'!$F369,'5th Cycle APR Raw Data-Final'!$T$3:$T$1977,"&lt;"&amp;E369),SUMIFS('5th Cycle APR Raw Data-Final'!$O$3:$O$1977,'5th Cycle APR Raw Data-Final'!$A$3:$A$1977,'SB35 Determination Data'!$K369,'5th Cycle APR Raw Data-Final'!$T$3:$T$1977,"&gt;="&amp;'SB35 Determination Data'!$F369,'5th Cycle APR Raw Data-Final'!$T$3:$T$1977,"&lt;="&amp;G369))</f>
        <v>110</v>
      </c>
      <c r="AE369" s="60">
        <f t="shared" si="17"/>
        <v>1193</v>
      </c>
      <c r="AF369" s="31">
        <f t="shared" si="18"/>
        <v>8.4420567920184195E-2</v>
      </c>
      <c r="AG369" s="60">
        <f>VLOOKUP(K369,'5th Cycle APR Raw Data-Final'!$A$3:$P$1977,16,FALSE)</f>
        <v>3087</v>
      </c>
      <c r="AH369" s="60">
        <f>IF(AN369&lt;1,SUMIFS('5th Cycle APR Raw Data-Final'!$Q$3:$Q$1977,'5th Cycle APR Raw Data-Final'!$A$3:$A$1977,'SB35 Determination Data'!$K369,'5th Cycle APR Raw Data-Final'!$T$3:$T$1977,"&gt;="&amp;'SB35 Determination Data'!$F369,'5th Cycle APR Raw Data-Final'!$T$3:$T$1977,"&lt;"&amp;E369),SUMIFS('5th Cycle APR Raw Data-Final'!$Q$3:$Q$1977,'5th Cycle APR Raw Data-Final'!$A$3:$A$1977,'SB35 Determination Data'!$K369,'5th Cycle APR Raw Data-Final'!$T$3:$T$1977,"&gt;="&amp;'SB35 Determination Data'!$F369,'5th Cycle APR Raw Data-Final'!$T$3:$T$1977,"&lt;="&amp;G369))</f>
        <v>1623</v>
      </c>
      <c r="AI369" s="60">
        <f t="shared" si="19"/>
        <v>1464</v>
      </c>
      <c r="AJ369" s="31">
        <f t="shared" si="20"/>
        <v>0.52575315840621961</v>
      </c>
      <c r="AK369" s="60">
        <f>VLOOKUP(K369,'5th Cycle APR Raw Data-Final'!$A$3:$R$1977,18,FALSE)</f>
        <v>7008</v>
      </c>
      <c r="AL369" s="60">
        <f>IF(AN369&lt;1,SUMIFS('5th Cycle APR Raw Data-Final'!$S$3:$S$1977,'5th Cycle APR Raw Data-Final'!$A$3:$A$1977,'SB35 Determination Data'!$K369,'5th Cycle APR Raw Data-Final'!$T$3:$T$1977,"&gt;="&amp;'SB35 Determination Data'!$F369,'5th Cycle APR Raw Data-Final'!$T$3:$T$1977,"&lt;"&amp;E369),SUMIFS('5th Cycle APR Raw Data-Final'!$S$3:$S$1977,'5th Cycle APR Raw Data-Final'!$A$3:$A$1977,'SB35 Determination Data'!$K369,'5th Cycle APR Raw Data-Final'!$T$3:$T$1977,"&gt;="&amp;'SB35 Determination Data'!$F369,'5th Cycle APR Raw Data-Final'!$T$3:$T$1977,"&lt;="&amp;G369))</f>
        <v>1833</v>
      </c>
      <c r="AM369" s="60">
        <f t="shared" si="21"/>
        <v>5175</v>
      </c>
      <c r="AN369" s="62">
        <f t="shared" si="22"/>
        <v>0.5</v>
      </c>
      <c r="AO369" s="9" t="str">
        <f t="shared" si="23"/>
        <v>NO</v>
      </c>
      <c r="AP369" s="9" t="str">
        <f t="shared" si="24"/>
        <v>YES</v>
      </c>
      <c r="AQ369" s="9" t="str">
        <f t="shared" si="25"/>
        <v>NO</v>
      </c>
      <c r="AR369" s="48" t="str">
        <f>VLOOKUP(K369,'2018Submitted'!$A$2:$C$540,3,FALSE)</f>
        <v>Successful</v>
      </c>
      <c r="AS369" s="9" t="str">
        <f t="shared" si="26"/>
        <v>NO</v>
      </c>
      <c r="AT369" s="9" t="str">
        <f t="shared" si="27"/>
        <v>YES</v>
      </c>
    </row>
    <row r="370" spans="1:46" ht="12.75" customHeight="1" x14ac:dyDescent="0.15">
      <c r="A370" s="9" t="s">
        <v>352</v>
      </c>
      <c r="B370" s="9" t="str">
        <f t="shared" si="0"/>
        <v>RANCHO CUCAMONGA</v>
      </c>
      <c r="C370" s="31">
        <f t="shared" si="1"/>
        <v>0.625</v>
      </c>
      <c r="D370" s="45">
        <f t="shared" si="2"/>
        <v>8</v>
      </c>
      <c r="E370" s="46">
        <f t="shared" si="3"/>
        <v>2018</v>
      </c>
      <c r="F370" s="46">
        <f t="shared" si="4"/>
        <v>2014</v>
      </c>
      <c r="G370" s="46" t="str">
        <f t="shared" si="5"/>
        <v>2021</v>
      </c>
      <c r="H370" s="9" t="str">
        <f t="shared" si="6"/>
        <v>10/15/2013</v>
      </c>
      <c r="I370" s="9" t="str">
        <f t="shared" si="7"/>
        <v>10/15/2021</v>
      </c>
      <c r="J370" s="9" t="s">
        <v>144</v>
      </c>
      <c r="K370" s="49" t="s">
        <v>385</v>
      </c>
      <c r="L370" s="60">
        <f>VLOOKUP(K370,'5th Cycle APR Raw Data-Final'!$A$3:$P$1977,6,FALSE)</f>
        <v>209</v>
      </c>
      <c r="M370" s="60">
        <f>IF(AN370&lt;1,SUMIFS('5th Cycle APR Raw Data-Final'!G$3:G$1977,'5th Cycle APR Raw Data-Final'!$A$3:$A$1977,'SB35 Determination Data'!$K370,'5th Cycle APR Raw Data-Final'!$T$3:$T$1977,"&gt;="&amp;'SB35 Determination Data'!$F370,'5th Cycle APR Raw Data-Final'!$T$3:$T$1977,"&lt;"&amp;E370),SUMIFS('5th Cycle APR Raw Data-Final'!G$3:G$1977,'5th Cycle APR Raw Data-Final'!$A$3:$A$1977,'SB35 Determination Data'!$K370,'5th Cycle APR Raw Data-Final'!$T$3:$T$1977,"&gt;="&amp;'SB35 Determination Data'!$F370,'5th Cycle APR Raw Data-Final'!$T$3:$T$1977,"&lt;="&amp;G370))</f>
        <v>18</v>
      </c>
      <c r="N370" s="60">
        <f>IF(AN370&lt;1,SUMIFS('5th Cycle APR Raw Data-Final'!H$3:H$1977,'5th Cycle APR Raw Data-Final'!$A$3:$A$1977,'SB35 Determination Data'!$K370,'5th Cycle APR Raw Data-Final'!$T$3:$T$1977,"&gt;="&amp;'SB35 Determination Data'!$F370,'5th Cycle APR Raw Data-Final'!$T$3:$T$1977,"&lt;"&amp;E370),SUMIFS('5th Cycle APR Raw Data-Final'!H$3:H$1977,'5th Cycle APR Raw Data-Final'!$A$3:$A$1977,'SB35 Determination Data'!$K370,'5th Cycle APR Raw Data-Final'!$T$3:$T$1977,"&gt;="&amp;'SB35 Determination Data'!$F370,'5th Cycle APR Raw Data-Final'!$T$3:$T$1977,"&lt;="&amp;G370))</f>
        <v>18</v>
      </c>
      <c r="O370" s="60">
        <f>IF(AN370&lt;1,SUMIFS('5th Cycle APR Raw Data-Final'!I$3:I$1977,'5th Cycle APR Raw Data-Final'!$A$3:$A$1977,'SB35 Determination Data'!$K370,'5th Cycle APR Raw Data-Final'!$T$3:$T$1977,"&gt;="&amp;'SB35 Determination Data'!$F370,'5th Cycle APR Raw Data-Final'!$T$3:$T$1977,"&lt;"&amp;E370),SUMIFS('5th Cycle APR Raw Data-Final'!I$3:I$1977,'5th Cycle APR Raw Data-Final'!$A$3:$A$1977,'SB35 Determination Data'!$K370,'5th Cycle APR Raw Data-Final'!$T$3:$T$1977,"&gt;="&amp;'SB35 Determination Data'!$F370,'5th Cycle APR Raw Data-Final'!$T$3:$T$1977,"&lt;="&amp;G370))</f>
        <v>0</v>
      </c>
      <c r="P370" s="60">
        <f t="shared" si="8"/>
        <v>191</v>
      </c>
      <c r="Q370" s="31">
        <f t="shared" si="9"/>
        <v>8.6124401913875603E-2</v>
      </c>
      <c r="R370" s="61">
        <f t="shared" si="10"/>
        <v>105</v>
      </c>
      <c r="S370" s="61">
        <f t="shared" si="11"/>
        <v>0</v>
      </c>
      <c r="T370" s="60">
        <f>VLOOKUP(K370,'5th Cycle APR Raw Data-Final'!$A$3:$P$1977,10,FALSE)</f>
        <v>141</v>
      </c>
      <c r="U370" s="60">
        <f>IF(AN370&lt;1,SUMIFS('5th Cycle APR Raw Data-Final'!K$3:K$1977,'5th Cycle APR Raw Data-Final'!$A$3:$A$1977,'SB35 Determination Data'!$K370,'5th Cycle APR Raw Data-Final'!$T$3:$T$1977,"&gt;="&amp;'SB35 Determination Data'!$F370,'5th Cycle APR Raw Data-Final'!$T$3:$T$1977,"&lt;"&amp;E370),SUMIFS('5th Cycle APR Raw Data-Final'!K$3:K$1977,'5th Cycle APR Raw Data-Final'!$A$3:$A$1977,'SB35 Determination Data'!$K370,'5th Cycle APR Raw Data-Final'!$T$3:$T$1977,"&gt;="&amp;'SB35 Determination Data'!$F370,'5th Cycle APR Raw Data-Final'!$T$3:$T$1977,"&lt;="&amp;G370))</f>
        <v>11</v>
      </c>
      <c r="V370" s="60">
        <f>IF(AN370&lt;1,SUMIFS('5th Cycle APR Raw Data-Final'!L$3:L$1977,'5th Cycle APR Raw Data-Final'!$A$3:$A$1977,'SB35 Determination Data'!$K370,'5th Cycle APR Raw Data-Final'!$T$3:$T$1977,"&gt;="&amp;'SB35 Determination Data'!$F370,'5th Cycle APR Raw Data-Final'!$T$3:$T$1977,"&lt;"&amp;E370),SUMIFS('5th Cycle APR Raw Data-Final'!L$3:L$1977,'5th Cycle APR Raw Data-Final'!$A$3:$A$1977,'SB35 Determination Data'!$K370,'5th Cycle APR Raw Data-Final'!$T$3:$T$1977,"&gt;="&amp;'SB35 Determination Data'!$F370,'5th Cycle APR Raw Data-Final'!$T$3:$T$1977,"&lt;="&amp;G370))</f>
        <v>11</v>
      </c>
      <c r="W370" s="60">
        <f>IF(AN370&lt;1,SUMIFS('5th Cycle APR Raw Data-Final'!M$3:M$1977,'5th Cycle APR Raw Data-Final'!$A$3:$A$1977,'SB35 Determination Data'!$K370,'5th Cycle APR Raw Data-Final'!$T$3:$T$1977,"&gt;="&amp;'SB35 Determination Data'!$F370,'5th Cycle APR Raw Data-Final'!$T$3:$T$1977,"&lt;"&amp;E370),SUMIFS('5th Cycle APR Raw Data-Final'!M$3:M$1977,'5th Cycle APR Raw Data-Final'!$A$3:$A$1977,'SB35 Determination Data'!$K370,'5th Cycle APR Raw Data-Final'!$T$3:$T$1977,"&gt;="&amp;'SB35 Determination Data'!$F370,'5th Cycle APR Raw Data-Final'!$T$3:$T$1977,"&lt;="&amp;G370))</f>
        <v>0</v>
      </c>
      <c r="X370" s="60">
        <f t="shared" si="12"/>
        <v>130</v>
      </c>
      <c r="Y370" s="60">
        <f t="shared" si="13"/>
        <v>11</v>
      </c>
      <c r="Z370" s="60">
        <f t="shared" si="14"/>
        <v>130</v>
      </c>
      <c r="AA370" s="31">
        <f t="shared" si="15"/>
        <v>7.8014184397163122E-2</v>
      </c>
      <c r="AB370" s="31">
        <f t="shared" si="16"/>
        <v>7.8014184397163122E-2</v>
      </c>
      <c r="AC370" s="60">
        <f>VLOOKUP(K370,'5th Cycle APR Raw Data-Final'!$A$3:$P$1977,14,FALSE)</f>
        <v>158</v>
      </c>
      <c r="AD370" s="60">
        <f>IF(AN370&lt;1,SUMIFS('5th Cycle APR Raw Data-Final'!$O$3:$O$1977,'5th Cycle APR Raw Data-Final'!$A$3:$A$1977,'SB35 Determination Data'!$K370,'5th Cycle APR Raw Data-Final'!$T$3:$T$1977,"&gt;="&amp;'SB35 Determination Data'!$F370,'5th Cycle APR Raw Data-Final'!$T$3:$T$1977,"&lt;"&amp;E370),SUMIFS('5th Cycle APR Raw Data-Final'!$O$3:$O$1977,'5th Cycle APR Raw Data-Final'!$A$3:$A$1977,'SB35 Determination Data'!$K370,'5th Cycle APR Raw Data-Final'!$T$3:$T$1977,"&gt;="&amp;'SB35 Determination Data'!$F370,'5th Cycle APR Raw Data-Final'!$T$3:$T$1977,"&lt;="&amp;G370))</f>
        <v>31</v>
      </c>
      <c r="AE370" s="60">
        <f t="shared" si="17"/>
        <v>127</v>
      </c>
      <c r="AF370" s="31">
        <f t="shared" si="18"/>
        <v>0.19620253164556961</v>
      </c>
      <c r="AG370" s="60">
        <f>VLOOKUP(K370,'5th Cycle APR Raw Data-Final'!$A$3:$P$1977,16,FALSE)</f>
        <v>340</v>
      </c>
      <c r="AH370" s="60">
        <f>IF(AN370&lt;1,SUMIFS('5th Cycle APR Raw Data-Final'!$Q$3:$Q$1977,'5th Cycle APR Raw Data-Final'!$A$3:$A$1977,'SB35 Determination Data'!$K370,'5th Cycle APR Raw Data-Final'!$T$3:$T$1977,"&gt;="&amp;'SB35 Determination Data'!$F370,'5th Cycle APR Raw Data-Final'!$T$3:$T$1977,"&lt;"&amp;E370),SUMIFS('5th Cycle APR Raw Data-Final'!$Q$3:$Q$1977,'5th Cycle APR Raw Data-Final'!$A$3:$A$1977,'SB35 Determination Data'!$K370,'5th Cycle APR Raw Data-Final'!$T$3:$T$1977,"&gt;="&amp;'SB35 Determination Data'!$F370,'5th Cycle APR Raw Data-Final'!$T$3:$T$1977,"&lt;="&amp;G370))</f>
        <v>1280</v>
      </c>
      <c r="AI370" s="60">
        <f t="shared" si="19"/>
        <v>0</v>
      </c>
      <c r="AJ370" s="31">
        <f t="shared" si="20"/>
        <v>3.7647058823529411</v>
      </c>
      <c r="AK370" s="60">
        <f>VLOOKUP(K370,'5th Cycle APR Raw Data-Final'!$A$3:$R$1977,18,FALSE)</f>
        <v>848</v>
      </c>
      <c r="AL370" s="60">
        <f>IF(AN370&lt;1,SUMIFS('5th Cycle APR Raw Data-Final'!$S$3:$S$1977,'5th Cycle APR Raw Data-Final'!$A$3:$A$1977,'SB35 Determination Data'!$K370,'5th Cycle APR Raw Data-Final'!$T$3:$T$1977,"&gt;="&amp;'SB35 Determination Data'!$F370,'5th Cycle APR Raw Data-Final'!$T$3:$T$1977,"&lt;"&amp;E370),SUMIFS('5th Cycle APR Raw Data-Final'!$S$3:$S$1977,'5th Cycle APR Raw Data-Final'!$A$3:$A$1977,'SB35 Determination Data'!$K370,'5th Cycle APR Raw Data-Final'!$T$3:$T$1977,"&gt;="&amp;'SB35 Determination Data'!$F370,'5th Cycle APR Raw Data-Final'!$T$3:$T$1977,"&lt;="&amp;G370))</f>
        <v>1340</v>
      </c>
      <c r="AM370" s="60">
        <f t="shared" si="21"/>
        <v>448</v>
      </c>
      <c r="AN370" s="62">
        <f t="shared" si="22"/>
        <v>0.5</v>
      </c>
      <c r="AO370" s="9" t="str">
        <f t="shared" si="23"/>
        <v>NO</v>
      </c>
      <c r="AP370" s="9" t="str">
        <f t="shared" si="24"/>
        <v>YES</v>
      </c>
      <c r="AQ370" s="9" t="str">
        <f t="shared" si="25"/>
        <v>NO</v>
      </c>
      <c r="AR370" s="48" t="str">
        <f>VLOOKUP(K370,'2018Submitted'!$A$2:$C$540,3,FALSE)</f>
        <v>Successful</v>
      </c>
      <c r="AS370" s="9" t="str">
        <f t="shared" si="26"/>
        <v>NO</v>
      </c>
      <c r="AT370" s="9" t="str">
        <f t="shared" si="27"/>
        <v>YES</v>
      </c>
    </row>
    <row r="371" spans="1:46" ht="12.75" customHeight="1" x14ac:dyDescent="0.15">
      <c r="A371" s="9" t="s">
        <v>316</v>
      </c>
      <c r="B371" s="9" t="str">
        <f t="shared" si="0"/>
        <v>RANCHO MIRAGE</v>
      </c>
      <c r="C371" s="31">
        <f t="shared" si="1"/>
        <v>0.625</v>
      </c>
      <c r="D371" s="45">
        <f t="shared" si="2"/>
        <v>8</v>
      </c>
      <c r="E371" s="46">
        <f t="shared" si="3"/>
        <v>2018</v>
      </c>
      <c r="F371" s="46">
        <f t="shared" si="4"/>
        <v>2014</v>
      </c>
      <c r="G371" s="46" t="str">
        <f t="shared" si="5"/>
        <v>2021</v>
      </c>
      <c r="H371" s="9" t="str">
        <f t="shared" si="6"/>
        <v>10/15/2013</v>
      </c>
      <c r="I371" s="9" t="str">
        <f t="shared" si="7"/>
        <v>10/15/2021</v>
      </c>
      <c r="J371" s="9" t="s">
        <v>144</v>
      </c>
      <c r="K371" s="49" t="s">
        <v>336</v>
      </c>
      <c r="L371" s="60">
        <f>VLOOKUP(K371,'5th Cycle APR Raw Data-Final'!$A$3:$P$1977,6,FALSE)</f>
        <v>23</v>
      </c>
      <c r="M371" s="60">
        <f>IF(AN371&lt;1,SUMIFS('5th Cycle APR Raw Data-Final'!G$3:G$1977,'5th Cycle APR Raw Data-Final'!$A$3:$A$1977,'SB35 Determination Data'!$K371,'5th Cycle APR Raw Data-Final'!$T$3:$T$1977,"&gt;="&amp;'SB35 Determination Data'!$F371,'5th Cycle APR Raw Data-Final'!$T$3:$T$1977,"&lt;"&amp;E371),SUMIFS('5th Cycle APR Raw Data-Final'!G$3:G$1977,'5th Cycle APR Raw Data-Final'!$A$3:$A$1977,'SB35 Determination Data'!$K371,'5th Cycle APR Raw Data-Final'!$T$3:$T$1977,"&gt;="&amp;'SB35 Determination Data'!$F371,'5th Cycle APR Raw Data-Final'!$T$3:$T$1977,"&lt;="&amp;G371))</f>
        <v>0</v>
      </c>
      <c r="N371" s="60">
        <f>IF(AN371&lt;1,SUMIFS('5th Cycle APR Raw Data-Final'!H$3:H$1977,'5th Cycle APR Raw Data-Final'!$A$3:$A$1977,'SB35 Determination Data'!$K371,'5th Cycle APR Raw Data-Final'!$T$3:$T$1977,"&gt;="&amp;'SB35 Determination Data'!$F371,'5th Cycle APR Raw Data-Final'!$T$3:$T$1977,"&lt;"&amp;E371),SUMIFS('5th Cycle APR Raw Data-Final'!H$3:H$1977,'5th Cycle APR Raw Data-Final'!$A$3:$A$1977,'SB35 Determination Data'!$K371,'5th Cycle APR Raw Data-Final'!$T$3:$T$1977,"&gt;="&amp;'SB35 Determination Data'!$F371,'5th Cycle APR Raw Data-Final'!$T$3:$T$1977,"&lt;="&amp;G371))</f>
        <v>0</v>
      </c>
      <c r="O371" s="60">
        <f>IF(AN371&lt;1,SUMIFS('5th Cycle APR Raw Data-Final'!I$3:I$1977,'5th Cycle APR Raw Data-Final'!$A$3:$A$1977,'SB35 Determination Data'!$K371,'5th Cycle APR Raw Data-Final'!$T$3:$T$1977,"&gt;="&amp;'SB35 Determination Data'!$F371,'5th Cycle APR Raw Data-Final'!$T$3:$T$1977,"&lt;"&amp;E371),SUMIFS('5th Cycle APR Raw Data-Final'!I$3:I$1977,'5th Cycle APR Raw Data-Final'!$A$3:$A$1977,'SB35 Determination Data'!$K371,'5th Cycle APR Raw Data-Final'!$T$3:$T$1977,"&gt;="&amp;'SB35 Determination Data'!$F371,'5th Cycle APR Raw Data-Final'!$T$3:$T$1977,"&lt;="&amp;G371))</f>
        <v>0</v>
      </c>
      <c r="P371" s="60">
        <f t="shared" si="8"/>
        <v>23</v>
      </c>
      <c r="Q371" s="31">
        <f t="shared" si="9"/>
        <v>0</v>
      </c>
      <c r="R371" s="61">
        <f t="shared" si="10"/>
        <v>12</v>
      </c>
      <c r="S371" s="61">
        <f t="shared" si="11"/>
        <v>0</v>
      </c>
      <c r="T371" s="60">
        <f>VLOOKUP(K371,'5th Cycle APR Raw Data-Final'!$A$3:$P$1977,10,FALSE)</f>
        <v>15</v>
      </c>
      <c r="U371" s="60">
        <f>IF(AN371&lt;1,SUMIFS('5th Cycle APR Raw Data-Final'!K$3:K$1977,'5th Cycle APR Raw Data-Final'!$A$3:$A$1977,'SB35 Determination Data'!$K371,'5th Cycle APR Raw Data-Final'!$T$3:$T$1977,"&gt;="&amp;'SB35 Determination Data'!$F371,'5th Cycle APR Raw Data-Final'!$T$3:$T$1977,"&lt;"&amp;E371),SUMIFS('5th Cycle APR Raw Data-Final'!K$3:K$1977,'5th Cycle APR Raw Data-Final'!$A$3:$A$1977,'SB35 Determination Data'!$K371,'5th Cycle APR Raw Data-Final'!$T$3:$T$1977,"&gt;="&amp;'SB35 Determination Data'!$F371,'5th Cycle APR Raw Data-Final'!$T$3:$T$1977,"&lt;="&amp;G371))</f>
        <v>0</v>
      </c>
      <c r="V371" s="60">
        <f>IF(AN371&lt;1,SUMIFS('5th Cycle APR Raw Data-Final'!L$3:L$1977,'5th Cycle APR Raw Data-Final'!$A$3:$A$1977,'SB35 Determination Data'!$K371,'5th Cycle APR Raw Data-Final'!$T$3:$T$1977,"&gt;="&amp;'SB35 Determination Data'!$F371,'5th Cycle APR Raw Data-Final'!$T$3:$T$1977,"&lt;"&amp;E371),SUMIFS('5th Cycle APR Raw Data-Final'!L$3:L$1977,'5th Cycle APR Raw Data-Final'!$A$3:$A$1977,'SB35 Determination Data'!$K371,'5th Cycle APR Raw Data-Final'!$T$3:$T$1977,"&gt;="&amp;'SB35 Determination Data'!$F371,'5th Cycle APR Raw Data-Final'!$T$3:$T$1977,"&lt;="&amp;G371))</f>
        <v>0</v>
      </c>
      <c r="W371" s="60">
        <f>IF(AN371&lt;1,SUMIFS('5th Cycle APR Raw Data-Final'!M$3:M$1977,'5th Cycle APR Raw Data-Final'!$A$3:$A$1977,'SB35 Determination Data'!$K371,'5th Cycle APR Raw Data-Final'!$T$3:$T$1977,"&gt;="&amp;'SB35 Determination Data'!$F371,'5th Cycle APR Raw Data-Final'!$T$3:$T$1977,"&lt;"&amp;E371),SUMIFS('5th Cycle APR Raw Data-Final'!M$3:M$1977,'5th Cycle APR Raw Data-Final'!$A$3:$A$1977,'SB35 Determination Data'!$K371,'5th Cycle APR Raw Data-Final'!$T$3:$T$1977,"&gt;="&amp;'SB35 Determination Data'!$F371,'5th Cycle APR Raw Data-Final'!$T$3:$T$1977,"&lt;="&amp;G371))</f>
        <v>0</v>
      </c>
      <c r="X371" s="60">
        <f t="shared" si="12"/>
        <v>15</v>
      </c>
      <c r="Y371" s="60">
        <f t="shared" si="13"/>
        <v>0</v>
      </c>
      <c r="Z371" s="60">
        <f t="shared" si="14"/>
        <v>15</v>
      </c>
      <c r="AA371" s="31">
        <f t="shared" si="15"/>
        <v>0</v>
      </c>
      <c r="AB371" s="31">
        <f t="shared" si="16"/>
        <v>0</v>
      </c>
      <c r="AC371" s="60">
        <f>VLOOKUP(K371,'5th Cycle APR Raw Data-Final'!$A$3:$P$1977,14,FALSE)</f>
        <v>18</v>
      </c>
      <c r="AD371" s="60">
        <f>IF(AN371&lt;1,SUMIFS('5th Cycle APR Raw Data-Final'!$O$3:$O$1977,'5th Cycle APR Raw Data-Final'!$A$3:$A$1977,'SB35 Determination Data'!$K371,'5th Cycle APR Raw Data-Final'!$T$3:$T$1977,"&gt;="&amp;'SB35 Determination Data'!$F371,'5th Cycle APR Raw Data-Final'!$T$3:$T$1977,"&lt;"&amp;E371),SUMIFS('5th Cycle APR Raw Data-Final'!$O$3:$O$1977,'5th Cycle APR Raw Data-Final'!$A$3:$A$1977,'SB35 Determination Data'!$K371,'5th Cycle APR Raw Data-Final'!$T$3:$T$1977,"&gt;="&amp;'SB35 Determination Data'!$F371,'5th Cycle APR Raw Data-Final'!$T$3:$T$1977,"&lt;="&amp;G371))</f>
        <v>1</v>
      </c>
      <c r="AE371" s="60">
        <f t="shared" si="17"/>
        <v>17</v>
      </c>
      <c r="AF371" s="31">
        <f t="shared" si="18"/>
        <v>5.5555555555555552E-2</v>
      </c>
      <c r="AG371" s="60">
        <f>VLOOKUP(K371,'5th Cycle APR Raw Data-Final'!$A$3:$P$1977,16,FALSE)</f>
        <v>39</v>
      </c>
      <c r="AH371" s="60">
        <f>IF(AN371&lt;1,SUMIFS('5th Cycle APR Raw Data-Final'!$Q$3:$Q$1977,'5th Cycle APR Raw Data-Final'!$A$3:$A$1977,'SB35 Determination Data'!$K371,'5th Cycle APR Raw Data-Final'!$T$3:$T$1977,"&gt;="&amp;'SB35 Determination Data'!$F371,'5th Cycle APR Raw Data-Final'!$T$3:$T$1977,"&lt;"&amp;E371),SUMIFS('5th Cycle APR Raw Data-Final'!$Q$3:$Q$1977,'5th Cycle APR Raw Data-Final'!$A$3:$A$1977,'SB35 Determination Data'!$K371,'5th Cycle APR Raw Data-Final'!$T$3:$T$1977,"&gt;="&amp;'SB35 Determination Data'!$F371,'5th Cycle APR Raw Data-Final'!$T$3:$T$1977,"&lt;="&amp;G371))</f>
        <v>36</v>
      </c>
      <c r="AI371" s="60">
        <f t="shared" si="19"/>
        <v>3</v>
      </c>
      <c r="AJ371" s="31">
        <f t="shared" si="20"/>
        <v>0.92307692307692313</v>
      </c>
      <c r="AK371" s="60">
        <f>VLOOKUP(K371,'5th Cycle APR Raw Data-Final'!$A$3:$R$1977,18,FALSE)</f>
        <v>95</v>
      </c>
      <c r="AL371" s="60">
        <f>IF(AN371&lt;1,SUMIFS('5th Cycle APR Raw Data-Final'!$S$3:$S$1977,'5th Cycle APR Raw Data-Final'!$A$3:$A$1977,'SB35 Determination Data'!$K371,'5th Cycle APR Raw Data-Final'!$T$3:$T$1977,"&gt;="&amp;'SB35 Determination Data'!$F371,'5th Cycle APR Raw Data-Final'!$T$3:$T$1977,"&lt;"&amp;E371),SUMIFS('5th Cycle APR Raw Data-Final'!$S$3:$S$1977,'5th Cycle APR Raw Data-Final'!$A$3:$A$1977,'SB35 Determination Data'!$K371,'5th Cycle APR Raw Data-Final'!$T$3:$T$1977,"&gt;="&amp;'SB35 Determination Data'!$F371,'5th Cycle APR Raw Data-Final'!$T$3:$T$1977,"&lt;="&amp;G371))</f>
        <v>37</v>
      </c>
      <c r="AM371" s="60">
        <f t="shared" si="21"/>
        <v>58</v>
      </c>
      <c r="AN371" s="62">
        <f t="shared" si="22"/>
        <v>0.5</v>
      </c>
      <c r="AO371" s="9" t="str">
        <f t="shared" si="23"/>
        <v>NO</v>
      </c>
      <c r="AP371" s="9" t="str">
        <f t="shared" si="24"/>
        <v>YES</v>
      </c>
      <c r="AQ371" s="9" t="str">
        <f t="shared" si="25"/>
        <v>NO</v>
      </c>
      <c r="AR371" s="48" t="str">
        <f>VLOOKUP(K371,'2018Submitted'!$A$2:$C$540,3,FALSE)</f>
        <v>Successful</v>
      </c>
      <c r="AS371" s="9" t="str">
        <f t="shared" si="26"/>
        <v>NO</v>
      </c>
      <c r="AT371" s="9" t="str">
        <f t="shared" si="27"/>
        <v>YES</v>
      </c>
    </row>
    <row r="372" spans="1:46" ht="12.75" customHeight="1" x14ac:dyDescent="0.15">
      <c r="A372" s="9" t="s">
        <v>168</v>
      </c>
      <c r="B372" s="9" t="str">
        <f t="shared" si="0"/>
        <v>RANCHO PALOS VERDES</v>
      </c>
      <c r="C372" s="31">
        <f t="shared" si="1"/>
        <v>0.625</v>
      </c>
      <c r="D372" s="45">
        <f t="shared" si="2"/>
        <v>8</v>
      </c>
      <c r="E372" s="46">
        <f t="shared" si="3"/>
        <v>2018</v>
      </c>
      <c r="F372" s="46">
        <f t="shared" si="4"/>
        <v>2014</v>
      </c>
      <c r="G372" s="46" t="str">
        <f t="shared" si="5"/>
        <v>2021</v>
      </c>
      <c r="H372" s="9" t="str">
        <f t="shared" si="6"/>
        <v>10/15/2013</v>
      </c>
      <c r="I372" s="9" t="str">
        <f t="shared" si="7"/>
        <v>10/15/2021</v>
      </c>
      <c r="J372" s="9" t="s">
        <v>144</v>
      </c>
      <c r="K372" s="49" t="s">
        <v>209</v>
      </c>
      <c r="L372" s="60">
        <f>VLOOKUP(K372,'5th Cycle APR Raw Data-Final'!$A$3:$P$1977,6,FALSE)</f>
        <v>8</v>
      </c>
      <c r="M372" s="60">
        <f>IF(AN372&lt;1,SUMIFS('5th Cycle APR Raw Data-Final'!G$3:G$1977,'5th Cycle APR Raw Data-Final'!$A$3:$A$1977,'SB35 Determination Data'!$K372,'5th Cycle APR Raw Data-Final'!$T$3:$T$1977,"&gt;="&amp;'SB35 Determination Data'!$F372,'5th Cycle APR Raw Data-Final'!$T$3:$T$1977,"&lt;"&amp;E372),SUMIFS('5th Cycle APR Raw Data-Final'!G$3:G$1977,'5th Cycle APR Raw Data-Final'!$A$3:$A$1977,'SB35 Determination Data'!$K372,'5th Cycle APR Raw Data-Final'!$T$3:$T$1977,"&gt;="&amp;'SB35 Determination Data'!$F372,'5th Cycle APR Raw Data-Final'!$T$3:$T$1977,"&lt;="&amp;G372))</f>
        <v>5</v>
      </c>
      <c r="N372" s="60">
        <f>IF(AN372&lt;1,SUMIFS('5th Cycle APR Raw Data-Final'!H$3:H$1977,'5th Cycle APR Raw Data-Final'!$A$3:$A$1977,'SB35 Determination Data'!$K372,'5th Cycle APR Raw Data-Final'!$T$3:$T$1977,"&gt;="&amp;'SB35 Determination Data'!$F372,'5th Cycle APR Raw Data-Final'!$T$3:$T$1977,"&lt;"&amp;E372),SUMIFS('5th Cycle APR Raw Data-Final'!H$3:H$1977,'5th Cycle APR Raw Data-Final'!$A$3:$A$1977,'SB35 Determination Data'!$K372,'5th Cycle APR Raw Data-Final'!$T$3:$T$1977,"&gt;="&amp;'SB35 Determination Data'!$F372,'5th Cycle APR Raw Data-Final'!$T$3:$T$1977,"&lt;="&amp;G372))</f>
        <v>5</v>
      </c>
      <c r="O372" s="60">
        <f>IF(AN372&lt;1,SUMIFS('5th Cycle APR Raw Data-Final'!I$3:I$1977,'5th Cycle APR Raw Data-Final'!$A$3:$A$1977,'SB35 Determination Data'!$K372,'5th Cycle APR Raw Data-Final'!$T$3:$T$1977,"&gt;="&amp;'SB35 Determination Data'!$F372,'5th Cycle APR Raw Data-Final'!$T$3:$T$1977,"&lt;"&amp;E372),SUMIFS('5th Cycle APR Raw Data-Final'!I$3:I$1977,'5th Cycle APR Raw Data-Final'!$A$3:$A$1977,'SB35 Determination Data'!$K372,'5th Cycle APR Raw Data-Final'!$T$3:$T$1977,"&gt;="&amp;'SB35 Determination Data'!$F372,'5th Cycle APR Raw Data-Final'!$T$3:$T$1977,"&lt;="&amp;G372))</f>
        <v>0</v>
      </c>
      <c r="P372" s="60">
        <f t="shared" si="8"/>
        <v>3</v>
      </c>
      <c r="Q372" s="31">
        <f t="shared" si="9"/>
        <v>0.625</v>
      </c>
      <c r="R372" s="61">
        <f t="shared" si="10"/>
        <v>4</v>
      </c>
      <c r="S372" s="61">
        <f t="shared" si="11"/>
        <v>1</v>
      </c>
      <c r="T372" s="60">
        <f>VLOOKUP(K372,'5th Cycle APR Raw Data-Final'!$A$3:$P$1977,10,FALSE)</f>
        <v>5</v>
      </c>
      <c r="U372" s="60">
        <f>IF(AN372&lt;1,SUMIFS('5th Cycle APR Raw Data-Final'!K$3:K$1977,'5th Cycle APR Raw Data-Final'!$A$3:$A$1977,'SB35 Determination Data'!$K372,'5th Cycle APR Raw Data-Final'!$T$3:$T$1977,"&gt;="&amp;'SB35 Determination Data'!$F372,'5th Cycle APR Raw Data-Final'!$T$3:$T$1977,"&lt;"&amp;E372),SUMIFS('5th Cycle APR Raw Data-Final'!K$3:K$1977,'5th Cycle APR Raw Data-Final'!$A$3:$A$1977,'SB35 Determination Data'!$K372,'5th Cycle APR Raw Data-Final'!$T$3:$T$1977,"&gt;="&amp;'SB35 Determination Data'!$F372,'5th Cycle APR Raw Data-Final'!$T$3:$T$1977,"&lt;="&amp;G372))</f>
        <v>0</v>
      </c>
      <c r="V372" s="60">
        <f>IF(AN372&lt;1,SUMIFS('5th Cycle APR Raw Data-Final'!L$3:L$1977,'5th Cycle APR Raw Data-Final'!$A$3:$A$1977,'SB35 Determination Data'!$K372,'5th Cycle APR Raw Data-Final'!$T$3:$T$1977,"&gt;="&amp;'SB35 Determination Data'!$F372,'5th Cycle APR Raw Data-Final'!$T$3:$T$1977,"&lt;"&amp;E372),SUMIFS('5th Cycle APR Raw Data-Final'!L$3:L$1977,'5th Cycle APR Raw Data-Final'!$A$3:$A$1977,'SB35 Determination Data'!$K372,'5th Cycle APR Raw Data-Final'!$T$3:$T$1977,"&gt;="&amp;'SB35 Determination Data'!$F372,'5th Cycle APR Raw Data-Final'!$T$3:$T$1977,"&lt;="&amp;G372))</f>
        <v>0</v>
      </c>
      <c r="W372" s="60">
        <f>IF(AN372&lt;1,SUMIFS('5th Cycle APR Raw Data-Final'!M$3:M$1977,'5th Cycle APR Raw Data-Final'!$A$3:$A$1977,'SB35 Determination Data'!$K372,'5th Cycle APR Raw Data-Final'!$T$3:$T$1977,"&gt;="&amp;'SB35 Determination Data'!$F372,'5th Cycle APR Raw Data-Final'!$T$3:$T$1977,"&lt;"&amp;E372),SUMIFS('5th Cycle APR Raw Data-Final'!M$3:M$1977,'5th Cycle APR Raw Data-Final'!$A$3:$A$1977,'SB35 Determination Data'!$K372,'5th Cycle APR Raw Data-Final'!$T$3:$T$1977,"&gt;="&amp;'SB35 Determination Data'!$F372,'5th Cycle APR Raw Data-Final'!$T$3:$T$1977,"&lt;="&amp;G372))</f>
        <v>0</v>
      </c>
      <c r="X372" s="60">
        <f t="shared" si="12"/>
        <v>5</v>
      </c>
      <c r="Y372" s="60">
        <f t="shared" si="13"/>
        <v>1</v>
      </c>
      <c r="Z372" s="60">
        <f t="shared" si="14"/>
        <v>4</v>
      </c>
      <c r="AA372" s="31">
        <f t="shared" si="15"/>
        <v>0</v>
      </c>
      <c r="AB372" s="31">
        <f t="shared" si="16"/>
        <v>0.2</v>
      </c>
      <c r="AC372" s="60">
        <f>VLOOKUP(K372,'5th Cycle APR Raw Data-Final'!$A$3:$P$1977,14,FALSE)</f>
        <v>5</v>
      </c>
      <c r="AD372" s="60">
        <f>IF(AN372&lt;1,SUMIFS('5th Cycle APR Raw Data-Final'!$O$3:$O$1977,'5th Cycle APR Raw Data-Final'!$A$3:$A$1977,'SB35 Determination Data'!$K372,'5th Cycle APR Raw Data-Final'!$T$3:$T$1977,"&gt;="&amp;'SB35 Determination Data'!$F372,'5th Cycle APR Raw Data-Final'!$T$3:$T$1977,"&lt;"&amp;E372),SUMIFS('5th Cycle APR Raw Data-Final'!$O$3:$O$1977,'5th Cycle APR Raw Data-Final'!$A$3:$A$1977,'SB35 Determination Data'!$K372,'5th Cycle APR Raw Data-Final'!$T$3:$T$1977,"&gt;="&amp;'SB35 Determination Data'!$F372,'5th Cycle APR Raw Data-Final'!$T$3:$T$1977,"&lt;="&amp;G372))</f>
        <v>0</v>
      </c>
      <c r="AE372" s="60">
        <f t="shared" si="17"/>
        <v>5</v>
      </c>
      <c r="AF372" s="31">
        <f t="shared" si="18"/>
        <v>0</v>
      </c>
      <c r="AG372" s="60">
        <f>VLOOKUP(K372,'5th Cycle APR Raw Data-Final'!$A$3:$P$1977,16,FALSE)</f>
        <v>13</v>
      </c>
      <c r="AH372" s="60">
        <f>IF(AN372&lt;1,SUMIFS('5th Cycle APR Raw Data-Final'!$Q$3:$Q$1977,'5th Cycle APR Raw Data-Final'!$A$3:$A$1977,'SB35 Determination Data'!$K372,'5th Cycle APR Raw Data-Final'!$T$3:$T$1977,"&gt;="&amp;'SB35 Determination Data'!$F372,'5th Cycle APR Raw Data-Final'!$T$3:$T$1977,"&lt;"&amp;E372),SUMIFS('5th Cycle APR Raw Data-Final'!$Q$3:$Q$1977,'5th Cycle APR Raw Data-Final'!$A$3:$A$1977,'SB35 Determination Data'!$K372,'5th Cycle APR Raw Data-Final'!$T$3:$T$1977,"&gt;="&amp;'SB35 Determination Data'!$F372,'5th Cycle APR Raw Data-Final'!$T$3:$T$1977,"&lt;="&amp;G372))</f>
        <v>82</v>
      </c>
      <c r="AI372" s="60">
        <f t="shared" si="19"/>
        <v>0</v>
      </c>
      <c r="AJ372" s="31">
        <f t="shared" si="20"/>
        <v>6.3076923076923075</v>
      </c>
      <c r="AK372" s="60">
        <f>VLOOKUP(K372,'5th Cycle APR Raw Data-Final'!$A$3:$R$1977,18,FALSE)</f>
        <v>31</v>
      </c>
      <c r="AL372" s="60">
        <f>IF(AN372&lt;1,SUMIFS('5th Cycle APR Raw Data-Final'!$S$3:$S$1977,'5th Cycle APR Raw Data-Final'!$A$3:$A$1977,'SB35 Determination Data'!$K372,'5th Cycle APR Raw Data-Final'!$T$3:$T$1977,"&gt;="&amp;'SB35 Determination Data'!$F372,'5th Cycle APR Raw Data-Final'!$T$3:$T$1977,"&lt;"&amp;E372),SUMIFS('5th Cycle APR Raw Data-Final'!$S$3:$S$1977,'5th Cycle APR Raw Data-Final'!$A$3:$A$1977,'SB35 Determination Data'!$K372,'5th Cycle APR Raw Data-Final'!$T$3:$T$1977,"&gt;="&amp;'SB35 Determination Data'!$F372,'5th Cycle APR Raw Data-Final'!$T$3:$T$1977,"&lt;="&amp;G372))</f>
        <v>87</v>
      </c>
      <c r="AM372" s="60">
        <f t="shared" si="21"/>
        <v>13</v>
      </c>
      <c r="AN372" s="62">
        <f t="shared" si="22"/>
        <v>0.5</v>
      </c>
      <c r="AO372" s="9" t="str">
        <f t="shared" si="23"/>
        <v>NO</v>
      </c>
      <c r="AP372" s="9" t="str">
        <f t="shared" si="24"/>
        <v>YES</v>
      </c>
      <c r="AQ372" s="9" t="str">
        <f t="shared" si="25"/>
        <v>NO</v>
      </c>
      <c r="AR372" s="48" t="str">
        <f>VLOOKUP(K372,'2018Submitted'!$A$2:$C$540,3,FALSE)</f>
        <v>Successful</v>
      </c>
      <c r="AS372" s="9" t="str">
        <f t="shared" si="26"/>
        <v>NO</v>
      </c>
      <c r="AT372" s="9" t="str">
        <f t="shared" si="27"/>
        <v>YES</v>
      </c>
    </row>
    <row r="373" spans="1:46" ht="12.75" customHeight="1" x14ac:dyDescent="0.15">
      <c r="A373" s="9" t="s">
        <v>273</v>
      </c>
      <c r="B373" s="9" t="str">
        <f t="shared" si="0"/>
        <v>RANCHO ST. MARGARITA</v>
      </c>
      <c r="C373" s="31">
        <f t="shared" si="1"/>
        <v>0.625</v>
      </c>
      <c r="D373" s="45">
        <f t="shared" si="2"/>
        <v>8</v>
      </c>
      <c r="E373" s="46">
        <f t="shared" si="3"/>
        <v>2018</v>
      </c>
      <c r="F373" s="46">
        <f t="shared" si="4"/>
        <v>2014</v>
      </c>
      <c r="G373" s="46" t="str">
        <f t="shared" si="5"/>
        <v>2021</v>
      </c>
      <c r="H373" s="9" t="str">
        <f t="shared" si="6"/>
        <v>10/15/2013</v>
      </c>
      <c r="I373" s="9" t="str">
        <f t="shared" si="7"/>
        <v>10/15/2021</v>
      </c>
      <c r="J373" s="9" t="s">
        <v>144</v>
      </c>
      <c r="K373" s="49" t="s">
        <v>297</v>
      </c>
      <c r="L373" s="60">
        <f>VLOOKUP(K373,'5th Cycle APR Raw Data-Final'!$A$3:$P$1977,6,FALSE)</f>
        <v>1</v>
      </c>
      <c r="M373" s="60">
        <f>IF(AN373&lt;1,SUMIFS('5th Cycle APR Raw Data-Final'!G$3:G$1977,'5th Cycle APR Raw Data-Final'!$A$3:$A$1977,'SB35 Determination Data'!$K373,'5th Cycle APR Raw Data-Final'!$T$3:$T$1977,"&gt;="&amp;'SB35 Determination Data'!$F373,'5th Cycle APR Raw Data-Final'!$T$3:$T$1977,"&lt;"&amp;E373),SUMIFS('5th Cycle APR Raw Data-Final'!G$3:G$1977,'5th Cycle APR Raw Data-Final'!$A$3:$A$1977,'SB35 Determination Data'!$K373,'5th Cycle APR Raw Data-Final'!$T$3:$T$1977,"&gt;="&amp;'SB35 Determination Data'!$F373,'5th Cycle APR Raw Data-Final'!$T$3:$T$1977,"&lt;="&amp;G373))</f>
        <v>0</v>
      </c>
      <c r="N373" s="60">
        <f>IF(AN373&lt;1,SUMIFS('5th Cycle APR Raw Data-Final'!H$3:H$1977,'5th Cycle APR Raw Data-Final'!$A$3:$A$1977,'SB35 Determination Data'!$K373,'5th Cycle APR Raw Data-Final'!$T$3:$T$1977,"&gt;="&amp;'SB35 Determination Data'!$F373,'5th Cycle APR Raw Data-Final'!$T$3:$T$1977,"&lt;"&amp;E373),SUMIFS('5th Cycle APR Raw Data-Final'!H$3:H$1977,'5th Cycle APR Raw Data-Final'!$A$3:$A$1977,'SB35 Determination Data'!$K373,'5th Cycle APR Raw Data-Final'!$T$3:$T$1977,"&gt;="&amp;'SB35 Determination Data'!$F373,'5th Cycle APR Raw Data-Final'!$T$3:$T$1977,"&lt;="&amp;G373))</f>
        <v>0</v>
      </c>
      <c r="O373" s="60">
        <f>IF(AN373&lt;1,SUMIFS('5th Cycle APR Raw Data-Final'!I$3:I$1977,'5th Cycle APR Raw Data-Final'!$A$3:$A$1977,'SB35 Determination Data'!$K373,'5th Cycle APR Raw Data-Final'!$T$3:$T$1977,"&gt;="&amp;'SB35 Determination Data'!$F373,'5th Cycle APR Raw Data-Final'!$T$3:$T$1977,"&lt;"&amp;E373),SUMIFS('5th Cycle APR Raw Data-Final'!I$3:I$1977,'5th Cycle APR Raw Data-Final'!$A$3:$A$1977,'SB35 Determination Data'!$K373,'5th Cycle APR Raw Data-Final'!$T$3:$T$1977,"&gt;="&amp;'SB35 Determination Data'!$F373,'5th Cycle APR Raw Data-Final'!$T$3:$T$1977,"&lt;="&amp;G373))</f>
        <v>0</v>
      </c>
      <c r="P373" s="60">
        <f t="shared" si="8"/>
        <v>1</v>
      </c>
      <c r="Q373" s="31">
        <f t="shared" si="9"/>
        <v>0</v>
      </c>
      <c r="R373" s="61">
        <f t="shared" si="10"/>
        <v>1</v>
      </c>
      <c r="S373" s="61">
        <f t="shared" si="11"/>
        <v>0</v>
      </c>
      <c r="T373" s="60">
        <f>VLOOKUP(K373,'5th Cycle APR Raw Data-Final'!$A$3:$P$1977,10,FALSE)</f>
        <v>1</v>
      </c>
      <c r="U373" s="60">
        <f>IF(AN373&lt;1,SUMIFS('5th Cycle APR Raw Data-Final'!K$3:K$1977,'5th Cycle APR Raw Data-Final'!$A$3:$A$1977,'SB35 Determination Data'!$K373,'5th Cycle APR Raw Data-Final'!$T$3:$T$1977,"&gt;="&amp;'SB35 Determination Data'!$F373,'5th Cycle APR Raw Data-Final'!$T$3:$T$1977,"&lt;"&amp;E373),SUMIFS('5th Cycle APR Raw Data-Final'!K$3:K$1977,'5th Cycle APR Raw Data-Final'!$A$3:$A$1977,'SB35 Determination Data'!$K373,'5th Cycle APR Raw Data-Final'!$T$3:$T$1977,"&gt;="&amp;'SB35 Determination Data'!$F373,'5th Cycle APR Raw Data-Final'!$T$3:$T$1977,"&lt;="&amp;G373))</f>
        <v>0</v>
      </c>
      <c r="V373" s="60">
        <f>IF(AN373&lt;1,SUMIFS('5th Cycle APR Raw Data-Final'!L$3:L$1977,'5th Cycle APR Raw Data-Final'!$A$3:$A$1977,'SB35 Determination Data'!$K373,'5th Cycle APR Raw Data-Final'!$T$3:$T$1977,"&gt;="&amp;'SB35 Determination Data'!$F373,'5th Cycle APR Raw Data-Final'!$T$3:$T$1977,"&lt;"&amp;E373),SUMIFS('5th Cycle APR Raw Data-Final'!L$3:L$1977,'5th Cycle APR Raw Data-Final'!$A$3:$A$1977,'SB35 Determination Data'!$K373,'5th Cycle APR Raw Data-Final'!$T$3:$T$1977,"&gt;="&amp;'SB35 Determination Data'!$F373,'5th Cycle APR Raw Data-Final'!$T$3:$T$1977,"&lt;="&amp;G373))</f>
        <v>0</v>
      </c>
      <c r="W373" s="60">
        <f>IF(AN373&lt;1,SUMIFS('5th Cycle APR Raw Data-Final'!M$3:M$1977,'5th Cycle APR Raw Data-Final'!$A$3:$A$1977,'SB35 Determination Data'!$K373,'5th Cycle APR Raw Data-Final'!$T$3:$T$1977,"&gt;="&amp;'SB35 Determination Data'!$F373,'5th Cycle APR Raw Data-Final'!$T$3:$T$1977,"&lt;"&amp;E373),SUMIFS('5th Cycle APR Raw Data-Final'!M$3:M$1977,'5th Cycle APR Raw Data-Final'!$A$3:$A$1977,'SB35 Determination Data'!$K373,'5th Cycle APR Raw Data-Final'!$T$3:$T$1977,"&gt;="&amp;'SB35 Determination Data'!$F373,'5th Cycle APR Raw Data-Final'!$T$3:$T$1977,"&lt;="&amp;G373))</f>
        <v>0</v>
      </c>
      <c r="X373" s="60">
        <f t="shared" si="12"/>
        <v>1</v>
      </c>
      <c r="Y373" s="60">
        <f t="shared" si="13"/>
        <v>0</v>
      </c>
      <c r="Z373" s="60">
        <f t="shared" si="14"/>
        <v>1</v>
      </c>
      <c r="AA373" s="31">
        <f t="shared" si="15"/>
        <v>0</v>
      </c>
      <c r="AB373" s="31">
        <f t="shared" si="16"/>
        <v>0</v>
      </c>
      <c r="AC373" s="60">
        <f>VLOOKUP(K373,'5th Cycle APR Raw Data-Final'!$A$3:$P$1977,14,FALSE)</f>
        <v>0</v>
      </c>
      <c r="AD373" s="60">
        <f>IF(AN373&lt;1,SUMIFS('5th Cycle APR Raw Data-Final'!$O$3:$O$1977,'5th Cycle APR Raw Data-Final'!$A$3:$A$1977,'SB35 Determination Data'!$K373,'5th Cycle APR Raw Data-Final'!$T$3:$T$1977,"&gt;="&amp;'SB35 Determination Data'!$F373,'5th Cycle APR Raw Data-Final'!$T$3:$T$1977,"&lt;"&amp;E373),SUMIFS('5th Cycle APR Raw Data-Final'!$O$3:$O$1977,'5th Cycle APR Raw Data-Final'!$A$3:$A$1977,'SB35 Determination Data'!$K373,'5th Cycle APR Raw Data-Final'!$T$3:$T$1977,"&gt;="&amp;'SB35 Determination Data'!$F373,'5th Cycle APR Raw Data-Final'!$T$3:$T$1977,"&lt;="&amp;G373))</f>
        <v>0</v>
      </c>
      <c r="AE373" s="60">
        <f t="shared" si="17"/>
        <v>0</v>
      </c>
      <c r="AF373" s="31" t="str">
        <f t="shared" si="18"/>
        <v>*</v>
      </c>
      <c r="AG373" s="60">
        <f>VLOOKUP(K373,'5th Cycle APR Raw Data-Final'!$A$3:$P$1977,16,FALSE)</f>
        <v>0</v>
      </c>
      <c r="AH373" s="60">
        <f>IF(AN373&lt;1,SUMIFS('5th Cycle APR Raw Data-Final'!$Q$3:$Q$1977,'5th Cycle APR Raw Data-Final'!$A$3:$A$1977,'SB35 Determination Data'!$K373,'5th Cycle APR Raw Data-Final'!$T$3:$T$1977,"&gt;="&amp;'SB35 Determination Data'!$F373,'5th Cycle APR Raw Data-Final'!$T$3:$T$1977,"&lt;"&amp;E373),SUMIFS('5th Cycle APR Raw Data-Final'!$Q$3:$Q$1977,'5th Cycle APR Raw Data-Final'!$A$3:$A$1977,'SB35 Determination Data'!$K373,'5th Cycle APR Raw Data-Final'!$T$3:$T$1977,"&gt;="&amp;'SB35 Determination Data'!$F373,'5th Cycle APR Raw Data-Final'!$T$3:$T$1977,"&lt;="&amp;G373))</f>
        <v>0</v>
      </c>
      <c r="AI373" s="60">
        <f t="shared" si="19"/>
        <v>0</v>
      </c>
      <c r="AJ373" s="31" t="str">
        <f t="shared" si="20"/>
        <v>*</v>
      </c>
      <c r="AK373" s="60">
        <f>VLOOKUP(K373,'5th Cycle APR Raw Data-Final'!$A$3:$R$1977,18,FALSE)</f>
        <v>2</v>
      </c>
      <c r="AL373" s="60">
        <f>IF(AN373&lt;1,SUMIFS('5th Cycle APR Raw Data-Final'!$S$3:$S$1977,'5th Cycle APR Raw Data-Final'!$A$3:$A$1977,'SB35 Determination Data'!$K373,'5th Cycle APR Raw Data-Final'!$T$3:$T$1977,"&gt;="&amp;'SB35 Determination Data'!$F373,'5th Cycle APR Raw Data-Final'!$T$3:$T$1977,"&lt;"&amp;E373),SUMIFS('5th Cycle APR Raw Data-Final'!$S$3:$S$1977,'5th Cycle APR Raw Data-Final'!$A$3:$A$1977,'SB35 Determination Data'!$K373,'5th Cycle APR Raw Data-Final'!$T$3:$T$1977,"&gt;="&amp;'SB35 Determination Data'!$F373,'5th Cycle APR Raw Data-Final'!$T$3:$T$1977,"&lt;="&amp;G373))</f>
        <v>0</v>
      </c>
      <c r="AM373" s="60">
        <f t="shared" si="21"/>
        <v>2</v>
      </c>
      <c r="AN373" s="62">
        <f t="shared" si="22"/>
        <v>0.5</v>
      </c>
      <c r="AO373" s="9" t="str">
        <f t="shared" si="23"/>
        <v>NO</v>
      </c>
      <c r="AP373" s="9" t="str">
        <f t="shared" si="24"/>
        <v>YES</v>
      </c>
      <c r="AQ373" s="9" t="str">
        <f t="shared" si="25"/>
        <v>NO</v>
      </c>
      <c r="AR373" s="48" t="str">
        <f>VLOOKUP(K373,'2018Submitted'!$A$2:$C$540,3,FALSE)</f>
        <v>Successful</v>
      </c>
      <c r="AS373" s="9" t="str">
        <f t="shared" si="26"/>
        <v>NO</v>
      </c>
      <c r="AT373" s="9" t="str">
        <f t="shared" si="27"/>
        <v>YES</v>
      </c>
    </row>
    <row r="374" spans="1:46" ht="12.75" customHeight="1" x14ac:dyDescent="0.15">
      <c r="A374" s="9" t="s">
        <v>542</v>
      </c>
      <c r="B374" s="9" t="str">
        <f t="shared" si="0"/>
        <v>RED BLUFF</v>
      </c>
      <c r="C374" s="31">
        <f t="shared" si="1"/>
        <v>1</v>
      </c>
      <c r="D374" s="45">
        <f t="shared" si="2"/>
        <v>5</v>
      </c>
      <c r="E374" s="46">
        <f t="shared" si="3"/>
        <v>2017</v>
      </c>
      <c r="F374" s="46">
        <f t="shared" si="4"/>
        <v>2014</v>
      </c>
      <c r="G374" s="46">
        <f t="shared" si="5"/>
        <v>2018</v>
      </c>
      <c r="H374" s="9" t="str">
        <f t="shared" si="6"/>
        <v>06/30/2014</v>
      </c>
      <c r="I374" s="9" t="str">
        <f t="shared" si="7"/>
        <v>06/30/2019</v>
      </c>
      <c r="J374" s="9" t="s">
        <v>83</v>
      </c>
      <c r="K374" s="49" t="s">
        <v>598</v>
      </c>
      <c r="L374" s="60">
        <f>VLOOKUP(K374,'5th Cycle APR Raw Data-Final'!$A$3:$P$1977,6,FALSE)</f>
        <v>73</v>
      </c>
      <c r="M374" s="60">
        <f>IF(AN374&lt;1,SUMIFS('5th Cycle APR Raw Data-Final'!G$3:G$1977,'5th Cycle APR Raw Data-Final'!$A$3:$A$1977,'SB35 Determination Data'!$K374,'5th Cycle APR Raw Data-Final'!$T$3:$T$1977,"&gt;="&amp;'SB35 Determination Data'!$F374,'5th Cycle APR Raw Data-Final'!$T$3:$T$1977,"&lt;"&amp;E374),SUMIFS('5th Cycle APR Raw Data-Final'!G$3:G$1977,'5th Cycle APR Raw Data-Final'!$A$3:$A$1977,'SB35 Determination Data'!$K374,'5th Cycle APR Raw Data-Final'!$T$3:$T$1977,"&gt;="&amp;'SB35 Determination Data'!$F374,'5th Cycle APR Raw Data-Final'!$T$3:$T$1977,"&lt;="&amp;G374))</f>
        <v>0</v>
      </c>
      <c r="N374" s="60">
        <f>IF(AN374&lt;1,SUMIFS('5th Cycle APR Raw Data-Final'!H$3:H$1977,'5th Cycle APR Raw Data-Final'!$A$3:$A$1977,'SB35 Determination Data'!$K374,'5th Cycle APR Raw Data-Final'!$T$3:$T$1977,"&gt;="&amp;'SB35 Determination Data'!$F374,'5th Cycle APR Raw Data-Final'!$T$3:$T$1977,"&lt;"&amp;E374),SUMIFS('5th Cycle APR Raw Data-Final'!H$3:H$1977,'5th Cycle APR Raw Data-Final'!$A$3:$A$1977,'SB35 Determination Data'!$K374,'5th Cycle APR Raw Data-Final'!$T$3:$T$1977,"&gt;="&amp;'SB35 Determination Data'!$F374,'5th Cycle APR Raw Data-Final'!$T$3:$T$1977,"&lt;="&amp;G374))</f>
        <v>0</v>
      </c>
      <c r="O374" s="60">
        <f>IF(AN374&lt;1,SUMIFS('5th Cycle APR Raw Data-Final'!I$3:I$1977,'5th Cycle APR Raw Data-Final'!$A$3:$A$1977,'SB35 Determination Data'!$K374,'5th Cycle APR Raw Data-Final'!$T$3:$T$1977,"&gt;="&amp;'SB35 Determination Data'!$F374,'5th Cycle APR Raw Data-Final'!$T$3:$T$1977,"&lt;"&amp;E374),SUMIFS('5th Cycle APR Raw Data-Final'!I$3:I$1977,'5th Cycle APR Raw Data-Final'!$A$3:$A$1977,'SB35 Determination Data'!$K374,'5th Cycle APR Raw Data-Final'!$T$3:$T$1977,"&gt;="&amp;'SB35 Determination Data'!$F374,'5th Cycle APR Raw Data-Final'!$T$3:$T$1977,"&lt;="&amp;G374))</f>
        <v>0</v>
      </c>
      <c r="P374" s="60">
        <f t="shared" si="8"/>
        <v>73</v>
      </c>
      <c r="Q374" s="31">
        <f t="shared" si="9"/>
        <v>0</v>
      </c>
      <c r="R374" s="61">
        <f t="shared" si="10"/>
        <v>73</v>
      </c>
      <c r="S374" s="61">
        <f t="shared" si="11"/>
        <v>0</v>
      </c>
      <c r="T374" s="60">
        <f>VLOOKUP(K374,'5th Cycle APR Raw Data-Final'!$A$3:$P$1977,10,FALSE)</f>
        <v>52</v>
      </c>
      <c r="U374" s="60">
        <f>IF(AN374&lt;1,SUMIFS('5th Cycle APR Raw Data-Final'!K$3:K$1977,'5th Cycle APR Raw Data-Final'!$A$3:$A$1977,'SB35 Determination Data'!$K374,'5th Cycle APR Raw Data-Final'!$T$3:$T$1977,"&gt;="&amp;'SB35 Determination Data'!$F374,'5th Cycle APR Raw Data-Final'!$T$3:$T$1977,"&lt;"&amp;E374),SUMIFS('5th Cycle APR Raw Data-Final'!K$3:K$1977,'5th Cycle APR Raw Data-Final'!$A$3:$A$1977,'SB35 Determination Data'!$K374,'5th Cycle APR Raw Data-Final'!$T$3:$T$1977,"&gt;="&amp;'SB35 Determination Data'!$F374,'5th Cycle APR Raw Data-Final'!$T$3:$T$1977,"&lt;="&amp;G374))</f>
        <v>46</v>
      </c>
      <c r="V374" s="60">
        <f>IF(AN374&lt;1,SUMIFS('5th Cycle APR Raw Data-Final'!L$3:L$1977,'5th Cycle APR Raw Data-Final'!$A$3:$A$1977,'SB35 Determination Data'!$K374,'5th Cycle APR Raw Data-Final'!$T$3:$T$1977,"&gt;="&amp;'SB35 Determination Data'!$F374,'5th Cycle APR Raw Data-Final'!$T$3:$T$1977,"&lt;"&amp;E374),SUMIFS('5th Cycle APR Raw Data-Final'!L$3:L$1977,'5th Cycle APR Raw Data-Final'!$A$3:$A$1977,'SB35 Determination Data'!$K374,'5th Cycle APR Raw Data-Final'!$T$3:$T$1977,"&gt;="&amp;'SB35 Determination Data'!$F374,'5th Cycle APR Raw Data-Final'!$T$3:$T$1977,"&lt;="&amp;G374))</f>
        <v>26</v>
      </c>
      <c r="W374" s="60">
        <f>IF(AN374&lt;1,SUMIFS('5th Cycle APR Raw Data-Final'!M$3:M$1977,'5th Cycle APR Raw Data-Final'!$A$3:$A$1977,'SB35 Determination Data'!$K374,'5th Cycle APR Raw Data-Final'!$T$3:$T$1977,"&gt;="&amp;'SB35 Determination Data'!$F374,'5th Cycle APR Raw Data-Final'!$T$3:$T$1977,"&lt;"&amp;E374),SUMIFS('5th Cycle APR Raw Data-Final'!M$3:M$1977,'5th Cycle APR Raw Data-Final'!$A$3:$A$1977,'SB35 Determination Data'!$K374,'5th Cycle APR Raw Data-Final'!$T$3:$T$1977,"&gt;="&amp;'SB35 Determination Data'!$F374,'5th Cycle APR Raw Data-Final'!$T$3:$T$1977,"&lt;="&amp;G374))</f>
        <v>20</v>
      </c>
      <c r="X374" s="60">
        <f t="shared" si="12"/>
        <v>6</v>
      </c>
      <c r="Y374" s="60">
        <f t="shared" si="13"/>
        <v>46</v>
      </c>
      <c r="Z374" s="60">
        <f t="shared" si="14"/>
        <v>6</v>
      </c>
      <c r="AA374" s="31">
        <f t="shared" si="15"/>
        <v>0.88461538461538458</v>
      </c>
      <c r="AB374" s="31">
        <f t="shared" si="16"/>
        <v>0.88461538461538458</v>
      </c>
      <c r="AC374" s="60">
        <f>VLOOKUP(K374,'5th Cycle APR Raw Data-Final'!$A$3:$P$1977,14,FALSE)</f>
        <v>61</v>
      </c>
      <c r="AD374" s="60">
        <f>IF(AN374&lt;1,SUMIFS('5th Cycle APR Raw Data-Final'!$O$3:$O$1977,'5th Cycle APR Raw Data-Final'!$A$3:$A$1977,'SB35 Determination Data'!$K374,'5th Cycle APR Raw Data-Final'!$T$3:$T$1977,"&gt;="&amp;'SB35 Determination Data'!$F374,'5th Cycle APR Raw Data-Final'!$T$3:$T$1977,"&lt;"&amp;E374),SUMIFS('5th Cycle APR Raw Data-Final'!$O$3:$O$1977,'5th Cycle APR Raw Data-Final'!$A$3:$A$1977,'SB35 Determination Data'!$K374,'5th Cycle APR Raw Data-Final'!$T$3:$T$1977,"&gt;="&amp;'SB35 Determination Data'!$F374,'5th Cycle APR Raw Data-Final'!$T$3:$T$1977,"&lt;="&amp;G374))</f>
        <v>29</v>
      </c>
      <c r="AE374" s="60">
        <f t="shared" si="17"/>
        <v>32</v>
      </c>
      <c r="AF374" s="31">
        <f t="shared" si="18"/>
        <v>0.47540983606557374</v>
      </c>
      <c r="AG374" s="60">
        <f>VLOOKUP(K374,'5th Cycle APR Raw Data-Final'!$A$3:$P$1977,16,FALSE)</f>
        <v>137</v>
      </c>
      <c r="AH374" s="60">
        <f>IF(AN374&lt;1,SUMIFS('5th Cycle APR Raw Data-Final'!$Q$3:$Q$1977,'5th Cycle APR Raw Data-Final'!$A$3:$A$1977,'SB35 Determination Data'!$K374,'5th Cycle APR Raw Data-Final'!$T$3:$T$1977,"&gt;="&amp;'SB35 Determination Data'!$F374,'5th Cycle APR Raw Data-Final'!$T$3:$T$1977,"&lt;"&amp;E374),SUMIFS('5th Cycle APR Raw Data-Final'!$Q$3:$Q$1977,'5th Cycle APR Raw Data-Final'!$A$3:$A$1977,'SB35 Determination Data'!$K374,'5th Cycle APR Raw Data-Final'!$T$3:$T$1977,"&gt;="&amp;'SB35 Determination Data'!$F374,'5th Cycle APR Raw Data-Final'!$T$3:$T$1977,"&lt;="&amp;G374))</f>
        <v>0</v>
      </c>
      <c r="AI374" s="60">
        <f t="shared" si="19"/>
        <v>137</v>
      </c>
      <c r="AJ374" s="31">
        <f t="shared" si="20"/>
        <v>0</v>
      </c>
      <c r="AK374" s="60">
        <f>VLOOKUP(K374,'5th Cycle APR Raw Data-Final'!$A$3:$R$1977,18,FALSE)</f>
        <v>323</v>
      </c>
      <c r="AL374" s="60">
        <f>IF(AN374&lt;1,SUMIFS('5th Cycle APR Raw Data-Final'!$S$3:$S$1977,'5th Cycle APR Raw Data-Final'!$A$3:$A$1977,'SB35 Determination Data'!$K374,'5th Cycle APR Raw Data-Final'!$T$3:$T$1977,"&gt;="&amp;'SB35 Determination Data'!$F374,'5th Cycle APR Raw Data-Final'!$T$3:$T$1977,"&lt;"&amp;E374),SUMIFS('5th Cycle APR Raw Data-Final'!$S$3:$S$1977,'5th Cycle APR Raw Data-Final'!$A$3:$A$1977,'SB35 Determination Data'!$K374,'5th Cycle APR Raw Data-Final'!$T$3:$T$1977,"&gt;="&amp;'SB35 Determination Data'!$F374,'5th Cycle APR Raw Data-Final'!$T$3:$T$1977,"&lt;="&amp;G374))</f>
        <v>75</v>
      </c>
      <c r="AM374" s="60">
        <f t="shared" si="21"/>
        <v>248</v>
      </c>
      <c r="AN374" s="62">
        <f t="shared" si="22"/>
        <v>1</v>
      </c>
      <c r="AO374" s="9" t="str">
        <f t="shared" si="23"/>
        <v>YES</v>
      </c>
      <c r="AP374" s="9" t="str">
        <f t="shared" si="24"/>
        <v>NO</v>
      </c>
      <c r="AQ374" s="9" t="str">
        <f t="shared" si="25"/>
        <v>NO</v>
      </c>
      <c r="AR374" s="48" t="str">
        <f>VLOOKUP(K374,'2018Submitted'!$A$2:$C$540,3,FALSE)</f>
        <v>Successful</v>
      </c>
      <c r="AS374" s="9" t="str">
        <f t="shared" si="26"/>
        <v>NO</v>
      </c>
      <c r="AT374" s="9" t="str">
        <f t="shared" si="27"/>
        <v>NO</v>
      </c>
    </row>
    <row r="375" spans="1:46" ht="12.75" customHeight="1" x14ac:dyDescent="0.15">
      <c r="A375" s="9" t="s">
        <v>433</v>
      </c>
      <c r="B375" s="9" t="str">
        <f t="shared" si="0"/>
        <v>REDDING</v>
      </c>
      <c r="C375" s="31">
        <f t="shared" si="1"/>
        <v>1</v>
      </c>
      <c r="D375" s="45">
        <f t="shared" si="2"/>
        <v>5</v>
      </c>
      <c r="E375" s="46">
        <f t="shared" si="3"/>
        <v>2017</v>
      </c>
      <c r="F375" s="46">
        <f t="shared" si="4"/>
        <v>2014</v>
      </c>
      <c r="G375" s="46">
        <f t="shared" si="5"/>
        <v>2018</v>
      </c>
      <c r="H375" s="9" t="str">
        <f t="shared" si="6"/>
        <v>06/30/2014</v>
      </c>
      <c r="I375" s="9" t="str">
        <f t="shared" si="7"/>
        <v>06/30/2019</v>
      </c>
      <c r="J375" s="9" t="s">
        <v>83</v>
      </c>
      <c r="K375" s="49" t="s">
        <v>551</v>
      </c>
      <c r="L375" s="60">
        <f>VLOOKUP(K375,'5th Cycle APR Raw Data-Final'!$A$3:$P$1977,6,FALSE)</f>
        <v>287</v>
      </c>
      <c r="M375" s="60">
        <f>IF(AN375&lt;1,SUMIFS('5th Cycle APR Raw Data-Final'!G$3:G$1977,'5th Cycle APR Raw Data-Final'!$A$3:$A$1977,'SB35 Determination Data'!$K375,'5th Cycle APR Raw Data-Final'!$T$3:$T$1977,"&gt;="&amp;'SB35 Determination Data'!$F375,'5th Cycle APR Raw Data-Final'!$T$3:$T$1977,"&lt;"&amp;E375),SUMIFS('5th Cycle APR Raw Data-Final'!G$3:G$1977,'5th Cycle APR Raw Data-Final'!$A$3:$A$1977,'SB35 Determination Data'!$K375,'5th Cycle APR Raw Data-Final'!$T$3:$T$1977,"&gt;="&amp;'SB35 Determination Data'!$F375,'5th Cycle APR Raw Data-Final'!$T$3:$T$1977,"&lt;="&amp;G375))</f>
        <v>35</v>
      </c>
      <c r="N375" s="60">
        <f>IF(AN375&lt;1,SUMIFS('5th Cycle APR Raw Data-Final'!H$3:H$1977,'5th Cycle APR Raw Data-Final'!$A$3:$A$1977,'SB35 Determination Data'!$K375,'5th Cycle APR Raw Data-Final'!$T$3:$T$1977,"&gt;="&amp;'SB35 Determination Data'!$F375,'5th Cycle APR Raw Data-Final'!$T$3:$T$1977,"&lt;"&amp;E375),SUMIFS('5th Cycle APR Raw Data-Final'!H$3:H$1977,'5th Cycle APR Raw Data-Final'!$A$3:$A$1977,'SB35 Determination Data'!$K375,'5th Cycle APR Raw Data-Final'!$T$3:$T$1977,"&gt;="&amp;'SB35 Determination Data'!$F375,'5th Cycle APR Raw Data-Final'!$T$3:$T$1977,"&lt;="&amp;G375))</f>
        <v>35</v>
      </c>
      <c r="O375" s="60">
        <f>IF(AN375&lt;1,SUMIFS('5th Cycle APR Raw Data-Final'!I$3:I$1977,'5th Cycle APR Raw Data-Final'!$A$3:$A$1977,'SB35 Determination Data'!$K375,'5th Cycle APR Raw Data-Final'!$T$3:$T$1977,"&gt;="&amp;'SB35 Determination Data'!$F375,'5th Cycle APR Raw Data-Final'!$T$3:$T$1977,"&lt;"&amp;E375),SUMIFS('5th Cycle APR Raw Data-Final'!I$3:I$1977,'5th Cycle APR Raw Data-Final'!$A$3:$A$1977,'SB35 Determination Data'!$K375,'5th Cycle APR Raw Data-Final'!$T$3:$T$1977,"&gt;="&amp;'SB35 Determination Data'!$F375,'5th Cycle APR Raw Data-Final'!$T$3:$T$1977,"&lt;="&amp;G375))</f>
        <v>0</v>
      </c>
      <c r="P375" s="60">
        <f t="shared" si="8"/>
        <v>252</v>
      </c>
      <c r="Q375" s="31">
        <f t="shared" si="9"/>
        <v>0.12195121951219512</v>
      </c>
      <c r="R375" s="61">
        <f t="shared" si="10"/>
        <v>287</v>
      </c>
      <c r="S375" s="61">
        <f t="shared" si="11"/>
        <v>0</v>
      </c>
      <c r="T375" s="60">
        <f>VLOOKUP(K375,'5th Cycle APR Raw Data-Final'!$A$3:$P$1977,10,FALSE)</f>
        <v>181</v>
      </c>
      <c r="U375" s="60">
        <f>IF(AN375&lt;1,SUMIFS('5th Cycle APR Raw Data-Final'!K$3:K$1977,'5th Cycle APR Raw Data-Final'!$A$3:$A$1977,'SB35 Determination Data'!$K375,'5th Cycle APR Raw Data-Final'!$T$3:$T$1977,"&gt;="&amp;'SB35 Determination Data'!$F375,'5th Cycle APR Raw Data-Final'!$T$3:$T$1977,"&lt;"&amp;E375),SUMIFS('5th Cycle APR Raw Data-Final'!K$3:K$1977,'5th Cycle APR Raw Data-Final'!$A$3:$A$1977,'SB35 Determination Data'!$K375,'5th Cycle APR Raw Data-Final'!$T$3:$T$1977,"&gt;="&amp;'SB35 Determination Data'!$F375,'5th Cycle APR Raw Data-Final'!$T$3:$T$1977,"&lt;="&amp;G375))</f>
        <v>129</v>
      </c>
      <c r="V375" s="60">
        <f>IF(AN375&lt;1,SUMIFS('5th Cycle APR Raw Data-Final'!L$3:L$1977,'5th Cycle APR Raw Data-Final'!$A$3:$A$1977,'SB35 Determination Data'!$K375,'5th Cycle APR Raw Data-Final'!$T$3:$T$1977,"&gt;="&amp;'SB35 Determination Data'!$F375,'5th Cycle APR Raw Data-Final'!$T$3:$T$1977,"&lt;"&amp;E375),SUMIFS('5th Cycle APR Raw Data-Final'!L$3:L$1977,'5th Cycle APR Raw Data-Final'!$A$3:$A$1977,'SB35 Determination Data'!$K375,'5th Cycle APR Raw Data-Final'!$T$3:$T$1977,"&gt;="&amp;'SB35 Determination Data'!$F375,'5th Cycle APR Raw Data-Final'!$T$3:$T$1977,"&lt;="&amp;G375))</f>
        <v>129</v>
      </c>
      <c r="W375" s="60">
        <f>IF(AN375&lt;1,SUMIFS('5th Cycle APR Raw Data-Final'!M$3:M$1977,'5th Cycle APR Raw Data-Final'!$A$3:$A$1977,'SB35 Determination Data'!$K375,'5th Cycle APR Raw Data-Final'!$T$3:$T$1977,"&gt;="&amp;'SB35 Determination Data'!$F375,'5th Cycle APR Raw Data-Final'!$T$3:$T$1977,"&lt;"&amp;E375),SUMIFS('5th Cycle APR Raw Data-Final'!M$3:M$1977,'5th Cycle APR Raw Data-Final'!$A$3:$A$1977,'SB35 Determination Data'!$K375,'5th Cycle APR Raw Data-Final'!$T$3:$T$1977,"&gt;="&amp;'SB35 Determination Data'!$F375,'5th Cycle APR Raw Data-Final'!$T$3:$T$1977,"&lt;="&amp;G375))</f>
        <v>0</v>
      </c>
      <c r="X375" s="60">
        <f t="shared" si="12"/>
        <v>52</v>
      </c>
      <c r="Y375" s="60">
        <f t="shared" si="13"/>
        <v>129</v>
      </c>
      <c r="Z375" s="60">
        <f t="shared" si="14"/>
        <v>52</v>
      </c>
      <c r="AA375" s="31">
        <f t="shared" si="15"/>
        <v>0.71270718232044195</v>
      </c>
      <c r="AB375" s="31">
        <f t="shared" si="16"/>
        <v>0.71270718232044195</v>
      </c>
      <c r="AC375" s="60">
        <f>VLOOKUP(K375,'5th Cycle APR Raw Data-Final'!$A$3:$P$1977,14,FALSE)</f>
        <v>205</v>
      </c>
      <c r="AD375" s="60">
        <f>IF(AN375&lt;1,SUMIFS('5th Cycle APR Raw Data-Final'!$O$3:$O$1977,'5th Cycle APR Raw Data-Final'!$A$3:$A$1977,'SB35 Determination Data'!$K375,'5th Cycle APR Raw Data-Final'!$T$3:$T$1977,"&gt;="&amp;'SB35 Determination Data'!$F375,'5th Cycle APR Raw Data-Final'!$T$3:$T$1977,"&lt;"&amp;E375),SUMIFS('5th Cycle APR Raw Data-Final'!$O$3:$O$1977,'5th Cycle APR Raw Data-Final'!$A$3:$A$1977,'SB35 Determination Data'!$K375,'5th Cycle APR Raw Data-Final'!$T$3:$T$1977,"&gt;="&amp;'SB35 Determination Data'!$F375,'5th Cycle APR Raw Data-Final'!$T$3:$T$1977,"&lt;="&amp;G375))</f>
        <v>113</v>
      </c>
      <c r="AE375" s="60">
        <f t="shared" si="17"/>
        <v>92</v>
      </c>
      <c r="AF375" s="31">
        <f t="shared" si="18"/>
        <v>0.551219512195122</v>
      </c>
      <c r="AG375" s="60">
        <f>VLOOKUP(K375,'5th Cycle APR Raw Data-Final'!$A$3:$P$1977,16,FALSE)</f>
        <v>502</v>
      </c>
      <c r="AH375" s="60">
        <f>IF(AN375&lt;1,SUMIFS('5th Cycle APR Raw Data-Final'!$Q$3:$Q$1977,'5th Cycle APR Raw Data-Final'!$A$3:$A$1977,'SB35 Determination Data'!$K375,'5th Cycle APR Raw Data-Final'!$T$3:$T$1977,"&gt;="&amp;'SB35 Determination Data'!$F375,'5th Cycle APR Raw Data-Final'!$T$3:$T$1977,"&lt;"&amp;E375),SUMIFS('5th Cycle APR Raw Data-Final'!$Q$3:$Q$1977,'5th Cycle APR Raw Data-Final'!$A$3:$A$1977,'SB35 Determination Data'!$K375,'5th Cycle APR Raw Data-Final'!$T$3:$T$1977,"&gt;="&amp;'SB35 Determination Data'!$F375,'5th Cycle APR Raw Data-Final'!$T$3:$T$1977,"&lt;="&amp;G375))</f>
        <v>629</v>
      </c>
      <c r="AI375" s="60">
        <f t="shared" si="19"/>
        <v>0</v>
      </c>
      <c r="AJ375" s="31">
        <f t="shared" si="20"/>
        <v>1.2529880478087649</v>
      </c>
      <c r="AK375" s="60">
        <f>VLOOKUP(K375,'5th Cycle APR Raw Data-Final'!$A$3:$R$1977,18,FALSE)</f>
        <v>1175</v>
      </c>
      <c r="AL375" s="60">
        <f>IF(AN375&lt;1,SUMIFS('5th Cycle APR Raw Data-Final'!$S$3:$S$1977,'5th Cycle APR Raw Data-Final'!$A$3:$A$1977,'SB35 Determination Data'!$K375,'5th Cycle APR Raw Data-Final'!$T$3:$T$1977,"&gt;="&amp;'SB35 Determination Data'!$F375,'5th Cycle APR Raw Data-Final'!$T$3:$T$1977,"&lt;"&amp;E375),SUMIFS('5th Cycle APR Raw Data-Final'!$S$3:$S$1977,'5th Cycle APR Raw Data-Final'!$A$3:$A$1977,'SB35 Determination Data'!$K375,'5th Cycle APR Raw Data-Final'!$T$3:$T$1977,"&gt;="&amp;'SB35 Determination Data'!$F375,'5th Cycle APR Raw Data-Final'!$T$3:$T$1977,"&lt;="&amp;G375))</f>
        <v>906</v>
      </c>
      <c r="AM375" s="60">
        <f t="shared" si="21"/>
        <v>396</v>
      </c>
      <c r="AN375" s="62">
        <f t="shared" si="22"/>
        <v>1</v>
      </c>
      <c r="AO375" s="9" t="str">
        <f t="shared" si="23"/>
        <v>NO</v>
      </c>
      <c r="AP375" s="9" t="str">
        <f t="shared" si="24"/>
        <v>YES</v>
      </c>
      <c r="AQ375" s="9" t="str">
        <f t="shared" si="25"/>
        <v>NO</v>
      </c>
      <c r="AR375" s="48" t="str">
        <f>VLOOKUP(K375,'2018Submitted'!$A$2:$C$540,3,FALSE)</f>
        <v>Successful</v>
      </c>
      <c r="AS375" s="9" t="str">
        <f t="shared" si="26"/>
        <v>NO</v>
      </c>
      <c r="AT375" s="9" t="str">
        <f t="shared" si="27"/>
        <v>YES</v>
      </c>
    </row>
    <row r="376" spans="1:46" ht="12.75" customHeight="1" x14ac:dyDescent="0.15">
      <c r="A376" s="9" t="s">
        <v>352</v>
      </c>
      <c r="B376" s="9" t="str">
        <f t="shared" si="0"/>
        <v>REDLANDS</v>
      </c>
      <c r="C376" s="31">
        <f t="shared" si="1"/>
        <v>0.625</v>
      </c>
      <c r="D376" s="45">
        <f t="shared" si="2"/>
        <v>8</v>
      </c>
      <c r="E376" s="46">
        <f t="shared" si="3"/>
        <v>2018</v>
      </c>
      <c r="F376" s="46">
        <f t="shared" si="4"/>
        <v>2014</v>
      </c>
      <c r="G376" s="46" t="str">
        <f t="shared" si="5"/>
        <v>2021</v>
      </c>
      <c r="H376" s="9" t="str">
        <f t="shared" si="6"/>
        <v>10/15/2013</v>
      </c>
      <c r="I376" s="9" t="str">
        <f t="shared" si="7"/>
        <v>10/15/2021</v>
      </c>
      <c r="J376" s="9" t="s">
        <v>144</v>
      </c>
      <c r="K376" s="49" t="s">
        <v>392</v>
      </c>
      <c r="L376" s="60">
        <f>VLOOKUP(K376,'5th Cycle APR Raw Data-Final'!$A$3:$P$1977,6,FALSE)</f>
        <v>579</v>
      </c>
      <c r="M376" s="60">
        <f>IF(AN376&lt;1,SUMIFS('5th Cycle APR Raw Data-Final'!G$3:G$1977,'5th Cycle APR Raw Data-Final'!$A$3:$A$1977,'SB35 Determination Data'!$K376,'5th Cycle APR Raw Data-Final'!$T$3:$T$1977,"&gt;="&amp;'SB35 Determination Data'!$F376,'5th Cycle APR Raw Data-Final'!$T$3:$T$1977,"&lt;"&amp;E376),SUMIFS('5th Cycle APR Raw Data-Final'!G$3:G$1977,'5th Cycle APR Raw Data-Final'!$A$3:$A$1977,'SB35 Determination Data'!$K376,'5th Cycle APR Raw Data-Final'!$T$3:$T$1977,"&gt;="&amp;'SB35 Determination Data'!$F376,'5th Cycle APR Raw Data-Final'!$T$3:$T$1977,"&lt;="&amp;G376))</f>
        <v>0</v>
      </c>
      <c r="N376" s="60">
        <f>IF(AN376&lt;1,SUMIFS('5th Cycle APR Raw Data-Final'!H$3:H$1977,'5th Cycle APR Raw Data-Final'!$A$3:$A$1977,'SB35 Determination Data'!$K376,'5th Cycle APR Raw Data-Final'!$T$3:$T$1977,"&gt;="&amp;'SB35 Determination Data'!$F376,'5th Cycle APR Raw Data-Final'!$T$3:$T$1977,"&lt;"&amp;E376),SUMIFS('5th Cycle APR Raw Data-Final'!H$3:H$1977,'5th Cycle APR Raw Data-Final'!$A$3:$A$1977,'SB35 Determination Data'!$K376,'5th Cycle APR Raw Data-Final'!$T$3:$T$1977,"&gt;="&amp;'SB35 Determination Data'!$F376,'5th Cycle APR Raw Data-Final'!$T$3:$T$1977,"&lt;="&amp;G376))</f>
        <v>0</v>
      </c>
      <c r="O376" s="60">
        <f>IF(AN376&lt;1,SUMIFS('5th Cycle APR Raw Data-Final'!I$3:I$1977,'5th Cycle APR Raw Data-Final'!$A$3:$A$1977,'SB35 Determination Data'!$K376,'5th Cycle APR Raw Data-Final'!$T$3:$T$1977,"&gt;="&amp;'SB35 Determination Data'!$F376,'5th Cycle APR Raw Data-Final'!$T$3:$T$1977,"&lt;"&amp;E376),SUMIFS('5th Cycle APR Raw Data-Final'!I$3:I$1977,'5th Cycle APR Raw Data-Final'!$A$3:$A$1977,'SB35 Determination Data'!$K376,'5th Cycle APR Raw Data-Final'!$T$3:$T$1977,"&gt;="&amp;'SB35 Determination Data'!$F376,'5th Cycle APR Raw Data-Final'!$T$3:$T$1977,"&lt;="&amp;G376))</f>
        <v>0</v>
      </c>
      <c r="P376" s="60">
        <f t="shared" si="8"/>
        <v>579</v>
      </c>
      <c r="Q376" s="31">
        <f t="shared" si="9"/>
        <v>0</v>
      </c>
      <c r="R376" s="61">
        <f t="shared" si="10"/>
        <v>290</v>
      </c>
      <c r="S376" s="61">
        <f t="shared" si="11"/>
        <v>0</v>
      </c>
      <c r="T376" s="60">
        <f>VLOOKUP(K376,'5th Cycle APR Raw Data-Final'!$A$3:$P$1977,10,FALSE)</f>
        <v>396</v>
      </c>
      <c r="U376" s="60">
        <f>IF(AN376&lt;1,SUMIFS('5th Cycle APR Raw Data-Final'!K$3:K$1977,'5th Cycle APR Raw Data-Final'!$A$3:$A$1977,'SB35 Determination Data'!$K376,'5th Cycle APR Raw Data-Final'!$T$3:$T$1977,"&gt;="&amp;'SB35 Determination Data'!$F376,'5th Cycle APR Raw Data-Final'!$T$3:$T$1977,"&lt;"&amp;E376),SUMIFS('5th Cycle APR Raw Data-Final'!K$3:K$1977,'5th Cycle APR Raw Data-Final'!$A$3:$A$1977,'SB35 Determination Data'!$K376,'5th Cycle APR Raw Data-Final'!$T$3:$T$1977,"&gt;="&amp;'SB35 Determination Data'!$F376,'5th Cycle APR Raw Data-Final'!$T$3:$T$1977,"&lt;="&amp;G376))</f>
        <v>0</v>
      </c>
      <c r="V376" s="60">
        <f>IF(AN376&lt;1,SUMIFS('5th Cycle APR Raw Data-Final'!L$3:L$1977,'5th Cycle APR Raw Data-Final'!$A$3:$A$1977,'SB35 Determination Data'!$K376,'5th Cycle APR Raw Data-Final'!$T$3:$T$1977,"&gt;="&amp;'SB35 Determination Data'!$F376,'5th Cycle APR Raw Data-Final'!$T$3:$T$1977,"&lt;"&amp;E376),SUMIFS('5th Cycle APR Raw Data-Final'!L$3:L$1977,'5th Cycle APR Raw Data-Final'!$A$3:$A$1977,'SB35 Determination Data'!$K376,'5th Cycle APR Raw Data-Final'!$T$3:$T$1977,"&gt;="&amp;'SB35 Determination Data'!$F376,'5th Cycle APR Raw Data-Final'!$T$3:$T$1977,"&lt;="&amp;G376))</f>
        <v>0</v>
      </c>
      <c r="W376" s="60">
        <f>IF(AN376&lt;1,SUMIFS('5th Cycle APR Raw Data-Final'!M$3:M$1977,'5th Cycle APR Raw Data-Final'!$A$3:$A$1977,'SB35 Determination Data'!$K376,'5th Cycle APR Raw Data-Final'!$T$3:$T$1977,"&gt;="&amp;'SB35 Determination Data'!$F376,'5th Cycle APR Raw Data-Final'!$T$3:$T$1977,"&lt;"&amp;E376),SUMIFS('5th Cycle APR Raw Data-Final'!M$3:M$1977,'5th Cycle APR Raw Data-Final'!$A$3:$A$1977,'SB35 Determination Data'!$K376,'5th Cycle APR Raw Data-Final'!$T$3:$T$1977,"&gt;="&amp;'SB35 Determination Data'!$F376,'5th Cycle APR Raw Data-Final'!$T$3:$T$1977,"&lt;="&amp;G376))</f>
        <v>0</v>
      </c>
      <c r="X376" s="60">
        <f t="shared" si="12"/>
        <v>396</v>
      </c>
      <c r="Y376" s="60">
        <f t="shared" si="13"/>
        <v>0</v>
      </c>
      <c r="Z376" s="60">
        <f t="shared" si="14"/>
        <v>396</v>
      </c>
      <c r="AA376" s="31">
        <f t="shared" si="15"/>
        <v>0</v>
      </c>
      <c r="AB376" s="31">
        <f t="shared" si="16"/>
        <v>0</v>
      </c>
      <c r="AC376" s="60">
        <f>VLOOKUP(K376,'5th Cycle APR Raw Data-Final'!$A$3:$P$1977,14,FALSE)</f>
        <v>453</v>
      </c>
      <c r="AD376" s="60">
        <f>IF(AN376&lt;1,SUMIFS('5th Cycle APR Raw Data-Final'!$O$3:$O$1977,'5th Cycle APR Raw Data-Final'!$A$3:$A$1977,'SB35 Determination Data'!$K376,'5th Cycle APR Raw Data-Final'!$T$3:$T$1977,"&gt;="&amp;'SB35 Determination Data'!$F376,'5th Cycle APR Raw Data-Final'!$T$3:$T$1977,"&lt;"&amp;E376),SUMIFS('5th Cycle APR Raw Data-Final'!$O$3:$O$1977,'5th Cycle APR Raw Data-Final'!$A$3:$A$1977,'SB35 Determination Data'!$K376,'5th Cycle APR Raw Data-Final'!$T$3:$T$1977,"&gt;="&amp;'SB35 Determination Data'!$F376,'5th Cycle APR Raw Data-Final'!$T$3:$T$1977,"&lt;="&amp;G376))</f>
        <v>4</v>
      </c>
      <c r="AE376" s="60">
        <f t="shared" si="17"/>
        <v>449</v>
      </c>
      <c r="AF376" s="31">
        <f t="shared" si="18"/>
        <v>8.8300220750551876E-3</v>
      </c>
      <c r="AG376" s="60">
        <f>VLOOKUP(K376,'5th Cycle APR Raw Data-Final'!$A$3:$P$1977,16,FALSE)</f>
        <v>1001</v>
      </c>
      <c r="AH376" s="60">
        <f>IF(AN376&lt;1,SUMIFS('5th Cycle APR Raw Data-Final'!$Q$3:$Q$1977,'5th Cycle APR Raw Data-Final'!$A$3:$A$1977,'SB35 Determination Data'!$K376,'5th Cycle APR Raw Data-Final'!$T$3:$T$1977,"&gt;="&amp;'SB35 Determination Data'!$F376,'5th Cycle APR Raw Data-Final'!$T$3:$T$1977,"&lt;"&amp;E376),SUMIFS('5th Cycle APR Raw Data-Final'!$Q$3:$Q$1977,'5th Cycle APR Raw Data-Final'!$A$3:$A$1977,'SB35 Determination Data'!$K376,'5th Cycle APR Raw Data-Final'!$T$3:$T$1977,"&gt;="&amp;'SB35 Determination Data'!$F376,'5th Cycle APR Raw Data-Final'!$T$3:$T$1977,"&lt;="&amp;G376))</f>
        <v>263</v>
      </c>
      <c r="AI376" s="60">
        <f t="shared" si="19"/>
        <v>738</v>
      </c>
      <c r="AJ376" s="31">
        <f t="shared" si="20"/>
        <v>0.26273726273726272</v>
      </c>
      <c r="AK376" s="60">
        <f>VLOOKUP(K376,'5th Cycle APR Raw Data-Final'!$A$3:$R$1977,18,FALSE)</f>
        <v>2429</v>
      </c>
      <c r="AL376" s="60">
        <f>IF(AN376&lt;1,SUMIFS('5th Cycle APR Raw Data-Final'!$S$3:$S$1977,'5th Cycle APR Raw Data-Final'!$A$3:$A$1977,'SB35 Determination Data'!$K376,'5th Cycle APR Raw Data-Final'!$T$3:$T$1977,"&gt;="&amp;'SB35 Determination Data'!$F376,'5th Cycle APR Raw Data-Final'!$T$3:$T$1977,"&lt;"&amp;E376),SUMIFS('5th Cycle APR Raw Data-Final'!$S$3:$S$1977,'5th Cycle APR Raw Data-Final'!$A$3:$A$1977,'SB35 Determination Data'!$K376,'5th Cycle APR Raw Data-Final'!$T$3:$T$1977,"&gt;="&amp;'SB35 Determination Data'!$F376,'5th Cycle APR Raw Data-Final'!$T$3:$T$1977,"&lt;="&amp;G376))</f>
        <v>267</v>
      </c>
      <c r="AM376" s="60">
        <f t="shared" si="21"/>
        <v>2162</v>
      </c>
      <c r="AN376" s="62">
        <f t="shared" si="22"/>
        <v>0.5</v>
      </c>
      <c r="AO376" s="9" t="str">
        <f t="shared" si="23"/>
        <v>YES</v>
      </c>
      <c r="AP376" s="9" t="str">
        <f t="shared" si="24"/>
        <v>NO</v>
      </c>
      <c r="AQ376" s="9" t="str">
        <f t="shared" si="25"/>
        <v>NO</v>
      </c>
      <c r="AR376" s="48" t="str">
        <f>VLOOKUP(K376,'2018Submitted'!$A$2:$C$540,3,FALSE)</f>
        <v>Received - Not successful</v>
      </c>
      <c r="AS376" s="9" t="str">
        <f t="shared" si="26"/>
        <v>NO</v>
      </c>
      <c r="AT376" s="9" t="str">
        <f t="shared" si="27"/>
        <v>NO</v>
      </c>
    </row>
    <row r="377" spans="1:46" ht="12.75" customHeight="1" x14ac:dyDescent="0.15">
      <c r="A377" s="9" t="s">
        <v>168</v>
      </c>
      <c r="B377" s="9" t="str">
        <f t="shared" si="0"/>
        <v>REDONDO BEACH</v>
      </c>
      <c r="C377" s="31">
        <f t="shared" si="1"/>
        <v>0.625</v>
      </c>
      <c r="D377" s="45">
        <f t="shared" si="2"/>
        <v>8</v>
      </c>
      <c r="E377" s="46">
        <f t="shared" si="3"/>
        <v>2018</v>
      </c>
      <c r="F377" s="46">
        <f t="shared" si="4"/>
        <v>2014</v>
      </c>
      <c r="G377" s="46" t="str">
        <f t="shared" si="5"/>
        <v>2021</v>
      </c>
      <c r="H377" s="9" t="str">
        <f t="shared" si="6"/>
        <v>10/15/2013</v>
      </c>
      <c r="I377" s="9" t="str">
        <f t="shared" si="7"/>
        <v>10/15/2021</v>
      </c>
      <c r="J377" s="9" t="s">
        <v>144</v>
      </c>
      <c r="K377" s="49" t="s">
        <v>210</v>
      </c>
      <c r="L377" s="60">
        <f>VLOOKUP(K377,'5th Cycle APR Raw Data-Final'!$A$3:$P$1977,6,FALSE)</f>
        <v>372</v>
      </c>
      <c r="M377" s="60">
        <f>IF(AN377&lt;1,SUMIFS('5th Cycle APR Raw Data-Final'!G$3:G$1977,'5th Cycle APR Raw Data-Final'!$A$3:$A$1977,'SB35 Determination Data'!$K377,'5th Cycle APR Raw Data-Final'!$T$3:$T$1977,"&gt;="&amp;'SB35 Determination Data'!$F377,'5th Cycle APR Raw Data-Final'!$T$3:$T$1977,"&lt;"&amp;E377),SUMIFS('5th Cycle APR Raw Data-Final'!G$3:G$1977,'5th Cycle APR Raw Data-Final'!$A$3:$A$1977,'SB35 Determination Data'!$K377,'5th Cycle APR Raw Data-Final'!$T$3:$T$1977,"&gt;="&amp;'SB35 Determination Data'!$F377,'5th Cycle APR Raw Data-Final'!$T$3:$T$1977,"&lt;="&amp;G377))</f>
        <v>0</v>
      </c>
      <c r="N377" s="60">
        <f>IF(AN377&lt;1,SUMIFS('5th Cycle APR Raw Data-Final'!H$3:H$1977,'5th Cycle APR Raw Data-Final'!$A$3:$A$1977,'SB35 Determination Data'!$K377,'5th Cycle APR Raw Data-Final'!$T$3:$T$1977,"&gt;="&amp;'SB35 Determination Data'!$F377,'5th Cycle APR Raw Data-Final'!$T$3:$T$1977,"&lt;"&amp;E377),SUMIFS('5th Cycle APR Raw Data-Final'!H$3:H$1977,'5th Cycle APR Raw Data-Final'!$A$3:$A$1977,'SB35 Determination Data'!$K377,'5th Cycle APR Raw Data-Final'!$T$3:$T$1977,"&gt;="&amp;'SB35 Determination Data'!$F377,'5th Cycle APR Raw Data-Final'!$T$3:$T$1977,"&lt;="&amp;G377))</f>
        <v>0</v>
      </c>
      <c r="O377" s="60">
        <f>IF(AN377&lt;1,SUMIFS('5th Cycle APR Raw Data-Final'!I$3:I$1977,'5th Cycle APR Raw Data-Final'!$A$3:$A$1977,'SB35 Determination Data'!$K377,'5th Cycle APR Raw Data-Final'!$T$3:$T$1977,"&gt;="&amp;'SB35 Determination Data'!$F377,'5th Cycle APR Raw Data-Final'!$T$3:$T$1977,"&lt;"&amp;E377),SUMIFS('5th Cycle APR Raw Data-Final'!I$3:I$1977,'5th Cycle APR Raw Data-Final'!$A$3:$A$1977,'SB35 Determination Data'!$K377,'5th Cycle APR Raw Data-Final'!$T$3:$T$1977,"&gt;="&amp;'SB35 Determination Data'!$F377,'5th Cycle APR Raw Data-Final'!$T$3:$T$1977,"&lt;="&amp;G377))</f>
        <v>0</v>
      </c>
      <c r="P377" s="60">
        <f t="shared" si="8"/>
        <v>372</v>
      </c>
      <c r="Q377" s="31">
        <f t="shared" si="9"/>
        <v>0</v>
      </c>
      <c r="R377" s="61">
        <f t="shared" si="10"/>
        <v>186</v>
      </c>
      <c r="S377" s="61">
        <f t="shared" si="11"/>
        <v>0</v>
      </c>
      <c r="T377" s="60">
        <f>VLOOKUP(K377,'5th Cycle APR Raw Data-Final'!$A$3:$P$1977,10,FALSE)</f>
        <v>223</v>
      </c>
      <c r="U377" s="60">
        <f>IF(AN377&lt;1,SUMIFS('5th Cycle APR Raw Data-Final'!K$3:K$1977,'5th Cycle APR Raw Data-Final'!$A$3:$A$1977,'SB35 Determination Data'!$K377,'5th Cycle APR Raw Data-Final'!$T$3:$T$1977,"&gt;="&amp;'SB35 Determination Data'!$F377,'5th Cycle APR Raw Data-Final'!$T$3:$T$1977,"&lt;"&amp;E377),SUMIFS('5th Cycle APR Raw Data-Final'!K$3:K$1977,'5th Cycle APR Raw Data-Final'!$A$3:$A$1977,'SB35 Determination Data'!$K377,'5th Cycle APR Raw Data-Final'!$T$3:$T$1977,"&gt;="&amp;'SB35 Determination Data'!$F377,'5th Cycle APR Raw Data-Final'!$T$3:$T$1977,"&lt;="&amp;G377))</f>
        <v>0</v>
      </c>
      <c r="V377" s="60">
        <f>IF(AN377&lt;1,SUMIFS('5th Cycle APR Raw Data-Final'!L$3:L$1977,'5th Cycle APR Raw Data-Final'!$A$3:$A$1977,'SB35 Determination Data'!$K377,'5th Cycle APR Raw Data-Final'!$T$3:$T$1977,"&gt;="&amp;'SB35 Determination Data'!$F377,'5th Cycle APR Raw Data-Final'!$T$3:$T$1977,"&lt;"&amp;E377),SUMIFS('5th Cycle APR Raw Data-Final'!L$3:L$1977,'5th Cycle APR Raw Data-Final'!$A$3:$A$1977,'SB35 Determination Data'!$K377,'5th Cycle APR Raw Data-Final'!$T$3:$T$1977,"&gt;="&amp;'SB35 Determination Data'!$F377,'5th Cycle APR Raw Data-Final'!$T$3:$T$1977,"&lt;="&amp;G377))</f>
        <v>0</v>
      </c>
      <c r="W377" s="60">
        <f>IF(AN377&lt;1,SUMIFS('5th Cycle APR Raw Data-Final'!M$3:M$1977,'5th Cycle APR Raw Data-Final'!$A$3:$A$1977,'SB35 Determination Data'!$K377,'5th Cycle APR Raw Data-Final'!$T$3:$T$1977,"&gt;="&amp;'SB35 Determination Data'!$F377,'5th Cycle APR Raw Data-Final'!$T$3:$T$1977,"&lt;"&amp;E377),SUMIFS('5th Cycle APR Raw Data-Final'!M$3:M$1977,'5th Cycle APR Raw Data-Final'!$A$3:$A$1977,'SB35 Determination Data'!$K377,'5th Cycle APR Raw Data-Final'!$T$3:$T$1977,"&gt;="&amp;'SB35 Determination Data'!$F377,'5th Cycle APR Raw Data-Final'!$T$3:$T$1977,"&lt;="&amp;G377))</f>
        <v>0</v>
      </c>
      <c r="X377" s="60">
        <f t="shared" si="12"/>
        <v>223</v>
      </c>
      <c r="Y377" s="60">
        <f t="shared" si="13"/>
        <v>0</v>
      </c>
      <c r="Z377" s="60">
        <f t="shared" si="14"/>
        <v>223</v>
      </c>
      <c r="AA377" s="31">
        <f t="shared" si="15"/>
        <v>0</v>
      </c>
      <c r="AB377" s="31">
        <f t="shared" si="16"/>
        <v>0</v>
      </c>
      <c r="AC377" s="60">
        <f>VLOOKUP(K377,'5th Cycle APR Raw Data-Final'!$A$3:$P$1977,14,FALSE)</f>
        <v>238</v>
      </c>
      <c r="AD377" s="60">
        <f>IF(AN377&lt;1,SUMIFS('5th Cycle APR Raw Data-Final'!$O$3:$O$1977,'5th Cycle APR Raw Data-Final'!$A$3:$A$1977,'SB35 Determination Data'!$K377,'5th Cycle APR Raw Data-Final'!$T$3:$T$1977,"&gt;="&amp;'SB35 Determination Data'!$F377,'5th Cycle APR Raw Data-Final'!$T$3:$T$1977,"&lt;"&amp;E377),SUMIFS('5th Cycle APR Raw Data-Final'!$O$3:$O$1977,'5th Cycle APR Raw Data-Final'!$A$3:$A$1977,'SB35 Determination Data'!$K377,'5th Cycle APR Raw Data-Final'!$T$3:$T$1977,"&gt;="&amp;'SB35 Determination Data'!$F377,'5th Cycle APR Raw Data-Final'!$T$3:$T$1977,"&lt;="&amp;G377))</f>
        <v>0</v>
      </c>
      <c r="AE377" s="60">
        <f t="shared" si="17"/>
        <v>238</v>
      </c>
      <c r="AF377" s="31">
        <f t="shared" si="18"/>
        <v>0</v>
      </c>
      <c r="AG377" s="60">
        <f>VLOOKUP(K377,'5th Cycle APR Raw Data-Final'!$A$3:$P$1977,16,FALSE)</f>
        <v>564</v>
      </c>
      <c r="AH377" s="60">
        <f>IF(AN377&lt;1,SUMIFS('5th Cycle APR Raw Data-Final'!$Q$3:$Q$1977,'5th Cycle APR Raw Data-Final'!$A$3:$A$1977,'SB35 Determination Data'!$K377,'5th Cycle APR Raw Data-Final'!$T$3:$T$1977,"&gt;="&amp;'SB35 Determination Data'!$F377,'5th Cycle APR Raw Data-Final'!$T$3:$T$1977,"&lt;"&amp;E377),SUMIFS('5th Cycle APR Raw Data-Final'!$Q$3:$Q$1977,'5th Cycle APR Raw Data-Final'!$A$3:$A$1977,'SB35 Determination Data'!$K377,'5th Cycle APR Raw Data-Final'!$T$3:$T$1977,"&gt;="&amp;'SB35 Determination Data'!$F377,'5th Cycle APR Raw Data-Final'!$T$3:$T$1977,"&lt;="&amp;G377))</f>
        <v>124</v>
      </c>
      <c r="AI377" s="60">
        <f t="shared" si="19"/>
        <v>440</v>
      </c>
      <c r="AJ377" s="31">
        <f t="shared" si="20"/>
        <v>0.21985815602836881</v>
      </c>
      <c r="AK377" s="60">
        <f>VLOOKUP(K377,'5th Cycle APR Raw Data-Final'!$A$3:$R$1977,18,FALSE)</f>
        <v>1397</v>
      </c>
      <c r="AL377" s="60">
        <f>IF(AN377&lt;1,SUMIFS('5th Cycle APR Raw Data-Final'!$S$3:$S$1977,'5th Cycle APR Raw Data-Final'!$A$3:$A$1977,'SB35 Determination Data'!$K377,'5th Cycle APR Raw Data-Final'!$T$3:$T$1977,"&gt;="&amp;'SB35 Determination Data'!$F377,'5th Cycle APR Raw Data-Final'!$T$3:$T$1977,"&lt;"&amp;E377),SUMIFS('5th Cycle APR Raw Data-Final'!$S$3:$S$1977,'5th Cycle APR Raw Data-Final'!$A$3:$A$1977,'SB35 Determination Data'!$K377,'5th Cycle APR Raw Data-Final'!$T$3:$T$1977,"&gt;="&amp;'SB35 Determination Data'!$F377,'5th Cycle APR Raw Data-Final'!$T$3:$T$1977,"&lt;="&amp;G377))</f>
        <v>124</v>
      </c>
      <c r="AM377" s="60">
        <f t="shared" si="21"/>
        <v>1273</v>
      </c>
      <c r="AN377" s="62">
        <f t="shared" si="22"/>
        <v>0.5</v>
      </c>
      <c r="AO377" s="9" t="str">
        <f t="shared" si="23"/>
        <v>YES</v>
      </c>
      <c r="AP377" s="9" t="str">
        <f t="shared" si="24"/>
        <v>NO</v>
      </c>
      <c r="AQ377" s="9" t="str">
        <f t="shared" si="25"/>
        <v>NO</v>
      </c>
      <c r="AR377" s="48" t="str">
        <f>VLOOKUP(K377,'2018Submitted'!$A$2:$C$540,3,FALSE)</f>
        <v>Successful</v>
      </c>
      <c r="AS377" s="9" t="str">
        <f t="shared" si="26"/>
        <v>NO</v>
      </c>
      <c r="AT377" s="9" t="str">
        <f t="shared" si="27"/>
        <v>NO</v>
      </c>
    </row>
    <row r="378" spans="1:46" ht="12.75" customHeight="1" x14ac:dyDescent="0.15">
      <c r="A378" s="9" t="s">
        <v>449</v>
      </c>
      <c r="B378" s="9" t="str">
        <f t="shared" si="0"/>
        <v>REDWOOD CITY</v>
      </c>
      <c r="C378" s="31">
        <f t="shared" si="1"/>
        <v>0.5</v>
      </c>
      <c r="D378" s="45">
        <f t="shared" si="2"/>
        <v>8</v>
      </c>
      <c r="E378" s="46">
        <f t="shared" si="3"/>
        <v>2019</v>
      </c>
      <c r="F378" s="46">
        <f t="shared" si="4"/>
        <v>2015</v>
      </c>
      <c r="G378" s="46">
        <f t="shared" si="5"/>
        <v>2022</v>
      </c>
      <c r="H378" s="9" t="str">
        <f t="shared" si="6"/>
        <v>01/31/2015</v>
      </c>
      <c r="I378" s="9" t="str">
        <f t="shared" si="7"/>
        <v>01/31/2023</v>
      </c>
      <c r="J378" s="9" t="s">
        <v>67</v>
      </c>
      <c r="K378" s="49" t="s">
        <v>497</v>
      </c>
      <c r="L378" s="60">
        <f>VLOOKUP(K378,'5th Cycle APR Raw Data-Final'!$A$3:$P$1977,6,FALSE)</f>
        <v>706</v>
      </c>
      <c r="M378" s="60">
        <f>IF(AN378&lt;1,SUMIFS('5th Cycle APR Raw Data-Final'!G$3:G$1977,'5th Cycle APR Raw Data-Final'!$A$3:$A$1977,'SB35 Determination Data'!$K378,'5th Cycle APR Raw Data-Final'!$T$3:$T$1977,"&gt;="&amp;'SB35 Determination Data'!$F378,'5th Cycle APR Raw Data-Final'!$T$3:$T$1977,"&lt;"&amp;E378),SUMIFS('5th Cycle APR Raw Data-Final'!G$3:G$1977,'5th Cycle APR Raw Data-Final'!$A$3:$A$1977,'SB35 Determination Data'!$K378,'5th Cycle APR Raw Data-Final'!$T$3:$T$1977,"&gt;="&amp;'SB35 Determination Data'!$F378,'5th Cycle APR Raw Data-Final'!$T$3:$T$1977,"&lt;="&amp;G378))</f>
        <v>7</v>
      </c>
      <c r="N378" s="60">
        <f>IF(AN378&lt;1,SUMIFS('5th Cycle APR Raw Data-Final'!H$3:H$1977,'5th Cycle APR Raw Data-Final'!$A$3:$A$1977,'SB35 Determination Data'!$K378,'5th Cycle APR Raw Data-Final'!$T$3:$T$1977,"&gt;="&amp;'SB35 Determination Data'!$F378,'5th Cycle APR Raw Data-Final'!$T$3:$T$1977,"&lt;"&amp;E378),SUMIFS('5th Cycle APR Raw Data-Final'!H$3:H$1977,'5th Cycle APR Raw Data-Final'!$A$3:$A$1977,'SB35 Determination Data'!$K378,'5th Cycle APR Raw Data-Final'!$T$3:$T$1977,"&gt;="&amp;'SB35 Determination Data'!$F378,'5th Cycle APR Raw Data-Final'!$T$3:$T$1977,"&lt;="&amp;G378))</f>
        <v>7</v>
      </c>
      <c r="O378" s="60">
        <f>IF(AN378&lt;1,SUMIFS('5th Cycle APR Raw Data-Final'!I$3:I$1977,'5th Cycle APR Raw Data-Final'!$A$3:$A$1977,'SB35 Determination Data'!$K378,'5th Cycle APR Raw Data-Final'!$T$3:$T$1977,"&gt;="&amp;'SB35 Determination Data'!$F378,'5th Cycle APR Raw Data-Final'!$T$3:$T$1977,"&lt;"&amp;E378),SUMIFS('5th Cycle APR Raw Data-Final'!I$3:I$1977,'5th Cycle APR Raw Data-Final'!$A$3:$A$1977,'SB35 Determination Data'!$K378,'5th Cycle APR Raw Data-Final'!$T$3:$T$1977,"&gt;="&amp;'SB35 Determination Data'!$F378,'5th Cycle APR Raw Data-Final'!$T$3:$T$1977,"&lt;="&amp;G378))</f>
        <v>0</v>
      </c>
      <c r="P378" s="60">
        <f t="shared" si="8"/>
        <v>699</v>
      </c>
      <c r="Q378" s="31">
        <f t="shared" si="9"/>
        <v>9.9150141643059488E-3</v>
      </c>
      <c r="R378" s="61">
        <f t="shared" si="10"/>
        <v>353</v>
      </c>
      <c r="S378" s="61">
        <f t="shared" si="11"/>
        <v>0</v>
      </c>
      <c r="T378" s="60">
        <f>VLOOKUP(K378,'5th Cycle APR Raw Data-Final'!$A$3:$P$1977,10,FALSE)</f>
        <v>429</v>
      </c>
      <c r="U378" s="60">
        <f>IF(AN378&lt;1,SUMIFS('5th Cycle APR Raw Data-Final'!K$3:K$1977,'5th Cycle APR Raw Data-Final'!$A$3:$A$1977,'SB35 Determination Data'!$K378,'5th Cycle APR Raw Data-Final'!$T$3:$T$1977,"&gt;="&amp;'SB35 Determination Data'!$F378,'5th Cycle APR Raw Data-Final'!$T$3:$T$1977,"&lt;"&amp;E378),SUMIFS('5th Cycle APR Raw Data-Final'!K$3:K$1977,'5th Cycle APR Raw Data-Final'!$A$3:$A$1977,'SB35 Determination Data'!$K378,'5th Cycle APR Raw Data-Final'!$T$3:$T$1977,"&gt;="&amp;'SB35 Determination Data'!$F378,'5th Cycle APR Raw Data-Final'!$T$3:$T$1977,"&lt;="&amp;G378))</f>
        <v>112</v>
      </c>
      <c r="V378" s="60">
        <f>IF(AN378&lt;1,SUMIFS('5th Cycle APR Raw Data-Final'!L$3:L$1977,'5th Cycle APR Raw Data-Final'!$A$3:$A$1977,'SB35 Determination Data'!$K378,'5th Cycle APR Raw Data-Final'!$T$3:$T$1977,"&gt;="&amp;'SB35 Determination Data'!$F378,'5th Cycle APR Raw Data-Final'!$T$3:$T$1977,"&lt;"&amp;E378),SUMIFS('5th Cycle APR Raw Data-Final'!L$3:L$1977,'5th Cycle APR Raw Data-Final'!$A$3:$A$1977,'SB35 Determination Data'!$K378,'5th Cycle APR Raw Data-Final'!$T$3:$T$1977,"&gt;="&amp;'SB35 Determination Data'!$F378,'5th Cycle APR Raw Data-Final'!$T$3:$T$1977,"&lt;="&amp;G378))</f>
        <v>71</v>
      </c>
      <c r="W378" s="60">
        <f>IF(AN378&lt;1,SUMIFS('5th Cycle APR Raw Data-Final'!M$3:M$1977,'5th Cycle APR Raw Data-Final'!$A$3:$A$1977,'SB35 Determination Data'!$K378,'5th Cycle APR Raw Data-Final'!$T$3:$T$1977,"&gt;="&amp;'SB35 Determination Data'!$F378,'5th Cycle APR Raw Data-Final'!$T$3:$T$1977,"&lt;"&amp;E378),SUMIFS('5th Cycle APR Raw Data-Final'!M$3:M$1977,'5th Cycle APR Raw Data-Final'!$A$3:$A$1977,'SB35 Determination Data'!$K378,'5th Cycle APR Raw Data-Final'!$T$3:$T$1977,"&gt;="&amp;'SB35 Determination Data'!$F378,'5th Cycle APR Raw Data-Final'!$T$3:$T$1977,"&lt;="&amp;G378))</f>
        <v>41</v>
      </c>
      <c r="X378" s="60">
        <f t="shared" si="12"/>
        <v>317</v>
      </c>
      <c r="Y378" s="60">
        <f t="shared" si="13"/>
        <v>112</v>
      </c>
      <c r="Z378" s="60">
        <f t="shared" si="14"/>
        <v>317</v>
      </c>
      <c r="AA378" s="31">
        <f t="shared" si="15"/>
        <v>0.26107226107226106</v>
      </c>
      <c r="AB378" s="31">
        <f t="shared" si="16"/>
        <v>0.26107226107226106</v>
      </c>
      <c r="AC378" s="60">
        <f>VLOOKUP(K378,'5th Cycle APR Raw Data-Final'!$A$3:$P$1977,14,FALSE)</f>
        <v>502</v>
      </c>
      <c r="AD378" s="60">
        <f>IF(AN378&lt;1,SUMIFS('5th Cycle APR Raw Data-Final'!$O$3:$O$1977,'5th Cycle APR Raw Data-Final'!$A$3:$A$1977,'SB35 Determination Data'!$K378,'5th Cycle APR Raw Data-Final'!$T$3:$T$1977,"&gt;="&amp;'SB35 Determination Data'!$F378,'5th Cycle APR Raw Data-Final'!$T$3:$T$1977,"&lt;"&amp;E378),SUMIFS('5th Cycle APR Raw Data-Final'!$O$3:$O$1977,'5th Cycle APR Raw Data-Final'!$A$3:$A$1977,'SB35 Determination Data'!$K378,'5th Cycle APR Raw Data-Final'!$T$3:$T$1977,"&gt;="&amp;'SB35 Determination Data'!$F378,'5th Cycle APR Raw Data-Final'!$T$3:$T$1977,"&lt;="&amp;G378))</f>
        <v>0</v>
      </c>
      <c r="AE378" s="60">
        <f t="shared" si="17"/>
        <v>502</v>
      </c>
      <c r="AF378" s="31">
        <f t="shared" si="18"/>
        <v>0</v>
      </c>
      <c r="AG378" s="60">
        <f>VLOOKUP(K378,'5th Cycle APR Raw Data-Final'!$A$3:$P$1977,16,FALSE)</f>
        <v>1152</v>
      </c>
      <c r="AH378" s="60">
        <f>IF(AN378&lt;1,SUMIFS('5th Cycle APR Raw Data-Final'!$Q$3:$Q$1977,'5th Cycle APR Raw Data-Final'!$A$3:$A$1977,'SB35 Determination Data'!$K378,'5th Cycle APR Raw Data-Final'!$T$3:$T$1977,"&gt;="&amp;'SB35 Determination Data'!$F378,'5th Cycle APR Raw Data-Final'!$T$3:$T$1977,"&lt;"&amp;E378),SUMIFS('5th Cycle APR Raw Data-Final'!$Q$3:$Q$1977,'5th Cycle APR Raw Data-Final'!$A$3:$A$1977,'SB35 Determination Data'!$K378,'5th Cycle APR Raw Data-Final'!$T$3:$T$1977,"&gt;="&amp;'SB35 Determination Data'!$F378,'5th Cycle APR Raw Data-Final'!$T$3:$T$1977,"&lt;="&amp;G378))</f>
        <v>1722</v>
      </c>
      <c r="AI378" s="60">
        <f t="shared" si="19"/>
        <v>0</v>
      </c>
      <c r="AJ378" s="31">
        <f t="shared" si="20"/>
        <v>1.4947916666666667</v>
      </c>
      <c r="AK378" s="60">
        <f>VLOOKUP(K378,'5th Cycle APR Raw Data-Final'!$A$3:$R$1977,18,FALSE)</f>
        <v>2789</v>
      </c>
      <c r="AL378" s="60">
        <f>IF(AN378&lt;1,SUMIFS('5th Cycle APR Raw Data-Final'!$S$3:$S$1977,'5th Cycle APR Raw Data-Final'!$A$3:$A$1977,'SB35 Determination Data'!$K378,'5th Cycle APR Raw Data-Final'!$T$3:$T$1977,"&gt;="&amp;'SB35 Determination Data'!$F378,'5th Cycle APR Raw Data-Final'!$T$3:$T$1977,"&lt;"&amp;E378),SUMIFS('5th Cycle APR Raw Data-Final'!$S$3:$S$1977,'5th Cycle APR Raw Data-Final'!$A$3:$A$1977,'SB35 Determination Data'!$K378,'5th Cycle APR Raw Data-Final'!$T$3:$T$1977,"&gt;="&amp;'SB35 Determination Data'!$F378,'5th Cycle APR Raw Data-Final'!$T$3:$T$1977,"&lt;="&amp;G378))</f>
        <v>1841</v>
      </c>
      <c r="AM378" s="60">
        <f t="shared" si="21"/>
        <v>1518</v>
      </c>
      <c r="AN378" s="62">
        <f t="shared" si="22"/>
        <v>0.5</v>
      </c>
      <c r="AO378" s="9" t="str">
        <f t="shared" si="23"/>
        <v>NO</v>
      </c>
      <c r="AP378" s="9" t="str">
        <f t="shared" si="24"/>
        <v>YES</v>
      </c>
      <c r="AQ378" s="9" t="str">
        <f t="shared" si="25"/>
        <v>NO</v>
      </c>
      <c r="AR378" s="48" t="str">
        <f>VLOOKUP(K378,'2018Submitted'!$A$2:$C$540,3,FALSE)</f>
        <v>Successful</v>
      </c>
      <c r="AS378" s="9" t="str">
        <f t="shared" si="26"/>
        <v>NO</v>
      </c>
      <c r="AT378" s="9" t="str">
        <f t="shared" si="27"/>
        <v>YES</v>
      </c>
    </row>
    <row r="379" spans="1:46" ht="12.75" customHeight="1" x14ac:dyDescent="0.15">
      <c r="A379" s="9" t="s">
        <v>127</v>
      </c>
      <c r="B379" s="9" t="str">
        <f t="shared" si="0"/>
        <v>REEDLEY</v>
      </c>
      <c r="C379" s="31">
        <f t="shared" si="1"/>
        <v>0.375</v>
      </c>
      <c r="D379" s="45">
        <f t="shared" si="2"/>
        <v>8</v>
      </c>
      <c r="E379" s="46">
        <f t="shared" si="3"/>
        <v>2020</v>
      </c>
      <c r="F379" s="46">
        <f t="shared" si="4"/>
        <v>2016</v>
      </c>
      <c r="G379" s="46" t="str">
        <f t="shared" si="5"/>
        <v>2023</v>
      </c>
      <c r="H379" s="9" t="str">
        <f t="shared" si="6"/>
        <v>12/31/2015</v>
      </c>
      <c r="I379" s="9" t="str">
        <f t="shared" si="7"/>
        <v>12/31/2023</v>
      </c>
      <c r="J379" s="9" t="s">
        <v>128</v>
      </c>
      <c r="K379" s="49" t="s">
        <v>134</v>
      </c>
      <c r="L379" s="60">
        <f>VLOOKUP(K379,'5th Cycle APR Raw Data-Final'!$A$3:$P$1977,6,FALSE)</f>
        <v>393</v>
      </c>
      <c r="M379" s="60">
        <f>IF(AN379&lt;1,SUMIFS('5th Cycle APR Raw Data-Final'!G$3:G$1977,'5th Cycle APR Raw Data-Final'!$A$3:$A$1977,'SB35 Determination Data'!$K379,'5th Cycle APR Raw Data-Final'!$T$3:$T$1977,"&gt;="&amp;'SB35 Determination Data'!$F379,'5th Cycle APR Raw Data-Final'!$T$3:$T$1977,"&lt;"&amp;E379),SUMIFS('5th Cycle APR Raw Data-Final'!G$3:G$1977,'5th Cycle APR Raw Data-Final'!$A$3:$A$1977,'SB35 Determination Data'!$K379,'5th Cycle APR Raw Data-Final'!$T$3:$T$1977,"&gt;="&amp;'SB35 Determination Data'!$F379,'5th Cycle APR Raw Data-Final'!$T$3:$T$1977,"&lt;="&amp;G379))</f>
        <v>55</v>
      </c>
      <c r="N379" s="60">
        <f>IF(AN379&lt;1,SUMIFS('5th Cycle APR Raw Data-Final'!H$3:H$1977,'5th Cycle APR Raw Data-Final'!$A$3:$A$1977,'SB35 Determination Data'!$K379,'5th Cycle APR Raw Data-Final'!$T$3:$T$1977,"&gt;="&amp;'SB35 Determination Data'!$F379,'5th Cycle APR Raw Data-Final'!$T$3:$T$1977,"&lt;"&amp;E379),SUMIFS('5th Cycle APR Raw Data-Final'!H$3:H$1977,'5th Cycle APR Raw Data-Final'!$A$3:$A$1977,'SB35 Determination Data'!$K379,'5th Cycle APR Raw Data-Final'!$T$3:$T$1977,"&gt;="&amp;'SB35 Determination Data'!$F379,'5th Cycle APR Raw Data-Final'!$T$3:$T$1977,"&lt;="&amp;G379))</f>
        <v>55</v>
      </c>
      <c r="O379" s="60">
        <f>IF(AN379&lt;1,SUMIFS('5th Cycle APR Raw Data-Final'!I$3:I$1977,'5th Cycle APR Raw Data-Final'!$A$3:$A$1977,'SB35 Determination Data'!$K379,'5th Cycle APR Raw Data-Final'!$T$3:$T$1977,"&gt;="&amp;'SB35 Determination Data'!$F379,'5th Cycle APR Raw Data-Final'!$T$3:$T$1977,"&lt;"&amp;E379),SUMIFS('5th Cycle APR Raw Data-Final'!I$3:I$1977,'5th Cycle APR Raw Data-Final'!$A$3:$A$1977,'SB35 Determination Data'!$K379,'5th Cycle APR Raw Data-Final'!$T$3:$T$1977,"&gt;="&amp;'SB35 Determination Data'!$F379,'5th Cycle APR Raw Data-Final'!$T$3:$T$1977,"&lt;="&amp;G379))</f>
        <v>0</v>
      </c>
      <c r="P379" s="60">
        <f t="shared" si="8"/>
        <v>338</v>
      </c>
      <c r="Q379" s="31">
        <f t="shared" si="9"/>
        <v>0.13994910941475827</v>
      </c>
      <c r="R379" s="61">
        <f t="shared" si="10"/>
        <v>147</v>
      </c>
      <c r="S379" s="61">
        <f t="shared" si="11"/>
        <v>0</v>
      </c>
      <c r="T379" s="60">
        <f>VLOOKUP(K379,'5th Cycle APR Raw Data-Final'!$A$3:$P$1977,10,FALSE)</f>
        <v>204</v>
      </c>
      <c r="U379" s="60">
        <f>IF(AN379&lt;1,SUMIFS('5th Cycle APR Raw Data-Final'!K$3:K$1977,'5th Cycle APR Raw Data-Final'!$A$3:$A$1977,'SB35 Determination Data'!$K379,'5th Cycle APR Raw Data-Final'!$T$3:$T$1977,"&gt;="&amp;'SB35 Determination Data'!$F379,'5th Cycle APR Raw Data-Final'!$T$3:$T$1977,"&lt;"&amp;E379),SUMIFS('5th Cycle APR Raw Data-Final'!K$3:K$1977,'5th Cycle APR Raw Data-Final'!$A$3:$A$1977,'SB35 Determination Data'!$K379,'5th Cycle APR Raw Data-Final'!$T$3:$T$1977,"&gt;="&amp;'SB35 Determination Data'!$F379,'5th Cycle APR Raw Data-Final'!$T$3:$T$1977,"&lt;="&amp;G379))</f>
        <v>1</v>
      </c>
      <c r="V379" s="60">
        <f>IF(AN379&lt;1,SUMIFS('5th Cycle APR Raw Data-Final'!L$3:L$1977,'5th Cycle APR Raw Data-Final'!$A$3:$A$1977,'SB35 Determination Data'!$K379,'5th Cycle APR Raw Data-Final'!$T$3:$T$1977,"&gt;="&amp;'SB35 Determination Data'!$F379,'5th Cycle APR Raw Data-Final'!$T$3:$T$1977,"&lt;"&amp;E379),SUMIFS('5th Cycle APR Raw Data-Final'!L$3:L$1977,'5th Cycle APR Raw Data-Final'!$A$3:$A$1977,'SB35 Determination Data'!$K379,'5th Cycle APR Raw Data-Final'!$T$3:$T$1977,"&gt;="&amp;'SB35 Determination Data'!$F379,'5th Cycle APR Raw Data-Final'!$T$3:$T$1977,"&lt;="&amp;G379))</f>
        <v>0</v>
      </c>
      <c r="W379" s="60">
        <f>IF(AN379&lt;1,SUMIFS('5th Cycle APR Raw Data-Final'!M$3:M$1977,'5th Cycle APR Raw Data-Final'!$A$3:$A$1977,'SB35 Determination Data'!$K379,'5th Cycle APR Raw Data-Final'!$T$3:$T$1977,"&gt;="&amp;'SB35 Determination Data'!$F379,'5th Cycle APR Raw Data-Final'!$T$3:$T$1977,"&lt;"&amp;E379),SUMIFS('5th Cycle APR Raw Data-Final'!M$3:M$1977,'5th Cycle APR Raw Data-Final'!$A$3:$A$1977,'SB35 Determination Data'!$K379,'5th Cycle APR Raw Data-Final'!$T$3:$T$1977,"&gt;="&amp;'SB35 Determination Data'!$F379,'5th Cycle APR Raw Data-Final'!$T$3:$T$1977,"&lt;="&amp;G379))</f>
        <v>1</v>
      </c>
      <c r="X379" s="60">
        <f t="shared" si="12"/>
        <v>203</v>
      </c>
      <c r="Y379" s="60">
        <f t="shared" si="13"/>
        <v>1</v>
      </c>
      <c r="Z379" s="60">
        <f t="shared" si="14"/>
        <v>203</v>
      </c>
      <c r="AA379" s="31">
        <f t="shared" si="15"/>
        <v>4.9019607843137254E-3</v>
      </c>
      <c r="AB379" s="31">
        <f t="shared" si="16"/>
        <v>4.9019607843137254E-3</v>
      </c>
      <c r="AC379" s="60">
        <f>VLOOKUP(K379,'5th Cycle APR Raw Data-Final'!$A$3:$P$1977,14,FALSE)</f>
        <v>161</v>
      </c>
      <c r="AD379" s="60">
        <f>IF(AN379&lt;1,SUMIFS('5th Cycle APR Raw Data-Final'!$O$3:$O$1977,'5th Cycle APR Raw Data-Final'!$A$3:$A$1977,'SB35 Determination Data'!$K379,'5th Cycle APR Raw Data-Final'!$T$3:$T$1977,"&gt;="&amp;'SB35 Determination Data'!$F379,'5th Cycle APR Raw Data-Final'!$T$3:$T$1977,"&lt;"&amp;E379),SUMIFS('5th Cycle APR Raw Data-Final'!$O$3:$O$1977,'5th Cycle APR Raw Data-Final'!$A$3:$A$1977,'SB35 Determination Data'!$K379,'5th Cycle APR Raw Data-Final'!$T$3:$T$1977,"&gt;="&amp;'SB35 Determination Data'!$F379,'5th Cycle APR Raw Data-Final'!$T$3:$T$1977,"&lt;="&amp;G379))</f>
        <v>36</v>
      </c>
      <c r="AE379" s="60">
        <f t="shared" si="17"/>
        <v>125</v>
      </c>
      <c r="AF379" s="31">
        <f t="shared" si="18"/>
        <v>0.2236024844720497</v>
      </c>
      <c r="AG379" s="60">
        <f>VLOOKUP(K379,'5th Cycle APR Raw Data-Final'!$A$3:$P$1977,16,FALSE)</f>
        <v>553</v>
      </c>
      <c r="AH379" s="60">
        <f>IF(AN379&lt;1,SUMIFS('5th Cycle APR Raw Data-Final'!$Q$3:$Q$1977,'5th Cycle APR Raw Data-Final'!$A$3:$A$1977,'SB35 Determination Data'!$K379,'5th Cycle APR Raw Data-Final'!$T$3:$T$1977,"&gt;="&amp;'SB35 Determination Data'!$F379,'5th Cycle APR Raw Data-Final'!$T$3:$T$1977,"&lt;"&amp;E379),SUMIFS('5th Cycle APR Raw Data-Final'!$Q$3:$Q$1977,'5th Cycle APR Raw Data-Final'!$A$3:$A$1977,'SB35 Determination Data'!$K379,'5th Cycle APR Raw Data-Final'!$T$3:$T$1977,"&gt;="&amp;'SB35 Determination Data'!$F379,'5th Cycle APR Raw Data-Final'!$T$3:$T$1977,"&lt;="&amp;G379))</f>
        <v>7</v>
      </c>
      <c r="AI379" s="60">
        <f t="shared" si="19"/>
        <v>546</v>
      </c>
      <c r="AJ379" s="31">
        <f t="shared" si="20"/>
        <v>1.2658227848101266E-2</v>
      </c>
      <c r="AK379" s="60">
        <f>VLOOKUP(K379,'5th Cycle APR Raw Data-Final'!$A$3:$R$1977,18,FALSE)</f>
        <v>1311</v>
      </c>
      <c r="AL379" s="60">
        <f>IF(AN379&lt;1,SUMIFS('5th Cycle APR Raw Data-Final'!$S$3:$S$1977,'5th Cycle APR Raw Data-Final'!$A$3:$A$1977,'SB35 Determination Data'!$K379,'5th Cycle APR Raw Data-Final'!$T$3:$T$1977,"&gt;="&amp;'SB35 Determination Data'!$F379,'5th Cycle APR Raw Data-Final'!$T$3:$T$1977,"&lt;"&amp;E379),SUMIFS('5th Cycle APR Raw Data-Final'!$S$3:$S$1977,'5th Cycle APR Raw Data-Final'!$A$3:$A$1977,'SB35 Determination Data'!$K379,'5th Cycle APR Raw Data-Final'!$T$3:$T$1977,"&gt;="&amp;'SB35 Determination Data'!$F379,'5th Cycle APR Raw Data-Final'!$T$3:$T$1977,"&lt;="&amp;G379))</f>
        <v>99</v>
      </c>
      <c r="AM379" s="60">
        <f t="shared" si="21"/>
        <v>1212</v>
      </c>
      <c r="AN379" s="62">
        <f t="shared" si="22"/>
        <v>0.375</v>
      </c>
      <c r="AO379" s="9" t="str">
        <f t="shared" si="23"/>
        <v>YES</v>
      </c>
      <c r="AP379" s="9" t="str">
        <f t="shared" si="24"/>
        <v>NO</v>
      </c>
      <c r="AQ379" s="9" t="str">
        <f t="shared" si="25"/>
        <v>NO</v>
      </c>
      <c r="AR379" s="48" t="str">
        <f>VLOOKUP(K379,'2018Submitted'!$A$2:$C$540,3,FALSE)</f>
        <v>Successful</v>
      </c>
      <c r="AS379" s="9" t="str">
        <f t="shared" si="26"/>
        <v>NO</v>
      </c>
      <c r="AT379" s="9" t="str">
        <f t="shared" si="27"/>
        <v>NO</v>
      </c>
    </row>
    <row r="380" spans="1:46" ht="12.75" customHeight="1" x14ac:dyDescent="0.15">
      <c r="A380" s="9" t="s">
        <v>352</v>
      </c>
      <c r="B380" s="9" t="str">
        <f t="shared" si="0"/>
        <v>RIALTO</v>
      </c>
      <c r="C380" s="31">
        <f t="shared" si="1"/>
        <v>0.625</v>
      </c>
      <c r="D380" s="45">
        <f t="shared" si="2"/>
        <v>8</v>
      </c>
      <c r="E380" s="46">
        <f t="shared" si="3"/>
        <v>2018</v>
      </c>
      <c r="F380" s="46">
        <f t="shared" si="4"/>
        <v>2014</v>
      </c>
      <c r="G380" s="46" t="str">
        <f t="shared" si="5"/>
        <v>2021</v>
      </c>
      <c r="H380" s="9" t="str">
        <f t="shared" si="6"/>
        <v>10/15/2013</v>
      </c>
      <c r="I380" s="9" t="str">
        <f t="shared" si="7"/>
        <v>10/15/2021</v>
      </c>
      <c r="J380" s="9" t="s">
        <v>144</v>
      </c>
      <c r="K380" s="49" t="s">
        <v>397</v>
      </c>
      <c r="L380" s="60">
        <f>VLOOKUP(K380,'5th Cycle APR Raw Data-Final'!$A$3:$P$1977,6,FALSE)</f>
        <v>636</v>
      </c>
      <c r="M380" s="60">
        <f>IF(AN380&lt;1,SUMIFS('5th Cycle APR Raw Data-Final'!G$3:G$1977,'5th Cycle APR Raw Data-Final'!$A$3:$A$1977,'SB35 Determination Data'!$K380,'5th Cycle APR Raw Data-Final'!$T$3:$T$1977,"&gt;="&amp;'SB35 Determination Data'!$F380,'5th Cycle APR Raw Data-Final'!$T$3:$T$1977,"&lt;"&amp;E380),SUMIFS('5th Cycle APR Raw Data-Final'!G$3:G$1977,'5th Cycle APR Raw Data-Final'!$A$3:$A$1977,'SB35 Determination Data'!$K380,'5th Cycle APR Raw Data-Final'!$T$3:$T$1977,"&gt;="&amp;'SB35 Determination Data'!$F380,'5th Cycle APR Raw Data-Final'!$T$3:$T$1977,"&lt;="&amp;G380))</f>
        <v>0</v>
      </c>
      <c r="N380" s="60">
        <f>IF(AN380&lt;1,SUMIFS('5th Cycle APR Raw Data-Final'!H$3:H$1977,'5th Cycle APR Raw Data-Final'!$A$3:$A$1977,'SB35 Determination Data'!$K380,'5th Cycle APR Raw Data-Final'!$T$3:$T$1977,"&gt;="&amp;'SB35 Determination Data'!$F380,'5th Cycle APR Raw Data-Final'!$T$3:$T$1977,"&lt;"&amp;E380),SUMIFS('5th Cycle APR Raw Data-Final'!H$3:H$1977,'5th Cycle APR Raw Data-Final'!$A$3:$A$1977,'SB35 Determination Data'!$K380,'5th Cycle APR Raw Data-Final'!$T$3:$T$1977,"&gt;="&amp;'SB35 Determination Data'!$F380,'5th Cycle APR Raw Data-Final'!$T$3:$T$1977,"&lt;="&amp;G380))</f>
        <v>0</v>
      </c>
      <c r="O380" s="60">
        <f>IF(AN380&lt;1,SUMIFS('5th Cycle APR Raw Data-Final'!I$3:I$1977,'5th Cycle APR Raw Data-Final'!$A$3:$A$1977,'SB35 Determination Data'!$K380,'5th Cycle APR Raw Data-Final'!$T$3:$T$1977,"&gt;="&amp;'SB35 Determination Data'!$F380,'5th Cycle APR Raw Data-Final'!$T$3:$T$1977,"&lt;"&amp;E380),SUMIFS('5th Cycle APR Raw Data-Final'!I$3:I$1977,'5th Cycle APR Raw Data-Final'!$A$3:$A$1977,'SB35 Determination Data'!$K380,'5th Cycle APR Raw Data-Final'!$T$3:$T$1977,"&gt;="&amp;'SB35 Determination Data'!$F380,'5th Cycle APR Raw Data-Final'!$T$3:$T$1977,"&lt;="&amp;G380))</f>
        <v>0</v>
      </c>
      <c r="P380" s="60">
        <f t="shared" si="8"/>
        <v>636</v>
      </c>
      <c r="Q380" s="31">
        <f t="shared" si="9"/>
        <v>0</v>
      </c>
      <c r="R380" s="61">
        <f t="shared" si="10"/>
        <v>318</v>
      </c>
      <c r="S380" s="61">
        <f t="shared" si="11"/>
        <v>0</v>
      </c>
      <c r="T380" s="60">
        <f>VLOOKUP(K380,'5th Cycle APR Raw Data-Final'!$A$3:$P$1977,10,FALSE)</f>
        <v>432</v>
      </c>
      <c r="U380" s="60">
        <f>IF(AN380&lt;1,SUMIFS('5th Cycle APR Raw Data-Final'!K$3:K$1977,'5th Cycle APR Raw Data-Final'!$A$3:$A$1977,'SB35 Determination Data'!$K380,'5th Cycle APR Raw Data-Final'!$T$3:$T$1977,"&gt;="&amp;'SB35 Determination Data'!$F380,'5th Cycle APR Raw Data-Final'!$T$3:$T$1977,"&lt;"&amp;E380),SUMIFS('5th Cycle APR Raw Data-Final'!K$3:K$1977,'5th Cycle APR Raw Data-Final'!$A$3:$A$1977,'SB35 Determination Data'!$K380,'5th Cycle APR Raw Data-Final'!$T$3:$T$1977,"&gt;="&amp;'SB35 Determination Data'!$F380,'5th Cycle APR Raw Data-Final'!$T$3:$T$1977,"&lt;="&amp;G380))</f>
        <v>0</v>
      </c>
      <c r="V380" s="60">
        <f>IF(AN380&lt;1,SUMIFS('5th Cycle APR Raw Data-Final'!L$3:L$1977,'5th Cycle APR Raw Data-Final'!$A$3:$A$1977,'SB35 Determination Data'!$K380,'5th Cycle APR Raw Data-Final'!$T$3:$T$1977,"&gt;="&amp;'SB35 Determination Data'!$F380,'5th Cycle APR Raw Data-Final'!$T$3:$T$1977,"&lt;"&amp;E380),SUMIFS('5th Cycle APR Raw Data-Final'!L$3:L$1977,'5th Cycle APR Raw Data-Final'!$A$3:$A$1977,'SB35 Determination Data'!$K380,'5th Cycle APR Raw Data-Final'!$T$3:$T$1977,"&gt;="&amp;'SB35 Determination Data'!$F380,'5th Cycle APR Raw Data-Final'!$T$3:$T$1977,"&lt;="&amp;G380))</f>
        <v>0</v>
      </c>
      <c r="W380" s="60">
        <f>IF(AN380&lt;1,SUMIFS('5th Cycle APR Raw Data-Final'!M$3:M$1977,'5th Cycle APR Raw Data-Final'!$A$3:$A$1977,'SB35 Determination Data'!$K380,'5th Cycle APR Raw Data-Final'!$T$3:$T$1977,"&gt;="&amp;'SB35 Determination Data'!$F380,'5th Cycle APR Raw Data-Final'!$T$3:$T$1977,"&lt;"&amp;E380),SUMIFS('5th Cycle APR Raw Data-Final'!M$3:M$1977,'5th Cycle APR Raw Data-Final'!$A$3:$A$1977,'SB35 Determination Data'!$K380,'5th Cycle APR Raw Data-Final'!$T$3:$T$1977,"&gt;="&amp;'SB35 Determination Data'!$F380,'5th Cycle APR Raw Data-Final'!$T$3:$T$1977,"&lt;="&amp;G380))</f>
        <v>0</v>
      </c>
      <c r="X380" s="60">
        <f t="shared" si="12"/>
        <v>432</v>
      </c>
      <c r="Y380" s="60">
        <f t="shared" si="13"/>
        <v>0</v>
      </c>
      <c r="Z380" s="60">
        <f t="shared" si="14"/>
        <v>432</v>
      </c>
      <c r="AA380" s="31">
        <f t="shared" si="15"/>
        <v>0</v>
      </c>
      <c r="AB380" s="31">
        <f t="shared" si="16"/>
        <v>0</v>
      </c>
      <c r="AC380" s="60">
        <f>VLOOKUP(K380,'5th Cycle APR Raw Data-Final'!$A$3:$P$1977,14,FALSE)</f>
        <v>496</v>
      </c>
      <c r="AD380" s="60">
        <f>IF(AN380&lt;1,SUMIFS('5th Cycle APR Raw Data-Final'!$O$3:$O$1977,'5th Cycle APR Raw Data-Final'!$A$3:$A$1977,'SB35 Determination Data'!$K380,'5th Cycle APR Raw Data-Final'!$T$3:$T$1977,"&gt;="&amp;'SB35 Determination Data'!$F380,'5th Cycle APR Raw Data-Final'!$T$3:$T$1977,"&lt;"&amp;E380),SUMIFS('5th Cycle APR Raw Data-Final'!$O$3:$O$1977,'5th Cycle APR Raw Data-Final'!$A$3:$A$1977,'SB35 Determination Data'!$K380,'5th Cycle APR Raw Data-Final'!$T$3:$T$1977,"&gt;="&amp;'SB35 Determination Data'!$F380,'5th Cycle APR Raw Data-Final'!$T$3:$T$1977,"&lt;="&amp;G380))</f>
        <v>0</v>
      </c>
      <c r="AE380" s="60">
        <f t="shared" si="17"/>
        <v>496</v>
      </c>
      <c r="AF380" s="31">
        <f t="shared" si="18"/>
        <v>0</v>
      </c>
      <c r="AG380" s="60">
        <f>VLOOKUP(K380,'5th Cycle APR Raw Data-Final'!$A$3:$P$1977,16,FALSE)</f>
        <v>1151</v>
      </c>
      <c r="AH380" s="60">
        <f>IF(AN380&lt;1,SUMIFS('5th Cycle APR Raw Data-Final'!$Q$3:$Q$1977,'5th Cycle APR Raw Data-Final'!$A$3:$A$1977,'SB35 Determination Data'!$K380,'5th Cycle APR Raw Data-Final'!$T$3:$T$1977,"&gt;="&amp;'SB35 Determination Data'!$F380,'5th Cycle APR Raw Data-Final'!$T$3:$T$1977,"&lt;"&amp;E380),SUMIFS('5th Cycle APR Raw Data-Final'!$Q$3:$Q$1977,'5th Cycle APR Raw Data-Final'!$A$3:$A$1977,'SB35 Determination Data'!$K380,'5th Cycle APR Raw Data-Final'!$T$3:$T$1977,"&gt;="&amp;'SB35 Determination Data'!$F380,'5th Cycle APR Raw Data-Final'!$T$3:$T$1977,"&lt;="&amp;G380))</f>
        <v>96</v>
      </c>
      <c r="AI380" s="60">
        <f t="shared" si="19"/>
        <v>1055</v>
      </c>
      <c r="AJ380" s="31">
        <f t="shared" si="20"/>
        <v>8.3405734144222421E-2</v>
      </c>
      <c r="AK380" s="60">
        <f>VLOOKUP(K380,'5th Cycle APR Raw Data-Final'!$A$3:$R$1977,18,FALSE)</f>
        <v>2715</v>
      </c>
      <c r="AL380" s="60">
        <f>IF(AN380&lt;1,SUMIFS('5th Cycle APR Raw Data-Final'!$S$3:$S$1977,'5th Cycle APR Raw Data-Final'!$A$3:$A$1977,'SB35 Determination Data'!$K380,'5th Cycle APR Raw Data-Final'!$T$3:$T$1977,"&gt;="&amp;'SB35 Determination Data'!$F380,'5th Cycle APR Raw Data-Final'!$T$3:$T$1977,"&lt;"&amp;E380),SUMIFS('5th Cycle APR Raw Data-Final'!$S$3:$S$1977,'5th Cycle APR Raw Data-Final'!$A$3:$A$1977,'SB35 Determination Data'!$K380,'5th Cycle APR Raw Data-Final'!$T$3:$T$1977,"&gt;="&amp;'SB35 Determination Data'!$F380,'5th Cycle APR Raw Data-Final'!$T$3:$T$1977,"&lt;="&amp;G380))</f>
        <v>96</v>
      </c>
      <c r="AM380" s="60">
        <f t="shared" si="21"/>
        <v>2619</v>
      </c>
      <c r="AN380" s="62">
        <f t="shared" si="22"/>
        <v>0.5</v>
      </c>
      <c r="AO380" s="9" t="str">
        <f t="shared" si="23"/>
        <v>YES</v>
      </c>
      <c r="AP380" s="9" t="str">
        <f t="shared" si="24"/>
        <v>NO</v>
      </c>
      <c r="AQ380" s="9" t="str">
        <f t="shared" si="25"/>
        <v>NO</v>
      </c>
      <c r="AR380" s="48" t="str">
        <f>VLOOKUP(K380,'2018Submitted'!$A$2:$C$540,3,FALSE)</f>
        <v>No 2018 Annual Progress Report</v>
      </c>
      <c r="AS380" s="9" t="str">
        <f t="shared" si="26"/>
        <v>NO</v>
      </c>
      <c r="AT380" s="9" t="str">
        <f t="shared" si="27"/>
        <v>NO</v>
      </c>
    </row>
    <row r="381" spans="1:46" ht="12.75" customHeight="1" x14ac:dyDescent="0.15">
      <c r="A381" s="9" t="s">
        <v>99</v>
      </c>
      <c r="B381" s="9" t="str">
        <f t="shared" si="0"/>
        <v>RICHMOND</v>
      </c>
      <c r="C381" s="31">
        <f t="shared" si="1"/>
        <v>0.5</v>
      </c>
      <c r="D381" s="45">
        <f t="shared" si="2"/>
        <v>8</v>
      </c>
      <c r="E381" s="46">
        <f t="shared" si="3"/>
        <v>2019</v>
      </c>
      <c r="F381" s="46">
        <f t="shared" si="4"/>
        <v>2015</v>
      </c>
      <c r="G381" s="46">
        <f t="shared" si="5"/>
        <v>2022</v>
      </c>
      <c r="H381" s="9" t="str">
        <f t="shared" si="6"/>
        <v>01/31/2015</v>
      </c>
      <c r="I381" s="9" t="str">
        <f t="shared" si="7"/>
        <v>01/31/2023</v>
      </c>
      <c r="J381" s="9" t="s">
        <v>67</v>
      </c>
      <c r="K381" s="49" t="s">
        <v>116</v>
      </c>
      <c r="L381" s="60">
        <f>VLOOKUP(K381,'5th Cycle APR Raw Data-Final'!$A$3:$P$1977,6,FALSE)</f>
        <v>438</v>
      </c>
      <c r="M381" s="60">
        <f>IF(AN381&lt;1,SUMIFS('5th Cycle APR Raw Data-Final'!G$3:G$1977,'5th Cycle APR Raw Data-Final'!$A$3:$A$1977,'SB35 Determination Data'!$K381,'5th Cycle APR Raw Data-Final'!$T$3:$T$1977,"&gt;="&amp;'SB35 Determination Data'!$F381,'5th Cycle APR Raw Data-Final'!$T$3:$T$1977,"&lt;"&amp;E381),SUMIFS('5th Cycle APR Raw Data-Final'!G$3:G$1977,'5th Cycle APR Raw Data-Final'!$A$3:$A$1977,'SB35 Determination Data'!$K381,'5th Cycle APR Raw Data-Final'!$T$3:$T$1977,"&gt;="&amp;'SB35 Determination Data'!$F381,'5th Cycle APR Raw Data-Final'!$T$3:$T$1977,"&lt;="&amp;G381))</f>
        <v>79</v>
      </c>
      <c r="N381" s="60">
        <f>IF(AN381&lt;1,SUMIFS('5th Cycle APR Raw Data-Final'!H$3:H$1977,'5th Cycle APR Raw Data-Final'!$A$3:$A$1977,'SB35 Determination Data'!$K381,'5th Cycle APR Raw Data-Final'!$T$3:$T$1977,"&gt;="&amp;'SB35 Determination Data'!$F381,'5th Cycle APR Raw Data-Final'!$T$3:$T$1977,"&lt;"&amp;E381),SUMIFS('5th Cycle APR Raw Data-Final'!H$3:H$1977,'5th Cycle APR Raw Data-Final'!$A$3:$A$1977,'SB35 Determination Data'!$K381,'5th Cycle APR Raw Data-Final'!$T$3:$T$1977,"&gt;="&amp;'SB35 Determination Data'!$F381,'5th Cycle APR Raw Data-Final'!$T$3:$T$1977,"&lt;="&amp;G381))</f>
        <v>79</v>
      </c>
      <c r="O381" s="60">
        <f>IF(AN381&lt;1,SUMIFS('5th Cycle APR Raw Data-Final'!I$3:I$1977,'5th Cycle APR Raw Data-Final'!$A$3:$A$1977,'SB35 Determination Data'!$K381,'5th Cycle APR Raw Data-Final'!$T$3:$T$1977,"&gt;="&amp;'SB35 Determination Data'!$F381,'5th Cycle APR Raw Data-Final'!$T$3:$T$1977,"&lt;"&amp;E381),SUMIFS('5th Cycle APR Raw Data-Final'!I$3:I$1977,'5th Cycle APR Raw Data-Final'!$A$3:$A$1977,'SB35 Determination Data'!$K381,'5th Cycle APR Raw Data-Final'!$T$3:$T$1977,"&gt;="&amp;'SB35 Determination Data'!$F381,'5th Cycle APR Raw Data-Final'!$T$3:$T$1977,"&lt;="&amp;G381))</f>
        <v>0</v>
      </c>
      <c r="P381" s="60">
        <f t="shared" si="8"/>
        <v>359</v>
      </c>
      <c r="Q381" s="31">
        <f t="shared" si="9"/>
        <v>0.18036529680365296</v>
      </c>
      <c r="R381" s="61">
        <f t="shared" si="10"/>
        <v>219</v>
      </c>
      <c r="S381" s="61">
        <f t="shared" si="11"/>
        <v>0</v>
      </c>
      <c r="T381" s="60">
        <f>VLOOKUP(K381,'5th Cycle APR Raw Data-Final'!$A$3:$P$1977,10,FALSE)</f>
        <v>305</v>
      </c>
      <c r="U381" s="60">
        <f>IF(AN381&lt;1,SUMIFS('5th Cycle APR Raw Data-Final'!K$3:K$1977,'5th Cycle APR Raw Data-Final'!$A$3:$A$1977,'SB35 Determination Data'!$K381,'5th Cycle APR Raw Data-Final'!$T$3:$T$1977,"&gt;="&amp;'SB35 Determination Data'!$F381,'5th Cycle APR Raw Data-Final'!$T$3:$T$1977,"&lt;"&amp;E381),SUMIFS('5th Cycle APR Raw Data-Final'!K$3:K$1977,'5th Cycle APR Raw Data-Final'!$A$3:$A$1977,'SB35 Determination Data'!$K381,'5th Cycle APR Raw Data-Final'!$T$3:$T$1977,"&gt;="&amp;'SB35 Determination Data'!$F381,'5th Cycle APR Raw Data-Final'!$T$3:$T$1977,"&lt;="&amp;G381))</f>
        <v>79</v>
      </c>
      <c r="V381" s="60">
        <f>IF(AN381&lt;1,SUMIFS('5th Cycle APR Raw Data-Final'!L$3:L$1977,'5th Cycle APR Raw Data-Final'!$A$3:$A$1977,'SB35 Determination Data'!$K381,'5th Cycle APR Raw Data-Final'!$T$3:$T$1977,"&gt;="&amp;'SB35 Determination Data'!$F381,'5th Cycle APR Raw Data-Final'!$T$3:$T$1977,"&lt;"&amp;E381),SUMIFS('5th Cycle APR Raw Data-Final'!L$3:L$1977,'5th Cycle APR Raw Data-Final'!$A$3:$A$1977,'SB35 Determination Data'!$K381,'5th Cycle APR Raw Data-Final'!$T$3:$T$1977,"&gt;="&amp;'SB35 Determination Data'!$F381,'5th Cycle APR Raw Data-Final'!$T$3:$T$1977,"&lt;="&amp;G381))</f>
        <v>79</v>
      </c>
      <c r="W381" s="60">
        <f>IF(AN381&lt;1,SUMIFS('5th Cycle APR Raw Data-Final'!M$3:M$1977,'5th Cycle APR Raw Data-Final'!$A$3:$A$1977,'SB35 Determination Data'!$K381,'5th Cycle APR Raw Data-Final'!$T$3:$T$1977,"&gt;="&amp;'SB35 Determination Data'!$F381,'5th Cycle APR Raw Data-Final'!$T$3:$T$1977,"&lt;"&amp;E381),SUMIFS('5th Cycle APR Raw Data-Final'!M$3:M$1977,'5th Cycle APR Raw Data-Final'!$A$3:$A$1977,'SB35 Determination Data'!$K381,'5th Cycle APR Raw Data-Final'!$T$3:$T$1977,"&gt;="&amp;'SB35 Determination Data'!$F381,'5th Cycle APR Raw Data-Final'!$T$3:$T$1977,"&lt;="&amp;G381))</f>
        <v>0</v>
      </c>
      <c r="X381" s="60">
        <f t="shared" si="12"/>
        <v>226</v>
      </c>
      <c r="Y381" s="60">
        <f t="shared" si="13"/>
        <v>79</v>
      </c>
      <c r="Z381" s="60">
        <f t="shared" si="14"/>
        <v>226</v>
      </c>
      <c r="AA381" s="31">
        <f t="shared" si="15"/>
        <v>0.25901639344262295</v>
      </c>
      <c r="AB381" s="31">
        <f t="shared" si="16"/>
        <v>0.25901639344262295</v>
      </c>
      <c r="AC381" s="60">
        <f>VLOOKUP(K381,'5th Cycle APR Raw Data-Final'!$A$3:$P$1977,14,FALSE)</f>
        <v>410</v>
      </c>
      <c r="AD381" s="60">
        <f>IF(AN381&lt;1,SUMIFS('5th Cycle APR Raw Data-Final'!$O$3:$O$1977,'5th Cycle APR Raw Data-Final'!$A$3:$A$1977,'SB35 Determination Data'!$K381,'5th Cycle APR Raw Data-Final'!$T$3:$T$1977,"&gt;="&amp;'SB35 Determination Data'!$F381,'5th Cycle APR Raw Data-Final'!$T$3:$T$1977,"&lt;"&amp;E381),SUMIFS('5th Cycle APR Raw Data-Final'!$O$3:$O$1977,'5th Cycle APR Raw Data-Final'!$A$3:$A$1977,'SB35 Determination Data'!$K381,'5th Cycle APR Raw Data-Final'!$T$3:$T$1977,"&gt;="&amp;'SB35 Determination Data'!$F381,'5th Cycle APR Raw Data-Final'!$T$3:$T$1977,"&lt;="&amp;G381))</f>
        <v>0</v>
      </c>
      <c r="AE381" s="60">
        <f t="shared" si="17"/>
        <v>410</v>
      </c>
      <c r="AF381" s="31">
        <f t="shared" si="18"/>
        <v>0</v>
      </c>
      <c r="AG381" s="60">
        <f>VLOOKUP(K381,'5th Cycle APR Raw Data-Final'!$A$3:$P$1977,16,FALSE)</f>
        <v>1282</v>
      </c>
      <c r="AH381" s="60">
        <f>IF(AN381&lt;1,SUMIFS('5th Cycle APR Raw Data-Final'!$Q$3:$Q$1977,'5th Cycle APR Raw Data-Final'!$A$3:$A$1977,'SB35 Determination Data'!$K381,'5th Cycle APR Raw Data-Final'!$T$3:$T$1977,"&gt;="&amp;'SB35 Determination Data'!$F381,'5th Cycle APR Raw Data-Final'!$T$3:$T$1977,"&lt;"&amp;E381),SUMIFS('5th Cycle APR Raw Data-Final'!$Q$3:$Q$1977,'5th Cycle APR Raw Data-Final'!$A$3:$A$1977,'SB35 Determination Data'!$K381,'5th Cycle APR Raw Data-Final'!$T$3:$T$1977,"&gt;="&amp;'SB35 Determination Data'!$F381,'5th Cycle APR Raw Data-Final'!$T$3:$T$1977,"&lt;="&amp;G381))</f>
        <v>227</v>
      </c>
      <c r="AI381" s="60">
        <f t="shared" si="19"/>
        <v>1055</v>
      </c>
      <c r="AJ381" s="31">
        <f t="shared" si="20"/>
        <v>0.17706708268330734</v>
      </c>
      <c r="AK381" s="60">
        <f>VLOOKUP(K381,'5th Cycle APR Raw Data-Final'!$A$3:$R$1977,18,FALSE)</f>
        <v>2435</v>
      </c>
      <c r="AL381" s="60">
        <f>IF(AN381&lt;1,SUMIFS('5th Cycle APR Raw Data-Final'!$S$3:$S$1977,'5th Cycle APR Raw Data-Final'!$A$3:$A$1977,'SB35 Determination Data'!$K381,'5th Cycle APR Raw Data-Final'!$T$3:$T$1977,"&gt;="&amp;'SB35 Determination Data'!$F381,'5th Cycle APR Raw Data-Final'!$T$3:$T$1977,"&lt;"&amp;E381),SUMIFS('5th Cycle APR Raw Data-Final'!$S$3:$S$1977,'5th Cycle APR Raw Data-Final'!$A$3:$A$1977,'SB35 Determination Data'!$K381,'5th Cycle APR Raw Data-Final'!$T$3:$T$1977,"&gt;="&amp;'SB35 Determination Data'!$F381,'5th Cycle APR Raw Data-Final'!$T$3:$T$1977,"&lt;="&amp;G381))</f>
        <v>385</v>
      </c>
      <c r="AM381" s="60">
        <f t="shared" si="21"/>
        <v>2050</v>
      </c>
      <c r="AN381" s="62">
        <f t="shared" si="22"/>
        <v>0.5</v>
      </c>
      <c r="AO381" s="9" t="str">
        <f t="shared" si="23"/>
        <v>YES</v>
      </c>
      <c r="AP381" s="9" t="str">
        <f t="shared" si="24"/>
        <v>NO</v>
      </c>
      <c r="AQ381" s="9" t="str">
        <f t="shared" si="25"/>
        <v>NO</v>
      </c>
      <c r="AR381" s="48" t="str">
        <f>VLOOKUP(K381,'2018Submitted'!$A$2:$C$540,3,FALSE)</f>
        <v>No 2018 Annual Progress Report</v>
      </c>
      <c r="AS381" s="9" t="str">
        <f t="shared" si="26"/>
        <v>NO</v>
      </c>
      <c r="AT381" s="9" t="str">
        <f t="shared" si="27"/>
        <v>NO</v>
      </c>
    </row>
    <row r="382" spans="1:46" ht="12.75" customHeight="1" x14ac:dyDescent="0.15">
      <c r="A382" s="9" t="s">
        <v>154</v>
      </c>
      <c r="B382" s="9" t="str">
        <f t="shared" si="0"/>
        <v>RIDGECREST</v>
      </c>
      <c r="C382" s="31">
        <f t="shared" si="1"/>
        <v>0.375</v>
      </c>
      <c r="D382" s="45">
        <f t="shared" si="2"/>
        <v>8</v>
      </c>
      <c r="E382" s="46">
        <f t="shared" si="3"/>
        <v>2020</v>
      </c>
      <c r="F382" s="46">
        <f t="shared" si="4"/>
        <v>2016</v>
      </c>
      <c r="G382" s="46" t="str">
        <f t="shared" si="5"/>
        <v>2023</v>
      </c>
      <c r="H382" s="9" t="str">
        <f t="shared" si="6"/>
        <v>12/31/2015</v>
      </c>
      <c r="I382" s="9" t="str">
        <f t="shared" si="7"/>
        <v>12/31/2023</v>
      </c>
      <c r="J382" s="9" t="s">
        <v>128</v>
      </c>
      <c r="K382" s="49" t="s">
        <v>1294</v>
      </c>
      <c r="L382" s="60" t="e">
        <f>VLOOKUP(K382,'5th Cycle APR Raw Data-Final'!$A$3:$P$1977,6,FALSE)</f>
        <v>#N/A</v>
      </c>
      <c r="M382" s="60">
        <f>IF(AN382&lt;1,SUMIFS('5th Cycle APR Raw Data-Final'!G$3:G$1977,'5th Cycle APR Raw Data-Final'!$A$3:$A$1977,'SB35 Determination Data'!$K382,'5th Cycle APR Raw Data-Final'!$T$3:$T$1977,"&gt;="&amp;'SB35 Determination Data'!$F382,'5th Cycle APR Raw Data-Final'!$T$3:$T$1977,"&lt;"&amp;E382),SUMIFS('5th Cycle APR Raw Data-Final'!G$3:G$1977,'5th Cycle APR Raw Data-Final'!$A$3:$A$1977,'SB35 Determination Data'!$K382,'5th Cycle APR Raw Data-Final'!$T$3:$T$1977,"&gt;="&amp;'SB35 Determination Data'!$F382,'5th Cycle APR Raw Data-Final'!$T$3:$T$1977,"&lt;="&amp;G382))</f>
        <v>0</v>
      </c>
      <c r="N382" s="60">
        <f>IF(AN382&lt;1,SUMIFS('5th Cycle APR Raw Data-Final'!H$3:H$1977,'5th Cycle APR Raw Data-Final'!$A$3:$A$1977,'SB35 Determination Data'!$K382,'5th Cycle APR Raw Data-Final'!$T$3:$T$1977,"&gt;="&amp;'SB35 Determination Data'!$F382,'5th Cycle APR Raw Data-Final'!$T$3:$T$1977,"&lt;"&amp;E382),SUMIFS('5th Cycle APR Raw Data-Final'!H$3:H$1977,'5th Cycle APR Raw Data-Final'!$A$3:$A$1977,'SB35 Determination Data'!$K382,'5th Cycle APR Raw Data-Final'!$T$3:$T$1977,"&gt;="&amp;'SB35 Determination Data'!$F382,'5th Cycle APR Raw Data-Final'!$T$3:$T$1977,"&lt;="&amp;G382))</f>
        <v>0</v>
      </c>
      <c r="O382" s="60">
        <f>IF(AN382&lt;1,SUMIFS('5th Cycle APR Raw Data-Final'!I$3:I$1977,'5th Cycle APR Raw Data-Final'!$A$3:$A$1977,'SB35 Determination Data'!$K382,'5th Cycle APR Raw Data-Final'!$T$3:$T$1977,"&gt;="&amp;'SB35 Determination Data'!$F382,'5th Cycle APR Raw Data-Final'!$T$3:$T$1977,"&lt;"&amp;E382),SUMIFS('5th Cycle APR Raw Data-Final'!I$3:I$1977,'5th Cycle APR Raw Data-Final'!$A$3:$A$1977,'SB35 Determination Data'!$K382,'5th Cycle APR Raw Data-Final'!$T$3:$T$1977,"&gt;="&amp;'SB35 Determination Data'!$F382,'5th Cycle APR Raw Data-Final'!$T$3:$T$1977,"&lt;="&amp;G382))</f>
        <v>0</v>
      </c>
      <c r="P382" s="60" t="e">
        <f t="shared" si="8"/>
        <v>#N/A</v>
      </c>
      <c r="Q382" s="31" t="str">
        <f t="shared" si="9"/>
        <v>No 2018 Annual Progress Report</v>
      </c>
      <c r="R382" s="61" t="e">
        <f t="shared" si="10"/>
        <v>#N/A</v>
      </c>
      <c r="S382" s="61" t="e">
        <f t="shared" si="11"/>
        <v>#N/A</v>
      </c>
      <c r="T382" s="60" t="e">
        <f>VLOOKUP(K382,'5th Cycle APR Raw Data-Final'!$A$3:$P$1977,10,FALSE)</f>
        <v>#N/A</v>
      </c>
      <c r="U382" s="60">
        <f>IF(AN382&lt;1,SUMIFS('5th Cycle APR Raw Data-Final'!K$3:K$1977,'5th Cycle APR Raw Data-Final'!$A$3:$A$1977,'SB35 Determination Data'!$K382,'5th Cycle APR Raw Data-Final'!$T$3:$T$1977,"&gt;="&amp;'SB35 Determination Data'!$F382,'5th Cycle APR Raw Data-Final'!$T$3:$T$1977,"&lt;"&amp;E382),SUMIFS('5th Cycle APR Raw Data-Final'!K$3:K$1977,'5th Cycle APR Raw Data-Final'!$A$3:$A$1977,'SB35 Determination Data'!$K382,'5th Cycle APR Raw Data-Final'!$T$3:$T$1977,"&gt;="&amp;'SB35 Determination Data'!$F382,'5th Cycle APR Raw Data-Final'!$T$3:$T$1977,"&lt;="&amp;G382))</f>
        <v>0</v>
      </c>
      <c r="V382" s="60">
        <f>IF(AN382&lt;1,SUMIFS('5th Cycle APR Raw Data-Final'!L$3:L$1977,'5th Cycle APR Raw Data-Final'!$A$3:$A$1977,'SB35 Determination Data'!$K382,'5th Cycle APR Raw Data-Final'!$T$3:$T$1977,"&gt;="&amp;'SB35 Determination Data'!$F382,'5th Cycle APR Raw Data-Final'!$T$3:$T$1977,"&lt;"&amp;E382),SUMIFS('5th Cycle APR Raw Data-Final'!L$3:L$1977,'5th Cycle APR Raw Data-Final'!$A$3:$A$1977,'SB35 Determination Data'!$K382,'5th Cycle APR Raw Data-Final'!$T$3:$T$1977,"&gt;="&amp;'SB35 Determination Data'!$F382,'5th Cycle APR Raw Data-Final'!$T$3:$T$1977,"&lt;="&amp;G382))</f>
        <v>0</v>
      </c>
      <c r="W382" s="60">
        <f>IF(AN382&lt;1,SUMIFS('5th Cycle APR Raw Data-Final'!M$3:M$1977,'5th Cycle APR Raw Data-Final'!$A$3:$A$1977,'SB35 Determination Data'!$K382,'5th Cycle APR Raw Data-Final'!$T$3:$T$1977,"&gt;="&amp;'SB35 Determination Data'!$F382,'5th Cycle APR Raw Data-Final'!$T$3:$T$1977,"&lt;"&amp;E382),SUMIFS('5th Cycle APR Raw Data-Final'!M$3:M$1977,'5th Cycle APR Raw Data-Final'!$A$3:$A$1977,'SB35 Determination Data'!$K382,'5th Cycle APR Raw Data-Final'!$T$3:$T$1977,"&gt;="&amp;'SB35 Determination Data'!$F382,'5th Cycle APR Raw Data-Final'!$T$3:$T$1977,"&lt;="&amp;G382))</f>
        <v>0</v>
      </c>
      <c r="X382" s="60" t="e">
        <f t="shared" si="12"/>
        <v>#N/A</v>
      </c>
      <c r="Y382" s="60" t="e">
        <f t="shared" si="13"/>
        <v>#N/A</v>
      </c>
      <c r="Z382" s="60" t="e">
        <f t="shared" si="14"/>
        <v>#N/A</v>
      </c>
      <c r="AA382" s="31" t="str">
        <f t="shared" si="15"/>
        <v>No 2018 Annual Progress Report</v>
      </c>
      <c r="AB382" s="31" t="str">
        <f t="shared" si="16"/>
        <v>No 2018 Annual Progress Report</v>
      </c>
      <c r="AC382" s="60" t="e">
        <f>VLOOKUP(K382,'5th Cycle APR Raw Data-Final'!$A$3:$P$1977,14,FALSE)</f>
        <v>#N/A</v>
      </c>
      <c r="AD382" s="60">
        <f>IF(AN382&lt;1,SUMIFS('5th Cycle APR Raw Data-Final'!$O$3:$O$1977,'5th Cycle APR Raw Data-Final'!$A$3:$A$1977,'SB35 Determination Data'!$K382,'5th Cycle APR Raw Data-Final'!$T$3:$T$1977,"&gt;="&amp;'SB35 Determination Data'!$F382,'5th Cycle APR Raw Data-Final'!$T$3:$T$1977,"&lt;"&amp;E382),SUMIFS('5th Cycle APR Raw Data-Final'!$O$3:$O$1977,'5th Cycle APR Raw Data-Final'!$A$3:$A$1977,'SB35 Determination Data'!$K382,'5th Cycle APR Raw Data-Final'!$T$3:$T$1977,"&gt;="&amp;'SB35 Determination Data'!$F382,'5th Cycle APR Raw Data-Final'!$T$3:$T$1977,"&lt;="&amp;G382))</f>
        <v>0</v>
      </c>
      <c r="AE382" s="60" t="e">
        <f t="shared" si="17"/>
        <v>#N/A</v>
      </c>
      <c r="AF382" s="31" t="str">
        <f t="shared" si="18"/>
        <v>No 2018 Annual Progress Report</v>
      </c>
      <c r="AG382" s="60" t="e">
        <f>VLOOKUP(K382,'5th Cycle APR Raw Data-Final'!$A$3:$P$1977,16,FALSE)</f>
        <v>#N/A</v>
      </c>
      <c r="AH382" s="60">
        <f>IF(AN382&lt;1,SUMIFS('5th Cycle APR Raw Data-Final'!$Q$3:$Q$1977,'5th Cycle APR Raw Data-Final'!$A$3:$A$1977,'SB35 Determination Data'!$K382,'5th Cycle APR Raw Data-Final'!$T$3:$T$1977,"&gt;="&amp;'SB35 Determination Data'!$F382,'5th Cycle APR Raw Data-Final'!$T$3:$T$1977,"&lt;"&amp;E382),SUMIFS('5th Cycle APR Raw Data-Final'!$Q$3:$Q$1977,'5th Cycle APR Raw Data-Final'!$A$3:$A$1977,'SB35 Determination Data'!$K382,'5th Cycle APR Raw Data-Final'!$T$3:$T$1977,"&gt;="&amp;'SB35 Determination Data'!$F382,'5th Cycle APR Raw Data-Final'!$T$3:$T$1977,"&lt;="&amp;G382))</f>
        <v>0</v>
      </c>
      <c r="AI382" s="60" t="e">
        <f t="shared" si="19"/>
        <v>#N/A</v>
      </c>
      <c r="AJ382" s="31" t="str">
        <f t="shared" si="20"/>
        <v>No 2018 Annual Progress Report</v>
      </c>
      <c r="AK382" s="60" t="e">
        <f>VLOOKUP(K382,'5th Cycle APR Raw Data-Final'!$A$3:$R$1977,18,FALSE)</f>
        <v>#N/A</v>
      </c>
      <c r="AL382" s="60">
        <f>IF(AN382&lt;1,SUMIFS('5th Cycle APR Raw Data-Final'!$S$3:$S$1977,'5th Cycle APR Raw Data-Final'!$A$3:$A$1977,'SB35 Determination Data'!$K382,'5th Cycle APR Raw Data-Final'!$T$3:$T$1977,"&gt;="&amp;'SB35 Determination Data'!$F382,'5th Cycle APR Raw Data-Final'!$T$3:$T$1977,"&lt;"&amp;E382),SUMIFS('5th Cycle APR Raw Data-Final'!$S$3:$S$1977,'5th Cycle APR Raw Data-Final'!$A$3:$A$1977,'SB35 Determination Data'!$K382,'5th Cycle APR Raw Data-Final'!$T$3:$T$1977,"&gt;="&amp;'SB35 Determination Data'!$F382,'5th Cycle APR Raw Data-Final'!$T$3:$T$1977,"&lt;="&amp;G382))</f>
        <v>0</v>
      </c>
      <c r="AM382" s="60" t="e">
        <f t="shared" si="21"/>
        <v>#N/A</v>
      </c>
      <c r="AN382" s="62">
        <f t="shared" si="22"/>
        <v>0.375</v>
      </c>
      <c r="AO382" s="9" t="str">
        <f t="shared" si="23"/>
        <v>YES</v>
      </c>
      <c r="AP382" s="9" t="str">
        <f t="shared" si="24"/>
        <v>NO</v>
      </c>
      <c r="AQ382" s="9" t="str">
        <f t="shared" si="25"/>
        <v>NO</v>
      </c>
      <c r="AR382" s="48" t="str">
        <f>VLOOKUP(K382,'2018Submitted'!$A$2:$C$540,3,FALSE)</f>
        <v>No 2018 Annual Progress Report</v>
      </c>
      <c r="AS382" s="9" t="str">
        <f t="shared" si="26"/>
        <v>YES</v>
      </c>
      <c r="AT382" s="9" t="str">
        <f t="shared" si="27"/>
        <v>NO</v>
      </c>
    </row>
    <row r="383" spans="1:46" ht="12.75" customHeight="1" x14ac:dyDescent="0.15">
      <c r="A383" s="9" t="s">
        <v>139</v>
      </c>
      <c r="B383" s="9" t="str">
        <f t="shared" si="0"/>
        <v>RIO DELL</v>
      </c>
      <c r="C383" s="31">
        <f t="shared" si="1"/>
        <v>1</v>
      </c>
      <c r="D383" s="45">
        <f t="shared" si="2"/>
        <v>5</v>
      </c>
      <c r="E383" s="46">
        <f t="shared" si="3"/>
        <v>2017</v>
      </c>
      <c r="F383" s="46">
        <f t="shared" si="4"/>
        <v>2014</v>
      </c>
      <c r="G383" s="46">
        <f t="shared" si="5"/>
        <v>2018</v>
      </c>
      <c r="H383" s="9" t="str">
        <f t="shared" si="6"/>
        <v>06/30/2014</v>
      </c>
      <c r="I383" s="9" t="str">
        <f t="shared" si="7"/>
        <v>06/30/2019</v>
      </c>
      <c r="J383" s="9" t="s">
        <v>83</v>
      </c>
      <c r="K383" s="49" t="s">
        <v>1295</v>
      </c>
      <c r="L383" s="60">
        <f>VLOOKUP(K383,'5th Cycle APR Raw Data-Final'!$A$3:$P$1977,6,FALSE)</f>
        <v>8</v>
      </c>
      <c r="M383" s="60">
        <f>IF(AN383&lt;1,SUMIFS('5th Cycle APR Raw Data-Final'!G$3:G$1977,'5th Cycle APR Raw Data-Final'!$A$3:$A$1977,'SB35 Determination Data'!$K383,'5th Cycle APR Raw Data-Final'!$T$3:$T$1977,"&gt;="&amp;'SB35 Determination Data'!$F383,'5th Cycle APR Raw Data-Final'!$T$3:$T$1977,"&lt;"&amp;E383),SUMIFS('5th Cycle APR Raw Data-Final'!G$3:G$1977,'5th Cycle APR Raw Data-Final'!$A$3:$A$1977,'SB35 Determination Data'!$K383,'5th Cycle APR Raw Data-Final'!$T$3:$T$1977,"&gt;="&amp;'SB35 Determination Data'!$F383,'5th Cycle APR Raw Data-Final'!$T$3:$T$1977,"&lt;="&amp;G383))</f>
        <v>0</v>
      </c>
      <c r="N383" s="60">
        <f>IF(AN383&lt;1,SUMIFS('5th Cycle APR Raw Data-Final'!H$3:H$1977,'5th Cycle APR Raw Data-Final'!$A$3:$A$1977,'SB35 Determination Data'!$K383,'5th Cycle APR Raw Data-Final'!$T$3:$T$1977,"&gt;="&amp;'SB35 Determination Data'!$F383,'5th Cycle APR Raw Data-Final'!$T$3:$T$1977,"&lt;"&amp;E383),SUMIFS('5th Cycle APR Raw Data-Final'!H$3:H$1977,'5th Cycle APR Raw Data-Final'!$A$3:$A$1977,'SB35 Determination Data'!$K383,'5th Cycle APR Raw Data-Final'!$T$3:$T$1977,"&gt;="&amp;'SB35 Determination Data'!$F383,'5th Cycle APR Raw Data-Final'!$T$3:$T$1977,"&lt;="&amp;G383))</f>
        <v>0</v>
      </c>
      <c r="O383" s="60">
        <f>IF(AN383&lt;1,SUMIFS('5th Cycle APR Raw Data-Final'!I$3:I$1977,'5th Cycle APR Raw Data-Final'!$A$3:$A$1977,'SB35 Determination Data'!$K383,'5th Cycle APR Raw Data-Final'!$T$3:$T$1977,"&gt;="&amp;'SB35 Determination Data'!$F383,'5th Cycle APR Raw Data-Final'!$T$3:$T$1977,"&lt;"&amp;E383),SUMIFS('5th Cycle APR Raw Data-Final'!I$3:I$1977,'5th Cycle APR Raw Data-Final'!$A$3:$A$1977,'SB35 Determination Data'!$K383,'5th Cycle APR Raw Data-Final'!$T$3:$T$1977,"&gt;="&amp;'SB35 Determination Data'!$F383,'5th Cycle APR Raw Data-Final'!$T$3:$T$1977,"&lt;="&amp;G383))</f>
        <v>0</v>
      </c>
      <c r="P383" s="60">
        <f t="shared" si="8"/>
        <v>8</v>
      </c>
      <c r="Q383" s="31">
        <f t="shared" si="9"/>
        <v>0</v>
      </c>
      <c r="R383" s="61">
        <f t="shared" si="10"/>
        <v>8</v>
      </c>
      <c r="S383" s="61">
        <f t="shared" si="11"/>
        <v>0</v>
      </c>
      <c r="T383" s="60">
        <f>VLOOKUP(K383,'5th Cycle APR Raw Data-Final'!$A$3:$P$1977,10,FALSE)</f>
        <v>4</v>
      </c>
      <c r="U383" s="60">
        <f>IF(AN383&lt;1,SUMIFS('5th Cycle APR Raw Data-Final'!K$3:K$1977,'5th Cycle APR Raw Data-Final'!$A$3:$A$1977,'SB35 Determination Data'!$K383,'5th Cycle APR Raw Data-Final'!$T$3:$T$1977,"&gt;="&amp;'SB35 Determination Data'!$F383,'5th Cycle APR Raw Data-Final'!$T$3:$T$1977,"&lt;"&amp;E383),SUMIFS('5th Cycle APR Raw Data-Final'!K$3:K$1977,'5th Cycle APR Raw Data-Final'!$A$3:$A$1977,'SB35 Determination Data'!$K383,'5th Cycle APR Raw Data-Final'!$T$3:$T$1977,"&gt;="&amp;'SB35 Determination Data'!$F383,'5th Cycle APR Raw Data-Final'!$T$3:$T$1977,"&lt;="&amp;G383))</f>
        <v>0</v>
      </c>
      <c r="V383" s="60">
        <f>IF(AN383&lt;1,SUMIFS('5th Cycle APR Raw Data-Final'!L$3:L$1977,'5th Cycle APR Raw Data-Final'!$A$3:$A$1977,'SB35 Determination Data'!$K383,'5th Cycle APR Raw Data-Final'!$T$3:$T$1977,"&gt;="&amp;'SB35 Determination Data'!$F383,'5th Cycle APR Raw Data-Final'!$T$3:$T$1977,"&lt;"&amp;E383),SUMIFS('5th Cycle APR Raw Data-Final'!L$3:L$1977,'5th Cycle APR Raw Data-Final'!$A$3:$A$1977,'SB35 Determination Data'!$K383,'5th Cycle APR Raw Data-Final'!$T$3:$T$1977,"&gt;="&amp;'SB35 Determination Data'!$F383,'5th Cycle APR Raw Data-Final'!$T$3:$T$1977,"&lt;="&amp;G383))</f>
        <v>0</v>
      </c>
      <c r="W383" s="60">
        <f>IF(AN383&lt;1,SUMIFS('5th Cycle APR Raw Data-Final'!M$3:M$1977,'5th Cycle APR Raw Data-Final'!$A$3:$A$1977,'SB35 Determination Data'!$K383,'5th Cycle APR Raw Data-Final'!$T$3:$T$1977,"&gt;="&amp;'SB35 Determination Data'!$F383,'5th Cycle APR Raw Data-Final'!$T$3:$T$1977,"&lt;"&amp;E383),SUMIFS('5th Cycle APR Raw Data-Final'!M$3:M$1977,'5th Cycle APR Raw Data-Final'!$A$3:$A$1977,'SB35 Determination Data'!$K383,'5th Cycle APR Raw Data-Final'!$T$3:$T$1977,"&gt;="&amp;'SB35 Determination Data'!$F383,'5th Cycle APR Raw Data-Final'!$T$3:$T$1977,"&lt;="&amp;G383))</f>
        <v>0</v>
      </c>
      <c r="X383" s="60">
        <f t="shared" si="12"/>
        <v>4</v>
      </c>
      <c r="Y383" s="60">
        <f t="shared" si="13"/>
        <v>0</v>
      </c>
      <c r="Z383" s="60">
        <f t="shared" si="14"/>
        <v>4</v>
      </c>
      <c r="AA383" s="31">
        <f t="shared" si="15"/>
        <v>0</v>
      </c>
      <c r="AB383" s="31">
        <f t="shared" si="16"/>
        <v>0</v>
      </c>
      <c r="AC383" s="60">
        <f>VLOOKUP(K383,'5th Cycle APR Raw Data-Final'!$A$3:$P$1977,14,FALSE)</f>
        <v>4</v>
      </c>
      <c r="AD383" s="60">
        <f>IF(AN383&lt;1,SUMIFS('5th Cycle APR Raw Data-Final'!$O$3:$O$1977,'5th Cycle APR Raw Data-Final'!$A$3:$A$1977,'SB35 Determination Data'!$K383,'5th Cycle APR Raw Data-Final'!$T$3:$T$1977,"&gt;="&amp;'SB35 Determination Data'!$F383,'5th Cycle APR Raw Data-Final'!$T$3:$T$1977,"&lt;"&amp;E383),SUMIFS('5th Cycle APR Raw Data-Final'!$O$3:$O$1977,'5th Cycle APR Raw Data-Final'!$A$3:$A$1977,'SB35 Determination Data'!$K383,'5th Cycle APR Raw Data-Final'!$T$3:$T$1977,"&gt;="&amp;'SB35 Determination Data'!$F383,'5th Cycle APR Raw Data-Final'!$T$3:$T$1977,"&lt;="&amp;G383))</f>
        <v>0</v>
      </c>
      <c r="AE383" s="60">
        <f t="shared" si="17"/>
        <v>4</v>
      </c>
      <c r="AF383" s="31">
        <f t="shared" si="18"/>
        <v>0</v>
      </c>
      <c r="AG383" s="60">
        <f>VLOOKUP(K383,'5th Cycle APR Raw Data-Final'!$A$3:$P$1977,16,FALSE)</f>
        <v>15</v>
      </c>
      <c r="AH383" s="60">
        <f>IF(AN383&lt;1,SUMIFS('5th Cycle APR Raw Data-Final'!$Q$3:$Q$1977,'5th Cycle APR Raw Data-Final'!$A$3:$A$1977,'SB35 Determination Data'!$K383,'5th Cycle APR Raw Data-Final'!$T$3:$T$1977,"&gt;="&amp;'SB35 Determination Data'!$F383,'5th Cycle APR Raw Data-Final'!$T$3:$T$1977,"&lt;"&amp;E383),SUMIFS('5th Cycle APR Raw Data-Final'!$Q$3:$Q$1977,'5th Cycle APR Raw Data-Final'!$A$3:$A$1977,'SB35 Determination Data'!$K383,'5th Cycle APR Raw Data-Final'!$T$3:$T$1977,"&gt;="&amp;'SB35 Determination Data'!$F383,'5th Cycle APR Raw Data-Final'!$T$3:$T$1977,"&lt;="&amp;G383))</f>
        <v>1</v>
      </c>
      <c r="AI383" s="60">
        <f t="shared" si="19"/>
        <v>14</v>
      </c>
      <c r="AJ383" s="31">
        <f t="shared" si="20"/>
        <v>6.6666666666666666E-2</v>
      </c>
      <c r="AK383" s="60">
        <f>VLOOKUP(K383,'5th Cycle APR Raw Data-Final'!$A$3:$R$1977,18,FALSE)</f>
        <v>31</v>
      </c>
      <c r="AL383" s="60">
        <f>IF(AN383&lt;1,SUMIFS('5th Cycle APR Raw Data-Final'!$S$3:$S$1977,'5th Cycle APR Raw Data-Final'!$A$3:$A$1977,'SB35 Determination Data'!$K383,'5th Cycle APR Raw Data-Final'!$T$3:$T$1977,"&gt;="&amp;'SB35 Determination Data'!$F383,'5th Cycle APR Raw Data-Final'!$T$3:$T$1977,"&lt;"&amp;E383),SUMIFS('5th Cycle APR Raw Data-Final'!$S$3:$S$1977,'5th Cycle APR Raw Data-Final'!$A$3:$A$1977,'SB35 Determination Data'!$K383,'5th Cycle APR Raw Data-Final'!$T$3:$T$1977,"&gt;="&amp;'SB35 Determination Data'!$F383,'5th Cycle APR Raw Data-Final'!$T$3:$T$1977,"&lt;="&amp;G383))</f>
        <v>1</v>
      </c>
      <c r="AM383" s="60">
        <f t="shared" si="21"/>
        <v>30</v>
      </c>
      <c r="AN383" s="62">
        <f t="shared" si="22"/>
        <v>1</v>
      </c>
      <c r="AO383" s="9" t="str">
        <f t="shared" si="23"/>
        <v>YES</v>
      </c>
      <c r="AP383" s="9" t="str">
        <f t="shared" si="24"/>
        <v>NO</v>
      </c>
      <c r="AQ383" s="9" t="str">
        <f t="shared" si="25"/>
        <v>NO</v>
      </c>
      <c r="AR383" s="48" t="str">
        <f>VLOOKUP(K383,'2018Submitted'!$A$2:$C$540,3,FALSE)</f>
        <v>Successful</v>
      </c>
      <c r="AS383" s="9" t="str">
        <f t="shared" si="26"/>
        <v>NO</v>
      </c>
      <c r="AT383" s="9" t="str">
        <f t="shared" si="27"/>
        <v>NO</v>
      </c>
    </row>
    <row r="384" spans="1:46" ht="12.75" customHeight="1" x14ac:dyDescent="0.15">
      <c r="A384" s="9" t="s">
        <v>472</v>
      </c>
      <c r="B384" s="9" t="str">
        <f t="shared" si="0"/>
        <v>RIO VISTA</v>
      </c>
      <c r="C384" s="31">
        <f t="shared" si="1"/>
        <v>0.5</v>
      </c>
      <c r="D384" s="45">
        <f t="shared" si="2"/>
        <v>8</v>
      </c>
      <c r="E384" s="46">
        <f t="shared" si="3"/>
        <v>2019</v>
      </c>
      <c r="F384" s="46">
        <f t="shared" si="4"/>
        <v>2015</v>
      </c>
      <c r="G384" s="46">
        <f t="shared" si="5"/>
        <v>2022</v>
      </c>
      <c r="H384" s="9" t="str">
        <f t="shared" si="6"/>
        <v>01/31/2015</v>
      </c>
      <c r="I384" s="9" t="str">
        <f t="shared" si="7"/>
        <v>01/31/2023</v>
      </c>
      <c r="J384" s="9" t="s">
        <v>67</v>
      </c>
      <c r="K384" s="49" t="s">
        <v>1296</v>
      </c>
      <c r="L384" s="60">
        <f>VLOOKUP(K384,'5th Cycle APR Raw Data-Final'!$A$3:$P$1977,6,FALSE)</f>
        <v>45</v>
      </c>
      <c r="M384" s="60">
        <f>IF(AN384&lt;1,SUMIFS('5th Cycle APR Raw Data-Final'!G$3:G$1977,'5th Cycle APR Raw Data-Final'!$A$3:$A$1977,'SB35 Determination Data'!$K384,'5th Cycle APR Raw Data-Final'!$T$3:$T$1977,"&gt;="&amp;'SB35 Determination Data'!$F384,'5th Cycle APR Raw Data-Final'!$T$3:$T$1977,"&lt;"&amp;E384),SUMIFS('5th Cycle APR Raw Data-Final'!G$3:G$1977,'5th Cycle APR Raw Data-Final'!$A$3:$A$1977,'SB35 Determination Data'!$K384,'5th Cycle APR Raw Data-Final'!$T$3:$T$1977,"&gt;="&amp;'SB35 Determination Data'!$F384,'5th Cycle APR Raw Data-Final'!$T$3:$T$1977,"&lt;="&amp;G384))</f>
        <v>0</v>
      </c>
      <c r="N384" s="60">
        <f>IF(AN384&lt;1,SUMIFS('5th Cycle APR Raw Data-Final'!H$3:H$1977,'5th Cycle APR Raw Data-Final'!$A$3:$A$1977,'SB35 Determination Data'!$K384,'5th Cycle APR Raw Data-Final'!$T$3:$T$1977,"&gt;="&amp;'SB35 Determination Data'!$F384,'5th Cycle APR Raw Data-Final'!$T$3:$T$1977,"&lt;"&amp;E384),SUMIFS('5th Cycle APR Raw Data-Final'!H$3:H$1977,'5th Cycle APR Raw Data-Final'!$A$3:$A$1977,'SB35 Determination Data'!$K384,'5th Cycle APR Raw Data-Final'!$T$3:$T$1977,"&gt;="&amp;'SB35 Determination Data'!$F384,'5th Cycle APR Raw Data-Final'!$T$3:$T$1977,"&lt;="&amp;G384))</f>
        <v>0</v>
      </c>
      <c r="O384" s="60">
        <f>IF(AN384&lt;1,SUMIFS('5th Cycle APR Raw Data-Final'!I$3:I$1977,'5th Cycle APR Raw Data-Final'!$A$3:$A$1977,'SB35 Determination Data'!$K384,'5th Cycle APR Raw Data-Final'!$T$3:$T$1977,"&gt;="&amp;'SB35 Determination Data'!$F384,'5th Cycle APR Raw Data-Final'!$T$3:$T$1977,"&lt;"&amp;E384),SUMIFS('5th Cycle APR Raw Data-Final'!I$3:I$1977,'5th Cycle APR Raw Data-Final'!$A$3:$A$1977,'SB35 Determination Data'!$K384,'5th Cycle APR Raw Data-Final'!$T$3:$T$1977,"&gt;="&amp;'SB35 Determination Data'!$F384,'5th Cycle APR Raw Data-Final'!$T$3:$T$1977,"&lt;="&amp;G384))</f>
        <v>0</v>
      </c>
      <c r="P384" s="60">
        <f t="shared" si="8"/>
        <v>45</v>
      </c>
      <c r="Q384" s="31">
        <f t="shared" si="9"/>
        <v>0</v>
      </c>
      <c r="R384" s="61">
        <f t="shared" si="10"/>
        <v>23</v>
      </c>
      <c r="S384" s="61">
        <f t="shared" si="11"/>
        <v>0</v>
      </c>
      <c r="T384" s="60">
        <f>VLOOKUP(K384,'5th Cycle APR Raw Data-Final'!$A$3:$P$1977,10,FALSE)</f>
        <v>36</v>
      </c>
      <c r="U384" s="60">
        <f>IF(AN384&lt;1,SUMIFS('5th Cycle APR Raw Data-Final'!K$3:K$1977,'5th Cycle APR Raw Data-Final'!$A$3:$A$1977,'SB35 Determination Data'!$K384,'5th Cycle APR Raw Data-Final'!$T$3:$T$1977,"&gt;="&amp;'SB35 Determination Data'!$F384,'5th Cycle APR Raw Data-Final'!$T$3:$T$1977,"&lt;"&amp;E384),SUMIFS('5th Cycle APR Raw Data-Final'!K$3:K$1977,'5th Cycle APR Raw Data-Final'!$A$3:$A$1977,'SB35 Determination Data'!$K384,'5th Cycle APR Raw Data-Final'!$T$3:$T$1977,"&gt;="&amp;'SB35 Determination Data'!$F384,'5th Cycle APR Raw Data-Final'!$T$3:$T$1977,"&lt;="&amp;G384))</f>
        <v>4</v>
      </c>
      <c r="V384" s="60">
        <f>IF(AN384&lt;1,SUMIFS('5th Cycle APR Raw Data-Final'!L$3:L$1977,'5th Cycle APR Raw Data-Final'!$A$3:$A$1977,'SB35 Determination Data'!$K384,'5th Cycle APR Raw Data-Final'!$T$3:$T$1977,"&gt;="&amp;'SB35 Determination Data'!$F384,'5th Cycle APR Raw Data-Final'!$T$3:$T$1977,"&lt;"&amp;E384),SUMIFS('5th Cycle APR Raw Data-Final'!L$3:L$1977,'5th Cycle APR Raw Data-Final'!$A$3:$A$1977,'SB35 Determination Data'!$K384,'5th Cycle APR Raw Data-Final'!$T$3:$T$1977,"&gt;="&amp;'SB35 Determination Data'!$F384,'5th Cycle APR Raw Data-Final'!$T$3:$T$1977,"&lt;="&amp;G384))</f>
        <v>0</v>
      </c>
      <c r="W384" s="60">
        <f>IF(AN384&lt;1,SUMIFS('5th Cycle APR Raw Data-Final'!M$3:M$1977,'5th Cycle APR Raw Data-Final'!$A$3:$A$1977,'SB35 Determination Data'!$K384,'5th Cycle APR Raw Data-Final'!$T$3:$T$1977,"&gt;="&amp;'SB35 Determination Data'!$F384,'5th Cycle APR Raw Data-Final'!$T$3:$T$1977,"&lt;"&amp;E384),SUMIFS('5th Cycle APR Raw Data-Final'!M$3:M$1977,'5th Cycle APR Raw Data-Final'!$A$3:$A$1977,'SB35 Determination Data'!$K384,'5th Cycle APR Raw Data-Final'!$T$3:$T$1977,"&gt;="&amp;'SB35 Determination Data'!$F384,'5th Cycle APR Raw Data-Final'!$T$3:$T$1977,"&lt;="&amp;G384))</f>
        <v>4</v>
      </c>
      <c r="X384" s="60">
        <f t="shared" si="12"/>
        <v>32</v>
      </c>
      <c r="Y384" s="60">
        <f t="shared" si="13"/>
        <v>4</v>
      </c>
      <c r="Z384" s="60">
        <f t="shared" si="14"/>
        <v>32</v>
      </c>
      <c r="AA384" s="31">
        <f t="shared" si="15"/>
        <v>0.1111111111111111</v>
      </c>
      <c r="AB384" s="31">
        <f t="shared" si="16"/>
        <v>0.1111111111111111</v>
      </c>
      <c r="AC384" s="60">
        <f>VLOOKUP(K384,'5th Cycle APR Raw Data-Final'!$A$3:$P$1977,14,FALSE)</f>
        <v>48</v>
      </c>
      <c r="AD384" s="60">
        <f>IF(AN384&lt;1,SUMIFS('5th Cycle APR Raw Data-Final'!$O$3:$O$1977,'5th Cycle APR Raw Data-Final'!$A$3:$A$1977,'SB35 Determination Data'!$K384,'5th Cycle APR Raw Data-Final'!$T$3:$T$1977,"&gt;="&amp;'SB35 Determination Data'!$F384,'5th Cycle APR Raw Data-Final'!$T$3:$T$1977,"&lt;"&amp;E384),SUMIFS('5th Cycle APR Raw Data-Final'!$O$3:$O$1977,'5th Cycle APR Raw Data-Final'!$A$3:$A$1977,'SB35 Determination Data'!$K384,'5th Cycle APR Raw Data-Final'!$T$3:$T$1977,"&gt;="&amp;'SB35 Determination Data'!$F384,'5th Cycle APR Raw Data-Final'!$T$3:$T$1977,"&lt;="&amp;G384))</f>
        <v>155</v>
      </c>
      <c r="AE384" s="60">
        <f t="shared" si="17"/>
        <v>0</v>
      </c>
      <c r="AF384" s="31">
        <f t="shared" si="18"/>
        <v>3.2291666666666665</v>
      </c>
      <c r="AG384" s="60">
        <f>VLOOKUP(K384,'5th Cycle APR Raw Data-Final'!$A$3:$P$1977,16,FALSE)</f>
        <v>170</v>
      </c>
      <c r="AH384" s="60">
        <f>IF(AN384&lt;1,SUMIFS('5th Cycle APR Raw Data-Final'!$Q$3:$Q$1977,'5th Cycle APR Raw Data-Final'!$A$3:$A$1977,'SB35 Determination Data'!$K384,'5th Cycle APR Raw Data-Final'!$T$3:$T$1977,"&gt;="&amp;'SB35 Determination Data'!$F384,'5th Cycle APR Raw Data-Final'!$T$3:$T$1977,"&lt;"&amp;E384),SUMIFS('5th Cycle APR Raw Data-Final'!$Q$3:$Q$1977,'5th Cycle APR Raw Data-Final'!$A$3:$A$1977,'SB35 Determination Data'!$K384,'5th Cycle APR Raw Data-Final'!$T$3:$T$1977,"&gt;="&amp;'SB35 Determination Data'!$F384,'5th Cycle APR Raw Data-Final'!$T$3:$T$1977,"&lt;="&amp;G384))</f>
        <v>317</v>
      </c>
      <c r="AI384" s="60">
        <f t="shared" si="19"/>
        <v>0</v>
      </c>
      <c r="AJ384" s="31">
        <f t="shared" si="20"/>
        <v>1.8647058823529412</v>
      </c>
      <c r="AK384" s="60">
        <f>VLOOKUP(K384,'5th Cycle APR Raw Data-Final'!$A$3:$R$1977,18,FALSE)</f>
        <v>299</v>
      </c>
      <c r="AL384" s="60">
        <f>IF(AN384&lt;1,SUMIFS('5th Cycle APR Raw Data-Final'!$S$3:$S$1977,'5th Cycle APR Raw Data-Final'!$A$3:$A$1977,'SB35 Determination Data'!$K384,'5th Cycle APR Raw Data-Final'!$T$3:$T$1977,"&gt;="&amp;'SB35 Determination Data'!$F384,'5th Cycle APR Raw Data-Final'!$T$3:$T$1977,"&lt;"&amp;E384),SUMIFS('5th Cycle APR Raw Data-Final'!$S$3:$S$1977,'5th Cycle APR Raw Data-Final'!$A$3:$A$1977,'SB35 Determination Data'!$K384,'5th Cycle APR Raw Data-Final'!$T$3:$T$1977,"&gt;="&amp;'SB35 Determination Data'!$F384,'5th Cycle APR Raw Data-Final'!$T$3:$T$1977,"&lt;="&amp;G384))</f>
        <v>476</v>
      </c>
      <c r="AM384" s="60">
        <f t="shared" si="21"/>
        <v>77</v>
      </c>
      <c r="AN384" s="62">
        <f t="shared" si="22"/>
        <v>0.5</v>
      </c>
      <c r="AO384" s="9" t="str">
        <f t="shared" si="23"/>
        <v>NO</v>
      </c>
      <c r="AP384" s="9" t="str">
        <f t="shared" si="24"/>
        <v>YES</v>
      </c>
      <c r="AQ384" s="9" t="str">
        <f t="shared" si="25"/>
        <v>NO</v>
      </c>
      <c r="AR384" s="48" t="str">
        <f>VLOOKUP(K384,'2018Submitted'!$A$2:$C$540,3,FALSE)</f>
        <v>Successful</v>
      </c>
      <c r="AS384" s="9" t="str">
        <f t="shared" si="26"/>
        <v>NO</v>
      </c>
      <c r="AT384" s="9" t="str">
        <f t="shared" si="27"/>
        <v>YES</v>
      </c>
    </row>
    <row r="385" spans="1:46" ht="12.75" customHeight="1" x14ac:dyDescent="0.15">
      <c r="A385" s="9" t="s">
        <v>464</v>
      </c>
      <c r="B385" s="9" t="str">
        <f t="shared" si="0"/>
        <v>RIPON</v>
      </c>
      <c r="C385" s="31">
        <f t="shared" si="1"/>
        <v>0.375</v>
      </c>
      <c r="D385" s="45">
        <f t="shared" si="2"/>
        <v>8</v>
      </c>
      <c r="E385" s="46">
        <f t="shared" si="3"/>
        <v>2020</v>
      </c>
      <c r="F385" s="46">
        <f t="shared" si="4"/>
        <v>2016</v>
      </c>
      <c r="G385" s="46" t="str">
        <f t="shared" si="5"/>
        <v>2023</v>
      </c>
      <c r="H385" s="9" t="str">
        <f t="shared" si="6"/>
        <v>12/31/2015</v>
      </c>
      <c r="I385" s="9" t="str">
        <f t="shared" si="7"/>
        <v>12/31/2023</v>
      </c>
      <c r="J385" s="9" t="s">
        <v>128</v>
      </c>
      <c r="K385" s="49" t="s">
        <v>1297</v>
      </c>
      <c r="L385" s="60" t="e">
        <f>VLOOKUP(K385,'5th Cycle APR Raw Data-Final'!$A$3:$P$1977,6,FALSE)</f>
        <v>#N/A</v>
      </c>
      <c r="M385" s="60">
        <f>IF(AN385&lt;1,SUMIFS('5th Cycle APR Raw Data-Final'!G$3:G$1977,'5th Cycle APR Raw Data-Final'!$A$3:$A$1977,'SB35 Determination Data'!$K385,'5th Cycle APR Raw Data-Final'!$T$3:$T$1977,"&gt;="&amp;'SB35 Determination Data'!$F385,'5th Cycle APR Raw Data-Final'!$T$3:$T$1977,"&lt;"&amp;E385),SUMIFS('5th Cycle APR Raw Data-Final'!G$3:G$1977,'5th Cycle APR Raw Data-Final'!$A$3:$A$1977,'SB35 Determination Data'!$K385,'5th Cycle APR Raw Data-Final'!$T$3:$T$1977,"&gt;="&amp;'SB35 Determination Data'!$F385,'5th Cycle APR Raw Data-Final'!$T$3:$T$1977,"&lt;="&amp;G385))</f>
        <v>0</v>
      </c>
      <c r="N385" s="60">
        <f>IF(AN385&lt;1,SUMIFS('5th Cycle APR Raw Data-Final'!H$3:H$1977,'5th Cycle APR Raw Data-Final'!$A$3:$A$1977,'SB35 Determination Data'!$K385,'5th Cycle APR Raw Data-Final'!$T$3:$T$1977,"&gt;="&amp;'SB35 Determination Data'!$F385,'5th Cycle APR Raw Data-Final'!$T$3:$T$1977,"&lt;"&amp;E385),SUMIFS('5th Cycle APR Raw Data-Final'!H$3:H$1977,'5th Cycle APR Raw Data-Final'!$A$3:$A$1977,'SB35 Determination Data'!$K385,'5th Cycle APR Raw Data-Final'!$T$3:$T$1977,"&gt;="&amp;'SB35 Determination Data'!$F385,'5th Cycle APR Raw Data-Final'!$T$3:$T$1977,"&lt;="&amp;G385))</f>
        <v>0</v>
      </c>
      <c r="O385" s="60">
        <f>IF(AN385&lt;1,SUMIFS('5th Cycle APR Raw Data-Final'!I$3:I$1977,'5th Cycle APR Raw Data-Final'!$A$3:$A$1977,'SB35 Determination Data'!$K385,'5th Cycle APR Raw Data-Final'!$T$3:$T$1977,"&gt;="&amp;'SB35 Determination Data'!$F385,'5th Cycle APR Raw Data-Final'!$T$3:$T$1977,"&lt;"&amp;E385),SUMIFS('5th Cycle APR Raw Data-Final'!I$3:I$1977,'5th Cycle APR Raw Data-Final'!$A$3:$A$1977,'SB35 Determination Data'!$K385,'5th Cycle APR Raw Data-Final'!$T$3:$T$1977,"&gt;="&amp;'SB35 Determination Data'!$F385,'5th Cycle APR Raw Data-Final'!$T$3:$T$1977,"&lt;="&amp;G385))</f>
        <v>0</v>
      </c>
      <c r="P385" s="60" t="e">
        <f t="shared" si="8"/>
        <v>#N/A</v>
      </c>
      <c r="Q385" s="31" t="str">
        <f t="shared" si="9"/>
        <v>No 2018 Annual Progress Report</v>
      </c>
      <c r="R385" s="61" t="e">
        <f t="shared" si="10"/>
        <v>#N/A</v>
      </c>
      <c r="S385" s="61" t="e">
        <f t="shared" si="11"/>
        <v>#N/A</v>
      </c>
      <c r="T385" s="60" t="e">
        <f>VLOOKUP(K385,'5th Cycle APR Raw Data-Final'!$A$3:$P$1977,10,FALSE)</f>
        <v>#N/A</v>
      </c>
      <c r="U385" s="60">
        <f>IF(AN385&lt;1,SUMIFS('5th Cycle APR Raw Data-Final'!K$3:K$1977,'5th Cycle APR Raw Data-Final'!$A$3:$A$1977,'SB35 Determination Data'!$K385,'5th Cycle APR Raw Data-Final'!$T$3:$T$1977,"&gt;="&amp;'SB35 Determination Data'!$F385,'5th Cycle APR Raw Data-Final'!$T$3:$T$1977,"&lt;"&amp;E385),SUMIFS('5th Cycle APR Raw Data-Final'!K$3:K$1977,'5th Cycle APR Raw Data-Final'!$A$3:$A$1977,'SB35 Determination Data'!$K385,'5th Cycle APR Raw Data-Final'!$T$3:$T$1977,"&gt;="&amp;'SB35 Determination Data'!$F385,'5th Cycle APR Raw Data-Final'!$T$3:$T$1977,"&lt;="&amp;G385))</f>
        <v>0</v>
      </c>
      <c r="V385" s="60">
        <f>IF(AN385&lt;1,SUMIFS('5th Cycle APR Raw Data-Final'!L$3:L$1977,'5th Cycle APR Raw Data-Final'!$A$3:$A$1977,'SB35 Determination Data'!$K385,'5th Cycle APR Raw Data-Final'!$T$3:$T$1977,"&gt;="&amp;'SB35 Determination Data'!$F385,'5th Cycle APR Raw Data-Final'!$T$3:$T$1977,"&lt;"&amp;E385),SUMIFS('5th Cycle APR Raw Data-Final'!L$3:L$1977,'5th Cycle APR Raw Data-Final'!$A$3:$A$1977,'SB35 Determination Data'!$K385,'5th Cycle APR Raw Data-Final'!$T$3:$T$1977,"&gt;="&amp;'SB35 Determination Data'!$F385,'5th Cycle APR Raw Data-Final'!$T$3:$T$1977,"&lt;="&amp;G385))</f>
        <v>0</v>
      </c>
      <c r="W385" s="60">
        <f>IF(AN385&lt;1,SUMIFS('5th Cycle APR Raw Data-Final'!M$3:M$1977,'5th Cycle APR Raw Data-Final'!$A$3:$A$1977,'SB35 Determination Data'!$K385,'5th Cycle APR Raw Data-Final'!$T$3:$T$1977,"&gt;="&amp;'SB35 Determination Data'!$F385,'5th Cycle APR Raw Data-Final'!$T$3:$T$1977,"&lt;"&amp;E385),SUMIFS('5th Cycle APR Raw Data-Final'!M$3:M$1977,'5th Cycle APR Raw Data-Final'!$A$3:$A$1977,'SB35 Determination Data'!$K385,'5th Cycle APR Raw Data-Final'!$T$3:$T$1977,"&gt;="&amp;'SB35 Determination Data'!$F385,'5th Cycle APR Raw Data-Final'!$T$3:$T$1977,"&lt;="&amp;G385))</f>
        <v>0</v>
      </c>
      <c r="X385" s="60" t="e">
        <f t="shared" si="12"/>
        <v>#N/A</v>
      </c>
      <c r="Y385" s="60" t="e">
        <f t="shared" si="13"/>
        <v>#N/A</v>
      </c>
      <c r="Z385" s="60" t="e">
        <f t="shared" si="14"/>
        <v>#N/A</v>
      </c>
      <c r="AA385" s="31" t="str">
        <f t="shared" si="15"/>
        <v>No 2018 Annual Progress Report</v>
      </c>
      <c r="AB385" s="31" t="str">
        <f t="shared" si="16"/>
        <v>No 2018 Annual Progress Report</v>
      </c>
      <c r="AC385" s="60" t="e">
        <f>VLOOKUP(K385,'5th Cycle APR Raw Data-Final'!$A$3:$P$1977,14,FALSE)</f>
        <v>#N/A</v>
      </c>
      <c r="AD385" s="60">
        <f>IF(AN385&lt;1,SUMIFS('5th Cycle APR Raw Data-Final'!$O$3:$O$1977,'5th Cycle APR Raw Data-Final'!$A$3:$A$1977,'SB35 Determination Data'!$K385,'5th Cycle APR Raw Data-Final'!$T$3:$T$1977,"&gt;="&amp;'SB35 Determination Data'!$F385,'5th Cycle APR Raw Data-Final'!$T$3:$T$1977,"&lt;"&amp;E385),SUMIFS('5th Cycle APR Raw Data-Final'!$O$3:$O$1977,'5th Cycle APR Raw Data-Final'!$A$3:$A$1977,'SB35 Determination Data'!$K385,'5th Cycle APR Raw Data-Final'!$T$3:$T$1977,"&gt;="&amp;'SB35 Determination Data'!$F385,'5th Cycle APR Raw Data-Final'!$T$3:$T$1977,"&lt;="&amp;G385))</f>
        <v>0</v>
      </c>
      <c r="AE385" s="60" t="e">
        <f t="shared" si="17"/>
        <v>#N/A</v>
      </c>
      <c r="AF385" s="31" t="str">
        <f t="shared" si="18"/>
        <v>No 2018 Annual Progress Report</v>
      </c>
      <c r="AG385" s="60" t="e">
        <f>VLOOKUP(K385,'5th Cycle APR Raw Data-Final'!$A$3:$P$1977,16,FALSE)</f>
        <v>#N/A</v>
      </c>
      <c r="AH385" s="60">
        <f>IF(AN385&lt;1,SUMIFS('5th Cycle APR Raw Data-Final'!$Q$3:$Q$1977,'5th Cycle APR Raw Data-Final'!$A$3:$A$1977,'SB35 Determination Data'!$K385,'5th Cycle APR Raw Data-Final'!$T$3:$T$1977,"&gt;="&amp;'SB35 Determination Data'!$F385,'5th Cycle APR Raw Data-Final'!$T$3:$T$1977,"&lt;"&amp;E385),SUMIFS('5th Cycle APR Raw Data-Final'!$Q$3:$Q$1977,'5th Cycle APR Raw Data-Final'!$A$3:$A$1977,'SB35 Determination Data'!$K385,'5th Cycle APR Raw Data-Final'!$T$3:$T$1977,"&gt;="&amp;'SB35 Determination Data'!$F385,'5th Cycle APR Raw Data-Final'!$T$3:$T$1977,"&lt;="&amp;G385))</f>
        <v>0</v>
      </c>
      <c r="AI385" s="60" t="e">
        <f t="shared" si="19"/>
        <v>#N/A</v>
      </c>
      <c r="AJ385" s="31" t="str">
        <f t="shared" si="20"/>
        <v>No 2018 Annual Progress Report</v>
      </c>
      <c r="AK385" s="60" t="e">
        <f>VLOOKUP(K385,'5th Cycle APR Raw Data-Final'!$A$3:$R$1977,18,FALSE)</f>
        <v>#N/A</v>
      </c>
      <c r="AL385" s="60">
        <f>IF(AN385&lt;1,SUMIFS('5th Cycle APR Raw Data-Final'!$S$3:$S$1977,'5th Cycle APR Raw Data-Final'!$A$3:$A$1977,'SB35 Determination Data'!$K385,'5th Cycle APR Raw Data-Final'!$T$3:$T$1977,"&gt;="&amp;'SB35 Determination Data'!$F385,'5th Cycle APR Raw Data-Final'!$T$3:$T$1977,"&lt;"&amp;E385),SUMIFS('5th Cycle APR Raw Data-Final'!$S$3:$S$1977,'5th Cycle APR Raw Data-Final'!$A$3:$A$1977,'SB35 Determination Data'!$K385,'5th Cycle APR Raw Data-Final'!$T$3:$T$1977,"&gt;="&amp;'SB35 Determination Data'!$F385,'5th Cycle APR Raw Data-Final'!$T$3:$T$1977,"&lt;="&amp;G385))</f>
        <v>0</v>
      </c>
      <c r="AM385" s="60" t="e">
        <f t="shared" si="21"/>
        <v>#N/A</v>
      </c>
      <c r="AN385" s="62">
        <f t="shared" si="22"/>
        <v>0.375</v>
      </c>
      <c r="AO385" s="9" t="str">
        <f t="shared" si="23"/>
        <v>YES</v>
      </c>
      <c r="AP385" s="9" t="str">
        <f t="shared" si="24"/>
        <v>NO</v>
      </c>
      <c r="AQ385" s="9" t="str">
        <f t="shared" si="25"/>
        <v>NO</v>
      </c>
      <c r="AR385" s="48" t="str">
        <f>VLOOKUP(K385,'2018Submitted'!$A$2:$C$540,3,FALSE)</f>
        <v>No 2018 Annual Progress Report</v>
      </c>
      <c r="AS385" s="9" t="str">
        <f t="shared" si="26"/>
        <v>YES</v>
      </c>
      <c r="AT385" s="9" t="str">
        <f t="shared" si="27"/>
        <v>NO</v>
      </c>
    </row>
    <row r="386" spans="1:46" ht="12.75" customHeight="1" x14ac:dyDescent="0.15">
      <c r="A386" s="9" t="s">
        <v>517</v>
      </c>
      <c r="B386" s="9" t="str">
        <f t="shared" si="0"/>
        <v>RIVERBANK</v>
      </c>
      <c r="C386" s="31">
        <f t="shared" si="1"/>
        <v>0.375</v>
      </c>
      <c r="D386" s="45">
        <f t="shared" si="2"/>
        <v>8</v>
      </c>
      <c r="E386" s="46">
        <f t="shared" si="3"/>
        <v>2020</v>
      </c>
      <c r="F386" s="46">
        <f t="shared" si="4"/>
        <v>2016</v>
      </c>
      <c r="G386" s="46" t="str">
        <f t="shared" si="5"/>
        <v>2023</v>
      </c>
      <c r="H386" s="9" t="str">
        <f t="shared" si="6"/>
        <v>12/31/2015</v>
      </c>
      <c r="I386" s="9" t="str">
        <f t="shared" si="7"/>
        <v>12/31/2023</v>
      </c>
      <c r="J386" s="9" t="s">
        <v>128</v>
      </c>
      <c r="K386" s="49" t="s">
        <v>587</v>
      </c>
      <c r="L386" s="60">
        <f>VLOOKUP(K386,'5th Cycle APR Raw Data-Final'!$A$3:$P$1977,6,FALSE)</f>
        <v>321</v>
      </c>
      <c r="M386" s="60">
        <f>IF(AN386&lt;1,SUMIFS('5th Cycle APR Raw Data-Final'!G$3:G$1977,'5th Cycle APR Raw Data-Final'!$A$3:$A$1977,'SB35 Determination Data'!$K386,'5th Cycle APR Raw Data-Final'!$T$3:$T$1977,"&gt;="&amp;'SB35 Determination Data'!$F386,'5th Cycle APR Raw Data-Final'!$T$3:$T$1977,"&lt;"&amp;E386),SUMIFS('5th Cycle APR Raw Data-Final'!G$3:G$1977,'5th Cycle APR Raw Data-Final'!$A$3:$A$1977,'SB35 Determination Data'!$K386,'5th Cycle APR Raw Data-Final'!$T$3:$T$1977,"&gt;="&amp;'SB35 Determination Data'!$F386,'5th Cycle APR Raw Data-Final'!$T$3:$T$1977,"&lt;="&amp;G386))</f>
        <v>33</v>
      </c>
      <c r="N386" s="60">
        <f>IF(AN386&lt;1,SUMIFS('5th Cycle APR Raw Data-Final'!H$3:H$1977,'5th Cycle APR Raw Data-Final'!$A$3:$A$1977,'SB35 Determination Data'!$K386,'5th Cycle APR Raw Data-Final'!$T$3:$T$1977,"&gt;="&amp;'SB35 Determination Data'!$F386,'5th Cycle APR Raw Data-Final'!$T$3:$T$1977,"&lt;"&amp;E386),SUMIFS('5th Cycle APR Raw Data-Final'!H$3:H$1977,'5th Cycle APR Raw Data-Final'!$A$3:$A$1977,'SB35 Determination Data'!$K386,'5th Cycle APR Raw Data-Final'!$T$3:$T$1977,"&gt;="&amp;'SB35 Determination Data'!$F386,'5th Cycle APR Raw Data-Final'!$T$3:$T$1977,"&lt;="&amp;G386))</f>
        <v>33</v>
      </c>
      <c r="O386" s="60">
        <f>IF(AN386&lt;1,SUMIFS('5th Cycle APR Raw Data-Final'!I$3:I$1977,'5th Cycle APR Raw Data-Final'!$A$3:$A$1977,'SB35 Determination Data'!$K386,'5th Cycle APR Raw Data-Final'!$T$3:$T$1977,"&gt;="&amp;'SB35 Determination Data'!$F386,'5th Cycle APR Raw Data-Final'!$T$3:$T$1977,"&lt;"&amp;E386),SUMIFS('5th Cycle APR Raw Data-Final'!I$3:I$1977,'5th Cycle APR Raw Data-Final'!$A$3:$A$1977,'SB35 Determination Data'!$K386,'5th Cycle APR Raw Data-Final'!$T$3:$T$1977,"&gt;="&amp;'SB35 Determination Data'!$F386,'5th Cycle APR Raw Data-Final'!$T$3:$T$1977,"&lt;="&amp;G386))</f>
        <v>0</v>
      </c>
      <c r="P386" s="60">
        <f t="shared" si="8"/>
        <v>288</v>
      </c>
      <c r="Q386" s="31">
        <f t="shared" si="9"/>
        <v>0.10280373831775701</v>
      </c>
      <c r="R386" s="61">
        <f t="shared" si="10"/>
        <v>120</v>
      </c>
      <c r="S386" s="61">
        <f t="shared" si="11"/>
        <v>0</v>
      </c>
      <c r="T386" s="60">
        <f>VLOOKUP(K386,'5th Cycle APR Raw Data-Final'!$A$3:$P$1977,10,FALSE)</f>
        <v>206</v>
      </c>
      <c r="U386" s="60">
        <f>IF(AN386&lt;1,SUMIFS('5th Cycle APR Raw Data-Final'!K$3:K$1977,'5th Cycle APR Raw Data-Final'!$A$3:$A$1977,'SB35 Determination Data'!$K386,'5th Cycle APR Raw Data-Final'!$T$3:$T$1977,"&gt;="&amp;'SB35 Determination Data'!$F386,'5th Cycle APR Raw Data-Final'!$T$3:$T$1977,"&lt;"&amp;E386),SUMIFS('5th Cycle APR Raw Data-Final'!K$3:K$1977,'5th Cycle APR Raw Data-Final'!$A$3:$A$1977,'SB35 Determination Data'!$K386,'5th Cycle APR Raw Data-Final'!$T$3:$T$1977,"&gt;="&amp;'SB35 Determination Data'!$F386,'5th Cycle APR Raw Data-Final'!$T$3:$T$1977,"&lt;="&amp;G386))</f>
        <v>38</v>
      </c>
      <c r="V386" s="60">
        <f>IF(AN386&lt;1,SUMIFS('5th Cycle APR Raw Data-Final'!L$3:L$1977,'5th Cycle APR Raw Data-Final'!$A$3:$A$1977,'SB35 Determination Data'!$K386,'5th Cycle APR Raw Data-Final'!$T$3:$T$1977,"&gt;="&amp;'SB35 Determination Data'!$F386,'5th Cycle APR Raw Data-Final'!$T$3:$T$1977,"&lt;"&amp;E386),SUMIFS('5th Cycle APR Raw Data-Final'!L$3:L$1977,'5th Cycle APR Raw Data-Final'!$A$3:$A$1977,'SB35 Determination Data'!$K386,'5th Cycle APR Raw Data-Final'!$T$3:$T$1977,"&gt;="&amp;'SB35 Determination Data'!$F386,'5th Cycle APR Raw Data-Final'!$T$3:$T$1977,"&lt;="&amp;G386))</f>
        <v>38</v>
      </c>
      <c r="W386" s="60">
        <f>IF(AN386&lt;1,SUMIFS('5th Cycle APR Raw Data-Final'!M$3:M$1977,'5th Cycle APR Raw Data-Final'!$A$3:$A$1977,'SB35 Determination Data'!$K386,'5th Cycle APR Raw Data-Final'!$T$3:$T$1977,"&gt;="&amp;'SB35 Determination Data'!$F386,'5th Cycle APR Raw Data-Final'!$T$3:$T$1977,"&lt;"&amp;E386),SUMIFS('5th Cycle APR Raw Data-Final'!M$3:M$1977,'5th Cycle APR Raw Data-Final'!$A$3:$A$1977,'SB35 Determination Data'!$K386,'5th Cycle APR Raw Data-Final'!$T$3:$T$1977,"&gt;="&amp;'SB35 Determination Data'!$F386,'5th Cycle APR Raw Data-Final'!$T$3:$T$1977,"&lt;="&amp;G386))</f>
        <v>0</v>
      </c>
      <c r="X386" s="60">
        <f t="shared" si="12"/>
        <v>168</v>
      </c>
      <c r="Y386" s="60">
        <f t="shared" si="13"/>
        <v>38</v>
      </c>
      <c r="Z386" s="60">
        <f t="shared" si="14"/>
        <v>168</v>
      </c>
      <c r="AA386" s="31">
        <f t="shared" si="15"/>
        <v>0.18446601941747573</v>
      </c>
      <c r="AB386" s="31">
        <f t="shared" si="16"/>
        <v>0.18446601941747573</v>
      </c>
      <c r="AC386" s="60">
        <f>VLOOKUP(K386,'5th Cycle APR Raw Data-Final'!$A$3:$P$1977,14,FALSE)</f>
        <v>217</v>
      </c>
      <c r="AD386" s="60">
        <f>IF(AN386&lt;1,SUMIFS('5th Cycle APR Raw Data-Final'!$O$3:$O$1977,'5th Cycle APR Raw Data-Final'!$A$3:$A$1977,'SB35 Determination Data'!$K386,'5th Cycle APR Raw Data-Final'!$T$3:$T$1977,"&gt;="&amp;'SB35 Determination Data'!$F386,'5th Cycle APR Raw Data-Final'!$T$3:$T$1977,"&lt;"&amp;E386),SUMIFS('5th Cycle APR Raw Data-Final'!$O$3:$O$1977,'5th Cycle APR Raw Data-Final'!$A$3:$A$1977,'SB35 Determination Data'!$K386,'5th Cycle APR Raw Data-Final'!$T$3:$T$1977,"&gt;="&amp;'SB35 Determination Data'!$F386,'5th Cycle APR Raw Data-Final'!$T$3:$T$1977,"&lt;="&amp;G386))</f>
        <v>0</v>
      </c>
      <c r="AE386" s="60">
        <f t="shared" si="17"/>
        <v>217</v>
      </c>
      <c r="AF386" s="31">
        <f t="shared" si="18"/>
        <v>0</v>
      </c>
      <c r="AG386" s="60">
        <f>VLOOKUP(K386,'5th Cycle APR Raw Data-Final'!$A$3:$P$1977,16,FALSE)</f>
        <v>536</v>
      </c>
      <c r="AH386" s="60">
        <f>IF(AN386&lt;1,SUMIFS('5th Cycle APR Raw Data-Final'!$Q$3:$Q$1977,'5th Cycle APR Raw Data-Final'!$A$3:$A$1977,'SB35 Determination Data'!$K386,'5th Cycle APR Raw Data-Final'!$T$3:$T$1977,"&gt;="&amp;'SB35 Determination Data'!$F386,'5th Cycle APR Raw Data-Final'!$T$3:$T$1977,"&lt;"&amp;E386),SUMIFS('5th Cycle APR Raw Data-Final'!$Q$3:$Q$1977,'5th Cycle APR Raw Data-Final'!$A$3:$A$1977,'SB35 Determination Data'!$K386,'5th Cycle APR Raw Data-Final'!$T$3:$T$1977,"&gt;="&amp;'SB35 Determination Data'!$F386,'5th Cycle APR Raw Data-Final'!$T$3:$T$1977,"&lt;="&amp;G386))</f>
        <v>103</v>
      </c>
      <c r="AI386" s="60">
        <f t="shared" si="19"/>
        <v>433</v>
      </c>
      <c r="AJ386" s="31">
        <f t="shared" si="20"/>
        <v>0.19216417910447761</v>
      </c>
      <c r="AK386" s="60">
        <f>VLOOKUP(K386,'5th Cycle APR Raw Data-Final'!$A$3:$R$1977,18,FALSE)</f>
        <v>1280</v>
      </c>
      <c r="AL386" s="60">
        <f>IF(AN386&lt;1,SUMIFS('5th Cycle APR Raw Data-Final'!$S$3:$S$1977,'5th Cycle APR Raw Data-Final'!$A$3:$A$1977,'SB35 Determination Data'!$K386,'5th Cycle APR Raw Data-Final'!$T$3:$T$1977,"&gt;="&amp;'SB35 Determination Data'!$F386,'5th Cycle APR Raw Data-Final'!$T$3:$T$1977,"&lt;"&amp;E386),SUMIFS('5th Cycle APR Raw Data-Final'!$S$3:$S$1977,'5th Cycle APR Raw Data-Final'!$A$3:$A$1977,'SB35 Determination Data'!$K386,'5th Cycle APR Raw Data-Final'!$T$3:$T$1977,"&gt;="&amp;'SB35 Determination Data'!$F386,'5th Cycle APR Raw Data-Final'!$T$3:$T$1977,"&lt;="&amp;G386))</f>
        <v>174</v>
      </c>
      <c r="AM386" s="60">
        <f t="shared" si="21"/>
        <v>1106</v>
      </c>
      <c r="AN386" s="62">
        <f t="shared" si="22"/>
        <v>0.375</v>
      </c>
      <c r="AO386" s="9" t="str">
        <f t="shared" si="23"/>
        <v>YES</v>
      </c>
      <c r="AP386" s="9" t="str">
        <f t="shared" si="24"/>
        <v>NO</v>
      </c>
      <c r="AQ386" s="9" t="str">
        <f t="shared" si="25"/>
        <v>NO</v>
      </c>
      <c r="AR386" s="48" t="str">
        <f>VLOOKUP(K386,'2018Submitted'!$A$2:$C$540,3,FALSE)</f>
        <v>Successful</v>
      </c>
      <c r="AS386" s="9" t="str">
        <f t="shared" si="26"/>
        <v>NO</v>
      </c>
      <c r="AT386" s="9" t="str">
        <f t="shared" si="27"/>
        <v>NO</v>
      </c>
    </row>
    <row r="387" spans="1:46" ht="12.75" customHeight="1" x14ac:dyDescent="0.15">
      <c r="A387" s="9" t="s">
        <v>316</v>
      </c>
      <c r="B387" s="9" t="str">
        <f t="shared" si="0"/>
        <v>RIVERSIDE</v>
      </c>
      <c r="C387" s="31">
        <f t="shared" si="1"/>
        <v>0.625</v>
      </c>
      <c r="D387" s="45">
        <f t="shared" si="2"/>
        <v>8</v>
      </c>
      <c r="E387" s="46">
        <f t="shared" si="3"/>
        <v>2018</v>
      </c>
      <c r="F387" s="46">
        <f t="shared" si="4"/>
        <v>2014</v>
      </c>
      <c r="G387" s="46" t="str">
        <f t="shared" si="5"/>
        <v>2021</v>
      </c>
      <c r="H387" s="9" t="str">
        <f t="shared" si="6"/>
        <v>10/15/2013</v>
      </c>
      <c r="I387" s="9" t="str">
        <f t="shared" si="7"/>
        <v>10/15/2021</v>
      </c>
      <c r="J387" s="9" t="s">
        <v>144</v>
      </c>
      <c r="K387" s="49" t="s">
        <v>316</v>
      </c>
      <c r="L387" s="60">
        <f>VLOOKUP(K387,'5th Cycle APR Raw Data-Final'!$A$3:$P$1977,6,FALSE)</f>
        <v>2002</v>
      </c>
      <c r="M387" s="60">
        <f>IF(AN387&lt;1,SUMIFS('5th Cycle APR Raw Data-Final'!G$3:G$1977,'5th Cycle APR Raw Data-Final'!$A$3:$A$1977,'SB35 Determination Data'!$K387,'5th Cycle APR Raw Data-Final'!$T$3:$T$1977,"&gt;="&amp;'SB35 Determination Data'!$F387,'5th Cycle APR Raw Data-Final'!$T$3:$T$1977,"&lt;"&amp;E387),SUMIFS('5th Cycle APR Raw Data-Final'!G$3:G$1977,'5th Cycle APR Raw Data-Final'!$A$3:$A$1977,'SB35 Determination Data'!$K387,'5th Cycle APR Raw Data-Final'!$T$3:$T$1977,"&gt;="&amp;'SB35 Determination Data'!$F387,'5th Cycle APR Raw Data-Final'!$T$3:$T$1977,"&lt;="&amp;G387))</f>
        <v>0</v>
      </c>
      <c r="N387" s="60">
        <f>IF(AN387&lt;1,SUMIFS('5th Cycle APR Raw Data-Final'!H$3:H$1977,'5th Cycle APR Raw Data-Final'!$A$3:$A$1977,'SB35 Determination Data'!$K387,'5th Cycle APR Raw Data-Final'!$T$3:$T$1977,"&gt;="&amp;'SB35 Determination Data'!$F387,'5th Cycle APR Raw Data-Final'!$T$3:$T$1977,"&lt;"&amp;E387),SUMIFS('5th Cycle APR Raw Data-Final'!H$3:H$1977,'5th Cycle APR Raw Data-Final'!$A$3:$A$1977,'SB35 Determination Data'!$K387,'5th Cycle APR Raw Data-Final'!$T$3:$T$1977,"&gt;="&amp;'SB35 Determination Data'!$F387,'5th Cycle APR Raw Data-Final'!$T$3:$T$1977,"&lt;="&amp;G387))</f>
        <v>0</v>
      </c>
      <c r="O387" s="60">
        <f>IF(AN387&lt;1,SUMIFS('5th Cycle APR Raw Data-Final'!I$3:I$1977,'5th Cycle APR Raw Data-Final'!$A$3:$A$1977,'SB35 Determination Data'!$K387,'5th Cycle APR Raw Data-Final'!$T$3:$T$1977,"&gt;="&amp;'SB35 Determination Data'!$F387,'5th Cycle APR Raw Data-Final'!$T$3:$T$1977,"&lt;"&amp;E387),SUMIFS('5th Cycle APR Raw Data-Final'!I$3:I$1977,'5th Cycle APR Raw Data-Final'!$A$3:$A$1977,'SB35 Determination Data'!$K387,'5th Cycle APR Raw Data-Final'!$T$3:$T$1977,"&gt;="&amp;'SB35 Determination Data'!$F387,'5th Cycle APR Raw Data-Final'!$T$3:$T$1977,"&lt;="&amp;G387))</f>
        <v>0</v>
      </c>
      <c r="P387" s="60">
        <f t="shared" si="8"/>
        <v>2002</v>
      </c>
      <c r="Q387" s="31">
        <f t="shared" si="9"/>
        <v>0</v>
      </c>
      <c r="R387" s="61">
        <f t="shared" si="10"/>
        <v>1001</v>
      </c>
      <c r="S387" s="61">
        <f t="shared" si="11"/>
        <v>0</v>
      </c>
      <c r="T387" s="60">
        <f>VLOOKUP(K387,'5th Cycle APR Raw Data-Final'!$A$3:$P$1977,10,FALSE)</f>
        <v>1336</v>
      </c>
      <c r="U387" s="60">
        <f>IF(AN387&lt;1,SUMIFS('5th Cycle APR Raw Data-Final'!K$3:K$1977,'5th Cycle APR Raw Data-Final'!$A$3:$A$1977,'SB35 Determination Data'!$K387,'5th Cycle APR Raw Data-Final'!$T$3:$T$1977,"&gt;="&amp;'SB35 Determination Data'!$F387,'5th Cycle APR Raw Data-Final'!$T$3:$T$1977,"&lt;"&amp;E387),SUMIFS('5th Cycle APR Raw Data-Final'!K$3:K$1977,'5th Cycle APR Raw Data-Final'!$A$3:$A$1977,'SB35 Determination Data'!$K387,'5th Cycle APR Raw Data-Final'!$T$3:$T$1977,"&gt;="&amp;'SB35 Determination Data'!$F387,'5th Cycle APR Raw Data-Final'!$T$3:$T$1977,"&lt;="&amp;G387))</f>
        <v>0</v>
      </c>
      <c r="V387" s="60">
        <f>IF(AN387&lt;1,SUMIFS('5th Cycle APR Raw Data-Final'!L$3:L$1977,'5th Cycle APR Raw Data-Final'!$A$3:$A$1977,'SB35 Determination Data'!$K387,'5th Cycle APR Raw Data-Final'!$T$3:$T$1977,"&gt;="&amp;'SB35 Determination Data'!$F387,'5th Cycle APR Raw Data-Final'!$T$3:$T$1977,"&lt;"&amp;E387),SUMIFS('5th Cycle APR Raw Data-Final'!L$3:L$1977,'5th Cycle APR Raw Data-Final'!$A$3:$A$1977,'SB35 Determination Data'!$K387,'5th Cycle APR Raw Data-Final'!$T$3:$T$1977,"&gt;="&amp;'SB35 Determination Data'!$F387,'5th Cycle APR Raw Data-Final'!$T$3:$T$1977,"&lt;="&amp;G387))</f>
        <v>0</v>
      </c>
      <c r="W387" s="60">
        <f>IF(AN387&lt;1,SUMIFS('5th Cycle APR Raw Data-Final'!M$3:M$1977,'5th Cycle APR Raw Data-Final'!$A$3:$A$1977,'SB35 Determination Data'!$K387,'5th Cycle APR Raw Data-Final'!$T$3:$T$1977,"&gt;="&amp;'SB35 Determination Data'!$F387,'5th Cycle APR Raw Data-Final'!$T$3:$T$1977,"&lt;"&amp;E387),SUMIFS('5th Cycle APR Raw Data-Final'!M$3:M$1977,'5th Cycle APR Raw Data-Final'!$A$3:$A$1977,'SB35 Determination Data'!$K387,'5th Cycle APR Raw Data-Final'!$T$3:$T$1977,"&gt;="&amp;'SB35 Determination Data'!$F387,'5th Cycle APR Raw Data-Final'!$T$3:$T$1977,"&lt;="&amp;G387))</f>
        <v>0</v>
      </c>
      <c r="X387" s="60">
        <f t="shared" si="12"/>
        <v>1336</v>
      </c>
      <c r="Y387" s="60">
        <f t="shared" si="13"/>
        <v>0</v>
      </c>
      <c r="Z387" s="60">
        <f t="shared" si="14"/>
        <v>1336</v>
      </c>
      <c r="AA387" s="31">
        <f t="shared" si="15"/>
        <v>0</v>
      </c>
      <c r="AB387" s="31">
        <f t="shared" si="16"/>
        <v>0</v>
      </c>
      <c r="AC387" s="60">
        <f>VLOOKUP(K387,'5th Cycle APR Raw Data-Final'!$A$3:$P$1977,14,FALSE)</f>
        <v>1503</v>
      </c>
      <c r="AD387" s="60">
        <f>IF(AN387&lt;1,SUMIFS('5th Cycle APR Raw Data-Final'!$O$3:$O$1977,'5th Cycle APR Raw Data-Final'!$A$3:$A$1977,'SB35 Determination Data'!$K387,'5th Cycle APR Raw Data-Final'!$T$3:$T$1977,"&gt;="&amp;'SB35 Determination Data'!$F387,'5th Cycle APR Raw Data-Final'!$T$3:$T$1977,"&lt;"&amp;E387),SUMIFS('5th Cycle APR Raw Data-Final'!$O$3:$O$1977,'5th Cycle APR Raw Data-Final'!$A$3:$A$1977,'SB35 Determination Data'!$K387,'5th Cycle APR Raw Data-Final'!$T$3:$T$1977,"&gt;="&amp;'SB35 Determination Data'!$F387,'5th Cycle APR Raw Data-Final'!$T$3:$T$1977,"&lt;="&amp;G387))</f>
        <v>12</v>
      </c>
      <c r="AE387" s="60">
        <f t="shared" si="17"/>
        <v>1491</v>
      </c>
      <c r="AF387" s="31">
        <f t="shared" si="18"/>
        <v>7.9840319361277438E-3</v>
      </c>
      <c r="AG387" s="60">
        <f>VLOOKUP(K387,'5th Cycle APR Raw Data-Final'!$A$3:$P$1977,16,FALSE)</f>
        <v>3442</v>
      </c>
      <c r="AH387" s="60">
        <f>IF(AN387&lt;1,SUMIFS('5th Cycle APR Raw Data-Final'!$Q$3:$Q$1977,'5th Cycle APR Raw Data-Final'!$A$3:$A$1977,'SB35 Determination Data'!$K387,'5th Cycle APR Raw Data-Final'!$T$3:$T$1977,"&gt;="&amp;'SB35 Determination Data'!$F387,'5th Cycle APR Raw Data-Final'!$T$3:$T$1977,"&lt;"&amp;E387),SUMIFS('5th Cycle APR Raw Data-Final'!$Q$3:$Q$1977,'5th Cycle APR Raw Data-Final'!$A$3:$A$1977,'SB35 Determination Data'!$K387,'5th Cycle APR Raw Data-Final'!$T$3:$T$1977,"&gt;="&amp;'SB35 Determination Data'!$F387,'5th Cycle APR Raw Data-Final'!$T$3:$T$1977,"&lt;="&amp;G387))</f>
        <v>70</v>
      </c>
      <c r="AI387" s="60">
        <f t="shared" si="19"/>
        <v>3372</v>
      </c>
      <c r="AJ387" s="31">
        <f t="shared" si="20"/>
        <v>2.0337013364323069E-2</v>
      </c>
      <c r="AK387" s="60">
        <f>VLOOKUP(K387,'5th Cycle APR Raw Data-Final'!$A$3:$R$1977,18,FALSE)</f>
        <v>8283</v>
      </c>
      <c r="AL387" s="60">
        <f>IF(AN387&lt;1,SUMIFS('5th Cycle APR Raw Data-Final'!$S$3:$S$1977,'5th Cycle APR Raw Data-Final'!$A$3:$A$1977,'SB35 Determination Data'!$K387,'5th Cycle APR Raw Data-Final'!$T$3:$T$1977,"&gt;="&amp;'SB35 Determination Data'!$F387,'5th Cycle APR Raw Data-Final'!$T$3:$T$1977,"&lt;"&amp;E387),SUMIFS('5th Cycle APR Raw Data-Final'!$S$3:$S$1977,'5th Cycle APR Raw Data-Final'!$A$3:$A$1977,'SB35 Determination Data'!$K387,'5th Cycle APR Raw Data-Final'!$T$3:$T$1977,"&gt;="&amp;'SB35 Determination Data'!$F387,'5th Cycle APR Raw Data-Final'!$T$3:$T$1977,"&lt;="&amp;G387))</f>
        <v>82</v>
      </c>
      <c r="AM387" s="60">
        <f t="shared" si="21"/>
        <v>8201</v>
      </c>
      <c r="AN387" s="62">
        <f t="shared" si="22"/>
        <v>0.5</v>
      </c>
      <c r="AO387" s="9" t="str">
        <f t="shared" si="23"/>
        <v>YES</v>
      </c>
      <c r="AP387" s="9" t="str">
        <f t="shared" si="24"/>
        <v>NO</v>
      </c>
      <c r="AQ387" s="9" t="str">
        <f t="shared" si="25"/>
        <v>NO</v>
      </c>
      <c r="AR387" s="48" t="str">
        <f>VLOOKUP(K387,'2018Submitted'!$A$2:$C$540,3,FALSE)</f>
        <v>Successful</v>
      </c>
      <c r="AS387" s="9" t="str">
        <f t="shared" si="26"/>
        <v>NO</v>
      </c>
      <c r="AT387" s="9" t="str">
        <f t="shared" si="27"/>
        <v>NO</v>
      </c>
    </row>
    <row r="388" spans="1:46" ht="12.75" customHeight="1" x14ac:dyDescent="0.15">
      <c r="A388" s="9" t="s">
        <v>316</v>
      </c>
      <c r="B388" s="9" t="str">
        <f t="shared" si="0"/>
        <v>RIVERSIDE COUNTY</v>
      </c>
      <c r="C388" s="31">
        <f t="shared" si="1"/>
        <v>0.625</v>
      </c>
      <c r="D388" s="45">
        <f t="shared" si="2"/>
        <v>8</v>
      </c>
      <c r="E388" s="46">
        <f t="shared" si="3"/>
        <v>2018</v>
      </c>
      <c r="F388" s="46">
        <f t="shared" si="4"/>
        <v>2014</v>
      </c>
      <c r="G388" s="46" t="str">
        <f t="shared" si="5"/>
        <v>2021</v>
      </c>
      <c r="H388" s="9" t="str">
        <f t="shared" si="6"/>
        <v>10/15/2013</v>
      </c>
      <c r="I388" s="9" t="str">
        <f t="shared" si="7"/>
        <v>10/15/2021</v>
      </c>
      <c r="J388" s="9" t="s">
        <v>144</v>
      </c>
      <c r="K388" s="49" t="s">
        <v>337</v>
      </c>
      <c r="L388" s="60">
        <f>VLOOKUP(K388,'5th Cycle APR Raw Data-Final'!$A$3:$P$1977,6,FALSE)</f>
        <v>7173</v>
      </c>
      <c r="M388" s="60">
        <f>IF(AN388&lt;1,SUMIFS('5th Cycle APR Raw Data-Final'!G$3:G$1977,'5th Cycle APR Raw Data-Final'!$A$3:$A$1977,'SB35 Determination Data'!$K388,'5th Cycle APR Raw Data-Final'!$T$3:$T$1977,"&gt;="&amp;'SB35 Determination Data'!$F388,'5th Cycle APR Raw Data-Final'!$T$3:$T$1977,"&lt;"&amp;E388),SUMIFS('5th Cycle APR Raw Data-Final'!G$3:G$1977,'5th Cycle APR Raw Data-Final'!$A$3:$A$1977,'SB35 Determination Data'!$K388,'5th Cycle APR Raw Data-Final'!$T$3:$T$1977,"&gt;="&amp;'SB35 Determination Data'!$F388,'5th Cycle APR Raw Data-Final'!$T$3:$T$1977,"&lt;="&amp;G388))</f>
        <v>164</v>
      </c>
      <c r="N388" s="60">
        <f>IF(AN388&lt;1,SUMIFS('5th Cycle APR Raw Data-Final'!H$3:H$1977,'5th Cycle APR Raw Data-Final'!$A$3:$A$1977,'SB35 Determination Data'!$K388,'5th Cycle APR Raw Data-Final'!$T$3:$T$1977,"&gt;="&amp;'SB35 Determination Data'!$F388,'5th Cycle APR Raw Data-Final'!$T$3:$T$1977,"&lt;"&amp;E388),SUMIFS('5th Cycle APR Raw Data-Final'!H$3:H$1977,'5th Cycle APR Raw Data-Final'!$A$3:$A$1977,'SB35 Determination Data'!$K388,'5th Cycle APR Raw Data-Final'!$T$3:$T$1977,"&gt;="&amp;'SB35 Determination Data'!$F388,'5th Cycle APR Raw Data-Final'!$T$3:$T$1977,"&lt;="&amp;G388))</f>
        <v>155</v>
      </c>
      <c r="O388" s="60">
        <f>IF(AN388&lt;1,SUMIFS('5th Cycle APR Raw Data-Final'!I$3:I$1977,'5th Cycle APR Raw Data-Final'!$A$3:$A$1977,'SB35 Determination Data'!$K388,'5th Cycle APR Raw Data-Final'!$T$3:$T$1977,"&gt;="&amp;'SB35 Determination Data'!$F388,'5th Cycle APR Raw Data-Final'!$T$3:$T$1977,"&lt;"&amp;E388),SUMIFS('5th Cycle APR Raw Data-Final'!I$3:I$1977,'5th Cycle APR Raw Data-Final'!$A$3:$A$1977,'SB35 Determination Data'!$K388,'5th Cycle APR Raw Data-Final'!$T$3:$T$1977,"&gt;="&amp;'SB35 Determination Data'!$F388,'5th Cycle APR Raw Data-Final'!$T$3:$T$1977,"&lt;="&amp;G388))</f>
        <v>9</v>
      </c>
      <c r="P388" s="60">
        <f t="shared" si="8"/>
        <v>7009</v>
      </c>
      <c r="Q388" s="31">
        <f t="shared" si="9"/>
        <v>2.2863515962637668E-2</v>
      </c>
      <c r="R388" s="61">
        <f t="shared" si="10"/>
        <v>3587</v>
      </c>
      <c r="S388" s="61">
        <f t="shared" si="11"/>
        <v>0</v>
      </c>
      <c r="T388" s="60">
        <f>VLOOKUP(K388,'5th Cycle APR Raw Data-Final'!$A$3:$P$1977,10,FALSE)</f>
        <v>4871</v>
      </c>
      <c r="U388" s="60">
        <f>IF(AN388&lt;1,SUMIFS('5th Cycle APR Raw Data-Final'!K$3:K$1977,'5th Cycle APR Raw Data-Final'!$A$3:$A$1977,'SB35 Determination Data'!$K388,'5th Cycle APR Raw Data-Final'!$T$3:$T$1977,"&gt;="&amp;'SB35 Determination Data'!$F388,'5th Cycle APR Raw Data-Final'!$T$3:$T$1977,"&lt;"&amp;E388),SUMIFS('5th Cycle APR Raw Data-Final'!K$3:K$1977,'5th Cycle APR Raw Data-Final'!$A$3:$A$1977,'SB35 Determination Data'!$K388,'5th Cycle APR Raw Data-Final'!$T$3:$T$1977,"&gt;="&amp;'SB35 Determination Data'!$F388,'5th Cycle APR Raw Data-Final'!$T$3:$T$1977,"&lt;="&amp;G388))</f>
        <v>82</v>
      </c>
      <c r="V388" s="60">
        <f>IF(AN388&lt;1,SUMIFS('5th Cycle APR Raw Data-Final'!L$3:L$1977,'5th Cycle APR Raw Data-Final'!$A$3:$A$1977,'SB35 Determination Data'!$K388,'5th Cycle APR Raw Data-Final'!$T$3:$T$1977,"&gt;="&amp;'SB35 Determination Data'!$F388,'5th Cycle APR Raw Data-Final'!$T$3:$T$1977,"&lt;"&amp;E388),SUMIFS('5th Cycle APR Raw Data-Final'!L$3:L$1977,'5th Cycle APR Raw Data-Final'!$A$3:$A$1977,'SB35 Determination Data'!$K388,'5th Cycle APR Raw Data-Final'!$T$3:$T$1977,"&gt;="&amp;'SB35 Determination Data'!$F388,'5th Cycle APR Raw Data-Final'!$T$3:$T$1977,"&lt;="&amp;G388))</f>
        <v>82</v>
      </c>
      <c r="W388" s="60">
        <f>IF(AN388&lt;1,SUMIFS('5th Cycle APR Raw Data-Final'!M$3:M$1977,'5th Cycle APR Raw Data-Final'!$A$3:$A$1977,'SB35 Determination Data'!$K388,'5th Cycle APR Raw Data-Final'!$T$3:$T$1977,"&gt;="&amp;'SB35 Determination Data'!$F388,'5th Cycle APR Raw Data-Final'!$T$3:$T$1977,"&lt;"&amp;E388),SUMIFS('5th Cycle APR Raw Data-Final'!M$3:M$1977,'5th Cycle APR Raw Data-Final'!$A$3:$A$1977,'SB35 Determination Data'!$K388,'5th Cycle APR Raw Data-Final'!$T$3:$T$1977,"&gt;="&amp;'SB35 Determination Data'!$F388,'5th Cycle APR Raw Data-Final'!$T$3:$T$1977,"&lt;="&amp;G388))</f>
        <v>0</v>
      </c>
      <c r="X388" s="60">
        <f t="shared" si="12"/>
        <v>4789</v>
      </c>
      <c r="Y388" s="60">
        <f t="shared" si="13"/>
        <v>82</v>
      </c>
      <c r="Z388" s="60">
        <f t="shared" si="14"/>
        <v>4789</v>
      </c>
      <c r="AA388" s="31">
        <f t="shared" si="15"/>
        <v>1.6834325600492712E-2</v>
      </c>
      <c r="AB388" s="31">
        <f t="shared" si="16"/>
        <v>1.6834325600492712E-2</v>
      </c>
      <c r="AC388" s="60">
        <f>VLOOKUP(K388,'5th Cycle APR Raw Data-Final'!$A$3:$P$1977,14,FALSE)</f>
        <v>5534</v>
      </c>
      <c r="AD388" s="60">
        <f>IF(AN388&lt;1,SUMIFS('5th Cycle APR Raw Data-Final'!$O$3:$O$1977,'5th Cycle APR Raw Data-Final'!$A$3:$A$1977,'SB35 Determination Data'!$K388,'5th Cycle APR Raw Data-Final'!$T$3:$T$1977,"&gt;="&amp;'SB35 Determination Data'!$F388,'5th Cycle APR Raw Data-Final'!$T$3:$T$1977,"&lt;"&amp;E388),SUMIFS('5th Cycle APR Raw Data-Final'!$O$3:$O$1977,'5th Cycle APR Raw Data-Final'!$A$3:$A$1977,'SB35 Determination Data'!$K388,'5th Cycle APR Raw Data-Final'!$T$3:$T$1977,"&gt;="&amp;'SB35 Determination Data'!$F388,'5th Cycle APR Raw Data-Final'!$T$3:$T$1977,"&lt;="&amp;G388))</f>
        <v>1033</v>
      </c>
      <c r="AE388" s="60">
        <f t="shared" si="17"/>
        <v>4501</v>
      </c>
      <c r="AF388" s="31">
        <f t="shared" si="18"/>
        <v>0.18666425731839537</v>
      </c>
      <c r="AG388" s="60">
        <f>VLOOKUP(K388,'5th Cycle APR Raw Data-Final'!$A$3:$P$1977,16,FALSE)</f>
        <v>12725</v>
      </c>
      <c r="AH388" s="60">
        <f>IF(AN388&lt;1,SUMIFS('5th Cycle APR Raw Data-Final'!$Q$3:$Q$1977,'5th Cycle APR Raw Data-Final'!$A$3:$A$1977,'SB35 Determination Data'!$K388,'5th Cycle APR Raw Data-Final'!$T$3:$T$1977,"&gt;="&amp;'SB35 Determination Data'!$F388,'5th Cycle APR Raw Data-Final'!$T$3:$T$1977,"&lt;"&amp;E388),SUMIFS('5th Cycle APR Raw Data-Final'!$Q$3:$Q$1977,'5th Cycle APR Raw Data-Final'!$A$3:$A$1977,'SB35 Determination Data'!$K388,'5th Cycle APR Raw Data-Final'!$T$3:$T$1977,"&gt;="&amp;'SB35 Determination Data'!$F388,'5th Cycle APR Raw Data-Final'!$T$3:$T$1977,"&lt;="&amp;G388))</f>
        <v>2000</v>
      </c>
      <c r="AI388" s="60">
        <f t="shared" si="19"/>
        <v>10725</v>
      </c>
      <c r="AJ388" s="31">
        <f t="shared" si="20"/>
        <v>0.15717092337917485</v>
      </c>
      <c r="AK388" s="60">
        <f>VLOOKUP(K388,'5th Cycle APR Raw Data-Final'!$A$3:$R$1977,18,FALSE)</f>
        <v>30303</v>
      </c>
      <c r="AL388" s="60">
        <f>IF(AN388&lt;1,SUMIFS('5th Cycle APR Raw Data-Final'!$S$3:$S$1977,'5th Cycle APR Raw Data-Final'!$A$3:$A$1977,'SB35 Determination Data'!$K388,'5th Cycle APR Raw Data-Final'!$T$3:$T$1977,"&gt;="&amp;'SB35 Determination Data'!$F388,'5th Cycle APR Raw Data-Final'!$T$3:$T$1977,"&lt;"&amp;E388),SUMIFS('5th Cycle APR Raw Data-Final'!$S$3:$S$1977,'5th Cycle APR Raw Data-Final'!$A$3:$A$1977,'SB35 Determination Data'!$K388,'5th Cycle APR Raw Data-Final'!$T$3:$T$1977,"&gt;="&amp;'SB35 Determination Data'!$F388,'5th Cycle APR Raw Data-Final'!$T$3:$T$1977,"&lt;="&amp;G388))</f>
        <v>3279</v>
      </c>
      <c r="AM388" s="60">
        <f t="shared" si="21"/>
        <v>27024</v>
      </c>
      <c r="AN388" s="62">
        <f t="shared" si="22"/>
        <v>0.5</v>
      </c>
      <c r="AO388" s="9" t="str">
        <f t="shared" si="23"/>
        <v>YES</v>
      </c>
      <c r="AP388" s="9" t="str">
        <f t="shared" si="24"/>
        <v>NO</v>
      </c>
      <c r="AQ388" s="9" t="str">
        <f t="shared" si="25"/>
        <v>NO</v>
      </c>
      <c r="AR388" s="48" t="str">
        <f>VLOOKUP(K388,'2018Submitted'!$A$2:$C$540,3,FALSE)</f>
        <v>Successful</v>
      </c>
      <c r="AS388" s="9" t="str">
        <f t="shared" si="26"/>
        <v>NO</v>
      </c>
      <c r="AT388" s="9" t="str">
        <f t="shared" si="27"/>
        <v>NO</v>
      </c>
    </row>
    <row r="389" spans="1:46" ht="12.75" customHeight="1" x14ac:dyDescent="0.15">
      <c r="A389" s="9" t="s">
        <v>306</v>
      </c>
      <c r="B389" s="9" t="str">
        <f t="shared" si="0"/>
        <v>ROCKLIN</v>
      </c>
      <c r="C389" s="31">
        <f t="shared" si="1"/>
        <v>0.625</v>
      </c>
      <c r="D389" s="45">
        <f t="shared" si="2"/>
        <v>8</v>
      </c>
      <c r="E389" s="46">
        <f t="shared" si="3"/>
        <v>2018</v>
      </c>
      <c r="F389" s="46">
        <f t="shared" si="4"/>
        <v>2014</v>
      </c>
      <c r="G389" s="46" t="str">
        <f t="shared" si="5"/>
        <v>2021</v>
      </c>
      <c r="H389" s="9" t="str">
        <f t="shared" si="6"/>
        <v>10/31/2013</v>
      </c>
      <c r="I389" s="9" t="str">
        <f t="shared" si="7"/>
        <v>10/31/2021</v>
      </c>
      <c r="J389" s="9" t="s">
        <v>123</v>
      </c>
      <c r="K389" s="49" t="s">
        <v>312</v>
      </c>
      <c r="L389" s="60">
        <f>VLOOKUP(K389,'5th Cycle APR Raw Data-Final'!$A$3:$P$1977,6,FALSE)</f>
        <v>1040</v>
      </c>
      <c r="M389" s="60">
        <f>IF(AN389&lt;1,SUMIFS('5th Cycle APR Raw Data-Final'!G$3:G$1977,'5th Cycle APR Raw Data-Final'!$A$3:$A$1977,'SB35 Determination Data'!$K389,'5th Cycle APR Raw Data-Final'!$T$3:$T$1977,"&gt;="&amp;'SB35 Determination Data'!$F389,'5th Cycle APR Raw Data-Final'!$T$3:$T$1977,"&lt;"&amp;E389),SUMIFS('5th Cycle APR Raw Data-Final'!G$3:G$1977,'5th Cycle APR Raw Data-Final'!$A$3:$A$1977,'SB35 Determination Data'!$K389,'5th Cycle APR Raw Data-Final'!$T$3:$T$1977,"&gt;="&amp;'SB35 Determination Data'!$F389,'5th Cycle APR Raw Data-Final'!$T$3:$T$1977,"&lt;="&amp;G389))</f>
        <v>0</v>
      </c>
      <c r="N389" s="60">
        <f>IF(AN389&lt;1,SUMIFS('5th Cycle APR Raw Data-Final'!H$3:H$1977,'5th Cycle APR Raw Data-Final'!$A$3:$A$1977,'SB35 Determination Data'!$K389,'5th Cycle APR Raw Data-Final'!$T$3:$T$1977,"&gt;="&amp;'SB35 Determination Data'!$F389,'5th Cycle APR Raw Data-Final'!$T$3:$T$1977,"&lt;"&amp;E389),SUMIFS('5th Cycle APR Raw Data-Final'!H$3:H$1977,'5th Cycle APR Raw Data-Final'!$A$3:$A$1977,'SB35 Determination Data'!$K389,'5th Cycle APR Raw Data-Final'!$T$3:$T$1977,"&gt;="&amp;'SB35 Determination Data'!$F389,'5th Cycle APR Raw Data-Final'!$T$3:$T$1977,"&lt;="&amp;G389))</f>
        <v>0</v>
      </c>
      <c r="O389" s="60">
        <f>IF(AN389&lt;1,SUMIFS('5th Cycle APR Raw Data-Final'!I$3:I$1977,'5th Cycle APR Raw Data-Final'!$A$3:$A$1977,'SB35 Determination Data'!$K389,'5th Cycle APR Raw Data-Final'!$T$3:$T$1977,"&gt;="&amp;'SB35 Determination Data'!$F389,'5th Cycle APR Raw Data-Final'!$T$3:$T$1977,"&lt;"&amp;E389),SUMIFS('5th Cycle APR Raw Data-Final'!I$3:I$1977,'5th Cycle APR Raw Data-Final'!$A$3:$A$1977,'SB35 Determination Data'!$K389,'5th Cycle APR Raw Data-Final'!$T$3:$T$1977,"&gt;="&amp;'SB35 Determination Data'!$F389,'5th Cycle APR Raw Data-Final'!$T$3:$T$1977,"&lt;="&amp;G389))</f>
        <v>0</v>
      </c>
      <c r="P389" s="60">
        <f t="shared" si="8"/>
        <v>1040</v>
      </c>
      <c r="Q389" s="31">
        <f t="shared" si="9"/>
        <v>0</v>
      </c>
      <c r="R389" s="61">
        <f t="shared" si="10"/>
        <v>520</v>
      </c>
      <c r="S389" s="61">
        <f t="shared" si="11"/>
        <v>0</v>
      </c>
      <c r="T389" s="60">
        <f>VLOOKUP(K389,'5th Cycle APR Raw Data-Final'!$A$3:$P$1977,10,FALSE)</f>
        <v>729</v>
      </c>
      <c r="U389" s="60">
        <f>IF(AN389&lt;1,SUMIFS('5th Cycle APR Raw Data-Final'!K$3:K$1977,'5th Cycle APR Raw Data-Final'!$A$3:$A$1977,'SB35 Determination Data'!$K389,'5th Cycle APR Raw Data-Final'!$T$3:$T$1977,"&gt;="&amp;'SB35 Determination Data'!$F389,'5th Cycle APR Raw Data-Final'!$T$3:$T$1977,"&lt;"&amp;E389),SUMIFS('5th Cycle APR Raw Data-Final'!K$3:K$1977,'5th Cycle APR Raw Data-Final'!$A$3:$A$1977,'SB35 Determination Data'!$K389,'5th Cycle APR Raw Data-Final'!$T$3:$T$1977,"&gt;="&amp;'SB35 Determination Data'!$F389,'5th Cycle APR Raw Data-Final'!$T$3:$T$1977,"&lt;="&amp;G389))</f>
        <v>0</v>
      </c>
      <c r="V389" s="60">
        <f>IF(AN389&lt;1,SUMIFS('5th Cycle APR Raw Data-Final'!L$3:L$1977,'5th Cycle APR Raw Data-Final'!$A$3:$A$1977,'SB35 Determination Data'!$K389,'5th Cycle APR Raw Data-Final'!$T$3:$T$1977,"&gt;="&amp;'SB35 Determination Data'!$F389,'5th Cycle APR Raw Data-Final'!$T$3:$T$1977,"&lt;"&amp;E389),SUMIFS('5th Cycle APR Raw Data-Final'!L$3:L$1977,'5th Cycle APR Raw Data-Final'!$A$3:$A$1977,'SB35 Determination Data'!$K389,'5th Cycle APR Raw Data-Final'!$T$3:$T$1977,"&gt;="&amp;'SB35 Determination Data'!$F389,'5th Cycle APR Raw Data-Final'!$T$3:$T$1977,"&lt;="&amp;G389))</f>
        <v>0</v>
      </c>
      <c r="W389" s="60">
        <f>IF(AN389&lt;1,SUMIFS('5th Cycle APR Raw Data-Final'!M$3:M$1977,'5th Cycle APR Raw Data-Final'!$A$3:$A$1977,'SB35 Determination Data'!$K389,'5th Cycle APR Raw Data-Final'!$T$3:$T$1977,"&gt;="&amp;'SB35 Determination Data'!$F389,'5th Cycle APR Raw Data-Final'!$T$3:$T$1977,"&lt;"&amp;E389),SUMIFS('5th Cycle APR Raw Data-Final'!M$3:M$1977,'5th Cycle APR Raw Data-Final'!$A$3:$A$1977,'SB35 Determination Data'!$K389,'5th Cycle APR Raw Data-Final'!$T$3:$T$1977,"&gt;="&amp;'SB35 Determination Data'!$F389,'5th Cycle APR Raw Data-Final'!$T$3:$T$1977,"&lt;="&amp;G389))</f>
        <v>0</v>
      </c>
      <c r="X389" s="60">
        <f t="shared" si="12"/>
        <v>729</v>
      </c>
      <c r="Y389" s="60">
        <f t="shared" si="13"/>
        <v>0</v>
      </c>
      <c r="Z389" s="60">
        <f t="shared" si="14"/>
        <v>729</v>
      </c>
      <c r="AA389" s="31">
        <f t="shared" si="15"/>
        <v>0</v>
      </c>
      <c r="AB389" s="31">
        <f t="shared" si="16"/>
        <v>0</v>
      </c>
      <c r="AC389" s="60">
        <f>VLOOKUP(K389,'5th Cycle APR Raw Data-Final'!$A$3:$P$1977,14,FALSE)</f>
        <v>709</v>
      </c>
      <c r="AD389" s="60">
        <f>IF(AN389&lt;1,SUMIFS('5th Cycle APR Raw Data-Final'!$O$3:$O$1977,'5th Cycle APR Raw Data-Final'!$A$3:$A$1977,'SB35 Determination Data'!$K389,'5th Cycle APR Raw Data-Final'!$T$3:$T$1977,"&gt;="&amp;'SB35 Determination Data'!$F389,'5th Cycle APR Raw Data-Final'!$T$3:$T$1977,"&lt;"&amp;E389),SUMIFS('5th Cycle APR Raw Data-Final'!$O$3:$O$1977,'5th Cycle APR Raw Data-Final'!$A$3:$A$1977,'SB35 Determination Data'!$K389,'5th Cycle APR Raw Data-Final'!$T$3:$T$1977,"&gt;="&amp;'SB35 Determination Data'!$F389,'5th Cycle APR Raw Data-Final'!$T$3:$T$1977,"&lt;="&amp;G389))</f>
        <v>787</v>
      </c>
      <c r="AE389" s="60">
        <f t="shared" si="17"/>
        <v>0</v>
      </c>
      <c r="AF389" s="31">
        <f t="shared" si="18"/>
        <v>1.1100141043723555</v>
      </c>
      <c r="AG389" s="60">
        <f>VLOOKUP(K389,'5th Cycle APR Raw Data-Final'!$A$3:$P$1977,16,FALSE)</f>
        <v>1335</v>
      </c>
      <c r="AH389" s="60">
        <f>IF(AN389&lt;1,SUMIFS('5th Cycle APR Raw Data-Final'!$Q$3:$Q$1977,'5th Cycle APR Raw Data-Final'!$A$3:$A$1977,'SB35 Determination Data'!$K389,'5th Cycle APR Raw Data-Final'!$T$3:$T$1977,"&gt;="&amp;'SB35 Determination Data'!$F389,'5th Cycle APR Raw Data-Final'!$T$3:$T$1977,"&lt;"&amp;E389),SUMIFS('5th Cycle APR Raw Data-Final'!$Q$3:$Q$1977,'5th Cycle APR Raw Data-Final'!$A$3:$A$1977,'SB35 Determination Data'!$K389,'5th Cycle APR Raw Data-Final'!$T$3:$T$1977,"&gt;="&amp;'SB35 Determination Data'!$F389,'5th Cycle APR Raw Data-Final'!$T$3:$T$1977,"&lt;="&amp;G389))</f>
        <v>1667</v>
      </c>
      <c r="AI389" s="60">
        <f t="shared" si="19"/>
        <v>0</v>
      </c>
      <c r="AJ389" s="31">
        <f t="shared" si="20"/>
        <v>1.2486891385767791</v>
      </c>
      <c r="AK389" s="60">
        <f>VLOOKUP(K389,'5th Cycle APR Raw Data-Final'!$A$3:$R$1977,18,FALSE)</f>
        <v>3813</v>
      </c>
      <c r="AL389" s="60">
        <f>IF(AN389&lt;1,SUMIFS('5th Cycle APR Raw Data-Final'!$S$3:$S$1977,'5th Cycle APR Raw Data-Final'!$A$3:$A$1977,'SB35 Determination Data'!$K389,'5th Cycle APR Raw Data-Final'!$T$3:$T$1977,"&gt;="&amp;'SB35 Determination Data'!$F389,'5th Cycle APR Raw Data-Final'!$T$3:$T$1977,"&lt;"&amp;E389),SUMIFS('5th Cycle APR Raw Data-Final'!$S$3:$S$1977,'5th Cycle APR Raw Data-Final'!$A$3:$A$1977,'SB35 Determination Data'!$K389,'5th Cycle APR Raw Data-Final'!$T$3:$T$1977,"&gt;="&amp;'SB35 Determination Data'!$F389,'5th Cycle APR Raw Data-Final'!$T$3:$T$1977,"&lt;="&amp;G389))</f>
        <v>2454</v>
      </c>
      <c r="AM389" s="60">
        <f t="shared" si="21"/>
        <v>1769</v>
      </c>
      <c r="AN389" s="62">
        <f t="shared" si="22"/>
        <v>0.5</v>
      </c>
      <c r="AO389" s="9" t="str">
        <f t="shared" si="23"/>
        <v>NO</v>
      </c>
      <c r="AP389" s="9" t="str">
        <f t="shared" si="24"/>
        <v>YES</v>
      </c>
      <c r="AQ389" s="9" t="str">
        <f t="shared" si="25"/>
        <v>NO</v>
      </c>
      <c r="AR389" s="48" t="str">
        <f>VLOOKUP(K389,'2018Submitted'!$A$2:$C$540,3,FALSE)</f>
        <v>Successful</v>
      </c>
      <c r="AS389" s="9" t="str">
        <f t="shared" si="26"/>
        <v>NO</v>
      </c>
      <c r="AT389" s="9" t="str">
        <f t="shared" si="27"/>
        <v>YES</v>
      </c>
    </row>
    <row r="390" spans="1:46" ht="12.75" customHeight="1" x14ac:dyDescent="0.15">
      <c r="A390" s="9" t="s">
        <v>528</v>
      </c>
      <c r="B390" s="9" t="str">
        <f t="shared" si="0"/>
        <v>ROHNERT PARK</v>
      </c>
      <c r="C390" s="31">
        <f t="shared" si="1"/>
        <v>0.5</v>
      </c>
      <c r="D390" s="45">
        <f t="shared" si="2"/>
        <v>8</v>
      </c>
      <c r="E390" s="46">
        <f t="shared" si="3"/>
        <v>2019</v>
      </c>
      <c r="F390" s="46">
        <f t="shared" si="4"/>
        <v>2015</v>
      </c>
      <c r="G390" s="46">
        <f t="shared" si="5"/>
        <v>2022</v>
      </c>
      <c r="H390" s="9" t="str">
        <f t="shared" si="6"/>
        <v>01/31/2015</v>
      </c>
      <c r="I390" s="9" t="str">
        <f t="shared" si="7"/>
        <v>01/31/2023</v>
      </c>
      <c r="J390" s="9" t="s">
        <v>67</v>
      </c>
      <c r="K390" s="49" t="s">
        <v>575</v>
      </c>
      <c r="L390" s="60">
        <f>VLOOKUP(K390,'5th Cycle APR Raw Data-Final'!$A$3:$P$1977,6,FALSE)</f>
        <v>181</v>
      </c>
      <c r="M390" s="60">
        <f>IF(AN390&lt;1,SUMIFS('5th Cycle APR Raw Data-Final'!G$3:G$1977,'5th Cycle APR Raw Data-Final'!$A$3:$A$1977,'SB35 Determination Data'!$K390,'5th Cycle APR Raw Data-Final'!$T$3:$T$1977,"&gt;="&amp;'SB35 Determination Data'!$F390,'5th Cycle APR Raw Data-Final'!$T$3:$T$1977,"&lt;"&amp;E390),SUMIFS('5th Cycle APR Raw Data-Final'!G$3:G$1977,'5th Cycle APR Raw Data-Final'!$A$3:$A$1977,'SB35 Determination Data'!$K390,'5th Cycle APR Raw Data-Final'!$T$3:$T$1977,"&gt;="&amp;'SB35 Determination Data'!$F390,'5th Cycle APR Raw Data-Final'!$T$3:$T$1977,"&lt;="&amp;G390))</f>
        <v>109</v>
      </c>
      <c r="N390" s="60">
        <f>IF(AN390&lt;1,SUMIFS('5th Cycle APR Raw Data-Final'!H$3:H$1977,'5th Cycle APR Raw Data-Final'!$A$3:$A$1977,'SB35 Determination Data'!$K390,'5th Cycle APR Raw Data-Final'!$T$3:$T$1977,"&gt;="&amp;'SB35 Determination Data'!$F390,'5th Cycle APR Raw Data-Final'!$T$3:$T$1977,"&lt;"&amp;E390),SUMIFS('5th Cycle APR Raw Data-Final'!H$3:H$1977,'5th Cycle APR Raw Data-Final'!$A$3:$A$1977,'SB35 Determination Data'!$K390,'5th Cycle APR Raw Data-Final'!$T$3:$T$1977,"&gt;="&amp;'SB35 Determination Data'!$F390,'5th Cycle APR Raw Data-Final'!$T$3:$T$1977,"&lt;="&amp;G390))</f>
        <v>109</v>
      </c>
      <c r="O390" s="60">
        <f>IF(AN390&lt;1,SUMIFS('5th Cycle APR Raw Data-Final'!I$3:I$1977,'5th Cycle APR Raw Data-Final'!$A$3:$A$1977,'SB35 Determination Data'!$K390,'5th Cycle APR Raw Data-Final'!$T$3:$T$1977,"&gt;="&amp;'SB35 Determination Data'!$F390,'5th Cycle APR Raw Data-Final'!$T$3:$T$1977,"&lt;"&amp;E390),SUMIFS('5th Cycle APR Raw Data-Final'!I$3:I$1977,'5th Cycle APR Raw Data-Final'!$A$3:$A$1977,'SB35 Determination Data'!$K390,'5th Cycle APR Raw Data-Final'!$T$3:$T$1977,"&gt;="&amp;'SB35 Determination Data'!$F390,'5th Cycle APR Raw Data-Final'!$T$3:$T$1977,"&lt;="&amp;G390))</f>
        <v>0</v>
      </c>
      <c r="P390" s="60">
        <f t="shared" si="8"/>
        <v>72</v>
      </c>
      <c r="Q390" s="31">
        <f t="shared" si="9"/>
        <v>0.60220994475138123</v>
      </c>
      <c r="R390" s="61">
        <f t="shared" si="10"/>
        <v>91</v>
      </c>
      <c r="S390" s="61">
        <f t="shared" si="11"/>
        <v>18</v>
      </c>
      <c r="T390" s="60">
        <f>VLOOKUP(K390,'5th Cycle APR Raw Data-Final'!$A$3:$P$1977,10,FALSE)</f>
        <v>107</v>
      </c>
      <c r="U390" s="60">
        <f>IF(AN390&lt;1,SUMIFS('5th Cycle APR Raw Data-Final'!K$3:K$1977,'5th Cycle APR Raw Data-Final'!$A$3:$A$1977,'SB35 Determination Data'!$K390,'5th Cycle APR Raw Data-Final'!$T$3:$T$1977,"&gt;="&amp;'SB35 Determination Data'!$F390,'5th Cycle APR Raw Data-Final'!$T$3:$T$1977,"&lt;"&amp;E390),SUMIFS('5th Cycle APR Raw Data-Final'!K$3:K$1977,'5th Cycle APR Raw Data-Final'!$A$3:$A$1977,'SB35 Determination Data'!$K390,'5th Cycle APR Raw Data-Final'!$T$3:$T$1977,"&gt;="&amp;'SB35 Determination Data'!$F390,'5th Cycle APR Raw Data-Final'!$T$3:$T$1977,"&lt;="&amp;G390))</f>
        <v>109</v>
      </c>
      <c r="V390" s="60">
        <f>IF(AN390&lt;1,SUMIFS('5th Cycle APR Raw Data-Final'!L$3:L$1977,'5th Cycle APR Raw Data-Final'!$A$3:$A$1977,'SB35 Determination Data'!$K390,'5th Cycle APR Raw Data-Final'!$T$3:$T$1977,"&gt;="&amp;'SB35 Determination Data'!$F390,'5th Cycle APR Raw Data-Final'!$T$3:$T$1977,"&lt;"&amp;E390),SUMIFS('5th Cycle APR Raw Data-Final'!L$3:L$1977,'5th Cycle APR Raw Data-Final'!$A$3:$A$1977,'SB35 Determination Data'!$K390,'5th Cycle APR Raw Data-Final'!$T$3:$T$1977,"&gt;="&amp;'SB35 Determination Data'!$F390,'5th Cycle APR Raw Data-Final'!$T$3:$T$1977,"&lt;="&amp;G390))</f>
        <v>109</v>
      </c>
      <c r="W390" s="60">
        <f>IF(AN390&lt;1,SUMIFS('5th Cycle APR Raw Data-Final'!M$3:M$1977,'5th Cycle APR Raw Data-Final'!$A$3:$A$1977,'SB35 Determination Data'!$K390,'5th Cycle APR Raw Data-Final'!$T$3:$T$1977,"&gt;="&amp;'SB35 Determination Data'!$F390,'5th Cycle APR Raw Data-Final'!$T$3:$T$1977,"&lt;"&amp;E390),SUMIFS('5th Cycle APR Raw Data-Final'!M$3:M$1977,'5th Cycle APR Raw Data-Final'!$A$3:$A$1977,'SB35 Determination Data'!$K390,'5th Cycle APR Raw Data-Final'!$T$3:$T$1977,"&gt;="&amp;'SB35 Determination Data'!$F390,'5th Cycle APR Raw Data-Final'!$T$3:$T$1977,"&lt;="&amp;G390))</f>
        <v>0</v>
      </c>
      <c r="X390" s="60">
        <f t="shared" si="12"/>
        <v>0</v>
      </c>
      <c r="Y390" s="60">
        <f t="shared" si="13"/>
        <v>127</v>
      </c>
      <c r="Z390" s="60">
        <f t="shared" si="14"/>
        <v>0</v>
      </c>
      <c r="AA390" s="31">
        <f t="shared" si="15"/>
        <v>1.0186915887850467</v>
      </c>
      <c r="AB390" s="31">
        <f t="shared" si="16"/>
        <v>1.1869158878504673</v>
      </c>
      <c r="AC390" s="60">
        <f>VLOOKUP(K390,'5th Cycle APR Raw Data-Final'!$A$3:$P$1977,14,FALSE)</f>
        <v>127</v>
      </c>
      <c r="AD390" s="60">
        <f>IF(AN390&lt;1,SUMIFS('5th Cycle APR Raw Data-Final'!$O$3:$O$1977,'5th Cycle APR Raw Data-Final'!$A$3:$A$1977,'SB35 Determination Data'!$K390,'5th Cycle APR Raw Data-Final'!$T$3:$T$1977,"&gt;="&amp;'SB35 Determination Data'!$F390,'5th Cycle APR Raw Data-Final'!$T$3:$T$1977,"&lt;"&amp;E390),SUMIFS('5th Cycle APR Raw Data-Final'!$O$3:$O$1977,'5th Cycle APR Raw Data-Final'!$A$3:$A$1977,'SB35 Determination Data'!$K390,'5th Cycle APR Raw Data-Final'!$T$3:$T$1977,"&gt;="&amp;'SB35 Determination Data'!$F390,'5th Cycle APR Raw Data-Final'!$T$3:$T$1977,"&lt;="&amp;G390))</f>
        <v>19</v>
      </c>
      <c r="AE390" s="60">
        <f t="shared" si="17"/>
        <v>108</v>
      </c>
      <c r="AF390" s="31">
        <f t="shared" si="18"/>
        <v>0.14960629921259844</v>
      </c>
      <c r="AG390" s="60">
        <f>VLOOKUP(K390,'5th Cycle APR Raw Data-Final'!$A$3:$P$1977,16,FALSE)</f>
        <v>484</v>
      </c>
      <c r="AH390" s="60">
        <f>IF(AN390&lt;1,SUMIFS('5th Cycle APR Raw Data-Final'!$Q$3:$Q$1977,'5th Cycle APR Raw Data-Final'!$A$3:$A$1977,'SB35 Determination Data'!$K390,'5th Cycle APR Raw Data-Final'!$T$3:$T$1977,"&gt;="&amp;'SB35 Determination Data'!$F390,'5th Cycle APR Raw Data-Final'!$T$3:$T$1977,"&lt;"&amp;E390),SUMIFS('5th Cycle APR Raw Data-Final'!$Q$3:$Q$1977,'5th Cycle APR Raw Data-Final'!$A$3:$A$1977,'SB35 Determination Data'!$K390,'5th Cycle APR Raw Data-Final'!$T$3:$T$1977,"&gt;="&amp;'SB35 Determination Data'!$F390,'5th Cycle APR Raw Data-Final'!$T$3:$T$1977,"&lt;="&amp;G390))</f>
        <v>941</v>
      </c>
      <c r="AI390" s="60">
        <f t="shared" si="19"/>
        <v>0</v>
      </c>
      <c r="AJ390" s="31">
        <f t="shared" si="20"/>
        <v>1.9442148760330578</v>
      </c>
      <c r="AK390" s="60">
        <f>VLOOKUP(K390,'5th Cycle APR Raw Data-Final'!$A$3:$R$1977,18,FALSE)</f>
        <v>899</v>
      </c>
      <c r="AL390" s="60">
        <f>IF(AN390&lt;1,SUMIFS('5th Cycle APR Raw Data-Final'!$S$3:$S$1977,'5th Cycle APR Raw Data-Final'!$A$3:$A$1977,'SB35 Determination Data'!$K390,'5th Cycle APR Raw Data-Final'!$T$3:$T$1977,"&gt;="&amp;'SB35 Determination Data'!$F390,'5th Cycle APR Raw Data-Final'!$T$3:$T$1977,"&lt;"&amp;E390),SUMIFS('5th Cycle APR Raw Data-Final'!$S$3:$S$1977,'5th Cycle APR Raw Data-Final'!$A$3:$A$1977,'SB35 Determination Data'!$K390,'5th Cycle APR Raw Data-Final'!$T$3:$T$1977,"&gt;="&amp;'SB35 Determination Data'!$F390,'5th Cycle APR Raw Data-Final'!$T$3:$T$1977,"&lt;="&amp;G390))</f>
        <v>1178</v>
      </c>
      <c r="AM390" s="60">
        <f t="shared" si="21"/>
        <v>180</v>
      </c>
      <c r="AN390" s="62">
        <f t="shared" si="22"/>
        <v>0.5</v>
      </c>
      <c r="AO390" s="9" t="str">
        <f t="shared" si="23"/>
        <v>NO</v>
      </c>
      <c r="AP390" s="9" t="str">
        <f t="shared" si="24"/>
        <v>NO</v>
      </c>
      <c r="AQ390" s="9" t="str">
        <f t="shared" si="25"/>
        <v>YES</v>
      </c>
      <c r="AR390" s="48" t="str">
        <f>VLOOKUP(K390,'2018Submitted'!$A$2:$C$540,3,FALSE)</f>
        <v>Successful</v>
      </c>
      <c r="AS390" s="9" t="str">
        <f t="shared" si="26"/>
        <v>YES</v>
      </c>
      <c r="AT390" s="9" t="str">
        <f t="shared" si="27"/>
        <v>NO</v>
      </c>
    </row>
    <row r="391" spans="1:46" ht="12.75" customHeight="1" x14ac:dyDescent="0.15">
      <c r="A391" s="9" t="s">
        <v>168</v>
      </c>
      <c r="B391" s="9" t="str">
        <f t="shared" si="0"/>
        <v>ROLLING HILLS</v>
      </c>
      <c r="C391" s="31">
        <f t="shared" si="1"/>
        <v>0.625</v>
      </c>
      <c r="D391" s="45">
        <f t="shared" si="2"/>
        <v>8</v>
      </c>
      <c r="E391" s="46">
        <f t="shared" si="3"/>
        <v>2018</v>
      </c>
      <c r="F391" s="46">
        <f t="shared" si="4"/>
        <v>2014</v>
      </c>
      <c r="G391" s="46" t="str">
        <f t="shared" si="5"/>
        <v>2021</v>
      </c>
      <c r="H391" s="9" t="str">
        <f t="shared" si="6"/>
        <v>10/15/2013</v>
      </c>
      <c r="I391" s="9" t="str">
        <f t="shared" si="7"/>
        <v>10/15/2021</v>
      </c>
      <c r="J391" s="9" t="s">
        <v>144</v>
      </c>
      <c r="K391" s="49" t="s">
        <v>1298</v>
      </c>
      <c r="L391" s="60" t="e">
        <f>VLOOKUP(K391,'5th Cycle APR Raw Data-Final'!$A$3:$P$1977,6,FALSE)</f>
        <v>#N/A</v>
      </c>
      <c r="M391" s="60">
        <f>IF(AN391&lt;1,SUMIFS('5th Cycle APR Raw Data-Final'!G$3:G$1977,'5th Cycle APR Raw Data-Final'!$A$3:$A$1977,'SB35 Determination Data'!$K391,'5th Cycle APR Raw Data-Final'!$T$3:$T$1977,"&gt;="&amp;'SB35 Determination Data'!$F391,'5th Cycle APR Raw Data-Final'!$T$3:$T$1977,"&lt;"&amp;E391),SUMIFS('5th Cycle APR Raw Data-Final'!G$3:G$1977,'5th Cycle APR Raw Data-Final'!$A$3:$A$1977,'SB35 Determination Data'!$K391,'5th Cycle APR Raw Data-Final'!$T$3:$T$1977,"&gt;="&amp;'SB35 Determination Data'!$F391,'5th Cycle APR Raw Data-Final'!$T$3:$T$1977,"&lt;="&amp;G391))</f>
        <v>0</v>
      </c>
      <c r="N391" s="60">
        <f>IF(AN391&lt;1,SUMIFS('5th Cycle APR Raw Data-Final'!H$3:H$1977,'5th Cycle APR Raw Data-Final'!$A$3:$A$1977,'SB35 Determination Data'!$K391,'5th Cycle APR Raw Data-Final'!$T$3:$T$1977,"&gt;="&amp;'SB35 Determination Data'!$F391,'5th Cycle APR Raw Data-Final'!$T$3:$T$1977,"&lt;"&amp;E391),SUMIFS('5th Cycle APR Raw Data-Final'!H$3:H$1977,'5th Cycle APR Raw Data-Final'!$A$3:$A$1977,'SB35 Determination Data'!$K391,'5th Cycle APR Raw Data-Final'!$T$3:$T$1977,"&gt;="&amp;'SB35 Determination Data'!$F391,'5th Cycle APR Raw Data-Final'!$T$3:$T$1977,"&lt;="&amp;G391))</f>
        <v>0</v>
      </c>
      <c r="O391" s="60">
        <f>IF(AN391&lt;1,SUMIFS('5th Cycle APR Raw Data-Final'!I$3:I$1977,'5th Cycle APR Raw Data-Final'!$A$3:$A$1977,'SB35 Determination Data'!$K391,'5th Cycle APR Raw Data-Final'!$T$3:$T$1977,"&gt;="&amp;'SB35 Determination Data'!$F391,'5th Cycle APR Raw Data-Final'!$T$3:$T$1977,"&lt;"&amp;E391),SUMIFS('5th Cycle APR Raw Data-Final'!I$3:I$1977,'5th Cycle APR Raw Data-Final'!$A$3:$A$1977,'SB35 Determination Data'!$K391,'5th Cycle APR Raw Data-Final'!$T$3:$T$1977,"&gt;="&amp;'SB35 Determination Data'!$F391,'5th Cycle APR Raw Data-Final'!$T$3:$T$1977,"&lt;="&amp;G391))</f>
        <v>0</v>
      </c>
      <c r="P391" s="60" t="e">
        <f t="shared" si="8"/>
        <v>#N/A</v>
      </c>
      <c r="Q391" s="31" t="str">
        <f t="shared" si="9"/>
        <v>No 2018 Annual Progress Report</v>
      </c>
      <c r="R391" s="61" t="e">
        <f t="shared" si="10"/>
        <v>#N/A</v>
      </c>
      <c r="S391" s="61" t="e">
        <f t="shared" si="11"/>
        <v>#N/A</v>
      </c>
      <c r="T391" s="60" t="e">
        <f>VLOOKUP(K391,'5th Cycle APR Raw Data-Final'!$A$3:$P$1977,10,FALSE)</f>
        <v>#N/A</v>
      </c>
      <c r="U391" s="60">
        <f>IF(AN391&lt;1,SUMIFS('5th Cycle APR Raw Data-Final'!K$3:K$1977,'5th Cycle APR Raw Data-Final'!$A$3:$A$1977,'SB35 Determination Data'!$K391,'5th Cycle APR Raw Data-Final'!$T$3:$T$1977,"&gt;="&amp;'SB35 Determination Data'!$F391,'5th Cycle APR Raw Data-Final'!$T$3:$T$1977,"&lt;"&amp;E391),SUMIFS('5th Cycle APR Raw Data-Final'!K$3:K$1977,'5th Cycle APR Raw Data-Final'!$A$3:$A$1977,'SB35 Determination Data'!$K391,'5th Cycle APR Raw Data-Final'!$T$3:$T$1977,"&gt;="&amp;'SB35 Determination Data'!$F391,'5th Cycle APR Raw Data-Final'!$T$3:$T$1977,"&lt;="&amp;G391))</f>
        <v>0</v>
      </c>
      <c r="V391" s="60">
        <f>IF(AN391&lt;1,SUMIFS('5th Cycle APR Raw Data-Final'!L$3:L$1977,'5th Cycle APR Raw Data-Final'!$A$3:$A$1977,'SB35 Determination Data'!$K391,'5th Cycle APR Raw Data-Final'!$T$3:$T$1977,"&gt;="&amp;'SB35 Determination Data'!$F391,'5th Cycle APR Raw Data-Final'!$T$3:$T$1977,"&lt;"&amp;E391),SUMIFS('5th Cycle APR Raw Data-Final'!L$3:L$1977,'5th Cycle APR Raw Data-Final'!$A$3:$A$1977,'SB35 Determination Data'!$K391,'5th Cycle APR Raw Data-Final'!$T$3:$T$1977,"&gt;="&amp;'SB35 Determination Data'!$F391,'5th Cycle APR Raw Data-Final'!$T$3:$T$1977,"&lt;="&amp;G391))</f>
        <v>0</v>
      </c>
      <c r="W391" s="60">
        <f>IF(AN391&lt;1,SUMIFS('5th Cycle APR Raw Data-Final'!M$3:M$1977,'5th Cycle APR Raw Data-Final'!$A$3:$A$1977,'SB35 Determination Data'!$K391,'5th Cycle APR Raw Data-Final'!$T$3:$T$1977,"&gt;="&amp;'SB35 Determination Data'!$F391,'5th Cycle APR Raw Data-Final'!$T$3:$T$1977,"&lt;"&amp;E391),SUMIFS('5th Cycle APR Raw Data-Final'!M$3:M$1977,'5th Cycle APR Raw Data-Final'!$A$3:$A$1977,'SB35 Determination Data'!$K391,'5th Cycle APR Raw Data-Final'!$T$3:$T$1977,"&gt;="&amp;'SB35 Determination Data'!$F391,'5th Cycle APR Raw Data-Final'!$T$3:$T$1977,"&lt;="&amp;G391))</f>
        <v>0</v>
      </c>
      <c r="X391" s="60" t="e">
        <f t="shared" si="12"/>
        <v>#N/A</v>
      </c>
      <c r="Y391" s="60" t="e">
        <f t="shared" si="13"/>
        <v>#N/A</v>
      </c>
      <c r="Z391" s="60" t="e">
        <f t="shared" si="14"/>
        <v>#N/A</v>
      </c>
      <c r="AA391" s="31" t="str">
        <f t="shared" si="15"/>
        <v>No 2018 Annual Progress Report</v>
      </c>
      <c r="AB391" s="31" t="str">
        <f t="shared" si="16"/>
        <v>No 2018 Annual Progress Report</v>
      </c>
      <c r="AC391" s="60" t="e">
        <f>VLOOKUP(K391,'5th Cycle APR Raw Data-Final'!$A$3:$P$1977,14,FALSE)</f>
        <v>#N/A</v>
      </c>
      <c r="AD391" s="60">
        <f>IF(AN391&lt;1,SUMIFS('5th Cycle APR Raw Data-Final'!$O$3:$O$1977,'5th Cycle APR Raw Data-Final'!$A$3:$A$1977,'SB35 Determination Data'!$K391,'5th Cycle APR Raw Data-Final'!$T$3:$T$1977,"&gt;="&amp;'SB35 Determination Data'!$F391,'5th Cycle APR Raw Data-Final'!$T$3:$T$1977,"&lt;"&amp;E391),SUMIFS('5th Cycle APR Raw Data-Final'!$O$3:$O$1977,'5th Cycle APR Raw Data-Final'!$A$3:$A$1977,'SB35 Determination Data'!$K391,'5th Cycle APR Raw Data-Final'!$T$3:$T$1977,"&gt;="&amp;'SB35 Determination Data'!$F391,'5th Cycle APR Raw Data-Final'!$T$3:$T$1977,"&lt;="&amp;G391))</f>
        <v>0</v>
      </c>
      <c r="AE391" s="60" t="e">
        <f t="shared" si="17"/>
        <v>#N/A</v>
      </c>
      <c r="AF391" s="31" t="str">
        <f t="shared" si="18"/>
        <v>No 2018 Annual Progress Report</v>
      </c>
      <c r="AG391" s="60" t="e">
        <f>VLOOKUP(K391,'5th Cycle APR Raw Data-Final'!$A$3:$P$1977,16,FALSE)</f>
        <v>#N/A</v>
      </c>
      <c r="AH391" s="60">
        <f>IF(AN391&lt;1,SUMIFS('5th Cycle APR Raw Data-Final'!$Q$3:$Q$1977,'5th Cycle APR Raw Data-Final'!$A$3:$A$1977,'SB35 Determination Data'!$K391,'5th Cycle APR Raw Data-Final'!$T$3:$T$1977,"&gt;="&amp;'SB35 Determination Data'!$F391,'5th Cycle APR Raw Data-Final'!$T$3:$T$1977,"&lt;"&amp;E391),SUMIFS('5th Cycle APR Raw Data-Final'!$Q$3:$Q$1977,'5th Cycle APR Raw Data-Final'!$A$3:$A$1977,'SB35 Determination Data'!$K391,'5th Cycle APR Raw Data-Final'!$T$3:$T$1977,"&gt;="&amp;'SB35 Determination Data'!$F391,'5th Cycle APR Raw Data-Final'!$T$3:$T$1977,"&lt;="&amp;G391))</f>
        <v>0</v>
      </c>
      <c r="AI391" s="60" t="e">
        <f t="shared" si="19"/>
        <v>#N/A</v>
      </c>
      <c r="AJ391" s="31" t="str">
        <f t="shared" si="20"/>
        <v>No 2018 Annual Progress Report</v>
      </c>
      <c r="AK391" s="60" t="e">
        <f>VLOOKUP(K391,'5th Cycle APR Raw Data-Final'!$A$3:$R$1977,18,FALSE)</f>
        <v>#N/A</v>
      </c>
      <c r="AL391" s="60">
        <f>IF(AN391&lt;1,SUMIFS('5th Cycle APR Raw Data-Final'!$S$3:$S$1977,'5th Cycle APR Raw Data-Final'!$A$3:$A$1977,'SB35 Determination Data'!$K391,'5th Cycle APR Raw Data-Final'!$T$3:$T$1977,"&gt;="&amp;'SB35 Determination Data'!$F391,'5th Cycle APR Raw Data-Final'!$T$3:$T$1977,"&lt;"&amp;E391),SUMIFS('5th Cycle APR Raw Data-Final'!$S$3:$S$1977,'5th Cycle APR Raw Data-Final'!$A$3:$A$1977,'SB35 Determination Data'!$K391,'5th Cycle APR Raw Data-Final'!$T$3:$T$1977,"&gt;="&amp;'SB35 Determination Data'!$F391,'5th Cycle APR Raw Data-Final'!$T$3:$T$1977,"&lt;="&amp;G391))</f>
        <v>0</v>
      </c>
      <c r="AM391" s="60" t="e">
        <f t="shared" si="21"/>
        <v>#N/A</v>
      </c>
      <c r="AN391" s="62">
        <f t="shared" si="22"/>
        <v>0.5</v>
      </c>
      <c r="AO391" s="9" t="str">
        <f t="shared" si="23"/>
        <v>YES</v>
      </c>
      <c r="AP391" s="9" t="str">
        <f t="shared" si="24"/>
        <v>NO</v>
      </c>
      <c r="AQ391" s="9" t="str">
        <f t="shared" si="25"/>
        <v>NO</v>
      </c>
      <c r="AR391" s="48" t="str">
        <f>VLOOKUP(K391,'2018Submitted'!$A$2:$C$540,3,FALSE)</f>
        <v>No 2018 Annual Progress Report</v>
      </c>
      <c r="AS391" s="9" t="str">
        <f t="shared" si="26"/>
        <v>YES</v>
      </c>
      <c r="AT391" s="9" t="str">
        <f t="shared" si="27"/>
        <v>NO</v>
      </c>
    </row>
    <row r="392" spans="1:46" ht="12.75" customHeight="1" x14ac:dyDescent="0.15">
      <c r="A392" s="9" t="s">
        <v>168</v>
      </c>
      <c r="B392" s="9" t="str">
        <f t="shared" si="0"/>
        <v>ROLLING HILLS ESTATES</v>
      </c>
      <c r="C392" s="31">
        <f t="shared" si="1"/>
        <v>0.625</v>
      </c>
      <c r="D392" s="45">
        <f t="shared" si="2"/>
        <v>8</v>
      </c>
      <c r="E392" s="46">
        <f t="shared" si="3"/>
        <v>2018</v>
      </c>
      <c r="F392" s="46">
        <f t="shared" si="4"/>
        <v>2014</v>
      </c>
      <c r="G392" s="46" t="str">
        <f t="shared" si="5"/>
        <v>2021</v>
      </c>
      <c r="H392" s="9" t="str">
        <f t="shared" si="6"/>
        <v>10/15/2013</v>
      </c>
      <c r="I392" s="9" t="str">
        <f t="shared" si="7"/>
        <v>10/15/2021</v>
      </c>
      <c r="J392" s="9" t="s">
        <v>144</v>
      </c>
      <c r="K392" s="49" t="s">
        <v>1299</v>
      </c>
      <c r="L392" s="60">
        <f>VLOOKUP(K392,'5th Cycle APR Raw Data-Final'!$A$3:$P$1977,6,FALSE)</f>
        <v>1</v>
      </c>
      <c r="M392" s="60">
        <f>IF(AN392&lt;1,SUMIFS('5th Cycle APR Raw Data-Final'!G$3:G$1977,'5th Cycle APR Raw Data-Final'!$A$3:$A$1977,'SB35 Determination Data'!$K392,'5th Cycle APR Raw Data-Final'!$T$3:$T$1977,"&gt;="&amp;'SB35 Determination Data'!$F392,'5th Cycle APR Raw Data-Final'!$T$3:$T$1977,"&lt;"&amp;E392),SUMIFS('5th Cycle APR Raw Data-Final'!G$3:G$1977,'5th Cycle APR Raw Data-Final'!$A$3:$A$1977,'SB35 Determination Data'!$K392,'5th Cycle APR Raw Data-Final'!$T$3:$T$1977,"&gt;="&amp;'SB35 Determination Data'!$F392,'5th Cycle APR Raw Data-Final'!$T$3:$T$1977,"&lt;="&amp;G392))</f>
        <v>0</v>
      </c>
      <c r="N392" s="60">
        <f>IF(AN392&lt;1,SUMIFS('5th Cycle APR Raw Data-Final'!H$3:H$1977,'5th Cycle APR Raw Data-Final'!$A$3:$A$1977,'SB35 Determination Data'!$K392,'5th Cycle APR Raw Data-Final'!$T$3:$T$1977,"&gt;="&amp;'SB35 Determination Data'!$F392,'5th Cycle APR Raw Data-Final'!$T$3:$T$1977,"&lt;"&amp;E392),SUMIFS('5th Cycle APR Raw Data-Final'!H$3:H$1977,'5th Cycle APR Raw Data-Final'!$A$3:$A$1977,'SB35 Determination Data'!$K392,'5th Cycle APR Raw Data-Final'!$T$3:$T$1977,"&gt;="&amp;'SB35 Determination Data'!$F392,'5th Cycle APR Raw Data-Final'!$T$3:$T$1977,"&lt;="&amp;G392))</f>
        <v>0</v>
      </c>
      <c r="O392" s="60">
        <f>IF(AN392&lt;1,SUMIFS('5th Cycle APR Raw Data-Final'!I$3:I$1977,'5th Cycle APR Raw Data-Final'!$A$3:$A$1977,'SB35 Determination Data'!$K392,'5th Cycle APR Raw Data-Final'!$T$3:$T$1977,"&gt;="&amp;'SB35 Determination Data'!$F392,'5th Cycle APR Raw Data-Final'!$T$3:$T$1977,"&lt;"&amp;E392),SUMIFS('5th Cycle APR Raw Data-Final'!I$3:I$1977,'5th Cycle APR Raw Data-Final'!$A$3:$A$1977,'SB35 Determination Data'!$K392,'5th Cycle APR Raw Data-Final'!$T$3:$T$1977,"&gt;="&amp;'SB35 Determination Data'!$F392,'5th Cycle APR Raw Data-Final'!$T$3:$T$1977,"&lt;="&amp;G392))</f>
        <v>0</v>
      </c>
      <c r="P392" s="60">
        <f t="shared" si="8"/>
        <v>1</v>
      </c>
      <c r="Q392" s="31">
        <f t="shared" si="9"/>
        <v>0</v>
      </c>
      <c r="R392" s="61">
        <f t="shared" si="10"/>
        <v>1</v>
      </c>
      <c r="S392" s="61">
        <f t="shared" si="11"/>
        <v>0</v>
      </c>
      <c r="T392" s="60">
        <f>VLOOKUP(K392,'5th Cycle APR Raw Data-Final'!$A$3:$P$1977,10,FALSE)</f>
        <v>1</v>
      </c>
      <c r="U392" s="60">
        <f>IF(AN392&lt;1,SUMIFS('5th Cycle APR Raw Data-Final'!K$3:K$1977,'5th Cycle APR Raw Data-Final'!$A$3:$A$1977,'SB35 Determination Data'!$K392,'5th Cycle APR Raw Data-Final'!$T$3:$T$1977,"&gt;="&amp;'SB35 Determination Data'!$F392,'5th Cycle APR Raw Data-Final'!$T$3:$T$1977,"&lt;"&amp;E392),SUMIFS('5th Cycle APR Raw Data-Final'!K$3:K$1977,'5th Cycle APR Raw Data-Final'!$A$3:$A$1977,'SB35 Determination Data'!$K392,'5th Cycle APR Raw Data-Final'!$T$3:$T$1977,"&gt;="&amp;'SB35 Determination Data'!$F392,'5th Cycle APR Raw Data-Final'!$T$3:$T$1977,"&lt;="&amp;G392))</f>
        <v>0</v>
      </c>
      <c r="V392" s="60">
        <f>IF(AN392&lt;1,SUMIFS('5th Cycle APR Raw Data-Final'!L$3:L$1977,'5th Cycle APR Raw Data-Final'!$A$3:$A$1977,'SB35 Determination Data'!$K392,'5th Cycle APR Raw Data-Final'!$T$3:$T$1977,"&gt;="&amp;'SB35 Determination Data'!$F392,'5th Cycle APR Raw Data-Final'!$T$3:$T$1977,"&lt;"&amp;E392),SUMIFS('5th Cycle APR Raw Data-Final'!L$3:L$1977,'5th Cycle APR Raw Data-Final'!$A$3:$A$1977,'SB35 Determination Data'!$K392,'5th Cycle APR Raw Data-Final'!$T$3:$T$1977,"&gt;="&amp;'SB35 Determination Data'!$F392,'5th Cycle APR Raw Data-Final'!$T$3:$T$1977,"&lt;="&amp;G392))</f>
        <v>0</v>
      </c>
      <c r="W392" s="60">
        <f>IF(AN392&lt;1,SUMIFS('5th Cycle APR Raw Data-Final'!M$3:M$1977,'5th Cycle APR Raw Data-Final'!$A$3:$A$1977,'SB35 Determination Data'!$K392,'5th Cycle APR Raw Data-Final'!$T$3:$T$1977,"&gt;="&amp;'SB35 Determination Data'!$F392,'5th Cycle APR Raw Data-Final'!$T$3:$T$1977,"&lt;"&amp;E392),SUMIFS('5th Cycle APR Raw Data-Final'!M$3:M$1977,'5th Cycle APR Raw Data-Final'!$A$3:$A$1977,'SB35 Determination Data'!$K392,'5th Cycle APR Raw Data-Final'!$T$3:$T$1977,"&gt;="&amp;'SB35 Determination Data'!$F392,'5th Cycle APR Raw Data-Final'!$T$3:$T$1977,"&lt;="&amp;G392))</f>
        <v>0</v>
      </c>
      <c r="X392" s="60">
        <f t="shared" si="12"/>
        <v>1</v>
      </c>
      <c r="Y392" s="60">
        <f t="shared" si="13"/>
        <v>0</v>
      </c>
      <c r="Z392" s="60">
        <f t="shared" si="14"/>
        <v>1</v>
      </c>
      <c r="AA392" s="31">
        <f t="shared" si="15"/>
        <v>0</v>
      </c>
      <c r="AB392" s="31">
        <f t="shared" si="16"/>
        <v>0</v>
      </c>
      <c r="AC392" s="60">
        <f>VLOOKUP(K392,'5th Cycle APR Raw Data-Final'!$A$3:$P$1977,14,FALSE)</f>
        <v>1</v>
      </c>
      <c r="AD392" s="60">
        <f>IF(AN392&lt;1,SUMIFS('5th Cycle APR Raw Data-Final'!$O$3:$O$1977,'5th Cycle APR Raw Data-Final'!$A$3:$A$1977,'SB35 Determination Data'!$K392,'5th Cycle APR Raw Data-Final'!$T$3:$T$1977,"&gt;="&amp;'SB35 Determination Data'!$F392,'5th Cycle APR Raw Data-Final'!$T$3:$T$1977,"&lt;"&amp;E392),SUMIFS('5th Cycle APR Raw Data-Final'!$O$3:$O$1977,'5th Cycle APR Raw Data-Final'!$A$3:$A$1977,'SB35 Determination Data'!$K392,'5th Cycle APR Raw Data-Final'!$T$3:$T$1977,"&gt;="&amp;'SB35 Determination Data'!$F392,'5th Cycle APR Raw Data-Final'!$T$3:$T$1977,"&lt;="&amp;G392))</f>
        <v>1</v>
      </c>
      <c r="AE392" s="60">
        <f t="shared" si="17"/>
        <v>0</v>
      </c>
      <c r="AF392" s="31">
        <f t="shared" si="18"/>
        <v>1</v>
      </c>
      <c r="AG392" s="60">
        <f>VLOOKUP(K392,'5th Cycle APR Raw Data-Final'!$A$3:$P$1977,16,FALSE)</f>
        <v>2</v>
      </c>
      <c r="AH392" s="60">
        <f>IF(AN392&lt;1,SUMIFS('5th Cycle APR Raw Data-Final'!$Q$3:$Q$1977,'5th Cycle APR Raw Data-Final'!$A$3:$A$1977,'SB35 Determination Data'!$K392,'5th Cycle APR Raw Data-Final'!$T$3:$T$1977,"&gt;="&amp;'SB35 Determination Data'!$F392,'5th Cycle APR Raw Data-Final'!$T$3:$T$1977,"&lt;"&amp;E392),SUMIFS('5th Cycle APR Raw Data-Final'!$Q$3:$Q$1977,'5th Cycle APR Raw Data-Final'!$A$3:$A$1977,'SB35 Determination Data'!$K392,'5th Cycle APR Raw Data-Final'!$T$3:$T$1977,"&gt;="&amp;'SB35 Determination Data'!$F392,'5th Cycle APR Raw Data-Final'!$T$3:$T$1977,"&lt;="&amp;G392))</f>
        <v>4</v>
      </c>
      <c r="AI392" s="60">
        <f t="shared" si="19"/>
        <v>0</v>
      </c>
      <c r="AJ392" s="31">
        <f t="shared" si="20"/>
        <v>2</v>
      </c>
      <c r="AK392" s="60">
        <f>VLOOKUP(K392,'5th Cycle APR Raw Data-Final'!$A$3:$R$1977,18,FALSE)</f>
        <v>5</v>
      </c>
      <c r="AL392" s="60">
        <f>IF(AN392&lt;1,SUMIFS('5th Cycle APR Raw Data-Final'!$S$3:$S$1977,'5th Cycle APR Raw Data-Final'!$A$3:$A$1977,'SB35 Determination Data'!$K392,'5th Cycle APR Raw Data-Final'!$T$3:$T$1977,"&gt;="&amp;'SB35 Determination Data'!$F392,'5th Cycle APR Raw Data-Final'!$T$3:$T$1977,"&lt;"&amp;E392),SUMIFS('5th Cycle APR Raw Data-Final'!$S$3:$S$1977,'5th Cycle APR Raw Data-Final'!$A$3:$A$1977,'SB35 Determination Data'!$K392,'5th Cycle APR Raw Data-Final'!$T$3:$T$1977,"&gt;="&amp;'SB35 Determination Data'!$F392,'5th Cycle APR Raw Data-Final'!$T$3:$T$1977,"&lt;="&amp;G392))</f>
        <v>5</v>
      </c>
      <c r="AM392" s="60">
        <f t="shared" si="21"/>
        <v>2</v>
      </c>
      <c r="AN392" s="62">
        <f t="shared" si="22"/>
        <v>0.5</v>
      </c>
      <c r="AO392" s="9" t="str">
        <f t="shared" si="23"/>
        <v>NO</v>
      </c>
      <c r="AP392" s="9" t="str">
        <f t="shared" si="24"/>
        <v>YES</v>
      </c>
      <c r="AQ392" s="9" t="str">
        <f t="shared" si="25"/>
        <v>NO</v>
      </c>
      <c r="AR392" s="48" t="str">
        <f>VLOOKUP(K392,'2018Submitted'!$A$2:$C$540,3,FALSE)</f>
        <v>Successful</v>
      </c>
      <c r="AS392" s="9" t="str">
        <f t="shared" si="26"/>
        <v>NO</v>
      </c>
      <c r="AT392" s="9" t="str">
        <f t="shared" si="27"/>
        <v>YES</v>
      </c>
    </row>
    <row r="393" spans="1:46" ht="12.75" customHeight="1" x14ac:dyDescent="0.15">
      <c r="A393" s="9" t="s">
        <v>168</v>
      </c>
      <c r="B393" s="9" t="str">
        <f t="shared" si="0"/>
        <v>ROSEMEAD</v>
      </c>
      <c r="C393" s="31">
        <f t="shared" si="1"/>
        <v>0.625</v>
      </c>
      <c r="D393" s="45">
        <f t="shared" si="2"/>
        <v>8</v>
      </c>
      <c r="E393" s="46">
        <f t="shared" si="3"/>
        <v>2018</v>
      </c>
      <c r="F393" s="46">
        <f t="shared" si="4"/>
        <v>2014</v>
      </c>
      <c r="G393" s="46" t="str">
        <f t="shared" si="5"/>
        <v>2021</v>
      </c>
      <c r="H393" s="9" t="str">
        <f t="shared" si="6"/>
        <v>10/15/2013</v>
      </c>
      <c r="I393" s="9" t="str">
        <f t="shared" si="7"/>
        <v>10/15/2021</v>
      </c>
      <c r="J393" s="9" t="s">
        <v>144</v>
      </c>
      <c r="K393" s="49" t="s">
        <v>211</v>
      </c>
      <c r="L393" s="60">
        <f>VLOOKUP(K393,'5th Cycle APR Raw Data-Final'!$A$3:$P$1977,6,FALSE)</f>
        <v>153</v>
      </c>
      <c r="M393" s="60">
        <f>IF(AN393&lt;1,SUMIFS('5th Cycle APR Raw Data-Final'!G$3:G$1977,'5th Cycle APR Raw Data-Final'!$A$3:$A$1977,'SB35 Determination Data'!$K393,'5th Cycle APR Raw Data-Final'!$T$3:$T$1977,"&gt;="&amp;'SB35 Determination Data'!$F393,'5th Cycle APR Raw Data-Final'!$T$3:$T$1977,"&lt;"&amp;E393),SUMIFS('5th Cycle APR Raw Data-Final'!G$3:G$1977,'5th Cycle APR Raw Data-Final'!$A$3:$A$1977,'SB35 Determination Data'!$K393,'5th Cycle APR Raw Data-Final'!$T$3:$T$1977,"&gt;="&amp;'SB35 Determination Data'!$F393,'5th Cycle APR Raw Data-Final'!$T$3:$T$1977,"&lt;="&amp;G393))</f>
        <v>0</v>
      </c>
      <c r="N393" s="60">
        <f>IF(AN393&lt;1,SUMIFS('5th Cycle APR Raw Data-Final'!H$3:H$1977,'5th Cycle APR Raw Data-Final'!$A$3:$A$1977,'SB35 Determination Data'!$K393,'5th Cycle APR Raw Data-Final'!$T$3:$T$1977,"&gt;="&amp;'SB35 Determination Data'!$F393,'5th Cycle APR Raw Data-Final'!$T$3:$T$1977,"&lt;"&amp;E393),SUMIFS('5th Cycle APR Raw Data-Final'!H$3:H$1977,'5th Cycle APR Raw Data-Final'!$A$3:$A$1977,'SB35 Determination Data'!$K393,'5th Cycle APR Raw Data-Final'!$T$3:$T$1977,"&gt;="&amp;'SB35 Determination Data'!$F393,'5th Cycle APR Raw Data-Final'!$T$3:$T$1977,"&lt;="&amp;G393))</f>
        <v>0</v>
      </c>
      <c r="O393" s="60">
        <f>IF(AN393&lt;1,SUMIFS('5th Cycle APR Raw Data-Final'!I$3:I$1977,'5th Cycle APR Raw Data-Final'!$A$3:$A$1977,'SB35 Determination Data'!$K393,'5th Cycle APR Raw Data-Final'!$T$3:$T$1977,"&gt;="&amp;'SB35 Determination Data'!$F393,'5th Cycle APR Raw Data-Final'!$T$3:$T$1977,"&lt;"&amp;E393),SUMIFS('5th Cycle APR Raw Data-Final'!I$3:I$1977,'5th Cycle APR Raw Data-Final'!$A$3:$A$1977,'SB35 Determination Data'!$K393,'5th Cycle APR Raw Data-Final'!$T$3:$T$1977,"&gt;="&amp;'SB35 Determination Data'!$F393,'5th Cycle APR Raw Data-Final'!$T$3:$T$1977,"&lt;="&amp;G393))</f>
        <v>0</v>
      </c>
      <c r="P393" s="60">
        <f t="shared" si="8"/>
        <v>153</v>
      </c>
      <c r="Q393" s="31">
        <f t="shared" si="9"/>
        <v>0</v>
      </c>
      <c r="R393" s="61">
        <f t="shared" si="10"/>
        <v>77</v>
      </c>
      <c r="S393" s="61">
        <f t="shared" si="11"/>
        <v>0</v>
      </c>
      <c r="T393" s="60">
        <f>VLOOKUP(K393,'5th Cycle APR Raw Data-Final'!$A$3:$P$1977,10,FALSE)</f>
        <v>88</v>
      </c>
      <c r="U393" s="60">
        <f>IF(AN393&lt;1,SUMIFS('5th Cycle APR Raw Data-Final'!K$3:K$1977,'5th Cycle APR Raw Data-Final'!$A$3:$A$1977,'SB35 Determination Data'!$K393,'5th Cycle APR Raw Data-Final'!$T$3:$T$1977,"&gt;="&amp;'SB35 Determination Data'!$F393,'5th Cycle APR Raw Data-Final'!$T$3:$T$1977,"&lt;"&amp;E393),SUMIFS('5th Cycle APR Raw Data-Final'!K$3:K$1977,'5th Cycle APR Raw Data-Final'!$A$3:$A$1977,'SB35 Determination Data'!$K393,'5th Cycle APR Raw Data-Final'!$T$3:$T$1977,"&gt;="&amp;'SB35 Determination Data'!$F393,'5th Cycle APR Raw Data-Final'!$T$3:$T$1977,"&lt;="&amp;G393))</f>
        <v>0</v>
      </c>
      <c r="V393" s="60">
        <f>IF(AN393&lt;1,SUMIFS('5th Cycle APR Raw Data-Final'!L$3:L$1977,'5th Cycle APR Raw Data-Final'!$A$3:$A$1977,'SB35 Determination Data'!$K393,'5th Cycle APR Raw Data-Final'!$T$3:$T$1977,"&gt;="&amp;'SB35 Determination Data'!$F393,'5th Cycle APR Raw Data-Final'!$T$3:$T$1977,"&lt;"&amp;E393),SUMIFS('5th Cycle APR Raw Data-Final'!L$3:L$1977,'5th Cycle APR Raw Data-Final'!$A$3:$A$1977,'SB35 Determination Data'!$K393,'5th Cycle APR Raw Data-Final'!$T$3:$T$1977,"&gt;="&amp;'SB35 Determination Data'!$F393,'5th Cycle APR Raw Data-Final'!$T$3:$T$1977,"&lt;="&amp;G393))</f>
        <v>0</v>
      </c>
      <c r="W393" s="60">
        <f>IF(AN393&lt;1,SUMIFS('5th Cycle APR Raw Data-Final'!M$3:M$1977,'5th Cycle APR Raw Data-Final'!$A$3:$A$1977,'SB35 Determination Data'!$K393,'5th Cycle APR Raw Data-Final'!$T$3:$T$1977,"&gt;="&amp;'SB35 Determination Data'!$F393,'5th Cycle APR Raw Data-Final'!$T$3:$T$1977,"&lt;"&amp;E393),SUMIFS('5th Cycle APR Raw Data-Final'!M$3:M$1977,'5th Cycle APR Raw Data-Final'!$A$3:$A$1977,'SB35 Determination Data'!$K393,'5th Cycle APR Raw Data-Final'!$T$3:$T$1977,"&gt;="&amp;'SB35 Determination Data'!$F393,'5th Cycle APR Raw Data-Final'!$T$3:$T$1977,"&lt;="&amp;G393))</f>
        <v>0</v>
      </c>
      <c r="X393" s="60">
        <f t="shared" si="12"/>
        <v>88</v>
      </c>
      <c r="Y393" s="60">
        <f t="shared" si="13"/>
        <v>0</v>
      </c>
      <c r="Z393" s="60">
        <f t="shared" si="14"/>
        <v>88</v>
      </c>
      <c r="AA393" s="31">
        <f t="shared" si="15"/>
        <v>0</v>
      </c>
      <c r="AB393" s="31">
        <f t="shared" si="16"/>
        <v>0</v>
      </c>
      <c r="AC393" s="60">
        <f>VLOOKUP(K393,'5th Cycle APR Raw Data-Final'!$A$3:$P$1977,14,FALSE)</f>
        <v>99</v>
      </c>
      <c r="AD393" s="60">
        <f>IF(AN393&lt;1,SUMIFS('5th Cycle APR Raw Data-Final'!$O$3:$O$1977,'5th Cycle APR Raw Data-Final'!$A$3:$A$1977,'SB35 Determination Data'!$K393,'5th Cycle APR Raw Data-Final'!$T$3:$T$1977,"&gt;="&amp;'SB35 Determination Data'!$F393,'5th Cycle APR Raw Data-Final'!$T$3:$T$1977,"&lt;"&amp;E393),SUMIFS('5th Cycle APR Raw Data-Final'!$O$3:$O$1977,'5th Cycle APR Raw Data-Final'!$A$3:$A$1977,'SB35 Determination Data'!$K393,'5th Cycle APR Raw Data-Final'!$T$3:$T$1977,"&gt;="&amp;'SB35 Determination Data'!$F393,'5th Cycle APR Raw Data-Final'!$T$3:$T$1977,"&lt;="&amp;G393))</f>
        <v>0</v>
      </c>
      <c r="AE393" s="60">
        <f t="shared" si="17"/>
        <v>99</v>
      </c>
      <c r="AF393" s="31">
        <f t="shared" si="18"/>
        <v>0</v>
      </c>
      <c r="AG393" s="60">
        <f>VLOOKUP(K393,'5th Cycle APR Raw Data-Final'!$A$3:$P$1977,16,FALSE)</f>
        <v>262</v>
      </c>
      <c r="AH393" s="60">
        <f>IF(AN393&lt;1,SUMIFS('5th Cycle APR Raw Data-Final'!$Q$3:$Q$1977,'5th Cycle APR Raw Data-Final'!$A$3:$A$1977,'SB35 Determination Data'!$K393,'5th Cycle APR Raw Data-Final'!$T$3:$T$1977,"&gt;="&amp;'SB35 Determination Data'!$F393,'5th Cycle APR Raw Data-Final'!$T$3:$T$1977,"&lt;"&amp;E393),SUMIFS('5th Cycle APR Raw Data-Final'!$Q$3:$Q$1977,'5th Cycle APR Raw Data-Final'!$A$3:$A$1977,'SB35 Determination Data'!$K393,'5th Cycle APR Raw Data-Final'!$T$3:$T$1977,"&gt;="&amp;'SB35 Determination Data'!$F393,'5th Cycle APR Raw Data-Final'!$T$3:$T$1977,"&lt;="&amp;G393))</f>
        <v>0</v>
      </c>
      <c r="AI393" s="60">
        <f t="shared" si="19"/>
        <v>262</v>
      </c>
      <c r="AJ393" s="31">
        <f t="shared" si="20"/>
        <v>0</v>
      </c>
      <c r="AK393" s="60">
        <f>VLOOKUP(K393,'5th Cycle APR Raw Data-Final'!$A$3:$R$1977,18,FALSE)</f>
        <v>602</v>
      </c>
      <c r="AL393" s="60">
        <f>IF(AN393&lt;1,SUMIFS('5th Cycle APR Raw Data-Final'!$S$3:$S$1977,'5th Cycle APR Raw Data-Final'!$A$3:$A$1977,'SB35 Determination Data'!$K393,'5th Cycle APR Raw Data-Final'!$T$3:$T$1977,"&gt;="&amp;'SB35 Determination Data'!$F393,'5th Cycle APR Raw Data-Final'!$T$3:$T$1977,"&lt;"&amp;E393),SUMIFS('5th Cycle APR Raw Data-Final'!$S$3:$S$1977,'5th Cycle APR Raw Data-Final'!$A$3:$A$1977,'SB35 Determination Data'!$K393,'5th Cycle APR Raw Data-Final'!$T$3:$T$1977,"&gt;="&amp;'SB35 Determination Data'!$F393,'5th Cycle APR Raw Data-Final'!$T$3:$T$1977,"&lt;="&amp;G393))</f>
        <v>0</v>
      </c>
      <c r="AM393" s="60">
        <f t="shared" si="21"/>
        <v>602</v>
      </c>
      <c r="AN393" s="62">
        <f t="shared" si="22"/>
        <v>0.5</v>
      </c>
      <c r="AO393" s="9" t="str">
        <f t="shared" si="23"/>
        <v>YES</v>
      </c>
      <c r="AP393" s="9" t="str">
        <f t="shared" si="24"/>
        <v>NO</v>
      </c>
      <c r="AQ393" s="9" t="str">
        <f t="shared" si="25"/>
        <v>NO</v>
      </c>
      <c r="AR393" s="48" t="str">
        <f>VLOOKUP(K393,'2018Submitted'!$A$2:$C$540,3,FALSE)</f>
        <v>Successful</v>
      </c>
      <c r="AS393" s="9" t="str">
        <f t="shared" si="26"/>
        <v>NO</v>
      </c>
      <c r="AT393" s="9" t="str">
        <f t="shared" si="27"/>
        <v>NO</v>
      </c>
    </row>
    <row r="394" spans="1:46" ht="12.75" customHeight="1" x14ac:dyDescent="0.15">
      <c r="A394" s="9" t="s">
        <v>306</v>
      </c>
      <c r="B394" s="9" t="str">
        <f t="shared" si="0"/>
        <v>ROSEVILLE</v>
      </c>
      <c r="C394" s="31">
        <f t="shared" si="1"/>
        <v>0.625</v>
      </c>
      <c r="D394" s="45">
        <f t="shared" si="2"/>
        <v>8</v>
      </c>
      <c r="E394" s="46">
        <f t="shared" si="3"/>
        <v>2018</v>
      </c>
      <c r="F394" s="46">
        <f t="shared" si="4"/>
        <v>2014</v>
      </c>
      <c r="G394" s="46" t="str">
        <f t="shared" si="5"/>
        <v>2021</v>
      </c>
      <c r="H394" s="9" t="str">
        <f t="shared" si="6"/>
        <v>10/31/2013</v>
      </c>
      <c r="I394" s="9" t="str">
        <f t="shared" si="7"/>
        <v>10/31/2021</v>
      </c>
      <c r="J394" s="9" t="s">
        <v>123</v>
      </c>
      <c r="K394" s="49" t="s">
        <v>313</v>
      </c>
      <c r="L394" s="60">
        <f>VLOOKUP(K394,'5th Cycle APR Raw Data-Final'!$A$3:$P$1977,6,FALSE)</f>
        <v>2268</v>
      </c>
      <c r="M394" s="60">
        <f>IF(AN394&lt;1,SUMIFS('5th Cycle APR Raw Data-Final'!G$3:G$1977,'5th Cycle APR Raw Data-Final'!$A$3:$A$1977,'SB35 Determination Data'!$K394,'5th Cycle APR Raw Data-Final'!$T$3:$T$1977,"&gt;="&amp;'SB35 Determination Data'!$F394,'5th Cycle APR Raw Data-Final'!$T$3:$T$1977,"&lt;"&amp;E394),SUMIFS('5th Cycle APR Raw Data-Final'!G$3:G$1977,'5th Cycle APR Raw Data-Final'!$A$3:$A$1977,'SB35 Determination Data'!$K394,'5th Cycle APR Raw Data-Final'!$T$3:$T$1977,"&gt;="&amp;'SB35 Determination Data'!$F394,'5th Cycle APR Raw Data-Final'!$T$3:$T$1977,"&lt;="&amp;G394))</f>
        <v>94</v>
      </c>
      <c r="N394" s="60">
        <f>IF(AN394&lt;1,SUMIFS('5th Cycle APR Raw Data-Final'!H$3:H$1977,'5th Cycle APR Raw Data-Final'!$A$3:$A$1977,'SB35 Determination Data'!$K394,'5th Cycle APR Raw Data-Final'!$T$3:$T$1977,"&gt;="&amp;'SB35 Determination Data'!$F394,'5th Cycle APR Raw Data-Final'!$T$3:$T$1977,"&lt;"&amp;E394),SUMIFS('5th Cycle APR Raw Data-Final'!H$3:H$1977,'5th Cycle APR Raw Data-Final'!$A$3:$A$1977,'SB35 Determination Data'!$K394,'5th Cycle APR Raw Data-Final'!$T$3:$T$1977,"&gt;="&amp;'SB35 Determination Data'!$F394,'5th Cycle APR Raw Data-Final'!$T$3:$T$1977,"&lt;="&amp;G394))</f>
        <v>94</v>
      </c>
      <c r="O394" s="60">
        <f>IF(AN394&lt;1,SUMIFS('5th Cycle APR Raw Data-Final'!I$3:I$1977,'5th Cycle APR Raw Data-Final'!$A$3:$A$1977,'SB35 Determination Data'!$K394,'5th Cycle APR Raw Data-Final'!$T$3:$T$1977,"&gt;="&amp;'SB35 Determination Data'!$F394,'5th Cycle APR Raw Data-Final'!$T$3:$T$1977,"&lt;"&amp;E394),SUMIFS('5th Cycle APR Raw Data-Final'!I$3:I$1977,'5th Cycle APR Raw Data-Final'!$A$3:$A$1977,'SB35 Determination Data'!$K394,'5th Cycle APR Raw Data-Final'!$T$3:$T$1977,"&gt;="&amp;'SB35 Determination Data'!$F394,'5th Cycle APR Raw Data-Final'!$T$3:$T$1977,"&lt;="&amp;G394))</f>
        <v>0</v>
      </c>
      <c r="P394" s="60">
        <f t="shared" si="8"/>
        <v>2174</v>
      </c>
      <c r="Q394" s="31">
        <f t="shared" si="9"/>
        <v>4.1446208112874777E-2</v>
      </c>
      <c r="R394" s="61">
        <f t="shared" si="10"/>
        <v>1134</v>
      </c>
      <c r="S394" s="61">
        <f t="shared" si="11"/>
        <v>0</v>
      </c>
      <c r="T394" s="60">
        <f>VLOOKUP(K394,'5th Cycle APR Raw Data-Final'!$A$3:$P$1977,10,FALSE)</f>
        <v>1590</v>
      </c>
      <c r="U394" s="60">
        <f>IF(AN394&lt;1,SUMIFS('5th Cycle APR Raw Data-Final'!K$3:K$1977,'5th Cycle APR Raw Data-Final'!$A$3:$A$1977,'SB35 Determination Data'!$K394,'5th Cycle APR Raw Data-Final'!$T$3:$T$1977,"&gt;="&amp;'SB35 Determination Data'!$F394,'5th Cycle APR Raw Data-Final'!$T$3:$T$1977,"&lt;"&amp;E394),SUMIFS('5th Cycle APR Raw Data-Final'!K$3:K$1977,'5th Cycle APR Raw Data-Final'!$A$3:$A$1977,'SB35 Determination Data'!$K394,'5th Cycle APR Raw Data-Final'!$T$3:$T$1977,"&gt;="&amp;'SB35 Determination Data'!$F394,'5th Cycle APR Raw Data-Final'!$T$3:$T$1977,"&lt;="&amp;G394))</f>
        <v>29</v>
      </c>
      <c r="V394" s="60">
        <f>IF(AN394&lt;1,SUMIFS('5th Cycle APR Raw Data-Final'!L$3:L$1977,'5th Cycle APR Raw Data-Final'!$A$3:$A$1977,'SB35 Determination Data'!$K394,'5th Cycle APR Raw Data-Final'!$T$3:$T$1977,"&gt;="&amp;'SB35 Determination Data'!$F394,'5th Cycle APR Raw Data-Final'!$T$3:$T$1977,"&lt;"&amp;E394),SUMIFS('5th Cycle APR Raw Data-Final'!L$3:L$1977,'5th Cycle APR Raw Data-Final'!$A$3:$A$1977,'SB35 Determination Data'!$K394,'5th Cycle APR Raw Data-Final'!$T$3:$T$1977,"&gt;="&amp;'SB35 Determination Data'!$F394,'5th Cycle APR Raw Data-Final'!$T$3:$T$1977,"&lt;="&amp;G394))</f>
        <v>29</v>
      </c>
      <c r="W394" s="60">
        <f>IF(AN394&lt;1,SUMIFS('5th Cycle APR Raw Data-Final'!M$3:M$1977,'5th Cycle APR Raw Data-Final'!$A$3:$A$1977,'SB35 Determination Data'!$K394,'5th Cycle APR Raw Data-Final'!$T$3:$T$1977,"&gt;="&amp;'SB35 Determination Data'!$F394,'5th Cycle APR Raw Data-Final'!$T$3:$T$1977,"&lt;"&amp;E394),SUMIFS('5th Cycle APR Raw Data-Final'!M$3:M$1977,'5th Cycle APR Raw Data-Final'!$A$3:$A$1977,'SB35 Determination Data'!$K394,'5th Cycle APR Raw Data-Final'!$T$3:$T$1977,"&gt;="&amp;'SB35 Determination Data'!$F394,'5th Cycle APR Raw Data-Final'!$T$3:$T$1977,"&lt;="&amp;G394))</f>
        <v>0</v>
      </c>
      <c r="X394" s="60">
        <f t="shared" si="12"/>
        <v>1561</v>
      </c>
      <c r="Y394" s="60">
        <f t="shared" si="13"/>
        <v>29</v>
      </c>
      <c r="Z394" s="60">
        <f t="shared" si="14"/>
        <v>1561</v>
      </c>
      <c r="AA394" s="31">
        <f t="shared" si="15"/>
        <v>1.8238993710691823E-2</v>
      </c>
      <c r="AB394" s="31">
        <f t="shared" si="16"/>
        <v>1.8238993710691823E-2</v>
      </c>
      <c r="AC394" s="60">
        <f>VLOOKUP(K394,'5th Cycle APR Raw Data-Final'!$A$3:$P$1977,14,FALSE)</f>
        <v>1577</v>
      </c>
      <c r="AD394" s="60">
        <f>IF(AN394&lt;1,SUMIFS('5th Cycle APR Raw Data-Final'!$O$3:$O$1977,'5th Cycle APR Raw Data-Final'!$A$3:$A$1977,'SB35 Determination Data'!$K394,'5th Cycle APR Raw Data-Final'!$T$3:$T$1977,"&gt;="&amp;'SB35 Determination Data'!$F394,'5th Cycle APR Raw Data-Final'!$T$3:$T$1977,"&lt;"&amp;E394),SUMIFS('5th Cycle APR Raw Data-Final'!$O$3:$O$1977,'5th Cycle APR Raw Data-Final'!$A$3:$A$1977,'SB35 Determination Data'!$K394,'5th Cycle APR Raw Data-Final'!$T$3:$T$1977,"&gt;="&amp;'SB35 Determination Data'!$F394,'5th Cycle APR Raw Data-Final'!$T$3:$T$1977,"&lt;="&amp;G394))</f>
        <v>2174</v>
      </c>
      <c r="AE394" s="60">
        <f t="shared" si="17"/>
        <v>0</v>
      </c>
      <c r="AF394" s="31">
        <f t="shared" si="18"/>
        <v>1.3785668991756499</v>
      </c>
      <c r="AG394" s="60">
        <f>VLOOKUP(K394,'5th Cycle APR Raw Data-Final'!$A$3:$P$1977,16,FALSE)</f>
        <v>3043</v>
      </c>
      <c r="AH394" s="60">
        <f>IF(AN394&lt;1,SUMIFS('5th Cycle APR Raw Data-Final'!$Q$3:$Q$1977,'5th Cycle APR Raw Data-Final'!$A$3:$A$1977,'SB35 Determination Data'!$K394,'5th Cycle APR Raw Data-Final'!$T$3:$T$1977,"&gt;="&amp;'SB35 Determination Data'!$F394,'5th Cycle APR Raw Data-Final'!$T$3:$T$1977,"&lt;"&amp;E394),SUMIFS('5th Cycle APR Raw Data-Final'!$Q$3:$Q$1977,'5th Cycle APR Raw Data-Final'!$A$3:$A$1977,'SB35 Determination Data'!$K394,'5th Cycle APR Raw Data-Final'!$T$3:$T$1977,"&gt;="&amp;'SB35 Determination Data'!$F394,'5th Cycle APR Raw Data-Final'!$T$3:$T$1977,"&lt;="&amp;G394))</f>
        <v>2489</v>
      </c>
      <c r="AI394" s="60">
        <f t="shared" si="19"/>
        <v>554</v>
      </c>
      <c r="AJ394" s="31">
        <f t="shared" si="20"/>
        <v>0.81794281958593495</v>
      </c>
      <c r="AK394" s="60">
        <f>VLOOKUP(K394,'5th Cycle APR Raw Data-Final'!$A$3:$R$1977,18,FALSE)</f>
        <v>8478</v>
      </c>
      <c r="AL394" s="60">
        <f>IF(AN394&lt;1,SUMIFS('5th Cycle APR Raw Data-Final'!$S$3:$S$1977,'5th Cycle APR Raw Data-Final'!$A$3:$A$1977,'SB35 Determination Data'!$K394,'5th Cycle APR Raw Data-Final'!$T$3:$T$1977,"&gt;="&amp;'SB35 Determination Data'!$F394,'5th Cycle APR Raw Data-Final'!$T$3:$T$1977,"&lt;"&amp;E394),SUMIFS('5th Cycle APR Raw Data-Final'!$S$3:$S$1977,'5th Cycle APR Raw Data-Final'!$A$3:$A$1977,'SB35 Determination Data'!$K394,'5th Cycle APR Raw Data-Final'!$T$3:$T$1977,"&gt;="&amp;'SB35 Determination Data'!$F394,'5th Cycle APR Raw Data-Final'!$T$3:$T$1977,"&lt;="&amp;G394))</f>
        <v>4786</v>
      </c>
      <c r="AM394" s="60">
        <f t="shared" si="21"/>
        <v>4289</v>
      </c>
      <c r="AN394" s="62">
        <f t="shared" si="22"/>
        <v>0.5</v>
      </c>
      <c r="AO394" s="9" t="str">
        <f t="shared" si="23"/>
        <v>NO</v>
      </c>
      <c r="AP394" s="9" t="str">
        <f t="shared" si="24"/>
        <v>YES</v>
      </c>
      <c r="AQ394" s="9" t="str">
        <f t="shared" si="25"/>
        <v>NO</v>
      </c>
      <c r="AR394" s="48" t="str">
        <f>VLOOKUP(K394,'2018Submitted'!$A$2:$C$540,3,FALSE)</f>
        <v>Successful</v>
      </c>
      <c r="AS394" s="9" t="str">
        <f t="shared" si="26"/>
        <v>NO</v>
      </c>
      <c r="AT394" s="9" t="str">
        <f t="shared" si="27"/>
        <v>YES</v>
      </c>
    </row>
    <row r="395" spans="1:46" ht="12.75" customHeight="1" x14ac:dyDescent="0.15">
      <c r="A395" s="9" t="s">
        <v>229</v>
      </c>
      <c r="B395" s="9" t="str">
        <f t="shared" si="0"/>
        <v>ROSS</v>
      </c>
      <c r="C395" s="31">
        <f t="shared" si="1"/>
        <v>0.5</v>
      </c>
      <c r="D395" s="45">
        <f t="shared" si="2"/>
        <v>8</v>
      </c>
      <c r="E395" s="46">
        <f t="shared" si="3"/>
        <v>2019</v>
      </c>
      <c r="F395" s="46">
        <f t="shared" si="4"/>
        <v>2015</v>
      </c>
      <c r="G395" s="46">
        <f t="shared" si="5"/>
        <v>2022</v>
      </c>
      <c r="H395" s="9" t="str">
        <f t="shared" si="6"/>
        <v>01/31/2015</v>
      </c>
      <c r="I395" s="9" t="str">
        <f t="shared" si="7"/>
        <v>01/31/2023</v>
      </c>
      <c r="J395" s="9" t="s">
        <v>67</v>
      </c>
      <c r="K395" s="49" t="s">
        <v>237</v>
      </c>
      <c r="L395" s="60">
        <f>VLOOKUP(K395,'5th Cycle APR Raw Data-Final'!$A$3:$P$1977,6,FALSE)</f>
        <v>6</v>
      </c>
      <c r="M395" s="60">
        <f>IF(AN395&lt;1,SUMIFS('5th Cycle APR Raw Data-Final'!G$3:G$1977,'5th Cycle APR Raw Data-Final'!$A$3:$A$1977,'SB35 Determination Data'!$K395,'5th Cycle APR Raw Data-Final'!$T$3:$T$1977,"&gt;="&amp;'SB35 Determination Data'!$F395,'5th Cycle APR Raw Data-Final'!$T$3:$T$1977,"&lt;"&amp;E395),SUMIFS('5th Cycle APR Raw Data-Final'!G$3:G$1977,'5th Cycle APR Raw Data-Final'!$A$3:$A$1977,'SB35 Determination Data'!$K395,'5th Cycle APR Raw Data-Final'!$T$3:$T$1977,"&gt;="&amp;'SB35 Determination Data'!$F395,'5th Cycle APR Raw Data-Final'!$T$3:$T$1977,"&lt;="&amp;G395))</f>
        <v>2</v>
      </c>
      <c r="N395" s="60">
        <f>IF(AN395&lt;1,SUMIFS('5th Cycle APR Raw Data-Final'!H$3:H$1977,'5th Cycle APR Raw Data-Final'!$A$3:$A$1977,'SB35 Determination Data'!$K395,'5th Cycle APR Raw Data-Final'!$T$3:$T$1977,"&gt;="&amp;'SB35 Determination Data'!$F395,'5th Cycle APR Raw Data-Final'!$T$3:$T$1977,"&lt;"&amp;E395),SUMIFS('5th Cycle APR Raw Data-Final'!H$3:H$1977,'5th Cycle APR Raw Data-Final'!$A$3:$A$1977,'SB35 Determination Data'!$K395,'5th Cycle APR Raw Data-Final'!$T$3:$T$1977,"&gt;="&amp;'SB35 Determination Data'!$F395,'5th Cycle APR Raw Data-Final'!$T$3:$T$1977,"&lt;="&amp;G395))</f>
        <v>2</v>
      </c>
      <c r="O395" s="60">
        <f>IF(AN395&lt;1,SUMIFS('5th Cycle APR Raw Data-Final'!I$3:I$1977,'5th Cycle APR Raw Data-Final'!$A$3:$A$1977,'SB35 Determination Data'!$K395,'5th Cycle APR Raw Data-Final'!$T$3:$T$1977,"&gt;="&amp;'SB35 Determination Data'!$F395,'5th Cycle APR Raw Data-Final'!$T$3:$T$1977,"&lt;"&amp;E395),SUMIFS('5th Cycle APR Raw Data-Final'!I$3:I$1977,'5th Cycle APR Raw Data-Final'!$A$3:$A$1977,'SB35 Determination Data'!$K395,'5th Cycle APR Raw Data-Final'!$T$3:$T$1977,"&gt;="&amp;'SB35 Determination Data'!$F395,'5th Cycle APR Raw Data-Final'!$T$3:$T$1977,"&lt;="&amp;G395))</f>
        <v>0</v>
      </c>
      <c r="P395" s="60">
        <f t="shared" si="8"/>
        <v>4</v>
      </c>
      <c r="Q395" s="31">
        <f t="shared" si="9"/>
        <v>0.33333333333333331</v>
      </c>
      <c r="R395" s="61">
        <f t="shared" si="10"/>
        <v>3</v>
      </c>
      <c r="S395" s="61">
        <f t="shared" si="11"/>
        <v>0</v>
      </c>
      <c r="T395" s="60">
        <f>VLOOKUP(K395,'5th Cycle APR Raw Data-Final'!$A$3:$P$1977,10,FALSE)</f>
        <v>4</v>
      </c>
      <c r="U395" s="60">
        <f>IF(AN395&lt;1,SUMIFS('5th Cycle APR Raw Data-Final'!K$3:K$1977,'5th Cycle APR Raw Data-Final'!$A$3:$A$1977,'SB35 Determination Data'!$K395,'5th Cycle APR Raw Data-Final'!$T$3:$T$1977,"&gt;="&amp;'SB35 Determination Data'!$F395,'5th Cycle APR Raw Data-Final'!$T$3:$T$1977,"&lt;"&amp;E395),SUMIFS('5th Cycle APR Raw Data-Final'!K$3:K$1977,'5th Cycle APR Raw Data-Final'!$A$3:$A$1977,'SB35 Determination Data'!$K395,'5th Cycle APR Raw Data-Final'!$T$3:$T$1977,"&gt;="&amp;'SB35 Determination Data'!$F395,'5th Cycle APR Raw Data-Final'!$T$3:$T$1977,"&lt;="&amp;G395))</f>
        <v>0</v>
      </c>
      <c r="V395" s="60">
        <f>IF(AN395&lt;1,SUMIFS('5th Cycle APR Raw Data-Final'!L$3:L$1977,'5th Cycle APR Raw Data-Final'!$A$3:$A$1977,'SB35 Determination Data'!$K395,'5th Cycle APR Raw Data-Final'!$T$3:$T$1977,"&gt;="&amp;'SB35 Determination Data'!$F395,'5th Cycle APR Raw Data-Final'!$T$3:$T$1977,"&lt;"&amp;E395),SUMIFS('5th Cycle APR Raw Data-Final'!L$3:L$1977,'5th Cycle APR Raw Data-Final'!$A$3:$A$1977,'SB35 Determination Data'!$K395,'5th Cycle APR Raw Data-Final'!$T$3:$T$1977,"&gt;="&amp;'SB35 Determination Data'!$F395,'5th Cycle APR Raw Data-Final'!$T$3:$T$1977,"&lt;="&amp;G395))</f>
        <v>0</v>
      </c>
      <c r="W395" s="60">
        <f>IF(AN395&lt;1,SUMIFS('5th Cycle APR Raw Data-Final'!M$3:M$1977,'5th Cycle APR Raw Data-Final'!$A$3:$A$1977,'SB35 Determination Data'!$K395,'5th Cycle APR Raw Data-Final'!$T$3:$T$1977,"&gt;="&amp;'SB35 Determination Data'!$F395,'5th Cycle APR Raw Data-Final'!$T$3:$T$1977,"&lt;"&amp;E395),SUMIFS('5th Cycle APR Raw Data-Final'!M$3:M$1977,'5th Cycle APR Raw Data-Final'!$A$3:$A$1977,'SB35 Determination Data'!$K395,'5th Cycle APR Raw Data-Final'!$T$3:$T$1977,"&gt;="&amp;'SB35 Determination Data'!$F395,'5th Cycle APR Raw Data-Final'!$T$3:$T$1977,"&lt;="&amp;G395))</f>
        <v>0</v>
      </c>
      <c r="X395" s="60">
        <f t="shared" si="12"/>
        <v>4</v>
      </c>
      <c r="Y395" s="60">
        <f t="shared" si="13"/>
        <v>0</v>
      </c>
      <c r="Z395" s="60">
        <f t="shared" si="14"/>
        <v>4</v>
      </c>
      <c r="AA395" s="31">
        <f t="shared" si="15"/>
        <v>0</v>
      </c>
      <c r="AB395" s="31">
        <f t="shared" si="16"/>
        <v>0</v>
      </c>
      <c r="AC395" s="60">
        <f>VLOOKUP(K395,'5th Cycle APR Raw Data-Final'!$A$3:$P$1977,14,FALSE)</f>
        <v>4</v>
      </c>
      <c r="AD395" s="60">
        <f>IF(AN395&lt;1,SUMIFS('5th Cycle APR Raw Data-Final'!$O$3:$O$1977,'5th Cycle APR Raw Data-Final'!$A$3:$A$1977,'SB35 Determination Data'!$K395,'5th Cycle APR Raw Data-Final'!$T$3:$T$1977,"&gt;="&amp;'SB35 Determination Data'!$F395,'5th Cycle APR Raw Data-Final'!$T$3:$T$1977,"&lt;"&amp;E395),SUMIFS('5th Cycle APR Raw Data-Final'!$O$3:$O$1977,'5th Cycle APR Raw Data-Final'!$A$3:$A$1977,'SB35 Determination Data'!$K395,'5th Cycle APR Raw Data-Final'!$T$3:$T$1977,"&gt;="&amp;'SB35 Determination Data'!$F395,'5th Cycle APR Raw Data-Final'!$T$3:$T$1977,"&lt;="&amp;G395))</f>
        <v>3</v>
      </c>
      <c r="AE395" s="60">
        <f t="shared" si="17"/>
        <v>1</v>
      </c>
      <c r="AF395" s="31">
        <f t="shared" si="18"/>
        <v>0.75</v>
      </c>
      <c r="AG395" s="60">
        <f>VLOOKUP(K395,'5th Cycle APR Raw Data-Final'!$A$3:$P$1977,16,FALSE)</f>
        <v>4</v>
      </c>
      <c r="AH395" s="60">
        <f>IF(AN395&lt;1,SUMIFS('5th Cycle APR Raw Data-Final'!$Q$3:$Q$1977,'5th Cycle APR Raw Data-Final'!$A$3:$A$1977,'SB35 Determination Data'!$K395,'5th Cycle APR Raw Data-Final'!$T$3:$T$1977,"&gt;="&amp;'SB35 Determination Data'!$F395,'5th Cycle APR Raw Data-Final'!$T$3:$T$1977,"&lt;"&amp;E395),SUMIFS('5th Cycle APR Raw Data-Final'!$Q$3:$Q$1977,'5th Cycle APR Raw Data-Final'!$A$3:$A$1977,'SB35 Determination Data'!$K395,'5th Cycle APR Raw Data-Final'!$T$3:$T$1977,"&gt;="&amp;'SB35 Determination Data'!$F395,'5th Cycle APR Raw Data-Final'!$T$3:$T$1977,"&lt;="&amp;G395))</f>
        <v>1</v>
      </c>
      <c r="AI395" s="60">
        <f t="shared" si="19"/>
        <v>3</v>
      </c>
      <c r="AJ395" s="31">
        <f t="shared" si="20"/>
        <v>0.25</v>
      </c>
      <c r="AK395" s="60">
        <f>VLOOKUP(K395,'5th Cycle APR Raw Data-Final'!$A$3:$R$1977,18,FALSE)</f>
        <v>18</v>
      </c>
      <c r="AL395" s="60">
        <f>IF(AN395&lt;1,SUMIFS('5th Cycle APR Raw Data-Final'!$S$3:$S$1977,'5th Cycle APR Raw Data-Final'!$A$3:$A$1977,'SB35 Determination Data'!$K395,'5th Cycle APR Raw Data-Final'!$T$3:$T$1977,"&gt;="&amp;'SB35 Determination Data'!$F395,'5th Cycle APR Raw Data-Final'!$T$3:$T$1977,"&lt;"&amp;E395),SUMIFS('5th Cycle APR Raw Data-Final'!$S$3:$S$1977,'5th Cycle APR Raw Data-Final'!$A$3:$A$1977,'SB35 Determination Data'!$K395,'5th Cycle APR Raw Data-Final'!$T$3:$T$1977,"&gt;="&amp;'SB35 Determination Data'!$F395,'5th Cycle APR Raw Data-Final'!$T$3:$T$1977,"&lt;="&amp;G395))</f>
        <v>6</v>
      </c>
      <c r="AM395" s="60">
        <f t="shared" si="21"/>
        <v>12</v>
      </c>
      <c r="AN395" s="62">
        <f t="shared" si="22"/>
        <v>0.5</v>
      </c>
      <c r="AO395" s="9" t="str">
        <f t="shared" si="23"/>
        <v>YES</v>
      </c>
      <c r="AP395" s="9" t="str">
        <f t="shared" si="24"/>
        <v>NO</v>
      </c>
      <c r="AQ395" s="9" t="str">
        <f t="shared" si="25"/>
        <v>NO</v>
      </c>
      <c r="AR395" s="48" t="str">
        <f>VLOOKUP(K395,'2018Submitted'!$A$2:$C$540,3,FALSE)</f>
        <v>Successful</v>
      </c>
      <c r="AS395" s="9" t="str">
        <f t="shared" si="26"/>
        <v>NO</v>
      </c>
      <c r="AT395" s="9" t="str">
        <f t="shared" si="27"/>
        <v>NO</v>
      </c>
    </row>
    <row r="396" spans="1:46" ht="12.75" customHeight="1" x14ac:dyDescent="0.15">
      <c r="A396" s="9" t="s">
        <v>341</v>
      </c>
      <c r="B396" s="9" t="str">
        <f t="shared" si="0"/>
        <v>SACRAMENTO</v>
      </c>
      <c r="C396" s="31">
        <f t="shared" si="1"/>
        <v>0.625</v>
      </c>
      <c r="D396" s="45">
        <f t="shared" si="2"/>
        <v>8</v>
      </c>
      <c r="E396" s="46">
        <f t="shared" si="3"/>
        <v>2018</v>
      </c>
      <c r="F396" s="46">
        <f t="shared" si="4"/>
        <v>2014</v>
      </c>
      <c r="G396" s="46" t="str">
        <f t="shared" si="5"/>
        <v>2021</v>
      </c>
      <c r="H396" s="9" t="str">
        <f t="shared" si="6"/>
        <v>10/31/2013</v>
      </c>
      <c r="I396" s="9" t="str">
        <f t="shared" si="7"/>
        <v>10/31/2021</v>
      </c>
      <c r="J396" s="9" t="s">
        <v>123</v>
      </c>
      <c r="K396" s="49" t="s">
        <v>341</v>
      </c>
      <c r="L396" s="60">
        <f>VLOOKUP(K396,'5th Cycle APR Raw Data-Final'!$A$3:$P$1977,6,FALSE)</f>
        <v>4944</v>
      </c>
      <c r="M396" s="60">
        <f>IF(AN396&lt;1,SUMIFS('5th Cycle APR Raw Data-Final'!G$3:G$1977,'5th Cycle APR Raw Data-Final'!$A$3:$A$1977,'SB35 Determination Data'!$K396,'5th Cycle APR Raw Data-Final'!$T$3:$T$1977,"&gt;="&amp;'SB35 Determination Data'!$F396,'5th Cycle APR Raw Data-Final'!$T$3:$T$1977,"&lt;"&amp;E396),SUMIFS('5th Cycle APR Raw Data-Final'!G$3:G$1977,'5th Cycle APR Raw Data-Final'!$A$3:$A$1977,'SB35 Determination Data'!$K396,'5th Cycle APR Raw Data-Final'!$T$3:$T$1977,"&gt;="&amp;'SB35 Determination Data'!$F396,'5th Cycle APR Raw Data-Final'!$T$3:$T$1977,"&lt;="&amp;G396))</f>
        <v>197</v>
      </c>
      <c r="N396" s="60">
        <f>IF(AN396&lt;1,SUMIFS('5th Cycle APR Raw Data-Final'!H$3:H$1977,'5th Cycle APR Raw Data-Final'!$A$3:$A$1977,'SB35 Determination Data'!$K396,'5th Cycle APR Raw Data-Final'!$T$3:$T$1977,"&gt;="&amp;'SB35 Determination Data'!$F396,'5th Cycle APR Raw Data-Final'!$T$3:$T$1977,"&lt;"&amp;E396),SUMIFS('5th Cycle APR Raw Data-Final'!H$3:H$1977,'5th Cycle APR Raw Data-Final'!$A$3:$A$1977,'SB35 Determination Data'!$K396,'5th Cycle APR Raw Data-Final'!$T$3:$T$1977,"&gt;="&amp;'SB35 Determination Data'!$F396,'5th Cycle APR Raw Data-Final'!$T$3:$T$1977,"&lt;="&amp;G396))</f>
        <v>140</v>
      </c>
      <c r="O396" s="60">
        <f>IF(AN396&lt;1,SUMIFS('5th Cycle APR Raw Data-Final'!I$3:I$1977,'5th Cycle APR Raw Data-Final'!$A$3:$A$1977,'SB35 Determination Data'!$K396,'5th Cycle APR Raw Data-Final'!$T$3:$T$1977,"&gt;="&amp;'SB35 Determination Data'!$F396,'5th Cycle APR Raw Data-Final'!$T$3:$T$1977,"&lt;"&amp;E396),SUMIFS('5th Cycle APR Raw Data-Final'!I$3:I$1977,'5th Cycle APR Raw Data-Final'!$A$3:$A$1977,'SB35 Determination Data'!$K396,'5th Cycle APR Raw Data-Final'!$T$3:$T$1977,"&gt;="&amp;'SB35 Determination Data'!$F396,'5th Cycle APR Raw Data-Final'!$T$3:$T$1977,"&lt;="&amp;G396))</f>
        <v>57</v>
      </c>
      <c r="P396" s="60">
        <f t="shared" si="8"/>
        <v>4747</v>
      </c>
      <c r="Q396" s="31">
        <f t="shared" si="9"/>
        <v>3.9846278317152102E-2</v>
      </c>
      <c r="R396" s="61">
        <f t="shared" si="10"/>
        <v>2472</v>
      </c>
      <c r="S396" s="61">
        <f t="shared" si="11"/>
        <v>0</v>
      </c>
      <c r="T396" s="60">
        <f>VLOOKUP(K396,'5th Cycle APR Raw Data-Final'!$A$3:$P$1977,10,FALSE)</f>
        <v>3467</v>
      </c>
      <c r="U396" s="60">
        <f>IF(AN396&lt;1,SUMIFS('5th Cycle APR Raw Data-Final'!K$3:K$1977,'5th Cycle APR Raw Data-Final'!$A$3:$A$1977,'SB35 Determination Data'!$K396,'5th Cycle APR Raw Data-Final'!$T$3:$T$1977,"&gt;="&amp;'SB35 Determination Data'!$F396,'5th Cycle APR Raw Data-Final'!$T$3:$T$1977,"&lt;"&amp;E396),SUMIFS('5th Cycle APR Raw Data-Final'!K$3:K$1977,'5th Cycle APR Raw Data-Final'!$A$3:$A$1977,'SB35 Determination Data'!$K396,'5th Cycle APR Raw Data-Final'!$T$3:$T$1977,"&gt;="&amp;'SB35 Determination Data'!$F396,'5th Cycle APR Raw Data-Final'!$T$3:$T$1977,"&lt;="&amp;G396))</f>
        <v>358</v>
      </c>
      <c r="V396" s="60">
        <f>IF(AN396&lt;1,SUMIFS('5th Cycle APR Raw Data-Final'!L$3:L$1977,'5th Cycle APR Raw Data-Final'!$A$3:$A$1977,'SB35 Determination Data'!$K396,'5th Cycle APR Raw Data-Final'!$T$3:$T$1977,"&gt;="&amp;'SB35 Determination Data'!$F396,'5th Cycle APR Raw Data-Final'!$T$3:$T$1977,"&lt;"&amp;E396),SUMIFS('5th Cycle APR Raw Data-Final'!L$3:L$1977,'5th Cycle APR Raw Data-Final'!$A$3:$A$1977,'SB35 Determination Data'!$K396,'5th Cycle APR Raw Data-Final'!$T$3:$T$1977,"&gt;="&amp;'SB35 Determination Data'!$F396,'5th Cycle APR Raw Data-Final'!$T$3:$T$1977,"&lt;="&amp;G396))</f>
        <v>146</v>
      </c>
      <c r="W396" s="60">
        <f>IF(AN396&lt;1,SUMIFS('5th Cycle APR Raw Data-Final'!M$3:M$1977,'5th Cycle APR Raw Data-Final'!$A$3:$A$1977,'SB35 Determination Data'!$K396,'5th Cycle APR Raw Data-Final'!$T$3:$T$1977,"&gt;="&amp;'SB35 Determination Data'!$F396,'5th Cycle APR Raw Data-Final'!$T$3:$T$1977,"&lt;"&amp;E396),SUMIFS('5th Cycle APR Raw Data-Final'!M$3:M$1977,'5th Cycle APR Raw Data-Final'!$A$3:$A$1977,'SB35 Determination Data'!$K396,'5th Cycle APR Raw Data-Final'!$T$3:$T$1977,"&gt;="&amp;'SB35 Determination Data'!$F396,'5th Cycle APR Raw Data-Final'!$T$3:$T$1977,"&lt;="&amp;G396))</f>
        <v>212</v>
      </c>
      <c r="X396" s="60">
        <f t="shared" si="12"/>
        <v>3109</v>
      </c>
      <c r="Y396" s="60">
        <f t="shared" si="13"/>
        <v>358</v>
      </c>
      <c r="Z396" s="60">
        <f t="shared" si="14"/>
        <v>3109</v>
      </c>
      <c r="AA396" s="31">
        <f t="shared" si="15"/>
        <v>0.10325930199019324</v>
      </c>
      <c r="AB396" s="31">
        <f t="shared" si="16"/>
        <v>0.10325930199019324</v>
      </c>
      <c r="AC396" s="60">
        <f>VLOOKUP(K396,'5th Cycle APR Raw Data-Final'!$A$3:$P$1977,14,FALSE)</f>
        <v>4482</v>
      </c>
      <c r="AD396" s="60">
        <f>IF(AN396&lt;1,SUMIFS('5th Cycle APR Raw Data-Final'!$O$3:$O$1977,'5th Cycle APR Raw Data-Final'!$A$3:$A$1977,'SB35 Determination Data'!$K396,'5th Cycle APR Raw Data-Final'!$T$3:$T$1977,"&gt;="&amp;'SB35 Determination Data'!$F396,'5th Cycle APR Raw Data-Final'!$T$3:$T$1977,"&lt;"&amp;E396),SUMIFS('5th Cycle APR Raw Data-Final'!$O$3:$O$1977,'5th Cycle APR Raw Data-Final'!$A$3:$A$1977,'SB35 Determination Data'!$K396,'5th Cycle APR Raw Data-Final'!$T$3:$T$1977,"&gt;="&amp;'SB35 Determination Data'!$F396,'5th Cycle APR Raw Data-Final'!$T$3:$T$1977,"&lt;="&amp;G396))</f>
        <v>3483</v>
      </c>
      <c r="AE396" s="60">
        <f t="shared" si="17"/>
        <v>999</v>
      </c>
      <c r="AF396" s="31">
        <f t="shared" si="18"/>
        <v>0.77710843373493976</v>
      </c>
      <c r="AG396" s="60">
        <f>VLOOKUP(K396,'5th Cycle APR Raw Data-Final'!$A$3:$P$1977,16,FALSE)</f>
        <v>11208</v>
      </c>
      <c r="AH396" s="60">
        <f>IF(AN396&lt;1,SUMIFS('5th Cycle APR Raw Data-Final'!$Q$3:$Q$1977,'5th Cycle APR Raw Data-Final'!$A$3:$A$1977,'SB35 Determination Data'!$K396,'5th Cycle APR Raw Data-Final'!$T$3:$T$1977,"&gt;="&amp;'SB35 Determination Data'!$F396,'5th Cycle APR Raw Data-Final'!$T$3:$T$1977,"&lt;"&amp;E396),SUMIFS('5th Cycle APR Raw Data-Final'!$Q$3:$Q$1977,'5th Cycle APR Raw Data-Final'!$A$3:$A$1977,'SB35 Determination Data'!$K396,'5th Cycle APR Raw Data-Final'!$T$3:$T$1977,"&gt;="&amp;'SB35 Determination Data'!$F396,'5th Cycle APR Raw Data-Final'!$T$3:$T$1977,"&lt;="&amp;G396))</f>
        <v>2203</v>
      </c>
      <c r="AI396" s="60">
        <f t="shared" si="19"/>
        <v>9005</v>
      </c>
      <c r="AJ396" s="31">
        <f t="shared" si="20"/>
        <v>0.19655603140613848</v>
      </c>
      <c r="AK396" s="60">
        <f>VLOOKUP(K396,'5th Cycle APR Raw Data-Final'!$A$3:$R$1977,18,FALSE)</f>
        <v>24101</v>
      </c>
      <c r="AL396" s="60">
        <f>IF(AN396&lt;1,SUMIFS('5th Cycle APR Raw Data-Final'!$S$3:$S$1977,'5th Cycle APR Raw Data-Final'!$A$3:$A$1977,'SB35 Determination Data'!$K396,'5th Cycle APR Raw Data-Final'!$T$3:$T$1977,"&gt;="&amp;'SB35 Determination Data'!$F396,'5th Cycle APR Raw Data-Final'!$T$3:$T$1977,"&lt;"&amp;E396),SUMIFS('5th Cycle APR Raw Data-Final'!$S$3:$S$1977,'5th Cycle APR Raw Data-Final'!$A$3:$A$1977,'SB35 Determination Data'!$K396,'5th Cycle APR Raw Data-Final'!$T$3:$T$1977,"&gt;="&amp;'SB35 Determination Data'!$F396,'5th Cycle APR Raw Data-Final'!$T$3:$T$1977,"&lt;="&amp;G396))</f>
        <v>6241</v>
      </c>
      <c r="AM396" s="60">
        <f t="shared" si="21"/>
        <v>17860</v>
      </c>
      <c r="AN396" s="62">
        <f t="shared" si="22"/>
        <v>0.5</v>
      </c>
      <c r="AO396" s="9" t="str">
        <f t="shared" si="23"/>
        <v>YES</v>
      </c>
      <c r="AP396" s="9" t="str">
        <f t="shared" si="24"/>
        <v>NO</v>
      </c>
      <c r="AQ396" s="9" t="str">
        <f t="shared" si="25"/>
        <v>NO</v>
      </c>
      <c r="AR396" s="48" t="str">
        <f>VLOOKUP(K396,'2018Submitted'!$A$2:$C$540,3,FALSE)</f>
        <v>Successful</v>
      </c>
      <c r="AS396" s="9" t="str">
        <f t="shared" si="26"/>
        <v>NO</v>
      </c>
      <c r="AT396" s="9" t="str">
        <f t="shared" si="27"/>
        <v>NO</v>
      </c>
    </row>
    <row r="397" spans="1:46" ht="12.75" customHeight="1" x14ac:dyDescent="0.15">
      <c r="A397" s="9" t="s">
        <v>341</v>
      </c>
      <c r="B397" s="9" t="str">
        <f t="shared" si="0"/>
        <v>SACRAMENTO COUNTY</v>
      </c>
      <c r="C397" s="31">
        <f t="shared" si="1"/>
        <v>0.625</v>
      </c>
      <c r="D397" s="45">
        <f t="shared" si="2"/>
        <v>8</v>
      </c>
      <c r="E397" s="46">
        <f t="shared" si="3"/>
        <v>2018</v>
      </c>
      <c r="F397" s="46">
        <f t="shared" si="4"/>
        <v>2014</v>
      </c>
      <c r="G397" s="46" t="str">
        <f t="shared" si="5"/>
        <v>2021</v>
      </c>
      <c r="H397" s="9" t="str">
        <f t="shared" si="6"/>
        <v>10/31/2013</v>
      </c>
      <c r="I397" s="9" t="str">
        <f t="shared" si="7"/>
        <v>10/31/2021</v>
      </c>
      <c r="J397" s="9" t="s">
        <v>123</v>
      </c>
      <c r="K397" s="49" t="s">
        <v>347</v>
      </c>
      <c r="L397" s="60">
        <f>VLOOKUP(K397,'5th Cycle APR Raw Data-Final'!$A$3:$P$1977,6,FALSE)</f>
        <v>3149</v>
      </c>
      <c r="M397" s="60">
        <f>IF(AN397&lt;1,SUMIFS('5th Cycle APR Raw Data-Final'!G$3:G$1977,'5th Cycle APR Raw Data-Final'!$A$3:$A$1977,'SB35 Determination Data'!$K397,'5th Cycle APR Raw Data-Final'!$T$3:$T$1977,"&gt;="&amp;'SB35 Determination Data'!$F397,'5th Cycle APR Raw Data-Final'!$T$3:$T$1977,"&lt;"&amp;E397),SUMIFS('5th Cycle APR Raw Data-Final'!G$3:G$1977,'5th Cycle APR Raw Data-Final'!$A$3:$A$1977,'SB35 Determination Data'!$K397,'5th Cycle APR Raw Data-Final'!$T$3:$T$1977,"&gt;="&amp;'SB35 Determination Data'!$F397,'5th Cycle APR Raw Data-Final'!$T$3:$T$1977,"&lt;="&amp;G397))</f>
        <v>76</v>
      </c>
      <c r="N397" s="60">
        <f>IF(AN397&lt;1,SUMIFS('5th Cycle APR Raw Data-Final'!H$3:H$1977,'5th Cycle APR Raw Data-Final'!$A$3:$A$1977,'SB35 Determination Data'!$K397,'5th Cycle APR Raw Data-Final'!$T$3:$T$1977,"&gt;="&amp;'SB35 Determination Data'!$F397,'5th Cycle APR Raw Data-Final'!$T$3:$T$1977,"&lt;"&amp;E397),SUMIFS('5th Cycle APR Raw Data-Final'!H$3:H$1977,'5th Cycle APR Raw Data-Final'!$A$3:$A$1977,'SB35 Determination Data'!$K397,'5th Cycle APR Raw Data-Final'!$T$3:$T$1977,"&gt;="&amp;'SB35 Determination Data'!$F397,'5th Cycle APR Raw Data-Final'!$T$3:$T$1977,"&lt;="&amp;G397))</f>
        <v>76</v>
      </c>
      <c r="O397" s="60">
        <f>IF(AN397&lt;1,SUMIFS('5th Cycle APR Raw Data-Final'!I$3:I$1977,'5th Cycle APR Raw Data-Final'!$A$3:$A$1977,'SB35 Determination Data'!$K397,'5th Cycle APR Raw Data-Final'!$T$3:$T$1977,"&gt;="&amp;'SB35 Determination Data'!$F397,'5th Cycle APR Raw Data-Final'!$T$3:$T$1977,"&lt;"&amp;E397),SUMIFS('5th Cycle APR Raw Data-Final'!I$3:I$1977,'5th Cycle APR Raw Data-Final'!$A$3:$A$1977,'SB35 Determination Data'!$K397,'5th Cycle APR Raw Data-Final'!$T$3:$T$1977,"&gt;="&amp;'SB35 Determination Data'!$F397,'5th Cycle APR Raw Data-Final'!$T$3:$T$1977,"&lt;="&amp;G397))</f>
        <v>0</v>
      </c>
      <c r="P397" s="60">
        <f t="shared" si="8"/>
        <v>3073</v>
      </c>
      <c r="Q397" s="31">
        <f t="shared" si="9"/>
        <v>2.4134645919339472E-2</v>
      </c>
      <c r="R397" s="61">
        <f t="shared" si="10"/>
        <v>1575</v>
      </c>
      <c r="S397" s="61">
        <f t="shared" si="11"/>
        <v>0</v>
      </c>
      <c r="T397" s="60">
        <f>VLOOKUP(K397,'5th Cycle APR Raw Data-Final'!$A$3:$P$1977,10,FALSE)</f>
        <v>2208</v>
      </c>
      <c r="U397" s="60">
        <f>IF(AN397&lt;1,SUMIFS('5th Cycle APR Raw Data-Final'!K$3:K$1977,'5th Cycle APR Raw Data-Final'!$A$3:$A$1977,'SB35 Determination Data'!$K397,'5th Cycle APR Raw Data-Final'!$T$3:$T$1977,"&gt;="&amp;'SB35 Determination Data'!$F397,'5th Cycle APR Raw Data-Final'!$T$3:$T$1977,"&lt;"&amp;E397),SUMIFS('5th Cycle APR Raw Data-Final'!K$3:K$1977,'5th Cycle APR Raw Data-Final'!$A$3:$A$1977,'SB35 Determination Data'!$K397,'5th Cycle APR Raw Data-Final'!$T$3:$T$1977,"&gt;="&amp;'SB35 Determination Data'!$F397,'5th Cycle APR Raw Data-Final'!$T$3:$T$1977,"&lt;="&amp;G397))</f>
        <v>117</v>
      </c>
      <c r="V397" s="60">
        <f>IF(AN397&lt;1,SUMIFS('5th Cycle APR Raw Data-Final'!L$3:L$1977,'5th Cycle APR Raw Data-Final'!$A$3:$A$1977,'SB35 Determination Data'!$K397,'5th Cycle APR Raw Data-Final'!$T$3:$T$1977,"&gt;="&amp;'SB35 Determination Data'!$F397,'5th Cycle APR Raw Data-Final'!$T$3:$T$1977,"&lt;"&amp;E397),SUMIFS('5th Cycle APR Raw Data-Final'!L$3:L$1977,'5th Cycle APR Raw Data-Final'!$A$3:$A$1977,'SB35 Determination Data'!$K397,'5th Cycle APR Raw Data-Final'!$T$3:$T$1977,"&gt;="&amp;'SB35 Determination Data'!$F397,'5th Cycle APR Raw Data-Final'!$T$3:$T$1977,"&lt;="&amp;G397))</f>
        <v>117</v>
      </c>
      <c r="W397" s="60">
        <f>IF(AN397&lt;1,SUMIFS('5th Cycle APR Raw Data-Final'!M$3:M$1977,'5th Cycle APR Raw Data-Final'!$A$3:$A$1977,'SB35 Determination Data'!$K397,'5th Cycle APR Raw Data-Final'!$T$3:$T$1977,"&gt;="&amp;'SB35 Determination Data'!$F397,'5th Cycle APR Raw Data-Final'!$T$3:$T$1977,"&lt;"&amp;E397),SUMIFS('5th Cycle APR Raw Data-Final'!M$3:M$1977,'5th Cycle APR Raw Data-Final'!$A$3:$A$1977,'SB35 Determination Data'!$K397,'5th Cycle APR Raw Data-Final'!$T$3:$T$1977,"&gt;="&amp;'SB35 Determination Data'!$F397,'5th Cycle APR Raw Data-Final'!$T$3:$T$1977,"&lt;="&amp;G397))</f>
        <v>0</v>
      </c>
      <c r="X397" s="60">
        <f t="shared" si="12"/>
        <v>2091</v>
      </c>
      <c r="Y397" s="60">
        <f t="shared" si="13"/>
        <v>117</v>
      </c>
      <c r="Z397" s="60">
        <f t="shared" si="14"/>
        <v>2091</v>
      </c>
      <c r="AA397" s="31">
        <f t="shared" si="15"/>
        <v>5.2989130434782608E-2</v>
      </c>
      <c r="AB397" s="31">
        <f t="shared" si="16"/>
        <v>5.2989130434782608E-2</v>
      </c>
      <c r="AC397" s="60">
        <f>VLOOKUP(K397,'5th Cycle APR Raw Data-Final'!$A$3:$P$1977,14,FALSE)</f>
        <v>2574</v>
      </c>
      <c r="AD397" s="60">
        <f>IF(AN397&lt;1,SUMIFS('5th Cycle APR Raw Data-Final'!$O$3:$O$1977,'5th Cycle APR Raw Data-Final'!$A$3:$A$1977,'SB35 Determination Data'!$K397,'5th Cycle APR Raw Data-Final'!$T$3:$T$1977,"&gt;="&amp;'SB35 Determination Data'!$F397,'5th Cycle APR Raw Data-Final'!$T$3:$T$1977,"&lt;"&amp;E397),SUMIFS('5th Cycle APR Raw Data-Final'!$O$3:$O$1977,'5th Cycle APR Raw Data-Final'!$A$3:$A$1977,'SB35 Determination Data'!$K397,'5th Cycle APR Raw Data-Final'!$T$3:$T$1977,"&gt;="&amp;'SB35 Determination Data'!$F397,'5th Cycle APR Raw Data-Final'!$T$3:$T$1977,"&lt;="&amp;G397))</f>
        <v>890</v>
      </c>
      <c r="AE397" s="60">
        <f t="shared" si="17"/>
        <v>1684</v>
      </c>
      <c r="AF397" s="31">
        <f t="shared" si="18"/>
        <v>0.34576534576534579</v>
      </c>
      <c r="AG397" s="60">
        <f>VLOOKUP(K397,'5th Cycle APR Raw Data-Final'!$A$3:$P$1977,16,FALSE)</f>
        <v>5913</v>
      </c>
      <c r="AH397" s="60">
        <f>IF(AN397&lt;1,SUMIFS('5th Cycle APR Raw Data-Final'!$Q$3:$Q$1977,'5th Cycle APR Raw Data-Final'!$A$3:$A$1977,'SB35 Determination Data'!$K397,'5th Cycle APR Raw Data-Final'!$T$3:$T$1977,"&gt;="&amp;'SB35 Determination Data'!$F397,'5th Cycle APR Raw Data-Final'!$T$3:$T$1977,"&lt;"&amp;E397),SUMIFS('5th Cycle APR Raw Data-Final'!$Q$3:$Q$1977,'5th Cycle APR Raw Data-Final'!$A$3:$A$1977,'SB35 Determination Data'!$K397,'5th Cycle APR Raw Data-Final'!$T$3:$T$1977,"&gt;="&amp;'SB35 Determination Data'!$F397,'5th Cycle APR Raw Data-Final'!$T$3:$T$1977,"&lt;="&amp;G397))</f>
        <v>1527</v>
      </c>
      <c r="AI397" s="60">
        <f t="shared" si="19"/>
        <v>4386</v>
      </c>
      <c r="AJ397" s="31">
        <f t="shared" si="20"/>
        <v>0.25824454591577878</v>
      </c>
      <c r="AK397" s="60">
        <f>VLOOKUP(K397,'5th Cycle APR Raw Data-Final'!$A$3:$R$1977,18,FALSE)</f>
        <v>13844</v>
      </c>
      <c r="AL397" s="60">
        <f>IF(AN397&lt;1,SUMIFS('5th Cycle APR Raw Data-Final'!$S$3:$S$1977,'5th Cycle APR Raw Data-Final'!$A$3:$A$1977,'SB35 Determination Data'!$K397,'5th Cycle APR Raw Data-Final'!$T$3:$T$1977,"&gt;="&amp;'SB35 Determination Data'!$F397,'5th Cycle APR Raw Data-Final'!$T$3:$T$1977,"&lt;"&amp;E397),SUMIFS('5th Cycle APR Raw Data-Final'!$S$3:$S$1977,'5th Cycle APR Raw Data-Final'!$A$3:$A$1977,'SB35 Determination Data'!$K397,'5th Cycle APR Raw Data-Final'!$T$3:$T$1977,"&gt;="&amp;'SB35 Determination Data'!$F397,'5th Cycle APR Raw Data-Final'!$T$3:$T$1977,"&lt;="&amp;G397))</f>
        <v>2610</v>
      </c>
      <c r="AM397" s="60">
        <f t="shared" si="21"/>
        <v>11234</v>
      </c>
      <c r="AN397" s="62">
        <f t="shared" si="22"/>
        <v>0.5</v>
      </c>
      <c r="AO397" s="9" t="str">
        <f t="shared" si="23"/>
        <v>YES</v>
      </c>
      <c r="AP397" s="9" t="str">
        <f t="shared" si="24"/>
        <v>NO</v>
      </c>
      <c r="AQ397" s="9" t="str">
        <f t="shared" si="25"/>
        <v>NO</v>
      </c>
      <c r="AR397" s="48" t="str">
        <f>VLOOKUP(K397,'2018Submitted'!$A$2:$C$540,3,FALSE)</f>
        <v>Successful</v>
      </c>
      <c r="AS397" s="9" t="str">
        <f t="shared" si="26"/>
        <v>NO</v>
      </c>
      <c r="AT397" s="9" t="str">
        <f t="shared" si="27"/>
        <v>NO</v>
      </c>
    </row>
    <row r="398" spans="1:46" ht="12.75" customHeight="1" x14ac:dyDescent="0.15">
      <c r="A398" s="9" t="s">
        <v>263</v>
      </c>
      <c r="B398" s="9" t="str">
        <f t="shared" si="0"/>
        <v>SAINT HELENA</v>
      </c>
      <c r="C398" s="31">
        <f t="shared" si="1"/>
        <v>0.5</v>
      </c>
      <c r="D398" s="45">
        <f t="shared" si="2"/>
        <v>8</v>
      </c>
      <c r="E398" s="46">
        <f t="shared" si="3"/>
        <v>2019</v>
      </c>
      <c r="F398" s="46">
        <f t="shared" si="4"/>
        <v>2015</v>
      </c>
      <c r="G398" s="46">
        <f t="shared" si="5"/>
        <v>2022</v>
      </c>
      <c r="H398" s="9" t="str">
        <f t="shared" si="6"/>
        <v>01/31/2015</v>
      </c>
      <c r="I398" s="9" t="str">
        <f t="shared" si="7"/>
        <v>01/31/2023</v>
      </c>
      <c r="J398" s="9" t="s">
        <v>67</v>
      </c>
      <c r="K398" s="49" t="s">
        <v>267</v>
      </c>
      <c r="L398" s="60">
        <f>VLOOKUP(K398,'5th Cycle APR Raw Data-Final'!$A$3:$P$1977,6,FALSE)</f>
        <v>8</v>
      </c>
      <c r="M398" s="60">
        <f>IF(AN398&lt;1,SUMIFS('5th Cycle APR Raw Data-Final'!G$3:G$1977,'5th Cycle APR Raw Data-Final'!$A$3:$A$1977,'SB35 Determination Data'!$K398,'5th Cycle APR Raw Data-Final'!$T$3:$T$1977,"&gt;="&amp;'SB35 Determination Data'!$F398,'5th Cycle APR Raw Data-Final'!$T$3:$T$1977,"&lt;"&amp;E398),SUMIFS('5th Cycle APR Raw Data-Final'!G$3:G$1977,'5th Cycle APR Raw Data-Final'!$A$3:$A$1977,'SB35 Determination Data'!$K398,'5th Cycle APR Raw Data-Final'!$T$3:$T$1977,"&gt;="&amp;'SB35 Determination Data'!$F398,'5th Cycle APR Raw Data-Final'!$T$3:$T$1977,"&lt;="&amp;G398))</f>
        <v>5</v>
      </c>
      <c r="N398" s="60">
        <f>IF(AN398&lt;1,SUMIFS('5th Cycle APR Raw Data-Final'!H$3:H$1977,'5th Cycle APR Raw Data-Final'!$A$3:$A$1977,'SB35 Determination Data'!$K398,'5th Cycle APR Raw Data-Final'!$T$3:$T$1977,"&gt;="&amp;'SB35 Determination Data'!$F398,'5th Cycle APR Raw Data-Final'!$T$3:$T$1977,"&lt;"&amp;E398),SUMIFS('5th Cycle APR Raw Data-Final'!H$3:H$1977,'5th Cycle APR Raw Data-Final'!$A$3:$A$1977,'SB35 Determination Data'!$K398,'5th Cycle APR Raw Data-Final'!$T$3:$T$1977,"&gt;="&amp;'SB35 Determination Data'!$F398,'5th Cycle APR Raw Data-Final'!$T$3:$T$1977,"&lt;="&amp;G398))</f>
        <v>5</v>
      </c>
      <c r="O398" s="60">
        <f>IF(AN398&lt;1,SUMIFS('5th Cycle APR Raw Data-Final'!I$3:I$1977,'5th Cycle APR Raw Data-Final'!$A$3:$A$1977,'SB35 Determination Data'!$K398,'5th Cycle APR Raw Data-Final'!$T$3:$T$1977,"&gt;="&amp;'SB35 Determination Data'!$F398,'5th Cycle APR Raw Data-Final'!$T$3:$T$1977,"&lt;"&amp;E398),SUMIFS('5th Cycle APR Raw Data-Final'!I$3:I$1977,'5th Cycle APR Raw Data-Final'!$A$3:$A$1977,'SB35 Determination Data'!$K398,'5th Cycle APR Raw Data-Final'!$T$3:$T$1977,"&gt;="&amp;'SB35 Determination Data'!$F398,'5th Cycle APR Raw Data-Final'!$T$3:$T$1977,"&lt;="&amp;G398))</f>
        <v>0</v>
      </c>
      <c r="P398" s="60">
        <f t="shared" si="8"/>
        <v>3</v>
      </c>
      <c r="Q398" s="31">
        <f t="shared" si="9"/>
        <v>0.625</v>
      </c>
      <c r="R398" s="61">
        <f t="shared" si="10"/>
        <v>4</v>
      </c>
      <c r="S398" s="61">
        <f t="shared" si="11"/>
        <v>1</v>
      </c>
      <c r="T398" s="60">
        <f>VLOOKUP(K398,'5th Cycle APR Raw Data-Final'!$A$3:$P$1977,10,FALSE)</f>
        <v>5</v>
      </c>
      <c r="U398" s="60">
        <f>IF(AN398&lt;1,SUMIFS('5th Cycle APR Raw Data-Final'!K$3:K$1977,'5th Cycle APR Raw Data-Final'!$A$3:$A$1977,'SB35 Determination Data'!$K398,'5th Cycle APR Raw Data-Final'!$T$3:$T$1977,"&gt;="&amp;'SB35 Determination Data'!$F398,'5th Cycle APR Raw Data-Final'!$T$3:$T$1977,"&lt;"&amp;E398),SUMIFS('5th Cycle APR Raw Data-Final'!K$3:K$1977,'5th Cycle APR Raw Data-Final'!$A$3:$A$1977,'SB35 Determination Data'!$K398,'5th Cycle APR Raw Data-Final'!$T$3:$T$1977,"&gt;="&amp;'SB35 Determination Data'!$F398,'5th Cycle APR Raw Data-Final'!$T$3:$T$1977,"&lt;="&amp;G398))</f>
        <v>3</v>
      </c>
      <c r="V398" s="60">
        <f>IF(AN398&lt;1,SUMIFS('5th Cycle APR Raw Data-Final'!L$3:L$1977,'5th Cycle APR Raw Data-Final'!$A$3:$A$1977,'SB35 Determination Data'!$K398,'5th Cycle APR Raw Data-Final'!$T$3:$T$1977,"&gt;="&amp;'SB35 Determination Data'!$F398,'5th Cycle APR Raw Data-Final'!$T$3:$T$1977,"&lt;"&amp;E398),SUMIFS('5th Cycle APR Raw Data-Final'!L$3:L$1977,'5th Cycle APR Raw Data-Final'!$A$3:$A$1977,'SB35 Determination Data'!$K398,'5th Cycle APR Raw Data-Final'!$T$3:$T$1977,"&gt;="&amp;'SB35 Determination Data'!$F398,'5th Cycle APR Raw Data-Final'!$T$3:$T$1977,"&lt;="&amp;G398))</f>
        <v>3</v>
      </c>
      <c r="W398" s="60">
        <f>IF(AN398&lt;1,SUMIFS('5th Cycle APR Raw Data-Final'!M$3:M$1977,'5th Cycle APR Raw Data-Final'!$A$3:$A$1977,'SB35 Determination Data'!$K398,'5th Cycle APR Raw Data-Final'!$T$3:$T$1977,"&gt;="&amp;'SB35 Determination Data'!$F398,'5th Cycle APR Raw Data-Final'!$T$3:$T$1977,"&lt;"&amp;E398),SUMIFS('5th Cycle APR Raw Data-Final'!M$3:M$1977,'5th Cycle APR Raw Data-Final'!$A$3:$A$1977,'SB35 Determination Data'!$K398,'5th Cycle APR Raw Data-Final'!$T$3:$T$1977,"&gt;="&amp;'SB35 Determination Data'!$F398,'5th Cycle APR Raw Data-Final'!$T$3:$T$1977,"&lt;="&amp;G398))</f>
        <v>0</v>
      </c>
      <c r="X398" s="60">
        <f t="shared" si="12"/>
        <v>2</v>
      </c>
      <c r="Y398" s="60">
        <f t="shared" si="13"/>
        <v>4</v>
      </c>
      <c r="Z398" s="60">
        <f t="shared" si="14"/>
        <v>1</v>
      </c>
      <c r="AA398" s="31">
        <f t="shared" si="15"/>
        <v>0.6</v>
      </c>
      <c r="AB398" s="31">
        <f t="shared" si="16"/>
        <v>0.8</v>
      </c>
      <c r="AC398" s="60">
        <f>VLOOKUP(K398,'5th Cycle APR Raw Data-Final'!$A$3:$P$1977,14,FALSE)</f>
        <v>5</v>
      </c>
      <c r="AD398" s="60">
        <f>IF(AN398&lt;1,SUMIFS('5th Cycle APR Raw Data-Final'!$O$3:$O$1977,'5th Cycle APR Raw Data-Final'!$A$3:$A$1977,'SB35 Determination Data'!$K398,'5th Cycle APR Raw Data-Final'!$T$3:$T$1977,"&gt;="&amp;'SB35 Determination Data'!$F398,'5th Cycle APR Raw Data-Final'!$T$3:$T$1977,"&lt;"&amp;E398),SUMIFS('5th Cycle APR Raw Data-Final'!$O$3:$O$1977,'5th Cycle APR Raw Data-Final'!$A$3:$A$1977,'SB35 Determination Data'!$K398,'5th Cycle APR Raw Data-Final'!$T$3:$T$1977,"&gt;="&amp;'SB35 Determination Data'!$F398,'5th Cycle APR Raw Data-Final'!$T$3:$T$1977,"&lt;="&amp;G398))</f>
        <v>4</v>
      </c>
      <c r="AE398" s="60">
        <f t="shared" si="17"/>
        <v>1</v>
      </c>
      <c r="AF398" s="31">
        <f t="shared" si="18"/>
        <v>0.8</v>
      </c>
      <c r="AG398" s="60">
        <f>VLOOKUP(K398,'5th Cycle APR Raw Data-Final'!$A$3:$P$1977,16,FALSE)</f>
        <v>13</v>
      </c>
      <c r="AH398" s="60">
        <f>IF(AN398&lt;1,SUMIFS('5th Cycle APR Raw Data-Final'!$Q$3:$Q$1977,'5th Cycle APR Raw Data-Final'!$A$3:$A$1977,'SB35 Determination Data'!$K398,'5th Cycle APR Raw Data-Final'!$T$3:$T$1977,"&gt;="&amp;'SB35 Determination Data'!$F398,'5th Cycle APR Raw Data-Final'!$T$3:$T$1977,"&lt;"&amp;E398),SUMIFS('5th Cycle APR Raw Data-Final'!$Q$3:$Q$1977,'5th Cycle APR Raw Data-Final'!$A$3:$A$1977,'SB35 Determination Data'!$K398,'5th Cycle APR Raw Data-Final'!$T$3:$T$1977,"&gt;="&amp;'SB35 Determination Data'!$F398,'5th Cycle APR Raw Data-Final'!$T$3:$T$1977,"&lt;="&amp;G398))</f>
        <v>50</v>
      </c>
      <c r="AI398" s="60">
        <f t="shared" si="19"/>
        <v>0</v>
      </c>
      <c r="AJ398" s="31">
        <f t="shared" si="20"/>
        <v>3.8461538461538463</v>
      </c>
      <c r="AK398" s="60">
        <f>VLOOKUP(K398,'5th Cycle APR Raw Data-Final'!$A$3:$R$1977,18,FALSE)</f>
        <v>31</v>
      </c>
      <c r="AL398" s="60">
        <f>IF(AN398&lt;1,SUMIFS('5th Cycle APR Raw Data-Final'!$S$3:$S$1977,'5th Cycle APR Raw Data-Final'!$A$3:$A$1977,'SB35 Determination Data'!$K398,'5th Cycle APR Raw Data-Final'!$T$3:$T$1977,"&gt;="&amp;'SB35 Determination Data'!$F398,'5th Cycle APR Raw Data-Final'!$T$3:$T$1977,"&lt;"&amp;E398),SUMIFS('5th Cycle APR Raw Data-Final'!$S$3:$S$1977,'5th Cycle APR Raw Data-Final'!$A$3:$A$1977,'SB35 Determination Data'!$K398,'5th Cycle APR Raw Data-Final'!$T$3:$T$1977,"&gt;="&amp;'SB35 Determination Data'!$F398,'5th Cycle APR Raw Data-Final'!$T$3:$T$1977,"&lt;="&amp;G398))</f>
        <v>62</v>
      </c>
      <c r="AM398" s="60">
        <f t="shared" si="21"/>
        <v>6</v>
      </c>
      <c r="AN398" s="62">
        <f t="shared" si="22"/>
        <v>0.5</v>
      </c>
      <c r="AO398" s="9" t="str">
        <f t="shared" si="23"/>
        <v>NO</v>
      </c>
      <c r="AP398" s="9" t="str">
        <f t="shared" si="24"/>
        <v>NO</v>
      </c>
      <c r="AQ398" s="9" t="str">
        <f t="shared" si="25"/>
        <v>YES</v>
      </c>
      <c r="AR398" s="48" t="str">
        <f>VLOOKUP(K398,'2018Submitted'!$A$2:$C$540,3,FALSE)</f>
        <v>Successful</v>
      </c>
      <c r="AS398" s="9" t="str">
        <f t="shared" si="26"/>
        <v>YES</v>
      </c>
      <c r="AT398" s="9" t="str">
        <f t="shared" si="27"/>
        <v>NO</v>
      </c>
    </row>
    <row r="399" spans="1:46" ht="12.75" customHeight="1" x14ac:dyDescent="0.15">
      <c r="A399" s="9" t="s">
        <v>257</v>
      </c>
      <c r="B399" s="9" t="str">
        <f t="shared" si="0"/>
        <v>SALINAS</v>
      </c>
      <c r="C399" s="31">
        <f t="shared" si="1"/>
        <v>0.375</v>
      </c>
      <c r="D399" s="45">
        <f t="shared" si="2"/>
        <v>8</v>
      </c>
      <c r="E399" s="46">
        <f t="shared" si="3"/>
        <v>2020</v>
      </c>
      <c r="F399" s="46">
        <f t="shared" si="4"/>
        <v>2016</v>
      </c>
      <c r="G399" s="46" t="str">
        <f t="shared" si="5"/>
        <v>2023</v>
      </c>
      <c r="H399" s="9" t="str">
        <f t="shared" si="6"/>
        <v>12/31/2015</v>
      </c>
      <c r="I399" s="9" t="str">
        <f t="shared" si="7"/>
        <v>12/31/2023</v>
      </c>
      <c r="J399" s="9" t="s">
        <v>128</v>
      </c>
      <c r="K399" s="49" t="s">
        <v>262</v>
      </c>
      <c r="L399" s="60">
        <f>VLOOKUP(K399,'5th Cycle APR Raw Data-Final'!$A$3:$P$1977,6,FALSE)</f>
        <v>537</v>
      </c>
      <c r="M399" s="60">
        <f>IF(AN399&lt;1,SUMIFS('5th Cycle APR Raw Data-Final'!G$3:G$1977,'5th Cycle APR Raw Data-Final'!$A$3:$A$1977,'SB35 Determination Data'!$K399,'5th Cycle APR Raw Data-Final'!$T$3:$T$1977,"&gt;="&amp;'SB35 Determination Data'!$F399,'5th Cycle APR Raw Data-Final'!$T$3:$T$1977,"&lt;"&amp;E399),SUMIFS('5th Cycle APR Raw Data-Final'!G$3:G$1977,'5th Cycle APR Raw Data-Final'!$A$3:$A$1977,'SB35 Determination Data'!$K399,'5th Cycle APR Raw Data-Final'!$T$3:$T$1977,"&gt;="&amp;'SB35 Determination Data'!$F399,'5th Cycle APR Raw Data-Final'!$T$3:$T$1977,"&lt;="&amp;G399))</f>
        <v>116</v>
      </c>
      <c r="N399" s="60">
        <f>IF(AN399&lt;1,SUMIFS('5th Cycle APR Raw Data-Final'!H$3:H$1977,'5th Cycle APR Raw Data-Final'!$A$3:$A$1977,'SB35 Determination Data'!$K399,'5th Cycle APR Raw Data-Final'!$T$3:$T$1977,"&gt;="&amp;'SB35 Determination Data'!$F399,'5th Cycle APR Raw Data-Final'!$T$3:$T$1977,"&lt;"&amp;E399),SUMIFS('5th Cycle APR Raw Data-Final'!H$3:H$1977,'5th Cycle APR Raw Data-Final'!$A$3:$A$1977,'SB35 Determination Data'!$K399,'5th Cycle APR Raw Data-Final'!$T$3:$T$1977,"&gt;="&amp;'SB35 Determination Data'!$F399,'5th Cycle APR Raw Data-Final'!$T$3:$T$1977,"&lt;="&amp;G399))</f>
        <v>116</v>
      </c>
      <c r="O399" s="60">
        <f>IF(AN399&lt;1,SUMIFS('5th Cycle APR Raw Data-Final'!I$3:I$1977,'5th Cycle APR Raw Data-Final'!$A$3:$A$1977,'SB35 Determination Data'!$K399,'5th Cycle APR Raw Data-Final'!$T$3:$T$1977,"&gt;="&amp;'SB35 Determination Data'!$F399,'5th Cycle APR Raw Data-Final'!$T$3:$T$1977,"&lt;"&amp;E399),SUMIFS('5th Cycle APR Raw Data-Final'!I$3:I$1977,'5th Cycle APR Raw Data-Final'!$A$3:$A$1977,'SB35 Determination Data'!$K399,'5th Cycle APR Raw Data-Final'!$T$3:$T$1977,"&gt;="&amp;'SB35 Determination Data'!$F399,'5th Cycle APR Raw Data-Final'!$T$3:$T$1977,"&lt;="&amp;G399))</f>
        <v>0</v>
      </c>
      <c r="P399" s="60">
        <f t="shared" si="8"/>
        <v>421</v>
      </c>
      <c r="Q399" s="31">
        <f t="shared" si="9"/>
        <v>0.21601489757914338</v>
      </c>
      <c r="R399" s="61">
        <f t="shared" si="10"/>
        <v>201</v>
      </c>
      <c r="S399" s="61">
        <f t="shared" si="11"/>
        <v>0</v>
      </c>
      <c r="T399" s="60">
        <f>VLOOKUP(K399,'5th Cycle APR Raw Data-Final'!$A$3:$P$1977,10,FALSE)</f>
        <v>351</v>
      </c>
      <c r="U399" s="60">
        <f>IF(AN399&lt;1,SUMIFS('5th Cycle APR Raw Data-Final'!K$3:K$1977,'5th Cycle APR Raw Data-Final'!$A$3:$A$1977,'SB35 Determination Data'!$K399,'5th Cycle APR Raw Data-Final'!$T$3:$T$1977,"&gt;="&amp;'SB35 Determination Data'!$F399,'5th Cycle APR Raw Data-Final'!$T$3:$T$1977,"&lt;"&amp;E399),SUMIFS('5th Cycle APR Raw Data-Final'!K$3:K$1977,'5th Cycle APR Raw Data-Final'!$A$3:$A$1977,'SB35 Determination Data'!$K399,'5th Cycle APR Raw Data-Final'!$T$3:$T$1977,"&gt;="&amp;'SB35 Determination Data'!$F399,'5th Cycle APR Raw Data-Final'!$T$3:$T$1977,"&lt;="&amp;G399))</f>
        <v>69</v>
      </c>
      <c r="V399" s="60">
        <f>IF(AN399&lt;1,SUMIFS('5th Cycle APR Raw Data-Final'!L$3:L$1977,'5th Cycle APR Raw Data-Final'!$A$3:$A$1977,'SB35 Determination Data'!$K399,'5th Cycle APR Raw Data-Final'!$T$3:$T$1977,"&gt;="&amp;'SB35 Determination Data'!$F399,'5th Cycle APR Raw Data-Final'!$T$3:$T$1977,"&lt;"&amp;E399),SUMIFS('5th Cycle APR Raw Data-Final'!L$3:L$1977,'5th Cycle APR Raw Data-Final'!$A$3:$A$1977,'SB35 Determination Data'!$K399,'5th Cycle APR Raw Data-Final'!$T$3:$T$1977,"&gt;="&amp;'SB35 Determination Data'!$F399,'5th Cycle APR Raw Data-Final'!$T$3:$T$1977,"&lt;="&amp;G399))</f>
        <v>69</v>
      </c>
      <c r="W399" s="60">
        <f>IF(AN399&lt;1,SUMIFS('5th Cycle APR Raw Data-Final'!M$3:M$1977,'5th Cycle APR Raw Data-Final'!$A$3:$A$1977,'SB35 Determination Data'!$K399,'5th Cycle APR Raw Data-Final'!$T$3:$T$1977,"&gt;="&amp;'SB35 Determination Data'!$F399,'5th Cycle APR Raw Data-Final'!$T$3:$T$1977,"&lt;"&amp;E399),SUMIFS('5th Cycle APR Raw Data-Final'!M$3:M$1977,'5th Cycle APR Raw Data-Final'!$A$3:$A$1977,'SB35 Determination Data'!$K399,'5th Cycle APR Raw Data-Final'!$T$3:$T$1977,"&gt;="&amp;'SB35 Determination Data'!$F399,'5th Cycle APR Raw Data-Final'!$T$3:$T$1977,"&lt;="&amp;G399))</f>
        <v>0</v>
      </c>
      <c r="X399" s="60">
        <f t="shared" si="12"/>
        <v>282</v>
      </c>
      <c r="Y399" s="60">
        <f t="shared" si="13"/>
        <v>69</v>
      </c>
      <c r="Z399" s="60">
        <f t="shared" si="14"/>
        <v>282</v>
      </c>
      <c r="AA399" s="31">
        <f t="shared" si="15"/>
        <v>0.19658119658119658</v>
      </c>
      <c r="AB399" s="31">
        <f t="shared" si="16"/>
        <v>0.19658119658119658</v>
      </c>
      <c r="AC399" s="60">
        <f>VLOOKUP(K399,'5th Cycle APR Raw Data-Final'!$A$3:$P$1977,14,FALSE)</f>
        <v>407</v>
      </c>
      <c r="AD399" s="60">
        <f>IF(AN399&lt;1,SUMIFS('5th Cycle APR Raw Data-Final'!$O$3:$O$1977,'5th Cycle APR Raw Data-Final'!$A$3:$A$1977,'SB35 Determination Data'!$K399,'5th Cycle APR Raw Data-Final'!$T$3:$T$1977,"&gt;="&amp;'SB35 Determination Data'!$F399,'5th Cycle APR Raw Data-Final'!$T$3:$T$1977,"&lt;"&amp;E399),SUMIFS('5th Cycle APR Raw Data-Final'!$O$3:$O$1977,'5th Cycle APR Raw Data-Final'!$A$3:$A$1977,'SB35 Determination Data'!$K399,'5th Cycle APR Raw Data-Final'!$T$3:$T$1977,"&gt;="&amp;'SB35 Determination Data'!$F399,'5th Cycle APR Raw Data-Final'!$T$3:$T$1977,"&lt;="&amp;G399))</f>
        <v>4</v>
      </c>
      <c r="AE399" s="60">
        <f t="shared" si="17"/>
        <v>403</v>
      </c>
      <c r="AF399" s="31">
        <f t="shared" si="18"/>
        <v>9.8280098280098278E-3</v>
      </c>
      <c r="AG399" s="60">
        <f>VLOOKUP(K399,'5th Cycle APR Raw Data-Final'!$A$3:$P$1977,16,FALSE)</f>
        <v>934</v>
      </c>
      <c r="AH399" s="60">
        <f>IF(AN399&lt;1,SUMIFS('5th Cycle APR Raw Data-Final'!$Q$3:$Q$1977,'5th Cycle APR Raw Data-Final'!$A$3:$A$1977,'SB35 Determination Data'!$K399,'5th Cycle APR Raw Data-Final'!$T$3:$T$1977,"&gt;="&amp;'SB35 Determination Data'!$F399,'5th Cycle APR Raw Data-Final'!$T$3:$T$1977,"&lt;"&amp;E399),SUMIFS('5th Cycle APR Raw Data-Final'!$Q$3:$Q$1977,'5th Cycle APR Raw Data-Final'!$A$3:$A$1977,'SB35 Determination Data'!$K399,'5th Cycle APR Raw Data-Final'!$T$3:$T$1977,"&gt;="&amp;'SB35 Determination Data'!$F399,'5th Cycle APR Raw Data-Final'!$T$3:$T$1977,"&lt;="&amp;G399))</f>
        <v>201</v>
      </c>
      <c r="AI399" s="60">
        <f t="shared" si="19"/>
        <v>733</v>
      </c>
      <c r="AJ399" s="31">
        <f t="shared" si="20"/>
        <v>0.21520342612419699</v>
      </c>
      <c r="AK399" s="60">
        <f>VLOOKUP(K399,'5th Cycle APR Raw Data-Final'!$A$3:$R$1977,18,FALSE)</f>
        <v>2229</v>
      </c>
      <c r="AL399" s="60">
        <f>IF(AN399&lt;1,SUMIFS('5th Cycle APR Raw Data-Final'!$S$3:$S$1977,'5th Cycle APR Raw Data-Final'!$A$3:$A$1977,'SB35 Determination Data'!$K399,'5th Cycle APR Raw Data-Final'!$T$3:$T$1977,"&gt;="&amp;'SB35 Determination Data'!$F399,'5th Cycle APR Raw Data-Final'!$T$3:$T$1977,"&lt;"&amp;E399),SUMIFS('5th Cycle APR Raw Data-Final'!$S$3:$S$1977,'5th Cycle APR Raw Data-Final'!$A$3:$A$1977,'SB35 Determination Data'!$K399,'5th Cycle APR Raw Data-Final'!$T$3:$T$1977,"&gt;="&amp;'SB35 Determination Data'!$F399,'5th Cycle APR Raw Data-Final'!$T$3:$T$1977,"&lt;="&amp;G399))</f>
        <v>390</v>
      </c>
      <c r="AM399" s="60">
        <f t="shared" si="21"/>
        <v>1839</v>
      </c>
      <c r="AN399" s="62">
        <f t="shared" si="22"/>
        <v>0.375</v>
      </c>
      <c r="AO399" s="9" t="str">
        <f t="shared" si="23"/>
        <v>YES</v>
      </c>
      <c r="AP399" s="9" t="str">
        <f t="shared" si="24"/>
        <v>NO</v>
      </c>
      <c r="AQ399" s="9" t="str">
        <f t="shared" si="25"/>
        <v>NO</v>
      </c>
      <c r="AR399" s="48" t="str">
        <f>VLOOKUP(K399,'2018Submitted'!$A$2:$C$540,3,FALSE)</f>
        <v>Successful</v>
      </c>
      <c r="AS399" s="9" t="str">
        <f t="shared" si="26"/>
        <v>NO</v>
      </c>
      <c r="AT399" s="9" t="str">
        <f t="shared" si="27"/>
        <v>NO</v>
      </c>
    </row>
    <row r="400" spans="1:46" ht="12.75" customHeight="1" x14ac:dyDescent="0.15">
      <c r="A400" s="9" t="s">
        <v>229</v>
      </c>
      <c r="B400" s="9" t="str">
        <f t="shared" si="0"/>
        <v>SAN ANSELMO</v>
      </c>
      <c r="C400" s="31">
        <f t="shared" si="1"/>
        <v>0.5</v>
      </c>
      <c r="D400" s="45">
        <f t="shared" si="2"/>
        <v>8</v>
      </c>
      <c r="E400" s="46">
        <f t="shared" si="3"/>
        <v>2019</v>
      </c>
      <c r="F400" s="46">
        <f t="shared" si="4"/>
        <v>2015</v>
      </c>
      <c r="G400" s="46">
        <f t="shared" si="5"/>
        <v>2022</v>
      </c>
      <c r="H400" s="9" t="str">
        <f t="shared" si="6"/>
        <v>01/31/2015</v>
      </c>
      <c r="I400" s="9" t="str">
        <f t="shared" si="7"/>
        <v>01/31/2023</v>
      </c>
      <c r="J400" s="9" t="s">
        <v>67</v>
      </c>
      <c r="K400" s="49" t="s">
        <v>238</v>
      </c>
      <c r="L400" s="60">
        <f>VLOOKUP(K400,'5th Cycle APR Raw Data-Final'!$A$3:$P$1977,6,FALSE)</f>
        <v>33</v>
      </c>
      <c r="M400" s="60">
        <f>IF(AN400&lt;1,SUMIFS('5th Cycle APR Raw Data-Final'!G$3:G$1977,'5th Cycle APR Raw Data-Final'!$A$3:$A$1977,'SB35 Determination Data'!$K400,'5th Cycle APR Raw Data-Final'!$T$3:$T$1977,"&gt;="&amp;'SB35 Determination Data'!$F400,'5th Cycle APR Raw Data-Final'!$T$3:$T$1977,"&lt;"&amp;E400),SUMIFS('5th Cycle APR Raw Data-Final'!G$3:G$1977,'5th Cycle APR Raw Data-Final'!$A$3:$A$1977,'SB35 Determination Data'!$K400,'5th Cycle APR Raw Data-Final'!$T$3:$T$1977,"&gt;="&amp;'SB35 Determination Data'!$F400,'5th Cycle APR Raw Data-Final'!$T$3:$T$1977,"&lt;="&amp;G400))</f>
        <v>15</v>
      </c>
      <c r="N400" s="60">
        <f>IF(AN400&lt;1,SUMIFS('5th Cycle APR Raw Data-Final'!H$3:H$1977,'5th Cycle APR Raw Data-Final'!$A$3:$A$1977,'SB35 Determination Data'!$K400,'5th Cycle APR Raw Data-Final'!$T$3:$T$1977,"&gt;="&amp;'SB35 Determination Data'!$F400,'5th Cycle APR Raw Data-Final'!$T$3:$T$1977,"&lt;"&amp;E400),SUMIFS('5th Cycle APR Raw Data-Final'!H$3:H$1977,'5th Cycle APR Raw Data-Final'!$A$3:$A$1977,'SB35 Determination Data'!$K400,'5th Cycle APR Raw Data-Final'!$T$3:$T$1977,"&gt;="&amp;'SB35 Determination Data'!$F400,'5th Cycle APR Raw Data-Final'!$T$3:$T$1977,"&lt;="&amp;G400))</f>
        <v>12</v>
      </c>
      <c r="O400" s="60">
        <f>IF(AN400&lt;1,SUMIFS('5th Cycle APR Raw Data-Final'!I$3:I$1977,'5th Cycle APR Raw Data-Final'!$A$3:$A$1977,'SB35 Determination Data'!$K400,'5th Cycle APR Raw Data-Final'!$T$3:$T$1977,"&gt;="&amp;'SB35 Determination Data'!$F400,'5th Cycle APR Raw Data-Final'!$T$3:$T$1977,"&lt;"&amp;E400),SUMIFS('5th Cycle APR Raw Data-Final'!I$3:I$1977,'5th Cycle APR Raw Data-Final'!$A$3:$A$1977,'SB35 Determination Data'!$K400,'5th Cycle APR Raw Data-Final'!$T$3:$T$1977,"&gt;="&amp;'SB35 Determination Data'!$F400,'5th Cycle APR Raw Data-Final'!$T$3:$T$1977,"&lt;="&amp;G400))</f>
        <v>3</v>
      </c>
      <c r="P400" s="60">
        <f t="shared" si="8"/>
        <v>18</v>
      </c>
      <c r="Q400" s="31">
        <f t="shared" si="9"/>
        <v>0.45454545454545453</v>
      </c>
      <c r="R400" s="61">
        <f t="shared" si="10"/>
        <v>17</v>
      </c>
      <c r="S400" s="61">
        <f t="shared" si="11"/>
        <v>0</v>
      </c>
      <c r="T400" s="60">
        <f>VLOOKUP(K400,'5th Cycle APR Raw Data-Final'!$A$3:$P$1977,10,FALSE)</f>
        <v>17</v>
      </c>
      <c r="U400" s="60">
        <f>IF(AN400&lt;1,SUMIFS('5th Cycle APR Raw Data-Final'!K$3:K$1977,'5th Cycle APR Raw Data-Final'!$A$3:$A$1977,'SB35 Determination Data'!$K400,'5th Cycle APR Raw Data-Final'!$T$3:$T$1977,"&gt;="&amp;'SB35 Determination Data'!$F400,'5th Cycle APR Raw Data-Final'!$T$3:$T$1977,"&lt;"&amp;E400),SUMIFS('5th Cycle APR Raw Data-Final'!K$3:K$1977,'5th Cycle APR Raw Data-Final'!$A$3:$A$1977,'SB35 Determination Data'!$K400,'5th Cycle APR Raw Data-Final'!$T$3:$T$1977,"&gt;="&amp;'SB35 Determination Data'!$F400,'5th Cycle APR Raw Data-Final'!$T$3:$T$1977,"&lt;="&amp;G400))</f>
        <v>21</v>
      </c>
      <c r="V400" s="60">
        <f>IF(AN400&lt;1,SUMIFS('5th Cycle APR Raw Data-Final'!L$3:L$1977,'5th Cycle APR Raw Data-Final'!$A$3:$A$1977,'SB35 Determination Data'!$K400,'5th Cycle APR Raw Data-Final'!$T$3:$T$1977,"&gt;="&amp;'SB35 Determination Data'!$F400,'5th Cycle APR Raw Data-Final'!$T$3:$T$1977,"&lt;"&amp;E400),SUMIFS('5th Cycle APR Raw Data-Final'!L$3:L$1977,'5th Cycle APR Raw Data-Final'!$A$3:$A$1977,'SB35 Determination Data'!$K400,'5th Cycle APR Raw Data-Final'!$T$3:$T$1977,"&gt;="&amp;'SB35 Determination Data'!$F400,'5th Cycle APR Raw Data-Final'!$T$3:$T$1977,"&lt;="&amp;G400))</f>
        <v>20</v>
      </c>
      <c r="W400" s="60">
        <f>IF(AN400&lt;1,SUMIFS('5th Cycle APR Raw Data-Final'!M$3:M$1977,'5th Cycle APR Raw Data-Final'!$A$3:$A$1977,'SB35 Determination Data'!$K400,'5th Cycle APR Raw Data-Final'!$T$3:$T$1977,"&gt;="&amp;'SB35 Determination Data'!$F400,'5th Cycle APR Raw Data-Final'!$T$3:$T$1977,"&lt;"&amp;E400),SUMIFS('5th Cycle APR Raw Data-Final'!M$3:M$1977,'5th Cycle APR Raw Data-Final'!$A$3:$A$1977,'SB35 Determination Data'!$K400,'5th Cycle APR Raw Data-Final'!$T$3:$T$1977,"&gt;="&amp;'SB35 Determination Data'!$F400,'5th Cycle APR Raw Data-Final'!$T$3:$T$1977,"&lt;="&amp;G400))</f>
        <v>1</v>
      </c>
      <c r="X400" s="60">
        <f t="shared" si="12"/>
        <v>0</v>
      </c>
      <c r="Y400" s="60">
        <f t="shared" si="13"/>
        <v>21</v>
      </c>
      <c r="Z400" s="60">
        <f t="shared" si="14"/>
        <v>0</v>
      </c>
      <c r="AA400" s="31">
        <f t="shared" si="15"/>
        <v>1.2352941176470589</v>
      </c>
      <c r="AB400" s="31">
        <f t="shared" si="16"/>
        <v>1.2352941176470589</v>
      </c>
      <c r="AC400" s="60">
        <f>VLOOKUP(K400,'5th Cycle APR Raw Data-Final'!$A$3:$P$1977,14,FALSE)</f>
        <v>19</v>
      </c>
      <c r="AD400" s="60">
        <f>IF(AN400&lt;1,SUMIFS('5th Cycle APR Raw Data-Final'!$O$3:$O$1977,'5th Cycle APR Raw Data-Final'!$A$3:$A$1977,'SB35 Determination Data'!$K400,'5th Cycle APR Raw Data-Final'!$T$3:$T$1977,"&gt;="&amp;'SB35 Determination Data'!$F400,'5th Cycle APR Raw Data-Final'!$T$3:$T$1977,"&lt;"&amp;E400),SUMIFS('5th Cycle APR Raw Data-Final'!$O$3:$O$1977,'5th Cycle APR Raw Data-Final'!$A$3:$A$1977,'SB35 Determination Data'!$K400,'5th Cycle APR Raw Data-Final'!$T$3:$T$1977,"&gt;="&amp;'SB35 Determination Data'!$F400,'5th Cycle APR Raw Data-Final'!$T$3:$T$1977,"&lt;="&amp;G400))</f>
        <v>16</v>
      </c>
      <c r="AE400" s="60">
        <f t="shared" si="17"/>
        <v>3</v>
      </c>
      <c r="AF400" s="31">
        <f t="shared" si="18"/>
        <v>0.84210526315789469</v>
      </c>
      <c r="AG400" s="60">
        <f>VLOOKUP(K400,'5th Cycle APR Raw Data-Final'!$A$3:$P$1977,16,FALSE)</f>
        <v>37</v>
      </c>
      <c r="AH400" s="60">
        <f>IF(AN400&lt;1,SUMIFS('5th Cycle APR Raw Data-Final'!$Q$3:$Q$1977,'5th Cycle APR Raw Data-Final'!$A$3:$A$1977,'SB35 Determination Data'!$K400,'5th Cycle APR Raw Data-Final'!$T$3:$T$1977,"&gt;="&amp;'SB35 Determination Data'!$F400,'5th Cycle APR Raw Data-Final'!$T$3:$T$1977,"&lt;"&amp;E400),SUMIFS('5th Cycle APR Raw Data-Final'!$Q$3:$Q$1977,'5th Cycle APR Raw Data-Final'!$A$3:$A$1977,'SB35 Determination Data'!$K400,'5th Cycle APR Raw Data-Final'!$T$3:$T$1977,"&gt;="&amp;'SB35 Determination Data'!$F400,'5th Cycle APR Raw Data-Final'!$T$3:$T$1977,"&lt;="&amp;G400))</f>
        <v>36</v>
      </c>
      <c r="AI400" s="60">
        <f t="shared" si="19"/>
        <v>1</v>
      </c>
      <c r="AJ400" s="31">
        <f t="shared" si="20"/>
        <v>0.97297297297297303</v>
      </c>
      <c r="AK400" s="60">
        <f>VLOOKUP(K400,'5th Cycle APR Raw Data-Final'!$A$3:$R$1977,18,FALSE)</f>
        <v>106</v>
      </c>
      <c r="AL400" s="60">
        <f>IF(AN400&lt;1,SUMIFS('5th Cycle APR Raw Data-Final'!$S$3:$S$1977,'5th Cycle APR Raw Data-Final'!$A$3:$A$1977,'SB35 Determination Data'!$K400,'5th Cycle APR Raw Data-Final'!$T$3:$T$1977,"&gt;="&amp;'SB35 Determination Data'!$F400,'5th Cycle APR Raw Data-Final'!$T$3:$T$1977,"&lt;"&amp;E400),SUMIFS('5th Cycle APR Raw Data-Final'!$S$3:$S$1977,'5th Cycle APR Raw Data-Final'!$A$3:$A$1977,'SB35 Determination Data'!$K400,'5th Cycle APR Raw Data-Final'!$T$3:$T$1977,"&gt;="&amp;'SB35 Determination Data'!$F400,'5th Cycle APR Raw Data-Final'!$T$3:$T$1977,"&lt;="&amp;G400))</f>
        <v>88</v>
      </c>
      <c r="AM400" s="60">
        <f t="shared" si="21"/>
        <v>22</v>
      </c>
      <c r="AN400" s="62">
        <f t="shared" si="22"/>
        <v>0.5</v>
      </c>
      <c r="AO400" s="9" t="str">
        <f t="shared" si="23"/>
        <v>NO</v>
      </c>
      <c r="AP400" s="9" t="str">
        <f t="shared" si="24"/>
        <v>YES</v>
      </c>
      <c r="AQ400" s="9" t="str">
        <f t="shared" si="25"/>
        <v>NO</v>
      </c>
      <c r="AR400" s="48" t="str">
        <f>VLOOKUP(K400,'2018Submitted'!$A$2:$C$540,3,FALSE)</f>
        <v>Successful</v>
      </c>
      <c r="AS400" s="9" t="str">
        <f t="shared" si="26"/>
        <v>NO</v>
      </c>
      <c r="AT400" s="9" t="str">
        <f t="shared" si="27"/>
        <v>YES</v>
      </c>
    </row>
    <row r="401" spans="1:46" ht="12.75" customHeight="1" x14ac:dyDescent="0.15">
      <c r="A401" s="9" t="s">
        <v>348</v>
      </c>
      <c r="B401" s="9" t="str">
        <f t="shared" si="0"/>
        <v>SAN BENITO COUNTY</v>
      </c>
      <c r="C401" s="31">
        <f t="shared" si="1"/>
        <v>0.375</v>
      </c>
      <c r="D401" s="45">
        <f t="shared" si="2"/>
        <v>8</v>
      </c>
      <c r="E401" s="46">
        <f t="shared" si="3"/>
        <v>2020</v>
      </c>
      <c r="F401" s="46">
        <f t="shared" si="4"/>
        <v>2016</v>
      </c>
      <c r="G401" s="46" t="str">
        <f t="shared" si="5"/>
        <v>2023</v>
      </c>
      <c r="H401" s="9" t="str">
        <f t="shared" si="6"/>
        <v>12/31/2015</v>
      </c>
      <c r="I401" s="9" t="str">
        <f t="shared" si="7"/>
        <v>12/31/2023</v>
      </c>
      <c r="J401" s="9" t="s">
        <v>128</v>
      </c>
      <c r="K401" s="49" t="s">
        <v>351</v>
      </c>
      <c r="L401" s="60">
        <f>VLOOKUP(K401,'5th Cycle APR Raw Data-Final'!$A$3:$P$1977,6,FALSE)</f>
        <v>198</v>
      </c>
      <c r="M401" s="60">
        <f>IF(AN401&lt;1,SUMIFS('5th Cycle APR Raw Data-Final'!G$3:G$1977,'5th Cycle APR Raw Data-Final'!$A$3:$A$1977,'SB35 Determination Data'!$K401,'5th Cycle APR Raw Data-Final'!$T$3:$T$1977,"&gt;="&amp;'SB35 Determination Data'!$F401,'5th Cycle APR Raw Data-Final'!$T$3:$T$1977,"&lt;"&amp;E401),SUMIFS('5th Cycle APR Raw Data-Final'!G$3:G$1977,'5th Cycle APR Raw Data-Final'!$A$3:$A$1977,'SB35 Determination Data'!$K401,'5th Cycle APR Raw Data-Final'!$T$3:$T$1977,"&gt;="&amp;'SB35 Determination Data'!$F401,'5th Cycle APR Raw Data-Final'!$T$3:$T$1977,"&lt;="&amp;G401))</f>
        <v>0</v>
      </c>
      <c r="N401" s="60">
        <f>IF(AN401&lt;1,SUMIFS('5th Cycle APR Raw Data-Final'!H$3:H$1977,'5th Cycle APR Raw Data-Final'!$A$3:$A$1977,'SB35 Determination Data'!$K401,'5th Cycle APR Raw Data-Final'!$T$3:$T$1977,"&gt;="&amp;'SB35 Determination Data'!$F401,'5th Cycle APR Raw Data-Final'!$T$3:$T$1977,"&lt;"&amp;E401),SUMIFS('5th Cycle APR Raw Data-Final'!H$3:H$1977,'5th Cycle APR Raw Data-Final'!$A$3:$A$1977,'SB35 Determination Data'!$K401,'5th Cycle APR Raw Data-Final'!$T$3:$T$1977,"&gt;="&amp;'SB35 Determination Data'!$F401,'5th Cycle APR Raw Data-Final'!$T$3:$T$1977,"&lt;="&amp;G401))</f>
        <v>0</v>
      </c>
      <c r="O401" s="60">
        <f>IF(AN401&lt;1,SUMIFS('5th Cycle APR Raw Data-Final'!I$3:I$1977,'5th Cycle APR Raw Data-Final'!$A$3:$A$1977,'SB35 Determination Data'!$K401,'5th Cycle APR Raw Data-Final'!$T$3:$T$1977,"&gt;="&amp;'SB35 Determination Data'!$F401,'5th Cycle APR Raw Data-Final'!$T$3:$T$1977,"&lt;"&amp;E401),SUMIFS('5th Cycle APR Raw Data-Final'!I$3:I$1977,'5th Cycle APR Raw Data-Final'!$A$3:$A$1977,'SB35 Determination Data'!$K401,'5th Cycle APR Raw Data-Final'!$T$3:$T$1977,"&gt;="&amp;'SB35 Determination Data'!$F401,'5th Cycle APR Raw Data-Final'!$T$3:$T$1977,"&lt;="&amp;G401))</f>
        <v>0</v>
      </c>
      <c r="P401" s="60">
        <f t="shared" si="8"/>
        <v>198</v>
      </c>
      <c r="Q401" s="31">
        <f t="shared" si="9"/>
        <v>0</v>
      </c>
      <c r="R401" s="61">
        <f t="shared" si="10"/>
        <v>74</v>
      </c>
      <c r="S401" s="61">
        <f t="shared" si="11"/>
        <v>0</v>
      </c>
      <c r="T401" s="60">
        <f>VLOOKUP(K401,'5th Cycle APR Raw Data-Final'!$A$3:$P$1977,10,FALSE)</f>
        <v>120</v>
      </c>
      <c r="U401" s="60">
        <f>IF(AN401&lt;1,SUMIFS('5th Cycle APR Raw Data-Final'!K$3:K$1977,'5th Cycle APR Raw Data-Final'!$A$3:$A$1977,'SB35 Determination Data'!$K401,'5th Cycle APR Raw Data-Final'!$T$3:$T$1977,"&gt;="&amp;'SB35 Determination Data'!$F401,'5th Cycle APR Raw Data-Final'!$T$3:$T$1977,"&lt;"&amp;E401),SUMIFS('5th Cycle APR Raw Data-Final'!K$3:K$1977,'5th Cycle APR Raw Data-Final'!$A$3:$A$1977,'SB35 Determination Data'!$K401,'5th Cycle APR Raw Data-Final'!$T$3:$T$1977,"&gt;="&amp;'SB35 Determination Data'!$F401,'5th Cycle APR Raw Data-Final'!$T$3:$T$1977,"&lt;="&amp;G401))</f>
        <v>0</v>
      </c>
      <c r="V401" s="60">
        <f>IF(AN401&lt;1,SUMIFS('5th Cycle APR Raw Data-Final'!L$3:L$1977,'5th Cycle APR Raw Data-Final'!$A$3:$A$1977,'SB35 Determination Data'!$K401,'5th Cycle APR Raw Data-Final'!$T$3:$T$1977,"&gt;="&amp;'SB35 Determination Data'!$F401,'5th Cycle APR Raw Data-Final'!$T$3:$T$1977,"&lt;"&amp;E401),SUMIFS('5th Cycle APR Raw Data-Final'!L$3:L$1977,'5th Cycle APR Raw Data-Final'!$A$3:$A$1977,'SB35 Determination Data'!$K401,'5th Cycle APR Raw Data-Final'!$T$3:$T$1977,"&gt;="&amp;'SB35 Determination Data'!$F401,'5th Cycle APR Raw Data-Final'!$T$3:$T$1977,"&lt;="&amp;G401))</f>
        <v>0</v>
      </c>
      <c r="W401" s="60">
        <f>IF(AN401&lt;1,SUMIFS('5th Cycle APR Raw Data-Final'!M$3:M$1977,'5th Cycle APR Raw Data-Final'!$A$3:$A$1977,'SB35 Determination Data'!$K401,'5th Cycle APR Raw Data-Final'!$T$3:$T$1977,"&gt;="&amp;'SB35 Determination Data'!$F401,'5th Cycle APR Raw Data-Final'!$T$3:$T$1977,"&lt;"&amp;E401),SUMIFS('5th Cycle APR Raw Data-Final'!M$3:M$1977,'5th Cycle APR Raw Data-Final'!$A$3:$A$1977,'SB35 Determination Data'!$K401,'5th Cycle APR Raw Data-Final'!$T$3:$T$1977,"&gt;="&amp;'SB35 Determination Data'!$F401,'5th Cycle APR Raw Data-Final'!$T$3:$T$1977,"&lt;="&amp;G401))</f>
        <v>0</v>
      </c>
      <c r="X401" s="60">
        <f t="shared" si="12"/>
        <v>120</v>
      </c>
      <c r="Y401" s="60">
        <f t="shared" si="13"/>
        <v>0</v>
      </c>
      <c r="Z401" s="60">
        <f t="shared" si="14"/>
        <v>120</v>
      </c>
      <c r="AA401" s="31">
        <f t="shared" si="15"/>
        <v>0</v>
      </c>
      <c r="AB401" s="31">
        <f t="shared" si="16"/>
        <v>0</v>
      </c>
      <c r="AC401" s="60">
        <f>VLOOKUP(K401,'5th Cycle APR Raw Data-Final'!$A$3:$P$1977,14,FALSE)</f>
        <v>164</v>
      </c>
      <c r="AD401" s="60">
        <f>IF(AN401&lt;1,SUMIFS('5th Cycle APR Raw Data-Final'!$O$3:$O$1977,'5th Cycle APR Raw Data-Final'!$A$3:$A$1977,'SB35 Determination Data'!$K401,'5th Cycle APR Raw Data-Final'!$T$3:$T$1977,"&gt;="&amp;'SB35 Determination Data'!$F401,'5th Cycle APR Raw Data-Final'!$T$3:$T$1977,"&lt;"&amp;E401),SUMIFS('5th Cycle APR Raw Data-Final'!$O$3:$O$1977,'5th Cycle APR Raw Data-Final'!$A$3:$A$1977,'SB35 Determination Data'!$K401,'5th Cycle APR Raw Data-Final'!$T$3:$T$1977,"&gt;="&amp;'SB35 Determination Data'!$F401,'5th Cycle APR Raw Data-Final'!$T$3:$T$1977,"&lt;="&amp;G401))</f>
        <v>3</v>
      </c>
      <c r="AE401" s="60">
        <f t="shared" si="17"/>
        <v>161</v>
      </c>
      <c r="AF401" s="31">
        <f t="shared" si="18"/>
        <v>1.8292682926829267E-2</v>
      </c>
      <c r="AG401" s="60">
        <f>VLOOKUP(K401,'5th Cycle APR Raw Data-Final'!$A$3:$P$1977,16,FALSE)</f>
        <v>355</v>
      </c>
      <c r="AH401" s="60">
        <f>IF(AN401&lt;1,SUMIFS('5th Cycle APR Raw Data-Final'!$Q$3:$Q$1977,'5th Cycle APR Raw Data-Final'!$A$3:$A$1977,'SB35 Determination Data'!$K401,'5th Cycle APR Raw Data-Final'!$T$3:$T$1977,"&gt;="&amp;'SB35 Determination Data'!$F401,'5th Cycle APR Raw Data-Final'!$T$3:$T$1977,"&lt;"&amp;E401),SUMIFS('5th Cycle APR Raw Data-Final'!$Q$3:$Q$1977,'5th Cycle APR Raw Data-Final'!$A$3:$A$1977,'SB35 Determination Data'!$K401,'5th Cycle APR Raw Data-Final'!$T$3:$T$1977,"&gt;="&amp;'SB35 Determination Data'!$F401,'5th Cycle APR Raw Data-Final'!$T$3:$T$1977,"&lt;="&amp;G401))</f>
        <v>351</v>
      </c>
      <c r="AI401" s="60">
        <f t="shared" si="19"/>
        <v>4</v>
      </c>
      <c r="AJ401" s="31">
        <f t="shared" si="20"/>
        <v>0.9887323943661972</v>
      </c>
      <c r="AK401" s="60">
        <f>VLOOKUP(K401,'5th Cycle APR Raw Data-Final'!$A$3:$R$1977,18,FALSE)</f>
        <v>837</v>
      </c>
      <c r="AL401" s="60">
        <f>IF(AN401&lt;1,SUMIFS('5th Cycle APR Raw Data-Final'!$S$3:$S$1977,'5th Cycle APR Raw Data-Final'!$A$3:$A$1977,'SB35 Determination Data'!$K401,'5th Cycle APR Raw Data-Final'!$T$3:$T$1977,"&gt;="&amp;'SB35 Determination Data'!$F401,'5th Cycle APR Raw Data-Final'!$T$3:$T$1977,"&lt;"&amp;E401),SUMIFS('5th Cycle APR Raw Data-Final'!$S$3:$S$1977,'5th Cycle APR Raw Data-Final'!$A$3:$A$1977,'SB35 Determination Data'!$K401,'5th Cycle APR Raw Data-Final'!$T$3:$T$1977,"&gt;="&amp;'SB35 Determination Data'!$F401,'5th Cycle APR Raw Data-Final'!$T$3:$T$1977,"&lt;="&amp;G401))</f>
        <v>354</v>
      </c>
      <c r="AM401" s="60">
        <f t="shared" si="21"/>
        <v>483</v>
      </c>
      <c r="AN401" s="62">
        <f t="shared" si="22"/>
        <v>0.375</v>
      </c>
      <c r="AO401" s="9" t="str">
        <f t="shared" si="23"/>
        <v>NO</v>
      </c>
      <c r="AP401" s="9" t="str">
        <f t="shared" si="24"/>
        <v>YES</v>
      </c>
      <c r="AQ401" s="9" t="str">
        <f t="shared" si="25"/>
        <v>NO</v>
      </c>
      <c r="AR401" s="48" t="str">
        <f>VLOOKUP(K401,'2018Submitted'!$A$2:$C$540,3,FALSE)</f>
        <v>Successful</v>
      </c>
      <c r="AS401" s="9" t="str">
        <f t="shared" si="26"/>
        <v>NO</v>
      </c>
      <c r="AT401" s="9" t="str">
        <f t="shared" si="27"/>
        <v>YES</v>
      </c>
    </row>
    <row r="402" spans="1:46" ht="12.75" customHeight="1" x14ac:dyDescent="0.15">
      <c r="A402" s="9" t="s">
        <v>352</v>
      </c>
      <c r="B402" s="9" t="str">
        <f t="shared" si="0"/>
        <v>SAN BERNARDINO</v>
      </c>
      <c r="C402" s="31">
        <f t="shared" si="1"/>
        <v>0.625</v>
      </c>
      <c r="D402" s="45">
        <f t="shared" si="2"/>
        <v>8</v>
      </c>
      <c r="E402" s="46">
        <f t="shared" si="3"/>
        <v>2018</v>
      </c>
      <c r="F402" s="46">
        <f t="shared" si="4"/>
        <v>2014</v>
      </c>
      <c r="G402" s="46" t="str">
        <f t="shared" si="5"/>
        <v>2021</v>
      </c>
      <c r="H402" s="9" t="str">
        <f t="shared" si="6"/>
        <v>10/15/2013</v>
      </c>
      <c r="I402" s="9" t="str">
        <f t="shared" si="7"/>
        <v>10/15/2021</v>
      </c>
      <c r="J402" s="9" t="s">
        <v>144</v>
      </c>
      <c r="K402" s="49" t="s">
        <v>352</v>
      </c>
      <c r="L402" s="60">
        <f>VLOOKUP(K402,'5th Cycle APR Raw Data-Final'!$A$3:$P$1977,6,FALSE)</f>
        <v>980</v>
      </c>
      <c r="M402" s="60">
        <f>IF(AN402&lt;1,SUMIFS('5th Cycle APR Raw Data-Final'!G$3:G$1977,'5th Cycle APR Raw Data-Final'!$A$3:$A$1977,'SB35 Determination Data'!$K402,'5th Cycle APR Raw Data-Final'!$T$3:$T$1977,"&gt;="&amp;'SB35 Determination Data'!$F402,'5th Cycle APR Raw Data-Final'!$T$3:$T$1977,"&lt;"&amp;E402),SUMIFS('5th Cycle APR Raw Data-Final'!G$3:G$1977,'5th Cycle APR Raw Data-Final'!$A$3:$A$1977,'SB35 Determination Data'!$K402,'5th Cycle APR Raw Data-Final'!$T$3:$T$1977,"&gt;="&amp;'SB35 Determination Data'!$F402,'5th Cycle APR Raw Data-Final'!$T$3:$T$1977,"&lt;="&amp;G402))</f>
        <v>57</v>
      </c>
      <c r="N402" s="60">
        <f>IF(AN402&lt;1,SUMIFS('5th Cycle APR Raw Data-Final'!H$3:H$1977,'5th Cycle APR Raw Data-Final'!$A$3:$A$1977,'SB35 Determination Data'!$K402,'5th Cycle APR Raw Data-Final'!$T$3:$T$1977,"&gt;="&amp;'SB35 Determination Data'!$F402,'5th Cycle APR Raw Data-Final'!$T$3:$T$1977,"&lt;"&amp;E402),SUMIFS('5th Cycle APR Raw Data-Final'!H$3:H$1977,'5th Cycle APR Raw Data-Final'!$A$3:$A$1977,'SB35 Determination Data'!$K402,'5th Cycle APR Raw Data-Final'!$T$3:$T$1977,"&gt;="&amp;'SB35 Determination Data'!$F402,'5th Cycle APR Raw Data-Final'!$T$3:$T$1977,"&lt;="&amp;G402))</f>
        <v>57</v>
      </c>
      <c r="O402" s="60">
        <f>IF(AN402&lt;1,SUMIFS('5th Cycle APR Raw Data-Final'!I$3:I$1977,'5th Cycle APR Raw Data-Final'!$A$3:$A$1977,'SB35 Determination Data'!$K402,'5th Cycle APR Raw Data-Final'!$T$3:$T$1977,"&gt;="&amp;'SB35 Determination Data'!$F402,'5th Cycle APR Raw Data-Final'!$T$3:$T$1977,"&lt;"&amp;E402),SUMIFS('5th Cycle APR Raw Data-Final'!I$3:I$1977,'5th Cycle APR Raw Data-Final'!$A$3:$A$1977,'SB35 Determination Data'!$K402,'5th Cycle APR Raw Data-Final'!$T$3:$T$1977,"&gt;="&amp;'SB35 Determination Data'!$F402,'5th Cycle APR Raw Data-Final'!$T$3:$T$1977,"&lt;="&amp;G402))</f>
        <v>0</v>
      </c>
      <c r="P402" s="60">
        <f t="shared" si="8"/>
        <v>923</v>
      </c>
      <c r="Q402" s="31">
        <f t="shared" si="9"/>
        <v>5.8163265306122446E-2</v>
      </c>
      <c r="R402" s="61">
        <f t="shared" si="10"/>
        <v>490</v>
      </c>
      <c r="S402" s="61">
        <f t="shared" si="11"/>
        <v>0</v>
      </c>
      <c r="T402" s="60">
        <f>VLOOKUP(K402,'5th Cycle APR Raw Data-Final'!$A$3:$P$1977,10,FALSE)</f>
        <v>696</v>
      </c>
      <c r="U402" s="60">
        <f>IF(AN402&lt;1,SUMIFS('5th Cycle APR Raw Data-Final'!K$3:K$1977,'5th Cycle APR Raw Data-Final'!$A$3:$A$1977,'SB35 Determination Data'!$K402,'5th Cycle APR Raw Data-Final'!$T$3:$T$1977,"&gt;="&amp;'SB35 Determination Data'!$F402,'5th Cycle APR Raw Data-Final'!$T$3:$T$1977,"&lt;"&amp;E402),SUMIFS('5th Cycle APR Raw Data-Final'!K$3:K$1977,'5th Cycle APR Raw Data-Final'!$A$3:$A$1977,'SB35 Determination Data'!$K402,'5th Cycle APR Raw Data-Final'!$T$3:$T$1977,"&gt;="&amp;'SB35 Determination Data'!$F402,'5th Cycle APR Raw Data-Final'!$T$3:$T$1977,"&lt;="&amp;G402))</f>
        <v>18</v>
      </c>
      <c r="V402" s="60">
        <f>IF(AN402&lt;1,SUMIFS('5th Cycle APR Raw Data-Final'!L$3:L$1977,'5th Cycle APR Raw Data-Final'!$A$3:$A$1977,'SB35 Determination Data'!$K402,'5th Cycle APR Raw Data-Final'!$T$3:$T$1977,"&gt;="&amp;'SB35 Determination Data'!$F402,'5th Cycle APR Raw Data-Final'!$T$3:$T$1977,"&lt;"&amp;E402),SUMIFS('5th Cycle APR Raw Data-Final'!L$3:L$1977,'5th Cycle APR Raw Data-Final'!$A$3:$A$1977,'SB35 Determination Data'!$K402,'5th Cycle APR Raw Data-Final'!$T$3:$T$1977,"&gt;="&amp;'SB35 Determination Data'!$F402,'5th Cycle APR Raw Data-Final'!$T$3:$T$1977,"&lt;="&amp;G402))</f>
        <v>18</v>
      </c>
      <c r="W402" s="60">
        <f>IF(AN402&lt;1,SUMIFS('5th Cycle APR Raw Data-Final'!M$3:M$1977,'5th Cycle APR Raw Data-Final'!$A$3:$A$1977,'SB35 Determination Data'!$K402,'5th Cycle APR Raw Data-Final'!$T$3:$T$1977,"&gt;="&amp;'SB35 Determination Data'!$F402,'5th Cycle APR Raw Data-Final'!$T$3:$T$1977,"&lt;"&amp;E402),SUMIFS('5th Cycle APR Raw Data-Final'!M$3:M$1977,'5th Cycle APR Raw Data-Final'!$A$3:$A$1977,'SB35 Determination Data'!$K402,'5th Cycle APR Raw Data-Final'!$T$3:$T$1977,"&gt;="&amp;'SB35 Determination Data'!$F402,'5th Cycle APR Raw Data-Final'!$T$3:$T$1977,"&lt;="&amp;G402))</f>
        <v>0</v>
      </c>
      <c r="X402" s="60">
        <f t="shared" si="12"/>
        <v>678</v>
      </c>
      <c r="Y402" s="60">
        <f t="shared" si="13"/>
        <v>18</v>
      </c>
      <c r="Z402" s="60">
        <f t="shared" si="14"/>
        <v>678</v>
      </c>
      <c r="AA402" s="31">
        <f t="shared" si="15"/>
        <v>2.5862068965517241E-2</v>
      </c>
      <c r="AB402" s="31">
        <f t="shared" si="16"/>
        <v>2.5862068965517241E-2</v>
      </c>
      <c r="AC402" s="60">
        <f>VLOOKUP(K402,'5th Cycle APR Raw Data-Final'!$A$3:$P$1977,14,FALSE)</f>
        <v>808</v>
      </c>
      <c r="AD402" s="60">
        <f>IF(AN402&lt;1,SUMIFS('5th Cycle APR Raw Data-Final'!$O$3:$O$1977,'5th Cycle APR Raw Data-Final'!$A$3:$A$1977,'SB35 Determination Data'!$K402,'5th Cycle APR Raw Data-Final'!$T$3:$T$1977,"&gt;="&amp;'SB35 Determination Data'!$F402,'5th Cycle APR Raw Data-Final'!$T$3:$T$1977,"&lt;"&amp;E402),SUMIFS('5th Cycle APR Raw Data-Final'!$O$3:$O$1977,'5th Cycle APR Raw Data-Final'!$A$3:$A$1977,'SB35 Determination Data'!$K402,'5th Cycle APR Raw Data-Final'!$T$3:$T$1977,"&gt;="&amp;'SB35 Determination Data'!$F402,'5th Cycle APR Raw Data-Final'!$T$3:$T$1977,"&lt;="&amp;G402))</f>
        <v>12</v>
      </c>
      <c r="AE402" s="60">
        <f t="shared" si="17"/>
        <v>796</v>
      </c>
      <c r="AF402" s="31">
        <f t="shared" si="18"/>
        <v>1.4851485148514851E-2</v>
      </c>
      <c r="AG402" s="60">
        <f>VLOOKUP(K402,'5th Cycle APR Raw Data-Final'!$A$3:$P$1977,16,FALSE)</f>
        <v>1900</v>
      </c>
      <c r="AH402" s="60">
        <f>IF(AN402&lt;1,SUMIFS('5th Cycle APR Raw Data-Final'!$Q$3:$Q$1977,'5th Cycle APR Raw Data-Final'!$A$3:$A$1977,'SB35 Determination Data'!$K402,'5th Cycle APR Raw Data-Final'!$T$3:$T$1977,"&gt;="&amp;'SB35 Determination Data'!$F402,'5th Cycle APR Raw Data-Final'!$T$3:$T$1977,"&lt;"&amp;E402),SUMIFS('5th Cycle APR Raw Data-Final'!$Q$3:$Q$1977,'5th Cycle APR Raw Data-Final'!$A$3:$A$1977,'SB35 Determination Data'!$K402,'5th Cycle APR Raw Data-Final'!$T$3:$T$1977,"&gt;="&amp;'SB35 Determination Data'!$F402,'5th Cycle APR Raw Data-Final'!$T$3:$T$1977,"&lt;="&amp;G402))</f>
        <v>90</v>
      </c>
      <c r="AI402" s="60">
        <f t="shared" si="19"/>
        <v>1810</v>
      </c>
      <c r="AJ402" s="31">
        <f t="shared" si="20"/>
        <v>4.736842105263158E-2</v>
      </c>
      <c r="AK402" s="60">
        <f>VLOOKUP(K402,'5th Cycle APR Raw Data-Final'!$A$3:$R$1977,18,FALSE)</f>
        <v>4384</v>
      </c>
      <c r="AL402" s="60">
        <f>IF(AN402&lt;1,SUMIFS('5th Cycle APR Raw Data-Final'!$S$3:$S$1977,'5th Cycle APR Raw Data-Final'!$A$3:$A$1977,'SB35 Determination Data'!$K402,'5th Cycle APR Raw Data-Final'!$T$3:$T$1977,"&gt;="&amp;'SB35 Determination Data'!$F402,'5th Cycle APR Raw Data-Final'!$T$3:$T$1977,"&lt;"&amp;E402),SUMIFS('5th Cycle APR Raw Data-Final'!$S$3:$S$1977,'5th Cycle APR Raw Data-Final'!$A$3:$A$1977,'SB35 Determination Data'!$K402,'5th Cycle APR Raw Data-Final'!$T$3:$T$1977,"&gt;="&amp;'SB35 Determination Data'!$F402,'5th Cycle APR Raw Data-Final'!$T$3:$T$1977,"&lt;="&amp;G402))</f>
        <v>177</v>
      </c>
      <c r="AM402" s="60">
        <f t="shared" si="21"/>
        <v>4207</v>
      </c>
      <c r="AN402" s="62">
        <f t="shared" si="22"/>
        <v>0.5</v>
      </c>
      <c r="AO402" s="9" t="str">
        <f t="shared" si="23"/>
        <v>YES</v>
      </c>
      <c r="AP402" s="9" t="str">
        <f t="shared" si="24"/>
        <v>NO</v>
      </c>
      <c r="AQ402" s="9" t="str">
        <f t="shared" si="25"/>
        <v>NO</v>
      </c>
      <c r="AR402" s="48" t="str">
        <f>VLOOKUP(K402,'2018Submitted'!$A$2:$C$540,3,FALSE)</f>
        <v>Received - Not successful</v>
      </c>
      <c r="AS402" s="9" t="str">
        <f t="shared" si="26"/>
        <v>NO</v>
      </c>
      <c r="AT402" s="9" t="str">
        <f t="shared" si="27"/>
        <v>NO</v>
      </c>
    </row>
    <row r="403" spans="1:46" ht="12.75" customHeight="1" x14ac:dyDescent="0.15">
      <c r="A403" s="9" t="s">
        <v>352</v>
      </c>
      <c r="B403" s="9" t="str">
        <f t="shared" si="0"/>
        <v>SAN BERNARDINO COUNTY</v>
      </c>
      <c r="C403" s="31">
        <f t="shared" si="1"/>
        <v>0.625</v>
      </c>
      <c r="D403" s="45">
        <f t="shared" si="2"/>
        <v>8</v>
      </c>
      <c r="E403" s="46">
        <f t="shared" si="3"/>
        <v>2018</v>
      </c>
      <c r="F403" s="46">
        <f t="shared" si="4"/>
        <v>2014</v>
      </c>
      <c r="G403" s="46" t="str">
        <f t="shared" si="5"/>
        <v>2021</v>
      </c>
      <c r="H403" s="9" t="str">
        <f t="shared" si="6"/>
        <v>10/15/2013</v>
      </c>
      <c r="I403" s="9" t="str">
        <f t="shared" si="7"/>
        <v>10/15/2021</v>
      </c>
      <c r="J403" s="9" t="s">
        <v>144</v>
      </c>
      <c r="K403" s="49" t="s">
        <v>406</v>
      </c>
      <c r="L403" s="60">
        <f>VLOOKUP(K403,'5th Cycle APR Raw Data-Final'!$A$3:$P$1977,6,FALSE)</f>
        <v>9</v>
      </c>
      <c r="M403" s="60">
        <f>IF(AN403&lt;1,SUMIFS('5th Cycle APR Raw Data-Final'!G$3:G$1977,'5th Cycle APR Raw Data-Final'!$A$3:$A$1977,'SB35 Determination Data'!$K403,'5th Cycle APR Raw Data-Final'!$T$3:$T$1977,"&gt;="&amp;'SB35 Determination Data'!$F403,'5th Cycle APR Raw Data-Final'!$T$3:$T$1977,"&lt;"&amp;E403),SUMIFS('5th Cycle APR Raw Data-Final'!G$3:G$1977,'5th Cycle APR Raw Data-Final'!$A$3:$A$1977,'SB35 Determination Data'!$K403,'5th Cycle APR Raw Data-Final'!$T$3:$T$1977,"&gt;="&amp;'SB35 Determination Data'!$F403,'5th Cycle APR Raw Data-Final'!$T$3:$T$1977,"&lt;="&amp;G403))</f>
        <v>116</v>
      </c>
      <c r="N403" s="60">
        <f>IF(AN403&lt;1,SUMIFS('5th Cycle APR Raw Data-Final'!H$3:H$1977,'5th Cycle APR Raw Data-Final'!$A$3:$A$1977,'SB35 Determination Data'!$K403,'5th Cycle APR Raw Data-Final'!$T$3:$T$1977,"&gt;="&amp;'SB35 Determination Data'!$F403,'5th Cycle APR Raw Data-Final'!$T$3:$T$1977,"&lt;"&amp;E403),SUMIFS('5th Cycle APR Raw Data-Final'!H$3:H$1977,'5th Cycle APR Raw Data-Final'!$A$3:$A$1977,'SB35 Determination Data'!$K403,'5th Cycle APR Raw Data-Final'!$T$3:$T$1977,"&gt;="&amp;'SB35 Determination Data'!$F403,'5th Cycle APR Raw Data-Final'!$T$3:$T$1977,"&lt;="&amp;G403))</f>
        <v>51</v>
      </c>
      <c r="O403" s="60">
        <f>IF(AN403&lt;1,SUMIFS('5th Cycle APR Raw Data-Final'!I$3:I$1977,'5th Cycle APR Raw Data-Final'!$A$3:$A$1977,'SB35 Determination Data'!$K403,'5th Cycle APR Raw Data-Final'!$T$3:$T$1977,"&gt;="&amp;'SB35 Determination Data'!$F403,'5th Cycle APR Raw Data-Final'!$T$3:$T$1977,"&lt;"&amp;E403),SUMIFS('5th Cycle APR Raw Data-Final'!I$3:I$1977,'5th Cycle APR Raw Data-Final'!$A$3:$A$1977,'SB35 Determination Data'!$K403,'5th Cycle APR Raw Data-Final'!$T$3:$T$1977,"&gt;="&amp;'SB35 Determination Data'!$F403,'5th Cycle APR Raw Data-Final'!$T$3:$T$1977,"&lt;="&amp;G403))</f>
        <v>65</v>
      </c>
      <c r="P403" s="60">
        <f t="shared" si="8"/>
        <v>0</v>
      </c>
      <c r="Q403" s="31">
        <f t="shared" si="9"/>
        <v>12.888888888888889</v>
      </c>
      <c r="R403" s="61">
        <f t="shared" si="10"/>
        <v>5</v>
      </c>
      <c r="S403" s="61">
        <f t="shared" si="11"/>
        <v>111</v>
      </c>
      <c r="T403" s="60">
        <f>VLOOKUP(K403,'5th Cycle APR Raw Data-Final'!$A$3:$P$1977,10,FALSE)</f>
        <v>6</v>
      </c>
      <c r="U403" s="60">
        <f>IF(AN403&lt;1,SUMIFS('5th Cycle APR Raw Data-Final'!K$3:K$1977,'5th Cycle APR Raw Data-Final'!$A$3:$A$1977,'SB35 Determination Data'!$K403,'5th Cycle APR Raw Data-Final'!$T$3:$T$1977,"&gt;="&amp;'SB35 Determination Data'!$F403,'5th Cycle APR Raw Data-Final'!$T$3:$T$1977,"&lt;"&amp;E403),SUMIFS('5th Cycle APR Raw Data-Final'!K$3:K$1977,'5th Cycle APR Raw Data-Final'!$A$3:$A$1977,'SB35 Determination Data'!$K403,'5th Cycle APR Raw Data-Final'!$T$3:$T$1977,"&gt;="&amp;'SB35 Determination Data'!$F403,'5th Cycle APR Raw Data-Final'!$T$3:$T$1977,"&lt;="&amp;G403))</f>
        <v>432</v>
      </c>
      <c r="V403" s="60">
        <f>IF(AN403&lt;1,SUMIFS('5th Cycle APR Raw Data-Final'!L$3:L$1977,'5th Cycle APR Raw Data-Final'!$A$3:$A$1977,'SB35 Determination Data'!$K403,'5th Cycle APR Raw Data-Final'!$T$3:$T$1977,"&gt;="&amp;'SB35 Determination Data'!$F403,'5th Cycle APR Raw Data-Final'!$T$3:$T$1977,"&lt;"&amp;E403),SUMIFS('5th Cycle APR Raw Data-Final'!L$3:L$1977,'5th Cycle APR Raw Data-Final'!$A$3:$A$1977,'SB35 Determination Data'!$K403,'5th Cycle APR Raw Data-Final'!$T$3:$T$1977,"&gt;="&amp;'SB35 Determination Data'!$F403,'5th Cycle APR Raw Data-Final'!$T$3:$T$1977,"&lt;="&amp;G403))</f>
        <v>23</v>
      </c>
      <c r="W403" s="60">
        <f>IF(AN403&lt;1,SUMIFS('5th Cycle APR Raw Data-Final'!M$3:M$1977,'5th Cycle APR Raw Data-Final'!$A$3:$A$1977,'SB35 Determination Data'!$K403,'5th Cycle APR Raw Data-Final'!$T$3:$T$1977,"&gt;="&amp;'SB35 Determination Data'!$F403,'5th Cycle APR Raw Data-Final'!$T$3:$T$1977,"&lt;"&amp;E403),SUMIFS('5th Cycle APR Raw Data-Final'!M$3:M$1977,'5th Cycle APR Raw Data-Final'!$A$3:$A$1977,'SB35 Determination Data'!$K403,'5th Cycle APR Raw Data-Final'!$T$3:$T$1977,"&gt;="&amp;'SB35 Determination Data'!$F403,'5th Cycle APR Raw Data-Final'!$T$3:$T$1977,"&lt;="&amp;G403))</f>
        <v>409</v>
      </c>
      <c r="X403" s="60">
        <f t="shared" si="12"/>
        <v>0</v>
      </c>
      <c r="Y403" s="60">
        <f t="shared" si="13"/>
        <v>543</v>
      </c>
      <c r="Z403" s="60">
        <f t="shared" si="14"/>
        <v>0</v>
      </c>
      <c r="AA403" s="31">
        <f t="shared" si="15"/>
        <v>72</v>
      </c>
      <c r="AB403" s="31">
        <f t="shared" si="16"/>
        <v>90.5</v>
      </c>
      <c r="AC403" s="60">
        <f>VLOOKUP(K403,'5th Cycle APR Raw Data-Final'!$A$3:$P$1977,14,FALSE)</f>
        <v>7</v>
      </c>
      <c r="AD403" s="60">
        <f>IF(AN403&lt;1,SUMIFS('5th Cycle APR Raw Data-Final'!$O$3:$O$1977,'5th Cycle APR Raw Data-Final'!$A$3:$A$1977,'SB35 Determination Data'!$K403,'5th Cycle APR Raw Data-Final'!$T$3:$T$1977,"&gt;="&amp;'SB35 Determination Data'!$F403,'5th Cycle APR Raw Data-Final'!$T$3:$T$1977,"&lt;"&amp;E403),SUMIFS('5th Cycle APR Raw Data-Final'!$O$3:$O$1977,'5th Cycle APR Raw Data-Final'!$A$3:$A$1977,'SB35 Determination Data'!$K403,'5th Cycle APR Raw Data-Final'!$T$3:$T$1977,"&gt;="&amp;'SB35 Determination Data'!$F403,'5th Cycle APR Raw Data-Final'!$T$3:$T$1977,"&lt;="&amp;G403))</f>
        <v>403</v>
      </c>
      <c r="AE403" s="60">
        <f t="shared" si="17"/>
        <v>0</v>
      </c>
      <c r="AF403" s="31">
        <f t="shared" si="18"/>
        <v>57.571428571428569</v>
      </c>
      <c r="AG403" s="60">
        <f>VLOOKUP(K403,'5th Cycle APR Raw Data-Final'!$A$3:$P$1977,16,FALSE)</f>
        <v>17</v>
      </c>
      <c r="AH403" s="60">
        <f>IF(AN403&lt;1,SUMIFS('5th Cycle APR Raw Data-Final'!$Q$3:$Q$1977,'5th Cycle APR Raw Data-Final'!$A$3:$A$1977,'SB35 Determination Data'!$K403,'5th Cycle APR Raw Data-Final'!$T$3:$T$1977,"&gt;="&amp;'SB35 Determination Data'!$F403,'5th Cycle APR Raw Data-Final'!$T$3:$T$1977,"&lt;"&amp;E403),SUMIFS('5th Cycle APR Raw Data-Final'!$Q$3:$Q$1977,'5th Cycle APR Raw Data-Final'!$A$3:$A$1977,'SB35 Determination Data'!$K403,'5th Cycle APR Raw Data-Final'!$T$3:$T$1977,"&gt;="&amp;'SB35 Determination Data'!$F403,'5th Cycle APR Raw Data-Final'!$T$3:$T$1977,"&lt;="&amp;G403))</f>
        <v>487</v>
      </c>
      <c r="AI403" s="60">
        <f t="shared" si="19"/>
        <v>0</v>
      </c>
      <c r="AJ403" s="31">
        <f t="shared" si="20"/>
        <v>28.647058823529413</v>
      </c>
      <c r="AK403" s="60">
        <f>VLOOKUP(K403,'5th Cycle APR Raw Data-Final'!$A$3:$R$1977,18,FALSE)</f>
        <v>39</v>
      </c>
      <c r="AL403" s="60">
        <f>IF(AN403&lt;1,SUMIFS('5th Cycle APR Raw Data-Final'!$S$3:$S$1977,'5th Cycle APR Raw Data-Final'!$A$3:$A$1977,'SB35 Determination Data'!$K403,'5th Cycle APR Raw Data-Final'!$T$3:$T$1977,"&gt;="&amp;'SB35 Determination Data'!$F403,'5th Cycle APR Raw Data-Final'!$T$3:$T$1977,"&lt;"&amp;E403),SUMIFS('5th Cycle APR Raw Data-Final'!$S$3:$S$1977,'5th Cycle APR Raw Data-Final'!$A$3:$A$1977,'SB35 Determination Data'!$K403,'5th Cycle APR Raw Data-Final'!$T$3:$T$1977,"&gt;="&amp;'SB35 Determination Data'!$F403,'5th Cycle APR Raw Data-Final'!$T$3:$T$1977,"&lt;="&amp;G403))</f>
        <v>1438</v>
      </c>
      <c r="AM403" s="60">
        <f t="shared" si="21"/>
        <v>0</v>
      </c>
      <c r="AN403" s="62">
        <f t="shared" si="22"/>
        <v>0.5</v>
      </c>
      <c r="AO403" s="9" t="str">
        <f t="shared" si="23"/>
        <v>NO</v>
      </c>
      <c r="AP403" s="9" t="str">
        <f t="shared" si="24"/>
        <v>NO</v>
      </c>
      <c r="AQ403" s="9" t="str">
        <f t="shared" si="25"/>
        <v>YES</v>
      </c>
      <c r="AR403" s="48" t="str">
        <f>VLOOKUP(K403,'2018Submitted'!$A$2:$C$540,3,FALSE)</f>
        <v>Successful</v>
      </c>
      <c r="AS403" s="9" t="str">
        <f t="shared" si="26"/>
        <v>YES</v>
      </c>
      <c r="AT403" s="9" t="str">
        <f t="shared" si="27"/>
        <v>NO</v>
      </c>
    </row>
    <row r="404" spans="1:46" ht="12.75" customHeight="1" x14ac:dyDescent="0.15">
      <c r="A404" s="9" t="s">
        <v>449</v>
      </c>
      <c r="B404" s="9" t="str">
        <f t="shared" si="0"/>
        <v>SAN BRUNO</v>
      </c>
      <c r="C404" s="31">
        <f t="shared" si="1"/>
        <v>0.5</v>
      </c>
      <c r="D404" s="45">
        <f t="shared" si="2"/>
        <v>8</v>
      </c>
      <c r="E404" s="46">
        <f t="shared" si="3"/>
        <v>2019</v>
      </c>
      <c r="F404" s="46">
        <f t="shared" si="4"/>
        <v>2015</v>
      </c>
      <c r="G404" s="46">
        <f t="shared" si="5"/>
        <v>2022</v>
      </c>
      <c r="H404" s="9" t="str">
        <f t="shared" si="6"/>
        <v>01/31/2015</v>
      </c>
      <c r="I404" s="9" t="str">
        <f t="shared" si="7"/>
        <v>01/31/2023</v>
      </c>
      <c r="J404" s="9" t="s">
        <v>67</v>
      </c>
      <c r="K404" s="49" t="s">
        <v>499</v>
      </c>
      <c r="L404" s="60">
        <f>VLOOKUP(K404,'5th Cycle APR Raw Data-Final'!$A$3:$P$1977,6,FALSE)</f>
        <v>358</v>
      </c>
      <c r="M404" s="60">
        <f>IF(AN404&lt;1,SUMIFS('5th Cycle APR Raw Data-Final'!G$3:G$1977,'5th Cycle APR Raw Data-Final'!$A$3:$A$1977,'SB35 Determination Data'!$K404,'5th Cycle APR Raw Data-Final'!$T$3:$T$1977,"&gt;="&amp;'SB35 Determination Data'!$F404,'5th Cycle APR Raw Data-Final'!$T$3:$T$1977,"&lt;"&amp;E404),SUMIFS('5th Cycle APR Raw Data-Final'!G$3:G$1977,'5th Cycle APR Raw Data-Final'!$A$3:$A$1977,'SB35 Determination Data'!$K404,'5th Cycle APR Raw Data-Final'!$T$3:$T$1977,"&gt;="&amp;'SB35 Determination Data'!$F404,'5th Cycle APR Raw Data-Final'!$T$3:$T$1977,"&lt;="&amp;G404))</f>
        <v>0</v>
      </c>
      <c r="N404" s="60">
        <f>IF(AN404&lt;1,SUMIFS('5th Cycle APR Raw Data-Final'!H$3:H$1977,'5th Cycle APR Raw Data-Final'!$A$3:$A$1977,'SB35 Determination Data'!$K404,'5th Cycle APR Raw Data-Final'!$T$3:$T$1977,"&gt;="&amp;'SB35 Determination Data'!$F404,'5th Cycle APR Raw Data-Final'!$T$3:$T$1977,"&lt;"&amp;E404),SUMIFS('5th Cycle APR Raw Data-Final'!H$3:H$1977,'5th Cycle APR Raw Data-Final'!$A$3:$A$1977,'SB35 Determination Data'!$K404,'5th Cycle APR Raw Data-Final'!$T$3:$T$1977,"&gt;="&amp;'SB35 Determination Data'!$F404,'5th Cycle APR Raw Data-Final'!$T$3:$T$1977,"&lt;="&amp;G404))</f>
        <v>0</v>
      </c>
      <c r="O404" s="60">
        <f>IF(AN404&lt;1,SUMIFS('5th Cycle APR Raw Data-Final'!I$3:I$1977,'5th Cycle APR Raw Data-Final'!$A$3:$A$1977,'SB35 Determination Data'!$K404,'5th Cycle APR Raw Data-Final'!$T$3:$T$1977,"&gt;="&amp;'SB35 Determination Data'!$F404,'5th Cycle APR Raw Data-Final'!$T$3:$T$1977,"&lt;"&amp;E404),SUMIFS('5th Cycle APR Raw Data-Final'!I$3:I$1977,'5th Cycle APR Raw Data-Final'!$A$3:$A$1977,'SB35 Determination Data'!$K404,'5th Cycle APR Raw Data-Final'!$T$3:$T$1977,"&gt;="&amp;'SB35 Determination Data'!$F404,'5th Cycle APR Raw Data-Final'!$T$3:$T$1977,"&lt;="&amp;G404))</f>
        <v>0</v>
      </c>
      <c r="P404" s="60">
        <f t="shared" si="8"/>
        <v>358</v>
      </c>
      <c r="Q404" s="31">
        <f t="shared" si="9"/>
        <v>0</v>
      </c>
      <c r="R404" s="61">
        <f t="shared" si="10"/>
        <v>179</v>
      </c>
      <c r="S404" s="61">
        <f t="shared" si="11"/>
        <v>0</v>
      </c>
      <c r="T404" s="60">
        <f>VLOOKUP(K404,'5th Cycle APR Raw Data-Final'!$A$3:$P$1977,10,FALSE)</f>
        <v>161</v>
      </c>
      <c r="U404" s="60">
        <f>IF(AN404&lt;1,SUMIFS('5th Cycle APR Raw Data-Final'!K$3:K$1977,'5th Cycle APR Raw Data-Final'!$A$3:$A$1977,'SB35 Determination Data'!$K404,'5th Cycle APR Raw Data-Final'!$T$3:$T$1977,"&gt;="&amp;'SB35 Determination Data'!$F404,'5th Cycle APR Raw Data-Final'!$T$3:$T$1977,"&lt;"&amp;E404),SUMIFS('5th Cycle APR Raw Data-Final'!K$3:K$1977,'5th Cycle APR Raw Data-Final'!$A$3:$A$1977,'SB35 Determination Data'!$K404,'5th Cycle APR Raw Data-Final'!$T$3:$T$1977,"&gt;="&amp;'SB35 Determination Data'!$F404,'5th Cycle APR Raw Data-Final'!$T$3:$T$1977,"&lt;="&amp;G404))</f>
        <v>24</v>
      </c>
      <c r="V404" s="60">
        <f>IF(AN404&lt;1,SUMIFS('5th Cycle APR Raw Data-Final'!L$3:L$1977,'5th Cycle APR Raw Data-Final'!$A$3:$A$1977,'SB35 Determination Data'!$K404,'5th Cycle APR Raw Data-Final'!$T$3:$T$1977,"&gt;="&amp;'SB35 Determination Data'!$F404,'5th Cycle APR Raw Data-Final'!$T$3:$T$1977,"&lt;"&amp;E404),SUMIFS('5th Cycle APR Raw Data-Final'!L$3:L$1977,'5th Cycle APR Raw Data-Final'!$A$3:$A$1977,'SB35 Determination Data'!$K404,'5th Cycle APR Raw Data-Final'!$T$3:$T$1977,"&gt;="&amp;'SB35 Determination Data'!$F404,'5th Cycle APR Raw Data-Final'!$T$3:$T$1977,"&lt;="&amp;G404))</f>
        <v>18</v>
      </c>
      <c r="W404" s="60">
        <f>IF(AN404&lt;1,SUMIFS('5th Cycle APR Raw Data-Final'!M$3:M$1977,'5th Cycle APR Raw Data-Final'!$A$3:$A$1977,'SB35 Determination Data'!$K404,'5th Cycle APR Raw Data-Final'!$T$3:$T$1977,"&gt;="&amp;'SB35 Determination Data'!$F404,'5th Cycle APR Raw Data-Final'!$T$3:$T$1977,"&lt;"&amp;E404),SUMIFS('5th Cycle APR Raw Data-Final'!M$3:M$1977,'5th Cycle APR Raw Data-Final'!$A$3:$A$1977,'SB35 Determination Data'!$K404,'5th Cycle APR Raw Data-Final'!$T$3:$T$1977,"&gt;="&amp;'SB35 Determination Data'!$F404,'5th Cycle APR Raw Data-Final'!$T$3:$T$1977,"&lt;="&amp;G404))</f>
        <v>6</v>
      </c>
      <c r="X404" s="60">
        <f t="shared" si="12"/>
        <v>137</v>
      </c>
      <c r="Y404" s="60">
        <f t="shared" si="13"/>
        <v>24</v>
      </c>
      <c r="Z404" s="60">
        <f t="shared" si="14"/>
        <v>137</v>
      </c>
      <c r="AA404" s="31">
        <f t="shared" si="15"/>
        <v>0.14906832298136646</v>
      </c>
      <c r="AB404" s="31">
        <f t="shared" si="16"/>
        <v>0.14906832298136646</v>
      </c>
      <c r="AC404" s="60">
        <f>VLOOKUP(K404,'5th Cycle APR Raw Data-Final'!$A$3:$P$1977,14,FALSE)</f>
        <v>205</v>
      </c>
      <c r="AD404" s="60">
        <f>IF(AN404&lt;1,SUMIFS('5th Cycle APR Raw Data-Final'!$O$3:$O$1977,'5th Cycle APR Raw Data-Final'!$A$3:$A$1977,'SB35 Determination Data'!$K404,'5th Cycle APR Raw Data-Final'!$T$3:$T$1977,"&gt;="&amp;'SB35 Determination Data'!$F404,'5th Cycle APR Raw Data-Final'!$T$3:$T$1977,"&lt;"&amp;E404),SUMIFS('5th Cycle APR Raw Data-Final'!$O$3:$O$1977,'5th Cycle APR Raw Data-Final'!$A$3:$A$1977,'SB35 Determination Data'!$K404,'5th Cycle APR Raw Data-Final'!$T$3:$T$1977,"&gt;="&amp;'SB35 Determination Data'!$F404,'5th Cycle APR Raw Data-Final'!$T$3:$T$1977,"&lt;="&amp;G404))</f>
        <v>42</v>
      </c>
      <c r="AE404" s="60">
        <f t="shared" si="17"/>
        <v>163</v>
      </c>
      <c r="AF404" s="31">
        <f t="shared" si="18"/>
        <v>0.20487804878048779</v>
      </c>
      <c r="AG404" s="60">
        <f>VLOOKUP(K404,'5th Cycle APR Raw Data-Final'!$A$3:$P$1977,16,FALSE)</f>
        <v>431</v>
      </c>
      <c r="AH404" s="60">
        <f>IF(AN404&lt;1,SUMIFS('5th Cycle APR Raw Data-Final'!$Q$3:$Q$1977,'5th Cycle APR Raw Data-Final'!$A$3:$A$1977,'SB35 Determination Data'!$K404,'5th Cycle APR Raw Data-Final'!$T$3:$T$1977,"&gt;="&amp;'SB35 Determination Data'!$F404,'5th Cycle APR Raw Data-Final'!$T$3:$T$1977,"&lt;"&amp;E404),SUMIFS('5th Cycle APR Raw Data-Final'!$Q$3:$Q$1977,'5th Cycle APR Raw Data-Final'!$A$3:$A$1977,'SB35 Determination Data'!$K404,'5th Cycle APR Raw Data-Final'!$T$3:$T$1977,"&gt;="&amp;'SB35 Determination Data'!$F404,'5th Cycle APR Raw Data-Final'!$T$3:$T$1977,"&lt;="&amp;G404))</f>
        <v>53</v>
      </c>
      <c r="AI404" s="60">
        <f t="shared" si="19"/>
        <v>378</v>
      </c>
      <c r="AJ404" s="31">
        <f t="shared" si="20"/>
        <v>0.12296983758700696</v>
      </c>
      <c r="AK404" s="60">
        <f>VLOOKUP(K404,'5th Cycle APR Raw Data-Final'!$A$3:$R$1977,18,FALSE)</f>
        <v>1155</v>
      </c>
      <c r="AL404" s="60">
        <f>IF(AN404&lt;1,SUMIFS('5th Cycle APR Raw Data-Final'!$S$3:$S$1977,'5th Cycle APR Raw Data-Final'!$A$3:$A$1977,'SB35 Determination Data'!$K404,'5th Cycle APR Raw Data-Final'!$T$3:$T$1977,"&gt;="&amp;'SB35 Determination Data'!$F404,'5th Cycle APR Raw Data-Final'!$T$3:$T$1977,"&lt;"&amp;E404),SUMIFS('5th Cycle APR Raw Data-Final'!$S$3:$S$1977,'5th Cycle APR Raw Data-Final'!$A$3:$A$1977,'SB35 Determination Data'!$K404,'5th Cycle APR Raw Data-Final'!$T$3:$T$1977,"&gt;="&amp;'SB35 Determination Data'!$F404,'5th Cycle APR Raw Data-Final'!$T$3:$T$1977,"&lt;="&amp;G404))</f>
        <v>119</v>
      </c>
      <c r="AM404" s="60">
        <f t="shared" si="21"/>
        <v>1036</v>
      </c>
      <c r="AN404" s="62">
        <f t="shared" si="22"/>
        <v>0.5</v>
      </c>
      <c r="AO404" s="9" t="str">
        <f t="shared" si="23"/>
        <v>YES</v>
      </c>
      <c r="AP404" s="9" t="str">
        <f t="shared" si="24"/>
        <v>NO</v>
      </c>
      <c r="AQ404" s="9" t="str">
        <f t="shared" si="25"/>
        <v>NO</v>
      </c>
      <c r="AR404" s="48" t="str">
        <f>VLOOKUP(K404,'2018Submitted'!$A$2:$C$540,3,FALSE)</f>
        <v>Successful</v>
      </c>
      <c r="AS404" s="9" t="str">
        <f t="shared" si="26"/>
        <v>NO</v>
      </c>
      <c r="AT404" s="9" t="str">
        <f t="shared" si="27"/>
        <v>NO</v>
      </c>
    </row>
    <row r="405" spans="1:46" ht="12.75" customHeight="1" x14ac:dyDescent="0.15">
      <c r="A405" s="9" t="s">
        <v>502</v>
      </c>
      <c r="B405" s="29" t="s">
        <v>619</v>
      </c>
      <c r="C405" s="31">
        <f t="shared" si="1"/>
        <v>0.625</v>
      </c>
      <c r="D405" s="45">
        <f t="shared" si="2"/>
        <v>8</v>
      </c>
      <c r="E405" s="46">
        <f t="shared" si="3"/>
        <v>2018</v>
      </c>
      <c r="F405" s="46">
        <f t="shared" si="4"/>
        <v>2014</v>
      </c>
      <c r="G405" s="46" t="str">
        <f t="shared" si="5"/>
        <v>2021</v>
      </c>
      <c r="H405" s="9" t="str">
        <f t="shared" si="6"/>
        <v>10/15/2013</v>
      </c>
      <c r="I405" s="9" t="str">
        <f t="shared" si="7"/>
        <v>10/15/2021</v>
      </c>
      <c r="J405" s="9" t="s">
        <v>144</v>
      </c>
      <c r="K405" s="49" t="s">
        <v>619</v>
      </c>
      <c r="L405" s="60">
        <f>VLOOKUP(K405,'5th Cycle APR Raw Data-Final'!$A$3:$P$1977,6,FALSE)</f>
        <v>861</v>
      </c>
      <c r="M405" s="60">
        <f>IF(AN405&lt;1,SUMIFS('5th Cycle APR Raw Data-Final'!G$3:G$1977,'5th Cycle APR Raw Data-Final'!$A$3:$A$1977,'SB35 Determination Data'!$K405,'5th Cycle APR Raw Data-Final'!$T$3:$T$1977,"&gt;="&amp;'SB35 Determination Data'!$F405,'5th Cycle APR Raw Data-Final'!$T$3:$T$1977,"&lt;"&amp;E405),SUMIFS('5th Cycle APR Raw Data-Final'!G$3:G$1977,'5th Cycle APR Raw Data-Final'!$A$3:$A$1977,'SB35 Determination Data'!$K405,'5th Cycle APR Raw Data-Final'!$T$3:$T$1977,"&gt;="&amp;'SB35 Determination Data'!$F405,'5th Cycle APR Raw Data-Final'!$T$3:$T$1977,"&lt;="&amp;G405))</f>
        <v>113</v>
      </c>
      <c r="N405" s="60">
        <f>IF(AN405&lt;1,SUMIFS('5th Cycle APR Raw Data-Final'!H$3:H$1977,'5th Cycle APR Raw Data-Final'!$A$3:$A$1977,'SB35 Determination Data'!$K405,'5th Cycle APR Raw Data-Final'!$T$3:$T$1977,"&gt;="&amp;'SB35 Determination Data'!$F405,'5th Cycle APR Raw Data-Final'!$T$3:$T$1977,"&lt;"&amp;E405),SUMIFS('5th Cycle APR Raw Data-Final'!H$3:H$1977,'5th Cycle APR Raw Data-Final'!$A$3:$A$1977,'SB35 Determination Data'!$K405,'5th Cycle APR Raw Data-Final'!$T$3:$T$1977,"&gt;="&amp;'SB35 Determination Data'!$F405,'5th Cycle APR Raw Data-Final'!$T$3:$T$1977,"&lt;="&amp;G405))</f>
        <v>113</v>
      </c>
      <c r="O405" s="60">
        <f>IF(AN405&lt;1,SUMIFS('5th Cycle APR Raw Data-Final'!I$3:I$1977,'5th Cycle APR Raw Data-Final'!$A$3:$A$1977,'SB35 Determination Data'!$K405,'5th Cycle APR Raw Data-Final'!$T$3:$T$1977,"&gt;="&amp;'SB35 Determination Data'!$F405,'5th Cycle APR Raw Data-Final'!$T$3:$T$1977,"&lt;"&amp;E405),SUMIFS('5th Cycle APR Raw Data-Final'!I$3:I$1977,'5th Cycle APR Raw Data-Final'!$A$3:$A$1977,'SB35 Determination Data'!$K405,'5th Cycle APR Raw Data-Final'!$T$3:$T$1977,"&gt;="&amp;'SB35 Determination Data'!$F405,'5th Cycle APR Raw Data-Final'!$T$3:$T$1977,"&lt;="&amp;G405))</f>
        <v>0</v>
      </c>
      <c r="P405" s="60">
        <f t="shared" si="8"/>
        <v>748</v>
      </c>
      <c r="Q405" s="31">
        <f t="shared" si="9"/>
        <v>0.13124274099883856</v>
      </c>
      <c r="R405" s="61">
        <f t="shared" si="10"/>
        <v>431</v>
      </c>
      <c r="S405" s="61">
        <f t="shared" si="11"/>
        <v>0</v>
      </c>
      <c r="T405" s="60">
        <f>VLOOKUP(K405,'5th Cycle APR Raw Data-Final'!$A$3:$P$1977,10,FALSE)</f>
        <v>591</v>
      </c>
      <c r="U405" s="60">
        <f>IF(AN405&lt;1,SUMIFS('5th Cycle APR Raw Data-Final'!K$3:K$1977,'5th Cycle APR Raw Data-Final'!$A$3:$A$1977,'SB35 Determination Data'!$K405,'5th Cycle APR Raw Data-Final'!$T$3:$T$1977,"&gt;="&amp;'SB35 Determination Data'!$F405,'5th Cycle APR Raw Data-Final'!$T$3:$T$1977,"&lt;"&amp;E405),SUMIFS('5th Cycle APR Raw Data-Final'!K$3:K$1977,'5th Cycle APR Raw Data-Final'!$A$3:$A$1977,'SB35 Determination Data'!$K405,'5th Cycle APR Raw Data-Final'!$T$3:$T$1977,"&gt;="&amp;'SB35 Determination Data'!$F405,'5th Cycle APR Raw Data-Final'!$T$3:$T$1977,"&lt;="&amp;G405))</f>
        <v>46</v>
      </c>
      <c r="V405" s="60">
        <f>IF(AN405&lt;1,SUMIFS('5th Cycle APR Raw Data-Final'!L$3:L$1977,'5th Cycle APR Raw Data-Final'!$A$3:$A$1977,'SB35 Determination Data'!$K405,'5th Cycle APR Raw Data-Final'!$T$3:$T$1977,"&gt;="&amp;'SB35 Determination Data'!$F405,'5th Cycle APR Raw Data-Final'!$T$3:$T$1977,"&lt;"&amp;E405),SUMIFS('5th Cycle APR Raw Data-Final'!L$3:L$1977,'5th Cycle APR Raw Data-Final'!$A$3:$A$1977,'SB35 Determination Data'!$K405,'5th Cycle APR Raw Data-Final'!$T$3:$T$1977,"&gt;="&amp;'SB35 Determination Data'!$F405,'5th Cycle APR Raw Data-Final'!$T$3:$T$1977,"&lt;="&amp;G405))</f>
        <v>46</v>
      </c>
      <c r="W405" s="60">
        <f>IF(AN405&lt;1,SUMIFS('5th Cycle APR Raw Data-Final'!M$3:M$1977,'5th Cycle APR Raw Data-Final'!$A$3:$A$1977,'SB35 Determination Data'!$K405,'5th Cycle APR Raw Data-Final'!$T$3:$T$1977,"&gt;="&amp;'SB35 Determination Data'!$F405,'5th Cycle APR Raw Data-Final'!$T$3:$T$1977,"&lt;"&amp;E405),SUMIFS('5th Cycle APR Raw Data-Final'!M$3:M$1977,'5th Cycle APR Raw Data-Final'!$A$3:$A$1977,'SB35 Determination Data'!$K405,'5th Cycle APR Raw Data-Final'!$T$3:$T$1977,"&gt;="&amp;'SB35 Determination Data'!$F405,'5th Cycle APR Raw Data-Final'!$T$3:$T$1977,"&lt;="&amp;G405))</f>
        <v>0</v>
      </c>
      <c r="X405" s="60">
        <f t="shared" si="12"/>
        <v>545</v>
      </c>
      <c r="Y405" s="60">
        <f t="shared" si="13"/>
        <v>46</v>
      </c>
      <c r="Z405" s="60">
        <f t="shared" si="14"/>
        <v>545</v>
      </c>
      <c r="AA405" s="31">
        <f t="shared" si="15"/>
        <v>7.7834179357021999E-2</v>
      </c>
      <c r="AB405" s="31">
        <f t="shared" si="16"/>
        <v>7.7834179357021999E-2</v>
      </c>
      <c r="AC405" s="60">
        <f>VLOOKUP(K405,'5th Cycle APR Raw Data-Final'!$A$3:$P$1977,14,FALSE)</f>
        <v>673</v>
      </c>
      <c r="AD405" s="60">
        <f>IF(AN405&lt;1,SUMIFS('5th Cycle APR Raw Data-Final'!$O$3:$O$1977,'5th Cycle APR Raw Data-Final'!$A$3:$A$1977,'SB35 Determination Data'!$K405,'5th Cycle APR Raw Data-Final'!$T$3:$T$1977,"&gt;="&amp;'SB35 Determination Data'!$F405,'5th Cycle APR Raw Data-Final'!$T$3:$T$1977,"&lt;"&amp;E405),SUMIFS('5th Cycle APR Raw Data-Final'!$O$3:$O$1977,'5th Cycle APR Raw Data-Final'!$A$3:$A$1977,'SB35 Determination Data'!$K405,'5th Cycle APR Raw Data-Final'!$T$3:$T$1977,"&gt;="&amp;'SB35 Determination Data'!$F405,'5th Cycle APR Raw Data-Final'!$T$3:$T$1977,"&lt;="&amp;G405))</f>
        <v>62</v>
      </c>
      <c r="AE405" s="60">
        <f t="shared" si="17"/>
        <v>611</v>
      </c>
      <c r="AF405" s="31">
        <f t="shared" si="18"/>
        <v>9.2124814264487376E-2</v>
      </c>
      <c r="AG405" s="60">
        <f>VLOOKUP(K405,'5th Cycle APR Raw Data-Final'!$A$3:$P$1977,16,FALSE)</f>
        <v>1529</v>
      </c>
      <c r="AH405" s="60">
        <f>IF(AN405&lt;1,SUMIFS('5th Cycle APR Raw Data-Final'!$Q$3:$Q$1977,'5th Cycle APR Raw Data-Final'!$A$3:$A$1977,'SB35 Determination Data'!$K405,'5th Cycle APR Raw Data-Final'!$T$3:$T$1977,"&gt;="&amp;'SB35 Determination Data'!$F405,'5th Cycle APR Raw Data-Final'!$T$3:$T$1977,"&lt;"&amp;E405),SUMIFS('5th Cycle APR Raw Data-Final'!$Q$3:$Q$1977,'5th Cycle APR Raw Data-Final'!$A$3:$A$1977,'SB35 Determination Data'!$K405,'5th Cycle APR Raw Data-Final'!$T$3:$T$1977,"&gt;="&amp;'SB35 Determination Data'!$F405,'5th Cycle APR Raw Data-Final'!$T$3:$T$1977,"&lt;="&amp;G405))</f>
        <v>1013</v>
      </c>
      <c r="AI405" s="60">
        <f t="shared" si="19"/>
        <v>516</v>
      </c>
      <c r="AJ405" s="31">
        <f t="shared" si="20"/>
        <v>0.66252452583387833</v>
      </c>
      <c r="AK405" s="60">
        <f>VLOOKUP(K405,'5th Cycle APR Raw Data-Final'!$A$3:$R$1977,18,FALSE)</f>
        <v>3654</v>
      </c>
      <c r="AL405" s="60">
        <f>IF(AN405&lt;1,SUMIFS('5th Cycle APR Raw Data-Final'!$S$3:$S$1977,'5th Cycle APR Raw Data-Final'!$A$3:$A$1977,'SB35 Determination Data'!$K405,'5th Cycle APR Raw Data-Final'!$T$3:$T$1977,"&gt;="&amp;'SB35 Determination Data'!$F405,'5th Cycle APR Raw Data-Final'!$T$3:$T$1977,"&lt;"&amp;E405),SUMIFS('5th Cycle APR Raw Data-Final'!$S$3:$S$1977,'5th Cycle APR Raw Data-Final'!$A$3:$A$1977,'SB35 Determination Data'!$K405,'5th Cycle APR Raw Data-Final'!$T$3:$T$1977,"&gt;="&amp;'SB35 Determination Data'!$F405,'5th Cycle APR Raw Data-Final'!$T$3:$T$1977,"&lt;="&amp;G405))</f>
        <v>1234</v>
      </c>
      <c r="AM405" s="60">
        <f t="shared" si="21"/>
        <v>2420</v>
      </c>
      <c r="AN405" s="62">
        <f t="shared" si="22"/>
        <v>0.5</v>
      </c>
      <c r="AO405" s="9" t="str">
        <f t="shared" si="23"/>
        <v>NO</v>
      </c>
      <c r="AP405" s="9" t="str">
        <f t="shared" si="24"/>
        <v>YES</v>
      </c>
      <c r="AQ405" s="9" t="str">
        <f t="shared" si="25"/>
        <v>NO</v>
      </c>
      <c r="AR405" s="48" t="str">
        <f>VLOOKUP(K405,'2018Submitted'!$A$2:$C$540,3,FALSE)</f>
        <v>Successful</v>
      </c>
      <c r="AS405" s="9" t="str">
        <f t="shared" si="26"/>
        <v>NO</v>
      </c>
      <c r="AT405" s="9" t="str">
        <f t="shared" si="27"/>
        <v>YES</v>
      </c>
    </row>
    <row r="406" spans="1:46" ht="12.75" customHeight="1" x14ac:dyDescent="0.15">
      <c r="A406" s="9" t="s">
        <v>449</v>
      </c>
      <c r="B406" s="9" t="str">
        <f t="shared" ref="B406:B542" si="28">K406</f>
        <v>SAN CARLOS</v>
      </c>
      <c r="C406" s="31">
        <f t="shared" si="1"/>
        <v>0.5</v>
      </c>
      <c r="D406" s="45">
        <f t="shared" si="2"/>
        <v>8</v>
      </c>
      <c r="E406" s="46">
        <f t="shared" si="3"/>
        <v>2019</v>
      </c>
      <c r="F406" s="46">
        <f t="shared" si="4"/>
        <v>2015</v>
      </c>
      <c r="G406" s="46">
        <f t="shared" si="5"/>
        <v>2022</v>
      </c>
      <c r="H406" s="9" t="str">
        <f t="shared" si="6"/>
        <v>01/31/2015</v>
      </c>
      <c r="I406" s="9" t="str">
        <f t="shared" si="7"/>
        <v>01/31/2023</v>
      </c>
      <c r="J406" s="9" t="s">
        <v>67</v>
      </c>
      <c r="K406" s="49" t="s">
        <v>501</v>
      </c>
      <c r="L406" s="60">
        <f>VLOOKUP(K406,'5th Cycle APR Raw Data-Final'!$A$3:$P$1977,6,FALSE)</f>
        <v>195</v>
      </c>
      <c r="M406" s="60">
        <f>IF(AN406&lt;1,SUMIFS('5th Cycle APR Raw Data-Final'!G$3:G$1977,'5th Cycle APR Raw Data-Final'!$A$3:$A$1977,'SB35 Determination Data'!$K406,'5th Cycle APR Raw Data-Final'!$T$3:$T$1977,"&gt;="&amp;'SB35 Determination Data'!$F406,'5th Cycle APR Raw Data-Final'!$T$3:$T$1977,"&lt;"&amp;E406),SUMIFS('5th Cycle APR Raw Data-Final'!G$3:G$1977,'5th Cycle APR Raw Data-Final'!$A$3:$A$1977,'SB35 Determination Data'!$K406,'5th Cycle APR Raw Data-Final'!$T$3:$T$1977,"&gt;="&amp;'SB35 Determination Data'!$F406,'5th Cycle APR Raw Data-Final'!$T$3:$T$1977,"&lt;="&amp;G406))</f>
        <v>5</v>
      </c>
      <c r="N406" s="60">
        <f>IF(AN406&lt;1,SUMIFS('5th Cycle APR Raw Data-Final'!H$3:H$1977,'5th Cycle APR Raw Data-Final'!$A$3:$A$1977,'SB35 Determination Data'!$K406,'5th Cycle APR Raw Data-Final'!$T$3:$T$1977,"&gt;="&amp;'SB35 Determination Data'!$F406,'5th Cycle APR Raw Data-Final'!$T$3:$T$1977,"&lt;"&amp;E406),SUMIFS('5th Cycle APR Raw Data-Final'!H$3:H$1977,'5th Cycle APR Raw Data-Final'!$A$3:$A$1977,'SB35 Determination Data'!$K406,'5th Cycle APR Raw Data-Final'!$T$3:$T$1977,"&gt;="&amp;'SB35 Determination Data'!$F406,'5th Cycle APR Raw Data-Final'!$T$3:$T$1977,"&lt;="&amp;G406))</f>
        <v>5</v>
      </c>
      <c r="O406" s="60">
        <f>IF(AN406&lt;1,SUMIFS('5th Cycle APR Raw Data-Final'!I$3:I$1977,'5th Cycle APR Raw Data-Final'!$A$3:$A$1977,'SB35 Determination Data'!$K406,'5th Cycle APR Raw Data-Final'!$T$3:$T$1977,"&gt;="&amp;'SB35 Determination Data'!$F406,'5th Cycle APR Raw Data-Final'!$T$3:$T$1977,"&lt;"&amp;E406),SUMIFS('5th Cycle APR Raw Data-Final'!I$3:I$1977,'5th Cycle APR Raw Data-Final'!$A$3:$A$1977,'SB35 Determination Data'!$K406,'5th Cycle APR Raw Data-Final'!$T$3:$T$1977,"&gt;="&amp;'SB35 Determination Data'!$F406,'5th Cycle APR Raw Data-Final'!$T$3:$T$1977,"&lt;="&amp;G406))</f>
        <v>0</v>
      </c>
      <c r="P406" s="60">
        <f t="shared" si="8"/>
        <v>190</v>
      </c>
      <c r="Q406" s="31">
        <f t="shared" si="9"/>
        <v>2.564102564102564E-2</v>
      </c>
      <c r="R406" s="61">
        <f t="shared" si="10"/>
        <v>98</v>
      </c>
      <c r="S406" s="61">
        <f t="shared" si="11"/>
        <v>0</v>
      </c>
      <c r="T406" s="60">
        <f>VLOOKUP(K406,'5th Cycle APR Raw Data-Final'!$A$3:$P$1977,10,FALSE)</f>
        <v>107</v>
      </c>
      <c r="U406" s="60">
        <f>IF(AN406&lt;1,SUMIFS('5th Cycle APR Raw Data-Final'!K$3:K$1977,'5th Cycle APR Raw Data-Final'!$A$3:$A$1977,'SB35 Determination Data'!$K406,'5th Cycle APR Raw Data-Final'!$T$3:$T$1977,"&gt;="&amp;'SB35 Determination Data'!$F406,'5th Cycle APR Raw Data-Final'!$T$3:$T$1977,"&lt;"&amp;E406),SUMIFS('5th Cycle APR Raw Data-Final'!K$3:K$1977,'5th Cycle APR Raw Data-Final'!$A$3:$A$1977,'SB35 Determination Data'!$K406,'5th Cycle APR Raw Data-Final'!$T$3:$T$1977,"&gt;="&amp;'SB35 Determination Data'!$F406,'5th Cycle APR Raw Data-Final'!$T$3:$T$1977,"&lt;="&amp;G406))</f>
        <v>13</v>
      </c>
      <c r="V406" s="60">
        <f>IF(AN406&lt;1,SUMIFS('5th Cycle APR Raw Data-Final'!L$3:L$1977,'5th Cycle APR Raw Data-Final'!$A$3:$A$1977,'SB35 Determination Data'!$K406,'5th Cycle APR Raw Data-Final'!$T$3:$T$1977,"&gt;="&amp;'SB35 Determination Data'!$F406,'5th Cycle APR Raw Data-Final'!$T$3:$T$1977,"&lt;"&amp;E406),SUMIFS('5th Cycle APR Raw Data-Final'!L$3:L$1977,'5th Cycle APR Raw Data-Final'!$A$3:$A$1977,'SB35 Determination Data'!$K406,'5th Cycle APR Raw Data-Final'!$T$3:$T$1977,"&gt;="&amp;'SB35 Determination Data'!$F406,'5th Cycle APR Raw Data-Final'!$T$3:$T$1977,"&lt;="&amp;G406))</f>
        <v>13</v>
      </c>
      <c r="W406" s="60">
        <f>IF(AN406&lt;1,SUMIFS('5th Cycle APR Raw Data-Final'!M$3:M$1977,'5th Cycle APR Raw Data-Final'!$A$3:$A$1977,'SB35 Determination Data'!$K406,'5th Cycle APR Raw Data-Final'!$T$3:$T$1977,"&gt;="&amp;'SB35 Determination Data'!$F406,'5th Cycle APR Raw Data-Final'!$T$3:$T$1977,"&lt;"&amp;E406),SUMIFS('5th Cycle APR Raw Data-Final'!M$3:M$1977,'5th Cycle APR Raw Data-Final'!$A$3:$A$1977,'SB35 Determination Data'!$K406,'5th Cycle APR Raw Data-Final'!$T$3:$T$1977,"&gt;="&amp;'SB35 Determination Data'!$F406,'5th Cycle APR Raw Data-Final'!$T$3:$T$1977,"&lt;="&amp;G406))</f>
        <v>0</v>
      </c>
      <c r="X406" s="60">
        <f t="shared" si="12"/>
        <v>94</v>
      </c>
      <c r="Y406" s="60">
        <f t="shared" si="13"/>
        <v>13</v>
      </c>
      <c r="Z406" s="60">
        <f t="shared" si="14"/>
        <v>94</v>
      </c>
      <c r="AA406" s="31">
        <f t="shared" si="15"/>
        <v>0.12149532710280374</v>
      </c>
      <c r="AB406" s="31">
        <f t="shared" si="16"/>
        <v>0.12149532710280374</v>
      </c>
      <c r="AC406" s="60">
        <f>VLOOKUP(K406,'5th Cycle APR Raw Data-Final'!$A$3:$P$1977,14,FALSE)</f>
        <v>111</v>
      </c>
      <c r="AD406" s="60">
        <f>IF(AN406&lt;1,SUMIFS('5th Cycle APR Raw Data-Final'!$O$3:$O$1977,'5th Cycle APR Raw Data-Final'!$A$3:$A$1977,'SB35 Determination Data'!$K406,'5th Cycle APR Raw Data-Final'!$T$3:$T$1977,"&gt;="&amp;'SB35 Determination Data'!$F406,'5th Cycle APR Raw Data-Final'!$T$3:$T$1977,"&lt;"&amp;E406),SUMIFS('5th Cycle APR Raw Data-Final'!$O$3:$O$1977,'5th Cycle APR Raw Data-Final'!$A$3:$A$1977,'SB35 Determination Data'!$K406,'5th Cycle APR Raw Data-Final'!$T$3:$T$1977,"&gt;="&amp;'SB35 Determination Data'!$F406,'5th Cycle APR Raw Data-Final'!$T$3:$T$1977,"&lt;="&amp;G406))</f>
        <v>11</v>
      </c>
      <c r="AE406" s="60">
        <f t="shared" si="17"/>
        <v>100</v>
      </c>
      <c r="AF406" s="31">
        <f t="shared" si="18"/>
        <v>9.90990990990991E-2</v>
      </c>
      <c r="AG406" s="60">
        <f>VLOOKUP(K406,'5th Cycle APR Raw Data-Final'!$A$3:$P$1977,16,FALSE)</f>
        <v>183</v>
      </c>
      <c r="AH406" s="60">
        <f>IF(AN406&lt;1,SUMIFS('5th Cycle APR Raw Data-Final'!$Q$3:$Q$1977,'5th Cycle APR Raw Data-Final'!$A$3:$A$1977,'SB35 Determination Data'!$K406,'5th Cycle APR Raw Data-Final'!$T$3:$T$1977,"&gt;="&amp;'SB35 Determination Data'!$F406,'5th Cycle APR Raw Data-Final'!$T$3:$T$1977,"&lt;"&amp;E406),SUMIFS('5th Cycle APR Raw Data-Final'!$Q$3:$Q$1977,'5th Cycle APR Raw Data-Final'!$A$3:$A$1977,'SB35 Determination Data'!$K406,'5th Cycle APR Raw Data-Final'!$T$3:$T$1977,"&gt;="&amp;'SB35 Determination Data'!$F406,'5th Cycle APR Raw Data-Final'!$T$3:$T$1977,"&lt;="&amp;G406))</f>
        <v>434</v>
      </c>
      <c r="AI406" s="60">
        <f t="shared" si="19"/>
        <v>0</v>
      </c>
      <c r="AJ406" s="31">
        <f t="shared" si="20"/>
        <v>2.3715846994535519</v>
      </c>
      <c r="AK406" s="60">
        <f>VLOOKUP(K406,'5th Cycle APR Raw Data-Final'!$A$3:$R$1977,18,FALSE)</f>
        <v>596</v>
      </c>
      <c r="AL406" s="60">
        <f>IF(AN406&lt;1,SUMIFS('5th Cycle APR Raw Data-Final'!$S$3:$S$1977,'5th Cycle APR Raw Data-Final'!$A$3:$A$1977,'SB35 Determination Data'!$K406,'5th Cycle APR Raw Data-Final'!$T$3:$T$1977,"&gt;="&amp;'SB35 Determination Data'!$F406,'5th Cycle APR Raw Data-Final'!$T$3:$T$1977,"&lt;"&amp;E406),SUMIFS('5th Cycle APR Raw Data-Final'!$S$3:$S$1977,'5th Cycle APR Raw Data-Final'!$A$3:$A$1977,'SB35 Determination Data'!$K406,'5th Cycle APR Raw Data-Final'!$T$3:$T$1977,"&gt;="&amp;'SB35 Determination Data'!$F406,'5th Cycle APR Raw Data-Final'!$T$3:$T$1977,"&lt;="&amp;G406))</f>
        <v>463</v>
      </c>
      <c r="AM406" s="60">
        <f t="shared" si="21"/>
        <v>384</v>
      </c>
      <c r="AN406" s="62">
        <f t="shared" si="22"/>
        <v>0.5</v>
      </c>
      <c r="AO406" s="9" t="str">
        <f t="shared" si="23"/>
        <v>NO</v>
      </c>
      <c r="AP406" s="9" t="str">
        <f t="shared" si="24"/>
        <v>YES</v>
      </c>
      <c r="AQ406" s="9" t="str">
        <f t="shared" si="25"/>
        <v>NO</v>
      </c>
      <c r="AR406" s="48" t="str">
        <f>VLOOKUP(K406,'2018Submitted'!$A$2:$C$540,3,FALSE)</f>
        <v>Successful</v>
      </c>
      <c r="AS406" s="9" t="str">
        <f t="shared" si="26"/>
        <v>NO</v>
      </c>
      <c r="AT406" s="9" t="str">
        <f t="shared" si="27"/>
        <v>YES</v>
      </c>
    </row>
    <row r="407" spans="1:46" ht="12.75" customHeight="1" x14ac:dyDescent="0.15">
      <c r="A407" s="9" t="s">
        <v>273</v>
      </c>
      <c r="B407" s="9" t="str">
        <f t="shared" si="28"/>
        <v>SAN CLEMENTE</v>
      </c>
      <c r="C407" s="31">
        <f t="shared" si="1"/>
        <v>0.625</v>
      </c>
      <c r="D407" s="45">
        <f t="shared" si="2"/>
        <v>8</v>
      </c>
      <c r="E407" s="46">
        <f t="shared" si="3"/>
        <v>2018</v>
      </c>
      <c r="F407" s="46">
        <f t="shared" si="4"/>
        <v>2014</v>
      </c>
      <c r="G407" s="46" t="str">
        <f t="shared" si="5"/>
        <v>2021</v>
      </c>
      <c r="H407" s="9" t="str">
        <f t="shared" si="6"/>
        <v>10/15/2013</v>
      </c>
      <c r="I407" s="9" t="str">
        <f t="shared" si="7"/>
        <v>10/15/2021</v>
      </c>
      <c r="J407" s="9" t="s">
        <v>144</v>
      </c>
      <c r="K407" s="49" t="s">
        <v>298</v>
      </c>
      <c r="L407" s="60">
        <f>VLOOKUP(K407,'5th Cycle APR Raw Data-Final'!$A$3:$P$1977,6,FALSE)</f>
        <v>134</v>
      </c>
      <c r="M407" s="60">
        <f>IF(AN407&lt;1,SUMIFS('5th Cycle APR Raw Data-Final'!G$3:G$1977,'5th Cycle APR Raw Data-Final'!$A$3:$A$1977,'SB35 Determination Data'!$K407,'5th Cycle APR Raw Data-Final'!$T$3:$T$1977,"&gt;="&amp;'SB35 Determination Data'!$F407,'5th Cycle APR Raw Data-Final'!$T$3:$T$1977,"&lt;"&amp;E407),SUMIFS('5th Cycle APR Raw Data-Final'!G$3:G$1977,'5th Cycle APR Raw Data-Final'!$A$3:$A$1977,'SB35 Determination Data'!$K407,'5th Cycle APR Raw Data-Final'!$T$3:$T$1977,"&gt;="&amp;'SB35 Determination Data'!$F407,'5th Cycle APR Raw Data-Final'!$T$3:$T$1977,"&lt;="&amp;G407))</f>
        <v>65</v>
      </c>
      <c r="N407" s="60">
        <f>IF(AN407&lt;1,SUMIFS('5th Cycle APR Raw Data-Final'!H$3:H$1977,'5th Cycle APR Raw Data-Final'!$A$3:$A$1977,'SB35 Determination Data'!$K407,'5th Cycle APR Raw Data-Final'!$T$3:$T$1977,"&gt;="&amp;'SB35 Determination Data'!$F407,'5th Cycle APR Raw Data-Final'!$T$3:$T$1977,"&lt;"&amp;E407),SUMIFS('5th Cycle APR Raw Data-Final'!H$3:H$1977,'5th Cycle APR Raw Data-Final'!$A$3:$A$1977,'SB35 Determination Data'!$K407,'5th Cycle APR Raw Data-Final'!$T$3:$T$1977,"&gt;="&amp;'SB35 Determination Data'!$F407,'5th Cycle APR Raw Data-Final'!$T$3:$T$1977,"&lt;="&amp;G407))</f>
        <v>65</v>
      </c>
      <c r="O407" s="60">
        <f>IF(AN407&lt;1,SUMIFS('5th Cycle APR Raw Data-Final'!I$3:I$1977,'5th Cycle APR Raw Data-Final'!$A$3:$A$1977,'SB35 Determination Data'!$K407,'5th Cycle APR Raw Data-Final'!$T$3:$T$1977,"&gt;="&amp;'SB35 Determination Data'!$F407,'5th Cycle APR Raw Data-Final'!$T$3:$T$1977,"&lt;"&amp;E407),SUMIFS('5th Cycle APR Raw Data-Final'!I$3:I$1977,'5th Cycle APR Raw Data-Final'!$A$3:$A$1977,'SB35 Determination Data'!$K407,'5th Cycle APR Raw Data-Final'!$T$3:$T$1977,"&gt;="&amp;'SB35 Determination Data'!$F407,'5th Cycle APR Raw Data-Final'!$T$3:$T$1977,"&lt;="&amp;G407))</f>
        <v>0</v>
      </c>
      <c r="P407" s="60">
        <f t="shared" si="8"/>
        <v>69</v>
      </c>
      <c r="Q407" s="31">
        <f t="shared" si="9"/>
        <v>0.48507462686567165</v>
      </c>
      <c r="R407" s="61">
        <f t="shared" si="10"/>
        <v>67</v>
      </c>
      <c r="S407" s="61">
        <f t="shared" si="11"/>
        <v>0</v>
      </c>
      <c r="T407" s="60">
        <f>VLOOKUP(K407,'5th Cycle APR Raw Data-Final'!$A$3:$P$1977,10,FALSE)</f>
        <v>95</v>
      </c>
      <c r="U407" s="60">
        <f>IF(AN407&lt;1,SUMIFS('5th Cycle APR Raw Data-Final'!K$3:K$1977,'5th Cycle APR Raw Data-Final'!$A$3:$A$1977,'SB35 Determination Data'!$K407,'5th Cycle APR Raw Data-Final'!$T$3:$T$1977,"&gt;="&amp;'SB35 Determination Data'!$F407,'5th Cycle APR Raw Data-Final'!$T$3:$T$1977,"&lt;"&amp;E407),SUMIFS('5th Cycle APR Raw Data-Final'!K$3:K$1977,'5th Cycle APR Raw Data-Final'!$A$3:$A$1977,'SB35 Determination Data'!$K407,'5th Cycle APR Raw Data-Final'!$T$3:$T$1977,"&gt;="&amp;'SB35 Determination Data'!$F407,'5th Cycle APR Raw Data-Final'!$T$3:$T$1977,"&lt;="&amp;G407))</f>
        <v>28</v>
      </c>
      <c r="V407" s="60">
        <f>IF(AN407&lt;1,SUMIFS('5th Cycle APR Raw Data-Final'!L$3:L$1977,'5th Cycle APR Raw Data-Final'!$A$3:$A$1977,'SB35 Determination Data'!$K407,'5th Cycle APR Raw Data-Final'!$T$3:$T$1977,"&gt;="&amp;'SB35 Determination Data'!$F407,'5th Cycle APR Raw Data-Final'!$T$3:$T$1977,"&lt;"&amp;E407),SUMIFS('5th Cycle APR Raw Data-Final'!L$3:L$1977,'5th Cycle APR Raw Data-Final'!$A$3:$A$1977,'SB35 Determination Data'!$K407,'5th Cycle APR Raw Data-Final'!$T$3:$T$1977,"&gt;="&amp;'SB35 Determination Data'!$F407,'5th Cycle APR Raw Data-Final'!$T$3:$T$1977,"&lt;="&amp;G407))</f>
        <v>28</v>
      </c>
      <c r="W407" s="60">
        <f>IF(AN407&lt;1,SUMIFS('5th Cycle APR Raw Data-Final'!M$3:M$1977,'5th Cycle APR Raw Data-Final'!$A$3:$A$1977,'SB35 Determination Data'!$K407,'5th Cycle APR Raw Data-Final'!$T$3:$T$1977,"&gt;="&amp;'SB35 Determination Data'!$F407,'5th Cycle APR Raw Data-Final'!$T$3:$T$1977,"&lt;"&amp;E407),SUMIFS('5th Cycle APR Raw Data-Final'!M$3:M$1977,'5th Cycle APR Raw Data-Final'!$A$3:$A$1977,'SB35 Determination Data'!$K407,'5th Cycle APR Raw Data-Final'!$T$3:$T$1977,"&gt;="&amp;'SB35 Determination Data'!$F407,'5th Cycle APR Raw Data-Final'!$T$3:$T$1977,"&lt;="&amp;G407))</f>
        <v>0</v>
      </c>
      <c r="X407" s="60">
        <f t="shared" si="12"/>
        <v>67</v>
      </c>
      <c r="Y407" s="60">
        <f t="shared" si="13"/>
        <v>28</v>
      </c>
      <c r="Z407" s="60">
        <f t="shared" si="14"/>
        <v>67</v>
      </c>
      <c r="AA407" s="31">
        <f t="shared" si="15"/>
        <v>0.29473684210526313</v>
      </c>
      <c r="AB407" s="31">
        <f t="shared" si="16"/>
        <v>0.29473684210526313</v>
      </c>
      <c r="AC407" s="60">
        <f>VLOOKUP(K407,'5th Cycle APR Raw Data-Final'!$A$3:$P$1977,14,FALSE)</f>
        <v>108</v>
      </c>
      <c r="AD407" s="60">
        <f>IF(AN407&lt;1,SUMIFS('5th Cycle APR Raw Data-Final'!$O$3:$O$1977,'5th Cycle APR Raw Data-Final'!$A$3:$A$1977,'SB35 Determination Data'!$K407,'5th Cycle APR Raw Data-Final'!$T$3:$T$1977,"&gt;="&amp;'SB35 Determination Data'!$F407,'5th Cycle APR Raw Data-Final'!$T$3:$T$1977,"&lt;"&amp;E407),SUMIFS('5th Cycle APR Raw Data-Final'!$O$3:$O$1977,'5th Cycle APR Raw Data-Final'!$A$3:$A$1977,'SB35 Determination Data'!$K407,'5th Cycle APR Raw Data-Final'!$T$3:$T$1977,"&gt;="&amp;'SB35 Determination Data'!$F407,'5th Cycle APR Raw Data-Final'!$T$3:$T$1977,"&lt;="&amp;G407))</f>
        <v>7</v>
      </c>
      <c r="AE407" s="60">
        <f t="shared" si="17"/>
        <v>101</v>
      </c>
      <c r="AF407" s="31">
        <f t="shared" si="18"/>
        <v>6.4814814814814811E-2</v>
      </c>
      <c r="AG407" s="60">
        <f>VLOOKUP(K407,'5th Cycle APR Raw Data-Final'!$A$3:$P$1977,16,FALSE)</f>
        <v>244</v>
      </c>
      <c r="AH407" s="60">
        <f>IF(AN407&lt;1,SUMIFS('5th Cycle APR Raw Data-Final'!$Q$3:$Q$1977,'5th Cycle APR Raw Data-Final'!$A$3:$A$1977,'SB35 Determination Data'!$K407,'5th Cycle APR Raw Data-Final'!$T$3:$T$1977,"&gt;="&amp;'SB35 Determination Data'!$F407,'5th Cycle APR Raw Data-Final'!$T$3:$T$1977,"&lt;"&amp;E407),SUMIFS('5th Cycle APR Raw Data-Final'!$Q$3:$Q$1977,'5th Cycle APR Raw Data-Final'!$A$3:$A$1977,'SB35 Determination Data'!$K407,'5th Cycle APR Raw Data-Final'!$T$3:$T$1977,"&gt;="&amp;'SB35 Determination Data'!$F407,'5th Cycle APR Raw Data-Final'!$T$3:$T$1977,"&lt;="&amp;G407))</f>
        <v>416</v>
      </c>
      <c r="AI407" s="60">
        <f t="shared" si="19"/>
        <v>0</v>
      </c>
      <c r="AJ407" s="31">
        <f t="shared" si="20"/>
        <v>1.7049180327868851</v>
      </c>
      <c r="AK407" s="60">
        <f>VLOOKUP(K407,'5th Cycle APR Raw Data-Final'!$A$3:$R$1977,18,FALSE)</f>
        <v>581</v>
      </c>
      <c r="AL407" s="60">
        <f>IF(AN407&lt;1,SUMIFS('5th Cycle APR Raw Data-Final'!$S$3:$S$1977,'5th Cycle APR Raw Data-Final'!$A$3:$A$1977,'SB35 Determination Data'!$K407,'5th Cycle APR Raw Data-Final'!$T$3:$T$1977,"&gt;="&amp;'SB35 Determination Data'!$F407,'5th Cycle APR Raw Data-Final'!$T$3:$T$1977,"&lt;"&amp;E407),SUMIFS('5th Cycle APR Raw Data-Final'!$S$3:$S$1977,'5th Cycle APR Raw Data-Final'!$A$3:$A$1977,'SB35 Determination Data'!$K407,'5th Cycle APR Raw Data-Final'!$T$3:$T$1977,"&gt;="&amp;'SB35 Determination Data'!$F407,'5th Cycle APR Raw Data-Final'!$T$3:$T$1977,"&lt;="&amp;G407))</f>
        <v>516</v>
      </c>
      <c r="AM407" s="60">
        <f t="shared" si="21"/>
        <v>237</v>
      </c>
      <c r="AN407" s="62">
        <f t="shared" si="22"/>
        <v>0.5</v>
      </c>
      <c r="AO407" s="9" t="str">
        <f t="shared" si="23"/>
        <v>NO</v>
      </c>
      <c r="AP407" s="9" t="str">
        <f t="shared" si="24"/>
        <v>YES</v>
      </c>
      <c r="AQ407" s="9" t="str">
        <f t="shared" si="25"/>
        <v>NO</v>
      </c>
      <c r="AR407" s="48" t="str">
        <f>VLOOKUP(K407,'2018Submitted'!$A$2:$C$540,3,FALSE)</f>
        <v>Successful</v>
      </c>
      <c r="AS407" s="9" t="str">
        <f t="shared" si="26"/>
        <v>NO</v>
      </c>
      <c r="AT407" s="9" t="str">
        <f t="shared" si="27"/>
        <v>YES</v>
      </c>
    </row>
    <row r="408" spans="1:46" ht="12.75" customHeight="1" x14ac:dyDescent="0.15">
      <c r="A408" s="9" t="s">
        <v>416</v>
      </c>
      <c r="B408" s="9" t="str">
        <f t="shared" si="28"/>
        <v>SAN DIEGO</v>
      </c>
      <c r="C408" s="31">
        <f t="shared" si="1"/>
        <v>0.75</v>
      </c>
      <c r="D408" s="45">
        <f t="shared" si="2"/>
        <v>8</v>
      </c>
      <c r="E408" s="46">
        <f t="shared" si="3"/>
        <v>2017</v>
      </c>
      <c r="F408" s="46">
        <f t="shared" si="4"/>
        <v>2013</v>
      </c>
      <c r="G408" s="46">
        <f t="shared" si="5"/>
        <v>2020</v>
      </c>
      <c r="H408" s="9" t="str">
        <f t="shared" si="6"/>
        <v>04/30/2013</v>
      </c>
      <c r="I408" s="9" t="str">
        <f t="shared" si="7"/>
        <v>04/30/2021</v>
      </c>
      <c r="J408" s="9" t="s">
        <v>417</v>
      </c>
      <c r="K408" s="49" t="s">
        <v>416</v>
      </c>
      <c r="L408" s="60">
        <f>VLOOKUP(K408,'5th Cycle APR Raw Data-Final'!$A$3:$P$1977,6,FALSE)</f>
        <v>21977</v>
      </c>
      <c r="M408" s="60">
        <f>IF(AN408&lt;1,SUMIFS('5th Cycle APR Raw Data-Final'!G$3:G$1977,'5th Cycle APR Raw Data-Final'!$A$3:$A$1977,'SB35 Determination Data'!$K408,'5th Cycle APR Raw Data-Final'!$T$3:$T$1977,"&gt;="&amp;'SB35 Determination Data'!$F408,'5th Cycle APR Raw Data-Final'!$T$3:$T$1977,"&lt;"&amp;E408),SUMIFS('5th Cycle APR Raw Data-Final'!G$3:G$1977,'5th Cycle APR Raw Data-Final'!$A$3:$A$1977,'SB35 Determination Data'!$K408,'5th Cycle APR Raw Data-Final'!$T$3:$T$1977,"&gt;="&amp;'SB35 Determination Data'!$F408,'5th Cycle APR Raw Data-Final'!$T$3:$T$1977,"&lt;="&amp;G408))</f>
        <v>1206</v>
      </c>
      <c r="N408" s="60">
        <f>IF(AN408&lt;1,SUMIFS('5th Cycle APR Raw Data-Final'!H$3:H$1977,'5th Cycle APR Raw Data-Final'!$A$3:$A$1977,'SB35 Determination Data'!$K408,'5th Cycle APR Raw Data-Final'!$T$3:$T$1977,"&gt;="&amp;'SB35 Determination Data'!$F408,'5th Cycle APR Raw Data-Final'!$T$3:$T$1977,"&lt;"&amp;E408),SUMIFS('5th Cycle APR Raw Data-Final'!H$3:H$1977,'5th Cycle APR Raw Data-Final'!$A$3:$A$1977,'SB35 Determination Data'!$K408,'5th Cycle APR Raw Data-Final'!$T$3:$T$1977,"&gt;="&amp;'SB35 Determination Data'!$F408,'5th Cycle APR Raw Data-Final'!$T$3:$T$1977,"&lt;="&amp;G408))</f>
        <v>1206</v>
      </c>
      <c r="O408" s="60">
        <f>IF(AN408&lt;1,SUMIFS('5th Cycle APR Raw Data-Final'!I$3:I$1977,'5th Cycle APR Raw Data-Final'!$A$3:$A$1977,'SB35 Determination Data'!$K408,'5th Cycle APR Raw Data-Final'!$T$3:$T$1977,"&gt;="&amp;'SB35 Determination Data'!$F408,'5th Cycle APR Raw Data-Final'!$T$3:$T$1977,"&lt;"&amp;E408),SUMIFS('5th Cycle APR Raw Data-Final'!I$3:I$1977,'5th Cycle APR Raw Data-Final'!$A$3:$A$1977,'SB35 Determination Data'!$K408,'5th Cycle APR Raw Data-Final'!$T$3:$T$1977,"&gt;="&amp;'SB35 Determination Data'!$F408,'5th Cycle APR Raw Data-Final'!$T$3:$T$1977,"&lt;="&amp;G408))</f>
        <v>0</v>
      </c>
      <c r="P408" s="60">
        <f t="shared" si="8"/>
        <v>20771</v>
      </c>
      <c r="Q408" s="31">
        <f t="shared" si="9"/>
        <v>5.4875551713154662E-2</v>
      </c>
      <c r="R408" s="61">
        <f t="shared" si="10"/>
        <v>10989</v>
      </c>
      <c r="S408" s="61">
        <f t="shared" si="11"/>
        <v>0</v>
      </c>
      <c r="T408" s="60">
        <f>VLOOKUP(K408,'5th Cycle APR Raw Data-Final'!$A$3:$P$1977,10,FALSE)</f>
        <v>16703</v>
      </c>
      <c r="U408" s="60">
        <f>IF(AN408&lt;1,SUMIFS('5th Cycle APR Raw Data-Final'!K$3:K$1977,'5th Cycle APR Raw Data-Final'!$A$3:$A$1977,'SB35 Determination Data'!$K408,'5th Cycle APR Raw Data-Final'!$T$3:$T$1977,"&gt;="&amp;'SB35 Determination Data'!$F408,'5th Cycle APR Raw Data-Final'!$T$3:$T$1977,"&lt;"&amp;E408),SUMIFS('5th Cycle APR Raw Data-Final'!K$3:K$1977,'5th Cycle APR Raw Data-Final'!$A$3:$A$1977,'SB35 Determination Data'!$K408,'5th Cycle APR Raw Data-Final'!$T$3:$T$1977,"&gt;="&amp;'SB35 Determination Data'!$F408,'5th Cycle APR Raw Data-Final'!$T$3:$T$1977,"&lt;="&amp;G408))</f>
        <v>1798</v>
      </c>
      <c r="V408" s="60">
        <f>IF(AN408&lt;1,SUMIFS('5th Cycle APR Raw Data-Final'!L$3:L$1977,'5th Cycle APR Raw Data-Final'!$A$3:$A$1977,'SB35 Determination Data'!$K408,'5th Cycle APR Raw Data-Final'!$T$3:$T$1977,"&gt;="&amp;'SB35 Determination Data'!$F408,'5th Cycle APR Raw Data-Final'!$T$3:$T$1977,"&lt;"&amp;E408),SUMIFS('5th Cycle APR Raw Data-Final'!L$3:L$1977,'5th Cycle APR Raw Data-Final'!$A$3:$A$1977,'SB35 Determination Data'!$K408,'5th Cycle APR Raw Data-Final'!$T$3:$T$1977,"&gt;="&amp;'SB35 Determination Data'!$F408,'5th Cycle APR Raw Data-Final'!$T$3:$T$1977,"&lt;="&amp;G408))</f>
        <v>1798</v>
      </c>
      <c r="W408" s="60">
        <f>IF(AN408&lt;1,SUMIFS('5th Cycle APR Raw Data-Final'!M$3:M$1977,'5th Cycle APR Raw Data-Final'!$A$3:$A$1977,'SB35 Determination Data'!$K408,'5th Cycle APR Raw Data-Final'!$T$3:$T$1977,"&gt;="&amp;'SB35 Determination Data'!$F408,'5th Cycle APR Raw Data-Final'!$T$3:$T$1977,"&lt;"&amp;E408),SUMIFS('5th Cycle APR Raw Data-Final'!M$3:M$1977,'5th Cycle APR Raw Data-Final'!$A$3:$A$1977,'SB35 Determination Data'!$K408,'5th Cycle APR Raw Data-Final'!$T$3:$T$1977,"&gt;="&amp;'SB35 Determination Data'!$F408,'5th Cycle APR Raw Data-Final'!$T$3:$T$1977,"&lt;="&amp;G408))</f>
        <v>0</v>
      </c>
      <c r="X408" s="60">
        <f t="shared" si="12"/>
        <v>14905</v>
      </c>
      <c r="Y408" s="60">
        <f t="shared" si="13"/>
        <v>1798</v>
      </c>
      <c r="Z408" s="60">
        <f t="shared" si="14"/>
        <v>14905</v>
      </c>
      <c r="AA408" s="31">
        <f t="shared" si="15"/>
        <v>0.10764533317368137</v>
      </c>
      <c r="AB408" s="31">
        <f t="shared" si="16"/>
        <v>0.10764533317368137</v>
      </c>
      <c r="AC408" s="60">
        <f>VLOOKUP(K408,'5th Cycle APR Raw Data-Final'!$A$3:$P$1977,14,FALSE)</f>
        <v>15462</v>
      </c>
      <c r="AD408" s="60">
        <f>IF(AN408&lt;1,SUMIFS('5th Cycle APR Raw Data-Final'!$O$3:$O$1977,'5th Cycle APR Raw Data-Final'!$A$3:$A$1977,'SB35 Determination Data'!$K408,'5th Cycle APR Raw Data-Final'!$T$3:$T$1977,"&gt;="&amp;'SB35 Determination Data'!$F408,'5th Cycle APR Raw Data-Final'!$T$3:$T$1977,"&lt;"&amp;E408),SUMIFS('5th Cycle APR Raw Data-Final'!$O$3:$O$1977,'5th Cycle APR Raw Data-Final'!$A$3:$A$1977,'SB35 Determination Data'!$K408,'5th Cycle APR Raw Data-Final'!$T$3:$T$1977,"&gt;="&amp;'SB35 Determination Data'!$F408,'5th Cycle APR Raw Data-Final'!$T$3:$T$1977,"&lt;="&amp;G408))</f>
        <v>4</v>
      </c>
      <c r="AE408" s="60">
        <f t="shared" si="17"/>
        <v>15458</v>
      </c>
      <c r="AF408" s="31">
        <f t="shared" si="18"/>
        <v>2.5869874531108522E-4</v>
      </c>
      <c r="AG408" s="60">
        <f>VLOOKUP(K408,'5th Cycle APR Raw Data-Final'!$A$3:$P$1977,16,FALSE)</f>
        <v>33954</v>
      </c>
      <c r="AH408" s="60">
        <f>IF(AN408&lt;1,SUMIFS('5th Cycle APR Raw Data-Final'!$Q$3:$Q$1977,'5th Cycle APR Raw Data-Final'!$A$3:$A$1977,'SB35 Determination Data'!$K408,'5th Cycle APR Raw Data-Final'!$T$3:$T$1977,"&gt;="&amp;'SB35 Determination Data'!$F408,'5th Cycle APR Raw Data-Final'!$T$3:$T$1977,"&lt;"&amp;E408),SUMIFS('5th Cycle APR Raw Data-Final'!$Q$3:$Q$1977,'5th Cycle APR Raw Data-Final'!$A$3:$A$1977,'SB35 Determination Data'!$K408,'5th Cycle APR Raw Data-Final'!$T$3:$T$1977,"&gt;="&amp;'SB35 Determination Data'!$F408,'5th Cycle APR Raw Data-Final'!$T$3:$T$1977,"&lt;="&amp;G408))</f>
        <v>20905</v>
      </c>
      <c r="AI408" s="60">
        <f t="shared" si="19"/>
        <v>13049</v>
      </c>
      <c r="AJ408" s="31">
        <f t="shared" si="20"/>
        <v>0.61568592802026267</v>
      </c>
      <c r="AK408" s="60">
        <f>VLOOKUP(K408,'5th Cycle APR Raw Data-Final'!$A$3:$R$1977,18,FALSE)</f>
        <v>88096</v>
      </c>
      <c r="AL408" s="60">
        <f>IF(AN408&lt;1,SUMIFS('5th Cycle APR Raw Data-Final'!$S$3:$S$1977,'5th Cycle APR Raw Data-Final'!$A$3:$A$1977,'SB35 Determination Data'!$K408,'5th Cycle APR Raw Data-Final'!$T$3:$T$1977,"&gt;="&amp;'SB35 Determination Data'!$F408,'5th Cycle APR Raw Data-Final'!$T$3:$T$1977,"&lt;"&amp;E408),SUMIFS('5th Cycle APR Raw Data-Final'!$S$3:$S$1977,'5th Cycle APR Raw Data-Final'!$A$3:$A$1977,'SB35 Determination Data'!$K408,'5th Cycle APR Raw Data-Final'!$T$3:$T$1977,"&gt;="&amp;'SB35 Determination Data'!$F408,'5th Cycle APR Raw Data-Final'!$T$3:$T$1977,"&lt;="&amp;G408))</f>
        <v>23913</v>
      </c>
      <c r="AM408" s="60">
        <f t="shared" si="21"/>
        <v>64183</v>
      </c>
      <c r="AN408" s="62">
        <f t="shared" si="22"/>
        <v>0.5</v>
      </c>
      <c r="AO408" s="9" t="str">
        <f t="shared" si="23"/>
        <v>NO</v>
      </c>
      <c r="AP408" s="9" t="str">
        <f t="shared" si="24"/>
        <v>YES</v>
      </c>
      <c r="AQ408" s="9" t="str">
        <f t="shared" si="25"/>
        <v>NO</v>
      </c>
      <c r="AR408" s="48" t="str">
        <f>VLOOKUP(K408,'2018Submitted'!$A$2:$C$540,3,FALSE)</f>
        <v>Successful</v>
      </c>
      <c r="AS408" s="9" t="str">
        <f t="shared" si="26"/>
        <v>NO</v>
      </c>
      <c r="AT408" s="9" t="str">
        <f t="shared" si="27"/>
        <v>YES</v>
      </c>
    </row>
    <row r="409" spans="1:46" ht="12.75" customHeight="1" x14ac:dyDescent="0.15">
      <c r="A409" s="9" t="s">
        <v>416</v>
      </c>
      <c r="B409" s="9" t="str">
        <f t="shared" si="28"/>
        <v>SAN DIEGO COUNTY</v>
      </c>
      <c r="C409" s="31">
        <f t="shared" si="1"/>
        <v>0.75</v>
      </c>
      <c r="D409" s="45">
        <f t="shared" si="2"/>
        <v>8</v>
      </c>
      <c r="E409" s="46">
        <f t="shared" si="3"/>
        <v>2017</v>
      </c>
      <c r="F409" s="46">
        <f t="shared" si="4"/>
        <v>2013</v>
      </c>
      <c r="G409" s="46">
        <f t="shared" si="5"/>
        <v>2020</v>
      </c>
      <c r="H409" s="9" t="str">
        <f t="shared" si="6"/>
        <v>04/30/2013</v>
      </c>
      <c r="I409" s="9" t="str">
        <f t="shared" si="7"/>
        <v>04/30/2021</v>
      </c>
      <c r="J409" s="9" t="s">
        <v>417</v>
      </c>
      <c r="K409" s="49" t="s">
        <v>448</v>
      </c>
      <c r="L409" s="60">
        <f>VLOOKUP(K409,'5th Cycle APR Raw Data-Final'!$A$3:$P$1977,6,FALSE)</f>
        <v>2085</v>
      </c>
      <c r="M409" s="60">
        <f>IF(AN409&lt;1,SUMIFS('5th Cycle APR Raw Data-Final'!G$3:G$1977,'5th Cycle APR Raw Data-Final'!$A$3:$A$1977,'SB35 Determination Data'!$K409,'5th Cycle APR Raw Data-Final'!$T$3:$T$1977,"&gt;="&amp;'SB35 Determination Data'!$F409,'5th Cycle APR Raw Data-Final'!$T$3:$T$1977,"&lt;"&amp;E409),SUMIFS('5th Cycle APR Raw Data-Final'!G$3:G$1977,'5th Cycle APR Raw Data-Final'!$A$3:$A$1977,'SB35 Determination Data'!$K409,'5th Cycle APR Raw Data-Final'!$T$3:$T$1977,"&gt;="&amp;'SB35 Determination Data'!$F409,'5th Cycle APR Raw Data-Final'!$T$3:$T$1977,"&lt;="&amp;G409))</f>
        <v>25</v>
      </c>
      <c r="N409" s="60">
        <f>IF(AN409&lt;1,SUMIFS('5th Cycle APR Raw Data-Final'!H$3:H$1977,'5th Cycle APR Raw Data-Final'!$A$3:$A$1977,'SB35 Determination Data'!$K409,'5th Cycle APR Raw Data-Final'!$T$3:$T$1977,"&gt;="&amp;'SB35 Determination Data'!$F409,'5th Cycle APR Raw Data-Final'!$T$3:$T$1977,"&lt;"&amp;E409),SUMIFS('5th Cycle APR Raw Data-Final'!H$3:H$1977,'5th Cycle APR Raw Data-Final'!$A$3:$A$1977,'SB35 Determination Data'!$K409,'5th Cycle APR Raw Data-Final'!$T$3:$T$1977,"&gt;="&amp;'SB35 Determination Data'!$F409,'5th Cycle APR Raw Data-Final'!$T$3:$T$1977,"&lt;="&amp;G409))</f>
        <v>25</v>
      </c>
      <c r="O409" s="60">
        <f>IF(AN409&lt;1,SUMIFS('5th Cycle APR Raw Data-Final'!I$3:I$1977,'5th Cycle APR Raw Data-Final'!$A$3:$A$1977,'SB35 Determination Data'!$K409,'5th Cycle APR Raw Data-Final'!$T$3:$T$1977,"&gt;="&amp;'SB35 Determination Data'!$F409,'5th Cycle APR Raw Data-Final'!$T$3:$T$1977,"&lt;"&amp;E409),SUMIFS('5th Cycle APR Raw Data-Final'!I$3:I$1977,'5th Cycle APR Raw Data-Final'!$A$3:$A$1977,'SB35 Determination Data'!$K409,'5th Cycle APR Raw Data-Final'!$T$3:$T$1977,"&gt;="&amp;'SB35 Determination Data'!$F409,'5th Cycle APR Raw Data-Final'!$T$3:$T$1977,"&lt;="&amp;G409))</f>
        <v>0</v>
      </c>
      <c r="P409" s="60">
        <f t="shared" si="8"/>
        <v>2060</v>
      </c>
      <c r="Q409" s="31">
        <f t="shared" si="9"/>
        <v>1.1990407673860911E-2</v>
      </c>
      <c r="R409" s="61">
        <f t="shared" si="10"/>
        <v>1043</v>
      </c>
      <c r="S409" s="61">
        <f t="shared" si="11"/>
        <v>0</v>
      </c>
      <c r="T409" s="60">
        <f>VLOOKUP(K409,'5th Cycle APR Raw Data-Final'!$A$3:$P$1977,10,FALSE)</f>
        <v>1585</v>
      </c>
      <c r="U409" s="60">
        <f>IF(AN409&lt;1,SUMIFS('5th Cycle APR Raw Data-Final'!K$3:K$1977,'5th Cycle APR Raw Data-Final'!$A$3:$A$1977,'SB35 Determination Data'!$K409,'5th Cycle APR Raw Data-Final'!$T$3:$T$1977,"&gt;="&amp;'SB35 Determination Data'!$F409,'5th Cycle APR Raw Data-Final'!$T$3:$T$1977,"&lt;"&amp;E409),SUMIFS('5th Cycle APR Raw Data-Final'!K$3:K$1977,'5th Cycle APR Raw Data-Final'!$A$3:$A$1977,'SB35 Determination Data'!$K409,'5th Cycle APR Raw Data-Final'!$T$3:$T$1977,"&gt;="&amp;'SB35 Determination Data'!$F409,'5th Cycle APR Raw Data-Final'!$T$3:$T$1977,"&lt;="&amp;G409))</f>
        <v>220</v>
      </c>
      <c r="V409" s="60">
        <f>IF(AN409&lt;1,SUMIFS('5th Cycle APR Raw Data-Final'!L$3:L$1977,'5th Cycle APR Raw Data-Final'!$A$3:$A$1977,'SB35 Determination Data'!$K409,'5th Cycle APR Raw Data-Final'!$T$3:$T$1977,"&gt;="&amp;'SB35 Determination Data'!$F409,'5th Cycle APR Raw Data-Final'!$T$3:$T$1977,"&lt;"&amp;E409),SUMIFS('5th Cycle APR Raw Data-Final'!L$3:L$1977,'5th Cycle APR Raw Data-Final'!$A$3:$A$1977,'SB35 Determination Data'!$K409,'5th Cycle APR Raw Data-Final'!$T$3:$T$1977,"&gt;="&amp;'SB35 Determination Data'!$F409,'5th Cycle APR Raw Data-Final'!$T$3:$T$1977,"&lt;="&amp;G409))</f>
        <v>220</v>
      </c>
      <c r="W409" s="60">
        <f>IF(AN409&lt;1,SUMIFS('5th Cycle APR Raw Data-Final'!M$3:M$1977,'5th Cycle APR Raw Data-Final'!$A$3:$A$1977,'SB35 Determination Data'!$K409,'5th Cycle APR Raw Data-Final'!$T$3:$T$1977,"&gt;="&amp;'SB35 Determination Data'!$F409,'5th Cycle APR Raw Data-Final'!$T$3:$T$1977,"&lt;"&amp;E409),SUMIFS('5th Cycle APR Raw Data-Final'!M$3:M$1977,'5th Cycle APR Raw Data-Final'!$A$3:$A$1977,'SB35 Determination Data'!$K409,'5th Cycle APR Raw Data-Final'!$T$3:$T$1977,"&gt;="&amp;'SB35 Determination Data'!$F409,'5th Cycle APR Raw Data-Final'!$T$3:$T$1977,"&lt;="&amp;G409))</f>
        <v>0</v>
      </c>
      <c r="X409" s="60">
        <f t="shared" si="12"/>
        <v>1365</v>
      </c>
      <c r="Y409" s="60">
        <f t="shared" si="13"/>
        <v>220</v>
      </c>
      <c r="Z409" s="60">
        <f t="shared" si="14"/>
        <v>1365</v>
      </c>
      <c r="AA409" s="31">
        <f t="shared" si="15"/>
        <v>0.13880126182965299</v>
      </c>
      <c r="AB409" s="31">
        <f t="shared" si="16"/>
        <v>0.13880126182965299</v>
      </c>
      <c r="AC409" s="60">
        <f>VLOOKUP(K409,'5th Cycle APR Raw Data-Final'!$A$3:$P$1977,14,FALSE)</f>
        <v>5864</v>
      </c>
      <c r="AD409" s="60">
        <f>IF(AN409&lt;1,SUMIFS('5th Cycle APR Raw Data-Final'!$O$3:$O$1977,'5th Cycle APR Raw Data-Final'!$A$3:$A$1977,'SB35 Determination Data'!$K409,'5th Cycle APR Raw Data-Final'!$T$3:$T$1977,"&gt;="&amp;'SB35 Determination Data'!$F409,'5th Cycle APR Raw Data-Final'!$T$3:$T$1977,"&lt;"&amp;E409),SUMIFS('5th Cycle APR Raw Data-Final'!$O$3:$O$1977,'5th Cycle APR Raw Data-Final'!$A$3:$A$1977,'SB35 Determination Data'!$K409,'5th Cycle APR Raw Data-Final'!$T$3:$T$1977,"&gt;="&amp;'SB35 Determination Data'!$F409,'5th Cycle APR Raw Data-Final'!$T$3:$T$1977,"&lt;="&amp;G409))</f>
        <v>719</v>
      </c>
      <c r="AE409" s="60">
        <f t="shared" si="17"/>
        <v>5145</v>
      </c>
      <c r="AF409" s="31">
        <f t="shared" si="18"/>
        <v>0.12261255115961801</v>
      </c>
      <c r="AG409" s="60">
        <f>VLOOKUP(K409,'5th Cycle APR Raw Data-Final'!$A$3:$P$1977,16,FALSE)</f>
        <v>12878</v>
      </c>
      <c r="AH409" s="60">
        <f>IF(AN409&lt;1,SUMIFS('5th Cycle APR Raw Data-Final'!$Q$3:$Q$1977,'5th Cycle APR Raw Data-Final'!$A$3:$A$1977,'SB35 Determination Data'!$K409,'5th Cycle APR Raw Data-Final'!$T$3:$T$1977,"&gt;="&amp;'SB35 Determination Data'!$F409,'5th Cycle APR Raw Data-Final'!$T$3:$T$1977,"&lt;"&amp;E409),SUMIFS('5th Cycle APR Raw Data-Final'!$Q$3:$Q$1977,'5th Cycle APR Raw Data-Final'!$A$3:$A$1977,'SB35 Determination Data'!$K409,'5th Cycle APR Raw Data-Final'!$T$3:$T$1977,"&gt;="&amp;'SB35 Determination Data'!$F409,'5th Cycle APR Raw Data-Final'!$T$3:$T$1977,"&lt;="&amp;G409))</f>
        <v>2795</v>
      </c>
      <c r="AI409" s="60">
        <f t="shared" si="19"/>
        <v>10083</v>
      </c>
      <c r="AJ409" s="31">
        <f t="shared" si="20"/>
        <v>0.21703680695760211</v>
      </c>
      <c r="AK409" s="60">
        <f>VLOOKUP(K409,'5th Cycle APR Raw Data-Final'!$A$3:$R$1977,18,FALSE)</f>
        <v>22412</v>
      </c>
      <c r="AL409" s="60">
        <f>IF(AN409&lt;1,SUMIFS('5th Cycle APR Raw Data-Final'!$S$3:$S$1977,'5th Cycle APR Raw Data-Final'!$A$3:$A$1977,'SB35 Determination Data'!$K409,'5th Cycle APR Raw Data-Final'!$T$3:$T$1977,"&gt;="&amp;'SB35 Determination Data'!$F409,'5th Cycle APR Raw Data-Final'!$T$3:$T$1977,"&lt;"&amp;E409),SUMIFS('5th Cycle APR Raw Data-Final'!$S$3:$S$1977,'5th Cycle APR Raw Data-Final'!$A$3:$A$1977,'SB35 Determination Data'!$K409,'5th Cycle APR Raw Data-Final'!$T$3:$T$1977,"&gt;="&amp;'SB35 Determination Data'!$F409,'5th Cycle APR Raw Data-Final'!$T$3:$T$1977,"&lt;="&amp;G409))</f>
        <v>3759</v>
      </c>
      <c r="AM409" s="60">
        <f t="shared" si="21"/>
        <v>18653</v>
      </c>
      <c r="AN409" s="62">
        <f t="shared" si="22"/>
        <v>0.5</v>
      </c>
      <c r="AO409" s="9" t="str">
        <f t="shared" si="23"/>
        <v>YES</v>
      </c>
      <c r="AP409" s="9" t="str">
        <f t="shared" si="24"/>
        <v>NO</v>
      </c>
      <c r="AQ409" s="9" t="str">
        <f t="shared" si="25"/>
        <v>NO</v>
      </c>
      <c r="AR409" s="48" t="str">
        <f>VLOOKUP(K409,'2018Submitted'!$A$2:$C$540,3,FALSE)</f>
        <v>Successful</v>
      </c>
      <c r="AS409" s="9" t="str">
        <f t="shared" si="26"/>
        <v>NO</v>
      </c>
      <c r="AT409" s="9" t="str">
        <f t="shared" si="27"/>
        <v>NO</v>
      </c>
    </row>
    <row r="410" spans="1:46" ht="12.75" customHeight="1" x14ac:dyDescent="0.15">
      <c r="A410" s="9" t="s">
        <v>168</v>
      </c>
      <c r="B410" s="9" t="str">
        <f t="shared" si="28"/>
        <v>SAN DIMAS</v>
      </c>
      <c r="C410" s="31">
        <f t="shared" si="1"/>
        <v>0.625</v>
      </c>
      <c r="D410" s="45">
        <f t="shared" si="2"/>
        <v>8</v>
      </c>
      <c r="E410" s="46">
        <f t="shared" si="3"/>
        <v>2018</v>
      </c>
      <c r="F410" s="46">
        <f t="shared" si="4"/>
        <v>2014</v>
      </c>
      <c r="G410" s="46" t="str">
        <f t="shared" si="5"/>
        <v>2021</v>
      </c>
      <c r="H410" s="9" t="str">
        <f t="shared" si="6"/>
        <v>10/15/2013</v>
      </c>
      <c r="I410" s="9" t="str">
        <f t="shared" si="7"/>
        <v>10/15/2021</v>
      </c>
      <c r="J410" s="9" t="s">
        <v>144</v>
      </c>
      <c r="K410" s="49" t="s">
        <v>212</v>
      </c>
      <c r="L410" s="60">
        <f>VLOOKUP(K410,'5th Cycle APR Raw Data-Final'!$A$3:$P$1977,6,FALSE)</f>
        <v>121</v>
      </c>
      <c r="M410" s="60">
        <f>IF(AN410&lt;1,SUMIFS('5th Cycle APR Raw Data-Final'!G$3:G$1977,'5th Cycle APR Raw Data-Final'!$A$3:$A$1977,'SB35 Determination Data'!$K410,'5th Cycle APR Raw Data-Final'!$T$3:$T$1977,"&gt;="&amp;'SB35 Determination Data'!$F410,'5th Cycle APR Raw Data-Final'!$T$3:$T$1977,"&lt;"&amp;E410),SUMIFS('5th Cycle APR Raw Data-Final'!G$3:G$1977,'5th Cycle APR Raw Data-Final'!$A$3:$A$1977,'SB35 Determination Data'!$K410,'5th Cycle APR Raw Data-Final'!$T$3:$T$1977,"&gt;="&amp;'SB35 Determination Data'!$F410,'5th Cycle APR Raw Data-Final'!$T$3:$T$1977,"&lt;="&amp;G410))</f>
        <v>0</v>
      </c>
      <c r="N410" s="60">
        <f>IF(AN410&lt;1,SUMIFS('5th Cycle APR Raw Data-Final'!H$3:H$1977,'5th Cycle APR Raw Data-Final'!$A$3:$A$1977,'SB35 Determination Data'!$K410,'5th Cycle APR Raw Data-Final'!$T$3:$T$1977,"&gt;="&amp;'SB35 Determination Data'!$F410,'5th Cycle APR Raw Data-Final'!$T$3:$T$1977,"&lt;"&amp;E410),SUMIFS('5th Cycle APR Raw Data-Final'!H$3:H$1977,'5th Cycle APR Raw Data-Final'!$A$3:$A$1977,'SB35 Determination Data'!$K410,'5th Cycle APR Raw Data-Final'!$T$3:$T$1977,"&gt;="&amp;'SB35 Determination Data'!$F410,'5th Cycle APR Raw Data-Final'!$T$3:$T$1977,"&lt;="&amp;G410))</f>
        <v>0</v>
      </c>
      <c r="O410" s="60">
        <f>IF(AN410&lt;1,SUMIFS('5th Cycle APR Raw Data-Final'!I$3:I$1977,'5th Cycle APR Raw Data-Final'!$A$3:$A$1977,'SB35 Determination Data'!$K410,'5th Cycle APR Raw Data-Final'!$T$3:$T$1977,"&gt;="&amp;'SB35 Determination Data'!$F410,'5th Cycle APR Raw Data-Final'!$T$3:$T$1977,"&lt;"&amp;E410),SUMIFS('5th Cycle APR Raw Data-Final'!I$3:I$1977,'5th Cycle APR Raw Data-Final'!$A$3:$A$1977,'SB35 Determination Data'!$K410,'5th Cycle APR Raw Data-Final'!$T$3:$T$1977,"&gt;="&amp;'SB35 Determination Data'!$F410,'5th Cycle APR Raw Data-Final'!$T$3:$T$1977,"&lt;="&amp;G410))</f>
        <v>0</v>
      </c>
      <c r="P410" s="60">
        <f t="shared" si="8"/>
        <v>121</v>
      </c>
      <c r="Q410" s="31">
        <f t="shared" si="9"/>
        <v>0</v>
      </c>
      <c r="R410" s="61">
        <f t="shared" si="10"/>
        <v>61</v>
      </c>
      <c r="S410" s="61">
        <f t="shared" si="11"/>
        <v>0</v>
      </c>
      <c r="T410" s="60">
        <f>VLOOKUP(K410,'5th Cycle APR Raw Data-Final'!$A$3:$P$1977,10,FALSE)</f>
        <v>72</v>
      </c>
      <c r="U410" s="60">
        <f>IF(AN410&lt;1,SUMIFS('5th Cycle APR Raw Data-Final'!K$3:K$1977,'5th Cycle APR Raw Data-Final'!$A$3:$A$1977,'SB35 Determination Data'!$K410,'5th Cycle APR Raw Data-Final'!$T$3:$T$1977,"&gt;="&amp;'SB35 Determination Data'!$F410,'5th Cycle APR Raw Data-Final'!$T$3:$T$1977,"&lt;"&amp;E410),SUMIFS('5th Cycle APR Raw Data-Final'!K$3:K$1977,'5th Cycle APR Raw Data-Final'!$A$3:$A$1977,'SB35 Determination Data'!$K410,'5th Cycle APR Raw Data-Final'!$T$3:$T$1977,"&gt;="&amp;'SB35 Determination Data'!$F410,'5th Cycle APR Raw Data-Final'!$T$3:$T$1977,"&lt;="&amp;G410))</f>
        <v>0</v>
      </c>
      <c r="V410" s="60">
        <f>IF(AN410&lt;1,SUMIFS('5th Cycle APR Raw Data-Final'!L$3:L$1977,'5th Cycle APR Raw Data-Final'!$A$3:$A$1977,'SB35 Determination Data'!$K410,'5th Cycle APR Raw Data-Final'!$T$3:$T$1977,"&gt;="&amp;'SB35 Determination Data'!$F410,'5th Cycle APR Raw Data-Final'!$T$3:$T$1977,"&lt;"&amp;E410),SUMIFS('5th Cycle APR Raw Data-Final'!L$3:L$1977,'5th Cycle APR Raw Data-Final'!$A$3:$A$1977,'SB35 Determination Data'!$K410,'5th Cycle APR Raw Data-Final'!$T$3:$T$1977,"&gt;="&amp;'SB35 Determination Data'!$F410,'5th Cycle APR Raw Data-Final'!$T$3:$T$1977,"&lt;="&amp;G410))</f>
        <v>0</v>
      </c>
      <c r="W410" s="60">
        <f>IF(AN410&lt;1,SUMIFS('5th Cycle APR Raw Data-Final'!M$3:M$1977,'5th Cycle APR Raw Data-Final'!$A$3:$A$1977,'SB35 Determination Data'!$K410,'5th Cycle APR Raw Data-Final'!$T$3:$T$1977,"&gt;="&amp;'SB35 Determination Data'!$F410,'5th Cycle APR Raw Data-Final'!$T$3:$T$1977,"&lt;"&amp;E410),SUMIFS('5th Cycle APR Raw Data-Final'!M$3:M$1977,'5th Cycle APR Raw Data-Final'!$A$3:$A$1977,'SB35 Determination Data'!$K410,'5th Cycle APR Raw Data-Final'!$T$3:$T$1977,"&gt;="&amp;'SB35 Determination Data'!$F410,'5th Cycle APR Raw Data-Final'!$T$3:$T$1977,"&lt;="&amp;G410))</f>
        <v>0</v>
      </c>
      <c r="X410" s="60">
        <f t="shared" si="12"/>
        <v>72</v>
      </c>
      <c r="Y410" s="60">
        <f t="shared" si="13"/>
        <v>0</v>
      </c>
      <c r="Z410" s="60">
        <f t="shared" si="14"/>
        <v>72</v>
      </c>
      <c r="AA410" s="31">
        <f t="shared" si="15"/>
        <v>0</v>
      </c>
      <c r="AB410" s="31">
        <f t="shared" si="16"/>
        <v>0</v>
      </c>
      <c r="AC410" s="60">
        <f>VLOOKUP(K410,'5th Cycle APR Raw Data-Final'!$A$3:$P$1977,14,FALSE)</f>
        <v>77</v>
      </c>
      <c r="AD410" s="60">
        <f>IF(AN410&lt;1,SUMIFS('5th Cycle APR Raw Data-Final'!$O$3:$O$1977,'5th Cycle APR Raw Data-Final'!$A$3:$A$1977,'SB35 Determination Data'!$K410,'5th Cycle APR Raw Data-Final'!$T$3:$T$1977,"&gt;="&amp;'SB35 Determination Data'!$F410,'5th Cycle APR Raw Data-Final'!$T$3:$T$1977,"&lt;"&amp;E410),SUMIFS('5th Cycle APR Raw Data-Final'!$O$3:$O$1977,'5th Cycle APR Raw Data-Final'!$A$3:$A$1977,'SB35 Determination Data'!$K410,'5th Cycle APR Raw Data-Final'!$T$3:$T$1977,"&gt;="&amp;'SB35 Determination Data'!$F410,'5th Cycle APR Raw Data-Final'!$T$3:$T$1977,"&lt;="&amp;G410))</f>
        <v>0</v>
      </c>
      <c r="AE410" s="60">
        <f t="shared" si="17"/>
        <v>77</v>
      </c>
      <c r="AF410" s="31">
        <f t="shared" si="18"/>
        <v>0</v>
      </c>
      <c r="AG410" s="60">
        <f>VLOOKUP(K410,'5th Cycle APR Raw Data-Final'!$A$3:$P$1977,16,FALSE)</f>
        <v>193</v>
      </c>
      <c r="AH410" s="60">
        <f>IF(AN410&lt;1,SUMIFS('5th Cycle APR Raw Data-Final'!$Q$3:$Q$1977,'5th Cycle APR Raw Data-Final'!$A$3:$A$1977,'SB35 Determination Data'!$K410,'5th Cycle APR Raw Data-Final'!$T$3:$T$1977,"&gt;="&amp;'SB35 Determination Data'!$F410,'5th Cycle APR Raw Data-Final'!$T$3:$T$1977,"&lt;"&amp;E410),SUMIFS('5th Cycle APR Raw Data-Final'!$Q$3:$Q$1977,'5th Cycle APR Raw Data-Final'!$A$3:$A$1977,'SB35 Determination Data'!$K410,'5th Cycle APR Raw Data-Final'!$T$3:$T$1977,"&gt;="&amp;'SB35 Determination Data'!$F410,'5th Cycle APR Raw Data-Final'!$T$3:$T$1977,"&lt;="&amp;G410))</f>
        <v>35</v>
      </c>
      <c r="AI410" s="60">
        <f t="shared" si="19"/>
        <v>158</v>
      </c>
      <c r="AJ410" s="31">
        <f t="shared" si="20"/>
        <v>0.18134715025906736</v>
      </c>
      <c r="AK410" s="60">
        <f>VLOOKUP(K410,'5th Cycle APR Raw Data-Final'!$A$3:$R$1977,18,FALSE)</f>
        <v>463</v>
      </c>
      <c r="AL410" s="60">
        <f>IF(AN410&lt;1,SUMIFS('5th Cycle APR Raw Data-Final'!$S$3:$S$1977,'5th Cycle APR Raw Data-Final'!$A$3:$A$1977,'SB35 Determination Data'!$K410,'5th Cycle APR Raw Data-Final'!$T$3:$T$1977,"&gt;="&amp;'SB35 Determination Data'!$F410,'5th Cycle APR Raw Data-Final'!$T$3:$T$1977,"&lt;"&amp;E410),SUMIFS('5th Cycle APR Raw Data-Final'!$S$3:$S$1977,'5th Cycle APR Raw Data-Final'!$A$3:$A$1977,'SB35 Determination Data'!$K410,'5th Cycle APR Raw Data-Final'!$T$3:$T$1977,"&gt;="&amp;'SB35 Determination Data'!$F410,'5th Cycle APR Raw Data-Final'!$T$3:$T$1977,"&lt;="&amp;G410))</f>
        <v>35</v>
      </c>
      <c r="AM410" s="60">
        <f t="shared" si="21"/>
        <v>428</v>
      </c>
      <c r="AN410" s="62">
        <f t="shared" si="22"/>
        <v>0.5</v>
      </c>
      <c r="AO410" s="9" t="str">
        <f t="shared" si="23"/>
        <v>YES</v>
      </c>
      <c r="AP410" s="9" t="str">
        <f t="shared" si="24"/>
        <v>NO</v>
      </c>
      <c r="AQ410" s="9" t="str">
        <f t="shared" si="25"/>
        <v>NO</v>
      </c>
      <c r="AR410" s="48" t="str">
        <f>VLOOKUP(K410,'2018Submitted'!$A$2:$C$540,3,FALSE)</f>
        <v>Successful</v>
      </c>
      <c r="AS410" s="9" t="str">
        <f t="shared" si="26"/>
        <v>NO</v>
      </c>
      <c r="AT410" s="9" t="str">
        <f t="shared" si="27"/>
        <v>NO</v>
      </c>
    </row>
    <row r="411" spans="1:46" ht="12.75" customHeight="1" x14ac:dyDescent="0.15">
      <c r="A411" s="9" t="s">
        <v>168</v>
      </c>
      <c r="B411" s="9" t="str">
        <f t="shared" si="28"/>
        <v>SAN FERNANDO</v>
      </c>
      <c r="C411" s="31">
        <f t="shared" si="1"/>
        <v>0.625</v>
      </c>
      <c r="D411" s="45">
        <f t="shared" si="2"/>
        <v>8</v>
      </c>
      <c r="E411" s="46">
        <f t="shared" si="3"/>
        <v>2018</v>
      </c>
      <c r="F411" s="46">
        <f t="shared" si="4"/>
        <v>2014</v>
      </c>
      <c r="G411" s="46" t="str">
        <f t="shared" si="5"/>
        <v>2021</v>
      </c>
      <c r="H411" s="9" t="str">
        <f t="shared" si="6"/>
        <v>10/15/2013</v>
      </c>
      <c r="I411" s="9" t="str">
        <f t="shared" si="7"/>
        <v>10/15/2021</v>
      </c>
      <c r="J411" s="9" t="s">
        <v>144</v>
      </c>
      <c r="K411" s="49" t="s">
        <v>213</v>
      </c>
      <c r="L411" s="60">
        <f>VLOOKUP(K411,'5th Cycle APR Raw Data-Final'!$A$3:$P$1977,6,FALSE)</f>
        <v>55</v>
      </c>
      <c r="M411" s="60">
        <f>IF(AN411&lt;1,SUMIFS('5th Cycle APR Raw Data-Final'!G$3:G$1977,'5th Cycle APR Raw Data-Final'!$A$3:$A$1977,'SB35 Determination Data'!$K411,'5th Cycle APR Raw Data-Final'!$T$3:$T$1977,"&gt;="&amp;'SB35 Determination Data'!$F411,'5th Cycle APR Raw Data-Final'!$T$3:$T$1977,"&lt;"&amp;E411),SUMIFS('5th Cycle APR Raw Data-Final'!G$3:G$1977,'5th Cycle APR Raw Data-Final'!$A$3:$A$1977,'SB35 Determination Data'!$K411,'5th Cycle APR Raw Data-Final'!$T$3:$T$1977,"&gt;="&amp;'SB35 Determination Data'!$F411,'5th Cycle APR Raw Data-Final'!$T$3:$T$1977,"&lt;="&amp;G411))</f>
        <v>28</v>
      </c>
      <c r="N411" s="60">
        <f>IF(AN411&lt;1,SUMIFS('5th Cycle APR Raw Data-Final'!H$3:H$1977,'5th Cycle APR Raw Data-Final'!$A$3:$A$1977,'SB35 Determination Data'!$K411,'5th Cycle APR Raw Data-Final'!$T$3:$T$1977,"&gt;="&amp;'SB35 Determination Data'!$F411,'5th Cycle APR Raw Data-Final'!$T$3:$T$1977,"&lt;"&amp;E411),SUMIFS('5th Cycle APR Raw Data-Final'!H$3:H$1977,'5th Cycle APR Raw Data-Final'!$A$3:$A$1977,'SB35 Determination Data'!$K411,'5th Cycle APR Raw Data-Final'!$T$3:$T$1977,"&gt;="&amp;'SB35 Determination Data'!$F411,'5th Cycle APR Raw Data-Final'!$T$3:$T$1977,"&lt;="&amp;G411))</f>
        <v>28</v>
      </c>
      <c r="O411" s="60">
        <f>IF(AN411&lt;1,SUMIFS('5th Cycle APR Raw Data-Final'!I$3:I$1977,'5th Cycle APR Raw Data-Final'!$A$3:$A$1977,'SB35 Determination Data'!$K411,'5th Cycle APR Raw Data-Final'!$T$3:$T$1977,"&gt;="&amp;'SB35 Determination Data'!$F411,'5th Cycle APR Raw Data-Final'!$T$3:$T$1977,"&lt;"&amp;E411),SUMIFS('5th Cycle APR Raw Data-Final'!I$3:I$1977,'5th Cycle APR Raw Data-Final'!$A$3:$A$1977,'SB35 Determination Data'!$K411,'5th Cycle APR Raw Data-Final'!$T$3:$T$1977,"&gt;="&amp;'SB35 Determination Data'!$F411,'5th Cycle APR Raw Data-Final'!$T$3:$T$1977,"&lt;="&amp;G411))</f>
        <v>0</v>
      </c>
      <c r="P411" s="60">
        <f t="shared" si="8"/>
        <v>27</v>
      </c>
      <c r="Q411" s="31">
        <f t="shared" si="9"/>
        <v>0.50909090909090904</v>
      </c>
      <c r="R411" s="61">
        <f t="shared" si="10"/>
        <v>28</v>
      </c>
      <c r="S411" s="61">
        <f t="shared" si="11"/>
        <v>0</v>
      </c>
      <c r="T411" s="60">
        <f>VLOOKUP(K411,'5th Cycle APR Raw Data-Final'!$A$3:$P$1977,10,FALSE)</f>
        <v>32</v>
      </c>
      <c r="U411" s="60">
        <f>IF(AN411&lt;1,SUMIFS('5th Cycle APR Raw Data-Final'!K$3:K$1977,'5th Cycle APR Raw Data-Final'!$A$3:$A$1977,'SB35 Determination Data'!$K411,'5th Cycle APR Raw Data-Final'!$T$3:$T$1977,"&gt;="&amp;'SB35 Determination Data'!$F411,'5th Cycle APR Raw Data-Final'!$T$3:$T$1977,"&lt;"&amp;E411),SUMIFS('5th Cycle APR Raw Data-Final'!K$3:K$1977,'5th Cycle APR Raw Data-Final'!$A$3:$A$1977,'SB35 Determination Data'!$K411,'5th Cycle APR Raw Data-Final'!$T$3:$T$1977,"&gt;="&amp;'SB35 Determination Data'!$F411,'5th Cycle APR Raw Data-Final'!$T$3:$T$1977,"&lt;="&amp;G411))</f>
        <v>38</v>
      </c>
      <c r="V411" s="60">
        <f>IF(AN411&lt;1,SUMIFS('5th Cycle APR Raw Data-Final'!L$3:L$1977,'5th Cycle APR Raw Data-Final'!$A$3:$A$1977,'SB35 Determination Data'!$K411,'5th Cycle APR Raw Data-Final'!$T$3:$T$1977,"&gt;="&amp;'SB35 Determination Data'!$F411,'5th Cycle APR Raw Data-Final'!$T$3:$T$1977,"&lt;"&amp;E411),SUMIFS('5th Cycle APR Raw Data-Final'!L$3:L$1977,'5th Cycle APR Raw Data-Final'!$A$3:$A$1977,'SB35 Determination Data'!$K411,'5th Cycle APR Raw Data-Final'!$T$3:$T$1977,"&gt;="&amp;'SB35 Determination Data'!$F411,'5th Cycle APR Raw Data-Final'!$T$3:$T$1977,"&lt;="&amp;G411))</f>
        <v>4</v>
      </c>
      <c r="W411" s="60">
        <f>IF(AN411&lt;1,SUMIFS('5th Cycle APR Raw Data-Final'!M$3:M$1977,'5th Cycle APR Raw Data-Final'!$A$3:$A$1977,'SB35 Determination Data'!$K411,'5th Cycle APR Raw Data-Final'!$T$3:$T$1977,"&gt;="&amp;'SB35 Determination Data'!$F411,'5th Cycle APR Raw Data-Final'!$T$3:$T$1977,"&lt;"&amp;E411),SUMIFS('5th Cycle APR Raw Data-Final'!M$3:M$1977,'5th Cycle APR Raw Data-Final'!$A$3:$A$1977,'SB35 Determination Data'!$K411,'5th Cycle APR Raw Data-Final'!$T$3:$T$1977,"&gt;="&amp;'SB35 Determination Data'!$F411,'5th Cycle APR Raw Data-Final'!$T$3:$T$1977,"&lt;="&amp;G411))</f>
        <v>34</v>
      </c>
      <c r="X411" s="60">
        <f t="shared" si="12"/>
        <v>0</v>
      </c>
      <c r="Y411" s="60">
        <f t="shared" si="13"/>
        <v>38</v>
      </c>
      <c r="Z411" s="60">
        <f t="shared" si="14"/>
        <v>0</v>
      </c>
      <c r="AA411" s="31">
        <f t="shared" si="15"/>
        <v>1.1875</v>
      </c>
      <c r="AB411" s="31">
        <f t="shared" si="16"/>
        <v>1.1875</v>
      </c>
      <c r="AC411" s="60">
        <f>VLOOKUP(K411,'5th Cycle APR Raw Data-Final'!$A$3:$P$1977,14,FALSE)</f>
        <v>35</v>
      </c>
      <c r="AD411" s="60">
        <f>IF(AN411&lt;1,SUMIFS('5th Cycle APR Raw Data-Final'!$O$3:$O$1977,'5th Cycle APR Raw Data-Final'!$A$3:$A$1977,'SB35 Determination Data'!$K411,'5th Cycle APR Raw Data-Final'!$T$3:$T$1977,"&gt;="&amp;'SB35 Determination Data'!$F411,'5th Cycle APR Raw Data-Final'!$T$3:$T$1977,"&lt;"&amp;E411),SUMIFS('5th Cycle APR Raw Data-Final'!$O$3:$O$1977,'5th Cycle APR Raw Data-Final'!$A$3:$A$1977,'SB35 Determination Data'!$K411,'5th Cycle APR Raw Data-Final'!$T$3:$T$1977,"&gt;="&amp;'SB35 Determination Data'!$F411,'5th Cycle APR Raw Data-Final'!$T$3:$T$1977,"&lt;="&amp;G411))</f>
        <v>3</v>
      </c>
      <c r="AE411" s="60">
        <f t="shared" si="17"/>
        <v>32</v>
      </c>
      <c r="AF411" s="31">
        <f t="shared" si="18"/>
        <v>8.5714285714285715E-2</v>
      </c>
      <c r="AG411" s="60">
        <f>VLOOKUP(K411,'5th Cycle APR Raw Data-Final'!$A$3:$P$1977,16,FALSE)</f>
        <v>95</v>
      </c>
      <c r="AH411" s="60">
        <f>IF(AN411&lt;1,SUMIFS('5th Cycle APR Raw Data-Final'!$Q$3:$Q$1977,'5th Cycle APR Raw Data-Final'!$A$3:$A$1977,'SB35 Determination Data'!$K411,'5th Cycle APR Raw Data-Final'!$T$3:$T$1977,"&gt;="&amp;'SB35 Determination Data'!$F411,'5th Cycle APR Raw Data-Final'!$T$3:$T$1977,"&lt;"&amp;E411),SUMIFS('5th Cycle APR Raw Data-Final'!$Q$3:$Q$1977,'5th Cycle APR Raw Data-Final'!$A$3:$A$1977,'SB35 Determination Data'!$K411,'5th Cycle APR Raw Data-Final'!$T$3:$T$1977,"&gt;="&amp;'SB35 Determination Data'!$F411,'5th Cycle APR Raw Data-Final'!$T$3:$T$1977,"&lt;="&amp;G411))</f>
        <v>38</v>
      </c>
      <c r="AI411" s="60">
        <f t="shared" si="19"/>
        <v>57</v>
      </c>
      <c r="AJ411" s="31">
        <f t="shared" si="20"/>
        <v>0.4</v>
      </c>
      <c r="AK411" s="60">
        <f>VLOOKUP(K411,'5th Cycle APR Raw Data-Final'!$A$3:$R$1977,18,FALSE)</f>
        <v>217</v>
      </c>
      <c r="AL411" s="60">
        <f>IF(AN411&lt;1,SUMIFS('5th Cycle APR Raw Data-Final'!$S$3:$S$1977,'5th Cycle APR Raw Data-Final'!$A$3:$A$1977,'SB35 Determination Data'!$K411,'5th Cycle APR Raw Data-Final'!$T$3:$T$1977,"&gt;="&amp;'SB35 Determination Data'!$F411,'5th Cycle APR Raw Data-Final'!$T$3:$T$1977,"&lt;"&amp;E411),SUMIFS('5th Cycle APR Raw Data-Final'!$S$3:$S$1977,'5th Cycle APR Raw Data-Final'!$A$3:$A$1977,'SB35 Determination Data'!$K411,'5th Cycle APR Raw Data-Final'!$T$3:$T$1977,"&gt;="&amp;'SB35 Determination Data'!$F411,'5th Cycle APR Raw Data-Final'!$T$3:$T$1977,"&lt;="&amp;G411))</f>
        <v>107</v>
      </c>
      <c r="AM411" s="60">
        <f t="shared" si="21"/>
        <v>116</v>
      </c>
      <c r="AN411" s="62">
        <f t="shared" si="22"/>
        <v>0.5</v>
      </c>
      <c r="AO411" s="9" t="str">
        <f t="shared" si="23"/>
        <v>YES</v>
      </c>
      <c r="AP411" s="9" t="str">
        <f t="shared" si="24"/>
        <v>NO</v>
      </c>
      <c r="AQ411" s="9" t="str">
        <f t="shared" si="25"/>
        <v>NO</v>
      </c>
      <c r="AR411" s="48" t="str">
        <f>VLOOKUP(K411,'2018Submitted'!$A$2:$C$540,3,FALSE)</f>
        <v>Successful</v>
      </c>
      <c r="AS411" s="9" t="str">
        <f t="shared" si="26"/>
        <v>NO</v>
      </c>
      <c r="AT411" s="9" t="str">
        <f t="shared" si="27"/>
        <v>NO</v>
      </c>
    </row>
    <row r="412" spans="1:46" ht="12.75" customHeight="1" x14ac:dyDescent="0.15">
      <c r="A412" s="9" t="s">
        <v>463</v>
      </c>
      <c r="B412" s="9" t="str">
        <f t="shared" si="28"/>
        <v>SAN FRANCISCO</v>
      </c>
      <c r="C412" s="31">
        <f t="shared" si="1"/>
        <v>0.5</v>
      </c>
      <c r="D412" s="45">
        <f t="shared" si="2"/>
        <v>8</v>
      </c>
      <c r="E412" s="46">
        <f t="shared" si="3"/>
        <v>2019</v>
      </c>
      <c r="F412" s="46">
        <f t="shared" si="4"/>
        <v>2015</v>
      </c>
      <c r="G412" s="46">
        <f t="shared" si="5"/>
        <v>2022</v>
      </c>
      <c r="H412" s="9" t="str">
        <f t="shared" si="6"/>
        <v>01/31/2015</v>
      </c>
      <c r="I412" s="9" t="str">
        <f t="shared" si="7"/>
        <v>01/31/2023</v>
      </c>
      <c r="J412" s="9" t="s">
        <v>67</v>
      </c>
      <c r="K412" s="49" t="s">
        <v>463</v>
      </c>
      <c r="L412" s="60">
        <f>VLOOKUP(K412,'5th Cycle APR Raw Data-Final'!$A$3:$P$1977,6,FALSE)</f>
        <v>6234</v>
      </c>
      <c r="M412" s="60">
        <f>IF(AN412&lt;1,SUMIFS('5th Cycle APR Raw Data-Final'!G$3:G$1977,'5th Cycle APR Raw Data-Final'!$A$3:$A$1977,'SB35 Determination Data'!$K412,'5th Cycle APR Raw Data-Final'!$T$3:$T$1977,"&gt;="&amp;'SB35 Determination Data'!$F412,'5th Cycle APR Raw Data-Final'!$T$3:$T$1977,"&lt;"&amp;E412),SUMIFS('5th Cycle APR Raw Data-Final'!G$3:G$1977,'5th Cycle APR Raw Data-Final'!$A$3:$A$1977,'SB35 Determination Data'!$K412,'5th Cycle APR Raw Data-Final'!$T$3:$T$1977,"&gt;="&amp;'SB35 Determination Data'!$F412,'5th Cycle APR Raw Data-Final'!$T$3:$T$1977,"&lt;="&amp;G412))</f>
        <v>1859</v>
      </c>
      <c r="N412" s="60">
        <f>IF(AN412&lt;1,SUMIFS('5th Cycle APR Raw Data-Final'!H$3:H$1977,'5th Cycle APR Raw Data-Final'!$A$3:$A$1977,'SB35 Determination Data'!$K412,'5th Cycle APR Raw Data-Final'!$T$3:$T$1977,"&gt;="&amp;'SB35 Determination Data'!$F412,'5th Cycle APR Raw Data-Final'!$T$3:$T$1977,"&lt;"&amp;E412),SUMIFS('5th Cycle APR Raw Data-Final'!H$3:H$1977,'5th Cycle APR Raw Data-Final'!$A$3:$A$1977,'SB35 Determination Data'!$K412,'5th Cycle APR Raw Data-Final'!$T$3:$T$1977,"&gt;="&amp;'SB35 Determination Data'!$F412,'5th Cycle APR Raw Data-Final'!$T$3:$T$1977,"&lt;="&amp;G412))</f>
        <v>1859</v>
      </c>
      <c r="O412" s="60">
        <f>IF(AN412&lt;1,SUMIFS('5th Cycle APR Raw Data-Final'!I$3:I$1977,'5th Cycle APR Raw Data-Final'!$A$3:$A$1977,'SB35 Determination Data'!$K412,'5th Cycle APR Raw Data-Final'!$T$3:$T$1977,"&gt;="&amp;'SB35 Determination Data'!$F412,'5th Cycle APR Raw Data-Final'!$T$3:$T$1977,"&lt;"&amp;E412),SUMIFS('5th Cycle APR Raw Data-Final'!I$3:I$1977,'5th Cycle APR Raw Data-Final'!$A$3:$A$1977,'SB35 Determination Data'!$K412,'5th Cycle APR Raw Data-Final'!$T$3:$T$1977,"&gt;="&amp;'SB35 Determination Data'!$F412,'5th Cycle APR Raw Data-Final'!$T$3:$T$1977,"&lt;="&amp;G412))</f>
        <v>0</v>
      </c>
      <c r="P412" s="60">
        <f t="shared" si="8"/>
        <v>4375</v>
      </c>
      <c r="Q412" s="31">
        <f t="shared" si="9"/>
        <v>0.29820340070580686</v>
      </c>
      <c r="R412" s="61">
        <f t="shared" si="10"/>
        <v>3117</v>
      </c>
      <c r="S412" s="61">
        <f t="shared" si="11"/>
        <v>0</v>
      </c>
      <c r="T412" s="60">
        <f>VLOOKUP(K412,'5th Cycle APR Raw Data-Final'!$A$3:$P$1977,10,FALSE)</f>
        <v>4639</v>
      </c>
      <c r="U412" s="60">
        <f>IF(AN412&lt;1,SUMIFS('5th Cycle APR Raw Data-Final'!K$3:K$1977,'5th Cycle APR Raw Data-Final'!$A$3:$A$1977,'SB35 Determination Data'!$K412,'5th Cycle APR Raw Data-Final'!$T$3:$T$1977,"&gt;="&amp;'SB35 Determination Data'!$F412,'5th Cycle APR Raw Data-Final'!$T$3:$T$1977,"&lt;"&amp;E412),SUMIFS('5th Cycle APR Raw Data-Final'!K$3:K$1977,'5th Cycle APR Raw Data-Final'!$A$3:$A$1977,'SB35 Determination Data'!$K412,'5th Cycle APR Raw Data-Final'!$T$3:$T$1977,"&gt;="&amp;'SB35 Determination Data'!$F412,'5th Cycle APR Raw Data-Final'!$T$3:$T$1977,"&lt;="&amp;G412))</f>
        <v>2258</v>
      </c>
      <c r="V412" s="60">
        <f>IF(AN412&lt;1,SUMIFS('5th Cycle APR Raw Data-Final'!L$3:L$1977,'5th Cycle APR Raw Data-Final'!$A$3:$A$1977,'SB35 Determination Data'!$K412,'5th Cycle APR Raw Data-Final'!$T$3:$T$1977,"&gt;="&amp;'SB35 Determination Data'!$F412,'5th Cycle APR Raw Data-Final'!$T$3:$T$1977,"&lt;"&amp;E412),SUMIFS('5th Cycle APR Raw Data-Final'!L$3:L$1977,'5th Cycle APR Raw Data-Final'!$A$3:$A$1977,'SB35 Determination Data'!$K412,'5th Cycle APR Raw Data-Final'!$T$3:$T$1977,"&gt;="&amp;'SB35 Determination Data'!$F412,'5th Cycle APR Raw Data-Final'!$T$3:$T$1977,"&lt;="&amp;G412))</f>
        <v>2258</v>
      </c>
      <c r="W412" s="60">
        <f>IF(AN412&lt;1,SUMIFS('5th Cycle APR Raw Data-Final'!M$3:M$1977,'5th Cycle APR Raw Data-Final'!$A$3:$A$1977,'SB35 Determination Data'!$K412,'5th Cycle APR Raw Data-Final'!$T$3:$T$1977,"&gt;="&amp;'SB35 Determination Data'!$F412,'5th Cycle APR Raw Data-Final'!$T$3:$T$1977,"&lt;"&amp;E412),SUMIFS('5th Cycle APR Raw Data-Final'!M$3:M$1977,'5th Cycle APR Raw Data-Final'!$A$3:$A$1977,'SB35 Determination Data'!$K412,'5th Cycle APR Raw Data-Final'!$T$3:$T$1977,"&gt;="&amp;'SB35 Determination Data'!$F412,'5th Cycle APR Raw Data-Final'!$T$3:$T$1977,"&lt;="&amp;G412))</f>
        <v>0</v>
      </c>
      <c r="X412" s="60">
        <f t="shared" si="12"/>
        <v>2381</v>
      </c>
      <c r="Y412" s="60">
        <f t="shared" si="13"/>
        <v>2258</v>
      </c>
      <c r="Z412" s="60">
        <f t="shared" si="14"/>
        <v>2381</v>
      </c>
      <c r="AA412" s="31">
        <f t="shared" si="15"/>
        <v>0.48674283250700584</v>
      </c>
      <c r="AB412" s="31">
        <f t="shared" si="16"/>
        <v>0.48674283250700584</v>
      </c>
      <c r="AC412" s="60">
        <f>VLOOKUP(K412,'5th Cycle APR Raw Data-Final'!$A$3:$P$1977,14,FALSE)</f>
        <v>5460</v>
      </c>
      <c r="AD412" s="60">
        <f>IF(AN412&lt;1,SUMIFS('5th Cycle APR Raw Data-Final'!$O$3:$O$1977,'5th Cycle APR Raw Data-Final'!$A$3:$A$1977,'SB35 Determination Data'!$K412,'5th Cycle APR Raw Data-Final'!$T$3:$T$1977,"&gt;="&amp;'SB35 Determination Data'!$F412,'5th Cycle APR Raw Data-Final'!$T$3:$T$1977,"&lt;"&amp;E412),SUMIFS('5th Cycle APR Raw Data-Final'!$O$3:$O$1977,'5th Cycle APR Raw Data-Final'!$A$3:$A$1977,'SB35 Determination Data'!$K412,'5th Cycle APR Raw Data-Final'!$T$3:$T$1977,"&gt;="&amp;'SB35 Determination Data'!$F412,'5th Cycle APR Raw Data-Final'!$T$3:$T$1977,"&lt;="&amp;G412))</f>
        <v>1283</v>
      </c>
      <c r="AE412" s="60">
        <f t="shared" si="17"/>
        <v>4177</v>
      </c>
      <c r="AF412" s="31">
        <f t="shared" si="18"/>
        <v>0.23498168498168498</v>
      </c>
      <c r="AG412" s="60">
        <f>VLOOKUP(K412,'5th Cycle APR Raw Data-Final'!$A$3:$P$1977,16,FALSE)</f>
        <v>12536</v>
      </c>
      <c r="AH412" s="60">
        <f>IF(AN412&lt;1,SUMIFS('5th Cycle APR Raw Data-Final'!$Q$3:$Q$1977,'5th Cycle APR Raw Data-Final'!$A$3:$A$1977,'SB35 Determination Data'!$K412,'5th Cycle APR Raw Data-Final'!$T$3:$T$1977,"&gt;="&amp;'SB35 Determination Data'!$F412,'5th Cycle APR Raw Data-Final'!$T$3:$T$1977,"&lt;"&amp;E412),SUMIFS('5th Cycle APR Raw Data-Final'!$Q$3:$Q$1977,'5th Cycle APR Raw Data-Final'!$A$3:$A$1977,'SB35 Determination Data'!$K412,'5th Cycle APR Raw Data-Final'!$T$3:$T$1977,"&gt;="&amp;'SB35 Determination Data'!$F412,'5th Cycle APR Raw Data-Final'!$T$3:$T$1977,"&lt;="&amp;G412))</f>
        <v>18232</v>
      </c>
      <c r="AI412" s="60">
        <f t="shared" si="19"/>
        <v>0</v>
      </c>
      <c r="AJ412" s="31">
        <f t="shared" si="20"/>
        <v>1.4543714103382259</v>
      </c>
      <c r="AK412" s="60">
        <f>VLOOKUP(K412,'5th Cycle APR Raw Data-Final'!$A$3:$R$1977,18,FALSE)</f>
        <v>28869</v>
      </c>
      <c r="AL412" s="60">
        <f>IF(AN412&lt;1,SUMIFS('5th Cycle APR Raw Data-Final'!$S$3:$S$1977,'5th Cycle APR Raw Data-Final'!$A$3:$A$1977,'SB35 Determination Data'!$K412,'5th Cycle APR Raw Data-Final'!$T$3:$T$1977,"&gt;="&amp;'SB35 Determination Data'!$F412,'5th Cycle APR Raw Data-Final'!$T$3:$T$1977,"&lt;"&amp;E412),SUMIFS('5th Cycle APR Raw Data-Final'!$S$3:$S$1977,'5th Cycle APR Raw Data-Final'!$A$3:$A$1977,'SB35 Determination Data'!$K412,'5th Cycle APR Raw Data-Final'!$T$3:$T$1977,"&gt;="&amp;'SB35 Determination Data'!$F412,'5th Cycle APR Raw Data-Final'!$T$3:$T$1977,"&lt;="&amp;G412))</f>
        <v>23632</v>
      </c>
      <c r="AM412" s="60">
        <f t="shared" si="21"/>
        <v>10933</v>
      </c>
      <c r="AN412" s="62">
        <f t="shared" si="22"/>
        <v>0.5</v>
      </c>
      <c r="AO412" s="9" t="str">
        <f t="shared" si="23"/>
        <v>NO</v>
      </c>
      <c r="AP412" s="9" t="str">
        <f t="shared" si="24"/>
        <v>YES</v>
      </c>
      <c r="AQ412" s="9" t="str">
        <f t="shared" si="25"/>
        <v>NO</v>
      </c>
      <c r="AR412" s="48" t="str">
        <f>VLOOKUP(K412,'2018Submitted'!$A$2:$C$540,3,FALSE)</f>
        <v>Successful</v>
      </c>
      <c r="AS412" s="9" t="str">
        <f t="shared" si="26"/>
        <v>NO</v>
      </c>
      <c r="AT412" s="9" t="str">
        <f t="shared" si="27"/>
        <v>YES</v>
      </c>
    </row>
    <row r="413" spans="1:46" ht="12.75" customHeight="1" x14ac:dyDescent="0.15">
      <c r="A413" s="9" t="s">
        <v>168</v>
      </c>
      <c r="B413" s="9" t="str">
        <f t="shared" si="28"/>
        <v>SAN GABRIEL</v>
      </c>
      <c r="C413" s="31">
        <f t="shared" si="1"/>
        <v>0.625</v>
      </c>
      <c r="D413" s="45">
        <f t="shared" si="2"/>
        <v>8</v>
      </c>
      <c r="E413" s="46">
        <f t="shared" si="3"/>
        <v>2018</v>
      </c>
      <c r="F413" s="46">
        <f t="shared" si="4"/>
        <v>2014</v>
      </c>
      <c r="G413" s="46" t="str">
        <f t="shared" si="5"/>
        <v>2021</v>
      </c>
      <c r="H413" s="9" t="str">
        <f t="shared" si="6"/>
        <v>10/15/2013</v>
      </c>
      <c r="I413" s="9" t="str">
        <f t="shared" si="7"/>
        <v>10/15/2021</v>
      </c>
      <c r="J413" s="9" t="s">
        <v>144</v>
      </c>
      <c r="K413" s="49" t="s">
        <v>214</v>
      </c>
      <c r="L413" s="60">
        <f>VLOOKUP(K413,'5th Cycle APR Raw Data-Final'!$A$3:$P$1977,6,FALSE)</f>
        <v>236</v>
      </c>
      <c r="M413" s="60">
        <f>IF(AN413&lt;1,SUMIFS('5th Cycle APR Raw Data-Final'!G$3:G$1977,'5th Cycle APR Raw Data-Final'!$A$3:$A$1977,'SB35 Determination Data'!$K413,'5th Cycle APR Raw Data-Final'!$T$3:$T$1977,"&gt;="&amp;'SB35 Determination Data'!$F413,'5th Cycle APR Raw Data-Final'!$T$3:$T$1977,"&lt;"&amp;E413),SUMIFS('5th Cycle APR Raw Data-Final'!G$3:G$1977,'5th Cycle APR Raw Data-Final'!$A$3:$A$1977,'SB35 Determination Data'!$K413,'5th Cycle APR Raw Data-Final'!$T$3:$T$1977,"&gt;="&amp;'SB35 Determination Data'!$F413,'5th Cycle APR Raw Data-Final'!$T$3:$T$1977,"&lt;="&amp;G413))</f>
        <v>1</v>
      </c>
      <c r="N413" s="60">
        <f>IF(AN413&lt;1,SUMIFS('5th Cycle APR Raw Data-Final'!H$3:H$1977,'5th Cycle APR Raw Data-Final'!$A$3:$A$1977,'SB35 Determination Data'!$K413,'5th Cycle APR Raw Data-Final'!$T$3:$T$1977,"&gt;="&amp;'SB35 Determination Data'!$F413,'5th Cycle APR Raw Data-Final'!$T$3:$T$1977,"&lt;"&amp;E413),SUMIFS('5th Cycle APR Raw Data-Final'!H$3:H$1977,'5th Cycle APR Raw Data-Final'!$A$3:$A$1977,'SB35 Determination Data'!$K413,'5th Cycle APR Raw Data-Final'!$T$3:$T$1977,"&gt;="&amp;'SB35 Determination Data'!$F413,'5th Cycle APR Raw Data-Final'!$T$3:$T$1977,"&lt;="&amp;G413))</f>
        <v>0</v>
      </c>
      <c r="O413" s="60">
        <f>IF(AN413&lt;1,SUMIFS('5th Cycle APR Raw Data-Final'!I$3:I$1977,'5th Cycle APR Raw Data-Final'!$A$3:$A$1977,'SB35 Determination Data'!$K413,'5th Cycle APR Raw Data-Final'!$T$3:$T$1977,"&gt;="&amp;'SB35 Determination Data'!$F413,'5th Cycle APR Raw Data-Final'!$T$3:$T$1977,"&lt;"&amp;E413),SUMIFS('5th Cycle APR Raw Data-Final'!I$3:I$1977,'5th Cycle APR Raw Data-Final'!$A$3:$A$1977,'SB35 Determination Data'!$K413,'5th Cycle APR Raw Data-Final'!$T$3:$T$1977,"&gt;="&amp;'SB35 Determination Data'!$F413,'5th Cycle APR Raw Data-Final'!$T$3:$T$1977,"&lt;="&amp;G413))</f>
        <v>1</v>
      </c>
      <c r="P413" s="60">
        <f t="shared" si="8"/>
        <v>235</v>
      </c>
      <c r="Q413" s="31">
        <f t="shared" si="9"/>
        <v>4.2372881355932203E-3</v>
      </c>
      <c r="R413" s="61">
        <f t="shared" si="10"/>
        <v>118</v>
      </c>
      <c r="S413" s="61">
        <f t="shared" si="11"/>
        <v>0</v>
      </c>
      <c r="T413" s="60">
        <f>VLOOKUP(K413,'5th Cycle APR Raw Data-Final'!$A$3:$P$1977,10,FALSE)</f>
        <v>142</v>
      </c>
      <c r="U413" s="60">
        <f>IF(AN413&lt;1,SUMIFS('5th Cycle APR Raw Data-Final'!K$3:K$1977,'5th Cycle APR Raw Data-Final'!$A$3:$A$1977,'SB35 Determination Data'!$K413,'5th Cycle APR Raw Data-Final'!$T$3:$T$1977,"&gt;="&amp;'SB35 Determination Data'!$F413,'5th Cycle APR Raw Data-Final'!$T$3:$T$1977,"&lt;"&amp;E413),SUMIFS('5th Cycle APR Raw Data-Final'!K$3:K$1977,'5th Cycle APR Raw Data-Final'!$A$3:$A$1977,'SB35 Determination Data'!$K413,'5th Cycle APR Raw Data-Final'!$T$3:$T$1977,"&gt;="&amp;'SB35 Determination Data'!$F413,'5th Cycle APR Raw Data-Final'!$T$3:$T$1977,"&lt;="&amp;G413))</f>
        <v>2</v>
      </c>
      <c r="V413" s="60">
        <f>IF(AN413&lt;1,SUMIFS('5th Cycle APR Raw Data-Final'!L$3:L$1977,'5th Cycle APR Raw Data-Final'!$A$3:$A$1977,'SB35 Determination Data'!$K413,'5th Cycle APR Raw Data-Final'!$T$3:$T$1977,"&gt;="&amp;'SB35 Determination Data'!$F413,'5th Cycle APR Raw Data-Final'!$T$3:$T$1977,"&lt;"&amp;E413),SUMIFS('5th Cycle APR Raw Data-Final'!L$3:L$1977,'5th Cycle APR Raw Data-Final'!$A$3:$A$1977,'SB35 Determination Data'!$K413,'5th Cycle APR Raw Data-Final'!$T$3:$T$1977,"&gt;="&amp;'SB35 Determination Data'!$F413,'5th Cycle APR Raw Data-Final'!$T$3:$T$1977,"&lt;="&amp;G413))</f>
        <v>0</v>
      </c>
      <c r="W413" s="60">
        <f>IF(AN413&lt;1,SUMIFS('5th Cycle APR Raw Data-Final'!M$3:M$1977,'5th Cycle APR Raw Data-Final'!$A$3:$A$1977,'SB35 Determination Data'!$K413,'5th Cycle APR Raw Data-Final'!$T$3:$T$1977,"&gt;="&amp;'SB35 Determination Data'!$F413,'5th Cycle APR Raw Data-Final'!$T$3:$T$1977,"&lt;"&amp;E413),SUMIFS('5th Cycle APR Raw Data-Final'!M$3:M$1977,'5th Cycle APR Raw Data-Final'!$A$3:$A$1977,'SB35 Determination Data'!$K413,'5th Cycle APR Raw Data-Final'!$T$3:$T$1977,"&gt;="&amp;'SB35 Determination Data'!$F413,'5th Cycle APR Raw Data-Final'!$T$3:$T$1977,"&lt;="&amp;G413))</f>
        <v>2</v>
      </c>
      <c r="X413" s="60">
        <f t="shared" si="12"/>
        <v>140</v>
      </c>
      <c r="Y413" s="60">
        <f t="shared" si="13"/>
        <v>2</v>
      </c>
      <c r="Z413" s="60">
        <f t="shared" si="14"/>
        <v>140</v>
      </c>
      <c r="AA413" s="31">
        <f t="shared" si="15"/>
        <v>1.4084507042253521E-2</v>
      </c>
      <c r="AB413" s="31">
        <f t="shared" si="16"/>
        <v>1.4084507042253521E-2</v>
      </c>
      <c r="AC413" s="60">
        <f>VLOOKUP(K413,'5th Cycle APR Raw Data-Final'!$A$3:$P$1977,14,FALSE)</f>
        <v>154</v>
      </c>
      <c r="AD413" s="60">
        <f>IF(AN413&lt;1,SUMIFS('5th Cycle APR Raw Data-Final'!$O$3:$O$1977,'5th Cycle APR Raw Data-Final'!$A$3:$A$1977,'SB35 Determination Data'!$K413,'5th Cycle APR Raw Data-Final'!$T$3:$T$1977,"&gt;="&amp;'SB35 Determination Data'!$F413,'5th Cycle APR Raw Data-Final'!$T$3:$T$1977,"&lt;"&amp;E413),SUMIFS('5th Cycle APR Raw Data-Final'!$O$3:$O$1977,'5th Cycle APR Raw Data-Final'!$A$3:$A$1977,'SB35 Determination Data'!$K413,'5th Cycle APR Raw Data-Final'!$T$3:$T$1977,"&gt;="&amp;'SB35 Determination Data'!$F413,'5th Cycle APR Raw Data-Final'!$T$3:$T$1977,"&lt;="&amp;G413))</f>
        <v>93</v>
      </c>
      <c r="AE413" s="60">
        <f t="shared" si="17"/>
        <v>61</v>
      </c>
      <c r="AF413" s="31">
        <f t="shared" si="18"/>
        <v>0.60389610389610393</v>
      </c>
      <c r="AG413" s="60">
        <f>VLOOKUP(K413,'5th Cycle APR Raw Data-Final'!$A$3:$P$1977,16,FALSE)</f>
        <v>398</v>
      </c>
      <c r="AH413" s="60">
        <f>IF(AN413&lt;1,SUMIFS('5th Cycle APR Raw Data-Final'!$Q$3:$Q$1977,'5th Cycle APR Raw Data-Final'!$A$3:$A$1977,'SB35 Determination Data'!$K413,'5th Cycle APR Raw Data-Final'!$T$3:$T$1977,"&gt;="&amp;'SB35 Determination Data'!$F413,'5th Cycle APR Raw Data-Final'!$T$3:$T$1977,"&lt;"&amp;E413),SUMIFS('5th Cycle APR Raw Data-Final'!$Q$3:$Q$1977,'5th Cycle APR Raw Data-Final'!$A$3:$A$1977,'SB35 Determination Data'!$K413,'5th Cycle APR Raw Data-Final'!$T$3:$T$1977,"&gt;="&amp;'SB35 Determination Data'!$F413,'5th Cycle APR Raw Data-Final'!$T$3:$T$1977,"&lt;="&amp;G413))</f>
        <v>220</v>
      </c>
      <c r="AI413" s="60">
        <f t="shared" si="19"/>
        <v>178</v>
      </c>
      <c r="AJ413" s="31">
        <f t="shared" si="20"/>
        <v>0.55276381909547734</v>
      </c>
      <c r="AK413" s="60">
        <f>VLOOKUP(K413,'5th Cycle APR Raw Data-Final'!$A$3:$R$1977,18,FALSE)</f>
        <v>930</v>
      </c>
      <c r="AL413" s="60">
        <f>IF(AN413&lt;1,SUMIFS('5th Cycle APR Raw Data-Final'!$S$3:$S$1977,'5th Cycle APR Raw Data-Final'!$A$3:$A$1977,'SB35 Determination Data'!$K413,'5th Cycle APR Raw Data-Final'!$T$3:$T$1977,"&gt;="&amp;'SB35 Determination Data'!$F413,'5th Cycle APR Raw Data-Final'!$T$3:$T$1977,"&lt;"&amp;E413),SUMIFS('5th Cycle APR Raw Data-Final'!$S$3:$S$1977,'5th Cycle APR Raw Data-Final'!$A$3:$A$1977,'SB35 Determination Data'!$K413,'5th Cycle APR Raw Data-Final'!$T$3:$T$1977,"&gt;="&amp;'SB35 Determination Data'!$F413,'5th Cycle APR Raw Data-Final'!$T$3:$T$1977,"&lt;="&amp;G413))</f>
        <v>316</v>
      </c>
      <c r="AM413" s="60">
        <f t="shared" si="21"/>
        <v>614</v>
      </c>
      <c r="AN413" s="62">
        <f t="shared" si="22"/>
        <v>0.5</v>
      </c>
      <c r="AO413" s="9" t="str">
        <f t="shared" si="23"/>
        <v>NO</v>
      </c>
      <c r="AP413" s="9" t="str">
        <f t="shared" si="24"/>
        <v>YES</v>
      </c>
      <c r="AQ413" s="9" t="str">
        <f t="shared" si="25"/>
        <v>NO</v>
      </c>
      <c r="AR413" s="48" t="str">
        <f>VLOOKUP(K413,'2018Submitted'!$A$2:$C$540,3,FALSE)</f>
        <v>Successful</v>
      </c>
      <c r="AS413" s="9" t="str">
        <f t="shared" si="26"/>
        <v>NO</v>
      </c>
      <c r="AT413" s="9" t="str">
        <f t="shared" si="27"/>
        <v>YES</v>
      </c>
    </row>
    <row r="414" spans="1:46" ht="12.75" customHeight="1" x14ac:dyDescent="0.15">
      <c r="A414" s="9" t="s">
        <v>316</v>
      </c>
      <c r="B414" s="9" t="str">
        <f t="shared" si="28"/>
        <v>SAN JACINTO</v>
      </c>
      <c r="C414" s="31">
        <f t="shared" si="1"/>
        <v>0.625</v>
      </c>
      <c r="D414" s="45">
        <f t="shared" si="2"/>
        <v>8</v>
      </c>
      <c r="E414" s="46">
        <f t="shared" si="3"/>
        <v>2018</v>
      </c>
      <c r="F414" s="46">
        <f t="shared" si="4"/>
        <v>2014</v>
      </c>
      <c r="G414" s="46" t="str">
        <f t="shared" si="5"/>
        <v>2021</v>
      </c>
      <c r="H414" s="9" t="str">
        <f t="shared" si="6"/>
        <v>10/15/2013</v>
      </c>
      <c r="I414" s="9" t="str">
        <f t="shared" si="7"/>
        <v>10/15/2021</v>
      </c>
      <c r="J414" s="9" t="s">
        <v>144</v>
      </c>
      <c r="K414" s="49" t="s">
        <v>338</v>
      </c>
      <c r="L414" s="60">
        <f>VLOOKUP(K414,'5th Cycle APR Raw Data-Final'!$A$3:$P$1977,6,FALSE)</f>
        <v>562</v>
      </c>
      <c r="M414" s="60">
        <f>IF(AN414&lt;1,SUMIFS('5th Cycle APR Raw Data-Final'!G$3:G$1977,'5th Cycle APR Raw Data-Final'!$A$3:$A$1977,'SB35 Determination Data'!$K414,'5th Cycle APR Raw Data-Final'!$T$3:$T$1977,"&gt;="&amp;'SB35 Determination Data'!$F414,'5th Cycle APR Raw Data-Final'!$T$3:$T$1977,"&lt;"&amp;E414),SUMIFS('5th Cycle APR Raw Data-Final'!G$3:G$1977,'5th Cycle APR Raw Data-Final'!$A$3:$A$1977,'SB35 Determination Data'!$K414,'5th Cycle APR Raw Data-Final'!$T$3:$T$1977,"&gt;="&amp;'SB35 Determination Data'!$F414,'5th Cycle APR Raw Data-Final'!$T$3:$T$1977,"&lt;="&amp;G414))</f>
        <v>0</v>
      </c>
      <c r="N414" s="60">
        <f>IF(AN414&lt;1,SUMIFS('5th Cycle APR Raw Data-Final'!H$3:H$1977,'5th Cycle APR Raw Data-Final'!$A$3:$A$1977,'SB35 Determination Data'!$K414,'5th Cycle APR Raw Data-Final'!$T$3:$T$1977,"&gt;="&amp;'SB35 Determination Data'!$F414,'5th Cycle APR Raw Data-Final'!$T$3:$T$1977,"&lt;"&amp;E414),SUMIFS('5th Cycle APR Raw Data-Final'!H$3:H$1977,'5th Cycle APR Raw Data-Final'!$A$3:$A$1977,'SB35 Determination Data'!$K414,'5th Cycle APR Raw Data-Final'!$T$3:$T$1977,"&gt;="&amp;'SB35 Determination Data'!$F414,'5th Cycle APR Raw Data-Final'!$T$3:$T$1977,"&lt;="&amp;G414))</f>
        <v>0</v>
      </c>
      <c r="O414" s="60">
        <f>IF(AN414&lt;1,SUMIFS('5th Cycle APR Raw Data-Final'!I$3:I$1977,'5th Cycle APR Raw Data-Final'!$A$3:$A$1977,'SB35 Determination Data'!$K414,'5th Cycle APR Raw Data-Final'!$T$3:$T$1977,"&gt;="&amp;'SB35 Determination Data'!$F414,'5th Cycle APR Raw Data-Final'!$T$3:$T$1977,"&lt;"&amp;E414),SUMIFS('5th Cycle APR Raw Data-Final'!I$3:I$1977,'5th Cycle APR Raw Data-Final'!$A$3:$A$1977,'SB35 Determination Data'!$K414,'5th Cycle APR Raw Data-Final'!$T$3:$T$1977,"&gt;="&amp;'SB35 Determination Data'!$F414,'5th Cycle APR Raw Data-Final'!$T$3:$T$1977,"&lt;="&amp;G414))</f>
        <v>0</v>
      </c>
      <c r="P414" s="60">
        <f t="shared" si="8"/>
        <v>562</v>
      </c>
      <c r="Q414" s="31">
        <f t="shared" si="9"/>
        <v>0</v>
      </c>
      <c r="R414" s="61">
        <f t="shared" si="10"/>
        <v>281</v>
      </c>
      <c r="S414" s="61">
        <f t="shared" si="11"/>
        <v>0</v>
      </c>
      <c r="T414" s="60">
        <f>VLOOKUP(K414,'5th Cycle APR Raw Data-Final'!$A$3:$P$1977,10,FALSE)</f>
        <v>394</v>
      </c>
      <c r="U414" s="60">
        <f>IF(AN414&lt;1,SUMIFS('5th Cycle APR Raw Data-Final'!K$3:K$1977,'5th Cycle APR Raw Data-Final'!$A$3:$A$1977,'SB35 Determination Data'!$K414,'5th Cycle APR Raw Data-Final'!$T$3:$T$1977,"&gt;="&amp;'SB35 Determination Data'!$F414,'5th Cycle APR Raw Data-Final'!$T$3:$T$1977,"&lt;"&amp;E414),SUMIFS('5th Cycle APR Raw Data-Final'!K$3:K$1977,'5th Cycle APR Raw Data-Final'!$A$3:$A$1977,'SB35 Determination Data'!$K414,'5th Cycle APR Raw Data-Final'!$T$3:$T$1977,"&gt;="&amp;'SB35 Determination Data'!$F414,'5th Cycle APR Raw Data-Final'!$T$3:$T$1977,"&lt;="&amp;G414))</f>
        <v>0</v>
      </c>
      <c r="V414" s="60">
        <f>IF(AN414&lt;1,SUMIFS('5th Cycle APR Raw Data-Final'!L$3:L$1977,'5th Cycle APR Raw Data-Final'!$A$3:$A$1977,'SB35 Determination Data'!$K414,'5th Cycle APR Raw Data-Final'!$T$3:$T$1977,"&gt;="&amp;'SB35 Determination Data'!$F414,'5th Cycle APR Raw Data-Final'!$T$3:$T$1977,"&lt;"&amp;E414),SUMIFS('5th Cycle APR Raw Data-Final'!L$3:L$1977,'5th Cycle APR Raw Data-Final'!$A$3:$A$1977,'SB35 Determination Data'!$K414,'5th Cycle APR Raw Data-Final'!$T$3:$T$1977,"&gt;="&amp;'SB35 Determination Data'!$F414,'5th Cycle APR Raw Data-Final'!$T$3:$T$1977,"&lt;="&amp;G414))</f>
        <v>0</v>
      </c>
      <c r="W414" s="60">
        <f>IF(AN414&lt;1,SUMIFS('5th Cycle APR Raw Data-Final'!M$3:M$1977,'5th Cycle APR Raw Data-Final'!$A$3:$A$1977,'SB35 Determination Data'!$K414,'5th Cycle APR Raw Data-Final'!$T$3:$T$1977,"&gt;="&amp;'SB35 Determination Data'!$F414,'5th Cycle APR Raw Data-Final'!$T$3:$T$1977,"&lt;"&amp;E414),SUMIFS('5th Cycle APR Raw Data-Final'!M$3:M$1977,'5th Cycle APR Raw Data-Final'!$A$3:$A$1977,'SB35 Determination Data'!$K414,'5th Cycle APR Raw Data-Final'!$T$3:$T$1977,"&gt;="&amp;'SB35 Determination Data'!$F414,'5th Cycle APR Raw Data-Final'!$T$3:$T$1977,"&lt;="&amp;G414))</f>
        <v>0</v>
      </c>
      <c r="X414" s="60">
        <f t="shared" si="12"/>
        <v>394</v>
      </c>
      <c r="Y414" s="60">
        <f t="shared" si="13"/>
        <v>0</v>
      </c>
      <c r="Z414" s="60">
        <f t="shared" si="14"/>
        <v>394</v>
      </c>
      <c r="AA414" s="31">
        <f t="shared" si="15"/>
        <v>0</v>
      </c>
      <c r="AB414" s="31">
        <f t="shared" si="16"/>
        <v>0</v>
      </c>
      <c r="AC414" s="60">
        <f>VLOOKUP(K414,'5th Cycle APR Raw Data-Final'!$A$3:$P$1977,14,FALSE)</f>
        <v>441</v>
      </c>
      <c r="AD414" s="60">
        <f>IF(AN414&lt;1,SUMIFS('5th Cycle APR Raw Data-Final'!$O$3:$O$1977,'5th Cycle APR Raw Data-Final'!$A$3:$A$1977,'SB35 Determination Data'!$K414,'5th Cycle APR Raw Data-Final'!$T$3:$T$1977,"&gt;="&amp;'SB35 Determination Data'!$F414,'5th Cycle APR Raw Data-Final'!$T$3:$T$1977,"&lt;"&amp;E414),SUMIFS('5th Cycle APR Raw Data-Final'!$O$3:$O$1977,'5th Cycle APR Raw Data-Final'!$A$3:$A$1977,'SB35 Determination Data'!$K414,'5th Cycle APR Raw Data-Final'!$T$3:$T$1977,"&gt;="&amp;'SB35 Determination Data'!$F414,'5th Cycle APR Raw Data-Final'!$T$3:$T$1977,"&lt;="&amp;G414))</f>
        <v>8</v>
      </c>
      <c r="AE414" s="60">
        <f t="shared" si="17"/>
        <v>433</v>
      </c>
      <c r="AF414" s="31">
        <f t="shared" si="18"/>
        <v>1.8140589569160998E-2</v>
      </c>
      <c r="AG414" s="60">
        <f>VLOOKUP(K414,'5th Cycle APR Raw Data-Final'!$A$3:$P$1977,16,FALSE)</f>
        <v>1036</v>
      </c>
      <c r="AH414" s="60">
        <f>IF(AN414&lt;1,SUMIFS('5th Cycle APR Raw Data-Final'!$Q$3:$Q$1977,'5th Cycle APR Raw Data-Final'!$A$3:$A$1977,'SB35 Determination Data'!$K414,'5th Cycle APR Raw Data-Final'!$T$3:$T$1977,"&gt;="&amp;'SB35 Determination Data'!$F414,'5th Cycle APR Raw Data-Final'!$T$3:$T$1977,"&lt;"&amp;E414),SUMIFS('5th Cycle APR Raw Data-Final'!$Q$3:$Q$1977,'5th Cycle APR Raw Data-Final'!$A$3:$A$1977,'SB35 Determination Data'!$K414,'5th Cycle APR Raw Data-Final'!$T$3:$T$1977,"&gt;="&amp;'SB35 Determination Data'!$F414,'5th Cycle APR Raw Data-Final'!$T$3:$T$1977,"&lt;="&amp;G414))</f>
        <v>318</v>
      </c>
      <c r="AI414" s="60">
        <f t="shared" si="19"/>
        <v>718</v>
      </c>
      <c r="AJ414" s="31">
        <f t="shared" si="20"/>
        <v>0.30694980694980695</v>
      </c>
      <c r="AK414" s="60">
        <f>VLOOKUP(K414,'5th Cycle APR Raw Data-Final'!$A$3:$R$1977,18,FALSE)</f>
        <v>2433</v>
      </c>
      <c r="AL414" s="60">
        <f>IF(AN414&lt;1,SUMIFS('5th Cycle APR Raw Data-Final'!$S$3:$S$1977,'5th Cycle APR Raw Data-Final'!$A$3:$A$1977,'SB35 Determination Data'!$K414,'5th Cycle APR Raw Data-Final'!$T$3:$T$1977,"&gt;="&amp;'SB35 Determination Data'!$F414,'5th Cycle APR Raw Data-Final'!$T$3:$T$1977,"&lt;"&amp;E414),SUMIFS('5th Cycle APR Raw Data-Final'!$S$3:$S$1977,'5th Cycle APR Raw Data-Final'!$A$3:$A$1977,'SB35 Determination Data'!$K414,'5th Cycle APR Raw Data-Final'!$T$3:$T$1977,"&gt;="&amp;'SB35 Determination Data'!$F414,'5th Cycle APR Raw Data-Final'!$T$3:$T$1977,"&lt;="&amp;G414))</f>
        <v>326</v>
      </c>
      <c r="AM414" s="60">
        <f t="shared" si="21"/>
        <v>2107</v>
      </c>
      <c r="AN414" s="62">
        <f t="shared" si="22"/>
        <v>0.5</v>
      </c>
      <c r="AO414" s="9" t="str">
        <f t="shared" si="23"/>
        <v>YES</v>
      </c>
      <c r="AP414" s="9" t="str">
        <f t="shared" si="24"/>
        <v>NO</v>
      </c>
      <c r="AQ414" s="9" t="str">
        <f t="shared" si="25"/>
        <v>NO</v>
      </c>
      <c r="AR414" s="48" t="str">
        <f>VLOOKUP(K414,'2018Submitted'!$A$2:$C$540,3,FALSE)</f>
        <v>Successful</v>
      </c>
      <c r="AS414" s="9" t="str">
        <f t="shared" si="26"/>
        <v>NO</v>
      </c>
      <c r="AT414" s="9" t="str">
        <f t="shared" si="27"/>
        <v>NO</v>
      </c>
    </row>
    <row r="415" spans="1:46" ht="12.75" customHeight="1" x14ac:dyDescent="0.15">
      <c r="A415" s="9" t="s">
        <v>127</v>
      </c>
      <c r="B415" s="9" t="str">
        <f t="shared" si="28"/>
        <v>SAN JOAQUIN</v>
      </c>
      <c r="C415" s="31">
        <f t="shared" si="1"/>
        <v>0.375</v>
      </c>
      <c r="D415" s="45">
        <f t="shared" si="2"/>
        <v>8</v>
      </c>
      <c r="E415" s="46">
        <f t="shared" si="3"/>
        <v>2020</v>
      </c>
      <c r="F415" s="46">
        <f t="shared" si="4"/>
        <v>2016</v>
      </c>
      <c r="G415" s="46" t="str">
        <f t="shared" si="5"/>
        <v>2023</v>
      </c>
      <c r="H415" s="9" t="str">
        <f t="shared" si="6"/>
        <v>12/31/2015</v>
      </c>
      <c r="I415" s="9" t="str">
        <f t="shared" si="7"/>
        <v>12/31/2023</v>
      </c>
      <c r="J415" s="9" t="s">
        <v>128</v>
      </c>
      <c r="K415" s="49" t="s">
        <v>464</v>
      </c>
      <c r="L415" s="60">
        <f>VLOOKUP(K415,'5th Cycle APR Raw Data-Final'!$A$3:$P$1977,6,FALSE)</f>
        <v>103</v>
      </c>
      <c r="M415" s="60">
        <f>IF(AN415&lt;1,SUMIFS('5th Cycle APR Raw Data-Final'!G$3:G$1977,'5th Cycle APR Raw Data-Final'!$A$3:$A$1977,'SB35 Determination Data'!$K415,'5th Cycle APR Raw Data-Final'!$T$3:$T$1977,"&gt;="&amp;'SB35 Determination Data'!$F415,'5th Cycle APR Raw Data-Final'!$T$3:$T$1977,"&lt;"&amp;E415),SUMIFS('5th Cycle APR Raw Data-Final'!G$3:G$1977,'5th Cycle APR Raw Data-Final'!$A$3:$A$1977,'SB35 Determination Data'!$K415,'5th Cycle APR Raw Data-Final'!$T$3:$T$1977,"&gt;="&amp;'SB35 Determination Data'!$F415,'5th Cycle APR Raw Data-Final'!$T$3:$T$1977,"&lt;="&amp;G415))</f>
        <v>0</v>
      </c>
      <c r="N415" s="60">
        <f>IF(AN415&lt;1,SUMIFS('5th Cycle APR Raw Data-Final'!H$3:H$1977,'5th Cycle APR Raw Data-Final'!$A$3:$A$1977,'SB35 Determination Data'!$K415,'5th Cycle APR Raw Data-Final'!$T$3:$T$1977,"&gt;="&amp;'SB35 Determination Data'!$F415,'5th Cycle APR Raw Data-Final'!$T$3:$T$1977,"&lt;"&amp;E415),SUMIFS('5th Cycle APR Raw Data-Final'!H$3:H$1977,'5th Cycle APR Raw Data-Final'!$A$3:$A$1977,'SB35 Determination Data'!$K415,'5th Cycle APR Raw Data-Final'!$T$3:$T$1977,"&gt;="&amp;'SB35 Determination Data'!$F415,'5th Cycle APR Raw Data-Final'!$T$3:$T$1977,"&lt;="&amp;G415))</f>
        <v>0</v>
      </c>
      <c r="O415" s="60">
        <f>IF(AN415&lt;1,SUMIFS('5th Cycle APR Raw Data-Final'!I$3:I$1977,'5th Cycle APR Raw Data-Final'!$A$3:$A$1977,'SB35 Determination Data'!$K415,'5th Cycle APR Raw Data-Final'!$T$3:$T$1977,"&gt;="&amp;'SB35 Determination Data'!$F415,'5th Cycle APR Raw Data-Final'!$T$3:$T$1977,"&lt;"&amp;E415),SUMIFS('5th Cycle APR Raw Data-Final'!I$3:I$1977,'5th Cycle APR Raw Data-Final'!$A$3:$A$1977,'SB35 Determination Data'!$K415,'5th Cycle APR Raw Data-Final'!$T$3:$T$1977,"&gt;="&amp;'SB35 Determination Data'!$F415,'5th Cycle APR Raw Data-Final'!$T$3:$T$1977,"&lt;="&amp;G415))</f>
        <v>0</v>
      </c>
      <c r="P415" s="60">
        <f t="shared" si="8"/>
        <v>103</v>
      </c>
      <c r="Q415" s="31">
        <f t="shared" si="9"/>
        <v>0</v>
      </c>
      <c r="R415" s="61">
        <f t="shared" si="10"/>
        <v>39</v>
      </c>
      <c r="S415" s="61">
        <f t="shared" si="11"/>
        <v>0</v>
      </c>
      <c r="T415" s="60">
        <f>VLOOKUP(K415,'5th Cycle APR Raw Data-Final'!$A$3:$P$1977,10,FALSE)</f>
        <v>36</v>
      </c>
      <c r="U415" s="60">
        <f>IF(AN415&lt;1,SUMIFS('5th Cycle APR Raw Data-Final'!K$3:K$1977,'5th Cycle APR Raw Data-Final'!$A$3:$A$1977,'SB35 Determination Data'!$K415,'5th Cycle APR Raw Data-Final'!$T$3:$T$1977,"&gt;="&amp;'SB35 Determination Data'!$F415,'5th Cycle APR Raw Data-Final'!$T$3:$T$1977,"&lt;"&amp;E415),SUMIFS('5th Cycle APR Raw Data-Final'!K$3:K$1977,'5th Cycle APR Raw Data-Final'!$A$3:$A$1977,'SB35 Determination Data'!$K415,'5th Cycle APR Raw Data-Final'!$T$3:$T$1977,"&gt;="&amp;'SB35 Determination Data'!$F415,'5th Cycle APR Raw Data-Final'!$T$3:$T$1977,"&lt;="&amp;G415))</f>
        <v>0</v>
      </c>
      <c r="V415" s="60">
        <f>IF(AN415&lt;1,SUMIFS('5th Cycle APR Raw Data-Final'!L$3:L$1977,'5th Cycle APR Raw Data-Final'!$A$3:$A$1977,'SB35 Determination Data'!$K415,'5th Cycle APR Raw Data-Final'!$T$3:$T$1977,"&gt;="&amp;'SB35 Determination Data'!$F415,'5th Cycle APR Raw Data-Final'!$T$3:$T$1977,"&lt;"&amp;E415),SUMIFS('5th Cycle APR Raw Data-Final'!L$3:L$1977,'5th Cycle APR Raw Data-Final'!$A$3:$A$1977,'SB35 Determination Data'!$K415,'5th Cycle APR Raw Data-Final'!$T$3:$T$1977,"&gt;="&amp;'SB35 Determination Data'!$F415,'5th Cycle APR Raw Data-Final'!$T$3:$T$1977,"&lt;="&amp;G415))</f>
        <v>0</v>
      </c>
      <c r="W415" s="60">
        <f>IF(AN415&lt;1,SUMIFS('5th Cycle APR Raw Data-Final'!M$3:M$1977,'5th Cycle APR Raw Data-Final'!$A$3:$A$1977,'SB35 Determination Data'!$K415,'5th Cycle APR Raw Data-Final'!$T$3:$T$1977,"&gt;="&amp;'SB35 Determination Data'!$F415,'5th Cycle APR Raw Data-Final'!$T$3:$T$1977,"&lt;"&amp;E415),SUMIFS('5th Cycle APR Raw Data-Final'!M$3:M$1977,'5th Cycle APR Raw Data-Final'!$A$3:$A$1977,'SB35 Determination Data'!$K415,'5th Cycle APR Raw Data-Final'!$T$3:$T$1977,"&gt;="&amp;'SB35 Determination Data'!$F415,'5th Cycle APR Raw Data-Final'!$T$3:$T$1977,"&lt;="&amp;G415))</f>
        <v>0</v>
      </c>
      <c r="X415" s="60">
        <f t="shared" si="12"/>
        <v>36</v>
      </c>
      <c r="Y415" s="60">
        <f t="shared" si="13"/>
        <v>0</v>
      </c>
      <c r="Z415" s="60">
        <f t="shared" si="14"/>
        <v>36</v>
      </c>
      <c r="AA415" s="31">
        <f t="shared" si="15"/>
        <v>0</v>
      </c>
      <c r="AB415" s="31">
        <f t="shared" si="16"/>
        <v>0</v>
      </c>
      <c r="AC415" s="60">
        <f>VLOOKUP(K415,'5th Cycle APR Raw Data-Final'!$A$3:$P$1977,14,FALSE)</f>
        <v>35</v>
      </c>
      <c r="AD415" s="60">
        <f>IF(AN415&lt;1,SUMIFS('5th Cycle APR Raw Data-Final'!$O$3:$O$1977,'5th Cycle APR Raw Data-Final'!$A$3:$A$1977,'SB35 Determination Data'!$K415,'5th Cycle APR Raw Data-Final'!$T$3:$T$1977,"&gt;="&amp;'SB35 Determination Data'!$F415,'5th Cycle APR Raw Data-Final'!$T$3:$T$1977,"&lt;"&amp;E415),SUMIFS('5th Cycle APR Raw Data-Final'!$O$3:$O$1977,'5th Cycle APR Raw Data-Final'!$A$3:$A$1977,'SB35 Determination Data'!$K415,'5th Cycle APR Raw Data-Final'!$T$3:$T$1977,"&gt;="&amp;'SB35 Determination Data'!$F415,'5th Cycle APR Raw Data-Final'!$T$3:$T$1977,"&lt;="&amp;G415))</f>
        <v>0</v>
      </c>
      <c r="AE415" s="60">
        <f t="shared" si="17"/>
        <v>35</v>
      </c>
      <c r="AF415" s="31">
        <f t="shared" si="18"/>
        <v>0</v>
      </c>
      <c r="AG415" s="60">
        <f>VLOOKUP(K415,'5th Cycle APR Raw Data-Final'!$A$3:$P$1977,16,FALSE)</f>
        <v>204</v>
      </c>
      <c r="AH415" s="60">
        <f>IF(AN415&lt;1,SUMIFS('5th Cycle APR Raw Data-Final'!$Q$3:$Q$1977,'5th Cycle APR Raw Data-Final'!$A$3:$A$1977,'SB35 Determination Data'!$K415,'5th Cycle APR Raw Data-Final'!$T$3:$T$1977,"&gt;="&amp;'SB35 Determination Data'!$F415,'5th Cycle APR Raw Data-Final'!$T$3:$T$1977,"&lt;"&amp;E415),SUMIFS('5th Cycle APR Raw Data-Final'!$Q$3:$Q$1977,'5th Cycle APR Raw Data-Final'!$A$3:$A$1977,'SB35 Determination Data'!$K415,'5th Cycle APR Raw Data-Final'!$T$3:$T$1977,"&gt;="&amp;'SB35 Determination Data'!$F415,'5th Cycle APR Raw Data-Final'!$T$3:$T$1977,"&lt;="&amp;G415))</f>
        <v>0</v>
      </c>
      <c r="AI415" s="60">
        <f t="shared" si="19"/>
        <v>204</v>
      </c>
      <c r="AJ415" s="31">
        <f t="shared" si="20"/>
        <v>0</v>
      </c>
      <c r="AK415" s="60">
        <f>VLOOKUP(K415,'5th Cycle APR Raw Data-Final'!$A$3:$R$1977,18,FALSE)</f>
        <v>378</v>
      </c>
      <c r="AL415" s="60">
        <f>IF(AN415&lt;1,SUMIFS('5th Cycle APR Raw Data-Final'!$S$3:$S$1977,'5th Cycle APR Raw Data-Final'!$A$3:$A$1977,'SB35 Determination Data'!$K415,'5th Cycle APR Raw Data-Final'!$T$3:$T$1977,"&gt;="&amp;'SB35 Determination Data'!$F415,'5th Cycle APR Raw Data-Final'!$T$3:$T$1977,"&lt;"&amp;E415),SUMIFS('5th Cycle APR Raw Data-Final'!$S$3:$S$1977,'5th Cycle APR Raw Data-Final'!$A$3:$A$1977,'SB35 Determination Data'!$K415,'5th Cycle APR Raw Data-Final'!$T$3:$T$1977,"&gt;="&amp;'SB35 Determination Data'!$F415,'5th Cycle APR Raw Data-Final'!$T$3:$T$1977,"&lt;="&amp;G415))</f>
        <v>0</v>
      </c>
      <c r="AM415" s="60">
        <f t="shared" si="21"/>
        <v>378</v>
      </c>
      <c r="AN415" s="62">
        <f t="shared" si="22"/>
        <v>0.375</v>
      </c>
      <c r="AO415" s="9" t="str">
        <f t="shared" si="23"/>
        <v>YES</v>
      </c>
      <c r="AP415" s="9" t="str">
        <f t="shared" si="24"/>
        <v>NO</v>
      </c>
      <c r="AQ415" s="9" t="str">
        <f t="shared" si="25"/>
        <v>NO</v>
      </c>
      <c r="AR415" s="48" t="str">
        <f>VLOOKUP(K415,'2018Submitted'!$A$2:$C$540,3,FALSE)</f>
        <v>Successful</v>
      </c>
      <c r="AS415" s="9" t="str">
        <f t="shared" si="26"/>
        <v>NO</v>
      </c>
      <c r="AT415" s="9" t="str">
        <f t="shared" si="27"/>
        <v>NO</v>
      </c>
    </row>
    <row r="416" spans="1:46" ht="12.75" customHeight="1" x14ac:dyDescent="0.15">
      <c r="A416" s="9" t="s">
        <v>464</v>
      </c>
      <c r="B416" s="9" t="str">
        <f t="shared" si="28"/>
        <v>SAN JOAQUIN COUNTY</v>
      </c>
      <c r="C416" s="31">
        <f t="shared" si="1"/>
        <v>0.375</v>
      </c>
      <c r="D416" s="45">
        <f t="shared" si="2"/>
        <v>8</v>
      </c>
      <c r="E416" s="46">
        <f t="shared" si="3"/>
        <v>2020</v>
      </c>
      <c r="F416" s="46">
        <f t="shared" si="4"/>
        <v>2016</v>
      </c>
      <c r="G416" s="46" t="str">
        <f t="shared" si="5"/>
        <v>2023</v>
      </c>
      <c r="H416" s="9" t="str">
        <f t="shared" si="6"/>
        <v>12/31/2015</v>
      </c>
      <c r="I416" s="9" t="str">
        <f t="shared" si="7"/>
        <v>12/31/2023</v>
      </c>
      <c r="J416" s="9" t="s">
        <v>128</v>
      </c>
      <c r="K416" s="49" t="s">
        <v>466</v>
      </c>
      <c r="L416" s="60">
        <f>VLOOKUP(K416,'5th Cycle APR Raw Data-Final'!$A$3:$P$1977,6,FALSE)</f>
        <v>2496</v>
      </c>
      <c r="M416" s="60">
        <f>IF(AN416&lt;1,SUMIFS('5th Cycle APR Raw Data-Final'!G$3:G$1977,'5th Cycle APR Raw Data-Final'!$A$3:$A$1977,'SB35 Determination Data'!$K416,'5th Cycle APR Raw Data-Final'!$T$3:$T$1977,"&gt;="&amp;'SB35 Determination Data'!$F416,'5th Cycle APR Raw Data-Final'!$T$3:$T$1977,"&lt;"&amp;E416),SUMIFS('5th Cycle APR Raw Data-Final'!G$3:G$1977,'5th Cycle APR Raw Data-Final'!$A$3:$A$1977,'SB35 Determination Data'!$K416,'5th Cycle APR Raw Data-Final'!$T$3:$T$1977,"&gt;="&amp;'SB35 Determination Data'!$F416,'5th Cycle APR Raw Data-Final'!$T$3:$T$1977,"&lt;="&amp;G416))</f>
        <v>11</v>
      </c>
      <c r="N416" s="60">
        <f>IF(AN416&lt;1,SUMIFS('5th Cycle APR Raw Data-Final'!H$3:H$1977,'5th Cycle APR Raw Data-Final'!$A$3:$A$1977,'SB35 Determination Data'!$K416,'5th Cycle APR Raw Data-Final'!$T$3:$T$1977,"&gt;="&amp;'SB35 Determination Data'!$F416,'5th Cycle APR Raw Data-Final'!$T$3:$T$1977,"&lt;"&amp;E416),SUMIFS('5th Cycle APR Raw Data-Final'!H$3:H$1977,'5th Cycle APR Raw Data-Final'!$A$3:$A$1977,'SB35 Determination Data'!$K416,'5th Cycle APR Raw Data-Final'!$T$3:$T$1977,"&gt;="&amp;'SB35 Determination Data'!$F416,'5th Cycle APR Raw Data-Final'!$T$3:$T$1977,"&lt;="&amp;G416))</f>
        <v>0</v>
      </c>
      <c r="O416" s="60">
        <f>IF(AN416&lt;1,SUMIFS('5th Cycle APR Raw Data-Final'!I$3:I$1977,'5th Cycle APR Raw Data-Final'!$A$3:$A$1977,'SB35 Determination Data'!$K416,'5th Cycle APR Raw Data-Final'!$T$3:$T$1977,"&gt;="&amp;'SB35 Determination Data'!$F416,'5th Cycle APR Raw Data-Final'!$T$3:$T$1977,"&lt;"&amp;E416),SUMIFS('5th Cycle APR Raw Data-Final'!I$3:I$1977,'5th Cycle APR Raw Data-Final'!$A$3:$A$1977,'SB35 Determination Data'!$K416,'5th Cycle APR Raw Data-Final'!$T$3:$T$1977,"&gt;="&amp;'SB35 Determination Data'!$F416,'5th Cycle APR Raw Data-Final'!$T$3:$T$1977,"&lt;="&amp;G416))</f>
        <v>11</v>
      </c>
      <c r="P416" s="60">
        <f t="shared" si="8"/>
        <v>2485</v>
      </c>
      <c r="Q416" s="31">
        <f t="shared" si="9"/>
        <v>4.407051282051282E-3</v>
      </c>
      <c r="R416" s="61">
        <f t="shared" si="10"/>
        <v>936</v>
      </c>
      <c r="S416" s="61">
        <f t="shared" si="11"/>
        <v>0</v>
      </c>
      <c r="T416" s="60">
        <f>VLOOKUP(K416,'5th Cycle APR Raw Data-Final'!$A$3:$P$1977,10,FALSE)</f>
        <v>1727</v>
      </c>
      <c r="U416" s="60">
        <f>IF(AN416&lt;1,SUMIFS('5th Cycle APR Raw Data-Final'!K$3:K$1977,'5th Cycle APR Raw Data-Final'!$A$3:$A$1977,'SB35 Determination Data'!$K416,'5th Cycle APR Raw Data-Final'!$T$3:$T$1977,"&gt;="&amp;'SB35 Determination Data'!$F416,'5th Cycle APR Raw Data-Final'!$T$3:$T$1977,"&lt;"&amp;E416),SUMIFS('5th Cycle APR Raw Data-Final'!K$3:K$1977,'5th Cycle APR Raw Data-Final'!$A$3:$A$1977,'SB35 Determination Data'!$K416,'5th Cycle APR Raw Data-Final'!$T$3:$T$1977,"&gt;="&amp;'SB35 Determination Data'!$F416,'5th Cycle APR Raw Data-Final'!$T$3:$T$1977,"&lt;="&amp;G416))</f>
        <v>260</v>
      </c>
      <c r="V416" s="60">
        <f>IF(AN416&lt;1,SUMIFS('5th Cycle APR Raw Data-Final'!L$3:L$1977,'5th Cycle APR Raw Data-Final'!$A$3:$A$1977,'SB35 Determination Data'!$K416,'5th Cycle APR Raw Data-Final'!$T$3:$T$1977,"&gt;="&amp;'SB35 Determination Data'!$F416,'5th Cycle APR Raw Data-Final'!$T$3:$T$1977,"&lt;"&amp;E416),SUMIFS('5th Cycle APR Raw Data-Final'!L$3:L$1977,'5th Cycle APR Raw Data-Final'!$A$3:$A$1977,'SB35 Determination Data'!$K416,'5th Cycle APR Raw Data-Final'!$T$3:$T$1977,"&gt;="&amp;'SB35 Determination Data'!$F416,'5th Cycle APR Raw Data-Final'!$T$3:$T$1977,"&lt;="&amp;G416))</f>
        <v>80</v>
      </c>
      <c r="W416" s="60">
        <f>IF(AN416&lt;1,SUMIFS('5th Cycle APR Raw Data-Final'!M$3:M$1977,'5th Cycle APR Raw Data-Final'!$A$3:$A$1977,'SB35 Determination Data'!$K416,'5th Cycle APR Raw Data-Final'!$T$3:$T$1977,"&gt;="&amp;'SB35 Determination Data'!$F416,'5th Cycle APR Raw Data-Final'!$T$3:$T$1977,"&lt;"&amp;E416),SUMIFS('5th Cycle APR Raw Data-Final'!M$3:M$1977,'5th Cycle APR Raw Data-Final'!$A$3:$A$1977,'SB35 Determination Data'!$K416,'5th Cycle APR Raw Data-Final'!$T$3:$T$1977,"&gt;="&amp;'SB35 Determination Data'!$F416,'5th Cycle APR Raw Data-Final'!$T$3:$T$1977,"&lt;="&amp;G416))</f>
        <v>180</v>
      </c>
      <c r="X416" s="60">
        <f t="shared" si="12"/>
        <v>1467</v>
      </c>
      <c r="Y416" s="60">
        <f t="shared" si="13"/>
        <v>260</v>
      </c>
      <c r="Z416" s="60">
        <f t="shared" si="14"/>
        <v>1467</v>
      </c>
      <c r="AA416" s="31">
        <f t="shared" si="15"/>
        <v>0.15055008685581933</v>
      </c>
      <c r="AB416" s="31">
        <f t="shared" si="16"/>
        <v>0.15055008685581933</v>
      </c>
      <c r="AC416" s="60">
        <f>VLOOKUP(K416,'5th Cycle APR Raw Data-Final'!$A$3:$P$1977,14,FALSE)</f>
        <v>1724</v>
      </c>
      <c r="AD416" s="60">
        <f>IF(AN416&lt;1,SUMIFS('5th Cycle APR Raw Data-Final'!$O$3:$O$1977,'5th Cycle APR Raw Data-Final'!$A$3:$A$1977,'SB35 Determination Data'!$K416,'5th Cycle APR Raw Data-Final'!$T$3:$T$1977,"&gt;="&amp;'SB35 Determination Data'!$F416,'5th Cycle APR Raw Data-Final'!$T$3:$T$1977,"&lt;"&amp;E416),SUMIFS('5th Cycle APR Raw Data-Final'!$O$3:$O$1977,'5th Cycle APR Raw Data-Final'!$A$3:$A$1977,'SB35 Determination Data'!$K416,'5th Cycle APR Raw Data-Final'!$T$3:$T$1977,"&gt;="&amp;'SB35 Determination Data'!$F416,'5th Cycle APR Raw Data-Final'!$T$3:$T$1977,"&lt;="&amp;G416))</f>
        <v>279</v>
      </c>
      <c r="AE416" s="60">
        <f t="shared" si="17"/>
        <v>1445</v>
      </c>
      <c r="AF416" s="31">
        <f t="shared" si="18"/>
        <v>0.16183294663573086</v>
      </c>
      <c r="AG416" s="60">
        <f>VLOOKUP(K416,'5th Cycle APR Raw Data-Final'!$A$3:$P$1977,16,FALSE)</f>
        <v>4220</v>
      </c>
      <c r="AH416" s="60">
        <f>IF(AN416&lt;1,SUMIFS('5th Cycle APR Raw Data-Final'!$Q$3:$Q$1977,'5th Cycle APR Raw Data-Final'!$A$3:$A$1977,'SB35 Determination Data'!$K416,'5th Cycle APR Raw Data-Final'!$T$3:$T$1977,"&gt;="&amp;'SB35 Determination Data'!$F416,'5th Cycle APR Raw Data-Final'!$T$3:$T$1977,"&lt;"&amp;E416),SUMIFS('5th Cycle APR Raw Data-Final'!$Q$3:$Q$1977,'5th Cycle APR Raw Data-Final'!$A$3:$A$1977,'SB35 Determination Data'!$K416,'5th Cycle APR Raw Data-Final'!$T$3:$T$1977,"&gt;="&amp;'SB35 Determination Data'!$F416,'5th Cycle APR Raw Data-Final'!$T$3:$T$1977,"&lt;="&amp;G416))</f>
        <v>597</v>
      </c>
      <c r="AI416" s="60">
        <f t="shared" si="19"/>
        <v>3623</v>
      </c>
      <c r="AJ416" s="31">
        <f t="shared" si="20"/>
        <v>0.1414691943127962</v>
      </c>
      <c r="AK416" s="60">
        <f>VLOOKUP(K416,'5th Cycle APR Raw Data-Final'!$A$3:$R$1977,18,FALSE)</f>
        <v>10167</v>
      </c>
      <c r="AL416" s="60">
        <f>IF(AN416&lt;1,SUMIFS('5th Cycle APR Raw Data-Final'!$S$3:$S$1977,'5th Cycle APR Raw Data-Final'!$A$3:$A$1977,'SB35 Determination Data'!$K416,'5th Cycle APR Raw Data-Final'!$T$3:$T$1977,"&gt;="&amp;'SB35 Determination Data'!$F416,'5th Cycle APR Raw Data-Final'!$T$3:$T$1977,"&lt;"&amp;E416),SUMIFS('5th Cycle APR Raw Data-Final'!$S$3:$S$1977,'5th Cycle APR Raw Data-Final'!$A$3:$A$1977,'SB35 Determination Data'!$K416,'5th Cycle APR Raw Data-Final'!$T$3:$T$1977,"&gt;="&amp;'SB35 Determination Data'!$F416,'5th Cycle APR Raw Data-Final'!$T$3:$T$1977,"&lt;="&amp;G416))</f>
        <v>1147</v>
      </c>
      <c r="AM416" s="60">
        <f t="shared" si="21"/>
        <v>9020</v>
      </c>
      <c r="AN416" s="62">
        <f t="shared" si="22"/>
        <v>0.375</v>
      </c>
      <c r="AO416" s="9" t="str">
        <f t="shared" si="23"/>
        <v>YES</v>
      </c>
      <c r="AP416" s="9" t="str">
        <f t="shared" si="24"/>
        <v>NO</v>
      </c>
      <c r="AQ416" s="9" t="str">
        <f t="shared" si="25"/>
        <v>NO</v>
      </c>
      <c r="AR416" s="48" t="str">
        <f>VLOOKUP(K416,'2018Submitted'!$A$2:$C$540,3,FALSE)</f>
        <v>Received - Not successful</v>
      </c>
      <c r="AS416" s="9" t="str">
        <f t="shared" si="26"/>
        <v>NO</v>
      </c>
      <c r="AT416" s="9" t="str">
        <f t="shared" si="27"/>
        <v>NO</v>
      </c>
    </row>
    <row r="417" spans="1:46" ht="12.75" customHeight="1" x14ac:dyDescent="0.15">
      <c r="A417" s="9" t="s">
        <v>505</v>
      </c>
      <c r="B417" s="9" t="str">
        <f t="shared" si="28"/>
        <v>SAN JOSE</v>
      </c>
      <c r="C417" s="31">
        <f t="shared" si="1"/>
        <v>0.5</v>
      </c>
      <c r="D417" s="45">
        <f t="shared" si="2"/>
        <v>8</v>
      </c>
      <c r="E417" s="46">
        <f t="shared" si="3"/>
        <v>2019</v>
      </c>
      <c r="F417" s="46">
        <f t="shared" si="4"/>
        <v>2015</v>
      </c>
      <c r="G417" s="46">
        <f t="shared" si="5"/>
        <v>2022</v>
      </c>
      <c r="H417" s="9" t="str">
        <f t="shared" si="6"/>
        <v>01/31/2015</v>
      </c>
      <c r="I417" s="9" t="str">
        <f t="shared" si="7"/>
        <v>01/31/2023</v>
      </c>
      <c r="J417" s="9" t="s">
        <v>67</v>
      </c>
      <c r="K417" s="49" t="s">
        <v>537</v>
      </c>
      <c r="L417" s="60">
        <f>VLOOKUP(K417,'5th Cycle APR Raw Data-Final'!$A$3:$P$1977,6,FALSE)</f>
        <v>9233</v>
      </c>
      <c r="M417" s="60">
        <f>IF(AN417&lt;1,SUMIFS('5th Cycle APR Raw Data-Final'!G$3:G$1977,'5th Cycle APR Raw Data-Final'!$A$3:$A$1977,'SB35 Determination Data'!$K417,'5th Cycle APR Raw Data-Final'!$T$3:$T$1977,"&gt;="&amp;'SB35 Determination Data'!$F417,'5th Cycle APR Raw Data-Final'!$T$3:$T$1977,"&lt;"&amp;E417),SUMIFS('5th Cycle APR Raw Data-Final'!G$3:G$1977,'5th Cycle APR Raw Data-Final'!$A$3:$A$1977,'SB35 Determination Data'!$K417,'5th Cycle APR Raw Data-Final'!$T$3:$T$1977,"&gt;="&amp;'SB35 Determination Data'!$F417,'5th Cycle APR Raw Data-Final'!$T$3:$T$1977,"&lt;="&amp;G417))</f>
        <v>995</v>
      </c>
      <c r="N417" s="60">
        <f>IF(AN417&lt;1,SUMIFS('5th Cycle APR Raw Data-Final'!H$3:H$1977,'5th Cycle APR Raw Data-Final'!$A$3:$A$1977,'SB35 Determination Data'!$K417,'5th Cycle APR Raw Data-Final'!$T$3:$T$1977,"&gt;="&amp;'SB35 Determination Data'!$F417,'5th Cycle APR Raw Data-Final'!$T$3:$T$1977,"&lt;"&amp;E417),SUMIFS('5th Cycle APR Raw Data-Final'!H$3:H$1977,'5th Cycle APR Raw Data-Final'!$A$3:$A$1977,'SB35 Determination Data'!$K417,'5th Cycle APR Raw Data-Final'!$T$3:$T$1977,"&gt;="&amp;'SB35 Determination Data'!$F417,'5th Cycle APR Raw Data-Final'!$T$3:$T$1977,"&lt;="&amp;G417))</f>
        <v>995</v>
      </c>
      <c r="O417" s="60">
        <f>IF(AN417&lt;1,SUMIFS('5th Cycle APR Raw Data-Final'!I$3:I$1977,'5th Cycle APR Raw Data-Final'!$A$3:$A$1977,'SB35 Determination Data'!$K417,'5th Cycle APR Raw Data-Final'!$T$3:$T$1977,"&gt;="&amp;'SB35 Determination Data'!$F417,'5th Cycle APR Raw Data-Final'!$T$3:$T$1977,"&lt;"&amp;E417),SUMIFS('5th Cycle APR Raw Data-Final'!I$3:I$1977,'5th Cycle APR Raw Data-Final'!$A$3:$A$1977,'SB35 Determination Data'!$K417,'5th Cycle APR Raw Data-Final'!$T$3:$T$1977,"&gt;="&amp;'SB35 Determination Data'!$F417,'5th Cycle APR Raw Data-Final'!$T$3:$T$1977,"&lt;="&amp;G417))</f>
        <v>0</v>
      </c>
      <c r="P417" s="60">
        <f t="shared" si="8"/>
        <v>8238</v>
      </c>
      <c r="Q417" s="31">
        <f t="shared" si="9"/>
        <v>0.10776562330770063</v>
      </c>
      <c r="R417" s="61">
        <f t="shared" si="10"/>
        <v>4617</v>
      </c>
      <c r="S417" s="61">
        <f t="shared" si="11"/>
        <v>0</v>
      </c>
      <c r="T417" s="60">
        <f>VLOOKUP(K417,'5th Cycle APR Raw Data-Final'!$A$3:$P$1977,10,FALSE)</f>
        <v>5428</v>
      </c>
      <c r="U417" s="60">
        <f>IF(AN417&lt;1,SUMIFS('5th Cycle APR Raw Data-Final'!K$3:K$1977,'5th Cycle APR Raw Data-Final'!$A$3:$A$1977,'SB35 Determination Data'!$K417,'5th Cycle APR Raw Data-Final'!$T$3:$T$1977,"&gt;="&amp;'SB35 Determination Data'!$F417,'5th Cycle APR Raw Data-Final'!$T$3:$T$1977,"&lt;"&amp;E417),SUMIFS('5th Cycle APR Raw Data-Final'!K$3:K$1977,'5th Cycle APR Raw Data-Final'!$A$3:$A$1977,'SB35 Determination Data'!$K417,'5th Cycle APR Raw Data-Final'!$T$3:$T$1977,"&gt;="&amp;'SB35 Determination Data'!$F417,'5th Cycle APR Raw Data-Final'!$T$3:$T$1977,"&lt;="&amp;G417))</f>
        <v>231</v>
      </c>
      <c r="V417" s="60">
        <f>IF(AN417&lt;1,SUMIFS('5th Cycle APR Raw Data-Final'!L$3:L$1977,'5th Cycle APR Raw Data-Final'!$A$3:$A$1977,'SB35 Determination Data'!$K417,'5th Cycle APR Raw Data-Final'!$T$3:$T$1977,"&gt;="&amp;'SB35 Determination Data'!$F417,'5th Cycle APR Raw Data-Final'!$T$3:$T$1977,"&lt;"&amp;E417),SUMIFS('5th Cycle APR Raw Data-Final'!L$3:L$1977,'5th Cycle APR Raw Data-Final'!$A$3:$A$1977,'SB35 Determination Data'!$K417,'5th Cycle APR Raw Data-Final'!$T$3:$T$1977,"&gt;="&amp;'SB35 Determination Data'!$F417,'5th Cycle APR Raw Data-Final'!$T$3:$T$1977,"&lt;="&amp;G417))</f>
        <v>231</v>
      </c>
      <c r="W417" s="60">
        <f>IF(AN417&lt;1,SUMIFS('5th Cycle APR Raw Data-Final'!M$3:M$1977,'5th Cycle APR Raw Data-Final'!$A$3:$A$1977,'SB35 Determination Data'!$K417,'5th Cycle APR Raw Data-Final'!$T$3:$T$1977,"&gt;="&amp;'SB35 Determination Data'!$F417,'5th Cycle APR Raw Data-Final'!$T$3:$T$1977,"&lt;"&amp;E417),SUMIFS('5th Cycle APR Raw Data-Final'!M$3:M$1977,'5th Cycle APR Raw Data-Final'!$A$3:$A$1977,'SB35 Determination Data'!$K417,'5th Cycle APR Raw Data-Final'!$T$3:$T$1977,"&gt;="&amp;'SB35 Determination Data'!$F417,'5th Cycle APR Raw Data-Final'!$T$3:$T$1977,"&lt;="&amp;G417))</f>
        <v>0</v>
      </c>
      <c r="X417" s="60">
        <f t="shared" si="12"/>
        <v>5197</v>
      </c>
      <c r="Y417" s="60">
        <f t="shared" si="13"/>
        <v>231</v>
      </c>
      <c r="Z417" s="60">
        <f t="shared" si="14"/>
        <v>5197</v>
      </c>
      <c r="AA417" s="31">
        <f t="shared" si="15"/>
        <v>4.2557111274871037E-2</v>
      </c>
      <c r="AB417" s="31">
        <f t="shared" si="16"/>
        <v>4.2557111274871037E-2</v>
      </c>
      <c r="AC417" s="60">
        <f>VLOOKUP(K417,'5th Cycle APR Raw Data-Final'!$A$3:$P$1977,14,FALSE)</f>
        <v>6188</v>
      </c>
      <c r="AD417" s="60">
        <f>IF(AN417&lt;1,SUMIFS('5th Cycle APR Raw Data-Final'!$O$3:$O$1977,'5th Cycle APR Raw Data-Final'!$A$3:$A$1977,'SB35 Determination Data'!$K417,'5th Cycle APR Raw Data-Final'!$T$3:$T$1977,"&gt;="&amp;'SB35 Determination Data'!$F417,'5th Cycle APR Raw Data-Final'!$T$3:$T$1977,"&lt;"&amp;E417),SUMIFS('5th Cycle APR Raw Data-Final'!$O$3:$O$1977,'5th Cycle APR Raw Data-Final'!$A$3:$A$1977,'SB35 Determination Data'!$K417,'5th Cycle APR Raw Data-Final'!$T$3:$T$1977,"&gt;="&amp;'SB35 Determination Data'!$F417,'5th Cycle APR Raw Data-Final'!$T$3:$T$1977,"&lt;="&amp;G417))</f>
        <v>1585</v>
      </c>
      <c r="AE417" s="60">
        <f t="shared" si="17"/>
        <v>4603</v>
      </c>
      <c r="AF417" s="31">
        <f t="shared" si="18"/>
        <v>0.25614091790562377</v>
      </c>
      <c r="AG417" s="60">
        <f>VLOOKUP(K417,'5th Cycle APR Raw Data-Final'!$A$3:$P$1977,16,FALSE)</f>
        <v>14231</v>
      </c>
      <c r="AH417" s="60">
        <f>IF(AN417&lt;1,SUMIFS('5th Cycle APR Raw Data-Final'!$Q$3:$Q$1977,'5th Cycle APR Raw Data-Final'!$A$3:$A$1977,'SB35 Determination Data'!$K417,'5th Cycle APR Raw Data-Final'!$T$3:$T$1977,"&gt;="&amp;'SB35 Determination Data'!$F417,'5th Cycle APR Raw Data-Final'!$T$3:$T$1977,"&lt;"&amp;E417),SUMIFS('5th Cycle APR Raw Data-Final'!$Q$3:$Q$1977,'5th Cycle APR Raw Data-Final'!$A$3:$A$1977,'SB35 Determination Data'!$K417,'5th Cycle APR Raw Data-Final'!$T$3:$T$1977,"&gt;="&amp;'SB35 Determination Data'!$F417,'5th Cycle APR Raw Data-Final'!$T$3:$T$1977,"&lt;="&amp;G417))</f>
        <v>11820</v>
      </c>
      <c r="AI417" s="60">
        <f t="shared" si="19"/>
        <v>2411</v>
      </c>
      <c r="AJ417" s="31">
        <f t="shared" si="20"/>
        <v>0.83058112571147491</v>
      </c>
      <c r="AK417" s="60">
        <f>VLOOKUP(K417,'5th Cycle APR Raw Data-Final'!$A$3:$R$1977,18,FALSE)</f>
        <v>35080</v>
      </c>
      <c r="AL417" s="60">
        <f>IF(AN417&lt;1,SUMIFS('5th Cycle APR Raw Data-Final'!$S$3:$S$1977,'5th Cycle APR Raw Data-Final'!$A$3:$A$1977,'SB35 Determination Data'!$K417,'5th Cycle APR Raw Data-Final'!$T$3:$T$1977,"&gt;="&amp;'SB35 Determination Data'!$F417,'5th Cycle APR Raw Data-Final'!$T$3:$T$1977,"&lt;"&amp;E417),SUMIFS('5th Cycle APR Raw Data-Final'!$S$3:$S$1977,'5th Cycle APR Raw Data-Final'!$A$3:$A$1977,'SB35 Determination Data'!$K417,'5th Cycle APR Raw Data-Final'!$T$3:$T$1977,"&gt;="&amp;'SB35 Determination Data'!$F417,'5th Cycle APR Raw Data-Final'!$T$3:$T$1977,"&lt;="&amp;G417))</f>
        <v>14631</v>
      </c>
      <c r="AM417" s="60">
        <f t="shared" si="21"/>
        <v>20449</v>
      </c>
      <c r="AN417" s="62">
        <f t="shared" si="22"/>
        <v>0.5</v>
      </c>
      <c r="AO417" s="9" t="str">
        <f t="shared" si="23"/>
        <v>NO</v>
      </c>
      <c r="AP417" s="9" t="str">
        <f t="shared" si="24"/>
        <v>YES</v>
      </c>
      <c r="AQ417" s="9" t="str">
        <f t="shared" si="25"/>
        <v>NO</v>
      </c>
      <c r="AR417" s="48" t="str">
        <f>VLOOKUP(K417,'2018Submitted'!$A$2:$C$540,3,FALSE)</f>
        <v>Successful</v>
      </c>
      <c r="AS417" s="9" t="str">
        <f t="shared" si="26"/>
        <v>NO</v>
      </c>
      <c r="AT417" s="9" t="str">
        <f t="shared" si="27"/>
        <v>YES</v>
      </c>
    </row>
    <row r="418" spans="1:46" ht="12.75" customHeight="1" x14ac:dyDescent="0.15">
      <c r="A418" s="9" t="s">
        <v>348</v>
      </c>
      <c r="B418" s="9" t="str">
        <f t="shared" si="28"/>
        <v>SAN JUAN BAUTISTA</v>
      </c>
      <c r="C418" s="31">
        <f t="shared" si="1"/>
        <v>0.375</v>
      </c>
      <c r="D418" s="45">
        <f t="shared" si="2"/>
        <v>8</v>
      </c>
      <c r="E418" s="46">
        <f t="shared" si="3"/>
        <v>2020</v>
      </c>
      <c r="F418" s="46">
        <f t="shared" si="4"/>
        <v>2016</v>
      </c>
      <c r="G418" s="46" t="str">
        <f t="shared" si="5"/>
        <v>2023</v>
      </c>
      <c r="H418" s="9" t="str">
        <f t="shared" si="6"/>
        <v>12/31/2015</v>
      </c>
      <c r="I418" s="9" t="str">
        <f t="shared" si="7"/>
        <v>12/31/2023</v>
      </c>
      <c r="J418" s="9" t="s">
        <v>128</v>
      </c>
      <c r="K418" s="49" t="s">
        <v>1300</v>
      </c>
      <c r="L418" s="60">
        <f>VLOOKUP(K418,'5th Cycle APR Raw Data-Final'!$A$3:$P$1977,6,FALSE)</f>
        <v>10</v>
      </c>
      <c r="M418" s="60">
        <f>IF(AN418&lt;1,SUMIFS('5th Cycle APR Raw Data-Final'!G$3:G$1977,'5th Cycle APR Raw Data-Final'!$A$3:$A$1977,'SB35 Determination Data'!$K418,'5th Cycle APR Raw Data-Final'!$T$3:$T$1977,"&gt;="&amp;'SB35 Determination Data'!$F418,'5th Cycle APR Raw Data-Final'!$T$3:$T$1977,"&lt;"&amp;E418),SUMIFS('5th Cycle APR Raw Data-Final'!G$3:G$1977,'5th Cycle APR Raw Data-Final'!$A$3:$A$1977,'SB35 Determination Data'!$K418,'5th Cycle APR Raw Data-Final'!$T$3:$T$1977,"&gt;="&amp;'SB35 Determination Data'!$F418,'5th Cycle APR Raw Data-Final'!$T$3:$T$1977,"&lt;="&amp;G418))</f>
        <v>0</v>
      </c>
      <c r="N418" s="60">
        <f>IF(AN418&lt;1,SUMIFS('5th Cycle APR Raw Data-Final'!H$3:H$1977,'5th Cycle APR Raw Data-Final'!$A$3:$A$1977,'SB35 Determination Data'!$K418,'5th Cycle APR Raw Data-Final'!$T$3:$T$1977,"&gt;="&amp;'SB35 Determination Data'!$F418,'5th Cycle APR Raw Data-Final'!$T$3:$T$1977,"&lt;"&amp;E418),SUMIFS('5th Cycle APR Raw Data-Final'!H$3:H$1977,'5th Cycle APR Raw Data-Final'!$A$3:$A$1977,'SB35 Determination Data'!$K418,'5th Cycle APR Raw Data-Final'!$T$3:$T$1977,"&gt;="&amp;'SB35 Determination Data'!$F418,'5th Cycle APR Raw Data-Final'!$T$3:$T$1977,"&lt;="&amp;G418))</f>
        <v>0</v>
      </c>
      <c r="O418" s="60">
        <f>IF(AN418&lt;1,SUMIFS('5th Cycle APR Raw Data-Final'!I$3:I$1977,'5th Cycle APR Raw Data-Final'!$A$3:$A$1977,'SB35 Determination Data'!$K418,'5th Cycle APR Raw Data-Final'!$T$3:$T$1977,"&gt;="&amp;'SB35 Determination Data'!$F418,'5th Cycle APR Raw Data-Final'!$T$3:$T$1977,"&lt;"&amp;E418),SUMIFS('5th Cycle APR Raw Data-Final'!I$3:I$1977,'5th Cycle APR Raw Data-Final'!$A$3:$A$1977,'SB35 Determination Data'!$K418,'5th Cycle APR Raw Data-Final'!$T$3:$T$1977,"&gt;="&amp;'SB35 Determination Data'!$F418,'5th Cycle APR Raw Data-Final'!$T$3:$T$1977,"&lt;="&amp;G418))</f>
        <v>0</v>
      </c>
      <c r="P418" s="60">
        <f t="shared" si="8"/>
        <v>10</v>
      </c>
      <c r="Q418" s="31">
        <f t="shared" si="9"/>
        <v>0</v>
      </c>
      <c r="R418" s="61">
        <f t="shared" si="10"/>
        <v>4</v>
      </c>
      <c r="S418" s="61">
        <f t="shared" si="11"/>
        <v>0</v>
      </c>
      <c r="T418" s="60">
        <f>VLOOKUP(K418,'5th Cycle APR Raw Data-Final'!$A$3:$P$1977,10,FALSE)</f>
        <v>6</v>
      </c>
      <c r="U418" s="60">
        <f>IF(AN418&lt;1,SUMIFS('5th Cycle APR Raw Data-Final'!K$3:K$1977,'5th Cycle APR Raw Data-Final'!$A$3:$A$1977,'SB35 Determination Data'!$K418,'5th Cycle APR Raw Data-Final'!$T$3:$T$1977,"&gt;="&amp;'SB35 Determination Data'!$F418,'5th Cycle APR Raw Data-Final'!$T$3:$T$1977,"&lt;"&amp;E418),SUMIFS('5th Cycle APR Raw Data-Final'!K$3:K$1977,'5th Cycle APR Raw Data-Final'!$A$3:$A$1977,'SB35 Determination Data'!$K418,'5th Cycle APR Raw Data-Final'!$T$3:$T$1977,"&gt;="&amp;'SB35 Determination Data'!$F418,'5th Cycle APR Raw Data-Final'!$T$3:$T$1977,"&lt;="&amp;G418))</f>
        <v>0</v>
      </c>
      <c r="V418" s="60">
        <f>IF(AN418&lt;1,SUMIFS('5th Cycle APR Raw Data-Final'!L$3:L$1977,'5th Cycle APR Raw Data-Final'!$A$3:$A$1977,'SB35 Determination Data'!$K418,'5th Cycle APR Raw Data-Final'!$T$3:$T$1977,"&gt;="&amp;'SB35 Determination Data'!$F418,'5th Cycle APR Raw Data-Final'!$T$3:$T$1977,"&lt;"&amp;E418),SUMIFS('5th Cycle APR Raw Data-Final'!L$3:L$1977,'5th Cycle APR Raw Data-Final'!$A$3:$A$1977,'SB35 Determination Data'!$K418,'5th Cycle APR Raw Data-Final'!$T$3:$T$1977,"&gt;="&amp;'SB35 Determination Data'!$F418,'5th Cycle APR Raw Data-Final'!$T$3:$T$1977,"&lt;="&amp;G418))</f>
        <v>0</v>
      </c>
      <c r="W418" s="60">
        <f>IF(AN418&lt;1,SUMIFS('5th Cycle APR Raw Data-Final'!M$3:M$1977,'5th Cycle APR Raw Data-Final'!$A$3:$A$1977,'SB35 Determination Data'!$K418,'5th Cycle APR Raw Data-Final'!$T$3:$T$1977,"&gt;="&amp;'SB35 Determination Data'!$F418,'5th Cycle APR Raw Data-Final'!$T$3:$T$1977,"&lt;"&amp;E418),SUMIFS('5th Cycle APR Raw Data-Final'!M$3:M$1977,'5th Cycle APR Raw Data-Final'!$A$3:$A$1977,'SB35 Determination Data'!$K418,'5th Cycle APR Raw Data-Final'!$T$3:$T$1977,"&gt;="&amp;'SB35 Determination Data'!$F418,'5th Cycle APR Raw Data-Final'!$T$3:$T$1977,"&lt;="&amp;G418))</f>
        <v>0</v>
      </c>
      <c r="X418" s="60">
        <f t="shared" si="12"/>
        <v>6</v>
      </c>
      <c r="Y418" s="60">
        <f t="shared" si="13"/>
        <v>0</v>
      </c>
      <c r="Z418" s="60">
        <f t="shared" si="14"/>
        <v>6</v>
      </c>
      <c r="AA418" s="31">
        <f t="shared" si="15"/>
        <v>0</v>
      </c>
      <c r="AB418" s="31">
        <f t="shared" si="16"/>
        <v>0</v>
      </c>
      <c r="AC418" s="60">
        <f>VLOOKUP(K418,'5th Cycle APR Raw Data-Final'!$A$3:$P$1977,14,FALSE)</f>
        <v>8</v>
      </c>
      <c r="AD418" s="60">
        <f>IF(AN418&lt;1,SUMIFS('5th Cycle APR Raw Data-Final'!$O$3:$O$1977,'5th Cycle APR Raw Data-Final'!$A$3:$A$1977,'SB35 Determination Data'!$K418,'5th Cycle APR Raw Data-Final'!$T$3:$T$1977,"&gt;="&amp;'SB35 Determination Data'!$F418,'5th Cycle APR Raw Data-Final'!$T$3:$T$1977,"&lt;"&amp;E418),SUMIFS('5th Cycle APR Raw Data-Final'!$O$3:$O$1977,'5th Cycle APR Raw Data-Final'!$A$3:$A$1977,'SB35 Determination Data'!$K418,'5th Cycle APR Raw Data-Final'!$T$3:$T$1977,"&gt;="&amp;'SB35 Determination Data'!$F418,'5th Cycle APR Raw Data-Final'!$T$3:$T$1977,"&lt;="&amp;G418))</f>
        <v>0</v>
      </c>
      <c r="AE418" s="60">
        <f t="shared" si="17"/>
        <v>8</v>
      </c>
      <c r="AF418" s="31">
        <f t="shared" si="18"/>
        <v>0</v>
      </c>
      <c r="AG418" s="60">
        <f>VLOOKUP(K418,'5th Cycle APR Raw Data-Final'!$A$3:$P$1977,16,FALSE)</f>
        <v>17</v>
      </c>
      <c r="AH418" s="60">
        <f>IF(AN418&lt;1,SUMIFS('5th Cycle APR Raw Data-Final'!$Q$3:$Q$1977,'5th Cycle APR Raw Data-Final'!$A$3:$A$1977,'SB35 Determination Data'!$K418,'5th Cycle APR Raw Data-Final'!$T$3:$T$1977,"&gt;="&amp;'SB35 Determination Data'!$F418,'5th Cycle APR Raw Data-Final'!$T$3:$T$1977,"&lt;"&amp;E418),SUMIFS('5th Cycle APR Raw Data-Final'!$Q$3:$Q$1977,'5th Cycle APR Raw Data-Final'!$A$3:$A$1977,'SB35 Determination Data'!$K418,'5th Cycle APR Raw Data-Final'!$T$3:$T$1977,"&gt;="&amp;'SB35 Determination Data'!$F418,'5th Cycle APR Raw Data-Final'!$T$3:$T$1977,"&lt;="&amp;G418))</f>
        <v>0</v>
      </c>
      <c r="AI418" s="60">
        <f t="shared" si="19"/>
        <v>17</v>
      </c>
      <c r="AJ418" s="31">
        <f t="shared" si="20"/>
        <v>0</v>
      </c>
      <c r="AK418" s="60">
        <f>VLOOKUP(K418,'5th Cycle APR Raw Data-Final'!$A$3:$R$1977,18,FALSE)</f>
        <v>41</v>
      </c>
      <c r="AL418" s="60">
        <f>IF(AN418&lt;1,SUMIFS('5th Cycle APR Raw Data-Final'!$S$3:$S$1977,'5th Cycle APR Raw Data-Final'!$A$3:$A$1977,'SB35 Determination Data'!$K418,'5th Cycle APR Raw Data-Final'!$T$3:$T$1977,"&gt;="&amp;'SB35 Determination Data'!$F418,'5th Cycle APR Raw Data-Final'!$T$3:$T$1977,"&lt;"&amp;E418),SUMIFS('5th Cycle APR Raw Data-Final'!$S$3:$S$1977,'5th Cycle APR Raw Data-Final'!$A$3:$A$1977,'SB35 Determination Data'!$K418,'5th Cycle APR Raw Data-Final'!$T$3:$T$1977,"&gt;="&amp;'SB35 Determination Data'!$F418,'5th Cycle APR Raw Data-Final'!$T$3:$T$1977,"&lt;="&amp;G418))</f>
        <v>0</v>
      </c>
      <c r="AM418" s="60">
        <f t="shared" si="21"/>
        <v>41</v>
      </c>
      <c r="AN418" s="62">
        <f t="shared" si="22"/>
        <v>0.375</v>
      </c>
      <c r="AO418" s="9" t="str">
        <f t="shared" si="23"/>
        <v>YES</v>
      </c>
      <c r="AP418" s="9" t="str">
        <f t="shared" si="24"/>
        <v>NO</v>
      </c>
      <c r="AQ418" s="9" t="str">
        <f t="shared" si="25"/>
        <v>NO</v>
      </c>
      <c r="AR418" s="48" t="str">
        <f>VLOOKUP(K418,'2018Submitted'!$A$2:$C$540,3,FALSE)</f>
        <v>Successful</v>
      </c>
      <c r="AS418" s="9" t="str">
        <f t="shared" si="26"/>
        <v>NO</v>
      </c>
      <c r="AT418" s="9" t="str">
        <f t="shared" si="27"/>
        <v>NO</v>
      </c>
    </row>
    <row r="419" spans="1:46" ht="12.75" customHeight="1" x14ac:dyDescent="0.15">
      <c r="A419" s="9" t="s">
        <v>273</v>
      </c>
      <c r="B419" s="9" t="str">
        <f t="shared" si="28"/>
        <v>SAN JUAN CAPISTRANO</v>
      </c>
      <c r="C419" s="31">
        <f t="shared" si="1"/>
        <v>0.625</v>
      </c>
      <c r="D419" s="45">
        <f t="shared" si="2"/>
        <v>8</v>
      </c>
      <c r="E419" s="46">
        <f t="shared" si="3"/>
        <v>2018</v>
      </c>
      <c r="F419" s="46">
        <f t="shared" si="4"/>
        <v>2014</v>
      </c>
      <c r="G419" s="46" t="str">
        <f t="shared" si="5"/>
        <v>2021</v>
      </c>
      <c r="H419" s="9" t="str">
        <f t="shared" si="6"/>
        <v>10/15/2013</v>
      </c>
      <c r="I419" s="9" t="str">
        <f t="shared" si="7"/>
        <v>10/15/2021</v>
      </c>
      <c r="J419" s="9" t="s">
        <v>144</v>
      </c>
      <c r="K419" s="49" t="s">
        <v>299</v>
      </c>
      <c r="L419" s="60">
        <f>VLOOKUP(K419,'5th Cycle APR Raw Data-Final'!$A$3:$P$1977,6,FALSE)</f>
        <v>147</v>
      </c>
      <c r="M419" s="60">
        <f>IF(AN419&lt;1,SUMIFS('5th Cycle APR Raw Data-Final'!G$3:G$1977,'5th Cycle APR Raw Data-Final'!$A$3:$A$1977,'SB35 Determination Data'!$K419,'5th Cycle APR Raw Data-Final'!$T$3:$T$1977,"&gt;="&amp;'SB35 Determination Data'!$F419,'5th Cycle APR Raw Data-Final'!$T$3:$T$1977,"&lt;"&amp;E419),SUMIFS('5th Cycle APR Raw Data-Final'!G$3:G$1977,'5th Cycle APR Raw Data-Final'!$A$3:$A$1977,'SB35 Determination Data'!$K419,'5th Cycle APR Raw Data-Final'!$T$3:$T$1977,"&gt;="&amp;'SB35 Determination Data'!$F419,'5th Cycle APR Raw Data-Final'!$T$3:$T$1977,"&lt;="&amp;G419))</f>
        <v>0</v>
      </c>
      <c r="N419" s="60">
        <f>IF(AN419&lt;1,SUMIFS('5th Cycle APR Raw Data-Final'!H$3:H$1977,'5th Cycle APR Raw Data-Final'!$A$3:$A$1977,'SB35 Determination Data'!$K419,'5th Cycle APR Raw Data-Final'!$T$3:$T$1977,"&gt;="&amp;'SB35 Determination Data'!$F419,'5th Cycle APR Raw Data-Final'!$T$3:$T$1977,"&lt;"&amp;E419),SUMIFS('5th Cycle APR Raw Data-Final'!H$3:H$1977,'5th Cycle APR Raw Data-Final'!$A$3:$A$1977,'SB35 Determination Data'!$K419,'5th Cycle APR Raw Data-Final'!$T$3:$T$1977,"&gt;="&amp;'SB35 Determination Data'!$F419,'5th Cycle APR Raw Data-Final'!$T$3:$T$1977,"&lt;="&amp;G419))</f>
        <v>0</v>
      </c>
      <c r="O419" s="60">
        <f>IF(AN419&lt;1,SUMIFS('5th Cycle APR Raw Data-Final'!I$3:I$1977,'5th Cycle APR Raw Data-Final'!$A$3:$A$1977,'SB35 Determination Data'!$K419,'5th Cycle APR Raw Data-Final'!$T$3:$T$1977,"&gt;="&amp;'SB35 Determination Data'!$F419,'5th Cycle APR Raw Data-Final'!$T$3:$T$1977,"&lt;"&amp;E419),SUMIFS('5th Cycle APR Raw Data-Final'!I$3:I$1977,'5th Cycle APR Raw Data-Final'!$A$3:$A$1977,'SB35 Determination Data'!$K419,'5th Cycle APR Raw Data-Final'!$T$3:$T$1977,"&gt;="&amp;'SB35 Determination Data'!$F419,'5th Cycle APR Raw Data-Final'!$T$3:$T$1977,"&lt;="&amp;G419))</f>
        <v>0</v>
      </c>
      <c r="P419" s="60">
        <f t="shared" si="8"/>
        <v>147</v>
      </c>
      <c r="Q419" s="31">
        <f t="shared" si="9"/>
        <v>0</v>
      </c>
      <c r="R419" s="61">
        <f t="shared" si="10"/>
        <v>74</v>
      </c>
      <c r="S419" s="61">
        <f t="shared" si="11"/>
        <v>0</v>
      </c>
      <c r="T419" s="60">
        <f>VLOOKUP(K419,'5th Cycle APR Raw Data-Final'!$A$3:$P$1977,10,FALSE)</f>
        <v>104</v>
      </c>
      <c r="U419" s="60">
        <f>IF(AN419&lt;1,SUMIFS('5th Cycle APR Raw Data-Final'!K$3:K$1977,'5th Cycle APR Raw Data-Final'!$A$3:$A$1977,'SB35 Determination Data'!$K419,'5th Cycle APR Raw Data-Final'!$T$3:$T$1977,"&gt;="&amp;'SB35 Determination Data'!$F419,'5th Cycle APR Raw Data-Final'!$T$3:$T$1977,"&lt;"&amp;E419),SUMIFS('5th Cycle APR Raw Data-Final'!K$3:K$1977,'5th Cycle APR Raw Data-Final'!$A$3:$A$1977,'SB35 Determination Data'!$K419,'5th Cycle APR Raw Data-Final'!$T$3:$T$1977,"&gt;="&amp;'SB35 Determination Data'!$F419,'5th Cycle APR Raw Data-Final'!$T$3:$T$1977,"&lt;="&amp;G419))</f>
        <v>2</v>
      </c>
      <c r="V419" s="60">
        <f>IF(AN419&lt;1,SUMIFS('5th Cycle APR Raw Data-Final'!L$3:L$1977,'5th Cycle APR Raw Data-Final'!$A$3:$A$1977,'SB35 Determination Data'!$K419,'5th Cycle APR Raw Data-Final'!$T$3:$T$1977,"&gt;="&amp;'SB35 Determination Data'!$F419,'5th Cycle APR Raw Data-Final'!$T$3:$T$1977,"&lt;"&amp;E419),SUMIFS('5th Cycle APR Raw Data-Final'!L$3:L$1977,'5th Cycle APR Raw Data-Final'!$A$3:$A$1977,'SB35 Determination Data'!$K419,'5th Cycle APR Raw Data-Final'!$T$3:$T$1977,"&gt;="&amp;'SB35 Determination Data'!$F419,'5th Cycle APR Raw Data-Final'!$T$3:$T$1977,"&lt;="&amp;G419))</f>
        <v>2</v>
      </c>
      <c r="W419" s="60">
        <f>IF(AN419&lt;1,SUMIFS('5th Cycle APR Raw Data-Final'!M$3:M$1977,'5th Cycle APR Raw Data-Final'!$A$3:$A$1977,'SB35 Determination Data'!$K419,'5th Cycle APR Raw Data-Final'!$T$3:$T$1977,"&gt;="&amp;'SB35 Determination Data'!$F419,'5th Cycle APR Raw Data-Final'!$T$3:$T$1977,"&lt;"&amp;E419),SUMIFS('5th Cycle APR Raw Data-Final'!M$3:M$1977,'5th Cycle APR Raw Data-Final'!$A$3:$A$1977,'SB35 Determination Data'!$K419,'5th Cycle APR Raw Data-Final'!$T$3:$T$1977,"&gt;="&amp;'SB35 Determination Data'!$F419,'5th Cycle APR Raw Data-Final'!$T$3:$T$1977,"&lt;="&amp;G419))</f>
        <v>0</v>
      </c>
      <c r="X419" s="60">
        <f t="shared" si="12"/>
        <v>102</v>
      </c>
      <c r="Y419" s="60">
        <f t="shared" si="13"/>
        <v>2</v>
      </c>
      <c r="Z419" s="60">
        <f t="shared" si="14"/>
        <v>102</v>
      </c>
      <c r="AA419" s="31">
        <f t="shared" si="15"/>
        <v>1.9230769230769232E-2</v>
      </c>
      <c r="AB419" s="31">
        <f t="shared" si="16"/>
        <v>1.9230769230769232E-2</v>
      </c>
      <c r="AC419" s="60">
        <f>VLOOKUP(K419,'5th Cycle APR Raw Data-Final'!$A$3:$P$1977,14,FALSE)</f>
        <v>120</v>
      </c>
      <c r="AD419" s="60">
        <f>IF(AN419&lt;1,SUMIFS('5th Cycle APR Raw Data-Final'!$O$3:$O$1977,'5th Cycle APR Raw Data-Final'!$A$3:$A$1977,'SB35 Determination Data'!$K419,'5th Cycle APR Raw Data-Final'!$T$3:$T$1977,"&gt;="&amp;'SB35 Determination Data'!$F419,'5th Cycle APR Raw Data-Final'!$T$3:$T$1977,"&lt;"&amp;E419),SUMIFS('5th Cycle APR Raw Data-Final'!$O$3:$O$1977,'5th Cycle APR Raw Data-Final'!$A$3:$A$1977,'SB35 Determination Data'!$K419,'5th Cycle APR Raw Data-Final'!$T$3:$T$1977,"&gt;="&amp;'SB35 Determination Data'!$F419,'5th Cycle APR Raw Data-Final'!$T$3:$T$1977,"&lt;="&amp;G419))</f>
        <v>2</v>
      </c>
      <c r="AE419" s="60">
        <f t="shared" si="17"/>
        <v>118</v>
      </c>
      <c r="AF419" s="31">
        <f t="shared" si="18"/>
        <v>1.6666666666666666E-2</v>
      </c>
      <c r="AG419" s="60">
        <f>VLOOKUP(K419,'5th Cycle APR Raw Data-Final'!$A$3:$P$1977,16,FALSE)</f>
        <v>267</v>
      </c>
      <c r="AH419" s="60">
        <f>IF(AN419&lt;1,SUMIFS('5th Cycle APR Raw Data-Final'!$Q$3:$Q$1977,'5th Cycle APR Raw Data-Final'!$A$3:$A$1977,'SB35 Determination Data'!$K419,'5th Cycle APR Raw Data-Final'!$T$3:$T$1977,"&gt;="&amp;'SB35 Determination Data'!$F419,'5th Cycle APR Raw Data-Final'!$T$3:$T$1977,"&lt;"&amp;E419),SUMIFS('5th Cycle APR Raw Data-Final'!$Q$3:$Q$1977,'5th Cycle APR Raw Data-Final'!$A$3:$A$1977,'SB35 Determination Data'!$K419,'5th Cycle APR Raw Data-Final'!$T$3:$T$1977,"&gt;="&amp;'SB35 Determination Data'!$F419,'5th Cycle APR Raw Data-Final'!$T$3:$T$1977,"&lt;="&amp;G419))</f>
        <v>351</v>
      </c>
      <c r="AI419" s="60">
        <f t="shared" si="19"/>
        <v>0</v>
      </c>
      <c r="AJ419" s="31">
        <f t="shared" si="20"/>
        <v>1.3146067415730338</v>
      </c>
      <c r="AK419" s="60">
        <f>VLOOKUP(K419,'5th Cycle APR Raw Data-Final'!$A$3:$R$1977,18,FALSE)</f>
        <v>638</v>
      </c>
      <c r="AL419" s="60">
        <f>IF(AN419&lt;1,SUMIFS('5th Cycle APR Raw Data-Final'!$S$3:$S$1977,'5th Cycle APR Raw Data-Final'!$A$3:$A$1977,'SB35 Determination Data'!$K419,'5th Cycle APR Raw Data-Final'!$T$3:$T$1977,"&gt;="&amp;'SB35 Determination Data'!$F419,'5th Cycle APR Raw Data-Final'!$T$3:$T$1977,"&lt;"&amp;E419),SUMIFS('5th Cycle APR Raw Data-Final'!$S$3:$S$1977,'5th Cycle APR Raw Data-Final'!$A$3:$A$1977,'SB35 Determination Data'!$K419,'5th Cycle APR Raw Data-Final'!$T$3:$T$1977,"&gt;="&amp;'SB35 Determination Data'!$F419,'5th Cycle APR Raw Data-Final'!$T$3:$T$1977,"&lt;="&amp;G419))</f>
        <v>355</v>
      </c>
      <c r="AM419" s="60">
        <f t="shared" si="21"/>
        <v>367</v>
      </c>
      <c r="AN419" s="62">
        <f t="shared" si="22"/>
        <v>0.5</v>
      </c>
      <c r="AO419" s="9" t="str">
        <f t="shared" si="23"/>
        <v>NO</v>
      </c>
      <c r="AP419" s="9" t="str">
        <f t="shared" si="24"/>
        <v>YES</v>
      </c>
      <c r="AQ419" s="9" t="str">
        <f t="shared" si="25"/>
        <v>NO</v>
      </c>
      <c r="AR419" s="48" t="str">
        <f>VLOOKUP(K419,'2018Submitted'!$A$2:$C$540,3,FALSE)</f>
        <v>Successful</v>
      </c>
      <c r="AS419" s="9" t="str">
        <f t="shared" si="26"/>
        <v>NO</v>
      </c>
      <c r="AT419" s="9" t="str">
        <f t="shared" si="27"/>
        <v>YES</v>
      </c>
    </row>
    <row r="420" spans="1:46" ht="12.75" customHeight="1" x14ac:dyDescent="0.15">
      <c r="A420" s="9" t="s">
        <v>66</v>
      </c>
      <c r="B420" s="9" t="str">
        <f t="shared" si="28"/>
        <v>SAN LEANDRO</v>
      </c>
      <c r="C420" s="31">
        <f t="shared" si="1"/>
        <v>0.5</v>
      </c>
      <c r="D420" s="45">
        <f t="shared" si="2"/>
        <v>8</v>
      </c>
      <c r="E420" s="46">
        <f t="shared" si="3"/>
        <v>2019</v>
      </c>
      <c r="F420" s="46">
        <f t="shared" si="4"/>
        <v>2015</v>
      </c>
      <c r="G420" s="46">
        <f t="shared" si="5"/>
        <v>2022</v>
      </c>
      <c r="H420" s="9" t="str">
        <f t="shared" si="6"/>
        <v>01/31/2015</v>
      </c>
      <c r="I420" s="9" t="str">
        <f t="shared" si="7"/>
        <v>01/31/2023</v>
      </c>
      <c r="J420" s="9" t="s">
        <v>67</v>
      </c>
      <c r="K420" s="49" t="s">
        <v>80</v>
      </c>
      <c r="L420" s="60">
        <f>VLOOKUP(K420,'5th Cycle APR Raw Data-Final'!$A$3:$P$1977,6,FALSE)</f>
        <v>504</v>
      </c>
      <c r="M420" s="60">
        <f>IF(AN420&lt;1,SUMIFS('5th Cycle APR Raw Data-Final'!G$3:G$1977,'5th Cycle APR Raw Data-Final'!$A$3:$A$1977,'SB35 Determination Data'!$K420,'5th Cycle APR Raw Data-Final'!$T$3:$T$1977,"&gt;="&amp;'SB35 Determination Data'!$F420,'5th Cycle APR Raw Data-Final'!$T$3:$T$1977,"&lt;"&amp;E420),SUMIFS('5th Cycle APR Raw Data-Final'!G$3:G$1977,'5th Cycle APR Raw Data-Final'!$A$3:$A$1977,'SB35 Determination Data'!$K420,'5th Cycle APR Raw Data-Final'!$T$3:$T$1977,"&gt;="&amp;'SB35 Determination Data'!$F420,'5th Cycle APR Raw Data-Final'!$T$3:$T$1977,"&lt;="&amp;G420))</f>
        <v>109</v>
      </c>
      <c r="N420" s="60">
        <f>IF(AN420&lt;1,SUMIFS('5th Cycle APR Raw Data-Final'!H$3:H$1977,'5th Cycle APR Raw Data-Final'!$A$3:$A$1977,'SB35 Determination Data'!$K420,'5th Cycle APR Raw Data-Final'!$T$3:$T$1977,"&gt;="&amp;'SB35 Determination Data'!$F420,'5th Cycle APR Raw Data-Final'!$T$3:$T$1977,"&lt;"&amp;E420),SUMIFS('5th Cycle APR Raw Data-Final'!H$3:H$1977,'5th Cycle APR Raw Data-Final'!$A$3:$A$1977,'SB35 Determination Data'!$K420,'5th Cycle APR Raw Data-Final'!$T$3:$T$1977,"&gt;="&amp;'SB35 Determination Data'!$F420,'5th Cycle APR Raw Data-Final'!$T$3:$T$1977,"&lt;="&amp;G420))</f>
        <v>109</v>
      </c>
      <c r="O420" s="60">
        <f>IF(AN420&lt;1,SUMIFS('5th Cycle APR Raw Data-Final'!I$3:I$1977,'5th Cycle APR Raw Data-Final'!$A$3:$A$1977,'SB35 Determination Data'!$K420,'5th Cycle APR Raw Data-Final'!$T$3:$T$1977,"&gt;="&amp;'SB35 Determination Data'!$F420,'5th Cycle APR Raw Data-Final'!$T$3:$T$1977,"&lt;"&amp;E420),SUMIFS('5th Cycle APR Raw Data-Final'!I$3:I$1977,'5th Cycle APR Raw Data-Final'!$A$3:$A$1977,'SB35 Determination Data'!$K420,'5th Cycle APR Raw Data-Final'!$T$3:$T$1977,"&gt;="&amp;'SB35 Determination Data'!$F420,'5th Cycle APR Raw Data-Final'!$T$3:$T$1977,"&lt;="&amp;G420))</f>
        <v>0</v>
      </c>
      <c r="P420" s="60">
        <f t="shared" si="8"/>
        <v>395</v>
      </c>
      <c r="Q420" s="31">
        <f t="shared" si="9"/>
        <v>0.21626984126984128</v>
      </c>
      <c r="R420" s="61">
        <f t="shared" si="10"/>
        <v>252</v>
      </c>
      <c r="S420" s="61">
        <f t="shared" si="11"/>
        <v>0</v>
      </c>
      <c r="T420" s="60">
        <f>VLOOKUP(K420,'5th Cycle APR Raw Data-Final'!$A$3:$P$1977,10,FALSE)</f>
        <v>270</v>
      </c>
      <c r="U420" s="60">
        <f>IF(AN420&lt;1,SUMIFS('5th Cycle APR Raw Data-Final'!K$3:K$1977,'5th Cycle APR Raw Data-Final'!$A$3:$A$1977,'SB35 Determination Data'!$K420,'5th Cycle APR Raw Data-Final'!$T$3:$T$1977,"&gt;="&amp;'SB35 Determination Data'!$F420,'5th Cycle APR Raw Data-Final'!$T$3:$T$1977,"&lt;"&amp;E420),SUMIFS('5th Cycle APR Raw Data-Final'!K$3:K$1977,'5th Cycle APR Raw Data-Final'!$A$3:$A$1977,'SB35 Determination Data'!$K420,'5th Cycle APR Raw Data-Final'!$T$3:$T$1977,"&gt;="&amp;'SB35 Determination Data'!$F420,'5th Cycle APR Raw Data-Final'!$T$3:$T$1977,"&lt;="&amp;G420))</f>
        <v>88</v>
      </c>
      <c r="V420" s="60">
        <f>IF(AN420&lt;1,SUMIFS('5th Cycle APR Raw Data-Final'!L$3:L$1977,'5th Cycle APR Raw Data-Final'!$A$3:$A$1977,'SB35 Determination Data'!$K420,'5th Cycle APR Raw Data-Final'!$T$3:$T$1977,"&gt;="&amp;'SB35 Determination Data'!$F420,'5th Cycle APR Raw Data-Final'!$T$3:$T$1977,"&lt;"&amp;E420),SUMIFS('5th Cycle APR Raw Data-Final'!L$3:L$1977,'5th Cycle APR Raw Data-Final'!$A$3:$A$1977,'SB35 Determination Data'!$K420,'5th Cycle APR Raw Data-Final'!$T$3:$T$1977,"&gt;="&amp;'SB35 Determination Data'!$F420,'5th Cycle APR Raw Data-Final'!$T$3:$T$1977,"&lt;="&amp;G420))</f>
        <v>88</v>
      </c>
      <c r="W420" s="60">
        <f>IF(AN420&lt;1,SUMIFS('5th Cycle APR Raw Data-Final'!M$3:M$1977,'5th Cycle APR Raw Data-Final'!$A$3:$A$1977,'SB35 Determination Data'!$K420,'5th Cycle APR Raw Data-Final'!$T$3:$T$1977,"&gt;="&amp;'SB35 Determination Data'!$F420,'5th Cycle APR Raw Data-Final'!$T$3:$T$1977,"&lt;"&amp;E420),SUMIFS('5th Cycle APR Raw Data-Final'!M$3:M$1977,'5th Cycle APR Raw Data-Final'!$A$3:$A$1977,'SB35 Determination Data'!$K420,'5th Cycle APR Raw Data-Final'!$T$3:$T$1977,"&gt;="&amp;'SB35 Determination Data'!$F420,'5th Cycle APR Raw Data-Final'!$T$3:$T$1977,"&lt;="&amp;G420))</f>
        <v>0</v>
      </c>
      <c r="X420" s="60">
        <f t="shared" si="12"/>
        <v>182</v>
      </c>
      <c r="Y420" s="60">
        <f t="shared" si="13"/>
        <v>88</v>
      </c>
      <c r="Z420" s="60">
        <f t="shared" si="14"/>
        <v>182</v>
      </c>
      <c r="AA420" s="31">
        <f t="shared" si="15"/>
        <v>0.32592592592592595</v>
      </c>
      <c r="AB420" s="31">
        <f t="shared" si="16"/>
        <v>0.32592592592592595</v>
      </c>
      <c r="AC420" s="60">
        <f>VLOOKUP(K420,'5th Cycle APR Raw Data-Final'!$A$3:$P$1977,14,FALSE)</f>
        <v>352</v>
      </c>
      <c r="AD420" s="60">
        <f>IF(AN420&lt;1,SUMIFS('5th Cycle APR Raw Data-Final'!$O$3:$O$1977,'5th Cycle APR Raw Data-Final'!$A$3:$A$1977,'SB35 Determination Data'!$K420,'5th Cycle APR Raw Data-Final'!$T$3:$T$1977,"&gt;="&amp;'SB35 Determination Data'!$F420,'5th Cycle APR Raw Data-Final'!$T$3:$T$1977,"&lt;"&amp;E420),SUMIFS('5th Cycle APR Raw Data-Final'!$O$3:$O$1977,'5th Cycle APR Raw Data-Final'!$A$3:$A$1977,'SB35 Determination Data'!$K420,'5th Cycle APR Raw Data-Final'!$T$3:$T$1977,"&gt;="&amp;'SB35 Determination Data'!$F420,'5th Cycle APR Raw Data-Final'!$T$3:$T$1977,"&lt;="&amp;G420))</f>
        <v>0</v>
      </c>
      <c r="AE420" s="60">
        <f t="shared" si="17"/>
        <v>352</v>
      </c>
      <c r="AF420" s="31">
        <f t="shared" si="18"/>
        <v>0</v>
      </c>
      <c r="AG420" s="60">
        <f>VLOOKUP(K420,'5th Cycle APR Raw Data-Final'!$A$3:$P$1977,16,FALSE)</f>
        <v>1161</v>
      </c>
      <c r="AH420" s="60">
        <f>IF(AN420&lt;1,SUMIFS('5th Cycle APR Raw Data-Final'!$Q$3:$Q$1977,'5th Cycle APR Raw Data-Final'!$A$3:$A$1977,'SB35 Determination Data'!$K420,'5th Cycle APR Raw Data-Final'!$T$3:$T$1977,"&gt;="&amp;'SB35 Determination Data'!$F420,'5th Cycle APR Raw Data-Final'!$T$3:$T$1977,"&lt;"&amp;E420),SUMIFS('5th Cycle APR Raw Data-Final'!$Q$3:$Q$1977,'5th Cycle APR Raw Data-Final'!$A$3:$A$1977,'SB35 Determination Data'!$K420,'5th Cycle APR Raw Data-Final'!$T$3:$T$1977,"&gt;="&amp;'SB35 Determination Data'!$F420,'5th Cycle APR Raw Data-Final'!$T$3:$T$1977,"&lt;="&amp;G420))</f>
        <v>23</v>
      </c>
      <c r="AI420" s="60">
        <f t="shared" si="19"/>
        <v>1138</v>
      </c>
      <c r="AJ420" s="31">
        <f t="shared" si="20"/>
        <v>1.9810508182601206E-2</v>
      </c>
      <c r="AK420" s="60">
        <f>VLOOKUP(K420,'5th Cycle APR Raw Data-Final'!$A$3:$R$1977,18,FALSE)</f>
        <v>2287</v>
      </c>
      <c r="AL420" s="60">
        <f>IF(AN420&lt;1,SUMIFS('5th Cycle APR Raw Data-Final'!$S$3:$S$1977,'5th Cycle APR Raw Data-Final'!$A$3:$A$1977,'SB35 Determination Data'!$K420,'5th Cycle APR Raw Data-Final'!$T$3:$T$1977,"&gt;="&amp;'SB35 Determination Data'!$F420,'5th Cycle APR Raw Data-Final'!$T$3:$T$1977,"&lt;"&amp;E420),SUMIFS('5th Cycle APR Raw Data-Final'!$S$3:$S$1977,'5th Cycle APR Raw Data-Final'!$A$3:$A$1977,'SB35 Determination Data'!$K420,'5th Cycle APR Raw Data-Final'!$T$3:$T$1977,"&gt;="&amp;'SB35 Determination Data'!$F420,'5th Cycle APR Raw Data-Final'!$T$3:$T$1977,"&lt;="&amp;G420))</f>
        <v>220</v>
      </c>
      <c r="AM420" s="60">
        <f t="shared" si="21"/>
        <v>2067</v>
      </c>
      <c r="AN420" s="62">
        <f t="shared" si="22"/>
        <v>0.5</v>
      </c>
      <c r="AO420" s="9" t="str">
        <f t="shared" si="23"/>
        <v>YES</v>
      </c>
      <c r="AP420" s="9" t="str">
        <f t="shared" si="24"/>
        <v>NO</v>
      </c>
      <c r="AQ420" s="9" t="str">
        <f t="shared" si="25"/>
        <v>NO</v>
      </c>
      <c r="AR420" s="48" t="str">
        <f>VLOOKUP(K420,'2018Submitted'!$A$2:$C$540,3,FALSE)</f>
        <v>Successful</v>
      </c>
      <c r="AS420" s="9" t="str">
        <f t="shared" si="26"/>
        <v>NO</v>
      </c>
      <c r="AT420" s="9" t="str">
        <f t="shared" si="27"/>
        <v>NO</v>
      </c>
    </row>
    <row r="421" spans="1:46" ht="12.75" customHeight="1" x14ac:dyDescent="0.15">
      <c r="A421" s="9" t="s">
        <v>441</v>
      </c>
      <c r="B421" s="9" t="str">
        <f t="shared" si="28"/>
        <v>SAN LUIS OBISPO</v>
      </c>
      <c r="C421" s="31">
        <f t="shared" si="1"/>
        <v>1</v>
      </c>
      <c r="D421" s="45">
        <f t="shared" si="2"/>
        <v>5</v>
      </c>
      <c r="E421" s="46">
        <f t="shared" si="3"/>
        <v>2017</v>
      </c>
      <c r="F421" s="46">
        <f t="shared" si="4"/>
        <v>2014</v>
      </c>
      <c r="G421" s="46">
        <f t="shared" si="5"/>
        <v>2018</v>
      </c>
      <c r="H421" s="9" t="str">
        <f t="shared" si="6"/>
        <v>06/30/2014</v>
      </c>
      <c r="I421" s="9" t="str">
        <f t="shared" si="7"/>
        <v>06/30/2019</v>
      </c>
      <c r="J421" s="9" t="s">
        <v>83</v>
      </c>
      <c r="K421" s="49" t="s">
        <v>441</v>
      </c>
      <c r="L421" s="60">
        <f>VLOOKUP(K421,'5th Cycle APR Raw Data-Final'!$A$3:$P$1977,6,FALSE)</f>
        <v>285</v>
      </c>
      <c r="M421" s="60">
        <f>IF(AN421&lt;1,SUMIFS('5th Cycle APR Raw Data-Final'!G$3:G$1977,'5th Cycle APR Raw Data-Final'!$A$3:$A$1977,'SB35 Determination Data'!$K421,'5th Cycle APR Raw Data-Final'!$T$3:$T$1977,"&gt;="&amp;'SB35 Determination Data'!$F421,'5th Cycle APR Raw Data-Final'!$T$3:$T$1977,"&lt;"&amp;E421),SUMIFS('5th Cycle APR Raw Data-Final'!G$3:G$1977,'5th Cycle APR Raw Data-Final'!$A$3:$A$1977,'SB35 Determination Data'!$K421,'5th Cycle APR Raw Data-Final'!$T$3:$T$1977,"&gt;="&amp;'SB35 Determination Data'!$F421,'5th Cycle APR Raw Data-Final'!$T$3:$T$1977,"&lt;="&amp;G421))</f>
        <v>166</v>
      </c>
      <c r="N421" s="60">
        <f>IF(AN421&lt;1,SUMIFS('5th Cycle APR Raw Data-Final'!H$3:H$1977,'5th Cycle APR Raw Data-Final'!$A$3:$A$1977,'SB35 Determination Data'!$K421,'5th Cycle APR Raw Data-Final'!$T$3:$T$1977,"&gt;="&amp;'SB35 Determination Data'!$F421,'5th Cycle APR Raw Data-Final'!$T$3:$T$1977,"&lt;"&amp;E421),SUMIFS('5th Cycle APR Raw Data-Final'!H$3:H$1977,'5th Cycle APR Raw Data-Final'!$A$3:$A$1977,'SB35 Determination Data'!$K421,'5th Cycle APR Raw Data-Final'!$T$3:$T$1977,"&gt;="&amp;'SB35 Determination Data'!$F421,'5th Cycle APR Raw Data-Final'!$T$3:$T$1977,"&lt;="&amp;G421))</f>
        <v>166</v>
      </c>
      <c r="O421" s="60">
        <f>IF(AN421&lt;1,SUMIFS('5th Cycle APR Raw Data-Final'!I$3:I$1977,'5th Cycle APR Raw Data-Final'!$A$3:$A$1977,'SB35 Determination Data'!$K421,'5th Cycle APR Raw Data-Final'!$T$3:$T$1977,"&gt;="&amp;'SB35 Determination Data'!$F421,'5th Cycle APR Raw Data-Final'!$T$3:$T$1977,"&lt;"&amp;E421),SUMIFS('5th Cycle APR Raw Data-Final'!I$3:I$1977,'5th Cycle APR Raw Data-Final'!$A$3:$A$1977,'SB35 Determination Data'!$K421,'5th Cycle APR Raw Data-Final'!$T$3:$T$1977,"&gt;="&amp;'SB35 Determination Data'!$F421,'5th Cycle APR Raw Data-Final'!$T$3:$T$1977,"&lt;="&amp;G421))</f>
        <v>0</v>
      </c>
      <c r="P421" s="60">
        <f t="shared" si="8"/>
        <v>119</v>
      </c>
      <c r="Q421" s="31">
        <f t="shared" si="9"/>
        <v>0.58245614035087723</v>
      </c>
      <c r="R421" s="61">
        <f t="shared" si="10"/>
        <v>285</v>
      </c>
      <c r="S421" s="61">
        <f t="shared" si="11"/>
        <v>0</v>
      </c>
      <c r="T421" s="60">
        <f>VLOOKUP(K421,'5th Cycle APR Raw Data-Final'!$A$3:$P$1977,10,FALSE)</f>
        <v>179</v>
      </c>
      <c r="U421" s="60">
        <f>IF(AN421&lt;1,SUMIFS('5th Cycle APR Raw Data-Final'!K$3:K$1977,'5th Cycle APR Raw Data-Final'!$A$3:$A$1977,'SB35 Determination Data'!$K421,'5th Cycle APR Raw Data-Final'!$T$3:$T$1977,"&gt;="&amp;'SB35 Determination Data'!$F421,'5th Cycle APR Raw Data-Final'!$T$3:$T$1977,"&lt;"&amp;E421),SUMIFS('5th Cycle APR Raw Data-Final'!K$3:K$1977,'5th Cycle APR Raw Data-Final'!$A$3:$A$1977,'SB35 Determination Data'!$K421,'5th Cycle APR Raw Data-Final'!$T$3:$T$1977,"&gt;="&amp;'SB35 Determination Data'!$F421,'5th Cycle APR Raw Data-Final'!$T$3:$T$1977,"&lt;="&amp;G421))</f>
        <v>31</v>
      </c>
      <c r="V421" s="60">
        <f>IF(AN421&lt;1,SUMIFS('5th Cycle APR Raw Data-Final'!L$3:L$1977,'5th Cycle APR Raw Data-Final'!$A$3:$A$1977,'SB35 Determination Data'!$K421,'5th Cycle APR Raw Data-Final'!$T$3:$T$1977,"&gt;="&amp;'SB35 Determination Data'!$F421,'5th Cycle APR Raw Data-Final'!$T$3:$T$1977,"&lt;"&amp;E421),SUMIFS('5th Cycle APR Raw Data-Final'!L$3:L$1977,'5th Cycle APR Raw Data-Final'!$A$3:$A$1977,'SB35 Determination Data'!$K421,'5th Cycle APR Raw Data-Final'!$T$3:$T$1977,"&gt;="&amp;'SB35 Determination Data'!$F421,'5th Cycle APR Raw Data-Final'!$T$3:$T$1977,"&lt;="&amp;G421))</f>
        <v>31</v>
      </c>
      <c r="W421" s="60">
        <f>IF(AN421&lt;1,SUMIFS('5th Cycle APR Raw Data-Final'!M$3:M$1977,'5th Cycle APR Raw Data-Final'!$A$3:$A$1977,'SB35 Determination Data'!$K421,'5th Cycle APR Raw Data-Final'!$T$3:$T$1977,"&gt;="&amp;'SB35 Determination Data'!$F421,'5th Cycle APR Raw Data-Final'!$T$3:$T$1977,"&lt;"&amp;E421),SUMIFS('5th Cycle APR Raw Data-Final'!M$3:M$1977,'5th Cycle APR Raw Data-Final'!$A$3:$A$1977,'SB35 Determination Data'!$K421,'5th Cycle APR Raw Data-Final'!$T$3:$T$1977,"&gt;="&amp;'SB35 Determination Data'!$F421,'5th Cycle APR Raw Data-Final'!$T$3:$T$1977,"&lt;="&amp;G421))</f>
        <v>0</v>
      </c>
      <c r="X421" s="60">
        <f t="shared" si="12"/>
        <v>148</v>
      </c>
      <c r="Y421" s="60">
        <f t="shared" si="13"/>
        <v>31</v>
      </c>
      <c r="Z421" s="60">
        <f t="shared" si="14"/>
        <v>148</v>
      </c>
      <c r="AA421" s="31">
        <f t="shared" si="15"/>
        <v>0.17318435754189945</v>
      </c>
      <c r="AB421" s="31">
        <f t="shared" si="16"/>
        <v>0.17318435754189945</v>
      </c>
      <c r="AC421" s="60">
        <f>VLOOKUP(K421,'5th Cycle APR Raw Data-Final'!$A$3:$P$1977,14,FALSE)</f>
        <v>201</v>
      </c>
      <c r="AD421" s="60">
        <f>IF(AN421&lt;1,SUMIFS('5th Cycle APR Raw Data-Final'!$O$3:$O$1977,'5th Cycle APR Raw Data-Final'!$A$3:$A$1977,'SB35 Determination Data'!$K421,'5th Cycle APR Raw Data-Final'!$T$3:$T$1977,"&gt;="&amp;'SB35 Determination Data'!$F421,'5th Cycle APR Raw Data-Final'!$T$3:$T$1977,"&lt;"&amp;E421),SUMIFS('5th Cycle APR Raw Data-Final'!$O$3:$O$1977,'5th Cycle APR Raw Data-Final'!$A$3:$A$1977,'SB35 Determination Data'!$K421,'5th Cycle APR Raw Data-Final'!$T$3:$T$1977,"&gt;="&amp;'SB35 Determination Data'!$F421,'5th Cycle APR Raw Data-Final'!$T$3:$T$1977,"&lt;="&amp;G421))</f>
        <v>13</v>
      </c>
      <c r="AE421" s="60">
        <f t="shared" si="17"/>
        <v>188</v>
      </c>
      <c r="AF421" s="31">
        <f t="shared" si="18"/>
        <v>6.4676616915422883E-2</v>
      </c>
      <c r="AG421" s="60">
        <f>VLOOKUP(K421,'5th Cycle APR Raw Data-Final'!$A$3:$P$1977,16,FALSE)</f>
        <v>478</v>
      </c>
      <c r="AH421" s="60">
        <f>IF(AN421&lt;1,SUMIFS('5th Cycle APR Raw Data-Final'!$Q$3:$Q$1977,'5th Cycle APR Raw Data-Final'!$A$3:$A$1977,'SB35 Determination Data'!$K421,'5th Cycle APR Raw Data-Final'!$T$3:$T$1977,"&gt;="&amp;'SB35 Determination Data'!$F421,'5th Cycle APR Raw Data-Final'!$T$3:$T$1977,"&lt;"&amp;E421),SUMIFS('5th Cycle APR Raw Data-Final'!$Q$3:$Q$1977,'5th Cycle APR Raw Data-Final'!$A$3:$A$1977,'SB35 Determination Data'!$K421,'5th Cycle APR Raw Data-Final'!$T$3:$T$1977,"&gt;="&amp;'SB35 Determination Data'!$F421,'5th Cycle APR Raw Data-Final'!$T$3:$T$1977,"&lt;="&amp;G421))</f>
        <v>809</v>
      </c>
      <c r="AI421" s="60">
        <f t="shared" si="19"/>
        <v>0</v>
      </c>
      <c r="AJ421" s="31">
        <f t="shared" si="20"/>
        <v>1.6924686192468619</v>
      </c>
      <c r="AK421" s="60">
        <f>VLOOKUP(K421,'5th Cycle APR Raw Data-Final'!$A$3:$R$1977,18,FALSE)</f>
        <v>1143</v>
      </c>
      <c r="AL421" s="60">
        <f>IF(AN421&lt;1,SUMIFS('5th Cycle APR Raw Data-Final'!$S$3:$S$1977,'5th Cycle APR Raw Data-Final'!$A$3:$A$1977,'SB35 Determination Data'!$K421,'5th Cycle APR Raw Data-Final'!$T$3:$T$1977,"&gt;="&amp;'SB35 Determination Data'!$F421,'5th Cycle APR Raw Data-Final'!$T$3:$T$1977,"&lt;"&amp;E421),SUMIFS('5th Cycle APR Raw Data-Final'!$S$3:$S$1977,'5th Cycle APR Raw Data-Final'!$A$3:$A$1977,'SB35 Determination Data'!$K421,'5th Cycle APR Raw Data-Final'!$T$3:$T$1977,"&gt;="&amp;'SB35 Determination Data'!$F421,'5th Cycle APR Raw Data-Final'!$T$3:$T$1977,"&lt;="&amp;G421))</f>
        <v>1019</v>
      </c>
      <c r="AM421" s="60">
        <f t="shared" si="21"/>
        <v>455</v>
      </c>
      <c r="AN421" s="62">
        <f t="shared" si="22"/>
        <v>1</v>
      </c>
      <c r="AO421" s="9" t="str">
        <f t="shared" si="23"/>
        <v>NO</v>
      </c>
      <c r="AP421" s="9" t="str">
        <f t="shared" si="24"/>
        <v>YES</v>
      </c>
      <c r="AQ421" s="9" t="str">
        <f t="shared" si="25"/>
        <v>NO</v>
      </c>
      <c r="AR421" s="48" t="str">
        <f>VLOOKUP(K421,'2018Submitted'!$A$2:$C$540,3,FALSE)</f>
        <v>Successful</v>
      </c>
      <c r="AS421" s="9" t="str">
        <f t="shared" si="26"/>
        <v>NO</v>
      </c>
      <c r="AT421" s="9" t="str">
        <f t="shared" si="27"/>
        <v>YES</v>
      </c>
    </row>
    <row r="422" spans="1:46" ht="12.75" customHeight="1" x14ac:dyDescent="0.15">
      <c r="A422" s="9" t="s">
        <v>441</v>
      </c>
      <c r="B422" s="9" t="str">
        <f t="shared" si="28"/>
        <v>SAN LUIS OBISPO CO.</v>
      </c>
      <c r="C422" s="31">
        <f t="shared" si="1"/>
        <v>1</v>
      </c>
      <c r="D422" s="45">
        <f t="shared" si="2"/>
        <v>5</v>
      </c>
      <c r="E422" s="46">
        <f t="shared" si="3"/>
        <v>2017</v>
      </c>
      <c r="F422" s="46">
        <f t="shared" si="4"/>
        <v>2014</v>
      </c>
      <c r="G422" s="46">
        <f t="shared" si="5"/>
        <v>2018</v>
      </c>
      <c r="H422" s="9" t="str">
        <f t="shared" si="6"/>
        <v>06/30/2014</v>
      </c>
      <c r="I422" s="9" t="str">
        <f t="shared" si="7"/>
        <v>06/30/2019</v>
      </c>
      <c r="J422" s="9" t="s">
        <v>83</v>
      </c>
      <c r="K422" s="49" t="s">
        <v>471</v>
      </c>
      <c r="L422" s="60">
        <f>VLOOKUP(K422,'5th Cycle APR Raw Data-Final'!$A$3:$P$1977,6,FALSE)</f>
        <v>336</v>
      </c>
      <c r="M422" s="60">
        <f>IF(AN422&lt;1,SUMIFS('5th Cycle APR Raw Data-Final'!G$3:G$1977,'5th Cycle APR Raw Data-Final'!$A$3:$A$1977,'SB35 Determination Data'!$K422,'5th Cycle APR Raw Data-Final'!$T$3:$T$1977,"&gt;="&amp;'SB35 Determination Data'!$F422,'5th Cycle APR Raw Data-Final'!$T$3:$T$1977,"&lt;"&amp;E422),SUMIFS('5th Cycle APR Raw Data-Final'!G$3:G$1977,'5th Cycle APR Raw Data-Final'!$A$3:$A$1977,'SB35 Determination Data'!$K422,'5th Cycle APR Raw Data-Final'!$T$3:$T$1977,"&gt;="&amp;'SB35 Determination Data'!$F422,'5th Cycle APR Raw Data-Final'!$T$3:$T$1977,"&lt;="&amp;G422))</f>
        <v>52</v>
      </c>
      <c r="N422" s="60">
        <f>IF(AN422&lt;1,SUMIFS('5th Cycle APR Raw Data-Final'!H$3:H$1977,'5th Cycle APR Raw Data-Final'!$A$3:$A$1977,'SB35 Determination Data'!$K422,'5th Cycle APR Raw Data-Final'!$T$3:$T$1977,"&gt;="&amp;'SB35 Determination Data'!$F422,'5th Cycle APR Raw Data-Final'!$T$3:$T$1977,"&lt;"&amp;E422),SUMIFS('5th Cycle APR Raw Data-Final'!H$3:H$1977,'5th Cycle APR Raw Data-Final'!$A$3:$A$1977,'SB35 Determination Data'!$K422,'5th Cycle APR Raw Data-Final'!$T$3:$T$1977,"&gt;="&amp;'SB35 Determination Data'!$F422,'5th Cycle APR Raw Data-Final'!$T$3:$T$1977,"&lt;="&amp;G422))</f>
        <v>32</v>
      </c>
      <c r="O422" s="60">
        <f>IF(AN422&lt;1,SUMIFS('5th Cycle APR Raw Data-Final'!I$3:I$1977,'5th Cycle APR Raw Data-Final'!$A$3:$A$1977,'SB35 Determination Data'!$K422,'5th Cycle APR Raw Data-Final'!$T$3:$T$1977,"&gt;="&amp;'SB35 Determination Data'!$F422,'5th Cycle APR Raw Data-Final'!$T$3:$T$1977,"&lt;"&amp;E422),SUMIFS('5th Cycle APR Raw Data-Final'!I$3:I$1977,'5th Cycle APR Raw Data-Final'!$A$3:$A$1977,'SB35 Determination Data'!$K422,'5th Cycle APR Raw Data-Final'!$T$3:$T$1977,"&gt;="&amp;'SB35 Determination Data'!$F422,'5th Cycle APR Raw Data-Final'!$T$3:$T$1977,"&lt;="&amp;G422))</f>
        <v>20</v>
      </c>
      <c r="P422" s="60">
        <f t="shared" si="8"/>
        <v>284</v>
      </c>
      <c r="Q422" s="31">
        <f t="shared" si="9"/>
        <v>0.15476190476190477</v>
      </c>
      <c r="R422" s="61">
        <f t="shared" si="10"/>
        <v>336</v>
      </c>
      <c r="S422" s="61">
        <f t="shared" si="11"/>
        <v>0</v>
      </c>
      <c r="T422" s="60">
        <f>VLOOKUP(K422,'5th Cycle APR Raw Data-Final'!$A$3:$P$1977,10,FALSE)</f>
        <v>211</v>
      </c>
      <c r="U422" s="60">
        <f>IF(AN422&lt;1,SUMIFS('5th Cycle APR Raw Data-Final'!K$3:K$1977,'5th Cycle APR Raw Data-Final'!$A$3:$A$1977,'SB35 Determination Data'!$K422,'5th Cycle APR Raw Data-Final'!$T$3:$T$1977,"&gt;="&amp;'SB35 Determination Data'!$F422,'5th Cycle APR Raw Data-Final'!$T$3:$T$1977,"&lt;"&amp;E422),SUMIFS('5th Cycle APR Raw Data-Final'!K$3:K$1977,'5th Cycle APR Raw Data-Final'!$A$3:$A$1977,'SB35 Determination Data'!$K422,'5th Cycle APR Raw Data-Final'!$T$3:$T$1977,"&gt;="&amp;'SB35 Determination Data'!$F422,'5th Cycle APR Raw Data-Final'!$T$3:$T$1977,"&lt;="&amp;G422))</f>
        <v>89</v>
      </c>
      <c r="V422" s="60">
        <f>IF(AN422&lt;1,SUMIFS('5th Cycle APR Raw Data-Final'!L$3:L$1977,'5th Cycle APR Raw Data-Final'!$A$3:$A$1977,'SB35 Determination Data'!$K422,'5th Cycle APR Raw Data-Final'!$T$3:$T$1977,"&gt;="&amp;'SB35 Determination Data'!$F422,'5th Cycle APR Raw Data-Final'!$T$3:$T$1977,"&lt;"&amp;E422),SUMIFS('5th Cycle APR Raw Data-Final'!L$3:L$1977,'5th Cycle APR Raw Data-Final'!$A$3:$A$1977,'SB35 Determination Data'!$K422,'5th Cycle APR Raw Data-Final'!$T$3:$T$1977,"&gt;="&amp;'SB35 Determination Data'!$F422,'5th Cycle APR Raw Data-Final'!$T$3:$T$1977,"&lt;="&amp;G422))</f>
        <v>64</v>
      </c>
      <c r="W422" s="60">
        <f>IF(AN422&lt;1,SUMIFS('5th Cycle APR Raw Data-Final'!M$3:M$1977,'5th Cycle APR Raw Data-Final'!$A$3:$A$1977,'SB35 Determination Data'!$K422,'5th Cycle APR Raw Data-Final'!$T$3:$T$1977,"&gt;="&amp;'SB35 Determination Data'!$F422,'5th Cycle APR Raw Data-Final'!$T$3:$T$1977,"&lt;"&amp;E422),SUMIFS('5th Cycle APR Raw Data-Final'!M$3:M$1977,'5th Cycle APR Raw Data-Final'!$A$3:$A$1977,'SB35 Determination Data'!$K422,'5th Cycle APR Raw Data-Final'!$T$3:$T$1977,"&gt;="&amp;'SB35 Determination Data'!$F422,'5th Cycle APR Raw Data-Final'!$T$3:$T$1977,"&lt;="&amp;G422))</f>
        <v>25</v>
      </c>
      <c r="X422" s="60">
        <f t="shared" si="12"/>
        <v>122</v>
      </c>
      <c r="Y422" s="60">
        <f t="shared" si="13"/>
        <v>89</v>
      </c>
      <c r="Z422" s="60">
        <f t="shared" si="14"/>
        <v>122</v>
      </c>
      <c r="AA422" s="31">
        <f t="shared" si="15"/>
        <v>0.4218009478672986</v>
      </c>
      <c r="AB422" s="31">
        <f t="shared" si="16"/>
        <v>0.4218009478672986</v>
      </c>
      <c r="AC422" s="60">
        <f>VLOOKUP(K422,'5th Cycle APR Raw Data-Final'!$A$3:$P$1977,14,FALSE)</f>
        <v>237</v>
      </c>
      <c r="AD422" s="60">
        <f>IF(AN422&lt;1,SUMIFS('5th Cycle APR Raw Data-Final'!$O$3:$O$1977,'5th Cycle APR Raw Data-Final'!$A$3:$A$1977,'SB35 Determination Data'!$K422,'5th Cycle APR Raw Data-Final'!$T$3:$T$1977,"&gt;="&amp;'SB35 Determination Data'!$F422,'5th Cycle APR Raw Data-Final'!$T$3:$T$1977,"&lt;"&amp;E422),SUMIFS('5th Cycle APR Raw Data-Final'!$O$3:$O$1977,'5th Cycle APR Raw Data-Final'!$A$3:$A$1977,'SB35 Determination Data'!$K422,'5th Cycle APR Raw Data-Final'!$T$3:$T$1977,"&gt;="&amp;'SB35 Determination Data'!$F422,'5th Cycle APR Raw Data-Final'!$T$3:$T$1977,"&lt;="&amp;G422))</f>
        <v>156</v>
      </c>
      <c r="AE422" s="60">
        <f t="shared" si="17"/>
        <v>81</v>
      </c>
      <c r="AF422" s="31">
        <f t="shared" si="18"/>
        <v>0.65822784810126578</v>
      </c>
      <c r="AG422" s="60">
        <f>VLOOKUP(K422,'5th Cycle APR Raw Data-Final'!$A$3:$P$1977,16,FALSE)</f>
        <v>563</v>
      </c>
      <c r="AH422" s="60">
        <f>IF(AN422&lt;1,SUMIFS('5th Cycle APR Raw Data-Final'!$Q$3:$Q$1977,'5th Cycle APR Raw Data-Final'!$A$3:$A$1977,'SB35 Determination Data'!$K422,'5th Cycle APR Raw Data-Final'!$T$3:$T$1977,"&gt;="&amp;'SB35 Determination Data'!$F422,'5th Cycle APR Raw Data-Final'!$T$3:$T$1977,"&lt;"&amp;E422),SUMIFS('5th Cycle APR Raw Data-Final'!$Q$3:$Q$1977,'5th Cycle APR Raw Data-Final'!$A$3:$A$1977,'SB35 Determination Data'!$K422,'5th Cycle APR Raw Data-Final'!$T$3:$T$1977,"&gt;="&amp;'SB35 Determination Data'!$F422,'5th Cycle APR Raw Data-Final'!$T$3:$T$1977,"&lt;="&amp;G422))</f>
        <v>1567</v>
      </c>
      <c r="AI422" s="60">
        <f t="shared" si="19"/>
        <v>0</v>
      </c>
      <c r="AJ422" s="31">
        <f t="shared" si="20"/>
        <v>2.7833037300177619</v>
      </c>
      <c r="AK422" s="60">
        <f>VLOOKUP(K422,'5th Cycle APR Raw Data-Final'!$A$3:$R$1977,18,FALSE)</f>
        <v>1347</v>
      </c>
      <c r="AL422" s="60">
        <f>IF(AN422&lt;1,SUMIFS('5th Cycle APR Raw Data-Final'!$S$3:$S$1977,'5th Cycle APR Raw Data-Final'!$A$3:$A$1977,'SB35 Determination Data'!$K422,'5th Cycle APR Raw Data-Final'!$T$3:$T$1977,"&gt;="&amp;'SB35 Determination Data'!$F422,'5th Cycle APR Raw Data-Final'!$T$3:$T$1977,"&lt;"&amp;E422),SUMIFS('5th Cycle APR Raw Data-Final'!$S$3:$S$1977,'5th Cycle APR Raw Data-Final'!$A$3:$A$1977,'SB35 Determination Data'!$K422,'5th Cycle APR Raw Data-Final'!$T$3:$T$1977,"&gt;="&amp;'SB35 Determination Data'!$F422,'5th Cycle APR Raw Data-Final'!$T$3:$T$1977,"&lt;="&amp;G422))</f>
        <v>1864</v>
      </c>
      <c r="AM422" s="60">
        <f t="shared" si="21"/>
        <v>487</v>
      </c>
      <c r="AN422" s="62">
        <f t="shared" si="22"/>
        <v>1</v>
      </c>
      <c r="AO422" s="9" t="str">
        <f t="shared" si="23"/>
        <v>NO</v>
      </c>
      <c r="AP422" s="9" t="str">
        <f t="shared" si="24"/>
        <v>YES</v>
      </c>
      <c r="AQ422" s="9" t="str">
        <f t="shared" si="25"/>
        <v>NO</v>
      </c>
      <c r="AR422" s="48" t="str">
        <f>VLOOKUP(K422,'2018Submitted'!$A$2:$C$540,3,FALSE)</f>
        <v>Successful</v>
      </c>
      <c r="AS422" s="9" t="str">
        <f t="shared" si="26"/>
        <v>NO</v>
      </c>
      <c r="AT422" s="9" t="str">
        <f t="shared" si="27"/>
        <v>YES</v>
      </c>
    </row>
    <row r="423" spans="1:46" ht="12.75" customHeight="1" x14ac:dyDescent="0.15">
      <c r="A423" s="9" t="s">
        <v>416</v>
      </c>
      <c r="B423" s="9" t="str">
        <f t="shared" si="28"/>
        <v>SAN MARCOS</v>
      </c>
      <c r="C423" s="31">
        <f t="shared" si="1"/>
        <v>0.75</v>
      </c>
      <c r="D423" s="45">
        <f t="shared" si="2"/>
        <v>8</v>
      </c>
      <c r="E423" s="46">
        <f t="shared" si="3"/>
        <v>2017</v>
      </c>
      <c r="F423" s="46">
        <f t="shared" si="4"/>
        <v>2013</v>
      </c>
      <c r="G423" s="46">
        <f t="shared" si="5"/>
        <v>2020</v>
      </c>
      <c r="H423" s="9" t="str">
        <f t="shared" si="6"/>
        <v>04/30/2013</v>
      </c>
      <c r="I423" s="9" t="str">
        <f t="shared" si="7"/>
        <v>04/30/2021</v>
      </c>
      <c r="J423" s="9" t="s">
        <v>417</v>
      </c>
      <c r="K423" s="49" t="s">
        <v>451</v>
      </c>
      <c r="L423" s="60">
        <f>VLOOKUP(K423,'5th Cycle APR Raw Data-Final'!$A$3:$P$1977,6,FALSE)</f>
        <v>1043</v>
      </c>
      <c r="M423" s="60">
        <f>IF(AN423&lt;1,SUMIFS('5th Cycle APR Raw Data-Final'!G$3:G$1977,'5th Cycle APR Raw Data-Final'!$A$3:$A$1977,'SB35 Determination Data'!$K423,'5th Cycle APR Raw Data-Final'!$T$3:$T$1977,"&gt;="&amp;'SB35 Determination Data'!$F423,'5th Cycle APR Raw Data-Final'!$T$3:$T$1977,"&lt;"&amp;E423),SUMIFS('5th Cycle APR Raw Data-Final'!G$3:G$1977,'5th Cycle APR Raw Data-Final'!$A$3:$A$1977,'SB35 Determination Data'!$K423,'5th Cycle APR Raw Data-Final'!$T$3:$T$1977,"&gt;="&amp;'SB35 Determination Data'!$F423,'5th Cycle APR Raw Data-Final'!$T$3:$T$1977,"&lt;="&amp;G423))</f>
        <v>187</v>
      </c>
      <c r="N423" s="60">
        <f>IF(AN423&lt;1,SUMIFS('5th Cycle APR Raw Data-Final'!H$3:H$1977,'5th Cycle APR Raw Data-Final'!$A$3:$A$1977,'SB35 Determination Data'!$K423,'5th Cycle APR Raw Data-Final'!$T$3:$T$1977,"&gt;="&amp;'SB35 Determination Data'!$F423,'5th Cycle APR Raw Data-Final'!$T$3:$T$1977,"&lt;"&amp;E423),SUMIFS('5th Cycle APR Raw Data-Final'!H$3:H$1977,'5th Cycle APR Raw Data-Final'!$A$3:$A$1977,'SB35 Determination Data'!$K423,'5th Cycle APR Raw Data-Final'!$T$3:$T$1977,"&gt;="&amp;'SB35 Determination Data'!$F423,'5th Cycle APR Raw Data-Final'!$T$3:$T$1977,"&lt;="&amp;G423))</f>
        <v>187</v>
      </c>
      <c r="O423" s="60">
        <f>IF(AN423&lt;1,SUMIFS('5th Cycle APR Raw Data-Final'!I$3:I$1977,'5th Cycle APR Raw Data-Final'!$A$3:$A$1977,'SB35 Determination Data'!$K423,'5th Cycle APR Raw Data-Final'!$T$3:$T$1977,"&gt;="&amp;'SB35 Determination Data'!$F423,'5th Cycle APR Raw Data-Final'!$T$3:$T$1977,"&lt;"&amp;E423),SUMIFS('5th Cycle APR Raw Data-Final'!I$3:I$1977,'5th Cycle APR Raw Data-Final'!$A$3:$A$1977,'SB35 Determination Data'!$K423,'5th Cycle APR Raw Data-Final'!$T$3:$T$1977,"&gt;="&amp;'SB35 Determination Data'!$F423,'5th Cycle APR Raw Data-Final'!$T$3:$T$1977,"&lt;="&amp;G423))</f>
        <v>0</v>
      </c>
      <c r="P423" s="60">
        <f t="shared" si="8"/>
        <v>856</v>
      </c>
      <c r="Q423" s="31">
        <f t="shared" si="9"/>
        <v>0.17929050814956854</v>
      </c>
      <c r="R423" s="61">
        <f t="shared" si="10"/>
        <v>522</v>
      </c>
      <c r="S423" s="61">
        <f t="shared" si="11"/>
        <v>0</v>
      </c>
      <c r="T423" s="60">
        <f>VLOOKUP(K423,'5th Cycle APR Raw Data-Final'!$A$3:$P$1977,10,FALSE)</f>
        <v>793</v>
      </c>
      <c r="U423" s="60">
        <f>IF(AN423&lt;1,SUMIFS('5th Cycle APR Raw Data-Final'!K$3:K$1977,'5th Cycle APR Raw Data-Final'!$A$3:$A$1977,'SB35 Determination Data'!$K423,'5th Cycle APR Raw Data-Final'!$T$3:$T$1977,"&gt;="&amp;'SB35 Determination Data'!$F423,'5th Cycle APR Raw Data-Final'!$T$3:$T$1977,"&lt;"&amp;E423),SUMIFS('5th Cycle APR Raw Data-Final'!K$3:K$1977,'5th Cycle APR Raw Data-Final'!$A$3:$A$1977,'SB35 Determination Data'!$K423,'5th Cycle APR Raw Data-Final'!$T$3:$T$1977,"&gt;="&amp;'SB35 Determination Data'!$F423,'5th Cycle APR Raw Data-Final'!$T$3:$T$1977,"&lt;="&amp;G423))</f>
        <v>104</v>
      </c>
      <c r="V423" s="60">
        <f>IF(AN423&lt;1,SUMIFS('5th Cycle APR Raw Data-Final'!L$3:L$1977,'5th Cycle APR Raw Data-Final'!$A$3:$A$1977,'SB35 Determination Data'!$K423,'5th Cycle APR Raw Data-Final'!$T$3:$T$1977,"&gt;="&amp;'SB35 Determination Data'!$F423,'5th Cycle APR Raw Data-Final'!$T$3:$T$1977,"&lt;"&amp;E423),SUMIFS('5th Cycle APR Raw Data-Final'!L$3:L$1977,'5th Cycle APR Raw Data-Final'!$A$3:$A$1977,'SB35 Determination Data'!$K423,'5th Cycle APR Raw Data-Final'!$T$3:$T$1977,"&gt;="&amp;'SB35 Determination Data'!$F423,'5th Cycle APR Raw Data-Final'!$T$3:$T$1977,"&lt;="&amp;G423))</f>
        <v>104</v>
      </c>
      <c r="W423" s="60">
        <f>IF(AN423&lt;1,SUMIFS('5th Cycle APR Raw Data-Final'!M$3:M$1977,'5th Cycle APR Raw Data-Final'!$A$3:$A$1977,'SB35 Determination Data'!$K423,'5th Cycle APR Raw Data-Final'!$T$3:$T$1977,"&gt;="&amp;'SB35 Determination Data'!$F423,'5th Cycle APR Raw Data-Final'!$T$3:$T$1977,"&lt;"&amp;E423),SUMIFS('5th Cycle APR Raw Data-Final'!M$3:M$1977,'5th Cycle APR Raw Data-Final'!$A$3:$A$1977,'SB35 Determination Data'!$K423,'5th Cycle APR Raw Data-Final'!$T$3:$T$1977,"&gt;="&amp;'SB35 Determination Data'!$F423,'5th Cycle APR Raw Data-Final'!$T$3:$T$1977,"&lt;="&amp;G423))</f>
        <v>0</v>
      </c>
      <c r="X423" s="60">
        <f t="shared" si="12"/>
        <v>689</v>
      </c>
      <c r="Y423" s="60">
        <f t="shared" si="13"/>
        <v>104</v>
      </c>
      <c r="Z423" s="60">
        <f t="shared" si="14"/>
        <v>689</v>
      </c>
      <c r="AA423" s="31">
        <f t="shared" si="15"/>
        <v>0.13114754098360656</v>
      </c>
      <c r="AB423" s="31">
        <f t="shared" si="16"/>
        <v>0.13114754098360656</v>
      </c>
      <c r="AC423" s="60">
        <f>VLOOKUP(K423,'5th Cycle APR Raw Data-Final'!$A$3:$P$1977,14,FALSE)</f>
        <v>734</v>
      </c>
      <c r="AD423" s="60">
        <f>IF(AN423&lt;1,SUMIFS('5th Cycle APR Raw Data-Final'!$O$3:$O$1977,'5th Cycle APR Raw Data-Final'!$A$3:$A$1977,'SB35 Determination Data'!$K423,'5th Cycle APR Raw Data-Final'!$T$3:$T$1977,"&gt;="&amp;'SB35 Determination Data'!$F423,'5th Cycle APR Raw Data-Final'!$T$3:$T$1977,"&lt;"&amp;E423),SUMIFS('5th Cycle APR Raw Data-Final'!$O$3:$O$1977,'5th Cycle APR Raw Data-Final'!$A$3:$A$1977,'SB35 Determination Data'!$K423,'5th Cycle APR Raw Data-Final'!$T$3:$T$1977,"&gt;="&amp;'SB35 Determination Data'!$F423,'5th Cycle APR Raw Data-Final'!$T$3:$T$1977,"&lt;="&amp;G423))</f>
        <v>64</v>
      </c>
      <c r="AE423" s="60">
        <f t="shared" si="17"/>
        <v>670</v>
      </c>
      <c r="AF423" s="31">
        <f t="shared" si="18"/>
        <v>8.7193460490463212E-2</v>
      </c>
      <c r="AG423" s="60">
        <f>VLOOKUP(K423,'5th Cycle APR Raw Data-Final'!$A$3:$P$1977,16,FALSE)</f>
        <v>1613</v>
      </c>
      <c r="AH423" s="60">
        <f>IF(AN423&lt;1,SUMIFS('5th Cycle APR Raw Data-Final'!$Q$3:$Q$1977,'5th Cycle APR Raw Data-Final'!$A$3:$A$1977,'SB35 Determination Data'!$K423,'5th Cycle APR Raw Data-Final'!$T$3:$T$1977,"&gt;="&amp;'SB35 Determination Data'!$F423,'5th Cycle APR Raw Data-Final'!$T$3:$T$1977,"&lt;"&amp;E423),SUMIFS('5th Cycle APR Raw Data-Final'!$Q$3:$Q$1977,'5th Cycle APR Raw Data-Final'!$A$3:$A$1977,'SB35 Determination Data'!$K423,'5th Cycle APR Raw Data-Final'!$T$3:$T$1977,"&gt;="&amp;'SB35 Determination Data'!$F423,'5th Cycle APR Raw Data-Final'!$T$3:$T$1977,"&lt;="&amp;G423))</f>
        <v>2597</v>
      </c>
      <c r="AI423" s="60">
        <f t="shared" si="19"/>
        <v>0</v>
      </c>
      <c r="AJ423" s="31">
        <f t="shared" si="20"/>
        <v>1.6100433973961563</v>
      </c>
      <c r="AK423" s="60">
        <f>VLOOKUP(K423,'5th Cycle APR Raw Data-Final'!$A$3:$R$1977,18,FALSE)</f>
        <v>4183</v>
      </c>
      <c r="AL423" s="60">
        <f>IF(AN423&lt;1,SUMIFS('5th Cycle APR Raw Data-Final'!$S$3:$S$1977,'5th Cycle APR Raw Data-Final'!$A$3:$A$1977,'SB35 Determination Data'!$K423,'5th Cycle APR Raw Data-Final'!$T$3:$T$1977,"&gt;="&amp;'SB35 Determination Data'!$F423,'5th Cycle APR Raw Data-Final'!$T$3:$T$1977,"&lt;"&amp;E423),SUMIFS('5th Cycle APR Raw Data-Final'!$S$3:$S$1977,'5th Cycle APR Raw Data-Final'!$A$3:$A$1977,'SB35 Determination Data'!$K423,'5th Cycle APR Raw Data-Final'!$T$3:$T$1977,"&gt;="&amp;'SB35 Determination Data'!$F423,'5th Cycle APR Raw Data-Final'!$T$3:$T$1977,"&lt;="&amp;G423))</f>
        <v>2952</v>
      </c>
      <c r="AM423" s="60">
        <f t="shared" si="21"/>
        <v>2215</v>
      </c>
      <c r="AN423" s="62">
        <f t="shared" si="22"/>
        <v>0.5</v>
      </c>
      <c r="AO423" s="9" t="str">
        <f t="shared" si="23"/>
        <v>NO</v>
      </c>
      <c r="AP423" s="9" t="str">
        <f t="shared" si="24"/>
        <v>YES</v>
      </c>
      <c r="AQ423" s="9" t="str">
        <f t="shared" si="25"/>
        <v>NO</v>
      </c>
      <c r="AR423" s="48" t="str">
        <f>VLOOKUP(K423,'2018Submitted'!$A$2:$C$540,3,FALSE)</f>
        <v>Successful</v>
      </c>
      <c r="AS423" s="9" t="str">
        <f t="shared" si="26"/>
        <v>NO</v>
      </c>
      <c r="AT423" s="9" t="str">
        <f t="shared" si="27"/>
        <v>YES</v>
      </c>
    </row>
    <row r="424" spans="1:46" ht="12.75" customHeight="1" x14ac:dyDescent="0.15">
      <c r="A424" s="9" t="s">
        <v>168</v>
      </c>
      <c r="B424" s="9" t="str">
        <f t="shared" si="28"/>
        <v>SAN MARINO</v>
      </c>
      <c r="C424" s="31">
        <f t="shared" si="1"/>
        <v>0.625</v>
      </c>
      <c r="D424" s="45">
        <f t="shared" si="2"/>
        <v>8</v>
      </c>
      <c r="E424" s="46">
        <f t="shared" si="3"/>
        <v>2018</v>
      </c>
      <c r="F424" s="46">
        <f t="shared" si="4"/>
        <v>2014</v>
      </c>
      <c r="G424" s="46" t="str">
        <f t="shared" si="5"/>
        <v>2021</v>
      </c>
      <c r="H424" s="9" t="str">
        <f t="shared" si="6"/>
        <v>10/15/2013</v>
      </c>
      <c r="I424" s="9" t="str">
        <f t="shared" si="7"/>
        <v>10/15/2021</v>
      </c>
      <c r="J424" s="9" t="s">
        <v>144</v>
      </c>
      <c r="K424" s="49" t="s">
        <v>215</v>
      </c>
      <c r="L424" s="60">
        <f>VLOOKUP(K424,'5th Cycle APR Raw Data-Final'!$A$3:$P$1977,6,FALSE)</f>
        <v>1</v>
      </c>
      <c r="M424" s="60">
        <f>IF(AN424&lt;1,SUMIFS('5th Cycle APR Raw Data-Final'!G$3:G$1977,'5th Cycle APR Raw Data-Final'!$A$3:$A$1977,'SB35 Determination Data'!$K424,'5th Cycle APR Raw Data-Final'!$T$3:$T$1977,"&gt;="&amp;'SB35 Determination Data'!$F424,'5th Cycle APR Raw Data-Final'!$T$3:$T$1977,"&lt;"&amp;E424),SUMIFS('5th Cycle APR Raw Data-Final'!G$3:G$1977,'5th Cycle APR Raw Data-Final'!$A$3:$A$1977,'SB35 Determination Data'!$K424,'5th Cycle APR Raw Data-Final'!$T$3:$T$1977,"&gt;="&amp;'SB35 Determination Data'!$F424,'5th Cycle APR Raw Data-Final'!$T$3:$T$1977,"&lt;="&amp;G424))</f>
        <v>1</v>
      </c>
      <c r="N424" s="60">
        <f>IF(AN424&lt;1,SUMIFS('5th Cycle APR Raw Data-Final'!H$3:H$1977,'5th Cycle APR Raw Data-Final'!$A$3:$A$1977,'SB35 Determination Data'!$K424,'5th Cycle APR Raw Data-Final'!$T$3:$T$1977,"&gt;="&amp;'SB35 Determination Data'!$F424,'5th Cycle APR Raw Data-Final'!$T$3:$T$1977,"&lt;"&amp;E424),SUMIFS('5th Cycle APR Raw Data-Final'!H$3:H$1977,'5th Cycle APR Raw Data-Final'!$A$3:$A$1977,'SB35 Determination Data'!$K424,'5th Cycle APR Raw Data-Final'!$T$3:$T$1977,"&gt;="&amp;'SB35 Determination Data'!$F424,'5th Cycle APR Raw Data-Final'!$T$3:$T$1977,"&lt;="&amp;G424))</f>
        <v>1</v>
      </c>
      <c r="O424" s="60">
        <f>IF(AN424&lt;1,SUMIFS('5th Cycle APR Raw Data-Final'!I$3:I$1977,'5th Cycle APR Raw Data-Final'!$A$3:$A$1977,'SB35 Determination Data'!$K424,'5th Cycle APR Raw Data-Final'!$T$3:$T$1977,"&gt;="&amp;'SB35 Determination Data'!$F424,'5th Cycle APR Raw Data-Final'!$T$3:$T$1977,"&lt;"&amp;E424),SUMIFS('5th Cycle APR Raw Data-Final'!I$3:I$1977,'5th Cycle APR Raw Data-Final'!$A$3:$A$1977,'SB35 Determination Data'!$K424,'5th Cycle APR Raw Data-Final'!$T$3:$T$1977,"&gt;="&amp;'SB35 Determination Data'!$F424,'5th Cycle APR Raw Data-Final'!$T$3:$T$1977,"&lt;="&amp;G424))</f>
        <v>0</v>
      </c>
      <c r="P424" s="60">
        <f t="shared" si="8"/>
        <v>0</v>
      </c>
      <c r="Q424" s="31">
        <f t="shared" si="9"/>
        <v>1</v>
      </c>
      <c r="R424" s="61">
        <f t="shared" si="10"/>
        <v>1</v>
      </c>
      <c r="S424" s="61">
        <f t="shared" si="11"/>
        <v>0</v>
      </c>
      <c r="T424" s="60">
        <f>VLOOKUP(K424,'5th Cycle APR Raw Data-Final'!$A$3:$P$1977,10,FALSE)</f>
        <v>1</v>
      </c>
      <c r="U424" s="60">
        <f>IF(AN424&lt;1,SUMIFS('5th Cycle APR Raw Data-Final'!K$3:K$1977,'5th Cycle APR Raw Data-Final'!$A$3:$A$1977,'SB35 Determination Data'!$K424,'5th Cycle APR Raw Data-Final'!$T$3:$T$1977,"&gt;="&amp;'SB35 Determination Data'!$F424,'5th Cycle APR Raw Data-Final'!$T$3:$T$1977,"&lt;"&amp;E424),SUMIFS('5th Cycle APR Raw Data-Final'!K$3:K$1977,'5th Cycle APR Raw Data-Final'!$A$3:$A$1977,'SB35 Determination Data'!$K424,'5th Cycle APR Raw Data-Final'!$T$3:$T$1977,"&gt;="&amp;'SB35 Determination Data'!$F424,'5th Cycle APR Raw Data-Final'!$T$3:$T$1977,"&lt;="&amp;G424))</f>
        <v>0</v>
      </c>
      <c r="V424" s="60">
        <f>IF(AN424&lt;1,SUMIFS('5th Cycle APR Raw Data-Final'!L$3:L$1977,'5th Cycle APR Raw Data-Final'!$A$3:$A$1977,'SB35 Determination Data'!$K424,'5th Cycle APR Raw Data-Final'!$T$3:$T$1977,"&gt;="&amp;'SB35 Determination Data'!$F424,'5th Cycle APR Raw Data-Final'!$T$3:$T$1977,"&lt;"&amp;E424),SUMIFS('5th Cycle APR Raw Data-Final'!L$3:L$1977,'5th Cycle APR Raw Data-Final'!$A$3:$A$1977,'SB35 Determination Data'!$K424,'5th Cycle APR Raw Data-Final'!$T$3:$T$1977,"&gt;="&amp;'SB35 Determination Data'!$F424,'5th Cycle APR Raw Data-Final'!$T$3:$T$1977,"&lt;="&amp;G424))</f>
        <v>0</v>
      </c>
      <c r="W424" s="60">
        <f>IF(AN424&lt;1,SUMIFS('5th Cycle APR Raw Data-Final'!M$3:M$1977,'5th Cycle APR Raw Data-Final'!$A$3:$A$1977,'SB35 Determination Data'!$K424,'5th Cycle APR Raw Data-Final'!$T$3:$T$1977,"&gt;="&amp;'SB35 Determination Data'!$F424,'5th Cycle APR Raw Data-Final'!$T$3:$T$1977,"&lt;"&amp;E424),SUMIFS('5th Cycle APR Raw Data-Final'!M$3:M$1977,'5th Cycle APR Raw Data-Final'!$A$3:$A$1977,'SB35 Determination Data'!$K424,'5th Cycle APR Raw Data-Final'!$T$3:$T$1977,"&gt;="&amp;'SB35 Determination Data'!$F424,'5th Cycle APR Raw Data-Final'!$T$3:$T$1977,"&lt;="&amp;G424))</f>
        <v>0</v>
      </c>
      <c r="X424" s="60">
        <f t="shared" si="12"/>
        <v>1</v>
      </c>
      <c r="Y424" s="60">
        <f t="shared" si="13"/>
        <v>0</v>
      </c>
      <c r="Z424" s="60">
        <f t="shared" si="14"/>
        <v>1</v>
      </c>
      <c r="AA424" s="31">
        <f t="shared" si="15"/>
        <v>0</v>
      </c>
      <c r="AB424" s="31">
        <f t="shared" si="16"/>
        <v>0</v>
      </c>
      <c r="AC424" s="60">
        <f>VLOOKUP(K424,'5th Cycle APR Raw Data-Final'!$A$3:$P$1977,14,FALSE)</f>
        <v>0</v>
      </c>
      <c r="AD424" s="60">
        <f>IF(AN424&lt;1,SUMIFS('5th Cycle APR Raw Data-Final'!$O$3:$O$1977,'5th Cycle APR Raw Data-Final'!$A$3:$A$1977,'SB35 Determination Data'!$K424,'5th Cycle APR Raw Data-Final'!$T$3:$T$1977,"&gt;="&amp;'SB35 Determination Data'!$F424,'5th Cycle APR Raw Data-Final'!$T$3:$T$1977,"&lt;"&amp;E424),SUMIFS('5th Cycle APR Raw Data-Final'!$O$3:$O$1977,'5th Cycle APR Raw Data-Final'!$A$3:$A$1977,'SB35 Determination Data'!$K424,'5th Cycle APR Raw Data-Final'!$T$3:$T$1977,"&gt;="&amp;'SB35 Determination Data'!$F424,'5th Cycle APR Raw Data-Final'!$T$3:$T$1977,"&lt;="&amp;G424))</f>
        <v>4</v>
      </c>
      <c r="AE424" s="60">
        <f t="shared" si="17"/>
        <v>0</v>
      </c>
      <c r="AF424" s="31" t="str">
        <f t="shared" si="18"/>
        <v>*</v>
      </c>
      <c r="AG424" s="60">
        <f>VLOOKUP(K424,'5th Cycle APR Raw Data-Final'!$A$3:$P$1977,16,FALSE)</f>
        <v>0</v>
      </c>
      <c r="AH424" s="60">
        <f>IF(AN424&lt;1,SUMIFS('5th Cycle APR Raw Data-Final'!$Q$3:$Q$1977,'5th Cycle APR Raw Data-Final'!$A$3:$A$1977,'SB35 Determination Data'!$K424,'5th Cycle APR Raw Data-Final'!$T$3:$T$1977,"&gt;="&amp;'SB35 Determination Data'!$F424,'5th Cycle APR Raw Data-Final'!$T$3:$T$1977,"&lt;"&amp;E424),SUMIFS('5th Cycle APR Raw Data-Final'!$Q$3:$Q$1977,'5th Cycle APR Raw Data-Final'!$A$3:$A$1977,'SB35 Determination Data'!$K424,'5th Cycle APR Raw Data-Final'!$T$3:$T$1977,"&gt;="&amp;'SB35 Determination Data'!$F424,'5th Cycle APR Raw Data-Final'!$T$3:$T$1977,"&lt;="&amp;G424))</f>
        <v>24</v>
      </c>
      <c r="AI424" s="60">
        <f t="shared" si="19"/>
        <v>0</v>
      </c>
      <c r="AJ424" s="31" t="str">
        <f t="shared" si="20"/>
        <v>*</v>
      </c>
      <c r="AK424" s="60">
        <f>VLOOKUP(K424,'5th Cycle APR Raw Data-Final'!$A$3:$R$1977,18,FALSE)</f>
        <v>2</v>
      </c>
      <c r="AL424" s="60">
        <f>IF(AN424&lt;1,SUMIFS('5th Cycle APR Raw Data-Final'!$S$3:$S$1977,'5th Cycle APR Raw Data-Final'!$A$3:$A$1977,'SB35 Determination Data'!$K424,'5th Cycle APR Raw Data-Final'!$T$3:$T$1977,"&gt;="&amp;'SB35 Determination Data'!$F424,'5th Cycle APR Raw Data-Final'!$T$3:$T$1977,"&lt;"&amp;E424),SUMIFS('5th Cycle APR Raw Data-Final'!$S$3:$S$1977,'5th Cycle APR Raw Data-Final'!$A$3:$A$1977,'SB35 Determination Data'!$K424,'5th Cycle APR Raw Data-Final'!$T$3:$T$1977,"&gt;="&amp;'SB35 Determination Data'!$F424,'5th Cycle APR Raw Data-Final'!$T$3:$T$1977,"&lt;="&amp;G424))</f>
        <v>29</v>
      </c>
      <c r="AM424" s="60">
        <f t="shared" si="21"/>
        <v>1</v>
      </c>
      <c r="AN424" s="62">
        <f t="shared" si="22"/>
        <v>0.5</v>
      </c>
      <c r="AO424" s="9" t="str">
        <f t="shared" si="23"/>
        <v>NO</v>
      </c>
      <c r="AP424" s="9" t="str">
        <f t="shared" si="24"/>
        <v>YES</v>
      </c>
      <c r="AQ424" s="9" t="str">
        <f t="shared" si="25"/>
        <v>NO</v>
      </c>
      <c r="AR424" s="48" t="str">
        <f>VLOOKUP(K424,'2018Submitted'!$A$2:$C$540,3,FALSE)</f>
        <v>Successful</v>
      </c>
      <c r="AS424" s="9" t="str">
        <f t="shared" si="26"/>
        <v>NO</v>
      </c>
      <c r="AT424" s="9" t="str">
        <f t="shared" si="27"/>
        <v>YES</v>
      </c>
    </row>
    <row r="425" spans="1:46" ht="12.75" customHeight="1" x14ac:dyDescent="0.15">
      <c r="A425" s="9" t="s">
        <v>449</v>
      </c>
      <c r="B425" s="9" t="str">
        <f t="shared" si="28"/>
        <v>SAN MATEO</v>
      </c>
      <c r="C425" s="31">
        <f t="shared" si="1"/>
        <v>0.5</v>
      </c>
      <c r="D425" s="45">
        <f t="shared" si="2"/>
        <v>8</v>
      </c>
      <c r="E425" s="46">
        <f t="shared" si="3"/>
        <v>2019</v>
      </c>
      <c r="F425" s="46">
        <f t="shared" si="4"/>
        <v>2015</v>
      </c>
      <c r="G425" s="46">
        <f t="shared" si="5"/>
        <v>2022</v>
      </c>
      <c r="H425" s="9" t="str">
        <f t="shared" si="6"/>
        <v>01/31/2015</v>
      </c>
      <c r="I425" s="9" t="str">
        <f t="shared" si="7"/>
        <v>01/31/2023</v>
      </c>
      <c r="J425" s="9" t="s">
        <v>67</v>
      </c>
      <c r="K425" s="49" t="s">
        <v>449</v>
      </c>
      <c r="L425" s="60">
        <f>VLOOKUP(K425,'5th Cycle APR Raw Data-Final'!$A$3:$P$1977,6,FALSE)</f>
        <v>859</v>
      </c>
      <c r="M425" s="60">
        <f>IF(AN425&lt;1,SUMIFS('5th Cycle APR Raw Data-Final'!G$3:G$1977,'5th Cycle APR Raw Data-Final'!$A$3:$A$1977,'SB35 Determination Data'!$K425,'5th Cycle APR Raw Data-Final'!$T$3:$T$1977,"&gt;="&amp;'SB35 Determination Data'!$F425,'5th Cycle APR Raw Data-Final'!$T$3:$T$1977,"&lt;"&amp;E425),SUMIFS('5th Cycle APR Raw Data-Final'!G$3:G$1977,'5th Cycle APR Raw Data-Final'!$A$3:$A$1977,'SB35 Determination Data'!$K425,'5th Cycle APR Raw Data-Final'!$T$3:$T$1977,"&gt;="&amp;'SB35 Determination Data'!$F425,'5th Cycle APR Raw Data-Final'!$T$3:$T$1977,"&lt;="&amp;G425))</f>
        <v>49</v>
      </c>
      <c r="N425" s="60">
        <f>IF(AN425&lt;1,SUMIFS('5th Cycle APR Raw Data-Final'!H$3:H$1977,'5th Cycle APR Raw Data-Final'!$A$3:$A$1977,'SB35 Determination Data'!$K425,'5th Cycle APR Raw Data-Final'!$T$3:$T$1977,"&gt;="&amp;'SB35 Determination Data'!$F425,'5th Cycle APR Raw Data-Final'!$T$3:$T$1977,"&lt;"&amp;E425),SUMIFS('5th Cycle APR Raw Data-Final'!H$3:H$1977,'5th Cycle APR Raw Data-Final'!$A$3:$A$1977,'SB35 Determination Data'!$K425,'5th Cycle APR Raw Data-Final'!$T$3:$T$1977,"&gt;="&amp;'SB35 Determination Data'!$F425,'5th Cycle APR Raw Data-Final'!$T$3:$T$1977,"&lt;="&amp;G425))</f>
        <v>49</v>
      </c>
      <c r="O425" s="60">
        <f>IF(AN425&lt;1,SUMIFS('5th Cycle APR Raw Data-Final'!I$3:I$1977,'5th Cycle APR Raw Data-Final'!$A$3:$A$1977,'SB35 Determination Data'!$K425,'5th Cycle APR Raw Data-Final'!$T$3:$T$1977,"&gt;="&amp;'SB35 Determination Data'!$F425,'5th Cycle APR Raw Data-Final'!$T$3:$T$1977,"&lt;"&amp;E425),SUMIFS('5th Cycle APR Raw Data-Final'!I$3:I$1977,'5th Cycle APR Raw Data-Final'!$A$3:$A$1977,'SB35 Determination Data'!$K425,'5th Cycle APR Raw Data-Final'!$T$3:$T$1977,"&gt;="&amp;'SB35 Determination Data'!$F425,'5th Cycle APR Raw Data-Final'!$T$3:$T$1977,"&lt;="&amp;G425))</f>
        <v>0</v>
      </c>
      <c r="P425" s="60">
        <f t="shared" si="8"/>
        <v>810</v>
      </c>
      <c r="Q425" s="31">
        <f t="shared" si="9"/>
        <v>5.7043073341094298E-2</v>
      </c>
      <c r="R425" s="61">
        <f t="shared" si="10"/>
        <v>430</v>
      </c>
      <c r="S425" s="61">
        <f t="shared" si="11"/>
        <v>0</v>
      </c>
      <c r="T425" s="60">
        <f>VLOOKUP(K425,'5th Cycle APR Raw Data-Final'!$A$3:$P$1977,10,FALSE)</f>
        <v>469</v>
      </c>
      <c r="U425" s="60">
        <f>IF(AN425&lt;1,SUMIFS('5th Cycle APR Raw Data-Final'!K$3:K$1977,'5th Cycle APR Raw Data-Final'!$A$3:$A$1977,'SB35 Determination Data'!$K425,'5th Cycle APR Raw Data-Final'!$T$3:$T$1977,"&gt;="&amp;'SB35 Determination Data'!$F425,'5th Cycle APR Raw Data-Final'!$T$3:$T$1977,"&lt;"&amp;E425),SUMIFS('5th Cycle APR Raw Data-Final'!K$3:K$1977,'5th Cycle APR Raw Data-Final'!$A$3:$A$1977,'SB35 Determination Data'!$K425,'5th Cycle APR Raw Data-Final'!$T$3:$T$1977,"&gt;="&amp;'SB35 Determination Data'!$F425,'5th Cycle APR Raw Data-Final'!$T$3:$T$1977,"&lt;="&amp;G425))</f>
        <v>47</v>
      </c>
      <c r="V425" s="60">
        <f>IF(AN425&lt;1,SUMIFS('5th Cycle APR Raw Data-Final'!L$3:L$1977,'5th Cycle APR Raw Data-Final'!$A$3:$A$1977,'SB35 Determination Data'!$K425,'5th Cycle APR Raw Data-Final'!$T$3:$T$1977,"&gt;="&amp;'SB35 Determination Data'!$F425,'5th Cycle APR Raw Data-Final'!$T$3:$T$1977,"&lt;"&amp;E425),SUMIFS('5th Cycle APR Raw Data-Final'!L$3:L$1977,'5th Cycle APR Raw Data-Final'!$A$3:$A$1977,'SB35 Determination Data'!$K425,'5th Cycle APR Raw Data-Final'!$T$3:$T$1977,"&gt;="&amp;'SB35 Determination Data'!$F425,'5th Cycle APR Raw Data-Final'!$T$3:$T$1977,"&lt;="&amp;G425))</f>
        <v>26</v>
      </c>
      <c r="W425" s="60">
        <f>IF(AN425&lt;1,SUMIFS('5th Cycle APR Raw Data-Final'!M$3:M$1977,'5th Cycle APR Raw Data-Final'!$A$3:$A$1977,'SB35 Determination Data'!$K425,'5th Cycle APR Raw Data-Final'!$T$3:$T$1977,"&gt;="&amp;'SB35 Determination Data'!$F425,'5th Cycle APR Raw Data-Final'!$T$3:$T$1977,"&lt;"&amp;E425),SUMIFS('5th Cycle APR Raw Data-Final'!M$3:M$1977,'5th Cycle APR Raw Data-Final'!$A$3:$A$1977,'SB35 Determination Data'!$K425,'5th Cycle APR Raw Data-Final'!$T$3:$T$1977,"&gt;="&amp;'SB35 Determination Data'!$F425,'5th Cycle APR Raw Data-Final'!$T$3:$T$1977,"&lt;="&amp;G425))</f>
        <v>21</v>
      </c>
      <c r="X425" s="60">
        <f t="shared" si="12"/>
        <v>422</v>
      </c>
      <c r="Y425" s="60">
        <f t="shared" si="13"/>
        <v>47</v>
      </c>
      <c r="Z425" s="60">
        <f t="shared" si="14"/>
        <v>422</v>
      </c>
      <c r="AA425" s="31">
        <f t="shared" si="15"/>
        <v>0.10021321961620469</v>
      </c>
      <c r="AB425" s="31">
        <f t="shared" si="16"/>
        <v>0.10021321961620469</v>
      </c>
      <c r="AC425" s="60">
        <f>VLOOKUP(K425,'5th Cycle APR Raw Data-Final'!$A$3:$P$1977,14,FALSE)</f>
        <v>530</v>
      </c>
      <c r="AD425" s="60">
        <f>IF(AN425&lt;1,SUMIFS('5th Cycle APR Raw Data-Final'!$O$3:$O$1977,'5th Cycle APR Raw Data-Final'!$A$3:$A$1977,'SB35 Determination Data'!$K425,'5th Cycle APR Raw Data-Final'!$T$3:$T$1977,"&gt;="&amp;'SB35 Determination Data'!$F425,'5th Cycle APR Raw Data-Final'!$T$3:$T$1977,"&lt;"&amp;E425),SUMIFS('5th Cycle APR Raw Data-Final'!$O$3:$O$1977,'5th Cycle APR Raw Data-Final'!$A$3:$A$1977,'SB35 Determination Data'!$K425,'5th Cycle APR Raw Data-Final'!$T$3:$T$1977,"&gt;="&amp;'SB35 Determination Data'!$F425,'5th Cycle APR Raw Data-Final'!$T$3:$T$1977,"&lt;="&amp;G425))</f>
        <v>94</v>
      </c>
      <c r="AE425" s="60">
        <f t="shared" si="17"/>
        <v>436</v>
      </c>
      <c r="AF425" s="31">
        <f t="shared" si="18"/>
        <v>0.17735849056603772</v>
      </c>
      <c r="AG425" s="60">
        <f>VLOOKUP(K425,'5th Cycle APR Raw Data-Final'!$A$3:$P$1977,16,FALSE)</f>
        <v>1242</v>
      </c>
      <c r="AH425" s="60">
        <f>IF(AN425&lt;1,SUMIFS('5th Cycle APR Raw Data-Final'!$Q$3:$Q$1977,'5th Cycle APR Raw Data-Final'!$A$3:$A$1977,'SB35 Determination Data'!$K425,'5th Cycle APR Raw Data-Final'!$T$3:$T$1977,"&gt;="&amp;'SB35 Determination Data'!$F425,'5th Cycle APR Raw Data-Final'!$T$3:$T$1977,"&lt;"&amp;E425),SUMIFS('5th Cycle APR Raw Data-Final'!$Q$3:$Q$1977,'5th Cycle APR Raw Data-Final'!$A$3:$A$1977,'SB35 Determination Data'!$K425,'5th Cycle APR Raw Data-Final'!$T$3:$T$1977,"&gt;="&amp;'SB35 Determination Data'!$F425,'5th Cycle APR Raw Data-Final'!$T$3:$T$1977,"&lt;="&amp;G425))</f>
        <v>1138</v>
      </c>
      <c r="AI425" s="60">
        <f t="shared" si="19"/>
        <v>104</v>
      </c>
      <c r="AJ425" s="31">
        <f t="shared" si="20"/>
        <v>0.91626409017713362</v>
      </c>
      <c r="AK425" s="60">
        <f>VLOOKUP(K425,'5th Cycle APR Raw Data-Final'!$A$3:$R$1977,18,FALSE)</f>
        <v>3100</v>
      </c>
      <c r="AL425" s="60">
        <f>IF(AN425&lt;1,SUMIFS('5th Cycle APR Raw Data-Final'!$S$3:$S$1977,'5th Cycle APR Raw Data-Final'!$A$3:$A$1977,'SB35 Determination Data'!$K425,'5th Cycle APR Raw Data-Final'!$T$3:$T$1977,"&gt;="&amp;'SB35 Determination Data'!$F425,'5th Cycle APR Raw Data-Final'!$T$3:$T$1977,"&lt;"&amp;E425),SUMIFS('5th Cycle APR Raw Data-Final'!$S$3:$S$1977,'5th Cycle APR Raw Data-Final'!$A$3:$A$1977,'SB35 Determination Data'!$K425,'5th Cycle APR Raw Data-Final'!$T$3:$T$1977,"&gt;="&amp;'SB35 Determination Data'!$F425,'5th Cycle APR Raw Data-Final'!$T$3:$T$1977,"&lt;="&amp;G425))</f>
        <v>1328</v>
      </c>
      <c r="AM425" s="60">
        <f t="shared" si="21"/>
        <v>1772</v>
      </c>
      <c r="AN425" s="62">
        <f t="shared" si="22"/>
        <v>0.5</v>
      </c>
      <c r="AO425" s="9" t="str">
        <f t="shared" si="23"/>
        <v>NO</v>
      </c>
      <c r="AP425" s="9" t="str">
        <f t="shared" si="24"/>
        <v>YES</v>
      </c>
      <c r="AQ425" s="9" t="str">
        <f t="shared" si="25"/>
        <v>NO</v>
      </c>
      <c r="AR425" s="48" t="str">
        <f>VLOOKUP(K425,'2018Submitted'!$A$2:$C$540,3,FALSE)</f>
        <v>Successful</v>
      </c>
      <c r="AS425" s="9" t="str">
        <f t="shared" si="26"/>
        <v>NO</v>
      </c>
      <c r="AT425" s="9" t="str">
        <f t="shared" si="27"/>
        <v>YES</v>
      </c>
    </row>
    <row r="426" spans="1:46" ht="12.75" customHeight="1" x14ac:dyDescent="0.15">
      <c r="A426" s="9" t="s">
        <v>449</v>
      </c>
      <c r="B426" s="9" t="str">
        <f t="shared" si="28"/>
        <v>SAN MATEO COUNTY</v>
      </c>
      <c r="C426" s="31">
        <f t="shared" si="1"/>
        <v>0.5</v>
      </c>
      <c r="D426" s="45">
        <f t="shared" si="2"/>
        <v>8</v>
      </c>
      <c r="E426" s="46">
        <f t="shared" si="3"/>
        <v>2019</v>
      </c>
      <c r="F426" s="46">
        <f t="shared" si="4"/>
        <v>2015</v>
      </c>
      <c r="G426" s="46">
        <f t="shared" si="5"/>
        <v>2022</v>
      </c>
      <c r="H426" s="9" t="str">
        <f t="shared" si="6"/>
        <v>01/31/2015</v>
      </c>
      <c r="I426" s="9" t="str">
        <f t="shared" si="7"/>
        <v>01/31/2023</v>
      </c>
      <c r="J426" s="9" t="s">
        <v>67</v>
      </c>
      <c r="K426" s="49" t="s">
        <v>504</v>
      </c>
      <c r="L426" s="60">
        <f>VLOOKUP(K426,'5th Cycle APR Raw Data-Final'!$A$3:$P$1977,6,FALSE)</f>
        <v>153</v>
      </c>
      <c r="M426" s="60">
        <f>IF(AN426&lt;1,SUMIFS('5th Cycle APR Raw Data-Final'!G$3:G$1977,'5th Cycle APR Raw Data-Final'!$A$3:$A$1977,'SB35 Determination Data'!$K426,'5th Cycle APR Raw Data-Final'!$T$3:$T$1977,"&gt;="&amp;'SB35 Determination Data'!$F426,'5th Cycle APR Raw Data-Final'!$T$3:$T$1977,"&lt;"&amp;E426),SUMIFS('5th Cycle APR Raw Data-Final'!G$3:G$1977,'5th Cycle APR Raw Data-Final'!$A$3:$A$1977,'SB35 Determination Data'!$K426,'5th Cycle APR Raw Data-Final'!$T$3:$T$1977,"&gt;="&amp;'SB35 Determination Data'!$F426,'5th Cycle APR Raw Data-Final'!$T$3:$T$1977,"&lt;="&amp;G426))</f>
        <v>1</v>
      </c>
      <c r="N426" s="60">
        <f>IF(AN426&lt;1,SUMIFS('5th Cycle APR Raw Data-Final'!H$3:H$1977,'5th Cycle APR Raw Data-Final'!$A$3:$A$1977,'SB35 Determination Data'!$K426,'5th Cycle APR Raw Data-Final'!$T$3:$T$1977,"&gt;="&amp;'SB35 Determination Data'!$F426,'5th Cycle APR Raw Data-Final'!$T$3:$T$1977,"&lt;"&amp;E426),SUMIFS('5th Cycle APR Raw Data-Final'!H$3:H$1977,'5th Cycle APR Raw Data-Final'!$A$3:$A$1977,'SB35 Determination Data'!$K426,'5th Cycle APR Raw Data-Final'!$T$3:$T$1977,"&gt;="&amp;'SB35 Determination Data'!$F426,'5th Cycle APR Raw Data-Final'!$T$3:$T$1977,"&lt;="&amp;G426))</f>
        <v>0</v>
      </c>
      <c r="O426" s="60">
        <f>IF(AN426&lt;1,SUMIFS('5th Cycle APR Raw Data-Final'!I$3:I$1977,'5th Cycle APR Raw Data-Final'!$A$3:$A$1977,'SB35 Determination Data'!$K426,'5th Cycle APR Raw Data-Final'!$T$3:$T$1977,"&gt;="&amp;'SB35 Determination Data'!$F426,'5th Cycle APR Raw Data-Final'!$T$3:$T$1977,"&lt;"&amp;E426),SUMIFS('5th Cycle APR Raw Data-Final'!I$3:I$1977,'5th Cycle APR Raw Data-Final'!$A$3:$A$1977,'SB35 Determination Data'!$K426,'5th Cycle APR Raw Data-Final'!$T$3:$T$1977,"&gt;="&amp;'SB35 Determination Data'!$F426,'5th Cycle APR Raw Data-Final'!$T$3:$T$1977,"&lt;="&amp;G426))</f>
        <v>1</v>
      </c>
      <c r="P426" s="60">
        <f t="shared" si="8"/>
        <v>152</v>
      </c>
      <c r="Q426" s="31">
        <f t="shared" si="9"/>
        <v>6.5359477124183009E-3</v>
      </c>
      <c r="R426" s="61">
        <f t="shared" si="10"/>
        <v>77</v>
      </c>
      <c r="S426" s="61">
        <f t="shared" si="11"/>
        <v>0</v>
      </c>
      <c r="T426" s="60">
        <f>VLOOKUP(K426,'5th Cycle APR Raw Data-Final'!$A$3:$P$1977,10,FALSE)</f>
        <v>103</v>
      </c>
      <c r="U426" s="60">
        <f>IF(AN426&lt;1,SUMIFS('5th Cycle APR Raw Data-Final'!K$3:K$1977,'5th Cycle APR Raw Data-Final'!$A$3:$A$1977,'SB35 Determination Data'!$K426,'5th Cycle APR Raw Data-Final'!$T$3:$T$1977,"&gt;="&amp;'SB35 Determination Data'!$F426,'5th Cycle APR Raw Data-Final'!$T$3:$T$1977,"&lt;"&amp;E426),SUMIFS('5th Cycle APR Raw Data-Final'!K$3:K$1977,'5th Cycle APR Raw Data-Final'!$A$3:$A$1977,'SB35 Determination Data'!$K426,'5th Cycle APR Raw Data-Final'!$T$3:$T$1977,"&gt;="&amp;'SB35 Determination Data'!$F426,'5th Cycle APR Raw Data-Final'!$T$3:$T$1977,"&lt;="&amp;G426))</f>
        <v>33</v>
      </c>
      <c r="V426" s="60">
        <f>IF(AN426&lt;1,SUMIFS('5th Cycle APR Raw Data-Final'!L$3:L$1977,'5th Cycle APR Raw Data-Final'!$A$3:$A$1977,'SB35 Determination Data'!$K426,'5th Cycle APR Raw Data-Final'!$T$3:$T$1977,"&gt;="&amp;'SB35 Determination Data'!$F426,'5th Cycle APR Raw Data-Final'!$T$3:$T$1977,"&lt;"&amp;E426),SUMIFS('5th Cycle APR Raw Data-Final'!L$3:L$1977,'5th Cycle APR Raw Data-Final'!$A$3:$A$1977,'SB35 Determination Data'!$K426,'5th Cycle APR Raw Data-Final'!$T$3:$T$1977,"&gt;="&amp;'SB35 Determination Data'!$F426,'5th Cycle APR Raw Data-Final'!$T$3:$T$1977,"&lt;="&amp;G426))</f>
        <v>7</v>
      </c>
      <c r="W426" s="60">
        <f>IF(AN426&lt;1,SUMIFS('5th Cycle APR Raw Data-Final'!M$3:M$1977,'5th Cycle APR Raw Data-Final'!$A$3:$A$1977,'SB35 Determination Data'!$K426,'5th Cycle APR Raw Data-Final'!$T$3:$T$1977,"&gt;="&amp;'SB35 Determination Data'!$F426,'5th Cycle APR Raw Data-Final'!$T$3:$T$1977,"&lt;"&amp;E426),SUMIFS('5th Cycle APR Raw Data-Final'!M$3:M$1977,'5th Cycle APR Raw Data-Final'!$A$3:$A$1977,'SB35 Determination Data'!$K426,'5th Cycle APR Raw Data-Final'!$T$3:$T$1977,"&gt;="&amp;'SB35 Determination Data'!$F426,'5th Cycle APR Raw Data-Final'!$T$3:$T$1977,"&lt;="&amp;G426))</f>
        <v>26</v>
      </c>
      <c r="X426" s="60">
        <f t="shared" si="12"/>
        <v>70</v>
      </c>
      <c r="Y426" s="60">
        <f t="shared" si="13"/>
        <v>33</v>
      </c>
      <c r="Z426" s="60">
        <f t="shared" si="14"/>
        <v>70</v>
      </c>
      <c r="AA426" s="31">
        <f t="shared" si="15"/>
        <v>0.32038834951456313</v>
      </c>
      <c r="AB426" s="31">
        <f t="shared" si="16"/>
        <v>0.32038834951456313</v>
      </c>
      <c r="AC426" s="60">
        <f>VLOOKUP(K426,'5th Cycle APR Raw Data-Final'!$A$3:$P$1977,14,FALSE)</f>
        <v>102</v>
      </c>
      <c r="AD426" s="60">
        <f>IF(AN426&lt;1,SUMIFS('5th Cycle APR Raw Data-Final'!$O$3:$O$1977,'5th Cycle APR Raw Data-Final'!$A$3:$A$1977,'SB35 Determination Data'!$K426,'5th Cycle APR Raw Data-Final'!$T$3:$T$1977,"&gt;="&amp;'SB35 Determination Data'!$F426,'5th Cycle APR Raw Data-Final'!$T$3:$T$1977,"&lt;"&amp;E426),SUMIFS('5th Cycle APR Raw Data-Final'!$O$3:$O$1977,'5th Cycle APR Raw Data-Final'!$A$3:$A$1977,'SB35 Determination Data'!$K426,'5th Cycle APR Raw Data-Final'!$T$3:$T$1977,"&gt;="&amp;'SB35 Determination Data'!$F426,'5th Cycle APR Raw Data-Final'!$T$3:$T$1977,"&lt;="&amp;G426))</f>
        <v>17</v>
      </c>
      <c r="AE426" s="60">
        <f t="shared" si="17"/>
        <v>85</v>
      </c>
      <c r="AF426" s="31">
        <f t="shared" si="18"/>
        <v>0.16666666666666666</v>
      </c>
      <c r="AG426" s="60">
        <f>VLOOKUP(K426,'5th Cycle APR Raw Data-Final'!$A$3:$P$1977,16,FALSE)</f>
        <v>555</v>
      </c>
      <c r="AH426" s="60">
        <f>IF(AN426&lt;1,SUMIFS('5th Cycle APR Raw Data-Final'!$Q$3:$Q$1977,'5th Cycle APR Raw Data-Final'!$A$3:$A$1977,'SB35 Determination Data'!$K426,'5th Cycle APR Raw Data-Final'!$T$3:$T$1977,"&gt;="&amp;'SB35 Determination Data'!$F426,'5th Cycle APR Raw Data-Final'!$T$3:$T$1977,"&lt;"&amp;E426),SUMIFS('5th Cycle APR Raw Data-Final'!$Q$3:$Q$1977,'5th Cycle APR Raw Data-Final'!$A$3:$A$1977,'SB35 Determination Data'!$K426,'5th Cycle APR Raw Data-Final'!$T$3:$T$1977,"&gt;="&amp;'SB35 Determination Data'!$F426,'5th Cycle APR Raw Data-Final'!$T$3:$T$1977,"&lt;="&amp;G426))</f>
        <v>209</v>
      </c>
      <c r="AI426" s="60">
        <f t="shared" si="19"/>
        <v>346</v>
      </c>
      <c r="AJ426" s="31">
        <f t="shared" si="20"/>
        <v>0.37657657657657656</v>
      </c>
      <c r="AK426" s="60">
        <f>VLOOKUP(K426,'5th Cycle APR Raw Data-Final'!$A$3:$R$1977,18,FALSE)</f>
        <v>913</v>
      </c>
      <c r="AL426" s="60">
        <f>IF(AN426&lt;1,SUMIFS('5th Cycle APR Raw Data-Final'!$S$3:$S$1977,'5th Cycle APR Raw Data-Final'!$A$3:$A$1977,'SB35 Determination Data'!$K426,'5th Cycle APR Raw Data-Final'!$T$3:$T$1977,"&gt;="&amp;'SB35 Determination Data'!$F426,'5th Cycle APR Raw Data-Final'!$T$3:$T$1977,"&lt;"&amp;E426),SUMIFS('5th Cycle APR Raw Data-Final'!$S$3:$S$1977,'5th Cycle APR Raw Data-Final'!$A$3:$A$1977,'SB35 Determination Data'!$K426,'5th Cycle APR Raw Data-Final'!$T$3:$T$1977,"&gt;="&amp;'SB35 Determination Data'!$F426,'5th Cycle APR Raw Data-Final'!$T$3:$T$1977,"&lt;="&amp;G426))</f>
        <v>260</v>
      </c>
      <c r="AM426" s="60">
        <f t="shared" si="21"/>
        <v>653</v>
      </c>
      <c r="AN426" s="62">
        <f t="shared" si="22"/>
        <v>0.5</v>
      </c>
      <c r="AO426" s="9" t="str">
        <f t="shared" si="23"/>
        <v>YES</v>
      </c>
      <c r="AP426" s="9" t="str">
        <f t="shared" si="24"/>
        <v>NO</v>
      </c>
      <c r="AQ426" s="9" t="str">
        <f t="shared" si="25"/>
        <v>NO</v>
      </c>
      <c r="AR426" s="48" t="str">
        <f>VLOOKUP(K426,'2018Submitted'!$A$2:$C$540,3,FALSE)</f>
        <v>Successful</v>
      </c>
      <c r="AS426" s="9" t="str">
        <f t="shared" si="26"/>
        <v>NO</v>
      </c>
      <c r="AT426" s="9" t="str">
        <f t="shared" si="27"/>
        <v>NO</v>
      </c>
    </row>
    <row r="427" spans="1:46" ht="12.75" customHeight="1" x14ac:dyDescent="0.15">
      <c r="A427" s="9" t="s">
        <v>99</v>
      </c>
      <c r="B427" s="9" t="str">
        <f t="shared" si="28"/>
        <v>SAN PABLO</v>
      </c>
      <c r="C427" s="31">
        <f t="shared" si="1"/>
        <v>0.5</v>
      </c>
      <c r="D427" s="45">
        <f t="shared" si="2"/>
        <v>8</v>
      </c>
      <c r="E427" s="46">
        <f t="shared" si="3"/>
        <v>2019</v>
      </c>
      <c r="F427" s="46">
        <f t="shared" si="4"/>
        <v>2015</v>
      </c>
      <c r="G427" s="46">
        <f t="shared" si="5"/>
        <v>2022</v>
      </c>
      <c r="H427" s="9" t="str">
        <f t="shared" si="6"/>
        <v>01/31/2015</v>
      </c>
      <c r="I427" s="9" t="str">
        <f t="shared" si="7"/>
        <v>01/31/2023</v>
      </c>
      <c r="J427" s="9" t="s">
        <v>67</v>
      </c>
      <c r="K427" s="49" t="s">
        <v>117</v>
      </c>
      <c r="L427" s="60">
        <f>VLOOKUP(K427,'5th Cycle APR Raw Data-Final'!$A$3:$P$1977,6,FALSE)</f>
        <v>56</v>
      </c>
      <c r="M427" s="60">
        <f>IF(AN427&lt;1,SUMIFS('5th Cycle APR Raw Data-Final'!G$3:G$1977,'5th Cycle APR Raw Data-Final'!$A$3:$A$1977,'SB35 Determination Data'!$K427,'5th Cycle APR Raw Data-Final'!$T$3:$T$1977,"&gt;="&amp;'SB35 Determination Data'!$F427,'5th Cycle APR Raw Data-Final'!$T$3:$T$1977,"&lt;"&amp;E427),SUMIFS('5th Cycle APR Raw Data-Final'!G$3:G$1977,'5th Cycle APR Raw Data-Final'!$A$3:$A$1977,'SB35 Determination Data'!$K427,'5th Cycle APR Raw Data-Final'!$T$3:$T$1977,"&gt;="&amp;'SB35 Determination Data'!$F427,'5th Cycle APR Raw Data-Final'!$T$3:$T$1977,"&lt;="&amp;G427))</f>
        <v>0</v>
      </c>
      <c r="N427" s="60">
        <f>IF(AN427&lt;1,SUMIFS('5th Cycle APR Raw Data-Final'!H$3:H$1977,'5th Cycle APR Raw Data-Final'!$A$3:$A$1977,'SB35 Determination Data'!$K427,'5th Cycle APR Raw Data-Final'!$T$3:$T$1977,"&gt;="&amp;'SB35 Determination Data'!$F427,'5th Cycle APR Raw Data-Final'!$T$3:$T$1977,"&lt;"&amp;E427),SUMIFS('5th Cycle APR Raw Data-Final'!H$3:H$1977,'5th Cycle APR Raw Data-Final'!$A$3:$A$1977,'SB35 Determination Data'!$K427,'5th Cycle APR Raw Data-Final'!$T$3:$T$1977,"&gt;="&amp;'SB35 Determination Data'!$F427,'5th Cycle APR Raw Data-Final'!$T$3:$T$1977,"&lt;="&amp;G427))</f>
        <v>0</v>
      </c>
      <c r="O427" s="60">
        <f>IF(AN427&lt;1,SUMIFS('5th Cycle APR Raw Data-Final'!I$3:I$1977,'5th Cycle APR Raw Data-Final'!$A$3:$A$1977,'SB35 Determination Data'!$K427,'5th Cycle APR Raw Data-Final'!$T$3:$T$1977,"&gt;="&amp;'SB35 Determination Data'!$F427,'5th Cycle APR Raw Data-Final'!$T$3:$T$1977,"&lt;"&amp;E427),SUMIFS('5th Cycle APR Raw Data-Final'!I$3:I$1977,'5th Cycle APR Raw Data-Final'!$A$3:$A$1977,'SB35 Determination Data'!$K427,'5th Cycle APR Raw Data-Final'!$T$3:$T$1977,"&gt;="&amp;'SB35 Determination Data'!$F427,'5th Cycle APR Raw Data-Final'!$T$3:$T$1977,"&lt;="&amp;G427))</f>
        <v>0</v>
      </c>
      <c r="P427" s="60">
        <f t="shared" si="8"/>
        <v>56</v>
      </c>
      <c r="Q427" s="31">
        <f t="shared" si="9"/>
        <v>0</v>
      </c>
      <c r="R427" s="61">
        <f t="shared" si="10"/>
        <v>28</v>
      </c>
      <c r="S427" s="61">
        <f t="shared" si="11"/>
        <v>0</v>
      </c>
      <c r="T427" s="60">
        <f>VLOOKUP(K427,'5th Cycle APR Raw Data-Final'!$A$3:$P$1977,10,FALSE)</f>
        <v>53</v>
      </c>
      <c r="U427" s="60">
        <f>IF(AN427&lt;1,SUMIFS('5th Cycle APR Raw Data-Final'!K$3:K$1977,'5th Cycle APR Raw Data-Final'!$A$3:$A$1977,'SB35 Determination Data'!$K427,'5th Cycle APR Raw Data-Final'!$T$3:$T$1977,"&gt;="&amp;'SB35 Determination Data'!$F427,'5th Cycle APR Raw Data-Final'!$T$3:$T$1977,"&lt;"&amp;E427),SUMIFS('5th Cycle APR Raw Data-Final'!K$3:K$1977,'5th Cycle APR Raw Data-Final'!$A$3:$A$1977,'SB35 Determination Data'!$K427,'5th Cycle APR Raw Data-Final'!$T$3:$T$1977,"&gt;="&amp;'SB35 Determination Data'!$F427,'5th Cycle APR Raw Data-Final'!$T$3:$T$1977,"&lt;="&amp;G427))</f>
        <v>4</v>
      </c>
      <c r="V427" s="60">
        <f>IF(AN427&lt;1,SUMIFS('5th Cycle APR Raw Data-Final'!L$3:L$1977,'5th Cycle APR Raw Data-Final'!$A$3:$A$1977,'SB35 Determination Data'!$K427,'5th Cycle APR Raw Data-Final'!$T$3:$T$1977,"&gt;="&amp;'SB35 Determination Data'!$F427,'5th Cycle APR Raw Data-Final'!$T$3:$T$1977,"&lt;"&amp;E427),SUMIFS('5th Cycle APR Raw Data-Final'!L$3:L$1977,'5th Cycle APR Raw Data-Final'!$A$3:$A$1977,'SB35 Determination Data'!$K427,'5th Cycle APR Raw Data-Final'!$T$3:$T$1977,"&gt;="&amp;'SB35 Determination Data'!$F427,'5th Cycle APR Raw Data-Final'!$T$3:$T$1977,"&lt;="&amp;G427))</f>
        <v>3</v>
      </c>
      <c r="W427" s="60">
        <f>IF(AN427&lt;1,SUMIFS('5th Cycle APR Raw Data-Final'!M$3:M$1977,'5th Cycle APR Raw Data-Final'!$A$3:$A$1977,'SB35 Determination Data'!$K427,'5th Cycle APR Raw Data-Final'!$T$3:$T$1977,"&gt;="&amp;'SB35 Determination Data'!$F427,'5th Cycle APR Raw Data-Final'!$T$3:$T$1977,"&lt;"&amp;E427),SUMIFS('5th Cycle APR Raw Data-Final'!M$3:M$1977,'5th Cycle APR Raw Data-Final'!$A$3:$A$1977,'SB35 Determination Data'!$K427,'5th Cycle APR Raw Data-Final'!$T$3:$T$1977,"&gt;="&amp;'SB35 Determination Data'!$F427,'5th Cycle APR Raw Data-Final'!$T$3:$T$1977,"&lt;="&amp;G427))</f>
        <v>1</v>
      </c>
      <c r="X427" s="60">
        <f t="shared" si="12"/>
        <v>49</v>
      </c>
      <c r="Y427" s="60">
        <f t="shared" si="13"/>
        <v>4</v>
      </c>
      <c r="Z427" s="60">
        <f t="shared" si="14"/>
        <v>49</v>
      </c>
      <c r="AA427" s="31">
        <f t="shared" si="15"/>
        <v>7.5471698113207544E-2</v>
      </c>
      <c r="AB427" s="31">
        <f t="shared" si="16"/>
        <v>7.5471698113207544E-2</v>
      </c>
      <c r="AC427" s="60">
        <f>VLOOKUP(K427,'5th Cycle APR Raw Data-Final'!$A$3:$P$1977,14,FALSE)</f>
        <v>75</v>
      </c>
      <c r="AD427" s="60">
        <f>IF(AN427&lt;1,SUMIFS('5th Cycle APR Raw Data-Final'!$O$3:$O$1977,'5th Cycle APR Raw Data-Final'!$A$3:$A$1977,'SB35 Determination Data'!$K427,'5th Cycle APR Raw Data-Final'!$T$3:$T$1977,"&gt;="&amp;'SB35 Determination Data'!$F427,'5th Cycle APR Raw Data-Final'!$T$3:$T$1977,"&lt;"&amp;E427),SUMIFS('5th Cycle APR Raw Data-Final'!$O$3:$O$1977,'5th Cycle APR Raw Data-Final'!$A$3:$A$1977,'SB35 Determination Data'!$K427,'5th Cycle APR Raw Data-Final'!$T$3:$T$1977,"&gt;="&amp;'SB35 Determination Data'!$F427,'5th Cycle APR Raw Data-Final'!$T$3:$T$1977,"&lt;="&amp;G427))</f>
        <v>13</v>
      </c>
      <c r="AE427" s="60">
        <f t="shared" si="17"/>
        <v>62</v>
      </c>
      <c r="AF427" s="31">
        <f t="shared" si="18"/>
        <v>0.17333333333333334</v>
      </c>
      <c r="AG427" s="60">
        <f>VLOOKUP(K427,'5th Cycle APR Raw Data-Final'!$A$3:$P$1977,16,FALSE)</f>
        <v>265</v>
      </c>
      <c r="AH427" s="60">
        <f>IF(AN427&lt;1,SUMIFS('5th Cycle APR Raw Data-Final'!$Q$3:$Q$1977,'5th Cycle APR Raw Data-Final'!$A$3:$A$1977,'SB35 Determination Data'!$K427,'5th Cycle APR Raw Data-Final'!$T$3:$T$1977,"&gt;="&amp;'SB35 Determination Data'!$F427,'5th Cycle APR Raw Data-Final'!$T$3:$T$1977,"&lt;"&amp;E427),SUMIFS('5th Cycle APR Raw Data-Final'!$Q$3:$Q$1977,'5th Cycle APR Raw Data-Final'!$A$3:$A$1977,'SB35 Determination Data'!$K427,'5th Cycle APR Raw Data-Final'!$T$3:$T$1977,"&gt;="&amp;'SB35 Determination Data'!$F427,'5th Cycle APR Raw Data-Final'!$T$3:$T$1977,"&lt;="&amp;G427))</f>
        <v>31</v>
      </c>
      <c r="AI427" s="60">
        <f t="shared" si="19"/>
        <v>234</v>
      </c>
      <c r="AJ427" s="31">
        <f t="shared" si="20"/>
        <v>0.1169811320754717</v>
      </c>
      <c r="AK427" s="60">
        <f>VLOOKUP(K427,'5th Cycle APR Raw Data-Final'!$A$3:$R$1977,18,FALSE)</f>
        <v>449</v>
      </c>
      <c r="AL427" s="60">
        <f>IF(AN427&lt;1,SUMIFS('5th Cycle APR Raw Data-Final'!$S$3:$S$1977,'5th Cycle APR Raw Data-Final'!$A$3:$A$1977,'SB35 Determination Data'!$K427,'5th Cycle APR Raw Data-Final'!$T$3:$T$1977,"&gt;="&amp;'SB35 Determination Data'!$F427,'5th Cycle APR Raw Data-Final'!$T$3:$T$1977,"&lt;"&amp;E427),SUMIFS('5th Cycle APR Raw Data-Final'!$S$3:$S$1977,'5th Cycle APR Raw Data-Final'!$A$3:$A$1977,'SB35 Determination Data'!$K427,'5th Cycle APR Raw Data-Final'!$T$3:$T$1977,"&gt;="&amp;'SB35 Determination Data'!$F427,'5th Cycle APR Raw Data-Final'!$T$3:$T$1977,"&lt;="&amp;G427))</f>
        <v>48</v>
      </c>
      <c r="AM427" s="60">
        <f t="shared" si="21"/>
        <v>401</v>
      </c>
      <c r="AN427" s="62">
        <f t="shared" si="22"/>
        <v>0.5</v>
      </c>
      <c r="AO427" s="9" t="str">
        <f t="shared" si="23"/>
        <v>YES</v>
      </c>
      <c r="AP427" s="9" t="str">
        <f t="shared" si="24"/>
        <v>NO</v>
      </c>
      <c r="AQ427" s="9" t="str">
        <f t="shared" si="25"/>
        <v>NO</v>
      </c>
      <c r="AR427" s="48" t="str">
        <f>VLOOKUP(K427,'2018Submitted'!$A$2:$C$540,3,FALSE)</f>
        <v>Successful</v>
      </c>
      <c r="AS427" s="9" t="str">
        <f t="shared" si="26"/>
        <v>NO</v>
      </c>
      <c r="AT427" s="9" t="str">
        <f t="shared" si="27"/>
        <v>NO</v>
      </c>
    </row>
    <row r="428" spans="1:46" ht="12.75" customHeight="1" x14ac:dyDescent="0.15">
      <c r="A428" s="9" t="s">
        <v>229</v>
      </c>
      <c r="B428" s="9" t="str">
        <f t="shared" si="28"/>
        <v>SAN RAFAEL</v>
      </c>
      <c r="C428" s="31">
        <f t="shared" si="1"/>
        <v>0.5</v>
      </c>
      <c r="D428" s="45">
        <f t="shared" si="2"/>
        <v>8</v>
      </c>
      <c r="E428" s="46">
        <f t="shared" si="3"/>
        <v>2019</v>
      </c>
      <c r="F428" s="46">
        <f t="shared" si="4"/>
        <v>2015</v>
      </c>
      <c r="G428" s="46">
        <f t="shared" si="5"/>
        <v>2022</v>
      </c>
      <c r="H428" s="9" t="str">
        <f t="shared" si="6"/>
        <v>01/31/2015</v>
      </c>
      <c r="I428" s="9" t="str">
        <f t="shared" si="7"/>
        <v>01/31/2023</v>
      </c>
      <c r="J428" s="9" t="s">
        <v>67</v>
      </c>
      <c r="K428" s="49" t="s">
        <v>239</v>
      </c>
      <c r="L428" s="60">
        <f>VLOOKUP(K428,'5th Cycle APR Raw Data-Final'!$A$3:$P$1977,6,FALSE)</f>
        <v>240</v>
      </c>
      <c r="M428" s="60">
        <f>IF(AN428&lt;1,SUMIFS('5th Cycle APR Raw Data-Final'!G$3:G$1977,'5th Cycle APR Raw Data-Final'!$A$3:$A$1977,'SB35 Determination Data'!$K428,'5th Cycle APR Raw Data-Final'!$T$3:$T$1977,"&gt;="&amp;'SB35 Determination Data'!$F428,'5th Cycle APR Raw Data-Final'!$T$3:$T$1977,"&lt;"&amp;E428),SUMIFS('5th Cycle APR Raw Data-Final'!G$3:G$1977,'5th Cycle APR Raw Data-Final'!$A$3:$A$1977,'SB35 Determination Data'!$K428,'5th Cycle APR Raw Data-Final'!$T$3:$T$1977,"&gt;="&amp;'SB35 Determination Data'!$F428,'5th Cycle APR Raw Data-Final'!$T$3:$T$1977,"&lt;="&amp;G428))</f>
        <v>5</v>
      </c>
      <c r="N428" s="60">
        <f>IF(AN428&lt;1,SUMIFS('5th Cycle APR Raw Data-Final'!H$3:H$1977,'5th Cycle APR Raw Data-Final'!$A$3:$A$1977,'SB35 Determination Data'!$K428,'5th Cycle APR Raw Data-Final'!$T$3:$T$1977,"&gt;="&amp;'SB35 Determination Data'!$F428,'5th Cycle APR Raw Data-Final'!$T$3:$T$1977,"&lt;"&amp;E428),SUMIFS('5th Cycle APR Raw Data-Final'!H$3:H$1977,'5th Cycle APR Raw Data-Final'!$A$3:$A$1977,'SB35 Determination Data'!$K428,'5th Cycle APR Raw Data-Final'!$T$3:$T$1977,"&gt;="&amp;'SB35 Determination Data'!$F428,'5th Cycle APR Raw Data-Final'!$T$3:$T$1977,"&lt;="&amp;G428))</f>
        <v>5</v>
      </c>
      <c r="O428" s="60">
        <f>IF(AN428&lt;1,SUMIFS('5th Cycle APR Raw Data-Final'!I$3:I$1977,'5th Cycle APR Raw Data-Final'!$A$3:$A$1977,'SB35 Determination Data'!$K428,'5th Cycle APR Raw Data-Final'!$T$3:$T$1977,"&gt;="&amp;'SB35 Determination Data'!$F428,'5th Cycle APR Raw Data-Final'!$T$3:$T$1977,"&lt;"&amp;E428),SUMIFS('5th Cycle APR Raw Data-Final'!I$3:I$1977,'5th Cycle APR Raw Data-Final'!$A$3:$A$1977,'SB35 Determination Data'!$K428,'5th Cycle APR Raw Data-Final'!$T$3:$T$1977,"&gt;="&amp;'SB35 Determination Data'!$F428,'5th Cycle APR Raw Data-Final'!$T$3:$T$1977,"&lt;="&amp;G428))</f>
        <v>0</v>
      </c>
      <c r="P428" s="60">
        <f t="shared" si="8"/>
        <v>235</v>
      </c>
      <c r="Q428" s="31">
        <f t="shared" si="9"/>
        <v>2.0833333333333332E-2</v>
      </c>
      <c r="R428" s="61">
        <f t="shared" si="10"/>
        <v>120</v>
      </c>
      <c r="S428" s="61">
        <f t="shared" si="11"/>
        <v>0</v>
      </c>
      <c r="T428" s="60">
        <f>VLOOKUP(K428,'5th Cycle APR Raw Data-Final'!$A$3:$P$1977,10,FALSE)</f>
        <v>148</v>
      </c>
      <c r="U428" s="60">
        <f>IF(AN428&lt;1,SUMIFS('5th Cycle APR Raw Data-Final'!K$3:K$1977,'5th Cycle APR Raw Data-Final'!$A$3:$A$1977,'SB35 Determination Data'!$K428,'5th Cycle APR Raw Data-Final'!$T$3:$T$1977,"&gt;="&amp;'SB35 Determination Data'!$F428,'5th Cycle APR Raw Data-Final'!$T$3:$T$1977,"&lt;"&amp;E428),SUMIFS('5th Cycle APR Raw Data-Final'!K$3:K$1977,'5th Cycle APR Raw Data-Final'!$A$3:$A$1977,'SB35 Determination Data'!$K428,'5th Cycle APR Raw Data-Final'!$T$3:$T$1977,"&gt;="&amp;'SB35 Determination Data'!$F428,'5th Cycle APR Raw Data-Final'!$T$3:$T$1977,"&lt;="&amp;G428))</f>
        <v>73</v>
      </c>
      <c r="V428" s="60">
        <f>IF(AN428&lt;1,SUMIFS('5th Cycle APR Raw Data-Final'!L$3:L$1977,'5th Cycle APR Raw Data-Final'!$A$3:$A$1977,'SB35 Determination Data'!$K428,'5th Cycle APR Raw Data-Final'!$T$3:$T$1977,"&gt;="&amp;'SB35 Determination Data'!$F428,'5th Cycle APR Raw Data-Final'!$T$3:$T$1977,"&lt;"&amp;E428),SUMIFS('5th Cycle APR Raw Data-Final'!L$3:L$1977,'5th Cycle APR Raw Data-Final'!$A$3:$A$1977,'SB35 Determination Data'!$K428,'5th Cycle APR Raw Data-Final'!$T$3:$T$1977,"&gt;="&amp;'SB35 Determination Data'!$F428,'5th Cycle APR Raw Data-Final'!$T$3:$T$1977,"&lt;="&amp;G428))</f>
        <v>18</v>
      </c>
      <c r="W428" s="60">
        <f>IF(AN428&lt;1,SUMIFS('5th Cycle APR Raw Data-Final'!M$3:M$1977,'5th Cycle APR Raw Data-Final'!$A$3:$A$1977,'SB35 Determination Data'!$K428,'5th Cycle APR Raw Data-Final'!$T$3:$T$1977,"&gt;="&amp;'SB35 Determination Data'!$F428,'5th Cycle APR Raw Data-Final'!$T$3:$T$1977,"&lt;"&amp;E428),SUMIFS('5th Cycle APR Raw Data-Final'!M$3:M$1977,'5th Cycle APR Raw Data-Final'!$A$3:$A$1977,'SB35 Determination Data'!$K428,'5th Cycle APR Raw Data-Final'!$T$3:$T$1977,"&gt;="&amp;'SB35 Determination Data'!$F428,'5th Cycle APR Raw Data-Final'!$T$3:$T$1977,"&lt;="&amp;G428))</f>
        <v>55</v>
      </c>
      <c r="X428" s="60">
        <f t="shared" si="12"/>
        <v>75</v>
      </c>
      <c r="Y428" s="60">
        <f t="shared" si="13"/>
        <v>73</v>
      </c>
      <c r="Z428" s="60">
        <f t="shared" si="14"/>
        <v>75</v>
      </c>
      <c r="AA428" s="31">
        <f t="shared" si="15"/>
        <v>0.49324324324324326</v>
      </c>
      <c r="AB428" s="31">
        <f t="shared" si="16"/>
        <v>0.49324324324324326</v>
      </c>
      <c r="AC428" s="60">
        <f>VLOOKUP(K428,'5th Cycle APR Raw Data-Final'!$A$3:$P$1977,14,FALSE)</f>
        <v>181</v>
      </c>
      <c r="AD428" s="60">
        <f>IF(AN428&lt;1,SUMIFS('5th Cycle APR Raw Data-Final'!$O$3:$O$1977,'5th Cycle APR Raw Data-Final'!$A$3:$A$1977,'SB35 Determination Data'!$K428,'5th Cycle APR Raw Data-Final'!$T$3:$T$1977,"&gt;="&amp;'SB35 Determination Data'!$F428,'5th Cycle APR Raw Data-Final'!$T$3:$T$1977,"&lt;"&amp;E428),SUMIFS('5th Cycle APR Raw Data-Final'!$O$3:$O$1977,'5th Cycle APR Raw Data-Final'!$A$3:$A$1977,'SB35 Determination Data'!$K428,'5th Cycle APR Raw Data-Final'!$T$3:$T$1977,"&gt;="&amp;'SB35 Determination Data'!$F428,'5th Cycle APR Raw Data-Final'!$T$3:$T$1977,"&lt;="&amp;G428))</f>
        <v>12</v>
      </c>
      <c r="AE428" s="60">
        <f t="shared" si="17"/>
        <v>169</v>
      </c>
      <c r="AF428" s="31">
        <f t="shared" si="18"/>
        <v>6.6298342541436461E-2</v>
      </c>
      <c r="AG428" s="60">
        <f>VLOOKUP(K428,'5th Cycle APR Raw Data-Final'!$A$3:$P$1977,16,FALSE)</f>
        <v>438</v>
      </c>
      <c r="AH428" s="60">
        <f>IF(AN428&lt;1,SUMIFS('5th Cycle APR Raw Data-Final'!$Q$3:$Q$1977,'5th Cycle APR Raw Data-Final'!$A$3:$A$1977,'SB35 Determination Data'!$K428,'5th Cycle APR Raw Data-Final'!$T$3:$T$1977,"&gt;="&amp;'SB35 Determination Data'!$F428,'5th Cycle APR Raw Data-Final'!$T$3:$T$1977,"&lt;"&amp;E428),SUMIFS('5th Cycle APR Raw Data-Final'!$Q$3:$Q$1977,'5th Cycle APR Raw Data-Final'!$A$3:$A$1977,'SB35 Determination Data'!$K428,'5th Cycle APR Raw Data-Final'!$T$3:$T$1977,"&gt;="&amp;'SB35 Determination Data'!$F428,'5th Cycle APR Raw Data-Final'!$T$3:$T$1977,"&lt;="&amp;G428))</f>
        <v>179</v>
      </c>
      <c r="AI428" s="60">
        <f t="shared" si="19"/>
        <v>259</v>
      </c>
      <c r="AJ428" s="31">
        <f t="shared" si="20"/>
        <v>0.408675799086758</v>
      </c>
      <c r="AK428" s="60">
        <f>VLOOKUP(K428,'5th Cycle APR Raw Data-Final'!$A$3:$R$1977,18,FALSE)</f>
        <v>1007</v>
      </c>
      <c r="AL428" s="60">
        <f>IF(AN428&lt;1,SUMIFS('5th Cycle APR Raw Data-Final'!$S$3:$S$1977,'5th Cycle APR Raw Data-Final'!$A$3:$A$1977,'SB35 Determination Data'!$K428,'5th Cycle APR Raw Data-Final'!$T$3:$T$1977,"&gt;="&amp;'SB35 Determination Data'!$F428,'5th Cycle APR Raw Data-Final'!$T$3:$T$1977,"&lt;"&amp;E428),SUMIFS('5th Cycle APR Raw Data-Final'!$S$3:$S$1977,'5th Cycle APR Raw Data-Final'!$A$3:$A$1977,'SB35 Determination Data'!$K428,'5th Cycle APR Raw Data-Final'!$T$3:$T$1977,"&gt;="&amp;'SB35 Determination Data'!$F428,'5th Cycle APR Raw Data-Final'!$T$3:$T$1977,"&lt;="&amp;G428))</f>
        <v>269</v>
      </c>
      <c r="AM428" s="60">
        <f t="shared" si="21"/>
        <v>738</v>
      </c>
      <c r="AN428" s="62">
        <f t="shared" si="22"/>
        <v>0.5</v>
      </c>
      <c r="AO428" s="9" t="str">
        <f t="shared" si="23"/>
        <v>YES</v>
      </c>
      <c r="AP428" s="9" t="str">
        <f t="shared" si="24"/>
        <v>NO</v>
      </c>
      <c r="AQ428" s="9" t="str">
        <f t="shared" si="25"/>
        <v>NO</v>
      </c>
      <c r="AR428" s="48" t="str">
        <f>VLOOKUP(K428,'2018Submitted'!$A$2:$C$540,3,FALSE)</f>
        <v>Successful</v>
      </c>
      <c r="AS428" s="9" t="str">
        <f t="shared" si="26"/>
        <v>NO</v>
      </c>
      <c r="AT428" s="9" t="str">
        <f t="shared" si="27"/>
        <v>NO</v>
      </c>
    </row>
    <row r="429" spans="1:46" ht="12.75" customHeight="1" x14ac:dyDescent="0.15">
      <c r="A429" s="9" t="s">
        <v>99</v>
      </c>
      <c r="B429" s="9" t="str">
        <f t="shared" si="28"/>
        <v>SAN RAMON</v>
      </c>
      <c r="C429" s="31">
        <f t="shared" si="1"/>
        <v>0.5</v>
      </c>
      <c r="D429" s="45">
        <f t="shared" si="2"/>
        <v>8</v>
      </c>
      <c r="E429" s="46">
        <f t="shared" si="3"/>
        <v>2019</v>
      </c>
      <c r="F429" s="46">
        <f t="shared" si="4"/>
        <v>2015</v>
      </c>
      <c r="G429" s="46">
        <f t="shared" si="5"/>
        <v>2022</v>
      </c>
      <c r="H429" s="9" t="str">
        <f t="shared" si="6"/>
        <v>01/31/2015</v>
      </c>
      <c r="I429" s="9" t="str">
        <f t="shared" si="7"/>
        <v>01/31/2023</v>
      </c>
      <c r="J429" s="9" t="s">
        <v>67</v>
      </c>
      <c r="K429" s="49" t="s">
        <v>118</v>
      </c>
      <c r="L429" s="60">
        <f>VLOOKUP(K429,'5th Cycle APR Raw Data-Final'!$A$3:$P$1977,6,FALSE)</f>
        <v>516</v>
      </c>
      <c r="M429" s="60">
        <f>IF(AN429&lt;1,SUMIFS('5th Cycle APR Raw Data-Final'!G$3:G$1977,'5th Cycle APR Raw Data-Final'!$A$3:$A$1977,'SB35 Determination Data'!$K429,'5th Cycle APR Raw Data-Final'!$T$3:$T$1977,"&gt;="&amp;'SB35 Determination Data'!$F429,'5th Cycle APR Raw Data-Final'!$T$3:$T$1977,"&lt;"&amp;E429),SUMIFS('5th Cycle APR Raw Data-Final'!G$3:G$1977,'5th Cycle APR Raw Data-Final'!$A$3:$A$1977,'SB35 Determination Data'!$K429,'5th Cycle APR Raw Data-Final'!$T$3:$T$1977,"&gt;="&amp;'SB35 Determination Data'!$F429,'5th Cycle APR Raw Data-Final'!$T$3:$T$1977,"&lt;="&amp;G429))</f>
        <v>20</v>
      </c>
      <c r="N429" s="60">
        <f>IF(AN429&lt;1,SUMIFS('5th Cycle APR Raw Data-Final'!H$3:H$1977,'5th Cycle APR Raw Data-Final'!$A$3:$A$1977,'SB35 Determination Data'!$K429,'5th Cycle APR Raw Data-Final'!$T$3:$T$1977,"&gt;="&amp;'SB35 Determination Data'!$F429,'5th Cycle APR Raw Data-Final'!$T$3:$T$1977,"&lt;"&amp;E429),SUMIFS('5th Cycle APR Raw Data-Final'!H$3:H$1977,'5th Cycle APR Raw Data-Final'!$A$3:$A$1977,'SB35 Determination Data'!$K429,'5th Cycle APR Raw Data-Final'!$T$3:$T$1977,"&gt;="&amp;'SB35 Determination Data'!$F429,'5th Cycle APR Raw Data-Final'!$T$3:$T$1977,"&lt;="&amp;G429))</f>
        <v>20</v>
      </c>
      <c r="O429" s="60">
        <f>IF(AN429&lt;1,SUMIFS('5th Cycle APR Raw Data-Final'!I$3:I$1977,'5th Cycle APR Raw Data-Final'!$A$3:$A$1977,'SB35 Determination Data'!$K429,'5th Cycle APR Raw Data-Final'!$T$3:$T$1977,"&gt;="&amp;'SB35 Determination Data'!$F429,'5th Cycle APR Raw Data-Final'!$T$3:$T$1977,"&lt;"&amp;E429),SUMIFS('5th Cycle APR Raw Data-Final'!I$3:I$1977,'5th Cycle APR Raw Data-Final'!$A$3:$A$1977,'SB35 Determination Data'!$K429,'5th Cycle APR Raw Data-Final'!$T$3:$T$1977,"&gt;="&amp;'SB35 Determination Data'!$F429,'5th Cycle APR Raw Data-Final'!$T$3:$T$1977,"&lt;="&amp;G429))</f>
        <v>0</v>
      </c>
      <c r="P429" s="60">
        <f t="shared" si="8"/>
        <v>496</v>
      </c>
      <c r="Q429" s="31">
        <f t="shared" si="9"/>
        <v>3.875968992248062E-2</v>
      </c>
      <c r="R429" s="61">
        <f t="shared" si="10"/>
        <v>258</v>
      </c>
      <c r="S429" s="61">
        <f t="shared" si="11"/>
        <v>0</v>
      </c>
      <c r="T429" s="60">
        <f>VLOOKUP(K429,'5th Cycle APR Raw Data-Final'!$A$3:$P$1977,10,FALSE)</f>
        <v>279</v>
      </c>
      <c r="U429" s="60">
        <f>IF(AN429&lt;1,SUMIFS('5th Cycle APR Raw Data-Final'!K$3:K$1977,'5th Cycle APR Raw Data-Final'!$A$3:$A$1977,'SB35 Determination Data'!$K429,'5th Cycle APR Raw Data-Final'!$T$3:$T$1977,"&gt;="&amp;'SB35 Determination Data'!$F429,'5th Cycle APR Raw Data-Final'!$T$3:$T$1977,"&lt;"&amp;E429),SUMIFS('5th Cycle APR Raw Data-Final'!K$3:K$1977,'5th Cycle APR Raw Data-Final'!$A$3:$A$1977,'SB35 Determination Data'!$K429,'5th Cycle APR Raw Data-Final'!$T$3:$T$1977,"&gt;="&amp;'SB35 Determination Data'!$F429,'5th Cycle APR Raw Data-Final'!$T$3:$T$1977,"&lt;="&amp;G429))</f>
        <v>82</v>
      </c>
      <c r="V429" s="60">
        <f>IF(AN429&lt;1,SUMIFS('5th Cycle APR Raw Data-Final'!L$3:L$1977,'5th Cycle APR Raw Data-Final'!$A$3:$A$1977,'SB35 Determination Data'!$K429,'5th Cycle APR Raw Data-Final'!$T$3:$T$1977,"&gt;="&amp;'SB35 Determination Data'!$F429,'5th Cycle APR Raw Data-Final'!$T$3:$T$1977,"&lt;"&amp;E429),SUMIFS('5th Cycle APR Raw Data-Final'!L$3:L$1977,'5th Cycle APR Raw Data-Final'!$A$3:$A$1977,'SB35 Determination Data'!$K429,'5th Cycle APR Raw Data-Final'!$T$3:$T$1977,"&gt;="&amp;'SB35 Determination Data'!$F429,'5th Cycle APR Raw Data-Final'!$T$3:$T$1977,"&lt;="&amp;G429))</f>
        <v>82</v>
      </c>
      <c r="W429" s="60">
        <f>IF(AN429&lt;1,SUMIFS('5th Cycle APR Raw Data-Final'!M$3:M$1977,'5th Cycle APR Raw Data-Final'!$A$3:$A$1977,'SB35 Determination Data'!$K429,'5th Cycle APR Raw Data-Final'!$T$3:$T$1977,"&gt;="&amp;'SB35 Determination Data'!$F429,'5th Cycle APR Raw Data-Final'!$T$3:$T$1977,"&lt;"&amp;E429),SUMIFS('5th Cycle APR Raw Data-Final'!M$3:M$1977,'5th Cycle APR Raw Data-Final'!$A$3:$A$1977,'SB35 Determination Data'!$K429,'5th Cycle APR Raw Data-Final'!$T$3:$T$1977,"&gt;="&amp;'SB35 Determination Data'!$F429,'5th Cycle APR Raw Data-Final'!$T$3:$T$1977,"&lt;="&amp;G429))</f>
        <v>0</v>
      </c>
      <c r="X429" s="60">
        <f t="shared" si="12"/>
        <v>197</v>
      </c>
      <c r="Y429" s="60">
        <f t="shared" si="13"/>
        <v>82</v>
      </c>
      <c r="Z429" s="60">
        <f t="shared" si="14"/>
        <v>197</v>
      </c>
      <c r="AA429" s="31">
        <f t="shared" si="15"/>
        <v>0.29390681003584229</v>
      </c>
      <c r="AB429" s="31">
        <f t="shared" si="16"/>
        <v>0.29390681003584229</v>
      </c>
      <c r="AC429" s="60">
        <f>VLOOKUP(K429,'5th Cycle APR Raw Data-Final'!$A$3:$P$1977,14,FALSE)</f>
        <v>282</v>
      </c>
      <c r="AD429" s="60">
        <f>IF(AN429&lt;1,SUMIFS('5th Cycle APR Raw Data-Final'!$O$3:$O$1977,'5th Cycle APR Raw Data-Final'!$A$3:$A$1977,'SB35 Determination Data'!$K429,'5th Cycle APR Raw Data-Final'!$T$3:$T$1977,"&gt;="&amp;'SB35 Determination Data'!$F429,'5th Cycle APR Raw Data-Final'!$T$3:$T$1977,"&lt;"&amp;E429),SUMIFS('5th Cycle APR Raw Data-Final'!$O$3:$O$1977,'5th Cycle APR Raw Data-Final'!$A$3:$A$1977,'SB35 Determination Data'!$K429,'5th Cycle APR Raw Data-Final'!$T$3:$T$1977,"&gt;="&amp;'SB35 Determination Data'!$F429,'5th Cycle APR Raw Data-Final'!$T$3:$T$1977,"&lt;="&amp;G429))</f>
        <v>169</v>
      </c>
      <c r="AE429" s="60">
        <f t="shared" si="17"/>
        <v>113</v>
      </c>
      <c r="AF429" s="31">
        <f t="shared" si="18"/>
        <v>0.599290780141844</v>
      </c>
      <c r="AG429" s="60">
        <f>VLOOKUP(K429,'5th Cycle APR Raw Data-Final'!$A$3:$P$1977,16,FALSE)</f>
        <v>340</v>
      </c>
      <c r="AH429" s="60">
        <f>IF(AN429&lt;1,SUMIFS('5th Cycle APR Raw Data-Final'!$Q$3:$Q$1977,'5th Cycle APR Raw Data-Final'!$A$3:$A$1977,'SB35 Determination Data'!$K429,'5th Cycle APR Raw Data-Final'!$T$3:$T$1977,"&gt;="&amp;'SB35 Determination Data'!$F429,'5th Cycle APR Raw Data-Final'!$T$3:$T$1977,"&lt;"&amp;E429),SUMIFS('5th Cycle APR Raw Data-Final'!$Q$3:$Q$1977,'5th Cycle APR Raw Data-Final'!$A$3:$A$1977,'SB35 Determination Data'!$K429,'5th Cycle APR Raw Data-Final'!$T$3:$T$1977,"&gt;="&amp;'SB35 Determination Data'!$F429,'5th Cycle APR Raw Data-Final'!$T$3:$T$1977,"&lt;="&amp;G429))</f>
        <v>1683</v>
      </c>
      <c r="AI429" s="60">
        <f t="shared" si="19"/>
        <v>0</v>
      </c>
      <c r="AJ429" s="31">
        <f t="shared" si="20"/>
        <v>4.95</v>
      </c>
      <c r="AK429" s="60">
        <f>VLOOKUP(K429,'5th Cycle APR Raw Data-Final'!$A$3:$R$1977,18,FALSE)</f>
        <v>1417</v>
      </c>
      <c r="AL429" s="60">
        <f>IF(AN429&lt;1,SUMIFS('5th Cycle APR Raw Data-Final'!$S$3:$S$1977,'5th Cycle APR Raw Data-Final'!$A$3:$A$1977,'SB35 Determination Data'!$K429,'5th Cycle APR Raw Data-Final'!$T$3:$T$1977,"&gt;="&amp;'SB35 Determination Data'!$F429,'5th Cycle APR Raw Data-Final'!$T$3:$T$1977,"&lt;"&amp;E429),SUMIFS('5th Cycle APR Raw Data-Final'!$S$3:$S$1977,'5th Cycle APR Raw Data-Final'!$A$3:$A$1977,'SB35 Determination Data'!$K429,'5th Cycle APR Raw Data-Final'!$T$3:$T$1977,"&gt;="&amp;'SB35 Determination Data'!$F429,'5th Cycle APR Raw Data-Final'!$T$3:$T$1977,"&lt;="&amp;G429))</f>
        <v>1954</v>
      </c>
      <c r="AM429" s="60">
        <f t="shared" si="21"/>
        <v>806</v>
      </c>
      <c r="AN429" s="62">
        <f t="shared" si="22"/>
        <v>0.5</v>
      </c>
      <c r="AO429" s="9" t="str">
        <f t="shared" si="23"/>
        <v>NO</v>
      </c>
      <c r="AP429" s="9" t="str">
        <f t="shared" si="24"/>
        <v>YES</v>
      </c>
      <c r="AQ429" s="9" t="str">
        <f t="shared" si="25"/>
        <v>NO</v>
      </c>
      <c r="AR429" s="48" t="str">
        <f>VLOOKUP(K429,'2018Submitted'!$A$2:$C$540,3,FALSE)</f>
        <v>Successful</v>
      </c>
      <c r="AS429" s="9" t="str">
        <f t="shared" si="26"/>
        <v>NO</v>
      </c>
      <c r="AT429" s="9" t="str">
        <f t="shared" si="27"/>
        <v>YES</v>
      </c>
    </row>
    <row r="430" spans="1:46" ht="12.75" customHeight="1" x14ac:dyDescent="0.15">
      <c r="A430" s="9" t="s">
        <v>257</v>
      </c>
      <c r="B430" s="9" t="str">
        <f t="shared" si="28"/>
        <v>SAND CITY</v>
      </c>
      <c r="C430" s="31">
        <f t="shared" si="1"/>
        <v>0.375</v>
      </c>
      <c r="D430" s="45">
        <f t="shared" si="2"/>
        <v>8</v>
      </c>
      <c r="E430" s="46">
        <f t="shared" si="3"/>
        <v>2020</v>
      </c>
      <c r="F430" s="46">
        <f t="shared" si="4"/>
        <v>2016</v>
      </c>
      <c r="G430" s="46" t="str">
        <f t="shared" si="5"/>
        <v>2023</v>
      </c>
      <c r="H430" s="9" t="str">
        <f t="shared" si="6"/>
        <v>12/31/2015</v>
      </c>
      <c r="I430" s="9" t="str">
        <f t="shared" si="7"/>
        <v>12/31/2023</v>
      </c>
      <c r="J430" s="9" t="s">
        <v>128</v>
      </c>
      <c r="K430" s="49" t="s">
        <v>1301</v>
      </c>
      <c r="L430" s="60">
        <f>VLOOKUP(K430,'5th Cycle APR Raw Data-Final'!$A$3:$P$1977,6,FALSE)</f>
        <v>13</v>
      </c>
      <c r="M430" s="60">
        <f>IF(AN430&lt;1,SUMIFS('5th Cycle APR Raw Data-Final'!G$3:G$1977,'5th Cycle APR Raw Data-Final'!$A$3:$A$1977,'SB35 Determination Data'!$K430,'5th Cycle APR Raw Data-Final'!$T$3:$T$1977,"&gt;="&amp;'SB35 Determination Data'!$F430,'5th Cycle APR Raw Data-Final'!$T$3:$T$1977,"&lt;"&amp;E430),SUMIFS('5th Cycle APR Raw Data-Final'!G$3:G$1977,'5th Cycle APR Raw Data-Final'!$A$3:$A$1977,'SB35 Determination Data'!$K430,'5th Cycle APR Raw Data-Final'!$T$3:$T$1977,"&gt;="&amp;'SB35 Determination Data'!$F430,'5th Cycle APR Raw Data-Final'!$T$3:$T$1977,"&lt;="&amp;G430))</f>
        <v>0</v>
      </c>
      <c r="N430" s="60">
        <f>IF(AN430&lt;1,SUMIFS('5th Cycle APR Raw Data-Final'!H$3:H$1977,'5th Cycle APR Raw Data-Final'!$A$3:$A$1977,'SB35 Determination Data'!$K430,'5th Cycle APR Raw Data-Final'!$T$3:$T$1977,"&gt;="&amp;'SB35 Determination Data'!$F430,'5th Cycle APR Raw Data-Final'!$T$3:$T$1977,"&lt;"&amp;E430),SUMIFS('5th Cycle APR Raw Data-Final'!H$3:H$1977,'5th Cycle APR Raw Data-Final'!$A$3:$A$1977,'SB35 Determination Data'!$K430,'5th Cycle APR Raw Data-Final'!$T$3:$T$1977,"&gt;="&amp;'SB35 Determination Data'!$F430,'5th Cycle APR Raw Data-Final'!$T$3:$T$1977,"&lt;="&amp;G430))</f>
        <v>0</v>
      </c>
      <c r="O430" s="60">
        <f>IF(AN430&lt;1,SUMIFS('5th Cycle APR Raw Data-Final'!I$3:I$1977,'5th Cycle APR Raw Data-Final'!$A$3:$A$1977,'SB35 Determination Data'!$K430,'5th Cycle APR Raw Data-Final'!$T$3:$T$1977,"&gt;="&amp;'SB35 Determination Data'!$F430,'5th Cycle APR Raw Data-Final'!$T$3:$T$1977,"&lt;"&amp;E430),SUMIFS('5th Cycle APR Raw Data-Final'!I$3:I$1977,'5th Cycle APR Raw Data-Final'!$A$3:$A$1977,'SB35 Determination Data'!$K430,'5th Cycle APR Raw Data-Final'!$T$3:$T$1977,"&gt;="&amp;'SB35 Determination Data'!$F430,'5th Cycle APR Raw Data-Final'!$T$3:$T$1977,"&lt;="&amp;G430))</f>
        <v>0</v>
      </c>
      <c r="P430" s="60">
        <f t="shared" si="8"/>
        <v>13</v>
      </c>
      <c r="Q430" s="31">
        <f t="shared" si="9"/>
        <v>0</v>
      </c>
      <c r="R430" s="61">
        <f t="shared" si="10"/>
        <v>5</v>
      </c>
      <c r="S430" s="61">
        <f t="shared" si="11"/>
        <v>0</v>
      </c>
      <c r="T430" s="60">
        <f>VLOOKUP(K430,'5th Cycle APR Raw Data-Final'!$A$3:$P$1977,10,FALSE)</f>
        <v>9</v>
      </c>
      <c r="U430" s="60">
        <f>IF(AN430&lt;1,SUMIFS('5th Cycle APR Raw Data-Final'!K$3:K$1977,'5th Cycle APR Raw Data-Final'!$A$3:$A$1977,'SB35 Determination Data'!$K430,'5th Cycle APR Raw Data-Final'!$T$3:$T$1977,"&gt;="&amp;'SB35 Determination Data'!$F430,'5th Cycle APR Raw Data-Final'!$T$3:$T$1977,"&lt;"&amp;E430),SUMIFS('5th Cycle APR Raw Data-Final'!K$3:K$1977,'5th Cycle APR Raw Data-Final'!$A$3:$A$1977,'SB35 Determination Data'!$K430,'5th Cycle APR Raw Data-Final'!$T$3:$T$1977,"&gt;="&amp;'SB35 Determination Data'!$F430,'5th Cycle APR Raw Data-Final'!$T$3:$T$1977,"&lt;="&amp;G430))</f>
        <v>0</v>
      </c>
      <c r="V430" s="60">
        <f>IF(AN430&lt;1,SUMIFS('5th Cycle APR Raw Data-Final'!L$3:L$1977,'5th Cycle APR Raw Data-Final'!$A$3:$A$1977,'SB35 Determination Data'!$K430,'5th Cycle APR Raw Data-Final'!$T$3:$T$1977,"&gt;="&amp;'SB35 Determination Data'!$F430,'5th Cycle APR Raw Data-Final'!$T$3:$T$1977,"&lt;"&amp;E430),SUMIFS('5th Cycle APR Raw Data-Final'!L$3:L$1977,'5th Cycle APR Raw Data-Final'!$A$3:$A$1977,'SB35 Determination Data'!$K430,'5th Cycle APR Raw Data-Final'!$T$3:$T$1977,"&gt;="&amp;'SB35 Determination Data'!$F430,'5th Cycle APR Raw Data-Final'!$T$3:$T$1977,"&lt;="&amp;G430))</f>
        <v>0</v>
      </c>
      <c r="W430" s="60">
        <f>IF(AN430&lt;1,SUMIFS('5th Cycle APR Raw Data-Final'!M$3:M$1977,'5th Cycle APR Raw Data-Final'!$A$3:$A$1977,'SB35 Determination Data'!$K430,'5th Cycle APR Raw Data-Final'!$T$3:$T$1977,"&gt;="&amp;'SB35 Determination Data'!$F430,'5th Cycle APR Raw Data-Final'!$T$3:$T$1977,"&lt;"&amp;E430),SUMIFS('5th Cycle APR Raw Data-Final'!M$3:M$1977,'5th Cycle APR Raw Data-Final'!$A$3:$A$1977,'SB35 Determination Data'!$K430,'5th Cycle APR Raw Data-Final'!$T$3:$T$1977,"&gt;="&amp;'SB35 Determination Data'!$F430,'5th Cycle APR Raw Data-Final'!$T$3:$T$1977,"&lt;="&amp;G430))</f>
        <v>0</v>
      </c>
      <c r="X430" s="60">
        <f t="shared" si="12"/>
        <v>9</v>
      </c>
      <c r="Y430" s="60">
        <f t="shared" si="13"/>
        <v>0</v>
      </c>
      <c r="Z430" s="60">
        <f t="shared" si="14"/>
        <v>9</v>
      </c>
      <c r="AA430" s="31">
        <f t="shared" si="15"/>
        <v>0</v>
      </c>
      <c r="AB430" s="31">
        <f t="shared" si="16"/>
        <v>0</v>
      </c>
      <c r="AC430" s="60">
        <f>VLOOKUP(K430,'5th Cycle APR Raw Data-Final'!$A$3:$P$1977,14,FALSE)</f>
        <v>10</v>
      </c>
      <c r="AD430" s="60">
        <f>IF(AN430&lt;1,SUMIFS('5th Cycle APR Raw Data-Final'!$O$3:$O$1977,'5th Cycle APR Raw Data-Final'!$A$3:$A$1977,'SB35 Determination Data'!$K430,'5th Cycle APR Raw Data-Final'!$T$3:$T$1977,"&gt;="&amp;'SB35 Determination Data'!$F430,'5th Cycle APR Raw Data-Final'!$T$3:$T$1977,"&lt;"&amp;E430),SUMIFS('5th Cycle APR Raw Data-Final'!$O$3:$O$1977,'5th Cycle APR Raw Data-Final'!$A$3:$A$1977,'SB35 Determination Data'!$K430,'5th Cycle APR Raw Data-Final'!$T$3:$T$1977,"&gt;="&amp;'SB35 Determination Data'!$F430,'5th Cycle APR Raw Data-Final'!$T$3:$T$1977,"&lt;="&amp;G430))</f>
        <v>0</v>
      </c>
      <c r="AE430" s="60">
        <f t="shared" si="17"/>
        <v>10</v>
      </c>
      <c r="AF430" s="31">
        <f t="shared" si="18"/>
        <v>0</v>
      </c>
      <c r="AG430" s="60">
        <f>VLOOKUP(K430,'5th Cycle APR Raw Data-Final'!$A$3:$P$1977,16,FALSE)</f>
        <v>23</v>
      </c>
      <c r="AH430" s="60">
        <f>IF(AN430&lt;1,SUMIFS('5th Cycle APR Raw Data-Final'!$Q$3:$Q$1977,'5th Cycle APR Raw Data-Final'!$A$3:$A$1977,'SB35 Determination Data'!$K430,'5th Cycle APR Raw Data-Final'!$T$3:$T$1977,"&gt;="&amp;'SB35 Determination Data'!$F430,'5th Cycle APR Raw Data-Final'!$T$3:$T$1977,"&lt;"&amp;E430),SUMIFS('5th Cycle APR Raw Data-Final'!$Q$3:$Q$1977,'5th Cycle APR Raw Data-Final'!$A$3:$A$1977,'SB35 Determination Data'!$K430,'5th Cycle APR Raw Data-Final'!$T$3:$T$1977,"&gt;="&amp;'SB35 Determination Data'!$F430,'5th Cycle APR Raw Data-Final'!$T$3:$T$1977,"&lt;="&amp;G430))</f>
        <v>0</v>
      </c>
      <c r="AI430" s="60">
        <f t="shared" si="19"/>
        <v>23</v>
      </c>
      <c r="AJ430" s="31">
        <f t="shared" si="20"/>
        <v>0</v>
      </c>
      <c r="AK430" s="60">
        <f>VLOOKUP(K430,'5th Cycle APR Raw Data-Final'!$A$3:$R$1977,18,FALSE)</f>
        <v>55</v>
      </c>
      <c r="AL430" s="60">
        <f>IF(AN430&lt;1,SUMIFS('5th Cycle APR Raw Data-Final'!$S$3:$S$1977,'5th Cycle APR Raw Data-Final'!$A$3:$A$1977,'SB35 Determination Data'!$K430,'5th Cycle APR Raw Data-Final'!$T$3:$T$1977,"&gt;="&amp;'SB35 Determination Data'!$F430,'5th Cycle APR Raw Data-Final'!$T$3:$T$1977,"&lt;"&amp;E430),SUMIFS('5th Cycle APR Raw Data-Final'!$S$3:$S$1977,'5th Cycle APR Raw Data-Final'!$A$3:$A$1977,'SB35 Determination Data'!$K430,'5th Cycle APR Raw Data-Final'!$T$3:$T$1977,"&gt;="&amp;'SB35 Determination Data'!$F430,'5th Cycle APR Raw Data-Final'!$T$3:$T$1977,"&lt;="&amp;G430))</f>
        <v>0</v>
      </c>
      <c r="AM430" s="60">
        <f t="shared" si="21"/>
        <v>55</v>
      </c>
      <c r="AN430" s="62">
        <f t="shared" si="22"/>
        <v>0.375</v>
      </c>
      <c r="AO430" s="9" t="str">
        <f t="shared" si="23"/>
        <v>YES</v>
      </c>
      <c r="AP430" s="9" t="str">
        <f t="shared" si="24"/>
        <v>NO</v>
      </c>
      <c r="AQ430" s="9" t="str">
        <f t="shared" si="25"/>
        <v>NO</v>
      </c>
      <c r="AR430" s="48" t="str">
        <f>VLOOKUP(K430,'2018Submitted'!$A$2:$C$540,3,FALSE)</f>
        <v>Successful</v>
      </c>
      <c r="AS430" s="9" t="str">
        <f t="shared" si="26"/>
        <v>NO</v>
      </c>
      <c r="AT430" s="9" t="str">
        <f t="shared" si="27"/>
        <v>NO</v>
      </c>
    </row>
    <row r="431" spans="1:46" ht="12.75" customHeight="1" x14ac:dyDescent="0.15">
      <c r="A431" s="9" t="s">
        <v>127</v>
      </c>
      <c r="B431" s="9" t="str">
        <f t="shared" si="28"/>
        <v>SANGER</v>
      </c>
      <c r="C431" s="31">
        <f t="shared" si="1"/>
        <v>0.375</v>
      </c>
      <c r="D431" s="45">
        <f t="shared" si="2"/>
        <v>8</v>
      </c>
      <c r="E431" s="46">
        <f t="shared" si="3"/>
        <v>2020</v>
      </c>
      <c r="F431" s="46">
        <f t="shared" si="4"/>
        <v>2016</v>
      </c>
      <c r="G431" s="46" t="str">
        <f t="shared" si="5"/>
        <v>2023</v>
      </c>
      <c r="H431" s="9" t="str">
        <f t="shared" si="6"/>
        <v>12/31/2015</v>
      </c>
      <c r="I431" s="9" t="str">
        <f t="shared" si="7"/>
        <v>12/31/2023</v>
      </c>
      <c r="J431" s="9" t="s">
        <v>128</v>
      </c>
      <c r="K431" s="49" t="s">
        <v>135</v>
      </c>
      <c r="L431" s="60">
        <f>VLOOKUP(K431,'5th Cycle APR Raw Data-Final'!$A$3:$P$1977,6,FALSE)</f>
        <v>312</v>
      </c>
      <c r="M431" s="60">
        <f>IF(AN431&lt;1,SUMIFS('5th Cycle APR Raw Data-Final'!G$3:G$1977,'5th Cycle APR Raw Data-Final'!$A$3:$A$1977,'SB35 Determination Data'!$K431,'5th Cycle APR Raw Data-Final'!$T$3:$T$1977,"&gt;="&amp;'SB35 Determination Data'!$F431,'5th Cycle APR Raw Data-Final'!$T$3:$T$1977,"&lt;"&amp;E431),SUMIFS('5th Cycle APR Raw Data-Final'!G$3:G$1977,'5th Cycle APR Raw Data-Final'!$A$3:$A$1977,'SB35 Determination Data'!$K431,'5th Cycle APR Raw Data-Final'!$T$3:$T$1977,"&gt;="&amp;'SB35 Determination Data'!$F431,'5th Cycle APR Raw Data-Final'!$T$3:$T$1977,"&lt;="&amp;G431))</f>
        <v>0</v>
      </c>
      <c r="N431" s="60">
        <f>IF(AN431&lt;1,SUMIFS('5th Cycle APR Raw Data-Final'!H$3:H$1977,'5th Cycle APR Raw Data-Final'!$A$3:$A$1977,'SB35 Determination Data'!$K431,'5th Cycle APR Raw Data-Final'!$T$3:$T$1977,"&gt;="&amp;'SB35 Determination Data'!$F431,'5th Cycle APR Raw Data-Final'!$T$3:$T$1977,"&lt;"&amp;E431),SUMIFS('5th Cycle APR Raw Data-Final'!H$3:H$1977,'5th Cycle APR Raw Data-Final'!$A$3:$A$1977,'SB35 Determination Data'!$K431,'5th Cycle APR Raw Data-Final'!$T$3:$T$1977,"&gt;="&amp;'SB35 Determination Data'!$F431,'5th Cycle APR Raw Data-Final'!$T$3:$T$1977,"&lt;="&amp;G431))</f>
        <v>0</v>
      </c>
      <c r="O431" s="60">
        <f>IF(AN431&lt;1,SUMIFS('5th Cycle APR Raw Data-Final'!I$3:I$1977,'5th Cycle APR Raw Data-Final'!$A$3:$A$1977,'SB35 Determination Data'!$K431,'5th Cycle APR Raw Data-Final'!$T$3:$T$1977,"&gt;="&amp;'SB35 Determination Data'!$F431,'5th Cycle APR Raw Data-Final'!$T$3:$T$1977,"&lt;"&amp;E431),SUMIFS('5th Cycle APR Raw Data-Final'!I$3:I$1977,'5th Cycle APR Raw Data-Final'!$A$3:$A$1977,'SB35 Determination Data'!$K431,'5th Cycle APR Raw Data-Final'!$T$3:$T$1977,"&gt;="&amp;'SB35 Determination Data'!$F431,'5th Cycle APR Raw Data-Final'!$T$3:$T$1977,"&lt;="&amp;G431))</f>
        <v>0</v>
      </c>
      <c r="P431" s="60">
        <f t="shared" si="8"/>
        <v>312</v>
      </c>
      <c r="Q431" s="31">
        <f t="shared" si="9"/>
        <v>0</v>
      </c>
      <c r="R431" s="61">
        <f t="shared" si="10"/>
        <v>117</v>
      </c>
      <c r="S431" s="61">
        <f t="shared" si="11"/>
        <v>0</v>
      </c>
      <c r="T431" s="60">
        <f>VLOOKUP(K431,'5th Cycle APR Raw Data-Final'!$A$3:$P$1977,10,FALSE)</f>
        <v>175</v>
      </c>
      <c r="U431" s="60">
        <f>IF(AN431&lt;1,SUMIFS('5th Cycle APR Raw Data-Final'!K$3:K$1977,'5th Cycle APR Raw Data-Final'!$A$3:$A$1977,'SB35 Determination Data'!$K431,'5th Cycle APR Raw Data-Final'!$T$3:$T$1977,"&gt;="&amp;'SB35 Determination Data'!$F431,'5th Cycle APR Raw Data-Final'!$T$3:$T$1977,"&lt;"&amp;E431),SUMIFS('5th Cycle APR Raw Data-Final'!K$3:K$1977,'5th Cycle APR Raw Data-Final'!$A$3:$A$1977,'SB35 Determination Data'!$K431,'5th Cycle APR Raw Data-Final'!$T$3:$T$1977,"&gt;="&amp;'SB35 Determination Data'!$F431,'5th Cycle APR Raw Data-Final'!$T$3:$T$1977,"&lt;="&amp;G431))</f>
        <v>0</v>
      </c>
      <c r="V431" s="60">
        <f>IF(AN431&lt;1,SUMIFS('5th Cycle APR Raw Data-Final'!L$3:L$1977,'5th Cycle APR Raw Data-Final'!$A$3:$A$1977,'SB35 Determination Data'!$K431,'5th Cycle APR Raw Data-Final'!$T$3:$T$1977,"&gt;="&amp;'SB35 Determination Data'!$F431,'5th Cycle APR Raw Data-Final'!$T$3:$T$1977,"&lt;"&amp;E431),SUMIFS('5th Cycle APR Raw Data-Final'!L$3:L$1977,'5th Cycle APR Raw Data-Final'!$A$3:$A$1977,'SB35 Determination Data'!$K431,'5th Cycle APR Raw Data-Final'!$T$3:$T$1977,"&gt;="&amp;'SB35 Determination Data'!$F431,'5th Cycle APR Raw Data-Final'!$T$3:$T$1977,"&lt;="&amp;G431))</f>
        <v>0</v>
      </c>
      <c r="W431" s="60">
        <f>IF(AN431&lt;1,SUMIFS('5th Cycle APR Raw Data-Final'!M$3:M$1977,'5th Cycle APR Raw Data-Final'!$A$3:$A$1977,'SB35 Determination Data'!$K431,'5th Cycle APR Raw Data-Final'!$T$3:$T$1977,"&gt;="&amp;'SB35 Determination Data'!$F431,'5th Cycle APR Raw Data-Final'!$T$3:$T$1977,"&lt;"&amp;E431),SUMIFS('5th Cycle APR Raw Data-Final'!M$3:M$1977,'5th Cycle APR Raw Data-Final'!$A$3:$A$1977,'SB35 Determination Data'!$K431,'5th Cycle APR Raw Data-Final'!$T$3:$T$1977,"&gt;="&amp;'SB35 Determination Data'!$F431,'5th Cycle APR Raw Data-Final'!$T$3:$T$1977,"&lt;="&amp;G431))</f>
        <v>0</v>
      </c>
      <c r="X431" s="60">
        <f t="shared" si="12"/>
        <v>175</v>
      </c>
      <c r="Y431" s="60">
        <f t="shared" si="13"/>
        <v>0</v>
      </c>
      <c r="Z431" s="60">
        <f t="shared" si="14"/>
        <v>175</v>
      </c>
      <c r="AA431" s="31">
        <f t="shared" si="15"/>
        <v>0</v>
      </c>
      <c r="AB431" s="31">
        <f t="shared" si="16"/>
        <v>0</v>
      </c>
      <c r="AC431" s="60">
        <f>VLOOKUP(K431,'5th Cycle APR Raw Data-Final'!$A$3:$P$1977,14,FALSE)</f>
        <v>163</v>
      </c>
      <c r="AD431" s="60">
        <f>IF(AN431&lt;1,SUMIFS('5th Cycle APR Raw Data-Final'!$O$3:$O$1977,'5th Cycle APR Raw Data-Final'!$A$3:$A$1977,'SB35 Determination Data'!$K431,'5th Cycle APR Raw Data-Final'!$T$3:$T$1977,"&gt;="&amp;'SB35 Determination Data'!$F431,'5th Cycle APR Raw Data-Final'!$T$3:$T$1977,"&lt;"&amp;E431),SUMIFS('5th Cycle APR Raw Data-Final'!$O$3:$O$1977,'5th Cycle APR Raw Data-Final'!$A$3:$A$1977,'SB35 Determination Data'!$K431,'5th Cycle APR Raw Data-Final'!$T$3:$T$1977,"&gt;="&amp;'SB35 Determination Data'!$F431,'5th Cycle APR Raw Data-Final'!$T$3:$T$1977,"&lt;="&amp;G431))</f>
        <v>0</v>
      </c>
      <c r="AE431" s="60">
        <f t="shared" si="17"/>
        <v>163</v>
      </c>
      <c r="AF431" s="31">
        <f t="shared" si="18"/>
        <v>0</v>
      </c>
      <c r="AG431" s="60">
        <f>VLOOKUP(K431,'5th Cycle APR Raw Data-Final'!$A$3:$P$1977,16,FALSE)</f>
        <v>568</v>
      </c>
      <c r="AH431" s="60">
        <f>IF(AN431&lt;1,SUMIFS('5th Cycle APR Raw Data-Final'!$Q$3:$Q$1977,'5th Cycle APR Raw Data-Final'!$A$3:$A$1977,'SB35 Determination Data'!$K431,'5th Cycle APR Raw Data-Final'!$T$3:$T$1977,"&gt;="&amp;'SB35 Determination Data'!$F431,'5th Cycle APR Raw Data-Final'!$T$3:$T$1977,"&lt;"&amp;E431),SUMIFS('5th Cycle APR Raw Data-Final'!$Q$3:$Q$1977,'5th Cycle APR Raw Data-Final'!$A$3:$A$1977,'SB35 Determination Data'!$K431,'5th Cycle APR Raw Data-Final'!$T$3:$T$1977,"&gt;="&amp;'SB35 Determination Data'!$F431,'5th Cycle APR Raw Data-Final'!$T$3:$T$1977,"&lt;="&amp;G431))</f>
        <v>0</v>
      </c>
      <c r="AI431" s="60">
        <f t="shared" si="19"/>
        <v>568</v>
      </c>
      <c r="AJ431" s="31">
        <f t="shared" si="20"/>
        <v>0</v>
      </c>
      <c r="AK431" s="60">
        <f>VLOOKUP(K431,'5th Cycle APR Raw Data-Final'!$A$3:$R$1977,18,FALSE)</f>
        <v>1218</v>
      </c>
      <c r="AL431" s="60">
        <f>IF(AN431&lt;1,SUMIFS('5th Cycle APR Raw Data-Final'!$S$3:$S$1977,'5th Cycle APR Raw Data-Final'!$A$3:$A$1977,'SB35 Determination Data'!$K431,'5th Cycle APR Raw Data-Final'!$T$3:$T$1977,"&gt;="&amp;'SB35 Determination Data'!$F431,'5th Cycle APR Raw Data-Final'!$T$3:$T$1977,"&lt;"&amp;E431),SUMIFS('5th Cycle APR Raw Data-Final'!$S$3:$S$1977,'5th Cycle APR Raw Data-Final'!$A$3:$A$1977,'SB35 Determination Data'!$K431,'5th Cycle APR Raw Data-Final'!$T$3:$T$1977,"&gt;="&amp;'SB35 Determination Data'!$F431,'5th Cycle APR Raw Data-Final'!$T$3:$T$1977,"&lt;="&amp;G431))</f>
        <v>0</v>
      </c>
      <c r="AM431" s="60">
        <f t="shared" si="21"/>
        <v>1218</v>
      </c>
      <c r="AN431" s="62">
        <f t="shared" si="22"/>
        <v>0.375</v>
      </c>
      <c r="AO431" s="9" t="str">
        <f t="shared" si="23"/>
        <v>YES</v>
      </c>
      <c r="AP431" s="9" t="str">
        <f t="shared" si="24"/>
        <v>NO</v>
      </c>
      <c r="AQ431" s="9" t="str">
        <f t="shared" si="25"/>
        <v>NO</v>
      </c>
      <c r="AR431" s="48" t="str">
        <f>VLOOKUP(K431,'2018Submitted'!$A$2:$C$540,3,FALSE)</f>
        <v>No 2018 Annual Progress Report</v>
      </c>
      <c r="AS431" s="9" t="str">
        <f t="shared" si="26"/>
        <v>NO</v>
      </c>
      <c r="AT431" s="9" t="str">
        <f t="shared" si="27"/>
        <v>NO</v>
      </c>
    </row>
    <row r="432" spans="1:46" ht="12.75" customHeight="1" x14ac:dyDescent="0.15">
      <c r="A432" s="9" t="s">
        <v>273</v>
      </c>
      <c r="B432" s="9" t="str">
        <f t="shared" si="28"/>
        <v>SANTA ANA</v>
      </c>
      <c r="C432" s="31">
        <f t="shared" si="1"/>
        <v>0.625</v>
      </c>
      <c r="D432" s="45">
        <f t="shared" si="2"/>
        <v>8</v>
      </c>
      <c r="E432" s="46">
        <f t="shared" si="3"/>
        <v>2018</v>
      </c>
      <c r="F432" s="46">
        <f t="shared" si="4"/>
        <v>2014</v>
      </c>
      <c r="G432" s="46" t="str">
        <f t="shared" si="5"/>
        <v>2021</v>
      </c>
      <c r="H432" s="9" t="str">
        <f t="shared" si="6"/>
        <v>10/15/2013</v>
      </c>
      <c r="I432" s="9" t="str">
        <f t="shared" si="7"/>
        <v>10/15/2021</v>
      </c>
      <c r="J432" s="9" t="s">
        <v>144</v>
      </c>
      <c r="K432" s="49" t="s">
        <v>300</v>
      </c>
      <c r="L432" s="30">
        <f>VLOOKUP(K432,'5th Cycle APR Raw Data-Final'!$A$3:$P$1977,6,FALSE)</f>
        <v>45</v>
      </c>
      <c r="M432" s="30">
        <f>IF(AN432&lt;1,SUMIFS('5th Cycle APR Raw Data-Final'!G$3:G$1977,'5th Cycle APR Raw Data-Final'!$A$3:$A$1977,'SB35 Determination Data'!$K432,'5th Cycle APR Raw Data-Final'!$T$3:$T$1977,"&gt;="&amp;'SB35 Determination Data'!$F432,'5th Cycle APR Raw Data-Final'!$T$3:$T$1977,"&lt;"&amp;E432),SUMIFS('5th Cycle APR Raw Data-Final'!G$3:G$1977,'5th Cycle APR Raw Data-Final'!$A$3:$A$1977,'SB35 Determination Data'!$K432,'5th Cycle APR Raw Data-Final'!$T$3:$T$1977,"&gt;="&amp;'SB35 Determination Data'!$F432,'5th Cycle APR Raw Data-Final'!$T$3:$T$1977,"&lt;="&amp;G432))</f>
        <v>69</v>
      </c>
      <c r="N432" s="30">
        <f>IF(AN432&lt;1,SUMIFS('5th Cycle APR Raw Data-Final'!H$3:H$1977,'5th Cycle APR Raw Data-Final'!$A$3:$A$1977,'SB35 Determination Data'!$K432,'5th Cycle APR Raw Data-Final'!$T$3:$T$1977,"&gt;="&amp;'SB35 Determination Data'!$F432,'5th Cycle APR Raw Data-Final'!$T$3:$T$1977,"&lt;"&amp;E432),SUMIFS('5th Cycle APR Raw Data-Final'!H$3:H$1977,'5th Cycle APR Raw Data-Final'!$A$3:$A$1977,'SB35 Determination Data'!$K432,'5th Cycle APR Raw Data-Final'!$T$3:$T$1977,"&gt;="&amp;'SB35 Determination Data'!$F432,'5th Cycle APR Raw Data-Final'!$T$3:$T$1977,"&lt;="&amp;G432))</f>
        <v>69</v>
      </c>
      <c r="O432" s="30">
        <f>IF(AN432&lt;1,SUMIFS('5th Cycle APR Raw Data-Final'!I$3:I$1977,'5th Cycle APR Raw Data-Final'!$A$3:$A$1977,'SB35 Determination Data'!$K432,'5th Cycle APR Raw Data-Final'!$T$3:$T$1977,"&gt;="&amp;'SB35 Determination Data'!$F432,'5th Cycle APR Raw Data-Final'!$T$3:$T$1977,"&lt;"&amp;E432),SUMIFS('5th Cycle APR Raw Data-Final'!I$3:I$1977,'5th Cycle APR Raw Data-Final'!$A$3:$A$1977,'SB35 Determination Data'!$K432,'5th Cycle APR Raw Data-Final'!$T$3:$T$1977,"&gt;="&amp;'SB35 Determination Data'!$F432,'5th Cycle APR Raw Data-Final'!$T$3:$T$1977,"&lt;="&amp;G432))</f>
        <v>0</v>
      </c>
      <c r="P432" s="30">
        <f t="shared" si="8"/>
        <v>0</v>
      </c>
      <c r="Q432" s="31">
        <f t="shared" si="9"/>
        <v>1.5333333333333334</v>
      </c>
      <c r="R432" s="46">
        <f t="shared" si="10"/>
        <v>23</v>
      </c>
      <c r="S432" s="46">
        <f t="shared" si="11"/>
        <v>46</v>
      </c>
      <c r="T432" s="30">
        <f>VLOOKUP(K432,'5th Cycle APR Raw Data-Final'!$A$3:$P$1977,10,FALSE)</f>
        <v>32</v>
      </c>
      <c r="U432" s="30">
        <f>IF(AN432&lt;1,SUMIFS('5th Cycle APR Raw Data-Final'!K$3:K$1977,'5th Cycle APR Raw Data-Final'!$A$3:$A$1977,'SB35 Determination Data'!$K432,'5th Cycle APR Raw Data-Final'!$T$3:$T$1977,"&gt;="&amp;'SB35 Determination Data'!$F432,'5th Cycle APR Raw Data-Final'!$T$3:$T$1977,"&lt;"&amp;E432),SUMIFS('5th Cycle APR Raw Data-Final'!K$3:K$1977,'5th Cycle APR Raw Data-Final'!$A$3:$A$1977,'SB35 Determination Data'!$K432,'5th Cycle APR Raw Data-Final'!$T$3:$T$1977,"&gt;="&amp;'SB35 Determination Data'!$F432,'5th Cycle APR Raw Data-Final'!$T$3:$T$1977,"&lt;="&amp;G432))</f>
        <v>52</v>
      </c>
      <c r="V432" s="30">
        <f>IF(AN432&lt;1,SUMIFS('5th Cycle APR Raw Data-Final'!L$3:L$1977,'5th Cycle APR Raw Data-Final'!$A$3:$A$1977,'SB35 Determination Data'!$K432,'5th Cycle APR Raw Data-Final'!$T$3:$T$1977,"&gt;="&amp;'SB35 Determination Data'!$F432,'5th Cycle APR Raw Data-Final'!$T$3:$T$1977,"&lt;"&amp;E432),SUMIFS('5th Cycle APR Raw Data-Final'!L$3:L$1977,'5th Cycle APR Raw Data-Final'!$A$3:$A$1977,'SB35 Determination Data'!$K432,'5th Cycle APR Raw Data-Final'!$T$3:$T$1977,"&gt;="&amp;'SB35 Determination Data'!$F432,'5th Cycle APR Raw Data-Final'!$T$3:$T$1977,"&lt;="&amp;G432))</f>
        <v>52</v>
      </c>
      <c r="W432" s="30">
        <f>IF(AN432&lt;1,SUMIFS('5th Cycle APR Raw Data-Final'!M$3:M$1977,'5th Cycle APR Raw Data-Final'!$A$3:$A$1977,'SB35 Determination Data'!$K432,'5th Cycle APR Raw Data-Final'!$T$3:$T$1977,"&gt;="&amp;'SB35 Determination Data'!$F432,'5th Cycle APR Raw Data-Final'!$T$3:$T$1977,"&lt;"&amp;E432),SUMIFS('5th Cycle APR Raw Data-Final'!M$3:M$1977,'5th Cycle APR Raw Data-Final'!$A$3:$A$1977,'SB35 Determination Data'!$K432,'5th Cycle APR Raw Data-Final'!$T$3:$T$1977,"&gt;="&amp;'SB35 Determination Data'!$F432,'5th Cycle APR Raw Data-Final'!$T$3:$T$1977,"&lt;="&amp;G432))</f>
        <v>0</v>
      </c>
      <c r="X432" s="30">
        <f t="shared" si="12"/>
        <v>0</v>
      </c>
      <c r="Y432" s="30">
        <f t="shared" si="13"/>
        <v>98</v>
      </c>
      <c r="Z432" s="30">
        <f t="shared" si="14"/>
        <v>0</v>
      </c>
      <c r="AA432" s="31">
        <f t="shared" si="15"/>
        <v>1.625</v>
      </c>
      <c r="AB432" s="31">
        <f t="shared" si="16"/>
        <v>3.0625</v>
      </c>
      <c r="AC432" s="30">
        <f>VLOOKUP(K432,'5th Cycle APR Raw Data-Final'!$A$3:$P$1977,14,FALSE)</f>
        <v>37</v>
      </c>
      <c r="AD432" s="30">
        <f>IF(AN432&lt;1,SUMIFS('5th Cycle APR Raw Data-Final'!$O$3:$O$1977,'5th Cycle APR Raw Data-Final'!$A$3:$A$1977,'SB35 Determination Data'!$K432,'5th Cycle APR Raw Data-Final'!$T$3:$T$1977,"&gt;="&amp;'SB35 Determination Data'!$F432,'5th Cycle APR Raw Data-Final'!$T$3:$T$1977,"&lt;"&amp;E432),SUMIFS('5th Cycle APR Raw Data-Final'!$O$3:$O$1977,'5th Cycle APR Raw Data-Final'!$A$3:$A$1977,'SB35 Determination Data'!$K432,'5th Cycle APR Raw Data-Final'!$T$3:$T$1977,"&gt;="&amp;'SB35 Determination Data'!$F432,'5th Cycle APR Raw Data-Final'!$T$3:$T$1977,"&lt;="&amp;G432))</f>
        <v>24</v>
      </c>
      <c r="AE432" s="30">
        <f t="shared" si="17"/>
        <v>13</v>
      </c>
      <c r="AF432" s="31">
        <f t="shared" si="18"/>
        <v>0.64864864864864868</v>
      </c>
      <c r="AG432" s="30">
        <f>VLOOKUP(K432,'5th Cycle APR Raw Data-Final'!$A$3:$P$1977,16,FALSE)</f>
        <v>90</v>
      </c>
      <c r="AH432" s="30">
        <f>IF(AN432&lt;1,SUMIFS('5th Cycle APR Raw Data-Final'!$Q$3:$Q$1977,'5th Cycle APR Raw Data-Final'!$A$3:$A$1977,'SB35 Determination Data'!$K432,'5th Cycle APR Raw Data-Final'!$T$3:$T$1977,"&gt;="&amp;'SB35 Determination Data'!$F432,'5th Cycle APR Raw Data-Final'!$T$3:$T$1977,"&lt;"&amp;E432),SUMIFS('5th Cycle APR Raw Data-Final'!$Q$3:$Q$1977,'5th Cycle APR Raw Data-Final'!$A$3:$A$1977,'SB35 Determination Data'!$K432,'5th Cycle APR Raw Data-Final'!$T$3:$T$1977,"&gt;="&amp;'SB35 Determination Data'!$F432,'5th Cycle APR Raw Data-Final'!$T$3:$T$1977,"&lt;="&amp;G432))</f>
        <v>769</v>
      </c>
      <c r="AI432" s="30">
        <f t="shared" si="19"/>
        <v>0</v>
      </c>
      <c r="AJ432" s="31">
        <f t="shared" si="20"/>
        <v>8.5444444444444443</v>
      </c>
      <c r="AK432" s="30">
        <f>VLOOKUP(K432,'5th Cycle APR Raw Data-Final'!$A$3:$R$1977,18,FALSE)</f>
        <v>204</v>
      </c>
      <c r="AL432" s="30">
        <f>IF(AN432&lt;1,SUMIFS('5th Cycle APR Raw Data-Final'!$S$3:$S$1977,'5th Cycle APR Raw Data-Final'!$A$3:$A$1977,'SB35 Determination Data'!$K432,'5th Cycle APR Raw Data-Final'!$T$3:$T$1977,"&gt;="&amp;'SB35 Determination Data'!$F432,'5th Cycle APR Raw Data-Final'!$T$3:$T$1977,"&lt;"&amp;E432),SUMIFS('5th Cycle APR Raw Data-Final'!$S$3:$S$1977,'5th Cycle APR Raw Data-Final'!$A$3:$A$1977,'SB35 Determination Data'!$K432,'5th Cycle APR Raw Data-Final'!$T$3:$T$1977,"&gt;="&amp;'SB35 Determination Data'!$F432,'5th Cycle APR Raw Data-Final'!$T$3:$T$1977,"&lt;="&amp;G432))</f>
        <v>914</v>
      </c>
      <c r="AM432" s="30">
        <f t="shared" si="21"/>
        <v>13</v>
      </c>
      <c r="AN432" s="47">
        <f t="shared" si="22"/>
        <v>0.5</v>
      </c>
      <c r="AO432" s="9" t="str">
        <f t="shared" si="23"/>
        <v>NO</v>
      </c>
      <c r="AP432" s="9" t="str">
        <f t="shared" si="24"/>
        <v>NO</v>
      </c>
      <c r="AQ432" s="9" t="str">
        <f t="shared" si="25"/>
        <v>YES</v>
      </c>
      <c r="AR432" s="48" t="str">
        <f>VLOOKUP(K432,'2018Submitted'!$A$2:$C$540,3,FALSE)</f>
        <v>Successful</v>
      </c>
      <c r="AS432" s="9" t="str">
        <f t="shared" si="26"/>
        <v>YES</v>
      </c>
      <c r="AT432" s="9" t="str">
        <f t="shared" si="27"/>
        <v>NO</v>
      </c>
    </row>
    <row r="433" spans="1:46" ht="12.75" customHeight="1" x14ac:dyDescent="0.15">
      <c r="A433" s="9" t="s">
        <v>488</v>
      </c>
      <c r="B433" s="9" t="str">
        <f t="shared" si="28"/>
        <v>SANTA BARBARA</v>
      </c>
      <c r="C433" s="31">
        <f t="shared" si="1"/>
        <v>0.5</v>
      </c>
      <c r="D433" s="45">
        <f t="shared" si="2"/>
        <v>8</v>
      </c>
      <c r="E433" s="46">
        <f t="shared" si="3"/>
        <v>2019</v>
      </c>
      <c r="F433" s="46">
        <f t="shared" si="4"/>
        <v>2015</v>
      </c>
      <c r="G433" s="46">
        <f t="shared" si="5"/>
        <v>2022</v>
      </c>
      <c r="H433" s="9" t="str">
        <f t="shared" si="6"/>
        <v>02/15/2015</v>
      </c>
      <c r="I433" s="9" t="str">
        <f t="shared" si="7"/>
        <v>02/15/2023</v>
      </c>
      <c r="J433" s="9" t="s">
        <v>492</v>
      </c>
      <c r="K433" s="49" t="s">
        <v>488</v>
      </c>
      <c r="L433" s="60">
        <f>VLOOKUP(K433,'5th Cycle APR Raw Data-Final'!$A$3:$P$1977,6,FALSE)</f>
        <v>962</v>
      </c>
      <c r="M433" s="60">
        <f>IF(AN433&lt;1,SUMIFS('5th Cycle APR Raw Data-Final'!G$3:G$1977,'5th Cycle APR Raw Data-Final'!$A$3:$A$1977,'SB35 Determination Data'!$K433,'5th Cycle APR Raw Data-Final'!$T$3:$T$1977,"&gt;="&amp;'SB35 Determination Data'!$F433,'5th Cycle APR Raw Data-Final'!$T$3:$T$1977,"&lt;"&amp;E433),SUMIFS('5th Cycle APR Raw Data-Final'!G$3:G$1977,'5th Cycle APR Raw Data-Final'!$A$3:$A$1977,'SB35 Determination Data'!$K433,'5th Cycle APR Raw Data-Final'!$T$3:$T$1977,"&gt;="&amp;'SB35 Determination Data'!$F433,'5th Cycle APR Raw Data-Final'!$T$3:$T$1977,"&lt;="&amp;G433))</f>
        <v>118</v>
      </c>
      <c r="N433" s="60">
        <f>IF(AN433&lt;1,SUMIFS('5th Cycle APR Raw Data-Final'!H$3:H$1977,'5th Cycle APR Raw Data-Final'!$A$3:$A$1977,'SB35 Determination Data'!$K433,'5th Cycle APR Raw Data-Final'!$T$3:$T$1977,"&gt;="&amp;'SB35 Determination Data'!$F433,'5th Cycle APR Raw Data-Final'!$T$3:$T$1977,"&lt;"&amp;E433),SUMIFS('5th Cycle APR Raw Data-Final'!H$3:H$1977,'5th Cycle APR Raw Data-Final'!$A$3:$A$1977,'SB35 Determination Data'!$K433,'5th Cycle APR Raw Data-Final'!$T$3:$T$1977,"&gt;="&amp;'SB35 Determination Data'!$F433,'5th Cycle APR Raw Data-Final'!$T$3:$T$1977,"&lt;="&amp;G433))</f>
        <v>118</v>
      </c>
      <c r="O433" s="60">
        <f>IF(AN433&lt;1,SUMIFS('5th Cycle APR Raw Data-Final'!I$3:I$1977,'5th Cycle APR Raw Data-Final'!$A$3:$A$1977,'SB35 Determination Data'!$K433,'5th Cycle APR Raw Data-Final'!$T$3:$T$1977,"&gt;="&amp;'SB35 Determination Data'!$F433,'5th Cycle APR Raw Data-Final'!$T$3:$T$1977,"&lt;"&amp;E433),SUMIFS('5th Cycle APR Raw Data-Final'!I$3:I$1977,'5th Cycle APR Raw Data-Final'!$A$3:$A$1977,'SB35 Determination Data'!$K433,'5th Cycle APR Raw Data-Final'!$T$3:$T$1977,"&gt;="&amp;'SB35 Determination Data'!$F433,'5th Cycle APR Raw Data-Final'!$T$3:$T$1977,"&lt;="&amp;G433))</f>
        <v>0</v>
      </c>
      <c r="P433" s="60">
        <f t="shared" si="8"/>
        <v>844</v>
      </c>
      <c r="Q433" s="31">
        <f t="shared" si="9"/>
        <v>0.12266112266112267</v>
      </c>
      <c r="R433" s="61">
        <f t="shared" si="10"/>
        <v>481</v>
      </c>
      <c r="S433" s="61">
        <f t="shared" si="11"/>
        <v>0</v>
      </c>
      <c r="T433" s="60">
        <f>VLOOKUP(K433,'5th Cycle APR Raw Data-Final'!$A$3:$P$1977,10,FALSE)</f>
        <v>701</v>
      </c>
      <c r="U433" s="60">
        <f>IF(AN433&lt;1,SUMIFS('5th Cycle APR Raw Data-Final'!K$3:K$1977,'5th Cycle APR Raw Data-Final'!$A$3:$A$1977,'SB35 Determination Data'!$K433,'5th Cycle APR Raw Data-Final'!$T$3:$T$1977,"&gt;="&amp;'SB35 Determination Data'!$F433,'5th Cycle APR Raw Data-Final'!$T$3:$T$1977,"&lt;"&amp;E433),SUMIFS('5th Cycle APR Raw Data-Final'!K$3:K$1977,'5th Cycle APR Raw Data-Final'!$A$3:$A$1977,'SB35 Determination Data'!$K433,'5th Cycle APR Raw Data-Final'!$T$3:$T$1977,"&gt;="&amp;'SB35 Determination Data'!$F433,'5th Cycle APR Raw Data-Final'!$T$3:$T$1977,"&lt;="&amp;G433))</f>
        <v>84</v>
      </c>
      <c r="V433" s="60">
        <f>IF(AN433&lt;1,SUMIFS('5th Cycle APR Raw Data-Final'!L$3:L$1977,'5th Cycle APR Raw Data-Final'!$A$3:$A$1977,'SB35 Determination Data'!$K433,'5th Cycle APR Raw Data-Final'!$T$3:$T$1977,"&gt;="&amp;'SB35 Determination Data'!$F433,'5th Cycle APR Raw Data-Final'!$T$3:$T$1977,"&lt;"&amp;E433),SUMIFS('5th Cycle APR Raw Data-Final'!L$3:L$1977,'5th Cycle APR Raw Data-Final'!$A$3:$A$1977,'SB35 Determination Data'!$K433,'5th Cycle APR Raw Data-Final'!$T$3:$T$1977,"&gt;="&amp;'SB35 Determination Data'!$F433,'5th Cycle APR Raw Data-Final'!$T$3:$T$1977,"&lt;="&amp;G433))</f>
        <v>84</v>
      </c>
      <c r="W433" s="60">
        <f>IF(AN433&lt;1,SUMIFS('5th Cycle APR Raw Data-Final'!M$3:M$1977,'5th Cycle APR Raw Data-Final'!$A$3:$A$1977,'SB35 Determination Data'!$K433,'5th Cycle APR Raw Data-Final'!$T$3:$T$1977,"&gt;="&amp;'SB35 Determination Data'!$F433,'5th Cycle APR Raw Data-Final'!$T$3:$T$1977,"&lt;"&amp;E433),SUMIFS('5th Cycle APR Raw Data-Final'!M$3:M$1977,'5th Cycle APR Raw Data-Final'!$A$3:$A$1977,'SB35 Determination Data'!$K433,'5th Cycle APR Raw Data-Final'!$T$3:$T$1977,"&gt;="&amp;'SB35 Determination Data'!$F433,'5th Cycle APR Raw Data-Final'!$T$3:$T$1977,"&lt;="&amp;G433))</f>
        <v>0</v>
      </c>
      <c r="X433" s="60">
        <f t="shared" si="12"/>
        <v>617</v>
      </c>
      <c r="Y433" s="60">
        <f t="shared" si="13"/>
        <v>84</v>
      </c>
      <c r="Z433" s="60">
        <f t="shared" si="14"/>
        <v>617</v>
      </c>
      <c r="AA433" s="31">
        <f t="shared" si="15"/>
        <v>0.11982881597717546</v>
      </c>
      <c r="AB433" s="31">
        <f t="shared" si="16"/>
        <v>0.11982881597717546</v>
      </c>
      <c r="AC433" s="60">
        <f>VLOOKUP(K433,'5th Cycle APR Raw Data-Final'!$A$3:$P$1977,14,FALSE)</f>
        <v>820</v>
      </c>
      <c r="AD433" s="60">
        <f>IF(AN433&lt;1,SUMIFS('5th Cycle APR Raw Data-Final'!$O$3:$O$1977,'5th Cycle APR Raw Data-Final'!$A$3:$A$1977,'SB35 Determination Data'!$K433,'5th Cycle APR Raw Data-Final'!$T$3:$T$1977,"&gt;="&amp;'SB35 Determination Data'!$F433,'5th Cycle APR Raw Data-Final'!$T$3:$T$1977,"&lt;"&amp;E433),SUMIFS('5th Cycle APR Raw Data-Final'!$O$3:$O$1977,'5th Cycle APR Raw Data-Final'!$A$3:$A$1977,'SB35 Determination Data'!$K433,'5th Cycle APR Raw Data-Final'!$T$3:$T$1977,"&gt;="&amp;'SB35 Determination Data'!$F433,'5th Cycle APR Raw Data-Final'!$T$3:$T$1977,"&lt;="&amp;G433))</f>
        <v>4</v>
      </c>
      <c r="AE433" s="60">
        <f t="shared" si="17"/>
        <v>816</v>
      </c>
      <c r="AF433" s="31">
        <f t="shared" si="18"/>
        <v>4.8780487804878049E-3</v>
      </c>
      <c r="AG433" s="60">
        <f>VLOOKUP(K433,'5th Cycle APR Raw Data-Final'!$A$3:$P$1977,16,FALSE)</f>
        <v>1617</v>
      </c>
      <c r="AH433" s="60">
        <f>IF(AN433&lt;1,SUMIFS('5th Cycle APR Raw Data-Final'!$Q$3:$Q$1977,'5th Cycle APR Raw Data-Final'!$A$3:$A$1977,'SB35 Determination Data'!$K433,'5th Cycle APR Raw Data-Final'!$T$3:$T$1977,"&gt;="&amp;'SB35 Determination Data'!$F433,'5th Cycle APR Raw Data-Final'!$T$3:$T$1977,"&lt;"&amp;E433),SUMIFS('5th Cycle APR Raw Data-Final'!$Q$3:$Q$1977,'5th Cycle APR Raw Data-Final'!$A$3:$A$1977,'SB35 Determination Data'!$K433,'5th Cycle APR Raw Data-Final'!$T$3:$T$1977,"&gt;="&amp;'SB35 Determination Data'!$F433,'5th Cycle APR Raw Data-Final'!$T$3:$T$1977,"&lt;="&amp;G433))</f>
        <v>811</v>
      </c>
      <c r="AI433" s="60">
        <f t="shared" si="19"/>
        <v>806</v>
      </c>
      <c r="AJ433" s="31">
        <f t="shared" si="20"/>
        <v>0.50154607297464437</v>
      </c>
      <c r="AK433" s="60">
        <f>VLOOKUP(K433,'5th Cycle APR Raw Data-Final'!$A$3:$R$1977,18,FALSE)</f>
        <v>4100</v>
      </c>
      <c r="AL433" s="60">
        <f>IF(AN433&lt;1,SUMIFS('5th Cycle APR Raw Data-Final'!$S$3:$S$1977,'5th Cycle APR Raw Data-Final'!$A$3:$A$1977,'SB35 Determination Data'!$K433,'5th Cycle APR Raw Data-Final'!$T$3:$T$1977,"&gt;="&amp;'SB35 Determination Data'!$F433,'5th Cycle APR Raw Data-Final'!$T$3:$T$1977,"&lt;"&amp;E433),SUMIFS('5th Cycle APR Raw Data-Final'!$S$3:$S$1977,'5th Cycle APR Raw Data-Final'!$A$3:$A$1977,'SB35 Determination Data'!$K433,'5th Cycle APR Raw Data-Final'!$T$3:$T$1977,"&gt;="&amp;'SB35 Determination Data'!$F433,'5th Cycle APR Raw Data-Final'!$T$3:$T$1977,"&lt;="&amp;G433))</f>
        <v>1017</v>
      </c>
      <c r="AM433" s="60">
        <f t="shared" si="21"/>
        <v>3083</v>
      </c>
      <c r="AN433" s="62">
        <f t="shared" si="22"/>
        <v>0.5</v>
      </c>
      <c r="AO433" s="9" t="str">
        <f t="shared" si="23"/>
        <v>NO</v>
      </c>
      <c r="AP433" s="9" t="str">
        <f t="shared" si="24"/>
        <v>YES</v>
      </c>
      <c r="AQ433" s="9" t="str">
        <f t="shared" si="25"/>
        <v>NO</v>
      </c>
      <c r="AR433" s="48" t="str">
        <f>VLOOKUP(K433,'2018Submitted'!$A$2:$C$540,3,FALSE)</f>
        <v>Successful</v>
      </c>
      <c r="AS433" s="9" t="str">
        <f t="shared" si="26"/>
        <v>NO</v>
      </c>
      <c r="AT433" s="9" t="str">
        <f t="shared" si="27"/>
        <v>YES</v>
      </c>
    </row>
    <row r="434" spans="1:46" ht="12.75" customHeight="1" x14ac:dyDescent="0.15">
      <c r="A434" s="9" t="s">
        <v>488</v>
      </c>
      <c r="B434" s="9" t="str">
        <f t="shared" si="28"/>
        <v>SANTA BARBARA COUNTY</v>
      </c>
      <c r="C434" s="31">
        <f t="shared" si="1"/>
        <v>0.5</v>
      </c>
      <c r="D434" s="45">
        <f t="shared" si="2"/>
        <v>8</v>
      </c>
      <c r="E434" s="46">
        <f t="shared" si="3"/>
        <v>2019</v>
      </c>
      <c r="F434" s="46">
        <f t="shared" si="4"/>
        <v>2015</v>
      </c>
      <c r="G434" s="46">
        <f t="shared" si="5"/>
        <v>2022</v>
      </c>
      <c r="H434" s="9" t="str">
        <f t="shared" si="6"/>
        <v>02/15/2015</v>
      </c>
      <c r="I434" s="9" t="str">
        <f t="shared" si="7"/>
        <v>02/15/2023</v>
      </c>
      <c r="J434" s="9" t="s">
        <v>492</v>
      </c>
      <c r="K434" s="49" t="s">
        <v>520</v>
      </c>
      <c r="L434" s="60">
        <f>VLOOKUP(K434,'5th Cycle APR Raw Data-Final'!$A$3:$P$1977,6,FALSE)</f>
        <v>159</v>
      </c>
      <c r="M434" s="60">
        <f>IF(AN434&lt;1,SUMIFS('5th Cycle APR Raw Data-Final'!G$3:G$1977,'5th Cycle APR Raw Data-Final'!$A$3:$A$1977,'SB35 Determination Data'!$K434,'5th Cycle APR Raw Data-Final'!$T$3:$T$1977,"&gt;="&amp;'SB35 Determination Data'!$F434,'5th Cycle APR Raw Data-Final'!$T$3:$T$1977,"&lt;"&amp;E434),SUMIFS('5th Cycle APR Raw Data-Final'!G$3:G$1977,'5th Cycle APR Raw Data-Final'!$A$3:$A$1977,'SB35 Determination Data'!$K434,'5th Cycle APR Raw Data-Final'!$T$3:$T$1977,"&gt;="&amp;'SB35 Determination Data'!$F434,'5th Cycle APR Raw Data-Final'!$T$3:$T$1977,"&lt;="&amp;G434))</f>
        <v>58</v>
      </c>
      <c r="N434" s="60">
        <f>IF(AN434&lt;1,SUMIFS('5th Cycle APR Raw Data-Final'!H$3:H$1977,'5th Cycle APR Raw Data-Final'!$A$3:$A$1977,'SB35 Determination Data'!$K434,'5th Cycle APR Raw Data-Final'!$T$3:$T$1977,"&gt;="&amp;'SB35 Determination Data'!$F434,'5th Cycle APR Raw Data-Final'!$T$3:$T$1977,"&lt;"&amp;E434),SUMIFS('5th Cycle APR Raw Data-Final'!H$3:H$1977,'5th Cycle APR Raw Data-Final'!$A$3:$A$1977,'SB35 Determination Data'!$K434,'5th Cycle APR Raw Data-Final'!$T$3:$T$1977,"&gt;="&amp;'SB35 Determination Data'!$F434,'5th Cycle APR Raw Data-Final'!$T$3:$T$1977,"&lt;="&amp;G434))</f>
        <v>57</v>
      </c>
      <c r="O434" s="60">
        <f>IF(AN434&lt;1,SUMIFS('5th Cycle APR Raw Data-Final'!I$3:I$1977,'5th Cycle APR Raw Data-Final'!$A$3:$A$1977,'SB35 Determination Data'!$K434,'5th Cycle APR Raw Data-Final'!$T$3:$T$1977,"&gt;="&amp;'SB35 Determination Data'!$F434,'5th Cycle APR Raw Data-Final'!$T$3:$T$1977,"&lt;"&amp;E434),SUMIFS('5th Cycle APR Raw Data-Final'!I$3:I$1977,'5th Cycle APR Raw Data-Final'!$A$3:$A$1977,'SB35 Determination Data'!$K434,'5th Cycle APR Raw Data-Final'!$T$3:$T$1977,"&gt;="&amp;'SB35 Determination Data'!$F434,'5th Cycle APR Raw Data-Final'!$T$3:$T$1977,"&lt;="&amp;G434))</f>
        <v>1</v>
      </c>
      <c r="P434" s="60">
        <f t="shared" si="8"/>
        <v>101</v>
      </c>
      <c r="Q434" s="31">
        <f t="shared" si="9"/>
        <v>0.36477987421383645</v>
      </c>
      <c r="R434" s="61">
        <f t="shared" si="10"/>
        <v>80</v>
      </c>
      <c r="S434" s="61">
        <f t="shared" si="11"/>
        <v>0</v>
      </c>
      <c r="T434" s="60">
        <f>VLOOKUP(K434,'5th Cycle APR Raw Data-Final'!$A$3:$P$1977,10,FALSE)</f>
        <v>106</v>
      </c>
      <c r="U434" s="60">
        <f>IF(AN434&lt;1,SUMIFS('5th Cycle APR Raw Data-Final'!K$3:K$1977,'5th Cycle APR Raw Data-Final'!$A$3:$A$1977,'SB35 Determination Data'!$K434,'5th Cycle APR Raw Data-Final'!$T$3:$T$1977,"&gt;="&amp;'SB35 Determination Data'!$F434,'5th Cycle APR Raw Data-Final'!$T$3:$T$1977,"&lt;"&amp;E434),SUMIFS('5th Cycle APR Raw Data-Final'!K$3:K$1977,'5th Cycle APR Raw Data-Final'!$A$3:$A$1977,'SB35 Determination Data'!$K434,'5th Cycle APR Raw Data-Final'!$T$3:$T$1977,"&gt;="&amp;'SB35 Determination Data'!$F434,'5th Cycle APR Raw Data-Final'!$T$3:$T$1977,"&lt;="&amp;G434))</f>
        <v>63</v>
      </c>
      <c r="V434" s="60">
        <f>IF(AN434&lt;1,SUMIFS('5th Cycle APR Raw Data-Final'!L$3:L$1977,'5th Cycle APR Raw Data-Final'!$A$3:$A$1977,'SB35 Determination Data'!$K434,'5th Cycle APR Raw Data-Final'!$T$3:$T$1977,"&gt;="&amp;'SB35 Determination Data'!$F434,'5th Cycle APR Raw Data-Final'!$T$3:$T$1977,"&lt;"&amp;E434),SUMIFS('5th Cycle APR Raw Data-Final'!L$3:L$1977,'5th Cycle APR Raw Data-Final'!$A$3:$A$1977,'SB35 Determination Data'!$K434,'5th Cycle APR Raw Data-Final'!$T$3:$T$1977,"&gt;="&amp;'SB35 Determination Data'!$F434,'5th Cycle APR Raw Data-Final'!$T$3:$T$1977,"&lt;="&amp;G434))</f>
        <v>36</v>
      </c>
      <c r="W434" s="60">
        <f>IF(AN434&lt;1,SUMIFS('5th Cycle APR Raw Data-Final'!M$3:M$1977,'5th Cycle APR Raw Data-Final'!$A$3:$A$1977,'SB35 Determination Data'!$K434,'5th Cycle APR Raw Data-Final'!$T$3:$T$1977,"&gt;="&amp;'SB35 Determination Data'!$F434,'5th Cycle APR Raw Data-Final'!$T$3:$T$1977,"&lt;"&amp;E434),SUMIFS('5th Cycle APR Raw Data-Final'!M$3:M$1977,'5th Cycle APR Raw Data-Final'!$A$3:$A$1977,'SB35 Determination Data'!$K434,'5th Cycle APR Raw Data-Final'!$T$3:$T$1977,"&gt;="&amp;'SB35 Determination Data'!$F434,'5th Cycle APR Raw Data-Final'!$T$3:$T$1977,"&lt;="&amp;G434))</f>
        <v>27</v>
      </c>
      <c r="X434" s="60">
        <f t="shared" si="12"/>
        <v>43</v>
      </c>
      <c r="Y434" s="60">
        <f t="shared" si="13"/>
        <v>63</v>
      </c>
      <c r="Z434" s="60">
        <f t="shared" si="14"/>
        <v>43</v>
      </c>
      <c r="AA434" s="31">
        <f t="shared" si="15"/>
        <v>0.59433962264150941</v>
      </c>
      <c r="AB434" s="31">
        <f t="shared" si="16"/>
        <v>0.59433962264150941</v>
      </c>
      <c r="AC434" s="60">
        <f>VLOOKUP(K434,'5th Cycle APR Raw Data-Final'!$A$3:$P$1977,14,FALSE)</f>
        <v>112</v>
      </c>
      <c r="AD434" s="60">
        <f>IF(AN434&lt;1,SUMIFS('5th Cycle APR Raw Data-Final'!$O$3:$O$1977,'5th Cycle APR Raw Data-Final'!$A$3:$A$1977,'SB35 Determination Data'!$K434,'5th Cycle APR Raw Data-Final'!$T$3:$T$1977,"&gt;="&amp;'SB35 Determination Data'!$F434,'5th Cycle APR Raw Data-Final'!$T$3:$T$1977,"&lt;"&amp;E434),SUMIFS('5th Cycle APR Raw Data-Final'!$O$3:$O$1977,'5th Cycle APR Raw Data-Final'!$A$3:$A$1977,'SB35 Determination Data'!$K434,'5th Cycle APR Raw Data-Final'!$T$3:$T$1977,"&gt;="&amp;'SB35 Determination Data'!$F434,'5th Cycle APR Raw Data-Final'!$T$3:$T$1977,"&lt;="&amp;G434))</f>
        <v>252</v>
      </c>
      <c r="AE434" s="60">
        <f t="shared" si="17"/>
        <v>0</v>
      </c>
      <c r="AF434" s="31">
        <f t="shared" si="18"/>
        <v>2.25</v>
      </c>
      <c r="AG434" s="60">
        <f>VLOOKUP(K434,'5th Cycle APR Raw Data-Final'!$A$3:$P$1977,16,FALSE)</f>
        <v>284</v>
      </c>
      <c r="AH434" s="60">
        <f>IF(AN434&lt;1,SUMIFS('5th Cycle APR Raw Data-Final'!$Q$3:$Q$1977,'5th Cycle APR Raw Data-Final'!$A$3:$A$1977,'SB35 Determination Data'!$K434,'5th Cycle APR Raw Data-Final'!$T$3:$T$1977,"&gt;="&amp;'SB35 Determination Data'!$F434,'5th Cycle APR Raw Data-Final'!$T$3:$T$1977,"&lt;"&amp;E434),SUMIFS('5th Cycle APR Raw Data-Final'!$Q$3:$Q$1977,'5th Cycle APR Raw Data-Final'!$A$3:$A$1977,'SB35 Determination Data'!$K434,'5th Cycle APR Raw Data-Final'!$T$3:$T$1977,"&gt;="&amp;'SB35 Determination Data'!$F434,'5th Cycle APR Raw Data-Final'!$T$3:$T$1977,"&lt;="&amp;G434))</f>
        <v>581</v>
      </c>
      <c r="AI434" s="60">
        <f t="shared" si="19"/>
        <v>0</v>
      </c>
      <c r="AJ434" s="31">
        <f t="shared" si="20"/>
        <v>2.045774647887324</v>
      </c>
      <c r="AK434" s="60">
        <f>VLOOKUP(K434,'5th Cycle APR Raw Data-Final'!$A$3:$R$1977,18,FALSE)</f>
        <v>661</v>
      </c>
      <c r="AL434" s="60">
        <f>IF(AN434&lt;1,SUMIFS('5th Cycle APR Raw Data-Final'!$S$3:$S$1977,'5th Cycle APR Raw Data-Final'!$A$3:$A$1977,'SB35 Determination Data'!$K434,'5th Cycle APR Raw Data-Final'!$T$3:$T$1977,"&gt;="&amp;'SB35 Determination Data'!$F434,'5th Cycle APR Raw Data-Final'!$T$3:$T$1977,"&lt;"&amp;E434),SUMIFS('5th Cycle APR Raw Data-Final'!$S$3:$S$1977,'5th Cycle APR Raw Data-Final'!$A$3:$A$1977,'SB35 Determination Data'!$K434,'5th Cycle APR Raw Data-Final'!$T$3:$T$1977,"&gt;="&amp;'SB35 Determination Data'!$F434,'5th Cycle APR Raw Data-Final'!$T$3:$T$1977,"&lt;="&amp;G434))</f>
        <v>954</v>
      </c>
      <c r="AM434" s="60">
        <f t="shared" si="21"/>
        <v>144</v>
      </c>
      <c r="AN434" s="62">
        <f t="shared" si="22"/>
        <v>0.5</v>
      </c>
      <c r="AO434" s="9" t="str">
        <f t="shared" si="23"/>
        <v>NO</v>
      </c>
      <c r="AP434" s="9" t="str">
        <f t="shared" si="24"/>
        <v>YES</v>
      </c>
      <c r="AQ434" s="9" t="str">
        <f t="shared" si="25"/>
        <v>NO</v>
      </c>
      <c r="AR434" s="48" t="str">
        <f>VLOOKUP(K434,'2018Submitted'!$A$2:$C$540,3,FALSE)</f>
        <v>Successful</v>
      </c>
      <c r="AS434" s="9" t="str">
        <f t="shared" si="26"/>
        <v>NO</v>
      </c>
      <c r="AT434" s="9" t="str">
        <f t="shared" si="27"/>
        <v>YES</v>
      </c>
    </row>
    <row r="435" spans="1:46" ht="12.75" customHeight="1" x14ac:dyDescent="0.15">
      <c r="A435" s="9" t="s">
        <v>505</v>
      </c>
      <c r="B435" s="9" t="str">
        <f t="shared" si="28"/>
        <v>SANTA CLARA</v>
      </c>
      <c r="C435" s="31">
        <f t="shared" si="1"/>
        <v>0.5</v>
      </c>
      <c r="D435" s="45">
        <f t="shared" si="2"/>
        <v>8</v>
      </c>
      <c r="E435" s="46">
        <f t="shared" si="3"/>
        <v>2019</v>
      </c>
      <c r="F435" s="46">
        <f t="shared" si="4"/>
        <v>2015</v>
      </c>
      <c r="G435" s="46">
        <f t="shared" si="5"/>
        <v>2022</v>
      </c>
      <c r="H435" s="9" t="str">
        <f t="shared" si="6"/>
        <v>01/31/2015</v>
      </c>
      <c r="I435" s="9" t="str">
        <f t="shared" si="7"/>
        <v>01/31/2023</v>
      </c>
      <c r="J435" s="9" t="s">
        <v>67</v>
      </c>
      <c r="K435" s="49" t="s">
        <v>505</v>
      </c>
      <c r="L435" s="60">
        <f>VLOOKUP(K435,'5th Cycle APR Raw Data-Final'!$A$3:$P$1977,6,FALSE)</f>
        <v>1050</v>
      </c>
      <c r="M435" s="60">
        <f>IF(AN435&lt;1,SUMIFS('5th Cycle APR Raw Data-Final'!G$3:G$1977,'5th Cycle APR Raw Data-Final'!$A$3:$A$1977,'SB35 Determination Data'!$K435,'5th Cycle APR Raw Data-Final'!$T$3:$T$1977,"&gt;="&amp;'SB35 Determination Data'!$F435,'5th Cycle APR Raw Data-Final'!$T$3:$T$1977,"&lt;"&amp;E435),SUMIFS('5th Cycle APR Raw Data-Final'!G$3:G$1977,'5th Cycle APR Raw Data-Final'!$A$3:$A$1977,'SB35 Determination Data'!$K435,'5th Cycle APR Raw Data-Final'!$T$3:$T$1977,"&gt;="&amp;'SB35 Determination Data'!$F435,'5th Cycle APR Raw Data-Final'!$T$3:$T$1977,"&lt;="&amp;G435))</f>
        <v>1</v>
      </c>
      <c r="N435" s="60">
        <f>IF(AN435&lt;1,SUMIFS('5th Cycle APR Raw Data-Final'!H$3:H$1977,'5th Cycle APR Raw Data-Final'!$A$3:$A$1977,'SB35 Determination Data'!$K435,'5th Cycle APR Raw Data-Final'!$T$3:$T$1977,"&gt;="&amp;'SB35 Determination Data'!$F435,'5th Cycle APR Raw Data-Final'!$T$3:$T$1977,"&lt;"&amp;E435),SUMIFS('5th Cycle APR Raw Data-Final'!H$3:H$1977,'5th Cycle APR Raw Data-Final'!$A$3:$A$1977,'SB35 Determination Data'!$K435,'5th Cycle APR Raw Data-Final'!$T$3:$T$1977,"&gt;="&amp;'SB35 Determination Data'!$F435,'5th Cycle APR Raw Data-Final'!$T$3:$T$1977,"&lt;="&amp;G435))</f>
        <v>1</v>
      </c>
      <c r="O435" s="60">
        <f>IF(AN435&lt;1,SUMIFS('5th Cycle APR Raw Data-Final'!I$3:I$1977,'5th Cycle APR Raw Data-Final'!$A$3:$A$1977,'SB35 Determination Data'!$K435,'5th Cycle APR Raw Data-Final'!$T$3:$T$1977,"&gt;="&amp;'SB35 Determination Data'!$F435,'5th Cycle APR Raw Data-Final'!$T$3:$T$1977,"&lt;"&amp;E435),SUMIFS('5th Cycle APR Raw Data-Final'!I$3:I$1977,'5th Cycle APR Raw Data-Final'!$A$3:$A$1977,'SB35 Determination Data'!$K435,'5th Cycle APR Raw Data-Final'!$T$3:$T$1977,"&gt;="&amp;'SB35 Determination Data'!$F435,'5th Cycle APR Raw Data-Final'!$T$3:$T$1977,"&lt;="&amp;G435))</f>
        <v>0</v>
      </c>
      <c r="P435" s="60">
        <f t="shared" si="8"/>
        <v>1049</v>
      </c>
      <c r="Q435" s="31">
        <f t="shared" si="9"/>
        <v>9.5238095238095238E-4</v>
      </c>
      <c r="R435" s="61">
        <f t="shared" si="10"/>
        <v>525</v>
      </c>
      <c r="S435" s="61">
        <f t="shared" si="11"/>
        <v>0</v>
      </c>
      <c r="T435" s="60">
        <f>VLOOKUP(K435,'5th Cycle APR Raw Data-Final'!$A$3:$P$1977,10,FALSE)</f>
        <v>695</v>
      </c>
      <c r="U435" s="60">
        <f>IF(AN435&lt;1,SUMIFS('5th Cycle APR Raw Data-Final'!K$3:K$1977,'5th Cycle APR Raw Data-Final'!$A$3:$A$1977,'SB35 Determination Data'!$K435,'5th Cycle APR Raw Data-Final'!$T$3:$T$1977,"&gt;="&amp;'SB35 Determination Data'!$F435,'5th Cycle APR Raw Data-Final'!$T$3:$T$1977,"&lt;"&amp;E435),SUMIFS('5th Cycle APR Raw Data-Final'!K$3:K$1977,'5th Cycle APR Raw Data-Final'!$A$3:$A$1977,'SB35 Determination Data'!$K435,'5th Cycle APR Raw Data-Final'!$T$3:$T$1977,"&gt;="&amp;'SB35 Determination Data'!$F435,'5th Cycle APR Raw Data-Final'!$T$3:$T$1977,"&lt;="&amp;G435))</f>
        <v>1</v>
      </c>
      <c r="V435" s="60">
        <f>IF(AN435&lt;1,SUMIFS('5th Cycle APR Raw Data-Final'!L$3:L$1977,'5th Cycle APR Raw Data-Final'!$A$3:$A$1977,'SB35 Determination Data'!$K435,'5th Cycle APR Raw Data-Final'!$T$3:$T$1977,"&gt;="&amp;'SB35 Determination Data'!$F435,'5th Cycle APR Raw Data-Final'!$T$3:$T$1977,"&lt;"&amp;E435),SUMIFS('5th Cycle APR Raw Data-Final'!L$3:L$1977,'5th Cycle APR Raw Data-Final'!$A$3:$A$1977,'SB35 Determination Data'!$K435,'5th Cycle APR Raw Data-Final'!$T$3:$T$1977,"&gt;="&amp;'SB35 Determination Data'!$F435,'5th Cycle APR Raw Data-Final'!$T$3:$T$1977,"&lt;="&amp;G435))</f>
        <v>1</v>
      </c>
      <c r="W435" s="60">
        <f>IF(AN435&lt;1,SUMIFS('5th Cycle APR Raw Data-Final'!M$3:M$1977,'5th Cycle APR Raw Data-Final'!$A$3:$A$1977,'SB35 Determination Data'!$K435,'5th Cycle APR Raw Data-Final'!$T$3:$T$1977,"&gt;="&amp;'SB35 Determination Data'!$F435,'5th Cycle APR Raw Data-Final'!$T$3:$T$1977,"&lt;"&amp;E435),SUMIFS('5th Cycle APR Raw Data-Final'!M$3:M$1977,'5th Cycle APR Raw Data-Final'!$A$3:$A$1977,'SB35 Determination Data'!$K435,'5th Cycle APR Raw Data-Final'!$T$3:$T$1977,"&gt;="&amp;'SB35 Determination Data'!$F435,'5th Cycle APR Raw Data-Final'!$T$3:$T$1977,"&lt;="&amp;G435))</f>
        <v>0</v>
      </c>
      <c r="X435" s="60">
        <f t="shared" si="12"/>
        <v>694</v>
      </c>
      <c r="Y435" s="60">
        <f t="shared" si="13"/>
        <v>1</v>
      </c>
      <c r="Z435" s="60">
        <f t="shared" si="14"/>
        <v>694</v>
      </c>
      <c r="AA435" s="31">
        <f t="shared" si="15"/>
        <v>1.4388489208633094E-3</v>
      </c>
      <c r="AB435" s="31">
        <f t="shared" si="16"/>
        <v>1.4388489208633094E-3</v>
      </c>
      <c r="AC435" s="60">
        <f>VLOOKUP(K435,'5th Cycle APR Raw Data-Final'!$A$3:$P$1977,14,FALSE)</f>
        <v>755</v>
      </c>
      <c r="AD435" s="60">
        <f>IF(AN435&lt;1,SUMIFS('5th Cycle APR Raw Data-Final'!$O$3:$O$1977,'5th Cycle APR Raw Data-Final'!$A$3:$A$1977,'SB35 Determination Data'!$K435,'5th Cycle APR Raw Data-Final'!$T$3:$T$1977,"&gt;="&amp;'SB35 Determination Data'!$F435,'5th Cycle APR Raw Data-Final'!$T$3:$T$1977,"&lt;"&amp;E435),SUMIFS('5th Cycle APR Raw Data-Final'!$O$3:$O$1977,'5th Cycle APR Raw Data-Final'!$A$3:$A$1977,'SB35 Determination Data'!$K435,'5th Cycle APR Raw Data-Final'!$T$3:$T$1977,"&gt;="&amp;'SB35 Determination Data'!$F435,'5th Cycle APR Raw Data-Final'!$T$3:$T$1977,"&lt;="&amp;G435))</f>
        <v>46</v>
      </c>
      <c r="AE435" s="60">
        <f t="shared" si="17"/>
        <v>709</v>
      </c>
      <c r="AF435" s="31">
        <f t="shared" si="18"/>
        <v>6.0927152317880796E-2</v>
      </c>
      <c r="AG435" s="60">
        <f>VLOOKUP(K435,'5th Cycle APR Raw Data-Final'!$A$3:$P$1977,16,FALSE)</f>
        <v>1593</v>
      </c>
      <c r="AH435" s="60">
        <f>IF(AN435&lt;1,SUMIFS('5th Cycle APR Raw Data-Final'!$Q$3:$Q$1977,'5th Cycle APR Raw Data-Final'!$A$3:$A$1977,'SB35 Determination Data'!$K435,'5th Cycle APR Raw Data-Final'!$T$3:$T$1977,"&gt;="&amp;'SB35 Determination Data'!$F435,'5th Cycle APR Raw Data-Final'!$T$3:$T$1977,"&lt;"&amp;E435),SUMIFS('5th Cycle APR Raw Data-Final'!$Q$3:$Q$1977,'5th Cycle APR Raw Data-Final'!$A$3:$A$1977,'SB35 Determination Data'!$K435,'5th Cycle APR Raw Data-Final'!$T$3:$T$1977,"&gt;="&amp;'SB35 Determination Data'!$F435,'5th Cycle APR Raw Data-Final'!$T$3:$T$1977,"&lt;="&amp;G435))</f>
        <v>3382</v>
      </c>
      <c r="AI435" s="60">
        <f t="shared" si="19"/>
        <v>0</v>
      </c>
      <c r="AJ435" s="31">
        <f t="shared" si="20"/>
        <v>2.1230382925298179</v>
      </c>
      <c r="AK435" s="60">
        <f>VLOOKUP(K435,'5th Cycle APR Raw Data-Final'!$A$3:$R$1977,18,FALSE)</f>
        <v>4093</v>
      </c>
      <c r="AL435" s="60">
        <f>IF(AN435&lt;1,SUMIFS('5th Cycle APR Raw Data-Final'!$S$3:$S$1977,'5th Cycle APR Raw Data-Final'!$A$3:$A$1977,'SB35 Determination Data'!$K435,'5th Cycle APR Raw Data-Final'!$T$3:$T$1977,"&gt;="&amp;'SB35 Determination Data'!$F435,'5th Cycle APR Raw Data-Final'!$T$3:$T$1977,"&lt;"&amp;E435),SUMIFS('5th Cycle APR Raw Data-Final'!$S$3:$S$1977,'5th Cycle APR Raw Data-Final'!$A$3:$A$1977,'SB35 Determination Data'!$K435,'5th Cycle APR Raw Data-Final'!$T$3:$T$1977,"&gt;="&amp;'SB35 Determination Data'!$F435,'5th Cycle APR Raw Data-Final'!$T$3:$T$1977,"&lt;="&amp;G435))</f>
        <v>3430</v>
      </c>
      <c r="AM435" s="60">
        <f t="shared" si="21"/>
        <v>2452</v>
      </c>
      <c r="AN435" s="62">
        <f t="shared" si="22"/>
        <v>0.5</v>
      </c>
      <c r="AO435" s="9" t="str">
        <f t="shared" si="23"/>
        <v>NO</v>
      </c>
      <c r="AP435" s="9" t="str">
        <f t="shared" si="24"/>
        <v>YES</v>
      </c>
      <c r="AQ435" s="9" t="str">
        <f t="shared" si="25"/>
        <v>NO</v>
      </c>
      <c r="AR435" s="48" t="str">
        <f>VLOOKUP(K435,'2018Submitted'!$A$2:$C$540,3,FALSE)</f>
        <v>Successful</v>
      </c>
      <c r="AS435" s="9" t="str">
        <f t="shared" si="26"/>
        <v>NO</v>
      </c>
      <c r="AT435" s="9" t="str">
        <f t="shared" si="27"/>
        <v>YES</v>
      </c>
    </row>
    <row r="436" spans="1:46" ht="12.75" customHeight="1" x14ac:dyDescent="0.15">
      <c r="A436" s="9" t="s">
        <v>505</v>
      </c>
      <c r="B436" s="9" t="str">
        <f t="shared" si="28"/>
        <v>SANTA CLARA COUNTY</v>
      </c>
      <c r="C436" s="31">
        <f t="shared" si="1"/>
        <v>0.5</v>
      </c>
      <c r="D436" s="45">
        <f t="shared" si="2"/>
        <v>8</v>
      </c>
      <c r="E436" s="46">
        <f t="shared" si="3"/>
        <v>2019</v>
      </c>
      <c r="F436" s="46">
        <f t="shared" si="4"/>
        <v>2015</v>
      </c>
      <c r="G436" s="46">
        <f t="shared" si="5"/>
        <v>2022</v>
      </c>
      <c r="H436" s="9" t="str">
        <f t="shared" si="6"/>
        <v>01/31/2015</v>
      </c>
      <c r="I436" s="9" t="str">
        <f t="shared" si="7"/>
        <v>01/31/2023</v>
      </c>
      <c r="J436" s="9" t="s">
        <v>67</v>
      </c>
      <c r="K436" s="49" t="s">
        <v>539</v>
      </c>
      <c r="L436" s="60">
        <f>VLOOKUP(K436,'5th Cycle APR Raw Data-Final'!$A$3:$P$1977,6,FALSE)</f>
        <v>22</v>
      </c>
      <c r="M436" s="60">
        <f>IF(AN436&lt;1,SUMIFS('5th Cycle APR Raw Data-Final'!G$3:G$1977,'5th Cycle APR Raw Data-Final'!$A$3:$A$1977,'SB35 Determination Data'!$K436,'5th Cycle APR Raw Data-Final'!$T$3:$T$1977,"&gt;="&amp;'SB35 Determination Data'!$F436,'5th Cycle APR Raw Data-Final'!$T$3:$T$1977,"&lt;"&amp;E436),SUMIFS('5th Cycle APR Raw Data-Final'!G$3:G$1977,'5th Cycle APR Raw Data-Final'!$A$3:$A$1977,'SB35 Determination Data'!$K436,'5th Cycle APR Raw Data-Final'!$T$3:$T$1977,"&gt;="&amp;'SB35 Determination Data'!$F436,'5th Cycle APR Raw Data-Final'!$T$3:$T$1977,"&lt;="&amp;G436))</f>
        <v>64</v>
      </c>
      <c r="N436" s="60">
        <f>IF(AN436&lt;1,SUMIFS('5th Cycle APR Raw Data-Final'!H$3:H$1977,'5th Cycle APR Raw Data-Final'!$A$3:$A$1977,'SB35 Determination Data'!$K436,'5th Cycle APR Raw Data-Final'!$T$3:$T$1977,"&gt;="&amp;'SB35 Determination Data'!$F436,'5th Cycle APR Raw Data-Final'!$T$3:$T$1977,"&lt;"&amp;E436),SUMIFS('5th Cycle APR Raw Data-Final'!H$3:H$1977,'5th Cycle APR Raw Data-Final'!$A$3:$A$1977,'SB35 Determination Data'!$K436,'5th Cycle APR Raw Data-Final'!$T$3:$T$1977,"&gt;="&amp;'SB35 Determination Data'!$F436,'5th Cycle APR Raw Data-Final'!$T$3:$T$1977,"&lt;="&amp;G436))</f>
        <v>29</v>
      </c>
      <c r="O436" s="60">
        <f>IF(AN436&lt;1,SUMIFS('5th Cycle APR Raw Data-Final'!I$3:I$1977,'5th Cycle APR Raw Data-Final'!$A$3:$A$1977,'SB35 Determination Data'!$K436,'5th Cycle APR Raw Data-Final'!$T$3:$T$1977,"&gt;="&amp;'SB35 Determination Data'!$F436,'5th Cycle APR Raw Data-Final'!$T$3:$T$1977,"&lt;"&amp;E436),SUMIFS('5th Cycle APR Raw Data-Final'!I$3:I$1977,'5th Cycle APR Raw Data-Final'!$A$3:$A$1977,'SB35 Determination Data'!$K436,'5th Cycle APR Raw Data-Final'!$T$3:$T$1977,"&gt;="&amp;'SB35 Determination Data'!$F436,'5th Cycle APR Raw Data-Final'!$T$3:$T$1977,"&lt;="&amp;G436))</f>
        <v>35</v>
      </c>
      <c r="P436" s="60">
        <f t="shared" si="8"/>
        <v>0</v>
      </c>
      <c r="Q436" s="31">
        <f t="shared" si="9"/>
        <v>2.9090909090909092</v>
      </c>
      <c r="R436" s="61">
        <f t="shared" si="10"/>
        <v>11</v>
      </c>
      <c r="S436" s="61">
        <f t="shared" si="11"/>
        <v>53</v>
      </c>
      <c r="T436" s="60">
        <f>VLOOKUP(K436,'5th Cycle APR Raw Data-Final'!$A$3:$P$1977,10,FALSE)</f>
        <v>13</v>
      </c>
      <c r="U436" s="60">
        <f>IF(AN436&lt;1,SUMIFS('5th Cycle APR Raw Data-Final'!K$3:K$1977,'5th Cycle APR Raw Data-Final'!$A$3:$A$1977,'SB35 Determination Data'!$K436,'5th Cycle APR Raw Data-Final'!$T$3:$T$1977,"&gt;="&amp;'SB35 Determination Data'!$F436,'5th Cycle APR Raw Data-Final'!$T$3:$T$1977,"&lt;"&amp;E436),SUMIFS('5th Cycle APR Raw Data-Final'!K$3:K$1977,'5th Cycle APR Raw Data-Final'!$A$3:$A$1977,'SB35 Determination Data'!$K436,'5th Cycle APR Raw Data-Final'!$T$3:$T$1977,"&gt;="&amp;'SB35 Determination Data'!$F436,'5th Cycle APR Raw Data-Final'!$T$3:$T$1977,"&lt;="&amp;G436))</f>
        <v>0</v>
      </c>
      <c r="V436" s="60">
        <f>IF(AN436&lt;1,SUMIFS('5th Cycle APR Raw Data-Final'!L$3:L$1977,'5th Cycle APR Raw Data-Final'!$A$3:$A$1977,'SB35 Determination Data'!$K436,'5th Cycle APR Raw Data-Final'!$T$3:$T$1977,"&gt;="&amp;'SB35 Determination Data'!$F436,'5th Cycle APR Raw Data-Final'!$T$3:$T$1977,"&lt;"&amp;E436),SUMIFS('5th Cycle APR Raw Data-Final'!L$3:L$1977,'5th Cycle APR Raw Data-Final'!$A$3:$A$1977,'SB35 Determination Data'!$K436,'5th Cycle APR Raw Data-Final'!$T$3:$T$1977,"&gt;="&amp;'SB35 Determination Data'!$F436,'5th Cycle APR Raw Data-Final'!$T$3:$T$1977,"&lt;="&amp;G436))</f>
        <v>0</v>
      </c>
      <c r="W436" s="60">
        <f>IF(AN436&lt;1,SUMIFS('5th Cycle APR Raw Data-Final'!M$3:M$1977,'5th Cycle APR Raw Data-Final'!$A$3:$A$1977,'SB35 Determination Data'!$K436,'5th Cycle APR Raw Data-Final'!$T$3:$T$1977,"&gt;="&amp;'SB35 Determination Data'!$F436,'5th Cycle APR Raw Data-Final'!$T$3:$T$1977,"&lt;"&amp;E436),SUMIFS('5th Cycle APR Raw Data-Final'!M$3:M$1977,'5th Cycle APR Raw Data-Final'!$A$3:$A$1977,'SB35 Determination Data'!$K436,'5th Cycle APR Raw Data-Final'!$T$3:$T$1977,"&gt;="&amp;'SB35 Determination Data'!$F436,'5th Cycle APR Raw Data-Final'!$T$3:$T$1977,"&lt;="&amp;G436))</f>
        <v>0</v>
      </c>
      <c r="X436" s="60">
        <f t="shared" si="12"/>
        <v>13</v>
      </c>
      <c r="Y436" s="60">
        <f t="shared" si="13"/>
        <v>53</v>
      </c>
      <c r="Z436" s="60">
        <f t="shared" si="14"/>
        <v>0</v>
      </c>
      <c r="AA436" s="31">
        <f t="shared" si="15"/>
        <v>0</v>
      </c>
      <c r="AB436" s="31">
        <f t="shared" si="16"/>
        <v>4.0769230769230766</v>
      </c>
      <c r="AC436" s="60">
        <f>VLOOKUP(K436,'5th Cycle APR Raw Data-Final'!$A$3:$P$1977,14,FALSE)</f>
        <v>214</v>
      </c>
      <c r="AD436" s="60">
        <f>IF(AN436&lt;1,SUMIFS('5th Cycle APR Raw Data-Final'!$O$3:$O$1977,'5th Cycle APR Raw Data-Final'!$A$3:$A$1977,'SB35 Determination Data'!$K436,'5th Cycle APR Raw Data-Final'!$T$3:$T$1977,"&gt;="&amp;'SB35 Determination Data'!$F436,'5th Cycle APR Raw Data-Final'!$T$3:$T$1977,"&lt;"&amp;E436),SUMIFS('5th Cycle APR Raw Data-Final'!$O$3:$O$1977,'5th Cycle APR Raw Data-Final'!$A$3:$A$1977,'SB35 Determination Data'!$K436,'5th Cycle APR Raw Data-Final'!$T$3:$T$1977,"&gt;="&amp;'SB35 Determination Data'!$F436,'5th Cycle APR Raw Data-Final'!$T$3:$T$1977,"&lt;="&amp;G436))</f>
        <v>65</v>
      </c>
      <c r="AE436" s="60">
        <f t="shared" si="17"/>
        <v>149</v>
      </c>
      <c r="AF436" s="31">
        <f t="shared" si="18"/>
        <v>0.30373831775700932</v>
      </c>
      <c r="AG436" s="60">
        <f>VLOOKUP(K436,'5th Cycle APR Raw Data-Final'!$A$3:$P$1977,16,FALSE)</f>
        <v>28</v>
      </c>
      <c r="AH436" s="60">
        <f>IF(AN436&lt;1,SUMIFS('5th Cycle APR Raw Data-Final'!$Q$3:$Q$1977,'5th Cycle APR Raw Data-Final'!$A$3:$A$1977,'SB35 Determination Data'!$K436,'5th Cycle APR Raw Data-Final'!$T$3:$T$1977,"&gt;="&amp;'SB35 Determination Data'!$F436,'5th Cycle APR Raw Data-Final'!$T$3:$T$1977,"&lt;"&amp;E436),SUMIFS('5th Cycle APR Raw Data-Final'!$Q$3:$Q$1977,'5th Cycle APR Raw Data-Final'!$A$3:$A$1977,'SB35 Determination Data'!$K436,'5th Cycle APR Raw Data-Final'!$T$3:$T$1977,"&gt;="&amp;'SB35 Determination Data'!$F436,'5th Cycle APR Raw Data-Final'!$T$3:$T$1977,"&lt;="&amp;G436))</f>
        <v>227</v>
      </c>
      <c r="AI436" s="60">
        <f t="shared" si="19"/>
        <v>0</v>
      </c>
      <c r="AJ436" s="31">
        <f t="shared" si="20"/>
        <v>8.1071428571428577</v>
      </c>
      <c r="AK436" s="60">
        <f>VLOOKUP(K436,'5th Cycle APR Raw Data-Final'!$A$3:$R$1977,18,FALSE)</f>
        <v>277</v>
      </c>
      <c r="AL436" s="60">
        <f>IF(AN436&lt;1,SUMIFS('5th Cycle APR Raw Data-Final'!$S$3:$S$1977,'5th Cycle APR Raw Data-Final'!$A$3:$A$1977,'SB35 Determination Data'!$K436,'5th Cycle APR Raw Data-Final'!$T$3:$T$1977,"&gt;="&amp;'SB35 Determination Data'!$F436,'5th Cycle APR Raw Data-Final'!$T$3:$T$1977,"&lt;"&amp;E436),SUMIFS('5th Cycle APR Raw Data-Final'!$S$3:$S$1977,'5th Cycle APR Raw Data-Final'!$A$3:$A$1977,'SB35 Determination Data'!$K436,'5th Cycle APR Raw Data-Final'!$T$3:$T$1977,"&gt;="&amp;'SB35 Determination Data'!$F436,'5th Cycle APR Raw Data-Final'!$T$3:$T$1977,"&lt;="&amp;G436))</f>
        <v>356</v>
      </c>
      <c r="AM436" s="60">
        <f t="shared" si="21"/>
        <v>162</v>
      </c>
      <c r="AN436" s="62">
        <f t="shared" si="22"/>
        <v>0.5</v>
      </c>
      <c r="AO436" s="9" t="str">
        <f t="shared" si="23"/>
        <v>NO</v>
      </c>
      <c r="AP436" s="9" t="str">
        <f t="shared" si="24"/>
        <v>NO</v>
      </c>
      <c r="AQ436" s="9" t="str">
        <f t="shared" si="25"/>
        <v>YES</v>
      </c>
      <c r="AR436" s="48" t="str">
        <f>VLOOKUP(K436,'2018Submitted'!$A$2:$C$540,3,FALSE)</f>
        <v>Successful</v>
      </c>
      <c r="AS436" s="9" t="str">
        <f t="shared" si="26"/>
        <v>YES</v>
      </c>
      <c r="AT436" s="9" t="str">
        <f t="shared" si="27"/>
        <v>NO</v>
      </c>
    </row>
    <row r="437" spans="1:46" ht="12.75" customHeight="1" x14ac:dyDescent="0.15">
      <c r="A437" s="9" t="s">
        <v>168</v>
      </c>
      <c r="B437" s="9" t="str">
        <f t="shared" si="28"/>
        <v>SANTA CLARITA</v>
      </c>
      <c r="C437" s="31">
        <f t="shared" si="1"/>
        <v>0.625</v>
      </c>
      <c r="D437" s="45">
        <f t="shared" si="2"/>
        <v>8</v>
      </c>
      <c r="E437" s="46">
        <f t="shared" si="3"/>
        <v>2018</v>
      </c>
      <c r="F437" s="46">
        <f t="shared" si="4"/>
        <v>2014</v>
      </c>
      <c r="G437" s="46" t="str">
        <f t="shared" si="5"/>
        <v>2021</v>
      </c>
      <c r="H437" s="9" t="str">
        <f t="shared" si="6"/>
        <v>10/15/2013</v>
      </c>
      <c r="I437" s="9" t="str">
        <f t="shared" si="7"/>
        <v>10/15/2021</v>
      </c>
      <c r="J437" s="9" t="s">
        <v>144</v>
      </c>
      <c r="K437" s="49" t="s">
        <v>1302</v>
      </c>
      <c r="L437" s="60">
        <f>VLOOKUP(K437,'5th Cycle APR Raw Data-Final'!$A$3:$P$1977,6,FALSE)</f>
        <v>2645</v>
      </c>
      <c r="M437" s="60">
        <f>IF(AN437&lt;1,SUMIFS('5th Cycle APR Raw Data-Final'!G$3:G$1977,'5th Cycle APR Raw Data-Final'!$A$3:$A$1977,'SB35 Determination Data'!$K437,'5th Cycle APR Raw Data-Final'!$T$3:$T$1977,"&gt;="&amp;'SB35 Determination Data'!$F437,'5th Cycle APR Raw Data-Final'!$T$3:$T$1977,"&lt;"&amp;E437),SUMIFS('5th Cycle APR Raw Data-Final'!G$3:G$1977,'5th Cycle APR Raw Data-Final'!$A$3:$A$1977,'SB35 Determination Data'!$K437,'5th Cycle APR Raw Data-Final'!$T$3:$T$1977,"&gt;="&amp;'SB35 Determination Data'!$F437,'5th Cycle APR Raw Data-Final'!$T$3:$T$1977,"&lt;="&amp;G437))</f>
        <v>13</v>
      </c>
      <c r="N437" s="60">
        <f>IF(AN437&lt;1,SUMIFS('5th Cycle APR Raw Data-Final'!H$3:H$1977,'5th Cycle APR Raw Data-Final'!$A$3:$A$1977,'SB35 Determination Data'!$K437,'5th Cycle APR Raw Data-Final'!$T$3:$T$1977,"&gt;="&amp;'SB35 Determination Data'!$F437,'5th Cycle APR Raw Data-Final'!$T$3:$T$1977,"&lt;"&amp;E437),SUMIFS('5th Cycle APR Raw Data-Final'!H$3:H$1977,'5th Cycle APR Raw Data-Final'!$A$3:$A$1977,'SB35 Determination Data'!$K437,'5th Cycle APR Raw Data-Final'!$T$3:$T$1977,"&gt;="&amp;'SB35 Determination Data'!$F437,'5th Cycle APR Raw Data-Final'!$T$3:$T$1977,"&lt;="&amp;G437))</f>
        <v>13</v>
      </c>
      <c r="O437" s="60">
        <f>IF(AN437&lt;1,SUMIFS('5th Cycle APR Raw Data-Final'!I$3:I$1977,'5th Cycle APR Raw Data-Final'!$A$3:$A$1977,'SB35 Determination Data'!$K437,'5th Cycle APR Raw Data-Final'!$T$3:$T$1977,"&gt;="&amp;'SB35 Determination Data'!$F437,'5th Cycle APR Raw Data-Final'!$T$3:$T$1977,"&lt;"&amp;E437),SUMIFS('5th Cycle APR Raw Data-Final'!I$3:I$1977,'5th Cycle APR Raw Data-Final'!$A$3:$A$1977,'SB35 Determination Data'!$K437,'5th Cycle APR Raw Data-Final'!$T$3:$T$1977,"&gt;="&amp;'SB35 Determination Data'!$F437,'5th Cycle APR Raw Data-Final'!$T$3:$T$1977,"&lt;="&amp;G437))</f>
        <v>0</v>
      </c>
      <c r="P437" s="60">
        <f t="shared" si="8"/>
        <v>2632</v>
      </c>
      <c r="Q437" s="31">
        <f t="shared" si="9"/>
        <v>4.9149338374291111E-3</v>
      </c>
      <c r="R437" s="61">
        <f t="shared" si="10"/>
        <v>1323</v>
      </c>
      <c r="S437" s="61">
        <f t="shared" si="11"/>
        <v>0</v>
      </c>
      <c r="T437" s="60">
        <f>VLOOKUP(K437,'5th Cycle APR Raw Data-Final'!$A$3:$P$1977,10,FALSE)</f>
        <v>1678</v>
      </c>
      <c r="U437" s="60">
        <f>IF(AN437&lt;1,SUMIFS('5th Cycle APR Raw Data-Final'!K$3:K$1977,'5th Cycle APR Raw Data-Final'!$A$3:$A$1977,'SB35 Determination Data'!$K437,'5th Cycle APR Raw Data-Final'!$T$3:$T$1977,"&gt;="&amp;'SB35 Determination Data'!$F437,'5th Cycle APR Raw Data-Final'!$T$3:$T$1977,"&lt;"&amp;E437),SUMIFS('5th Cycle APR Raw Data-Final'!K$3:K$1977,'5th Cycle APR Raw Data-Final'!$A$3:$A$1977,'SB35 Determination Data'!$K437,'5th Cycle APR Raw Data-Final'!$T$3:$T$1977,"&gt;="&amp;'SB35 Determination Data'!$F437,'5th Cycle APR Raw Data-Final'!$T$3:$T$1977,"&lt;="&amp;G437))</f>
        <v>124</v>
      </c>
      <c r="V437" s="60">
        <f>IF(AN437&lt;1,SUMIFS('5th Cycle APR Raw Data-Final'!L$3:L$1977,'5th Cycle APR Raw Data-Final'!$A$3:$A$1977,'SB35 Determination Data'!$K437,'5th Cycle APR Raw Data-Final'!$T$3:$T$1977,"&gt;="&amp;'SB35 Determination Data'!$F437,'5th Cycle APR Raw Data-Final'!$T$3:$T$1977,"&lt;"&amp;E437),SUMIFS('5th Cycle APR Raw Data-Final'!L$3:L$1977,'5th Cycle APR Raw Data-Final'!$A$3:$A$1977,'SB35 Determination Data'!$K437,'5th Cycle APR Raw Data-Final'!$T$3:$T$1977,"&gt;="&amp;'SB35 Determination Data'!$F437,'5th Cycle APR Raw Data-Final'!$T$3:$T$1977,"&lt;="&amp;G437))</f>
        <v>94</v>
      </c>
      <c r="W437" s="60">
        <f>IF(AN437&lt;1,SUMIFS('5th Cycle APR Raw Data-Final'!M$3:M$1977,'5th Cycle APR Raw Data-Final'!$A$3:$A$1977,'SB35 Determination Data'!$K437,'5th Cycle APR Raw Data-Final'!$T$3:$T$1977,"&gt;="&amp;'SB35 Determination Data'!$F437,'5th Cycle APR Raw Data-Final'!$T$3:$T$1977,"&lt;"&amp;E437),SUMIFS('5th Cycle APR Raw Data-Final'!M$3:M$1977,'5th Cycle APR Raw Data-Final'!$A$3:$A$1977,'SB35 Determination Data'!$K437,'5th Cycle APR Raw Data-Final'!$T$3:$T$1977,"&gt;="&amp;'SB35 Determination Data'!$F437,'5th Cycle APR Raw Data-Final'!$T$3:$T$1977,"&lt;="&amp;G437))</f>
        <v>30</v>
      </c>
      <c r="X437" s="60">
        <f t="shared" si="12"/>
        <v>1554</v>
      </c>
      <c r="Y437" s="60">
        <f t="shared" si="13"/>
        <v>124</v>
      </c>
      <c r="Z437" s="60">
        <f t="shared" si="14"/>
        <v>1554</v>
      </c>
      <c r="AA437" s="31">
        <f t="shared" si="15"/>
        <v>7.3897497020262215E-2</v>
      </c>
      <c r="AB437" s="31">
        <f t="shared" si="16"/>
        <v>7.3897497020262215E-2</v>
      </c>
      <c r="AC437" s="60">
        <f>VLOOKUP(K437,'5th Cycle APR Raw Data-Final'!$A$3:$P$1977,14,FALSE)</f>
        <v>1532</v>
      </c>
      <c r="AD437" s="60">
        <f>IF(AN437&lt;1,SUMIFS('5th Cycle APR Raw Data-Final'!$O$3:$O$1977,'5th Cycle APR Raw Data-Final'!$A$3:$A$1977,'SB35 Determination Data'!$K437,'5th Cycle APR Raw Data-Final'!$T$3:$T$1977,"&gt;="&amp;'SB35 Determination Data'!$F437,'5th Cycle APR Raw Data-Final'!$T$3:$T$1977,"&lt;"&amp;E437),SUMIFS('5th Cycle APR Raw Data-Final'!$O$3:$O$1977,'5th Cycle APR Raw Data-Final'!$A$3:$A$1977,'SB35 Determination Data'!$K437,'5th Cycle APR Raw Data-Final'!$T$3:$T$1977,"&gt;="&amp;'SB35 Determination Data'!$F437,'5th Cycle APR Raw Data-Final'!$T$3:$T$1977,"&lt;="&amp;G437))</f>
        <v>152</v>
      </c>
      <c r="AE437" s="60">
        <f t="shared" si="17"/>
        <v>1380</v>
      </c>
      <c r="AF437" s="31">
        <f t="shared" si="18"/>
        <v>9.921671018276762E-2</v>
      </c>
      <c r="AG437" s="60">
        <f>VLOOKUP(K437,'5th Cycle APR Raw Data-Final'!$A$3:$P$1977,16,FALSE)</f>
        <v>5126</v>
      </c>
      <c r="AH437" s="60">
        <f>IF(AN437&lt;1,SUMIFS('5th Cycle APR Raw Data-Final'!$Q$3:$Q$1977,'5th Cycle APR Raw Data-Final'!$A$3:$A$1977,'SB35 Determination Data'!$K437,'5th Cycle APR Raw Data-Final'!$T$3:$T$1977,"&gt;="&amp;'SB35 Determination Data'!$F437,'5th Cycle APR Raw Data-Final'!$T$3:$T$1977,"&lt;"&amp;E437),SUMIFS('5th Cycle APR Raw Data-Final'!$Q$3:$Q$1977,'5th Cycle APR Raw Data-Final'!$A$3:$A$1977,'SB35 Determination Data'!$K437,'5th Cycle APR Raw Data-Final'!$T$3:$T$1977,"&gt;="&amp;'SB35 Determination Data'!$F437,'5th Cycle APR Raw Data-Final'!$T$3:$T$1977,"&lt;="&amp;G437))</f>
        <v>1529</v>
      </c>
      <c r="AI437" s="60">
        <f t="shared" si="19"/>
        <v>3597</v>
      </c>
      <c r="AJ437" s="31">
        <f t="shared" si="20"/>
        <v>0.29828326180257508</v>
      </c>
      <c r="AK437" s="60">
        <f>VLOOKUP(K437,'5th Cycle APR Raw Data-Final'!$A$3:$R$1977,18,FALSE)</f>
        <v>10981</v>
      </c>
      <c r="AL437" s="60">
        <f>IF(AN437&lt;1,SUMIFS('5th Cycle APR Raw Data-Final'!$S$3:$S$1977,'5th Cycle APR Raw Data-Final'!$A$3:$A$1977,'SB35 Determination Data'!$K437,'5th Cycle APR Raw Data-Final'!$T$3:$T$1977,"&gt;="&amp;'SB35 Determination Data'!$F437,'5th Cycle APR Raw Data-Final'!$T$3:$T$1977,"&lt;"&amp;E437),SUMIFS('5th Cycle APR Raw Data-Final'!$S$3:$S$1977,'5th Cycle APR Raw Data-Final'!$A$3:$A$1977,'SB35 Determination Data'!$K437,'5th Cycle APR Raw Data-Final'!$T$3:$T$1977,"&gt;="&amp;'SB35 Determination Data'!$F437,'5th Cycle APR Raw Data-Final'!$T$3:$T$1977,"&lt;="&amp;G437))</f>
        <v>1818</v>
      </c>
      <c r="AM437" s="60">
        <f t="shared" si="21"/>
        <v>9163</v>
      </c>
      <c r="AN437" s="62">
        <f t="shared" si="22"/>
        <v>0.5</v>
      </c>
      <c r="AO437" s="9" t="str">
        <f t="shared" si="23"/>
        <v>YES</v>
      </c>
      <c r="AP437" s="9" t="str">
        <f t="shared" si="24"/>
        <v>NO</v>
      </c>
      <c r="AQ437" s="9" t="str">
        <f t="shared" si="25"/>
        <v>NO</v>
      </c>
      <c r="AR437" s="48" t="str">
        <f>VLOOKUP(K437,'2018Submitted'!$A$2:$C$540,3,FALSE)</f>
        <v>Successful</v>
      </c>
      <c r="AS437" s="9" t="str">
        <f t="shared" si="26"/>
        <v>NO</v>
      </c>
      <c r="AT437" s="9" t="str">
        <f t="shared" si="27"/>
        <v>NO</v>
      </c>
    </row>
    <row r="438" spans="1:46" ht="12.75" customHeight="1" x14ac:dyDescent="0.15">
      <c r="A438" s="9" t="s">
        <v>509</v>
      </c>
      <c r="B438" s="9" t="str">
        <f t="shared" si="28"/>
        <v>SANTA CRUZ</v>
      </c>
      <c r="C438" s="31">
        <f t="shared" si="1"/>
        <v>0.375</v>
      </c>
      <c r="D438" s="45">
        <f t="shared" si="2"/>
        <v>8</v>
      </c>
      <c r="E438" s="46">
        <f t="shared" si="3"/>
        <v>2020</v>
      </c>
      <c r="F438" s="46">
        <f t="shared" si="4"/>
        <v>2016</v>
      </c>
      <c r="G438" s="46" t="str">
        <f t="shared" si="5"/>
        <v>2023</v>
      </c>
      <c r="H438" s="9" t="str">
        <f t="shared" si="6"/>
        <v>12/31/2015</v>
      </c>
      <c r="I438" s="9" t="str">
        <f t="shared" si="7"/>
        <v>12/31/2023</v>
      </c>
      <c r="J438" s="9" t="s">
        <v>128</v>
      </c>
      <c r="K438" s="49" t="s">
        <v>509</v>
      </c>
      <c r="L438" s="60">
        <f>VLOOKUP(K438,'5th Cycle APR Raw Data-Final'!$A$3:$P$1977,6,FALSE)</f>
        <v>180</v>
      </c>
      <c r="M438" s="60">
        <f>IF(AN438&lt;1,SUMIFS('5th Cycle APR Raw Data-Final'!G$3:G$1977,'5th Cycle APR Raw Data-Final'!$A$3:$A$1977,'SB35 Determination Data'!$K438,'5th Cycle APR Raw Data-Final'!$T$3:$T$1977,"&gt;="&amp;'SB35 Determination Data'!$F438,'5th Cycle APR Raw Data-Final'!$T$3:$T$1977,"&lt;"&amp;E438),SUMIFS('5th Cycle APR Raw Data-Final'!G$3:G$1977,'5th Cycle APR Raw Data-Final'!$A$3:$A$1977,'SB35 Determination Data'!$K438,'5th Cycle APR Raw Data-Final'!$T$3:$T$1977,"&gt;="&amp;'SB35 Determination Data'!$F438,'5th Cycle APR Raw Data-Final'!$T$3:$T$1977,"&lt;="&amp;G438))</f>
        <v>12</v>
      </c>
      <c r="N438" s="60">
        <f>IF(AN438&lt;1,SUMIFS('5th Cycle APR Raw Data-Final'!H$3:H$1977,'5th Cycle APR Raw Data-Final'!$A$3:$A$1977,'SB35 Determination Data'!$K438,'5th Cycle APR Raw Data-Final'!$T$3:$T$1977,"&gt;="&amp;'SB35 Determination Data'!$F438,'5th Cycle APR Raw Data-Final'!$T$3:$T$1977,"&lt;"&amp;E438),SUMIFS('5th Cycle APR Raw Data-Final'!H$3:H$1977,'5th Cycle APR Raw Data-Final'!$A$3:$A$1977,'SB35 Determination Data'!$K438,'5th Cycle APR Raw Data-Final'!$T$3:$T$1977,"&gt;="&amp;'SB35 Determination Data'!$F438,'5th Cycle APR Raw Data-Final'!$T$3:$T$1977,"&lt;="&amp;G438))</f>
        <v>12</v>
      </c>
      <c r="O438" s="60">
        <f>IF(AN438&lt;1,SUMIFS('5th Cycle APR Raw Data-Final'!I$3:I$1977,'5th Cycle APR Raw Data-Final'!$A$3:$A$1977,'SB35 Determination Data'!$K438,'5th Cycle APR Raw Data-Final'!$T$3:$T$1977,"&gt;="&amp;'SB35 Determination Data'!$F438,'5th Cycle APR Raw Data-Final'!$T$3:$T$1977,"&lt;"&amp;E438),SUMIFS('5th Cycle APR Raw Data-Final'!I$3:I$1977,'5th Cycle APR Raw Data-Final'!$A$3:$A$1977,'SB35 Determination Data'!$K438,'5th Cycle APR Raw Data-Final'!$T$3:$T$1977,"&gt;="&amp;'SB35 Determination Data'!$F438,'5th Cycle APR Raw Data-Final'!$T$3:$T$1977,"&lt;="&amp;G438))</f>
        <v>0</v>
      </c>
      <c r="P438" s="60">
        <f t="shared" si="8"/>
        <v>168</v>
      </c>
      <c r="Q438" s="31">
        <f t="shared" si="9"/>
        <v>6.6666666666666666E-2</v>
      </c>
      <c r="R438" s="61">
        <f t="shared" si="10"/>
        <v>68</v>
      </c>
      <c r="S438" s="61">
        <f t="shared" si="11"/>
        <v>0</v>
      </c>
      <c r="T438" s="60">
        <f>VLOOKUP(K438,'5th Cycle APR Raw Data-Final'!$A$3:$P$1977,10,FALSE)</f>
        <v>118</v>
      </c>
      <c r="U438" s="60">
        <f>IF(AN438&lt;1,SUMIFS('5th Cycle APR Raw Data-Final'!K$3:K$1977,'5th Cycle APR Raw Data-Final'!$A$3:$A$1977,'SB35 Determination Data'!$K438,'5th Cycle APR Raw Data-Final'!$T$3:$T$1977,"&gt;="&amp;'SB35 Determination Data'!$F438,'5th Cycle APR Raw Data-Final'!$T$3:$T$1977,"&lt;"&amp;E438),SUMIFS('5th Cycle APR Raw Data-Final'!K$3:K$1977,'5th Cycle APR Raw Data-Final'!$A$3:$A$1977,'SB35 Determination Data'!$K438,'5th Cycle APR Raw Data-Final'!$T$3:$T$1977,"&gt;="&amp;'SB35 Determination Data'!$F438,'5th Cycle APR Raw Data-Final'!$T$3:$T$1977,"&lt;="&amp;G438))</f>
        <v>88</v>
      </c>
      <c r="V438" s="60">
        <f>IF(AN438&lt;1,SUMIFS('5th Cycle APR Raw Data-Final'!L$3:L$1977,'5th Cycle APR Raw Data-Final'!$A$3:$A$1977,'SB35 Determination Data'!$K438,'5th Cycle APR Raw Data-Final'!$T$3:$T$1977,"&gt;="&amp;'SB35 Determination Data'!$F438,'5th Cycle APR Raw Data-Final'!$T$3:$T$1977,"&lt;"&amp;E438),SUMIFS('5th Cycle APR Raw Data-Final'!L$3:L$1977,'5th Cycle APR Raw Data-Final'!$A$3:$A$1977,'SB35 Determination Data'!$K438,'5th Cycle APR Raw Data-Final'!$T$3:$T$1977,"&gt;="&amp;'SB35 Determination Data'!$F438,'5th Cycle APR Raw Data-Final'!$T$3:$T$1977,"&lt;="&amp;G438))</f>
        <v>82</v>
      </c>
      <c r="W438" s="60">
        <f>IF(AN438&lt;1,SUMIFS('5th Cycle APR Raw Data-Final'!M$3:M$1977,'5th Cycle APR Raw Data-Final'!$A$3:$A$1977,'SB35 Determination Data'!$K438,'5th Cycle APR Raw Data-Final'!$T$3:$T$1977,"&gt;="&amp;'SB35 Determination Data'!$F438,'5th Cycle APR Raw Data-Final'!$T$3:$T$1977,"&lt;"&amp;E438),SUMIFS('5th Cycle APR Raw Data-Final'!M$3:M$1977,'5th Cycle APR Raw Data-Final'!$A$3:$A$1977,'SB35 Determination Data'!$K438,'5th Cycle APR Raw Data-Final'!$T$3:$T$1977,"&gt;="&amp;'SB35 Determination Data'!$F438,'5th Cycle APR Raw Data-Final'!$T$3:$T$1977,"&lt;="&amp;G438))</f>
        <v>6</v>
      </c>
      <c r="X438" s="60">
        <f t="shared" si="12"/>
        <v>30</v>
      </c>
      <c r="Y438" s="60">
        <f t="shared" si="13"/>
        <v>88</v>
      </c>
      <c r="Z438" s="60">
        <f t="shared" si="14"/>
        <v>30</v>
      </c>
      <c r="AA438" s="31">
        <f t="shared" si="15"/>
        <v>0.74576271186440679</v>
      </c>
      <c r="AB438" s="31">
        <f t="shared" si="16"/>
        <v>0.74576271186440679</v>
      </c>
      <c r="AC438" s="60">
        <f>VLOOKUP(K438,'5th Cycle APR Raw Data-Final'!$A$3:$P$1977,14,FALSE)</f>
        <v>136</v>
      </c>
      <c r="AD438" s="60">
        <f>IF(AN438&lt;1,SUMIFS('5th Cycle APR Raw Data-Final'!$O$3:$O$1977,'5th Cycle APR Raw Data-Final'!$A$3:$A$1977,'SB35 Determination Data'!$K438,'5th Cycle APR Raw Data-Final'!$T$3:$T$1977,"&gt;="&amp;'SB35 Determination Data'!$F438,'5th Cycle APR Raw Data-Final'!$T$3:$T$1977,"&lt;"&amp;E438),SUMIFS('5th Cycle APR Raw Data-Final'!$O$3:$O$1977,'5th Cycle APR Raw Data-Final'!$A$3:$A$1977,'SB35 Determination Data'!$K438,'5th Cycle APR Raw Data-Final'!$T$3:$T$1977,"&gt;="&amp;'SB35 Determination Data'!$F438,'5th Cycle APR Raw Data-Final'!$T$3:$T$1977,"&lt;="&amp;G438))</f>
        <v>193</v>
      </c>
      <c r="AE438" s="60">
        <f t="shared" si="17"/>
        <v>0</v>
      </c>
      <c r="AF438" s="31">
        <f t="shared" si="18"/>
        <v>1.4191176470588236</v>
      </c>
      <c r="AG438" s="60">
        <f>VLOOKUP(K438,'5th Cycle APR Raw Data-Final'!$A$3:$P$1977,16,FALSE)</f>
        <v>313</v>
      </c>
      <c r="AH438" s="60">
        <f>IF(AN438&lt;1,SUMIFS('5th Cycle APR Raw Data-Final'!$Q$3:$Q$1977,'5th Cycle APR Raw Data-Final'!$A$3:$A$1977,'SB35 Determination Data'!$K438,'5th Cycle APR Raw Data-Final'!$T$3:$T$1977,"&gt;="&amp;'SB35 Determination Data'!$F438,'5th Cycle APR Raw Data-Final'!$T$3:$T$1977,"&lt;"&amp;E438),SUMIFS('5th Cycle APR Raw Data-Final'!$Q$3:$Q$1977,'5th Cycle APR Raw Data-Final'!$A$3:$A$1977,'SB35 Determination Data'!$K438,'5th Cycle APR Raw Data-Final'!$T$3:$T$1977,"&gt;="&amp;'SB35 Determination Data'!$F438,'5th Cycle APR Raw Data-Final'!$T$3:$T$1977,"&lt;="&amp;G438))</f>
        <v>337</v>
      </c>
      <c r="AI438" s="60">
        <f t="shared" si="19"/>
        <v>0</v>
      </c>
      <c r="AJ438" s="31">
        <f t="shared" si="20"/>
        <v>1.0766773162939298</v>
      </c>
      <c r="AK438" s="60">
        <f>VLOOKUP(K438,'5th Cycle APR Raw Data-Final'!$A$3:$R$1977,18,FALSE)</f>
        <v>747</v>
      </c>
      <c r="AL438" s="60">
        <f>IF(AN438&lt;1,SUMIFS('5th Cycle APR Raw Data-Final'!$S$3:$S$1977,'5th Cycle APR Raw Data-Final'!$A$3:$A$1977,'SB35 Determination Data'!$K438,'5th Cycle APR Raw Data-Final'!$T$3:$T$1977,"&gt;="&amp;'SB35 Determination Data'!$F438,'5th Cycle APR Raw Data-Final'!$T$3:$T$1977,"&lt;"&amp;E438),SUMIFS('5th Cycle APR Raw Data-Final'!$S$3:$S$1977,'5th Cycle APR Raw Data-Final'!$A$3:$A$1977,'SB35 Determination Data'!$K438,'5th Cycle APR Raw Data-Final'!$T$3:$T$1977,"&gt;="&amp;'SB35 Determination Data'!$F438,'5th Cycle APR Raw Data-Final'!$T$3:$T$1977,"&lt;="&amp;G438))</f>
        <v>630</v>
      </c>
      <c r="AM438" s="60">
        <f t="shared" si="21"/>
        <v>198</v>
      </c>
      <c r="AN438" s="62">
        <f t="shared" si="22"/>
        <v>0.375</v>
      </c>
      <c r="AO438" s="9" t="str">
        <f t="shared" si="23"/>
        <v>NO</v>
      </c>
      <c r="AP438" s="9" t="str">
        <f t="shared" si="24"/>
        <v>YES</v>
      </c>
      <c r="AQ438" s="9" t="str">
        <f t="shared" si="25"/>
        <v>NO</v>
      </c>
      <c r="AR438" s="48" t="str">
        <f>VLOOKUP(K438,'2018Submitted'!$A$2:$C$540,3,FALSE)</f>
        <v>Successful</v>
      </c>
      <c r="AS438" s="9" t="str">
        <f t="shared" si="26"/>
        <v>NO</v>
      </c>
      <c r="AT438" s="9" t="str">
        <f t="shared" si="27"/>
        <v>YES</v>
      </c>
    </row>
    <row r="439" spans="1:46" ht="12.75" customHeight="1" x14ac:dyDescent="0.15">
      <c r="A439" s="9" t="s">
        <v>509</v>
      </c>
      <c r="B439" s="9" t="str">
        <f t="shared" si="28"/>
        <v>SANTA CRUZ COUNTY</v>
      </c>
      <c r="C439" s="31">
        <f t="shared" si="1"/>
        <v>0.375</v>
      </c>
      <c r="D439" s="45">
        <f t="shared" si="2"/>
        <v>8</v>
      </c>
      <c r="E439" s="46">
        <f t="shared" si="3"/>
        <v>2020</v>
      </c>
      <c r="F439" s="46">
        <f t="shared" si="4"/>
        <v>2016</v>
      </c>
      <c r="G439" s="46" t="str">
        <f t="shared" si="5"/>
        <v>2023</v>
      </c>
      <c r="H439" s="9" t="str">
        <f t="shared" si="6"/>
        <v>12/31/2015</v>
      </c>
      <c r="I439" s="9" t="str">
        <f t="shared" si="7"/>
        <v>12/31/2023</v>
      </c>
      <c r="J439" s="9" t="s">
        <v>128</v>
      </c>
      <c r="K439" s="49" t="s">
        <v>545</v>
      </c>
      <c r="L439" s="60">
        <f>VLOOKUP(K439,'5th Cycle APR Raw Data-Final'!$A$3:$P$1977,6,FALSE)</f>
        <v>317</v>
      </c>
      <c r="M439" s="60">
        <f>IF(AN439&lt;1,SUMIFS('5th Cycle APR Raw Data-Final'!G$3:G$1977,'5th Cycle APR Raw Data-Final'!$A$3:$A$1977,'SB35 Determination Data'!$K439,'5th Cycle APR Raw Data-Final'!$T$3:$T$1977,"&gt;="&amp;'SB35 Determination Data'!$F439,'5th Cycle APR Raw Data-Final'!$T$3:$T$1977,"&lt;"&amp;E439),SUMIFS('5th Cycle APR Raw Data-Final'!G$3:G$1977,'5th Cycle APR Raw Data-Final'!$A$3:$A$1977,'SB35 Determination Data'!$K439,'5th Cycle APR Raw Data-Final'!$T$3:$T$1977,"&gt;="&amp;'SB35 Determination Data'!$F439,'5th Cycle APR Raw Data-Final'!$T$3:$T$1977,"&lt;="&amp;G439))</f>
        <v>43</v>
      </c>
      <c r="N439" s="60">
        <f>IF(AN439&lt;1,SUMIFS('5th Cycle APR Raw Data-Final'!H$3:H$1977,'5th Cycle APR Raw Data-Final'!$A$3:$A$1977,'SB35 Determination Data'!$K439,'5th Cycle APR Raw Data-Final'!$T$3:$T$1977,"&gt;="&amp;'SB35 Determination Data'!$F439,'5th Cycle APR Raw Data-Final'!$T$3:$T$1977,"&lt;"&amp;E439),SUMIFS('5th Cycle APR Raw Data-Final'!H$3:H$1977,'5th Cycle APR Raw Data-Final'!$A$3:$A$1977,'SB35 Determination Data'!$K439,'5th Cycle APR Raw Data-Final'!$T$3:$T$1977,"&gt;="&amp;'SB35 Determination Data'!$F439,'5th Cycle APR Raw Data-Final'!$T$3:$T$1977,"&lt;="&amp;G439))</f>
        <v>43</v>
      </c>
      <c r="O439" s="60">
        <f>IF(AN439&lt;1,SUMIFS('5th Cycle APR Raw Data-Final'!I$3:I$1977,'5th Cycle APR Raw Data-Final'!$A$3:$A$1977,'SB35 Determination Data'!$K439,'5th Cycle APR Raw Data-Final'!$T$3:$T$1977,"&gt;="&amp;'SB35 Determination Data'!$F439,'5th Cycle APR Raw Data-Final'!$T$3:$T$1977,"&lt;"&amp;E439),SUMIFS('5th Cycle APR Raw Data-Final'!I$3:I$1977,'5th Cycle APR Raw Data-Final'!$A$3:$A$1977,'SB35 Determination Data'!$K439,'5th Cycle APR Raw Data-Final'!$T$3:$T$1977,"&gt;="&amp;'SB35 Determination Data'!$F439,'5th Cycle APR Raw Data-Final'!$T$3:$T$1977,"&lt;="&amp;G439))</f>
        <v>0</v>
      </c>
      <c r="P439" s="60">
        <f t="shared" si="8"/>
        <v>274</v>
      </c>
      <c r="Q439" s="31">
        <f t="shared" si="9"/>
        <v>0.13564668769716087</v>
      </c>
      <c r="R439" s="61">
        <f t="shared" si="10"/>
        <v>119</v>
      </c>
      <c r="S439" s="61">
        <f t="shared" si="11"/>
        <v>0</v>
      </c>
      <c r="T439" s="60">
        <f>VLOOKUP(K439,'5th Cycle APR Raw Data-Final'!$A$3:$P$1977,10,FALSE)</f>
        <v>207</v>
      </c>
      <c r="U439" s="60">
        <f>IF(AN439&lt;1,SUMIFS('5th Cycle APR Raw Data-Final'!K$3:K$1977,'5th Cycle APR Raw Data-Final'!$A$3:$A$1977,'SB35 Determination Data'!$K439,'5th Cycle APR Raw Data-Final'!$T$3:$T$1977,"&gt;="&amp;'SB35 Determination Data'!$F439,'5th Cycle APR Raw Data-Final'!$T$3:$T$1977,"&lt;"&amp;E439),SUMIFS('5th Cycle APR Raw Data-Final'!K$3:K$1977,'5th Cycle APR Raw Data-Final'!$A$3:$A$1977,'SB35 Determination Data'!$K439,'5th Cycle APR Raw Data-Final'!$T$3:$T$1977,"&gt;="&amp;'SB35 Determination Data'!$F439,'5th Cycle APR Raw Data-Final'!$T$3:$T$1977,"&lt;="&amp;G439))</f>
        <v>40</v>
      </c>
      <c r="V439" s="60">
        <f>IF(AN439&lt;1,SUMIFS('5th Cycle APR Raw Data-Final'!L$3:L$1977,'5th Cycle APR Raw Data-Final'!$A$3:$A$1977,'SB35 Determination Data'!$K439,'5th Cycle APR Raw Data-Final'!$T$3:$T$1977,"&gt;="&amp;'SB35 Determination Data'!$F439,'5th Cycle APR Raw Data-Final'!$T$3:$T$1977,"&lt;"&amp;E439),SUMIFS('5th Cycle APR Raw Data-Final'!L$3:L$1977,'5th Cycle APR Raw Data-Final'!$A$3:$A$1977,'SB35 Determination Data'!$K439,'5th Cycle APR Raw Data-Final'!$T$3:$T$1977,"&gt;="&amp;'SB35 Determination Data'!$F439,'5th Cycle APR Raw Data-Final'!$T$3:$T$1977,"&lt;="&amp;G439))</f>
        <v>25</v>
      </c>
      <c r="W439" s="60">
        <f>IF(AN439&lt;1,SUMIFS('5th Cycle APR Raw Data-Final'!M$3:M$1977,'5th Cycle APR Raw Data-Final'!$A$3:$A$1977,'SB35 Determination Data'!$K439,'5th Cycle APR Raw Data-Final'!$T$3:$T$1977,"&gt;="&amp;'SB35 Determination Data'!$F439,'5th Cycle APR Raw Data-Final'!$T$3:$T$1977,"&lt;"&amp;E439),SUMIFS('5th Cycle APR Raw Data-Final'!M$3:M$1977,'5th Cycle APR Raw Data-Final'!$A$3:$A$1977,'SB35 Determination Data'!$K439,'5th Cycle APR Raw Data-Final'!$T$3:$T$1977,"&gt;="&amp;'SB35 Determination Data'!$F439,'5th Cycle APR Raw Data-Final'!$T$3:$T$1977,"&lt;="&amp;G439))</f>
        <v>15</v>
      </c>
      <c r="X439" s="60">
        <f t="shared" si="12"/>
        <v>167</v>
      </c>
      <c r="Y439" s="60">
        <f t="shared" si="13"/>
        <v>40</v>
      </c>
      <c r="Z439" s="60">
        <f t="shared" si="14"/>
        <v>167</v>
      </c>
      <c r="AA439" s="31">
        <f t="shared" si="15"/>
        <v>0.19323671497584541</v>
      </c>
      <c r="AB439" s="31">
        <f t="shared" si="16"/>
        <v>0.19323671497584541</v>
      </c>
      <c r="AC439" s="60">
        <f>VLOOKUP(K439,'5th Cycle APR Raw Data-Final'!$A$3:$P$1977,14,FALSE)</f>
        <v>239</v>
      </c>
      <c r="AD439" s="60">
        <f>IF(AN439&lt;1,SUMIFS('5th Cycle APR Raw Data-Final'!$O$3:$O$1977,'5th Cycle APR Raw Data-Final'!$A$3:$A$1977,'SB35 Determination Data'!$K439,'5th Cycle APR Raw Data-Final'!$T$3:$T$1977,"&gt;="&amp;'SB35 Determination Data'!$F439,'5th Cycle APR Raw Data-Final'!$T$3:$T$1977,"&lt;"&amp;E439),SUMIFS('5th Cycle APR Raw Data-Final'!$O$3:$O$1977,'5th Cycle APR Raw Data-Final'!$A$3:$A$1977,'SB35 Determination Data'!$K439,'5th Cycle APR Raw Data-Final'!$T$3:$T$1977,"&gt;="&amp;'SB35 Determination Data'!$F439,'5th Cycle APR Raw Data-Final'!$T$3:$T$1977,"&lt;="&amp;G439))</f>
        <v>211</v>
      </c>
      <c r="AE439" s="60">
        <f t="shared" si="17"/>
        <v>28</v>
      </c>
      <c r="AF439" s="31">
        <f t="shared" si="18"/>
        <v>0.88284518828451886</v>
      </c>
      <c r="AG439" s="60">
        <f>VLOOKUP(K439,'5th Cycle APR Raw Data-Final'!$A$3:$P$1977,16,FALSE)</f>
        <v>551</v>
      </c>
      <c r="AH439" s="60">
        <f>IF(AN439&lt;1,SUMIFS('5th Cycle APR Raw Data-Final'!$Q$3:$Q$1977,'5th Cycle APR Raw Data-Final'!$A$3:$A$1977,'SB35 Determination Data'!$K439,'5th Cycle APR Raw Data-Final'!$T$3:$T$1977,"&gt;="&amp;'SB35 Determination Data'!$F439,'5th Cycle APR Raw Data-Final'!$T$3:$T$1977,"&lt;"&amp;E439),SUMIFS('5th Cycle APR Raw Data-Final'!$Q$3:$Q$1977,'5th Cycle APR Raw Data-Final'!$A$3:$A$1977,'SB35 Determination Data'!$K439,'5th Cycle APR Raw Data-Final'!$T$3:$T$1977,"&gt;="&amp;'SB35 Determination Data'!$F439,'5th Cycle APR Raw Data-Final'!$T$3:$T$1977,"&lt;="&amp;G439))</f>
        <v>132</v>
      </c>
      <c r="AI439" s="60">
        <f t="shared" si="19"/>
        <v>419</v>
      </c>
      <c r="AJ439" s="31">
        <f t="shared" si="20"/>
        <v>0.23956442831215971</v>
      </c>
      <c r="AK439" s="60">
        <f>VLOOKUP(K439,'5th Cycle APR Raw Data-Final'!$A$3:$R$1977,18,FALSE)</f>
        <v>1314</v>
      </c>
      <c r="AL439" s="60">
        <f>IF(AN439&lt;1,SUMIFS('5th Cycle APR Raw Data-Final'!$S$3:$S$1977,'5th Cycle APR Raw Data-Final'!$A$3:$A$1977,'SB35 Determination Data'!$K439,'5th Cycle APR Raw Data-Final'!$T$3:$T$1977,"&gt;="&amp;'SB35 Determination Data'!$F439,'5th Cycle APR Raw Data-Final'!$T$3:$T$1977,"&lt;"&amp;E439),SUMIFS('5th Cycle APR Raw Data-Final'!$S$3:$S$1977,'5th Cycle APR Raw Data-Final'!$A$3:$A$1977,'SB35 Determination Data'!$K439,'5th Cycle APR Raw Data-Final'!$T$3:$T$1977,"&gt;="&amp;'SB35 Determination Data'!$F439,'5th Cycle APR Raw Data-Final'!$T$3:$T$1977,"&lt;="&amp;G439))</f>
        <v>426</v>
      </c>
      <c r="AM439" s="60">
        <f t="shared" si="21"/>
        <v>888</v>
      </c>
      <c r="AN439" s="62">
        <f t="shared" si="22"/>
        <v>0.375</v>
      </c>
      <c r="AO439" s="9" t="str">
        <f t="shared" si="23"/>
        <v>YES</v>
      </c>
      <c r="AP439" s="9" t="str">
        <f t="shared" si="24"/>
        <v>NO</v>
      </c>
      <c r="AQ439" s="9" t="str">
        <f t="shared" si="25"/>
        <v>NO</v>
      </c>
      <c r="AR439" s="48" t="str">
        <f>VLOOKUP(K439,'2018Submitted'!$A$2:$C$540,3,FALSE)</f>
        <v>Successful</v>
      </c>
      <c r="AS439" s="9" t="str">
        <f t="shared" si="26"/>
        <v>NO</v>
      </c>
      <c r="AT439" s="9" t="str">
        <f t="shared" si="27"/>
        <v>NO</v>
      </c>
    </row>
    <row r="440" spans="1:46" ht="12.75" customHeight="1" x14ac:dyDescent="0.15">
      <c r="A440" s="9" t="s">
        <v>168</v>
      </c>
      <c r="B440" s="9" t="str">
        <f t="shared" si="28"/>
        <v>SANTA FE SPRINGS</v>
      </c>
      <c r="C440" s="31">
        <f t="shared" si="1"/>
        <v>0.625</v>
      </c>
      <c r="D440" s="45">
        <f t="shared" si="2"/>
        <v>8</v>
      </c>
      <c r="E440" s="46">
        <f t="shared" si="3"/>
        <v>2018</v>
      </c>
      <c r="F440" s="46">
        <f t="shared" si="4"/>
        <v>2014</v>
      </c>
      <c r="G440" s="46" t="str">
        <f t="shared" si="5"/>
        <v>2021</v>
      </c>
      <c r="H440" s="9" t="str">
        <f t="shared" si="6"/>
        <v>10/15/2013</v>
      </c>
      <c r="I440" s="9" t="str">
        <f t="shared" si="7"/>
        <v>10/15/2021</v>
      </c>
      <c r="J440" s="9" t="s">
        <v>144</v>
      </c>
      <c r="K440" s="49" t="s">
        <v>216</v>
      </c>
      <c r="L440" s="60">
        <f>VLOOKUP(K440,'5th Cycle APR Raw Data-Final'!$A$3:$P$1977,6,FALSE)</f>
        <v>82</v>
      </c>
      <c r="M440" s="60">
        <f>IF(AN440&lt;1,SUMIFS('5th Cycle APR Raw Data-Final'!G$3:G$1977,'5th Cycle APR Raw Data-Final'!$A$3:$A$1977,'SB35 Determination Data'!$K440,'5th Cycle APR Raw Data-Final'!$T$3:$T$1977,"&gt;="&amp;'SB35 Determination Data'!$F440,'5th Cycle APR Raw Data-Final'!$T$3:$T$1977,"&lt;"&amp;E440),SUMIFS('5th Cycle APR Raw Data-Final'!G$3:G$1977,'5th Cycle APR Raw Data-Final'!$A$3:$A$1977,'SB35 Determination Data'!$K440,'5th Cycle APR Raw Data-Final'!$T$3:$T$1977,"&gt;="&amp;'SB35 Determination Data'!$F440,'5th Cycle APR Raw Data-Final'!$T$3:$T$1977,"&lt;="&amp;G440))</f>
        <v>0</v>
      </c>
      <c r="N440" s="60">
        <f>IF(AN440&lt;1,SUMIFS('5th Cycle APR Raw Data-Final'!H$3:H$1977,'5th Cycle APR Raw Data-Final'!$A$3:$A$1977,'SB35 Determination Data'!$K440,'5th Cycle APR Raw Data-Final'!$T$3:$T$1977,"&gt;="&amp;'SB35 Determination Data'!$F440,'5th Cycle APR Raw Data-Final'!$T$3:$T$1977,"&lt;"&amp;E440),SUMIFS('5th Cycle APR Raw Data-Final'!H$3:H$1977,'5th Cycle APR Raw Data-Final'!$A$3:$A$1977,'SB35 Determination Data'!$K440,'5th Cycle APR Raw Data-Final'!$T$3:$T$1977,"&gt;="&amp;'SB35 Determination Data'!$F440,'5th Cycle APR Raw Data-Final'!$T$3:$T$1977,"&lt;="&amp;G440))</f>
        <v>0</v>
      </c>
      <c r="O440" s="60">
        <f>IF(AN440&lt;1,SUMIFS('5th Cycle APR Raw Data-Final'!I$3:I$1977,'5th Cycle APR Raw Data-Final'!$A$3:$A$1977,'SB35 Determination Data'!$K440,'5th Cycle APR Raw Data-Final'!$T$3:$T$1977,"&gt;="&amp;'SB35 Determination Data'!$F440,'5th Cycle APR Raw Data-Final'!$T$3:$T$1977,"&lt;"&amp;E440),SUMIFS('5th Cycle APR Raw Data-Final'!I$3:I$1977,'5th Cycle APR Raw Data-Final'!$A$3:$A$1977,'SB35 Determination Data'!$K440,'5th Cycle APR Raw Data-Final'!$T$3:$T$1977,"&gt;="&amp;'SB35 Determination Data'!$F440,'5th Cycle APR Raw Data-Final'!$T$3:$T$1977,"&lt;="&amp;G440))</f>
        <v>0</v>
      </c>
      <c r="P440" s="60">
        <f t="shared" si="8"/>
        <v>82</v>
      </c>
      <c r="Q440" s="31">
        <f t="shared" si="9"/>
        <v>0</v>
      </c>
      <c r="R440" s="61">
        <f t="shared" si="10"/>
        <v>41</v>
      </c>
      <c r="S440" s="61">
        <f t="shared" si="11"/>
        <v>0</v>
      </c>
      <c r="T440" s="60">
        <f>VLOOKUP(K440,'5th Cycle APR Raw Data-Final'!$A$3:$P$1977,10,FALSE)</f>
        <v>50</v>
      </c>
      <c r="U440" s="60">
        <f>IF(AN440&lt;1,SUMIFS('5th Cycle APR Raw Data-Final'!K$3:K$1977,'5th Cycle APR Raw Data-Final'!$A$3:$A$1977,'SB35 Determination Data'!$K440,'5th Cycle APR Raw Data-Final'!$T$3:$T$1977,"&gt;="&amp;'SB35 Determination Data'!$F440,'5th Cycle APR Raw Data-Final'!$T$3:$T$1977,"&lt;"&amp;E440),SUMIFS('5th Cycle APR Raw Data-Final'!K$3:K$1977,'5th Cycle APR Raw Data-Final'!$A$3:$A$1977,'SB35 Determination Data'!$K440,'5th Cycle APR Raw Data-Final'!$T$3:$T$1977,"&gt;="&amp;'SB35 Determination Data'!$F440,'5th Cycle APR Raw Data-Final'!$T$3:$T$1977,"&lt;="&amp;G440))</f>
        <v>1</v>
      </c>
      <c r="V440" s="60">
        <f>IF(AN440&lt;1,SUMIFS('5th Cycle APR Raw Data-Final'!L$3:L$1977,'5th Cycle APR Raw Data-Final'!$A$3:$A$1977,'SB35 Determination Data'!$K440,'5th Cycle APR Raw Data-Final'!$T$3:$T$1977,"&gt;="&amp;'SB35 Determination Data'!$F440,'5th Cycle APR Raw Data-Final'!$T$3:$T$1977,"&lt;"&amp;E440),SUMIFS('5th Cycle APR Raw Data-Final'!L$3:L$1977,'5th Cycle APR Raw Data-Final'!$A$3:$A$1977,'SB35 Determination Data'!$K440,'5th Cycle APR Raw Data-Final'!$T$3:$T$1977,"&gt;="&amp;'SB35 Determination Data'!$F440,'5th Cycle APR Raw Data-Final'!$T$3:$T$1977,"&lt;="&amp;G440))</f>
        <v>0</v>
      </c>
      <c r="W440" s="60">
        <f>IF(AN440&lt;1,SUMIFS('5th Cycle APR Raw Data-Final'!M$3:M$1977,'5th Cycle APR Raw Data-Final'!$A$3:$A$1977,'SB35 Determination Data'!$K440,'5th Cycle APR Raw Data-Final'!$T$3:$T$1977,"&gt;="&amp;'SB35 Determination Data'!$F440,'5th Cycle APR Raw Data-Final'!$T$3:$T$1977,"&lt;"&amp;E440),SUMIFS('5th Cycle APR Raw Data-Final'!M$3:M$1977,'5th Cycle APR Raw Data-Final'!$A$3:$A$1977,'SB35 Determination Data'!$K440,'5th Cycle APR Raw Data-Final'!$T$3:$T$1977,"&gt;="&amp;'SB35 Determination Data'!$F440,'5th Cycle APR Raw Data-Final'!$T$3:$T$1977,"&lt;="&amp;G440))</f>
        <v>1</v>
      </c>
      <c r="X440" s="60">
        <f t="shared" si="12"/>
        <v>49</v>
      </c>
      <c r="Y440" s="60">
        <f t="shared" si="13"/>
        <v>1</v>
      </c>
      <c r="Z440" s="60">
        <f t="shared" si="14"/>
        <v>49</v>
      </c>
      <c r="AA440" s="31">
        <f t="shared" si="15"/>
        <v>0.02</v>
      </c>
      <c r="AB440" s="31">
        <f t="shared" si="16"/>
        <v>0.02</v>
      </c>
      <c r="AC440" s="60">
        <f>VLOOKUP(K440,'5th Cycle APR Raw Data-Final'!$A$3:$P$1977,14,FALSE)</f>
        <v>53</v>
      </c>
      <c r="AD440" s="60">
        <f>IF(AN440&lt;1,SUMIFS('5th Cycle APR Raw Data-Final'!$O$3:$O$1977,'5th Cycle APR Raw Data-Final'!$A$3:$A$1977,'SB35 Determination Data'!$K440,'5th Cycle APR Raw Data-Final'!$T$3:$T$1977,"&gt;="&amp;'SB35 Determination Data'!$F440,'5th Cycle APR Raw Data-Final'!$T$3:$T$1977,"&lt;"&amp;E440),SUMIFS('5th Cycle APR Raw Data-Final'!$O$3:$O$1977,'5th Cycle APR Raw Data-Final'!$A$3:$A$1977,'SB35 Determination Data'!$K440,'5th Cycle APR Raw Data-Final'!$T$3:$T$1977,"&gt;="&amp;'SB35 Determination Data'!$F440,'5th Cycle APR Raw Data-Final'!$T$3:$T$1977,"&lt;="&amp;G440))</f>
        <v>0</v>
      </c>
      <c r="AE440" s="60">
        <f t="shared" si="17"/>
        <v>53</v>
      </c>
      <c r="AF440" s="31">
        <f t="shared" si="18"/>
        <v>0</v>
      </c>
      <c r="AG440" s="60">
        <f>VLOOKUP(K440,'5th Cycle APR Raw Data-Final'!$A$3:$P$1977,16,FALSE)</f>
        <v>139</v>
      </c>
      <c r="AH440" s="60">
        <f>IF(AN440&lt;1,SUMIFS('5th Cycle APR Raw Data-Final'!$Q$3:$Q$1977,'5th Cycle APR Raw Data-Final'!$A$3:$A$1977,'SB35 Determination Data'!$K440,'5th Cycle APR Raw Data-Final'!$T$3:$T$1977,"&gt;="&amp;'SB35 Determination Data'!$F440,'5th Cycle APR Raw Data-Final'!$T$3:$T$1977,"&lt;"&amp;E440),SUMIFS('5th Cycle APR Raw Data-Final'!$Q$3:$Q$1977,'5th Cycle APR Raw Data-Final'!$A$3:$A$1977,'SB35 Determination Data'!$K440,'5th Cycle APR Raw Data-Final'!$T$3:$T$1977,"&gt;="&amp;'SB35 Determination Data'!$F440,'5th Cycle APR Raw Data-Final'!$T$3:$T$1977,"&lt;="&amp;G440))</f>
        <v>221</v>
      </c>
      <c r="AI440" s="60">
        <f t="shared" si="19"/>
        <v>0</v>
      </c>
      <c r="AJ440" s="31">
        <f t="shared" si="20"/>
        <v>1.5899280575539569</v>
      </c>
      <c r="AK440" s="60">
        <f>VLOOKUP(K440,'5th Cycle APR Raw Data-Final'!$A$3:$R$1977,18,FALSE)</f>
        <v>324</v>
      </c>
      <c r="AL440" s="60">
        <f>IF(AN440&lt;1,SUMIFS('5th Cycle APR Raw Data-Final'!$S$3:$S$1977,'5th Cycle APR Raw Data-Final'!$A$3:$A$1977,'SB35 Determination Data'!$K440,'5th Cycle APR Raw Data-Final'!$T$3:$T$1977,"&gt;="&amp;'SB35 Determination Data'!$F440,'5th Cycle APR Raw Data-Final'!$T$3:$T$1977,"&lt;"&amp;E440),SUMIFS('5th Cycle APR Raw Data-Final'!$S$3:$S$1977,'5th Cycle APR Raw Data-Final'!$A$3:$A$1977,'SB35 Determination Data'!$K440,'5th Cycle APR Raw Data-Final'!$T$3:$T$1977,"&gt;="&amp;'SB35 Determination Data'!$F440,'5th Cycle APR Raw Data-Final'!$T$3:$T$1977,"&lt;="&amp;G440))</f>
        <v>222</v>
      </c>
      <c r="AM440" s="60">
        <f t="shared" si="21"/>
        <v>184</v>
      </c>
      <c r="AN440" s="62">
        <f t="shared" si="22"/>
        <v>0.5</v>
      </c>
      <c r="AO440" s="9" t="str">
        <f t="shared" si="23"/>
        <v>NO</v>
      </c>
      <c r="AP440" s="9" t="str">
        <f t="shared" si="24"/>
        <v>YES</v>
      </c>
      <c r="AQ440" s="9" t="str">
        <f t="shared" si="25"/>
        <v>NO</v>
      </c>
      <c r="AR440" s="48" t="str">
        <f>VLOOKUP(K440,'2018Submitted'!$A$2:$C$540,3,FALSE)</f>
        <v>Successful</v>
      </c>
      <c r="AS440" s="9" t="str">
        <f t="shared" si="26"/>
        <v>NO</v>
      </c>
      <c r="AT440" s="9" t="str">
        <f t="shared" si="27"/>
        <v>YES</v>
      </c>
    </row>
    <row r="441" spans="1:46" ht="12.75" customHeight="1" x14ac:dyDescent="0.15">
      <c r="A441" s="9" t="s">
        <v>488</v>
      </c>
      <c r="B441" s="9" t="str">
        <f t="shared" si="28"/>
        <v>SANTA MARIA</v>
      </c>
      <c r="C441" s="31">
        <f t="shared" si="1"/>
        <v>0.5</v>
      </c>
      <c r="D441" s="45">
        <f t="shared" si="2"/>
        <v>8</v>
      </c>
      <c r="E441" s="46">
        <f t="shared" si="3"/>
        <v>2019</v>
      </c>
      <c r="F441" s="46">
        <f t="shared" si="4"/>
        <v>2015</v>
      </c>
      <c r="G441" s="46">
        <f t="shared" si="5"/>
        <v>2022</v>
      </c>
      <c r="H441" s="9" t="str">
        <f t="shared" si="6"/>
        <v>02/15/2015</v>
      </c>
      <c r="I441" s="9" t="str">
        <f t="shared" si="7"/>
        <v>02/15/2023</v>
      </c>
      <c r="J441" s="9" t="s">
        <v>492</v>
      </c>
      <c r="K441" s="49" t="s">
        <v>522</v>
      </c>
      <c r="L441" s="60">
        <f>VLOOKUP(K441,'5th Cycle APR Raw Data-Final'!$A$3:$P$1977,6,FALSE)</f>
        <v>985</v>
      </c>
      <c r="M441" s="60">
        <f>IF(AN441&lt;1,SUMIFS('5th Cycle APR Raw Data-Final'!G$3:G$1977,'5th Cycle APR Raw Data-Final'!$A$3:$A$1977,'SB35 Determination Data'!$K441,'5th Cycle APR Raw Data-Final'!$T$3:$T$1977,"&gt;="&amp;'SB35 Determination Data'!$F441,'5th Cycle APR Raw Data-Final'!$T$3:$T$1977,"&lt;"&amp;E441),SUMIFS('5th Cycle APR Raw Data-Final'!G$3:G$1977,'5th Cycle APR Raw Data-Final'!$A$3:$A$1977,'SB35 Determination Data'!$K441,'5th Cycle APR Raw Data-Final'!$T$3:$T$1977,"&gt;="&amp;'SB35 Determination Data'!$F441,'5th Cycle APR Raw Data-Final'!$T$3:$T$1977,"&lt;="&amp;G441))</f>
        <v>27</v>
      </c>
      <c r="N441" s="60">
        <f>IF(AN441&lt;1,SUMIFS('5th Cycle APR Raw Data-Final'!H$3:H$1977,'5th Cycle APR Raw Data-Final'!$A$3:$A$1977,'SB35 Determination Data'!$K441,'5th Cycle APR Raw Data-Final'!$T$3:$T$1977,"&gt;="&amp;'SB35 Determination Data'!$F441,'5th Cycle APR Raw Data-Final'!$T$3:$T$1977,"&lt;"&amp;E441),SUMIFS('5th Cycle APR Raw Data-Final'!H$3:H$1977,'5th Cycle APR Raw Data-Final'!$A$3:$A$1977,'SB35 Determination Data'!$K441,'5th Cycle APR Raw Data-Final'!$T$3:$T$1977,"&gt;="&amp;'SB35 Determination Data'!$F441,'5th Cycle APR Raw Data-Final'!$T$3:$T$1977,"&lt;="&amp;G441))</f>
        <v>27</v>
      </c>
      <c r="O441" s="60">
        <f>IF(AN441&lt;1,SUMIFS('5th Cycle APR Raw Data-Final'!I$3:I$1977,'5th Cycle APR Raw Data-Final'!$A$3:$A$1977,'SB35 Determination Data'!$K441,'5th Cycle APR Raw Data-Final'!$T$3:$T$1977,"&gt;="&amp;'SB35 Determination Data'!$F441,'5th Cycle APR Raw Data-Final'!$T$3:$T$1977,"&lt;"&amp;E441),SUMIFS('5th Cycle APR Raw Data-Final'!I$3:I$1977,'5th Cycle APR Raw Data-Final'!$A$3:$A$1977,'SB35 Determination Data'!$K441,'5th Cycle APR Raw Data-Final'!$T$3:$T$1977,"&gt;="&amp;'SB35 Determination Data'!$F441,'5th Cycle APR Raw Data-Final'!$T$3:$T$1977,"&lt;="&amp;G441))</f>
        <v>0</v>
      </c>
      <c r="P441" s="60">
        <f t="shared" si="8"/>
        <v>958</v>
      </c>
      <c r="Q441" s="31">
        <f t="shared" si="9"/>
        <v>2.7411167512690356E-2</v>
      </c>
      <c r="R441" s="61">
        <f t="shared" si="10"/>
        <v>493</v>
      </c>
      <c r="S441" s="61">
        <f t="shared" si="11"/>
        <v>0</v>
      </c>
      <c r="T441" s="60">
        <f>VLOOKUP(K441,'5th Cycle APR Raw Data-Final'!$A$3:$P$1977,10,FALSE)</f>
        <v>656</v>
      </c>
      <c r="U441" s="60">
        <f>IF(AN441&lt;1,SUMIFS('5th Cycle APR Raw Data-Final'!K$3:K$1977,'5th Cycle APR Raw Data-Final'!$A$3:$A$1977,'SB35 Determination Data'!$K441,'5th Cycle APR Raw Data-Final'!$T$3:$T$1977,"&gt;="&amp;'SB35 Determination Data'!$F441,'5th Cycle APR Raw Data-Final'!$T$3:$T$1977,"&lt;"&amp;E441),SUMIFS('5th Cycle APR Raw Data-Final'!K$3:K$1977,'5th Cycle APR Raw Data-Final'!$A$3:$A$1977,'SB35 Determination Data'!$K441,'5th Cycle APR Raw Data-Final'!$T$3:$T$1977,"&gt;="&amp;'SB35 Determination Data'!$F441,'5th Cycle APR Raw Data-Final'!$T$3:$T$1977,"&lt;="&amp;G441))</f>
        <v>167</v>
      </c>
      <c r="V441" s="60">
        <f>IF(AN441&lt;1,SUMIFS('5th Cycle APR Raw Data-Final'!L$3:L$1977,'5th Cycle APR Raw Data-Final'!$A$3:$A$1977,'SB35 Determination Data'!$K441,'5th Cycle APR Raw Data-Final'!$T$3:$T$1977,"&gt;="&amp;'SB35 Determination Data'!$F441,'5th Cycle APR Raw Data-Final'!$T$3:$T$1977,"&lt;"&amp;E441),SUMIFS('5th Cycle APR Raw Data-Final'!L$3:L$1977,'5th Cycle APR Raw Data-Final'!$A$3:$A$1977,'SB35 Determination Data'!$K441,'5th Cycle APR Raw Data-Final'!$T$3:$T$1977,"&gt;="&amp;'SB35 Determination Data'!$F441,'5th Cycle APR Raw Data-Final'!$T$3:$T$1977,"&lt;="&amp;G441))</f>
        <v>137</v>
      </c>
      <c r="W441" s="60">
        <f>IF(AN441&lt;1,SUMIFS('5th Cycle APR Raw Data-Final'!M$3:M$1977,'5th Cycle APR Raw Data-Final'!$A$3:$A$1977,'SB35 Determination Data'!$K441,'5th Cycle APR Raw Data-Final'!$T$3:$T$1977,"&gt;="&amp;'SB35 Determination Data'!$F441,'5th Cycle APR Raw Data-Final'!$T$3:$T$1977,"&lt;"&amp;E441),SUMIFS('5th Cycle APR Raw Data-Final'!M$3:M$1977,'5th Cycle APR Raw Data-Final'!$A$3:$A$1977,'SB35 Determination Data'!$K441,'5th Cycle APR Raw Data-Final'!$T$3:$T$1977,"&gt;="&amp;'SB35 Determination Data'!$F441,'5th Cycle APR Raw Data-Final'!$T$3:$T$1977,"&lt;="&amp;G441))</f>
        <v>30</v>
      </c>
      <c r="X441" s="60">
        <f t="shared" si="12"/>
        <v>489</v>
      </c>
      <c r="Y441" s="60">
        <f t="shared" si="13"/>
        <v>167</v>
      </c>
      <c r="Z441" s="60">
        <f t="shared" si="14"/>
        <v>489</v>
      </c>
      <c r="AA441" s="31">
        <f t="shared" si="15"/>
        <v>0.25457317073170732</v>
      </c>
      <c r="AB441" s="31">
        <f t="shared" si="16"/>
        <v>0.25457317073170732</v>
      </c>
      <c r="AC441" s="60">
        <f>VLOOKUP(K441,'5th Cycle APR Raw Data-Final'!$A$3:$P$1977,14,FALSE)</f>
        <v>730</v>
      </c>
      <c r="AD441" s="60">
        <f>IF(AN441&lt;1,SUMIFS('5th Cycle APR Raw Data-Final'!$O$3:$O$1977,'5th Cycle APR Raw Data-Final'!$A$3:$A$1977,'SB35 Determination Data'!$K441,'5th Cycle APR Raw Data-Final'!$T$3:$T$1977,"&gt;="&amp;'SB35 Determination Data'!$F441,'5th Cycle APR Raw Data-Final'!$T$3:$T$1977,"&lt;"&amp;E441),SUMIFS('5th Cycle APR Raw Data-Final'!$O$3:$O$1977,'5th Cycle APR Raw Data-Final'!$A$3:$A$1977,'SB35 Determination Data'!$K441,'5th Cycle APR Raw Data-Final'!$T$3:$T$1977,"&gt;="&amp;'SB35 Determination Data'!$F441,'5th Cycle APR Raw Data-Final'!$T$3:$T$1977,"&lt;="&amp;G441))</f>
        <v>691</v>
      </c>
      <c r="AE441" s="60">
        <f t="shared" si="17"/>
        <v>39</v>
      </c>
      <c r="AF441" s="31">
        <f t="shared" si="18"/>
        <v>0.94657534246575348</v>
      </c>
      <c r="AG441" s="60">
        <f>VLOOKUP(K441,'5th Cycle APR Raw Data-Final'!$A$3:$P$1977,16,FALSE)</f>
        <v>1731</v>
      </c>
      <c r="AH441" s="60">
        <f>IF(AN441&lt;1,SUMIFS('5th Cycle APR Raw Data-Final'!$Q$3:$Q$1977,'5th Cycle APR Raw Data-Final'!$A$3:$A$1977,'SB35 Determination Data'!$K441,'5th Cycle APR Raw Data-Final'!$T$3:$T$1977,"&gt;="&amp;'SB35 Determination Data'!$F441,'5th Cycle APR Raw Data-Final'!$T$3:$T$1977,"&lt;"&amp;E441),SUMIFS('5th Cycle APR Raw Data-Final'!$Q$3:$Q$1977,'5th Cycle APR Raw Data-Final'!$A$3:$A$1977,'SB35 Determination Data'!$K441,'5th Cycle APR Raw Data-Final'!$T$3:$T$1977,"&gt;="&amp;'SB35 Determination Data'!$F441,'5th Cycle APR Raw Data-Final'!$T$3:$T$1977,"&lt;="&amp;G441))</f>
        <v>518</v>
      </c>
      <c r="AI441" s="60">
        <f t="shared" si="19"/>
        <v>1213</v>
      </c>
      <c r="AJ441" s="31">
        <f t="shared" si="20"/>
        <v>0.29924898902368574</v>
      </c>
      <c r="AK441" s="60">
        <f>VLOOKUP(K441,'5th Cycle APR Raw Data-Final'!$A$3:$R$1977,18,FALSE)</f>
        <v>4102</v>
      </c>
      <c r="AL441" s="60">
        <f>IF(AN441&lt;1,SUMIFS('5th Cycle APR Raw Data-Final'!$S$3:$S$1977,'5th Cycle APR Raw Data-Final'!$A$3:$A$1977,'SB35 Determination Data'!$K441,'5th Cycle APR Raw Data-Final'!$T$3:$T$1977,"&gt;="&amp;'SB35 Determination Data'!$F441,'5th Cycle APR Raw Data-Final'!$T$3:$T$1977,"&lt;"&amp;E441),SUMIFS('5th Cycle APR Raw Data-Final'!$S$3:$S$1977,'5th Cycle APR Raw Data-Final'!$A$3:$A$1977,'SB35 Determination Data'!$K441,'5th Cycle APR Raw Data-Final'!$T$3:$T$1977,"&gt;="&amp;'SB35 Determination Data'!$F441,'5th Cycle APR Raw Data-Final'!$T$3:$T$1977,"&lt;="&amp;G441))</f>
        <v>1403</v>
      </c>
      <c r="AM441" s="60">
        <f t="shared" si="21"/>
        <v>2699</v>
      </c>
      <c r="AN441" s="62">
        <f t="shared" si="22"/>
        <v>0.5</v>
      </c>
      <c r="AO441" s="9" t="str">
        <f t="shared" si="23"/>
        <v>YES</v>
      </c>
      <c r="AP441" s="9" t="str">
        <f t="shared" si="24"/>
        <v>NO</v>
      </c>
      <c r="AQ441" s="9" t="str">
        <f t="shared" si="25"/>
        <v>NO</v>
      </c>
      <c r="AR441" s="48" t="str">
        <f>VLOOKUP(K441,'2018Submitted'!$A$2:$C$540,3,FALSE)</f>
        <v>Successful</v>
      </c>
      <c r="AS441" s="9" t="str">
        <f t="shared" si="26"/>
        <v>NO</v>
      </c>
      <c r="AT441" s="9" t="str">
        <f t="shared" si="27"/>
        <v>NO</v>
      </c>
    </row>
    <row r="442" spans="1:46" ht="12.75" customHeight="1" x14ac:dyDescent="0.15">
      <c r="A442" s="9" t="s">
        <v>168</v>
      </c>
      <c r="B442" s="9" t="str">
        <f t="shared" si="28"/>
        <v>SANTA MONICA</v>
      </c>
      <c r="C442" s="31">
        <f t="shared" si="1"/>
        <v>0.625</v>
      </c>
      <c r="D442" s="45">
        <f t="shared" si="2"/>
        <v>8</v>
      </c>
      <c r="E442" s="46">
        <f t="shared" si="3"/>
        <v>2018</v>
      </c>
      <c r="F442" s="46">
        <f t="shared" si="4"/>
        <v>2014</v>
      </c>
      <c r="G442" s="46" t="str">
        <f t="shared" si="5"/>
        <v>2021</v>
      </c>
      <c r="H442" s="9" t="str">
        <f t="shared" si="6"/>
        <v>10/15/2013</v>
      </c>
      <c r="I442" s="9" t="str">
        <f t="shared" si="7"/>
        <v>10/15/2021</v>
      </c>
      <c r="J442" s="9" t="s">
        <v>144</v>
      </c>
      <c r="K442" s="49" t="s">
        <v>217</v>
      </c>
      <c r="L442" s="60">
        <f>VLOOKUP(K442,'5th Cycle APR Raw Data-Final'!$A$3:$P$1977,6,FALSE)</f>
        <v>428</v>
      </c>
      <c r="M442" s="60">
        <f>IF(AN442&lt;1,SUMIFS('5th Cycle APR Raw Data-Final'!G$3:G$1977,'5th Cycle APR Raw Data-Final'!$A$3:$A$1977,'SB35 Determination Data'!$K442,'5th Cycle APR Raw Data-Final'!$T$3:$T$1977,"&gt;="&amp;'SB35 Determination Data'!$F442,'5th Cycle APR Raw Data-Final'!$T$3:$T$1977,"&lt;"&amp;E442),SUMIFS('5th Cycle APR Raw Data-Final'!G$3:G$1977,'5th Cycle APR Raw Data-Final'!$A$3:$A$1977,'SB35 Determination Data'!$K442,'5th Cycle APR Raw Data-Final'!$T$3:$T$1977,"&gt;="&amp;'SB35 Determination Data'!$F442,'5th Cycle APR Raw Data-Final'!$T$3:$T$1977,"&lt;="&amp;G442))</f>
        <v>303</v>
      </c>
      <c r="N442" s="60">
        <f>IF(AN442&lt;1,SUMIFS('5th Cycle APR Raw Data-Final'!H$3:H$1977,'5th Cycle APR Raw Data-Final'!$A$3:$A$1977,'SB35 Determination Data'!$K442,'5th Cycle APR Raw Data-Final'!$T$3:$T$1977,"&gt;="&amp;'SB35 Determination Data'!$F442,'5th Cycle APR Raw Data-Final'!$T$3:$T$1977,"&lt;"&amp;E442),SUMIFS('5th Cycle APR Raw Data-Final'!H$3:H$1977,'5th Cycle APR Raw Data-Final'!$A$3:$A$1977,'SB35 Determination Data'!$K442,'5th Cycle APR Raw Data-Final'!$T$3:$T$1977,"&gt;="&amp;'SB35 Determination Data'!$F442,'5th Cycle APR Raw Data-Final'!$T$3:$T$1977,"&lt;="&amp;G442))</f>
        <v>303</v>
      </c>
      <c r="O442" s="60">
        <f>IF(AN442&lt;1,SUMIFS('5th Cycle APR Raw Data-Final'!I$3:I$1977,'5th Cycle APR Raw Data-Final'!$A$3:$A$1977,'SB35 Determination Data'!$K442,'5th Cycle APR Raw Data-Final'!$T$3:$T$1977,"&gt;="&amp;'SB35 Determination Data'!$F442,'5th Cycle APR Raw Data-Final'!$T$3:$T$1977,"&lt;"&amp;E442),SUMIFS('5th Cycle APR Raw Data-Final'!I$3:I$1977,'5th Cycle APR Raw Data-Final'!$A$3:$A$1977,'SB35 Determination Data'!$K442,'5th Cycle APR Raw Data-Final'!$T$3:$T$1977,"&gt;="&amp;'SB35 Determination Data'!$F442,'5th Cycle APR Raw Data-Final'!$T$3:$T$1977,"&lt;="&amp;G442))</f>
        <v>0</v>
      </c>
      <c r="P442" s="60">
        <f t="shared" si="8"/>
        <v>125</v>
      </c>
      <c r="Q442" s="31">
        <f t="shared" si="9"/>
        <v>0.70794392523364491</v>
      </c>
      <c r="R442" s="61">
        <f t="shared" si="10"/>
        <v>214</v>
      </c>
      <c r="S442" s="61">
        <f t="shared" si="11"/>
        <v>89</v>
      </c>
      <c r="T442" s="60">
        <f>VLOOKUP(K442,'5th Cycle APR Raw Data-Final'!$A$3:$P$1977,10,FALSE)</f>
        <v>263</v>
      </c>
      <c r="U442" s="60">
        <f>IF(AN442&lt;1,SUMIFS('5th Cycle APR Raw Data-Final'!K$3:K$1977,'5th Cycle APR Raw Data-Final'!$A$3:$A$1977,'SB35 Determination Data'!$K442,'5th Cycle APR Raw Data-Final'!$T$3:$T$1977,"&gt;="&amp;'SB35 Determination Data'!$F442,'5th Cycle APR Raw Data-Final'!$T$3:$T$1977,"&lt;"&amp;E442),SUMIFS('5th Cycle APR Raw Data-Final'!K$3:K$1977,'5th Cycle APR Raw Data-Final'!$A$3:$A$1977,'SB35 Determination Data'!$K442,'5th Cycle APR Raw Data-Final'!$T$3:$T$1977,"&gt;="&amp;'SB35 Determination Data'!$F442,'5th Cycle APR Raw Data-Final'!$T$3:$T$1977,"&lt;="&amp;G442))</f>
        <v>124</v>
      </c>
      <c r="V442" s="60">
        <f>IF(AN442&lt;1,SUMIFS('5th Cycle APR Raw Data-Final'!L$3:L$1977,'5th Cycle APR Raw Data-Final'!$A$3:$A$1977,'SB35 Determination Data'!$K442,'5th Cycle APR Raw Data-Final'!$T$3:$T$1977,"&gt;="&amp;'SB35 Determination Data'!$F442,'5th Cycle APR Raw Data-Final'!$T$3:$T$1977,"&lt;"&amp;E442),SUMIFS('5th Cycle APR Raw Data-Final'!L$3:L$1977,'5th Cycle APR Raw Data-Final'!$A$3:$A$1977,'SB35 Determination Data'!$K442,'5th Cycle APR Raw Data-Final'!$T$3:$T$1977,"&gt;="&amp;'SB35 Determination Data'!$F442,'5th Cycle APR Raw Data-Final'!$T$3:$T$1977,"&lt;="&amp;G442))</f>
        <v>124</v>
      </c>
      <c r="W442" s="60">
        <f>IF(AN442&lt;1,SUMIFS('5th Cycle APR Raw Data-Final'!M$3:M$1977,'5th Cycle APR Raw Data-Final'!$A$3:$A$1977,'SB35 Determination Data'!$K442,'5th Cycle APR Raw Data-Final'!$T$3:$T$1977,"&gt;="&amp;'SB35 Determination Data'!$F442,'5th Cycle APR Raw Data-Final'!$T$3:$T$1977,"&lt;"&amp;E442),SUMIFS('5th Cycle APR Raw Data-Final'!M$3:M$1977,'5th Cycle APR Raw Data-Final'!$A$3:$A$1977,'SB35 Determination Data'!$K442,'5th Cycle APR Raw Data-Final'!$T$3:$T$1977,"&gt;="&amp;'SB35 Determination Data'!$F442,'5th Cycle APR Raw Data-Final'!$T$3:$T$1977,"&lt;="&amp;G442))</f>
        <v>0</v>
      </c>
      <c r="X442" s="60">
        <f t="shared" si="12"/>
        <v>139</v>
      </c>
      <c r="Y442" s="60">
        <f t="shared" si="13"/>
        <v>213</v>
      </c>
      <c r="Z442" s="60">
        <f t="shared" si="14"/>
        <v>50</v>
      </c>
      <c r="AA442" s="31">
        <f t="shared" si="15"/>
        <v>0.47148288973384028</v>
      </c>
      <c r="AB442" s="31">
        <f t="shared" si="16"/>
        <v>0.8098859315589354</v>
      </c>
      <c r="AC442" s="60">
        <f>VLOOKUP(K442,'5th Cycle APR Raw Data-Final'!$A$3:$P$1977,14,FALSE)</f>
        <v>283</v>
      </c>
      <c r="AD442" s="60">
        <f>IF(AN442&lt;1,SUMIFS('5th Cycle APR Raw Data-Final'!$O$3:$O$1977,'5th Cycle APR Raw Data-Final'!$A$3:$A$1977,'SB35 Determination Data'!$K442,'5th Cycle APR Raw Data-Final'!$T$3:$T$1977,"&gt;="&amp;'SB35 Determination Data'!$F442,'5th Cycle APR Raw Data-Final'!$T$3:$T$1977,"&lt;"&amp;E442),SUMIFS('5th Cycle APR Raw Data-Final'!$O$3:$O$1977,'5th Cycle APR Raw Data-Final'!$A$3:$A$1977,'SB35 Determination Data'!$K442,'5th Cycle APR Raw Data-Final'!$T$3:$T$1977,"&gt;="&amp;'SB35 Determination Data'!$F442,'5th Cycle APR Raw Data-Final'!$T$3:$T$1977,"&lt;="&amp;G442))</f>
        <v>26</v>
      </c>
      <c r="AE442" s="60">
        <f t="shared" si="17"/>
        <v>257</v>
      </c>
      <c r="AF442" s="31">
        <f t="shared" si="18"/>
        <v>9.187279151943463E-2</v>
      </c>
      <c r="AG442" s="60">
        <f>VLOOKUP(K442,'5th Cycle APR Raw Data-Final'!$A$3:$P$1977,16,FALSE)</f>
        <v>700</v>
      </c>
      <c r="AH442" s="60">
        <f>IF(AN442&lt;1,SUMIFS('5th Cycle APR Raw Data-Final'!$Q$3:$Q$1977,'5th Cycle APR Raw Data-Final'!$A$3:$A$1977,'SB35 Determination Data'!$K442,'5th Cycle APR Raw Data-Final'!$T$3:$T$1977,"&gt;="&amp;'SB35 Determination Data'!$F442,'5th Cycle APR Raw Data-Final'!$T$3:$T$1977,"&lt;"&amp;E442),SUMIFS('5th Cycle APR Raw Data-Final'!$Q$3:$Q$1977,'5th Cycle APR Raw Data-Final'!$A$3:$A$1977,'SB35 Determination Data'!$K442,'5th Cycle APR Raw Data-Final'!$T$3:$T$1977,"&gt;="&amp;'SB35 Determination Data'!$F442,'5th Cycle APR Raw Data-Final'!$T$3:$T$1977,"&lt;="&amp;G442))</f>
        <v>1222</v>
      </c>
      <c r="AI442" s="60">
        <f t="shared" si="19"/>
        <v>0</v>
      </c>
      <c r="AJ442" s="31">
        <f t="shared" si="20"/>
        <v>1.7457142857142858</v>
      </c>
      <c r="AK442" s="60">
        <f>VLOOKUP(K442,'5th Cycle APR Raw Data-Final'!$A$3:$R$1977,18,FALSE)</f>
        <v>1674</v>
      </c>
      <c r="AL442" s="60">
        <f>IF(AN442&lt;1,SUMIFS('5th Cycle APR Raw Data-Final'!$S$3:$S$1977,'5th Cycle APR Raw Data-Final'!$A$3:$A$1977,'SB35 Determination Data'!$K442,'5th Cycle APR Raw Data-Final'!$T$3:$T$1977,"&gt;="&amp;'SB35 Determination Data'!$F442,'5th Cycle APR Raw Data-Final'!$T$3:$T$1977,"&lt;"&amp;E442),SUMIFS('5th Cycle APR Raw Data-Final'!$S$3:$S$1977,'5th Cycle APR Raw Data-Final'!$A$3:$A$1977,'SB35 Determination Data'!$K442,'5th Cycle APR Raw Data-Final'!$T$3:$T$1977,"&gt;="&amp;'SB35 Determination Data'!$F442,'5th Cycle APR Raw Data-Final'!$T$3:$T$1977,"&lt;="&amp;G442))</f>
        <v>1675</v>
      </c>
      <c r="AM442" s="60">
        <f t="shared" si="21"/>
        <v>521</v>
      </c>
      <c r="AN442" s="62">
        <f t="shared" si="22"/>
        <v>0.5</v>
      </c>
      <c r="AO442" s="9" t="str">
        <f t="shared" si="23"/>
        <v>NO</v>
      </c>
      <c r="AP442" s="9" t="str">
        <f t="shared" si="24"/>
        <v>NO</v>
      </c>
      <c r="AQ442" s="9" t="str">
        <f t="shared" si="25"/>
        <v>YES</v>
      </c>
      <c r="AR442" s="48" t="str">
        <f>VLOOKUP(K442,'2018Submitted'!$A$2:$C$540,3,FALSE)</f>
        <v>Successful</v>
      </c>
      <c r="AS442" s="9" t="str">
        <f t="shared" si="26"/>
        <v>YES</v>
      </c>
      <c r="AT442" s="9" t="str">
        <f t="shared" si="27"/>
        <v>NO</v>
      </c>
    </row>
    <row r="443" spans="1:46" ht="12.75" customHeight="1" x14ac:dyDescent="0.15">
      <c r="A443" s="9" t="s">
        <v>502</v>
      </c>
      <c r="B443" s="9" t="str">
        <f t="shared" si="28"/>
        <v>SANTA PAULA</v>
      </c>
      <c r="C443" s="31">
        <f t="shared" si="1"/>
        <v>0.625</v>
      </c>
      <c r="D443" s="45">
        <f t="shared" si="2"/>
        <v>8</v>
      </c>
      <c r="E443" s="46">
        <f t="shared" si="3"/>
        <v>2018</v>
      </c>
      <c r="F443" s="46">
        <f t="shared" si="4"/>
        <v>2014</v>
      </c>
      <c r="G443" s="46" t="str">
        <f t="shared" si="5"/>
        <v>2021</v>
      </c>
      <c r="H443" s="9" t="str">
        <f t="shared" si="6"/>
        <v>10/15/2013</v>
      </c>
      <c r="I443" s="9" t="str">
        <f t="shared" si="7"/>
        <v>10/15/2021</v>
      </c>
      <c r="J443" s="9" t="s">
        <v>144</v>
      </c>
      <c r="K443" s="49" t="s">
        <v>1303</v>
      </c>
      <c r="L443" s="60">
        <f>VLOOKUP(K443,'5th Cycle APR Raw Data-Final'!$A$3:$P$1977,6,FALSE)</f>
        <v>288</v>
      </c>
      <c r="M443" s="60">
        <f>IF(AN443&lt;1,SUMIFS('5th Cycle APR Raw Data-Final'!G$3:G$1977,'5th Cycle APR Raw Data-Final'!$A$3:$A$1977,'SB35 Determination Data'!$K443,'5th Cycle APR Raw Data-Final'!$T$3:$T$1977,"&gt;="&amp;'SB35 Determination Data'!$F443,'5th Cycle APR Raw Data-Final'!$T$3:$T$1977,"&lt;"&amp;E443),SUMIFS('5th Cycle APR Raw Data-Final'!G$3:G$1977,'5th Cycle APR Raw Data-Final'!$A$3:$A$1977,'SB35 Determination Data'!$K443,'5th Cycle APR Raw Data-Final'!$T$3:$T$1977,"&gt;="&amp;'SB35 Determination Data'!$F443,'5th Cycle APR Raw Data-Final'!$T$3:$T$1977,"&lt;="&amp;G443))</f>
        <v>0</v>
      </c>
      <c r="N443" s="60">
        <f>IF(AN443&lt;1,SUMIFS('5th Cycle APR Raw Data-Final'!H$3:H$1977,'5th Cycle APR Raw Data-Final'!$A$3:$A$1977,'SB35 Determination Data'!$K443,'5th Cycle APR Raw Data-Final'!$T$3:$T$1977,"&gt;="&amp;'SB35 Determination Data'!$F443,'5th Cycle APR Raw Data-Final'!$T$3:$T$1977,"&lt;"&amp;E443),SUMIFS('5th Cycle APR Raw Data-Final'!H$3:H$1977,'5th Cycle APR Raw Data-Final'!$A$3:$A$1977,'SB35 Determination Data'!$K443,'5th Cycle APR Raw Data-Final'!$T$3:$T$1977,"&gt;="&amp;'SB35 Determination Data'!$F443,'5th Cycle APR Raw Data-Final'!$T$3:$T$1977,"&lt;="&amp;G443))</f>
        <v>0</v>
      </c>
      <c r="O443" s="60">
        <f>IF(AN443&lt;1,SUMIFS('5th Cycle APR Raw Data-Final'!I$3:I$1977,'5th Cycle APR Raw Data-Final'!$A$3:$A$1977,'SB35 Determination Data'!$K443,'5th Cycle APR Raw Data-Final'!$T$3:$T$1977,"&gt;="&amp;'SB35 Determination Data'!$F443,'5th Cycle APR Raw Data-Final'!$T$3:$T$1977,"&lt;"&amp;E443),SUMIFS('5th Cycle APR Raw Data-Final'!I$3:I$1977,'5th Cycle APR Raw Data-Final'!$A$3:$A$1977,'SB35 Determination Data'!$K443,'5th Cycle APR Raw Data-Final'!$T$3:$T$1977,"&gt;="&amp;'SB35 Determination Data'!$F443,'5th Cycle APR Raw Data-Final'!$T$3:$T$1977,"&lt;="&amp;G443))</f>
        <v>0</v>
      </c>
      <c r="P443" s="60">
        <f t="shared" si="8"/>
        <v>288</v>
      </c>
      <c r="Q443" s="31">
        <f t="shared" si="9"/>
        <v>0</v>
      </c>
      <c r="R443" s="61">
        <f t="shared" si="10"/>
        <v>144</v>
      </c>
      <c r="S443" s="61">
        <f t="shared" si="11"/>
        <v>0</v>
      </c>
      <c r="T443" s="60">
        <f>VLOOKUP(K443,'5th Cycle APR Raw Data-Final'!$A$3:$P$1977,10,FALSE)</f>
        <v>201</v>
      </c>
      <c r="U443" s="60">
        <f>IF(AN443&lt;1,SUMIFS('5th Cycle APR Raw Data-Final'!K$3:K$1977,'5th Cycle APR Raw Data-Final'!$A$3:$A$1977,'SB35 Determination Data'!$K443,'5th Cycle APR Raw Data-Final'!$T$3:$T$1977,"&gt;="&amp;'SB35 Determination Data'!$F443,'5th Cycle APR Raw Data-Final'!$T$3:$T$1977,"&lt;"&amp;E443),SUMIFS('5th Cycle APR Raw Data-Final'!K$3:K$1977,'5th Cycle APR Raw Data-Final'!$A$3:$A$1977,'SB35 Determination Data'!$K443,'5th Cycle APR Raw Data-Final'!$T$3:$T$1977,"&gt;="&amp;'SB35 Determination Data'!$F443,'5th Cycle APR Raw Data-Final'!$T$3:$T$1977,"&lt;="&amp;G443))</f>
        <v>10</v>
      </c>
      <c r="V443" s="60">
        <f>IF(AN443&lt;1,SUMIFS('5th Cycle APR Raw Data-Final'!L$3:L$1977,'5th Cycle APR Raw Data-Final'!$A$3:$A$1977,'SB35 Determination Data'!$K443,'5th Cycle APR Raw Data-Final'!$T$3:$T$1977,"&gt;="&amp;'SB35 Determination Data'!$F443,'5th Cycle APR Raw Data-Final'!$T$3:$T$1977,"&lt;"&amp;E443),SUMIFS('5th Cycle APR Raw Data-Final'!L$3:L$1977,'5th Cycle APR Raw Data-Final'!$A$3:$A$1977,'SB35 Determination Data'!$K443,'5th Cycle APR Raw Data-Final'!$T$3:$T$1977,"&gt;="&amp;'SB35 Determination Data'!$F443,'5th Cycle APR Raw Data-Final'!$T$3:$T$1977,"&lt;="&amp;G443))</f>
        <v>10</v>
      </c>
      <c r="W443" s="60">
        <f>IF(AN443&lt;1,SUMIFS('5th Cycle APR Raw Data-Final'!M$3:M$1977,'5th Cycle APR Raw Data-Final'!$A$3:$A$1977,'SB35 Determination Data'!$K443,'5th Cycle APR Raw Data-Final'!$T$3:$T$1977,"&gt;="&amp;'SB35 Determination Data'!$F443,'5th Cycle APR Raw Data-Final'!$T$3:$T$1977,"&lt;"&amp;E443),SUMIFS('5th Cycle APR Raw Data-Final'!M$3:M$1977,'5th Cycle APR Raw Data-Final'!$A$3:$A$1977,'SB35 Determination Data'!$K443,'5th Cycle APR Raw Data-Final'!$T$3:$T$1977,"&gt;="&amp;'SB35 Determination Data'!$F443,'5th Cycle APR Raw Data-Final'!$T$3:$T$1977,"&lt;="&amp;G443))</f>
        <v>0</v>
      </c>
      <c r="X443" s="60">
        <f t="shared" si="12"/>
        <v>191</v>
      </c>
      <c r="Y443" s="60">
        <f t="shared" si="13"/>
        <v>10</v>
      </c>
      <c r="Z443" s="60">
        <f t="shared" si="14"/>
        <v>191</v>
      </c>
      <c r="AA443" s="31">
        <f t="shared" si="15"/>
        <v>4.975124378109453E-2</v>
      </c>
      <c r="AB443" s="31">
        <f t="shared" si="16"/>
        <v>4.975124378109453E-2</v>
      </c>
      <c r="AC443" s="60">
        <f>VLOOKUP(K443,'5th Cycle APR Raw Data-Final'!$A$3:$P$1977,14,FALSE)</f>
        <v>241</v>
      </c>
      <c r="AD443" s="60">
        <f>IF(AN443&lt;1,SUMIFS('5th Cycle APR Raw Data-Final'!$O$3:$O$1977,'5th Cycle APR Raw Data-Final'!$A$3:$A$1977,'SB35 Determination Data'!$K443,'5th Cycle APR Raw Data-Final'!$T$3:$T$1977,"&gt;="&amp;'SB35 Determination Data'!$F443,'5th Cycle APR Raw Data-Final'!$T$3:$T$1977,"&lt;"&amp;E443),SUMIFS('5th Cycle APR Raw Data-Final'!$O$3:$O$1977,'5th Cycle APR Raw Data-Final'!$A$3:$A$1977,'SB35 Determination Data'!$K443,'5th Cycle APR Raw Data-Final'!$T$3:$T$1977,"&gt;="&amp;'SB35 Determination Data'!$F443,'5th Cycle APR Raw Data-Final'!$T$3:$T$1977,"&lt;="&amp;G443))</f>
        <v>6</v>
      </c>
      <c r="AE443" s="60">
        <f t="shared" si="17"/>
        <v>235</v>
      </c>
      <c r="AF443" s="31">
        <f t="shared" si="18"/>
        <v>2.4896265560165973E-2</v>
      </c>
      <c r="AG443" s="60">
        <f>VLOOKUP(K443,'5th Cycle APR Raw Data-Final'!$A$3:$P$1977,16,FALSE)</f>
        <v>555</v>
      </c>
      <c r="AH443" s="60">
        <f>IF(AN443&lt;1,SUMIFS('5th Cycle APR Raw Data-Final'!$Q$3:$Q$1977,'5th Cycle APR Raw Data-Final'!$A$3:$A$1977,'SB35 Determination Data'!$K443,'5th Cycle APR Raw Data-Final'!$T$3:$T$1977,"&gt;="&amp;'SB35 Determination Data'!$F443,'5th Cycle APR Raw Data-Final'!$T$3:$T$1977,"&lt;"&amp;E443),SUMIFS('5th Cycle APR Raw Data-Final'!$Q$3:$Q$1977,'5th Cycle APR Raw Data-Final'!$A$3:$A$1977,'SB35 Determination Data'!$K443,'5th Cycle APR Raw Data-Final'!$T$3:$T$1977,"&gt;="&amp;'SB35 Determination Data'!$F443,'5th Cycle APR Raw Data-Final'!$T$3:$T$1977,"&lt;="&amp;G443))</f>
        <v>1</v>
      </c>
      <c r="AI443" s="60">
        <f t="shared" si="19"/>
        <v>554</v>
      </c>
      <c r="AJ443" s="31">
        <f t="shared" si="20"/>
        <v>1.8018018018018018E-3</v>
      </c>
      <c r="AK443" s="60">
        <f>VLOOKUP(K443,'5th Cycle APR Raw Data-Final'!$A$3:$R$1977,18,FALSE)</f>
        <v>1285</v>
      </c>
      <c r="AL443" s="60">
        <f>IF(AN443&lt;1,SUMIFS('5th Cycle APR Raw Data-Final'!$S$3:$S$1977,'5th Cycle APR Raw Data-Final'!$A$3:$A$1977,'SB35 Determination Data'!$K443,'5th Cycle APR Raw Data-Final'!$T$3:$T$1977,"&gt;="&amp;'SB35 Determination Data'!$F443,'5th Cycle APR Raw Data-Final'!$T$3:$T$1977,"&lt;"&amp;E443),SUMIFS('5th Cycle APR Raw Data-Final'!$S$3:$S$1977,'5th Cycle APR Raw Data-Final'!$A$3:$A$1977,'SB35 Determination Data'!$K443,'5th Cycle APR Raw Data-Final'!$T$3:$T$1977,"&gt;="&amp;'SB35 Determination Data'!$F443,'5th Cycle APR Raw Data-Final'!$T$3:$T$1977,"&lt;="&amp;G443))</f>
        <v>17</v>
      </c>
      <c r="AM443" s="60">
        <f t="shared" si="21"/>
        <v>1268</v>
      </c>
      <c r="AN443" s="62">
        <f t="shared" si="22"/>
        <v>0.5</v>
      </c>
      <c r="AO443" s="9" t="str">
        <f t="shared" si="23"/>
        <v>YES</v>
      </c>
      <c r="AP443" s="9" t="str">
        <f t="shared" si="24"/>
        <v>NO</v>
      </c>
      <c r="AQ443" s="9" t="str">
        <f t="shared" si="25"/>
        <v>NO</v>
      </c>
      <c r="AR443" s="48" t="str">
        <f>VLOOKUP(K443,'2018Submitted'!$A$2:$C$540,3,FALSE)</f>
        <v>Successful</v>
      </c>
      <c r="AS443" s="9" t="str">
        <f t="shared" si="26"/>
        <v>NO</v>
      </c>
      <c r="AT443" s="9" t="str">
        <f t="shared" si="27"/>
        <v>NO</v>
      </c>
    </row>
    <row r="444" spans="1:46" ht="12.75" customHeight="1" x14ac:dyDescent="0.15">
      <c r="A444" s="9" t="s">
        <v>528</v>
      </c>
      <c r="B444" s="9" t="str">
        <f t="shared" si="28"/>
        <v>SANTA ROSA</v>
      </c>
      <c r="C444" s="31">
        <f t="shared" si="1"/>
        <v>0.5</v>
      </c>
      <c r="D444" s="45">
        <f t="shared" si="2"/>
        <v>8</v>
      </c>
      <c r="E444" s="46">
        <f t="shared" si="3"/>
        <v>2019</v>
      </c>
      <c r="F444" s="46">
        <f t="shared" si="4"/>
        <v>2015</v>
      </c>
      <c r="G444" s="46">
        <f t="shared" si="5"/>
        <v>2022</v>
      </c>
      <c r="H444" s="9" t="str">
        <f t="shared" si="6"/>
        <v>01/31/2015</v>
      </c>
      <c r="I444" s="9" t="str">
        <f t="shared" si="7"/>
        <v>01/31/2023</v>
      </c>
      <c r="J444" s="9" t="s">
        <v>67</v>
      </c>
      <c r="K444" s="49" t="s">
        <v>576</v>
      </c>
      <c r="L444" s="60">
        <f>VLOOKUP(K444,'5th Cycle APR Raw Data-Final'!$A$3:$P$1977,6,FALSE)</f>
        <v>1041</v>
      </c>
      <c r="M444" s="60">
        <f>IF(AN444&lt;1,SUMIFS('5th Cycle APR Raw Data-Final'!G$3:G$1977,'5th Cycle APR Raw Data-Final'!$A$3:$A$1977,'SB35 Determination Data'!$K444,'5th Cycle APR Raw Data-Final'!$T$3:$T$1977,"&gt;="&amp;'SB35 Determination Data'!$F444,'5th Cycle APR Raw Data-Final'!$T$3:$T$1977,"&lt;"&amp;E444),SUMIFS('5th Cycle APR Raw Data-Final'!G$3:G$1977,'5th Cycle APR Raw Data-Final'!$A$3:$A$1977,'SB35 Determination Data'!$K444,'5th Cycle APR Raw Data-Final'!$T$3:$T$1977,"&gt;="&amp;'SB35 Determination Data'!$F444,'5th Cycle APR Raw Data-Final'!$T$3:$T$1977,"&lt;="&amp;G444))</f>
        <v>105</v>
      </c>
      <c r="N444" s="60">
        <f>IF(AN444&lt;1,SUMIFS('5th Cycle APR Raw Data-Final'!H$3:H$1977,'5th Cycle APR Raw Data-Final'!$A$3:$A$1977,'SB35 Determination Data'!$K444,'5th Cycle APR Raw Data-Final'!$T$3:$T$1977,"&gt;="&amp;'SB35 Determination Data'!$F444,'5th Cycle APR Raw Data-Final'!$T$3:$T$1977,"&lt;"&amp;E444),SUMIFS('5th Cycle APR Raw Data-Final'!H$3:H$1977,'5th Cycle APR Raw Data-Final'!$A$3:$A$1977,'SB35 Determination Data'!$K444,'5th Cycle APR Raw Data-Final'!$T$3:$T$1977,"&gt;="&amp;'SB35 Determination Data'!$F444,'5th Cycle APR Raw Data-Final'!$T$3:$T$1977,"&lt;="&amp;G444))</f>
        <v>105</v>
      </c>
      <c r="O444" s="60">
        <f>IF(AN444&lt;1,SUMIFS('5th Cycle APR Raw Data-Final'!I$3:I$1977,'5th Cycle APR Raw Data-Final'!$A$3:$A$1977,'SB35 Determination Data'!$K444,'5th Cycle APR Raw Data-Final'!$T$3:$T$1977,"&gt;="&amp;'SB35 Determination Data'!$F444,'5th Cycle APR Raw Data-Final'!$T$3:$T$1977,"&lt;"&amp;E444),SUMIFS('5th Cycle APR Raw Data-Final'!I$3:I$1977,'5th Cycle APR Raw Data-Final'!$A$3:$A$1977,'SB35 Determination Data'!$K444,'5th Cycle APR Raw Data-Final'!$T$3:$T$1977,"&gt;="&amp;'SB35 Determination Data'!$F444,'5th Cycle APR Raw Data-Final'!$T$3:$T$1977,"&lt;="&amp;G444))</f>
        <v>0</v>
      </c>
      <c r="P444" s="60">
        <f t="shared" si="8"/>
        <v>936</v>
      </c>
      <c r="Q444" s="31">
        <f t="shared" si="9"/>
        <v>0.10086455331412104</v>
      </c>
      <c r="R444" s="61">
        <f t="shared" si="10"/>
        <v>521</v>
      </c>
      <c r="S444" s="61">
        <f t="shared" si="11"/>
        <v>0</v>
      </c>
      <c r="T444" s="60">
        <f>VLOOKUP(K444,'5th Cycle APR Raw Data-Final'!$A$3:$P$1977,10,FALSE)</f>
        <v>671</v>
      </c>
      <c r="U444" s="60">
        <f>IF(AN444&lt;1,SUMIFS('5th Cycle APR Raw Data-Final'!K$3:K$1977,'5th Cycle APR Raw Data-Final'!$A$3:$A$1977,'SB35 Determination Data'!$K444,'5th Cycle APR Raw Data-Final'!$T$3:$T$1977,"&gt;="&amp;'SB35 Determination Data'!$F444,'5th Cycle APR Raw Data-Final'!$T$3:$T$1977,"&lt;"&amp;E444),SUMIFS('5th Cycle APR Raw Data-Final'!K$3:K$1977,'5th Cycle APR Raw Data-Final'!$A$3:$A$1977,'SB35 Determination Data'!$K444,'5th Cycle APR Raw Data-Final'!$T$3:$T$1977,"&gt;="&amp;'SB35 Determination Data'!$F444,'5th Cycle APR Raw Data-Final'!$T$3:$T$1977,"&lt;="&amp;G444))</f>
        <v>139</v>
      </c>
      <c r="V444" s="60">
        <f>IF(AN444&lt;1,SUMIFS('5th Cycle APR Raw Data-Final'!L$3:L$1977,'5th Cycle APR Raw Data-Final'!$A$3:$A$1977,'SB35 Determination Data'!$K444,'5th Cycle APR Raw Data-Final'!$T$3:$T$1977,"&gt;="&amp;'SB35 Determination Data'!$F444,'5th Cycle APR Raw Data-Final'!$T$3:$T$1977,"&lt;"&amp;E444),SUMIFS('5th Cycle APR Raw Data-Final'!L$3:L$1977,'5th Cycle APR Raw Data-Final'!$A$3:$A$1977,'SB35 Determination Data'!$K444,'5th Cycle APR Raw Data-Final'!$T$3:$T$1977,"&gt;="&amp;'SB35 Determination Data'!$F444,'5th Cycle APR Raw Data-Final'!$T$3:$T$1977,"&lt;="&amp;G444))</f>
        <v>139</v>
      </c>
      <c r="W444" s="60">
        <f>IF(AN444&lt;1,SUMIFS('5th Cycle APR Raw Data-Final'!M$3:M$1977,'5th Cycle APR Raw Data-Final'!$A$3:$A$1977,'SB35 Determination Data'!$K444,'5th Cycle APR Raw Data-Final'!$T$3:$T$1977,"&gt;="&amp;'SB35 Determination Data'!$F444,'5th Cycle APR Raw Data-Final'!$T$3:$T$1977,"&lt;"&amp;E444),SUMIFS('5th Cycle APR Raw Data-Final'!M$3:M$1977,'5th Cycle APR Raw Data-Final'!$A$3:$A$1977,'SB35 Determination Data'!$K444,'5th Cycle APR Raw Data-Final'!$T$3:$T$1977,"&gt;="&amp;'SB35 Determination Data'!$F444,'5th Cycle APR Raw Data-Final'!$T$3:$T$1977,"&lt;="&amp;G444))</f>
        <v>0</v>
      </c>
      <c r="X444" s="60">
        <f t="shared" si="12"/>
        <v>532</v>
      </c>
      <c r="Y444" s="60">
        <f t="shared" si="13"/>
        <v>139</v>
      </c>
      <c r="Z444" s="60">
        <f t="shared" si="14"/>
        <v>532</v>
      </c>
      <c r="AA444" s="31">
        <f t="shared" si="15"/>
        <v>0.20715350223546944</v>
      </c>
      <c r="AB444" s="31">
        <f t="shared" si="16"/>
        <v>0.20715350223546944</v>
      </c>
      <c r="AC444" s="60">
        <f>VLOOKUP(K444,'5th Cycle APR Raw Data-Final'!$A$3:$P$1977,14,FALSE)</f>
        <v>759</v>
      </c>
      <c r="AD444" s="60">
        <f>IF(AN444&lt;1,SUMIFS('5th Cycle APR Raw Data-Final'!$O$3:$O$1977,'5th Cycle APR Raw Data-Final'!$A$3:$A$1977,'SB35 Determination Data'!$K444,'5th Cycle APR Raw Data-Final'!$T$3:$T$1977,"&gt;="&amp;'SB35 Determination Data'!$F444,'5th Cycle APR Raw Data-Final'!$T$3:$T$1977,"&lt;"&amp;E444),SUMIFS('5th Cycle APR Raw Data-Final'!$O$3:$O$1977,'5th Cycle APR Raw Data-Final'!$A$3:$A$1977,'SB35 Determination Data'!$K444,'5th Cycle APR Raw Data-Final'!$T$3:$T$1977,"&gt;="&amp;'SB35 Determination Data'!$F444,'5th Cycle APR Raw Data-Final'!$T$3:$T$1977,"&lt;="&amp;G444))</f>
        <v>50</v>
      </c>
      <c r="AE444" s="60">
        <f t="shared" si="17"/>
        <v>709</v>
      </c>
      <c r="AF444" s="31">
        <f t="shared" si="18"/>
        <v>6.5876152832674575E-2</v>
      </c>
      <c r="AG444" s="60">
        <f>VLOOKUP(K444,'5th Cycle APR Raw Data-Final'!$A$3:$P$1977,16,FALSE)</f>
        <v>2612</v>
      </c>
      <c r="AH444" s="60">
        <f>IF(AN444&lt;1,SUMIFS('5th Cycle APR Raw Data-Final'!$Q$3:$Q$1977,'5th Cycle APR Raw Data-Final'!$A$3:$A$1977,'SB35 Determination Data'!$K444,'5th Cycle APR Raw Data-Final'!$T$3:$T$1977,"&gt;="&amp;'SB35 Determination Data'!$F444,'5th Cycle APR Raw Data-Final'!$T$3:$T$1977,"&lt;"&amp;E444),SUMIFS('5th Cycle APR Raw Data-Final'!$Q$3:$Q$1977,'5th Cycle APR Raw Data-Final'!$A$3:$A$1977,'SB35 Determination Data'!$K444,'5th Cycle APR Raw Data-Final'!$T$3:$T$1977,"&gt;="&amp;'SB35 Determination Data'!$F444,'5th Cycle APR Raw Data-Final'!$T$3:$T$1977,"&lt;="&amp;G444))</f>
        <v>732</v>
      </c>
      <c r="AI444" s="60">
        <f t="shared" si="19"/>
        <v>1880</v>
      </c>
      <c r="AJ444" s="31">
        <f t="shared" si="20"/>
        <v>0.28024502297090353</v>
      </c>
      <c r="AK444" s="60">
        <f>VLOOKUP(K444,'5th Cycle APR Raw Data-Final'!$A$3:$R$1977,18,FALSE)</f>
        <v>5083</v>
      </c>
      <c r="AL444" s="60">
        <f>IF(AN444&lt;1,SUMIFS('5th Cycle APR Raw Data-Final'!$S$3:$S$1977,'5th Cycle APR Raw Data-Final'!$A$3:$A$1977,'SB35 Determination Data'!$K444,'5th Cycle APR Raw Data-Final'!$T$3:$T$1977,"&gt;="&amp;'SB35 Determination Data'!$F444,'5th Cycle APR Raw Data-Final'!$T$3:$T$1977,"&lt;"&amp;E444),SUMIFS('5th Cycle APR Raw Data-Final'!$S$3:$S$1977,'5th Cycle APR Raw Data-Final'!$A$3:$A$1977,'SB35 Determination Data'!$K444,'5th Cycle APR Raw Data-Final'!$T$3:$T$1977,"&gt;="&amp;'SB35 Determination Data'!$F444,'5th Cycle APR Raw Data-Final'!$T$3:$T$1977,"&lt;="&amp;G444))</f>
        <v>1026</v>
      </c>
      <c r="AM444" s="60">
        <f t="shared" si="21"/>
        <v>4057</v>
      </c>
      <c r="AN444" s="62">
        <f t="shared" si="22"/>
        <v>0.5</v>
      </c>
      <c r="AO444" s="9" t="str">
        <f t="shared" si="23"/>
        <v>YES</v>
      </c>
      <c r="AP444" s="9" t="str">
        <f t="shared" si="24"/>
        <v>NO</v>
      </c>
      <c r="AQ444" s="9" t="str">
        <f t="shared" si="25"/>
        <v>NO</v>
      </c>
      <c r="AR444" s="48" t="str">
        <f>VLOOKUP(K444,'2018Submitted'!$A$2:$C$540,3,FALSE)</f>
        <v>No 2018 Annual Progress Report</v>
      </c>
      <c r="AS444" s="9" t="str">
        <f t="shared" si="26"/>
        <v>NO</v>
      </c>
      <c r="AT444" s="9" t="str">
        <f t="shared" si="27"/>
        <v>NO</v>
      </c>
    </row>
    <row r="445" spans="1:46" ht="12.75" customHeight="1" x14ac:dyDescent="0.15">
      <c r="A445" s="9" t="s">
        <v>416</v>
      </c>
      <c r="B445" s="9" t="str">
        <f t="shared" si="28"/>
        <v>SANTEE</v>
      </c>
      <c r="C445" s="31">
        <f t="shared" si="1"/>
        <v>0.75</v>
      </c>
      <c r="D445" s="45">
        <f t="shared" si="2"/>
        <v>8</v>
      </c>
      <c r="E445" s="46">
        <f t="shared" si="3"/>
        <v>2017</v>
      </c>
      <c r="F445" s="46">
        <f t="shared" si="4"/>
        <v>2013</v>
      </c>
      <c r="G445" s="46">
        <f t="shared" si="5"/>
        <v>2020</v>
      </c>
      <c r="H445" s="9" t="str">
        <f t="shared" si="6"/>
        <v>04/30/2013</v>
      </c>
      <c r="I445" s="9" t="str">
        <f t="shared" si="7"/>
        <v>04/30/2021</v>
      </c>
      <c r="J445" s="9" t="s">
        <v>417</v>
      </c>
      <c r="K445" s="49" t="s">
        <v>455</v>
      </c>
      <c r="L445" s="60">
        <f>VLOOKUP(K445,'5th Cycle APR Raw Data-Final'!$A$3:$P$1977,6,FALSE)</f>
        <v>914</v>
      </c>
      <c r="M445" s="60">
        <f>IF(AN445&lt;1,SUMIFS('5th Cycle APR Raw Data-Final'!G$3:G$1977,'5th Cycle APR Raw Data-Final'!$A$3:$A$1977,'SB35 Determination Data'!$K445,'5th Cycle APR Raw Data-Final'!$T$3:$T$1977,"&gt;="&amp;'SB35 Determination Data'!$F445,'5th Cycle APR Raw Data-Final'!$T$3:$T$1977,"&lt;"&amp;E445),SUMIFS('5th Cycle APR Raw Data-Final'!G$3:G$1977,'5th Cycle APR Raw Data-Final'!$A$3:$A$1977,'SB35 Determination Data'!$K445,'5th Cycle APR Raw Data-Final'!$T$3:$T$1977,"&gt;="&amp;'SB35 Determination Data'!$F445,'5th Cycle APR Raw Data-Final'!$T$3:$T$1977,"&lt;="&amp;G445))</f>
        <v>10</v>
      </c>
      <c r="N445" s="60">
        <f>IF(AN445&lt;1,SUMIFS('5th Cycle APR Raw Data-Final'!H$3:H$1977,'5th Cycle APR Raw Data-Final'!$A$3:$A$1977,'SB35 Determination Data'!$K445,'5th Cycle APR Raw Data-Final'!$T$3:$T$1977,"&gt;="&amp;'SB35 Determination Data'!$F445,'5th Cycle APR Raw Data-Final'!$T$3:$T$1977,"&lt;"&amp;E445),SUMIFS('5th Cycle APR Raw Data-Final'!H$3:H$1977,'5th Cycle APR Raw Data-Final'!$A$3:$A$1977,'SB35 Determination Data'!$K445,'5th Cycle APR Raw Data-Final'!$T$3:$T$1977,"&gt;="&amp;'SB35 Determination Data'!$F445,'5th Cycle APR Raw Data-Final'!$T$3:$T$1977,"&lt;="&amp;G445))</f>
        <v>10</v>
      </c>
      <c r="O445" s="60">
        <f>IF(AN445&lt;1,SUMIFS('5th Cycle APR Raw Data-Final'!I$3:I$1977,'5th Cycle APR Raw Data-Final'!$A$3:$A$1977,'SB35 Determination Data'!$K445,'5th Cycle APR Raw Data-Final'!$T$3:$T$1977,"&gt;="&amp;'SB35 Determination Data'!$F445,'5th Cycle APR Raw Data-Final'!$T$3:$T$1977,"&lt;"&amp;E445),SUMIFS('5th Cycle APR Raw Data-Final'!I$3:I$1977,'5th Cycle APR Raw Data-Final'!$A$3:$A$1977,'SB35 Determination Data'!$K445,'5th Cycle APR Raw Data-Final'!$T$3:$T$1977,"&gt;="&amp;'SB35 Determination Data'!$F445,'5th Cycle APR Raw Data-Final'!$T$3:$T$1977,"&lt;="&amp;G445))</f>
        <v>0</v>
      </c>
      <c r="P445" s="60">
        <f t="shared" si="8"/>
        <v>904</v>
      </c>
      <c r="Q445" s="31">
        <f t="shared" si="9"/>
        <v>1.0940919037199124E-2</v>
      </c>
      <c r="R445" s="61">
        <f t="shared" si="10"/>
        <v>457</v>
      </c>
      <c r="S445" s="61">
        <f t="shared" si="11"/>
        <v>0</v>
      </c>
      <c r="T445" s="60">
        <f>VLOOKUP(K445,'5th Cycle APR Raw Data-Final'!$A$3:$P$1977,10,FALSE)</f>
        <v>694</v>
      </c>
      <c r="U445" s="60">
        <f>IF(AN445&lt;1,SUMIFS('5th Cycle APR Raw Data-Final'!K$3:K$1977,'5th Cycle APR Raw Data-Final'!$A$3:$A$1977,'SB35 Determination Data'!$K445,'5th Cycle APR Raw Data-Final'!$T$3:$T$1977,"&gt;="&amp;'SB35 Determination Data'!$F445,'5th Cycle APR Raw Data-Final'!$T$3:$T$1977,"&lt;"&amp;E445),SUMIFS('5th Cycle APR Raw Data-Final'!K$3:K$1977,'5th Cycle APR Raw Data-Final'!$A$3:$A$1977,'SB35 Determination Data'!$K445,'5th Cycle APR Raw Data-Final'!$T$3:$T$1977,"&gt;="&amp;'SB35 Determination Data'!$F445,'5th Cycle APR Raw Data-Final'!$T$3:$T$1977,"&lt;="&amp;G445))</f>
        <v>43</v>
      </c>
      <c r="V445" s="60">
        <f>IF(AN445&lt;1,SUMIFS('5th Cycle APR Raw Data-Final'!L$3:L$1977,'5th Cycle APR Raw Data-Final'!$A$3:$A$1977,'SB35 Determination Data'!$K445,'5th Cycle APR Raw Data-Final'!$T$3:$T$1977,"&gt;="&amp;'SB35 Determination Data'!$F445,'5th Cycle APR Raw Data-Final'!$T$3:$T$1977,"&lt;"&amp;E445),SUMIFS('5th Cycle APR Raw Data-Final'!L$3:L$1977,'5th Cycle APR Raw Data-Final'!$A$3:$A$1977,'SB35 Determination Data'!$K445,'5th Cycle APR Raw Data-Final'!$T$3:$T$1977,"&gt;="&amp;'SB35 Determination Data'!$F445,'5th Cycle APR Raw Data-Final'!$T$3:$T$1977,"&lt;="&amp;G445))</f>
        <v>37</v>
      </c>
      <c r="W445" s="60">
        <f>IF(AN445&lt;1,SUMIFS('5th Cycle APR Raw Data-Final'!M$3:M$1977,'5th Cycle APR Raw Data-Final'!$A$3:$A$1977,'SB35 Determination Data'!$K445,'5th Cycle APR Raw Data-Final'!$T$3:$T$1977,"&gt;="&amp;'SB35 Determination Data'!$F445,'5th Cycle APR Raw Data-Final'!$T$3:$T$1977,"&lt;"&amp;E445),SUMIFS('5th Cycle APR Raw Data-Final'!M$3:M$1977,'5th Cycle APR Raw Data-Final'!$A$3:$A$1977,'SB35 Determination Data'!$K445,'5th Cycle APR Raw Data-Final'!$T$3:$T$1977,"&gt;="&amp;'SB35 Determination Data'!$F445,'5th Cycle APR Raw Data-Final'!$T$3:$T$1977,"&lt;="&amp;G445))</f>
        <v>6</v>
      </c>
      <c r="X445" s="60">
        <f t="shared" si="12"/>
        <v>651</v>
      </c>
      <c r="Y445" s="60">
        <f t="shared" si="13"/>
        <v>43</v>
      </c>
      <c r="Z445" s="60">
        <f t="shared" si="14"/>
        <v>651</v>
      </c>
      <c r="AA445" s="31">
        <f t="shared" si="15"/>
        <v>6.1959654178674349E-2</v>
      </c>
      <c r="AB445" s="31">
        <f t="shared" si="16"/>
        <v>6.1959654178674349E-2</v>
      </c>
      <c r="AC445" s="60">
        <f>VLOOKUP(K445,'5th Cycle APR Raw Data-Final'!$A$3:$P$1977,14,FALSE)</f>
        <v>642</v>
      </c>
      <c r="AD445" s="60">
        <f>IF(AN445&lt;1,SUMIFS('5th Cycle APR Raw Data-Final'!$O$3:$O$1977,'5th Cycle APR Raw Data-Final'!$A$3:$A$1977,'SB35 Determination Data'!$K445,'5th Cycle APR Raw Data-Final'!$T$3:$T$1977,"&gt;="&amp;'SB35 Determination Data'!$F445,'5th Cycle APR Raw Data-Final'!$T$3:$T$1977,"&lt;"&amp;E445),SUMIFS('5th Cycle APR Raw Data-Final'!$O$3:$O$1977,'5th Cycle APR Raw Data-Final'!$A$3:$A$1977,'SB35 Determination Data'!$K445,'5th Cycle APR Raw Data-Final'!$T$3:$T$1977,"&gt;="&amp;'SB35 Determination Data'!$F445,'5th Cycle APR Raw Data-Final'!$T$3:$T$1977,"&lt;="&amp;G445))</f>
        <v>80</v>
      </c>
      <c r="AE445" s="60">
        <f t="shared" si="17"/>
        <v>562</v>
      </c>
      <c r="AF445" s="31">
        <f t="shared" si="18"/>
        <v>0.12461059190031153</v>
      </c>
      <c r="AG445" s="60">
        <f>VLOOKUP(K445,'5th Cycle APR Raw Data-Final'!$A$3:$P$1977,16,FALSE)</f>
        <v>1410</v>
      </c>
      <c r="AH445" s="60">
        <f>IF(AN445&lt;1,SUMIFS('5th Cycle APR Raw Data-Final'!$Q$3:$Q$1977,'5th Cycle APR Raw Data-Final'!$A$3:$A$1977,'SB35 Determination Data'!$K445,'5th Cycle APR Raw Data-Final'!$T$3:$T$1977,"&gt;="&amp;'SB35 Determination Data'!$F445,'5th Cycle APR Raw Data-Final'!$T$3:$T$1977,"&lt;"&amp;E445),SUMIFS('5th Cycle APR Raw Data-Final'!$Q$3:$Q$1977,'5th Cycle APR Raw Data-Final'!$A$3:$A$1977,'SB35 Determination Data'!$K445,'5th Cycle APR Raw Data-Final'!$T$3:$T$1977,"&gt;="&amp;'SB35 Determination Data'!$F445,'5th Cycle APR Raw Data-Final'!$T$3:$T$1977,"&lt;="&amp;G445))</f>
        <v>598</v>
      </c>
      <c r="AI445" s="60">
        <f t="shared" si="19"/>
        <v>812</v>
      </c>
      <c r="AJ445" s="31">
        <f t="shared" si="20"/>
        <v>0.42411347517730497</v>
      </c>
      <c r="AK445" s="60">
        <f>VLOOKUP(K445,'5th Cycle APR Raw Data-Final'!$A$3:$R$1977,18,FALSE)</f>
        <v>3660</v>
      </c>
      <c r="AL445" s="60">
        <f>IF(AN445&lt;1,SUMIFS('5th Cycle APR Raw Data-Final'!$S$3:$S$1977,'5th Cycle APR Raw Data-Final'!$A$3:$A$1977,'SB35 Determination Data'!$K445,'5th Cycle APR Raw Data-Final'!$T$3:$T$1977,"&gt;="&amp;'SB35 Determination Data'!$F445,'5th Cycle APR Raw Data-Final'!$T$3:$T$1977,"&lt;"&amp;E445),SUMIFS('5th Cycle APR Raw Data-Final'!$S$3:$S$1977,'5th Cycle APR Raw Data-Final'!$A$3:$A$1977,'SB35 Determination Data'!$K445,'5th Cycle APR Raw Data-Final'!$T$3:$T$1977,"&gt;="&amp;'SB35 Determination Data'!$F445,'5th Cycle APR Raw Data-Final'!$T$3:$T$1977,"&lt;="&amp;G445))</f>
        <v>731</v>
      </c>
      <c r="AM445" s="60">
        <f t="shared" si="21"/>
        <v>2929</v>
      </c>
      <c r="AN445" s="62">
        <f t="shared" si="22"/>
        <v>0.5</v>
      </c>
      <c r="AO445" s="9" t="str">
        <f t="shared" si="23"/>
        <v>YES</v>
      </c>
      <c r="AP445" s="9" t="str">
        <f t="shared" si="24"/>
        <v>NO</v>
      </c>
      <c r="AQ445" s="9" t="str">
        <f t="shared" si="25"/>
        <v>NO</v>
      </c>
      <c r="AR445" s="48" t="str">
        <f>VLOOKUP(K445,'2018Submitted'!$A$2:$C$540,3,FALSE)</f>
        <v>Successful</v>
      </c>
      <c r="AS445" s="9" t="str">
        <f t="shared" si="26"/>
        <v>NO</v>
      </c>
      <c r="AT445" s="9" t="str">
        <f t="shared" si="27"/>
        <v>NO</v>
      </c>
    </row>
    <row r="446" spans="1:46" ht="12.75" customHeight="1" x14ac:dyDescent="0.15">
      <c r="A446" s="9" t="s">
        <v>505</v>
      </c>
      <c r="B446" s="9" t="str">
        <f t="shared" si="28"/>
        <v>SARATOGA</v>
      </c>
      <c r="C446" s="31">
        <f t="shared" si="1"/>
        <v>0.5</v>
      </c>
      <c r="D446" s="45">
        <f t="shared" si="2"/>
        <v>8</v>
      </c>
      <c r="E446" s="46">
        <f t="shared" si="3"/>
        <v>2019</v>
      </c>
      <c r="F446" s="46">
        <f t="shared" si="4"/>
        <v>2015</v>
      </c>
      <c r="G446" s="46">
        <f t="shared" si="5"/>
        <v>2022</v>
      </c>
      <c r="H446" s="9" t="str">
        <f t="shared" si="6"/>
        <v>01/31/2015</v>
      </c>
      <c r="I446" s="9" t="str">
        <f t="shared" si="7"/>
        <v>01/31/2023</v>
      </c>
      <c r="J446" s="9" t="s">
        <v>67</v>
      </c>
      <c r="K446" s="49" t="s">
        <v>541</v>
      </c>
      <c r="L446" s="60">
        <f>VLOOKUP(K446,'5th Cycle APR Raw Data-Final'!$A$3:$P$1977,6,FALSE)</f>
        <v>147</v>
      </c>
      <c r="M446" s="60">
        <f>IF(AN446&lt;1,SUMIFS('5th Cycle APR Raw Data-Final'!G$3:G$1977,'5th Cycle APR Raw Data-Final'!$A$3:$A$1977,'SB35 Determination Data'!$K446,'5th Cycle APR Raw Data-Final'!$T$3:$T$1977,"&gt;="&amp;'SB35 Determination Data'!$F446,'5th Cycle APR Raw Data-Final'!$T$3:$T$1977,"&lt;"&amp;E446),SUMIFS('5th Cycle APR Raw Data-Final'!G$3:G$1977,'5th Cycle APR Raw Data-Final'!$A$3:$A$1977,'SB35 Determination Data'!$K446,'5th Cycle APR Raw Data-Final'!$T$3:$T$1977,"&gt;="&amp;'SB35 Determination Data'!$F446,'5th Cycle APR Raw Data-Final'!$T$3:$T$1977,"&lt;="&amp;G446))</f>
        <v>0</v>
      </c>
      <c r="N446" s="60">
        <f>IF(AN446&lt;1,SUMIFS('5th Cycle APR Raw Data-Final'!H$3:H$1977,'5th Cycle APR Raw Data-Final'!$A$3:$A$1977,'SB35 Determination Data'!$K446,'5th Cycle APR Raw Data-Final'!$T$3:$T$1977,"&gt;="&amp;'SB35 Determination Data'!$F446,'5th Cycle APR Raw Data-Final'!$T$3:$T$1977,"&lt;"&amp;E446),SUMIFS('5th Cycle APR Raw Data-Final'!H$3:H$1977,'5th Cycle APR Raw Data-Final'!$A$3:$A$1977,'SB35 Determination Data'!$K446,'5th Cycle APR Raw Data-Final'!$T$3:$T$1977,"&gt;="&amp;'SB35 Determination Data'!$F446,'5th Cycle APR Raw Data-Final'!$T$3:$T$1977,"&lt;="&amp;G446))</f>
        <v>0</v>
      </c>
      <c r="O446" s="60">
        <f>IF(AN446&lt;1,SUMIFS('5th Cycle APR Raw Data-Final'!I$3:I$1977,'5th Cycle APR Raw Data-Final'!$A$3:$A$1977,'SB35 Determination Data'!$K446,'5th Cycle APR Raw Data-Final'!$T$3:$T$1977,"&gt;="&amp;'SB35 Determination Data'!$F446,'5th Cycle APR Raw Data-Final'!$T$3:$T$1977,"&lt;"&amp;E446),SUMIFS('5th Cycle APR Raw Data-Final'!I$3:I$1977,'5th Cycle APR Raw Data-Final'!$A$3:$A$1977,'SB35 Determination Data'!$K446,'5th Cycle APR Raw Data-Final'!$T$3:$T$1977,"&gt;="&amp;'SB35 Determination Data'!$F446,'5th Cycle APR Raw Data-Final'!$T$3:$T$1977,"&lt;="&amp;G446))</f>
        <v>0</v>
      </c>
      <c r="P446" s="60">
        <f t="shared" si="8"/>
        <v>147</v>
      </c>
      <c r="Q446" s="31">
        <f t="shared" si="9"/>
        <v>0</v>
      </c>
      <c r="R446" s="61">
        <f t="shared" si="10"/>
        <v>74</v>
      </c>
      <c r="S446" s="61">
        <f t="shared" si="11"/>
        <v>0</v>
      </c>
      <c r="T446" s="60">
        <f>VLOOKUP(K446,'5th Cycle APR Raw Data-Final'!$A$3:$P$1977,10,FALSE)</f>
        <v>95</v>
      </c>
      <c r="U446" s="60">
        <f>IF(AN446&lt;1,SUMIFS('5th Cycle APR Raw Data-Final'!K$3:K$1977,'5th Cycle APR Raw Data-Final'!$A$3:$A$1977,'SB35 Determination Data'!$K446,'5th Cycle APR Raw Data-Final'!$T$3:$T$1977,"&gt;="&amp;'SB35 Determination Data'!$F446,'5th Cycle APR Raw Data-Final'!$T$3:$T$1977,"&lt;"&amp;E446),SUMIFS('5th Cycle APR Raw Data-Final'!K$3:K$1977,'5th Cycle APR Raw Data-Final'!$A$3:$A$1977,'SB35 Determination Data'!$K446,'5th Cycle APR Raw Data-Final'!$T$3:$T$1977,"&gt;="&amp;'SB35 Determination Data'!$F446,'5th Cycle APR Raw Data-Final'!$T$3:$T$1977,"&lt;="&amp;G446))</f>
        <v>32</v>
      </c>
      <c r="V446" s="60">
        <f>IF(AN446&lt;1,SUMIFS('5th Cycle APR Raw Data-Final'!L$3:L$1977,'5th Cycle APR Raw Data-Final'!$A$3:$A$1977,'SB35 Determination Data'!$K446,'5th Cycle APR Raw Data-Final'!$T$3:$T$1977,"&gt;="&amp;'SB35 Determination Data'!$F446,'5th Cycle APR Raw Data-Final'!$T$3:$T$1977,"&lt;"&amp;E446),SUMIFS('5th Cycle APR Raw Data-Final'!L$3:L$1977,'5th Cycle APR Raw Data-Final'!$A$3:$A$1977,'SB35 Determination Data'!$K446,'5th Cycle APR Raw Data-Final'!$T$3:$T$1977,"&gt;="&amp;'SB35 Determination Data'!$F446,'5th Cycle APR Raw Data-Final'!$T$3:$T$1977,"&lt;="&amp;G446))</f>
        <v>32</v>
      </c>
      <c r="W446" s="60">
        <f>IF(AN446&lt;1,SUMIFS('5th Cycle APR Raw Data-Final'!M$3:M$1977,'5th Cycle APR Raw Data-Final'!$A$3:$A$1977,'SB35 Determination Data'!$K446,'5th Cycle APR Raw Data-Final'!$T$3:$T$1977,"&gt;="&amp;'SB35 Determination Data'!$F446,'5th Cycle APR Raw Data-Final'!$T$3:$T$1977,"&lt;"&amp;E446),SUMIFS('5th Cycle APR Raw Data-Final'!M$3:M$1977,'5th Cycle APR Raw Data-Final'!$A$3:$A$1977,'SB35 Determination Data'!$K446,'5th Cycle APR Raw Data-Final'!$T$3:$T$1977,"&gt;="&amp;'SB35 Determination Data'!$F446,'5th Cycle APR Raw Data-Final'!$T$3:$T$1977,"&lt;="&amp;G446))</f>
        <v>0</v>
      </c>
      <c r="X446" s="60">
        <f t="shared" si="12"/>
        <v>63</v>
      </c>
      <c r="Y446" s="60">
        <f t="shared" si="13"/>
        <v>32</v>
      </c>
      <c r="Z446" s="60">
        <f t="shared" si="14"/>
        <v>63</v>
      </c>
      <c r="AA446" s="31">
        <f t="shared" si="15"/>
        <v>0.33684210526315789</v>
      </c>
      <c r="AB446" s="31">
        <f t="shared" si="16"/>
        <v>0.33684210526315789</v>
      </c>
      <c r="AC446" s="60">
        <f>VLOOKUP(K446,'5th Cycle APR Raw Data-Final'!$A$3:$P$1977,14,FALSE)</f>
        <v>104</v>
      </c>
      <c r="AD446" s="60">
        <f>IF(AN446&lt;1,SUMIFS('5th Cycle APR Raw Data-Final'!$O$3:$O$1977,'5th Cycle APR Raw Data-Final'!$A$3:$A$1977,'SB35 Determination Data'!$K446,'5th Cycle APR Raw Data-Final'!$T$3:$T$1977,"&gt;="&amp;'SB35 Determination Data'!$F446,'5th Cycle APR Raw Data-Final'!$T$3:$T$1977,"&lt;"&amp;E446),SUMIFS('5th Cycle APR Raw Data-Final'!$O$3:$O$1977,'5th Cycle APR Raw Data-Final'!$A$3:$A$1977,'SB35 Determination Data'!$K446,'5th Cycle APR Raw Data-Final'!$T$3:$T$1977,"&gt;="&amp;'SB35 Determination Data'!$F446,'5th Cycle APR Raw Data-Final'!$T$3:$T$1977,"&lt;="&amp;G446))</f>
        <v>6</v>
      </c>
      <c r="AE446" s="60">
        <f t="shared" si="17"/>
        <v>98</v>
      </c>
      <c r="AF446" s="31">
        <f t="shared" si="18"/>
        <v>5.7692307692307696E-2</v>
      </c>
      <c r="AG446" s="60">
        <f>VLOOKUP(K446,'5th Cycle APR Raw Data-Final'!$A$3:$P$1977,16,FALSE)</f>
        <v>93</v>
      </c>
      <c r="AH446" s="60">
        <f>IF(AN446&lt;1,SUMIFS('5th Cycle APR Raw Data-Final'!$Q$3:$Q$1977,'5th Cycle APR Raw Data-Final'!$A$3:$A$1977,'SB35 Determination Data'!$K446,'5th Cycle APR Raw Data-Final'!$T$3:$T$1977,"&gt;="&amp;'SB35 Determination Data'!$F446,'5th Cycle APR Raw Data-Final'!$T$3:$T$1977,"&lt;"&amp;E446),SUMIFS('5th Cycle APR Raw Data-Final'!$Q$3:$Q$1977,'5th Cycle APR Raw Data-Final'!$A$3:$A$1977,'SB35 Determination Data'!$K446,'5th Cycle APR Raw Data-Final'!$T$3:$T$1977,"&gt;="&amp;'SB35 Determination Data'!$F446,'5th Cycle APR Raw Data-Final'!$T$3:$T$1977,"&lt;="&amp;G446))</f>
        <v>19</v>
      </c>
      <c r="AI446" s="60">
        <f t="shared" si="19"/>
        <v>74</v>
      </c>
      <c r="AJ446" s="31">
        <f t="shared" si="20"/>
        <v>0.20430107526881722</v>
      </c>
      <c r="AK446" s="60">
        <f>VLOOKUP(K446,'5th Cycle APR Raw Data-Final'!$A$3:$R$1977,18,FALSE)</f>
        <v>439</v>
      </c>
      <c r="AL446" s="60">
        <f>IF(AN446&lt;1,SUMIFS('5th Cycle APR Raw Data-Final'!$S$3:$S$1977,'5th Cycle APR Raw Data-Final'!$A$3:$A$1977,'SB35 Determination Data'!$K446,'5th Cycle APR Raw Data-Final'!$T$3:$T$1977,"&gt;="&amp;'SB35 Determination Data'!$F446,'5th Cycle APR Raw Data-Final'!$T$3:$T$1977,"&lt;"&amp;E446),SUMIFS('5th Cycle APR Raw Data-Final'!$S$3:$S$1977,'5th Cycle APR Raw Data-Final'!$A$3:$A$1977,'SB35 Determination Data'!$K446,'5th Cycle APR Raw Data-Final'!$T$3:$T$1977,"&gt;="&amp;'SB35 Determination Data'!$F446,'5th Cycle APR Raw Data-Final'!$T$3:$T$1977,"&lt;="&amp;G446))</f>
        <v>57</v>
      </c>
      <c r="AM446" s="60">
        <f t="shared" si="21"/>
        <v>382</v>
      </c>
      <c r="AN446" s="62">
        <f t="shared" si="22"/>
        <v>0.5</v>
      </c>
      <c r="AO446" s="9" t="str">
        <f t="shared" si="23"/>
        <v>YES</v>
      </c>
      <c r="AP446" s="9" t="str">
        <f t="shared" si="24"/>
        <v>NO</v>
      </c>
      <c r="AQ446" s="9" t="str">
        <f t="shared" si="25"/>
        <v>NO</v>
      </c>
      <c r="AR446" s="48" t="str">
        <f>VLOOKUP(K446,'2018Submitted'!$A$2:$C$540,3,FALSE)</f>
        <v>Successful</v>
      </c>
      <c r="AS446" s="9" t="str">
        <f t="shared" si="26"/>
        <v>NO</v>
      </c>
      <c r="AT446" s="9" t="str">
        <f t="shared" si="27"/>
        <v>NO</v>
      </c>
    </row>
    <row r="447" spans="1:46" ht="12.75" customHeight="1" x14ac:dyDescent="0.15">
      <c r="A447" s="9" t="s">
        <v>229</v>
      </c>
      <c r="B447" s="9" t="str">
        <f t="shared" si="28"/>
        <v>SAUSALITO</v>
      </c>
      <c r="C447" s="31">
        <f t="shared" si="1"/>
        <v>0.5</v>
      </c>
      <c r="D447" s="45">
        <f t="shared" si="2"/>
        <v>8</v>
      </c>
      <c r="E447" s="46">
        <f t="shared" si="3"/>
        <v>2019</v>
      </c>
      <c r="F447" s="46">
        <f t="shared" si="4"/>
        <v>2015</v>
      </c>
      <c r="G447" s="46">
        <f t="shared" si="5"/>
        <v>2022</v>
      </c>
      <c r="H447" s="9" t="str">
        <f t="shared" si="6"/>
        <v>01/31/2015</v>
      </c>
      <c r="I447" s="9" t="str">
        <f t="shared" si="7"/>
        <v>01/31/2023</v>
      </c>
      <c r="J447" s="9" t="s">
        <v>67</v>
      </c>
      <c r="K447" s="49" t="s">
        <v>240</v>
      </c>
      <c r="L447" s="60">
        <f>VLOOKUP(K447,'5th Cycle APR Raw Data-Final'!$A$3:$P$1977,6,FALSE)</f>
        <v>26</v>
      </c>
      <c r="M447" s="60">
        <f>IF(AN447&lt;1,SUMIFS('5th Cycle APR Raw Data-Final'!G$3:G$1977,'5th Cycle APR Raw Data-Final'!$A$3:$A$1977,'SB35 Determination Data'!$K447,'5th Cycle APR Raw Data-Final'!$T$3:$T$1977,"&gt;="&amp;'SB35 Determination Data'!$F447,'5th Cycle APR Raw Data-Final'!$T$3:$T$1977,"&lt;"&amp;E447),SUMIFS('5th Cycle APR Raw Data-Final'!G$3:G$1977,'5th Cycle APR Raw Data-Final'!$A$3:$A$1977,'SB35 Determination Data'!$K447,'5th Cycle APR Raw Data-Final'!$T$3:$T$1977,"&gt;="&amp;'SB35 Determination Data'!$F447,'5th Cycle APR Raw Data-Final'!$T$3:$T$1977,"&lt;="&amp;G447))</f>
        <v>10</v>
      </c>
      <c r="N447" s="60">
        <f>IF(AN447&lt;1,SUMIFS('5th Cycle APR Raw Data-Final'!H$3:H$1977,'5th Cycle APR Raw Data-Final'!$A$3:$A$1977,'SB35 Determination Data'!$K447,'5th Cycle APR Raw Data-Final'!$T$3:$T$1977,"&gt;="&amp;'SB35 Determination Data'!$F447,'5th Cycle APR Raw Data-Final'!$T$3:$T$1977,"&lt;"&amp;E447),SUMIFS('5th Cycle APR Raw Data-Final'!H$3:H$1977,'5th Cycle APR Raw Data-Final'!$A$3:$A$1977,'SB35 Determination Data'!$K447,'5th Cycle APR Raw Data-Final'!$T$3:$T$1977,"&gt;="&amp;'SB35 Determination Data'!$F447,'5th Cycle APR Raw Data-Final'!$T$3:$T$1977,"&lt;="&amp;G447))</f>
        <v>2</v>
      </c>
      <c r="O447" s="60">
        <f>IF(AN447&lt;1,SUMIFS('5th Cycle APR Raw Data-Final'!I$3:I$1977,'5th Cycle APR Raw Data-Final'!$A$3:$A$1977,'SB35 Determination Data'!$K447,'5th Cycle APR Raw Data-Final'!$T$3:$T$1977,"&gt;="&amp;'SB35 Determination Data'!$F447,'5th Cycle APR Raw Data-Final'!$T$3:$T$1977,"&lt;"&amp;E447),SUMIFS('5th Cycle APR Raw Data-Final'!I$3:I$1977,'5th Cycle APR Raw Data-Final'!$A$3:$A$1977,'SB35 Determination Data'!$K447,'5th Cycle APR Raw Data-Final'!$T$3:$T$1977,"&gt;="&amp;'SB35 Determination Data'!$F447,'5th Cycle APR Raw Data-Final'!$T$3:$T$1977,"&lt;="&amp;G447))</f>
        <v>8</v>
      </c>
      <c r="P447" s="60">
        <f t="shared" si="8"/>
        <v>16</v>
      </c>
      <c r="Q447" s="31">
        <f t="shared" si="9"/>
        <v>0.38461538461538464</v>
      </c>
      <c r="R447" s="61">
        <f t="shared" si="10"/>
        <v>13</v>
      </c>
      <c r="S447" s="61">
        <f t="shared" si="11"/>
        <v>0</v>
      </c>
      <c r="T447" s="60">
        <f>VLOOKUP(K447,'5th Cycle APR Raw Data-Final'!$A$3:$P$1977,10,FALSE)</f>
        <v>14</v>
      </c>
      <c r="U447" s="60">
        <f>IF(AN447&lt;1,SUMIFS('5th Cycle APR Raw Data-Final'!K$3:K$1977,'5th Cycle APR Raw Data-Final'!$A$3:$A$1977,'SB35 Determination Data'!$K447,'5th Cycle APR Raw Data-Final'!$T$3:$T$1977,"&gt;="&amp;'SB35 Determination Data'!$F447,'5th Cycle APR Raw Data-Final'!$T$3:$T$1977,"&lt;"&amp;E447),SUMIFS('5th Cycle APR Raw Data-Final'!K$3:K$1977,'5th Cycle APR Raw Data-Final'!$A$3:$A$1977,'SB35 Determination Data'!$K447,'5th Cycle APR Raw Data-Final'!$T$3:$T$1977,"&gt;="&amp;'SB35 Determination Data'!$F447,'5th Cycle APR Raw Data-Final'!$T$3:$T$1977,"&lt;="&amp;G447))</f>
        <v>17</v>
      </c>
      <c r="V447" s="60">
        <f>IF(AN447&lt;1,SUMIFS('5th Cycle APR Raw Data-Final'!L$3:L$1977,'5th Cycle APR Raw Data-Final'!$A$3:$A$1977,'SB35 Determination Data'!$K447,'5th Cycle APR Raw Data-Final'!$T$3:$T$1977,"&gt;="&amp;'SB35 Determination Data'!$F447,'5th Cycle APR Raw Data-Final'!$T$3:$T$1977,"&lt;"&amp;E447),SUMIFS('5th Cycle APR Raw Data-Final'!L$3:L$1977,'5th Cycle APR Raw Data-Final'!$A$3:$A$1977,'SB35 Determination Data'!$K447,'5th Cycle APR Raw Data-Final'!$T$3:$T$1977,"&gt;="&amp;'SB35 Determination Data'!$F447,'5th Cycle APR Raw Data-Final'!$T$3:$T$1977,"&lt;="&amp;G447))</f>
        <v>1</v>
      </c>
      <c r="W447" s="60">
        <f>IF(AN447&lt;1,SUMIFS('5th Cycle APR Raw Data-Final'!M$3:M$1977,'5th Cycle APR Raw Data-Final'!$A$3:$A$1977,'SB35 Determination Data'!$K447,'5th Cycle APR Raw Data-Final'!$T$3:$T$1977,"&gt;="&amp;'SB35 Determination Data'!$F447,'5th Cycle APR Raw Data-Final'!$T$3:$T$1977,"&lt;"&amp;E447),SUMIFS('5th Cycle APR Raw Data-Final'!M$3:M$1977,'5th Cycle APR Raw Data-Final'!$A$3:$A$1977,'SB35 Determination Data'!$K447,'5th Cycle APR Raw Data-Final'!$T$3:$T$1977,"&gt;="&amp;'SB35 Determination Data'!$F447,'5th Cycle APR Raw Data-Final'!$T$3:$T$1977,"&lt;="&amp;G447))</f>
        <v>16</v>
      </c>
      <c r="X447" s="60">
        <f t="shared" si="12"/>
        <v>0</v>
      </c>
      <c r="Y447" s="60">
        <f t="shared" si="13"/>
        <v>17</v>
      </c>
      <c r="Z447" s="60">
        <f t="shared" si="14"/>
        <v>0</v>
      </c>
      <c r="AA447" s="31">
        <f t="shared" si="15"/>
        <v>1.2142857142857142</v>
      </c>
      <c r="AB447" s="31">
        <f t="shared" si="16"/>
        <v>1.2142857142857142</v>
      </c>
      <c r="AC447" s="60">
        <f>VLOOKUP(K447,'5th Cycle APR Raw Data-Final'!$A$3:$P$1977,14,FALSE)</f>
        <v>16</v>
      </c>
      <c r="AD447" s="60">
        <f>IF(AN447&lt;1,SUMIFS('5th Cycle APR Raw Data-Final'!$O$3:$O$1977,'5th Cycle APR Raw Data-Final'!$A$3:$A$1977,'SB35 Determination Data'!$K447,'5th Cycle APR Raw Data-Final'!$T$3:$T$1977,"&gt;="&amp;'SB35 Determination Data'!$F447,'5th Cycle APR Raw Data-Final'!$T$3:$T$1977,"&lt;"&amp;E447),SUMIFS('5th Cycle APR Raw Data-Final'!$O$3:$O$1977,'5th Cycle APR Raw Data-Final'!$A$3:$A$1977,'SB35 Determination Data'!$K447,'5th Cycle APR Raw Data-Final'!$T$3:$T$1977,"&gt;="&amp;'SB35 Determination Data'!$F447,'5th Cycle APR Raw Data-Final'!$T$3:$T$1977,"&lt;="&amp;G447))</f>
        <v>5</v>
      </c>
      <c r="AE447" s="60">
        <f t="shared" si="17"/>
        <v>11</v>
      </c>
      <c r="AF447" s="31">
        <f t="shared" si="18"/>
        <v>0.3125</v>
      </c>
      <c r="AG447" s="60">
        <f>VLOOKUP(K447,'5th Cycle APR Raw Data-Final'!$A$3:$P$1977,16,FALSE)</f>
        <v>23</v>
      </c>
      <c r="AH447" s="60">
        <f>IF(AN447&lt;1,SUMIFS('5th Cycle APR Raw Data-Final'!$Q$3:$Q$1977,'5th Cycle APR Raw Data-Final'!$A$3:$A$1977,'SB35 Determination Data'!$K447,'5th Cycle APR Raw Data-Final'!$T$3:$T$1977,"&gt;="&amp;'SB35 Determination Data'!$F447,'5th Cycle APR Raw Data-Final'!$T$3:$T$1977,"&lt;"&amp;E447),SUMIFS('5th Cycle APR Raw Data-Final'!$Q$3:$Q$1977,'5th Cycle APR Raw Data-Final'!$A$3:$A$1977,'SB35 Determination Data'!$K447,'5th Cycle APR Raw Data-Final'!$T$3:$T$1977,"&gt;="&amp;'SB35 Determination Data'!$F447,'5th Cycle APR Raw Data-Final'!$T$3:$T$1977,"&lt;="&amp;G447))</f>
        <v>7</v>
      </c>
      <c r="AI447" s="60">
        <f t="shared" si="19"/>
        <v>16</v>
      </c>
      <c r="AJ447" s="31">
        <f t="shared" si="20"/>
        <v>0.30434782608695654</v>
      </c>
      <c r="AK447" s="60">
        <f>VLOOKUP(K447,'5th Cycle APR Raw Data-Final'!$A$3:$R$1977,18,FALSE)</f>
        <v>79</v>
      </c>
      <c r="AL447" s="60">
        <f>IF(AN447&lt;1,SUMIFS('5th Cycle APR Raw Data-Final'!$S$3:$S$1977,'5th Cycle APR Raw Data-Final'!$A$3:$A$1977,'SB35 Determination Data'!$K447,'5th Cycle APR Raw Data-Final'!$T$3:$T$1977,"&gt;="&amp;'SB35 Determination Data'!$F447,'5th Cycle APR Raw Data-Final'!$T$3:$T$1977,"&lt;"&amp;E447),SUMIFS('5th Cycle APR Raw Data-Final'!$S$3:$S$1977,'5th Cycle APR Raw Data-Final'!$A$3:$A$1977,'SB35 Determination Data'!$K447,'5th Cycle APR Raw Data-Final'!$T$3:$T$1977,"&gt;="&amp;'SB35 Determination Data'!$F447,'5th Cycle APR Raw Data-Final'!$T$3:$T$1977,"&lt;="&amp;G447))</f>
        <v>39</v>
      </c>
      <c r="AM447" s="60">
        <f t="shared" si="21"/>
        <v>43</v>
      </c>
      <c r="AN447" s="62">
        <f t="shared" si="22"/>
        <v>0.5</v>
      </c>
      <c r="AO447" s="9" t="str">
        <f t="shared" si="23"/>
        <v>YES</v>
      </c>
      <c r="AP447" s="9" t="str">
        <f t="shared" si="24"/>
        <v>NO</v>
      </c>
      <c r="AQ447" s="9" t="str">
        <f t="shared" si="25"/>
        <v>NO</v>
      </c>
      <c r="AR447" s="48" t="str">
        <f>VLOOKUP(K447,'2018Submitted'!$A$2:$C$540,3,FALSE)</f>
        <v>Successful</v>
      </c>
      <c r="AS447" s="9" t="str">
        <f t="shared" si="26"/>
        <v>NO</v>
      </c>
      <c r="AT447" s="9" t="str">
        <f t="shared" si="27"/>
        <v>NO</v>
      </c>
    </row>
    <row r="448" spans="1:46" ht="12.75" customHeight="1" x14ac:dyDescent="0.15">
      <c r="A448" s="9" t="s">
        <v>509</v>
      </c>
      <c r="B448" s="9" t="str">
        <f t="shared" si="28"/>
        <v>SCOTTS VALLEY</v>
      </c>
      <c r="C448" s="31">
        <f t="shared" si="1"/>
        <v>0.375</v>
      </c>
      <c r="D448" s="45">
        <f t="shared" si="2"/>
        <v>8</v>
      </c>
      <c r="E448" s="46">
        <f t="shared" si="3"/>
        <v>2020</v>
      </c>
      <c r="F448" s="46">
        <f t="shared" si="4"/>
        <v>2016</v>
      </c>
      <c r="G448" s="46" t="str">
        <f t="shared" si="5"/>
        <v>2023</v>
      </c>
      <c r="H448" s="9" t="str">
        <f t="shared" si="6"/>
        <v>12/31/2015</v>
      </c>
      <c r="I448" s="9" t="str">
        <f t="shared" si="7"/>
        <v>12/31/2023</v>
      </c>
      <c r="J448" s="9" t="s">
        <v>128</v>
      </c>
      <c r="K448" s="49" t="s">
        <v>1304</v>
      </c>
      <c r="L448" s="60">
        <f>VLOOKUP(K448,'5th Cycle APR Raw Data-Final'!$A$3:$P$1977,6,FALSE)</f>
        <v>34</v>
      </c>
      <c r="M448" s="60">
        <f>IF(AN448&lt;1,SUMIFS('5th Cycle APR Raw Data-Final'!G$3:G$1977,'5th Cycle APR Raw Data-Final'!$A$3:$A$1977,'SB35 Determination Data'!$K448,'5th Cycle APR Raw Data-Final'!$T$3:$T$1977,"&gt;="&amp;'SB35 Determination Data'!$F448,'5th Cycle APR Raw Data-Final'!$T$3:$T$1977,"&lt;"&amp;E448),SUMIFS('5th Cycle APR Raw Data-Final'!G$3:G$1977,'5th Cycle APR Raw Data-Final'!$A$3:$A$1977,'SB35 Determination Data'!$K448,'5th Cycle APR Raw Data-Final'!$T$3:$T$1977,"&gt;="&amp;'SB35 Determination Data'!$F448,'5th Cycle APR Raw Data-Final'!$T$3:$T$1977,"&lt;="&amp;G448))</f>
        <v>0</v>
      </c>
      <c r="N448" s="60">
        <f>IF(AN448&lt;1,SUMIFS('5th Cycle APR Raw Data-Final'!H$3:H$1977,'5th Cycle APR Raw Data-Final'!$A$3:$A$1977,'SB35 Determination Data'!$K448,'5th Cycle APR Raw Data-Final'!$T$3:$T$1977,"&gt;="&amp;'SB35 Determination Data'!$F448,'5th Cycle APR Raw Data-Final'!$T$3:$T$1977,"&lt;"&amp;E448),SUMIFS('5th Cycle APR Raw Data-Final'!H$3:H$1977,'5th Cycle APR Raw Data-Final'!$A$3:$A$1977,'SB35 Determination Data'!$K448,'5th Cycle APR Raw Data-Final'!$T$3:$T$1977,"&gt;="&amp;'SB35 Determination Data'!$F448,'5th Cycle APR Raw Data-Final'!$T$3:$T$1977,"&lt;="&amp;G448))</f>
        <v>0</v>
      </c>
      <c r="O448" s="60">
        <f>IF(AN448&lt;1,SUMIFS('5th Cycle APR Raw Data-Final'!I$3:I$1977,'5th Cycle APR Raw Data-Final'!$A$3:$A$1977,'SB35 Determination Data'!$K448,'5th Cycle APR Raw Data-Final'!$T$3:$T$1977,"&gt;="&amp;'SB35 Determination Data'!$F448,'5th Cycle APR Raw Data-Final'!$T$3:$T$1977,"&lt;"&amp;E448),SUMIFS('5th Cycle APR Raw Data-Final'!I$3:I$1977,'5th Cycle APR Raw Data-Final'!$A$3:$A$1977,'SB35 Determination Data'!$K448,'5th Cycle APR Raw Data-Final'!$T$3:$T$1977,"&gt;="&amp;'SB35 Determination Data'!$F448,'5th Cycle APR Raw Data-Final'!$T$3:$T$1977,"&lt;="&amp;G448))</f>
        <v>0</v>
      </c>
      <c r="P448" s="60">
        <f t="shared" si="8"/>
        <v>34</v>
      </c>
      <c r="Q448" s="31">
        <f t="shared" si="9"/>
        <v>0</v>
      </c>
      <c r="R448" s="61">
        <f t="shared" si="10"/>
        <v>13</v>
      </c>
      <c r="S448" s="61">
        <f t="shared" si="11"/>
        <v>0</v>
      </c>
      <c r="T448" s="60">
        <f>VLOOKUP(K448,'5th Cycle APR Raw Data-Final'!$A$3:$P$1977,10,FALSE)</f>
        <v>22</v>
      </c>
      <c r="U448" s="60">
        <f>IF(AN448&lt;1,SUMIFS('5th Cycle APR Raw Data-Final'!K$3:K$1977,'5th Cycle APR Raw Data-Final'!$A$3:$A$1977,'SB35 Determination Data'!$K448,'5th Cycle APR Raw Data-Final'!$T$3:$T$1977,"&gt;="&amp;'SB35 Determination Data'!$F448,'5th Cycle APR Raw Data-Final'!$T$3:$T$1977,"&lt;"&amp;E448),SUMIFS('5th Cycle APR Raw Data-Final'!K$3:K$1977,'5th Cycle APR Raw Data-Final'!$A$3:$A$1977,'SB35 Determination Data'!$K448,'5th Cycle APR Raw Data-Final'!$T$3:$T$1977,"&gt;="&amp;'SB35 Determination Data'!$F448,'5th Cycle APR Raw Data-Final'!$T$3:$T$1977,"&lt;="&amp;G448))</f>
        <v>3</v>
      </c>
      <c r="V448" s="60">
        <f>IF(AN448&lt;1,SUMIFS('5th Cycle APR Raw Data-Final'!L$3:L$1977,'5th Cycle APR Raw Data-Final'!$A$3:$A$1977,'SB35 Determination Data'!$K448,'5th Cycle APR Raw Data-Final'!$T$3:$T$1977,"&gt;="&amp;'SB35 Determination Data'!$F448,'5th Cycle APR Raw Data-Final'!$T$3:$T$1977,"&lt;"&amp;E448),SUMIFS('5th Cycle APR Raw Data-Final'!L$3:L$1977,'5th Cycle APR Raw Data-Final'!$A$3:$A$1977,'SB35 Determination Data'!$K448,'5th Cycle APR Raw Data-Final'!$T$3:$T$1977,"&gt;="&amp;'SB35 Determination Data'!$F448,'5th Cycle APR Raw Data-Final'!$T$3:$T$1977,"&lt;="&amp;G448))</f>
        <v>3</v>
      </c>
      <c r="W448" s="60">
        <f>IF(AN448&lt;1,SUMIFS('5th Cycle APR Raw Data-Final'!M$3:M$1977,'5th Cycle APR Raw Data-Final'!$A$3:$A$1977,'SB35 Determination Data'!$K448,'5th Cycle APR Raw Data-Final'!$T$3:$T$1977,"&gt;="&amp;'SB35 Determination Data'!$F448,'5th Cycle APR Raw Data-Final'!$T$3:$T$1977,"&lt;"&amp;E448),SUMIFS('5th Cycle APR Raw Data-Final'!M$3:M$1977,'5th Cycle APR Raw Data-Final'!$A$3:$A$1977,'SB35 Determination Data'!$K448,'5th Cycle APR Raw Data-Final'!$T$3:$T$1977,"&gt;="&amp;'SB35 Determination Data'!$F448,'5th Cycle APR Raw Data-Final'!$T$3:$T$1977,"&lt;="&amp;G448))</f>
        <v>0</v>
      </c>
      <c r="X448" s="60">
        <f t="shared" si="12"/>
        <v>19</v>
      </c>
      <c r="Y448" s="60">
        <f t="shared" si="13"/>
        <v>3</v>
      </c>
      <c r="Z448" s="60">
        <f t="shared" si="14"/>
        <v>19</v>
      </c>
      <c r="AA448" s="31">
        <f t="shared" si="15"/>
        <v>0.13636363636363635</v>
      </c>
      <c r="AB448" s="31">
        <f t="shared" si="16"/>
        <v>0.13636363636363635</v>
      </c>
      <c r="AC448" s="60">
        <f>VLOOKUP(K448,'5th Cycle APR Raw Data-Final'!$A$3:$P$1977,14,FALSE)</f>
        <v>26</v>
      </c>
      <c r="AD448" s="60">
        <f>IF(AN448&lt;1,SUMIFS('5th Cycle APR Raw Data-Final'!$O$3:$O$1977,'5th Cycle APR Raw Data-Final'!$A$3:$A$1977,'SB35 Determination Data'!$K448,'5th Cycle APR Raw Data-Final'!$T$3:$T$1977,"&gt;="&amp;'SB35 Determination Data'!$F448,'5th Cycle APR Raw Data-Final'!$T$3:$T$1977,"&lt;"&amp;E448),SUMIFS('5th Cycle APR Raw Data-Final'!$O$3:$O$1977,'5th Cycle APR Raw Data-Final'!$A$3:$A$1977,'SB35 Determination Data'!$K448,'5th Cycle APR Raw Data-Final'!$T$3:$T$1977,"&gt;="&amp;'SB35 Determination Data'!$F448,'5th Cycle APR Raw Data-Final'!$T$3:$T$1977,"&lt;="&amp;G448))</f>
        <v>7</v>
      </c>
      <c r="AE448" s="60">
        <f t="shared" si="17"/>
        <v>19</v>
      </c>
      <c r="AF448" s="31">
        <f t="shared" si="18"/>
        <v>0.26923076923076922</v>
      </c>
      <c r="AG448" s="60">
        <f>VLOOKUP(K448,'5th Cycle APR Raw Data-Final'!$A$3:$P$1977,16,FALSE)</f>
        <v>58</v>
      </c>
      <c r="AH448" s="60">
        <f>IF(AN448&lt;1,SUMIFS('5th Cycle APR Raw Data-Final'!$Q$3:$Q$1977,'5th Cycle APR Raw Data-Final'!$A$3:$A$1977,'SB35 Determination Data'!$K448,'5th Cycle APR Raw Data-Final'!$T$3:$T$1977,"&gt;="&amp;'SB35 Determination Data'!$F448,'5th Cycle APR Raw Data-Final'!$T$3:$T$1977,"&lt;"&amp;E448),SUMIFS('5th Cycle APR Raw Data-Final'!$Q$3:$Q$1977,'5th Cycle APR Raw Data-Final'!$A$3:$A$1977,'SB35 Determination Data'!$K448,'5th Cycle APR Raw Data-Final'!$T$3:$T$1977,"&gt;="&amp;'SB35 Determination Data'!$F448,'5th Cycle APR Raw Data-Final'!$T$3:$T$1977,"&lt;="&amp;G448))</f>
        <v>115</v>
      </c>
      <c r="AI448" s="60">
        <f t="shared" si="19"/>
        <v>0</v>
      </c>
      <c r="AJ448" s="31">
        <f t="shared" si="20"/>
        <v>1.9827586206896552</v>
      </c>
      <c r="AK448" s="60">
        <f>VLOOKUP(K448,'5th Cycle APR Raw Data-Final'!$A$3:$R$1977,18,FALSE)</f>
        <v>140</v>
      </c>
      <c r="AL448" s="60">
        <f>IF(AN448&lt;1,SUMIFS('5th Cycle APR Raw Data-Final'!$S$3:$S$1977,'5th Cycle APR Raw Data-Final'!$A$3:$A$1977,'SB35 Determination Data'!$K448,'5th Cycle APR Raw Data-Final'!$T$3:$T$1977,"&gt;="&amp;'SB35 Determination Data'!$F448,'5th Cycle APR Raw Data-Final'!$T$3:$T$1977,"&lt;"&amp;E448),SUMIFS('5th Cycle APR Raw Data-Final'!$S$3:$S$1977,'5th Cycle APR Raw Data-Final'!$A$3:$A$1977,'SB35 Determination Data'!$K448,'5th Cycle APR Raw Data-Final'!$T$3:$T$1977,"&gt;="&amp;'SB35 Determination Data'!$F448,'5th Cycle APR Raw Data-Final'!$T$3:$T$1977,"&lt;="&amp;G448))</f>
        <v>125</v>
      </c>
      <c r="AM448" s="60">
        <f t="shared" si="21"/>
        <v>72</v>
      </c>
      <c r="AN448" s="62">
        <f t="shared" si="22"/>
        <v>0.375</v>
      </c>
      <c r="AO448" s="9" t="str">
        <f t="shared" si="23"/>
        <v>NO</v>
      </c>
      <c r="AP448" s="9" t="str">
        <f t="shared" si="24"/>
        <v>YES</v>
      </c>
      <c r="AQ448" s="9" t="str">
        <f t="shared" si="25"/>
        <v>NO</v>
      </c>
      <c r="AR448" s="48" t="str">
        <f>VLOOKUP(K448,'2018Submitted'!$A$2:$C$540,3,FALSE)</f>
        <v>Successful</v>
      </c>
      <c r="AS448" s="9" t="str">
        <f t="shared" si="26"/>
        <v>NO</v>
      </c>
      <c r="AT448" s="9" t="str">
        <f t="shared" si="27"/>
        <v>YES</v>
      </c>
    </row>
    <row r="449" spans="1:46" ht="12.75" customHeight="1" x14ac:dyDescent="0.15">
      <c r="A449" s="9" t="s">
        <v>273</v>
      </c>
      <c r="B449" s="9" t="str">
        <f t="shared" si="28"/>
        <v>SEAL BEACH</v>
      </c>
      <c r="C449" s="31">
        <f t="shared" si="1"/>
        <v>0.625</v>
      </c>
      <c r="D449" s="45">
        <f t="shared" si="2"/>
        <v>8</v>
      </c>
      <c r="E449" s="46">
        <f t="shared" si="3"/>
        <v>2018</v>
      </c>
      <c r="F449" s="46">
        <f t="shared" si="4"/>
        <v>2014</v>
      </c>
      <c r="G449" s="46" t="str">
        <f t="shared" si="5"/>
        <v>2021</v>
      </c>
      <c r="H449" s="9" t="str">
        <f t="shared" si="6"/>
        <v>10/15/2013</v>
      </c>
      <c r="I449" s="9" t="str">
        <f t="shared" si="7"/>
        <v>10/15/2021</v>
      </c>
      <c r="J449" s="9" t="s">
        <v>144</v>
      </c>
      <c r="K449" s="49" t="s">
        <v>1305</v>
      </c>
      <c r="L449" s="60">
        <f>VLOOKUP(K449,'5th Cycle APR Raw Data-Final'!$A$3:$P$1977,6,FALSE)</f>
        <v>1</v>
      </c>
      <c r="M449" s="60">
        <f>IF(AN449&lt;1,SUMIFS('5th Cycle APR Raw Data-Final'!G$3:G$1977,'5th Cycle APR Raw Data-Final'!$A$3:$A$1977,'SB35 Determination Data'!$K449,'5th Cycle APR Raw Data-Final'!$T$3:$T$1977,"&gt;="&amp;'SB35 Determination Data'!$F449,'5th Cycle APR Raw Data-Final'!$T$3:$T$1977,"&lt;"&amp;E449),SUMIFS('5th Cycle APR Raw Data-Final'!G$3:G$1977,'5th Cycle APR Raw Data-Final'!$A$3:$A$1977,'SB35 Determination Data'!$K449,'5th Cycle APR Raw Data-Final'!$T$3:$T$1977,"&gt;="&amp;'SB35 Determination Data'!$F449,'5th Cycle APR Raw Data-Final'!$T$3:$T$1977,"&lt;="&amp;G449))</f>
        <v>0</v>
      </c>
      <c r="N449" s="60">
        <f>IF(AN449&lt;1,SUMIFS('5th Cycle APR Raw Data-Final'!H$3:H$1977,'5th Cycle APR Raw Data-Final'!$A$3:$A$1977,'SB35 Determination Data'!$K449,'5th Cycle APR Raw Data-Final'!$T$3:$T$1977,"&gt;="&amp;'SB35 Determination Data'!$F449,'5th Cycle APR Raw Data-Final'!$T$3:$T$1977,"&lt;"&amp;E449),SUMIFS('5th Cycle APR Raw Data-Final'!H$3:H$1977,'5th Cycle APR Raw Data-Final'!$A$3:$A$1977,'SB35 Determination Data'!$K449,'5th Cycle APR Raw Data-Final'!$T$3:$T$1977,"&gt;="&amp;'SB35 Determination Data'!$F449,'5th Cycle APR Raw Data-Final'!$T$3:$T$1977,"&lt;="&amp;G449))</f>
        <v>0</v>
      </c>
      <c r="O449" s="60">
        <f>IF(AN449&lt;1,SUMIFS('5th Cycle APR Raw Data-Final'!I$3:I$1977,'5th Cycle APR Raw Data-Final'!$A$3:$A$1977,'SB35 Determination Data'!$K449,'5th Cycle APR Raw Data-Final'!$T$3:$T$1977,"&gt;="&amp;'SB35 Determination Data'!$F449,'5th Cycle APR Raw Data-Final'!$T$3:$T$1977,"&lt;"&amp;E449),SUMIFS('5th Cycle APR Raw Data-Final'!I$3:I$1977,'5th Cycle APR Raw Data-Final'!$A$3:$A$1977,'SB35 Determination Data'!$K449,'5th Cycle APR Raw Data-Final'!$T$3:$T$1977,"&gt;="&amp;'SB35 Determination Data'!$F449,'5th Cycle APR Raw Data-Final'!$T$3:$T$1977,"&lt;="&amp;G449))</f>
        <v>0</v>
      </c>
      <c r="P449" s="60">
        <f t="shared" si="8"/>
        <v>1</v>
      </c>
      <c r="Q449" s="31">
        <f t="shared" si="9"/>
        <v>0</v>
      </c>
      <c r="R449" s="61">
        <f t="shared" si="10"/>
        <v>1</v>
      </c>
      <c r="S449" s="61">
        <f t="shared" si="11"/>
        <v>0</v>
      </c>
      <c r="T449" s="60">
        <f>VLOOKUP(K449,'5th Cycle APR Raw Data-Final'!$A$3:$P$1977,10,FALSE)</f>
        <v>1</v>
      </c>
      <c r="U449" s="60">
        <f>IF(AN449&lt;1,SUMIFS('5th Cycle APR Raw Data-Final'!K$3:K$1977,'5th Cycle APR Raw Data-Final'!$A$3:$A$1977,'SB35 Determination Data'!$K449,'5th Cycle APR Raw Data-Final'!$T$3:$T$1977,"&gt;="&amp;'SB35 Determination Data'!$F449,'5th Cycle APR Raw Data-Final'!$T$3:$T$1977,"&lt;"&amp;E449),SUMIFS('5th Cycle APR Raw Data-Final'!K$3:K$1977,'5th Cycle APR Raw Data-Final'!$A$3:$A$1977,'SB35 Determination Data'!$K449,'5th Cycle APR Raw Data-Final'!$T$3:$T$1977,"&gt;="&amp;'SB35 Determination Data'!$F449,'5th Cycle APR Raw Data-Final'!$T$3:$T$1977,"&lt;="&amp;G449))</f>
        <v>0</v>
      </c>
      <c r="V449" s="60">
        <f>IF(AN449&lt;1,SUMIFS('5th Cycle APR Raw Data-Final'!L$3:L$1977,'5th Cycle APR Raw Data-Final'!$A$3:$A$1977,'SB35 Determination Data'!$K449,'5th Cycle APR Raw Data-Final'!$T$3:$T$1977,"&gt;="&amp;'SB35 Determination Data'!$F449,'5th Cycle APR Raw Data-Final'!$T$3:$T$1977,"&lt;"&amp;E449),SUMIFS('5th Cycle APR Raw Data-Final'!L$3:L$1977,'5th Cycle APR Raw Data-Final'!$A$3:$A$1977,'SB35 Determination Data'!$K449,'5th Cycle APR Raw Data-Final'!$T$3:$T$1977,"&gt;="&amp;'SB35 Determination Data'!$F449,'5th Cycle APR Raw Data-Final'!$T$3:$T$1977,"&lt;="&amp;G449))</f>
        <v>0</v>
      </c>
      <c r="W449" s="60">
        <f>IF(AN449&lt;1,SUMIFS('5th Cycle APR Raw Data-Final'!M$3:M$1977,'5th Cycle APR Raw Data-Final'!$A$3:$A$1977,'SB35 Determination Data'!$K449,'5th Cycle APR Raw Data-Final'!$T$3:$T$1977,"&gt;="&amp;'SB35 Determination Data'!$F449,'5th Cycle APR Raw Data-Final'!$T$3:$T$1977,"&lt;"&amp;E449),SUMIFS('5th Cycle APR Raw Data-Final'!M$3:M$1977,'5th Cycle APR Raw Data-Final'!$A$3:$A$1977,'SB35 Determination Data'!$K449,'5th Cycle APR Raw Data-Final'!$T$3:$T$1977,"&gt;="&amp;'SB35 Determination Data'!$F449,'5th Cycle APR Raw Data-Final'!$T$3:$T$1977,"&lt;="&amp;G449))</f>
        <v>0</v>
      </c>
      <c r="X449" s="60">
        <f t="shared" si="12"/>
        <v>1</v>
      </c>
      <c r="Y449" s="60">
        <f t="shared" si="13"/>
        <v>0</v>
      </c>
      <c r="Z449" s="60">
        <f t="shared" si="14"/>
        <v>1</v>
      </c>
      <c r="AA449" s="31">
        <f t="shared" si="15"/>
        <v>0</v>
      </c>
      <c r="AB449" s="31">
        <f t="shared" si="16"/>
        <v>0</v>
      </c>
      <c r="AC449" s="60">
        <f>VLOOKUP(K449,'5th Cycle APR Raw Data-Final'!$A$3:$P$1977,14,FALSE)</f>
        <v>0</v>
      </c>
      <c r="AD449" s="60">
        <f>IF(AN449&lt;1,SUMIFS('5th Cycle APR Raw Data-Final'!$O$3:$O$1977,'5th Cycle APR Raw Data-Final'!$A$3:$A$1977,'SB35 Determination Data'!$K449,'5th Cycle APR Raw Data-Final'!$T$3:$T$1977,"&gt;="&amp;'SB35 Determination Data'!$F449,'5th Cycle APR Raw Data-Final'!$T$3:$T$1977,"&lt;"&amp;E449),SUMIFS('5th Cycle APR Raw Data-Final'!$O$3:$O$1977,'5th Cycle APR Raw Data-Final'!$A$3:$A$1977,'SB35 Determination Data'!$K449,'5th Cycle APR Raw Data-Final'!$T$3:$T$1977,"&gt;="&amp;'SB35 Determination Data'!$F449,'5th Cycle APR Raw Data-Final'!$T$3:$T$1977,"&lt;="&amp;G449))</f>
        <v>0</v>
      </c>
      <c r="AE449" s="60">
        <f t="shared" si="17"/>
        <v>0</v>
      </c>
      <c r="AF449" s="31" t="str">
        <f t="shared" si="18"/>
        <v>*</v>
      </c>
      <c r="AG449" s="60">
        <f>VLOOKUP(K449,'5th Cycle APR Raw Data-Final'!$A$3:$P$1977,16,FALSE)</f>
        <v>0</v>
      </c>
      <c r="AH449" s="60">
        <f>IF(AN449&lt;1,SUMIFS('5th Cycle APR Raw Data-Final'!$Q$3:$Q$1977,'5th Cycle APR Raw Data-Final'!$A$3:$A$1977,'SB35 Determination Data'!$K449,'5th Cycle APR Raw Data-Final'!$T$3:$T$1977,"&gt;="&amp;'SB35 Determination Data'!$F449,'5th Cycle APR Raw Data-Final'!$T$3:$T$1977,"&lt;"&amp;E449),SUMIFS('5th Cycle APR Raw Data-Final'!$Q$3:$Q$1977,'5th Cycle APR Raw Data-Final'!$A$3:$A$1977,'SB35 Determination Data'!$K449,'5th Cycle APR Raw Data-Final'!$T$3:$T$1977,"&gt;="&amp;'SB35 Determination Data'!$F449,'5th Cycle APR Raw Data-Final'!$T$3:$T$1977,"&lt;="&amp;G449))</f>
        <v>0</v>
      </c>
      <c r="AI449" s="60">
        <f t="shared" si="19"/>
        <v>0</v>
      </c>
      <c r="AJ449" s="31" t="str">
        <f t="shared" si="20"/>
        <v>*</v>
      </c>
      <c r="AK449" s="60">
        <f>VLOOKUP(K449,'5th Cycle APR Raw Data-Final'!$A$3:$R$1977,18,FALSE)</f>
        <v>2</v>
      </c>
      <c r="AL449" s="60">
        <f>IF(AN449&lt;1,SUMIFS('5th Cycle APR Raw Data-Final'!$S$3:$S$1977,'5th Cycle APR Raw Data-Final'!$A$3:$A$1977,'SB35 Determination Data'!$K449,'5th Cycle APR Raw Data-Final'!$T$3:$T$1977,"&gt;="&amp;'SB35 Determination Data'!$F449,'5th Cycle APR Raw Data-Final'!$T$3:$T$1977,"&lt;"&amp;E449),SUMIFS('5th Cycle APR Raw Data-Final'!$S$3:$S$1977,'5th Cycle APR Raw Data-Final'!$A$3:$A$1977,'SB35 Determination Data'!$K449,'5th Cycle APR Raw Data-Final'!$T$3:$T$1977,"&gt;="&amp;'SB35 Determination Data'!$F449,'5th Cycle APR Raw Data-Final'!$T$3:$T$1977,"&lt;="&amp;G449))</f>
        <v>0</v>
      </c>
      <c r="AM449" s="60">
        <f t="shared" si="21"/>
        <v>2</v>
      </c>
      <c r="AN449" s="62">
        <f t="shared" si="22"/>
        <v>0.5</v>
      </c>
      <c r="AO449" s="9" t="str">
        <f t="shared" si="23"/>
        <v>NO</v>
      </c>
      <c r="AP449" s="9" t="str">
        <f t="shared" si="24"/>
        <v>YES</v>
      </c>
      <c r="AQ449" s="9" t="str">
        <f t="shared" si="25"/>
        <v>NO</v>
      </c>
      <c r="AR449" s="48" t="str">
        <f>VLOOKUP(K449,'2018Submitted'!$A$2:$C$540,3,FALSE)</f>
        <v>Successful</v>
      </c>
      <c r="AS449" s="9" t="str">
        <f t="shared" si="26"/>
        <v>NO</v>
      </c>
      <c r="AT449" s="9" t="str">
        <f t="shared" si="27"/>
        <v>YES</v>
      </c>
    </row>
    <row r="450" spans="1:46" ht="12.75" customHeight="1" x14ac:dyDescent="0.15">
      <c r="A450" s="9" t="s">
        <v>257</v>
      </c>
      <c r="B450" s="9" t="str">
        <f t="shared" si="28"/>
        <v>SEASIDE</v>
      </c>
      <c r="C450" s="31">
        <f t="shared" si="1"/>
        <v>0.375</v>
      </c>
      <c r="D450" s="45">
        <f t="shared" si="2"/>
        <v>8</v>
      </c>
      <c r="E450" s="46">
        <f t="shared" si="3"/>
        <v>2020</v>
      </c>
      <c r="F450" s="46">
        <f t="shared" si="4"/>
        <v>2016</v>
      </c>
      <c r="G450" s="46" t="str">
        <f t="shared" si="5"/>
        <v>2023</v>
      </c>
      <c r="H450" s="9" t="str">
        <f t="shared" si="6"/>
        <v>12/31/2015</v>
      </c>
      <c r="I450" s="9" t="str">
        <f t="shared" si="7"/>
        <v>12/31/2023</v>
      </c>
      <c r="J450" s="9" t="s">
        <v>128</v>
      </c>
      <c r="K450" s="49" t="s">
        <v>1306</v>
      </c>
      <c r="L450" s="60">
        <f>VLOOKUP(K450,'5th Cycle APR Raw Data-Final'!$A$3:$P$1977,6,FALSE)</f>
        <v>95</v>
      </c>
      <c r="M450" s="60">
        <f>IF(AN450&lt;1,SUMIFS('5th Cycle APR Raw Data-Final'!G$3:G$1977,'5th Cycle APR Raw Data-Final'!$A$3:$A$1977,'SB35 Determination Data'!$K450,'5th Cycle APR Raw Data-Final'!$T$3:$T$1977,"&gt;="&amp;'SB35 Determination Data'!$F450,'5th Cycle APR Raw Data-Final'!$T$3:$T$1977,"&lt;"&amp;E450),SUMIFS('5th Cycle APR Raw Data-Final'!G$3:G$1977,'5th Cycle APR Raw Data-Final'!$A$3:$A$1977,'SB35 Determination Data'!$K450,'5th Cycle APR Raw Data-Final'!$T$3:$T$1977,"&gt;="&amp;'SB35 Determination Data'!$F450,'5th Cycle APR Raw Data-Final'!$T$3:$T$1977,"&lt;="&amp;G450))</f>
        <v>0</v>
      </c>
      <c r="N450" s="60">
        <f>IF(AN450&lt;1,SUMIFS('5th Cycle APR Raw Data-Final'!H$3:H$1977,'5th Cycle APR Raw Data-Final'!$A$3:$A$1977,'SB35 Determination Data'!$K450,'5th Cycle APR Raw Data-Final'!$T$3:$T$1977,"&gt;="&amp;'SB35 Determination Data'!$F450,'5th Cycle APR Raw Data-Final'!$T$3:$T$1977,"&lt;"&amp;E450),SUMIFS('5th Cycle APR Raw Data-Final'!H$3:H$1977,'5th Cycle APR Raw Data-Final'!$A$3:$A$1977,'SB35 Determination Data'!$K450,'5th Cycle APR Raw Data-Final'!$T$3:$T$1977,"&gt;="&amp;'SB35 Determination Data'!$F450,'5th Cycle APR Raw Data-Final'!$T$3:$T$1977,"&lt;="&amp;G450))</f>
        <v>0</v>
      </c>
      <c r="O450" s="60">
        <f>IF(AN450&lt;1,SUMIFS('5th Cycle APR Raw Data-Final'!I$3:I$1977,'5th Cycle APR Raw Data-Final'!$A$3:$A$1977,'SB35 Determination Data'!$K450,'5th Cycle APR Raw Data-Final'!$T$3:$T$1977,"&gt;="&amp;'SB35 Determination Data'!$F450,'5th Cycle APR Raw Data-Final'!$T$3:$T$1977,"&lt;"&amp;E450),SUMIFS('5th Cycle APR Raw Data-Final'!I$3:I$1977,'5th Cycle APR Raw Data-Final'!$A$3:$A$1977,'SB35 Determination Data'!$K450,'5th Cycle APR Raw Data-Final'!$T$3:$T$1977,"&gt;="&amp;'SB35 Determination Data'!$F450,'5th Cycle APR Raw Data-Final'!$T$3:$T$1977,"&lt;="&amp;G450))</f>
        <v>0</v>
      </c>
      <c r="P450" s="60">
        <f t="shared" si="8"/>
        <v>95</v>
      </c>
      <c r="Q450" s="31">
        <f t="shared" si="9"/>
        <v>0</v>
      </c>
      <c r="R450" s="61">
        <f t="shared" si="10"/>
        <v>36</v>
      </c>
      <c r="S450" s="61">
        <f t="shared" si="11"/>
        <v>0</v>
      </c>
      <c r="T450" s="60">
        <f>VLOOKUP(K450,'5th Cycle APR Raw Data-Final'!$A$3:$P$1977,10,FALSE)</f>
        <v>62</v>
      </c>
      <c r="U450" s="60">
        <f>IF(AN450&lt;1,SUMIFS('5th Cycle APR Raw Data-Final'!K$3:K$1977,'5th Cycle APR Raw Data-Final'!$A$3:$A$1977,'SB35 Determination Data'!$K450,'5th Cycle APR Raw Data-Final'!$T$3:$T$1977,"&gt;="&amp;'SB35 Determination Data'!$F450,'5th Cycle APR Raw Data-Final'!$T$3:$T$1977,"&lt;"&amp;E450),SUMIFS('5th Cycle APR Raw Data-Final'!K$3:K$1977,'5th Cycle APR Raw Data-Final'!$A$3:$A$1977,'SB35 Determination Data'!$K450,'5th Cycle APR Raw Data-Final'!$T$3:$T$1977,"&gt;="&amp;'SB35 Determination Data'!$F450,'5th Cycle APR Raw Data-Final'!$T$3:$T$1977,"&lt;="&amp;G450))</f>
        <v>0</v>
      </c>
      <c r="V450" s="60">
        <f>IF(AN450&lt;1,SUMIFS('5th Cycle APR Raw Data-Final'!L$3:L$1977,'5th Cycle APR Raw Data-Final'!$A$3:$A$1977,'SB35 Determination Data'!$K450,'5th Cycle APR Raw Data-Final'!$T$3:$T$1977,"&gt;="&amp;'SB35 Determination Data'!$F450,'5th Cycle APR Raw Data-Final'!$T$3:$T$1977,"&lt;"&amp;E450),SUMIFS('5th Cycle APR Raw Data-Final'!L$3:L$1977,'5th Cycle APR Raw Data-Final'!$A$3:$A$1977,'SB35 Determination Data'!$K450,'5th Cycle APR Raw Data-Final'!$T$3:$T$1977,"&gt;="&amp;'SB35 Determination Data'!$F450,'5th Cycle APR Raw Data-Final'!$T$3:$T$1977,"&lt;="&amp;G450))</f>
        <v>0</v>
      </c>
      <c r="W450" s="60">
        <f>IF(AN450&lt;1,SUMIFS('5th Cycle APR Raw Data-Final'!M$3:M$1977,'5th Cycle APR Raw Data-Final'!$A$3:$A$1977,'SB35 Determination Data'!$K450,'5th Cycle APR Raw Data-Final'!$T$3:$T$1977,"&gt;="&amp;'SB35 Determination Data'!$F450,'5th Cycle APR Raw Data-Final'!$T$3:$T$1977,"&lt;"&amp;E450),SUMIFS('5th Cycle APR Raw Data-Final'!M$3:M$1977,'5th Cycle APR Raw Data-Final'!$A$3:$A$1977,'SB35 Determination Data'!$K450,'5th Cycle APR Raw Data-Final'!$T$3:$T$1977,"&gt;="&amp;'SB35 Determination Data'!$F450,'5th Cycle APR Raw Data-Final'!$T$3:$T$1977,"&lt;="&amp;G450))</f>
        <v>0</v>
      </c>
      <c r="X450" s="60">
        <f t="shared" si="12"/>
        <v>62</v>
      </c>
      <c r="Y450" s="60">
        <f t="shared" si="13"/>
        <v>0</v>
      </c>
      <c r="Z450" s="60">
        <f t="shared" si="14"/>
        <v>62</v>
      </c>
      <c r="AA450" s="31">
        <f t="shared" si="15"/>
        <v>0</v>
      </c>
      <c r="AB450" s="31">
        <f t="shared" si="16"/>
        <v>0</v>
      </c>
      <c r="AC450" s="60">
        <f>VLOOKUP(K450,'5th Cycle APR Raw Data-Final'!$A$3:$P$1977,14,FALSE)</f>
        <v>72</v>
      </c>
      <c r="AD450" s="60">
        <f>IF(AN450&lt;1,SUMIFS('5th Cycle APR Raw Data-Final'!$O$3:$O$1977,'5th Cycle APR Raw Data-Final'!$A$3:$A$1977,'SB35 Determination Data'!$K450,'5th Cycle APR Raw Data-Final'!$T$3:$T$1977,"&gt;="&amp;'SB35 Determination Data'!$F450,'5th Cycle APR Raw Data-Final'!$T$3:$T$1977,"&lt;"&amp;E450),SUMIFS('5th Cycle APR Raw Data-Final'!$O$3:$O$1977,'5th Cycle APR Raw Data-Final'!$A$3:$A$1977,'SB35 Determination Data'!$K450,'5th Cycle APR Raw Data-Final'!$T$3:$T$1977,"&gt;="&amp;'SB35 Determination Data'!$F450,'5th Cycle APR Raw Data-Final'!$T$3:$T$1977,"&lt;="&amp;G450))</f>
        <v>3</v>
      </c>
      <c r="AE450" s="60">
        <f t="shared" si="17"/>
        <v>69</v>
      </c>
      <c r="AF450" s="31">
        <f t="shared" si="18"/>
        <v>4.1666666666666664E-2</v>
      </c>
      <c r="AG450" s="60">
        <f>VLOOKUP(K450,'5th Cycle APR Raw Data-Final'!$A$3:$P$1977,16,FALSE)</f>
        <v>164</v>
      </c>
      <c r="AH450" s="60">
        <f>IF(AN450&lt;1,SUMIFS('5th Cycle APR Raw Data-Final'!$Q$3:$Q$1977,'5th Cycle APR Raw Data-Final'!$A$3:$A$1977,'SB35 Determination Data'!$K450,'5th Cycle APR Raw Data-Final'!$T$3:$T$1977,"&gt;="&amp;'SB35 Determination Data'!$F450,'5th Cycle APR Raw Data-Final'!$T$3:$T$1977,"&lt;"&amp;E450),SUMIFS('5th Cycle APR Raw Data-Final'!$Q$3:$Q$1977,'5th Cycle APR Raw Data-Final'!$A$3:$A$1977,'SB35 Determination Data'!$K450,'5th Cycle APR Raw Data-Final'!$T$3:$T$1977,"&gt;="&amp;'SB35 Determination Data'!$F450,'5th Cycle APR Raw Data-Final'!$T$3:$T$1977,"&lt;="&amp;G450))</f>
        <v>3</v>
      </c>
      <c r="AI450" s="60">
        <f t="shared" si="19"/>
        <v>161</v>
      </c>
      <c r="AJ450" s="31">
        <f t="shared" si="20"/>
        <v>1.8292682926829267E-2</v>
      </c>
      <c r="AK450" s="60">
        <f>VLOOKUP(K450,'5th Cycle APR Raw Data-Final'!$A$3:$R$1977,18,FALSE)</f>
        <v>393</v>
      </c>
      <c r="AL450" s="60">
        <f>IF(AN450&lt;1,SUMIFS('5th Cycle APR Raw Data-Final'!$S$3:$S$1977,'5th Cycle APR Raw Data-Final'!$A$3:$A$1977,'SB35 Determination Data'!$K450,'5th Cycle APR Raw Data-Final'!$T$3:$T$1977,"&gt;="&amp;'SB35 Determination Data'!$F450,'5th Cycle APR Raw Data-Final'!$T$3:$T$1977,"&lt;"&amp;E450),SUMIFS('5th Cycle APR Raw Data-Final'!$S$3:$S$1977,'5th Cycle APR Raw Data-Final'!$A$3:$A$1977,'SB35 Determination Data'!$K450,'5th Cycle APR Raw Data-Final'!$T$3:$T$1977,"&gt;="&amp;'SB35 Determination Data'!$F450,'5th Cycle APR Raw Data-Final'!$T$3:$T$1977,"&lt;="&amp;G450))</f>
        <v>6</v>
      </c>
      <c r="AM450" s="60">
        <f t="shared" si="21"/>
        <v>387</v>
      </c>
      <c r="AN450" s="62">
        <f t="shared" si="22"/>
        <v>0.375</v>
      </c>
      <c r="AO450" s="9" t="str">
        <f t="shared" si="23"/>
        <v>YES</v>
      </c>
      <c r="AP450" s="9" t="str">
        <f t="shared" si="24"/>
        <v>NO</v>
      </c>
      <c r="AQ450" s="9" t="str">
        <f t="shared" si="25"/>
        <v>NO</v>
      </c>
      <c r="AR450" s="48" t="str">
        <f>VLOOKUP(K450,'2018Submitted'!$A$2:$C$540,3,FALSE)</f>
        <v>Successful</v>
      </c>
      <c r="AS450" s="9" t="str">
        <f t="shared" si="26"/>
        <v>NO</v>
      </c>
      <c r="AT450" s="9" t="str">
        <f t="shared" si="27"/>
        <v>NO</v>
      </c>
    </row>
    <row r="451" spans="1:46" ht="12.75" customHeight="1" x14ac:dyDescent="0.15">
      <c r="A451" s="9" t="s">
        <v>528</v>
      </c>
      <c r="B451" s="9" t="str">
        <f t="shared" si="28"/>
        <v>SEBASTOPOL</v>
      </c>
      <c r="C451" s="31">
        <f t="shared" si="1"/>
        <v>0.5</v>
      </c>
      <c r="D451" s="45">
        <f t="shared" si="2"/>
        <v>8</v>
      </c>
      <c r="E451" s="46">
        <f t="shared" si="3"/>
        <v>2019</v>
      </c>
      <c r="F451" s="46">
        <f t="shared" si="4"/>
        <v>2015</v>
      </c>
      <c r="G451" s="46">
        <f t="shared" si="5"/>
        <v>2022</v>
      </c>
      <c r="H451" s="9" t="str">
        <f t="shared" si="6"/>
        <v>01/31/2015</v>
      </c>
      <c r="I451" s="9" t="str">
        <f t="shared" si="7"/>
        <v>01/31/2023</v>
      </c>
      <c r="J451" s="9" t="s">
        <v>67</v>
      </c>
      <c r="K451" s="49" t="s">
        <v>578</v>
      </c>
      <c r="L451" s="60">
        <f>VLOOKUP(K451,'5th Cycle APR Raw Data-Final'!$A$3:$P$1977,6,FALSE)</f>
        <v>22</v>
      </c>
      <c r="M451" s="60">
        <f>IF(AN451&lt;1,SUMIFS('5th Cycle APR Raw Data-Final'!G$3:G$1977,'5th Cycle APR Raw Data-Final'!$A$3:$A$1977,'SB35 Determination Data'!$K451,'5th Cycle APR Raw Data-Final'!$T$3:$T$1977,"&gt;="&amp;'SB35 Determination Data'!$F451,'5th Cycle APR Raw Data-Final'!$T$3:$T$1977,"&lt;"&amp;E451),SUMIFS('5th Cycle APR Raw Data-Final'!G$3:G$1977,'5th Cycle APR Raw Data-Final'!$A$3:$A$1977,'SB35 Determination Data'!$K451,'5th Cycle APR Raw Data-Final'!$T$3:$T$1977,"&gt;="&amp;'SB35 Determination Data'!$F451,'5th Cycle APR Raw Data-Final'!$T$3:$T$1977,"&lt;="&amp;G451))</f>
        <v>3</v>
      </c>
      <c r="N451" s="60">
        <f>IF(AN451&lt;1,SUMIFS('5th Cycle APR Raw Data-Final'!H$3:H$1977,'5th Cycle APR Raw Data-Final'!$A$3:$A$1977,'SB35 Determination Data'!$K451,'5th Cycle APR Raw Data-Final'!$T$3:$T$1977,"&gt;="&amp;'SB35 Determination Data'!$F451,'5th Cycle APR Raw Data-Final'!$T$3:$T$1977,"&lt;"&amp;E451),SUMIFS('5th Cycle APR Raw Data-Final'!H$3:H$1977,'5th Cycle APR Raw Data-Final'!$A$3:$A$1977,'SB35 Determination Data'!$K451,'5th Cycle APR Raw Data-Final'!$T$3:$T$1977,"&gt;="&amp;'SB35 Determination Data'!$F451,'5th Cycle APR Raw Data-Final'!$T$3:$T$1977,"&lt;="&amp;G451))</f>
        <v>0</v>
      </c>
      <c r="O451" s="60">
        <f>IF(AN451&lt;1,SUMIFS('5th Cycle APR Raw Data-Final'!I$3:I$1977,'5th Cycle APR Raw Data-Final'!$A$3:$A$1977,'SB35 Determination Data'!$K451,'5th Cycle APR Raw Data-Final'!$T$3:$T$1977,"&gt;="&amp;'SB35 Determination Data'!$F451,'5th Cycle APR Raw Data-Final'!$T$3:$T$1977,"&lt;"&amp;E451),SUMIFS('5th Cycle APR Raw Data-Final'!I$3:I$1977,'5th Cycle APR Raw Data-Final'!$A$3:$A$1977,'SB35 Determination Data'!$K451,'5th Cycle APR Raw Data-Final'!$T$3:$T$1977,"&gt;="&amp;'SB35 Determination Data'!$F451,'5th Cycle APR Raw Data-Final'!$T$3:$T$1977,"&lt;="&amp;G451))</f>
        <v>3</v>
      </c>
      <c r="P451" s="60">
        <f t="shared" si="8"/>
        <v>19</v>
      </c>
      <c r="Q451" s="31">
        <f t="shared" si="9"/>
        <v>0.13636363636363635</v>
      </c>
      <c r="R451" s="61">
        <f t="shared" si="10"/>
        <v>11</v>
      </c>
      <c r="S451" s="61">
        <f t="shared" si="11"/>
        <v>0</v>
      </c>
      <c r="T451" s="60">
        <f>VLOOKUP(K451,'5th Cycle APR Raw Data-Final'!$A$3:$P$1977,10,FALSE)</f>
        <v>17</v>
      </c>
      <c r="U451" s="60">
        <f>IF(AN451&lt;1,SUMIFS('5th Cycle APR Raw Data-Final'!K$3:K$1977,'5th Cycle APR Raw Data-Final'!$A$3:$A$1977,'SB35 Determination Data'!$K451,'5th Cycle APR Raw Data-Final'!$T$3:$T$1977,"&gt;="&amp;'SB35 Determination Data'!$F451,'5th Cycle APR Raw Data-Final'!$T$3:$T$1977,"&lt;"&amp;E451),SUMIFS('5th Cycle APR Raw Data-Final'!K$3:K$1977,'5th Cycle APR Raw Data-Final'!$A$3:$A$1977,'SB35 Determination Data'!$K451,'5th Cycle APR Raw Data-Final'!$T$3:$T$1977,"&gt;="&amp;'SB35 Determination Data'!$F451,'5th Cycle APR Raw Data-Final'!$T$3:$T$1977,"&lt;="&amp;G451))</f>
        <v>7</v>
      </c>
      <c r="V451" s="60">
        <f>IF(AN451&lt;1,SUMIFS('5th Cycle APR Raw Data-Final'!L$3:L$1977,'5th Cycle APR Raw Data-Final'!$A$3:$A$1977,'SB35 Determination Data'!$K451,'5th Cycle APR Raw Data-Final'!$T$3:$T$1977,"&gt;="&amp;'SB35 Determination Data'!$F451,'5th Cycle APR Raw Data-Final'!$T$3:$T$1977,"&lt;"&amp;E451),SUMIFS('5th Cycle APR Raw Data-Final'!L$3:L$1977,'5th Cycle APR Raw Data-Final'!$A$3:$A$1977,'SB35 Determination Data'!$K451,'5th Cycle APR Raw Data-Final'!$T$3:$T$1977,"&gt;="&amp;'SB35 Determination Data'!$F451,'5th Cycle APR Raw Data-Final'!$T$3:$T$1977,"&lt;="&amp;G451))</f>
        <v>3</v>
      </c>
      <c r="W451" s="60">
        <f>IF(AN451&lt;1,SUMIFS('5th Cycle APR Raw Data-Final'!M$3:M$1977,'5th Cycle APR Raw Data-Final'!$A$3:$A$1977,'SB35 Determination Data'!$K451,'5th Cycle APR Raw Data-Final'!$T$3:$T$1977,"&gt;="&amp;'SB35 Determination Data'!$F451,'5th Cycle APR Raw Data-Final'!$T$3:$T$1977,"&lt;"&amp;E451),SUMIFS('5th Cycle APR Raw Data-Final'!M$3:M$1977,'5th Cycle APR Raw Data-Final'!$A$3:$A$1977,'SB35 Determination Data'!$K451,'5th Cycle APR Raw Data-Final'!$T$3:$T$1977,"&gt;="&amp;'SB35 Determination Data'!$F451,'5th Cycle APR Raw Data-Final'!$T$3:$T$1977,"&lt;="&amp;G451))</f>
        <v>4</v>
      </c>
      <c r="X451" s="60">
        <f t="shared" si="12"/>
        <v>10</v>
      </c>
      <c r="Y451" s="60">
        <f t="shared" si="13"/>
        <v>7</v>
      </c>
      <c r="Z451" s="60">
        <f t="shared" si="14"/>
        <v>10</v>
      </c>
      <c r="AA451" s="31">
        <f t="shared" si="15"/>
        <v>0.41176470588235292</v>
      </c>
      <c r="AB451" s="31">
        <f t="shared" si="16"/>
        <v>0.41176470588235292</v>
      </c>
      <c r="AC451" s="60">
        <f>VLOOKUP(K451,'5th Cycle APR Raw Data-Final'!$A$3:$P$1977,14,FALSE)</f>
        <v>19</v>
      </c>
      <c r="AD451" s="60">
        <f>IF(AN451&lt;1,SUMIFS('5th Cycle APR Raw Data-Final'!$O$3:$O$1977,'5th Cycle APR Raw Data-Final'!$A$3:$A$1977,'SB35 Determination Data'!$K451,'5th Cycle APR Raw Data-Final'!$T$3:$T$1977,"&gt;="&amp;'SB35 Determination Data'!$F451,'5th Cycle APR Raw Data-Final'!$T$3:$T$1977,"&lt;"&amp;E451),SUMIFS('5th Cycle APR Raw Data-Final'!$O$3:$O$1977,'5th Cycle APR Raw Data-Final'!$A$3:$A$1977,'SB35 Determination Data'!$K451,'5th Cycle APR Raw Data-Final'!$T$3:$T$1977,"&gt;="&amp;'SB35 Determination Data'!$F451,'5th Cycle APR Raw Data-Final'!$T$3:$T$1977,"&lt;="&amp;G451))</f>
        <v>20</v>
      </c>
      <c r="AE451" s="60">
        <f t="shared" si="17"/>
        <v>0</v>
      </c>
      <c r="AF451" s="31">
        <f t="shared" si="18"/>
        <v>1.0526315789473684</v>
      </c>
      <c r="AG451" s="60">
        <f>VLOOKUP(K451,'5th Cycle APR Raw Data-Final'!$A$3:$P$1977,16,FALSE)</f>
        <v>62</v>
      </c>
      <c r="AH451" s="60">
        <f>IF(AN451&lt;1,SUMIFS('5th Cycle APR Raw Data-Final'!$Q$3:$Q$1977,'5th Cycle APR Raw Data-Final'!$A$3:$A$1977,'SB35 Determination Data'!$K451,'5th Cycle APR Raw Data-Final'!$T$3:$T$1977,"&gt;="&amp;'SB35 Determination Data'!$F451,'5th Cycle APR Raw Data-Final'!$T$3:$T$1977,"&lt;"&amp;E451),SUMIFS('5th Cycle APR Raw Data-Final'!$Q$3:$Q$1977,'5th Cycle APR Raw Data-Final'!$A$3:$A$1977,'SB35 Determination Data'!$K451,'5th Cycle APR Raw Data-Final'!$T$3:$T$1977,"&gt;="&amp;'SB35 Determination Data'!$F451,'5th Cycle APR Raw Data-Final'!$T$3:$T$1977,"&lt;="&amp;G451))</f>
        <v>24</v>
      </c>
      <c r="AI451" s="60">
        <f t="shared" si="19"/>
        <v>38</v>
      </c>
      <c r="AJ451" s="31">
        <f t="shared" si="20"/>
        <v>0.38709677419354838</v>
      </c>
      <c r="AK451" s="60">
        <f>VLOOKUP(K451,'5th Cycle APR Raw Data-Final'!$A$3:$R$1977,18,FALSE)</f>
        <v>120</v>
      </c>
      <c r="AL451" s="60">
        <f>IF(AN451&lt;1,SUMIFS('5th Cycle APR Raw Data-Final'!$S$3:$S$1977,'5th Cycle APR Raw Data-Final'!$A$3:$A$1977,'SB35 Determination Data'!$K451,'5th Cycle APR Raw Data-Final'!$T$3:$T$1977,"&gt;="&amp;'SB35 Determination Data'!$F451,'5th Cycle APR Raw Data-Final'!$T$3:$T$1977,"&lt;"&amp;E451),SUMIFS('5th Cycle APR Raw Data-Final'!$S$3:$S$1977,'5th Cycle APR Raw Data-Final'!$A$3:$A$1977,'SB35 Determination Data'!$K451,'5th Cycle APR Raw Data-Final'!$T$3:$T$1977,"&gt;="&amp;'SB35 Determination Data'!$F451,'5th Cycle APR Raw Data-Final'!$T$3:$T$1977,"&lt;="&amp;G451))</f>
        <v>54</v>
      </c>
      <c r="AM451" s="60">
        <f t="shared" si="21"/>
        <v>67</v>
      </c>
      <c r="AN451" s="62">
        <f t="shared" si="22"/>
        <v>0.5</v>
      </c>
      <c r="AO451" s="9" t="str">
        <f t="shared" si="23"/>
        <v>YES</v>
      </c>
      <c r="AP451" s="9" t="str">
        <f t="shared" si="24"/>
        <v>NO</v>
      </c>
      <c r="AQ451" s="9" t="str">
        <f t="shared" si="25"/>
        <v>NO</v>
      </c>
      <c r="AR451" s="48" t="str">
        <f>VLOOKUP(K451,'2018Submitted'!$A$2:$C$540,3,FALSE)</f>
        <v>Successful</v>
      </c>
      <c r="AS451" s="9" t="str">
        <f t="shared" si="26"/>
        <v>NO</v>
      </c>
      <c r="AT451" s="9" t="str">
        <f t="shared" si="27"/>
        <v>NO</v>
      </c>
    </row>
    <row r="452" spans="1:46" ht="12.75" customHeight="1" x14ac:dyDescent="0.15">
      <c r="A452" s="9" t="s">
        <v>127</v>
      </c>
      <c r="B452" s="9" t="str">
        <f t="shared" si="28"/>
        <v>SELMA</v>
      </c>
      <c r="C452" s="31">
        <f t="shared" si="1"/>
        <v>0.375</v>
      </c>
      <c r="D452" s="45">
        <f t="shared" si="2"/>
        <v>8</v>
      </c>
      <c r="E452" s="46">
        <f t="shared" si="3"/>
        <v>2020</v>
      </c>
      <c r="F452" s="46">
        <f t="shared" si="4"/>
        <v>2016</v>
      </c>
      <c r="G452" s="46" t="str">
        <f t="shared" si="5"/>
        <v>2023</v>
      </c>
      <c r="H452" s="9" t="str">
        <f t="shared" si="6"/>
        <v>12/31/2015</v>
      </c>
      <c r="I452" s="9" t="str">
        <f t="shared" si="7"/>
        <v>12/31/2023</v>
      </c>
      <c r="J452" s="9" t="s">
        <v>128</v>
      </c>
      <c r="K452" s="49" t="s">
        <v>1307</v>
      </c>
      <c r="L452" s="60">
        <f>VLOOKUP(K452,'5th Cycle APR Raw Data-Final'!$A$3:$P$1977,6,FALSE)</f>
        <v>140</v>
      </c>
      <c r="M452" s="60">
        <f>IF(AN452&lt;1,SUMIFS('5th Cycle APR Raw Data-Final'!G$3:G$1977,'5th Cycle APR Raw Data-Final'!$A$3:$A$1977,'SB35 Determination Data'!$K452,'5th Cycle APR Raw Data-Final'!$T$3:$T$1977,"&gt;="&amp;'SB35 Determination Data'!$F452,'5th Cycle APR Raw Data-Final'!$T$3:$T$1977,"&lt;"&amp;E452),SUMIFS('5th Cycle APR Raw Data-Final'!G$3:G$1977,'5th Cycle APR Raw Data-Final'!$A$3:$A$1977,'SB35 Determination Data'!$K452,'5th Cycle APR Raw Data-Final'!$T$3:$T$1977,"&gt;="&amp;'SB35 Determination Data'!$F452,'5th Cycle APR Raw Data-Final'!$T$3:$T$1977,"&lt;="&amp;G452))</f>
        <v>55</v>
      </c>
      <c r="N452" s="60">
        <f>IF(AN452&lt;1,SUMIFS('5th Cycle APR Raw Data-Final'!H$3:H$1977,'5th Cycle APR Raw Data-Final'!$A$3:$A$1977,'SB35 Determination Data'!$K452,'5th Cycle APR Raw Data-Final'!$T$3:$T$1977,"&gt;="&amp;'SB35 Determination Data'!$F452,'5th Cycle APR Raw Data-Final'!$T$3:$T$1977,"&lt;"&amp;E452),SUMIFS('5th Cycle APR Raw Data-Final'!H$3:H$1977,'5th Cycle APR Raw Data-Final'!$A$3:$A$1977,'SB35 Determination Data'!$K452,'5th Cycle APR Raw Data-Final'!$T$3:$T$1977,"&gt;="&amp;'SB35 Determination Data'!$F452,'5th Cycle APR Raw Data-Final'!$T$3:$T$1977,"&lt;="&amp;G452))</f>
        <v>55</v>
      </c>
      <c r="O452" s="60">
        <f>IF(AN452&lt;1,SUMIFS('5th Cycle APR Raw Data-Final'!I$3:I$1977,'5th Cycle APR Raw Data-Final'!$A$3:$A$1977,'SB35 Determination Data'!$K452,'5th Cycle APR Raw Data-Final'!$T$3:$T$1977,"&gt;="&amp;'SB35 Determination Data'!$F452,'5th Cycle APR Raw Data-Final'!$T$3:$T$1977,"&lt;"&amp;E452),SUMIFS('5th Cycle APR Raw Data-Final'!I$3:I$1977,'5th Cycle APR Raw Data-Final'!$A$3:$A$1977,'SB35 Determination Data'!$K452,'5th Cycle APR Raw Data-Final'!$T$3:$T$1977,"&gt;="&amp;'SB35 Determination Data'!$F452,'5th Cycle APR Raw Data-Final'!$T$3:$T$1977,"&lt;="&amp;G452))</f>
        <v>0</v>
      </c>
      <c r="P452" s="60">
        <f t="shared" si="8"/>
        <v>85</v>
      </c>
      <c r="Q452" s="31">
        <f t="shared" si="9"/>
        <v>0.39285714285714285</v>
      </c>
      <c r="R452" s="61">
        <f t="shared" si="10"/>
        <v>53</v>
      </c>
      <c r="S452" s="61">
        <f t="shared" si="11"/>
        <v>2</v>
      </c>
      <c r="T452" s="60">
        <f>VLOOKUP(K452,'5th Cycle APR Raw Data-Final'!$A$3:$P$1977,10,FALSE)</f>
        <v>115</v>
      </c>
      <c r="U452" s="60">
        <f>IF(AN452&lt;1,SUMIFS('5th Cycle APR Raw Data-Final'!K$3:K$1977,'5th Cycle APR Raw Data-Final'!$A$3:$A$1977,'SB35 Determination Data'!$K452,'5th Cycle APR Raw Data-Final'!$T$3:$T$1977,"&gt;="&amp;'SB35 Determination Data'!$F452,'5th Cycle APR Raw Data-Final'!$T$3:$T$1977,"&lt;"&amp;E452),SUMIFS('5th Cycle APR Raw Data-Final'!K$3:K$1977,'5th Cycle APR Raw Data-Final'!$A$3:$A$1977,'SB35 Determination Data'!$K452,'5th Cycle APR Raw Data-Final'!$T$3:$T$1977,"&gt;="&amp;'SB35 Determination Data'!$F452,'5th Cycle APR Raw Data-Final'!$T$3:$T$1977,"&lt;="&amp;G452))</f>
        <v>39</v>
      </c>
      <c r="V452" s="60">
        <f>IF(AN452&lt;1,SUMIFS('5th Cycle APR Raw Data-Final'!L$3:L$1977,'5th Cycle APR Raw Data-Final'!$A$3:$A$1977,'SB35 Determination Data'!$K452,'5th Cycle APR Raw Data-Final'!$T$3:$T$1977,"&gt;="&amp;'SB35 Determination Data'!$F452,'5th Cycle APR Raw Data-Final'!$T$3:$T$1977,"&lt;"&amp;E452),SUMIFS('5th Cycle APR Raw Data-Final'!L$3:L$1977,'5th Cycle APR Raw Data-Final'!$A$3:$A$1977,'SB35 Determination Data'!$K452,'5th Cycle APR Raw Data-Final'!$T$3:$T$1977,"&gt;="&amp;'SB35 Determination Data'!$F452,'5th Cycle APR Raw Data-Final'!$T$3:$T$1977,"&lt;="&amp;G452))</f>
        <v>39</v>
      </c>
      <c r="W452" s="60">
        <f>IF(AN452&lt;1,SUMIFS('5th Cycle APR Raw Data-Final'!M$3:M$1977,'5th Cycle APR Raw Data-Final'!$A$3:$A$1977,'SB35 Determination Data'!$K452,'5th Cycle APR Raw Data-Final'!$T$3:$T$1977,"&gt;="&amp;'SB35 Determination Data'!$F452,'5th Cycle APR Raw Data-Final'!$T$3:$T$1977,"&lt;"&amp;E452),SUMIFS('5th Cycle APR Raw Data-Final'!M$3:M$1977,'5th Cycle APR Raw Data-Final'!$A$3:$A$1977,'SB35 Determination Data'!$K452,'5th Cycle APR Raw Data-Final'!$T$3:$T$1977,"&gt;="&amp;'SB35 Determination Data'!$F452,'5th Cycle APR Raw Data-Final'!$T$3:$T$1977,"&lt;="&amp;G452))</f>
        <v>0</v>
      </c>
      <c r="X452" s="60">
        <f t="shared" si="12"/>
        <v>76</v>
      </c>
      <c r="Y452" s="60">
        <f t="shared" si="13"/>
        <v>41</v>
      </c>
      <c r="Z452" s="60">
        <f t="shared" si="14"/>
        <v>74</v>
      </c>
      <c r="AA452" s="31">
        <f t="shared" si="15"/>
        <v>0.33913043478260868</v>
      </c>
      <c r="AB452" s="31">
        <f t="shared" si="16"/>
        <v>0.35652173913043478</v>
      </c>
      <c r="AC452" s="60">
        <f>VLOOKUP(K452,'5th Cycle APR Raw Data-Final'!$A$3:$P$1977,14,FALSE)</f>
        <v>69</v>
      </c>
      <c r="AD452" s="60">
        <f>IF(AN452&lt;1,SUMIFS('5th Cycle APR Raw Data-Final'!$O$3:$O$1977,'5th Cycle APR Raw Data-Final'!$A$3:$A$1977,'SB35 Determination Data'!$K452,'5th Cycle APR Raw Data-Final'!$T$3:$T$1977,"&gt;="&amp;'SB35 Determination Data'!$F452,'5th Cycle APR Raw Data-Final'!$T$3:$T$1977,"&lt;"&amp;E452),SUMIFS('5th Cycle APR Raw Data-Final'!$O$3:$O$1977,'5th Cycle APR Raw Data-Final'!$A$3:$A$1977,'SB35 Determination Data'!$K452,'5th Cycle APR Raw Data-Final'!$T$3:$T$1977,"&gt;="&amp;'SB35 Determination Data'!$F452,'5th Cycle APR Raw Data-Final'!$T$3:$T$1977,"&lt;="&amp;G452))</f>
        <v>27</v>
      </c>
      <c r="AE452" s="60">
        <f t="shared" si="17"/>
        <v>42</v>
      </c>
      <c r="AF452" s="31">
        <f t="shared" si="18"/>
        <v>0.39130434782608697</v>
      </c>
      <c r="AG452" s="60">
        <f>VLOOKUP(K452,'5th Cycle APR Raw Data-Final'!$A$3:$P$1977,16,FALSE)</f>
        <v>281</v>
      </c>
      <c r="AH452" s="60">
        <f>IF(AN452&lt;1,SUMIFS('5th Cycle APR Raw Data-Final'!$Q$3:$Q$1977,'5th Cycle APR Raw Data-Final'!$A$3:$A$1977,'SB35 Determination Data'!$K452,'5th Cycle APR Raw Data-Final'!$T$3:$T$1977,"&gt;="&amp;'SB35 Determination Data'!$F452,'5th Cycle APR Raw Data-Final'!$T$3:$T$1977,"&lt;"&amp;E452),SUMIFS('5th Cycle APR Raw Data-Final'!$Q$3:$Q$1977,'5th Cycle APR Raw Data-Final'!$A$3:$A$1977,'SB35 Determination Data'!$K452,'5th Cycle APR Raw Data-Final'!$T$3:$T$1977,"&gt;="&amp;'SB35 Determination Data'!$F452,'5th Cycle APR Raw Data-Final'!$T$3:$T$1977,"&lt;="&amp;G452))</f>
        <v>2</v>
      </c>
      <c r="AI452" s="60">
        <f t="shared" si="19"/>
        <v>279</v>
      </c>
      <c r="AJ452" s="31">
        <f t="shared" si="20"/>
        <v>7.1174377224199285E-3</v>
      </c>
      <c r="AK452" s="60">
        <f>VLOOKUP(K452,'5th Cycle APR Raw Data-Final'!$A$3:$R$1977,18,FALSE)</f>
        <v>605</v>
      </c>
      <c r="AL452" s="60">
        <f>IF(AN452&lt;1,SUMIFS('5th Cycle APR Raw Data-Final'!$S$3:$S$1977,'5th Cycle APR Raw Data-Final'!$A$3:$A$1977,'SB35 Determination Data'!$K452,'5th Cycle APR Raw Data-Final'!$T$3:$T$1977,"&gt;="&amp;'SB35 Determination Data'!$F452,'5th Cycle APR Raw Data-Final'!$T$3:$T$1977,"&lt;"&amp;E452),SUMIFS('5th Cycle APR Raw Data-Final'!$S$3:$S$1977,'5th Cycle APR Raw Data-Final'!$A$3:$A$1977,'SB35 Determination Data'!$K452,'5th Cycle APR Raw Data-Final'!$T$3:$T$1977,"&gt;="&amp;'SB35 Determination Data'!$F452,'5th Cycle APR Raw Data-Final'!$T$3:$T$1977,"&lt;="&amp;G452))</f>
        <v>123</v>
      </c>
      <c r="AM452" s="60">
        <f t="shared" si="21"/>
        <v>482</v>
      </c>
      <c r="AN452" s="62">
        <f t="shared" si="22"/>
        <v>0.375</v>
      </c>
      <c r="AO452" s="9" t="str">
        <f t="shared" si="23"/>
        <v>YES</v>
      </c>
      <c r="AP452" s="9" t="str">
        <f t="shared" si="24"/>
        <v>NO</v>
      </c>
      <c r="AQ452" s="9" t="str">
        <f t="shared" si="25"/>
        <v>NO</v>
      </c>
      <c r="AR452" s="48" t="str">
        <f>VLOOKUP(K452,'2018Submitted'!$A$2:$C$540,3,FALSE)</f>
        <v>No 2018 Annual Progress Report</v>
      </c>
      <c r="AS452" s="9" t="str">
        <f t="shared" si="26"/>
        <v>NO</v>
      </c>
      <c r="AT452" s="9" t="str">
        <f t="shared" si="27"/>
        <v>NO</v>
      </c>
    </row>
    <row r="453" spans="1:46" ht="12.75" customHeight="1" x14ac:dyDescent="0.15">
      <c r="A453" s="9" t="s">
        <v>154</v>
      </c>
      <c r="B453" s="9" t="str">
        <f t="shared" si="28"/>
        <v>SHAFTER</v>
      </c>
      <c r="C453" s="31">
        <f t="shared" si="1"/>
        <v>0.375</v>
      </c>
      <c r="D453" s="45">
        <f t="shared" si="2"/>
        <v>8</v>
      </c>
      <c r="E453" s="46">
        <f t="shared" si="3"/>
        <v>2020</v>
      </c>
      <c r="F453" s="46">
        <f t="shared" si="4"/>
        <v>2016</v>
      </c>
      <c r="G453" s="46" t="str">
        <f t="shared" si="5"/>
        <v>2023</v>
      </c>
      <c r="H453" s="9" t="str">
        <f t="shared" si="6"/>
        <v>12/31/2015</v>
      </c>
      <c r="I453" s="9" t="str">
        <f t="shared" si="7"/>
        <v>12/31/2023</v>
      </c>
      <c r="J453" s="9" t="s">
        <v>128</v>
      </c>
      <c r="K453" s="49" t="s">
        <v>1308</v>
      </c>
      <c r="L453" s="60" t="e">
        <f>VLOOKUP(K453,'5th Cycle APR Raw Data-Final'!$A$3:$P$1977,6,FALSE)</f>
        <v>#N/A</v>
      </c>
      <c r="M453" s="60">
        <f>IF(AN453&lt;1,SUMIFS('5th Cycle APR Raw Data-Final'!G$3:G$1977,'5th Cycle APR Raw Data-Final'!$A$3:$A$1977,'SB35 Determination Data'!$K453,'5th Cycle APR Raw Data-Final'!$T$3:$T$1977,"&gt;="&amp;'SB35 Determination Data'!$F453,'5th Cycle APR Raw Data-Final'!$T$3:$T$1977,"&lt;"&amp;E453),SUMIFS('5th Cycle APR Raw Data-Final'!G$3:G$1977,'5th Cycle APR Raw Data-Final'!$A$3:$A$1977,'SB35 Determination Data'!$K453,'5th Cycle APR Raw Data-Final'!$T$3:$T$1977,"&gt;="&amp;'SB35 Determination Data'!$F453,'5th Cycle APR Raw Data-Final'!$T$3:$T$1977,"&lt;="&amp;G453))</f>
        <v>0</v>
      </c>
      <c r="N453" s="60">
        <f>IF(AN453&lt;1,SUMIFS('5th Cycle APR Raw Data-Final'!H$3:H$1977,'5th Cycle APR Raw Data-Final'!$A$3:$A$1977,'SB35 Determination Data'!$K453,'5th Cycle APR Raw Data-Final'!$T$3:$T$1977,"&gt;="&amp;'SB35 Determination Data'!$F453,'5th Cycle APR Raw Data-Final'!$T$3:$T$1977,"&lt;"&amp;E453),SUMIFS('5th Cycle APR Raw Data-Final'!H$3:H$1977,'5th Cycle APR Raw Data-Final'!$A$3:$A$1977,'SB35 Determination Data'!$K453,'5th Cycle APR Raw Data-Final'!$T$3:$T$1977,"&gt;="&amp;'SB35 Determination Data'!$F453,'5th Cycle APR Raw Data-Final'!$T$3:$T$1977,"&lt;="&amp;G453))</f>
        <v>0</v>
      </c>
      <c r="O453" s="60">
        <f>IF(AN453&lt;1,SUMIFS('5th Cycle APR Raw Data-Final'!I$3:I$1977,'5th Cycle APR Raw Data-Final'!$A$3:$A$1977,'SB35 Determination Data'!$K453,'5th Cycle APR Raw Data-Final'!$T$3:$T$1977,"&gt;="&amp;'SB35 Determination Data'!$F453,'5th Cycle APR Raw Data-Final'!$T$3:$T$1977,"&lt;"&amp;E453),SUMIFS('5th Cycle APR Raw Data-Final'!I$3:I$1977,'5th Cycle APR Raw Data-Final'!$A$3:$A$1977,'SB35 Determination Data'!$K453,'5th Cycle APR Raw Data-Final'!$T$3:$T$1977,"&gt;="&amp;'SB35 Determination Data'!$F453,'5th Cycle APR Raw Data-Final'!$T$3:$T$1977,"&lt;="&amp;G453))</f>
        <v>0</v>
      </c>
      <c r="P453" s="60" t="e">
        <f t="shared" si="8"/>
        <v>#N/A</v>
      </c>
      <c r="Q453" s="31" t="str">
        <f t="shared" si="9"/>
        <v>No 2018 Annual Progress Report</v>
      </c>
      <c r="R453" s="61" t="e">
        <f t="shared" si="10"/>
        <v>#N/A</v>
      </c>
      <c r="S453" s="61" t="e">
        <f t="shared" si="11"/>
        <v>#N/A</v>
      </c>
      <c r="T453" s="60" t="e">
        <f>VLOOKUP(K453,'5th Cycle APR Raw Data-Final'!$A$3:$P$1977,10,FALSE)</f>
        <v>#N/A</v>
      </c>
      <c r="U453" s="60">
        <f>IF(AN453&lt;1,SUMIFS('5th Cycle APR Raw Data-Final'!K$3:K$1977,'5th Cycle APR Raw Data-Final'!$A$3:$A$1977,'SB35 Determination Data'!$K453,'5th Cycle APR Raw Data-Final'!$T$3:$T$1977,"&gt;="&amp;'SB35 Determination Data'!$F453,'5th Cycle APR Raw Data-Final'!$T$3:$T$1977,"&lt;"&amp;E453),SUMIFS('5th Cycle APR Raw Data-Final'!K$3:K$1977,'5th Cycle APR Raw Data-Final'!$A$3:$A$1977,'SB35 Determination Data'!$K453,'5th Cycle APR Raw Data-Final'!$T$3:$T$1977,"&gt;="&amp;'SB35 Determination Data'!$F453,'5th Cycle APR Raw Data-Final'!$T$3:$T$1977,"&lt;="&amp;G453))</f>
        <v>0</v>
      </c>
      <c r="V453" s="60">
        <f>IF(AN453&lt;1,SUMIFS('5th Cycle APR Raw Data-Final'!L$3:L$1977,'5th Cycle APR Raw Data-Final'!$A$3:$A$1977,'SB35 Determination Data'!$K453,'5th Cycle APR Raw Data-Final'!$T$3:$T$1977,"&gt;="&amp;'SB35 Determination Data'!$F453,'5th Cycle APR Raw Data-Final'!$T$3:$T$1977,"&lt;"&amp;E453),SUMIFS('5th Cycle APR Raw Data-Final'!L$3:L$1977,'5th Cycle APR Raw Data-Final'!$A$3:$A$1977,'SB35 Determination Data'!$K453,'5th Cycle APR Raw Data-Final'!$T$3:$T$1977,"&gt;="&amp;'SB35 Determination Data'!$F453,'5th Cycle APR Raw Data-Final'!$T$3:$T$1977,"&lt;="&amp;G453))</f>
        <v>0</v>
      </c>
      <c r="W453" s="60">
        <f>IF(AN453&lt;1,SUMIFS('5th Cycle APR Raw Data-Final'!M$3:M$1977,'5th Cycle APR Raw Data-Final'!$A$3:$A$1977,'SB35 Determination Data'!$K453,'5th Cycle APR Raw Data-Final'!$T$3:$T$1977,"&gt;="&amp;'SB35 Determination Data'!$F453,'5th Cycle APR Raw Data-Final'!$T$3:$T$1977,"&lt;"&amp;E453),SUMIFS('5th Cycle APR Raw Data-Final'!M$3:M$1977,'5th Cycle APR Raw Data-Final'!$A$3:$A$1977,'SB35 Determination Data'!$K453,'5th Cycle APR Raw Data-Final'!$T$3:$T$1977,"&gt;="&amp;'SB35 Determination Data'!$F453,'5th Cycle APR Raw Data-Final'!$T$3:$T$1977,"&lt;="&amp;G453))</f>
        <v>0</v>
      </c>
      <c r="X453" s="60" t="e">
        <f t="shared" si="12"/>
        <v>#N/A</v>
      </c>
      <c r="Y453" s="60" t="e">
        <f t="shared" si="13"/>
        <v>#N/A</v>
      </c>
      <c r="Z453" s="60" t="e">
        <f t="shared" si="14"/>
        <v>#N/A</v>
      </c>
      <c r="AA453" s="31" t="str">
        <f t="shared" si="15"/>
        <v>No 2018 Annual Progress Report</v>
      </c>
      <c r="AB453" s="31" t="str">
        <f t="shared" si="16"/>
        <v>No 2018 Annual Progress Report</v>
      </c>
      <c r="AC453" s="60" t="e">
        <f>VLOOKUP(K453,'5th Cycle APR Raw Data-Final'!$A$3:$P$1977,14,FALSE)</f>
        <v>#N/A</v>
      </c>
      <c r="AD453" s="60">
        <f>IF(AN453&lt;1,SUMIFS('5th Cycle APR Raw Data-Final'!$O$3:$O$1977,'5th Cycle APR Raw Data-Final'!$A$3:$A$1977,'SB35 Determination Data'!$K453,'5th Cycle APR Raw Data-Final'!$T$3:$T$1977,"&gt;="&amp;'SB35 Determination Data'!$F453,'5th Cycle APR Raw Data-Final'!$T$3:$T$1977,"&lt;"&amp;E453),SUMIFS('5th Cycle APR Raw Data-Final'!$O$3:$O$1977,'5th Cycle APR Raw Data-Final'!$A$3:$A$1977,'SB35 Determination Data'!$K453,'5th Cycle APR Raw Data-Final'!$T$3:$T$1977,"&gt;="&amp;'SB35 Determination Data'!$F453,'5th Cycle APR Raw Data-Final'!$T$3:$T$1977,"&lt;="&amp;G453))</f>
        <v>0</v>
      </c>
      <c r="AE453" s="60" t="e">
        <f t="shared" si="17"/>
        <v>#N/A</v>
      </c>
      <c r="AF453" s="31" t="str">
        <f t="shared" si="18"/>
        <v>No 2018 Annual Progress Report</v>
      </c>
      <c r="AG453" s="60" t="e">
        <f>VLOOKUP(K453,'5th Cycle APR Raw Data-Final'!$A$3:$P$1977,16,FALSE)</f>
        <v>#N/A</v>
      </c>
      <c r="AH453" s="60">
        <f>IF(AN453&lt;1,SUMIFS('5th Cycle APR Raw Data-Final'!$Q$3:$Q$1977,'5th Cycle APR Raw Data-Final'!$A$3:$A$1977,'SB35 Determination Data'!$K453,'5th Cycle APR Raw Data-Final'!$T$3:$T$1977,"&gt;="&amp;'SB35 Determination Data'!$F453,'5th Cycle APR Raw Data-Final'!$T$3:$T$1977,"&lt;"&amp;E453),SUMIFS('5th Cycle APR Raw Data-Final'!$Q$3:$Q$1977,'5th Cycle APR Raw Data-Final'!$A$3:$A$1977,'SB35 Determination Data'!$K453,'5th Cycle APR Raw Data-Final'!$T$3:$T$1977,"&gt;="&amp;'SB35 Determination Data'!$F453,'5th Cycle APR Raw Data-Final'!$T$3:$T$1977,"&lt;="&amp;G453))</f>
        <v>0</v>
      </c>
      <c r="AI453" s="60" t="e">
        <f t="shared" si="19"/>
        <v>#N/A</v>
      </c>
      <c r="AJ453" s="31" t="str">
        <f t="shared" si="20"/>
        <v>No 2018 Annual Progress Report</v>
      </c>
      <c r="AK453" s="60" t="e">
        <f>VLOOKUP(K453,'5th Cycle APR Raw Data-Final'!$A$3:$R$1977,18,FALSE)</f>
        <v>#N/A</v>
      </c>
      <c r="AL453" s="60">
        <f>IF(AN453&lt;1,SUMIFS('5th Cycle APR Raw Data-Final'!$S$3:$S$1977,'5th Cycle APR Raw Data-Final'!$A$3:$A$1977,'SB35 Determination Data'!$K453,'5th Cycle APR Raw Data-Final'!$T$3:$T$1977,"&gt;="&amp;'SB35 Determination Data'!$F453,'5th Cycle APR Raw Data-Final'!$T$3:$T$1977,"&lt;"&amp;E453),SUMIFS('5th Cycle APR Raw Data-Final'!$S$3:$S$1977,'5th Cycle APR Raw Data-Final'!$A$3:$A$1977,'SB35 Determination Data'!$K453,'5th Cycle APR Raw Data-Final'!$T$3:$T$1977,"&gt;="&amp;'SB35 Determination Data'!$F453,'5th Cycle APR Raw Data-Final'!$T$3:$T$1977,"&lt;="&amp;G453))</f>
        <v>0</v>
      </c>
      <c r="AM453" s="60" t="e">
        <f t="shared" si="21"/>
        <v>#N/A</v>
      </c>
      <c r="AN453" s="62">
        <f t="shared" si="22"/>
        <v>0.375</v>
      </c>
      <c r="AO453" s="9" t="str">
        <f t="shared" si="23"/>
        <v>YES</v>
      </c>
      <c r="AP453" s="9" t="str">
        <f t="shared" si="24"/>
        <v>NO</v>
      </c>
      <c r="AQ453" s="9" t="str">
        <f t="shared" si="25"/>
        <v>NO</v>
      </c>
      <c r="AR453" s="48" t="str">
        <f>VLOOKUP(K453,'2018Submitted'!$A$2:$C$540,3,FALSE)</f>
        <v>No 2018 Annual Progress Report</v>
      </c>
      <c r="AS453" s="9" t="str">
        <f t="shared" si="26"/>
        <v>YES</v>
      </c>
      <c r="AT453" s="9" t="str">
        <f t="shared" si="27"/>
        <v>NO</v>
      </c>
    </row>
    <row r="454" spans="1:46" ht="12.75" customHeight="1" x14ac:dyDescent="0.15">
      <c r="A454" s="9" t="s">
        <v>433</v>
      </c>
      <c r="B454" s="9" t="str">
        <f t="shared" si="28"/>
        <v>SHASTA COUNTY</v>
      </c>
      <c r="C454" s="31">
        <f t="shared" si="1"/>
        <v>1</v>
      </c>
      <c r="D454" s="45">
        <f t="shared" si="2"/>
        <v>5</v>
      </c>
      <c r="E454" s="46">
        <f t="shared" si="3"/>
        <v>2017</v>
      </c>
      <c r="F454" s="46">
        <f t="shared" si="4"/>
        <v>2014</v>
      </c>
      <c r="G454" s="46">
        <f t="shared" si="5"/>
        <v>2018</v>
      </c>
      <c r="H454" s="9" t="str">
        <f t="shared" si="6"/>
        <v>06/30/2014</v>
      </c>
      <c r="I454" s="9" t="str">
        <f t="shared" si="7"/>
        <v>06/30/2019</v>
      </c>
      <c r="J454" s="9" t="s">
        <v>83</v>
      </c>
      <c r="K454" s="49" t="s">
        <v>552</v>
      </c>
      <c r="L454" s="60">
        <f>VLOOKUP(K454,'5th Cycle APR Raw Data-Final'!$A$3:$P$1977,6,FALSE)</f>
        <v>189</v>
      </c>
      <c r="M454" s="60">
        <f>IF(AN454&lt;1,SUMIFS('5th Cycle APR Raw Data-Final'!G$3:G$1977,'5th Cycle APR Raw Data-Final'!$A$3:$A$1977,'SB35 Determination Data'!$K454,'5th Cycle APR Raw Data-Final'!$T$3:$T$1977,"&gt;="&amp;'SB35 Determination Data'!$F454,'5th Cycle APR Raw Data-Final'!$T$3:$T$1977,"&lt;"&amp;E454),SUMIFS('5th Cycle APR Raw Data-Final'!G$3:G$1977,'5th Cycle APR Raw Data-Final'!$A$3:$A$1977,'SB35 Determination Data'!$K454,'5th Cycle APR Raw Data-Final'!$T$3:$T$1977,"&gt;="&amp;'SB35 Determination Data'!$F454,'5th Cycle APR Raw Data-Final'!$T$3:$T$1977,"&lt;="&amp;G454))</f>
        <v>16</v>
      </c>
      <c r="N454" s="60">
        <f>IF(AN454&lt;1,SUMIFS('5th Cycle APR Raw Data-Final'!H$3:H$1977,'5th Cycle APR Raw Data-Final'!$A$3:$A$1977,'SB35 Determination Data'!$K454,'5th Cycle APR Raw Data-Final'!$T$3:$T$1977,"&gt;="&amp;'SB35 Determination Data'!$F454,'5th Cycle APR Raw Data-Final'!$T$3:$T$1977,"&lt;"&amp;E454),SUMIFS('5th Cycle APR Raw Data-Final'!H$3:H$1977,'5th Cycle APR Raw Data-Final'!$A$3:$A$1977,'SB35 Determination Data'!$K454,'5th Cycle APR Raw Data-Final'!$T$3:$T$1977,"&gt;="&amp;'SB35 Determination Data'!$F454,'5th Cycle APR Raw Data-Final'!$T$3:$T$1977,"&lt;="&amp;G454))</f>
        <v>0</v>
      </c>
      <c r="O454" s="60">
        <f>IF(AN454&lt;1,SUMIFS('5th Cycle APR Raw Data-Final'!I$3:I$1977,'5th Cycle APR Raw Data-Final'!$A$3:$A$1977,'SB35 Determination Data'!$K454,'5th Cycle APR Raw Data-Final'!$T$3:$T$1977,"&gt;="&amp;'SB35 Determination Data'!$F454,'5th Cycle APR Raw Data-Final'!$T$3:$T$1977,"&lt;"&amp;E454),SUMIFS('5th Cycle APR Raw Data-Final'!I$3:I$1977,'5th Cycle APR Raw Data-Final'!$A$3:$A$1977,'SB35 Determination Data'!$K454,'5th Cycle APR Raw Data-Final'!$T$3:$T$1977,"&gt;="&amp;'SB35 Determination Data'!$F454,'5th Cycle APR Raw Data-Final'!$T$3:$T$1977,"&lt;="&amp;G454))</f>
        <v>16</v>
      </c>
      <c r="P454" s="60">
        <f t="shared" si="8"/>
        <v>173</v>
      </c>
      <c r="Q454" s="31">
        <f t="shared" si="9"/>
        <v>8.4656084656084651E-2</v>
      </c>
      <c r="R454" s="61">
        <f t="shared" si="10"/>
        <v>189</v>
      </c>
      <c r="S454" s="61">
        <f t="shared" si="11"/>
        <v>0</v>
      </c>
      <c r="T454" s="60">
        <f>VLOOKUP(K454,'5th Cycle APR Raw Data-Final'!$A$3:$P$1977,10,FALSE)</f>
        <v>117</v>
      </c>
      <c r="U454" s="60">
        <f>IF(AN454&lt;1,SUMIFS('5th Cycle APR Raw Data-Final'!K$3:K$1977,'5th Cycle APR Raw Data-Final'!$A$3:$A$1977,'SB35 Determination Data'!$K454,'5th Cycle APR Raw Data-Final'!$T$3:$T$1977,"&gt;="&amp;'SB35 Determination Data'!$F454,'5th Cycle APR Raw Data-Final'!$T$3:$T$1977,"&lt;"&amp;E454),SUMIFS('5th Cycle APR Raw Data-Final'!K$3:K$1977,'5th Cycle APR Raw Data-Final'!$A$3:$A$1977,'SB35 Determination Data'!$K454,'5th Cycle APR Raw Data-Final'!$T$3:$T$1977,"&gt;="&amp;'SB35 Determination Data'!$F454,'5th Cycle APR Raw Data-Final'!$T$3:$T$1977,"&lt;="&amp;G454))</f>
        <v>32</v>
      </c>
      <c r="V454" s="60">
        <f>IF(AN454&lt;1,SUMIFS('5th Cycle APR Raw Data-Final'!L$3:L$1977,'5th Cycle APR Raw Data-Final'!$A$3:$A$1977,'SB35 Determination Data'!$K454,'5th Cycle APR Raw Data-Final'!$T$3:$T$1977,"&gt;="&amp;'SB35 Determination Data'!$F454,'5th Cycle APR Raw Data-Final'!$T$3:$T$1977,"&lt;"&amp;E454),SUMIFS('5th Cycle APR Raw Data-Final'!L$3:L$1977,'5th Cycle APR Raw Data-Final'!$A$3:$A$1977,'SB35 Determination Data'!$K454,'5th Cycle APR Raw Data-Final'!$T$3:$T$1977,"&gt;="&amp;'SB35 Determination Data'!$F454,'5th Cycle APR Raw Data-Final'!$T$3:$T$1977,"&lt;="&amp;G454))</f>
        <v>0</v>
      </c>
      <c r="W454" s="60">
        <f>IF(AN454&lt;1,SUMIFS('5th Cycle APR Raw Data-Final'!M$3:M$1977,'5th Cycle APR Raw Data-Final'!$A$3:$A$1977,'SB35 Determination Data'!$K454,'5th Cycle APR Raw Data-Final'!$T$3:$T$1977,"&gt;="&amp;'SB35 Determination Data'!$F454,'5th Cycle APR Raw Data-Final'!$T$3:$T$1977,"&lt;"&amp;E454),SUMIFS('5th Cycle APR Raw Data-Final'!M$3:M$1977,'5th Cycle APR Raw Data-Final'!$A$3:$A$1977,'SB35 Determination Data'!$K454,'5th Cycle APR Raw Data-Final'!$T$3:$T$1977,"&gt;="&amp;'SB35 Determination Data'!$F454,'5th Cycle APR Raw Data-Final'!$T$3:$T$1977,"&lt;="&amp;G454))</f>
        <v>32</v>
      </c>
      <c r="X454" s="60">
        <f t="shared" si="12"/>
        <v>85</v>
      </c>
      <c r="Y454" s="60">
        <f t="shared" si="13"/>
        <v>32</v>
      </c>
      <c r="Z454" s="60">
        <f t="shared" si="14"/>
        <v>85</v>
      </c>
      <c r="AA454" s="31">
        <f t="shared" si="15"/>
        <v>0.27350427350427353</v>
      </c>
      <c r="AB454" s="31">
        <f t="shared" si="16"/>
        <v>0.27350427350427353</v>
      </c>
      <c r="AC454" s="60">
        <f>VLOOKUP(K454,'5th Cycle APR Raw Data-Final'!$A$3:$P$1977,14,FALSE)</f>
        <v>128</v>
      </c>
      <c r="AD454" s="60">
        <f>IF(AN454&lt;1,SUMIFS('5th Cycle APR Raw Data-Final'!$O$3:$O$1977,'5th Cycle APR Raw Data-Final'!$A$3:$A$1977,'SB35 Determination Data'!$K454,'5th Cycle APR Raw Data-Final'!$T$3:$T$1977,"&gt;="&amp;'SB35 Determination Data'!$F454,'5th Cycle APR Raw Data-Final'!$T$3:$T$1977,"&lt;"&amp;E454),SUMIFS('5th Cycle APR Raw Data-Final'!$O$3:$O$1977,'5th Cycle APR Raw Data-Final'!$A$3:$A$1977,'SB35 Determination Data'!$K454,'5th Cycle APR Raw Data-Final'!$T$3:$T$1977,"&gt;="&amp;'SB35 Determination Data'!$F454,'5th Cycle APR Raw Data-Final'!$T$3:$T$1977,"&lt;="&amp;G454))</f>
        <v>138</v>
      </c>
      <c r="AE454" s="60">
        <f t="shared" si="17"/>
        <v>0</v>
      </c>
      <c r="AF454" s="31">
        <f t="shared" si="18"/>
        <v>1.078125</v>
      </c>
      <c r="AG454" s="60">
        <f>VLOOKUP(K454,'5th Cycle APR Raw Data-Final'!$A$3:$P$1977,16,FALSE)</f>
        <v>321</v>
      </c>
      <c r="AH454" s="60">
        <f>IF(AN454&lt;1,SUMIFS('5th Cycle APR Raw Data-Final'!$Q$3:$Q$1977,'5th Cycle APR Raw Data-Final'!$A$3:$A$1977,'SB35 Determination Data'!$K454,'5th Cycle APR Raw Data-Final'!$T$3:$T$1977,"&gt;="&amp;'SB35 Determination Data'!$F454,'5th Cycle APR Raw Data-Final'!$T$3:$T$1977,"&lt;"&amp;E454),SUMIFS('5th Cycle APR Raw Data-Final'!$Q$3:$Q$1977,'5th Cycle APR Raw Data-Final'!$A$3:$A$1977,'SB35 Determination Data'!$K454,'5th Cycle APR Raw Data-Final'!$T$3:$T$1977,"&gt;="&amp;'SB35 Determination Data'!$F454,'5th Cycle APR Raw Data-Final'!$T$3:$T$1977,"&lt;="&amp;G454))</f>
        <v>145</v>
      </c>
      <c r="AI454" s="60">
        <f t="shared" si="19"/>
        <v>176</v>
      </c>
      <c r="AJ454" s="31">
        <f t="shared" si="20"/>
        <v>0.45171339563862928</v>
      </c>
      <c r="AK454" s="60">
        <f>VLOOKUP(K454,'5th Cycle APR Raw Data-Final'!$A$3:$R$1977,18,FALSE)</f>
        <v>755</v>
      </c>
      <c r="AL454" s="60">
        <f>IF(AN454&lt;1,SUMIFS('5th Cycle APR Raw Data-Final'!$S$3:$S$1977,'5th Cycle APR Raw Data-Final'!$A$3:$A$1977,'SB35 Determination Data'!$K454,'5th Cycle APR Raw Data-Final'!$T$3:$T$1977,"&gt;="&amp;'SB35 Determination Data'!$F454,'5th Cycle APR Raw Data-Final'!$T$3:$T$1977,"&lt;"&amp;E454),SUMIFS('5th Cycle APR Raw Data-Final'!$S$3:$S$1977,'5th Cycle APR Raw Data-Final'!$A$3:$A$1977,'SB35 Determination Data'!$K454,'5th Cycle APR Raw Data-Final'!$T$3:$T$1977,"&gt;="&amp;'SB35 Determination Data'!$F454,'5th Cycle APR Raw Data-Final'!$T$3:$T$1977,"&lt;="&amp;G454))</f>
        <v>331</v>
      </c>
      <c r="AM454" s="60">
        <f t="shared" si="21"/>
        <v>434</v>
      </c>
      <c r="AN454" s="62">
        <f t="shared" si="22"/>
        <v>1</v>
      </c>
      <c r="AO454" s="9" t="str">
        <f t="shared" si="23"/>
        <v>YES</v>
      </c>
      <c r="AP454" s="9" t="str">
        <f t="shared" si="24"/>
        <v>NO</v>
      </c>
      <c r="AQ454" s="9" t="str">
        <f t="shared" si="25"/>
        <v>NO</v>
      </c>
      <c r="AR454" s="48" t="str">
        <f>VLOOKUP(K454,'2018Submitted'!$A$2:$C$540,3,FALSE)</f>
        <v>Successful</v>
      </c>
      <c r="AS454" s="9" t="str">
        <f t="shared" si="26"/>
        <v>NO</v>
      </c>
      <c r="AT454" s="9" t="str">
        <f t="shared" si="27"/>
        <v>NO</v>
      </c>
    </row>
    <row r="455" spans="1:46" ht="12.75" customHeight="1" x14ac:dyDescent="0.15">
      <c r="A455" s="9" t="s">
        <v>433</v>
      </c>
      <c r="B455" s="9" t="str">
        <f t="shared" si="28"/>
        <v>SHASTA LAKE</v>
      </c>
      <c r="C455" s="31">
        <f t="shared" si="1"/>
        <v>1</v>
      </c>
      <c r="D455" s="45">
        <f t="shared" si="2"/>
        <v>5</v>
      </c>
      <c r="E455" s="46">
        <f t="shared" si="3"/>
        <v>2017</v>
      </c>
      <c r="F455" s="46">
        <f t="shared" si="4"/>
        <v>2014</v>
      </c>
      <c r="G455" s="46">
        <f t="shared" si="5"/>
        <v>2018</v>
      </c>
      <c r="H455" s="9" t="str">
        <f t="shared" si="6"/>
        <v>06/30/2014</v>
      </c>
      <c r="I455" s="9" t="str">
        <f t="shared" si="7"/>
        <v>06/30/2019</v>
      </c>
      <c r="J455" s="9" t="s">
        <v>83</v>
      </c>
      <c r="K455" s="49" t="s">
        <v>553</v>
      </c>
      <c r="L455" s="60">
        <f>VLOOKUP(K455,'5th Cycle APR Raw Data-Final'!$A$3:$P$1977,6,FALSE)</f>
        <v>32</v>
      </c>
      <c r="M455" s="60">
        <f>IF(AN455&lt;1,SUMIFS('5th Cycle APR Raw Data-Final'!G$3:G$1977,'5th Cycle APR Raw Data-Final'!$A$3:$A$1977,'SB35 Determination Data'!$K455,'5th Cycle APR Raw Data-Final'!$T$3:$T$1977,"&gt;="&amp;'SB35 Determination Data'!$F455,'5th Cycle APR Raw Data-Final'!$T$3:$T$1977,"&lt;"&amp;E455),SUMIFS('5th Cycle APR Raw Data-Final'!G$3:G$1977,'5th Cycle APR Raw Data-Final'!$A$3:$A$1977,'SB35 Determination Data'!$K455,'5th Cycle APR Raw Data-Final'!$T$3:$T$1977,"&gt;="&amp;'SB35 Determination Data'!$F455,'5th Cycle APR Raw Data-Final'!$T$3:$T$1977,"&lt;="&amp;G455))</f>
        <v>9</v>
      </c>
      <c r="N455" s="60">
        <f>IF(AN455&lt;1,SUMIFS('5th Cycle APR Raw Data-Final'!H$3:H$1977,'5th Cycle APR Raw Data-Final'!$A$3:$A$1977,'SB35 Determination Data'!$K455,'5th Cycle APR Raw Data-Final'!$T$3:$T$1977,"&gt;="&amp;'SB35 Determination Data'!$F455,'5th Cycle APR Raw Data-Final'!$T$3:$T$1977,"&lt;"&amp;E455),SUMIFS('5th Cycle APR Raw Data-Final'!H$3:H$1977,'5th Cycle APR Raw Data-Final'!$A$3:$A$1977,'SB35 Determination Data'!$K455,'5th Cycle APR Raw Data-Final'!$T$3:$T$1977,"&gt;="&amp;'SB35 Determination Data'!$F455,'5th Cycle APR Raw Data-Final'!$T$3:$T$1977,"&lt;="&amp;G455))</f>
        <v>9</v>
      </c>
      <c r="O455" s="60">
        <f>IF(AN455&lt;1,SUMIFS('5th Cycle APR Raw Data-Final'!I$3:I$1977,'5th Cycle APR Raw Data-Final'!$A$3:$A$1977,'SB35 Determination Data'!$K455,'5th Cycle APR Raw Data-Final'!$T$3:$T$1977,"&gt;="&amp;'SB35 Determination Data'!$F455,'5th Cycle APR Raw Data-Final'!$T$3:$T$1977,"&lt;"&amp;E455),SUMIFS('5th Cycle APR Raw Data-Final'!I$3:I$1977,'5th Cycle APR Raw Data-Final'!$A$3:$A$1977,'SB35 Determination Data'!$K455,'5th Cycle APR Raw Data-Final'!$T$3:$T$1977,"&gt;="&amp;'SB35 Determination Data'!$F455,'5th Cycle APR Raw Data-Final'!$T$3:$T$1977,"&lt;="&amp;G455))</f>
        <v>0</v>
      </c>
      <c r="P455" s="60">
        <f t="shared" si="8"/>
        <v>23</v>
      </c>
      <c r="Q455" s="31">
        <f t="shared" si="9"/>
        <v>0.28125</v>
      </c>
      <c r="R455" s="61">
        <f t="shared" si="10"/>
        <v>32</v>
      </c>
      <c r="S455" s="61">
        <f t="shared" si="11"/>
        <v>0</v>
      </c>
      <c r="T455" s="60">
        <f>VLOOKUP(K455,'5th Cycle APR Raw Data-Final'!$A$3:$P$1977,10,FALSE)</f>
        <v>21</v>
      </c>
      <c r="U455" s="60">
        <f>IF(AN455&lt;1,SUMIFS('5th Cycle APR Raw Data-Final'!K$3:K$1977,'5th Cycle APR Raw Data-Final'!$A$3:$A$1977,'SB35 Determination Data'!$K455,'5th Cycle APR Raw Data-Final'!$T$3:$T$1977,"&gt;="&amp;'SB35 Determination Data'!$F455,'5th Cycle APR Raw Data-Final'!$T$3:$T$1977,"&lt;"&amp;E455),SUMIFS('5th Cycle APR Raw Data-Final'!K$3:K$1977,'5th Cycle APR Raw Data-Final'!$A$3:$A$1977,'SB35 Determination Data'!$K455,'5th Cycle APR Raw Data-Final'!$T$3:$T$1977,"&gt;="&amp;'SB35 Determination Data'!$F455,'5th Cycle APR Raw Data-Final'!$T$3:$T$1977,"&lt;="&amp;G455))</f>
        <v>32</v>
      </c>
      <c r="V455" s="60">
        <f>IF(AN455&lt;1,SUMIFS('5th Cycle APR Raw Data-Final'!L$3:L$1977,'5th Cycle APR Raw Data-Final'!$A$3:$A$1977,'SB35 Determination Data'!$K455,'5th Cycle APR Raw Data-Final'!$T$3:$T$1977,"&gt;="&amp;'SB35 Determination Data'!$F455,'5th Cycle APR Raw Data-Final'!$T$3:$T$1977,"&lt;"&amp;E455),SUMIFS('5th Cycle APR Raw Data-Final'!L$3:L$1977,'5th Cycle APR Raw Data-Final'!$A$3:$A$1977,'SB35 Determination Data'!$K455,'5th Cycle APR Raw Data-Final'!$T$3:$T$1977,"&gt;="&amp;'SB35 Determination Data'!$F455,'5th Cycle APR Raw Data-Final'!$T$3:$T$1977,"&lt;="&amp;G455))</f>
        <v>14</v>
      </c>
      <c r="W455" s="60">
        <f>IF(AN455&lt;1,SUMIFS('5th Cycle APR Raw Data-Final'!M$3:M$1977,'5th Cycle APR Raw Data-Final'!$A$3:$A$1977,'SB35 Determination Data'!$K455,'5th Cycle APR Raw Data-Final'!$T$3:$T$1977,"&gt;="&amp;'SB35 Determination Data'!$F455,'5th Cycle APR Raw Data-Final'!$T$3:$T$1977,"&lt;"&amp;E455),SUMIFS('5th Cycle APR Raw Data-Final'!M$3:M$1977,'5th Cycle APR Raw Data-Final'!$A$3:$A$1977,'SB35 Determination Data'!$K455,'5th Cycle APR Raw Data-Final'!$T$3:$T$1977,"&gt;="&amp;'SB35 Determination Data'!$F455,'5th Cycle APR Raw Data-Final'!$T$3:$T$1977,"&lt;="&amp;G455))</f>
        <v>18</v>
      </c>
      <c r="X455" s="60">
        <f t="shared" si="12"/>
        <v>0</v>
      </c>
      <c r="Y455" s="60">
        <f t="shared" si="13"/>
        <v>32</v>
      </c>
      <c r="Z455" s="60">
        <f t="shared" si="14"/>
        <v>0</v>
      </c>
      <c r="AA455" s="31">
        <f t="shared" si="15"/>
        <v>1.5238095238095237</v>
      </c>
      <c r="AB455" s="31">
        <f t="shared" si="16"/>
        <v>1.5238095238095237</v>
      </c>
      <c r="AC455" s="60">
        <f>VLOOKUP(K455,'5th Cycle APR Raw Data-Final'!$A$3:$P$1977,14,FALSE)</f>
        <v>23</v>
      </c>
      <c r="AD455" s="60">
        <f>IF(AN455&lt;1,SUMIFS('5th Cycle APR Raw Data-Final'!$O$3:$O$1977,'5th Cycle APR Raw Data-Final'!$A$3:$A$1977,'SB35 Determination Data'!$K455,'5th Cycle APR Raw Data-Final'!$T$3:$T$1977,"&gt;="&amp;'SB35 Determination Data'!$F455,'5th Cycle APR Raw Data-Final'!$T$3:$T$1977,"&lt;"&amp;E455),SUMIFS('5th Cycle APR Raw Data-Final'!$O$3:$O$1977,'5th Cycle APR Raw Data-Final'!$A$3:$A$1977,'SB35 Determination Data'!$K455,'5th Cycle APR Raw Data-Final'!$T$3:$T$1977,"&gt;="&amp;'SB35 Determination Data'!$F455,'5th Cycle APR Raw Data-Final'!$T$3:$T$1977,"&lt;="&amp;G455))</f>
        <v>63</v>
      </c>
      <c r="AE455" s="60">
        <f t="shared" si="17"/>
        <v>0</v>
      </c>
      <c r="AF455" s="31">
        <f t="shared" si="18"/>
        <v>2.7391304347826089</v>
      </c>
      <c r="AG455" s="60">
        <f>VLOOKUP(K455,'5th Cycle APR Raw Data-Final'!$A$3:$P$1977,16,FALSE)</f>
        <v>58</v>
      </c>
      <c r="AH455" s="60">
        <f>IF(AN455&lt;1,SUMIFS('5th Cycle APR Raw Data-Final'!$Q$3:$Q$1977,'5th Cycle APR Raw Data-Final'!$A$3:$A$1977,'SB35 Determination Data'!$K455,'5th Cycle APR Raw Data-Final'!$T$3:$T$1977,"&gt;="&amp;'SB35 Determination Data'!$F455,'5th Cycle APR Raw Data-Final'!$T$3:$T$1977,"&lt;"&amp;E455),SUMIFS('5th Cycle APR Raw Data-Final'!$Q$3:$Q$1977,'5th Cycle APR Raw Data-Final'!$A$3:$A$1977,'SB35 Determination Data'!$K455,'5th Cycle APR Raw Data-Final'!$T$3:$T$1977,"&gt;="&amp;'SB35 Determination Data'!$F455,'5th Cycle APR Raw Data-Final'!$T$3:$T$1977,"&lt;="&amp;G455))</f>
        <v>2</v>
      </c>
      <c r="AI455" s="60">
        <f t="shared" si="19"/>
        <v>56</v>
      </c>
      <c r="AJ455" s="31">
        <f t="shared" si="20"/>
        <v>3.4482758620689655E-2</v>
      </c>
      <c r="AK455" s="60">
        <f>VLOOKUP(K455,'5th Cycle APR Raw Data-Final'!$A$3:$R$1977,18,FALSE)</f>
        <v>134</v>
      </c>
      <c r="AL455" s="60">
        <f>IF(AN455&lt;1,SUMIFS('5th Cycle APR Raw Data-Final'!$S$3:$S$1977,'5th Cycle APR Raw Data-Final'!$A$3:$A$1977,'SB35 Determination Data'!$K455,'5th Cycle APR Raw Data-Final'!$T$3:$T$1977,"&gt;="&amp;'SB35 Determination Data'!$F455,'5th Cycle APR Raw Data-Final'!$T$3:$T$1977,"&lt;"&amp;E455),SUMIFS('5th Cycle APR Raw Data-Final'!$S$3:$S$1977,'5th Cycle APR Raw Data-Final'!$A$3:$A$1977,'SB35 Determination Data'!$K455,'5th Cycle APR Raw Data-Final'!$T$3:$T$1977,"&gt;="&amp;'SB35 Determination Data'!$F455,'5th Cycle APR Raw Data-Final'!$T$3:$T$1977,"&lt;="&amp;G455))</f>
        <v>106</v>
      </c>
      <c r="AM455" s="60">
        <f t="shared" si="21"/>
        <v>79</v>
      </c>
      <c r="AN455" s="62">
        <f t="shared" si="22"/>
        <v>1</v>
      </c>
      <c r="AO455" s="9" t="str">
        <f t="shared" si="23"/>
        <v>YES</v>
      </c>
      <c r="AP455" s="9" t="str">
        <f t="shared" si="24"/>
        <v>NO</v>
      </c>
      <c r="AQ455" s="9" t="str">
        <f t="shared" si="25"/>
        <v>NO</v>
      </c>
      <c r="AR455" s="48" t="str">
        <f>VLOOKUP(K455,'2018Submitted'!$A$2:$C$540,3,FALSE)</f>
        <v>Successful</v>
      </c>
      <c r="AS455" s="9" t="str">
        <f t="shared" si="26"/>
        <v>NO</v>
      </c>
      <c r="AT455" s="9" t="str">
        <f t="shared" si="27"/>
        <v>NO</v>
      </c>
    </row>
    <row r="456" spans="1:46" ht="12.75" customHeight="1" x14ac:dyDescent="0.15">
      <c r="A456" s="9" t="s">
        <v>1151</v>
      </c>
      <c r="B456" s="9" t="str">
        <f t="shared" si="28"/>
        <v>SIERRA COUNTY</v>
      </c>
      <c r="C456" s="31">
        <f t="shared" si="1"/>
        <v>1</v>
      </c>
      <c r="D456" s="45">
        <f t="shared" si="2"/>
        <v>5</v>
      </c>
      <c r="E456" s="46">
        <f t="shared" si="3"/>
        <v>2017</v>
      </c>
      <c r="F456" s="46">
        <f t="shared" si="4"/>
        <v>2014</v>
      </c>
      <c r="G456" s="46">
        <f t="shared" si="5"/>
        <v>2018</v>
      </c>
      <c r="H456" s="9" t="str">
        <f t="shared" si="6"/>
        <v>06/30/2014</v>
      </c>
      <c r="I456" s="9" t="str">
        <f t="shared" si="7"/>
        <v>06/30/2019</v>
      </c>
      <c r="J456" s="9" t="s">
        <v>83</v>
      </c>
      <c r="K456" s="49" t="s">
        <v>1309</v>
      </c>
      <c r="L456" s="60" t="e">
        <f>VLOOKUP(K456,'5th Cycle APR Raw Data-Final'!$A$3:$P$1977,6,FALSE)</f>
        <v>#N/A</v>
      </c>
      <c r="M456" s="60">
        <f>IF(AN456&lt;1,SUMIFS('5th Cycle APR Raw Data-Final'!G$3:G$1977,'5th Cycle APR Raw Data-Final'!$A$3:$A$1977,'SB35 Determination Data'!$K456,'5th Cycle APR Raw Data-Final'!$T$3:$T$1977,"&gt;="&amp;'SB35 Determination Data'!$F456,'5th Cycle APR Raw Data-Final'!$T$3:$T$1977,"&lt;"&amp;E456),SUMIFS('5th Cycle APR Raw Data-Final'!G$3:G$1977,'5th Cycle APR Raw Data-Final'!$A$3:$A$1977,'SB35 Determination Data'!$K456,'5th Cycle APR Raw Data-Final'!$T$3:$T$1977,"&gt;="&amp;'SB35 Determination Data'!$F456,'5th Cycle APR Raw Data-Final'!$T$3:$T$1977,"&lt;="&amp;G456))</f>
        <v>0</v>
      </c>
      <c r="N456" s="60">
        <f>IF(AN456&lt;1,SUMIFS('5th Cycle APR Raw Data-Final'!H$3:H$1977,'5th Cycle APR Raw Data-Final'!$A$3:$A$1977,'SB35 Determination Data'!$K456,'5th Cycle APR Raw Data-Final'!$T$3:$T$1977,"&gt;="&amp;'SB35 Determination Data'!$F456,'5th Cycle APR Raw Data-Final'!$T$3:$T$1977,"&lt;"&amp;E456),SUMIFS('5th Cycle APR Raw Data-Final'!H$3:H$1977,'5th Cycle APR Raw Data-Final'!$A$3:$A$1977,'SB35 Determination Data'!$K456,'5th Cycle APR Raw Data-Final'!$T$3:$T$1977,"&gt;="&amp;'SB35 Determination Data'!$F456,'5th Cycle APR Raw Data-Final'!$T$3:$T$1977,"&lt;="&amp;G456))</f>
        <v>0</v>
      </c>
      <c r="O456" s="60">
        <f>IF(AN456&lt;1,SUMIFS('5th Cycle APR Raw Data-Final'!I$3:I$1977,'5th Cycle APR Raw Data-Final'!$A$3:$A$1977,'SB35 Determination Data'!$K456,'5th Cycle APR Raw Data-Final'!$T$3:$T$1977,"&gt;="&amp;'SB35 Determination Data'!$F456,'5th Cycle APR Raw Data-Final'!$T$3:$T$1977,"&lt;"&amp;E456),SUMIFS('5th Cycle APR Raw Data-Final'!I$3:I$1977,'5th Cycle APR Raw Data-Final'!$A$3:$A$1977,'SB35 Determination Data'!$K456,'5th Cycle APR Raw Data-Final'!$T$3:$T$1977,"&gt;="&amp;'SB35 Determination Data'!$F456,'5th Cycle APR Raw Data-Final'!$T$3:$T$1977,"&lt;="&amp;G456))</f>
        <v>0</v>
      </c>
      <c r="P456" s="60" t="e">
        <f t="shared" si="8"/>
        <v>#N/A</v>
      </c>
      <c r="Q456" s="31" t="str">
        <f t="shared" si="9"/>
        <v>No 2018 Annual Progress Report</v>
      </c>
      <c r="R456" s="61" t="e">
        <f t="shared" si="10"/>
        <v>#N/A</v>
      </c>
      <c r="S456" s="61" t="e">
        <f t="shared" si="11"/>
        <v>#N/A</v>
      </c>
      <c r="T456" s="60" t="e">
        <f>VLOOKUP(K456,'5th Cycle APR Raw Data-Final'!$A$3:$P$1977,10,FALSE)</f>
        <v>#N/A</v>
      </c>
      <c r="U456" s="60">
        <f>IF(AN456&lt;1,SUMIFS('5th Cycle APR Raw Data-Final'!K$3:K$1977,'5th Cycle APR Raw Data-Final'!$A$3:$A$1977,'SB35 Determination Data'!$K456,'5th Cycle APR Raw Data-Final'!$T$3:$T$1977,"&gt;="&amp;'SB35 Determination Data'!$F456,'5th Cycle APR Raw Data-Final'!$T$3:$T$1977,"&lt;"&amp;E456),SUMIFS('5th Cycle APR Raw Data-Final'!K$3:K$1977,'5th Cycle APR Raw Data-Final'!$A$3:$A$1977,'SB35 Determination Data'!$K456,'5th Cycle APR Raw Data-Final'!$T$3:$T$1977,"&gt;="&amp;'SB35 Determination Data'!$F456,'5th Cycle APR Raw Data-Final'!$T$3:$T$1977,"&lt;="&amp;G456))</f>
        <v>0</v>
      </c>
      <c r="V456" s="60">
        <f>IF(AN456&lt;1,SUMIFS('5th Cycle APR Raw Data-Final'!L$3:L$1977,'5th Cycle APR Raw Data-Final'!$A$3:$A$1977,'SB35 Determination Data'!$K456,'5th Cycle APR Raw Data-Final'!$T$3:$T$1977,"&gt;="&amp;'SB35 Determination Data'!$F456,'5th Cycle APR Raw Data-Final'!$T$3:$T$1977,"&lt;"&amp;E456),SUMIFS('5th Cycle APR Raw Data-Final'!L$3:L$1977,'5th Cycle APR Raw Data-Final'!$A$3:$A$1977,'SB35 Determination Data'!$K456,'5th Cycle APR Raw Data-Final'!$T$3:$T$1977,"&gt;="&amp;'SB35 Determination Data'!$F456,'5th Cycle APR Raw Data-Final'!$T$3:$T$1977,"&lt;="&amp;G456))</f>
        <v>0</v>
      </c>
      <c r="W456" s="60">
        <f>IF(AN456&lt;1,SUMIFS('5th Cycle APR Raw Data-Final'!M$3:M$1977,'5th Cycle APR Raw Data-Final'!$A$3:$A$1977,'SB35 Determination Data'!$K456,'5th Cycle APR Raw Data-Final'!$T$3:$T$1977,"&gt;="&amp;'SB35 Determination Data'!$F456,'5th Cycle APR Raw Data-Final'!$T$3:$T$1977,"&lt;"&amp;E456),SUMIFS('5th Cycle APR Raw Data-Final'!M$3:M$1977,'5th Cycle APR Raw Data-Final'!$A$3:$A$1977,'SB35 Determination Data'!$K456,'5th Cycle APR Raw Data-Final'!$T$3:$T$1977,"&gt;="&amp;'SB35 Determination Data'!$F456,'5th Cycle APR Raw Data-Final'!$T$3:$T$1977,"&lt;="&amp;G456))</f>
        <v>0</v>
      </c>
      <c r="X456" s="60" t="e">
        <f t="shared" si="12"/>
        <v>#N/A</v>
      </c>
      <c r="Y456" s="60" t="e">
        <f t="shared" si="13"/>
        <v>#N/A</v>
      </c>
      <c r="Z456" s="60" t="e">
        <f t="shared" si="14"/>
        <v>#N/A</v>
      </c>
      <c r="AA456" s="31" t="str">
        <f t="shared" si="15"/>
        <v>No 2018 Annual Progress Report</v>
      </c>
      <c r="AB456" s="31" t="str">
        <f t="shared" si="16"/>
        <v>No 2018 Annual Progress Report</v>
      </c>
      <c r="AC456" s="60" t="e">
        <f>VLOOKUP(K456,'5th Cycle APR Raw Data-Final'!$A$3:$P$1977,14,FALSE)</f>
        <v>#N/A</v>
      </c>
      <c r="AD456" s="60">
        <f>IF(AN456&lt;1,SUMIFS('5th Cycle APR Raw Data-Final'!$O$3:$O$1977,'5th Cycle APR Raw Data-Final'!$A$3:$A$1977,'SB35 Determination Data'!$K456,'5th Cycle APR Raw Data-Final'!$T$3:$T$1977,"&gt;="&amp;'SB35 Determination Data'!$F456,'5th Cycle APR Raw Data-Final'!$T$3:$T$1977,"&lt;"&amp;E456),SUMIFS('5th Cycle APR Raw Data-Final'!$O$3:$O$1977,'5th Cycle APR Raw Data-Final'!$A$3:$A$1977,'SB35 Determination Data'!$K456,'5th Cycle APR Raw Data-Final'!$T$3:$T$1977,"&gt;="&amp;'SB35 Determination Data'!$F456,'5th Cycle APR Raw Data-Final'!$T$3:$T$1977,"&lt;="&amp;G456))</f>
        <v>0</v>
      </c>
      <c r="AE456" s="60" t="e">
        <f t="shared" si="17"/>
        <v>#N/A</v>
      </c>
      <c r="AF456" s="31" t="str">
        <f t="shared" si="18"/>
        <v>No 2018 Annual Progress Report</v>
      </c>
      <c r="AG456" s="60" t="e">
        <f>VLOOKUP(K456,'5th Cycle APR Raw Data-Final'!$A$3:$P$1977,16,FALSE)</f>
        <v>#N/A</v>
      </c>
      <c r="AH456" s="60">
        <f>IF(AN456&lt;1,SUMIFS('5th Cycle APR Raw Data-Final'!$Q$3:$Q$1977,'5th Cycle APR Raw Data-Final'!$A$3:$A$1977,'SB35 Determination Data'!$K456,'5th Cycle APR Raw Data-Final'!$T$3:$T$1977,"&gt;="&amp;'SB35 Determination Data'!$F456,'5th Cycle APR Raw Data-Final'!$T$3:$T$1977,"&lt;"&amp;E456),SUMIFS('5th Cycle APR Raw Data-Final'!$Q$3:$Q$1977,'5th Cycle APR Raw Data-Final'!$A$3:$A$1977,'SB35 Determination Data'!$K456,'5th Cycle APR Raw Data-Final'!$T$3:$T$1977,"&gt;="&amp;'SB35 Determination Data'!$F456,'5th Cycle APR Raw Data-Final'!$T$3:$T$1977,"&lt;="&amp;G456))</f>
        <v>0</v>
      </c>
      <c r="AI456" s="60" t="e">
        <f t="shared" si="19"/>
        <v>#N/A</v>
      </c>
      <c r="AJ456" s="31" t="str">
        <f t="shared" si="20"/>
        <v>No 2018 Annual Progress Report</v>
      </c>
      <c r="AK456" s="60" t="e">
        <f>VLOOKUP(K456,'5th Cycle APR Raw Data-Final'!$A$3:$R$1977,18,FALSE)</f>
        <v>#N/A</v>
      </c>
      <c r="AL456" s="60">
        <f>IF(AN456&lt;1,SUMIFS('5th Cycle APR Raw Data-Final'!$S$3:$S$1977,'5th Cycle APR Raw Data-Final'!$A$3:$A$1977,'SB35 Determination Data'!$K456,'5th Cycle APR Raw Data-Final'!$T$3:$T$1977,"&gt;="&amp;'SB35 Determination Data'!$F456,'5th Cycle APR Raw Data-Final'!$T$3:$T$1977,"&lt;"&amp;E456),SUMIFS('5th Cycle APR Raw Data-Final'!$S$3:$S$1977,'5th Cycle APR Raw Data-Final'!$A$3:$A$1977,'SB35 Determination Data'!$K456,'5th Cycle APR Raw Data-Final'!$T$3:$T$1977,"&gt;="&amp;'SB35 Determination Data'!$F456,'5th Cycle APR Raw Data-Final'!$T$3:$T$1977,"&lt;="&amp;G456))</f>
        <v>0</v>
      </c>
      <c r="AM456" s="60" t="e">
        <f t="shared" si="21"/>
        <v>#N/A</v>
      </c>
      <c r="AN456" s="62">
        <f t="shared" si="22"/>
        <v>1</v>
      </c>
      <c r="AO456" s="9" t="str">
        <f t="shared" si="23"/>
        <v>YES</v>
      </c>
      <c r="AP456" s="9" t="str">
        <f t="shared" si="24"/>
        <v>NO</v>
      </c>
      <c r="AQ456" s="9" t="str">
        <f t="shared" si="25"/>
        <v>NO</v>
      </c>
      <c r="AR456" s="48" t="str">
        <f>VLOOKUP(K456,'2018Submitted'!$A$2:$C$540,3,FALSE)</f>
        <v>No 2018 Annual Progress Report</v>
      </c>
      <c r="AS456" s="9" t="str">
        <f t="shared" si="26"/>
        <v>YES</v>
      </c>
      <c r="AT456" s="9" t="str">
        <f t="shared" si="27"/>
        <v>NO</v>
      </c>
    </row>
    <row r="457" spans="1:46" ht="12.75" customHeight="1" x14ac:dyDescent="0.15">
      <c r="A457" s="9" t="s">
        <v>168</v>
      </c>
      <c r="B457" s="9" t="str">
        <f t="shared" si="28"/>
        <v>SIERRA MADRE</v>
      </c>
      <c r="C457" s="31">
        <f t="shared" si="1"/>
        <v>0.625</v>
      </c>
      <c r="D457" s="45">
        <f t="shared" si="2"/>
        <v>8</v>
      </c>
      <c r="E457" s="46">
        <f t="shared" si="3"/>
        <v>2018</v>
      </c>
      <c r="F457" s="46">
        <f t="shared" si="4"/>
        <v>2014</v>
      </c>
      <c r="G457" s="46" t="str">
        <f t="shared" si="5"/>
        <v>2021</v>
      </c>
      <c r="H457" s="9" t="str">
        <f t="shared" si="6"/>
        <v>10/15/2013</v>
      </c>
      <c r="I457" s="9" t="str">
        <f t="shared" si="7"/>
        <v>10/15/2021</v>
      </c>
      <c r="J457" s="9" t="s">
        <v>144</v>
      </c>
      <c r="K457" s="49" t="s">
        <v>218</v>
      </c>
      <c r="L457" s="60">
        <f>VLOOKUP(K457,'5th Cycle APR Raw Data-Final'!$A$3:$P$1977,6,FALSE)</f>
        <v>14</v>
      </c>
      <c r="M457" s="60">
        <f>IF(AN457&lt;1,SUMIFS('5th Cycle APR Raw Data-Final'!G$3:G$1977,'5th Cycle APR Raw Data-Final'!$A$3:$A$1977,'SB35 Determination Data'!$K457,'5th Cycle APR Raw Data-Final'!$T$3:$T$1977,"&gt;="&amp;'SB35 Determination Data'!$F457,'5th Cycle APR Raw Data-Final'!$T$3:$T$1977,"&lt;"&amp;E457),SUMIFS('5th Cycle APR Raw Data-Final'!G$3:G$1977,'5th Cycle APR Raw Data-Final'!$A$3:$A$1977,'SB35 Determination Data'!$K457,'5th Cycle APR Raw Data-Final'!$T$3:$T$1977,"&gt;="&amp;'SB35 Determination Data'!$F457,'5th Cycle APR Raw Data-Final'!$T$3:$T$1977,"&lt;="&amp;G457))</f>
        <v>2</v>
      </c>
      <c r="N457" s="60">
        <f>IF(AN457&lt;1,SUMIFS('5th Cycle APR Raw Data-Final'!H$3:H$1977,'5th Cycle APR Raw Data-Final'!$A$3:$A$1977,'SB35 Determination Data'!$K457,'5th Cycle APR Raw Data-Final'!$T$3:$T$1977,"&gt;="&amp;'SB35 Determination Data'!$F457,'5th Cycle APR Raw Data-Final'!$T$3:$T$1977,"&lt;"&amp;E457),SUMIFS('5th Cycle APR Raw Data-Final'!H$3:H$1977,'5th Cycle APR Raw Data-Final'!$A$3:$A$1977,'SB35 Determination Data'!$K457,'5th Cycle APR Raw Data-Final'!$T$3:$T$1977,"&gt;="&amp;'SB35 Determination Data'!$F457,'5th Cycle APR Raw Data-Final'!$T$3:$T$1977,"&lt;="&amp;G457))</f>
        <v>0</v>
      </c>
      <c r="O457" s="60">
        <f>IF(AN457&lt;1,SUMIFS('5th Cycle APR Raw Data-Final'!I$3:I$1977,'5th Cycle APR Raw Data-Final'!$A$3:$A$1977,'SB35 Determination Data'!$K457,'5th Cycle APR Raw Data-Final'!$T$3:$T$1977,"&gt;="&amp;'SB35 Determination Data'!$F457,'5th Cycle APR Raw Data-Final'!$T$3:$T$1977,"&lt;"&amp;E457),SUMIFS('5th Cycle APR Raw Data-Final'!I$3:I$1977,'5th Cycle APR Raw Data-Final'!$A$3:$A$1977,'SB35 Determination Data'!$K457,'5th Cycle APR Raw Data-Final'!$T$3:$T$1977,"&gt;="&amp;'SB35 Determination Data'!$F457,'5th Cycle APR Raw Data-Final'!$T$3:$T$1977,"&lt;="&amp;G457))</f>
        <v>2</v>
      </c>
      <c r="P457" s="60">
        <f t="shared" si="8"/>
        <v>12</v>
      </c>
      <c r="Q457" s="31">
        <f t="shared" si="9"/>
        <v>0.14285714285714285</v>
      </c>
      <c r="R457" s="61">
        <f t="shared" si="10"/>
        <v>7</v>
      </c>
      <c r="S457" s="61">
        <f t="shared" si="11"/>
        <v>0</v>
      </c>
      <c r="T457" s="60">
        <f>VLOOKUP(K457,'5th Cycle APR Raw Data-Final'!$A$3:$P$1977,10,FALSE)</f>
        <v>9</v>
      </c>
      <c r="U457" s="60">
        <f>IF(AN457&lt;1,SUMIFS('5th Cycle APR Raw Data-Final'!K$3:K$1977,'5th Cycle APR Raw Data-Final'!$A$3:$A$1977,'SB35 Determination Data'!$K457,'5th Cycle APR Raw Data-Final'!$T$3:$T$1977,"&gt;="&amp;'SB35 Determination Data'!$F457,'5th Cycle APR Raw Data-Final'!$T$3:$T$1977,"&lt;"&amp;E457),SUMIFS('5th Cycle APR Raw Data-Final'!K$3:K$1977,'5th Cycle APR Raw Data-Final'!$A$3:$A$1977,'SB35 Determination Data'!$K457,'5th Cycle APR Raw Data-Final'!$T$3:$T$1977,"&gt;="&amp;'SB35 Determination Data'!$F457,'5th Cycle APR Raw Data-Final'!$T$3:$T$1977,"&lt;="&amp;G457))</f>
        <v>7</v>
      </c>
      <c r="V457" s="60">
        <f>IF(AN457&lt;1,SUMIFS('5th Cycle APR Raw Data-Final'!L$3:L$1977,'5th Cycle APR Raw Data-Final'!$A$3:$A$1977,'SB35 Determination Data'!$K457,'5th Cycle APR Raw Data-Final'!$T$3:$T$1977,"&gt;="&amp;'SB35 Determination Data'!$F457,'5th Cycle APR Raw Data-Final'!$T$3:$T$1977,"&lt;"&amp;E457),SUMIFS('5th Cycle APR Raw Data-Final'!L$3:L$1977,'5th Cycle APR Raw Data-Final'!$A$3:$A$1977,'SB35 Determination Data'!$K457,'5th Cycle APR Raw Data-Final'!$T$3:$T$1977,"&gt;="&amp;'SB35 Determination Data'!$F457,'5th Cycle APR Raw Data-Final'!$T$3:$T$1977,"&lt;="&amp;G457))</f>
        <v>0</v>
      </c>
      <c r="W457" s="60">
        <f>IF(AN457&lt;1,SUMIFS('5th Cycle APR Raw Data-Final'!M$3:M$1977,'5th Cycle APR Raw Data-Final'!$A$3:$A$1977,'SB35 Determination Data'!$K457,'5th Cycle APR Raw Data-Final'!$T$3:$T$1977,"&gt;="&amp;'SB35 Determination Data'!$F457,'5th Cycle APR Raw Data-Final'!$T$3:$T$1977,"&lt;"&amp;E457),SUMIFS('5th Cycle APR Raw Data-Final'!M$3:M$1977,'5th Cycle APR Raw Data-Final'!$A$3:$A$1977,'SB35 Determination Data'!$K457,'5th Cycle APR Raw Data-Final'!$T$3:$T$1977,"&gt;="&amp;'SB35 Determination Data'!$F457,'5th Cycle APR Raw Data-Final'!$T$3:$T$1977,"&lt;="&amp;G457))</f>
        <v>7</v>
      </c>
      <c r="X457" s="60">
        <f t="shared" si="12"/>
        <v>2</v>
      </c>
      <c r="Y457" s="60">
        <f t="shared" si="13"/>
        <v>7</v>
      </c>
      <c r="Z457" s="60">
        <f t="shared" si="14"/>
        <v>2</v>
      </c>
      <c r="AA457" s="31">
        <f t="shared" si="15"/>
        <v>0.77777777777777779</v>
      </c>
      <c r="AB457" s="31">
        <f t="shared" si="16"/>
        <v>0.77777777777777779</v>
      </c>
      <c r="AC457" s="60">
        <f>VLOOKUP(K457,'5th Cycle APR Raw Data-Final'!$A$3:$P$1977,14,FALSE)</f>
        <v>9</v>
      </c>
      <c r="AD457" s="60">
        <f>IF(AN457&lt;1,SUMIFS('5th Cycle APR Raw Data-Final'!$O$3:$O$1977,'5th Cycle APR Raw Data-Final'!$A$3:$A$1977,'SB35 Determination Data'!$K457,'5th Cycle APR Raw Data-Final'!$T$3:$T$1977,"&gt;="&amp;'SB35 Determination Data'!$F457,'5th Cycle APR Raw Data-Final'!$T$3:$T$1977,"&lt;"&amp;E457),SUMIFS('5th Cycle APR Raw Data-Final'!$O$3:$O$1977,'5th Cycle APR Raw Data-Final'!$A$3:$A$1977,'SB35 Determination Data'!$K457,'5th Cycle APR Raw Data-Final'!$T$3:$T$1977,"&gt;="&amp;'SB35 Determination Data'!$F457,'5th Cycle APR Raw Data-Final'!$T$3:$T$1977,"&lt;="&amp;G457))</f>
        <v>3</v>
      </c>
      <c r="AE457" s="60">
        <f t="shared" si="17"/>
        <v>6</v>
      </c>
      <c r="AF457" s="31">
        <f t="shared" si="18"/>
        <v>0.33333333333333331</v>
      </c>
      <c r="AG457" s="60">
        <f>VLOOKUP(K457,'5th Cycle APR Raw Data-Final'!$A$3:$P$1977,16,FALSE)</f>
        <v>23</v>
      </c>
      <c r="AH457" s="60">
        <f>IF(AN457&lt;1,SUMIFS('5th Cycle APR Raw Data-Final'!$Q$3:$Q$1977,'5th Cycle APR Raw Data-Final'!$A$3:$A$1977,'SB35 Determination Data'!$K457,'5th Cycle APR Raw Data-Final'!$T$3:$T$1977,"&gt;="&amp;'SB35 Determination Data'!$F457,'5th Cycle APR Raw Data-Final'!$T$3:$T$1977,"&lt;"&amp;E457),SUMIFS('5th Cycle APR Raw Data-Final'!$Q$3:$Q$1977,'5th Cycle APR Raw Data-Final'!$A$3:$A$1977,'SB35 Determination Data'!$K457,'5th Cycle APR Raw Data-Final'!$T$3:$T$1977,"&gt;="&amp;'SB35 Determination Data'!$F457,'5th Cycle APR Raw Data-Final'!$T$3:$T$1977,"&lt;="&amp;G457))</f>
        <v>82</v>
      </c>
      <c r="AI457" s="60">
        <f t="shared" si="19"/>
        <v>0</v>
      </c>
      <c r="AJ457" s="31">
        <f t="shared" si="20"/>
        <v>3.5652173913043477</v>
      </c>
      <c r="AK457" s="60">
        <f>VLOOKUP(K457,'5th Cycle APR Raw Data-Final'!$A$3:$R$1977,18,FALSE)</f>
        <v>55</v>
      </c>
      <c r="AL457" s="60">
        <f>IF(AN457&lt;1,SUMIFS('5th Cycle APR Raw Data-Final'!$S$3:$S$1977,'5th Cycle APR Raw Data-Final'!$A$3:$A$1977,'SB35 Determination Data'!$K457,'5th Cycle APR Raw Data-Final'!$T$3:$T$1977,"&gt;="&amp;'SB35 Determination Data'!$F457,'5th Cycle APR Raw Data-Final'!$T$3:$T$1977,"&lt;"&amp;E457),SUMIFS('5th Cycle APR Raw Data-Final'!$S$3:$S$1977,'5th Cycle APR Raw Data-Final'!$A$3:$A$1977,'SB35 Determination Data'!$K457,'5th Cycle APR Raw Data-Final'!$T$3:$T$1977,"&gt;="&amp;'SB35 Determination Data'!$F457,'5th Cycle APR Raw Data-Final'!$T$3:$T$1977,"&lt;="&amp;G457))</f>
        <v>94</v>
      </c>
      <c r="AM457" s="60">
        <f t="shared" si="21"/>
        <v>20</v>
      </c>
      <c r="AN457" s="62">
        <f t="shared" si="22"/>
        <v>0.5</v>
      </c>
      <c r="AO457" s="9" t="str">
        <f t="shared" si="23"/>
        <v>NO</v>
      </c>
      <c r="AP457" s="9" t="str">
        <f t="shared" si="24"/>
        <v>YES</v>
      </c>
      <c r="AQ457" s="9" t="str">
        <f t="shared" si="25"/>
        <v>NO</v>
      </c>
      <c r="AR457" s="48" t="str">
        <f>VLOOKUP(K457,'2018Submitted'!$A$2:$C$540,3,FALSE)</f>
        <v>Successful</v>
      </c>
      <c r="AS457" s="9" t="str">
        <f t="shared" si="26"/>
        <v>NO</v>
      </c>
      <c r="AT457" s="9" t="str">
        <f t="shared" si="27"/>
        <v>YES</v>
      </c>
    </row>
    <row r="458" spans="1:46" ht="12.75" customHeight="1" x14ac:dyDescent="0.15">
      <c r="A458" s="9" t="s">
        <v>168</v>
      </c>
      <c r="B458" s="9" t="str">
        <f t="shared" si="28"/>
        <v>SIGNAL HILL</v>
      </c>
      <c r="C458" s="31">
        <f t="shared" si="1"/>
        <v>0.625</v>
      </c>
      <c r="D458" s="45">
        <f t="shared" si="2"/>
        <v>8</v>
      </c>
      <c r="E458" s="46">
        <f t="shared" si="3"/>
        <v>2018</v>
      </c>
      <c r="F458" s="46">
        <f t="shared" si="4"/>
        <v>2014</v>
      </c>
      <c r="G458" s="46" t="str">
        <f t="shared" si="5"/>
        <v>2021</v>
      </c>
      <c r="H458" s="9" t="str">
        <f t="shared" si="6"/>
        <v>10/15/2013</v>
      </c>
      <c r="I458" s="9" t="str">
        <f t="shared" si="7"/>
        <v>10/15/2021</v>
      </c>
      <c r="J458" s="9" t="s">
        <v>144</v>
      </c>
      <c r="K458" s="49" t="s">
        <v>219</v>
      </c>
      <c r="L458" s="60">
        <f>VLOOKUP(K458,'5th Cycle APR Raw Data-Final'!$A$3:$P$1977,6,FALSE)</f>
        <v>44</v>
      </c>
      <c r="M458" s="60">
        <f>IF(AN458&lt;1,SUMIFS('5th Cycle APR Raw Data-Final'!G$3:G$1977,'5th Cycle APR Raw Data-Final'!$A$3:$A$1977,'SB35 Determination Data'!$K458,'5th Cycle APR Raw Data-Final'!$T$3:$T$1977,"&gt;="&amp;'SB35 Determination Data'!$F458,'5th Cycle APR Raw Data-Final'!$T$3:$T$1977,"&lt;"&amp;E458),SUMIFS('5th Cycle APR Raw Data-Final'!G$3:G$1977,'5th Cycle APR Raw Data-Final'!$A$3:$A$1977,'SB35 Determination Data'!$K458,'5th Cycle APR Raw Data-Final'!$T$3:$T$1977,"&gt;="&amp;'SB35 Determination Data'!$F458,'5th Cycle APR Raw Data-Final'!$T$3:$T$1977,"&lt;="&amp;G458))</f>
        <v>44</v>
      </c>
      <c r="N458" s="60">
        <f>IF(AN458&lt;1,SUMIFS('5th Cycle APR Raw Data-Final'!H$3:H$1977,'5th Cycle APR Raw Data-Final'!$A$3:$A$1977,'SB35 Determination Data'!$K458,'5th Cycle APR Raw Data-Final'!$T$3:$T$1977,"&gt;="&amp;'SB35 Determination Data'!$F458,'5th Cycle APR Raw Data-Final'!$T$3:$T$1977,"&lt;"&amp;E458),SUMIFS('5th Cycle APR Raw Data-Final'!H$3:H$1977,'5th Cycle APR Raw Data-Final'!$A$3:$A$1977,'SB35 Determination Data'!$K458,'5th Cycle APR Raw Data-Final'!$T$3:$T$1977,"&gt;="&amp;'SB35 Determination Data'!$F458,'5th Cycle APR Raw Data-Final'!$T$3:$T$1977,"&lt;="&amp;G458))</f>
        <v>44</v>
      </c>
      <c r="O458" s="60">
        <f>IF(AN458&lt;1,SUMIFS('5th Cycle APR Raw Data-Final'!I$3:I$1977,'5th Cycle APR Raw Data-Final'!$A$3:$A$1977,'SB35 Determination Data'!$K458,'5th Cycle APR Raw Data-Final'!$T$3:$T$1977,"&gt;="&amp;'SB35 Determination Data'!$F458,'5th Cycle APR Raw Data-Final'!$T$3:$T$1977,"&lt;"&amp;E458),SUMIFS('5th Cycle APR Raw Data-Final'!I$3:I$1977,'5th Cycle APR Raw Data-Final'!$A$3:$A$1977,'SB35 Determination Data'!$K458,'5th Cycle APR Raw Data-Final'!$T$3:$T$1977,"&gt;="&amp;'SB35 Determination Data'!$F458,'5th Cycle APR Raw Data-Final'!$T$3:$T$1977,"&lt;="&amp;G458))</f>
        <v>0</v>
      </c>
      <c r="P458" s="60">
        <f t="shared" si="8"/>
        <v>0</v>
      </c>
      <c r="Q458" s="31">
        <f t="shared" si="9"/>
        <v>1</v>
      </c>
      <c r="R458" s="61">
        <f t="shared" si="10"/>
        <v>22</v>
      </c>
      <c r="S458" s="61">
        <f t="shared" si="11"/>
        <v>22</v>
      </c>
      <c r="T458" s="60">
        <f>VLOOKUP(K458,'5th Cycle APR Raw Data-Final'!$A$3:$P$1977,10,FALSE)</f>
        <v>27</v>
      </c>
      <c r="U458" s="60">
        <f>IF(AN458&lt;1,SUMIFS('5th Cycle APR Raw Data-Final'!K$3:K$1977,'5th Cycle APR Raw Data-Final'!$A$3:$A$1977,'SB35 Determination Data'!$K458,'5th Cycle APR Raw Data-Final'!$T$3:$T$1977,"&gt;="&amp;'SB35 Determination Data'!$F458,'5th Cycle APR Raw Data-Final'!$T$3:$T$1977,"&lt;"&amp;E458),SUMIFS('5th Cycle APR Raw Data-Final'!K$3:K$1977,'5th Cycle APR Raw Data-Final'!$A$3:$A$1977,'SB35 Determination Data'!$K458,'5th Cycle APR Raw Data-Final'!$T$3:$T$1977,"&gt;="&amp;'SB35 Determination Data'!$F458,'5th Cycle APR Raw Data-Final'!$T$3:$T$1977,"&lt;="&amp;G458))</f>
        <v>27</v>
      </c>
      <c r="V458" s="60">
        <f>IF(AN458&lt;1,SUMIFS('5th Cycle APR Raw Data-Final'!L$3:L$1977,'5th Cycle APR Raw Data-Final'!$A$3:$A$1977,'SB35 Determination Data'!$K458,'5th Cycle APR Raw Data-Final'!$T$3:$T$1977,"&gt;="&amp;'SB35 Determination Data'!$F458,'5th Cycle APR Raw Data-Final'!$T$3:$T$1977,"&lt;"&amp;E458),SUMIFS('5th Cycle APR Raw Data-Final'!L$3:L$1977,'5th Cycle APR Raw Data-Final'!$A$3:$A$1977,'SB35 Determination Data'!$K458,'5th Cycle APR Raw Data-Final'!$T$3:$T$1977,"&gt;="&amp;'SB35 Determination Data'!$F458,'5th Cycle APR Raw Data-Final'!$T$3:$T$1977,"&lt;="&amp;G458))</f>
        <v>27</v>
      </c>
      <c r="W458" s="60">
        <f>IF(AN458&lt;1,SUMIFS('5th Cycle APR Raw Data-Final'!M$3:M$1977,'5th Cycle APR Raw Data-Final'!$A$3:$A$1977,'SB35 Determination Data'!$K458,'5th Cycle APR Raw Data-Final'!$T$3:$T$1977,"&gt;="&amp;'SB35 Determination Data'!$F458,'5th Cycle APR Raw Data-Final'!$T$3:$T$1977,"&lt;"&amp;E458),SUMIFS('5th Cycle APR Raw Data-Final'!M$3:M$1977,'5th Cycle APR Raw Data-Final'!$A$3:$A$1977,'SB35 Determination Data'!$K458,'5th Cycle APR Raw Data-Final'!$T$3:$T$1977,"&gt;="&amp;'SB35 Determination Data'!$F458,'5th Cycle APR Raw Data-Final'!$T$3:$T$1977,"&lt;="&amp;G458))</f>
        <v>0</v>
      </c>
      <c r="X458" s="60">
        <f t="shared" si="12"/>
        <v>0</v>
      </c>
      <c r="Y458" s="60">
        <f t="shared" si="13"/>
        <v>49</v>
      </c>
      <c r="Z458" s="60">
        <f t="shared" si="14"/>
        <v>0</v>
      </c>
      <c r="AA458" s="31">
        <f t="shared" si="15"/>
        <v>1</v>
      </c>
      <c r="AB458" s="31">
        <f t="shared" si="16"/>
        <v>1.8148148148148149</v>
      </c>
      <c r="AC458" s="60">
        <f>VLOOKUP(K458,'5th Cycle APR Raw Data-Final'!$A$3:$P$1977,14,FALSE)</f>
        <v>28</v>
      </c>
      <c r="AD458" s="60">
        <f>IF(AN458&lt;1,SUMIFS('5th Cycle APR Raw Data-Final'!$O$3:$O$1977,'5th Cycle APR Raw Data-Final'!$A$3:$A$1977,'SB35 Determination Data'!$K458,'5th Cycle APR Raw Data-Final'!$T$3:$T$1977,"&gt;="&amp;'SB35 Determination Data'!$F458,'5th Cycle APR Raw Data-Final'!$T$3:$T$1977,"&lt;"&amp;E458),SUMIFS('5th Cycle APR Raw Data-Final'!$O$3:$O$1977,'5th Cycle APR Raw Data-Final'!$A$3:$A$1977,'SB35 Determination Data'!$K458,'5th Cycle APR Raw Data-Final'!$T$3:$T$1977,"&gt;="&amp;'SB35 Determination Data'!$F458,'5th Cycle APR Raw Data-Final'!$T$3:$T$1977,"&lt;="&amp;G458))</f>
        <v>19</v>
      </c>
      <c r="AE458" s="60">
        <f t="shared" si="17"/>
        <v>9</v>
      </c>
      <c r="AF458" s="31">
        <f t="shared" si="18"/>
        <v>0.6785714285714286</v>
      </c>
      <c r="AG458" s="60">
        <f>VLOOKUP(K458,'5th Cycle APR Raw Data-Final'!$A$3:$P$1977,16,FALSE)</f>
        <v>70</v>
      </c>
      <c r="AH458" s="60">
        <f>IF(AN458&lt;1,SUMIFS('5th Cycle APR Raw Data-Final'!$Q$3:$Q$1977,'5th Cycle APR Raw Data-Final'!$A$3:$A$1977,'SB35 Determination Data'!$K458,'5th Cycle APR Raw Data-Final'!$T$3:$T$1977,"&gt;="&amp;'SB35 Determination Data'!$F458,'5th Cycle APR Raw Data-Final'!$T$3:$T$1977,"&lt;"&amp;E458),SUMIFS('5th Cycle APR Raw Data-Final'!$Q$3:$Q$1977,'5th Cycle APR Raw Data-Final'!$A$3:$A$1977,'SB35 Determination Data'!$K458,'5th Cycle APR Raw Data-Final'!$T$3:$T$1977,"&gt;="&amp;'SB35 Determination Data'!$F458,'5th Cycle APR Raw Data-Final'!$T$3:$T$1977,"&lt;="&amp;G458))</f>
        <v>28</v>
      </c>
      <c r="AI458" s="60">
        <f t="shared" si="19"/>
        <v>42</v>
      </c>
      <c r="AJ458" s="31">
        <f t="shared" si="20"/>
        <v>0.4</v>
      </c>
      <c r="AK458" s="60">
        <f>VLOOKUP(K458,'5th Cycle APR Raw Data-Final'!$A$3:$R$1977,18,FALSE)</f>
        <v>169</v>
      </c>
      <c r="AL458" s="60">
        <f>IF(AN458&lt;1,SUMIFS('5th Cycle APR Raw Data-Final'!$S$3:$S$1977,'5th Cycle APR Raw Data-Final'!$A$3:$A$1977,'SB35 Determination Data'!$K458,'5th Cycle APR Raw Data-Final'!$T$3:$T$1977,"&gt;="&amp;'SB35 Determination Data'!$F458,'5th Cycle APR Raw Data-Final'!$T$3:$T$1977,"&lt;"&amp;E458),SUMIFS('5th Cycle APR Raw Data-Final'!$S$3:$S$1977,'5th Cycle APR Raw Data-Final'!$A$3:$A$1977,'SB35 Determination Data'!$K458,'5th Cycle APR Raw Data-Final'!$T$3:$T$1977,"&gt;="&amp;'SB35 Determination Data'!$F458,'5th Cycle APR Raw Data-Final'!$T$3:$T$1977,"&lt;="&amp;G458))</f>
        <v>118</v>
      </c>
      <c r="AM458" s="60">
        <f t="shared" si="21"/>
        <v>51</v>
      </c>
      <c r="AN458" s="62">
        <f t="shared" si="22"/>
        <v>0.5</v>
      </c>
      <c r="AO458" s="9" t="str">
        <f t="shared" si="23"/>
        <v>YES</v>
      </c>
      <c r="AP458" s="9" t="str">
        <f t="shared" si="24"/>
        <v>NO</v>
      </c>
      <c r="AQ458" s="9" t="str">
        <f t="shared" si="25"/>
        <v>NO</v>
      </c>
      <c r="AR458" s="48" t="str">
        <f>VLOOKUP(K458,'2018Submitted'!$A$2:$C$540,3,FALSE)</f>
        <v>Successful</v>
      </c>
      <c r="AS458" s="9" t="str">
        <f t="shared" si="26"/>
        <v>NO</v>
      </c>
      <c r="AT458" s="9" t="str">
        <f t="shared" si="27"/>
        <v>NO</v>
      </c>
    </row>
    <row r="459" spans="1:46" ht="12.75" customHeight="1" x14ac:dyDescent="0.15">
      <c r="A459" s="9" t="s">
        <v>502</v>
      </c>
      <c r="B459" s="9" t="str">
        <f t="shared" si="28"/>
        <v>SIMI VALLEY</v>
      </c>
      <c r="C459" s="31">
        <f t="shared" si="1"/>
        <v>0.625</v>
      </c>
      <c r="D459" s="45">
        <f t="shared" si="2"/>
        <v>8</v>
      </c>
      <c r="E459" s="46">
        <f t="shared" si="3"/>
        <v>2018</v>
      </c>
      <c r="F459" s="46">
        <f t="shared" si="4"/>
        <v>2014</v>
      </c>
      <c r="G459" s="46" t="str">
        <f t="shared" si="5"/>
        <v>2021</v>
      </c>
      <c r="H459" s="9" t="str">
        <f t="shared" si="6"/>
        <v>10/15/2013</v>
      </c>
      <c r="I459" s="9" t="str">
        <f t="shared" si="7"/>
        <v>10/15/2021</v>
      </c>
      <c r="J459" s="9" t="s">
        <v>144</v>
      </c>
      <c r="K459" s="49" t="s">
        <v>621</v>
      </c>
      <c r="L459" s="60">
        <f>VLOOKUP(K459,'5th Cycle APR Raw Data-Final'!$A$3:$P$1977,6,FALSE)</f>
        <v>310</v>
      </c>
      <c r="M459" s="60">
        <f>IF(AN459&lt;1,SUMIFS('5th Cycle APR Raw Data-Final'!G$3:G$1977,'5th Cycle APR Raw Data-Final'!$A$3:$A$1977,'SB35 Determination Data'!$K459,'5th Cycle APR Raw Data-Final'!$T$3:$T$1977,"&gt;="&amp;'SB35 Determination Data'!$F459,'5th Cycle APR Raw Data-Final'!$T$3:$T$1977,"&lt;"&amp;E459),SUMIFS('5th Cycle APR Raw Data-Final'!G$3:G$1977,'5th Cycle APR Raw Data-Final'!$A$3:$A$1977,'SB35 Determination Data'!$K459,'5th Cycle APR Raw Data-Final'!$T$3:$T$1977,"&gt;="&amp;'SB35 Determination Data'!$F459,'5th Cycle APR Raw Data-Final'!$T$3:$T$1977,"&lt;="&amp;G459))</f>
        <v>30</v>
      </c>
      <c r="N459" s="60">
        <f>IF(AN459&lt;1,SUMIFS('5th Cycle APR Raw Data-Final'!H$3:H$1977,'5th Cycle APR Raw Data-Final'!$A$3:$A$1977,'SB35 Determination Data'!$K459,'5th Cycle APR Raw Data-Final'!$T$3:$T$1977,"&gt;="&amp;'SB35 Determination Data'!$F459,'5th Cycle APR Raw Data-Final'!$T$3:$T$1977,"&lt;"&amp;E459),SUMIFS('5th Cycle APR Raw Data-Final'!H$3:H$1977,'5th Cycle APR Raw Data-Final'!$A$3:$A$1977,'SB35 Determination Data'!$K459,'5th Cycle APR Raw Data-Final'!$T$3:$T$1977,"&gt;="&amp;'SB35 Determination Data'!$F459,'5th Cycle APR Raw Data-Final'!$T$3:$T$1977,"&lt;="&amp;G459))</f>
        <v>30</v>
      </c>
      <c r="O459" s="60">
        <f>IF(AN459&lt;1,SUMIFS('5th Cycle APR Raw Data-Final'!I$3:I$1977,'5th Cycle APR Raw Data-Final'!$A$3:$A$1977,'SB35 Determination Data'!$K459,'5th Cycle APR Raw Data-Final'!$T$3:$T$1977,"&gt;="&amp;'SB35 Determination Data'!$F459,'5th Cycle APR Raw Data-Final'!$T$3:$T$1977,"&lt;"&amp;E459),SUMIFS('5th Cycle APR Raw Data-Final'!I$3:I$1977,'5th Cycle APR Raw Data-Final'!$A$3:$A$1977,'SB35 Determination Data'!$K459,'5th Cycle APR Raw Data-Final'!$T$3:$T$1977,"&gt;="&amp;'SB35 Determination Data'!$F459,'5th Cycle APR Raw Data-Final'!$T$3:$T$1977,"&lt;="&amp;G459))</f>
        <v>0</v>
      </c>
      <c r="P459" s="60">
        <f t="shared" si="8"/>
        <v>280</v>
      </c>
      <c r="Q459" s="31">
        <f t="shared" si="9"/>
        <v>9.6774193548387094E-2</v>
      </c>
      <c r="R459" s="61">
        <f t="shared" si="10"/>
        <v>155</v>
      </c>
      <c r="S459" s="61">
        <f t="shared" si="11"/>
        <v>0</v>
      </c>
      <c r="T459" s="60">
        <f>VLOOKUP(K459,'5th Cycle APR Raw Data-Final'!$A$3:$P$1977,10,FALSE)</f>
        <v>208</v>
      </c>
      <c r="U459" s="60">
        <f>IF(AN459&lt;1,SUMIFS('5th Cycle APR Raw Data-Final'!K$3:K$1977,'5th Cycle APR Raw Data-Final'!$A$3:$A$1977,'SB35 Determination Data'!$K459,'5th Cycle APR Raw Data-Final'!$T$3:$T$1977,"&gt;="&amp;'SB35 Determination Data'!$F459,'5th Cycle APR Raw Data-Final'!$T$3:$T$1977,"&lt;"&amp;E459),SUMIFS('5th Cycle APR Raw Data-Final'!K$3:K$1977,'5th Cycle APR Raw Data-Final'!$A$3:$A$1977,'SB35 Determination Data'!$K459,'5th Cycle APR Raw Data-Final'!$T$3:$T$1977,"&gt;="&amp;'SB35 Determination Data'!$F459,'5th Cycle APR Raw Data-Final'!$T$3:$T$1977,"&lt;="&amp;G459))</f>
        <v>1</v>
      </c>
      <c r="V459" s="60">
        <f>IF(AN459&lt;1,SUMIFS('5th Cycle APR Raw Data-Final'!L$3:L$1977,'5th Cycle APR Raw Data-Final'!$A$3:$A$1977,'SB35 Determination Data'!$K459,'5th Cycle APR Raw Data-Final'!$T$3:$T$1977,"&gt;="&amp;'SB35 Determination Data'!$F459,'5th Cycle APR Raw Data-Final'!$T$3:$T$1977,"&lt;"&amp;E459),SUMIFS('5th Cycle APR Raw Data-Final'!L$3:L$1977,'5th Cycle APR Raw Data-Final'!$A$3:$A$1977,'SB35 Determination Data'!$K459,'5th Cycle APR Raw Data-Final'!$T$3:$T$1977,"&gt;="&amp;'SB35 Determination Data'!$F459,'5th Cycle APR Raw Data-Final'!$T$3:$T$1977,"&lt;="&amp;G459))</f>
        <v>1</v>
      </c>
      <c r="W459" s="60">
        <f>IF(AN459&lt;1,SUMIFS('5th Cycle APR Raw Data-Final'!M$3:M$1977,'5th Cycle APR Raw Data-Final'!$A$3:$A$1977,'SB35 Determination Data'!$K459,'5th Cycle APR Raw Data-Final'!$T$3:$T$1977,"&gt;="&amp;'SB35 Determination Data'!$F459,'5th Cycle APR Raw Data-Final'!$T$3:$T$1977,"&lt;"&amp;E459),SUMIFS('5th Cycle APR Raw Data-Final'!M$3:M$1977,'5th Cycle APR Raw Data-Final'!$A$3:$A$1977,'SB35 Determination Data'!$K459,'5th Cycle APR Raw Data-Final'!$T$3:$T$1977,"&gt;="&amp;'SB35 Determination Data'!$F459,'5th Cycle APR Raw Data-Final'!$T$3:$T$1977,"&lt;="&amp;G459))</f>
        <v>0</v>
      </c>
      <c r="X459" s="60">
        <f t="shared" si="12"/>
        <v>207</v>
      </c>
      <c r="Y459" s="60">
        <f t="shared" si="13"/>
        <v>1</v>
      </c>
      <c r="Z459" s="60">
        <f t="shared" si="14"/>
        <v>207</v>
      </c>
      <c r="AA459" s="31">
        <f t="shared" si="15"/>
        <v>4.807692307692308E-3</v>
      </c>
      <c r="AB459" s="31">
        <f t="shared" si="16"/>
        <v>4.807692307692308E-3</v>
      </c>
      <c r="AC459" s="60">
        <f>VLOOKUP(K459,'5th Cycle APR Raw Data-Final'!$A$3:$P$1977,14,FALSE)</f>
        <v>229</v>
      </c>
      <c r="AD459" s="60">
        <f>IF(AN459&lt;1,SUMIFS('5th Cycle APR Raw Data-Final'!$O$3:$O$1977,'5th Cycle APR Raw Data-Final'!$A$3:$A$1977,'SB35 Determination Data'!$K459,'5th Cycle APR Raw Data-Final'!$T$3:$T$1977,"&gt;="&amp;'SB35 Determination Data'!$F459,'5th Cycle APR Raw Data-Final'!$T$3:$T$1977,"&lt;"&amp;E459),SUMIFS('5th Cycle APR Raw Data-Final'!$O$3:$O$1977,'5th Cycle APR Raw Data-Final'!$A$3:$A$1977,'SB35 Determination Data'!$K459,'5th Cycle APR Raw Data-Final'!$T$3:$T$1977,"&gt;="&amp;'SB35 Determination Data'!$F459,'5th Cycle APR Raw Data-Final'!$T$3:$T$1977,"&lt;="&amp;G459))</f>
        <v>27</v>
      </c>
      <c r="AE459" s="60">
        <f t="shared" si="17"/>
        <v>202</v>
      </c>
      <c r="AF459" s="31">
        <f t="shared" si="18"/>
        <v>0.11790393013100436</v>
      </c>
      <c r="AG459" s="60">
        <f>VLOOKUP(K459,'5th Cycle APR Raw Data-Final'!$A$3:$P$1977,16,FALSE)</f>
        <v>509</v>
      </c>
      <c r="AH459" s="60">
        <f>IF(AN459&lt;1,SUMIFS('5th Cycle APR Raw Data-Final'!$Q$3:$Q$1977,'5th Cycle APR Raw Data-Final'!$A$3:$A$1977,'SB35 Determination Data'!$K459,'5th Cycle APR Raw Data-Final'!$T$3:$T$1977,"&gt;="&amp;'SB35 Determination Data'!$F459,'5th Cycle APR Raw Data-Final'!$T$3:$T$1977,"&lt;"&amp;E459),SUMIFS('5th Cycle APR Raw Data-Final'!$Q$3:$Q$1977,'5th Cycle APR Raw Data-Final'!$A$3:$A$1977,'SB35 Determination Data'!$K459,'5th Cycle APR Raw Data-Final'!$T$3:$T$1977,"&gt;="&amp;'SB35 Determination Data'!$F459,'5th Cycle APR Raw Data-Final'!$T$3:$T$1977,"&lt;="&amp;G459))</f>
        <v>264</v>
      </c>
      <c r="AI459" s="60">
        <f t="shared" si="19"/>
        <v>245</v>
      </c>
      <c r="AJ459" s="31">
        <f t="shared" si="20"/>
        <v>0.51866404715127701</v>
      </c>
      <c r="AK459" s="60">
        <f>VLOOKUP(K459,'5th Cycle APR Raw Data-Final'!$A$3:$R$1977,18,FALSE)</f>
        <v>1256</v>
      </c>
      <c r="AL459" s="60">
        <f>IF(AN459&lt;1,SUMIFS('5th Cycle APR Raw Data-Final'!$S$3:$S$1977,'5th Cycle APR Raw Data-Final'!$A$3:$A$1977,'SB35 Determination Data'!$K459,'5th Cycle APR Raw Data-Final'!$T$3:$T$1977,"&gt;="&amp;'SB35 Determination Data'!$F459,'5th Cycle APR Raw Data-Final'!$T$3:$T$1977,"&lt;"&amp;E459),SUMIFS('5th Cycle APR Raw Data-Final'!$S$3:$S$1977,'5th Cycle APR Raw Data-Final'!$A$3:$A$1977,'SB35 Determination Data'!$K459,'5th Cycle APR Raw Data-Final'!$T$3:$T$1977,"&gt;="&amp;'SB35 Determination Data'!$F459,'5th Cycle APR Raw Data-Final'!$T$3:$T$1977,"&lt;="&amp;G459))</f>
        <v>322</v>
      </c>
      <c r="AM459" s="60">
        <f t="shared" si="21"/>
        <v>934</v>
      </c>
      <c r="AN459" s="62">
        <f t="shared" si="22"/>
        <v>0.5</v>
      </c>
      <c r="AO459" s="9" t="str">
        <f t="shared" si="23"/>
        <v>NO</v>
      </c>
      <c r="AP459" s="9" t="str">
        <f t="shared" si="24"/>
        <v>YES</v>
      </c>
      <c r="AQ459" s="9" t="str">
        <f t="shared" si="25"/>
        <v>NO</v>
      </c>
      <c r="AR459" s="48" t="str">
        <f>VLOOKUP(K459,'2018Submitted'!$A$2:$C$540,3,FALSE)</f>
        <v>Successful</v>
      </c>
      <c r="AS459" s="9" t="str">
        <f t="shared" si="26"/>
        <v>NO</v>
      </c>
      <c r="AT459" s="9" t="str">
        <f t="shared" si="27"/>
        <v>YES</v>
      </c>
    </row>
    <row r="460" spans="1:46" ht="12.75" customHeight="1" x14ac:dyDescent="0.15">
      <c r="A460" s="9" t="s">
        <v>554</v>
      </c>
      <c r="B460" s="9" t="str">
        <f t="shared" si="28"/>
        <v>SISKIYOU COUNTY</v>
      </c>
      <c r="C460" s="31">
        <f t="shared" si="1"/>
        <v>1</v>
      </c>
      <c r="D460" s="45">
        <f t="shared" si="2"/>
        <v>5</v>
      </c>
      <c r="E460" s="46">
        <f t="shared" si="3"/>
        <v>2017</v>
      </c>
      <c r="F460" s="46">
        <f t="shared" si="4"/>
        <v>2014</v>
      </c>
      <c r="G460" s="46">
        <f t="shared" si="5"/>
        <v>2018</v>
      </c>
      <c r="H460" s="9" t="str">
        <f t="shared" si="6"/>
        <v>06/30/2014</v>
      </c>
      <c r="I460" s="9" t="str">
        <f t="shared" si="7"/>
        <v>06/30/2019</v>
      </c>
      <c r="J460" s="9" t="s">
        <v>83</v>
      </c>
      <c r="K460" s="49" t="s">
        <v>1310</v>
      </c>
      <c r="L460" s="60" t="e">
        <f>VLOOKUP(K460,'5th Cycle APR Raw Data-Final'!$A$3:$P$1977,6,FALSE)</f>
        <v>#N/A</v>
      </c>
      <c r="M460" s="60">
        <f>IF(AN460&lt;1,SUMIFS('5th Cycle APR Raw Data-Final'!G$3:G$1977,'5th Cycle APR Raw Data-Final'!$A$3:$A$1977,'SB35 Determination Data'!$K460,'5th Cycle APR Raw Data-Final'!$T$3:$T$1977,"&gt;="&amp;'SB35 Determination Data'!$F460,'5th Cycle APR Raw Data-Final'!$T$3:$T$1977,"&lt;"&amp;E460),SUMIFS('5th Cycle APR Raw Data-Final'!G$3:G$1977,'5th Cycle APR Raw Data-Final'!$A$3:$A$1977,'SB35 Determination Data'!$K460,'5th Cycle APR Raw Data-Final'!$T$3:$T$1977,"&gt;="&amp;'SB35 Determination Data'!$F460,'5th Cycle APR Raw Data-Final'!$T$3:$T$1977,"&lt;="&amp;G460))</f>
        <v>0</v>
      </c>
      <c r="N460" s="60">
        <f>IF(AN460&lt;1,SUMIFS('5th Cycle APR Raw Data-Final'!H$3:H$1977,'5th Cycle APR Raw Data-Final'!$A$3:$A$1977,'SB35 Determination Data'!$K460,'5th Cycle APR Raw Data-Final'!$T$3:$T$1977,"&gt;="&amp;'SB35 Determination Data'!$F460,'5th Cycle APR Raw Data-Final'!$T$3:$T$1977,"&lt;"&amp;E460),SUMIFS('5th Cycle APR Raw Data-Final'!H$3:H$1977,'5th Cycle APR Raw Data-Final'!$A$3:$A$1977,'SB35 Determination Data'!$K460,'5th Cycle APR Raw Data-Final'!$T$3:$T$1977,"&gt;="&amp;'SB35 Determination Data'!$F460,'5th Cycle APR Raw Data-Final'!$T$3:$T$1977,"&lt;="&amp;G460))</f>
        <v>0</v>
      </c>
      <c r="O460" s="60">
        <f>IF(AN460&lt;1,SUMIFS('5th Cycle APR Raw Data-Final'!I$3:I$1977,'5th Cycle APR Raw Data-Final'!$A$3:$A$1977,'SB35 Determination Data'!$K460,'5th Cycle APR Raw Data-Final'!$T$3:$T$1977,"&gt;="&amp;'SB35 Determination Data'!$F460,'5th Cycle APR Raw Data-Final'!$T$3:$T$1977,"&lt;"&amp;E460),SUMIFS('5th Cycle APR Raw Data-Final'!I$3:I$1977,'5th Cycle APR Raw Data-Final'!$A$3:$A$1977,'SB35 Determination Data'!$K460,'5th Cycle APR Raw Data-Final'!$T$3:$T$1977,"&gt;="&amp;'SB35 Determination Data'!$F460,'5th Cycle APR Raw Data-Final'!$T$3:$T$1977,"&lt;="&amp;G460))</f>
        <v>0</v>
      </c>
      <c r="P460" s="60" t="e">
        <f t="shared" si="8"/>
        <v>#N/A</v>
      </c>
      <c r="Q460" s="31" t="str">
        <f t="shared" si="9"/>
        <v>No 2018 Annual Progress Report</v>
      </c>
      <c r="R460" s="61" t="e">
        <f t="shared" si="10"/>
        <v>#N/A</v>
      </c>
      <c r="S460" s="61" t="e">
        <f t="shared" si="11"/>
        <v>#N/A</v>
      </c>
      <c r="T460" s="60" t="e">
        <f>VLOOKUP(K460,'5th Cycle APR Raw Data-Final'!$A$3:$P$1977,10,FALSE)</f>
        <v>#N/A</v>
      </c>
      <c r="U460" s="60">
        <f>IF(AN460&lt;1,SUMIFS('5th Cycle APR Raw Data-Final'!K$3:K$1977,'5th Cycle APR Raw Data-Final'!$A$3:$A$1977,'SB35 Determination Data'!$K460,'5th Cycle APR Raw Data-Final'!$T$3:$T$1977,"&gt;="&amp;'SB35 Determination Data'!$F460,'5th Cycle APR Raw Data-Final'!$T$3:$T$1977,"&lt;"&amp;E460),SUMIFS('5th Cycle APR Raw Data-Final'!K$3:K$1977,'5th Cycle APR Raw Data-Final'!$A$3:$A$1977,'SB35 Determination Data'!$K460,'5th Cycle APR Raw Data-Final'!$T$3:$T$1977,"&gt;="&amp;'SB35 Determination Data'!$F460,'5th Cycle APR Raw Data-Final'!$T$3:$T$1977,"&lt;="&amp;G460))</f>
        <v>0</v>
      </c>
      <c r="V460" s="60">
        <f>IF(AN460&lt;1,SUMIFS('5th Cycle APR Raw Data-Final'!L$3:L$1977,'5th Cycle APR Raw Data-Final'!$A$3:$A$1977,'SB35 Determination Data'!$K460,'5th Cycle APR Raw Data-Final'!$T$3:$T$1977,"&gt;="&amp;'SB35 Determination Data'!$F460,'5th Cycle APR Raw Data-Final'!$T$3:$T$1977,"&lt;"&amp;E460),SUMIFS('5th Cycle APR Raw Data-Final'!L$3:L$1977,'5th Cycle APR Raw Data-Final'!$A$3:$A$1977,'SB35 Determination Data'!$K460,'5th Cycle APR Raw Data-Final'!$T$3:$T$1977,"&gt;="&amp;'SB35 Determination Data'!$F460,'5th Cycle APR Raw Data-Final'!$T$3:$T$1977,"&lt;="&amp;G460))</f>
        <v>0</v>
      </c>
      <c r="W460" s="60">
        <f>IF(AN460&lt;1,SUMIFS('5th Cycle APR Raw Data-Final'!M$3:M$1977,'5th Cycle APR Raw Data-Final'!$A$3:$A$1977,'SB35 Determination Data'!$K460,'5th Cycle APR Raw Data-Final'!$T$3:$T$1977,"&gt;="&amp;'SB35 Determination Data'!$F460,'5th Cycle APR Raw Data-Final'!$T$3:$T$1977,"&lt;"&amp;E460),SUMIFS('5th Cycle APR Raw Data-Final'!M$3:M$1977,'5th Cycle APR Raw Data-Final'!$A$3:$A$1977,'SB35 Determination Data'!$K460,'5th Cycle APR Raw Data-Final'!$T$3:$T$1977,"&gt;="&amp;'SB35 Determination Data'!$F460,'5th Cycle APR Raw Data-Final'!$T$3:$T$1977,"&lt;="&amp;G460))</f>
        <v>0</v>
      </c>
      <c r="X460" s="60" t="e">
        <f t="shared" si="12"/>
        <v>#N/A</v>
      </c>
      <c r="Y460" s="60" t="e">
        <f t="shared" si="13"/>
        <v>#N/A</v>
      </c>
      <c r="Z460" s="60" t="e">
        <f t="shared" si="14"/>
        <v>#N/A</v>
      </c>
      <c r="AA460" s="31" t="str">
        <f t="shared" si="15"/>
        <v>No 2018 Annual Progress Report</v>
      </c>
      <c r="AB460" s="31" t="str">
        <f t="shared" si="16"/>
        <v>No 2018 Annual Progress Report</v>
      </c>
      <c r="AC460" s="60" t="e">
        <f>VLOOKUP(K460,'5th Cycle APR Raw Data-Final'!$A$3:$P$1977,14,FALSE)</f>
        <v>#N/A</v>
      </c>
      <c r="AD460" s="60">
        <f>IF(AN460&lt;1,SUMIFS('5th Cycle APR Raw Data-Final'!$O$3:$O$1977,'5th Cycle APR Raw Data-Final'!$A$3:$A$1977,'SB35 Determination Data'!$K460,'5th Cycle APR Raw Data-Final'!$T$3:$T$1977,"&gt;="&amp;'SB35 Determination Data'!$F460,'5th Cycle APR Raw Data-Final'!$T$3:$T$1977,"&lt;"&amp;E460),SUMIFS('5th Cycle APR Raw Data-Final'!$O$3:$O$1977,'5th Cycle APR Raw Data-Final'!$A$3:$A$1977,'SB35 Determination Data'!$K460,'5th Cycle APR Raw Data-Final'!$T$3:$T$1977,"&gt;="&amp;'SB35 Determination Data'!$F460,'5th Cycle APR Raw Data-Final'!$T$3:$T$1977,"&lt;="&amp;G460))</f>
        <v>0</v>
      </c>
      <c r="AE460" s="60" t="e">
        <f t="shared" si="17"/>
        <v>#N/A</v>
      </c>
      <c r="AF460" s="31" t="str">
        <f t="shared" si="18"/>
        <v>No 2018 Annual Progress Report</v>
      </c>
      <c r="AG460" s="60" t="e">
        <f>VLOOKUP(K460,'5th Cycle APR Raw Data-Final'!$A$3:$P$1977,16,FALSE)</f>
        <v>#N/A</v>
      </c>
      <c r="AH460" s="60">
        <f>IF(AN460&lt;1,SUMIFS('5th Cycle APR Raw Data-Final'!$Q$3:$Q$1977,'5th Cycle APR Raw Data-Final'!$A$3:$A$1977,'SB35 Determination Data'!$K460,'5th Cycle APR Raw Data-Final'!$T$3:$T$1977,"&gt;="&amp;'SB35 Determination Data'!$F460,'5th Cycle APR Raw Data-Final'!$T$3:$T$1977,"&lt;"&amp;E460),SUMIFS('5th Cycle APR Raw Data-Final'!$Q$3:$Q$1977,'5th Cycle APR Raw Data-Final'!$A$3:$A$1977,'SB35 Determination Data'!$K460,'5th Cycle APR Raw Data-Final'!$T$3:$T$1977,"&gt;="&amp;'SB35 Determination Data'!$F460,'5th Cycle APR Raw Data-Final'!$T$3:$T$1977,"&lt;="&amp;G460))</f>
        <v>0</v>
      </c>
      <c r="AI460" s="60" t="e">
        <f t="shared" si="19"/>
        <v>#N/A</v>
      </c>
      <c r="AJ460" s="31" t="str">
        <f t="shared" si="20"/>
        <v>No 2018 Annual Progress Report</v>
      </c>
      <c r="AK460" s="60" t="e">
        <f>VLOOKUP(K460,'5th Cycle APR Raw Data-Final'!$A$3:$R$1977,18,FALSE)</f>
        <v>#N/A</v>
      </c>
      <c r="AL460" s="60">
        <f>IF(AN460&lt;1,SUMIFS('5th Cycle APR Raw Data-Final'!$S$3:$S$1977,'5th Cycle APR Raw Data-Final'!$A$3:$A$1977,'SB35 Determination Data'!$K460,'5th Cycle APR Raw Data-Final'!$T$3:$T$1977,"&gt;="&amp;'SB35 Determination Data'!$F460,'5th Cycle APR Raw Data-Final'!$T$3:$T$1977,"&lt;"&amp;E460),SUMIFS('5th Cycle APR Raw Data-Final'!$S$3:$S$1977,'5th Cycle APR Raw Data-Final'!$A$3:$A$1977,'SB35 Determination Data'!$K460,'5th Cycle APR Raw Data-Final'!$T$3:$T$1977,"&gt;="&amp;'SB35 Determination Data'!$F460,'5th Cycle APR Raw Data-Final'!$T$3:$T$1977,"&lt;="&amp;G460))</f>
        <v>0</v>
      </c>
      <c r="AM460" s="60" t="e">
        <f t="shared" si="21"/>
        <v>#N/A</v>
      </c>
      <c r="AN460" s="62">
        <f t="shared" si="22"/>
        <v>1</v>
      </c>
      <c r="AO460" s="9" t="str">
        <f t="shared" si="23"/>
        <v>YES</v>
      </c>
      <c r="AP460" s="9" t="str">
        <f t="shared" si="24"/>
        <v>NO</v>
      </c>
      <c r="AQ460" s="9" t="str">
        <f t="shared" si="25"/>
        <v>NO</v>
      </c>
      <c r="AR460" s="48" t="str">
        <f>VLOOKUP(K460,'2018Submitted'!$A$2:$C$540,3,FALSE)</f>
        <v>No 2018 Annual Progress Report</v>
      </c>
      <c r="AS460" s="9" t="str">
        <f t="shared" si="26"/>
        <v>YES</v>
      </c>
      <c r="AT460" s="9" t="str">
        <f t="shared" si="27"/>
        <v>NO</v>
      </c>
    </row>
    <row r="461" spans="1:46" ht="12.75" customHeight="1" x14ac:dyDescent="0.15">
      <c r="A461" s="9" t="s">
        <v>416</v>
      </c>
      <c r="B461" s="9" t="str">
        <f t="shared" si="28"/>
        <v>SOLANA BEACH</v>
      </c>
      <c r="C461" s="31">
        <f t="shared" si="1"/>
        <v>0.75</v>
      </c>
      <c r="D461" s="45">
        <f t="shared" si="2"/>
        <v>8</v>
      </c>
      <c r="E461" s="46">
        <f t="shared" si="3"/>
        <v>2017</v>
      </c>
      <c r="F461" s="46">
        <f t="shared" si="4"/>
        <v>2013</v>
      </c>
      <c r="G461" s="46">
        <f t="shared" si="5"/>
        <v>2020</v>
      </c>
      <c r="H461" s="9" t="str">
        <f t="shared" si="6"/>
        <v>04/30/2013</v>
      </c>
      <c r="I461" s="9" t="str">
        <f t="shared" si="7"/>
        <v>04/30/2021</v>
      </c>
      <c r="J461" s="9" t="s">
        <v>417</v>
      </c>
      <c r="K461" s="49" t="s">
        <v>458</v>
      </c>
      <c r="L461" s="60">
        <f>VLOOKUP(K461,'5th Cycle APR Raw Data-Final'!$A$3:$P$1977,6,FALSE)</f>
        <v>85</v>
      </c>
      <c r="M461" s="60">
        <f>IF(AN461&lt;1,SUMIFS('5th Cycle APR Raw Data-Final'!G$3:G$1977,'5th Cycle APR Raw Data-Final'!$A$3:$A$1977,'SB35 Determination Data'!$K461,'5th Cycle APR Raw Data-Final'!$T$3:$T$1977,"&gt;="&amp;'SB35 Determination Data'!$F461,'5th Cycle APR Raw Data-Final'!$T$3:$T$1977,"&lt;"&amp;E461),SUMIFS('5th Cycle APR Raw Data-Final'!G$3:G$1977,'5th Cycle APR Raw Data-Final'!$A$3:$A$1977,'SB35 Determination Data'!$K461,'5th Cycle APR Raw Data-Final'!$T$3:$T$1977,"&gt;="&amp;'SB35 Determination Data'!$F461,'5th Cycle APR Raw Data-Final'!$T$3:$T$1977,"&lt;="&amp;G461))</f>
        <v>0</v>
      </c>
      <c r="N461" s="60">
        <f>IF(AN461&lt;1,SUMIFS('5th Cycle APR Raw Data-Final'!H$3:H$1977,'5th Cycle APR Raw Data-Final'!$A$3:$A$1977,'SB35 Determination Data'!$K461,'5th Cycle APR Raw Data-Final'!$T$3:$T$1977,"&gt;="&amp;'SB35 Determination Data'!$F461,'5th Cycle APR Raw Data-Final'!$T$3:$T$1977,"&lt;"&amp;E461),SUMIFS('5th Cycle APR Raw Data-Final'!H$3:H$1977,'5th Cycle APR Raw Data-Final'!$A$3:$A$1977,'SB35 Determination Data'!$K461,'5th Cycle APR Raw Data-Final'!$T$3:$T$1977,"&gt;="&amp;'SB35 Determination Data'!$F461,'5th Cycle APR Raw Data-Final'!$T$3:$T$1977,"&lt;="&amp;G461))</f>
        <v>0</v>
      </c>
      <c r="O461" s="60">
        <f>IF(AN461&lt;1,SUMIFS('5th Cycle APR Raw Data-Final'!I$3:I$1977,'5th Cycle APR Raw Data-Final'!$A$3:$A$1977,'SB35 Determination Data'!$K461,'5th Cycle APR Raw Data-Final'!$T$3:$T$1977,"&gt;="&amp;'SB35 Determination Data'!$F461,'5th Cycle APR Raw Data-Final'!$T$3:$T$1977,"&lt;"&amp;E461),SUMIFS('5th Cycle APR Raw Data-Final'!I$3:I$1977,'5th Cycle APR Raw Data-Final'!$A$3:$A$1977,'SB35 Determination Data'!$K461,'5th Cycle APR Raw Data-Final'!$T$3:$T$1977,"&gt;="&amp;'SB35 Determination Data'!$F461,'5th Cycle APR Raw Data-Final'!$T$3:$T$1977,"&lt;="&amp;G461))</f>
        <v>0</v>
      </c>
      <c r="P461" s="60">
        <f t="shared" si="8"/>
        <v>85</v>
      </c>
      <c r="Q461" s="31">
        <f t="shared" si="9"/>
        <v>0</v>
      </c>
      <c r="R461" s="61">
        <f t="shared" si="10"/>
        <v>43</v>
      </c>
      <c r="S461" s="61">
        <f t="shared" si="11"/>
        <v>0</v>
      </c>
      <c r="T461" s="60">
        <f>VLOOKUP(K461,'5th Cycle APR Raw Data-Final'!$A$3:$P$1977,10,FALSE)</f>
        <v>65</v>
      </c>
      <c r="U461" s="60">
        <f>IF(AN461&lt;1,SUMIFS('5th Cycle APR Raw Data-Final'!K$3:K$1977,'5th Cycle APR Raw Data-Final'!$A$3:$A$1977,'SB35 Determination Data'!$K461,'5th Cycle APR Raw Data-Final'!$T$3:$T$1977,"&gt;="&amp;'SB35 Determination Data'!$F461,'5th Cycle APR Raw Data-Final'!$T$3:$T$1977,"&lt;"&amp;E461),SUMIFS('5th Cycle APR Raw Data-Final'!K$3:K$1977,'5th Cycle APR Raw Data-Final'!$A$3:$A$1977,'SB35 Determination Data'!$K461,'5th Cycle APR Raw Data-Final'!$T$3:$T$1977,"&gt;="&amp;'SB35 Determination Data'!$F461,'5th Cycle APR Raw Data-Final'!$T$3:$T$1977,"&lt;="&amp;G461))</f>
        <v>3</v>
      </c>
      <c r="V461" s="60">
        <f>IF(AN461&lt;1,SUMIFS('5th Cycle APR Raw Data-Final'!L$3:L$1977,'5th Cycle APR Raw Data-Final'!$A$3:$A$1977,'SB35 Determination Data'!$K461,'5th Cycle APR Raw Data-Final'!$T$3:$T$1977,"&gt;="&amp;'SB35 Determination Data'!$F461,'5th Cycle APR Raw Data-Final'!$T$3:$T$1977,"&lt;"&amp;E461),SUMIFS('5th Cycle APR Raw Data-Final'!L$3:L$1977,'5th Cycle APR Raw Data-Final'!$A$3:$A$1977,'SB35 Determination Data'!$K461,'5th Cycle APR Raw Data-Final'!$T$3:$T$1977,"&gt;="&amp;'SB35 Determination Data'!$F461,'5th Cycle APR Raw Data-Final'!$T$3:$T$1977,"&lt;="&amp;G461))</f>
        <v>2</v>
      </c>
      <c r="W461" s="60">
        <f>IF(AN461&lt;1,SUMIFS('5th Cycle APR Raw Data-Final'!M$3:M$1977,'5th Cycle APR Raw Data-Final'!$A$3:$A$1977,'SB35 Determination Data'!$K461,'5th Cycle APR Raw Data-Final'!$T$3:$T$1977,"&gt;="&amp;'SB35 Determination Data'!$F461,'5th Cycle APR Raw Data-Final'!$T$3:$T$1977,"&lt;"&amp;E461),SUMIFS('5th Cycle APR Raw Data-Final'!M$3:M$1977,'5th Cycle APR Raw Data-Final'!$A$3:$A$1977,'SB35 Determination Data'!$K461,'5th Cycle APR Raw Data-Final'!$T$3:$T$1977,"&gt;="&amp;'SB35 Determination Data'!$F461,'5th Cycle APR Raw Data-Final'!$T$3:$T$1977,"&lt;="&amp;G461))</f>
        <v>1</v>
      </c>
      <c r="X461" s="60">
        <f t="shared" si="12"/>
        <v>62</v>
      </c>
      <c r="Y461" s="60">
        <f t="shared" si="13"/>
        <v>3</v>
      </c>
      <c r="Z461" s="60">
        <f t="shared" si="14"/>
        <v>62</v>
      </c>
      <c r="AA461" s="31">
        <f t="shared" si="15"/>
        <v>4.6153846153846156E-2</v>
      </c>
      <c r="AB461" s="31">
        <f t="shared" si="16"/>
        <v>4.6153846153846156E-2</v>
      </c>
      <c r="AC461" s="60">
        <f>VLOOKUP(K461,'5th Cycle APR Raw Data-Final'!$A$3:$P$1977,14,FALSE)</f>
        <v>59</v>
      </c>
      <c r="AD461" s="60">
        <f>IF(AN461&lt;1,SUMIFS('5th Cycle APR Raw Data-Final'!$O$3:$O$1977,'5th Cycle APR Raw Data-Final'!$A$3:$A$1977,'SB35 Determination Data'!$K461,'5th Cycle APR Raw Data-Final'!$T$3:$T$1977,"&gt;="&amp;'SB35 Determination Data'!$F461,'5th Cycle APR Raw Data-Final'!$T$3:$T$1977,"&lt;"&amp;E461),SUMIFS('5th Cycle APR Raw Data-Final'!$O$3:$O$1977,'5th Cycle APR Raw Data-Final'!$A$3:$A$1977,'SB35 Determination Data'!$K461,'5th Cycle APR Raw Data-Final'!$T$3:$T$1977,"&gt;="&amp;'SB35 Determination Data'!$F461,'5th Cycle APR Raw Data-Final'!$T$3:$T$1977,"&lt;="&amp;G461))</f>
        <v>0</v>
      </c>
      <c r="AE461" s="60">
        <f t="shared" si="17"/>
        <v>59</v>
      </c>
      <c r="AF461" s="31">
        <f t="shared" si="18"/>
        <v>0</v>
      </c>
      <c r="AG461" s="60">
        <f>VLOOKUP(K461,'5th Cycle APR Raw Data-Final'!$A$3:$P$1977,16,FALSE)</f>
        <v>131</v>
      </c>
      <c r="AH461" s="60">
        <f>IF(AN461&lt;1,SUMIFS('5th Cycle APR Raw Data-Final'!$Q$3:$Q$1977,'5th Cycle APR Raw Data-Final'!$A$3:$A$1977,'SB35 Determination Data'!$K461,'5th Cycle APR Raw Data-Final'!$T$3:$T$1977,"&gt;="&amp;'SB35 Determination Data'!$F461,'5th Cycle APR Raw Data-Final'!$T$3:$T$1977,"&lt;"&amp;E461),SUMIFS('5th Cycle APR Raw Data-Final'!$Q$3:$Q$1977,'5th Cycle APR Raw Data-Final'!$A$3:$A$1977,'SB35 Determination Data'!$K461,'5th Cycle APR Raw Data-Final'!$T$3:$T$1977,"&gt;="&amp;'SB35 Determination Data'!$F461,'5th Cycle APR Raw Data-Final'!$T$3:$T$1977,"&lt;="&amp;G461))</f>
        <v>24</v>
      </c>
      <c r="AI461" s="60">
        <f t="shared" si="19"/>
        <v>107</v>
      </c>
      <c r="AJ461" s="31">
        <f t="shared" si="20"/>
        <v>0.18320610687022901</v>
      </c>
      <c r="AK461" s="60">
        <f>VLOOKUP(K461,'5th Cycle APR Raw Data-Final'!$A$3:$R$1977,18,FALSE)</f>
        <v>340</v>
      </c>
      <c r="AL461" s="60">
        <f>IF(AN461&lt;1,SUMIFS('5th Cycle APR Raw Data-Final'!$S$3:$S$1977,'5th Cycle APR Raw Data-Final'!$A$3:$A$1977,'SB35 Determination Data'!$K461,'5th Cycle APR Raw Data-Final'!$T$3:$T$1977,"&gt;="&amp;'SB35 Determination Data'!$F461,'5th Cycle APR Raw Data-Final'!$T$3:$T$1977,"&lt;"&amp;E461),SUMIFS('5th Cycle APR Raw Data-Final'!$S$3:$S$1977,'5th Cycle APR Raw Data-Final'!$A$3:$A$1977,'SB35 Determination Data'!$K461,'5th Cycle APR Raw Data-Final'!$T$3:$T$1977,"&gt;="&amp;'SB35 Determination Data'!$F461,'5th Cycle APR Raw Data-Final'!$T$3:$T$1977,"&lt;="&amp;G461))</f>
        <v>27</v>
      </c>
      <c r="AM461" s="60">
        <f t="shared" si="21"/>
        <v>313</v>
      </c>
      <c r="AN461" s="62">
        <f t="shared" si="22"/>
        <v>0.5</v>
      </c>
      <c r="AO461" s="9" t="str">
        <f t="shared" si="23"/>
        <v>YES</v>
      </c>
      <c r="AP461" s="9" t="str">
        <f t="shared" si="24"/>
        <v>NO</v>
      </c>
      <c r="AQ461" s="9" t="str">
        <f t="shared" si="25"/>
        <v>NO</v>
      </c>
      <c r="AR461" s="48" t="str">
        <f>VLOOKUP(K461,'2018Submitted'!$A$2:$C$540,3,FALSE)</f>
        <v>Successful</v>
      </c>
      <c r="AS461" s="9" t="str">
        <f t="shared" si="26"/>
        <v>NO</v>
      </c>
      <c r="AT461" s="9" t="str">
        <f t="shared" si="27"/>
        <v>NO</v>
      </c>
    </row>
    <row r="462" spans="1:46" ht="12.75" customHeight="1" x14ac:dyDescent="0.15">
      <c r="A462" s="9" t="s">
        <v>472</v>
      </c>
      <c r="B462" s="9" t="str">
        <f t="shared" si="28"/>
        <v>SOLANO COUNTY</v>
      </c>
      <c r="C462" s="31">
        <f t="shared" si="1"/>
        <v>0.5</v>
      </c>
      <c r="D462" s="45">
        <f t="shared" si="2"/>
        <v>8</v>
      </c>
      <c r="E462" s="46">
        <f t="shared" si="3"/>
        <v>2019</v>
      </c>
      <c r="F462" s="46">
        <f t="shared" si="4"/>
        <v>2015</v>
      </c>
      <c r="G462" s="46">
        <f t="shared" si="5"/>
        <v>2022</v>
      </c>
      <c r="H462" s="9" t="str">
        <f t="shared" si="6"/>
        <v>01/31/2015</v>
      </c>
      <c r="I462" s="9" t="str">
        <f t="shared" si="7"/>
        <v>01/31/2023</v>
      </c>
      <c r="J462" s="9" t="s">
        <v>67</v>
      </c>
      <c r="K462" s="49" t="s">
        <v>567</v>
      </c>
      <c r="L462" s="60">
        <f>VLOOKUP(K462,'5th Cycle APR Raw Data-Final'!$A$3:$P$1977,6,FALSE)</f>
        <v>26</v>
      </c>
      <c r="M462" s="60">
        <f>IF(AN462&lt;1,SUMIFS('5th Cycle APR Raw Data-Final'!G$3:G$1977,'5th Cycle APR Raw Data-Final'!$A$3:$A$1977,'SB35 Determination Data'!$K462,'5th Cycle APR Raw Data-Final'!$T$3:$T$1977,"&gt;="&amp;'SB35 Determination Data'!$F462,'5th Cycle APR Raw Data-Final'!$T$3:$T$1977,"&lt;"&amp;E462),SUMIFS('5th Cycle APR Raw Data-Final'!G$3:G$1977,'5th Cycle APR Raw Data-Final'!$A$3:$A$1977,'SB35 Determination Data'!$K462,'5th Cycle APR Raw Data-Final'!$T$3:$T$1977,"&gt;="&amp;'SB35 Determination Data'!$F462,'5th Cycle APR Raw Data-Final'!$T$3:$T$1977,"&lt;="&amp;G462))</f>
        <v>5</v>
      </c>
      <c r="N462" s="60">
        <f>IF(AN462&lt;1,SUMIFS('5th Cycle APR Raw Data-Final'!H$3:H$1977,'5th Cycle APR Raw Data-Final'!$A$3:$A$1977,'SB35 Determination Data'!$K462,'5th Cycle APR Raw Data-Final'!$T$3:$T$1977,"&gt;="&amp;'SB35 Determination Data'!$F462,'5th Cycle APR Raw Data-Final'!$T$3:$T$1977,"&lt;"&amp;E462),SUMIFS('5th Cycle APR Raw Data-Final'!H$3:H$1977,'5th Cycle APR Raw Data-Final'!$A$3:$A$1977,'SB35 Determination Data'!$K462,'5th Cycle APR Raw Data-Final'!$T$3:$T$1977,"&gt;="&amp;'SB35 Determination Data'!$F462,'5th Cycle APR Raw Data-Final'!$T$3:$T$1977,"&lt;="&amp;G462))</f>
        <v>1</v>
      </c>
      <c r="O462" s="60">
        <f>IF(AN462&lt;1,SUMIFS('5th Cycle APR Raw Data-Final'!I$3:I$1977,'5th Cycle APR Raw Data-Final'!$A$3:$A$1977,'SB35 Determination Data'!$K462,'5th Cycle APR Raw Data-Final'!$T$3:$T$1977,"&gt;="&amp;'SB35 Determination Data'!$F462,'5th Cycle APR Raw Data-Final'!$T$3:$T$1977,"&lt;"&amp;E462),SUMIFS('5th Cycle APR Raw Data-Final'!I$3:I$1977,'5th Cycle APR Raw Data-Final'!$A$3:$A$1977,'SB35 Determination Data'!$K462,'5th Cycle APR Raw Data-Final'!$T$3:$T$1977,"&gt;="&amp;'SB35 Determination Data'!$F462,'5th Cycle APR Raw Data-Final'!$T$3:$T$1977,"&lt;="&amp;G462))</f>
        <v>4</v>
      </c>
      <c r="P462" s="60">
        <f t="shared" si="8"/>
        <v>21</v>
      </c>
      <c r="Q462" s="31">
        <f t="shared" si="9"/>
        <v>0.19230769230769232</v>
      </c>
      <c r="R462" s="61">
        <f t="shared" si="10"/>
        <v>13</v>
      </c>
      <c r="S462" s="61">
        <f t="shared" si="11"/>
        <v>0</v>
      </c>
      <c r="T462" s="60">
        <f>VLOOKUP(K462,'5th Cycle APR Raw Data-Final'!$A$3:$P$1977,10,FALSE)</f>
        <v>15</v>
      </c>
      <c r="U462" s="60">
        <f>IF(AN462&lt;1,SUMIFS('5th Cycle APR Raw Data-Final'!K$3:K$1977,'5th Cycle APR Raw Data-Final'!$A$3:$A$1977,'SB35 Determination Data'!$K462,'5th Cycle APR Raw Data-Final'!$T$3:$T$1977,"&gt;="&amp;'SB35 Determination Data'!$F462,'5th Cycle APR Raw Data-Final'!$T$3:$T$1977,"&lt;"&amp;E462),SUMIFS('5th Cycle APR Raw Data-Final'!K$3:K$1977,'5th Cycle APR Raw Data-Final'!$A$3:$A$1977,'SB35 Determination Data'!$K462,'5th Cycle APR Raw Data-Final'!$T$3:$T$1977,"&gt;="&amp;'SB35 Determination Data'!$F462,'5th Cycle APR Raw Data-Final'!$T$3:$T$1977,"&lt;="&amp;G462))</f>
        <v>55</v>
      </c>
      <c r="V462" s="60">
        <f>IF(AN462&lt;1,SUMIFS('5th Cycle APR Raw Data-Final'!L$3:L$1977,'5th Cycle APR Raw Data-Final'!$A$3:$A$1977,'SB35 Determination Data'!$K462,'5th Cycle APR Raw Data-Final'!$T$3:$T$1977,"&gt;="&amp;'SB35 Determination Data'!$F462,'5th Cycle APR Raw Data-Final'!$T$3:$T$1977,"&lt;"&amp;E462),SUMIFS('5th Cycle APR Raw Data-Final'!L$3:L$1977,'5th Cycle APR Raw Data-Final'!$A$3:$A$1977,'SB35 Determination Data'!$K462,'5th Cycle APR Raw Data-Final'!$T$3:$T$1977,"&gt;="&amp;'SB35 Determination Data'!$F462,'5th Cycle APR Raw Data-Final'!$T$3:$T$1977,"&lt;="&amp;G462))</f>
        <v>13</v>
      </c>
      <c r="W462" s="60">
        <f>IF(AN462&lt;1,SUMIFS('5th Cycle APR Raw Data-Final'!M$3:M$1977,'5th Cycle APR Raw Data-Final'!$A$3:$A$1977,'SB35 Determination Data'!$K462,'5th Cycle APR Raw Data-Final'!$T$3:$T$1977,"&gt;="&amp;'SB35 Determination Data'!$F462,'5th Cycle APR Raw Data-Final'!$T$3:$T$1977,"&lt;"&amp;E462),SUMIFS('5th Cycle APR Raw Data-Final'!M$3:M$1977,'5th Cycle APR Raw Data-Final'!$A$3:$A$1977,'SB35 Determination Data'!$K462,'5th Cycle APR Raw Data-Final'!$T$3:$T$1977,"&gt;="&amp;'SB35 Determination Data'!$F462,'5th Cycle APR Raw Data-Final'!$T$3:$T$1977,"&lt;="&amp;G462))</f>
        <v>42</v>
      </c>
      <c r="X462" s="60">
        <f t="shared" si="12"/>
        <v>0</v>
      </c>
      <c r="Y462" s="60">
        <f t="shared" si="13"/>
        <v>55</v>
      </c>
      <c r="Z462" s="60">
        <f t="shared" si="14"/>
        <v>0</v>
      </c>
      <c r="AA462" s="31">
        <f t="shared" si="15"/>
        <v>3.6666666666666665</v>
      </c>
      <c r="AB462" s="31">
        <f t="shared" si="16"/>
        <v>3.6666666666666665</v>
      </c>
      <c r="AC462" s="60">
        <f>VLOOKUP(K462,'5th Cycle APR Raw Data-Final'!$A$3:$P$1977,14,FALSE)</f>
        <v>19</v>
      </c>
      <c r="AD462" s="60">
        <f>IF(AN462&lt;1,SUMIFS('5th Cycle APR Raw Data-Final'!$O$3:$O$1977,'5th Cycle APR Raw Data-Final'!$A$3:$A$1977,'SB35 Determination Data'!$K462,'5th Cycle APR Raw Data-Final'!$T$3:$T$1977,"&gt;="&amp;'SB35 Determination Data'!$F462,'5th Cycle APR Raw Data-Final'!$T$3:$T$1977,"&lt;"&amp;E462),SUMIFS('5th Cycle APR Raw Data-Final'!$O$3:$O$1977,'5th Cycle APR Raw Data-Final'!$A$3:$A$1977,'SB35 Determination Data'!$K462,'5th Cycle APR Raw Data-Final'!$T$3:$T$1977,"&gt;="&amp;'SB35 Determination Data'!$F462,'5th Cycle APR Raw Data-Final'!$T$3:$T$1977,"&lt;="&amp;G462))</f>
        <v>22</v>
      </c>
      <c r="AE462" s="60">
        <f t="shared" si="17"/>
        <v>0</v>
      </c>
      <c r="AF462" s="31">
        <f t="shared" si="18"/>
        <v>1.1578947368421053</v>
      </c>
      <c r="AG462" s="60">
        <f>VLOOKUP(K462,'5th Cycle APR Raw Data-Final'!$A$3:$P$1977,16,FALSE)</f>
        <v>43</v>
      </c>
      <c r="AH462" s="60">
        <f>IF(AN462&lt;1,SUMIFS('5th Cycle APR Raw Data-Final'!$Q$3:$Q$1977,'5th Cycle APR Raw Data-Final'!$A$3:$A$1977,'SB35 Determination Data'!$K462,'5th Cycle APR Raw Data-Final'!$T$3:$T$1977,"&gt;="&amp;'SB35 Determination Data'!$F462,'5th Cycle APR Raw Data-Final'!$T$3:$T$1977,"&lt;"&amp;E462),SUMIFS('5th Cycle APR Raw Data-Final'!$Q$3:$Q$1977,'5th Cycle APR Raw Data-Final'!$A$3:$A$1977,'SB35 Determination Data'!$K462,'5th Cycle APR Raw Data-Final'!$T$3:$T$1977,"&gt;="&amp;'SB35 Determination Data'!$F462,'5th Cycle APR Raw Data-Final'!$T$3:$T$1977,"&lt;="&amp;G462))</f>
        <v>59</v>
      </c>
      <c r="AI462" s="60">
        <f t="shared" si="19"/>
        <v>0</v>
      </c>
      <c r="AJ462" s="31">
        <f t="shared" si="20"/>
        <v>1.3720930232558139</v>
      </c>
      <c r="AK462" s="60">
        <f>VLOOKUP(K462,'5th Cycle APR Raw Data-Final'!$A$3:$R$1977,18,FALSE)</f>
        <v>103</v>
      </c>
      <c r="AL462" s="60">
        <f>IF(AN462&lt;1,SUMIFS('5th Cycle APR Raw Data-Final'!$S$3:$S$1977,'5th Cycle APR Raw Data-Final'!$A$3:$A$1977,'SB35 Determination Data'!$K462,'5th Cycle APR Raw Data-Final'!$T$3:$T$1977,"&gt;="&amp;'SB35 Determination Data'!$F462,'5th Cycle APR Raw Data-Final'!$T$3:$T$1977,"&lt;"&amp;E462),SUMIFS('5th Cycle APR Raw Data-Final'!$S$3:$S$1977,'5th Cycle APR Raw Data-Final'!$A$3:$A$1977,'SB35 Determination Data'!$K462,'5th Cycle APR Raw Data-Final'!$T$3:$T$1977,"&gt;="&amp;'SB35 Determination Data'!$F462,'5th Cycle APR Raw Data-Final'!$T$3:$T$1977,"&lt;="&amp;G462))</f>
        <v>141</v>
      </c>
      <c r="AM462" s="60">
        <f t="shared" si="21"/>
        <v>21</v>
      </c>
      <c r="AN462" s="62">
        <f t="shared" si="22"/>
        <v>0.5</v>
      </c>
      <c r="AO462" s="9" t="str">
        <f t="shared" si="23"/>
        <v>NO</v>
      </c>
      <c r="AP462" s="9" t="str">
        <f t="shared" si="24"/>
        <v>YES</v>
      </c>
      <c r="AQ462" s="9" t="str">
        <f t="shared" si="25"/>
        <v>NO</v>
      </c>
      <c r="AR462" s="48" t="str">
        <f>VLOOKUP(K462,'2018Submitted'!$A$2:$C$540,3,FALSE)</f>
        <v>Successful</v>
      </c>
      <c r="AS462" s="9" t="str">
        <f t="shared" si="26"/>
        <v>NO</v>
      </c>
      <c r="AT462" s="9" t="str">
        <f t="shared" si="27"/>
        <v>YES</v>
      </c>
    </row>
    <row r="463" spans="1:46" ht="12.75" customHeight="1" x14ac:dyDescent="0.15">
      <c r="A463" s="9" t="s">
        <v>257</v>
      </c>
      <c r="B463" s="9" t="str">
        <f t="shared" si="28"/>
        <v>SOLEDAD</v>
      </c>
      <c r="C463" s="31">
        <f t="shared" si="1"/>
        <v>0.375</v>
      </c>
      <c r="D463" s="45">
        <f t="shared" si="2"/>
        <v>8</v>
      </c>
      <c r="E463" s="46">
        <f t="shared" si="3"/>
        <v>2020</v>
      </c>
      <c r="F463" s="46">
        <f t="shared" si="4"/>
        <v>2016</v>
      </c>
      <c r="G463" s="46" t="str">
        <f t="shared" si="5"/>
        <v>2023</v>
      </c>
      <c r="H463" s="9" t="str">
        <f t="shared" si="6"/>
        <v>12/31/2015</v>
      </c>
      <c r="I463" s="9" t="str">
        <f t="shared" si="7"/>
        <v>12/31/2023</v>
      </c>
      <c r="J463" s="9" t="s">
        <v>128</v>
      </c>
      <c r="K463" s="49" t="s">
        <v>1311</v>
      </c>
      <c r="L463" s="60">
        <f>VLOOKUP(K463,'5th Cycle APR Raw Data-Final'!$A$3:$P$1977,6,FALSE)</f>
        <v>46</v>
      </c>
      <c r="M463" s="60">
        <f>IF(AN463&lt;1,SUMIFS('5th Cycle APR Raw Data-Final'!G$3:G$1977,'5th Cycle APR Raw Data-Final'!$A$3:$A$1977,'SB35 Determination Data'!$K463,'5th Cycle APR Raw Data-Final'!$T$3:$T$1977,"&gt;="&amp;'SB35 Determination Data'!$F463,'5th Cycle APR Raw Data-Final'!$T$3:$T$1977,"&lt;"&amp;E463),SUMIFS('5th Cycle APR Raw Data-Final'!G$3:G$1977,'5th Cycle APR Raw Data-Final'!$A$3:$A$1977,'SB35 Determination Data'!$K463,'5th Cycle APR Raw Data-Final'!$T$3:$T$1977,"&gt;="&amp;'SB35 Determination Data'!$F463,'5th Cycle APR Raw Data-Final'!$T$3:$T$1977,"&lt;="&amp;G463))</f>
        <v>0</v>
      </c>
      <c r="N463" s="60">
        <f>IF(AN463&lt;1,SUMIFS('5th Cycle APR Raw Data-Final'!H$3:H$1977,'5th Cycle APR Raw Data-Final'!$A$3:$A$1977,'SB35 Determination Data'!$K463,'5th Cycle APR Raw Data-Final'!$T$3:$T$1977,"&gt;="&amp;'SB35 Determination Data'!$F463,'5th Cycle APR Raw Data-Final'!$T$3:$T$1977,"&lt;"&amp;E463),SUMIFS('5th Cycle APR Raw Data-Final'!H$3:H$1977,'5th Cycle APR Raw Data-Final'!$A$3:$A$1977,'SB35 Determination Data'!$K463,'5th Cycle APR Raw Data-Final'!$T$3:$T$1977,"&gt;="&amp;'SB35 Determination Data'!$F463,'5th Cycle APR Raw Data-Final'!$T$3:$T$1977,"&lt;="&amp;G463))</f>
        <v>0</v>
      </c>
      <c r="O463" s="60">
        <f>IF(AN463&lt;1,SUMIFS('5th Cycle APR Raw Data-Final'!I$3:I$1977,'5th Cycle APR Raw Data-Final'!$A$3:$A$1977,'SB35 Determination Data'!$K463,'5th Cycle APR Raw Data-Final'!$T$3:$T$1977,"&gt;="&amp;'SB35 Determination Data'!$F463,'5th Cycle APR Raw Data-Final'!$T$3:$T$1977,"&lt;"&amp;E463),SUMIFS('5th Cycle APR Raw Data-Final'!I$3:I$1977,'5th Cycle APR Raw Data-Final'!$A$3:$A$1977,'SB35 Determination Data'!$K463,'5th Cycle APR Raw Data-Final'!$T$3:$T$1977,"&gt;="&amp;'SB35 Determination Data'!$F463,'5th Cycle APR Raw Data-Final'!$T$3:$T$1977,"&lt;="&amp;G463))</f>
        <v>0</v>
      </c>
      <c r="P463" s="60">
        <f t="shared" si="8"/>
        <v>46</v>
      </c>
      <c r="Q463" s="31">
        <f t="shared" si="9"/>
        <v>0</v>
      </c>
      <c r="R463" s="61">
        <f t="shared" si="10"/>
        <v>17</v>
      </c>
      <c r="S463" s="61">
        <f t="shared" si="11"/>
        <v>0</v>
      </c>
      <c r="T463" s="60">
        <f>VLOOKUP(K463,'5th Cycle APR Raw Data-Final'!$A$3:$P$1977,10,FALSE)</f>
        <v>30</v>
      </c>
      <c r="U463" s="60">
        <f>IF(AN463&lt;1,SUMIFS('5th Cycle APR Raw Data-Final'!K$3:K$1977,'5th Cycle APR Raw Data-Final'!$A$3:$A$1977,'SB35 Determination Data'!$K463,'5th Cycle APR Raw Data-Final'!$T$3:$T$1977,"&gt;="&amp;'SB35 Determination Data'!$F463,'5th Cycle APR Raw Data-Final'!$T$3:$T$1977,"&lt;"&amp;E463),SUMIFS('5th Cycle APR Raw Data-Final'!K$3:K$1977,'5th Cycle APR Raw Data-Final'!$A$3:$A$1977,'SB35 Determination Data'!$K463,'5th Cycle APR Raw Data-Final'!$T$3:$T$1977,"&gt;="&amp;'SB35 Determination Data'!$F463,'5th Cycle APR Raw Data-Final'!$T$3:$T$1977,"&lt;="&amp;G463))</f>
        <v>0</v>
      </c>
      <c r="V463" s="60">
        <f>IF(AN463&lt;1,SUMIFS('5th Cycle APR Raw Data-Final'!L$3:L$1977,'5th Cycle APR Raw Data-Final'!$A$3:$A$1977,'SB35 Determination Data'!$K463,'5th Cycle APR Raw Data-Final'!$T$3:$T$1977,"&gt;="&amp;'SB35 Determination Data'!$F463,'5th Cycle APR Raw Data-Final'!$T$3:$T$1977,"&lt;"&amp;E463),SUMIFS('5th Cycle APR Raw Data-Final'!L$3:L$1977,'5th Cycle APR Raw Data-Final'!$A$3:$A$1977,'SB35 Determination Data'!$K463,'5th Cycle APR Raw Data-Final'!$T$3:$T$1977,"&gt;="&amp;'SB35 Determination Data'!$F463,'5th Cycle APR Raw Data-Final'!$T$3:$T$1977,"&lt;="&amp;G463))</f>
        <v>0</v>
      </c>
      <c r="W463" s="60">
        <f>IF(AN463&lt;1,SUMIFS('5th Cycle APR Raw Data-Final'!M$3:M$1977,'5th Cycle APR Raw Data-Final'!$A$3:$A$1977,'SB35 Determination Data'!$K463,'5th Cycle APR Raw Data-Final'!$T$3:$T$1977,"&gt;="&amp;'SB35 Determination Data'!$F463,'5th Cycle APR Raw Data-Final'!$T$3:$T$1977,"&lt;"&amp;E463),SUMIFS('5th Cycle APR Raw Data-Final'!M$3:M$1977,'5th Cycle APR Raw Data-Final'!$A$3:$A$1977,'SB35 Determination Data'!$K463,'5th Cycle APR Raw Data-Final'!$T$3:$T$1977,"&gt;="&amp;'SB35 Determination Data'!$F463,'5th Cycle APR Raw Data-Final'!$T$3:$T$1977,"&lt;="&amp;G463))</f>
        <v>0</v>
      </c>
      <c r="X463" s="60">
        <f t="shared" si="12"/>
        <v>30</v>
      </c>
      <c r="Y463" s="60">
        <f t="shared" si="13"/>
        <v>0</v>
      </c>
      <c r="Z463" s="60">
        <f t="shared" si="14"/>
        <v>30</v>
      </c>
      <c r="AA463" s="31">
        <f t="shared" si="15"/>
        <v>0</v>
      </c>
      <c r="AB463" s="31">
        <f t="shared" si="16"/>
        <v>0</v>
      </c>
      <c r="AC463" s="60">
        <f>VLOOKUP(K463,'5th Cycle APR Raw Data-Final'!$A$3:$P$1977,14,FALSE)</f>
        <v>35</v>
      </c>
      <c r="AD463" s="60">
        <f>IF(AN463&lt;1,SUMIFS('5th Cycle APR Raw Data-Final'!$O$3:$O$1977,'5th Cycle APR Raw Data-Final'!$A$3:$A$1977,'SB35 Determination Data'!$K463,'5th Cycle APR Raw Data-Final'!$T$3:$T$1977,"&gt;="&amp;'SB35 Determination Data'!$F463,'5th Cycle APR Raw Data-Final'!$T$3:$T$1977,"&lt;"&amp;E463),SUMIFS('5th Cycle APR Raw Data-Final'!$O$3:$O$1977,'5th Cycle APR Raw Data-Final'!$A$3:$A$1977,'SB35 Determination Data'!$K463,'5th Cycle APR Raw Data-Final'!$T$3:$T$1977,"&gt;="&amp;'SB35 Determination Data'!$F463,'5th Cycle APR Raw Data-Final'!$T$3:$T$1977,"&lt;="&amp;G463))</f>
        <v>0</v>
      </c>
      <c r="AE463" s="60">
        <f t="shared" si="17"/>
        <v>35</v>
      </c>
      <c r="AF463" s="31">
        <f t="shared" si="18"/>
        <v>0</v>
      </c>
      <c r="AG463" s="60">
        <f>VLOOKUP(K463,'5th Cycle APR Raw Data-Final'!$A$3:$P$1977,16,FALSE)</f>
        <v>80</v>
      </c>
      <c r="AH463" s="60">
        <f>IF(AN463&lt;1,SUMIFS('5th Cycle APR Raw Data-Final'!$Q$3:$Q$1977,'5th Cycle APR Raw Data-Final'!$A$3:$A$1977,'SB35 Determination Data'!$K463,'5th Cycle APR Raw Data-Final'!$T$3:$T$1977,"&gt;="&amp;'SB35 Determination Data'!$F463,'5th Cycle APR Raw Data-Final'!$T$3:$T$1977,"&lt;"&amp;E463),SUMIFS('5th Cycle APR Raw Data-Final'!$Q$3:$Q$1977,'5th Cycle APR Raw Data-Final'!$A$3:$A$1977,'SB35 Determination Data'!$K463,'5th Cycle APR Raw Data-Final'!$T$3:$T$1977,"&gt;="&amp;'SB35 Determination Data'!$F463,'5th Cycle APR Raw Data-Final'!$T$3:$T$1977,"&lt;="&amp;G463))</f>
        <v>296</v>
      </c>
      <c r="AI463" s="60">
        <f t="shared" si="19"/>
        <v>0</v>
      </c>
      <c r="AJ463" s="31">
        <f t="shared" si="20"/>
        <v>3.7</v>
      </c>
      <c r="AK463" s="60">
        <f>VLOOKUP(K463,'5th Cycle APR Raw Data-Final'!$A$3:$R$1977,18,FALSE)</f>
        <v>191</v>
      </c>
      <c r="AL463" s="60">
        <f>IF(AN463&lt;1,SUMIFS('5th Cycle APR Raw Data-Final'!$S$3:$S$1977,'5th Cycle APR Raw Data-Final'!$A$3:$A$1977,'SB35 Determination Data'!$K463,'5th Cycle APR Raw Data-Final'!$T$3:$T$1977,"&gt;="&amp;'SB35 Determination Data'!$F463,'5th Cycle APR Raw Data-Final'!$T$3:$T$1977,"&lt;"&amp;E463),SUMIFS('5th Cycle APR Raw Data-Final'!$S$3:$S$1977,'5th Cycle APR Raw Data-Final'!$A$3:$A$1977,'SB35 Determination Data'!$K463,'5th Cycle APR Raw Data-Final'!$T$3:$T$1977,"&gt;="&amp;'SB35 Determination Data'!$F463,'5th Cycle APR Raw Data-Final'!$T$3:$T$1977,"&lt;="&amp;G463))</f>
        <v>296</v>
      </c>
      <c r="AM463" s="60">
        <f t="shared" si="21"/>
        <v>111</v>
      </c>
      <c r="AN463" s="62">
        <f t="shared" si="22"/>
        <v>0.375</v>
      </c>
      <c r="AO463" s="9" t="str">
        <f t="shared" si="23"/>
        <v>NO</v>
      </c>
      <c r="AP463" s="9" t="str">
        <f t="shared" si="24"/>
        <v>YES</v>
      </c>
      <c r="AQ463" s="9" t="str">
        <f t="shared" si="25"/>
        <v>NO</v>
      </c>
      <c r="AR463" s="48" t="str">
        <f>VLOOKUP(K463,'2018Submitted'!$A$2:$C$540,3,FALSE)</f>
        <v>Successful</v>
      </c>
      <c r="AS463" s="9" t="str">
        <f t="shared" si="26"/>
        <v>NO</v>
      </c>
      <c r="AT463" s="9" t="str">
        <f t="shared" si="27"/>
        <v>YES</v>
      </c>
    </row>
    <row r="464" spans="1:46" ht="12.75" customHeight="1" x14ac:dyDescent="0.15">
      <c r="A464" s="9" t="s">
        <v>488</v>
      </c>
      <c r="B464" s="9" t="str">
        <f t="shared" si="28"/>
        <v>SOLVANG</v>
      </c>
      <c r="C464" s="31">
        <f t="shared" si="1"/>
        <v>0.5</v>
      </c>
      <c r="D464" s="45">
        <f t="shared" si="2"/>
        <v>8</v>
      </c>
      <c r="E464" s="46">
        <f t="shared" si="3"/>
        <v>2019</v>
      </c>
      <c r="F464" s="46">
        <f t="shared" si="4"/>
        <v>2015</v>
      </c>
      <c r="G464" s="46">
        <f t="shared" si="5"/>
        <v>2022</v>
      </c>
      <c r="H464" s="9" t="str">
        <f t="shared" si="6"/>
        <v>02/15/2015</v>
      </c>
      <c r="I464" s="9" t="str">
        <f t="shared" si="7"/>
        <v>02/15/2023</v>
      </c>
      <c r="J464" s="9" t="s">
        <v>492</v>
      </c>
      <c r="K464" s="49" t="s">
        <v>1312</v>
      </c>
      <c r="L464" s="60">
        <f>VLOOKUP(K464,'5th Cycle APR Raw Data-Final'!$A$3:$P$1977,6,FALSE)</f>
        <v>42</v>
      </c>
      <c r="M464" s="60">
        <f>IF(AN464&lt;1,SUMIFS('5th Cycle APR Raw Data-Final'!G$3:G$1977,'5th Cycle APR Raw Data-Final'!$A$3:$A$1977,'SB35 Determination Data'!$K464,'5th Cycle APR Raw Data-Final'!$T$3:$T$1977,"&gt;="&amp;'SB35 Determination Data'!$F464,'5th Cycle APR Raw Data-Final'!$T$3:$T$1977,"&lt;"&amp;E464),SUMIFS('5th Cycle APR Raw Data-Final'!G$3:G$1977,'5th Cycle APR Raw Data-Final'!$A$3:$A$1977,'SB35 Determination Data'!$K464,'5th Cycle APR Raw Data-Final'!$T$3:$T$1977,"&gt;="&amp;'SB35 Determination Data'!$F464,'5th Cycle APR Raw Data-Final'!$T$3:$T$1977,"&lt;="&amp;G464))</f>
        <v>35</v>
      </c>
      <c r="N464" s="60">
        <f>IF(AN464&lt;1,SUMIFS('5th Cycle APR Raw Data-Final'!H$3:H$1977,'5th Cycle APR Raw Data-Final'!$A$3:$A$1977,'SB35 Determination Data'!$K464,'5th Cycle APR Raw Data-Final'!$T$3:$T$1977,"&gt;="&amp;'SB35 Determination Data'!$F464,'5th Cycle APR Raw Data-Final'!$T$3:$T$1977,"&lt;"&amp;E464),SUMIFS('5th Cycle APR Raw Data-Final'!H$3:H$1977,'5th Cycle APR Raw Data-Final'!$A$3:$A$1977,'SB35 Determination Data'!$K464,'5th Cycle APR Raw Data-Final'!$T$3:$T$1977,"&gt;="&amp;'SB35 Determination Data'!$F464,'5th Cycle APR Raw Data-Final'!$T$3:$T$1977,"&lt;="&amp;G464))</f>
        <v>35</v>
      </c>
      <c r="O464" s="60">
        <f>IF(AN464&lt;1,SUMIFS('5th Cycle APR Raw Data-Final'!I$3:I$1977,'5th Cycle APR Raw Data-Final'!$A$3:$A$1977,'SB35 Determination Data'!$K464,'5th Cycle APR Raw Data-Final'!$T$3:$T$1977,"&gt;="&amp;'SB35 Determination Data'!$F464,'5th Cycle APR Raw Data-Final'!$T$3:$T$1977,"&lt;"&amp;E464),SUMIFS('5th Cycle APR Raw Data-Final'!I$3:I$1977,'5th Cycle APR Raw Data-Final'!$A$3:$A$1977,'SB35 Determination Data'!$K464,'5th Cycle APR Raw Data-Final'!$T$3:$T$1977,"&gt;="&amp;'SB35 Determination Data'!$F464,'5th Cycle APR Raw Data-Final'!$T$3:$T$1977,"&lt;="&amp;G464))</f>
        <v>0</v>
      </c>
      <c r="P464" s="60">
        <f t="shared" si="8"/>
        <v>7</v>
      </c>
      <c r="Q464" s="31">
        <f t="shared" si="9"/>
        <v>0.83333333333333337</v>
      </c>
      <c r="R464" s="61">
        <f t="shared" si="10"/>
        <v>21</v>
      </c>
      <c r="S464" s="61">
        <f t="shared" si="11"/>
        <v>14</v>
      </c>
      <c r="T464" s="60">
        <f>VLOOKUP(K464,'5th Cycle APR Raw Data-Final'!$A$3:$P$1977,10,FALSE)</f>
        <v>28</v>
      </c>
      <c r="U464" s="60">
        <f>IF(AN464&lt;1,SUMIFS('5th Cycle APR Raw Data-Final'!K$3:K$1977,'5th Cycle APR Raw Data-Final'!$A$3:$A$1977,'SB35 Determination Data'!$K464,'5th Cycle APR Raw Data-Final'!$T$3:$T$1977,"&gt;="&amp;'SB35 Determination Data'!$F464,'5th Cycle APR Raw Data-Final'!$T$3:$T$1977,"&lt;"&amp;E464),SUMIFS('5th Cycle APR Raw Data-Final'!K$3:K$1977,'5th Cycle APR Raw Data-Final'!$A$3:$A$1977,'SB35 Determination Data'!$K464,'5th Cycle APR Raw Data-Final'!$T$3:$T$1977,"&gt;="&amp;'SB35 Determination Data'!$F464,'5th Cycle APR Raw Data-Final'!$T$3:$T$1977,"&lt;="&amp;G464))</f>
        <v>10</v>
      </c>
      <c r="V464" s="60">
        <f>IF(AN464&lt;1,SUMIFS('5th Cycle APR Raw Data-Final'!L$3:L$1977,'5th Cycle APR Raw Data-Final'!$A$3:$A$1977,'SB35 Determination Data'!$K464,'5th Cycle APR Raw Data-Final'!$T$3:$T$1977,"&gt;="&amp;'SB35 Determination Data'!$F464,'5th Cycle APR Raw Data-Final'!$T$3:$T$1977,"&lt;"&amp;E464),SUMIFS('5th Cycle APR Raw Data-Final'!L$3:L$1977,'5th Cycle APR Raw Data-Final'!$A$3:$A$1977,'SB35 Determination Data'!$K464,'5th Cycle APR Raw Data-Final'!$T$3:$T$1977,"&gt;="&amp;'SB35 Determination Data'!$F464,'5th Cycle APR Raw Data-Final'!$T$3:$T$1977,"&lt;="&amp;G464))</f>
        <v>10</v>
      </c>
      <c r="W464" s="60">
        <f>IF(AN464&lt;1,SUMIFS('5th Cycle APR Raw Data-Final'!M$3:M$1977,'5th Cycle APR Raw Data-Final'!$A$3:$A$1977,'SB35 Determination Data'!$K464,'5th Cycle APR Raw Data-Final'!$T$3:$T$1977,"&gt;="&amp;'SB35 Determination Data'!$F464,'5th Cycle APR Raw Data-Final'!$T$3:$T$1977,"&lt;"&amp;E464),SUMIFS('5th Cycle APR Raw Data-Final'!M$3:M$1977,'5th Cycle APR Raw Data-Final'!$A$3:$A$1977,'SB35 Determination Data'!$K464,'5th Cycle APR Raw Data-Final'!$T$3:$T$1977,"&gt;="&amp;'SB35 Determination Data'!$F464,'5th Cycle APR Raw Data-Final'!$T$3:$T$1977,"&lt;="&amp;G464))</f>
        <v>0</v>
      </c>
      <c r="X464" s="60">
        <f t="shared" si="12"/>
        <v>18</v>
      </c>
      <c r="Y464" s="60">
        <f t="shared" si="13"/>
        <v>24</v>
      </c>
      <c r="Z464" s="60">
        <f t="shared" si="14"/>
        <v>4</v>
      </c>
      <c r="AA464" s="31">
        <f t="shared" si="15"/>
        <v>0.35714285714285715</v>
      </c>
      <c r="AB464" s="31">
        <f t="shared" si="16"/>
        <v>0.8571428571428571</v>
      </c>
      <c r="AC464" s="60">
        <f>VLOOKUP(K464,'5th Cycle APR Raw Data-Final'!$A$3:$P$1977,14,FALSE)</f>
        <v>30</v>
      </c>
      <c r="AD464" s="60">
        <f>IF(AN464&lt;1,SUMIFS('5th Cycle APR Raw Data-Final'!$O$3:$O$1977,'5th Cycle APR Raw Data-Final'!$A$3:$A$1977,'SB35 Determination Data'!$K464,'5th Cycle APR Raw Data-Final'!$T$3:$T$1977,"&gt;="&amp;'SB35 Determination Data'!$F464,'5th Cycle APR Raw Data-Final'!$T$3:$T$1977,"&lt;"&amp;E464),SUMIFS('5th Cycle APR Raw Data-Final'!$O$3:$O$1977,'5th Cycle APR Raw Data-Final'!$A$3:$A$1977,'SB35 Determination Data'!$K464,'5th Cycle APR Raw Data-Final'!$T$3:$T$1977,"&gt;="&amp;'SB35 Determination Data'!$F464,'5th Cycle APR Raw Data-Final'!$T$3:$T$1977,"&lt;="&amp;G464))</f>
        <v>1</v>
      </c>
      <c r="AE464" s="60">
        <f t="shared" si="17"/>
        <v>29</v>
      </c>
      <c r="AF464" s="31">
        <f t="shared" si="18"/>
        <v>3.3333333333333333E-2</v>
      </c>
      <c r="AG464" s="60">
        <f>VLOOKUP(K464,'5th Cycle APR Raw Data-Final'!$A$3:$P$1977,16,FALSE)</f>
        <v>75</v>
      </c>
      <c r="AH464" s="60">
        <f>IF(AN464&lt;1,SUMIFS('5th Cycle APR Raw Data-Final'!$Q$3:$Q$1977,'5th Cycle APR Raw Data-Final'!$A$3:$A$1977,'SB35 Determination Data'!$K464,'5th Cycle APR Raw Data-Final'!$T$3:$T$1977,"&gt;="&amp;'SB35 Determination Data'!$F464,'5th Cycle APR Raw Data-Final'!$T$3:$T$1977,"&lt;"&amp;E464),SUMIFS('5th Cycle APR Raw Data-Final'!$Q$3:$Q$1977,'5th Cycle APR Raw Data-Final'!$A$3:$A$1977,'SB35 Determination Data'!$K464,'5th Cycle APR Raw Data-Final'!$T$3:$T$1977,"&gt;="&amp;'SB35 Determination Data'!$F464,'5th Cycle APR Raw Data-Final'!$T$3:$T$1977,"&lt;="&amp;G464))</f>
        <v>81</v>
      </c>
      <c r="AI464" s="60">
        <f t="shared" si="19"/>
        <v>0</v>
      </c>
      <c r="AJ464" s="31">
        <f t="shared" si="20"/>
        <v>1.08</v>
      </c>
      <c r="AK464" s="60">
        <f>VLOOKUP(K464,'5th Cycle APR Raw Data-Final'!$A$3:$R$1977,18,FALSE)</f>
        <v>175</v>
      </c>
      <c r="AL464" s="60">
        <f>IF(AN464&lt;1,SUMIFS('5th Cycle APR Raw Data-Final'!$S$3:$S$1977,'5th Cycle APR Raw Data-Final'!$A$3:$A$1977,'SB35 Determination Data'!$K464,'5th Cycle APR Raw Data-Final'!$T$3:$T$1977,"&gt;="&amp;'SB35 Determination Data'!$F464,'5th Cycle APR Raw Data-Final'!$T$3:$T$1977,"&lt;"&amp;E464),SUMIFS('5th Cycle APR Raw Data-Final'!$S$3:$S$1977,'5th Cycle APR Raw Data-Final'!$A$3:$A$1977,'SB35 Determination Data'!$K464,'5th Cycle APR Raw Data-Final'!$T$3:$T$1977,"&gt;="&amp;'SB35 Determination Data'!$F464,'5th Cycle APR Raw Data-Final'!$T$3:$T$1977,"&lt;="&amp;G464))</f>
        <v>127</v>
      </c>
      <c r="AM464" s="60">
        <f t="shared" si="21"/>
        <v>54</v>
      </c>
      <c r="AN464" s="62">
        <f t="shared" si="22"/>
        <v>0.5</v>
      </c>
      <c r="AO464" s="9" t="str">
        <f t="shared" si="23"/>
        <v>NO</v>
      </c>
      <c r="AP464" s="9" t="str">
        <f t="shared" si="24"/>
        <v>NO</v>
      </c>
      <c r="AQ464" s="9" t="str">
        <f t="shared" si="25"/>
        <v>YES</v>
      </c>
      <c r="AR464" s="48" t="str">
        <f>VLOOKUP(K464,'2018Submitted'!$A$2:$C$540,3,FALSE)</f>
        <v>Successful</v>
      </c>
      <c r="AS464" s="9" t="str">
        <f t="shared" si="26"/>
        <v>YES</v>
      </c>
      <c r="AT464" s="9" t="str">
        <f t="shared" si="27"/>
        <v>NO</v>
      </c>
    </row>
    <row r="465" spans="1:46" ht="12.75" customHeight="1" x14ac:dyDescent="0.15">
      <c r="A465" s="9" t="s">
        <v>528</v>
      </c>
      <c r="B465" s="9" t="str">
        <f t="shared" si="28"/>
        <v>SONOMA</v>
      </c>
      <c r="C465" s="31">
        <f t="shared" si="1"/>
        <v>0.5</v>
      </c>
      <c r="D465" s="45">
        <f t="shared" si="2"/>
        <v>8</v>
      </c>
      <c r="E465" s="46">
        <f t="shared" si="3"/>
        <v>2019</v>
      </c>
      <c r="F465" s="46">
        <f t="shared" si="4"/>
        <v>2015</v>
      </c>
      <c r="G465" s="46">
        <f t="shared" si="5"/>
        <v>2022</v>
      </c>
      <c r="H465" s="9" t="str">
        <f t="shared" si="6"/>
        <v>01/31/2015</v>
      </c>
      <c r="I465" s="9" t="str">
        <f t="shared" si="7"/>
        <v>01/31/2023</v>
      </c>
      <c r="J465" s="9" t="s">
        <v>67</v>
      </c>
      <c r="K465" s="49" t="s">
        <v>528</v>
      </c>
      <c r="L465" s="60">
        <f>VLOOKUP(K465,'5th Cycle APR Raw Data-Final'!$A$3:$P$1977,6,FALSE)</f>
        <v>24</v>
      </c>
      <c r="M465" s="60">
        <f>IF(AN465&lt;1,SUMIFS('5th Cycle APR Raw Data-Final'!G$3:G$1977,'5th Cycle APR Raw Data-Final'!$A$3:$A$1977,'SB35 Determination Data'!$K465,'5th Cycle APR Raw Data-Final'!$T$3:$T$1977,"&gt;="&amp;'SB35 Determination Data'!$F465,'5th Cycle APR Raw Data-Final'!$T$3:$T$1977,"&lt;"&amp;E465),SUMIFS('5th Cycle APR Raw Data-Final'!G$3:G$1977,'5th Cycle APR Raw Data-Final'!$A$3:$A$1977,'SB35 Determination Data'!$K465,'5th Cycle APR Raw Data-Final'!$T$3:$T$1977,"&gt;="&amp;'SB35 Determination Data'!$F465,'5th Cycle APR Raw Data-Final'!$T$3:$T$1977,"&lt;="&amp;G465))</f>
        <v>0</v>
      </c>
      <c r="N465" s="60">
        <f>IF(AN465&lt;1,SUMIFS('5th Cycle APR Raw Data-Final'!H$3:H$1977,'5th Cycle APR Raw Data-Final'!$A$3:$A$1977,'SB35 Determination Data'!$K465,'5th Cycle APR Raw Data-Final'!$T$3:$T$1977,"&gt;="&amp;'SB35 Determination Data'!$F465,'5th Cycle APR Raw Data-Final'!$T$3:$T$1977,"&lt;"&amp;E465),SUMIFS('5th Cycle APR Raw Data-Final'!H$3:H$1977,'5th Cycle APR Raw Data-Final'!$A$3:$A$1977,'SB35 Determination Data'!$K465,'5th Cycle APR Raw Data-Final'!$T$3:$T$1977,"&gt;="&amp;'SB35 Determination Data'!$F465,'5th Cycle APR Raw Data-Final'!$T$3:$T$1977,"&lt;="&amp;G465))</f>
        <v>0</v>
      </c>
      <c r="O465" s="60">
        <f>IF(AN465&lt;1,SUMIFS('5th Cycle APR Raw Data-Final'!I$3:I$1977,'5th Cycle APR Raw Data-Final'!$A$3:$A$1977,'SB35 Determination Data'!$K465,'5th Cycle APR Raw Data-Final'!$T$3:$T$1977,"&gt;="&amp;'SB35 Determination Data'!$F465,'5th Cycle APR Raw Data-Final'!$T$3:$T$1977,"&lt;"&amp;E465),SUMIFS('5th Cycle APR Raw Data-Final'!I$3:I$1977,'5th Cycle APR Raw Data-Final'!$A$3:$A$1977,'SB35 Determination Data'!$K465,'5th Cycle APR Raw Data-Final'!$T$3:$T$1977,"&gt;="&amp;'SB35 Determination Data'!$F465,'5th Cycle APR Raw Data-Final'!$T$3:$T$1977,"&lt;="&amp;G465))</f>
        <v>0</v>
      </c>
      <c r="P465" s="60">
        <f t="shared" si="8"/>
        <v>24</v>
      </c>
      <c r="Q465" s="31">
        <f t="shared" si="9"/>
        <v>0</v>
      </c>
      <c r="R465" s="61">
        <f t="shared" si="10"/>
        <v>12</v>
      </c>
      <c r="S465" s="61">
        <f t="shared" si="11"/>
        <v>0</v>
      </c>
      <c r="T465" s="60">
        <f>VLOOKUP(K465,'5th Cycle APR Raw Data-Final'!$A$3:$P$1977,10,FALSE)</f>
        <v>23</v>
      </c>
      <c r="U465" s="60">
        <f>IF(AN465&lt;1,SUMIFS('5th Cycle APR Raw Data-Final'!K$3:K$1977,'5th Cycle APR Raw Data-Final'!$A$3:$A$1977,'SB35 Determination Data'!$K465,'5th Cycle APR Raw Data-Final'!$T$3:$T$1977,"&gt;="&amp;'SB35 Determination Data'!$F465,'5th Cycle APR Raw Data-Final'!$T$3:$T$1977,"&lt;"&amp;E465),SUMIFS('5th Cycle APR Raw Data-Final'!K$3:K$1977,'5th Cycle APR Raw Data-Final'!$A$3:$A$1977,'SB35 Determination Data'!$K465,'5th Cycle APR Raw Data-Final'!$T$3:$T$1977,"&gt;="&amp;'SB35 Determination Data'!$F465,'5th Cycle APR Raw Data-Final'!$T$3:$T$1977,"&lt;="&amp;G465))</f>
        <v>7</v>
      </c>
      <c r="V465" s="60">
        <f>IF(AN465&lt;1,SUMIFS('5th Cycle APR Raw Data-Final'!L$3:L$1977,'5th Cycle APR Raw Data-Final'!$A$3:$A$1977,'SB35 Determination Data'!$K465,'5th Cycle APR Raw Data-Final'!$T$3:$T$1977,"&gt;="&amp;'SB35 Determination Data'!$F465,'5th Cycle APR Raw Data-Final'!$T$3:$T$1977,"&lt;"&amp;E465),SUMIFS('5th Cycle APR Raw Data-Final'!L$3:L$1977,'5th Cycle APR Raw Data-Final'!$A$3:$A$1977,'SB35 Determination Data'!$K465,'5th Cycle APR Raw Data-Final'!$T$3:$T$1977,"&gt;="&amp;'SB35 Determination Data'!$F465,'5th Cycle APR Raw Data-Final'!$T$3:$T$1977,"&lt;="&amp;G465))</f>
        <v>0</v>
      </c>
      <c r="W465" s="60">
        <f>IF(AN465&lt;1,SUMIFS('5th Cycle APR Raw Data-Final'!M$3:M$1977,'5th Cycle APR Raw Data-Final'!$A$3:$A$1977,'SB35 Determination Data'!$K465,'5th Cycle APR Raw Data-Final'!$T$3:$T$1977,"&gt;="&amp;'SB35 Determination Data'!$F465,'5th Cycle APR Raw Data-Final'!$T$3:$T$1977,"&lt;"&amp;E465),SUMIFS('5th Cycle APR Raw Data-Final'!M$3:M$1977,'5th Cycle APR Raw Data-Final'!$A$3:$A$1977,'SB35 Determination Data'!$K465,'5th Cycle APR Raw Data-Final'!$T$3:$T$1977,"&gt;="&amp;'SB35 Determination Data'!$F465,'5th Cycle APR Raw Data-Final'!$T$3:$T$1977,"&lt;="&amp;G465))</f>
        <v>7</v>
      </c>
      <c r="X465" s="60">
        <f t="shared" si="12"/>
        <v>16</v>
      </c>
      <c r="Y465" s="60">
        <f t="shared" si="13"/>
        <v>7</v>
      </c>
      <c r="Z465" s="60">
        <f t="shared" si="14"/>
        <v>16</v>
      </c>
      <c r="AA465" s="31">
        <f t="shared" si="15"/>
        <v>0.30434782608695654</v>
      </c>
      <c r="AB465" s="31">
        <f t="shared" si="16"/>
        <v>0.30434782608695654</v>
      </c>
      <c r="AC465" s="60">
        <f>VLOOKUP(K465,'5th Cycle APR Raw Data-Final'!$A$3:$P$1977,14,FALSE)</f>
        <v>27</v>
      </c>
      <c r="AD465" s="60">
        <f>IF(AN465&lt;1,SUMIFS('5th Cycle APR Raw Data-Final'!$O$3:$O$1977,'5th Cycle APR Raw Data-Final'!$A$3:$A$1977,'SB35 Determination Data'!$K465,'5th Cycle APR Raw Data-Final'!$T$3:$T$1977,"&gt;="&amp;'SB35 Determination Data'!$F465,'5th Cycle APR Raw Data-Final'!$T$3:$T$1977,"&lt;"&amp;E465),SUMIFS('5th Cycle APR Raw Data-Final'!$O$3:$O$1977,'5th Cycle APR Raw Data-Final'!$A$3:$A$1977,'SB35 Determination Data'!$K465,'5th Cycle APR Raw Data-Final'!$T$3:$T$1977,"&gt;="&amp;'SB35 Determination Data'!$F465,'5th Cycle APR Raw Data-Final'!$T$3:$T$1977,"&lt;="&amp;G465))</f>
        <v>11</v>
      </c>
      <c r="AE465" s="60">
        <f t="shared" si="17"/>
        <v>16</v>
      </c>
      <c r="AF465" s="31">
        <f t="shared" si="18"/>
        <v>0.40740740740740738</v>
      </c>
      <c r="AG465" s="60">
        <f>VLOOKUP(K465,'5th Cycle APR Raw Data-Final'!$A$3:$P$1977,16,FALSE)</f>
        <v>63</v>
      </c>
      <c r="AH465" s="60">
        <f>IF(AN465&lt;1,SUMIFS('5th Cycle APR Raw Data-Final'!$Q$3:$Q$1977,'5th Cycle APR Raw Data-Final'!$A$3:$A$1977,'SB35 Determination Data'!$K465,'5th Cycle APR Raw Data-Final'!$T$3:$T$1977,"&gt;="&amp;'SB35 Determination Data'!$F465,'5th Cycle APR Raw Data-Final'!$T$3:$T$1977,"&lt;"&amp;E465),SUMIFS('5th Cycle APR Raw Data-Final'!$Q$3:$Q$1977,'5th Cycle APR Raw Data-Final'!$A$3:$A$1977,'SB35 Determination Data'!$K465,'5th Cycle APR Raw Data-Final'!$T$3:$T$1977,"&gt;="&amp;'SB35 Determination Data'!$F465,'5th Cycle APR Raw Data-Final'!$T$3:$T$1977,"&lt;="&amp;G465))</f>
        <v>28</v>
      </c>
      <c r="AI465" s="60">
        <f t="shared" si="19"/>
        <v>35</v>
      </c>
      <c r="AJ465" s="31">
        <f t="shared" si="20"/>
        <v>0.44444444444444442</v>
      </c>
      <c r="AK465" s="60">
        <f>VLOOKUP(K465,'5th Cycle APR Raw Data-Final'!$A$3:$R$1977,18,FALSE)</f>
        <v>137</v>
      </c>
      <c r="AL465" s="60">
        <f>IF(AN465&lt;1,SUMIFS('5th Cycle APR Raw Data-Final'!$S$3:$S$1977,'5th Cycle APR Raw Data-Final'!$A$3:$A$1977,'SB35 Determination Data'!$K465,'5th Cycle APR Raw Data-Final'!$T$3:$T$1977,"&gt;="&amp;'SB35 Determination Data'!$F465,'5th Cycle APR Raw Data-Final'!$T$3:$T$1977,"&lt;"&amp;E465),SUMIFS('5th Cycle APR Raw Data-Final'!$S$3:$S$1977,'5th Cycle APR Raw Data-Final'!$A$3:$A$1977,'SB35 Determination Data'!$K465,'5th Cycle APR Raw Data-Final'!$T$3:$T$1977,"&gt;="&amp;'SB35 Determination Data'!$F465,'5th Cycle APR Raw Data-Final'!$T$3:$T$1977,"&lt;="&amp;G465))</f>
        <v>46</v>
      </c>
      <c r="AM465" s="60">
        <f t="shared" si="21"/>
        <v>91</v>
      </c>
      <c r="AN465" s="62">
        <f t="shared" si="22"/>
        <v>0.5</v>
      </c>
      <c r="AO465" s="9" t="str">
        <f t="shared" si="23"/>
        <v>YES</v>
      </c>
      <c r="AP465" s="9" t="str">
        <f t="shared" si="24"/>
        <v>NO</v>
      </c>
      <c r="AQ465" s="9" t="str">
        <f t="shared" si="25"/>
        <v>NO</v>
      </c>
      <c r="AR465" s="48" t="str">
        <f>VLOOKUP(K465,'2018Submitted'!$A$2:$C$540,3,FALSE)</f>
        <v>Successful</v>
      </c>
      <c r="AS465" s="9" t="str">
        <f t="shared" si="26"/>
        <v>NO</v>
      </c>
      <c r="AT465" s="9" t="str">
        <f t="shared" si="27"/>
        <v>NO</v>
      </c>
    </row>
    <row r="466" spans="1:46" ht="12.75" customHeight="1" x14ac:dyDescent="0.15">
      <c r="A466" s="9" t="s">
        <v>528</v>
      </c>
      <c r="B466" s="9" t="str">
        <f t="shared" si="28"/>
        <v>SONOMA COUNTY</v>
      </c>
      <c r="C466" s="31">
        <f t="shared" si="1"/>
        <v>0.5</v>
      </c>
      <c r="D466" s="45">
        <f t="shared" si="2"/>
        <v>8</v>
      </c>
      <c r="E466" s="46">
        <f t="shared" si="3"/>
        <v>2019</v>
      </c>
      <c r="F466" s="46">
        <f t="shared" si="4"/>
        <v>2015</v>
      </c>
      <c r="G466" s="46">
        <f t="shared" si="5"/>
        <v>2022</v>
      </c>
      <c r="H466" s="9" t="str">
        <f t="shared" si="6"/>
        <v>01/31/2015</v>
      </c>
      <c r="I466" s="9" t="str">
        <f t="shared" si="7"/>
        <v>01/31/2023</v>
      </c>
      <c r="J466" s="9" t="s">
        <v>67</v>
      </c>
      <c r="K466" s="49" t="s">
        <v>579</v>
      </c>
      <c r="L466" s="60">
        <f>VLOOKUP(K466,'5th Cycle APR Raw Data-Final'!$A$3:$P$1977,6,FALSE)</f>
        <v>126</v>
      </c>
      <c r="M466" s="60">
        <f>IF(AN466&lt;1,SUMIFS('5th Cycle APR Raw Data-Final'!G$3:G$1977,'5th Cycle APR Raw Data-Final'!$A$3:$A$1977,'SB35 Determination Data'!$K466,'5th Cycle APR Raw Data-Final'!$T$3:$T$1977,"&gt;="&amp;'SB35 Determination Data'!$F466,'5th Cycle APR Raw Data-Final'!$T$3:$T$1977,"&lt;"&amp;E466),SUMIFS('5th Cycle APR Raw Data-Final'!G$3:G$1977,'5th Cycle APR Raw Data-Final'!$A$3:$A$1977,'SB35 Determination Data'!$K466,'5th Cycle APR Raw Data-Final'!$T$3:$T$1977,"&gt;="&amp;'SB35 Determination Data'!$F466,'5th Cycle APR Raw Data-Final'!$T$3:$T$1977,"&lt;="&amp;G466))</f>
        <v>115</v>
      </c>
      <c r="N466" s="60">
        <f>IF(AN466&lt;1,SUMIFS('5th Cycle APR Raw Data-Final'!H$3:H$1977,'5th Cycle APR Raw Data-Final'!$A$3:$A$1977,'SB35 Determination Data'!$K466,'5th Cycle APR Raw Data-Final'!$T$3:$T$1977,"&gt;="&amp;'SB35 Determination Data'!$F466,'5th Cycle APR Raw Data-Final'!$T$3:$T$1977,"&lt;"&amp;E466),SUMIFS('5th Cycle APR Raw Data-Final'!H$3:H$1977,'5th Cycle APR Raw Data-Final'!$A$3:$A$1977,'SB35 Determination Data'!$K466,'5th Cycle APR Raw Data-Final'!$T$3:$T$1977,"&gt;="&amp;'SB35 Determination Data'!$F466,'5th Cycle APR Raw Data-Final'!$T$3:$T$1977,"&lt;="&amp;G466))</f>
        <v>115</v>
      </c>
      <c r="O466" s="60">
        <f>IF(AN466&lt;1,SUMIFS('5th Cycle APR Raw Data-Final'!I$3:I$1977,'5th Cycle APR Raw Data-Final'!$A$3:$A$1977,'SB35 Determination Data'!$K466,'5th Cycle APR Raw Data-Final'!$T$3:$T$1977,"&gt;="&amp;'SB35 Determination Data'!$F466,'5th Cycle APR Raw Data-Final'!$T$3:$T$1977,"&lt;"&amp;E466),SUMIFS('5th Cycle APR Raw Data-Final'!I$3:I$1977,'5th Cycle APR Raw Data-Final'!$A$3:$A$1977,'SB35 Determination Data'!$K466,'5th Cycle APR Raw Data-Final'!$T$3:$T$1977,"&gt;="&amp;'SB35 Determination Data'!$F466,'5th Cycle APR Raw Data-Final'!$T$3:$T$1977,"&lt;="&amp;G466))</f>
        <v>0</v>
      </c>
      <c r="P466" s="60">
        <f t="shared" si="8"/>
        <v>11</v>
      </c>
      <c r="Q466" s="31">
        <f t="shared" si="9"/>
        <v>0.91269841269841268</v>
      </c>
      <c r="R466" s="61">
        <f t="shared" si="10"/>
        <v>63</v>
      </c>
      <c r="S466" s="61">
        <f t="shared" si="11"/>
        <v>52</v>
      </c>
      <c r="T466" s="60">
        <f>VLOOKUP(K466,'5th Cycle APR Raw Data-Final'!$A$3:$P$1977,10,FALSE)</f>
        <v>37</v>
      </c>
      <c r="U466" s="60">
        <f>IF(AN466&lt;1,SUMIFS('5th Cycle APR Raw Data-Final'!K$3:K$1977,'5th Cycle APR Raw Data-Final'!$A$3:$A$1977,'SB35 Determination Data'!$K466,'5th Cycle APR Raw Data-Final'!$T$3:$T$1977,"&gt;="&amp;'SB35 Determination Data'!$F466,'5th Cycle APR Raw Data-Final'!$T$3:$T$1977,"&lt;"&amp;E466),SUMIFS('5th Cycle APR Raw Data-Final'!K$3:K$1977,'5th Cycle APR Raw Data-Final'!$A$3:$A$1977,'SB35 Determination Data'!$K466,'5th Cycle APR Raw Data-Final'!$T$3:$T$1977,"&gt;="&amp;'SB35 Determination Data'!$F466,'5th Cycle APR Raw Data-Final'!$T$3:$T$1977,"&lt;="&amp;G466))</f>
        <v>167</v>
      </c>
      <c r="V466" s="60">
        <f>IF(AN466&lt;1,SUMIFS('5th Cycle APR Raw Data-Final'!L$3:L$1977,'5th Cycle APR Raw Data-Final'!$A$3:$A$1977,'SB35 Determination Data'!$K466,'5th Cycle APR Raw Data-Final'!$T$3:$T$1977,"&gt;="&amp;'SB35 Determination Data'!$F466,'5th Cycle APR Raw Data-Final'!$T$3:$T$1977,"&lt;"&amp;E466),SUMIFS('5th Cycle APR Raw Data-Final'!L$3:L$1977,'5th Cycle APR Raw Data-Final'!$A$3:$A$1977,'SB35 Determination Data'!$K466,'5th Cycle APR Raw Data-Final'!$T$3:$T$1977,"&gt;="&amp;'SB35 Determination Data'!$F466,'5th Cycle APR Raw Data-Final'!$T$3:$T$1977,"&lt;="&amp;G466))</f>
        <v>165</v>
      </c>
      <c r="W466" s="60">
        <f>IF(AN466&lt;1,SUMIFS('5th Cycle APR Raw Data-Final'!M$3:M$1977,'5th Cycle APR Raw Data-Final'!$A$3:$A$1977,'SB35 Determination Data'!$K466,'5th Cycle APR Raw Data-Final'!$T$3:$T$1977,"&gt;="&amp;'SB35 Determination Data'!$F466,'5th Cycle APR Raw Data-Final'!$T$3:$T$1977,"&lt;"&amp;E466),SUMIFS('5th Cycle APR Raw Data-Final'!M$3:M$1977,'5th Cycle APR Raw Data-Final'!$A$3:$A$1977,'SB35 Determination Data'!$K466,'5th Cycle APR Raw Data-Final'!$T$3:$T$1977,"&gt;="&amp;'SB35 Determination Data'!$F466,'5th Cycle APR Raw Data-Final'!$T$3:$T$1977,"&lt;="&amp;G466))</f>
        <v>2</v>
      </c>
      <c r="X466" s="60">
        <f t="shared" si="12"/>
        <v>0</v>
      </c>
      <c r="Y466" s="60">
        <f t="shared" si="13"/>
        <v>219</v>
      </c>
      <c r="Z466" s="60">
        <f t="shared" si="14"/>
        <v>0</v>
      </c>
      <c r="AA466" s="31">
        <f t="shared" si="15"/>
        <v>4.5135135135135132</v>
      </c>
      <c r="AB466" s="31">
        <f t="shared" si="16"/>
        <v>5.9189189189189193</v>
      </c>
      <c r="AC466" s="60">
        <f>VLOOKUP(K466,'5th Cycle APR Raw Data-Final'!$A$3:$P$1977,14,FALSE)</f>
        <v>160</v>
      </c>
      <c r="AD466" s="60">
        <f>IF(AN466&lt;1,SUMIFS('5th Cycle APR Raw Data-Final'!$O$3:$O$1977,'5th Cycle APR Raw Data-Final'!$A$3:$A$1977,'SB35 Determination Data'!$K466,'5th Cycle APR Raw Data-Final'!$T$3:$T$1977,"&gt;="&amp;'SB35 Determination Data'!$F466,'5th Cycle APR Raw Data-Final'!$T$3:$T$1977,"&lt;"&amp;E466),SUMIFS('5th Cycle APR Raw Data-Final'!$O$3:$O$1977,'5th Cycle APR Raw Data-Final'!$A$3:$A$1977,'SB35 Determination Data'!$K466,'5th Cycle APR Raw Data-Final'!$T$3:$T$1977,"&gt;="&amp;'SB35 Determination Data'!$F466,'5th Cycle APR Raw Data-Final'!$T$3:$T$1977,"&lt;="&amp;G466))</f>
        <v>259</v>
      </c>
      <c r="AE466" s="60">
        <f t="shared" si="17"/>
        <v>0</v>
      </c>
      <c r="AF466" s="31">
        <f t="shared" si="18"/>
        <v>1.6187499999999999</v>
      </c>
      <c r="AG466" s="60">
        <f>VLOOKUP(K466,'5th Cycle APR Raw Data-Final'!$A$3:$P$1977,16,FALSE)</f>
        <v>192</v>
      </c>
      <c r="AH466" s="60">
        <f>IF(AN466&lt;1,SUMIFS('5th Cycle APR Raw Data-Final'!$Q$3:$Q$1977,'5th Cycle APR Raw Data-Final'!$A$3:$A$1977,'SB35 Determination Data'!$K466,'5th Cycle APR Raw Data-Final'!$T$3:$T$1977,"&gt;="&amp;'SB35 Determination Data'!$F466,'5th Cycle APR Raw Data-Final'!$T$3:$T$1977,"&lt;"&amp;E466),SUMIFS('5th Cycle APR Raw Data-Final'!$Q$3:$Q$1977,'5th Cycle APR Raw Data-Final'!$A$3:$A$1977,'SB35 Determination Data'!$K466,'5th Cycle APR Raw Data-Final'!$T$3:$T$1977,"&gt;="&amp;'SB35 Determination Data'!$F466,'5th Cycle APR Raw Data-Final'!$T$3:$T$1977,"&lt;="&amp;G466))</f>
        <v>560</v>
      </c>
      <c r="AI466" s="60">
        <f t="shared" si="19"/>
        <v>0</v>
      </c>
      <c r="AJ466" s="31">
        <f t="shared" si="20"/>
        <v>2.9166666666666665</v>
      </c>
      <c r="AK466" s="60">
        <f>VLOOKUP(K466,'5th Cycle APR Raw Data-Final'!$A$3:$R$1977,18,FALSE)</f>
        <v>515</v>
      </c>
      <c r="AL466" s="60">
        <f>IF(AN466&lt;1,SUMIFS('5th Cycle APR Raw Data-Final'!$S$3:$S$1977,'5th Cycle APR Raw Data-Final'!$A$3:$A$1977,'SB35 Determination Data'!$K466,'5th Cycle APR Raw Data-Final'!$T$3:$T$1977,"&gt;="&amp;'SB35 Determination Data'!$F466,'5th Cycle APR Raw Data-Final'!$T$3:$T$1977,"&lt;"&amp;E466),SUMIFS('5th Cycle APR Raw Data-Final'!$S$3:$S$1977,'5th Cycle APR Raw Data-Final'!$A$3:$A$1977,'SB35 Determination Data'!$K466,'5th Cycle APR Raw Data-Final'!$T$3:$T$1977,"&gt;="&amp;'SB35 Determination Data'!$F466,'5th Cycle APR Raw Data-Final'!$T$3:$T$1977,"&lt;="&amp;G466))</f>
        <v>1101</v>
      </c>
      <c r="AM466" s="60">
        <f t="shared" si="21"/>
        <v>11</v>
      </c>
      <c r="AN466" s="62">
        <f t="shared" si="22"/>
        <v>0.5</v>
      </c>
      <c r="AO466" s="9" t="str">
        <f t="shared" si="23"/>
        <v>NO</v>
      </c>
      <c r="AP466" s="9" t="str">
        <f t="shared" si="24"/>
        <v>NO</v>
      </c>
      <c r="AQ466" s="9" t="str">
        <f t="shared" si="25"/>
        <v>YES</v>
      </c>
      <c r="AR466" s="48" t="str">
        <f>VLOOKUP(K466,'2018Submitted'!$A$2:$C$540,3,FALSE)</f>
        <v>Successful</v>
      </c>
      <c r="AS466" s="9" t="str">
        <f t="shared" si="26"/>
        <v>YES</v>
      </c>
      <c r="AT466" s="9" t="str">
        <f t="shared" si="27"/>
        <v>NO</v>
      </c>
    </row>
    <row r="467" spans="1:46" ht="12.75" customHeight="1" x14ac:dyDescent="0.15">
      <c r="A467" s="9" t="s">
        <v>607</v>
      </c>
      <c r="B467" s="9" t="str">
        <f t="shared" si="28"/>
        <v>SONORA</v>
      </c>
      <c r="C467" s="31">
        <f t="shared" si="1"/>
        <v>1</v>
      </c>
      <c r="D467" s="45">
        <f t="shared" si="2"/>
        <v>5</v>
      </c>
      <c r="E467" s="46">
        <f t="shared" si="3"/>
        <v>2017</v>
      </c>
      <c r="F467" s="46">
        <f t="shared" si="4"/>
        <v>2014</v>
      </c>
      <c r="G467" s="46">
        <f t="shared" si="5"/>
        <v>2018</v>
      </c>
      <c r="H467" s="9" t="str">
        <f t="shared" si="6"/>
        <v>06/30/2014</v>
      </c>
      <c r="I467" s="9" t="str">
        <f t="shared" si="7"/>
        <v>06/30/2019</v>
      </c>
      <c r="J467" s="9" t="s">
        <v>83</v>
      </c>
      <c r="K467" s="49" t="s">
        <v>608</v>
      </c>
      <c r="L467" s="60">
        <f>VLOOKUP(K467,'5th Cycle APR Raw Data-Final'!$A$3:$P$1977,6,FALSE)</f>
        <v>23</v>
      </c>
      <c r="M467" s="60">
        <f>IF(AN467&lt;1,SUMIFS('5th Cycle APR Raw Data-Final'!G$3:G$1977,'5th Cycle APR Raw Data-Final'!$A$3:$A$1977,'SB35 Determination Data'!$K467,'5th Cycle APR Raw Data-Final'!$T$3:$T$1977,"&gt;="&amp;'SB35 Determination Data'!$F467,'5th Cycle APR Raw Data-Final'!$T$3:$T$1977,"&lt;"&amp;E467),SUMIFS('5th Cycle APR Raw Data-Final'!G$3:G$1977,'5th Cycle APR Raw Data-Final'!$A$3:$A$1977,'SB35 Determination Data'!$K467,'5th Cycle APR Raw Data-Final'!$T$3:$T$1977,"&gt;="&amp;'SB35 Determination Data'!$F467,'5th Cycle APR Raw Data-Final'!$T$3:$T$1977,"&lt;="&amp;G467))</f>
        <v>0</v>
      </c>
      <c r="N467" s="60">
        <f>IF(AN467&lt;1,SUMIFS('5th Cycle APR Raw Data-Final'!H$3:H$1977,'5th Cycle APR Raw Data-Final'!$A$3:$A$1977,'SB35 Determination Data'!$K467,'5th Cycle APR Raw Data-Final'!$T$3:$T$1977,"&gt;="&amp;'SB35 Determination Data'!$F467,'5th Cycle APR Raw Data-Final'!$T$3:$T$1977,"&lt;"&amp;E467),SUMIFS('5th Cycle APR Raw Data-Final'!H$3:H$1977,'5th Cycle APR Raw Data-Final'!$A$3:$A$1977,'SB35 Determination Data'!$K467,'5th Cycle APR Raw Data-Final'!$T$3:$T$1977,"&gt;="&amp;'SB35 Determination Data'!$F467,'5th Cycle APR Raw Data-Final'!$T$3:$T$1977,"&lt;="&amp;G467))</f>
        <v>0</v>
      </c>
      <c r="O467" s="60">
        <f>IF(AN467&lt;1,SUMIFS('5th Cycle APR Raw Data-Final'!I$3:I$1977,'5th Cycle APR Raw Data-Final'!$A$3:$A$1977,'SB35 Determination Data'!$K467,'5th Cycle APR Raw Data-Final'!$T$3:$T$1977,"&gt;="&amp;'SB35 Determination Data'!$F467,'5th Cycle APR Raw Data-Final'!$T$3:$T$1977,"&lt;"&amp;E467),SUMIFS('5th Cycle APR Raw Data-Final'!I$3:I$1977,'5th Cycle APR Raw Data-Final'!$A$3:$A$1977,'SB35 Determination Data'!$K467,'5th Cycle APR Raw Data-Final'!$T$3:$T$1977,"&gt;="&amp;'SB35 Determination Data'!$F467,'5th Cycle APR Raw Data-Final'!$T$3:$T$1977,"&lt;="&amp;G467))</f>
        <v>0</v>
      </c>
      <c r="P467" s="60">
        <f t="shared" si="8"/>
        <v>23</v>
      </c>
      <c r="Q467" s="31">
        <f t="shared" si="9"/>
        <v>0</v>
      </c>
      <c r="R467" s="61">
        <f t="shared" si="10"/>
        <v>23</v>
      </c>
      <c r="S467" s="61">
        <f t="shared" si="11"/>
        <v>0</v>
      </c>
      <c r="T467" s="60">
        <f>VLOOKUP(K467,'5th Cycle APR Raw Data-Final'!$A$3:$P$1977,10,FALSE)</f>
        <v>16</v>
      </c>
      <c r="U467" s="60">
        <f>IF(AN467&lt;1,SUMIFS('5th Cycle APR Raw Data-Final'!K$3:K$1977,'5th Cycle APR Raw Data-Final'!$A$3:$A$1977,'SB35 Determination Data'!$K467,'5th Cycle APR Raw Data-Final'!$T$3:$T$1977,"&gt;="&amp;'SB35 Determination Data'!$F467,'5th Cycle APR Raw Data-Final'!$T$3:$T$1977,"&lt;"&amp;E467),SUMIFS('5th Cycle APR Raw Data-Final'!K$3:K$1977,'5th Cycle APR Raw Data-Final'!$A$3:$A$1977,'SB35 Determination Data'!$K467,'5th Cycle APR Raw Data-Final'!$T$3:$T$1977,"&gt;="&amp;'SB35 Determination Data'!$F467,'5th Cycle APR Raw Data-Final'!$T$3:$T$1977,"&lt;="&amp;G467))</f>
        <v>10</v>
      </c>
      <c r="V467" s="60">
        <f>IF(AN467&lt;1,SUMIFS('5th Cycle APR Raw Data-Final'!L$3:L$1977,'5th Cycle APR Raw Data-Final'!$A$3:$A$1977,'SB35 Determination Data'!$K467,'5th Cycle APR Raw Data-Final'!$T$3:$T$1977,"&gt;="&amp;'SB35 Determination Data'!$F467,'5th Cycle APR Raw Data-Final'!$T$3:$T$1977,"&lt;"&amp;E467),SUMIFS('5th Cycle APR Raw Data-Final'!L$3:L$1977,'5th Cycle APR Raw Data-Final'!$A$3:$A$1977,'SB35 Determination Data'!$K467,'5th Cycle APR Raw Data-Final'!$T$3:$T$1977,"&gt;="&amp;'SB35 Determination Data'!$F467,'5th Cycle APR Raw Data-Final'!$T$3:$T$1977,"&lt;="&amp;G467))</f>
        <v>8</v>
      </c>
      <c r="W467" s="60">
        <f>IF(AN467&lt;1,SUMIFS('5th Cycle APR Raw Data-Final'!M$3:M$1977,'5th Cycle APR Raw Data-Final'!$A$3:$A$1977,'SB35 Determination Data'!$K467,'5th Cycle APR Raw Data-Final'!$T$3:$T$1977,"&gt;="&amp;'SB35 Determination Data'!$F467,'5th Cycle APR Raw Data-Final'!$T$3:$T$1977,"&lt;"&amp;E467),SUMIFS('5th Cycle APR Raw Data-Final'!M$3:M$1977,'5th Cycle APR Raw Data-Final'!$A$3:$A$1977,'SB35 Determination Data'!$K467,'5th Cycle APR Raw Data-Final'!$T$3:$T$1977,"&gt;="&amp;'SB35 Determination Data'!$F467,'5th Cycle APR Raw Data-Final'!$T$3:$T$1977,"&lt;="&amp;G467))</f>
        <v>2</v>
      </c>
      <c r="X467" s="60">
        <f t="shared" si="12"/>
        <v>6</v>
      </c>
      <c r="Y467" s="60">
        <f t="shared" si="13"/>
        <v>10</v>
      </c>
      <c r="Z467" s="60">
        <f t="shared" si="14"/>
        <v>6</v>
      </c>
      <c r="AA467" s="31">
        <f t="shared" si="15"/>
        <v>0.625</v>
      </c>
      <c r="AB467" s="31">
        <f t="shared" si="16"/>
        <v>0.625</v>
      </c>
      <c r="AC467" s="60">
        <f>VLOOKUP(K467,'5th Cycle APR Raw Data-Final'!$A$3:$P$1977,14,FALSE)</f>
        <v>19</v>
      </c>
      <c r="AD467" s="60">
        <f>IF(AN467&lt;1,SUMIFS('5th Cycle APR Raw Data-Final'!$O$3:$O$1977,'5th Cycle APR Raw Data-Final'!$A$3:$A$1977,'SB35 Determination Data'!$K467,'5th Cycle APR Raw Data-Final'!$T$3:$T$1977,"&gt;="&amp;'SB35 Determination Data'!$F467,'5th Cycle APR Raw Data-Final'!$T$3:$T$1977,"&lt;"&amp;E467),SUMIFS('5th Cycle APR Raw Data-Final'!$O$3:$O$1977,'5th Cycle APR Raw Data-Final'!$A$3:$A$1977,'SB35 Determination Data'!$K467,'5th Cycle APR Raw Data-Final'!$T$3:$T$1977,"&gt;="&amp;'SB35 Determination Data'!$F467,'5th Cycle APR Raw Data-Final'!$T$3:$T$1977,"&lt;="&amp;G467))</f>
        <v>8</v>
      </c>
      <c r="AE467" s="60">
        <f t="shared" si="17"/>
        <v>11</v>
      </c>
      <c r="AF467" s="31">
        <f t="shared" si="18"/>
        <v>0.42105263157894735</v>
      </c>
      <c r="AG467" s="60">
        <f>VLOOKUP(K467,'5th Cycle APR Raw Data-Final'!$A$3:$P$1977,16,FALSE)</f>
        <v>42</v>
      </c>
      <c r="AH467" s="60">
        <f>IF(AN467&lt;1,SUMIFS('5th Cycle APR Raw Data-Final'!$Q$3:$Q$1977,'5th Cycle APR Raw Data-Final'!$A$3:$A$1977,'SB35 Determination Data'!$K467,'5th Cycle APR Raw Data-Final'!$T$3:$T$1977,"&gt;="&amp;'SB35 Determination Data'!$F467,'5th Cycle APR Raw Data-Final'!$T$3:$T$1977,"&lt;"&amp;E467),SUMIFS('5th Cycle APR Raw Data-Final'!$Q$3:$Q$1977,'5th Cycle APR Raw Data-Final'!$A$3:$A$1977,'SB35 Determination Data'!$K467,'5th Cycle APR Raw Data-Final'!$T$3:$T$1977,"&gt;="&amp;'SB35 Determination Data'!$F467,'5th Cycle APR Raw Data-Final'!$T$3:$T$1977,"&lt;="&amp;G467))</f>
        <v>5</v>
      </c>
      <c r="AI467" s="60">
        <f t="shared" si="19"/>
        <v>37</v>
      </c>
      <c r="AJ467" s="31">
        <f t="shared" si="20"/>
        <v>0.11904761904761904</v>
      </c>
      <c r="AK467" s="60">
        <f>VLOOKUP(K467,'5th Cycle APR Raw Data-Final'!$A$3:$R$1977,18,FALSE)</f>
        <v>100</v>
      </c>
      <c r="AL467" s="60">
        <f>IF(AN467&lt;1,SUMIFS('5th Cycle APR Raw Data-Final'!$S$3:$S$1977,'5th Cycle APR Raw Data-Final'!$A$3:$A$1977,'SB35 Determination Data'!$K467,'5th Cycle APR Raw Data-Final'!$T$3:$T$1977,"&gt;="&amp;'SB35 Determination Data'!$F467,'5th Cycle APR Raw Data-Final'!$T$3:$T$1977,"&lt;"&amp;E467),SUMIFS('5th Cycle APR Raw Data-Final'!$S$3:$S$1977,'5th Cycle APR Raw Data-Final'!$A$3:$A$1977,'SB35 Determination Data'!$K467,'5th Cycle APR Raw Data-Final'!$T$3:$T$1977,"&gt;="&amp;'SB35 Determination Data'!$F467,'5th Cycle APR Raw Data-Final'!$T$3:$T$1977,"&lt;="&amp;G467))</f>
        <v>23</v>
      </c>
      <c r="AM467" s="60">
        <f t="shared" si="21"/>
        <v>77</v>
      </c>
      <c r="AN467" s="62">
        <f t="shared" si="22"/>
        <v>1</v>
      </c>
      <c r="AO467" s="9" t="str">
        <f t="shared" si="23"/>
        <v>YES</v>
      </c>
      <c r="AP467" s="9" t="str">
        <f t="shared" si="24"/>
        <v>NO</v>
      </c>
      <c r="AQ467" s="9" t="str">
        <f t="shared" si="25"/>
        <v>NO</v>
      </c>
      <c r="AR467" s="48" t="str">
        <f>VLOOKUP(K467,'2018Submitted'!$A$2:$C$540,3,FALSE)</f>
        <v>Successful</v>
      </c>
      <c r="AS467" s="9" t="str">
        <f t="shared" si="26"/>
        <v>NO</v>
      </c>
      <c r="AT467" s="9" t="str">
        <f t="shared" si="27"/>
        <v>NO</v>
      </c>
    </row>
    <row r="468" spans="1:46" ht="12.75" customHeight="1" x14ac:dyDescent="0.15">
      <c r="A468" s="9" t="s">
        <v>168</v>
      </c>
      <c r="B468" s="9" t="str">
        <f t="shared" si="28"/>
        <v>SOUTH EL MONTE</v>
      </c>
      <c r="C468" s="53">
        <f t="shared" si="1"/>
        <v>0.625</v>
      </c>
      <c r="D468" s="54">
        <f t="shared" si="2"/>
        <v>8</v>
      </c>
      <c r="E468" s="55">
        <f t="shared" si="3"/>
        <v>2018</v>
      </c>
      <c r="F468" s="46">
        <f t="shared" si="4"/>
        <v>2014</v>
      </c>
      <c r="G468" s="46" t="str">
        <f t="shared" si="5"/>
        <v>2021</v>
      </c>
      <c r="H468" s="9" t="str">
        <f t="shared" si="6"/>
        <v>10/15/2013</v>
      </c>
      <c r="I468" s="9" t="str">
        <f t="shared" si="7"/>
        <v>10/15/2021</v>
      </c>
      <c r="J468" s="9" t="s">
        <v>144</v>
      </c>
      <c r="K468" s="49" t="s">
        <v>1313</v>
      </c>
      <c r="L468" s="60">
        <f>VLOOKUP(K468,'5th Cycle APR Raw Data-Final'!$A$3:$P$1977,6,FALSE)</f>
        <v>43</v>
      </c>
      <c r="M468" s="60">
        <f>IF(AN468&lt;1,SUMIFS('5th Cycle APR Raw Data-Final'!G$3:G$1977,'5th Cycle APR Raw Data-Final'!$A$3:$A$1977,'SB35 Determination Data'!$K468,'5th Cycle APR Raw Data-Final'!$T$3:$T$1977,"&gt;="&amp;'SB35 Determination Data'!$F468,'5th Cycle APR Raw Data-Final'!$T$3:$T$1977,"&lt;"&amp;E468),SUMIFS('5th Cycle APR Raw Data-Final'!G$3:G$1977,'5th Cycle APR Raw Data-Final'!$A$3:$A$1977,'SB35 Determination Data'!$K468,'5th Cycle APR Raw Data-Final'!$T$3:$T$1977,"&gt;="&amp;'SB35 Determination Data'!$F468,'5th Cycle APR Raw Data-Final'!$T$3:$T$1977,"&lt;="&amp;G468))</f>
        <v>0</v>
      </c>
      <c r="N468" s="60">
        <f>IF(AN468&lt;1,SUMIFS('5th Cycle APR Raw Data-Final'!H$3:H$1977,'5th Cycle APR Raw Data-Final'!$A$3:$A$1977,'SB35 Determination Data'!$K468,'5th Cycle APR Raw Data-Final'!$T$3:$T$1977,"&gt;="&amp;'SB35 Determination Data'!$F468,'5th Cycle APR Raw Data-Final'!$T$3:$T$1977,"&lt;"&amp;E468),SUMIFS('5th Cycle APR Raw Data-Final'!H$3:H$1977,'5th Cycle APR Raw Data-Final'!$A$3:$A$1977,'SB35 Determination Data'!$K468,'5th Cycle APR Raw Data-Final'!$T$3:$T$1977,"&gt;="&amp;'SB35 Determination Data'!$F468,'5th Cycle APR Raw Data-Final'!$T$3:$T$1977,"&lt;="&amp;G468))</f>
        <v>0</v>
      </c>
      <c r="O468" s="60">
        <f>IF(AN468&lt;1,SUMIFS('5th Cycle APR Raw Data-Final'!I$3:I$1977,'5th Cycle APR Raw Data-Final'!$A$3:$A$1977,'SB35 Determination Data'!$K468,'5th Cycle APR Raw Data-Final'!$T$3:$T$1977,"&gt;="&amp;'SB35 Determination Data'!$F468,'5th Cycle APR Raw Data-Final'!$T$3:$T$1977,"&lt;"&amp;E468),SUMIFS('5th Cycle APR Raw Data-Final'!I$3:I$1977,'5th Cycle APR Raw Data-Final'!$A$3:$A$1977,'SB35 Determination Data'!$K468,'5th Cycle APR Raw Data-Final'!$T$3:$T$1977,"&gt;="&amp;'SB35 Determination Data'!$F468,'5th Cycle APR Raw Data-Final'!$T$3:$T$1977,"&lt;="&amp;G468))</f>
        <v>0</v>
      </c>
      <c r="P468" s="60">
        <f t="shared" si="8"/>
        <v>43</v>
      </c>
      <c r="Q468" s="31">
        <f t="shared" si="9"/>
        <v>0</v>
      </c>
      <c r="R468" s="61">
        <f t="shared" si="10"/>
        <v>22</v>
      </c>
      <c r="S468" s="61">
        <f t="shared" si="11"/>
        <v>0</v>
      </c>
      <c r="T468" s="60">
        <f>VLOOKUP(K468,'5th Cycle APR Raw Data-Final'!$A$3:$P$1977,10,FALSE)</f>
        <v>25</v>
      </c>
      <c r="U468" s="60">
        <f>IF(AN468&lt;1,SUMIFS('5th Cycle APR Raw Data-Final'!K$3:K$1977,'5th Cycle APR Raw Data-Final'!$A$3:$A$1977,'SB35 Determination Data'!$K468,'5th Cycle APR Raw Data-Final'!$T$3:$T$1977,"&gt;="&amp;'SB35 Determination Data'!$F468,'5th Cycle APR Raw Data-Final'!$T$3:$T$1977,"&lt;"&amp;E468),SUMIFS('5th Cycle APR Raw Data-Final'!K$3:K$1977,'5th Cycle APR Raw Data-Final'!$A$3:$A$1977,'SB35 Determination Data'!$K468,'5th Cycle APR Raw Data-Final'!$T$3:$T$1977,"&gt;="&amp;'SB35 Determination Data'!$F468,'5th Cycle APR Raw Data-Final'!$T$3:$T$1977,"&lt;="&amp;G468))</f>
        <v>13</v>
      </c>
      <c r="V468" s="60">
        <f>IF(AN468&lt;1,SUMIFS('5th Cycle APR Raw Data-Final'!L$3:L$1977,'5th Cycle APR Raw Data-Final'!$A$3:$A$1977,'SB35 Determination Data'!$K468,'5th Cycle APR Raw Data-Final'!$T$3:$T$1977,"&gt;="&amp;'SB35 Determination Data'!$F468,'5th Cycle APR Raw Data-Final'!$T$3:$T$1977,"&lt;"&amp;E468),SUMIFS('5th Cycle APR Raw Data-Final'!L$3:L$1977,'5th Cycle APR Raw Data-Final'!$A$3:$A$1977,'SB35 Determination Data'!$K468,'5th Cycle APR Raw Data-Final'!$T$3:$T$1977,"&gt;="&amp;'SB35 Determination Data'!$F468,'5th Cycle APR Raw Data-Final'!$T$3:$T$1977,"&lt;="&amp;G468))</f>
        <v>0</v>
      </c>
      <c r="W468" s="60">
        <f>IF(AN468&lt;1,SUMIFS('5th Cycle APR Raw Data-Final'!M$3:M$1977,'5th Cycle APR Raw Data-Final'!$A$3:$A$1977,'SB35 Determination Data'!$K468,'5th Cycle APR Raw Data-Final'!$T$3:$T$1977,"&gt;="&amp;'SB35 Determination Data'!$F468,'5th Cycle APR Raw Data-Final'!$T$3:$T$1977,"&lt;"&amp;E468),SUMIFS('5th Cycle APR Raw Data-Final'!M$3:M$1977,'5th Cycle APR Raw Data-Final'!$A$3:$A$1977,'SB35 Determination Data'!$K468,'5th Cycle APR Raw Data-Final'!$T$3:$T$1977,"&gt;="&amp;'SB35 Determination Data'!$F468,'5th Cycle APR Raw Data-Final'!$T$3:$T$1977,"&lt;="&amp;G468))</f>
        <v>13</v>
      </c>
      <c r="X468" s="60">
        <f t="shared" si="12"/>
        <v>12</v>
      </c>
      <c r="Y468" s="60">
        <f t="shared" si="13"/>
        <v>13</v>
      </c>
      <c r="Z468" s="60">
        <f t="shared" si="14"/>
        <v>12</v>
      </c>
      <c r="AA468" s="31">
        <f t="shared" si="15"/>
        <v>0.52</v>
      </c>
      <c r="AB468" s="31">
        <f t="shared" si="16"/>
        <v>0.52</v>
      </c>
      <c r="AC468" s="60">
        <f>VLOOKUP(K468,'5th Cycle APR Raw Data-Final'!$A$3:$P$1977,14,FALSE)</f>
        <v>28</v>
      </c>
      <c r="AD468" s="60">
        <f>IF(AN468&lt;1,SUMIFS('5th Cycle APR Raw Data-Final'!$O$3:$O$1977,'5th Cycle APR Raw Data-Final'!$A$3:$A$1977,'SB35 Determination Data'!$K468,'5th Cycle APR Raw Data-Final'!$T$3:$T$1977,"&gt;="&amp;'SB35 Determination Data'!$F468,'5th Cycle APR Raw Data-Final'!$T$3:$T$1977,"&lt;"&amp;E468),SUMIFS('5th Cycle APR Raw Data-Final'!$O$3:$O$1977,'5th Cycle APR Raw Data-Final'!$A$3:$A$1977,'SB35 Determination Data'!$K468,'5th Cycle APR Raw Data-Final'!$T$3:$T$1977,"&gt;="&amp;'SB35 Determination Data'!$F468,'5th Cycle APR Raw Data-Final'!$T$3:$T$1977,"&lt;="&amp;G468))</f>
        <v>0</v>
      </c>
      <c r="AE468" s="60">
        <f t="shared" si="17"/>
        <v>28</v>
      </c>
      <c r="AF468" s="31">
        <f t="shared" si="18"/>
        <v>0</v>
      </c>
      <c r="AG468" s="60">
        <f>VLOOKUP(K468,'5th Cycle APR Raw Data-Final'!$A$3:$P$1977,16,FALSE)</f>
        <v>76</v>
      </c>
      <c r="AH468" s="60">
        <f>IF(AN468&lt;1,SUMIFS('5th Cycle APR Raw Data-Final'!$Q$3:$Q$1977,'5th Cycle APR Raw Data-Final'!$A$3:$A$1977,'SB35 Determination Data'!$K468,'5th Cycle APR Raw Data-Final'!$T$3:$T$1977,"&gt;="&amp;'SB35 Determination Data'!$F468,'5th Cycle APR Raw Data-Final'!$T$3:$T$1977,"&lt;"&amp;E468),SUMIFS('5th Cycle APR Raw Data-Final'!$Q$3:$Q$1977,'5th Cycle APR Raw Data-Final'!$A$3:$A$1977,'SB35 Determination Data'!$K468,'5th Cycle APR Raw Data-Final'!$T$3:$T$1977,"&gt;="&amp;'SB35 Determination Data'!$F468,'5th Cycle APR Raw Data-Final'!$T$3:$T$1977,"&lt;="&amp;G468))</f>
        <v>135</v>
      </c>
      <c r="AI468" s="60">
        <f t="shared" si="19"/>
        <v>0</v>
      </c>
      <c r="AJ468" s="31">
        <f t="shared" si="20"/>
        <v>1.7763157894736843</v>
      </c>
      <c r="AK468" s="60">
        <f>VLOOKUP(K468,'5th Cycle APR Raw Data-Final'!$A$3:$R$1977,18,FALSE)</f>
        <v>172</v>
      </c>
      <c r="AL468" s="60">
        <f>IF(AN468&lt;1,SUMIFS('5th Cycle APR Raw Data-Final'!$S$3:$S$1977,'5th Cycle APR Raw Data-Final'!$A$3:$A$1977,'SB35 Determination Data'!$K468,'5th Cycle APR Raw Data-Final'!$T$3:$T$1977,"&gt;="&amp;'SB35 Determination Data'!$F468,'5th Cycle APR Raw Data-Final'!$T$3:$T$1977,"&lt;"&amp;E468),SUMIFS('5th Cycle APR Raw Data-Final'!$S$3:$S$1977,'5th Cycle APR Raw Data-Final'!$A$3:$A$1977,'SB35 Determination Data'!$K468,'5th Cycle APR Raw Data-Final'!$T$3:$T$1977,"&gt;="&amp;'SB35 Determination Data'!$F468,'5th Cycle APR Raw Data-Final'!$T$3:$T$1977,"&lt;="&amp;G468))</f>
        <v>148</v>
      </c>
      <c r="AM468" s="60">
        <f t="shared" si="21"/>
        <v>83</v>
      </c>
      <c r="AN468" s="62">
        <f t="shared" si="22"/>
        <v>0.5</v>
      </c>
      <c r="AO468" s="9" t="str">
        <f t="shared" si="23"/>
        <v>NO</v>
      </c>
      <c r="AP468" s="9" t="str">
        <f t="shared" si="24"/>
        <v>YES</v>
      </c>
      <c r="AQ468" s="9" t="str">
        <f t="shared" si="25"/>
        <v>NO</v>
      </c>
      <c r="AR468" s="48" t="str">
        <f>VLOOKUP(K468,'2018Submitted'!$A$2:$C$540,3,FALSE)</f>
        <v>Successful</v>
      </c>
      <c r="AS468" s="9" t="str">
        <f t="shared" si="26"/>
        <v>NO</v>
      </c>
      <c r="AT468" s="9" t="str">
        <f t="shared" si="27"/>
        <v>YES</v>
      </c>
    </row>
    <row r="469" spans="1:46" ht="12.75" customHeight="1" x14ac:dyDescent="0.15">
      <c r="A469" s="9" t="s">
        <v>168</v>
      </c>
      <c r="B469" s="9" t="str">
        <f t="shared" si="28"/>
        <v>SOUTH GATE</v>
      </c>
      <c r="C469" s="31">
        <f t="shared" si="1"/>
        <v>0.625</v>
      </c>
      <c r="D469" s="45">
        <f t="shared" si="2"/>
        <v>8</v>
      </c>
      <c r="E469" s="46">
        <f t="shared" si="3"/>
        <v>2018</v>
      </c>
      <c r="F469" s="46">
        <f t="shared" si="4"/>
        <v>2014</v>
      </c>
      <c r="G469" s="46" t="str">
        <f t="shared" si="5"/>
        <v>2021</v>
      </c>
      <c r="H469" s="9" t="str">
        <f t="shared" si="6"/>
        <v>10/15/2013</v>
      </c>
      <c r="I469" s="9" t="str">
        <f t="shared" si="7"/>
        <v>10/15/2021</v>
      </c>
      <c r="J469" s="9" t="s">
        <v>144</v>
      </c>
      <c r="K469" s="49" t="s">
        <v>1314</v>
      </c>
      <c r="L469" s="60">
        <f>VLOOKUP(K469,'5th Cycle APR Raw Data-Final'!$A$3:$P$1977,6,FALSE)</f>
        <v>314</v>
      </c>
      <c r="M469" s="60">
        <f>IF(AN469&lt;1,SUMIFS('5th Cycle APR Raw Data-Final'!G$3:G$1977,'5th Cycle APR Raw Data-Final'!$A$3:$A$1977,'SB35 Determination Data'!$K469,'5th Cycle APR Raw Data-Final'!$T$3:$T$1977,"&gt;="&amp;'SB35 Determination Data'!$F469,'5th Cycle APR Raw Data-Final'!$T$3:$T$1977,"&lt;"&amp;E469),SUMIFS('5th Cycle APR Raw Data-Final'!G$3:G$1977,'5th Cycle APR Raw Data-Final'!$A$3:$A$1977,'SB35 Determination Data'!$K469,'5th Cycle APR Raw Data-Final'!$T$3:$T$1977,"&gt;="&amp;'SB35 Determination Data'!$F469,'5th Cycle APR Raw Data-Final'!$T$3:$T$1977,"&lt;="&amp;G469))</f>
        <v>22</v>
      </c>
      <c r="N469" s="60">
        <f>IF(AN469&lt;1,SUMIFS('5th Cycle APR Raw Data-Final'!H$3:H$1977,'5th Cycle APR Raw Data-Final'!$A$3:$A$1977,'SB35 Determination Data'!$K469,'5th Cycle APR Raw Data-Final'!$T$3:$T$1977,"&gt;="&amp;'SB35 Determination Data'!$F469,'5th Cycle APR Raw Data-Final'!$T$3:$T$1977,"&lt;"&amp;E469),SUMIFS('5th Cycle APR Raw Data-Final'!H$3:H$1977,'5th Cycle APR Raw Data-Final'!$A$3:$A$1977,'SB35 Determination Data'!$K469,'5th Cycle APR Raw Data-Final'!$T$3:$T$1977,"&gt;="&amp;'SB35 Determination Data'!$F469,'5th Cycle APR Raw Data-Final'!$T$3:$T$1977,"&lt;="&amp;G469))</f>
        <v>22</v>
      </c>
      <c r="O469" s="60">
        <f>IF(AN469&lt;1,SUMIFS('5th Cycle APR Raw Data-Final'!I$3:I$1977,'5th Cycle APR Raw Data-Final'!$A$3:$A$1977,'SB35 Determination Data'!$K469,'5th Cycle APR Raw Data-Final'!$T$3:$T$1977,"&gt;="&amp;'SB35 Determination Data'!$F469,'5th Cycle APR Raw Data-Final'!$T$3:$T$1977,"&lt;"&amp;E469),SUMIFS('5th Cycle APR Raw Data-Final'!I$3:I$1977,'5th Cycle APR Raw Data-Final'!$A$3:$A$1977,'SB35 Determination Data'!$K469,'5th Cycle APR Raw Data-Final'!$T$3:$T$1977,"&gt;="&amp;'SB35 Determination Data'!$F469,'5th Cycle APR Raw Data-Final'!$T$3:$T$1977,"&lt;="&amp;G469))</f>
        <v>0</v>
      </c>
      <c r="P469" s="60">
        <f t="shared" si="8"/>
        <v>292</v>
      </c>
      <c r="Q469" s="31">
        <f t="shared" si="9"/>
        <v>7.0063694267515922E-2</v>
      </c>
      <c r="R469" s="61">
        <f t="shared" si="10"/>
        <v>157</v>
      </c>
      <c r="S469" s="61">
        <f t="shared" si="11"/>
        <v>0</v>
      </c>
      <c r="T469" s="60">
        <f>VLOOKUP(K469,'5th Cycle APR Raw Data-Final'!$A$3:$P$1977,10,FALSE)</f>
        <v>185</v>
      </c>
      <c r="U469" s="60">
        <f>IF(AN469&lt;1,SUMIFS('5th Cycle APR Raw Data-Final'!K$3:K$1977,'5th Cycle APR Raw Data-Final'!$A$3:$A$1977,'SB35 Determination Data'!$K469,'5th Cycle APR Raw Data-Final'!$T$3:$T$1977,"&gt;="&amp;'SB35 Determination Data'!$F469,'5th Cycle APR Raw Data-Final'!$T$3:$T$1977,"&lt;"&amp;E469),SUMIFS('5th Cycle APR Raw Data-Final'!K$3:K$1977,'5th Cycle APR Raw Data-Final'!$A$3:$A$1977,'SB35 Determination Data'!$K469,'5th Cycle APR Raw Data-Final'!$T$3:$T$1977,"&gt;="&amp;'SB35 Determination Data'!$F469,'5th Cycle APR Raw Data-Final'!$T$3:$T$1977,"&lt;="&amp;G469))</f>
        <v>192</v>
      </c>
      <c r="V469" s="60">
        <f>IF(AN469&lt;1,SUMIFS('5th Cycle APR Raw Data-Final'!L$3:L$1977,'5th Cycle APR Raw Data-Final'!$A$3:$A$1977,'SB35 Determination Data'!$K469,'5th Cycle APR Raw Data-Final'!$T$3:$T$1977,"&gt;="&amp;'SB35 Determination Data'!$F469,'5th Cycle APR Raw Data-Final'!$T$3:$T$1977,"&lt;"&amp;E469),SUMIFS('5th Cycle APR Raw Data-Final'!L$3:L$1977,'5th Cycle APR Raw Data-Final'!$A$3:$A$1977,'SB35 Determination Data'!$K469,'5th Cycle APR Raw Data-Final'!$T$3:$T$1977,"&gt;="&amp;'SB35 Determination Data'!$F469,'5th Cycle APR Raw Data-Final'!$T$3:$T$1977,"&lt;="&amp;G469))</f>
        <v>192</v>
      </c>
      <c r="W469" s="60">
        <f>IF(AN469&lt;1,SUMIFS('5th Cycle APR Raw Data-Final'!M$3:M$1977,'5th Cycle APR Raw Data-Final'!$A$3:$A$1977,'SB35 Determination Data'!$K469,'5th Cycle APR Raw Data-Final'!$T$3:$T$1977,"&gt;="&amp;'SB35 Determination Data'!$F469,'5th Cycle APR Raw Data-Final'!$T$3:$T$1977,"&lt;"&amp;E469),SUMIFS('5th Cycle APR Raw Data-Final'!M$3:M$1977,'5th Cycle APR Raw Data-Final'!$A$3:$A$1977,'SB35 Determination Data'!$K469,'5th Cycle APR Raw Data-Final'!$T$3:$T$1977,"&gt;="&amp;'SB35 Determination Data'!$F469,'5th Cycle APR Raw Data-Final'!$T$3:$T$1977,"&lt;="&amp;G469))</f>
        <v>0</v>
      </c>
      <c r="X469" s="60">
        <f t="shared" si="12"/>
        <v>0</v>
      </c>
      <c r="Y469" s="60">
        <f t="shared" si="13"/>
        <v>192</v>
      </c>
      <c r="Z469" s="60">
        <f t="shared" si="14"/>
        <v>0</v>
      </c>
      <c r="AA469" s="31">
        <f t="shared" si="15"/>
        <v>1.0378378378378379</v>
      </c>
      <c r="AB469" s="31">
        <f t="shared" si="16"/>
        <v>1.0378378378378379</v>
      </c>
      <c r="AC469" s="60">
        <f>VLOOKUP(K469,'5th Cycle APR Raw Data-Final'!$A$3:$P$1977,14,FALSE)</f>
        <v>205</v>
      </c>
      <c r="AD469" s="60">
        <f>IF(AN469&lt;1,SUMIFS('5th Cycle APR Raw Data-Final'!$O$3:$O$1977,'5th Cycle APR Raw Data-Final'!$A$3:$A$1977,'SB35 Determination Data'!$K469,'5th Cycle APR Raw Data-Final'!$T$3:$T$1977,"&gt;="&amp;'SB35 Determination Data'!$F469,'5th Cycle APR Raw Data-Final'!$T$3:$T$1977,"&lt;"&amp;E469),SUMIFS('5th Cycle APR Raw Data-Final'!$O$3:$O$1977,'5th Cycle APR Raw Data-Final'!$A$3:$A$1977,'SB35 Determination Data'!$K469,'5th Cycle APR Raw Data-Final'!$T$3:$T$1977,"&gt;="&amp;'SB35 Determination Data'!$F469,'5th Cycle APR Raw Data-Final'!$T$3:$T$1977,"&lt;="&amp;G469))</f>
        <v>56</v>
      </c>
      <c r="AE469" s="60">
        <f t="shared" si="17"/>
        <v>149</v>
      </c>
      <c r="AF469" s="31">
        <f t="shared" si="18"/>
        <v>0.27317073170731709</v>
      </c>
      <c r="AG469" s="60">
        <f>VLOOKUP(K469,'5th Cycle APR Raw Data-Final'!$A$3:$P$1977,16,FALSE)</f>
        <v>558</v>
      </c>
      <c r="AH469" s="60">
        <f>IF(AN469&lt;1,SUMIFS('5th Cycle APR Raw Data-Final'!$Q$3:$Q$1977,'5th Cycle APR Raw Data-Final'!$A$3:$A$1977,'SB35 Determination Data'!$K469,'5th Cycle APR Raw Data-Final'!$T$3:$T$1977,"&gt;="&amp;'SB35 Determination Data'!$F469,'5th Cycle APR Raw Data-Final'!$T$3:$T$1977,"&lt;"&amp;E469),SUMIFS('5th Cycle APR Raw Data-Final'!$Q$3:$Q$1977,'5th Cycle APR Raw Data-Final'!$A$3:$A$1977,'SB35 Determination Data'!$K469,'5th Cycle APR Raw Data-Final'!$T$3:$T$1977,"&gt;="&amp;'SB35 Determination Data'!$F469,'5th Cycle APR Raw Data-Final'!$T$3:$T$1977,"&lt;="&amp;G469))</f>
        <v>17</v>
      </c>
      <c r="AI469" s="60">
        <f t="shared" si="19"/>
        <v>541</v>
      </c>
      <c r="AJ469" s="31">
        <f t="shared" si="20"/>
        <v>3.046594982078853E-2</v>
      </c>
      <c r="AK469" s="60">
        <f>VLOOKUP(K469,'5th Cycle APR Raw Data-Final'!$A$3:$R$1977,18,FALSE)</f>
        <v>1262</v>
      </c>
      <c r="AL469" s="60">
        <f>IF(AN469&lt;1,SUMIFS('5th Cycle APR Raw Data-Final'!$S$3:$S$1977,'5th Cycle APR Raw Data-Final'!$A$3:$A$1977,'SB35 Determination Data'!$K469,'5th Cycle APR Raw Data-Final'!$T$3:$T$1977,"&gt;="&amp;'SB35 Determination Data'!$F469,'5th Cycle APR Raw Data-Final'!$T$3:$T$1977,"&lt;"&amp;E469),SUMIFS('5th Cycle APR Raw Data-Final'!$S$3:$S$1977,'5th Cycle APR Raw Data-Final'!$A$3:$A$1977,'SB35 Determination Data'!$K469,'5th Cycle APR Raw Data-Final'!$T$3:$T$1977,"&gt;="&amp;'SB35 Determination Data'!$F469,'5th Cycle APR Raw Data-Final'!$T$3:$T$1977,"&lt;="&amp;G469))</f>
        <v>287</v>
      </c>
      <c r="AM469" s="60">
        <f t="shared" si="21"/>
        <v>982</v>
      </c>
      <c r="AN469" s="62">
        <f t="shared" si="22"/>
        <v>0.5</v>
      </c>
      <c r="AO469" s="9" t="str">
        <f t="shared" si="23"/>
        <v>YES</v>
      </c>
      <c r="AP469" s="9" t="str">
        <f t="shared" si="24"/>
        <v>NO</v>
      </c>
      <c r="AQ469" s="9" t="str">
        <f t="shared" si="25"/>
        <v>NO</v>
      </c>
      <c r="AR469" s="48" t="str">
        <f>VLOOKUP(K469,'2018Submitted'!$A$2:$C$540,3,FALSE)</f>
        <v>Successful</v>
      </c>
      <c r="AS469" s="9" t="str">
        <f t="shared" si="26"/>
        <v>NO</v>
      </c>
      <c r="AT469" s="9" t="str">
        <f t="shared" si="27"/>
        <v>NO</v>
      </c>
    </row>
    <row r="470" spans="1:46" ht="12.75" customHeight="1" x14ac:dyDescent="0.15">
      <c r="A470" s="9" t="s">
        <v>122</v>
      </c>
      <c r="B470" s="9" t="str">
        <f t="shared" si="28"/>
        <v>SOUTH LAKE TAHOE</v>
      </c>
      <c r="C470" s="31">
        <f t="shared" si="1"/>
        <v>0.625</v>
      </c>
      <c r="D470" s="45">
        <f t="shared" si="2"/>
        <v>8</v>
      </c>
      <c r="E470" s="46">
        <f t="shared" si="3"/>
        <v>2018</v>
      </c>
      <c r="F470" s="46">
        <f t="shared" si="4"/>
        <v>2014</v>
      </c>
      <c r="G470" s="46">
        <f t="shared" si="5"/>
        <v>2021</v>
      </c>
      <c r="H470" s="9" t="str">
        <f t="shared" si="6"/>
        <v>06/15/2014</v>
      </c>
      <c r="I470" s="9" t="str">
        <f t="shared" si="7"/>
        <v>06/15/2022</v>
      </c>
      <c r="J470" s="9" t="s">
        <v>89</v>
      </c>
      <c r="K470" s="49" t="s">
        <v>126</v>
      </c>
      <c r="L470" s="60">
        <f>VLOOKUP(K470,'5th Cycle APR Raw Data-Final'!$A$3:$P$1977,6,FALSE)</f>
        <v>54</v>
      </c>
      <c r="M470" s="60">
        <f>IF(AN470&lt;1,SUMIFS('5th Cycle APR Raw Data-Final'!G$3:G$1977,'5th Cycle APR Raw Data-Final'!$A$3:$A$1977,'SB35 Determination Data'!$K470,'5th Cycle APR Raw Data-Final'!$T$3:$T$1977,"&gt;="&amp;'SB35 Determination Data'!$F470,'5th Cycle APR Raw Data-Final'!$T$3:$T$1977,"&lt;"&amp;E470),SUMIFS('5th Cycle APR Raw Data-Final'!G$3:G$1977,'5th Cycle APR Raw Data-Final'!$A$3:$A$1977,'SB35 Determination Data'!$K470,'5th Cycle APR Raw Data-Final'!$T$3:$T$1977,"&gt;="&amp;'SB35 Determination Data'!$F470,'5th Cycle APR Raw Data-Final'!$T$3:$T$1977,"&lt;="&amp;G470))</f>
        <v>0</v>
      </c>
      <c r="N470" s="60">
        <f>IF(AN470&lt;1,SUMIFS('5th Cycle APR Raw Data-Final'!H$3:H$1977,'5th Cycle APR Raw Data-Final'!$A$3:$A$1977,'SB35 Determination Data'!$K470,'5th Cycle APR Raw Data-Final'!$T$3:$T$1977,"&gt;="&amp;'SB35 Determination Data'!$F470,'5th Cycle APR Raw Data-Final'!$T$3:$T$1977,"&lt;"&amp;E470),SUMIFS('5th Cycle APR Raw Data-Final'!H$3:H$1977,'5th Cycle APR Raw Data-Final'!$A$3:$A$1977,'SB35 Determination Data'!$K470,'5th Cycle APR Raw Data-Final'!$T$3:$T$1977,"&gt;="&amp;'SB35 Determination Data'!$F470,'5th Cycle APR Raw Data-Final'!$T$3:$T$1977,"&lt;="&amp;G470))</f>
        <v>0</v>
      </c>
      <c r="O470" s="60">
        <f>IF(AN470&lt;1,SUMIFS('5th Cycle APR Raw Data-Final'!I$3:I$1977,'5th Cycle APR Raw Data-Final'!$A$3:$A$1977,'SB35 Determination Data'!$K470,'5th Cycle APR Raw Data-Final'!$T$3:$T$1977,"&gt;="&amp;'SB35 Determination Data'!$F470,'5th Cycle APR Raw Data-Final'!$T$3:$T$1977,"&lt;"&amp;E470),SUMIFS('5th Cycle APR Raw Data-Final'!I$3:I$1977,'5th Cycle APR Raw Data-Final'!$A$3:$A$1977,'SB35 Determination Data'!$K470,'5th Cycle APR Raw Data-Final'!$T$3:$T$1977,"&gt;="&amp;'SB35 Determination Data'!$F470,'5th Cycle APR Raw Data-Final'!$T$3:$T$1977,"&lt;="&amp;G470))</f>
        <v>0</v>
      </c>
      <c r="P470" s="60">
        <f t="shared" si="8"/>
        <v>54</v>
      </c>
      <c r="Q470" s="31">
        <f t="shared" si="9"/>
        <v>0</v>
      </c>
      <c r="R470" s="61">
        <f t="shared" si="10"/>
        <v>27</v>
      </c>
      <c r="S470" s="61">
        <f t="shared" si="11"/>
        <v>0</v>
      </c>
      <c r="T470" s="60">
        <f>VLOOKUP(K470,'5th Cycle APR Raw Data-Final'!$A$3:$P$1977,10,FALSE)</f>
        <v>38</v>
      </c>
      <c r="U470" s="60">
        <f>IF(AN470&lt;1,SUMIFS('5th Cycle APR Raw Data-Final'!K$3:K$1977,'5th Cycle APR Raw Data-Final'!$A$3:$A$1977,'SB35 Determination Data'!$K470,'5th Cycle APR Raw Data-Final'!$T$3:$T$1977,"&gt;="&amp;'SB35 Determination Data'!$F470,'5th Cycle APR Raw Data-Final'!$T$3:$T$1977,"&lt;"&amp;E470),SUMIFS('5th Cycle APR Raw Data-Final'!K$3:K$1977,'5th Cycle APR Raw Data-Final'!$A$3:$A$1977,'SB35 Determination Data'!$K470,'5th Cycle APR Raw Data-Final'!$T$3:$T$1977,"&gt;="&amp;'SB35 Determination Data'!$F470,'5th Cycle APR Raw Data-Final'!$T$3:$T$1977,"&lt;="&amp;G470))</f>
        <v>0</v>
      </c>
      <c r="V470" s="60">
        <f>IF(AN470&lt;1,SUMIFS('5th Cycle APR Raw Data-Final'!L$3:L$1977,'5th Cycle APR Raw Data-Final'!$A$3:$A$1977,'SB35 Determination Data'!$K470,'5th Cycle APR Raw Data-Final'!$T$3:$T$1977,"&gt;="&amp;'SB35 Determination Data'!$F470,'5th Cycle APR Raw Data-Final'!$T$3:$T$1977,"&lt;"&amp;E470),SUMIFS('5th Cycle APR Raw Data-Final'!L$3:L$1977,'5th Cycle APR Raw Data-Final'!$A$3:$A$1977,'SB35 Determination Data'!$K470,'5th Cycle APR Raw Data-Final'!$T$3:$T$1977,"&gt;="&amp;'SB35 Determination Data'!$F470,'5th Cycle APR Raw Data-Final'!$T$3:$T$1977,"&lt;="&amp;G470))</f>
        <v>0</v>
      </c>
      <c r="W470" s="60">
        <f>IF(AN470&lt;1,SUMIFS('5th Cycle APR Raw Data-Final'!M$3:M$1977,'5th Cycle APR Raw Data-Final'!$A$3:$A$1977,'SB35 Determination Data'!$K470,'5th Cycle APR Raw Data-Final'!$T$3:$T$1977,"&gt;="&amp;'SB35 Determination Data'!$F470,'5th Cycle APR Raw Data-Final'!$T$3:$T$1977,"&lt;"&amp;E470),SUMIFS('5th Cycle APR Raw Data-Final'!M$3:M$1977,'5th Cycle APR Raw Data-Final'!$A$3:$A$1977,'SB35 Determination Data'!$K470,'5th Cycle APR Raw Data-Final'!$T$3:$T$1977,"&gt;="&amp;'SB35 Determination Data'!$F470,'5th Cycle APR Raw Data-Final'!$T$3:$T$1977,"&lt;="&amp;G470))</f>
        <v>0</v>
      </c>
      <c r="X470" s="60">
        <f t="shared" si="12"/>
        <v>38</v>
      </c>
      <c r="Y470" s="60">
        <f t="shared" si="13"/>
        <v>0</v>
      </c>
      <c r="Z470" s="60">
        <f t="shared" si="14"/>
        <v>38</v>
      </c>
      <c r="AA470" s="31">
        <f t="shared" si="15"/>
        <v>0</v>
      </c>
      <c r="AB470" s="31">
        <f t="shared" si="16"/>
        <v>0</v>
      </c>
      <c r="AC470" s="60">
        <f>VLOOKUP(K470,'5th Cycle APR Raw Data-Final'!$A$3:$P$1977,14,FALSE)</f>
        <v>63</v>
      </c>
      <c r="AD470" s="60">
        <f>IF(AN470&lt;1,SUMIFS('5th Cycle APR Raw Data-Final'!$O$3:$O$1977,'5th Cycle APR Raw Data-Final'!$A$3:$A$1977,'SB35 Determination Data'!$K470,'5th Cycle APR Raw Data-Final'!$T$3:$T$1977,"&gt;="&amp;'SB35 Determination Data'!$F470,'5th Cycle APR Raw Data-Final'!$T$3:$T$1977,"&lt;"&amp;E470),SUMIFS('5th Cycle APR Raw Data-Final'!$O$3:$O$1977,'5th Cycle APR Raw Data-Final'!$A$3:$A$1977,'SB35 Determination Data'!$K470,'5th Cycle APR Raw Data-Final'!$T$3:$T$1977,"&gt;="&amp;'SB35 Determination Data'!$F470,'5th Cycle APR Raw Data-Final'!$T$3:$T$1977,"&lt;="&amp;G470))</f>
        <v>4</v>
      </c>
      <c r="AE470" s="60">
        <f t="shared" si="17"/>
        <v>59</v>
      </c>
      <c r="AF470" s="31">
        <f t="shared" si="18"/>
        <v>6.3492063492063489E-2</v>
      </c>
      <c r="AG470" s="60">
        <f>VLOOKUP(K470,'5th Cycle APR Raw Data-Final'!$A$3:$P$1977,16,FALSE)</f>
        <v>181</v>
      </c>
      <c r="AH470" s="60">
        <f>IF(AN470&lt;1,SUMIFS('5th Cycle APR Raw Data-Final'!$Q$3:$Q$1977,'5th Cycle APR Raw Data-Final'!$A$3:$A$1977,'SB35 Determination Data'!$K470,'5th Cycle APR Raw Data-Final'!$T$3:$T$1977,"&gt;="&amp;'SB35 Determination Data'!$F470,'5th Cycle APR Raw Data-Final'!$T$3:$T$1977,"&lt;"&amp;E470),SUMIFS('5th Cycle APR Raw Data-Final'!$Q$3:$Q$1977,'5th Cycle APR Raw Data-Final'!$A$3:$A$1977,'SB35 Determination Data'!$K470,'5th Cycle APR Raw Data-Final'!$T$3:$T$1977,"&gt;="&amp;'SB35 Determination Data'!$F470,'5th Cycle APR Raw Data-Final'!$T$3:$T$1977,"&lt;="&amp;G470))</f>
        <v>35</v>
      </c>
      <c r="AI470" s="60">
        <f t="shared" si="19"/>
        <v>146</v>
      </c>
      <c r="AJ470" s="31">
        <f t="shared" si="20"/>
        <v>0.19337016574585636</v>
      </c>
      <c r="AK470" s="60">
        <f>VLOOKUP(K470,'5th Cycle APR Raw Data-Final'!$A$3:$R$1977,18,FALSE)</f>
        <v>336</v>
      </c>
      <c r="AL470" s="60">
        <f>IF(AN470&lt;1,SUMIFS('5th Cycle APR Raw Data-Final'!$S$3:$S$1977,'5th Cycle APR Raw Data-Final'!$A$3:$A$1977,'SB35 Determination Data'!$K470,'5th Cycle APR Raw Data-Final'!$T$3:$T$1977,"&gt;="&amp;'SB35 Determination Data'!$F470,'5th Cycle APR Raw Data-Final'!$T$3:$T$1977,"&lt;"&amp;E470),SUMIFS('5th Cycle APR Raw Data-Final'!$S$3:$S$1977,'5th Cycle APR Raw Data-Final'!$A$3:$A$1977,'SB35 Determination Data'!$K470,'5th Cycle APR Raw Data-Final'!$T$3:$T$1977,"&gt;="&amp;'SB35 Determination Data'!$F470,'5th Cycle APR Raw Data-Final'!$T$3:$T$1977,"&lt;="&amp;G470))</f>
        <v>39</v>
      </c>
      <c r="AM470" s="60">
        <f t="shared" si="21"/>
        <v>297</v>
      </c>
      <c r="AN470" s="62">
        <f t="shared" si="22"/>
        <v>0.5</v>
      </c>
      <c r="AO470" s="9" t="str">
        <f t="shared" si="23"/>
        <v>YES</v>
      </c>
      <c r="AP470" s="9" t="str">
        <f t="shared" si="24"/>
        <v>NO</v>
      </c>
      <c r="AQ470" s="9" t="str">
        <f t="shared" si="25"/>
        <v>NO</v>
      </c>
      <c r="AR470" s="48" t="str">
        <f>VLOOKUP(K470,'2018Submitted'!$A$2:$C$540,3,FALSE)</f>
        <v>Successful</v>
      </c>
      <c r="AS470" s="9" t="str">
        <f t="shared" si="26"/>
        <v>NO</v>
      </c>
      <c r="AT470" s="9" t="str">
        <f t="shared" si="27"/>
        <v>NO</v>
      </c>
    </row>
    <row r="471" spans="1:46" ht="12.75" customHeight="1" x14ac:dyDescent="0.15">
      <c r="A471" s="9" t="s">
        <v>168</v>
      </c>
      <c r="B471" s="9" t="str">
        <f t="shared" si="28"/>
        <v>SOUTH PASADENA</v>
      </c>
      <c r="C471" s="31">
        <f t="shared" si="1"/>
        <v>0.625</v>
      </c>
      <c r="D471" s="45">
        <f t="shared" si="2"/>
        <v>8</v>
      </c>
      <c r="E471" s="46">
        <f t="shared" si="3"/>
        <v>2018</v>
      </c>
      <c r="F471" s="46">
        <f t="shared" si="4"/>
        <v>2014</v>
      </c>
      <c r="G471" s="46" t="str">
        <f t="shared" si="5"/>
        <v>2021</v>
      </c>
      <c r="H471" s="9" t="str">
        <f t="shared" si="6"/>
        <v>10/15/2013</v>
      </c>
      <c r="I471" s="9" t="str">
        <f t="shared" si="7"/>
        <v>10/15/2021</v>
      </c>
      <c r="J471" s="9" t="s">
        <v>144</v>
      </c>
      <c r="K471" s="49" t="s">
        <v>220</v>
      </c>
      <c r="L471" s="60">
        <f>VLOOKUP(K471,'5th Cycle APR Raw Data-Final'!$A$3:$P$1977,6,FALSE)</f>
        <v>17</v>
      </c>
      <c r="M471" s="60">
        <f>IF(AN471&lt;1,SUMIFS('5th Cycle APR Raw Data-Final'!G$3:G$1977,'5th Cycle APR Raw Data-Final'!$A$3:$A$1977,'SB35 Determination Data'!$K471,'5th Cycle APR Raw Data-Final'!$T$3:$T$1977,"&gt;="&amp;'SB35 Determination Data'!$F471,'5th Cycle APR Raw Data-Final'!$T$3:$T$1977,"&lt;"&amp;E471),SUMIFS('5th Cycle APR Raw Data-Final'!G$3:G$1977,'5th Cycle APR Raw Data-Final'!$A$3:$A$1977,'SB35 Determination Data'!$K471,'5th Cycle APR Raw Data-Final'!$T$3:$T$1977,"&gt;="&amp;'SB35 Determination Data'!$F471,'5th Cycle APR Raw Data-Final'!$T$3:$T$1977,"&lt;="&amp;G471))</f>
        <v>0</v>
      </c>
      <c r="N471" s="60">
        <f>IF(AN471&lt;1,SUMIFS('5th Cycle APR Raw Data-Final'!H$3:H$1977,'5th Cycle APR Raw Data-Final'!$A$3:$A$1977,'SB35 Determination Data'!$K471,'5th Cycle APR Raw Data-Final'!$T$3:$T$1977,"&gt;="&amp;'SB35 Determination Data'!$F471,'5th Cycle APR Raw Data-Final'!$T$3:$T$1977,"&lt;"&amp;E471),SUMIFS('5th Cycle APR Raw Data-Final'!H$3:H$1977,'5th Cycle APR Raw Data-Final'!$A$3:$A$1977,'SB35 Determination Data'!$K471,'5th Cycle APR Raw Data-Final'!$T$3:$T$1977,"&gt;="&amp;'SB35 Determination Data'!$F471,'5th Cycle APR Raw Data-Final'!$T$3:$T$1977,"&lt;="&amp;G471))</f>
        <v>0</v>
      </c>
      <c r="O471" s="60">
        <f>IF(AN471&lt;1,SUMIFS('5th Cycle APR Raw Data-Final'!I$3:I$1977,'5th Cycle APR Raw Data-Final'!$A$3:$A$1977,'SB35 Determination Data'!$K471,'5th Cycle APR Raw Data-Final'!$T$3:$T$1977,"&gt;="&amp;'SB35 Determination Data'!$F471,'5th Cycle APR Raw Data-Final'!$T$3:$T$1977,"&lt;"&amp;E471),SUMIFS('5th Cycle APR Raw Data-Final'!I$3:I$1977,'5th Cycle APR Raw Data-Final'!$A$3:$A$1977,'SB35 Determination Data'!$K471,'5th Cycle APR Raw Data-Final'!$T$3:$T$1977,"&gt;="&amp;'SB35 Determination Data'!$F471,'5th Cycle APR Raw Data-Final'!$T$3:$T$1977,"&lt;="&amp;G471))</f>
        <v>0</v>
      </c>
      <c r="P471" s="60">
        <f t="shared" si="8"/>
        <v>17</v>
      </c>
      <c r="Q471" s="31">
        <f t="shared" si="9"/>
        <v>0</v>
      </c>
      <c r="R471" s="61">
        <f t="shared" si="10"/>
        <v>9</v>
      </c>
      <c r="S471" s="61">
        <f t="shared" si="11"/>
        <v>0</v>
      </c>
      <c r="T471" s="60">
        <f>VLOOKUP(K471,'5th Cycle APR Raw Data-Final'!$A$3:$P$1977,10,FALSE)</f>
        <v>10</v>
      </c>
      <c r="U471" s="60">
        <f>IF(AN471&lt;1,SUMIFS('5th Cycle APR Raw Data-Final'!K$3:K$1977,'5th Cycle APR Raw Data-Final'!$A$3:$A$1977,'SB35 Determination Data'!$K471,'5th Cycle APR Raw Data-Final'!$T$3:$T$1977,"&gt;="&amp;'SB35 Determination Data'!$F471,'5th Cycle APR Raw Data-Final'!$T$3:$T$1977,"&lt;"&amp;E471),SUMIFS('5th Cycle APR Raw Data-Final'!K$3:K$1977,'5th Cycle APR Raw Data-Final'!$A$3:$A$1977,'SB35 Determination Data'!$K471,'5th Cycle APR Raw Data-Final'!$T$3:$T$1977,"&gt;="&amp;'SB35 Determination Data'!$F471,'5th Cycle APR Raw Data-Final'!$T$3:$T$1977,"&lt;="&amp;G471))</f>
        <v>0</v>
      </c>
      <c r="V471" s="60">
        <f>IF(AN471&lt;1,SUMIFS('5th Cycle APR Raw Data-Final'!L$3:L$1977,'5th Cycle APR Raw Data-Final'!$A$3:$A$1977,'SB35 Determination Data'!$K471,'5th Cycle APR Raw Data-Final'!$T$3:$T$1977,"&gt;="&amp;'SB35 Determination Data'!$F471,'5th Cycle APR Raw Data-Final'!$T$3:$T$1977,"&lt;"&amp;E471),SUMIFS('5th Cycle APR Raw Data-Final'!L$3:L$1977,'5th Cycle APR Raw Data-Final'!$A$3:$A$1977,'SB35 Determination Data'!$K471,'5th Cycle APR Raw Data-Final'!$T$3:$T$1977,"&gt;="&amp;'SB35 Determination Data'!$F471,'5th Cycle APR Raw Data-Final'!$T$3:$T$1977,"&lt;="&amp;G471))</f>
        <v>0</v>
      </c>
      <c r="W471" s="60">
        <f>IF(AN471&lt;1,SUMIFS('5th Cycle APR Raw Data-Final'!M$3:M$1977,'5th Cycle APR Raw Data-Final'!$A$3:$A$1977,'SB35 Determination Data'!$K471,'5th Cycle APR Raw Data-Final'!$T$3:$T$1977,"&gt;="&amp;'SB35 Determination Data'!$F471,'5th Cycle APR Raw Data-Final'!$T$3:$T$1977,"&lt;"&amp;E471),SUMIFS('5th Cycle APR Raw Data-Final'!M$3:M$1977,'5th Cycle APR Raw Data-Final'!$A$3:$A$1977,'SB35 Determination Data'!$K471,'5th Cycle APR Raw Data-Final'!$T$3:$T$1977,"&gt;="&amp;'SB35 Determination Data'!$F471,'5th Cycle APR Raw Data-Final'!$T$3:$T$1977,"&lt;="&amp;G471))</f>
        <v>0</v>
      </c>
      <c r="X471" s="60">
        <f t="shared" si="12"/>
        <v>10</v>
      </c>
      <c r="Y471" s="60">
        <f t="shared" si="13"/>
        <v>0</v>
      </c>
      <c r="Z471" s="60">
        <f t="shared" si="14"/>
        <v>10</v>
      </c>
      <c r="AA471" s="31">
        <f t="shared" si="15"/>
        <v>0</v>
      </c>
      <c r="AB471" s="31">
        <f t="shared" si="16"/>
        <v>0</v>
      </c>
      <c r="AC471" s="60">
        <f>VLOOKUP(K471,'5th Cycle APR Raw Data-Final'!$A$3:$P$1977,14,FALSE)</f>
        <v>11</v>
      </c>
      <c r="AD471" s="60">
        <f>IF(AN471&lt;1,SUMIFS('5th Cycle APR Raw Data-Final'!$O$3:$O$1977,'5th Cycle APR Raw Data-Final'!$A$3:$A$1977,'SB35 Determination Data'!$K471,'5th Cycle APR Raw Data-Final'!$T$3:$T$1977,"&gt;="&amp;'SB35 Determination Data'!$F471,'5th Cycle APR Raw Data-Final'!$T$3:$T$1977,"&lt;"&amp;E471),SUMIFS('5th Cycle APR Raw Data-Final'!$O$3:$O$1977,'5th Cycle APR Raw Data-Final'!$A$3:$A$1977,'SB35 Determination Data'!$K471,'5th Cycle APR Raw Data-Final'!$T$3:$T$1977,"&gt;="&amp;'SB35 Determination Data'!$F471,'5th Cycle APR Raw Data-Final'!$T$3:$T$1977,"&lt;="&amp;G471))</f>
        <v>1</v>
      </c>
      <c r="AE471" s="60">
        <f t="shared" si="17"/>
        <v>10</v>
      </c>
      <c r="AF471" s="31">
        <f t="shared" si="18"/>
        <v>9.0909090909090912E-2</v>
      </c>
      <c r="AG471" s="60">
        <f>VLOOKUP(K471,'5th Cycle APR Raw Data-Final'!$A$3:$P$1977,16,FALSE)</f>
        <v>25</v>
      </c>
      <c r="AH471" s="60">
        <f>IF(AN471&lt;1,SUMIFS('5th Cycle APR Raw Data-Final'!$Q$3:$Q$1977,'5th Cycle APR Raw Data-Final'!$A$3:$A$1977,'SB35 Determination Data'!$K471,'5th Cycle APR Raw Data-Final'!$T$3:$T$1977,"&gt;="&amp;'SB35 Determination Data'!$F471,'5th Cycle APR Raw Data-Final'!$T$3:$T$1977,"&lt;"&amp;E471),SUMIFS('5th Cycle APR Raw Data-Final'!$Q$3:$Q$1977,'5th Cycle APR Raw Data-Final'!$A$3:$A$1977,'SB35 Determination Data'!$K471,'5th Cycle APR Raw Data-Final'!$T$3:$T$1977,"&gt;="&amp;'SB35 Determination Data'!$F471,'5th Cycle APR Raw Data-Final'!$T$3:$T$1977,"&lt;="&amp;G471))</f>
        <v>75</v>
      </c>
      <c r="AI471" s="60">
        <f t="shared" si="19"/>
        <v>0</v>
      </c>
      <c r="AJ471" s="31">
        <f t="shared" si="20"/>
        <v>3</v>
      </c>
      <c r="AK471" s="60">
        <f>VLOOKUP(K471,'5th Cycle APR Raw Data-Final'!$A$3:$R$1977,18,FALSE)</f>
        <v>63</v>
      </c>
      <c r="AL471" s="60">
        <f>IF(AN471&lt;1,SUMIFS('5th Cycle APR Raw Data-Final'!$S$3:$S$1977,'5th Cycle APR Raw Data-Final'!$A$3:$A$1977,'SB35 Determination Data'!$K471,'5th Cycle APR Raw Data-Final'!$T$3:$T$1977,"&gt;="&amp;'SB35 Determination Data'!$F471,'5th Cycle APR Raw Data-Final'!$T$3:$T$1977,"&lt;"&amp;E471),SUMIFS('5th Cycle APR Raw Data-Final'!$S$3:$S$1977,'5th Cycle APR Raw Data-Final'!$A$3:$A$1977,'SB35 Determination Data'!$K471,'5th Cycle APR Raw Data-Final'!$T$3:$T$1977,"&gt;="&amp;'SB35 Determination Data'!$F471,'5th Cycle APR Raw Data-Final'!$T$3:$T$1977,"&lt;="&amp;G471))</f>
        <v>76</v>
      </c>
      <c r="AM471" s="60">
        <f t="shared" si="21"/>
        <v>37</v>
      </c>
      <c r="AN471" s="62">
        <f t="shared" si="22"/>
        <v>0.5</v>
      </c>
      <c r="AO471" s="9" t="str">
        <f t="shared" si="23"/>
        <v>NO</v>
      </c>
      <c r="AP471" s="9" t="str">
        <f t="shared" si="24"/>
        <v>YES</v>
      </c>
      <c r="AQ471" s="9" t="str">
        <f t="shared" si="25"/>
        <v>NO</v>
      </c>
      <c r="AR471" s="48" t="str">
        <f>VLOOKUP(K471,'2018Submitted'!$A$2:$C$540,3,FALSE)</f>
        <v>Successful</v>
      </c>
      <c r="AS471" s="9" t="str">
        <f t="shared" si="26"/>
        <v>NO</v>
      </c>
      <c r="AT471" s="9" t="str">
        <f t="shared" si="27"/>
        <v>YES</v>
      </c>
    </row>
    <row r="472" spans="1:46" ht="12.75" customHeight="1" x14ac:dyDescent="0.15">
      <c r="A472" s="9" t="s">
        <v>449</v>
      </c>
      <c r="B472" s="9" t="str">
        <f t="shared" si="28"/>
        <v>SOUTH SAN FRANCISCO</v>
      </c>
      <c r="C472" s="31">
        <f t="shared" si="1"/>
        <v>0.5</v>
      </c>
      <c r="D472" s="45">
        <f t="shared" si="2"/>
        <v>8</v>
      </c>
      <c r="E472" s="46">
        <f t="shared" si="3"/>
        <v>2019</v>
      </c>
      <c r="F472" s="46">
        <f t="shared" si="4"/>
        <v>2015</v>
      </c>
      <c r="G472" s="46">
        <f t="shared" si="5"/>
        <v>2022</v>
      </c>
      <c r="H472" s="9" t="str">
        <f t="shared" si="6"/>
        <v>01/31/2015</v>
      </c>
      <c r="I472" s="9" t="str">
        <f t="shared" si="7"/>
        <v>01/31/2023</v>
      </c>
      <c r="J472" s="9" t="s">
        <v>67</v>
      </c>
      <c r="K472" s="49" t="s">
        <v>507</v>
      </c>
      <c r="L472" s="60">
        <f>VLOOKUP(K472,'5th Cycle APR Raw Data-Final'!$A$3:$P$1977,6,FALSE)</f>
        <v>565</v>
      </c>
      <c r="M472" s="60">
        <f>IF(AN472&lt;1,SUMIFS('5th Cycle APR Raw Data-Final'!G$3:G$1977,'5th Cycle APR Raw Data-Final'!$A$3:$A$1977,'SB35 Determination Data'!$K472,'5th Cycle APR Raw Data-Final'!$T$3:$T$1977,"&gt;="&amp;'SB35 Determination Data'!$F472,'5th Cycle APR Raw Data-Final'!$T$3:$T$1977,"&lt;"&amp;E472),SUMIFS('5th Cycle APR Raw Data-Final'!G$3:G$1977,'5th Cycle APR Raw Data-Final'!$A$3:$A$1977,'SB35 Determination Data'!$K472,'5th Cycle APR Raw Data-Final'!$T$3:$T$1977,"&gt;="&amp;'SB35 Determination Data'!$F472,'5th Cycle APR Raw Data-Final'!$T$3:$T$1977,"&lt;="&amp;G472))</f>
        <v>80</v>
      </c>
      <c r="N472" s="60">
        <f>IF(AN472&lt;1,SUMIFS('5th Cycle APR Raw Data-Final'!H$3:H$1977,'5th Cycle APR Raw Data-Final'!$A$3:$A$1977,'SB35 Determination Data'!$K472,'5th Cycle APR Raw Data-Final'!$T$3:$T$1977,"&gt;="&amp;'SB35 Determination Data'!$F472,'5th Cycle APR Raw Data-Final'!$T$3:$T$1977,"&lt;"&amp;E472),SUMIFS('5th Cycle APR Raw Data-Final'!H$3:H$1977,'5th Cycle APR Raw Data-Final'!$A$3:$A$1977,'SB35 Determination Data'!$K472,'5th Cycle APR Raw Data-Final'!$T$3:$T$1977,"&gt;="&amp;'SB35 Determination Data'!$F472,'5th Cycle APR Raw Data-Final'!$T$3:$T$1977,"&lt;="&amp;G472))</f>
        <v>80</v>
      </c>
      <c r="O472" s="60">
        <f>IF(AN472&lt;1,SUMIFS('5th Cycle APR Raw Data-Final'!I$3:I$1977,'5th Cycle APR Raw Data-Final'!$A$3:$A$1977,'SB35 Determination Data'!$K472,'5th Cycle APR Raw Data-Final'!$T$3:$T$1977,"&gt;="&amp;'SB35 Determination Data'!$F472,'5th Cycle APR Raw Data-Final'!$T$3:$T$1977,"&lt;"&amp;E472),SUMIFS('5th Cycle APR Raw Data-Final'!I$3:I$1977,'5th Cycle APR Raw Data-Final'!$A$3:$A$1977,'SB35 Determination Data'!$K472,'5th Cycle APR Raw Data-Final'!$T$3:$T$1977,"&gt;="&amp;'SB35 Determination Data'!$F472,'5th Cycle APR Raw Data-Final'!$T$3:$T$1977,"&lt;="&amp;G472))</f>
        <v>0</v>
      </c>
      <c r="P472" s="60">
        <f t="shared" si="8"/>
        <v>485</v>
      </c>
      <c r="Q472" s="31">
        <f t="shared" si="9"/>
        <v>0.1415929203539823</v>
      </c>
      <c r="R472" s="61">
        <f t="shared" si="10"/>
        <v>283</v>
      </c>
      <c r="S472" s="61">
        <f t="shared" si="11"/>
        <v>0</v>
      </c>
      <c r="T472" s="60">
        <f>VLOOKUP(K472,'5th Cycle APR Raw Data-Final'!$A$3:$P$1977,10,FALSE)</f>
        <v>281</v>
      </c>
      <c r="U472" s="60">
        <f>IF(AN472&lt;1,SUMIFS('5th Cycle APR Raw Data-Final'!K$3:K$1977,'5th Cycle APR Raw Data-Final'!$A$3:$A$1977,'SB35 Determination Data'!$K472,'5th Cycle APR Raw Data-Final'!$T$3:$T$1977,"&gt;="&amp;'SB35 Determination Data'!$F472,'5th Cycle APR Raw Data-Final'!$T$3:$T$1977,"&lt;"&amp;E472),SUMIFS('5th Cycle APR Raw Data-Final'!K$3:K$1977,'5th Cycle APR Raw Data-Final'!$A$3:$A$1977,'SB35 Determination Data'!$K472,'5th Cycle APR Raw Data-Final'!$T$3:$T$1977,"&gt;="&amp;'SB35 Determination Data'!$F472,'5th Cycle APR Raw Data-Final'!$T$3:$T$1977,"&lt;="&amp;G472))</f>
        <v>4</v>
      </c>
      <c r="V472" s="60">
        <f>IF(AN472&lt;1,SUMIFS('5th Cycle APR Raw Data-Final'!L$3:L$1977,'5th Cycle APR Raw Data-Final'!$A$3:$A$1977,'SB35 Determination Data'!$K472,'5th Cycle APR Raw Data-Final'!$T$3:$T$1977,"&gt;="&amp;'SB35 Determination Data'!$F472,'5th Cycle APR Raw Data-Final'!$T$3:$T$1977,"&lt;"&amp;E472),SUMIFS('5th Cycle APR Raw Data-Final'!L$3:L$1977,'5th Cycle APR Raw Data-Final'!$A$3:$A$1977,'SB35 Determination Data'!$K472,'5th Cycle APR Raw Data-Final'!$T$3:$T$1977,"&gt;="&amp;'SB35 Determination Data'!$F472,'5th Cycle APR Raw Data-Final'!$T$3:$T$1977,"&lt;="&amp;G472))</f>
        <v>4</v>
      </c>
      <c r="W472" s="60">
        <f>IF(AN472&lt;1,SUMIFS('5th Cycle APR Raw Data-Final'!M$3:M$1977,'5th Cycle APR Raw Data-Final'!$A$3:$A$1977,'SB35 Determination Data'!$K472,'5th Cycle APR Raw Data-Final'!$T$3:$T$1977,"&gt;="&amp;'SB35 Determination Data'!$F472,'5th Cycle APR Raw Data-Final'!$T$3:$T$1977,"&lt;"&amp;E472),SUMIFS('5th Cycle APR Raw Data-Final'!M$3:M$1977,'5th Cycle APR Raw Data-Final'!$A$3:$A$1977,'SB35 Determination Data'!$K472,'5th Cycle APR Raw Data-Final'!$T$3:$T$1977,"&gt;="&amp;'SB35 Determination Data'!$F472,'5th Cycle APR Raw Data-Final'!$T$3:$T$1977,"&lt;="&amp;G472))</f>
        <v>0</v>
      </c>
      <c r="X472" s="60">
        <f t="shared" si="12"/>
        <v>277</v>
      </c>
      <c r="Y472" s="60">
        <f t="shared" si="13"/>
        <v>4</v>
      </c>
      <c r="Z472" s="60">
        <f t="shared" si="14"/>
        <v>277</v>
      </c>
      <c r="AA472" s="31">
        <f t="shared" si="15"/>
        <v>1.4234875444839857E-2</v>
      </c>
      <c r="AB472" s="31">
        <f t="shared" si="16"/>
        <v>1.4234875444839857E-2</v>
      </c>
      <c r="AC472" s="60">
        <f>VLOOKUP(K472,'5th Cycle APR Raw Data-Final'!$A$3:$P$1977,14,FALSE)</f>
        <v>313</v>
      </c>
      <c r="AD472" s="60">
        <f>IF(AN472&lt;1,SUMIFS('5th Cycle APR Raw Data-Final'!$O$3:$O$1977,'5th Cycle APR Raw Data-Final'!$A$3:$A$1977,'SB35 Determination Data'!$K472,'5th Cycle APR Raw Data-Final'!$T$3:$T$1977,"&gt;="&amp;'SB35 Determination Data'!$F472,'5th Cycle APR Raw Data-Final'!$T$3:$T$1977,"&lt;"&amp;E472),SUMIFS('5th Cycle APR Raw Data-Final'!$O$3:$O$1977,'5th Cycle APR Raw Data-Final'!$A$3:$A$1977,'SB35 Determination Data'!$K472,'5th Cycle APR Raw Data-Final'!$T$3:$T$1977,"&gt;="&amp;'SB35 Determination Data'!$F472,'5th Cycle APR Raw Data-Final'!$T$3:$T$1977,"&lt;="&amp;G472))</f>
        <v>33</v>
      </c>
      <c r="AE472" s="60">
        <f t="shared" si="17"/>
        <v>280</v>
      </c>
      <c r="AF472" s="31">
        <f t="shared" si="18"/>
        <v>0.10543130990415335</v>
      </c>
      <c r="AG472" s="60">
        <f>VLOOKUP(K472,'5th Cycle APR Raw Data-Final'!$A$3:$P$1977,16,FALSE)</f>
        <v>705</v>
      </c>
      <c r="AH472" s="60">
        <f>IF(AN472&lt;1,SUMIFS('5th Cycle APR Raw Data-Final'!$Q$3:$Q$1977,'5th Cycle APR Raw Data-Final'!$A$3:$A$1977,'SB35 Determination Data'!$K472,'5th Cycle APR Raw Data-Final'!$T$3:$T$1977,"&gt;="&amp;'SB35 Determination Data'!$F472,'5th Cycle APR Raw Data-Final'!$T$3:$T$1977,"&lt;"&amp;E472),SUMIFS('5th Cycle APR Raw Data-Final'!$Q$3:$Q$1977,'5th Cycle APR Raw Data-Final'!$A$3:$A$1977,'SB35 Determination Data'!$K472,'5th Cycle APR Raw Data-Final'!$T$3:$T$1977,"&gt;="&amp;'SB35 Determination Data'!$F472,'5th Cycle APR Raw Data-Final'!$T$3:$T$1977,"&lt;="&amp;G472))</f>
        <v>565</v>
      </c>
      <c r="AI472" s="60">
        <f t="shared" si="19"/>
        <v>140</v>
      </c>
      <c r="AJ472" s="31">
        <f t="shared" si="20"/>
        <v>0.8014184397163121</v>
      </c>
      <c r="AK472" s="60">
        <f>VLOOKUP(K472,'5th Cycle APR Raw Data-Final'!$A$3:$R$1977,18,FALSE)</f>
        <v>1864</v>
      </c>
      <c r="AL472" s="60">
        <f>IF(AN472&lt;1,SUMIFS('5th Cycle APR Raw Data-Final'!$S$3:$S$1977,'5th Cycle APR Raw Data-Final'!$A$3:$A$1977,'SB35 Determination Data'!$K472,'5th Cycle APR Raw Data-Final'!$T$3:$T$1977,"&gt;="&amp;'SB35 Determination Data'!$F472,'5th Cycle APR Raw Data-Final'!$T$3:$T$1977,"&lt;"&amp;E472),SUMIFS('5th Cycle APR Raw Data-Final'!$S$3:$S$1977,'5th Cycle APR Raw Data-Final'!$A$3:$A$1977,'SB35 Determination Data'!$K472,'5th Cycle APR Raw Data-Final'!$T$3:$T$1977,"&gt;="&amp;'SB35 Determination Data'!$F472,'5th Cycle APR Raw Data-Final'!$T$3:$T$1977,"&lt;="&amp;G472))</f>
        <v>682</v>
      </c>
      <c r="AM472" s="60">
        <f t="shared" si="21"/>
        <v>1182</v>
      </c>
      <c r="AN472" s="62">
        <f t="shared" si="22"/>
        <v>0.5</v>
      </c>
      <c r="AO472" s="9" t="str">
        <f t="shared" si="23"/>
        <v>NO</v>
      </c>
      <c r="AP472" s="9" t="str">
        <f t="shared" si="24"/>
        <v>YES</v>
      </c>
      <c r="AQ472" s="9" t="str">
        <f t="shared" si="25"/>
        <v>NO</v>
      </c>
      <c r="AR472" s="48" t="str">
        <f>VLOOKUP(K472,'2018Submitted'!$A$2:$C$540,3,FALSE)</f>
        <v>Successful</v>
      </c>
      <c r="AS472" s="9" t="str">
        <f t="shared" si="26"/>
        <v>NO</v>
      </c>
      <c r="AT472" s="9" t="str">
        <f t="shared" si="27"/>
        <v>YES</v>
      </c>
    </row>
    <row r="473" spans="1:46" ht="12.75" customHeight="1" x14ac:dyDescent="0.15">
      <c r="A473" s="9" t="s">
        <v>517</v>
      </c>
      <c r="B473" s="9" t="str">
        <f t="shared" si="28"/>
        <v>STANISLAUS COUNTY</v>
      </c>
      <c r="C473" s="31">
        <f t="shared" si="1"/>
        <v>0.375</v>
      </c>
      <c r="D473" s="45">
        <f t="shared" si="2"/>
        <v>8</v>
      </c>
      <c r="E473" s="46">
        <f t="shared" si="3"/>
        <v>2020</v>
      </c>
      <c r="F473" s="46">
        <f t="shared" si="4"/>
        <v>2016</v>
      </c>
      <c r="G473" s="46" t="str">
        <f t="shared" si="5"/>
        <v>2023</v>
      </c>
      <c r="H473" s="9" t="str">
        <f t="shared" si="6"/>
        <v>12/31/2015</v>
      </c>
      <c r="I473" s="9" t="str">
        <f t="shared" si="7"/>
        <v>12/31/2023</v>
      </c>
      <c r="J473" s="9" t="s">
        <v>128</v>
      </c>
      <c r="K473" s="49" t="s">
        <v>591</v>
      </c>
      <c r="L473" s="60">
        <f>VLOOKUP(K473,'5th Cycle APR Raw Data-Final'!$A$3:$P$1977,6,FALSE)</f>
        <v>538</v>
      </c>
      <c r="M473" s="60">
        <f>IF(AN473&lt;1,SUMIFS('5th Cycle APR Raw Data-Final'!G$3:G$1977,'5th Cycle APR Raw Data-Final'!$A$3:$A$1977,'SB35 Determination Data'!$K473,'5th Cycle APR Raw Data-Final'!$T$3:$T$1977,"&gt;="&amp;'SB35 Determination Data'!$F473,'5th Cycle APR Raw Data-Final'!$T$3:$T$1977,"&lt;"&amp;E473),SUMIFS('5th Cycle APR Raw Data-Final'!G$3:G$1977,'5th Cycle APR Raw Data-Final'!$A$3:$A$1977,'SB35 Determination Data'!$K473,'5th Cycle APR Raw Data-Final'!$T$3:$T$1977,"&gt;="&amp;'SB35 Determination Data'!$F473,'5th Cycle APR Raw Data-Final'!$T$3:$T$1977,"&lt;="&amp;G473))</f>
        <v>0</v>
      </c>
      <c r="N473" s="60">
        <f>IF(AN473&lt;1,SUMIFS('5th Cycle APR Raw Data-Final'!H$3:H$1977,'5th Cycle APR Raw Data-Final'!$A$3:$A$1977,'SB35 Determination Data'!$K473,'5th Cycle APR Raw Data-Final'!$T$3:$T$1977,"&gt;="&amp;'SB35 Determination Data'!$F473,'5th Cycle APR Raw Data-Final'!$T$3:$T$1977,"&lt;"&amp;E473),SUMIFS('5th Cycle APR Raw Data-Final'!H$3:H$1977,'5th Cycle APR Raw Data-Final'!$A$3:$A$1977,'SB35 Determination Data'!$K473,'5th Cycle APR Raw Data-Final'!$T$3:$T$1977,"&gt;="&amp;'SB35 Determination Data'!$F473,'5th Cycle APR Raw Data-Final'!$T$3:$T$1977,"&lt;="&amp;G473))</f>
        <v>0</v>
      </c>
      <c r="O473" s="60">
        <f>IF(AN473&lt;1,SUMIFS('5th Cycle APR Raw Data-Final'!I$3:I$1977,'5th Cycle APR Raw Data-Final'!$A$3:$A$1977,'SB35 Determination Data'!$K473,'5th Cycle APR Raw Data-Final'!$T$3:$T$1977,"&gt;="&amp;'SB35 Determination Data'!$F473,'5th Cycle APR Raw Data-Final'!$T$3:$T$1977,"&lt;"&amp;E473),SUMIFS('5th Cycle APR Raw Data-Final'!I$3:I$1977,'5th Cycle APR Raw Data-Final'!$A$3:$A$1977,'SB35 Determination Data'!$K473,'5th Cycle APR Raw Data-Final'!$T$3:$T$1977,"&gt;="&amp;'SB35 Determination Data'!$F473,'5th Cycle APR Raw Data-Final'!$T$3:$T$1977,"&lt;="&amp;G473))</f>
        <v>0</v>
      </c>
      <c r="P473" s="60">
        <f t="shared" si="8"/>
        <v>538</v>
      </c>
      <c r="Q473" s="31">
        <f t="shared" si="9"/>
        <v>0</v>
      </c>
      <c r="R473" s="61">
        <f t="shared" si="10"/>
        <v>202</v>
      </c>
      <c r="S473" s="61">
        <f t="shared" si="11"/>
        <v>0</v>
      </c>
      <c r="T473" s="60">
        <f>VLOOKUP(K473,'5th Cycle APR Raw Data-Final'!$A$3:$P$1977,10,FALSE)</f>
        <v>345</v>
      </c>
      <c r="U473" s="60">
        <f>IF(AN473&lt;1,SUMIFS('5th Cycle APR Raw Data-Final'!K$3:K$1977,'5th Cycle APR Raw Data-Final'!$A$3:$A$1977,'SB35 Determination Data'!$K473,'5th Cycle APR Raw Data-Final'!$T$3:$T$1977,"&gt;="&amp;'SB35 Determination Data'!$F473,'5th Cycle APR Raw Data-Final'!$T$3:$T$1977,"&lt;"&amp;E473),SUMIFS('5th Cycle APR Raw Data-Final'!K$3:K$1977,'5th Cycle APR Raw Data-Final'!$A$3:$A$1977,'SB35 Determination Data'!$K473,'5th Cycle APR Raw Data-Final'!$T$3:$T$1977,"&gt;="&amp;'SB35 Determination Data'!$F473,'5th Cycle APR Raw Data-Final'!$T$3:$T$1977,"&lt;="&amp;G473))</f>
        <v>16</v>
      </c>
      <c r="V473" s="60">
        <f>IF(AN473&lt;1,SUMIFS('5th Cycle APR Raw Data-Final'!L$3:L$1977,'5th Cycle APR Raw Data-Final'!$A$3:$A$1977,'SB35 Determination Data'!$K473,'5th Cycle APR Raw Data-Final'!$T$3:$T$1977,"&gt;="&amp;'SB35 Determination Data'!$F473,'5th Cycle APR Raw Data-Final'!$T$3:$T$1977,"&lt;"&amp;E473),SUMIFS('5th Cycle APR Raw Data-Final'!L$3:L$1977,'5th Cycle APR Raw Data-Final'!$A$3:$A$1977,'SB35 Determination Data'!$K473,'5th Cycle APR Raw Data-Final'!$T$3:$T$1977,"&gt;="&amp;'SB35 Determination Data'!$F473,'5th Cycle APR Raw Data-Final'!$T$3:$T$1977,"&lt;="&amp;G473))</f>
        <v>0</v>
      </c>
      <c r="W473" s="60">
        <f>IF(AN473&lt;1,SUMIFS('5th Cycle APR Raw Data-Final'!M$3:M$1977,'5th Cycle APR Raw Data-Final'!$A$3:$A$1977,'SB35 Determination Data'!$K473,'5th Cycle APR Raw Data-Final'!$T$3:$T$1977,"&gt;="&amp;'SB35 Determination Data'!$F473,'5th Cycle APR Raw Data-Final'!$T$3:$T$1977,"&lt;"&amp;E473),SUMIFS('5th Cycle APR Raw Data-Final'!M$3:M$1977,'5th Cycle APR Raw Data-Final'!$A$3:$A$1977,'SB35 Determination Data'!$K473,'5th Cycle APR Raw Data-Final'!$T$3:$T$1977,"&gt;="&amp;'SB35 Determination Data'!$F473,'5th Cycle APR Raw Data-Final'!$T$3:$T$1977,"&lt;="&amp;G473))</f>
        <v>16</v>
      </c>
      <c r="X473" s="60">
        <f t="shared" si="12"/>
        <v>329</v>
      </c>
      <c r="Y473" s="60">
        <f t="shared" si="13"/>
        <v>16</v>
      </c>
      <c r="Z473" s="60">
        <f t="shared" si="14"/>
        <v>329</v>
      </c>
      <c r="AA473" s="31">
        <f t="shared" si="15"/>
        <v>4.6376811594202899E-2</v>
      </c>
      <c r="AB473" s="31">
        <f t="shared" si="16"/>
        <v>4.6376811594202899E-2</v>
      </c>
      <c r="AC473" s="60">
        <f>VLOOKUP(K473,'5th Cycle APR Raw Data-Final'!$A$3:$P$1977,14,FALSE)</f>
        <v>391</v>
      </c>
      <c r="AD473" s="60">
        <f>IF(AN473&lt;1,SUMIFS('5th Cycle APR Raw Data-Final'!$O$3:$O$1977,'5th Cycle APR Raw Data-Final'!$A$3:$A$1977,'SB35 Determination Data'!$K473,'5th Cycle APR Raw Data-Final'!$T$3:$T$1977,"&gt;="&amp;'SB35 Determination Data'!$F473,'5th Cycle APR Raw Data-Final'!$T$3:$T$1977,"&lt;"&amp;E473),SUMIFS('5th Cycle APR Raw Data-Final'!$O$3:$O$1977,'5th Cycle APR Raw Data-Final'!$A$3:$A$1977,'SB35 Determination Data'!$K473,'5th Cycle APR Raw Data-Final'!$T$3:$T$1977,"&gt;="&amp;'SB35 Determination Data'!$F473,'5th Cycle APR Raw Data-Final'!$T$3:$T$1977,"&lt;="&amp;G473))</f>
        <v>44</v>
      </c>
      <c r="AE473" s="60">
        <f t="shared" si="17"/>
        <v>347</v>
      </c>
      <c r="AF473" s="31">
        <f t="shared" si="18"/>
        <v>0.11253196930946291</v>
      </c>
      <c r="AG473" s="60">
        <f>VLOOKUP(K473,'5th Cycle APR Raw Data-Final'!$A$3:$P$1977,16,FALSE)</f>
        <v>967</v>
      </c>
      <c r="AH473" s="60">
        <f>IF(AN473&lt;1,SUMIFS('5th Cycle APR Raw Data-Final'!$Q$3:$Q$1977,'5th Cycle APR Raw Data-Final'!$A$3:$A$1977,'SB35 Determination Data'!$K473,'5th Cycle APR Raw Data-Final'!$T$3:$T$1977,"&gt;="&amp;'SB35 Determination Data'!$F473,'5th Cycle APR Raw Data-Final'!$T$3:$T$1977,"&lt;"&amp;E473),SUMIFS('5th Cycle APR Raw Data-Final'!$Q$3:$Q$1977,'5th Cycle APR Raw Data-Final'!$A$3:$A$1977,'SB35 Determination Data'!$K473,'5th Cycle APR Raw Data-Final'!$T$3:$T$1977,"&gt;="&amp;'SB35 Determination Data'!$F473,'5th Cycle APR Raw Data-Final'!$T$3:$T$1977,"&lt;="&amp;G473))</f>
        <v>425</v>
      </c>
      <c r="AI473" s="60">
        <f t="shared" si="19"/>
        <v>542</v>
      </c>
      <c r="AJ473" s="31">
        <f t="shared" si="20"/>
        <v>0.43950361944157185</v>
      </c>
      <c r="AK473" s="60">
        <f>VLOOKUP(K473,'5th Cycle APR Raw Data-Final'!$A$3:$R$1977,18,FALSE)</f>
        <v>2241</v>
      </c>
      <c r="AL473" s="60">
        <f>IF(AN473&lt;1,SUMIFS('5th Cycle APR Raw Data-Final'!$S$3:$S$1977,'5th Cycle APR Raw Data-Final'!$A$3:$A$1977,'SB35 Determination Data'!$K473,'5th Cycle APR Raw Data-Final'!$T$3:$T$1977,"&gt;="&amp;'SB35 Determination Data'!$F473,'5th Cycle APR Raw Data-Final'!$T$3:$T$1977,"&lt;"&amp;E473),SUMIFS('5th Cycle APR Raw Data-Final'!$S$3:$S$1977,'5th Cycle APR Raw Data-Final'!$A$3:$A$1977,'SB35 Determination Data'!$K473,'5th Cycle APR Raw Data-Final'!$T$3:$T$1977,"&gt;="&amp;'SB35 Determination Data'!$F473,'5th Cycle APR Raw Data-Final'!$T$3:$T$1977,"&lt;="&amp;G473))</f>
        <v>485</v>
      </c>
      <c r="AM473" s="60">
        <f t="shared" si="21"/>
        <v>1756</v>
      </c>
      <c r="AN473" s="62">
        <f t="shared" si="22"/>
        <v>0.375</v>
      </c>
      <c r="AO473" s="9" t="str">
        <f t="shared" si="23"/>
        <v>NO</v>
      </c>
      <c r="AP473" s="9" t="str">
        <f t="shared" si="24"/>
        <v>YES</v>
      </c>
      <c r="AQ473" s="9" t="str">
        <f t="shared" si="25"/>
        <v>NO</v>
      </c>
      <c r="AR473" s="48" t="str">
        <f>VLOOKUP(K473,'2018Submitted'!$A$2:$C$540,3,FALSE)</f>
        <v>Successful</v>
      </c>
      <c r="AS473" s="9" t="str">
        <f t="shared" si="26"/>
        <v>NO</v>
      </c>
      <c r="AT473" s="9" t="str">
        <f t="shared" si="27"/>
        <v>YES</v>
      </c>
    </row>
    <row r="474" spans="1:46" ht="12.75" customHeight="1" x14ac:dyDescent="0.15">
      <c r="A474" s="9" t="s">
        <v>273</v>
      </c>
      <c r="B474" s="9" t="str">
        <f t="shared" si="28"/>
        <v>STANTON</v>
      </c>
      <c r="C474" s="31">
        <f t="shared" si="1"/>
        <v>0.625</v>
      </c>
      <c r="D474" s="45">
        <f t="shared" si="2"/>
        <v>8</v>
      </c>
      <c r="E474" s="46">
        <f t="shared" si="3"/>
        <v>2018</v>
      </c>
      <c r="F474" s="46">
        <f t="shared" si="4"/>
        <v>2014</v>
      </c>
      <c r="G474" s="46" t="str">
        <f t="shared" si="5"/>
        <v>2021</v>
      </c>
      <c r="H474" s="9" t="str">
        <f t="shared" si="6"/>
        <v>10/15/2013</v>
      </c>
      <c r="I474" s="9" t="str">
        <f t="shared" si="7"/>
        <v>10/15/2021</v>
      </c>
      <c r="J474" s="9" t="s">
        <v>144</v>
      </c>
      <c r="K474" s="49" t="s">
        <v>301</v>
      </c>
      <c r="L474" s="60">
        <f>VLOOKUP(K474,'5th Cycle APR Raw Data-Final'!$A$3:$P$1977,6,FALSE)</f>
        <v>68</v>
      </c>
      <c r="M474" s="60">
        <f>IF(AN474&lt;1,SUMIFS('5th Cycle APR Raw Data-Final'!G$3:G$1977,'5th Cycle APR Raw Data-Final'!$A$3:$A$1977,'SB35 Determination Data'!$K474,'5th Cycle APR Raw Data-Final'!$T$3:$T$1977,"&gt;="&amp;'SB35 Determination Data'!$F474,'5th Cycle APR Raw Data-Final'!$T$3:$T$1977,"&lt;"&amp;E474),SUMIFS('5th Cycle APR Raw Data-Final'!G$3:G$1977,'5th Cycle APR Raw Data-Final'!$A$3:$A$1977,'SB35 Determination Data'!$K474,'5th Cycle APR Raw Data-Final'!$T$3:$T$1977,"&gt;="&amp;'SB35 Determination Data'!$F474,'5th Cycle APR Raw Data-Final'!$T$3:$T$1977,"&lt;="&amp;G474))</f>
        <v>0</v>
      </c>
      <c r="N474" s="60">
        <f>IF(AN474&lt;1,SUMIFS('5th Cycle APR Raw Data-Final'!H$3:H$1977,'5th Cycle APR Raw Data-Final'!$A$3:$A$1977,'SB35 Determination Data'!$K474,'5th Cycle APR Raw Data-Final'!$T$3:$T$1977,"&gt;="&amp;'SB35 Determination Data'!$F474,'5th Cycle APR Raw Data-Final'!$T$3:$T$1977,"&lt;"&amp;E474),SUMIFS('5th Cycle APR Raw Data-Final'!H$3:H$1977,'5th Cycle APR Raw Data-Final'!$A$3:$A$1977,'SB35 Determination Data'!$K474,'5th Cycle APR Raw Data-Final'!$T$3:$T$1977,"&gt;="&amp;'SB35 Determination Data'!$F474,'5th Cycle APR Raw Data-Final'!$T$3:$T$1977,"&lt;="&amp;G474))</f>
        <v>0</v>
      </c>
      <c r="O474" s="60">
        <f>IF(AN474&lt;1,SUMIFS('5th Cycle APR Raw Data-Final'!I$3:I$1977,'5th Cycle APR Raw Data-Final'!$A$3:$A$1977,'SB35 Determination Data'!$K474,'5th Cycle APR Raw Data-Final'!$T$3:$T$1977,"&gt;="&amp;'SB35 Determination Data'!$F474,'5th Cycle APR Raw Data-Final'!$T$3:$T$1977,"&lt;"&amp;E474),SUMIFS('5th Cycle APR Raw Data-Final'!I$3:I$1977,'5th Cycle APR Raw Data-Final'!$A$3:$A$1977,'SB35 Determination Data'!$K474,'5th Cycle APR Raw Data-Final'!$T$3:$T$1977,"&gt;="&amp;'SB35 Determination Data'!$F474,'5th Cycle APR Raw Data-Final'!$T$3:$T$1977,"&lt;="&amp;G474))</f>
        <v>0</v>
      </c>
      <c r="P474" s="60">
        <f t="shared" si="8"/>
        <v>68</v>
      </c>
      <c r="Q474" s="31">
        <f t="shared" si="9"/>
        <v>0</v>
      </c>
      <c r="R474" s="61">
        <f t="shared" si="10"/>
        <v>34</v>
      </c>
      <c r="S474" s="61">
        <f t="shared" si="11"/>
        <v>0</v>
      </c>
      <c r="T474" s="60">
        <f>VLOOKUP(K474,'5th Cycle APR Raw Data-Final'!$A$3:$P$1977,10,FALSE)</f>
        <v>49</v>
      </c>
      <c r="U474" s="60">
        <f>IF(AN474&lt;1,SUMIFS('5th Cycle APR Raw Data-Final'!K$3:K$1977,'5th Cycle APR Raw Data-Final'!$A$3:$A$1977,'SB35 Determination Data'!$K474,'5th Cycle APR Raw Data-Final'!$T$3:$T$1977,"&gt;="&amp;'SB35 Determination Data'!$F474,'5th Cycle APR Raw Data-Final'!$T$3:$T$1977,"&lt;"&amp;E474),SUMIFS('5th Cycle APR Raw Data-Final'!K$3:K$1977,'5th Cycle APR Raw Data-Final'!$A$3:$A$1977,'SB35 Determination Data'!$K474,'5th Cycle APR Raw Data-Final'!$T$3:$T$1977,"&gt;="&amp;'SB35 Determination Data'!$F474,'5th Cycle APR Raw Data-Final'!$T$3:$T$1977,"&lt;="&amp;G474))</f>
        <v>0</v>
      </c>
      <c r="V474" s="60">
        <f>IF(AN474&lt;1,SUMIFS('5th Cycle APR Raw Data-Final'!L$3:L$1977,'5th Cycle APR Raw Data-Final'!$A$3:$A$1977,'SB35 Determination Data'!$K474,'5th Cycle APR Raw Data-Final'!$T$3:$T$1977,"&gt;="&amp;'SB35 Determination Data'!$F474,'5th Cycle APR Raw Data-Final'!$T$3:$T$1977,"&lt;"&amp;E474),SUMIFS('5th Cycle APR Raw Data-Final'!L$3:L$1977,'5th Cycle APR Raw Data-Final'!$A$3:$A$1977,'SB35 Determination Data'!$K474,'5th Cycle APR Raw Data-Final'!$T$3:$T$1977,"&gt;="&amp;'SB35 Determination Data'!$F474,'5th Cycle APR Raw Data-Final'!$T$3:$T$1977,"&lt;="&amp;G474))</f>
        <v>0</v>
      </c>
      <c r="W474" s="60">
        <f>IF(AN474&lt;1,SUMIFS('5th Cycle APR Raw Data-Final'!M$3:M$1977,'5th Cycle APR Raw Data-Final'!$A$3:$A$1977,'SB35 Determination Data'!$K474,'5th Cycle APR Raw Data-Final'!$T$3:$T$1977,"&gt;="&amp;'SB35 Determination Data'!$F474,'5th Cycle APR Raw Data-Final'!$T$3:$T$1977,"&lt;"&amp;E474),SUMIFS('5th Cycle APR Raw Data-Final'!M$3:M$1977,'5th Cycle APR Raw Data-Final'!$A$3:$A$1977,'SB35 Determination Data'!$K474,'5th Cycle APR Raw Data-Final'!$T$3:$T$1977,"&gt;="&amp;'SB35 Determination Data'!$F474,'5th Cycle APR Raw Data-Final'!$T$3:$T$1977,"&lt;="&amp;G474))</f>
        <v>0</v>
      </c>
      <c r="X474" s="60">
        <f t="shared" si="12"/>
        <v>49</v>
      </c>
      <c r="Y474" s="60">
        <f t="shared" si="13"/>
        <v>0</v>
      </c>
      <c r="Z474" s="60">
        <f t="shared" si="14"/>
        <v>49</v>
      </c>
      <c r="AA474" s="31">
        <f t="shared" si="15"/>
        <v>0</v>
      </c>
      <c r="AB474" s="31">
        <f t="shared" si="16"/>
        <v>0</v>
      </c>
      <c r="AC474" s="60">
        <f>VLOOKUP(K474,'5th Cycle APR Raw Data-Final'!$A$3:$P$1977,14,FALSE)</f>
        <v>56</v>
      </c>
      <c r="AD474" s="60">
        <f>IF(AN474&lt;1,SUMIFS('5th Cycle APR Raw Data-Final'!$O$3:$O$1977,'5th Cycle APR Raw Data-Final'!$A$3:$A$1977,'SB35 Determination Data'!$K474,'5th Cycle APR Raw Data-Final'!$T$3:$T$1977,"&gt;="&amp;'SB35 Determination Data'!$F474,'5th Cycle APR Raw Data-Final'!$T$3:$T$1977,"&lt;"&amp;E474),SUMIFS('5th Cycle APR Raw Data-Final'!$O$3:$O$1977,'5th Cycle APR Raw Data-Final'!$A$3:$A$1977,'SB35 Determination Data'!$K474,'5th Cycle APR Raw Data-Final'!$T$3:$T$1977,"&gt;="&amp;'SB35 Determination Data'!$F474,'5th Cycle APR Raw Data-Final'!$T$3:$T$1977,"&lt;="&amp;G474))</f>
        <v>2</v>
      </c>
      <c r="AE474" s="60">
        <f t="shared" si="17"/>
        <v>54</v>
      </c>
      <c r="AF474" s="31">
        <f t="shared" si="18"/>
        <v>3.5714285714285712E-2</v>
      </c>
      <c r="AG474" s="60">
        <f>VLOOKUP(K474,'5th Cycle APR Raw Data-Final'!$A$3:$P$1977,16,FALSE)</f>
        <v>140</v>
      </c>
      <c r="AH474" s="60">
        <f>IF(AN474&lt;1,SUMIFS('5th Cycle APR Raw Data-Final'!$Q$3:$Q$1977,'5th Cycle APR Raw Data-Final'!$A$3:$A$1977,'SB35 Determination Data'!$K474,'5th Cycle APR Raw Data-Final'!$T$3:$T$1977,"&gt;="&amp;'SB35 Determination Data'!$F474,'5th Cycle APR Raw Data-Final'!$T$3:$T$1977,"&lt;"&amp;E474),SUMIFS('5th Cycle APR Raw Data-Final'!$Q$3:$Q$1977,'5th Cycle APR Raw Data-Final'!$A$3:$A$1977,'SB35 Determination Data'!$K474,'5th Cycle APR Raw Data-Final'!$T$3:$T$1977,"&gt;="&amp;'SB35 Determination Data'!$F474,'5th Cycle APR Raw Data-Final'!$T$3:$T$1977,"&lt;="&amp;G474))</f>
        <v>94</v>
      </c>
      <c r="AI474" s="60">
        <f t="shared" si="19"/>
        <v>46</v>
      </c>
      <c r="AJ474" s="31">
        <f t="shared" si="20"/>
        <v>0.67142857142857137</v>
      </c>
      <c r="AK474" s="60">
        <f>VLOOKUP(K474,'5th Cycle APR Raw Data-Final'!$A$3:$R$1977,18,FALSE)</f>
        <v>313</v>
      </c>
      <c r="AL474" s="60">
        <f>IF(AN474&lt;1,SUMIFS('5th Cycle APR Raw Data-Final'!$S$3:$S$1977,'5th Cycle APR Raw Data-Final'!$A$3:$A$1977,'SB35 Determination Data'!$K474,'5th Cycle APR Raw Data-Final'!$T$3:$T$1977,"&gt;="&amp;'SB35 Determination Data'!$F474,'5th Cycle APR Raw Data-Final'!$T$3:$T$1977,"&lt;"&amp;E474),SUMIFS('5th Cycle APR Raw Data-Final'!$S$3:$S$1977,'5th Cycle APR Raw Data-Final'!$A$3:$A$1977,'SB35 Determination Data'!$K474,'5th Cycle APR Raw Data-Final'!$T$3:$T$1977,"&gt;="&amp;'SB35 Determination Data'!$F474,'5th Cycle APR Raw Data-Final'!$T$3:$T$1977,"&lt;="&amp;G474))</f>
        <v>96</v>
      </c>
      <c r="AM474" s="60">
        <f t="shared" si="21"/>
        <v>217</v>
      </c>
      <c r="AN474" s="62">
        <f t="shared" si="22"/>
        <v>0.5</v>
      </c>
      <c r="AO474" s="9" t="str">
        <f t="shared" si="23"/>
        <v>NO</v>
      </c>
      <c r="AP474" s="9" t="str">
        <f t="shared" si="24"/>
        <v>YES</v>
      </c>
      <c r="AQ474" s="9" t="str">
        <f t="shared" si="25"/>
        <v>NO</v>
      </c>
      <c r="AR474" s="48" t="str">
        <f>VLOOKUP(K474,'2018Submitted'!$A$2:$C$540,3,FALSE)</f>
        <v>Successful</v>
      </c>
      <c r="AS474" s="9" t="str">
        <f t="shared" si="26"/>
        <v>NO</v>
      </c>
      <c r="AT474" s="9" t="str">
        <f t="shared" si="27"/>
        <v>YES</v>
      </c>
    </row>
    <row r="475" spans="1:46" ht="12.75" customHeight="1" x14ac:dyDescent="0.15">
      <c r="A475" s="9" t="s">
        <v>464</v>
      </c>
      <c r="B475" s="9" t="str">
        <f t="shared" si="28"/>
        <v>STOCKTON</v>
      </c>
      <c r="C475" s="31">
        <f t="shared" si="1"/>
        <v>0.375</v>
      </c>
      <c r="D475" s="45">
        <f t="shared" si="2"/>
        <v>8</v>
      </c>
      <c r="E475" s="46">
        <f t="shared" si="3"/>
        <v>2020</v>
      </c>
      <c r="F475" s="46">
        <f t="shared" si="4"/>
        <v>2016</v>
      </c>
      <c r="G475" s="46" t="str">
        <f t="shared" si="5"/>
        <v>2023</v>
      </c>
      <c r="H475" s="9" t="str">
        <f t="shared" si="6"/>
        <v>12/31/2015</v>
      </c>
      <c r="I475" s="9" t="str">
        <f t="shared" si="7"/>
        <v>12/31/2023</v>
      </c>
      <c r="J475" s="9" t="s">
        <v>128</v>
      </c>
      <c r="K475" s="49" t="s">
        <v>1315</v>
      </c>
      <c r="L475" s="60">
        <f>VLOOKUP(K475,'5th Cycle APR Raw Data-Final'!$A$3:$P$1977,6,FALSE)</f>
        <v>3157</v>
      </c>
      <c r="M475" s="60">
        <f>IF(AN475&lt;1,SUMIFS('5th Cycle APR Raw Data-Final'!G$3:G$1977,'5th Cycle APR Raw Data-Final'!$A$3:$A$1977,'SB35 Determination Data'!$K475,'5th Cycle APR Raw Data-Final'!$T$3:$T$1977,"&gt;="&amp;'SB35 Determination Data'!$F475,'5th Cycle APR Raw Data-Final'!$T$3:$T$1977,"&lt;"&amp;E475),SUMIFS('5th Cycle APR Raw Data-Final'!G$3:G$1977,'5th Cycle APR Raw Data-Final'!$A$3:$A$1977,'SB35 Determination Data'!$K475,'5th Cycle APR Raw Data-Final'!$T$3:$T$1977,"&gt;="&amp;'SB35 Determination Data'!$F475,'5th Cycle APR Raw Data-Final'!$T$3:$T$1977,"&lt;="&amp;G475))</f>
        <v>164</v>
      </c>
      <c r="N475" s="60">
        <f>IF(AN475&lt;1,SUMIFS('5th Cycle APR Raw Data-Final'!H$3:H$1977,'5th Cycle APR Raw Data-Final'!$A$3:$A$1977,'SB35 Determination Data'!$K475,'5th Cycle APR Raw Data-Final'!$T$3:$T$1977,"&gt;="&amp;'SB35 Determination Data'!$F475,'5th Cycle APR Raw Data-Final'!$T$3:$T$1977,"&lt;"&amp;E475),SUMIFS('5th Cycle APR Raw Data-Final'!H$3:H$1977,'5th Cycle APR Raw Data-Final'!$A$3:$A$1977,'SB35 Determination Data'!$K475,'5th Cycle APR Raw Data-Final'!$T$3:$T$1977,"&gt;="&amp;'SB35 Determination Data'!$F475,'5th Cycle APR Raw Data-Final'!$T$3:$T$1977,"&lt;="&amp;G475))</f>
        <v>164</v>
      </c>
      <c r="O475" s="60">
        <f>IF(AN475&lt;1,SUMIFS('5th Cycle APR Raw Data-Final'!I$3:I$1977,'5th Cycle APR Raw Data-Final'!$A$3:$A$1977,'SB35 Determination Data'!$K475,'5th Cycle APR Raw Data-Final'!$T$3:$T$1977,"&gt;="&amp;'SB35 Determination Data'!$F475,'5th Cycle APR Raw Data-Final'!$T$3:$T$1977,"&lt;"&amp;E475),SUMIFS('5th Cycle APR Raw Data-Final'!I$3:I$1977,'5th Cycle APR Raw Data-Final'!$A$3:$A$1977,'SB35 Determination Data'!$K475,'5th Cycle APR Raw Data-Final'!$T$3:$T$1977,"&gt;="&amp;'SB35 Determination Data'!$F475,'5th Cycle APR Raw Data-Final'!$T$3:$T$1977,"&lt;="&amp;G475))</f>
        <v>0</v>
      </c>
      <c r="P475" s="60">
        <f t="shared" si="8"/>
        <v>2993</v>
      </c>
      <c r="Q475" s="31">
        <f t="shared" si="9"/>
        <v>5.1948051948051951E-2</v>
      </c>
      <c r="R475" s="61">
        <f t="shared" si="10"/>
        <v>1184</v>
      </c>
      <c r="S475" s="61">
        <f t="shared" si="11"/>
        <v>0</v>
      </c>
      <c r="T475" s="60">
        <f>VLOOKUP(K475,'5th Cycle APR Raw Data-Final'!$A$3:$P$1977,10,FALSE)</f>
        <v>2004</v>
      </c>
      <c r="U475" s="60">
        <f>IF(AN475&lt;1,SUMIFS('5th Cycle APR Raw Data-Final'!K$3:K$1977,'5th Cycle APR Raw Data-Final'!$A$3:$A$1977,'SB35 Determination Data'!$K475,'5th Cycle APR Raw Data-Final'!$T$3:$T$1977,"&gt;="&amp;'SB35 Determination Data'!$F475,'5th Cycle APR Raw Data-Final'!$T$3:$T$1977,"&lt;"&amp;E475),SUMIFS('5th Cycle APR Raw Data-Final'!K$3:K$1977,'5th Cycle APR Raw Data-Final'!$A$3:$A$1977,'SB35 Determination Data'!$K475,'5th Cycle APR Raw Data-Final'!$T$3:$T$1977,"&gt;="&amp;'SB35 Determination Data'!$F475,'5th Cycle APR Raw Data-Final'!$T$3:$T$1977,"&lt;="&amp;G475))</f>
        <v>4</v>
      </c>
      <c r="V475" s="60">
        <f>IF(AN475&lt;1,SUMIFS('5th Cycle APR Raw Data-Final'!L$3:L$1977,'5th Cycle APR Raw Data-Final'!$A$3:$A$1977,'SB35 Determination Data'!$K475,'5th Cycle APR Raw Data-Final'!$T$3:$T$1977,"&gt;="&amp;'SB35 Determination Data'!$F475,'5th Cycle APR Raw Data-Final'!$T$3:$T$1977,"&lt;"&amp;E475),SUMIFS('5th Cycle APR Raw Data-Final'!L$3:L$1977,'5th Cycle APR Raw Data-Final'!$A$3:$A$1977,'SB35 Determination Data'!$K475,'5th Cycle APR Raw Data-Final'!$T$3:$T$1977,"&gt;="&amp;'SB35 Determination Data'!$F475,'5th Cycle APR Raw Data-Final'!$T$3:$T$1977,"&lt;="&amp;G475))</f>
        <v>0</v>
      </c>
      <c r="W475" s="60">
        <f>IF(AN475&lt;1,SUMIFS('5th Cycle APR Raw Data-Final'!M$3:M$1977,'5th Cycle APR Raw Data-Final'!$A$3:$A$1977,'SB35 Determination Data'!$K475,'5th Cycle APR Raw Data-Final'!$T$3:$T$1977,"&gt;="&amp;'SB35 Determination Data'!$F475,'5th Cycle APR Raw Data-Final'!$T$3:$T$1977,"&lt;"&amp;E475),SUMIFS('5th Cycle APR Raw Data-Final'!M$3:M$1977,'5th Cycle APR Raw Data-Final'!$A$3:$A$1977,'SB35 Determination Data'!$K475,'5th Cycle APR Raw Data-Final'!$T$3:$T$1977,"&gt;="&amp;'SB35 Determination Data'!$F475,'5th Cycle APR Raw Data-Final'!$T$3:$T$1977,"&lt;="&amp;G475))</f>
        <v>4</v>
      </c>
      <c r="X475" s="60">
        <f t="shared" si="12"/>
        <v>2000</v>
      </c>
      <c r="Y475" s="60">
        <f t="shared" si="13"/>
        <v>4</v>
      </c>
      <c r="Z475" s="60">
        <f t="shared" si="14"/>
        <v>2000</v>
      </c>
      <c r="AA475" s="31">
        <f t="shared" si="15"/>
        <v>1.996007984031936E-3</v>
      </c>
      <c r="AB475" s="31">
        <f t="shared" si="16"/>
        <v>1.996007984031936E-3</v>
      </c>
      <c r="AC475" s="60">
        <f>VLOOKUP(K475,'5th Cycle APR Raw Data-Final'!$A$3:$P$1977,14,FALSE)</f>
        <v>2103</v>
      </c>
      <c r="AD475" s="60">
        <f>IF(AN475&lt;1,SUMIFS('5th Cycle APR Raw Data-Final'!$O$3:$O$1977,'5th Cycle APR Raw Data-Final'!$A$3:$A$1977,'SB35 Determination Data'!$K475,'5th Cycle APR Raw Data-Final'!$T$3:$T$1977,"&gt;="&amp;'SB35 Determination Data'!$F475,'5th Cycle APR Raw Data-Final'!$T$3:$T$1977,"&lt;"&amp;E475),SUMIFS('5th Cycle APR Raw Data-Final'!$O$3:$O$1977,'5th Cycle APR Raw Data-Final'!$A$3:$A$1977,'SB35 Determination Data'!$K475,'5th Cycle APR Raw Data-Final'!$T$3:$T$1977,"&gt;="&amp;'SB35 Determination Data'!$F475,'5th Cycle APR Raw Data-Final'!$T$3:$T$1977,"&lt;="&amp;G475))</f>
        <v>127</v>
      </c>
      <c r="AE475" s="60">
        <f t="shared" si="17"/>
        <v>1976</v>
      </c>
      <c r="AF475" s="31">
        <f t="shared" si="18"/>
        <v>6.0389919163100332E-2</v>
      </c>
      <c r="AG475" s="60">
        <f>VLOOKUP(K475,'5th Cycle APR Raw Data-Final'!$A$3:$P$1977,16,FALSE)</f>
        <v>4560</v>
      </c>
      <c r="AH475" s="60">
        <f>IF(AN475&lt;1,SUMIFS('5th Cycle APR Raw Data-Final'!$Q$3:$Q$1977,'5th Cycle APR Raw Data-Final'!$A$3:$A$1977,'SB35 Determination Data'!$K475,'5th Cycle APR Raw Data-Final'!$T$3:$T$1977,"&gt;="&amp;'SB35 Determination Data'!$F475,'5th Cycle APR Raw Data-Final'!$T$3:$T$1977,"&lt;"&amp;E475),SUMIFS('5th Cycle APR Raw Data-Final'!$Q$3:$Q$1977,'5th Cycle APR Raw Data-Final'!$A$3:$A$1977,'SB35 Determination Data'!$K475,'5th Cycle APR Raw Data-Final'!$T$3:$T$1977,"&gt;="&amp;'SB35 Determination Data'!$F475,'5th Cycle APR Raw Data-Final'!$T$3:$T$1977,"&lt;="&amp;G475))</f>
        <v>418</v>
      </c>
      <c r="AI475" s="60">
        <f t="shared" si="19"/>
        <v>4142</v>
      </c>
      <c r="AJ475" s="31">
        <f t="shared" si="20"/>
        <v>9.166666666666666E-2</v>
      </c>
      <c r="AK475" s="60">
        <f>VLOOKUP(K475,'5th Cycle APR Raw Data-Final'!$A$3:$R$1977,18,FALSE)</f>
        <v>11824</v>
      </c>
      <c r="AL475" s="60">
        <f>IF(AN475&lt;1,SUMIFS('5th Cycle APR Raw Data-Final'!$S$3:$S$1977,'5th Cycle APR Raw Data-Final'!$A$3:$A$1977,'SB35 Determination Data'!$K475,'5th Cycle APR Raw Data-Final'!$T$3:$T$1977,"&gt;="&amp;'SB35 Determination Data'!$F475,'5th Cycle APR Raw Data-Final'!$T$3:$T$1977,"&lt;"&amp;E475),SUMIFS('5th Cycle APR Raw Data-Final'!$S$3:$S$1977,'5th Cycle APR Raw Data-Final'!$A$3:$A$1977,'SB35 Determination Data'!$K475,'5th Cycle APR Raw Data-Final'!$T$3:$T$1977,"&gt;="&amp;'SB35 Determination Data'!$F475,'5th Cycle APR Raw Data-Final'!$T$3:$T$1977,"&lt;="&amp;G475))</f>
        <v>713</v>
      </c>
      <c r="AM475" s="60">
        <f t="shared" si="21"/>
        <v>11111</v>
      </c>
      <c r="AN475" s="62">
        <f t="shared" si="22"/>
        <v>0.375</v>
      </c>
      <c r="AO475" s="9" t="str">
        <f t="shared" si="23"/>
        <v>YES</v>
      </c>
      <c r="AP475" s="9" t="str">
        <f t="shared" si="24"/>
        <v>NO</v>
      </c>
      <c r="AQ475" s="9" t="str">
        <f t="shared" si="25"/>
        <v>NO</v>
      </c>
      <c r="AR475" s="48" t="str">
        <f>VLOOKUP(K475,'2018Submitted'!$A$2:$C$540,3,FALSE)</f>
        <v>Successful</v>
      </c>
      <c r="AS475" s="9" t="str">
        <f t="shared" si="26"/>
        <v>NO</v>
      </c>
      <c r="AT475" s="9" t="str">
        <f t="shared" si="27"/>
        <v>NO</v>
      </c>
    </row>
    <row r="476" spans="1:46" ht="12.75" customHeight="1" x14ac:dyDescent="0.15">
      <c r="A476" s="9" t="s">
        <v>472</v>
      </c>
      <c r="B476" s="9" t="str">
        <f t="shared" si="28"/>
        <v>SUISUN CITY</v>
      </c>
      <c r="C476" s="31">
        <f t="shared" si="1"/>
        <v>0.5</v>
      </c>
      <c r="D476" s="45">
        <f t="shared" si="2"/>
        <v>8</v>
      </c>
      <c r="E476" s="46">
        <f t="shared" si="3"/>
        <v>2019</v>
      </c>
      <c r="F476" s="46">
        <f t="shared" si="4"/>
        <v>2015</v>
      </c>
      <c r="G476" s="46">
        <f t="shared" si="5"/>
        <v>2022</v>
      </c>
      <c r="H476" s="9" t="str">
        <f t="shared" si="6"/>
        <v>01/31/2015</v>
      </c>
      <c r="I476" s="9" t="str">
        <f t="shared" si="7"/>
        <v>01/31/2023</v>
      </c>
      <c r="J476" s="9" t="s">
        <v>67</v>
      </c>
      <c r="K476" s="49" t="s">
        <v>569</v>
      </c>
      <c r="L476" s="60">
        <f>VLOOKUP(K476,'5th Cycle APR Raw Data-Final'!$A$3:$P$1977,6,FALSE)</f>
        <v>147</v>
      </c>
      <c r="M476" s="60">
        <f>IF(AN476&lt;1,SUMIFS('5th Cycle APR Raw Data-Final'!G$3:G$1977,'5th Cycle APR Raw Data-Final'!$A$3:$A$1977,'SB35 Determination Data'!$K476,'5th Cycle APR Raw Data-Final'!$T$3:$T$1977,"&gt;="&amp;'SB35 Determination Data'!$F476,'5th Cycle APR Raw Data-Final'!$T$3:$T$1977,"&lt;"&amp;E476),SUMIFS('5th Cycle APR Raw Data-Final'!G$3:G$1977,'5th Cycle APR Raw Data-Final'!$A$3:$A$1977,'SB35 Determination Data'!$K476,'5th Cycle APR Raw Data-Final'!$T$3:$T$1977,"&gt;="&amp;'SB35 Determination Data'!$F476,'5th Cycle APR Raw Data-Final'!$T$3:$T$1977,"&lt;="&amp;G476))</f>
        <v>0</v>
      </c>
      <c r="N476" s="60">
        <f>IF(AN476&lt;1,SUMIFS('5th Cycle APR Raw Data-Final'!H$3:H$1977,'5th Cycle APR Raw Data-Final'!$A$3:$A$1977,'SB35 Determination Data'!$K476,'5th Cycle APR Raw Data-Final'!$T$3:$T$1977,"&gt;="&amp;'SB35 Determination Data'!$F476,'5th Cycle APR Raw Data-Final'!$T$3:$T$1977,"&lt;"&amp;E476),SUMIFS('5th Cycle APR Raw Data-Final'!H$3:H$1977,'5th Cycle APR Raw Data-Final'!$A$3:$A$1977,'SB35 Determination Data'!$K476,'5th Cycle APR Raw Data-Final'!$T$3:$T$1977,"&gt;="&amp;'SB35 Determination Data'!$F476,'5th Cycle APR Raw Data-Final'!$T$3:$T$1977,"&lt;="&amp;G476))</f>
        <v>0</v>
      </c>
      <c r="O476" s="60">
        <f>IF(AN476&lt;1,SUMIFS('5th Cycle APR Raw Data-Final'!I$3:I$1977,'5th Cycle APR Raw Data-Final'!$A$3:$A$1977,'SB35 Determination Data'!$K476,'5th Cycle APR Raw Data-Final'!$T$3:$T$1977,"&gt;="&amp;'SB35 Determination Data'!$F476,'5th Cycle APR Raw Data-Final'!$T$3:$T$1977,"&lt;"&amp;E476),SUMIFS('5th Cycle APR Raw Data-Final'!I$3:I$1977,'5th Cycle APR Raw Data-Final'!$A$3:$A$1977,'SB35 Determination Data'!$K476,'5th Cycle APR Raw Data-Final'!$T$3:$T$1977,"&gt;="&amp;'SB35 Determination Data'!$F476,'5th Cycle APR Raw Data-Final'!$T$3:$T$1977,"&lt;="&amp;G476))</f>
        <v>0</v>
      </c>
      <c r="P476" s="60">
        <f t="shared" si="8"/>
        <v>147</v>
      </c>
      <c r="Q476" s="31">
        <f t="shared" si="9"/>
        <v>0</v>
      </c>
      <c r="R476" s="61">
        <f t="shared" si="10"/>
        <v>74</v>
      </c>
      <c r="S476" s="61">
        <f t="shared" si="11"/>
        <v>0</v>
      </c>
      <c r="T476" s="60">
        <f>VLOOKUP(K476,'5th Cycle APR Raw Data-Final'!$A$3:$P$1977,10,FALSE)</f>
        <v>57</v>
      </c>
      <c r="U476" s="60">
        <f>IF(AN476&lt;1,SUMIFS('5th Cycle APR Raw Data-Final'!K$3:K$1977,'5th Cycle APR Raw Data-Final'!$A$3:$A$1977,'SB35 Determination Data'!$K476,'5th Cycle APR Raw Data-Final'!$T$3:$T$1977,"&gt;="&amp;'SB35 Determination Data'!$F476,'5th Cycle APR Raw Data-Final'!$T$3:$T$1977,"&lt;"&amp;E476),SUMIFS('5th Cycle APR Raw Data-Final'!K$3:K$1977,'5th Cycle APR Raw Data-Final'!$A$3:$A$1977,'SB35 Determination Data'!$K476,'5th Cycle APR Raw Data-Final'!$T$3:$T$1977,"&gt;="&amp;'SB35 Determination Data'!$F476,'5th Cycle APR Raw Data-Final'!$T$3:$T$1977,"&lt;="&amp;G476))</f>
        <v>0</v>
      </c>
      <c r="V476" s="60">
        <f>IF(AN476&lt;1,SUMIFS('5th Cycle APR Raw Data-Final'!L$3:L$1977,'5th Cycle APR Raw Data-Final'!$A$3:$A$1977,'SB35 Determination Data'!$K476,'5th Cycle APR Raw Data-Final'!$T$3:$T$1977,"&gt;="&amp;'SB35 Determination Data'!$F476,'5th Cycle APR Raw Data-Final'!$T$3:$T$1977,"&lt;"&amp;E476),SUMIFS('5th Cycle APR Raw Data-Final'!L$3:L$1977,'5th Cycle APR Raw Data-Final'!$A$3:$A$1977,'SB35 Determination Data'!$K476,'5th Cycle APR Raw Data-Final'!$T$3:$T$1977,"&gt;="&amp;'SB35 Determination Data'!$F476,'5th Cycle APR Raw Data-Final'!$T$3:$T$1977,"&lt;="&amp;G476))</f>
        <v>0</v>
      </c>
      <c r="W476" s="60">
        <f>IF(AN476&lt;1,SUMIFS('5th Cycle APR Raw Data-Final'!M$3:M$1977,'5th Cycle APR Raw Data-Final'!$A$3:$A$1977,'SB35 Determination Data'!$K476,'5th Cycle APR Raw Data-Final'!$T$3:$T$1977,"&gt;="&amp;'SB35 Determination Data'!$F476,'5th Cycle APR Raw Data-Final'!$T$3:$T$1977,"&lt;"&amp;E476),SUMIFS('5th Cycle APR Raw Data-Final'!M$3:M$1977,'5th Cycle APR Raw Data-Final'!$A$3:$A$1977,'SB35 Determination Data'!$K476,'5th Cycle APR Raw Data-Final'!$T$3:$T$1977,"&gt;="&amp;'SB35 Determination Data'!$F476,'5th Cycle APR Raw Data-Final'!$T$3:$T$1977,"&lt;="&amp;G476))</f>
        <v>0</v>
      </c>
      <c r="X476" s="60">
        <f t="shared" si="12"/>
        <v>57</v>
      </c>
      <c r="Y476" s="60">
        <f t="shared" si="13"/>
        <v>0</v>
      </c>
      <c r="Z476" s="60">
        <f t="shared" si="14"/>
        <v>57</v>
      </c>
      <c r="AA476" s="31">
        <f t="shared" si="15"/>
        <v>0</v>
      </c>
      <c r="AB476" s="31">
        <f t="shared" si="16"/>
        <v>0</v>
      </c>
      <c r="AC476" s="60">
        <f>VLOOKUP(K476,'5th Cycle APR Raw Data-Final'!$A$3:$P$1977,14,FALSE)</f>
        <v>60</v>
      </c>
      <c r="AD476" s="60">
        <f>IF(AN476&lt;1,SUMIFS('5th Cycle APR Raw Data-Final'!$O$3:$O$1977,'5th Cycle APR Raw Data-Final'!$A$3:$A$1977,'SB35 Determination Data'!$K476,'5th Cycle APR Raw Data-Final'!$T$3:$T$1977,"&gt;="&amp;'SB35 Determination Data'!$F476,'5th Cycle APR Raw Data-Final'!$T$3:$T$1977,"&lt;"&amp;E476),SUMIFS('5th Cycle APR Raw Data-Final'!$O$3:$O$1977,'5th Cycle APR Raw Data-Final'!$A$3:$A$1977,'SB35 Determination Data'!$K476,'5th Cycle APR Raw Data-Final'!$T$3:$T$1977,"&gt;="&amp;'SB35 Determination Data'!$F476,'5th Cycle APR Raw Data-Final'!$T$3:$T$1977,"&lt;="&amp;G476))</f>
        <v>0</v>
      </c>
      <c r="AE476" s="60">
        <f t="shared" si="17"/>
        <v>60</v>
      </c>
      <c r="AF476" s="31">
        <f t="shared" si="18"/>
        <v>0</v>
      </c>
      <c r="AG476" s="60">
        <f>VLOOKUP(K476,'5th Cycle APR Raw Data-Final'!$A$3:$P$1977,16,FALSE)</f>
        <v>241</v>
      </c>
      <c r="AH476" s="60">
        <f>IF(AN476&lt;1,SUMIFS('5th Cycle APR Raw Data-Final'!$Q$3:$Q$1977,'5th Cycle APR Raw Data-Final'!$A$3:$A$1977,'SB35 Determination Data'!$K476,'5th Cycle APR Raw Data-Final'!$T$3:$T$1977,"&gt;="&amp;'SB35 Determination Data'!$F476,'5th Cycle APR Raw Data-Final'!$T$3:$T$1977,"&lt;"&amp;E476),SUMIFS('5th Cycle APR Raw Data-Final'!$Q$3:$Q$1977,'5th Cycle APR Raw Data-Final'!$A$3:$A$1977,'SB35 Determination Data'!$K476,'5th Cycle APR Raw Data-Final'!$T$3:$T$1977,"&gt;="&amp;'SB35 Determination Data'!$F476,'5th Cycle APR Raw Data-Final'!$T$3:$T$1977,"&lt;="&amp;G476))</f>
        <v>84</v>
      </c>
      <c r="AI476" s="60">
        <f t="shared" si="19"/>
        <v>157</v>
      </c>
      <c r="AJ476" s="31">
        <f t="shared" si="20"/>
        <v>0.34854771784232363</v>
      </c>
      <c r="AK476" s="60">
        <f>VLOOKUP(K476,'5th Cycle APR Raw Data-Final'!$A$3:$R$1977,18,FALSE)</f>
        <v>505</v>
      </c>
      <c r="AL476" s="60">
        <f>IF(AN476&lt;1,SUMIFS('5th Cycle APR Raw Data-Final'!$S$3:$S$1977,'5th Cycle APR Raw Data-Final'!$A$3:$A$1977,'SB35 Determination Data'!$K476,'5th Cycle APR Raw Data-Final'!$T$3:$T$1977,"&gt;="&amp;'SB35 Determination Data'!$F476,'5th Cycle APR Raw Data-Final'!$T$3:$T$1977,"&lt;"&amp;E476),SUMIFS('5th Cycle APR Raw Data-Final'!$S$3:$S$1977,'5th Cycle APR Raw Data-Final'!$A$3:$A$1977,'SB35 Determination Data'!$K476,'5th Cycle APR Raw Data-Final'!$T$3:$T$1977,"&gt;="&amp;'SB35 Determination Data'!$F476,'5th Cycle APR Raw Data-Final'!$T$3:$T$1977,"&lt;="&amp;G476))</f>
        <v>84</v>
      </c>
      <c r="AM476" s="60">
        <f t="shared" si="21"/>
        <v>421</v>
      </c>
      <c r="AN476" s="62">
        <f t="shared" si="22"/>
        <v>0.5</v>
      </c>
      <c r="AO476" s="9" t="str">
        <f t="shared" si="23"/>
        <v>YES</v>
      </c>
      <c r="AP476" s="9" t="str">
        <f t="shared" si="24"/>
        <v>NO</v>
      </c>
      <c r="AQ476" s="9" t="str">
        <f t="shared" si="25"/>
        <v>NO</v>
      </c>
      <c r="AR476" s="48" t="str">
        <f>VLOOKUP(K476,'2018Submitted'!$A$2:$C$540,3,FALSE)</f>
        <v>Successful</v>
      </c>
      <c r="AS476" s="9" t="str">
        <f t="shared" si="26"/>
        <v>NO</v>
      </c>
      <c r="AT476" s="9" t="str">
        <f t="shared" si="27"/>
        <v>NO</v>
      </c>
    </row>
    <row r="477" spans="1:46" ht="12.75" customHeight="1" x14ac:dyDescent="0.15">
      <c r="A477" s="9" t="s">
        <v>505</v>
      </c>
      <c r="B477" s="9" t="str">
        <f t="shared" si="28"/>
        <v>SUNNYVALE</v>
      </c>
      <c r="C477" s="31">
        <f t="shared" si="1"/>
        <v>0.5</v>
      </c>
      <c r="D477" s="45">
        <f t="shared" si="2"/>
        <v>8</v>
      </c>
      <c r="E477" s="46">
        <f t="shared" si="3"/>
        <v>2019</v>
      </c>
      <c r="F477" s="46">
        <f t="shared" si="4"/>
        <v>2015</v>
      </c>
      <c r="G477" s="46">
        <f t="shared" si="5"/>
        <v>2022</v>
      </c>
      <c r="H477" s="9" t="str">
        <f t="shared" si="6"/>
        <v>01/31/2015</v>
      </c>
      <c r="I477" s="9" t="str">
        <f t="shared" si="7"/>
        <v>01/31/2023</v>
      </c>
      <c r="J477" s="9" t="s">
        <v>67</v>
      </c>
      <c r="K477" s="49" t="s">
        <v>544</v>
      </c>
      <c r="L477" s="60">
        <f>VLOOKUP(K477,'5th Cycle APR Raw Data-Final'!$A$3:$P$1977,6,FALSE)</f>
        <v>1640</v>
      </c>
      <c r="M477" s="60">
        <f>IF(AN477&lt;1,SUMIFS('5th Cycle APR Raw Data-Final'!G$3:G$1977,'5th Cycle APR Raw Data-Final'!$A$3:$A$1977,'SB35 Determination Data'!$K477,'5th Cycle APR Raw Data-Final'!$T$3:$T$1977,"&gt;="&amp;'SB35 Determination Data'!$F477,'5th Cycle APR Raw Data-Final'!$T$3:$T$1977,"&lt;"&amp;E477),SUMIFS('5th Cycle APR Raw Data-Final'!G$3:G$1977,'5th Cycle APR Raw Data-Final'!$A$3:$A$1977,'SB35 Determination Data'!$K477,'5th Cycle APR Raw Data-Final'!$T$3:$T$1977,"&gt;="&amp;'SB35 Determination Data'!$F477,'5th Cycle APR Raw Data-Final'!$T$3:$T$1977,"&lt;="&amp;G477))</f>
        <v>89</v>
      </c>
      <c r="N477" s="60">
        <f>IF(AN477&lt;1,SUMIFS('5th Cycle APR Raw Data-Final'!H$3:H$1977,'5th Cycle APR Raw Data-Final'!$A$3:$A$1977,'SB35 Determination Data'!$K477,'5th Cycle APR Raw Data-Final'!$T$3:$T$1977,"&gt;="&amp;'SB35 Determination Data'!$F477,'5th Cycle APR Raw Data-Final'!$T$3:$T$1977,"&lt;"&amp;E477),SUMIFS('5th Cycle APR Raw Data-Final'!H$3:H$1977,'5th Cycle APR Raw Data-Final'!$A$3:$A$1977,'SB35 Determination Data'!$K477,'5th Cycle APR Raw Data-Final'!$T$3:$T$1977,"&gt;="&amp;'SB35 Determination Data'!$F477,'5th Cycle APR Raw Data-Final'!$T$3:$T$1977,"&lt;="&amp;G477))</f>
        <v>89</v>
      </c>
      <c r="O477" s="60">
        <f>IF(AN477&lt;1,SUMIFS('5th Cycle APR Raw Data-Final'!I$3:I$1977,'5th Cycle APR Raw Data-Final'!$A$3:$A$1977,'SB35 Determination Data'!$K477,'5th Cycle APR Raw Data-Final'!$T$3:$T$1977,"&gt;="&amp;'SB35 Determination Data'!$F477,'5th Cycle APR Raw Data-Final'!$T$3:$T$1977,"&lt;"&amp;E477),SUMIFS('5th Cycle APR Raw Data-Final'!I$3:I$1977,'5th Cycle APR Raw Data-Final'!$A$3:$A$1977,'SB35 Determination Data'!$K477,'5th Cycle APR Raw Data-Final'!$T$3:$T$1977,"&gt;="&amp;'SB35 Determination Data'!$F477,'5th Cycle APR Raw Data-Final'!$T$3:$T$1977,"&lt;="&amp;G477))</f>
        <v>0</v>
      </c>
      <c r="P477" s="60">
        <f t="shared" si="8"/>
        <v>1551</v>
      </c>
      <c r="Q477" s="31">
        <f t="shared" si="9"/>
        <v>5.4268292682926829E-2</v>
      </c>
      <c r="R477" s="61">
        <f t="shared" si="10"/>
        <v>820</v>
      </c>
      <c r="S477" s="61">
        <f t="shared" si="11"/>
        <v>0</v>
      </c>
      <c r="T477" s="60">
        <f>VLOOKUP(K477,'5th Cycle APR Raw Data-Final'!$A$3:$P$1977,10,FALSE)</f>
        <v>906</v>
      </c>
      <c r="U477" s="60">
        <f>IF(AN477&lt;1,SUMIFS('5th Cycle APR Raw Data-Final'!K$3:K$1977,'5th Cycle APR Raw Data-Final'!$A$3:$A$1977,'SB35 Determination Data'!$K477,'5th Cycle APR Raw Data-Final'!$T$3:$T$1977,"&gt;="&amp;'SB35 Determination Data'!$F477,'5th Cycle APR Raw Data-Final'!$T$3:$T$1977,"&lt;"&amp;E477),SUMIFS('5th Cycle APR Raw Data-Final'!K$3:K$1977,'5th Cycle APR Raw Data-Final'!$A$3:$A$1977,'SB35 Determination Data'!$K477,'5th Cycle APR Raw Data-Final'!$T$3:$T$1977,"&gt;="&amp;'SB35 Determination Data'!$F477,'5th Cycle APR Raw Data-Final'!$T$3:$T$1977,"&lt;="&amp;G477))</f>
        <v>21</v>
      </c>
      <c r="V477" s="60">
        <f>IF(AN477&lt;1,SUMIFS('5th Cycle APR Raw Data-Final'!L$3:L$1977,'5th Cycle APR Raw Data-Final'!$A$3:$A$1977,'SB35 Determination Data'!$K477,'5th Cycle APR Raw Data-Final'!$T$3:$T$1977,"&gt;="&amp;'SB35 Determination Data'!$F477,'5th Cycle APR Raw Data-Final'!$T$3:$T$1977,"&lt;"&amp;E477),SUMIFS('5th Cycle APR Raw Data-Final'!L$3:L$1977,'5th Cycle APR Raw Data-Final'!$A$3:$A$1977,'SB35 Determination Data'!$K477,'5th Cycle APR Raw Data-Final'!$T$3:$T$1977,"&gt;="&amp;'SB35 Determination Data'!$F477,'5th Cycle APR Raw Data-Final'!$T$3:$T$1977,"&lt;="&amp;G477))</f>
        <v>21</v>
      </c>
      <c r="W477" s="60">
        <f>IF(AN477&lt;1,SUMIFS('5th Cycle APR Raw Data-Final'!M$3:M$1977,'5th Cycle APR Raw Data-Final'!$A$3:$A$1977,'SB35 Determination Data'!$K477,'5th Cycle APR Raw Data-Final'!$T$3:$T$1977,"&gt;="&amp;'SB35 Determination Data'!$F477,'5th Cycle APR Raw Data-Final'!$T$3:$T$1977,"&lt;"&amp;E477),SUMIFS('5th Cycle APR Raw Data-Final'!M$3:M$1977,'5th Cycle APR Raw Data-Final'!$A$3:$A$1977,'SB35 Determination Data'!$K477,'5th Cycle APR Raw Data-Final'!$T$3:$T$1977,"&gt;="&amp;'SB35 Determination Data'!$F477,'5th Cycle APR Raw Data-Final'!$T$3:$T$1977,"&lt;="&amp;G477))</f>
        <v>0</v>
      </c>
      <c r="X477" s="60">
        <f t="shared" si="12"/>
        <v>885</v>
      </c>
      <c r="Y477" s="60">
        <f t="shared" si="13"/>
        <v>21</v>
      </c>
      <c r="Z477" s="60">
        <f t="shared" si="14"/>
        <v>885</v>
      </c>
      <c r="AA477" s="31">
        <f t="shared" si="15"/>
        <v>2.3178807947019868E-2</v>
      </c>
      <c r="AB477" s="31">
        <f t="shared" si="16"/>
        <v>2.3178807947019868E-2</v>
      </c>
      <c r="AC477" s="60">
        <f>VLOOKUP(K477,'5th Cycle APR Raw Data-Final'!$A$3:$P$1977,14,FALSE)</f>
        <v>932</v>
      </c>
      <c r="AD477" s="60">
        <f>IF(AN477&lt;1,SUMIFS('5th Cycle APR Raw Data-Final'!$O$3:$O$1977,'5th Cycle APR Raw Data-Final'!$A$3:$A$1977,'SB35 Determination Data'!$K477,'5th Cycle APR Raw Data-Final'!$T$3:$T$1977,"&gt;="&amp;'SB35 Determination Data'!$F477,'5th Cycle APR Raw Data-Final'!$T$3:$T$1977,"&lt;"&amp;E477),SUMIFS('5th Cycle APR Raw Data-Final'!$O$3:$O$1977,'5th Cycle APR Raw Data-Final'!$A$3:$A$1977,'SB35 Determination Data'!$K477,'5th Cycle APR Raw Data-Final'!$T$3:$T$1977,"&gt;="&amp;'SB35 Determination Data'!$F477,'5th Cycle APR Raw Data-Final'!$T$3:$T$1977,"&lt;="&amp;G477))</f>
        <v>167</v>
      </c>
      <c r="AE477" s="60">
        <f t="shared" si="17"/>
        <v>765</v>
      </c>
      <c r="AF477" s="31">
        <f t="shared" si="18"/>
        <v>0.17918454935622319</v>
      </c>
      <c r="AG477" s="60">
        <f>VLOOKUP(K477,'5th Cycle APR Raw Data-Final'!$A$3:$P$1977,16,FALSE)</f>
        <v>1974</v>
      </c>
      <c r="AH477" s="60">
        <f>IF(AN477&lt;1,SUMIFS('5th Cycle APR Raw Data-Final'!$Q$3:$Q$1977,'5th Cycle APR Raw Data-Final'!$A$3:$A$1977,'SB35 Determination Data'!$K477,'5th Cycle APR Raw Data-Final'!$T$3:$T$1977,"&gt;="&amp;'SB35 Determination Data'!$F477,'5th Cycle APR Raw Data-Final'!$T$3:$T$1977,"&lt;"&amp;E477),SUMIFS('5th Cycle APR Raw Data-Final'!$Q$3:$Q$1977,'5th Cycle APR Raw Data-Final'!$A$3:$A$1977,'SB35 Determination Data'!$K477,'5th Cycle APR Raw Data-Final'!$T$3:$T$1977,"&gt;="&amp;'SB35 Determination Data'!$F477,'5th Cycle APR Raw Data-Final'!$T$3:$T$1977,"&lt;="&amp;G477))</f>
        <v>1606</v>
      </c>
      <c r="AI477" s="60">
        <f t="shared" si="19"/>
        <v>368</v>
      </c>
      <c r="AJ477" s="31">
        <f t="shared" si="20"/>
        <v>0.81357649442755831</v>
      </c>
      <c r="AK477" s="60">
        <f>VLOOKUP(K477,'5th Cycle APR Raw Data-Final'!$A$3:$R$1977,18,FALSE)</f>
        <v>5452</v>
      </c>
      <c r="AL477" s="60">
        <f>IF(AN477&lt;1,SUMIFS('5th Cycle APR Raw Data-Final'!$S$3:$S$1977,'5th Cycle APR Raw Data-Final'!$A$3:$A$1977,'SB35 Determination Data'!$K477,'5th Cycle APR Raw Data-Final'!$T$3:$T$1977,"&gt;="&amp;'SB35 Determination Data'!$F477,'5th Cycle APR Raw Data-Final'!$T$3:$T$1977,"&lt;"&amp;E477),SUMIFS('5th Cycle APR Raw Data-Final'!$S$3:$S$1977,'5th Cycle APR Raw Data-Final'!$A$3:$A$1977,'SB35 Determination Data'!$K477,'5th Cycle APR Raw Data-Final'!$T$3:$T$1977,"&gt;="&amp;'SB35 Determination Data'!$F477,'5th Cycle APR Raw Data-Final'!$T$3:$T$1977,"&lt;="&amp;G477))</f>
        <v>1883</v>
      </c>
      <c r="AM477" s="60">
        <f t="shared" si="21"/>
        <v>3569</v>
      </c>
      <c r="AN477" s="62">
        <f t="shared" si="22"/>
        <v>0.5</v>
      </c>
      <c r="AO477" s="9" t="str">
        <f t="shared" si="23"/>
        <v>NO</v>
      </c>
      <c r="AP477" s="9" t="str">
        <f t="shared" si="24"/>
        <v>YES</v>
      </c>
      <c r="AQ477" s="9" t="str">
        <f t="shared" si="25"/>
        <v>NO</v>
      </c>
      <c r="AR477" s="48" t="str">
        <f>VLOOKUP(K477,'2018Submitted'!$A$2:$C$540,3,FALSE)</f>
        <v>Successful</v>
      </c>
      <c r="AS477" s="9" t="str">
        <f t="shared" si="26"/>
        <v>NO</v>
      </c>
      <c r="AT477" s="9" t="str">
        <f t="shared" si="27"/>
        <v>YES</v>
      </c>
    </row>
    <row r="478" spans="1:46" ht="12.75" customHeight="1" x14ac:dyDescent="0.15">
      <c r="A478" s="9" t="s">
        <v>1131</v>
      </c>
      <c r="B478" s="9" t="str">
        <f t="shared" si="28"/>
        <v>SUSANVILLE</v>
      </c>
      <c r="C478" s="31">
        <f t="shared" si="1"/>
        <v>1</v>
      </c>
      <c r="D478" s="45">
        <f t="shared" si="2"/>
        <v>5</v>
      </c>
      <c r="E478" s="46">
        <f t="shared" si="3"/>
        <v>2017</v>
      </c>
      <c r="F478" s="46">
        <f t="shared" si="4"/>
        <v>2014</v>
      </c>
      <c r="G478" s="46">
        <f t="shared" si="5"/>
        <v>2018</v>
      </c>
      <c r="H478" s="9" t="str">
        <f t="shared" si="6"/>
        <v>06/30/2014</v>
      </c>
      <c r="I478" s="9" t="str">
        <f t="shared" si="7"/>
        <v>06/30/2019</v>
      </c>
      <c r="J478" s="9" t="s">
        <v>83</v>
      </c>
      <c r="K478" s="49" t="s">
        <v>1316</v>
      </c>
      <c r="L478" s="60" t="e">
        <f>VLOOKUP(K478,'5th Cycle APR Raw Data-Final'!$A$3:$P$1977,6,FALSE)</f>
        <v>#N/A</v>
      </c>
      <c r="M478" s="60">
        <f>IF(AN478&lt;1,SUMIFS('5th Cycle APR Raw Data-Final'!G$3:G$1977,'5th Cycle APR Raw Data-Final'!$A$3:$A$1977,'SB35 Determination Data'!$K478,'5th Cycle APR Raw Data-Final'!$T$3:$T$1977,"&gt;="&amp;'SB35 Determination Data'!$F478,'5th Cycle APR Raw Data-Final'!$T$3:$T$1977,"&lt;"&amp;E478),SUMIFS('5th Cycle APR Raw Data-Final'!G$3:G$1977,'5th Cycle APR Raw Data-Final'!$A$3:$A$1977,'SB35 Determination Data'!$K478,'5th Cycle APR Raw Data-Final'!$T$3:$T$1977,"&gt;="&amp;'SB35 Determination Data'!$F478,'5th Cycle APR Raw Data-Final'!$T$3:$T$1977,"&lt;="&amp;G478))</f>
        <v>0</v>
      </c>
      <c r="N478" s="60">
        <f>IF(AN478&lt;1,SUMIFS('5th Cycle APR Raw Data-Final'!H$3:H$1977,'5th Cycle APR Raw Data-Final'!$A$3:$A$1977,'SB35 Determination Data'!$K478,'5th Cycle APR Raw Data-Final'!$T$3:$T$1977,"&gt;="&amp;'SB35 Determination Data'!$F478,'5th Cycle APR Raw Data-Final'!$T$3:$T$1977,"&lt;"&amp;E478),SUMIFS('5th Cycle APR Raw Data-Final'!H$3:H$1977,'5th Cycle APR Raw Data-Final'!$A$3:$A$1977,'SB35 Determination Data'!$K478,'5th Cycle APR Raw Data-Final'!$T$3:$T$1977,"&gt;="&amp;'SB35 Determination Data'!$F478,'5th Cycle APR Raw Data-Final'!$T$3:$T$1977,"&lt;="&amp;G478))</f>
        <v>0</v>
      </c>
      <c r="O478" s="60">
        <f>IF(AN478&lt;1,SUMIFS('5th Cycle APR Raw Data-Final'!I$3:I$1977,'5th Cycle APR Raw Data-Final'!$A$3:$A$1977,'SB35 Determination Data'!$K478,'5th Cycle APR Raw Data-Final'!$T$3:$T$1977,"&gt;="&amp;'SB35 Determination Data'!$F478,'5th Cycle APR Raw Data-Final'!$T$3:$T$1977,"&lt;"&amp;E478),SUMIFS('5th Cycle APR Raw Data-Final'!I$3:I$1977,'5th Cycle APR Raw Data-Final'!$A$3:$A$1977,'SB35 Determination Data'!$K478,'5th Cycle APR Raw Data-Final'!$T$3:$T$1977,"&gt;="&amp;'SB35 Determination Data'!$F478,'5th Cycle APR Raw Data-Final'!$T$3:$T$1977,"&lt;="&amp;G478))</f>
        <v>0</v>
      </c>
      <c r="P478" s="60" t="e">
        <f t="shared" si="8"/>
        <v>#N/A</v>
      </c>
      <c r="Q478" s="31" t="str">
        <f t="shared" si="9"/>
        <v>No 2018 Annual Progress Report</v>
      </c>
      <c r="R478" s="61" t="e">
        <f t="shared" si="10"/>
        <v>#N/A</v>
      </c>
      <c r="S478" s="61" t="e">
        <f t="shared" si="11"/>
        <v>#N/A</v>
      </c>
      <c r="T478" s="60" t="e">
        <f>VLOOKUP(K478,'5th Cycle APR Raw Data-Final'!$A$3:$P$1977,10,FALSE)</f>
        <v>#N/A</v>
      </c>
      <c r="U478" s="60">
        <f>IF(AN478&lt;1,SUMIFS('5th Cycle APR Raw Data-Final'!K$3:K$1977,'5th Cycle APR Raw Data-Final'!$A$3:$A$1977,'SB35 Determination Data'!$K478,'5th Cycle APR Raw Data-Final'!$T$3:$T$1977,"&gt;="&amp;'SB35 Determination Data'!$F478,'5th Cycle APR Raw Data-Final'!$T$3:$T$1977,"&lt;"&amp;E478),SUMIFS('5th Cycle APR Raw Data-Final'!K$3:K$1977,'5th Cycle APR Raw Data-Final'!$A$3:$A$1977,'SB35 Determination Data'!$K478,'5th Cycle APR Raw Data-Final'!$T$3:$T$1977,"&gt;="&amp;'SB35 Determination Data'!$F478,'5th Cycle APR Raw Data-Final'!$T$3:$T$1977,"&lt;="&amp;G478))</f>
        <v>0</v>
      </c>
      <c r="V478" s="60">
        <f>IF(AN478&lt;1,SUMIFS('5th Cycle APR Raw Data-Final'!L$3:L$1977,'5th Cycle APR Raw Data-Final'!$A$3:$A$1977,'SB35 Determination Data'!$K478,'5th Cycle APR Raw Data-Final'!$T$3:$T$1977,"&gt;="&amp;'SB35 Determination Data'!$F478,'5th Cycle APR Raw Data-Final'!$T$3:$T$1977,"&lt;"&amp;E478),SUMIFS('5th Cycle APR Raw Data-Final'!L$3:L$1977,'5th Cycle APR Raw Data-Final'!$A$3:$A$1977,'SB35 Determination Data'!$K478,'5th Cycle APR Raw Data-Final'!$T$3:$T$1977,"&gt;="&amp;'SB35 Determination Data'!$F478,'5th Cycle APR Raw Data-Final'!$T$3:$T$1977,"&lt;="&amp;G478))</f>
        <v>0</v>
      </c>
      <c r="W478" s="60">
        <f>IF(AN478&lt;1,SUMIFS('5th Cycle APR Raw Data-Final'!M$3:M$1977,'5th Cycle APR Raw Data-Final'!$A$3:$A$1977,'SB35 Determination Data'!$K478,'5th Cycle APR Raw Data-Final'!$T$3:$T$1977,"&gt;="&amp;'SB35 Determination Data'!$F478,'5th Cycle APR Raw Data-Final'!$T$3:$T$1977,"&lt;"&amp;E478),SUMIFS('5th Cycle APR Raw Data-Final'!M$3:M$1977,'5th Cycle APR Raw Data-Final'!$A$3:$A$1977,'SB35 Determination Data'!$K478,'5th Cycle APR Raw Data-Final'!$T$3:$T$1977,"&gt;="&amp;'SB35 Determination Data'!$F478,'5th Cycle APR Raw Data-Final'!$T$3:$T$1977,"&lt;="&amp;G478))</f>
        <v>0</v>
      </c>
      <c r="X478" s="60" t="e">
        <f t="shared" si="12"/>
        <v>#N/A</v>
      </c>
      <c r="Y478" s="60" t="e">
        <f t="shared" si="13"/>
        <v>#N/A</v>
      </c>
      <c r="Z478" s="60" t="e">
        <f t="shared" si="14"/>
        <v>#N/A</v>
      </c>
      <c r="AA478" s="31" t="str">
        <f t="shared" si="15"/>
        <v>No 2018 Annual Progress Report</v>
      </c>
      <c r="AB478" s="31" t="str">
        <f t="shared" si="16"/>
        <v>No 2018 Annual Progress Report</v>
      </c>
      <c r="AC478" s="60" t="e">
        <f>VLOOKUP(K478,'5th Cycle APR Raw Data-Final'!$A$3:$P$1977,14,FALSE)</f>
        <v>#N/A</v>
      </c>
      <c r="AD478" s="60">
        <f>IF(AN478&lt;1,SUMIFS('5th Cycle APR Raw Data-Final'!$O$3:$O$1977,'5th Cycle APR Raw Data-Final'!$A$3:$A$1977,'SB35 Determination Data'!$K478,'5th Cycle APR Raw Data-Final'!$T$3:$T$1977,"&gt;="&amp;'SB35 Determination Data'!$F478,'5th Cycle APR Raw Data-Final'!$T$3:$T$1977,"&lt;"&amp;E478),SUMIFS('5th Cycle APR Raw Data-Final'!$O$3:$O$1977,'5th Cycle APR Raw Data-Final'!$A$3:$A$1977,'SB35 Determination Data'!$K478,'5th Cycle APR Raw Data-Final'!$T$3:$T$1977,"&gt;="&amp;'SB35 Determination Data'!$F478,'5th Cycle APR Raw Data-Final'!$T$3:$T$1977,"&lt;="&amp;G478))</f>
        <v>0</v>
      </c>
      <c r="AE478" s="60" t="e">
        <f t="shared" si="17"/>
        <v>#N/A</v>
      </c>
      <c r="AF478" s="31" t="str">
        <f t="shared" si="18"/>
        <v>No 2018 Annual Progress Report</v>
      </c>
      <c r="AG478" s="60" t="e">
        <f>VLOOKUP(K478,'5th Cycle APR Raw Data-Final'!$A$3:$P$1977,16,FALSE)</f>
        <v>#N/A</v>
      </c>
      <c r="AH478" s="60">
        <f>IF(AN478&lt;1,SUMIFS('5th Cycle APR Raw Data-Final'!$Q$3:$Q$1977,'5th Cycle APR Raw Data-Final'!$A$3:$A$1977,'SB35 Determination Data'!$K478,'5th Cycle APR Raw Data-Final'!$T$3:$T$1977,"&gt;="&amp;'SB35 Determination Data'!$F478,'5th Cycle APR Raw Data-Final'!$T$3:$T$1977,"&lt;"&amp;E478),SUMIFS('5th Cycle APR Raw Data-Final'!$Q$3:$Q$1977,'5th Cycle APR Raw Data-Final'!$A$3:$A$1977,'SB35 Determination Data'!$K478,'5th Cycle APR Raw Data-Final'!$T$3:$T$1977,"&gt;="&amp;'SB35 Determination Data'!$F478,'5th Cycle APR Raw Data-Final'!$T$3:$T$1977,"&lt;="&amp;G478))</f>
        <v>0</v>
      </c>
      <c r="AI478" s="60" t="e">
        <f t="shared" si="19"/>
        <v>#N/A</v>
      </c>
      <c r="AJ478" s="31" t="str">
        <f t="shared" si="20"/>
        <v>No 2018 Annual Progress Report</v>
      </c>
      <c r="AK478" s="60" t="e">
        <f>VLOOKUP(K478,'5th Cycle APR Raw Data-Final'!$A$3:$R$1977,18,FALSE)</f>
        <v>#N/A</v>
      </c>
      <c r="AL478" s="60">
        <f>IF(AN478&lt;1,SUMIFS('5th Cycle APR Raw Data-Final'!$S$3:$S$1977,'5th Cycle APR Raw Data-Final'!$A$3:$A$1977,'SB35 Determination Data'!$K478,'5th Cycle APR Raw Data-Final'!$T$3:$T$1977,"&gt;="&amp;'SB35 Determination Data'!$F478,'5th Cycle APR Raw Data-Final'!$T$3:$T$1977,"&lt;"&amp;E478),SUMIFS('5th Cycle APR Raw Data-Final'!$S$3:$S$1977,'5th Cycle APR Raw Data-Final'!$A$3:$A$1977,'SB35 Determination Data'!$K478,'5th Cycle APR Raw Data-Final'!$T$3:$T$1977,"&gt;="&amp;'SB35 Determination Data'!$F478,'5th Cycle APR Raw Data-Final'!$T$3:$T$1977,"&lt;="&amp;G478))</f>
        <v>0</v>
      </c>
      <c r="AM478" s="60" t="e">
        <f t="shared" si="21"/>
        <v>#N/A</v>
      </c>
      <c r="AN478" s="62">
        <f t="shared" si="22"/>
        <v>1</v>
      </c>
      <c r="AO478" s="9" t="str">
        <f t="shared" si="23"/>
        <v>YES</v>
      </c>
      <c r="AP478" s="9" t="str">
        <f t="shared" si="24"/>
        <v>NO</v>
      </c>
      <c r="AQ478" s="9" t="str">
        <f t="shared" si="25"/>
        <v>NO</v>
      </c>
      <c r="AR478" s="48" t="str">
        <f>VLOOKUP(K478,'2018Submitted'!$A$2:$C$540,3,FALSE)</f>
        <v>No 2018 Annual Progress Report</v>
      </c>
      <c r="AS478" s="9" t="str">
        <f t="shared" si="26"/>
        <v>YES</v>
      </c>
      <c r="AT478" s="9" t="str">
        <f t="shared" si="27"/>
        <v>NO</v>
      </c>
    </row>
    <row r="479" spans="1:46" ht="12.75" customHeight="1" x14ac:dyDescent="0.15">
      <c r="A479" s="9" t="s">
        <v>594</v>
      </c>
      <c r="B479" s="9" t="str">
        <f t="shared" si="28"/>
        <v>SUTTER COUNTY</v>
      </c>
      <c r="C479" s="31">
        <f t="shared" si="1"/>
        <v>0.625</v>
      </c>
      <c r="D479" s="45">
        <f t="shared" si="2"/>
        <v>8</v>
      </c>
      <c r="E479" s="46">
        <f t="shared" si="3"/>
        <v>2018</v>
      </c>
      <c r="F479" s="46">
        <f t="shared" si="4"/>
        <v>2014</v>
      </c>
      <c r="G479" s="46" t="str">
        <f t="shared" si="5"/>
        <v>2021</v>
      </c>
      <c r="H479" s="9" t="str">
        <f t="shared" si="6"/>
        <v>10/31/2013</v>
      </c>
      <c r="I479" s="9" t="str">
        <f t="shared" si="7"/>
        <v>10/31/2021</v>
      </c>
      <c r="J479" s="9" t="s">
        <v>123</v>
      </c>
      <c r="K479" s="49" t="s">
        <v>1317</v>
      </c>
      <c r="L479" s="60">
        <f>VLOOKUP(K479,'5th Cycle APR Raw Data-Final'!$A$3:$P$1977,6,FALSE)</f>
        <v>85</v>
      </c>
      <c r="M479" s="60">
        <f>IF(AN479&lt;1,SUMIFS('5th Cycle APR Raw Data-Final'!G$3:G$1977,'5th Cycle APR Raw Data-Final'!$A$3:$A$1977,'SB35 Determination Data'!$K479,'5th Cycle APR Raw Data-Final'!$T$3:$T$1977,"&gt;="&amp;'SB35 Determination Data'!$F479,'5th Cycle APR Raw Data-Final'!$T$3:$T$1977,"&lt;"&amp;E479),SUMIFS('5th Cycle APR Raw Data-Final'!G$3:G$1977,'5th Cycle APR Raw Data-Final'!$A$3:$A$1977,'SB35 Determination Data'!$K479,'5th Cycle APR Raw Data-Final'!$T$3:$T$1977,"&gt;="&amp;'SB35 Determination Data'!$F479,'5th Cycle APR Raw Data-Final'!$T$3:$T$1977,"&lt;="&amp;G479))</f>
        <v>0</v>
      </c>
      <c r="N479" s="60">
        <f>IF(AN479&lt;1,SUMIFS('5th Cycle APR Raw Data-Final'!H$3:H$1977,'5th Cycle APR Raw Data-Final'!$A$3:$A$1977,'SB35 Determination Data'!$K479,'5th Cycle APR Raw Data-Final'!$T$3:$T$1977,"&gt;="&amp;'SB35 Determination Data'!$F479,'5th Cycle APR Raw Data-Final'!$T$3:$T$1977,"&lt;"&amp;E479),SUMIFS('5th Cycle APR Raw Data-Final'!H$3:H$1977,'5th Cycle APR Raw Data-Final'!$A$3:$A$1977,'SB35 Determination Data'!$K479,'5th Cycle APR Raw Data-Final'!$T$3:$T$1977,"&gt;="&amp;'SB35 Determination Data'!$F479,'5th Cycle APR Raw Data-Final'!$T$3:$T$1977,"&lt;="&amp;G479))</f>
        <v>0</v>
      </c>
      <c r="O479" s="60">
        <f>IF(AN479&lt;1,SUMIFS('5th Cycle APR Raw Data-Final'!I$3:I$1977,'5th Cycle APR Raw Data-Final'!$A$3:$A$1977,'SB35 Determination Data'!$K479,'5th Cycle APR Raw Data-Final'!$T$3:$T$1977,"&gt;="&amp;'SB35 Determination Data'!$F479,'5th Cycle APR Raw Data-Final'!$T$3:$T$1977,"&lt;"&amp;E479),SUMIFS('5th Cycle APR Raw Data-Final'!I$3:I$1977,'5th Cycle APR Raw Data-Final'!$A$3:$A$1977,'SB35 Determination Data'!$K479,'5th Cycle APR Raw Data-Final'!$T$3:$T$1977,"&gt;="&amp;'SB35 Determination Data'!$F479,'5th Cycle APR Raw Data-Final'!$T$3:$T$1977,"&lt;="&amp;G479))</f>
        <v>0</v>
      </c>
      <c r="P479" s="60">
        <f t="shared" si="8"/>
        <v>85</v>
      </c>
      <c r="Q479" s="31">
        <f t="shared" si="9"/>
        <v>0</v>
      </c>
      <c r="R479" s="61">
        <f t="shared" si="10"/>
        <v>43</v>
      </c>
      <c r="S479" s="61">
        <f t="shared" si="11"/>
        <v>0</v>
      </c>
      <c r="T479" s="60">
        <f>VLOOKUP(K479,'5th Cycle APR Raw Data-Final'!$A$3:$P$1977,10,FALSE)</f>
        <v>60</v>
      </c>
      <c r="U479" s="60">
        <f>IF(AN479&lt;1,SUMIFS('5th Cycle APR Raw Data-Final'!K$3:K$1977,'5th Cycle APR Raw Data-Final'!$A$3:$A$1977,'SB35 Determination Data'!$K479,'5th Cycle APR Raw Data-Final'!$T$3:$T$1977,"&gt;="&amp;'SB35 Determination Data'!$F479,'5th Cycle APR Raw Data-Final'!$T$3:$T$1977,"&lt;"&amp;E479),SUMIFS('5th Cycle APR Raw Data-Final'!K$3:K$1977,'5th Cycle APR Raw Data-Final'!$A$3:$A$1977,'SB35 Determination Data'!$K479,'5th Cycle APR Raw Data-Final'!$T$3:$T$1977,"&gt;="&amp;'SB35 Determination Data'!$F479,'5th Cycle APR Raw Data-Final'!$T$3:$T$1977,"&lt;="&amp;G479))</f>
        <v>0</v>
      </c>
      <c r="V479" s="60">
        <f>IF(AN479&lt;1,SUMIFS('5th Cycle APR Raw Data-Final'!L$3:L$1977,'5th Cycle APR Raw Data-Final'!$A$3:$A$1977,'SB35 Determination Data'!$K479,'5th Cycle APR Raw Data-Final'!$T$3:$T$1977,"&gt;="&amp;'SB35 Determination Data'!$F479,'5th Cycle APR Raw Data-Final'!$T$3:$T$1977,"&lt;"&amp;E479),SUMIFS('5th Cycle APR Raw Data-Final'!L$3:L$1977,'5th Cycle APR Raw Data-Final'!$A$3:$A$1977,'SB35 Determination Data'!$K479,'5th Cycle APR Raw Data-Final'!$T$3:$T$1977,"&gt;="&amp;'SB35 Determination Data'!$F479,'5th Cycle APR Raw Data-Final'!$T$3:$T$1977,"&lt;="&amp;G479))</f>
        <v>0</v>
      </c>
      <c r="W479" s="60">
        <f>IF(AN479&lt;1,SUMIFS('5th Cycle APR Raw Data-Final'!M$3:M$1977,'5th Cycle APR Raw Data-Final'!$A$3:$A$1977,'SB35 Determination Data'!$K479,'5th Cycle APR Raw Data-Final'!$T$3:$T$1977,"&gt;="&amp;'SB35 Determination Data'!$F479,'5th Cycle APR Raw Data-Final'!$T$3:$T$1977,"&lt;"&amp;E479),SUMIFS('5th Cycle APR Raw Data-Final'!M$3:M$1977,'5th Cycle APR Raw Data-Final'!$A$3:$A$1977,'SB35 Determination Data'!$K479,'5th Cycle APR Raw Data-Final'!$T$3:$T$1977,"&gt;="&amp;'SB35 Determination Data'!$F479,'5th Cycle APR Raw Data-Final'!$T$3:$T$1977,"&lt;="&amp;G479))</f>
        <v>0</v>
      </c>
      <c r="X479" s="60">
        <f t="shared" si="12"/>
        <v>60</v>
      </c>
      <c r="Y479" s="60">
        <f t="shared" si="13"/>
        <v>0</v>
      </c>
      <c r="Z479" s="60">
        <f t="shared" si="14"/>
        <v>60</v>
      </c>
      <c r="AA479" s="31">
        <f t="shared" si="15"/>
        <v>0</v>
      </c>
      <c r="AB479" s="31">
        <f t="shared" si="16"/>
        <v>0</v>
      </c>
      <c r="AC479" s="60">
        <f>VLOOKUP(K479,'5th Cycle APR Raw Data-Final'!$A$3:$P$1977,14,FALSE)</f>
        <v>62</v>
      </c>
      <c r="AD479" s="60">
        <f>IF(AN479&lt;1,SUMIFS('5th Cycle APR Raw Data-Final'!$O$3:$O$1977,'5th Cycle APR Raw Data-Final'!$A$3:$A$1977,'SB35 Determination Data'!$K479,'5th Cycle APR Raw Data-Final'!$T$3:$T$1977,"&gt;="&amp;'SB35 Determination Data'!$F479,'5th Cycle APR Raw Data-Final'!$T$3:$T$1977,"&lt;"&amp;E479),SUMIFS('5th Cycle APR Raw Data-Final'!$O$3:$O$1977,'5th Cycle APR Raw Data-Final'!$A$3:$A$1977,'SB35 Determination Data'!$K479,'5th Cycle APR Raw Data-Final'!$T$3:$T$1977,"&gt;="&amp;'SB35 Determination Data'!$F479,'5th Cycle APR Raw Data-Final'!$T$3:$T$1977,"&lt;="&amp;G479))</f>
        <v>17</v>
      </c>
      <c r="AE479" s="60">
        <f t="shared" si="17"/>
        <v>45</v>
      </c>
      <c r="AF479" s="31">
        <f t="shared" si="18"/>
        <v>0.27419354838709675</v>
      </c>
      <c r="AG479" s="60">
        <f>VLOOKUP(K479,'5th Cycle APR Raw Data-Final'!$A$3:$P$1977,16,FALSE)</f>
        <v>128</v>
      </c>
      <c r="AH479" s="60">
        <f>IF(AN479&lt;1,SUMIFS('5th Cycle APR Raw Data-Final'!$Q$3:$Q$1977,'5th Cycle APR Raw Data-Final'!$A$3:$A$1977,'SB35 Determination Data'!$K479,'5th Cycle APR Raw Data-Final'!$T$3:$T$1977,"&gt;="&amp;'SB35 Determination Data'!$F479,'5th Cycle APR Raw Data-Final'!$T$3:$T$1977,"&lt;"&amp;E479),SUMIFS('5th Cycle APR Raw Data-Final'!$Q$3:$Q$1977,'5th Cycle APR Raw Data-Final'!$A$3:$A$1977,'SB35 Determination Data'!$K479,'5th Cycle APR Raw Data-Final'!$T$3:$T$1977,"&gt;="&amp;'SB35 Determination Data'!$F479,'5th Cycle APR Raw Data-Final'!$T$3:$T$1977,"&lt;="&amp;G479))</f>
        <v>67</v>
      </c>
      <c r="AI479" s="60">
        <f t="shared" si="19"/>
        <v>61</v>
      </c>
      <c r="AJ479" s="31">
        <f t="shared" si="20"/>
        <v>0.5234375</v>
      </c>
      <c r="AK479" s="60">
        <f>VLOOKUP(K479,'5th Cycle APR Raw Data-Final'!$A$3:$R$1977,18,FALSE)</f>
        <v>335</v>
      </c>
      <c r="AL479" s="60">
        <f>IF(AN479&lt;1,SUMIFS('5th Cycle APR Raw Data-Final'!$S$3:$S$1977,'5th Cycle APR Raw Data-Final'!$A$3:$A$1977,'SB35 Determination Data'!$K479,'5th Cycle APR Raw Data-Final'!$T$3:$T$1977,"&gt;="&amp;'SB35 Determination Data'!$F479,'5th Cycle APR Raw Data-Final'!$T$3:$T$1977,"&lt;"&amp;E479),SUMIFS('5th Cycle APR Raw Data-Final'!$S$3:$S$1977,'5th Cycle APR Raw Data-Final'!$A$3:$A$1977,'SB35 Determination Data'!$K479,'5th Cycle APR Raw Data-Final'!$T$3:$T$1977,"&gt;="&amp;'SB35 Determination Data'!$F479,'5th Cycle APR Raw Data-Final'!$T$3:$T$1977,"&lt;="&amp;G479))</f>
        <v>84</v>
      </c>
      <c r="AM479" s="60">
        <f t="shared" si="21"/>
        <v>251</v>
      </c>
      <c r="AN479" s="62">
        <f t="shared" si="22"/>
        <v>0.5</v>
      </c>
      <c r="AO479" s="9" t="str">
        <f t="shared" si="23"/>
        <v>NO</v>
      </c>
      <c r="AP479" s="9" t="str">
        <f t="shared" si="24"/>
        <v>YES</v>
      </c>
      <c r="AQ479" s="9" t="str">
        <f t="shared" si="25"/>
        <v>NO</v>
      </c>
      <c r="AR479" s="48" t="str">
        <f>VLOOKUP(K479,'2018Submitted'!$A$2:$C$540,3,FALSE)</f>
        <v>Successful</v>
      </c>
      <c r="AS479" s="9" t="str">
        <f t="shared" si="26"/>
        <v>NO</v>
      </c>
      <c r="AT479" s="9" t="str">
        <f t="shared" si="27"/>
        <v>YES</v>
      </c>
    </row>
    <row r="480" spans="1:46" ht="12.75" customHeight="1" x14ac:dyDescent="0.15">
      <c r="A480" s="9" t="s">
        <v>85</v>
      </c>
      <c r="B480" s="9" t="str">
        <f t="shared" si="28"/>
        <v>SUTTER CREEK</v>
      </c>
      <c r="C480" s="31">
        <f t="shared" si="1"/>
        <v>1</v>
      </c>
      <c r="D480" s="45">
        <f t="shared" si="2"/>
        <v>5</v>
      </c>
      <c r="E480" s="46">
        <f t="shared" si="3"/>
        <v>2017</v>
      </c>
      <c r="F480" s="46">
        <f t="shared" si="4"/>
        <v>2014</v>
      </c>
      <c r="G480" s="46">
        <f t="shared" si="5"/>
        <v>2018</v>
      </c>
      <c r="H480" s="9" t="str">
        <f t="shared" si="6"/>
        <v>06/30/2014</v>
      </c>
      <c r="I480" s="9" t="str">
        <f t="shared" si="7"/>
        <v>06/30/2019</v>
      </c>
      <c r="J480" s="9" t="s">
        <v>83</v>
      </c>
      <c r="K480" s="49" t="s">
        <v>87</v>
      </c>
      <c r="L480" s="60">
        <f>VLOOKUP(K480,'5th Cycle APR Raw Data-Final'!$A$3:$P$1977,6,FALSE)</f>
        <v>2</v>
      </c>
      <c r="M480" s="60">
        <f>IF(AN480&lt;1,SUMIFS('5th Cycle APR Raw Data-Final'!G$3:G$1977,'5th Cycle APR Raw Data-Final'!$A$3:$A$1977,'SB35 Determination Data'!$K480,'5th Cycle APR Raw Data-Final'!$T$3:$T$1977,"&gt;="&amp;'SB35 Determination Data'!$F480,'5th Cycle APR Raw Data-Final'!$T$3:$T$1977,"&lt;"&amp;E480),SUMIFS('5th Cycle APR Raw Data-Final'!G$3:G$1977,'5th Cycle APR Raw Data-Final'!$A$3:$A$1977,'SB35 Determination Data'!$K480,'5th Cycle APR Raw Data-Final'!$T$3:$T$1977,"&gt;="&amp;'SB35 Determination Data'!$F480,'5th Cycle APR Raw Data-Final'!$T$3:$T$1977,"&lt;="&amp;G480))</f>
        <v>0</v>
      </c>
      <c r="N480" s="60">
        <f>IF(AN480&lt;1,SUMIFS('5th Cycle APR Raw Data-Final'!H$3:H$1977,'5th Cycle APR Raw Data-Final'!$A$3:$A$1977,'SB35 Determination Data'!$K480,'5th Cycle APR Raw Data-Final'!$T$3:$T$1977,"&gt;="&amp;'SB35 Determination Data'!$F480,'5th Cycle APR Raw Data-Final'!$T$3:$T$1977,"&lt;"&amp;E480),SUMIFS('5th Cycle APR Raw Data-Final'!H$3:H$1977,'5th Cycle APR Raw Data-Final'!$A$3:$A$1977,'SB35 Determination Data'!$K480,'5th Cycle APR Raw Data-Final'!$T$3:$T$1977,"&gt;="&amp;'SB35 Determination Data'!$F480,'5th Cycle APR Raw Data-Final'!$T$3:$T$1977,"&lt;="&amp;G480))</f>
        <v>0</v>
      </c>
      <c r="O480" s="60">
        <f>IF(AN480&lt;1,SUMIFS('5th Cycle APR Raw Data-Final'!I$3:I$1977,'5th Cycle APR Raw Data-Final'!$A$3:$A$1977,'SB35 Determination Data'!$K480,'5th Cycle APR Raw Data-Final'!$T$3:$T$1977,"&gt;="&amp;'SB35 Determination Data'!$F480,'5th Cycle APR Raw Data-Final'!$T$3:$T$1977,"&lt;"&amp;E480),SUMIFS('5th Cycle APR Raw Data-Final'!I$3:I$1977,'5th Cycle APR Raw Data-Final'!$A$3:$A$1977,'SB35 Determination Data'!$K480,'5th Cycle APR Raw Data-Final'!$T$3:$T$1977,"&gt;="&amp;'SB35 Determination Data'!$F480,'5th Cycle APR Raw Data-Final'!$T$3:$T$1977,"&lt;="&amp;G480))</f>
        <v>0</v>
      </c>
      <c r="P480" s="60">
        <f t="shared" si="8"/>
        <v>2</v>
      </c>
      <c r="Q480" s="31">
        <f t="shared" si="9"/>
        <v>0</v>
      </c>
      <c r="R480" s="61">
        <f t="shared" si="10"/>
        <v>2</v>
      </c>
      <c r="S480" s="61">
        <f t="shared" si="11"/>
        <v>0</v>
      </c>
      <c r="T480" s="60">
        <f>VLOOKUP(K480,'5th Cycle APR Raw Data-Final'!$A$3:$P$1977,10,FALSE)</f>
        <v>2</v>
      </c>
      <c r="U480" s="60">
        <f>IF(AN480&lt;1,SUMIFS('5th Cycle APR Raw Data-Final'!K$3:K$1977,'5th Cycle APR Raw Data-Final'!$A$3:$A$1977,'SB35 Determination Data'!$K480,'5th Cycle APR Raw Data-Final'!$T$3:$T$1977,"&gt;="&amp;'SB35 Determination Data'!$F480,'5th Cycle APR Raw Data-Final'!$T$3:$T$1977,"&lt;"&amp;E480),SUMIFS('5th Cycle APR Raw Data-Final'!K$3:K$1977,'5th Cycle APR Raw Data-Final'!$A$3:$A$1977,'SB35 Determination Data'!$K480,'5th Cycle APR Raw Data-Final'!$T$3:$T$1977,"&gt;="&amp;'SB35 Determination Data'!$F480,'5th Cycle APR Raw Data-Final'!$T$3:$T$1977,"&lt;="&amp;G480))</f>
        <v>0</v>
      </c>
      <c r="V480" s="60">
        <f>IF(AN480&lt;1,SUMIFS('5th Cycle APR Raw Data-Final'!L$3:L$1977,'5th Cycle APR Raw Data-Final'!$A$3:$A$1977,'SB35 Determination Data'!$K480,'5th Cycle APR Raw Data-Final'!$T$3:$T$1977,"&gt;="&amp;'SB35 Determination Data'!$F480,'5th Cycle APR Raw Data-Final'!$T$3:$T$1977,"&lt;"&amp;E480),SUMIFS('5th Cycle APR Raw Data-Final'!L$3:L$1977,'5th Cycle APR Raw Data-Final'!$A$3:$A$1977,'SB35 Determination Data'!$K480,'5th Cycle APR Raw Data-Final'!$T$3:$T$1977,"&gt;="&amp;'SB35 Determination Data'!$F480,'5th Cycle APR Raw Data-Final'!$T$3:$T$1977,"&lt;="&amp;G480))</f>
        <v>0</v>
      </c>
      <c r="W480" s="60">
        <f>IF(AN480&lt;1,SUMIFS('5th Cycle APR Raw Data-Final'!M$3:M$1977,'5th Cycle APR Raw Data-Final'!$A$3:$A$1977,'SB35 Determination Data'!$K480,'5th Cycle APR Raw Data-Final'!$T$3:$T$1977,"&gt;="&amp;'SB35 Determination Data'!$F480,'5th Cycle APR Raw Data-Final'!$T$3:$T$1977,"&lt;"&amp;E480),SUMIFS('5th Cycle APR Raw Data-Final'!M$3:M$1977,'5th Cycle APR Raw Data-Final'!$A$3:$A$1977,'SB35 Determination Data'!$K480,'5th Cycle APR Raw Data-Final'!$T$3:$T$1977,"&gt;="&amp;'SB35 Determination Data'!$F480,'5th Cycle APR Raw Data-Final'!$T$3:$T$1977,"&lt;="&amp;G480))</f>
        <v>0</v>
      </c>
      <c r="X480" s="60">
        <f t="shared" si="12"/>
        <v>2</v>
      </c>
      <c r="Y480" s="60">
        <f t="shared" si="13"/>
        <v>0</v>
      </c>
      <c r="Z480" s="60">
        <f t="shared" si="14"/>
        <v>2</v>
      </c>
      <c r="AA480" s="31">
        <f t="shared" si="15"/>
        <v>0</v>
      </c>
      <c r="AB480" s="31">
        <f t="shared" si="16"/>
        <v>0</v>
      </c>
      <c r="AC480" s="60">
        <f>VLOOKUP(K480,'5th Cycle APR Raw Data-Final'!$A$3:$P$1977,14,FALSE)</f>
        <v>2</v>
      </c>
      <c r="AD480" s="60">
        <f>IF(AN480&lt;1,SUMIFS('5th Cycle APR Raw Data-Final'!$O$3:$O$1977,'5th Cycle APR Raw Data-Final'!$A$3:$A$1977,'SB35 Determination Data'!$K480,'5th Cycle APR Raw Data-Final'!$T$3:$T$1977,"&gt;="&amp;'SB35 Determination Data'!$F480,'5th Cycle APR Raw Data-Final'!$T$3:$T$1977,"&lt;"&amp;E480),SUMIFS('5th Cycle APR Raw Data-Final'!$O$3:$O$1977,'5th Cycle APR Raw Data-Final'!$A$3:$A$1977,'SB35 Determination Data'!$K480,'5th Cycle APR Raw Data-Final'!$T$3:$T$1977,"&gt;="&amp;'SB35 Determination Data'!$F480,'5th Cycle APR Raw Data-Final'!$T$3:$T$1977,"&lt;="&amp;G480))</f>
        <v>20</v>
      </c>
      <c r="AE480" s="60">
        <f t="shared" si="17"/>
        <v>0</v>
      </c>
      <c r="AF480" s="31">
        <f t="shared" si="18"/>
        <v>10</v>
      </c>
      <c r="AG480" s="60">
        <f>VLOOKUP(K480,'5th Cycle APR Raw Data-Final'!$A$3:$P$1977,16,FALSE)</f>
        <v>4</v>
      </c>
      <c r="AH480" s="60">
        <f>IF(AN480&lt;1,SUMIFS('5th Cycle APR Raw Data-Final'!$Q$3:$Q$1977,'5th Cycle APR Raw Data-Final'!$A$3:$A$1977,'SB35 Determination Data'!$K480,'5th Cycle APR Raw Data-Final'!$T$3:$T$1977,"&gt;="&amp;'SB35 Determination Data'!$F480,'5th Cycle APR Raw Data-Final'!$T$3:$T$1977,"&lt;"&amp;E480),SUMIFS('5th Cycle APR Raw Data-Final'!$Q$3:$Q$1977,'5th Cycle APR Raw Data-Final'!$A$3:$A$1977,'SB35 Determination Data'!$K480,'5th Cycle APR Raw Data-Final'!$T$3:$T$1977,"&gt;="&amp;'SB35 Determination Data'!$F480,'5th Cycle APR Raw Data-Final'!$T$3:$T$1977,"&lt;="&amp;G480))</f>
        <v>12</v>
      </c>
      <c r="AI480" s="60">
        <f t="shared" si="19"/>
        <v>0</v>
      </c>
      <c r="AJ480" s="31">
        <f t="shared" si="20"/>
        <v>3</v>
      </c>
      <c r="AK480" s="60">
        <f>VLOOKUP(K480,'5th Cycle APR Raw Data-Final'!$A$3:$R$1977,18,FALSE)</f>
        <v>10</v>
      </c>
      <c r="AL480" s="60">
        <f>IF(AN480&lt;1,SUMIFS('5th Cycle APR Raw Data-Final'!$S$3:$S$1977,'5th Cycle APR Raw Data-Final'!$A$3:$A$1977,'SB35 Determination Data'!$K480,'5th Cycle APR Raw Data-Final'!$T$3:$T$1977,"&gt;="&amp;'SB35 Determination Data'!$F480,'5th Cycle APR Raw Data-Final'!$T$3:$T$1977,"&lt;"&amp;E480),SUMIFS('5th Cycle APR Raw Data-Final'!$S$3:$S$1977,'5th Cycle APR Raw Data-Final'!$A$3:$A$1977,'SB35 Determination Data'!$K480,'5th Cycle APR Raw Data-Final'!$T$3:$T$1977,"&gt;="&amp;'SB35 Determination Data'!$F480,'5th Cycle APR Raw Data-Final'!$T$3:$T$1977,"&lt;="&amp;G480))</f>
        <v>32</v>
      </c>
      <c r="AM480" s="60">
        <f t="shared" si="21"/>
        <v>4</v>
      </c>
      <c r="AN480" s="62">
        <f t="shared" si="22"/>
        <v>1</v>
      </c>
      <c r="AO480" s="9" t="str">
        <f t="shared" si="23"/>
        <v>YES</v>
      </c>
      <c r="AP480" s="9" t="str">
        <f t="shared" si="24"/>
        <v>NO</v>
      </c>
      <c r="AQ480" s="9" t="str">
        <f t="shared" si="25"/>
        <v>NO</v>
      </c>
      <c r="AR480" s="48" t="str">
        <f>VLOOKUP(K480,'2018Submitted'!$A$2:$C$540,3,FALSE)</f>
        <v>No 2018 Annual Progress Report</v>
      </c>
      <c r="AS480" s="9" t="str">
        <f t="shared" si="26"/>
        <v>NO</v>
      </c>
      <c r="AT480" s="9" t="str">
        <f t="shared" si="27"/>
        <v>YES</v>
      </c>
    </row>
    <row r="481" spans="1:46" ht="12.75" customHeight="1" x14ac:dyDescent="0.15">
      <c r="A481" s="9" t="s">
        <v>154</v>
      </c>
      <c r="B481" s="9" t="str">
        <f t="shared" si="28"/>
        <v>TAFT</v>
      </c>
      <c r="C481" s="31">
        <f t="shared" si="1"/>
        <v>0.375</v>
      </c>
      <c r="D481" s="45">
        <f t="shared" si="2"/>
        <v>8</v>
      </c>
      <c r="E481" s="46">
        <f t="shared" si="3"/>
        <v>2020</v>
      </c>
      <c r="F481" s="46">
        <f t="shared" si="4"/>
        <v>2016</v>
      </c>
      <c r="G481" s="46" t="str">
        <f t="shared" si="5"/>
        <v>2023</v>
      </c>
      <c r="H481" s="9" t="str">
        <f t="shared" si="6"/>
        <v>12/31/2015</v>
      </c>
      <c r="I481" s="9" t="str">
        <f t="shared" si="7"/>
        <v>12/31/2023</v>
      </c>
      <c r="J481" s="9" t="s">
        <v>128</v>
      </c>
      <c r="K481" s="49" t="s">
        <v>160</v>
      </c>
      <c r="L481" s="60">
        <f>VLOOKUP(K481,'5th Cycle APR Raw Data-Final'!$A$3:$P$1977,6,FALSE)</f>
        <v>52</v>
      </c>
      <c r="M481" s="60">
        <f>IF(AN481&lt;1,SUMIFS('5th Cycle APR Raw Data-Final'!G$3:G$1977,'5th Cycle APR Raw Data-Final'!$A$3:$A$1977,'SB35 Determination Data'!$K481,'5th Cycle APR Raw Data-Final'!$T$3:$T$1977,"&gt;="&amp;'SB35 Determination Data'!$F481,'5th Cycle APR Raw Data-Final'!$T$3:$T$1977,"&lt;"&amp;E481),SUMIFS('5th Cycle APR Raw Data-Final'!G$3:G$1977,'5th Cycle APR Raw Data-Final'!$A$3:$A$1977,'SB35 Determination Data'!$K481,'5th Cycle APR Raw Data-Final'!$T$3:$T$1977,"&gt;="&amp;'SB35 Determination Data'!$F481,'5th Cycle APR Raw Data-Final'!$T$3:$T$1977,"&lt;="&amp;G481))</f>
        <v>0</v>
      </c>
      <c r="N481" s="60">
        <f>IF(AN481&lt;1,SUMIFS('5th Cycle APR Raw Data-Final'!H$3:H$1977,'5th Cycle APR Raw Data-Final'!$A$3:$A$1977,'SB35 Determination Data'!$K481,'5th Cycle APR Raw Data-Final'!$T$3:$T$1977,"&gt;="&amp;'SB35 Determination Data'!$F481,'5th Cycle APR Raw Data-Final'!$T$3:$T$1977,"&lt;"&amp;E481),SUMIFS('5th Cycle APR Raw Data-Final'!H$3:H$1977,'5th Cycle APR Raw Data-Final'!$A$3:$A$1977,'SB35 Determination Data'!$K481,'5th Cycle APR Raw Data-Final'!$T$3:$T$1977,"&gt;="&amp;'SB35 Determination Data'!$F481,'5th Cycle APR Raw Data-Final'!$T$3:$T$1977,"&lt;="&amp;G481))</f>
        <v>0</v>
      </c>
      <c r="O481" s="60">
        <f>IF(AN481&lt;1,SUMIFS('5th Cycle APR Raw Data-Final'!I$3:I$1977,'5th Cycle APR Raw Data-Final'!$A$3:$A$1977,'SB35 Determination Data'!$K481,'5th Cycle APR Raw Data-Final'!$T$3:$T$1977,"&gt;="&amp;'SB35 Determination Data'!$F481,'5th Cycle APR Raw Data-Final'!$T$3:$T$1977,"&lt;"&amp;E481),SUMIFS('5th Cycle APR Raw Data-Final'!I$3:I$1977,'5th Cycle APR Raw Data-Final'!$A$3:$A$1977,'SB35 Determination Data'!$K481,'5th Cycle APR Raw Data-Final'!$T$3:$T$1977,"&gt;="&amp;'SB35 Determination Data'!$F481,'5th Cycle APR Raw Data-Final'!$T$3:$T$1977,"&lt;="&amp;G481))</f>
        <v>0</v>
      </c>
      <c r="P481" s="60">
        <f t="shared" si="8"/>
        <v>52</v>
      </c>
      <c r="Q481" s="31">
        <f t="shared" si="9"/>
        <v>0</v>
      </c>
      <c r="R481" s="61">
        <f t="shared" si="10"/>
        <v>20</v>
      </c>
      <c r="S481" s="61">
        <f t="shared" si="11"/>
        <v>0</v>
      </c>
      <c r="T481" s="60">
        <f>VLOOKUP(K481,'5th Cycle APR Raw Data-Final'!$A$3:$P$1977,10,FALSE)</f>
        <v>26</v>
      </c>
      <c r="U481" s="60">
        <f>IF(AN481&lt;1,SUMIFS('5th Cycle APR Raw Data-Final'!K$3:K$1977,'5th Cycle APR Raw Data-Final'!$A$3:$A$1977,'SB35 Determination Data'!$K481,'5th Cycle APR Raw Data-Final'!$T$3:$T$1977,"&gt;="&amp;'SB35 Determination Data'!$F481,'5th Cycle APR Raw Data-Final'!$T$3:$T$1977,"&lt;"&amp;E481),SUMIFS('5th Cycle APR Raw Data-Final'!K$3:K$1977,'5th Cycle APR Raw Data-Final'!$A$3:$A$1977,'SB35 Determination Data'!$K481,'5th Cycle APR Raw Data-Final'!$T$3:$T$1977,"&gt;="&amp;'SB35 Determination Data'!$F481,'5th Cycle APR Raw Data-Final'!$T$3:$T$1977,"&lt;="&amp;G481))</f>
        <v>0</v>
      </c>
      <c r="V481" s="60">
        <f>IF(AN481&lt;1,SUMIFS('5th Cycle APR Raw Data-Final'!L$3:L$1977,'5th Cycle APR Raw Data-Final'!$A$3:$A$1977,'SB35 Determination Data'!$K481,'5th Cycle APR Raw Data-Final'!$T$3:$T$1977,"&gt;="&amp;'SB35 Determination Data'!$F481,'5th Cycle APR Raw Data-Final'!$T$3:$T$1977,"&lt;"&amp;E481),SUMIFS('5th Cycle APR Raw Data-Final'!L$3:L$1977,'5th Cycle APR Raw Data-Final'!$A$3:$A$1977,'SB35 Determination Data'!$K481,'5th Cycle APR Raw Data-Final'!$T$3:$T$1977,"&gt;="&amp;'SB35 Determination Data'!$F481,'5th Cycle APR Raw Data-Final'!$T$3:$T$1977,"&lt;="&amp;G481))</f>
        <v>0</v>
      </c>
      <c r="W481" s="60">
        <f>IF(AN481&lt;1,SUMIFS('5th Cycle APR Raw Data-Final'!M$3:M$1977,'5th Cycle APR Raw Data-Final'!$A$3:$A$1977,'SB35 Determination Data'!$K481,'5th Cycle APR Raw Data-Final'!$T$3:$T$1977,"&gt;="&amp;'SB35 Determination Data'!$F481,'5th Cycle APR Raw Data-Final'!$T$3:$T$1977,"&lt;"&amp;E481),SUMIFS('5th Cycle APR Raw Data-Final'!M$3:M$1977,'5th Cycle APR Raw Data-Final'!$A$3:$A$1977,'SB35 Determination Data'!$K481,'5th Cycle APR Raw Data-Final'!$T$3:$T$1977,"&gt;="&amp;'SB35 Determination Data'!$F481,'5th Cycle APR Raw Data-Final'!$T$3:$T$1977,"&lt;="&amp;G481))</f>
        <v>0</v>
      </c>
      <c r="X481" s="60">
        <f t="shared" si="12"/>
        <v>26</v>
      </c>
      <c r="Y481" s="60">
        <f t="shared" si="13"/>
        <v>0</v>
      </c>
      <c r="Z481" s="60">
        <f t="shared" si="14"/>
        <v>26</v>
      </c>
      <c r="AA481" s="31">
        <f t="shared" si="15"/>
        <v>0</v>
      </c>
      <c r="AB481" s="31">
        <f t="shared" si="16"/>
        <v>0</v>
      </c>
      <c r="AC481" s="60">
        <f>VLOOKUP(K481,'5th Cycle APR Raw Data-Final'!$A$3:$P$1977,14,FALSE)</f>
        <v>30</v>
      </c>
      <c r="AD481" s="60">
        <f>IF(AN481&lt;1,SUMIFS('5th Cycle APR Raw Data-Final'!$O$3:$O$1977,'5th Cycle APR Raw Data-Final'!$A$3:$A$1977,'SB35 Determination Data'!$K481,'5th Cycle APR Raw Data-Final'!$T$3:$T$1977,"&gt;="&amp;'SB35 Determination Data'!$F481,'5th Cycle APR Raw Data-Final'!$T$3:$T$1977,"&lt;"&amp;E481),SUMIFS('5th Cycle APR Raw Data-Final'!$O$3:$O$1977,'5th Cycle APR Raw Data-Final'!$A$3:$A$1977,'SB35 Determination Data'!$K481,'5th Cycle APR Raw Data-Final'!$T$3:$T$1977,"&gt;="&amp;'SB35 Determination Data'!$F481,'5th Cycle APR Raw Data-Final'!$T$3:$T$1977,"&lt;="&amp;G481))</f>
        <v>5</v>
      </c>
      <c r="AE481" s="60">
        <f t="shared" si="17"/>
        <v>25</v>
      </c>
      <c r="AF481" s="31">
        <f t="shared" si="18"/>
        <v>0.16666666666666666</v>
      </c>
      <c r="AG481" s="60">
        <f>VLOOKUP(K481,'5th Cycle APR Raw Data-Final'!$A$3:$P$1977,16,FALSE)</f>
        <v>146</v>
      </c>
      <c r="AH481" s="60">
        <f>IF(AN481&lt;1,SUMIFS('5th Cycle APR Raw Data-Final'!$Q$3:$Q$1977,'5th Cycle APR Raw Data-Final'!$A$3:$A$1977,'SB35 Determination Data'!$K481,'5th Cycle APR Raw Data-Final'!$T$3:$T$1977,"&gt;="&amp;'SB35 Determination Data'!$F481,'5th Cycle APR Raw Data-Final'!$T$3:$T$1977,"&lt;"&amp;E481),SUMIFS('5th Cycle APR Raw Data-Final'!$Q$3:$Q$1977,'5th Cycle APR Raw Data-Final'!$A$3:$A$1977,'SB35 Determination Data'!$K481,'5th Cycle APR Raw Data-Final'!$T$3:$T$1977,"&gt;="&amp;'SB35 Determination Data'!$F481,'5th Cycle APR Raw Data-Final'!$T$3:$T$1977,"&lt;="&amp;G481))</f>
        <v>38</v>
      </c>
      <c r="AI481" s="60">
        <f t="shared" si="19"/>
        <v>108</v>
      </c>
      <c r="AJ481" s="31">
        <f t="shared" si="20"/>
        <v>0.26027397260273971</v>
      </c>
      <c r="AK481" s="60">
        <f>VLOOKUP(K481,'5th Cycle APR Raw Data-Final'!$A$3:$R$1977,18,FALSE)</f>
        <v>254</v>
      </c>
      <c r="AL481" s="60">
        <f>IF(AN481&lt;1,SUMIFS('5th Cycle APR Raw Data-Final'!$S$3:$S$1977,'5th Cycle APR Raw Data-Final'!$A$3:$A$1977,'SB35 Determination Data'!$K481,'5th Cycle APR Raw Data-Final'!$T$3:$T$1977,"&gt;="&amp;'SB35 Determination Data'!$F481,'5th Cycle APR Raw Data-Final'!$T$3:$T$1977,"&lt;"&amp;E481),SUMIFS('5th Cycle APR Raw Data-Final'!$S$3:$S$1977,'5th Cycle APR Raw Data-Final'!$A$3:$A$1977,'SB35 Determination Data'!$K481,'5th Cycle APR Raw Data-Final'!$T$3:$T$1977,"&gt;="&amp;'SB35 Determination Data'!$F481,'5th Cycle APR Raw Data-Final'!$T$3:$T$1977,"&lt;="&amp;G481))</f>
        <v>43</v>
      </c>
      <c r="AM481" s="60">
        <f t="shared" si="21"/>
        <v>211</v>
      </c>
      <c r="AN481" s="62">
        <f t="shared" si="22"/>
        <v>0.375</v>
      </c>
      <c r="AO481" s="9" t="str">
        <f t="shared" si="23"/>
        <v>YES</v>
      </c>
      <c r="AP481" s="9" t="str">
        <f t="shared" si="24"/>
        <v>NO</v>
      </c>
      <c r="AQ481" s="9" t="str">
        <f t="shared" si="25"/>
        <v>NO</v>
      </c>
      <c r="AR481" s="48" t="str">
        <f>VLOOKUP(K481,'2018Submitted'!$A$2:$C$540,3,FALSE)</f>
        <v>Successful</v>
      </c>
      <c r="AS481" s="9" t="str">
        <f t="shared" si="26"/>
        <v>NO</v>
      </c>
      <c r="AT481" s="9" t="str">
        <f t="shared" si="27"/>
        <v>NO</v>
      </c>
    </row>
    <row r="482" spans="1:46" ht="12.75" customHeight="1" x14ac:dyDescent="0.15">
      <c r="A482" s="9" t="s">
        <v>154</v>
      </c>
      <c r="B482" s="9" t="str">
        <f t="shared" si="28"/>
        <v>TEHACHAPI</v>
      </c>
      <c r="C482" s="31">
        <f t="shared" si="1"/>
        <v>0.375</v>
      </c>
      <c r="D482" s="45">
        <f t="shared" si="2"/>
        <v>8</v>
      </c>
      <c r="E482" s="46">
        <f t="shared" si="3"/>
        <v>2020</v>
      </c>
      <c r="F482" s="46">
        <f t="shared" si="4"/>
        <v>2016</v>
      </c>
      <c r="G482" s="46" t="str">
        <f t="shared" si="5"/>
        <v>2023</v>
      </c>
      <c r="H482" s="9" t="str">
        <f t="shared" si="6"/>
        <v>12/31/2015</v>
      </c>
      <c r="I482" s="9" t="str">
        <f t="shared" si="7"/>
        <v>12/31/2023</v>
      </c>
      <c r="J482" s="9" t="s">
        <v>128</v>
      </c>
      <c r="K482" s="49" t="s">
        <v>1318</v>
      </c>
      <c r="L482" s="60">
        <f>VLOOKUP(K482,'5th Cycle APR Raw Data-Final'!$A$3:$P$1977,6,FALSE)</f>
        <v>127</v>
      </c>
      <c r="M482" s="60">
        <f>IF(AN482&lt;1,SUMIFS('5th Cycle APR Raw Data-Final'!G$3:G$1977,'5th Cycle APR Raw Data-Final'!$A$3:$A$1977,'SB35 Determination Data'!$K482,'5th Cycle APR Raw Data-Final'!$T$3:$T$1977,"&gt;="&amp;'SB35 Determination Data'!$F482,'5th Cycle APR Raw Data-Final'!$T$3:$T$1977,"&lt;"&amp;E482),SUMIFS('5th Cycle APR Raw Data-Final'!G$3:G$1977,'5th Cycle APR Raw Data-Final'!$A$3:$A$1977,'SB35 Determination Data'!$K482,'5th Cycle APR Raw Data-Final'!$T$3:$T$1977,"&gt;="&amp;'SB35 Determination Data'!$F482,'5th Cycle APR Raw Data-Final'!$T$3:$T$1977,"&lt;="&amp;G482))</f>
        <v>0</v>
      </c>
      <c r="N482" s="60">
        <f>IF(AN482&lt;1,SUMIFS('5th Cycle APR Raw Data-Final'!H$3:H$1977,'5th Cycle APR Raw Data-Final'!$A$3:$A$1977,'SB35 Determination Data'!$K482,'5th Cycle APR Raw Data-Final'!$T$3:$T$1977,"&gt;="&amp;'SB35 Determination Data'!$F482,'5th Cycle APR Raw Data-Final'!$T$3:$T$1977,"&lt;"&amp;E482),SUMIFS('5th Cycle APR Raw Data-Final'!H$3:H$1977,'5th Cycle APR Raw Data-Final'!$A$3:$A$1977,'SB35 Determination Data'!$K482,'5th Cycle APR Raw Data-Final'!$T$3:$T$1977,"&gt;="&amp;'SB35 Determination Data'!$F482,'5th Cycle APR Raw Data-Final'!$T$3:$T$1977,"&lt;="&amp;G482))</f>
        <v>0</v>
      </c>
      <c r="O482" s="60">
        <f>IF(AN482&lt;1,SUMIFS('5th Cycle APR Raw Data-Final'!I$3:I$1977,'5th Cycle APR Raw Data-Final'!$A$3:$A$1977,'SB35 Determination Data'!$K482,'5th Cycle APR Raw Data-Final'!$T$3:$T$1977,"&gt;="&amp;'SB35 Determination Data'!$F482,'5th Cycle APR Raw Data-Final'!$T$3:$T$1977,"&lt;"&amp;E482),SUMIFS('5th Cycle APR Raw Data-Final'!I$3:I$1977,'5th Cycle APR Raw Data-Final'!$A$3:$A$1977,'SB35 Determination Data'!$K482,'5th Cycle APR Raw Data-Final'!$T$3:$T$1977,"&gt;="&amp;'SB35 Determination Data'!$F482,'5th Cycle APR Raw Data-Final'!$T$3:$T$1977,"&lt;="&amp;G482))</f>
        <v>0</v>
      </c>
      <c r="P482" s="60">
        <f t="shared" si="8"/>
        <v>127</v>
      </c>
      <c r="Q482" s="31">
        <f t="shared" si="9"/>
        <v>0</v>
      </c>
      <c r="R482" s="61">
        <f t="shared" si="10"/>
        <v>48</v>
      </c>
      <c r="S482" s="61">
        <f t="shared" si="11"/>
        <v>0</v>
      </c>
      <c r="T482" s="60">
        <f>VLOOKUP(K482,'5th Cycle APR Raw Data-Final'!$A$3:$P$1977,10,FALSE)</f>
        <v>64</v>
      </c>
      <c r="U482" s="60">
        <f>IF(AN482&lt;1,SUMIFS('5th Cycle APR Raw Data-Final'!K$3:K$1977,'5th Cycle APR Raw Data-Final'!$A$3:$A$1977,'SB35 Determination Data'!$K482,'5th Cycle APR Raw Data-Final'!$T$3:$T$1977,"&gt;="&amp;'SB35 Determination Data'!$F482,'5th Cycle APR Raw Data-Final'!$T$3:$T$1977,"&lt;"&amp;E482),SUMIFS('5th Cycle APR Raw Data-Final'!K$3:K$1977,'5th Cycle APR Raw Data-Final'!$A$3:$A$1977,'SB35 Determination Data'!$K482,'5th Cycle APR Raw Data-Final'!$T$3:$T$1977,"&gt;="&amp;'SB35 Determination Data'!$F482,'5th Cycle APR Raw Data-Final'!$T$3:$T$1977,"&lt;="&amp;G482))</f>
        <v>0</v>
      </c>
      <c r="V482" s="60">
        <f>IF(AN482&lt;1,SUMIFS('5th Cycle APR Raw Data-Final'!L$3:L$1977,'5th Cycle APR Raw Data-Final'!$A$3:$A$1977,'SB35 Determination Data'!$K482,'5th Cycle APR Raw Data-Final'!$T$3:$T$1977,"&gt;="&amp;'SB35 Determination Data'!$F482,'5th Cycle APR Raw Data-Final'!$T$3:$T$1977,"&lt;"&amp;E482),SUMIFS('5th Cycle APR Raw Data-Final'!L$3:L$1977,'5th Cycle APR Raw Data-Final'!$A$3:$A$1977,'SB35 Determination Data'!$K482,'5th Cycle APR Raw Data-Final'!$T$3:$T$1977,"&gt;="&amp;'SB35 Determination Data'!$F482,'5th Cycle APR Raw Data-Final'!$T$3:$T$1977,"&lt;="&amp;G482))</f>
        <v>0</v>
      </c>
      <c r="W482" s="60">
        <f>IF(AN482&lt;1,SUMIFS('5th Cycle APR Raw Data-Final'!M$3:M$1977,'5th Cycle APR Raw Data-Final'!$A$3:$A$1977,'SB35 Determination Data'!$K482,'5th Cycle APR Raw Data-Final'!$T$3:$T$1977,"&gt;="&amp;'SB35 Determination Data'!$F482,'5th Cycle APR Raw Data-Final'!$T$3:$T$1977,"&lt;"&amp;E482),SUMIFS('5th Cycle APR Raw Data-Final'!M$3:M$1977,'5th Cycle APR Raw Data-Final'!$A$3:$A$1977,'SB35 Determination Data'!$K482,'5th Cycle APR Raw Data-Final'!$T$3:$T$1977,"&gt;="&amp;'SB35 Determination Data'!$F482,'5th Cycle APR Raw Data-Final'!$T$3:$T$1977,"&lt;="&amp;G482))</f>
        <v>0</v>
      </c>
      <c r="X482" s="60">
        <f t="shared" si="12"/>
        <v>64</v>
      </c>
      <c r="Y482" s="60">
        <f t="shared" si="13"/>
        <v>0</v>
      </c>
      <c r="Z482" s="60">
        <f t="shared" si="14"/>
        <v>64</v>
      </c>
      <c r="AA482" s="31">
        <f t="shared" si="15"/>
        <v>0</v>
      </c>
      <c r="AB482" s="31">
        <f t="shared" si="16"/>
        <v>0</v>
      </c>
      <c r="AC482" s="60">
        <f>VLOOKUP(K482,'5th Cycle APR Raw Data-Final'!$A$3:$P$1977,14,FALSE)</f>
        <v>88</v>
      </c>
      <c r="AD482" s="60">
        <f>IF(AN482&lt;1,SUMIFS('5th Cycle APR Raw Data-Final'!$O$3:$O$1977,'5th Cycle APR Raw Data-Final'!$A$3:$A$1977,'SB35 Determination Data'!$K482,'5th Cycle APR Raw Data-Final'!$T$3:$T$1977,"&gt;="&amp;'SB35 Determination Data'!$F482,'5th Cycle APR Raw Data-Final'!$T$3:$T$1977,"&lt;"&amp;E482),SUMIFS('5th Cycle APR Raw Data-Final'!$O$3:$O$1977,'5th Cycle APR Raw Data-Final'!$A$3:$A$1977,'SB35 Determination Data'!$K482,'5th Cycle APR Raw Data-Final'!$T$3:$T$1977,"&gt;="&amp;'SB35 Determination Data'!$F482,'5th Cycle APR Raw Data-Final'!$T$3:$T$1977,"&lt;="&amp;G482))</f>
        <v>0</v>
      </c>
      <c r="AE482" s="60">
        <f t="shared" si="17"/>
        <v>88</v>
      </c>
      <c r="AF482" s="31">
        <f t="shared" si="18"/>
        <v>0</v>
      </c>
      <c r="AG482" s="60">
        <f>VLOOKUP(K482,'5th Cycle APR Raw Data-Final'!$A$3:$P$1977,16,FALSE)</f>
        <v>216</v>
      </c>
      <c r="AH482" s="60">
        <f>IF(AN482&lt;1,SUMIFS('5th Cycle APR Raw Data-Final'!$Q$3:$Q$1977,'5th Cycle APR Raw Data-Final'!$A$3:$A$1977,'SB35 Determination Data'!$K482,'5th Cycle APR Raw Data-Final'!$T$3:$T$1977,"&gt;="&amp;'SB35 Determination Data'!$F482,'5th Cycle APR Raw Data-Final'!$T$3:$T$1977,"&lt;"&amp;E482),SUMIFS('5th Cycle APR Raw Data-Final'!$Q$3:$Q$1977,'5th Cycle APR Raw Data-Final'!$A$3:$A$1977,'SB35 Determination Data'!$K482,'5th Cycle APR Raw Data-Final'!$T$3:$T$1977,"&gt;="&amp;'SB35 Determination Data'!$F482,'5th Cycle APR Raw Data-Final'!$T$3:$T$1977,"&lt;="&amp;G482))</f>
        <v>21</v>
      </c>
      <c r="AI482" s="60">
        <f t="shared" si="19"/>
        <v>195</v>
      </c>
      <c r="AJ482" s="31">
        <f t="shared" si="20"/>
        <v>9.7222222222222224E-2</v>
      </c>
      <c r="AK482" s="60">
        <f>VLOOKUP(K482,'5th Cycle APR Raw Data-Final'!$A$3:$R$1977,18,FALSE)</f>
        <v>495</v>
      </c>
      <c r="AL482" s="60">
        <f>IF(AN482&lt;1,SUMIFS('5th Cycle APR Raw Data-Final'!$S$3:$S$1977,'5th Cycle APR Raw Data-Final'!$A$3:$A$1977,'SB35 Determination Data'!$K482,'5th Cycle APR Raw Data-Final'!$T$3:$T$1977,"&gt;="&amp;'SB35 Determination Data'!$F482,'5th Cycle APR Raw Data-Final'!$T$3:$T$1977,"&lt;"&amp;E482),SUMIFS('5th Cycle APR Raw Data-Final'!$S$3:$S$1977,'5th Cycle APR Raw Data-Final'!$A$3:$A$1977,'SB35 Determination Data'!$K482,'5th Cycle APR Raw Data-Final'!$T$3:$T$1977,"&gt;="&amp;'SB35 Determination Data'!$F482,'5th Cycle APR Raw Data-Final'!$T$3:$T$1977,"&lt;="&amp;G482))</f>
        <v>21</v>
      </c>
      <c r="AM482" s="60">
        <f t="shared" si="21"/>
        <v>474</v>
      </c>
      <c r="AN482" s="62">
        <f t="shared" si="22"/>
        <v>0.375</v>
      </c>
      <c r="AO482" s="9" t="str">
        <f t="shared" si="23"/>
        <v>YES</v>
      </c>
      <c r="AP482" s="9" t="str">
        <f t="shared" si="24"/>
        <v>NO</v>
      </c>
      <c r="AQ482" s="9" t="str">
        <f t="shared" si="25"/>
        <v>NO</v>
      </c>
      <c r="AR482" s="48" t="str">
        <f>VLOOKUP(K482,'2018Submitted'!$A$2:$C$540,3,FALSE)</f>
        <v>Successful</v>
      </c>
      <c r="AS482" s="9" t="str">
        <f t="shared" si="26"/>
        <v>NO</v>
      </c>
      <c r="AT482" s="9" t="str">
        <f t="shared" si="27"/>
        <v>NO</v>
      </c>
    </row>
    <row r="483" spans="1:46" ht="12.75" customHeight="1" x14ac:dyDescent="0.15">
      <c r="A483" s="9" t="s">
        <v>542</v>
      </c>
      <c r="B483" s="9" t="str">
        <f t="shared" si="28"/>
        <v>TEHAMA</v>
      </c>
      <c r="C483" s="31">
        <f t="shared" si="1"/>
        <v>1</v>
      </c>
      <c r="D483" s="45">
        <f t="shared" si="2"/>
        <v>5</v>
      </c>
      <c r="E483" s="46">
        <f t="shared" si="3"/>
        <v>2017</v>
      </c>
      <c r="F483" s="46">
        <f t="shared" si="4"/>
        <v>2014</v>
      </c>
      <c r="G483" s="46">
        <f t="shared" si="5"/>
        <v>2018</v>
      </c>
      <c r="H483" s="9" t="str">
        <f t="shared" si="6"/>
        <v>06/30/2014</v>
      </c>
      <c r="I483" s="9" t="str">
        <f t="shared" si="7"/>
        <v>06/30/2019</v>
      </c>
      <c r="J483" s="9" t="s">
        <v>83</v>
      </c>
      <c r="K483" s="49" t="s">
        <v>542</v>
      </c>
      <c r="L483" s="60">
        <f>VLOOKUP(K483,'5th Cycle APR Raw Data-Final'!$A$3:$P$1977,6,FALSE)</f>
        <v>2</v>
      </c>
      <c r="M483" s="60">
        <f>IF(AN483&lt;1,SUMIFS('5th Cycle APR Raw Data-Final'!G$3:G$1977,'5th Cycle APR Raw Data-Final'!$A$3:$A$1977,'SB35 Determination Data'!$K483,'5th Cycle APR Raw Data-Final'!$T$3:$T$1977,"&gt;="&amp;'SB35 Determination Data'!$F483,'5th Cycle APR Raw Data-Final'!$T$3:$T$1977,"&lt;"&amp;E483),SUMIFS('5th Cycle APR Raw Data-Final'!G$3:G$1977,'5th Cycle APR Raw Data-Final'!$A$3:$A$1977,'SB35 Determination Data'!$K483,'5th Cycle APR Raw Data-Final'!$T$3:$T$1977,"&gt;="&amp;'SB35 Determination Data'!$F483,'5th Cycle APR Raw Data-Final'!$T$3:$T$1977,"&lt;="&amp;G483))</f>
        <v>0</v>
      </c>
      <c r="N483" s="60">
        <f>IF(AN483&lt;1,SUMIFS('5th Cycle APR Raw Data-Final'!H$3:H$1977,'5th Cycle APR Raw Data-Final'!$A$3:$A$1977,'SB35 Determination Data'!$K483,'5th Cycle APR Raw Data-Final'!$T$3:$T$1977,"&gt;="&amp;'SB35 Determination Data'!$F483,'5th Cycle APR Raw Data-Final'!$T$3:$T$1977,"&lt;"&amp;E483),SUMIFS('5th Cycle APR Raw Data-Final'!H$3:H$1977,'5th Cycle APR Raw Data-Final'!$A$3:$A$1977,'SB35 Determination Data'!$K483,'5th Cycle APR Raw Data-Final'!$T$3:$T$1977,"&gt;="&amp;'SB35 Determination Data'!$F483,'5th Cycle APR Raw Data-Final'!$T$3:$T$1977,"&lt;="&amp;G483))</f>
        <v>0</v>
      </c>
      <c r="O483" s="60">
        <f>IF(AN483&lt;1,SUMIFS('5th Cycle APR Raw Data-Final'!I$3:I$1977,'5th Cycle APR Raw Data-Final'!$A$3:$A$1977,'SB35 Determination Data'!$K483,'5th Cycle APR Raw Data-Final'!$T$3:$T$1977,"&gt;="&amp;'SB35 Determination Data'!$F483,'5th Cycle APR Raw Data-Final'!$T$3:$T$1977,"&lt;"&amp;E483),SUMIFS('5th Cycle APR Raw Data-Final'!I$3:I$1977,'5th Cycle APR Raw Data-Final'!$A$3:$A$1977,'SB35 Determination Data'!$K483,'5th Cycle APR Raw Data-Final'!$T$3:$T$1977,"&gt;="&amp;'SB35 Determination Data'!$F483,'5th Cycle APR Raw Data-Final'!$T$3:$T$1977,"&lt;="&amp;G483))</f>
        <v>0</v>
      </c>
      <c r="P483" s="60">
        <f t="shared" si="8"/>
        <v>2</v>
      </c>
      <c r="Q483" s="31">
        <f t="shared" si="9"/>
        <v>0</v>
      </c>
      <c r="R483" s="61">
        <f t="shared" si="10"/>
        <v>2</v>
      </c>
      <c r="S483" s="61">
        <f t="shared" si="11"/>
        <v>0</v>
      </c>
      <c r="T483" s="60">
        <f>VLOOKUP(K483,'5th Cycle APR Raw Data-Final'!$A$3:$P$1977,10,FALSE)</f>
        <v>2</v>
      </c>
      <c r="U483" s="60">
        <f>IF(AN483&lt;1,SUMIFS('5th Cycle APR Raw Data-Final'!K$3:K$1977,'5th Cycle APR Raw Data-Final'!$A$3:$A$1977,'SB35 Determination Data'!$K483,'5th Cycle APR Raw Data-Final'!$T$3:$T$1977,"&gt;="&amp;'SB35 Determination Data'!$F483,'5th Cycle APR Raw Data-Final'!$T$3:$T$1977,"&lt;"&amp;E483),SUMIFS('5th Cycle APR Raw Data-Final'!K$3:K$1977,'5th Cycle APR Raw Data-Final'!$A$3:$A$1977,'SB35 Determination Data'!$K483,'5th Cycle APR Raw Data-Final'!$T$3:$T$1977,"&gt;="&amp;'SB35 Determination Data'!$F483,'5th Cycle APR Raw Data-Final'!$T$3:$T$1977,"&lt;="&amp;G483))</f>
        <v>0</v>
      </c>
      <c r="V483" s="60">
        <f>IF(AN483&lt;1,SUMIFS('5th Cycle APR Raw Data-Final'!L$3:L$1977,'5th Cycle APR Raw Data-Final'!$A$3:$A$1977,'SB35 Determination Data'!$K483,'5th Cycle APR Raw Data-Final'!$T$3:$T$1977,"&gt;="&amp;'SB35 Determination Data'!$F483,'5th Cycle APR Raw Data-Final'!$T$3:$T$1977,"&lt;"&amp;E483),SUMIFS('5th Cycle APR Raw Data-Final'!L$3:L$1977,'5th Cycle APR Raw Data-Final'!$A$3:$A$1977,'SB35 Determination Data'!$K483,'5th Cycle APR Raw Data-Final'!$T$3:$T$1977,"&gt;="&amp;'SB35 Determination Data'!$F483,'5th Cycle APR Raw Data-Final'!$T$3:$T$1977,"&lt;="&amp;G483))</f>
        <v>0</v>
      </c>
      <c r="W483" s="60">
        <f>IF(AN483&lt;1,SUMIFS('5th Cycle APR Raw Data-Final'!M$3:M$1977,'5th Cycle APR Raw Data-Final'!$A$3:$A$1977,'SB35 Determination Data'!$K483,'5th Cycle APR Raw Data-Final'!$T$3:$T$1977,"&gt;="&amp;'SB35 Determination Data'!$F483,'5th Cycle APR Raw Data-Final'!$T$3:$T$1977,"&lt;"&amp;E483),SUMIFS('5th Cycle APR Raw Data-Final'!M$3:M$1977,'5th Cycle APR Raw Data-Final'!$A$3:$A$1977,'SB35 Determination Data'!$K483,'5th Cycle APR Raw Data-Final'!$T$3:$T$1977,"&gt;="&amp;'SB35 Determination Data'!$F483,'5th Cycle APR Raw Data-Final'!$T$3:$T$1977,"&lt;="&amp;G483))</f>
        <v>0</v>
      </c>
      <c r="X483" s="60">
        <f t="shared" si="12"/>
        <v>2</v>
      </c>
      <c r="Y483" s="60">
        <f t="shared" si="13"/>
        <v>0</v>
      </c>
      <c r="Z483" s="60">
        <f t="shared" si="14"/>
        <v>2</v>
      </c>
      <c r="AA483" s="31">
        <f t="shared" si="15"/>
        <v>0</v>
      </c>
      <c r="AB483" s="31">
        <f t="shared" si="16"/>
        <v>0</v>
      </c>
      <c r="AC483" s="60">
        <f>VLOOKUP(K483,'5th Cycle APR Raw Data-Final'!$A$3:$P$1977,14,FALSE)</f>
        <v>2</v>
      </c>
      <c r="AD483" s="60">
        <f>IF(AN483&lt;1,SUMIFS('5th Cycle APR Raw Data-Final'!$O$3:$O$1977,'5th Cycle APR Raw Data-Final'!$A$3:$A$1977,'SB35 Determination Data'!$K483,'5th Cycle APR Raw Data-Final'!$T$3:$T$1977,"&gt;="&amp;'SB35 Determination Data'!$F483,'5th Cycle APR Raw Data-Final'!$T$3:$T$1977,"&lt;"&amp;E483),SUMIFS('5th Cycle APR Raw Data-Final'!$O$3:$O$1977,'5th Cycle APR Raw Data-Final'!$A$3:$A$1977,'SB35 Determination Data'!$K483,'5th Cycle APR Raw Data-Final'!$T$3:$T$1977,"&gt;="&amp;'SB35 Determination Data'!$F483,'5th Cycle APR Raw Data-Final'!$T$3:$T$1977,"&lt;="&amp;G483))</f>
        <v>0</v>
      </c>
      <c r="AE483" s="60">
        <f t="shared" si="17"/>
        <v>2</v>
      </c>
      <c r="AF483" s="31">
        <f t="shared" si="18"/>
        <v>0</v>
      </c>
      <c r="AG483" s="60">
        <f>VLOOKUP(K483,'5th Cycle APR Raw Data-Final'!$A$3:$P$1977,16,FALSE)</f>
        <v>4</v>
      </c>
      <c r="AH483" s="60">
        <f>IF(AN483&lt;1,SUMIFS('5th Cycle APR Raw Data-Final'!$Q$3:$Q$1977,'5th Cycle APR Raw Data-Final'!$A$3:$A$1977,'SB35 Determination Data'!$K483,'5th Cycle APR Raw Data-Final'!$T$3:$T$1977,"&gt;="&amp;'SB35 Determination Data'!$F483,'5th Cycle APR Raw Data-Final'!$T$3:$T$1977,"&lt;"&amp;E483),SUMIFS('5th Cycle APR Raw Data-Final'!$Q$3:$Q$1977,'5th Cycle APR Raw Data-Final'!$A$3:$A$1977,'SB35 Determination Data'!$K483,'5th Cycle APR Raw Data-Final'!$T$3:$T$1977,"&gt;="&amp;'SB35 Determination Data'!$F483,'5th Cycle APR Raw Data-Final'!$T$3:$T$1977,"&lt;="&amp;G483))</f>
        <v>0</v>
      </c>
      <c r="AI483" s="60">
        <f t="shared" si="19"/>
        <v>4</v>
      </c>
      <c r="AJ483" s="31">
        <f t="shared" si="20"/>
        <v>0</v>
      </c>
      <c r="AK483" s="60">
        <f>VLOOKUP(K483,'5th Cycle APR Raw Data-Final'!$A$3:$R$1977,18,FALSE)</f>
        <v>10</v>
      </c>
      <c r="AL483" s="60">
        <f>IF(AN483&lt;1,SUMIFS('5th Cycle APR Raw Data-Final'!$S$3:$S$1977,'5th Cycle APR Raw Data-Final'!$A$3:$A$1977,'SB35 Determination Data'!$K483,'5th Cycle APR Raw Data-Final'!$T$3:$T$1977,"&gt;="&amp;'SB35 Determination Data'!$F483,'5th Cycle APR Raw Data-Final'!$T$3:$T$1977,"&lt;"&amp;E483),SUMIFS('5th Cycle APR Raw Data-Final'!$S$3:$S$1977,'5th Cycle APR Raw Data-Final'!$A$3:$A$1977,'SB35 Determination Data'!$K483,'5th Cycle APR Raw Data-Final'!$T$3:$T$1977,"&gt;="&amp;'SB35 Determination Data'!$F483,'5th Cycle APR Raw Data-Final'!$T$3:$T$1977,"&lt;="&amp;G483))</f>
        <v>0</v>
      </c>
      <c r="AM483" s="60">
        <f t="shared" si="21"/>
        <v>10</v>
      </c>
      <c r="AN483" s="62">
        <f t="shared" si="22"/>
        <v>1</v>
      </c>
      <c r="AO483" s="9" t="str">
        <f t="shared" si="23"/>
        <v>YES</v>
      </c>
      <c r="AP483" s="9" t="str">
        <f t="shared" si="24"/>
        <v>NO</v>
      </c>
      <c r="AQ483" s="9" t="str">
        <f t="shared" si="25"/>
        <v>NO</v>
      </c>
      <c r="AR483" s="48" t="str">
        <f>VLOOKUP(K483,'2018Submitted'!$A$2:$C$540,3,FALSE)</f>
        <v>Successful</v>
      </c>
      <c r="AS483" s="9" t="str">
        <f t="shared" si="26"/>
        <v>NO</v>
      </c>
      <c r="AT483" s="9" t="str">
        <f t="shared" si="27"/>
        <v>NO</v>
      </c>
    </row>
    <row r="484" spans="1:46" ht="12.75" customHeight="1" x14ac:dyDescent="0.15">
      <c r="A484" s="9" t="s">
        <v>542</v>
      </c>
      <c r="B484" s="9" t="str">
        <f t="shared" si="28"/>
        <v>TEHAMA COUNTY</v>
      </c>
      <c r="C484" s="31">
        <f t="shared" si="1"/>
        <v>1</v>
      </c>
      <c r="D484" s="45">
        <f t="shared" si="2"/>
        <v>5</v>
      </c>
      <c r="E484" s="46">
        <f t="shared" si="3"/>
        <v>2017</v>
      </c>
      <c r="F484" s="46">
        <f t="shared" si="4"/>
        <v>2014</v>
      </c>
      <c r="G484" s="46">
        <f t="shared" si="5"/>
        <v>2018</v>
      </c>
      <c r="H484" s="9" t="str">
        <f t="shared" si="6"/>
        <v>06/30/2014</v>
      </c>
      <c r="I484" s="9" t="str">
        <f t="shared" si="7"/>
        <v>06/30/2019</v>
      </c>
      <c r="J484" s="9" t="s">
        <v>83</v>
      </c>
      <c r="K484" s="49" t="s">
        <v>600</v>
      </c>
      <c r="L484" s="60">
        <f>VLOOKUP(K484,'5th Cycle APR Raw Data-Final'!$A$3:$P$1977,6,FALSE)</f>
        <v>112</v>
      </c>
      <c r="M484" s="60">
        <f>IF(AN484&lt;1,SUMIFS('5th Cycle APR Raw Data-Final'!G$3:G$1977,'5th Cycle APR Raw Data-Final'!$A$3:$A$1977,'SB35 Determination Data'!$K484,'5th Cycle APR Raw Data-Final'!$T$3:$T$1977,"&gt;="&amp;'SB35 Determination Data'!$F484,'5th Cycle APR Raw Data-Final'!$T$3:$T$1977,"&lt;"&amp;E484),SUMIFS('5th Cycle APR Raw Data-Final'!G$3:G$1977,'5th Cycle APR Raw Data-Final'!$A$3:$A$1977,'SB35 Determination Data'!$K484,'5th Cycle APR Raw Data-Final'!$T$3:$T$1977,"&gt;="&amp;'SB35 Determination Data'!$F484,'5th Cycle APR Raw Data-Final'!$T$3:$T$1977,"&lt;="&amp;G484))</f>
        <v>16</v>
      </c>
      <c r="N484" s="60">
        <f>IF(AN484&lt;1,SUMIFS('5th Cycle APR Raw Data-Final'!H$3:H$1977,'5th Cycle APR Raw Data-Final'!$A$3:$A$1977,'SB35 Determination Data'!$K484,'5th Cycle APR Raw Data-Final'!$T$3:$T$1977,"&gt;="&amp;'SB35 Determination Data'!$F484,'5th Cycle APR Raw Data-Final'!$T$3:$T$1977,"&lt;"&amp;E484),SUMIFS('5th Cycle APR Raw Data-Final'!H$3:H$1977,'5th Cycle APR Raw Data-Final'!$A$3:$A$1977,'SB35 Determination Data'!$K484,'5th Cycle APR Raw Data-Final'!$T$3:$T$1977,"&gt;="&amp;'SB35 Determination Data'!$F484,'5th Cycle APR Raw Data-Final'!$T$3:$T$1977,"&lt;="&amp;G484))</f>
        <v>0</v>
      </c>
      <c r="O484" s="60">
        <f>IF(AN484&lt;1,SUMIFS('5th Cycle APR Raw Data-Final'!I$3:I$1977,'5th Cycle APR Raw Data-Final'!$A$3:$A$1977,'SB35 Determination Data'!$K484,'5th Cycle APR Raw Data-Final'!$T$3:$T$1977,"&gt;="&amp;'SB35 Determination Data'!$F484,'5th Cycle APR Raw Data-Final'!$T$3:$T$1977,"&lt;"&amp;E484),SUMIFS('5th Cycle APR Raw Data-Final'!I$3:I$1977,'5th Cycle APR Raw Data-Final'!$A$3:$A$1977,'SB35 Determination Data'!$K484,'5th Cycle APR Raw Data-Final'!$T$3:$T$1977,"&gt;="&amp;'SB35 Determination Data'!$F484,'5th Cycle APR Raw Data-Final'!$T$3:$T$1977,"&lt;="&amp;G484))</f>
        <v>16</v>
      </c>
      <c r="P484" s="60">
        <f t="shared" si="8"/>
        <v>96</v>
      </c>
      <c r="Q484" s="31">
        <f t="shared" si="9"/>
        <v>0.14285714285714285</v>
      </c>
      <c r="R484" s="61">
        <f t="shared" si="10"/>
        <v>112</v>
      </c>
      <c r="S484" s="61">
        <f t="shared" si="11"/>
        <v>0</v>
      </c>
      <c r="T484" s="60">
        <f>VLOOKUP(K484,'5th Cycle APR Raw Data-Final'!$A$3:$P$1977,10,FALSE)</f>
        <v>76</v>
      </c>
      <c r="U484" s="60">
        <f>IF(AN484&lt;1,SUMIFS('5th Cycle APR Raw Data-Final'!K$3:K$1977,'5th Cycle APR Raw Data-Final'!$A$3:$A$1977,'SB35 Determination Data'!$K484,'5th Cycle APR Raw Data-Final'!$T$3:$T$1977,"&gt;="&amp;'SB35 Determination Data'!$F484,'5th Cycle APR Raw Data-Final'!$T$3:$T$1977,"&lt;"&amp;E484),SUMIFS('5th Cycle APR Raw Data-Final'!K$3:K$1977,'5th Cycle APR Raw Data-Final'!$A$3:$A$1977,'SB35 Determination Data'!$K484,'5th Cycle APR Raw Data-Final'!$T$3:$T$1977,"&gt;="&amp;'SB35 Determination Data'!$F484,'5th Cycle APR Raw Data-Final'!$T$3:$T$1977,"&lt;="&amp;G484))</f>
        <v>70</v>
      </c>
      <c r="V484" s="60">
        <f>IF(AN484&lt;1,SUMIFS('5th Cycle APR Raw Data-Final'!L$3:L$1977,'5th Cycle APR Raw Data-Final'!$A$3:$A$1977,'SB35 Determination Data'!$K484,'5th Cycle APR Raw Data-Final'!$T$3:$T$1977,"&gt;="&amp;'SB35 Determination Data'!$F484,'5th Cycle APR Raw Data-Final'!$T$3:$T$1977,"&lt;"&amp;E484),SUMIFS('5th Cycle APR Raw Data-Final'!L$3:L$1977,'5th Cycle APR Raw Data-Final'!$A$3:$A$1977,'SB35 Determination Data'!$K484,'5th Cycle APR Raw Data-Final'!$T$3:$T$1977,"&gt;="&amp;'SB35 Determination Data'!$F484,'5th Cycle APR Raw Data-Final'!$T$3:$T$1977,"&lt;="&amp;G484))</f>
        <v>23</v>
      </c>
      <c r="W484" s="60">
        <f>IF(AN484&lt;1,SUMIFS('5th Cycle APR Raw Data-Final'!M$3:M$1977,'5th Cycle APR Raw Data-Final'!$A$3:$A$1977,'SB35 Determination Data'!$K484,'5th Cycle APR Raw Data-Final'!$T$3:$T$1977,"&gt;="&amp;'SB35 Determination Data'!$F484,'5th Cycle APR Raw Data-Final'!$T$3:$T$1977,"&lt;"&amp;E484),SUMIFS('5th Cycle APR Raw Data-Final'!M$3:M$1977,'5th Cycle APR Raw Data-Final'!$A$3:$A$1977,'SB35 Determination Data'!$K484,'5th Cycle APR Raw Data-Final'!$T$3:$T$1977,"&gt;="&amp;'SB35 Determination Data'!$F484,'5th Cycle APR Raw Data-Final'!$T$3:$T$1977,"&lt;="&amp;G484))</f>
        <v>47</v>
      </c>
      <c r="X484" s="60">
        <f t="shared" si="12"/>
        <v>6</v>
      </c>
      <c r="Y484" s="60">
        <f t="shared" si="13"/>
        <v>70</v>
      </c>
      <c r="Z484" s="60">
        <f t="shared" si="14"/>
        <v>6</v>
      </c>
      <c r="AA484" s="31">
        <f t="shared" si="15"/>
        <v>0.92105263157894735</v>
      </c>
      <c r="AB484" s="31">
        <f t="shared" si="16"/>
        <v>0.92105263157894735</v>
      </c>
      <c r="AC484" s="60">
        <f>VLOOKUP(K484,'5th Cycle APR Raw Data-Final'!$A$3:$P$1977,14,FALSE)</f>
        <v>89</v>
      </c>
      <c r="AD484" s="60">
        <f>IF(AN484&lt;1,SUMIFS('5th Cycle APR Raw Data-Final'!$O$3:$O$1977,'5th Cycle APR Raw Data-Final'!$A$3:$A$1977,'SB35 Determination Data'!$K484,'5th Cycle APR Raw Data-Final'!$T$3:$T$1977,"&gt;="&amp;'SB35 Determination Data'!$F484,'5th Cycle APR Raw Data-Final'!$T$3:$T$1977,"&lt;"&amp;E484),SUMIFS('5th Cycle APR Raw Data-Final'!$O$3:$O$1977,'5th Cycle APR Raw Data-Final'!$A$3:$A$1977,'SB35 Determination Data'!$K484,'5th Cycle APR Raw Data-Final'!$T$3:$T$1977,"&gt;="&amp;'SB35 Determination Data'!$F484,'5th Cycle APR Raw Data-Final'!$T$3:$T$1977,"&lt;="&amp;G484))</f>
        <v>69</v>
      </c>
      <c r="AE484" s="60">
        <f t="shared" si="17"/>
        <v>20</v>
      </c>
      <c r="AF484" s="31">
        <f t="shared" si="18"/>
        <v>0.7752808988764045</v>
      </c>
      <c r="AG484" s="60">
        <f>VLOOKUP(K484,'5th Cycle APR Raw Data-Final'!$A$3:$P$1977,16,FALSE)</f>
        <v>209</v>
      </c>
      <c r="AH484" s="60">
        <f>IF(AN484&lt;1,SUMIFS('5th Cycle APR Raw Data-Final'!$Q$3:$Q$1977,'5th Cycle APR Raw Data-Final'!$A$3:$A$1977,'SB35 Determination Data'!$K484,'5th Cycle APR Raw Data-Final'!$T$3:$T$1977,"&gt;="&amp;'SB35 Determination Data'!$F484,'5th Cycle APR Raw Data-Final'!$T$3:$T$1977,"&lt;"&amp;E484),SUMIFS('5th Cycle APR Raw Data-Final'!$Q$3:$Q$1977,'5th Cycle APR Raw Data-Final'!$A$3:$A$1977,'SB35 Determination Data'!$K484,'5th Cycle APR Raw Data-Final'!$T$3:$T$1977,"&gt;="&amp;'SB35 Determination Data'!$F484,'5th Cycle APR Raw Data-Final'!$T$3:$T$1977,"&lt;="&amp;G484))</f>
        <v>52</v>
      </c>
      <c r="AI484" s="60">
        <f t="shared" si="19"/>
        <v>157</v>
      </c>
      <c r="AJ484" s="31">
        <f t="shared" si="20"/>
        <v>0.24880382775119617</v>
      </c>
      <c r="AK484" s="60">
        <f>VLOOKUP(K484,'5th Cycle APR Raw Data-Final'!$A$3:$R$1977,18,FALSE)</f>
        <v>486</v>
      </c>
      <c r="AL484" s="60">
        <f>IF(AN484&lt;1,SUMIFS('5th Cycle APR Raw Data-Final'!$S$3:$S$1977,'5th Cycle APR Raw Data-Final'!$A$3:$A$1977,'SB35 Determination Data'!$K484,'5th Cycle APR Raw Data-Final'!$T$3:$T$1977,"&gt;="&amp;'SB35 Determination Data'!$F484,'5th Cycle APR Raw Data-Final'!$T$3:$T$1977,"&lt;"&amp;E484),SUMIFS('5th Cycle APR Raw Data-Final'!$S$3:$S$1977,'5th Cycle APR Raw Data-Final'!$A$3:$A$1977,'SB35 Determination Data'!$K484,'5th Cycle APR Raw Data-Final'!$T$3:$T$1977,"&gt;="&amp;'SB35 Determination Data'!$F484,'5th Cycle APR Raw Data-Final'!$T$3:$T$1977,"&lt;="&amp;G484))</f>
        <v>207</v>
      </c>
      <c r="AM484" s="60">
        <f t="shared" si="21"/>
        <v>279</v>
      </c>
      <c r="AN484" s="62">
        <f t="shared" si="22"/>
        <v>1</v>
      </c>
      <c r="AO484" s="9" t="str">
        <f t="shared" si="23"/>
        <v>YES</v>
      </c>
      <c r="AP484" s="9" t="str">
        <f t="shared" si="24"/>
        <v>NO</v>
      </c>
      <c r="AQ484" s="9" t="str">
        <f t="shared" si="25"/>
        <v>NO</v>
      </c>
      <c r="AR484" s="48" t="str">
        <f>VLOOKUP(K484,'2018Submitted'!$A$2:$C$540,3,FALSE)</f>
        <v>Successful</v>
      </c>
      <c r="AS484" s="9" t="str">
        <f t="shared" si="26"/>
        <v>NO</v>
      </c>
      <c r="AT484" s="9" t="str">
        <f t="shared" si="27"/>
        <v>NO</v>
      </c>
    </row>
    <row r="485" spans="1:46" ht="12.75" customHeight="1" x14ac:dyDescent="0.15">
      <c r="A485" s="9" t="s">
        <v>316</v>
      </c>
      <c r="B485" s="9" t="str">
        <f t="shared" si="28"/>
        <v>TEMECULA</v>
      </c>
      <c r="C485" s="31">
        <f t="shared" si="1"/>
        <v>0.625</v>
      </c>
      <c r="D485" s="45">
        <f t="shared" si="2"/>
        <v>8</v>
      </c>
      <c r="E485" s="46">
        <f t="shared" si="3"/>
        <v>2018</v>
      </c>
      <c r="F485" s="46">
        <f t="shared" si="4"/>
        <v>2014</v>
      </c>
      <c r="G485" s="46" t="str">
        <f t="shared" si="5"/>
        <v>2021</v>
      </c>
      <c r="H485" s="9" t="str">
        <f t="shared" si="6"/>
        <v>10/15/2013</v>
      </c>
      <c r="I485" s="9" t="str">
        <f t="shared" si="7"/>
        <v>10/15/2021</v>
      </c>
      <c r="J485" s="9" t="s">
        <v>144</v>
      </c>
      <c r="K485" s="49" t="s">
        <v>339</v>
      </c>
      <c r="L485" s="60">
        <f>VLOOKUP(K485,'5th Cycle APR Raw Data-Final'!$A$3:$P$1977,6,FALSE)</f>
        <v>375</v>
      </c>
      <c r="M485" s="60">
        <f>IF(AN485&lt;1,SUMIFS('5th Cycle APR Raw Data-Final'!G$3:G$1977,'5th Cycle APR Raw Data-Final'!$A$3:$A$1977,'SB35 Determination Data'!$K485,'5th Cycle APR Raw Data-Final'!$T$3:$T$1977,"&gt;="&amp;'SB35 Determination Data'!$F485,'5th Cycle APR Raw Data-Final'!$T$3:$T$1977,"&lt;"&amp;E485),SUMIFS('5th Cycle APR Raw Data-Final'!G$3:G$1977,'5th Cycle APR Raw Data-Final'!$A$3:$A$1977,'SB35 Determination Data'!$K485,'5th Cycle APR Raw Data-Final'!$T$3:$T$1977,"&gt;="&amp;'SB35 Determination Data'!$F485,'5th Cycle APR Raw Data-Final'!$T$3:$T$1977,"&lt;="&amp;G485))</f>
        <v>15</v>
      </c>
      <c r="N485" s="60">
        <f>IF(AN485&lt;1,SUMIFS('5th Cycle APR Raw Data-Final'!H$3:H$1977,'5th Cycle APR Raw Data-Final'!$A$3:$A$1977,'SB35 Determination Data'!$K485,'5th Cycle APR Raw Data-Final'!$T$3:$T$1977,"&gt;="&amp;'SB35 Determination Data'!$F485,'5th Cycle APR Raw Data-Final'!$T$3:$T$1977,"&lt;"&amp;E485),SUMIFS('5th Cycle APR Raw Data-Final'!H$3:H$1977,'5th Cycle APR Raw Data-Final'!$A$3:$A$1977,'SB35 Determination Data'!$K485,'5th Cycle APR Raw Data-Final'!$T$3:$T$1977,"&gt;="&amp;'SB35 Determination Data'!$F485,'5th Cycle APR Raw Data-Final'!$T$3:$T$1977,"&lt;="&amp;G485))</f>
        <v>15</v>
      </c>
      <c r="O485" s="60">
        <f>IF(AN485&lt;1,SUMIFS('5th Cycle APR Raw Data-Final'!I$3:I$1977,'5th Cycle APR Raw Data-Final'!$A$3:$A$1977,'SB35 Determination Data'!$K485,'5th Cycle APR Raw Data-Final'!$T$3:$T$1977,"&gt;="&amp;'SB35 Determination Data'!$F485,'5th Cycle APR Raw Data-Final'!$T$3:$T$1977,"&lt;"&amp;E485),SUMIFS('5th Cycle APR Raw Data-Final'!I$3:I$1977,'5th Cycle APR Raw Data-Final'!$A$3:$A$1977,'SB35 Determination Data'!$K485,'5th Cycle APR Raw Data-Final'!$T$3:$T$1977,"&gt;="&amp;'SB35 Determination Data'!$F485,'5th Cycle APR Raw Data-Final'!$T$3:$T$1977,"&lt;="&amp;G485))</f>
        <v>0</v>
      </c>
      <c r="P485" s="60">
        <f t="shared" si="8"/>
        <v>360</v>
      </c>
      <c r="Q485" s="31">
        <f t="shared" si="9"/>
        <v>0.04</v>
      </c>
      <c r="R485" s="61">
        <f t="shared" si="10"/>
        <v>188</v>
      </c>
      <c r="S485" s="61">
        <f t="shared" si="11"/>
        <v>0</v>
      </c>
      <c r="T485" s="60">
        <f>VLOOKUP(K485,'5th Cycle APR Raw Data-Final'!$A$3:$P$1977,10,FALSE)</f>
        <v>251</v>
      </c>
      <c r="U485" s="60">
        <f>IF(AN485&lt;1,SUMIFS('5th Cycle APR Raw Data-Final'!K$3:K$1977,'5th Cycle APR Raw Data-Final'!$A$3:$A$1977,'SB35 Determination Data'!$K485,'5th Cycle APR Raw Data-Final'!$T$3:$T$1977,"&gt;="&amp;'SB35 Determination Data'!$F485,'5th Cycle APR Raw Data-Final'!$T$3:$T$1977,"&lt;"&amp;E485),SUMIFS('5th Cycle APR Raw Data-Final'!K$3:K$1977,'5th Cycle APR Raw Data-Final'!$A$3:$A$1977,'SB35 Determination Data'!$K485,'5th Cycle APR Raw Data-Final'!$T$3:$T$1977,"&gt;="&amp;'SB35 Determination Data'!$F485,'5th Cycle APR Raw Data-Final'!$T$3:$T$1977,"&lt;="&amp;G485))</f>
        <v>0</v>
      </c>
      <c r="V485" s="60">
        <f>IF(AN485&lt;1,SUMIFS('5th Cycle APR Raw Data-Final'!L$3:L$1977,'5th Cycle APR Raw Data-Final'!$A$3:$A$1977,'SB35 Determination Data'!$K485,'5th Cycle APR Raw Data-Final'!$T$3:$T$1977,"&gt;="&amp;'SB35 Determination Data'!$F485,'5th Cycle APR Raw Data-Final'!$T$3:$T$1977,"&lt;"&amp;E485),SUMIFS('5th Cycle APR Raw Data-Final'!L$3:L$1977,'5th Cycle APR Raw Data-Final'!$A$3:$A$1977,'SB35 Determination Data'!$K485,'5th Cycle APR Raw Data-Final'!$T$3:$T$1977,"&gt;="&amp;'SB35 Determination Data'!$F485,'5th Cycle APR Raw Data-Final'!$T$3:$T$1977,"&lt;="&amp;G485))</f>
        <v>0</v>
      </c>
      <c r="W485" s="60">
        <f>IF(AN485&lt;1,SUMIFS('5th Cycle APR Raw Data-Final'!M$3:M$1977,'5th Cycle APR Raw Data-Final'!$A$3:$A$1977,'SB35 Determination Data'!$K485,'5th Cycle APR Raw Data-Final'!$T$3:$T$1977,"&gt;="&amp;'SB35 Determination Data'!$F485,'5th Cycle APR Raw Data-Final'!$T$3:$T$1977,"&lt;"&amp;E485),SUMIFS('5th Cycle APR Raw Data-Final'!M$3:M$1977,'5th Cycle APR Raw Data-Final'!$A$3:$A$1977,'SB35 Determination Data'!$K485,'5th Cycle APR Raw Data-Final'!$T$3:$T$1977,"&gt;="&amp;'SB35 Determination Data'!$F485,'5th Cycle APR Raw Data-Final'!$T$3:$T$1977,"&lt;="&amp;G485))</f>
        <v>0</v>
      </c>
      <c r="X485" s="60">
        <f t="shared" si="12"/>
        <v>251</v>
      </c>
      <c r="Y485" s="60">
        <f t="shared" si="13"/>
        <v>0</v>
      </c>
      <c r="Z485" s="60">
        <f t="shared" si="14"/>
        <v>251</v>
      </c>
      <c r="AA485" s="31">
        <f t="shared" si="15"/>
        <v>0</v>
      </c>
      <c r="AB485" s="31">
        <f t="shared" si="16"/>
        <v>0</v>
      </c>
      <c r="AC485" s="60">
        <f>VLOOKUP(K485,'5th Cycle APR Raw Data-Final'!$A$3:$P$1977,14,FALSE)</f>
        <v>271</v>
      </c>
      <c r="AD485" s="60">
        <f>IF(AN485&lt;1,SUMIFS('5th Cycle APR Raw Data-Final'!$O$3:$O$1977,'5th Cycle APR Raw Data-Final'!$A$3:$A$1977,'SB35 Determination Data'!$K485,'5th Cycle APR Raw Data-Final'!$T$3:$T$1977,"&gt;="&amp;'SB35 Determination Data'!$F485,'5th Cycle APR Raw Data-Final'!$T$3:$T$1977,"&lt;"&amp;E485),SUMIFS('5th Cycle APR Raw Data-Final'!$O$3:$O$1977,'5th Cycle APR Raw Data-Final'!$A$3:$A$1977,'SB35 Determination Data'!$K485,'5th Cycle APR Raw Data-Final'!$T$3:$T$1977,"&gt;="&amp;'SB35 Determination Data'!$F485,'5th Cycle APR Raw Data-Final'!$T$3:$T$1977,"&lt;="&amp;G485))</f>
        <v>15</v>
      </c>
      <c r="AE485" s="60">
        <f t="shared" si="17"/>
        <v>256</v>
      </c>
      <c r="AF485" s="31">
        <f t="shared" si="18"/>
        <v>5.5350553505535055E-2</v>
      </c>
      <c r="AG485" s="60">
        <f>VLOOKUP(K485,'5th Cycle APR Raw Data-Final'!$A$3:$P$1977,16,FALSE)</f>
        <v>596</v>
      </c>
      <c r="AH485" s="60">
        <f>IF(AN485&lt;1,SUMIFS('5th Cycle APR Raw Data-Final'!$Q$3:$Q$1977,'5th Cycle APR Raw Data-Final'!$A$3:$A$1977,'SB35 Determination Data'!$K485,'5th Cycle APR Raw Data-Final'!$T$3:$T$1977,"&gt;="&amp;'SB35 Determination Data'!$F485,'5th Cycle APR Raw Data-Final'!$T$3:$T$1977,"&lt;"&amp;E485),SUMIFS('5th Cycle APR Raw Data-Final'!$Q$3:$Q$1977,'5th Cycle APR Raw Data-Final'!$A$3:$A$1977,'SB35 Determination Data'!$K485,'5th Cycle APR Raw Data-Final'!$T$3:$T$1977,"&gt;="&amp;'SB35 Determination Data'!$F485,'5th Cycle APR Raw Data-Final'!$T$3:$T$1977,"&lt;="&amp;G485))</f>
        <v>989</v>
      </c>
      <c r="AI485" s="60">
        <f t="shared" si="19"/>
        <v>0</v>
      </c>
      <c r="AJ485" s="31">
        <f t="shared" si="20"/>
        <v>1.6593959731543624</v>
      </c>
      <c r="AK485" s="60">
        <f>VLOOKUP(K485,'5th Cycle APR Raw Data-Final'!$A$3:$R$1977,18,FALSE)</f>
        <v>1493</v>
      </c>
      <c r="AL485" s="60">
        <f>IF(AN485&lt;1,SUMIFS('5th Cycle APR Raw Data-Final'!$S$3:$S$1977,'5th Cycle APR Raw Data-Final'!$A$3:$A$1977,'SB35 Determination Data'!$K485,'5th Cycle APR Raw Data-Final'!$T$3:$T$1977,"&gt;="&amp;'SB35 Determination Data'!$F485,'5th Cycle APR Raw Data-Final'!$T$3:$T$1977,"&lt;"&amp;E485),SUMIFS('5th Cycle APR Raw Data-Final'!$S$3:$S$1977,'5th Cycle APR Raw Data-Final'!$A$3:$A$1977,'SB35 Determination Data'!$K485,'5th Cycle APR Raw Data-Final'!$T$3:$T$1977,"&gt;="&amp;'SB35 Determination Data'!$F485,'5th Cycle APR Raw Data-Final'!$T$3:$T$1977,"&lt;="&amp;G485))</f>
        <v>1019</v>
      </c>
      <c r="AM485" s="60">
        <f t="shared" si="21"/>
        <v>867</v>
      </c>
      <c r="AN485" s="62">
        <f t="shared" si="22"/>
        <v>0.5</v>
      </c>
      <c r="AO485" s="9" t="str">
        <f t="shared" si="23"/>
        <v>NO</v>
      </c>
      <c r="AP485" s="9" t="str">
        <f t="shared" si="24"/>
        <v>YES</v>
      </c>
      <c r="AQ485" s="9" t="str">
        <f t="shared" si="25"/>
        <v>NO</v>
      </c>
      <c r="AR485" s="48" t="str">
        <f>VLOOKUP(K485,'2018Submitted'!$A$2:$C$540,3,FALSE)</f>
        <v>Successful</v>
      </c>
      <c r="AS485" s="9" t="str">
        <f t="shared" si="26"/>
        <v>NO</v>
      </c>
      <c r="AT485" s="9" t="str">
        <f t="shared" si="27"/>
        <v>YES</v>
      </c>
    </row>
    <row r="486" spans="1:46" ht="12.75" customHeight="1" x14ac:dyDescent="0.15">
      <c r="A486" s="9" t="s">
        <v>168</v>
      </c>
      <c r="B486" s="9" t="str">
        <f t="shared" si="28"/>
        <v>TEMPLE CITY</v>
      </c>
      <c r="C486" s="31">
        <f t="shared" si="1"/>
        <v>0.625</v>
      </c>
      <c r="D486" s="45">
        <f t="shared" si="2"/>
        <v>8</v>
      </c>
      <c r="E486" s="46">
        <f t="shared" si="3"/>
        <v>2018</v>
      </c>
      <c r="F486" s="46">
        <f t="shared" si="4"/>
        <v>2014</v>
      </c>
      <c r="G486" s="46" t="str">
        <f t="shared" si="5"/>
        <v>2021</v>
      </c>
      <c r="H486" s="9" t="str">
        <f t="shared" si="6"/>
        <v>10/15/2013</v>
      </c>
      <c r="I486" s="9" t="str">
        <f t="shared" si="7"/>
        <v>10/15/2021</v>
      </c>
      <c r="J486" s="9" t="s">
        <v>144</v>
      </c>
      <c r="K486" s="49" t="s">
        <v>1319</v>
      </c>
      <c r="L486" s="60">
        <f>VLOOKUP(K486,'5th Cycle APR Raw Data-Final'!$A$3:$P$1977,6,FALSE)</f>
        <v>159</v>
      </c>
      <c r="M486" s="60">
        <f>IF(AN486&lt;1,SUMIFS('5th Cycle APR Raw Data-Final'!G$3:G$1977,'5th Cycle APR Raw Data-Final'!$A$3:$A$1977,'SB35 Determination Data'!$K486,'5th Cycle APR Raw Data-Final'!$T$3:$T$1977,"&gt;="&amp;'SB35 Determination Data'!$F486,'5th Cycle APR Raw Data-Final'!$T$3:$T$1977,"&lt;"&amp;E486),SUMIFS('5th Cycle APR Raw Data-Final'!G$3:G$1977,'5th Cycle APR Raw Data-Final'!$A$3:$A$1977,'SB35 Determination Data'!$K486,'5th Cycle APR Raw Data-Final'!$T$3:$T$1977,"&gt;="&amp;'SB35 Determination Data'!$F486,'5th Cycle APR Raw Data-Final'!$T$3:$T$1977,"&lt;="&amp;G486))</f>
        <v>0</v>
      </c>
      <c r="N486" s="60">
        <f>IF(AN486&lt;1,SUMIFS('5th Cycle APR Raw Data-Final'!H$3:H$1977,'5th Cycle APR Raw Data-Final'!$A$3:$A$1977,'SB35 Determination Data'!$K486,'5th Cycle APR Raw Data-Final'!$T$3:$T$1977,"&gt;="&amp;'SB35 Determination Data'!$F486,'5th Cycle APR Raw Data-Final'!$T$3:$T$1977,"&lt;"&amp;E486),SUMIFS('5th Cycle APR Raw Data-Final'!H$3:H$1977,'5th Cycle APR Raw Data-Final'!$A$3:$A$1977,'SB35 Determination Data'!$K486,'5th Cycle APR Raw Data-Final'!$T$3:$T$1977,"&gt;="&amp;'SB35 Determination Data'!$F486,'5th Cycle APR Raw Data-Final'!$T$3:$T$1977,"&lt;="&amp;G486))</f>
        <v>0</v>
      </c>
      <c r="O486" s="60">
        <f>IF(AN486&lt;1,SUMIFS('5th Cycle APR Raw Data-Final'!I$3:I$1977,'5th Cycle APR Raw Data-Final'!$A$3:$A$1977,'SB35 Determination Data'!$K486,'5th Cycle APR Raw Data-Final'!$T$3:$T$1977,"&gt;="&amp;'SB35 Determination Data'!$F486,'5th Cycle APR Raw Data-Final'!$T$3:$T$1977,"&lt;"&amp;E486),SUMIFS('5th Cycle APR Raw Data-Final'!I$3:I$1977,'5th Cycle APR Raw Data-Final'!$A$3:$A$1977,'SB35 Determination Data'!$K486,'5th Cycle APR Raw Data-Final'!$T$3:$T$1977,"&gt;="&amp;'SB35 Determination Data'!$F486,'5th Cycle APR Raw Data-Final'!$T$3:$T$1977,"&lt;="&amp;G486))</f>
        <v>0</v>
      </c>
      <c r="P486" s="60">
        <f t="shared" si="8"/>
        <v>159</v>
      </c>
      <c r="Q486" s="31">
        <f t="shared" si="9"/>
        <v>0</v>
      </c>
      <c r="R486" s="61">
        <f t="shared" si="10"/>
        <v>80</v>
      </c>
      <c r="S486" s="61">
        <f t="shared" si="11"/>
        <v>0</v>
      </c>
      <c r="T486" s="60">
        <f>VLOOKUP(K486,'5th Cycle APR Raw Data-Final'!$A$3:$P$1977,10,FALSE)</f>
        <v>93</v>
      </c>
      <c r="U486" s="60">
        <f>IF(AN486&lt;1,SUMIFS('5th Cycle APR Raw Data-Final'!K$3:K$1977,'5th Cycle APR Raw Data-Final'!$A$3:$A$1977,'SB35 Determination Data'!$K486,'5th Cycle APR Raw Data-Final'!$T$3:$T$1977,"&gt;="&amp;'SB35 Determination Data'!$F486,'5th Cycle APR Raw Data-Final'!$T$3:$T$1977,"&lt;"&amp;E486),SUMIFS('5th Cycle APR Raw Data-Final'!K$3:K$1977,'5th Cycle APR Raw Data-Final'!$A$3:$A$1977,'SB35 Determination Data'!$K486,'5th Cycle APR Raw Data-Final'!$T$3:$T$1977,"&gt;="&amp;'SB35 Determination Data'!$F486,'5th Cycle APR Raw Data-Final'!$T$3:$T$1977,"&lt;="&amp;G486))</f>
        <v>1</v>
      </c>
      <c r="V486" s="60">
        <f>IF(AN486&lt;1,SUMIFS('5th Cycle APR Raw Data-Final'!L$3:L$1977,'5th Cycle APR Raw Data-Final'!$A$3:$A$1977,'SB35 Determination Data'!$K486,'5th Cycle APR Raw Data-Final'!$T$3:$T$1977,"&gt;="&amp;'SB35 Determination Data'!$F486,'5th Cycle APR Raw Data-Final'!$T$3:$T$1977,"&lt;"&amp;E486),SUMIFS('5th Cycle APR Raw Data-Final'!L$3:L$1977,'5th Cycle APR Raw Data-Final'!$A$3:$A$1977,'SB35 Determination Data'!$K486,'5th Cycle APR Raw Data-Final'!$T$3:$T$1977,"&gt;="&amp;'SB35 Determination Data'!$F486,'5th Cycle APR Raw Data-Final'!$T$3:$T$1977,"&lt;="&amp;G486))</f>
        <v>1</v>
      </c>
      <c r="W486" s="60">
        <f>IF(AN486&lt;1,SUMIFS('5th Cycle APR Raw Data-Final'!M$3:M$1977,'5th Cycle APR Raw Data-Final'!$A$3:$A$1977,'SB35 Determination Data'!$K486,'5th Cycle APR Raw Data-Final'!$T$3:$T$1977,"&gt;="&amp;'SB35 Determination Data'!$F486,'5th Cycle APR Raw Data-Final'!$T$3:$T$1977,"&lt;"&amp;E486),SUMIFS('5th Cycle APR Raw Data-Final'!M$3:M$1977,'5th Cycle APR Raw Data-Final'!$A$3:$A$1977,'SB35 Determination Data'!$K486,'5th Cycle APR Raw Data-Final'!$T$3:$T$1977,"&gt;="&amp;'SB35 Determination Data'!$F486,'5th Cycle APR Raw Data-Final'!$T$3:$T$1977,"&lt;="&amp;G486))</f>
        <v>0</v>
      </c>
      <c r="X486" s="60">
        <f t="shared" si="12"/>
        <v>92</v>
      </c>
      <c r="Y486" s="60">
        <f t="shared" si="13"/>
        <v>1</v>
      </c>
      <c r="Z486" s="60">
        <f t="shared" si="14"/>
        <v>92</v>
      </c>
      <c r="AA486" s="31">
        <f t="shared" si="15"/>
        <v>1.0752688172043012E-2</v>
      </c>
      <c r="AB486" s="31">
        <f t="shared" si="16"/>
        <v>1.0752688172043012E-2</v>
      </c>
      <c r="AC486" s="60">
        <f>VLOOKUP(K486,'5th Cycle APR Raw Data-Final'!$A$3:$P$1977,14,FALSE)</f>
        <v>99</v>
      </c>
      <c r="AD486" s="60">
        <f>IF(AN486&lt;1,SUMIFS('5th Cycle APR Raw Data-Final'!$O$3:$O$1977,'5th Cycle APR Raw Data-Final'!$A$3:$A$1977,'SB35 Determination Data'!$K486,'5th Cycle APR Raw Data-Final'!$T$3:$T$1977,"&gt;="&amp;'SB35 Determination Data'!$F486,'5th Cycle APR Raw Data-Final'!$T$3:$T$1977,"&lt;"&amp;E486),SUMIFS('5th Cycle APR Raw Data-Final'!$O$3:$O$1977,'5th Cycle APR Raw Data-Final'!$A$3:$A$1977,'SB35 Determination Data'!$K486,'5th Cycle APR Raw Data-Final'!$T$3:$T$1977,"&gt;="&amp;'SB35 Determination Data'!$F486,'5th Cycle APR Raw Data-Final'!$T$3:$T$1977,"&lt;="&amp;G486))</f>
        <v>5</v>
      </c>
      <c r="AE486" s="60">
        <f t="shared" si="17"/>
        <v>94</v>
      </c>
      <c r="AF486" s="31">
        <f t="shared" si="18"/>
        <v>5.0505050505050504E-2</v>
      </c>
      <c r="AG486" s="60">
        <f>VLOOKUP(K486,'5th Cycle APR Raw Data-Final'!$A$3:$P$1977,16,FALSE)</f>
        <v>252</v>
      </c>
      <c r="AH486" s="60">
        <f>IF(AN486&lt;1,SUMIFS('5th Cycle APR Raw Data-Final'!$Q$3:$Q$1977,'5th Cycle APR Raw Data-Final'!$A$3:$A$1977,'SB35 Determination Data'!$K486,'5th Cycle APR Raw Data-Final'!$T$3:$T$1977,"&gt;="&amp;'SB35 Determination Data'!$F486,'5th Cycle APR Raw Data-Final'!$T$3:$T$1977,"&lt;"&amp;E486),SUMIFS('5th Cycle APR Raw Data-Final'!$Q$3:$Q$1977,'5th Cycle APR Raw Data-Final'!$A$3:$A$1977,'SB35 Determination Data'!$K486,'5th Cycle APR Raw Data-Final'!$T$3:$T$1977,"&gt;="&amp;'SB35 Determination Data'!$F486,'5th Cycle APR Raw Data-Final'!$T$3:$T$1977,"&lt;="&amp;G486))</f>
        <v>92</v>
      </c>
      <c r="AI486" s="60">
        <f t="shared" si="19"/>
        <v>160</v>
      </c>
      <c r="AJ486" s="31">
        <f t="shared" si="20"/>
        <v>0.36507936507936506</v>
      </c>
      <c r="AK486" s="60">
        <f>VLOOKUP(K486,'5th Cycle APR Raw Data-Final'!$A$3:$R$1977,18,FALSE)</f>
        <v>603</v>
      </c>
      <c r="AL486" s="60">
        <f>IF(AN486&lt;1,SUMIFS('5th Cycle APR Raw Data-Final'!$S$3:$S$1977,'5th Cycle APR Raw Data-Final'!$A$3:$A$1977,'SB35 Determination Data'!$K486,'5th Cycle APR Raw Data-Final'!$T$3:$T$1977,"&gt;="&amp;'SB35 Determination Data'!$F486,'5th Cycle APR Raw Data-Final'!$T$3:$T$1977,"&lt;"&amp;E486),SUMIFS('5th Cycle APR Raw Data-Final'!$S$3:$S$1977,'5th Cycle APR Raw Data-Final'!$A$3:$A$1977,'SB35 Determination Data'!$K486,'5th Cycle APR Raw Data-Final'!$T$3:$T$1977,"&gt;="&amp;'SB35 Determination Data'!$F486,'5th Cycle APR Raw Data-Final'!$T$3:$T$1977,"&lt;="&amp;G486))</f>
        <v>98</v>
      </c>
      <c r="AM486" s="60">
        <f t="shared" si="21"/>
        <v>505</v>
      </c>
      <c r="AN486" s="62">
        <f t="shared" si="22"/>
        <v>0.5</v>
      </c>
      <c r="AO486" s="9" t="str">
        <f t="shared" si="23"/>
        <v>YES</v>
      </c>
      <c r="AP486" s="9" t="str">
        <f t="shared" si="24"/>
        <v>NO</v>
      </c>
      <c r="AQ486" s="9" t="str">
        <f t="shared" si="25"/>
        <v>NO</v>
      </c>
      <c r="AR486" s="48" t="str">
        <f>VLOOKUP(K486,'2018Submitted'!$A$2:$C$540,3,FALSE)</f>
        <v>Successful</v>
      </c>
      <c r="AS486" s="9" t="str">
        <f t="shared" si="26"/>
        <v>NO</v>
      </c>
      <c r="AT486" s="9" t="str">
        <f t="shared" si="27"/>
        <v>NO</v>
      </c>
    </row>
    <row r="487" spans="1:46" ht="12.75" customHeight="1" x14ac:dyDescent="0.15">
      <c r="A487" s="9" t="s">
        <v>502</v>
      </c>
      <c r="B487" s="9" t="str">
        <f t="shared" si="28"/>
        <v>THOUSAND OAKS</v>
      </c>
      <c r="C487" s="31">
        <f t="shared" si="1"/>
        <v>0.625</v>
      </c>
      <c r="D487" s="45">
        <f t="shared" si="2"/>
        <v>8</v>
      </c>
      <c r="E487" s="46">
        <f t="shared" si="3"/>
        <v>2018</v>
      </c>
      <c r="F487" s="46">
        <f t="shared" si="4"/>
        <v>2014</v>
      </c>
      <c r="G487" s="46" t="str">
        <f t="shared" si="5"/>
        <v>2021</v>
      </c>
      <c r="H487" s="9" t="str">
        <f t="shared" si="6"/>
        <v>10/15/2013</v>
      </c>
      <c r="I487" s="9" t="str">
        <f t="shared" si="7"/>
        <v>10/15/2021</v>
      </c>
      <c r="J487" s="9" t="s">
        <v>144</v>
      </c>
      <c r="K487" s="49" t="s">
        <v>622</v>
      </c>
      <c r="L487" s="60">
        <f>VLOOKUP(K487,'5th Cycle APR Raw Data-Final'!$A$3:$P$1977,6,FALSE)</f>
        <v>47</v>
      </c>
      <c r="M487" s="60">
        <f>IF(AN487&lt;1,SUMIFS('5th Cycle APR Raw Data-Final'!G$3:G$1977,'5th Cycle APR Raw Data-Final'!$A$3:$A$1977,'SB35 Determination Data'!$K487,'5th Cycle APR Raw Data-Final'!$T$3:$T$1977,"&gt;="&amp;'SB35 Determination Data'!$F487,'5th Cycle APR Raw Data-Final'!$T$3:$T$1977,"&lt;"&amp;E487),SUMIFS('5th Cycle APR Raw Data-Final'!G$3:G$1977,'5th Cycle APR Raw Data-Final'!$A$3:$A$1977,'SB35 Determination Data'!$K487,'5th Cycle APR Raw Data-Final'!$T$3:$T$1977,"&gt;="&amp;'SB35 Determination Data'!$F487,'5th Cycle APR Raw Data-Final'!$T$3:$T$1977,"&lt;="&amp;G487))</f>
        <v>17</v>
      </c>
      <c r="N487" s="60">
        <f>IF(AN487&lt;1,SUMIFS('5th Cycle APR Raw Data-Final'!H$3:H$1977,'5th Cycle APR Raw Data-Final'!$A$3:$A$1977,'SB35 Determination Data'!$K487,'5th Cycle APR Raw Data-Final'!$T$3:$T$1977,"&gt;="&amp;'SB35 Determination Data'!$F487,'5th Cycle APR Raw Data-Final'!$T$3:$T$1977,"&lt;"&amp;E487),SUMIFS('5th Cycle APR Raw Data-Final'!H$3:H$1977,'5th Cycle APR Raw Data-Final'!$A$3:$A$1977,'SB35 Determination Data'!$K487,'5th Cycle APR Raw Data-Final'!$T$3:$T$1977,"&gt;="&amp;'SB35 Determination Data'!$F487,'5th Cycle APR Raw Data-Final'!$T$3:$T$1977,"&lt;="&amp;G487))</f>
        <v>17</v>
      </c>
      <c r="O487" s="60">
        <f>IF(AN487&lt;1,SUMIFS('5th Cycle APR Raw Data-Final'!I$3:I$1977,'5th Cycle APR Raw Data-Final'!$A$3:$A$1977,'SB35 Determination Data'!$K487,'5th Cycle APR Raw Data-Final'!$T$3:$T$1977,"&gt;="&amp;'SB35 Determination Data'!$F487,'5th Cycle APR Raw Data-Final'!$T$3:$T$1977,"&lt;"&amp;E487),SUMIFS('5th Cycle APR Raw Data-Final'!I$3:I$1977,'5th Cycle APR Raw Data-Final'!$A$3:$A$1977,'SB35 Determination Data'!$K487,'5th Cycle APR Raw Data-Final'!$T$3:$T$1977,"&gt;="&amp;'SB35 Determination Data'!$F487,'5th Cycle APR Raw Data-Final'!$T$3:$T$1977,"&lt;="&amp;G487))</f>
        <v>0</v>
      </c>
      <c r="P487" s="60">
        <f t="shared" si="8"/>
        <v>30</v>
      </c>
      <c r="Q487" s="31">
        <f t="shared" si="9"/>
        <v>0.36170212765957449</v>
      </c>
      <c r="R487" s="61">
        <f t="shared" si="10"/>
        <v>24</v>
      </c>
      <c r="S487" s="61">
        <f t="shared" si="11"/>
        <v>0</v>
      </c>
      <c r="T487" s="60">
        <f>VLOOKUP(K487,'5th Cycle APR Raw Data-Final'!$A$3:$P$1977,10,FALSE)</f>
        <v>32</v>
      </c>
      <c r="U487" s="60">
        <f>IF(AN487&lt;1,SUMIFS('5th Cycle APR Raw Data-Final'!K$3:K$1977,'5th Cycle APR Raw Data-Final'!$A$3:$A$1977,'SB35 Determination Data'!$K487,'5th Cycle APR Raw Data-Final'!$T$3:$T$1977,"&gt;="&amp;'SB35 Determination Data'!$F487,'5th Cycle APR Raw Data-Final'!$T$3:$T$1977,"&lt;"&amp;E487),SUMIFS('5th Cycle APR Raw Data-Final'!K$3:K$1977,'5th Cycle APR Raw Data-Final'!$A$3:$A$1977,'SB35 Determination Data'!$K487,'5th Cycle APR Raw Data-Final'!$T$3:$T$1977,"&gt;="&amp;'SB35 Determination Data'!$F487,'5th Cycle APR Raw Data-Final'!$T$3:$T$1977,"&lt;="&amp;G487))</f>
        <v>2</v>
      </c>
      <c r="V487" s="60">
        <f>IF(AN487&lt;1,SUMIFS('5th Cycle APR Raw Data-Final'!L$3:L$1977,'5th Cycle APR Raw Data-Final'!$A$3:$A$1977,'SB35 Determination Data'!$K487,'5th Cycle APR Raw Data-Final'!$T$3:$T$1977,"&gt;="&amp;'SB35 Determination Data'!$F487,'5th Cycle APR Raw Data-Final'!$T$3:$T$1977,"&lt;"&amp;E487),SUMIFS('5th Cycle APR Raw Data-Final'!L$3:L$1977,'5th Cycle APR Raw Data-Final'!$A$3:$A$1977,'SB35 Determination Data'!$K487,'5th Cycle APR Raw Data-Final'!$T$3:$T$1977,"&gt;="&amp;'SB35 Determination Data'!$F487,'5th Cycle APR Raw Data-Final'!$T$3:$T$1977,"&lt;="&amp;G487))</f>
        <v>2</v>
      </c>
      <c r="W487" s="60">
        <f>IF(AN487&lt;1,SUMIFS('5th Cycle APR Raw Data-Final'!M$3:M$1977,'5th Cycle APR Raw Data-Final'!$A$3:$A$1977,'SB35 Determination Data'!$K487,'5th Cycle APR Raw Data-Final'!$T$3:$T$1977,"&gt;="&amp;'SB35 Determination Data'!$F487,'5th Cycle APR Raw Data-Final'!$T$3:$T$1977,"&lt;"&amp;E487),SUMIFS('5th Cycle APR Raw Data-Final'!M$3:M$1977,'5th Cycle APR Raw Data-Final'!$A$3:$A$1977,'SB35 Determination Data'!$K487,'5th Cycle APR Raw Data-Final'!$T$3:$T$1977,"&gt;="&amp;'SB35 Determination Data'!$F487,'5th Cycle APR Raw Data-Final'!$T$3:$T$1977,"&lt;="&amp;G487))</f>
        <v>0</v>
      </c>
      <c r="X487" s="60">
        <f t="shared" si="12"/>
        <v>30</v>
      </c>
      <c r="Y487" s="60">
        <f t="shared" si="13"/>
        <v>2</v>
      </c>
      <c r="Z487" s="60">
        <f t="shared" si="14"/>
        <v>30</v>
      </c>
      <c r="AA487" s="31">
        <f t="shared" si="15"/>
        <v>6.25E-2</v>
      </c>
      <c r="AB487" s="31">
        <f t="shared" si="16"/>
        <v>6.25E-2</v>
      </c>
      <c r="AC487" s="60">
        <f>VLOOKUP(K487,'5th Cycle APR Raw Data-Final'!$A$3:$P$1977,14,FALSE)</f>
        <v>36</v>
      </c>
      <c r="AD487" s="60">
        <f>IF(AN487&lt;1,SUMIFS('5th Cycle APR Raw Data-Final'!$O$3:$O$1977,'5th Cycle APR Raw Data-Final'!$A$3:$A$1977,'SB35 Determination Data'!$K487,'5th Cycle APR Raw Data-Final'!$T$3:$T$1977,"&gt;="&amp;'SB35 Determination Data'!$F487,'5th Cycle APR Raw Data-Final'!$T$3:$T$1977,"&lt;"&amp;E487),SUMIFS('5th Cycle APR Raw Data-Final'!$O$3:$O$1977,'5th Cycle APR Raw Data-Final'!$A$3:$A$1977,'SB35 Determination Data'!$K487,'5th Cycle APR Raw Data-Final'!$T$3:$T$1977,"&gt;="&amp;'SB35 Determination Data'!$F487,'5th Cycle APR Raw Data-Final'!$T$3:$T$1977,"&lt;="&amp;G487))</f>
        <v>89</v>
      </c>
      <c r="AE487" s="60">
        <f t="shared" si="17"/>
        <v>0</v>
      </c>
      <c r="AF487" s="31">
        <f t="shared" si="18"/>
        <v>2.4722222222222223</v>
      </c>
      <c r="AG487" s="60">
        <f>VLOOKUP(K487,'5th Cycle APR Raw Data-Final'!$A$3:$P$1977,16,FALSE)</f>
        <v>77</v>
      </c>
      <c r="AH487" s="60">
        <f>IF(AN487&lt;1,SUMIFS('5th Cycle APR Raw Data-Final'!$Q$3:$Q$1977,'5th Cycle APR Raw Data-Final'!$A$3:$A$1977,'SB35 Determination Data'!$K487,'5th Cycle APR Raw Data-Final'!$T$3:$T$1977,"&gt;="&amp;'SB35 Determination Data'!$F487,'5th Cycle APR Raw Data-Final'!$T$3:$T$1977,"&lt;"&amp;E487),SUMIFS('5th Cycle APR Raw Data-Final'!$Q$3:$Q$1977,'5th Cycle APR Raw Data-Final'!$A$3:$A$1977,'SB35 Determination Data'!$K487,'5th Cycle APR Raw Data-Final'!$T$3:$T$1977,"&gt;="&amp;'SB35 Determination Data'!$F487,'5th Cycle APR Raw Data-Final'!$T$3:$T$1977,"&lt;="&amp;G487))</f>
        <v>220</v>
      </c>
      <c r="AI487" s="60">
        <f t="shared" si="19"/>
        <v>0</v>
      </c>
      <c r="AJ487" s="31">
        <f t="shared" si="20"/>
        <v>2.8571428571428572</v>
      </c>
      <c r="AK487" s="60">
        <f>VLOOKUP(K487,'5th Cycle APR Raw Data-Final'!$A$3:$R$1977,18,FALSE)</f>
        <v>192</v>
      </c>
      <c r="AL487" s="60">
        <f>IF(AN487&lt;1,SUMIFS('5th Cycle APR Raw Data-Final'!$S$3:$S$1977,'5th Cycle APR Raw Data-Final'!$A$3:$A$1977,'SB35 Determination Data'!$K487,'5th Cycle APR Raw Data-Final'!$T$3:$T$1977,"&gt;="&amp;'SB35 Determination Data'!$F487,'5th Cycle APR Raw Data-Final'!$T$3:$T$1977,"&lt;"&amp;E487),SUMIFS('5th Cycle APR Raw Data-Final'!$S$3:$S$1977,'5th Cycle APR Raw Data-Final'!$A$3:$A$1977,'SB35 Determination Data'!$K487,'5th Cycle APR Raw Data-Final'!$T$3:$T$1977,"&gt;="&amp;'SB35 Determination Data'!$F487,'5th Cycle APR Raw Data-Final'!$T$3:$T$1977,"&lt;="&amp;G487))</f>
        <v>328</v>
      </c>
      <c r="AM487" s="60">
        <f t="shared" si="21"/>
        <v>60</v>
      </c>
      <c r="AN487" s="62">
        <f t="shared" si="22"/>
        <v>0.5</v>
      </c>
      <c r="AO487" s="9" t="str">
        <f t="shared" si="23"/>
        <v>NO</v>
      </c>
      <c r="AP487" s="9" t="str">
        <f t="shared" si="24"/>
        <v>YES</v>
      </c>
      <c r="AQ487" s="9" t="str">
        <f t="shared" si="25"/>
        <v>NO</v>
      </c>
      <c r="AR487" s="48" t="str">
        <f>VLOOKUP(K487,'2018Submitted'!$A$2:$C$540,3,FALSE)</f>
        <v>Successful</v>
      </c>
      <c r="AS487" s="9" t="str">
        <f t="shared" si="26"/>
        <v>NO</v>
      </c>
      <c r="AT487" s="9" t="str">
        <f t="shared" si="27"/>
        <v>YES</v>
      </c>
    </row>
    <row r="488" spans="1:46" ht="12.75" customHeight="1" x14ac:dyDescent="0.15">
      <c r="A488" s="9" t="s">
        <v>229</v>
      </c>
      <c r="B488" s="9" t="str">
        <f t="shared" si="28"/>
        <v>TIBURON</v>
      </c>
      <c r="C488" s="31">
        <f t="shared" si="1"/>
        <v>0.5</v>
      </c>
      <c r="D488" s="45">
        <f t="shared" si="2"/>
        <v>8</v>
      </c>
      <c r="E488" s="46">
        <f t="shared" si="3"/>
        <v>2019</v>
      </c>
      <c r="F488" s="46">
        <f t="shared" si="4"/>
        <v>2015</v>
      </c>
      <c r="G488" s="46">
        <f t="shared" si="5"/>
        <v>2022</v>
      </c>
      <c r="H488" s="9" t="str">
        <f t="shared" si="6"/>
        <v>01/31/2015</v>
      </c>
      <c r="I488" s="9" t="str">
        <f t="shared" si="7"/>
        <v>01/31/2023</v>
      </c>
      <c r="J488" s="9" t="s">
        <v>67</v>
      </c>
      <c r="K488" s="49" t="s">
        <v>241</v>
      </c>
      <c r="L488" s="60">
        <f>VLOOKUP(K488,'5th Cycle APR Raw Data-Final'!$A$3:$P$1977,6,FALSE)</f>
        <v>24</v>
      </c>
      <c r="M488" s="60">
        <f>IF(AN488&lt;1,SUMIFS('5th Cycle APR Raw Data-Final'!G$3:G$1977,'5th Cycle APR Raw Data-Final'!$A$3:$A$1977,'SB35 Determination Data'!$K488,'5th Cycle APR Raw Data-Final'!$T$3:$T$1977,"&gt;="&amp;'SB35 Determination Data'!$F488,'5th Cycle APR Raw Data-Final'!$T$3:$T$1977,"&lt;"&amp;E488),SUMIFS('5th Cycle APR Raw Data-Final'!G$3:G$1977,'5th Cycle APR Raw Data-Final'!$A$3:$A$1977,'SB35 Determination Data'!$K488,'5th Cycle APR Raw Data-Final'!$T$3:$T$1977,"&gt;="&amp;'SB35 Determination Data'!$F488,'5th Cycle APR Raw Data-Final'!$T$3:$T$1977,"&lt;="&amp;G488))</f>
        <v>0</v>
      </c>
      <c r="N488" s="60">
        <f>IF(AN488&lt;1,SUMIFS('5th Cycle APR Raw Data-Final'!H$3:H$1977,'5th Cycle APR Raw Data-Final'!$A$3:$A$1977,'SB35 Determination Data'!$K488,'5th Cycle APR Raw Data-Final'!$T$3:$T$1977,"&gt;="&amp;'SB35 Determination Data'!$F488,'5th Cycle APR Raw Data-Final'!$T$3:$T$1977,"&lt;"&amp;E488),SUMIFS('5th Cycle APR Raw Data-Final'!H$3:H$1977,'5th Cycle APR Raw Data-Final'!$A$3:$A$1977,'SB35 Determination Data'!$K488,'5th Cycle APR Raw Data-Final'!$T$3:$T$1977,"&gt;="&amp;'SB35 Determination Data'!$F488,'5th Cycle APR Raw Data-Final'!$T$3:$T$1977,"&lt;="&amp;G488))</f>
        <v>0</v>
      </c>
      <c r="O488" s="60">
        <f>IF(AN488&lt;1,SUMIFS('5th Cycle APR Raw Data-Final'!I$3:I$1977,'5th Cycle APR Raw Data-Final'!$A$3:$A$1977,'SB35 Determination Data'!$K488,'5th Cycle APR Raw Data-Final'!$T$3:$T$1977,"&gt;="&amp;'SB35 Determination Data'!$F488,'5th Cycle APR Raw Data-Final'!$T$3:$T$1977,"&lt;"&amp;E488),SUMIFS('5th Cycle APR Raw Data-Final'!I$3:I$1977,'5th Cycle APR Raw Data-Final'!$A$3:$A$1977,'SB35 Determination Data'!$K488,'5th Cycle APR Raw Data-Final'!$T$3:$T$1977,"&gt;="&amp;'SB35 Determination Data'!$F488,'5th Cycle APR Raw Data-Final'!$T$3:$T$1977,"&lt;="&amp;G488))</f>
        <v>0</v>
      </c>
      <c r="P488" s="60">
        <f t="shared" si="8"/>
        <v>24</v>
      </c>
      <c r="Q488" s="31">
        <f t="shared" si="9"/>
        <v>0</v>
      </c>
      <c r="R488" s="61">
        <f t="shared" si="10"/>
        <v>12</v>
      </c>
      <c r="S488" s="61">
        <f t="shared" si="11"/>
        <v>0</v>
      </c>
      <c r="T488" s="60">
        <f>VLOOKUP(K488,'5th Cycle APR Raw Data-Final'!$A$3:$P$1977,10,FALSE)</f>
        <v>16</v>
      </c>
      <c r="U488" s="60">
        <f>IF(AN488&lt;1,SUMIFS('5th Cycle APR Raw Data-Final'!K$3:K$1977,'5th Cycle APR Raw Data-Final'!$A$3:$A$1977,'SB35 Determination Data'!$K488,'5th Cycle APR Raw Data-Final'!$T$3:$T$1977,"&gt;="&amp;'SB35 Determination Data'!$F488,'5th Cycle APR Raw Data-Final'!$T$3:$T$1977,"&lt;"&amp;E488),SUMIFS('5th Cycle APR Raw Data-Final'!K$3:K$1977,'5th Cycle APR Raw Data-Final'!$A$3:$A$1977,'SB35 Determination Data'!$K488,'5th Cycle APR Raw Data-Final'!$T$3:$T$1977,"&gt;="&amp;'SB35 Determination Data'!$F488,'5th Cycle APR Raw Data-Final'!$T$3:$T$1977,"&lt;="&amp;G488))</f>
        <v>1</v>
      </c>
      <c r="V488" s="60">
        <f>IF(AN488&lt;1,SUMIFS('5th Cycle APR Raw Data-Final'!L$3:L$1977,'5th Cycle APR Raw Data-Final'!$A$3:$A$1977,'SB35 Determination Data'!$K488,'5th Cycle APR Raw Data-Final'!$T$3:$T$1977,"&gt;="&amp;'SB35 Determination Data'!$F488,'5th Cycle APR Raw Data-Final'!$T$3:$T$1977,"&lt;"&amp;E488),SUMIFS('5th Cycle APR Raw Data-Final'!L$3:L$1977,'5th Cycle APR Raw Data-Final'!$A$3:$A$1977,'SB35 Determination Data'!$K488,'5th Cycle APR Raw Data-Final'!$T$3:$T$1977,"&gt;="&amp;'SB35 Determination Data'!$F488,'5th Cycle APR Raw Data-Final'!$T$3:$T$1977,"&lt;="&amp;G488))</f>
        <v>0</v>
      </c>
      <c r="W488" s="60">
        <f>IF(AN488&lt;1,SUMIFS('5th Cycle APR Raw Data-Final'!M$3:M$1977,'5th Cycle APR Raw Data-Final'!$A$3:$A$1977,'SB35 Determination Data'!$K488,'5th Cycle APR Raw Data-Final'!$T$3:$T$1977,"&gt;="&amp;'SB35 Determination Data'!$F488,'5th Cycle APR Raw Data-Final'!$T$3:$T$1977,"&lt;"&amp;E488),SUMIFS('5th Cycle APR Raw Data-Final'!M$3:M$1977,'5th Cycle APR Raw Data-Final'!$A$3:$A$1977,'SB35 Determination Data'!$K488,'5th Cycle APR Raw Data-Final'!$T$3:$T$1977,"&gt;="&amp;'SB35 Determination Data'!$F488,'5th Cycle APR Raw Data-Final'!$T$3:$T$1977,"&lt;="&amp;G488))</f>
        <v>1</v>
      </c>
      <c r="X488" s="60">
        <f t="shared" si="12"/>
        <v>15</v>
      </c>
      <c r="Y488" s="60">
        <f t="shared" si="13"/>
        <v>1</v>
      </c>
      <c r="Z488" s="60">
        <f t="shared" si="14"/>
        <v>15</v>
      </c>
      <c r="AA488" s="31">
        <f t="shared" si="15"/>
        <v>6.25E-2</v>
      </c>
      <c r="AB488" s="31">
        <f t="shared" si="16"/>
        <v>6.25E-2</v>
      </c>
      <c r="AC488" s="60">
        <f>VLOOKUP(K488,'5th Cycle APR Raw Data-Final'!$A$3:$P$1977,14,FALSE)</f>
        <v>19</v>
      </c>
      <c r="AD488" s="60">
        <f>IF(AN488&lt;1,SUMIFS('5th Cycle APR Raw Data-Final'!$O$3:$O$1977,'5th Cycle APR Raw Data-Final'!$A$3:$A$1977,'SB35 Determination Data'!$K488,'5th Cycle APR Raw Data-Final'!$T$3:$T$1977,"&gt;="&amp;'SB35 Determination Data'!$F488,'5th Cycle APR Raw Data-Final'!$T$3:$T$1977,"&lt;"&amp;E488),SUMIFS('5th Cycle APR Raw Data-Final'!$O$3:$O$1977,'5th Cycle APR Raw Data-Final'!$A$3:$A$1977,'SB35 Determination Data'!$K488,'5th Cycle APR Raw Data-Final'!$T$3:$T$1977,"&gt;="&amp;'SB35 Determination Data'!$F488,'5th Cycle APR Raw Data-Final'!$T$3:$T$1977,"&lt;="&amp;G488))</f>
        <v>0</v>
      </c>
      <c r="AE488" s="60">
        <f t="shared" si="17"/>
        <v>19</v>
      </c>
      <c r="AF488" s="31">
        <f t="shared" si="18"/>
        <v>0</v>
      </c>
      <c r="AG488" s="60">
        <f>VLOOKUP(K488,'5th Cycle APR Raw Data-Final'!$A$3:$P$1977,16,FALSE)</f>
        <v>19</v>
      </c>
      <c r="AH488" s="60">
        <f>IF(AN488&lt;1,SUMIFS('5th Cycle APR Raw Data-Final'!$Q$3:$Q$1977,'5th Cycle APR Raw Data-Final'!$A$3:$A$1977,'SB35 Determination Data'!$K488,'5th Cycle APR Raw Data-Final'!$T$3:$T$1977,"&gt;="&amp;'SB35 Determination Data'!$F488,'5th Cycle APR Raw Data-Final'!$T$3:$T$1977,"&lt;"&amp;E488),SUMIFS('5th Cycle APR Raw Data-Final'!$Q$3:$Q$1977,'5th Cycle APR Raw Data-Final'!$A$3:$A$1977,'SB35 Determination Data'!$K488,'5th Cycle APR Raw Data-Final'!$T$3:$T$1977,"&gt;="&amp;'SB35 Determination Data'!$F488,'5th Cycle APR Raw Data-Final'!$T$3:$T$1977,"&lt;="&amp;G488))</f>
        <v>15</v>
      </c>
      <c r="AI488" s="60">
        <f t="shared" si="19"/>
        <v>4</v>
      </c>
      <c r="AJ488" s="31">
        <f t="shared" si="20"/>
        <v>0.78947368421052633</v>
      </c>
      <c r="AK488" s="60">
        <f>VLOOKUP(K488,'5th Cycle APR Raw Data-Final'!$A$3:$R$1977,18,FALSE)</f>
        <v>78</v>
      </c>
      <c r="AL488" s="60">
        <f>IF(AN488&lt;1,SUMIFS('5th Cycle APR Raw Data-Final'!$S$3:$S$1977,'5th Cycle APR Raw Data-Final'!$A$3:$A$1977,'SB35 Determination Data'!$K488,'5th Cycle APR Raw Data-Final'!$T$3:$T$1977,"&gt;="&amp;'SB35 Determination Data'!$F488,'5th Cycle APR Raw Data-Final'!$T$3:$T$1977,"&lt;"&amp;E488),SUMIFS('5th Cycle APR Raw Data-Final'!$S$3:$S$1977,'5th Cycle APR Raw Data-Final'!$A$3:$A$1977,'SB35 Determination Data'!$K488,'5th Cycle APR Raw Data-Final'!$T$3:$T$1977,"&gt;="&amp;'SB35 Determination Data'!$F488,'5th Cycle APR Raw Data-Final'!$T$3:$T$1977,"&lt;="&amp;G488))</f>
        <v>16</v>
      </c>
      <c r="AM488" s="60">
        <f t="shared" si="21"/>
        <v>62</v>
      </c>
      <c r="AN488" s="62">
        <f t="shared" si="22"/>
        <v>0.5</v>
      </c>
      <c r="AO488" s="9" t="str">
        <f t="shared" si="23"/>
        <v>NO</v>
      </c>
      <c r="AP488" s="9" t="str">
        <f t="shared" si="24"/>
        <v>YES</v>
      </c>
      <c r="AQ488" s="9" t="str">
        <f t="shared" si="25"/>
        <v>NO</v>
      </c>
      <c r="AR488" s="48" t="str">
        <f>VLOOKUP(K488,'2018Submitted'!$A$2:$C$540,3,FALSE)</f>
        <v>Successful</v>
      </c>
      <c r="AS488" s="9" t="str">
        <f t="shared" si="26"/>
        <v>NO</v>
      </c>
      <c r="AT488" s="9" t="str">
        <f t="shared" si="27"/>
        <v>YES</v>
      </c>
    </row>
    <row r="489" spans="1:46" ht="12.75" customHeight="1" x14ac:dyDescent="0.15">
      <c r="A489" s="9" t="s">
        <v>168</v>
      </c>
      <c r="B489" s="9" t="str">
        <f t="shared" si="28"/>
        <v>TORRANCE</v>
      </c>
      <c r="C489" s="31">
        <f t="shared" si="1"/>
        <v>0.625</v>
      </c>
      <c r="D489" s="45">
        <f t="shared" si="2"/>
        <v>8</v>
      </c>
      <c r="E489" s="46">
        <f t="shared" si="3"/>
        <v>2018</v>
      </c>
      <c r="F489" s="46">
        <f t="shared" si="4"/>
        <v>2014</v>
      </c>
      <c r="G489" s="46" t="str">
        <f t="shared" si="5"/>
        <v>2021</v>
      </c>
      <c r="H489" s="9" t="str">
        <f t="shared" si="6"/>
        <v>10/15/2013</v>
      </c>
      <c r="I489" s="9" t="str">
        <f t="shared" si="7"/>
        <v>10/15/2021</v>
      </c>
      <c r="J489" s="9" t="s">
        <v>144</v>
      </c>
      <c r="K489" s="49" t="s">
        <v>221</v>
      </c>
      <c r="L489" s="60">
        <f>VLOOKUP(K489,'5th Cycle APR Raw Data-Final'!$A$3:$P$1977,6,FALSE)</f>
        <v>380</v>
      </c>
      <c r="M489" s="60">
        <f>IF(AN489&lt;1,SUMIFS('5th Cycle APR Raw Data-Final'!G$3:G$1977,'5th Cycle APR Raw Data-Final'!$A$3:$A$1977,'SB35 Determination Data'!$K489,'5th Cycle APR Raw Data-Final'!$T$3:$T$1977,"&gt;="&amp;'SB35 Determination Data'!$F489,'5th Cycle APR Raw Data-Final'!$T$3:$T$1977,"&lt;"&amp;E489),SUMIFS('5th Cycle APR Raw Data-Final'!G$3:G$1977,'5th Cycle APR Raw Data-Final'!$A$3:$A$1977,'SB35 Determination Data'!$K489,'5th Cycle APR Raw Data-Final'!$T$3:$T$1977,"&gt;="&amp;'SB35 Determination Data'!$F489,'5th Cycle APR Raw Data-Final'!$T$3:$T$1977,"&lt;="&amp;G489))</f>
        <v>0</v>
      </c>
      <c r="N489" s="60">
        <f>IF(AN489&lt;1,SUMIFS('5th Cycle APR Raw Data-Final'!H$3:H$1977,'5th Cycle APR Raw Data-Final'!$A$3:$A$1977,'SB35 Determination Data'!$K489,'5th Cycle APR Raw Data-Final'!$T$3:$T$1977,"&gt;="&amp;'SB35 Determination Data'!$F489,'5th Cycle APR Raw Data-Final'!$T$3:$T$1977,"&lt;"&amp;E489),SUMIFS('5th Cycle APR Raw Data-Final'!H$3:H$1977,'5th Cycle APR Raw Data-Final'!$A$3:$A$1977,'SB35 Determination Data'!$K489,'5th Cycle APR Raw Data-Final'!$T$3:$T$1977,"&gt;="&amp;'SB35 Determination Data'!$F489,'5th Cycle APR Raw Data-Final'!$T$3:$T$1977,"&lt;="&amp;G489))</f>
        <v>0</v>
      </c>
      <c r="O489" s="60">
        <f>IF(AN489&lt;1,SUMIFS('5th Cycle APR Raw Data-Final'!I$3:I$1977,'5th Cycle APR Raw Data-Final'!$A$3:$A$1977,'SB35 Determination Data'!$K489,'5th Cycle APR Raw Data-Final'!$T$3:$T$1977,"&gt;="&amp;'SB35 Determination Data'!$F489,'5th Cycle APR Raw Data-Final'!$T$3:$T$1977,"&lt;"&amp;E489),SUMIFS('5th Cycle APR Raw Data-Final'!I$3:I$1977,'5th Cycle APR Raw Data-Final'!$A$3:$A$1977,'SB35 Determination Data'!$K489,'5th Cycle APR Raw Data-Final'!$T$3:$T$1977,"&gt;="&amp;'SB35 Determination Data'!$F489,'5th Cycle APR Raw Data-Final'!$T$3:$T$1977,"&lt;="&amp;G489))</f>
        <v>0</v>
      </c>
      <c r="P489" s="60">
        <f t="shared" si="8"/>
        <v>380</v>
      </c>
      <c r="Q489" s="31">
        <f t="shared" si="9"/>
        <v>0</v>
      </c>
      <c r="R489" s="61">
        <f t="shared" si="10"/>
        <v>190</v>
      </c>
      <c r="S489" s="61">
        <f t="shared" si="11"/>
        <v>0</v>
      </c>
      <c r="T489" s="60">
        <f>VLOOKUP(K489,'5th Cycle APR Raw Data-Final'!$A$3:$P$1977,10,FALSE)</f>
        <v>227</v>
      </c>
      <c r="U489" s="60">
        <f>IF(AN489&lt;1,SUMIFS('5th Cycle APR Raw Data-Final'!K$3:K$1977,'5th Cycle APR Raw Data-Final'!$A$3:$A$1977,'SB35 Determination Data'!$K489,'5th Cycle APR Raw Data-Final'!$T$3:$T$1977,"&gt;="&amp;'SB35 Determination Data'!$F489,'5th Cycle APR Raw Data-Final'!$T$3:$T$1977,"&lt;"&amp;E489),SUMIFS('5th Cycle APR Raw Data-Final'!K$3:K$1977,'5th Cycle APR Raw Data-Final'!$A$3:$A$1977,'SB35 Determination Data'!$K489,'5th Cycle APR Raw Data-Final'!$T$3:$T$1977,"&gt;="&amp;'SB35 Determination Data'!$F489,'5th Cycle APR Raw Data-Final'!$T$3:$T$1977,"&lt;="&amp;G489))</f>
        <v>0</v>
      </c>
      <c r="V489" s="60">
        <f>IF(AN489&lt;1,SUMIFS('5th Cycle APR Raw Data-Final'!L$3:L$1977,'5th Cycle APR Raw Data-Final'!$A$3:$A$1977,'SB35 Determination Data'!$K489,'5th Cycle APR Raw Data-Final'!$T$3:$T$1977,"&gt;="&amp;'SB35 Determination Data'!$F489,'5th Cycle APR Raw Data-Final'!$T$3:$T$1977,"&lt;"&amp;E489),SUMIFS('5th Cycle APR Raw Data-Final'!L$3:L$1977,'5th Cycle APR Raw Data-Final'!$A$3:$A$1977,'SB35 Determination Data'!$K489,'5th Cycle APR Raw Data-Final'!$T$3:$T$1977,"&gt;="&amp;'SB35 Determination Data'!$F489,'5th Cycle APR Raw Data-Final'!$T$3:$T$1977,"&lt;="&amp;G489))</f>
        <v>0</v>
      </c>
      <c r="W489" s="60">
        <f>IF(AN489&lt;1,SUMIFS('5th Cycle APR Raw Data-Final'!M$3:M$1977,'5th Cycle APR Raw Data-Final'!$A$3:$A$1977,'SB35 Determination Data'!$K489,'5th Cycle APR Raw Data-Final'!$T$3:$T$1977,"&gt;="&amp;'SB35 Determination Data'!$F489,'5th Cycle APR Raw Data-Final'!$T$3:$T$1977,"&lt;"&amp;E489),SUMIFS('5th Cycle APR Raw Data-Final'!M$3:M$1977,'5th Cycle APR Raw Data-Final'!$A$3:$A$1977,'SB35 Determination Data'!$K489,'5th Cycle APR Raw Data-Final'!$T$3:$T$1977,"&gt;="&amp;'SB35 Determination Data'!$F489,'5th Cycle APR Raw Data-Final'!$T$3:$T$1977,"&lt;="&amp;G489))</f>
        <v>0</v>
      </c>
      <c r="X489" s="60">
        <f t="shared" si="12"/>
        <v>227</v>
      </c>
      <c r="Y489" s="60">
        <f t="shared" si="13"/>
        <v>0</v>
      </c>
      <c r="Z489" s="60">
        <f t="shared" si="14"/>
        <v>227</v>
      </c>
      <c r="AA489" s="31">
        <f t="shared" si="15"/>
        <v>0</v>
      </c>
      <c r="AB489" s="31">
        <f t="shared" si="16"/>
        <v>0</v>
      </c>
      <c r="AC489" s="60">
        <f>VLOOKUP(K489,'5th Cycle APR Raw Data-Final'!$A$3:$P$1977,14,FALSE)</f>
        <v>243</v>
      </c>
      <c r="AD489" s="60">
        <f>IF(AN489&lt;1,SUMIFS('5th Cycle APR Raw Data-Final'!$O$3:$O$1977,'5th Cycle APR Raw Data-Final'!$A$3:$A$1977,'SB35 Determination Data'!$K489,'5th Cycle APR Raw Data-Final'!$T$3:$T$1977,"&gt;="&amp;'SB35 Determination Data'!$F489,'5th Cycle APR Raw Data-Final'!$T$3:$T$1977,"&lt;"&amp;E489),SUMIFS('5th Cycle APR Raw Data-Final'!$O$3:$O$1977,'5th Cycle APR Raw Data-Final'!$A$3:$A$1977,'SB35 Determination Data'!$K489,'5th Cycle APR Raw Data-Final'!$T$3:$T$1977,"&gt;="&amp;'SB35 Determination Data'!$F489,'5th Cycle APR Raw Data-Final'!$T$3:$T$1977,"&lt;="&amp;G489))</f>
        <v>5</v>
      </c>
      <c r="AE489" s="60">
        <f t="shared" si="17"/>
        <v>238</v>
      </c>
      <c r="AF489" s="31">
        <f t="shared" si="18"/>
        <v>2.0576131687242798E-2</v>
      </c>
      <c r="AG489" s="60">
        <f>VLOOKUP(K489,'5th Cycle APR Raw Data-Final'!$A$3:$P$1977,16,FALSE)</f>
        <v>600</v>
      </c>
      <c r="AH489" s="60">
        <f>IF(AN489&lt;1,SUMIFS('5th Cycle APR Raw Data-Final'!$Q$3:$Q$1977,'5th Cycle APR Raw Data-Final'!$A$3:$A$1977,'SB35 Determination Data'!$K489,'5th Cycle APR Raw Data-Final'!$T$3:$T$1977,"&gt;="&amp;'SB35 Determination Data'!$F489,'5th Cycle APR Raw Data-Final'!$T$3:$T$1977,"&lt;"&amp;E489),SUMIFS('5th Cycle APR Raw Data-Final'!$Q$3:$Q$1977,'5th Cycle APR Raw Data-Final'!$A$3:$A$1977,'SB35 Determination Data'!$K489,'5th Cycle APR Raw Data-Final'!$T$3:$T$1977,"&gt;="&amp;'SB35 Determination Data'!$F489,'5th Cycle APR Raw Data-Final'!$T$3:$T$1977,"&lt;="&amp;G489))</f>
        <v>91</v>
      </c>
      <c r="AI489" s="60">
        <f t="shared" si="19"/>
        <v>509</v>
      </c>
      <c r="AJ489" s="31">
        <f t="shared" si="20"/>
        <v>0.15166666666666667</v>
      </c>
      <c r="AK489" s="60">
        <f>VLOOKUP(K489,'5th Cycle APR Raw Data-Final'!$A$3:$R$1977,18,FALSE)</f>
        <v>1450</v>
      </c>
      <c r="AL489" s="60">
        <f>IF(AN489&lt;1,SUMIFS('5th Cycle APR Raw Data-Final'!$S$3:$S$1977,'5th Cycle APR Raw Data-Final'!$A$3:$A$1977,'SB35 Determination Data'!$K489,'5th Cycle APR Raw Data-Final'!$T$3:$T$1977,"&gt;="&amp;'SB35 Determination Data'!$F489,'5th Cycle APR Raw Data-Final'!$T$3:$T$1977,"&lt;"&amp;E489),SUMIFS('5th Cycle APR Raw Data-Final'!$S$3:$S$1977,'5th Cycle APR Raw Data-Final'!$A$3:$A$1977,'SB35 Determination Data'!$K489,'5th Cycle APR Raw Data-Final'!$T$3:$T$1977,"&gt;="&amp;'SB35 Determination Data'!$F489,'5th Cycle APR Raw Data-Final'!$T$3:$T$1977,"&lt;="&amp;G489))</f>
        <v>96</v>
      </c>
      <c r="AM489" s="60">
        <f t="shared" si="21"/>
        <v>1354</v>
      </c>
      <c r="AN489" s="62">
        <f t="shared" si="22"/>
        <v>0.5</v>
      </c>
      <c r="AO489" s="9" t="str">
        <f t="shared" si="23"/>
        <v>YES</v>
      </c>
      <c r="AP489" s="9" t="str">
        <f t="shared" si="24"/>
        <v>NO</v>
      </c>
      <c r="AQ489" s="9" t="str">
        <f t="shared" si="25"/>
        <v>NO</v>
      </c>
      <c r="AR489" s="48" t="str">
        <f>VLOOKUP(K489,'2018Submitted'!$A$2:$C$540,3,FALSE)</f>
        <v>Successful</v>
      </c>
      <c r="AS489" s="9" t="str">
        <f t="shared" si="26"/>
        <v>NO</v>
      </c>
      <c r="AT489" s="9" t="str">
        <f t="shared" si="27"/>
        <v>NO</v>
      </c>
    </row>
    <row r="490" spans="1:46" ht="12.75" customHeight="1" x14ac:dyDescent="0.15">
      <c r="A490" s="9" t="s">
        <v>464</v>
      </c>
      <c r="B490" s="9" t="str">
        <f t="shared" si="28"/>
        <v>TRACY</v>
      </c>
      <c r="C490" s="31">
        <f t="shared" si="1"/>
        <v>0.375</v>
      </c>
      <c r="D490" s="45">
        <f t="shared" si="2"/>
        <v>8</v>
      </c>
      <c r="E490" s="46">
        <f t="shared" si="3"/>
        <v>2020</v>
      </c>
      <c r="F490" s="46">
        <f t="shared" si="4"/>
        <v>2016</v>
      </c>
      <c r="G490" s="46" t="str">
        <f t="shared" si="5"/>
        <v>2023</v>
      </c>
      <c r="H490" s="9" t="str">
        <f t="shared" si="6"/>
        <v>12/31/2015</v>
      </c>
      <c r="I490" s="9" t="str">
        <f t="shared" si="7"/>
        <v>12/31/2023</v>
      </c>
      <c r="J490" s="9" t="s">
        <v>128</v>
      </c>
      <c r="K490" s="49" t="s">
        <v>467</v>
      </c>
      <c r="L490" s="60">
        <f>VLOOKUP(K490,'5th Cycle APR Raw Data-Final'!$A$3:$P$1977,6,FALSE)</f>
        <v>980</v>
      </c>
      <c r="M490" s="60">
        <f>IF(AN490&lt;1,SUMIFS('5th Cycle APR Raw Data-Final'!G$3:G$1977,'5th Cycle APR Raw Data-Final'!$A$3:$A$1977,'SB35 Determination Data'!$K490,'5th Cycle APR Raw Data-Final'!$T$3:$T$1977,"&gt;="&amp;'SB35 Determination Data'!$F490,'5th Cycle APR Raw Data-Final'!$T$3:$T$1977,"&lt;"&amp;E490),SUMIFS('5th Cycle APR Raw Data-Final'!G$3:G$1977,'5th Cycle APR Raw Data-Final'!$A$3:$A$1977,'SB35 Determination Data'!$K490,'5th Cycle APR Raw Data-Final'!$T$3:$T$1977,"&gt;="&amp;'SB35 Determination Data'!$F490,'5th Cycle APR Raw Data-Final'!$T$3:$T$1977,"&lt;="&amp;G490))</f>
        <v>0</v>
      </c>
      <c r="N490" s="60">
        <f>IF(AN490&lt;1,SUMIFS('5th Cycle APR Raw Data-Final'!H$3:H$1977,'5th Cycle APR Raw Data-Final'!$A$3:$A$1977,'SB35 Determination Data'!$K490,'5th Cycle APR Raw Data-Final'!$T$3:$T$1977,"&gt;="&amp;'SB35 Determination Data'!$F490,'5th Cycle APR Raw Data-Final'!$T$3:$T$1977,"&lt;"&amp;E490),SUMIFS('5th Cycle APR Raw Data-Final'!H$3:H$1977,'5th Cycle APR Raw Data-Final'!$A$3:$A$1977,'SB35 Determination Data'!$K490,'5th Cycle APR Raw Data-Final'!$T$3:$T$1977,"&gt;="&amp;'SB35 Determination Data'!$F490,'5th Cycle APR Raw Data-Final'!$T$3:$T$1977,"&lt;="&amp;G490))</f>
        <v>0</v>
      </c>
      <c r="O490" s="60">
        <f>IF(AN490&lt;1,SUMIFS('5th Cycle APR Raw Data-Final'!I$3:I$1977,'5th Cycle APR Raw Data-Final'!$A$3:$A$1977,'SB35 Determination Data'!$K490,'5th Cycle APR Raw Data-Final'!$T$3:$T$1977,"&gt;="&amp;'SB35 Determination Data'!$F490,'5th Cycle APR Raw Data-Final'!$T$3:$T$1977,"&lt;"&amp;E490),SUMIFS('5th Cycle APR Raw Data-Final'!I$3:I$1977,'5th Cycle APR Raw Data-Final'!$A$3:$A$1977,'SB35 Determination Data'!$K490,'5th Cycle APR Raw Data-Final'!$T$3:$T$1977,"&gt;="&amp;'SB35 Determination Data'!$F490,'5th Cycle APR Raw Data-Final'!$T$3:$T$1977,"&lt;="&amp;G490))</f>
        <v>0</v>
      </c>
      <c r="P490" s="60">
        <f t="shared" si="8"/>
        <v>980</v>
      </c>
      <c r="Q490" s="31">
        <f t="shared" si="9"/>
        <v>0</v>
      </c>
      <c r="R490" s="61">
        <f t="shared" si="10"/>
        <v>368</v>
      </c>
      <c r="S490" s="61">
        <f t="shared" si="11"/>
        <v>0</v>
      </c>
      <c r="T490" s="60">
        <f>VLOOKUP(K490,'5th Cycle APR Raw Data-Final'!$A$3:$P$1977,10,FALSE)</f>
        <v>705</v>
      </c>
      <c r="U490" s="60">
        <f>IF(AN490&lt;1,SUMIFS('5th Cycle APR Raw Data-Final'!K$3:K$1977,'5th Cycle APR Raw Data-Final'!$A$3:$A$1977,'SB35 Determination Data'!$K490,'5th Cycle APR Raw Data-Final'!$T$3:$T$1977,"&gt;="&amp;'SB35 Determination Data'!$F490,'5th Cycle APR Raw Data-Final'!$T$3:$T$1977,"&lt;"&amp;E490),SUMIFS('5th Cycle APR Raw Data-Final'!K$3:K$1977,'5th Cycle APR Raw Data-Final'!$A$3:$A$1977,'SB35 Determination Data'!$K490,'5th Cycle APR Raw Data-Final'!$T$3:$T$1977,"&gt;="&amp;'SB35 Determination Data'!$F490,'5th Cycle APR Raw Data-Final'!$T$3:$T$1977,"&lt;="&amp;G490))</f>
        <v>0</v>
      </c>
      <c r="V490" s="60">
        <f>IF(AN490&lt;1,SUMIFS('5th Cycle APR Raw Data-Final'!L$3:L$1977,'5th Cycle APR Raw Data-Final'!$A$3:$A$1977,'SB35 Determination Data'!$K490,'5th Cycle APR Raw Data-Final'!$T$3:$T$1977,"&gt;="&amp;'SB35 Determination Data'!$F490,'5th Cycle APR Raw Data-Final'!$T$3:$T$1977,"&lt;"&amp;E490),SUMIFS('5th Cycle APR Raw Data-Final'!L$3:L$1977,'5th Cycle APR Raw Data-Final'!$A$3:$A$1977,'SB35 Determination Data'!$K490,'5th Cycle APR Raw Data-Final'!$T$3:$T$1977,"&gt;="&amp;'SB35 Determination Data'!$F490,'5th Cycle APR Raw Data-Final'!$T$3:$T$1977,"&lt;="&amp;G490))</f>
        <v>0</v>
      </c>
      <c r="W490" s="60">
        <f>IF(AN490&lt;1,SUMIFS('5th Cycle APR Raw Data-Final'!M$3:M$1977,'5th Cycle APR Raw Data-Final'!$A$3:$A$1977,'SB35 Determination Data'!$K490,'5th Cycle APR Raw Data-Final'!$T$3:$T$1977,"&gt;="&amp;'SB35 Determination Data'!$F490,'5th Cycle APR Raw Data-Final'!$T$3:$T$1977,"&lt;"&amp;E490),SUMIFS('5th Cycle APR Raw Data-Final'!M$3:M$1977,'5th Cycle APR Raw Data-Final'!$A$3:$A$1977,'SB35 Determination Data'!$K490,'5th Cycle APR Raw Data-Final'!$T$3:$T$1977,"&gt;="&amp;'SB35 Determination Data'!$F490,'5th Cycle APR Raw Data-Final'!$T$3:$T$1977,"&lt;="&amp;G490))</f>
        <v>0</v>
      </c>
      <c r="X490" s="60">
        <f t="shared" si="12"/>
        <v>705</v>
      </c>
      <c r="Y490" s="60">
        <f t="shared" si="13"/>
        <v>0</v>
      </c>
      <c r="Z490" s="60">
        <f t="shared" si="14"/>
        <v>705</v>
      </c>
      <c r="AA490" s="31">
        <f t="shared" si="15"/>
        <v>0</v>
      </c>
      <c r="AB490" s="31">
        <f t="shared" si="16"/>
        <v>0</v>
      </c>
      <c r="AC490" s="60">
        <f>VLOOKUP(K490,'5th Cycle APR Raw Data-Final'!$A$3:$P$1977,14,FALSE)</f>
        <v>828</v>
      </c>
      <c r="AD490" s="60">
        <f>IF(AN490&lt;1,SUMIFS('5th Cycle APR Raw Data-Final'!$O$3:$O$1977,'5th Cycle APR Raw Data-Final'!$A$3:$A$1977,'SB35 Determination Data'!$K490,'5th Cycle APR Raw Data-Final'!$T$3:$T$1977,"&gt;="&amp;'SB35 Determination Data'!$F490,'5th Cycle APR Raw Data-Final'!$T$3:$T$1977,"&lt;"&amp;E490),SUMIFS('5th Cycle APR Raw Data-Final'!$O$3:$O$1977,'5th Cycle APR Raw Data-Final'!$A$3:$A$1977,'SB35 Determination Data'!$K490,'5th Cycle APR Raw Data-Final'!$T$3:$T$1977,"&gt;="&amp;'SB35 Determination Data'!$F490,'5th Cycle APR Raw Data-Final'!$T$3:$T$1977,"&lt;="&amp;G490))</f>
        <v>12</v>
      </c>
      <c r="AE490" s="60">
        <f t="shared" si="17"/>
        <v>816</v>
      </c>
      <c r="AF490" s="31">
        <f t="shared" si="18"/>
        <v>1.4492753623188406E-2</v>
      </c>
      <c r="AG490" s="60">
        <f>VLOOKUP(K490,'5th Cycle APR Raw Data-Final'!$A$3:$P$1977,16,FALSE)</f>
        <v>2463</v>
      </c>
      <c r="AH490" s="60">
        <f>IF(AN490&lt;1,SUMIFS('5th Cycle APR Raw Data-Final'!$Q$3:$Q$1977,'5th Cycle APR Raw Data-Final'!$A$3:$A$1977,'SB35 Determination Data'!$K490,'5th Cycle APR Raw Data-Final'!$T$3:$T$1977,"&gt;="&amp;'SB35 Determination Data'!$F490,'5th Cycle APR Raw Data-Final'!$T$3:$T$1977,"&lt;"&amp;E490),SUMIFS('5th Cycle APR Raw Data-Final'!$Q$3:$Q$1977,'5th Cycle APR Raw Data-Final'!$A$3:$A$1977,'SB35 Determination Data'!$K490,'5th Cycle APR Raw Data-Final'!$T$3:$T$1977,"&gt;="&amp;'SB35 Determination Data'!$F490,'5th Cycle APR Raw Data-Final'!$T$3:$T$1977,"&lt;="&amp;G490))</f>
        <v>2450</v>
      </c>
      <c r="AI490" s="60">
        <f t="shared" si="19"/>
        <v>13</v>
      </c>
      <c r="AJ490" s="31">
        <f t="shared" si="20"/>
        <v>0.99472188388144545</v>
      </c>
      <c r="AK490" s="60">
        <f>VLOOKUP(K490,'5th Cycle APR Raw Data-Final'!$A$3:$R$1977,18,FALSE)</f>
        <v>4976</v>
      </c>
      <c r="AL490" s="60">
        <f>IF(AN490&lt;1,SUMIFS('5th Cycle APR Raw Data-Final'!$S$3:$S$1977,'5th Cycle APR Raw Data-Final'!$A$3:$A$1977,'SB35 Determination Data'!$K490,'5th Cycle APR Raw Data-Final'!$T$3:$T$1977,"&gt;="&amp;'SB35 Determination Data'!$F490,'5th Cycle APR Raw Data-Final'!$T$3:$T$1977,"&lt;"&amp;E490),SUMIFS('5th Cycle APR Raw Data-Final'!$S$3:$S$1977,'5th Cycle APR Raw Data-Final'!$A$3:$A$1977,'SB35 Determination Data'!$K490,'5th Cycle APR Raw Data-Final'!$T$3:$T$1977,"&gt;="&amp;'SB35 Determination Data'!$F490,'5th Cycle APR Raw Data-Final'!$T$3:$T$1977,"&lt;="&amp;G490))</f>
        <v>2462</v>
      </c>
      <c r="AM490" s="60">
        <f t="shared" si="21"/>
        <v>2514</v>
      </c>
      <c r="AN490" s="62">
        <f t="shared" si="22"/>
        <v>0.375</v>
      </c>
      <c r="AO490" s="9" t="str">
        <f t="shared" si="23"/>
        <v>NO</v>
      </c>
      <c r="AP490" s="9" t="str">
        <f t="shared" si="24"/>
        <v>YES</v>
      </c>
      <c r="AQ490" s="9" t="str">
        <f t="shared" si="25"/>
        <v>NO</v>
      </c>
      <c r="AR490" s="48" t="str">
        <f>VLOOKUP(K490,'2018Submitted'!$A$2:$C$540,3,FALSE)</f>
        <v>Successful</v>
      </c>
      <c r="AS490" s="9" t="str">
        <f t="shared" si="26"/>
        <v>NO</v>
      </c>
      <c r="AT490" s="9" t="str">
        <f t="shared" si="27"/>
        <v>YES</v>
      </c>
    </row>
    <row r="491" spans="1:46" ht="12.75" customHeight="1" x14ac:dyDescent="0.15">
      <c r="A491" s="9" t="s">
        <v>139</v>
      </c>
      <c r="B491" s="9" t="str">
        <f t="shared" si="28"/>
        <v>TRINIDAD</v>
      </c>
      <c r="C491" s="31">
        <f t="shared" si="1"/>
        <v>1</v>
      </c>
      <c r="D491" s="45">
        <f t="shared" si="2"/>
        <v>5</v>
      </c>
      <c r="E491" s="46">
        <f t="shared" si="3"/>
        <v>2017</v>
      </c>
      <c r="F491" s="46">
        <f t="shared" si="4"/>
        <v>2014</v>
      </c>
      <c r="G491" s="46">
        <f t="shared" si="5"/>
        <v>2018</v>
      </c>
      <c r="H491" s="9" t="str">
        <f t="shared" si="6"/>
        <v>06/30/2014</v>
      </c>
      <c r="I491" s="9" t="str">
        <f t="shared" si="7"/>
        <v>06/30/2019</v>
      </c>
      <c r="J491" s="9" t="s">
        <v>83</v>
      </c>
      <c r="K491" s="49" t="s">
        <v>1320</v>
      </c>
      <c r="L491" s="60" t="e">
        <f>VLOOKUP(K491,'5th Cycle APR Raw Data-Final'!$A$3:$P$1977,6,FALSE)</f>
        <v>#N/A</v>
      </c>
      <c r="M491" s="60">
        <f>IF(AN491&lt;1,SUMIFS('5th Cycle APR Raw Data-Final'!G$3:G$1977,'5th Cycle APR Raw Data-Final'!$A$3:$A$1977,'SB35 Determination Data'!$K491,'5th Cycle APR Raw Data-Final'!$T$3:$T$1977,"&gt;="&amp;'SB35 Determination Data'!$F491,'5th Cycle APR Raw Data-Final'!$T$3:$T$1977,"&lt;"&amp;E491),SUMIFS('5th Cycle APR Raw Data-Final'!G$3:G$1977,'5th Cycle APR Raw Data-Final'!$A$3:$A$1977,'SB35 Determination Data'!$K491,'5th Cycle APR Raw Data-Final'!$T$3:$T$1977,"&gt;="&amp;'SB35 Determination Data'!$F491,'5th Cycle APR Raw Data-Final'!$T$3:$T$1977,"&lt;="&amp;G491))</f>
        <v>0</v>
      </c>
      <c r="N491" s="60">
        <f>IF(AN491&lt;1,SUMIFS('5th Cycle APR Raw Data-Final'!H$3:H$1977,'5th Cycle APR Raw Data-Final'!$A$3:$A$1977,'SB35 Determination Data'!$K491,'5th Cycle APR Raw Data-Final'!$T$3:$T$1977,"&gt;="&amp;'SB35 Determination Data'!$F491,'5th Cycle APR Raw Data-Final'!$T$3:$T$1977,"&lt;"&amp;E491),SUMIFS('5th Cycle APR Raw Data-Final'!H$3:H$1977,'5th Cycle APR Raw Data-Final'!$A$3:$A$1977,'SB35 Determination Data'!$K491,'5th Cycle APR Raw Data-Final'!$T$3:$T$1977,"&gt;="&amp;'SB35 Determination Data'!$F491,'5th Cycle APR Raw Data-Final'!$T$3:$T$1977,"&lt;="&amp;G491))</f>
        <v>0</v>
      </c>
      <c r="O491" s="60">
        <f>IF(AN491&lt;1,SUMIFS('5th Cycle APR Raw Data-Final'!I$3:I$1977,'5th Cycle APR Raw Data-Final'!$A$3:$A$1977,'SB35 Determination Data'!$K491,'5th Cycle APR Raw Data-Final'!$T$3:$T$1977,"&gt;="&amp;'SB35 Determination Data'!$F491,'5th Cycle APR Raw Data-Final'!$T$3:$T$1977,"&lt;"&amp;E491),SUMIFS('5th Cycle APR Raw Data-Final'!I$3:I$1977,'5th Cycle APR Raw Data-Final'!$A$3:$A$1977,'SB35 Determination Data'!$K491,'5th Cycle APR Raw Data-Final'!$T$3:$T$1977,"&gt;="&amp;'SB35 Determination Data'!$F491,'5th Cycle APR Raw Data-Final'!$T$3:$T$1977,"&lt;="&amp;G491))</f>
        <v>0</v>
      </c>
      <c r="P491" s="60" t="e">
        <f t="shared" si="8"/>
        <v>#N/A</v>
      </c>
      <c r="Q491" s="31" t="str">
        <f t="shared" si="9"/>
        <v>No 2018 Annual Progress Report</v>
      </c>
      <c r="R491" s="61" t="e">
        <f t="shared" si="10"/>
        <v>#N/A</v>
      </c>
      <c r="S491" s="61" t="e">
        <f t="shared" si="11"/>
        <v>#N/A</v>
      </c>
      <c r="T491" s="60" t="e">
        <f>VLOOKUP(K491,'5th Cycle APR Raw Data-Final'!$A$3:$P$1977,10,FALSE)</f>
        <v>#N/A</v>
      </c>
      <c r="U491" s="60">
        <f>IF(AN491&lt;1,SUMIFS('5th Cycle APR Raw Data-Final'!K$3:K$1977,'5th Cycle APR Raw Data-Final'!$A$3:$A$1977,'SB35 Determination Data'!$K491,'5th Cycle APR Raw Data-Final'!$T$3:$T$1977,"&gt;="&amp;'SB35 Determination Data'!$F491,'5th Cycle APR Raw Data-Final'!$T$3:$T$1977,"&lt;"&amp;E491),SUMIFS('5th Cycle APR Raw Data-Final'!K$3:K$1977,'5th Cycle APR Raw Data-Final'!$A$3:$A$1977,'SB35 Determination Data'!$K491,'5th Cycle APR Raw Data-Final'!$T$3:$T$1977,"&gt;="&amp;'SB35 Determination Data'!$F491,'5th Cycle APR Raw Data-Final'!$T$3:$T$1977,"&lt;="&amp;G491))</f>
        <v>0</v>
      </c>
      <c r="V491" s="60">
        <f>IF(AN491&lt;1,SUMIFS('5th Cycle APR Raw Data-Final'!L$3:L$1977,'5th Cycle APR Raw Data-Final'!$A$3:$A$1977,'SB35 Determination Data'!$K491,'5th Cycle APR Raw Data-Final'!$T$3:$T$1977,"&gt;="&amp;'SB35 Determination Data'!$F491,'5th Cycle APR Raw Data-Final'!$T$3:$T$1977,"&lt;"&amp;E491),SUMIFS('5th Cycle APR Raw Data-Final'!L$3:L$1977,'5th Cycle APR Raw Data-Final'!$A$3:$A$1977,'SB35 Determination Data'!$K491,'5th Cycle APR Raw Data-Final'!$T$3:$T$1977,"&gt;="&amp;'SB35 Determination Data'!$F491,'5th Cycle APR Raw Data-Final'!$T$3:$T$1977,"&lt;="&amp;G491))</f>
        <v>0</v>
      </c>
      <c r="W491" s="60">
        <f>IF(AN491&lt;1,SUMIFS('5th Cycle APR Raw Data-Final'!M$3:M$1977,'5th Cycle APR Raw Data-Final'!$A$3:$A$1977,'SB35 Determination Data'!$K491,'5th Cycle APR Raw Data-Final'!$T$3:$T$1977,"&gt;="&amp;'SB35 Determination Data'!$F491,'5th Cycle APR Raw Data-Final'!$T$3:$T$1977,"&lt;"&amp;E491),SUMIFS('5th Cycle APR Raw Data-Final'!M$3:M$1977,'5th Cycle APR Raw Data-Final'!$A$3:$A$1977,'SB35 Determination Data'!$K491,'5th Cycle APR Raw Data-Final'!$T$3:$T$1977,"&gt;="&amp;'SB35 Determination Data'!$F491,'5th Cycle APR Raw Data-Final'!$T$3:$T$1977,"&lt;="&amp;G491))</f>
        <v>0</v>
      </c>
      <c r="X491" s="60" t="e">
        <f t="shared" si="12"/>
        <v>#N/A</v>
      </c>
      <c r="Y491" s="60" t="e">
        <f t="shared" si="13"/>
        <v>#N/A</v>
      </c>
      <c r="Z491" s="60" t="e">
        <f t="shared" si="14"/>
        <v>#N/A</v>
      </c>
      <c r="AA491" s="31" t="str">
        <f t="shared" si="15"/>
        <v>No 2018 Annual Progress Report</v>
      </c>
      <c r="AB491" s="31" t="str">
        <f t="shared" si="16"/>
        <v>No 2018 Annual Progress Report</v>
      </c>
      <c r="AC491" s="60" t="e">
        <f>VLOOKUP(K491,'5th Cycle APR Raw Data-Final'!$A$3:$P$1977,14,FALSE)</f>
        <v>#N/A</v>
      </c>
      <c r="AD491" s="60">
        <f>IF(AN491&lt;1,SUMIFS('5th Cycle APR Raw Data-Final'!$O$3:$O$1977,'5th Cycle APR Raw Data-Final'!$A$3:$A$1977,'SB35 Determination Data'!$K491,'5th Cycle APR Raw Data-Final'!$T$3:$T$1977,"&gt;="&amp;'SB35 Determination Data'!$F491,'5th Cycle APR Raw Data-Final'!$T$3:$T$1977,"&lt;"&amp;E491),SUMIFS('5th Cycle APR Raw Data-Final'!$O$3:$O$1977,'5th Cycle APR Raw Data-Final'!$A$3:$A$1977,'SB35 Determination Data'!$K491,'5th Cycle APR Raw Data-Final'!$T$3:$T$1977,"&gt;="&amp;'SB35 Determination Data'!$F491,'5th Cycle APR Raw Data-Final'!$T$3:$T$1977,"&lt;="&amp;G491))</f>
        <v>0</v>
      </c>
      <c r="AE491" s="60" t="e">
        <f t="shared" si="17"/>
        <v>#N/A</v>
      </c>
      <c r="AF491" s="31" t="str">
        <f t="shared" si="18"/>
        <v>No 2018 Annual Progress Report</v>
      </c>
      <c r="AG491" s="60" t="e">
        <f>VLOOKUP(K491,'5th Cycle APR Raw Data-Final'!$A$3:$P$1977,16,FALSE)</f>
        <v>#N/A</v>
      </c>
      <c r="AH491" s="60">
        <f>IF(AN491&lt;1,SUMIFS('5th Cycle APR Raw Data-Final'!$Q$3:$Q$1977,'5th Cycle APR Raw Data-Final'!$A$3:$A$1977,'SB35 Determination Data'!$K491,'5th Cycle APR Raw Data-Final'!$T$3:$T$1977,"&gt;="&amp;'SB35 Determination Data'!$F491,'5th Cycle APR Raw Data-Final'!$T$3:$T$1977,"&lt;"&amp;E491),SUMIFS('5th Cycle APR Raw Data-Final'!$Q$3:$Q$1977,'5th Cycle APR Raw Data-Final'!$A$3:$A$1977,'SB35 Determination Data'!$K491,'5th Cycle APR Raw Data-Final'!$T$3:$T$1977,"&gt;="&amp;'SB35 Determination Data'!$F491,'5th Cycle APR Raw Data-Final'!$T$3:$T$1977,"&lt;="&amp;G491))</f>
        <v>0</v>
      </c>
      <c r="AI491" s="60" t="e">
        <f t="shared" si="19"/>
        <v>#N/A</v>
      </c>
      <c r="AJ491" s="31" t="str">
        <f t="shared" si="20"/>
        <v>No 2018 Annual Progress Report</v>
      </c>
      <c r="AK491" s="60" t="e">
        <f>VLOOKUP(K491,'5th Cycle APR Raw Data-Final'!$A$3:$R$1977,18,FALSE)</f>
        <v>#N/A</v>
      </c>
      <c r="AL491" s="60">
        <f>IF(AN491&lt;1,SUMIFS('5th Cycle APR Raw Data-Final'!$S$3:$S$1977,'5th Cycle APR Raw Data-Final'!$A$3:$A$1977,'SB35 Determination Data'!$K491,'5th Cycle APR Raw Data-Final'!$T$3:$T$1977,"&gt;="&amp;'SB35 Determination Data'!$F491,'5th Cycle APR Raw Data-Final'!$T$3:$T$1977,"&lt;"&amp;E491),SUMIFS('5th Cycle APR Raw Data-Final'!$S$3:$S$1977,'5th Cycle APR Raw Data-Final'!$A$3:$A$1977,'SB35 Determination Data'!$K491,'5th Cycle APR Raw Data-Final'!$T$3:$T$1977,"&gt;="&amp;'SB35 Determination Data'!$F491,'5th Cycle APR Raw Data-Final'!$T$3:$T$1977,"&lt;="&amp;G491))</f>
        <v>0</v>
      </c>
      <c r="AM491" s="60" t="e">
        <f t="shared" si="21"/>
        <v>#N/A</v>
      </c>
      <c r="AN491" s="62">
        <f t="shared" si="22"/>
        <v>1</v>
      </c>
      <c r="AO491" s="9" t="str">
        <f t="shared" si="23"/>
        <v>YES</v>
      </c>
      <c r="AP491" s="9" t="str">
        <f t="shared" si="24"/>
        <v>NO</v>
      </c>
      <c r="AQ491" s="9" t="str">
        <f t="shared" si="25"/>
        <v>NO</v>
      </c>
      <c r="AR491" s="48" t="str">
        <f>VLOOKUP(K491,'2018Submitted'!$A$2:$C$540,3,FALSE)</f>
        <v>No 2018 Annual Progress Report</v>
      </c>
      <c r="AS491" s="9" t="str">
        <f t="shared" si="26"/>
        <v>YES</v>
      </c>
      <c r="AT491" s="9" t="str">
        <f t="shared" si="27"/>
        <v>NO</v>
      </c>
    </row>
    <row r="492" spans="1:46" ht="12.75" customHeight="1" x14ac:dyDescent="0.15">
      <c r="A492" s="9" t="s">
        <v>1322</v>
      </c>
      <c r="B492" s="9" t="str">
        <f t="shared" si="28"/>
        <v>TRINITY COUNTY</v>
      </c>
      <c r="C492" s="31">
        <f t="shared" si="1"/>
        <v>1</v>
      </c>
      <c r="D492" s="45">
        <f t="shared" si="2"/>
        <v>5</v>
      </c>
      <c r="E492" s="46">
        <f t="shared" si="3"/>
        <v>2017</v>
      </c>
      <c r="F492" s="46">
        <f t="shared" si="4"/>
        <v>2014</v>
      </c>
      <c r="G492" s="46">
        <f t="shared" si="5"/>
        <v>2018</v>
      </c>
      <c r="H492" s="9" t="str">
        <f t="shared" si="6"/>
        <v>06/30/2014</v>
      </c>
      <c r="I492" s="9" t="str">
        <f t="shared" si="7"/>
        <v>06/30/2019</v>
      </c>
      <c r="J492" s="9" t="s">
        <v>83</v>
      </c>
      <c r="K492" s="49" t="s">
        <v>1323</v>
      </c>
      <c r="L492" s="60" t="e">
        <f>VLOOKUP(K492,'5th Cycle APR Raw Data-Final'!$A$3:$P$1977,6,FALSE)</f>
        <v>#N/A</v>
      </c>
      <c r="M492" s="60">
        <f>IF(AN492&lt;1,SUMIFS('5th Cycle APR Raw Data-Final'!G$3:G$1977,'5th Cycle APR Raw Data-Final'!$A$3:$A$1977,'SB35 Determination Data'!$K492,'5th Cycle APR Raw Data-Final'!$T$3:$T$1977,"&gt;="&amp;'SB35 Determination Data'!$F492,'5th Cycle APR Raw Data-Final'!$T$3:$T$1977,"&lt;"&amp;E492),SUMIFS('5th Cycle APR Raw Data-Final'!G$3:G$1977,'5th Cycle APR Raw Data-Final'!$A$3:$A$1977,'SB35 Determination Data'!$K492,'5th Cycle APR Raw Data-Final'!$T$3:$T$1977,"&gt;="&amp;'SB35 Determination Data'!$F492,'5th Cycle APR Raw Data-Final'!$T$3:$T$1977,"&lt;="&amp;G492))</f>
        <v>0</v>
      </c>
      <c r="N492" s="60">
        <f>IF(AN492&lt;1,SUMIFS('5th Cycle APR Raw Data-Final'!H$3:H$1977,'5th Cycle APR Raw Data-Final'!$A$3:$A$1977,'SB35 Determination Data'!$K492,'5th Cycle APR Raw Data-Final'!$T$3:$T$1977,"&gt;="&amp;'SB35 Determination Data'!$F492,'5th Cycle APR Raw Data-Final'!$T$3:$T$1977,"&lt;"&amp;E492),SUMIFS('5th Cycle APR Raw Data-Final'!H$3:H$1977,'5th Cycle APR Raw Data-Final'!$A$3:$A$1977,'SB35 Determination Data'!$K492,'5th Cycle APR Raw Data-Final'!$T$3:$T$1977,"&gt;="&amp;'SB35 Determination Data'!$F492,'5th Cycle APR Raw Data-Final'!$T$3:$T$1977,"&lt;="&amp;G492))</f>
        <v>0</v>
      </c>
      <c r="O492" s="60">
        <f>IF(AN492&lt;1,SUMIFS('5th Cycle APR Raw Data-Final'!I$3:I$1977,'5th Cycle APR Raw Data-Final'!$A$3:$A$1977,'SB35 Determination Data'!$K492,'5th Cycle APR Raw Data-Final'!$T$3:$T$1977,"&gt;="&amp;'SB35 Determination Data'!$F492,'5th Cycle APR Raw Data-Final'!$T$3:$T$1977,"&lt;"&amp;E492),SUMIFS('5th Cycle APR Raw Data-Final'!I$3:I$1977,'5th Cycle APR Raw Data-Final'!$A$3:$A$1977,'SB35 Determination Data'!$K492,'5th Cycle APR Raw Data-Final'!$T$3:$T$1977,"&gt;="&amp;'SB35 Determination Data'!$F492,'5th Cycle APR Raw Data-Final'!$T$3:$T$1977,"&lt;="&amp;G492))</f>
        <v>0</v>
      </c>
      <c r="P492" s="60" t="e">
        <f t="shared" si="8"/>
        <v>#N/A</v>
      </c>
      <c r="Q492" s="31" t="str">
        <f t="shared" si="9"/>
        <v>No 2018 Annual Progress Report</v>
      </c>
      <c r="R492" s="61" t="e">
        <f t="shared" si="10"/>
        <v>#N/A</v>
      </c>
      <c r="S492" s="61" t="e">
        <f t="shared" si="11"/>
        <v>#N/A</v>
      </c>
      <c r="T492" s="60" t="e">
        <f>VLOOKUP(K492,'5th Cycle APR Raw Data-Final'!$A$3:$P$1977,10,FALSE)</f>
        <v>#N/A</v>
      </c>
      <c r="U492" s="60">
        <f>IF(AN492&lt;1,SUMIFS('5th Cycle APR Raw Data-Final'!K$3:K$1977,'5th Cycle APR Raw Data-Final'!$A$3:$A$1977,'SB35 Determination Data'!$K492,'5th Cycle APR Raw Data-Final'!$T$3:$T$1977,"&gt;="&amp;'SB35 Determination Data'!$F492,'5th Cycle APR Raw Data-Final'!$T$3:$T$1977,"&lt;"&amp;E492),SUMIFS('5th Cycle APR Raw Data-Final'!K$3:K$1977,'5th Cycle APR Raw Data-Final'!$A$3:$A$1977,'SB35 Determination Data'!$K492,'5th Cycle APR Raw Data-Final'!$T$3:$T$1977,"&gt;="&amp;'SB35 Determination Data'!$F492,'5th Cycle APR Raw Data-Final'!$T$3:$T$1977,"&lt;="&amp;G492))</f>
        <v>0</v>
      </c>
      <c r="V492" s="60">
        <f>IF(AN492&lt;1,SUMIFS('5th Cycle APR Raw Data-Final'!L$3:L$1977,'5th Cycle APR Raw Data-Final'!$A$3:$A$1977,'SB35 Determination Data'!$K492,'5th Cycle APR Raw Data-Final'!$T$3:$T$1977,"&gt;="&amp;'SB35 Determination Data'!$F492,'5th Cycle APR Raw Data-Final'!$T$3:$T$1977,"&lt;"&amp;E492),SUMIFS('5th Cycle APR Raw Data-Final'!L$3:L$1977,'5th Cycle APR Raw Data-Final'!$A$3:$A$1977,'SB35 Determination Data'!$K492,'5th Cycle APR Raw Data-Final'!$T$3:$T$1977,"&gt;="&amp;'SB35 Determination Data'!$F492,'5th Cycle APR Raw Data-Final'!$T$3:$T$1977,"&lt;="&amp;G492))</f>
        <v>0</v>
      </c>
      <c r="W492" s="60">
        <f>IF(AN492&lt;1,SUMIFS('5th Cycle APR Raw Data-Final'!M$3:M$1977,'5th Cycle APR Raw Data-Final'!$A$3:$A$1977,'SB35 Determination Data'!$K492,'5th Cycle APR Raw Data-Final'!$T$3:$T$1977,"&gt;="&amp;'SB35 Determination Data'!$F492,'5th Cycle APR Raw Data-Final'!$T$3:$T$1977,"&lt;"&amp;E492),SUMIFS('5th Cycle APR Raw Data-Final'!M$3:M$1977,'5th Cycle APR Raw Data-Final'!$A$3:$A$1977,'SB35 Determination Data'!$K492,'5th Cycle APR Raw Data-Final'!$T$3:$T$1977,"&gt;="&amp;'SB35 Determination Data'!$F492,'5th Cycle APR Raw Data-Final'!$T$3:$T$1977,"&lt;="&amp;G492))</f>
        <v>0</v>
      </c>
      <c r="X492" s="60" t="e">
        <f t="shared" si="12"/>
        <v>#N/A</v>
      </c>
      <c r="Y492" s="60" t="e">
        <f t="shared" si="13"/>
        <v>#N/A</v>
      </c>
      <c r="Z492" s="60" t="e">
        <f t="shared" si="14"/>
        <v>#N/A</v>
      </c>
      <c r="AA492" s="31" t="str">
        <f t="shared" si="15"/>
        <v>No 2018 Annual Progress Report</v>
      </c>
      <c r="AB492" s="31" t="str">
        <f t="shared" si="16"/>
        <v>No 2018 Annual Progress Report</v>
      </c>
      <c r="AC492" s="60" t="e">
        <f>VLOOKUP(K492,'5th Cycle APR Raw Data-Final'!$A$3:$P$1977,14,FALSE)</f>
        <v>#N/A</v>
      </c>
      <c r="AD492" s="60">
        <f>IF(AN492&lt;1,SUMIFS('5th Cycle APR Raw Data-Final'!$O$3:$O$1977,'5th Cycle APR Raw Data-Final'!$A$3:$A$1977,'SB35 Determination Data'!$K492,'5th Cycle APR Raw Data-Final'!$T$3:$T$1977,"&gt;="&amp;'SB35 Determination Data'!$F492,'5th Cycle APR Raw Data-Final'!$T$3:$T$1977,"&lt;"&amp;E492),SUMIFS('5th Cycle APR Raw Data-Final'!$O$3:$O$1977,'5th Cycle APR Raw Data-Final'!$A$3:$A$1977,'SB35 Determination Data'!$K492,'5th Cycle APR Raw Data-Final'!$T$3:$T$1977,"&gt;="&amp;'SB35 Determination Data'!$F492,'5th Cycle APR Raw Data-Final'!$T$3:$T$1977,"&lt;="&amp;G492))</f>
        <v>0</v>
      </c>
      <c r="AE492" s="60" t="e">
        <f t="shared" si="17"/>
        <v>#N/A</v>
      </c>
      <c r="AF492" s="31" t="str">
        <f t="shared" si="18"/>
        <v>No 2018 Annual Progress Report</v>
      </c>
      <c r="AG492" s="60" t="e">
        <f>VLOOKUP(K492,'5th Cycle APR Raw Data-Final'!$A$3:$P$1977,16,FALSE)</f>
        <v>#N/A</v>
      </c>
      <c r="AH492" s="60">
        <f>IF(AN492&lt;1,SUMIFS('5th Cycle APR Raw Data-Final'!$Q$3:$Q$1977,'5th Cycle APR Raw Data-Final'!$A$3:$A$1977,'SB35 Determination Data'!$K492,'5th Cycle APR Raw Data-Final'!$T$3:$T$1977,"&gt;="&amp;'SB35 Determination Data'!$F492,'5th Cycle APR Raw Data-Final'!$T$3:$T$1977,"&lt;"&amp;E492),SUMIFS('5th Cycle APR Raw Data-Final'!$Q$3:$Q$1977,'5th Cycle APR Raw Data-Final'!$A$3:$A$1977,'SB35 Determination Data'!$K492,'5th Cycle APR Raw Data-Final'!$T$3:$T$1977,"&gt;="&amp;'SB35 Determination Data'!$F492,'5th Cycle APR Raw Data-Final'!$T$3:$T$1977,"&lt;="&amp;G492))</f>
        <v>0</v>
      </c>
      <c r="AI492" s="60" t="e">
        <f t="shared" si="19"/>
        <v>#N/A</v>
      </c>
      <c r="AJ492" s="31" t="str">
        <f t="shared" si="20"/>
        <v>No 2018 Annual Progress Report</v>
      </c>
      <c r="AK492" s="60" t="e">
        <f>VLOOKUP(K492,'5th Cycle APR Raw Data-Final'!$A$3:$R$1977,18,FALSE)</f>
        <v>#N/A</v>
      </c>
      <c r="AL492" s="60">
        <f>IF(AN492&lt;1,SUMIFS('5th Cycle APR Raw Data-Final'!$S$3:$S$1977,'5th Cycle APR Raw Data-Final'!$A$3:$A$1977,'SB35 Determination Data'!$K492,'5th Cycle APR Raw Data-Final'!$T$3:$T$1977,"&gt;="&amp;'SB35 Determination Data'!$F492,'5th Cycle APR Raw Data-Final'!$T$3:$T$1977,"&lt;"&amp;E492),SUMIFS('5th Cycle APR Raw Data-Final'!$S$3:$S$1977,'5th Cycle APR Raw Data-Final'!$A$3:$A$1977,'SB35 Determination Data'!$K492,'5th Cycle APR Raw Data-Final'!$T$3:$T$1977,"&gt;="&amp;'SB35 Determination Data'!$F492,'5th Cycle APR Raw Data-Final'!$T$3:$T$1977,"&lt;="&amp;G492))</f>
        <v>0</v>
      </c>
      <c r="AM492" s="60" t="e">
        <f t="shared" si="21"/>
        <v>#N/A</v>
      </c>
      <c r="AN492" s="62">
        <f t="shared" si="22"/>
        <v>1</v>
      </c>
      <c r="AO492" s="9" t="str">
        <f t="shared" si="23"/>
        <v>YES</v>
      </c>
      <c r="AP492" s="9" t="str">
        <f t="shared" si="24"/>
        <v>NO</v>
      </c>
      <c r="AQ492" s="9" t="str">
        <f t="shared" si="25"/>
        <v>NO</v>
      </c>
      <c r="AR492" s="48" t="str">
        <f>VLOOKUP(K492,'2018Submitted'!$A$2:$C$540,3,FALSE)</f>
        <v>No 2018 Annual Progress Report</v>
      </c>
      <c r="AS492" s="9" t="str">
        <f t="shared" si="26"/>
        <v>YES</v>
      </c>
      <c r="AT492" s="9" t="str">
        <f t="shared" si="27"/>
        <v>NO</v>
      </c>
    </row>
    <row r="493" spans="1:46" ht="12.75" customHeight="1" x14ac:dyDescent="0.15">
      <c r="A493" s="9" t="s">
        <v>269</v>
      </c>
      <c r="B493" s="9" t="str">
        <f t="shared" si="28"/>
        <v>TRUCKEE</v>
      </c>
      <c r="C493" s="31">
        <f t="shared" si="1"/>
        <v>1</v>
      </c>
      <c r="D493" s="45">
        <f t="shared" si="2"/>
        <v>5</v>
      </c>
      <c r="E493" s="46">
        <f t="shared" si="3"/>
        <v>2017</v>
      </c>
      <c r="F493" s="46">
        <f t="shared" si="4"/>
        <v>2014</v>
      </c>
      <c r="G493" s="46">
        <f t="shared" si="5"/>
        <v>2018</v>
      </c>
      <c r="H493" s="9" t="str">
        <f t="shared" si="6"/>
        <v>06/30/2014</v>
      </c>
      <c r="I493" s="9" t="str">
        <f t="shared" si="7"/>
        <v>06/30/2019</v>
      </c>
      <c r="J493" s="9" t="s">
        <v>83</v>
      </c>
      <c r="K493" s="49" t="s">
        <v>272</v>
      </c>
      <c r="L493" s="60">
        <f>VLOOKUP(K493,'5th Cycle APR Raw Data-Final'!$A$3:$P$1977,6,FALSE)</f>
        <v>108</v>
      </c>
      <c r="M493" s="60">
        <f>IF(AN493&lt;1,SUMIFS('5th Cycle APR Raw Data-Final'!G$3:G$1977,'5th Cycle APR Raw Data-Final'!$A$3:$A$1977,'SB35 Determination Data'!$K493,'5th Cycle APR Raw Data-Final'!$T$3:$T$1977,"&gt;="&amp;'SB35 Determination Data'!$F493,'5th Cycle APR Raw Data-Final'!$T$3:$T$1977,"&lt;"&amp;E493),SUMIFS('5th Cycle APR Raw Data-Final'!G$3:G$1977,'5th Cycle APR Raw Data-Final'!$A$3:$A$1977,'SB35 Determination Data'!$K493,'5th Cycle APR Raw Data-Final'!$T$3:$T$1977,"&gt;="&amp;'SB35 Determination Data'!$F493,'5th Cycle APR Raw Data-Final'!$T$3:$T$1977,"&lt;="&amp;G493))</f>
        <v>0</v>
      </c>
      <c r="N493" s="60">
        <f>IF(AN493&lt;1,SUMIFS('5th Cycle APR Raw Data-Final'!H$3:H$1977,'5th Cycle APR Raw Data-Final'!$A$3:$A$1977,'SB35 Determination Data'!$K493,'5th Cycle APR Raw Data-Final'!$T$3:$T$1977,"&gt;="&amp;'SB35 Determination Data'!$F493,'5th Cycle APR Raw Data-Final'!$T$3:$T$1977,"&lt;"&amp;E493),SUMIFS('5th Cycle APR Raw Data-Final'!H$3:H$1977,'5th Cycle APR Raw Data-Final'!$A$3:$A$1977,'SB35 Determination Data'!$K493,'5th Cycle APR Raw Data-Final'!$T$3:$T$1977,"&gt;="&amp;'SB35 Determination Data'!$F493,'5th Cycle APR Raw Data-Final'!$T$3:$T$1977,"&lt;="&amp;G493))</f>
        <v>0</v>
      </c>
      <c r="O493" s="60">
        <f>IF(AN493&lt;1,SUMIFS('5th Cycle APR Raw Data-Final'!I$3:I$1977,'5th Cycle APR Raw Data-Final'!$A$3:$A$1977,'SB35 Determination Data'!$K493,'5th Cycle APR Raw Data-Final'!$T$3:$T$1977,"&gt;="&amp;'SB35 Determination Data'!$F493,'5th Cycle APR Raw Data-Final'!$T$3:$T$1977,"&lt;"&amp;E493),SUMIFS('5th Cycle APR Raw Data-Final'!I$3:I$1977,'5th Cycle APR Raw Data-Final'!$A$3:$A$1977,'SB35 Determination Data'!$K493,'5th Cycle APR Raw Data-Final'!$T$3:$T$1977,"&gt;="&amp;'SB35 Determination Data'!$F493,'5th Cycle APR Raw Data-Final'!$T$3:$T$1977,"&lt;="&amp;G493))</f>
        <v>0</v>
      </c>
      <c r="P493" s="60">
        <f t="shared" si="8"/>
        <v>108</v>
      </c>
      <c r="Q493" s="31">
        <f t="shared" si="9"/>
        <v>0</v>
      </c>
      <c r="R493" s="61">
        <f t="shared" si="10"/>
        <v>108</v>
      </c>
      <c r="S493" s="61">
        <f t="shared" si="11"/>
        <v>0</v>
      </c>
      <c r="T493" s="60">
        <f>VLOOKUP(K493,'5th Cycle APR Raw Data-Final'!$A$3:$P$1977,10,FALSE)</f>
        <v>75</v>
      </c>
      <c r="U493" s="60">
        <f>IF(AN493&lt;1,SUMIFS('5th Cycle APR Raw Data-Final'!K$3:K$1977,'5th Cycle APR Raw Data-Final'!$A$3:$A$1977,'SB35 Determination Data'!$K493,'5th Cycle APR Raw Data-Final'!$T$3:$T$1977,"&gt;="&amp;'SB35 Determination Data'!$F493,'5th Cycle APR Raw Data-Final'!$T$3:$T$1977,"&lt;"&amp;E493),SUMIFS('5th Cycle APR Raw Data-Final'!K$3:K$1977,'5th Cycle APR Raw Data-Final'!$A$3:$A$1977,'SB35 Determination Data'!$K493,'5th Cycle APR Raw Data-Final'!$T$3:$T$1977,"&gt;="&amp;'SB35 Determination Data'!$F493,'5th Cycle APR Raw Data-Final'!$T$3:$T$1977,"&lt;="&amp;G493))</f>
        <v>33</v>
      </c>
      <c r="V493" s="60">
        <f>IF(AN493&lt;1,SUMIFS('5th Cycle APR Raw Data-Final'!L$3:L$1977,'5th Cycle APR Raw Data-Final'!$A$3:$A$1977,'SB35 Determination Data'!$K493,'5th Cycle APR Raw Data-Final'!$T$3:$T$1977,"&gt;="&amp;'SB35 Determination Data'!$F493,'5th Cycle APR Raw Data-Final'!$T$3:$T$1977,"&lt;"&amp;E493),SUMIFS('5th Cycle APR Raw Data-Final'!L$3:L$1977,'5th Cycle APR Raw Data-Final'!$A$3:$A$1977,'SB35 Determination Data'!$K493,'5th Cycle APR Raw Data-Final'!$T$3:$T$1977,"&gt;="&amp;'SB35 Determination Data'!$F493,'5th Cycle APR Raw Data-Final'!$T$3:$T$1977,"&lt;="&amp;G493))</f>
        <v>6</v>
      </c>
      <c r="W493" s="60">
        <f>IF(AN493&lt;1,SUMIFS('5th Cycle APR Raw Data-Final'!M$3:M$1977,'5th Cycle APR Raw Data-Final'!$A$3:$A$1977,'SB35 Determination Data'!$K493,'5th Cycle APR Raw Data-Final'!$T$3:$T$1977,"&gt;="&amp;'SB35 Determination Data'!$F493,'5th Cycle APR Raw Data-Final'!$T$3:$T$1977,"&lt;"&amp;E493),SUMIFS('5th Cycle APR Raw Data-Final'!M$3:M$1977,'5th Cycle APR Raw Data-Final'!$A$3:$A$1977,'SB35 Determination Data'!$K493,'5th Cycle APR Raw Data-Final'!$T$3:$T$1977,"&gt;="&amp;'SB35 Determination Data'!$F493,'5th Cycle APR Raw Data-Final'!$T$3:$T$1977,"&lt;="&amp;G493))</f>
        <v>27</v>
      </c>
      <c r="X493" s="60">
        <f t="shared" si="12"/>
        <v>42</v>
      </c>
      <c r="Y493" s="60">
        <f t="shared" si="13"/>
        <v>33</v>
      </c>
      <c r="Z493" s="60">
        <f t="shared" si="14"/>
        <v>42</v>
      </c>
      <c r="AA493" s="31">
        <f t="shared" si="15"/>
        <v>0.44</v>
      </c>
      <c r="AB493" s="31">
        <f t="shared" si="16"/>
        <v>0.44</v>
      </c>
      <c r="AC493" s="60">
        <f>VLOOKUP(K493,'5th Cycle APR Raw Data-Final'!$A$3:$P$1977,14,FALSE)</f>
        <v>78</v>
      </c>
      <c r="AD493" s="60">
        <f>IF(AN493&lt;1,SUMIFS('5th Cycle APR Raw Data-Final'!$O$3:$O$1977,'5th Cycle APR Raw Data-Final'!$A$3:$A$1977,'SB35 Determination Data'!$K493,'5th Cycle APR Raw Data-Final'!$T$3:$T$1977,"&gt;="&amp;'SB35 Determination Data'!$F493,'5th Cycle APR Raw Data-Final'!$T$3:$T$1977,"&lt;"&amp;E493),SUMIFS('5th Cycle APR Raw Data-Final'!$O$3:$O$1977,'5th Cycle APR Raw Data-Final'!$A$3:$A$1977,'SB35 Determination Data'!$K493,'5th Cycle APR Raw Data-Final'!$T$3:$T$1977,"&gt;="&amp;'SB35 Determination Data'!$F493,'5th Cycle APR Raw Data-Final'!$T$3:$T$1977,"&lt;="&amp;G493))</f>
        <v>96</v>
      </c>
      <c r="AE493" s="60">
        <f t="shared" si="17"/>
        <v>0</v>
      </c>
      <c r="AF493" s="31">
        <f t="shared" si="18"/>
        <v>1.2307692307692308</v>
      </c>
      <c r="AG493" s="60">
        <f>VLOOKUP(K493,'5th Cycle APR Raw Data-Final'!$A$3:$P$1977,16,FALSE)</f>
        <v>199</v>
      </c>
      <c r="AH493" s="60">
        <f>IF(AN493&lt;1,SUMIFS('5th Cycle APR Raw Data-Final'!$Q$3:$Q$1977,'5th Cycle APR Raw Data-Final'!$A$3:$A$1977,'SB35 Determination Data'!$K493,'5th Cycle APR Raw Data-Final'!$T$3:$T$1977,"&gt;="&amp;'SB35 Determination Data'!$F493,'5th Cycle APR Raw Data-Final'!$T$3:$T$1977,"&lt;"&amp;E493),SUMIFS('5th Cycle APR Raw Data-Final'!$Q$3:$Q$1977,'5th Cycle APR Raw Data-Final'!$A$3:$A$1977,'SB35 Determination Data'!$K493,'5th Cycle APR Raw Data-Final'!$T$3:$T$1977,"&gt;="&amp;'SB35 Determination Data'!$F493,'5th Cycle APR Raw Data-Final'!$T$3:$T$1977,"&lt;="&amp;G493))</f>
        <v>513</v>
      </c>
      <c r="AI493" s="60">
        <f t="shared" si="19"/>
        <v>0</v>
      </c>
      <c r="AJ493" s="31">
        <f t="shared" si="20"/>
        <v>2.5778894472361809</v>
      </c>
      <c r="AK493" s="60">
        <f>VLOOKUP(K493,'5th Cycle APR Raw Data-Final'!$A$3:$R$1977,18,FALSE)</f>
        <v>460</v>
      </c>
      <c r="AL493" s="60">
        <f>IF(AN493&lt;1,SUMIFS('5th Cycle APR Raw Data-Final'!$S$3:$S$1977,'5th Cycle APR Raw Data-Final'!$A$3:$A$1977,'SB35 Determination Data'!$K493,'5th Cycle APR Raw Data-Final'!$T$3:$T$1977,"&gt;="&amp;'SB35 Determination Data'!$F493,'5th Cycle APR Raw Data-Final'!$T$3:$T$1977,"&lt;"&amp;E493),SUMIFS('5th Cycle APR Raw Data-Final'!$S$3:$S$1977,'5th Cycle APR Raw Data-Final'!$A$3:$A$1977,'SB35 Determination Data'!$K493,'5th Cycle APR Raw Data-Final'!$T$3:$T$1977,"&gt;="&amp;'SB35 Determination Data'!$F493,'5th Cycle APR Raw Data-Final'!$T$3:$T$1977,"&lt;="&amp;G493))</f>
        <v>642</v>
      </c>
      <c r="AM493" s="60">
        <f t="shared" si="21"/>
        <v>150</v>
      </c>
      <c r="AN493" s="62">
        <f t="shared" si="22"/>
        <v>1</v>
      </c>
      <c r="AO493" s="9" t="str">
        <f t="shared" si="23"/>
        <v>NO</v>
      </c>
      <c r="AP493" s="9" t="str">
        <f t="shared" si="24"/>
        <v>YES</v>
      </c>
      <c r="AQ493" s="9" t="str">
        <f t="shared" si="25"/>
        <v>NO</v>
      </c>
      <c r="AR493" s="48" t="str">
        <f>VLOOKUP(K493,'2018Submitted'!$A$2:$C$540,3,FALSE)</f>
        <v>Successful</v>
      </c>
      <c r="AS493" s="9" t="str">
        <f t="shared" si="26"/>
        <v>NO</v>
      </c>
      <c r="AT493" s="9" t="str">
        <f t="shared" si="27"/>
        <v>YES</v>
      </c>
    </row>
    <row r="494" spans="1:46" ht="12.75" customHeight="1" x14ac:dyDescent="0.15">
      <c r="A494" s="9" t="s">
        <v>564</v>
      </c>
      <c r="B494" s="9" t="str">
        <f t="shared" si="28"/>
        <v>TULARE</v>
      </c>
      <c r="C494" s="31">
        <f t="shared" si="1"/>
        <v>0.375</v>
      </c>
      <c r="D494" s="45">
        <f t="shared" si="2"/>
        <v>8</v>
      </c>
      <c r="E494" s="46">
        <f t="shared" si="3"/>
        <v>2020</v>
      </c>
      <c r="F494" s="46">
        <f t="shared" si="4"/>
        <v>2016</v>
      </c>
      <c r="G494" s="46" t="str">
        <f t="shared" si="5"/>
        <v>2023</v>
      </c>
      <c r="H494" s="9" t="str">
        <f t="shared" si="6"/>
        <v>12/31/2015</v>
      </c>
      <c r="I494" s="9" t="str">
        <f t="shared" si="7"/>
        <v>12/31/2023</v>
      </c>
      <c r="J494" s="9" t="s">
        <v>128</v>
      </c>
      <c r="K494" s="49" t="s">
        <v>564</v>
      </c>
      <c r="L494" s="60">
        <f>VLOOKUP(K494,'5th Cycle APR Raw Data-Final'!$A$3:$P$1977,6,FALSE)</f>
        <v>920</v>
      </c>
      <c r="M494" s="60">
        <f>IF(AN494&lt;1,SUMIFS('5th Cycle APR Raw Data-Final'!G$3:G$1977,'5th Cycle APR Raw Data-Final'!$A$3:$A$1977,'SB35 Determination Data'!$K494,'5th Cycle APR Raw Data-Final'!$T$3:$T$1977,"&gt;="&amp;'SB35 Determination Data'!$F494,'5th Cycle APR Raw Data-Final'!$T$3:$T$1977,"&lt;"&amp;E494),SUMIFS('5th Cycle APR Raw Data-Final'!G$3:G$1977,'5th Cycle APR Raw Data-Final'!$A$3:$A$1977,'SB35 Determination Data'!$K494,'5th Cycle APR Raw Data-Final'!$T$3:$T$1977,"&gt;="&amp;'SB35 Determination Data'!$F494,'5th Cycle APR Raw Data-Final'!$T$3:$T$1977,"&lt;="&amp;G494))</f>
        <v>43</v>
      </c>
      <c r="N494" s="60">
        <f>IF(AN494&lt;1,SUMIFS('5th Cycle APR Raw Data-Final'!H$3:H$1977,'5th Cycle APR Raw Data-Final'!$A$3:$A$1977,'SB35 Determination Data'!$K494,'5th Cycle APR Raw Data-Final'!$T$3:$T$1977,"&gt;="&amp;'SB35 Determination Data'!$F494,'5th Cycle APR Raw Data-Final'!$T$3:$T$1977,"&lt;"&amp;E494),SUMIFS('5th Cycle APR Raw Data-Final'!H$3:H$1977,'5th Cycle APR Raw Data-Final'!$A$3:$A$1977,'SB35 Determination Data'!$K494,'5th Cycle APR Raw Data-Final'!$T$3:$T$1977,"&gt;="&amp;'SB35 Determination Data'!$F494,'5th Cycle APR Raw Data-Final'!$T$3:$T$1977,"&lt;="&amp;G494))</f>
        <v>43</v>
      </c>
      <c r="O494" s="60">
        <f>IF(AN494&lt;1,SUMIFS('5th Cycle APR Raw Data-Final'!I$3:I$1977,'5th Cycle APR Raw Data-Final'!$A$3:$A$1977,'SB35 Determination Data'!$K494,'5th Cycle APR Raw Data-Final'!$T$3:$T$1977,"&gt;="&amp;'SB35 Determination Data'!$F494,'5th Cycle APR Raw Data-Final'!$T$3:$T$1977,"&lt;"&amp;E494),SUMIFS('5th Cycle APR Raw Data-Final'!I$3:I$1977,'5th Cycle APR Raw Data-Final'!$A$3:$A$1977,'SB35 Determination Data'!$K494,'5th Cycle APR Raw Data-Final'!$T$3:$T$1977,"&gt;="&amp;'SB35 Determination Data'!$F494,'5th Cycle APR Raw Data-Final'!$T$3:$T$1977,"&lt;="&amp;G494))</f>
        <v>0</v>
      </c>
      <c r="P494" s="60">
        <f t="shared" si="8"/>
        <v>877</v>
      </c>
      <c r="Q494" s="31">
        <f t="shared" si="9"/>
        <v>4.6739130434782609E-2</v>
      </c>
      <c r="R494" s="61">
        <f t="shared" si="10"/>
        <v>345</v>
      </c>
      <c r="S494" s="61">
        <f t="shared" si="11"/>
        <v>0</v>
      </c>
      <c r="T494" s="60">
        <f>VLOOKUP(K494,'5th Cycle APR Raw Data-Final'!$A$3:$P$1977,10,FALSE)</f>
        <v>609</v>
      </c>
      <c r="U494" s="60">
        <f>IF(AN494&lt;1,SUMIFS('5th Cycle APR Raw Data-Final'!K$3:K$1977,'5th Cycle APR Raw Data-Final'!$A$3:$A$1977,'SB35 Determination Data'!$K494,'5th Cycle APR Raw Data-Final'!$T$3:$T$1977,"&gt;="&amp;'SB35 Determination Data'!$F494,'5th Cycle APR Raw Data-Final'!$T$3:$T$1977,"&lt;"&amp;E494),SUMIFS('5th Cycle APR Raw Data-Final'!K$3:K$1977,'5th Cycle APR Raw Data-Final'!$A$3:$A$1977,'SB35 Determination Data'!$K494,'5th Cycle APR Raw Data-Final'!$T$3:$T$1977,"&gt;="&amp;'SB35 Determination Data'!$F494,'5th Cycle APR Raw Data-Final'!$T$3:$T$1977,"&lt;="&amp;G494))</f>
        <v>28</v>
      </c>
      <c r="V494" s="60">
        <f>IF(AN494&lt;1,SUMIFS('5th Cycle APR Raw Data-Final'!L$3:L$1977,'5th Cycle APR Raw Data-Final'!$A$3:$A$1977,'SB35 Determination Data'!$K494,'5th Cycle APR Raw Data-Final'!$T$3:$T$1977,"&gt;="&amp;'SB35 Determination Data'!$F494,'5th Cycle APR Raw Data-Final'!$T$3:$T$1977,"&lt;"&amp;E494),SUMIFS('5th Cycle APR Raw Data-Final'!L$3:L$1977,'5th Cycle APR Raw Data-Final'!$A$3:$A$1977,'SB35 Determination Data'!$K494,'5th Cycle APR Raw Data-Final'!$T$3:$T$1977,"&gt;="&amp;'SB35 Determination Data'!$F494,'5th Cycle APR Raw Data-Final'!$T$3:$T$1977,"&lt;="&amp;G494))</f>
        <v>28</v>
      </c>
      <c r="W494" s="60">
        <f>IF(AN494&lt;1,SUMIFS('5th Cycle APR Raw Data-Final'!M$3:M$1977,'5th Cycle APR Raw Data-Final'!$A$3:$A$1977,'SB35 Determination Data'!$K494,'5th Cycle APR Raw Data-Final'!$T$3:$T$1977,"&gt;="&amp;'SB35 Determination Data'!$F494,'5th Cycle APR Raw Data-Final'!$T$3:$T$1977,"&lt;"&amp;E494),SUMIFS('5th Cycle APR Raw Data-Final'!M$3:M$1977,'5th Cycle APR Raw Data-Final'!$A$3:$A$1977,'SB35 Determination Data'!$K494,'5th Cycle APR Raw Data-Final'!$T$3:$T$1977,"&gt;="&amp;'SB35 Determination Data'!$F494,'5th Cycle APR Raw Data-Final'!$T$3:$T$1977,"&lt;="&amp;G494))</f>
        <v>0</v>
      </c>
      <c r="X494" s="60">
        <f t="shared" si="12"/>
        <v>581</v>
      </c>
      <c r="Y494" s="60">
        <f t="shared" si="13"/>
        <v>28</v>
      </c>
      <c r="Z494" s="60">
        <f t="shared" si="14"/>
        <v>581</v>
      </c>
      <c r="AA494" s="31">
        <f t="shared" si="15"/>
        <v>4.5977011494252873E-2</v>
      </c>
      <c r="AB494" s="31">
        <f t="shared" si="16"/>
        <v>4.5977011494252873E-2</v>
      </c>
      <c r="AC494" s="60">
        <f>VLOOKUP(K494,'5th Cycle APR Raw Data-Final'!$A$3:$P$1977,14,FALSE)</f>
        <v>613</v>
      </c>
      <c r="AD494" s="60">
        <f>IF(AN494&lt;1,SUMIFS('5th Cycle APR Raw Data-Final'!$O$3:$O$1977,'5th Cycle APR Raw Data-Final'!$A$3:$A$1977,'SB35 Determination Data'!$K494,'5th Cycle APR Raw Data-Final'!$T$3:$T$1977,"&gt;="&amp;'SB35 Determination Data'!$F494,'5th Cycle APR Raw Data-Final'!$T$3:$T$1977,"&lt;"&amp;E494),SUMIFS('5th Cycle APR Raw Data-Final'!$O$3:$O$1977,'5th Cycle APR Raw Data-Final'!$A$3:$A$1977,'SB35 Determination Data'!$K494,'5th Cycle APR Raw Data-Final'!$T$3:$T$1977,"&gt;="&amp;'SB35 Determination Data'!$F494,'5th Cycle APR Raw Data-Final'!$T$3:$T$1977,"&lt;="&amp;G494))</f>
        <v>0</v>
      </c>
      <c r="AE494" s="60">
        <f t="shared" si="17"/>
        <v>613</v>
      </c>
      <c r="AF494" s="31">
        <f t="shared" si="18"/>
        <v>0</v>
      </c>
      <c r="AG494" s="60">
        <f>VLOOKUP(K494,'5th Cycle APR Raw Data-Final'!$A$3:$P$1977,16,FALSE)</f>
        <v>1452</v>
      </c>
      <c r="AH494" s="60">
        <f>IF(AN494&lt;1,SUMIFS('5th Cycle APR Raw Data-Final'!$Q$3:$Q$1977,'5th Cycle APR Raw Data-Final'!$A$3:$A$1977,'SB35 Determination Data'!$K494,'5th Cycle APR Raw Data-Final'!$T$3:$T$1977,"&gt;="&amp;'SB35 Determination Data'!$F494,'5th Cycle APR Raw Data-Final'!$T$3:$T$1977,"&lt;"&amp;E494),SUMIFS('5th Cycle APR Raw Data-Final'!$Q$3:$Q$1977,'5th Cycle APR Raw Data-Final'!$A$3:$A$1977,'SB35 Determination Data'!$K494,'5th Cycle APR Raw Data-Final'!$T$3:$T$1977,"&gt;="&amp;'SB35 Determination Data'!$F494,'5th Cycle APR Raw Data-Final'!$T$3:$T$1977,"&lt;="&amp;G494))</f>
        <v>1707</v>
      </c>
      <c r="AI494" s="60">
        <f t="shared" si="19"/>
        <v>0</v>
      </c>
      <c r="AJ494" s="31">
        <f t="shared" si="20"/>
        <v>1.1756198347107438</v>
      </c>
      <c r="AK494" s="60">
        <f>VLOOKUP(K494,'5th Cycle APR Raw Data-Final'!$A$3:$R$1977,18,FALSE)</f>
        <v>3594</v>
      </c>
      <c r="AL494" s="60">
        <f>IF(AN494&lt;1,SUMIFS('5th Cycle APR Raw Data-Final'!$S$3:$S$1977,'5th Cycle APR Raw Data-Final'!$A$3:$A$1977,'SB35 Determination Data'!$K494,'5th Cycle APR Raw Data-Final'!$T$3:$T$1977,"&gt;="&amp;'SB35 Determination Data'!$F494,'5th Cycle APR Raw Data-Final'!$T$3:$T$1977,"&lt;"&amp;E494),SUMIFS('5th Cycle APR Raw Data-Final'!$S$3:$S$1977,'5th Cycle APR Raw Data-Final'!$A$3:$A$1977,'SB35 Determination Data'!$K494,'5th Cycle APR Raw Data-Final'!$T$3:$T$1977,"&gt;="&amp;'SB35 Determination Data'!$F494,'5th Cycle APR Raw Data-Final'!$T$3:$T$1977,"&lt;="&amp;G494))</f>
        <v>1778</v>
      </c>
      <c r="AM494" s="60">
        <f t="shared" si="21"/>
        <v>2071</v>
      </c>
      <c r="AN494" s="62">
        <f t="shared" si="22"/>
        <v>0.375</v>
      </c>
      <c r="AO494" s="9" t="str">
        <f t="shared" si="23"/>
        <v>NO</v>
      </c>
      <c r="AP494" s="9" t="str">
        <f t="shared" si="24"/>
        <v>YES</v>
      </c>
      <c r="AQ494" s="9" t="str">
        <f t="shared" si="25"/>
        <v>NO</v>
      </c>
      <c r="AR494" s="48" t="str">
        <f>VLOOKUP(K494,'2018Submitted'!$A$2:$C$540,3,FALSE)</f>
        <v>Successful</v>
      </c>
      <c r="AS494" s="9" t="str">
        <f t="shared" si="26"/>
        <v>NO</v>
      </c>
      <c r="AT494" s="9" t="str">
        <f t="shared" si="27"/>
        <v>YES</v>
      </c>
    </row>
    <row r="495" spans="1:46" ht="12.75" customHeight="1" x14ac:dyDescent="0.15">
      <c r="A495" s="9" t="s">
        <v>564</v>
      </c>
      <c r="B495" s="9" t="str">
        <f t="shared" si="28"/>
        <v>TULARE COUNTY</v>
      </c>
      <c r="C495" s="31">
        <f t="shared" si="1"/>
        <v>0.375</v>
      </c>
      <c r="D495" s="45">
        <f t="shared" si="2"/>
        <v>8</v>
      </c>
      <c r="E495" s="46">
        <f t="shared" si="3"/>
        <v>2020</v>
      </c>
      <c r="F495" s="46">
        <f t="shared" si="4"/>
        <v>2016</v>
      </c>
      <c r="G495" s="46" t="str">
        <f t="shared" si="5"/>
        <v>2023</v>
      </c>
      <c r="H495" s="9" t="str">
        <f t="shared" si="6"/>
        <v>12/31/2015</v>
      </c>
      <c r="I495" s="9" t="str">
        <f t="shared" si="7"/>
        <v>12/31/2023</v>
      </c>
      <c r="J495" s="9" t="s">
        <v>128</v>
      </c>
      <c r="K495" s="49" t="s">
        <v>604</v>
      </c>
      <c r="L495" s="60">
        <f>VLOOKUP(K495,'5th Cycle APR Raw Data-Final'!$A$3:$P$1977,6,FALSE)</f>
        <v>1477</v>
      </c>
      <c r="M495" s="60">
        <f>IF(AN495&lt;1,SUMIFS('5th Cycle APR Raw Data-Final'!G$3:G$1977,'5th Cycle APR Raw Data-Final'!$A$3:$A$1977,'SB35 Determination Data'!$K495,'5th Cycle APR Raw Data-Final'!$T$3:$T$1977,"&gt;="&amp;'SB35 Determination Data'!$F495,'5th Cycle APR Raw Data-Final'!$T$3:$T$1977,"&lt;"&amp;E495),SUMIFS('5th Cycle APR Raw Data-Final'!G$3:G$1977,'5th Cycle APR Raw Data-Final'!$A$3:$A$1977,'SB35 Determination Data'!$K495,'5th Cycle APR Raw Data-Final'!$T$3:$T$1977,"&gt;="&amp;'SB35 Determination Data'!$F495,'5th Cycle APR Raw Data-Final'!$T$3:$T$1977,"&lt;="&amp;G495))</f>
        <v>215</v>
      </c>
      <c r="N495" s="60">
        <f>IF(AN495&lt;1,SUMIFS('5th Cycle APR Raw Data-Final'!H$3:H$1977,'5th Cycle APR Raw Data-Final'!$A$3:$A$1977,'SB35 Determination Data'!$K495,'5th Cycle APR Raw Data-Final'!$T$3:$T$1977,"&gt;="&amp;'SB35 Determination Data'!$F495,'5th Cycle APR Raw Data-Final'!$T$3:$T$1977,"&lt;"&amp;E495),SUMIFS('5th Cycle APR Raw Data-Final'!H$3:H$1977,'5th Cycle APR Raw Data-Final'!$A$3:$A$1977,'SB35 Determination Data'!$K495,'5th Cycle APR Raw Data-Final'!$T$3:$T$1977,"&gt;="&amp;'SB35 Determination Data'!$F495,'5th Cycle APR Raw Data-Final'!$T$3:$T$1977,"&lt;="&amp;G495))</f>
        <v>0</v>
      </c>
      <c r="O495" s="60">
        <f>IF(AN495&lt;1,SUMIFS('5th Cycle APR Raw Data-Final'!I$3:I$1977,'5th Cycle APR Raw Data-Final'!$A$3:$A$1977,'SB35 Determination Data'!$K495,'5th Cycle APR Raw Data-Final'!$T$3:$T$1977,"&gt;="&amp;'SB35 Determination Data'!$F495,'5th Cycle APR Raw Data-Final'!$T$3:$T$1977,"&lt;"&amp;E495),SUMIFS('5th Cycle APR Raw Data-Final'!I$3:I$1977,'5th Cycle APR Raw Data-Final'!$A$3:$A$1977,'SB35 Determination Data'!$K495,'5th Cycle APR Raw Data-Final'!$T$3:$T$1977,"&gt;="&amp;'SB35 Determination Data'!$F495,'5th Cycle APR Raw Data-Final'!$T$3:$T$1977,"&lt;="&amp;G495))</f>
        <v>215</v>
      </c>
      <c r="P495" s="60">
        <f t="shared" si="8"/>
        <v>1262</v>
      </c>
      <c r="Q495" s="31">
        <f t="shared" si="9"/>
        <v>0.14556533513879485</v>
      </c>
      <c r="R495" s="61">
        <f t="shared" si="10"/>
        <v>554</v>
      </c>
      <c r="S495" s="61">
        <f t="shared" si="11"/>
        <v>0</v>
      </c>
      <c r="T495" s="60">
        <f>VLOOKUP(K495,'5th Cycle APR Raw Data-Final'!$A$3:$P$1977,10,FALSE)</f>
        <v>1065</v>
      </c>
      <c r="U495" s="60">
        <f>IF(AN495&lt;1,SUMIFS('5th Cycle APR Raw Data-Final'!K$3:K$1977,'5th Cycle APR Raw Data-Final'!$A$3:$A$1977,'SB35 Determination Data'!$K495,'5th Cycle APR Raw Data-Final'!$T$3:$T$1977,"&gt;="&amp;'SB35 Determination Data'!$F495,'5th Cycle APR Raw Data-Final'!$T$3:$T$1977,"&lt;"&amp;E495),SUMIFS('5th Cycle APR Raw Data-Final'!K$3:K$1977,'5th Cycle APR Raw Data-Final'!$A$3:$A$1977,'SB35 Determination Data'!$K495,'5th Cycle APR Raw Data-Final'!$T$3:$T$1977,"&gt;="&amp;'SB35 Determination Data'!$F495,'5th Cycle APR Raw Data-Final'!$T$3:$T$1977,"&lt;="&amp;G495))</f>
        <v>215</v>
      </c>
      <c r="V495" s="60">
        <f>IF(AN495&lt;1,SUMIFS('5th Cycle APR Raw Data-Final'!L$3:L$1977,'5th Cycle APR Raw Data-Final'!$A$3:$A$1977,'SB35 Determination Data'!$K495,'5th Cycle APR Raw Data-Final'!$T$3:$T$1977,"&gt;="&amp;'SB35 Determination Data'!$F495,'5th Cycle APR Raw Data-Final'!$T$3:$T$1977,"&lt;"&amp;E495),SUMIFS('5th Cycle APR Raw Data-Final'!L$3:L$1977,'5th Cycle APR Raw Data-Final'!$A$3:$A$1977,'SB35 Determination Data'!$K495,'5th Cycle APR Raw Data-Final'!$T$3:$T$1977,"&gt;="&amp;'SB35 Determination Data'!$F495,'5th Cycle APR Raw Data-Final'!$T$3:$T$1977,"&lt;="&amp;G495))</f>
        <v>0</v>
      </c>
      <c r="W495" s="60">
        <f>IF(AN495&lt;1,SUMIFS('5th Cycle APR Raw Data-Final'!M$3:M$1977,'5th Cycle APR Raw Data-Final'!$A$3:$A$1977,'SB35 Determination Data'!$K495,'5th Cycle APR Raw Data-Final'!$T$3:$T$1977,"&gt;="&amp;'SB35 Determination Data'!$F495,'5th Cycle APR Raw Data-Final'!$T$3:$T$1977,"&lt;"&amp;E495),SUMIFS('5th Cycle APR Raw Data-Final'!M$3:M$1977,'5th Cycle APR Raw Data-Final'!$A$3:$A$1977,'SB35 Determination Data'!$K495,'5th Cycle APR Raw Data-Final'!$T$3:$T$1977,"&gt;="&amp;'SB35 Determination Data'!$F495,'5th Cycle APR Raw Data-Final'!$T$3:$T$1977,"&lt;="&amp;G495))</f>
        <v>215</v>
      </c>
      <c r="X495" s="60">
        <f t="shared" si="12"/>
        <v>850</v>
      </c>
      <c r="Y495" s="60">
        <f t="shared" si="13"/>
        <v>215</v>
      </c>
      <c r="Z495" s="60">
        <f t="shared" si="14"/>
        <v>850</v>
      </c>
      <c r="AA495" s="31">
        <f t="shared" si="15"/>
        <v>0.20187793427230047</v>
      </c>
      <c r="AB495" s="31">
        <f t="shared" si="16"/>
        <v>0.20187793427230047</v>
      </c>
      <c r="AC495" s="60">
        <f>VLOOKUP(K495,'5th Cycle APR Raw Data-Final'!$A$3:$P$1977,14,FALSE)</f>
        <v>1169</v>
      </c>
      <c r="AD495" s="60">
        <f>IF(AN495&lt;1,SUMIFS('5th Cycle APR Raw Data-Final'!$O$3:$O$1977,'5th Cycle APR Raw Data-Final'!$A$3:$A$1977,'SB35 Determination Data'!$K495,'5th Cycle APR Raw Data-Final'!$T$3:$T$1977,"&gt;="&amp;'SB35 Determination Data'!$F495,'5th Cycle APR Raw Data-Final'!$T$3:$T$1977,"&lt;"&amp;E495),SUMIFS('5th Cycle APR Raw Data-Final'!$O$3:$O$1977,'5th Cycle APR Raw Data-Final'!$A$3:$A$1977,'SB35 Determination Data'!$K495,'5th Cycle APR Raw Data-Final'!$T$3:$T$1977,"&gt;="&amp;'SB35 Determination Data'!$F495,'5th Cycle APR Raw Data-Final'!$T$3:$T$1977,"&lt;="&amp;G495))</f>
        <v>119</v>
      </c>
      <c r="AE495" s="60">
        <f t="shared" si="17"/>
        <v>1050</v>
      </c>
      <c r="AF495" s="31">
        <f t="shared" si="18"/>
        <v>0.10179640718562874</v>
      </c>
      <c r="AG495" s="60">
        <f>VLOOKUP(K495,'5th Cycle APR Raw Data-Final'!$A$3:$P$1977,16,FALSE)</f>
        <v>3370</v>
      </c>
      <c r="AH495" s="60">
        <f>IF(AN495&lt;1,SUMIFS('5th Cycle APR Raw Data-Final'!$Q$3:$Q$1977,'5th Cycle APR Raw Data-Final'!$A$3:$A$1977,'SB35 Determination Data'!$K495,'5th Cycle APR Raw Data-Final'!$T$3:$T$1977,"&gt;="&amp;'SB35 Determination Data'!$F495,'5th Cycle APR Raw Data-Final'!$T$3:$T$1977,"&lt;"&amp;E495),SUMIFS('5th Cycle APR Raw Data-Final'!$Q$3:$Q$1977,'5th Cycle APR Raw Data-Final'!$A$3:$A$1977,'SB35 Determination Data'!$K495,'5th Cycle APR Raw Data-Final'!$T$3:$T$1977,"&gt;="&amp;'SB35 Determination Data'!$F495,'5th Cycle APR Raw Data-Final'!$T$3:$T$1977,"&lt;="&amp;G495))</f>
        <v>117</v>
      </c>
      <c r="AI495" s="60">
        <f t="shared" si="19"/>
        <v>3253</v>
      </c>
      <c r="AJ495" s="31">
        <f t="shared" si="20"/>
        <v>3.4718100890207715E-2</v>
      </c>
      <c r="AK495" s="60">
        <f>VLOOKUP(K495,'5th Cycle APR Raw Data-Final'!$A$3:$R$1977,18,FALSE)</f>
        <v>7081</v>
      </c>
      <c r="AL495" s="60">
        <f>IF(AN495&lt;1,SUMIFS('5th Cycle APR Raw Data-Final'!$S$3:$S$1977,'5th Cycle APR Raw Data-Final'!$A$3:$A$1977,'SB35 Determination Data'!$K495,'5th Cycle APR Raw Data-Final'!$T$3:$T$1977,"&gt;="&amp;'SB35 Determination Data'!$F495,'5th Cycle APR Raw Data-Final'!$T$3:$T$1977,"&lt;"&amp;E495),SUMIFS('5th Cycle APR Raw Data-Final'!$S$3:$S$1977,'5th Cycle APR Raw Data-Final'!$A$3:$A$1977,'SB35 Determination Data'!$K495,'5th Cycle APR Raw Data-Final'!$T$3:$T$1977,"&gt;="&amp;'SB35 Determination Data'!$F495,'5th Cycle APR Raw Data-Final'!$T$3:$T$1977,"&lt;="&amp;G495))</f>
        <v>666</v>
      </c>
      <c r="AM495" s="60">
        <f t="shared" si="21"/>
        <v>6415</v>
      </c>
      <c r="AN495" s="62">
        <f t="shared" si="22"/>
        <v>0.375</v>
      </c>
      <c r="AO495" s="9" t="str">
        <f t="shared" si="23"/>
        <v>YES</v>
      </c>
      <c r="AP495" s="9" t="str">
        <f t="shared" si="24"/>
        <v>NO</v>
      </c>
      <c r="AQ495" s="9" t="str">
        <f t="shared" si="25"/>
        <v>NO</v>
      </c>
      <c r="AR495" s="48" t="str">
        <f>VLOOKUP(K495,'2018Submitted'!$A$2:$C$540,3,FALSE)</f>
        <v>Successful</v>
      </c>
      <c r="AS495" s="9" t="str">
        <f t="shared" si="26"/>
        <v>NO</v>
      </c>
      <c r="AT495" s="9" t="str">
        <f t="shared" si="27"/>
        <v>NO</v>
      </c>
    </row>
    <row r="496" spans="1:46" ht="12.75" customHeight="1" x14ac:dyDescent="0.15">
      <c r="A496" s="9" t="s">
        <v>554</v>
      </c>
      <c r="B496" s="9" t="str">
        <f t="shared" si="28"/>
        <v>TULELAKE</v>
      </c>
      <c r="C496" s="31">
        <f t="shared" si="1"/>
        <v>1</v>
      </c>
      <c r="D496" s="45">
        <f t="shared" si="2"/>
        <v>5</v>
      </c>
      <c r="E496" s="46">
        <f t="shared" si="3"/>
        <v>2017</v>
      </c>
      <c r="F496" s="46">
        <f t="shared" si="4"/>
        <v>2014</v>
      </c>
      <c r="G496" s="46">
        <f t="shared" si="5"/>
        <v>2018</v>
      </c>
      <c r="H496" s="9" t="str">
        <f t="shared" si="6"/>
        <v>06/30/2014</v>
      </c>
      <c r="I496" s="9" t="str">
        <f t="shared" si="7"/>
        <v>06/30/2019</v>
      </c>
      <c r="J496" s="9" t="s">
        <v>83</v>
      </c>
      <c r="K496" s="49" t="s">
        <v>1324</v>
      </c>
      <c r="L496" s="60">
        <f>VLOOKUP(K496,'5th Cycle APR Raw Data-Final'!$A$3:$P$1977,6,FALSE)</f>
        <v>3</v>
      </c>
      <c r="M496" s="60">
        <f>IF(AN496&lt;1,SUMIFS('5th Cycle APR Raw Data-Final'!G$3:G$1977,'5th Cycle APR Raw Data-Final'!$A$3:$A$1977,'SB35 Determination Data'!$K496,'5th Cycle APR Raw Data-Final'!$T$3:$T$1977,"&gt;="&amp;'SB35 Determination Data'!$F496,'5th Cycle APR Raw Data-Final'!$T$3:$T$1977,"&lt;"&amp;E496),SUMIFS('5th Cycle APR Raw Data-Final'!G$3:G$1977,'5th Cycle APR Raw Data-Final'!$A$3:$A$1977,'SB35 Determination Data'!$K496,'5th Cycle APR Raw Data-Final'!$T$3:$T$1977,"&gt;="&amp;'SB35 Determination Data'!$F496,'5th Cycle APR Raw Data-Final'!$T$3:$T$1977,"&lt;="&amp;G496))</f>
        <v>0</v>
      </c>
      <c r="N496" s="60">
        <f>IF(AN496&lt;1,SUMIFS('5th Cycle APR Raw Data-Final'!H$3:H$1977,'5th Cycle APR Raw Data-Final'!$A$3:$A$1977,'SB35 Determination Data'!$K496,'5th Cycle APR Raw Data-Final'!$T$3:$T$1977,"&gt;="&amp;'SB35 Determination Data'!$F496,'5th Cycle APR Raw Data-Final'!$T$3:$T$1977,"&lt;"&amp;E496),SUMIFS('5th Cycle APR Raw Data-Final'!H$3:H$1977,'5th Cycle APR Raw Data-Final'!$A$3:$A$1977,'SB35 Determination Data'!$K496,'5th Cycle APR Raw Data-Final'!$T$3:$T$1977,"&gt;="&amp;'SB35 Determination Data'!$F496,'5th Cycle APR Raw Data-Final'!$T$3:$T$1977,"&lt;="&amp;G496))</f>
        <v>0</v>
      </c>
      <c r="O496" s="60">
        <f>IF(AN496&lt;1,SUMIFS('5th Cycle APR Raw Data-Final'!I$3:I$1977,'5th Cycle APR Raw Data-Final'!$A$3:$A$1977,'SB35 Determination Data'!$K496,'5th Cycle APR Raw Data-Final'!$T$3:$T$1977,"&gt;="&amp;'SB35 Determination Data'!$F496,'5th Cycle APR Raw Data-Final'!$T$3:$T$1977,"&lt;"&amp;E496),SUMIFS('5th Cycle APR Raw Data-Final'!I$3:I$1977,'5th Cycle APR Raw Data-Final'!$A$3:$A$1977,'SB35 Determination Data'!$K496,'5th Cycle APR Raw Data-Final'!$T$3:$T$1977,"&gt;="&amp;'SB35 Determination Data'!$F496,'5th Cycle APR Raw Data-Final'!$T$3:$T$1977,"&lt;="&amp;G496))</f>
        <v>0</v>
      </c>
      <c r="P496" s="60">
        <f t="shared" si="8"/>
        <v>3</v>
      </c>
      <c r="Q496" s="31">
        <f t="shared" si="9"/>
        <v>0</v>
      </c>
      <c r="R496" s="61">
        <f t="shared" si="10"/>
        <v>3</v>
      </c>
      <c r="S496" s="61">
        <f t="shared" si="11"/>
        <v>0</v>
      </c>
      <c r="T496" s="60">
        <f>VLOOKUP(K496,'5th Cycle APR Raw Data-Final'!$A$3:$P$1977,10,FALSE)</f>
        <v>2</v>
      </c>
      <c r="U496" s="60">
        <f>IF(AN496&lt;1,SUMIFS('5th Cycle APR Raw Data-Final'!K$3:K$1977,'5th Cycle APR Raw Data-Final'!$A$3:$A$1977,'SB35 Determination Data'!$K496,'5th Cycle APR Raw Data-Final'!$T$3:$T$1977,"&gt;="&amp;'SB35 Determination Data'!$F496,'5th Cycle APR Raw Data-Final'!$T$3:$T$1977,"&lt;"&amp;E496),SUMIFS('5th Cycle APR Raw Data-Final'!K$3:K$1977,'5th Cycle APR Raw Data-Final'!$A$3:$A$1977,'SB35 Determination Data'!$K496,'5th Cycle APR Raw Data-Final'!$T$3:$T$1977,"&gt;="&amp;'SB35 Determination Data'!$F496,'5th Cycle APR Raw Data-Final'!$T$3:$T$1977,"&lt;="&amp;G496))</f>
        <v>0</v>
      </c>
      <c r="V496" s="60">
        <f>IF(AN496&lt;1,SUMIFS('5th Cycle APR Raw Data-Final'!L$3:L$1977,'5th Cycle APR Raw Data-Final'!$A$3:$A$1977,'SB35 Determination Data'!$K496,'5th Cycle APR Raw Data-Final'!$T$3:$T$1977,"&gt;="&amp;'SB35 Determination Data'!$F496,'5th Cycle APR Raw Data-Final'!$T$3:$T$1977,"&lt;"&amp;E496),SUMIFS('5th Cycle APR Raw Data-Final'!L$3:L$1977,'5th Cycle APR Raw Data-Final'!$A$3:$A$1977,'SB35 Determination Data'!$K496,'5th Cycle APR Raw Data-Final'!$T$3:$T$1977,"&gt;="&amp;'SB35 Determination Data'!$F496,'5th Cycle APR Raw Data-Final'!$T$3:$T$1977,"&lt;="&amp;G496))</f>
        <v>0</v>
      </c>
      <c r="W496" s="60">
        <f>IF(AN496&lt;1,SUMIFS('5th Cycle APR Raw Data-Final'!M$3:M$1977,'5th Cycle APR Raw Data-Final'!$A$3:$A$1977,'SB35 Determination Data'!$K496,'5th Cycle APR Raw Data-Final'!$T$3:$T$1977,"&gt;="&amp;'SB35 Determination Data'!$F496,'5th Cycle APR Raw Data-Final'!$T$3:$T$1977,"&lt;"&amp;E496),SUMIFS('5th Cycle APR Raw Data-Final'!M$3:M$1977,'5th Cycle APR Raw Data-Final'!$A$3:$A$1977,'SB35 Determination Data'!$K496,'5th Cycle APR Raw Data-Final'!$T$3:$T$1977,"&gt;="&amp;'SB35 Determination Data'!$F496,'5th Cycle APR Raw Data-Final'!$T$3:$T$1977,"&lt;="&amp;G496))</f>
        <v>0</v>
      </c>
      <c r="X496" s="60">
        <f t="shared" si="12"/>
        <v>2</v>
      </c>
      <c r="Y496" s="60">
        <f t="shared" si="13"/>
        <v>0</v>
      </c>
      <c r="Z496" s="60">
        <f t="shared" si="14"/>
        <v>2</v>
      </c>
      <c r="AA496" s="31">
        <f t="shared" si="15"/>
        <v>0</v>
      </c>
      <c r="AB496" s="31">
        <f t="shared" si="16"/>
        <v>0</v>
      </c>
      <c r="AC496" s="60">
        <f>VLOOKUP(K496,'5th Cycle APR Raw Data-Final'!$A$3:$P$1977,14,FALSE)</f>
        <v>2</v>
      </c>
      <c r="AD496" s="60">
        <f>IF(AN496&lt;1,SUMIFS('5th Cycle APR Raw Data-Final'!$O$3:$O$1977,'5th Cycle APR Raw Data-Final'!$A$3:$A$1977,'SB35 Determination Data'!$K496,'5th Cycle APR Raw Data-Final'!$T$3:$T$1977,"&gt;="&amp;'SB35 Determination Data'!$F496,'5th Cycle APR Raw Data-Final'!$T$3:$T$1977,"&lt;"&amp;E496),SUMIFS('5th Cycle APR Raw Data-Final'!$O$3:$O$1977,'5th Cycle APR Raw Data-Final'!$A$3:$A$1977,'SB35 Determination Data'!$K496,'5th Cycle APR Raw Data-Final'!$T$3:$T$1977,"&gt;="&amp;'SB35 Determination Data'!$F496,'5th Cycle APR Raw Data-Final'!$T$3:$T$1977,"&lt;="&amp;G496))</f>
        <v>0</v>
      </c>
      <c r="AE496" s="60">
        <f t="shared" si="17"/>
        <v>2</v>
      </c>
      <c r="AF496" s="31">
        <f t="shared" si="18"/>
        <v>0</v>
      </c>
      <c r="AG496" s="60">
        <f>VLOOKUP(K496,'5th Cycle APR Raw Data-Final'!$A$3:$P$1977,16,FALSE)</f>
        <v>6</v>
      </c>
      <c r="AH496" s="60">
        <f>IF(AN496&lt;1,SUMIFS('5th Cycle APR Raw Data-Final'!$Q$3:$Q$1977,'5th Cycle APR Raw Data-Final'!$A$3:$A$1977,'SB35 Determination Data'!$K496,'5th Cycle APR Raw Data-Final'!$T$3:$T$1977,"&gt;="&amp;'SB35 Determination Data'!$F496,'5th Cycle APR Raw Data-Final'!$T$3:$T$1977,"&lt;"&amp;E496),SUMIFS('5th Cycle APR Raw Data-Final'!$Q$3:$Q$1977,'5th Cycle APR Raw Data-Final'!$A$3:$A$1977,'SB35 Determination Data'!$K496,'5th Cycle APR Raw Data-Final'!$T$3:$T$1977,"&gt;="&amp;'SB35 Determination Data'!$F496,'5th Cycle APR Raw Data-Final'!$T$3:$T$1977,"&lt;="&amp;G496))</f>
        <v>0</v>
      </c>
      <c r="AI496" s="60">
        <f t="shared" si="19"/>
        <v>6</v>
      </c>
      <c r="AJ496" s="31">
        <f t="shared" si="20"/>
        <v>0</v>
      </c>
      <c r="AK496" s="60">
        <f>VLOOKUP(K496,'5th Cycle APR Raw Data-Final'!$A$3:$R$1977,18,FALSE)</f>
        <v>13</v>
      </c>
      <c r="AL496" s="60">
        <f>IF(AN496&lt;1,SUMIFS('5th Cycle APR Raw Data-Final'!$S$3:$S$1977,'5th Cycle APR Raw Data-Final'!$A$3:$A$1977,'SB35 Determination Data'!$K496,'5th Cycle APR Raw Data-Final'!$T$3:$T$1977,"&gt;="&amp;'SB35 Determination Data'!$F496,'5th Cycle APR Raw Data-Final'!$T$3:$T$1977,"&lt;"&amp;E496),SUMIFS('5th Cycle APR Raw Data-Final'!$S$3:$S$1977,'5th Cycle APR Raw Data-Final'!$A$3:$A$1977,'SB35 Determination Data'!$K496,'5th Cycle APR Raw Data-Final'!$T$3:$T$1977,"&gt;="&amp;'SB35 Determination Data'!$F496,'5th Cycle APR Raw Data-Final'!$T$3:$T$1977,"&lt;="&amp;G496))</f>
        <v>0</v>
      </c>
      <c r="AM496" s="60">
        <f t="shared" si="21"/>
        <v>13</v>
      </c>
      <c r="AN496" s="62">
        <f t="shared" si="22"/>
        <v>1</v>
      </c>
      <c r="AO496" s="9" t="str">
        <f t="shared" si="23"/>
        <v>YES</v>
      </c>
      <c r="AP496" s="9" t="str">
        <f t="shared" si="24"/>
        <v>NO</v>
      </c>
      <c r="AQ496" s="9" t="str">
        <f t="shared" si="25"/>
        <v>NO</v>
      </c>
      <c r="AR496" s="48" t="str">
        <f>VLOOKUP(K496,'2018Submitted'!$A$2:$C$540,3,FALSE)</f>
        <v>Successful</v>
      </c>
      <c r="AS496" s="9" t="str">
        <f t="shared" si="26"/>
        <v>NO</v>
      </c>
      <c r="AT496" s="9" t="str">
        <f t="shared" si="27"/>
        <v>NO</v>
      </c>
    </row>
    <row r="497" spans="1:46" ht="12.75" customHeight="1" x14ac:dyDescent="0.15">
      <c r="A497" s="9" t="s">
        <v>607</v>
      </c>
      <c r="B497" s="9" t="str">
        <f t="shared" si="28"/>
        <v>TUOLUMNE COUNTY</v>
      </c>
      <c r="C497" s="31">
        <f t="shared" si="1"/>
        <v>1</v>
      </c>
      <c r="D497" s="45">
        <f t="shared" si="2"/>
        <v>5</v>
      </c>
      <c r="E497" s="46">
        <f t="shared" si="3"/>
        <v>2017</v>
      </c>
      <c r="F497" s="46">
        <f t="shared" si="4"/>
        <v>2014</v>
      </c>
      <c r="G497" s="46">
        <f t="shared" si="5"/>
        <v>2018</v>
      </c>
      <c r="H497" s="9" t="str">
        <f t="shared" si="6"/>
        <v>06/30/2014</v>
      </c>
      <c r="I497" s="9" t="str">
        <f t="shared" si="7"/>
        <v>06/30/2019</v>
      </c>
      <c r="J497" s="9" t="s">
        <v>83</v>
      </c>
      <c r="K497" s="49" t="s">
        <v>610</v>
      </c>
      <c r="L497" s="60">
        <f>VLOOKUP(K497,'5th Cycle APR Raw Data-Final'!$A$3:$P$1977,6,FALSE)</f>
        <v>102</v>
      </c>
      <c r="M497" s="60">
        <f>IF(AN497&lt;1,SUMIFS('5th Cycle APR Raw Data-Final'!G$3:G$1977,'5th Cycle APR Raw Data-Final'!$A$3:$A$1977,'SB35 Determination Data'!$K497,'5th Cycle APR Raw Data-Final'!$T$3:$T$1977,"&gt;="&amp;'SB35 Determination Data'!$F497,'5th Cycle APR Raw Data-Final'!$T$3:$T$1977,"&lt;"&amp;E497),SUMIFS('5th Cycle APR Raw Data-Final'!G$3:G$1977,'5th Cycle APR Raw Data-Final'!$A$3:$A$1977,'SB35 Determination Data'!$K497,'5th Cycle APR Raw Data-Final'!$T$3:$T$1977,"&gt;="&amp;'SB35 Determination Data'!$F497,'5th Cycle APR Raw Data-Final'!$T$3:$T$1977,"&lt;="&amp;G497))</f>
        <v>0</v>
      </c>
      <c r="N497" s="60">
        <f>IF(AN497&lt;1,SUMIFS('5th Cycle APR Raw Data-Final'!H$3:H$1977,'5th Cycle APR Raw Data-Final'!$A$3:$A$1977,'SB35 Determination Data'!$K497,'5th Cycle APR Raw Data-Final'!$T$3:$T$1977,"&gt;="&amp;'SB35 Determination Data'!$F497,'5th Cycle APR Raw Data-Final'!$T$3:$T$1977,"&lt;"&amp;E497),SUMIFS('5th Cycle APR Raw Data-Final'!H$3:H$1977,'5th Cycle APR Raw Data-Final'!$A$3:$A$1977,'SB35 Determination Data'!$K497,'5th Cycle APR Raw Data-Final'!$T$3:$T$1977,"&gt;="&amp;'SB35 Determination Data'!$F497,'5th Cycle APR Raw Data-Final'!$T$3:$T$1977,"&lt;="&amp;G497))</f>
        <v>0</v>
      </c>
      <c r="O497" s="60">
        <f>IF(AN497&lt;1,SUMIFS('5th Cycle APR Raw Data-Final'!I$3:I$1977,'5th Cycle APR Raw Data-Final'!$A$3:$A$1977,'SB35 Determination Data'!$K497,'5th Cycle APR Raw Data-Final'!$T$3:$T$1977,"&gt;="&amp;'SB35 Determination Data'!$F497,'5th Cycle APR Raw Data-Final'!$T$3:$T$1977,"&lt;"&amp;E497),SUMIFS('5th Cycle APR Raw Data-Final'!I$3:I$1977,'5th Cycle APR Raw Data-Final'!$A$3:$A$1977,'SB35 Determination Data'!$K497,'5th Cycle APR Raw Data-Final'!$T$3:$T$1977,"&gt;="&amp;'SB35 Determination Data'!$F497,'5th Cycle APR Raw Data-Final'!$T$3:$T$1977,"&lt;="&amp;G497))</f>
        <v>0</v>
      </c>
      <c r="P497" s="60">
        <f t="shared" si="8"/>
        <v>102</v>
      </c>
      <c r="Q497" s="31">
        <f t="shared" si="9"/>
        <v>0</v>
      </c>
      <c r="R497" s="61">
        <f t="shared" si="10"/>
        <v>102</v>
      </c>
      <c r="S497" s="61">
        <f t="shared" si="11"/>
        <v>0</v>
      </c>
      <c r="T497" s="60">
        <f>VLOOKUP(K497,'5th Cycle APR Raw Data-Final'!$A$3:$P$1977,10,FALSE)</f>
        <v>74</v>
      </c>
      <c r="U497" s="60">
        <f>IF(AN497&lt;1,SUMIFS('5th Cycle APR Raw Data-Final'!K$3:K$1977,'5th Cycle APR Raw Data-Final'!$A$3:$A$1977,'SB35 Determination Data'!$K497,'5th Cycle APR Raw Data-Final'!$T$3:$T$1977,"&gt;="&amp;'SB35 Determination Data'!$F497,'5th Cycle APR Raw Data-Final'!$T$3:$T$1977,"&lt;"&amp;E497),SUMIFS('5th Cycle APR Raw Data-Final'!K$3:K$1977,'5th Cycle APR Raw Data-Final'!$A$3:$A$1977,'SB35 Determination Data'!$K497,'5th Cycle APR Raw Data-Final'!$T$3:$T$1977,"&gt;="&amp;'SB35 Determination Data'!$F497,'5th Cycle APR Raw Data-Final'!$T$3:$T$1977,"&lt;="&amp;G497))</f>
        <v>6</v>
      </c>
      <c r="V497" s="60">
        <f>IF(AN497&lt;1,SUMIFS('5th Cycle APR Raw Data-Final'!L$3:L$1977,'5th Cycle APR Raw Data-Final'!$A$3:$A$1977,'SB35 Determination Data'!$K497,'5th Cycle APR Raw Data-Final'!$T$3:$T$1977,"&gt;="&amp;'SB35 Determination Data'!$F497,'5th Cycle APR Raw Data-Final'!$T$3:$T$1977,"&lt;"&amp;E497),SUMIFS('5th Cycle APR Raw Data-Final'!L$3:L$1977,'5th Cycle APR Raw Data-Final'!$A$3:$A$1977,'SB35 Determination Data'!$K497,'5th Cycle APR Raw Data-Final'!$T$3:$T$1977,"&gt;="&amp;'SB35 Determination Data'!$F497,'5th Cycle APR Raw Data-Final'!$T$3:$T$1977,"&lt;="&amp;G497))</f>
        <v>6</v>
      </c>
      <c r="W497" s="60">
        <f>IF(AN497&lt;1,SUMIFS('5th Cycle APR Raw Data-Final'!M$3:M$1977,'5th Cycle APR Raw Data-Final'!$A$3:$A$1977,'SB35 Determination Data'!$K497,'5th Cycle APR Raw Data-Final'!$T$3:$T$1977,"&gt;="&amp;'SB35 Determination Data'!$F497,'5th Cycle APR Raw Data-Final'!$T$3:$T$1977,"&lt;"&amp;E497),SUMIFS('5th Cycle APR Raw Data-Final'!M$3:M$1977,'5th Cycle APR Raw Data-Final'!$A$3:$A$1977,'SB35 Determination Data'!$K497,'5th Cycle APR Raw Data-Final'!$T$3:$T$1977,"&gt;="&amp;'SB35 Determination Data'!$F497,'5th Cycle APR Raw Data-Final'!$T$3:$T$1977,"&lt;="&amp;G497))</f>
        <v>0</v>
      </c>
      <c r="X497" s="60">
        <f t="shared" si="12"/>
        <v>68</v>
      </c>
      <c r="Y497" s="60">
        <f t="shared" si="13"/>
        <v>6</v>
      </c>
      <c r="Z497" s="60">
        <f t="shared" si="14"/>
        <v>68</v>
      </c>
      <c r="AA497" s="31">
        <f t="shared" si="15"/>
        <v>8.1081081081081086E-2</v>
      </c>
      <c r="AB497" s="31">
        <f t="shared" si="16"/>
        <v>8.1081081081081086E-2</v>
      </c>
      <c r="AC497" s="60">
        <f>VLOOKUP(K497,'5th Cycle APR Raw Data-Final'!$A$3:$P$1977,14,FALSE)</f>
        <v>81</v>
      </c>
      <c r="AD497" s="60">
        <f>IF(AN497&lt;1,SUMIFS('5th Cycle APR Raw Data-Final'!$O$3:$O$1977,'5th Cycle APR Raw Data-Final'!$A$3:$A$1977,'SB35 Determination Data'!$K497,'5th Cycle APR Raw Data-Final'!$T$3:$T$1977,"&gt;="&amp;'SB35 Determination Data'!$F497,'5th Cycle APR Raw Data-Final'!$T$3:$T$1977,"&lt;"&amp;E497),SUMIFS('5th Cycle APR Raw Data-Final'!$O$3:$O$1977,'5th Cycle APR Raw Data-Final'!$A$3:$A$1977,'SB35 Determination Data'!$K497,'5th Cycle APR Raw Data-Final'!$T$3:$T$1977,"&gt;="&amp;'SB35 Determination Data'!$F497,'5th Cycle APR Raw Data-Final'!$T$3:$T$1977,"&lt;="&amp;G497))</f>
        <v>0</v>
      </c>
      <c r="AE497" s="60">
        <f t="shared" si="17"/>
        <v>81</v>
      </c>
      <c r="AF497" s="31">
        <f t="shared" si="18"/>
        <v>0</v>
      </c>
      <c r="AG497" s="60">
        <f>VLOOKUP(K497,'5th Cycle APR Raw Data-Final'!$A$3:$P$1977,16,FALSE)</f>
        <v>193</v>
      </c>
      <c r="AH497" s="60">
        <f>IF(AN497&lt;1,SUMIFS('5th Cycle APR Raw Data-Final'!$Q$3:$Q$1977,'5th Cycle APR Raw Data-Final'!$A$3:$A$1977,'SB35 Determination Data'!$K497,'5th Cycle APR Raw Data-Final'!$T$3:$T$1977,"&gt;="&amp;'SB35 Determination Data'!$F497,'5th Cycle APR Raw Data-Final'!$T$3:$T$1977,"&lt;"&amp;E497),SUMIFS('5th Cycle APR Raw Data-Final'!$Q$3:$Q$1977,'5th Cycle APR Raw Data-Final'!$A$3:$A$1977,'SB35 Determination Data'!$K497,'5th Cycle APR Raw Data-Final'!$T$3:$T$1977,"&gt;="&amp;'SB35 Determination Data'!$F497,'5th Cycle APR Raw Data-Final'!$T$3:$T$1977,"&lt;="&amp;G497))</f>
        <v>113</v>
      </c>
      <c r="AI497" s="60">
        <f t="shared" si="19"/>
        <v>80</v>
      </c>
      <c r="AJ497" s="31">
        <f t="shared" si="20"/>
        <v>0.58549222797927458</v>
      </c>
      <c r="AK497" s="60">
        <f>VLOOKUP(K497,'5th Cycle APR Raw Data-Final'!$A$3:$R$1977,18,FALSE)</f>
        <v>450</v>
      </c>
      <c r="AL497" s="60">
        <f>IF(AN497&lt;1,SUMIFS('5th Cycle APR Raw Data-Final'!$S$3:$S$1977,'5th Cycle APR Raw Data-Final'!$A$3:$A$1977,'SB35 Determination Data'!$K497,'5th Cycle APR Raw Data-Final'!$T$3:$T$1977,"&gt;="&amp;'SB35 Determination Data'!$F497,'5th Cycle APR Raw Data-Final'!$T$3:$T$1977,"&lt;"&amp;E497),SUMIFS('5th Cycle APR Raw Data-Final'!$S$3:$S$1977,'5th Cycle APR Raw Data-Final'!$A$3:$A$1977,'SB35 Determination Data'!$K497,'5th Cycle APR Raw Data-Final'!$T$3:$T$1977,"&gt;="&amp;'SB35 Determination Data'!$F497,'5th Cycle APR Raw Data-Final'!$T$3:$T$1977,"&lt;="&amp;G497))</f>
        <v>119</v>
      </c>
      <c r="AM497" s="60">
        <f t="shared" si="21"/>
        <v>331</v>
      </c>
      <c r="AN497" s="62">
        <f t="shared" si="22"/>
        <v>1</v>
      </c>
      <c r="AO497" s="9" t="str">
        <f t="shared" si="23"/>
        <v>YES</v>
      </c>
      <c r="AP497" s="9" t="str">
        <f t="shared" si="24"/>
        <v>NO</v>
      </c>
      <c r="AQ497" s="9" t="str">
        <f t="shared" si="25"/>
        <v>NO</v>
      </c>
      <c r="AR497" s="48" t="str">
        <f>VLOOKUP(K497,'2018Submitted'!$A$2:$C$540,3,FALSE)</f>
        <v>Successful</v>
      </c>
      <c r="AS497" s="9" t="str">
        <f t="shared" si="26"/>
        <v>NO</v>
      </c>
      <c r="AT497" s="9" t="str">
        <f t="shared" si="27"/>
        <v>NO</v>
      </c>
    </row>
    <row r="498" spans="1:46" ht="12.75" customHeight="1" x14ac:dyDescent="0.15">
      <c r="A498" s="9" t="s">
        <v>517</v>
      </c>
      <c r="B498" s="9" t="str">
        <f t="shared" si="28"/>
        <v>TURLOCK</v>
      </c>
      <c r="C498" s="31">
        <f t="shared" si="1"/>
        <v>0.375</v>
      </c>
      <c r="D498" s="45">
        <f t="shared" si="2"/>
        <v>8</v>
      </c>
      <c r="E498" s="46">
        <f t="shared" si="3"/>
        <v>2020</v>
      </c>
      <c r="F498" s="46">
        <f t="shared" si="4"/>
        <v>2016</v>
      </c>
      <c r="G498" s="46" t="str">
        <f t="shared" si="5"/>
        <v>2023</v>
      </c>
      <c r="H498" s="9" t="str">
        <f t="shared" si="6"/>
        <v>12/31/2015</v>
      </c>
      <c r="I498" s="9" t="str">
        <f t="shared" si="7"/>
        <v>12/31/2023</v>
      </c>
      <c r="J498" s="9" t="s">
        <v>128</v>
      </c>
      <c r="K498" s="49" t="s">
        <v>592</v>
      </c>
      <c r="L498" s="60">
        <f>VLOOKUP(K498,'5th Cycle APR Raw Data-Final'!$A$3:$P$1977,6,FALSE)</f>
        <v>877</v>
      </c>
      <c r="M498" s="60">
        <f>IF(AN498&lt;1,SUMIFS('5th Cycle APR Raw Data-Final'!G$3:G$1977,'5th Cycle APR Raw Data-Final'!$A$3:$A$1977,'SB35 Determination Data'!$K498,'5th Cycle APR Raw Data-Final'!$T$3:$T$1977,"&gt;="&amp;'SB35 Determination Data'!$F498,'5th Cycle APR Raw Data-Final'!$T$3:$T$1977,"&lt;"&amp;E498),SUMIFS('5th Cycle APR Raw Data-Final'!G$3:G$1977,'5th Cycle APR Raw Data-Final'!$A$3:$A$1977,'SB35 Determination Data'!$K498,'5th Cycle APR Raw Data-Final'!$T$3:$T$1977,"&gt;="&amp;'SB35 Determination Data'!$F498,'5th Cycle APR Raw Data-Final'!$T$3:$T$1977,"&lt;="&amp;G498))</f>
        <v>2</v>
      </c>
      <c r="N498" s="60">
        <f>IF(AN498&lt;1,SUMIFS('5th Cycle APR Raw Data-Final'!H$3:H$1977,'5th Cycle APR Raw Data-Final'!$A$3:$A$1977,'SB35 Determination Data'!$K498,'5th Cycle APR Raw Data-Final'!$T$3:$T$1977,"&gt;="&amp;'SB35 Determination Data'!$F498,'5th Cycle APR Raw Data-Final'!$T$3:$T$1977,"&lt;"&amp;E498),SUMIFS('5th Cycle APR Raw Data-Final'!H$3:H$1977,'5th Cycle APR Raw Data-Final'!$A$3:$A$1977,'SB35 Determination Data'!$K498,'5th Cycle APR Raw Data-Final'!$T$3:$T$1977,"&gt;="&amp;'SB35 Determination Data'!$F498,'5th Cycle APR Raw Data-Final'!$T$3:$T$1977,"&lt;="&amp;G498))</f>
        <v>2</v>
      </c>
      <c r="O498" s="60">
        <f>IF(AN498&lt;1,SUMIFS('5th Cycle APR Raw Data-Final'!I$3:I$1977,'5th Cycle APR Raw Data-Final'!$A$3:$A$1977,'SB35 Determination Data'!$K498,'5th Cycle APR Raw Data-Final'!$T$3:$T$1977,"&gt;="&amp;'SB35 Determination Data'!$F498,'5th Cycle APR Raw Data-Final'!$T$3:$T$1977,"&lt;"&amp;E498),SUMIFS('5th Cycle APR Raw Data-Final'!I$3:I$1977,'5th Cycle APR Raw Data-Final'!$A$3:$A$1977,'SB35 Determination Data'!$K498,'5th Cycle APR Raw Data-Final'!$T$3:$T$1977,"&gt;="&amp;'SB35 Determination Data'!$F498,'5th Cycle APR Raw Data-Final'!$T$3:$T$1977,"&lt;="&amp;G498))</f>
        <v>0</v>
      </c>
      <c r="P498" s="60">
        <f t="shared" si="8"/>
        <v>875</v>
      </c>
      <c r="Q498" s="31">
        <f t="shared" si="9"/>
        <v>2.2805017103762829E-3</v>
      </c>
      <c r="R498" s="61">
        <f t="shared" si="10"/>
        <v>329</v>
      </c>
      <c r="S498" s="61">
        <f t="shared" si="11"/>
        <v>0</v>
      </c>
      <c r="T498" s="60">
        <f>VLOOKUP(K498,'5th Cycle APR Raw Data-Final'!$A$3:$P$1977,10,FALSE)</f>
        <v>562</v>
      </c>
      <c r="U498" s="60">
        <f>IF(AN498&lt;1,SUMIFS('5th Cycle APR Raw Data-Final'!K$3:K$1977,'5th Cycle APR Raw Data-Final'!$A$3:$A$1977,'SB35 Determination Data'!$K498,'5th Cycle APR Raw Data-Final'!$T$3:$T$1977,"&gt;="&amp;'SB35 Determination Data'!$F498,'5th Cycle APR Raw Data-Final'!$T$3:$T$1977,"&lt;"&amp;E498),SUMIFS('5th Cycle APR Raw Data-Final'!K$3:K$1977,'5th Cycle APR Raw Data-Final'!$A$3:$A$1977,'SB35 Determination Data'!$K498,'5th Cycle APR Raw Data-Final'!$T$3:$T$1977,"&gt;="&amp;'SB35 Determination Data'!$F498,'5th Cycle APR Raw Data-Final'!$T$3:$T$1977,"&lt;="&amp;G498))</f>
        <v>123</v>
      </c>
      <c r="V498" s="60">
        <f>IF(AN498&lt;1,SUMIFS('5th Cycle APR Raw Data-Final'!L$3:L$1977,'5th Cycle APR Raw Data-Final'!$A$3:$A$1977,'SB35 Determination Data'!$K498,'5th Cycle APR Raw Data-Final'!$T$3:$T$1977,"&gt;="&amp;'SB35 Determination Data'!$F498,'5th Cycle APR Raw Data-Final'!$T$3:$T$1977,"&lt;"&amp;E498),SUMIFS('5th Cycle APR Raw Data-Final'!L$3:L$1977,'5th Cycle APR Raw Data-Final'!$A$3:$A$1977,'SB35 Determination Data'!$K498,'5th Cycle APR Raw Data-Final'!$T$3:$T$1977,"&gt;="&amp;'SB35 Determination Data'!$F498,'5th Cycle APR Raw Data-Final'!$T$3:$T$1977,"&lt;="&amp;G498))</f>
        <v>123</v>
      </c>
      <c r="W498" s="60">
        <f>IF(AN498&lt;1,SUMIFS('5th Cycle APR Raw Data-Final'!M$3:M$1977,'5th Cycle APR Raw Data-Final'!$A$3:$A$1977,'SB35 Determination Data'!$K498,'5th Cycle APR Raw Data-Final'!$T$3:$T$1977,"&gt;="&amp;'SB35 Determination Data'!$F498,'5th Cycle APR Raw Data-Final'!$T$3:$T$1977,"&lt;"&amp;E498),SUMIFS('5th Cycle APR Raw Data-Final'!M$3:M$1977,'5th Cycle APR Raw Data-Final'!$A$3:$A$1977,'SB35 Determination Data'!$K498,'5th Cycle APR Raw Data-Final'!$T$3:$T$1977,"&gt;="&amp;'SB35 Determination Data'!$F498,'5th Cycle APR Raw Data-Final'!$T$3:$T$1977,"&lt;="&amp;G498))</f>
        <v>0</v>
      </c>
      <c r="X498" s="60">
        <f t="shared" si="12"/>
        <v>439</v>
      </c>
      <c r="Y498" s="60">
        <f t="shared" si="13"/>
        <v>123</v>
      </c>
      <c r="Z498" s="60">
        <f t="shared" si="14"/>
        <v>439</v>
      </c>
      <c r="AA498" s="31">
        <f t="shared" si="15"/>
        <v>0.2188612099644128</v>
      </c>
      <c r="AB498" s="31">
        <f t="shared" si="16"/>
        <v>0.2188612099644128</v>
      </c>
      <c r="AC498" s="60">
        <f>VLOOKUP(K498,'5th Cycle APR Raw Data-Final'!$A$3:$P$1977,14,FALSE)</f>
        <v>627</v>
      </c>
      <c r="AD498" s="60">
        <f>IF(AN498&lt;1,SUMIFS('5th Cycle APR Raw Data-Final'!$O$3:$O$1977,'5th Cycle APR Raw Data-Final'!$A$3:$A$1977,'SB35 Determination Data'!$K498,'5th Cycle APR Raw Data-Final'!$T$3:$T$1977,"&gt;="&amp;'SB35 Determination Data'!$F498,'5th Cycle APR Raw Data-Final'!$T$3:$T$1977,"&lt;"&amp;E498),SUMIFS('5th Cycle APR Raw Data-Final'!$O$3:$O$1977,'5th Cycle APR Raw Data-Final'!$A$3:$A$1977,'SB35 Determination Data'!$K498,'5th Cycle APR Raw Data-Final'!$T$3:$T$1977,"&gt;="&amp;'SB35 Determination Data'!$F498,'5th Cycle APR Raw Data-Final'!$T$3:$T$1977,"&lt;="&amp;G498))</f>
        <v>591</v>
      </c>
      <c r="AE498" s="60">
        <f t="shared" si="17"/>
        <v>36</v>
      </c>
      <c r="AF498" s="31">
        <f t="shared" si="18"/>
        <v>0.9425837320574163</v>
      </c>
      <c r="AG498" s="60">
        <f>VLOOKUP(K498,'5th Cycle APR Raw Data-Final'!$A$3:$P$1977,16,FALSE)</f>
        <v>1552</v>
      </c>
      <c r="AH498" s="60">
        <f>IF(AN498&lt;1,SUMIFS('5th Cycle APR Raw Data-Final'!$Q$3:$Q$1977,'5th Cycle APR Raw Data-Final'!$A$3:$A$1977,'SB35 Determination Data'!$K498,'5th Cycle APR Raw Data-Final'!$T$3:$T$1977,"&gt;="&amp;'SB35 Determination Data'!$F498,'5th Cycle APR Raw Data-Final'!$T$3:$T$1977,"&lt;"&amp;E498),SUMIFS('5th Cycle APR Raw Data-Final'!$Q$3:$Q$1977,'5th Cycle APR Raw Data-Final'!$A$3:$A$1977,'SB35 Determination Data'!$K498,'5th Cycle APR Raw Data-Final'!$T$3:$T$1977,"&gt;="&amp;'SB35 Determination Data'!$F498,'5th Cycle APR Raw Data-Final'!$T$3:$T$1977,"&lt;="&amp;G498))</f>
        <v>46</v>
      </c>
      <c r="AI498" s="60">
        <f t="shared" si="19"/>
        <v>1506</v>
      </c>
      <c r="AJ498" s="31">
        <f t="shared" si="20"/>
        <v>2.9639175257731958E-2</v>
      </c>
      <c r="AK498" s="60">
        <f>VLOOKUP(K498,'5th Cycle APR Raw Data-Final'!$A$3:$R$1977,18,FALSE)</f>
        <v>3618</v>
      </c>
      <c r="AL498" s="60">
        <f>IF(AN498&lt;1,SUMIFS('5th Cycle APR Raw Data-Final'!$S$3:$S$1977,'5th Cycle APR Raw Data-Final'!$A$3:$A$1977,'SB35 Determination Data'!$K498,'5th Cycle APR Raw Data-Final'!$T$3:$T$1977,"&gt;="&amp;'SB35 Determination Data'!$F498,'5th Cycle APR Raw Data-Final'!$T$3:$T$1977,"&lt;"&amp;E498),SUMIFS('5th Cycle APR Raw Data-Final'!$S$3:$S$1977,'5th Cycle APR Raw Data-Final'!$A$3:$A$1977,'SB35 Determination Data'!$K498,'5th Cycle APR Raw Data-Final'!$T$3:$T$1977,"&gt;="&amp;'SB35 Determination Data'!$F498,'5th Cycle APR Raw Data-Final'!$T$3:$T$1977,"&lt;="&amp;G498))</f>
        <v>762</v>
      </c>
      <c r="AM498" s="60">
        <f t="shared" si="21"/>
        <v>2856</v>
      </c>
      <c r="AN498" s="62">
        <f t="shared" si="22"/>
        <v>0.375</v>
      </c>
      <c r="AO498" s="9" t="str">
        <f t="shared" si="23"/>
        <v>YES</v>
      </c>
      <c r="AP498" s="9" t="str">
        <f t="shared" si="24"/>
        <v>NO</v>
      </c>
      <c r="AQ498" s="9" t="str">
        <f t="shared" si="25"/>
        <v>NO</v>
      </c>
      <c r="AR498" s="48" t="str">
        <f>VLOOKUP(K498,'2018Submitted'!$A$2:$C$540,3,FALSE)</f>
        <v>No 2018 Annual Progress Report</v>
      </c>
      <c r="AS498" s="9" t="str">
        <f t="shared" si="26"/>
        <v>NO</v>
      </c>
      <c r="AT498" s="9" t="str">
        <f t="shared" si="27"/>
        <v>NO</v>
      </c>
    </row>
    <row r="499" spans="1:46" ht="12.75" customHeight="1" x14ac:dyDescent="0.15">
      <c r="A499" s="9" t="s">
        <v>273</v>
      </c>
      <c r="B499" s="9" t="str">
        <f t="shared" si="28"/>
        <v>TUSTIN</v>
      </c>
      <c r="C499" s="31">
        <f t="shared" si="1"/>
        <v>0.625</v>
      </c>
      <c r="D499" s="45">
        <f t="shared" si="2"/>
        <v>8</v>
      </c>
      <c r="E499" s="46">
        <f t="shared" si="3"/>
        <v>2018</v>
      </c>
      <c r="F499" s="46">
        <f t="shared" si="4"/>
        <v>2014</v>
      </c>
      <c r="G499" s="46" t="str">
        <f t="shared" si="5"/>
        <v>2021</v>
      </c>
      <c r="H499" s="9" t="str">
        <f t="shared" si="6"/>
        <v>10/15/2013</v>
      </c>
      <c r="I499" s="9" t="str">
        <f t="shared" si="7"/>
        <v>10/15/2021</v>
      </c>
      <c r="J499" s="9" t="s">
        <v>144</v>
      </c>
      <c r="K499" s="49" t="s">
        <v>302</v>
      </c>
      <c r="L499" s="60">
        <f>VLOOKUP(K499,'5th Cycle APR Raw Data-Final'!$A$3:$P$1977,6,FALSE)</f>
        <v>283</v>
      </c>
      <c r="M499" s="60">
        <f>IF(AN499&lt;1,SUMIFS('5th Cycle APR Raw Data-Final'!G$3:G$1977,'5th Cycle APR Raw Data-Final'!$A$3:$A$1977,'SB35 Determination Data'!$K499,'5th Cycle APR Raw Data-Final'!$T$3:$T$1977,"&gt;="&amp;'SB35 Determination Data'!$F499,'5th Cycle APR Raw Data-Final'!$T$3:$T$1977,"&lt;"&amp;E499),SUMIFS('5th Cycle APR Raw Data-Final'!G$3:G$1977,'5th Cycle APR Raw Data-Final'!$A$3:$A$1977,'SB35 Determination Data'!$K499,'5th Cycle APR Raw Data-Final'!$T$3:$T$1977,"&gt;="&amp;'SB35 Determination Data'!$F499,'5th Cycle APR Raw Data-Final'!$T$3:$T$1977,"&lt;="&amp;G499))</f>
        <v>90</v>
      </c>
      <c r="N499" s="60">
        <f>IF(AN499&lt;1,SUMIFS('5th Cycle APR Raw Data-Final'!H$3:H$1977,'5th Cycle APR Raw Data-Final'!$A$3:$A$1977,'SB35 Determination Data'!$K499,'5th Cycle APR Raw Data-Final'!$T$3:$T$1977,"&gt;="&amp;'SB35 Determination Data'!$F499,'5th Cycle APR Raw Data-Final'!$T$3:$T$1977,"&lt;"&amp;E499),SUMIFS('5th Cycle APR Raw Data-Final'!H$3:H$1977,'5th Cycle APR Raw Data-Final'!$A$3:$A$1977,'SB35 Determination Data'!$K499,'5th Cycle APR Raw Data-Final'!$T$3:$T$1977,"&gt;="&amp;'SB35 Determination Data'!$F499,'5th Cycle APR Raw Data-Final'!$T$3:$T$1977,"&lt;="&amp;G499))</f>
        <v>90</v>
      </c>
      <c r="O499" s="60">
        <f>IF(AN499&lt;1,SUMIFS('5th Cycle APR Raw Data-Final'!I$3:I$1977,'5th Cycle APR Raw Data-Final'!$A$3:$A$1977,'SB35 Determination Data'!$K499,'5th Cycle APR Raw Data-Final'!$T$3:$T$1977,"&gt;="&amp;'SB35 Determination Data'!$F499,'5th Cycle APR Raw Data-Final'!$T$3:$T$1977,"&lt;"&amp;E499),SUMIFS('5th Cycle APR Raw Data-Final'!I$3:I$1977,'5th Cycle APR Raw Data-Final'!$A$3:$A$1977,'SB35 Determination Data'!$K499,'5th Cycle APR Raw Data-Final'!$T$3:$T$1977,"&gt;="&amp;'SB35 Determination Data'!$F499,'5th Cycle APR Raw Data-Final'!$T$3:$T$1977,"&lt;="&amp;G499))</f>
        <v>0</v>
      </c>
      <c r="P499" s="60">
        <f t="shared" si="8"/>
        <v>193</v>
      </c>
      <c r="Q499" s="31">
        <f t="shared" si="9"/>
        <v>0.31802120141342755</v>
      </c>
      <c r="R499" s="61">
        <f t="shared" si="10"/>
        <v>142</v>
      </c>
      <c r="S499" s="61">
        <f t="shared" si="11"/>
        <v>0</v>
      </c>
      <c r="T499" s="60">
        <f>VLOOKUP(K499,'5th Cycle APR Raw Data-Final'!$A$3:$P$1977,10,FALSE)</f>
        <v>195</v>
      </c>
      <c r="U499" s="60">
        <f>IF(AN499&lt;1,SUMIFS('5th Cycle APR Raw Data-Final'!K$3:K$1977,'5th Cycle APR Raw Data-Final'!$A$3:$A$1977,'SB35 Determination Data'!$K499,'5th Cycle APR Raw Data-Final'!$T$3:$T$1977,"&gt;="&amp;'SB35 Determination Data'!$F499,'5th Cycle APR Raw Data-Final'!$T$3:$T$1977,"&lt;"&amp;E499),SUMIFS('5th Cycle APR Raw Data-Final'!K$3:K$1977,'5th Cycle APR Raw Data-Final'!$A$3:$A$1977,'SB35 Determination Data'!$K499,'5th Cycle APR Raw Data-Final'!$T$3:$T$1977,"&gt;="&amp;'SB35 Determination Data'!$F499,'5th Cycle APR Raw Data-Final'!$T$3:$T$1977,"&lt;="&amp;G499))</f>
        <v>73</v>
      </c>
      <c r="V499" s="60">
        <f>IF(AN499&lt;1,SUMIFS('5th Cycle APR Raw Data-Final'!L$3:L$1977,'5th Cycle APR Raw Data-Final'!$A$3:$A$1977,'SB35 Determination Data'!$K499,'5th Cycle APR Raw Data-Final'!$T$3:$T$1977,"&gt;="&amp;'SB35 Determination Data'!$F499,'5th Cycle APR Raw Data-Final'!$T$3:$T$1977,"&lt;"&amp;E499),SUMIFS('5th Cycle APR Raw Data-Final'!L$3:L$1977,'5th Cycle APR Raw Data-Final'!$A$3:$A$1977,'SB35 Determination Data'!$K499,'5th Cycle APR Raw Data-Final'!$T$3:$T$1977,"&gt;="&amp;'SB35 Determination Data'!$F499,'5th Cycle APR Raw Data-Final'!$T$3:$T$1977,"&lt;="&amp;G499))</f>
        <v>73</v>
      </c>
      <c r="W499" s="60">
        <f>IF(AN499&lt;1,SUMIFS('5th Cycle APR Raw Data-Final'!M$3:M$1977,'5th Cycle APR Raw Data-Final'!$A$3:$A$1977,'SB35 Determination Data'!$K499,'5th Cycle APR Raw Data-Final'!$T$3:$T$1977,"&gt;="&amp;'SB35 Determination Data'!$F499,'5th Cycle APR Raw Data-Final'!$T$3:$T$1977,"&lt;"&amp;E499),SUMIFS('5th Cycle APR Raw Data-Final'!M$3:M$1977,'5th Cycle APR Raw Data-Final'!$A$3:$A$1977,'SB35 Determination Data'!$K499,'5th Cycle APR Raw Data-Final'!$T$3:$T$1977,"&gt;="&amp;'SB35 Determination Data'!$F499,'5th Cycle APR Raw Data-Final'!$T$3:$T$1977,"&lt;="&amp;G499))</f>
        <v>0</v>
      </c>
      <c r="X499" s="60">
        <f t="shared" si="12"/>
        <v>122</v>
      </c>
      <c r="Y499" s="60">
        <f t="shared" si="13"/>
        <v>73</v>
      </c>
      <c r="Z499" s="60">
        <f t="shared" si="14"/>
        <v>122</v>
      </c>
      <c r="AA499" s="31">
        <f t="shared" si="15"/>
        <v>0.37435897435897436</v>
      </c>
      <c r="AB499" s="31">
        <f t="shared" si="16"/>
        <v>0.37435897435897436</v>
      </c>
      <c r="AC499" s="60">
        <f>VLOOKUP(K499,'5th Cycle APR Raw Data-Final'!$A$3:$P$1977,14,FALSE)</f>
        <v>224</v>
      </c>
      <c r="AD499" s="60">
        <f>IF(AN499&lt;1,SUMIFS('5th Cycle APR Raw Data-Final'!$O$3:$O$1977,'5th Cycle APR Raw Data-Final'!$A$3:$A$1977,'SB35 Determination Data'!$K499,'5th Cycle APR Raw Data-Final'!$T$3:$T$1977,"&gt;="&amp;'SB35 Determination Data'!$F499,'5th Cycle APR Raw Data-Final'!$T$3:$T$1977,"&lt;"&amp;E499),SUMIFS('5th Cycle APR Raw Data-Final'!$O$3:$O$1977,'5th Cycle APR Raw Data-Final'!$A$3:$A$1977,'SB35 Determination Data'!$K499,'5th Cycle APR Raw Data-Final'!$T$3:$T$1977,"&gt;="&amp;'SB35 Determination Data'!$F499,'5th Cycle APR Raw Data-Final'!$T$3:$T$1977,"&lt;="&amp;G499))</f>
        <v>101</v>
      </c>
      <c r="AE499" s="60">
        <f t="shared" si="17"/>
        <v>123</v>
      </c>
      <c r="AF499" s="31">
        <f t="shared" si="18"/>
        <v>0.45089285714285715</v>
      </c>
      <c r="AG499" s="60">
        <f>VLOOKUP(K499,'5th Cycle APR Raw Data-Final'!$A$3:$P$1977,16,FALSE)</f>
        <v>525</v>
      </c>
      <c r="AH499" s="60">
        <f>IF(AN499&lt;1,SUMIFS('5th Cycle APR Raw Data-Final'!$Q$3:$Q$1977,'5th Cycle APR Raw Data-Final'!$A$3:$A$1977,'SB35 Determination Data'!$K499,'5th Cycle APR Raw Data-Final'!$T$3:$T$1977,"&gt;="&amp;'SB35 Determination Data'!$F499,'5th Cycle APR Raw Data-Final'!$T$3:$T$1977,"&lt;"&amp;E499),SUMIFS('5th Cycle APR Raw Data-Final'!$Q$3:$Q$1977,'5th Cycle APR Raw Data-Final'!$A$3:$A$1977,'SB35 Determination Data'!$K499,'5th Cycle APR Raw Data-Final'!$T$3:$T$1977,"&gt;="&amp;'SB35 Determination Data'!$F499,'5th Cycle APR Raw Data-Final'!$T$3:$T$1977,"&lt;="&amp;G499))</f>
        <v>906</v>
      </c>
      <c r="AI499" s="60">
        <f t="shared" si="19"/>
        <v>0</v>
      </c>
      <c r="AJ499" s="31">
        <f t="shared" si="20"/>
        <v>1.7257142857142858</v>
      </c>
      <c r="AK499" s="60">
        <f>VLOOKUP(K499,'5th Cycle APR Raw Data-Final'!$A$3:$R$1977,18,FALSE)</f>
        <v>1227</v>
      </c>
      <c r="AL499" s="60">
        <f>IF(AN499&lt;1,SUMIFS('5th Cycle APR Raw Data-Final'!$S$3:$S$1977,'5th Cycle APR Raw Data-Final'!$A$3:$A$1977,'SB35 Determination Data'!$K499,'5th Cycle APR Raw Data-Final'!$T$3:$T$1977,"&gt;="&amp;'SB35 Determination Data'!$F499,'5th Cycle APR Raw Data-Final'!$T$3:$T$1977,"&lt;"&amp;E499),SUMIFS('5th Cycle APR Raw Data-Final'!$S$3:$S$1977,'5th Cycle APR Raw Data-Final'!$A$3:$A$1977,'SB35 Determination Data'!$K499,'5th Cycle APR Raw Data-Final'!$T$3:$T$1977,"&gt;="&amp;'SB35 Determination Data'!$F499,'5th Cycle APR Raw Data-Final'!$T$3:$T$1977,"&lt;="&amp;G499))</f>
        <v>1170</v>
      </c>
      <c r="AM499" s="60">
        <f t="shared" si="21"/>
        <v>438</v>
      </c>
      <c r="AN499" s="62">
        <f t="shared" si="22"/>
        <v>0.5</v>
      </c>
      <c r="AO499" s="9" t="str">
        <f t="shared" si="23"/>
        <v>NO</v>
      </c>
      <c r="AP499" s="9" t="str">
        <f t="shared" si="24"/>
        <v>YES</v>
      </c>
      <c r="AQ499" s="9" t="str">
        <f t="shared" si="25"/>
        <v>NO</v>
      </c>
      <c r="AR499" s="48" t="str">
        <f>VLOOKUP(K499,'2018Submitted'!$A$2:$C$540,3,FALSE)</f>
        <v>Received - Not successful</v>
      </c>
      <c r="AS499" s="9" t="str">
        <f t="shared" si="26"/>
        <v>NO</v>
      </c>
      <c r="AT499" s="9" t="str">
        <f t="shared" si="27"/>
        <v>YES</v>
      </c>
    </row>
    <row r="500" spans="1:46" ht="12.75" customHeight="1" x14ac:dyDescent="0.15">
      <c r="A500" s="9" t="s">
        <v>352</v>
      </c>
      <c r="B500" s="9" t="str">
        <f t="shared" si="28"/>
        <v>TWENTYNINE PALMS</v>
      </c>
      <c r="C500" s="31">
        <f t="shared" si="1"/>
        <v>0.625</v>
      </c>
      <c r="D500" s="45">
        <f t="shared" si="2"/>
        <v>8</v>
      </c>
      <c r="E500" s="46">
        <f t="shared" si="3"/>
        <v>2018</v>
      </c>
      <c r="F500" s="46">
        <f t="shared" si="4"/>
        <v>2014</v>
      </c>
      <c r="G500" s="46" t="str">
        <f t="shared" si="5"/>
        <v>2021</v>
      </c>
      <c r="H500" s="9" t="str">
        <f t="shared" si="6"/>
        <v>10/15/2013</v>
      </c>
      <c r="I500" s="9" t="str">
        <f t="shared" si="7"/>
        <v>10/15/2021</v>
      </c>
      <c r="J500" s="9" t="s">
        <v>144</v>
      </c>
      <c r="K500" s="49" t="s">
        <v>1325</v>
      </c>
      <c r="L500" s="60">
        <f>VLOOKUP(K500,'5th Cycle APR Raw Data-Final'!$A$3:$P$1977,6,FALSE)</f>
        <v>103</v>
      </c>
      <c r="M500" s="60">
        <f>IF(AN500&lt;1,SUMIFS('5th Cycle APR Raw Data-Final'!G$3:G$1977,'5th Cycle APR Raw Data-Final'!$A$3:$A$1977,'SB35 Determination Data'!$K500,'5th Cycle APR Raw Data-Final'!$T$3:$T$1977,"&gt;="&amp;'SB35 Determination Data'!$F500,'5th Cycle APR Raw Data-Final'!$T$3:$T$1977,"&lt;"&amp;E500),SUMIFS('5th Cycle APR Raw Data-Final'!G$3:G$1977,'5th Cycle APR Raw Data-Final'!$A$3:$A$1977,'SB35 Determination Data'!$K500,'5th Cycle APR Raw Data-Final'!$T$3:$T$1977,"&gt;="&amp;'SB35 Determination Data'!$F500,'5th Cycle APR Raw Data-Final'!$T$3:$T$1977,"&lt;="&amp;G500))</f>
        <v>0</v>
      </c>
      <c r="N500" s="60">
        <f>IF(AN500&lt;1,SUMIFS('5th Cycle APR Raw Data-Final'!H$3:H$1977,'5th Cycle APR Raw Data-Final'!$A$3:$A$1977,'SB35 Determination Data'!$K500,'5th Cycle APR Raw Data-Final'!$T$3:$T$1977,"&gt;="&amp;'SB35 Determination Data'!$F500,'5th Cycle APR Raw Data-Final'!$T$3:$T$1977,"&lt;"&amp;E500),SUMIFS('5th Cycle APR Raw Data-Final'!H$3:H$1977,'5th Cycle APR Raw Data-Final'!$A$3:$A$1977,'SB35 Determination Data'!$K500,'5th Cycle APR Raw Data-Final'!$T$3:$T$1977,"&gt;="&amp;'SB35 Determination Data'!$F500,'5th Cycle APR Raw Data-Final'!$T$3:$T$1977,"&lt;="&amp;G500))</f>
        <v>0</v>
      </c>
      <c r="O500" s="60">
        <f>IF(AN500&lt;1,SUMIFS('5th Cycle APR Raw Data-Final'!I$3:I$1977,'5th Cycle APR Raw Data-Final'!$A$3:$A$1977,'SB35 Determination Data'!$K500,'5th Cycle APR Raw Data-Final'!$T$3:$T$1977,"&gt;="&amp;'SB35 Determination Data'!$F500,'5th Cycle APR Raw Data-Final'!$T$3:$T$1977,"&lt;"&amp;E500),SUMIFS('5th Cycle APR Raw Data-Final'!I$3:I$1977,'5th Cycle APR Raw Data-Final'!$A$3:$A$1977,'SB35 Determination Data'!$K500,'5th Cycle APR Raw Data-Final'!$T$3:$T$1977,"&gt;="&amp;'SB35 Determination Data'!$F500,'5th Cycle APR Raw Data-Final'!$T$3:$T$1977,"&lt;="&amp;G500))</f>
        <v>0</v>
      </c>
      <c r="P500" s="60">
        <f t="shared" si="8"/>
        <v>103</v>
      </c>
      <c r="Q500" s="31">
        <f t="shared" si="9"/>
        <v>0</v>
      </c>
      <c r="R500" s="61">
        <f t="shared" si="10"/>
        <v>52</v>
      </c>
      <c r="S500" s="61">
        <f t="shared" si="11"/>
        <v>0</v>
      </c>
      <c r="T500" s="60">
        <f>VLOOKUP(K500,'5th Cycle APR Raw Data-Final'!$A$3:$P$1977,10,FALSE)</f>
        <v>72</v>
      </c>
      <c r="U500" s="60">
        <f>IF(AN500&lt;1,SUMIFS('5th Cycle APR Raw Data-Final'!K$3:K$1977,'5th Cycle APR Raw Data-Final'!$A$3:$A$1977,'SB35 Determination Data'!$K500,'5th Cycle APR Raw Data-Final'!$T$3:$T$1977,"&gt;="&amp;'SB35 Determination Data'!$F500,'5th Cycle APR Raw Data-Final'!$T$3:$T$1977,"&lt;"&amp;E500),SUMIFS('5th Cycle APR Raw Data-Final'!K$3:K$1977,'5th Cycle APR Raw Data-Final'!$A$3:$A$1977,'SB35 Determination Data'!$K500,'5th Cycle APR Raw Data-Final'!$T$3:$T$1977,"&gt;="&amp;'SB35 Determination Data'!$F500,'5th Cycle APR Raw Data-Final'!$T$3:$T$1977,"&lt;="&amp;G500))</f>
        <v>0</v>
      </c>
      <c r="V500" s="60">
        <f>IF(AN500&lt;1,SUMIFS('5th Cycle APR Raw Data-Final'!L$3:L$1977,'5th Cycle APR Raw Data-Final'!$A$3:$A$1977,'SB35 Determination Data'!$K500,'5th Cycle APR Raw Data-Final'!$T$3:$T$1977,"&gt;="&amp;'SB35 Determination Data'!$F500,'5th Cycle APR Raw Data-Final'!$T$3:$T$1977,"&lt;"&amp;E500),SUMIFS('5th Cycle APR Raw Data-Final'!L$3:L$1977,'5th Cycle APR Raw Data-Final'!$A$3:$A$1977,'SB35 Determination Data'!$K500,'5th Cycle APR Raw Data-Final'!$T$3:$T$1977,"&gt;="&amp;'SB35 Determination Data'!$F500,'5th Cycle APR Raw Data-Final'!$T$3:$T$1977,"&lt;="&amp;G500))</f>
        <v>0</v>
      </c>
      <c r="W500" s="60">
        <f>IF(AN500&lt;1,SUMIFS('5th Cycle APR Raw Data-Final'!M$3:M$1977,'5th Cycle APR Raw Data-Final'!$A$3:$A$1977,'SB35 Determination Data'!$K500,'5th Cycle APR Raw Data-Final'!$T$3:$T$1977,"&gt;="&amp;'SB35 Determination Data'!$F500,'5th Cycle APR Raw Data-Final'!$T$3:$T$1977,"&lt;"&amp;E500),SUMIFS('5th Cycle APR Raw Data-Final'!M$3:M$1977,'5th Cycle APR Raw Data-Final'!$A$3:$A$1977,'SB35 Determination Data'!$K500,'5th Cycle APR Raw Data-Final'!$T$3:$T$1977,"&gt;="&amp;'SB35 Determination Data'!$F500,'5th Cycle APR Raw Data-Final'!$T$3:$T$1977,"&lt;="&amp;G500))</f>
        <v>0</v>
      </c>
      <c r="X500" s="60">
        <f t="shared" si="12"/>
        <v>72</v>
      </c>
      <c r="Y500" s="60">
        <f t="shared" si="13"/>
        <v>0</v>
      </c>
      <c r="Z500" s="60">
        <f t="shared" si="14"/>
        <v>72</v>
      </c>
      <c r="AA500" s="31">
        <f t="shared" si="15"/>
        <v>0</v>
      </c>
      <c r="AB500" s="31">
        <f t="shared" si="16"/>
        <v>0</v>
      </c>
      <c r="AC500" s="60">
        <f>VLOOKUP(K500,'5th Cycle APR Raw Data-Final'!$A$3:$P$1977,14,FALSE)</f>
        <v>84</v>
      </c>
      <c r="AD500" s="60">
        <f>IF(AN500&lt;1,SUMIFS('5th Cycle APR Raw Data-Final'!$O$3:$O$1977,'5th Cycle APR Raw Data-Final'!$A$3:$A$1977,'SB35 Determination Data'!$K500,'5th Cycle APR Raw Data-Final'!$T$3:$T$1977,"&gt;="&amp;'SB35 Determination Data'!$F500,'5th Cycle APR Raw Data-Final'!$T$3:$T$1977,"&lt;"&amp;E500),SUMIFS('5th Cycle APR Raw Data-Final'!$O$3:$O$1977,'5th Cycle APR Raw Data-Final'!$A$3:$A$1977,'SB35 Determination Data'!$K500,'5th Cycle APR Raw Data-Final'!$T$3:$T$1977,"&gt;="&amp;'SB35 Determination Data'!$F500,'5th Cycle APR Raw Data-Final'!$T$3:$T$1977,"&lt;="&amp;G500))</f>
        <v>23</v>
      </c>
      <c r="AE500" s="60">
        <f t="shared" si="17"/>
        <v>61</v>
      </c>
      <c r="AF500" s="31">
        <f t="shared" si="18"/>
        <v>0.27380952380952384</v>
      </c>
      <c r="AG500" s="60">
        <f>VLOOKUP(K500,'5th Cycle APR Raw Data-Final'!$A$3:$P$1977,16,FALSE)</f>
        <v>195</v>
      </c>
      <c r="AH500" s="60">
        <f>IF(AN500&lt;1,SUMIFS('5th Cycle APR Raw Data-Final'!$Q$3:$Q$1977,'5th Cycle APR Raw Data-Final'!$A$3:$A$1977,'SB35 Determination Data'!$K500,'5th Cycle APR Raw Data-Final'!$T$3:$T$1977,"&gt;="&amp;'SB35 Determination Data'!$F500,'5th Cycle APR Raw Data-Final'!$T$3:$T$1977,"&lt;"&amp;E500),SUMIFS('5th Cycle APR Raw Data-Final'!$Q$3:$Q$1977,'5th Cycle APR Raw Data-Final'!$A$3:$A$1977,'SB35 Determination Data'!$K500,'5th Cycle APR Raw Data-Final'!$T$3:$T$1977,"&gt;="&amp;'SB35 Determination Data'!$F500,'5th Cycle APR Raw Data-Final'!$T$3:$T$1977,"&lt;="&amp;G500))</f>
        <v>0</v>
      </c>
      <c r="AI500" s="60">
        <f t="shared" si="19"/>
        <v>195</v>
      </c>
      <c r="AJ500" s="31">
        <f t="shared" si="20"/>
        <v>0</v>
      </c>
      <c r="AK500" s="60">
        <f>VLOOKUP(K500,'5th Cycle APR Raw Data-Final'!$A$3:$R$1977,18,FALSE)</f>
        <v>454</v>
      </c>
      <c r="AL500" s="60">
        <f>IF(AN500&lt;1,SUMIFS('5th Cycle APR Raw Data-Final'!$S$3:$S$1977,'5th Cycle APR Raw Data-Final'!$A$3:$A$1977,'SB35 Determination Data'!$K500,'5th Cycle APR Raw Data-Final'!$T$3:$T$1977,"&gt;="&amp;'SB35 Determination Data'!$F500,'5th Cycle APR Raw Data-Final'!$T$3:$T$1977,"&lt;"&amp;E500),SUMIFS('5th Cycle APR Raw Data-Final'!$S$3:$S$1977,'5th Cycle APR Raw Data-Final'!$A$3:$A$1977,'SB35 Determination Data'!$K500,'5th Cycle APR Raw Data-Final'!$T$3:$T$1977,"&gt;="&amp;'SB35 Determination Data'!$F500,'5th Cycle APR Raw Data-Final'!$T$3:$T$1977,"&lt;="&amp;G500))</f>
        <v>23</v>
      </c>
      <c r="AM500" s="60">
        <f t="shared" si="21"/>
        <v>431</v>
      </c>
      <c r="AN500" s="62">
        <f t="shared" si="22"/>
        <v>0.5</v>
      </c>
      <c r="AO500" s="9" t="str">
        <f t="shared" si="23"/>
        <v>YES</v>
      </c>
      <c r="AP500" s="9" t="str">
        <f t="shared" si="24"/>
        <v>NO</v>
      </c>
      <c r="AQ500" s="9" t="str">
        <f t="shared" si="25"/>
        <v>NO</v>
      </c>
      <c r="AR500" s="48" t="str">
        <f>VLOOKUP(K500,'2018Submitted'!$A$2:$C$540,3,FALSE)</f>
        <v>Successful</v>
      </c>
      <c r="AS500" s="9" t="str">
        <f t="shared" si="26"/>
        <v>NO</v>
      </c>
      <c r="AT500" s="9" t="str">
        <f t="shared" si="27"/>
        <v>NO</v>
      </c>
    </row>
    <row r="501" spans="1:46" ht="12.75" customHeight="1" x14ac:dyDescent="0.15">
      <c r="A501" s="9" t="s">
        <v>244</v>
      </c>
      <c r="B501" s="9" t="str">
        <f t="shared" si="28"/>
        <v>UKIAH</v>
      </c>
      <c r="C501" s="31">
        <f t="shared" si="1"/>
        <v>1</v>
      </c>
      <c r="D501" s="45">
        <f t="shared" si="2"/>
        <v>5</v>
      </c>
      <c r="E501" s="46">
        <f t="shared" si="3"/>
        <v>2017</v>
      </c>
      <c r="F501" s="46">
        <f t="shared" si="4"/>
        <v>2014</v>
      </c>
      <c r="G501" s="46">
        <f t="shared" si="5"/>
        <v>2018</v>
      </c>
      <c r="H501" s="9" t="str">
        <f t="shared" si="6"/>
        <v>06/30/2014</v>
      </c>
      <c r="I501" s="9" t="str">
        <f t="shared" si="7"/>
        <v>06/30/2019</v>
      </c>
      <c r="J501" s="9" t="s">
        <v>83</v>
      </c>
      <c r="K501" s="49" t="s">
        <v>248</v>
      </c>
      <c r="L501" s="60">
        <f>VLOOKUP(K501,'5th Cycle APR Raw Data-Final'!$A$3:$P$1977,6,FALSE)</f>
        <v>11</v>
      </c>
      <c r="M501" s="60">
        <f>IF(AN501&lt;1,SUMIFS('5th Cycle APR Raw Data-Final'!G$3:G$1977,'5th Cycle APR Raw Data-Final'!$A$3:$A$1977,'SB35 Determination Data'!$K501,'5th Cycle APR Raw Data-Final'!$T$3:$T$1977,"&gt;="&amp;'SB35 Determination Data'!$F501,'5th Cycle APR Raw Data-Final'!$T$3:$T$1977,"&lt;"&amp;E501),SUMIFS('5th Cycle APR Raw Data-Final'!G$3:G$1977,'5th Cycle APR Raw Data-Final'!$A$3:$A$1977,'SB35 Determination Data'!$K501,'5th Cycle APR Raw Data-Final'!$T$3:$T$1977,"&gt;="&amp;'SB35 Determination Data'!$F501,'5th Cycle APR Raw Data-Final'!$T$3:$T$1977,"&lt;="&amp;G501))</f>
        <v>68</v>
      </c>
      <c r="N501" s="60">
        <f>IF(AN501&lt;1,SUMIFS('5th Cycle APR Raw Data-Final'!H$3:H$1977,'5th Cycle APR Raw Data-Final'!$A$3:$A$1977,'SB35 Determination Data'!$K501,'5th Cycle APR Raw Data-Final'!$T$3:$T$1977,"&gt;="&amp;'SB35 Determination Data'!$F501,'5th Cycle APR Raw Data-Final'!$T$3:$T$1977,"&lt;"&amp;E501),SUMIFS('5th Cycle APR Raw Data-Final'!H$3:H$1977,'5th Cycle APR Raw Data-Final'!$A$3:$A$1977,'SB35 Determination Data'!$K501,'5th Cycle APR Raw Data-Final'!$T$3:$T$1977,"&gt;="&amp;'SB35 Determination Data'!$F501,'5th Cycle APR Raw Data-Final'!$T$3:$T$1977,"&lt;="&amp;G501))</f>
        <v>68</v>
      </c>
      <c r="O501" s="60">
        <f>IF(AN501&lt;1,SUMIFS('5th Cycle APR Raw Data-Final'!I$3:I$1977,'5th Cycle APR Raw Data-Final'!$A$3:$A$1977,'SB35 Determination Data'!$K501,'5th Cycle APR Raw Data-Final'!$T$3:$T$1977,"&gt;="&amp;'SB35 Determination Data'!$F501,'5th Cycle APR Raw Data-Final'!$T$3:$T$1977,"&lt;"&amp;E501),SUMIFS('5th Cycle APR Raw Data-Final'!I$3:I$1977,'5th Cycle APR Raw Data-Final'!$A$3:$A$1977,'SB35 Determination Data'!$K501,'5th Cycle APR Raw Data-Final'!$T$3:$T$1977,"&gt;="&amp;'SB35 Determination Data'!$F501,'5th Cycle APR Raw Data-Final'!$T$3:$T$1977,"&lt;="&amp;G501))</f>
        <v>0</v>
      </c>
      <c r="P501" s="60">
        <f t="shared" si="8"/>
        <v>0</v>
      </c>
      <c r="Q501" s="31">
        <f t="shared" si="9"/>
        <v>6.1818181818181817</v>
      </c>
      <c r="R501" s="61">
        <f t="shared" si="10"/>
        <v>11</v>
      </c>
      <c r="S501" s="61">
        <f t="shared" si="11"/>
        <v>57</v>
      </c>
      <c r="T501" s="60">
        <f>VLOOKUP(K501,'5th Cycle APR Raw Data-Final'!$A$3:$P$1977,10,FALSE)</f>
        <v>7</v>
      </c>
      <c r="U501" s="60">
        <f>IF(AN501&lt;1,SUMIFS('5th Cycle APR Raw Data-Final'!K$3:K$1977,'5th Cycle APR Raw Data-Final'!$A$3:$A$1977,'SB35 Determination Data'!$K501,'5th Cycle APR Raw Data-Final'!$T$3:$T$1977,"&gt;="&amp;'SB35 Determination Data'!$F501,'5th Cycle APR Raw Data-Final'!$T$3:$T$1977,"&lt;"&amp;E501),SUMIFS('5th Cycle APR Raw Data-Final'!K$3:K$1977,'5th Cycle APR Raw Data-Final'!$A$3:$A$1977,'SB35 Determination Data'!$K501,'5th Cycle APR Raw Data-Final'!$T$3:$T$1977,"&gt;="&amp;'SB35 Determination Data'!$F501,'5th Cycle APR Raw Data-Final'!$T$3:$T$1977,"&lt;="&amp;G501))</f>
        <v>10</v>
      </c>
      <c r="V501" s="60">
        <f>IF(AN501&lt;1,SUMIFS('5th Cycle APR Raw Data-Final'!L$3:L$1977,'5th Cycle APR Raw Data-Final'!$A$3:$A$1977,'SB35 Determination Data'!$K501,'5th Cycle APR Raw Data-Final'!$T$3:$T$1977,"&gt;="&amp;'SB35 Determination Data'!$F501,'5th Cycle APR Raw Data-Final'!$T$3:$T$1977,"&lt;"&amp;E501),SUMIFS('5th Cycle APR Raw Data-Final'!L$3:L$1977,'5th Cycle APR Raw Data-Final'!$A$3:$A$1977,'SB35 Determination Data'!$K501,'5th Cycle APR Raw Data-Final'!$T$3:$T$1977,"&gt;="&amp;'SB35 Determination Data'!$F501,'5th Cycle APR Raw Data-Final'!$T$3:$T$1977,"&lt;="&amp;G501))</f>
        <v>10</v>
      </c>
      <c r="W501" s="60">
        <f>IF(AN501&lt;1,SUMIFS('5th Cycle APR Raw Data-Final'!M$3:M$1977,'5th Cycle APR Raw Data-Final'!$A$3:$A$1977,'SB35 Determination Data'!$K501,'5th Cycle APR Raw Data-Final'!$T$3:$T$1977,"&gt;="&amp;'SB35 Determination Data'!$F501,'5th Cycle APR Raw Data-Final'!$T$3:$T$1977,"&lt;"&amp;E501),SUMIFS('5th Cycle APR Raw Data-Final'!M$3:M$1977,'5th Cycle APR Raw Data-Final'!$A$3:$A$1977,'SB35 Determination Data'!$K501,'5th Cycle APR Raw Data-Final'!$T$3:$T$1977,"&gt;="&amp;'SB35 Determination Data'!$F501,'5th Cycle APR Raw Data-Final'!$T$3:$T$1977,"&lt;="&amp;G501))</f>
        <v>0</v>
      </c>
      <c r="X501" s="60">
        <f t="shared" si="12"/>
        <v>0</v>
      </c>
      <c r="Y501" s="60">
        <f t="shared" si="13"/>
        <v>67</v>
      </c>
      <c r="Z501" s="60">
        <f t="shared" si="14"/>
        <v>0</v>
      </c>
      <c r="AA501" s="31">
        <f t="shared" si="15"/>
        <v>1.4285714285714286</v>
      </c>
      <c r="AB501" s="31">
        <f t="shared" si="16"/>
        <v>9.5714285714285712</v>
      </c>
      <c r="AC501" s="60">
        <f>VLOOKUP(K501,'5th Cycle APR Raw Data-Final'!$A$3:$P$1977,14,FALSE)</f>
        <v>7</v>
      </c>
      <c r="AD501" s="60">
        <f>IF(AN501&lt;1,SUMIFS('5th Cycle APR Raw Data-Final'!$O$3:$O$1977,'5th Cycle APR Raw Data-Final'!$A$3:$A$1977,'SB35 Determination Data'!$K501,'5th Cycle APR Raw Data-Final'!$T$3:$T$1977,"&gt;="&amp;'SB35 Determination Data'!$F501,'5th Cycle APR Raw Data-Final'!$T$3:$T$1977,"&lt;"&amp;E501),SUMIFS('5th Cycle APR Raw Data-Final'!$O$3:$O$1977,'5th Cycle APR Raw Data-Final'!$A$3:$A$1977,'SB35 Determination Data'!$K501,'5th Cycle APR Raw Data-Final'!$T$3:$T$1977,"&gt;="&amp;'SB35 Determination Data'!$F501,'5th Cycle APR Raw Data-Final'!$T$3:$T$1977,"&lt;="&amp;G501))</f>
        <v>35</v>
      </c>
      <c r="AE501" s="60">
        <f t="shared" si="17"/>
        <v>0</v>
      </c>
      <c r="AF501" s="31">
        <f t="shared" si="18"/>
        <v>5</v>
      </c>
      <c r="AG501" s="60">
        <f>VLOOKUP(K501,'5th Cycle APR Raw Data-Final'!$A$3:$P$1977,16,FALSE)</f>
        <v>20</v>
      </c>
      <c r="AH501" s="60">
        <f>IF(AN501&lt;1,SUMIFS('5th Cycle APR Raw Data-Final'!$Q$3:$Q$1977,'5th Cycle APR Raw Data-Final'!$A$3:$A$1977,'SB35 Determination Data'!$K501,'5th Cycle APR Raw Data-Final'!$T$3:$T$1977,"&gt;="&amp;'SB35 Determination Data'!$F501,'5th Cycle APR Raw Data-Final'!$T$3:$T$1977,"&lt;"&amp;E501),SUMIFS('5th Cycle APR Raw Data-Final'!$Q$3:$Q$1977,'5th Cycle APR Raw Data-Final'!$A$3:$A$1977,'SB35 Determination Data'!$K501,'5th Cycle APR Raw Data-Final'!$T$3:$T$1977,"&gt;="&amp;'SB35 Determination Data'!$F501,'5th Cycle APR Raw Data-Final'!$T$3:$T$1977,"&lt;="&amp;G501))</f>
        <v>32</v>
      </c>
      <c r="AI501" s="60">
        <f t="shared" si="19"/>
        <v>0</v>
      </c>
      <c r="AJ501" s="31">
        <f t="shared" si="20"/>
        <v>1.6</v>
      </c>
      <c r="AK501" s="60">
        <f>VLOOKUP(K501,'5th Cycle APR Raw Data-Final'!$A$3:$R$1977,18,FALSE)</f>
        <v>45</v>
      </c>
      <c r="AL501" s="60">
        <f>IF(AN501&lt;1,SUMIFS('5th Cycle APR Raw Data-Final'!$S$3:$S$1977,'5th Cycle APR Raw Data-Final'!$A$3:$A$1977,'SB35 Determination Data'!$K501,'5th Cycle APR Raw Data-Final'!$T$3:$T$1977,"&gt;="&amp;'SB35 Determination Data'!$F501,'5th Cycle APR Raw Data-Final'!$T$3:$T$1977,"&lt;"&amp;E501),SUMIFS('5th Cycle APR Raw Data-Final'!$S$3:$S$1977,'5th Cycle APR Raw Data-Final'!$A$3:$A$1977,'SB35 Determination Data'!$K501,'5th Cycle APR Raw Data-Final'!$T$3:$T$1977,"&gt;="&amp;'SB35 Determination Data'!$F501,'5th Cycle APR Raw Data-Final'!$T$3:$T$1977,"&lt;="&amp;G501))</f>
        <v>145</v>
      </c>
      <c r="AM501" s="60">
        <f t="shared" si="21"/>
        <v>0</v>
      </c>
      <c r="AN501" s="62">
        <f t="shared" si="22"/>
        <v>1</v>
      </c>
      <c r="AO501" s="9" t="str">
        <f t="shared" si="23"/>
        <v>NO</v>
      </c>
      <c r="AP501" s="9" t="str">
        <f t="shared" si="24"/>
        <v>NO</v>
      </c>
      <c r="AQ501" s="9" t="str">
        <f t="shared" si="25"/>
        <v>YES</v>
      </c>
      <c r="AR501" s="48" t="str">
        <f>VLOOKUP(K501,'2018Submitted'!$A$2:$C$540,3,FALSE)</f>
        <v>Successful</v>
      </c>
      <c r="AS501" s="9" t="str">
        <f t="shared" si="26"/>
        <v>YES</v>
      </c>
      <c r="AT501" s="9" t="str">
        <f t="shared" si="27"/>
        <v>NO</v>
      </c>
    </row>
    <row r="502" spans="1:46" ht="12.75" customHeight="1" x14ac:dyDescent="0.15">
      <c r="A502" s="9" t="s">
        <v>66</v>
      </c>
      <c r="B502" s="9" t="str">
        <f t="shared" si="28"/>
        <v>UNION CITY</v>
      </c>
      <c r="C502" s="31">
        <f t="shared" si="1"/>
        <v>0.5</v>
      </c>
      <c r="D502" s="45">
        <f t="shared" si="2"/>
        <v>8</v>
      </c>
      <c r="E502" s="46">
        <f t="shared" si="3"/>
        <v>2019</v>
      </c>
      <c r="F502" s="46">
        <f t="shared" si="4"/>
        <v>2015</v>
      </c>
      <c r="G502" s="46">
        <f t="shared" si="5"/>
        <v>2022</v>
      </c>
      <c r="H502" s="9" t="str">
        <f t="shared" si="6"/>
        <v>01/31/2015</v>
      </c>
      <c r="I502" s="9" t="str">
        <f t="shared" si="7"/>
        <v>01/31/2023</v>
      </c>
      <c r="J502" s="9" t="s">
        <v>67</v>
      </c>
      <c r="K502" s="49" t="s">
        <v>81</v>
      </c>
      <c r="L502" s="60">
        <f>VLOOKUP(K502,'5th Cycle APR Raw Data-Final'!$A$3:$P$1977,6,FALSE)</f>
        <v>317</v>
      </c>
      <c r="M502" s="60">
        <f>IF(AN502&lt;1,SUMIFS('5th Cycle APR Raw Data-Final'!G$3:G$1977,'5th Cycle APR Raw Data-Final'!$A$3:$A$1977,'SB35 Determination Data'!$K502,'5th Cycle APR Raw Data-Final'!$T$3:$T$1977,"&gt;="&amp;'SB35 Determination Data'!$F502,'5th Cycle APR Raw Data-Final'!$T$3:$T$1977,"&lt;"&amp;E502),SUMIFS('5th Cycle APR Raw Data-Final'!G$3:G$1977,'5th Cycle APR Raw Data-Final'!$A$3:$A$1977,'SB35 Determination Data'!$K502,'5th Cycle APR Raw Data-Final'!$T$3:$T$1977,"&gt;="&amp;'SB35 Determination Data'!$F502,'5th Cycle APR Raw Data-Final'!$T$3:$T$1977,"&lt;="&amp;G502))</f>
        <v>0</v>
      </c>
      <c r="N502" s="60">
        <f>IF(AN502&lt;1,SUMIFS('5th Cycle APR Raw Data-Final'!H$3:H$1977,'5th Cycle APR Raw Data-Final'!$A$3:$A$1977,'SB35 Determination Data'!$K502,'5th Cycle APR Raw Data-Final'!$T$3:$T$1977,"&gt;="&amp;'SB35 Determination Data'!$F502,'5th Cycle APR Raw Data-Final'!$T$3:$T$1977,"&lt;"&amp;E502),SUMIFS('5th Cycle APR Raw Data-Final'!H$3:H$1977,'5th Cycle APR Raw Data-Final'!$A$3:$A$1977,'SB35 Determination Data'!$K502,'5th Cycle APR Raw Data-Final'!$T$3:$T$1977,"&gt;="&amp;'SB35 Determination Data'!$F502,'5th Cycle APR Raw Data-Final'!$T$3:$T$1977,"&lt;="&amp;G502))</f>
        <v>0</v>
      </c>
      <c r="O502" s="60">
        <f>IF(AN502&lt;1,SUMIFS('5th Cycle APR Raw Data-Final'!I$3:I$1977,'5th Cycle APR Raw Data-Final'!$A$3:$A$1977,'SB35 Determination Data'!$K502,'5th Cycle APR Raw Data-Final'!$T$3:$T$1977,"&gt;="&amp;'SB35 Determination Data'!$F502,'5th Cycle APR Raw Data-Final'!$T$3:$T$1977,"&lt;"&amp;E502),SUMIFS('5th Cycle APR Raw Data-Final'!I$3:I$1977,'5th Cycle APR Raw Data-Final'!$A$3:$A$1977,'SB35 Determination Data'!$K502,'5th Cycle APR Raw Data-Final'!$T$3:$T$1977,"&gt;="&amp;'SB35 Determination Data'!$F502,'5th Cycle APR Raw Data-Final'!$T$3:$T$1977,"&lt;="&amp;G502))</f>
        <v>0</v>
      </c>
      <c r="P502" s="60">
        <f t="shared" si="8"/>
        <v>317</v>
      </c>
      <c r="Q502" s="31">
        <f t="shared" si="9"/>
        <v>0</v>
      </c>
      <c r="R502" s="61">
        <f t="shared" si="10"/>
        <v>159</v>
      </c>
      <c r="S502" s="61">
        <f t="shared" si="11"/>
        <v>0</v>
      </c>
      <c r="T502" s="60">
        <f>VLOOKUP(K502,'5th Cycle APR Raw Data-Final'!$A$3:$P$1977,10,FALSE)</f>
        <v>180</v>
      </c>
      <c r="U502" s="60">
        <f>IF(AN502&lt;1,SUMIFS('5th Cycle APR Raw Data-Final'!K$3:K$1977,'5th Cycle APR Raw Data-Final'!$A$3:$A$1977,'SB35 Determination Data'!$K502,'5th Cycle APR Raw Data-Final'!$T$3:$T$1977,"&gt;="&amp;'SB35 Determination Data'!$F502,'5th Cycle APR Raw Data-Final'!$T$3:$T$1977,"&lt;"&amp;E502),SUMIFS('5th Cycle APR Raw Data-Final'!K$3:K$1977,'5th Cycle APR Raw Data-Final'!$A$3:$A$1977,'SB35 Determination Data'!$K502,'5th Cycle APR Raw Data-Final'!$T$3:$T$1977,"&gt;="&amp;'SB35 Determination Data'!$F502,'5th Cycle APR Raw Data-Final'!$T$3:$T$1977,"&lt;="&amp;G502))</f>
        <v>0</v>
      </c>
      <c r="V502" s="60">
        <f>IF(AN502&lt;1,SUMIFS('5th Cycle APR Raw Data-Final'!L$3:L$1977,'5th Cycle APR Raw Data-Final'!$A$3:$A$1977,'SB35 Determination Data'!$K502,'5th Cycle APR Raw Data-Final'!$T$3:$T$1977,"&gt;="&amp;'SB35 Determination Data'!$F502,'5th Cycle APR Raw Data-Final'!$T$3:$T$1977,"&lt;"&amp;E502),SUMIFS('5th Cycle APR Raw Data-Final'!L$3:L$1977,'5th Cycle APR Raw Data-Final'!$A$3:$A$1977,'SB35 Determination Data'!$K502,'5th Cycle APR Raw Data-Final'!$T$3:$T$1977,"&gt;="&amp;'SB35 Determination Data'!$F502,'5th Cycle APR Raw Data-Final'!$T$3:$T$1977,"&lt;="&amp;G502))</f>
        <v>0</v>
      </c>
      <c r="W502" s="60">
        <f>IF(AN502&lt;1,SUMIFS('5th Cycle APR Raw Data-Final'!M$3:M$1977,'5th Cycle APR Raw Data-Final'!$A$3:$A$1977,'SB35 Determination Data'!$K502,'5th Cycle APR Raw Data-Final'!$T$3:$T$1977,"&gt;="&amp;'SB35 Determination Data'!$F502,'5th Cycle APR Raw Data-Final'!$T$3:$T$1977,"&lt;"&amp;E502),SUMIFS('5th Cycle APR Raw Data-Final'!M$3:M$1977,'5th Cycle APR Raw Data-Final'!$A$3:$A$1977,'SB35 Determination Data'!$K502,'5th Cycle APR Raw Data-Final'!$T$3:$T$1977,"&gt;="&amp;'SB35 Determination Data'!$F502,'5th Cycle APR Raw Data-Final'!$T$3:$T$1977,"&lt;="&amp;G502))</f>
        <v>0</v>
      </c>
      <c r="X502" s="60">
        <f t="shared" si="12"/>
        <v>180</v>
      </c>
      <c r="Y502" s="60">
        <f t="shared" si="13"/>
        <v>0</v>
      </c>
      <c r="Z502" s="60">
        <f t="shared" si="14"/>
        <v>180</v>
      </c>
      <c r="AA502" s="31">
        <f t="shared" si="15"/>
        <v>0</v>
      </c>
      <c r="AB502" s="31">
        <f t="shared" si="16"/>
        <v>0</v>
      </c>
      <c r="AC502" s="60">
        <f>VLOOKUP(K502,'5th Cycle APR Raw Data-Final'!$A$3:$P$1977,14,FALSE)</f>
        <v>192</v>
      </c>
      <c r="AD502" s="60">
        <f>IF(AN502&lt;1,SUMIFS('5th Cycle APR Raw Data-Final'!$O$3:$O$1977,'5th Cycle APR Raw Data-Final'!$A$3:$A$1977,'SB35 Determination Data'!$K502,'5th Cycle APR Raw Data-Final'!$T$3:$T$1977,"&gt;="&amp;'SB35 Determination Data'!$F502,'5th Cycle APR Raw Data-Final'!$T$3:$T$1977,"&lt;"&amp;E502),SUMIFS('5th Cycle APR Raw Data-Final'!$O$3:$O$1977,'5th Cycle APR Raw Data-Final'!$A$3:$A$1977,'SB35 Determination Data'!$K502,'5th Cycle APR Raw Data-Final'!$T$3:$T$1977,"&gt;="&amp;'SB35 Determination Data'!$F502,'5th Cycle APR Raw Data-Final'!$T$3:$T$1977,"&lt;="&amp;G502))</f>
        <v>26</v>
      </c>
      <c r="AE502" s="60">
        <f t="shared" si="17"/>
        <v>166</v>
      </c>
      <c r="AF502" s="31">
        <f t="shared" si="18"/>
        <v>0.13541666666666666</v>
      </c>
      <c r="AG502" s="60">
        <f>VLOOKUP(K502,'5th Cycle APR Raw Data-Final'!$A$3:$P$1977,16,FALSE)</f>
        <v>417</v>
      </c>
      <c r="AH502" s="60">
        <f>IF(AN502&lt;1,SUMIFS('5th Cycle APR Raw Data-Final'!$Q$3:$Q$1977,'5th Cycle APR Raw Data-Final'!$A$3:$A$1977,'SB35 Determination Data'!$K502,'5th Cycle APR Raw Data-Final'!$T$3:$T$1977,"&gt;="&amp;'SB35 Determination Data'!$F502,'5th Cycle APR Raw Data-Final'!$T$3:$T$1977,"&lt;"&amp;E502),SUMIFS('5th Cycle APR Raw Data-Final'!$Q$3:$Q$1977,'5th Cycle APR Raw Data-Final'!$A$3:$A$1977,'SB35 Determination Data'!$K502,'5th Cycle APR Raw Data-Final'!$T$3:$T$1977,"&gt;="&amp;'SB35 Determination Data'!$F502,'5th Cycle APR Raw Data-Final'!$T$3:$T$1977,"&lt;="&amp;G502))</f>
        <v>472</v>
      </c>
      <c r="AI502" s="60">
        <f t="shared" si="19"/>
        <v>0</v>
      </c>
      <c r="AJ502" s="31">
        <f t="shared" si="20"/>
        <v>1.1318944844124701</v>
      </c>
      <c r="AK502" s="60">
        <f>VLOOKUP(K502,'5th Cycle APR Raw Data-Final'!$A$3:$R$1977,18,FALSE)</f>
        <v>1106</v>
      </c>
      <c r="AL502" s="60">
        <f>IF(AN502&lt;1,SUMIFS('5th Cycle APR Raw Data-Final'!$S$3:$S$1977,'5th Cycle APR Raw Data-Final'!$A$3:$A$1977,'SB35 Determination Data'!$K502,'5th Cycle APR Raw Data-Final'!$T$3:$T$1977,"&gt;="&amp;'SB35 Determination Data'!$F502,'5th Cycle APR Raw Data-Final'!$T$3:$T$1977,"&lt;"&amp;E502),SUMIFS('5th Cycle APR Raw Data-Final'!$S$3:$S$1977,'5th Cycle APR Raw Data-Final'!$A$3:$A$1977,'SB35 Determination Data'!$K502,'5th Cycle APR Raw Data-Final'!$T$3:$T$1977,"&gt;="&amp;'SB35 Determination Data'!$F502,'5th Cycle APR Raw Data-Final'!$T$3:$T$1977,"&lt;="&amp;G502))</f>
        <v>498</v>
      </c>
      <c r="AM502" s="60">
        <f t="shared" si="21"/>
        <v>663</v>
      </c>
      <c r="AN502" s="62">
        <f t="shared" si="22"/>
        <v>0.5</v>
      </c>
      <c r="AO502" s="9" t="str">
        <f t="shared" si="23"/>
        <v>NO</v>
      </c>
      <c r="AP502" s="9" t="str">
        <f t="shared" si="24"/>
        <v>YES</v>
      </c>
      <c r="AQ502" s="9" t="str">
        <f t="shared" si="25"/>
        <v>NO</v>
      </c>
      <c r="AR502" s="48" t="str">
        <f>VLOOKUP(K502,'2018Submitted'!$A$2:$C$540,3,FALSE)</f>
        <v>Successful</v>
      </c>
      <c r="AS502" s="9" t="str">
        <f t="shared" si="26"/>
        <v>NO</v>
      </c>
      <c r="AT502" s="9" t="str">
        <f t="shared" si="27"/>
        <v>YES</v>
      </c>
    </row>
    <row r="503" spans="1:46" ht="12.75" customHeight="1" x14ac:dyDescent="0.15">
      <c r="A503" s="9" t="s">
        <v>352</v>
      </c>
      <c r="B503" s="9" t="str">
        <f t="shared" si="28"/>
        <v>UPLAND</v>
      </c>
      <c r="C503" s="31">
        <f t="shared" si="1"/>
        <v>0.625</v>
      </c>
      <c r="D503" s="45">
        <f t="shared" si="2"/>
        <v>8</v>
      </c>
      <c r="E503" s="46">
        <f t="shared" si="3"/>
        <v>2018</v>
      </c>
      <c r="F503" s="46">
        <f t="shared" si="4"/>
        <v>2014</v>
      </c>
      <c r="G503" s="46" t="str">
        <f t="shared" si="5"/>
        <v>2021</v>
      </c>
      <c r="H503" s="9" t="str">
        <f t="shared" si="6"/>
        <v>10/15/2013</v>
      </c>
      <c r="I503" s="9" t="str">
        <f t="shared" si="7"/>
        <v>10/15/2021</v>
      </c>
      <c r="J503" s="9" t="s">
        <v>144</v>
      </c>
      <c r="K503" s="49" t="s">
        <v>409</v>
      </c>
      <c r="L503" s="60">
        <f>VLOOKUP(K503,'5th Cycle APR Raw Data-Final'!$A$3:$P$1977,6,FALSE)</f>
        <v>382</v>
      </c>
      <c r="M503" s="60">
        <f>IF(AN503&lt;1,SUMIFS('5th Cycle APR Raw Data-Final'!G$3:G$1977,'5th Cycle APR Raw Data-Final'!$A$3:$A$1977,'SB35 Determination Data'!$K503,'5th Cycle APR Raw Data-Final'!$T$3:$T$1977,"&gt;="&amp;'SB35 Determination Data'!$F503,'5th Cycle APR Raw Data-Final'!$T$3:$T$1977,"&lt;"&amp;E503),SUMIFS('5th Cycle APR Raw Data-Final'!G$3:G$1977,'5th Cycle APR Raw Data-Final'!$A$3:$A$1977,'SB35 Determination Data'!$K503,'5th Cycle APR Raw Data-Final'!$T$3:$T$1977,"&gt;="&amp;'SB35 Determination Data'!$F503,'5th Cycle APR Raw Data-Final'!$T$3:$T$1977,"&lt;="&amp;G503))</f>
        <v>0</v>
      </c>
      <c r="N503" s="60">
        <f>IF(AN503&lt;1,SUMIFS('5th Cycle APR Raw Data-Final'!H$3:H$1977,'5th Cycle APR Raw Data-Final'!$A$3:$A$1977,'SB35 Determination Data'!$K503,'5th Cycle APR Raw Data-Final'!$T$3:$T$1977,"&gt;="&amp;'SB35 Determination Data'!$F503,'5th Cycle APR Raw Data-Final'!$T$3:$T$1977,"&lt;"&amp;E503),SUMIFS('5th Cycle APR Raw Data-Final'!H$3:H$1977,'5th Cycle APR Raw Data-Final'!$A$3:$A$1977,'SB35 Determination Data'!$K503,'5th Cycle APR Raw Data-Final'!$T$3:$T$1977,"&gt;="&amp;'SB35 Determination Data'!$F503,'5th Cycle APR Raw Data-Final'!$T$3:$T$1977,"&lt;="&amp;G503))</f>
        <v>0</v>
      </c>
      <c r="O503" s="60">
        <f>IF(AN503&lt;1,SUMIFS('5th Cycle APR Raw Data-Final'!I$3:I$1977,'5th Cycle APR Raw Data-Final'!$A$3:$A$1977,'SB35 Determination Data'!$K503,'5th Cycle APR Raw Data-Final'!$T$3:$T$1977,"&gt;="&amp;'SB35 Determination Data'!$F503,'5th Cycle APR Raw Data-Final'!$T$3:$T$1977,"&lt;"&amp;E503),SUMIFS('5th Cycle APR Raw Data-Final'!I$3:I$1977,'5th Cycle APR Raw Data-Final'!$A$3:$A$1977,'SB35 Determination Data'!$K503,'5th Cycle APR Raw Data-Final'!$T$3:$T$1977,"&gt;="&amp;'SB35 Determination Data'!$F503,'5th Cycle APR Raw Data-Final'!$T$3:$T$1977,"&lt;="&amp;G503))</f>
        <v>0</v>
      </c>
      <c r="P503" s="60">
        <f t="shared" si="8"/>
        <v>382</v>
      </c>
      <c r="Q503" s="31">
        <f t="shared" si="9"/>
        <v>0</v>
      </c>
      <c r="R503" s="61">
        <f t="shared" si="10"/>
        <v>191</v>
      </c>
      <c r="S503" s="61">
        <f t="shared" si="11"/>
        <v>0</v>
      </c>
      <c r="T503" s="60">
        <f>VLOOKUP(K503,'5th Cycle APR Raw Data-Final'!$A$3:$P$1977,10,FALSE)</f>
        <v>260</v>
      </c>
      <c r="U503" s="60">
        <f>IF(AN503&lt;1,SUMIFS('5th Cycle APR Raw Data-Final'!K$3:K$1977,'5th Cycle APR Raw Data-Final'!$A$3:$A$1977,'SB35 Determination Data'!$K503,'5th Cycle APR Raw Data-Final'!$T$3:$T$1977,"&gt;="&amp;'SB35 Determination Data'!$F503,'5th Cycle APR Raw Data-Final'!$T$3:$T$1977,"&lt;"&amp;E503),SUMIFS('5th Cycle APR Raw Data-Final'!K$3:K$1977,'5th Cycle APR Raw Data-Final'!$A$3:$A$1977,'SB35 Determination Data'!$K503,'5th Cycle APR Raw Data-Final'!$T$3:$T$1977,"&gt;="&amp;'SB35 Determination Data'!$F503,'5th Cycle APR Raw Data-Final'!$T$3:$T$1977,"&lt;="&amp;G503))</f>
        <v>0</v>
      </c>
      <c r="V503" s="60">
        <f>IF(AN503&lt;1,SUMIFS('5th Cycle APR Raw Data-Final'!L$3:L$1977,'5th Cycle APR Raw Data-Final'!$A$3:$A$1977,'SB35 Determination Data'!$K503,'5th Cycle APR Raw Data-Final'!$T$3:$T$1977,"&gt;="&amp;'SB35 Determination Data'!$F503,'5th Cycle APR Raw Data-Final'!$T$3:$T$1977,"&lt;"&amp;E503),SUMIFS('5th Cycle APR Raw Data-Final'!L$3:L$1977,'5th Cycle APR Raw Data-Final'!$A$3:$A$1977,'SB35 Determination Data'!$K503,'5th Cycle APR Raw Data-Final'!$T$3:$T$1977,"&gt;="&amp;'SB35 Determination Data'!$F503,'5th Cycle APR Raw Data-Final'!$T$3:$T$1977,"&lt;="&amp;G503))</f>
        <v>0</v>
      </c>
      <c r="W503" s="60">
        <f>IF(AN503&lt;1,SUMIFS('5th Cycle APR Raw Data-Final'!M$3:M$1977,'5th Cycle APR Raw Data-Final'!$A$3:$A$1977,'SB35 Determination Data'!$K503,'5th Cycle APR Raw Data-Final'!$T$3:$T$1977,"&gt;="&amp;'SB35 Determination Data'!$F503,'5th Cycle APR Raw Data-Final'!$T$3:$T$1977,"&lt;"&amp;E503),SUMIFS('5th Cycle APR Raw Data-Final'!M$3:M$1977,'5th Cycle APR Raw Data-Final'!$A$3:$A$1977,'SB35 Determination Data'!$K503,'5th Cycle APR Raw Data-Final'!$T$3:$T$1977,"&gt;="&amp;'SB35 Determination Data'!$F503,'5th Cycle APR Raw Data-Final'!$T$3:$T$1977,"&lt;="&amp;G503))</f>
        <v>0</v>
      </c>
      <c r="X503" s="60">
        <f t="shared" si="12"/>
        <v>260</v>
      </c>
      <c r="Y503" s="60">
        <f t="shared" si="13"/>
        <v>0</v>
      </c>
      <c r="Z503" s="60">
        <f t="shared" si="14"/>
        <v>260</v>
      </c>
      <c r="AA503" s="31">
        <f t="shared" si="15"/>
        <v>0</v>
      </c>
      <c r="AB503" s="31">
        <f t="shared" si="16"/>
        <v>0</v>
      </c>
      <c r="AC503" s="60">
        <f>VLOOKUP(K503,'5th Cycle APR Raw Data-Final'!$A$3:$P$1977,14,FALSE)</f>
        <v>294</v>
      </c>
      <c r="AD503" s="60">
        <f>IF(AN503&lt;1,SUMIFS('5th Cycle APR Raw Data-Final'!$O$3:$O$1977,'5th Cycle APR Raw Data-Final'!$A$3:$A$1977,'SB35 Determination Data'!$K503,'5th Cycle APR Raw Data-Final'!$T$3:$T$1977,"&gt;="&amp;'SB35 Determination Data'!$F503,'5th Cycle APR Raw Data-Final'!$T$3:$T$1977,"&lt;"&amp;E503),SUMIFS('5th Cycle APR Raw Data-Final'!$O$3:$O$1977,'5th Cycle APR Raw Data-Final'!$A$3:$A$1977,'SB35 Determination Data'!$K503,'5th Cycle APR Raw Data-Final'!$T$3:$T$1977,"&gt;="&amp;'SB35 Determination Data'!$F503,'5th Cycle APR Raw Data-Final'!$T$3:$T$1977,"&lt;="&amp;G503))</f>
        <v>0</v>
      </c>
      <c r="AE503" s="60">
        <f t="shared" si="17"/>
        <v>294</v>
      </c>
      <c r="AF503" s="31">
        <f t="shared" si="18"/>
        <v>0</v>
      </c>
      <c r="AG503" s="60">
        <f>VLOOKUP(K503,'5th Cycle APR Raw Data-Final'!$A$3:$P$1977,16,FALSE)</f>
        <v>653</v>
      </c>
      <c r="AH503" s="60">
        <f>IF(AN503&lt;1,SUMIFS('5th Cycle APR Raw Data-Final'!$Q$3:$Q$1977,'5th Cycle APR Raw Data-Final'!$A$3:$A$1977,'SB35 Determination Data'!$K503,'5th Cycle APR Raw Data-Final'!$T$3:$T$1977,"&gt;="&amp;'SB35 Determination Data'!$F503,'5th Cycle APR Raw Data-Final'!$T$3:$T$1977,"&lt;"&amp;E503),SUMIFS('5th Cycle APR Raw Data-Final'!$Q$3:$Q$1977,'5th Cycle APR Raw Data-Final'!$A$3:$A$1977,'SB35 Determination Data'!$K503,'5th Cycle APR Raw Data-Final'!$T$3:$T$1977,"&gt;="&amp;'SB35 Determination Data'!$F503,'5th Cycle APR Raw Data-Final'!$T$3:$T$1977,"&lt;="&amp;G503))</f>
        <v>302</v>
      </c>
      <c r="AI503" s="60">
        <f t="shared" si="19"/>
        <v>351</v>
      </c>
      <c r="AJ503" s="31">
        <f t="shared" si="20"/>
        <v>0.46248085758039814</v>
      </c>
      <c r="AK503" s="60">
        <f>VLOOKUP(K503,'5th Cycle APR Raw Data-Final'!$A$3:$R$1977,18,FALSE)</f>
        <v>1589</v>
      </c>
      <c r="AL503" s="60">
        <f>IF(AN503&lt;1,SUMIFS('5th Cycle APR Raw Data-Final'!$S$3:$S$1977,'5th Cycle APR Raw Data-Final'!$A$3:$A$1977,'SB35 Determination Data'!$K503,'5th Cycle APR Raw Data-Final'!$T$3:$T$1977,"&gt;="&amp;'SB35 Determination Data'!$F503,'5th Cycle APR Raw Data-Final'!$T$3:$T$1977,"&lt;"&amp;E503),SUMIFS('5th Cycle APR Raw Data-Final'!$S$3:$S$1977,'5th Cycle APR Raw Data-Final'!$A$3:$A$1977,'SB35 Determination Data'!$K503,'5th Cycle APR Raw Data-Final'!$T$3:$T$1977,"&gt;="&amp;'SB35 Determination Data'!$F503,'5th Cycle APR Raw Data-Final'!$T$3:$T$1977,"&lt;="&amp;G503))</f>
        <v>302</v>
      </c>
      <c r="AM503" s="60">
        <f t="shared" si="21"/>
        <v>1287</v>
      </c>
      <c r="AN503" s="62">
        <f t="shared" si="22"/>
        <v>0.5</v>
      </c>
      <c r="AO503" s="9" t="str">
        <f t="shared" si="23"/>
        <v>YES</v>
      </c>
      <c r="AP503" s="9" t="str">
        <f t="shared" si="24"/>
        <v>NO</v>
      </c>
      <c r="AQ503" s="9" t="str">
        <f t="shared" si="25"/>
        <v>NO</v>
      </c>
      <c r="AR503" s="48" t="str">
        <f>VLOOKUP(K503,'2018Submitted'!$A$2:$C$540,3,FALSE)</f>
        <v>Successful</v>
      </c>
      <c r="AS503" s="9" t="str">
        <f t="shared" si="26"/>
        <v>NO</v>
      </c>
      <c r="AT503" s="9" t="str">
        <f t="shared" si="27"/>
        <v>NO</v>
      </c>
    </row>
    <row r="504" spans="1:46" ht="12.75" customHeight="1" x14ac:dyDescent="0.15">
      <c r="A504" s="9" t="s">
        <v>472</v>
      </c>
      <c r="B504" s="9" t="str">
        <f t="shared" si="28"/>
        <v>VACAVILLE</v>
      </c>
      <c r="C504" s="31">
        <f t="shared" si="1"/>
        <v>0.5</v>
      </c>
      <c r="D504" s="45">
        <f t="shared" si="2"/>
        <v>8</v>
      </c>
      <c r="E504" s="46">
        <f t="shared" si="3"/>
        <v>2019</v>
      </c>
      <c r="F504" s="46">
        <f t="shared" si="4"/>
        <v>2015</v>
      </c>
      <c r="G504" s="46">
        <f t="shared" si="5"/>
        <v>2022</v>
      </c>
      <c r="H504" s="9" t="str">
        <f t="shared" si="6"/>
        <v>01/31/2015</v>
      </c>
      <c r="I504" s="9" t="str">
        <f t="shared" si="7"/>
        <v>01/31/2023</v>
      </c>
      <c r="J504" s="9" t="s">
        <v>67</v>
      </c>
      <c r="K504" s="49" t="s">
        <v>570</v>
      </c>
      <c r="L504" s="60">
        <f>VLOOKUP(K504,'5th Cycle APR Raw Data-Final'!$A$3:$P$1977,6,FALSE)</f>
        <v>287</v>
      </c>
      <c r="M504" s="60">
        <f>IF(AN504&lt;1,SUMIFS('5th Cycle APR Raw Data-Final'!G$3:G$1977,'5th Cycle APR Raw Data-Final'!$A$3:$A$1977,'SB35 Determination Data'!$K504,'5th Cycle APR Raw Data-Final'!$T$3:$T$1977,"&gt;="&amp;'SB35 Determination Data'!$F504,'5th Cycle APR Raw Data-Final'!$T$3:$T$1977,"&lt;"&amp;E504),SUMIFS('5th Cycle APR Raw Data-Final'!G$3:G$1977,'5th Cycle APR Raw Data-Final'!$A$3:$A$1977,'SB35 Determination Data'!$K504,'5th Cycle APR Raw Data-Final'!$T$3:$T$1977,"&gt;="&amp;'SB35 Determination Data'!$F504,'5th Cycle APR Raw Data-Final'!$T$3:$T$1977,"&lt;="&amp;G504))</f>
        <v>48</v>
      </c>
      <c r="N504" s="60">
        <f>IF(AN504&lt;1,SUMIFS('5th Cycle APR Raw Data-Final'!H$3:H$1977,'5th Cycle APR Raw Data-Final'!$A$3:$A$1977,'SB35 Determination Data'!$K504,'5th Cycle APR Raw Data-Final'!$T$3:$T$1977,"&gt;="&amp;'SB35 Determination Data'!$F504,'5th Cycle APR Raw Data-Final'!$T$3:$T$1977,"&lt;"&amp;E504),SUMIFS('5th Cycle APR Raw Data-Final'!H$3:H$1977,'5th Cycle APR Raw Data-Final'!$A$3:$A$1977,'SB35 Determination Data'!$K504,'5th Cycle APR Raw Data-Final'!$T$3:$T$1977,"&gt;="&amp;'SB35 Determination Data'!$F504,'5th Cycle APR Raw Data-Final'!$T$3:$T$1977,"&lt;="&amp;G504))</f>
        <v>48</v>
      </c>
      <c r="O504" s="60">
        <f>IF(AN504&lt;1,SUMIFS('5th Cycle APR Raw Data-Final'!I$3:I$1977,'5th Cycle APR Raw Data-Final'!$A$3:$A$1977,'SB35 Determination Data'!$K504,'5th Cycle APR Raw Data-Final'!$T$3:$T$1977,"&gt;="&amp;'SB35 Determination Data'!$F504,'5th Cycle APR Raw Data-Final'!$T$3:$T$1977,"&lt;"&amp;E504),SUMIFS('5th Cycle APR Raw Data-Final'!I$3:I$1977,'5th Cycle APR Raw Data-Final'!$A$3:$A$1977,'SB35 Determination Data'!$K504,'5th Cycle APR Raw Data-Final'!$T$3:$T$1977,"&gt;="&amp;'SB35 Determination Data'!$F504,'5th Cycle APR Raw Data-Final'!$T$3:$T$1977,"&lt;="&amp;G504))</f>
        <v>0</v>
      </c>
      <c r="P504" s="60">
        <f t="shared" si="8"/>
        <v>239</v>
      </c>
      <c r="Q504" s="31">
        <f t="shared" si="9"/>
        <v>0.1672473867595819</v>
      </c>
      <c r="R504" s="61">
        <f t="shared" si="10"/>
        <v>144</v>
      </c>
      <c r="S504" s="61">
        <f t="shared" si="11"/>
        <v>0</v>
      </c>
      <c r="T504" s="60">
        <f>VLOOKUP(K504,'5th Cycle APR Raw Data-Final'!$A$3:$P$1977,10,FALSE)</f>
        <v>134</v>
      </c>
      <c r="U504" s="60">
        <f>IF(AN504&lt;1,SUMIFS('5th Cycle APR Raw Data-Final'!K$3:K$1977,'5th Cycle APR Raw Data-Final'!$A$3:$A$1977,'SB35 Determination Data'!$K504,'5th Cycle APR Raw Data-Final'!$T$3:$T$1977,"&gt;="&amp;'SB35 Determination Data'!$F504,'5th Cycle APR Raw Data-Final'!$T$3:$T$1977,"&lt;"&amp;E504),SUMIFS('5th Cycle APR Raw Data-Final'!K$3:K$1977,'5th Cycle APR Raw Data-Final'!$A$3:$A$1977,'SB35 Determination Data'!$K504,'5th Cycle APR Raw Data-Final'!$T$3:$T$1977,"&gt;="&amp;'SB35 Determination Data'!$F504,'5th Cycle APR Raw Data-Final'!$T$3:$T$1977,"&lt;="&amp;G504))</f>
        <v>96</v>
      </c>
      <c r="V504" s="60">
        <f>IF(AN504&lt;1,SUMIFS('5th Cycle APR Raw Data-Final'!L$3:L$1977,'5th Cycle APR Raw Data-Final'!$A$3:$A$1977,'SB35 Determination Data'!$K504,'5th Cycle APR Raw Data-Final'!$T$3:$T$1977,"&gt;="&amp;'SB35 Determination Data'!$F504,'5th Cycle APR Raw Data-Final'!$T$3:$T$1977,"&lt;"&amp;E504),SUMIFS('5th Cycle APR Raw Data-Final'!L$3:L$1977,'5th Cycle APR Raw Data-Final'!$A$3:$A$1977,'SB35 Determination Data'!$K504,'5th Cycle APR Raw Data-Final'!$T$3:$T$1977,"&gt;="&amp;'SB35 Determination Data'!$F504,'5th Cycle APR Raw Data-Final'!$T$3:$T$1977,"&lt;="&amp;G504))</f>
        <v>94</v>
      </c>
      <c r="W504" s="60">
        <f>IF(AN504&lt;1,SUMIFS('5th Cycle APR Raw Data-Final'!M$3:M$1977,'5th Cycle APR Raw Data-Final'!$A$3:$A$1977,'SB35 Determination Data'!$K504,'5th Cycle APR Raw Data-Final'!$T$3:$T$1977,"&gt;="&amp;'SB35 Determination Data'!$F504,'5th Cycle APR Raw Data-Final'!$T$3:$T$1977,"&lt;"&amp;E504),SUMIFS('5th Cycle APR Raw Data-Final'!M$3:M$1977,'5th Cycle APR Raw Data-Final'!$A$3:$A$1977,'SB35 Determination Data'!$K504,'5th Cycle APR Raw Data-Final'!$T$3:$T$1977,"&gt;="&amp;'SB35 Determination Data'!$F504,'5th Cycle APR Raw Data-Final'!$T$3:$T$1977,"&lt;="&amp;G504))</f>
        <v>2</v>
      </c>
      <c r="X504" s="60">
        <f t="shared" si="12"/>
        <v>38</v>
      </c>
      <c r="Y504" s="60">
        <f t="shared" si="13"/>
        <v>96</v>
      </c>
      <c r="Z504" s="60">
        <f t="shared" si="14"/>
        <v>38</v>
      </c>
      <c r="AA504" s="31">
        <f t="shared" si="15"/>
        <v>0.71641791044776115</v>
      </c>
      <c r="AB504" s="31">
        <f t="shared" si="16"/>
        <v>0.71641791044776115</v>
      </c>
      <c r="AC504" s="60">
        <f>VLOOKUP(K504,'5th Cycle APR Raw Data-Final'!$A$3:$P$1977,14,FALSE)</f>
        <v>173</v>
      </c>
      <c r="AD504" s="60">
        <f>IF(AN504&lt;1,SUMIFS('5th Cycle APR Raw Data-Final'!$O$3:$O$1977,'5th Cycle APR Raw Data-Final'!$A$3:$A$1977,'SB35 Determination Data'!$K504,'5th Cycle APR Raw Data-Final'!$T$3:$T$1977,"&gt;="&amp;'SB35 Determination Data'!$F504,'5th Cycle APR Raw Data-Final'!$T$3:$T$1977,"&lt;"&amp;E504),SUMIFS('5th Cycle APR Raw Data-Final'!$O$3:$O$1977,'5th Cycle APR Raw Data-Final'!$A$3:$A$1977,'SB35 Determination Data'!$K504,'5th Cycle APR Raw Data-Final'!$T$3:$T$1977,"&gt;="&amp;'SB35 Determination Data'!$F504,'5th Cycle APR Raw Data-Final'!$T$3:$T$1977,"&lt;="&amp;G504))</f>
        <v>533</v>
      </c>
      <c r="AE504" s="60">
        <f t="shared" si="17"/>
        <v>0</v>
      </c>
      <c r="AF504" s="31">
        <f t="shared" si="18"/>
        <v>3.0809248554913293</v>
      </c>
      <c r="AG504" s="60">
        <f>VLOOKUP(K504,'5th Cycle APR Raw Data-Final'!$A$3:$P$1977,16,FALSE)</f>
        <v>490</v>
      </c>
      <c r="AH504" s="60">
        <f>IF(AN504&lt;1,SUMIFS('5th Cycle APR Raw Data-Final'!$Q$3:$Q$1977,'5th Cycle APR Raw Data-Final'!$A$3:$A$1977,'SB35 Determination Data'!$K504,'5th Cycle APR Raw Data-Final'!$T$3:$T$1977,"&gt;="&amp;'SB35 Determination Data'!$F504,'5th Cycle APR Raw Data-Final'!$T$3:$T$1977,"&lt;"&amp;E504),SUMIFS('5th Cycle APR Raw Data-Final'!$Q$3:$Q$1977,'5th Cycle APR Raw Data-Final'!$A$3:$A$1977,'SB35 Determination Data'!$K504,'5th Cycle APR Raw Data-Final'!$T$3:$T$1977,"&gt;="&amp;'SB35 Determination Data'!$F504,'5th Cycle APR Raw Data-Final'!$T$3:$T$1977,"&lt;="&amp;G504))</f>
        <v>657</v>
      </c>
      <c r="AI504" s="60">
        <f t="shared" si="19"/>
        <v>0</v>
      </c>
      <c r="AJ504" s="31">
        <f t="shared" si="20"/>
        <v>1.3408163265306123</v>
      </c>
      <c r="AK504" s="60">
        <f>VLOOKUP(K504,'5th Cycle APR Raw Data-Final'!$A$3:$R$1977,18,FALSE)</f>
        <v>1084</v>
      </c>
      <c r="AL504" s="60">
        <f>IF(AN504&lt;1,SUMIFS('5th Cycle APR Raw Data-Final'!$S$3:$S$1977,'5th Cycle APR Raw Data-Final'!$A$3:$A$1977,'SB35 Determination Data'!$K504,'5th Cycle APR Raw Data-Final'!$T$3:$T$1977,"&gt;="&amp;'SB35 Determination Data'!$F504,'5th Cycle APR Raw Data-Final'!$T$3:$T$1977,"&lt;"&amp;E504),SUMIFS('5th Cycle APR Raw Data-Final'!$S$3:$S$1977,'5th Cycle APR Raw Data-Final'!$A$3:$A$1977,'SB35 Determination Data'!$K504,'5th Cycle APR Raw Data-Final'!$T$3:$T$1977,"&gt;="&amp;'SB35 Determination Data'!$F504,'5th Cycle APR Raw Data-Final'!$T$3:$T$1977,"&lt;="&amp;G504))</f>
        <v>1334</v>
      </c>
      <c r="AM504" s="60">
        <f t="shared" si="21"/>
        <v>277</v>
      </c>
      <c r="AN504" s="62">
        <f t="shared" si="22"/>
        <v>0.5</v>
      </c>
      <c r="AO504" s="9" t="str">
        <f t="shared" si="23"/>
        <v>NO</v>
      </c>
      <c r="AP504" s="9" t="str">
        <f t="shared" si="24"/>
        <v>YES</v>
      </c>
      <c r="AQ504" s="9" t="str">
        <f t="shared" si="25"/>
        <v>NO</v>
      </c>
      <c r="AR504" s="48" t="str">
        <f>VLOOKUP(K504,'2018Submitted'!$A$2:$C$540,3,FALSE)</f>
        <v>Successful</v>
      </c>
      <c r="AS504" s="9" t="str">
        <f t="shared" si="26"/>
        <v>NO</v>
      </c>
      <c r="AT504" s="9" t="str">
        <f t="shared" si="27"/>
        <v>YES</v>
      </c>
    </row>
    <row r="505" spans="1:46" ht="12.75" customHeight="1" x14ac:dyDescent="0.15">
      <c r="A505" s="9" t="s">
        <v>472</v>
      </c>
      <c r="B505" s="9" t="str">
        <f t="shared" si="28"/>
        <v>VALLEJO</v>
      </c>
      <c r="C505" s="31">
        <f t="shared" si="1"/>
        <v>0.5</v>
      </c>
      <c r="D505" s="45">
        <f t="shared" si="2"/>
        <v>8</v>
      </c>
      <c r="E505" s="46">
        <f t="shared" si="3"/>
        <v>2019</v>
      </c>
      <c r="F505" s="46">
        <f t="shared" si="4"/>
        <v>2015</v>
      </c>
      <c r="G505" s="46">
        <f t="shared" si="5"/>
        <v>2022</v>
      </c>
      <c r="H505" s="9" t="str">
        <f t="shared" si="6"/>
        <v>01/31/2015</v>
      </c>
      <c r="I505" s="9" t="str">
        <f t="shared" si="7"/>
        <v>01/31/2023</v>
      </c>
      <c r="J505" s="9" t="s">
        <v>67</v>
      </c>
      <c r="K505" s="49" t="s">
        <v>571</v>
      </c>
      <c r="L505" s="60">
        <f>VLOOKUP(K505,'5th Cycle APR Raw Data-Final'!$A$3:$P$1977,6,FALSE)</f>
        <v>283</v>
      </c>
      <c r="M505" s="60">
        <f>IF(AN505&lt;1,SUMIFS('5th Cycle APR Raw Data-Final'!G$3:G$1977,'5th Cycle APR Raw Data-Final'!$A$3:$A$1977,'SB35 Determination Data'!$K505,'5th Cycle APR Raw Data-Final'!$T$3:$T$1977,"&gt;="&amp;'SB35 Determination Data'!$F505,'5th Cycle APR Raw Data-Final'!$T$3:$T$1977,"&lt;"&amp;E505),SUMIFS('5th Cycle APR Raw Data-Final'!G$3:G$1977,'5th Cycle APR Raw Data-Final'!$A$3:$A$1977,'SB35 Determination Data'!$K505,'5th Cycle APR Raw Data-Final'!$T$3:$T$1977,"&gt;="&amp;'SB35 Determination Data'!$F505,'5th Cycle APR Raw Data-Final'!$T$3:$T$1977,"&lt;="&amp;G505))</f>
        <v>0</v>
      </c>
      <c r="N505" s="60">
        <f>IF(AN505&lt;1,SUMIFS('5th Cycle APR Raw Data-Final'!H$3:H$1977,'5th Cycle APR Raw Data-Final'!$A$3:$A$1977,'SB35 Determination Data'!$K505,'5th Cycle APR Raw Data-Final'!$T$3:$T$1977,"&gt;="&amp;'SB35 Determination Data'!$F505,'5th Cycle APR Raw Data-Final'!$T$3:$T$1977,"&lt;"&amp;E505),SUMIFS('5th Cycle APR Raw Data-Final'!H$3:H$1977,'5th Cycle APR Raw Data-Final'!$A$3:$A$1977,'SB35 Determination Data'!$K505,'5th Cycle APR Raw Data-Final'!$T$3:$T$1977,"&gt;="&amp;'SB35 Determination Data'!$F505,'5th Cycle APR Raw Data-Final'!$T$3:$T$1977,"&lt;="&amp;G505))</f>
        <v>0</v>
      </c>
      <c r="O505" s="60">
        <f>IF(AN505&lt;1,SUMIFS('5th Cycle APR Raw Data-Final'!I$3:I$1977,'5th Cycle APR Raw Data-Final'!$A$3:$A$1977,'SB35 Determination Data'!$K505,'5th Cycle APR Raw Data-Final'!$T$3:$T$1977,"&gt;="&amp;'SB35 Determination Data'!$F505,'5th Cycle APR Raw Data-Final'!$T$3:$T$1977,"&lt;"&amp;E505),SUMIFS('5th Cycle APR Raw Data-Final'!I$3:I$1977,'5th Cycle APR Raw Data-Final'!$A$3:$A$1977,'SB35 Determination Data'!$K505,'5th Cycle APR Raw Data-Final'!$T$3:$T$1977,"&gt;="&amp;'SB35 Determination Data'!$F505,'5th Cycle APR Raw Data-Final'!$T$3:$T$1977,"&lt;="&amp;G505))</f>
        <v>0</v>
      </c>
      <c r="P505" s="60">
        <f t="shared" si="8"/>
        <v>283</v>
      </c>
      <c r="Q505" s="31">
        <f t="shared" si="9"/>
        <v>0</v>
      </c>
      <c r="R505" s="61">
        <f t="shared" si="10"/>
        <v>142</v>
      </c>
      <c r="S505" s="61">
        <f t="shared" si="11"/>
        <v>0</v>
      </c>
      <c r="T505" s="60">
        <f>VLOOKUP(K505,'5th Cycle APR Raw Data-Final'!$A$3:$P$1977,10,FALSE)</f>
        <v>178</v>
      </c>
      <c r="U505" s="60">
        <f>IF(AN505&lt;1,SUMIFS('5th Cycle APR Raw Data-Final'!K$3:K$1977,'5th Cycle APR Raw Data-Final'!$A$3:$A$1977,'SB35 Determination Data'!$K505,'5th Cycle APR Raw Data-Final'!$T$3:$T$1977,"&gt;="&amp;'SB35 Determination Data'!$F505,'5th Cycle APR Raw Data-Final'!$T$3:$T$1977,"&lt;"&amp;E505),SUMIFS('5th Cycle APR Raw Data-Final'!K$3:K$1977,'5th Cycle APR Raw Data-Final'!$A$3:$A$1977,'SB35 Determination Data'!$K505,'5th Cycle APR Raw Data-Final'!$T$3:$T$1977,"&gt;="&amp;'SB35 Determination Data'!$F505,'5th Cycle APR Raw Data-Final'!$T$3:$T$1977,"&lt;="&amp;G505))</f>
        <v>0</v>
      </c>
      <c r="V505" s="60">
        <f>IF(AN505&lt;1,SUMIFS('5th Cycle APR Raw Data-Final'!L$3:L$1977,'5th Cycle APR Raw Data-Final'!$A$3:$A$1977,'SB35 Determination Data'!$K505,'5th Cycle APR Raw Data-Final'!$T$3:$T$1977,"&gt;="&amp;'SB35 Determination Data'!$F505,'5th Cycle APR Raw Data-Final'!$T$3:$T$1977,"&lt;"&amp;E505),SUMIFS('5th Cycle APR Raw Data-Final'!L$3:L$1977,'5th Cycle APR Raw Data-Final'!$A$3:$A$1977,'SB35 Determination Data'!$K505,'5th Cycle APR Raw Data-Final'!$T$3:$T$1977,"&gt;="&amp;'SB35 Determination Data'!$F505,'5th Cycle APR Raw Data-Final'!$T$3:$T$1977,"&lt;="&amp;G505))</f>
        <v>0</v>
      </c>
      <c r="W505" s="60">
        <f>IF(AN505&lt;1,SUMIFS('5th Cycle APR Raw Data-Final'!M$3:M$1977,'5th Cycle APR Raw Data-Final'!$A$3:$A$1977,'SB35 Determination Data'!$K505,'5th Cycle APR Raw Data-Final'!$T$3:$T$1977,"&gt;="&amp;'SB35 Determination Data'!$F505,'5th Cycle APR Raw Data-Final'!$T$3:$T$1977,"&lt;"&amp;E505),SUMIFS('5th Cycle APR Raw Data-Final'!M$3:M$1977,'5th Cycle APR Raw Data-Final'!$A$3:$A$1977,'SB35 Determination Data'!$K505,'5th Cycle APR Raw Data-Final'!$T$3:$T$1977,"&gt;="&amp;'SB35 Determination Data'!$F505,'5th Cycle APR Raw Data-Final'!$T$3:$T$1977,"&lt;="&amp;G505))</f>
        <v>0</v>
      </c>
      <c r="X505" s="60">
        <f t="shared" si="12"/>
        <v>178</v>
      </c>
      <c r="Y505" s="60">
        <f t="shared" si="13"/>
        <v>0</v>
      </c>
      <c r="Z505" s="60">
        <f t="shared" si="14"/>
        <v>178</v>
      </c>
      <c r="AA505" s="31">
        <f t="shared" si="15"/>
        <v>0</v>
      </c>
      <c r="AB505" s="31">
        <f t="shared" si="16"/>
        <v>0</v>
      </c>
      <c r="AC505" s="60">
        <f>VLOOKUP(K505,'5th Cycle APR Raw Data-Final'!$A$3:$P$1977,14,FALSE)</f>
        <v>211</v>
      </c>
      <c r="AD505" s="60">
        <f>IF(AN505&lt;1,SUMIFS('5th Cycle APR Raw Data-Final'!$O$3:$O$1977,'5th Cycle APR Raw Data-Final'!$A$3:$A$1977,'SB35 Determination Data'!$K505,'5th Cycle APR Raw Data-Final'!$T$3:$T$1977,"&gt;="&amp;'SB35 Determination Data'!$F505,'5th Cycle APR Raw Data-Final'!$T$3:$T$1977,"&lt;"&amp;E505),SUMIFS('5th Cycle APR Raw Data-Final'!$O$3:$O$1977,'5th Cycle APR Raw Data-Final'!$A$3:$A$1977,'SB35 Determination Data'!$K505,'5th Cycle APR Raw Data-Final'!$T$3:$T$1977,"&gt;="&amp;'SB35 Determination Data'!$F505,'5th Cycle APR Raw Data-Final'!$T$3:$T$1977,"&lt;="&amp;G505))</f>
        <v>0</v>
      </c>
      <c r="AE505" s="60">
        <f t="shared" si="17"/>
        <v>211</v>
      </c>
      <c r="AF505" s="31">
        <f t="shared" si="18"/>
        <v>0</v>
      </c>
      <c r="AG505" s="60">
        <f>VLOOKUP(K505,'5th Cycle APR Raw Data-Final'!$A$3:$P$1977,16,FALSE)</f>
        <v>690</v>
      </c>
      <c r="AH505" s="60">
        <f>IF(AN505&lt;1,SUMIFS('5th Cycle APR Raw Data-Final'!$Q$3:$Q$1977,'5th Cycle APR Raw Data-Final'!$A$3:$A$1977,'SB35 Determination Data'!$K505,'5th Cycle APR Raw Data-Final'!$T$3:$T$1977,"&gt;="&amp;'SB35 Determination Data'!$F505,'5th Cycle APR Raw Data-Final'!$T$3:$T$1977,"&lt;"&amp;E505),SUMIFS('5th Cycle APR Raw Data-Final'!$Q$3:$Q$1977,'5th Cycle APR Raw Data-Final'!$A$3:$A$1977,'SB35 Determination Data'!$K505,'5th Cycle APR Raw Data-Final'!$T$3:$T$1977,"&gt;="&amp;'SB35 Determination Data'!$F505,'5th Cycle APR Raw Data-Final'!$T$3:$T$1977,"&lt;="&amp;G505))</f>
        <v>146</v>
      </c>
      <c r="AI505" s="60">
        <f t="shared" si="19"/>
        <v>544</v>
      </c>
      <c r="AJ505" s="31">
        <f t="shared" si="20"/>
        <v>0.21159420289855072</v>
      </c>
      <c r="AK505" s="60">
        <f>VLOOKUP(K505,'5th Cycle APR Raw Data-Final'!$A$3:$R$1977,18,FALSE)</f>
        <v>1362</v>
      </c>
      <c r="AL505" s="60">
        <f>IF(AN505&lt;1,SUMIFS('5th Cycle APR Raw Data-Final'!$S$3:$S$1977,'5th Cycle APR Raw Data-Final'!$A$3:$A$1977,'SB35 Determination Data'!$K505,'5th Cycle APR Raw Data-Final'!$T$3:$T$1977,"&gt;="&amp;'SB35 Determination Data'!$F505,'5th Cycle APR Raw Data-Final'!$T$3:$T$1977,"&lt;"&amp;E505),SUMIFS('5th Cycle APR Raw Data-Final'!$S$3:$S$1977,'5th Cycle APR Raw Data-Final'!$A$3:$A$1977,'SB35 Determination Data'!$K505,'5th Cycle APR Raw Data-Final'!$T$3:$T$1977,"&gt;="&amp;'SB35 Determination Data'!$F505,'5th Cycle APR Raw Data-Final'!$T$3:$T$1977,"&lt;="&amp;G505))</f>
        <v>146</v>
      </c>
      <c r="AM505" s="60">
        <f t="shared" si="21"/>
        <v>1216</v>
      </c>
      <c r="AN505" s="62">
        <f t="shared" si="22"/>
        <v>0.5</v>
      </c>
      <c r="AO505" s="9" t="str">
        <f t="shared" si="23"/>
        <v>YES</v>
      </c>
      <c r="AP505" s="9" t="str">
        <f t="shared" si="24"/>
        <v>NO</v>
      </c>
      <c r="AQ505" s="9" t="str">
        <f t="shared" si="25"/>
        <v>NO</v>
      </c>
      <c r="AR505" s="48" t="str">
        <f>VLOOKUP(K505,'2018Submitted'!$A$2:$C$540,3,FALSE)</f>
        <v>Successful</v>
      </c>
      <c r="AS505" s="9" t="str">
        <f t="shared" si="26"/>
        <v>NO</v>
      </c>
      <c r="AT505" s="9" t="str">
        <f t="shared" si="27"/>
        <v>NO</v>
      </c>
    </row>
    <row r="506" spans="1:46" ht="12.75" customHeight="1" x14ac:dyDescent="0.15">
      <c r="A506" s="9" t="s">
        <v>502</v>
      </c>
      <c r="B506" s="9" t="str">
        <f t="shared" si="28"/>
        <v>VENTURA COUNTY</v>
      </c>
      <c r="C506" s="31">
        <f t="shared" si="1"/>
        <v>0.625</v>
      </c>
      <c r="D506" s="45">
        <f t="shared" si="2"/>
        <v>8</v>
      </c>
      <c r="E506" s="46">
        <f t="shared" si="3"/>
        <v>2018</v>
      </c>
      <c r="F506" s="46">
        <f t="shared" si="4"/>
        <v>2014</v>
      </c>
      <c r="G506" s="46" t="str">
        <f t="shared" si="5"/>
        <v>2021</v>
      </c>
      <c r="H506" s="9" t="str">
        <f t="shared" si="6"/>
        <v>10/15/2013</v>
      </c>
      <c r="I506" s="9" t="str">
        <f t="shared" si="7"/>
        <v>10/15/2021</v>
      </c>
      <c r="J506" s="9" t="s">
        <v>144</v>
      </c>
      <c r="K506" s="49" t="s">
        <v>623</v>
      </c>
      <c r="L506" s="60">
        <f>VLOOKUP(K506,'5th Cycle APR Raw Data-Final'!$A$3:$P$1977,6,FALSE)</f>
        <v>246</v>
      </c>
      <c r="M506" s="60">
        <f>IF(AN506&lt;1,SUMIFS('5th Cycle APR Raw Data-Final'!G$3:G$1977,'5th Cycle APR Raw Data-Final'!$A$3:$A$1977,'SB35 Determination Data'!$K506,'5th Cycle APR Raw Data-Final'!$T$3:$T$1977,"&gt;="&amp;'SB35 Determination Data'!$F506,'5th Cycle APR Raw Data-Final'!$T$3:$T$1977,"&lt;"&amp;E506),SUMIFS('5th Cycle APR Raw Data-Final'!G$3:G$1977,'5th Cycle APR Raw Data-Final'!$A$3:$A$1977,'SB35 Determination Data'!$K506,'5th Cycle APR Raw Data-Final'!$T$3:$T$1977,"&gt;="&amp;'SB35 Determination Data'!$F506,'5th Cycle APR Raw Data-Final'!$T$3:$T$1977,"&lt;="&amp;G506))</f>
        <v>63</v>
      </c>
      <c r="N506" s="60">
        <f>IF(AN506&lt;1,SUMIFS('5th Cycle APR Raw Data-Final'!H$3:H$1977,'5th Cycle APR Raw Data-Final'!$A$3:$A$1977,'SB35 Determination Data'!$K506,'5th Cycle APR Raw Data-Final'!$T$3:$T$1977,"&gt;="&amp;'SB35 Determination Data'!$F506,'5th Cycle APR Raw Data-Final'!$T$3:$T$1977,"&lt;"&amp;E506),SUMIFS('5th Cycle APR Raw Data-Final'!H$3:H$1977,'5th Cycle APR Raw Data-Final'!$A$3:$A$1977,'SB35 Determination Data'!$K506,'5th Cycle APR Raw Data-Final'!$T$3:$T$1977,"&gt;="&amp;'SB35 Determination Data'!$F506,'5th Cycle APR Raw Data-Final'!$T$3:$T$1977,"&lt;="&amp;G506))</f>
        <v>0</v>
      </c>
      <c r="O506" s="60">
        <f>IF(AN506&lt;1,SUMIFS('5th Cycle APR Raw Data-Final'!I$3:I$1977,'5th Cycle APR Raw Data-Final'!$A$3:$A$1977,'SB35 Determination Data'!$K506,'5th Cycle APR Raw Data-Final'!$T$3:$T$1977,"&gt;="&amp;'SB35 Determination Data'!$F506,'5th Cycle APR Raw Data-Final'!$T$3:$T$1977,"&lt;"&amp;E506),SUMIFS('5th Cycle APR Raw Data-Final'!I$3:I$1977,'5th Cycle APR Raw Data-Final'!$A$3:$A$1977,'SB35 Determination Data'!$K506,'5th Cycle APR Raw Data-Final'!$T$3:$T$1977,"&gt;="&amp;'SB35 Determination Data'!$F506,'5th Cycle APR Raw Data-Final'!$T$3:$T$1977,"&lt;="&amp;G506))</f>
        <v>63</v>
      </c>
      <c r="P506" s="60">
        <f t="shared" si="8"/>
        <v>183</v>
      </c>
      <c r="Q506" s="31">
        <f t="shared" si="9"/>
        <v>0.25609756097560976</v>
      </c>
      <c r="R506" s="61">
        <f t="shared" si="10"/>
        <v>123</v>
      </c>
      <c r="S506" s="61">
        <f t="shared" si="11"/>
        <v>0</v>
      </c>
      <c r="T506" s="60">
        <f>VLOOKUP(K506,'5th Cycle APR Raw Data-Final'!$A$3:$P$1977,10,FALSE)</f>
        <v>168</v>
      </c>
      <c r="U506" s="60">
        <f>IF(AN506&lt;1,SUMIFS('5th Cycle APR Raw Data-Final'!K$3:K$1977,'5th Cycle APR Raw Data-Final'!$A$3:$A$1977,'SB35 Determination Data'!$K506,'5th Cycle APR Raw Data-Final'!$T$3:$T$1977,"&gt;="&amp;'SB35 Determination Data'!$F506,'5th Cycle APR Raw Data-Final'!$T$3:$T$1977,"&lt;"&amp;E506),SUMIFS('5th Cycle APR Raw Data-Final'!K$3:K$1977,'5th Cycle APR Raw Data-Final'!$A$3:$A$1977,'SB35 Determination Data'!$K506,'5th Cycle APR Raw Data-Final'!$T$3:$T$1977,"&gt;="&amp;'SB35 Determination Data'!$F506,'5th Cycle APR Raw Data-Final'!$T$3:$T$1977,"&lt;="&amp;G506))</f>
        <v>71</v>
      </c>
      <c r="V506" s="60">
        <f>IF(AN506&lt;1,SUMIFS('5th Cycle APR Raw Data-Final'!L$3:L$1977,'5th Cycle APR Raw Data-Final'!$A$3:$A$1977,'SB35 Determination Data'!$K506,'5th Cycle APR Raw Data-Final'!$T$3:$T$1977,"&gt;="&amp;'SB35 Determination Data'!$F506,'5th Cycle APR Raw Data-Final'!$T$3:$T$1977,"&lt;"&amp;E506),SUMIFS('5th Cycle APR Raw Data-Final'!L$3:L$1977,'5th Cycle APR Raw Data-Final'!$A$3:$A$1977,'SB35 Determination Data'!$K506,'5th Cycle APR Raw Data-Final'!$T$3:$T$1977,"&gt;="&amp;'SB35 Determination Data'!$F506,'5th Cycle APR Raw Data-Final'!$T$3:$T$1977,"&lt;="&amp;G506))</f>
        <v>0</v>
      </c>
      <c r="W506" s="60">
        <f>IF(AN506&lt;1,SUMIFS('5th Cycle APR Raw Data-Final'!M$3:M$1977,'5th Cycle APR Raw Data-Final'!$A$3:$A$1977,'SB35 Determination Data'!$K506,'5th Cycle APR Raw Data-Final'!$T$3:$T$1977,"&gt;="&amp;'SB35 Determination Data'!$F506,'5th Cycle APR Raw Data-Final'!$T$3:$T$1977,"&lt;"&amp;E506),SUMIFS('5th Cycle APR Raw Data-Final'!M$3:M$1977,'5th Cycle APR Raw Data-Final'!$A$3:$A$1977,'SB35 Determination Data'!$K506,'5th Cycle APR Raw Data-Final'!$T$3:$T$1977,"&gt;="&amp;'SB35 Determination Data'!$F506,'5th Cycle APR Raw Data-Final'!$T$3:$T$1977,"&lt;="&amp;G506))</f>
        <v>71</v>
      </c>
      <c r="X506" s="60">
        <f t="shared" si="12"/>
        <v>97</v>
      </c>
      <c r="Y506" s="60">
        <f t="shared" si="13"/>
        <v>71</v>
      </c>
      <c r="Z506" s="60">
        <f t="shared" si="14"/>
        <v>97</v>
      </c>
      <c r="AA506" s="31">
        <f t="shared" si="15"/>
        <v>0.42261904761904762</v>
      </c>
      <c r="AB506" s="31">
        <f t="shared" si="16"/>
        <v>0.42261904761904762</v>
      </c>
      <c r="AC506" s="60">
        <f>VLOOKUP(K506,'5th Cycle APR Raw Data-Final'!$A$3:$P$1977,14,FALSE)</f>
        <v>189</v>
      </c>
      <c r="AD506" s="60">
        <f>IF(AN506&lt;1,SUMIFS('5th Cycle APR Raw Data-Final'!$O$3:$O$1977,'5th Cycle APR Raw Data-Final'!$A$3:$A$1977,'SB35 Determination Data'!$K506,'5th Cycle APR Raw Data-Final'!$T$3:$T$1977,"&gt;="&amp;'SB35 Determination Data'!$F506,'5th Cycle APR Raw Data-Final'!$T$3:$T$1977,"&lt;"&amp;E506),SUMIFS('5th Cycle APR Raw Data-Final'!$O$3:$O$1977,'5th Cycle APR Raw Data-Final'!$A$3:$A$1977,'SB35 Determination Data'!$K506,'5th Cycle APR Raw Data-Final'!$T$3:$T$1977,"&gt;="&amp;'SB35 Determination Data'!$F506,'5th Cycle APR Raw Data-Final'!$T$3:$T$1977,"&lt;="&amp;G506))</f>
        <v>47</v>
      </c>
      <c r="AE506" s="60">
        <f t="shared" si="17"/>
        <v>142</v>
      </c>
      <c r="AF506" s="31">
        <f t="shared" si="18"/>
        <v>0.24867724867724866</v>
      </c>
      <c r="AG506" s="60">
        <f>VLOOKUP(K506,'5th Cycle APR Raw Data-Final'!$A$3:$P$1977,16,FALSE)</f>
        <v>412</v>
      </c>
      <c r="AH506" s="60">
        <f>IF(AN506&lt;1,SUMIFS('5th Cycle APR Raw Data-Final'!$Q$3:$Q$1977,'5th Cycle APR Raw Data-Final'!$A$3:$A$1977,'SB35 Determination Data'!$K506,'5th Cycle APR Raw Data-Final'!$T$3:$T$1977,"&gt;="&amp;'SB35 Determination Data'!$F506,'5th Cycle APR Raw Data-Final'!$T$3:$T$1977,"&lt;"&amp;E506),SUMIFS('5th Cycle APR Raw Data-Final'!$Q$3:$Q$1977,'5th Cycle APR Raw Data-Final'!$A$3:$A$1977,'SB35 Determination Data'!$K506,'5th Cycle APR Raw Data-Final'!$T$3:$T$1977,"&gt;="&amp;'SB35 Determination Data'!$F506,'5th Cycle APR Raw Data-Final'!$T$3:$T$1977,"&lt;="&amp;G506))</f>
        <v>193</v>
      </c>
      <c r="AI506" s="60">
        <f t="shared" si="19"/>
        <v>219</v>
      </c>
      <c r="AJ506" s="31">
        <f t="shared" si="20"/>
        <v>0.46844660194174759</v>
      </c>
      <c r="AK506" s="60">
        <f>VLOOKUP(K506,'5th Cycle APR Raw Data-Final'!$A$3:$R$1977,18,FALSE)</f>
        <v>1015</v>
      </c>
      <c r="AL506" s="60">
        <f>IF(AN506&lt;1,SUMIFS('5th Cycle APR Raw Data-Final'!$S$3:$S$1977,'5th Cycle APR Raw Data-Final'!$A$3:$A$1977,'SB35 Determination Data'!$K506,'5th Cycle APR Raw Data-Final'!$T$3:$T$1977,"&gt;="&amp;'SB35 Determination Data'!$F506,'5th Cycle APR Raw Data-Final'!$T$3:$T$1977,"&lt;"&amp;E506),SUMIFS('5th Cycle APR Raw Data-Final'!$S$3:$S$1977,'5th Cycle APR Raw Data-Final'!$A$3:$A$1977,'SB35 Determination Data'!$K506,'5th Cycle APR Raw Data-Final'!$T$3:$T$1977,"&gt;="&amp;'SB35 Determination Data'!$F506,'5th Cycle APR Raw Data-Final'!$T$3:$T$1977,"&lt;="&amp;G506))</f>
        <v>374</v>
      </c>
      <c r="AM506" s="60">
        <f t="shared" si="21"/>
        <v>641</v>
      </c>
      <c r="AN506" s="62">
        <f t="shared" si="22"/>
        <v>0.5</v>
      </c>
      <c r="AO506" s="9" t="str">
        <f t="shared" si="23"/>
        <v>YES</v>
      </c>
      <c r="AP506" s="9" t="str">
        <f t="shared" si="24"/>
        <v>NO</v>
      </c>
      <c r="AQ506" s="9" t="str">
        <f t="shared" si="25"/>
        <v>NO</v>
      </c>
      <c r="AR506" s="48" t="str">
        <f>VLOOKUP(K506,'2018Submitted'!$A$2:$C$540,3,FALSE)</f>
        <v>Successful</v>
      </c>
      <c r="AS506" s="9" t="str">
        <f t="shared" si="26"/>
        <v>NO</v>
      </c>
      <c r="AT506" s="9" t="str">
        <f t="shared" si="27"/>
        <v>NO</v>
      </c>
    </row>
    <row r="507" spans="1:46" ht="12.75" customHeight="1" x14ac:dyDescent="0.15">
      <c r="A507" s="9" t="s">
        <v>168</v>
      </c>
      <c r="B507" s="9" t="str">
        <f t="shared" si="28"/>
        <v>VERNON</v>
      </c>
      <c r="C507" s="31">
        <f t="shared" si="1"/>
        <v>0.625</v>
      </c>
      <c r="D507" s="45">
        <f t="shared" si="2"/>
        <v>8</v>
      </c>
      <c r="E507" s="46">
        <f t="shared" si="3"/>
        <v>2018</v>
      </c>
      <c r="F507" s="46">
        <f t="shared" si="4"/>
        <v>2014</v>
      </c>
      <c r="G507" s="46" t="str">
        <f t="shared" si="5"/>
        <v>2021</v>
      </c>
      <c r="H507" s="9" t="str">
        <f t="shared" si="6"/>
        <v>10/15/2013</v>
      </c>
      <c r="I507" s="9" t="str">
        <f t="shared" si="7"/>
        <v>10/15/2021</v>
      </c>
      <c r="J507" s="9" t="s">
        <v>144</v>
      </c>
      <c r="K507" s="49" t="s">
        <v>1327</v>
      </c>
      <c r="L507" s="60" t="e">
        <f>VLOOKUP(K507,'5th Cycle APR Raw Data-Final'!$A$3:$P$1977,6,FALSE)</f>
        <v>#N/A</v>
      </c>
      <c r="M507" s="60">
        <f>IF(AN507&lt;1,SUMIFS('5th Cycle APR Raw Data-Final'!G$3:G$1977,'5th Cycle APR Raw Data-Final'!$A$3:$A$1977,'SB35 Determination Data'!$K507,'5th Cycle APR Raw Data-Final'!$T$3:$T$1977,"&gt;="&amp;'SB35 Determination Data'!$F507,'5th Cycle APR Raw Data-Final'!$T$3:$T$1977,"&lt;"&amp;E507),SUMIFS('5th Cycle APR Raw Data-Final'!G$3:G$1977,'5th Cycle APR Raw Data-Final'!$A$3:$A$1977,'SB35 Determination Data'!$K507,'5th Cycle APR Raw Data-Final'!$T$3:$T$1977,"&gt;="&amp;'SB35 Determination Data'!$F507,'5th Cycle APR Raw Data-Final'!$T$3:$T$1977,"&lt;="&amp;G507))</f>
        <v>0</v>
      </c>
      <c r="N507" s="60">
        <f>IF(AN507&lt;1,SUMIFS('5th Cycle APR Raw Data-Final'!H$3:H$1977,'5th Cycle APR Raw Data-Final'!$A$3:$A$1977,'SB35 Determination Data'!$K507,'5th Cycle APR Raw Data-Final'!$T$3:$T$1977,"&gt;="&amp;'SB35 Determination Data'!$F507,'5th Cycle APR Raw Data-Final'!$T$3:$T$1977,"&lt;"&amp;E507),SUMIFS('5th Cycle APR Raw Data-Final'!H$3:H$1977,'5th Cycle APR Raw Data-Final'!$A$3:$A$1977,'SB35 Determination Data'!$K507,'5th Cycle APR Raw Data-Final'!$T$3:$T$1977,"&gt;="&amp;'SB35 Determination Data'!$F507,'5th Cycle APR Raw Data-Final'!$T$3:$T$1977,"&lt;="&amp;G507))</f>
        <v>0</v>
      </c>
      <c r="O507" s="60">
        <f>IF(AN507&lt;1,SUMIFS('5th Cycle APR Raw Data-Final'!I$3:I$1977,'5th Cycle APR Raw Data-Final'!$A$3:$A$1977,'SB35 Determination Data'!$K507,'5th Cycle APR Raw Data-Final'!$T$3:$T$1977,"&gt;="&amp;'SB35 Determination Data'!$F507,'5th Cycle APR Raw Data-Final'!$T$3:$T$1977,"&lt;"&amp;E507),SUMIFS('5th Cycle APR Raw Data-Final'!I$3:I$1977,'5th Cycle APR Raw Data-Final'!$A$3:$A$1977,'SB35 Determination Data'!$K507,'5th Cycle APR Raw Data-Final'!$T$3:$T$1977,"&gt;="&amp;'SB35 Determination Data'!$F507,'5th Cycle APR Raw Data-Final'!$T$3:$T$1977,"&lt;="&amp;G507))</f>
        <v>0</v>
      </c>
      <c r="P507" s="60" t="e">
        <f t="shared" si="8"/>
        <v>#N/A</v>
      </c>
      <c r="Q507" s="31">
        <f t="shared" si="9"/>
        <v>0</v>
      </c>
      <c r="R507" s="61" t="e">
        <f t="shared" si="10"/>
        <v>#N/A</v>
      </c>
      <c r="S507" s="61" t="e">
        <f t="shared" si="11"/>
        <v>#N/A</v>
      </c>
      <c r="T507" s="60" t="e">
        <f>VLOOKUP(K507,'5th Cycle APR Raw Data-Final'!$A$3:$P$1977,10,FALSE)</f>
        <v>#N/A</v>
      </c>
      <c r="U507" s="60">
        <f>IF(AN507&lt;1,SUMIFS('5th Cycle APR Raw Data-Final'!K$3:K$1977,'5th Cycle APR Raw Data-Final'!$A$3:$A$1977,'SB35 Determination Data'!$K507,'5th Cycle APR Raw Data-Final'!$T$3:$T$1977,"&gt;="&amp;'SB35 Determination Data'!$F507,'5th Cycle APR Raw Data-Final'!$T$3:$T$1977,"&lt;"&amp;E507),SUMIFS('5th Cycle APR Raw Data-Final'!K$3:K$1977,'5th Cycle APR Raw Data-Final'!$A$3:$A$1977,'SB35 Determination Data'!$K507,'5th Cycle APR Raw Data-Final'!$T$3:$T$1977,"&gt;="&amp;'SB35 Determination Data'!$F507,'5th Cycle APR Raw Data-Final'!$T$3:$T$1977,"&lt;="&amp;G507))</f>
        <v>0</v>
      </c>
      <c r="V507" s="60">
        <f>IF(AN507&lt;1,SUMIFS('5th Cycle APR Raw Data-Final'!L$3:L$1977,'5th Cycle APR Raw Data-Final'!$A$3:$A$1977,'SB35 Determination Data'!$K507,'5th Cycle APR Raw Data-Final'!$T$3:$T$1977,"&gt;="&amp;'SB35 Determination Data'!$F507,'5th Cycle APR Raw Data-Final'!$T$3:$T$1977,"&lt;"&amp;E507),SUMIFS('5th Cycle APR Raw Data-Final'!L$3:L$1977,'5th Cycle APR Raw Data-Final'!$A$3:$A$1977,'SB35 Determination Data'!$K507,'5th Cycle APR Raw Data-Final'!$T$3:$T$1977,"&gt;="&amp;'SB35 Determination Data'!$F507,'5th Cycle APR Raw Data-Final'!$T$3:$T$1977,"&lt;="&amp;G507))</f>
        <v>0</v>
      </c>
      <c r="W507" s="60">
        <f>IF(AN507&lt;1,SUMIFS('5th Cycle APR Raw Data-Final'!M$3:M$1977,'5th Cycle APR Raw Data-Final'!$A$3:$A$1977,'SB35 Determination Data'!$K507,'5th Cycle APR Raw Data-Final'!$T$3:$T$1977,"&gt;="&amp;'SB35 Determination Data'!$F507,'5th Cycle APR Raw Data-Final'!$T$3:$T$1977,"&lt;"&amp;E507),SUMIFS('5th Cycle APR Raw Data-Final'!M$3:M$1977,'5th Cycle APR Raw Data-Final'!$A$3:$A$1977,'SB35 Determination Data'!$K507,'5th Cycle APR Raw Data-Final'!$T$3:$T$1977,"&gt;="&amp;'SB35 Determination Data'!$F507,'5th Cycle APR Raw Data-Final'!$T$3:$T$1977,"&lt;="&amp;G507))</f>
        <v>0</v>
      </c>
      <c r="X507" s="60" t="e">
        <f t="shared" si="12"/>
        <v>#N/A</v>
      </c>
      <c r="Y507" s="60" t="e">
        <f t="shared" si="13"/>
        <v>#N/A</v>
      </c>
      <c r="Z507" s="60" t="e">
        <f t="shared" si="14"/>
        <v>#N/A</v>
      </c>
      <c r="AA507" s="31">
        <f t="shared" si="15"/>
        <v>0</v>
      </c>
      <c r="AB507" s="31">
        <f t="shared" si="16"/>
        <v>0</v>
      </c>
      <c r="AC507" s="60" t="e">
        <f>VLOOKUP(K507,'5th Cycle APR Raw Data-Final'!$A$3:$P$1977,14,FALSE)</f>
        <v>#N/A</v>
      </c>
      <c r="AD507" s="60">
        <f>IF(AN507&lt;1,SUMIFS('5th Cycle APR Raw Data-Final'!$O$3:$O$1977,'5th Cycle APR Raw Data-Final'!$A$3:$A$1977,'SB35 Determination Data'!$K507,'5th Cycle APR Raw Data-Final'!$T$3:$T$1977,"&gt;="&amp;'SB35 Determination Data'!$F507,'5th Cycle APR Raw Data-Final'!$T$3:$T$1977,"&lt;"&amp;E507),SUMIFS('5th Cycle APR Raw Data-Final'!$O$3:$O$1977,'5th Cycle APR Raw Data-Final'!$A$3:$A$1977,'SB35 Determination Data'!$K507,'5th Cycle APR Raw Data-Final'!$T$3:$T$1977,"&gt;="&amp;'SB35 Determination Data'!$F507,'5th Cycle APR Raw Data-Final'!$T$3:$T$1977,"&lt;="&amp;G507))</f>
        <v>0</v>
      </c>
      <c r="AE507" s="60" t="e">
        <f t="shared" si="17"/>
        <v>#N/A</v>
      </c>
      <c r="AF507" s="31">
        <f t="shared" si="18"/>
        <v>0</v>
      </c>
      <c r="AG507" s="60" t="e">
        <f>VLOOKUP(K507,'5th Cycle APR Raw Data-Final'!$A$3:$P$1977,16,FALSE)</f>
        <v>#N/A</v>
      </c>
      <c r="AH507" s="60">
        <f>IF(AN507&lt;1,SUMIFS('5th Cycle APR Raw Data-Final'!$Q$3:$Q$1977,'5th Cycle APR Raw Data-Final'!$A$3:$A$1977,'SB35 Determination Data'!$K507,'5th Cycle APR Raw Data-Final'!$T$3:$T$1977,"&gt;="&amp;'SB35 Determination Data'!$F507,'5th Cycle APR Raw Data-Final'!$T$3:$T$1977,"&lt;"&amp;E507),SUMIFS('5th Cycle APR Raw Data-Final'!$Q$3:$Q$1977,'5th Cycle APR Raw Data-Final'!$A$3:$A$1977,'SB35 Determination Data'!$K507,'5th Cycle APR Raw Data-Final'!$T$3:$T$1977,"&gt;="&amp;'SB35 Determination Data'!$F507,'5th Cycle APR Raw Data-Final'!$T$3:$T$1977,"&lt;="&amp;G507))</f>
        <v>0</v>
      </c>
      <c r="AI507" s="60" t="e">
        <f t="shared" si="19"/>
        <v>#N/A</v>
      </c>
      <c r="AJ507" s="31">
        <f t="shared" si="20"/>
        <v>0</v>
      </c>
      <c r="AK507" s="60" t="e">
        <f>VLOOKUP(K507,'5th Cycle APR Raw Data-Final'!$A$3:$R$1977,18,FALSE)</f>
        <v>#N/A</v>
      </c>
      <c r="AL507" s="60">
        <f>IF(AN507&lt;1,SUMIFS('5th Cycle APR Raw Data-Final'!$S$3:$S$1977,'5th Cycle APR Raw Data-Final'!$A$3:$A$1977,'SB35 Determination Data'!$K507,'5th Cycle APR Raw Data-Final'!$T$3:$T$1977,"&gt;="&amp;'SB35 Determination Data'!$F507,'5th Cycle APR Raw Data-Final'!$T$3:$T$1977,"&lt;"&amp;E507),SUMIFS('5th Cycle APR Raw Data-Final'!$S$3:$S$1977,'5th Cycle APR Raw Data-Final'!$A$3:$A$1977,'SB35 Determination Data'!$K507,'5th Cycle APR Raw Data-Final'!$T$3:$T$1977,"&gt;="&amp;'SB35 Determination Data'!$F507,'5th Cycle APR Raw Data-Final'!$T$3:$T$1977,"&lt;="&amp;G507))</f>
        <v>0</v>
      </c>
      <c r="AM507" s="60" t="e">
        <f t="shared" si="21"/>
        <v>#N/A</v>
      </c>
      <c r="AN507" s="62">
        <f t="shared" si="22"/>
        <v>0.5</v>
      </c>
      <c r="AO507" s="9" t="str">
        <f t="shared" si="23"/>
        <v>YES</v>
      </c>
      <c r="AP507" s="9" t="str">
        <f t="shared" si="24"/>
        <v>NO</v>
      </c>
      <c r="AQ507" s="9" t="str">
        <f t="shared" si="25"/>
        <v>NO</v>
      </c>
      <c r="AR507" s="48" t="str">
        <f>VLOOKUP(K507,'2018Submitted'!$A$2:$C$540,3,FALSE)</f>
        <v>Received - Not successful</v>
      </c>
      <c r="AS507" s="9" t="str">
        <f t="shared" si="26"/>
        <v>NO</v>
      </c>
      <c r="AT507" s="9" t="str">
        <f t="shared" si="27"/>
        <v>NO</v>
      </c>
    </row>
    <row r="508" spans="1:46" ht="12.75" customHeight="1" x14ac:dyDescent="0.15">
      <c r="A508" s="9" t="s">
        <v>352</v>
      </c>
      <c r="B508" s="9" t="str">
        <f t="shared" si="28"/>
        <v>VICTORVILLE</v>
      </c>
      <c r="C508" s="31">
        <f t="shared" si="1"/>
        <v>0.625</v>
      </c>
      <c r="D508" s="45">
        <f t="shared" si="2"/>
        <v>8</v>
      </c>
      <c r="E508" s="46">
        <f t="shared" si="3"/>
        <v>2018</v>
      </c>
      <c r="F508" s="46">
        <f t="shared" si="4"/>
        <v>2014</v>
      </c>
      <c r="G508" s="46" t="str">
        <f t="shared" si="5"/>
        <v>2021</v>
      </c>
      <c r="H508" s="9" t="str">
        <f t="shared" si="6"/>
        <v>10/15/2013</v>
      </c>
      <c r="I508" s="9" t="str">
        <f t="shared" si="7"/>
        <v>10/15/2021</v>
      </c>
      <c r="J508" s="9" t="s">
        <v>144</v>
      </c>
      <c r="K508" s="49" t="s">
        <v>1328</v>
      </c>
      <c r="L508" s="60">
        <f>VLOOKUP(K508,'5th Cycle APR Raw Data-Final'!$A$3:$P$1977,6,FALSE)</f>
        <v>1698</v>
      </c>
      <c r="M508" s="60">
        <f>IF(AN508&lt;1,SUMIFS('5th Cycle APR Raw Data-Final'!G$3:G$1977,'5th Cycle APR Raw Data-Final'!$A$3:$A$1977,'SB35 Determination Data'!$K508,'5th Cycle APR Raw Data-Final'!$T$3:$T$1977,"&gt;="&amp;'SB35 Determination Data'!$F508,'5th Cycle APR Raw Data-Final'!$T$3:$T$1977,"&lt;"&amp;E508),SUMIFS('5th Cycle APR Raw Data-Final'!G$3:G$1977,'5th Cycle APR Raw Data-Final'!$A$3:$A$1977,'SB35 Determination Data'!$K508,'5th Cycle APR Raw Data-Final'!$T$3:$T$1977,"&gt;="&amp;'SB35 Determination Data'!$F508,'5th Cycle APR Raw Data-Final'!$T$3:$T$1977,"&lt;="&amp;G508))</f>
        <v>0</v>
      </c>
      <c r="N508" s="60">
        <f>IF(AN508&lt;1,SUMIFS('5th Cycle APR Raw Data-Final'!H$3:H$1977,'5th Cycle APR Raw Data-Final'!$A$3:$A$1977,'SB35 Determination Data'!$K508,'5th Cycle APR Raw Data-Final'!$T$3:$T$1977,"&gt;="&amp;'SB35 Determination Data'!$F508,'5th Cycle APR Raw Data-Final'!$T$3:$T$1977,"&lt;"&amp;E508),SUMIFS('5th Cycle APR Raw Data-Final'!H$3:H$1977,'5th Cycle APR Raw Data-Final'!$A$3:$A$1977,'SB35 Determination Data'!$K508,'5th Cycle APR Raw Data-Final'!$T$3:$T$1977,"&gt;="&amp;'SB35 Determination Data'!$F508,'5th Cycle APR Raw Data-Final'!$T$3:$T$1977,"&lt;="&amp;G508))</f>
        <v>0</v>
      </c>
      <c r="O508" s="60">
        <f>IF(AN508&lt;1,SUMIFS('5th Cycle APR Raw Data-Final'!I$3:I$1977,'5th Cycle APR Raw Data-Final'!$A$3:$A$1977,'SB35 Determination Data'!$K508,'5th Cycle APR Raw Data-Final'!$T$3:$T$1977,"&gt;="&amp;'SB35 Determination Data'!$F508,'5th Cycle APR Raw Data-Final'!$T$3:$T$1977,"&lt;"&amp;E508),SUMIFS('5th Cycle APR Raw Data-Final'!I$3:I$1977,'5th Cycle APR Raw Data-Final'!$A$3:$A$1977,'SB35 Determination Data'!$K508,'5th Cycle APR Raw Data-Final'!$T$3:$T$1977,"&gt;="&amp;'SB35 Determination Data'!$F508,'5th Cycle APR Raw Data-Final'!$T$3:$T$1977,"&lt;="&amp;G508))</f>
        <v>0</v>
      </c>
      <c r="P508" s="60">
        <f t="shared" si="8"/>
        <v>1698</v>
      </c>
      <c r="Q508" s="31">
        <f t="shared" si="9"/>
        <v>0</v>
      </c>
      <c r="R508" s="61">
        <f t="shared" si="10"/>
        <v>849</v>
      </c>
      <c r="S508" s="61">
        <f t="shared" si="11"/>
        <v>0</v>
      </c>
      <c r="T508" s="60">
        <f>VLOOKUP(K508,'5th Cycle APR Raw Data-Final'!$A$3:$P$1977,10,FALSE)</f>
        <v>1207</v>
      </c>
      <c r="U508" s="60">
        <f>IF(AN508&lt;1,SUMIFS('5th Cycle APR Raw Data-Final'!K$3:K$1977,'5th Cycle APR Raw Data-Final'!$A$3:$A$1977,'SB35 Determination Data'!$K508,'5th Cycle APR Raw Data-Final'!$T$3:$T$1977,"&gt;="&amp;'SB35 Determination Data'!$F508,'5th Cycle APR Raw Data-Final'!$T$3:$T$1977,"&lt;"&amp;E508),SUMIFS('5th Cycle APR Raw Data-Final'!K$3:K$1977,'5th Cycle APR Raw Data-Final'!$A$3:$A$1977,'SB35 Determination Data'!$K508,'5th Cycle APR Raw Data-Final'!$T$3:$T$1977,"&gt;="&amp;'SB35 Determination Data'!$F508,'5th Cycle APR Raw Data-Final'!$T$3:$T$1977,"&lt;="&amp;G508))</f>
        <v>0</v>
      </c>
      <c r="V508" s="60">
        <f>IF(AN508&lt;1,SUMIFS('5th Cycle APR Raw Data-Final'!L$3:L$1977,'5th Cycle APR Raw Data-Final'!$A$3:$A$1977,'SB35 Determination Data'!$K508,'5th Cycle APR Raw Data-Final'!$T$3:$T$1977,"&gt;="&amp;'SB35 Determination Data'!$F508,'5th Cycle APR Raw Data-Final'!$T$3:$T$1977,"&lt;"&amp;E508),SUMIFS('5th Cycle APR Raw Data-Final'!L$3:L$1977,'5th Cycle APR Raw Data-Final'!$A$3:$A$1977,'SB35 Determination Data'!$K508,'5th Cycle APR Raw Data-Final'!$T$3:$T$1977,"&gt;="&amp;'SB35 Determination Data'!$F508,'5th Cycle APR Raw Data-Final'!$T$3:$T$1977,"&lt;="&amp;G508))</f>
        <v>0</v>
      </c>
      <c r="W508" s="60">
        <f>IF(AN508&lt;1,SUMIFS('5th Cycle APR Raw Data-Final'!M$3:M$1977,'5th Cycle APR Raw Data-Final'!$A$3:$A$1977,'SB35 Determination Data'!$K508,'5th Cycle APR Raw Data-Final'!$T$3:$T$1977,"&gt;="&amp;'SB35 Determination Data'!$F508,'5th Cycle APR Raw Data-Final'!$T$3:$T$1977,"&lt;"&amp;E508),SUMIFS('5th Cycle APR Raw Data-Final'!M$3:M$1977,'5th Cycle APR Raw Data-Final'!$A$3:$A$1977,'SB35 Determination Data'!$K508,'5th Cycle APR Raw Data-Final'!$T$3:$T$1977,"&gt;="&amp;'SB35 Determination Data'!$F508,'5th Cycle APR Raw Data-Final'!$T$3:$T$1977,"&lt;="&amp;G508))</f>
        <v>0</v>
      </c>
      <c r="X508" s="60">
        <f t="shared" si="12"/>
        <v>1207</v>
      </c>
      <c r="Y508" s="60">
        <f t="shared" si="13"/>
        <v>0</v>
      </c>
      <c r="Z508" s="60">
        <f t="shared" si="14"/>
        <v>1207</v>
      </c>
      <c r="AA508" s="31">
        <f t="shared" si="15"/>
        <v>0</v>
      </c>
      <c r="AB508" s="31">
        <f t="shared" si="16"/>
        <v>0</v>
      </c>
      <c r="AC508" s="60">
        <f>VLOOKUP(K508,'5th Cycle APR Raw Data-Final'!$A$3:$P$1977,14,FALSE)</f>
        <v>1342</v>
      </c>
      <c r="AD508" s="60">
        <f>IF(AN508&lt;1,SUMIFS('5th Cycle APR Raw Data-Final'!$O$3:$O$1977,'5th Cycle APR Raw Data-Final'!$A$3:$A$1977,'SB35 Determination Data'!$K508,'5th Cycle APR Raw Data-Final'!$T$3:$T$1977,"&gt;="&amp;'SB35 Determination Data'!$F508,'5th Cycle APR Raw Data-Final'!$T$3:$T$1977,"&lt;"&amp;E508),SUMIFS('5th Cycle APR Raw Data-Final'!$O$3:$O$1977,'5th Cycle APR Raw Data-Final'!$A$3:$A$1977,'SB35 Determination Data'!$K508,'5th Cycle APR Raw Data-Final'!$T$3:$T$1977,"&gt;="&amp;'SB35 Determination Data'!$F508,'5th Cycle APR Raw Data-Final'!$T$3:$T$1977,"&lt;="&amp;G508))</f>
        <v>104</v>
      </c>
      <c r="AE508" s="60">
        <f t="shared" si="17"/>
        <v>1238</v>
      </c>
      <c r="AF508" s="31">
        <f t="shared" si="18"/>
        <v>7.7496274217585689E-2</v>
      </c>
      <c r="AG508" s="60">
        <f>VLOOKUP(K508,'5th Cycle APR Raw Data-Final'!$A$3:$P$1977,16,FALSE)</f>
        <v>3124</v>
      </c>
      <c r="AH508" s="60">
        <f>IF(AN508&lt;1,SUMIFS('5th Cycle APR Raw Data-Final'!$Q$3:$Q$1977,'5th Cycle APR Raw Data-Final'!$A$3:$A$1977,'SB35 Determination Data'!$K508,'5th Cycle APR Raw Data-Final'!$T$3:$T$1977,"&gt;="&amp;'SB35 Determination Data'!$F508,'5th Cycle APR Raw Data-Final'!$T$3:$T$1977,"&lt;"&amp;E508),SUMIFS('5th Cycle APR Raw Data-Final'!$Q$3:$Q$1977,'5th Cycle APR Raw Data-Final'!$A$3:$A$1977,'SB35 Determination Data'!$K508,'5th Cycle APR Raw Data-Final'!$T$3:$T$1977,"&gt;="&amp;'SB35 Determination Data'!$F508,'5th Cycle APR Raw Data-Final'!$T$3:$T$1977,"&lt;="&amp;G508))</f>
        <v>14</v>
      </c>
      <c r="AI508" s="60">
        <f t="shared" si="19"/>
        <v>3110</v>
      </c>
      <c r="AJ508" s="31">
        <f t="shared" si="20"/>
        <v>4.4814340588988479E-3</v>
      </c>
      <c r="AK508" s="60">
        <f>VLOOKUP(K508,'5th Cycle APR Raw Data-Final'!$A$3:$R$1977,18,FALSE)</f>
        <v>7371</v>
      </c>
      <c r="AL508" s="60">
        <f>IF(AN508&lt;1,SUMIFS('5th Cycle APR Raw Data-Final'!$S$3:$S$1977,'5th Cycle APR Raw Data-Final'!$A$3:$A$1977,'SB35 Determination Data'!$K508,'5th Cycle APR Raw Data-Final'!$T$3:$T$1977,"&gt;="&amp;'SB35 Determination Data'!$F508,'5th Cycle APR Raw Data-Final'!$T$3:$T$1977,"&lt;"&amp;E508),SUMIFS('5th Cycle APR Raw Data-Final'!$S$3:$S$1977,'5th Cycle APR Raw Data-Final'!$A$3:$A$1977,'SB35 Determination Data'!$K508,'5th Cycle APR Raw Data-Final'!$T$3:$T$1977,"&gt;="&amp;'SB35 Determination Data'!$F508,'5th Cycle APR Raw Data-Final'!$T$3:$T$1977,"&lt;="&amp;G508))</f>
        <v>118</v>
      </c>
      <c r="AM508" s="60">
        <f t="shared" si="21"/>
        <v>7253</v>
      </c>
      <c r="AN508" s="62">
        <f t="shared" si="22"/>
        <v>0.5</v>
      </c>
      <c r="AO508" s="9" t="str">
        <f t="shared" si="23"/>
        <v>YES</v>
      </c>
      <c r="AP508" s="9" t="str">
        <f t="shared" si="24"/>
        <v>NO</v>
      </c>
      <c r="AQ508" s="9" t="str">
        <f t="shared" si="25"/>
        <v>NO</v>
      </c>
      <c r="AR508" s="48" t="str">
        <f>VLOOKUP(K508,'2018Submitted'!$A$2:$C$540,3,FALSE)</f>
        <v>Successful</v>
      </c>
      <c r="AS508" s="9" t="str">
        <f t="shared" si="26"/>
        <v>NO</v>
      </c>
      <c r="AT508" s="9" t="str">
        <f t="shared" si="27"/>
        <v>NO</v>
      </c>
    </row>
    <row r="509" spans="1:46" ht="12.75" customHeight="1" x14ac:dyDescent="0.15">
      <c r="A509" s="9" t="s">
        <v>273</v>
      </c>
      <c r="B509" s="9" t="str">
        <f t="shared" si="28"/>
        <v>VILLA PARK</v>
      </c>
      <c r="C509" s="31">
        <f t="shared" si="1"/>
        <v>0.625</v>
      </c>
      <c r="D509" s="45">
        <f t="shared" si="2"/>
        <v>8</v>
      </c>
      <c r="E509" s="46">
        <f t="shared" si="3"/>
        <v>2018</v>
      </c>
      <c r="F509" s="46">
        <f t="shared" si="4"/>
        <v>2014</v>
      </c>
      <c r="G509" s="46" t="str">
        <f t="shared" si="5"/>
        <v>2021</v>
      </c>
      <c r="H509" s="9" t="str">
        <f t="shared" si="6"/>
        <v>10/15/2013</v>
      </c>
      <c r="I509" s="9" t="str">
        <f t="shared" si="7"/>
        <v>10/15/2021</v>
      </c>
      <c r="J509" s="9" t="s">
        <v>144</v>
      </c>
      <c r="K509" s="49" t="s">
        <v>303</v>
      </c>
      <c r="L509" s="60">
        <f>VLOOKUP(K509,'5th Cycle APR Raw Data-Final'!$A$3:$P$1977,6,FALSE)</f>
        <v>3</v>
      </c>
      <c r="M509" s="60">
        <f>IF(AN509&lt;1,SUMIFS('5th Cycle APR Raw Data-Final'!G$3:G$1977,'5th Cycle APR Raw Data-Final'!$A$3:$A$1977,'SB35 Determination Data'!$K509,'5th Cycle APR Raw Data-Final'!$T$3:$T$1977,"&gt;="&amp;'SB35 Determination Data'!$F509,'5th Cycle APR Raw Data-Final'!$T$3:$T$1977,"&lt;"&amp;E509),SUMIFS('5th Cycle APR Raw Data-Final'!G$3:G$1977,'5th Cycle APR Raw Data-Final'!$A$3:$A$1977,'SB35 Determination Data'!$K509,'5th Cycle APR Raw Data-Final'!$T$3:$T$1977,"&gt;="&amp;'SB35 Determination Data'!$F509,'5th Cycle APR Raw Data-Final'!$T$3:$T$1977,"&lt;="&amp;G509))</f>
        <v>0</v>
      </c>
      <c r="N509" s="60">
        <f>IF(AN509&lt;1,SUMIFS('5th Cycle APR Raw Data-Final'!H$3:H$1977,'5th Cycle APR Raw Data-Final'!$A$3:$A$1977,'SB35 Determination Data'!$K509,'5th Cycle APR Raw Data-Final'!$T$3:$T$1977,"&gt;="&amp;'SB35 Determination Data'!$F509,'5th Cycle APR Raw Data-Final'!$T$3:$T$1977,"&lt;"&amp;E509),SUMIFS('5th Cycle APR Raw Data-Final'!H$3:H$1977,'5th Cycle APR Raw Data-Final'!$A$3:$A$1977,'SB35 Determination Data'!$K509,'5th Cycle APR Raw Data-Final'!$T$3:$T$1977,"&gt;="&amp;'SB35 Determination Data'!$F509,'5th Cycle APR Raw Data-Final'!$T$3:$T$1977,"&lt;="&amp;G509))</f>
        <v>0</v>
      </c>
      <c r="O509" s="60">
        <f>IF(AN509&lt;1,SUMIFS('5th Cycle APR Raw Data-Final'!I$3:I$1977,'5th Cycle APR Raw Data-Final'!$A$3:$A$1977,'SB35 Determination Data'!$K509,'5th Cycle APR Raw Data-Final'!$T$3:$T$1977,"&gt;="&amp;'SB35 Determination Data'!$F509,'5th Cycle APR Raw Data-Final'!$T$3:$T$1977,"&lt;"&amp;E509),SUMIFS('5th Cycle APR Raw Data-Final'!I$3:I$1977,'5th Cycle APR Raw Data-Final'!$A$3:$A$1977,'SB35 Determination Data'!$K509,'5th Cycle APR Raw Data-Final'!$T$3:$T$1977,"&gt;="&amp;'SB35 Determination Data'!$F509,'5th Cycle APR Raw Data-Final'!$T$3:$T$1977,"&lt;="&amp;G509))</f>
        <v>0</v>
      </c>
      <c r="P509" s="60">
        <f t="shared" si="8"/>
        <v>3</v>
      </c>
      <c r="Q509" s="31">
        <f t="shared" si="9"/>
        <v>0</v>
      </c>
      <c r="R509" s="61">
        <f t="shared" si="10"/>
        <v>2</v>
      </c>
      <c r="S509" s="61">
        <f t="shared" si="11"/>
        <v>0</v>
      </c>
      <c r="T509" s="60">
        <f>VLOOKUP(K509,'5th Cycle APR Raw Data-Final'!$A$3:$P$1977,10,FALSE)</f>
        <v>2</v>
      </c>
      <c r="U509" s="60">
        <f>IF(AN509&lt;1,SUMIFS('5th Cycle APR Raw Data-Final'!K$3:K$1977,'5th Cycle APR Raw Data-Final'!$A$3:$A$1977,'SB35 Determination Data'!$K509,'5th Cycle APR Raw Data-Final'!$T$3:$T$1977,"&gt;="&amp;'SB35 Determination Data'!$F509,'5th Cycle APR Raw Data-Final'!$T$3:$T$1977,"&lt;"&amp;E509),SUMIFS('5th Cycle APR Raw Data-Final'!K$3:K$1977,'5th Cycle APR Raw Data-Final'!$A$3:$A$1977,'SB35 Determination Data'!$K509,'5th Cycle APR Raw Data-Final'!$T$3:$T$1977,"&gt;="&amp;'SB35 Determination Data'!$F509,'5th Cycle APR Raw Data-Final'!$T$3:$T$1977,"&lt;="&amp;G509))</f>
        <v>0</v>
      </c>
      <c r="V509" s="60">
        <f>IF(AN509&lt;1,SUMIFS('5th Cycle APR Raw Data-Final'!L$3:L$1977,'5th Cycle APR Raw Data-Final'!$A$3:$A$1977,'SB35 Determination Data'!$K509,'5th Cycle APR Raw Data-Final'!$T$3:$T$1977,"&gt;="&amp;'SB35 Determination Data'!$F509,'5th Cycle APR Raw Data-Final'!$T$3:$T$1977,"&lt;"&amp;E509),SUMIFS('5th Cycle APR Raw Data-Final'!L$3:L$1977,'5th Cycle APR Raw Data-Final'!$A$3:$A$1977,'SB35 Determination Data'!$K509,'5th Cycle APR Raw Data-Final'!$T$3:$T$1977,"&gt;="&amp;'SB35 Determination Data'!$F509,'5th Cycle APR Raw Data-Final'!$T$3:$T$1977,"&lt;="&amp;G509))</f>
        <v>0</v>
      </c>
      <c r="W509" s="60">
        <f>IF(AN509&lt;1,SUMIFS('5th Cycle APR Raw Data-Final'!M$3:M$1977,'5th Cycle APR Raw Data-Final'!$A$3:$A$1977,'SB35 Determination Data'!$K509,'5th Cycle APR Raw Data-Final'!$T$3:$T$1977,"&gt;="&amp;'SB35 Determination Data'!$F509,'5th Cycle APR Raw Data-Final'!$T$3:$T$1977,"&lt;"&amp;E509),SUMIFS('5th Cycle APR Raw Data-Final'!M$3:M$1977,'5th Cycle APR Raw Data-Final'!$A$3:$A$1977,'SB35 Determination Data'!$K509,'5th Cycle APR Raw Data-Final'!$T$3:$T$1977,"&gt;="&amp;'SB35 Determination Data'!$F509,'5th Cycle APR Raw Data-Final'!$T$3:$T$1977,"&lt;="&amp;G509))</f>
        <v>0</v>
      </c>
      <c r="X509" s="60">
        <f t="shared" si="12"/>
        <v>2</v>
      </c>
      <c r="Y509" s="60">
        <f t="shared" si="13"/>
        <v>0</v>
      </c>
      <c r="Z509" s="60">
        <f t="shared" si="14"/>
        <v>2</v>
      </c>
      <c r="AA509" s="31">
        <f t="shared" si="15"/>
        <v>0</v>
      </c>
      <c r="AB509" s="31">
        <f t="shared" si="16"/>
        <v>0</v>
      </c>
      <c r="AC509" s="60">
        <f>VLOOKUP(K509,'5th Cycle APR Raw Data-Final'!$A$3:$P$1977,14,FALSE)</f>
        <v>3</v>
      </c>
      <c r="AD509" s="60">
        <f>IF(AN509&lt;1,SUMIFS('5th Cycle APR Raw Data-Final'!$O$3:$O$1977,'5th Cycle APR Raw Data-Final'!$A$3:$A$1977,'SB35 Determination Data'!$K509,'5th Cycle APR Raw Data-Final'!$T$3:$T$1977,"&gt;="&amp;'SB35 Determination Data'!$F509,'5th Cycle APR Raw Data-Final'!$T$3:$T$1977,"&lt;"&amp;E509),SUMIFS('5th Cycle APR Raw Data-Final'!$O$3:$O$1977,'5th Cycle APR Raw Data-Final'!$A$3:$A$1977,'SB35 Determination Data'!$K509,'5th Cycle APR Raw Data-Final'!$T$3:$T$1977,"&gt;="&amp;'SB35 Determination Data'!$F509,'5th Cycle APR Raw Data-Final'!$T$3:$T$1977,"&lt;="&amp;G509))</f>
        <v>0</v>
      </c>
      <c r="AE509" s="60">
        <f t="shared" si="17"/>
        <v>3</v>
      </c>
      <c r="AF509" s="31">
        <f t="shared" si="18"/>
        <v>0</v>
      </c>
      <c r="AG509" s="60">
        <f>VLOOKUP(K509,'5th Cycle APR Raw Data-Final'!$A$3:$P$1977,16,FALSE)</f>
        <v>6</v>
      </c>
      <c r="AH509" s="60">
        <f>IF(AN509&lt;1,SUMIFS('5th Cycle APR Raw Data-Final'!$Q$3:$Q$1977,'5th Cycle APR Raw Data-Final'!$A$3:$A$1977,'SB35 Determination Data'!$K509,'5th Cycle APR Raw Data-Final'!$T$3:$T$1977,"&gt;="&amp;'SB35 Determination Data'!$F509,'5th Cycle APR Raw Data-Final'!$T$3:$T$1977,"&lt;"&amp;E509),SUMIFS('5th Cycle APR Raw Data-Final'!$Q$3:$Q$1977,'5th Cycle APR Raw Data-Final'!$A$3:$A$1977,'SB35 Determination Data'!$K509,'5th Cycle APR Raw Data-Final'!$T$3:$T$1977,"&gt;="&amp;'SB35 Determination Data'!$F509,'5th Cycle APR Raw Data-Final'!$T$3:$T$1977,"&lt;="&amp;G509))</f>
        <v>1</v>
      </c>
      <c r="AI509" s="60">
        <f t="shared" si="19"/>
        <v>5</v>
      </c>
      <c r="AJ509" s="31">
        <f t="shared" si="20"/>
        <v>0.16666666666666666</v>
      </c>
      <c r="AK509" s="60">
        <f>VLOOKUP(K509,'5th Cycle APR Raw Data-Final'!$A$3:$R$1977,18,FALSE)</f>
        <v>14</v>
      </c>
      <c r="AL509" s="60">
        <f>IF(AN509&lt;1,SUMIFS('5th Cycle APR Raw Data-Final'!$S$3:$S$1977,'5th Cycle APR Raw Data-Final'!$A$3:$A$1977,'SB35 Determination Data'!$K509,'5th Cycle APR Raw Data-Final'!$T$3:$T$1977,"&gt;="&amp;'SB35 Determination Data'!$F509,'5th Cycle APR Raw Data-Final'!$T$3:$T$1977,"&lt;"&amp;E509),SUMIFS('5th Cycle APR Raw Data-Final'!$S$3:$S$1977,'5th Cycle APR Raw Data-Final'!$A$3:$A$1977,'SB35 Determination Data'!$K509,'5th Cycle APR Raw Data-Final'!$T$3:$T$1977,"&gt;="&amp;'SB35 Determination Data'!$F509,'5th Cycle APR Raw Data-Final'!$T$3:$T$1977,"&lt;="&amp;G509))</f>
        <v>1</v>
      </c>
      <c r="AM509" s="60">
        <f t="shared" si="21"/>
        <v>13</v>
      </c>
      <c r="AN509" s="62">
        <f t="shared" si="22"/>
        <v>0.5</v>
      </c>
      <c r="AO509" s="9" t="str">
        <f t="shared" si="23"/>
        <v>YES</v>
      </c>
      <c r="AP509" s="9" t="str">
        <f t="shared" si="24"/>
        <v>NO</v>
      </c>
      <c r="AQ509" s="9" t="str">
        <f t="shared" si="25"/>
        <v>NO</v>
      </c>
      <c r="AR509" s="48" t="str">
        <f>VLOOKUP(K509,'2018Submitted'!$A$2:$C$540,3,FALSE)</f>
        <v>Successful</v>
      </c>
      <c r="AS509" s="9" t="str">
        <f t="shared" si="26"/>
        <v>NO</v>
      </c>
      <c r="AT509" s="9" t="str">
        <f t="shared" si="27"/>
        <v>NO</v>
      </c>
    </row>
    <row r="510" spans="1:46" ht="12.75" customHeight="1" x14ac:dyDescent="0.15">
      <c r="A510" s="9" t="s">
        <v>564</v>
      </c>
      <c r="B510" s="9" t="str">
        <f t="shared" si="28"/>
        <v>VISALIA</v>
      </c>
      <c r="C510" s="31">
        <f t="shared" si="1"/>
        <v>0.375</v>
      </c>
      <c r="D510" s="45">
        <f t="shared" si="2"/>
        <v>8</v>
      </c>
      <c r="E510" s="46">
        <f t="shared" si="3"/>
        <v>2020</v>
      </c>
      <c r="F510" s="46">
        <f t="shared" si="4"/>
        <v>2016</v>
      </c>
      <c r="G510" s="46" t="str">
        <f t="shared" si="5"/>
        <v>2023</v>
      </c>
      <c r="H510" s="9" t="str">
        <f t="shared" si="6"/>
        <v>12/31/2015</v>
      </c>
      <c r="I510" s="9" t="str">
        <f t="shared" si="7"/>
        <v>12/31/2023</v>
      </c>
      <c r="J510" s="9" t="s">
        <v>128</v>
      </c>
      <c r="K510" s="49" t="s">
        <v>605</v>
      </c>
      <c r="L510" s="60">
        <f>VLOOKUP(K510,'5th Cycle APR Raw Data-Final'!$A$3:$P$1977,6,FALSE)</f>
        <v>2616</v>
      </c>
      <c r="M510" s="60">
        <f>IF(AN510&lt;1,SUMIFS('5th Cycle APR Raw Data-Final'!G$3:G$1977,'5th Cycle APR Raw Data-Final'!$A$3:$A$1977,'SB35 Determination Data'!$K510,'5th Cycle APR Raw Data-Final'!$T$3:$T$1977,"&gt;="&amp;'SB35 Determination Data'!$F510,'5th Cycle APR Raw Data-Final'!$T$3:$T$1977,"&lt;"&amp;E510),SUMIFS('5th Cycle APR Raw Data-Final'!G$3:G$1977,'5th Cycle APR Raw Data-Final'!$A$3:$A$1977,'SB35 Determination Data'!$K510,'5th Cycle APR Raw Data-Final'!$T$3:$T$1977,"&gt;="&amp;'SB35 Determination Data'!$F510,'5th Cycle APR Raw Data-Final'!$T$3:$T$1977,"&lt;="&amp;G510))</f>
        <v>89</v>
      </c>
      <c r="N510" s="60">
        <f>IF(AN510&lt;1,SUMIFS('5th Cycle APR Raw Data-Final'!H$3:H$1977,'5th Cycle APR Raw Data-Final'!$A$3:$A$1977,'SB35 Determination Data'!$K510,'5th Cycle APR Raw Data-Final'!$T$3:$T$1977,"&gt;="&amp;'SB35 Determination Data'!$F510,'5th Cycle APR Raw Data-Final'!$T$3:$T$1977,"&lt;"&amp;E510),SUMIFS('5th Cycle APR Raw Data-Final'!H$3:H$1977,'5th Cycle APR Raw Data-Final'!$A$3:$A$1977,'SB35 Determination Data'!$K510,'5th Cycle APR Raw Data-Final'!$T$3:$T$1977,"&gt;="&amp;'SB35 Determination Data'!$F510,'5th Cycle APR Raw Data-Final'!$T$3:$T$1977,"&lt;="&amp;G510))</f>
        <v>47</v>
      </c>
      <c r="O510" s="60">
        <f>IF(AN510&lt;1,SUMIFS('5th Cycle APR Raw Data-Final'!I$3:I$1977,'5th Cycle APR Raw Data-Final'!$A$3:$A$1977,'SB35 Determination Data'!$K510,'5th Cycle APR Raw Data-Final'!$T$3:$T$1977,"&gt;="&amp;'SB35 Determination Data'!$F510,'5th Cycle APR Raw Data-Final'!$T$3:$T$1977,"&lt;"&amp;E510),SUMIFS('5th Cycle APR Raw Data-Final'!I$3:I$1977,'5th Cycle APR Raw Data-Final'!$A$3:$A$1977,'SB35 Determination Data'!$K510,'5th Cycle APR Raw Data-Final'!$T$3:$T$1977,"&gt;="&amp;'SB35 Determination Data'!$F510,'5th Cycle APR Raw Data-Final'!$T$3:$T$1977,"&lt;="&amp;G510))</f>
        <v>42</v>
      </c>
      <c r="P510" s="60">
        <f t="shared" si="8"/>
        <v>2527</v>
      </c>
      <c r="Q510" s="31">
        <f t="shared" si="9"/>
        <v>3.4021406727828746E-2</v>
      </c>
      <c r="R510" s="61">
        <f t="shared" si="10"/>
        <v>981</v>
      </c>
      <c r="S510" s="61">
        <f t="shared" si="11"/>
        <v>0</v>
      </c>
      <c r="T510" s="60">
        <f>VLOOKUP(K510,'5th Cycle APR Raw Data-Final'!$A$3:$P$1977,10,FALSE)</f>
        <v>1931</v>
      </c>
      <c r="U510" s="60">
        <f>IF(AN510&lt;1,SUMIFS('5th Cycle APR Raw Data-Final'!K$3:K$1977,'5th Cycle APR Raw Data-Final'!$A$3:$A$1977,'SB35 Determination Data'!$K510,'5th Cycle APR Raw Data-Final'!$T$3:$T$1977,"&gt;="&amp;'SB35 Determination Data'!$F510,'5th Cycle APR Raw Data-Final'!$T$3:$T$1977,"&lt;"&amp;E510),SUMIFS('5th Cycle APR Raw Data-Final'!K$3:K$1977,'5th Cycle APR Raw Data-Final'!$A$3:$A$1977,'SB35 Determination Data'!$K510,'5th Cycle APR Raw Data-Final'!$T$3:$T$1977,"&gt;="&amp;'SB35 Determination Data'!$F510,'5th Cycle APR Raw Data-Final'!$T$3:$T$1977,"&lt;="&amp;G510))</f>
        <v>382</v>
      </c>
      <c r="V510" s="60">
        <f>IF(AN510&lt;1,SUMIFS('5th Cycle APR Raw Data-Final'!L$3:L$1977,'5th Cycle APR Raw Data-Final'!$A$3:$A$1977,'SB35 Determination Data'!$K510,'5th Cycle APR Raw Data-Final'!$T$3:$T$1977,"&gt;="&amp;'SB35 Determination Data'!$F510,'5th Cycle APR Raw Data-Final'!$T$3:$T$1977,"&lt;"&amp;E510),SUMIFS('5th Cycle APR Raw Data-Final'!L$3:L$1977,'5th Cycle APR Raw Data-Final'!$A$3:$A$1977,'SB35 Determination Data'!$K510,'5th Cycle APR Raw Data-Final'!$T$3:$T$1977,"&gt;="&amp;'SB35 Determination Data'!$F510,'5th Cycle APR Raw Data-Final'!$T$3:$T$1977,"&lt;="&amp;G510))</f>
        <v>178</v>
      </c>
      <c r="W510" s="60">
        <f>IF(AN510&lt;1,SUMIFS('5th Cycle APR Raw Data-Final'!M$3:M$1977,'5th Cycle APR Raw Data-Final'!$A$3:$A$1977,'SB35 Determination Data'!$K510,'5th Cycle APR Raw Data-Final'!$T$3:$T$1977,"&gt;="&amp;'SB35 Determination Data'!$F510,'5th Cycle APR Raw Data-Final'!$T$3:$T$1977,"&lt;"&amp;E510),SUMIFS('5th Cycle APR Raw Data-Final'!M$3:M$1977,'5th Cycle APR Raw Data-Final'!$A$3:$A$1977,'SB35 Determination Data'!$K510,'5th Cycle APR Raw Data-Final'!$T$3:$T$1977,"&gt;="&amp;'SB35 Determination Data'!$F510,'5th Cycle APR Raw Data-Final'!$T$3:$T$1977,"&lt;="&amp;G510))</f>
        <v>204</v>
      </c>
      <c r="X510" s="60">
        <f t="shared" si="12"/>
        <v>1549</v>
      </c>
      <c r="Y510" s="60">
        <f t="shared" si="13"/>
        <v>382</v>
      </c>
      <c r="Z510" s="60">
        <f t="shared" si="14"/>
        <v>1549</v>
      </c>
      <c r="AA510" s="31">
        <f t="shared" si="15"/>
        <v>0.19782496116002071</v>
      </c>
      <c r="AB510" s="31">
        <f t="shared" si="16"/>
        <v>0.19782496116002071</v>
      </c>
      <c r="AC510" s="60">
        <f>VLOOKUP(K510,'5th Cycle APR Raw Data-Final'!$A$3:$P$1977,14,FALSE)</f>
        <v>1802</v>
      </c>
      <c r="AD510" s="60">
        <f>IF(AN510&lt;1,SUMIFS('5th Cycle APR Raw Data-Final'!$O$3:$O$1977,'5th Cycle APR Raw Data-Final'!$A$3:$A$1977,'SB35 Determination Data'!$K510,'5th Cycle APR Raw Data-Final'!$T$3:$T$1977,"&gt;="&amp;'SB35 Determination Data'!$F510,'5th Cycle APR Raw Data-Final'!$T$3:$T$1977,"&lt;"&amp;E510),SUMIFS('5th Cycle APR Raw Data-Final'!$O$3:$O$1977,'5th Cycle APR Raw Data-Final'!$A$3:$A$1977,'SB35 Determination Data'!$K510,'5th Cycle APR Raw Data-Final'!$T$3:$T$1977,"&gt;="&amp;'SB35 Determination Data'!$F510,'5th Cycle APR Raw Data-Final'!$T$3:$T$1977,"&lt;="&amp;G510))</f>
        <v>542</v>
      </c>
      <c r="AE510" s="60">
        <f t="shared" si="17"/>
        <v>1260</v>
      </c>
      <c r="AF510" s="31">
        <f t="shared" si="18"/>
        <v>0.30077691453940064</v>
      </c>
      <c r="AG510" s="60">
        <f>VLOOKUP(K510,'5th Cycle APR Raw Data-Final'!$A$3:$P$1977,16,FALSE)</f>
        <v>3672</v>
      </c>
      <c r="AH510" s="60">
        <f>IF(AN510&lt;1,SUMIFS('5th Cycle APR Raw Data-Final'!$Q$3:$Q$1977,'5th Cycle APR Raw Data-Final'!$A$3:$A$1977,'SB35 Determination Data'!$K510,'5th Cycle APR Raw Data-Final'!$T$3:$T$1977,"&gt;="&amp;'SB35 Determination Data'!$F510,'5th Cycle APR Raw Data-Final'!$T$3:$T$1977,"&lt;"&amp;E510),SUMIFS('5th Cycle APR Raw Data-Final'!$Q$3:$Q$1977,'5th Cycle APR Raw Data-Final'!$A$3:$A$1977,'SB35 Determination Data'!$K510,'5th Cycle APR Raw Data-Final'!$T$3:$T$1977,"&gt;="&amp;'SB35 Determination Data'!$F510,'5th Cycle APR Raw Data-Final'!$T$3:$T$1977,"&lt;="&amp;G510))</f>
        <v>1407</v>
      </c>
      <c r="AI510" s="60">
        <f t="shared" si="19"/>
        <v>2265</v>
      </c>
      <c r="AJ510" s="31">
        <f t="shared" si="20"/>
        <v>0.3831699346405229</v>
      </c>
      <c r="AK510" s="60">
        <f>VLOOKUP(K510,'5th Cycle APR Raw Data-Final'!$A$3:$R$1977,18,FALSE)</f>
        <v>10021</v>
      </c>
      <c r="AL510" s="60">
        <f>IF(AN510&lt;1,SUMIFS('5th Cycle APR Raw Data-Final'!$S$3:$S$1977,'5th Cycle APR Raw Data-Final'!$A$3:$A$1977,'SB35 Determination Data'!$K510,'5th Cycle APR Raw Data-Final'!$T$3:$T$1977,"&gt;="&amp;'SB35 Determination Data'!$F510,'5th Cycle APR Raw Data-Final'!$T$3:$T$1977,"&lt;"&amp;E510),SUMIFS('5th Cycle APR Raw Data-Final'!$S$3:$S$1977,'5th Cycle APR Raw Data-Final'!$A$3:$A$1977,'SB35 Determination Data'!$K510,'5th Cycle APR Raw Data-Final'!$T$3:$T$1977,"&gt;="&amp;'SB35 Determination Data'!$F510,'5th Cycle APR Raw Data-Final'!$T$3:$T$1977,"&lt;="&amp;G510))</f>
        <v>2420</v>
      </c>
      <c r="AM510" s="60">
        <f t="shared" si="21"/>
        <v>7601</v>
      </c>
      <c r="AN510" s="62">
        <f t="shared" si="22"/>
        <v>0.375</v>
      </c>
      <c r="AO510" s="9" t="str">
        <f t="shared" si="23"/>
        <v>NO</v>
      </c>
      <c r="AP510" s="9" t="str">
        <f t="shared" si="24"/>
        <v>YES</v>
      </c>
      <c r="AQ510" s="9" t="str">
        <f t="shared" si="25"/>
        <v>NO</v>
      </c>
      <c r="AR510" s="48" t="str">
        <f>VLOOKUP(K510,'2018Submitted'!$A$2:$C$540,3,FALSE)</f>
        <v>Successful</v>
      </c>
      <c r="AS510" s="9" t="str">
        <f t="shared" si="26"/>
        <v>NO</v>
      </c>
      <c r="AT510" s="9" t="str">
        <f t="shared" si="27"/>
        <v>YES</v>
      </c>
    </row>
    <row r="511" spans="1:46" ht="12.75" customHeight="1" x14ac:dyDescent="0.15">
      <c r="A511" s="9" t="s">
        <v>416</v>
      </c>
      <c r="B511" s="9" t="str">
        <f t="shared" si="28"/>
        <v>VISTA</v>
      </c>
      <c r="C511" s="31">
        <f t="shared" si="1"/>
        <v>0.75</v>
      </c>
      <c r="D511" s="45">
        <f t="shared" si="2"/>
        <v>8</v>
      </c>
      <c r="E511" s="46">
        <f t="shared" si="3"/>
        <v>2017</v>
      </c>
      <c r="F511" s="46">
        <f t="shared" si="4"/>
        <v>2013</v>
      </c>
      <c r="G511" s="46">
        <f t="shared" si="5"/>
        <v>2020</v>
      </c>
      <c r="H511" s="9" t="str">
        <f t="shared" si="6"/>
        <v>04/30/2013</v>
      </c>
      <c r="I511" s="9" t="str">
        <f t="shared" si="7"/>
        <v>04/30/2021</v>
      </c>
      <c r="J511" s="9" t="s">
        <v>417</v>
      </c>
      <c r="K511" s="49" t="s">
        <v>461</v>
      </c>
      <c r="L511" s="60">
        <f>VLOOKUP(K511,'5th Cycle APR Raw Data-Final'!$A$3:$P$1977,6,FALSE)</f>
        <v>343</v>
      </c>
      <c r="M511" s="60">
        <f>IF(AN511&lt;1,SUMIFS('5th Cycle APR Raw Data-Final'!G$3:G$1977,'5th Cycle APR Raw Data-Final'!$A$3:$A$1977,'SB35 Determination Data'!$K511,'5th Cycle APR Raw Data-Final'!$T$3:$T$1977,"&gt;="&amp;'SB35 Determination Data'!$F511,'5th Cycle APR Raw Data-Final'!$T$3:$T$1977,"&lt;"&amp;E511),SUMIFS('5th Cycle APR Raw Data-Final'!G$3:G$1977,'5th Cycle APR Raw Data-Final'!$A$3:$A$1977,'SB35 Determination Data'!$K511,'5th Cycle APR Raw Data-Final'!$T$3:$T$1977,"&gt;="&amp;'SB35 Determination Data'!$F511,'5th Cycle APR Raw Data-Final'!$T$3:$T$1977,"&lt;="&amp;G511))</f>
        <v>96</v>
      </c>
      <c r="N511" s="60">
        <f>IF(AN511&lt;1,SUMIFS('5th Cycle APR Raw Data-Final'!H$3:H$1977,'5th Cycle APR Raw Data-Final'!$A$3:$A$1977,'SB35 Determination Data'!$K511,'5th Cycle APR Raw Data-Final'!$T$3:$T$1977,"&gt;="&amp;'SB35 Determination Data'!$F511,'5th Cycle APR Raw Data-Final'!$T$3:$T$1977,"&lt;"&amp;E511),SUMIFS('5th Cycle APR Raw Data-Final'!H$3:H$1977,'5th Cycle APR Raw Data-Final'!$A$3:$A$1977,'SB35 Determination Data'!$K511,'5th Cycle APR Raw Data-Final'!$T$3:$T$1977,"&gt;="&amp;'SB35 Determination Data'!$F511,'5th Cycle APR Raw Data-Final'!$T$3:$T$1977,"&lt;="&amp;G511))</f>
        <v>96</v>
      </c>
      <c r="O511" s="60">
        <f>IF(AN511&lt;1,SUMIFS('5th Cycle APR Raw Data-Final'!I$3:I$1977,'5th Cycle APR Raw Data-Final'!$A$3:$A$1977,'SB35 Determination Data'!$K511,'5th Cycle APR Raw Data-Final'!$T$3:$T$1977,"&gt;="&amp;'SB35 Determination Data'!$F511,'5th Cycle APR Raw Data-Final'!$T$3:$T$1977,"&lt;"&amp;E511),SUMIFS('5th Cycle APR Raw Data-Final'!I$3:I$1977,'5th Cycle APR Raw Data-Final'!$A$3:$A$1977,'SB35 Determination Data'!$K511,'5th Cycle APR Raw Data-Final'!$T$3:$T$1977,"&gt;="&amp;'SB35 Determination Data'!$F511,'5th Cycle APR Raw Data-Final'!$T$3:$T$1977,"&lt;="&amp;G511))</f>
        <v>0</v>
      </c>
      <c r="P511" s="60">
        <f t="shared" si="8"/>
        <v>247</v>
      </c>
      <c r="Q511" s="31">
        <f t="shared" si="9"/>
        <v>0.27988338192419826</v>
      </c>
      <c r="R511" s="61">
        <f t="shared" si="10"/>
        <v>172</v>
      </c>
      <c r="S511" s="61">
        <f t="shared" si="11"/>
        <v>0</v>
      </c>
      <c r="T511" s="60">
        <f>VLOOKUP(K511,'5th Cycle APR Raw Data-Final'!$A$3:$P$1977,10,FALSE)</f>
        <v>260</v>
      </c>
      <c r="U511" s="60">
        <f>IF(AN511&lt;1,SUMIFS('5th Cycle APR Raw Data-Final'!K$3:K$1977,'5th Cycle APR Raw Data-Final'!$A$3:$A$1977,'SB35 Determination Data'!$K511,'5th Cycle APR Raw Data-Final'!$T$3:$T$1977,"&gt;="&amp;'SB35 Determination Data'!$F511,'5th Cycle APR Raw Data-Final'!$T$3:$T$1977,"&lt;"&amp;E511),SUMIFS('5th Cycle APR Raw Data-Final'!K$3:K$1977,'5th Cycle APR Raw Data-Final'!$A$3:$A$1977,'SB35 Determination Data'!$K511,'5th Cycle APR Raw Data-Final'!$T$3:$T$1977,"&gt;="&amp;'SB35 Determination Data'!$F511,'5th Cycle APR Raw Data-Final'!$T$3:$T$1977,"&lt;="&amp;G511))</f>
        <v>54</v>
      </c>
      <c r="V511" s="60">
        <f>IF(AN511&lt;1,SUMIFS('5th Cycle APR Raw Data-Final'!L$3:L$1977,'5th Cycle APR Raw Data-Final'!$A$3:$A$1977,'SB35 Determination Data'!$K511,'5th Cycle APR Raw Data-Final'!$T$3:$T$1977,"&gt;="&amp;'SB35 Determination Data'!$F511,'5th Cycle APR Raw Data-Final'!$T$3:$T$1977,"&lt;"&amp;E511),SUMIFS('5th Cycle APR Raw Data-Final'!L$3:L$1977,'5th Cycle APR Raw Data-Final'!$A$3:$A$1977,'SB35 Determination Data'!$K511,'5th Cycle APR Raw Data-Final'!$T$3:$T$1977,"&gt;="&amp;'SB35 Determination Data'!$F511,'5th Cycle APR Raw Data-Final'!$T$3:$T$1977,"&lt;="&amp;G511))</f>
        <v>54</v>
      </c>
      <c r="W511" s="60">
        <f>IF(AN511&lt;1,SUMIFS('5th Cycle APR Raw Data-Final'!M$3:M$1977,'5th Cycle APR Raw Data-Final'!$A$3:$A$1977,'SB35 Determination Data'!$K511,'5th Cycle APR Raw Data-Final'!$T$3:$T$1977,"&gt;="&amp;'SB35 Determination Data'!$F511,'5th Cycle APR Raw Data-Final'!$T$3:$T$1977,"&lt;"&amp;E511),SUMIFS('5th Cycle APR Raw Data-Final'!M$3:M$1977,'5th Cycle APR Raw Data-Final'!$A$3:$A$1977,'SB35 Determination Data'!$K511,'5th Cycle APR Raw Data-Final'!$T$3:$T$1977,"&gt;="&amp;'SB35 Determination Data'!$F511,'5th Cycle APR Raw Data-Final'!$T$3:$T$1977,"&lt;="&amp;G511))</f>
        <v>0</v>
      </c>
      <c r="X511" s="60">
        <f t="shared" si="12"/>
        <v>206</v>
      </c>
      <c r="Y511" s="60">
        <f t="shared" si="13"/>
        <v>54</v>
      </c>
      <c r="Z511" s="60">
        <f t="shared" si="14"/>
        <v>206</v>
      </c>
      <c r="AA511" s="31">
        <f t="shared" si="15"/>
        <v>0.2076923076923077</v>
      </c>
      <c r="AB511" s="31">
        <f t="shared" si="16"/>
        <v>0.2076923076923077</v>
      </c>
      <c r="AC511" s="60">
        <f>VLOOKUP(K511,'5th Cycle APR Raw Data-Final'!$A$3:$P$1977,14,FALSE)</f>
        <v>241</v>
      </c>
      <c r="AD511" s="60">
        <f>IF(AN511&lt;1,SUMIFS('5th Cycle APR Raw Data-Final'!$O$3:$O$1977,'5th Cycle APR Raw Data-Final'!$A$3:$A$1977,'SB35 Determination Data'!$K511,'5th Cycle APR Raw Data-Final'!$T$3:$T$1977,"&gt;="&amp;'SB35 Determination Data'!$F511,'5th Cycle APR Raw Data-Final'!$T$3:$T$1977,"&lt;"&amp;E511),SUMIFS('5th Cycle APR Raw Data-Final'!$O$3:$O$1977,'5th Cycle APR Raw Data-Final'!$A$3:$A$1977,'SB35 Determination Data'!$K511,'5th Cycle APR Raw Data-Final'!$T$3:$T$1977,"&gt;="&amp;'SB35 Determination Data'!$F511,'5th Cycle APR Raw Data-Final'!$T$3:$T$1977,"&lt;="&amp;G511))</f>
        <v>1</v>
      </c>
      <c r="AE511" s="60">
        <f t="shared" si="17"/>
        <v>240</v>
      </c>
      <c r="AF511" s="31">
        <f t="shared" si="18"/>
        <v>4.1493775933609959E-3</v>
      </c>
      <c r="AG511" s="60">
        <f>VLOOKUP(K511,'5th Cycle APR Raw Data-Final'!$A$3:$P$1977,16,FALSE)</f>
        <v>530</v>
      </c>
      <c r="AH511" s="60">
        <f>IF(AN511&lt;1,SUMIFS('5th Cycle APR Raw Data-Final'!$Q$3:$Q$1977,'5th Cycle APR Raw Data-Final'!$A$3:$A$1977,'SB35 Determination Data'!$K511,'5th Cycle APR Raw Data-Final'!$T$3:$T$1977,"&gt;="&amp;'SB35 Determination Data'!$F511,'5th Cycle APR Raw Data-Final'!$T$3:$T$1977,"&lt;"&amp;E511),SUMIFS('5th Cycle APR Raw Data-Final'!$Q$3:$Q$1977,'5th Cycle APR Raw Data-Final'!$A$3:$A$1977,'SB35 Determination Data'!$K511,'5th Cycle APR Raw Data-Final'!$T$3:$T$1977,"&gt;="&amp;'SB35 Determination Data'!$F511,'5th Cycle APR Raw Data-Final'!$T$3:$T$1977,"&lt;="&amp;G511))</f>
        <v>1393</v>
      </c>
      <c r="AI511" s="60">
        <f t="shared" si="19"/>
        <v>0</v>
      </c>
      <c r="AJ511" s="31">
        <f t="shared" si="20"/>
        <v>2.6283018867924528</v>
      </c>
      <c r="AK511" s="60">
        <f>VLOOKUP(K511,'5th Cycle APR Raw Data-Final'!$A$3:$R$1977,18,FALSE)</f>
        <v>1374</v>
      </c>
      <c r="AL511" s="60">
        <f>IF(AN511&lt;1,SUMIFS('5th Cycle APR Raw Data-Final'!$S$3:$S$1977,'5th Cycle APR Raw Data-Final'!$A$3:$A$1977,'SB35 Determination Data'!$K511,'5th Cycle APR Raw Data-Final'!$T$3:$T$1977,"&gt;="&amp;'SB35 Determination Data'!$F511,'5th Cycle APR Raw Data-Final'!$T$3:$T$1977,"&lt;"&amp;E511),SUMIFS('5th Cycle APR Raw Data-Final'!$S$3:$S$1977,'5th Cycle APR Raw Data-Final'!$A$3:$A$1977,'SB35 Determination Data'!$K511,'5th Cycle APR Raw Data-Final'!$T$3:$T$1977,"&gt;="&amp;'SB35 Determination Data'!$F511,'5th Cycle APR Raw Data-Final'!$T$3:$T$1977,"&lt;="&amp;G511))</f>
        <v>1544</v>
      </c>
      <c r="AM511" s="60">
        <f t="shared" si="21"/>
        <v>693</v>
      </c>
      <c r="AN511" s="62">
        <f t="shared" si="22"/>
        <v>0.5</v>
      </c>
      <c r="AO511" s="9" t="str">
        <f t="shared" si="23"/>
        <v>NO</v>
      </c>
      <c r="AP511" s="9" t="str">
        <f t="shared" si="24"/>
        <v>YES</v>
      </c>
      <c r="AQ511" s="9" t="str">
        <f t="shared" si="25"/>
        <v>NO</v>
      </c>
      <c r="AR511" s="48" t="str">
        <f>VLOOKUP(K511,'2018Submitted'!$A$2:$C$540,3,FALSE)</f>
        <v>Successful</v>
      </c>
      <c r="AS511" s="9" t="str">
        <f t="shared" si="26"/>
        <v>NO</v>
      </c>
      <c r="AT511" s="9" t="str">
        <f t="shared" si="27"/>
        <v>YES</v>
      </c>
    </row>
    <row r="512" spans="1:46" ht="12.75" customHeight="1" x14ac:dyDescent="0.15">
      <c r="A512" s="9" t="s">
        <v>168</v>
      </c>
      <c r="B512" s="9" t="str">
        <f t="shared" si="28"/>
        <v>WALNUT</v>
      </c>
      <c r="C512" s="31">
        <f t="shared" si="1"/>
        <v>0.625</v>
      </c>
      <c r="D512" s="45">
        <f t="shared" si="2"/>
        <v>8</v>
      </c>
      <c r="E512" s="46">
        <f t="shared" si="3"/>
        <v>2018</v>
      </c>
      <c r="F512" s="46">
        <f t="shared" si="4"/>
        <v>2014</v>
      </c>
      <c r="G512" s="46" t="str">
        <f t="shared" si="5"/>
        <v>2021</v>
      </c>
      <c r="H512" s="9" t="str">
        <f t="shared" si="6"/>
        <v>10/15/2013</v>
      </c>
      <c r="I512" s="9" t="str">
        <f t="shared" si="7"/>
        <v>10/15/2021</v>
      </c>
      <c r="J512" s="9" t="s">
        <v>144</v>
      </c>
      <c r="K512" s="49" t="s">
        <v>222</v>
      </c>
      <c r="L512" s="60">
        <f>VLOOKUP(K512,'5th Cycle APR Raw Data-Final'!$A$3:$P$1977,6,FALSE)</f>
        <v>246</v>
      </c>
      <c r="M512" s="60">
        <f>IF(AN512&lt;1,SUMIFS('5th Cycle APR Raw Data-Final'!G$3:G$1977,'5th Cycle APR Raw Data-Final'!$A$3:$A$1977,'SB35 Determination Data'!$K512,'5th Cycle APR Raw Data-Final'!$T$3:$T$1977,"&gt;="&amp;'SB35 Determination Data'!$F512,'5th Cycle APR Raw Data-Final'!$T$3:$T$1977,"&lt;"&amp;E512),SUMIFS('5th Cycle APR Raw Data-Final'!G$3:G$1977,'5th Cycle APR Raw Data-Final'!$A$3:$A$1977,'SB35 Determination Data'!$K512,'5th Cycle APR Raw Data-Final'!$T$3:$T$1977,"&gt;="&amp;'SB35 Determination Data'!$F512,'5th Cycle APR Raw Data-Final'!$T$3:$T$1977,"&lt;="&amp;G512))</f>
        <v>0</v>
      </c>
      <c r="N512" s="60">
        <f>IF(AN512&lt;1,SUMIFS('5th Cycle APR Raw Data-Final'!H$3:H$1977,'5th Cycle APR Raw Data-Final'!$A$3:$A$1977,'SB35 Determination Data'!$K512,'5th Cycle APR Raw Data-Final'!$T$3:$T$1977,"&gt;="&amp;'SB35 Determination Data'!$F512,'5th Cycle APR Raw Data-Final'!$T$3:$T$1977,"&lt;"&amp;E512),SUMIFS('5th Cycle APR Raw Data-Final'!H$3:H$1977,'5th Cycle APR Raw Data-Final'!$A$3:$A$1977,'SB35 Determination Data'!$K512,'5th Cycle APR Raw Data-Final'!$T$3:$T$1977,"&gt;="&amp;'SB35 Determination Data'!$F512,'5th Cycle APR Raw Data-Final'!$T$3:$T$1977,"&lt;="&amp;G512))</f>
        <v>0</v>
      </c>
      <c r="O512" s="60">
        <f>IF(AN512&lt;1,SUMIFS('5th Cycle APR Raw Data-Final'!I$3:I$1977,'5th Cycle APR Raw Data-Final'!$A$3:$A$1977,'SB35 Determination Data'!$K512,'5th Cycle APR Raw Data-Final'!$T$3:$T$1977,"&gt;="&amp;'SB35 Determination Data'!$F512,'5th Cycle APR Raw Data-Final'!$T$3:$T$1977,"&lt;"&amp;E512),SUMIFS('5th Cycle APR Raw Data-Final'!I$3:I$1977,'5th Cycle APR Raw Data-Final'!$A$3:$A$1977,'SB35 Determination Data'!$K512,'5th Cycle APR Raw Data-Final'!$T$3:$T$1977,"&gt;="&amp;'SB35 Determination Data'!$F512,'5th Cycle APR Raw Data-Final'!$T$3:$T$1977,"&lt;="&amp;G512))</f>
        <v>0</v>
      </c>
      <c r="P512" s="60">
        <f t="shared" si="8"/>
        <v>246</v>
      </c>
      <c r="Q512" s="31">
        <f t="shared" si="9"/>
        <v>0</v>
      </c>
      <c r="R512" s="61">
        <f t="shared" si="10"/>
        <v>123</v>
      </c>
      <c r="S512" s="61">
        <f t="shared" si="11"/>
        <v>0</v>
      </c>
      <c r="T512" s="60">
        <f>VLOOKUP(K512,'5th Cycle APR Raw Data-Final'!$A$3:$P$1977,10,FALSE)</f>
        <v>144</v>
      </c>
      <c r="U512" s="60">
        <f>IF(AN512&lt;1,SUMIFS('5th Cycle APR Raw Data-Final'!K$3:K$1977,'5th Cycle APR Raw Data-Final'!$A$3:$A$1977,'SB35 Determination Data'!$K512,'5th Cycle APR Raw Data-Final'!$T$3:$T$1977,"&gt;="&amp;'SB35 Determination Data'!$F512,'5th Cycle APR Raw Data-Final'!$T$3:$T$1977,"&lt;"&amp;E512),SUMIFS('5th Cycle APR Raw Data-Final'!K$3:K$1977,'5th Cycle APR Raw Data-Final'!$A$3:$A$1977,'SB35 Determination Data'!$K512,'5th Cycle APR Raw Data-Final'!$T$3:$T$1977,"&gt;="&amp;'SB35 Determination Data'!$F512,'5th Cycle APR Raw Data-Final'!$T$3:$T$1977,"&lt;="&amp;G512))</f>
        <v>0</v>
      </c>
      <c r="V512" s="60">
        <f>IF(AN512&lt;1,SUMIFS('5th Cycle APR Raw Data-Final'!L$3:L$1977,'5th Cycle APR Raw Data-Final'!$A$3:$A$1977,'SB35 Determination Data'!$K512,'5th Cycle APR Raw Data-Final'!$T$3:$T$1977,"&gt;="&amp;'SB35 Determination Data'!$F512,'5th Cycle APR Raw Data-Final'!$T$3:$T$1977,"&lt;"&amp;E512),SUMIFS('5th Cycle APR Raw Data-Final'!L$3:L$1977,'5th Cycle APR Raw Data-Final'!$A$3:$A$1977,'SB35 Determination Data'!$K512,'5th Cycle APR Raw Data-Final'!$T$3:$T$1977,"&gt;="&amp;'SB35 Determination Data'!$F512,'5th Cycle APR Raw Data-Final'!$T$3:$T$1977,"&lt;="&amp;G512))</f>
        <v>0</v>
      </c>
      <c r="W512" s="60">
        <f>IF(AN512&lt;1,SUMIFS('5th Cycle APR Raw Data-Final'!M$3:M$1977,'5th Cycle APR Raw Data-Final'!$A$3:$A$1977,'SB35 Determination Data'!$K512,'5th Cycle APR Raw Data-Final'!$T$3:$T$1977,"&gt;="&amp;'SB35 Determination Data'!$F512,'5th Cycle APR Raw Data-Final'!$T$3:$T$1977,"&lt;"&amp;E512),SUMIFS('5th Cycle APR Raw Data-Final'!M$3:M$1977,'5th Cycle APR Raw Data-Final'!$A$3:$A$1977,'SB35 Determination Data'!$K512,'5th Cycle APR Raw Data-Final'!$T$3:$T$1977,"&gt;="&amp;'SB35 Determination Data'!$F512,'5th Cycle APR Raw Data-Final'!$T$3:$T$1977,"&lt;="&amp;G512))</f>
        <v>0</v>
      </c>
      <c r="X512" s="60">
        <f t="shared" si="12"/>
        <v>144</v>
      </c>
      <c r="Y512" s="60">
        <f t="shared" si="13"/>
        <v>0</v>
      </c>
      <c r="Z512" s="60">
        <f t="shared" si="14"/>
        <v>144</v>
      </c>
      <c r="AA512" s="31">
        <f t="shared" si="15"/>
        <v>0</v>
      </c>
      <c r="AB512" s="31">
        <f t="shared" si="16"/>
        <v>0</v>
      </c>
      <c r="AC512" s="60">
        <f>VLOOKUP(K512,'5th Cycle APR Raw Data-Final'!$A$3:$P$1977,14,FALSE)</f>
        <v>155</v>
      </c>
      <c r="AD512" s="60">
        <f>IF(AN512&lt;1,SUMIFS('5th Cycle APR Raw Data-Final'!$O$3:$O$1977,'5th Cycle APR Raw Data-Final'!$A$3:$A$1977,'SB35 Determination Data'!$K512,'5th Cycle APR Raw Data-Final'!$T$3:$T$1977,"&gt;="&amp;'SB35 Determination Data'!$F512,'5th Cycle APR Raw Data-Final'!$T$3:$T$1977,"&lt;"&amp;E512),SUMIFS('5th Cycle APR Raw Data-Final'!$O$3:$O$1977,'5th Cycle APR Raw Data-Final'!$A$3:$A$1977,'SB35 Determination Data'!$K512,'5th Cycle APR Raw Data-Final'!$T$3:$T$1977,"&gt;="&amp;'SB35 Determination Data'!$F512,'5th Cycle APR Raw Data-Final'!$T$3:$T$1977,"&lt;="&amp;G512))</f>
        <v>1</v>
      </c>
      <c r="AE512" s="60">
        <f t="shared" si="17"/>
        <v>154</v>
      </c>
      <c r="AF512" s="31">
        <f t="shared" si="18"/>
        <v>6.4516129032258064E-3</v>
      </c>
      <c r="AG512" s="60">
        <f>VLOOKUP(K512,'5th Cycle APR Raw Data-Final'!$A$3:$P$1977,16,FALSE)</f>
        <v>363</v>
      </c>
      <c r="AH512" s="60">
        <f>IF(AN512&lt;1,SUMIFS('5th Cycle APR Raw Data-Final'!$Q$3:$Q$1977,'5th Cycle APR Raw Data-Final'!$A$3:$A$1977,'SB35 Determination Data'!$K512,'5th Cycle APR Raw Data-Final'!$T$3:$T$1977,"&gt;="&amp;'SB35 Determination Data'!$F512,'5th Cycle APR Raw Data-Final'!$T$3:$T$1977,"&lt;"&amp;E512),SUMIFS('5th Cycle APR Raw Data-Final'!$Q$3:$Q$1977,'5th Cycle APR Raw Data-Final'!$A$3:$A$1977,'SB35 Determination Data'!$K512,'5th Cycle APR Raw Data-Final'!$T$3:$T$1977,"&gt;="&amp;'SB35 Determination Data'!$F512,'5th Cycle APR Raw Data-Final'!$T$3:$T$1977,"&lt;="&amp;G512))</f>
        <v>424</v>
      </c>
      <c r="AI512" s="60">
        <f t="shared" si="19"/>
        <v>0</v>
      </c>
      <c r="AJ512" s="31">
        <f t="shared" si="20"/>
        <v>1.1680440771349863</v>
      </c>
      <c r="AK512" s="60">
        <f>VLOOKUP(K512,'5th Cycle APR Raw Data-Final'!$A$3:$R$1977,18,FALSE)</f>
        <v>908</v>
      </c>
      <c r="AL512" s="60">
        <f>IF(AN512&lt;1,SUMIFS('5th Cycle APR Raw Data-Final'!$S$3:$S$1977,'5th Cycle APR Raw Data-Final'!$A$3:$A$1977,'SB35 Determination Data'!$K512,'5th Cycle APR Raw Data-Final'!$T$3:$T$1977,"&gt;="&amp;'SB35 Determination Data'!$F512,'5th Cycle APR Raw Data-Final'!$T$3:$T$1977,"&lt;"&amp;E512),SUMIFS('5th Cycle APR Raw Data-Final'!$S$3:$S$1977,'5th Cycle APR Raw Data-Final'!$A$3:$A$1977,'SB35 Determination Data'!$K512,'5th Cycle APR Raw Data-Final'!$T$3:$T$1977,"&gt;="&amp;'SB35 Determination Data'!$F512,'5th Cycle APR Raw Data-Final'!$T$3:$T$1977,"&lt;="&amp;G512))</f>
        <v>425</v>
      </c>
      <c r="AM512" s="60">
        <f t="shared" si="21"/>
        <v>544</v>
      </c>
      <c r="AN512" s="62">
        <f t="shared" si="22"/>
        <v>0.5</v>
      </c>
      <c r="AO512" s="9" t="str">
        <f t="shared" si="23"/>
        <v>NO</v>
      </c>
      <c r="AP512" s="9" t="str">
        <f t="shared" si="24"/>
        <v>YES</v>
      </c>
      <c r="AQ512" s="9" t="str">
        <f t="shared" si="25"/>
        <v>NO</v>
      </c>
      <c r="AR512" s="48" t="str">
        <f>VLOOKUP(K512,'2018Submitted'!$A$2:$C$540,3,FALSE)</f>
        <v>Successful</v>
      </c>
      <c r="AS512" s="9" t="str">
        <f t="shared" si="26"/>
        <v>NO</v>
      </c>
      <c r="AT512" s="9" t="str">
        <f t="shared" si="27"/>
        <v>YES</v>
      </c>
    </row>
    <row r="513" spans="1:46" ht="12.75" customHeight="1" x14ac:dyDescent="0.15">
      <c r="A513" s="9" t="s">
        <v>99</v>
      </c>
      <c r="B513" s="9" t="str">
        <f t="shared" si="28"/>
        <v>WALNUT CREEK</v>
      </c>
      <c r="C513" s="31">
        <f t="shared" si="1"/>
        <v>0.5</v>
      </c>
      <c r="D513" s="45">
        <f t="shared" si="2"/>
        <v>8</v>
      </c>
      <c r="E513" s="46">
        <f t="shared" si="3"/>
        <v>2019</v>
      </c>
      <c r="F513" s="46">
        <f t="shared" si="4"/>
        <v>2015</v>
      </c>
      <c r="G513" s="46">
        <f t="shared" si="5"/>
        <v>2022</v>
      </c>
      <c r="H513" s="9" t="str">
        <f t="shared" si="6"/>
        <v>01/31/2015</v>
      </c>
      <c r="I513" s="9" t="str">
        <f t="shared" si="7"/>
        <v>01/31/2023</v>
      </c>
      <c r="J513" s="9" t="s">
        <v>67</v>
      </c>
      <c r="K513" s="49" t="s">
        <v>119</v>
      </c>
      <c r="L513" s="60">
        <f>VLOOKUP(K513,'5th Cycle APR Raw Data-Final'!$A$3:$P$1977,6,FALSE)</f>
        <v>604</v>
      </c>
      <c r="M513" s="60">
        <f>IF(AN513&lt;1,SUMIFS('5th Cycle APR Raw Data-Final'!G$3:G$1977,'5th Cycle APR Raw Data-Final'!$A$3:$A$1977,'SB35 Determination Data'!$K513,'5th Cycle APR Raw Data-Final'!$T$3:$T$1977,"&gt;="&amp;'SB35 Determination Data'!$F513,'5th Cycle APR Raw Data-Final'!$T$3:$T$1977,"&lt;"&amp;E513),SUMIFS('5th Cycle APR Raw Data-Final'!G$3:G$1977,'5th Cycle APR Raw Data-Final'!$A$3:$A$1977,'SB35 Determination Data'!$K513,'5th Cycle APR Raw Data-Final'!$T$3:$T$1977,"&gt;="&amp;'SB35 Determination Data'!$F513,'5th Cycle APR Raw Data-Final'!$T$3:$T$1977,"&lt;="&amp;G513))</f>
        <v>42</v>
      </c>
      <c r="N513" s="60">
        <f>IF(AN513&lt;1,SUMIFS('5th Cycle APR Raw Data-Final'!H$3:H$1977,'5th Cycle APR Raw Data-Final'!$A$3:$A$1977,'SB35 Determination Data'!$K513,'5th Cycle APR Raw Data-Final'!$T$3:$T$1977,"&gt;="&amp;'SB35 Determination Data'!$F513,'5th Cycle APR Raw Data-Final'!$T$3:$T$1977,"&lt;"&amp;E513),SUMIFS('5th Cycle APR Raw Data-Final'!H$3:H$1977,'5th Cycle APR Raw Data-Final'!$A$3:$A$1977,'SB35 Determination Data'!$K513,'5th Cycle APR Raw Data-Final'!$T$3:$T$1977,"&gt;="&amp;'SB35 Determination Data'!$F513,'5th Cycle APR Raw Data-Final'!$T$3:$T$1977,"&lt;="&amp;G513))</f>
        <v>42</v>
      </c>
      <c r="O513" s="60">
        <f>IF(AN513&lt;1,SUMIFS('5th Cycle APR Raw Data-Final'!I$3:I$1977,'5th Cycle APR Raw Data-Final'!$A$3:$A$1977,'SB35 Determination Data'!$K513,'5th Cycle APR Raw Data-Final'!$T$3:$T$1977,"&gt;="&amp;'SB35 Determination Data'!$F513,'5th Cycle APR Raw Data-Final'!$T$3:$T$1977,"&lt;"&amp;E513),SUMIFS('5th Cycle APR Raw Data-Final'!I$3:I$1977,'5th Cycle APR Raw Data-Final'!$A$3:$A$1977,'SB35 Determination Data'!$K513,'5th Cycle APR Raw Data-Final'!$T$3:$T$1977,"&gt;="&amp;'SB35 Determination Data'!$F513,'5th Cycle APR Raw Data-Final'!$T$3:$T$1977,"&lt;="&amp;G513))</f>
        <v>0</v>
      </c>
      <c r="P513" s="60">
        <f t="shared" si="8"/>
        <v>562</v>
      </c>
      <c r="Q513" s="31">
        <f t="shared" si="9"/>
        <v>6.9536423841059597E-2</v>
      </c>
      <c r="R513" s="61">
        <f t="shared" si="10"/>
        <v>302</v>
      </c>
      <c r="S513" s="61">
        <f t="shared" si="11"/>
        <v>0</v>
      </c>
      <c r="T513" s="60">
        <f>VLOOKUP(K513,'5th Cycle APR Raw Data-Final'!$A$3:$P$1977,10,FALSE)</f>
        <v>355</v>
      </c>
      <c r="U513" s="60">
        <f>IF(AN513&lt;1,SUMIFS('5th Cycle APR Raw Data-Final'!K$3:K$1977,'5th Cycle APR Raw Data-Final'!$A$3:$A$1977,'SB35 Determination Data'!$K513,'5th Cycle APR Raw Data-Final'!$T$3:$T$1977,"&gt;="&amp;'SB35 Determination Data'!$F513,'5th Cycle APR Raw Data-Final'!$T$3:$T$1977,"&lt;"&amp;E513),SUMIFS('5th Cycle APR Raw Data-Final'!K$3:K$1977,'5th Cycle APR Raw Data-Final'!$A$3:$A$1977,'SB35 Determination Data'!$K513,'5th Cycle APR Raw Data-Final'!$T$3:$T$1977,"&gt;="&amp;'SB35 Determination Data'!$F513,'5th Cycle APR Raw Data-Final'!$T$3:$T$1977,"&lt;="&amp;G513))</f>
        <v>16</v>
      </c>
      <c r="V513" s="60">
        <f>IF(AN513&lt;1,SUMIFS('5th Cycle APR Raw Data-Final'!L$3:L$1977,'5th Cycle APR Raw Data-Final'!$A$3:$A$1977,'SB35 Determination Data'!$K513,'5th Cycle APR Raw Data-Final'!$T$3:$T$1977,"&gt;="&amp;'SB35 Determination Data'!$F513,'5th Cycle APR Raw Data-Final'!$T$3:$T$1977,"&lt;"&amp;E513),SUMIFS('5th Cycle APR Raw Data-Final'!L$3:L$1977,'5th Cycle APR Raw Data-Final'!$A$3:$A$1977,'SB35 Determination Data'!$K513,'5th Cycle APR Raw Data-Final'!$T$3:$T$1977,"&gt;="&amp;'SB35 Determination Data'!$F513,'5th Cycle APR Raw Data-Final'!$T$3:$T$1977,"&lt;="&amp;G513))</f>
        <v>16</v>
      </c>
      <c r="W513" s="60">
        <f>IF(AN513&lt;1,SUMIFS('5th Cycle APR Raw Data-Final'!M$3:M$1977,'5th Cycle APR Raw Data-Final'!$A$3:$A$1977,'SB35 Determination Data'!$K513,'5th Cycle APR Raw Data-Final'!$T$3:$T$1977,"&gt;="&amp;'SB35 Determination Data'!$F513,'5th Cycle APR Raw Data-Final'!$T$3:$T$1977,"&lt;"&amp;E513),SUMIFS('5th Cycle APR Raw Data-Final'!M$3:M$1977,'5th Cycle APR Raw Data-Final'!$A$3:$A$1977,'SB35 Determination Data'!$K513,'5th Cycle APR Raw Data-Final'!$T$3:$T$1977,"&gt;="&amp;'SB35 Determination Data'!$F513,'5th Cycle APR Raw Data-Final'!$T$3:$T$1977,"&lt;="&amp;G513))</f>
        <v>0</v>
      </c>
      <c r="X513" s="60">
        <f t="shared" si="12"/>
        <v>339</v>
      </c>
      <c r="Y513" s="60">
        <f t="shared" si="13"/>
        <v>16</v>
      </c>
      <c r="Z513" s="60">
        <f t="shared" si="14"/>
        <v>339</v>
      </c>
      <c r="AA513" s="31">
        <f t="shared" si="15"/>
        <v>4.507042253521127E-2</v>
      </c>
      <c r="AB513" s="31">
        <f t="shared" si="16"/>
        <v>4.507042253521127E-2</v>
      </c>
      <c r="AC513" s="60">
        <f>VLOOKUP(K513,'5th Cycle APR Raw Data-Final'!$A$3:$P$1977,14,FALSE)</f>
        <v>381</v>
      </c>
      <c r="AD513" s="60">
        <f>IF(AN513&lt;1,SUMIFS('5th Cycle APR Raw Data-Final'!$O$3:$O$1977,'5th Cycle APR Raw Data-Final'!$A$3:$A$1977,'SB35 Determination Data'!$K513,'5th Cycle APR Raw Data-Final'!$T$3:$T$1977,"&gt;="&amp;'SB35 Determination Data'!$F513,'5th Cycle APR Raw Data-Final'!$T$3:$T$1977,"&lt;"&amp;E513),SUMIFS('5th Cycle APR Raw Data-Final'!$O$3:$O$1977,'5th Cycle APR Raw Data-Final'!$A$3:$A$1977,'SB35 Determination Data'!$K513,'5th Cycle APR Raw Data-Final'!$T$3:$T$1977,"&gt;="&amp;'SB35 Determination Data'!$F513,'5th Cycle APR Raw Data-Final'!$T$3:$T$1977,"&lt;="&amp;G513))</f>
        <v>18</v>
      </c>
      <c r="AE513" s="60">
        <f t="shared" si="17"/>
        <v>363</v>
      </c>
      <c r="AF513" s="31">
        <f t="shared" si="18"/>
        <v>4.7244094488188976E-2</v>
      </c>
      <c r="AG513" s="60">
        <f>VLOOKUP(K513,'5th Cycle APR Raw Data-Final'!$A$3:$P$1977,16,FALSE)</f>
        <v>895</v>
      </c>
      <c r="AH513" s="60">
        <f>IF(AN513&lt;1,SUMIFS('5th Cycle APR Raw Data-Final'!$Q$3:$Q$1977,'5th Cycle APR Raw Data-Final'!$A$3:$A$1977,'SB35 Determination Data'!$K513,'5th Cycle APR Raw Data-Final'!$T$3:$T$1977,"&gt;="&amp;'SB35 Determination Data'!$F513,'5th Cycle APR Raw Data-Final'!$T$3:$T$1977,"&lt;"&amp;E513),SUMIFS('5th Cycle APR Raw Data-Final'!$Q$3:$Q$1977,'5th Cycle APR Raw Data-Final'!$A$3:$A$1977,'SB35 Determination Data'!$K513,'5th Cycle APR Raw Data-Final'!$T$3:$T$1977,"&gt;="&amp;'SB35 Determination Data'!$F513,'5th Cycle APR Raw Data-Final'!$T$3:$T$1977,"&lt;="&amp;G513))</f>
        <v>511</v>
      </c>
      <c r="AI513" s="60">
        <f t="shared" si="19"/>
        <v>384</v>
      </c>
      <c r="AJ513" s="31">
        <f t="shared" si="20"/>
        <v>0.57094972067039107</v>
      </c>
      <c r="AK513" s="60">
        <f>VLOOKUP(K513,'5th Cycle APR Raw Data-Final'!$A$3:$R$1977,18,FALSE)</f>
        <v>2235</v>
      </c>
      <c r="AL513" s="60">
        <f>IF(AN513&lt;1,SUMIFS('5th Cycle APR Raw Data-Final'!$S$3:$S$1977,'5th Cycle APR Raw Data-Final'!$A$3:$A$1977,'SB35 Determination Data'!$K513,'5th Cycle APR Raw Data-Final'!$T$3:$T$1977,"&gt;="&amp;'SB35 Determination Data'!$F513,'5th Cycle APR Raw Data-Final'!$T$3:$T$1977,"&lt;"&amp;E513),SUMIFS('5th Cycle APR Raw Data-Final'!$S$3:$S$1977,'5th Cycle APR Raw Data-Final'!$A$3:$A$1977,'SB35 Determination Data'!$K513,'5th Cycle APR Raw Data-Final'!$T$3:$T$1977,"&gt;="&amp;'SB35 Determination Data'!$F513,'5th Cycle APR Raw Data-Final'!$T$3:$T$1977,"&lt;="&amp;G513))</f>
        <v>587</v>
      </c>
      <c r="AM513" s="60">
        <f t="shared" si="21"/>
        <v>1648</v>
      </c>
      <c r="AN513" s="62">
        <f t="shared" si="22"/>
        <v>0.5</v>
      </c>
      <c r="AO513" s="9" t="str">
        <f t="shared" si="23"/>
        <v>NO</v>
      </c>
      <c r="AP513" s="9" t="str">
        <f t="shared" si="24"/>
        <v>YES</v>
      </c>
      <c r="AQ513" s="9" t="str">
        <f t="shared" si="25"/>
        <v>NO</v>
      </c>
      <c r="AR513" s="48" t="str">
        <f>VLOOKUP(K513,'2018Submitted'!$A$2:$C$540,3,FALSE)</f>
        <v>Received - Not successful</v>
      </c>
      <c r="AS513" s="9" t="str">
        <f t="shared" si="26"/>
        <v>NO</v>
      </c>
      <c r="AT513" s="9" t="str">
        <f t="shared" si="27"/>
        <v>YES</v>
      </c>
    </row>
    <row r="514" spans="1:46" ht="12.75" customHeight="1" x14ac:dyDescent="0.15">
      <c r="A514" s="9" t="s">
        <v>154</v>
      </c>
      <c r="B514" s="9" t="str">
        <f t="shared" si="28"/>
        <v>WASCO</v>
      </c>
      <c r="C514" s="31">
        <f t="shared" si="1"/>
        <v>0.375</v>
      </c>
      <c r="D514" s="45">
        <f t="shared" si="2"/>
        <v>8</v>
      </c>
      <c r="E514" s="46">
        <f t="shared" si="3"/>
        <v>2020</v>
      </c>
      <c r="F514" s="46">
        <f t="shared" si="4"/>
        <v>2016</v>
      </c>
      <c r="G514" s="46" t="str">
        <f t="shared" si="5"/>
        <v>2023</v>
      </c>
      <c r="H514" s="9" t="str">
        <f t="shared" si="6"/>
        <v>12/31/2015</v>
      </c>
      <c r="I514" s="9" t="str">
        <f t="shared" si="7"/>
        <v>12/31/2023</v>
      </c>
      <c r="J514" s="9" t="s">
        <v>128</v>
      </c>
      <c r="K514" s="49" t="s">
        <v>161</v>
      </c>
      <c r="L514" s="60">
        <f>VLOOKUP(K514,'5th Cycle APR Raw Data-Final'!$A$3:$P$1977,6,FALSE)</f>
        <v>350</v>
      </c>
      <c r="M514" s="60">
        <f>IF(AN514&lt;1,SUMIFS('5th Cycle APR Raw Data-Final'!G$3:G$1977,'5th Cycle APR Raw Data-Final'!$A$3:$A$1977,'SB35 Determination Data'!$K514,'5th Cycle APR Raw Data-Final'!$T$3:$T$1977,"&gt;="&amp;'SB35 Determination Data'!$F514,'5th Cycle APR Raw Data-Final'!$T$3:$T$1977,"&lt;"&amp;E514),SUMIFS('5th Cycle APR Raw Data-Final'!G$3:G$1977,'5th Cycle APR Raw Data-Final'!$A$3:$A$1977,'SB35 Determination Data'!$K514,'5th Cycle APR Raw Data-Final'!$T$3:$T$1977,"&gt;="&amp;'SB35 Determination Data'!$F514,'5th Cycle APR Raw Data-Final'!$T$3:$T$1977,"&lt;="&amp;G514))</f>
        <v>0</v>
      </c>
      <c r="N514" s="60">
        <f>IF(AN514&lt;1,SUMIFS('5th Cycle APR Raw Data-Final'!H$3:H$1977,'5th Cycle APR Raw Data-Final'!$A$3:$A$1977,'SB35 Determination Data'!$K514,'5th Cycle APR Raw Data-Final'!$T$3:$T$1977,"&gt;="&amp;'SB35 Determination Data'!$F514,'5th Cycle APR Raw Data-Final'!$T$3:$T$1977,"&lt;"&amp;E514),SUMIFS('5th Cycle APR Raw Data-Final'!H$3:H$1977,'5th Cycle APR Raw Data-Final'!$A$3:$A$1977,'SB35 Determination Data'!$K514,'5th Cycle APR Raw Data-Final'!$T$3:$T$1977,"&gt;="&amp;'SB35 Determination Data'!$F514,'5th Cycle APR Raw Data-Final'!$T$3:$T$1977,"&lt;="&amp;G514))</f>
        <v>0</v>
      </c>
      <c r="O514" s="60">
        <f>IF(AN514&lt;1,SUMIFS('5th Cycle APR Raw Data-Final'!I$3:I$1977,'5th Cycle APR Raw Data-Final'!$A$3:$A$1977,'SB35 Determination Data'!$K514,'5th Cycle APR Raw Data-Final'!$T$3:$T$1977,"&gt;="&amp;'SB35 Determination Data'!$F514,'5th Cycle APR Raw Data-Final'!$T$3:$T$1977,"&lt;"&amp;E514),SUMIFS('5th Cycle APR Raw Data-Final'!I$3:I$1977,'5th Cycle APR Raw Data-Final'!$A$3:$A$1977,'SB35 Determination Data'!$K514,'5th Cycle APR Raw Data-Final'!$T$3:$T$1977,"&gt;="&amp;'SB35 Determination Data'!$F514,'5th Cycle APR Raw Data-Final'!$T$3:$T$1977,"&lt;="&amp;G514))</f>
        <v>0</v>
      </c>
      <c r="P514" s="60">
        <f t="shared" si="8"/>
        <v>350</v>
      </c>
      <c r="Q514" s="31">
        <f t="shared" si="9"/>
        <v>0</v>
      </c>
      <c r="R514" s="61">
        <f t="shared" si="10"/>
        <v>131</v>
      </c>
      <c r="S514" s="61">
        <f t="shared" si="11"/>
        <v>0</v>
      </c>
      <c r="T514" s="60">
        <f>VLOOKUP(K514,'5th Cycle APR Raw Data-Final'!$A$3:$P$1977,10,FALSE)</f>
        <v>275</v>
      </c>
      <c r="U514" s="60">
        <f>IF(AN514&lt;1,SUMIFS('5th Cycle APR Raw Data-Final'!K$3:K$1977,'5th Cycle APR Raw Data-Final'!$A$3:$A$1977,'SB35 Determination Data'!$K514,'5th Cycle APR Raw Data-Final'!$T$3:$T$1977,"&gt;="&amp;'SB35 Determination Data'!$F514,'5th Cycle APR Raw Data-Final'!$T$3:$T$1977,"&lt;"&amp;E514),SUMIFS('5th Cycle APR Raw Data-Final'!K$3:K$1977,'5th Cycle APR Raw Data-Final'!$A$3:$A$1977,'SB35 Determination Data'!$K514,'5th Cycle APR Raw Data-Final'!$T$3:$T$1977,"&gt;="&amp;'SB35 Determination Data'!$F514,'5th Cycle APR Raw Data-Final'!$T$3:$T$1977,"&lt;="&amp;G514))</f>
        <v>61</v>
      </c>
      <c r="V514" s="60">
        <f>IF(AN514&lt;1,SUMIFS('5th Cycle APR Raw Data-Final'!L$3:L$1977,'5th Cycle APR Raw Data-Final'!$A$3:$A$1977,'SB35 Determination Data'!$K514,'5th Cycle APR Raw Data-Final'!$T$3:$T$1977,"&gt;="&amp;'SB35 Determination Data'!$F514,'5th Cycle APR Raw Data-Final'!$T$3:$T$1977,"&lt;"&amp;E514),SUMIFS('5th Cycle APR Raw Data-Final'!L$3:L$1977,'5th Cycle APR Raw Data-Final'!$A$3:$A$1977,'SB35 Determination Data'!$K514,'5th Cycle APR Raw Data-Final'!$T$3:$T$1977,"&gt;="&amp;'SB35 Determination Data'!$F514,'5th Cycle APR Raw Data-Final'!$T$3:$T$1977,"&lt;="&amp;G514))</f>
        <v>0</v>
      </c>
      <c r="W514" s="60">
        <f>IF(AN514&lt;1,SUMIFS('5th Cycle APR Raw Data-Final'!M$3:M$1977,'5th Cycle APR Raw Data-Final'!$A$3:$A$1977,'SB35 Determination Data'!$K514,'5th Cycle APR Raw Data-Final'!$T$3:$T$1977,"&gt;="&amp;'SB35 Determination Data'!$F514,'5th Cycle APR Raw Data-Final'!$T$3:$T$1977,"&lt;"&amp;E514),SUMIFS('5th Cycle APR Raw Data-Final'!M$3:M$1977,'5th Cycle APR Raw Data-Final'!$A$3:$A$1977,'SB35 Determination Data'!$K514,'5th Cycle APR Raw Data-Final'!$T$3:$T$1977,"&gt;="&amp;'SB35 Determination Data'!$F514,'5th Cycle APR Raw Data-Final'!$T$3:$T$1977,"&lt;="&amp;G514))</f>
        <v>61</v>
      </c>
      <c r="X514" s="60">
        <f t="shared" si="12"/>
        <v>214</v>
      </c>
      <c r="Y514" s="60">
        <f t="shared" si="13"/>
        <v>61</v>
      </c>
      <c r="Z514" s="60">
        <f t="shared" si="14"/>
        <v>214</v>
      </c>
      <c r="AA514" s="31">
        <f t="shared" si="15"/>
        <v>0.22181818181818183</v>
      </c>
      <c r="AB514" s="31">
        <f t="shared" si="16"/>
        <v>0.22181818181818183</v>
      </c>
      <c r="AC514" s="60">
        <f>VLOOKUP(K514,'5th Cycle APR Raw Data-Final'!$A$3:$P$1977,14,FALSE)</f>
        <v>280</v>
      </c>
      <c r="AD514" s="60">
        <f>IF(AN514&lt;1,SUMIFS('5th Cycle APR Raw Data-Final'!$O$3:$O$1977,'5th Cycle APR Raw Data-Final'!$A$3:$A$1977,'SB35 Determination Data'!$K514,'5th Cycle APR Raw Data-Final'!$T$3:$T$1977,"&gt;="&amp;'SB35 Determination Data'!$F514,'5th Cycle APR Raw Data-Final'!$T$3:$T$1977,"&lt;"&amp;E514),SUMIFS('5th Cycle APR Raw Data-Final'!$O$3:$O$1977,'5th Cycle APR Raw Data-Final'!$A$3:$A$1977,'SB35 Determination Data'!$K514,'5th Cycle APR Raw Data-Final'!$T$3:$T$1977,"&gt;="&amp;'SB35 Determination Data'!$F514,'5th Cycle APR Raw Data-Final'!$T$3:$T$1977,"&lt;="&amp;G514))</f>
        <v>4</v>
      </c>
      <c r="AE514" s="60">
        <f t="shared" si="17"/>
        <v>276</v>
      </c>
      <c r="AF514" s="31">
        <f t="shared" si="18"/>
        <v>1.4285714285714285E-2</v>
      </c>
      <c r="AG514" s="60">
        <f>VLOOKUP(K514,'5th Cycle APR Raw Data-Final'!$A$3:$P$1977,16,FALSE)</f>
        <v>521</v>
      </c>
      <c r="AH514" s="60">
        <f>IF(AN514&lt;1,SUMIFS('5th Cycle APR Raw Data-Final'!$Q$3:$Q$1977,'5th Cycle APR Raw Data-Final'!$A$3:$A$1977,'SB35 Determination Data'!$K514,'5th Cycle APR Raw Data-Final'!$T$3:$T$1977,"&gt;="&amp;'SB35 Determination Data'!$F514,'5th Cycle APR Raw Data-Final'!$T$3:$T$1977,"&lt;"&amp;E514),SUMIFS('5th Cycle APR Raw Data-Final'!$Q$3:$Q$1977,'5th Cycle APR Raw Data-Final'!$A$3:$A$1977,'SB35 Determination Data'!$K514,'5th Cycle APR Raw Data-Final'!$T$3:$T$1977,"&gt;="&amp;'SB35 Determination Data'!$F514,'5th Cycle APR Raw Data-Final'!$T$3:$T$1977,"&lt;="&amp;G514))</f>
        <v>300</v>
      </c>
      <c r="AI514" s="60">
        <f t="shared" si="19"/>
        <v>221</v>
      </c>
      <c r="AJ514" s="31">
        <f t="shared" si="20"/>
        <v>0.57581573896353166</v>
      </c>
      <c r="AK514" s="60">
        <f>VLOOKUP(K514,'5th Cycle APR Raw Data-Final'!$A$3:$R$1977,18,FALSE)</f>
        <v>1426</v>
      </c>
      <c r="AL514" s="60">
        <f>IF(AN514&lt;1,SUMIFS('5th Cycle APR Raw Data-Final'!$S$3:$S$1977,'5th Cycle APR Raw Data-Final'!$A$3:$A$1977,'SB35 Determination Data'!$K514,'5th Cycle APR Raw Data-Final'!$T$3:$T$1977,"&gt;="&amp;'SB35 Determination Data'!$F514,'5th Cycle APR Raw Data-Final'!$T$3:$T$1977,"&lt;"&amp;E514),SUMIFS('5th Cycle APR Raw Data-Final'!$S$3:$S$1977,'5th Cycle APR Raw Data-Final'!$A$3:$A$1977,'SB35 Determination Data'!$K514,'5th Cycle APR Raw Data-Final'!$T$3:$T$1977,"&gt;="&amp;'SB35 Determination Data'!$F514,'5th Cycle APR Raw Data-Final'!$T$3:$T$1977,"&lt;="&amp;G514))</f>
        <v>365</v>
      </c>
      <c r="AM514" s="60">
        <f t="shared" si="21"/>
        <v>1061</v>
      </c>
      <c r="AN514" s="62">
        <f t="shared" si="22"/>
        <v>0.375</v>
      </c>
      <c r="AO514" s="9" t="str">
        <f t="shared" si="23"/>
        <v>NO</v>
      </c>
      <c r="AP514" s="9" t="str">
        <f t="shared" si="24"/>
        <v>YES</v>
      </c>
      <c r="AQ514" s="9" t="str">
        <f t="shared" si="25"/>
        <v>NO</v>
      </c>
      <c r="AR514" s="48" t="str">
        <f>VLOOKUP(K514,'2018Submitted'!$A$2:$C$540,3,FALSE)</f>
        <v>Successful</v>
      </c>
      <c r="AS514" s="9" t="str">
        <f t="shared" si="26"/>
        <v>NO</v>
      </c>
      <c r="AT514" s="9" t="str">
        <f t="shared" si="27"/>
        <v>YES</v>
      </c>
    </row>
    <row r="515" spans="1:46" ht="12.75" customHeight="1" x14ac:dyDescent="0.15">
      <c r="A515" s="9" t="s">
        <v>517</v>
      </c>
      <c r="B515" s="9" t="str">
        <f t="shared" si="28"/>
        <v>WATERFORD</v>
      </c>
      <c r="C515" s="31">
        <f t="shared" si="1"/>
        <v>0.375</v>
      </c>
      <c r="D515" s="45">
        <f t="shared" si="2"/>
        <v>8</v>
      </c>
      <c r="E515" s="46">
        <f t="shared" si="3"/>
        <v>2020</v>
      </c>
      <c r="F515" s="46">
        <f t="shared" si="4"/>
        <v>2016</v>
      </c>
      <c r="G515" s="46" t="str">
        <f t="shared" si="5"/>
        <v>2023</v>
      </c>
      <c r="H515" s="9" t="str">
        <f t="shared" si="6"/>
        <v>12/31/2015</v>
      </c>
      <c r="I515" s="9" t="str">
        <f t="shared" si="7"/>
        <v>12/31/2023</v>
      </c>
      <c r="J515" s="9" t="s">
        <v>128</v>
      </c>
      <c r="K515" s="49" t="s">
        <v>1329</v>
      </c>
      <c r="L515" s="60">
        <f>VLOOKUP(K515,'5th Cycle APR Raw Data-Final'!$A$3:$P$1977,6,FALSE)</f>
        <v>131</v>
      </c>
      <c r="M515" s="60">
        <f>IF(AN515&lt;1,SUMIFS('5th Cycle APR Raw Data-Final'!G$3:G$1977,'5th Cycle APR Raw Data-Final'!$A$3:$A$1977,'SB35 Determination Data'!$K515,'5th Cycle APR Raw Data-Final'!$T$3:$T$1977,"&gt;="&amp;'SB35 Determination Data'!$F515,'5th Cycle APR Raw Data-Final'!$T$3:$T$1977,"&lt;"&amp;E515),SUMIFS('5th Cycle APR Raw Data-Final'!G$3:G$1977,'5th Cycle APR Raw Data-Final'!$A$3:$A$1977,'SB35 Determination Data'!$K515,'5th Cycle APR Raw Data-Final'!$T$3:$T$1977,"&gt;="&amp;'SB35 Determination Data'!$F515,'5th Cycle APR Raw Data-Final'!$T$3:$T$1977,"&lt;="&amp;G515))</f>
        <v>0</v>
      </c>
      <c r="N515" s="60">
        <f>IF(AN515&lt;1,SUMIFS('5th Cycle APR Raw Data-Final'!H$3:H$1977,'5th Cycle APR Raw Data-Final'!$A$3:$A$1977,'SB35 Determination Data'!$K515,'5th Cycle APR Raw Data-Final'!$T$3:$T$1977,"&gt;="&amp;'SB35 Determination Data'!$F515,'5th Cycle APR Raw Data-Final'!$T$3:$T$1977,"&lt;"&amp;E515),SUMIFS('5th Cycle APR Raw Data-Final'!H$3:H$1977,'5th Cycle APR Raw Data-Final'!$A$3:$A$1977,'SB35 Determination Data'!$K515,'5th Cycle APR Raw Data-Final'!$T$3:$T$1977,"&gt;="&amp;'SB35 Determination Data'!$F515,'5th Cycle APR Raw Data-Final'!$T$3:$T$1977,"&lt;="&amp;G515))</f>
        <v>0</v>
      </c>
      <c r="O515" s="60">
        <f>IF(AN515&lt;1,SUMIFS('5th Cycle APR Raw Data-Final'!I$3:I$1977,'5th Cycle APR Raw Data-Final'!$A$3:$A$1977,'SB35 Determination Data'!$K515,'5th Cycle APR Raw Data-Final'!$T$3:$T$1977,"&gt;="&amp;'SB35 Determination Data'!$F515,'5th Cycle APR Raw Data-Final'!$T$3:$T$1977,"&lt;"&amp;E515),SUMIFS('5th Cycle APR Raw Data-Final'!I$3:I$1977,'5th Cycle APR Raw Data-Final'!$A$3:$A$1977,'SB35 Determination Data'!$K515,'5th Cycle APR Raw Data-Final'!$T$3:$T$1977,"&gt;="&amp;'SB35 Determination Data'!$F515,'5th Cycle APR Raw Data-Final'!$T$3:$T$1977,"&lt;="&amp;G515))</f>
        <v>0</v>
      </c>
      <c r="P515" s="60">
        <f t="shared" si="8"/>
        <v>131</v>
      </c>
      <c r="Q515" s="31">
        <f t="shared" si="9"/>
        <v>0</v>
      </c>
      <c r="R515" s="61">
        <f t="shared" si="10"/>
        <v>49</v>
      </c>
      <c r="S515" s="61">
        <f t="shared" si="11"/>
        <v>0</v>
      </c>
      <c r="T515" s="60">
        <f>VLOOKUP(K515,'5th Cycle APR Raw Data-Final'!$A$3:$P$1977,10,FALSE)</f>
        <v>84</v>
      </c>
      <c r="U515" s="60">
        <f>IF(AN515&lt;1,SUMIFS('5th Cycle APR Raw Data-Final'!K$3:K$1977,'5th Cycle APR Raw Data-Final'!$A$3:$A$1977,'SB35 Determination Data'!$K515,'5th Cycle APR Raw Data-Final'!$T$3:$T$1977,"&gt;="&amp;'SB35 Determination Data'!$F515,'5th Cycle APR Raw Data-Final'!$T$3:$T$1977,"&lt;"&amp;E515),SUMIFS('5th Cycle APR Raw Data-Final'!K$3:K$1977,'5th Cycle APR Raw Data-Final'!$A$3:$A$1977,'SB35 Determination Data'!$K515,'5th Cycle APR Raw Data-Final'!$T$3:$T$1977,"&gt;="&amp;'SB35 Determination Data'!$F515,'5th Cycle APR Raw Data-Final'!$T$3:$T$1977,"&lt;="&amp;G515))</f>
        <v>0</v>
      </c>
      <c r="V515" s="60">
        <f>IF(AN515&lt;1,SUMIFS('5th Cycle APR Raw Data-Final'!L$3:L$1977,'5th Cycle APR Raw Data-Final'!$A$3:$A$1977,'SB35 Determination Data'!$K515,'5th Cycle APR Raw Data-Final'!$T$3:$T$1977,"&gt;="&amp;'SB35 Determination Data'!$F515,'5th Cycle APR Raw Data-Final'!$T$3:$T$1977,"&lt;"&amp;E515),SUMIFS('5th Cycle APR Raw Data-Final'!L$3:L$1977,'5th Cycle APR Raw Data-Final'!$A$3:$A$1977,'SB35 Determination Data'!$K515,'5th Cycle APR Raw Data-Final'!$T$3:$T$1977,"&gt;="&amp;'SB35 Determination Data'!$F515,'5th Cycle APR Raw Data-Final'!$T$3:$T$1977,"&lt;="&amp;G515))</f>
        <v>0</v>
      </c>
      <c r="W515" s="60">
        <f>IF(AN515&lt;1,SUMIFS('5th Cycle APR Raw Data-Final'!M$3:M$1977,'5th Cycle APR Raw Data-Final'!$A$3:$A$1977,'SB35 Determination Data'!$K515,'5th Cycle APR Raw Data-Final'!$T$3:$T$1977,"&gt;="&amp;'SB35 Determination Data'!$F515,'5th Cycle APR Raw Data-Final'!$T$3:$T$1977,"&lt;"&amp;E515),SUMIFS('5th Cycle APR Raw Data-Final'!M$3:M$1977,'5th Cycle APR Raw Data-Final'!$A$3:$A$1977,'SB35 Determination Data'!$K515,'5th Cycle APR Raw Data-Final'!$T$3:$T$1977,"&gt;="&amp;'SB35 Determination Data'!$F515,'5th Cycle APR Raw Data-Final'!$T$3:$T$1977,"&lt;="&amp;G515))</f>
        <v>0</v>
      </c>
      <c r="X515" s="60">
        <f t="shared" si="12"/>
        <v>84</v>
      </c>
      <c r="Y515" s="60">
        <f t="shared" si="13"/>
        <v>0</v>
      </c>
      <c r="Z515" s="60">
        <f t="shared" si="14"/>
        <v>84</v>
      </c>
      <c r="AA515" s="31">
        <f t="shared" si="15"/>
        <v>0</v>
      </c>
      <c r="AB515" s="31">
        <f t="shared" si="16"/>
        <v>0</v>
      </c>
      <c r="AC515" s="60">
        <f>VLOOKUP(K515,'5th Cycle APR Raw Data-Final'!$A$3:$P$1977,14,FALSE)</f>
        <v>89</v>
      </c>
      <c r="AD515" s="60">
        <f>IF(AN515&lt;1,SUMIFS('5th Cycle APR Raw Data-Final'!$O$3:$O$1977,'5th Cycle APR Raw Data-Final'!$A$3:$A$1977,'SB35 Determination Data'!$K515,'5th Cycle APR Raw Data-Final'!$T$3:$T$1977,"&gt;="&amp;'SB35 Determination Data'!$F515,'5th Cycle APR Raw Data-Final'!$T$3:$T$1977,"&lt;"&amp;E515),SUMIFS('5th Cycle APR Raw Data-Final'!$O$3:$O$1977,'5th Cycle APR Raw Data-Final'!$A$3:$A$1977,'SB35 Determination Data'!$K515,'5th Cycle APR Raw Data-Final'!$T$3:$T$1977,"&gt;="&amp;'SB35 Determination Data'!$F515,'5th Cycle APR Raw Data-Final'!$T$3:$T$1977,"&lt;="&amp;G515))</f>
        <v>0</v>
      </c>
      <c r="AE515" s="60">
        <f t="shared" si="17"/>
        <v>89</v>
      </c>
      <c r="AF515" s="31">
        <f t="shared" si="18"/>
        <v>0</v>
      </c>
      <c r="AG515" s="60">
        <f>VLOOKUP(K515,'5th Cycle APR Raw Data-Final'!$A$3:$P$1977,16,FALSE)</f>
        <v>221</v>
      </c>
      <c r="AH515" s="60">
        <f>IF(AN515&lt;1,SUMIFS('5th Cycle APR Raw Data-Final'!$Q$3:$Q$1977,'5th Cycle APR Raw Data-Final'!$A$3:$A$1977,'SB35 Determination Data'!$K515,'5th Cycle APR Raw Data-Final'!$T$3:$T$1977,"&gt;="&amp;'SB35 Determination Data'!$F515,'5th Cycle APR Raw Data-Final'!$T$3:$T$1977,"&lt;"&amp;E515),SUMIFS('5th Cycle APR Raw Data-Final'!$Q$3:$Q$1977,'5th Cycle APR Raw Data-Final'!$A$3:$A$1977,'SB35 Determination Data'!$K515,'5th Cycle APR Raw Data-Final'!$T$3:$T$1977,"&gt;="&amp;'SB35 Determination Data'!$F515,'5th Cycle APR Raw Data-Final'!$T$3:$T$1977,"&lt;="&amp;G515))</f>
        <v>8</v>
      </c>
      <c r="AI515" s="60">
        <f t="shared" si="19"/>
        <v>213</v>
      </c>
      <c r="AJ515" s="31">
        <f t="shared" si="20"/>
        <v>3.6199095022624438E-2</v>
      </c>
      <c r="AK515" s="60">
        <f>VLOOKUP(K515,'5th Cycle APR Raw Data-Final'!$A$3:$R$1977,18,FALSE)</f>
        <v>525</v>
      </c>
      <c r="AL515" s="60">
        <f>IF(AN515&lt;1,SUMIFS('5th Cycle APR Raw Data-Final'!$S$3:$S$1977,'5th Cycle APR Raw Data-Final'!$A$3:$A$1977,'SB35 Determination Data'!$K515,'5th Cycle APR Raw Data-Final'!$T$3:$T$1977,"&gt;="&amp;'SB35 Determination Data'!$F515,'5th Cycle APR Raw Data-Final'!$T$3:$T$1977,"&lt;"&amp;E515),SUMIFS('5th Cycle APR Raw Data-Final'!$S$3:$S$1977,'5th Cycle APR Raw Data-Final'!$A$3:$A$1977,'SB35 Determination Data'!$K515,'5th Cycle APR Raw Data-Final'!$T$3:$T$1977,"&gt;="&amp;'SB35 Determination Data'!$F515,'5th Cycle APR Raw Data-Final'!$T$3:$T$1977,"&lt;="&amp;G515))</f>
        <v>8</v>
      </c>
      <c r="AM515" s="60">
        <f t="shared" si="21"/>
        <v>517</v>
      </c>
      <c r="AN515" s="62">
        <f t="shared" si="22"/>
        <v>0.375</v>
      </c>
      <c r="AO515" s="9" t="str">
        <f t="shared" si="23"/>
        <v>YES</v>
      </c>
      <c r="AP515" s="9" t="str">
        <f t="shared" si="24"/>
        <v>NO</v>
      </c>
      <c r="AQ515" s="9" t="str">
        <f t="shared" si="25"/>
        <v>NO</v>
      </c>
      <c r="AR515" s="48" t="str">
        <f>VLOOKUP(K515,'2018Submitted'!$A$2:$C$540,3,FALSE)</f>
        <v>Successful</v>
      </c>
      <c r="AS515" s="9" t="str">
        <f t="shared" si="26"/>
        <v>NO</v>
      </c>
      <c r="AT515" s="9" t="str">
        <f t="shared" si="27"/>
        <v>NO</v>
      </c>
    </row>
    <row r="516" spans="1:46" ht="12.75" customHeight="1" x14ac:dyDescent="0.15">
      <c r="A516" s="9" t="s">
        <v>509</v>
      </c>
      <c r="B516" s="9" t="str">
        <f t="shared" si="28"/>
        <v>WATSONVILLE</v>
      </c>
      <c r="C516" s="31">
        <f t="shared" si="1"/>
        <v>0.375</v>
      </c>
      <c r="D516" s="45">
        <f t="shared" si="2"/>
        <v>8</v>
      </c>
      <c r="E516" s="46">
        <f t="shared" si="3"/>
        <v>2020</v>
      </c>
      <c r="F516" s="46">
        <f t="shared" si="4"/>
        <v>2016</v>
      </c>
      <c r="G516" s="46" t="str">
        <f t="shared" si="5"/>
        <v>2023</v>
      </c>
      <c r="H516" s="9" t="str">
        <f t="shared" si="6"/>
        <v>12/31/2015</v>
      </c>
      <c r="I516" s="9" t="str">
        <f t="shared" si="7"/>
        <v>12/31/2023</v>
      </c>
      <c r="J516" s="9" t="s">
        <v>128</v>
      </c>
      <c r="K516" s="49" t="s">
        <v>548</v>
      </c>
      <c r="L516" s="60">
        <f>VLOOKUP(K516,'5th Cycle APR Raw Data-Final'!$A$3:$P$1977,6,FALSE)</f>
        <v>169</v>
      </c>
      <c r="M516" s="60">
        <f>IF(AN516&lt;1,SUMIFS('5th Cycle APR Raw Data-Final'!G$3:G$1977,'5th Cycle APR Raw Data-Final'!$A$3:$A$1977,'SB35 Determination Data'!$K516,'5th Cycle APR Raw Data-Final'!$T$3:$T$1977,"&gt;="&amp;'SB35 Determination Data'!$F516,'5th Cycle APR Raw Data-Final'!$T$3:$T$1977,"&lt;"&amp;E516),SUMIFS('5th Cycle APR Raw Data-Final'!G$3:G$1977,'5th Cycle APR Raw Data-Final'!$A$3:$A$1977,'SB35 Determination Data'!$K516,'5th Cycle APR Raw Data-Final'!$T$3:$T$1977,"&gt;="&amp;'SB35 Determination Data'!$F516,'5th Cycle APR Raw Data-Final'!$T$3:$T$1977,"&lt;="&amp;G516))</f>
        <v>21</v>
      </c>
      <c r="N516" s="60">
        <f>IF(AN516&lt;1,SUMIFS('5th Cycle APR Raw Data-Final'!H$3:H$1977,'5th Cycle APR Raw Data-Final'!$A$3:$A$1977,'SB35 Determination Data'!$K516,'5th Cycle APR Raw Data-Final'!$T$3:$T$1977,"&gt;="&amp;'SB35 Determination Data'!$F516,'5th Cycle APR Raw Data-Final'!$T$3:$T$1977,"&lt;"&amp;E516),SUMIFS('5th Cycle APR Raw Data-Final'!H$3:H$1977,'5th Cycle APR Raw Data-Final'!$A$3:$A$1977,'SB35 Determination Data'!$K516,'5th Cycle APR Raw Data-Final'!$T$3:$T$1977,"&gt;="&amp;'SB35 Determination Data'!$F516,'5th Cycle APR Raw Data-Final'!$T$3:$T$1977,"&lt;="&amp;G516))</f>
        <v>21</v>
      </c>
      <c r="O516" s="60">
        <f>IF(AN516&lt;1,SUMIFS('5th Cycle APR Raw Data-Final'!I$3:I$1977,'5th Cycle APR Raw Data-Final'!$A$3:$A$1977,'SB35 Determination Data'!$K516,'5th Cycle APR Raw Data-Final'!$T$3:$T$1977,"&gt;="&amp;'SB35 Determination Data'!$F516,'5th Cycle APR Raw Data-Final'!$T$3:$T$1977,"&lt;"&amp;E516),SUMIFS('5th Cycle APR Raw Data-Final'!I$3:I$1977,'5th Cycle APR Raw Data-Final'!$A$3:$A$1977,'SB35 Determination Data'!$K516,'5th Cycle APR Raw Data-Final'!$T$3:$T$1977,"&gt;="&amp;'SB35 Determination Data'!$F516,'5th Cycle APR Raw Data-Final'!$T$3:$T$1977,"&lt;="&amp;G516))</f>
        <v>0</v>
      </c>
      <c r="P516" s="60">
        <f t="shared" si="8"/>
        <v>148</v>
      </c>
      <c r="Q516" s="31">
        <f t="shared" si="9"/>
        <v>0.1242603550295858</v>
      </c>
      <c r="R516" s="61">
        <f t="shared" si="10"/>
        <v>63</v>
      </c>
      <c r="S516" s="61">
        <f t="shared" si="11"/>
        <v>0</v>
      </c>
      <c r="T516" s="60">
        <f>VLOOKUP(K516,'5th Cycle APR Raw Data-Final'!$A$3:$P$1977,10,FALSE)</f>
        <v>110</v>
      </c>
      <c r="U516" s="60">
        <f>IF(AN516&lt;1,SUMIFS('5th Cycle APR Raw Data-Final'!K$3:K$1977,'5th Cycle APR Raw Data-Final'!$A$3:$A$1977,'SB35 Determination Data'!$K516,'5th Cycle APR Raw Data-Final'!$T$3:$T$1977,"&gt;="&amp;'SB35 Determination Data'!$F516,'5th Cycle APR Raw Data-Final'!$T$3:$T$1977,"&lt;"&amp;E516),SUMIFS('5th Cycle APR Raw Data-Final'!K$3:K$1977,'5th Cycle APR Raw Data-Final'!$A$3:$A$1977,'SB35 Determination Data'!$K516,'5th Cycle APR Raw Data-Final'!$T$3:$T$1977,"&gt;="&amp;'SB35 Determination Data'!$F516,'5th Cycle APR Raw Data-Final'!$T$3:$T$1977,"&lt;="&amp;G516))</f>
        <v>5</v>
      </c>
      <c r="V516" s="60">
        <f>IF(AN516&lt;1,SUMIFS('5th Cycle APR Raw Data-Final'!L$3:L$1977,'5th Cycle APR Raw Data-Final'!$A$3:$A$1977,'SB35 Determination Data'!$K516,'5th Cycle APR Raw Data-Final'!$T$3:$T$1977,"&gt;="&amp;'SB35 Determination Data'!$F516,'5th Cycle APR Raw Data-Final'!$T$3:$T$1977,"&lt;"&amp;E516),SUMIFS('5th Cycle APR Raw Data-Final'!L$3:L$1977,'5th Cycle APR Raw Data-Final'!$A$3:$A$1977,'SB35 Determination Data'!$K516,'5th Cycle APR Raw Data-Final'!$T$3:$T$1977,"&gt;="&amp;'SB35 Determination Data'!$F516,'5th Cycle APR Raw Data-Final'!$T$3:$T$1977,"&lt;="&amp;G516))</f>
        <v>5</v>
      </c>
      <c r="W516" s="60">
        <f>IF(AN516&lt;1,SUMIFS('5th Cycle APR Raw Data-Final'!M$3:M$1977,'5th Cycle APR Raw Data-Final'!$A$3:$A$1977,'SB35 Determination Data'!$K516,'5th Cycle APR Raw Data-Final'!$T$3:$T$1977,"&gt;="&amp;'SB35 Determination Data'!$F516,'5th Cycle APR Raw Data-Final'!$T$3:$T$1977,"&lt;"&amp;E516),SUMIFS('5th Cycle APR Raw Data-Final'!M$3:M$1977,'5th Cycle APR Raw Data-Final'!$A$3:$A$1977,'SB35 Determination Data'!$K516,'5th Cycle APR Raw Data-Final'!$T$3:$T$1977,"&gt;="&amp;'SB35 Determination Data'!$F516,'5th Cycle APR Raw Data-Final'!$T$3:$T$1977,"&lt;="&amp;G516))</f>
        <v>0</v>
      </c>
      <c r="X516" s="60">
        <f t="shared" si="12"/>
        <v>105</v>
      </c>
      <c r="Y516" s="60">
        <f t="shared" si="13"/>
        <v>5</v>
      </c>
      <c r="Z516" s="60">
        <f t="shared" si="14"/>
        <v>105</v>
      </c>
      <c r="AA516" s="31">
        <f t="shared" si="15"/>
        <v>4.5454545454545456E-2</v>
      </c>
      <c r="AB516" s="31">
        <f t="shared" si="16"/>
        <v>4.5454545454545456E-2</v>
      </c>
      <c r="AC516" s="60">
        <f>VLOOKUP(K516,'5th Cycle APR Raw Data-Final'!$A$3:$P$1977,14,FALSE)</f>
        <v>128</v>
      </c>
      <c r="AD516" s="60">
        <f>IF(AN516&lt;1,SUMIFS('5th Cycle APR Raw Data-Final'!$O$3:$O$1977,'5th Cycle APR Raw Data-Final'!$A$3:$A$1977,'SB35 Determination Data'!$K516,'5th Cycle APR Raw Data-Final'!$T$3:$T$1977,"&gt;="&amp;'SB35 Determination Data'!$F516,'5th Cycle APR Raw Data-Final'!$T$3:$T$1977,"&lt;"&amp;E516),SUMIFS('5th Cycle APR Raw Data-Final'!$O$3:$O$1977,'5th Cycle APR Raw Data-Final'!$A$3:$A$1977,'SB35 Determination Data'!$K516,'5th Cycle APR Raw Data-Final'!$T$3:$T$1977,"&gt;="&amp;'SB35 Determination Data'!$F516,'5th Cycle APR Raw Data-Final'!$T$3:$T$1977,"&lt;="&amp;G516))</f>
        <v>11</v>
      </c>
      <c r="AE516" s="60">
        <f t="shared" si="17"/>
        <v>117</v>
      </c>
      <c r="AF516" s="31">
        <f t="shared" si="18"/>
        <v>8.59375E-2</v>
      </c>
      <c r="AG516" s="60">
        <f>VLOOKUP(K516,'5th Cycle APR Raw Data-Final'!$A$3:$P$1977,16,FALSE)</f>
        <v>293</v>
      </c>
      <c r="AH516" s="60">
        <f>IF(AN516&lt;1,SUMIFS('5th Cycle APR Raw Data-Final'!$Q$3:$Q$1977,'5th Cycle APR Raw Data-Final'!$A$3:$A$1977,'SB35 Determination Data'!$K516,'5th Cycle APR Raw Data-Final'!$T$3:$T$1977,"&gt;="&amp;'SB35 Determination Data'!$F516,'5th Cycle APR Raw Data-Final'!$T$3:$T$1977,"&lt;"&amp;E516),SUMIFS('5th Cycle APR Raw Data-Final'!$Q$3:$Q$1977,'5th Cycle APR Raw Data-Final'!$A$3:$A$1977,'SB35 Determination Data'!$K516,'5th Cycle APR Raw Data-Final'!$T$3:$T$1977,"&gt;="&amp;'SB35 Determination Data'!$F516,'5th Cycle APR Raw Data-Final'!$T$3:$T$1977,"&lt;="&amp;G516))</f>
        <v>134</v>
      </c>
      <c r="AI516" s="60">
        <f t="shared" si="19"/>
        <v>159</v>
      </c>
      <c r="AJ516" s="31">
        <f t="shared" si="20"/>
        <v>0.45733788395904434</v>
      </c>
      <c r="AK516" s="60">
        <f>VLOOKUP(K516,'5th Cycle APR Raw Data-Final'!$A$3:$R$1977,18,FALSE)</f>
        <v>700</v>
      </c>
      <c r="AL516" s="60">
        <f>IF(AN516&lt;1,SUMIFS('5th Cycle APR Raw Data-Final'!$S$3:$S$1977,'5th Cycle APR Raw Data-Final'!$A$3:$A$1977,'SB35 Determination Data'!$K516,'5th Cycle APR Raw Data-Final'!$T$3:$T$1977,"&gt;="&amp;'SB35 Determination Data'!$F516,'5th Cycle APR Raw Data-Final'!$T$3:$T$1977,"&lt;"&amp;E516),SUMIFS('5th Cycle APR Raw Data-Final'!$S$3:$S$1977,'5th Cycle APR Raw Data-Final'!$A$3:$A$1977,'SB35 Determination Data'!$K516,'5th Cycle APR Raw Data-Final'!$T$3:$T$1977,"&gt;="&amp;'SB35 Determination Data'!$F516,'5th Cycle APR Raw Data-Final'!$T$3:$T$1977,"&lt;="&amp;G516))</f>
        <v>171</v>
      </c>
      <c r="AM516" s="60">
        <f t="shared" si="21"/>
        <v>529</v>
      </c>
      <c r="AN516" s="62">
        <f t="shared" si="22"/>
        <v>0.375</v>
      </c>
      <c r="AO516" s="9" t="str">
        <f t="shared" si="23"/>
        <v>NO</v>
      </c>
      <c r="AP516" s="9" t="str">
        <f t="shared" si="24"/>
        <v>YES</v>
      </c>
      <c r="AQ516" s="9" t="str">
        <f t="shared" si="25"/>
        <v>NO</v>
      </c>
      <c r="AR516" s="48" t="str">
        <f>VLOOKUP(K516,'2018Submitted'!$A$2:$C$540,3,FALSE)</f>
        <v>Successful</v>
      </c>
      <c r="AS516" s="9" t="str">
        <f t="shared" si="26"/>
        <v>NO</v>
      </c>
      <c r="AT516" s="9" t="str">
        <f t="shared" si="27"/>
        <v>YES</v>
      </c>
    </row>
    <row r="517" spans="1:46" ht="12.75" customHeight="1" x14ac:dyDescent="0.15">
      <c r="A517" s="9" t="s">
        <v>554</v>
      </c>
      <c r="B517" s="9" t="str">
        <f t="shared" si="28"/>
        <v>WEED</v>
      </c>
      <c r="C517" s="31">
        <f t="shared" si="1"/>
        <v>1</v>
      </c>
      <c r="D517" s="45">
        <f t="shared" si="2"/>
        <v>5</v>
      </c>
      <c r="E517" s="46">
        <f t="shared" si="3"/>
        <v>2017</v>
      </c>
      <c r="F517" s="46">
        <f t="shared" si="4"/>
        <v>2014</v>
      </c>
      <c r="G517" s="46">
        <f t="shared" si="5"/>
        <v>2018</v>
      </c>
      <c r="H517" s="9" t="str">
        <f t="shared" si="6"/>
        <v>06/30/2014</v>
      </c>
      <c r="I517" s="9" t="str">
        <f t="shared" si="7"/>
        <v>06/30/2019</v>
      </c>
      <c r="J517" s="9" t="s">
        <v>83</v>
      </c>
      <c r="K517" s="49" t="s">
        <v>1330</v>
      </c>
      <c r="L517" s="60">
        <f>VLOOKUP(K517,'5th Cycle APR Raw Data-Final'!$A$3:$P$1977,6,FALSE)</f>
        <v>10</v>
      </c>
      <c r="M517" s="60">
        <f>IF(AN517&lt;1,SUMIFS('5th Cycle APR Raw Data-Final'!G$3:G$1977,'5th Cycle APR Raw Data-Final'!$A$3:$A$1977,'SB35 Determination Data'!$K517,'5th Cycle APR Raw Data-Final'!$T$3:$T$1977,"&gt;="&amp;'SB35 Determination Data'!$F517,'5th Cycle APR Raw Data-Final'!$T$3:$T$1977,"&lt;"&amp;E517),SUMIFS('5th Cycle APR Raw Data-Final'!G$3:G$1977,'5th Cycle APR Raw Data-Final'!$A$3:$A$1977,'SB35 Determination Data'!$K517,'5th Cycle APR Raw Data-Final'!$T$3:$T$1977,"&gt;="&amp;'SB35 Determination Data'!$F517,'5th Cycle APR Raw Data-Final'!$T$3:$T$1977,"&lt;="&amp;G517))</f>
        <v>0</v>
      </c>
      <c r="N517" s="60">
        <f>IF(AN517&lt;1,SUMIFS('5th Cycle APR Raw Data-Final'!H$3:H$1977,'5th Cycle APR Raw Data-Final'!$A$3:$A$1977,'SB35 Determination Data'!$K517,'5th Cycle APR Raw Data-Final'!$T$3:$T$1977,"&gt;="&amp;'SB35 Determination Data'!$F517,'5th Cycle APR Raw Data-Final'!$T$3:$T$1977,"&lt;"&amp;E517),SUMIFS('5th Cycle APR Raw Data-Final'!H$3:H$1977,'5th Cycle APR Raw Data-Final'!$A$3:$A$1977,'SB35 Determination Data'!$K517,'5th Cycle APR Raw Data-Final'!$T$3:$T$1977,"&gt;="&amp;'SB35 Determination Data'!$F517,'5th Cycle APR Raw Data-Final'!$T$3:$T$1977,"&lt;="&amp;G517))</f>
        <v>0</v>
      </c>
      <c r="O517" s="60">
        <f>IF(AN517&lt;1,SUMIFS('5th Cycle APR Raw Data-Final'!I$3:I$1977,'5th Cycle APR Raw Data-Final'!$A$3:$A$1977,'SB35 Determination Data'!$K517,'5th Cycle APR Raw Data-Final'!$T$3:$T$1977,"&gt;="&amp;'SB35 Determination Data'!$F517,'5th Cycle APR Raw Data-Final'!$T$3:$T$1977,"&lt;"&amp;E517),SUMIFS('5th Cycle APR Raw Data-Final'!I$3:I$1977,'5th Cycle APR Raw Data-Final'!$A$3:$A$1977,'SB35 Determination Data'!$K517,'5th Cycle APR Raw Data-Final'!$T$3:$T$1977,"&gt;="&amp;'SB35 Determination Data'!$F517,'5th Cycle APR Raw Data-Final'!$T$3:$T$1977,"&lt;="&amp;G517))</f>
        <v>0</v>
      </c>
      <c r="P517" s="60">
        <f t="shared" si="8"/>
        <v>10</v>
      </c>
      <c r="Q517" s="31">
        <f t="shared" si="9"/>
        <v>0</v>
      </c>
      <c r="R517" s="61">
        <f t="shared" si="10"/>
        <v>10</v>
      </c>
      <c r="S517" s="61">
        <f t="shared" si="11"/>
        <v>0</v>
      </c>
      <c r="T517" s="60">
        <f>VLOOKUP(K517,'5th Cycle APR Raw Data-Final'!$A$3:$P$1977,10,FALSE)</f>
        <v>6</v>
      </c>
      <c r="U517" s="60">
        <f>IF(AN517&lt;1,SUMIFS('5th Cycle APR Raw Data-Final'!K$3:K$1977,'5th Cycle APR Raw Data-Final'!$A$3:$A$1977,'SB35 Determination Data'!$K517,'5th Cycle APR Raw Data-Final'!$T$3:$T$1977,"&gt;="&amp;'SB35 Determination Data'!$F517,'5th Cycle APR Raw Data-Final'!$T$3:$T$1977,"&lt;"&amp;E517),SUMIFS('5th Cycle APR Raw Data-Final'!K$3:K$1977,'5th Cycle APR Raw Data-Final'!$A$3:$A$1977,'SB35 Determination Data'!$K517,'5th Cycle APR Raw Data-Final'!$T$3:$T$1977,"&gt;="&amp;'SB35 Determination Data'!$F517,'5th Cycle APR Raw Data-Final'!$T$3:$T$1977,"&lt;="&amp;G517))</f>
        <v>0</v>
      </c>
      <c r="V517" s="60">
        <f>IF(AN517&lt;1,SUMIFS('5th Cycle APR Raw Data-Final'!L$3:L$1977,'5th Cycle APR Raw Data-Final'!$A$3:$A$1977,'SB35 Determination Data'!$K517,'5th Cycle APR Raw Data-Final'!$T$3:$T$1977,"&gt;="&amp;'SB35 Determination Data'!$F517,'5th Cycle APR Raw Data-Final'!$T$3:$T$1977,"&lt;"&amp;E517),SUMIFS('5th Cycle APR Raw Data-Final'!L$3:L$1977,'5th Cycle APR Raw Data-Final'!$A$3:$A$1977,'SB35 Determination Data'!$K517,'5th Cycle APR Raw Data-Final'!$T$3:$T$1977,"&gt;="&amp;'SB35 Determination Data'!$F517,'5th Cycle APR Raw Data-Final'!$T$3:$T$1977,"&lt;="&amp;G517))</f>
        <v>0</v>
      </c>
      <c r="W517" s="60">
        <f>IF(AN517&lt;1,SUMIFS('5th Cycle APR Raw Data-Final'!M$3:M$1977,'5th Cycle APR Raw Data-Final'!$A$3:$A$1977,'SB35 Determination Data'!$K517,'5th Cycle APR Raw Data-Final'!$T$3:$T$1977,"&gt;="&amp;'SB35 Determination Data'!$F517,'5th Cycle APR Raw Data-Final'!$T$3:$T$1977,"&lt;"&amp;E517),SUMIFS('5th Cycle APR Raw Data-Final'!M$3:M$1977,'5th Cycle APR Raw Data-Final'!$A$3:$A$1977,'SB35 Determination Data'!$K517,'5th Cycle APR Raw Data-Final'!$T$3:$T$1977,"&gt;="&amp;'SB35 Determination Data'!$F517,'5th Cycle APR Raw Data-Final'!$T$3:$T$1977,"&lt;="&amp;G517))</f>
        <v>0</v>
      </c>
      <c r="X517" s="60">
        <f t="shared" si="12"/>
        <v>6</v>
      </c>
      <c r="Y517" s="60">
        <f t="shared" si="13"/>
        <v>0</v>
      </c>
      <c r="Z517" s="60">
        <f t="shared" si="14"/>
        <v>6</v>
      </c>
      <c r="AA517" s="31">
        <f t="shared" si="15"/>
        <v>0</v>
      </c>
      <c r="AB517" s="31">
        <f t="shared" si="16"/>
        <v>0</v>
      </c>
      <c r="AC517" s="60">
        <f>VLOOKUP(K517,'5th Cycle APR Raw Data-Final'!$A$3:$P$1977,14,FALSE)</f>
        <v>6</v>
      </c>
      <c r="AD517" s="60">
        <f>IF(AN517&lt;1,SUMIFS('5th Cycle APR Raw Data-Final'!$O$3:$O$1977,'5th Cycle APR Raw Data-Final'!$A$3:$A$1977,'SB35 Determination Data'!$K517,'5th Cycle APR Raw Data-Final'!$T$3:$T$1977,"&gt;="&amp;'SB35 Determination Data'!$F517,'5th Cycle APR Raw Data-Final'!$T$3:$T$1977,"&lt;"&amp;E517),SUMIFS('5th Cycle APR Raw Data-Final'!$O$3:$O$1977,'5th Cycle APR Raw Data-Final'!$A$3:$A$1977,'SB35 Determination Data'!$K517,'5th Cycle APR Raw Data-Final'!$T$3:$T$1977,"&gt;="&amp;'SB35 Determination Data'!$F517,'5th Cycle APR Raw Data-Final'!$T$3:$T$1977,"&lt;="&amp;G517))</f>
        <v>0</v>
      </c>
      <c r="AE517" s="60">
        <f t="shared" si="17"/>
        <v>6</v>
      </c>
      <c r="AF517" s="31">
        <f t="shared" si="18"/>
        <v>0</v>
      </c>
      <c r="AG517" s="60">
        <f>VLOOKUP(K517,'5th Cycle APR Raw Data-Final'!$A$3:$P$1977,16,FALSE)</f>
        <v>16</v>
      </c>
      <c r="AH517" s="60">
        <f>IF(AN517&lt;1,SUMIFS('5th Cycle APR Raw Data-Final'!$Q$3:$Q$1977,'5th Cycle APR Raw Data-Final'!$A$3:$A$1977,'SB35 Determination Data'!$K517,'5th Cycle APR Raw Data-Final'!$T$3:$T$1977,"&gt;="&amp;'SB35 Determination Data'!$F517,'5th Cycle APR Raw Data-Final'!$T$3:$T$1977,"&lt;"&amp;E517),SUMIFS('5th Cycle APR Raw Data-Final'!$Q$3:$Q$1977,'5th Cycle APR Raw Data-Final'!$A$3:$A$1977,'SB35 Determination Data'!$K517,'5th Cycle APR Raw Data-Final'!$T$3:$T$1977,"&gt;="&amp;'SB35 Determination Data'!$F517,'5th Cycle APR Raw Data-Final'!$T$3:$T$1977,"&lt;="&amp;G517))</f>
        <v>2</v>
      </c>
      <c r="AI517" s="60">
        <f t="shared" si="19"/>
        <v>14</v>
      </c>
      <c r="AJ517" s="31">
        <f t="shared" si="20"/>
        <v>0.125</v>
      </c>
      <c r="AK517" s="60">
        <f>VLOOKUP(K517,'5th Cycle APR Raw Data-Final'!$A$3:$R$1977,18,FALSE)</f>
        <v>38</v>
      </c>
      <c r="AL517" s="60">
        <f>IF(AN517&lt;1,SUMIFS('5th Cycle APR Raw Data-Final'!$S$3:$S$1977,'5th Cycle APR Raw Data-Final'!$A$3:$A$1977,'SB35 Determination Data'!$K517,'5th Cycle APR Raw Data-Final'!$T$3:$T$1977,"&gt;="&amp;'SB35 Determination Data'!$F517,'5th Cycle APR Raw Data-Final'!$T$3:$T$1977,"&lt;"&amp;E517),SUMIFS('5th Cycle APR Raw Data-Final'!$S$3:$S$1977,'5th Cycle APR Raw Data-Final'!$A$3:$A$1977,'SB35 Determination Data'!$K517,'5th Cycle APR Raw Data-Final'!$T$3:$T$1977,"&gt;="&amp;'SB35 Determination Data'!$F517,'5th Cycle APR Raw Data-Final'!$T$3:$T$1977,"&lt;="&amp;G517))</f>
        <v>2</v>
      </c>
      <c r="AM517" s="60">
        <f t="shared" si="21"/>
        <v>36</v>
      </c>
      <c r="AN517" s="62">
        <f t="shared" si="22"/>
        <v>1</v>
      </c>
      <c r="AO517" s="9" t="str">
        <f t="shared" si="23"/>
        <v>YES</v>
      </c>
      <c r="AP517" s="9" t="str">
        <f t="shared" si="24"/>
        <v>NO</v>
      </c>
      <c r="AQ517" s="9" t="str">
        <f t="shared" si="25"/>
        <v>NO</v>
      </c>
      <c r="AR517" s="48" t="str">
        <f>VLOOKUP(K517,'2018Submitted'!$A$2:$C$540,3,FALSE)</f>
        <v>Successful</v>
      </c>
      <c r="AS517" s="9" t="str">
        <f t="shared" si="26"/>
        <v>NO</v>
      </c>
      <c r="AT517" s="9" t="str">
        <f t="shared" si="27"/>
        <v>NO</v>
      </c>
    </row>
    <row r="518" spans="1:46" ht="12.75" customHeight="1" x14ac:dyDescent="0.15">
      <c r="A518" s="9" t="s">
        <v>168</v>
      </c>
      <c r="B518" s="9" t="str">
        <f t="shared" si="28"/>
        <v>WEST COVINA</v>
      </c>
      <c r="C518" s="31">
        <f t="shared" si="1"/>
        <v>0.625</v>
      </c>
      <c r="D518" s="45">
        <f t="shared" si="2"/>
        <v>8</v>
      </c>
      <c r="E518" s="46">
        <f t="shared" si="3"/>
        <v>2018</v>
      </c>
      <c r="F518" s="46">
        <f t="shared" si="4"/>
        <v>2014</v>
      </c>
      <c r="G518" s="46" t="str">
        <f t="shared" si="5"/>
        <v>2021</v>
      </c>
      <c r="H518" s="9" t="str">
        <f t="shared" si="6"/>
        <v>10/15/2013</v>
      </c>
      <c r="I518" s="9" t="str">
        <f t="shared" si="7"/>
        <v>10/15/2021</v>
      </c>
      <c r="J518" s="9" t="s">
        <v>144</v>
      </c>
      <c r="K518" s="49" t="s">
        <v>223</v>
      </c>
      <c r="L518" s="60">
        <f>VLOOKUP(K518,'5th Cycle APR Raw Data-Final'!$A$3:$P$1977,6,FALSE)</f>
        <v>217</v>
      </c>
      <c r="M518" s="60">
        <f>IF(AN518&lt;1,SUMIFS('5th Cycle APR Raw Data-Final'!G$3:G$1977,'5th Cycle APR Raw Data-Final'!$A$3:$A$1977,'SB35 Determination Data'!$K518,'5th Cycle APR Raw Data-Final'!$T$3:$T$1977,"&gt;="&amp;'SB35 Determination Data'!$F518,'5th Cycle APR Raw Data-Final'!$T$3:$T$1977,"&lt;"&amp;E518),SUMIFS('5th Cycle APR Raw Data-Final'!G$3:G$1977,'5th Cycle APR Raw Data-Final'!$A$3:$A$1977,'SB35 Determination Data'!$K518,'5th Cycle APR Raw Data-Final'!$T$3:$T$1977,"&gt;="&amp;'SB35 Determination Data'!$F518,'5th Cycle APR Raw Data-Final'!$T$3:$T$1977,"&lt;="&amp;G518))</f>
        <v>0</v>
      </c>
      <c r="N518" s="60">
        <f>IF(AN518&lt;1,SUMIFS('5th Cycle APR Raw Data-Final'!H$3:H$1977,'5th Cycle APR Raw Data-Final'!$A$3:$A$1977,'SB35 Determination Data'!$K518,'5th Cycle APR Raw Data-Final'!$T$3:$T$1977,"&gt;="&amp;'SB35 Determination Data'!$F518,'5th Cycle APR Raw Data-Final'!$T$3:$T$1977,"&lt;"&amp;E518),SUMIFS('5th Cycle APR Raw Data-Final'!H$3:H$1977,'5th Cycle APR Raw Data-Final'!$A$3:$A$1977,'SB35 Determination Data'!$K518,'5th Cycle APR Raw Data-Final'!$T$3:$T$1977,"&gt;="&amp;'SB35 Determination Data'!$F518,'5th Cycle APR Raw Data-Final'!$T$3:$T$1977,"&lt;="&amp;G518))</f>
        <v>0</v>
      </c>
      <c r="O518" s="60">
        <f>IF(AN518&lt;1,SUMIFS('5th Cycle APR Raw Data-Final'!I$3:I$1977,'5th Cycle APR Raw Data-Final'!$A$3:$A$1977,'SB35 Determination Data'!$K518,'5th Cycle APR Raw Data-Final'!$T$3:$T$1977,"&gt;="&amp;'SB35 Determination Data'!$F518,'5th Cycle APR Raw Data-Final'!$T$3:$T$1977,"&lt;"&amp;E518),SUMIFS('5th Cycle APR Raw Data-Final'!I$3:I$1977,'5th Cycle APR Raw Data-Final'!$A$3:$A$1977,'SB35 Determination Data'!$K518,'5th Cycle APR Raw Data-Final'!$T$3:$T$1977,"&gt;="&amp;'SB35 Determination Data'!$F518,'5th Cycle APR Raw Data-Final'!$T$3:$T$1977,"&lt;="&amp;G518))</f>
        <v>0</v>
      </c>
      <c r="P518" s="60">
        <f t="shared" si="8"/>
        <v>217</v>
      </c>
      <c r="Q518" s="31">
        <f t="shared" si="9"/>
        <v>0</v>
      </c>
      <c r="R518" s="61">
        <f t="shared" si="10"/>
        <v>109</v>
      </c>
      <c r="S518" s="61">
        <f t="shared" si="11"/>
        <v>0</v>
      </c>
      <c r="T518" s="60">
        <f>VLOOKUP(K518,'5th Cycle APR Raw Data-Final'!$A$3:$P$1977,10,FALSE)</f>
        <v>129</v>
      </c>
      <c r="U518" s="60">
        <f>IF(AN518&lt;1,SUMIFS('5th Cycle APR Raw Data-Final'!K$3:K$1977,'5th Cycle APR Raw Data-Final'!$A$3:$A$1977,'SB35 Determination Data'!$K518,'5th Cycle APR Raw Data-Final'!$T$3:$T$1977,"&gt;="&amp;'SB35 Determination Data'!$F518,'5th Cycle APR Raw Data-Final'!$T$3:$T$1977,"&lt;"&amp;E518),SUMIFS('5th Cycle APR Raw Data-Final'!K$3:K$1977,'5th Cycle APR Raw Data-Final'!$A$3:$A$1977,'SB35 Determination Data'!$K518,'5th Cycle APR Raw Data-Final'!$T$3:$T$1977,"&gt;="&amp;'SB35 Determination Data'!$F518,'5th Cycle APR Raw Data-Final'!$T$3:$T$1977,"&lt;="&amp;G518))</f>
        <v>0</v>
      </c>
      <c r="V518" s="60">
        <f>IF(AN518&lt;1,SUMIFS('5th Cycle APR Raw Data-Final'!L$3:L$1977,'5th Cycle APR Raw Data-Final'!$A$3:$A$1977,'SB35 Determination Data'!$K518,'5th Cycle APR Raw Data-Final'!$T$3:$T$1977,"&gt;="&amp;'SB35 Determination Data'!$F518,'5th Cycle APR Raw Data-Final'!$T$3:$T$1977,"&lt;"&amp;E518),SUMIFS('5th Cycle APR Raw Data-Final'!L$3:L$1977,'5th Cycle APR Raw Data-Final'!$A$3:$A$1977,'SB35 Determination Data'!$K518,'5th Cycle APR Raw Data-Final'!$T$3:$T$1977,"&gt;="&amp;'SB35 Determination Data'!$F518,'5th Cycle APR Raw Data-Final'!$T$3:$T$1977,"&lt;="&amp;G518))</f>
        <v>0</v>
      </c>
      <c r="W518" s="60">
        <f>IF(AN518&lt;1,SUMIFS('5th Cycle APR Raw Data-Final'!M$3:M$1977,'5th Cycle APR Raw Data-Final'!$A$3:$A$1977,'SB35 Determination Data'!$K518,'5th Cycle APR Raw Data-Final'!$T$3:$T$1977,"&gt;="&amp;'SB35 Determination Data'!$F518,'5th Cycle APR Raw Data-Final'!$T$3:$T$1977,"&lt;"&amp;E518),SUMIFS('5th Cycle APR Raw Data-Final'!M$3:M$1977,'5th Cycle APR Raw Data-Final'!$A$3:$A$1977,'SB35 Determination Data'!$K518,'5th Cycle APR Raw Data-Final'!$T$3:$T$1977,"&gt;="&amp;'SB35 Determination Data'!$F518,'5th Cycle APR Raw Data-Final'!$T$3:$T$1977,"&lt;="&amp;G518))</f>
        <v>0</v>
      </c>
      <c r="X518" s="60">
        <f t="shared" si="12"/>
        <v>129</v>
      </c>
      <c r="Y518" s="60">
        <f t="shared" si="13"/>
        <v>0</v>
      </c>
      <c r="Z518" s="60">
        <f t="shared" si="14"/>
        <v>129</v>
      </c>
      <c r="AA518" s="31">
        <f t="shared" si="15"/>
        <v>0</v>
      </c>
      <c r="AB518" s="31">
        <f t="shared" si="16"/>
        <v>0</v>
      </c>
      <c r="AC518" s="60">
        <f>VLOOKUP(K518,'5th Cycle APR Raw Data-Final'!$A$3:$P$1977,14,FALSE)</f>
        <v>138</v>
      </c>
      <c r="AD518" s="60">
        <f>IF(AN518&lt;1,SUMIFS('5th Cycle APR Raw Data-Final'!$O$3:$O$1977,'5th Cycle APR Raw Data-Final'!$A$3:$A$1977,'SB35 Determination Data'!$K518,'5th Cycle APR Raw Data-Final'!$T$3:$T$1977,"&gt;="&amp;'SB35 Determination Data'!$F518,'5th Cycle APR Raw Data-Final'!$T$3:$T$1977,"&lt;"&amp;E518),SUMIFS('5th Cycle APR Raw Data-Final'!$O$3:$O$1977,'5th Cycle APR Raw Data-Final'!$A$3:$A$1977,'SB35 Determination Data'!$K518,'5th Cycle APR Raw Data-Final'!$T$3:$T$1977,"&gt;="&amp;'SB35 Determination Data'!$F518,'5th Cycle APR Raw Data-Final'!$T$3:$T$1977,"&lt;="&amp;G518))</f>
        <v>0</v>
      </c>
      <c r="AE518" s="60">
        <f t="shared" si="17"/>
        <v>138</v>
      </c>
      <c r="AF518" s="31">
        <f t="shared" si="18"/>
        <v>0</v>
      </c>
      <c r="AG518" s="60">
        <f>VLOOKUP(K518,'5th Cycle APR Raw Data-Final'!$A$3:$P$1977,16,FALSE)</f>
        <v>347</v>
      </c>
      <c r="AH518" s="60">
        <f>IF(AN518&lt;1,SUMIFS('5th Cycle APR Raw Data-Final'!$Q$3:$Q$1977,'5th Cycle APR Raw Data-Final'!$A$3:$A$1977,'SB35 Determination Data'!$K518,'5th Cycle APR Raw Data-Final'!$T$3:$T$1977,"&gt;="&amp;'SB35 Determination Data'!$F518,'5th Cycle APR Raw Data-Final'!$T$3:$T$1977,"&lt;"&amp;E518),SUMIFS('5th Cycle APR Raw Data-Final'!$Q$3:$Q$1977,'5th Cycle APR Raw Data-Final'!$A$3:$A$1977,'SB35 Determination Data'!$K518,'5th Cycle APR Raw Data-Final'!$T$3:$T$1977,"&gt;="&amp;'SB35 Determination Data'!$F518,'5th Cycle APR Raw Data-Final'!$T$3:$T$1977,"&lt;="&amp;G518))</f>
        <v>660</v>
      </c>
      <c r="AI518" s="60">
        <f t="shared" si="19"/>
        <v>0</v>
      </c>
      <c r="AJ518" s="31">
        <f t="shared" si="20"/>
        <v>1.9020172910662825</v>
      </c>
      <c r="AK518" s="60">
        <f>VLOOKUP(K518,'5th Cycle APR Raw Data-Final'!$A$3:$R$1977,18,FALSE)</f>
        <v>831</v>
      </c>
      <c r="AL518" s="60">
        <f>IF(AN518&lt;1,SUMIFS('5th Cycle APR Raw Data-Final'!$S$3:$S$1977,'5th Cycle APR Raw Data-Final'!$A$3:$A$1977,'SB35 Determination Data'!$K518,'5th Cycle APR Raw Data-Final'!$T$3:$T$1977,"&gt;="&amp;'SB35 Determination Data'!$F518,'5th Cycle APR Raw Data-Final'!$T$3:$T$1977,"&lt;"&amp;E518),SUMIFS('5th Cycle APR Raw Data-Final'!$S$3:$S$1977,'5th Cycle APR Raw Data-Final'!$A$3:$A$1977,'SB35 Determination Data'!$K518,'5th Cycle APR Raw Data-Final'!$T$3:$T$1977,"&gt;="&amp;'SB35 Determination Data'!$F518,'5th Cycle APR Raw Data-Final'!$T$3:$T$1977,"&lt;="&amp;G518))</f>
        <v>660</v>
      </c>
      <c r="AM518" s="60">
        <f t="shared" si="21"/>
        <v>484</v>
      </c>
      <c r="AN518" s="62">
        <f t="shared" si="22"/>
        <v>0.5</v>
      </c>
      <c r="AO518" s="9" t="str">
        <f t="shared" si="23"/>
        <v>NO</v>
      </c>
      <c r="AP518" s="9" t="str">
        <f t="shared" si="24"/>
        <v>YES</v>
      </c>
      <c r="AQ518" s="9" t="str">
        <f t="shared" si="25"/>
        <v>NO</v>
      </c>
      <c r="AR518" s="48" t="str">
        <f>VLOOKUP(K518,'2018Submitted'!$A$2:$C$540,3,FALSE)</f>
        <v>Successful</v>
      </c>
      <c r="AS518" s="9" t="str">
        <f t="shared" si="26"/>
        <v>NO</v>
      </c>
      <c r="AT518" s="9" t="str">
        <f t="shared" si="27"/>
        <v>YES</v>
      </c>
    </row>
    <row r="519" spans="1:46" ht="12.75" customHeight="1" x14ac:dyDescent="0.15">
      <c r="A519" s="9" t="s">
        <v>168</v>
      </c>
      <c r="B519" s="9" t="str">
        <f t="shared" si="28"/>
        <v>WEST HOLLYWOOD</v>
      </c>
      <c r="C519" s="31">
        <f t="shared" si="1"/>
        <v>0.625</v>
      </c>
      <c r="D519" s="45">
        <f t="shared" si="2"/>
        <v>8</v>
      </c>
      <c r="E519" s="46">
        <f t="shared" si="3"/>
        <v>2018</v>
      </c>
      <c r="F519" s="46">
        <f t="shared" si="4"/>
        <v>2014</v>
      </c>
      <c r="G519" s="46" t="str">
        <f t="shared" si="5"/>
        <v>2021</v>
      </c>
      <c r="H519" s="9" t="str">
        <f t="shared" si="6"/>
        <v>10/15/2013</v>
      </c>
      <c r="I519" s="9" t="str">
        <f t="shared" si="7"/>
        <v>10/15/2021</v>
      </c>
      <c r="J519" s="9" t="s">
        <v>144</v>
      </c>
      <c r="K519" s="49" t="s">
        <v>224</v>
      </c>
      <c r="L519" s="60">
        <f>VLOOKUP(K519,'5th Cycle APR Raw Data-Final'!$A$3:$P$1977,6,FALSE)</f>
        <v>19</v>
      </c>
      <c r="M519" s="60">
        <f>IF(AN519&lt;1,SUMIFS('5th Cycle APR Raw Data-Final'!G$3:G$1977,'5th Cycle APR Raw Data-Final'!$A$3:$A$1977,'SB35 Determination Data'!$K519,'5th Cycle APR Raw Data-Final'!$T$3:$T$1977,"&gt;="&amp;'SB35 Determination Data'!$F519,'5th Cycle APR Raw Data-Final'!$T$3:$T$1977,"&lt;"&amp;E519),SUMIFS('5th Cycle APR Raw Data-Final'!G$3:G$1977,'5th Cycle APR Raw Data-Final'!$A$3:$A$1977,'SB35 Determination Data'!$K519,'5th Cycle APR Raw Data-Final'!$T$3:$T$1977,"&gt;="&amp;'SB35 Determination Data'!$F519,'5th Cycle APR Raw Data-Final'!$T$3:$T$1977,"&lt;="&amp;G519))</f>
        <v>69</v>
      </c>
      <c r="N519" s="60">
        <f>IF(AN519&lt;1,SUMIFS('5th Cycle APR Raw Data-Final'!H$3:H$1977,'5th Cycle APR Raw Data-Final'!$A$3:$A$1977,'SB35 Determination Data'!$K519,'5th Cycle APR Raw Data-Final'!$T$3:$T$1977,"&gt;="&amp;'SB35 Determination Data'!$F519,'5th Cycle APR Raw Data-Final'!$T$3:$T$1977,"&lt;"&amp;E519),SUMIFS('5th Cycle APR Raw Data-Final'!H$3:H$1977,'5th Cycle APR Raw Data-Final'!$A$3:$A$1977,'SB35 Determination Data'!$K519,'5th Cycle APR Raw Data-Final'!$T$3:$T$1977,"&gt;="&amp;'SB35 Determination Data'!$F519,'5th Cycle APR Raw Data-Final'!$T$3:$T$1977,"&lt;="&amp;G519))</f>
        <v>69</v>
      </c>
      <c r="O519" s="60">
        <f>IF(AN519&lt;1,SUMIFS('5th Cycle APR Raw Data-Final'!I$3:I$1977,'5th Cycle APR Raw Data-Final'!$A$3:$A$1977,'SB35 Determination Data'!$K519,'5th Cycle APR Raw Data-Final'!$T$3:$T$1977,"&gt;="&amp;'SB35 Determination Data'!$F519,'5th Cycle APR Raw Data-Final'!$T$3:$T$1977,"&lt;"&amp;E519),SUMIFS('5th Cycle APR Raw Data-Final'!I$3:I$1977,'5th Cycle APR Raw Data-Final'!$A$3:$A$1977,'SB35 Determination Data'!$K519,'5th Cycle APR Raw Data-Final'!$T$3:$T$1977,"&gt;="&amp;'SB35 Determination Data'!$F519,'5th Cycle APR Raw Data-Final'!$T$3:$T$1977,"&lt;="&amp;G519))</f>
        <v>0</v>
      </c>
      <c r="P519" s="60">
        <f t="shared" si="8"/>
        <v>0</v>
      </c>
      <c r="Q519" s="31">
        <f t="shared" si="9"/>
        <v>3.6315789473684212</v>
      </c>
      <c r="R519" s="61">
        <f t="shared" si="10"/>
        <v>10</v>
      </c>
      <c r="S519" s="61">
        <f t="shared" si="11"/>
        <v>59</v>
      </c>
      <c r="T519" s="60">
        <f>VLOOKUP(K519,'5th Cycle APR Raw Data-Final'!$A$3:$P$1977,10,FALSE)</f>
        <v>12</v>
      </c>
      <c r="U519" s="60">
        <f>IF(AN519&lt;1,SUMIFS('5th Cycle APR Raw Data-Final'!K$3:K$1977,'5th Cycle APR Raw Data-Final'!$A$3:$A$1977,'SB35 Determination Data'!$K519,'5th Cycle APR Raw Data-Final'!$T$3:$T$1977,"&gt;="&amp;'SB35 Determination Data'!$F519,'5th Cycle APR Raw Data-Final'!$T$3:$T$1977,"&lt;"&amp;E519),SUMIFS('5th Cycle APR Raw Data-Final'!K$3:K$1977,'5th Cycle APR Raw Data-Final'!$A$3:$A$1977,'SB35 Determination Data'!$K519,'5th Cycle APR Raw Data-Final'!$T$3:$T$1977,"&gt;="&amp;'SB35 Determination Data'!$F519,'5th Cycle APR Raw Data-Final'!$T$3:$T$1977,"&lt;="&amp;G519))</f>
        <v>89</v>
      </c>
      <c r="V519" s="60">
        <f>IF(AN519&lt;1,SUMIFS('5th Cycle APR Raw Data-Final'!L$3:L$1977,'5th Cycle APR Raw Data-Final'!$A$3:$A$1977,'SB35 Determination Data'!$K519,'5th Cycle APR Raw Data-Final'!$T$3:$T$1977,"&gt;="&amp;'SB35 Determination Data'!$F519,'5th Cycle APR Raw Data-Final'!$T$3:$T$1977,"&lt;"&amp;E519),SUMIFS('5th Cycle APR Raw Data-Final'!L$3:L$1977,'5th Cycle APR Raw Data-Final'!$A$3:$A$1977,'SB35 Determination Data'!$K519,'5th Cycle APR Raw Data-Final'!$T$3:$T$1977,"&gt;="&amp;'SB35 Determination Data'!$F519,'5th Cycle APR Raw Data-Final'!$T$3:$T$1977,"&lt;="&amp;G519))</f>
        <v>89</v>
      </c>
      <c r="W519" s="60">
        <f>IF(AN519&lt;1,SUMIFS('5th Cycle APR Raw Data-Final'!M$3:M$1977,'5th Cycle APR Raw Data-Final'!$A$3:$A$1977,'SB35 Determination Data'!$K519,'5th Cycle APR Raw Data-Final'!$T$3:$T$1977,"&gt;="&amp;'SB35 Determination Data'!$F519,'5th Cycle APR Raw Data-Final'!$T$3:$T$1977,"&lt;"&amp;E519),SUMIFS('5th Cycle APR Raw Data-Final'!M$3:M$1977,'5th Cycle APR Raw Data-Final'!$A$3:$A$1977,'SB35 Determination Data'!$K519,'5th Cycle APR Raw Data-Final'!$T$3:$T$1977,"&gt;="&amp;'SB35 Determination Data'!$F519,'5th Cycle APR Raw Data-Final'!$T$3:$T$1977,"&lt;="&amp;G519))</f>
        <v>0</v>
      </c>
      <c r="X519" s="60">
        <f t="shared" si="12"/>
        <v>0</v>
      </c>
      <c r="Y519" s="60">
        <f t="shared" si="13"/>
        <v>148</v>
      </c>
      <c r="Z519" s="60">
        <f t="shared" si="14"/>
        <v>0</v>
      </c>
      <c r="AA519" s="31">
        <f t="shared" si="15"/>
        <v>7.416666666666667</v>
      </c>
      <c r="AB519" s="31">
        <f t="shared" si="16"/>
        <v>12.333333333333334</v>
      </c>
      <c r="AC519" s="60">
        <f>VLOOKUP(K519,'5th Cycle APR Raw Data-Final'!$A$3:$P$1977,14,FALSE)</f>
        <v>13</v>
      </c>
      <c r="AD519" s="60">
        <f>IF(AN519&lt;1,SUMIFS('5th Cycle APR Raw Data-Final'!$O$3:$O$1977,'5th Cycle APR Raw Data-Final'!$A$3:$A$1977,'SB35 Determination Data'!$K519,'5th Cycle APR Raw Data-Final'!$T$3:$T$1977,"&gt;="&amp;'SB35 Determination Data'!$F519,'5th Cycle APR Raw Data-Final'!$T$3:$T$1977,"&lt;"&amp;E519),SUMIFS('5th Cycle APR Raw Data-Final'!$O$3:$O$1977,'5th Cycle APR Raw Data-Final'!$A$3:$A$1977,'SB35 Determination Data'!$K519,'5th Cycle APR Raw Data-Final'!$T$3:$T$1977,"&gt;="&amp;'SB35 Determination Data'!$F519,'5th Cycle APR Raw Data-Final'!$T$3:$T$1977,"&lt;="&amp;G519))</f>
        <v>47</v>
      </c>
      <c r="AE519" s="60">
        <f t="shared" si="17"/>
        <v>0</v>
      </c>
      <c r="AF519" s="31">
        <f t="shared" si="18"/>
        <v>3.6153846153846154</v>
      </c>
      <c r="AG519" s="60">
        <f>VLOOKUP(K519,'5th Cycle APR Raw Data-Final'!$A$3:$P$1977,16,FALSE)</f>
        <v>33</v>
      </c>
      <c r="AH519" s="60">
        <f>IF(AN519&lt;1,SUMIFS('5th Cycle APR Raw Data-Final'!$Q$3:$Q$1977,'5th Cycle APR Raw Data-Final'!$A$3:$A$1977,'SB35 Determination Data'!$K519,'5th Cycle APR Raw Data-Final'!$T$3:$T$1977,"&gt;="&amp;'SB35 Determination Data'!$F519,'5th Cycle APR Raw Data-Final'!$T$3:$T$1977,"&lt;"&amp;E519),SUMIFS('5th Cycle APR Raw Data-Final'!$Q$3:$Q$1977,'5th Cycle APR Raw Data-Final'!$A$3:$A$1977,'SB35 Determination Data'!$K519,'5th Cycle APR Raw Data-Final'!$T$3:$T$1977,"&gt;="&amp;'SB35 Determination Data'!$F519,'5th Cycle APR Raw Data-Final'!$T$3:$T$1977,"&lt;="&amp;G519))</f>
        <v>1373</v>
      </c>
      <c r="AI519" s="60">
        <f t="shared" si="19"/>
        <v>0</v>
      </c>
      <c r="AJ519" s="31">
        <f t="shared" si="20"/>
        <v>41.606060606060609</v>
      </c>
      <c r="AK519" s="60">
        <f>VLOOKUP(K519,'5th Cycle APR Raw Data-Final'!$A$3:$R$1977,18,FALSE)</f>
        <v>77</v>
      </c>
      <c r="AL519" s="60">
        <f>IF(AN519&lt;1,SUMIFS('5th Cycle APR Raw Data-Final'!$S$3:$S$1977,'5th Cycle APR Raw Data-Final'!$A$3:$A$1977,'SB35 Determination Data'!$K519,'5th Cycle APR Raw Data-Final'!$T$3:$T$1977,"&gt;="&amp;'SB35 Determination Data'!$F519,'5th Cycle APR Raw Data-Final'!$T$3:$T$1977,"&lt;"&amp;E519),SUMIFS('5th Cycle APR Raw Data-Final'!$S$3:$S$1977,'5th Cycle APR Raw Data-Final'!$A$3:$A$1977,'SB35 Determination Data'!$K519,'5th Cycle APR Raw Data-Final'!$T$3:$T$1977,"&gt;="&amp;'SB35 Determination Data'!$F519,'5th Cycle APR Raw Data-Final'!$T$3:$T$1977,"&lt;="&amp;G519))</f>
        <v>1578</v>
      </c>
      <c r="AM519" s="60">
        <f t="shared" si="21"/>
        <v>0</v>
      </c>
      <c r="AN519" s="62">
        <f t="shared" si="22"/>
        <v>0.5</v>
      </c>
      <c r="AO519" s="9" t="str">
        <f t="shared" si="23"/>
        <v>NO</v>
      </c>
      <c r="AP519" s="9" t="str">
        <f t="shared" si="24"/>
        <v>NO</v>
      </c>
      <c r="AQ519" s="9" t="str">
        <f t="shared" si="25"/>
        <v>YES</v>
      </c>
      <c r="AR519" s="48" t="str">
        <f>VLOOKUP(K519,'2018Submitted'!$A$2:$C$540,3,FALSE)</f>
        <v>Received - Not successful</v>
      </c>
      <c r="AS519" s="9" t="str">
        <f t="shared" si="26"/>
        <v>YES</v>
      </c>
      <c r="AT519" s="9" t="str">
        <f t="shared" si="27"/>
        <v>NO</v>
      </c>
    </row>
    <row r="520" spans="1:46" ht="12.75" customHeight="1" x14ac:dyDescent="0.15">
      <c r="A520" s="9" t="s">
        <v>558</v>
      </c>
      <c r="B520" s="9" t="str">
        <f t="shared" si="28"/>
        <v>WEST SACRAMENTO</v>
      </c>
      <c r="C520" s="31">
        <f t="shared" si="1"/>
        <v>0.625</v>
      </c>
      <c r="D520" s="45">
        <f t="shared" si="2"/>
        <v>8</v>
      </c>
      <c r="E520" s="46">
        <f t="shared" si="3"/>
        <v>2018</v>
      </c>
      <c r="F520" s="46">
        <f t="shared" si="4"/>
        <v>2014</v>
      </c>
      <c r="G520" s="46" t="str">
        <f t="shared" si="5"/>
        <v>2021</v>
      </c>
      <c r="H520" s="9" t="str">
        <f t="shared" si="6"/>
        <v>10/31/2013</v>
      </c>
      <c r="I520" s="9" t="str">
        <f t="shared" si="7"/>
        <v>10/31/2021</v>
      </c>
      <c r="J520" s="9" t="s">
        <v>123</v>
      </c>
      <c r="K520" s="49" t="s">
        <v>625</v>
      </c>
      <c r="L520" s="60">
        <f>VLOOKUP(K520,'5th Cycle APR Raw Data-Final'!$A$3:$P$1977,6,FALSE)</f>
        <v>1316</v>
      </c>
      <c r="M520" s="60">
        <f>IF(AN520&lt;1,SUMIFS('5th Cycle APR Raw Data-Final'!G$3:G$1977,'5th Cycle APR Raw Data-Final'!$A$3:$A$1977,'SB35 Determination Data'!$K520,'5th Cycle APR Raw Data-Final'!$T$3:$T$1977,"&gt;="&amp;'SB35 Determination Data'!$F520,'5th Cycle APR Raw Data-Final'!$T$3:$T$1977,"&lt;"&amp;E520),SUMIFS('5th Cycle APR Raw Data-Final'!G$3:G$1977,'5th Cycle APR Raw Data-Final'!$A$3:$A$1977,'SB35 Determination Data'!$K520,'5th Cycle APR Raw Data-Final'!$T$3:$T$1977,"&gt;="&amp;'SB35 Determination Data'!$F520,'5th Cycle APR Raw Data-Final'!$T$3:$T$1977,"&lt;="&amp;G520))</f>
        <v>127</v>
      </c>
      <c r="N520" s="60">
        <f>IF(AN520&lt;1,SUMIFS('5th Cycle APR Raw Data-Final'!H$3:H$1977,'5th Cycle APR Raw Data-Final'!$A$3:$A$1977,'SB35 Determination Data'!$K520,'5th Cycle APR Raw Data-Final'!$T$3:$T$1977,"&gt;="&amp;'SB35 Determination Data'!$F520,'5th Cycle APR Raw Data-Final'!$T$3:$T$1977,"&lt;"&amp;E520),SUMIFS('5th Cycle APR Raw Data-Final'!H$3:H$1977,'5th Cycle APR Raw Data-Final'!$A$3:$A$1977,'SB35 Determination Data'!$K520,'5th Cycle APR Raw Data-Final'!$T$3:$T$1977,"&gt;="&amp;'SB35 Determination Data'!$F520,'5th Cycle APR Raw Data-Final'!$T$3:$T$1977,"&lt;="&amp;G520))</f>
        <v>127</v>
      </c>
      <c r="O520" s="60">
        <f>IF(AN520&lt;1,SUMIFS('5th Cycle APR Raw Data-Final'!I$3:I$1977,'5th Cycle APR Raw Data-Final'!$A$3:$A$1977,'SB35 Determination Data'!$K520,'5th Cycle APR Raw Data-Final'!$T$3:$T$1977,"&gt;="&amp;'SB35 Determination Data'!$F520,'5th Cycle APR Raw Data-Final'!$T$3:$T$1977,"&lt;"&amp;E520),SUMIFS('5th Cycle APR Raw Data-Final'!I$3:I$1977,'5th Cycle APR Raw Data-Final'!$A$3:$A$1977,'SB35 Determination Data'!$K520,'5th Cycle APR Raw Data-Final'!$T$3:$T$1977,"&gt;="&amp;'SB35 Determination Data'!$F520,'5th Cycle APR Raw Data-Final'!$T$3:$T$1977,"&lt;="&amp;G520))</f>
        <v>0</v>
      </c>
      <c r="P520" s="60">
        <f t="shared" si="8"/>
        <v>1189</v>
      </c>
      <c r="Q520" s="31">
        <f t="shared" si="9"/>
        <v>9.6504559270516724E-2</v>
      </c>
      <c r="R520" s="61">
        <f t="shared" si="10"/>
        <v>658</v>
      </c>
      <c r="S520" s="61">
        <f t="shared" si="11"/>
        <v>0</v>
      </c>
      <c r="T520" s="60">
        <f>VLOOKUP(K520,'5th Cycle APR Raw Data-Final'!$A$3:$P$1977,10,FALSE)</f>
        <v>923</v>
      </c>
      <c r="U520" s="60">
        <f>IF(AN520&lt;1,SUMIFS('5th Cycle APR Raw Data-Final'!K$3:K$1977,'5th Cycle APR Raw Data-Final'!$A$3:$A$1977,'SB35 Determination Data'!$K520,'5th Cycle APR Raw Data-Final'!$T$3:$T$1977,"&gt;="&amp;'SB35 Determination Data'!$F520,'5th Cycle APR Raw Data-Final'!$T$3:$T$1977,"&lt;"&amp;E520),SUMIFS('5th Cycle APR Raw Data-Final'!K$3:K$1977,'5th Cycle APR Raw Data-Final'!$A$3:$A$1977,'SB35 Determination Data'!$K520,'5th Cycle APR Raw Data-Final'!$T$3:$T$1977,"&gt;="&amp;'SB35 Determination Data'!$F520,'5th Cycle APR Raw Data-Final'!$T$3:$T$1977,"&lt;="&amp;G520))</f>
        <v>18</v>
      </c>
      <c r="V520" s="60">
        <f>IF(AN520&lt;1,SUMIFS('5th Cycle APR Raw Data-Final'!L$3:L$1977,'5th Cycle APR Raw Data-Final'!$A$3:$A$1977,'SB35 Determination Data'!$K520,'5th Cycle APR Raw Data-Final'!$T$3:$T$1977,"&gt;="&amp;'SB35 Determination Data'!$F520,'5th Cycle APR Raw Data-Final'!$T$3:$T$1977,"&lt;"&amp;E520),SUMIFS('5th Cycle APR Raw Data-Final'!L$3:L$1977,'5th Cycle APR Raw Data-Final'!$A$3:$A$1977,'SB35 Determination Data'!$K520,'5th Cycle APR Raw Data-Final'!$T$3:$T$1977,"&gt;="&amp;'SB35 Determination Data'!$F520,'5th Cycle APR Raw Data-Final'!$T$3:$T$1977,"&lt;="&amp;G520))</f>
        <v>18</v>
      </c>
      <c r="W520" s="60">
        <f>IF(AN520&lt;1,SUMIFS('5th Cycle APR Raw Data-Final'!M$3:M$1977,'5th Cycle APR Raw Data-Final'!$A$3:$A$1977,'SB35 Determination Data'!$K520,'5th Cycle APR Raw Data-Final'!$T$3:$T$1977,"&gt;="&amp;'SB35 Determination Data'!$F520,'5th Cycle APR Raw Data-Final'!$T$3:$T$1977,"&lt;"&amp;E520),SUMIFS('5th Cycle APR Raw Data-Final'!M$3:M$1977,'5th Cycle APR Raw Data-Final'!$A$3:$A$1977,'SB35 Determination Data'!$K520,'5th Cycle APR Raw Data-Final'!$T$3:$T$1977,"&gt;="&amp;'SB35 Determination Data'!$F520,'5th Cycle APR Raw Data-Final'!$T$3:$T$1977,"&lt;="&amp;G520))</f>
        <v>0</v>
      </c>
      <c r="X520" s="60">
        <f t="shared" si="12"/>
        <v>905</v>
      </c>
      <c r="Y520" s="60">
        <f t="shared" si="13"/>
        <v>18</v>
      </c>
      <c r="Z520" s="60">
        <f t="shared" si="14"/>
        <v>905</v>
      </c>
      <c r="AA520" s="31">
        <f t="shared" si="15"/>
        <v>1.9501625135427952E-2</v>
      </c>
      <c r="AB520" s="31">
        <f t="shared" si="16"/>
        <v>1.9501625135427952E-2</v>
      </c>
      <c r="AC520" s="60">
        <f>VLOOKUP(K520,'5th Cycle APR Raw Data-Final'!$A$3:$P$1977,14,FALSE)</f>
        <v>1111</v>
      </c>
      <c r="AD520" s="60">
        <f>IF(AN520&lt;1,SUMIFS('5th Cycle APR Raw Data-Final'!$O$3:$O$1977,'5th Cycle APR Raw Data-Final'!$A$3:$A$1977,'SB35 Determination Data'!$K520,'5th Cycle APR Raw Data-Final'!$T$3:$T$1977,"&gt;="&amp;'SB35 Determination Data'!$F520,'5th Cycle APR Raw Data-Final'!$T$3:$T$1977,"&lt;"&amp;E520),SUMIFS('5th Cycle APR Raw Data-Final'!$O$3:$O$1977,'5th Cycle APR Raw Data-Final'!$A$3:$A$1977,'SB35 Determination Data'!$K520,'5th Cycle APR Raw Data-Final'!$T$3:$T$1977,"&gt;="&amp;'SB35 Determination Data'!$F520,'5th Cycle APR Raw Data-Final'!$T$3:$T$1977,"&lt;="&amp;G520))</f>
        <v>729</v>
      </c>
      <c r="AE520" s="60">
        <f t="shared" si="17"/>
        <v>382</v>
      </c>
      <c r="AF520" s="31">
        <f t="shared" si="18"/>
        <v>0.65616561656165617</v>
      </c>
      <c r="AG520" s="60">
        <f>VLOOKUP(K520,'5th Cycle APR Raw Data-Final'!$A$3:$P$1977,16,FALSE)</f>
        <v>2627</v>
      </c>
      <c r="AH520" s="60">
        <f>IF(AN520&lt;1,SUMIFS('5th Cycle APR Raw Data-Final'!$Q$3:$Q$1977,'5th Cycle APR Raw Data-Final'!$A$3:$A$1977,'SB35 Determination Data'!$K520,'5th Cycle APR Raw Data-Final'!$T$3:$T$1977,"&gt;="&amp;'SB35 Determination Data'!$F520,'5th Cycle APR Raw Data-Final'!$T$3:$T$1977,"&lt;"&amp;E520),SUMIFS('5th Cycle APR Raw Data-Final'!$Q$3:$Q$1977,'5th Cycle APR Raw Data-Final'!$A$3:$A$1977,'SB35 Determination Data'!$K520,'5th Cycle APR Raw Data-Final'!$T$3:$T$1977,"&gt;="&amp;'SB35 Determination Data'!$F520,'5th Cycle APR Raw Data-Final'!$T$3:$T$1977,"&lt;="&amp;G520))</f>
        <v>147</v>
      </c>
      <c r="AI520" s="60">
        <f t="shared" si="19"/>
        <v>2480</v>
      </c>
      <c r="AJ520" s="31">
        <f t="shared" si="20"/>
        <v>5.5957365816520749E-2</v>
      </c>
      <c r="AK520" s="60">
        <f>VLOOKUP(K520,'5th Cycle APR Raw Data-Final'!$A$3:$R$1977,18,FALSE)</f>
        <v>5977</v>
      </c>
      <c r="AL520" s="60">
        <f>IF(AN520&lt;1,SUMIFS('5th Cycle APR Raw Data-Final'!$S$3:$S$1977,'5th Cycle APR Raw Data-Final'!$A$3:$A$1977,'SB35 Determination Data'!$K520,'5th Cycle APR Raw Data-Final'!$T$3:$T$1977,"&gt;="&amp;'SB35 Determination Data'!$F520,'5th Cycle APR Raw Data-Final'!$T$3:$T$1977,"&lt;"&amp;E520),SUMIFS('5th Cycle APR Raw Data-Final'!$S$3:$S$1977,'5th Cycle APR Raw Data-Final'!$A$3:$A$1977,'SB35 Determination Data'!$K520,'5th Cycle APR Raw Data-Final'!$T$3:$T$1977,"&gt;="&amp;'SB35 Determination Data'!$F520,'5th Cycle APR Raw Data-Final'!$T$3:$T$1977,"&lt;="&amp;G520))</f>
        <v>1021</v>
      </c>
      <c r="AM520" s="60">
        <f t="shared" si="21"/>
        <v>4956</v>
      </c>
      <c r="AN520" s="62">
        <f t="shared" si="22"/>
        <v>0.5</v>
      </c>
      <c r="AO520" s="9" t="str">
        <f t="shared" si="23"/>
        <v>YES</v>
      </c>
      <c r="AP520" s="9" t="str">
        <f t="shared" si="24"/>
        <v>NO</v>
      </c>
      <c r="AQ520" s="9" t="str">
        <f t="shared" si="25"/>
        <v>NO</v>
      </c>
      <c r="AR520" s="48" t="str">
        <f>VLOOKUP(K520,'2018Submitted'!$A$2:$C$540,3,FALSE)</f>
        <v>Successful</v>
      </c>
      <c r="AS520" s="9" t="str">
        <f t="shared" si="26"/>
        <v>NO</v>
      </c>
      <c r="AT520" s="9" t="str">
        <f t="shared" si="27"/>
        <v>NO</v>
      </c>
    </row>
    <row r="521" spans="1:46" ht="12.75" customHeight="1" x14ac:dyDescent="0.15">
      <c r="A521" s="9" t="s">
        <v>168</v>
      </c>
      <c r="B521" s="9" t="str">
        <f t="shared" si="28"/>
        <v>WESTLAKE VILLAGE</v>
      </c>
      <c r="C521" s="31">
        <f t="shared" si="1"/>
        <v>0.625</v>
      </c>
      <c r="D521" s="45">
        <f t="shared" si="2"/>
        <v>8</v>
      </c>
      <c r="E521" s="46">
        <f t="shared" si="3"/>
        <v>2018</v>
      </c>
      <c r="F521" s="46">
        <f t="shared" si="4"/>
        <v>2014</v>
      </c>
      <c r="G521" s="46" t="str">
        <f t="shared" si="5"/>
        <v>2021</v>
      </c>
      <c r="H521" s="9" t="str">
        <f t="shared" si="6"/>
        <v>10/15/2013</v>
      </c>
      <c r="I521" s="9" t="str">
        <f t="shared" si="7"/>
        <v>10/15/2021</v>
      </c>
      <c r="J521" s="9" t="s">
        <v>144</v>
      </c>
      <c r="K521" s="49" t="s">
        <v>225</v>
      </c>
      <c r="L521" s="60">
        <f>VLOOKUP(K521,'5th Cycle APR Raw Data-Final'!$A$3:$P$1977,6,FALSE)</f>
        <v>12</v>
      </c>
      <c r="M521" s="60">
        <f>IF(AN521&lt;1,SUMIFS('5th Cycle APR Raw Data-Final'!G$3:G$1977,'5th Cycle APR Raw Data-Final'!$A$3:$A$1977,'SB35 Determination Data'!$K521,'5th Cycle APR Raw Data-Final'!$T$3:$T$1977,"&gt;="&amp;'SB35 Determination Data'!$F521,'5th Cycle APR Raw Data-Final'!$T$3:$T$1977,"&lt;"&amp;E521),SUMIFS('5th Cycle APR Raw Data-Final'!G$3:G$1977,'5th Cycle APR Raw Data-Final'!$A$3:$A$1977,'SB35 Determination Data'!$K521,'5th Cycle APR Raw Data-Final'!$T$3:$T$1977,"&gt;="&amp;'SB35 Determination Data'!$F521,'5th Cycle APR Raw Data-Final'!$T$3:$T$1977,"&lt;="&amp;G521))</f>
        <v>0</v>
      </c>
      <c r="N521" s="60">
        <f>IF(AN521&lt;1,SUMIFS('5th Cycle APR Raw Data-Final'!H$3:H$1977,'5th Cycle APR Raw Data-Final'!$A$3:$A$1977,'SB35 Determination Data'!$K521,'5th Cycle APR Raw Data-Final'!$T$3:$T$1977,"&gt;="&amp;'SB35 Determination Data'!$F521,'5th Cycle APR Raw Data-Final'!$T$3:$T$1977,"&lt;"&amp;E521),SUMIFS('5th Cycle APR Raw Data-Final'!H$3:H$1977,'5th Cycle APR Raw Data-Final'!$A$3:$A$1977,'SB35 Determination Data'!$K521,'5th Cycle APR Raw Data-Final'!$T$3:$T$1977,"&gt;="&amp;'SB35 Determination Data'!$F521,'5th Cycle APR Raw Data-Final'!$T$3:$T$1977,"&lt;="&amp;G521))</f>
        <v>0</v>
      </c>
      <c r="O521" s="60">
        <f>IF(AN521&lt;1,SUMIFS('5th Cycle APR Raw Data-Final'!I$3:I$1977,'5th Cycle APR Raw Data-Final'!$A$3:$A$1977,'SB35 Determination Data'!$K521,'5th Cycle APR Raw Data-Final'!$T$3:$T$1977,"&gt;="&amp;'SB35 Determination Data'!$F521,'5th Cycle APR Raw Data-Final'!$T$3:$T$1977,"&lt;"&amp;E521),SUMIFS('5th Cycle APR Raw Data-Final'!I$3:I$1977,'5th Cycle APR Raw Data-Final'!$A$3:$A$1977,'SB35 Determination Data'!$K521,'5th Cycle APR Raw Data-Final'!$T$3:$T$1977,"&gt;="&amp;'SB35 Determination Data'!$F521,'5th Cycle APR Raw Data-Final'!$T$3:$T$1977,"&lt;="&amp;G521))</f>
        <v>0</v>
      </c>
      <c r="P521" s="60">
        <f t="shared" si="8"/>
        <v>12</v>
      </c>
      <c r="Q521" s="31">
        <f t="shared" si="9"/>
        <v>0</v>
      </c>
      <c r="R521" s="61">
        <f t="shared" si="10"/>
        <v>6</v>
      </c>
      <c r="S521" s="61">
        <f t="shared" si="11"/>
        <v>0</v>
      </c>
      <c r="T521" s="60">
        <f>VLOOKUP(K521,'5th Cycle APR Raw Data-Final'!$A$3:$P$1977,10,FALSE)</f>
        <v>7</v>
      </c>
      <c r="U521" s="60">
        <f>IF(AN521&lt;1,SUMIFS('5th Cycle APR Raw Data-Final'!K$3:K$1977,'5th Cycle APR Raw Data-Final'!$A$3:$A$1977,'SB35 Determination Data'!$K521,'5th Cycle APR Raw Data-Final'!$T$3:$T$1977,"&gt;="&amp;'SB35 Determination Data'!$F521,'5th Cycle APR Raw Data-Final'!$T$3:$T$1977,"&lt;"&amp;E521),SUMIFS('5th Cycle APR Raw Data-Final'!K$3:K$1977,'5th Cycle APR Raw Data-Final'!$A$3:$A$1977,'SB35 Determination Data'!$K521,'5th Cycle APR Raw Data-Final'!$T$3:$T$1977,"&gt;="&amp;'SB35 Determination Data'!$F521,'5th Cycle APR Raw Data-Final'!$T$3:$T$1977,"&lt;="&amp;G521))</f>
        <v>0</v>
      </c>
      <c r="V521" s="60">
        <f>IF(AN521&lt;1,SUMIFS('5th Cycle APR Raw Data-Final'!L$3:L$1977,'5th Cycle APR Raw Data-Final'!$A$3:$A$1977,'SB35 Determination Data'!$K521,'5th Cycle APR Raw Data-Final'!$T$3:$T$1977,"&gt;="&amp;'SB35 Determination Data'!$F521,'5th Cycle APR Raw Data-Final'!$T$3:$T$1977,"&lt;"&amp;E521),SUMIFS('5th Cycle APR Raw Data-Final'!L$3:L$1977,'5th Cycle APR Raw Data-Final'!$A$3:$A$1977,'SB35 Determination Data'!$K521,'5th Cycle APR Raw Data-Final'!$T$3:$T$1977,"&gt;="&amp;'SB35 Determination Data'!$F521,'5th Cycle APR Raw Data-Final'!$T$3:$T$1977,"&lt;="&amp;G521))</f>
        <v>0</v>
      </c>
      <c r="W521" s="60">
        <f>IF(AN521&lt;1,SUMIFS('5th Cycle APR Raw Data-Final'!M$3:M$1977,'5th Cycle APR Raw Data-Final'!$A$3:$A$1977,'SB35 Determination Data'!$K521,'5th Cycle APR Raw Data-Final'!$T$3:$T$1977,"&gt;="&amp;'SB35 Determination Data'!$F521,'5th Cycle APR Raw Data-Final'!$T$3:$T$1977,"&lt;"&amp;E521),SUMIFS('5th Cycle APR Raw Data-Final'!M$3:M$1977,'5th Cycle APR Raw Data-Final'!$A$3:$A$1977,'SB35 Determination Data'!$K521,'5th Cycle APR Raw Data-Final'!$T$3:$T$1977,"&gt;="&amp;'SB35 Determination Data'!$F521,'5th Cycle APR Raw Data-Final'!$T$3:$T$1977,"&lt;="&amp;G521))</f>
        <v>0</v>
      </c>
      <c r="X521" s="60">
        <f t="shared" si="12"/>
        <v>7</v>
      </c>
      <c r="Y521" s="60">
        <f t="shared" si="13"/>
        <v>0</v>
      </c>
      <c r="Z521" s="60">
        <f t="shared" si="14"/>
        <v>7</v>
      </c>
      <c r="AA521" s="31">
        <f t="shared" si="15"/>
        <v>0</v>
      </c>
      <c r="AB521" s="31">
        <f t="shared" si="16"/>
        <v>0</v>
      </c>
      <c r="AC521" s="60">
        <f>VLOOKUP(K521,'5th Cycle APR Raw Data-Final'!$A$3:$P$1977,14,FALSE)</f>
        <v>8</v>
      </c>
      <c r="AD521" s="60">
        <f>IF(AN521&lt;1,SUMIFS('5th Cycle APR Raw Data-Final'!$O$3:$O$1977,'5th Cycle APR Raw Data-Final'!$A$3:$A$1977,'SB35 Determination Data'!$K521,'5th Cycle APR Raw Data-Final'!$T$3:$T$1977,"&gt;="&amp;'SB35 Determination Data'!$F521,'5th Cycle APR Raw Data-Final'!$T$3:$T$1977,"&lt;"&amp;E521),SUMIFS('5th Cycle APR Raw Data-Final'!$O$3:$O$1977,'5th Cycle APR Raw Data-Final'!$A$3:$A$1977,'SB35 Determination Data'!$K521,'5th Cycle APR Raw Data-Final'!$T$3:$T$1977,"&gt;="&amp;'SB35 Determination Data'!$F521,'5th Cycle APR Raw Data-Final'!$T$3:$T$1977,"&lt;="&amp;G521))</f>
        <v>0</v>
      </c>
      <c r="AE521" s="60">
        <f t="shared" si="17"/>
        <v>8</v>
      </c>
      <c r="AF521" s="31">
        <f t="shared" si="18"/>
        <v>0</v>
      </c>
      <c r="AG521" s="60">
        <f>VLOOKUP(K521,'5th Cycle APR Raw Data-Final'!$A$3:$P$1977,16,FALSE)</f>
        <v>18</v>
      </c>
      <c r="AH521" s="60">
        <f>IF(AN521&lt;1,SUMIFS('5th Cycle APR Raw Data-Final'!$Q$3:$Q$1977,'5th Cycle APR Raw Data-Final'!$A$3:$A$1977,'SB35 Determination Data'!$K521,'5th Cycle APR Raw Data-Final'!$T$3:$T$1977,"&gt;="&amp;'SB35 Determination Data'!$F521,'5th Cycle APR Raw Data-Final'!$T$3:$T$1977,"&lt;"&amp;E521),SUMIFS('5th Cycle APR Raw Data-Final'!$Q$3:$Q$1977,'5th Cycle APR Raw Data-Final'!$A$3:$A$1977,'SB35 Determination Data'!$K521,'5th Cycle APR Raw Data-Final'!$T$3:$T$1977,"&gt;="&amp;'SB35 Determination Data'!$F521,'5th Cycle APR Raw Data-Final'!$T$3:$T$1977,"&lt;="&amp;G521))</f>
        <v>0</v>
      </c>
      <c r="AI521" s="60">
        <f t="shared" si="19"/>
        <v>18</v>
      </c>
      <c r="AJ521" s="31">
        <f t="shared" si="20"/>
        <v>0</v>
      </c>
      <c r="AK521" s="60">
        <f>VLOOKUP(K521,'5th Cycle APR Raw Data-Final'!$A$3:$R$1977,18,FALSE)</f>
        <v>45</v>
      </c>
      <c r="AL521" s="60">
        <f>IF(AN521&lt;1,SUMIFS('5th Cycle APR Raw Data-Final'!$S$3:$S$1977,'5th Cycle APR Raw Data-Final'!$A$3:$A$1977,'SB35 Determination Data'!$K521,'5th Cycle APR Raw Data-Final'!$T$3:$T$1977,"&gt;="&amp;'SB35 Determination Data'!$F521,'5th Cycle APR Raw Data-Final'!$T$3:$T$1977,"&lt;"&amp;E521),SUMIFS('5th Cycle APR Raw Data-Final'!$S$3:$S$1977,'5th Cycle APR Raw Data-Final'!$A$3:$A$1977,'SB35 Determination Data'!$K521,'5th Cycle APR Raw Data-Final'!$T$3:$T$1977,"&gt;="&amp;'SB35 Determination Data'!$F521,'5th Cycle APR Raw Data-Final'!$T$3:$T$1977,"&lt;="&amp;G521))</f>
        <v>0</v>
      </c>
      <c r="AM521" s="60">
        <f t="shared" si="21"/>
        <v>45</v>
      </c>
      <c r="AN521" s="62">
        <f t="shared" si="22"/>
        <v>0.5</v>
      </c>
      <c r="AO521" s="9" t="str">
        <f t="shared" si="23"/>
        <v>YES</v>
      </c>
      <c r="AP521" s="9" t="str">
        <f t="shared" si="24"/>
        <v>NO</v>
      </c>
      <c r="AQ521" s="9" t="str">
        <f t="shared" si="25"/>
        <v>NO</v>
      </c>
      <c r="AR521" s="48" t="str">
        <f>VLOOKUP(K521,'2018Submitted'!$A$2:$C$540,3,FALSE)</f>
        <v>Successful</v>
      </c>
      <c r="AS521" s="9" t="str">
        <f t="shared" si="26"/>
        <v>NO</v>
      </c>
      <c r="AT521" s="9" t="str">
        <f t="shared" si="27"/>
        <v>NO</v>
      </c>
    </row>
    <row r="522" spans="1:46" ht="12.75" customHeight="1" x14ac:dyDescent="0.15">
      <c r="A522" s="9" t="s">
        <v>273</v>
      </c>
      <c r="B522" s="9" t="str">
        <f t="shared" si="28"/>
        <v>WESTMINSTER</v>
      </c>
      <c r="C522" s="31">
        <f t="shared" si="1"/>
        <v>0.625</v>
      </c>
      <c r="D522" s="45">
        <f t="shared" si="2"/>
        <v>8</v>
      </c>
      <c r="E522" s="46">
        <f t="shared" si="3"/>
        <v>2018</v>
      </c>
      <c r="F522" s="46">
        <f t="shared" si="4"/>
        <v>2014</v>
      </c>
      <c r="G522" s="46" t="str">
        <f t="shared" si="5"/>
        <v>2021</v>
      </c>
      <c r="H522" s="9" t="str">
        <f t="shared" si="6"/>
        <v>10/15/2013</v>
      </c>
      <c r="I522" s="9" t="str">
        <f t="shared" si="7"/>
        <v>10/15/2021</v>
      </c>
      <c r="J522" s="9" t="s">
        <v>144</v>
      </c>
      <c r="K522" s="49" t="s">
        <v>304</v>
      </c>
      <c r="L522" s="60">
        <f>VLOOKUP(K522,'5th Cycle APR Raw Data-Final'!$A$3:$P$1977,6,FALSE)</f>
        <v>1</v>
      </c>
      <c r="M522" s="60">
        <f>IF(AN522&lt;1,SUMIFS('5th Cycle APR Raw Data-Final'!G$3:G$1977,'5th Cycle APR Raw Data-Final'!$A$3:$A$1977,'SB35 Determination Data'!$K522,'5th Cycle APR Raw Data-Final'!$T$3:$T$1977,"&gt;="&amp;'SB35 Determination Data'!$F522,'5th Cycle APR Raw Data-Final'!$T$3:$T$1977,"&lt;"&amp;E522),SUMIFS('5th Cycle APR Raw Data-Final'!G$3:G$1977,'5th Cycle APR Raw Data-Final'!$A$3:$A$1977,'SB35 Determination Data'!$K522,'5th Cycle APR Raw Data-Final'!$T$3:$T$1977,"&gt;="&amp;'SB35 Determination Data'!$F522,'5th Cycle APR Raw Data-Final'!$T$3:$T$1977,"&lt;="&amp;G522))</f>
        <v>0</v>
      </c>
      <c r="N522" s="60">
        <f>IF(AN522&lt;1,SUMIFS('5th Cycle APR Raw Data-Final'!H$3:H$1977,'5th Cycle APR Raw Data-Final'!$A$3:$A$1977,'SB35 Determination Data'!$K522,'5th Cycle APR Raw Data-Final'!$T$3:$T$1977,"&gt;="&amp;'SB35 Determination Data'!$F522,'5th Cycle APR Raw Data-Final'!$T$3:$T$1977,"&lt;"&amp;E522),SUMIFS('5th Cycle APR Raw Data-Final'!H$3:H$1977,'5th Cycle APR Raw Data-Final'!$A$3:$A$1977,'SB35 Determination Data'!$K522,'5th Cycle APR Raw Data-Final'!$T$3:$T$1977,"&gt;="&amp;'SB35 Determination Data'!$F522,'5th Cycle APR Raw Data-Final'!$T$3:$T$1977,"&lt;="&amp;G522))</f>
        <v>0</v>
      </c>
      <c r="O522" s="60">
        <f>IF(AN522&lt;1,SUMIFS('5th Cycle APR Raw Data-Final'!I$3:I$1977,'5th Cycle APR Raw Data-Final'!$A$3:$A$1977,'SB35 Determination Data'!$K522,'5th Cycle APR Raw Data-Final'!$T$3:$T$1977,"&gt;="&amp;'SB35 Determination Data'!$F522,'5th Cycle APR Raw Data-Final'!$T$3:$T$1977,"&lt;"&amp;E522),SUMIFS('5th Cycle APR Raw Data-Final'!I$3:I$1977,'5th Cycle APR Raw Data-Final'!$A$3:$A$1977,'SB35 Determination Data'!$K522,'5th Cycle APR Raw Data-Final'!$T$3:$T$1977,"&gt;="&amp;'SB35 Determination Data'!$F522,'5th Cycle APR Raw Data-Final'!$T$3:$T$1977,"&lt;="&amp;G522))</f>
        <v>0</v>
      </c>
      <c r="P522" s="60">
        <f t="shared" si="8"/>
        <v>1</v>
      </c>
      <c r="Q522" s="31">
        <f t="shared" si="9"/>
        <v>0</v>
      </c>
      <c r="R522" s="61">
        <f t="shared" si="10"/>
        <v>1</v>
      </c>
      <c r="S522" s="61">
        <f t="shared" si="11"/>
        <v>0</v>
      </c>
      <c r="T522" s="60">
        <f>VLOOKUP(K522,'5th Cycle APR Raw Data-Final'!$A$3:$P$1977,10,FALSE)</f>
        <v>1</v>
      </c>
      <c r="U522" s="60">
        <f>IF(AN522&lt;1,SUMIFS('5th Cycle APR Raw Data-Final'!K$3:K$1977,'5th Cycle APR Raw Data-Final'!$A$3:$A$1977,'SB35 Determination Data'!$K522,'5th Cycle APR Raw Data-Final'!$T$3:$T$1977,"&gt;="&amp;'SB35 Determination Data'!$F522,'5th Cycle APR Raw Data-Final'!$T$3:$T$1977,"&lt;"&amp;E522),SUMIFS('5th Cycle APR Raw Data-Final'!K$3:K$1977,'5th Cycle APR Raw Data-Final'!$A$3:$A$1977,'SB35 Determination Data'!$K522,'5th Cycle APR Raw Data-Final'!$T$3:$T$1977,"&gt;="&amp;'SB35 Determination Data'!$F522,'5th Cycle APR Raw Data-Final'!$T$3:$T$1977,"&lt;="&amp;G522))</f>
        <v>0</v>
      </c>
      <c r="V522" s="60">
        <f>IF(AN522&lt;1,SUMIFS('5th Cycle APR Raw Data-Final'!L$3:L$1977,'5th Cycle APR Raw Data-Final'!$A$3:$A$1977,'SB35 Determination Data'!$K522,'5th Cycle APR Raw Data-Final'!$T$3:$T$1977,"&gt;="&amp;'SB35 Determination Data'!$F522,'5th Cycle APR Raw Data-Final'!$T$3:$T$1977,"&lt;"&amp;E522),SUMIFS('5th Cycle APR Raw Data-Final'!L$3:L$1977,'5th Cycle APR Raw Data-Final'!$A$3:$A$1977,'SB35 Determination Data'!$K522,'5th Cycle APR Raw Data-Final'!$T$3:$T$1977,"&gt;="&amp;'SB35 Determination Data'!$F522,'5th Cycle APR Raw Data-Final'!$T$3:$T$1977,"&lt;="&amp;G522))</f>
        <v>0</v>
      </c>
      <c r="W522" s="60">
        <f>IF(AN522&lt;1,SUMIFS('5th Cycle APR Raw Data-Final'!M$3:M$1977,'5th Cycle APR Raw Data-Final'!$A$3:$A$1977,'SB35 Determination Data'!$K522,'5th Cycle APR Raw Data-Final'!$T$3:$T$1977,"&gt;="&amp;'SB35 Determination Data'!$F522,'5th Cycle APR Raw Data-Final'!$T$3:$T$1977,"&lt;"&amp;E522),SUMIFS('5th Cycle APR Raw Data-Final'!M$3:M$1977,'5th Cycle APR Raw Data-Final'!$A$3:$A$1977,'SB35 Determination Data'!$K522,'5th Cycle APR Raw Data-Final'!$T$3:$T$1977,"&gt;="&amp;'SB35 Determination Data'!$F522,'5th Cycle APR Raw Data-Final'!$T$3:$T$1977,"&lt;="&amp;G522))</f>
        <v>0</v>
      </c>
      <c r="X522" s="60">
        <f t="shared" si="12"/>
        <v>1</v>
      </c>
      <c r="Y522" s="60">
        <f t="shared" si="13"/>
        <v>0</v>
      </c>
      <c r="Z522" s="60">
        <f t="shared" si="14"/>
        <v>1</v>
      </c>
      <c r="AA522" s="31">
        <f t="shared" si="15"/>
        <v>0</v>
      </c>
      <c r="AB522" s="31">
        <f t="shared" si="16"/>
        <v>0</v>
      </c>
      <c r="AC522" s="60">
        <f>VLOOKUP(K522,'5th Cycle APR Raw Data-Final'!$A$3:$P$1977,14,FALSE)</f>
        <v>0</v>
      </c>
      <c r="AD522" s="60">
        <f>IF(AN522&lt;1,SUMIFS('5th Cycle APR Raw Data-Final'!$O$3:$O$1977,'5th Cycle APR Raw Data-Final'!$A$3:$A$1977,'SB35 Determination Data'!$K522,'5th Cycle APR Raw Data-Final'!$T$3:$T$1977,"&gt;="&amp;'SB35 Determination Data'!$F522,'5th Cycle APR Raw Data-Final'!$T$3:$T$1977,"&lt;"&amp;E522),SUMIFS('5th Cycle APR Raw Data-Final'!$O$3:$O$1977,'5th Cycle APR Raw Data-Final'!$A$3:$A$1977,'SB35 Determination Data'!$K522,'5th Cycle APR Raw Data-Final'!$T$3:$T$1977,"&gt;="&amp;'SB35 Determination Data'!$F522,'5th Cycle APR Raw Data-Final'!$T$3:$T$1977,"&lt;="&amp;G522))</f>
        <v>0</v>
      </c>
      <c r="AE522" s="60">
        <f t="shared" si="17"/>
        <v>0</v>
      </c>
      <c r="AF522" s="31" t="str">
        <f t="shared" si="18"/>
        <v>*</v>
      </c>
      <c r="AG522" s="60">
        <f>VLOOKUP(K522,'5th Cycle APR Raw Data-Final'!$A$3:$P$1977,16,FALSE)</f>
        <v>0</v>
      </c>
      <c r="AH522" s="60">
        <f>IF(AN522&lt;1,SUMIFS('5th Cycle APR Raw Data-Final'!$Q$3:$Q$1977,'5th Cycle APR Raw Data-Final'!$A$3:$A$1977,'SB35 Determination Data'!$K522,'5th Cycle APR Raw Data-Final'!$T$3:$T$1977,"&gt;="&amp;'SB35 Determination Data'!$F522,'5th Cycle APR Raw Data-Final'!$T$3:$T$1977,"&lt;"&amp;E522),SUMIFS('5th Cycle APR Raw Data-Final'!$Q$3:$Q$1977,'5th Cycle APR Raw Data-Final'!$A$3:$A$1977,'SB35 Determination Data'!$K522,'5th Cycle APR Raw Data-Final'!$T$3:$T$1977,"&gt;="&amp;'SB35 Determination Data'!$F522,'5th Cycle APR Raw Data-Final'!$T$3:$T$1977,"&lt;="&amp;G522))</f>
        <v>188</v>
      </c>
      <c r="AI522" s="60">
        <f t="shared" si="19"/>
        <v>0</v>
      </c>
      <c r="AJ522" s="31" t="str">
        <f t="shared" si="20"/>
        <v>*</v>
      </c>
      <c r="AK522" s="60">
        <f>VLOOKUP(K522,'5th Cycle APR Raw Data-Final'!$A$3:$R$1977,18,FALSE)</f>
        <v>2</v>
      </c>
      <c r="AL522" s="60">
        <f>IF(AN522&lt;1,SUMIFS('5th Cycle APR Raw Data-Final'!$S$3:$S$1977,'5th Cycle APR Raw Data-Final'!$A$3:$A$1977,'SB35 Determination Data'!$K522,'5th Cycle APR Raw Data-Final'!$T$3:$T$1977,"&gt;="&amp;'SB35 Determination Data'!$F522,'5th Cycle APR Raw Data-Final'!$T$3:$T$1977,"&lt;"&amp;E522),SUMIFS('5th Cycle APR Raw Data-Final'!$S$3:$S$1977,'5th Cycle APR Raw Data-Final'!$A$3:$A$1977,'SB35 Determination Data'!$K522,'5th Cycle APR Raw Data-Final'!$T$3:$T$1977,"&gt;="&amp;'SB35 Determination Data'!$F522,'5th Cycle APR Raw Data-Final'!$T$3:$T$1977,"&lt;="&amp;G522))</f>
        <v>188</v>
      </c>
      <c r="AM522" s="60">
        <f t="shared" si="21"/>
        <v>2</v>
      </c>
      <c r="AN522" s="62">
        <f t="shared" si="22"/>
        <v>0.5</v>
      </c>
      <c r="AO522" s="9" t="str">
        <f t="shared" si="23"/>
        <v>NO</v>
      </c>
      <c r="AP522" s="9" t="str">
        <f t="shared" si="24"/>
        <v>YES</v>
      </c>
      <c r="AQ522" s="9" t="str">
        <f t="shared" si="25"/>
        <v>NO</v>
      </c>
      <c r="AR522" s="48" t="str">
        <f>VLOOKUP(K522,'2018Submitted'!$A$2:$C$540,3,FALSE)</f>
        <v>Successful</v>
      </c>
      <c r="AS522" s="9" t="str">
        <f t="shared" si="26"/>
        <v>NO</v>
      </c>
      <c r="AT522" s="9" t="str">
        <f t="shared" si="27"/>
        <v>YES</v>
      </c>
    </row>
    <row r="523" spans="1:46" ht="12.75" customHeight="1" x14ac:dyDescent="0.15">
      <c r="A523" s="9" t="s">
        <v>143</v>
      </c>
      <c r="B523" s="9" t="str">
        <f t="shared" si="28"/>
        <v>WESTMORLAND</v>
      </c>
      <c r="C523" s="31">
        <f t="shared" si="1"/>
        <v>0.625</v>
      </c>
      <c r="D523" s="45">
        <f t="shared" si="2"/>
        <v>8</v>
      </c>
      <c r="E523" s="46">
        <f t="shared" si="3"/>
        <v>2018</v>
      </c>
      <c r="F523" s="46">
        <f t="shared" si="4"/>
        <v>2014</v>
      </c>
      <c r="G523" s="46" t="str">
        <f t="shared" si="5"/>
        <v>2021</v>
      </c>
      <c r="H523" s="9" t="str">
        <f t="shared" si="6"/>
        <v>10/15/2013</v>
      </c>
      <c r="I523" s="9" t="str">
        <f t="shared" si="7"/>
        <v>10/15/2021</v>
      </c>
      <c r="J523" s="9" t="s">
        <v>144</v>
      </c>
      <c r="K523" s="49" t="s">
        <v>150</v>
      </c>
      <c r="L523" s="60">
        <f>VLOOKUP(K523,'5th Cycle APR Raw Data-Final'!$A$3:$P$1977,6,FALSE)</f>
        <v>57</v>
      </c>
      <c r="M523" s="60">
        <f>IF(AN523&lt;1,SUMIFS('5th Cycle APR Raw Data-Final'!G$3:G$1977,'5th Cycle APR Raw Data-Final'!$A$3:$A$1977,'SB35 Determination Data'!$K523,'5th Cycle APR Raw Data-Final'!$T$3:$T$1977,"&gt;="&amp;'SB35 Determination Data'!$F523,'5th Cycle APR Raw Data-Final'!$T$3:$T$1977,"&lt;"&amp;E523),SUMIFS('5th Cycle APR Raw Data-Final'!G$3:G$1977,'5th Cycle APR Raw Data-Final'!$A$3:$A$1977,'SB35 Determination Data'!$K523,'5th Cycle APR Raw Data-Final'!$T$3:$T$1977,"&gt;="&amp;'SB35 Determination Data'!$F523,'5th Cycle APR Raw Data-Final'!$T$3:$T$1977,"&lt;="&amp;G523))</f>
        <v>0</v>
      </c>
      <c r="N523" s="60">
        <f>IF(AN523&lt;1,SUMIFS('5th Cycle APR Raw Data-Final'!H$3:H$1977,'5th Cycle APR Raw Data-Final'!$A$3:$A$1977,'SB35 Determination Data'!$K523,'5th Cycle APR Raw Data-Final'!$T$3:$T$1977,"&gt;="&amp;'SB35 Determination Data'!$F523,'5th Cycle APR Raw Data-Final'!$T$3:$T$1977,"&lt;"&amp;E523),SUMIFS('5th Cycle APR Raw Data-Final'!H$3:H$1977,'5th Cycle APR Raw Data-Final'!$A$3:$A$1977,'SB35 Determination Data'!$K523,'5th Cycle APR Raw Data-Final'!$T$3:$T$1977,"&gt;="&amp;'SB35 Determination Data'!$F523,'5th Cycle APR Raw Data-Final'!$T$3:$T$1977,"&lt;="&amp;G523))</f>
        <v>0</v>
      </c>
      <c r="O523" s="60">
        <f>IF(AN523&lt;1,SUMIFS('5th Cycle APR Raw Data-Final'!I$3:I$1977,'5th Cycle APR Raw Data-Final'!$A$3:$A$1977,'SB35 Determination Data'!$K523,'5th Cycle APR Raw Data-Final'!$T$3:$T$1977,"&gt;="&amp;'SB35 Determination Data'!$F523,'5th Cycle APR Raw Data-Final'!$T$3:$T$1977,"&lt;"&amp;E523),SUMIFS('5th Cycle APR Raw Data-Final'!I$3:I$1977,'5th Cycle APR Raw Data-Final'!$A$3:$A$1977,'SB35 Determination Data'!$K523,'5th Cycle APR Raw Data-Final'!$T$3:$T$1977,"&gt;="&amp;'SB35 Determination Data'!$F523,'5th Cycle APR Raw Data-Final'!$T$3:$T$1977,"&lt;="&amp;G523))</f>
        <v>0</v>
      </c>
      <c r="P523" s="60">
        <f t="shared" si="8"/>
        <v>57</v>
      </c>
      <c r="Q523" s="31">
        <f t="shared" si="9"/>
        <v>0</v>
      </c>
      <c r="R523" s="61">
        <f t="shared" si="10"/>
        <v>29</v>
      </c>
      <c r="S523" s="61">
        <f t="shared" si="11"/>
        <v>0</v>
      </c>
      <c r="T523" s="60">
        <f>VLOOKUP(K523,'5th Cycle APR Raw Data-Final'!$A$3:$P$1977,10,FALSE)</f>
        <v>35</v>
      </c>
      <c r="U523" s="60">
        <f>IF(AN523&lt;1,SUMIFS('5th Cycle APR Raw Data-Final'!K$3:K$1977,'5th Cycle APR Raw Data-Final'!$A$3:$A$1977,'SB35 Determination Data'!$K523,'5th Cycle APR Raw Data-Final'!$T$3:$T$1977,"&gt;="&amp;'SB35 Determination Data'!$F523,'5th Cycle APR Raw Data-Final'!$T$3:$T$1977,"&lt;"&amp;E523),SUMIFS('5th Cycle APR Raw Data-Final'!K$3:K$1977,'5th Cycle APR Raw Data-Final'!$A$3:$A$1977,'SB35 Determination Data'!$K523,'5th Cycle APR Raw Data-Final'!$T$3:$T$1977,"&gt;="&amp;'SB35 Determination Data'!$F523,'5th Cycle APR Raw Data-Final'!$T$3:$T$1977,"&lt;="&amp;G523))</f>
        <v>0</v>
      </c>
      <c r="V523" s="60">
        <f>IF(AN523&lt;1,SUMIFS('5th Cycle APR Raw Data-Final'!L$3:L$1977,'5th Cycle APR Raw Data-Final'!$A$3:$A$1977,'SB35 Determination Data'!$K523,'5th Cycle APR Raw Data-Final'!$T$3:$T$1977,"&gt;="&amp;'SB35 Determination Data'!$F523,'5th Cycle APR Raw Data-Final'!$T$3:$T$1977,"&lt;"&amp;E523),SUMIFS('5th Cycle APR Raw Data-Final'!L$3:L$1977,'5th Cycle APR Raw Data-Final'!$A$3:$A$1977,'SB35 Determination Data'!$K523,'5th Cycle APR Raw Data-Final'!$T$3:$T$1977,"&gt;="&amp;'SB35 Determination Data'!$F523,'5th Cycle APR Raw Data-Final'!$T$3:$T$1977,"&lt;="&amp;G523))</f>
        <v>0</v>
      </c>
      <c r="W523" s="60">
        <f>IF(AN523&lt;1,SUMIFS('5th Cycle APR Raw Data-Final'!M$3:M$1977,'5th Cycle APR Raw Data-Final'!$A$3:$A$1977,'SB35 Determination Data'!$K523,'5th Cycle APR Raw Data-Final'!$T$3:$T$1977,"&gt;="&amp;'SB35 Determination Data'!$F523,'5th Cycle APR Raw Data-Final'!$T$3:$T$1977,"&lt;"&amp;E523),SUMIFS('5th Cycle APR Raw Data-Final'!M$3:M$1977,'5th Cycle APR Raw Data-Final'!$A$3:$A$1977,'SB35 Determination Data'!$K523,'5th Cycle APR Raw Data-Final'!$T$3:$T$1977,"&gt;="&amp;'SB35 Determination Data'!$F523,'5th Cycle APR Raw Data-Final'!$T$3:$T$1977,"&lt;="&amp;G523))</f>
        <v>0</v>
      </c>
      <c r="X523" s="60">
        <f t="shared" si="12"/>
        <v>35</v>
      </c>
      <c r="Y523" s="60">
        <f t="shared" si="13"/>
        <v>0</v>
      </c>
      <c r="Z523" s="60">
        <f t="shared" si="14"/>
        <v>35</v>
      </c>
      <c r="AA523" s="31">
        <f t="shared" si="15"/>
        <v>0</v>
      </c>
      <c r="AB523" s="31">
        <f t="shared" si="16"/>
        <v>0</v>
      </c>
      <c r="AC523" s="60">
        <f>VLOOKUP(K523,'5th Cycle APR Raw Data-Final'!$A$3:$P$1977,14,FALSE)</f>
        <v>36</v>
      </c>
      <c r="AD523" s="60">
        <f>IF(AN523&lt;1,SUMIFS('5th Cycle APR Raw Data-Final'!$O$3:$O$1977,'5th Cycle APR Raw Data-Final'!$A$3:$A$1977,'SB35 Determination Data'!$K523,'5th Cycle APR Raw Data-Final'!$T$3:$T$1977,"&gt;="&amp;'SB35 Determination Data'!$F523,'5th Cycle APR Raw Data-Final'!$T$3:$T$1977,"&lt;"&amp;E523),SUMIFS('5th Cycle APR Raw Data-Final'!$O$3:$O$1977,'5th Cycle APR Raw Data-Final'!$A$3:$A$1977,'SB35 Determination Data'!$K523,'5th Cycle APR Raw Data-Final'!$T$3:$T$1977,"&gt;="&amp;'SB35 Determination Data'!$F523,'5th Cycle APR Raw Data-Final'!$T$3:$T$1977,"&lt;="&amp;G523))</f>
        <v>0</v>
      </c>
      <c r="AE523" s="60">
        <f t="shared" si="17"/>
        <v>36</v>
      </c>
      <c r="AF523" s="31">
        <f t="shared" si="18"/>
        <v>0</v>
      </c>
      <c r="AG523" s="60">
        <f>VLOOKUP(K523,'5th Cycle APR Raw Data-Final'!$A$3:$P$1977,16,FALSE)</f>
        <v>105</v>
      </c>
      <c r="AH523" s="60">
        <f>IF(AN523&lt;1,SUMIFS('5th Cycle APR Raw Data-Final'!$Q$3:$Q$1977,'5th Cycle APR Raw Data-Final'!$A$3:$A$1977,'SB35 Determination Data'!$K523,'5th Cycle APR Raw Data-Final'!$T$3:$T$1977,"&gt;="&amp;'SB35 Determination Data'!$F523,'5th Cycle APR Raw Data-Final'!$T$3:$T$1977,"&lt;"&amp;E523),SUMIFS('5th Cycle APR Raw Data-Final'!$Q$3:$Q$1977,'5th Cycle APR Raw Data-Final'!$A$3:$A$1977,'SB35 Determination Data'!$K523,'5th Cycle APR Raw Data-Final'!$T$3:$T$1977,"&gt;="&amp;'SB35 Determination Data'!$F523,'5th Cycle APR Raw Data-Final'!$T$3:$T$1977,"&lt;="&amp;G523))</f>
        <v>0</v>
      </c>
      <c r="AI523" s="60">
        <f t="shared" si="19"/>
        <v>105</v>
      </c>
      <c r="AJ523" s="31">
        <f t="shared" si="20"/>
        <v>0</v>
      </c>
      <c r="AK523" s="60">
        <f>VLOOKUP(K523,'5th Cycle APR Raw Data-Final'!$A$3:$R$1977,18,FALSE)</f>
        <v>233</v>
      </c>
      <c r="AL523" s="60">
        <f>IF(AN523&lt;1,SUMIFS('5th Cycle APR Raw Data-Final'!$S$3:$S$1977,'5th Cycle APR Raw Data-Final'!$A$3:$A$1977,'SB35 Determination Data'!$K523,'5th Cycle APR Raw Data-Final'!$T$3:$T$1977,"&gt;="&amp;'SB35 Determination Data'!$F523,'5th Cycle APR Raw Data-Final'!$T$3:$T$1977,"&lt;"&amp;E523),SUMIFS('5th Cycle APR Raw Data-Final'!$S$3:$S$1977,'5th Cycle APR Raw Data-Final'!$A$3:$A$1977,'SB35 Determination Data'!$K523,'5th Cycle APR Raw Data-Final'!$T$3:$T$1977,"&gt;="&amp;'SB35 Determination Data'!$F523,'5th Cycle APR Raw Data-Final'!$T$3:$T$1977,"&lt;="&amp;G523))</f>
        <v>0</v>
      </c>
      <c r="AM523" s="60">
        <f t="shared" si="21"/>
        <v>233</v>
      </c>
      <c r="AN523" s="62">
        <f t="shared" si="22"/>
        <v>0.5</v>
      </c>
      <c r="AO523" s="9" t="str">
        <f t="shared" si="23"/>
        <v>YES</v>
      </c>
      <c r="AP523" s="9" t="str">
        <f t="shared" si="24"/>
        <v>NO</v>
      </c>
      <c r="AQ523" s="9" t="str">
        <f t="shared" si="25"/>
        <v>NO</v>
      </c>
      <c r="AR523" s="48" t="str">
        <f>VLOOKUP(K523,'2018Submitted'!$A$2:$C$540,3,FALSE)</f>
        <v>Successful</v>
      </c>
      <c r="AS523" s="9" t="str">
        <f t="shared" si="26"/>
        <v>NO</v>
      </c>
      <c r="AT523" s="9" t="str">
        <f t="shared" si="27"/>
        <v>NO</v>
      </c>
    </row>
    <row r="524" spans="1:46" ht="12.75" customHeight="1" x14ac:dyDescent="0.15">
      <c r="A524" s="9" t="s">
        <v>630</v>
      </c>
      <c r="B524" s="9" t="str">
        <f t="shared" si="28"/>
        <v>WHEATLAND</v>
      </c>
      <c r="C524" s="31">
        <f t="shared" si="1"/>
        <v>0.625</v>
      </c>
      <c r="D524" s="45">
        <f t="shared" si="2"/>
        <v>8</v>
      </c>
      <c r="E524" s="46">
        <f t="shared" si="3"/>
        <v>2018</v>
      </c>
      <c r="F524" s="46">
        <f t="shared" si="4"/>
        <v>2014</v>
      </c>
      <c r="G524" s="46" t="str">
        <f t="shared" si="5"/>
        <v>2021</v>
      </c>
      <c r="H524" s="9" t="str">
        <f t="shared" si="6"/>
        <v>10/31/2013</v>
      </c>
      <c r="I524" s="9" t="str">
        <f t="shared" si="7"/>
        <v>10/31/2021</v>
      </c>
      <c r="J524" s="9" t="s">
        <v>123</v>
      </c>
      <c r="K524" s="49" t="s">
        <v>1331</v>
      </c>
      <c r="L524" s="60">
        <f>VLOOKUP(K524,'5th Cycle APR Raw Data-Final'!$A$3:$P$1977,6,FALSE)</f>
        <v>109</v>
      </c>
      <c r="M524" s="60">
        <f>IF(AN524&lt;1,SUMIFS('5th Cycle APR Raw Data-Final'!G$3:G$1977,'5th Cycle APR Raw Data-Final'!$A$3:$A$1977,'SB35 Determination Data'!$K524,'5th Cycle APR Raw Data-Final'!$T$3:$T$1977,"&gt;="&amp;'SB35 Determination Data'!$F524,'5th Cycle APR Raw Data-Final'!$T$3:$T$1977,"&lt;"&amp;E524),SUMIFS('5th Cycle APR Raw Data-Final'!G$3:G$1977,'5th Cycle APR Raw Data-Final'!$A$3:$A$1977,'SB35 Determination Data'!$K524,'5th Cycle APR Raw Data-Final'!$T$3:$T$1977,"&gt;="&amp;'SB35 Determination Data'!$F524,'5th Cycle APR Raw Data-Final'!$T$3:$T$1977,"&lt;="&amp;G524))</f>
        <v>0</v>
      </c>
      <c r="N524" s="60">
        <f>IF(AN524&lt;1,SUMIFS('5th Cycle APR Raw Data-Final'!H$3:H$1977,'5th Cycle APR Raw Data-Final'!$A$3:$A$1977,'SB35 Determination Data'!$K524,'5th Cycle APR Raw Data-Final'!$T$3:$T$1977,"&gt;="&amp;'SB35 Determination Data'!$F524,'5th Cycle APR Raw Data-Final'!$T$3:$T$1977,"&lt;"&amp;E524),SUMIFS('5th Cycle APR Raw Data-Final'!H$3:H$1977,'5th Cycle APR Raw Data-Final'!$A$3:$A$1977,'SB35 Determination Data'!$K524,'5th Cycle APR Raw Data-Final'!$T$3:$T$1977,"&gt;="&amp;'SB35 Determination Data'!$F524,'5th Cycle APR Raw Data-Final'!$T$3:$T$1977,"&lt;="&amp;G524))</f>
        <v>0</v>
      </c>
      <c r="O524" s="60">
        <f>IF(AN524&lt;1,SUMIFS('5th Cycle APR Raw Data-Final'!I$3:I$1977,'5th Cycle APR Raw Data-Final'!$A$3:$A$1977,'SB35 Determination Data'!$K524,'5th Cycle APR Raw Data-Final'!$T$3:$T$1977,"&gt;="&amp;'SB35 Determination Data'!$F524,'5th Cycle APR Raw Data-Final'!$T$3:$T$1977,"&lt;"&amp;E524),SUMIFS('5th Cycle APR Raw Data-Final'!I$3:I$1977,'5th Cycle APR Raw Data-Final'!$A$3:$A$1977,'SB35 Determination Data'!$K524,'5th Cycle APR Raw Data-Final'!$T$3:$T$1977,"&gt;="&amp;'SB35 Determination Data'!$F524,'5th Cycle APR Raw Data-Final'!$T$3:$T$1977,"&lt;="&amp;G524))</f>
        <v>0</v>
      </c>
      <c r="P524" s="60">
        <f t="shared" si="8"/>
        <v>109</v>
      </c>
      <c r="Q524" s="31">
        <f t="shared" si="9"/>
        <v>0</v>
      </c>
      <c r="R524" s="61">
        <f t="shared" si="10"/>
        <v>55</v>
      </c>
      <c r="S524" s="61">
        <f t="shared" si="11"/>
        <v>0</v>
      </c>
      <c r="T524" s="60">
        <f>VLOOKUP(K524,'5th Cycle APR Raw Data-Final'!$A$3:$P$1977,10,FALSE)</f>
        <v>76</v>
      </c>
      <c r="U524" s="60">
        <f>IF(AN524&lt;1,SUMIFS('5th Cycle APR Raw Data-Final'!K$3:K$1977,'5th Cycle APR Raw Data-Final'!$A$3:$A$1977,'SB35 Determination Data'!$K524,'5th Cycle APR Raw Data-Final'!$T$3:$T$1977,"&gt;="&amp;'SB35 Determination Data'!$F524,'5th Cycle APR Raw Data-Final'!$T$3:$T$1977,"&lt;"&amp;E524),SUMIFS('5th Cycle APR Raw Data-Final'!K$3:K$1977,'5th Cycle APR Raw Data-Final'!$A$3:$A$1977,'SB35 Determination Data'!$K524,'5th Cycle APR Raw Data-Final'!$T$3:$T$1977,"&gt;="&amp;'SB35 Determination Data'!$F524,'5th Cycle APR Raw Data-Final'!$T$3:$T$1977,"&lt;="&amp;G524))</f>
        <v>0</v>
      </c>
      <c r="V524" s="60">
        <f>IF(AN524&lt;1,SUMIFS('5th Cycle APR Raw Data-Final'!L$3:L$1977,'5th Cycle APR Raw Data-Final'!$A$3:$A$1977,'SB35 Determination Data'!$K524,'5th Cycle APR Raw Data-Final'!$T$3:$T$1977,"&gt;="&amp;'SB35 Determination Data'!$F524,'5th Cycle APR Raw Data-Final'!$T$3:$T$1977,"&lt;"&amp;E524),SUMIFS('5th Cycle APR Raw Data-Final'!L$3:L$1977,'5th Cycle APR Raw Data-Final'!$A$3:$A$1977,'SB35 Determination Data'!$K524,'5th Cycle APR Raw Data-Final'!$T$3:$T$1977,"&gt;="&amp;'SB35 Determination Data'!$F524,'5th Cycle APR Raw Data-Final'!$T$3:$T$1977,"&lt;="&amp;G524))</f>
        <v>0</v>
      </c>
      <c r="W524" s="60">
        <f>IF(AN524&lt;1,SUMIFS('5th Cycle APR Raw Data-Final'!M$3:M$1977,'5th Cycle APR Raw Data-Final'!$A$3:$A$1977,'SB35 Determination Data'!$K524,'5th Cycle APR Raw Data-Final'!$T$3:$T$1977,"&gt;="&amp;'SB35 Determination Data'!$F524,'5th Cycle APR Raw Data-Final'!$T$3:$T$1977,"&lt;"&amp;E524),SUMIFS('5th Cycle APR Raw Data-Final'!M$3:M$1977,'5th Cycle APR Raw Data-Final'!$A$3:$A$1977,'SB35 Determination Data'!$K524,'5th Cycle APR Raw Data-Final'!$T$3:$T$1977,"&gt;="&amp;'SB35 Determination Data'!$F524,'5th Cycle APR Raw Data-Final'!$T$3:$T$1977,"&lt;="&amp;G524))</f>
        <v>0</v>
      </c>
      <c r="X524" s="60">
        <f t="shared" si="12"/>
        <v>76</v>
      </c>
      <c r="Y524" s="60">
        <f t="shared" si="13"/>
        <v>0</v>
      </c>
      <c r="Z524" s="60">
        <f t="shared" si="14"/>
        <v>76</v>
      </c>
      <c r="AA524" s="31">
        <f t="shared" si="15"/>
        <v>0</v>
      </c>
      <c r="AB524" s="31">
        <f t="shared" si="16"/>
        <v>0</v>
      </c>
      <c r="AC524" s="60">
        <f>VLOOKUP(K524,'5th Cycle APR Raw Data-Final'!$A$3:$P$1977,14,FALSE)</f>
        <v>90</v>
      </c>
      <c r="AD524" s="60">
        <f>IF(AN524&lt;1,SUMIFS('5th Cycle APR Raw Data-Final'!$O$3:$O$1977,'5th Cycle APR Raw Data-Final'!$A$3:$A$1977,'SB35 Determination Data'!$K524,'5th Cycle APR Raw Data-Final'!$T$3:$T$1977,"&gt;="&amp;'SB35 Determination Data'!$F524,'5th Cycle APR Raw Data-Final'!$T$3:$T$1977,"&lt;"&amp;E524),SUMIFS('5th Cycle APR Raw Data-Final'!$O$3:$O$1977,'5th Cycle APR Raw Data-Final'!$A$3:$A$1977,'SB35 Determination Data'!$K524,'5th Cycle APR Raw Data-Final'!$T$3:$T$1977,"&gt;="&amp;'SB35 Determination Data'!$F524,'5th Cycle APR Raw Data-Final'!$T$3:$T$1977,"&lt;="&amp;G524))</f>
        <v>0</v>
      </c>
      <c r="AE524" s="60">
        <f t="shared" si="17"/>
        <v>90</v>
      </c>
      <c r="AF524" s="31">
        <f t="shared" si="18"/>
        <v>0</v>
      </c>
      <c r="AG524" s="60">
        <f>VLOOKUP(K524,'5th Cycle APR Raw Data-Final'!$A$3:$P$1977,16,FALSE)</f>
        <v>208</v>
      </c>
      <c r="AH524" s="60">
        <f>IF(AN524&lt;1,SUMIFS('5th Cycle APR Raw Data-Final'!$Q$3:$Q$1977,'5th Cycle APR Raw Data-Final'!$A$3:$A$1977,'SB35 Determination Data'!$K524,'5th Cycle APR Raw Data-Final'!$T$3:$T$1977,"&gt;="&amp;'SB35 Determination Data'!$F524,'5th Cycle APR Raw Data-Final'!$T$3:$T$1977,"&lt;"&amp;E524),SUMIFS('5th Cycle APR Raw Data-Final'!$Q$3:$Q$1977,'5th Cycle APR Raw Data-Final'!$A$3:$A$1977,'SB35 Determination Data'!$K524,'5th Cycle APR Raw Data-Final'!$T$3:$T$1977,"&gt;="&amp;'SB35 Determination Data'!$F524,'5th Cycle APR Raw Data-Final'!$T$3:$T$1977,"&lt;="&amp;G524))</f>
        <v>0</v>
      </c>
      <c r="AI524" s="60">
        <f t="shared" si="19"/>
        <v>208</v>
      </c>
      <c r="AJ524" s="31">
        <f t="shared" si="20"/>
        <v>0</v>
      </c>
      <c r="AK524" s="60">
        <f>VLOOKUP(K524,'5th Cycle APR Raw Data-Final'!$A$3:$R$1977,18,FALSE)</f>
        <v>483</v>
      </c>
      <c r="AL524" s="60">
        <f>IF(AN524&lt;1,SUMIFS('5th Cycle APR Raw Data-Final'!$S$3:$S$1977,'5th Cycle APR Raw Data-Final'!$A$3:$A$1977,'SB35 Determination Data'!$K524,'5th Cycle APR Raw Data-Final'!$T$3:$T$1977,"&gt;="&amp;'SB35 Determination Data'!$F524,'5th Cycle APR Raw Data-Final'!$T$3:$T$1977,"&lt;"&amp;E524),SUMIFS('5th Cycle APR Raw Data-Final'!$S$3:$S$1977,'5th Cycle APR Raw Data-Final'!$A$3:$A$1977,'SB35 Determination Data'!$K524,'5th Cycle APR Raw Data-Final'!$T$3:$T$1977,"&gt;="&amp;'SB35 Determination Data'!$F524,'5th Cycle APR Raw Data-Final'!$T$3:$T$1977,"&lt;="&amp;G524))</f>
        <v>0</v>
      </c>
      <c r="AM524" s="60">
        <f t="shared" si="21"/>
        <v>483</v>
      </c>
      <c r="AN524" s="62">
        <f t="shared" si="22"/>
        <v>0.5</v>
      </c>
      <c r="AO524" s="9" t="str">
        <f t="shared" si="23"/>
        <v>YES</v>
      </c>
      <c r="AP524" s="9" t="str">
        <f t="shared" si="24"/>
        <v>NO</v>
      </c>
      <c r="AQ524" s="9" t="str">
        <f t="shared" si="25"/>
        <v>NO</v>
      </c>
      <c r="AR524" s="48" t="str">
        <f>VLOOKUP(K524,'2018Submitted'!$A$2:$C$540,3,FALSE)</f>
        <v>No 2018 Annual Progress Report</v>
      </c>
      <c r="AS524" s="9" t="str">
        <f t="shared" si="26"/>
        <v>NO</v>
      </c>
      <c r="AT524" s="9" t="str">
        <f t="shared" si="27"/>
        <v>NO</v>
      </c>
    </row>
    <row r="525" spans="1:46" ht="12.75" customHeight="1" x14ac:dyDescent="0.15">
      <c r="A525" s="9" t="s">
        <v>168</v>
      </c>
      <c r="B525" s="9" t="str">
        <f t="shared" si="28"/>
        <v>WHITTIER</v>
      </c>
      <c r="C525" s="31">
        <f t="shared" si="1"/>
        <v>0.625</v>
      </c>
      <c r="D525" s="45">
        <f t="shared" si="2"/>
        <v>8</v>
      </c>
      <c r="E525" s="46">
        <f t="shared" si="3"/>
        <v>2018</v>
      </c>
      <c r="F525" s="46">
        <f t="shared" si="4"/>
        <v>2014</v>
      </c>
      <c r="G525" s="46" t="str">
        <f t="shared" si="5"/>
        <v>2021</v>
      </c>
      <c r="H525" s="9" t="str">
        <f t="shared" si="6"/>
        <v>10/15/2013</v>
      </c>
      <c r="I525" s="9" t="str">
        <f t="shared" si="7"/>
        <v>10/15/2021</v>
      </c>
      <c r="J525" s="9" t="s">
        <v>144</v>
      </c>
      <c r="K525" s="49" t="s">
        <v>226</v>
      </c>
      <c r="L525" s="60">
        <f>VLOOKUP(K525,'5th Cycle APR Raw Data-Final'!$A$3:$P$1977,6,FALSE)</f>
        <v>228</v>
      </c>
      <c r="M525" s="60">
        <f>IF(AN525&lt;1,SUMIFS('5th Cycle APR Raw Data-Final'!G$3:G$1977,'5th Cycle APR Raw Data-Final'!$A$3:$A$1977,'SB35 Determination Data'!$K525,'5th Cycle APR Raw Data-Final'!$T$3:$T$1977,"&gt;="&amp;'SB35 Determination Data'!$F525,'5th Cycle APR Raw Data-Final'!$T$3:$T$1977,"&lt;"&amp;E525),SUMIFS('5th Cycle APR Raw Data-Final'!G$3:G$1977,'5th Cycle APR Raw Data-Final'!$A$3:$A$1977,'SB35 Determination Data'!$K525,'5th Cycle APR Raw Data-Final'!$T$3:$T$1977,"&gt;="&amp;'SB35 Determination Data'!$F525,'5th Cycle APR Raw Data-Final'!$T$3:$T$1977,"&lt;="&amp;G525))</f>
        <v>0</v>
      </c>
      <c r="N525" s="60">
        <f>IF(AN525&lt;1,SUMIFS('5th Cycle APR Raw Data-Final'!H$3:H$1977,'5th Cycle APR Raw Data-Final'!$A$3:$A$1977,'SB35 Determination Data'!$K525,'5th Cycle APR Raw Data-Final'!$T$3:$T$1977,"&gt;="&amp;'SB35 Determination Data'!$F525,'5th Cycle APR Raw Data-Final'!$T$3:$T$1977,"&lt;"&amp;E525),SUMIFS('5th Cycle APR Raw Data-Final'!H$3:H$1977,'5th Cycle APR Raw Data-Final'!$A$3:$A$1977,'SB35 Determination Data'!$K525,'5th Cycle APR Raw Data-Final'!$T$3:$T$1977,"&gt;="&amp;'SB35 Determination Data'!$F525,'5th Cycle APR Raw Data-Final'!$T$3:$T$1977,"&lt;="&amp;G525))</f>
        <v>0</v>
      </c>
      <c r="O525" s="60">
        <f>IF(AN525&lt;1,SUMIFS('5th Cycle APR Raw Data-Final'!I$3:I$1977,'5th Cycle APR Raw Data-Final'!$A$3:$A$1977,'SB35 Determination Data'!$K525,'5th Cycle APR Raw Data-Final'!$T$3:$T$1977,"&gt;="&amp;'SB35 Determination Data'!$F525,'5th Cycle APR Raw Data-Final'!$T$3:$T$1977,"&lt;"&amp;E525),SUMIFS('5th Cycle APR Raw Data-Final'!I$3:I$1977,'5th Cycle APR Raw Data-Final'!$A$3:$A$1977,'SB35 Determination Data'!$K525,'5th Cycle APR Raw Data-Final'!$T$3:$T$1977,"&gt;="&amp;'SB35 Determination Data'!$F525,'5th Cycle APR Raw Data-Final'!$T$3:$T$1977,"&lt;="&amp;G525))</f>
        <v>0</v>
      </c>
      <c r="P525" s="60">
        <f t="shared" si="8"/>
        <v>228</v>
      </c>
      <c r="Q525" s="31">
        <f t="shared" si="9"/>
        <v>0</v>
      </c>
      <c r="R525" s="61">
        <f t="shared" si="10"/>
        <v>114</v>
      </c>
      <c r="S525" s="61">
        <f t="shared" si="11"/>
        <v>0</v>
      </c>
      <c r="T525" s="60">
        <f>VLOOKUP(K525,'5th Cycle APR Raw Data-Final'!$A$3:$P$1977,10,FALSE)</f>
        <v>135</v>
      </c>
      <c r="U525" s="60">
        <f>IF(AN525&lt;1,SUMIFS('5th Cycle APR Raw Data-Final'!K$3:K$1977,'5th Cycle APR Raw Data-Final'!$A$3:$A$1977,'SB35 Determination Data'!$K525,'5th Cycle APR Raw Data-Final'!$T$3:$T$1977,"&gt;="&amp;'SB35 Determination Data'!$F525,'5th Cycle APR Raw Data-Final'!$T$3:$T$1977,"&lt;"&amp;E525),SUMIFS('5th Cycle APR Raw Data-Final'!K$3:K$1977,'5th Cycle APR Raw Data-Final'!$A$3:$A$1977,'SB35 Determination Data'!$K525,'5th Cycle APR Raw Data-Final'!$T$3:$T$1977,"&gt;="&amp;'SB35 Determination Data'!$F525,'5th Cycle APR Raw Data-Final'!$T$3:$T$1977,"&lt;="&amp;G525))</f>
        <v>0</v>
      </c>
      <c r="V525" s="60">
        <f>IF(AN525&lt;1,SUMIFS('5th Cycle APR Raw Data-Final'!L$3:L$1977,'5th Cycle APR Raw Data-Final'!$A$3:$A$1977,'SB35 Determination Data'!$K525,'5th Cycle APR Raw Data-Final'!$T$3:$T$1977,"&gt;="&amp;'SB35 Determination Data'!$F525,'5th Cycle APR Raw Data-Final'!$T$3:$T$1977,"&lt;"&amp;E525),SUMIFS('5th Cycle APR Raw Data-Final'!L$3:L$1977,'5th Cycle APR Raw Data-Final'!$A$3:$A$1977,'SB35 Determination Data'!$K525,'5th Cycle APR Raw Data-Final'!$T$3:$T$1977,"&gt;="&amp;'SB35 Determination Data'!$F525,'5th Cycle APR Raw Data-Final'!$T$3:$T$1977,"&lt;="&amp;G525))</f>
        <v>0</v>
      </c>
      <c r="W525" s="60">
        <f>IF(AN525&lt;1,SUMIFS('5th Cycle APR Raw Data-Final'!M$3:M$1977,'5th Cycle APR Raw Data-Final'!$A$3:$A$1977,'SB35 Determination Data'!$K525,'5th Cycle APR Raw Data-Final'!$T$3:$T$1977,"&gt;="&amp;'SB35 Determination Data'!$F525,'5th Cycle APR Raw Data-Final'!$T$3:$T$1977,"&lt;"&amp;E525),SUMIFS('5th Cycle APR Raw Data-Final'!M$3:M$1977,'5th Cycle APR Raw Data-Final'!$A$3:$A$1977,'SB35 Determination Data'!$K525,'5th Cycle APR Raw Data-Final'!$T$3:$T$1977,"&gt;="&amp;'SB35 Determination Data'!$F525,'5th Cycle APR Raw Data-Final'!$T$3:$T$1977,"&lt;="&amp;G525))</f>
        <v>0</v>
      </c>
      <c r="X525" s="60">
        <f t="shared" si="12"/>
        <v>135</v>
      </c>
      <c r="Y525" s="60">
        <f t="shared" si="13"/>
        <v>0</v>
      </c>
      <c r="Z525" s="60">
        <f t="shared" si="14"/>
        <v>135</v>
      </c>
      <c r="AA525" s="31">
        <f t="shared" si="15"/>
        <v>0</v>
      </c>
      <c r="AB525" s="31">
        <f t="shared" si="16"/>
        <v>0</v>
      </c>
      <c r="AC525" s="60">
        <f>VLOOKUP(K525,'5th Cycle APR Raw Data-Final'!$A$3:$P$1977,14,FALSE)</f>
        <v>146</v>
      </c>
      <c r="AD525" s="60">
        <f>IF(AN525&lt;1,SUMIFS('5th Cycle APR Raw Data-Final'!$O$3:$O$1977,'5th Cycle APR Raw Data-Final'!$A$3:$A$1977,'SB35 Determination Data'!$K525,'5th Cycle APR Raw Data-Final'!$T$3:$T$1977,"&gt;="&amp;'SB35 Determination Data'!$F525,'5th Cycle APR Raw Data-Final'!$T$3:$T$1977,"&lt;"&amp;E525),SUMIFS('5th Cycle APR Raw Data-Final'!$O$3:$O$1977,'5th Cycle APR Raw Data-Final'!$A$3:$A$1977,'SB35 Determination Data'!$K525,'5th Cycle APR Raw Data-Final'!$T$3:$T$1977,"&gt;="&amp;'SB35 Determination Data'!$F525,'5th Cycle APR Raw Data-Final'!$T$3:$T$1977,"&lt;="&amp;G525))</f>
        <v>214</v>
      </c>
      <c r="AE525" s="60">
        <f t="shared" si="17"/>
        <v>0</v>
      </c>
      <c r="AF525" s="31">
        <f t="shared" si="18"/>
        <v>1.4657534246575343</v>
      </c>
      <c r="AG525" s="60">
        <f>VLOOKUP(K525,'5th Cycle APR Raw Data-Final'!$A$3:$P$1977,16,FALSE)</f>
        <v>369</v>
      </c>
      <c r="AH525" s="60">
        <f>IF(AN525&lt;1,SUMIFS('5th Cycle APR Raw Data-Final'!$Q$3:$Q$1977,'5th Cycle APR Raw Data-Final'!$A$3:$A$1977,'SB35 Determination Data'!$K525,'5th Cycle APR Raw Data-Final'!$T$3:$T$1977,"&gt;="&amp;'SB35 Determination Data'!$F525,'5th Cycle APR Raw Data-Final'!$T$3:$T$1977,"&lt;"&amp;E525),SUMIFS('5th Cycle APR Raw Data-Final'!$Q$3:$Q$1977,'5th Cycle APR Raw Data-Final'!$A$3:$A$1977,'SB35 Determination Data'!$K525,'5th Cycle APR Raw Data-Final'!$T$3:$T$1977,"&gt;="&amp;'SB35 Determination Data'!$F525,'5th Cycle APR Raw Data-Final'!$T$3:$T$1977,"&lt;="&amp;G525))</f>
        <v>41</v>
      </c>
      <c r="AI525" s="60">
        <f t="shared" si="19"/>
        <v>328</v>
      </c>
      <c r="AJ525" s="31">
        <f t="shared" si="20"/>
        <v>0.1111111111111111</v>
      </c>
      <c r="AK525" s="60">
        <f>VLOOKUP(K525,'5th Cycle APR Raw Data-Final'!$A$3:$R$1977,18,FALSE)</f>
        <v>878</v>
      </c>
      <c r="AL525" s="60">
        <f>IF(AN525&lt;1,SUMIFS('5th Cycle APR Raw Data-Final'!$S$3:$S$1977,'5th Cycle APR Raw Data-Final'!$A$3:$A$1977,'SB35 Determination Data'!$K525,'5th Cycle APR Raw Data-Final'!$T$3:$T$1977,"&gt;="&amp;'SB35 Determination Data'!$F525,'5th Cycle APR Raw Data-Final'!$T$3:$T$1977,"&lt;"&amp;E525),SUMIFS('5th Cycle APR Raw Data-Final'!$S$3:$S$1977,'5th Cycle APR Raw Data-Final'!$A$3:$A$1977,'SB35 Determination Data'!$K525,'5th Cycle APR Raw Data-Final'!$T$3:$T$1977,"&gt;="&amp;'SB35 Determination Data'!$F525,'5th Cycle APR Raw Data-Final'!$T$3:$T$1977,"&lt;="&amp;G525))</f>
        <v>255</v>
      </c>
      <c r="AM525" s="60">
        <f t="shared" si="21"/>
        <v>691</v>
      </c>
      <c r="AN525" s="62">
        <f t="shared" si="22"/>
        <v>0.5</v>
      </c>
      <c r="AO525" s="9" t="str">
        <f t="shared" si="23"/>
        <v>YES</v>
      </c>
      <c r="AP525" s="9" t="str">
        <f t="shared" si="24"/>
        <v>NO</v>
      </c>
      <c r="AQ525" s="9" t="str">
        <f t="shared" si="25"/>
        <v>NO</v>
      </c>
      <c r="AR525" s="48" t="str">
        <f>VLOOKUP(K525,'2018Submitted'!$A$2:$C$540,3,FALSE)</f>
        <v>Received - Not successful</v>
      </c>
      <c r="AS525" s="9" t="str">
        <f t="shared" si="26"/>
        <v>NO</v>
      </c>
      <c r="AT525" s="9" t="str">
        <f t="shared" si="27"/>
        <v>NO</v>
      </c>
    </row>
    <row r="526" spans="1:46" ht="12.75" customHeight="1" x14ac:dyDescent="0.15">
      <c r="A526" s="9" t="s">
        <v>316</v>
      </c>
      <c r="B526" s="9" t="str">
        <f t="shared" si="28"/>
        <v>WILDOMAR</v>
      </c>
      <c r="C526" s="31">
        <f t="shared" si="1"/>
        <v>0.625</v>
      </c>
      <c r="D526" s="45">
        <f t="shared" si="2"/>
        <v>8</v>
      </c>
      <c r="E526" s="46">
        <f t="shared" si="3"/>
        <v>2018</v>
      </c>
      <c r="F526" s="46">
        <f t="shared" si="4"/>
        <v>2014</v>
      </c>
      <c r="G526" s="46" t="str">
        <f t="shared" si="5"/>
        <v>2021</v>
      </c>
      <c r="H526" s="9" t="str">
        <f t="shared" si="6"/>
        <v>10/15/2013</v>
      </c>
      <c r="I526" s="9" t="str">
        <f t="shared" si="7"/>
        <v>10/15/2021</v>
      </c>
      <c r="J526" s="9" t="s">
        <v>144</v>
      </c>
      <c r="K526" s="49" t="s">
        <v>340</v>
      </c>
      <c r="L526" s="60">
        <f>VLOOKUP(K526,'5th Cycle APR Raw Data-Final'!$A$3:$P$1977,6,FALSE)</f>
        <v>621</v>
      </c>
      <c r="M526" s="60">
        <f>IF(AN526&lt;1,SUMIFS('5th Cycle APR Raw Data-Final'!G$3:G$1977,'5th Cycle APR Raw Data-Final'!$A$3:$A$1977,'SB35 Determination Data'!$K526,'5th Cycle APR Raw Data-Final'!$T$3:$T$1977,"&gt;="&amp;'SB35 Determination Data'!$F526,'5th Cycle APR Raw Data-Final'!$T$3:$T$1977,"&lt;"&amp;E526),SUMIFS('5th Cycle APR Raw Data-Final'!G$3:G$1977,'5th Cycle APR Raw Data-Final'!$A$3:$A$1977,'SB35 Determination Data'!$K526,'5th Cycle APR Raw Data-Final'!$T$3:$T$1977,"&gt;="&amp;'SB35 Determination Data'!$F526,'5th Cycle APR Raw Data-Final'!$T$3:$T$1977,"&lt;="&amp;G526))</f>
        <v>0</v>
      </c>
      <c r="N526" s="60">
        <f>IF(AN526&lt;1,SUMIFS('5th Cycle APR Raw Data-Final'!H$3:H$1977,'5th Cycle APR Raw Data-Final'!$A$3:$A$1977,'SB35 Determination Data'!$K526,'5th Cycle APR Raw Data-Final'!$T$3:$T$1977,"&gt;="&amp;'SB35 Determination Data'!$F526,'5th Cycle APR Raw Data-Final'!$T$3:$T$1977,"&lt;"&amp;E526),SUMIFS('5th Cycle APR Raw Data-Final'!H$3:H$1977,'5th Cycle APR Raw Data-Final'!$A$3:$A$1977,'SB35 Determination Data'!$K526,'5th Cycle APR Raw Data-Final'!$T$3:$T$1977,"&gt;="&amp;'SB35 Determination Data'!$F526,'5th Cycle APR Raw Data-Final'!$T$3:$T$1977,"&lt;="&amp;G526))</f>
        <v>0</v>
      </c>
      <c r="O526" s="60">
        <f>IF(AN526&lt;1,SUMIFS('5th Cycle APR Raw Data-Final'!I$3:I$1977,'5th Cycle APR Raw Data-Final'!$A$3:$A$1977,'SB35 Determination Data'!$K526,'5th Cycle APR Raw Data-Final'!$T$3:$T$1977,"&gt;="&amp;'SB35 Determination Data'!$F526,'5th Cycle APR Raw Data-Final'!$T$3:$T$1977,"&lt;"&amp;E526),SUMIFS('5th Cycle APR Raw Data-Final'!I$3:I$1977,'5th Cycle APR Raw Data-Final'!$A$3:$A$1977,'SB35 Determination Data'!$K526,'5th Cycle APR Raw Data-Final'!$T$3:$T$1977,"&gt;="&amp;'SB35 Determination Data'!$F526,'5th Cycle APR Raw Data-Final'!$T$3:$T$1977,"&lt;="&amp;G526))</f>
        <v>0</v>
      </c>
      <c r="P526" s="60">
        <f t="shared" si="8"/>
        <v>621</v>
      </c>
      <c r="Q526" s="31">
        <f t="shared" si="9"/>
        <v>0</v>
      </c>
      <c r="R526" s="61">
        <f t="shared" si="10"/>
        <v>311</v>
      </c>
      <c r="S526" s="61">
        <f t="shared" si="11"/>
        <v>0</v>
      </c>
      <c r="T526" s="60">
        <f>VLOOKUP(K526,'5th Cycle APR Raw Data-Final'!$A$3:$P$1977,10,FALSE)</f>
        <v>415</v>
      </c>
      <c r="U526" s="60">
        <f>IF(AN526&lt;1,SUMIFS('5th Cycle APR Raw Data-Final'!K$3:K$1977,'5th Cycle APR Raw Data-Final'!$A$3:$A$1977,'SB35 Determination Data'!$K526,'5th Cycle APR Raw Data-Final'!$T$3:$T$1977,"&gt;="&amp;'SB35 Determination Data'!$F526,'5th Cycle APR Raw Data-Final'!$T$3:$T$1977,"&lt;"&amp;E526),SUMIFS('5th Cycle APR Raw Data-Final'!K$3:K$1977,'5th Cycle APR Raw Data-Final'!$A$3:$A$1977,'SB35 Determination Data'!$K526,'5th Cycle APR Raw Data-Final'!$T$3:$T$1977,"&gt;="&amp;'SB35 Determination Data'!$F526,'5th Cycle APR Raw Data-Final'!$T$3:$T$1977,"&lt;="&amp;G526))</f>
        <v>0</v>
      </c>
      <c r="V526" s="60">
        <f>IF(AN526&lt;1,SUMIFS('5th Cycle APR Raw Data-Final'!L$3:L$1977,'5th Cycle APR Raw Data-Final'!$A$3:$A$1977,'SB35 Determination Data'!$K526,'5th Cycle APR Raw Data-Final'!$T$3:$T$1977,"&gt;="&amp;'SB35 Determination Data'!$F526,'5th Cycle APR Raw Data-Final'!$T$3:$T$1977,"&lt;"&amp;E526),SUMIFS('5th Cycle APR Raw Data-Final'!L$3:L$1977,'5th Cycle APR Raw Data-Final'!$A$3:$A$1977,'SB35 Determination Data'!$K526,'5th Cycle APR Raw Data-Final'!$T$3:$T$1977,"&gt;="&amp;'SB35 Determination Data'!$F526,'5th Cycle APR Raw Data-Final'!$T$3:$T$1977,"&lt;="&amp;G526))</f>
        <v>0</v>
      </c>
      <c r="W526" s="60">
        <f>IF(AN526&lt;1,SUMIFS('5th Cycle APR Raw Data-Final'!M$3:M$1977,'5th Cycle APR Raw Data-Final'!$A$3:$A$1977,'SB35 Determination Data'!$K526,'5th Cycle APR Raw Data-Final'!$T$3:$T$1977,"&gt;="&amp;'SB35 Determination Data'!$F526,'5th Cycle APR Raw Data-Final'!$T$3:$T$1977,"&lt;"&amp;E526),SUMIFS('5th Cycle APR Raw Data-Final'!M$3:M$1977,'5th Cycle APR Raw Data-Final'!$A$3:$A$1977,'SB35 Determination Data'!$K526,'5th Cycle APR Raw Data-Final'!$T$3:$T$1977,"&gt;="&amp;'SB35 Determination Data'!$F526,'5th Cycle APR Raw Data-Final'!$T$3:$T$1977,"&lt;="&amp;G526))</f>
        <v>0</v>
      </c>
      <c r="X526" s="60">
        <f t="shared" si="12"/>
        <v>415</v>
      </c>
      <c r="Y526" s="60">
        <f t="shared" si="13"/>
        <v>0</v>
      </c>
      <c r="Z526" s="60">
        <f t="shared" si="14"/>
        <v>415</v>
      </c>
      <c r="AA526" s="31">
        <f t="shared" si="15"/>
        <v>0</v>
      </c>
      <c r="AB526" s="31">
        <f t="shared" si="16"/>
        <v>0</v>
      </c>
      <c r="AC526" s="60">
        <f>VLOOKUP(K526,'5th Cycle APR Raw Data-Final'!$A$3:$P$1977,14,FALSE)</f>
        <v>461</v>
      </c>
      <c r="AD526" s="60">
        <f>IF(AN526&lt;1,SUMIFS('5th Cycle APR Raw Data-Final'!$O$3:$O$1977,'5th Cycle APR Raw Data-Final'!$A$3:$A$1977,'SB35 Determination Data'!$K526,'5th Cycle APR Raw Data-Final'!$T$3:$T$1977,"&gt;="&amp;'SB35 Determination Data'!$F526,'5th Cycle APR Raw Data-Final'!$T$3:$T$1977,"&lt;"&amp;E526),SUMIFS('5th Cycle APR Raw Data-Final'!$O$3:$O$1977,'5th Cycle APR Raw Data-Final'!$A$3:$A$1977,'SB35 Determination Data'!$K526,'5th Cycle APR Raw Data-Final'!$T$3:$T$1977,"&gt;="&amp;'SB35 Determination Data'!$F526,'5th Cycle APR Raw Data-Final'!$T$3:$T$1977,"&lt;="&amp;G526))</f>
        <v>25</v>
      </c>
      <c r="AE526" s="60">
        <f t="shared" si="17"/>
        <v>436</v>
      </c>
      <c r="AF526" s="31">
        <f t="shared" si="18"/>
        <v>5.4229934924078092E-2</v>
      </c>
      <c r="AG526" s="60">
        <f>VLOOKUP(K526,'5th Cycle APR Raw Data-Final'!$A$3:$P$1977,16,FALSE)</f>
        <v>1038</v>
      </c>
      <c r="AH526" s="60">
        <f>IF(AN526&lt;1,SUMIFS('5th Cycle APR Raw Data-Final'!$Q$3:$Q$1977,'5th Cycle APR Raw Data-Final'!$A$3:$A$1977,'SB35 Determination Data'!$K526,'5th Cycle APR Raw Data-Final'!$T$3:$T$1977,"&gt;="&amp;'SB35 Determination Data'!$F526,'5th Cycle APR Raw Data-Final'!$T$3:$T$1977,"&lt;"&amp;E526),SUMIFS('5th Cycle APR Raw Data-Final'!$Q$3:$Q$1977,'5th Cycle APR Raw Data-Final'!$A$3:$A$1977,'SB35 Determination Data'!$K526,'5th Cycle APR Raw Data-Final'!$T$3:$T$1977,"&gt;="&amp;'SB35 Determination Data'!$F526,'5th Cycle APR Raw Data-Final'!$T$3:$T$1977,"&lt;="&amp;G526))</f>
        <v>570</v>
      </c>
      <c r="AI526" s="60">
        <f t="shared" si="19"/>
        <v>468</v>
      </c>
      <c r="AJ526" s="31">
        <f t="shared" si="20"/>
        <v>0.54913294797687862</v>
      </c>
      <c r="AK526" s="60">
        <f>VLOOKUP(K526,'5th Cycle APR Raw Data-Final'!$A$3:$R$1977,18,FALSE)</f>
        <v>2535</v>
      </c>
      <c r="AL526" s="60">
        <f>IF(AN526&lt;1,SUMIFS('5th Cycle APR Raw Data-Final'!$S$3:$S$1977,'5th Cycle APR Raw Data-Final'!$A$3:$A$1977,'SB35 Determination Data'!$K526,'5th Cycle APR Raw Data-Final'!$T$3:$T$1977,"&gt;="&amp;'SB35 Determination Data'!$F526,'5th Cycle APR Raw Data-Final'!$T$3:$T$1977,"&lt;"&amp;E526),SUMIFS('5th Cycle APR Raw Data-Final'!$S$3:$S$1977,'5th Cycle APR Raw Data-Final'!$A$3:$A$1977,'SB35 Determination Data'!$K526,'5th Cycle APR Raw Data-Final'!$T$3:$T$1977,"&gt;="&amp;'SB35 Determination Data'!$F526,'5th Cycle APR Raw Data-Final'!$T$3:$T$1977,"&lt;="&amp;G526))</f>
        <v>595</v>
      </c>
      <c r="AM526" s="60">
        <f t="shared" si="21"/>
        <v>1940</v>
      </c>
      <c r="AN526" s="62">
        <f t="shared" si="22"/>
        <v>0.5</v>
      </c>
      <c r="AO526" s="9" t="str">
        <f t="shared" si="23"/>
        <v>NO</v>
      </c>
      <c r="AP526" s="9" t="str">
        <f t="shared" si="24"/>
        <v>YES</v>
      </c>
      <c r="AQ526" s="9" t="str">
        <f t="shared" si="25"/>
        <v>NO</v>
      </c>
      <c r="AR526" s="48" t="str">
        <f>VLOOKUP(K526,'2018Submitted'!$A$2:$C$540,3,FALSE)</f>
        <v>Successful</v>
      </c>
      <c r="AS526" s="9" t="str">
        <f t="shared" si="26"/>
        <v>NO</v>
      </c>
      <c r="AT526" s="9" t="str">
        <f t="shared" si="27"/>
        <v>YES</v>
      </c>
    </row>
    <row r="527" spans="1:46" ht="12.75" customHeight="1" x14ac:dyDescent="0.15">
      <c r="A527" s="9" t="s">
        <v>97</v>
      </c>
      <c r="B527" s="9" t="str">
        <f t="shared" si="28"/>
        <v>WILLIAMS</v>
      </c>
      <c r="C527" s="31">
        <f t="shared" si="1"/>
        <v>1</v>
      </c>
      <c r="D527" s="45">
        <f t="shared" si="2"/>
        <v>5</v>
      </c>
      <c r="E527" s="46">
        <f t="shared" si="3"/>
        <v>2017</v>
      </c>
      <c r="F527" s="46">
        <f t="shared" si="4"/>
        <v>2014</v>
      </c>
      <c r="G527" s="46">
        <f t="shared" si="5"/>
        <v>2018</v>
      </c>
      <c r="H527" s="9" t="str">
        <f t="shared" si="6"/>
        <v>06/30/2014</v>
      </c>
      <c r="I527" s="9" t="str">
        <f t="shared" si="7"/>
        <v>06/30/2019</v>
      </c>
      <c r="J527" s="9" t="s">
        <v>83</v>
      </c>
      <c r="K527" s="49" t="s">
        <v>1332</v>
      </c>
      <c r="L527" s="60" t="e">
        <f>VLOOKUP(K527,'5th Cycle APR Raw Data-Final'!$A$3:$P$1977,6,FALSE)</f>
        <v>#N/A</v>
      </c>
      <c r="M527" s="60">
        <f>IF(AN527&lt;1,SUMIFS('5th Cycle APR Raw Data-Final'!G$3:G$1977,'5th Cycle APR Raw Data-Final'!$A$3:$A$1977,'SB35 Determination Data'!$K527,'5th Cycle APR Raw Data-Final'!$T$3:$T$1977,"&gt;="&amp;'SB35 Determination Data'!$F527,'5th Cycle APR Raw Data-Final'!$T$3:$T$1977,"&lt;"&amp;E527),SUMIFS('5th Cycle APR Raw Data-Final'!G$3:G$1977,'5th Cycle APR Raw Data-Final'!$A$3:$A$1977,'SB35 Determination Data'!$K527,'5th Cycle APR Raw Data-Final'!$T$3:$T$1977,"&gt;="&amp;'SB35 Determination Data'!$F527,'5th Cycle APR Raw Data-Final'!$T$3:$T$1977,"&lt;="&amp;G527))</f>
        <v>0</v>
      </c>
      <c r="N527" s="60">
        <f>IF(AN527&lt;1,SUMIFS('5th Cycle APR Raw Data-Final'!H$3:H$1977,'5th Cycle APR Raw Data-Final'!$A$3:$A$1977,'SB35 Determination Data'!$K527,'5th Cycle APR Raw Data-Final'!$T$3:$T$1977,"&gt;="&amp;'SB35 Determination Data'!$F527,'5th Cycle APR Raw Data-Final'!$T$3:$T$1977,"&lt;"&amp;E527),SUMIFS('5th Cycle APR Raw Data-Final'!H$3:H$1977,'5th Cycle APR Raw Data-Final'!$A$3:$A$1977,'SB35 Determination Data'!$K527,'5th Cycle APR Raw Data-Final'!$T$3:$T$1977,"&gt;="&amp;'SB35 Determination Data'!$F527,'5th Cycle APR Raw Data-Final'!$T$3:$T$1977,"&lt;="&amp;G527))</f>
        <v>0</v>
      </c>
      <c r="O527" s="60">
        <f>IF(AN527&lt;1,SUMIFS('5th Cycle APR Raw Data-Final'!I$3:I$1977,'5th Cycle APR Raw Data-Final'!$A$3:$A$1977,'SB35 Determination Data'!$K527,'5th Cycle APR Raw Data-Final'!$T$3:$T$1977,"&gt;="&amp;'SB35 Determination Data'!$F527,'5th Cycle APR Raw Data-Final'!$T$3:$T$1977,"&lt;"&amp;E527),SUMIFS('5th Cycle APR Raw Data-Final'!I$3:I$1977,'5th Cycle APR Raw Data-Final'!$A$3:$A$1977,'SB35 Determination Data'!$K527,'5th Cycle APR Raw Data-Final'!$T$3:$T$1977,"&gt;="&amp;'SB35 Determination Data'!$F527,'5th Cycle APR Raw Data-Final'!$T$3:$T$1977,"&lt;="&amp;G527))</f>
        <v>0</v>
      </c>
      <c r="P527" s="60" t="e">
        <f t="shared" si="8"/>
        <v>#N/A</v>
      </c>
      <c r="Q527" s="31" t="str">
        <f t="shared" si="9"/>
        <v>No 2018 Annual Progress Report</v>
      </c>
      <c r="R527" s="61" t="e">
        <f t="shared" si="10"/>
        <v>#N/A</v>
      </c>
      <c r="S527" s="61" t="e">
        <f t="shared" si="11"/>
        <v>#N/A</v>
      </c>
      <c r="T527" s="60" t="e">
        <f>VLOOKUP(K527,'5th Cycle APR Raw Data-Final'!$A$3:$P$1977,10,FALSE)</f>
        <v>#N/A</v>
      </c>
      <c r="U527" s="60">
        <f>IF(AN527&lt;1,SUMIFS('5th Cycle APR Raw Data-Final'!K$3:K$1977,'5th Cycle APR Raw Data-Final'!$A$3:$A$1977,'SB35 Determination Data'!$K527,'5th Cycle APR Raw Data-Final'!$T$3:$T$1977,"&gt;="&amp;'SB35 Determination Data'!$F527,'5th Cycle APR Raw Data-Final'!$T$3:$T$1977,"&lt;"&amp;E527),SUMIFS('5th Cycle APR Raw Data-Final'!K$3:K$1977,'5th Cycle APR Raw Data-Final'!$A$3:$A$1977,'SB35 Determination Data'!$K527,'5th Cycle APR Raw Data-Final'!$T$3:$T$1977,"&gt;="&amp;'SB35 Determination Data'!$F527,'5th Cycle APR Raw Data-Final'!$T$3:$T$1977,"&lt;="&amp;G527))</f>
        <v>0</v>
      </c>
      <c r="V527" s="60">
        <f>IF(AN527&lt;1,SUMIFS('5th Cycle APR Raw Data-Final'!L$3:L$1977,'5th Cycle APR Raw Data-Final'!$A$3:$A$1977,'SB35 Determination Data'!$K527,'5th Cycle APR Raw Data-Final'!$T$3:$T$1977,"&gt;="&amp;'SB35 Determination Data'!$F527,'5th Cycle APR Raw Data-Final'!$T$3:$T$1977,"&lt;"&amp;E527),SUMIFS('5th Cycle APR Raw Data-Final'!L$3:L$1977,'5th Cycle APR Raw Data-Final'!$A$3:$A$1977,'SB35 Determination Data'!$K527,'5th Cycle APR Raw Data-Final'!$T$3:$T$1977,"&gt;="&amp;'SB35 Determination Data'!$F527,'5th Cycle APR Raw Data-Final'!$T$3:$T$1977,"&lt;="&amp;G527))</f>
        <v>0</v>
      </c>
      <c r="W527" s="60">
        <f>IF(AN527&lt;1,SUMIFS('5th Cycle APR Raw Data-Final'!M$3:M$1977,'5th Cycle APR Raw Data-Final'!$A$3:$A$1977,'SB35 Determination Data'!$K527,'5th Cycle APR Raw Data-Final'!$T$3:$T$1977,"&gt;="&amp;'SB35 Determination Data'!$F527,'5th Cycle APR Raw Data-Final'!$T$3:$T$1977,"&lt;"&amp;E527),SUMIFS('5th Cycle APR Raw Data-Final'!M$3:M$1977,'5th Cycle APR Raw Data-Final'!$A$3:$A$1977,'SB35 Determination Data'!$K527,'5th Cycle APR Raw Data-Final'!$T$3:$T$1977,"&gt;="&amp;'SB35 Determination Data'!$F527,'5th Cycle APR Raw Data-Final'!$T$3:$T$1977,"&lt;="&amp;G527))</f>
        <v>0</v>
      </c>
      <c r="X527" s="60" t="e">
        <f t="shared" si="12"/>
        <v>#N/A</v>
      </c>
      <c r="Y527" s="60" t="e">
        <f t="shared" si="13"/>
        <v>#N/A</v>
      </c>
      <c r="Z527" s="60" t="e">
        <f t="shared" si="14"/>
        <v>#N/A</v>
      </c>
      <c r="AA527" s="31" t="str">
        <f t="shared" si="15"/>
        <v>No 2018 Annual Progress Report</v>
      </c>
      <c r="AB527" s="31" t="str">
        <f t="shared" si="16"/>
        <v>No 2018 Annual Progress Report</v>
      </c>
      <c r="AC527" s="60" t="e">
        <f>VLOOKUP(K527,'5th Cycle APR Raw Data-Final'!$A$3:$P$1977,14,FALSE)</f>
        <v>#N/A</v>
      </c>
      <c r="AD527" s="60">
        <f>IF(AN527&lt;1,SUMIFS('5th Cycle APR Raw Data-Final'!$O$3:$O$1977,'5th Cycle APR Raw Data-Final'!$A$3:$A$1977,'SB35 Determination Data'!$K527,'5th Cycle APR Raw Data-Final'!$T$3:$T$1977,"&gt;="&amp;'SB35 Determination Data'!$F527,'5th Cycle APR Raw Data-Final'!$T$3:$T$1977,"&lt;"&amp;E527),SUMIFS('5th Cycle APR Raw Data-Final'!$O$3:$O$1977,'5th Cycle APR Raw Data-Final'!$A$3:$A$1977,'SB35 Determination Data'!$K527,'5th Cycle APR Raw Data-Final'!$T$3:$T$1977,"&gt;="&amp;'SB35 Determination Data'!$F527,'5th Cycle APR Raw Data-Final'!$T$3:$T$1977,"&lt;="&amp;G527))</f>
        <v>0</v>
      </c>
      <c r="AE527" s="60" t="e">
        <f t="shared" si="17"/>
        <v>#N/A</v>
      </c>
      <c r="AF527" s="31" t="str">
        <f t="shared" si="18"/>
        <v>No 2018 Annual Progress Report</v>
      </c>
      <c r="AG527" s="60" t="e">
        <f>VLOOKUP(K527,'5th Cycle APR Raw Data-Final'!$A$3:$P$1977,16,FALSE)</f>
        <v>#N/A</v>
      </c>
      <c r="AH527" s="60">
        <f>IF(AN527&lt;1,SUMIFS('5th Cycle APR Raw Data-Final'!$Q$3:$Q$1977,'5th Cycle APR Raw Data-Final'!$A$3:$A$1977,'SB35 Determination Data'!$K527,'5th Cycle APR Raw Data-Final'!$T$3:$T$1977,"&gt;="&amp;'SB35 Determination Data'!$F527,'5th Cycle APR Raw Data-Final'!$T$3:$T$1977,"&lt;"&amp;E527),SUMIFS('5th Cycle APR Raw Data-Final'!$Q$3:$Q$1977,'5th Cycle APR Raw Data-Final'!$A$3:$A$1977,'SB35 Determination Data'!$K527,'5th Cycle APR Raw Data-Final'!$T$3:$T$1977,"&gt;="&amp;'SB35 Determination Data'!$F527,'5th Cycle APR Raw Data-Final'!$T$3:$T$1977,"&lt;="&amp;G527))</f>
        <v>0</v>
      </c>
      <c r="AI527" s="60" t="e">
        <f t="shared" si="19"/>
        <v>#N/A</v>
      </c>
      <c r="AJ527" s="31" t="str">
        <f t="shared" si="20"/>
        <v>No 2018 Annual Progress Report</v>
      </c>
      <c r="AK527" s="60" t="e">
        <f>VLOOKUP(K527,'5th Cycle APR Raw Data-Final'!$A$3:$R$1977,18,FALSE)</f>
        <v>#N/A</v>
      </c>
      <c r="AL527" s="60">
        <f>IF(AN527&lt;1,SUMIFS('5th Cycle APR Raw Data-Final'!$S$3:$S$1977,'5th Cycle APR Raw Data-Final'!$A$3:$A$1977,'SB35 Determination Data'!$K527,'5th Cycle APR Raw Data-Final'!$T$3:$T$1977,"&gt;="&amp;'SB35 Determination Data'!$F527,'5th Cycle APR Raw Data-Final'!$T$3:$T$1977,"&lt;"&amp;E527),SUMIFS('5th Cycle APR Raw Data-Final'!$S$3:$S$1977,'5th Cycle APR Raw Data-Final'!$A$3:$A$1977,'SB35 Determination Data'!$K527,'5th Cycle APR Raw Data-Final'!$T$3:$T$1977,"&gt;="&amp;'SB35 Determination Data'!$F527,'5th Cycle APR Raw Data-Final'!$T$3:$T$1977,"&lt;="&amp;G527))</f>
        <v>0</v>
      </c>
      <c r="AM527" s="60" t="e">
        <f t="shared" si="21"/>
        <v>#N/A</v>
      </c>
      <c r="AN527" s="62">
        <f t="shared" si="22"/>
        <v>1</v>
      </c>
      <c r="AO527" s="9" t="str">
        <f t="shared" si="23"/>
        <v>YES</v>
      </c>
      <c r="AP527" s="9" t="str">
        <f t="shared" si="24"/>
        <v>NO</v>
      </c>
      <c r="AQ527" s="9" t="str">
        <f t="shared" si="25"/>
        <v>NO</v>
      </c>
      <c r="AR527" s="48" t="str">
        <f>VLOOKUP(K527,'2018Submitted'!$A$2:$C$540,3,FALSE)</f>
        <v>No 2018 Annual Progress Report</v>
      </c>
      <c r="AS527" s="9" t="str">
        <f t="shared" si="26"/>
        <v>YES</v>
      </c>
      <c r="AT527" s="9" t="str">
        <f t="shared" si="27"/>
        <v>NO</v>
      </c>
    </row>
    <row r="528" spans="1:46" ht="12.75" customHeight="1" x14ac:dyDescent="0.15">
      <c r="A528" s="9" t="s">
        <v>244</v>
      </c>
      <c r="B528" s="9" t="str">
        <f t="shared" si="28"/>
        <v>WILLITS</v>
      </c>
      <c r="C528" s="31">
        <f t="shared" si="1"/>
        <v>1</v>
      </c>
      <c r="D528" s="45">
        <f t="shared" si="2"/>
        <v>5</v>
      </c>
      <c r="E528" s="46">
        <f t="shared" si="3"/>
        <v>2017</v>
      </c>
      <c r="F528" s="46">
        <f t="shared" si="4"/>
        <v>2014</v>
      </c>
      <c r="G528" s="46">
        <f t="shared" si="5"/>
        <v>2018</v>
      </c>
      <c r="H528" s="9" t="str">
        <f t="shared" si="6"/>
        <v>06/30/2014</v>
      </c>
      <c r="I528" s="9" t="str">
        <f t="shared" si="7"/>
        <v>06/30/2019</v>
      </c>
      <c r="J528" s="9" t="s">
        <v>83</v>
      </c>
      <c r="K528" s="49" t="s">
        <v>1333</v>
      </c>
      <c r="L528" s="60">
        <f>VLOOKUP(K528,'5th Cycle APR Raw Data-Final'!$A$3:$P$1977,6,FALSE)</f>
        <v>3</v>
      </c>
      <c r="M528" s="60">
        <f>IF(AN528&lt;1,SUMIFS('5th Cycle APR Raw Data-Final'!G$3:G$1977,'5th Cycle APR Raw Data-Final'!$A$3:$A$1977,'SB35 Determination Data'!$K528,'5th Cycle APR Raw Data-Final'!$T$3:$T$1977,"&gt;="&amp;'SB35 Determination Data'!$F528,'5th Cycle APR Raw Data-Final'!$T$3:$T$1977,"&lt;"&amp;E528),SUMIFS('5th Cycle APR Raw Data-Final'!G$3:G$1977,'5th Cycle APR Raw Data-Final'!$A$3:$A$1977,'SB35 Determination Data'!$K528,'5th Cycle APR Raw Data-Final'!$T$3:$T$1977,"&gt;="&amp;'SB35 Determination Data'!$F528,'5th Cycle APR Raw Data-Final'!$T$3:$T$1977,"&lt;="&amp;G528))</f>
        <v>0</v>
      </c>
      <c r="N528" s="60">
        <f>IF(AN528&lt;1,SUMIFS('5th Cycle APR Raw Data-Final'!H$3:H$1977,'5th Cycle APR Raw Data-Final'!$A$3:$A$1977,'SB35 Determination Data'!$K528,'5th Cycle APR Raw Data-Final'!$T$3:$T$1977,"&gt;="&amp;'SB35 Determination Data'!$F528,'5th Cycle APR Raw Data-Final'!$T$3:$T$1977,"&lt;"&amp;E528),SUMIFS('5th Cycle APR Raw Data-Final'!H$3:H$1977,'5th Cycle APR Raw Data-Final'!$A$3:$A$1977,'SB35 Determination Data'!$K528,'5th Cycle APR Raw Data-Final'!$T$3:$T$1977,"&gt;="&amp;'SB35 Determination Data'!$F528,'5th Cycle APR Raw Data-Final'!$T$3:$T$1977,"&lt;="&amp;G528))</f>
        <v>0</v>
      </c>
      <c r="O528" s="60">
        <f>IF(AN528&lt;1,SUMIFS('5th Cycle APR Raw Data-Final'!I$3:I$1977,'5th Cycle APR Raw Data-Final'!$A$3:$A$1977,'SB35 Determination Data'!$K528,'5th Cycle APR Raw Data-Final'!$T$3:$T$1977,"&gt;="&amp;'SB35 Determination Data'!$F528,'5th Cycle APR Raw Data-Final'!$T$3:$T$1977,"&lt;"&amp;E528),SUMIFS('5th Cycle APR Raw Data-Final'!I$3:I$1977,'5th Cycle APR Raw Data-Final'!$A$3:$A$1977,'SB35 Determination Data'!$K528,'5th Cycle APR Raw Data-Final'!$T$3:$T$1977,"&gt;="&amp;'SB35 Determination Data'!$F528,'5th Cycle APR Raw Data-Final'!$T$3:$T$1977,"&lt;="&amp;G528))</f>
        <v>0</v>
      </c>
      <c r="P528" s="60">
        <f t="shared" si="8"/>
        <v>3</v>
      </c>
      <c r="Q528" s="31">
        <f t="shared" si="9"/>
        <v>0</v>
      </c>
      <c r="R528" s="61">
        <f t="shared" si="10"/>
        <v>3</v>
      </c>
      <c r="S528" s="61">
        <f t="shared" si="11"/>
        <v>0</v>
      </c>
      <c r="T528" s="60">
        <f>VLOOKUP(K528,'5th Cycle APR Raw Data-Final'!$A$3:$P$1977,10,FALSE)</f>
        <v>2</v>
      </c>
      <c r="U528" s="60">
        <f>IF(AN528&lt;1,SUMIFS('5th Cycle APR Raw Data-Final'!K$3:K$1977,'5th Cycle APR Raw Data-Final'!$A$3:$A$1977,'SB35 Determination Data'!$K528,'5th Cycle APR Raw Data-Final'!$T$3:$T$1977,"&gt;="&amp;'SB35 Determination Data'!$F528,'5th Cycle APR Raw Data-Final'!$T$3:$T$1977,"&lt;"&amp;E528),SUMIFS('5th Cycle APR Raw Data-Final'!K$3:K$1977,'5th Cycle APR Raw Data-Final'!$A$3:$A$1977,'SB35 Determination Data'!$K528,'5th Cycle APR Raw Data-Final'!$T$3:$T$1977,"&gt;="&amp;'SB35 Determination Data'!$F528,'5th Cycle APR Raw Data-Final'!$T$3:$T$1977,"&lt;="&amp;G528))</f>
        <v>2</v>
      </c>
      <c r="V528" s="60">
        <f>IF(AN528&lt;1,SUMIFS('5th Cycle APR Raw Data-Final'!L$3:L$1977,'5th Cycle APR Raw Data-Final'!$A$3:$A$1977,'SB35 Determination Data'!$K528,'5th Cycle APR Raw Data-Final'!$T$3:$T$1977,"&gt;="&amp;'SB35 Determination Data'!$F528,'5th Cycle APR Raw Data-Final'!$T$3:$T$1977,"&lt;"&amp;E528),SUMIFS('5th Cycle APR Raw Data-Final'!L$3:L$1977,'5th Cycle APR Raw Data-Final'!$A$3:$A$1977,'SB35 Determination Data'!$K528,'5th Cycle APR Raw Data-Final'!$T$3:$T$1977,"&gt;="&amp;'SB35 Determination Data'!$F528,'5th Cycle APR Raw Data-Final'!$T$3:$T$1977,"&lt;="&amp;G528))</f>
        <v>0</v>
      </c>
      <c r="W528" s="60">
        <f>IF(AN528&lt;1,SUMIFS('5th Cycle APR Raw Data-Final'!M$3:M$1977,'5th Cycle APR Raw Data-Final'!$A$3:$A$1977,'SB35 Determination Data'!$K528,'5th Cycle APR Raw Data-Final'!$T$3:$T$1977,"&gt;="&amp;'SB35 Determination Data'!$F528,'5th Cycle APR Raw Data-Final'!$T$3:$T$1977,"&lt;"&amp;E528),SUMIFS('5th Cycle APR Raw Data-Final'!M$3:M$1977,'5th Cycle APR Raw Data-Final'!$A$3:$A$1977,'SB35 Determination Data'!$K528,'5th Cycle APR Raw Data-Final'!$T$3:$T$1977,"&gt;="&amp;'SB35 Determination Data'!$F528,'5th Cycle APR Raw Data-Final'!$T$3:$T$1977,"&lt;="&amp;G528))</f>
        <v>2</v>
      </c>
      <c r="X528" s="60">
        <f t="shared" si="12"/>
        <v>0</v>
      </c>
      <c r="Y528" s="60">
        <f t="shared" si="13"/>
        <v>2</v>
      </c>
      <c r="Z528" s="60">
        <f t="shared" si="14"/>
        <v>0</v>
      </c>
      <c r="AA528" s="31">
        <f t="shared" si="15"/>
        <v>1</v>
      </c>
      <c r="AB528" s="31">
        <f t="shared" si="16"/>
        <v>1</v>
      </c>
      <c r="AC528" s="60">
        <f>VLOOKUP(K528,'5th Cycle APR Raw Data-Final'!$A$3:$P$1977,14,FALSE)</f>
        <v>2</v>
      </c>
      <c r="AD528" s="60">
        <f>IF(AN528&lt;1,SUMIFS('5th Cycle APR Raw Data-Final'!$O$3:$O$1977,'5th Cycle APR Raw Data-Final'!$A$3:$A$1977,'SB35 Determination Data'!$K528,'5th Cycle APR Raw Data-Final'!$T$3:$T$1977,"&gt;="&amp;'SB35 Determination Data'!$F528,'5th Cycle APR Raw Data-Final'!$T$3:$T$1977,"&lt;"&amp;E528),SUMIFS('5th Cycle APR Raw Data-Final'!$O$3:$O$1977,'5th Cycle APR Raw Data-Final'!$A$3:$A$1977,'SB35 Determination Data'!$K528,'5th Cycle APR Raw Data-Final'!$T$3:$T$1977,"&gt;="&amp;'SB35 Determination Data'!$F528,'5th Cycle APR Raw Data-Final'!$T$3:$T$1977,"&lt;="&amp;G528))</f>
        <v>0</v>
      </c>
      <c r="AE528" s="60">
        <f t="shared" si="17"/>
        <v>2</v>
      </c>
      <c r="AF528" s="31">
        <f t="shared" si="18"/>
        <v>0</v>
      </c>
      <c r="AG528" s="60">
        <f>VLOOKUP(K528,'5th Cycle APR Raw Data-Final'!$A$3:$P$1977,16,FALSE)</f>
        <v>6</v>
      </c>
      <c r="AH528" s="60">
        <f>IF(AN528&lt;1,SUMIFS('5th Cycle APR Raw Data-Final'!$Q$3:$Q$1977,'5th Cycle APR Raw Data-Final'!$A$3:$A$1977,'SB35 Determination Data'!$K528,'5th Cycle APR Raw Data-Final'!$T$3:$T$1977,"&gt;="&amp;'SB35 Determination Data'!$F528,'5th Cycle APR Raw Data-Final'!$T$3:$T$1977,"&lt;"&amp;E528),SUMIFS('5th Cycle APR Raw Data-Final'!$Q$3:$Q$1977,'5th Cycle APR Raw Data-Final'!$A$3:$A$1977,'SB35 Determination Data'!$K528,'5th Cycle APR Raw Data-Final'!$T$3:$T$1977,"&gt;="&amp;'SB35 Determination Data'!$F528,'5th Cycle APR Raw Data-Final'!$T$3:$T$1977,"&lt;="&amp;G528))</f>
        <v>1</v>
      </c>
      <c r="AI528" s="60">
        <f t="shared" si="19"/>
        <v>5</v>
      </c>
      <c r="AJ528" s="31">
        <f t="shared" si="20"/>
        <v>0.16666666666666666</v>
      </c>
      <c r="AK528" s="60">
        <f>VLOOKUP(K528,'5th Cycle APR Raw Data-Final'!$A$3:$R$1977,18,FALSE)</f>
        <v>13</v>
      </c>
      <c r="AL528" s="60">
        <f>IF(AN528&lt;1,SUMIFS('5th Cycle APR Raw Data-Final'!$S$3:$S$1977,'5th Cycle APR Raw Data-Final'!$A$3:$A$1977,'SB35 Determination Data'!$K528,'5th Cycle APR Raw Data-Final'!$T$3:$T$1977,"&gt;="&amp;'SB35 Determination Data'!$F528,'5th Cycle APR Raw Data-Final'!$T$3:$T$1977,"&lt;"&amp;E528),SUMIFS('5th Cycle APR Raw Data-Final'!$S$3:$S$1977,'5th Cycle APR Raw Data-Final'!$A$3:$A$1977,'SB35 Determination Data'!$K528,'5th Cycle APR Raw Data-Final'!$T$3:$T$1977,"&gt;="&amp;'SB35 Determination Data'!$F528,'5th Cycle APR Raw Data-Final'!$T$3:$T$1977,"&lt;="&amp;G528))</f>
        <v>3</v>
      </c>
      <c r="AM528" s="60">
        <f t="shared" si="21"/>
        <v>10</v>
      </c>
      <c r="AN528" s="62">
        <f t="shared" si="22"/>
        <v>1</v>
      </c>
      <c r="AO528" s="9" t="str">
        <f t="shared" si="23"/>
        <v>YES</v>
      </c>
      <c r="AP528" s="9" t="str">
        <f t="shared" si="24"/>
        <v>NO</v>
      </c>
      <c r="AQ528" s="9" t="str">
        <f t="shared" si="25"/>
        <v>NO</v>
      </c>
      <c r="AR528" s="48" t="str">
        <f>VLOOKUP(K528,'2018Submitted'!$A$2:$C$540,3,FALSE)</f>
        <v>Successful</v>
      </c>
      <c r="AS528" s="9" t="str">
        <f t="shared" si="26"/>
        <v>NO</v>
      </c>
      <c r="AT528" s="9" t="str">
        <f t="shared" si="27"/>
        <v>NO</v>
      </c>
    </row>
    <row r="529" spans="1:46" ht="12.75" customHeight="1" x14ac:dyDescent="0.15">
      <c r="A529" s="9" t="s">
        <v>136</v>
      </c>
      <c r="B529" s="9" t="str">
        <f t="shared" si="28"/>
        <v>WILLOWS</v>
      </c>
      <c r="C529" s="31">
        <f t="shared" si="1"/>
        <v>1</v>
      </c>
      <c r="D529" s="45">
        <f t="shared" si="2"/>
        <v>5</v>
      </c>
      <c r="E529" s="46">
        <f t="shared" si="3"/>
        <v>2017</v>
      </c>
      <c r="F529" s="46">
        <f t="shared" si="4"/>
        <v>2014</v>
      </c>
      <c r="G529" s="46">
        <f t="shared" si="5"/>
        <v>2018</v>
      </c>
      <c r="H529" s="9" t="str">
        <f t="shared" si="6"/>
        <v>06/30/2014</v>
      </c>
      <c r="I529" s="9" t="str">
        <f t="shared" si="7"/>
        <v>06/30/2019</v>
      </c>
      <c r="J529" s="9" t="s">
        <v>83</v>
      </c>
      <c r="K529" s="49" t="s">
        <v>138</v>
      </c>
      <c r="L529" s="60">
        <f>VLOOKUP(K529,'5th Cycle APR Raw Data-Final'!$A$3:$P$1977,6,FALSE)</f>
        <v>15</v>
      </c>
      <c r="M529" s="60">
        <f>IF(AN529&lt;1,SUMIFS('5th Cycle APR Raw Data-Final'!G$3:G$1977,'5th Cycle APR Raw Data-Final'!$A$3:$A$1977,'SB35 Determination Data'!$K529,'5th Cycle APR Raw Data-Final'!$T$3:$T$1977,"&gt;="&amp;'SB35 Determination Data'!$F529,'5th Cycle APR Raw Data-Final'!$T$3:$T$1977,"&lt;"&amp;E529),SUMIFS('5th Cycle APR Raw Data-Final'!G$3:G$1977,'5th Cycle APR Raw Data-Final'!$A$3:$A$1977,'SB35 Determination Data'!$K529,'5th Cycle APR Raw Data-Final'!$T$3:$T$1977,"&gt;="&amp;'SB35 Determination Data'!$F529,'5th Cycle APR Raw Data-Final'!$T$3:$T$1977,"&lt;="&amp;G529))</f>
        <v>49</v>
      </c>
      <c r="N529" s="60">
        <f>IF(AN529&lt;1,SUMIFS('5th Cycle APR Raw Data-Final'!H$3:H$1977,'5th Cycle APR Raw Data-Final'!$A$3:$A$1977,'SB35 Determination Data'!$K529,'5th Cycle APR Raw Data-Final'!$T$3:$T$1977,"&gt;="&amp;'SB35 Determination Data'!$F529,'5th Cycle APR Raw Data-Final'!$T$3:$T$1977,"&lt;"&amp;E529),SUMIFS('5th Cycle APR Raw Data-Final'!H$3:H$1977,'5th Cycle APR Raw Data-Final'!$A$3:$A$1977,'SB35 Determination Data'!$K529,'5th Cycle APR Raw Data-Final'!$T$3:$T$1977,"&gt;="&amp;'SB35 Determination Data'!$F529,'5th Cycle APR Raw Data-Final'!$T$3:$T$1977,"&lt;="&amp;G529))</f>
        <v>49</v>
      </c>
      <c r="O529" s="60">
        <f>IF(AN529&lt;1,SUMIFS('5th Cycle APR Raw Data-Final'!I$3:I$1977,'5th Cycle APR Raw Data-Final'!$A$3:$A$1977,'SB35 Determination Data'!$K529,'5th Cycle APR Raw Data-Final'!$T$3:$T$1977,"&gt;="&amp;'SB35 Determination Data'!$F529,'5th Cycle APR Raw Data-Final'!$T$3:$T$1977,"&lt;"&amp;E529),SUMIFS('5th Cycle APR Raw Data-Final'!I$3:I$1977,'5th Cycle APR Raw Data-Final'!$A$3:$A$1977,'SB35 Determination Data'!$K529,'5th Cycle APR Raw Data-Final'!$T$3:$T$1977,"&gt;="&amp;'SB35 Determination Data'!$F529,'5th Cycle APR Raw Data-Final'!$T$3:$T$1977,"&lt;="&amp;G529))</f>
        <v>0</v>
      </c>
      <c r="P529" s="60">
        <f t="shared" si="8"/>
        <v>0</v>
      </c>
      <c r="Q529" s="31">
        <f t="shared" si="9"/>
        <v>3.2666666666666666</v>
      </c>
      <c r="R529" s="61">
        <f t="shared" si="10"/>
        <v>15</v>
      </c>
      <c r="S529" s="61">
        <f t="shared" si="11"/>
        <v>34</v>
      </c>
      <c r="T529" s="60">
        <f>VLOOKUP(K529,'5th Cycle APR Raw Data-Final'!$A$3:$P$1977,10,FALSE)</f>
        <v>11</v>
      </c>
      <c r="U529" s="60">
        <f>IF(AN529&lt;1,SUMIFS('5th Cycle APR Raw Data-Final'!K$3:K$1977,'5th Cycle APR Raw Data-Final'!$A$3:$A$1977,'SB35 Determination Data'!$K529,'5th Cycle APR Raw Data-Final'!$T$3:$T$1977,"&gt;="&amp;'SB35 Determination Data'!$F529,'5th Cycle APR Raw Data-Final'!$T$3:$T$1977,"&lt;"&amp;E529),SUMIFS('5th Cycle APR Raw Data-Final'!K$3:K$1977,'5th Cycle APR Raw Data-Final'!$A$3:$A$1977,'SB35 Determination Data'!$K529,'5th Cycle APR Raw Data-Final'!$T$3:$T$1977,"&gt;="&amp;'SB35 Determination Data'!$F529,'5th Cycle APR Raw Data-Final'!$T$3:$T$1977,"&lt;="&amp;G529))</f>
        <v>2</v>
      </c>
      <c r="V529" s="60">
        <f>IF(AN529&lt;1,SUMIFS('5th Cycle APR Raw Data-Final'!L$3:L$1977,'5th Cycle APR Raw Data-Final'!$A$3:$A$1977,'SB35 Determination Data'!$K529,'5th Cycle APR Raw Data-Final'!$T$3:$T$1977,"&gt;="&amp;'SB35 Determination Data'!$F529,'5th Cycle APR Raw Data-Final'!$T$3:$T$1977,"&lt;"&amp;E529),SUMIFS('5th Cycle APR Raw Data-Final'!L$3:L$1977,'5th Cycle APR Raw Data-Final'!$A$3:$A$1977,'SB35 Determination Data'!$K529,'5th Cycle APR Raw Data-Final'!$T$3:$T$1977,"&gt;="&amp;'SB35 Determination Data'!$F529,'5th Cycle APR Raw Data-Final'!$T$3:$T$1977,"&lt;="&amp;G529))</f>
        <v>2</v>
      </c>
      <c r="W529" s="60">
        <f>IF(AN529&lt;1,SUMIFS('5th Cycle APR Raw Data-Final'!M$3:M$1977,'5th Cycle APR Raw Data-Final'!$A$3:$A$1977,'SB35 Determination Data'!$K529,'5th Cycle APR Raw Data-Final'!$T$3:$T$1977,"&gt;="&amp;'SB35 Determination Data'!$F529,'5th Cycle APR Raw Data-Final'!$T$3:$T$1977,"&lt;"&amp;E529),SUMIFS('5th Cycle APR Raw Data-Final'!M$3:M$1977,'5th Cycle APR Raw Data-Final'!$A$3:$A$1977,'SB35 Determination Data'!$K529,'5th Cycle APR Raw Data-Final'!$T$3:$T$1977,"&gt;="&amp;'SB35 Determination Data'!$F529,'5th Cycle APR Raw Data-Final'!$T$3:$T$1977,"&lt;="&amp;G529))</f>
        <v>0</v>
      </c>
      <c r="X529" s="60">
        <f t="shared" si="12"/>
        <v>9</v>
      </c>
      <c r="Y529" s="60">
        <f t="shared" si="13"/>
        <v>36</v>
      </c>
      <c r="Z529" s="60">
        <f t="shared" si="14"/>
        <v>0</v>
      </c>
      <c r="AA529" s="31">
        <f t="shared" si="15"/>
        <v>0.18181818181818182</v>
      </c>
      <c r="AB529" s="31">
        <f t="shared" si="16"/>
        <v>3.2727272727272729</v>
      </c>
      <c r="AC529" s="60">
        <f>VLOOKUP(K529,'5th Cycle APR Raw Data-Final'!$A$3:$P$1977,14,FALSE)</f>
        <v>11</v>
      </c>
      <c r="AD529" s="60">
        <f>IF(AN529&lt;1,SUMIFS('5th Cycle APR Raw Data-Final'!$O$3:$O$1977,'5th Cycle APR Raw Data-Final'!$A$3:$A$1977,'SB35 Determination Data'!$K529,'5th Cycle APR Raw Data-Final'!$T$3:$T$1977,"&gt;="&amp;'SB35 Determination Data'!$F529,'5th Cycle APR Raw Data-Final'!$T$3:$T$1977,"&lt;"&amp;E529),SUMIFS('5th Cycle APR Raw Data-Final'!$O$3:$O$1977,'5th Cycle APR Raw Data-Final'!$A$3:$A$1977,'SB35 Determination Data'!$K529,'5th Cycle APR Raw Data-Final'!$T$3:$T$1977,"&gt;="&amp;'SB35 Determination Data'!$F529,'5th Cycle APR Raw Data-Final'!$T$3:$T$1977,"&lt;="&amp;G529))</f>
        <v>1</v>
      </c>
      <c r="AE529" s="60">
        <f t="shared" si="17"/>
        <v>10</v>
      </c>
      <c r="AF529" s="31">
        <f t="shared" si="18"/>
        <v>9.0909090909090912E-2</v>
      </c>
      <c r="AG529" s="60">
        <f>VLOOKUP(K529,'5th Cycle APR Raw Data-Final'!$A$3:$P$1977,16,FALSE)</f>
        <v>26</v>
      </c>
      <c r="AH529" s="60">
        <f>IF(AN529&lt;1,SUMIFS('5th Cycle APR Raw Data-Final'!$Q$3:$Q$1977,'5th Cycle APR Raw Data-Final'!$A$3:$A$1977,'SB35 Determination Data'!$K529,'5th Cycle APR Raw Data-Final'!$T$3:$T$1977,"&gt;="&amp;'SB35 Determination Data'!$F529,'5th Cycle APR Raw Data-Final'!$T$3:$T$1977,"&lt;"&amp;E529),SUMIFS('5th Cycle APR Raw Data-Final'!$Q$3:$Q$1977,'5th Cycle APR Raw Data-Final'!$A$3:$A$1977,'SB35 Determination Data'!$K529,'5th Cycle APR Raw Data-Final'!$T$3:$T$1977,"&gt;="&amp;'SB35 Determination Data'!$F529,'5th Cycle APR Raw Data-Final'!$T$3:$T$1977,"&lt;="&amp;G529))</f>
        <v>2</v>
      </c>
      <c r="AI529" s="60">
        <f t="shared" si="19"/>
        <v>24</v>
      </c>
      <c r="AJ529" s="31">
        <f t="shared" si="20"/>
        <v>7.6923076923076927E-2</v>
      </c>
      <c r="AK529" s="60">
        <f>VLOOKUP(K529,'5th Cycle APR Raw Data-Final'!$A$3:$R$1977,18,FALSE)</f>
        <v>63</v>
      </c>
      <c r="AL529" s="60">
        <f>IF(AN529&lt;1,SUMIFS('5th Cycle APR Raw Data-Final'!$S$3:$S$1977,'5th Cycle APR Raw Data-Final'!$A$3:$A$1977,'SB35 Determination Data'!$K529,'5th Cycle APR Raw Data-Final'!$T$3:$T$1977,"&gt;="&amp;'SB35 Determination Data'!$F529,'5th Cycle APR Raw Data-Final'!$T$3:$T$1977,"&lt;"&amp;E529),SUMIFS('5th Cycle APR Raw Data-Final'!$S$3:$S$1977,'5th Cycle APR Raw Data-Final'!$A$3:$A$1977,'SB35 Determination Data'!$K529,'5th Cycle APR Raw Data-Final'!$T$3:$T$1977,"&gt;="&amp;'SB35 Determination Data'!$F529,'5th Cycle APR Raw Data-Final'!$T$3:$T$1977,"&lt;="&amp;G529))</f>
        <v>54</v>
      </c>
      <c r="AM529" s="60">
        <f t="shared" si="21"/>
        <v>43</v>
      </c>
      <c r="AN529" s="62">
        <f t="shared" si="22"/>
        <v>1</v>
      </c>
      <c r="AO529" s="9" t="str">
        <f t="shared" si="23"/>
        <v>YES</v>
      </c>
      <c r="AP529" s="9" t="str">
        <f t="shared" si="24"/>
        <v>NO</v>
      </c>
      <c r="AQ529" s="9" t="str">
        <f t="shared" si="25"/>
        <v>NO</v>
      </c>
      <c r="AR529" s="48" t="str">
        <f>VLOOKUP(K529,'2018Submitted'!$A$2:$C$540,3,FALSE)</f>
        <v>Received - Not successful</v>
      </c>
      <c r="AS529" s="9" t="str">
        <f t="shared" si="26"/>
        <v>NO</v>
      </c>
      <c r="AT529" s="9" t="str">
        <f t="shared" si="27"/>
        <v>NO</v>
      </c>
    </row>
    <row r="530" spans="1:46" ht="12.75" customHeight="1" x14ac:dyDescent="0.15">
      <c r="A530" s="9" t="s">
        <v>528</v>
      </c>
      <c r="B530" s="9" t="str">
        <f t="shared" si="28"/>
        <v>WINDSOR</v>
      </c>
      <c r="C530" s="31">
        <f t="shared" si="1"/>
        <v>0.5</v>
      </c>
      <c r="D530" s="45">
        <f t="shared" si="2"/>
        <v>8</v>
      </c>
      <c r="E530" s="46">
        <f t="shared" si="3"/>
        <v>2019</v>
      </c>
      <c r="F530" s="46">
        <f t="shared" si="4"/>
        <v>2015</v>
      </c>
      <c r="G530" s="46">
        <f t="shared" si="5"/>
        <v>2022</v>
      </c>
      <c r="H530" s="9" t="str">
        <f t="shared" si="6"/>
        <v>01/31/2015</v>
      </c>
      <c r="I530" s="9" t="str">
        <f t="shared" si="7"/>
        <v>01/31/2023</v>
      </c>
      <c r="J530" s="9" t="s">
        <v>67</v>
      </c>
      <c r="K530" s="49" t="s">
        <v>581</v>
      </c>
      <c r="L530" s="60">
        <f>VLOOKUP(K530,'5th Cycle APR Raw Data-Final'!$A$3:$P$1977,6,FALSE)</f>
        <v>120</v>
      </c>
      <c r="M530" s="60">
        <f>IF(AN530&lt;1,SUMIFS('5th Cycle APR Raw Data-Final'!G$3:G$1977,'5th Cycle APR Raw Data-Final'!$A$3:$A$1977,'SB35 Determination Data'!$K530,'5th Cycle APR Raw Data-Final'!$T$3:$T$1977,"&gt;="&amp;'SB35 Determination Data'!$F530,'5th Cycle APR Raw Data-Final'!$T$3:$T$1977,"&lt;"&amp;E530),SUMIFS('5th Cycle APR Raw Data-Final'!G$3:G$1977,'5th Cycle APR Raw Data-Final'!$A$3:$A$1977,'SB35 Determination Data'!$K530,'5th Cycle APR Raw Data-Final'!$T$3:$T$1977,"&gt;="&amp;'SB35 Determination Data'!$F530,'5th Cycle APR Raw Data-Final'!$T$3:$T$1977,"&lt;="&amp;G530))</f>
        <v>0</v>
      </c>
      <c r="N530" s="60">
        <f>IF(AN530&lt;1,SUMIFS('5th Cycle APR Raw Data-Final'!H$3:H$1977,'5th Cycle APR Raw Data-Final'!$A$3:$A$1977,'SB35 Determination Data'!$K530,'5th Cycle APR Raw Data-Final'!$T$3:$T$1977,"&gt;="&amp;'SB35 Determination Data'!$F530,'5th Cycle APR Raw Data-Final'!$T$3:$T$1977,"&lt;"&amp;E530),SUMIFS('5th Cycle APR Raw Data-Final'!H$3:H$1977,'5th Cycle APR Raw Data-Final'!$A$3:$A$1977,'SB35 Determination Data'!$K530,'5th Cycle APR Raw Data-Final'!$T$3:$T$1977,"&gt;="&amp;'SB35 Determination Data'!$F530,'5th Cycle APR Raw Data-Final'!$T$3:$T$1977,"&lt;="&amp;G530))</f>
        <v>0</v>
      </c>
      <c r="O530" s="60">
        <f>IF(AN530&lt;1,SUMIFS('5th Cycle APR Raw Data-Final'!I$3:I$1977,'5th Cycle APR Raw Data-Final'!$A$3:$A$1977,'SB35 Determination Data'!$K530,'5th Cycle APR Raw Data-Final'!$T$3:$T$1977,"&gt;="&amp;'SB35 Determination Data'!$F530,'5th Cycle APR Raw Data-Final'!$T$3:$T$1977,"&lt;"&amp;E530),SUMIFS('5th Cycle APR Raw Data-Final'!I$3:I$1977,'5th Cycle APR Raw Data-Final'!$A$3:$A$1977,'SB35 Determination Data'!$K530,'5th Cycle APR Raw Data-Final'!$T$3:$T$1977,"&gt;="&amp;'SB35 Determination Data'!$F530,'5th Cycle APR Raw Data-Final'!$T$3:$T$1977,"&lt;="&amp;G530))</f>
        <v>0</v>
      </c>
      <c r="P530" s="60">
        <f t="shared" si="8"/>
        <v>120</v>
      </c>
      <c r="Q530" s="31">
        <f t="shared" si="9"/>
        <v>0</v>
      </c>
      <c r="R530" s="61">
        <f t="shared" si="10"/>
        <v>60</v>
      </c>
      <c r="S530" s="61">
        <f t="shared" si="11"/>
        <v>0</v>
      </c>
      <c r="T530" s="60">
        <f>VLOOKUP(K530,'5th Cycle APR Raw Data-Final'!$A$3:$P$1977,10,FALSE)</f>
        <v>65</v>
      </c>
      <c r="U530" s="60">
        <f>IF(AN530&lt;1,SUMIFS('5th Cycle APR Raw Data-Final'!K$3:K$1977,'5th Cycle APR Raw Data-Final'!$A$3:$A$1977,'SB35 Determination Data'!$K530,'5th Cycle APR Raw Data-Final'!$T$3:$T$1977,"&gt;="&amp;'SB35 Determination Data'!$F530,'5th Cycle APR Raw Data-Final'!$T$3:$T$1977,"&lt;"&amp;E530),SUMIFS('5th Cycle APR Raw Data-Final'!K$3:K$1977,'5th Cycle APR Raw Data-Final'!$A$3:$A$1977,'SB35 Determination Data'!$K530,'5th Cycle APR Raw Data-Final'!$T$3:$T$1977,"&gt;="&amp;'SB35 Determination Data'!$F530,'5th Cycle APR Raw Data-Final'!$T$3:$T$1977,"&lt;="&amp;G530))</f>
        <v>0</v>
      </c>
      <c r="V530" s="60">
        <f>IF(AN530&lt;1,SUMIFS('5th Cycle APR Raw Data-Final'!L$3:L$1977,'5th Cycle APR Raw Data-Final'!$A$3:$A$1977,'SB35 Determination Data'!$K530,'5th Cycle APR Raw Data-Final'!$T$3:$T$1977,"&gt;="&amp;'SB35 Determination Data'!$F530,'5th Cycle APR Raw Data-Final'!$T$3:$T$1977,"&lt;"&amp;E530),SUMIFS('5th Cycle APR Raw Data-Final'!L$3:L$1977,'5th Cycle APR Raw Data-Final'!$A$3:$A$1977,'SB35 Determination Data'!$K530,'5th Cycle APR Raw Data-Final'!$T$3:$T$1977,"&gt;="&amp;'SB35 Determination Data'!$F530,'5th Cycle APR Raw Data-Final'!$T$3:$T$1977,"&lt;="&amp;G530))</f>
        <v>0</v>
      </c>
      <c r="W530" s="60">
        <f>IF(AN530&lt;1,SUMIFS('5th Cycle APR Raw Data-Final'!M$3:M$1977,'5th Cycle APR Raw Data-Final'!$A$3:$A$1977,'SB35 Determination Data'!$K530,'5th Cycle APR Raw Data-Final'!$T$3:$T$1977,"&gt;="&amp;'SB35 Determination Data'!$F530,'5th Cycle APR Raw Data-Final'!$T$3:$T$1977,"&lt;"&amp;E530),SUMIFS('5th Cycle APR Raw Data-Final'!M$3:M$1977,'5th Cycle APR Raw Data-Final'!$A$3:$A$1977,'SB35 Determination Data'!$K530,'5th Cycle APR Raw Data-Final'!$T$3:$T$1977,"&gt;="&amp;'SB35 Determination Data'!$F530,'5th Cycle APR Raw Data-Final'!$T$3:$T$1977,"&lt;="&amp;G530))</f>
        <v>0</v>
      </c>
      <c r="X530" s="60">
        <f t="shared" si="12"/>
        <v>65</v>
      </c>
      <c r="Y530" s="60">
        <f t="shared" si="13"/>
        <v>0</v>
      </c>
      <c r="Z530" s="60">
        <f t="shared" si="14"/>
        <v>65</v>
      </c>
      <c r="AA530" s="31">
        <f t="shared" si="15"/>
        <v>0</v>
      </c>
      <c r="AB530" s="31">
        <f t="shared" si="16"/>
        <v>0</v>
      </c>
      <c r="AC530" s="60">
        <f>VLOOKUP(K530,'5th Cycle APR Raw Data-Final'!$A$3:$P$1977,14,FALSE)</f>
        <v>67</v>
      </c>
      <c r="AD530" s="60">
        <f>IF(AN530&lt;1,SUMIFS('5th Cycle APR Raw Data-Final'!$O$3:$O$1977,'5th Cycle APR Raw Data-Final'!$A$3:$A$1977,'SB35 Determination Data'!$K530,'5th Cycle APR Raw Data-Final'!$T$3:$T$1977,"&gt;="&amp;'SB35 Determination Data'!$F530,'5th Cycle APR Raw Data-Final'!$T$3:$T$1977,"&lt;"&amp;E530),SUMIFS('5th Cycle APR Raw Data-Final'!$O$3:$O$1977,'5th Cycle APR Raw Data-Final'!$A$3:$A$1977,'SB35 Determination Data'!$K530,'5th Cycle APR Raw Data-Final'!$T$3:$T$1977,"&gt;="&amp;'SB35 Determination Data'!$F530,'5th Cycle APR Raw Data-Final'!$T$3:$T$1977,"&lt;="&amp;G530))</f>
        <v>1</v>
      </c>
      <c r="AE530" s="60">
        <f t="shared" si="17"/>
        <v>66</v>
      </c>
      <c r="AF530" s="31">
        <f t="shared" si="18"/>
        <v>1.4925373134328358E-2</v>
      </c>
      <c r="AG530" s="60">
        <f>VLOOKUP(K530,'5th Cycle APR Raw Data-Final'!$A$3:$P$1977,16,FALSE)</f>
        <v>188</v>
      </c>
      <c r="AH530" s="60">
        <f>IF(AN530&lt;1,SUMIFS('5th Cycle APR Raw Data-Final'!$Q$3:$Q$1977,'5th Cycle APR Raw Data-Final'!$A$3:$A$1977,'SB35 Determination Data'!$K530,'5th Cycle APR Raw Data-Final'!$T$3:$T$1977,"&gt;="&amp;'SB35 Determination Data'!$F530,'5th Cycle APR Raw Data-Final'!$T$3:$T$1977,"&lt;"&amp;E530),SUMIFS('5th Cycle APR Raw Data-Final'!$Q$3:$Q$1977,'5th Cycle APR Raw Data-Final'!$A$3:$A$1977,'SB35 Determination Data'!$K530,'5th Cycle APR Raw Data-Final'!$T$3:$T$1977,"&gt;="&amp;'SB35 Determination Data'!$F530,'5th Cycle APR Raw Data-Final'!$T$3:$T$1977,"&lt;="&amp;G530))</f>
        <v>90</v>
      </c>
      <c r="AI530" s="60">
        <f t="shared" si="19"/>
        <v>98</v>
      </c>
      <c r="AJ530" s="31">
        <f t="shared" si="20"/>
        <v>0.47872340425531917</v>
      </c>
      <c r="AK530" s="60">
        <f>VLOOKUP(K530,'5th Cycle APR Raw Data-Final'!$A$3:$R$1977,18,FALSE)</f>
        <v>440</v>
      </c>
      <c r="AL530" s="60">
        <f>IF(AN530&lt;1,SUMIFS('5th Cycle APR Raw Data-Final'!$S$3:$S$1977,'5th Cycle APR Raw Data-Final'!$A$3:$A$1977,'SB35 Determination Data'!$K530,'5th Cycle APR Raw Data-Final'!$T$3:$T$1977,"&gt;="&amp;'SB35 Determination Data'!$F530,'5th Cycle APR Raw Data-Final'!$T$3:$T$1977,"&lt;"&amp;E530),SUMIFS('5th Cycle APR Raw Data-Final'!$S$3:$S$1977,'5th Cycle APR Raw Data-Final'!$A$3:$A$1977,'SB35 Determination Data'!$K530,'5th Cycle APR Raw Data-Final'!$T$3:$T$1977,"&gt;="&amp;'SB35 Determination Data'!$F530,'5th Cycle APR Raw Data-Final'!$T$3:$T$1977,"&lt;="&amp;G530))</f>
        <v>91</v>
      </c>
      <c r="AM530" s="60">
        <f t="shared" si="21"/>
        <v>349</v>
      </c>
      <c r="AN530" s="62">
        <f t="shared" si="22"/>
        <v>0.5</v>
      </c>
      <c r="AO530" s="9" t="str">
        <f t="shared" si="23"/>
        <v>YES</v>
      </c>
      <c r="AP530" s="9" t="str">
        <f t="shared" si="24"/>
        <v>NO</v>
      </c>
      <c r="AQ530" s="9" t="str">
        <f t="shared" si="25"/>
        <v>NO</v>
      </c>
      <c r="AR530" s="48" t="str">
        <f>VLOOKUP(K530,'2018Submitted'!$A$2:$C$540,3,FALSE)</f>
        <v>Successful</v>
      </c>
      <c r="AS530" s="9" t="str">
        <f t="shared" si="26"/>
        <v>NO</v>
      </c>
      <c r="AT530" s="9" t="str">
        <f t="shared" si="27"/>
        <v>NO</v>
      </c>
    </row>
    <row r="531" spans="1:46" ht="12.75" customHeight="1" x14ac:dyDescent="0.15">
      <c r="A531" s="9" t="s">
        <v>558</v>
      </c>
      <c r="B531" s="9" t="str">
        <f t="shared" si="28"/>
        <v>WINTERS</v>
      </c>
      <c r="C531" s="31">
        <f t="shared" si="1"/>
        <v>0.625</v>
      </c>
      <c r="D531" s="45">
        <f t="shared" si="2"/>
        <v>8</v>
      </c>
      <c r="E531" s="46">
        <f t="shared" si="3"/>
        <v>2018</v>
      </c>
      <c r="F531" s="46">
        <f t="shared" si="4"/>
        <v>2014</v>
      </c>
      <c r="G531" s="46" t="str">
        <f t="shared" si="5"/>
        <v>2021</v>
      </c>
      <c r="H531" s="9" t="str">
        <f t="shared" si="6"/>
        <v>10/31/2013</v>
      </c>
      <c r="I531" s="9" t="str">
        <f t="shared" si="7"/>
        <v>10/31/2021</v>
      </c>
      <c r="J531" s="9" t="s">
        <v>123</v>
      </c>
      <c r="K531" s="49" t="s">
        <v>627</v>
      </c>
      <c r="L531" s="60">
        <f>VLOOKUP(K531,'5th Cycle APR Raw Data-Final'!$A$3:$P$1977,6,FALSE)</f>
        <v>76</v>
      </c>
      <c r="M531" s="60">
        <f>IF(AN531&lt;1,SUMIFS('5th Cycle APR Raw Data-Final'!G$3:G$1977,'5th Cycle APR Raw Data-Final'!$A$3:$A$1977,'SB35 Determination Data'!$K531,'5th Cycle APR Raw Data-Final'!$T$3:$T$1977,"&gt;="&amp;'SB35 Determination Data'!$F531,'5th Cycle APR Raw Data-Final'!$T$3:$T$1977,"&lt;"&amp;E531),SUMIFS('5th Cycle APR Raw Data-Final'!G$3:G$1977,'5th Cycle APR Raw Data-Final'!$A$3:$A$1977,'SB35 Determination Data'!$K531,'5th Cycle APR Raw Data-Final'!$T$3:$T$1977,"&gt;="&amp;'SB35 Determination Data'!$F531,'5th Cycle APR Raw Data-Final'!$T$3:$T$1977,"&lt;="&amp;G531))</f>
        <v>0</v>
      </c>
      <c r="N531" s="60">
        <f>IF(AN531&lt;1,SUMIFS('5th Cycle APR Raw Data-Final'!H$3:H$1977,'5th Cycle APR Raw Data-Final'!$A$3:$A$1977,'SB35 Determination Data'!$K531,'5th Cycle APR Raw Data-Final'!$T$3:$T$1977,"&gt;="&amp;'SB35 Determination Data'!$F531,'5th Cycle APR Raw Data-Final'!$T$3:$T$1977,"&lt;"&amp;E531),SUMIFS('5th Cycle APR Raw Data-Final'!H$3:H$1977,'5th Cycle APR Raw Data-Final'!$A$3:$A$1977,'SB35 Determination Data'!$K531,'5th Cycle APR Raw Data-Final'!$T$3:$T$1977,"&gt;="&amp;'SB35 Determination Data'!$F531,'5th Cycle APR Raw Data-Final'!$T$3:$T$1977,"&lt;="&amp;G531))</f>
        <v>0</v>
      </c>
      <c r="O531" s="60">
        <f>IF(AN531&lt;1,SUMIFS('5th Cycle APR Raw Data-Final'!I$3:I$1977,'5th Cycle APR Raw Data-Final'!$A$3:$A$1977,'SB35 Determination Data'!$K531,'5th Cycle APR Raw Data-Final'!$T$3:$T$1977,"&gt;="&amp;'SB35 Determination Data'!$F531,'5th Cycle APR Raw Data-Final'!$T$3:$T$1977,"&lt;"&amp;E531),SUMIFS('5th Cycle APR Raw Data-Final'!I$3:I$1977,'5th Cycle APR Raw Data-Final'!$A$3:$A$1977,'SB35 Determination Data'!$K531,'5th Cycle APR Raw Data-Final'!$T$3:$T$1977,"&gt;="&amp;'SB35 Determination Data'!$F531,'5th Cycle APR Raw Data-Final'!$T$3:$T$1977,"&lt;="&amp;G531))</f>
        <v>0</v>
      </c>
      <c r="P531" s="60">
        <f t="shared" si="8"/>
        <v>76</v>
      </c>
      <c r="Q531" s="31">
        <f t="shared" si="9"/>
        <v>0</v>
      </c>
      <c r="R531" s="61">
        <f t="shared" si="10"/>
        <v>38</v>
      </c>
      <c r="S531" s="61">
        <f t="shared" si="11"/>
        <v>0</v>
      </c>
      <c r="T531" s="60">
        <f>VLOOKUP(K531,'5th Cycle APR Raw Data-Final'!$A$3:$P$1977,10,FALSE)</f>
        <v>54</v>
      </c>
      <c r="U531" s="60">
        <f>IF(AN531&lt;1,SUMIFS('5th Cycle APR Raw Data-Final'!K$3:K$1977,'5th Cycle APR Raw Data-Final'!$A$3:$A$1977,'SB35 Determination Data'!$K531,'5th Cycle APR Raw Data-Final'!$T$3:$T$1977,"&gt;="&amp;'SB35 Determination Data'!$F531,'5th Cycle APR Raw Data-Final'!$T$3:$T$1977,"&lt;"&amp;E531),SUMIFS('5th Cycle APR Raw Data-Final'!K$3:K$1977,'5th Cycle APR Raw Data-Final'!$A$3:$A$1977,'SB35 Determination Data'!$K531,'5th Cycle APR Raw Data-Final'!$T$3:$T$1977,"&gt;="&amp;'SB35 Determination Data'!$F531,'5th Cycle APR Raw Data-Final'!$T$3:$T$1977,"&lt;="&amp;G531))</f>
        <v>0</v>
      </c>
      <c r="V531" s="60">
        <f>IF(AN531&lt;1,SUMIFS('5th Cycle APR Raw Data-Final'!L$3:L$1977,'5th Cycle APR Raw Data-Final'!$A$3:$A$1977,'SB35 Determination Data'!$K531,'5th Cycle APR Raw Data-Final'!$T$3:$T$1977,"&gt;="&amp;'SB35 Determination Data'!$F531,'5th Cycle APR Raw Data-Final'!$T$3:$T$1977,"&lt;"&amp;E531),SUMIFS('5th Cycle APR Raw Data-Final'!L$3:L$1977,'5th Cycle APR Raw Data-Final'!$A$3:$A$1977,'SB35 Determination Data'!$K531,'5th Cycle APR Raw Data-Final'!$T$3:$T$1977,"&gt;="&amp;'SB35 Determination Data'!$F531,'5th Cycle APR Raw Data-Final'!$T$3:$T$1977,"&lt;="&amp;G531))</f>
        <v>0</v>
      </c>
      <c r="W531" s="60">
        <f>IF(AN531&lt;1,SUMIFS('5th Cycle APR Raw Data-Final'!M$3:M$1977,'5th Cycle APR Raw Data-Final'!$A$3:$A$1977,'SB35 Determination Data'!$K531,'5th Cycle APR Raw Data-Final'!$T$3:$T$1977,"&gt;="&amp;'SB35 Determination Data'!$F531,'5th Cycle APR Raw Data-Final'!$T$3:$T$1977,"&lt;"&amp;E531),SUMIFS('5th Cycle APR Raw Data-Final'!M$3:M$1977,'5th Cycle APR Raw Data-Final'!$A$3:$A$1977,'SB35 Determination Data'!$K531,'5th Cycle APR Raw Data-Final'!$T$3:$T$1977,"&gt;="&amp;'SB35 Determination Data'!$F531,'5th Cycle APR Raw Data-Final'!$T$3:$T$1977,"&lt;="&amp;G531))</f>
        <v>0</v>
      </c>
      <c r="X531" s="60">
        <f t="shared" si="12"/>
        <v>54</v>
      </c>
      <c r="Y531" s="60">
        <f t="shared" si="13"/>
        <v>0</v>
      </c>
      <c r="Z531" s="60">
        <f t="shared" si="14"/>
        <v>54</v>
      </c>
      <c r="AA531" s="31">
        <f t="shared" si="15"/>
        <v>0</v>
      </c>
      <c r="AB531" s="31">
        <f t="shared" si="16"/>
        <v>0</v>
      </c>
      <c r="AC531" s="60">
        <f>VLOOKUP(K531,'5th Cycle APR Raw Data-Final'!$A$3:$P$1977,14,FALSE)</f>
        <v>59</v>
      </c>
      <c r="AD531" s="60">
        <f>IF(AN531&lt;1,SUMIFS('5th Cycle APR Raw Data-Final'!$O$3:$O$1977,'5th Cycle APR Raw Data-Final'!$A$3:$A$1977,'SB35 Determination Data'!$K531,'5th Cycle APR Raw Data-Final'!$T$3:$T$1977,"&gt;="&amp;'SB35 Determination Data'!$F531,'5th Cycle APR Raw Data-Final'!$T$3:$T$1977,"&lt;"&amp;E531),SUMIFS('5th Cycle APR Raw Data-Final'!$O$3:$O$1977,'5th Cycle APR Raw Data-Final'!$A$3:$A$1977,'SB35 Determination Data'!$K531,'5th Cycle APR Raw Data-Final'!$T$3:$T$1977,"&gt;="&amp;'SB35 Determination Data'!$F531,'5th Cycle APR Raw Data-Final'!$T$3:$T$1977,"&lt;="&amp;G531))</f>
        <v>8</v>
      </c>
      <c r="AE531" s="60">
        <f t="shared" si="17"/>
        <v>51</v>
      </c>
      <c r="AF531" s="31">
        <f t="shared" si="18"/>
        <v>0.13559322033898305</v>
      </c>
      <c r="AG531" s="60">
        <f>VLOOKUP(K531,'5th Cycle APR Raw Data-Final'!$A$3:$P$1977,16,FALSE)</f>
        <v>130</v>
      </c>
      <c r="AH531" s="60">
        <f>IF(AN531&lt;1,SUMIFS('5th Cycle APR Raw Data-Final'!$Q$3:$Q$1977,'5th Cycle APR Raw Data-Final'!$A$3:$A$1977,'SB35 Determination Data'!$K531,'5th Cycle APR Raw Data-Final'!$T$3:$T$1977,"&gt;="&amp;'SB35 Determination Data'!$F531,'5th Cycle APR Raw Data-Final'!$T$3:$T$1977,"&lt;"&amp;E531),SUMIFS('5th Cycle APR Raw Data-Final'!$Q$3:$Q$1977,'5th Cycle APR Raw Data-Final'!$A$3:$A$1977,'SB35 Determination Data'!$K531,'5th Cycle APR Raw Data-Final'!$T$3:$T$1977,"&gt;="&amp;'SB35 Determination Data'!$F531,'5th Cycle APR Raw Data-Final'!$T$3:$T$1977,"&lt;="&amp;G531))</f>
        <v>69</v>
      </c>
      <c r="AI531" s="60">
        <f t="shared" si="19"/>
        <v>61</v>
      </c>
      <c r="AJ531" s="31">
        <f t="shared" si="20"/>
        <v>0.53076923076923077</v>
      </c>
      <c r="AK531" s="60">
        <f>VLOOKUP(K531,'5th Cycle APR Raw Data-Final'!$A$3:$R$1977,18,FALSE)</f>
        <v>319</v>
      </c>
      <c r="AL531" s="60">
        <f>IF(AN531&lt;1,SUMIFS('5th Cycle APR Raw Data-Final'!$S$3:$S$1977,'5th Cycle APR Raw Data-Final'!$A$3:$A$1977,'SB35 Determination Data'!$K531,'5th Cycle APR Raw Data-Final'!$T$3:$T$1977,"&gt;="&amp;'SB35 Determination Data'!$F531,'5th Cycle APR Raw Data-Final'!$T$3:$T$1977,"&lt;"&amp;E531),SUMIFS('5th Cycle APR Raw Data-Final'!$S$3:$S$1977,'5th Cycle APR Raw Data-Final'!$A$3:$A$1977,'SB35 Determination Data'!$K531,'5th Cycle APR Raw Data-Final'!$T$3:$T$1977,"&gt;="&amp;'SB35 Determination Data'!$F531,'5th Cycle APR Raw Data-Final'!$T$3:$T$1977,"&lt;="&amp;G531))</f>
        <v>77</v>
      </c>
      <c r="AM531" s="60">
        <f t="shared" si="21"/>
        <v>242</v>
      </c>
      <c r="AN531" s="62">
        <f t="shared" si="22"/>
        <v>0.5</v>
      </c>
      <c r="AO531" s="9" t="str">
        <f t="shared" si="23"/>
        <v>NO</v>
      </c>
      <c r="AP531" s="9" t="str">
        <f t="shared" si="24"/>
        <v>YES</v>
      </c>
      <c r="AQ531" s="9" t="str">
        <f t="shared" si="25"/>
        <v>NO</v>
      </c>
      <c r="AR531" s="48" t="str">
        <f>VLOOKUP(K531,'2018Submitted'!$A$2:$C$540,3,FALSE)</f>
        <v>Successful</v>
      </c>
      <c r="AS531" s="9" t="str">
        <f t="shared" si="26"/>
        <v>NO</v>
      </c>
      <c r="AT531" s="9" t="str">
        <f t="shared" si="27"/>
        <v>YES</v>
      </c>
    </row>
    <row r="532" spans="1:46" ht="12.75" customHeight="1" x14ac:dyDescent="0.15">
      <c r="A532" s="9" t="s">
        <v>564</v>
      </c>
      <c r="B532" s="9" t="str">
        <f t="shared" si="28"/>
        <v>WOODLAKE</v>
      </c>
      <c r="C532" s="31">
        <f t="shared" si="1"/>
        <v>0.375</v>
      </c>
      <c r="D532" s="45">
        <f t="shared" si="2"/>
        <v>8</v>
      </c>
      <c r="E532" s="46">
        <f t="shared" si="3"/>
        <v>2020</v>
      </c>
      <c r="F532" s="46">
        <f t="shared" si="4"/>
        <v>2016</v>
      </c>
      <c r="G532" s="46" t="str">
        <f t="shared" si="5"/>
        <v>2023</v>
      </c>
      <c r="H532" s="9" t="str">
        <f t="shared" si="6"/>
        <v>12/31/2015</v>
      </c>
      <c r="I532" s="9" t="str">
        <f t="shared" si="7"/>
        <v>12/31/2023</v>
      </c>
      <c r="J532" s="9" t="s">
        <v>128</v>
      </c>
      <c r="K532" s="49" t="s">
        <v>1334</v>
      </c>
      <c r="L532" s="60">
        <f>VLOOKUP(K532,'5th Cycle APR Raw Data-Final'!$A$3:$P$1977,6,FALSE)</f>
        <v>71</v>
      </c>
      <c r="M532" s="60">
        <f>IF(AN532&lt;1,SUMIFS('5th Cycle APR Raw Data-Final'!G$3:G$1977,'5th Cycle APR Raw Data-Final'!$A$3:$A$1977,'SB35 Determination Data'!$K532,'5th Cycle APR Raw Data-Final'!$T$3:$T$1977,"&gt;="&amp;'SB35 Determination Data'!$F532,'5th Cycle APR Raw Data-Final'!$T$3:$T$1977,"&lt;"&amp;E532),SUMIFS('5th Cycle APR Raw Data-Final'!G$3:G$1977,'5th Cycle APR Raw Data-Final'!$A$3:$A$1977,'SB35 Determination Data'!$K532,'5th Cycle APR Raw Data-Final'!$T$3:$T$1977,"&gt;="&amp;'SB35 Determination Data'!$F532,'5th Cycle APR Raw Data-Final'!$T$3:$T$1977,"&lt;="&amp;G532))</f>
        <v>5</v>
      </c>
      <c r="N532" s="60">
        <f>IF(AN532&lt;1,SUMIFS('5th Cycle APR Raw Data-Final'!H$3:H$1977,'5th Cycle APR Raw Data-Final'!$A$3:$A$1977,'SB35 Determination Data'!$K532,'5th Cycle APR Raw Data-Final'!$T$3:$T$1977,"&gt;="&amp;'SB35 Determination Data'!$F532,'5th Cycle APR Raw Data-Final'!$T$3:$T$1977,"&lt;"&amp;E532),SUMIFS('5th Cycle APR Raw Data-Final'!H$3:H$1977,'5th Cycle APR Raw Data-Final'!$A$3:$A$1977,'SB35 Determination Data'!$K532,'5th Cycle APR Raw Data-Final'!$T$3:$T$1977,"&gt;="&amp;'SB35 Determination Data'!$F532,'5th Cycle APR Raw Data-Final'!$T$3:$T$1977,"&lt;="&amp;G532))</f>
        <v>0</v>
      </c>
      <c r="O532" s="60">
        <f>IF(AN532&lt;1,SUMIFS('5th Cycle APR Raw Data-Final'!I$3:I$1977,'5th Cycle APR Raw Data-Final'!$A$3:$A$1977,'SB35 Determination Data'!$K532,'5th Cycle APR Raw Data-Final'!$T$3:$T$1977,"&gt;="&amp;'SB35 Determination Data'!$F532,'5th Cycle APR Raw Data-Final'!$T$3:$T$1977,"&lt;"&amp;E532),SUMIFS('5th Cycle APR Raw Data-Final'!I$3:I$1977,'5th Cycle APR Raw Data-Final'!$A$3:$A$1977,'SB35 Determination Data'!$K532,'5th Cycle APR Raw Data-Final'!$T$3:$T$1977,"&gt;="&amp;'SB35 Determination Data'!$F532,'5th Cycle APR Raw Data-Final'!$T$3:$T$1977,"&lt;="&amp;G532))</f>
        <v>5</v>
      </c>
      <c r="P532" s="60">
        <f t="shared" si="8"/>
        <v>66</v>
      </c>
      <c r="Q532" s="31">
        <f t="shared" si="9"/>
        <v>7.0422535211267609E-2</v>
      </c>
      <c r="R532" s="61">
        <f t="shared" si="10"/>
        <v>27</v>
      </c>
      <c r="S532" s="61">
        <f t="shared" si="11"/>
        <v>0</v>
      </c>
      <c r="T532" s="60">
        <f>VLOOKUP(K532,'5th Cycle APR Raw Data-Final'!$A$3:$P$1977,10,FALSE)</f>
        <v>41</v>
      </c>
      <c r="U532" s="60">
        <f>IF(AN532&lt;1,SUMIFS('5th Cycle APR Raw Data-Final'!K$3:K$1977,'5th Cycle APR Raw Data-Final'!$A$3:$A$1977,'SB35 Determination Data'!$K532,'5th Cycle APR Raw Data-Final'!$T$3:$T$1977,"&gt;="&amp;'SB35 Determination Data'!$F532,'5th Cycle APR Raw Data-Final'!$T$3:$T$1977,"&lt;"&amp;E532),SUMIFS('5th Cycle APR Raw Data-Final'!K$3:K$1977,'5th Cycle APR Raw Data-Final'!$A$3:$A$1977,'SB35 Determination Data'!$K532,'5th Cycle APR Raw Data-Final'!$T$3:$T$1977,"&gt;="&amp;'SB35 Determination Data'!$F532,'5th Cycle APR Raw Data-Final'!$T$3:$T$1977,"&lt;="&amp;G532))</f>
        <v>29</v>
      </c>
      <c r="V532" s="60">
        <f>IF(AN532&lt;1,SUMIFS('5th Cycle APR Raw Data-Final'!L$3:L$1977,'5th Cycle APR Raw Data-Final'!$A$3:$A$1977,'SB35 Determination Data'!$K532,'5th Cycle APR Raw Data-Final'!$T$3:$T$1977,"&gt;="&amp;'SB35 Determination Data'!$F532,'5th Cycle APR Raw Data-Final'!$T$3:$T$1977,"&lt;"&amp;E532),SUMIFS('5th Cycle APR Raw Data-Final'!L$3:L$1977,'5th Cycle APR Raw Data-Final'!$A$3:$A$1977,'SB35 Determination Data'!$K532,'5th Cycle APR Raw Data-Final'!$T$3:$T$1977,"&gt;="&amp;'SB35 Determination Data'!$F532,'5th Cycle APR Raw Data-Final'!$T$3:$T$1977,"&lt;="&amp;G532))</f>
        <v>0</v>
      </c>
      <c r="W532" s="60">
        <f>IF(AN532&lt;1,SUMIFS('5th Cycle APR Raw Data-Final'!M$3:M$1977,'5th Cycle APR Raw Data-Final'!$A$3:$A$1977,'SB35 Determination Data'!$K532,'5th Cycle APR Raw Data-Final'!$T$3:$T$1977,"&gt;="&amp;'SB35 Determination Data'!$F532,'5th Cycle APR Raw Data-Final'!$T$3:$T$1977,"&lt;"&amp;E532),SUMIFS('5th Cycle APR Raw Data-Final'!M$3:M$1977,'5th Cycle APR Raw Data-Final'!$A$3:$A$1977,'SB35 Determination Data'!$K532,'5th Cycle APR Raw Data-Final'!$T$3:$T$1977,"&gt;="&amp;'SB35 Determination Data'!$F532,'5th Cycle APR Raw Data-Final'!$T$3:$T$1977,"&lt;="&amp;G532))</f>
        <v>29</v>
      </c>
      <c r="X532" s="60">
        <f t="shared" si="12"/>
        <v>12</v>
      </c>
      <c r="Y532" s="60">
        <f t="shared" si="13"/>
        <v>29</v>
      </c>
      <c r="Z532" s="60">
        <f t="shared" si="14"/>
        <v>12</v>
      </c>
      <c r="AA532" s="31">
        <f t="shared" si="15"/>
        <v>0.70731707317073167</v>
      </c>
      <c r="AB532" s="31">
        <f t="shared" si="16"/>
        <v>0.70731707317073167</v>
      </c>
      <c r="AC532" s="60">
        <f>VLOOKUP(K532,'5th Cycle APR Raw Data-Final'!$A$3:$P$1977,14,FALSE)</f>
        <v>69</v>
      </c>
      <c r="AD532" s="60">
        <f>IF(AN532&lt;1,SUMIFS('5th Cycle APR Raw Data-Final'!$O$3:$O$1977,'5th Cycle APR Raw Data-Final'!$A$3:$A$1977,'SB35 Determination Data'!$K532,'5th Cycle APR Raw Data-Final'!$T$3:$T$1977,"&gt;="&amp;'SB35 Determination Data'!$F532,'5th Cycle APR Raw Data-Final'!$T$3:$T$1977,"&lt;"&amp;E532),SUMIFS('5th Cycle APR Raw Data-Final'!$O$3:$O$1977,'5th Cycle APR Raw Data-Final'!$A$3:$A$1977,'SB35 Determination Data'!$K532,'5th Cycle APR Raw Data-Final'!$T$3:$T$1977,"&gt;="&amp;'SB35 Determination Data'!$F532,'5th Cycle APR Raw Data-Final'!$T$3:$T$1977,"&lt;="&amp;G532))</f>
        <v>7</v>
      </c>
      <c r="AE532" s="60">
        <f t="shared" si="17"/>
        <v>62</v>
      </c>
      <c r="AF532" s="31">
        <f t="shared" si="18"/>
        <v>0.10144927536231885</v>
      </c>
      <c r="AG532" s="60">
        <f>VLOOKUP(K532,'5th Cycle APR Raw Data-Final'!$A$3:$P$1977,16,FALSE)</f>
        <v>191</v>
      </c>
      <c r="AH532" s="60">
        <f>IF(AN532&lt;1,SUMIFS('5th Cycle APR Raw Data-Final'!$Q$3:$Q$1977,'5th Cycle APR Raw Data-Final'!$A$3:$A$1977,'SB35 Determination Data'!$K532,'5th Cycle APR Raw Data-Final'!$T$3:$T$1977,"&gt;="&amp;'SB35 Determination Data'!$F532,'5th Cycle APR Raw Data-Final'!$T$3:$T$1977,"&lt;"&amp;E532),SUMIFS('5th Cycle APR Raw Data-Final'!$Q$3:$Q$1977,'5th Cycle APR Raw Data-Final'!$A$3:$A$1977,'SB35 Determination Data'!$K532,'5th Cycle APR Raw Data-Final'!$T$3:$T$1977,"&gt;="&amp;'SB35 Determination Data'!$F532,'5th Cycle APR Raw Data-Final'!$T$3:$T$1977,"&lt;="&amp;G532))</f>
        <v>1</v>
      </c>
      <c r="AI532" s="60">
        <f t="shared" si="19"/>
        <v>190</v>
      </c>
      <c r="AJ532" s="31">
        <f t="shared" si="20"/>
        <v>5.235602094240838E-3</v>
      </c>
      <c r="AK532" s="60">
        <f>VLOOKUP(K532,'5th Cycle APR Raw Data-Final'!$A$3:$R$1977,18,FALSE)</f>
        <v>372</v>
      </c>
      <c r="AL532" s="60">
        <f>IF(AN532&lt;1,SUMIFS('5th Cycle APR Raw Data-Final'!$S$3:$S$1977,'5th Cycle APR Raw Data-Final'!$A$3:$A$1977,'SB35 Determination Data'!$K532,'5th Cycle APR Raw Data-Final'!$T$3:$T$1977,"&gt;="&amp;'SB35 Determination Data'!$F532,'5th Cycle APR Raw Data-Final'!$T$3:$T$1977,"&lt;"&amp;E532),SUMIFS('5th Cycle APR Raw Data-Final'!$S$3:$S$1977,'5th Cycle APR Raw Data-Final'!$A$3:$A$1977,'SB35 Determination Data'!$K532,'5th Cycle APR Raw Data-Final'!$T$3:$T$1977,"&gt;="&amp;'SB35 Determination Data'!$F532,'5th Cycle APR Raw Data-Final'!$T$3:$T$1977,"&lt;="&amp;G532))</f>
        <v>42</v>
      </c>
      <c r="AM532" s="60">
        <f t="shared" si="21"/>
        <v>330</v>
      </c>
      <c r="AN532" s="62">
        <f t="shared" si="22"/>
        <v>0.375</v>
      </c>
      <c r="AO532" s="9" t="str">
        <f t="shared" si="23"/>
        <v>YES</v>
      </c>
      <c r="AP532" s="9" t="str">
        <f t="shared" si="24"/>
        <v>NO</v>
      </c>
      <c r="AQ532" s="9" t="str">
        <f t="shared" si="25"/>
        <v>NO</v>
      </c>
      <c r="AR532" s="48" t="str">
        <f>VLOOKUP(K532,'2018Submitted'!$A$2:$C$540,3,FALSE)</f>
        <v>Successful</v>
      </c>
      <c r="AS532" s="9" t="str">
        <f t="shared" si="26"/>
        <v>NO</v>
      </c>
      <c r="AT532" s="9" t="str">
        <f t="shared" si="27"/>
        <v>NO</v>
      </c>
    </row>
    <row r="533" spans="1:46" ht="12.75" customHeight="1" x14ac:dyDescent="0.15">
      <c r="A533" s="9" t="s">
        <v>558</v>
      </c>
      <c r="B533" s="9" t="str">
        <f t="shared" si="28"/>
        <v>WOODLAND</v>
      </c>
      <c r="C533" s="31">
        <f t="shared" si="1"/>
        <v>0.625</v>
      </c>
      <c r="D533" s="45">
        <f t="shared" si="2"/>
        <v>8</v>
      </c>
      <c r="E533" s="46">
        <f t="shared" si="3"/>
        <v>2018</v>
      </c>
      <c r="F533" s="46">
        <f t="shared" si="4"/>
        <v>2014</v>
      </c>
      <c r="G533" s="46" t="str">
        <f t="shared" si="5"/>
        <v>2021</v>
      </c>
      <c r="H533" s="9" t="str">
        <f t="shared" si="6"/>
        <v>10/31/2013</v>
      </c>
      <c r="I533" s="9" t="str">
        <f t="shared" si="7"/>
        <v>10/31/2021</v>
      </c>
      <c r="J533" s="9" t="s">
        <v>123</v>
      </c>
      <c r="K533" s="49" t="s">
        <v>628</v>
      </c>
      <c r="L533" s="60">
        <f>VLOOKUP(K533,'5th Cycle APR Raw Data-Final'!$A$3:$P$1977,6,FALSE)</f>
        <v>390</v>
      </c>
      <c r="M533" s="60">
        <f>IF(AN533&lt;1,SUMIFS('5th Cycle APR Raw Data-Final'!G$3:G$1977,'5th Cycle APR Raw Data-Final'!$A$3:$A$1977,'SB35 Determination Data'!$K533,'5th Cycle APR Raw Data-Final'!$T$3:$T$1977,"&gt;="&amp;'SB35 Determination Data'!$F533,'5th Cycle APR Raw Data-Final'!$T$3:$T$1977,"&lt;"&amp;E533),SUMIFS('5th Cycle APR Raw Data-Final'!G$3:G$1977,'5th Cycle APR Raw Data-Final'!$A$3:$A$1977,'SB35 Determination Data'!$K533,'5th Cycle APR Raw Data-Final'!$T$3:$T$1977,"&gt;="&amp;'SB35 Determination Data'!$F533,'5th Cycle APR Raw Data-Final'!$T$3:$T$1977,"&lt;="&amp;G533))</f>
        <v>125</v>
      </c>
      <c r="N533" s="60">
        <f>IF(AN533&lt;1,SUMIFS('5th Cycle APR Raw Data-Final'!H$3:H$1977,'5th Cycle APR Raw Data-Final'!$A$3:$A$1977,'SB35 Determination Data'!$K533,'5th Cycle APR Raw Data-Final'!$T$3:$T$1977,"&gt;="&amp;'SB35 Determination Data'!$F533,'5th Cycle APR Raw Data-Final'!$T$3:$T$1977,"&lt;"&amp;E533),SUMIFS('5th Cycle APR Raw Data-Final'!H$3:H$1977,'5th Cycle APR Raw Data-Final'!$A$3:$A$1977,'SB35 Determination Data'!$K533,'5th Cycle APR Raw Data-Final'!$T$3:$T$1977,"&gt;="&amp;'SB35 Determination Data'!$F533,'5th Cycle APR Raw Data-Final'!$T$3:$T$1977,"&lt;="&amp;G533))</f>
        <v>125</v>
      </c>
      <c r="O533" s="60">
        <f>IF(AN533&lt;1,SUMIFS('5th Cycle APR Raw Data-Final'!I$3:I$1977,'5th Cycle APR Raw Data-Final'!$A$3:$A$1977,'SB35 Determination Data'!$K533,'5th Cycle APR Raw Data-Final'!$T$3:$T$1977,"&gt;="&amp;'SB35 Determination Data'!$F533,'5th Cycle APR Raw Data-Final'!$T$3:$T$1977,"&lt;"&amp;E533),SUMIFS('5th Cycle APR Raw Data-Final'!I$3:I$1977,'5th Cycle APR Raw Data-Final'!$A$3:$A$1977,'SB35 Determination Data'!$K533,'5th Cycle APR Raw Data-Final'!$T$3:$T$1977,"&gt;="&amp;'SB35 Determination Data'!$F533,'5th Cycle APR Raw Data-Final'!$T$3:$T$1977,"&lt;="&amp;G533))</f>
        <v>0</v>
      </c>
      <c r="P533" s="60">
        <f t="shared" si="8"/>
        <v>265</v>
      </c>
      <c r="Q533" s="31">
        <f t="shared" si="9"/>
        <v>0.32051282051282054</v>
      </c>
      <c r="R533" s="61">
        <f t="shared" si="10"/>
        <v>195</v>
      </c>
      <c r="S533" s="61">
        <f t="shared" si="11"/>
        <v>0</v>
      </c>
      <c r="T533" s="60">
        <f>VLOOKUP(K533,'5th Cycle APR Raw Data-Final'!$A$3:$P$1977,10,FALSE)</f>
        <v>274</v>
      </c>
      <c r="U533" s="60">
        <f>IF(AN533&lt;1,SUMIFS('5th Cycle APR Raw Data-Final'!K$3:K$1977,'5th Cycle APR Raw Data-Final'!$A$3:$A$1977,'SB35 Determination Data'!$K533,'5th Cycle APR Raw Data-Final'!$T$3:$T$1977,"&gt;="&amp;'SB35 Determination Data'!$F533,'5th Cycle APR Raw Data-Final'!$T$3:$T$1977,"&lt;"&amp;E533),SUMIFS('5th Cycle APR Raw Data-Final'!K$3:K$1977,'5th Cycle APR Raw Data-Final'!$A$3:$A$1977,'SB35 Determination Data'!$K533,'5th Cycle APR Raw Data-Final'!$T$3:$T$1977,"&gt;="&amp;'SB35 Determination Data'!$F533,'5th Cycle APR Raw Data-Final'!$T$3:$T$1977,"&lt;="&amp;G533))</f>
        <v>18</v>
      </c>
      <c r="V533" s="60">
        <f>IF(AN533&lt;1,SUMIFS('5th Cycle APR Raw Data-Final'!L$3:L$1977,'5th Cycle APR Raw Data-Final'!$A$3:$A$1977,'SB35 Determination Data'!$K533,'5th Cycle APR Raw Data-Final'!$T$3:$T$1977,"&gt;="&amp;'SB35 Determination Data'!$F533,'5th Cycle APR Raw Data-Final'!$T$3:$T$1977,"&lt;"&amp;E533),SUMIFS('5th Cycle APR Raw Data-Final'!L$3:L$1977,'5th Cycle APR Raw Data-Final'!$A$3:$A$1977,'SB35 Determination Data'!$K533,'5th Cycle APR Raw Data-Final'!$T$3:$T$1977,"&gt;="&amp;'SB35 Determination Data'!$F533,'5th Cycle APR Raw Data-Final'!$T$3:$T$1977,"&lt;="&amp;G533))</f>
        <v>18</v>
      </c>
      <c r="W533" s="60">
        <f>IF(AN533&lt;1,SUMIFS('5th Cycle APR Raw Data-Final'!M$3:M$1977,'5th Cycle APR Raw Data-Final'!$A$3:$A$1977,'SB35 Determination Data'!$K533,'5th Cycle APR Raw Data-Final'!$T$3:$T$1977,"&gt;="&amp;'SB35 Determination Data'!$F533,'5th Cycle APR Raw Data-Final'!$T$3:$T$1977,"&lt;"&amp;E533),SUMIFS('5th Cycle APR Raw Data-Final'!M$3:M$1977,'5th Cycle APR Raw Data-Final'!$A$3:$A$1977,'SB35 Determination Data'!$K533,'5th Cycle APR Raw Data-Final'!$T$3:$T$1977,"&gt;="&amp;'SB35 Determination Data'!$F533,'5th Cycle APR Raw Data-Final'!$T$3:$T$1977,"&lt;="&amp;G533))</f>
        <v>0</v>
      </c>
      <c r="X533" s="60">
        <f t="shared" si="12"/>
        <v>256</v>
      </c>
      <c r="Y533" s="60">
        <f t="shared" si="13"/>
        <v>18</v>
      </c>
      <c r="Z533" s="60">
        <f t="shared" si="14"/>
        <v>256</v>
      </c>
      <c r="AA533" s="31">
        <f t="shared" si="15"/>
        <v>6.569343065693431E-2</v>
      </c>
      <c r="AB533" s="31">
        <f t="shared" si="16"/>
        <v>6.569343065693431E-2</v>
      </c>
      <c r="AC533" s="60">
        <f>VLOOKUP(K533,'5th Cycle APR Raw Data-Final'!$A$3:$P$1977,14,FALSE)</f>
        <v>349</v>
      </c>
      <c r="AD533" s="60">
        <f>IF(AN533&lt;1,SUMIFS('5th Cycle APR Raw Data-Final'!$O$3:$O$1977,'5th Cycle APR Raw Data-Final'!$A$3:$A$1977,'SB35 Determination Data'!$K533,'5th Cycle APR Raw Data-Final'!$T$3:$T$1977,"&gt;="&amp;'SB35 Determination Data'!$F533,'5th Cycle APR Raw Data-Final'!$T$3:$T$1977,"&lt;"&amp;E533),SUMIFS('5th Cycle APR Raw Data-Final'!$O$3:$O$1977,'5th Cycle APR Raw Data-Final'!$A$3:$A$1977,'SB35 Determination Data'!$K533,'5th Cycle APR Raw Data-Final'!$T$3:$T$1977,"&gt;="&amp;'SB35 Determination Data'!$F533,'5th Cycle APR Raw Data-Final'!$T$3:$T$1977,"&lt;="&amp;G533))</f>
        <v>169</v>
      </c>
      <c r="AE533" s="60">
        <f t="shared" si="17"/>
        <v>180</v>
      </c>
      <c r="AF533" s="31">
        <f t="shared" si="18"/>
        <v>0.48424068767908307</v>
      </c>
      <c r="AG533" s="60">
        <f>VLOOKUP(K533,'5th Cycle APR Raw Data-Final'!$A$3:$P$1977,16,FALSE)</f>
        <v>864</v>
      </c>
      <c r="AH533" s="60">
        <f>IF(AN533&lt;1,SUMIFS('5th Cycle APR Raw Data-Final'!$Q$3:$Q$1977,'5th Cycle APR Raw Data-Final'!$A$3:$A$1977,'SB35 Determination Data'!$K533,'5th Cycle APR Raw Data-Final'!$T$3:$T$1977,"&gt;="&amp;'SB35 Determination Data'!$F533,'5th Cycle APR Raw Data-Final'!$T$3:$T$1977,"&lt;"&amp;E533),SUMIFS('5th Cycle APR Raw Data-Final'!$Q$3:$Q$1977,'5th Cycle APR Raw Data-Final'!$A$3:$A$1977,'SB35 Determination Data'!$K533,'5th Cycle APR Raw Data-Final'!$T$3:$T$1977,"&gt;="&amp;'SB35 Determination Data'!$F533,'5th Cycle APR Raw Data-Final'!$T$3:$T$1977,"&lt;="&amp;G533))</f>
        <v>605</v>
      </c>
      <c r="AI533" s="60">
        <f t="shared" si="19"/>
        <v>259</v>
      </c>
      <c r="AJ533" s="31">
        <f t="shared" si="20"/>
        <v>0.70023148148148151</v>
      </c>
      <c r="AK533" s="60">
        <f>VLOOKUP(K533,'5th Cycle APR Raw Data-Final'!$A$3:$R$1977,18,FALSE)</f>
        <v>1877</v>
      </c>
      <c r="AL533" s="60">
        <f>IF(AN533&lt;1,SUMIFS('5th Cycle APR Raw Data-Final'!$S$3:$S$1977,'5th Cycle APR Raw Data-Final'!$A$3:$A$1977,'SB35 Determination Data'!$K533,'5th Cycle APR Raw Data-Final'!$T$3:$T$1977,"&gt;="&amp;'SB35 Determination Data'!$F533,'5th Cycle APR Raw Data-Final'!$T$3:$T$1977,"&lt;"&amp;E533),SUMIFS('5th Cycle APR Raw Data-Final'!$S$3:$S$1977,'5th Cycle APR Raw Data-Final'!$A$3:$A$1977,'SB35 Determination Data'!$K533,'5th Cycle APR Raw Data-Final'!$T$3:$T$1977,"&gt;="&amp;'SB35 Determination Data'!$F533,'5th Cycle APR Raw Data-Final'!$T$3:$T$1977,"&lt;="&amp;G533))</f>
        <v>917</v>
      </c>
      <c r="AM533" s="60">
        <f t="shared" si="21"/>
        <v>960</v>
      </c>
      <c r="AN533" s="62">
        <f t="shared" si="22"/>
        <v>0.5</v>
      </c>
      <c r="AO533" s="9" t="str">
        <f t="shared" si="23"/>
        <v>NO</v>
      </c>
      <c r="AP533" s="9" t="str">
        <f t="shared" si="24"/>
        <v>YES</v>
      </c>
      <c r="AQ533" s="9" t="str">
        <f t="shared" si="25"/>
        <v>NO</v>
      </c>
      <c r="AR533" s="48" t="str">
        <f>VLOOKUP(K533,'2018Submitted'!$A$2:$C$540,3,FALSE)</f>
        <v>Successful</v>
      </c>
      <c r="AS533" s="9" t="str">
        <f t="shared" si="26"/>
        <v>NO</v>
      </c>
      <c r="AT533" s="9" t="str">
        <f t="shared" si="27"/>
        <v>YES</v>
      </c>
    </row>
    <row r="534" spans="1:46" ht="12.75" customHeight="1" x14ac:dyDescent="0.15">
      <c r="A534" s="9" t="s">
        <v>449</v>
      </c>
      <c r="B534" s="9" t="str">
        <f t="shared" si="28"/>
        <v>WOODSIDE</v>
      </c>
      <c r="C534" s="31">
        <f t="shared" si="1"/>
        <v>0.5</v>
      </c>
      <c r="D534" s="45">
        <f t="shared" si="2"/>
        <v>8</v>
      </c>
      <c r="E534" s="46">
        <f t="shared" si="3"/>
        <v>2019</v>
      </c>
      <c r="F534" s="46">
        <f t="shared" si="4"/>
        <v>2015</v>
      </c>
      <c r="G534" s="46">
        <f t="shared" si="5"/>
        <v>2022</v>
      </c>
      <c r="H534" s="9" t="str">
        <f t="shared" si="6"/>
        <v>01/31/2015</v>
      </c>
      <c r="I534" s="9" t="str">
        <f t="shared" si="7"/>
        <v>01/31/2023</v>
      </c>
      <c r="J534" s="9" t="s">
        <v>67</v>
      </c>
      <c r="K534" s="49" t="s">
        <v>511</v>
      </c>
      <c r="L534" s="60">
        <f>VLOOKUP(K534,'5th Cycle APR Raw Data-Final'!$A$3:$P$1977,6,FALSE)</f>
        <v>23</v>
      </c>
      <c r="M534" s="60">
        <f>IF(AN534&lt;1,SUMIFS('5th Cycle APR Raw Data-Final'!G$3:G$1977,'5th Cycle APR Raw Data-Final'!$A$3:$A$1977,'SB35 Determination Data'!$K534,'5th Cycle APR Raw Data-Final'!$T$3:$T$1977,"&gt;="&amp;'SB35 Determination Data'!$F534,'5th Cycle APR Raw Data-Final'!$T$3:$T$1977,"&lt;"&amp;E534),SUMIFS('5th Cycle APR Raw Data-Final'!G$3:G$1977,'5th Cycle APR Raw Data-Final'!$A$3:$A$1977,'SB35 Determination Data'!$K534,'5th Cycle APR Raw Data-Final'!$T$3:$T$1977,"&gt;="&amp;'SB35 Determination Data'!$F534,'5th Cycle APR Raw Data-Final'!$T$3:$T$1977,"&lt;="&amp;G534))</f>
        <v>23</v>
      </c>
      <c r="N534" s="60">
        <f>IF(AN534&lt;1,SUMIFS('5th Cycle APR Raw Data-Final'!H$3:H$1977,'5th Cycle APR Raw Data-Final'!$A$3:$A$1977,'SB35 Determination Data'!$K534,'5th Cycle APR Raw Data-Final'!$T$3:$T$1977,"&gt;="&amp;'SB35 Determination Data'!$F534,'5th Cycle APR Raw Data-Final'!$T$3:$T$1977,"&lt;"&amp;E534),SUMIFS('5th Cycle APR Raw Data-Final'!H$3:H$1977,'5th Cycle APR Raw Data-Final'!$A$3:$A$1977,'SB35 Determination Data'!$K534,'5th Cycle APR Raw Data-Final'!$T$3:$T$1977,"&gt;="&amp;'SB35 Determination Data'!$F534,'5th Cycle APR Raw Data-Final'!$T$3:$T$1977,"&lt;="&amp;G534))</f>
        <v>0</v>
      </c>
      <c r="O534" s="60">
        <f>IF(AN534&lt;1,SUMIFS('5th Cycle APR Raw Data-Final'!I$3:I$1977,'5th Cycle APR Raw Data-Final'!$A$3:$A$1977,'SB35 Determination Data'!$K534,'5th Cycle APR Raw Data-Final'!$T$3:$T$1977,"&gt;="&amp;'SB35 Determination Data'!$F534,'5th Cycle APR Raw Data-Final'!$T$3:$T$1977,"&lt;"&amp;E534),SUMIFS('5th Cycle APR Raw Data-Final'!I$3:I$1977,'5th Cycle APR Raw Data-Final'!$A$3:$A$1977,'SB35 Determination Data'!$K534,'5th Cycle APR Raw Data-Final'!$T$3:$T$1977,"&gt;="&amp;'SB35 Determination Data'!$F534,'5th Cycle APR Raw Data-Final'!$T$3:$T$1977,"&lt;="&amp;G534))</f>
        <v>23</v>
      </c>
      <c r="P534" s="60">
        <f t="shared" si="8"/>
        <v>0</v>
      </c>
      <c r="Q534" s="31">
        <f t="shared" si="9"/>
        <v>1</v>
      </c>
      <c r="R534" s="61">
        <f t="shared" si="10"/>
        <v>12</v>
      </c>
      <c r="S534" s="61">
        <f t="shared" si="11"/>
        <v>11</v>
      </c>
      <c r="T534" s="60">
        <f>VLOOKUP(K534,'5th Cycle APR Raw Data-Final'!$A$3:$P$1977,10,FALSE)</f>
        <v>13</v>
      </c>
      <c r="U534" s="60">
        <f>IF(AN534&lt;1,SUMIFS('5th Cycle APR Raw Data-Final'!K$3:K$1977,'5th Cycle APR Raw Data-Final'!$A$3:$A$1977,'SB35 Determination Data'!$K534,'5th Cycle APR Raw Data-Final'!$T$3:$T$1977,"&gt;="&amp;'SB35 Determination Data'!$F534,'5th Cycle APR Raw Data-Final'!$T$3:$T$1977,"&lt;"&amp;E534),SUMIFS('5th Cycle APR Raw Data-Final'!K$3:K$1977,'5th Cycle APR Raw Data-Final'!$A$3:$A$1977,'SB35 Determination Data'!$K534,'5th Cycle APR Raw Data-Final'!$T$3:$T$1977,"&gt;="&amp;'SB35 Determination Data'!$F534,'5th Cycle APR Raw Data-Final'!$T$3:$T$1977,"&lt;="&amp;G534))</f>
        <v>4</v>
      </c>
      <c r="V534" s="60">
        <f>IF(AN534&lt;1,SUMIFS('5th Cycle APR Raw Data-Final'!L$3:L$1977,'5th Cycle APR Raw Data-Final'!$A$3:$A$1977,'SB35 Determination Data'!$K534,'5th Cycle APR Raw Data-Final'!$T$3:$T$1977,"&gt;="&amp;'SB35 Determination Data'!$F534,'5th Cycle APR Raw Data-Final'!$T$3:$T$1977,"&lt;"&amp;E534),SUMIFS('5th Cycle APR Raw Data-Final'!L$3:L$1977,'5th Cycle APR Raw Data-Final'!$A$3:$A$1977,'SB35 Determination Data'!$K534,'5th Cycle APR Raw Data-Final'!$T$3:$T$1977,"&gt;="&amp;'SB35 Determination Data'!$F534,'5th Cycle APR Raw Data-Final'!$T$3:$T$1977,"&lt;="&amp;G534))</f>
        <v>0</v>
      </c>
      <c r="W534" s="60">
        <f>IF(AN534&lt;1,SUMIFS('5th Cycle APR Raw Data-Final'!M$3:M$1977,'5th Cycle APR Raw Data-Final'!$A$3:$A$1977,'SB35 Determination Data'!$K534,'5th Cycle APR Raw Data-Final'!$T$3:$T$1977,"&gt;="&amp;'SB35 Determination Data'!$F534,'5th Cycle APR Raw Data-Final'!$T$3:$T$1977,"&lt;"&amp;E534),SUMIFS('5th Cycle APR Raw Data-Final'!M$3:M$1977,'5th Cycle APR Raw Data-Final'!$A$3:$A$1977,'SB35 Determination Data'!$K534,'5th Cycle APR Raw Data-Final'!$T$3:$T$1977,"&gt;="&amp;'SB35 Determination Data'!$F534,'5th Cycle APR Raw Data-Final'!$T$3:$T$1977,"&lt;="&amp;G534))</f>
        <v>4</v>
      </c>
      <c r="X534" s="60">
        <f t="shared" si="12"/>
        <v>9</v>
      </c>
      <c r="Y534" s="60">
        <f t="shared" si="13"/>
        <v>15</v>
      </c>
      <c r="Z534" s="60">
        <f t="shared" si="14"/>
        <v>0</v>
      </c>
      <c r="AA534" s="31">
        <f t="shared" si="15"/>
        <v>0.30769230769230771</v>
      </c>
      <c r="AB534" s="31">
        <f t="shared" si="16"/>
        <v>1.1538461538461537</v>
      </c>
      <c r="AC534" s="60">
        <f>VLOOKUP(K534,'5th Cycle APR Raw Data-Final'!$A$3:$P$1977,14,FALSE)</f>
        <v>15</v>
      </c>
      <c r="AD534" s="60">
        <f>IF(AN534&lt;1,SUMIFS('5th Cycle APR Raw Data-Final'!$O$3:$O$1977,'5th Cycle APR Raw Data-Final'!$A$3:$A$1977,'SB35 Determination Data'!$K534,'5th Cycle APR Raw Data-Final'!$T$3:$T$1977,"&gt;="&amp;'SB35 Determination Data'!$F534,'5th Cycle APR Raw Data-Final'!$T$3:$T$1977,"&lt;"&amp;E534),SUMIFS('5th Cycle APR Raw Data-Final'!$O$3:$O$1977,'5th Cycle APR Raw Data-Final'!$A$3:$A$1977,'SB35 Determination Data'!$K534,'5th Cycle APR Raw Data-Final'!$T$3:$T$1977,"&gt;="&amp;'SB35 Determination Data'!$F534,'5th Cycle APR Raw Data-Final'!$T$3:$T$1977,"&lt;="&amp;G534))</f>
        <v>3</v>
      </c>
      <c r="AE534" s="60">
        <f t="shared" si="17"/>
        <v>12</v>
      </c>
      <c r="AF534" s="31">
        <f t="shared" si="18"/>
        <v>0.2</v>
      </c>
      <c r="AG534" s="60">
        <f>VLOOKUP(K534,'5th Cycle APR Raw Data-Final'!$A$3:$P$1977,16,FALSE)</f>
        <v>11</v>
      </c>
      <c r="AH534" s="60">
        <f>IF(AN534&lt;1,SUMIFS('5th Cycle APR Raw Data-Final'!$Q$3:$Q$1977,'5th Cycle APR Raw Data-Final'!$A$3:$A$1977,'SB35 Determination Data'!$K534,'5th Cycle APR Raw Data-Final'!$T$3:$T$1977,"&gt;="&amp;'SB35 Determination Data'!$F534,'5th Cycle APR Raw Data-Final'!$T$3:$T$1977,"&lt;"&amp;E534),SUMIFS('5th Cycle APR Raw Data-Final'!$Q$3:$Q$1977,'5th Cycle APR Raw Data-Final'!$A$3:$A$1977,'SB35 Determination Data'!$K534,'5th Cycle APR Raw Data-Final'!$T$3:$T$1977,"&gt;="&amp;'SB35 Determination Data'!$F534,'5th Cycle APR Raw Data-Final'!$T$3:$T$1977,"&lt;="&amp;G534))</f>
        <v>24</v>
      </c>
      <c r="AI534" s="60">
        <f t="shared" si="19"/>
        <v>0</v>
      </c>
      <c r="AJ534" s="31">
        <f t="shared" si="20"/>
        <v>2.1818181818181817</v>
      </c>
      <c r="AK534" s="60">
        <f>VLOOKUP(K534,'5th Cycle APR Raw Data-Final'!$A$3:$R$1977,18,FALSE)</f>
        <v>62</v>
      </c>
      <c r="AL534" s="60">
        <f>IF(AN534&lt;1,SUMIFS('5th Cycle APR Raw Data-Final'!$S$3:$S$1977,'5th Cycle APR Raw Data-Final'!$A$3:$A$1977,'SB35 Determination Data'!$K534,'5th Cycle APR Raw Data-Final'!$T$3:$T$1977,"&gt;="&amp;'SB35 Determination Data'!$F534,'5th Cycle APR Raw Data-Final'!$T$3:$T$1977,"&lt;"&amp;E534),SUMIFS('5th Cycle APR Raw Data-Final'!$S$3:$S$1977,'5th Cycle APR Raw Data-Final'!$A$3:$A$1977,'SB35 Determination Data'!$K534,'5th Cycle APR Raw Data-Final'!$T$3:$T$1977,"&gt;="&amp;'SB35 Determination Data'!$F534,'5th Cycle APR Raw Data-Final'!$T$3:$T$1977,"&lt;="&amp;G534))</f>
        <v>54</v>
      </c>
      <c r="AM534" s="60">
        <f t="shared" si="21"/>
        <v>21</v>
      </c>
      <c r="AN534" s="62">
        <f t="shared" si="22"/>
        <v>0.5</v>
      </c>
      <c r="AO534" s="9" t="str">
        <f t="shared" si="23"/>
        <v>NO</v>
      </c>
      <c r="AP534" s="9" t="str">
        <f t="shared" si="24"/>
        <v>NO</v>
      </c>
      <c r="AQ534" s="9" t="str">
        <f t="shared" si="25"/>
        <v>YES</v>
      </c>
      <c r="AR534" s="48" t="str">
        <f>VLOOKUP(K534,'2018Submitted'!$A$2:$C$540,3,FALSE)</f>
        <v>Successful</v>
      </c>
      <c r="AS534" s="9" t="str">
        <f t="shared" si="26"/>
        <v>YES</v>
      </c>
      <c r="AT534" s="9" t="str">
        <f t="shared" si="27"/>
        <v>NO</v>
      </c>
    </row>
    <row r="535" spans="1:46" ht="12.75" customHeight="1" x14ac:dyDescent="0.15">
      <c r="A535" s="9" t="s">
        <v>558</v>
      </c>
      <c r="B535" s="9" t="str">
        <f t="shared" si="28"/>
        <v>YOLO COUNTY</v>
      </c>
      <c r="C535" s="31">
        <f t="shared" si="1"/>
        <v>0.625</v>
      </c>
      <c r="D535" s="45">
        <f t="shared" si="2"/>
        <v>8</v>
      </c>
      <c r="E535" s="46">
        <f t="shared" si="3"/>
        <v>2018</v>
      </c>
      <c r="F535" s="46">
        <f t="shared" si="4"/>
        <v>2014</v>
      </c>
      <c r="G535" s="46" t="str">
        <f t="shared" si="5"/>
        <v>2021</v>
      </c>
      <c r="H535" s="9" t="str">
        <f t="shared" si="6"/>
        <v>10/31/2013</v>
      </c>
      <c r="I535" s="9" t="str">
        <f t="shared" si="7"/>
        <v>10/31/2021</v>
      </c>
      <c r="J535" s="9" t="s">
        <v>123</v>
      </c>
      <c r="K535" s="49" t="s">
        <v>629</v>
      </c>
      <c r="L535" s="60">
        <f>VLOOKUP(K535,'5th Cycle APR Raw Data-Final'!$A$3:$P$1977,6,FALSE)</f>
        <v>427</v>
      </c>
      <c r="M535" s="60">
        <f>IF(AN535&lt;1,SUMIFS('5th Cycle APR Raw Data-Final'!G$3:G$1977,'5th Cycle APR Raw Data-Final'!$A$3:$A$1977,'SB35 Determination Data'!$K535,'5th Cycle APR Raw Data-Final'!$T$3:$T$1977,"&gt;="&amp;'SB35 Determination Data'!$F535,'5th Cycle APR Raw Data-Final'!$T$3:$T$1977,"&lt;"&amp;E535),SUMIFS('5th Cycle APR Raw Data-Final'!G$3:G$1977,'5th Cycle APR Raw Data-Final'!$A$3:$A$1977,'SB35 Determination Data'!$K535,'5th Cycle APR Raw Data-Final'!$T$3:$T$1977,"&gt;="&amp;'SB35 Determination Data'!$F535,'5th Cycle APR Raw Data-Final'!$T$3:$T$1977,"&lt;="&amp;G535))</f>
        <v>49</v>
      </c>
      <c r="N535" s="60">
        <f>IF(AN535&lt;1,SUMIFS('5th Cycle APR Raw Data-Final'!H$3:H$1977,'5th Cycle APR Raw Data-Final'!$A$3:$A$1977,'SB35 Determination Data'!$K535,'5th Cycle APR Raw Data-Final'!$T$3:$T$1977,"&gt;="&amp;'SB35 Determination Data'!$F535,'5th Cycle APR Raw Data-Final'!$T$3:$T$1977,"&lt;"&amp;E535),SUMIFS('5th Cycle APR Raw Data-Final'!H$3:H$1977,'5th Cycle APR Raw Data-Final'!$A$3:$A$1977,'SB35 Determination Data'!$K535,'5th Cycle APR Raw Data-Final'!$T$3:$T$1977,"&gt;="&amp;'SB35 Determination Data'!$F535,'5th Cycle APR Raw Data-Final'!$T$3:$T$1977,"&lt;="&amp;G535))</f>
        <v>46</v>
      </c>
      <c r="O535" s="60">
        <f>IF(AN535&lt;1,SUMIFS('5th Cycle APR Raw Data-Final'!I$3:I$1977,'5th Cycle APR Raw Data-Final'!$A$3:$A$1977,'SB35 Determination Data'!$K535,'5th Cycle APR Raw Data-Final'!$T$3:$T$1977,"&gt;="&amp;'SB35 Determination Data'!$F535,'5th Cycle APR Raw Data-Final'!$T$3:$T$1977,"&lt;"&amp;E535),SUMIFS('5th Cycle APR Raw Data-Final'!I$3:I$1977,'5th Cycle APR Raw Data-Final'!$A$3:$A$1977,'SB35 Determination Data'!$K535,'5th Cycle APR Raw Data-Final'!$T$3:$T$1977,"&gt;="&amp;'SB35 Determination Data'!$F535,'5th Cycle APR Raw Data-Final'!$T$3:$T$1977,"&lt;="&amp;G535))</f>
        <v>3</v>
      </c>
      <c r="P535" s="60">
        <f t="shared" si="8"/>
        <v>378</v>
      </c>
      <c r="Q535" s="31">
        <f t="shared" si="9"/>
        <v>0.11475409836065574</v>
      </c>
      <c r="R535" s="61">
        <f t="shared" si="10"/>
        <v>214</v>
      </c>
      <c r="S535" s="61">
        <f t="shared" si="11"/>
        <v>0</v>
      </c>
      <c r="T535" s="60">
        <f>VLOOKUP(K535,'5th Cycle APR Raw Data-Final'!$A$3:$P$1977,10,FALSE)</f>
        <v>299</v>
      </c>
      <c r="U535" s="60">
        <f>IF(AN535&lt;1,SUMIFS('5th Cycle APR Raw Data-Final'!K$3:K$1977,'5th Cycle APR Raw Data-Final'!$A$3:$A$1977,'SB35 Determination Data'!$K535,'5th Cycle APR Raw Data-Final'!$T$3:$T$1977,"&gt;="&amp;'SB35 Determination Data'!$F535,'5th Cycle APR Raw Data-Final'!$T$3:$T$1977,"&lt;"&amp;E535),SUMIFS('5th Cycle APR Raw Data-Final'!K$3:K$1977,'5th Cycle APR Raw Data-Final'!$A$3:$A$1977,'SB35 Determination Data'!$K535,'5th Cycle APR Raw Data-Final'!$T$3:$T$1977,"&gt;="&amp;'SB35 Determination Data'!$F535,'5th Cycle APR Raw Data-Final'!$T$3:$T$1977,"&lt;="&amp;G535))</f>
        <v>12</v>
      </c>
      <c r="V535" s="60">
        <f>IF(AN535&lt;1,SUMIFS('5th Cycle APR Raw Data-Final'!L$3:L$1977,'5th Cycle APR Raw Data-Final'!$A$3:$A$1977,'SB35 Determination Data'!$K535,'5th Cycle APR Raw Data-Final'!$T$3:$T$1977,"&gt;="&amp;'SB35 Determination Data'!$F535,'5th Cycle APR Raw Data-Final'!$T$3:$T$1977,"&lt;"&amp;E535),SUMIFS('5th Cycle APR Raw Data-Final'!L$3:L$1977,'5th Cycle APR Raw Data-Final'!$A$3:$A$1977,'SB35 Determination Data'!$K535,'5th Cycle APR Raw Data-Final'!$T$3:$T$1977,"&gt;="&amp;'SB35 Determination Data'!$F535,'5th Cycle APR Raw Data-Final'!$T$3:$T$1977,"&lt;="&amp;G535))</f>
        <v>3</v>
      </c>
      <c r="W535" s="60">
        <f>IF(AN535&lt;1,SUMIFS('5th Cycle APR Raw Data-Final'!M$3:M$1977,'5th Cycle APR Raw Data-Final'!$A$3:$A$1977,'SB35 Determination Data'!$K535,'5th Cycle APR Raw Data-Final'!$T$3:$T$1977,"&gt;="&amp;'SB35 Determination Data'!$F535,'5th Cycle APR Raw Data-Final'!$T$3:$T$1977,"&lt;"&amp;E535),SUMIFS('5th Cycle APR Raw Data-Final'!M$3:M$1977,'5th Cycle APR Raw Data-Final'!$A$3:$A$1977,'SB35 Determination Data'!$K535,'5th Cycle APR Raw Data-Final'!$T$3:$T$1977,"&gt;="&amp;'SB35 Determination Data'!$F535,'5th Cycle APR Raw Data-Final'!$T$3:$T$1977,"&lt;="&amp;G535))</f>
        <v>9</v>
      </c>
      <c r="X535" s="60">
        <f t="shared" si="12"/>
        <v>287</v>
      </c>
      <c r="Y535" s="60">
        <f t="shared" si="13"/>
        <v>12</v>
      </c>
      <c r="Z535" s="60">
        <f t="shared" si="14"/>
        <v>287</v>
      </c>
      <c r="AA535" s="31">
        <f t="shared" si="15"/>
        <v>4.0133779264214048E-2</v>
      </c>
      <c r="AB535" s="31">
        <f t="shared" si="16"/>
        <v>4.0133779264214048E-2</v>
      </c>
      <c r="AC535" s="60">
        <f>VLOOKUP(K535,'5th Cycle APR Raw Data-Final'!$A$3:$P$1977,14,FALSE)</f>
        <v>351</v>
      </c>
      <c r="AD535" s="60">
        <f>IF(AN535&lt;1,SUMIFS('5th Cycle APR Raw Data-Final'!$O$3:$O$1977,'5th Cycle APR Raw Data-Final'!$A$3:$A$1977,'SB35 Determination Data'!$K535,'5th Cycle APR Raw Data-Final'!$T$3:$T$1977,"&gt;="&amp;'SB35 Determination Data'!$F535,'5th Cycle APR Raw Data-Final'!$T$3:$T$1977,"&lt;"&amp;E535),SUMIFS('5th Cycle APR Raw Data-Final'!$O$3:$O$1977,'5th Cycle APR Raw Data-Final'!$A$3:$A$1977,'SB35 Determination Data'!$K535,'5th Cycle APR Raw Data-Final'!$T$3:$T$1977,"&gt;="&amp;'SB35 Determination Data'!$F535,'5th Cycle APR Raw Data-Final'!$T$3:$T$1977,"&lt;="&amp;G535))</f>
        <v>16</v>
      </c>
      <c r="AE535" s="60">
        <f t="shared" si="17"/>
        <v>335</v>
      </c>
      <c r="AF535" s="31">
        <f t="shared" si="18"/>
        <v>4.5584045584045586E-2</v>
      </c>
      <c r="AG535" s="60">
        <f>VLOOKUP(K535,'5th Cycle APR Raw Data-Final'!$A$3:$P$1977,16,FALSE)</f>
        <v>813</v>
      </c>
      <c r="AH535" s="60">
        <f>IF(AN535&lt;1,SUMIFS('5th Cycle APR Raw Data-Final'!$Q$3:$Q$1977,'5th Cycle APR Raw Data-Final'!$A$3:$A$1977,'SB35 Determination Data'!$K535,'5th Cycle APR Raw Data-Final'!$T$3:$T$1977,"&gt;="&amp;'SB35 Determination Data'!$F535,'5th Cycle APR Raw Data-Final'!$T$3:$T$1977,"&lt;"&amp;E535),SUMIFS('5th Cycle APR Raw Data-Final'!$Q$3:$Q$1977,'5th Cycle APR Raw Data-Final'!$A$3:$A$1977,'SB35 Determination Data'!$K535,'5th Cycle APR Raw Data-Final'!$T$3:$T$1977,"&gt;="&amp;'SB35 Determination Data'!$F535,'5th Cycle APR Raw Data-Final'!$T$3:$T$1977,"&lt;="&amp;G535))</f>
        <v>21</v>
      </c>
      <c r="AI535" s="60">
        <f t="shared" si="19"/>
        <v>792</v>
      </c>
      <c r="AJ535" s="31">
        <f t="shared" si="20"/>
        <v>2.5830258302583026E-2</v>
      </c>
      <c r="AK535" s="60">
        <f>VLOOKUP(K535,'5th Cycle APR Raw Data-Final'!$A$3:$R$1977,18,FALSE)</f>
        <v>1890</v>
      </c>
      <c r="AL535" s="60">
        <f>IF(AN535&lt;1,SUMIFS('5th Cycle APR Raw Data-Final'!$S$3:$S$1977,'5th Cycle APR Raw Data-Final'!$A$3:$A$1977,'SB35 Determination Data'!$K535,'5th Cycle APR Raw Data-Final'!$T$3:$T$1977,"&gt;="&amp;'SB35 Determination Data'!$F535,'5th Cycle APR Raw Data-Final'!$T$3:$T$1977,"&lt;"&amp;E535),SUMIFS('5th Cycle APR Raw Data-Final'!$S$3:$S$1977,'5th Cycle APR Raw Data-Final'!$A$3:$A$1977,'SB35 Determination Data'!$K535,'5th Cycle APR Raw Data-Final'!$T$3:$T$1977,"&gt;="&amp;'SB35 Determination Data'!$F535,'5th Cycle APR Raw Data-Final'!$T$3:$T$1977,"&lt;="&amp;G535))</f>
        <v>98</v>
      </c>
      <c r="AM535" s="60">
        <f t="shared" si="21"/>
        <v>1792</v>
      </c>
      <c r="AN535" s="62">
        <f t="shared" si="22"/>
        <v>0.5</v>
      </c>
      <c r="AO535" s="9" t="str">
        <f t="shared" si="23"/>
        <v>YES</v>
      </c>
      <c r="AP535" s="9" t="str">
        <f t="shared" si="24"/>
        <v>NO</v>
      </c>
      <c r="AQ535" s="9" t="str">
        <f t="shared" si="25"/>
        <v>NO</v>
      </c>
      <c r="AR535" s="48" t="str">
        <f>VLOOKUP(K535,'2018Submitted'!$A$2:$C$540,3,FALSE)</f>
        <v>Successful</v>
      </c>
      <c r="AS535" s="9" t="str">
        <f t="shared" si="26"/>
        <v>NO</v>
      </c>
      <c r="AT535" s="9" t="str">
        <f t="shared" si="27"/>
        <v>NO</v>
      </c>
    </row>
    <row r="536" spans="1:46" ht="12.75" customHeight="1" x14ac:dyDescent="0.15">
      <c r="A536" s="9" t="s">
        <v>273</v>
      </c>
      <c r="B536" s="9" t="str">
        <f t="shared" si="28"/>
        <v>YORBA LINDA</v>
      </c>
      <c r="C536" s="31">
        <f t="shared" si="1"/>
        <v>0.625</v>
      </c>
      <c r="D536" s="45">
        <f t="shared" si="2"/>
        <v>8</v>
      </c>
      <c r="E536" s="46">
        <f t="shared" si="3"/>
        <v>2018</v>
      </c>
      <c r="F536" s="46">
        <f t="shared" si="4"/>
        <v>2014</v>
      </c>
      <c r="G536" s="46" t="str">
        <f t="shared" si="5"/>
        <v>2021</v>
      </c>
      <c r="H536" s="9" t="str">
        <f t="shared" si="6"/>
        <v>10/15/2013</v>
      </c>
      <c r="I536" s="9" t="str">
        <f t="shared" si="7"/>
        <v>10/15/2021</v>
      </c>
      <c r="J536" s="9" t="s">
        <v>144</v>
      </c>
      <c r="K536" s="49" t="s">
        <v>305</v>
      </c>
      <c r="L536" s="60">
        <f>VLOOKUP(K536,'5th Cycle APR Raw Data-Final'!$A$3:$P$1977,6,FALSE)</f>
        <v>160</v>
      </c>
      <c r="M536" s="60">
        <f>IF(AN536&lt;1,SUMIFS('5th Cycle APR Raw Data-Final'!G$3:G$1977,'5th Cycle APR Raw Data-Final'!$A$3:$A$1977,'SB35 Determination Data'!$K536,'5th Cycle APR Raw Data-Final'!$T$3:$T$1977,"&gt;="&amp;'SB35 Determination Data'!$F536,'5th Cycle APR Raw Data-Final'!$T$3:$T$1977,"&lt;"&amp;E536),SUMIFS('5th Cycle APR Raw Data-Final'!G$3:G$1977,'5th Cycle APR Raw Data-Final'!$A$3:$A$1977,'SB35 Determination Data'!$K536,'5th Cycle APR Raw Data-Final'!$T$3:$T$1977,"&gt;="&amp;'SB35 Determination Data'!$F536,'5th Cycle APR Raw Data-Final'!$T$3:$T$1977,"&lt;="&amp;G536))</f>
        <v>111</v>
      </c>
      <c r="N536" s="60">
        <f>IF(AN536&lt;1,SUMIFS('5th Cycle APR Raw Data-Final'!H$3:H$1977,'5th Cycle APR Raw Data-Final'!$A$3:$A$1977,'SB35 Determination Data'!$K536,'5th Cycle APR Raw Data-Final'!$T$3:$T$1977,"&gt;="&amp;'SB35 Determination Data'!$F536,'5th Cycle APR Raw Data-Final'!$T$3:$T$1977,"&lt;"&amp;E536),SUMIFS('5th Cycle APR Raw Data-Final'!H$3:H$1977,'5th Cycle APR Raw Data-Final'!$A$3:$A$1977,'SB35 Determination Data'!$K536,'5th Cycle APR Raw Data-Final'!$T$3:$T$1977,"&gt;="&amp;'SB35 Determination Data'!$F536,'5th Cycle APR Raw Data-Final'!$T$3:$T$1977,"&lt;="&amp;G536))</f>
        <v>99</v>
      </c>
      <c r="O536" s="60">
        <f>IF(AN536&lt;1,SUMIFS('5th Cycle APR Raw Data-Final'!I$3:I$1977,'5th Cycle APR Raw Data-Final'!$A$3:$A$1977,'SB35 Determination Data'!$K536,'5th Cycle APR Raw Data-Final'!$T$3:$T$1977,"&gt;="&amp;'SB35 Determination Data'!$F536,'5th Cycle APR Raw Data-Final'!$T$3:$T$1977,"&lt;"&amp;E536),SUMIFS('5th Cycle APR Raw Data-Final'!I$3:I$1977,'5th Cycle APR Raw Data-Final'!$A$3:$A$1977,'SB35 Determination Data'!$K536,'5th Cycle APR Raw Data-Final'!$T$3:$T$1977,"&gt;="&amp;'SB35 Determination Data'!$F536,'5th Cycle APR Raw Data-Final'!$T$3:$T$1977,"&lt;="&amp;G536))</f>
        <v>12</v>
      </c>
      <c r="P536" s="60">
        <f t="shared" si="8"/>
        <v>49</v>
      </c>
      <c r="Q536" s="31">
        <f t="shared" si="9"/>
        <v>0.69374999999999998</v>
      </c>
      <c r="R536" s="61">
        <f t="shared" si="10"/>
        <v>80</v>
      </c>
      <c r="S536" s="61">
        <f t="shared" si="11"/>
        <v>31</v>
      </c>
      <c r="T536" s="60">
        <f>VLOOKUP(K536,'5th Cycle APR Raw Data-Final'!$A$3:$P$1977,10,FALSE)</f>
        <v>113</v>
      </c>
      <c r="U536" s="60">
        <f>IF(AN536&lt;1,SUMIFS('5th Cycle APR Raw Data-Final'!K$3:K$1977,'5th Cycle APR Raw Data-Final'!$A$3:$A$1977,'SB35 Determination Data'!$K536,'5th Cycle APR Raw Data-Final'!$T$3:$T$1977,"&gt;="&amp;'SB35 Determination Data'!$F536,'5th Cycle APR Raw Data-Final'!$T$3:$T$1977,"&lt;"&amp;E536),SUMIFS('5th Cycle APR Raw Data-Final'!K$3:K$1977,'5th Cycle APR Raw Data-Final'!$A$3:$A$1977,'SB35 Determination Data'!$K536,'5th Cycle APR Raw Data-Final'!$T$3:$T$1977,"&gt;="&amp;'SB35 Determination Data'!$F536,'5th Cycle APR Raw Data-Final'!$T$3:$T$1977,"&lt;="&amp;G536))</f>
        <v>22</v>
      </c>
      <c r="V536" s="60">
        <f>IF(AN536&lt;1,SUMIFS('5th Cycle APR Raw Data-Final'!L$3:L$1977,'5th Cycle APR Raw Data-Final'!$A$3:$A$1977,'SB35 Determination Data'!$K536,'5th Cycle APR Raw Data-Final'!$T$3:$T$1977,"&gt;="&amp;'SB35 Determination Data'!$F536,'5th Cycle APR Raw Data-Final'!$T$3:$T$1977,"&lt;"&amp;E536),SUMIFS('5th Cycle APR Raw Data-Final'!L$3:L$1977,'5th Cycle APR Raw Data-Final'!$A$3:$A$1977,'SB35 Determination Data'!$K536,'5th Cycle APR Raw Data-Final'!$T$3:$T$1977,"&gt;="&amp;'SB35 Determination Data'!$F536,'5th Cycle APR Raw Data-Final'!$T$3:$T$1977,"&lt;="&amp;G536))</f>
        <v>22</v>
      </c>
      <c r="W536" s="60">
        <f>IF(AN536&lt;1,SUMIFS('5th Cycle APR Raw Data-Final'!M$3:M$1977,'5th Cycle APR Raw Data-Final'!$A$3:$A$1977,'SB35 Determination Data'!$K536,'5th Cycle APR Raw Data-Final'!$T$3:$T$1977,"&gt;="&amp;'SB35 Determination Data'!$F536,'5th Cycle APR Raw Data-Final'!$T$3:$T$1977,"&lt;"&amp;E536),SUMIFS('5th Cycle APR Raw Data-Final'!M$3:M$1977,'5th Cycle APR Raw Data-Final'!$A$3:$A$1977,'SB35 Determination Data'!$K536,'5th Cycle APR Raw Data-Final'!$T$3:$T$1977,"&gt;="&amp;'SB35 Determination Data'!$F536,'5th Cycle APR Raw Data-Final'!$T$3:$T$1977,"&lt;="&amp;G536))</f>
        <v>0</v>
      </c>
      <c r="X536" s="60">
        <f t="shared" si="12"/>
        <v>91</v>
      </c>
      <c r="Y536" s="60">
        <f t="shared" si="13"/>
        <v>53</v>
      </c>
      <c r="Z536" s="60">
        <f t="shared" si="14"/>
        <v>60</v>
      </c>
      <c r="AA536" s="31">
        <f t="shared" si="15"/>
        <v>0.19469026548672566</v>
      </c>
      <c r="AB536" s="31">
        <f t="shared" si="16"/>
        <v>0.46902654867256638</v>
      </c>
      <c r="AC536" s="60">
        <f>VLOOKUP(K536,'5th Cycle APR Raw Data-Final'!$A$3:$P$1977,14,FALSE)</f>
        <v>126</v>
      </c>
      <c r="AD536" s="60">
        <f>IF(AN536&lt;1,SUMIFS('5th Cycle APR Raw Data-Final'!$O$3:$O$1977,'5th Cycle APR Raw Data-Final'!$A$3:$A$1977,'SB35 Determination Data'!$K536,'5th Cycle APR Raw Data-Final'!$T$3:$T$1977,"&gt;="&amp;'SB35 Determination Data'!$F536,'5th Cycle APR Raw Data-Final'!$T$3:$T$1977,"&lt;"&amp;E536),SUMIFS('5th Cycle APR Raw Data-Final'!$O$3:$O$1977,'5th Cycle APR Raw Data-Final'!$A$3:$A$1977,'SB35 Determination Data'!$K536,'5th Cycle APR Raw Data-Final'!$T$3:$T$1977,"&gt;="&amp;'SB35 Determination Data'!$F536,'5th Cycle APR Raw Data-Final'!$T$3:$T$1977,"&lt;="&amp;G536))</f>
        <v>22</v>
      </c>
      <c r="AE536" s="60">
        <f t="shared" si="17"/>
        <v>104</v>
      </c>
      <c r="AF536" s="31">
        <f t="shared" si="18"/>
        <v>0.17460317460317459</v>
      </c>
      <c r="AG536" s="60">
        <f>VLOOKUP(K536,'5th Cycle APR Raw Data-Final'!$A$3:$P$1977,16,FALSE)</f>
        <v>270</v>
      </c>
      <c r="AH536" s="60">
        <f>IF(AN536&lt;1,SUMIFS('5th Cycle APR Raw Data-Final'!$Q$3:$Q$1977,'5th Cycle APR Raw Data-Final'!$A$3:$A$1977,'SB35 Determination Data'!$K536,'5th Cycle APR Raw Data-Final'!$T$3:$T$1977,"&gt;="&amp;'SB35 Determination Data'!$F536,'5th Cycle APR Raw Data-Final'!$T$3:$T$1977,"&lt;"&amp;E536),SUMIFS('5th Cycle APR Raw Data-Final'!$Q$3:$Q$1977,'5th Cycle APR Raw Data-Final'!$A$3:$A$1977,'SB35 Determination Data'!$K536,'5th Cycle APR Raw Data-Final'!$T$3:$T$1977,"&gt;="&amp;'SB35 Determination Data'!$F536,'5th Cycle APR Raw Data-Final'!$T$3:$T$1977,"&lt;="&amp;G536))</f>
        <v>568</v>
      </c>
      <c r="AI536" s="60">
        <f t="shared" si="19"/>
        <v>0</v>
      </c>
      <c r="AJ536" s="31">
        <f t="shared" si="20"/>
        <v>2.1037037037037036</v>
      </c>
      <c r="AK536" s="60">
        <f>VLOOKUP(K536,'5th Cycle APR Raw Data-Final'!$A$3:$R$1977,18,FALSE)</f>
        <v>669</v>
      </c>
      <c r="AL536" s="60">
        <f>IF(AN536&lt;1,SUMIFS('5th Cycle APR Raw Data-Final'!$S$3:$S$1977,'5th Cycle APR Raw Data-Final'!$A$3:$A$1977,'SB35 Determination Data'!$K536,'5th Cycle APR Raw Data-Final'!$T$3:$T$1977,"&gt;="&amp;'SB35 Determination Data'!$F536,'5th Cycle APR Raw Data-Final'!$T$3:$T$1977,"&lt;"&amp;E536),SUMIFS('5th Cycle APR Raw Data-Final'!$S$3:$S$1977,'5th Cycle APR Raw Data-Final'!$A$3:$A$1977,'SB35 Determination Data'!$K536,'5th Cycle APR Raw Data-Final'!$T$3:$T$1977,"&gt;="&amp;'SB35 Determination Data'!$F536,'5th Cycle APR Raw Data-Final'!$T$3:$T$1977,"&lt;="&amp;G536))</f>
        <v>723</v>
      </c>
      <c r="AM536" s="60">
        <f t="shared" si="21"/>
        <v>244</v>
      </c>
      <c r="AN536" s="62">
        <f t="shared" si="22"/>
        <v>0.5</v>
      </c>
      <c r="AO536" s="9" t="str">
        <f t="shared" si="23"/>
        <v>NO</v>
      </c>
      <c r="AP536" s="9" t="str">
        <f t="shared" si="24"/>
        <v>YES</v>
      </c>
      <c r="AQ536" s="9" t="str">
        <f t="shared" si="25"/>
        <v>NO</v>
      </c>
      <c r="AR536" s="48" t="str">
        <f>VLOOKUP(K536,'2018Submitted'!$A$2:$C$540,3,FALSE)</f>
        <v>Successful</v>
      </c>
      <c r="AS536" s="9" t="str">
        <f t="shared" si="26"/>
        <v>NO</v>
      </c>
      <c r="AT536" s="9" t="str">
        <f t="shared" si="27"/>
        <v>YES</v>
      </c>
    </row>
    <row r="537" spans="1:46" ht="12.75" customHeight="1" x14ac:dyDescent="0.15">
      <c r="A537" s="9" t="s">
        <v>263</v>
      </c>
      <c r="B537" s="9" t="str">
        <f t="shared" si="28"/>
        <v>YOUNTVILLE</v>
      </c>
      <c r="C537" s="31">
        <f t="shared" si="1"/>
        <v>0.5</v>
      </c>
      <c r="D537" s="45">
        <f t="shared" si="2"/>
        <v>8</v>
      </c>
      <c r="E537" s="46">
        <f t="shared" si="3"/>
        <v>2019</v>
      </c>
      <c r="F537" s="46">
        <f t="shared" si="4"/>
        <v>2015</v>
      </c>
      <c r="G537" s="46">
        <f t="shared" si="5"/>
        <v>2022</v>
      </c>
      <c r="H537" s="9" t="str">
        <f t="shared" si="6"/>
        <v>01/31/2015</v>
      </c>
      <c r="I537" s="9" t="str">
        <f t="shared" si="7"/>
        <v>01/31/2023</v>
      </c>
      <c r="J537" s="9" t="s">
        <v>67</v>
      </c>
      <c r="K537" s="49" t="s">
        <v>268</v>
      </c>
      <c r="L537" s="60">
        <f>VLOOKUP(K537,'5th Cycle APR Raw Data-Final'!$A$3:$P$1977,6,FALSE)</f>
        <v>4</v>
      </c>
      <c r="M537" s="60">
        <f>IF(AN537&lt;1,SUMIFS('5th Cycle APR Raw Data-Final'!G$3:G$1977,'5th Cycle APR Raw Data-Final'!$A$3:$A$1977,'SB35 Determination Data'!$K537,'5th Cycle APR Raw Data-Final'!$T$3:$T$1977,"&gt;="&amp;'SB35 Determination Data'!$F537,'5th Cycle APR Raw Data-Final'!$T$3:$T$1977,"&lt;"&amp;E537),SUMIFS('5th Cycle APR Raw Data-Final'!G$3:G$1977,'5th Cycle APR Raw Data-Final'!$A$3:$A$1977,'SB35 Determination Data'!$K537,'5th Cycle APR Raw Data-Final'!$T$3:$T$1977,"&gt;="&amp;'SB35 Determination Data'!$F537,'5th Cycle APR Raw Data-Final'!$T$3:$T$1977,"&lt;="&amp;G537))</f>
        <v>1</v>
      </c>
      <c r="N537" s="60">
        <f>IF(AN537&lt;1,SUMIFS('5th Cycle APR Raw Data-Final'!H$3:H$1977,'5th Cycle APR Raw Data-Final'!$A$3:$A$1977,'SB35 Determination Data'!$K537,'5th Cycle APR Raw Data-Final'!$T$3:$T$1977,"&gt;="&amp;'SB35 Determination Data'!$F537,'5th Cycle APR Raw Data-Final'!$T$3:$T$1977,"&lt;"&amp;E537),SUMIFS('5th Cycle APR Raw Data-Final'!H$3:H$1977,'5th Cycle APR Raw Data-Final'!$A$3:$A$1977,'SB35 Determination Data'!$K537,'5th Cycle APR Raw Data-Final'!$T$3:$T$1977,"&gt;="&amp;'SB35 Determination Data'!$F537,'5th Cycle APR Raw Data-Final'!$T$3:$T$1977,"&lt;="&amp;G537))</f>
        <v>1</v>
      </c>
      <c r="O537" s="60">
        <f>IF(AN537&lt;1,SUMIFS('5th Cycle APR Raw Data-Final'!I$3:I$1977,'5th Cycle APR Raw Data-Final'!$A$3:$A$1977,'SB35 Determination Data'!$K537,'5th Cycle APR Raw Data-Final'!$T$3:$T$1977,"&gt;="&amp;'SB35 Determination Data'!$F537,'5th Cycle APR Raw Data-Final'!$T$3:$T$1977,"&lt;"&amp;E537),SUMIFS('5th Cycle APR Raw Data-Final'!I$3:I$1977,'5th Cycle APR Raw Data-Final'!$A$3:$A$1977,'SB35 Determination Data'!$K537,'5th Cycle APR Raw Data-Final'!$T$3:$T$1977,"&gt;="&amp;'SB35 Determination Data'!$F537,'5th Cycle APR Raw Data-Final'!$T$3:$T$1977,"&lt;="&amp;G537))</f>
        <v>0</v>
      </c>
      <c r="P537" s="60">
        <f t="shared" si="8"/>
        <v>3</v>
      </c>
      <c r="Q537" s="31">
        <f t="shared" si="9"/>
        <v>0.25</v>
      </c>
      <c r="R537" s="61">
        <f t="shared" si="10"/>
        <v>2</v>
      </c>
      <c r="S537" s="61">
        <f t="shared" si="11"/>
        <v>0</v>
      </c>
      <c r="T537" s="60">
        <f>VLOOKUP(K537,'5th Cycle APR Raw Data-Final'!$A$3:$P$1977,10,FALSE)</f>
        <v>2</v>
      </c>
      <c r="U537" s="60">
        <f>IF(AN537&lt;1,SUMIFS('5th Cycle APR Raw Data-Final'!K$3:K$1977,'5th Cycle APR Raw Data-Final'!$A$3:$A$1977,'SB35 Determination Data'!$K537,'5th Cycle APR Raw Data-Final'!$T$3:$T$1977,"&gt;="&amp;'SB35 Determination Data'!$F537,'5th Cycle APR Raw Data-Final'!$T$3:$T$1977,"&lt;"&amp;E537),SUMIFS('5th Cycle APR Raw Data-Final'!K$3:K$1977,'5th Cycle APR Raw Data-Final'!$A$3:$A$1977,'SB35 Determination Data'!$K537,'5th Cycle APR Raw Data-Final'!$T$3:$T$1977,"&gt;="&amp;'SB35 Determination Data'!$F537,'5th Cycle APR Raw Data-Final'!$T$3:$T$1977,"&lt;="&amp;G537))</f>
        <v>1</v>
      </c>
      <c r="V537" s="60">
        <f>IF(AN537&lt;1,SUMIFS('5th Cycle APR Raw Data-Final'!L$3:L$1977,'5th Cycle APR Raw Data-Final'!$A$3:$A$1977,'SB35 Determination Data'!$K537,'5th Cycle APR Raw Data-Final'!$T$3:$T$1977,"&gt;="&amp;'SB35 Determination Data'!$F537,'5th Cycle APR Raw Data-Final'!$T$3:$T$1977,"&lt;"&amp;E537),SUMIFS('5th Cycle APR Raw Data-Final'!L$3:L$1977,'5th Cycle APR Raw Data-Final'!$A$3:$A$1977,'SB35 Determination Data'!$K537,'5th Cycle APR Raw Data-Final'!$T$3:$T$1977,"&gt;="&amp;'SB35 Determination Data'!$F537,'5th Cycle APR Raw Data-Final'!$T$3:$T$1977,"&lt;="&amp;G537))</f>
        <v>1</v>
      </c>
      <c r="W537" s="60">
        <f>IF(AN537&lt;1,SUMIFS('5th Cycle APR Raw Data-Final'!M$3:M$1977,'5th Cycle APR Raw Data-Final'!$A$3:$A$1977,'SB35 Determination Data'!$K537,'5th Cycle APR Raw Data-Final'!$T$3:$T$1977,"&gt;="&amp;'SB35 Determination Data'!$F537,'5th Cycle APR Raw Data-Final'!$T$3:$T$1977,"&lt;"&amp;E537),SUMIFS('5th Cycle APR Raw Data-Final'!M$3:M$1977,'5th Cycle APR Raw Data-Final'!$A$3:$A$1977,'SB35 Determination Data'!$K537,'5th Cycle APR Raw Data-Final'!$T$3:$T$1977,"&gt;="&amp;'SB35 Determination Data'!$F537,'5th Cycle APR Raw Data-Final'!$T$3:$T$1977,"&lt;="&amp;G537))</f>
        <v>0</v>
      </c>
      <c r="X537" s="60">
        <f t="shared" si="12"/>
        <v>1</v>
      </c>
      <c r="Y537" s="60">
        <f t="shared" si="13"/>
        <v>1</v>
      </c>
      <c r="Z537" s="60">
        <f t="shared" si="14"/>
        <v>1</v>
      </c>
      <c r="AA537" s="31">
        <f t="shared" si="15"/>
        <v>0.5</v>
      </c>
      <c r="AB537" s="31">
        <f t="shared" si="16"/>
        <v>0.5</v>
      </c>
      <c r="AC537" s="60">
        <f>VLOOKUP(K537,'5th Cycle APR Raw Data-Final'!$A$3:$P$1977,14,FALSE)</f>
        <v>3</v>
      </c>
      <c r="AD537" s="60">
        <f>IF(AN537&lt;1,SUMIFS('5th Cycle APR Raw Data-Final'!$O$3:$O$1977,'5th Cycle APR Raw Data-Final'!$A$3:$A$1977,'SB35 Determination Data'!$K537,'5th Cycle APR Raw Data-Final'!$T$3:$T$1977,"&gt;="&amp;'SB35 Determination Data'!$F537,'5th Cycle APR Raw Data-Final'!$T$3:$T$1977,"&lt;"&amp;E537),SUMIFS('5th Cycle APR Raw Data-Final'!$O$3:$O$1977,'5th Cycle APR Raw Data-Final'!$A$3:$A$1977,'SB35 Determination Data'!$K537,'5th Cycle APR Raw Data-Final'!$T$3:$T$1977,"&gt;="&amp;'SB35 Determination Data'!$F537,'5th Cycle APR Raw Data-Final'!$T$3:$T$1977,"&lt;="&amp;G537))</f>
        <v>12</v>
      </c>
      <c r="AE537" s="60">
        <f t="shared" si="17"/>
        <v>0</v>
      </c>
      <c r="AF537" s="31">
        <f t="shared" si="18"/>
        <v>4</v>
      </c>
      <c r="AG537" s="60">
        <f>VLOOKUP(K537,'5th Cycle APR Raw Data-Final'!$A$3:$P$1977,16,FALSE)</f>
        <v>8</v>
      </c>
      <c r="AH537" s="60">
        <f>IF(AN537&lt;1,SUMIFS('5th Cycle APR Raw Data-Final'!$Q$3:$Q$1977,'5th Cycle APR Raw Data-Final'!$A$3:$A$1977,'SB35 Determination Data'!$K537,'5th Cycle APR Raw Data-Final'!$T$3:$T$1977,"&gt;="&amp;'SB35 Determination Data'!$F537,'5th Cycle APR Raw Data-Final'!$T$3:$T$1977,"&lt;"&amp;E537),SUMIFS('5th Cycle APR Raw Data-Final'!$Q$3:$Q$1977,'5th Cycle APR Raw Data-Final'!$A$3:$A$1977,'SB35 Determination Data'!$K537,'5th Cycle APR Raw Data-Final'!$T$3:$T$1977,"&gt;="&amp;'SB35 Determination Data'!$F537,'5th Cycle APR Raw Data-Final'!$T$3:$T$1977,"&lt;="&amp;G537))</f>
        <v>14</v>
      </c>
      <c r="AI537" s="60">
        <f t="shared" si="19"/>
        <v>0</v>
      </c>
      <c r="AJ537" s="31">
        <f t="shared" si="20"/>
        <v>1.75</v>
      </c>
      <c r="AK537" s="60">
        <f>VLOOKUP(K537,'5th Cycle APR Raw Data-Final'!$A$3:$R$1977,18,FALSE)</f>
        <v>17</v>
      </c>
      <c r="AL537" s="60">
        <f>IF(AN537&lt;1,SUMIFS('5th Cycle APR Raw Data-Final'!$S$3:$S$1977,'5th Cycle APR Raw Data-Final'!$A$3:$A$1977,'SB35 Determination Data'!$K537,'5th Cycle APR Raw Data-Final'!$T$3:$T$1977,"&gt;="&amp;'SB35 Determination Data'!$F537,'5th Cycle APR Raw Data-Final'!$T$3:$T$1977,"&lt;"&amp;E537),SUMIFS('5th Cycle APR Raw Data-Final'!$S$3:$S$1977,'5th Cycle APR Raw Data-Final'!$A$3:$A$1977,'SB35 Determination Data'!$K537,'5th Cycle APR Raw Data-Final'!$T$3:$T$1977,"&gt;="&amp;'SB35 Determination Data'!$F537,'5th Cycle APR Raw Data-Final'!$T$3:$T$1977,"&lt;="&amp;G537))</f>
        <v>28</v>
      </c>
      <c r="AM537" s="60">
        <f t="shared" si="21"/>
        <v>4</v>
      </c>
      <c r="AN537" s="62">
        <f t="shared" si="22"/>
        <v>0.5</v>
      </c>
      <c r="AO537" s="9" t="str">
        <f t="shared" si="23"/>
        <v>NO</v>
      </c>
      <c r="AP537" s="9" t="str">
        <f t="shared" si="24"/>
        <v>YES</v>
      </c>
      <c r="AQ537" s="9" t="str">
        <f t="shared" si="25"/>
        <v>NO</v>
      </c>
      <c r="AR537" s="48" t="str">
        <f>VLOOKUP(K537,'2018Submitted'!$A$2:$C$540,3,FALSE)</f>
        <v>Successful</v>
      </c>
      <c r="AS537" s="9" t="str">
        <f t="shared" si="26"/>
        <v>NO</v>
      </c>
      <c r="AT537" s="9" t="str">
        <f t="shared" si="27"/>
        <v>YES</v>
      </c>
    </row>
    <row r="538" spans="1:46" ht="12.75" customHeight="1" x14ac:dyDescent="0.15">
      <c r="A538" s="9" t="s">
        <v>554</v>
      </c>
      <c r="B538" s="9" t="str">
        <f t="shared" si="28"/>
        <v>YREKA</v>
      </c>
      <c r="C538" s="31">
        <f t="shared" si="1"/>
        <v>1</v>
      </c>
      <c r="D538" s="45">
        <f t="shared" si="2"/>
        <v>5</v>
      </c>
      <c r="E538" s="46">
        <f t="shared" si="3"/>
        <v>2017</v>
      </c>
      <c r="F538" s="46">
        <f t="shared" si="4"/>
        <v>2014</v>
      </c>
      <c r="G538" s="46">
        <f t="shared" si="5"/>
        <v>2018</v>
      </c>
      <c r="H538" s="9" t="str">
        <f t="shared" si="6"/>
        <v>06/30/2014</v>
      </c>
      <c r="I538" s="9" t="str">
        <f t="shared" si="7"/>
        <v>06/30/2019</v>
      </c>
      <c r="J538" s="9" t="s">
        <v>83</v>
      </c>
      <c r="K538" s="49" t="s">
        <v>562</v>
      </c>
      <c r="L538" s="60">
        <f>VLOOKUP(K538,'5th Cycle APR Raw Data-Final'!$A$3:$P$1977,6,FALSE)</f>
        <v>25</v>
      </c>
      <c r="M538" s="60">
        <f>IF(AN538&lt;1,SUMIFS('5th Cycle APR Raw Data-Final'!G$3:G$1977,'5th Cycle APR Raw Data-Final'!$A$3:$A$1977,'SB35 Determination Data'!$K538,'5th Cycle APR Raw Data-Final'!$T$3:$T$1977,"&gt;="&amp;'SB35 Determination Data'!$F538,'5th Cycle APR Raw Data-Final'!$T$3:$T$1977,"&lt;"&amp;E538),SUMIFS('5th Cycle APR Raw Data-Final'!G$3:G$1977,'5th Cycle APR Raw Data-Final'!$A$3:$A$1977,'SB35 Determination Data'!$K538,'5th Cycle APR Raw Data-Final'!$T$3:$T$1977,"&gt;="&amp;'SB35 Determination Data'!$F538,'5th Cycle APR Raw Data-Final'!$T$3:$T$1977,"&lt;="&amp;G538))</f>
        <v>0</v>
      </c>
      <c r="N538" s="60">
        <f>IF(AN538&lt;1,SUMIFS('5th Cycle APR Raw Data-Final'!H$3:H$1977,'5th Cycle APR Raw Data-Final'!$A$3:$A$1977,'SB35 Determination Data'!$K538,'5th Cycle APR Raw Data-Final'!$T$3:$T$1977,"&gt;="&amp;'SB35 Determination Data'!$F538,'5th Cycle APR Raw Data-Final'!$T$3:$T$1977,"&lt;"&amp;E538),SUMIFS('5th Cycle APR Raw Data-Final'!H$3:H$1977,'5th Cycle APR Raw Data-Final'!$A$3:$A$1977,'SB35 Determination Data'!$K538,'5th Cycle APR Raw Data-Final'!$T$3:$T$1977,"&gt;="&amp;'SB35 Determination Data'!$F538,'5th Cycle APR Raw Data-Final'!$T$3:$T$1977,"&lt;="&amp;G538))</f>
        <v>0</v>
      </c>
      <c r="O538" s="60">
        <f>IF(AN538&lt;1,SUMIFS('5th Cycle APR Raw Data-Final'!I$3:I$1977,'5th Cycle APR Raw Data-Final'!$A$3:$A$1977,'SB35 Determination Data'!$K538,'5th Cycle APR Raw Data-Final'!$T$3:$T$1977,"&gt;="&amp;'SB35 Determination Data'!$F538,'5th Cycle APR Raw Data-Final'!$T$3:$T$1977,"&lt;"&amp;E538),SUMIFS('5th Cycle APR Raw Data-Final'!I$3:I$1977,'5th Cycle APR Raw Data-Final'!$A$3:$A$1977,'SB35 Determination Data'!$K538,'5th Cycle APR Raw Data-Final'!$T$3:$T$1977,"&gt;="&amp;'SB35 Determination Data'!$F538,'5th Cycle APR Raw Data-Final'!$T$3:$T$1977,"&lt;="&amp;G538))</f>
        <v>0</v>
      </c>
      <c r="P538" s="60">
        <f t="shared" si="8"/>
        <v>25</v>
      </c>
      <c r="Q538" s="31">
        <f t="shared" si="9"/>
        <v>0</v>
      </c>
      <c r="R538" s="61">
        <f t="shared" si="10"/>
        <v>25</v>
      </c>
      <c r="S538" s="61">
        <f t="shared" si="11"/>
        <v>0</v>
      </c>
      <c r="T538" s="60">
        <f>VLOOKUP(K538,'5th Cycle APR Raw Data-Final'!$A$3:$P$1977,10,FALSE)</f>
        <v>17</v>
      </c>
      <c r="U538" s="60">
        <f>IF(AN538&lt;1,SUMIFS('5th Cycle APR Raw Data-Final'!K$3:K$1977,'5th Cycle APR Raw Data-Final'!$A$3:$A$1977,'SB35 Determination Data'!$K538,'5th Cycle APR Raw Data-Final'!$T$3:$T$1977,"&gt;="&amp;'SB35 Determination Data'!$F538,'5th Cycle APR Raw Data-Final'!$T$3:$T$1977,"&lt;"&amp;E538),SUMIFS('5th Cycle APR Raw Data-Final'!K$3:K$1977,'5th Cycle APR Raw Data-Final'!$A$3:$A$1977,'SB35 Determination Data'!$K538,'5th Cycle APR Raw Data-Final'!$T$3:$T$1977,"&gt;="&amp;'SB35 Determination Data'!$F538,'5th Cycle APR Raw Data-Final'!$T$3:$T$1977,"&lt;="&amp;G538))</f>
        <v>0</v>
      </c>
      <c r="V538" s="60">
        <f>IF(AN538&lt;1,SUMIFS('5th Cycle APR Raw Data-Final'!L$3:L$1977,'5th Cycle APR Raw Data-Final'!$A$3:$A$1977,'SB35 Determination Data'!$K538,'5th Cycle APR Raw Data-Final'!$T$3:$T$1977,"&gt;="&amp;'SB35 Determination Data'!$F538,'5th Cycle APR Raw Data-Final'!$T$3:$T$1977,"&lt;"&amp;E538),SUMIFS('5th Cycle APR Raw Data-Final'!L$3:L$1977,'5th Cycle APR Raw Data-Final'!$A$3:$A$1977,'SB35 Determination Data'!$K538,'5th Cycle APR Raw Data-Final'!$T$3:$T$1977,"&gt;="&amp;'SB35 Determination Data'!$F538,'5th Cycle APR Raw Data-Final'!$T$3:$T$1977,"&lt;="&amp;G538))</f>
        <v>0</v>
      </c>
      <c r="W538" s="60">
        <f>IF(AN538&lt;1,SUMIFS('5th Cycle APR Raw Data-Final'!M$3:M$1977,'5th Cycle APR Raw Data-Final'!$A$3:$A$1977,'SB35 Determination Data'!$K538,'5th Cycle APR Raw Data-Final'!$T$3:$T$1977,"&gt;="&amp;'SB35 Determination Data'!$F538,'5th Cycle APR Raw Data-Final'!$T$3:$T$1977,"&lt;"&amp;E538),SUMIFS('5th Cycle APR Raw Data-Final'!M$3:M$1977,'5th Cycle APR Raw Data-Final'!$A$3:$A$1977,'SB35 Determination Data'!$K538,'5th Cycle APR Raw Data-Final'!$T$3:$T$1977,"&gt;="&amp;'SB35 Determination Data'!$F538,'5th Cycle APR Raw Data-Final'!$T$3:$T$1977,"&lt;="&amp;G538))</f>
        <v>0</v>
      </c>
      <c r="X538" s="60">
        <f t="shared" si="12"/>
        <v>17</v>
      </c>
      <c r="Y538" s="60">
        <f t="shared" si="13"/>
        <v>0</v>
      </c>
      <c r="Z538" s="60">
        <f t="shared" si="14"/>
        <v>17</v>
      </c>
      <c r="AA538" s="31">
        <f t="shared" si="15"/>
        <v>0</v>
      </c>
      <c r="AB538" s="31">
        <f t="shared" si="16"/>
        <v>0</v>
      </c>
      <c r="AC538" s="60">
        <f>VLOOKUP(K538,'5th Cycle APR Raw Data-Final'!$A$3:$P$1977,14,FALSE)</f>
        <v>18</v>
      </c>
      <c r="AD538" s="60">
        <f>IF(AN538&lt;1,SUMIFS('5th Cycle APR Raw Data-Final'!$O$3:$O$1977,'5th Cycle APR Raw Data-Final'!$A$3:$A$1977,'SB35 Determination Data'!$K538,'5th Cycle APR Raw Data-Final'!$T$3:$T$1977,"&gt;="&amp;'SB35 Determination Data'!$F538,'5th Cycle APR Raw Data-Final'!$T$3:$T$1977,"&lt;"&amp;E538),SUMIFS('5th Cycle APR Raw Data-Final'!$O$3:$O$1977,'5th Cycle APR Raw Data-Final'!$A$3:$A$1977,'SB35 Determination Data'!$K538,'5th Cycle APR Raw Data-Final'!$T$3:$T$1977,"&gt;="&amp;'SB35 Determination Data'!$F538,'5th Cycle APR Raw Data-Final'!$T$3:$T$1977,"&lt;="&amp;G538))</f>
        <v>6</v>
      </c>
      <c r="AE538" s="60">
        <f t="shared" si="17"/>
        <v>12</v>
      </c>
      <c r="AF538" s="31">
        <f t="shared" si="18"/>
        <v>0.33333333333333331</v>
      </c>
      <c r="AG538" s="60">
        <f>VLOOKUP(K538,'5th Cycle APR Raw Data-Final'!$A$3:$P$1977,16,FALSE)</f>
        <v>43</v>
      </c>
      <c r="AH538" s="60">
        <f>IF(AN538&lt;1,SUMIFS('5th Cycle APR Raw Data-Final'!$Q$3:$Q$1977,'5th Cycle APR Raw Data-Final'!$A$3:$A$1977,'SB35 Determination Data'!$K538,'5th Cycle APR Raw Data-Final'!$T$3:$T$1977,"&gt;="&amp;'SB35 Determination Data'!$F538,'5th Cycle APR Raw Data-Final'!$T$3:$T$1977,"&lt;"&amp;E538),SUMIFS('5th Cycle APR Raw Data-Final'!$Q$3:$Q$1977,'5th Cycle APR Raw Data-Final'!$A$3:$A$1977,'SB35 Determination Data'!$K538,'5th Cycle APR Raw Data-Final'!$T$3:$T$1977,"&gt;="&amp;'SB35 Determination Data'!$F538,'5th Cycle APR Raw Data-Final'!$T$3:$T$1977,"&lt;="&amp;G538))</f>
        <v>0</v>
      </c>
      <c r="AI538" s="60">
        <f t="shared" si="19"/>
        <v>43</v>
      </c>
      <c r="AJ538" s="31">
        <f t="shared" si="20"/>
        <v>0</v>
      </c>
      <c r="AK538" s="60">
        <f>VLOOKUP(K538,'5th Cycle APR Raw Data-Final'!$A$3:$R$1977,18,FALSE)</f>
        <v>103</v>
      </c>
      <c r="AL538" s="60">
        <f>IF(AN538&lt;1,SUMIFS('5th Cycle APR Raw Data-Final'!$S$3:$S$1977,'5th Cycle APR Raw Data-Final'!$A$3:$A$1977,'SB35 Determination Data'!$K538,'5th Cycle APR Raw Data-Final'!$T$3:$T$1977,"&gt;="&amp;'SB35 Determination Data'!$F538,'5th Cycle APR Raw Data-Final'!$T$3:$T$1977,"&lt;"&amp;E538),SUMIFS('5th Cycle APR Raw Data-Final'!$S$3:$S$1977,'5th Cycle APR Raw Data-Final'!$A$3:$A$1977,'SB35 Determination Data'!$K538,'5th Cycle APR Raw Data-Final'!$T$3:$T$1977,"&gt;="&amp;'SB35 Determination Data'!$F538,'5th Cycle APR Raw Data-Final'!$T$3:$T$1977,"&lt;="&amp;G538))</f>
        <v>6</v>
      </c>
      <c r="AM538" s="60">
        <f t="shared" si="21"/>
        <v>97</v>
      </c>
      <c r="AN538" s="62">
        <f t="shared" si="22"/>
        <v>1</v>
      </c>
      <c r="AO538" s="9" t="str">
        <f t="shared" si="23"/>
        <v>YES</v>
      </c>
      <c r="AP538" s="9" t="str">
        <f t="shared" si="24"/>
        <v>NO</v>
      </c>
      <c r="AQ538" s="9" t="str">
        <f t="shared" si="25"/>
        <v>NO</v>
      </c>
      <c r="AR538" s="48" t="str">
        <f>VLOOKUP(K538,'2018Submitted'!$A$2:$C$540,3,FALSE)</f>
        <v>Successful</v>
      </c>
      <c r="AS538" s="9" t="str">
        <f t="shared" si="26"/>
        <v>NO</v>
      </c>
      <c r="AT538" s="9" t="str">
        <f t="shared" si="27"/>
        <v>NO</v>
      </c>
    </row>
    <row r="539" spans="1:46" ht="12.75" customHeight="1" x14ac:dyDescent="0.15">
      <c r="A539" s="9" t="s">
        <v>594</v>
      </c>
      <c r="B539" s="9" t="str">
        <f t="shared" si="28"/>
        <v>YUBA CITY</v>
      </c>
      <c r="C539" s="31">
        <f t="shared" si="1"/>
        <v>0.625</v>
      </c>
      <c r="D539" s="45">
        <f t="shared" si="2"/>
        <v>8</v>
      </c>
      <c r="E539" s="46">
        <f t="shared" si="3"/>
        <v>2018</v>
      </c>
      <c r="F539" s="46">
        <f t="shared" si="4"/>
        <v>2014</v>
      </c>
      <c r="G539" s="46" t="str">
        <f t="shared" si="5"/>
        <v>2021</v>
      </c>
      <c r="H539" s="9" t="str">
        <f t="shared" si="6"/>
        <v>10/31/2013</v>
      </c>
      <c r="I539" s="9" t="str">
        <f t="shared" si="7"/>
        <v>10/31/2021</v>
      </c>
      <c r="J539" s="9" t="s">
        <v>123</v>
      </c>
      <c r="K539" s="49" t="s">
        <v>597</v>
      </c>
      <c r="L539" s="60">
        <f>VLOOKUP(K539,'5th Cycle APR Raw Data-Final'!$A$3:$P$1977,6,FALSE)</f>
        <v>624</v>
      </c>
      <c r="M539" s="60">
        <f>IF(AN539&lt;1,SUMIFS('5th Cycle APR Raw Data-Final'!G$3:G$1977,'5th Cycle APR Raw Data-Final'!$A$3:$A$1977,'SB35 Determination Data'!$K539,'5th Cycle APR Raw Data-Final'!$T$3:$T$1977,"&gt;="&amp;'SB35 Determination Data'!$F539,'5th Cycle APR Raw Data-Final'!$T$3:$T$1977,"&lt;"&amp;E539),SUMIFS('5th Cycle APR Raw Data-Final'!G$3:G$1977,'5th Cycle APR Raw Data-Final'!$A$3:$A$1977,'SB35 Determination Data'!$K539,'5th Cycle APR Raw Data-Final'!$T$3:$T$1977,"&gt;="&amp;'SB35 Determination Data'!$F539,'5th Cycle APR Raw Data-Final'!$T$3:$T$1977,"&lt;="&amp;G539))</f>
        <v>3</v>
      </c>
      <c r="N539" s="60">
        <f>IF(AN539&lt;1,SUMIFS('5th Cycle APR Raw Data-Final'!H$3:H$1977,'5th Cycle APR Raw Data-Final'!$A$3:$A$1977,'SB35 Determination Data'!$K539,'5th Cycle APR Raw Data-Final'!$T$3:$T$1977,"&gt;="&amp;'SB35 Determination Data'!$F539,'5th Cycle APR Raw Data-Final'!$T$3:$T$1977,"&lt;"&amp;E539),SUMIFS('5th Cycle APR Raw Data-Final'!H$3:H$1977,'5th Cycle APR Raw Data-Final'!$A$3:$A$1977,'SB35 Determination Data'!$K539,'5th Cycle APR Raw Data-Final'!$T$3:$T$1977,"&gt;="&amp;'SB35 Determination Data'!$F539,'5th Cycle APR Raw Data-Final'!$T$3:$T$1977,"&lt;="&amp;G539))</f>
        <v>3</v>
      </c>
      <c r="O539" s="60">
        <f>IF(AN539&lt;1,SUMIFS('5th Cycle APR Raw Data-Final'!I$3:I$1977,'5th Cycle APR Raw Data-Final'!$A$3:$A$1977,'SB35 Determination Data'!$K539,'5th Cycle APR Raw Data-Final'!$T$3:$T$1977,"&gt;="&amp;'SB35 Determination Data'!$F539,'5th Cycle APR Raw Data-Final'!$T$3:$T$1977,"&lt;"&amp;E539),SUMIFS('5th Cycle APR Raw Data-Final'!I$3:I$1977,'5th Cycle APR Raw Data-Final'!$A$3:$A$1977,'SB35 Determination Data'!$K539,'5th Cycle APR Raw Data-Final'!$T$3:$T$1977,"&gt;="&amp;'SB35 Determination Data'!$F539,'5th Cycle APR Raw Data-Final'!$T$3:$T$1977,"&lt;="&amp;G539))</f>
        <v>0</v>
      </c>
      <c r="P539" s="60">
        <f t="shared" si="8"/>
        <v>621</v>
      </c>
      <c r="Q539" s="31">
        <f t="shared" si="9"/>
        <v>4.807692307692308E-3</v>
      </c>
      <c r="R539" s="61">
        <f t="shared" si="10"/>
        <v>312</v>
      </c>
      <c r="S539" s="61">
        <f t="shared" si="11"/>
        <v>0</v>
      </c>
      <c r="T539" s="60">
        <f>VLOOKUP(K539,'5th Cycle APR Raw Data-Final'!$A$3:$P$1977,10,FALSE)</f>
        <v>437</v>
      </c>
      <c r="U539" s="60">
        <f>IF(AN539&lt;1,SUMIFS('5th Cycle APR Raw Data-Final'!K$3:K$1977,'5th Cycle APR Raw Data-Final'!$A$3:$A$1977,'SB35 Determination Data'!$K539,'5th Cycle APR Raw Data-Final'!$T$3:$T$1977,"&gt;="&amp;'SB35 Determination Data'!$F539,'5th Cycle APR Raw Data-Final'!$T$3:$T$1977,"&lt;"&amp;E539),SUMIFS('5th Cycle APR Raw Data-Final'!K$3:K$1977,'5th Cycle APR Raw Data-Final'!$A$3:$A$1977,'SB35 Determination Data'!$K539,'5th Cycle APR Raw Data-Final'!$T$3:$T$1977,"&gt;="&amp;'SB35 Determination Data'!$F539,'5th Cycle APR Raw Data-Final'!$T$3:$T$1977,"&lt;="&amp;G539))</f>
        <v>11</v>
      </c>
      <c r="V539" s="60">
        <f>IF(AN539&lt;1,SUMIFS('5th Cycle APR Raw Data-Final'!L$3:L$1977,'5th Cycle APR Raw Data-Final'!$A$3:$A$1977,'SB35 Determination Data'!$K539,'5th Cycle APR Raw Data-Final'!$T$3:$T$1977,"&gt;="&amp;'SB35 Determination Data'!$F539,'5th Cycle APR Raw Data-Final'!$T$3:$T$1977,"&lt;"&amp;E539),SUMIFS('5th Cycle APR Raw Data-Final'!L$3:L$1977,'5th Cycle APR Raw Data-Final'!$A$3:$A$1977,'SB35 Determination Data'!$K539,'5th Cycle APR Raw Data-Final'!$T$3:$T$1977,"&gt;="&amp;'SB35 Determination Data'!$F539,'5th Cycle APR Raw Data-Final'!$T$3:$T$1977,"&lt;="&amp;G539))</f>
        <v>11</v>
      </c>
      <c r="W539" s="60">
        <f>IF(AN539&lt;1,SUMIFS('5th Cycle APR Raw Data-Final'!M$3:M$1977,'5th Cycle APR Raw Data-Final'!$A$3:$A$1977,'SB35 Determination Data'!$K539,'5th Cycle APR Raw Data-Final'!$T$3:$T$1977,"&gt;="&amp;'SB35 Determination Data'!$F539,'5th Cycle APR Raw Data-Final'!$T$3:$T$1977,"&lt;"&amp;E539),SUMIFS('5th Cycle APR Raw Data-Final'!M$3:M$1977,'5th Cycle APR Raw Data-Final'!$A$3:$A$1977,'SB35 Determination Data'!$K539,'5th Cycle APR Raw Data-Final'!$T$3:$T$1977,"&gt;="&amp;'SB35 Determination Data'!$F539,'5th Cycle APR Raw Data-Final'!$T$3:$T$1977,"&lt;="&amp;G539))</f>
        <v>0</v>
      </c>
      <c r="X539" s="60">
        <f t="shared" si="12"/>
        <v>426</v>
      </c>
      <c r="Y539" s="60">
        <f t="shared" si="13"/>
        <v>11</v>
      </c>
      <c r="Z539" s="60">
        <f t="shared" si="14"/>
        <v>426</v>
      </c>
      <c r="AA539" s="31">
        <f t="shared" si="15"/>
        <v>2.5171624713958809E-2</v>
      </c>
      <c r="AB539" s="31">
        <f t="shared" si="16"/>
        <v>2.5171624713958809E-2</v>
      </c>
      <c r="AC539" s="60">
        <f>VLOOKUP(K539,'5th Cycle APR Raw Data-Final'!$A$3:$P$1977,14,FALSE)</f>
        <v>498</v>
      </c>
      <c r="AD539" s="60">
        <f>IF(AN539&lt;1,SUMIFS('5th Cycle APR Raw Data-Final'!$O$3:$O$1977,'5th Cycle APR Raw Data-Final'!$A$3:$A$1977,'SB35 Determination Data'!$K539,'5th Cycle APR Raw Data-Final'!$T$3:$T$1977,"&gt;="&amp;'SB35 Determination Data'!$F539,'5th Cycle APR Raw Data-Final'!$T$3:$T$1977,"&lt;"&amp;E539),SUMIFS('5th Cycle APR Raw Data-Final'!$O$3:$O$1977,'5th Cycle APR Raw Data-Final'!$A$3:$A$1977,'SB35 Determination Data'!$K539,'5th Cycle APR Raw Data-Final'!$T$3:$T$1977,"&gt;="&amp;'SB35 Determination Data'!$F539,'5th Cycle APR Raw Data-Final'!$T$3:$T$1977,"&lt;="&amp;G539))</f>
        <v>135</v>
      </c>
      <c r="AE539" s="60">
        <f t="shared" si="17"/>
        <v>363</v>
      </c>
      <c r="AF539" s="31">
        <f t="shared" si="18"/>
        <v>0.27108433734939757</v>
      </c>
      <c r="AG539" s="60">
        <f>VLOOKUP(K539,'5th Cycle APR Raw Data-Final'!$A$3:$P$1977,16,FALSE)</f>
        <v>1120</v>
      </c>
      <c r="AH539" s="60">
        <f>IF(AN539&lt;1,SUMIFS('5th Cycle APR Raw Data-Final'!$Q$3:$Q$1977,'5th Cycle APR Raw Data-Final'!$A$3:$A$1977,'SB35 Determination Data'!$K539,'5th Cycle APR Raw Data-Final'!$T$3:$T$1977,"&gt;="&amp;'SB35 Determination Data'!$F539,'5th Cycle APR Raw Data-Final'!$T$3:$T$1977,"&lt;"&amp;E539),SUMIFS('5th Cycle APR Raw Data-Final'!$Q$3:$Q$1977,'5th Cycle APR Raw Data-Final'!$A$3:$A$1977,'SB35 Determination Data'!$K539,'5th Cycle APR Raw Data-Final'!$T$3:$T$1977,"&gt;="&amp;'SB35 Determination Data'!$F539,'5th Cycle APR Raw Data-Final'!$T$3:$T$1977,"&lt;="&amp;G539))</f>
        <v>100</v>
      </c>
      <c r="AI539" s="60">
        <f t="shared" si="19"/>
        <v>1020</v>
      </c>
      <c r="AJ539" s="31">
        <f t="shared" si="20"/>
        <v>8.9285714285714288E-2</v>
      </c>
      <c r="AK539" s="60">
        <f>VLOOKUP(K539,'5th Cycle APR Raw Data-Final'!$A$3:$R$1977,18,FALSE)</f>
        <v>2679</v>
      </c>
      <c r="AL539" s="60">
        <f>IF(AN539&lt;1,SUMIFS('5th Cycle APR Raw Data-Final'!$S$3:$S$1977,'5th Cycle APR Raw Data-Final'!$A$3:$A$1977,'SB35 Determination Data'!$K539,'5th Cycle APR Raw Data-Final'!$T$3:$T$1977,"&gt;="&amp;'SB35 Determination Data'!$F539,'5th Cycle APR Raw Data-Final'!$T$3:$T$1977,"&lt;"&amp;E539),SUMIFS('5th Cycle APR Raw Data-Final'!$S$3:$S$1977,'5th Cycle APR Raw Data-Final'!$A$3:$A$1977,'SB35 Determination Data'!$K539,'5th Cycle APR Raw Data-Final'!$T$3:$T$1977,"&gt;="&amp;'SB35 Determination Data'!$F539,'5th Cycle APR Raw Data-Final'!$T$3:$T$1977,"&lt;="&amp;G539))</f>
        <v>249</v>
      </c>
      <c r="AM539" s="60">
        <f t="shared" si="21"/>
        <v>2430</v>
      </c>
      <c r="AN539" s="62">
        <f t="shared" si="22"/>
        <v>0.5</v>
      </c>
      <c r="AO539" s="9" t="str">
        <f t="shared" si="23"/>
        <v>YES</v>
      </c>
      <c r="AP539" s="9" t="str">
        <f t="shared" si="24"/>
        <v>NO</v>
      </c>
      <c r="AQ539" s="9" t="str">
        <f t="shared" si="25"/>
        <v>NO</v>
      </c>
      <c r="AR539" s="48" t="str">
        <f>VLOOKUP(K539,'2018Submitted'!$A$2:$C$540,3,FALSE)</f>
        <v>No 2018 Annual Progress Report</v>
      </c>
      <c r="AS539" s="9" t="str">
        <f t="shared" si="26"/>
        <v>NO</v>
      </c>
      <c r="AT539" s="9" t="str">
        <f t="shared" si="27"/>
        <v>NO</v>
      </c>
    </row>
    <row r="540" spans="1:46" ht="12.75" customHeight="1" x14ac:dyDescent="0.15">
      <c r="A540" s="9" t="s">
        <v>630</v>
      </c>
      <c r="B540" s="9" t="str">
        <f t="shared" si="28"/>
        <v>YUBA COUNTY</v>
      </c>
      <c r="C540" s="31">
        <f t="shared" si="1"/>
        <v>0.625</v>
      </c>
      <c r="D540" s="45">
        <f t="shared" si="2"/>
        <v>8</v>
      </c>
      <c r="E540" s="46">
        <f t="shared" si="3"/>
        <v>2018</v>
      </c>
      <c r="F540" s="46">
        <f t="shared" si="4"/>
        <v>2014</v>
      </c>
      <c r="G540" s="46" t="str">
        <f t="shared" si="5"/>
        <v>2021</v>
      </c>
      <c r="H540" s="9" t="str">
        <f t="shared" si="6"/>
        <v>10/31/2013</v>
      </c>
      <c r="I540" s="9" t="str">
        <f t="shared" si="7"/>
        <v>10/31/2021</v>
      </c>
      <c r="J540" s="9" t="s">
        <v>123</v>
      </c>
      <c r="K540" s="49" t="s">
        <v>631</v>
      </c>
      <c r="L540" s="60">
        <f>VLOOKUP(K540,'5th Cycle APR Raw Data-Final'!$A$3:$P$1977,6,FALSE)</f>
        <v>1036</v>
      </c>
      <c r="M540" s="60">
        <f>IF(AN540&lt;1,SUMIFS('5th Cycle APR Raw Data-Final'!G$3:G$1977,'5th Cycle APR Raw Data-Final'!$A$3:$A$1977,'SB35 Determination Data'!$K540,'5th Cycle APR Raw Data-Final'!$T$3:$T$1977,"&gt;="&amp;'SB35 Determination Data'!$F540,'5th Cycle APR Raw Data-Final'!$T$3:$T$1977,"&lt;"&amp;E540),SUMIFS('5th Cycle APR Raw Data-Final'!G$3:G$1977,'5th Cycle APR Raw Data-Final'!$A$3:$A$1977,'SB35 Determination Data'!$K540,'5th Cycle APR Raw Data-Final'!$T$3:$T$1977,"&gt;="&amp;'SB35 Determination Data'!$F540,'5th Cycle APR Raw Data-Final'!$T$3:$T$1977,"&lt;="&amp;G540))</f>
        <v>0</v>
      </c>
      <c r="N540" s="60">
        <f>IF(AN540&lt;1,SUMIFS('5th Cycle APR Raw Data-Final'!H$3:H$1977,'5th Cycle APR Raw Data-Final'!$A$3:$A$1977,'SB35 Determination Data'!$K540,'5th Cycle APR Raw Data-Final'!$T$3:$T$1977,"&gt;="&amp;'SB35 Determination Data'!$F540,'5th Cycle APR Raw Data-Final'!$T$3:$T$1977,"&lt;"&amp;E540),SUMIFS('5th Cycle APR Raw Data-Final'!H$3:H$1977,'5th Cycle APR Raw Data-Final'!$A$3:$A$1977,'SB35 Determination Data'!$K540,'5th Cycle APR Raw Data-Final'!$T$3:$T$1977,"&gt;="&amp;'SB35 Determination Data'!$F540,'5th Cycle APR Raw Data-Final'!$T$3:$T$1977,"&lt;="&amp;G540))</f>
        <v>0</v>
      </c>
      <c r="O540" s="60">
        <f>IF(AN540&lt;1,SUMIFS('5th Cycle APR Raw Data-Final'!I$3:I$1977,'5th Cycle APR Raw Data-Final'!$A$3:$A$1977,'SB35 Determination Data'!$K540,'5th Cycle APR Raw Data-Final'!$T$3:$T$1977,"&gt;="&amp;'SB35 Determination Data'!$F540,'5th Cycle APR Raw Data-Final'!$T$3:$T$1977,"&lt;"&amp;E540),SUMIFS('5th Cycle APR Raw Data-Final'!I$3:I$1977,'5th Cycle APR Raw Data-Final'!$A$3:$A$1977,'SB35 Determination Data'!$K540,'5th Cycle APR Raw Data-Final'!$T$3:$T$1977,"&gt;="&amp;'SB35 Determination Data'!$F540,'5th Cycle APR Raw Data-Final'!$T$3:$T$1977,"&lt;="&amp;G540))</f>
        <v>0</v>
      </c>
      <c r="P540" s="60">
        <f t="shared" si="8"/>
        <v>1036</v>
      </c>
      <c r="Q540" s="31">
        <f t="shared" si="9"/>
        <v>0</v>
      </c>
      <c r="R540" s="61">
        <f t="shared" si="10"/>
        <v>518</v>
      </c>
      <c r="S540" s="61">
        <f t="shared" si="11"/>
        <v>0</v>
      </c>
      <c r="T540" s="60">
        <f>VLOOKUP(K540,'5th Cycle APR Raw Data-Final'!$A$3:$P$1977,10,FALSE)</f>
        <v>727</v>
      </c>
      <c r="U540" s="60">
        <f>IF(AN540&lt;1,SUMIFS('5th Cycle APR Raw Data-Final'!K$3:K$1977,'5th Cycle APR Raw Data-Final'!$A$3:$A$1977,'SB35 Determination Data'!$K540,'5th Cycle APR Raw Data-Final'!$T$3:$T$1977,"&gt;="&amp;'SB35 Determination Data'!$F540,'5th Cycle APR Raw Data-Final'!$T$3:$T$1977,"&lt;"&amp;E540),SUMIFS('5th Cycle APR Raw Data-Final'!K$3:K$1977,'5th Cycle APR Raw Data-Final'!$A$3:$A$1977,'SB35 Determination Data'!$K540,'5th Cycle APR Raw Data-Final'!$T$3:$T$1977,"&gt;="&amp;'SB35 Determination Data'!$F540,'5th Cycle APR Raw Data-Final'!$T$3:$T$1977,"&lt;="&amp;G540))</f>
        <v>0</v>
      </c>
      <c r="V540" s="60">
        <f>IF(AN540&lt;1,SUMIFS('5th Cycle APR Raw Data-Final'!L$3:L$1977,'5th Cycle APR Raw Data-Final'!$A$3:$A$1977,'SB35 Determination Data'!$K540,'5th Cycle APR Raw Data-Final'!$T$3:$T$1977,"&gt;="&amp;'SB35 Determination Data'!$F540,'5th Cycle APR Raw Data-Final'!$T$3:$T$1977,"&lt;"&amp;E540),SUMIFS('5th Cycle APR Raw Data-Final'!L$3:L$1977,'5th Cycle APR Raw Data-Final'!$A$3:$A$1977,'SB35 Determination Data'!$K540,'5th Cycle APR Raw Data-Final'!$T$3:$T$1977,"&gt;="&amp;'SB35 Determination Data'!$F540,'5th Cycle APR Raw Data-Final'!$T$3:$T$1977,"&lt;="&amp;G540))</f>
        <v>0</v>
      </c>
      <c r="W540" s="60">
        <f>IF(AN540&lt;1,SUMIFS('5th Cycle APR Raw Data-Final'!M$3:M$1977,'5th Cycle APR Raw Data-Final'!$A$3:$A$1977,'SB35 Determination Data'!$K540,'5th Cycle APR Raw Data-Final'!$T$3:$T$1977,"&gt;="&amp;'SB35 Determination Data'!$F540,'5th Cycle APR Raw Data-Final'!$T$3:$T$1977,"&lt;"&amp;E540),SUMIFS('5th Cycle APR Raw Data-Final'!M$3:M$1977,'5th Cycle APR Raw Data-Final'!$A$3:$A$1977,'SB35 Determination Data'!$K540,'5th Cycle APR Raw Data-Final'!$T$3:$T$1977,"&gt;="&amp;'SB35 Determination Data'!$F540,'5th Cycle APR Raw Data-Final'!$T$3:$T$1977,"&lt;="&amp;G540))</f>
        <v>0</v>
      </c>
      <c r="X540" s="60">
        <f t="shared" si="12"/>
        <v>727</v>
      </c>
      <c r="Y540" s="60">
        <f t="shared" si="13"/>
        <v>0</v>
      </c>
      <c r="Z540" s="60">
        <f t="shared" si="14"/>
        <v>727</v>
      </c>
      <c r="AA540" s="31">
        <f t="shared" si="15"/>
        <v>0</v>
      </c>
      <c r="AB540" s="31">
        <f t="shared" si="16"/>
        <v>0</v>
      </c>
      <c r="AC540" s="60">
        <f>VLOOKUP(K540,'5th Cycle APR Raw Data-Final'!$A$3:$P$1977,14,FALSE)</f>
        <v>870</v>
      </c>
      <c r="AD540" s="60">
        <f>IF(AN540&lt;1,SUMIFS('5th Cycle APR Raw Data-Final'!$O$3:$O$1977,'5th Cycle APR Raw Data-Final'!$A$3:$A$1977,'SB35 Determination Data'!$K540,'5th Cycle APR Raw Data-Final'!$T$3:$T$1977,"&gt;="&amp;'SB35 Determination Data'!$F540,'5th Cycle APR Raw Data-Final'!$T$3:$T$1977,"&lt;"&amp;E540),SUMIFS('5th Cycle APR Raw Data-Final'!$O$3:$O$1977,'5th Cycle APR Raw Data-Final'!$A$3:$A$1977,'SB35 Determination Data'!$K540,'5th Cycle APR Raw Data-Final'!$T$3:$T$1977,"&gt;="&amp;'SB35 Determination Data'!$F540,'5th Cycle APR Raw Data-Final'!$T$3:$T$1977,"&lt;="&amp;G540))</f>
        <v>1</v>
      </c>
      <c r="AE540" s="60">
        <f t="shared" si="17"/>
        <v>869</v>
      </c>
      <c r="AF540" s="31">
        <f t="shared" si="18"/>
        <v>1.1494252873563218E-3</v>
      </c>
      <c r="AG540" s="60">
        <f>VLOOKUP(K540,'5th Cycle APR Raw Data-Final'!$A$3:$P$1977,16,FALSE)</f>
        <v>2043</v>
      </c>
      <c r="AH540" s="60">
        <f>IF(AN540&lt;1,SUMIFS('5th Cycle APR Raw Data-Final'!$Q$3:$Q$1977,'5th Cycle APR Raw Data-Final'!$A$3:$A$1977,'SB35 Determination Data'!$K540,'5th Cycle APR Raw Data-Final'!$T$3:$T$1977,"&gt;="&amp;'SB35 Determination Data'!$F540,'5th Cycle APR Raw Data-Final'!$T$3:$T$1977,"&lt;"&amp;E540),SUMIFS('5th Cycle APR Raw Data-Final'!$Q$3:$Q$1977,'5th Cycle APR Raw Data-Final'!$A$3:$A$1977,'SB35 Determination Data'!$K540,'5th Cycle APR Raw Data-Final'!$T$3:$T$1977,"&gt;="&amp;'SB35 Determination Data'!$F540,'5th Cycle APR Raw Data-Final'!$T$3:$T$1977,"&lt;="&amp;G540))</f>
        <v>85</v>
      </c>
      <c r="AI540" s="60">
        <f t="shared" si="19"/>
        <v>1958</v>
      </c>
      <c r="AJ540" s="31">
        <f t="shared" si="20"/>
        <v>4.1605482134116495E-2</v>
      </c>
      <c r="AK540" s="60">
        <f>VLOOKUP(K540,'5th Cycle APR Raw Data-Final'!$A$3:$R$1977,18,FALSE)</f>
        <v>4676</v>
      </c>
      <c r="AL540" s="60">
        <f>IF(AN540&lt;1,SUMIFS('5th Cycle APR Raw Data-Final'!$S$3:$S$1977,'5th Cycle APR Raw Data-Final'!$A$3:$A$1977,'SB35 Determination Data'!$K540,'5th Cycle APR Raw Data-Final'!$T$3:$T$1977,"&gt;="&amp;'SB35 Determination Data'!$F540,'5th Cycle APR Raw Data-Final'!$T$3:$T$1977,"&lt;"&amp;E540),SUMIFS('5th Cycle APR Raw Data-Final'!$S$3:$S$1977,'5th Cycle APR Raw Data-Final'!$A$3:$A$1977,'SB35 Determination Data'!$K540,'5th Cycle APR Raw Data-Final'!$T$3:$T$1977,"&gt;="&amp;'SB35 Determination Data'!$F540,'5th Cycle APR Raw Data-Final'!$T$3:$T$1977,"&lt;="&amp;G540))</f>
        <v>86</v>
      </c>
      <c r="AM540" s="60">
        <f t="shared" si="21"/>
        <v>4590</v>
      </c>
      <c r="AN540" s="62">
        <f t="shared" si="22"/>
        <v>0.5</v>
      </c>
      <c r="AO540" s="9" t="str">
        <f t="shared" si="23"/>
        <v>YES</v>
      </c>
      <c r="AP540" s="9" t="str">
        <f t="shared" si="24"/>
        <v>NO</v>
      </c>
      <c r="AQ540" s="9" t="str">
        <f t="shared" si="25"/>
        <v>NO</v>
      </c>
      <c r="AR540" s="48" t="str">
        <f>VLOOKUP(K540,'2018Submitted'!$A$2:$C$540,3,FALSE)</f>
        <v>No 2018 Annual Progress Report</v>
      </c>
      <c r="AS540" s="9" t="str">
        <f t="shared" si="26"/>
        <v>NO</v>
      </c>
      <c r="AT540" s="9" t="str">
        <f t="shared" si="27"/>
        <v>NO</v>
      </c>
    </row>
    <row r="541" spans="1:46" ht="12.75" customHeight="1" x14ac:dyDescent="0.15">
      <c r="A541" s="9" t="s">
        <v>352</v>
      </c>
      <c r="B541" s="9" t="str">
        <f t="shared" si="28"/>
        <v>YUCAIPA</v>
      </c>
      <c r="C541" s="31">
        <f t="shared" si="1"/>
        <v>0.625</v>
      </c>
      <c r="D541" s="45">
        <f t="shared" si="2"/>
        <v>8</v>
      </c>
      <c r="E541" s="46">
        <f t="shared" si="3"/>
        <v>2018</v>
      </c>
      <c r="F541" s="46">
        <f t="shared" si="4"/>
        <v>2014</v>
      </c>
      <c r="G541" s="46" t="str">
        <f t="shared" si="5"/>
        <v>2021</v>
      </c>
      <c r="H541" s="9" t="str">
        <f t="shared" si="6"/>
        <v>10/15/2013</v>
      </c>
      <c r="I541" s="9" t="str">
        <f t="shared" si="7"/>
        <v>10/15/2021</v>
      </c>
      <c r="J541" s="9" t="s">
        <v>144</v>
      </c>
      <c r="K541" s="49" t="s">
        <v>410</v>
      </c>
      <c r="L541" s="60">
        <f>VLOOKUP(K541,'5th Cycle APR Raw Data-Final'!$A$3:$P$1977,6,FALSE)</f>
        <v>376</v>
      </c>
      <c r="M541" s="60">
        <f>IF(AN541&lt;1,SUMIFS('5th Cycle APR Raw Data-Final'!G$3:G$1977,'5th Cycle APR Raw Data-Final'!$A$3:$A$1977,'SB35 Determination Data'!$K541,'5th Cycle APR Raw Data-Final'!$T$3:$T$1977,"&gt;="&amp;'SB35 Determination Data'!$F541,'5th Cycle APR Raw Data-Final'!$T$3:$T$1977,"&lt;"&amp;E541),SUMIFS('5th Cycle APR Raw Data-Final'!G$3:G$1977,'5th Cycle APR Raw Data-Final'!$A$3:$A$1977,'SB35 Determination Data'!$K541,'5th Cycle APR Raw Data-Final'!$T$3:$T$1977,"&gt;="&amp;'SB35 Determination Data'!$F541,'5th Cycle APR Raw Data-Final'!$T$3:$T$1977,"&lt;="&amp;G541))</f>
        <v>42</v>
      </c>
      <c r="N541" s="60">
        <f>IF(AN541&lt;1,SUMIFS('5th Cycle APR Raw Data-Final'!H$3:H$1977,'5th Cycle APR Raw Data-Final'!$A$3:$A$1977,'SB35 Determination Data'!$K541,'5th Cycle APR Raw Data-Final'!$T$3:$T$1977,"&gt;="&amp;'SB35 Determination Data'!$F541,'5th Cycle APR Raw Data-Final'!$T$3:$T$1977,"&lt;"&amp;E541),SUMIFS('5th Cycle APR Raw Data-Final'!H$3:H$1977,'5th Cycle APR Raw Data-Final'!$A$3:$A$1977,'SB35 Determination Data'!$K541,'5th Cycle APR Raw Data-Final'!$T$3:$T$1977,"&gt;="&amp;'SB35 Determination Data'!$F541,'5th Cycle APR Raw Data-Final'!$T$3:$T$1977,"&lt;="&amp;G541))</f>
        <v>42</v>
      </c>
      <c r="O541" s="60">
        <f>IF(AN541&lt;1,SUMIFS('5th Cycle APR Raw Data-Final'!I$3:I$1977,'5th Cycle APR Raw Data-Final'!$A$3:$A$1977,'SB35 Determination Data'!$K541,'5th Cycle APR Raw Data-Final'!$T$3:$T$1977,"&gt;="&amp;'SB35 Determination Data'!$F541,'5th Cycle APR Raw Data-Final'!$T$3:$T$1977,"&lt;"&amp;E541),SUMIFS('5th Cycle APR Raw Data-Final'!I$3:I$1977,'5th Cycle APR Raw Data-Final'!$A$3:$A$1977,'SB35 Determination Data'!$K541,'5th Cycle APR Raw Data-Final'!$T$3:$T$1977,"&gt;="&amp;'SB35 Determination Data'!$F541,'5th Cycle APR Raw Data-Final'!$T$3:$T$1977,"&lt;="&amp;G541))</f>
        <v>0</v>
      </c>
      <c r="P541" s="60">
        <f t="shared" si="8"/>
        <v>334</v>
      </c>
      <c r="Q541" s="31">
        <f t="shared" si="9"/>
        <v>0.11170212765957446</v>
      </c>
      <c r="R541" s="61">
        <f t="shared" si="10"/>
        <v>188</v>
      </c>
      <c r="S541" s="61">
        <f t="shared" si="11"/>
        <v>0</v>
      </c>
      <c r="T541" s="60">
        <f>VLOOKUP(K541,'5th Cycle APR Raw Data-Final'!$A$3:$P$1977,10,FALSE)</f>
        <v>261</v>
      </c>
      <c r="U541" s="60">
        <f>IF(AN541&lt;1,SUMIFS('5th Cycle APR Raw Data-Final'!K$3:K$1977,'5th Cycle APR Raw Data-Final'!$A$3:$A$1977,'SB35 Determination Data'!$K541,'5th Cycle APR Raw Data-Final'!$T$3:$T$1977,"&gt;="&amp;'SB35 Determination Data'!$F541,'5th Cycle APR Raw Data-Final'!$T$3:$T$1977,"&lt;"&amp;E541),SUMIFS('5th Cycle APR Raw Data-Final'!K$3:K$1977,'5th Cycle APR Raw Data-Final'!$A$3:$A$1977,'SB35 Determination Data'!$K541,'5th Cycle APR Raw Data-Final'!$T$3:$T$1977,"&gt;="&amp;'SB35 Determination Data'!$F541,'5th Cycle APR Raw Data-Final'!$T$3:$T$1977,"&lt;="&amp;G541))</f>
        <v>132</v>
      </c>
      <c r="V541" s="60">
        <f>IF(AN541&lt;1,SUMIFS('5th Cycle APR Raw Data-Final'!L$3:L$1977,'5th Cycle APR Raw Data-Final'!$A$3:$A$1977,'SB35 Determination Data'!$K541,'5th Cycle APR Raw Data-Final'!$T$3:$T$1977,"&gt;="&amp;'SB35 Determination Data'!$F541,'5th Cycle APR Raw Data-Final'!$T$3:$T$1977,"&lt;"&amp;E541),SUMIFS('5th Cycle APR Raw Data-Final'!L$3:L$1977,'5th Cycle APR Raw Data-Final'!$A$3:$A$1977,'SB35 Determination Data'!$K541,'5th Cycle APR Raw Data-Final'!$T$3:$T$1977,"&gt;="&amp;'SB35 Determination Data'!$F541,'5th Cycle APR Raw Data-Final'!$T$3:$T$1977,"&lt;="&amp;G541))</f>
        <v>101</v>
      </c>
      <c r="W541" s="60">
        <f>IF(AN541&lt;1,SUMIFS('5th Cycle APR Raw Data-Final'!M$3:M$1977,'5th Cycle APR Raw Data-Final'!$A$3:$A$1977,'SB35 Determination Data'!$K541,'5th Cycle APR Raw Data-Final'!$T$3:$T$1977,"&gt;="&amp;'SB35 Determination Data'!$F541,'5th Cycle APR Raw Data-Final'!$T$3:$T$1977,"&lt;"&amp;E541),SUMIFS('5th Cycle APR Raw Data-Final'!M$3:M$1977,'5th Cycle APR Raw Data-Final'!$A$3:$A$1977,'SB35 Determination Data'!$K541,'5th Cycle APR Raw Data-Final'!$T$3:$T$1977,"&gt;="&amp;'SB35 Determination Data'!$F541,'5th Cycle APR Raw Data-Final'!$T$3:$T$1977,"&lt;="&amp;G541))</f>
        <v>31</v>
      </c>
      <c r="X541" s="60">
        <f t="shared" si="12"/>
        <v>129</v>
      </c>
      <c r="Y541" s="60">
        <f t="shared" si="13"/>
        <v>132</v>
      </c>
      <c r="Z541" s="60">
        <f t="shared" si="14"/>
        <v>129</v>
      </c>
      <c r="AA541" s="31">
        <f t="shared" si="15"/>
        <v>0.50574712643678166</v>
      </c>
      <c r="AB541" s="31">
        <f t="shared" si="16"/>
        <v>0.50574712643678166</v>
      </c>
      <c r="AC541" s="60">
        <f>VLOOKUP(K541,'5th Cycle APR Raw Data-Final'!$A$3:$P$1977,14,FALSE)</f>
        <v>299</v>
      </c>
      <c r="AD541" s="60">
        <f>IF(AN541&lt;1,SUMIFS('5th Cycle APR Raw Data-Final'!$O$3:$O$1977,'5th Cycle APR Raw Data-Final'!$A$3:$A$1977,'SB35 Determination Data'!$K541,'5th Cycle APR Raw Data-Final'!$T$3:$T$1977,"&gt;="&amp;'SB35 Determination Data'!$F541,'5th Cycle APR Raw Data-Final'!$T$3:$T$1977,"&lt;"&amp;E541),SUMIFS('5th Cycle APR Raw Data-Final'!$O$3:$O$1977,'5th Cycle APR Raw Data-Final'!$A$3:$A$1977,'SB35 Determination Data'!$K541,'5th Cycle APR Raw Data-Final'!$T$3:$T$1977,"&gt;="&amp;'SB35 Determination Data'!$F541,'5th Cycle APR Raw Data-Final'!$T$3:$T$1977,"&lt;="&amp;G541))</f>
        <v>35</v>
      </c>
      <c r="AE541" s="60">
        <f t="shared" si="17"/>
        <v>264</v>
      </c>
      <c r="AF541" s="31">
        <f t="shared" si="18"/>
        <v>0.11705685618729098</v>
      </c>
      <c r="AG541" s="60">
        <f>VLOOKUP(K541,'5th Cycle APR Raw Data-Final'!$A$3:$P$1977,16,FALSE)</f>
        <v>669</v>
      </c>
      <c r="AH541" s="60">
        <f>IF(AN541&lt;1,SUMIFS('5th Cycle APR Raw Data-Final'!$Q$3:$Q$1977,'5th Cycle APR Raw Data-Final'!$A$3:$A$1977,'SB35 Determination Data'!$K541,'5th Cycle APR Raw Data-Final'!$T$3:$T$1977,"&gt;="&amp;'SB35 Determination Data'!$F541,'5th Cycle APR Raw Data-Final'!$T$3:$T$1977,"&lt;"&amp;E541),SUMIFS('5th Cycle APR Raw Data-Final'!$Q$3:$Q$1977,'5th Cycle APR Raw Data-Final'!$A$3:$A$1977,'SB35 Determination Data'!$K541,'5th Cycle APR Raw Data-Final'!$T$3:$T$1977,"&gt;="&amp;'SB35 Determination Data'!$F541,'5th Cycle APR Raw Data-Final'!$T$3:$T$1977,"&lt;="&amp;G541))</f>
        <v>254</v>
      </c>
      <c r="AI541" s="60">
        <f t="shared" si="19"/>
        <v>415</v>
      </c>
      <c r="AJ541" s="31">
        <f t="shared" si="20"/>
        <v>0.37967115097159942</v>
      </c>
      <c r="AK541" s="60">
        <f>VLOOKUP(K541,'5th Cycle APR Raw Data-Final'!$A$3:$R$1977,18,FALSE)</f>
        <v>1605</v>
      </c>
      <c r="AL541" s="60">
        <f>IF(AN541&lt;1,SUMIFS('5th Cycle APR Raw Data-Final'!$S$3:$S$1977,'5th Cycle APR Raw Data-Final'!$A$3:$A$1977,'SB35 Determination Data'!$K541,'5th Cycle APR Raw Data-Final'!$T$3:$T$1977,"&gt;="&amp;'SB35 Determination Data'!$F541,'5th Cycle APR Raw Data-Final'!$T$3:$T$1977,"&lt;"&amp;E541),SUMIFS('5th Cycle APR Raw Data-Final'!$S$3:$S$1977,'5th Cycle APR Raw Data-Final'!$A$3:$A$1977,'SB35 Determination Data'!$K541,'5th Cycle APR Raw Data-Final'!$T$3:$T$1977,"&gt;="&amp;'SB35 Determination Data'!$F541,'5th Cycle APR Raw Data-Final'!$T$3:$T$1977,"&lt;="&amp;G541))</f>
        <v>463</v>
      </c>
      <c r="AM541" s="60">
        <f t="shared" si="21"/>
        <v>1142</v>
      </c>
      <c r="AN541" s="62">
        <f t="shared" si="22"/>
        <v>0.5</v>
      </c>
      <c r="AO541" s="9" t="str">
        <f t="shared" si="23"/>
        <v>YES</v>
      </c>
      <c r="AP541" s="9" t="str">
        <f t="shared" si="24"/>
        <v>NO</v>
      </c>
      <c r="AQ541" s="9" t="str">
        <f t="shared" si="25"/>
        <v>NO</v>
      </c>
      <c r="AR541" s="48" t="str">
        <f>VLOOKUP(K541,'2018Submitted'!$A$2:$C$540,3,FALSE)</f>
        <v>Successful</v>
      </c>
      <c r="AS541" s="9" t="str">
        <f t="shared" si="26"/>
        <v>NO</v>
      </c>
      <c r="AT541" s="9" t="str">
        <f t="shared" si="27"/>
        <v>NO</v>
      </c>
    </row>
    <row r="542" spans="1:46" ht="12.75" customHeight="1" x14ac:dyDescent="0.15">
      <c r="A542" s="9" t="s">
        <v>352</v>
      </c>
      <c r="B542" s="9" t="str">
        <f t="shared" si="28"/>
        <v>YUCCA VALLEY</v>
      </c>
      <c r="C542" s="31">
        <f t="shared" si="1"/>
        <v>0.625</v>
      </c>
      <c r="D542" s="45">
        <f t="shared" si="2"/>
        <v>8</v>
      </c>
      <c r="E542" s="46">
        <f t="shared" si="3"/>
        <v>2018</v>
      </c>
      <c r="F542" s="46">
        <f t="shared" si="4"/>
        <v>2014</v>
      </c>
      <c r="G542" s="46" t="str">
        <f t="shared" si="5"/>
        <v>2021</v>
      </c>
      <c r="H542" s="9" t="str">
        <f t="shared" si="6"/>
        <v>10/15/2013</v>
      </c>
      <c r="I542" s="9" t="str">
        <f t="shared" si="7"/>
        <v>10/15/2021</v>
      </c>
      <c r="J542" s="9" t="s">
        <v>144</v>
      </c>
      <c r="K542" s="49" t="s">
        <v>415</v>
      </c>
      <c r="L542" s="60">
        <f>VLOOKUP(K542,'5th Cycle APR Raw Data-Final'!$A$3:$P$1977,6,FALSE)</f>
        <v>209</v>
      </c>
      <c r="M542" s="60">
        <f>IF(AN542&lt;1,SUMIFS('5th Cycle APR Raw Data-Final'!G$3:G$1977,'5th Cycle APR Raw Data-Final'!$A$3:$A$1977,'SB35 Determination Data'!$K542,'5th Cycle APR Raw Data-Final'!$T$3:$T$1977,"&gt;="&amp;'SB35 Determination Data'!$F542,'5th Cycle APR Raw Data-Final'!$T$3:$T$1977,"&lt;"&amp;E542),SUMIFS('5th Cycle APR Raw Data-Final'!G$3:G$1977,'5th Cycle APR Raw Data-Final'!$A$3:$A$1977,'SB35 Determination Data'!$K542,'5th Cycle APR Raw Data-Final'!$T$3:$T$1977,"&gt;="&amp;'SB35 Determination Data'!$F542,'5th Cycle APR Raw Data-Final'!$T$3:$T$1977,"&lt;="&amp;G542))</f>
        <v>0</v>
      </c>
      <c r="N542" s="60">
        <f>IF(AN542&lt;1,SUMIFS('5th Cycle APR Raw Data-Final'!H$3:H$1977,'5th Cycle APR Raw Data-Final'!$A$3:$A$1977,'SB35 Determination Data'!$K542,'5th Cycle APR Raw Data-Final'!$T$3:$T$1977,"&gt;="&amp;'SB35 Determination Data'!$F542,'5th Cycle APR Raw Data-Final'!$T$3:$T$1977,"&lt;"&amp;E542),SUMIFS('5th Cycle APR Raw Data-Final'!H$3:H$1977,'5th Cycle APR Raw Data-Final'!$A$3:$A$1977,'SB35 Determination Data'!$K542,'5th Cycle APR Raw Data-Final'!$T$3:$T$1977,"&gt;="&amp;'SB35 Determination Data'!$F542,'5th Cycle APR Raw Data-Final'!$T$3:$T$1977,"&lt;="&amp;G542))</f>
        <v>0</v>
      </c>
      <c r="O542" s="60">
        <f>IF(AN542&lt;1,SUMIFS('5th Cycle APR Raw Data-Final'!I$3:I$1977,'5th Cycle APR Raw Data-Final'!$A$3:$A$1977,'SB35 Determination Data'!$K542,'5th Cycle APR Raw Data-Final'!$T$3:$T$1977,"&gt;="&amp;'SB35 Determination Data'!$F542,'5th Cycle APR Raw Data-Final'!$T$3:$T$1977,"&lt;"&amp;E542),SUMIFS('5th Cycle APR Raw Data-Final'!I$3:I$1977,'5th Cycle APR Raw Data-Final'!$A$3:$A$1977,'SB35 Determination Data'!$K542,'5th Cycle APR Raw Data-Final'!$T$3:$T$1977,"&gt;="&amp;'SB35 Determination Data'!$F542,'5th Cycle APR Raw Data-Final'!$T$3:$T$1977,"&lt;="&amp;G542))</f>
        <v>0</v>
      </c>
      <c r="P542" s="60">
        <f t="shared" si="8"/>
        <v>209</v>
      </c>
      <c r="Q542" s="31">
        <f t="shared" si="9"/>
        <v>0</v>
      </c>
      <c r="R542" s="61">
        <f t="shared" si="10"/>
        <v>105</v>
      </c>
      <c r="S542" s="61">
        <f t="shared" si="11"/>
        <v>0</v>
      </c>
      <c r="T542" s="60">
        <f>VLOOKUP(K542,'5th Cycle APR Raw Data-Final'!$A$3:$P$1977,10,FALSE)</f>
        <v>149</v>
      </c>
      <c r="U542" s="60">
        <f>IF(AN542&lt;1,SUMIFS('5th Cycle APR Raw Data-Final'!K$3:K$1977,'5th Cycle APR Raw Data-Final'!$A$3:$A$1977,'SB35 Determination Data'!$K542,'5th Cycle APR Raw Data-Final'!$T$3:$T$1977,"&gt;="&amp;'SB35 Determination Data'!$F542,'5th Cycle APR Raw Data-Final'!$T$3:$T$1977,"&lt;"&amp;E542),SUMIFS('5th Cycle APR Raw Data-Final'!K$3:K$1977,'5th Cycle APR Raw Data-Final'!$A$3:$A$1977,'SB35 Determination Data'!$K542,'5th Cycle APR Raw Data-Final'!$T$3:$T$1977,"&gt;="&amp;'SB35 Determination Data'!$F542,'5th Cycle APR Raw Data-Final'!$T$3:$T$1977,"&lt;="&amp;G542))</f>
        <v>0</v>
      </c>
      <c r="V542" s="60">
        <f>IF(AN542&lt;1,SUMIFS('5th Cycle APR Raw Data-Final'!L$3:L$1977,'5th Cycle APR Raw Data-Final'!$A$3:$A$1977,'SB35 Determination Data'!$K542,'5th Cycle APR Raw Data-Final'!$T$3:$T$1977,"&gt;="&amp;'SB35 Determination Data'!$F542,'5th Cycle APR Raw Data-Final'!$T$3:$T$1977,"&lt;"&amp;E542),SUMIFS('5th Cycle APR Raw Data-Final'!L$3:L$1977,'5th Cycle APR Raw Data-Final'!$A$3:$A$1977,'SB35 Determination Data'!$K542,'5th Cycle APR Raw Data-Final'!$T$3:$T$1977,"&gt;="&amp;'SB35 Determination Data'!$F542,'5th Cycle APR Raw Data-Final'!$T$3:$T$1977,"&lt;="&amp;G542))</f>
        <v>0</v>
      </c>
      <c r="W542" s="60">
        <f>IF(AN542&lt;1,SUMIFS('5th Cycle APR Raw Data-Final'!M$3:M$1977,'5th Cycle APR Raw Data-Final'!$A$3:$A$1977,'SB35 Determination Data'!$K542,'5th Cycle APR Raw Data-Final'!$T$3:$T$1977,"&gt;="&amp;'SB35 Determination Data'!$F542,'5th Cycle APR Raw Data-Final'!$T$3:$T$1977,"&lt;"&amp;E542),SUMIFS('5th Cycle APR Raw Data-Final'!M$3:M$1977,'5th Cycle APR Raw Data-Final'!$A$3:$A$1977,'SB35 Determination Data'!$K542,'5th Cycle APR Raw Data-Final'!$T$3:$T$1977,"&gt;="&amp;'SB35 Determination Data'!$F542,'5th Cycle APR Raw Data-Final'!$T$3:$T$1977,"&lt;="&amp;G542))</f>
        <v>0</v>
      </c>
      <c r="X542" s="60">
        <f t="shared" si="12"/>
        <v>149</v>
      </c>
      <c r="Y542" s="60">
        <f t="shared" si="13"/>
        <v>0</v>
      </c>
      <c r="Z542" s="60">
        <f t="shared" si="14"/>
        <v>149</v>
      </c>
      <c r="AA542" s="31">
        <f t="shared" si="15"/>
        <v>0</v>
      </c>
      <c r="AB542" s="31">
        <f t="shared" si="16"/>
        <v>0</v>
      </c>
      <c r="AC542" s="60">
        <f>VLOOKUP(K542,'5th Cycle APR Raw Data-Final'!$A$3:$P$1977,14,FALSE)</f>
        <v>172</v>
      </c>
      <c r="AD542" s="60">
        <f>IF(AN542&lt;1,SUMIFS('5th Cycle APR Raw Data-Final'!$O$3:$O$1977,'5th Cycle APR Raw Data-Final'!$A$3:$A$1977,'SB35 Determination Data'!$K542,'5th Cycle APR Raw Data-Final'!$T$3:$T$1977,"&gt;="&amp;'SB35 Determination Data'!$F542,'5th Cycle APR Raw Data-Final'!$T$3:$T$1977,"&lt;"&amp;E542),SUMIFS('5th Cycle APR Raw Data-Final'!$O$3:$O$1977,'5th Cycle APR Raw Data-Final'!$A$3:$A$1977,'SB35 Determination Data'!$K542,'5th Cycle APR Raw Data-Final'!$T$3:$T$1977,"&gt;="&amp;'SB35 Determination Data'!$F542,'5th Cycle APR Raw Data-Final'!$T$3:$T$1977,"&lt;="&amp;G542))</f>
        <v>0</v>
      </c>
      <c r="AE542" s="60">
        <f t="shared" si="17"/>
        <v>172</v>
      </c>
      <c r="AF542" s="31">
        <f t="shared" si="18"/>
        <v>0</v>
      </c>
      <c r="AG542" s="60">
        <f>VLOOKUP(K542,'5th Cycle APR Raw Data-Final'!$A$3:$P$1977,16,FALSE)</f>
        <v>400</v>
      </c>
      <c r="AH542" s="60">
        <f>IF(AN542&lt;1,SUMIFS('5th Cycle APR Raw Data-Final'!$Q$3:$Q$1977,'5th Cycle APR Raw Data-Final'!$A$3:$A$1977,'SB35 Determination Data'!$K542,'5th Cycle APR Raw Data-Final'!$T$3:$T$1977,"&gt;="&amp;'SB35 Determination Data'!$F542,'5th Cycle APR Raw Data-Final'!$T$3:$T$1977,"&lt;"&amp;E542),SUMIFS('5th Cycle APR Raw Data-Final'!$Q$3:$Q$1977,'5th Cycle APR Raw Data-Final'!$A$3:$A$1977,'SB35 Determination Data'!$K542,'5th Cycle APR Raw Data-Final'!$T$3:$T$1977,"&gt;="&amp;'SB35 Determination Data'!$F542,'5th Cycle APR Raw Data-Final'!$T$3:$T$1977,"&lt;="&amp;G542))</f>
        <v>89</v>
      </c>
      <c r="AI542" s="60">
        <f t="shared" si="19"/>
        <v>311</v>
      </c>
      <c r="AJ542" s="31">
        <f t="shared" si="20"/>
        <v>0.2225</v>
      </c>
      <c r="AK542" s="60">
        <f>VLOOKUP(K542,'5th Cycle APR Raw Data-Final'!$A$3:$R$1977,18,FALSE)</f>
        <v>930</v>
      </c>
      <c r="AL542" s="60">
        <f>IF(AN542&lt;1,SUMIFS('5th Cycle APR Raw Data-Final'!$S$3:$S$1977,'5th Cycle APR Raw Data-Final'!$A$3:$A$1977,'SB35 Determination Data'!$K542,'5th Cycle APR Raw Data-Final'!$T$3:$T$1977,"&gt;="&amp;'SB35 Determination Data'!$F542,'5th Cycle APR Raw Data-Final'!$T$3:$T$1977,"&lt;"&amp;E542),SUMIFS('5th Cycle APR Raw Data-Final'!$S$3:$S$1977,'5th Cycle APR Raw Data-Final'!$A$3:$A$1977,'SB35 Determination Data'!$K542,'5th Cycle APR Raw Data-Final'!$T$3:$T$1977,"&gt;="&amp;'SB35 Determination Data'!$F542,'5th Cycle APR Raw Data-Final'!$T$3:$T$1977,"&lt;="&amp;G542))</f>
        <v>89</v>
      </c>
      <c r="AM542" s="60">
        <f t="shared" si="21"/>
        <v>841</v>
      </c>
      <c r="AN542" s="62">
        <f t="shared" si="22"/>
        <v>0.5</v>
      </c>
      <c r="AO542" s="9" t="str">
        <f t="shared" si="23"/>
        <v>YES</v>
      </c>
      <c r="AP542" s="9" t="str">
        <f t="shared" si="24"/>
        <v>NO</v>
      </c>
      <c r="AQ542" s="9" t="str">
        <f t="shared" si="25"/>
        <v>NO</v>
      </c>
      <c r="AR542" s="48" t="str">
        <f>VLOOKUP(K542,'2018Submitted'!$A$2:$C$540,3,FALSE)</f>
        <v>Successful</v>
      </c>
      <c r="AS542" s="9" t="str">
        <f t="shared" si="26"/>
        <v>NO</v>
      </c>
      <c r="AT542" s="9" t="str">
        <f t="shared" si="27"/>
        <v>NO</v>
      </c>
    </row>
    <row r="543" spans="1:46" ht="12.75" customHeight="1" x14ac:dyDescent="0.15">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row>
    <row r="544" spans="1:46" ht="12.75" customHeight="1" x14ac:dyDescent="0.15">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row>
    <row r="545" spans="12:39" ht="12.75" customHeight="1" x14ac:dyDescent="0.15">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row>
    <row r="546" spans="12:39" ht="12.75" customHeight="1" x14ac:dyDescent="0.15">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row>
    <row r="547" spans="12:39" ht="12.75" customHeight="1" x14ac:dyDescent="0.15">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row>
    <row r="548" spans="12:39" ht="12.75" customHeight="1" x14ac:dyDescent="0.15">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row>
    <row r="549" spans="12:39" ht="12.75" customHeight="1" x14ac:dyDescent="0.15">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row>
    <row r="550" spans="12:39" ht="12.75" customHeight="1" x14ac:dyDescent="0.15">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row>
    <row r="551" spans="12:39" ht="12.75" customHeight="1" x14ac:dyDescent="0.15">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row>
    <row r="552" spans="12:39" ht="12.75" customHeight="1" x14ac:dyDescent="0.15">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row>
    <row r="553" spans="12:39" ht="12.75" customHeight="1" x14ac:dyDescent="0.15">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row>
    <row r="554" spans="12:39" ht="12.75" customHeight="1" x14ac:dyDescent="0.15">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row>
    <row r="555" spans="12:39" ht="12.75" customHeight="1" x14ac:dyDescent="0.15">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row>
    <row r="556" spans="12:39" ht="12.75" customHeight="1" x14ac:dyDescent="0.15">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row>
    <row r="557" spans="12:39" ht="12.75" customHeight="1" x14ac:dyDescent="0.15">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row>
    <row r="558" spans="12:39" ht="12.75" customHeight="1" x14ac:dyDescent="0.15">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row>
    <row r="559" spans="12:39" ht="12.75" customHeight="1" x14ac:dyDescent="0.15">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row>
    <row r="560" spans="12:39" ht="12.75" customHeight="1" x14ac:dyDescent="0.15">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row>
    <row r="561" spans="12:39" ht="12.75" customHeight="1" x14ac:dyDescent="0.15">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row>
    <row r="562" spans="12:39" ht="12.75" customHeight="1" x14ac:dyDescent="0.15">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row>
    <row r="563" spans="12:39" ht="12.75" customHeight="1" x14ac:dyDescent="0.15">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row>
    <row r="564" spans="12:39" ht="12.75" customHeight="1" x14ac:dyDescent="0.15">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row>
    <row r="565" spans="12:39" ht="12.75" customHeight="1" x14ac:dyDescent="0.15">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row>
    <row r="566" spans="12:39" ht="12.75" customHeight="1" x14ac:dyDescent="0.15">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row>
    <row r="567" spans="12:39" ht="12.75" customHeight="1" x14ac:dyDescent="0.15">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row>
    <row r="568" spans="12:39" ht="12.75" customHeight="1" x14ac:dyDescent="0.15">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row>
    <row r="569" spans="12:39" ht="12.75" customHeight="1" x14ac:dyDescent="0.15">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row>
    <row r="570" spans="12:39" ht="12.75" customHeight="1" x14ac:dyDescent="0.15">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row>
    <row r="571" spans="12:39" ht="12.75" customHeight="1" x14ac:dyDescent="0.15">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row>
    <row r="572" spans="12:39" ht="12.75" customHeight="1" x14ac:dyDescent="0.15">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row>
    <row r="573" spans="12:39" ht="12.75" customHeight="1" x14ac:dyDescent="0.15">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row>
    <row r="574" spans="12:39" ht="12.75" customHeight="1" x14ac:dyDescent="0.15">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row>
    <row r="575" spans="12:39" ht="12.75" customHeight="1" x14ac:dyDescent="0.15">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row>
    <row r="576" spans="12:39" ht="12.75" customHeight="1" x14ac:dyDescent="0.15">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row>
    <row r="577" spans="12:39" ht="12.75" customHeight="1" x14ac:dyDescent="0.15">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row>
    <row r="578" spans="12:39" ht="12.75" customHeight="1" x14ac:dyDescent="0.15">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row>
    <row r="579" spans="12:39" ht="12.75" customHeight="1" x14ac:dyDescent="0.15">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row>
    <row r="580" spans="12:39" ht="12.75" customHeight="1" x14ac:dyDescent="0.15">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row>
    <row r="581" spans="12:39" ht="12.75" customHeight="1" x14ac:dyDescent="0.15">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row>
    <row r="582" spans="12:39" ht="12.75" customHeight="1" x14ac:dyDescent="0.15">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row>
    <row r="583" spans="12:39" ht="12.75" customHeight="1" x14ac:dyDescent="0.15">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row>
    <row r="584" spans="12:39" ht="12.75" customHeight="1" x14ac:dyDescent="0.15">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row>
    <row r="585" spans="12:39" ht="12.75" customHeight="1" x14ac:dyDescent="0.15">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row>
    <row r="586" spans="12:39" ht="12.75" customHeight="1" x14ac:dyDescent="0.15">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row>
    <row r="587" spans="12:39" ht="12.75" customHeight="1" x14ac:dyDescent="0.15">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row>
    <row r="588" spans="12:39" ht="12.75" customHeight="1" x14ac:dyDescent="0.15">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row>
    <row r="589" spans="12:39" ht="12.75" customHeight="1" x14ac:dyDescent="0.15">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row>
    <row r="590" spans="12:39" ht="12.75" customHeight="1" x14ac:dyDescent="0.15">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row>
    <row r="591" spans="12:39" ht="12.75" customHeight="1" x14ac:dyDescent="0.15">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row>
    <row r="592" spans="12:39" ht="12.75" customHeight="1" x14ac:dyDescent="0.15">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row>
    <row r="593" spans="12:39" ht="12.75" customHeight="1" x14ac:dyDescent="0.15">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row>
    <row r="594" spans="12:39" ht="12.75" customHeight="1" x14ac:dyDescent="0.15">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row>
    <row r="595" spans="12:39" ht="12.75" customHeight="1" x14ac:dyDescent="0.15">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row>
    <row r="596" spans="12:39" ht="12.75" customHeight="1" x14ac:dyDescent="0.15">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row>
    <row r="597" spans="12:39" ht="12.75" customHeight="1" x14ac:dyDescent="0.15">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row>
    <row r="598" spans="12:39" ht="12.75" customHeight="1" x14ac:dyDescent="0.15">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row>
    <row r="599" spans="12:39" ht="12.75" customHeight="1" x14ac:dyDescent="0.15">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row>
    <row r="600" spans="12:39" ht="12.75" customHeight="1" x14ac:dyDescent="0.15">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row>
    <row r="601" spans="12:39" ht="12.75" customHeight="1" x14ac:dyDescent="0.15">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row>
    <row r="602" spans="12:39" ht="12.75" customHeight="1" x14ac:dyDescent="0.15">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row>
    <row r="603" spans="12:39" ht="12.75" customHeight="1" x14ac:dyDescent="0.15">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row>
    <row r="604" spans="12:39" ht="12.75" customHeight="1" x14ac:dyDescent="0.15">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row>
    <row r="605" spans="12:39" ht="12.75" customHeight="1" x14ac:dyDescent="0.15">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row>
    <row r="606" spans="12:39" ht="12.75" customHeight="1" x14ac:dyDescent="0.15">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row>
    <row r="607" spans="12:39" ht="12.75" customHeight="1" x14ac:dyDescent="0.15">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row>
    <row r="608" spans="12:39" ht="12.75" customHeight="1" x14ac:dyDescent="0.15">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row>
    <row r="609" spans="12:39" ht="12.75" customHeight="1" x14ac:dyDescent="0.15">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row>
    <row r="610" spans="12:39" ht="12.75" customHeight="1" x14ac:dyDescent="0.15">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row>
    <row r="611" spans="12:39" ht="12.75" customHeight="1" x14ac:dyDescent="0.15">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row>
    <row r="612" spans="12:39" ht="12.75" customHeight="1" x14ac:dyDescent="0.15">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row>
    <row r="613" spans="12:39" ht="12.75" customHeight="1" x14ac:dyDescent="0.15">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row>
    <row r="614" spans="12:39" ht="12.75" customHeight="1" x14ac:dyDescent="0.15">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row>
    <row r="615" spans="12:39" ht="12.75" customHeight="1" x14ac:dyDescent="0.15">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row>
    <row r="616" spans="12:39" ht="12.75" customHeight="1" x14ac:dyDescent="0.15">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row>
    <row r="617" spans="12:39" ht="12.75" customHeight="1" x14ac:dyDescent="0.15">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row>
    <row r="618" spans="12:39" ht="12.75" customHeight="1" x14ac:dyDescent="0.15">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row>
    <row r="619" spans="12:39" ht="12.75" customHeight="1" x14ac:dyDescent="0.15">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row>
    <row r="620" spans="12:39" ht="12.75" customHeight="1" x14ac:dyDescent="0.15">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row>
    <row r="621" spans="12:39" ht="12.75" customHeight="1" x14ac:dyDescent="0.15">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row>
    <row r="622" spans="12:39" ht="12.75" customHeight="1" x14ac:dyDescent="0.15">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row>
    <row r="623" spans="12:39" ht="12.75" customHeight="1" x14ac:dyDescent="0.15">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row>
    <row r="624" spans="12:39" ht="12.75" customHeight="1" x14ac:dyDescent="0.15">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row>
    <row r="625" spans="12:39" ht="12.75" customHeight="1" x14ac:dyDescent="0.15">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row>
    <row r="626" spans="12:39" ht="12.75" customHeight="1" x14ac:dyDescent="0.15">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row>
    <row r="627" spans="12:39" ht="12.75" customHeight="1" x14ac:dyDescent="0.15">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row>
    <row r="628" spans="12:39" ht="12.75" customHeight="1" x14ac:dyDescent="0.15">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row>
    <row r="629" spans="12:39" ht="12.75" customHeight="1" x14ac:dyDescent="0.15">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row>
    <row r="630" spans="12:39" ht="12.75" customHeight="1" x14ac:dyDescent="0.15">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row>
    <row r="631" spans="12:39" ht="12.75" customHeight="1" x14ac:dyDescent="0.15">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row>
    <row r="632" spans="12:39" ht="12.75" customHeight="1" x14ac:dyDescent="0.15">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row>
    <row r="633" spans="12:39" ht="12.75" customHeight="1" x14ac:dyDescent="0.15">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row>
    <row r="634" spans="12:39" ht="12.75" customHeight="1" x14ac:dyDescent="0.15">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row>
    <row r="635" spans="12:39" ht="12.75" customHeight="1" x14ac:dyDescent="0.15">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row>
    <row r="636" spans="12:39" ht="12.75" customHeight="1" x14ac:dyDescent="0.15">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row>
    <row r="637" spans="12:39" ht="12.75" customHeight="1" x14ac:dyDescent="0.15">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row>
    <row r="638" spans="12:39" ht="12.75" customHeight="1" x14ac:dyDescent="0.15">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row>
    <row r="639" spans="12:39" ht="12.75" customHeight="1" x14ac:dyDescent="0.15">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row>
    <row r="640" spans="12:39" ht="12.75" customHeight="1" x14ac:dyDescent="0.15">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row>
    <row r="641" spans="12:39" ht="12.75" customHeight="1" x14ac:dyDescent="0.15">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row>
    <row r="642" spans="12:39" ht="12.75" customHeight="1" x14ac:dyDescent="0.15">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row>
    <row r="643" spans="12:39" ht="12.75" customHeight="1" x14ac:dyDescent="0.15">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row>
    <row r="644" spans="12:39" ht="12.75" customHeight="1" x14ac:dyDescent="0.15">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row>
    <row r="645" spans="12:39" ht="12.75" customHeight="1" x14ac:dyDescent="0.15">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row>
    <row r="646" spans="12:39" ht="12.75" customHeight="1" x14ac:dyDescent="0.15">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row>
    <row r="647" spans="12:39" ht="12.75" customHeight="1" x14ac:dyDescent="0.15">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row>
    <row r="648" spans="12:39" ht="12.75" customHeight="1" x14ac:dyDescent="0.15">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row>
    <row r="649" spans="12:39" ht="12.75" customHeight="1" x14ac:dyDescent="0.15">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row>
    <row r="650" spans="12:39" ht="12.75" customHeight="1" x14ac:dyDescent="0.15">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row>
    <row r="651" spans="12:39" ht="12.75" customHeight="1" x14ac:dyDescent="0.15">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row>
    <row r="652" spans="12:39" ht="12.75" customHeight="1" x14ac:dyDescent="0.15">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row>
    <row r="653" spans="12:39" ht="12.75" customHeight="1" x14ac:dyDescent="0.15">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row>
    <row r="654" spans="12:39" ht="12.75" customHeight="1" x14ac:dyDescent="0.15">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row>
    <row r="655" spans="12:39" ht="12.75" customHeight="1" x14ac:dyDescent="0.15">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row>
    <row r="656" spans="12:39" ht="12.75" customHeight="1" x14ac:dyDescent="0.15">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row>
    <row r="657" spans="12:39" ht="12.75" customHeight="1" x14ac:dyDescent="0.15">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row>
    <row r="658" spans="12:39" ht="12.75" customHeight="1" x14ac:dyDescent="0.15">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row>
    <row r="659" spans="12:39" ht="12.75" customHeight="1" x14ac:dyDescent="0.15">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row>
    <row r="660" spans="12:39" ht="12.75" customHeight="1" x14ac:dyDescent="0.15">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row>
    <row r="661" spans="12:39" ht="12.75" customHeight="1" x14ac:dyDescent="0.15">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row>
    <row r="662" spans="12:39" ht="12.75" customHeight="1" x14ac:dyDescent="0.15">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row>
    <row r="663" spans="12:39" ht="12.75" customHeight="1" x14ac:dyDescent="0.15">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row>
    <row r="664" spans="12:39" ht="12.75" customHeight="1" x14ac:dyDescent="0.15">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row>
    <row r="665" spans="12:39" ht="12.75" customHeight="1" x14ac:dyDescent="0.15">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row>
    <row r="666" spans="12:39" ht="12.75" customHeight="1" x14ac:dyDescent="0.15">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row>
    <row r="667" spans="12:39" ht="12.75" customHeight="1" x14ac:dyDescent="0.15">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row>
    <row r="668" spans="12:39" ht="12.75" customHeight="1" x14ac:dyDescent="0.15">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row>
    <row r="669" spans="12:39" ht="12.75" customHeight="1" x14ac:dyDescent="0.15">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row>
    <row r="670" spans="12:39" ht="12.75" customHeight="1" x14ac:dyDescent="0.15">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row>
    <row r="671" spans="12:39" ht="12.75" customHeight="1" x14ac:dyDescent="0.15">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row>
    <row r="672" spans="12:39" ht="12.75" customHeight="1" x14ac:dyDescent="0.15">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row>
    <row r="673" spans="12:39" ht="12.75" customHeight="1" x14ac:dyDescent="0.15">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row>
    <row r="674" spans="12:39" ht="12.75" customHeight="1" x14ac:dyDescent="0.15">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row>
    <row r="675" spans="12:39" ht="12.75" customHeight="1" x14ac:dyDescent="0.15">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row>
    <row r="676" spans="12:39" ht="12.75" customHeight="1" x14ac:dyDescent="0.15">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row>
    <row r="677" spans="12:39" ht="12.75" customHeight="1" x14ac:dyDescent="0.15">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row>
    <row r="678" spans="12:39" ht="12.75" customHeight="1" x14ac:dyDescent="0.15">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row>
    <row r="679" spans="12:39" ht="12.75" customHeight="1" x14ac:dyDescent="0.15">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row>
    <row r="680" spans="12:39" ht="12.75" customHeight="1" x14ac:dyDescent="0.15">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row>
    <row r="681" spans="12:39" ht="12.75" customHeight="1" x14ac:dyDescent="0.15">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row>
    <row r="682" spans="12:39" ht="12.75" customHeight="1" x14ac:dyDescent="0.15">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row>
    <row r="683" spans="12:39" ht="12.75" customHeight="1" x14ac:dyDescent="0.15">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row>
    <row r="684" spans="12:39" ht="12.75" customHeight="1" x14ac:dyDescent="0.15">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row>
    <row r="685" spans="12:39" ht="12.75" customHeight="1" x14ac:dyDescent="0.15">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row>
    <row r="686" spans="12:39" ht="12.75" customHeight="1" x14ac:dyDescent="0.15">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row>
    <row r="687" spans="12:39" ht="12.75" customHeight="1" x14ac:dyDescent="0.15">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row>
    <row r="688" spans="12:39" ht="12.75" customHeight="1" x14ac:dyDescent="0.15">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row>
    <row r="689" spans="12:39" ht="12.75" customHeight="1" x14ac:dyDescent="0.15">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row>
    <row r="690" spans="12:39" ht="12.75" customHeight="1" x14ac:dyDescent="0.15">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row>
    <row r="691" spans="12:39" ht="12.75" customHeight="1" x14ac:dyDescent="0.15">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row>
    <row r="692" spans="12:39" ht="12.75" customHeight="1" x14ac:dyDescent="0.15">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row>
    <row r="693" spans="12:39" ht="12.75" customHeight="1" x14ac:dyDescent="0.15">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row>
    <row r="694" spans="12:39" ht="12.75" customHeight="1" x14ac:dyDescent="0.15">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row>
    <row r="695" spans="12:39" ht="12.75" customHeight="1" x14ac:dyDescent="0.15">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row>
    <row r="696" spans="12:39" ht="12.75" customHeight="1" x14ac:dyDescent="0.15">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row>
    <row r="697" spans="12:39" ht="12.75" customHeight="1" x14ac:dyDescent="0.15">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row>
    <row r="698" spans="12:39" ht="12.75" customHeight="1" x14ac:dyDescent="0.15">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row>
    <row r="699" spans="12:39" ht="12.75" customHeight="1" x14ac:dyDescent="0.15">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row>
    <row r="700" spans="12:39" ht="12.75" customHeight="1" x14ac:dyDescent="0.15">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row>
    <row r="701" spans="12:39" ht="12.75" customHeight="1" x14ac:dyDescent="0.15">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row>
    <row r="702" spans="12:39" ht="12.75" customHeight="1" x14ac:dyDescent="0.15">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row>
    <row r="703" spans="12:39" ht="12.75" customHeight="1" x14ac:dyDescent="0.15">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row>
    <row r="704" spans="12:39" ht="12.75" customHeight="1" x14ac:dyDescent="0.15">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row>
    <row r="705" spans="12:39" ht="12.75" customHeight="1" x14ac:dyDescent="0.15">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row>
    <row r="706" spans="12:39" ht="12.75" customHeight="1" x14ac:dyDescent="0.15">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row>
    <row r="707" spans="12:39" ht="12.75" customHeight="1" x14ac:dyDescent="0.15">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row>
    <row r="708" spans="12:39" ht="12.75" customHeight="1" x14ac:dyDescent="0.15">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row>
    <row r="709" spans="12:39" ht="12.75" customHeight="1" x14ac:dyDescent="0.15">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row>
    <row r="710" spans="12:39" ht="12.75" customHeight="1" x14ac:dyDescent="0.15">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row>
    <row r="711" spans="12:39" ht="12.75" customHeight="1" x14ac:dyDescent="0.15">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row>
    <row r="712" spans="12:39" ht="12.75" customHeight="1" x14ac:dyDescent="0.15">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row>
    <row r="713" spans="12:39" ht="12.75" customHeight="1" x14ac:dyDescent="0.15">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row>
    <row r="714" spans="12:39" ht="12.75" customHeight="1" x14ac:dyDescent="0.15">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row>
    <row r="715" spans="12:39" ht="12.75" customHeight="1" x14ac:dyDescent="0.15">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row>
    <row r="716" spans="12:39" ht="12.75" customHeight="1" x14ac:dyDescent="0.15">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row>
    <row r="717" spans="12:39" ht="12.75" customHeight="1" x14ac:dyDescent="0.15">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row>
    <row r="718" spans="12:39" ht="12.75" customHeight="1" x14ac:dyDescent="0.15">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row>
    <row r="719" spans="12:39" ht="12.75" customHeight="1" x14ac:dyDescent="0.15">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row>
    <row r="720" spans="12:39" ht="12.75" customHeight="1" x14ac:dyDescent="0.15">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row>
    <row r="721" spans="12:39" ht="12.75" customHeight="1" x14ac:dyDescent="0.15">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row>
    <row r="722" spans="12:39" ht="12.75" customHeight="1" x14ac:dyDescent="0.15">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row>
    <row r="723" spans="12:39" ht="12.75" customHeight="1" x14ac:dyDescent="0.15">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row>
    <row r="724" spans="12:39" ht="12.75" customHeight="1" x14ac:dyDescent="0.15">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row>
    <row r="725" spans="12:39" ht="12.75" customHeight="1" x14ac:dyDescent="0.15">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row>
    <row r="726" spans="12:39" ht="12.75" customHeight="1" x14ac:dyDescent="0.15">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row>
    <row r="727" spans="12:39" ht="12.75" customHeight="1" x14ac:dyDescent="0.15">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row>
    <row r="728" spans="12:39" ht="12.75" customHeight="1" x14ac:dyDescent="0.15">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row>
    <row r="729" spans="12:39" ht="12.75" customHeight="1" x14ac:dyDescent="0.15">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row>
    <row r="730" spans="12:39" ht="12.75" customHeight="1" x14ac:dyDescent="0.15">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row>
    <row r="731" spans="12:39" ht="12.75" customHeight="1" x14ac:dyDescent="0.15">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row>
    <row r="732" spans="12:39" ht="12.75" customHeight="1" x14ac:dyDescent="0.15">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row>
    <row r="733" spans="12:39" ht="12.75" customHeight="1" x14ac:dyDescent="0.15">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row>
    <row r="734" spans="12:39" ht="12.75" customHeight="1" x14ac:dyDescent="0.15">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row>
    <row r="735" spans="12:39" ht="12.75" customHeight="1" x14ac:dyDescent="0.15">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row>
    <row r="736" spans="12:39" ht="12.75" customHeight="1" x14ac:dyDescent="0.15">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row>
    <row r="737" spans="12:39" ht="12.75" customHeight="1" x14ac:dyDescent="0.15">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row>
    <row r="738" spans="12:39" ht="12.75" customHeight="1" x14ac:dyDescent="0.15">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row>
    <row r="739" spans="12:39" ht="12.75" customHeight="1" x14ac:dyDescent="0.15">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row>
    <row r="740" spans="12:39" ht="12.75" customHeight="1" x14ac:dyDescent="0.15">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row>
    <row r="741" spans="12:39" ht="12.75" customHeight="1" x14ac:dyDescent="0.15">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row>
    <row r="742" spans="12:39" ht="12.75" customHeight="1" x14ac:dyDescent="0.15">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row>
  </sheetData>
  <autoFilter ref="A3:AT542" xr:uid="{00000000-0009-0000-0000-000005000000}"/>
  <mergeCells count="2">
    <mergeCell ref="L1:AA1"/>
    <mergeCell ref="A2:K2"/>
  </mergeCells>
  <conditionalFormatting sqref="P4:P542">
    <cfRule type="cellIs" dxfId="41" priority="1" stopIfTrue="1" operator="equal">
      <formula>0</formula>
    </cfRule>
  </conditionalFormatting>
  <conditionalFormatting sqref="X4:Z542">
    <cfRule type="cellIs" dxfId="40" priority="2" stopIfTrue="1" operator="equal">
      <formula>0</formula>
    </cfRule>
  </conditionalFormatting>
  <conditionalFormatting sqref="AE4:AE542">
    <cfRule type="cellIs" dxfId="39" priority="3" stopIfTrue="1" operator="equal">
      <formula>0</formula>
    </cfRule>
  </conditionalFormatting>
  <conditionalFormatting sqref="AI4:AI542">
    <cfRule type="cellIs" dxfId="38" priority="4" stopIfTrue="1" operator="equal">
      <formula>0</formula>
    </cfRule>
  </conditionalFormatting>
  <conditionalFormatting sqref="AM4:AM542">
    <cfRule type="cellIs" dxfId="37" priority="5" stopIfTrue="1" operator="equal">
      <formula>0</formula>
    </cfRule>
  </conditionalFormatting>
  <conditionalFormatting sqref="C4:G542">
    <cfRule type="expression" dxfId="36" priority="6" stopIfTrue="1">
      <formula>"(DATEDIF(DATEVALUE(C4),DATEVALUE(D4),""y"")=5"</formula>
    </cfRule>
  </conditionalFormatting>
  <conditionalFormatting sqref="Q4:Q542">
    <cfRule type="cellIs" dxfId="35" priority="7" stopIfTrue="1" operator="equal">
      <formula>"*"</formula>
    </cfRule>
  </conditionalFormatting>
  <conditionalFormatting sqref="Q4:Q542">
    <cfRule type="cellIs" dxfId="34" priority="8" stopIfTrue="1" operator="greaterThanOrEqual">
      <formula>$AN4</formula>
    </cfRule>
  </conditionalFormatting>
  <conditionalFormatting sqref="Q4:Q542">
    <cfRule type="cellIs" dxfId="33" priority="9" stopIfTrue="1" operator="lessThan">
      <formula>$AN4</formula>
    </cfRule>
  </conditionalFormatting>
  <conditionalFormatting sqref="AA4:AA542">
    <cfRule type="cellIs" dxfId="32" priority="10" stopIfTrue="1" operator="equal">
      <formula>"*"</formula>
    </cfRule>
  </conditionalFormatting>
  <conditionalFormatting sqref="AA4:AA542">
    <cfRule type="cellIs" dxfId="31" priority="11" stopIfTrue="1" operator="greaterThanOrEqual">
      <formula>$AN4</formula>
    </cfRule>
  </conditionalFormatting>
  <conditionalFormatting sqref="AA4:AA542">
    <cfRule type="cellIs" dxfId="30" priority="12" stopIfTrue="1" operator="lessThan">
      <formula>$AN4</formula>
    </cfRule>
  </conditionalFormatting>
  <conditionalFormatting sqref="AB4:AB542">
    <cfRule type="cellIs" dxfId="29" priority="13" stopIfTrue="1" operator="equal">
      <formula>"*"</formula>
    </cfRule>
  </conditionalFormatting>
  <conditionalFormatting sqref="AB4:AB542">
    <cfRule type="cellIs" dxfId="28" priority="14" stopIfTrue="1" operator="greaterThanOrEqual">
      <formula>$AN4</formula>
    </cfRule>
  </conditionalFormatting>
  <conditionalFormatting sqref="AB4:AB542">
    <cfRule type="cellIs" dxfId="27" priority="15" stopIfTrue="1" operator="lessThan">
      <formula>$AN4</formula>
    </cfRule>
  </conditionalFormatting>
  <conditionalFormatting sqref="AF4:AF542">
    <cfRule type="cellIs" dxfId="26" priority="16" stopIfTrue="1" operator="equal">
      <formula>"*"</formula>
    </cfRule>
  </conditionalFormatting>
  <conditionalFormatting sqref="AF4:AF542">
    <cfRule type="cellIs" dxfId="25" priority="17" stopIfTrue="1" operator="greaterThanOrEqual">
      <formula>$AN4</formula>
    </cfRule>
  </conditionalFormatting>
  <conditionalFormatting sqref="AF4:AF542">
    <cfRule type="cellIs" dxfId="24" priority="18" stopIfTrue="1" operator="lessThan">
      <formula>$AN4</formula>
    </cfRule>
  </conditionalFormatting>
  <conditionalFormatting sqref="AJ4:AJ542">
    <cfRule type="cellIs" dxfId="23" priority="19" stopIfTrue="1" operator="equal">
      <formula>"*"</formula>
    </cfRule>
  </conditionalFormatting>
  <conditionalFormatting sqref="AJ4:AJ542">
    <cfRule type="cellIs" dxfId="22" priority="20" stopIfTrue="1" operator="greaterThanOrEqual">
      <formula>$AN4</formula>
    </cfRule>
  </conditionalFormatting>
  <conditionalFormatting sqref="AJ4:AJ542">
    <cfRule type="cellIs" dxfId="21" priority="21" stopIfTrue="1" operator="lessThan">
      <formula>$AN4</formula>
    </cfRule>
  </conditionalFormatting>
  <pageMargins left="0.7" right="0.7" top="0.75" bottom="0.75" header="0" footer="0"/>
  <pageSetup orientation="portrait"/>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T1000"/>
  <sheetViews>
    <sheetView workbookViewId="0"/>
  </sheetViews>
  <sheetFormatPr baseColWidth="10" defaultColWidth="14.5" defaultRowHeight="15" customHeight="1" x14ac:dyDescent="0.15"/>
  <cols>
    <col min="1" max="1" width="29" customWidth="1"/>
    <col min="2" max="2" width="26" hidden="1" customWidth="1"/>
    <col min="3" max="9" width="8.6640625" hidden="1" customWidth="1"/>
    <col min="10" max="10" width="30" hidden="1" customWidth="1"/>
    <col min="11" max="11" width="20.5" customWidth="1"/>
    <col min="12" max="16" width="8.6640625" hidden="1" customWidth="1"/>
    <col min="17" max="17" width="8.6640625" customWidth="1"/>
    <col min="18" max="27" width="8.6640625" hidden="1" customWidth="1"/>
    <col min="28" max="28" width="8.6640625" customWidth="1"/>
    <col min="29" max="31" width="8.6640625" hidden="1" customWidth="1"/>
    <col min="32" max="32" width="8.6640625" customWidth="1"/>
    <col min="33" max="35" width="8.6640625" hidden="1" customWidth="1"/>
    <col min="36" max="36" width="8.6640625" customWidth="1"/>
    <col min="37" max="40" width="8.6640625" hidden="1" customWidth="1"/>
    <col min="41" max="43" width="8.6640625" customWidth="1"/>
    <col min="44" max="44" width="26" customWidth="1"/>
    <col min="45" max="46" width="8.6640625" customWidth="1"/>
  </cols>
  <sheetData>
    <row r="1" spans="1:46" ht="12.75" customHeight="1" x14ac:dyDescent="0.15">
      <c r="A1" s="18" t="s">
        <v>40</v>
      </c>
      <c r="B1" s="18" t="s">
        <v>42</v>
      </c>
      <c r="C1" s="41" t="s">
        <v>381</v>
      </c>
      <c r="D1" s="41" t="s">
        <v>382</v>
      </c>
      <c r="E1" s="41" t="s">
        <v>384</v>
      </c>
      <c r="F1" s="18" t="s">
        <v>386</v>
      </c>
      <c r="G1" s="18" t="s">
        <v>387</v>
      </c>
      <c r="H1" s="41" t="s">
        <v>388</v>
      </c>
      <c r="I1" s="18" t="s">
        <v>389</v>
      </c>
      <c r="J1" s="18" t="s">
        <v>41</v>
      </c>
      <c r="K1" s="42" t="s">
        <v>42</v>
      </c>
      <c r="L1" s="56" t="s">
        <v>43</v>
      </c>
      <c r="M1" s="56" t="s">
        <v>44</v>
      </c>
      <c r="N1" s="56" t="s">
        <v>45</v>
      </c>
      <c r="O1" s="56" t="s">
        <v>46</v>
      </c>
      <c r="P1" s="56" t="s">
        <v>47</v>
      </c>
      <c r="Q1" s="57" t="s">
        <v>48</v>
      </c>
      <c r="R1" s="57" t="s">
        <v>390</v>
      </c>
      <c r="S1" s="57" t="s">
        <v>391</v>
      </c>
      <c r="T1" s="57" t="s">
        <v>49</v>
      </c>
      <c r="U1" s="57" t="s">
        <v>50</v>
      </c>
      <c r="V1" s="57" t="s">
        <v>51</v>
      </c>
      <c r="W1" s="57" t="s">
        <v>52</v>
      </c>
      <c r="X1" s="57" t="s">
        <v>53</v>
      </c>
      <c r="Y1" s="57" t="s">
        <v>393</v>
      </c>
      <c r="Z1" s="57" t="s">
        <v>394</v>
      </c>
      <c r="AA1" s="57" t="s">
        <v>54</v>
      </c>
      <c r="AB1" s="57" t="s">
        <v>395</v>
      </c>
      <c r="AC1" s="57" t="s">
        <v>55</v>
      </c>
      <c r="AD1" s="57" t="s">
        <v>56</v>
      </c>
      <c r="AE1" s="57" t="s">
        <v>57</v>
      </c>
      <c r="AF1" s="57" t="s">
        <v>58</v>
      </c>
      <c r="AG1" s="57" t="s">
        <v>59</v>
      </c>
      <c r="AH1" s="57" t="s">
        <v>60</v>
      </c>
      <c r="AI1" s="57" t="s">
        <v>61</v>
      </c>
      <c r="AJ1" s="57" t="s">
        <v>62</v>
      </c>
      <c r="AK1" s="27" t="s">
        <v>63</v>
      </c>
      <c r="AL1" s="27" t="s">
        <v>64</v>
      </c>
      <c r="AM1" s="27" t="s">
        <v>65</v>
      </c>
      <c r="AN1" s="58" t="s">
        <v>396</v>
      </c>
      <c r="AO1" s="59">
        <v>0.1</v>
      </c>
      <c r="AP1" s="59">
        <v>0.5</v>
      </c>
      <c r="AQ1" s="42" t="s">
        <v>693</v>
      </c>
      <c r="AR1" s="42" t="s">
        <v>1326</v>
      </c>
      <c r="AS1" s="27" t="s">
        <v>400</v>
      </c>
      <c r="AT1" s="27" t="s">
        <v>401</v>
      </c>
    </row>
    <row r="2" spans="1:46" ht="12.75" customHeight="1" x14ac:dyDescent="0.15">
      <c r="A2" s="9" t="s">
        <v>88</v>
      </c>
      <c r="B2" s="9" t="s">
        <v>90</v>
      </c>
      <c r="C2" s="31">
        <v>0.625</v>
      </c>
      <c r="D2" s="45">
        <v>8</v>
      </c>
      <c r="E2" s="46">
        <v>2018</v>
      </c>
      <c r="F2" s="46">
        <v>2014</v>
      </c>
      <c r="G2" s="46">
        <v>2021</v>
      </c>
      <c r="H2" s="9" t="s">
        <v>476</v>
      </c>
      <c r="I2" s="9" t="s">
        <v>477</v>
      </c>
      <c r="J2" s="9" t="s">
        <v>89</v>
      </c>
      <c r="K2" s="49" t="s">
        <v>90</v>
      </c>
      <c r="L2" s="60">
        <v>48</v>
      </c>
      <c r="M2" s="60">
        <v>26</v>
      </c>
      <c r="N2" s="60">
        <v>26</v>
      </c>
      <c r="O2" s="60">
        <v>0</v>
      </c>
      <c r="P2" s="60">
        <v>22</v>
      </c>
      <c r="Q2" s="31">
        <v>0.54166666666666663</v>
      </c>
      <c r="R2" s="61">
        <v>24</v>
      </c>
      <c r="S2" s="61">
        <v>2</v>
      </c>
      <c r="T2" s="60">
        <v>30</v>
      </c>
      <c r="U2" s="60">
        <v>30</v>
      </c>
      <c r="V2" s="60">
        <v>30</v>
      </c>
      <c r="W2" s="60">
        <v>0</v>
      </c>
      <c r="X2" s="60">
        <v>0</v>
      </c>
      <c r="Y2" s="60">
        <v>32</v>
      </c>
      <c r="Z2" s="60">
        <v>0</v>
      </c>
      <c r="AA2" s="31">
        <v>1</v>
      </c>
      <c r="AB2" s="31">
        <v>1.0666666666666667</v>
      </c>
      <c r="AC2" s="60">
        <v>24</v>
      </c>
      <c r="AD2" s="60">
        <v>1</v>
      </c>
      <c r="AE2" s="60">
        <v>23</v>
      </c>
      <c r="AF2" s="31">
        <v>4.1666666666666664E-2</v>
      </c>
      <c r="AG2" s="60">
        <v>82</v>
      </c>
      <c r="AH2" s="60">
        <v>0</v>
      </c>
      <c r="AI2" s="60">
        <v>82</v>
      </c>
      <c r="AJ2" s="31">
        <v>0</v>
      </c>
      <c r="AK2" s="60">
        <v>184</v>
      </c>
      <c r="AL2" s="60">
        <v>57</v>
      </c>
      <c r="AM2" s="60">
        <v>127</v>
      </c>
      <c r="AN2" s="62">
        <v>0.5</v>
      </c>
      <c r="AO2" s="9" t="s">
        <v>412</v>
      </c>
      <c r="AP2" s="9" t="s">
        <v>407</v>
      </c>
      <c r="AQ2" s="9" t="s">
        <v>407</v>
      </c>
      <c r="AR2" s="48" t="s">
        <v>411</v>
      </c>
      <c r="AS2" s="9" t="s">
        <v>407</v>
      </c>
      <c r="AT2" s="9" t="s">
        <v>407</v>
      </c>
    </row>
    <row r="3" spans="1:46" ht="12.75" customHeight="1" x14ac:dyDescent="0.15">
      <c r="A3" s="9" t="s">
        <v>88</v>
      </c>
      <c r="B3" s="9" t="s">
        <v>91</v>
      </c>
      <c r="C3" s="31">
        <v>0.625</v>
      </c>
      <c r="D3" s="45">
        <v>8</v>
      </c>
      <c r="E3" s="46">
        <v>2018</v>
      </c>
      <c r="F3" s="46">
        <v>2014</v>
      </c>
      <c r="G3" s="46">
        <v>2021</v>
      </c>
      <c r="H3" s="9" t="s">
        <v>476</v>
      </c>
      <c r="I3" s="9" t="s">
        <v>477</v>
      </c>
      <c r="J3" s="9" t="s">
        <v>89</v>
      </c>
      <c r="K3" s="29" t="s">
        <v>91</v>
      </c>
      <c r="L3" s="60">
        <v>682</v>
      </c>
      <c r="M3" s="60">
        <v>0</v>
      </c>
      <c r="N3" s="60">
        <v>0</v>
      </c>
      <c r="O3" s="60">
        <v>0</v>
      </c>
      <c r="P3" s="60">
        <v>682</v>
      </c>
      <c r="Q3" s="31">
        <v>0</v>
      </c>
      <c r="R3" s="61">
        <v>341</v>
      </c>
      <c r="S3" s="61">
        <v>0</v>
      </c>
      <c r="T3" s="60">
        <v>545</v>
      </c>
      <c r="U3" s="60">
        <v>8</v>
      </c>
      <c r="V3" s="60">
        <v>8</v>
      </c>
      <c r="W3" s="60">
        <v>0</v>
      </c>
      <c r="X3" s="60">
        <v>537</v>
      </c>
      <c r="Y3" s="60">
        <v>8</v>
      </c>
      <c r="Z3" s="60">
        <v>537</v>
      </c>
      <c r="AA3" s="31">
        <v>1.4678899082568808E-2</v>
      </c>
      <c r="AB3" s="31">
        <v>1.4678899082568808E-2</v>
      </c>
      <c r="AC3" s="60">
        <v>480</v>
      </c>
      <c r="AD3" s="60">
        <v>33</v>
      </c>
      <c r="AE3" s="60">
        <v>447</v>
      </c>
      <c r="AF3" s="31">
        <v>6.8750000000000006E-2</v>
      </c>
      <c r="AG3" s="60">
        <v>1267</v>
      </c>
      <c r="AH3" s="60">
        <v>207</v>
      </c>
      <c r="AI3" s="60">
        <v>1060</v>
      </c>
      <c r="AJ3" s="31">
        <v>0.1633780584056827</v>
      </c>
      <c r="AK3" s="60">
        <v>2974</v>
      </c>
      <c r="AL3" s="60">
        <v>248</v>
      </c>
      <c r="AM3" s="60">
        <v>2726</v>
      </c>
      <c r="AN3" s="62">
        <v>0.5</v>
      </c>
      <c r="AO3" s="9" t="s">
        <v>412</v>
      </c>
      <c r="AP3" s="9" t="s">
        <v>407</v>
      </c>
      <c r="AQ3" s="9" t="s">
        <v>407</v>
      </c>
      <c r="AR3" s="48" t="s">
        <v>411</v>
      </c>
      <c r="AS3" s="9" t="s">
        <v>407</v>
      </c>
      <c r="AT3" s="9" t="s">
        <v>407</v>
      </c>
    </row>
    <row r="4" spans="1:46" ht="12.75" customHeight="1" x14ac:dyDescent="0.15">
      <c r="A4" s="9" t="s">
        <v>66</v>
      </c>
      <c r="B4" s="9" t="s">
        <v>66</v>
      </c>
      <c r="C4" s="31">
        <v>0.5</v>
      </c>
      <c r="D4" s="45">
        <v>8</v>
      </c>
      <c r="E4" s="46">
        <v>2019</v>
      </c>
      <c r="F4" s="46">
        <v>2015</v>
      </c>
      <c r="G4" s="46">
        <v>2022</v>
      </c>
      <c r="H4" s="9" t="s">
        <v>413</v>
      </c>
      <c r="I4" s="9" t="s">
        <v>414</v>
      </c>
      <c r="J4" s="9" t="s">
        <v>67</v>
      </c>
      <c r="K4" s="29" t="s">
        <v>66</v>
      </c>
      <c r="L4" s="60">
        <v>444</v>
      </c>
      <c r="M4" s="60">
        <v>55</v>
      </c>
      <c r="N4" s="60">
        <v>55</v>
      </c>
      <c r="O4" s="60">
        <v>0</v>
      </c>
      <c r="P4" s="60">
        <v>389</v>
      </c>
      <c r="Q4" s="31">
        <v>0.12387387387387387</v>
      </c>
      <c r="R4" s="61">
        <v>222</v>
      </c>
      <c r="S4" s="61">
        <v>0</v>
      </c>
      <c r="T4" s="60">
        <v>248</v>
      </c>
      <c r="U4" s="60">
        <v>40</v>
      </c>
      <c r="V4" s="60">
        <v>40</v>
      </c>
      <c r="W4" s="60">
        <v>0</v>
      </c>
      <c r="X4" s="60">
        <v>208</v>
      </c>
      <c r="Y4" s="60">
        <v>40</v>
      </c>
      <c r="Z4" s="60">
        <v>208</v>
      </c>
      <c r="AA4" s="31">
        <v>0.16129032258064516</v>
      </c>
      <c r="AB4" s="31">
        <v>0.16129032258064516</v>
      </c>
      <c r="AC4" s="60">
        <v>283</v>
      </c>
      <c r="AD4" s="60">
        <v>26</v>
      </c>
      <c r="AE4" s="60">
        <v>257</v>
      </c>
      <c r="AF4" s="31">
        <v>9.187279151943463E-2</v>
      </c>
      <c r="AG4" s="60">
        <v>748</v>
      </c>
      <c r="AH4" s="60">
        <v>499</v>
      </c>
      <c r="AI4" s="60">
        <v>249</v>
      </c>
      <c r="AJ4" s="31">
        <v>0.66711229946524064</v>
      </c>
      <c r="AK4" s="60">
        <v>1723</v>
      </c>
      <c r="AL4" s="60">
        <v>620</v>
      </c>
      <c r="AM4" s="60">
        <v>1103</v>
      </c>
      <c r="AN4" s="62">
        <v>0.5</v>
      </c>
      <c r="AO4" s="9" t="s">
        <v>407</v>
      </c>
      <c r="AP4" s="9" t="s">
        <v>412</v>
      </c>
      <c r="AQ4" s="9" t="s">
        <v>407</v>
      </c>
      <c r="AR4" s="48" t="s">
        <v>411</v>
      </c>
      <c r="AS4" s="9" t="s">
        <v>407</v>
      </c>
      <c r="AT4" s="9" t="s">
        <v>412</v>
      </c>
    </row>
    <row r="5" spans="1:46" ht="12.75" customHeight="1" x14ac:dyDescent="0.15">
      <c r="A5" s="9" t="s">
        <v>66</v>
      </c>
      <c r="B5" s="9" t="s">
        <v>68</v>
      </c>
      <c r="C5" s="31">
        <v>0.5</v>
      </c>
      <c r="D5" s="45">
        <v>8</v>
      </c>
      <c r="E5" s="46">
        <v>2019</v>
      </c>
      <c r="F5" s="46">
        <v>2015</v>
      </c>
      <c r="G5" s="46">
        <v>2022</v>
      </c>
      <c r="H5" s="9" t="s">
        <v>413</v>
      </c>
      <c r="I5" s="9" t="s">
        <v>414</v>
      </c>
      <c r="J5" s="9" t="s">
        <v>67</v>
      </c>
      <c r="K5" s="29" t="s">
        <v>68</v>
      </c>
      <c r="L5" s="60">
        <v>430</v>
      </c>
      <c r="M5" s="60">
        <v>120</v>
      </c>
      <c r="N5" s="60">
        <v>120</v>
      </c>
      <c r="O5" s="60">
        <v>0</v>
      </c>
      <c r="P5" s="60">
        <v>310</v>
      </c>
      <c r="Q5" s="31">
        <v>0.27906976744186046</v>
      </c>
      <c r="R5" s="61">
        <v>215</v>
      </c>
      <c r="S5" s="61">
        <v>0</v>
      </c>
      <c r="T5" s="60">
        <v>227</v>
      </c>
      <c r="U5" s="60">
        <v>90</v>
      </c>
      <c r="V5" s="60">
        <v>73</v>
      </c>
      <c r="W5" s="60">
        <v>17</v>
      </c>
      <c r="X5" s="60">
        <v>137</v>
      </c>
      <c r="Y5" s="60">
        <v>90</v>
      </c>
      <c r="Z5" s="60">
        <v>137</v>
      </c>
      <c r="AA5" s="31">
        <v>0.3964757709251101</v>
      </c>
      <c r="AB5" s="31">
        <v>0.3964757709251101</v>
      </c>
      <c r="AC5" s="60">
        <v>295</v>
      </c>
      <c r="AD5" s="60">
        <v>35</v>
      </c>
      <c r="AE5" s="60">
        <v>260</v>
      </c>
      <c r="AF5" s="31">
        <v>0.11864406779661017</v>
      </c>
      <c r="AG5" s="60">
        <v>817</v>
      </c>
      <c r="AH5" s="60">
        <v>178</v>
      </c>
      <c r="AI5" s="60">
        <v>639</v>
      </c>
      <c r="AJ5" s="31">
        <v>0.21787025703794369</v>
      </c>
      <c r="AK5" s="60">
        <v>1769</v>
      </c>
      <c r="AL5" s="60">
        <v>423</v>
      </c>
      <c r="AM5" s="60">
        <v>1346</v>
      </c>
      <c r="AN5" s="62">
        <v>0.5</v>
      </c>
      <c r="AO5" s="9" t="s">
        <v>412</v>
      </c>
      <c r="AP5" s="9" t="s">
        <v>407</v>
      </c>
      <c r="AQ5" s="9" t="s">
        <v>407</v>
      </c>
      <c r="AR5" s="48" t="s">
        <v>411</v>
      </c>
      <c r="AS5" s="9" t="s">
        <v>407</v>
      </c>
      <c r="AT5" s="9" t="s">
        <v>407</v>
      </c>
    </row>
    <row r="6" spans="1:46" ht="12.75" customHeight="1" x14ac:dyDescent="0.15">
      <c r="A6" s="9" t="s">
        <v>66</v>
      </c>
      <c r="B6" s="9" t="s">
        <v>69</v>
      </c>
      <c r="C6" s="31">
        <v>0.5</v>
      </c>
      <c r="D6" s="45">
        <v>8</v>
      </c>
      <c r="E6" s="46">
        <v>2019</v>
      </c>
      <c r="F6" s="46">
        <v>2015</v>
      </c>
      <c r="G6" s="46">
        <v>2022</v>
      </c>
      <c r="H6" s="9" t="s">
        <v>413</v>
      </c>
      <c r="I6" s="9" t="s">
        <v>414</v>
      </c>
      <c r="J6" s="9" t="s">
        <v>67</v>
      </c>
      <c r="K6" s="29" t="s">
        <v>69</v>
      </c>
      <c r="L6" s="60">
        <v>80</v>
      </c>
      <c r="M6" s="60">
        <v>0</v>
      </c>
      <c r="N6" s="60">
        <v>0</v>
      </c>
      <c r="O6" s="60">
        <v>0</v>
      </c>
      <c r="P6" s="60">
        <v>80</v>
      </c>
      <c r="Q6" s="31">
        <v>0</v>
      </c>
      <c r="R6" s="61">
        <v>40</v>
      </c>
      <c r="S6" s="61">
        <v>0</v>
      </c>
      <c r="T6" s="60">
        <v>53</v>
      </c>
      <c r="U6" s="60">
        <v>0</v>
      </c>
      <c r="V6" s="60">
        <v>0</v>
      </c>
      <c r="W6" s="60">
        <v>0</v>
      </c>
      <c r="X6" s="60">
        <v>53</v>
      </c>
      <c r="Y6" s="60">
        <v>0</v>
      </c>
      <c r="Z6" s="60">
        <v>53</v>
      </c>
      <c r="AA6" s="31">
        <v>0</v>
      </c>
      <c r="AB6" s="31">
        <v>0</v>
      </c>
      <c r="AC6" s="60">
        <v>57</v>
      </c>
      <c r="AD6" s="60">
        <v>21</v>
      </c>
      <c r="AE6" s="60">
        <v>36</v>
      </c>
      <c r="AF6" s="31">
        <v>0.36842105263157893</v>
      </c>
      <c r="AG6" s="60">
        <v>145</v>
      </c>
      <c r="AH6" s="60">
        <v>194</v>
      </c>
      <c r="AI6" s="60">
        <v>0</v>
      </c>
      <c r="AJ6" s="31">
        <v>1.3379310344827586</v>
      </c>
      <c r="AK6" s="60">
        <v>335</v>
      </c>
      <c r="AL6" s="60">
        <v>215</v>
      </c>
      <c r="AM6" s="60">
        <v>169</v>
      </c>
      <c r="AN6" s="62">
        <v>0.5</v>
      </c>
      <c r="AO6" s="9" t="s">
        <v>407</v>
      </c>
      <c r="AP6" s="9" t="s">
        <v>412</v>
      </c>
      <c r="AQ6" s="9" t="s">
        <v>407</v>
      </c>
      <c r="AR6" s="48" t="s">
        <v>411</v>
      </c>
      <c r="AS6" s="9" t="s">
        <v>407</v>
      </c>
      <c r="AT6" s="9" t="s">
        <v>412</v>
      </c>
    </row>
    <row r="7" spans="1:46" ht="12.75" customHeight="1" x14ac:dyDescent="0.15">
      <c r="A7" s="9" t="s">
        <v>88</v>
      </c>
      <c r="B7" s="9" t="s">
        <v>92</v>
      </c>
      <c r="C7" s="31">
        <v>0.625</v>
      </c>
      <c r="D7" s="45">
        <v>8</v>
      </c>
      <c r="E7" s="46">
        <v>2018</v>
      </c>
      <c r="F7" s="46">
        <v>2014</v>
      </c>
      <c r="G7" s="46">
        <v>2021</v>
      </c>
      <c r="H7" s="9" t="s">
        <v>476</v>
      </c>
      <c r="I7" s="9" t="s">
        <v>477</v>
      </c>
      <c r="J7" s="9" t="s">
        <v>89</v>
      </c>
      <c r="K7" s="29" t="s">
        <v>92</v>
      </c>
      <c r="L7" s="60">
        <v>974</v>
      </c>
      <c r="M7" s="60">
        <v>15</v>
      </c>
      <c r="N7" s="60">
        <v>15</v>
      </c>
      <c r="O7" s="60">
        <v>0</v>
      </c>
      <c r="P7" s="60">
        <v>959</v>
      </c>
      <c r="Q7" s="31">
        <v>1.5400410677618069E-2</v>
      </c>
      <c r="R7" s="61">
        <v>487</v>
      </c>
      <c r="S7" s="61">
        <v>0</v>
      </c>
      <c r="T7" s="60">
        <v>643</v>
      </c>
      <c r="U7" s="60">
        <v>5</v>
      </c>
      <c r="V7" s="60">
        <v>5</v>
      </c>
      <c r="W7" s="60">
        <v>0</v>
      </c>
      <c r="X7" s="60">
        <v>638</v>
      </c>
      <c r="Y7" s="60">
        <v>5</v>
      </c>
      <c r="Z7" s="60">
        <v>638</v>
      </c>
      <c r="AA7" s="31">
        <v>7.7760497667185074E-3</v>
      </c>
      <c r="AB7" s="31">
        <v>7.7760497667185074E-3</v>
      </c>
      <c r="AC7" s="60">
        <v>708</v>
      </c>
      <c r="AD7" s="60">
        <v>324</v>
      </c>
      <c r="AE7" s="60">
        <v>384</v>
      </c>
      <c r="AF7" s="31">
        <v>0.4576271186440678</v>
      </c>
      <c r="AG7" s="60">
        <v>1638</v>
      </c>
      <c r="AH7" s="60">
        <v>1333</v>
      </c>
      <c r="AI7" s="60">
        <v>305</v>
      </c>
      <c r="AJ7" s="31">
        <v>0.81379731379731379</v>
      </c>
      <c r="AK7" s="60">
        <v>3963</v>
      </c>
      <c r="AL7" s="60">
        <v>1677</v>
      </c>
      <c r="AM7" s="60">
        <v>2286</v>
      </c>
      <c r="AN7" s="62">
        <v>0.5</v>
      </c>
      <c r="AO7" s="9" t="s">
        <v>407</v>
      </c>
      <c r="AP7" s="9" t="s">
        <v>412</v>
      </c>
      <c r="AQ7" s="9" t="s">
        <v>407</v>
      </c>
      <c r="AR7" s="48" t="s">
        <v>411</v>
      </c>
      <c r="AS7" s="9" t="s">
        <v>407</v>
      </c>
      <c r="AT7" s="9" t="s">
        <v>412</v>
      </c>
    </row>
    <row r="8" spans="1:46" ht="12.75" customHeight="1" x14ac:dyDescent="0.15">
      <c r="A8" s="9" t="s">
        <v>88</v>
      </c>
      <c r="B8" s="9" t="s">
        <v>611</v>
      </c>
      <c r="C8" s="31">
        <v>0.625</v>
      </c>
      <c r="D8" s="45">
        <v>8</v>
      </c>
      <c r="E8" s="46">
        <v>2018</v>
      </c>
      <c r="F8" s="46">
        <v>2014</v>
      </c>
      <c r="G8" s="46">
        <v>2021</v>
      </c>
      <c r="H8" s="9" t="s">
        <v>476</v>
      </c>
      <c r="I8" s="9" t="s">
        <v>477</v>
      </c>
      <c r="J8" s="9" t="s">
        <v>89</v>
      </c>
      <c r="K8" s="49" t="s">
        <v>611</v>
      </c>
      <c r="L8" s="60">
        <v>231</v>
      </c>
      <c r="M8" s="60">
        <v>0</v>
      </c>
      <c r="N8" s="60">
        <v>0</v>
      </c>
      <c r="O8" s="60">
        <v>0</v>
      </c>
      <c r="P8" s="60">
        <v>231</v>
      </c>
      <c r="Q8" s="31">
        <v>0</v>
      </c>
      <c r="R8" s="61">
        <v>116</v>
      </c>
      <c r="S8" s="61">
        <v>0</v>
      </c>
      <c r="T8" s="60">
        <v>118</v>
      </c>
      <c r="U8" s="60">
        <v>0</v>
      </c>
      <c r="V8" s="60">
        <v>0</v>
      </c>
      <c r="W8" s="60">
        <v>0</v>
      </c>
      <c r="X8" s="60">
        <v>118</v>
      </c>
      <c r="Y8" s="60">
        <v>0</v>
      </c>
      <c r="Z8" s="60">
        <v>118</v>
      </c>
      <c r="AA8" s="31">
        <v>0</v>
      </c>
      <c r="AB8" s="31">
        <v>0</v>
      </c>
      <c r="AC8" s="60">
        <v>99</v>
      </c>
      <c r="AD8" s="60">
        <v>0</v>
      </c>
      <c r="AE8" s="60">
        <v>99</v>
      </c>
      <c r="AF8" s="31">
        <v>0</v>
      </c>
      <c r="AG8" s="60">
        <v>321</v>
      </c>
      <c r="AH8" s="60">
        <v>46</v>
      </c>
      <c r="AI8" s="60">
        <v>275</v>
      </c>
      <c r="AJ8" s="31">
        <v>0.14330218068535824</v>
      </c>
      <c r="AK8" s="60">
        <v>769</v>
      </c>
      <c r="AL8" s="60">
        <v>46</v>
      </c>
      <c r="AM8" s="60">
        <v>723</v>
      </c>
      <c r="AN8" s="62">
        <v>0.5</v>
      </c>
      <c r="AO8" s="9" t="s">
        <v>412</v>
      </c>
      <c r="AP8" s="9" t="s">
        <v>407</v>
      </c>
      <c r="AQ8" s="9" t="s">
        <v>407</v>
      </c>
      <c r="AR8" s="48" t="s">
        <v>411</v>
      </c>
      <c r="AS8" s="9" t="s">
        <v>407</v>
      </c>
      <c r="AT8" s="9" t="s">
        <v>407</v>
      </c>
    </row>
    <row r="9" spans="1:46" ht="12.75" customHeight="1" x14ac:dyDescent="0.15">
      <c r="A9" s="9" t="s">
        <v>82</v>
      </c>
      <c r="B9" s="9" t="s">
        <v>84</v>
      </c>
      <c r="C9" s="31">
        <v>1</v>
      </c>
      <c r="D9" s="45">
        <v>5</v>
      </c>
      <c r="E9" s="46">
        <v>2017</v>
      </c>
      <c r="F9" s="46">
        <v>2014</v>
      </c>
      <c r="G9" s="46">
        <v>2018</v>
      </c>
      <c r="H9" s="9" t="s">
        <v>422</v>
      </c>
      <c r="I9" s="9" t="s">
        <v>423</v>
      </c>
      <c r="J9" s="9" t="s">
        <v>83</v>
      </c>
      <c r="K9" s="29" t="s">
        <v>84</v>
      </c>
      <c r="L9" s="60">
        <v>7</v>
      </c>
      <c r="M9" s="60">
        <v>0</v>
      </c>
      <c r="N9" s="60">
        <v>0</v>
      </c>
      <c r="O9" s="60">
        <v>0</v>
      </c>
      <c r="P9" s="60">
        <v>7</v>
      </c>
      <c r="Q9" s="31">
        <v>0</v>
      </c>
      <c r="R9" s="61">
        <v>7</v>
      </c>
      <c r="S9" s="61">
        <v>0</v>
      </c>
      <c r="T9" s="60">
        <v>6</v>
      </c>
      <c r="U9" s="60">
        <v>3</v>
      </c>
      <c r="V9" s="60">
        <v>0</v>
      </c>
      <c r="W9" s="60">
        <v>3</v>
      </c>
      <c r="X9" s="60">
        <v>3</v>
      </c>
      <c r="Y9" s="60">
        <v>3</v>
      </c>
      <c r="Z9" s="60">
        <v>3</v>
      </c>
      <c r="AA9" s="31">
        <v>0.5</v>
      </c>
      <c r="AB9" s="31">
        <v>0.5</v>
      </c>
      <c r="AC9" s="60">
        <v>6</v>
      </c>
      <c r="AD9" s="60">
        <v>4</v>
      </c>
      <c r="AE9" s="60">
        <v>2</v>
      </c>
      <c r="AF9" s="31">
        <v>0.66666666666666663</v>
      </c>
      <c r="AG9" s="60">
        <v>11</v>
      </c>
      <c r="AH9" s="60">
        <v>10</v>
      </c>
      <c r="AI9" s="60">
        <v>1</v>
      </c>
      <c r="AJ9" s="31">
        <v>0.90909090909090906</v>
      </c>
      <c r="AK9" s="60">
        <v>30</v>
      </c>
      <c r="AL9" s="60">
        <v>17</v>
      </c>
      <c r="AM9" s="60">
        <v>13</v>
      </c>
      <c r="AN9" s="62">
        <v>1</v>
      </c>
      <c r="AO9" s="9" t="s">
        <v>412</v>
      </c>
      <c r="AP9" s="9" t="s">
        <v>407</v>
      </c>
      <c r="AQ9" s="9" t="s">
        <v>407</v>
      </c>
      <c r="AR9" s="48" t="s">
        <v>411</v>
      </c>
      <c r="AS9" s="9" t="s">
        <v>407</v>
      </c>
      <c r="AT9" s="9" t="s">
        <v>407</v>
      </c>
    </row>
    <row r="10" spans="1:46" ht="12.75" customHeight="1" x14ac:dyDescent="0.15">
      <c r="A10" s="9" t="s">
        <v>424</v>
      </c>
      <c r="B10" s="9" t="s">
        <v>425</v>
      </c>
      <c r="C10" s="31">
        <v>1</v>
      </c>
      <c r="D10" s="45">
        <v>5</v>
      </c>
      <c r="E10" s="46">
        <v>2017</v>
      </c>
      <c r="F10" s="46">
        <v>2014</v>
      </c>
      <c r="G10" s="46">
        <v>2018</v>
      </c>
      <c r="H10" s="9" t="s">
        <v>422</v>
      </c>
      <c r="I10" s="9" t="s">
        <v>423</v>
      </c>
      <c r="J10" s="9" t="s">
        <v>83</v>
      </c>
      <c r="K10" s="29" t="s">
        <v>425</v>
      </c>
      <c r="L10" s="60" t="e">
        <v>#N/A</v>
      </c>
      <c r="M10" s="60">
        <v>0</v>
      </c>
      <c r="N10" s="60">
        <v>0</v>
      </c>
      <c r="O10" s="60">
        <v>0</v>
      </c>
      <c r="P10" s="60" t="e">
        <v>#N/A</v>
      </c>
      <c r="Q10" s="31" t="s">
        <v>408</v>
      </c>
      <c r="R10" s="61" t="e">
        <v>#N/A</v>
      </c>
      <c r="S10" s="61" t="e">
        <v>#N/A</v>
      </c>
      <c r="T10" s="60" t="e">
        <v>#N/A</v>
      </c>
      <c r="U10" s="60">
        <v>0</v>
      </c>
      <c r="V10" s="60">
        <v>0</v>
      </c>
      <c r="W10" s="60">
        <v>0</v>
      </c>
      <c r="X10" s="60" t="e">
        <v>#N/A</v>
      </c>
      <c r="Y10" s="60" t="e">
        <v>#N/A</v>
      </c>
      <c r="Z10" s="60" t="e">
        <v>#N/A</v>
      </c>
      <c r="AA10" s="31" t="s">
        <v>408</v>
      </c>
      <c r="AB10" s="31" t="s">
        <v>408</v>
      </c>
      <c r="AC10" s="60" t="e">
        <v>#N/A</v>
      </c>
      <c r="AD10" s="60">
        <v>0</v>
      </c>
      <c r="AE10" s="60" t="e">
        <v>#N/A</v>
      </c>
      <c r="AF10" s="31" t="s">
        <v>408</v>
      </c>
      <c r="AG10" s="60" t="e">
        <v>#N/A</v>
      </c>
      <c r="AH10" s="60">
        <v>0</v>
      </c>
      <c r="AI10" s="60" t="e">
        <v>#N/A</v>
      </c>
      <c r="AJ10" s="31" t="s">
        <v>408</v>
      </c>
      <c r="AK10" s="60" t="e">
        <v>#N/A</v>
      </c>
      <c r="AL10" s="60">
        <v>0</v>
      </c>
      <c r="AM10" s="60" t="e">
        <v>#N/A</v>
      </c>
      <c r="AN10" s="62">
        <v>1</v>
      </c>
      <c r="AO10" s="9" t="s">
        <v>412</v>
      </c>
      <c r="AP10" s="9" t="s">
        <v>407</v>
      </c>
      <c r="AQ10" s="9" t="s">
        <v>407</v>
      </c>
      <c r="AR10" s="48" t="s">
        <v>408</v>
      </c>
      <c r="AS10" s="9" t="s">
        <v>412</v>
      </c>
      <c r="AT10" s="9" t="s">
        <v>407</v>
      </c>
    </row>
    <row r="11" spans="1:46" ht="12.75" customHeight="1" x14ac:dyDescent="0.15">
      <c r="A11" s="9" t="s">
        <v>85</v>
      </c>
      <c r="B11" s="9" t="s">
        <v>427</v>
      </c>
      <c r="C11" s="31">
        <v>1</v>
      </c>
      <c r="D11" s="45">
        <v>5</v>
      </c>
      <c r="E11" s="46">
        <v>2017</v>
      </c>
      <c r="F11" s="46">
        <v>2014</v>
      </c>
      <c r="G11" s="46">
        <v>2018</v>
      </c>
      <c r="H11" s="9" t="s">
        <v>422</v>
      </c>
      <c r="I11" s="9" t="s">
        <v>423</v>
      </c>
      <c r="J11" s="9" t="s">
        <v>83</v>
      </c>
      <c r="K11" s="29" t="s">
        <v>427</v>
      </c>
      <c r="L11" s="60" t="e">
        <v>#N/A</v>
      </c>
      <c r="M11" s="60">
        <v>0</v>
      </c>
      <c r="N11" s="60">
        <v>0</v>
      </c>
      <c r="O11" s="60">
        <v>0</v>
      </c>
      <c r="P11" s="60" t="e">
        <v>#N/A</v>
      </c>
      <c r="Q11" s="31" t="s">
        <v>408</v>
      </c>
      <c r="R11" s="61" t="e">
        <v>#N/A</v>
      </c>
      <c r="S11" s="61" t="e">
        <v>#N/A</v>
      </c>
      <c r="T11" s="60" t="e">
        <v>#N/A</v>
      </c>
      <c r="U11" s="60">
        <v>0</v>
      </c>
      <c r="V11" s="60">
        <v>0</v>
      </c>
      <c r="W11" s="60">
        <v>0</v>
      </c>
      <c r="X11" s="60" t="e">
        <v>#N/A</v>
      </c>
      <c r="Y11" s="60" t="e">
        <v>#N/A</v>
      </c>
      <c r="Z11" s="60" t="e">
        <v>#N/A</v>
      </c>
      <c r="AA11" s="31" t="s">
        <v>408</v>
      </c>
      <c r="AB11" s="31" t="s">
        <v>408</v>
      </c>
      <c r="AC11" s="60" t="e">
        <v>#N/A</v>
      </c>
      <c r="AD11" s="60">
        <v>0</v>
      </c>
      <c r="AE11" s="60" t="e">
        <v>#N/A</v>
      </c>
      <c r="AF11" s="31" t="s">
        <v>408</v>
      </c>
      <c r="AG11" s="60" t="e">
        <v>#N/A</v>
      </c>
      <c r="AH11" s="60">
        <v>0</v>
      </c>
      <c r="AI11" s="60" t="e">
        <v>#N/A</v>
      </c>
      <c r="AJ11" s="31" t="s">
        <v>408</v>
      </c>
      <c r="AK11" s="60" t="e">
        <v>#N/A</v>
      </c>
      <c r="AL11" s="60">
        <v>0</v>
      </c>
      <c r="AM11" s="60" t="e">
        <v>#N/A</v>
      </c>
      <c r="AN11" s="62">
        <v>1</v>
      </c>
      <c r="AO11" s="9" t="s">
        <v>412</v>
      </c>
      <c r="AP11" s="9" t="s">
        <v>407</v>
      </c>
      <c r="AQ11" s="9" t="s">
        <v>407</v>
      </c>
      <c r="AR11" s="48" t="s">
        <v>408</v>
      </c>
      <c r="AS11" s="9" t="s">
        <v>412</v>
      </c>
      <c r="AT11" s="9" t="s">
        <v>407</v>
      </c>
    </row>
    <row r="12" spans="1:46" ht="12.75" customHeight="1" x14ac:dyDescent="0.15">
      <c r="A12" s="9" t="s">
        <v>85</v>
      </c>
      <c r="B12" s="9" t="s">
        <v>430</v>
      </c>
      <c r="C12" s="31">
        <v>1</v>
      </c>
      <c r="D12" s="45">
        <v>5</v>
      </c>
      <c r="E12" s="46">
        <v>2017</v>
      </c>
      <c r="F12" s="46">
        <v>2014</v>
      </c>
      <c r="G12" s="46">
        <v>2018</v>
      </c>
      <c r="H12" s="9" t="s">
        <v>422</v>
      </c>
      <c r="I12" s="9" t="s">
        <v>423</v>
      </c>
      <c r="J12" s="9" t="s">
        <v>83</v>
      </c>
      <c r="K12" s="29" t="s">
        <v>430</v>
      </c>
      <c r="L12" s="60">
        <v>10</v>
      </c>
      <c r="M12" s="60">
        <v>1</v>
      </c>
      <c r="N12" s="60">
        <v>0</v>
      </c>
      <c r="O12" s="60">
        <v>1</v>
      </c>
      <c r="P12" s="60">
        <v>9</v>
      </c>
      <c r="Q12" s="31">
        <v>0.1</v>
      </c>
      <c r="R12" s="61">
        <v>10</v>
      </c>
      <c r="S12" s="61">
        <v>0</v>
      </c>
      <c r="T12" s="60">
        <v>7</v>
      </c>
      <c r="U12" s="60">
        <v>6</v>
      </c>
      <c r="V12" s="60">
        <v>1</v>
      </c>
      <c r="W12" s="60">
        <v>5</v>
      </c>
      <c r="X12" s="60">
        <v>1</v>
      </c>
      <c r="Y12" s="60">
        <v>6</v>
      </c>
      <c r="Z12" s="60">
        <v>1</v>
      </c>
      <c r="AA12" s="31">
        <v>0.8571428571428571</v>
      </c>
      <c r="AB12" s="31">
        <v>0.8571428571428571</v>
      </c>
      <c r="AC12" s="60">
        <v>9</v>
      </c>
      <c r="AD12" s="60">
        <v>34</v>
      </c>
      <c r="AE12" s="60">
        <v>0</v>
      </c>
      <c r="AF12" s="31">
        <v>3.7777777777777777</v>
      </c>
      <c r="AG12" s="60">
        <v>23</v>
      </c>
      <c r="AH12" s="60">
        <v>24</v>
      </c>
      <c r="AI12" s="60">
        <v>0</v>
      </c>
      <c r="AJ12" s="31">
        <v>1.0434782608695652</v>
      </c>
      <c r="AK12" s="60">
        <v>49</v>
      </c>
      <c r="AL12" s="60">
        <v>65</v>
      </c>
      <c r="AM12" s="60">
        <v>10</v>
      </c>
      <c r="AN12" s="62">
        <v>1</v>
      </c>
      <c r="AO12" s="9" t="s">
        <v>407</v>
      </c>
      <c r="AP12" s="9" t="s">
        <v>412</v>
      </c>
      <c r="AQ12" s="9" t="s">
        <v>407</v>
      </c>
      <c r="AR12" s="48" t="s">
        <v>411</v>
      </c>
      <c r="AS12" s="9" t="s">
        <v>407</v>
      </c>
      <c r="AT12" s="9" t="s">
        <v>412</v>
      </c>
    </row>
    <row r="13" spans="1:46" ht="12.75" customHeight="1" x14ac:dyDescent="0.15">
      <c r="A13" s="9" t="s">
        <v>66</v>
      </c>
      <c r="B13" s="9" t="s">
        <v>70</v>
      </c>
      <c r="C13" s="31">
        <v>0.5</v>
      </c>
      <c r="D13" s="45">
        <v>8</v>
      </c>
      <c r="E13" s="46">
        <v>2019</v>
      </c>
      <c r="F13" s="46">
        <v>2015</v>
      </c>
      <c r="G13" s="46">
        <v>2022</v>
      </c>
      <c r="H13" s="9" t="s">
        <v>413</v>
      </c>
      <c r="I13" s="9" t="s">
        <v>414</v>
      </c>
      <c r="J13" s="9" t="s">
        <v>67</v>
      </c>
      <c r="K13" s="49" t="s">
        <v>70</v>
      </c>
      <c r="L13" s="60">
        <v>532</v>
      </c>
      <c r="M13" s="60">
        <v>86</v>
      </c>
      <c r="N13" s="60">
        <v>86</v>
      </c>
      <c r="O13" s="60">
        <v>0</v>
      </c>
      <c r="P13" s="60">
        <v>446</v>
      </c>
      <c r="Q13" s="31">
        <v>0.16165413533834586</v>
      </c>
      <c r="R13" s="61">
        <v>266</v>
      </c>
      <c r="S13" s="61">
        <v>0</v>
      </c>
      <c r="T13" s="60">
        <v>442</v>
      </c>
      <c r="U13" s="60">
        <v>17</v>
      </c>
      <c r="V13" s="60">
        <v>17</v>
      </c>
      <c r="W13" s="60">
        <v>0</v>
      </c>
      <c r="X13" s="60">
        <v>425</v>
      </c>
      <c r="Y13" s="60">
        <v>17</v>
      </c>
      <c r="Z13" s="60">
        <v>425</v>
      </c>
      <c r="AA13" s="31">
        <v>3.8461538461538464E-2</v>
      </c>
      <c r="AB13" s="31">
        <v>3.8461538461538464E-2</v>
      </c>
      <c r="AC13" s="60">
        <v>584</v>
      </c>
      <c r="AD13" s="60">
        <v>132</v>
      </c>
      <c r="AE13" s="60">
        <v>452</v>
      </c>
      <c r="AF13" s="31">
        <v>0.22602739726027396</v>
      </c>
      <c r="AG13" s="60">
        <v>1401</v>
      </c>
      <c r="AH13" s="60">
        <v>1132</v>
      </c>
      <c r="AI13" s="60">
        <v>269</v>
      </c>
      <c r="AJ13" s="31">
        <v>0.80799428979300503</v>
      </c>
      <c r="AK13" s="60">
        <v>2959</v>
      </c>
      <c r="AL13" s="60">
        <v>1367</v>
      </c>
      <c r="AM13" s="60">
        <v>1592</v>
      </c>
      <c r="AN13" s="62">
        <v>0.5</v>
      </c>
      <c r="AO13" s="9" t="s">
        <v>407</v>
      </c>
      <c r="AP13" s="9" t="s">
        <v>412</v>
      </c>
      <c r="AQ13" s="9" t="s">
        <v>407</v>
      </c>
      <c r="AR13" s="48" t="s">
        <v>411</v>
      </c>
      <c r="AS13" s="9" t="s">
        <v>407</v>
      </c>
      <c r="AT13" s="9" t="s">
        <v>412</v>
      </c>
    </row>
    <row r="14" spans="1:46" ht="12.75" customHeight="1" x14ac:dyDescent="0.15">
      <c r="A14" s="9" t="s">
        <v>88</v>
      </c>
      <c r="B14" s="9" t="s">
        <v>93</v>
      </c>
      <c r="C14" s="31">
        <v>0.625</v>
      </c>
      <c r="D14" s="45">
        <v>8</v>
      </c>
      <c r="E14" s="46">
        <v>2018</v>
      </c>
      <c r="F14" s="46">
        <v>2014</v>
      </c>
      <c r="G14" s="46">
        <v>2021</v>
      </c>
      <c r="H14" s="9" t="s">
        <v>476</v>
      </c>
      <c r="I14" s="9" t="s">
        <v>477</v>
      </c>
      <c r="J14" s="9" t="s">
        <v>89</v>
      </c>
      <c r="K14" s="49" t="s">
        <v>93</v>
      </c>
      <c r="L14" s="60">
        <v>419</v>
      </c>
      <c r="M14" s="60">
        <v>10</v>
      </c>
      <c r="N14" s="60">
        <v>0</v>
      </c>
      <c r="O14" s="60">
        <v>10</v>
      </c>
      <c r="P14" s="60">
        <v>409</v>
      </c>
      <c r="Q14" s="31">
        <v>2.386634844868735E-2</v>
      </c>
      <c r="R14" s="61">
        <v>210</v>
      </c>
      <c r="S14" s="61">
        <v>0</v>
      </c>
      <c r="T14" s="60">
        <v>284</v>
      </c>
      <c r="U14" s="60">
        <v>67</v>
      </c>
      <c r="V14" s="60">
        <v>50</v>
      </c>
      <c r="W14" s="60">
        <v>17</v>
      </c>
      <c r="X14" s="60">
        <v>217</v>
      </c>
      <c r="Y14" s="60">
        <v>67</v>
      </c>
      <c r="Z14" s="60">
        <v>217</v>
      </c>
      <c r="AA14" s="31">
        <v>0.23591549295774647</v>
      </c>
      <c r="AB14" s="31">
        <v>0.23591549295774647</v>
      </c>
      <c r="AC14" s="60">
        <v>306</v>
      </c>
      <c r="AD14" s="60">
        <v>0</v>
      </c>
      <c r="AE14" s="60">
        <v>306</v>
      </c>
      <c r="AF14" s="31">
        <v>0</v>
      </c>
      <c r="AG14" s="60">
        <v>784</v>
      </c>
      <c r="AH14" s="60">
        <v>29</v>
      </c>
      <c r="AI14" s="60">
        <v>755</v>
      </c>
      <c r="AJ14" s="31">
        <v>3.6989795918367346E-2</v>
      </c>
      <c r="AK14" s="60">
        <v>1793</v>
      </c>
      <c r="AL14" s="60">
        <v>106</v>
      </c>
      <c r="AM14" s="60">
        <v>1687</v>
      </c>
      <c r="AN14" s="62">
        <v>0.5</v>
      </c>
      <c r="AO14" s="9" t="s">
        <v>412</v>
      </c>
      <c r="AP14" s="9" t="s">
        <v>407</v>
      </c>
      <c r="AQ14" s="9" t="s">
        <v>407</v>
      </c>
      <c r="AR14" s="48" t="s">
        <v>411</v>
      </c>
      <c r="AS14" s="9" t="s">
        <v>407</v>
      </c>
      <c r="AT14" s="9" t="s">
        <v>407</v>
      </c>
    </row>
    <row r="15" spans="1:46" ht="12.75" customHeight="1" x14ac:dyDescent="0.15">
      <c r="A15" s="9" t="s">
        <v>433</v>
      </c>
      <c r="B15" s="9" t="s">
        <v>434</v>
      </c>
      <c r="C15" s="31">
        <v>1</v>
      </c>
      <c r="D15" s="45">
        <v>5</v>
      </c>
      <c r="E15" s="46">
        <v>2017</v>
      </c>
      <c r="F15" s="46">
        <v>2014</v>
      </c>
      <c r="G15" s="46">
        <v>2018</v>
      </c>
      <c r="H15" s="9" t="s">
        <v>422</v>
      </c>
      <c r="I15" s="9" t="s">
        <v>423</v>
      </c>
      <c r="J15" s="9" t="s">
        <v>83</v>
      </c>
      <c r="K15" s="29" t="s">
        <v>434</v>
      </c>
      <c r="L15" s="60">
        <v>32</v>
      </c>
      <c r="M15" s="60">
        <v>23</v>
      </c>
      <c r="N15" s="60">
        <v>23</v>
      </c>
      <c r="O15" s="60">
        <v>0</v>
      </c>
      <c r="P15" s="60">
        <v>9</v>
      </c>
      <c r="Q15" s="31">
        <v>0.71875</v>
      </c>
      <c r="R15" s="61">
        <v>32</v>
      </c>
      <c r="S15" s="61">
        <v>0</v>
      </c>
      <c r="T15" s="60">
        <v>21</v>
      </c>
      <c r="U15" s="60">
        <v>20</v>
      </c>
      <c r="V15" s="60">
        <v>19</v>
      </c>
      <c r="W15" s="60">
        <v>1</v>
      </c>
      <c r="X15" s="60">
        <v>1</v>
      </c>
      <c r="Y15" s="60">
        <v>20</v>
      </c>
      <c r="Z15" s="60">
        <v>1</v>
      </c>
      <c r="AA15" s="31">
        <v>0.95238095238095233</v>
      </c>
      <c r="AB15" s="31">
        <v>0.95238095238095233</v>
      </c>
      <c r="AC15" s="60">
        <v>24</v>
      </c>
      <c r="AD15" s="60">
        <v>93</v>
      </c>
      <c r="AE15" s="60">
        <v>0</v>
      </c>
      <c r="AF15" s="31">
        <v>3.875</v>
      </c>
      <c r="AG15" s="60">
        <v>59</v>
      </c>
      <c r="AH15" s="60">
        <v>60</v>
      </c>
      <c r="AI15" s="60">
        <v>0</v>
      </c>
      <c r="AJ15" s="31">
        <v>1.0169491525423728</v>
      </c>
      <c r="AK15" s="60">
        <v>136</v>
      </c>
      <c r="AL15" s="60">
        <v>196</v>
      </c>
      <c r="AM15" s="60">
        <v>10</v>
      </c>
      <c r="AN15" s="62">
        <v>1</v>
      </c>
      <c r="AO15" s="9" t="s">
        <v>407</v>
      </c>
      <c r="AP15" s="9" t="s">
        <v>412</v>
      </c>
      <c r="AQ15" s="9" t="s">
        <v>407</v>
      </c>
      <c r="AR15" s="48" t="s">
        <v>411</v>
      </c>
      <c r="AS15" s="9" t="s">
        <v>407</v>
      </c>
      <c r="AT15" s="9" t="s">
        <v>412</v>
      </c>
    </row>
    <row r="16" spans="1:46" ht="12.75" customHeight="1" x14ac:dyDescent="0.15">
      <c r="A16" s="9" t="s">
        <v>95</v>
      </c>
      <c r="B16" s="9" t="s">
        <v>435</v>
      </c>
      <c r="C16" s="31">
        <v>1</v>
      </c>
      <c r="D16" s="45">
        <v>5</v>
      </c>
      <c r="E16" s="46">
        <v>2017</v>
      </c>
      <c r="F16" s="46">
        <v>2014</v>
      </c>
      <c r="G16" s="46">
        <v>2018</v>
      </c>
      <c r="H16" s="9" t="s">
        <v>422</v>
      </c>
      <c r="I16" s="9" t="s">
        <v>423</v>
      </c>
      <c r="J16" s="9" t="s">
        <v>83</v>
      </c>
      <c r="K16" s="29" t="s">
        <v>435</v>
      </c>
      <c r="L16" s="60">
        <v>39</v>
      </c>
      <c r="M16" s="60">
        <v>1</v>
      </c>
      <c r="N16" s="60">
        <v>0</v>
      </c>
      <c r="O16" s="60">
        <v>1</v>
      </c>
      <c r="P16" s="60">
        <v>38</v>
      </c>
      <c r="Q16" s="31">
        <v>2.564102564102564E-2</v>
      </c>
      <c r="R16" s="61">
        <v>39</v>
      </c>
      <c r="S16" s="61">
        <v>0</v>
      </c>
      <c r="T16" s="60">
        <v>25</v>
      </c>
      <c r="U16" s="60">
        <v>0</v>
      </c>
      <c r="V16" s="60">
        <v>0</v>
      </c>
      <c r="W16" s="60">
        <v>0</v>
      </c>
      <c r="X16" s="60">
        <v>25</v>
      </c>
      <c r="Y16" s="60">
        <v>0</v>
      </c>
      <c r="Z16" s="60">
        <v>25</v>
      </c>
      <c r="AA16" s="31">
        <v>0</v>
      </c>
      <c r="AB16" s="31">
        <v>0</v>
      </c>
      <c r="AC16" s="60">
        <v>28</v>
      </c>
      <c r="AD16" s="60">
        <v>1</v>
      </c>
      <c r="AE16" s="60">
        <v>27</v>
      </c>
      <c r="AF16" s="31">
        <v>3.5714285714285712E-2</v>
      </c>
      <c r="AG16" s="60">
        <v>69</v>
      </c>
      <c r="AH16" s="60">
        <v>19</v>
      </c>
      <c r="AI16" s="60">
        <v>50</v>
      </c>
      <c r="AJ16" s="31">
        <v>0.27536231884057971</v>
      </c>
      <c r="AK16" s="60">
        <v>161</v>
      </c>
      <c r="AL16" s="60">
        <v>21</v>
      </c>
      <c r="AM16" s="60">
        <v>140</v>
      </c>
      <c r="AN16" s="62">
        <v>1</v>
      </c>
      <c r="AO16" s="9" t="s">
        <v>412</v>
      </c>
      <c r="AP16" s="9" t="s">
        <v>407</v>
      </c>
      <c r="AQ16" s="9" t="s">
        <v>407</v>
      </c>
      <c r="AR16" s="48" t="s">
        <v>411</v>
      </c>
      <c r="AS16" s="9" t="s">
        <v>407</v>
      </c>
      <c r="AT16" s="9" t="s">
        <v>407</v>
      </c>
    </row>
    <row r="17" spans="1:46" ht="12.75" customHeight="1" x14ac:dyDescent="0.15">
      <c r="A17" s="9" t="s">
        <v>66</v>
      </c>
      <c r="B17" s="9" t="s">
        <v>71</v>
      </c>
      <c r="C17" s="31">
        <v>0.5</v>
      </c>
      <c r="D17" s="45">
        <v>8</v>
      </c>
      <c r="E17" s="46">
        <v>2019</v>
      </c>
      <c r="F17" s="46">
        <v>2015</v>
      </c>
      <c r="G17" s="46">
        <v>2022</v>
      </c>
      <c r="H17" s="9" t="s">
        <v>413</v>
      </c>
      <c r="I17" s="9" t="s">
        <v>414</v>
      </c>
      <c r="J17" s="9" t="s">
        <v>67</v>
      </c>
      <c r="K17" s="29" t="s">
        <v>71</v>
      </c>
      <c r="L17" s="60">
        <v>796</v>
      </c>
      <c r="M17" s="60">
        <v>26</v>
      </c>
      <c r="N17" s="60">
        <v>26</v>
      </c>
      <c r="O17" s="60">
        <v>0</v>
      </c>
      <c r="P17" s="60">
        <v>770</v>
      </c>
      <c r="Q17" s="31">
        <v>3.2663316582914576E-2</v>
      </c>
      <c r="R17" s="61">
        <v>398</v>
      </c>
      <c r="S17" s="61">
        <v>0</v>
      </c>
      <c r="T17" s="60">
        <v>446</v>
      </c>
      <c r="U17" s="60">
        <v>39</v>
      </c>
      <c r="V17" s="60">
        <v>39</v>
      </c>
      <c r="W17" s="60">
        <v>0</v>
      </c>
      <c r="X17" s="60">
        <v>407</v>
      </c>
      <c r="Y17" s="60">
        <v>39</v>
      </c>
      <c r="Z17" s="60">
        <v>407</v>
      </c>
      <c r="AA17" s="31">
        <v>8.744394618834081E-2</v>
      </c>
      <c r="AB17" s="31">
        <v>8.744394618834081E-2</v>
      </c>
      <c r="AC17" s="60">
        <v>425</v>
      </c>
      <c r="AD17" s="60">
        <v>31</v>
      </c>
      <c r="AE17" s="60">
        <v>394</v>
      </c>
      <c r="AF17" s="31">
        <v>7.2941176470588232E-2</v>
      </c>
      <c r="AG17" s="60">
        <v>618</v>
      </c>
      <c r="AH17" s="60">
        <v>3408</v>
      </c>
      <c r="AI17" s="60">
        <v>0</v>
      </c>
      <c r="AJ17" s="31">
        <v>5.5145631067961167</v>
      </c>
      <c r="AK17" s="60">
        <v>2285</v>
      </c>
      <c r="AL17" s="60">
        <v>3504</v>
      </c>
      <c r="AM17" s="60">
        <v>1571</v>
      </c>
      <c r="AN17" s="62">
        <v>0.5</v>
      </c>
      <c r="AO17" s="9" t="s">
        <v>407</v>
      </c>
      <c r="AP17" s="9" t="s">
        <v>412</v>
      </c>
      <c r="AQ17" s="9" t="s">
        <v>407</v>
      </c>
      <c r="AR17" s="48" t="s">
        <v>411</v>
      </c>
      <c r="AS17" s="9" t="s">
        <v>407</v>
      </c>
      <c r="AT17" s="9" t="s">
        <v>412</v>
      </c>
    </row>
    <row r="18" spans="1:46" ht="12.75" customHeight="1" x14ac:dyDescent="0.15">
      <c r="A18" s="9" t="s">
        <v>88</v>
      </c>
      <c r="B18" s="9" t="s">
        <v>94</v>
      </c>
      <c r="C18" s="31">
        <v>0.625</v>
      </c>
      <c r="D18" s="45">
        <v>8</v>
      </c>
      <c r="E18" s="46">
        <v>2018</v>
      </c>
      <c r="F18" s="46">
        <v>2014</v>
      </c>
      <c r="G18" s="46">
        <v>2021</v>
      </c>
      <c r="H18" s="9" t="s">
        <v>476</v>
      </c>
      <c r="I18" s="9" t="s">
        <v>477</v>
      </c>
      <c r="J18" s="9" t="s">
        <v>89</v>
      </c>
      <c r="K18" s="49" t="s">
        <v>94</v>
      </c>
      <c r="L18" s="60">
        <v>141</v>
      </c>
      <c r="M18" s="60">
        <v>0</v>
      </c>
      <c r="N18" s="60">
        <v>0</v>
      </c>
      <c r="O18" s="60">
        <v>0</v>
      </c>
      <c r="P18" s="60">
        <v>141</v>
      </c>
      <c r="Q18" s="31">
        <v>0</v>
      </c>
      <c r="R18" s="61">
        <v>71</v>
      </c>
      <c r="S18" s="61">
        <v>0</v>
      </c>
      <c r="T18" s="60">
        <v>100</v>
      </c>
      <c r="U18" s="60">
        <v>10</v>
      </c>
      <c r="V18" s="60">
        <v>10</v>
      </c>
      <c r="W18" s="60">
        <v>0</v>
      </c>
      <c r="X18" s="60">
        <v>90</v>
      </c>
      <c r="Y18" s="60">
        <v>10</v>
      </c>
      <c r="Z18" s="60">
        <v>90</v>
      </c>
      <c r="AA18" s="31">
        <v>0.1</v>
      </c>
      <c r="AB18" s="31">
        <v>0.1</v>
      </c>
      <c r="AC18" s="60">
        <v>93</v>
      </c>
      <c r="AD18" s="60">
        <v>8</v>
      </c>
      <c r="AE18" s="60">
        <v>85</v>
      </c>
      <c r="AF18" s="31">
        <v>8.6021505376344093E-2</v>
      </c>
      <c r="AG18" s="60">
        <v>303</v>
      </c>
      <c r="AH18" s="60">
        <v>42</v>
      </c>
      <c r="AI18" s="60">
        <v>261</v>
      </c>
      <c r="AJ18" s="31">
        <v>0.13861386138613863</v>
      </c>
      <c r="AK18" s="60">
        <v>637</v>
      </c>
      <c r="AL18" s="60">
        <v>60</v>
      </c>
      <c r="AM18" s="60">
        <v>577</v>
      </c>
      <c r="AN18" s="62">
        <v>0.5</v>
      </c>
      <c r="AO18" s="9" t="s">
        <v>412</v>
      </c>
      <c r="AP18" s="9" t="s">
        <v>407</v>
      </c>
      <c r="AQ18" s="9" t="s">
        <v>407</v>
      </c>
      <c r="AR18" s="48" t="s">
        <v>438</v>
      </c>
      <c r="AS18" s="9" t="s">
        <v>407</v>
      </c>
      <c r="AT18" s="9" t="s">
        <v>407</v>
      </c>
    </row>
    <row r="19" spans="1:46" ht="12.75" customHeight="1" x14ac:dyDescent="0.15">
      <c r="A19" s="9" t="s">
        <v>122</v>
      </c>
      <c r="B19" s="9" t="s">
        <v>124</v>
      </c>
      <c r="C19" s="31">
        <v>0.625</v>
      </c>
      <c r="D19" s="45">
        <v>8</v>
      </c>
      <c r="E19" s="46">
        <v>2018</v>
      </c>
      <c r="F19" s="46">
        <v>2014</v>
      </c>
      <c r="G19" s="46" t="s">
        <v>403</v>
      </c>
      <c r="H19" s="9" t="s">
        <v>456</v>
      </c>
      <c r="I19" s="9" t="s">
        <v>457</v>
      </c>
      <c r="J19" s="9" t="s">
        <v>123</v>
      </c>
      <c r="K19" s="29" t="s">
        <v>124</v>
      </c>
      <c r="L19" s="60">
        <v>1086</v>
      </c>
      <c r="M19" s="60">
        <v>59</v>
      </c>
      <c r="N19" s="60">
        <v>59</v>
      </c>
      <c r="O19" s="60">
        <v>0</v>
      </c>
      <c r="P19" s="60">
        <v>1027</v>
      </c>
      <c r="Q19" s="31">
        <v>5.432780847145488E-2</v>
      </c>
      <c r="R19" s="61">
        <v>543</v>
      </c>
      <c r="S19" s="61">
        <v>0</v>
      </c>
      <c r="T19" s="60">
        <v>762</v>
      </c>
      <c r="U19" s="60">
        <v>253</v>
      </c>
      <c r="V19" s="60">
        <v>225</v>
      </c>
      <c r="W19" s="60">
        <v>28</v>
      </c>
      <c r="X19" s="60">
        <v>509</v>
      </c>
      <c r="Y19" s="60">
        <v>253</v>
      </c>
      <c r="Z19" s="60">
        <v>509</v>
      </c>
      <c r="AA19" s="31">
        <v>0.33202099737532809</v>
      </c>
      <c r="AB19" s="31">
        <v>0.33202099737532809</v>
      </c>
      <c r="AC19" s="60">
        <v>823</v>
      </c>
      <c r="AD19" s="60">
        <v>47</v>
      </c>
      <c r="AE19" s="60">
        <v>776</v>
      </c>
      <c r="AF19" s="31">
        <v>5.7108140947752128E-2</v>
      </c>
      <c r="AG19" s="60">
        <v>1757</v>
      </c>
      <c r="AH19" s="60">
        <v>2893</v>
      </c>
      <c r="AI19" s="60">
        <v>0</v>
      </c>
      <c r="AJ19" s="31">
        <v>1.6465566306203756</v>
      </c>
      <c r="AK19" s="60">
        <v>4428</v>
      </c>
      <c r="AL19" s="60">
        <v>3252</v>
      </c>
      <c r="AM19" s="60">
        <v>2312</v>
      </c>
      <c r="AN19" s="62">
        <v>0.5</v>
      </c>
      <c r="AO19" s="9" t="s">
        <v>407</v>
      </c>
      <c r="AP19" s="9" t="s">
        <v>412</v>
      </c>
      <c r="AQ19" s="9" t="s">
        <v>407</v>
      </c>
      <c r="AR19" s="48" t="s">
        <v>411</v>
      </c>
      <c r="AS19" s="9" t="s">
        <v>407</v>
      </c>
      <c r="AT19" s="9" t="s">
        <v>412</v>
      </c>
    </row>
    <row r="20" spans="1:46" ht="12.75" customHeight="1" x14ac:dyDescent="0.15">
      <c r="A20" s="9" t="s">
        <v>139</v>
      </c>
      <c r="B20" s="9" t="s">
        <v>140</v>
      </c>
      <c r="C20" s="31">
        <v>1</v>
      </c>
      <c r="D20" s="45">
        <v>5</v>
      </c>
      <c r="E20" s="46">
        <v>2017</v>
      </c>
      <c r="F20" s="46">
        <v>2014</v>
      </c>
      <c r="G20" s="46">
        <v>2018</v>
      </c>
      <c r="H20" s="9" t="s">
        <v>422</v>
      </c>
      <c r="I20" s="9" t="s">
        <v>423</v>
      </c>
      <c r="J20" s="9" t="s">
        <v>83</v>
      </c>
      <c r="K20" s="29" t="s">
        <v>140</v>
      </c>
      <c r="L20" s="60">
        <v>85</v>
      </c>
      <c r="M20" s="60">
        <v>43</v>
      </c>
      <c r="N20" s="60">
        <v>43</v>
      </c>
      <c r="O20" s="60">
        <v>0</v>
      </c>
      <c r="P20" s="60">
        <v>42</v>
      </c>
      <c r="Q20" s="31">
        <v>0.50588235294117645</v>
      </c>
      <c r="R20" s="61">
        <v>85</v>
      </c>
      <c r="S20" s="61">
        <v>0</v>
      </c>
      <c r="T20" s="60">
        <v>56</v>
      </c>
      <c r="U20" s="60">
        <v>5</v>
      </c>
      <c r="V20" s="60">
        <v>5</v>
      </c>
      <c r="W20" s="60">
        <v>0</v>
      </c>
      <c r="X20" s="60">
        <v>51</v>
      </c>
      <c r="Y20" s="60">
        <v>5</v>
      </c>
      <c r="Z20" s="60">
        <v>51</v>
      </c>
      <c r="AA20" s="31">
        <v>8.9285714285714288E-2</v>
      </c>
      <c r="AB20" s="31">
        <v>8.9285714285714288E-2</v>
      </c>
      <c r="AC20" s="60">
        <v>62</v>
      </c>
      <c r="AD20" s="60">
        <v>258</v>
      </c>
      <c r="AE20" s="60">
        <v>0</v>
      </c>
      <c r="AF20" s="31">
        <v>4.161290322580645</v>
      </c>
      <c r="AG20" s="60">
        <v>160</v>
      </c>
      <c r="AH20" s="60">
        <v>53</v>
      </c>
      <c r="AI20" s="60">
        <v>107</v>
      </c>
      <c r="AJ20" s="31">
        <v>0.33124999999999999</v>
      </c>
      <c r="AK20" s="60">
        <v>363</v>
      </c>
      <c r="AL20" s="60">
        <v>359</v>
      </c>
      <c r="AM20" s="60">
        <v>200</v>
      </c>
      <c r="AN20" s="62">
        <v>1</v>
      </c>
      <c r="AO20" s="9" t="s">
        <v>412</v>
      </c>
      <c r="AP20" s="9" t="s">
        <v>407</v>
      </c>
      <c r="AQ20" s="9" t="s">
        <v>407</v>
      </c>
      <c r="AR20" s="48" t="s">
        <v>411</v>
      </c>
      <c r="AS20" s="9" t="s">
        <v>407</v>
      </c>
      <c r="AT20" s="9" t="s">
        <v>407</v>
      </c>
    </row>
    <row r="21" spans="1:46" ht="12.75" customHeight="1" x14ac:dyDescent="0.15">
      <c r="A21" s="9" t="s">
        <v>441</v>
      </c>
      <c r="B21" s="9" t="s">
        <v>442</v>
      </c>
      <c r="C21" s="31">
        <v>1</v>
      </c>
      <c r="D21" s="45">
        <v>5</v>
      </c>
      <c r="E21" s="46">
        <v>2017</v>
      </c>
      <c r="F21" s="46">
        <v>2014</v>
      </c>
      <c r="G21" s="46">
        <v>2018</v>
      </c>
      <c r="H21" s="9" t="s">
        <v>422</v>
      </c>
      <c r="I21" s="9" t="s">
        <v>423</v>
      </c>
      <c r="J21" s="9" t="s">
        <v>83</v>
      </c>
      <c r="K21" s="29" t="s">
        <v>442</v>
      </c>
      <c r="L21" s="60">
        <v>60</v>
      </c>
      <c r="M21" s="60">
        <v>0</v>
      </c>
      <c r="N21" s="60">
        <v>0</v>
      </c>
      <c r="O21" s="60">
        <v>0</v>
      </c>
      <c r="P21" s="60">
        <v>60</v>
      </c>
      <c r="Q21" s="31">
        <v>0</v>
      </c>
      <c r="R21" s="61">
        <v>60</v>
      </c>
      <c r="S21" s="61">
        <v>0</v>
      </c>
      <c r="T21" s="60">
        <v>38</v>
      </c>
      <c r="U21" s="60">
        <v>17</v>
      </c>
      <c r="V21" s="60">
        <v>0</v>
      </c>
      <c r="W21" s="60">
        <v>17</v>
      </c>
      <c r="X21" s="60">
        <v>21</v>
      </c>
      <c r="Y21" s="60">
        <v>17</v>
      </c>
      <c r="Z21" s="60">
        <v>21</v>
      </c>
      <c r="AA21" s="31">
        <v>0.44736842105263158</v>
      </c>
      <c r="AB21" s="31">
        <v>0.44736842105263158</v>
      </c>
      <c r="AC21" s="60">
        <v>43</v>
      </c>
      <c r="AD21" s="60">
        <v>0</v>
      </c>
      <c r="AE21" s="60">
        <v>43</v>
      </c>
      <c r="AF21" s="31">
        <v>0</v>
      </c>
      <c r="AG21" s="60">
        <v>101</v>
      </c>
      <c r="AH21" s="60">
        <v>59</v>
      </c>
      <c r="AI21" s="60">
        <v>42</v>
      </c>
      <c r="AJ21" s="31">
        <v>0.58415841584158412</v>
      </c>
      <c r="AK21" s="60">
        <v>242</v>
      </c>
      <c r="AL21" s="60">
        <v>76</v>
      </c>
      <c r="AM21" s="60">
        <v>166</v>
      </c>
      <c r="AN21" s="62">
        <v>1</v>
      </c>
      <c r="AO21" s="9" t="s">
        <v>412</v>
      </c>
      <c r="AP21" s="9" t="s">
        <v>407</v>
      </c>
      <c r="AQ21" s="9" t="s">
        <v>407</v>
      </c>
      <c r="AR21" s="48" t="s">
        <v>411</v>
      </c>
      <c r="AS21" s="9" t="s">
        <v>407</v>
      </c>
      <c r="AT21" s="9" t="s">
        <v>407</v>
      </c>
    </row>
    <row r="22" spans="1:46" ht="12.75" customHeight="1" x14ac:dyDescent="0.15">
      <c r="A22" s="9" t="s">
        <v>122</v>
      </c>
      <c r="B22" s="9" t="s">
        <v>125</v>
      </c>
      <c r="C22" s="31">
        <v>0.625</v>
      </c>
      <c r="D22" s="45">
        <v>8</v>
      </c>
      <c r="E22" s="46">
        <v>2018</v>
      </c>
      <c r="F22" s="46">
        <v>2014</v>
      </c>
      <c r="G22" s="46" t="s">
        <v>403</v>
      </c>
      <c r="H22" s="9" t="s">
        <v>456</v>
      </c>
      <c r="I22" s="9" t="s">
        <v>457</v>
      </c>
      <c r="J22" s="9" t="s">
        <v>123</v>
      </c>
      <c r="K22" s="49" t="s">
        <v>125</v>
      </c>
      <c r="L22" s="60">
        <v>78</v>
      </c>
      <c r="M22" s="60">
        <v>0</v>
      </c>
      <c r="N22" s="60">
        <v>0</v>
      </c>
      <c r="O22" s="60">
        <v>0</v>
      </c>
      <c r="P22" s="60">
        <v>78</v>
      </c>
      <c r="Q22" s="31">
        <v>0</v>
      </c>
      <c r="R22" s="61">
        <v>39</v>
      </c>
      <c r="S22" s="61">
        <v>0</v>
      </c>
      <c r="T22" s="60">
        <v>55</v>
      </c>
      <c r="U22" s="60">
        <v>0</v>
      </c>
      <c r="V22" s="60">
        <v>0</v>
      </c>
      <c r="W22" s="60">
        <v>0</v>
      </c>
      <c r="X22" s="60">
        <v>55</v>
      </c>
      <c r="Y22" s="60">
        <v>0</v>
      </c>
      <c r="Z22" s="60">
        <v>55</v>
      </c>
      <c r="AA22" s="31">
        <v>0</v>
      </c>
      <c r="AB22" s="31">
        <v>0</v>
      </c>
      <c r="AC22" s="60">
        <v>69</v>
      </c>
      <c r="AD22" s="60">
        <v>51</v>
      </c>
      <c r="AE22" s="60">
        <v>18</v>
      </c>
      <c r="AF22" s="31">
        <v>0.73913043478260865</v>
      </c>
      <c r="AG22" s="60">
        <v>170</v>
      </c>
      <c r="AH22" s="60">
        <v>122</v>
      </c>
      <c r="AI22" s="60">
        <v>48</v>
      </c>
      <c r="AJ22" s="31">
        <v>0.71764705882352942</v>
      </c>
      <c r="AK22" s="60">
        <v>372</v>
      </c>
      <c r="AL22" s="60">
        <v>173</v>
      </c>
      <c r="AM22" s="60">
        <v>199</v>
      </c>
      <c r="AN22" s="62">
        <v>0.5</v>
      </c>
      <c r="AO22" s="9" t="s">
        <v>407</v>
      </c>
      <c r="AP22" s="9" t="s">
        <v>412</v>
      </c>
      <c r="AQ22" s="9" t="s">
        <v>407</v>
      </c>
      <c r="AR22" s="48" t="s">
        <v>411</v>
      </c>
      <c r="AS22" s="9" t="s">
        <v>407</v>
      </c>
      <c r="AT22" s="9" t="s">
        <v>412</v>
      </c>
    </row>
    <row r="23" spans="1:46" ht="12.75" customHeight="1" x14ac:dyDescent="0.15">
      <c r="A23" s="9" t="s">
        <v>127</v>
      </c>
      <c r="B23" s="9" t="s">
        <v>129</v>
      </c>
      <c r="C23" s="31">
        <v>0.375</v>
      </c>
      <c r="D23" s="45">
        <v>8</v>
      </c>
      <c r="E23" s="46">
        <v>2020</v>
      </c>
      <c r="F23" s="46">
        <v>2016</v>
      </c>
      <c r="G23" s="46" t="s">
        <v>444</v>
      </c>
      <c r="H23" s="9" t="s">
        <v>445</v>
      </c>
      <c r="I23" s="9" t="s">
        <v>446</v>
      </c>
      <c r="J23" s="9" t="s">
        <v>128</v>
      </c>
      <c r="K23" s="29" t="s">
        <v>129</v>
      </c>
      <c r="L23" s="60">
        <v>2321</v>
      </c>
      <c r="M23" s="60">
        <v>0</v>
      </c>
      <c r="N23" s="60">
        <v>0</v>
      </c>
      <c r="O23" s="60">
        <v>0</v>
      </c>
      <c r="P23" s="60">
        <v>2321</v>
      </c>
      <c r="Q23" s="31">
        <v>0</v>
      </c>
      <c r="R23" s="61">
        <v>870</v>
      </c>
      <c r="S23" s="61">
        <v>0</v>
      </c>
      <c r="T23" s="60">
        <v>1145</v>
      </c>
      <c r="U23" s="60">
        <v>27</v>
      </c>
      <c r="V23" s="60">
        <v>27</v>
      </c>
      <c r="W23" s="60">
        <v>0</v>
      </c>
      <c r="X23" s="60">
        <v>1118</v>
      </c>
      <c r="Y23" s="60">
        <v>27</v>
      </c>
      <c r="Z23" s="60">
        <v>1118</v>
      </c>
      <c r="AA23" s="31">
        <v>2.3580786026200874E-2</v>
      </c>
      <c r="AB23" s="31">
        <v>2.3580786026200874E-2</v>
      </c>
      <c r="AC23" s="60">
        <v>1018</v>
      </c>
      <c r="AD23" s="60">
        <v>1742</v>
      </c>
      <c r="AE23" s="60">
        <v>0</v>
      </c>
      <c r="AF23" s="31">
        <v>1.7111984282907662</v>
      </c>
      <c r="AG23" s="60">
        <v>1844</v>
      </c>
      <c r="AH23" s="60">
        <v>3221</v>
      </c>
      <c r="AI23" s="60">
        <v>0</v>
      </c>
      <c r="AJ23" s="31">
        <v>1.7467462039045554</v>
      </c>
      <c r="AK23" s="60">
        <v>6328</v>
      </c>
      <c r="AL23" s="60">
        <v>4990</v>
      </c>
      <c r="AM23" s="60">
        <v>3439</v>
      </c>
      <c r="AN23" s="62">
        <v>0.375</v>
      </c>
      <c r="AO23" s="9" t="s">
        <v>407</v>
      </c>
      <c r="AP23" s="9" t="s">
        <v>412</v>
      </c>
      <c r="AQ23" s="9" t="s">
        <v>407</v>
      </c>
      <c r="AR23" s="48" t="s">
        <v>411</v>
      </c>
      <c r="AS23" s="9" t="s">
        <v>407</v>
      </c>
      <c r="AT23" s="9" t="s">
        <v>412</v>
      </c>
    </row>
    <row r="24" spans="1:46" ht="12.75" customHeight="1" x14ac:dyDescent="0.15">
      <c r="A24" s="9" t="s">
        <v>441</v>
      </c>
      <c r="B24" s="9" t="s">
        <v>447</v>
      </c>
      <c r="C24" s="31">
        <v>1</v>
      </c>
      <c r="D24" s="45">
        <v>5</v>
      </c>
      <c r="E24" s="46">
        <v>2017</v>
      </c>
      <c r="F24" s="46">
        <v>2014</v>
      </c>
      <c r="G24" s="46">
        <v>2018</v>
      </c>
      <c r="H24" s="9" t="s">
        <v>422</v>
      </c>
      <c r="I24" s="9" t="s">
        <v>423</v>
      </c>
      <c r="J24" s="9" t="s">
        <v>83</v>
      </c>
      <c r="K24" s="29" t="s">
        <v>447</v>
      </c>
      <c r="L24" s="60">
        <v>98</v>
      </c>
      <c r="M24" s="60">
        <v>48</v>
      </c>
      <c r="N24" s="60">
        <v>48</v>
      </c>
      <c r="O24" s="60">
        <v>0</v>
      </c>
      <c r="P24" s="60">
        <v>50</v>
      </c>
      <c r="Q24" s="31">
        <v>0.48979591836734693</v>
      </c>
      <c r="R24" s="61">
        <v>98</v>
      </c>
      <c r="S24" s="61">
        <v>0</v>
      </c>
      <c r="T24" s="60">
        <v>62</v>
      </c>
      <c r="U24" s="60">
        <v>26</v>
      </c>
      <c r="V24" s="60">
        <v>26</v>
      </c>
      <c r="W24" s="60">
        <v>0</v>
      </c>
      <c r="X24" s="60">
        <v>36</v>
      </c>
      <c r="Y24" s="60">
        <v>26</v>
      </c>
      <c r="Z24" s="60">
        <v>36</v>
      </c>
      <c r="AA24" s="31">
        <v>0.41935483870967744</v>
      </c>
      <c r="AB24" s="31">
        <v>0.41935483870967744</v>
      </c>
      <c r="AC24" s="60">
        <v>69</v>
      </c>
      <c r="AD24" s="60">
        <v>171</v>
      </c>
      <c r="AE24" s="60">
        <v>0</v>
      </c>
      <c r="AF24" s="31">
        <v>2.4782608695652173</v>
      </c>
      <c r="AG24" s="60">
        <v>164</v>
      </c>
      <c r="AH24" s="60">
        <v>244</v>
      </c>
      <c r="AI24" s="60">
        <v>0</v>
      </c>
      <c r="AJ24" s="31">
        <v>1.4878048780487805</v>
      </c>
      <c r="AK24" s="60">
        <v>393</v>
      </c>
      <c r="AL24" s="60">
        <v>489</v>
      </c>
      <c r="AM24" s="60">
        <v>86</v>
      </c>
      <c r="AN24" s="62">
        <v>1</v>
      </c>
      <c r="AO24" s="9" t="s">
        <v>407</v>
      </c>
      <c r="AP24" s="9" t="s">
        <v>412</v>
      </c>
      <c r="AQ24" s="9" t="s">
        <v>407</v>
      </c>
      <c r="AR24" s="48" t="s">
        <v>411</v>
      </c>
      <c r="AS24" s="9" t="s">
        <v>407</v>
      </c>
      <c r="AT24" s="9" t="s">
        <v>412</v>
      </c>
    </row>
    <row r="25" spans="1:46" ht="12.75" customHeight="1" x14ac:dyDescent="0.15">
      <c r="A25" s="9" t="s">
        <v>66</v>
      </c>
      <c r="B25" s="9" t="s">
        <v>72</v>
      </c>
      <c r="C25" s="31">
        <v>0.5</v>
      </c>
      <c r="D25" s="45">
        <v>8</v>
      </c>
      <c r="E25" s="46">
        <v>2019</v>
      </c>
      <c r="F25" s="46">
        <v>2015</v>
      </c>
      <c r="G25" s="46">
        <v>2022</v>
      </c>
      <c r="H25" s="9" t="s">
        <v>413</v>
      </c>
      <c r="I25" s="9" t="s">
        <v>414</v>
      </c>
      <c r="J25" s="9" t="s">
        <v>67</v>
      </c>
      <c r="K25" s="29" t="s">
        <v>72</v>
      </c>
      <c r="L25" s="60">
        <v>276</v>
      </c>
      <c r="M25" s="60">
        <v>87</v>
      </c>
      <c r="N25" s="60">
        <v>87</v>
      </c>
      <c r="O25" s="60">
        <v>0</v>
      </c>
      <c r="P25" s="60">
        <v>189</v>
      </c>
      <c r="Q25" s="31">
        <v>0.31521739130434784</v>
      </c>
      <c r="R25" s="61">
        <v>138</v>
      </c>
      <c r="S25" s="61">
        <v>0</v>
      </c>
      <c r="T25" s="60">
        <v>211</v>
      </c>
      <c r="U25" s="60">
        <v>19</v>
      </c>
      <c r="V25" s="60">
        <v>19</v>
      </c>
      <c r="W25" s="60">
        <v>0</v>
      </c>
      <c r="X25" s="60">
        <v>192</v>
      </c>
      <c r="Y25" s="60">
        <v>19</v>
      </c>
      <c r="Z25" s="60">
        <v>192</v>
      </c>
      <c r="AA25" s="31">
        <v>9.004739336492891E-2</v>
      </c>
      <c r="AB25" s="31">
        <v>9.004739336492891E-2</v>
      </c>
      <c r="AC25" s="60">
        <v>259</v>
      </c>
      <c r="AD25" s="60">
        <v>25</v>
      </c>
      <c r="AE25" s="60">
        <v>234</v>
      </c>
      <c r="AF25" s="31">
        <v>9.6525096525096526E-2</v>
      </c>
      <c r="AG25" s="60">
        <v>752</v>
      </c>
      <c r="AH25" s="60">
        <v>450</v>
      </c>
      <c r="AI25" s="60">
        <v>302</v>
      </c>
      <c r="AJ25" s="31">
        <v>0.59840425531914898</v>
      </c>
      <c r="AK25" s="60">
        <v>1498</v>
      </c>
      <c r="AL25" s="60">
        <v>581</v>
      </c>
      <c r="AM25" s="60">
        <v>917</v>
      </c>
      <c r="AN25" s="62">
        <v>0.5</v>
      </c>
      <c r="AO25" s="9" t="s">
        <v>407</v>
      </c>
      <c r="AP25" s="9" t="s">
        <v>412</v>
      </c>
      <c r="AQ25" s="9" t="s">
        <v>407</v>
      </c>
      <c r="AR25" s="48" t="s">
        <v>411</v>
      </c>
      <c r="AS25" s="9" t="s">
        <v>407</v>
      </c>
      <c r="AT25" s="9" t="s">
        <v>412</v>
      </c>
    </row>
    <row r="26" spans="1:46" ht="12.75" customHeight="1" x14ac:dyDescent="0.15">
      <c r="A26" s="9" t="s">
        <v>249</v>
      </c>
      <c r="B26" s="9" t="s">
        <v>452</v>
      </c>
      <c r="C26" s="31">
        <v>0.375</v>
      </c>
      <c r="D26" s="45">
        <v>8</v>
      </c>
      <c r="E26" s="46">
        <v>2020</v>
      </c>
      <c r="F26" s="46">
        <v>2016</v>
      </c>
      <c r="G26" s="46">
        <v>2023</v>
      </c>
      <c r="H26" s="9" t="s">
        <v>453</v>
      </c>
      <c r="I26" s="9" t="s">
        <v>454</v>
      </c>
      <c r="J26" s="9" t="s">
        <v>250</v>
      </c>
      <c r="K26" s="29" t="s">
        <v>452</v>
      </c>
      <c r="L26" s="60">
        <v>429</v>
      </c>
      <c r="M26" s="60">
        <v>0</v>
      </c>
      <c r="N26" s="60">
        <v>0</v>
      </c>
      <c r="O26" s="60">
        <v>0</v>
      </c>
      <c r="P26" s="60">
        <v>429</v>
      </c>
      <c r="Q26" s="31">
        <v>0</v>
      </c>
      <c r="R26" s="61">
        <v>161</v>
      </c>
      <c r="S26" s="61">
        <v>0</v>
      </c>
      <c r="T26" s="60">
        <v>307</v>
      </c>
      <c r="U26" s="60">
        <v>0</v>
      </c>
      <c r="V26" s="60">
        <v>0</v>
      </c>
      <c r="W26" s="60">
        <v>0</v>
      </c>
      <c r="X26" s="60">
        <v>307</v>
      </c>
      <c r="Y26" s="60">
        <v>0</v>
      </c>
      <c r="Z26" s="60">
        <v>307</v>
      </c>
      <c r="AA26" s="31">
        <v>0</v>
      </c>
      <c r="AB26" s="31">
        <v>0</v>
      </c>
      <c r="AC26" s="60">
        <v>281</v>
      </c>
      <c r="AD26" s="60">
        <v>0</v>
      </c>
      <c r="AE26" s="60">
        <v>281</v>
      </c>
      <c r="AF26" s="31">
        <v>0</v>
      </c>
      <c r="AG26" s="60">
        <v>748</v>
      </c>
      <c r="AH26" s="60">
        <v>384</v>
      </c>
      <c r="AI26" s="60">
        <v>364</v>
      </c>
      <c r="AJ26" s="31">
        <v>0.5133689839572193</v>
      </c>
      <c r="AK26" s="60">
        <v>1765</v>
      </c>
      <c r="AL26" s="60">
        <v>384</v>
      </c>
      <c r="AM26" s="60">
        <v>1381</v>
      </c>
      <c r="AN26" s="62">
        <v>0.375</v>
      </c>
      <c r="AO26" s="9" t="s">
        <v>407</v>
      </c>
      <c r="AP26" s="9" t="s">
        <v>412</v>
      </c>
      <c r="AQ26" s="9" t="s">
        <v>407</v>
      </c>
      <c r="AR26" s="48" t="s">
        <v>411</v>
      </c>
      <c r="AS26" s="9" t="s">
        <v>407</v>
      </c>
      <c r="AT26" s="9" t="s">
        <v>412</v>
      </c>
    </row>
    <row r="27" spans="1:46" ht="12.75" customHeight="1" x14ac:dyDescent="0.15">
      <c r="A27" s="9" t="s">
        <v>122</v>
      </c>
      <c r="B27" s="9" t="s">
        <v>126</v>
      </c>
      <c r="C27" s="31">
        <v>0.625</v>
      </c>
      <c r="D27" s="45">
        <v>8</v>
      </c>
      <c r="E27" s="46">
        <v>2018</v>
      </c>
      <c r="F27" s="46">
        <v>2014</v>
      </c>
      <c r="G27" s="46">
        <v>2021</v>
      </c>
      <c r="H27" s="9" t="s">
        <v>476</v>
      </c>
      <c r="I27" s="9" t="s">
        <v>477</v>
      </c>
      <c r="J27" s="9" t="s">
        <v>89</v>
      </c>
      <c r="K27" s="49" t="s">
        <v>126</v>
      </c>
      <c r="L27" s="60">
        <v>54</v>
      </c>
      <c r="M27" s="60">
        <v>0</v>
      </c>
      <c r="N27" s="60">
        <v>0</v>
      </c>
      <c r="O27" s="60">
        <v>0</v>
      </c>
      <c r="P27" s="60">
        <v>54</v>
      </c>
      <c r="Q27" s="31">
        <v>0</v>
      </c>
      <c r="R27" s="61">
        <v>27</v>
      </c>
      <c r="S27" s="61">
        <v>0</v>
      </c>
      <c r="T27" s="60">
        <v>38</v>
      </c>
      <c r="U27" s="60">
        <v>0</v>
      </c>
      <c r="V27" s="60">
        <v>0</v>
      </c>
      <c r="W27" s="60">
        <v>0</v>
      </c>
      <c r="X27" s="60">
        <v>38</v>
      </c>
      <c r="Y27" s="60">
        <v>0</v>
      </c>
      <c r="Z27" s="60">
        <v>38</v>
      </c>
      <c r="AA27" s="31">
        <v>0</v>
      </c>
      <c r="AB27" s="31">
        <v>0</v>
      </c>
      <c r="AC27" s="60">
        <v>63</v>
      </c>
      <c r="AD27" s="60">
        <v>4</v>
      </c>
      <c r="AE27" s="60">
        <v>59</v>
      </c>
      <c r="AF27" s="31">
        <v>6.3492063492063489E-2</v>
      </c>
      <c r="AG27" s="60">
        <v>181</v>
      </c>
      <c r="AH27" s="60">
        <v>35</v>
      </c>
      <c r="AI27" s="60">
        <v>146</v>
      </c>
      <c r="AJ27" s="31">
        <v>0.19337016574585636</v>
      </c>
      <c r="AK27" s="60">
        <v>336</v>
      </c>
      <c r="AL27" s="60">
        <v>39</v>
      </c>
      <c r="AM27" s="60">
        <v>297</v>
      </c>
      <c r="AN27" s="62">
        <v>0.5</v>
      </c>
      <c r="AO27" s="9" t="s">
        <v>412</v>
      </c>
      <c r="AP27" s="9" t="s">
        <v>407</v>
      </c>
      <c r="AQ27" s="9" t="s">
        <v>407</v>
      </c>
      <c r="AR27" s="48" t="s">
        <v>411</v>
      </c>
      <c r="AS27" s="9" t="s">
        <v>407</v>
      </c>
      <c r="AT27" s="9" t="s">
        <v>407</v>
      </c>
    </row>
    <row r="28" spans="1:46" ht="12.75" customHeight="1" x14ac:dyDescent="0.15">
      <c r="A28" s="9" t="s">
        <v>143</v>
      </c>
      <c r="B28" s="9" t="s">
        <v>145</v>
      </c>
      <c r="C28" s="31">
        <v>0.625</v>
      </c>
      <c r="D28" s="45">
        <v>8</v>
      </c>
      <c r="E28" s="46">
        <v>2018</v>
      </c>
      <c r="F28" s="46">
        <v>2014</v>
      </c>
      <c r="G28" s="46" t="s">
        <v>403</v>
      </c>
      <c r="H28" s="9" t="s">
        <v>404</v>
      </c>
      <c r="I28" s="9" t="s">
        <v>405</v>
      </c>
      <c r="J28" s="9" t="s">
        <v>144</v>
      </c>
      <c r="K28" s="49" t="s">
        <v>145</v>
      </c>
      <c r="L28" s="60">
        <v>760</v>
      </c>
      <c r="M28" s="60">
        <v>39</v>
      </c>
      <c r="N28" s="60">
        <v>37</v>
      </c>
      <c r="O28" s="60">
        <v>2</v>
      </c>
      <c r="P28" s="60">
        <v>721</v>
      </c>
      <c r="Q28" s="31">
        <v>5.131578947368421E-2</v>
      </c>
      <c r="R28" s="61">
        <v>380</v>
      </c>
      <c r="S28" s="61">
        <v>0</v>
      </c>
      <c r="T28" s="60">
        <v>470</v>
      </c>
      <c r="U28" s="60">
        <v>53</v>
      </c>
      <c r="V28" s="60">
        <v>51</v>
      </c>
      <c r="W28" s="60">
        <v>2</v>
      </c>
      <c r="X28" s="60">
        <v>417</v>
      </c>
      <c r="Y28" s="60">
        <v>53</v>
      </c>
      <c r="Z28" s="60">
        <v>417</v>
      </c>
      <c r="AA28" s="31">
        <v>0.11276595744680851</v>
      </c>
      <c r="AB28" s="31">
        <v>0.11276595744680851</v>
      </c>
      <c r="AC28" s="60">
        <v>466</v>
      </c>
      <c r="AD28" s="60">
        <v>94</v>
      </c>
      <c r="AE28" s="60">
        <v>372</v>
      </c>
      <c r="AF28" s="31">
        <v>0.20171673819742489</v>
      </c>
      <c r="AG28" s="60">
        <v>1338</v>
      </c>
      <c r="AH28" s="60">
        <v>9</v>
      </c>
      <c r="AI28" s="60">
        <v>1329</v>
      </c>
      <c r="AJ28" s="31">
        <v>6.7264573991031393E-3</v>
      </c>
      <c r="AK28" s="60">
        <v>3034</v>
      </c>
      <c r="AL28" s="60">
        <v>195</v>
      </c>
      <c r="AM28" s="60">
        <v>2839</v>
      </c>
      <c r="AN28" s="62">
        <v>0.5</v>
      </c>
      <c r="AO28" s="9" t="s">
        <v>412</v>
      </c>
      <c r="AP28" s="9" t="s">
        <v>407</v>
      </c>
      <c r="AQ28" s="9" t="s">
        <v>407</v>
      </c>
      <c r="AR28" s="48" t="s">
        <v>411</v>
      </c>
      <c r="AS28" s="9" t="s">
        <v>407</v>
      </c>
      <c r="AT28" s="9" t="s">
        <v>407</v>
      </c>
    </row>
    <row r="29" spans="1:46" ht="12.75" customHeight="1" x14ac:dyDescent="0.15">
      <c r="A29" s="9" t="s">
        <v>127</v>
      </c>
      <c r="B29" s="9" t="s">
        <v>130</v>
      </c>
      <c r="C29" s="31">
        <v>0.375</v>
      </c>
      <c r="D29" s="45">
        <v>8</v>
      </c>
      <c r="E29" s="46">
        <v>2020</v>
      </c>
      <c r="F29" s="46">
        <v>2016</v>
      </c>
      <c r="G29" s="46" t="s">
        <v>444</v>
      </c>
      <c r="H29" s="9" t="s">
        <v>445</v>
      </c>
      <c r="I29" s="9" t="s">
        <v>446</v>
      </c>
      <c r="J29" s="9" t="s">
        <v>128</v>
      </c>
      <c r="K29" s="29" t="s">
        <v>130</v>
      </c>
      <c r="L29" s="60">
        <v>150</v>
      </c>
      <c r="M29" s="60">
        <v>36</v>
      </c>
      <c r="N29" s="60">
        <v>36</v>
      </c>
      <c r="O29" s="60">
        <v>0</v>
      </c>
      <c r="P29" s="60">
        <v>114</v>
      </c>
      <c r="Q29" s="31">
        <v>0.24</v>
      </c>
      <c r="R29" s="61">
        <v>56</v>
      </c>
      <c r="S29" s="61">
        <v>0</v>
      </c>
      <c r="T29" s="60">
        <v>115</v>
      </c>
      <c r="U29" s="60">
        <v>32</v>
      </c>
      <c r="V29" s="60">
        <v>32</v>
      </c>
      <c r="W29" s="60">
        <v>0</v>
      </c>
      <c r="X29" s="60">
        <v>83</v>
      </c>
      <c r="Y29" s="60">
        <v>32</v>
      </c>
      <c r="Z29" s="60">
        <v>83</v>
      </c>
      <c r="AA29" s="31">
        <v>0.27826086956521739</v>
      </c>
      <c r="AB29" s="31">
        <v>0.27826086956521739</v>
      </c>
      <c r="AC29" s="60">
        <v>123</v>
      </c>
      <c r="AD29" s="60">
        <v>41</v>
      </c>
      <c r="AE29" s="60">
        <v>82</v>
      </c>
      <c r="AF29" s="31">
        <v>0.33333333333333331</v>
      </c>
      <c r="AG29" s="60">
        <v>201</v>
      </c>
      <c r="AH29" s="60">
        <v>84</v>
      </c>
      <c r="AI29" s="60">
        <v>117</v>
      </c>
      <c r="AJ29" s="31">
        <v>0.41791044776119401</v>
      </c>
      <c r="AK29" s="60">
        <v>589</v>
      </c>
      <c r="AL29" s="60">
        <v>193</v>
      </c>
      <c r="AM29" s="60">
        <v>396</v>
      </c>
      <c r="AN29" s="62">
        <v>0.375</v>
      </c>
      <c r="AO29" s="9" t="s">
        <v>407</v>
      </c>
      <c r="AP29" s="9" t="s">
        <v>412</v>
      </c>
      <c r="AQ29" s="9" t="s">
        <v>407</v>
      </c>
      <c r="AR29" s="48" t="s">
        <v>411</v>
      </c>
      <c r="AS29" s="9" t="s">
        <v>407</v>
      </c>
      <c r="AT29" s="9" t="s">
        <v>412</v>
      </c>
    </row>
    <row r="30" spans="1:46" ht="12.75" customHeight="1" x14ac:dyDescent="0.15">
      <c r="A30" s="9" t="s">
        <v>143</v>
      </c>
      <c r="B30" s="9" t="s">
        <v>498</v>
      </c>
      <c r="C30" s="31">
        <v>0.625</v>
      </c>
      <c r="D30" s="45">
        <v>8</v>
      </c>
      <c r="E30" s="46">
        <v>2018</v>
      </c>
      <c r="F30" s="46">
        <v>2014</v>
      </c>
      <c r="G30" s="46" t="s">
        <v>403</v>
      </c>
      <c r="H30" s="9" t="s">
        <v>404</v>
      </c>
      <c r="I30" s="9" t="s">
        <v>405</v>
      </c>
      <c r="J30" s="9" t="s">
        <v>144</v>
      </c>
      <c r="K30" s="29" t="s">
        <v>498</v>
      </c>
      <c r="L30" s="60">
        <v>817</v>
      </c>
      <c r="M30" s="60">
        <v>66</v>
      </c>
      <c r="N30" s="60">
        <v>23</v>
      </c>
      <c r="O30" s="60">
        <v>43</v>
      </c>
      <c r="P30" s="60">
        <v>751</v>
      </c>
      <c r="Q30" s="31">
        <v>8.0783353733170138E-2</v>
      </c>
      <c r="R30" s="61">
        <v>409</v>
      </c>
      <c r="S30" s="61">
        <v>0</v>
      </c>
      <c r="T30" s="60">
        <v>489</v>
      </c>
      <c r="U30" s="60">
        <v>10</v>
      </c>
      <c r="V30" s="60">
        <v>0</v>
      </c>
      <c r="W30" s="60">
        <v>10</v>
      </c>
      <c r="X30" s="60">
        <v>479</v>
      </c>
      <c r="Y30" s="60">
        <v>10</v>
      </c>
      <c r="Z30" s="60">
        <v>479</v>
      </c>
      <c r="AA30" s="31">
        <v>2.0449897750511249E-2</v>
      </c>
      <c r="AB30" s="31">
        <v>2.0449897750511249E-2</v>
      </c>
      <c r="AC30" s="60">
        <v>490</v>
      </c>
      <c r="AD30" s="60">
        <v>64</v>
      </c>
      <c r="AE30" s="60">
        <v>426</v>
      </c>
      <c r="AF30" s="31">
        <v>0.1306122448979592</v>
      </c>
      <c r="AG30" s="60">
        <v>1428</v>
      </c>
      <c r="AH30" s="60">
        <v>0</v>
      </c>
      <c r="AI30" s="60">
        <v>1428</v>
      </c>
      <c r="AJ30" s="31">
        <v>0</v>
      </c>
      <c r="AK30" s="60">
        <v>3224</v>
      </c>
      <c r="AL30" s="60">
        <v>140</v>
      </c>
      <c r="AM30" s="60">
        <v>3084</v>
      </c>
      <c r="AN30" s="62">
        <v>0.5</v>
      </c>
      <c r="AO30" s="9" t="s">
        <v>412</v>
      </c>
      <c r="AP30" s="9" t="s">
        <v>407</v>
      </c>
      <c r="AQ30" s="9" t="s">
        <v>407</v>
      </c>
      <c r="AR30" s="48" t="s">
        <v>411</v>
      </c>
      <c r="AS30" s="9" t="s">
        <v>407</v>
      </c>
      <c r="AT30" s="9" t="s">
        <v>407</v>
      </c>
    </row>
    <row r="31" spans="1:46" ht="12.75" customHeight="1" x14ac:dyDescent="0.15">
      <c r="A31" s="9" t="s">
        <v>127</v>
      </c>
      <c r="B31" s="9" t="s">
        <v>590</v>
      </c>
      <c r="C31" s="31">
        <v>0.375</v>
      </c>
      <c r="D31" s="45">
        <v>8</v>
      </c>
      <c r="E31" s="46">
        <v>2020</v>
      </c>
      <c r="F31" s="46">
        <v>2016</v>
      </c>
      <c r="G31" s="46" t="s">
        <v>444</v>
      </c>
      <c r="H31" s="9" t="s">
        <v>445</v>
      </c>
      <c r="I31" s="9" t="s">
        <v>446</v>
      </c>
      <c r="J31" s="9" t="s">
        <v>128</v>
      </c>
      <c r="K31" s="29" t="s">
        <v>590</v>
      </c>
      <c r="L31" s="60">
        <v>128</v>
      </c>
      <c r="M31" s="60">
        <v>15</v>
      </c>
      <c r="N31" s="60">
        <v>15</v>
      </c>
      <c r="O31" s="60">
        <v>0</v>
      </c>
      <c r="P31" s="60">
        <v>113</v>
      </c>
      <c r="Q31" s="31">
        <v>0.1171875</v>
      </c>
      <c r="R31" s="61">
        <v>48</v>
      </c>
      <c r="S31" s="61">
        <v>0</v>
      </c>
      <c r="T31" s="60">
        <v>169</v>
      </c>
      <c r="U31" s="60">
        <v>15</v>
      </c>
      <c r="V31" s="60">
        <v>15</v>
      </c>
      <c r="W31" s="60">
        <v>0</v>
      </c>
      <c r="X31" s="60">
        <v>154</v>
      </c>
      <c r="Y31" s="60">
        <v>15</v>
      </c>
      <c r="Z31" s="60">
        <v>154</v>
      </c>
      <c r="AA31" s="31">
        <v>8.8757396449704137E-2</v>
      </c>
      <c r="AB31" s="31">
        <v>8.8757396449704137E-2</v>
      </c>
      <c r="AC31" s="60">
        <v>204</v>
      </c>
      <c r="AD31" s="60">
        <v>0</v>
      </c>
      <c r="AE31" s="60">
        <v>204</v>
      </c>
      <c r="AF31" s="31">
        <v>0</v>
      </c>
      <c r="AG31" s="60">
        <v>211</v>
      </c>
      <c r="AH31" s="60">
        <v>0</v>
      </c>
      <c r="AI31" s="60">
        <v>211</v>
      </c>
      <c r="AJ31" s="31">
        <v>0</v>
      </c>
      <c r="AK31" s="60">
        <v>712</v>
      </c>
      <c r="AL31" s="60">
        <v>30</v>
      </c>
      <c r="AM31" s="60">
        <v>682</v>
      </c>
      <c r="AN31" s="62">
        <v>0.375</v>
      </c>
      <c r="AO31" s="9" t="s">
        <v>412</v>
      </c>
      <c r="AP31" s="9" t="s">
        <v>407</v>
      </c>
      <c r="AQ31" s="9" t="s">
        <v>407</v>
      </c>
      <c r="AR31" s="48" t="s">
        <v>411</v>
      </c>
      <c r="AS31" s="9" t="s">
        <v>407</v>
      </c>
      <c r="AT31" s="9" t="s">
        <v>407</v>
      </c>
    </row>
    <row r="32" spans="1:46" ht="12.75" customHeight="1" x14ac:dyDescent="0.15">
      <c r="A32" s="9" t="s">
        <v>143</v>
      </c>
      <c r="B32" s="9" t="s">
        <v>146</v>
      </c>
      <c r="C32" s="31">
        <v>0.625</v>
      </c>
      <c r="D32" s="45">
        <v>8</v>
      </c>
      <c r="E32" s="46">
        <v>2018</v>
      </c>
      <c r="F32" s="46">
        <v>2014</v>
      </c>
      <c r="G32" s="46" t="s">
        <v>403</v>
      </c>
      <c r="H32" s="9" t="s">
        <v>404</v>
      </c>
      <c r="I32" s="9" t="s">
        <v>405</v>
      </c>
      <c r="J32" s="9" t="s">
        <v>144</v>
      </c>
      <c r="K32" s="29" t="s">
        <v>146</v>
      </c>
      <c r="L32" s="60">
        <v>37</v>
      </c>
      <c r="M32" s="60">
        <v>0</v>
      </c>
      <c r="N32" s="60">
        <v>0</v>
      </c>
      <c r="O32" s="60">
        <v>0</v>
      </c>
      <c r="P32" s="60">
        <v>37</v>
      </c>
      <c r="Q32" s="31">
        <v>0</v>
      </c>
      <c r="R32" s="61">
        <v>19</v>
      </c>
      <c r="S32" s="61">
        <v>0</v>
      </c>
      <c r="T32" s="60">
        <v>22</v>
      </c>
      <c r="U32" s="60">
        <v>0</v>
      </c>
      <c r="V32" s="60">
        <v>0</v>
      </c>
      <c r="W32" s="60">
        <v>0</v>
      </c>
      <c r="X32" s="60">
        <v>22</v>
      </c>
      <c r="Y32" s="60">
        <v>0</v>
      </c>
      <c r="Z32" s="60">
        <v>22</v>
      </c>
      <c r="AA32" s="31">
        <v>0</v>
      </c>
      <c r="AB32" s="31">
        <v>0</v>
      </c>
      <c r="AC32" s="60">
        <v>22</v>
      </c>
      <c r="AD32" s="60">
        <v>0</v>
      </c>
      <c r="AE32" s="60">
        <v>22</v>
      </c>
      <c r="AF32" s="31">
        <v>0</v>
      </c>
      <c r="AG32" s="60">
        <v>63</v>
      </c>
      <c r="AH32" s="60">
        <v>0</v>
      </c>
      <c r="AI32" s="60">
        <v>63</v>
      </c>
      <c r="AJ32" s="31">
        <v>0</v>
      </c>
      <c r="AK32" s="60">
        <v>144</v>
      </c>
      <c r="AL32" s="60">
        <v>0</v>
      </c>
      <c r="AM32" s="60">
        <v>144</v>
      </c>
      <c r="AN32" s="62">
        <v>0.5</v>
      </c>
      <c r="AO32" s="9" t="s">
        <v>412</v>
      </c>
      <c r="AP32" s="9" t="s">
        <v>407</v>
      </c>
      <c r="AQ32" s="9" t="s">
        <v>407</v>
      </c>
      <c r="AR32" s="48" t="s">
        <v>408</v>
      </c>
      <c r="AS32" s="9" t="s">
        <v>407</v>
      </c>
      <c r="AT32" s="9" t="s">
        <v>407</v>
      </c>
    </row>
    <row r="33" spans="1:46" ht="12.75" customHeight="1" x14ac:dyDescent="0.15">
      <c r="A33" s="9" t="s">
        <v>143</v>
      </c>
      <c r="B33" s="9" t="s">
        <v>147</v>
      </c>
      <c r="C33" s="31">
        <v>0.625</v>
      </c>
      <c r="D33" s="45">
        <v>8</v>
      </c>
      <c r="E33" s="46">
        <v>2018</v>
      </c>
      <c r="F33" s="46">
        <v>2014</v>
      </c>
      <c r="G33" s="46" t="s">
        <v>403</v>
      </c>
      <c r="H33" s="9" t="s">
        <v>404</v>
      </c>
      <c r="I33" s="9" t="s">
        <v>405</v>
      </c>
      <c r="J33" s="9" t="s">
        <v>144</v>
      </c>
      <c r="K33" s="29" t="s">
        <v>147</v>
      </c>
      <c r="L33" s="60">
        <v>487</v>
      </c>
      <c r="M33" s="60">
        <v>0</v>
      </c>
      <c r="N33" s="60">
        <v>0</v>
      </c>
      <c r="O33" s="60">
        <v>0</v>
      </c>
      <c r="P33" s="60">
        <v>487</v>
      </c>
      <c r="Q33" s="31">
        <v>0</v>
      </c>
      <c r="R33" s="61">
        <v>244</v>
      </c>
      <c r="S33" s="61">
        <v>0</v>
      </c>
      <c r="T33" s="60">
        <v>300</v>
      </c>
      <c r="U33" s="60">
        <v>81</v>
      </c>
      <c r="V33" s="60">
        <v>14</v>
      </c>
      <c r="W33" s="60">
        <v>67</v>
      </c>
      <c r="X33" s="60">
        <v>219</v>
      </c>
      <c r="Y33" s="60">
        <v>81</v>
      </c>
      <c r="Z33" s="60">
        <v>219</v>
      </c>
      <c r="AA33" s="31">
        <v>0.27</v>
      </c>
      <c r="AB33" s="31">
        <v>0.27</v>
      </c>
      <c r="AC33" s="60">
        <v>297</v>
      </c>
      <c r="AD33" s="60">
        <v>91</v>
      </c>
      <c r="AE33" s="60">
        <v>206</v>
      </c>
      <c r="AF33" s="31">
        <v>0.30639730639730639</v>
      </c>
      <c r="AG33" s="60">
        <v>840</v>
      </c>
      <c r="AH33" s="60">
        <v>58</v>
      </c>
      <c r="AI33" s="60">
        <v>782</v>
      </c>
      <c r="AJ33" s="31">
        <v>6.9047619047619052E-2</v>
      </c>
      <c r="AK33" s="60">
        <v>1924</v>
      </c>
      <c r="AL33" s="60">
        <v>230</v>
      </c>
      <c r="AM33" s="60">
        <v>1694</v>
      </c>
      <c r="AN33" s="62">
        <v>0.5</v>
      </c>
      <c r="AO33" s="9" t="s">
        <v>412</v>
      </c>
      <c r="AP33" s="9" t="s">
        <v>407</v>
      </c>
      <c r="AQ33" s="9" t="s">
        <v>407</v>
      </c>
      <c r="AR33" s="48" t="s">
        <v>411</v>
      </c>
      <c r="AS33" s="9" t="s">
        <v>407</v>
      </c>
      <c r="AT33" s="9" t="s">
        <v>407</v>
      </c>
    </row>
    <row r="34" spans="1:46" ht="12.75" customHeight="1" x14ac:dyDescent="0.15">
      <c r="A34" s="9" t="s">
        <v>143</v>
      </c>
      <c r="B34" s="9" t="s">
        <v>148</v>
      </c>
      <c r="C34" s="31">
        <v>0.625</v>
      </c>
      <c r="D34" s="45">
        <v>8</v>
      </c>
      <c r="E34" s="46">
        <v>2018</v>
      </c>
      <c r="F34" s="46">
        <v>2014</v>
      </c>
      <c r="G34" s="46" t="s">
        <v>403</v>
      </c>
      <c r="H34" s="9" t="s">
        <v>404</v>
      </c>
      <c r="I34" s="9" t="s">
        <v>405</v>
      </c>
      <c r="J34" s="9" t="s">
        <v>144</v>
      </c>
      <c r="K34" s="49" t="s">
        <v>148</v>
      </c>
      <c r="L34" s="60">
        <v>54</v>
      </c>
      <c r="M34" s="60">
        <v>0</v>
      </c>
      <c r="N34" s="60">
        <v>0</v>
      </c>
      <c r="O34" s="60">
        <v>0</v>
      </c>
      <c r="P34" s="60">
        <v>54</v>
      </c>
      <c r="Q34" s="31">
        <v>0</v>
      </c>
      <c r="R34" s="61">
        <v>27</v>
      </c>
      <c r="S34" s="61">
        <v>0</v>
      </c>
      <c r="T34" s="60">
        <v>31</v>
      </c>
      <c r="U34" s="60">
        <v>1</v>
      </c>
      <c r="V34" s="60">
        <v>0</v>
      </c>
      <c r="W34" s="60">
        <v>1</v>
      </c>
      <c r="X34" s="60">
        <v>30</v>
      </c>
      <c r="Y34" s="60">
        <v>1</v>
      </c>
      <c r="Z34" s="60">
        <v>30</v>
      </c>
      <c r="AA34" s="31">
        <v>3.2258064516129031E-2</v>
      </c>
      <c r="AB34" s="31">
        <v>3.2258064516129031E-2</v>
      </c>
      <c r="AC34" s="60">
        <v>32</v>
      </c>
      <c r="AD34" s="60">
        <v>1</v>
      </c>
      <c r="AE34" s="60">
        <v>31</v>
      </c>
      <c r="AF34" s="31">
        <v>3.125E-2</v>
      </c>
      <c r="AG34" s="60">
        <v>92</v>
      </c>
      <c r="AH34" s="60">
        <v>1</v>
      </c>
      <c r="AI34" s="60">
        <v>91</v>
      </c>
      <c r="AJ34" s="31">
        <v>1.0869565217391304E-2</v>
      </c>
      <c r="AK34" s="60">
        <v>209</v>
      </c>
      <c r="AL34" s="60">
        <v>3</v>
      </c>
      <c r="AM34" s="60">
        <v>206</v>
      </c>
      <c r="AN34" s="62">
        <v>0.5</v>
      </c>
      <c r="AO34" s="9" t="s">
        <v>412</v>
      </c>
      <c r="AP34" s="9" t="s">
        <v>407</v>
      </c>
      <c r="AQ34" s="9" t="s">
        <v>407</v>
      </c>
      <c r="AR34" s="48" t="s">
        <v>408</v>
      </c>
      <c r="AS34" s="9" t="s">
        <v>407</v>
      </c>
      <c r="AT34" s="9" t="s">
        <v>407</v>
      </c>
    </row>
    <row r="35" spans="1:46" ht="12.75" customHeight="1" x14ac:dyDescent="0.15">
      <c r="A35" s="9" t="s">
        <v>143</v>
      </c>
      <c r="B35" s="9" t="s">
        <v>143</v>
      </c>
      <c r="C35" s="31">
        <v>0.625</v>
      </c>
      <c r="D35" s="45">
        <v>8</v>
      </c>
      <c r="E35" s="46">
        <v>2018</v>
      </c>
      <c r="F35" s="46">
        <v>2014</v>
      </c>
      <c r="G35" s="46" t="s">
        <v>403</v>
      </c>
      <c r="H35" s="9" t="s">
        <v>404</v>
      </c>
      <c r="I35" s="9" t="s">
        <v>405</v>
      </c>
      <c r="J35" s="9" t="s">
        <v>144</v>
      </c>
      <c r="K35" s="49" t="s">
        <v>143</v>
      </c>
      <c r="L35" s="60">
        <v>349</v>
      </c>
      <c r="M35" s="60">
        <v>56</v>
      </c>
      <c r="N35" s="60">
        <v>56</v>
      </c>
      <c r="O35" s="60">
        <v>0</v>
      </c>
      <c r="P35" s="60">
        <v>293</v>
      </c>
      <c r="Q35" s="31">
        <v>0.16045845272206305</v>
      </c>
      <c r="R35" s="61">
        <v>175</v>
      </c>
      <c r="S35" s="61">
        <v>0</v>
      </c>
      <c r="T35" s="60">
        <v>205</v>
      </c>
      <c r="U35" s="60">
        <v>10</v>
      </c>
      <c r="V35" s="60">
        <v>10</v>
      </c>
      <c r="W35" s="60">
        <v>0</v>
      </c>
      <c r="X35" s="60">
        <v>195</v>
      </c>
      <c r="Y35" s="60">
        <v>10</v>
      </c>
      <c r="Z35" s="60">
        <v>195</v>
      </c>
      <c r="AA35" s="31">
        <v>4.878048780487805E-2</v>
      </c>
      <c r="AB35" s="31">
        <v>4.878048780487805E-2</v>
      </c>
      <c r="AC35" s="60">
        <v>202</v>
      </c>
      <c r="AD35" s="60">
        <v>426</v>
      </c>
      <c r="AE35" s="60">
        <v>0</v>
      </c>
      <c r="AF35" s="31">
        <v>2.108910891089109</v>
      </c>
      <c r="AG35" s="60">
        <v>553</v>
      </c>
      <c r="AH35" s="60">
        <v>111</v>
      </c>
      <c r="AI35" s="60">
        <v>442</v>
      </c>
      <c r="AJ35" s="31">
        <v>0.2007233273056058</v>
      </c>
      <c r="AK35" s="60">
        <v>1309</v>
      </c>
      <c r="AL35" s="60">
        <v>603</v>
      </c>
      <c r="AM35" s="60">
        <v>930</v>
      </c>
      <c r="AN35" s="62">
        <v>0.5</v>
      </c>
      <c r="AO35" s="9" t="s">
        <v>412</v>
      </c>
      <c r="AP35" s="9" t="s">
        <v>407</v>
      </c>
      <c r="AQ35" s="9" t="s">
        <v>407</v>
      </c>
      <c r="AR35" s="48" t="s">
        <v>411</v>
      </c>
      <c r="AS35" s="9" t="s">
        <v>407</v>
      </c>
      <c r="AT35" s="9" t="s">
        <v>407</v>
      </c>
    </row>
    <row r="36" spans="1:46" ht="12.75" customHeight="1" x14ac:dyDescent="0.15">
      <c r="A36" s="9" t="s">
        <v>143</v>
      </c>
      <c r="B36" s="9" t="s">
        <v>149</v>
      </c>
      <c r="C36" s="31">
        <v>0.625</v>
      </c>
      <c r="D36" s="45">
        <v>8</v>
      </c>
      <c r="E36" s="46">
        <v>2018</v>
      </c>
      <c r="F36" s="46">
        <v>2014</v>
      </c>
      <c r="G36" s="46" t="s">
        <v>403</v>
      </c>
      <c r="H36" s="9" t="s">
        <v>404</v>
      </c>
      <c r="I36" s="9" t="s">
        <v>405</v>
      </c>
      <c r="J36" s="9" t="s">
        <v>144</v>
      </c>
      <c r="K36" s="49" t="s">
        <v>149</v>
      </c>
      <c r="L36" s="60">
        <v>1633</v>
      </c>
      <c r="M36" s="60">
        <v>0</v>
      </c>
      <c r="N36" s="60">
        <v>0</v>
      </c>
      <c r="O36" s="60">
        <v>0</v>
      </c>
      <c r="P36" s="60">
        <v>1633</v>
      </c>
      <c r="Q36" s="31">
        <v>0</v>
      </c>
      <c r="R36" s="61">
        <v>817</v>
      </c>
      <c r="S36" s="61">
        <v>0</v>
      </c>
      <c r="T36" s="60">
        <v>1001</v>
      </c>
      <c r="U36" s="60">
        <v>0</v>
      </c>
      <c r="V36" s="60">
        <v>0</v>
      </c>
      <c r="W36" s="60">
        <v>0</v>
      </c>
      <c r="X36" s="60">
        <v>1001</v>
      </c>
      <c r="Y36" s="60">
        <v>0</v>
      </c>
      <c r="Z36" s="60">
        <v>1001</v>
      </c>
      <c r="AA36" s="31">
        <v>0</v>
      </c>
      <c r="AB36" s="31">
        <v>0</v>
      </c>
      <c r="AC36" s="60">
        <v>1001</v>
      </c>
      <c r="AD36" s="60">
        <v>37</v>
      </c>
      <c r="AE36" s="60">
        <v>964</v>
      </c>
      <c r="AF36" s="31">
        <v>3.696303696303696E-2</v>
      </c>
      <c r="AG36" s="60">
        <v>2839</v>
      </c>
      <c r="AH36" s="60">
        <v>0</v>
      </c>
      <c r="AI36" s="60">
        <v>2839</v>
      </c>
      <c r="AJ36" s="31">
        <v>0</v>
      </c>
      <c r="AK36" s="60">
        <v>6474</v>
      </c>
      <c r="AL36" s="60">
        <v>37</v>
      </c>
      <c r="AM36" s="60">
        <v>6437</v>
      </c>
      <c r="AN36" s="62">
        <v>0.5</v>
      </c>
      <c r="AO36" s="9" t="s">
        <v>412</v>
      </c>
      <c r="AP36" s="9" t="s">
        <v>407</v>
      </c>
      <c r="AQ36" s="9" t="s">
        <v>407</v>
      </c>
      <c r="AR36" s="48" t="s">
        <v>438</v>
      </c>
      <c r="AS36" s="9" t="s">
        <v>407</v>
      </c>
      <c r="AT36" s="9" t="s">
        <v>407</v>
      </c>
    </row>
    <row r="37" spans="1:46" ht="12.75" customHeight="1" x14ac:dyDescent="0.15">
      <c r="A37" s="9" t="s">
        <v>143</v>
      </c>
      <c r="B37" s="9" t="s">
        <v>150</v>
      </c>
      <c r="C37" s="31">
        <v>0.625</v>
      </c>
      <c r="D37" s="45">
        <v>8</v>
      </c>
      <c r="E37" s="46">
        <v>2018</v>
      </c>
      <c r="F37" s="46">
        <v>2014</v>
      </c>
      <c r="G37" s="46" t="s">
        <v>403</v>
      </c>
      <c r="H37" s="9" t="s">
        <v>404</v>
      </c>
      <c r="I37" s="9" t="s">
        <v>405</v>
      </c>
      <c r="J37" s="9" t="s">
        <v>144</v>
      </c>
      <c r="K37" s="49" t="s">
        <v>150</v>
      </c>
      <c r="L37" s="60">
        <v>57</v>
      </c>
      <c r="M37" s="60">
        <v>0</v>
      </c>
      <c r="N37" s="60">
        <v>0</v>
      </c>
      <c r="O37" s="60">
        <v>0</v>
      </c>
      <c r="P37" s="60">
        <v>57</v>
      </c>
      <c r="Q37" s="31">
        <v>0</v>
      </c>
      <c r="R37" s="61">
        <v>29</v>
      </c>
      <c r="S37" s="61">
        <v>0</v>
      </c>
      <c r="T37" s="60">
        <v>35</v>
      </c>
      <c r="U37" s="60">
        <v>0</v>
      </c>
      <c r="V37" s="60">
        <v>0</v>
      </c>
      <c r="W37" s="60">
        <v>0</v>
      </c>
      <c r="X37" s="60">
        <v>35</v>
      </c>
      <c r="Y37" s="60">
        <v>0</v>
      </c>
      <c r="Z37" s="60">
        <v>35</v>
      </c>
      <c r="AA37" s="31">
        <v>0</v>
      </c>
      <c r="AB37" s="31">
        <v>0</v>
      </c>
      <c r="AC37" s="60">
        <v>36</v>
      </c>
      <c r="AD37" s="60">
        <v>0</v>
      </c>
      <c r="AE37" s="60">
        <v>36</v>
      </c>
      <c r="AF37" s="31">
        <v>0</v>
      </c>
      <c r="AG37" s="60">
        <v>105</v>
      </c>
      <c r="AH37" s="60">
        <v>0</v>
      </c>
      <c r="AI37" s="60">
        <v>105</v>
      </c>
      <c r="AJ37" s="31">
        <v>0</v>
      </c>
      <c r="AK37" s="60">
        <v>233</v>
      </c>
      <c r="AL37" s="60">
        <v>0</v>
      </c>
      <c r="AM37" s="60">
        <v>233</v>
      </c>
      <c r="AN37" s="62">
        <v>0.5</v>
      </c>
      <c r="AO37" s="9" t="s">
        <v>412</v>
      </c>
      <c r="AP37" s="9" t="s">
        <v>407</v>
      </c>
      <c r="AQ37" s="9" t="s">
        <v>407</v>
      </c>
      <c r="AR37" s="48" t="s">
        <v>411</v>
      </c>
      <c r="AS37" s="9" t="s">
        <v>407</v>
      </c>
      <c r="AT37" s="9" t="s">
        <v>407</v>
      </c>
    </row>
    <row r="38" spans="1:46" ht="12.75" customHeight="1" x14ac:dyDescent="0.15">
      <c r="A38" s="9" t="s">
        <v>168</v>
      </c>
      <c r="B38" s="9" t="s">
        <v>169</v>
      </c>
      <c r="C38" s="31">
        <v>0.625</v>
      </c>
      <c r="D38" s="45">
        <v>8</v>
      </c>
      <c r="E38" s="46">
        <v>2018</v>
      </c>
      <c r="F38" s="46">
        <v>2014</v>
      </c>
      <c r="G38" s="46" t="s">
        <v>403</v>
      </c>
      <c r="H38" s="9" t="s">
        <v>404</v>
      </c>
      <c r="I38" s="9" t="s">
        <v>405</v>
      </c>
      <c r="J38" s="9" t="s">
        <v>144</v>
      </c>
      <c r="K38" s="29" t="s">
        <v>169</v>
      </c>
      <c r="L38" s="60">
        <v>31</v>
      </c>
      <c r="M38" s="60">
        <v>0</v>
      </c>
      <c r="N38" s="60">
        <v>0</v>
      </c>
      <c r="O38" s="60">
        <v>0</v>
      </c>
      <c r="P38" s="60">
        <v>31</v>
      </c>
      <c r="Q38" s="31">
        <v>0</v>
      </c>
      <c r="R38" s="61">
        <v>16</v>
      </c>
      <c r="S38" s="61">
        <v>0</v>
      </c>
      <c r="T38" s="60">
        <v>19</v>
      </c>
      <c r="U38" s="60">
        <v>0</v>
      </c>
      <c r="V38" s="60">
        <v>0</v>
      </c>
      <c r="W38" s="60">
        <v>0</v>
      </c>
      <c r="X38" s="60">
        <v>19</v>
      </c>
      <c r="Y38" s="60">
        <v>0</v>
      </c>
      <c r="Z38" s="60">
        <v>19</v>
      </c>
      <c r="AA38" s="31">
        <v>0</v>
      </c>
      <c r="AB38" s="31">
        <v>0</v>
      </c>
      <c r="AC38" s="60">
        <v>20</v>
      </c>
      <c r="AD38" s="60">
        <v>0</v>
      </c>
      <c r="AE38" s="60">
        <v>20</v>
      </c>
      <c r="AF38" s="31">
        <v>0</v>
      </c>
      <c r="AG38" s="60">
        <v>45</v>
      </c>
      <c r="AH38" s="60">
        <v>41</v>
      </c>
      <c r="AI38" s="60">
        <v>4</v>
      </c>
      <c r="AJ38" s="31">
        <v>0.91111111111111109</v>
      </c>
      <c r="AK38" s="60">
        <v>115</v>
      </c>
      <c r="AL38" s="60">
        <v>41</v>
      </c>
      <c r="AM38" s="60">
        <v>74</v>
      </c>
      <c r="AN38" s="62">
        <v>0.5</v>
      </c>
      <c r="AO38" s="9" t="s">
        <v>407</v>
      </c>
      <c r="AP38" s="9" t="s">
        <v>412</v>
      </c>
      <c r="AQ38" s="9" t="s">
        <v>407</v>
      </c>
      <c r="AR38" s="48" t="s">
        <v>411</v>
      </c>
      <c r="AS38" s="9" t="s">
        <v>407</v>
      </c>
      <c r="AT38" s="9" t="s">
        <v>412</v>
      </c>
    </row>
    <row r="39" spans="1:46" ht="12.75" customHeight="1" x14ac:dyDescent="0.15">
      <c r="A39" s="9" t="s">
        <v>66</v>
      </c>
      <c r="B39" s="9" t="s">
        <v>73</v>
      </c>
      <c r="C39" s="31">
        <v>0.5</v>
      </c>
      <c r="D39" s="45">
        <v>8</v>
      </c>
      <c r="E39" s="46">
        <v>2019</v>
      </c>
      <c r="F39" s="46">
        <v>2015</v>
      </c>
      <c r="G39" s="46">
        <v>2022</v>
      </c>
      <c r="H39" s="9" t="s">
        <v>413</v>
      </c>
      <c r="I39" s="9" t="s">
        <v>414</v>
      </c>
      <c r="J39" s="9" t="s">
        <v>67</v>
      </c>
      <c r="K39" s="29" t="s">
        <v>73</v>
      </c>
      <c r="L39" s="60">
        <v>1714</v>
      </c>
      <c r="M39" s="60">
        <v>317</v>
      </c>
      <c r="N39" s="60">
        <v>317</v>
      </c>
      <c r="O39" s="60">
        <v>0</v>
      </c>
      <c r="P39" s="60">
        <v>1397</v>
      </c>
      <c r="Q39" s="31">
        <v>0.18494749124854143</v>
      </c>
      <c r="R39" s="61">
        <v>857</v>
      </c>
      <c r="S39" s="61">
        <v>0</v>
      </c>
      <c r="T39" s="60">
        <v>926</v>
      </c>
      <c r="U39" s="60">
        <v>317</v>
      </c>
      <c r="V39" s="60">
        <v>317</v>
      </c>
      <c r="W39" s="60">
        <v>0</v>
      </c>
      <c r="X39" s="60">
        <v>609</v>
      </c>
      <c r="Y39" s="60">
        <v>317</v>
      </c>
      <c r="Z39" s="60">
        <v>609</v>
      </c>
      <c r="AA39" s="31">
        <v>0.34233261339092874</v>
      </c>
      <c r="AB39" s="31">
        <v>0.34233261339092874</v>
      </c>
      <c r="AC39" s="60">
        <v>978</v>
      </c>
      <c r="AD39" s="60">
        <v>19</v>
      </c>
      <c r="AE39" s="60">
        <v>959</v>
      </c>
      <c r="AF39" s="31">
        <v>1.9427402862985686E-2</v>
      </c>
      <c r="AG39" s="60">
        <v>1837</v>
      </c>
      <c r="AH39" s="60">
        <v>4315</v>
      </c>
      <c r="AI39" s="60">
        <v>0</v>
      </c>
      <c r="AJ39" s="31">
        <v>2.3489384866630374</v>
      </c>
      <c r="AK39" s="60">
        <v>5455</v>
      </c>
      <c r="AL39" s="60">
        <v>4968</v>
      </c>
      <c r="AM39" s="60">
        <v>2965</v>
      </c>
      <c r="AN39" s="62">
        <v>0.5</v>
      </c>
      <c r="AO39" s="9" t="s">
        <v>407</v>
      </c>
      <c r="AP39" s="9" t="s">
        <v>412</v>
      </c>
      <c r="AQ39" s="9" t="s">
        <v>407</v>
      </c>
      <c r="AR39" s="48" t="s">
        <v>411</v>
      </c>
      <c r="AS39" s="9" t="s">
        <v>407</v>
      </c>
      <c r="AT39" s="9" t="s">
        <v>412</v>
      </c>
    </row>
    <row r="40" spans="1:46" ht="12.75" customHeight="1" x14ac:dyDescent="0.15">
      <c r="A40" s="9" t="s">
        <v>66</v>
      </c>
      <c r="B40" s="9" t="s">
        <v>74</v>
      </c>
      <c r="C40" s="31">
        <v>0.5</v>
      </c>
      <c r="D40" s="45">
        <v>8</v>
      </c>
      <c r="E40" s="46">
        <v>2019</v>
      </c>
      <c r="F40" s="46">
        <v>2015</v>
      </c>
      <c r="G40" s="46">
        <v>2022</v>
      </c>
      <c r="H40" s="9" t="s">
        <v>413</v>
      </c>
      <c r="I40" s="9" t="s">
        <v>414</v>
      </c>
      <c r="J40" s="9" t="s">
        <v>67</v>
      </c>
      <c r="K40" s="49" t="s">
        <v>74</v>
      </c>
      <c r="L40" s="60">
        <v>851</v>
      </c>
      <c r="M40" s="60">
        <v>40</v>
      </c>
      <c r="N40" s="60">
        <v>40</v>
      </c>
      <c r="O40" s="60">
        <v>0</v>
      </c>
      <c r="P40" s="60">
        <v>811</v>
      </c>
      <c r="Q40" s="31">
        <v>4.700352526439483E-2</v>
      </c>
      <c r="R40" s="61">
        <v>426</v>
      </c>
      <c r="S40" s="61">
        <v>0</v>
      </c>
      <c r="T40" s="60">
        <v>480</v>
      </c>
      <c r="U40" s="60">
        <v>19</v>
      </c>
      <c r="V40" s="60">
        <v>19</v>
      </c>
      <c r="W40" s="60">
        <v>0</v>
      </c>
      <c r="X40" s="60">
        <v>461</v>
      </c>
      <c r="Y40" s="60">
        <v>19</v>
      </c>
      <c r="Z40" s="60">
        <v>461</v>
      </c>
      <c r="AA40" s="31">
        <v>3.9583333333333331E-2</v>
      </c>
      <c r="AB40" s="31">
        <v>3.9583333333333331E-2</v>
      </c>
      <c r="AC40" s="60">
        <v>608</v>
      </c>
      <c r="AD40" s="60">
        <v>0</v>
      </c>
      <c r="AE40" s="60">
        <v>608</v>
      </c>
      <c r="AF40" s="31">
        <v>0</v>
      </c>
      <c r="AG40" s="60">
        <v>1981</v>
      </c>
      <c r="AH40" s="60">
        <v>873</v>
      </c>
      <c r="AI40" s="60">
        <v>1108</v>
      </c>
      <c r="AJ40" s="31">
        <v>0.44068652195860675</v>
      </c>
      <c r="AK40" s="60">
        <v>3920</v>
      </c>
      <c r="AL40" s="60">
        <v>932</v>
      </c>
      <c r="AM40" s="60">
        <v>2988</v>
      </c>
      <c r="AN40" s="62">
        <v>0.5</v>
      </c>
      <c r="AO40" s="9" t="s">
        <v>412</v>
      </c>
      <c r="AP40" s="9" t="s">
        <v>407</v>
      </c>
      <c r="AQ40" s="9" t="s">
        <v>407</v>
      </c>
      <c r="AR40" s="48" t="s">
        <v>411</v>
      </c>
      <c r="AS40" s="9" t="s">
        <v>407</v>
      </c>
      <c r="AT40" s="9" t="s">
        <v>407</v>
      </c>
    </row>
    <row r="41" spans="1:46" ht="12.75" customHeight="1" x14ac:dyDescent="0.15">
      <c r="A41" s="9" t="s">
        <v>66</v>
      </c>
      <c r="B41" s="9" t="s">
        <v>75</v>
      </c>
      <c r="C41" s="31">
        <v>0.5</v>
      </c>
      <c r="D41" s="45">
        <v>8</v>
      </c>
      <c r="E41" s="46">
        <v>2019</v>
      </c>
      <c r="F41" s="46">
        <v>2015</v>
      </c>
      <c r="G41" s="46">
        <v>2022</v>
      </c>
      <c r="H41" s="9" t="s">
        <v>413</v>
      </c>
      <c r="I41" s="9" t="s">
        <v>414</v>
      </c>
      <c r="J41" s="9" t="s">
        <v>67</v>
      </c>
      <c r="K41" s="49" t="s">
        <v>75</v>
      </c>
      <c r="L41" s="60">
        <v>839</v>
      </c>
      <c r="M41" s="60">
        <v>86</v>
      </c>
      <c r="N41" s="60">
        <v>86</v>
      </c>
      <c r="O41" s="60">
        <v>0</v>
      </c>
      <c r="P41" s="60">
        <v>753</v>
      </c>
      <c r="Q41" s="31">
        <v>0.10250297973778308</v>
      </c>
      <c r="R41" s="61">
        <v>420</v>
      </c>
      <c r="S41" s="61">
        <v>0</v>
      </c>
      <c r="T41" s="60">
        <v>474</v>
      </c>
      <c r="U41" s="60">
        <v>53</v>
      </c>
      <c r="V41" s="60">
        <v>41</v>
      </c>
      <c r="W41" s="60">
        <v>12</v>
      </c>
      <c r="X41" s="60">
        <v>421</v>
      </c>
      <c r="Y41" s="60">
        <v>53</v>
      </c>
      <c r="Z41" s="60">
        <v>421</v>
      </c>
      <c r="AA41" s="31">
        <v>0.11181434599156118</v>
      </c>
      <c r="AB41" s="31">
        <v>0.11181434599156118</v>
      </c>
      <c r="AC41" s="60">
        <v>496</v>
      </c>
      <c r="AD41" s="60">
        <v>465</v>
      </c>
      <c r="AE41" s="60">
        <v>31</v>
      </c>
      <c r="AF41" s="31">
        <v>0.9375</v>
      </c>
      <c r="AG41" s="60">
        <v>920</v>
      </c>
      <c r="AH41" s="60">
        <v>1061</v>
      </c>
      <c r="AI41" s="60">
        <v>0</v>
      </c>
      <c r="AJ41" s="31">
        <v>1.1532608695652173</v>
      </c>
      <c r="AK41" s="60">
        <v>2729</v>
      </c>
      <c r="AL41" s="60">
        <v>1665</v>
      </c>
      <c r="AM41" s="60">
        <v>1205</v>
      </c>
      <c r="AN41" s="62">
        <v>0.5</v>
      </c>
      <c r="AO41" s="9" t="s">
        <v>407</v>
      </c>
      <c r="AP41" s="9" t="s">
        <v>412</v>
      </c>
      <c r="AQ41" s="9" t="s">
        <v>407</v>
      </c>
      <c r="AR41" s="48" t="s">
        <v>411</v>
      </c>
      <c r="AS41" s="9" t="s">
        <v>407</v>
      </c>
      <c r="AT41" s="9" t="s">
        <v>412</v>
      </c>
    </row>
    <row r="42" spans="1:46" ht="12.75" customHeight="1" x14ac:dyDescent="0.15">
      <c r="A42" s="9" t="s">
        <v>66</v>
      </c>
      <c r="B42" s="9" t="s">
        <v>76</v>
      </c>
      <c r="C42" s="31">
        <v>0.5</v>
      </c>
      <c r="D42" s="45">
        <v>8</v>
      </c>
      <c r="E42" s="46">
        <v>2019</v>
      </c>
      <c r="F42" s="46">
        <v>2015</v>
      </c>
      <c r="G42" s="46">
        <v>2022</v>
      </c>
      <c r="H42" s="9" t="s">
        <v>413</v>
      </c>
      <c r="I42" s="9" t="s">
        <v>414</v>
      </c>
      <c r="J42" s="9" t="s">
        <v>67</v>
      </c>
      <c r="K42" s="49" t="s">
        <v>76</v>
      </c>
      <c r="L42" s="60">
        <v>330</v>
      </c>
      <c r="M42" s="60">
        <v>0</v>
      </c>
      <c r="N42" s="60">
        <v>0</v>
      </c>
      <c r="O42" s="60">
        <v>0</v>
      </c>
      <c r="P42" s="60">
        <v>330</v>
      </c>
      <c r="Q42" s="31">
        <v>0</v>
      </c>
      <c r="R42" s="61">
        <v>165</v>
      </c>
      <c r="S42" s="61">
        <v>0</v>
      </c>
      <c r="T42" s="60">
        <v>167</v>
      </c>
      <c r="U42" s="60">
        <v>0</v>
      </c>
      <c r="V42" s="60">
        <v>0</v>
      </c>
      <c r="W42" s="60">
        <v>0</v>
      </c>
      <c r="X42" s="60">
        <v>167</v>
      </c>
      <c r="Y42" s="60">
        <v>0</v>
      </c>
      <c r="Z42" s="60">
        <v>167</v>
      </c>
      <c r="AA42" s="31">
        <v>0</v>
      </c>
      <c r="AB42" s="31">
        <v>0</v>
      </c>
      <c r="AC42" s="60">
        <v>158</v>
      </c>
      <c r="AD42" s="60">
        <v>36</v>
      </c>
      <c r="AE42" s="60">
        <v>122</v>
      </c>
      <c r="AF42" s="31">
        <v>0.22784810126582278</v>
      </c>
      <c r="AG42" s="60">
        <v>423</v>
      </c>
      <c r="AH42" s="60">
        <v>514</v>
      </c>
      <c r="AI42" s="60">
        <v>0</v>
      </c>
      <c r="AJ42" s="31">
        <v>1.2151300236406619</v>
      </c>
      <c r="AK42" s="60">
        <v>1078</v>
      </c>
      <c r="AL42" s="60">
        <v>550</v>
      </c>
      <c r="AM42" s="60">
        <v>619</v>
      </c>
      <c r="AN42" s="62">
        <v>0.5</v>
      </c>
      <c r="AO42" s="9" t="s">
        <v>407</v>
      </c>
      <c r="AP42" s="9" t="s">
        <v>412</v>
      </c>
      <c r="AQ42" s="9" t="s">
        <v>407</v>
      </c>
      <c r="AR42" s="48" t="s">
        <v>411</v>
      </c>
      <c r="AS42" s="9" t="s">
        <v>407</v>
      </c>
      <c r="AT42" s="9" t="s">
        <v>412</v>
      </c>
    </row>
    <row r="43" spans="1:46" ht="12.75" customHeight="1" x14ac:dyDescent="0.15">
      <c r="A43" s="9" t="s">
        <v>168</v>
      </c>
      <c r="B43" s="9" t="s">
        <v>170</v>
      </c>
      <c r="C43" s="31">
        <v>0.625</v>
      </c>
      <c r="D43" s="45">
        <v>8</v>
      </c>
      <c r="E43" s="46">
        <v>2018</v>
      </c>
      <c r="F43" s="46">
        <v>2014</v>
      </c>
      <c r="G43" s="46" t="s">
        <v>403</v>
      </c>
      <c r="H43" s="9" t="s">
        <v>404</v>
      </c>
      <c r="I43" s="9" t="s">
        <v>405</v>
      </c>
      <c r="J43" s="9" t="s">
        <v>144</v>
      </c>
      <c r="K43" s="29" t="s">
        <v>170</v>
      </c>
      <c r="L43" s="60">
        <v>380</v>
      </c>
      <c r="M43" s="60">
        <v>0</v>
      </c>
      <c r="N43" s="60">
        <v>0</v>
      </c>
      <c r="O43" s="60">
        <v>0</v>
      </c>
      <c r="P43" s="60">
        <v>380</v>
      </c>
      <c r="Q43" s="31">
        <v>0</v>
      </c>
      <c r="R43" s="61">
        <v>190</v>
      </c>
      <c r="S43" s="61">
        <v>0</v>
      </c>
      <c r="T43" s="60">
        <v>224</v>
      </c>
      <c r="U43" s="60">
        <v>0</v>
      </c>
      <c r="V43" s="60">
        <v>0</v>
      </c>
      <c r="W43" s="60">
        <v>0</v>
      </c>
      <c r="X43" s="60">
        <v>224</v>
      </c>
      <c r="Y43" s="60">
        <v>0</v>
      </c>
      <c r="Z43" s="60">
        <v>224</v>
      </c>
      <c r="AA43" s="31">
        <v>0</v>
      </c>
      <c r="AB43" s="31">
        <v>0</v>
      </c>
      <c r="AC43" s="60">
        <v>246</v>
      </c>
      <c r="AD43" s="60">
        <v>3</v>
      </c>
      <c r="AE43" s="60">
        <v>243</v>
      </c>
      <c r="AF43" s="31">
        <v>1.2195121951219513E-2</v>
      </c>
      <c r="AG43" s="60">
        <v>642</v>
      </c>
      <c r="AH43" s="60">
        <v>141</v>
      </c>
      <c r="AI43" s="60">
        <v>501</v>
      </c>
      <c r="AJ43" s="31">
        <v>0.21962616822429906</v>
      </c>
      <c r="AK43" s="60">
        <v>1492</v>
      </c>
      <c r="AL43" s="60">
        <v>144</v>
      </c>
      <c r="AM43" s="60">
        <v>1348</v>
      </c>
      <c r="AN43" s="62">
        <v>0.5</v>
      </c>
      <c r="AO43" s="9" t="s">
        <v>412</v>
      </c>
      <c r="AP43" s="9" t="s">
        <v>407</v>
      </c>
      <c r="AQ43" s="9" t="s">
        <v>407</v>
      </c>
      <c r="AR43" s="48" t="s">
        <v>411</v>
      </c>
      <c r="AS43" s="9" t="s">
        <v>407</v>
      </c>
      <c r="AT43" s="9" t="s">
        <v>407</v>
      </c>
    </row>
    <row r="44" spans="1:46" ht="12.75" customHeight="1" x14ac:dyDescent="0.15">
      <c r="A44" s="9" t="s">
        <v>168</v>
      </c>
      <c r="B44" s="9" t="s">
        <v>171</v>
      </c>
      <c r="C44" s="31">
        <v>0.625</v>
      </c>
      <c r="D44" s="45">
        <v>8</v>
      </c>
      <c r="E44" s="46">
        <v>2018</v>
      </c>
      <c r="F44" s="46">
        <v>2014</v>
      </c>
      <c r="G44" s="46" t="s">
        <v>403</v>
      </c>
      <c r="H44" s="9" t="s">
        <v>404</v>
      </c>
      <c r="I44" s="9" t="s">
        <v>405</v>
      </c>
      <c r="J44" s="9" t="s">
        <v>144</v>
      </c>
      <c r="K44" s="29" t="s">
        <v>171</v>
      </c>
      <c r="L44" s="60">
        <v>276</v>
      </c>
      <c r="M44" s="60">
        <v>0</v>
      </c>
      <c r="N44" s="60">
        <v>0</v>
      </c>
      <c r="O44" s="60">
        <v>0</v>
      </c>
      <c r="P44" s="60">
        <v>276</v>
      </c>
      <c r="Q44" s="31">
        <v>0</v>
      </c>
      <c r="R44" s="61">
        <v>138</v>
      </c>
      <c r="S44" s="61">
        <v>0</v>
      </c>
      <c r="T44" s="60">
        <v>167</v>
      </c>
      <c r="U44" s="60">
        <v>0</v>
      </c>
      <c r="V44" s="60">
        <v>0</v>
      </c>
      <c r="W44" s="60">
        <v>0</v>
      </c>
      <c r="X44" s="60">
        <v>167</v>
      </c>
      <c r="Y44" s="60">
        <v>0</v>
      </c>
      <c r="Z44" s="60">
        <v>167</v>
      </c>
      <c r="AA44" s="31">
        <v>0</v>
      </c>
      <c r="AB44" s="31">
        <v>0</v>
      </c>
      <c r="AC44" s="60">
        <v>177</v>
      </c>
      <c r="AD44" s="60">
        <v>38</v>
      </c>
      <c r="AE44" s="60">
        <v>139</v>
      </c>
      <c r="AF44" s="31">
        <v>0.21468926553672316</v>
      </c>
      <c r="AG44" s="60">
        <v>434</v>
      </c>
      <c r="AH44" s="60">
        <v>101</v>
      </c>
      <c r="AI44" s="60">
        <v>333</v>
      </c>
      <c r="AJ44" s="31">
        <v>0.23271889400921658</v>
      </c>
      <c r="AK44" s="60">
        <v>1054</v>
      </c>
      <c r="AL44" s="60">
        <v>139</v>
      </c>
      <c r="AM44" s="60">
        <v>915</v>
      </c>
      <c r="AN44" s="62">
        <v>0.5</v>
      </c>
      <c r="AO44" s="9" t="s">
        <v>412</v>
      </c>
      <c r="AP44" s="9" t="s">
        <v>407</v>
      </c>
      <c r="AQ44" s="9" t="s">
        <v>407</v>
      </c>
      <c r="AR44" s="48" t="s">
        <v>411</v>
      </c>
      <c r="AS44" s="9" t="s">
        <v>407</v>
      </c>
      <c r="AT44" s="9" t="s">
        <v>407</v>
      </c>
    </row>
    <row r="45" spans="1:46" ht="12.75" customHeight="1" x14ac:dyDescent="0.15">
      <c r="A45" s="9" t="s">
        <v>168</v>
      </c>
      <c r="B45" s="9" t="s">
        <v>172</v>
      </c>
      <c r="C45" s="31">
        <v>0.625</v>
      </c>
      <c r="D45" s="45">
        <v>8</v>
      </c>
      <c r="E45" s="46">
        <v>2018</v>
      </c>
      <c r="F45" s="46">
        <v>2014</v>
      </c>
      <c r="G45" s="46" t="s">
        <v>403</v>
      </c>
      <c r="H45" s="9" t="s">
        <v>404</v>
      </c>
      <c r="I45" s="9" t="s">
        <v>405</v>
      </c>
      <c r="J45" s="9" t="s">
        <v>144</v>
      </c>
      <c r="K45" s="29" t="s">
        <v>172</v>
      </c>
      <c r="L45" s="60">
        <v>31</v>
      </c>
      <c r="M45" s="60">
        <v>0</v>
      </c>
      <c r="N45" s="60">
        <v>0</v>
      </c>
      <c r="O45" s="60">
        <v>0</v>
      </c>
      <c r="P45" s="60">
        <v>31</v>
      </c>
      <c r="Q45" s="31">
        <v>0</v>
      </c>
      <c r="R45" s="61">
        <v>16</v>
      </c>
      <c r="S45" s="61">
        <v>0</v>
      </c>
      <c r="T45" s="60">
        <v>18</v>
      </c>
      <c r="U45" s="60">
        <v>0</v>
      </c>
      <c r="V45" s="60">
        <v>0</v>
      </c>
      <c r="W45" s="60">
        <v>0</v>
      </c>
      <c r="X45" s="60">
        <v>18</v>
      </c>
      <c r="Y45" s="60">
        <v>0</v>
      </c>
      <c r="Z45" s="60">
        <v>18</v>
      </c>
      <c r="AA45" s="31">
        <v>0</v>
      </c>
      <c r="AB45" s="31">
        <v>0</v>
      </c>
      <c r="AC45" s="60">
        <v>20</v>
      </c>
      <c r="AD45" s="60">
        <v>0</v>
      </c>
      <c r="AE45" s="60">
        <v>20</v>
      </c>
      <c r="AF45" s="31">
        <v>0</v>
      </c>
      <c r="AG45" s="60">
        <v>51</v>
      </c>
      <c r="AH45" s="60">
        <v>55</v>
      </c>
      <c r="AI45" s="60">
        <v>0</v>
      </c>
      <c r="AJ45" s="31">
        <v>1.0784313725490196</v>
      </c>
      <c r="AK45" s="60">
        <v>120</v>
      </c>
      <c r="AL45" s="60">
        <v>55</v>
      </c>
      <c r="AM45" s="60">
        <v>69</v>
      </c>
      <c r="AN45" s="62">
        <v>0.5</v>
      </c>
      <c r="AO45" s="9" t="s">
        <v>407</v>
      </c>
      <c r="AP45" s="9" t="s">
        <v>412</v>
      </c>
      <c r="AQ45" s="9" t="s">
        <v>407</v>
      </c>
      <c r="AR45" s="48" t="s">
        <v>411</v>
      </c>
      <c r="AS45" s="9" t="s">
        <v>407</v>
      </c>
      <c r="AT45" s="9" t="s">
        <v>412</v>
      </c>
    </row>
    <row r="46" spans="1:46" ht="12.75" customHeight="1" x14ac:dyDescent="0.15">
      <c r="A46" s="9" t="s">
        <v>151</v>
      </c>
      <c r="B46" s="9" t="s">
        <v>152</v>
      </c>
      <c r="C46" s="31">
        <v>1</v>
      </c>
      <c r="D46" s="45">
        <v>5</v>
      </c>
      <c r="E46" s="46">
        <v>2017</v>
      </c>
      <c r="F46" s="46">
        <v>2014</v>
      </c>
      <c r="G46" s="46">
        <v>2018</v>
      </c>
      <c r="H46" s="9" t="s">
        <v>422</v>
      </c>
      <c r="I46" s="9" t="s">
        <v>423</v>
      </c>
      <c r="J46" s="9" t="s">
        <v>83</v>
      </c>
      <c r="K46" s="49" t="s">
        <v>152</v>
      </c>
      <c r="L46" s="60">
        <v>15</v>
      </c>
      <c r="M46" s="60">
        <v>0</v>
      </c>
      <c r="N46" s="60">
        <v>0</v>
      </c>
      <c r="O46" s="60">
        <v>0</v>
      </c>
      <c r="P46" s="60">
        <v>15</v>
      </c>
      <c r="Q46" s="31">
        <v>0</v>
      </c>
      <c r="R46" s="61">
        <v>15</v>
      </c>
      <c r="S46" s="61">
        <v>0</v>
      </c>
      <c r="T46" s="60">
        <v>10</v>
      </c>
      <c r="U46" s="60">
        <v>1</v>
      </c>
      <c r="V46" s="60">
        <v>1</v>
      </c>
      <c r="W46" s="60">
        <v>0</v>
      </c>
      <c r="X46" s="60">
        <v>9</v>
      </c>
      <c r="Y46" s="60">
        <v>1</v>
      </c>
      <c r="Z46" s="60">
        <v>9</v>
      </c>
      <c r="AA46" s="31">
        <v>0.1</v>
      </c>
      <c r="AB46" s="31">
        <v>0.1</v>
      </c>
      <c r="AC46" s="60">
        <v>12</v>
      </c>
      <c r="AD46" s="60">
        <v>8</v>
      </c>
      <c r="AE46" s="60">
        <v>4</v>
      </c>
      <c r="AF46" s="31">
        <v>0.66666666666666663</v>
      </c>
      <c r="AG46" s="60">
        <v>28</v>
      </c>
      <c r="AH46" s="60">
        <v>1</v>
      </c>
      <c r="AI46" s="60">
        <v>27</v>
      </c>
      <c r="AJ46" s="31">
        <v>3.5714285714285712E-2</v>
      </c>
      <c r="AK46" s="60">
        <v>65</v>
      </c>
      <c r="AL46" s="60">
        <v>10</v>
      </c>
      <c r="AM46" s="60">
        <v>55</v>
      </c>
      <c r="AN46" s="62">
        <v>1</v>
      </c>
      <c r="AO46" s="9" t="s">
        <v>412</v>
      </c>
      <c r="AP46" s="9" t="s">
        <v>407</v>
      </c>
      <c r="AQ46" s="9" t="s">
        <v>407</v>
      </c>
      <c r="AR46" s="48" t="s">
        <v>411</v>
      </c>
      <c r="AS46" s="9" t="s">
        <v>407</v>
      </c>
      <c r="AT46" s="9" t="s">
        <v>407</v>
      </c>
    </row>
    <row r="47" spans="1:46" ht="12.75" customHeight="1" x14ac:dyDescent="0.15">
      <c r="A47" s="9" t="s">
        <v>139</v>
      </c>
      <c r="B47" s="9" t="s">
        <v>479</v>
      </c>
      <c r="C47" s="31">
        <v>1</v>
      </c>
      <c r="D47" s="45">
        <v>5</v>
      </c>
      <c r="E47" s="46">
        <v>2017</v>
      </c>
      <c r="F47" s="46">
        <v>2014</v>
      </c>
      <c r="G47" s="46">
        <v>2018</v>
      </c>
      <c r="H47" s="9" t="s">
        <v>422</v>
      </c>
      <c r="I47" s="9" t="s">
        <v>423</v>
      </c>
      <c r="J47" s="9" t="s">
        <v>83</v>
      </c>
      <c r="K47" s="49" t="s">
        <v>479</v>
      </c>
      <c r="L47" s="60" t="e">
        <v>#N/A</v>
      </c>
      <c r="M47" s="60">
        <v>0</v>
      </c>
      <c r="N47" s="60">
        <v>0</v>
      </c>
      <c r="O47" s="60">
        <v>0</v>
      </c>
      <c r="P47" s="60" t="e">
        <v>#N/A</v>
      </c>
      <c r="Q47" s="31" t="s">
        <v>408</v>
      </c>
      <c r="R47" s="61" t="e">
        <v>#N/A</v>
      </c>
      <c r="S47" s="61" t="e">
        <v>#N/A</v>
      </c>
      <c r="T47" s="60" t="e">
        <v>#N/A</v>
      </c>
      <c r="U47" s="60">
        <v>0</v>
      </c>
      <c r="V47" s="60">
        <v>0</v>
      </c>
      <c r="W47" s="60">
        <v>0</v>
      </c>
      <c r="X47" s="60" t="e">
        <v>#N/A</v>
      </c>
      <c r="Y47" s="60" t="e">
        <v>#N/A</v>
      </c>
      <c r="Z47" s="60" t="e">
        <v>#N/A</v>
      </c>
      <c r="AA47" s="31" t="s">
        <v>408</v>
      </c>
      <c r="AB47" s="31" t="s">
        <v>408</v>
      </c>
      <c r="AC47" s="60" t="e">
        <v>#N/A</v>
      </c>
      <c r="AD47" s="60">
        <v>0</v>
      </c>
      <c r="AE47" s="60" t="e">
        <v>#N/A</v>
      </c>
      <c r="AF47" s="31" t="s">
        <v>408</v>
      </c>
      <c r="AG47" s="60" t="e">
        <v>#N/A</v>
      </c>
      <c r="AH47" s="60">
        <v>0</v>
      </c>
      <c r="AI47" s="60" t="e">
        <v>#N/A</v>
      </c>
      <c r="AJ47" s="31" t="s">
        <v>408</v>
      </c>
      <c r="AK47" s="60" t="e">
        <v>#N/A</v>
      </c>
      <c r="AL47" s="60">
        <v>0</v>
      </c>
      <c r="AM47" s="60" t="e">
        <v>#N/A</v>
      </c>
      <c r="AN47" s="62">
        <v>1</v>
      </c>
      <c r="AO47" s="9" t="s">
        <v>412</v>
      </c>
      <c r="AP47" s="9" t="s">
        <v>407</v>
      </c>
      <c r="AQ47" s="9" t="s">
        <v>407</v>
      </c>
      <c r="AR47" s="48" t="s">
        <v>408</v>
      </c>
      <c r="AS47" s="9" t="s">
        <v>412</v>
      </c>
      <c r="AT47" s="9" t="s">
        <v>407</v>
      </c>
    </row>
    <row r="48" spans="1:46" ht="12.75" customHeight="1" x14ac:dyDescent="0.15">
      <c r="A48" s="9" t="s">
        <v>168</v>
      </c>
      <c r="B48" s="9" t="s">
        <v>173</v>
      </c>
      <c r="C48" s="31">
        <v>0.625</v>
      </c>
      <c r="D48" s="45">
        <v>8</v>
      </c>
      <c r="E48" s="46">
        <v>2018</v>
      </c>
      <c r="F48" s="46">
        <v>2014</v>
      </c>
      <c r="G48" s="46" t="s">
        <v>403</v>
      </c>
      <c r="H48" s="9" t="s">
        <v>404</v>
      </c>
      <c r="I48" s="9" t="s">
        <v>405</v>
      </c>
      <c r="J48" s="9" t="s">
        <v>144</v>
      </c>
      <c r="K48" s="29" t="s">
        <v>173</v>
      </c>
      <c r="L48" s="60">
        <v>20</v>
      </c>
      <c r="M48" s="60">
        <v>0</v>
      </c>
      <c r="N48" s="60">
        <v>0</v>
      </c>
      <c r="O48" s="60">
        <v>0</v>
      </c>
      <c r="P48" s="60">
        <v>20</v>
      </c>
      <c r="Q48" s="31">
        <v>0</v>
      </c>
      <c r="R48" s="61">
        <v>10</v>
      </c>
      <c r="S48" s="61">
        <v>0</v>
      </c>
      <c r="T48" s="60">
        <v>12</v>
      </c>
      <c r="U48" s="60">
        <v>0</v>
      </c>
      <c r="V48" s="60">
        <v>0</v>
      </c>
      <c r="W48" s="60">
        <v>0</v>
      </c>
      <c r="X48" s="60">
        <v>12</v>
      </c>
      <c r="Y48" s="60">
        <v>0</v>
      </c>
      <c r="Z48" s="60">
        <v>12</v>
      </c>
      <c r="AA48" s="31">
        <v>0</v>
      </c>
      <c r="AB48" s="31">
        <v>0</v>
      </c>
      <c r="AC48" s="60">
        <v>14</v>
      </c>
      <c r="AD48" s="60">
        <v>0</v>
      </c>
      <c r="AE48" s="60">
        <v>14</v>
      </c>
      <c r="AF48" s="31">
        <v>0</v>
      </c>
      <c r="AG48" s="60">
        <v>34</v>
      </c>
      <c r="AH48" s="60">
        <v>4</v>
      </c>
      <c r="AI48" s="60">
        <v>30</v>
      </c>
      <c r="AJ48" s="31">
        <v>0.11764705882352941</v>
      </c>
      <c r="AK48" s="60">
        <v>80</v>
      </c>
      <c r="AL48" s="60">
        <v>4</v>
      </c>
      <c r="AM48" s="60">
        <v>76</v>
      </c>
      <c r="AN48" s="62">
        <v>0.5</v>
      </c>
      <c r="AO48" s="9" t="s">
        <v>412</v>
      </c>
      <c r="AP48" s="9" t="s">
        <v>407</v>
      </c>
      <c r="AQ48" s="9" t="s">
        <v>407</v>
      </c>
      <c r="AR48" s="48" t="s">
        <v>411</v>
      </c>
      <c r="AS48" s="9" t="s">
        <v>407</v>
      </c>
      <c r="AT48" s="9" t="s">
        <v>407</v>
      </c>
    </row>
    <row r="49" spans="1:46" ht="12.75" customHeight="1" x14ac:dyDescent="0.15">
      <c r="A49" s="9" t="s">
        <v>168</v>
      </c>
      <c r="B49" s="9" t="s">
        <v>462</v>
      </c>
      <c r="C49" s="31">
        <v>0.625</v>
      </c>
      <c r="D49" s="45">
        <v>8</v>
      </c>
      <c r="E49" s="46">
        <v>2018</v>
      </c>
      <c r="F49" s="46">
        <v>2014</v>
      </c>
      <c r="G49" s="46" t="s">
        <v>403</v>
      </c>
      <c r="H49" s="9" t="s">
        <v>404</v>
      </c>
      <c r="I49" s="9" t="s">
        <v>405</v>
      </c>
      <c r="J49" s="9" t="s">
        <v>144</v>
      </c>
      <c r="K49" s="29" t="s">
        <v>462</v>
      </c>
      <c r="L49" s="60">
        <v>198</v>
      </c>
      <c r="M49" s="60">
        <v>0</v>
      </c>
      <c r="N49" s="60">
        <v>0</v>
      </c>
      <c r="O49" s="60">
        <v>0</v>
      </c>
      <c r="P49" s="60">
        <v>198</v>
      </c>
      <c r="Q49" s="31">
        <v>0</v>
      </c>
      <c r="R49" s="61">
        <v>99</v>
      </c>
      <c r="S49" s="61">
        <v>0</v>
      </c>
      <c r="T49" s="60">
        <v>118</v>
      </c>
      <c r="U49" s="60">
        <v>0</v>
      </c>
      <c r="V49" s="60">
        <v>0</v>
      </c>
      <c r="W49" s="60">
        <v>0</v>
      </c>
      <c r="X49" s="60">
        <v>118</v>
      </c>
      <c r="Y49" s="60">
        <v>0</v>
      </c>
      <c r="Z49" s="60">
        <v>118</v>
      </c>
      <c r="AA49" s="31">
        <v>0</v>
      </c>
      <c r="AB49" s="31">
        <v>0</v>
      </c>
      <c r="AC49" s="60">
        <v>127</v>
      </c>
      <c r="AD49" s="60">
        <v>678</v>
      </c>
      <c r="AE49" s="60">
        <v>0</v>
      </c>
      <c r="AF49" s="31">
        <v>5.3385826771653546</v>
      </c>
      <c r="AG49" s="60">
        <v>336</v>
      </c>
      <c r="AH49" s="60">
        <v>0</v>
      </c>
      <c r="AI49" s="60">
        <v>336</v>
      </c>
      <c r="AJ49" s="31">
        <v>0</v>
      </c>
      <c r="AK49" s="60">
        <v>779</v>
      </c>
      <c r="AL49" s="60">
        <v>678</v>
      </c>
      <c r="AM49" s="60">
        <v>652</v>
      </c>
      <c r="AN49" s="62">
        <v>0.5</v>
      </c>
      <c r="AO49" s="9" t="s">
        <v>412</v>
      </c>
      <c r="AP49" s="9" t="s">
        <v>407</v>
      </c>
      <c r="AQ49" s="9" t="s">
        <v>407</v>
      </c>
      <c r="AR49" s="48" t="s">
        <v>411</v>
      </c>
      <c r="AS49" s="9" t="s">
        <v>407</v>
      </c>
      <c r="AT49" s="9" t="s">
        <v>407</v>
      </c>
    </row>
    <row r="50" spans="1:46" ht="12.75" customHeight="1" x14ac:dyDescent="0.15">
      <c r="A50" s="9" t="s">
        <v>168</v>
      </c>
      <c r="B50" s="9" t="s">
        <v>174</v>
      </c>
      <c r="C50" s="31">
        <v>0.625</v>
      </c>
      <c r="D50" s="45">
        <v>8</v>
      </c>
      <c r="E50" s="46">
        <v>2018</v>
      </c>
      <c r="F50" s="46">
        <v>2014</v>
      </c>
      <c r="G50" s="46" t="s">
        <v>403</v>
      </c>
      <c r="H50" s="9" t="s">
        <v>404</v>
      </c>
      <c r="I50" s="9" t="s">
        <v>405</v>
      </c>
      <c r="J50" s="9" t="s">
        <v>144</v>
      </c>
      <c r="K50" s="29" t="s">
        <v>174</v>
      </c>
      <c r="L50" s="60">
        <v>142</v>
      </c>
      <c r="M50" s="60">
        <v>47</v>
      </c>
      <c r="N50" s="60">
        <v>47</v>
      </c>
      <c r="O50" s="60">
        <v>0</v>
      </c>
      <c r="P50" s="60">
        <v>95</v>
      </c>
      <c r="Q50" s="31">
        <v>0.33098591549295775</v>
      </c>
      <c r="R50" s="61">
        <v>71</v>
      </c>
      <c r="S50" s="61">
        <v>0</v>
      </c>
      <c r="T50" s="60">
        <v>83</v>
      </c>
      <c r="U50" s="60">
        <v>17</v>
      </c>
      <c r="V50" s="60">
        <v>17</v>
      </c>
      <c r="W50" s="60">
        <v>0</v>
      </c>
      <c r="X50" s="60">
        <v>66</v>
      </c>
      <c r="Y50" s="60">
        <v>17</v>
      </c>
      <c r="Z50" s="60">
        <v>66</v>
      </c>
      <c r="AA50" s="31">
        <v>0.20481927710843373</v>
      </c>
      <c r="AB50" s="31">
        <v>0.20481927710843373</v>
      </c>
      <c r="AC50" s="60">
        <v>90</v>
      </c>
      <c r="AD50" s="60">
        <v>1</v>
      </c>
      <c r="AE50" s="60">
        <v>89</v>
      </c>
      <c r="AF50" s="31">
        <v>1.1111111111111112E-2</v>
      </c>
      <c r="AG50" s="60">
        <v>242</v>
      </c>
      <c r="AH50" s="60">
        <v>127</v>
      </c>
      <c r="AI50" s="60">
        <v>115</v>
      </c>
      <c r="AJ50" s="31">
        <v>0.52479338842975209</v>
      </c>
      <c r="AK50" s="60">
        <v>557</v>
      </c>
      <c r="AL50" s="60">
        <v>192</v>
      </c>
      <c r="AM50" s="60">
        <v>365</v>
      </c>
      <c r="AN50" s="62">
        <v>0.5</v>
      </c>
      <c r="AO50" s="9" t="s">
        <v>407</v>
      </c>
      <c r="AP50" s="9" t="s">
        <v>412</v>
      </c>
      <c r="AQ50" s="9" t="s">
        <v>407</v>
      </c>
      <c r="AR50" s="48" t="s">
        <v>411</v>
      </c>
      <c r="AS50" s="9" t="s">
        <v>407</v>
      </c>
      <c r="AT50" s="9" t="s">
        <v>412</v>
      </c>
    </row>
    <row r="51" spans="1:46" ht="12.75" customHeight="1" x14ac:dyDescent="0.15">
      <c r="A51" s="9" t="s">
        <v>168</v>
      </c>
      <c r="B51" s="9" t="s">
        <v>175</v>
      </c>
      <c r="C51" s="31">
        <v>0.625</v>
      </c>
      <c r="D51" s="45">
        <v>8</v>
      </c>
      <c r="E51" s="46">
        <v>2018</v>
      </c>
      <c r="F51" s="46">
        <v>2014</v>
      </c>
      <c r="G51" s="46" t="s">
        <v>403</v>
      </c>
      <c r="H51" s="9" t="s">
        <v>404</v>
      </c>
      <c r="I51" s="9" t="s">
        <v>405</v>
      </c>
      <c r="J51" s="9" t="s">
        <v>144</v>
      </c>
      <c r="K51" s="49" t="s">
        <v>175</v>
      </c>
      <c r="L51" s="60">
        <v>11</v>
      </c>
      <c r="M51" s="60">
        <v>65</v>
      </c>
      <c r="N51" s="60">
        <v>65</v>
      </c>
      <c r="O51" s="60">
        <v>0</v>
      </c>
      <c r="P51" s="60">
        <v>0</v>
      </c>
      <c r="Q51" s="31">
        <v>5.9090909090909092</v>
      </c>
      <c r="R51" s="61">
        <v>6</v>
      </c>
      <c r="S51" s="61">
        <v>59</v>
      </c>
      <c r="T51" s="60">
        <v>7</v>
      </c>
      <c r="U51" s="60">
        <v>0</v>
      </c>
      <c r="V51" s="60">
        <v>0</v>
      </c>
      <c r="W51" s="60">
        <v>0</v>
      </c>
      <c r="X51" s="60">
        <v>7</v>
      </c>
      <c r="Y51" s="60">
        <v>59</v>
      </c>
      <c r="Z51" s="60">
        <v>0</v>
      </c>
      <c r="AA51" s="31">
        <v>0</v>
      </c>
      <c r="AB51" s="31">
        <v>8.4285714285714288</v>
      </c>
      <c r="AC51" s="60">
        <v>8</v>
      </c>
      <c r="AD51" s="60">
        <v>3</v>
      </c>
      <c r="AE51" s="60">
        <v>5</v>
      </c>
      <c r="AF51" s="31">
        <v>0.375</v>
      </c>
      <c r="AG51" s="60">
        <v>21</v>
      </c>
      <c r="AH51" s="60">
        <v>72</v>
      </c>
      <c r="AI51" s="60">
        <v>0</v>
      </c>
      <c r="AJ51" s="31">
        <v>3.4285714285714284</v>
      </c>
      <c r="AK51" s="60">
        <v>47</v>
      </c>
      <c r="AL51" s="60">
        <v>140</v>
      </c>
      <c r="AM51" s="60">
        <v>12</v>
      </c>
      <c r="AN51" s="62">
        <v>0.5</v>
      </c>
      <c r="AO51" s="9" t="s">
        <v>412</v>
      </c>
      <c r="AP51" s="9" t="s">
        <v>407</v>
      </c>
      <c r="AQ51" s="9" t="s">
        <v>407</v>
      </c>
      <c r="AR51" s="48" t="s">
        <v>408</v>
      </c>
      <c r="AS51" s="9" t="s">
        <v>412</v>
      </c>
      <c r="AT51" s="9" t="s">
        <v>407</v>
      </c>
    </row>
    <row r="52" spans="1:46" ht="12.75" customHeight="1" x14ac:dyDescent="0.15">
      <c r="A52" s="9" t="s">
        <v>66</v>
      </c>
      <c r="B52" s="9" t="s">
        <v>77</v>
      </c>
      <c r="C52" s="31">
        <v>0.5</v>
      </c>
      <c r="D52" s="45">
        <v>8</v>
      </c>
      <c r="E52" s="46">
        <v>2019</v>
      </c>
      <c r="F52" s="46">
        <v>2015</v>
      </c>
      <c r="G52" s="46">
        <v>2022</v>
      </c>
      <c r="H52" s="9" t="s">
        <v>413</v>
      </c>
      <c r="I52" s="9" t="s">
        <v>414</v>
      </c>
      <c r="J52" s="9" t="s">
        <v>67</v>
      </c>
      <c r="K52" s="49" t="s">
        <v>77</v>
      </c>
      <c r="L52" s="60">
        <v>2059</v>
      </c>
      <c r="M52" s="60">
        <v>741</v>
      </c>
      <c r="N52" s="60">
        <v>741</v>
      </c>
      <c r="O52" s="60">
        <v>0</v>
      </c>
      <c r="P52" s="60">
        <v>1318</v>
      </c>
      <c r="Q52" s="31">
        <v>0.35988343856240895</v>
      </c>
      <c r="R52" s="61">
        <v>1030</v>
      </c>
      <c r="S52" s="61">
        <v>0</v>
      </c>
      <c r="T52" s="60">
        <v>2075</v>
      </c>
      <c r="U52" s="60">
        <v>512</v>
      </c>
      <c r="V52" s="60">
        <v>512</v>
      </c>
      <c r="W52" s="60">
        <v>0</v>
      </c>
      <c r="X52" s="60">
        <v>1563</v>
      </c>
      <c r="Y52" s="60">
        <v>512</v>
      </c>
      <c r="Z52" s="60">
        <v>1563</v>
      </c>
      <c r="AA52" s="31">
        <v>0.24674698795180722</v>
      </c>
      <c r="AB52" s="31">
        <v>0.24674698795180722</v>
      </c>
      <c r="AC52" s="60">
        <v>2815</v>
      </c>
      <c r="AD52" s="60">
        <v>66</v>
      </c>
      <c r="AE52" s="60">
        <v>2749</v>
      </c>
      <c r="AF52" s="31">
        <v>2.3445825932504442E-2</v>
      </c>
      <c r="AG52" s="60">
        <v>7816</v>
      </c>
      <c r="AH52" s="60">
        <v>15622</v>
      </c>
      <c r="AI52" s="60">
        <v>0</v>
      </c>
      <c r="AJ52" s="31">
        <v>1.9987205731832138</v>
      </c>
      <c r="AK52" s="60">
        <v>14765</v>
      </c>
      <c r="AL52" s="60">
        <v>16941</v>
      </c>
      <c r="AM52" s="60">
        <v>5630</v>
      </c>
      <c r="AN52" s="62">
        <v>0.5</v>
      </c>
      <c r="AO52" s="9" t="s">
        <v>407</v>
      </c>
      <c r="AP52" s="9" t="s">
        <v>412</v>
      </c>
      <c r="AQ52" s="9" t="s">
        <v>407</v>
      </c>
      <c r="AR52" s="48" t="s">
        <v>411</v>
      </c>
      <c r="AS52" s="9" t="s">
        <v>407</v>
      </c>
      <c r="AT52" s="9" t="s">
        <v>412</v>
      </c>
    </row>
    <row r="53" spans="1:46" ht="12.75" customHeight="1" x14ac:dyDescent="0.15">
      <c r="A53" s="9" t="s">
        <v>66</v>
      </c>
      <c r="B53" s="9" t="s">
        <v>78</v>
      </c>
      <c r="C53" s="31">
        <v>0.5</v>
      </c>
      <c r="D53" s="45">
        <v>8</v>
      </c>
      <c r="E53" s="46">
        <v>2019</v>
      </c>
      <c r="F53" s="46">
        <v>2015</v>
      </c>
      <c r="G53" s="46">
        <v>2022</v>
      </c>
      <c r="H53" s="9" t="s">
        <v>413</v>
      </c>
      <c r="I53" s="9" t="s">
        <v>414</v>
      </c>
      <c r="J53" s="9" t="s">
        <v>67</v>
      </c>
      <c r="K53" s="49" t="s">
        <v>78</v>
      </c>
      <c r="L53" s="60">
        <v>24</v>
      </c>
      <c r="M53" s="60">
        <v>3</v>
      </c>
      <c r="N53" s="60">
        <v>3</v>
      </c>
      <c r="O53" s="60">
        <v>0</v>
      </c>
      <c r="P53" s="60">
        <v>21</v>
      </c>
      <c r="Q53" s="31">
        <v>0.125</v>
      </c>
      <c r="R53" s="61">
        <v>12</v>
      </c>
      <c r="S53" s="61">
        <v>0</v>
      </c>
      <c r="T53" s="60">
        <v>14</v>
      </c>
      <c r="U53" s="60">
        <v>6</v>
      </c>
      <c r="V53" s="60">
        <v>0</v>
      </c>
      <c r="W53" s="60">
        <v>6</v>
      </c>
      <c r="X53" s="60">
        <v>8</v>
      </c>
      <c r="Y53" s="60">
        <v>6</v>
      </c>
      <c r="Z53" s="60">
        <v>8</v>
      </c>
      <c r="AA53" s="31">
        <v>0.42857142857142855</v>
      </c>
      <c r="AB53" s="31">
        <v>0.42857142857142855</v>
      </c>
      <c r="AC53" s="60">
        <v>15</v>
      </c>
      <c r="AD53" s="60">
        <v>5</v>
      </c>
      <c r="AE53" s="60">
        <v>10</v>
      </c>
      <c r="AF53" s="31">
        <v>0.33333333333333331</v>
      </c>
      <c r="AG53" s="60">
        <v>7</v>
      </c>
      <c r="AH53" s="60">
        <v>12</v>
      </c>
      <c r="AI53" s="60">
        <v>0</v>
      </c>
      <c r="AJ53" s="31">
        <v>1.7142857142857142</v>
      </c>
      <c r="AK53" s="60">
        <v>60</v>
      </c>
      <c r="AL53" s="60">
        <v>26</v>
      </c>
      <c r="AM53" s="60">
        <v>39</v>
      </c>
      <c r="AN53" s="62">
        <v>0.5</v>
      </c>
      <c r="AO53" s="9" t="s">
        <v>407</v>
      </c>
      <c r="AP53" s="9" t="s">
        <v>412</v>
      </c>
      <c r="AQ53" s="9" t="s">
        <v>407</v>
      </c>
      <c r="AR53" s="48" t="s">
        <v>411</v>
      </c>
      <c r="AS53" s="9" t="s">
        <v>407</v>
      </c>
      <c r="AT53" s="9" t="s">
        <v>412</v>
      </c>
    </row>
    <row r="54" spans="1:46" ht="12.75" customHeight="1" x14ac:dyDescent="0.15">
      <c r="A54" s="9" t="s">
        <v>488</v>
      </c>
      <c r="B54" s="9" t="s">
        <v>489</v>
      </c>
      <c r="C54" s="31">
        <v>0.5</v>
      </c>
      <c r="D54" s="45">
        <v>8</v>
      </c>
      <c r="E54" s="46">
        <v>2019</v>
      </c>
      <c r="F54" s="46">
        <v>2015</v>
      </c>
      <c r="G54" s="46">
        <v>2022</v>
      </c>
      <c r="H54" s="9" t="s">
        <v>490</v>
      </c>
      <c r="I54" s="9" t="s">
        <v>491</v>
      </c>
      <c r="J54" s="9" t="s">
        <v>492</v>
      </c>
      <c r="K54" s="29" t="s">
        <v>489</v>
      </c>
      <c r="L54" s="60">
        <v>66</v>
      </c>
      <c r="M54" s="60">
        <v>5</v>
      </c>
      <c r="N54" s="60">
        <v>5</v>
      </c>
      <c r="O54" s="60">
        <v>0</v>
      </c>
      <c r="P54" s="60">
        <v>61</v>
      </c>
      <c r="Q54" s="31">
        <v>7.575757575757576E-2</v>
      </c>
      <c r="R54" s="61">
        <v>33</v>
      </c>
      <c r="S54" s="61">
        <v>0</v>
      </c>
      <c r="T54" s="60">
        <v>44</v>
      </c>
      <c r="U54" s="60">
        <v>4</v>
      </c>
      <c r="V54" s="60">
        <v>4</v>
      </c>
      <c r="W54" s="60">
        <v>0</v>
      </c>
      <c r="X54" s="60">
        <v>40</v>
      </c>
      <c r="Y54" s="60">
        <v>4</v>
      </c>
      <c r="Z54" s="60">
        <v>40</v>
      </c>
      <c r="AA54" s="31">
        <v>9.0909090909090912E-2</v>
      </c>
      <c r="AB54" s="31">
        <v>9.0909090909090912E-2</v>
      </c>
      <c r="AC54" s="60">
        <v>41</v>
      </c>
      <c r="AD54" s="60">
        <v>61</v>
      </c>
      <c r="AE54" s="60">
        <v>0</v>
      </c>
      <c r="AF54" s="31">
        <v>1.4878048780487805</v>
      </c>
      <c r="AG54" s="60">
        <v>124</v>
      </c>
      <c r="AH54" s="60">
        <v>125</v>
      </c>
      <c r="AI54" s="60">
        <v>0</v>
      </c>
      <c r="AJ54" s="31">
        <v>1.0080645161290323</v>
      </c>
      <c r="AK54" s="60">
        <v>275</v>
      </c>
      <c r="AL54" s="60">
        <v>195</v>
      </c>
      <c r="AM54" s="60">
        <v>101</v>
      </c>
      <c r="AN54" s="62">
        <v>0.5</v>
      </c>
      <c r="AO54" s="9" t="s">
        <v>407</v>
      </c>
      <c r="AP54" s="9" t="s">
        <v>412</v>
      </c>
      <c r="AQ54" s="9" t="s">
        <v>407</v>
      </c>
      <c r="AR54" s="48" t="s">
        <v>411</v>
      </c>
      <c r="AS54" s="9" t="s">
        <v>407</v>
      </c>
      <c r="AT54" s="9" t="s">
        <v>412</v>
      </c>
    </row>
    <row r="55" spans="1:46" ht="12.75" customHeight="1" x14ac:dyDescent="0.15">
      <c r="A55" s="9" t="s">
        <v>168</v>
      </c>
      <c r="B55" s="9" t="s">
        <v>176</v>
      </c>
      <c r="C55" s="31">
        <v>0.625</v>
      </c>
      <c r="D55" s="45">
        <v>8</v>
      </c>
      <c r="E55" s="46">
        <v>2018</v>
      </c>
      <c r="F55" s="46">
        <v>2014</v>
      </c>
      <c r="G55" s="46" t="s">
        <v>403</v>
      </c>
      <c r="H55" s="9" t="s">
        <v>404</v>
      </c>
      <c r="I55" s="9" t="s">
        <v>405</v>
      </c>
      <c r="J55" s="9" t="s">
        <v>144</v>
      </c>
      <c r="K55" s="49" t="s">
        <v>176</v>
      </c>
      <c r="L55" s="60">
        <v>11</v>
      </c>
      <c r="M55" s="60">
        <v>0</v>
      </c>
      <c r="N55" s="60">
        <v>0</v>
      </c>
      <c r="O55" s="60">
        <v>0</v>
      </c>
      <c r="P55" s="60">
        <v>11</v>
      </c>
      <c r="Q55" s="31">
        <v>0</v>
      </c>
      <c r="R55" s="61">
        <v>6</v>
      </c>
      <c r="S55" s="61">
        <v>0</v>
      </c>
      <c r="T55" s="60">
        <v>7</v>
      </c>
      <c r="U55" s="60">
        <v>0</v>
      </c>
      <c r="V55" s="60">
        <v>0</v>
      </c>
      <c r="W55" s="60">
        <v>0</v>
      </c>
      <c r="X55" s="60">
        <v>7</v>
      </c>
      <c r="Y55" s="60">
        <v>0</v>
      </c>
      <c r="Z55" s="60">
        <v>7</v>
      </c>
      <c r="AA55" s="31">
        <v>0</v>
      </c>
      <c r="AB55" s="31">
        <v>0</v>
      </c>
      <c r="AC55" s="60">
        <v>8</v>
      </c>
      <c r="AD55" s="60">
        <v>10</v>
      </c>
      <c r="AE55" s="60">
        <v>0</v>
      </c>
      <c r="AF55" s="31">
        <v>1.25</v>
      </c>
      <c r="AG55" s="60">
        <v>20</v>
      </c>
      <c r="AH55" s="60">
        <v>17</v>
      </c>
      <c r="AI55" s="60">
        <v>3</v>
      </c>
      <c r="AJ55" s="31">
        <v>0.85</v>
      </c>
      <c r="AK55" s="60">
        <v>46</v>
      </c>
      <c r="AL55" s="60">
        <v>27</v>
      </c>
      <c r="AM55" s="60">
        <v>21</v>
      </c>
      <c r="AN55" s="62">
        <v>0.5</v>
      </c>
      <c r="AO55" s="9" t="s">
        <v>412</v>
      </c>
      <c r="AP55" s="9" t="s">
        <v>407</v>
      </c>
      <c r="AQ55" s="9" t="s">
        <v>407</v>
      </c>
      <c r="AR55" s="48" t="s">
        <v>408</v>
      </c>
      <c r="AS55" s="9" t="s">
        <v>407</v>
      </c>
      <c r="AT55" s="9" t="s">
        <v>412</v>
      </c>
    </row>
    <row r="56" spans="1:46" ht="12.75" customHeight="1" x14ac:dyDescent="0.15">
      <c r="A56" s="9" t="s">
        <v>168</v>
      </c>
      <c r="B56" s="9" t="s">
        <v>177</v>
      </c>
      <c r="C56" s="31">
        <v>0.625</v>
      </c>
      <c r="D56" s="45">
        <v>8</v>
      </c>
      <c r="E56" s="46">
        <v>2018</v>
      </c>
      <c r="F56" s="46">
        <v>2014</v>
      </c>
      <c r="G56" s="46" t="s">
        <v>403</v>
      </c>
      <c r="H56" s="9" t="s">
        <v>404</v>
      </c>
      <c r="I56" s="9" t="s">
        <v>405</v>
      </c>
      <c r="J56" s="9" t="s">
        <v>144</v>
      </c>
      <c r="K56" s="49" t="s">
        <v>177</v>
      </c>
      <c r="L56" s="60">
        <v>1</v>
      </c>
      <c r="M56" s="60">
        <v>0</v>
      </c>
      <c r="N56" s="60">
        <v>0</v>
      </c>
      <c r="O56" s="60">
        <v>0</v>
      </c>
      <c r="P56" s="60">
        <v>1</v>
      </c>
      <c r="Q56" s="31">
        <v>0</v>
      </c>
      <c r="R56" s="61">
        <v>1</v>
      </c>
      <c r="S56" s="61">
        <v>0</v>
      </c>
      <c r="T56" s="60">
        <v>1</v>
      </c>
      <c r="U56" s="60">
        <v>6</v>
      </c>
      <c r="V56" s="60">
        <v>6</v>
      </c>
      <c r="W56" s="60">
        <v>0</v>
      </c>
      <c r="X56" s="60">
        <v>0</v>
      </c>
      <c r="Y56" s="60">
        <v>6</v>
      </c>
      <c r="Z56" s="60">
        <v>0</v>
      </c>
      <c r="AA56" s="31">
        <v>6</v>
      </c>
      <c r="AB56" s="31">
        <v>6</v>
      </c>
      <c r="AC56" s="60">
        <v>0</v>
      </c>
      <c r="AD56" s="60">
        <v>6</v>
      </c>
      <c r="AE56" s="60">
        <v>0</v>
      </c>
      <c r="AF56" s="31" t="s">
        <v>429</v>
      </c>
      <c r="AG56" s="60">
        <v>0</v>
      </c>
      <c r="AH56" s="60">
        <v>242</v>
      </c>
      <c r="AI56" s="60">
        <v>0</v>
      </c>
      <c r="AJ56" s="31" t="s">
        <v>429</v>
      </c>
      <c r="AK56" s="60">
        <v>2</v>
      </c>
      <c r="AL56" s="60">
        <v>254</v>
      </c>
      <c r="AM56" s="60">
        <v>1</v>
      </c>
      <c r="AN56" s="62">
        <v>0.5</v>
      </c>
      <c r="AO56" s="9" t="s">
        <v>407</v>
      </c>
      <c r="AP56" s="9" t="s">
        <v>412</v>
      </c>
      <c r="AQ56" s="9" t="s">
        <v>407</v>
      </c>
      <c r="AR56" s="48" t="s">
        <v>411</v>
      </c>
      <c r="AS56" s="9" t="s">
        <v>407</v>
      </c>
      <c r="AT56" s="9" t="s">
        <v>412</v>
      </c>
    </row>
    <row r="57" spans="1:46" ht="12.75" customHeight="1" x14ac:dyDescent="0.15">
      <c r="A57" s="9" t="s">
        <v>66</v>
      </c>
      <c r="B57" s="9" t="s">
        <v>79</v>
      </c>
      <c r="C57" s="31">
        <v>0.5</v>
      </c>
      <c r="D57" s="45">
        <v>8</v>
      </c>
      <c r="E57" s="46">
        <v>2019</v>
      </c>
      <c r="F57" s="46">
        <v>2015</v>
      </c>
      <c r="G57" s="46">
        <v>2022</v>
      </c>
      <c r="H57" s="9" t="s">
        <v>413</v>
      </c>
      <c r="I57" s="9" t="s">
        <v>414</v>
      </c>
      <c r="J57" s="9" t="s">
        <v>67</v>
      </c>
      <c r="K57" s="49" t="s">
        <v>79</v>
      </c>
      <c r="L57" s="60">
        <v>716</v>
      </c>
      <c r="M57" s="60">
        <v>245</v>
      </c>
      <c r="N57" s="60">
        <v>245</v>
      </c>
      <c r="O57" s="60">
        <v>0</v>
      </c>
      <c r="P57" s="60">
        <v>471</v>
      </c>
      <c r="Q57" s="31">
        <v>0.34217877094972066</v>
      </c>
      <c r="R57" s="61">
        <v>358</v>
      </c>
      <c r="S57" s="61">
        <v>0</v>
      </c>
      <c r="T57" s="60">
        <v>391</v>
      </c>
      <c r="U57" s="60">
        <v>72</v>
      </c>
      <c r="V57" s="60">
        <v>71</v>
      </c>
      <c r="W57" s="60">
        <v>1</v>
      </c>
      <c r="X57" s="60">
        <v>319</v>
      </c>
      <c r="Y57" s="60">
        <v>72</v>
      </c>
      <c r="Z57" s="60">
        <v>319</v>
      </c>
      <c r="AA57" s="31">
        <v>0.18414322250639387</v>
      </c>
      <c r="AB57" s="31">
        <v>0.18414322250639387</v>
      </c>
      <c r="AC57" s="60">
        <v>407</v>
      </c>
      <c r="AD57" s="60">
        <v>27</v>
      </c>
      <c r="AE57" s="60">
        <v>380</v>
      </c>
      <c r="AF57" s="31">
        <v>6.6339066339066333E-2</v>
      </c>
      <c r="AG57" s="60">
        <v>553</v>
      </c>
      <c r="AH57" s="60">
        <v>1470</v>
      </c>
      <c r="AI57" s="60">
        <v>0</v>
      </c>
      <c r="AJ57" s="31">
        <v>2.6582278481012658</v>
      </c>
      <c r="AK57" s="60">
        <v>2067</v>
      </c>
      <c r="AL57" s="60">
        <v>1814</v>
      </c>
      <c r="AM57" s="60">
        <v>1170</v>
      </c>
      <c r="AN57" s="62">
        <v>0.5</v>
      </c>
      <c r="AO57" s="9" t="s">
        <v>407</v>
      </c>
      <c r="AP57" s="9" t="s">
        <v>412</v>
      </c>
      <c r="AQ57" s="9" t="s">
        <v>407</v>
      </c>
      <c r="AR57" s="48" t="s">
        <v>411</v>
      </c>
      <c r="AS57" s="9" t="s">
        <v>407</v>
      </c>
      <c r="AT57" s="9" t="s">
        <v>412</v>
      </c>
    </row>
    <row r="58" spans="1:46" ht="12.75" customHeight="1" x14ac:dyDescent="0.15">
      <c r="A58" s="9" t="s">
        <v>168</v>
      </c>
      <c r="B58" s="9" t="s">
        <v>178</v>
      </c>
      <c r="C58" s="31">
        <v>0.625</v>
      </c>
      <c r="D58" s="45">
        <v>8</v>
      </c>
      <c r="E58" s="46">
        <v>2018</v>
      </c>
      <c r="F58" s="46">
        <v>2014</v>
      </c>
      <c r="G58" s="46" t="s">
        <v>403</v>
      </c>
      <c r="H58" s="9" t="s">
        <v>404</v>
      </c>
      <c r="I58" s="9" t="s">
        <v>405</v>
      </c>
      <c r="J58" s="9" t="s">
        <v>144</v>
      </c>
      <c r="K58" s="49" t="s">
        <v>178</v>
      </c>
      <c r="L58" s="60">
        <v>1</v>
      </c>
      <c r="M58" s="60">
        <v>4</v>
      </c>
      <c r="N58" s="60">
        <v>2</v>
      </c>
      <c r="O58" s="60">
        <v>2</v>
      </c>
      <c r="P58" s="60">
        <v>0</v>
      </c>
      <c r="Q58" s="31">
        <v>4</v>
      </c>
      <c r="R58" s="61">
        <v>1</v>
      </c>
      <c r="S58" s="61">
        <v>3</v>
      </c>
      <c r="T58" s="60">
        <v>1</v>
      </c>
      <c r="U58" s="60">
        <v>3</v>
      </c>
      <c r="V58" s="60">
        <v>3</v>
      </c>
      <c r="W58" s="60">
        <v>0</v>
      </c>
      <c r="X58" s="60">
        <v>0</v>
      </c>
      <c r="Y58" s="60">
        <v>6</v>
      </c>
      <c r="Z58" s="60">
        <v>0</v>
      </c>
      <c r="AA58" s="31">
        <v>3</v>
      </c>
      <c r="AB58" s="31">
        <v>6</v>
      </c>
      <c r="AC58" s="60">
        <v>1</v>
      </c>
      <c r="AD58" s="60">
        <v>2</v>
      </c>
      <c r="AE58" s="60">
        <v>0</v>
      </c>
      <c r="AF58" s="31">
        <v>2</v>
      </c>
      <c r="AG58" s="60">
        <v>0</v>
      </c>
      <c r="AH58" s="60">
        <v>91</v>
      </c>
      <c r="AI58" s="60">
        <v>0</v>
      </c>
      <c r="AJ58" s="31" t="s">
        <v>429</v>
      </c>
      <c r="AK58" s="60">
        <v>3</v>
      </c>
      <c r="AL58" s="60">
        <v>100</v>
      </c>
      <c r="AM58" s="60">
        <v>0</v>
      </c>
      <c r="AN58" s="62">
        <v>0.5</v>
      </c>
      <c r="AO58" s="9" t="s">
        <v>407</v>
      </c>
      <c r="AP58" s="9" t="s">
        <v>407</v>
      </c>
      <c r="AQ58" s="9" t="s">
        <v>412</v>
      </c>
      <c r="AR58" s="48" t="s">
        <v>411</v>
      </c>
      <c r="AS58" s="9" t="s">
        <v>412</v>
      </c>
      <c r="AT58" s="9" t="s">
        <v>407</v>
      </c>
    </row>
    <row r="59" spans="1:46" ht="12.75" customHeight="1" x14ac:dyDescent="0.15">
      <c r="A59" s="9" t="s">
        <v>168</v>
      </c>
      <c r="B59" s="9" t="s">
        <v>483</v>
      </c>
      <c r="C59" s="31">
        <v>0.625</v>
      </c>
      <c r="D59" s="45">
        <v>8</v>
      </c>
      <c r="E59" s="46">
        <v>2018</v>
      </c>
      <c r="F59" s="46">
        <v>2014</v>
      </c>
      <c r="G59" s="46" t="s">
        <v>403</v>
      </c>
      <c r="H59" s="9" t="s">
        <v>404</v>
      </c>
      <c r="I59" s="9" t="s">
        <v>405</v>
      </c>
      <c r="J59" s="9" t="s">
        <v>144</v>
      </c>
      <c r="K59" s="49" t="s">
        <v>483</v>
      </c>
      <c r="L59" s="60" t="e">
        <v>#N/A</v>
      </c>
      <c r="M59" s="60">
        <v>0</v>
      </c>
      <c r="N59" s="60">
        <v>0</v>
      </c>
      <c r="O59" s="60">
        <v>0</v>
      </c>
      <c r="P59" s="60" t="e">
        <v>#N/A</v>
      </c>
      <c r="Q59" s="31" t="s">
        <v>408</v>
      </c>
      <c r="R59" s="61" t="e">
        <v>#N/A</v>
      </c>
      <c r="S59" s="61" t="e">
        <v>#N/A</v>
      </c>
      <c r="T59" s="60" t="e">
        <v>#N/A</v>
      </c>
      <c r="U59" s="60">
        <v>0</v>
      </c>
      <c r="V59" s="60">
        <v>0</v>
      </c>
      <c r="W59" s="60">
        <v>0</v>
      </c>
      <c r="X59" s="60" t="e">
        <v>#N/A</v>
      </c>
      <c r="Y59" s="60" t="e">
        <v>#N/A</v>
      </c>
      <c r="Z59" s="60" t="e">
        <v>#N/A</v>
      </c>
      <c r="AA59" s="31" t="s">
        <v>408</v>
      </c>
      <c r="AB59" s="31" t="s">
        <v>408</v>
      </c>
      <c r="AC59" s="60" t="e">
        <v>#N/A</v>
      </c>
      <c r="AD59" s="60">
        <v>0</v>
      </c>
      <c r="AE59" s="60" t="e">
        <v>#N/A</v>
      </c>
      <c r="AF59" s="31" t="s">
        <v>408</v>
      </c>
      <c r="AG59" s="60" t="e">
        <v>#N/A</v>
      </c>
      <c r="AH59" s="60">
        <v>0</v>
      </c>
      <c r="AI59" s="60" t="e">
        <v>#N/A</v>
      </c>
      <c r="AJ59" s="31" t="s">
        <v>408</v>
      </c>
      <c r="AK59" s="60" t="e">
        <v>#N/A</v>
      </c>
      <c r="AL59" s="60">
        <v>0</v>
      </c>
      <c r="AM59" s="60" t="e">
        <v>#N/A</v>
      </c>
      <c r="AN59" s="62">
        <v>0.5</v>
      </c>
      <c r="AO59" s="9" t="s">
        <v>412</v>
      </c>
      <c r="AP59" s="9" t="s">
        <v>407</v>
      </c>
      <c r="AQ59" s="9" t="s">
        <v>407</v>
      </c>
      <c r="AR59" s="48" t="s">
        <v>408</v>
      </c>
      <c r="AS59" s="9" t="s">
        <v>412</v>
      </c>
      <c r="AT59" s="9" t="s">
        <v>407</v>
      </c>
    </row>
    <row r="60" spans="1:46" ht="12.75" customHeight="1" x14ac:dyDescent="0.15">
      <c r="A60" s="9" t="s">
        <v>95</v>
      </c>
      <c r="B60" s="9" t="s">
        <v>96</v>
      </c>
      <c r="C60" s="31">
        <v>1</v>
      </c>
      <c r="D60" s="45">
        <v>5</v>
      </c>
      <c r="E60" s="46">
        <v>2017</v>
      </c>
      <c r="F60" s="46">
        <v>2014</v>
      </c>
      <c r="G60" s="46">
        <v>2018</v>
      </c>
      <c r="H60" s="9" t="s">
        <v>422</v>
      </c>
      <c r="I60" s="9" t="s">
        <v>423</v>
      </c>
      <c r="J60" s="9" t="s">
        <v>83</v>
      </c>
      <c r="K60" s="29" t="s">
        <v>96</v>
      </c>
      <c r="L60" s="60">
        <v>241</v>
      </c>
      <c r="M60" s="60">
        <v>100</v>
      </c>
      <c r="N60" s="60">
        <v>0</v>
      </c>
      <c r="O60" s="60">
        <v>100</v>
      </c>
      <c r="P60" s="60">
        <v>141</v>
      </c>
      <c r="Q60" s="31">
        <v>0.41493775933609961</v>
      </c>
      <c r="R60" s="61">
        <v>241</v>
      </c>
      <c r="S60" s="61">
        <v>0</v>
      </c>
      <c r="T60" s="60">
        <v>175</v>
      </c>
      <c r="U60" s="60">
        <v>91</v>
      </c>
      <c r="V60" s="60">
        <v>0</v>
      </c>
      <c r="W60" s="60">
        <v>91</v>
      </c>
      <c r="X60" s="60">
        <v>84</v>
      </c>
      <c r="Y60" s="60">
        <v>91</v>
      </c>
      <c r="Z60" s="60">
        <v>84</v>
      </c>
      <c r="AA60" s="31">
        <v>0.52</v>
      </c>
      <c r="AB60" s="31">
        <v>0.52</v>
      </c>
      <c r="AC60" s="60">
        <v>192</v>
      </c>
      <c r="AD60" s="60">
        <v>218</v>
      </c>
      <c r="AE60" s="60">
        <v>0</v>
      </c>
      <c r="AF60" s="31">
        <v>1.1354166666666667</v>
      </c>
      <c r="AG60" s="60">
        <v>471</v>
      </c>
      <c r="AH60" s="60">
        <v>232</v>
      </c>
      <c r="AI60" s="60">
        <v>239</v>
      </c>
      <c r="AJ60" s="31">
        <v>0.49256900212314225</v>
      </c>
      <c r="AK60" s="60">
        <v>1079</v>
      </c>
      <c r="AL60" s="60">
        <v>641</v>
      </c>
      <c r="AM60" s="60">
        <v>464</v>
      </c>
      <c r="AN60" s="62">
        <v>1</v>
      </c>
      <c r="AO60" s="9" t="s">
        <v>412</v>
      </c>
      <c r="AP60" s="9" t="s">
        <v>407</v>
      </c>
      <c r="AQ60" s="9" t="s">
        <v>407</v>
      </c>
      <c r="AR60" s="48" t="s">
        <v>411</v>
      </c>
      <c r="AS60" s="9" t="s">
        <v>407</v>
      </c>
      <c r="AT60" s="9" t="s">
        <v>407</v>
      </c>
    </row>
    <row r="61" spans="1:46" ht="12.75" customHeight="1" x14ac:dyDescent="0.15">
      <c r="A61" s="9" t="s">
        <v>168</v>
      </c>
      <c r="B61" s="9" t="s">
        <v>179</v>
      </c>
      <c r="C61" s="31">
        <v>0.625</v>
      </c>
      <c r="D61" s="45">
        <v>8</v>
      </c>
      <c r="E61" s="46">
        <v>2018</v>
      </c>
      <c r="F61" s="46">
        <v>2014</v>
      </c>
      <c r="G61" s="46" t="s">
        <v>403</v>
      </c>
      <c r="H61" s="9" t="s">
        <v>404</v>
      </c>
      <c r="I61" s="9" t="s">
        <v>405</v>
      </c>
      <c r="J61" s="9" t="s">
        <v>144</v>
      </c>
      <c r="K61" s="29" t="s">
        <v>179</v>
      </c>
      <c r="L61" s="60">
        <v>694</v>
      </c>
      <c r="M61" s="60">
        <v>11</v>
      </c>
      <c r="N61" s="60">
        <v>11</v>
      </c>
      <c r="O61" s="60">
        <v>0</v>
      </c>
      <c r="P61" s="60">
        <v>683</v>
      </c>
      <c r="Q61" s="31">
        <v>1.5850144092219021E-2</v>
      </c>
      <c r="R61" s="61">
        <v>347</v>
      </c>
      <c r="S61" s="61">
        <v>0</v>
      </c>
      <c r="T61" s="60">
        <v>413</v>
      </c>
      <c r="U61" s="60">
        <v>0</v>
      </c>
      <c r="V61" s="60">
        <v>0</v>
      </c>
      <c r="W61" s="60">
        <v>0</v>
      </c>
      <c r="X61" s="60">
        <v>413</v>
      </c>
      <c r="Y61" s="60">
        <v>0</v>
      </c>
      <c r="Z61" s="60">
        <v>413</v>
      </c>
      <c r="AA61" s="31">
        <v>0</v>
      </c>
      <c r="AB61" s="31">
        <v>0</v>
      </c>
      <c r="AC61" s="60">
        <v>443</v>
      </c>
      <c r="AD61" s="60">
        <v>0</v>
      </c>
      <c r="AE61" s="60">
        <v>443</v>
      </c>
      <c r="AF61" s="31">
        <v>0</v>
      </c>
      <c r="AG61" s="60">
        <v>1134</v>
      </c>
      <c r="AH61" s="60">
        <v>325</v>
      </c>
      <c r="AI61" s="60">
        <v>809</v>
      </c>
      <c r="AJ61" s="31">
        <v>0.28659611992945327</v>
      </c>
      <c r="AK61" s="60">
        <v>2684</v>
      </c>
      <c r="AL61" s="60">
        <v>336</v>
      </c>
      <c r="AM61" s="60">
        <v>2348</v>
      </c>
      <c r="AN61" s="62">
        <v>0.5</v>
      </c>
      <c r="AO61" s="9" t="s">
        <v>412</v>
      </c>
      <c r="AP61" s="9" t="s">
        <v>407</v>
      </c>
      <c r="AQ61" s="9" t="s">
        <v>407</v>
      </c>
      <c r="AR61" s="48" t="s">
        <v>411</v>
      </c>
      <c r="AS61" s="9" t="s">
        <v>407</v>
      </c>
      <c r="AT61" s="9" t="s">
        <v>407</v>
      </c>
    </row>
    <row r="62" spans="1:46" ht="12.75" customHeight="1" x14ac:dyDescent="0.15">
      <c r="A62" s="9" t="s">
        <v>127</v>
      </c>
      <c r="B62" s="9" t="s">
        <v>599</v>
      </c>
      <c r="C62" s="31">
        <v>0.375</v>
      </c>
      <c r="D62" s="45">
        <v>8</v>
      </c>
      <c r="E62" s="46">
        <v>2020</v>
      </c>
      <c r="F62" s="46">
        <v>2016</v>
      </c>
      <c r="G62" s="46" t="s">
        <v>444</v>
      </c>
      <c r="H62" s="9" t="s">
        <v>445</v>
      </c>
      <c r="I62" s="9" t="s">
        <v>446</v>
      </c>
      <c r="J62" s="9" t="s">
        <v>128</v>
      </c>
      <c r="K62" s="29" t="s">
        <v>599</v>
      </c>
      <c r="L62" s="60" t="e">
        <v>#N/A</v>
      </c>
      <c r="M62" s="60">
        <v>0</v>
      </c>
      <c r="N62" s="60">
        <v>0</v>
      </c>
      <c r="O62" s="60">
        <v>0</v>
      </c>
      <c r="P62" s="60" t="e">
        <v>#N/A</v>
      </c>
      <c r="Q62" s="31" t="s">
        <v>408</v>
      </c>
      <c r="R62" s="61" t="e">
        <v>#N/A</v>
      </c>
      <c r="S62" s="61" t="e">
        <v>#N/A</v>
      </c>
      <c r="T62" s="60" t="e">
        <v>#N/A</v>
      </c>
      <c r="U62" s="60">
        <v>0</v>
      </c>
      <c r="V62" s="60">
        <v>0</v>
      </c>
      <c r="W62" s="60">
        <v>0</v>
      </c>
      <c r="X62" s="60" t="e">
        <v>#N/A</v>
      </c>
      <c r="Y62" s="60" t="e">
        <v>#N/A</v>
      </c>
      <c r="Z62" s="60" t="e">
        <v>#N/A</v>
      </c>
      <c r="AA62" s="31" t="s">
        <v>408</v>
      </c>
      <c r="AB62" s="31" t="s">
        <v>408</v>
      </c>
      <c r="AC62" s="60" t="e">
        <v>#N/A</v>
      </c>
      <c r="AD62" s="60">
        <v>0</v>
      </c>
      <c r="AE62" s="60" t="e">
        <v>#N/A</v>
      </c>
      <c r="AF62" s="31" t="s">
        <v>408</v>
      </c>
      <c r="AG62" s="60" t="e">
        <v>#N/A</v>
      </c>
      <c r="AH62" s="60">
        <v>0</v>
      </c>
      <c r="AI62" s="60" t="e">
        <v>#N/A</v>
      </c>
      <c r="AJ62" s="31" t="s">
        <v>408</v>
      </c>
      <c r="AK62" s="60" t="e">
        <v>#N/A</v>
      </c>
      <c r="AL62" s="60">
        <v>0</v>
      </c>
      <c r="AM62" s="60" t="e">
        <v>#N/A</v>
      </c>
      <c r="AN62" s="62">
        <v>0.375</v>
      </c>
      <c r="AO62" s="9" t="s">
        <v>412</v>
      </c>
      <c r="AP62" s="9" t="s">
        <v>407</v>
      </c>
      <c r="AQ62" s="9" t="s">
        <v>407</v>
      </c>
      <c r="AR62" s="48" t="s">
        <v>408</v>
      </c>
      <c r="AS62" s="9" t="s">
        <v>412</v>
      </c>
      <c r="AT62" s="9" t="s">
        <v>407</v>
      </c>
    </row>
    <row r="63" spans="1:46" ht="12.75" customHeight="1" x14ac:dyDescent="0.15">
      <c r="A63" s="9" t="s">
        <v>168</v>
      </c>
      <c r="B63" s="9" t="s">
        <v>180</v>
      </c>
      <c r="C63" s="31">
        <v>0.625</v>
      </c>
      <c r="D63" s="45">
        <v>8</v>
      </c>
      <c r="E63" s="46">
        <v>2018</v>
      </c>
      <c r="F63" s="46">
        <v>2014</v>
      </c>
      <c r="G63" s="46" t="s">
        <v>403</v>
      </c>
      <c r="H63" s="9" t="s">
        <v>404</v>
      </c>
      <c r="I63" s="9" t="s">
        <v>405</v>
      </c>
      <c r="J63" s="9" t="s">
        <v>144</v>
      </c>
      <c r="K63" s="29" t="s">
        <v>180</v>
      </c>
      <c r="L63" s="60">
        <v>88</v>
      </c>
      <c r="M63" s="60">
        <v>8</v>
      </c>
      <c r="N63" s="60">
        <v>8</v>
      </c>
      <c r="O63" s="60">
        <v>0</v>
      </c>
      <c r="P63" s="60">
        <v>80</v>
      </c>
      <c r="Q63" s="31">
        <v>9.0909090909090912E-2</v>
      </c>
      <c r="R63" s="61">
        <v>44</v>
      </c>
      <c r="S63" s="61">
        <v>0</v>
      </c>
      <c r="T63" s="60">
        <v>54</v>
      </c>
      <c r="U63" s="60">
        <v>0</v>
      </c>
      <c r="V63" s="60">
        <v>0</v>
      </c>
      <c r="W63" s="60">
        <v>0</v>
      </c>
      <c r="X63" s="60">
        <v>54</v>
      </c>
      <c r="Y63" s="60">
        <v>0</v>
      </c>
      <c r="Z63" s="60">
        <v>54</v>
      </c>
      <c r="AA63" s="31">
        <v>0</v>
      </c>
      <c r="AB63" s="31">
        <v>0</v>
      </c>
      <c r="AC63" s="60">
        <v>57</v>
      </c>
      <c r="AD63" s="60">
        <v>7</v>
      </c>
      <c r="AE63" s="60">
        <v>50</v>
      </c>
      <c r="AF63" s="31">
        <v>0.12280701754385964</v>
      </c>
      <c r="AG63" s="60">
        <v>131</v>
      </c>
      <c r="AH63" s="60">
        <v>91</v>
      </c>
      <c r="AI63" s="60">
        <v>40</v>
      </c>
      <c r="AJ63" s="31">
        <v>0.69465648854961837</v>
      </c>
      <c r="AK63" s="60">
        <v>330</v>
      </c>
      <c r="AL63" s="60">
        <v>106</v>
      </c>
      <c r="AM63" s="60">
        <v>224</v>
      </c>
      <c r="AN63" s="62">
        <v>0.5</v>
      </c>
      <c r="AO63" s="9" t="s">
        <v>407</v>
      </c>
      <c r="AP63" s="9" t="s">
        <v>412</v>
      </c>
      <c r="AQ63" s="9" t="s">
        <v>407</v>
      </c>
      <c r="AR63" s="48" t="s">
        <v>411</v>
      </c>
      <c r="AS63" s="9" t="s">
        <v>407</v>
      </c>
      <c r="AT63" s="9" t="s">
        <v>412</v>
      </c>
    </row>
    <row r="64" spans="1:46" ht="12.75" customHeight="1" x14ac:dyDescent="0.15">
      <c r="A64" s="9" t="s">
        <v>168</v>
      </c>
      <c r="B64" s="9" t="s">
        <v>181</v>
      </c>
      <c r="C64" s="31">
        <v>0.625</v>
      </c>
      <c r="D64" s="45">
        <v>8</v>
      </c>
      <c r="E64" s="46">
        <v>2018</v>
      </c>
      <c r="F64" s="46">
        <v>2014</v>
      </c>
      <c r="G64" s="46" t="s">
        <v>403</v>
      </c>
      <c r="H64" s="9" t="s">
        <v>404</v>
      </c>
      <c r="I64" s="9" t="s">
        <v>405</v>
      </c>
      <c r="J64" s="9" t="s">
        <v>144</v>
      </c>
      <c r="K64" s="29" t="s">
        <v>181</v>
      </c>
      <c r="L64" s="60">
        <v>447</v>
      </c>
      <c r="M64" s="60">
        <v>39</v>
      </c>
      <c r="N64" s="60">
        <v>39</v>
      </c>
      <c r="O64" s="60">
        <v>0</v>
      </c>
      <c r="P64" s="60">
        <v>408</v>
      </c>
      <c r="Q64" s="31">
        <v>8.7248322147651006E-2</v>
      </c>
      <c r="R64" s="61">
        <v>224</v>
      </c>
      <c r="S64" s="61">
        <v>0</v>
      </c>
      <c r="T64" s="60">
        <v>263</v>
      </c>
      <c r="U64" s="60">
        <v>56</v>
      </c>
      <c r="V64" s="60">
        <v>56</v>
      </c>
      <c r="W64" s="60">
        <v>0</v>
      </c>
      <c r="X64" s="60">
        <v>207</v>
      </c>
      <c r="Y64" s="60">
        <v>56</v>
      </c>
      <c r="Z64" s="60">
        <v>207</v>
      </c>
      <c r="AA64" s="31">
        <v>0.21292775665399238</v>
      </c>
      <c r="AB64" s="31">
        <v>0.21292775665399238</v>
      </c>
      <c r="AC64" s="60">
        <v>280</v>
      </c>
      <c r="AD64" s="60">
        <v>130</v>
      </c>
      <c r="AE64" s="60">
        <v>150</v>
      </c>
      <c r="AF64" s="31">
        <v>0.4642857142857143</v>
      </c>
      <c r="AG64" s="60">
        <v>708</v>
      </c>
      <c r="AH64" s="60">
        <v>83</v>
      </c>
      <c r="AI64" s="60">
        <v>625</v>
      </c>
      <c r="AJ64" s="31">
        <v>0.1172316384180791</v>
      </c>
      <c r="AK64" s="60">
        <v>1698</v>
      </c>
      <c r="AL64" s="60">
        <v>308</v>
      </c>
      <c r="AM64" s="60">
        <v>1390</v>
      </c>
      <c r="AN64" s="62">
        <v>0.5</v>
      </c>
      <c r="AO64" s="9" t="s">
        <v>412</v>
      </c>
      <c r="AP64" s="9" t="s">
        <v>407</v>
      </c>
      <c r="AQ64" s="9" t="s">
        <v>407</v>
      </c>
      <c r="AR64" s="48" t="s">
        <v>411</v>
      </c>
      <c r="AS64" s="9" t="s">
        <v>407</v>
      </c>
      <c r="AT64" s="9" t="s">
        <v>407</v>
      </c>
    </row>
    <row r="65" spans="1:46" ht="12.75" customHeight="1" x14ac:dyDescent="0.15">
      <c r="A65" s="9" t="s">
        <v>66</v>
      </c>
      <c r="B65" s="9" t="s">
        <v>80</v>
      </c>
      <c r="C65" s="31">
        <v>0.5</v>
      </c>
      <c r="D65" s="45">
        <v>8</v>
      </c>
      <c r="E65" s="46">
        <v>2019</v>
      </c>
      <c r="F65" s="46">
        <v>2015</v>
      </c>
      <c r="G65" s="46">
        <v>2022</v>
      </c>
      <c r="H65" s="9" t="s">
        <v>413</v>
      </c>
      <c r="I65" s="9" t="s">
        <v>414</v>
      </c>
      <c r="J65" s="9" t="s">
        <v>67</v>
      </c>
      <c r="K65" s="49" t="s">
        <v>80</v>
      </c>
      <c r="L65" s="60">
        <v>504</v>
      </c>
      <c r="M65" s="60">
        <v>109</v>
      </c>
      <c r="N65" s="60">
        <v>109</v>
      </c>
      <c r="O65" s="60">
        <v>0</v>
      </c>
      <c r="P65" s="60">
        <v>395</v>
      </c>
      <c r="Q65" s="31">
        <v>0.21626984126984128</v>
      </c>
      <c r="R65" s="61">
        <v>252</v>
      </c>
      <c r="S65" s="61">
        <v>0</v>
      </c>
      <c r="T65" s="60">
        <v>270</v>
      </c>
      <c r="U65" s="60">
        <v>88</v>
      </c>
      <c r="V65" s="60">
        <v>88</v>
      </c>
      <c r="W65" s="60">
        <v>0</v>
      </c>
      <c r="X65" s="60">
        <v>182</v>
      </c>
      <c r="Y65" s="60">
        <v>88</v>
      </c>
      <c r="Z65" s="60">
        <v>182</v>
      </c>
      <c r="AA65" s="31">
        <v>0.32592592592592595</v>
      </c>
      <c r="AB65" s="31">
        <v>0.32592592592592595</v>
      </c>
      <c r="AC65" s="60">
        <v>352</v>
      </c>
      <c r="AD65" s="60">
        <v>0</v>
      </c>
      <c r="AE65" s="60">
        <v>352</v>
      </c>
      <c r="AF65" s="31">
        <v>0</v>
      </c>
      <c r="AG65" s="60">
        <v>1161</v>
      </c>
      <c r="AH65" s="60">
        <v>23</v>
      </c>
      <c r="AI65" s="60">
        <v>1138</v>
      </c>
      <c r="AJ65" s="31">
        <v>1.9810508182601206E-2</v>
      </c>
      <c r="AK65" s="60">
        <v>2287</v>
      </c>
      <c r="AL65" s="60">
        <v>220</v>
      </c>
      <c r="AM65" s="60">
        <v>2067</v>
      </c>
      <c r="AN65" s="62">
        <v>0.5</v>
      </c>
      <c r="AO65" s="9" t="s">
        <v>412</v>
      </c>
      <c r="AP65" s="9" t="s">
        <v>407</v>
      </c>
      <c r="AQ65" s="9" t="s">
        <v>407</v>
      </c>
      <c r="AR65" s="48" t="s">
        <v>411</v>
      </c>
      <c r="AS65" s="9" t="s">
        <v>407</v>
      </c>
      <c r="AT65" s="9" t="s">
        <v>407</v>
      </c>
    </row>
    <row r="66" spans="1:46" ht="12.75" customHeight="1" x14ac:dyDescent="0.15">
      <c r="A66" s="9" t="s">
        <v>168</v>
      </c>
      <c r="B66" s="9" t="s">
        <v>182</v>
      </c>
      <c r="C66" s="31">
        <v>0.625</v>
      </c>
      <c r="D66" s="45">
        <v>8</v>
      </c>
      <c r="E66" s="46">
        <v>2018</v>
      </c>
      <c r="F66" s="46">
        <v>2014</v>
      </c>
      <c r="G66" s="46" t="s">
        <v>403</v>
      </c>
      <c r="H66" s="9" t="s">
        <v>404</v>
      </c>
      <c r="I66" s="9" t="s">
        <v>405</v>
      </c>
      <c r="J66" s="9" t="s">
        <v>144</v>
      </c>
      <c r="K66" s="29" t="s">
        <v>182</v>
      </c>
      <c r="L66" s="60">
        <v>23</v>
      </c>
      <c r="M66" s="60">
        <v>0</v>
      </c>
      <c r="N66" s="60">
        <v>0</v>
      </c>
      <c r="O66" s="60">
        <v>0</v>
      </c>
      <c r="P66" s="60">
        <v>23</v>
      </c>
      <c r="Q66" s="31">
        <v>0</v>
      </c>
      <c r="R66" s="61">
        <v>12</v>
      </c>
      <c r="S66" s="61">
        <v>0</v>
      </c>
      <c r="T66" s="60">
        <v>14</v>
      </c>
      <c r="U66" s="60">
        <v>0</v>
      </c>
      <c r="V66" s="60">
        <v>0</v>
      </c>
      <c r="W66" s="60">
        <v>0</v>
      </c>
      <c r="X66" s="60">
        <v>14</v>
      </c>
      <c r="Y66" s="60">
        <v>0</v>
      </c>
      <c r="Z66" s="60">
        <v>14</v>
      </c>
      <c r="AA66" s="31">
        <v>0</v>
      </c>
      <c r="AB66" s="31">
        <v>0</v>
      </c>
      <c r="AC66" s="60">
        <v>14</v>
      </c>
      <c r="AD66" s="60">
        <v>0</v>
      </c>
      <c r="AE66" s="60">
        <v>14</v>
      </c>
      <c r="AF66" s="31">
        <v>0</v>
      </c>
      <c r="AG66" s="60">
        <v>35</v>
      </c>
      <c r="AH66" s="60">
        <v>355</v>
      </c>
      <c r="AI66" s="60">
        <v>0</v>
      </c>
      <c r="AJ66" s="31">
        <v>10.142857142857142</v>
      </c>
      <c r="AK66" s="60">
        <v>86</v>
      </c>
      <c r="AL66" s="60">
        <v>355</v>
      </c>
      <c r="AM66" s="60">
        <v>51</v>
      </c>
      <c r="AN66" s="62">
        <v>0.5</v>
      </c>
      <c r="AO66" s="9" t="s">
        <v>407</v>
      </c>
      <c r="AP66" s="9" t="s">
        <v>412</v>
      </c>
      <c r="AQ66" s="9" t="s">
        <v>407</v>
      </c>
      <c r="AR66" s="48" t="s">
        <v>411</v>
      </c>
      <c r="AS66" s="9" t="s">
        <v>407</v>
      </c>
      <c r="AT66" s="9" t="s">
        <v>412</v>
      </c>
    </row>
    <row r="67" spans="1:46" ht="12.75" customHeight="1" x14ac:dyDescent="0.15">
      <c r="A67" s="9" t="s">
        <v>66</v>
      </c>
      <c r="B67" s="9" t="s">
        <v>81</v>
      </c>
      <c r="C67" s="31">
        <v>0.5</v>
      </c>
      <c r="D67" s="45">
        <v>8</v>
      </c>
      <c r="E67" s="46">
        <v>2019</v>
      </c>
      <c r="F67" s="46">
        <v>2015</v>
      </c>
      <c r="G67" s="46">
        <v>2022</v>
      </c>
      <c r="H67" s="9" t="s">
        <v>413</v>
      </c>
      <c r="I67" s="9" t="s">
        <v>414</v>
      </c>
      <c r="J67" s="9" t="s">
        <v>67</v>
      </c>
      <c r="K67" s="49" t="s">
        <v>81</v>
      </c>
      <c r="L67" s="60">
        <v>317</v>
      </c>
      <c r="M67" s="60">
        <v>0</v>
      </c>
      <c r="N67" s="60">
        <v>0</v>
      </c>
      <c r="O67" s="60">
        <v>0</v>
      </c>
      <c r="P67" s="60">
        <v>317</v>
      </c>
      <c r="Q67" s="31">
        <v>0</v>
      </c>
      <c r="R67" s="61">
        <v>159</v>
      </c>
      <c r="S67" s="61">
        <v>0</v>
      </c>
      <c r="T67" s="60">
        <v>180</v>
      </c>
      <c r="U67" s="60">
        <v>0</v>
      </c>
      <c r="V67" s="60">
        <v>0</v>
      </c>
      <c r="W67" s="60">
        <v>0</v>
      </c>
      <c r="X67" s="60">
        <v>180</v>
      </c>
      <c r="Y67" s="60">
        <v>0</v>
      </c>
      <c r="Z67" s="60">
        <v>180</v>
      </c>
      <c r="AA67" s="31">
        <v>0</v>
      </c>
      <c r="AB67" s="31">
        <v>0</v>
      </c>
      <c r="AC67" s="60">
        <v>192</v>
      </c>
      <c r="AD67" s="60">
        <v>26</v>
      </c>
      <c r="AE67" s="60">
        <v>166</v>
      </c>
      <c r="AF67" s="31">
        <v>0.13541666666666666</v>
      </c>
      <c r="AG67" s="60">
        <v>417</v>
      </c>
      <c r="AH67" s="60">
        <v>472</v>
      </c>
      <c r="AI67" s="60">
        <v>0</v>
      </c>
      <c r="AJ67" s="31">
        <v>1.1318944844124701</v>
      </c>
      <c r="AK67" s="60">
        <v>1106</v>
      </c>
      <c r="AL67" s="60">
        <v>498</v>
      </c>
      <c r="AM67" s="60">
        <v>663</v>
      </c>
      <c r="AN67" s="62">
        <v>0.5</v>
      </c>
      <c r="AO67" s="9" t="s">
        <v>407</v>
      </c>
      <c r="AP67" s="9" t="s">
        <v>412</v>
      </c>
      <c r="AQ67" s="9" t="s">
        <v>407</v>
      </c>
      <c r="AR67" s="48" t="s">
        <v>411</v>
      </c>
      <c r="AS67" s="9" t="s">
        <v>407</v>
      </c>
      <c r="AT67" s="9" t="s">
        <v>412</v>
      </c>
    </row>
    <row r="68" spans="1:46" ht="12.75" customHeight="1" x14ac:dyDescent="0.15">
      <c r="A68" s="9" t="s">
        <v>168</v>
      </c>
      <c r="B68" s="9" t="s">
        <v>183</v>
      </c>
      <c r="C68" s="31">
        <v>0.625</v>
      </c>
      <c r="D68" s="45">
        <v>8</v>
      </c>
      <c r="E68" s="46">
        <v>2018</v>
      </c>
      <c r="F68" s="46">
        <v>2014</v>
      </c>
      <c r="G68" s="46" t="s">
        <v>403</v>
      </c>
      <c r="H68" s="9" t="s">
        <v>404</v>
      </c>
      <c r="I68" s="9" t="s">
        <v>405</v>
      </c>
      <c r="J68" s="9" t="s">
        <v>144</v>
      </c>
      <c r="K68" s="29" t="s">
        <v>183</v>
      </c>
      <c r="L68" s="60">
        <v>98</v>
      </c>
      <c r="M68" s="60">
        <v>0</v>
      </c>
      <c r="N68" s="60">
        <v>0</v>
      </c>
      <c r="O68" s="60">
        <v>0</v>
      </c>
      <c r="P68" s="60">
        <v>98</v>
      </c>
      <c r="Q68" s="31">
        <v>0</v>
      </c>
      <c r="R68" s="61">
        <v>49</v>
      </c>
      <c r="S68" s="61">
        <v>0</v>
      </c>
      <c r="T68" s="60">
        <v>59</v>
      </c>
      <c r="U68" s="60">
        <v>0</v>
      </c>
      <c r="V68" s="60">
        <v>0</v>
      </c>
      <c r="W68" s="60">
        <v>0</v>
      </c>
      <c r="X68" s="60">
        <v>59</v>
      </c>
      <c r="Y68" s="60">
        <v>0</v>
      </c>
      <c r="Z68" s="60">
        <v>59</v>
      </c>
      <c r="AA68" s="31">
        <v>0</v>
      </c>
      <c r="AB68" s="31">
        <v>0</v>
      </c>
      <c r="AC68" s="60">
        <v>64</v>
      </c>
      <c r="AD68" s="60">
        <v>16</v>
      </c>
      <c r="AE68" s="60">
        <v>48</v>
      </c>
      <c r="AF68" s="31">
        <v>0.25</v>
      </c>
      <c r="AG68" s="60">
        <v>152</v>
      </c>
      <c r="AH68" s="60">
        <v>316</v>
      </c>
      <c r="AI68" s="60">
        <v>0</v>
      </c>
      <c r="AJ68" s="31">
        <v>2.0789473684210527</v>
      </c>
      <c r="AK68" s="60">
        <v>373</v>
      </c>
      <c r="AL68" s="60">
        <v>332</v>
      </c>
      <c r="AM68" s="60">
        <v>205</v>
      </c>
      <c r="AN68" s="62">
        <v>0.5</v>
      </c>
      <c r="AO68" s="9" t="s">
        <v>407</v>
      </c>
      <c r="AP68" s="9" t="s">
        <v>412</v>
      </c>
      <c r="AQ68" s="9" t="s">
        <v>407</v>
      </c>
      <c r="AR68" s="48" t="s">
        <v>411</v>
      </c>
      <c r="AS68" s="9" t="s">
        <v>407</v>
      </c>
      <c r="AT68" s="9" t="s">
        <v>412</v>
      </c>
    </row>
    <row r="69" spans="1:46" ht="12.75" customHeight="1" x14ac:dyDescent="0.15">
      <c r="A69" s="9" t="s">
        <v>127</v>
      </c>
      <c r="B69" s="9" t="s">
        <v>127</v>
      </c>
      <c r="C69" s="31">
        <v>0.375</v>
      </c>
      <c r="D69" s="45">
        <v>8</v>
      </c>
      <c r="E69" s="46">
        <v>2020</v>
      </c>
      <c r="F69" s="46">
        <v>2016</v>
      </c>
      <c r="G69" s="46" t="s">
        <v>444</v>
      </c>
      <c r="H69" s="9" t="s">
        <v>445</v>
      </c>
      <c r="I69" s="9" t="s">
        <v>446</v>
      </c>
      <c r="J69" s="9" t="s">
        <v>128</v>
      </c>
      <c r="K69" s="49" t="s">
        <v>127</v>
      </c>
      <c r="L69" s="60">
        <v>5666</v>
      </c>
      <c r="M69" s="60">
        <v>448</v>
      </c>
      <c r="N69" s="60">
        <v>448</v>
      </c>
      <c r="O69" s="60">
        <v>0</v>
      </c>
      <c r="P69" s="60">
        <v>5218</v>
      </c>
      <c r="Q69" s="31">
        <v>7.906812566184257E-2</v>
      </c>
      <c r="R69" s="61">
        <v>2125</v>
      </c>
      <c r="S69" s="61">
        <v>0</v>
      </c>
      <c r="T69" s="60">
        <v>3289</v>
      </c>
      <c r="U69" s="60">
        <v>280</v>
      </c>
      <c r="V69" s="60">
        <v>280</v>
      </c>
      <c r="W69" s="60">
        <v>0</v>
      </c>
      <c r="X69" s="60">
        <v>3009</v>
      </c>
      <c r="Y69" s="60">
        <v>280</v>
      </c>
      <c r="Z69" s="60">
        <v>3009</v>
      </c>
      <c r="AA69" s="31">
        <v>8.5132259045302527E-2</v>
      </c>
      <c r="AB69" s="31">
        <v>8.5132259045302527E-2</v>
      </c>
      <c r="AC69" s="60">
        <v>3571</v>
      </c>
      <c r="AD69" s="60">
        <v>1505</v>
      </c>
      <c r="AE69" s="60">
        <v>2066</v>
      </c>
      <c r="AF69" s="31">
        <v>0.42145057406888825</v>
      </c>
      <c r="AG69" s="60">
        <v>11039</v>
      </c>
      <c r="AH69" s="60">
        <v>5129</v>
      </c>
      <c r="AI69" s="60">
        <v>5910</v>
      </c>
      <c r="AJ69" s="31">
        <v>0.46462541896910953</v>
      </c>
      <c r="AK69" s="60">
        <v>23565</v>
      </c>
      <c r="AL69" s="60">
        <v>7362</v>
      </c>
      <c r="AM69" s="60">
        <v>16203</v>
      </c>
      <c r="AN69" s="62">
        <v>0.375</v>
      </c>
      <c r="AO69" s="9" t="s">
        <v>407</v>
      </c>
      <c r="AP69" s="9" t="s">
        <v>412</v>
      </c>
      <c r="AQ69" s="9" t="s">
        <v>407</v>
      </c>
      <c r="AR69" s="48" t="s">
        <v>411</v>
      </c>
      <c r="AS69" s="9" t="s">
        <v>407</v>
      </c>
      <c r="AT69" s="9" t="s">
        <v>412</v>
      </c>
    </row>
    <row r="70" spans="1:46" ht="12.75" customHeight="1" x14ac:dyDescent="0.15">
      <c r="A70" s="9" t="s">
        <v>416</v>
      </c>
      <c r="B70" s="9" t="s">
        <v>418</v>
      </c>
      <c r="C70" s="31">
        <v>0.75</v>
      </c>
      <c r="D70" s="45">
        <v>8</v>
      </c>
      <c r="E70" s="46">
        <v>2017</v>
      </c>
      <c r="F70" s="46">
        <v>2013</v>
      </c>
      <c r="G70" s="46">
        <v>2020</v>
      </c>
      <c r="H70" s="9" t="s">
        <v>512</v>
      </c>
      <c r="I70" s="9" t="s">
        <v>513</v>
      </c>
      <c r="J70" s="9" t="s">
        <v>417</v>
      </c>
      <c r="K70" s="29" t="s">
        <v>418</v>
      </c>
      <c r="L70" s="60">
        <v>912</v>
      </c>
      <c r="M70" s="60">
        <v>42</v>
      </c>
      <c r="N70" s="60">
        <v>42</v>
      </c>
      <c r="O70" s="60">
        <v>0</v>
      </c>
      <c r="P70" s="60">
        <v>870</v>
      </c>
      <c r="Q70" s="31">
        <v>4.6052631578947366E-2</v>
      </c>
      <c r="R70" s="61">
        <v>456</v>
      </c>
      <c r="S70" s="61">
        <v>0</v>
      </c>
      <c r="T70" s="60">
        <v>693</v>
      </c>
      <c r="U70" s="60">
        <v>208</v>
      </c>
      <c r="V70" s="60">
        <v>207</v>
      </c>
      <c r="W70" s="60">
        <v>1</v>
      </c>
      <c r="X70" s="60">
        <v>485</v>
      </c>
      <c r="Y70" s="60">
        <v>208</v>
      </c>
      <c r="Z70" s="60">
        <v>485</v>
      </c>
      <c r="AA70" s="31">
        <v>0.30014430014430016</v>
      </c>
      <c r="AB70" s="31">
        <v>0.30014430014430016</v>
      </c>
      <c r="AC70" s="60">
        <v>1062</v>
      </c>
      <c r="AD70" s="60">
        <v>211</v>
      </c>
      <c r="AE70" s="60">
        <v>851</v>
      </c>
      <c r="AF70" s="31">
        <v>0.19868173258003766</v>
      </c>
      <c r="AG70" s="60">
        <v>2332</v>
      </c>
      <c r="AH70" s="60">
        <v>2010</v>
      </c>
      <c r="AI70" s="60">
        <v>322</v>
      </c>
      <c r="AJ70" s="31">
        <v>0.86192109777015435</v>
      </c>
      <c r="AK70" s="60">
        <v>4999</v>
      </c>
      <c r="AL70" s="60">
        <v>2471</v>
      </c>
      <c r="AM70" s="60">
        <v>2528</v>
      </c>
      <c r="AN70" s="62">
        <v>0.5</v>
      </c>
      <c r="AO70" s="9" t="s">
        <v>407</v>
      </c>
      <c r="AP70" s="9" t="s">
        <v>412</v>
      </c>
      <c r="AQ70" s="9" t="s">
        <v>407</v>
      </c>
      <c r="AR70" s="48" t="s">
        <v>411</v>
      </c>
      <c r="AS70" s="9" t="s">
        <v>407</v>
      </c>
      <c r="AT70" s="9" t="s">
        <v>412</v>
      </c>
    </row>
    <row r="71" spans="1:46" ht="12.75" customHeight="1" x14ac:dyDescent="0.15">
      <c r="A71" s="9" t="s">
        <v>127</v>
      </c>
      <c r="B71" s="9" t="s">
        <v>131</v>
      </c>
      <c r="C71" s="31">
        <v>0.375</v>
      </c>
      <c r="D71" s="45">
        <v>8</v>
      </c>
      <c r="E71" s="46">
        <v>2020</v>
      </c>
      <c r="F71" s="46">
        <v>2016</v>
      </c>
      <c r="G71" s="46" t="s">
        <v>444</v>
      </c>
      <c r="H71" s="9" t="s">
        <v>445</v>
      </c>
      <c r="I71" s="9" t="s">
        <v>446</v>
      </c>
      <c r="J71" s="9" t="s">
        <v>128</v>
      </c>
      <c r="K71" s="49" t="s">
        <v>131</v>
      </c>
      <c r="L71" s="60">
        <v>460</v>
      </c>
      <c r="M71" s="60">
        <v>28</v>
      </c>
      <c r="N71" s="60">
        <v>2</v>
      </c>
      <c r="O71" s="60">
        <v>26</v>
      </c>
      <c r="P71" s="60">
        <v>432</v>
      </c>
      <c r="Q71" s="31">
        <v>6.0869565217391307E-2</v>
      </c>
      <c r="R71" s="61">
        <v>173</v>
      </c>
      <c r="S71" s="61">
        <v>0</v>
      </c>
      <c r="T71" s="60">
        <v>527</v>
      </c>
      <c r="U71" s="60">
        <v>9</v>
      </c>
      <c r="V71" s="60">
        <v>0</v>
      </c>
      <c r="W71" s="60">
        <v>9</v>
      </c>
      <c r="X71" s="60">
        <v>518</v>
      </c>
      <c r="Y71" s="60">
        <v>9</v>
      </c>
      <c r="Z71" s="60">
        <v>518</v>
      </c>
      <c r="AA71" s="31">
        <v>1.7077798861480076E-2</v>
      </c>
      <c r="AB71" s="31">
        <v>1.7077798861480076E-2</v>
      </c>
      <c r="AC71" s="60">
        <v>589</v>
      </c>
      <c r="AD71" s="60">
        <v>237</v>
      </c>
      <c r="AE71" s="60">
        <v>352</v>
      </c>
      <c r="AF71" s="31">
        <v>0.40237691001697795</v>
      </c>
      <c r="AG71" s="60">
        <v>1146</v>
      </c>
      <c r="AH71" s="60">
        <v>271</v>
      </c>
      <c r="AI71" s="60">
        <v>875</v>
      </c>
      <c r="AJ71" s="31">
        <v>0.23647469458987783</v>
      </c>
      <c r="AK71" s="60">
        <v>2722</v>
      </c>
      <c r="AL71" s="60">
        <v>545</v>
      </c>
      <c r="AM71" s="60">
        <v>2177</v>
      </c>
      <c r="AN71" s="62">
        <v>0.375</v>
      </c>
      <c r="AO71" s="9" t="s">
        <v>412</v>
      </c>
      <c r="AP71" s="9" t="s">
        <v>407</v>
      </c>
      <c r="AQ71" s="9" t="s">
        <v>407</v>
      </c>
      <c r="AR71" s="48" t="s">
        <v>411</v>
      </c>
      <c r="AS71" s="9" t="s">
        <v>407</v>
      </c>
      <c r="AT71" s="9" t="s">
        <v>407</v>
      </c>
    </row>
    <row r="72" spans="1:46" ht="12.75" customHeight="1" x14ac:dyDescent="0.15">
      <c r="A72" s="9" t="s">
        <v>488</v>
      </c>
      <c r="B72" s="9" t="s">
        <v>515</v>
      </c>
      <c r="C72" s="31">
        <v>0.5</v>
      </c>
      <c r="D72" s="45">
        <v>8</v>
      </c>
      <c r="E72" s="46">
        <v>2019</v>
      </c>
      <c r="F72" s="46">
        <v>2015</v>
      </c>
      <c r="G72" s="46">
        <v>2022</v>
      </c>
      <c r="H72" s="9" t="s">
        <v>490</v>
      </c>
      <c r="I72" s="9" t="s">
        <v>491</v>
      </c>
      <c r="J72" s="9" t="s">
        <v>492</v>
      </c>
      <c r="K72" s="29" t="s">
        <v>515</v>
      </c>
      <c r="L72" s="60">
        <v>39</v>
      </c>
      <c r="M72" s="60">
        <v>33</v>
      </c>
      <c r="N72" s="60">
        <v>33</v>
      </c>
      <c r="O72" s="60">
        <v>0</v>
      </c>
      <c r="P72" s="60">
        <v>6</v>
      </c>
      <c r="Q72" s="31">
        <v>0.84615384615384615</v>
      </c>
      <c r="R72" s="61">
        <v>20</v>
      </c>
      <c r="S72" s="61">
        <v>13</v>
      </c>
      <c r="T72" s="60">
        <v>26</v>
      </c>
      <c r="U72" s="60">
        <v>12</v>
      </c>
      <c r="V72" s="60">
        <v>12</v>
      </c>
      <c r="W72" s="60">
        <v>0</v>
      </c>
      <c r="X72" s="60">
        <v>14</v>
      </c>
      <c r="Y72" s="60">
        <v>25</v>
      </c>
      <c r="Z72" s="60">
        <v>1</v>
      </c>
      <c r="AA72" s="31">
        <v>0.46153846153846156</v>
      </c>
      <c r="AB72" s="31">
        <v>0.96153846153846156</v>
      </c>
      <c r="AC72" s="60">
        <v>34</v>
      </c>
      <c r="AD72" s="60">
        <v>0</v>
      </c>
      <c r="AE72" s="60">
        <v>34</v>
      </c>
      <c r="AF72" s="31">
        <v>0</v>
      </c>
      <c r="AG72" s="60">
        <v>64</v>
      </c>
      <c r="AH72" s="60">
        <v>56</v>
      </c>
      <c r="AI72" s="60">
        <v>8</v>
      </c>
      <c r="AJ72" s="31">
        <v>0.875</v>
      </c>
      <c r="AK72" s="60">
        <v>163</v>
      </c>
      <c r="AL72" s="60">
        <v>101</v>
      </c>
      <c r="AM72" s="60">
        <v>62</v>
      </c>
      <c r="AN72" s="62">
        <v>0.5</v>
      </c>
      <c r="AO72" s="9" t="s">
        <v>407</v>
      </c>
      <c r="AP72" s="9" t="s">
        <v>407</v>
      </c>
      <c r="AQ72" s="9" t="s">
        <v>412</v>
      </c>
      <c r="AR72" s="48" t="s">
        <v>411</v>
      </c>
      <c r="AS72" s="9" t="s">
        <v>412</v>
      </c>
      <c r="AT72" s="9" t="s">
        <v>407</v>
      </c>
    </row>
    <row r="73" spans="1:46" ht="12.75" customHeight="1" x14ac:dyDescent="0.15">
      <c r="A73" s="9" t="s">
        <v>168</v>
      </c>
      <c r="B73" s="9" t="s">
        <v>536</v>
      </c>
      <c r="C73" s="31">
        <v>0.625</v>
      </c>
      <c r="D73" s="45">
        <v>8</v>
      </c>
      <c r="E73" s="46">
        <v>2018</v>
      </c>
      <c r="F73" s="46">
        <v>2014</v>
      </c>
      <c r="G73" s="46" t="s">
        <v>403</v>
      </c>
      <c r="H73" s="9" t="s">
        <v>404</v>
      </c>
      <c r="I73" s="9" t="s">
        <v>405</v>
      </c>
      <c r="J73" s="9" t="s">
        <v>144</v>
      </c>
      <c r="K73" s="29" t="s">
        <v>536</v>
      </c>
      <c r="L73" s="60" t="e">
        <v>#N/A</v>
      </c>
      <c r="M73" s="60">
        <v>0</v>
      </c>
      <c r="N73" s="60">
        <v>0</v>
      </c>
      <c r="O73" s="60">
        <v>0</v>
      </c>
      <c r="P73" s="60" t="e">
        <v>#N/A</v>
      </c>
      <c r="Q73" s="31" t="s">
        <v>408</v>
      </c>
      <c r="R73" s="61" t="e">
        <v>#N/A</v>
      </c>
      <c r="S73" s="61" t="e">
        <v>#N/A</v>
      </c>
      <c r="T73" s="60" t="e">
        <v>#N/A</v>
      </c>
      <c r="U73" s="60">
        <v>0</v>
      </c>
      <c r="V73" s="60">
        <v>0</v>
      </c>
      <c r="W73" s="60">
        <v>0</v>
      </c>
      <c r="X73" s="60" t="e">
        <v>#N/A</v>
      </c>
      <c r="Y73" s="60" t="e">
        <v>#N/A</v>
      </c>
      <c r="Z73" s="60" t="e">
        <v>#N/A</v>
      </c>
      <c r="AA73" s="31" t="s">
        <v>408</v>
      </c>
      <c r="AB73" s="31" t="s">
        <v>408</v>
      </c>
      <c r="AC73" s="60" t="e">
        <v>#N/A</v>
      </c>
      <c r="AD73" s="60">
        <v>0</v>
      </c>
      <c r="AE73" s="60" t="e">
        <v>#N/A</v>
      </c>
      <c r="AF73" s="31" t="s">
        <v>408</v>
      </c>
      <c r="AG73" s="60" t="e">
        <v>#N/A</v>
      </c>
      <c r="AH73" s="60">
        <v>0</v>
      </c>
      <c r="AI73" s="60" t="e">
        <v>#N/A</v>
      </c>
      <c r="AJ73" s="31" t="s">
        <v>408</v>
      </c>
      <c r="AK73" s="60" t="e">
        <v>#N/A</v>
      </c>
      <c r="AL73" s="60">
        <v>0</v>
      </c>
      <c r="AM73" s="60" t="e">
        <v>#N/A</v>
      </c>
      <c r="AN73" s="62">
        <v>0.5</v>
      </c>
      <c r="AO73" s="9" t="s">
        <v>412</v>
      </c>
      <c r="AP73" s="9" t="s">
        <v>407</v>
      </c>
      <c r="AQ73" s="9" t="s">
        <v>407</v>
      </c>
      <c r="AR73" s="48" t="s">
        <v>408</v>
      </c>
      <c r="AS73" s="9" t="s">
        <v>412</v>
      </c>
      <c r="AT73" s="9" t="s">
        <v>407</v>
      </c>
    </row>
    <row r="74" spans="1:46" ht="12.75" customHeight="1" x14ac:dyDescent="0.15">
      <c r="A74" s="9" t="s">
        <v>168</v>
      </c>
      <c r="B74" s="9" t="s">
        <v>538</v>
      </c>
      <c r="C74" s="31">
        <v>0.625</v>
      </c>
      <c r="D74" s="45">
        <v>8</v>
      </c>
      <c r="E74" s="46">
        <v>2018</v>
      </c>
      <c r="F74" s="46">
        <v>2014</v>
      </c>
      <c r="G74" s="46" t="s">
        <v>403</v>
      </c>
      <c r="H74" s="9" t="s">
        <v>404</v>
      </c>
      <c r="I74" s="9" t="s">
        <v>405</v>
      </c>
      <c r="J74" s="9" t="s">
        <v>144</v>
      </c>
      <c r="K74" s="29" t="s">
        <v>538</v>
      </c>
      <c r="L74" s="60" t="e">
        <v>#N/A</v>
      </c>
      <c r="M74" s="60">
        <v>0</v>
      </c>
      <c r="N74" s="60">
        <v>0</v>
      </c>
      <c r="O74" s="60">
        <v>0</v>
      </c>
      <c r="P74" s="60" t="e">
        <v>#N/A</v>
      </c>
      <c r="Q74" s="31" t="s">
        <v>408</v>
      </c>
      <c r="R74" s="61" t="e">
        <v>#N/A</v>
      </c>
      <c r="S74" s="61" t="e">
        <v>#N/A</v>
      </c>
      <c r="T74" s="60" t="e">
        <v>#N/A</v>
      </c>
      <c r="U74" s="60">
        <v>0</v>
      </c>
      <c r="V74" s="60">
        <v>0</v>
      </c>
      <c r="W74" s="60">
        <v>0</v>
      </c>
      <c r="X74" s="60" t="e">
        <v>#N/A</v>
      </c>
      <c r="Y74" s="60" t="e">
        <v>#N/A</v>
      </c>
      <c r="Z74" s="60" t="e">
        <v>#N/A</v>
      </c>
      <c r="AA74" s="31" t="s">
        <v>408</v>
      </c>
      <c r="AB74" s="31" t="s">
        <v>408</v>
      </c>
      <c r="AC74" s="60" t="e">
        <v>#N/A</v>
      </c>
      <c r="AD74" s="60">
        <v>0</v>
      </c>
      <c r="AE74" s="60" t="e">
        <v>#N/A</v>
      </c>
      <c r="AF74" s="31" t="s">
        <v>408</v>
      </c>
      <c r="AG74" s="60" t="e">
        <v>#N/A</v>
      </c>
      <c r="AH74" s="60">
        <v>0</v>
      </c>
      <c r="AI74" s="60" t="e">
        <v>#N/A</v>
      </c>
      <c r="AJ74" s="31" t="s">
        <v>408</v>
      </c>
      <c r="AK74" s="60" t="e">
        <v>#N/A</v>
      </c>
      <c r="AL74" s="60">
        <v>0</v>
      </c>
      <c r="AM74" s="60" t="e">
        <v>#N/A</v>
      </c>
      <c r="AN74" s="62">
        <v>0.5</v>
      </c>
      <c r="AO74" s="9" t="s">
        <v>412</v>
      </c>
      <c r="AP74" s="9" t="s">
        <v>407</v>
      </c>
      <c r="AQ74" s="9" t="s">
        <v>407</v>
      </c>
      <c r="AR74" s="48" t="s">
        <v>408</v>
      </c>
      <c r="AS74" s="9" t="s">
        <v>412</v>
      </c>
      <c r="AT74" s="9" t="s">
        <v>407</v>
      </c>
    </row>
    <row r="75" spans="1:46" ht="12.75" customHeight="1" x14ac:dyDescent="0.15">
      <c r="A75" s="9" t="s">
        <v>127</v>
      </c>
      <c r="B75" s="9" t="s">
        <v>132</v>
      </c>
      <c r="C75" s="31">
        <v>0.375</v>
      </c>
      <c r="D75" s="45">
        <v>8</v>
      </c>
      <c r="E75" s="46">
        <v>2020</v>
      </c>
      <c r="F75" s="46">
        <v>2016</v>
      </c>
      <c r="G75" s="46" t="s">
        <v>444</v>
      </c>
      <c r="H75" s="9" t="s">
        <v>445</v>
      </c>
      <c r="I75" s="9" t="s">
        <v>446</v>
      </c>
      <c r="J75" s="9" t="s">
        <v>128</v>
      </c>
      <c r="K75" s="49" t="s">
        <v>132</v>
      </c>
      <c r="L75" s="60">
        <v>87</v>
      </c>
      <c r="M75" s="60">
        <v>0</v>
      </c>
      <c r="N75" s="60">
        <v>0</v>
      </c>
      <c r="O75" s="60">
        <v>0</v>
      </c>
      <c r="P75" s="60">
        <v>87</v>
      </c>
      <c r="Q75" s="31">
        <v>0</v>
      </c>
      <c r="R75" s="61">
        <v>33</v>
      </c>
      <c r="S75" s="61">
        <v>0</v>
      </c>
      <c r="T75" s="60">
        <v>107</v>
      </c>
      <c r="U75" s="60">
        <v>22</v>
      </c>
      <c r="V75" s="60">
        <v>22</v>
      </c>
      <c r="W75" s="60">
        <v>0</v>
      </c>
      <c r="X75" s="60">
        <v>85</v>
      </c>
      <c r="Y75" s="60">
        <v>22</v>
      </c>
      <c r="Z75" s="60">
        <v>85</v>
      </c>
      <c r="AA75" s="31">
        <v>0.20560747663551401</v>
      </c>
      <c r="AB75" s="31">
        <v>0.20560747663551401</v>
      </c>
      <c r="AC75" s="60">
        <v>106</v>
      </c>
      <c r="AD75" s="60">
        <v>34</v>
      </c>
      <c r="AE75" s="60">
        <v>72</v>
      </c>
      <c r="AF75" s="31">
        <v>0.32075471698113206</v>
      </c>
      <c r="AG75" s="60">
        <v>124</v>
      </c>
      <c r="AH75" s="60">
        <v>0</v>
      </c>
      <c r="AI75" s="60">
        <v>124</v>
      </c>
      <c r="AJ75" s="31">
        <v>0</v>
      </c>
      <c r="AK75" s="60">
        <v>424</v>
      </c>
      <c r="AL75" s="60">
        <v>56</v>
      </c>
      <c r="AM75" s="60">
        <v>368</v>
      </c>
      <c r="AN75" s="62">
        <v>0.375</v>
      </c>
      <c r="AO75" s="9" t="s">
        <v>412</v>
      </c>
      <c r="AP75" s="9" t="s">
        <v>407</v>
      </c>
      <c r="AQ75" s="9" t="s">
        <v>407</v>
      </c>
      <c r="AR75" s="48" t="s">
        <v>438</v>
      </c>
      <c r="AS75" s="9" t="s">
        <v>407</v>
      </c>
      <c r="AT75" s="9" t="s">
        <v>407</v>
      </c>
    </row>
    <row r="76" spans="1:46" ht="12.75" customHeight="1" x14ac:dyDescent="0.15">
      <c r="A76" s="9" t="s">
        <v>168</v>
      </c>
      <c r="B76" s="9" t="s">
        <v>547</v>
      </c>
      <c r="C76" s="31">
        <v>0.625</v>
      </c>
      <c r="D76" s="45">
        <v>8</v>
      </c>
      <c r="E76" s="46">
        <v>2018</v>
      </c>
      <c r="F76" s="46">
        <v>2014</v>
      </c>
      <c r="G76" s="46" t="s">
        <v>403</v>
      </c>
      <c r="H76" s="9" t="s">
        <v>404</v>
      </c>
      <c r="I76" s="9" t="s">
        <v>405</v>
      </c>
      <c r="J76" s="9" t="s">
        <v>144</v>
      </c>
      <c r="K76" s="29" t="s">
        <v>547</v>
      </c>
      <c r="L76" s="60" t="e">
        <v>#N/A</v>
      </c>
      <c r="M76" s="60">
        <v>0</v>
      </c>
      <c r="N76" s="60">
        <v>0</v>
      </c>
      <c r="O76" s="60">
        <v>0</v>
      </c>
      <c r="P76" s="60" t="e">
        <v>#N/A</v>
      </c>
      <c r="Q76" s="31">
        <v>0</v>
      </c>
      <c r="R76" s="61" t="e">
        <v>#N/A</v>
      </c>
      <c r="S76" s="61" t="e">
        <v>#N/A</v>
      </c>
      <c r="T76" s="60" t="e">
        <v>#N/A</v>
      </c>
      <c r="U76" s="60">
        <v>0</v>
      </c>
      <c r="V76" s="60">
        <v>0</v>
      </c>
      <c r="W76" s="60">
        <v>0</v>
      </c>
      <c r="X76" s="60" t="e">
        <v>#N/A</v>
      </c>
      <c r="Y76" s="60" t="e">
        <v>#N/A</v>
      </c>
      <c r="Z76" s="60" t="e">
        <v>#N/A</v>
      </c>
      <c r="AA76" s="31">
        <v>0</v>
      </c>
      <c r="AB76" s="31">
        <v>0</v>
      </c>
      <c r="AC76" s="60" t="e">
        <v>#N/A</v>
      </c>
      <c r="AD76" s="60">
        <v>0</v>
      </c>
      <c r="AE76" s="60" t="e">
        <v>#N/A</v>
      </c>
      <c r="AF76" s="31">
        <v>0</v>
      </c>
      <c r="AG76" s="60" t="e">
        <v>#N/A</v>
      </c>
      <c r="AH76" s="60">
        <v>0</v>
      </c>
      <c r="AI76" s="60" t="e">
        <v>#N/A</v>
      </c>
      <c r="AJ76" s="31">
        <v>0</v>
      </c>
      <c r="AK76" s="60" t="e">
        <v>#N/A</v>
      </c>
      <c r="AL76" s="60">
        <v>0</v>
      </c>
      <c r="AM76" s="60" t="e">
        <v>#N/A</v>
      </c>
      <c r="AN76" s="62">
        <v>0.5</v>
      </c>
      <c r="AO76" s="9" t="s">
        <v>412</v>
      </c>
      <c r="AP76" s="9" t="s">
        <v>407</v>
      </c>
      <c r="AQ76" s="9" t="s">
        <v>407</v>
      </c>
      <c r="AR76" s="48" t="s">
        <v>438</v>
      </c>
      <c r="AS76" s="9" t="s">
        <v>407</v>
      </c>
      <c r="AT76" s="9" t="s">
        <v>407</v>
      </c>
    </row>
    <row r="77" spans="1:46" ht="12.75" customHeight="1" x14ac:dyDescent="0.15">
      <c r="A77" s="9" t="s">
        <v>168</v>
      </c>
      <c r="B77" s="9" t="s">
        <v>184</v>
      </c>
      <c r="C77" s="31">
        <v>0.625</v>
      </c>
      <c r="D77" s="45">
        <v>8</v>
      </c>
      <c r="E77" s="46">
        <v>2018</v>
      </c>
      <c r="F77" s="46">
        <v>2014</v>
      </c>
      <c r="G77" s="46" t="s">
        <v>403</v>
      </c>
      <c r="H77" s="9" t="s">
        <v>404</v>
      </c>
      <c r="I77" s="9" t="s">
        <v>405</v>
      </c>
      <c r="J77" s="9" t="s">
        <v>144</v>
      </c>
      <c r="K77" s="29" t="s">
        <v>184</v>
      </c>
      <c r="L77" s="60">
        <v>80</v>
      </c>
      <c r="M77" s="60">
        <v>0</v>
      </c>
      <c r="N77" s="60">
        <v>0</v>
      </c>
      <c r="O77" s="60">
        <v>0</v>
      </c>
      <c r="P77" s="60">
        <v>80</v>
      </c>
      <c r="Q77" s="31">
        <v>0</v>
      </c>
      <c r="R77" s="61">
        <v>40</v>
      </c>
      <c r="S77" s="61">
        <v>0</v>
      </c>
      <c r="T77" s="60">
        <v>46</v>
      </c>
      <c r="U77" s="60">
        <v>0</v>
      </c>
      <c r="V77" s="60">
        <v>0</v>
      </c>
      <c r="W77" s="60">
        <v>0</v>
      </c>
      <c r="X77" s="60">
        <v>46</v>
      </c>
      <c r="Y77" s="60">
        <v>0</v>
      </c>
      <c r="Z77" s="60">
        <v>46</v>
      </c>
      <c r="AA77" s="31">
        <v>0</v>
      </c>
      <c r="AB77" s="31">
        <v>0</v>
      </c>
      <c r="AC77" s="60">
        <v>51</v>
      </c>
      <c r="AD77" s="60">
        <v>0</v>
      </c>
      <c r="AE77" s="60">
        <v>51</v>
      </c>
      <c r="AF77" s="31">
        <v>0</v>
      </c>
      <c r="AG77" s="60">
        <v>141</v>
      </c>
      <c r="AH77" s="60">
        <v>0</v>
      </c>
      <c r="AI77" s="60">
        <v>141</v>
      </c>
      <c r="AJ77" s="31">
        <v>0</v>
      </c>
      <c r="AK77" s="60">
        <v>318</v>
      </c>
      <c r="AL77" s="60">
        <v>0</v>
      </c>
      <c r="AM77" s="60">
        <v>318</v>
      </c>
      <c r="AN77" s="62">
        <v>0.5</v>
      </c>
      <c r="AO77" s="9" t="s">
        <v>412</v>
      </c>
      <c r="AP77" s="9" t="s">
        <v>407</v>
      </c>
      <c r="AQ77" s="9" t="s">
        <v>407</v>
      </c>
      <c r="AR77" s="48" t="s">
        <v>408</v>
      </c>
      <c r="AS77" s="9" t="s">
        <v>407</v>
      </c>
      <c r="AT77" s="9" t="s">
        <v>407</v>
      </c>
    </row>
    <row r="78" spans="1:46" ht="12.75" customHeight="1" x14ac:dyDescent="0.15">
      <c r="A78" s="9" t="s">
        <v>168</v>
      </c>
      <c r="B78" s="9" t="s">
        <v>550</v>
      </c>
      <c r="C78" s="31">
        <v>0.625</v>
      </c>
      <c r="D78" s="45">
        <v>8</v>
      </c>
      <c r="E78" s="46">
        <v>2018</v>
      </c>
      <c r="F78" s="46">
        <v>2014</v>
      </c>
      <c r="G78" s="46" t="s">
        <v>403</v>
      </c>
      <c r="H78" s="9" t="s">
        <v>404</v>
      </c>
      <c r="I78" s="9" t="s">
        <v>405</v>
      </c>
      <c r="J78" s="9" t="s">
        <v>144</v>
      </c>
      <c r="K78" s="29" t="s">
        <v>550</v>
      </c>
      <c r="L78" s="60">
        <v>48</v>
      </c>
      <c r="M78" s="60">
        <v>6</v>
      </c>
      <c r="N78" s="60">
        <v>6</v>
      </c>
      <c r="O78" s="60">
        <v>0</v>
      </c>
      <c r="P78" s="60">
        <v>42</v>
      </c>
      <c r="Q78" s="31">
        <v>0.125</v>
      </c>
      <c r="R78" s="61">
        <v>24</v>
      </c>
      <c r="S78" s="61">
        <v>0</v>
      </c>
      <c r="T78" s="60">
        <v>29</v>
      </c>
      <c r="U78" s="60">
        <v>0</v>
      </c>
      <c r="V78" s="60">
        <v>0</v>
      </c>
      <c r="W78" s="60">
        <v>0</v>
      </c>
      <c r="X78" s="60">
        <v>29</v>
      </c>
      <c r="Y78" s="60">
        <v>0</v>
      </c>
      <c r="Z78" s="60">
        <v>29</v>
      </c>
      <c r="AA78" s="31">
        <v>0</v>
      </c>
      <c r="AB78" s="31">
        <v>0</v>
      </c>
      <c r="AC78" s="60">
        <v>31</v>
      </c>
      <c r="AD78" s="60">
        <v>0</v>
      </c>
      <c r="AE78" s="60">
        <v>31</v>
      </c>
      <c r="AF78" s="31">
        <v>0</v>
      </c>
      <c r="AG78" s="60">
        <v>77</v>
      </c>
      <c r="AH78" s="60">
        <v>83</v>
      </c>
      <c r="AI78" s="60">
        <v>0</v>
      </c>
      <c r="AJ78" s="31">
        <v>1.0779220779220779</v>
      </c>
      <c r="AK78" s="60">
        <v>185</v>
      </c>
      <c r="AL78" s="60">
        <v>89</v>
      </c>
      <c r="AM78" s="60">
        <v>102</v>
      </c>
      <c r="AN78" s="62">
        <v>0.5</v>
      </c>
      <c r="AO78" s="9" t="s">
        <v>407</v>
      </c>
      <c r="AP78" s="9" t="s">
        <v>412</v>
      </c>
      <c r="AQ78" s="9" t="s">
        <v>407</v>
      </c>
      <c r="AR78" s="48" t="s">
        <v>411</v>
      </c>
      <c r="AS78" s="9" t="s">
        <v>407</v>
      </c>
      <c r="AT78" s="9" t="s">
        <v>412</v>
      </c>
    </row>
    <row r="79" spans="1:46" ht="12.75" customHeight="1" x14ac:dyDescent="0.15">
      <c r="A79" s="9" t="s">
        <v>168</v>
      </c>
      <c r="B79" s="9" t="s">
        <v>185</v>
      </c>
      <c r="C79" s="31">
        <v>0.625</v>
      </c>
      <c r="D79" s="45">
        <v>8</v>
      </c>
      <c r="E79" s="46">
        <v>2018</v>
      </c>
      <c r="F79" s="46">
        <v>2014</v>
      </c>
      <c r="G79" s="46" t="s">
        <v>403</v>
      </c>
      <c r="H79" s="9" t="s">
        <v>404</v>
      </c>
      <c r="I79" s="9" t="s">
        <v>405</v>
      </c>
      <c r="J79" s="9" t="s">
        <v>144</v>
      </c>
      <c r="K79" s="29" t="s">
        <v>185</v>
      </c>
      <c r="L79" s="60">
        <v>308</v>
      </c>
      <c r="M79" s="60">
        <v>0</v>
      </c>
      <c r="N79" s="60">
        <v>0</v>
      </c>
      <c r="O79" s="60">
        <v>0</v>
      </c>
      <c r="P79" s="60">
        <v>308</v>
      </c>
      <c r="Q79" s="31">
        <v>0</v>
      </c>
      <c r="R79" s="61">
        <v>154</v>
      </c>
      <c r="S79" s="61">
        <v>0</v>
      </c>
      <c r="T79" s="60">
        <v>182</v>
      </c>
      <c r="U79" s="60">
        <v>0</v>
      </c>
      <c r="V79" s="60">
        <v>0</v>
      </c>
      <c r="W79" s="60">
        <v>0</v>
      </c>
      <c r="X79" s="60">
        <v>182</v>
      </c>
      <c r="Y79" s="60">
        <v>0</v>
      </c>
      <c r="Z79" s="60">
        <v>182</v>
      </c>
      <c r="AA79" s="31">
        <v>0</v>
      </c>
      <c r="AB79" s="31">
        <v>0</v>
      </c>
      <c r="AC79" s="60">
        <v>190</v>
      </c>
      <c r="AD79" s="60">
        <v>0</v>
      </c>
      <c r="AE79" s="60">
        <v>190</v>
      </c>
      <c r="AF79" s="31">
        <v>0</v>
      </c>
      <c r="AG79" s="60">
        <v>466</v>
      </c>
      <c r="AH79" s="60">
        <v>271</v>
      </c>
      <c r="AI79" s="60">
        <v>195</v>
      </c>
      <c r="AJ79" s="31">
        <v>0.58154506437768239</v>
      </c>
      <c r="AK79" s="60">
        <v>1146</v>
      </c>
      <c r="AL79" s="60">
        <v>271</v>
      </c>
      <c r="AM79" s="60">
        <v>875</v>
      </c>
      <c r="AN79" s="62">
        <v>0.5</v>
      </c>
      <c r="AO79" s="9" t="s">
        <v>407</v>
      </c>
      <c r="AP79" s="9" t="s">
        <v>412</v>
      </c>
      <c r="AQ79" s="9" t="s">
        <v>407</v>
      </c>
      <c r="AR79" s="48" t="s">
        <v>411</v>
      </c>
      <c r="AS79" s="9" t="s">
        <v>407</v>
      </c>
      <c r="AT79" s="9" t="s">
        <v>412</v>
      </c>
    </row>
    <row r="80" spans="1:46" ht="12.75" customHeight="1" x14ac:dyDescent="0.15">
      <c r="A80" s="9" t="s">
        <v>127</v>
      </c>
      <c r="B80" s="9" t="s">
        <v>1074</v>
      </c>
      <c r="C80" s="31">
        <v>0.375</v>
      </c>
      <c r="D80" s="45">
        <v>8</v>
      </c>
      <c r="E80" s="46">
        <v>2020</v>
      </c>
      <c r="F80" s="46">
        <v>2016</v>
      </c>
      <c r="G80" s="46" t="s">
        <v>444</v>
      </c>
      <c r="H80" s="9" t="s">
        <v>445</v>
      </c>
      <c r="I80" s="9" t="s">
        <v>446</v>
      </c>
      <c r="J80" s="9" t="s">
        <v>128</v>
      </c>
      <c r="K80" s="49" t="s">
        <v>1074</v>
      </c>
      <c r="L80" s="60">
        <v>238</v>
      </c>
      <c r="M80" s="60">
        <v>0</v>
      </c>
      <c r="N80" s="60">
        <v>0</v>
      </c>
      <c r="O80" s="60">
        <v>0</v>
      </c>
      <c r="P80" s="60">
        <v>238</v>
      </c>
      <c r="Q80" s="31">
        <v>0</v>
      </c>
      <c r="R80" s="61">
        <v>89</v>
      </c>
      <c r="S80" s="61">
        <v>0</v>
      </c>
      <c r="T80" s="60">
        <v>211</v>
      </c>
      <c r="U80" s="60">
        <v>6</v>
      </c>
      <c r="V80" s="60">
        <v>5</v>
      </c>
      <c r="W80" s="60">
        <v>1</v>
      </c>
      <c r="X80" s="60">
        <v>205</v>
      </c>
      <c r="Y80" s="60">
        <v>6</v>
      </c>
      <c r="Z80" s="60">
        <v>205</v>
      </c>
      <c r="AA80" s="31">
        <v>2.843601895734597E-2</v>
      </c>
      <c r="AB80" s="31">
        <v>2.843601895734597E-2</v>
      </c>
      <c r="AC80" s="60">
        <v>202</v>
      </c>
      <c r="AD80" s="60">
        <v>71</v>
      </c>
      <c r="AE80" s="60">
        <v>131</v>
      </c>
      <c r="AF80" s="31">
        <v>0.35148514851485146</v>
      </c>
      <c r="AG80" s="60">
        <v>258</v>
      </c>
      <c r="AH80" s="60">
        <v>67</v>
      </c>
      <c r="AI80" s="60">
        <v>191</v>
      </c>
      <c r="AJ80" s="31">
        <v>0.25968992248062017</v>
      </c>
      <c r="AK80" s="60">
        <v>909</v>
      </c>
      <c r="AL80" s="60">
        <v>144</v>
      </c>
      <c r="AM80" s="60">
        <v>765</v>
      </c>
      <c r="AN80" s="62">
        <v>0.375</v>
      </c>
      <c r="AO80" s="9" t="s">
        <v>412</v>
      </c>
      <c r="AP80" s="9" t="s">
        <v>407</v>
      </c>
      <c r="AQ80" s="9" t="s">
        <v>407</v>
      </c>
      <c r="AR80" s="48" t="s">
        <v>411</v>
      </c>
      <c r="AS80" s="9" t="s">
        <v>407</v>
      </c>
      <c r="AT80" s="9" t="s">
        <v>407</v>
      </c>
    </row>
    <row r="81" spans="1:46" ht="12.75" customHeight="1" x14ac:dyDescent="0.15">
      <c r="A81" s="9" t="s">
        <v>416</v>
      </c>
      <c r="B81" s="9" t="s">
        <v>419</v>
      </c>
      <c r="C81" s="31">
        <v>0.75</v>
      </c>
      <c r="D81" s="45">
        <v>8</v>
      </c>
      <c r="E81" s="46">
        <v>2017</v>
      </c>
      <c r="F81" s="46">
        <v>2013</v>
      </c>
      <c r="G81" s="46">
        <v>2020</v>
      </c>
      <c r="H81" s="9" t="s">
        <v>512</v>
      </c>
      <c r="I81" s="9" t="s">
        <v>513</v>
      </c>
      <c r="J81" s="9" t="s">
        <v>417</v>
      </c>
      <c r="K81" s="29" t="s">
        <v>419</v>
      </c>
      <c r="L81" s="60">
        <v>3209</v>
      </c>
      <c r="M81" s="60">
        <v>115</v>
      </c>
      <c r="N81" s="60">
        <v>115</v>
      </c>
      <c r="O81" s="60">
        <v>0</v>
      </c>
      <c r="P81" s="60">
        <v>3094</v>
      </c>
      <c r="Q81" s="31">
        <v>3.5836709255219694E-2</v>
      </c>
      <c r="R81" s="61">
        <v>1605</v>
      </c>
      <c r="S81" s="61">
        <v>0</v>
      </c>
      <c r="T81" s="60">
        <v>2439</v>
      </c>
      <c r="U81" s="60">
        <v>565</v>
      </c>
      <c r="V81" s="60">
        <v>565</v>
      </c>
      <c r="W81" s="60">
        <v>0</v>
      </c>
      <c r="X81" s="60">
        <v>1874</v>
      </c>
      <c r="Y81" s="60">
        <v>565</v>
      </c>
      <c r="Z81" s="60">
        <v>1874</v>
      </c>
      <c r="AA81" s="31">
        <v>0.23165231652316523</v>
      </c>
      <c r="AB81" s="31">
        <v>0.23165231652316523</v>
      </c>
      <c r="AC81" s="60">
        <v>2257</v>
      </c>
      <c r="AD81" s="60">
        <v>315</v>
      </c>
      <c r="AE81" s="60">
        <v>1942</v>
      </c>
      <c r="AF81" s="31">
        <v>0.13956579530350022</v>
      </c>
      <c r="AG81" s="60">
        <v>4956</v>
      </c>
      <c r="AH81" s="60">
        <v>4794</v>
      </c>
      <c r="AI81" s="60">
        <v>162</v>
      </c>
      <c r="AJ81" s="31">
        <v>0.96731234866828086</v>
      </c>
      <c r="AK81" s="60">
        <v>12861</v>
      </c>
      <c r="AL81" s="60">
        <v>5789</v>
      </c>
      <c r="AM81" s="60">
        <v>7072</v>
      </c>
      <c r="AN81" s="62">
        <v>0.5</v>
      </c>
      <c r="AO81" s="9" t="s">
        <v>407</v>
      </c>
      <c r="AP81" s="9" t="s">
        <v>412</v>
      </c>
      <c r="AQ81" s="9" t="s">
        <v>407</v>
      </c>
      <c r="AR81" s="48" t="s">
        <v>411</v>
      </c>
      <c r="AS81" s="9" t="s">
        <v>407</v>
      </c>
      <c r="AT81" s="9" t="s">
        <v>412</v>
      </c>
    </row>
    <row r="82" spans="1:46" ht="12.75" customHeight="1" x14ac:dyDescent="0.15">
      <c r="A82" s="9" t="s">
        <v>168</v>
      </c>
      <c r="B82" s="9" t="s">
        <v>186</v>
      </c>
      <c r="C82" s="31">
        <v>0.625</v>
      </c>
      <c r="D82" s="45">
        <v>8</v>
      </c>
      <c r="E82" s="46">
        <v>2018</v>
      </c>
      <c r="F82" s="46">
        <v>2014</v>
      </c>
      <c r="G82" s="46" t="s">
        <v>403</v>
      </c>
      <c r="H82" s="9" t="s">
        <v>404</v>
      </c>
      <c r="I82" s="9" t="s">
        <v>405</v>
      </c>
      <c r="J82" s="9" t="s">
        <v>144</v>
      </c>
      <c r="K82" s="29" t="s">
        <v>186</v>
      </c>
      <c r="L82" s="60">
        <v>210</v>
      </c>
      <c r="M82" s="60">
        <v>0</v>
      </c>
      <c r="N82" s="60">
        <v>0</v>
      </c>
      <c r="O82" s="60">
        <v>0</v>
      </c>
      <c r="P82" s="60">
        <v>210</v>
      </c>
      <c r="Q82" s="31">
        <v>0</v>
      </c>
      <c r="R82" s="61">
        <v>105</v>
      </c>
      <c r="S82" s="61">
        <v>0</v>
      </c>
      <c r="T82" s="60">
        <v>123</v>
      </c>
      <c r="U82" s="60">
        <v>6</v>
      </c>
      <c r="V82" s="60">
        <v>6</v>
      </c>
      <c r="W82" s="60">
        <v>0</v>
      </c>
      <c r="X82" s="60">
        <v>117</v>
      </c>
      <c r="Y82" s="60">
        <v>6</v>
      </c>
      <c r="Z82" s="60">
        <v>117</v>
      </c>
      <c r="AA82" s="31">
        <v>4.878048780487805E-2</v>
      </c>
      <c r="AB82" s="31">
        <v>4.878048780487805E-2</v>
      </c>
      <c r="AC82" s="60">
        <v>135</v>
      </c>
      <c r="AD82" s="60">
        <v>70</v>
      </c>
      <c r="AE82" s="60">
        <v>65</v>
      </c>
      <c r="AF82" s="31">
        <v>0.51851851851851849</v>
      </c>
      <c r="AG82" s="60">
        <v>346</v>
      </c>
      <c r="AH82" s="60">
        <v>204</v>
      </c>
      <c r="AI82" s="60">
        <v>142</v>
      </c>
      <c r="AJ82" s="31">
        <v>0.58959537572254339</v>
      </c>
      <c r="AK82" s="60">
        <v>814</v>
      </c>
      <c r="AL82" s="60">
        <v>280</v>
      </c>
      <c r="AM82" s="60">
        <v>534</v>
      </c>
      <c r="AN82" s="62">
        <v>0.5</v>
      </c>
      <c r="AO82" s="9" t="s">
        <v>407</v>
      </c>
      <c r="AP82" s="9" t="s">
        <v>412</v>
      </c>
      <c r="AQ82" s="9" t="s">
        <v>407</v>
      </c>
      <c r="AR82" s="48" t="s">
        <v>411</v>
      </c>
      <c r="AS82" s="9" t="s">
        <v>407</v>
      </c>
      <c r="AT82" s="9" t="s">
        <v>412</v>
      </c>
    </row>
    <row r="83" spans="1:46" ht="12.75" customHeight="1" x14ac:dyDescent="0.15">
      <c r="A83" s="9" t="s">
        <v>168</v>
      </c>
      <c r="B83" s="9" t="s">
        <v>187</v>
      </c>
      <c r="C83" s="31">
        <v>0.625</v>
      </c>
      <c r="D83" s="45">
        <v>8</v>
      </c>
      <c r="E83" s="46">
        <v>2018</v>
      </c>
      <c r="F83" s="46">
        <v>2014</v>
      </c>
      <c r="G83" s="46" t="s">
        <v>403</v>
      </c>
      <c r="H83" s="9" t="s">
        <v>404</v>
      </c>
      <c r="I83" s="9" t="s">
        <v>405</v>
      </c>
      <c r="J83" s="9" t="s">
        <v>144</v>
      </c>
      <c r="K83" s="29" t="s">
        <v>187</v>
      </c>
      <c r="L83" s="60">
        <v>87</v>
      </c>
      <c r="M83" s="60">
        <v>42</v>
      </c>
      <c r="N83" s="60">
        <v>42</v>
      </c>
      <c r="O83" s="60">
        <v>0</v>
      </c>
      <c r="P83" s="60">
        <v>45</v>
      </c>
      <c r="Q83" s="31">
        <v>0.48275862068965519</v>
      </c>
      <c r="R83" s="61">
        <v>44</v>
      </c>
      <c r="S83" s="61">
        <v>0</v>
      </c>
      <c r="T83" s="60">
        <v>53</v>
      </c>
      <c r="U83" s="60">
        <v>1</v>
      </c>
      <c r="V83" s="60">
        <v>1</v>
      </c>
      <c r="W83" s="60">
        <v>0</v>
      </c>
      <c r="X83" s="60">
        <v>52</v>
      </c>
      <c r="Y83" s="60">
        <v>1</v>
      </c>
      <c r="Z83" s="60">
        <v>52</v>
      </c>
      <c r="AA83" s="31">
        <v>1.8867924528301886E-2</v>
      </c>
      <c r="AB83" s="31">
        <v>1.8867924528301886E-2</v>
      </c>
      <c r="AC83" s="60">
        <v>55</v>
      </c>
      <c r="AD83" s="60">
        <v>3</v>
      </c>
      <c r="AE83" s="60">
        <v>52</v>
      </c>
      <c r="AF83" s="31">
        <v>5.4545454545454543E-2</v>
      </c>
      <c r="AG83" s="60">
        <v>142</v>
      </c>
      <c r="AH83" s="60">
        <v>1</v>
      </c>
      <c r="AI83" s="60">
        <v>141</v>
      </c>
      <c r="AJ83" s="31">
        <v>7.0422535211267607E-3</v>
      </c>
      <c r="AK83" s="60">
        <v>337</v>
      </c>
      <c r="AL83" s="60">
        <v>47</v>
      </c>
      <c r="AM83" s="60">
        <v>290</v>
      </c>
      <c r="AN83" s="62">
        <v>0.5</v>
      </c>
      <c r="AO83" s="9" t="s">
        <v>412</v>
      </c>
      <c r="AP83" s="9" t="s">
        <v>407</v>
      </c>
      <c r="AQ83" s="9" t="s">
        <v>407</v>
      </c>
      <c r="AR83" s="48" t="s">
        <v>411</v>
      </c>
      <c r="AS83" s="9" t="s">
        <v>407</v>
      </c>
      <c r="AT83" s="9" t="s">
        <v>407</v>
      </c>
    </row>
    <row r="84" spans="1:46" ht="12.75" customHeight="1" x14ac:dyDescent="0.15">
      <c r="A84" s="9" t="s">
        <v>99</v>
      </c>
      <c r="B84" s="9" t="s">
        <v>100</v>
      </c>
      <c r="C84" s="31">
        <v>0.5</v>
      </c>
      <c r="D84" s="45">
        <v>8</v>
      </c>
      <c r="E84" s="46">
        <v>2019</v>
      </c>
      <c r="F84" s="46">
        <v>2015</v>
      </c>
      <c r="G84" s="46">
        <v>2022</v>
      </c>
      <c r="H84" s="9" t="s">
        <v>413</v>
      </c>
      <c r="I84" s="9" t="s">
        <v>414</v>
      </c>
      <c r="J84" s="9" t="s">
        <v>67</v>
      </c>
      <c r="K84" s="29" t="s">
        <v>100</v>
      </c>
      <c r="L84" s="60">
        <v>349</v>
      </c>
      <c r="M84" s="60">
        <v>88</v>
      </c>
      <c r="N84" s="60">
        <v>86</v>
      </c>
      <c r="O84" s="60">
        <v>2</v>
      </c>
      <c r="P84" s="60">
        <v>261</v>
      </c>
      <c r="Q84" s="31">
        <v>0.25214899713467048</v>
      </c>
      <c r="R84" s="61">
        <v>175</v>
      </c>
      <c r="S84" s="61">
        <v>0</v>
      </c>
      <c r="T84" s="60">
        <v>205</v>
      </c>
      <c r="U84" s="60">
        <v>1</v>
      </c>
      <c r="V84" s="60">
        <v>0</v>
      </c>
      <c r="W84" s="60">
        <v>1</v>
      </c>
      <c r="X84" s="60">
        <v>204</v>
      </c>
      <c r="Y84" s="60">
        <v>1</v>
      </c>
      <c r="Z84" s="60">
        <v>204</v>
      </c>
      <c r="AA84" s="31">
        <v>4.8780487804878049E-3</v>
      </c>
      <c r="AB84" s="31">
        <v>4.8780487804878049E-3</v>
      </c>
      <c r="AC84" s="60">
        <v>214</v>
      </c>
      <c r="AD84" s="60">
        <v>77</v>
      </c>
      <c r="AE84" s="60">
        <v>137</v>
      </c>
      <c r="AF84" s="31">
        <v>0.35981308411214952</v>
      </c>
      <c r="AG84" s="60">
        <v>680</v>
      </c>
      <c r="AH84" s="60">
        <v>423</v>
      </c>
      <c r="AI84" s="60">
        <v>257</v>
      </c>
      <c r="AJ84" s="31">
        <v>0.62205882352941178</v>
      </c>
      <c r="AK84" s="60">
        <v>1448</v>
      </c>
      <c r="AL84" s="60">
        <v>589</v>
      </c>
      <c r="AM84" s="60">
        <v>859</v>
      </c>
      <c r="AN84" s="62">
        <v>0.5</v>
      </c>
      <c r="AO84" s="9" t="s">
        <v>407</v>
      </c>
      <c r="AP84" s="9" t="s">
        <v>412</v>
      </c>
      <c r="AQ84" s="9" t="s">
        <v>407</v>
      </c>
      <c r="AR84" s="48" t="s">
        <v>411</v>
      </c>
      <c r="AS84" s="9" t="s">
        <v>407</v>
      </c>
      <c r="AT84" s="9" t="s">
        <v>412</v>
      </c>
    </row>
    <row r="85" spans="1:46" ht="12.75" customHeight="1" x14ac:dyDescent="0.15">
      <c r="A85" s="9" t="s">
        <v>166</v>
      </c>
      <c r="B85" s="9" t="s">
        <v>526</v>
      </c>
      <c r="C85" s="31">
        <v>1</v>
      </c>
      <c r="D85" s="45">
        <v>5</v>
      </c>
      <c r="E85" s="46">
        <v>2017</v>
      </c>
      <c r="F85" s="46">
        <v>2014</v>
      </c>
      <c r="G85" s="46">
        <v>2018</v>
      </c>
      <c r="H85" s="9" t="s">
        <v>422</v>
      </c>
      <c r="I85" s="9" t="s">
        <v>423</v>
      </c>
      <c r="J85" s="9" t="s">
        <v>83</v>
      </c>
      <c r="K85" s="29" t="s">
        <v>526</v>
      </c>
      <c r="L85" s="60">
        <v>108</v>
      </c>
      <c r="M85" s="60">
        <v>3</v>
      </c>
      <c r="N85" s="60">
        <v>1</v>
      </c>
      <c r="O85" s="60">
        <v>2</v>
      </c>
      <c r="P85" s="60">
        <v>105</v>
      </c>
      <c r="Q85" s="31">
        <v>2.7777777777777776E-2</v>
      </c>
      <c r="R85" s="61">
        <v>108</v>
      </c>
      <c r="S85" s="61">
        <v>0</v>
      </c>
      <c r="T85" s="60">
        <v>67</v>
      </c>
      <c r="U85" s="60">
        <v>2</v>
      </c>
      <c r="V85" s="60">
        <v>0</v>
      </c>
      <c r="W85" s="60">
        <v>2</v>
      </c>
      <c r="X85" s="60">
        <v>65</v>
      </c>
      <c r="Y85" s="60">
        <v>2</v>
      </c>
      <c r="Z85" s="60">
        <v>65</v>
      </c>
      <c r="AA85" s="31">
        <v>2.9850746268656716E-2</v>
      </c>
      <c r="AB85" s="31">
        <v>2.9850746268656716E-2</v>
      </c>
      <c r="AC85" s="60">
        <v>87</v>
      </c>
      <c r="AD85" s="60">
        <v>3</v>
      </c>
      <c r="AE85" s="60">
        <v>84</v>
      </c>
      <c r="AF85" s="31">
        <v>3.4482758620689655E-2</v>
      </c>
      <c r="AG85" s="60">
        <v>205</v>
      </c>
      <c r="AH85" s="60">
        <v>6</v>
      </c>
      <c r="AI85" s="60">
        <v>199</v>
      </c>
      <c r="AJ85" s="31">
        <v>2.9268292682926831E-2</v>
      </c>
      <c r="AK85" s="60">
        <v>467</v>
      </c>
      <c r="AL85" s="60">
        <v>14</v>
      </c>
      <c r="AM85" s="60">
        <v>453</v>
      </c>
      <c r="AN85" s="62">
        <v>1</v>
      </c>
      <c r="AO85" s="9" t="s">
        <v>412</v>
      </c>
      <c r="AP85" s="9" t="s">
        <v>407</v>
      </c>
      <c r="AQ85" s="9" t="s">
        <v>407</v>
      </c>
      <c r="AR85" s="48" t="s">
        <v>411</v>
      </c>
      <c r="AS85" s="9" t="s">
        <v>407</v>
      </c>
      <c r="AT85" s="9" t="s">
        <v>407</v>
      </c>
    </row>
    <row r="86" spans="1:46" ht="12.75" customHeight="1" x14ac:dyDescent="0.15">
      <c r="A86" s="9" t="s">
        <v>99</v>
      </c>
      <c r="B86" s="9" t="s">
        <v>101</v>
      </c>
      <c r="C86" s="31">
        <v>0.5</v>
      </c>
      <c r="D86" s="45">
        <v>8</v>
      </c>
      <c r="E86" s="46">
        <v>2019</v>
      </c>
      <c r="F86" s="46">
        <v>2015</v>
      </c>
      <c r="G86" s="46">
        <v>2022</v>
      </c>
      <c r="H86" s="9" t="s">
        <v>413</v>
      </c>
      <c r="I86" s="9" t="s">
        <v>414</v>
      </c>
      <c r="J86" s="9" t="s">
        <v>67</v>
      </c>
      <c r="K86" s="29" t="s">
        <v>101</v>
      </c>
      <c r="L86" s="60">
        <v>234</v>
      </c>
      <c r="M86" s="60">
        <v>3</v>
      </c>
      <c r="N86" s="60">
        <v>3</v>
      </c>
      <c r="O86" s="60">
        <v>0</v>
      </c>
      <c r="P86" s="60">
        <v>231</v>
      </c>
      <c r="Q86" s="31">
        <v>1.282051282051282E-2</v>
      </c>
      <c r="R86" s="61">
        <v>117</v>
      </c>
      <c r="S86" s="61">
        <v>0</v>
      </c>
      <c r="T86" s="60">
        <v>124</v>
      </c>
      <c r="U86" s="60">
        <v>10</v>
      </c>
      <c r="V86" s="60">
        <v>10</v>
      </c>
      <c r="W86" s="60">
        <v>0</v>
      </c>
      <c r="X86" s="60">
        <v>114</v>
      </c>
      <c r="Y86" s="60">
        <v>10</v>
      </c>
      <c r="Z86" s="60">
        <v>114</v>
      </c>
      <c r="AA86" s="31">
        <v>8.0645161290322578E-2</v>
      </c>
      <c r="AB86" s="31">
        <v>8.0645161290322578E-2</v>
      </c>
      <c r="AC86" s="60">
        <v>123</v>
      </c>
      <c r="AD86" s="60">
        <v>6</v>
      </c>
      <c r="AE86" s="60">
        <v>117</v>
      </c>
      <c r="AF86" s="31">
        <v>4.878048780487805E-2</v>
      </c>
      <c r="AG86" s="60">
        <v>279</v>
      </c>
      <c r="AH86" s="60">
        <v>1907</v>
      </c>
      <c r="AI86" s="60">
        <v>0</v>
      </c>
      <c r="AJ86" s="31">
        <v>6.8351254480286743</v>
      </c>
      <c r="AK86" s="60">
        <v>760</v>
      </c>
      <c r="AL86" s="60">
        <v>1926</v>
      </c>
      <c r="AM86" s="60">
        <v>462</v>
      </c>
      <c r="AN86" s="62">
        <v>0.5</v>
      </c>
      <c r="AO86" s="9" t="s">
        <v>407</v>
      </c>
      <c r="AP86" s="9" t="s">
        <v>412</v>
      </c>
      <c r="AQ86" s="9" t="s">
        <v>407</v>
      </c>
      <c r="AR86" s="48" t="s">
        <v>438</v>
      </c>
      <c r="AS86" s="9" t="s">
        <v>407</v>
      </c>
      <c r="AT86" s="9" t="s">
        <v>412</v>
      </c>
    </row>
    <row r="87" spans="1:46" ht="12.75" customHeight="1" x14ac:dyDescent="0.15">
      <c r="A87" s="9" t="s">
        <v>127</v>
      </c>
      <c r="B87" s="9" t="s">
        <v>1086</v>
      </c>
      <c r="C87" s="31">
        <v>0.375</v>
      </c>
      <c r="D87" s="45">
        <v>8</v>
      </c>
      <c r="E87" s="46">
        <v>2020</v>
      </c>
      <c r="F87" s="46">
        <v>2016</v>
      </c>
      <c r="G87" s="46" t="s">
        <v>444</v>
      </c>
      <c r="H87" s="9" t="s">
        <v>445</v>
      </c>
      <c r="I87" s="9" t="s">
        <v>446</v>
      </c>
      <c r="J87" s="9" t="s">
        <v>128</v>
      </c>
      <c r="K87" s="49" t="s">
        <v>1086</v>
      </c>
      <c r="L87" s="60">
        <v>113</v>
      </c>
      <c r="M87" s="60">
        <v>0</v>
      </c>
      <c r="N87" s="60">
        <v>0</v>
      </c>
      <c r="O87" s="60">
        <v>0</v>
      </c>
      <c r="P87" s="60">
        <v>113</v>
      </c>
      <c r="Q87" s="31">
        <v>0</v>
      </c>
      <c r="R87" s="61">
        <v>42</v>
      </c>
      <c r="S87" s="61">
        <v>0</v>
      </c>
      <c r="T87" s="60">
        <v>70</v>
      </c>
      <c r="U87" s="60">
        <v>0</v>
      </c>
      <c r="V87" s="60">
        <v>0</v>
      </c>
      <c r="W87" s="60">
        <v>0</v>
      </c>
      <c r="X87" s="60">
        <v>70</v>
      </c>
      <c r="Y87" s="60">
        <v>0</v>
      </c>
      <c r="Z87" s="60">
        <v>70</v>
      </c>
      <c r="AA87" s="31">
        <v>0</v>
      </c>
      <c r="AB87" s="31">
        <v>0</v>
      </c>
      <c r="AC87" s="60">
        <v>60</v>
      </c>
      <c r="AD87" s="60">
        <v>19</v>
      </c>
      <c r="AE87" s="60">
        <v>41</v>
      </c>
      <c r="AF87" s="31">
        <v>0.31666666666666665</v>
      </c>
      <c r="AG87" s="60">
        <v>131</v>
      </c>
      <c r="AH87" s="60">
        <v>0</v>
      </c>
      <c r="AI87" s="60">
        <v>131</v>
      </c>
      <c r="AJ87" s="31">
        <v>0</v>
      </c>
      <c r="AK87" s="60">
        <v>374</v>
      </c>
      <c r="AL87" s="60">
        <v>19</v>
      </c>
      <c r="AM87" s="60">
        <v>355</v>
      </c>
      <c r="AN87" s="62">
        <v>0.375</v>
      </c>
      <c r="AO87" s="9" t="s">
        <v>412</v>
      </c>
      <c r="AP87" s="9" t="s">
        <v>407</v>
      </c>
      <c r="AQ87" s="9" t="s">
        <v>407</v>
      </c>
      <c r="AR87" s="48" t="s">
        <v>408</v>
      </c>
      <c r="AS87" s="9" t="s">
        <v>407</v>
      </c>
      <c r="AT87" s="9" t="s">
        <v>407</v>
      </c>
    </row>
    <row r="88" spans="1:46" ht="12.75" customHeight="1" x14ac:dyDescent="0.15">
      <c r="A88" s="9" t="s">
        <v>168</v>
      </c>
      <c r="B88" s="9" t="s">
        <v>188</v>
      </c>
      <c r="C88" s="31">
        <v>0.625</v>
      </c>
      <c r="D88" s="45">
        <v>8</v>
      </c>
      <c r="E88" s="46">
        <v>2018</v>
      </c>
      <c r="F88" s="46">
        <v>2014</v>
      </c>
      <c r="G88" s="46" t="s">
        <v>403</v>
      </c>
      <c r="H88" s="9" t="s">
        <v>404</v>
      </c>
      <c r="I88" s="9" t="s">
        <v>405</v>
      </c>
      <c r="J88" s="9" t="s">
        <v>144</v>
      </c>
      <c r="K88" s="29" t="s">
        <v>188</v>
      </c>
      <c r="L88" s="60">
        <v>529</v>
      </c>
      <c r="M88" s="60">
        <v>241</v>
      </c>
      <c r="N88" s="60">
        <v>241</v>
      </c>
      <c r="O88" s="60">
        <v>0</v>
      </c>
      <c r="P88" s="60">
        <v>288</v>
      </c>
      <c r="Q88" s="31">
        <v>0.45557655954631382</v>
      </c>
      <c r="R88" s="61">
        <v>265</v>
      </c>
      <c r="S88" s="61">
        <v>0</v>
      </c>
      <c r="T88" s="60">
        <v>315</v>
      </c>
      <c r="U88" s="60">
        <v>36</v>
      </c>
      <c r="V88" s="60">
        <v>36</v>
      </c>
      <c r="W88" s="60">
        <v>0</v>
      </c>
      <c r="X88" s="60">
        <v>279</v>
      </c>
      <c r="Y88" s="60">
        <v>36</v>
      </c>
      <c r="Z88" s="60">
        <v>279</v>
      </c>
      <c r="AA88" s="31">
        <v>0.11428571428571428</v>
      </c>
      <c r="AB88" s="31">
        <v>0.11428571428571428</v>
      </c>
      <c r="AC88" s="60">
        <v>352</v>
      </c>
      <c r="AD88" s="60">
        <v>2</v>
      </c>
      <c r="AE88" s="60">
        <v>350</v>
      </c>
      <c r="AF88" s="31">
        <v>5.681818181818182E-3</v>
      </c>
      <c r="AG88" s="60">
        <v>946</v>
      </c>
      <c r="AH88" s="60">
        <v>254</v>
      </c>
      <c r="AI88" s="60">
        <v>692</v>
      </c>
      <c r="AJ88" s="31">
        <v>0.26849894291754756</v>
      </c>
      <c r="AK88" s="60">
        <v>2142</v>
      </c>
      <c r="AL88" s="60">
        <v>533</v>
      </c>
      <c r="AM88" s="60">
        <v>1609</v>
      </c>
      <c r="AN88" s="62">
        <v>0.5</v>
      </c>
      <c r="AO88" s="9" t="s">
        <v>412</v>
      </c>
      <c r="AP88" s="9" t="s">
        <v>407</v>
      </c>
      <c r="AQ88" s="9" t="s">
        <v>407</v>
      </c>
      <c r="AR88" s="48" t="s">
        <v>411</v>
      </c>
      <c r="AS88" s="9" t="s">
        <v>407</v>
      </c>
      <c r="AT88" s="9" t="s">
        <v>407</v>
      </c>
    </row>
    <row r="89" spans="1:46" ht="12.75" customHeight="1" x14ac:dyDescent="0.15">
      <c r="A89" s="9" t="s">
        <v>127</v>
      </c>
      <c r="B89" s="9" t="s">
        <v>1188</v>
      </c>
      <c r="C89" s="31">
        <v>0.375</v>
      </c>
      <c r="D89" s="45">
        <v>8</v>
      </c>
      <c r="E89" s="46">
        <v>2020</v>
      </c>
      <c r="F89" s="46">
        <v>2016</v>
      </c>
      <c r="G89" s="46" t="s">
        <v>444</v>
      </c>
      <c r="H89" s="9" t="s">
        <v>445</v>
      </c>
      <c r="I89" s="9" t="s">
        <v>446</v>
      </c>
      <c r="J89" s="9" t="s">
        <v>128</v>
      </c>
      <c r="K89" s="49" t="s">
        <v>1188</v>
      </c>
      <c r="L89" s="60" t="e">
        <v>#N/A</v>
      </c>
      <c r="M89" s="60">
        <v>0</v>
      </c>
      <c r="N89" s="60">
        <v>0</v>
      </c>
      <c r="O89" s="60">
        <v>0</v>
      </c>
      <c r="P89" s="60" t="e">
        <v>#N/A</v>
      </c>
      <c r="Q89" s="31" t="s">
        <v>408</v>
      </c>
      <c r="R89" s="61" t="e">
        <v>#N/A</v>
      </c>
      <c r="S89" s="61" t="e">
        <v>#N/A</v>
      </c>
      <c r="T89" s="60" t="e">
        <v>#N/A</v>
      </c>
      <c r="U89" s="60">
        <v>0</v>
      </c>
      <c r="V89" s="60">
        <v>0</v>
      </c>
      <c r="W89" s="60">
        <v>0</v>
      </c>
      <c r="X89" s="60" t="e">
        <v>#N/A</v>
      </c>
      <c r="Y89" s="60" t="e">
        <v>#N/A</v>
      </c>
      <c r="Z89" s="60" t="e">
        <v>#N/A</v>
      </c>
      <c r="AA89" s="31" t="s">
        <v>408</v>
      </c>
      <c r="AB89" s="31" t="s">
        <v>408</v>
      </c>
      <c r="AC89" s="60" t="e">
        <v>#N/A</v>
      </c>
      <c r="AD89" s="60">
        <v>0</v>
      </c>
      <c r="AE89" s="60" t="e">
        <v>#N/A</v>
      </c>
      <c r="AF89" s="31" t="s">
        <v>408</v>
      </c>
      <c r="AG89" s="60" t="e">
        <v>#N/A</v>
      </c>
      <c r="AH89" s="60">
        <v>0</v>
      </c>
      <c r="AI89" s="60" t="e">
        <v>#N/A</v>
      </c>
      <c r="AJ89" s="31" t="s">
        <v>408</v>
      </c>
      <c r="AK89" s="60" t="e">
        <v>#N/A</v>
      </c>
      <c r="AL89" s="60">
        <v>0</v>
      </c>
      <c r="AM89" s="60" t="e">
        <v>#N/A</v>
      </c>
      <c r="AN89" s="62">
        <v>0.375</v>
      </c>
      <c r="AO89" s="9" t="s">
        <v>412</v>
      </c>
      <c r="AP89" s="9" t="s">
        <v>407</v>
      </c>
      <c r="AQ89" s="9" t="s">
        <v>407</v>
      </c>
      <c r="AR89" s="48" t="s">
        <v>408</v>
      </c>
      <c r="AS89" s="9" t="s">
        <v>412</v>
      </c>
      <c r="AT89" s="9" t="s">
        <v>407</v>
      </c>
    </row>
    <row r="90" spans="1:46" ht="12.75" customHeight="1" x14ac:dyDescent="0.15">
      <c r="A90" s="9" t="s">
        <v>168</v>
      </c>
      <c r="B90" s="9" t="s">
        <v>577</v>
      </c>
      <c r="C90" s="31">
        <v>0.625</v>
      </c>
      <c r="D90" s="45">
        <v>8</v>
      </c>
      <c r="E90" s="46">
        <v>2018</v>
      </c>
      <c r="F90" s="46">
        <v>2014</v>
      </c>
      <c r="G90" s="46" t="s">
        <v>403</v>
      </c>
      <c r="H90" s="9" t="s">
        <v>404</v>
      </c>
      <c r="I90" s="9" t="s">
        <v>405</v>
      </c>
      <c r="J90" s="9" t="s">
        <v>144</v>
      </c>
      <c r="K90" s="29" t="s">
        <v>577</v>
      </c>
      <c r="L90" s="60">
        <v>18</v>
      </c>
      <c r="M90" s="60">
        <v>0</v>
      </c>
      <c r="N90" s="60">
        <v>0</v>
      </c>
      <c r="O90" s="60">
        <v>0</v>
      </c>
      <c r="P90" s="60">
        <v>18</v>
      </c>
      <c r="Q90" s="31">
        <v>0</v>
      </c>
      <c r="R90" s="61">
        <v>9</v>
      </c>
      <c r="S90" s="61">
        <v>0</v>
      </c>
      <c r="T90" s="60">
        <v>11</v>
      </c>
      <c r="U90" s="60">
        <v>0</v>
      </c>
      <c r="V90" s="60">
        <v>0</v>
      </c>
      <c r="W90" s="60">
        <v>0</v>
      </c>
      <c r="X90" s="60">
        <v>11</v>
      </c>
      <c r="Y90" s="60">
        <v>0</v>
      </c>
      <c r="Z90" s="60">
        <v>11</v>
      </c>
      <c r="AA90" s="31">
        <v>0</v>
      </c>
      <c r="AB90" s="31">
        <v>0</v>
      </c>
      <c r="AC90" s="60">
        <v>12</v>
      </c>
      <c r="AD90" s="60">
        <v>0</v>
      </c>
      <c r="AE90" s="60">
        <v>12</v>
      </c>
      <c r="AF90" s="31">
        <v>0</v>
      </c>
      <c r="AG90" s="60">
        <v>28</v>
      </c>
      <c r="AH90" s="60">
        <v>0</v>
      </c>
      <c r="AI90" s="60">
        <v>28</v>
      </c>
      <c r="AJ90" s="31">
        <v>0</v>
      </c>
      <c r="AK90" s="60">
        <v>69</v>
      </c>
      <c r="AL90" s="60">
        <v>0</v>
      </c>
      <c r="AM90" s="60">
        <v>69</v>
      </c>
      <c r="AN90" s="62">
        <v>0.5</v>
      </c>
      <c r="AO90" s="9" t="s">
        <v>412</v>
      </c>
      <c r="AP90" s="9" t="s">
        <v>407</v>
      </c>
      <c r="AQ90" s="9" t="s">
        <v>407</v>
      </c>
      <c r="AR90" s="48" t="s">
        <v>411</v>
      </c>
      <c r="AS90" s="9" t="s">
        <v>407</v>
      </c>
      <c r="AT90" s="9" t="s">
        <v>407</v>
      </c>
    </row>
    <row r="91" spans="1:46" ht="12.75" customHeight="1" x14ac:dyDescent="0.15">
      <c r="A91" s="9" t="s">
        <v>99</v>
      </c>
      <c r="B91" s="9" t="s">
        <v>102</v>
      </c>
      <c r="C91" s="31">
        <v>0.5</v>
      </c>
      <c r="D91" s="45">
        <v>8</v>
      </c>
      <c r="E91" s="46">
        <v>2019</v>
      </c>
      <c r="F91" s="46">
        <v>2015</v>
      </c>
      <c r="G91" s="46">
        <v>2022</v>
      </c>
      <c r="H91" s="9" t="s">
        <v>413</v>
      </c>
      <c r="I91" s="9" t="s">
        <v>414</v>
      </c>
      <c r="J91" s="9" t="s">
        <v>67</v>
      </c>
      <c r="K91" s="29" t="s">
        <v>102</v>
      </c>
      <c r="L91" s="60">
        <v>51</v>
      </c>
      <c r="M91" s="60">
        <v>0</v>
      </c>
      <c r="N91" s="60">
        <v>0</v>
      </c>
      <c r="O91" s="60">
        <v>0</v>
      </c>
      <c r="P91" s="60">
        <v>51</v>
      </c>
      <c r="Q91" s="31">
        <v>0</v>
      </c>
      <c r="R91" s="61">
        <v>26</v>
      </c>
      <c r="S91" s="61">
        <v>0</v>
      </c>
      <c r="T91" s="60">
        <v>25</v>
      </c>
      <c r="U91" s="60">
        <v>2</v>
      </c>
      <c r="V91" s="60">
        <v>0</v>
      </c>
      <c r="W91" s="60">
        <v>2</v>
      </c>
      <c r="X91" s="60">
        <v>23</v>
      </c>
      <c r="Y91" s="60">
        <v>2</v>
      </c>
      <c r="Z91" s="60">
        <v>23</v>
      </c>
      <c r="AA91" s="31">
        <v>0.08</v>
      </c>
      <c r="AB91" s="31">
        <v>0.08</v>
      </c>
      <c r="AC91" s="60">
        <v>31</v>
      </c>
      <c r="AD91" s="60">
        <v>0</v>
      </c>
      <c r="AE91" s="60">
        <v>31</v>
      </c>
      <c r="AF91" s="31">
        <v>0</v>
      </c>
      <c r="AG91" s="60">
        <v>34</v>
      </c>
      <c r="AH91" s="60">
        <v>8</v>
      </c>
      <c r="AI91" s="60">
        <v>26</v>
      </c>
      <c r="AJ91" s="31">
        <v>0.23529411764705882</v>
      </c>
      <c r="AK91" s="60">
        <v>141</v>
      </c>
      <c r="AL91" s="60">
        <v>10</v>
      </c>
      <c r="AM91" s="60">
        <v>131</v>
      </c>
      <c r="AN91" s="62">
        <v>0.5</v>
      </c>
      <c r="AO91" s="9" t="s">
        <v>412</v>
      </c>
      <c r="AP91" s="9" t="s">
        <v>407</v>
      </c>
      <c r="AQ91" s="9" t="s">
        <v>407</v>
      </c>
      <c r="AR91" s="48" t="s">
        <v>411</v>
      </c>
      <c r="AS91" s="9" t="s">
        <v>407</v>
      </c>
      <c r="AT91" s="9" t="s">
        <v>407</v>
      </c>
    </row>
    <row r="92" spans="1:46" ht="12.75" customHeight="1" x14ac:dyDescent="0.15">
      <c r="A92" s="9" t="s">
        <v>168</v>
      </c>
      <c r="B92" s="9" t="s">
        <v>189</v>
      </c>
      <c r="C92" s="31">
        <v>0.625</v>
      </c>
      <c r="D92" s="45">
        <v>8</v>
      </c>
      <c r="E92" s="46">
        <v>2018</v>
      </c>
      <c r="F92" s="46">
        <v>2014</v>
      </c>
      <c r="G92" s="46" t="s">
        <v>403</v>
      </c>
      <c r="H92" s="9" t="s">
        <v>404</v>
      </c>
      <c r="I92" s="9" t="s">
        <v>405</v>
      </c>
      <c r="J92" s="9" t="s">
        <v>144</v>
      </c>
      <c r="K92" s="49" t="s">
        <v>189</v>
      </c>
      <c r="L92" s="60">
        <v>98</v>
      </c>
      <c r="M92" s="60">
        <v>0</v>
      </c>
      <c r="N92" s="60">
        <v>0</v>
      </c>
      <c r="O92" s="60">
        <v>0</v>
      </c>
      <c r="P92" s="60">
        <v>98</v>
      </c>
      <c r="Q92" s="31">
        <v>0</v>
      </c>
      <c r="R92" s="61">
        <v>49</v>
      </c>
      <c r="S92" s="61">
        <v>0</v>
      </c>
      <c r="T92" s="60">
        <v>60</v>
      </c>
      <c r="U92" s="60">
        <v>0</v>
      </c>
      <c r="V92" s="60">
        <v>0</v>
      </c>
      <c r="W92" s="60">
        <v>0</v>
      </c>
      <c r="X92" s="60">
        <v>60</v>
      </c>
      <c r="Y92" s="60">
        <v>0</v>
      </c>
      <c r="Z92" s="60">
        <v>60</v>
      </c>
      <c r="AA92" s="31">
        <v>0</v>
      </c>
      <c r="AB92" s="31">
        <v>0</v>
      </c>
      <c r="AC92" s="60">
        <v>66</v>
      </c>
      <c r="AD92" s="60">
        <v>54</v>
      </c>
      <c r="AE92" s="60">
        <v>12</v>
      </c>
      <c r="AF92" s="31">
        <v>0.81818181818181823</v>
      </c>
      <c r="AG92" s="60">
        <v>173</v>
      </c>
      <c r="AH92" s="60">
        <v>181</v>
      </c>
      <c r="AI92" s="60">
        <v>0</v>
      </c>
      <c r="AJ92" s="31">
        <v>1.046242774566474</v>
      </c>
      <c r="AK92" s="60">
        <v>397</v>
      </c>
      <c r="AL92" s="60">
        <v>235</v>
      </c>
      <c r="AM92" s="60">
        <v>170</v>
      </c>
      <c r="AN92" s="62">
        <v>0.5</v>
      </c>
      <c r="AO92" s="9" t="s">
        <v>407</v>
      </c>
      <c r="AP92" s="9" t="s">
        <v>412</v>
      </c>
      <c r="AQ92" s="9" t="s">
        <v>407</v>
      </c>
      <c r="AR92" s="48" t="s">
        <v>411</v>
      </c>
      <c r="AS92" s="9" t="s">
        <v>407</v>
      </c>
      <c r="AT92" s="9" t="s">
        <v>412</v>
      </c>
    </row>
    <row r="93" spans="1:46" ht="12.75" customHeight="1" x14ac:dyDescent="0.15">
      <c r="A93" s="9" t="s">
        <v>97</v>
      </c>
      <c r="B93" s="9" t="s">
        <v>97</v>
      </c>
      <c r="C93" s="31">
        <v>1</v>
      </c>
      <c r="D93" s="45">
        <v>5</v>
      </c>
      <c r="E93" s="46">
        <v>2017</v>
      </c>
      <c r="F93" s="46">
        <v>2014</v>
      </c>
      <c r="G93" s="46">
        <v>2018</v>
      </c>
      <c r="H93" s="9" t="s">
        <v>422</v>
      </c>
      <c r="I93" s="9" t="s">
        <v>423</v>
      </c>
      <c r="J93" s="9" t="s">
        <v>83</v>
      </c>
      <c r="K93" s="29" t="s">
        <v>97</v>
      </c>
      <c r="L93" s="60" t="e">
        <v>#N/A</v>
      </c>
      <c r="M93" s="60">
        <v>0</v>
      </c>
      <c r="N93" s="60">
        <v>0</v>
      </c>
      <c r="O93" s="60">
        <v>0</v>
      </c>
      <c r="P93" s="60" t="e">
        <v>#N/A</v>
      </c>
      <c r="Q93" s="31" t="s">
        <v>408</v>
      </c>
      <c r="R93" s="61" t="e">
        <v>#N/A</v>
      </c>
      <c r="S93" s="61" t="e">
        <v>#N/A</v>
      </c>
      <c r="T93" s="60" t="e">
        <v>#N/A</v>
      </c>
      <c r="U93" s="60">
        <v>0</v>
      </c>
      <c r="V93" s="60">
        <v>0</v>
      </c>
      <c r="W93" s="60">
        <v>0</v>
      </c>
      <c r="X93" s="60" t="e">
        <v>#N/A</v>
      </c>
      <c r="Y93" s="60" t="e">
        <v>#N/A</v>
      </c>
      <c r="Z93" s="60" t="e">
        <v>#N/A</v>
      </c>
      <c r="AA93" s="31" t="s">
        <v>408</v>
      </c>
      <c r="AB93" s="31" t="s">
        <v>408</v>
      </c>
      <c r="AC93" s="60" t="e">
        <v>#N/A</v>
      </c>
      <c r="AD93" s="60">
        <v>0</v>
      </c>
      <c r="AE93" s="60" t="e">
        <v>#N/A</v>
      </c>
      <c r="AF93" s="31" t="s">
        <v>408</v>
      </c>
      <c r="AG93" s="60" t="e">
        <v>#N/A</v>
      </c>
      <c r="AH93" s="60">
        <v>0</v>
      </c>
      <c r="AI93" s="60" t="e">
        <v>#N/A</v>
      </c>
      <c r="AJ93" s="31" t="s">
        <v>408</v>
      </c>
      <c r="AK93" s="60" t="e">
        <v>#N/A</v>
      </c>
      <c r="AL93" s="60">
        <v>0</v>
      </c>
      <c r="AM93" s="60" t="e">
        <v>#N/A</v>
      </c>
      <c r="AN93" s="62">
        <v>1</v>
      </c>
      <c r="AO93" s="9" t="s">
        <v>412</v>
      </c>
      <c r="AP93" s="9" t="s">
        <v>407</v>
      </c>
      <c r="AQ93" s="9" t="s">
        <v>407</v>
      </c>
      <c r="AR93" s="48" t="s">
        <v>408</v>
      </c>
      <c r="AS93" s="9" t="s">
        <v>412</v>
      </c>
      <c r="AT93" s="9" t="s">
        <v>407</v>
      </c>
    </row>
    <row r="94" spans="1:46" ht="12.75" customHeight="1" x14ac:dyDescent="0.15">
      <c r="A94" s="9" t="s">
        <v>97</v>
      </c>
      <c r="B94" s="9" t="s">
        <v>98</v>
      </c>
      <c r="C94" s="31">
        <v>1</v>
      </c>
      <c r="D94" s="45">
        <v>5</v>
      </c>
      <c r="E94" s="46">
        <v>2017</v>
      </c>
      <c r="F94" s="46">
        <v>2014</v>
      </c>
      <c r="G94" s="46">
        <v>2018</v>
      </c>
      <c r="H94" s="9" t="s">
        <v>422</v>
      </c>
      <c r="I94" s="9" t="s">
        <v>423</v>
      </c>
      <c r="J94" s="9" t="s">
        <v>83</v>
      </c>
      <c r="K94" s="29" t="s">
        <v>98</v>
      </c>
      <c r="L94" s="60">
        <v>107</v>
      </c>
      <c r="M94" s="60">
        <v>8</v>
      </c>
      <c r="N94" s="60">
        <v>1</v>
      </c>
      <c r="O94" s="60">
        <v>7</v>
      </c>
      <c r="P94" s="60">
        <v>99</v>
      </c>
      <c r="Q94" s="31">
        <v>7.476635514018691E-2</v>
      </c>
      <c r="R94" s="61">
        <v>107</v>
      </c>
      <c r="S94" s="61">
        <v>0</v>
      </c>
      <c r="T94" s="60">
        <v>91</v>
      </c>
      <c r="U94" s="60">
        <v>5</v>
      </c>
      <c r="V94" s="60">
        <v>0</v>
      </c>
      <c r="W94" s="60">
        <v>5</v>
      </c>
      <c r="X94" s="60">
        <v>86</v>
      </c>
      <c r="Y94" s="60">
        <v>5</v>
      </c>
      <c r="Z94" s="60">
        <v>86</v>
      </c>
      <c r="AA94" s="31">
        <v>5.4945054945054944E-2</v>
      </c>
      <c r="AB94" s="31">
        <v>5.4945054945054944E-2</v>
      </c>
      <c r="AC94" s="60">
        <v>91</v>
      </c>
      <c r="AD94" s="60">
        <v>71</v>
      </c>
      <c r="AE94" s="60">
        <v>20</v>
      </c>
      <c r="AF94" s="31">
        <v>0.78021978021978022</v>
      </c>
      <c r="AG94" s="60">
        <v>210</v>
      </c>
      <c r="AH94" s="60">
        <v>52</v>
      </c>
      <c r="AI94" s="60">
        <v>158</v>
      </c>
      <c r="AJ94" s="31">
        <v>0.24761904761904763</v>
      </c>
      <c r="AK94" s="60">
        <v>499</v>
      </c>
      <c r="AL94" s="60">
        <v>136</v>
      </c>
      <c r="AM94" s="60">
        <v>363</v>
      </c>
      <c r="AN94" s="62">
        <v>1</v>
      </c>
      <c r="AO94" s="9" t="s">
        <v>412</v>
      </c>
      <c r="AP94" s="9" t="s">
        <v>407</v>
      </c>
      <c r="AQ94" s="9" t="s">
        <v>407</v>
      </c>
      <c r="AR94" s="48" t="s">
        <v>411</v>
      </c>
      <c r="AS94" s="9" t="s">
        <v>407</v>
      </c>
      <c r="AT94" s="9" t="s">
        <v>407</v>
      </c>
    </row>
    <row r="95" spans="1:46" ht="12.75" customHeight="1" x14ac:dyDescent="0.15">
      <c r="A95" s="9" t="s">
        <v>168</v>
      </c>
      <c r="B95" s="9" t="s">
        <v>190</v>
      </c>
      <c r="C95" s="31">
        <v>0.625</v>
      </c>
      <c r="D95" s="45">
        <v>8</v>
      </c>
      <c r="E95" s="46">
        <v>2018</v>
      </c>
      <c r="F95" s="46">
        <v>2014</v>
      </c>
      <c r="G95" s="46" t="s">
        <v>403</v>
      </c>
      <c r="H95" s="9" t="s">
        <v>404</v>
      </c>
      <c r="I95" s="9" t="s">
        <v>405</v>
      </c>
      <c r="J95" s="9" t="s">
        <v>144</v>
      </c>
      <c r="K95" s="49" t="s">
        <v>190</v>
      </c>
      <c r="L95" s="60">
        <v>508</v>
      </c>
      <c r="M95" s="60">
        <v>88</v>
      </c>
      <c r="N95" s="60">
        <v>88</v>
      </c>
      <c r="O95" s="60">
        <v>0</v>
      </c>
      <c r="P95" s="60">
        <v>420</v>
      </c>
      <c r="Q95" s="31">
        <v>0.17322834645669291</v>
      </c>
      <c r="R95" s="61">
        <v>254</v>
      </c>
      <c r="S95" s="61">
        <v>0</v>
      </c>
      <c r="T95" s="60">
        <v>310</v>
      </c>
      <c r="U95" s="60">
        <v>97</v>
      </c>
      <c r="V95" s="60">
        <v>97</v>
      </c>
      <c r="W95" s="60">
        <v>0</v>
      </c>
      <c r="X95" s="60">
        <v>213</v>
      </c>
      <c r="Y95" s="60">
        <v>97</v>
      </c>
      <c r="Z95" s="60">
        <v>213</v>
      </c>
      <c r="AA95" s="31">
        <v>0.31290322580645163</v>
      </c>
      <c r="AB95" s="31">
        <v>0.31290322580645163</v>
      </c>
      <c r="AC95" s="60">
        <v>337</v>
      </c>
      <c r="AD95" s="60">
        <v>1</v>
      </c>
      <c r="AE95" s="60">
        <v>336</v>
      </c>
      <c r="AF95" s="31">
        <v>2.967359050445104E-3</v>
      </c>
      <c r="AG95" s="60">
        <v>862</v>
      </c>
      <c r="AH95" s="60">
        <v>3105</v>
      </c>
      <c r="AI95" s="60">
        <v>0</v>
      </c>
      <c r="AJ95" s="31">
        <v>3.6020881670533642</v>
      </c>
      <c r="AK95" s="60">
        <v>2017</v>
      </c>
      <c r="AL95" s="60">
        <v>3291</v>
      </c>
      <c r="AM95" s="60">
        <v>969</v>
      </c>
      <c r="AN95" s="62">
        <v>0.5</v>
      </c>
      <c r="AO95" s="9" t="s">
        <v>407</v>
      </c>
      <c r="AP95" s="9" t="s">
        <v>412</v>
      </c>
      <c r="AQ95" s="9" t="s">
        <v>407</v>
      </c>
      <c r="AR95" s="48" t="s">
        <v>438</v>
      </c>
      <c r="AS95" s="9" t="s">
        <v>407</v>
      </c>
      <c r="AT95" s="9" t="s">
        <v>412</v>
      </c>
    </row>
    <row r="96" spans="1:46" ht="12.75" customHeight="1" x14ac:dyDescent="0.15">
      <c r="A96" s="9" t="s">
        <v>168</v>
      </c>
      <c r="B96" s="9" t="s">
        <v>191</v>
      </c>
      <c r="C96" s="31">
        <v>0.625</v>
      </c>
      <c r="D96" s="45">
        <v>8</v>
      </c>
      <c r="E96" s="46">
        <v>2018</v>
      </c>
      <c r="F96" s="46">
        <v>2014</v>
      </c>
      <c r="G96" s="46" t="s">
        <v>403</v>
      </c>
      <c r="H96" s="9" t="s">
        <v>404</v>
      </c>
      <c r="I96" s="9" t="s">
        <v>405</v>
      </c>
      <c r="J96" s="9" t="s">
        <v>144</v>
      </c>
      <c r="K96" s="49" t="s">
        <v>191</v>
      </c>
      <c r="L96" s="60">
        <v>171</v>
      </c>
      <c r="M96" s="60">
        <v>0</v>
      </c>
      <c r="N96" s="60">
        <v>0</v>
      </c>
      <c r="O96" s="60">
        <v>0</v>
      </c>
      <c r="P96" s="60">
        <v>171</v>
      </c>
      <c r="Q96" s="31">
        <v>0</v>
      </c>
      <c r="R96" s="61">
        <v>86</v>
      </c>
      <c r="S96" s="61">
        <v>0</v>
      </c>
      <c r="T96" s="60">
        <v>100</v>
      </c>
      <c r="U96" s="60">
        <v>0</v>
      </c>
      <c r="V96" s="60">
        <v>0</v>
      </c>
      <c r="W96" s="60">
        <v>0</v>
      </c>
      <c r="X96" s="60">
        <v>100</v>
      </c>
      <c r="Y96" s="60">
        <v>0</v>
      </c>
      <c r="Z96" s="60">
        <v>100</v>
      </c>
      <c r="AA96" s="31">
        <v>0</v>
      </c>
      <c r="AB96" s="31">
        <v>0</v>
      </c>
      <c r="AC96" s="60">
        <v>108</v>
      </c>
      <c r="AD96" s="60">
        <v>0</v>
      </c>
      <c r="AE96" s="60">
        <v>108</v>
      </c>
      <c r="AF96" s="31">
        <v>0</v>
      </c>
      <c r="AG96" s="60">
        <v>267</v>
      </c>
      <c r="AH96" s="60">
        <v>483</v>
      </c>
      <c r="AI96" s="60">
        <v>0</v>
      </c>
      <c r="AJ96" s="31">
        <v>1.8089887640449438</v>
      </c>
      <c r="AK96" s="60">
        <v>646</v>
      </c>
      <c r="AL96" s="60">
        <v>483</v>
      </c>
      <c r="AM96" s="60">
        <v>379</v>
      </c>
      <c r="AN96" s="62">
        <v>0.5</v>
      </c>
      <c r="AO96" s="9" t="s">
        <v>407</v>
      </c>
      <c r="AP96" s="9" t="s">
        <v>412</v>
      </c>
      <c r="AQ96" s="9" t="s">
        <v>407</v>
      </c>
      <c r="AR96" s="48" t="s">
        <v>411</v>
      </c>
      <c r="AS96" s="9" t="s">
        <v>407</v>
      </c>
      <c r="AT96" s="9" t="s">
        <v>412</v>
      </c>
    </row>
    <row r="97" spans="1:46" ht="12.75" customHeight="1" x14ac:dyDescent="0.15">
      <c r="A97" s="9" t="s">
        <v>99</v>
      </c>
      <c r="B97" s="9" t="s">
        <v>103</v>
      </c>
      <c r="C97" s="31">
        <v>0.5</v>
      </c>
      <c r="D97" s="45">
        <v>8</v>
      </c>
      <c r="E97" s="46">
        <v>2019</v>
      </c>
      <c r="F97" s="46">
        <v>2015</v>
      </c>
      <c r="G97" s="46">
        <v>2022</v>
      </c>
      <c r="H97" s="9" t="s">
        <v>413</v>
      </c>
      <c r="I97" s="9" t="s">
        <v>414</v>
      </c>
      <c r="J97" s="9" t="s">
        <v>67</v>
      </c>
      <c r="K97" s="29" t="s">
        <v>103</v>
      </c>
      <c r="L97" s="60">
        <v>798</v>
      </c>
      <c r="M97" s="60">
        <v>19</v>
      </c>
      <c r="N97" s="60">
        <v>19</v>
      </c>
      <c r="O97" s="60">
        <v>0</v>
      </c>
      <c r="P97" s="60">
        <v>779</v>
      </c>
      <c r="Q97" s="31">
        <v>2.3809523809523808E-2</v>
      </c>
      <c r="R97" s="61">
        <v>399</v>
      </c>
      <c r="S97" s="61">
        <v>0</v>
      </c>
      <c r="T97" s="60">
        <v>444</v>
      </c>
      <c r="U97" s="60">
        <v>3</v>
      </c>
      <c r="V97" s="60">
        <v>3</v>
      </c>
      <c r="W97" s="60">
        <v>0</v>
      </c>
      <c r="X97" s="60">
        <v>441</v>
      </c>
      <c r="Y97" s="60">
        <v>3</v>
      </c>
      <c r="Z97" s="60">
        <v>441</v>
      </c>
      <c r="AA97" s="31">
        <v>6.7567567567567571E-3</v>
      </c>
      <c r="AB97" s="31">
        <v>6.7567567567567571E-3</v>
      </c>
      <c r="AC97" s="60">
        <v>559</v>
      </c>
      <c r="AD97" s="60">
        <v>4</v>
      </c>
      <c r="AE97" s="60">
        <v>555</v>
      </c>
      <c r="AF97" s="31">
        <v>7.1556350626118068E-3</v>
      </c>
      <c r="AG97" s="60">
        <v>1677</v>
      </c>
      <c r="AH97" s="60">
        <v>180</v>
      </c>
      <c r="AI97" s="60">
        <v>1497</v>
      </c>
      <c r="AJ97" s="31">
        <v>0.1073345259391771</v>
      </c>
      <c r="AK97" s="60">
        <v>3478</v>
      </c>
      <c r="AL97" s="60">
        <v>206</v>
      </c>
      <c r="AM97" s="60">
        <v>3272</v>
      </c>
      <c r="AN97" s="62">
        <v>0.5</v>
      </c>
      <c r="AO97" s="9" t="s">
        <v>412</v>
      </c>
      <c r="AP97" s="9" t="s">
        <v>407</v>
      </c>
      <c r="AQ97" s="9" t="s">
        <v>407</v>
      </c>
      <c r="AR97" s="48" t="s">
        <v>411</v>
      </c>
      <c r="AS97" s="9" t="s">
        <v>407</v>
      </c>
      <c r="AT97" s="9" t="s">
        <v>407</v>
      </c>
    </row>
    <row r="98" spans="1:46" ht="12.75" customHeight="1" x14ac:dyDescent="0.15">
      <c r="A98" s="9" t="s">
        <v>99</v>
      </c>
      <c r="B98" s="9" t="s">
        <v>104</v>
      </c>
      <c r="C98" s="31">
        <v>0.5</v>
      </c>
      <c r="D98" s="45">
        <v>8</v>
      </c>
      <c r="E98" s="46">
        <v>2019</v>
      </c>
      <c r="F98" s="46">
        <v>2015</v>
      </c>
      <c r="G98" s="46">
        <v>2022</v>
      </c>
      <c r="H98" s="9" t="s">
        <v>413</v>
      </c>
      <c r="I98" s="9" t="s">
        <v>414</v>
      </c>
      <c r="J98" s="9" t="s">
        <v>67</v>
      </c>
      <c r="K98" s="29" t="s">
        <v>104</v>
      </c>
      <c r="L98" s="60">
        <v>374</v>
      </c>
      <c r="M98" s="60">
        <v>63</v>
      </c>
      <c r="N98" s="60">
        <v>62</v>
      </c>
      <c r="O98" s="60">
        <v>1</v>
      </c>
      <c r="P98" s="60">
        <v>311</v>
      </c>
      <c r="Q98" s="31">
        <v>0.16844919786096257</v>
      </c>
      <c r="R98" s="61">
        <v>187</v>
      </c>
      <c r="S98" s="61">
        <v>0</v>
      </c>
      <c r="T98" s="60">
        <v>218</v>
      </c>
      <c r="U98" s="60">
        <v>182</v>
      </c>
      <c r="V98" s="60">
        <v>174</v>
      </c>
      <c r="W98" s="60">
        <v>8</v>
      </c>
      <c r="X98" s="60">
        <v>36</v>
      </c>
      <c r="Y98" s="60">
        <v>182</v>
      </c>
      <c r="Z98" s="60">
        <v>36</v>
      </c>
      <c r="AA98" s="31">
        <v>0.83486238532110091</v>
      </c>
      <c r="AB98" s="31">
        <v>0.83486238532110091</v>
      </c>
      <c r="AC98" s="60">
        <v>243</v>
      </c>
      <c r="AD98" s="60">
        <v>125</v>
      </c>
      <c r="AE98" s="60">
        <v>118</v>
      </c>
      <c r="AF98" s="31">
        <v>0.51440329218106995</v>
      </c>
      <c r="AG98" s="60">
        <v>532</v>
      </c>
      <c r="AH98" s="60">
        <v>1155</v>
      </c>
      <c r="AI98" s="60">
        <v>0</v>
      </c>
      <c r="AJ98" s="31">
        <v>2.1710526315789473</v>
      </c>
      <c r="AK98" s="60">
        <v>1367</v>
      </c>
      <c r="AL98" s="60">
        <v>1525</v>
      </c>
      <c r="AM98" s="60">
        <v>465</v>
      </c>
      <c r="AN98" s="62">
        <v>0.5</v>
      </c>
      <c r="AO98" s="9" t="s">
        <v>407</v>
      </c>
      <c r="AP98" s="9" t="s">
        <v>412</v>
      </c>
      <c r="AQ98" s="9" t="s">
        <v>407</v>
      </c>
      <c r="AR98" s="48" t="s">
        <v>411</v>
      </c>
      <c r="AS98" s="9" t="s">
        <v>407</v>
      </c>
      <c r="AT98" s="9" t="s">
        <v>412</v>
      </c>
    </row>
    <row r="99" spans="1:46" ht="12.75" customHeight="1" x14ac:dyDescent="0.15">
      <c r="A99" s="9" t="s">
        <v>127</v>
      </c>
      <c r="B99" s="9" t="s">
        <v>1282</v>
      </c>
      <c r="C99" s="31">
        <v>0.375</v>
      </c>
      <c r="D99" s="45">
        <v>8</v>
      </c>
      <c r="E99" s="46">
        <v>2020</v>
      </c>
      <c r="F99" s="46">
        <v>2016</v>
      </c>
      <c r="G99" s="46" t="s">
        <v>444</v>
      </c>
      <c r="H99" s="9" t="s">
        <v>445</v>
      </c>
      <c r="I99" s="9" t="s">
        <v>446</v>
      </c>
      <c r="J99" s="9" t="s">
        <v>128</v>
      </c>
      <c r="K99" s="49" t="s">
        <v>1282</v>
      </c>
      <c r="L99" s="60">
        <v>111</v>
      </c>
      <c r="M99" s="60">
        <v>0</v>
      </c>
      <c r="N99" s="60">
        <v>0</v>
      </c>
      <c r="O99" s="60">
        <v>0</v>
      </c>
      <c r="P99" s="60">
        <v>111</v>
      </c>
      <c r="Q99" s="31">
        <v>0</v>
      </c>
      <c r="R99" s="61">
        <v>42</v>
      </c>
      <c r="S99" s="61">
        <v>0</v>
      </c>
      <c r="T99" s="60">
        <v>86</v>
      </c>
      <c r="U99" s="60">
        <v>1</v>
      </c>
      <c r="V99" s="60">
        <v>0</v>
      </c>
      <c r="W99" s="60">
        <v>1</v>
      </c>
      <c r="X99" s="60">
        <v>85</v>
      </c>
      <c r="Y99" s="60">
        <v>1</v>
      </c>
      <c r="Z99" s="60">
        <v>85</v>
      </c>
      <c r="AA99" s="31">
        <v>1.1627906976744186E-2</v>
      </c>
      <c r="AB99" s="31">
        <v>1.1627906976744186E-2</v>
      </c>
      <c r="AC99" s="60">
        <v>105</v>
      </c>
      <c r="AD99" s="60">
        <v>1</v>
      </c>
      <c r="AE99" s="60">
        <v>104</v>
      </c>
      <c r="AF99" s="31">
        <v>9.5238095238095247E-3</v>
      </c>
      <c r="AG99" s="60">
        <v>367</v>
      </c>
      <c r="AH99" s="60">
        <v>0</v>
      </c>
      <c r="AI99" s="60">
        <v>367</v>
      </c>
      <c r="AJ99" s="31">
        <v>0</v>
      </c>
      <c r="AK99" s="60">
        <v>669</v>
      </c>
      <c r="AL99" s="60">
        <v>2</v>
      </c>
      <c r="AM99" s="60">
        <v>667</v>
      </c>
      <c r="AN99" s="62">
        <v>0.375</v>
      </c>
      <c r="AO99" s="9" t="s">
        <v>412</v>
      </c>
      <c r="AP99" s="9" t="s">
        <v>407</v>
      </c>
      <c r="AQ99" s="9" t="s">
        <v>407</v>
      </c>
      <c r="AR99" s="48" t="s">
        <v>411</v>
      </c>
      <c r="AS99" s="9" t="s">
        <v>407</v>
      </c>
      <c r="AT99" s="9" t="s">
        <v>407</v>
      </c>
    </row>
    <row r="100" spans="1:46" ht="12.75" customHeight="1" x14ac:dyDescent="0.15">
      <c r="A100" s="9" t="s">
        <v>542</v>
      </c>
      <c r="B100" s="9" t="s">
        <v>543</v>
      </c>
      <c r="C100" s="31">
        <v>1</v>
      </c>
      <c r="D100" s="45">
        <v>5</v>
      </c>
      <c r="E100" s="46">
        <v>2017</v>
      </c>
      <c r="F100" s="46">
        <v>2014</v>
      </c>
      <c r="G100" s="46">
        <v>2018</v>
      </c>
      <c r="H100" s="9" t="s">
        <v>422</v>
      </c>
      <c r="I100" s="9" t="s">
        <v>423</v>
      </c>
      <c r="J100" s="9" t="s">
        <v>83</v>
      </c>
      <c r="K100" s="29" t="s">
        <v>543</v>
      </c>
      <c r="L100" s="60">
        <v>38</v>
      </c>
      <c r="M100" s="60">
        <v>0</v>
      </c>
      <c r="N100" s="60">
        <v>0</v>
      </c>
      <c r="O100" s="60">
        <v>0</v>
      </c>
      <c r="P100" s="60">
        <v>38</v>
      </c>
      <c r="Q100" s="31">
        <v>0</v>
      </c>
      <c r="R100" s="61">
        <v>38</v>
      </c>
      <c r="S100" s="61">
        <v>0</v>
      </c>
      <c r="T100" s="60">
        <v>30</v>
      </c>
      <c r="U100" s="60">
        <v>0</v>
      </c>
      <c r="V100" s="60">
        <v>0</v>
      </c>
      <c r="W100" s="60">
        <v>0</v>
      </c>
      <c r="X100" s="60">
        <v>30</v>
      </c>
      <c r="Y100" s="60">
        <v>0</v>
      </c>
      <c r="Z100" s="60">
        <v>30</v>
      </c>
      <c r="AA100" s="31">
        <v>0</v>
      </c>
      <c r="AB100" s="31">
        <v>0</v>
      </c>
      <c r="AC100" s="60">
        <v>33</v>
      </c>
      <c r="AD100" s="60">
        <v>4</v>
      </c>
      <c r="AE100" s="60">
        <v>29</v>
      </c>
      <c r="AF100" s="31">
        <v>0.12121212121212122</v>
      </c>
      <c r="AG100" s="60">
        <v>75</v>
      </c>
      <c r="AH100" s="60">
        <v>13</v>
      </c>
      <c r="AI100" s="60">
        <v>62</v>
      </c>
      <c r="AJ100" s="31">
        <v>0.17333333333333334</v>
      </c>
      <c r="AK100" s="60">
        <v>176</v>
      </c>
      <c r="AL100" s="60">
        <v>17</v>
      </c>
      <c r="AM100" s="60">
        <v>159</v>
      </c>
      <c r="AN100" s="62">
        <v>1</v>
      </c>
      <c r="AO100" s="9" t="s">
        <v>412</v>
      </c>
      <c r="AP100" s="9" t="s">
        <v>407</v>
      </c>
      <c r="AQ100" s="9" t="s">
        <v>407</v>
      </c>
      <c r="AR100" s="48" t="s">
        <v>411</v>
      </c>
      <c r="AS100" s="9" t="s">
        <v>407</v>
      </c>
      <c r="AT100" s="9" t="s">
        <v>407</v>
      </c>
    </row>
    <row r="101" spans="1:46" ht="12.75" customHeight="1" x14ac:dyDescent="0.15">
      <c r="A101" s="9" t="s">
        <v>168</v>
      </c>
      <c r="B101" s="9" t="s">
        <v>620</v>
      </c>
      <c r="C101" s="31">
        <v>0.625</v>
      </c>
      <c r="D101" s="45">
        <v>8</v>
      </c>
      <c r="E101" s="46">
        <v>2018</v>
      </c>
      <c r="F101" s="46">
        <v>2014</v>
      </c>
      <c r="G101" s="46" t="s">
        <v>403</v>
      </c>
      <c r="H101" s="9" t="s">
        <v>404</v>
      </c>
      <c r="I101" s="9" t="s">
        <v>405</v>
      </c>
      <c r="J101" s="9" t="s">
        <v>144</v>
      </c>
      <c r="K101" s="49" t="s">
        <v>620</v>
      </c>
      <c r="L101" s="60">
        <v>32</v>
      </c>
      <c r="M101" s="60">
        <v>0</v>
      </c>
      <c r="N101" s="60">
        <v>0</v>
      </c>
      <c r="O101" s="60">
        <v>0</v>
      </c>
      <c r="P101" s="60">
        <v>32</v>
      </c>
      <c r="Q101" s="31">
        <v>0</v>
      </c>
      <c r="R101" s="61">
        <v>16</v>
      </c>
      <c r="S101" s="61">
        <v>0</v>
      </c>
      <c r="T101" s="60">
        <v>19</v>
      </c>
      <c r="U101" s="60">
        <v>0</v>
      </c>
      <c r="V101" s="60">
        <v>0</v>
      </c>
      <c r="W101" s="60">
        <v>0</v>
      </c>
      <c r="X101" s="60">
        <v>19</v>
      </c>
      <c r="Y101" s="60">
        <v>0</v>
      </c>
      <c r="Z101" s="60">
        <v>19</v>
      </c>
      <c r="AA101" s="31">
        <v>0</v>
      </c>
      <c r="AB101" s="31">
        <v>0</v>
      </c>
      <c r="AC101" s="60">
        <v>21</v>
      </c>
      <c r="AD101" s="60">
        <v>0</v>
      </c>
      <c r="AE101" s="60">
        <v>21</v>
      </c>
      <c r="AF101" s="31">
        <v>0</v>
      </c>
      <c r="AG101" s="60">
        <v>57</v>
      </c>
      <c r="AH101" s="60">
        <v>0</v>
      </c>
      <c r="AI101" s="60">
        <v>57</v>
      </c>
      <c r="AJ101" s="31">
        <v>0</v>
      </c>
      <c r="AK101" s="60">
        <v>129</v>
      </c>
      <c r="AL101" s="60">
        <v>0</v>
      </c>
      <c r="AM101" s="60">
        <v>129</v>
      </c>
      <c r="AN101" s="62">
        <v>0.5</v>
      </c>
      <c r="AO101" s="9" t="s">
        <v>412</v>
      </c>
      <c r="AP101" s="9" t="s">
        <v>407</v>
      </c>
      <c r="AQ101" s="9" t="s">
        <v>407</v>
      </c>
      <c r="AR101" s="48" t="s">
        <v>411</v>
      </c>
      <c r="AS101" s="9" t="s">
        <v>407</v>
      </c>
      <c r="AT101" s="9" t="s">
        <v>407</v>
      </c>
    </row>
    <row r="102" spans="1:46" ht="12.75" customHeight="1" x14ac:dyDescent="0.15">
      <c r="A102" s="9" t="s">
        <v>416</v>
      </c>
      <c r="B102" s="9" t="s">
        <v>420</v>
      </c>
      <c r="C102" s="31">
        <v>0.75</v>
      </c>
      <c r="D102" s="45">
        <v>8</v>
      </c>
      <c r="E102" s="46">
        <v>2017</v>
      </c>
      <c r="F102" s="46">
        <v>2013</v>
      </c>
      <c r="G102" s="46">
        <v>2020</v>
      </c>
      <c r="H102" s="9" t="s">
        <v>512</v>
      </c>
      <c r="I102" s="9" t="s">
        <v>513</v>
      </c>
      <c r="J102" s="9" t="s">
        <v>417</v>
      </c>
      <c r="K102" s="29" t="s">
        <v>420</v>
      </c>
      <c r="L102" s="60">
        <v>13</v>
      </c>
      <c r="M102" s="60">
        <v>12</v>
      </c>
      <c r="N102" s="60">
        <v>12</v>
      </c>
      <c r="O102" s="60">
        <v>0</v>
      </c>
      <c r="P102" s="60">
        <v>1</v>
      </c>
      <c r="Q102" s="31">
        <v>0.92307692307692313</v>
      </c>
      <c r="R102" s="61">
        <v>7</v>
      </c>
      <c r="S102" s="61">
        <v>5</v>
      </c>
      <c r="T102" s="60">
        <v>9</v>
      </c>
      <c r="U102" s="60">
        <v>0</v>
      </c>
      <c r="V102" s="60">
        <v>0</v>
      </c>
      <c r="W102" s="60">
        <v>0</v>
      </c>
      <c r="X102" s="60">
        <v>9</v>
      </c>
      <c r="Y102" s="60">
        <v>5</v>
      </c>
      <c r="Z102" s="60">
        <v>4</v>
      </c>
      <c r="AA102" s="31">
        <v>0</v>
      </c>
      <c r="AB102" s="31">
        <v>0.55555555555555558</v>
      </c>
      <c r="AC102" s="60">
        <v>9</v>
      </c>
      <c r="AD102" s="60">
        <v>0</v>
      </c>
      <c r="AE102" s="60">
        <v>9</v>
      </c>
      <c r="AF102" s="31">
        <v>0</v>
      </c>
      <c r="AG102" s="60">
        <v>19</v>
      </c>
      <c r="AH102" s="60">
        <v>266</v>
      </c>
      <c r="AI102" s="60">
        <v>0</v>
      </c>
      <c r="AJ102" s="31">
        <v>14</v>
      </c>
      <c r="AK102" s="60">
        <v>50</v>
      </c>
      <c r="AL102" s="60">
        <v>278</v>
      </c>
      <c r="AM102" s="60">
        <v>19</v>
      </c>
      <c r="AN102" s="62">
        <v>0.5</v>
      </c>
      <c r="AO102" s="9" t="s">
        <v>407</v>
      </c>
      <c r="AP102" s="9" t="s">
        <v>407</v>
      </c>
      <c r="AQ102" s="9" t="s">
        <v>412</v>
      </c>
      <c r="AR102" s="48" t="s">
        <v>411</v>
      </c>
      <c r="AS102" s="9" t="s">
        <v>412</v>
      </c>
      <c r="AT102" s="9" t="s">
        <v>407</v>
      </c>
    </row>
    <row r="103" spans="1:46" ht="12.75" customHeight="1" x14ac:dyDescent="0.15">
      <c r="A103" s="9" t="s">
        <v>99</v>
      </c>
      <c r="B103" s="9" t="s">
        <v>105</v>
      </c>
      <c r="C103" s="31">
        <v>0.5</v>
      </c>
      <c r="D103" s="45">
        <v>8</v>
      </c>
      <c r="E103" s="46">
        <v>2019</v>
      </c>
      <c r="F103" s="46">
        <v>2015</v>
      </c>
      <c r="G103" s="46">
        <v>2022</v>
      </c>
      <c r="H103" s="9" t="s">
        <v>413</v>
      </c>
      <c r="I103" s="9" t="s">
        <v>414</v>
      </c>
      <c r="J103" s="9" t="s">
        <v>67</v>
      </c>
      <c r="K103" s="29" t="s">
        <v>105</v>
      </c>
      <c r="L103" s="60">
        <v>196</v>
      </c>
      <c r="M103" s="60">
        <v>0</v>
      </c>
      <c r="N103" s="60">
        <v>0</v>
      </c>
      <c r="O103" s="60">
        <v>0</v>
      </c>
      <c r="P103" s="60">
        <v>196</v>
      </c>
      <c r="Q103" s="31">
        <v>0</v>
      </c>
      <c r="R103" s="61">
        <v>98</v>
      </c>
      <c r="S103" s="61">
        <v>0</v>
      </c>
      <c r="T103" s="60">
        <v>111</v>
      </c>
      <c r="U103" s="60">
        <v>10</v>
      </c>
      <c r="V103" s="60">
        <v>2</v>
      </c>
      <c r="W103" s="60">
        <v>8</v>
      </c>
      <c r="X103" s="60">
        <v>101</v>
      </c>
      <c r="Y103" s="60">
        <v>10</v>
      </c>
      <c r="Z103" s="60">
        <v>101</v>
      </c>
      <c r="AA103" s="31">
        <v>9.0090090090090086E-2</v>
      </c>
      <c r="AB103" s="31">
        <v>9.0090090090090086E-2</v>
      </c>
      <c r="AC103" s="60">
        <v>124</v>
      </c>
      <c r="AD103" s="60">
        <v>34</v>
      </c>
      <c r="AE103" s="60">
        <v>90</v>
      </c>
      <c r="AF103" s="31">
        <v>0.27419354838709675</v>
      </c>
      <c r="AG103" s="60">
        <v>126</v>
      </c>
      <c r="AH103" s="60">
        <v>207</v>
      </c>
      <c r="AI103" s="60">
        <v>0</v>
      </c>
      <c r="AJ103" s="31">
        <v>1.6428571428571428</v>
      </c>
      <c r="AK103" s="60">
        <v>557</v>
      </c>
      <c r="AL103" s="60">
        <v>251</v>
      </c>
      <c r="AM103" s="60">
        <v>387</v>
      </c>
      <c r="AN103" s="62">
        <v>0.5</v>
      </c>
      <c r="AO103" s="9" t="s">
        <v>407</v>
      </c>
      <c r="AP103" s="9" t="s">
        <v>412</v>
      </c>
      <c r="AQ103" s="9" t="s">
        <v>407</v>
      </c>
      <c r="AR103" s="48" t="s">
        <v>411</v>
      </c>
      <c r="AS103" s="9" t="s">
        <v>407</v>
      </c>
      <c r="AT103" s="9" t="s">
        <v>412</v>
      </c>
    </row>
    <row r="104" spans="1:46" ht="12.75" customHeight="1" x14ac:dyDescent="0.15">
      <c r="A104" s="9" t="s">
        <v>168</v>
      </c>
      <c r="B104" s="9" t="s">
        <v>192</v>
      </c>
      <c r="C104" s="31">
        <v>0.625</v>
      </c>
      <c r="D104" s="45">
        <v>8</v>
      </c>
      <c r="E104" s="46">
        <v>2018</v>
      </c>
      <c r="F104" s="46">
        <v>2014</v>
      </c>
      <c r="G104" s="46" t="s">
        <v>403</v>
      </c>
      <c r="H104" s="9" t="s">
        <v>404</v>
      </c>
      <c r="I104" s="9" t="s">
        <v>405</v>
      </c>
      <c r="J104" s="9" t="s">
        <v>144</v>
      </c>
      <c r="K104" s="49" t="s">
        <v>192</v>
      </c>
      <c r="L104" s="60">
        <v>170</v>
      </c>
      <c r="M104" s="60">
        <v>0</v>
      </c>
      <c r="N104" s="60">
        <v>0</v>
      </c>
      <c r="O104" s="60">
        <v>0</v>
      </c>
      <c r="P104" s="60">
        <v>170</v>
      </c>
      <c r="Q104" s="31">
        <v>0</v>
      </c>
      <c r="R104" s="61">
        <v>85</v>
      </c>
      <c r="S104" s="61">
        <v>0</v>
      </c>
      <c r="T104" s="60">
        <v>101</v>
      </c>
      <c r="U104" s="60">
        <v>127</v>
      </c>
      <c r="V104" s="60">
        <v>127</v>
      </c>
      <c r="W104" s="60">
        <v>0</v>
      </c>
      <c r="X104" s="60">
        <v>0</v>
      </c>
      <c r="Y104" s="60">
        <v>127</v>
      </c>
      <c r="Z104" s="60">
        <v>0</v>
      </c>
      <c r="AA104" s="31">
        <v>1.2574257425742574</v>
      </c>
      <c r="AB104" s="31">
        <v>1.2574257425742574</v>
      </c>
      <c r="AC104" s="60">
        <v>112</v>
      </c>
      <c r="AD104" s="60">
        <v>39</v>
      </c>
      <c r="AE104" s="60">
        <v>73</v>
      </c>
      <c r="AF104" s="31">
        <v>0.3482142857142857</v>
      </c>
      <c r="AG104" s="60">
        <v>300</v>
      </c>
      <c r="AH104" s="60">
        <v>361</v>
      </c>
      <c r="AI104" s="60">
        <v>0</v>
      </c>
      <c r="AJ104" s="31">
        <v>1.2033333333333334</v>
      </c>
      <c r="AK104" s="60">
        <v>683</v>
      </c>
      <c r="AL104" s="60">
        <v>527</v>
      </c>
      <c r="AM104" s="60">
        <v>243</v>
      </c>
      <c r="AN104" s="62">
        <v>0.5</v>
      </c>
      <c r="AO104" s="9" t="s">
        <v>407</v>
      </c>
      <c r="AP104" s="9" t="s">
        <v>412</v>
      </c>
      <c r="AQ104" s="9" t="s">
        <v>407</v>
      </c>
      <c r="AR104" s="48" t="s">
        <v>411</v>
      </c>
      <c r="AS104" s="9" t="s">
        <v>407</v>
      </c>
      <c r="AT104" s="9" t="s">
        <v>412</v>
      </c>
    </row>
    <row r="105" spans="1:46" ht="12.75" customHeight="1" x14ac:dyDescent="0.15">
      <c r="A105" s="9" t="s">
        <v>99</v>
      </c>
      <c r="B105" s="9" t="s">
        <v>106</v>
      </c>
      <c r="C105" s="31">
        <v>0.5</v>
      </c>
      <c r="D105" s="45">
        <v>8</v>
      </c>
      <c r="E105" s="46">
        <v>2019</v>
      </c>
      <c r="F105" s="46">
        <v>2015</v>
      </c>
      <c r="G105" s="46">
        <v>2022</v>
      </c>
      <c r="H105" s="9" t="s">
        <v>413</v>
      </c>
      <c r="I105" s="9" t="s">
        <v>414</v>
      </c>
      <c r="J105" s="9" t="s">
        <v>67</v>
      </c>
      <c r="K105" s="29" t="s">
        <v>106</v>
      </c>
      <c r="L105" s="60">
        <v>100</v>
      </c>
      <c r="M105" s="60">
        <v>118</v>
      </c>
      <c r="N105" s="60">
        <v>118</v>
      </c>
      <c r="O105" s="60">
        <v>0</v>
      </c>
      <c r="P105" s="60">
        <v>0</v>
      </c>
      <c r="Q105" s="31">
        <v>1.18</v>
      </c>
      <c r="R105" s="61">
        <v>50</v>
      </c>
      <c r="S105" s="61">
        <v>68</v>
      </c>
      <c r="T105" s="60">
        <v>63</v>
      </c>
      <c r="U105" s="60">
        <v>6</v>
      </c>
      <c r="V105" s="60">
        <v>6</v>
      </c>
      <c r="W105" s="60">
        <v>0</v>
      </c>
      <c r="X105" s="60">
        <v>57</v>
      </c>
      <c r="Y105" s="60">
        <v>74</v>
      </c>
      <c r="Z105" s="60">
        <v>0</v>
      </c>
      <c r="AA105" s="31">
        <v>9.5238095238095233E-2</v>
      </c>
      <c r="AB105" s="31">
        <v>1.1746031746031746</v>
      </c>
      <c r="AC105" s="60">
        <v>69</v>
      </c>
      <c r="AD105" s="60">
        <v>26</v>
      </c>
      <c r="AE105" s="60">
        <v>43</v>
      </c>
      <c r="AF105" s="31">
        <v>0.37681159420289856</v>
      </c>
      <c r="AG105" s="60">
        <v>166</v>
      </c>
      <c r="AH105" s="60">
        <v>267</v>
      </c>
      <c r="AI105" s="60">
        <v>0</v>
      </c>
      <c r="AJ105" s="31">
        <v>1.6084337349397591</v>
      </c>
      <c r="AK105" s="60">
        <v>398</v>
      </c>
      <c r="AL105" s="60">
        <v>417</v>
      </c>
      <c r="AM105" s="60">
        <v>100</v>
      </c>
      <c r="AN105" s="62">
        <v>0.5</v>
      </c>
      <c r="AO105" s="9" t="s">
        <v>407</v>
      </c>
      <c r="AP105" s="9" t="s">
        <v>407</v>
      </c>
      <c r="AQ105" s="9" t="s">
        <v>412</v>
      </c>
      <c r="AR105" s="48" t="s">
        <v>411</v>
      </c>
      <c r="AS105" s="9" t="s">
        <v>412</v>
      </c>
      <c r="AT105" s="9" t="s">
        <v>407</v>
      </c>
    </row>
    <row r="106" spans="1:46" ht="12.75" customHeight="1" x14ac:dyDescent="0.15">
      <c r="A106" s="9" t="s">
        <v>168</v>
      </c>
      <c r="B106" s="9" t="s">
        <v>624</v>
      </c>
      <c r="C106" s="31">
        <v>0.625</v>
      </c>
      <c r="D106" s="45">
        <v>8</v>
      </c>
      <c r="E106" s="46">
        <v>2018</v>
      </c>
      <c r="F106" s="46">
        <v>2014</v>
      </c>
      <c r="G106" s="46" t="s">
        <v>403</v>
      </c>
      <c r="H106" s="9" t="s">
        <v>404</v>
      </c>
      <c r="I106" s="9" t="s">
        <v>405</v>
      </c>
      <c r="J106" s="9" t="s">
        <v>144</v>
      </c>
      <c r="K106" s="49" t="s">
        <v>624</v>
      </c>
      <c r="L106" s="60">
        <v>1</v>
      </c>
      <c r="M106" s="60">
        <v>0</v>
      </c>
      <c r="N106" s="60">
        <v>0</v>
      </c>
      <c r="O106" s="60">
        <v>0</v>
      </c>
      <c r="P106" s="60">
        <v>1</v>
      </c>
      <c r="Q106" s="31">
        <v>0</v>
      </c>
      <c r="R106" s="61">
        <v>1</v>
      </c>
      <c r="S106" s="61">
        <v>0</v>
      </c>
      <c r="T106" s="60">
        <v>1</v>
      </c>
      <c r="U106" s="60">
        <v>0</v>
      </c>
      <c r="V106" s="60">
        <v>0</v>
      </c>
      <c r="W106" s="60">
        <v>0</v>
      </c>
      <c r="X106" s="60">
        <v>1</v>
      </c>
      <c r="Y106" s="60">
        <v>0</v>
      </c>
      <c r="Z106" s="60">
        <v>1</v>
      </c>
      <c r="AA106" s="31">
        <v>0</v>
      </c>
      <c r="AB106" s="31">
        <v>0</v>
      </c>
      <c r="AC106" s="60">
        <v>0</v>
      </c>
      <c r="AD106" s="60">
        <v>0</v>
      </c>
      <c r="AE106" s="60">
        <v>0</v>
      </c>
      <c r="AF106" s="31" t="s">
        <v>429</v>
      </c>
      <c r="AG106" s="60">
        <v>0</v>
      </c>
      <c r="AH106" s="60">
        <v>0</v>
      </c>
      <c r="AI106" s="60">
        <v>0</v>
      </c>
      <c r="AJ106" s="31" t="s">
        <v>429</v>
      </c>
      <c r="AK106" s="60">
        <v>2</v>
      </c>
      <c r="AL106" s="60">
        <v>0</v>
      </c>
      <c r="AM106" s="60">
        <v>2</v>
      </c>
      <c r="AN106" s="62">
        <v>0.5</v>
      </c>
      <c r="AO106" s="9" t="s">
        <v>407</v>
      </c>
      <c r="AP106" s="9" t="s">
        <v>412</v>
      </c>
      <c r="AQ106" s="9" t="s">
        <v>407</v>
      </c>
      <c r="AR106" s="48" t="s">
        <v>411</v>
      </c>
      <c r="AS106" s="9" t="s">
        <v>407</v>
      </c>
      <c r="AT106" s="9" t="s">
        <v>412</v>
      </c>
    </row>
    <row r="107" spans="1:46" ht="12.75" customHeight="1" x14ac:dyDescent="0.15">
      <c r="A107" s="9" t="s">
        <v>120</v>
      </c>
      <c r="B107" s="9" t="s">
        <v>549</v>
      </c>
      <c r="C107" s="31">
        <v>1</v>
      </c>
      <c r="D107" s="45">
        <v>5</v>
      </c>
      <c r="E107" s="46">
        <v>2017</v>
      </c>
      <c r="F107" s="46">
        <v>2014</v>
      </c>
      <c r="G107" s="46">
        <v>2018</v>
      </c>
      <c r="H107" s="9" t="s">
        <v>422</v>
      </c>
      <c r="I107" s="9" t="s">
        <v>423</v>
      </c>
      <c r="J107" s="9" t="s">
        <v>83</v>
      </c>
      <c r="K107" s="29" t="s">
        <v>549</v>
      </c>
      <c r="L107" s="60" t="e">
        <v>#N/A</v>
      </c>
      <c r="M107" s="60">
        <v>0</v>
      </c>
      <c r="N107" s="60">
        <v>0</v>
      </c>
      <c r="O107" s="60">
        <v>0</v>
      </c>
      <c r="P107" s="60" t="e">
        <v>#N/A</v>
      </c>
      <c r="Q107" s="31" t="s">
        <v>408</v>
      </c>
      <c r="R107" s="61" t="e">
        <v>#N/A</v>
      </c>
      <c r="S107" s="61" t="e">
        <v>#N/A</v>
      </c>
      <c r="T107" s="60" t="e">
        <v>#N/A</v>
      </c>
      <c r="U107" s="60">
        <v>0</v>
      </c>
      <c r="V107" s="60">
        <v>0</v>
      </c>
      <c r="W107" s="60">
        <v>0</v>
      </c>
      <c r="X107" s="60" t="e">
        <v>#N/A</v>
      </c>
      <c r="Y107" s="60" t="e">
        <v>#N/A</v>
      </c>
      <c r="Z107" s="60" t="e">
        <v>#N/A</v>
      </c>
      <c r="AA107" s="31" t="s">
        <v>408</v>
      </c>
      <c r="AB107" s="31" t="s">
        <v>408</v>
      </c>
      <c r="AC107" s="60" t="e">
        <v>#N/A</v>
      </c>
      <c r="AD107" s="60">
        <v>0</v>
      </c>
      <c r="AE107" s="60" t="e">
        <v>#N/A</v>
      </c>
      <c r="AF107" s="31" t="s">
        <v>408</v>
      </c>
      <c r="AG107" s="60" t="e">
        <v>#N/A</v>
      </c>
      <c r="AH107" s="60">
        <v>0</v>
      </c>
      <c r="AI107" s="60" t="e">
        <v>#N/A</v>
      </c>
      <c r="AJ107" s="31" t="s">
        <v>408</v>
      </c>
      <c r="AK107" s="60" t="e">
        <v>#N/A</v>
      </c>
      <c r="AL107" s="60">
        <v>0</v>
      </c>
      <c r="AM107" s="60" t="e">
        <v>#N/A</v>
      </c>
      <c r="AN107" s="62">
        <v>1</v>
      </c>
      <c r="AO107" s="9" t="s">
        <v>412</v>
      </c>
      <c r="AP107" s="9" t="s">
        <v>407</v>
      </c>
      <c r="AQ107" s="9" t="s">
        <v>407</v>
      </c>
      <c r="AR107" s="48" t="s">
        <v>408</v>
      </c>
      <c r="AS107" s="9" t="s">
        <v>412</v>
      </c>
      <c r="AT107" s="9" t="s">
        <v>407</v>
      </c>
    </row>
    <row r="108" spans="1:46" ht="12.75" customHeight="1" x14ac:dyDescent="0.15">
      <c r="A108" s="9" t="s">
        <v>168</v>
      </c>
      <c r="B108" s="9" t="s">
        <v>626</v>
      </c>
      <c r="C108" s="31">
        <v>0.625</v>
      </c>
      <c r="D108" s="45">
        <v>8</v>
      </c>
      <c r="E108" s="46">
        <v>2018</v>
      </c>
      <c r="F108" s="46">
        <v>2014</v>
      </c>
      <c r="G108" s="46" t="s">
        <v>403</v>
      </c>
      <c r="H108" s="9" t="s">
        <v>404</v>
      </c>
      <c r="I108" s="9" t="s">
        <v>405</v>
      </c>
      <c r="J108" s="9" t="s">
        <v>144</v>
      </c>
      <c r="K108" s="49" t="s">
        <v>626</v>
      </c>
      <c r="L108" s="60">
        <v>5</v>
      </c>
      <c r="M108" s="60">
        <v>0</v>
      </c>
      <c r="N108" s="60">
        <v>0</v>
      </c>
      <c r="O108" s="60">
        <v>0</v>
      </c>
      <c r="P108" s="60">
        <v>5</v>
      </c>
      <c r="Q108" s="31">
        <v>0</v>
      </c>
      <c r="R108" s="61">
        <v>3</v>
      </c>
      <c r="S108" s="61">
        <v>0</v>
      </c>
      <c r="T108" s="60">
        <v>3</v>
      </c>
      <c r="U108" s="60">
        <v>0</v>
      </c>
      <c r="V108" s="60">
        <v>0</v>
      </c>
      <c r="W108" s="60">
        <v>0</v>
      </c>
      <c r="X108" s="60">
        <v>3</v>
      </c>
      <c r="Y108" s="60">
        <v>0</v>
      </c>
      <c r="Z108" s="60">
        <v>3</v>
      </c>
      <c r="AA108" s="31">
        <v>0</v>
      </c>
      <c r="AB108" s="31">
        <v>0</v>
      </c>
      <c r="AC108" s="60">
        <v>3</v>
      </c>
      <c r="AD108" s="60">
        <v>0</v>
      </c>
      <c r="AE108" s="60">
        <v>3</v>
      </c>
      <c r="AF108" s="31">
        <v>0</v>
      </c>
      <c r="AG108" s="60">
        <v>7</v>
      </c>
      <c r="AH108" s="60">
        <v>0</v>
      </c>
      <c r="AI108" s="60">
        <v>7</v>
      </c>
      <c r="AJ108" s="31">
        <v>0</v>
      </c>
      <c r="AK108" s="60">
        <v>18</v>
      </c>
      <c r="AL108" s="60">
        <v>0</v>
      </c>
      <c r="AM108" s="60">
        <v>18</v>
      </c>
      <c r="AN108" s="62">
        <v>0.5</v>
      </c>
      <c r="AO108" s="9" t="s">
        <v>412</v>
      </c>
      <c r="AP108" s="9" t="s">
        <v>407</v>
      </c>
      <c r="AQ108" s="9" t="s">
        <v>407</v>
      </c>
      <c r="AR108" s="48" t="s">
        <v>411</v>
      </c>
      <c r="AS108" s="9" t="s">
        <v>407</v>
      </c>
      <c r="AT108" s="9" t="s">
        <v>407</v>
      </c>
    </row>
    <row r="109" spans="1:46" ht="12.75" customHeight="1" x14ac:dyDescent="0.15">
      <c r="A109" s="9" t="s">
        <v>168</v>
      </c>
      <c r="B109" s="9" t="s">
        <v>633</v>
      </c>
      <c r="C109" s="31">
        <v>0.625</v>
      </c>
      <c r="D109" s="45">
        <v>8</v>
      </c>
      <c r="E109" s="46">
        <v>2018</v>
      </c>
      <c r="F109" s="46">
        <v>2014</v>
      </c>
      <c r="G109" s="46" t="s">
        <v>403</v>
      </c>
      <c r="H109" s="9" t="s">
        <v>404</v>
      </c>
      <c r="I109" s="9" t="s">
        <v>405</v>
      </c>
      <c r="J109" s="9" t="s">
        <v>144</v>
      </c>
      <c r="K109" s="49" t="s">
        <v>633</v>
      </c>
      <c r="L109" s="60" t="e">
        <v>#N/A</v>
      </c>
      <c r="M109" s="60">
        <v>0</v>
      </c>
      <c r="N109" s="60">
        <v>0</v>
      </c>
      <c r="O109" s="60">
        <v>0</v>
      </c>
      <c r="P109" s="60" t="e">
        <v>#N/A</v>
      </c>
      <c r="Q109" s="31" t="s">
        <v>408</v>
      </c>
      <c r="R109" s="61" t="e">
        <v>#N/A</v>
      </c>
      <c r="S109" s="61" t="e">
        <v>#N/A</v>
      </c>
      <c r="T109" s="60" t="e">
        <v>#N/A</v>
      </c>
      <c r="U109" s="60">
        <v>0</v>
      </c>
      <c r="V109" s="60">
        <v>0</v>
      </c>
      <c r="W109" s="60">
        <v>0</v>
      </c>
      <c r="X109" s="60" t="e">
        <v>#N/A</v>
      </c>
      <c r="Y109" s="60" t="e">
        <v>#N/A</v>
      </c>
      <c r="Z109" s="60" t="e">
        <v>#N/A</v>
      </c>
      <c r="AA109" s="31" t="s">
        <v>408</v>
      </c>
      <c r="AB109" s="31" t="s">
        <v>408</v>
      </c>
      <c r="AC109" s="60" t="e">
        <v>#N/A</v>
      </c>
      <c r="AD109" s="60">
        <v>0</v>
      </c>
      <c r="AE109" s="60" t="e">
        <v>#N/A</v>
      </c>
      <c r="AF109" s="31" t="s">
        <v>408</v>
      </c>
      <c r="AG109" s="60" t="e">
        <v>#N/A</v>
      </c>
      <c r="AH109" s="60">
        <v>0</v>
      </c>
      <c r="AI109" s="60" t="e">
        <v>#N/A</v>
      </c>
      <c r="AJ109" s="31" t="s">
        <v>408</v>
      </c>
      <c r="AK109" s="60" t="e">
        <v>#N/A</v>
      </c>
      <c r="AL109" s="60">
        <v>0</v>
      </c>
      <c r="AM109" s="60" t="e">
        <v>#N/A</v>
      </c>
      <c r="AN109" s="62">
        <v>0.5</v>
      </c>
      <c r="AO109" s="9" t="s">
        <v>412</v>
      </c>
      <c r="AP109" s="9" t="s">
        <v>407</v>
      </c>
      <c r="AQ109" s="9" t="s">
        <v>407</v>
      </c>
      <c r="AR109" s="48" t="s">
        <v>408</v>
      </c>
      <c r="AS109" s="9" t="s">
        <v>412</v>
      </c>
      <c r="AT109" s="9" t="s">
        <v>407</v>
      </c>
    </row>
    <row r="110" spans="1:46" ht="12.75" customHeight="1" x14ac:dyDescent="0.15">
      <c r="A110" s="9" t="s">
        <v>99</v>
      </c>
      <c r="B110" s="9" t="s">
        <v>107</v>
      </c>
      <c r="C110" s="31">
        <v>0.5</v>
      </c>
      <c r="D110" s="45">
        <v>8</v>
      </c>
      <c r="E110" s="46">
        <v>2019</v>
      </c>
      <c r="F110" s="46">
        <v>2015</v>
      </c>
      <c r="G110" s="46">
        <v>2022</v>
      </c>
      <c r="H110" s="9" t="s">
        <v>413</v>
      </c>
      <c r="I110" s="9" t="s">
        <v>414</v>
      </c>
      <c r="J110" s="9" t="s">
        <v>67</v>
      </c>
      <c r="K110" s="49" t="s">
        <v>107</v>
      </c>
      <c r="L110" s="60">
        <v>220</v>
      </c>
      <c r="M110" s="60">
        <v>0</v>
      </c>
      <c r="N110" s="60">
        <v>0</v>
      </c>
      <c r="O110" s="60">
        <v>0</v>
      </c>
      <c r="P110" s="60">
        <v>220</v>
      </c>
      <c r="Q110" s="31">
        <v>0</v>
      </c>
      <c r="R110" s="61">
        <v>110</v>
      </c>
      <c r="S110" s="61">
        <v>0</v>
      </c>
      <c r="T110" s="60">
        <v>118</v>
      </c>
      <c r="U110" s="60">
        <v>1</v>
      </c>
      <c r="V110" s="60">
        <v>0</v>
      </c>
      <c r="W110" s="60">
        <v>1</v>
      </c>
      <c r="X110" s="60">
        <v>117</v>
      </c>
      <c r="Y110" s="60">
        <v>1</v>
      </c>
      <c r="Z110" s="60">
        <v>117</v>
      </c>
      <c r="AA110" s="31">
        <v>8.4745762711864406E-3</v>
      </c>
      <c r="AB110" s="31">
        <v>8.4745762711864406E-3</v>
      </c>
      <c r="AC110" s="60">
        <v>100</v>
      </c>
      <c r="AD110" s="60">
        <v>0</v>
      </c>
      <c r="AE110" s="60">
        <v>100</v>
      </c>
      <c r="AF110" s="31">
        <v>0</v>
      </c>
      <c r="AG110" s="60">
        <v>244</v>
      </c>
      <c r="AH110" s="60">
        <v>488</v>
      </c>
      <c r="AI110" s="60">
        <v>0</v>
      </c>
      <c r="AJ110" s="31">
        <v>2</v>
      </c>
      <c r="AK110" s="60">
        <v>682</v>
      </c>
      <c r="AL110" s="60">
        <v>489</v>
      </c>
      <c r="AM110" s="60">
        <v>437</v>
      </c>
      <c r="AN110" s="62">
        <v>0.5</v>
      </c>
      <c r="AO110" s="9" t="s">
        <v>407</v>
      </c>
      <c r="AP110" s="9" t="s">
        <v>412</v>
      </c>
      <c r="AQ110" s="9" t="s">
        <v>407</v>
      </c>
      <c r="AR110" s="48" t="s">
        <v>411</v>
      </c>
      <c r="AS110" s="9" t="s">
        <v>407</v>
      </c>
      <c r="AT110" s="9" t="s">
        <v>412</v>
      </c>
    </row>
    <row r="111" spans="1:46" ht="12.75" customHeight="1" x14ac:dyDescent="0.15">
      <c r="A111" s="9" t="s">
        <v>168</v>
      </c>
      <c r="B111" s="9" t="s">
        <v>634</v>
      </c>
      <c r="C111" s="31">
        <v>0.625</v>
      </c>
      <c r="D111" s="45">
        <v>8</v>
      </c>
      <c r="E111" s="46">
        <v>2018</v>
      </c>
      <c r="F111" s="46">
        <v>2014</v>
      </c>
      <c r="G111" s="46" t="s">
        <v>403</v>
      </c>
      <c r="H111" s="9" t="s">
        <v>404</v>
      </c>
      <c r="I111" s="9" t="s">
        <v>405</v>
      </c>
      <c r="J111" s="9" t="s">
        <v>144</v>
      </c>
      <c r="K111" s="49" t="s">
        <v>634</v>
      </c>
      <c r="L111" s="60">
        <v>0</v>
      </c>
      <c r="M111" s="60">
        <v>0</v>
      </c>
      <c r="N111" s="60">
        <v>0</v>
      </c>
      <c r="O111" s="60">
        <v>0</v>
      </c>
      <c r="P111" s="60">
        <v>0</v>
      </c>
      <c r="Q111" s="31" t="s">
        <v>429</v>
      </c>
      <c r="R111" s="61">
        <v>0</v>
      </c>
      <c r="S111" s="61">
        <v>0</v>
      </c>
      <c r="T111" s="60">
        <v>0</v>
      </c>
      <c r="U111" s="60">
        <v>0</v>
      </c>
      <c r="V111" s="60">
        <v>0</v>
      </c>
      <c r="W111" s="60">
        <v>0</v>
      </c>
      <c r="X111" s="60">
        <v>0</v>
      </c>
      <c r="Y111" s="60">
        <v>0</v>
      </c>
      <c r="Z111" s="60">
        <v>0</v>
      </c>
      <c r="AA111" s="31" t="s">
        <v>429</v>
      </c>
      <c r="AB111" s="31" t="s">
        <v>429</v>
      </c>
      <c r="AC111" s="60">
        <v>0</v>
      </c>
      <c r="AD111" s="60">
        <v>0</v>
      </c>
      <c r="AE111" s="60">
        <v>0</v>
      </c>
      <c r="AF111" s="31" t="s">
        <v>429</v>
      </c>
      <c r="AG111" s="60">
        <v>0</v>
      </c>
      <c r="AH111" s="60">
        <v>0</v>
      </c>
      <c r="AI111" s="60">
        <v>0</v>
      </c>
      <c r="AJ111" s="31" t="s">
        <v>429</v>
      </c>
      <c r="AK111" s="60">
        <v>0</v>
      </c>
      <c r="AL111" s="60">
        <v>0</v>
      </c>
      <c r="AM111" s="60">
        <v>0</v>
      </c>
      <c r="AN111" s="62">
        <v>0.5</v>
      </c>
      <c r="AO111" s="9" t="s">
        <v>407</v>
      </c>
      <c r="AP111" s="9" t="s">
        <v>407</v>
      </c>
      <c r="AQ111" s="9" t="s">
        <v>412</v>
      </c>
      <c r="AR111" s="48" t="s">
        <v>411</v>
      </c>
      <c r="AS111" s="9" t="s">
        <v>412</v>
      </c>
      <c r="AT111" s="9" t="s">
        <v>407</v>
      </c>
    </row>
    <row r="112" spans="1:46" ht="12.75" customHeight="1" x14ac:dyDescent="0.15">
      <c r="A112" s="9" t="s">
        <v>99</v>
      </c>
      <c r="B112" s="9" t="s">
        <v>108</v>
      </c>
      <c r="C112" s="31">
        <v>0.5</v>
      </c>
      <c r="D112" s="45">
        <v>8</v>
      </c>
      <c r="E112" s="46">
        <v>2019</v>
      </c>
      <c r="F112" s="46">
        <v>2015</v>
      </c>
      <c r="G112" s="46">
        <v>2022</v>
      </c>
      <c r="H112" s="9" t="s">
        <v>413</v>
      </c>
      <c r="I112" s="9" t="s">
        <v>414</v>
      </c>
      <c r="J112" s="9" t="s">
        <v>67</v>
      </c>
      <c r="K112" s="49" t="s">
        <v>108</v>
      </c>
      <c r="L112" s="60">
        <v>138</v>
      </c>
      <c r="M112" s="60">
        <v>2</v>
      </c>
      <c r="N112" s="60">
        <v>2</v>
      </c>
      <c r="O112" s="60">
        <v>0</v>
      </c>
      <c r="P112" s="60">
        <v>136</v>
      </c>
      <c r="Q112" s="31">
        <v>1.4492753623188406E-2</v>
      </c>
      <c r="R112" s="61">
        <v>69</v>
      </c>
      <c r="S112" s="61">
        <v>0</v>
      </c>
      <c r="T112" s="60">
        <v>78</v>
      </c>
      <c r="U112" s="60">
        <v>3</v>
      </c>
      <c r="V112" s="60">
        <v>3</v>
      </c>
      <c r="W112" s="60">
        <v>0</v>
      </c>
      <c r="X112" s="60">
        <v>75</v>
      </c>
      <c r="Y112" s="60">
        <v>3</v>
      </c>
      <c r="Z112" s="60">
        <v>75</v>
      </c>
      <c r="AA112" s="31">
        <v>3.8461538461538464E-2</v>
      </c>
      <c r="AB112" s="31">
        <v>3.8461538461538464E-2</v>
      </c>
      <c r="AC112" s="60">
        <v>85</v>
      </c>
      <c r="AD112" s="60">
        <v>45</v>
      </c>
      <c r="AE112" s="60">
        <v>40</v>
      </c>
      <c r="AF112" s="31">
        <v>0.52941176470588236</v>
      </c>
      <c r="AG112" s="60">
        <v>99</v>
      </c>
      <c r="AH112" s="60">
        <v>376</v>
      </c>
      <c r="AI112" s="60">
        <v>0</v>
      </c>
      <c r="AJ112" s="31">
        <v>3.797979797979798</v>
      </c>
      <c r="AK112" s="60">
        <v>400</v>
      </c>
      <c r="AL112" s="60">
        <v>426</v>
      </c>
      <c r="AM112" s="60">
        <v>251</v>
      </c>
      <c r="AN112" s="62">
        <v>0.5</v>
      </c>
      <c r="AO112" s="9" t="s">
        <v>407</v>
      </c>
      <c r="AP112" s="9" t="s">
        <v>412</v>
      </c>
      <c r="AQ112" s="9" t="s">
        <v>407</v>
      </c>
      <c r="AR112" s="48" t="s">
        <v>411</v>
      </c>
      <c r="AS112" s="9" t="s">
        <v>407</v>
      </c>
      <c r="AT112" s="9" t="s">
        <v>412</v>
      </c>
    </row>
    <row r="113" spans="1:46" ht="12.75" customHeight="1" x14ac:dyDescent="0.15">
      <c r="A113" s="9" t="s">
        <v>168</v>
      </c>
      <c r="B113" s="9" t="s">
        <v>193</v>
      </c>
      <c r="C113" s="31">
        <v>0.625</v>
      </c>
      <c r="D113" s="45">
        <v>8</v>
      </c>
      <c r="E113" s="46">
        <v>2018</v>
      </c>
      <c r="F113" s="46">
        <v>2014</v>
      </c>
      <c r="G113" s="46" t="s">
        <v>403</v>
      </c>
      <c r="H113" s="9" t="s">
        <v>404</v>
      </c>
      <c r="I113" s="9" t="s">
        <v>405</v>
      </c>
      <c r="J113" s="9" t="s">
        <v>144</v>
      </c>
      <c r="K113" s="49" t="s">
        <v>193</v>
      </c>
      <c r="L113" s="60">
        <v>250</v>
      </c>
      <c r="M113" s="60">
        <v>39</v>
      </c>
      <c r="N113" s="60">
        <v>39</v>
      </c>
      <c r="O113" s="60">
        <v>0</v>
      </c>
      <c r="P113" s="60">
        <v>211</v>
      </c>
      <c r="Q113" s="31">
        <v>0.156</v>
      </c>
      <c r="R113" s="61">
        <v>125</v>
      </c>
      <c r="S113" s="61">
        <v>0</v>
      </c>
      <c r="T113" s="60">
        <v>150</v>
      </c>
      <c r="U113" s="60">
        <v>1</v>
      </c>
      <c r="V113" s="60">
        <v>1</v>
      </c>
      <c r="W113" s="60">
        <v>0</v>
      </c>
      <c r="X113" s="60">
        <v>149</v>
      </c>
      <c r="Y113" s="60">
        <v>1</v>
      </c>
      <c r="Z113" s="60">
        <v>149</v>
      </c>
      <c r="AA113" s="31">
        <v>6.6666666666666671E-3</v>
      </c>
      <c r="AB113" s="31">
        <v>6.6666666666666671E-3</v>
      </c>
      <c r="AC113" s="60">
        <v>167</v>
      </c>
      <c r="AD113" s="60">
        <v>0</v>
      </c>
      <c r="AE113" s="60">
        <v>167</v>
      </c>
      <c r="AF113" s="31">
        <v>0</v>
      </c>
      <c r="AG113" s="60">
        <v>446</v>
      </c>
      <c r="AH113" s="60">
        <v>33</v>
      </c>
      <c r="AI113" s="60">
        <v>413</v>
      </c>
      <c r="AJ113" s="31">
        <v>7.3991031390134535E-2</v>
      </c>
      <c r="AK113" s="60">
        <v>1013</v>
      </c>
      <c r="AL113" s="60">
        <v>73</v>
      </c>
      <c r="AM113" s="60">
        <v>940</v>
      </c>
      <c r="AN113" s="62">
        <v>0.5</v>
      </c>
      <c r="AO113" s="9" t="s">
        <v>412</v>
      </c>
      <c r="AP113" s="9" t="s">
        <v>407</v>
      </c>
      <c r="AQ113" s="9" t="s">
        <v>407</v>
      </c>
      <c r="AR113" s="48" t="s">
        <v>438</v>
      </c>
      <c r="AS113" s="9" t="s">
        <v>407</v>
      </c>
      <c r="AT113" s="9" t="s">
        <v>407</v>
      </c>
    </row>
    <row r="114" spans="1:46" ht="12.75" customHeight="1" x14ac:dyDescent="0.15">
      <c r="A114" s="9" t="s">
        <v>99</v>
      </c>
      <c r="B114" s="9" t="s">
        <v>109</v>
      </c>
      <c r="C114" s="31">
        <v>0.5</v>
      </c>
      <c r="D114" s="45">
        <v>8</v>
      </c>
      <c r="E114" s="46">
        <v>2019</v>
      </c>
      <c r="F114" s="46">
        <v>2015</v>
      </c>
      <c r="G114" s="46">
        <v>2022</v>
      </c>
      <c r="H114" s="9" t="s">
        <v>413</v>
      </c>
      <c r="I114" s="9" t="s">
        <v>414</v>
      </c>
      <c r="J114" s="9" t="s">
        <v>67</v>
      </c>
      <c r="K114" s="49" t="s">
        <v>109</v>
      </c>
      <c r="L114" s="60">
        <v>124</v>
      </c>
      <c r="M114" s="60">
        <v>0</v>
      </c>
      <c r="N114" s="60">
        <v>0</v>
      </c>
      <c r="O114" s="60">
        <v>0</v>
      </c>
      <c r="P114" s="60">
        <v>124</v>
      </c>
      <c r="Q114" s="31">
        <v>0</v>
      </c>
      <c r="R114" s="61">
        <v>62</v>
      </c>
      <c r="S114" s="61">
        <v>0</v>
      </c>
      <c r="T114" s="60">
        <v>72</v>
      </c>
      <c r="U114" s="60">
        <v>0</v>
      </c>
      <c r="V114" s="60">
        <v>0</v>
      </c>
      <c r="W114" s="60">
        <v>0</v>
      </c>
      <c r="X114" s="60">
        <v>72</v>
      </c>
      <c r="Y114" s="60">
        <v>0</v>
      </c>
      <c r="Z114" s="60">
        <v>72</v>
      </c>
      <c r="AA114" s="31">
        <v>0</v>
      </c>
      <c r="AB114" s="31">
        <v>0</v>
      </c>
      <c r="AC114" s="60">
        <v>78</v>
      </c>
      <c r="AD114" s="60">
        <v>1</v>
      </c>
      <c r="AE114" s="60">
        <v>77</v>
      </c>
      <c r="AF114" s="31">
        <v>1.282051282051282E-2</v>
      </c>
      <c r="AG114" s="60">
        <v>195</v>
      </c>
      <c r="AH114" s="60">
        <v>49</v>
      </c>
      <c r="AI114" s="60">
        <v>146</v>
      </c>
      <c r="AJ114" s="31">
        <v>0.25128205128205128</v>
      </c>
      <c r="AK114" s="60">
        <v>469</v>
      </c>
      <c r="AL114" s="60">
        <v>50</v>
      </c>
      <c r="AM114" s="60">
        <v>419</v>
      </c>
      <c r="AN114" s="62">
        <v>0.5</v>
      </c>
      <c r="AO114" s="9" t="s">
        <v>412</v>
      </c>
      <c r="AP114" s="9" t="s">
        <v>407</v>
      </c>
      <c r="AQ114" s="9" t="s">
        <v>407</v>
      </c>
      <c r="AR114" s="48" t="s">
        <v>411</v>
      </c>
      <c r="AS114" s="9" t="s">
        <v>407</v>
      </c>
      <c r="AT114" s="9" t="s">
        <v>407</v>
      </c>
    </row>
    <row r="115" spans="1:46" ht="12.75" customHeight="1" x14ac:dyDescent="0.15">
      <c r="A115" s="9" t="s">
        <v>168</v>
      </c>
      <c r="B115" s="9" t="s">
        <v>194</v>
      </c>
      <c r="C115" s="31">
        <v>0.625</v>
      </c>
      <c r="D115" s="45">
        <v>8</v>
      </c>
      <c r="E115" s="46">
        <v>2018</v>
      </c>
      <c r="F115" s="46">
        <v>2014</v>
      </c>
      <c r="G115" s="46" t="s">
        <v>403</v>
      </c>
      <c r="H115" s="9" t="s">
        <v>404</v>
      </c>
      <c r="I115" s="9" t="s">
        <v>405</v>
      </c>
      <c r="J115" s="9" t="s">
        <v>144</v>
      </c>
      <c r="K115" s="49" t="s">
        <v>194</v>
      </c>
      <c r="L115" s="60">
        <v>4</v>
      </c>
      <c r="M115" s="60">
        <v>3</v>
      </c>
      <c r="N115" s="60">
        <v>3</v>
      </c>
      <c r="O115" s="60">
        <v>0</v>
      </c>
      <c r="P115" s="60">
        <v>1</v>
      </c>
      <c r="Q115" s="31">
        <v>0.75</v>
      </c>
      <c r="R115" s="61">
        <v>2</v>
      </c>
      <c r="S115" s="61">
        <v>1</v>
      </c>
      <c r="T115" s="60">
        <v>2</v>
      </c>
      <c r="U115" s="60">
        <v>2</v>
      </c>
      <c r="V115" s="60">
        <v>2</v>
      </c>
      <c r="W115" s="60">
        <v>0</v>
      </c>
      <c r="X115" s="60">
        <v>0</v>
      </c>
      <c r="Y115" s="60">
        <v>3</v>
      </c>
      <c r="Z115" s="60">
        <v>0</v>
      </c>
      <c r="AA115" s="31">
        <v>1</v>
      </c>
      <c r="AB115" s="31">
        <v>1.5</v>
      </c>
      <c r="AC115" s="60">
        <v>2</v>
      </c>
      <c r="AD115" s="60">
        <v>4</v>
      </c>
      <c r="AE115" s="60">
        <v>0</v>
      </c>
      <c r="AF115" s="31">
        <v>2</v>
      </c>
      <c r="AG115" s="60">
        <v>7</v>
      </c>
      <c r="AH115" s="60">
        <v>0</v>
      </c>
      <c r="AI115" s="60">
        <v>7</v>
      </c>
      <c r="AJ115" s="31">
        <v>0</v>
      </c>
      <c r="AK115" s="60">
        <v>15</v>
      </c>
      <c r="AL115" s="60">
        <v>9</v>
      </c>
      <c r="AM115" s="60">
        <v>8</v>
      </c>
      <c r="AN115" s="62">
        <v>0.5</v>
      </c>
      <c r="AO115" s="9" t="s">
        <v>412</v>
      </c>
      <c r="AP115" s="9" t="s">
        <v>407</v>
      </c>
      <c r="AQ115" s="9" t="s">
        <v>407</v>
      </c>
      <c r="AR115" s="48" t="s">
        <v>411</v>
      </c>
      <c r="AS115" s="9" t="s">
        <v>407</v>
      </c>
      <c r="AT115" s="9" t="s">
        <v>407</v>
      </c>
    </row>
    <row r="116" spans="1:46" ht="12.75" customHeight="1" x14ac:dyDescent="0.15">
      <c r="A116" s="9" t="s">
        <v>416</v>
      </c>
      <c r="B116" s="9" t="s">
        <v>421</v>
      </c>
      <c r="C116" s="31">
        <v>0.75</v>
      </c>
      <c r="D116" s="45">
        <v>8</v>
      </c>
      <c r="E116" s="46">
        <v>2017</v>
      </c>
      <c r="F116" s="46">
        <v>2013</v>
      </c>
      <c r="G116" s="46">
        <v>2020</v>
      </c>
      <c r="H116" s="9" t="s">
        <v>512</v>
      </c>
      <c r="I116" s="9" t="s">
        <v>513</v>
      </c>
      <c r="J116" s="9" t="s">
        <v>417</v>
      </c>
      <c r="K116" s="29" t="s">
        <v>421</v>
      </c>
      <c r="L116" s="60">
        <v>7</v>
      </c>
      <c r="M116" s="60">
        <v>0</v>
      </c>
      <c r="N116" s="60">
        <v>0</v>
      </c>
      <c r="O116" s="60">
        <v>0</v>
      </c>
      <c r="P116" s="60">
        <v>7</v>
      </c>
      <c r="Q116" s="31">
        <v>0</v>
      </c>
      <c r="R116" s="61">
        <v>4</v>
      </c>
      <c r="S116" s="61">
        <v>0</v>
      </c>
      <c r="T116" s="60">
        <v>5</v>
      </c>
      <c r="U116" s="60">
        <v>0</v>
      </c>
      <c r="V116" s="60">
        <v>0</v>
      </c>
      <c r="W116" s="60">
        <v>0</v>
      </c>
      <c r="X116" s="60">
        <v>5</v>
      </c>
      <c r="Y116" s="60">
        <v>0</v>
      </c>
      <c r="Z116" s="60">
        <v>5</v>
      </c>
      <c r="AA116" s="31">
        <v>0</v>
      </c>
      <c r="AB116" s="31">
        <v>0</v>
      </c>
      <c r="AC116" s="60">
        <v>15</v>
      </c>
      <c r="AD116" s="60">
        <v>0</v>
      </c>
      <c r="AE116" s="60">
        <v>15</v>
      </c>
      <c r="AF116" s="31">
        <v>0</v>
      </c>
      <c r="AG116" s="60">
        <v>34</v>
      </c>
      <c r="AH116" s="60">
        <v>25</v>
      </c>
      <c r="AI116" s="60">
        <v>9</v>
      </c>
      <c r="AJ116" s="31">
        <v>0.73529411764705888</v>
      </c>
      <c r="AK116" s="60">
        <v>61</v>
      </c>
      <c r="AL116" s="60">
        <v>25</v>
      </c>
      <c r="AM116" s="60">
        <v>36</v>
      </c>
      <c r="AN116" s="62">
        <v>0.5</v>
      </c>
      <c r="AO116" s="9" t="s">
        <v>407</v>
      </c>
      <c r="AP116" s="9" t="s">
        <v>412</v>
      </c>
      <c r="AQ116" s="9" t="s">
        <v>407</v>
      </c>
      <c r="AR116" s="48" t="s">
        <v>411</v>
      </c>
      <c r="AS116" s="9" t="s">
        <v>407</v>
      </c>
      <c r="AT116" s="9" t="s">
        <v>412</v>
      </c>
    </row>
    <row r="117" spans="1:46" ht="12.75" customHeight="1" x14ac:dyDescent="0.15">
      <c r="A117" s="9" t="s">
        <v>120</v>
      </c>
      <c r="B117" s="9" t="s">
        <v>121</v>
      </c>
      <c r="C117" s="31">
        <v>1</v>
      </c>
      <c r="D117" s="45">
        <v>5</v>
      </c>
      <c r="E117" s="46">
        <v>2017</v>
      </c>
      <c r="F117" s="46">
        <v>2014</v>
      </c>
      <c r="G117" s="46">
        <v>2018</v>
      </c>
      <c r="H117" s="9" t="s">
        <v>422</v>
      </c>
      <c r="I117" s="9" t="s">
        <v>423</v>
      </c>
      <c r="J117" s="9" t="s">
        <v>83</v>
      </c>
      <c r="K117" s="29" t="s">
        <v>121</v>
      </c>
      <c r="L117" s="60">
        <v>60</v>
      </c>
      <c r="M117" s="60">
        <v>22</v>
      </c>
      <c r="N117" s="60">
        <v>0</v>
      </c>
      <c r="O117" s="60">
        <v>22</v>
      </c>
      <c r="P117" s="60">
        <v>38</v>
      </c>
      <c r="Q117" s="31">
        <v>0.36666666666666664</v>
      </c>
      <c r="R117" s="61">
        <v>60</v>
      </c>
      <c r="S117" s="61">
        <v>0</v>
      </c>
      <c r="T117" s="60">
        <v>37</v>
      </c>
      <c r="U117" s="60">
        <v>22</v>
      </c>
      <c r="V117" s="60">
        <v>1</v>
      </c>
      <c r="W117" s="60">
        <v>21</v>
      </c>
      <c r="X117" s="60">
        <v>15</v>
      </c>
      <c r="Y117" s="60">
        <v>22</v>
      </c>
      <c r="Z117" s="60">
        <v>15</v>
      </c>
      <c r="AA117" s="31">
        <v>0.59459459459459463</v>
      </c>
      <c r="AB117" s="31">
        <v>0.59459459459459463</v>
      </c>
      <c r="AC117" s="60">
        <v>30</v>
      </c>
      <c r="AD117" s="60">
        <v>22</v>
      </c>
      <c r="AE117" s="60">
        <v>8</v>
      </c>
      <c r="AF117" s="31">
        <v>0.73333333333333328</v>
      </c>
      <c r="AG117" s="60">
        <v>106</v>
      </c>
      <c r="AH117" s="60">
        <v>76</v>
      </c>
      <c r="AI117" s="60">
        <v>30</v>
      </c>
      <c r="AJ117" s="31">
        <v>0.71698113207547165</v>
      </c>
      <c r="AK117" s="60">
        <v>233</v>
      </c>
      <c r="AL117" s="60">
        <v>142</v>
      </c>
      <c r="AM117" s="60">
        <v>91</v>
      </c>
      <c r="AN117" s="62">
        <v>1</v>
      </c>
      <c r="AO117" s="9" t="s">
        <v>412</v>
      </c>
      <c r="AP117" s="9" t="s">
        <v>407</v>
      </c>
      <c r="AQ117" s="9" t="s">
        <v>407</v>
      </c>
      <c r="AR117" s="48" t="s">
        <v>411</v>
      </c>
      <c r="AS117" s="9" t="s">
        <v>407</v>
      </c>
      <c r="AT117" s="9" t="s">
        <v>407</v>
      </c>
    </row>
    <row r="118" spans="1:46" ht="12.75" customHeight="1" x14ac:dyDescent="0.15">
      <c r="A118" s="9" t="s">
        <v>127</v>
      </c>
      <c r="B118" s="9" t="s">
        <v>133</v>
      </c>
      <c r="C118" s="31">
        <v>0.375</v>
      </c>
      <c r="D118" s="45">
        <v>8</v>
      </c>
      <c r="E118" s="46">
        <v>2020</v>
      </c>
      <c r="F118" s="46">
        <v>2016</v>
      </c>
      <c r="G118" s="46" t="s">
        <v>444</v>
      </c>
      <c r="H118" s="9" t="s">
        <v>445</v>
      </c>
      <c r="I118" s="9" t="s">
        <v>446</v>
      </c>
      <c r="J118" s="9" t="s">
        <v>128</v>
      </c>
      <c r="K118" s="49" t="s">
        <v>133</v>
      </c>
      <c r="L118" s="60">
        <v>110</v>
      </c>
      <c r="M118" s="60">
        <v>116</v>
      </c>
      <c r="N118" s="60">
        <v>95</v>
      </c>
      <c r="O118" s="60">
        <v>21</v>
      </c>
      <c r="P118" s="60">
        <v>0</v>
      </c>
      <c r="Q118" s="31">
        <v>1.0545454545454545</v>
      </c>
      <c r="R118" s="61">
        <v>41</v>
      </c>
      <c r="S118" s="61">
        <v>75</v>
      </c>
      <c r="T118" s="60">
        <v>82</v>
      </c>
      <c r="U118" s="60">
        <v>33</v>
      </c>
      <c r="V118" s="60">
        <v>19</v>
      </c>
      <c r="W118" s="60">
        <v>14</v>
      </c>
      <c r="X118" s="60">
        <v>49</v>
      </c>
      <c r="Y118" s="60">
        <v>108</v>
      </c>
      <c r="Z118" s="60">
        <v>0</v>
      </c>
      <c r="AA118" s="31">
        <v>0.40243902439024393</v>
      </c>
      <c r="AB118" s="31">
        <v>1.3170731707317074</v>
      </c>
      <c r="AC118" s="60">
        <v>77</v>
      </c>
      <c r="AD118" s="60">
        <v>3</v>
      </c>
      <c r="AE118" s="60">
        <v>74</v>
      </c>
      <c r="AF118" s="31">
        <v>3.896103896103896E-2</v>
      </c>
      <c r="AG118" s="60">
        <v>319</v>
      </c>
      <c r="AH118" s="60">
        <v>0</v>
      </c>
      <c r="AI118" s="60">
        <v>319</v>
      </c>
      <c r="AJ118" s="31">
        <v>0</v>
      </c>
      <c r="AK118" s="60">
        <v>588</v>
      </c>
      <c r="AL118" s="60">
        <v>152</v>
      </c>
      <c r="AM118" s="60">
        <v>442</v>
      </c>
      <c r="AN118" s="62">
        <v>0.375</v>
      </c>
      <c r="AO118" s="9" t="s">
        <v>412</v>
      </c>
      <c r="AP118" s="9" t="s">
        <v>407</v>
      </c>
      <c r="AQ118" s="9" t="s">
        <v>407</v>
      </c>
      <c r="AR118" s="48" t="s">
        <v>408</v>
      </c>
      <c r="AS118" s="9" t="s">
        <v>407</v>
      </c>
      <c r="AT118" s="9" t="s">
        <v>407</v>
      </c>
    </row>
    <row r="119" spans="1:46" ht="12.75" customHeight="1" x14ac:dyDescent="0.15">
      <c r="A119" s="9" t="s">
        <v>127</v>
      </c>
      <c r="B119" s="9" t="s">
        <v>134</v>
      </c>
      <c r="C119" s="31">
        <v>0.375</v>
      </c>
      <c r="D119" s="45">
        <v>8</v>
      </c>
      <c r="E119" s="46">
        <v>2020</v>
      </c>
      <c r="F119" s="46">
        <v>2016</v>
      </c>
      <c r="G119" s="46" t="s">
        <v>444</v>
      </c>
      <c r="H119" s="9" t="s">
        <v>445</v>
      </c>
      <c r="I119" s="9" t="s">
        <v>446</v>
      </c>
      <c r="J119" s="9" t="s">
        <v>128</v>
      </c>
      <c r="K119" s="49" t="s">
        <v>134</v>
      </c>
      <c r="L119" s="60">
        <v>393</v>
      </c>
      <c r="M119" s="60">
        <v>55</v>
      </c>
      <c r="N119" s="60">
        <v>55</v>
      </c>
      <c r="O119" s="60">
        <v>0</v>
      </c>
      <c r="P119" s="60">
        <v>338</v>
      </c>
      <c r="Q119" s="31">
        <v>0.13994910941475827</v>
      </c>
      <c r="R119" s="61">
        <v>147</v>
      </c>
      <c r="S119" s="61">
        <v>0</v>
      </c>
      <c r="T119" s="60">
        <v>204</v>
      </c>
      <c r="U119" s="60">
        <v>1</v>
      </c>
      <c r="V119" s="60">
        <v>0</v>
      </c>
      <c r="W119" s="60">
        <v>1</v>
      </c>
      <c r="X119" s="60">
        <v>203</v>
      </c>
      <c r="Y119" s="60">
        <v>1</v>
      </c>
      <c r="Z119" s="60">
        <v>203</v>
      </c>
      <c r="AA119" s="31">
        <v>4.9019607843137254E-3</v>
      </c>
      <c r="AB119" s="31">
        <v>4.9019607843137254E-3</v>
      </c>
      <c r="AC119" s="60">
        <v>161</v>
      </c>
      <c r="AD119" s="60">
        <v>36</v>
      </c>
      <c r="AE119" s="60">
        <v>125</v>
      </c>
      <c r="AF119" s="31">
        <v>0.2236024844720497</v>
      </c>
      <c r="AG119" s="60">
        <v>553</v>
      </c>
      <c r="AH119" s="60">
        <v>7</v>
      </c>
      <c r="AI119" s="60">
        <v>546</v>
      </c>
      <c r="AJ119" s="31">
        <v>1.2658227848101266E-2</v>
      </c>
      <c r="AK119" s="60">
        <v>1311</v>
      </c>
      <c r="AL119" s="60">
        <v>99</v>
      </c>
      <c r="AM119" s="60">
        <v>1212</v>
      </c>
      <c r="AN119" s="62">
        <v>0.375</v>
      </c>
      <c r="AO119" s="9" t="s">
        <v>412</v>
      </c>
      <c r="AP119" s="9" t="s">
        <v>407</v>
      </c>
      <c r="AQ119" s="9" t="s">
        <v>407</v>
      </c>
      <c r="AR119" s="48" t="s">
        <v>411</v>
      </c>
      <c r="AS119" s="9" t="s">
        <v>407</v>
      </c>
      <c r="AT119" s="9" t="s">
        <v>407</v>
      </c>
    </row>
    <row r="120" spans="1:46" ht="12.75" customHeight="1" x14ac:dyDescent="0.15">
      <c r="A120" s="9" t="s">
        <v>168</v>
      </c>
      <c r="B120" s="9" t="s">
        <v>195</v>
      </c>
      <c r="C120" s="31">
        <v>0.625</v>
      </c>
      <c r="D120" s="45">
        <v>8</v>
      </c>
      <c r="E120" s="46">
        <v>2018</v>
      </c>
      <c r="F120" s="46">
        <v>2014</v>
      </c>
      <c r="G120" s="46" t="s">
        <v>403</v>
      </c>
      <c r="H120" s="9" t="s">
        <v>404</v>
      </c>
      <c r="I120" s="9" t="s">
        <v>405</v>
      </c>
      <c r="J120" s="9" t="s">
        <v>144</v>
      </c>
      <c r="K120" s="49" t="s">
        <v>195</v>
      </c>
      <c r="L120" s="60">
        <v>30</v>
      </c>
      <c r="M120" s="60">
        <v>0</v>
      </c>
      <c r="N120" s="60">
        <v>0</v>
      </c>
      <c r="O120" s="60">
        <v>0</v>
      </c>
      <c r="P120" s="60">
        <v>30</v>
      </c>
      <c r="Q120" s="31">
        <v>0</v>
      </c>
      <c r="R120" s="61">
        <v>15</v>
      </c>
      <c r="S120" s="61">
        <v>0</v>
      </c>
      <c r="T120" s="60">
        <v>18</v>
      </c>
      <c r="U120" s="60">
        <v>0</v>
      </c>
      <c r="V120" s="60">
        <v>0</v>
      </c>
      <c r="W120" s="60">
        <v>0</v>
      </c>
      <c r="X120" s="60">
        <v>18</v>
      </c>
      <c r="Y120" s="60">
        <v>0</v>
      </c>
      <c r="Z120" s="60">
        <v>18</v>
      </c>
      <c r="AA120" s="31">
        <v>0</v>
      </c>
      <c r="AB120" s="31">
        <v>0</v>
      </c>
      <c r="AC120" s="60">
        <v>20</v>
      </c>
      <c r="AD120" s="60">
        <v>0</v>
      </c>
      <c r="AE120" s="60">
        <v>20</v>
      </c>
      <c r="AF120" s="31">
        <v>0</v>
      </c>
      <c r="AG120" s="60">
        <v>44</v>
      </c>
      <c r="AH120" s="60">
        <v>34</v>
      </c>
      <c r="AI120" s="60">
        <v>10</v>
      </c>
      <c r="AJ120" s="31">
        <v>0.77272727272727271</v>
      </c>
      <c r="AK120" s="60">
        <v>112</v>
      </c>
      <c r="AL120" s="60">
        <v>34</v>
      </c>
      <c r="AM120" s="60">
        <v>78</v>
      </c>
      <c r="AN120" s="62">
        <v>0.5</v>
      </c>
      <c r="AO120" s="9" t="s">
        <v>407</v>
      </c>
      <c r="AP120" s="9" t="s">
        <v>412</v>
      </c>
      <c r="AQ120" s="9" t="s">
        <v>407</v>
      </c>
      <c r="AR120" s="48" t="s">
        <v>411</v>
      </c>
      <c r="AS120" s="9" t="s">
        <v>407</v>
      </c>
      <c r="AT120" s="9" t="s">
        <v>412</v>
      </c>
    </row>
    <row r="121" spans="1:46" ht="12.75" customHeight="1" x14ac:dyDescent="0.15">
      <c r="A121" s="9" t="s">
        <v>168</v>
      </c>
      <c r="B121" s="9" t="s">
        <v>1093</v>
      </c>
      <c r="C121" s="31">
        <v>0.625</v>
      </c>
      <c r="D121" s="45">
        <v>8</v>
      </c>
      <c r="E121" s="46">
        <v>2018</v>
      </c>
      <c r="F121" s="46">
        <v>2014</v>
      </c>
      <c r="G121" s="46" t="s">
        <v>403</v>
      </c>
      <c r="H121" s="9" t="s">
        <v>404</v>
      </c>
      <c r="I121" s="9" t="s">
        <v>405</v>
      </c>
      <c r="J121" s="9" t="s">
        <v>144</v>
      </c>
      <c r="K121" s="49" t="s">
        <v>1093</v>
      </c>
      <c r="L121" s="60">
        <v>32</v>
      </c>
      <c r="M121" s="60">
        <v>0</v>
      </c>
      <c r="N121" s="60">
        <v>0</v>
      </c>
      <c r="O121" s="60">
        <v>0</v>
      </c>
      <c r="P121" s="60">
        <v>32</v>
      </c>
      <c r="Q121" s="31">
        <v>0</v>
      </c>
      <c r="R121" s="61">
        <v>16</v>
      </c>
      <c r="S121" s="61">
        <v>0</v>
      </c>
      <c r="T121" s="60">
        <v>19</v>
      </c>
      <c r="U121" s="60">
        <v>0</v>
      </c>
      <c r="V121" s="60">
        <v>0</v>
      </c>
      <c r="W121" s="60">
        <v>0</v>
      </c>
      <c r="X121" s="60">
        <v>19</v>
      </c>
      <c r="Y121" s="60">
        <v>0</v>
      </c>
      <c r="Z121" s="60">
        <v>19</v>
      </c>
      <c r="AA121" s="31">
        <v>0</v>
      </c>
      <c r="AB121" s="31">
        <v>0</v>
      </c>
      <c r="AC121" s="60">
        <v>21</v>
      </c>
      <c r="AD121" s="60">
        <v>0</v>
      </c>
      <c r="AE121" s="60">
        <v>21</v>
      </c>
      <c r="AF121" s="31">
        <v>0</v>
      </c>
      <c r="AG121" s="60">
        <v>47</v>
      </c>
      <c r="AH121" s="60">
        <v>0</v>
      </c>
      <c r="AI121" s="60">
        <v>47</v>
      </c>
      <c r="AJ121" s="31">
        <v>0</v>
      </c>
      <c r="AK121" s="60">
        <v>119</v>
      </c>
      <c r="AL121" s="60">
        <v>0</v>
      </c>
      <c r="AM121" s="60">
        <v>119</v>
      </c>
      <c r="AN121" s="62">
        <v>0.5</v>
      </c>
      <c r="AO121" s="9" t="s">
        <v>412</v>
      </c>
      <c r="AP121" s="9" t="s">
        <v>407</v>
      </c>
      <c r="AQ121" s="9" t="s">
        <v>407</v>
      </c>
      <c r="AR121" s="48" t="s">
        <v>411</v>
      </c>
      <c r="AS121" s="9" t="s">
        <v>407</v>
      </c>
      <c r="AT121" s="9" t="s">
        <v>407</v>
      </c>
    </row>
    <row r="122" spans="1:46" ht="12.75" customHeight="1" x14ac:dyDescent="0.15">
      <c r="A122" s="9" t="s">
        <v>127</v>
      </c>
      <c r="B122" s="9" t="s">
        <v>464</v>
      </c>
      <c r="C122" s="31">
        <v>0.375</v>
      </c>
      <c r="D122" s="45">
        <v>8</v>
      </c>
      <c r="E122" s="46">
        <v>2020</v>
      </c>
      <c r="F122" s="46">
        <v>2016</v>
      </c>
      <c r="G122" s="46" t="s">
        <v>444</v>
      </c>
      <c r="H122" s="9" t="s">
        <v>445</v>
      </c>
      <c r="I122" s="9" t="s">
        <v>446</v>
      </c>
      <c r="J122" s="9" t="s">
        <v>128</v>
      </c>
      <c r="K122" s="49" t="s">
        <v>464</v>
      </c>
      <c r="L122" s="60">
        <v>103</v>
      </c>
      <c r="M122" s="60">
        <v>0</v>
      </c>
      <c r="N122" s="60">
        <v>0</v>
      </c>
      <c r="O122" s="60">
        <v>0</v>
      </c>
      <c r="P122" s="60">
        <v>103</v>
      </c>
      <c r="Q122" s="31">
        <v>0</v>
      </c>
      <c r="R122" s="61">
        <v>39</v>
      </c>
      <c r="S122" s="61">
        <v>0</v>
      </c>
      <c r="T122" s="60">
        <v>36</v>
      </c>
      <c r="U122" s="60">
        <v>0</v>
      </c>
      <c r="V122" s="60">
        <v>0</v>
      </c>
      <c r="W122" s="60">
        <v>0</v>
      </c>
      <c r="X122" s="60">
        <v>36</v>
      </c>
      <c r="Y122" s="60">
        <v>0</v>
      </c>
      <c r="Z122" s="60">
        <v>36</v>
      </c>
      <c r="AA122" s="31">
        <v>0</v>
      </c>
      <c r="AB122" s="31">
        <v>0</v>
      </c>
      <c r="AC122" s="60">
        <v>35</v>
      </c>
      <c r="AD122" s="60">
        <v>0</v>
      </c>
      <c r="AE122" s="60">
        <v>35</v>
      </c>
      <c r="AF122" s="31">
        <v>0</v>
      </c>
      <c r="AG122" s="60">
        <v>204</v>
      </c>
      <c r="AH122" s="60">
        <v>0</v>
      </c>
      <c r="AI122" s="60">
        <v>204</v>
      </c>
      <c r="AJ122" s="31">
        <v>0</v>
      </c>
      <c r="AK122" s="60">
        <v>378</v>
      </c>
      <c r="AL122" s="60">
        <v>0</v>
      </c>
      <c r="AM122" s="60">
        <v>378</v>
      </c>
      <c r="AN122" s="62">
        <v>0.375</v>
      </c>
      <c r="AO122" s="9" t="s">
        <v>412</v>
      </c>
      <c r="AP122" s="9" t="s">
        <v>407</v>
      </c>
      <c r="AQ122" s="9" t="s">
        <v>407</v>
      </c>
      <c r="AR122" s="48" t="s">
        <v>411</v>
      </c>
      <c r="AS122" s="9" t="s">
        <v>407</v>
      </c>
      <c r="AT122" s="9" t="s">
        <v>407</v>
      </c>
    </row>
    <row r="123" spans="1:46" ht="12.75" customHeight="1" x14ac:dyDescent="0.15">
      <c r="A123" s="9" t="s">
        <v>99</v>
      </c>
      <c r="B123" s="9" t="s">
        <v>110</v>
      </c>
      <c r="C123" s="31">
        <v>0.5</v>
      </c>
      <c r="D123" s="45">
        <v>8</v>
      </c>
      <c r="E123" s="46">
        <v>2019</v>
      </c>
      <c r="F123" s="46">
        <v>2015</v>
      </c>
      <c r="G123" s="46">
        <v>2022</v>
      </c>
      <c r="H123" s="9" t="s">
        <v>413</v>
      </c>
      <c r="I123" s="9" t="s">
        <v>414</v>
      </c>
      <c r="J123" s="9" t="s">
        <v>67</v>
      </c>
      <c r="K123" s="49" t="s">
        <v>110</v>
      </c>
      <c r="L123" s="60">
        <v>75</v>
      </c>
      <c r="M123" s="60">
        <v>0</v>
      </c>
      <c r="N123" s="60">
        <v>0</v>
      </c>
      <c r="O123" s="60">
        <v>0</v>
      </c>
      <c r="P123" s="60">
        <v>75</v>
      </c>
      <c r="Q123" s="31">
        <v>0</v>
      </c>
      <c r="R123" s="61">
        <v>38</v>
      </c>
      <c r="S123" s="61">
        <v>0</v>
      </c>
      <c r="T123" s="60">
        <v>44</v>
      </c>
      <c r="U123" s="60">
        <v>0</v>
      </c>
      <c r="V123" s="60">
        <v>0</v>
      </c>
      <c r="W123" s="60">
        <v>0</v>
      </c>
      <c r="X123" s="60">
        <v>44</v>
      </c>
      <c r="Y123" s="60">
        <v>0</v>
      </c>
      <c r="Z123" s="60">
        <v>44</v>
      </c>
      <c r="AA123" s="31">
        <v>0</v>
      </c>
      <c r="AB123" s="31">
        <v>0</v>
      </c>
      <c r="AC123" s="60">
        <v>50</v>
      </c>
      <c r="AD123" s="60">
        <v>1</v>
      </c>
      <c r="AE123" s="60">
        <v>49</v>
      </c>
      <c r="AF123" s="31">
        <v>0.02</v>
      </c>
      <c r="AG123" s="60">
        <v>60</v>
      </c>
      <c r="AH123" s="60">
        <v>108</v>
      </c>
      <c r="AI123" s="60">
        <v>0</v>
      </c>
      <c r="AJ123" s="31">
        <v>1.8</v>
      </c>
      <c r="AK123" s="60">
        <v>229</v>
      </c>
      <c r="AL123" s="60">
        <v>109</v>
      </c>
      <c r="AM123" s="60">
        <v>168</v>
      </c>
      <c r="AN123" s="62">
        <v>0.5</v>
      </c>
      <c r="AO123" s="9" t="s">
        <v>407</v>
      </c>
      <c r="AP123" s="9" t="s">
        <v>412</v>
      </c>
      <c r="AQ123" s="9" t="s">
        <v>407</v>
      </c>
      <c r="AR123" s="48" t="s">
        <v>411</v>
      </c>
      <c r="AS123" s="9" t="s">
        <v>407</v>
      </c>
      <c r="AT123" s="9" t="s">
        <v>412</v>
      </c>
    </row>
    <row r="124" spans="1:46" ht="12.75" customHeight="1" x14ac:dyDescent="0.15">
      <c r="A124" s="9" t="s">
        <v>554</v>
      </c>
      <c r="B124" s="9" t="s">
        <v>555</v>
      </c>
      <c r="C124" s="31">
        <v>1</v>
      </c>
      <c r="D124" s="45">
        <v>5</v>
      </c>
      <c r="E124" s="46">
        <v>2017</v>
      </c>
      <c r="F124" s="46">
        <v>2014</v>
      </c>
      <c r="G124" s="46">
        <v>2018</v>
      </c>
      <c r="H124" s="9" t="s">
        <v>422</v>
      </c>
      <c r="I124" s="9" t="s">
        <v>423</v>
      </c>
      <c r="J124" s="9" t="s">
        <v>83</v>
      </c>
      <c r="K124" s="29" t="s">
        <v>555</v>
      </c>
      <c r="L124" s="60">
        <v>3</v>
      </c>
      <c r="M124" s="60">
        <v>0</v>
      </c>
      <c r="N124" s="60">
        <v>0</v>
      </c>
      <c r="O124" s="60">
        <v>0</v>
      </c>
      <c r="P124" s="60">
        <v>3</v>
      </c>
      <c r="Q124" s="31">
        <v>0</v>
      </c>
      <c r="R124" s="61">
        <v>3</v>
      </c>
      <c r="S124" s="61">
        <v>0</v>
      </c>
      <c r="T124" s="60">
        <v>2</v>
      </c>
      <c r="U124" s="60">
        <v>1</v>
      </c>
      <c r="V124" s="60">
        <v>1</v>
      </c>
      <c r="W124" s="60">
        <v>0</v>
      </c>
      <c r="X124" s="60">
        <v>1</v>
      </c>
      <c r="Y124" s="60">
        <v>1</v>
      </c>
      <c r="Z124" s="60">
        <v>1</v>
      </c>
      <c r="AA124" s="31">
        <v>0.5</v>
      </c>
      <c r="AB124" s="31">
        <v>0.5</v>
      </c>
      <c r="AC124" s="60">
        <v>2</v>
      </c>
      <c r="AD124" s="60">
        <v>1</v>
      </c>
      <c r="AE124" s="60">
        <v>1</v>
      </c>
      <c r="AF124" s="31">
        <v>0.5</v>
      </c>
      <c r="AG124" s="60">
        <v>5</v>
      </c>
      <c r="AH124" s="60">
        <v>0</v>
      </c>
      <c r="AI124" s="60">
        <v>5</v>
      </c>
      <c r="AJ124" s="31">
        <v>0</v>
      </c>
      <c r="AK124" s="60">
        <v>12</v>
      </c>
      <c r="AL124" s="60">
        <v>2</v>
      </c>
      <c r="AM124" s="60">
        <v>10</v>
      </c>
      <c r="AN124" s="62">
        <v>1</v>
      </c>
      <c r="AO124" s="9" t="s">
        <v>412</v>
      </c>
      <c r="AP124" s="9" t="s">
        <v>407</v>
      </c>
      <c r="AQ124" s="9" t="s">
        <v>407</v>
      </c>
      <c r="AR124" s="48" t="s">
        <v>411</v>
      </c>
      <c r="AS124" s="9" t="s">
        <v>407</v>
      </c>
      <c r="AT124" s="9" t="s">
        <v>407</v>
      </c>
    </row>
    <row r="125" spans="1:46" ht="12.75" customHeight="1" x14ac:dyDescent="0.15">
      <c r="A125" s="9" t="s">
        <v>249</v>
      </c>
      <c r="B125" s="9" t="s">
        <v>568</v>
      </c>
      <c r="C125" s="31">
        <v>0.375</v>
      </c>
      <c r="D125" s="45">
        <v>8</v>
      </c>
      <c r="E125" s="46">
        <v>2020</v>
      </c>
      <c r="F125" s="46">
        <v>2016</v>
      </c>
      <c r="G125" s="46">
        <v>2023</v>
      </c>
      <c r="H125" s="9" t="s">
        <v>453</v>
      </c>
      <c r="I125" s="9" t="s">
        <v>454</v>
      </c>
      <c r="J125" s="9" t="s">
        <v>250</v>
      </c>
      <c r="K125" s="29" t="s">
        <v>568</v>
      </c>
      <c r="L125" s="60" t="e">
        <v>#N/A</v>
      </c>
      <c r="M125" s="60">
        <v>0</v>
      </c>
      <c r="N125" s="60">
        <v>0</v>
      </c>
      <c r="O125" s="60">
        <v>0</v>
      </c>
      <c r="P125" s="60" t="e">
        <v>#N/A</v>
      </c>
      <c r="Q125" s="31" t="s">
        <v>408</v>
      </c>
      <c r="R125" s="61" t="e">
        <v>#N/A</v>
      </c>
      <c r="S125" s="61" t="e">
        <v>#N/A</v>
      </c>
      <c r="T125" s="60" t="e">
        <v>#N/A</v>
      </c>
      <c r="U125" s="60">
        <v>0</v>
      </c>
      <c r="V125" s="60">
        <v>0</v>
      </c>
      <c r="W125" s="60">
        <v>0</v>
      </c>
      <c r="X125" s="60" t="e">
        <v>#N/A</v>
      </c>
      <c r="Y125" s="60" t="e">
        <v>#N/A</v>
      </c>
      <c r="Z125" s="60" t="e">
        <v>#N/A</v>
      </c>
      <c r="AA125" s="31" t="s">
        <v>408</v>
      </c>
      <c r="AB125" s="31" t="s">
        <v>408</v>
      </c>
      <c r="AC125" s="60" t="e">
        <v>#N/A</v>
      </c>
      <c r="AD125" s="60">
        <v>0</v>
      </c>
      <c r="AE125" s="60" t="e">
        <v>#N/A</v>
      </c>
      <c r="AF125" s="31" t="s">
        <v>408</v>
      </c>
      <c r="AG125" s="60" t="e">
        <v>#N/A</v>
      </c>
      <c r="AH125" s="60">
        <v>0</v>
      </c>
      <c r="AI125" s="60" t="e">
        <v>#N/A</v>
      </c>
      <c r="AJ125" s="31" t="s">
        <v>408</v>
      </c>
      <c r="AK125" s="60" t="e">
        <v>#N/A</v>
      </c>
      <c r="AL125" s="60">
        <v>0</v>
      </c>
      <c r="AM125" s="60" t="e">
        <v>#N/A</v>
      </c>
      <c r="AN125" s="62">
        <v>0.375</v>
      </c>
      <c r="AO125" s="9" t="s">
        <v>412</v>
      </c>
      <c r="AP125" s="9" t="s">
        <v>407</v>
      </c>
      <c r="AQ125" s="9" t="s">
        <v>407</v>
      </c>
      <c r="AR125" s="48" t="s">
        <v>408</v>
      </c>
      <c r="AS125" s="9" t="s">
        <v>412</v>
      </c>
      <c r="AT125" s="9" t="s">
        <v>407</v>
      </c>
    </row>
    <row r="126" spans="1:46" ht="12.75" customHeight="1" x14ac:dyDescent="0.15">
      <c r="A126" s="9" t="s">
        <v>168</v>
      </c>
      <c r="B126" s="9" t="s">
        <v>1096</v>
      </c>
      <c r="C126" s="31">
        <v>0.625</v>
      </c>
      <c r="D126" s="45">
        <v>8</v>
      </c>
      <c r="E126" s="46">
        <v>2018</v>
      </c>
      <c r="F126" s="46">
        <v>2014</v>
      </c>
      <c r="G126" s="46" t="s">
        <v>403</v>
      </c>
      <c r="H126" s="9" t="s">
        <v>404</v>
      </c>
      <c r="I126" s="9" t="s">
        <v>405</v>
      </c>
      <c r="J126" s="9" t="s">
        <v>144</v>
      </c>
      <c r="K126" s="49" t="s">
        <v>1096</v>
      </c>
      <c r="L126" s="60">
        <v>62</v>
      </c>
      <c r="M126" s="60">
        <v>0</v>
      </c>
      <c r="N126" s="60">
        <v>0</v>
      </c>
      <c r="O126" s="60">
        <v>0</v>
      </c>
      <c r="P126" s="60">
        <v>62</v>
      </c>
      <c r="Q126" s="31">
        <v>0</v>
      </c>
      <c r="R126" s="61">
        <v>31</v>
      </c>
      <c r="S126" s="61">
        <v>0</v>
      </c>
      <c r="T126" s="60">
        <v>37</v>
      </c>
      <c r="U126" s="60">
        <v>0</v>
      </c>
      <c r="V126" s="60">
        <v>0</v>
      </c>
      <c r="W126" s="60">
        <v>0</v>
      </c>
      <c r="X126" s="60">
        <v>37</v>
      </c>
      <c r="Y126" s="60">
        <v>0</v>
      </c>
      <c r="Z126" s="60">
        <v>37</v>
      </c>
      <c r="AA126" s="31">
        <v>0</v>
      </c>
      <c r="AB126" s="31">
        <v>0</v>
      </c>
      <c r="AC126" s="60">
        <v>40</v>
      </c>
      <c r="AD126" s="60">
        <v>1</v>
      </c>
      <c r="AE126" s="60">
        <v>39</v>
      </c>
      <c r="AF126" s="31">
        <v>2.5000000000000001E-2</v>
      </c>
      <c r="AG126" s="60">
        <v>96</v>
      </c>
      <c r="AH126" s="60">
        <v>31</v>
      </c>
      <c r="AI126" s="60">
        <v>65</v>
      </c>
      <c r="AJ126" s="31">
        <v>0.32291666666666669</v>
      </c>
      <c r="AK126" s="60">
        <v>235</v>
      </c>
      <c r="AL126" s="60">
        <v>32</v>
      </c>
      <c r="AM126" s="60">
        <v>203</v>
      </c>
      <c r="AN126" s="62">
        <v>0.5</v>
      </c>
      <c r="AO126" s="9" t="s">
        <v>412</v>
      </c>
      <c r="AP126" s="9" t="s">
        <v>407</v>
      </c>
      <c r="AQ126" s="9" t="s">
        <v>407</v>
      </c>
      <c r="AR126" s="48" t="s">
        <v>408</v>
      </c>
      <c r="AS126" s="9" t="s">
        <v>407</v>
      </c>
      <c r="AT126" s="9" t="s">
        <v>407</v>
      </c>
    </row>
    <row r="127" spans="1:46" ht="12.75" customHeight="1" x14ac:dyDescent="0.15">
      <c r="A127" s="9" t="s">
        <v>168</v>
      </c>
      <c r="B127" s="9" t="s">
        <v>1100</v>
      </c>
      <c r="C127" s="31">
        <v>0.625</v>
      </c>
      <c r="D127" s="45">
        <v>8</v>
      </c>
      <c r="E127" s="46">
        <v>2018</v>
      </c>
      <c r="F127" s="46">
        <v>2014</v>
      </c>
      <c r="G127" s="46" t="s">
        <v>403</v>
      </c>
      <c r="H127" s="9" t="s">
        <v>404</v>
      </c>
      <c r="I127" s="9" t="s">
        <v>405</v>
      </c>
      <c r="J127" s="9" t="s">
        <v>144</v>
      </c>
      <c r="K127" s="49" t="s">
        <v>1100</v>
      </c>
      <c r="L127" s="60" t="e">
        <v>#N/A</v>
      </c>
      <c r="M127" s="60">
        <v>0</v>
      </c>
      <c r="N127" s="60">
        <v>0</v>
      </c>
      <c r="O127" s="60">
        <v>0</v>
      </c>
      <c r="P127" s="60" t="e">
        <v>#N/A</v>
      </c>
      <c r="Q127" s="31">
        <v>0</v>
      </c>
      <c r="R127" s="61" t="e">
        <v>#N/A</v>
      </c>
      <c r="S127" s="61" t="e">
        <v>#N/A</v>
      </c>
      <c r="T127" s="60" t="e">
        <v>#N/A</v>
      </c>
      <c r="U127" s="60">
        <v>0</v>
      </c>
      <c r="V127" s="60">
        <v>0</v>
      </c>
      <c r="W127" s="60">
        <v>0</v>
      </c>
      <c r="X127" s="60" t="e">
        <v>#N/A</v>
      </c>
      <c r="Y127" s="60" t="e">
        <v>#N/A</v>
      </c>
      <c r="Z127" s="60" t="e">
        <v>#N/A</v>
      </c>
      <c r="AA127" s="31">
        <v>0</v>
      </c>
      <c r="AB127" s="31">
        <v>0</v>
      </c>
      <c r="AC127" s="60" t="e">
        <v>#N/A</v>
      </c>
      <c r="AD127" s="60">
        <v>0</v>
      </c>
      <c r="AE127" s="60" t="e">
        <v>#N/A</v>
      </c>
      <c r="AF127" s="31">
        <v>0</v>
      </c>
      <c r="AG127" s="60" t="e">
        <v>#N/A</v>
      </c>
      <c r="AH127" s="60">
        <v>0</v>
      </c>
      <c r="AI127" s="60" t="e">
        <v>#N/A</v>
      </c>
      <c r="AJ127" s="31">
        <v>0</v>
      </c>
      <c r="AK127" s="60" t="e">
        <v>#N/A</v>
      </c>
      <c r="AL127" s="60">
        <v>0</v>
      </c>
      <c r="AM127" s="60" t="e">
        <v>#N/A</v>
      </c>
      <c r="AN127" s="62">
        <v>0.5</v>
      </c>
      <c r="AO127" s="9" t="s">
        <v>412</v>
      </c>
      <c r="AP127" s="9" t="s">
        <v>407</v>
      </c>
      <c r="AQ127" s="9" t="s">
        <v>407</v>
      </c>
      <c r="AR127" s="48" t="s">
        <v>438</v>
      </c>
      <c r="AS127" s="9" t="s">
        <v>407</v>
      </c>
      <c r="AT127" s="9" t="s">
        <v>407</v>
      </c>
    </row>
    <row r="128" spans="1:46" ht="12.75" customHeight="1" x14ac:dyDescent="0.15">
      <c r="A128" s="9" t="s">
        <v>99</v>
      </c>
      <c r="B128" s="9" t="s">
        <v>111</v>
      </c>
      <c r="C128" s="31">
        <v>0.5</v>
      </c>
      <c r="D128" s="45">
        <v>8</v>
      </c>
      <c r="E128" s="46">
        <v>2019</v>
      </c>
      <c r="F128" s="46">
        <v>2015</v>
      </c>
      <c r="G128" s="46">
        <v>2022</v>
      </c>
      <c r="H128" s="9" t="s">
        <v>413</v>
      </c>
      <c r="I128" s="9" t="s">
        <v>414</v>
      </c>
      <c r="J128" s="9" t="s">
        <v>67</v>
      </c>
      <c r="K128" s="49" t="s">
        <v>111</v>
      </c>
      <c r="L128" s="60">
        <v>317</v>
      </c>
      <c r="M128" s="60">
        <v>8</v>
      </c>
      <c r="N128" s="60">
        <v>8</v>
      </c>
      <c r="O128" s="60">
        <v>0</v>
      </c>
      <c r="P128" s="60">
        <v>309</v>
      </c>
      <c r="Q128" s="31">
        <v>2.5236593059936908E-2</v>
      </c>
      <c r="R128" s="61">
        <v>159</v>
      </c>
      <c r="S128" s="61">
        <v>0</v>
      </c>
      <c r="T128" s="60">
        <v>174</v>
      </c>
      <c r="U128" s="60">
        <v>66</v>
      </c>
      <c r="V128" s="60">
        <v>66</v>
      </c>
      <c r="W128" s="60">
        <v>0</v>
      </c>
      <c r="X128" s="60">
        <v>108</v>
      </c>
      <c r="Y128" s="60">
        <v>66</v>
      </c>
      <c r="Z128" s="60">
        <v>108</v>
      </c>
      <c r="AA128" s="31">
        <v>0.37931034482758619</v>
      </c>
      <c r="AB128" s="31">
        <v>0.37931034482758619</v>
      </c>
      <c r="AC128" s="60">
        <v>175</v>
      </c>
      <c r="AD128" s="60">
        <v>209</v>
      </c>
      <c r="AE128" s="60">
        <v>0</v>
      </c>
      <c r="AF128" s="31">
        <v>1.1942857142857144</v>
      </c>
      <c r="AG128" s="60">
        <v>502</v>
      </c>
      <c r="AH128" s="60">
        <v>681</v>
      </c>
      <c r="AI128" s="60">
        <v>0</v>
      </c>
      <c r="AJ128" s="31">
        <v>1.3565737051792828</v>
      </c>
      <c r="AK128" s="60">
        <v>1168</v>
      </c>
      <c r="AL128" s="60">
        <v>964</v>
      </c>
      <c r="AM128" s="60">
        <v>417</v>
      </c>
      <c r="AN128" s="62">
        <v>0.5</v>
      </c>
      <c r="AO128" s="9" t="s">
        <v>407</v>
      </c>
      <c r="AP128" s="9" t="s">
        <v>412</v>
      </c>
      <c r="AQ128" s="9" t="s">
        <v>407</v>
      </c>
      <c r="AR128" s="48" t="s">
        <v>411</v>
      </c>
      <c r="AS128" s="9" t="s">
        <v>407</v>
      </c>
      <c r="AT128" s="9" t="s">
        <v>412</v>
      </c>
    </row>
    <row r="129" spans="1:46" ht="12.75" customHeight="1" x14ac:dyDescent="0.15">
      <c r="A129" s="9" t="s">
        <v>554</v>
      </c>
      <c r="B129" s="9" t="s">
        <v>572</v>
      </c>
      <c r="C129" s="31">
        <v>1</v>
      </c>
      <c r="D129" s="45">
        <v>5</v>
      </c>
      <c r="E129" s="46">
        <v>2017</v>
      </c>
      <c r="F129" s="46">
        <v>2014</v>
      </c>
      <c r="G129" s="46">
        <v>2018</v>
      </c>
      <c r="H129" s="9" t="s">
        <v>422</v>
      </c>
      <c r="I129" s="9" t="s">
        <v>423</v>
      </c>
      <c r="J129" s="9" t="s">
        <v>83</v>
      </c>
      <c r="K129" s="29" t="s">
        <v>572</v>
      </c>
      <c r="L129" s="60">
        <v>6</v>
      </c>
      <c r="M129" s="60">
        <v>0</v>
      </c>
      <c r="N129" s="60">
        <v>0</v>
      </c>
      <c r="O129" s="60">
        <v>0</v>
      </c>
      <c r="P129" s="60">
        <v>6</v>
      </c>
      <c r="Q129" s="31">
        <v>0</v>
      </c>
      <c r="R129" s="61">
        <v>6</v>
      </c>
      <c r="S129" s="61">
        <v>0</v>
      </c>
      <c r="T129" s="60">
        <v>4</v>
      </c>
      <c r="U129" s="60">
        <v>0</v>
      </c>
      <c r="V129" s="60">
        <v>0</v>
      </c>
      <c r="W129" s="60">
        <v>0</v>
      </c>
      <c r="X129" s="60">
        <v>4</v>
      </c>
      <c r="Y129" s="60">
        <v>0</v>
      </c>
      <c r="Z129" s="60">
        <v>4</v>
      </c>
      <c r="AA129" s="31">
        <v>0</v>
      </c>
      <c r="AB129" s="31">
        <v>0</v>
      </c>
      <c r="AC129" s="60">
        <v>4</v>
      </c>
      <c r="AD129" s="60">
        <v>0</v>
      </c>
      <c r="AE129" s="60">
        <v>4</v>
      </c>
      <c r="AF129" s="31">
        <v>0</v>
      </c>
      <c r="AG129" s="60">
        <v>9</v>
      </c>
      <c r="AH129" s="60">
        <v>3</v>
      </c>
      <c r="AI129" s="60">
        <v>6</v>
      </c>
      <c r="AJ129" s="31">
        <v>0.33333333333333331</v>
      </c>
      <c r="AK129" s="60">
        <v>23</v>
      </c>
      <c r="AL129" s="60">
        <v>3</v>
      </c>
      <c r="AM129" s="60">
        <v>20</v>
      </c>
      <c r="AN129" s="62">
        <v>1</v>
      </c>
      <c r="AO129" s="9" t="s">
        <v>412</v>
      </c>
      <c r="AP129" s="9" t="s">
        <v>407</v>
      </c>
      <c r="AQ129" s="9" t="s">
        <v>407</v>
      </c>
      <c r="AR129" s="48" t="s">
        <v>411</v>
      </c>
      <c r="AS129" s="9" t="s">
        <v>407</v>
      </c>
      <c r="AT129" s="9" t="s">
        <v>407</v>
      </c>
    </row>
    <row r="130" spans="1:46" ht="12.75" customHeight="1" x14ac:dyDescent="0.15">
      <c r="A130" s="9" t="s">
        <v>99</v>
      </c>
      <c r="B130" s="9" t="s">
        <v>112</v>
      </c>
      <c r="C130" s="31">
        <v>0.5</v>
      </c>
      <c r="D130" s="45">
        <v>8</v>
      </c>
      <c r="E130" s="46">
        <v>2019</v>
      </c>
      <c r="F130" s="46">
        <v>2015</v>
      </c>
      <c r="G130" s="46">
        <v>2022</v>
      </c>
      <c r="H130" s="9" t="s">
        <v>413</v>
      </c>
      <c r="I130" s="9" t="s">
        <v>414</v>
      </c>
      <c r="J130" s="9" t="s">
        <v>67</v>
      </c>
      <c r="K130" s="49" t="s">
        <v>112</v>
      </c>
      <c r="L130" s="60">
        <v>84</v>
      </c>
      <c r="M130" s="60">
        <v>0</v>
      </c>
      <c r="N130" s="60">
        <v>0</v>
      </c>
      <c r="O130" s="60">
        <v>0</v>
      </c>
      <c r="P130" s="60">
        <v>84</v>
      </c>
      <c r="Q130" s="31">
        <v>0</v>
      </c>
      <c r="R130" s="61">
        <v>42</v>
      </c>
      <c r="S130" s="61">
        <v>0</v>
      </c>
      <c r="T130" s="60">
        <v>47</v>
      </c>
      <c r="U130" s="60">
        <v>0</v>
      </c>
      <c r="V130" s="60">
        <v>0</v>
      </c>
      <c r="W130" s="60">
        <v>0</v>
      </c>
      <c r="X130" s="60">
        <v>47</v>
      </c>
      <c r="Y130" s="60">
        <v>0</v>
      </c>
      <c r="Z130" s="60">
        <v>47</v>
      </c>
      <c r="AA130" s="31">
        <v>0</v>
      </c>
      <c r="AB130" s="31">
        <v>0</v>
      </c>
      <c r="AC130" s="60">
        <v>54</v>
      </c>
      <c r="AD130" s="60">
        <v>27</v>
      </c>
      <c r="AE130" s="60">
        <v>27</v>
      </c>
      <c r="AF130" s="31">
        <v>0.5</v>
      </c>
      <c r="AG130" s="60">
        <v>42</v>
      </c>
      <c r="AH130" s="60">
        <v>226</v>
      </c>
      <c r="AI130" s="60">
        <v>0</v>
      </c>
      <c r="AJ130" s="31">
        <v>5.3809523809523814</v>
      </c>
      <c r="AK130" s="60">
        <v>227</v>
      </c>
      <c r="AL130" s="60">
        <v>253</v>
      </c>
      <c r="AM130" s="60">
        <v>158</v>
      </c>
      <c r="AN130" s="62">
        <v>0.5</v>
      </c>
      <c r="AO130" s="9" t="s">
        <v>407</v>
      </c>
      <c r="AP130" s="9" t="s">
        <v>412</v>
      </c>
      <c r="AQ130" s="9" t="s">
        <v>407</v>
      </c>
      <c r="AR130" s="48" t="s">
        <v>411</v>
      </c>
      <c r="AS130" s="9" t="s">
        <v>407</v>
      </c>
      <c r="AT130" s="9" t="s">
        <v>412</v>
      </c>
    </row>
    <row r="131" spans="1:46" ht="12.75" customHeight="1" x14ac:dyDescent="0.15">
      <c r="A131" s="9" t="s">
        <v>168</v>
      </c>
      <c r="B131" s="9" t="s">
        <v>196</v>
      </c>
      <c r="C131" s="31">
        <v>0.625</v>
      </c>
      <c r="D131" s="45">
        <v>8</v>
      </c>
      <c r="E131" s="46">
        <v>2018</v>
      </c>
      <c r="F131" s="46">
        <v>2014</v>
      </c>
      <c r="G131" s="46" t="s">
        <v>403</v>
      </c>
      <c r="H131" s="9" t="s">
        <v>404</v>
      </c>
      <c r="I131" s="9" t="s">
        <v>405</v>
      </c>
      <c r="J131" s="9" t="s">
        <v>144</v>
      </c>
      <c r="K131" s="49" t="s">
        <v>196</v>
      </c>
      <c r="L131" s="60">
        <v>147</v>
      </c>
      <c r="M131" s="60">
        <v>36</v>
      </c>
      <c r="N131" s="60">
        <v>36</v>
      </c>
      <c r="O131" s="60">
        <v>0</v>
      </c>
      <c r="P131" s="60">
        <v>111</v>
      </c>
      <c r="Q131" s="31">
        <v>0.24489795918367346</v>
      </c>
      <c r="R131" s="61">
        <v>74</v>
      </c>
      <c r="S131" s="61">
        <v>0</v>
      </c>
      <c r="T131" s="60">
        <v>88</v>
      </c>
      <c r="U131" s="60">
        <v>3</v>
      </c>
      <c r="V131" s="60">
        <v>2</v>
      </c>
      <c r="W131" s="60">
        <v>1</v>
      </c>
      <c r="X131" s="60">
        <v>85</v>
      </c>
      <c r="Y131" s="60">
        <v>3</v>
      </c>
      <c r="Z131" s="60">
        <v>85</v>
      </c>
      <c r="AA131" s="31">
        <v>3.4090909090909088E-2</v>
      </c>
      <c r="AB131" s="31">
        <v>3.4090909090909088E-2</v>
      </c>
      <c r="AC131" s="60">
        <v>94</v>
      </c>
      <c r="AD131" s="60">
        <v>0</v>
      </c>
      <c r="AE131" s="60">
        <v>94</v>
      </c>
      <c r="AF131" s="31">
        <v>0</v>
      </c>
      <c r="AG131" s="60">
        <v>233</v>
      </c>
      <c r="AH131" s="60">
        <v>112</v>
      </c>
      <c r="AI131" s="60">
        <v>121</v>
      </c>
      <c r="AJ131" s="31">
        <v>0.48068669527896996</v>
      </c>
      <c r="AK131" s="60">
        <v>562</v>
      </c>
      <c r="AL131" s="60">
        <v>151</v>
      </c>
      <c r="AM131" s="60">
        <v>411</v>
      </c>
      <c r="AN131" s="62">
        <v>0.5</v>
      </c>
      <c r="AO131" s="9" t="s">
        <v>412</v>
      </c>
      <c r="AP131" s="9" t="s">
        <v>407</v>
      </c>
      <c r="AQ131" s="9" t="s">
        <v>407</v>
      </c>
      <c r="AR131" s="48" t="s">
        <v>408</v>
      </c>
      <c r="AS131" s="9" t="s">
        <v>407</v>
      </c>
      <c r="AT131" s="9" t="s">
        <v>407</v>
      </c>
    </row>
    <row r="132" spans="1:46" ht="12.75" customHeight="1" x14ac:dyDescent="0.15">
      <c r="A132" s="9" t="s">
        <v>416</v>
      </c>
      <c r="B132" s="9" t="s">
        <v>426</v>
      </c>
      <c r="C132" s="31">
        <v>0.75</v>
      </c>
      <c r="D132" s="45">
        <v>8</v>
      </c>
      <c r="E132" s="46">
        <v>2017</v>
      </c>
      <c r="F132" s="46">
        <v>2013</v>
      </c>
      <c r="G132" s="46">
        <v>2020</v>
      </c>
      <c r="H132" s="9" t="s">
        <v>512</v>
      </c>
      <c r="I132" s="9" t="s">
        <v>513</v>
      </c>
      <c r="J132" s="9" t="s">
        <v>417</v>
      </c>
      <c r="K132" s="29" t="s">
        <v>426</v>
      </c>
      <c r="L132" s="60">
        <v>1448</v>
      </c>
      <c r="M132" s="60">
        <v>48</v>
      </c>
      <c r="N132" s="60">
        <v>48</v>
      </c>
      <c r="O132" s="60">
        <v>0</v>
      </c>
      <c r="P132" s="60">
        <v>1400</v>
      </c>
      <c r="Q132" s="31">
        <v>3.3149171270718231E-2</v>
      </c>
      <c r="R132" s="61">
        <v>724</v>
      </c>
      <c r="S132" s="61">
        <v>0</v>
      </c>
      <c r="T132" s="60">
        <v>1101</v>
      </c>
      <c r="U132" s="60">
        <v>9</v>
      </c>
      <c r="V132" s="60">
        <v>9</v>
      </c>
      <c r="W132" s="60">
        <v>0</v>
      </c>
      <c r="X132" s="60">
        <v>1092</v>
      </c>
      <c r="Y132" s="60">
        <v>9</v>
      </c>
      <c r="Z132" s="60">
        <v>1092</v>
      </c>
      <c r="AA132" s="31">
        <v>8.1743869209809257E-3</v>
      </c>
      <c r="AB132" s="31">
        <v>8.1743869209809257E-3</v>
      </c>
      <c r="AC132" s="60">
        <v>1019</v>
      </c>
      <c r="AD132" s="60">
        <v>34</v>
      </c>
      <c r="AE132" s="60">
        <v>985</v>
      </c>
      <c r="AF132" s="31">
        <v>3.3366045142296366E-2</v>
      </c>
      <c r="AG132" s="60">
        <v>2237</v>
      </c>
      <c r="AH132" s="60">
        <v>137</v>
      </c>
      <c r="AI132" s="60">
        <v>2100</v>
      </c>
      <c r="AJ132" s="31">
        <v>6.1242735806884219E-2</v>
      </c>
      <c r="AK132" s="60">
        <v>5805</v>
      </c>
      <c r="AL132" s="60">
        <v>228</v>
      </c>
      <c r="AM132" s="60">
        <v>5577</v>
      </c>
      <c r="AN132" s="62">
        <v>0.5</v>
      </c>
      <c r="AO132" s="9" t="s">
        <v>412</v>
      </c>
      <c r="AP132" s="9" t="s">
        <v>407</v>
      </c>
      <c r="AQ132" s="9" t="s">
        <v>407</v>
      </c>
      <c r="AR132" s="48" t="s">
        <v>411</v>
      </c>
      <c r="AS132" s="9" t="s">
        <v>407</v>
      </c>
      <c r="AT132" s="9" t="s">
        <v>407</v>
      </c>
    </row>
    <row r="133" spans="1:46" ht="12.75" customHeight="1" x14ac:dyDescent="0.15">
      <c r="A133" s="9" t="s">
        <v>168</v>
      </c>
      <c r="B133" s="9" t="s">
        <v>197</v>
      </c>
      <c r="C133" s="31">
        <v>0.625</v>
      </c>
      <c r="D133" s="45">
        <v>8</v>
      </c>
      <c r="E133" s="46">
        <v>2018</v>
      </c>
      <c r="F133" s="46">
        <v>2014</v>
      </c>
      <c r="G133" s="46" t="s">
        <v>403</v>
      </c>
      <c r="H133" s="9" t="s">
        <v>404</v>
      </c>
      <c r="I133" s="9" t="s">
        <v>405</v>
      </c>
      <c r="J133" s="9" t="s">
        <v>144</v>
      </c>
      <c r="K133" s="49" t="s">
        <v>197</v>
      </c>
      <c r="L133" s="60">
        <v>107</v>
      </c>
      <c r="M133" s="60">
        <v>2</v>
      </c>
      <c r="N133" s="60">
        <v>0</v>
      </c>
      <c r="O133" s="60">
        <v>2</v>
      </c>
      <c r="P133" s="60">
        <v>105</v>
      </c>
      <c r="Q133" s="31">
        <v>1.8691588785046728E-2</v>
      </c>
      <c r="R133" s="61">
        <v>54</v>
      </c>
      <c r="S133" s="61">
        <v>0</v>
      </c>
      <c r="T133" s="60">
        <v>63</v>
      </c>
      <c r="U133" s="60">
        <v>0</v>
      </c>
      <c r="V133" s="60">
        <v>0</v>
      </c>
      <c r="W133" s="60">
        <v>0</v>
      </c>
      <c r="X133" s="60">
        <v>63</v>
      </c>
      <c r="Y133" s="60">
        <v>0</v>
      </c>
      <c r="Z133" s="60">
        <v>63</v>
      </c>
      <c r="AA133" s="31">
        <v>0</v>
      </c>
      <c r="AB133" s="31">
        <v>0</v>
      </c>
      <c r="AC133" s="60">
        <v>67</v>
      </c>
      <c r="AD133" s="60">
        <v>0</v>
      </c>
      <c r="AE133" s="60">
        <v>67</v>
      </c>
      <c r="AF133" s="31">
        <v>0</v>
      </c>
      <c r="AG133" s="60">
        <v>166</v>
      </c>
      <c r="AH133" s="60">
        <v>120</v>
      </c>
      <c r="AI133" s="60">
        <v>46</v>
      </c>
      <c r="AJ133" s="31">
        <v>0.72289156626506024</v>
      </c>
      <c r="AK133" s="60">
        <v>403</v>
      </c>
      <c r="AL133" s="60">
        <v>122</v>
      </c>
      <c r="AM133" s="60">
        <v>281</v>
      </c>
      <c r="AN133" s="62">
        <v>0.5</v>
      </c>
      <c r="AO133" s="9" t="s">
        <v>407</v>
      </c>
      <c r="AP133" s="9" t="s">
        <v>412</v>
      </c>
      <c r="AQ133" s="9" t="s">
        <v>407</v>
      </c>
      <c r="AR133" s="48" t="s">
        <v>411</v>
      </c>
      <c r="AS133" s="9" t="s">
        <v>407</v>
      </c>
      <c r="AT133" s="9" t="s">
        <v>412</v>
      </c>
    </row>
    <row r="134" spans="1:46" ht="12.75" customHeight="1" x14ac:dyDescent="0.15">
      <c r="A134" s="9" t="s">
        <v>99</v>
      </c>
      <c r="B134" s="9" t="s">
        <v>113</v>
      </c>
      <c r="C134" s="31">
        <v>0.5</v>
      </c>
      <c r="D134" s="45">
        <v>8</v>
      </c>
      <c r="E134" s="46">
        <v>2019</v>
      </c>
      <c r="F134" s="46">
        <v>2015</v>
      </c>
      <c r="G134" s="46">
        <v>2022</v>
      </c>
      <c r="H134" s="9" t="s">
        <v>413</v>
      </c>
      <c r="I134" s="9" t="s">
        <v>414</v>
      </c>
      <c r="J134" s="9" t="s">
        <v>67</v>
      </c>
      <c r="K134" s="49" t="s">
        <v>113</v>
      </c>
      <c r="L134" s="60">
        <v>80</v>
      </c>
      <c r="M134" s="60">
        <v>0</v>
      </c>
      <c r="N134" s="60">
        <v>0</v>
      </c>
      <c r="O134" s="60">
        <v>0</v>
      </c>
      <c r="P134" s="60">
        <v>80</v>
      </c>
      <c r="Q134" s="31">
        <v>0</v>
      </c>
      <c r="R134" s="61">
        <v>40</v>
      </c>
      <c r="S134" s="61">
        <v>0</v>
      </c>
      <c r="T134" s="60">
        <v>48</v>
      </c>
      <c r="U134" s="60">
        <v>0</v>
      </c>
      <c r="V134" s="60">
        <v>0</v>
      </c>
      <c r="W134" s="60">
        <v>0</v>
      </c>
      <c r="X134" s="60">
        <v>48</v>
      </c>
      <c r="Y134" s="60">
        <v>0</v>
      </c>
      <c r="Z134" s="60">
        <v>48</v>
      </c>
      <c r="AA134" s="31">
        <v>0</v>
      </c>
      <c r="AB134" s="31">
        <v>0</v>
      </c>
      <c r="AC134" s="60">
        <v>43</v>
      </c>
      <c r="AD134" s="60">
        <v>1</v>
      </c>
      <c r="AE134" s="60">
        <v>42</v>
      </c>
      <c r="AF134" s="31">
        <v>2.3255813953488372E-2</v>
      </c>
      <c r="AG134" s="60">
        <v>126</v>
      </c>
      <c r="AH134" s="60">
        <v>4</v>
      </c>
      <c r="AI134" s="60">
        <v>122</v>
      </c>
      <c r="AJ134" s="31">
        <v>3.1746031746031744E-2</v>
      </c>
      <c r="AK134" s="60">
        <v>297</v>
      </c>
      <c r="AL134" s="60">
        <v>5</v>
      </c>
      <c r="AM134" s="60">
        <v>292</v>
      </c>
      <c r="AN134" s="62">
        <v>0.5</v>
      </c>
      <c r="AO134" s="9" t="s">
        <v>412</v>
      </c>
      <c r="AP134" s="9" t="s">
        <v>407</v>
      </c>
      <c r="AQ134" s="9" t="s">
        <v>407</v>
      </c>
      <c r="AR134" s="48" t="s">
        <v>438</v>
      </c>
      <c r="AS134" s="9" t="s">
        <v>407</v>
      </c>
      <c r="AT134" s="9" t="s">
        <v>407</v>
      </c>
    </row>
    <row r="135" spans="1:46" ht="12.75" customHeight="1" x14ac:dyDescent="0.15">
      <c r="A135" s="9" t="s">
        <v>168</v>
      </c>
      <c r="B135" s="9" t="s">
        <v>1128</v>
      </c>
      <c r="C135" s="31">
        <v>0.625</v>
      </c>
      <c r="D135" s="45">
        <v>8</v>
      </c>
      <c r="E135" s="46">
        <v>2018</v>
      </c>
      <c r="F135" s="46">
        <v>2014</v>
      </c>
      <c r="G135" s="46" t="s">
        <v>403</v>
      </c>
      <c r="H135" s="9" t="s">
        <v>404</v>
      </c>
      <c r="I135" s="9" t="s">
        <v>405</v>
      </c>
      <c r="J135" s="9" t="s">
        <v>144</v>
      </c>
      <c r="K135" s="49" t="s">
        <v>1128</v>
      </c>
      <c r="L135" s="60">
        <v>627</v>
      </c>
      <c r="M135" s="60">
        <v>0</v>
      </c>
      <c r="N135" s="60">
        <v>0</v>
      </c>
      <c r="O135" s="60">
        <v>0</v>
      </c>
      <c r="P135" s="60">
        <v>627</v>
      </c>
      <c r="Q135" s="31">
        <v>0</v>
      </c>
      <c r="R135" s="61">
        <v>314</v>
      </c>
      <c r="S135" s="61">
        <v>0</v>
      </c>
      <c r="T135" s="60">
        <v>384</v>
      </c>
      <c r="U135" s="60">
        <v>0</v>
      </c>
      <c r="V135" s="60">
        <v>0</v>
      </c>
      <c r="W135" s="60">
        <v>0</v>
      </c>
      <c r="X135" s="60">
        <v>384</v>
      </c>
      <c r="Y135" s="60">
        <v>0</v>
      </c>
      <c r="Z135" s="60">
        <v>384</v>
      </c>
      <c r="AA135" s="31">
        <v>0</v>
      </c>
      <c r="AB135" s="31">
        <v>0</v>
      </c>
      <c r="AC135" s="60">
        <v>413</v>
      </c>
      <c r="AD135" s="60">
        <v>0</v>
      </c>
      <c r="AE135" s="60">
        <v>413</v>
      </c>
      <c r="AF135" s="31">
        <v>0</v>
      </c>
      <c r="AG135" s="60">
        <v>1086</v>
      </c>
      <c r="AH135" s="60">
        <v>0</v>
      </c>
      <c r="AI135" s="60">
        <v>1086</v>
      </c>
      <c r="AJ135" s="31">
        <v>0</v>
      </c>
      <c r="AK135" s="60">
        <v>2510</v>
      </c>
      <c r="AL135" s="60">
        <v>0</v>
      </c>
      <c r="AM135" s="60">
        <v>2510</v>
      </c>
      <c r="AN135" s="62">
        <v>0.5</v>
      </c>
      <c r="AO135" s="9" t="s">
        <v>412</v>
      </c>
      <c r="AP135" s="9" t="s">
        <v>407</v>
      </c>
      <c r="AQ135" s="9" t="s">
        <v>407</v>
      </c>
      <c r="AR135" s="48" t="s">
        <v>411</v>
      </c>
      <c r="AS135" s="9" t="s">
        <v>407</v>
      </c>
      <c r="AT135" s="9" t="s">
        <v>407</v>
      </c>
    </row>
    <row r="136" spans="1:46" ht="12.75" customHeight="1" x14ac:dyDescent="0.15">
      <c r="A136" s="9" t="s">
        <v>168</v>
      </c>
      <c r="B136" s="9" t="s">
        <v>198</v>
      </c>
      <c r="C136" s="31">
        <v>0.625</v>
      </c>
      <c r="D136" s="45">
        <v>8</v>
      </c>
      <c r="E136" s="46">
        <v>2018</v>
      </c>
      <c r="F136" s="46">
        <v>2014</v>
      </c>
      <c r="G136" s="46" t="s">
        <v>403</v>
      </c>
      <c r="H136" s="9" t="s">
        <v>404</v>
      </c>
      <c r="I136" s="9" t="s">
        <v>405</v>
      </c>
      <c r="J136" s="9" t="s">
        <v>144</v>
      </c>
      <c r="K136" s="49" t="s">
        <v>198</v>
      </c>
      <c r="L136" s="60">
        <v>96</v>
      </c>
      <c r="M136" s="60">
        <v>0</v>
      </c>
      <c r="N136" s="60">
        <v>0</v>
      </c>
      <c r="O136" s="60">
        <v>0</v>
      </c>
      <c r="P136" s="60">
        <v>96</v>
      </c>
      <c r="Q136" s="31">
        <v>0</v>
      </c>
      <c r="R136" s="61">
        <v>48</v>
      </c>
      <c r="S136" s="61">
        <v>0</v>
      </c>
      <c r="T136" s="60">
        <v>57</v>
      </c>
      <c r="U136" s="60">
        <v>0</v>
      </c>
      <c r="V136" s="60">
        <v>0</v>
      </c>
      <c r="W136" s="60">
        <v>0</v>
      </c>
      <c r="X136" s="60">
        <v>57</v>
      </c>
      <c r="Y136" s="60">
        <v>0</v>
      </c>
      <c r="Z136" s="60">
        <v>57</v>
      </c>
      <c r="AA136" s="31">
        <v>0</v>
      </c>
      <c r="AB136" s="31">
        <v>0</v>
      </c>
      <c r="AC136" s="60">
        <v>62</v>
      </c>
      <c r="AD136" s="60">
        <v>0</v>
      </c>
      <c r="AE136" s="60">
        <v>62</v>
      </c>
      <c r="AF136" s="31">
        <v>0</v>
      </c>
      <c r="AG136" s="60">
        <v>166</v>
      </c>
      <c r="AH136" s="60">
        <v>21</v>
      </c>
      <c r="AI136" s="60">
        <v>145</v>
      </c>
      <c r="AJ136" s="31">
        <v>0.12650602409638553</v>
      </c>
      <c r="AK136" s="60">
        <v>381</v>
      </c>
      <c r="AL136" s="60">
        <v>21</v>
      </c>
      <c r="AM136" s="60">
        <v>360</v>
      </c>
      <c r="AN136" s="62">
        <v>0.5</v>
      </c>
      <c r="AO136" s="9" t="s">
        <v>412</v>
      </c>
      <c r="AP136" s="9" t="s">
        <v>407</v>
      </c>
      <c r="AQ136" s="9" t="s">
        <v>407</v>
      </c>
      <c r="AR136" s="48" t="s">
        <v>411</v>
      </c>
      <c r="AS136" s="9" t="s">
        <v>407</v>
      </c>
      <c r="AT136" s="9" t="s">
        <v>407</v>
      </c>
    </row>
    <row r="137" spans="1:46" ht="12.75" customHeight="1" x14ac:dyDescent="0.15">
      <c r="A137" s="9" t="s">
        <v>168</v>
      </c>
      <c r="B137" s="9" t="s">
        <v>199</v>
      </c>
      <c r="C137" s="31">
        <v>0.625</v>
      </c>
      <c r="D137" s="45">
        <v>8</v>
      </c>
      <c r="E137" s="46">
        <v>2018</v>
      </c>
      <c r="F137" s="46">
        <v>2014</v>
      </c>
      <c r="G137" s="46" t="s">
        <v>403</v>
      </c>
      <c r="H137" s="9" t="s">
        <v>404</v>
      </c>
      <c r="I137" s="9" t="s">
        <v>405</v>
      </c>
      <c r="J137" s="9" t="s">
        <v>144</v>
      </c>
      <c r="K137" s="49" t="s">
        <v>199</v>
      </c>
      <c r="L137" s="60">
        <v>12</v>
      </c>
      <c r="M137" s="60">
        <v>0</v>
      </c>
      <c r="N137" s="60">
        <v>0</v>
      </c>
      <c r="O137" s="60">
        <v>0</v>
      </c>
      <c r="P137" s="60">
        <v>12</v>
      </c>
      <c r="Q137" s="31">
        <v>0</v>
      </c>
      <c r="R137" s="61">
        <v>6</v>
      </c>
      <c r="S137" s="61">
        <v>0</v>
      </c>
      <c r="T137" s="60">
        <v>7</v>
      </c>
      <c r="U137" s="60">
        <v>6</v>
      </c>
      <c r="V137" s="60">
        <v>0</v>
      </c>
      <c r="W137" s="60">
        <v>6</v>
      </c>
      <c r="X137" s="60">
        <v>1</v>
      </c>
      <c r="Y137" s="60">
        <v>6</v>
      </c>
      <c r="Z137" s="60">
        <v>1</v>
      </c>
      <c r="AA137" s="31">
        <v>0.8571428571428571</v>
      </c>
      <c r="AB137" s="31">
        <v>0.8571428571428571</v>
      </c>
      <c r="AC137" s="60">
        <v>8</v>
      </c>
      <c r="AD137" s="60">
        <v>34</v>
      </c>
      <c r="AE137" s="60">
        <v>0</v>
      </c>
      <c r="AF137" s="31">
        <v>4.25</v>
      </c>
      <c r="AG137" s="60">
        <v>20</v>
      </c>
      <c r="AH137" s="60">
        <v>17</v>
      </c>
      <c r="AI137" s="60">
        <v>3</v>
      </c>
      <c r="AJ137" s="31">
        <v>0.85</v>
      </c>
      <c r="AK137" s="60">
        <v>47</v>
      </c>
      <c r="AL137" s="60">
        <v>57</v>
      </c>
      <c r="AM137" s="60">
        <v>16</v>
      </c>
      <c r="AN137" s="62">
        <v>0.5</v>
      </c>
      <c r="AO137" s="9" t="s">
        <v>407</v>
      </c>
      <c r="AP137" s="9" t="s">
        <v>412</v>
      </c>
      <c r="AQ137" s="9" t="s">
        <v>407</v>
      </c>
      <c r="AR137" s="48" t="s">
        <v>411</v>
      </c>
      <c r="AS137" s="9" t="s">
        <v>407</v>
      </c>
      <c r="AT137" s="9" t="s">
        <v>412</v>
      </c>
    </row>
    <row r="138" spans="1:46" ht="12.75" customHeight="1" x14ac:dyDescent="0.15">
      <c r="A138" s="9" t="s">
        <v>168</v>
      </c>
      <c r="B138" s="9" t="s">
        <v>200</v>
      </c>
      <c r="C138" s="31">
        <v>0.625</v>
      </c>
      <c r="D138" s="45">
        <v>8</v>
      </c>
      <c r="E138" s="46">
        <v>2018</v>
      </c>
      <c r="F138" s="46">
        <v>2014</v>
      </c>
      <c r="G138" s="46" t="s">
        <v>403</v>
      </c>
      <c r="H138" s="9" t="s">
        <v>404</v>
      </c>
      <c r="I138" s="9" t="s">
        <v>405</v>
      </c>
      <c r="J138" s="9" t="s">
        <v>144</v>
      </c>
      <c r="K138" s="49" t="s">
        <v>200</v>
      </c>
      <c r="L138" s="60">
        <v>1773</v>
      </c>
      <c r="M138" s="60">
        <v>295</v>
      </c>
      <c r="N138" s="60">
        <v>295</v>
      </c>
      <c r="O138" s="60">
        <v>0</v>
      </c>
      <c r="P138" s="60">
        <v>1478</v>
      </c>
      <c r="Q138" s="31">
        <v>0.16638465877044556</v>
      </c>
      <c r="R138" s="61">
        <v>887</v>
      </c>
      <c r="S138" s="61">
        <v>0</v>
      </c>
      <c r="T138" s="60">
        <v>1066</v>
      </c>
      <c r="U138" s="60">
        <v>26</v>
      </c>
      <c r="V138" s="60">
        <v>26</v>
      </c>
      <c r="W138" s="60">
        <v>0</v>
      </c>
      <c r="X138" s="60">
        <v>1040</v>
      </c>
      <c r="Y138" s="60">
        <v>26</v>
      </c>
      <c r="Z138" s="60">
        <v>1040</v>
      </c>
      <c r="AA138" s="31">
        <v>2.4390243902439025E-2</v>
      </c>
      <c r="AB138" s="31">
        <v>2.4390243902439025E-2</v>
      </c>
      <c r="AC138" s="60">
        <v>1170</v>
      </c>
      <c r="AD138" s="60">
        <v>0</v>
      </c>
      <c r="AE138" s="60">
        <v>1170</v>
      </c>
      <c r="AF138" s="31">
        <v>0</v>
      </c>
      <c r="AG138" s="60">
        <v>3039</v>
      </c>
      <c r="AH138" s="60">
        <v>1329</v>
      </c>
      <c r="AI138" s="60">
        <v>1710</v>
      </c>
      <c r="AJ138" s="31">
        <v>0.43731490621915103</v>
      </c>
      <c r="AK138" s="60">
        <v>7048</v>
      </c>
      <c r="AL138" s="60">
        <v>1650</v>
      </c>
      <c r="AM138" s="60">
        <v>5398</v>
      </c>
      <c r="AN138" s="62">
        <v>0.5</v>
      </c>
      <c r="AO138" s="9" t="s">
        <v>412</v>
      </c>
      <c r="AP138" s="9" t="s">
        <v>407</v>
      </c>
      <c r="AQ138" s="9" t="s">
        <v>407</v>
      </c>
      <c r="AR138" s="48" t="s">
        <v>411</v>
      </c>
      <c r="AS138" s="9" t="s">
        <v>407</v>
      </c>
      <c r="AT138" s="9" t="s">
        <v>407</v>
      </c>
    </row>
    <row r="139" spans="1:46" ht="12.75" customHeight="1" x14ac:dyDescent="0.15">
      <c r="A139" s="9" t="s">
        <v>99</v>
      </c>
      <c r="B139" s="9" t="s">
        <v>114</v>
      </c>
      <c r="C139" s="31">
        <v>0.5</v>
      </c>
      <c r="D139" s="45">
        <v>8</v>
      </c>
      <c r="E139" s="46">
        <v>2019</v>
      </c>
      <c r="F139" s="46">
        <v>2015</v>
      </c>
      <c r="G139" s="46">
        <v>2022</v>
      </c>
      <c r="H139" s="9" t="s">
        <v>413</v>
      </c>
      <c r="I139" s="9" t="s">
        <v>414</v>
      </c>
      <c r="J139" s="9" t="s">
        <v>67</v>
      </c>
      <c r="K139" s="49" t="s">
        <v>114</v>
      </c>
      <c r="L139" s="60">
        <v>392</v>
      </c>
      <c r="M139" s="60">
        <v>46</v>
      </c>
      <c r="N139" s="60">
        <v>46</v>
      </c>
      <c r="O139" s="60">
        <v>0</v>
      </c>
      <c r="P139" s="60">
        <v>346</v>
      </c>
      <c r="Q139" s="31">
        <v>0.11734693877551021</v>
      </c>
      <c r="R139" s="61">
        <v>196</v>
      </c>
      <c r="S139" s="61">
        <v>0</v>
      </c>
      <c r="T139" s="60">
        <v>254</v>
      </c>
      <c r="U139" s="60">
        <v>425</v>
      </c>
      <c r="V139" s="60">
        <v>422</v>
      </c>
      <c r="W139" s="60">
        <v>3</v>
      </c>
      <c r="X139" s="60">
        <v>0</v>
      </c>
      <c r="Y139" s="60">
        <v>425</v>
      </c>
      <c r="Z139" s="60">
        <v>0</v>
      </c>
      <c r="AA139" s="31">
        <v>1.6732283464566928</v>
      </c>
      <c r="AB139" s="31">
        <v>1.6732283464566928</v>
      </c>
      <c r="AC139" s="60">
        <v>316</v>
      </c>
      <c r="AD139" s="60">
        <v>414</v>
      </c>
      <c r="AE139" s="60">
        <v>0</v>
      </c>
      <c r="AF139" s="31">
        <v>1.3101265822784811</v>
      </c>
      <c r="AG139" s="60">
        <v>1063</v>
      </c>
      <c r="AH139" s="60">
        <v>638</v>
      </c>
      <c r="AI139" s="60">
        <v>425</v>
      </c>
      <c r="AJ139" s="31">
        <v>0.60018814675446852</v>
      </c>
      <c r="AK139" s="60">
        <v>2025</v>
      </c>
      <c r="AL139" s="60">
        <v>1523</v>
      </c>
      <c r="AM139" s="60">
        <v>771</v>
      </c>
      <c r="AN139" s="62">
        <v>0.5</v>
      </c>
      <c r="AO139" s="9" t="s">
        <v>407</v>
      </c>
      <c r="AP139" s="9" t="s">
        <v>412</v>
      </c>
      <c r="AQ139" s="9" t="s">
        <v>407</v>
      </c>
      <c r="AR139" s="48" t="s">
        <v>411</v>
      </c>
      <c r="AS139" s="9" t="s">
        <v>407</v>
      </c>
      <c r="AT139" s="9" t="s">
        <v>412</v>
      </c>
    </row>
    <row r="140" spans="1:46" ht="12.75" customHeight="1" x14ac:dyDescent="0.15">
      <c r="A140" s="9" t="s">
        <v>416</v>
      </c>
      <c r="B140" s="9" t="s">
        <v>428</v>
      </c>
      <c r="C140" s="31">
        <v>0.75</v>
      </c>
      <c r="D140" s="45">
        <v>8</v>
      </c>
      <c r="E140" s="46">
        <v>2017</v>
      </c>
      <c r="F140" s="46">
        <v>2013</v>
      </c>
      <c r="G140" s="46">
        <v>2020</v>
      </c>
      <c r="H140" s="9" t="s">
        <v>512</v>
      </c>
      <c r="I140" s="9" t="s">
        <v>513</v>
      </c>
      <c r="J140" s="9" t="s">
        <v>417</v>
      </c>
      <c r="K140" s="29" t="s">
        <v>428</v>
      </c>
      <c r="L140" s="60">
        <v>587</v>
      </c>
      <c r="M140" s="60">
        <v>33</v>
      </c>
      <c r="N140" s="60">
        <v>32</v>
      </c>
      <c r="O140" s="60">
        <v>1</v>
      </c>
      <c r="P140" s="60">
        <v>554</v>
      </c>
      <c r="Q140" s="31">
        <v>5.6218057921635436E-2</v>
      </c>
      <c r="R140" s="61">
        <v>294</v>
      </c>
      <c r="S140" s="61">
        <v>0</v>
      </c>
      <c r="T140" s="60">
        <v>446</v>
      </c>
      <c r="U140" s="60">
        <v>23</v>
      </c>
      <c r="V140" s="60">
        <v>22</v>
      </c>
      <c r="W140" s="60">
        <v>1</v>
      </c>
      <c r="X140" s="60">
        <v>423</v>
      </c>
      <c r="Y140" s="60">
        <v>23</v>
      </c>
      <c r="Z140" s="60">
        <v>423</v>
      </c>
      <c r="AA140" s="31">
        <v>5.1569506726457402E-2</v>
      </c>
      <c r="AB140" s="31">
        <v>5.1569506726457402E-2</v>
      </c>
      <c r="AC140" s="60">
        <v>413</v>
      </c>
      <c r="AD140" s="60">
        <v>4</v>
      </c>
      <c r="AE140" s="60">
        <v>409</v>
      </c>
      <c r="AF140" s="31">
        <v>9.6852300242130755E-3</v>
      </c>
      <c r="AG140" s="60">
        <v>907</v>
      </c>
      <c r="AH140" s="60">
        <v>675</v>
      </c>
      <c r="AI140" s="60">
        <v>232</v>
      </c>
      <c r="AJ140" s="31">
        <v>0.74421168687982364</v>
      </c>
      <c r="AK140" s="60">
        <v>2353</v>
      </c>
      <c r="AL140" s="60">
        <v>735</v>
      </c>
      <c r="AM140" s="60">
        <v>1618</v>
      </c>
      <c r="AN140" s="62">
        <v>0.5</v>
      </c>
      <c r="AO140" s="9" t="s">
        <v>407</v>
      </c>
      <c r="AP140" s="9" t="s">
        <v>412</v>
      </c>
      <c r="AQ140" s="9" t="s">
        <v>407</v>
      </c>
      <c r="AR140" s="48" t="s">
        <v>411</v>
      </c>
      <c r="AS140" s="9" t="s">
        <v>407</v>
      </c>
      <c r="AT140" s="9" t="s">
        <v>412</v>
      </c>
    </row>
    <row r="141" spans="1:46" ht="12.75" customHeight="1" x14ac:dyDescent="0.15">
      <c r="A141" s="9" t="s">
        <v>127</v>
      </c>
      <c r="B141" s="9" t="s">
        <v>135</v>
      </c>
      <c r="C141" s="31">
        <v>0.375</v>
      </c>
      <c r="D141" s="45">
        <v>8</v>
      </c>
      <c r="E141" s="46">
        <v>2020</v>
      </c>
      <c r="F141" s="46">
        <v>2016</v>
      </c>
      <c r="G141" s="46" t="s">
        <v>444</v>
      </c>
      <c r="H141" s="9" t="s">
        <v>445</v>
      </c>
      <c r="I141" s="9" t="s">
        <v>446</v>
      </c>
      <c r="J141" s="9" t="s">
        <v>128</v>
      </c>
      <c r="K141" s="49" t="s">
        <v>135</v>
      </c>
      <c r="L141" s="60">
        <v>312</v>
      </c>
      <c r="M141" s="60">
        <v>0</v>
      </c>
      <c r="N141" s="60">
        <v>0</v>
      </c>
      <c r="O141" s="60">
        <v>0</v>
      </c>
      <c r="P141" s="60">
        <v>312</v>
      </c>
      <c r="Q141" s="31">
        <v>0</v>
      </c>
      <c r="R141" s="61">
        <v>117</v>
      </c>
      <c r="S141" s="61">
        <v>0</v>
      </c>
      <c r="T141" s="60">
        <v>175</v>
      </c>
      <c r="U141" s="60">
        <v>0</v>
      </c>
      <c r="V141" s="60">
        <v>0</v>
      </c>
      <c r="W141" s="60">
        <v>0</v>
      </c>
      <c r="X141" s="60">
        <v>175</v>
      </c>
      <c r="Y141" s="60">
        <v>0</v>
      </c>
      <c r="Z141" s="60">
        <v>175</v>
      </c>
      <c r="AA141" s="31">
        <v>0</v>
      </c>
      <c r="AB141" s="31">
        <v>0</v>
      </c>
      <c r="AC141" s="60">
        <v>163</v>
      </c>
      <c r="AD141" s="60">
        <v>0</v>
      </c>
      <c r="AE141" s="60">
        <v>163</v>
      </c>
      <c r="AF141" s="31">
        <v>0</v>
      </c>
      <c r="AG141" s="60">
        <v>568</v>
      </c>
      <c r="AH141" s="60">
        <v>0</v>
      </c>
      <c r="AI141" s="60">
        <v>568</v>
      </c>
      <c r="AJ141" s="31">
        <v>0</v>
      </c>
      <c r="AK141" s="60">
        <v>1218</v>
      </c>
      <c r="AL141" s="60">
        <v>0</v>
      </c>
      <c r="AM141" s="60">
        <v>1218</v>
      </c>
      <c r="AN141" s="62">
        <v>0.375</v>
      </c>
      <c r="AO141" s="9" t="s">
        <v>412</v>
      </c>
      <c r="AP141" s="9" t="s">
        <v>407</v>
      </c>
      <c r="AQ141" s="9" t="s">
        <v>407</v>
      </c>
      <c r="AR141" s="48" t="s">
        <v>408</v>
      </c>
      <c r="AS141" s="9" t="s">
        <v>407</v>
      </c>
      <c r="AT141" s="9" t="s">
        <v>407</v>
      </c>
    </row>
    <row r="142" spans="1:46" ht="12.75" customHeight="1" x14ac:dyDescent="0.15">
      <c r="A142" s="9" t="s">
        <v>416</v>
      </c>
      <c r="B142" s="9" t="s">
        <v>431</v>
      </c>
      <c r="C142" s="31">
        <v>0.75</v>
      </c>
      <c r="D142" s="45">
        <v>8</v>
      </c>
      <c r="E142" s="46">
        <v>2017</v>
      </c>
      <c r="F142" s="46">
        <v>2013</v>
      </c>
      <c r="G142" s="46">
        <v>2020</v>
      </c>
      <c r="H142" s="9" t="s">
        <v>512</v>
      </c>
      <c r="I142" s="9" t="s">
        <v>513</v>
      </c>
      <c r="J142" s="9" t="s">
        <v>417</v>
      </c>
      <c r="K142" s="29" t="s">
        <v>431</v>
      </c>
      <c r="L142" s="60">
        <v>1042</v>
      </c>
      <c r="M142" s="60">
        <v>46</v>
      </c>
      <c r="N142" s="60">
        <v>46</v>
      </c>
      <c r="O142" s="60">
        <v>0</v>
      </c>
      <c r="P142" s="60">
        <v>996</v>
      </c>
      <c r="Q142" s="31">
        <v>4.4145873320537425E-2</v>
      </c>
      <c r="R142" s="61">
        <v>521</v>
      </c>
      <c r="S142" s="61">
        <v>0</v>
      </c>
      <c r="T142" s="60">
        <v>791</v>
      </c>
      <c r="U142" s="60">
        <v>55</v>
      </c>
      <c r="V142" s="60">
        <v>55</v>
      </c>
      <c r="W142" s="60">
        <v>0</v>
      </c>
      <c r="X142" s="60">
        <v>736</v>
      </c>
      <c r="Y142" s="60">
        <v>55</v>
      </c>
      <c r="Z142" s="60">
        <v>736</v>
      </c>
      <c r="AA142" s="31">
        <v>6.9532237673830599E-2</v>
      </c>
      <c r="AB142" s="31">
        <v>6.9532237673830599E-2</v>
      </c>
      <c r="AC142" s="60">
        <v>733</v>
      </c>
      <c r="AD142" s="60">
        <v>8</v>
      </c>
      <c r="AE142" s="60">
        <v>725</v>
      </c>
      <c r="AF142" s="31">
        <v>1.0914051841746248E-2</v>
      </c>
      <c r="AG142" s="60">
        <v>1609</v>
      </c>
      <c r="AH142" s="60">
        <v>723</v>
      </c>
      <c r="AI142" s="60">
        <v>886</v>
      </c>
      <c r="AJ142" s="31">
        <v>0.44934742075823492</v>
      </c>
      <c r="AK142" s="60">
        <v>4175</v>
      </c>
      <c r="AL142" s="60">
        <v>832</v>
      </c>
      <c r="AM142" s="60">
        <v>3343</v>
      </c>
      <c r="AN142" s="62">
        <v>0.5</v>
      </c>
      <c r="AO142" s="9" t="s">
        <v>412</v>
      </c>
      <c r="AP142" s="9" t="s">
        <v>407</v>
      </c>
      <c r="AQ142" s="9" t="s">
        <v>407</v>
      </c>
      <c r="AR142" s="48" t="s">
        <v>411</v>
      </c>
      <c r="AS142" s="9" t="s">
        <v>407</v>
      </c>
      <c r="AT142" s="9" t="s">
        <v>407</v>
      </c>
    </row>
    <row r="143" spans="1:46" ht="12.75" customHeight="1" x14ac:dyDescent="0.15">
      <c r="A143" s="9" t="s">
        <v>554</v>
      </c>
      <c r="B143" s="9" t="s">
        <v>556</v>
      </c>
      <c r="C143" s="31">
        <v>1</v>
      </c>
      <c r="D143" s="45">
        <v>5</v>
      </c>
      <c r="E143" s="46">
        <v>2017</v>
      </c>
      <c r="F143" s="46">
        <v>2014</v>
      </c>
      <c r="G143" s="46">
        <v>2018</v>
      </c>
      <c r="H143" s="9" t="s">
        <v>422</v>
      </c>
      <c r="I143" s="9" t="s">
        <v>423</v>
      </c>
      <c r="J143" s="9" t="s">
        <v>83</v>
      </c>
      <c r="K143" s="29" t="s">
        <v>556</v>
      </c>
      <c r="L143" s="60">
        <v>3</v>
      </c>
      <c r="M143" s="60">
        <v>0</v>
      </c>
      <c r="N143" s="60">
        <v>0</v>
      </c>
      <c r="O143" s="60">
        <v>0</v>
      </c>
      <c r="P143" s="60">
        <v>3</v>
      </c>
      <c r="Q143" s="31">
        <v>0</v>
      </c>
      <c r="R143" s="61">
        <v>3</v>
      </c>
      <c r="S143" s="61">
        <v>0</v>
      </c>
      <c r="T143" s="60">
        <v>2</v>
      </c>
      <c r="U143" s="60">
        <v>0</v>
      </c>
      <c r="V143" s="60">
        <v>0</v>
      </c>
      <c r="W143" s="60">
        <v>0</v>
      </c>
      <c r="X143" s="60">
        <v>2</v>
      </c>
      <c r="Y143" s="60">
        <v>0</v>
      </c>
      <c r="Z143" s="60">
        <v>2</v>
      </c>
      <c r="AA143" s="31">
        <v>0</v>
      </c>
      <c r="AB143" s="31">
        <v>0</v>
      </c>
      <c r="AC143" s="60">
        <v>2</v>
      </c>
      <c r="AD143" s="60">
        <v>1</v>
      </c>
      <c r="AE143" s="60">
        <v>1</v>
      </c>
      <c r="AF143" s="31">
        <v>0.5</v>
      </c>
      <c r="AG143" s="60">
        <v>3</v>
      </c>
      <c r="AH143" s="60">
        <v>0</v>
      </c>
      <c r="AI143" s="60">
        <v>3</v>
      </c>
      <c r="AJ143" s="31">
        <v>0</v>
      </c>
      <c r="AK143" s="60">
        <v>10</v>
      </c>
      <c r="AL143" s="60">
        <v>1</v>
      </c>
      <c r="AM143" s="60">
        <v>9</v>
      </c>
      <c r="AN143" s="62">
        <v>1</v>
      </c>
      <c r="AO143" s="9" t="s">
        <v>412</v>
      </c>
      <c r="AP143" s="9" t="s">
        <v>407</v>
      </c>
      <c r="AQ143" s="9" t="s">
        <v>407</v>
      </c>
      <c r="AR143" s="48" t="s">
        <v>411</v>
      </c>
      <c r="AS143" s="9" t="s">
        <v>407</v>
      </c>
      <c r="AT143" s="9" t="s">
        <v>407</v>
      </c>
    </row>
    <row r="144" spans="1:46" ht="12.75" customHeight="1" x14ac:dyDescent="0.15">
      <c r="A144" s="9" t="s">
        <v>139</v>
      </c>
      <c r="B144" s="9" t="s">
        <v>141</v>
      </c>
      <c r="C144" s="31">
        <v>1</v>
      </c>
      <c r="D144" s="45">
        <v>5</v>
      </c>
      <c r="E144" s="46">
        <v>2017</v>
      </c>
      <c r="F144" s="46">
        <v>2014</v>
      </c>
      <c r="G144" s="46">
        <v>2018</v>
      </c>
      <c r="H144" s="9" t="s">
        <v>422</v>
      </c>
      <c r="I144" s="9" t="s">
        <v>423</v>
      </c>
      <c r="J144" s="9" t="s">
        <v>83</v>
      </c>
      <c r="K144" s="29" t="s">
        <v>141</v>
      </c>
      <c r="L144" s="60">
        <v>145</v>
      </c>
      <c r="M144" s="60">
        <v>38</v>
      </c>
      <c r="N144" s="60">
        <v>38</v>
      </c>
      <c r="O144" s="60">
        <v>0</v>
      </c>
      <c r="P144" s="60">
        <v>107</v>
      </c>
      <c r="Q144" s="31">
        <v>0.2620689655172414</v>
      </c>
      <c r="R144" s="61">
        <v>145</v>
      </c>
      <c r="S144" s="61">
        <v>0</v>
      </c>
      <c r="T144" s="60">
        <v>96</v>
      </c>
      <c r="U144" s="60">
        <v>67</v>
      </c>
      <c r="V144" s="60">
        <v>61</v>
      </c>
      <c r="W144" s="60">
        <v>6</v>
      </c>
      <c r="X144" s="60">
        <v>29</v>
      </c>
      <c r="Y144" s="60">
        <v>67</v>
      </c>
      <c r="Z144" s="60">
        <v>29</v>
      </c>
      <c r="AA144" s="31">
        <v>0.69791666666666663</v>
      </c>
      <c r="AB144" s="31">
        <v>0.69791666666666663</v>
      </c>
      <c r="AC144" s="60">
        <v>104</v>
      </c>
      <c r="AD144" s="60">
        <v>8</v>
      </c>
      <c r="AE144" s="60">
        <v>96</v>
      </c>
      <c r="AF144" s="31">
        <v>7.6923076923076927E-2</v>
      </c>
      <c r="AG144" s="60">
        <v>264</v>
      </c>
      <c r="AH144" s="60">
        <v>71</v>
      </c>
      <c r="AI144" s="60">
        <v>193</v>
      </c>
      <c r="AJ144" s="31">
        <v>0.26893939393939392</v>
      </c>
      <c r="AK144" s="60">
        <v>609</v>
      </c>
      <c r="AL144" s="60">
        <v>184</v>
      </c>
      <c r="AM144" s="60">
        <v>425</v>
      </c>
      <c r="AN144" s="62">
        <v>1</v>
      </c>
      <c r="AO144" s="9" t="s">
        <v>412</v>
      </c>
      <c r="AP144" s="9" t="s">
        <v>407</v>
      </c>
      <c r="AQ144" s="9" t="s">
        <v>407</v>
      </c>
      <c r="AR144" s="48" t="s">
        <v>411</v>
      </c>
      <c r="AS144" s="9" t="s">
        <v>407</v>
      </c>
      <c r="AT144" s="9" t="s">
        <v>407</v>
      </c>
    </row>
    <row r="145" spans="1:46" ht="12.75" customHeight="1" x14ac:dyDescent="0.15">
      <c r="A145" s="9" t="s">
        <v>127</v>
      </c>
      <c r="B145" s="9" t="s">
        <v>1307</v>
      </c>
      <c r="C145" s="31">
        <v>0.375</v>
      </c>
      <c r="D145" s="45">
        <v>8</v>
      </c>
      <c r="E145" s="46">
        <v>2020</v>
      </c>
      <c r="F145" s="46">
        <v>2016</v>
      </c>
      <c r="G145" s="46" t="s">
        <v>444</v>
      </c>
      <c r="H145" s="9" t="s">
        <v>445</v>
      </c>
      <c r="I145" s="9" t="s">
        <v>446</v>
      </c>
      <c r="J145" s="9" t="s">
        <v>128</v>
      </c>
      <c r="K145" s="49" t="s">
        <v>1307</v>
      </c>
      <c r="L145" s="60">
        <v>140</v>
      </c>
      <c r="M145" s="60">
        <v>55</v>
      </c>
      <c r="N145" s="60">
        <v>55</v>
      </c>
      <c r="O145" s="60">
        <v>0</v>
      </c>
      <c r="P145" s="60">
        <v>85</v>
      </c>
      <c r="Q145" s="31">
        <v>0.39285714285714285</v>
      </c>
      <c r="R145" s="61">
        <v>53</v>
      </c>
      <c r="S145" s="61">
        <v>2</v>
      </c>
      <c r="T145" s="60">
        <v>115</v>
      </c>
      <c r="U145" s="60">
        <v>39</v>
      </c>
      <c r="V145" s="60">
        <v>39</v>
      </c>
      <c r="W145" s="60">
        <v>0</v>
      </c>
      <c r="X145" s="60">
        <v>76</v>
      </c>
      <c r="Y145" s="60">
        <v>41</v>
      </c>
      <c r="Z145" s="60">
        <v>74</v>
      </c>
      <c r="AA145" s="31">
        <v>0.33913043478260868</v>
      </c>
      <c r="AB145" s="31">
        <v>0.35652173913043478</v>
      </c>
      <c r="AC145" s="60">
        <v>69</v>
      </c>
      <c r="AD145" s="60">
        <v>27</v>
      </c>
      <c r="AE145" s="60">
        <v>42</v>
      </c>
      <c r="AF145" s="31">
        <v>0.39130434782608697</v>
      </c>
      <c r="AG145" s="60">
        <v>281</v>
      </c>
      <c r="AH145" s="60">
        <v>2</v>
      </c>
      <c r="AI145" s="60">
        <v>279</v>
      </c>
      <c r="AJ145" s="31">
        <v>7.1174377224199285E-3</v>
      </c>
      <c r="AK145" s="60">
        <v>605</v>
      </c>
      <c r="AL145" s="60">
        <v>123</v>
      </c>
      <c r="AM145" s="60">
        <v>482</v>
      </c>
      <c r="AN145" s="62">
        <v>0.375</v>
      </c>
      <c r="AO145" s="9" t="s">
        <v>412</v>
      </c>
      <c r="AP145" s="9" t="s">
        <v>407</v>
      </c>
      <c r="AQ145" s="9" t="s">
        <v>407</v>
      </c>
      <c r="AR145" s="48" t="s">
        <v>408</v>
      </c>
      <c r="AS145" s="9" t="s">
        <v>407</v>
      </c>
      <c r="AT145" s="9" t="s">
        <v>407</v>
      </c>
    </row>
    <row r="146" spans="1:46" ht="12.75" customHeight="1" x14ac:dyDescent="0.15">
      <c r="A146" s="9" t="s">
        <v>99</v>
      </c>
      <c r="B146" s="9" t="s">
        <v>115</v>
      </c>
      <c r="C146" s="31">
        <v>0.5</v>
      </c>
      <c r="D146" s="45">
        <v>8</v>
      </c>
      <c r="E146" s="46">
        <v>2019</v>
      </c>
      <c r="F146" s="46">
        <v>2015</v>
      </c>
      <c r="G146" s="46">
        <v>2022</v>
      </c>
      <c r="H146" s="9" t="s">
        <v>413</v>
      </c>
      <c r="I146" s="9" t="s">
        <v>414</v>
      </c>
      <c r="J146" s="9" t="s">
        <v>67</v>
      </c>
      <c r="K146" s="49" t="s">
        <v>115</v>
      </c>
      <c r="L146" s="60">
        <v>118</v>
      </c>
      <c r="M146" s="60">
        <v>0</v>
      </c>
      <c r="N146" s="60">
        <v>0</v>
      </c>
      <c r="O146" s="60">
        <v>0</v>
      </c>
      <c r="P146" s="60">
        <v>118</v>
      </c>
      <c r="Q146" s="31">
        <v>0</v>
      </c>
      <c r="R146" s="61">
        <v>59</v>
      </c>
      <c r="S146" s="61">
        <v>0</v>
      </c>
      <c r="T146" s="60">
        <v>69</v>
      </c>
      <c r="U146" s="60">
        <v>0</v>
      </c>
      <c r="V146" s="60">
        <v>0</v>
      </c>
      <c r="W146" s="60">
        <v>0</v>
      </c>
      <c r="X146" s="60">
        <v>69</v>
      </c>
      <c r="Y146" s="60">
        <v>0</v>
      </c>
      <c r="Z146" s="60">
        <v>69</v>
      </c>
      <c r="AA146" s="31">
        <v>0</v>
      </c>
      <c r="AB146" s="31">
        <v>0</v>
      </c>
      <c r="AC146" s="60">
        <v>84</v>
      </c>
      <c r="AD146" s="60">
        <v>13</v>
      </c>
      <c r="AE146" s="60">
        <v>71</v>
      </c>
      <c r="AF146" s="31">
        <v>0.15476190476190477</v>
      </c>
      <c r="AG146" s="60">
        <v>177</v>
      </c>
      <c r="AH146" s="60">
        <v>60</v>
      </c>
      <c r="AI146" s="60">
        <v>117</v>
      </c>
      <c r="AJ146" s="31">
        <v>0.33898305084745761</v>
      </c>
      <c r="AK146" s="60">
        <v>448</v>
      </c>
      <c r="AL146" s="60">
        <v>73</v>
      </c>
      <c r="AM146" s="60">
        <v>375</v>
      </c>
      <c r="AN146" s="62">
        <v>0.5</v>
      </c>
      <c r="AO146" s="9" t="s">
        <v>412</v>
      </c>
      <c r="AP146" s="9" t="s">
        <v>407</v>
      </c>
      <c r="AQ146" s="9" t="s">
        <v>407</v>
      </c>
      <c r="AR146" s="48" t="s">
        <v>411</v>
      </c>
      <c r="AS146" s="9" t="s">
        <v>407</v>
      </c>
      <c r="AT146" s="9" t="s">
        <v>407</v>
      </c>
    </row>
    <row r="147" spans="1:46" ht="12.75" customHeight="1" x14ac:dyDescent="0.15">
      <c r="A147" s="9" t="s">
        <v>99</v>
      </c>
      <c r="B147" s="9" t="s">
        <v>117</v>
      </c>
      <c r="C147" s="31">
        <v>0.5</v>
      </c>
      <c r="D147" s="45">
        <v>8</v>
      </c>
      <c r="E147" s="46">
        <v>2019</v>
      </c>
      <c r="F147" s="46">
        <v>2015</v>
      </c>
      <c r="G147" s="46">
        <v>2022</v>
      </c>
      <c r="H147" s="9" t="s">
        <v>413</v>
      </c>
      <c r="I147" s="9" t="s">
        <v>414</v>
      </c>
      <c r="J147" s="9" t="s">
        <v>67</v>
      </c>
      <c r="K147" s="49" t="s">
        <v>117</v>
      </c>
      <c r="L147" s="60">
        <v>56</v>
      </c>
      <c r="M147" s="60">
        <v>0</v>
      </c>
      <c r="N147" s="60">
        <v>0</v>
      </c>
      <c r="O147" s="60">
        <v>0</v>
      </c>
      <c r="P147" s="60">
        <v>56</v>
      </c>
      <c r="Q147" s="31">
        <v>0</v>
      </c>
      <c r="R147" s="61">
        <v>28</v>
      </c>
      <c r="S147" s="61">
        <v>0</v>
      </c>
      <c r="T147" s="60">
        <v>53</v>
      </c>
      <c r="U147" s="60">
        <v>4</v>
      </c>
      <c r="V147" s="60">
        <v>3</v>
      </c>
      <c r="W147" s="60">
        <v>1</v>
      </c>
      <c r="X147" s="60">
        <v>49</v>
      </c>
      <c r="Y147" s="60">
        <v>4</v>
      </c>
      <c r="Z147" s="60">
        <v>49</v>
      </c>
      <c r="AA147" s="31">
        <v>7.5471698113207544E-2</v>
      </c>
      <c r="AB147" s="31">
        <v>7.5471698113207544E-2</v>
      </c>
      <c r="AC147" s="60">
        <v>75</v>
      </c>
      <c r="AD147" s="60">
        <v>13</v>
      </c>
      <c r="AE147" s="60">
        <v>62</v>
      </c>
      <c r="AF147" s="31">
        <v>0.17333333333333334</v>
      </c>
      <c r="AG147" s="60">
        <v>265</v>
      </c>
      <c r="AH147" s="60">
        <v>31</v>
      </c>
      <c r="AI147" s="60">
        <v>234</v>
      </c>
      <c r="AJ147" s="31">
        <v>0.1169811320754717</v>
      </c>
      <c r="AK147" s="60">
        <v>449</v>
      </c>
      <c r="AL147" s="60">
        <v>48</v>
      </c>
      <c r="AM147" s="60">
        <v>401</v>
      </c>
      <c r="AN147" s="62">
        <v>0.5</v>
      </c>
      <c r="AO147" s="9" t="s">
        <v>412</v>
      </c>
      <c r="AP147" s="9" t="s">
        <v>407</v>
      </c>
      <c r="AQ147" s="9" t="s">
        <v>407</v>
      </c>
      <c r="AR147" s="48" t="s">
        <v>411</v>
      </c>
      <c r="AS147" s="9" t="s">
        <v>407</v>
      </c>
      <c r="AT147" s="9" t="s">
        <v>407</v>
      </c>
    </row>
    <row r="148" spans="1:46" ht="12.75" customHeight="1" x14ac:dyDescent="0.15">
      <c r="A148" s="9" t="s">
        <v>154</v>
      </c>
      <c r="B148" s="9" t="s">
        <v>155</v>
      </c>
      <c r="C148" s="31">
        <v>0.375</v>
      </c>
      <c r="D148" s="45">
        <v>8</v>
      </c>
      <c r="E148" s="46">
        <v>2020</v>
      </c>
      <c r="F148" s="46">
        <v>2016</v>
      </c>
      <c r="G148" s="46" t="s">
        <v>444</v>
      </c>
      <c r="H148" s="9" t="s">
        <v>445</v>
      </c>
      <c r="I148" s="9" t="s">
        <v>446</v>
      </c>
      <c r="J148" s="9" t="s">
        <v>128</v>
      </c>
      <c r="K148" s="29" t="s">
        <v>155</v>
      </c>
      <c r="L148" s="60">
        <v>398</v>
      </c>
      <c r="M148" s="60">
        <v>0</v>
      </c>
      <c r="N148" s="60">
        <v>0</v>
      </c>
      <c r="O148" s="60">
        <v>0</v>
      </c>
      <c r="P148" s="60">
        <v>398</v>
      </c>
      <c r="Q148" s="31">
        <v>0</v>
      </c>
      <c r="R148" s="61">
        <v>149</v>
      </c>
      <c r="S148" s="61">
        <v>0</v>
      </c>
      <c r="T148" s="60">
        <v>239</v>
      </c>
      <c r="U148" s="60">
        <v>56</v>
      </c>
      <c r="V148" s="60">
        <v>20</v>
      </c>
      <c r="W148" s="60">
        <v>36</v>
      </c>
      <c r="X148" s="60">
        <v>183</v>
      </c>
      <c r="Y148" s="60">
        <v>56</v>
      </c>
      <c r="Z148" s="60">
        <v>183</v>
      </c>
      <c r="AA148" s="31">
        <v>0.23430962343096234</v>
      </c>
      <c r="AB148" s="31">
        <v>0.23430962343096234</v>
      </c>
      <c r="AC148" s="60">
        <v>183</v>
      </c>
      <c r="AD148" s="60">
        <v>270</v>
      </c>
      <c r="AE148" s="60">
        <v>0</v>
      </c>
      <c r="AF148" s="31">
        <v>1.4754098360655739</v>
      </c>
      <c r="AG148" s="60">
        <v>349</v>
      </c>
      <c r="AH148" s="60">
        <v>0</v>
      </c>
      <c r="AI148" s="60">
        <v>349</v>
      </c>
      <c r="AJ148" s="31">
        <v>0</v>
      </c>
      <c r="AK148" s="60">
        <v>1169</v>
      </c>
      <c r="AL148" s="60">
        <v>326</v>
      </c>
      <c r="AM148" s="60">
        <v>930</v>
      </c>
      <c r="AN148" s="62">
        <v>0.375</v>
      </c>
      <c r="AO148" s="9" t="s">
        <v>412</v>
      </c>
      <c r="AP148" s="9" t="s">
        <v>407</v>
      </c>
      <c r="AQ148" s="9" t="s">
        <v>407</v>
      </c>
      <c r="AR148" s="48" t="s">
        <v>411</v>
      </c>
      <c r="AS148" s="9" t="s">
        <v>407</v>
      </c>
      <c r="AT148" s="9" t="s">
        <v>407</v>
      </c>
    </row>
    <row r="149" spans="1:46" ht="12.75" customHeight="1" x14ac:dyDescent="0.15">
      <c r="A149" s="9" t="s">
        <v>139</v>
      </c>
      <c r="B149" s="9" t="s">
        <v>588</v>
      </c>
      <c r="C149" s="31">
        <v>1</v>
      </c>
      <c r="D149" s="45">
        <v>5</v>
      </c>
      <c r="E149" s="46">
        <v>2017</v>
      </c>
      <c r="F149" s="46">
        <v>2014</v>
      </c>
      <c r="G149" s="46">
        <v>2018</v>
      </c>
      <c r="H149" s="9" t="s">
        <v>422</v>
      </c>
      <c r="I149" s="9" t="s">
        <v>423</v>
      </c>
      <c r="J149" s="9" t="s">
        <v>83</v>
      </c>
      <c r="K149" s="29" t="s">
        <v>588</v>
      </c>
      <c r="L149" s="60" t="e">
        <v>#N/A</v>
      </c>
      <c r="M149" s="60">
        <v>0</v>
      </c>
      <c r="N149" s="60">
        <v>0</v>
      </c>
      <c r="O149" s="60">
        <v>0</v>
      </c>
      <c r="P149" s="60" t="e">
        <v>#N/A</v>
      </c>
      <c r="Q149" s="31" t="s">
        <v>408</v>
      </c>
      <c r="R149" s="61" t="e">
        <v>#N/A</v>
      </c>
      <c r="S149" s="61" t="e">
        <v>#N/A</v>
      </c>
      <c r="T149" s="60" t="e">
        <v>#N/A</v>
      </c>
      <c r="U149" s="60">
        <v>0</v>
      </c>
      <c r="V149" s="60">
        <v>0</v>
      </c>
      <c r="W149" s="60">
        <v>0</v>
      </c>
      <c r="X149" s="60" t="e">
        <v>#N/A</v>
      </c>
      <c r="Y149" s="60" t="e">
        <v>#N/A</v>
      </c>
      <c r="Z149" s="60" t="e">
        <v>#N/A</v>
      </c>
      <c r="AA149" s="31" t="s">
        <v>408</v>
      </c>
      <c r="AB149" s="31" t="s">
        <v>408</v>
      </c>
      <c r="AC149" s="60" t="e">
        <v>#N/A</v>
      </c>
      <c r="AD149" s="60">
        <v>0</v>
      </c>
      <c r="AE149" s="60" t="e">
        <v>#N/A</v>
      </c>
      <c r="AF149" s="31" t="s">
        <v>408</v>
      </c>
      <c r="AG149" s="60" t="e">
        <v>#N/A</v>
      </c>
      <c r="AH149" s="60">
        <v>0</v>
      </c>
      <c r="AI149" s="60" t="e">
        <v>#N/A</v>
      </c>
      <c r="AJ149" s="31" t="s">
        <v>408</v>
      </c>
      <c r="AK149" s="60" t="e">
        <v>#N/A</v>
      </c>
      <c r="AL149" s="60">
        <v>0</v>
      </c>
      <c r="AM149" s="60" t="e">
        <v>#N/A</v>
      </c>
      <c r="AN149" s="62">
        <v>1</v>
      </c>
      <c r="AO149" s="9" t="s">
        <v>412</v>
      </c>
      <c r="AP149" s="9" t="s">
        <v>407</v>
      </c>
      <c r="AQ149" s="9" t="s">
        <v>407</v>
      </c>
      <c r="AR149" s="48" t="s">
        <v>408</v>
      </c>
      <c r="AS149" s="9" t="s">
        <v>412</v>
      </c>
      <c r="AT149" s="9" t="s">
        <v>407</v>
      </c>
    </row>
    <row r="150" spans="1:46" ht="12.75" customHeight="1" x14ac:dyDescent="0.15">
      <c r="A150" s="9" t="s">
        <v>168</v>
      </c>
      <c r="B150" s="9" t="s">
        <v>168</v>
      </c>
      <c r="C150" s="31">
        <v>0.625</v>
      </c>
      <c r="D150" s="45">
        <v>8</v>
      </c>
      <c r="E150" s="46">
        <v>2018</v>
      </c>
      <c r="F150" s="46">
        <v>2014</v>
      </c>
      <c r="G150" s="46" t="s">
        <v>403</v>
      </c>
      <c r="H150" s="9" t="s">
        <v>404</v>
      </c>
      <c r="I150" s="9" t="s">
        <v>405</v>
      </c>
      <c r="J150" s="9" t="s">
        <v>144</v>
      </c>
      <c r="K150" s="49" t="s">
        <v>168</v>
      </c>
      <c r="L150" s="60">
        <v>20427</v>
      </c>
      <c r="M150" s="60">
        <v>3164</v>
      </c>
      <c r="N150" s="60">
        <v>3164</v>
      </c>
      <c r="O150" s="60">
        <v>0</v>
      </c>
      <c r="P150" s="60">
        <v>17263</v>
      </c>
      <c r="Q150" s="31">
        <v>0.15489303372986732</v>
      </c>
      <c r="R150" s="61">
        <v>10214</v>
      </c>
      <c r="S150" s="61">
        <v>0</v>
      </c>
      <c r="T150" s="60">
        <v>12435</v>
      </c>
      <c r="U150" s="60">
        <v>2262</v>
      </c>
      <c r="V150" s="60">
        <v>2262</v>
      </c>
      <c r="W150" s="60">
        <v>0</v>
      </c>
      <c r="X150" s="60">
        <v>10173</v>
      </c>
      <c r="Y150" s="60">
        <v>2262</v>
      </c>
      <c r="Z150" s="60">
        <v>10173</v>
      </c>
      <c r="AA150" s="31">
        <v>0.18190591073582629</v>
      </c>
      <c r="AB150" s="31">
        <v>0.18190591073582629</v>
      </c>
      <c r="AC150" s="60">
        <v>13728</v>
      </c>
      <c r="AD150" s="60">
        <v>262</v>
      </c>
      <c r="AE150" s="60">
        <v>13466</v>
      </c>
      <c r="AF150" s="31">
        <v>1.9085081585081584E-2</v>
      </c>
      <c r="AG150" s="60">
        <v>35412</v>
      </c>
      <c r="AH150" s="60">
        <v>54151</v>
      </c>
      <c r="AI150" s="60">
        <v>0</v>
      </c>
      <c r="AJ150" s="31">
        <v>1.5291709025189202</v>
      </c>
      <c r="AK150" s="60">
        <v>82002</v>
      </c>
      <c r="AL150" s="60">
        <v>59839</v>
      </c>
      <c r="AM150" s="60">
        <v>40902</v>
      </c>
      <c r="AN150" s="62">
        <v>0.5</v>
      </c>
      <c r="AO150" s="9" t="s">
        <v>407</v>
      </c>
      <c r="AP150" s="9" t="s">
        <v>412</v>
      </c>
      <c r="AQ150" s="9" t="s">
        <v>407</v>
      </c>
      <c r="AR150" s="48" t="s">
        <v>411</v>
      </c>
      <c r="AS150" s="9" t="s">
        <v>407</v>
      </c>
      <c r="AT150" s="9" t="s">
        <v>412</v>
      </c>
    </row>
    <row r="151" spans="1:46" ht="12.75" customHeight="1" x14ac:dyDescent="0.15">
      <c r="A151" s="9" t="s">
        <v>154</v>
      </c>
      <c r="B151" s="9" t="s">
        <v>156</v>
      </c>
      <c r="C151" s="31">
        <v>0.375</v>
      </c>
      <c r="D151" s="45">
        <v>8</v>
      </c>
      <c r="E151" s="46">
        <v>2020</v>
      </c>
      <c r="F151" s="46">
        <v>2016</v>
      </c>
      <c r="G151" s="46" t="s">
        <v>444</v>
      </c>
      <c r="H151" s="9" t="s">
        <v>445</v>
      </c>
      <c r="I151" s="9" t="s">
        <v>446</v>
      </c>
      <c r="J151" s="9" t="s">
        <v>128</v>
      </c>
      <c r="K151" s="29" t="s">
        <v>156</v>
      </c>
      <c r="L151" s="60">
        <v>9706</v>
      </c>
      <c r="M151" s="60">
        <v>182</v>
      </c>
      <c r="N151" s="60">
        <v>182</v>
      </c>
      <c r="O151" s="60">
        <v>0</v>
      </c>
      <c r="P151" s="60">
        <v>9524</v>
      </c>
      <c r="Q151" s="31">
        <v>1.8751287863177417E-2</v>
      </c>
      <c r="R151" s="61">
        <v>3640</v>
      </c>
      <c r="S151" s="61">
        <v>0</v>
      </c>
      <c r="T151" s="60">
        <v>5800</v>
      </c>
      <c r="U151" s="60">
        <v>77</v>
      </c>
      <c r="V151" s="60">
        <v>77</v>
      </c>
      <c r="W151" s="60">
        <v>0</v>
      </c>
      <c r="X151" s="60">
        <v>5723</v>
      </c>
      <c r="Y151" s="60">
        <v>77</v>
      </c>
      <c r="Z151" s="60">
        <v>5723</v>
      </c>
      <c r="AA151" s="31">
        <v>1.3275862068965517E-2</v>
      </c>
      <c r="AB151" s="31">
        <v>1.3275862068965517E-2</v>
      </c>
      <c r="AC151" s="60">
        <v>6453</v>
      </c>
      <c r="AD151" s="60">
        <v>4389</v>
      </c>
      <c r="AE151" s="60">
        <v>2064</v>
      </c>
      <c r="AF151" s="31">
        <v>0.68014876801487678</v>
      </c>
      <c r="AG151" s="60">
        <v>14331</v>
      </c>
      <c r="AH151" s="60">
        <v>4295</v>
      </c>
      <c r="AI151" s="60">
        <v>10036</v>
      </c>
      <c r="AJ151" s="31">
        <v>0.29969995115483916</v>
      </c>
      <c r="AK151" s="60">
        <v>36290</v>
      </c>
      <c r="AL151" s="60">
        <v>8943</v>
      </c>
      <c r="AM151" s="60">
        <v>27347</v>
      </c>
      <c r="AN151" s="62">
        <v>0.375</v>
      </c>
      <c r="AO151" s="9" t="s">
        <v>412</v>
      </c>
      <c r="AP151" s="9" t="s">
        <v>407</v>
      </c>
      <c r="AQ151" s="9" t="s">
        <v>407</v>
      </c>
      <c r="AR151" s="48" t="s">
        <v>411</v>
      </c>
      <c r="AS151" s="9" t="s">
        <v>407</v>
      </c>
      <c r="AT151" s="9" t="s">
        <v>407</v>
      </c>
    </row>
    <row r="152" spans="1:46" ht="12.75" customHeight="1" x14ac:dyDescent="0.15">
      <c r="A152" s="9" t="s">
        <v>168</v>
      </c>
      <c r="B152" s="9" t="s">
        <v>201</v>
      </c>
      <c r="C152" s="31">
        <v>0.625</v>
      </c>
      <c r="D152" s="45">
        <v>8</v>
      </c>
      <c r="E152" s="46">
        <v>2018</v>
      </c>
      <c r="F152" s="46">
        <v>2014</v>
      </c>
      <c r="G152" s="46" t="s">
        <v>403</v>
      </c>
      <c r="H152" s="9" t="s">
        <v>404</v>
      </c>
      <c r="I152" s="9" t="s">
        <v>405</v>
      </c>
      <c r="J152" s="9" t="s">
        <v>144</v>
      </c>
      <c r="K152" s="49" t="s">
        <v>201</v>
      </c>
      <c r="L152" s="60">
        <v>7417</v>
      </c>
      <c r="M152" s="60">
        <v>580</v>
      </c>
      <c r="N152" s="60">
        <v>580</v>
      </c>
      <c r="O152" s="60">
        <v>0</v>
      </c>
      <c r="P152" s="60">
        <v>6837</v>
      </c>
      <c r="Q152" s="31">
        <v>7.8198732641229604E-2</v>
      </c>
      <c r="R152" s="61">
        <v>3709</v>
      </c>
      <c r="S152" s="61">
        <v>0</v>
      </c>
      <c r="T152" s="60">
        <v>4287</v>
      </c>
      <c r="U152" s="60">
        <v>108</v>
      </c>
      <c r="V152" s="60">
        <v>108</v>
      </c>
      <c r="W152" s="60">
        <v>0</v>
      </c>
      <c r="X152" s="60">
        <v>4179</v>
      </c>
      <c r="Y152" s="60">
        <v>108</v>
      </c>
      <c r="Z152" s="60">
        <v>4179</v>
      </c>
      <c r="AA152" s="31">
        <v>2.5192442267319804E-2</v>
      </c>
      <c r="AB152" s="31">
        <v>2.5192442267319804E-2</v>
      </c>
      <c r="AC152" s="60">
        <v>4938</v>
      </c>
      <c r="AD152" s="60">
        <v>0</v>
      </c>
      <c r="AE152" s="60">
        <v>4938</v>
      </c>
      <c r="AF152" s="31">
        <v>0</v>
      </c>
      <c r="AG152" s="60">
        <v>10844</v>
      </c>
      <c r="AH152" s="60">
        <v>3545</v>
      </c>
      <c r="AI152" s="60">
        <v>7299</v>
      </c>
      <c r="AJ152" s="31">
        <v>0.32690888970859461</v>
      </c>
      <c r="AK152" s="60">
        <v>27486</v>
      </c>
      <c r="AL152" s="60">
        <v>4233</v>
      </c>
      <c r="AM152" s="60">
        <v>23253</v>
      </c>
      <c r="AN152" s="62">
        <v>0.5</v>
      </c>
      <c r="AO152" s="9" t="s">
        <v>412</v>
      </c>
      <c r="AP152" s="9" t="s">
        <v>407</v>
      </c>
      <c r="AQ152" s="9" t="s">
        <v>407</v>
      </c>
      <c r="AR152" s="48" t="s">
        <v>411</v>
      </c>
      <c r="AS152" s="9" t="s">
        <v>407</v>
      </c>
      <c r="AT152" s="9" t="s">
        <v>407</v>
      </c>
    </row>
    <row r="153" spans="1:46" ht="12.75" customHeight="1" x14ac:dyDescent="0.15">
      <c r="A153" s="9" t="s">
        <v>168</v>
      </c>
      <c r="B153" s="9" t="s">
        <v>1154</v>
      </c>
      <c r="C153" s="31">
        <v>0.625</v>
      </c>
      <c r="D153" s="45">
        <v>8</v>
      </c>
      <c r="E153" s="46">
        <v>2018</v>
      </c>
      <c r="F153" s="46">
        <v>2014</v>
      </c>
      <c r="G153" s="46" t="s">
        <v>403</v>
      </c>
      <c r="H153" s="9" t="s">
        <v>404</v>
      </c>
      <c r="I153" s="9" t="s">
        <v>405</v>
      </c>
      <c r="J153" s="9" t="s">
        <v>144</v>
      </c>
      <c r="K153" s="49" t="s">
        <v>1154</v>
      </c>
      <c r="L153" s="60">
        <v>123</v>
      </c>
      <c r="M153" s="60">
        <v>0</v>
      </c>
      <c r="N153" s="60">
        <v>0</v>
      </c>
      <c r="O153" s="60">
        <v>0</v>
      </c>
      <c r="P153" s="60">
        <v>123</v>
      </c>
      <c r="Q153" s="31">
        <v>0</v>
      </c>
      <c r="R153" s="61">
        <v>62</v>
      </c>
      <c r="S153" s="61">
        <v>0</v>
      </c>
      <c r="T153" s="60">
        <v>72</v>
      </c>
      <c r="U153" s="60">
        <v>0</v>
      </c>
      <c r="V153" s="60">
        <v>0</v>
      </c>
      <c r="W153" s="60">
        <v>0</v>
      </c>
      <c r="X153" s="60">
        <v>72</v>
      </c>
      <c r="Y153" s="60">
        <v>0</v>
      </c>
      <c r="Z153" s="60">
        <v>72</v>
      </c>
      <c r="AA153" s="31">
        <v>0</v>
      </c>
      <c r="AB153" s="31">
        <v>0</v>
      </c>
      <c r="AC153" s="60">
        <v>81</v>
      </c>
      <c r="AD153" s="60">
        <v>0</v>
      </c>
      <c r="AE153" s="60">
        <v>81</v>
      </c>
      <c r="AF153" s="31">
        <v>0</v>
      </c>
      <c r="AG153" s="60">
        <v>218</v>
      </c>
      <c r="AH153" s="60">
        <v>0</v>
      </c>
      <c r="AI153" s="60">
        <v>218</v>
      </c>
      <c r="AJ153" s="31">
        <v>0</v>
      </c>
      <c r="AK153" s="60">
        <v>494</v>
      </c>
      <c r="AL153" s="60">
        <v>0</v>
      </c>
      <c r="AM153" s="60">
        <v>494</v>
      </c>
      <c r="AN153" s="62">
        <v>0.5</v>
      </c>
      <c r="AO153" s="9" t="s">
        <v>412</v>
      </c>
      <c r="AP153" s="9" t="s">
        <v>407</v>
      </c>
      <c r="AQ153" s="9" t="s">
        <v>407</v>
      </c>
      <c r="AR153" s="48" t="s">
        <v>411</v>
      </c>
      <c r="AS153" s="9" t="s">
        <v>407</v>
      </c>
      <c r="AT153" s="9" t="s">
        <v>407</v>
      </c>
    </row>
    <row r="154" spans="1:46" ht="12.75" customHeight="1" x14ac:dyDescent="0.15">
      <c r="A154" s="9" t="s">
        <v>244</v>
      </c>
      <c r="B154" s="9" t="s">
        <v>245</v>
      </c>
      <c r="C154" s="31">
        <v>1</v>
      </c>
      <c r="D154" s="45">
        <v>5</v>
      </c>
      <c r="E154" s="46">
        <v>2017</v>
      </c>
      <c r="F154" s="46">
        <v>2014</v>
      </c>
      <c r="G154" s="46">
        <v>2018</v>
      </c>
      <c r="H154" s="9" t="s">
        <v>422</v>
      </c>
      <c r="I154" s="9" t="s">
        <v>423</v>
      </c>
      <c r="J154" s="9" t="s">
        <v>83</v>
      </c>
      <c r="K154" s="29" t="s">
        <v>245</v>
      </c>
      <c r="L154" s="60">
        <v>5</v>
      </c>
      <c r="M154" s="60">
        <v>0</v>
      </c>
      <c r="N154" s="60">
        <v>0</v>
      </c>
      <c r="O154" s="60">
        <v>0</v>
      </c>
      <c r="P154" s="60">
        <v>5</v>
      </c>
      <c r="Q154" s="31">
        <v>0</v>
      </c>
      <c r="R154" s="61">
        <v>5</v>
      </c>
      <c r="S154" s="61">
        <v>0</v>
      </c>
      <c r="T154" s="60">
        <v>3</v>
      </c>
      <c r="U154" s="60">
        <v>2</v>
      </c>
      <c r="V154" s="60">
        <v>2</v>
      </c>
      <c r="W154" s="60">
        <v>0</v>
      </c>
      <c r="X154" s="60">
        <v>1</v>
      </c>
      <c r="Y154" s="60">
        <v>2</v>
      </c>
      <c r="Z154" s="60">
        <v>1</v>
      </c>
      <c r="AA154" s="31">
        <v>0.66666666666666663</v>
      </c>
      <c r="AB154" s="31">
        <v>0.66666666666666663</v>
      </c>
      <c r="AC154" s="60">
        <v>3</v>
      </c>
      <c r="AD154" s="60">
        <v>0</v>
      </c>
      <c r="AE154" s="60">
        <v>3</v>
      </c>
      <c r="AF154" s="31">
        <v>0</v>
      </c>
      <c r="AG154" s="60">
        <v>9</v>
      </c>
      <c r="AH154" s="60">
        <v>12</v>
      </c>
      <c r="AI154" s="60">
        <v>0</v>
      </c>
      <c r="AJ154" s="31">
        <v>1.3333333333333333</v>
      </c>
      <c r="AK154" s="60">
        <v>20</v>
      </c>
      <c r="AL154" s="60">
        <v>14</v>
      </c>
      <c r="AM154" s="60">
        <v>9</v>
      </c>
      <c r="AN154" s="62">
        <v>1</v>
      </c>
      <c r="AO154" s="9" t="s">
        <v>407</v>
      </c>
      <c r="AP154" s="9" t="s">
        <v>412</v>
      </c>
      <c r="AQ154" s="9" t="s">
        <v>407</v>
      </c>
      <c r="AR154" s="48" t="s">
        <v>411</v>
      </c>
      <c r="AS154" s="9" t="s">
        <v>407</v>
      </c>
      <c r="AT154" s="9" t="s">
        <v>412</v>
      </c>
    </row>
    <row r="155" spans="1:46" ht="12.75" customHeight="1" x14ac:dyDescent="0.15">
      <c r="A155" s="9" t="s">
        <v>554</v>
      </c>
      <c r="B155" s="9" t="s">
        <v>593</v>
      </c>
      <c r="C155" s="31">
        <v>1</v>
      </c>
      <c r="D155" s="45">
        <v>5</v>
      </c>
      <c r="E155" s="46">
        <v>2017</v>
      </c>
      <c r="F155" s="46">
        <v>2014</v>
      </c>
      <c r="G155" s="46">
        <v>2018</v>
      </c>
      <c r="H155" s="9" t="s">
        <v>422</v>
      </c>
      <c r="I155" s="9" t="s">
        <v>423</v>
      </c>
      <c r="J155" s="9" t="s">
        <v>83</v>
      </c>
      <c r="K155" s="29" t="s">
        <v>593</v>
      </c>
      <c r="L155" s="60" t="e">
        <v>#N/A</v>
      </c>
      <c r="M155" s="60">
        <v>0</v>
      </c>
      <c r="N155" s="60">
        <v>0</v>
      </c>
      <c r="O155" s="60">
        <v>0</v>
      </c>
      <c r="P155" s="60" t="e">
        <v>#N/A</v>
      </c>
      <c r="Q155" s="31" t="s">
        <v>408</v>
      </c>
      <c r="R155" s="61" t="e">
        <v>#N/A</v>
      </c>
      <c r="S155" s="61" t="e">
        <v>#N/A</v>
      </c>
      <c r="T155" s="60" t="e">
        <v>#N/A</v>
      </c>
      <c r="U155" s="60">
        <v>0</v>
      </c>
      <c r="V155" s="60">
        <v>0</v>
      </c>
      <c r="W155" s="60">
        <v>0</v>
      </c>
      <c r="X155" s="60" t="e">
        <v>#N/A</v>
      </c>
      <c r="Y155" s="60" t="e">
        <v>#N/A</v>
      </c>
      <c r="Z155" s="60" t="e">
        <v>#N/A</v>
      </c>
      <c r="AA155" s="31" t="s">
        <v>408</v>
      </c>
      <c r="AB155" s="31" t="s">
        <v>408</v>
      </c>
      <c r="AC155" s="60" t="e">
        <v>#N/A</v>
      </c>
      <c r="AD155" s="60">
        <v>0</v>
      </c>
      <c r="AE155" s="60" t="e">
        <v>#N/A</v>
      </c>
      <c r="AF155" s="31" t="s">
        <v>408</v>
      </c>
      <c r="AG155" s="60" t="e">
        <v>#N/A</v>
      </c>
      <c r="AH155" s="60">
        <v>0</v>
      </c>
      <c r="AI155" s="60" t="e">
        <v>#N/A</v>
      </c>
      <c r="AJ155" s="31" t="s">
        <v>408</v>
      </c>
      <c r="AK155" s="60" t="e">
        <v>#N/A</v>
      </c>
      <c r="AL155" s="60">
        <v>0</v>
      </c>
      <c r="AM155" s="60" t="e">
        <v>#N/A</v>
      </c>
      <c r="AN155" s="62">
        <v>1</v>
      </c>
      <c r="AO155" s="9" t="s">
        <v>412</v>
      </c>
      <c r="AP155" s="9" t="s">
        <v>407</v>
      </c>
      <c r="AQ155" s="9" t="s">
        <v>407</v>
      </c>
      <c r="AR155" s="48" t="s">
        <v>408</v>
      </c>
      <c r="AS155" s="9" t="s">
        <v>412</v>
      </c>
      <c r="AT155" s="9" t="s">
        <v>407</v>
      </c>
    </row>
    <row r="156" spans="1:46" ht="12.75" customHeight="1" x14ac:dyDescent="0.15">
      <c r="A156" s="9" t="s">
        <v>139</v>
      </c>
      <c r="B156" s="9" t="s">
        <v>596</v>
      </c>
      <c r="C156" s="31">
        <v>1</v>
      </c>
      <c r="D156" s="45">
        <v>5</v>
      </c>
      <c r="E156" s="46">
        <v>2017</v>
      </c>
      <c r="F156" s="46">
        <v>2014</v>
      </c>
      <c r="G156" s="46">
        <v>2018</v>
      </c>
      <c r="H156" s="9" t="s">
        <v>422</v>
      </c>
      <c r="I156" s="9" t="s">
        <v>423</v>
      </c>
      <c r="J156" s="9" t="s">
        <v>83</v>
      </c>
      <c r="K156" s="29" t="s">
        <v>596</v>
      </c>
      <c r="L156" s="60">
        <v>39</v>
      </c>
      <c r="M156" s="60">
        <v>0</v>
      </c>
      <c r="N156" s="60">
        <v>0</v>
      </c>
      <c r="O156" s="60">
        <v>0</v>
      </c>
      <c r="P156" s="60">
        <v>39</v>
      </c>
      <c r="Q156" s="31">
        <v>0</v>
      </c>
      <c r="R156" s="61">
        <v>39</v>
      </c>
      <c r="S156" s="61">
        <v>0</v>
      </c>
      <c r="T156" s="60">
        <v>24</v>
      </c>
      <c r="U156" s="60">
        <v>0</v>
      </c>
      <c r="V156" s="60">
        <v>0</v>
      </c>
      <c r="W156" s="60">
        <v>0</v>
      </c>
      <c r="X156" s="60">
        <v>24</v>
      </c>
      <c r="Y156" s="60">
        <v>0</v>
      </c>
      <c r="Z156" s="60">
        <v>24</v>
      </c>
      <c r="AA156" s="31">
        <v>0</v>
      </c>
      <c r="AB156" s="31">
        <v>0</v>
      </c>
      <c r="AC156" s="60">
        <v>27</v>
      </c>
      <c r="AD156" s="60">
        <v>20</v>
      </c>
      <c r="AE156" s="60">
        <v>7</v>
      </c>
      <c r="AF156" s="31">
        <v>0.7407407407407407</v>
      </c>
      <c r="AG156" s="60">
        <v>71</v>
      </c>
      <c r="AH156" s="60">
        <v>25</v>
      </c>
      <c r="AI156" s="60">
        <v>46</v>
      </c>
      <c r="AJ156" s="31">
        <v>0.352112676056338</v>
      </c>
      <c r="AK156" s="60">
        <v>161</v>
      </c>
      <c r="AL156" s="60">
        <v>45</v>
      </c>
      <c r="AM156" s="60">
        <v>116</v>
      </c>
      <c r="AN156" s="62">
        <v>1</v>
      </c>
      <c r="AO156" s="9" t="s">
        <v>412</v>
      </c>
      <c r="AP156" s="9" t="s">
        <v>407</v>
      </c>
      <c r="AQ156" s="9" t="s">
        <v>407</v>
      </c>
      <c r="AR156" s="48" t="s">
        <v>411</v>
      </c>
      <c r="AS156" s="9" t="s">
        <v>407</v>
      </c>
      <c r="AT156" s="9" t="s">
        <v>407</v>
      </c>
    </row>
    <row r="157" spans="1:46" ht="12.75" customHeight="1" x14ac:dyDescent="0.15">
      <c r="A157" s="9" t="s">
        <v>99</v>
      </c>
      <c r="B157" s="9" t="s">
        <v>118</v>
      </c>
      <c r="C157" s="31">
        <v>0.5</v>
      </c>
      <c r="D157" s="45">
        <v>8</v>
      </c>
      <c r="E157" s="46">
        <v>2019</v>
      </c>
      <c r="F157" s="46">
        <v>2015</v>
      </c>
      <c r="G157" s="46">
        <v>2022</v>
      </c>
      <c r="H157" s="9" t="s">
        <v>413</v>
      </c>
      <c r="I157" s="9" t="s">
        <v>414</v>
      </c>
      <c r="J157" s="9" t="s">
        <v>67</v>
      </c>
      <c r="K157" s="49" t="s">
        <v>118</v>
      </c>
      <c r="L157" s="60">
        <v>516</v>
      </c>
      <c r="M157" s="60">
        <v>20</v>
      </c>
      <c r="N157" s="60">
        <v>20</v>
      </c>
      <c r="O157" s="60">
        <v>0</v>
      </c>
      <c r="P157" s="60">
        <v>496</v>
      </c>
      <c r="Q157" s="31">
        <v>3.875968992248062E-2</v>
      </c>
      <c r="R157" s="61">
        <v>258</v>
      </c>
      <c r="S157" s="61">
        <v>0</v>
      </c>
      <c r="T157" s="60">
        <v>279</v>
      </c>
      <c r="U157" s="60">
        <v>82</v>
      </c>
      <c r="V157" s="60">
        <v>82</v>
      </c>
      <c r="W157" s="60">
        <v>0</v>
      </c>
      <c r="X157" s="60">
        <v>197</v>
      </c>
      <c r="Y157" s="60">
        <v>82</v>
      </c>
      <c r="Z157" s="60">
        <v>197</v>
      </c>
      <c r="AA157" s="31">
        <v>0.29390681003584229</v>
      </c>
      <c r="AB157" s="31">
        <v>0.29390681003584229</v>
      </c>
      <c r="AC157" s="60">
        <v>282</v>
      </c>
      <c r="AD157" s="60">
        <v>169</v>
      </c>
      <c r="AE157" s="60">
        <v>113</v>
      </c>
      <c r="AF157" s="31">
        <v>0.599290780141844</v>
      </c>
      <c r="AG157" s="60">
        <v>340</v>
      </c>
      <c r="AH157" s="60">
        <v>1683</v>
      </c>
      <c r="AI157" s="60">
        <v>0</v>
      </c>
      <c r="AJ157" s="31">
        <v>4.95</v>
      </c>
      <c r="AK157" s="60">
        <v>1417</v>
      </c>
      <c r="AL157" s="60">
        <v>1954</v>
      </c>
      <c r="AM157" s="60">
        <v>806</v>
      </c>
      <c r="AN157" s="62">
        <v>0.5</v>
      </c>
      <c r="AO157" s="9" t="s">
        <v>407</v>
      </c>
      <c r="AP157" s="9" t="s">
        <v>412</v>
      </c>
      <c r="AQ157" s="9" t="s">
        <v>407</v>
      </c>
      <c r="AR157" s="48" t="s">
        <v>411</v>
      </c>
      <c r="AS157" s="9" t="s">
        <v>407</v>
      </c>
      <c r="AT157" s="9" t="s">
        <v>412</v>
      </c>
    </row>
    <row r="158" spans="1:46" ht="12.75" customHeight="1" x14ac:dyDescent="0.15">
      <c r="A158" s="9" t="s">
        <v>168</v>
      </c>
      <c r="B158" s="9" t="s">
        <v>202</v>
      </c>
      <c r="C158" s="31">
        <v>0.625</v>
      </c>
      <c r="D158" s="45">
        <v>8</v>
      </c>
      <c r="E158" s="46">
        <v>2018</v>
      </c>
      <c r="F158" s="46">
        <v>2014</v>
      </c>
      <c r="G158" s="46" t="s">
        <v>403</v>
      </c>
      <c r="H158" s="9" t="s">
        <v>404</v>
      </c>
      <c r="I158" s="9" t="s">
        <v>405</v>
      </c>
      <c r="J158" s="9" t="s">
        <v>144</v>
      </c>
      <c r="K158" s="49" t="s">
        <v>202</v>
      </c>
      <c r="L158" s="60">
        <v>1</v>
      </c>
      <c r="M158" s="60">
        <v>0</v>
      </c>
      <c r="N158" s="60">
        <v>0</v>
      </c>
      <c r="O158" s="60">
        <v>0</v>
      </c>
      <c r="P158" s="60">
        <v>1</v>
      </c>
      <c r="Q158" s="31">
        <v>0</v>
      </c>
      <c r="R158" s="61">
        <v>1</v>
      </c>
      <c r="S158" s="61">
        <v>0</v>
      </c>
      <c r="T158" s="60">
        <v>1</v>
      </c>
      <c r="U158" s="60">
        <v>0</v>
      </c>
      <c r="V158" s="60">
        <v>0</v>
      </c>
      <c r="W158" s="60">
        <v>0</v>
      </c>
      <c r="X158" s="60">
        <v>1</v>
      </c>
      <c r="Y158" s="60">
        <v>0</v>
      </c>
      <c r="Z158" s="60">
        <v>1</v>
      </c>
      <c r="AA158" s="31">
        <v>0</v>
      </c>
      <c r="AB158" s="31">
        <v>0</v>
      </c>
      <c r="AC158" s="60">
        <v>0</v>
      </c>
      <c r="AD158" s="60">
        <v>0</v>
      </c>
      <c r="AE158" s="60">
        <v>0</v>
      </c>
      <c r="AF158" s="31" t="s">
        <v>429</v>
      </c>
      <c r="AG158" s="60">
        <v>0</v>
      </c>
      <c r="AH158" s="60">
        <v>49</v>
      </c>
      <c r="AI158" s="60">
        <v>0</v>
      </c>
      <c r="AJ158" s="31" t="s">
        <v>429</v>
      </c>
      <c r="AK158" s="60">
        <v>2</v>
      </c>
      <c r="AL158" s="60">
        <v>49</v>
      </c>
      <c r="AM158" s="60">
        <v>2</v>
      </c>
      <c r="AN158" s="62">
        <v>0.5</v>
      </c>
      <c r="AO158" s="9" t="s">
        <v>407</v>
      </c>
      <c r="AP158" s="9" t="s">
        <v>412</v>
      </c>
      <c r="AQ158" s="9" t="s">
        <v>407</v>
      </c>
      <c r="AR158" s="48" t="s">
        <v>411</v>
      </c>
      <c r="AS158" s="9" t="s">
        <v>407</v>
      </c>
      <c r="AT158" s="9" t="s">
        <v>412</v>
      </c>
    </row>
    <row r="159" spans="1:46" ht="12.75" customHeight="1" x14ac:dyDescent="0.15">
      <c r="A159" s="9" t="s">
        <v>154</v>
      </c>
      <c r="B159" s="9" t="s">
        <v>500</v>
      </c>
      <c r="C159" s="31">
        <v>0.375</v>
      </c>
      <c r="D159" s="45">
        <v>8</v>
      </c>
      <c r="E159" s="46">
        <v>2020</v>
      </c>
      <c r="F159" s="46">
        <v>2016</v>
      </c>
      <c r="G159" s="46" t="s">
        <v>444</v>
      </c>
      <c r="H159" s="9" t="s">
        <v>445</v>
      </c>
      <c r="I159" s="9" t="s">
        <v>446</v>
      </c>
      <c r="J159" s="9" t="s">
        <v>128</v>
      </c>
      <c r="K159" s="29" t="s">
        <v>500</v>
      </c>
      <c r="L159" s="60" t="e">
        <v>#N/A</v>
      </c>
      <c r="M159" s="60">
        <v>0</v>
      </c>
      <c r="N159" s="60">
        <v>0</v>
      </c>
      <c r="O159" s="60">
        <v>0</v>
      </c>
      <c r="P159" s="60" t="e">
        <v>#N/A</v>
      </c>
      <c r="Q159" s="31" t="s">
        <v>408</v>
      </c>
      <c r="R159" s="61" t="e">
        <v>#N/A</v>
      </c>
      <c r="S159" s="61" t="e">
        <v>#N/A</v>
      </c>
      <c r="T159" s="60" t="e">
        <v>#N/A</v>
      </c>
      <c r="U159" s="60">
        <v>0</v>
      </c>
      <c r="V159" s="60">
        <v>0</v>
      </c>
      <c r="W159" s="60">
        <v>0</v>
      </c>
      <c r="X159" s="60" t="e">
        <v>#N/A</v>
      </c>
      <c r="Y159" s="60" t="e">
        <v>#N/A</v>
      </c>
      <c r="Z159" s="60" t="e">
        <v>#N/A</v>
      </c>
      <c r="AA159" s="31" t="s">
        <v>408</v>
      </c>
      <c r="AB159" s="31" t="s">
        <v>408</v>
      </c>
      <c r="AC159" s="60" t="e">
        <v>#N/A</v>
      </c>
      <c r="AD159" s="60">
        <v>0</v>
      </c>
      <c r="AE159" s="60" t="e">
        <v>#N/A</v>
      </c>
      <c r="AF159" s="31" t="s">
        <v>408</v>
      </c>
      <c r="AG159" s="60" t="e">
        <v>#N/A</v>
      </c>
      <c r="AH159" s="60">
        <v>0</v>
      </c>
      <c r="AI159" s="60" t="e">
        <v>#N/A</v>
      </c>
      <c r="AJ159" s="31" t="s">
        <v>408</v>
      </c>
      <c r="AK159" s="60" t="e">
        <v>#N/A</v>
      </c>
      <c r="AL159" s="60">
        <v>0</v>
      </c>
      <c r="AM159" s="60" t="e">
        <v>#N/A</v>
      </c>
      <c r="AN159" s="62">
        <v>0.375</v>
      </c>
      <c r="AO159" s="9" t="s">
        <v>412</v>
      </c>
      <c r="AP159" s="9" t="s">
        <v>407</v>
      </c>
      <c r="AQ159" s="9" t="s">
        <v>407</v>
      </c>
      <c r="AR159" s="48" t="s">
        <v>408</v>
      </c>
      <c r="AS159" s="9" t="s">
        <v>412</v>
      </c>
      <c r="AT159" s="9" t="s">
        <v>407</v>
      </c>
    </row>
    <row r="160" spans="1:46" ht="12.75" customHeight="1" x14ac:dyDescent="0.15">
      <c r="A160" s="9" t="s">
        <v>99</v>
      </c>
      <c r="B160" s="9" t="s">
        <v>119</v>
      </c>
      <c r="C160" s="31">
        <v>0.5</v>
      </c>
      <c r="D160" s="45">
        <v>8</v>
      </c>
      <c r="E160" s="46">
        <v>2019</v>
      </c>
      <c r="F160" s="46">
        <v>2015</v>
      </c>
      <c r="G160" s="46">
        <v>2022</v>
      </c>
      <c r="H160" s="9" t="s">
        <v>413</v>
      </c>
      <c r="I160" s="9" t="s">
        <v>414</v>
      </c>
      <c r="J160" s="9" t="s">
        <v>67</v>
      </c>
      <c r="K160" s="49" t="s">
        <v>119</v>
      </c>
      <c r="L160" s="60">
        <v>604</v>
      </c>
      <c r="M160" s="60">
        <v>42</v>
      </c>
      <c r="N160" s="60">
        <v>42</v>
      </c>
      <c r="O160" s="60">
        <v>0</v>
      </c>
      <c r="P160" s="60">
        <v>562</v>
      </c>
      <c r="Q160" s="31">
        <v>6.9536423841059597E-2</v>
      </c>
      <c r="R160" s="61">
        <v>302</v>
      </c>
      <c r="S160" s="61">
        <v>0</v>
      </c>
      <c r="T160" s="60">
        <v>355</v>
      </c>
      <c r="U160" s="60">
        <v>16</v>
      </c>
      <c r="V160" s="60">
        <v>16</v>
      </c>
      <c r="W160" s="60">
        <v>0</v>
      </c>
      <c r="X160" s="60">
        <v>339</v>
      </c>
      <c r="Y160" s="60">
        <v>16</v>
      </c>
      <c r="Z160" s="60">
        <v>339</v>
      </c>
      <c r="AA160" s="31">
        <v>4.507042253521127E-2</v>
      </c>
      <c r="AB160" s="31">
        <v>4.507042253521127E-2</v>
      </c>
      <c r="AC160" s="60">
        <v>381</v>
      </c>
      <c r="AD160" s="60">
        <v>18</v>
      </c>
      <c r="AE160" s="60">
        <v>363</v>
      </c>
      <c r="AF160" s="31">
        <v>4.7244094488188976E-2</v>
      </c>
      <c r="AG160" s="60">
        <v>895</v>
      </c>
      <c r="AH160" s="60">
        <v>511</v>
      </c>
      <c r="AI160" s="60">
        <v>384</v>
      </c>
      <c r="AJ160" s="31">
        <v>0.57094972067039107</v>
      </c>
      <c r="AK160" s="60">
        <v>2235</v>
      </c>
      <c r="AL160" s="60">
        <v>587</v>
      </c>
      <c r="AM160" s="60">
        <v>1648</v>
      </c>
      <c r="AN160" s="62">
        <v>0.5</v>
      </c>
      <c r="AO160" s="9" t="s">
        <v>407</v>
      </c>
      <c r="AP160" s="9" t="s">
        <v>412</v>
      </c>
      <c r="AQ160" s="9" t="s">
        <v>407</v>
      </c>
      <c r="AR160" s="48" t="s">
        <v>438</v>
      </c>
      <c r="AS160" s="9" t="s">
        <v>407</v>
      </c>
      <c r="AT160" s="9" t="s">
        <v>412</v>
      </c>
    </row>
    <row r="161" spans="1:46" ht="12.75" customHeight="1" x14ac:dyDescent="0.15">
      <c r="A161" s="9" t="s">
        <v>154</v>
      </c>
      <c r="B161" s="9" t="s">
        <v>157</v>
      </c>
      <c r="C161" s="31">
        <v>0.375</v>
      </c>
      <c r="D161" s="45">
        <v>8</v>
      </c>
      <c r="E161" s="46">
        <v>2020</v>
      </c>
      <c r="F161" s="46">
        <v>2016</v>
      </c>
      <c r="G161" s="46" t="s">
        <v>444</v>
      </c>
      <c r="H161" s="9" t="s">
        <v>445</v>
      </c>
      <c r="I161" s="9" t="s">
        <v>446</v>
      </c>
      <c r="J161" s="9" t="s">
        <v>128</v>
      </c>
      <c r="K161" s="29" t="s">
        <v>157</v>
      </c>
      <c r="L161" s="60">
        <v>396</v>
      </c>
      <c r="M161" s="60">
        <v>0</v>
      </c>
      <c r="N161" s="60">
        <v>0</v>
      </c>
      <c r="O161" s="60">
        <v>0</v>
      </c>
      <c r="P161" s="60">
        <v>396</v>
      </c>
      <c r="Q161" s="31">
        <v>0</v>
      </c>
      <c r="R161" s="61">
        <v>149</v>
      </c>
      <c r="S161" s="61">
        <v>0</v>
      </c>
      <c r="T161" s="60">
        <v>277</v>
      </c>
      <c r="U161" s="60">
        <v>0</v>
      </c>
      <c r="V161" s="60">
        <v>0</v>
      </c>
      <c r="W161" s="60">
        <v>0</v>
      </c>
      <c r="X161" s="60">
        <v>277</v>
      </c>
      <c r="Y161" s="60">
        <v>0</v>
      </c>
      <c r="Z161" s="60">
        <v>277</v>
      </c>
      <c r="AA161" s="31">
        <v>0</v>
      </c>
      <c r="AB161" s="31">
        <v>0</v>
      </c>
      <c r="AC161" s="60">
        <v>243</v>
      </c>
      <c r="AD161" s="60">
        <v>55</v>
      </c>
      <c r="AE161" s="60">
        <v>188</v>
      </c>
      <c r="AF161" s="31">
        <v>0.22633744855967078</v>
      </c>
      <c r="AG161" s="60">
        <v>546</v>
      </c>
      <c r="AH161" s="60">
        <v>90</v>
      </c>
      <c r="AI161" s="60">
        <v>456</v>
      </c>
      <c r="AJ161" s="31">
        <v>0.16483516483516483</v>
      </c>
      <c r="AK161" s="60">
        <v>1462</v>
      </c>
      <c r="AL161" s="60">
        <v>145</v>
      </c>
      <c r="AM161" s="60">
        <v>1317</v>
      </c>
      <c r="AN161" s="62">
        <v>0.375</v>
      </c>
      <c r="AO161" s="9" t="s">
        <v>412</v>
      </c>
      <c r="AP161" s="9" t="s">
        <v>407</v>
      </c>
      <c r="AQ161" s="9" t="s">
        <v>407</v>
      </c>
      <c r="AR161" s="48" t="s">
        <v>411</v>
      </c>
      <c r="AS161" s="9" t="s">
        <v>407</v>
      </c>
      <c r="AT161" s="9" t="s">
        <v>407</v>
      </c>
    </row>
    <row r="162" spans="1:46" ht="12.75" customHeight="1" x14ac:dyDescent="0.15">
      <c r="A162" s="9" t="s">
        <v>154</v>
      </c>
      <c r="B162" s="9" t="s">
        <v>158</v>
      </c>
      <c r="C162" s="31">
        <v>0.375</v>
      </c>
      <c r="D162" s="45">
        <v>8</v>
      </c>
      <c r="E162" s="46">
        <v>2020</v>
      </c>
      <c r="F162" s="46">
        <v>2016</v>
      </c>
      <c r="G162" s="46" t="s">
        <v>444</v>
      </c>
      <c r="H162" s="9" t="s">
        <v>445</v>
      </c>
      <c r="I162" s="9" t="s">
        <v>446</v>
      </c>
      <c r="J162" s="9" t="s">
        <v>128</v>
      </c>
      <c r="K162" s="49" t="s">
        <v>158</v>
      </c>
      <c r="L162" s="60">
        <v>4888</v>
      </c>
      <c r="M162" s="60">
        <v>103</v>
      </c>
      <c r="N162" s="60">
        <v>103</v>
      </c>
      <c r="O162" s="60">
        <v>0</v>
      </c>
      <c r="P162" s="60">
        <v>4785</v>
      </c>
      <c r="Q162" s="31">
        <v>2.1072013093289689E-2</v>
      </c>
      <c r="R162" s="61">
        <v>1833</v>
      </c>
      <c r="S162" s="61">
        <v>0</v>
      </c>
      <c r="T162" s="60">
        <v>3107</v>
      </c>
      <c r="U162" s="60">
        <v>57</v>
      </c>
      <c r="V162" s="60">
        <v>57</v>
      </c>
      <c r="W162" s="60">
        <v>0</v>
      </c>
      <c r="X162" s="60">
        <v>3050</v>
      </c>
      <c r="Y162" s="60">
        <v>57</v>
      </c>
      <c r="Z162" s="60">
        <v>3050</v>
      </c>
      <c r="AA162" s="31">
        <v>1.8345671065336338E-2</v>
      </c>
      <c r="AB162" s="31">
        <v>1.8345671065336338E-2</v>
      </c>
      <c r="AC162" s="60">
        <v>3126</v>
      </c>
      <c r="AD162" s="60">
        <v>0</v>
      </c>
      <c r="AE162" s="60">
        <v>3126</v>
      </c>
      <c r="AF162" s="31">
        <v>0</v>
      </c>
      <c r="AG162" s="60">
        <v>10462</v>
      </c>
      <c r="AH162" s="60">
        <v>3</v>
      </c>
      <c r="AI162" s="60">
        <v>10459</v>
      </c>
      <c r="AJ162" s="31">
        <v>2.8675205505639459E-4</v>
      </c>
      <c r="AK162" s="60">
        <v>21583</v>
      </c>
      <c r="AL162" s="60">
        <v>163</v>
      </c>
      <c r="AM162" s="60">
        <v>21420</v>
      </c>
      <c r="AN162" s="62">
        <v>0.375</v>
      </c>
      <c r="AO162" s="9" t="s">
        <v>412</v>
      </c>
      <c r="AP162" s="9" t="s">
        <v>407</v>
      </c>
      <c r="AQ162" s="9" t="s">
        <v>407</v>
      </c>
      <c r="AR162" s="48" t="s">
        <v>411</v>
      </c>
      <c r="AS162" s="9" t="s">
        <v>407</v>
      </c>
      <c r="AT162" s="9" t="s">
        <v>407</v>
      </c>
    </row>
    <row r="163" spans="1:46" ht="12.75" customHeight="1" x14ac:dyDescent="0.15">
      <c r="A163" s="9" t="s">
        <v>168</v>
      </c>
      <c r="B163" s="9" t="s">
        <v>1164</v>
      </c>
      <c r="C163" s="31">
        <v>0.625</v>
      </c>
      <c r="D163" s="45">
        <v>8</v>
      </c>
      <c r="E163" s="46">
        <v>2018</v>
      </c>
      <c r="F163" s="46">
        <v>2014</v>
      </c>
      <c r="G163" s="46" t="s">
        <v>403</v>
      </c>
      <c r="H163" s="9" t="s">
        <v>404</v>
      </c>
      <c r="I163" s="9" t="s">
        <v>405</v>
      </c>
      <c r="J163" s="9" t="s">
        <v>144</v>
      </c>
      <c r="K163" s="49" t="s">
        <v>1164</v>
      </c>
      <c r="L163" s="60">
        <v>10</v>
      </c>
      <c r="M163" s="60">
        <v>0</v>
      </c>
      <c r="N163" s="60">
        <v>0</v>
      </c>
      <c r="O163" s="60">
        <v>0</v>
      </c>
      <c r="P163" s="60">
        <v>10</v>
      </c>
      <c r="Q163" s="31">
        <v>0</v>
      </c>
      <c r="R163" s="61">
        <v>5</v>
      </c>
      <c r="S163" s="61">
        <v>0</v>
      </c>
      <c r="T163" s="60">
        <v>6</v>
      </c>
      <c r="U163" s="60">
        <v>0</v>
      </c>
      <c r="V163" s="60">
        <v>0</v>
      </c>
      <c r="W163" s="60">
        <v>0</v>
      </c>
      <c r="X163" s="60">
        <v>6</v>
      </c>
      <c r="Y163" s="60">
        <v>0</v>
      </c>
      <c r="Z163" s="60">
        <v>6</v>
      </c>
      <c r="AA163" s="31">
        <v>0</v>
      </c>
      <c r="AB163" s="31">
        <v>0</v>
      </c>
      <c r="AC163" s="60">
        <v>7</v>
      </c>
      <c r="AD163" s="60">
        <v>0</v>
      </c>
      <c r="AE163" s="60">
        <v>7</v>
      </c>
      <c r="AF163" s="31">
        <v>0</v>
      </c>
      <c r="AG163" s="60">
        <v>15</v>
      </c>
      <c r="AH163" s="60">
        <v>280</v>
      </c>
      <c r="AI163" s="60">
        <v>0</v>
      </c>
      <c r="AJ163" s="31">
        <v>18.666666666666668</v>
      </c>
      <c r="AK163" s="60">
        <v>38</v>
      </c>
      <c r="AL163" s="60">
        <v>280</v>
      </c>
      <c r="AM163" s="60">
        <v>23</v>
      </c>
      <c r="AN163" s="62">
        <v>0.5</v>
      </c>
      <c r="AO163" s="9" t="s">
        <v>407</v>
      </c>
      <c r="AP163" s="9" t="s">
        <v>412</v>
      </c>
      <c r="AQ163" s="9" t="s">
        <v>407</v>
      </c>
      <c r="AR163" s="48" t="s">
        <v>411</v>
      </c>
      <c r="AS163" s="9" t="s">
        <v>407</v>
      </c>
      <c r="AT163" s="9" t="s">
        <v>412</v>
      </c>
    </row>
    <row r="164" spans="1:46" ht="12.75" customHeight="1" x14ac:dyDescent="0.15">
      <c r="A164" s="9" t="s">
        <v>168</v>
      </c>
      <c r="B164" s="9" t="s">
        <v>1183</v>
      </c>
      <c r="C164" s="31">
        <v>0.625</v>
      </c>
      <c r="D164" s="45">
        <v>8</v>
      </c>
      <c r="E164" s="46">
        <v>2018</v>
      </c>
      <c r="F164" s="46">
        <v>2014</v>
      </c>
      <c r="G164" s="46" t="s">
        <v>403</v>
      </c>
      <c r="H164" s="9" t="s">
        <v>404</v>
      </c>
      <c r="I164" s="9" t="s">
        <v>405</v>
      </c>
      <c r="J164" s="9" t="s">
        <v>144</v>
      </c>
      <c r="K164" s="49" t="s">
        <v>1183</v>
      </c>
      <c r="L164" s="60" t="e">
        <v>#N/A</v>
      </c>
      <c r="M164" s="60">
        <v>0</v>
      </c>
      <c r="N164" s="60">
        <v>0</v>
      </c>
      <c r="O164" s="60">
        <v>0</v>
      </c>
      <c r="P164" s="60" t="e">
        <v>#N/A</v>
      </c>
      <c r="Q164" s="31" t="s">
        <v>408</v>
      </c>
      <c r="R164" s="61" t="e">
        <v>#N/A</v>
      </c>
      <c r="S164" s="61" t="e">
        <v>#N/A</v>
      </c>
      <c r="T164" s="60" t="e">
        <v>#N/A</v>
      </c>
      <c r="U164" s="60">
        <v>0</v>
      </c>
      <c r="V164" s="60">
        <v>0</v>
      </c>
      <c r="W164" s="60">
        <v>0</v>
      </c>
      <c r="X164" s="60" t="e">
        <v>#N/A</v>
      </c>
      <c r="Y164" s="60" t="e">
        <v>#N/A</v>
      </c>
      <c r="Z164" s="60" t="e">
        <v>#N/A</v>
      </c>
      <c r="AA164" s="31" t="s">
        <v>408</v>
      </c>
      <c r="AB164" s="31" t="s">
        <v>408</v>
      </c>
      <c r="AC164" s="60" t="e">
        <v>#N/A</v>
      </c>
      <c r="AD164" s="60">
        <v>0</v>
      </c>
      <c r="AE164" s="60" t="e">
        <v>#N/A</v>
      </c>
      <c r="AF164" s="31" t="s">
        <v>408</v>
      </c>
      <c r="AG164" s="60" t="e">
        <v>#N/A</v>
      </c>
      <c r="AH164" s="60">
        <v>0</v>
      </c>
      <c r="AI164" s="60" t="e">
        <v>#N/A</v>
      </c>
      <c r="AJ164" s="31" t="s">
        <v>408</v>
      </c>
      <c r="AK164" s="60" t="e">
        <v>#N/A</v>
      </c>
      <c r="AL164" s="60">
        <v>0</v>
      </c>
      <c r="AM164" s="60" t="e">
        <v>#N/A</v>
      </c>
      <c r="AN164" s="62">
        <v>0.5</v>
      </c>
      <c r="AO164" s="9" t="s">
        <v>412</v>
      </c>
      <c r="AP164" s="9" t="s">
        <v>407</v>
      </c>
      <c r="AQ164" s="9" t="s">
        <v>407</v>
      </c>
      <c r="AR164" s="48" t="s">
        <v>408</v>
      </c>
      <c r="AS164" s="9" t="s">
        <v>412</v>
      </c>
      <c r="AT164" s="9" t="s">
        <v>407</v>
      </c>
    </row>
    <row r="165" spans="1:46" ht="12.75" customHeight="1" x14ac:dyDescent="0.15">
      <c r="A165" s="9" t="s">
        <v>168</v>
      </c>
      <c r="B165" s="9" t="s">
        <v>203</v>
      </c>
      <c r="C165" s="31">
        <v>0.625</v>
      </c>
      <c r="D165" s="45">
        <v>8</v>
      </c>
      <c r="E165" s="46">
        <v>2018</v>
      </c>
      <c r="F165" s="46">
        <v>2014</v>
      </c>
      <c r="G165" s="46" t="s">
        <v>403</v>
      </c>
      <c r="H165" s="9" t="s">
        <v>404</v>
      </c>
      <c r="I165" s="9" t="s">
        <v>405</v>
      </c>
      <c r="J165" s="9" t="s">
        <v>144</v>
      </c>
      <c r="K165" s="49" t="s">
        <v>203</v>
      </c>
      <c r="L165" s="60">
        <v>101</v>
      </c>
      <c r="M165" s="60">
        <v>0</v>
      </c>
      <c r="N165" s="60">
        <v>0</v>
      </c>
      <c r="O165" s="60">
        <v>0</v>
      </c>
      <c r="P165" s="60">
        <v>101</v>
      </c>
      <c r="Q165" s="31">
        <v>0</v>
      </c>
      <c r="R165" s="61">
        <v>51</v>
      </c>
      <c r="S165" s="61">
        <v>0</v>
      </c>
      <c r="T165" s="60">
        <v>61</v>
      </c>
      <c r="U165" s="60">
        <v>0</v>
      </c>
      <c r="V165" s="60">
        <v>0</v>
      </c>
      <c r="W165" s="60">
        <v>0</v>
      </c>
      <c r="X165" s="60">
        <v>61</v>
      </c>
      <c r="Y165" s="60">
        <v>0</v>
      </c>
      <c r="Z165" s="60">
        <v>61</v>
      </c>
      <c r="AA165" s="31">
        <v>0</v>
      </c>
      <c r="AB165" s="31">
        <v>0</v>
      </c>
      <c r="AC165" s="60">
        <v>65</v>
      </c>
      <c r="AD165" s="60">
        <v>4</v>
      </c>
      <c r="AE165" s="60">
        <v>61</v>
      </c>
      <c r="AF165" s="31">
        <v>6.1538461538461542E-2</v>
      </c>
      <c r="AG165" s="60">
        <v>162</v>
      </c>
      <c r="AH165" s="60">
        <v>510</v>
      </c>
      <c r="AI165" s="60">
        <v>0</v>
      </c>
      <c r="AJ165" s="31">
        <v>3.1481481481481484</v>
      </c>
      <c r="AK165" s="60">
        <v>389</v>
      </c>
      <c r="AL165" s="60">
        <v>514</v>
      </c>
      <c r="AM165" s="60">
        <v>223</v>
      </c>
      <c r="AN165" s="62">
        <v>0.5</v>
      </c>
      <c r="AO165" s="9" t="s">
        <v>407</v>
      </c>
      <c r="AP165" s="9" t="s">
        <v>412</v>
      </c>
      <c r="AQ165" s="9" t="s">
        <v>407</v>
      </c>
      <c r="AR165" s="48" t="s">
        <v>411</v>
      </c>
      <c r="AS165" s="9" t="s">
        <v>407</v>
      </c>
      <c r="AT165" s="9" t="s">
        <v>412</v>
      </c>
    </row>
    <row r="166" spans="1:46" ht="12.75" customHeight="1" x14ac:dyDescent="0.15">
      <c r="A166" s="9" t="s">
        <v>168</v>
      </c>
      <c r="B166" s="9" t="s">
        <v>1219</v>
      </c>
      <c r="C166" s="31">
        <v>0.625</v>
      </c>
      <c r="D166" s="45">
        <v>8</v>
      </c>
      <c r="E166" s="46">
        <v>2018</v>
      </c>
      <c r="F166" s="46">
        <v>2014</v>
      </c>
      <c r="G166" s="46" t="s">
        <v>403</v>
      </c>
      <c r="H166" s="9" t="s">
        <v>404</v>
      </c>
      <c r="I166" s="9" t="s">
        <v>405</v>
      </c>
      <c r="J166" s="9" t="s">
        <v>144</v>
      </c>
      <c r="K166" s="49" t="s">
        <v>1219</v>
      </c>
      <c r="L166" s="60" t="e">
        <v>#N/A</v>
      </c>
      <c r="M166" s="60">
        <v>0</v>
      </c>
      <c r="N166" s="60">
        <v>0</v>
      </c>
      <c r="O166" s="60">
        <v>0</v>
      </c>
      <c r="P166" s="60" t="e">
        <v>#N/A</v>
      </c>
      <c r="Q166" s="31" t="s">
        <v>408</v>
      </c>
      <c r="R166" s="61" t="e">
        <v>#N/A</v>
      </c>
      <c r="S166" s="61" t="e">
        <v>#N/A</v>
      </c>
      <c r="T166" s="60" t="e">
        <v>#N/A</v>
      </c>
      <c r="U166" s="60">
        <v>0</v>
      </c>
      <c r="V166" s="60">
        <v>0</v>
      </c>
      <c r="W166" s="60">
        <v>0</v>
      </c>
      <c r="X166" s="60" t="e">
        <v>#N/A</v>
      </c>
      <c r="Y166" s="60" t="e">
        <v>#N/A</v>
      </c>
      <c r="Z166" s="60" t="e">
        <v>#N/A</v>
      </c>
      <c r="AA166" s="31" t="s">
        <v>408</v>
      </c>
      <c r="AB166" s="31" t="s">
        <v>408</v>
      </c>
      <c r="AC166" s="60" t="e">
        <v>#N/A</v>
      </c>
      <c r="AD166" s="60">
        <v>0</v>
      </c>
      <c r="AE166" s="60" t="e">
        <v>#N/A</v>
      </c>
      <c r="AF166" s="31" t="s">
        <v>408</v>
      </c>
      <c r="AG166" s="60" t="e">
        <v>#N/A</v>
      </c>
      <c r="AH166" s="60">
        <v>0</v>
      </c>
      <c r="AI166" s="60" t="e">
        <v>#N/A</v>
      </c>
      <c r="AJ166" s="31" t="s">
        <v>408</v>
      </c>
      <c r="AK166" s="60" t="e">
        <v>#N/A</v>
      </c>
      <c r="AL166" s="60">
        <v>0</v>
      </c>
      <c r="AM166" s="60" t="e">
        <v>#N/A</v>
      </c>
      <c r="AN166" s="62">
        <v>0.5</v>
      </c>
      <c r="AO166" s="9" t="s">
        <v>412</v>
      </c>
      <c r="AP166" s="9" t="s">
        <v>407</v>
      </c>
      <c r="AQ166" s="9" t="s">
        <v>407</v>
      </c>
      <c r="AR166" s="48" t="s">
        <v>408</v>
      </c>
      <c r="AS166" s="9" t="s">
        <v>412</v>
      </c>
      <c r="AT166" s="9" t="s">
        <v>407</v>
      </c>
    </row>
    <row r="167" spans="1:46" ht="12.75" customHeight="1" x14ac:dyDescent="0.15">
      <c r="A167" s="9" t="s">
        <v>229</v>
      </c>
      <c r="B167" s="9" t="s">
        <v>230</v>
      </c>
      <c r="C167" s="31">
        <v>0.5</v>
      </c>
      <c r="D167" s="45">
        <v>8</v>
      </c>
      <c r="E167" s="46">
        <v>2019</v>
      </c>
      <c r="F167" s="46">
        <v>2015</v>
      </c>
      <c r="G167" s="46">
        <v>2022</v>
      </c>
      <c r="H167" s="9" t="s">
        <v>413</v>
      </c>
      <c r="I167" s="9" t="s">
        <v>414</v>
      </c>
      <c r="J167" s="9" t="s">
        <v>67</v>
      </c>
      <c r="K167" s="49" t="s">
        <v>230</v>
      </c>
      <c r="L167" s="60">
        <v>4</v>
      </c>
      <c r="M167" s="60">
        <v>0</v>
      </c>
      <c r="N167" s="60">
        <v>0</v>
      </c>
      <c r="O167" s="60">
        <v>0</v>
      </c>
      <c r="P167" s="60">
        <v>4</v>
      </c>
      <c r="Q167" s="31">
        <v>0</v>
      </c>
      <c r="R167" s="61">
        <v>2</v>
      </c>
      <c r="S167" s="61">
        <v>0</v>
      </c>
      <c r="T167" s="60">
        <v>3</v>
      </c>
      <c r="U167" s="60">
        <v>0</v>
      </c>
      <c r="V167" s="60">
        <v>0</v>
      </c>
      <c r="W167" s="60">
        <v>0</v>
      </c>
      <c r="X167" s="60">
        <v>3</v>
      </c>
      <c r="Y167" s="60">
        <v>0</v>
      </c>
      <c r="Z167" s="60">
        <v>3</v>
      </c>
      <c r="AA167" s="31">
        <v>0</v>
      </c>
      <c r="AB167" s="31">
        <v>0</v>
      </c>
      <c r="AC167" s="60">
        <v>4</v>
      </c>
      <c r="AD167" s="60">
        <v>2</v>
      </c>
      <c r="AE167" s="60">
        <v>2</v>
      </c>
      <c r="AF167" s="31">
        <v>0.5</v>
      </c>
      <c r="AG167" s="60">
        <v>5</v>
      </c>
      <c r="AH167" s="60">
        <v>0</v>
      </c>
      <c r="AI167" s="60">
        <v>5</v>
      </c>
      <c r="AJ167" s="31">
        <v>0</v>
      </c>
      <c r="AK167" s="60">
        <v>16</v>
      </c>
      <c r="AL167" s="60">
        <v>2</v>
      </c>
      <c r="AM167" s="60">
        <v>14</v>
      </c>
      <c r="AN167" s="62">
        <v>0.5</v>
      </c>
      <c r="AO167" s="9" t="s">
        <v>412</v>
      </c>
      <c r="AP167" s="9" t="s">
        <v>407</v>
      </c>
      <c r="AQ167" s="9" t="s">
        <v>407</v>
      </c>
      <c r="AR167" s="48" t="s">
        <v>411</v>
      </c>
      <c r="AS167" s="9" t="s">
        <v>407</v>
      </c>
      <c r="AT167" s="9" t="s">
        <v>407</v>
      </c>
    </row>
    <row r="168" spans="1:46" ht="12.75" customHeight="1" x14ac:dyDescent="0.15">
      <c r="A168" s="9" t="s">
        <v>168</v>
      </c>
      <c r="B168" s="9" t="s">
        <v>204</v>
      </c>
      <c r="C168" s="31">
        <v>0.625</v>
      </c>
      <c r="D168" s="45">
        <v>8</v>
      </c>
      <c r="E168" s="46">
        <v>2018</v>
      </c>
      <c r="F168" s="46">
        <v>2014</v>
      </c>
      <c r="G168" s="46" t="s">
        <v>403</v>
      </c>
      <c r="H168" s="9" t="s">
        <v>404</v>
      </c>
      <c r="I168" s="9" t="s">
        <v>405</v>
      </c>
      <c r="J168" s="9" t="s">
        <v>144</v>
      </c>
      <c r="K168" s="49" t="s">
        <v>204</v>
      </c>
      <c r="L168" s="60">
        <v>205</v>
      </c>
      <c r="M168" s="60">
        <v>0</v>
      </c>
      <c r="N168" s="60">
        <v>0</v>
      </c>
      <c r="O168" s="60">
        <v>0</v>
      </c>
      <c r="P168" s="60">
        <v>205</v>
      </c>
      <c r="Q168" s="31">
        <v>0</v>
      </c>
      <c r="R168" s="61">
        <v>103</v>
      </c>
      <c r="S168" s="61">
        <v>0</v>
      </c>
      <c r="T168" s="60">
        <v>123</v>
      </c>
      <c r="U168" s="60">
        <v>0</v>
      </c>
      <c r="V168" s="60">
        <v>0</v>
      </c>
      <c r="W168" s="60">
        <v>0</v>
      </c>
      <c r="X168" s="60">
        <v>123</v>
      </c>
      <c r="Y168" s="60">
        <v>0</v>
      </c>
      <c r="Z168" s="60">
        <v>123</v>
      </c>
      <c r="AA168" s="31">
        <v>0</v>
      </c>
      <c r="AB168" s="31">
        <v>0</v>
      </c>
      <c r="AC168" s="60">
        <v>137</v>
      </c>
      <c r="AD168" s="60">
        <v>0</v>
      </c>
      <c r="AE168" s="60">
        <v>137</v>
      </c>
      <c r="AF168" s="31">
        <v>0</v>
      </c>
      <c r="AG168" s="60">
        <v>350</v>
      </c>
      <c r="AH168" s="60">
        <v>14</v>
      </c>
      <c r="AI168" s="60">
        <v>336</v>
      </c>
      <c r="AJ168" s="31">
        <v>0.04</v>
      </c>
      <c r="AK168" s="60">
        <v>815</v>
      </c>
      <c r="AL168" s="60">
        <v>14</v>
      </c>
      <c r="AM168" s="60">
        <v>801</v>
      </c>
      <c r="AN168" s="62">
        <v>0.5</v>
      </c>
      <c r="AO168" s="9" t="s">
        <v>412</v>
      </c>
      <c r="AP168" s="9" t="s">
        <v>407</v>
      </c>
      <c r="AQ168" s="9" t="s">
        <v>407</v>
      </c>
      <c r="AR168" s="48" t="s">
        <v>438</v>
      </c>
      <c r="AS168" s="9" t="s">
        <v>407</v>
      </c>
      <c r="AT168" s="9" t="s">
        <v>407</v>
      </c>
    </row>
    <row r="169" spans="1:46" ht="12.75" customHeight="1" x14ac:dyDescent="0.15">
      <c r="A169" s="9" t="s">
        <v>168</v>
      </c>
      <c r="B169" s="9" t="s">
        <v>205</v>
      </c>
      <c r="C169" s="31">
        <v>0.625</v>
      </c>
      <c r="D169" s="45">
        <v>8</v>
      </c>
      <c r="E169" s="46">
        <v>2018</v>
      </c>
      <c r="F169" s="46">
        <v>2014</v>
      </c>
      <c r="G169" s="46" t="s">
        <v>403</v>
      </c>
      <c r="H169" s="9" t="s">
        <v>404</v>
      </c>
      <c r="I169" s="9" t="s">
        <v>405</v>
      </c>
      <c r="J169" s="9" t="s">
        <v>144</v>
      </c>
      <c r="K169" s="49" t="s">
        <v>205</v>
      </c>
      <c r="L169" s="60">
        <v>52</v>
      </c>
      <c r="M169" s="60">
        <v>1</v>
      </c>
      <c r="N169" s="60">
        <v>0</v>
      </c>
      <c r="O169" s="60">
        <v>1</v>
      </c>
      <c r="P169" s="60">
        <v>51</v>
      </c>
      <c r="Q169" s="31">
        <v>1.9230769230769232E-2</v>
      </c>
      <c r="R169" s="61">
        <v>26</v>
      </c>
      <c r="S169" s="61">
        <v>0</v>
      </c>
      <c r="T169" s="60">
        <v>31</v>
      </c>
      <c r="U169" s="60">
        <v>0</v>
      </c>
      <c r="V169" s="60">
        <v>0</v>
      </c>
      <c r="W169" s="60">
        <v>0</v>
      </c>
      <c r="X169" s="60">
        <v>31</v>
      </c>
      <c r="Y169" s="60">
        <v>0</v>
      </c>
      <c r="Z169" s="60">
        <v>31</v>
      </c>
      <c r="AA169" s="31">
        <v>0</v>
      </c>
      <c r="AB169" s="31">
        <v>0</v>
      </c>
      <c r="AC169" s="60">
        <v>33</v>
      </c>
      <c r="AD169" s="60">
        <v>15</v>
      </c>
      <c r="AE169" s="60">
        <v>18</v>
      </c>
      <c r="AF169" s="31">
        <v>0.45454545454545453</v>
      </c>
      <c r="AG169" s="60">
        <v>85</v>
      </c>
      <c r="AH169" s="60">
        <v>60</v>
      </c>
      <c r="AI169" s="60">
        <v>25</v>
      </c>
      <c r="AJ169" s="31">
        <v>0.70588235294117652</v>
      </c>
      <c r="AK169" s="60">
        <v>201</v>
      </c>
      <c r="AL169" s="60">
        <v>76</v>
      </c>
      <c r="AM169" s="60">
        <v>125</v>
      </c>
      <c r="AN169" s="62">
        <v>0.5</v>
      </c>
      <c r="AO169" s="9" t="s">
        <v>407</v>
      </c>
      <c r="AP169" s="9" t="s">
        <v>412</v>
      </c>
      <c r="AQ169" s="9" t="s">
        <v>407</v>
      </c>
      <c r="AR169" s="48" t="s">
        <v>411</v>
      </c>
      <c r="AS169" s="9" t="s">
        <v>407</v>
      </c>
      <c r="AT169" s="9" t="s">
        <v>412</v>
      </c>
    </row>
    <row r="170" spans="1:46" ht="12.75" customHeight="1" x14ac:dyDescent="0.15">
      <c r="A170" s="9" t="s">
        <v>136</v>
      </c>
      <c r="B170" s="9" t="s">
        <v>603</v>
      </c>
      <c r="C170" s="31">
        <v>1</v>
      </c>
      <c r="D170" s="45">
        <v>5</v>
      </c>
      <c r="E170" s="46">
        <v>2017</v>
      </c>
      <c r="F170" s="46">
        <v>2014</v>
      </c>
      <c r="G170" s="46">
        <v>2018</v>
      </c>
      <c r="H170" s="9" t="s">
        <v>422</v>
      </c>
      <c r="I170" s="9" t="s">
        <v>423</v>
      </c>
      <c r="J170" s="9" t="s">
        <v>83</v>
      </c>
      <c r="K170" s="49" t="s">
        <v>603</v>
      </c>
      <c r="L170" s="60">
        <v>25</v>
      </c>
      <c r="M170" s="60">
        <v>10</v>
      </c>
      <c r="N170" s="60">
        <v>6</v>
      </c>
      <c r="O170" s="60">
        <v>4</v>
      </c>
      <c r="P170" s="60">
        <v>15</v>
      </c>
      <c r="Q170" s="31">
        <v>0.4</v>
      </c>
      <c r="R170" s="61">
        <v>25</v>
      </c>
      <c r="S170" s="61">
        <v>0</v>
      </c>
      <c r="T170" s="60">
        <v>19</v>
      </c>
      <c r="U170" s="60">
        <v>10</v>
      </c>
      <c r="V170" s="60">
        <v>2</v>
      </c>
      <c r="W170" s="60">
        <v>8</v>
      </c>
      <c r="X170" s="60">
        <v>9</v>
      </c>
      <c r="Y170" s="60">
        <v>10</v>
      </c>
      <c r="Z170" s="60">
        <v>9</v>
      </c>
      <c r="AA170" s="31">
        <v>0.52631578947368418</v>
      </c>
      <c r="AB170" s="31">
        <v>0.52631578947368418</v>
      </c>
      <c r="AC170" s="60">
        <v>25</v>
      </c>
      <c r="AD170" s="60">
        <v>9</v>
      </c>
      <c r="AE170" s="60">
        <v>16</v>
      </c>
      <c r="AF170" s="31">
        <v>0.36</v>
      </c>
      <c r="AG170" s="60">
        <v>48</v>
      </c>
      <c r="AH170" s="60">
        <v>30</v>
      </c>
      <c r="AI170" s="60">
        <v>18</v>
      </c>
      <c r="AJ170" s="31">
        <v>0.625</v>
      </c>
      <c r="AK170" s="60">
        <v>117</v>
      </c>
      <c r="AL170" s="60">
        <v>59</v>
      </c>
      <c r="AM170" s="60">
        <v>58</v>
      </c>
      <c r="AN170" s="62">
        <v>1</v>
      </c>
      <c r="AO170" s="9" t="s">
        <v>412</v>
      </c>
      <c r="AP170" s="9" t="s">
        <v>407</v>
      </c>
      <c r="AQ170" s="9" t="s">
        <v>407</v>
      </c>
      <c r="AR170" s="48" t="s">
        <v>408</v>
      </c>
      <c r="AS170" s="9" t="s">
        <v>407</v>
      </c>
      <c r="AT170" s="9" t="s">
        <v>407</v>
      </c>
    </row>
    <row r="171" spans="1:46" ht="12.75" customHeight="1" x14ac:dyDescent="0.15">
      <c r="A171" s="9" t="s">
        <v>488</v>
      </c>
      <c r="B171" s="9" t="s">
        <v>516</v>
      </c>
      <c r="C171" s="31">
        <v>0.5</v>
      </c>
      <c r="D171" s="45">
        <v>8</v>
      </c>
      <c r="E171" s="46">
        <v>2019</v>
      </c>
      <c r="F171" s="46">
        <v>2015</v>
      </c>
      <c r="G171" s="46">
        <v>2022</v>
      </c>
      <c r="H171" s="9" t="s">
        <v>490</v>
      </c>
      <c r="I171" s="9" t="s">
        <v>491</v>
      </c>
      <c r="J171" s="9" t="s">
        <v>492</v>
      </c>
      <c r="K171" s="49" t="s">
        <v>516</v>
      </c>
      <c r="L171" s="60">
        <v>235</v>
      </c>
      <c r="M171" s="60">
        <v>0</v>
      </c>
      <c r="N171" s="60">
        <v>0</v>
      </c>
      <c r="O171" s="60">
        <v>0</v>
      </c>
      <c r="P171" s="60">
        <v>235</v>
      </c>
      <c r="Q171" s="31">
        <v>0</v>
      </c>
      <c r="R171" s="61">
        <v>118</v>
      </c>
      <c r="S171" s="61">
        <v>0</v>
      </c>
      <c r="T171" s="60">
        <v>157</v>
      </c>
      <c r="U171" s="60">
        <v>69</v>
      </c>
      <c r="V171" s="60">
        <v>69</v>
      </c>
      <c r="W171" s="60">
        <v>0</v>
      </c>
      <c r="X171" s="60">
        <v>88</v>
      </c>
      <c r="Y171" s="60">
        <v>69</v>
      </c>
      <c r="Z171" s="60">
        <v>88</v>
      </c>
      <c r="AA171" s="31">
        <v>0.43949044585987262</v>
      </c>
      <c r="AB171" s="31">
        <v>0.43949044585987262</v>
      </c>
      <c r="AC171" s="60">
        <v>174</v>
      </c>
      <c r="AD171" s="60">
        <v>5</v>
      </c>
      <c r="AE171" s="60">
        <v>169</v>
      </c>
      <c r="AF171" s="31">
        <v>2.8735632183908046E-2</v>
      </c>
      <c r="AG171" s="60">
        <v>413</v>
      </c>
      <c r="AH171" s="60">
        <v>564</v>
      </c>
      <c r="AI171" s="60">
        <v>0</v>
      </c>
      <c r="AJ171" s="31">
        <v>1.3656174334140436</v>
      </c>
      <c r="AK171" s="60">
        <v>979</v>
      </c>
      <c r="AL171" s="60">
        <v>638</v>
      </c>
      <c r="AM171" s="60">
        <v>492</v>
      </c>
      <c r="AN171" s="62">
        <v>0.5</v>
      </c>
      <c r="AO171" s="9" t="s">
        <v>407</v>
      </c>
      <c r="AP171" s="9" t="s">
        <v>412</v>
      </c>
      <c r="AQ171" s="9" t="s">
        <v>407</v>
      </c>
      <c r="AR171" s="48" t="s">
        <v>411</v>
      </c>
      <c r="AS171" s="9" t="s">
        <v>407</v>
      </c>
      <c r="AT171" s="9" t="s">
        <v>412</v>
      </c>
    </row>
    <row r="172" spans="1:46" ht="12.75" customHeight="1" x14ac:dyDescent="0.15">
      <c r="A172" s="9" t="s">
        <v>154</v>
      </c>
      <c r="B172" s="9" t="s">
        <v>1169</v>
      </c>
      <c r="C172" s="31">
        <v>0.375</v>
      </c>
      <c r="D172" s="45">
        <v>8</v>
      </c>
      <c r="E172" s="46">
        <v>2020</v>
      </c>
      <c r="F172" s="46">
        <v>2016</v>
      </c>
      <c r="G172" s="46" t="s">
        <v>444</v>
      </c>
      <c r="H172" s="9" t="s">
        <v>445</v>
      </c>
      <c r="I172" s="9" t="s">
        <v>446</v>
      </c>
      <c r="J172" s="9" t="s">
        <v>128</v>
      </c>
      <c r="K172" s="49" t="s">
        <v>1169</v>
      </c>
      <c r="L172" s="60" t="e">
        <v>#N/A</v>
      </c>
      <c r="M172" s="60">
        <v>0</v>
      </c>
      <c r="N172" s="60">
        <v>0</v>
      </c>
      <c r="O172" s="60">
        <v>0</v>
      </c>
      <c r="P172" s="60" t="e">
        <v>#N/A</v>
      </c>
      <c r="Q172" s="31" t="s">
        <v>408</v>
      </c>
      <c r="R172" s="61" t="e">
        <v>#N/A</v>
      </c>
      <c r="S172" s="61" t="e">
        <v>#N/A</v>
      </c>
      <c r="T172" s="60" t="e">
        <v>#N/A</v>
      </c>
      <c r="U172" s="60">
        <v>0</v>
      </c>
      <c r="V172" s="60">
        <v>0</v>
      </c>
      <c r="W172" s="60">
        <v>0</v>
      </c>
      <c r="X172" s="60" t="e">
        <v>#N/A</v>
      </c>
      <c r="Y172" s="60" t="e">
        <v>#N/A</v>
      </c>
      <c r="Z172" s="60" t="e">
        <v>#N/A</v>
      </c>
      <c r="AA172" s="31" t="s">
        <v>408</v>
      </c>
      <c r="AB172" s="31" t="s">
        <v>408</v>
      </c>
      <c r="AC172" s="60" t="e">
        <v>#N/A</v>
      </c>
      <c r="AD172" s="60">
        <v>0</v>
      </c>
      <c r="AE172" s="60" t="e">
        <v>#N/A</v>
      </c>
      <c r="AF172" s="31" t="s">
        <v>408</v>
      </c>
      <c r="AG172" s="60" t="e">
        <v>#N/A</v>
      </c>
      <c r="AH172" s="60">
        <v>0</v>
      </c>
      <c r="AI172" s="60" t="e">
        <v>#N/A</v>
      </c>
      <c r="AJ172" s="31" t="s">
        <v>408</v>
      </c>
      <c r="AK172" s="60" t="e">
        <v>#N/A</v>
      </c>
      <c r="AL172" s="60">
        <v>0</v>
      </c>
      <c r="AM172" s="60" t="e">
        <v>#N/A</v>
      </c>
      <c r="AN172" s="62">
        <v>0.375</v>
      </c>
      <c r="AO172" s="9" t="s">
        <v>412</v>
      </c>
      <c r="AP172" s="9" t="s">
        <v>407</v>
      </c>
      <c r="AQ172" s="9" t="s">
        <v>407</v>
      </c>
      <c r="AR172" s="48" t="s">
        <v>408</v>
      </c>
      <c r="AS172" s="9" t="s">
        <v>412</v>
      </c>
      <c r="AT172" s="9" t="s">
        <v>407</v>
      </c>
    </row>
    <row r="173" spans="1:46" ht="12.75" customHeight="1" x14ac:dyDescent="0.15">
      <c r="A173" s="9" t="s">
        <v>168</v>
      </c>
      <c r="B173" s="9" t="s">
        <v>206</v>
      </c>
      <c r="C173" s="31">
        <v>0.625</v>
      </c>
      <c r="D173" s="45">
        <v>8</v>
      </c>
      <c r="E173" s="46">
        <v>2018</v>
      </c>
      <c r="F173" s="46">
        <v>2014</v>
      </c>
      <c r="G173" s="46" t="s">
        <v>403</v>
      </c>
      <c r="H173" s="9" t="s">
        <v>404</v>
      </c>
      <c r="I173" s="9" t="s">
        <v>405</v>
      </c>
      <c r="J173" s="9" t="s">
        <v>144</v>
      </c>
      <c r="K173" s="49" t="s">
        <v>206</v>
      </c>
      <c r="L173" s="60">
        <v>1395</v>
      </c>
      <c r="M173" s="60">
        <v>91</v>
      </c>
      <c r="N173" s="60">
        <v>91</v>
      </c>
      <c r="O173" s="60">
        <v>0</v>
      </c>
      <c r="P173" s="60">
        <v>1304</v>
      </c>
      <c r="Q173" s="31">
        <v>6.5232974910394259E-2</v>
      </c>
      <c r="R173" s="61">
        <v>698</v>
      </c>
      <c r="S173" s="61">
        <v>0</v>
      </c>
      <c r="T173" s="60">
        <v>827</v>
      </c>
      <c r="U173" s="60">
        <v>70</v>
      </c>
      <c r="V173" s="60">
        <v>70</v>
      </c>
      <c r="W173" s="60">
        <v>0</v>
      </c>
      <c r="X173" s="60">
        <v>757</v>
      </c>
      <c r="Y173" s="60">
        <v>70</v>
      </c>
      <c r="Z173" s="60">
        <v>757</v>
      </c>
      <c r="AA173" s="31">
        <v>8.4643288996372426E-2</v>
      </c>
      <c r="AB173" s="31">
        <v>8.4643288996372426E-2</v>
      </c>
      <c r="AC173" s="60">
        <v>898</v>
      </c>
      <c r="AD173" s="60">
        <v>86</v>
      </c>
      <c r="AE173" s="60">
        <v>812</v>
      </c>
      <c r="AF173" s="31">
        <v>9.5768374164810696E-2</v>
      </c>
      <c r="AG173" s="60">
        <v>2332</v>
      </c>
      <c r="AH173" s="60">
        <v>137</v>
      </c>
      <c r="AI173" s="60">
        <v>2195</v>
      </c>
      <c r="AJ173" s="31">
        <v>5.8747855917667235E-2</v>
      </c>
      <c r="AK173" s="60">
        <v>5452</v>
      </c>
      <c r="AL173" s="60">
        <v>384</v>
      </c>
      <c r="AM173" s="60">
        <v>5068</v>
      </c>
      <c r="AN173" s="62">
        <v>0.5</v>
      </c>
      <c r="AO173" s="9" t="s">
        <v>412</v>
      </c>
      <c r="AP173" s="9" t="s">
        <v>407</v>
      </c>
      <c r="AQ173" s="9" t="s">
        <v>407</v>
      </c>
      <c r="AR173" s="48" t="s">
        <v>438</v>
      </c>
      <c r="AS173" s="9" t="s">
        <v>407</v>
      </c>
      <c r="AT173" s="9" t="s">
        <v>407</v>
      </c>
    </row>
    <row r="174" spans="1:46" ht="12.75" customHeight="1" x14ac:dyDescent="0.15">
      <c r="A174" s="9" t="s">
        <v>269</v>
      </c>
      <c r="B174" s="9" t="s">
        <v>270</v>
      </c>
      <c r="C174" s="31">
        <v>1</v>
      </c>
      <c r="D174" s="45">
        <v>5</v>
      </c>
      <c r="E174" s="46">
        <v>2017</v>
      </c>
      <c r="F174" s="46">
        <v>2014</v>
      </c>
      <c r="G174" s="46">
        <v>2018</v>
      </c>
      <c r="H174" s="9" t="s">
        <v>422</v>
      </c>
      <c r="I174" s="9" t="s">
        <v>423</v>
      </c>
      <c r="J174" s="9" t="s">
        <v>83</v>
      </c>
      <c r="K174" s="49" t="s">
        <v>270</v>
      </c>
      <c r="L174" s="60">
        <v>122</v>
      </c>
      <c r="M174" s="60">
        <v>15</v>
      </c>
      <c r="N174" s="60">
        <v>15</v>
      </c>
      <c r="O174" s="60">
        <v>0</v>
      </c>
      <c r="P174" s="60">
        <v>107</v>
      </c>
      <c r="Q174" s="31">
        <v>0.12295081967213115</v>
      </c>
      <c r="R174" s="61">
        <v>122</v>
      </c>
      <c r="S174" s="61">
        <v>0</v>
      </c>
      <c r="T174" s="60">
        <v>88</v>
      </c>
      <c r="U174" s="60">
        <v>79</v>
      </c>
      <c r="V174" s="60">
        <v>72</v>
      </c>
      <c r="W174" s="60">
        <v>7</v>
      </c>
      <c r="X174" s="60">
        <v>9</v>
      </c>
      <c r="Y174" s="60">
        <v>79</v>
      </c>
      <c r="Z174" s="60">
        <v>9</v>
      </c>
      <c r="AA174" s="31">
        <v>0.89772727272727271</v>
      </c>
      <c r="AB174" s="31">
        <v>0.89772727272727271</v>
      </c>
      <c r="AC174" s="60">
        <v>100</v>
      </c>
      <c r="AD174" s="60">
        <v>2</v>
      </c>
      <c r="AE174" s="60">
        <v>98</v>
      </c>
      <c r="AF174" s="31">
        <v>0.02</v>
      </c>
      <c r="AG174" s="60">
        <v>220</v>
      </c>
      <c r="AH174" s="60">
        <v>49</v>
      </c>
      <c r="AI174" s="60">
        <v>171</v>
      </c>
      <c r="AJ174" s="31">
        <v>0.22272727272727272</v>
      </c>
      <c r="AK174" s="60">
        <v>530</v>
      </c>
      <c r="AL174" s="60">
        <v>145</v>
      </c>
      <c r="AM174" s="60">
        <v>385</v>
      </c>
      <c r="AN174" s="62">
        <v>1</v>
      </c>
      <c r="AO174" s="9" t="s">
        <v>412</v>
      </c>
      <c r="AP174" s="9" t="s">
        <v>407</v>
      </c>
      <c r="AQ174" s="9" t="s">
        <v>407</v>
      </c>
      <c r="AR174" s="48" t="s">
        <v>411</v>
      </c>
      <c r="AS174" s="9" t="s">
        <v>407</v>
      </c>
      <c r="AT174" s="9" t="s">
        <v>407</v>
      </c>
    </row>
    <row r="175" spans="1:46" ht="12.75" customHeight="1" x14ac:dyDescent="0.15">
      <c r="A175" s="9" t="s">
        <v>154</v>
      </c>
      <c r="B175" s="9" t="s">
        <v>159</v>
      </c>
      <c r="C175" s="31">
        <v>0.375</v>
      </c>
      <c r="D175" s="45">
        <v>8</v>
      </c>
      <c r="E175" s="46">
        <v>2020</v>
      </c>
      <c r="F175" s="46">
        <v>2016</v>
      </c>
      <c r="G175" s="46" t="s">
        <v>444</v>
      </c>
      <c r="H175" s="9" t="s">
        <v>445</v>
      </c>
      <c r="I175" s="9" t="s">
        <v>446</v>
      </c>
      <c r="J175" s="9" t="s">
        <v>128</v>
      </c>
      <c r="K175" s="49" t="s">
        <v>159</v>
      </c>
      <c r="L175" s="60">
        <v>93</v>
      </c>
      <c r="M175" s="60">
        <v>6</v>
      </c>
      <c r="N175" s="60">
        <v>0</v>
      </c>
      <c r="O175" s="60">
        <v>6</v>
      </c>
      <c r="P175" s="60">
        <v>87</v>
      </c>
      <c r="Q175" s="31">
        <v>6.4516129032258063E-2</v>
      </c>
      <c r="R175" s="61">
        <v>35</v>
      </c>
      <c r="S175" s="61">
        <v>0</v>
      </c>
      <c r="T175" s="60">
        <v>73</v>
      </c>
      <c r="U175" s="60">
        <v>6</v>
      </c>
      <c r="V175" s="60">
        <v>0</v>
      </c>
      <c r="W175" s="60">
        <v>6</v>
      </c>
      <c r="X175" s="60">
        <v>67</v>
      </c>
      <c r="Y175" s="60">
        <v>6</v>
      </c>
      <c r="Z175" s="60">
        <v>67</v>
      </c>
      <c r="AA175" s="31">
        <v>8.2191780821917804E-2</v>
      </c>
      <c r="AB175" s="31">
        <v>8.2191780821917804E-2</v>
      </c>
      <c r="AC175" s="60">
        <v>66</v>
      </c>
      <c r="AD175" s="60">
        <v>32</v>
      </c>
      <c r="AE175" s="60">
        <v>34</v>
      </c>
      <c r="AF175" s="31">
        <v>0.48484848484848486</v>
      </c>
      <c r="AG175" s="60">
        <v>79</v>
      </c>
      <c r="AH175" s="60">
        <v>0</v>
      </c>
      <c r="AI175" s="60">
        <v>79</v>
      </c>
      <c r="AJ175" s="31">
        <v>0</v>
      </c>
      <c r="AK175" s="60">
        <v>311</v>
      </c>
      <c r="AL175" s="60">
        <v>44</v>
      </c>
      <c r="AM175" s="60">
        <v>267</v>
      </c>
      <c r="AN175" s="62">
        <v>0.375</v>
      </c>
      <c r="AO175" s="9" t="s">
        <v>412</v>
      </c>
      <c r="AP175" s="9" t="s">
        <v>407</v>
      </c>
      <c r="AQ175" s="9" t="s">
        <v>407</v>
      </c>
      <c r="AR175" s="48" t="s">
        <v>438</v>
      </c>
      <c r="AS175" s="9" t="s">
        <v>407</v>
      </c>
      <c r="AT175" s="9" t="s">
        <v>407</v>
      </c>
    </row>
    <row r="176" spans="1:46" ht="12.75" customHeight="1" x14ac:dyDescent="0.15">
      <c r="A176" s="9" t="s">
        <v>168</v>
      </c>
      <c r="B176" s="9" t="s">
        <v>1287</v>
      </c>
      <c r="C176" s="31">
        <v>0.625</v>
      </c>
      <c r="D176" s="45">
        <v>8</v>
      </c>
      <c r="E176" s="46">
        <v>2018</v>
      </c>
      <c r="F176" s="46">
        <v>2014</v>
      </c>
      <c r="G176" s="46" t="s">
        <v>403</v>
      </c>
      <c r="H176" s="9" t="s">
        <v>404</v>
      </c>
      <c r="I176" s="9" t="s">
        <v>405</v>
      </c>
      <c r="J176" s="9" t="s">
        <v>144</v>
      </c>
      <c r="K176" s="49" t="s">
        <v>1287</v>
      </c>
      <c r="L176" s="60" t="e">
        <v>#N/A</v>
      </c>
      <c r="M176" s="60">
        <v>0</v>
      </c>
      <c r="N176" s="60">
        <v>0</v>
      </c>
      <c r="O176" s="60">
        <v>0</v>
      </c>
      <c r="P176" s="60" t="e">
        <v>#N/A</v>
      </c>
      <c r="Q176" s="31">
        <v>0</v>
      </c>
      <c r="R176" s="61" t="e">
        <v>#N/A</v>
      </c>
      <c r="S176" s="61" t="e">
        <v>#N/A</v>
      </c>
      <c r="T176" s="60" t="e">
        <v>#N/A</v>
      </c>
      <c r="U176" s="60">
        <v>0</v>
      </c>
      <c r="V176" s="60">
        <v>0</v>
      </c>
      <c r="W176" s="60">
        <v>0</v>
      </c>
      <c r="X176" s="60" t="e">
        <v>#N/A</v>
      </c>
      <c r="Y176" s="60" t="e">
        <v>#N/A</v>
      </c>
      <c r="Z176" s="60" t="e">
        <v>#N/A</v>
      </c>
      <c r="AA176" s="31">
        <v>0</v>
      </c>
      <c r="AB176" s="31">
        <v>0</v>
      </c>
      <c r="AC176" s="60" t="e">
        <v>#N/A</v>
      </c>
      <c r="AD176" s="60">
        <v>0</v>
      </c>
      <c r="AE176" s="60" t="e">
        <v>#N/A</v>
      </c>
      <c r="AF176" s="31">
        <v>0</v>
      </c>
      <c r="AG176" s="60" t="e">
        <v>#N/A</v>
      </c>
      <c r="AH176" s="60">
        <v>0</v>
      </c>
      <c r="AI176" s="60" t="e">
        <v>#N/A</v>
      </c>
      <c r="AJ176" s="31">
        <v>0</v>
      </c>
      <c r="AK176" s="60" t="e">
        <v>#N/A</v>
      </c>
      <c r="AL176" s="60">
        <v>0</v>
      </c>
      <c r="AM176" s="60" t="e">
        <v>#N/A</v>
      </c>
      <c r="AN176" s="62">
        <v>0.5</v>
      </c>
      <c r="AO176" s="9" t="s">
        <v>412</v>
      </c>
      <c r="AP176" s="9" t="s">
        <v>407</v>
      </c>
      <c r="AQ176" s="9" t="s">
        <v>407</v>
      </c>
      <c r="AR176" s="48" t="s">
        <v>438</v>
      </c>
      <c r="AS176" s="9" t="s">
        <v>407</v>
      </c>
      <c r="AT176" s="9" t="s">
        <v>407</v>
      </c>
    </row>
    <row r="177" spans="1:46" ht="12.75" customHeight="1" x14ac:dyDescent="0.15">
      <c r="A177" s="9" t="s">
        <v>441</v>
      </c>
      <c r="B177" s="9" t="s">
        <v>468</v>
      </c>
      <c r="C177" s="31">
        <v>1</v>
      </c>
      <c r="D177" s="45">
        <v>5</v>
      </c>
      <c r="E177" s="46">
        <v>2017</v>
      </c>
      <c r="F177" s="46">
        <v>2014</v>
      </c>
      <c r="G177" s="46">
        <v>2018</v>
      </c>
      <c r="H177" s="9" t="s">
        <v>422</v>
      </c>
      <c r="I177" s="9" t="s">
        <v>423</v>
      </c>
      <c r="J177" s="9" t="s">
        <v>83</v>
      </c>
      <c r="K177" s="49" t="s">
        <v>468</v>
      </c>
      <c r="L177" s="60">
        <v>41</v>
      </c>
      <c r="M177" s="60">
        <v>0</v>
      </c>
      <c r="N177" s="60">
        <v>0</v>
      </c>
      <c r="O177" s="60">
        <v>0</v>
      </c>
      <c r="P177" s="60">
        <v>41</v>
      </c>
      <c r="Q177" s="31">
        <v>0</v>
      </c>
      <c r="R177" s="61">
        <v>41</v>
      </c>
      <c r="S177" s="61">
        <v>0</v>
      </c>
      <c r="T177" s="60">
        <v>26</v>
      </c>
      <c r="U177" s="60">
        <v>9</v>
      </c>
      <c r="V177" s="60">
        <v>9</v>
      </c>
      <c r="W177" s="60">
        <v>0</v>
      </c>
      <c r="X177" s="60">
        <v>17</v>
      </c>
      <c r="Y177" s="60">
        <v>9</v>
      </c>
      <c r="Z177" s="60">
        <v>17</v>
      </c>
      <c r="AA177" s="31">
        <v>0.34615384615384615</v>
      </c>
      <c r="AB177" s="31">
        <v>0.34615384615384615</v>
      </c>
      <c r="AC177" s="60">
        <v>29</v>
      </c>
      <c r="AD177" s="60">
        <v>0</v>
      </c>
      <c r="AE177" s="60">
        <v>29</v>
      </c>
      <c r="AF177" s="31">
        <v>0</v>
      </c>
      <c r="AG177" s="60">
        <v>69</v>
      </c>
      <c r="AH177" s="60">
        <v>105</v>
      </c>
      <c r="AI177" s="60">
        <v>0</v>
      </c>
      <c r="AJ177" s="31">
        <v>1.5217391304347827</v>
      </c>
      <c r="AK177" s="60">
        <v>165</v>
      </c>
      <c r="AL177" s="60">
        <v>114</v>
      </c>
      <c r="AM177" s="60">
        <v>87</v>
      </c>
      <c r="AN177" s="62">
        <v>1</v>
      </c>
      <c r="AO177" s="9" t="s">
        <v>407</v>
      </c>
      <c r="AP177" s="9" t="s">
        <v>412</v>
      </c>
      <c r="AQ177" s="9" t="s">
        <v>407</v>
      </c>
      <c r="AR177" s="48" t="s">
        <v>411</v>
      </c>
      <c r="AS177" s="9" t="s">
        <v>407</v>
      </c>
      <c r="AT177" s="9" t="s">
        <v>412</v>
      </c>
    </row>
    <row r="178" spans="1:46" ht="12.75" customHeight="1" x14ac:dyDescent="0.15">
      <c r="A178" s="9" t="s">
        <v>488</v>
      </c>
      <c r="B178" s="9" t="s">
        <v>614</v>
      </c>
      <c r="C178" s="31">
        <v>0.5</v>
      </c>
      <c r="D178" s="45">
        <v>8</v>
      </c>
      <c r="E178" s="46">
        <v>2019</v>
      </c>
      <c r="F178" s="46">
        <v>2015</v>
      </c>
      <c r="G178" s="46">
        <v>2022</v>
      </c>
      <c r="H178" s="9" t="s">
        <v>490</v>
      </c>
      <c r="I178" s="9" t="s">
        <v>491</v>
      </c>
      <c r="J178" s="9" t="s">
        <v>492</v>
      </c>
      <c r="K178" s="49" t="s">
        <v>614</v>
      </c>
      <c r="L178" s="60">
        <v>12</v>
      </c>
      <c r="M178" s="60">
        <v>30</v>
      </c>
      <c r="N178" s="60">
        <v>30</v>
      </c>
      <c r="O178" s="60">
        <v>0</v>
      </c>
      <c r="P178" s="60">
        <v>0</v>
      </c>
      <c r="Q178" s="31">
        <v>2.5</v>
      </c>
      <c r="R178" s="61">
        <v>6</v>
      </c>
      <c r="S178" s="61">
        <v>24</v>
      </c>
      <c r="T178" s="60">
        <v>8</v>
      </c>
      <c r="U178" s="60">
        <v>7</v>
      </c>
      <c r="V178" s="60">
        <v>7</v>
      </c>
      <c r="W178" s="60">
        <v>0</v>
      </c>
      <c r="X178" s="60">
        <v>1</v>
      </c>
      <c r="Y178" s="60">
        <v>31</v>
      </c>
      <c r="Z178" s="60">
        <v>0</v>
      </c>
      <c r="AA178" s="31">
        <v>0.875</v>
      </c>
      <c r="AB178" s="31">
        <v>3.875</v>
      </c>
      <c r="AC178" s="60">
        <v>13</v>
      </c>
      <c r="AD178" s="60">
        <v>0</v>
      </c>
      <c r="AE178" s="60">
        <v>13</v>
      </c>
      <c r="AF178" s="31">
        <v>0</v>
      </c>
      <c r="AG178" s="60">
        <v>16</v>
      </c>
      <c r="AH178" s="60">
        <v>62</v>
      </c>
      <c r="AI178" s="60">
        <v>0</v>
      </c>
      <c r="AJ178" s="31">
        <v>3.875</v>
      </c>
      <c r="AK178" s="60">
        <v>49</v>
      </c>
      <c r="AL178" s="60">
        <v>99</v>
      </c>
      <c r="AM178" s="60">
        <v>14</v>
      </c>
      <c r="AN178" s="62">
        <v>0.5</v>
      </c>
      <c r="AO178" s="9" t="s">
        <v>407</v>
      </c>
      <c r="AP178" s="9" t="s">
        <v>407</v>
      </c>
      <c r="AQ178" s="9" t="s">
        <v>412</v>
      </c>
      <c r="AR178" s="48" t="s">
        <v>411</v>
      </c>
      <c r="AS178" s="9" t="s">
        <v>412</v>
      </c>
      <c r="AT178" s="9" t="s">
        <v>407</v>
      </c>
    </row>
    <row r="179" spans="1:46" ht="12.75" customHeight="1" x14ac:dyDescent="0.15">
      <c r="A179" s="9" t="s">
        <v>249</v>
      </c>
      <c r="B179" s="9" t="s">
        <v>616</v>
      </c>
      <c r="C179" s="31">
        <v>0.375</v>
      </c>
      <c r="D179" s="45">
        <v>8</v>
      </c>
      <c r="E179" s="46">
        <v>2020</v>
      </c>
      <c r="F179" s="46">
        <v>2016</v>
      </c>
      <c r="G179" s="46">
        <v>2023</v>
      </c>
      <c r="H179" s="9" t="s">
        <v>453</v>
      </c>
      <c r="I179" s="9" t="s">
        <v>454</v>
      </c>
      <c r="J179" s="9" t="s">
        <v>250</v>
      </c>
      <c r="K179" s="49" t="s">
        <v>616</v>
      </c>
      <c r="L179" s="60" t="e">
        <v>#N/A</v>
      </c>
      <c r="M179" s="60">
        <v>0</v>
      </c>
      <c r="N179" s="60">
        <v>0</v>
      </c>
      <c r="O179" s="60">
        <v>0</v>
      </c>
      <c r="P179" s="60" t="e">
        <v>#N/A</v>
      </c>
      <c r="Q179" s="31" t="s">
        <v>408</v>
      </c>
      <c r="R179" s="61" t="e">
        <v>#N/A</v>
      </c>
      <c r="S179" s="61" t="e">
        <v>#N/A</v>
      </c>
      <c r="T179" s="60" t="e">
        <v>#N/A</v>
      </c>
      <c r="U179" s="60">
        <v>0</v>
      </c>
      <c r="V179" s="60">
        <v>0</v>
      </c>
      <c r="W179" s="60">
        <v>0</v>
      </c>
      <c r="X179" s="60" t="e">
        <v>#N/A</v>
      </c>
      <c r="Y179" s="60" t="e">
        <v>#N/A</v>
      </c>
      <c r="Z179" s="60" t="e">
        <v>#N/A</v>
      </c>
      <c r="AA179" s="31" t="s">
        <v>408</v>
      </c>
      <c r="AB179" s="31" t="s">
        <v>408</v>
      </c>
      <c r="AC179" s="60" t="e">
        <v>#N/A</v>
      </c>
      <c r="AD179" s="60">
        <v>0</v>
      </c>
      <c r="AE179" s="60" t="e">
        <v>#N/A</v>
      </c>
      <c r="AF179" s="31" t="s">
        <v>408</v>
      </c>
      <c r="AG179" s="60" t="e">
        <v>#N/A</v>
      </c>
      <c r="AH179" s="60">
        <v>0</v>
      </c>
      <c r="AI179" s="60" t="e">
        <v>#N/A</v>
      </c>
      <c r="AJ179" s="31" t="s">
        <v>408</v>
      </c>
      <c r="AK179" s="60" t="e">
        <v>#N/A</v>
      </c>
      <c r="AL179" s="60">
        <v>0</v>
      </c>
      <c r="AM179" s="60" t="e">
        <v>#N/A</v>
      </c>
      <c r="AN179" s="62">
        <v>0.375</v>
      </c>
      <c r="AO179" s="9" t="s">
        <v>412</v>
      </c>
      <c r="AP179" s="9" t="s">
        <v>407</v>
      </c>
      <c r="AQ179" s="9" t="s">
        <v>407</v>
      </c>
      <c r="AR179" s="48" t="s">
        <v>408</v>
      </c>
      <c r="AS179" s="9" t="s">
        <v>412</v>
      </c>
      <c r="AT179" s="9" t="s">
        <v>407</v>
      </c>
    </row>
    <row r="180" spans="1:46" ht="12.75" customHeight="1" x14ac:dyDescent="0.15">
      <c r="A180" s="9" t="s">
        <v>229</v>
      </c>
      <c r="B180" s="9" t="s">
        <v>231</v>
      </c>
      <c r="C180" s="31">
        <v>0.5</v>
      </c>
      <c r="D180" s="45">
        <v>8</v>
      </c>
      <c r="E180" s="46">
        <v>2019</v>
      </c>
      <c r="F180" s="46">
        <v>2015</v>
      </c>
      <c r="G180" s="46">
        <v>2022</v>
      </c>
      <c r="H180" s="9" t="s">
        <v>413</v>
      </c>
      <c r="I180" s="9" t="s">
        <v>414</v>
      </c>
      <c r="J180" s="9" t="s">
        <v>67</v>
      </c>
      <c r="K180" s="29" t="s">
        <v>231</v>
      </c>
      <c r="L180" s="60">
        <v>22</v>
      </c>
      <c r="M180" s="60">
        <v>13</v>
      </c>
      <c r="N180" s="60">
        <v>5</v>
      </c>
      <c r="O180" s="60">
        <v>8</v>
      </c>
      <c r="P180" s="60">
        <v>9</v>
      </c>
      <c r="Q180" s="31">
        <v>0.59090909090909094</v>
      </c>
      <c r="R180" s="61">
        <v>11</v>
      </c>
      <c r="S180" s="61">
        <v>2</v>
      </c>
      <c r="T180" s="60">
        <v>13</v>
      </c>
      <c r="U180" s="60">
        <v>13</v>
      </c>
      <c r="V180" s="60">
        <v>13</v>
      </c>
      <c r="W180" s="60">
        <v>0</v>
      </c>
      <c r="X180" s="60">
        <v>0</v>
      </c>
      <c r="Y180" s="60">
        <v>15</v>
      </c>
      <c r="Z180" s="60">
        <v>0</v>
      </c>
      <c r="AA180" s="31">
        <v>1</v>
      </c>
      <c r="AB180" s="31">
        <v>1.1538461538461537</v>
      </c>
      <c r="AC180" s="60">
        <v>13</v>
      </c>
      <c r="AD180" s="60">
        <v>7</v>
      </c>
      <c r="AE180" s="60">
        <v>6</v>
      </c>
      <c r="AF180" s="31">
        <v>0.53846153846153844</v>
      </c>
      <c r="AG180" s="60">
        <v>24</v>
      </c>
      <c r="AH180" s="60">
        <v>179</v>
      </c>
      <c r="AI180" s="60">
        <v>0</v>
      </c>
      <c r="AJ180" s="31">
        <v>7.458333333333333</v>
      </c>
      <c r="AK180" s="60">
        <v>72</v>
      </c>
      <c r="AL180" s="60">
        <v>212</v>
      </c>
      <c r="AM180" s="60">
        <v>15</v>
      </c>
      <c r="AN180" s="62">
        <v>0.5</v>
      </c>
      <c r="AO180" s="9" t="s">
        <v>407</v>
      </c>
      <c r="AP180" s="9" t="s">
        <v>407</v>
      </c>
      <c r="AQ180" s="9" t="s">
        <v>412</v>
      </c>
      <c r="AR180" s="48" t="s">
        <v>411</v>
      </c>
      <c r="AS180" s="9" t="s">
        <v>412</v>
      </c>
      <c r="AT180" s="9" t="s">
        <v>407</v>
      </c>
    </row>
    <row r="181" spans="1:46" ht="12.75" customHeight="1" x14ac:dyDescent="0.15">
      <c r="A181" s="9" t="s">
        <v>154</v>
      </c>
      <c r="B181" s="9" t="s">
        <v>1294</v>
      </c>
      <c r="C181" s="31">
        <v>0.375</v>
      </c>
      <c r="D181" s="45">
        <v>8</v>
      </c>
      <c r="E181" s="46">
        <v>2020</v>
      </c>
      <c r="F181" s="46">
        <v>2016</v>
      </c>
      <c r="G181" s="46" t="s">
        <v>444</v>
      </c>
      <c r="H181" s="9" t="s">
        <v>445</v>
      </c>
      <c r="I181" s="9" t="s">
        <v>446</v>
      </c>
      <c r="J181" s="9" t="s">
        <v>128</v>
      </c>
      <c r="K181" s="49" t="s">
        <v>1294</v>
      </c>
      <c r="L181" s="60" t="e">
        <v>#N/A</v>
      </c>
      <c r="M181" s="60">
        <v>0</v>
      </c>
      <c r="N181" s="60">
        <v>0</v>
      </c>
      <c r="O181" s="60">
        <v>0</v>
      </c>
      <c r="P181" s="60" t="e">
        <v>#N/A</v>
      </c>
      <c r="Q181" s="31" t="s">
        <v>408</v>
      </c>
      <c r="R181" s="61" t="e">
        <v>#N/A</v>
      </c>
      <c r="S181" s="61" t="e">
        <v>#N/A</v>
      </c>
      <c r="T181" s="60" t="e">
        <v>#N/A</v>
      </c>
      <c r="U181" s="60">
        <v>0</v>
      </c>
      <c r="V181" s="60">
        <v>0</v>
      </c>
      <c r="W181" s="60">
        <v>0</v>
      </c>
      <c r="X181" s="60" t="e">
        <v>#N/A</v>
      </c>
      <c r="Y181" s="60" t="e">
        <v>#N/A</v>
      </c>
      <c r="Z181" s="60" t="e">
        <v>#N/A</v>
      </c>
      <c r="AA181" s="31" t="s">
        <v>408</v>
      </c>
      <c r="AB181" s="31" t="s">
        <v>408</v>
      </c>
      <c r="AC181" s="60" t="e">
        <v>#N/A</v>
      </c>
      <c r="AD181" s="60">
        <v>0</v>
      </c>
      <c r="AE181" s="60" t="e">
        <v>#N/A</v>
      </c>
      <c r="AF181" s="31" t="s">
        <v>408</v>
      </c>
      <c r="AG181" s="60" t="e">
        <v>#N/A</v>
      </c>
      <c r="AH181" s="60">
        <v>0</v>
      </c>
      <c r="AI181" s="60" t="e">
        <v>#N/A</v>
      </c>
      <c r="AJ181" s="31" t="s">
        <v>408</v>
      </c>
      <c r="AK181" s="60" t="e">
        <v>#N/A</v>
      </c>
      <c r="AL181" s="60">
        <v>0</v>
      </c>
      <c r="AM181" s="60" t="e">
        <v>#N/A</v>
      </c>
      <c r="AN181" s="62">
        <v>0.375</v>
      </c>
      <c r="AO181" s="9" t="s">
        <v>412</v>
      </c>
      <c r="AP181" s="9" t="s">
        <v>407</v>
      </c>
      <c r="AQ181" s="9" t="s">
        <v>407</v>
      </c>
      <c r="AR181" s="48" t="s">
        <v>408</v>
      </c>
      <c r="AS181" s="9" t="s">
        <v>412</v>
      </c>
      <c r="AT181" s="9" t="s">
        <v>407</v>
      </c>
    </row>
    <row r="182" spans="1:46" ht="12.75" customHeight="1" x14ac:dyDescent="0.15">
      <c r="A182" s="9" t="s">
        <v>168</v>
      </c>
      <c r="B182" s="9" t="s">
        <v>207</v>
      </c>
      <c r="C182" s="31">
        <v>0.625</v>
      </c>
      <c r="D182" s="45">
        <v>8</v>
      </c>
      <c r="E182" s="46">
        <v>2018</v>
      </c>
      <c r="F182" s="46">
        <v>2014</v>
      </c>
      <c r="G182" s="46" t="s">
        <v>403</v>
      </c>
      <c r="H182" s="9" t="s">
        <v>404</v>
      </c>
      <c r="I182" s="9" t="s">
        <v>405</v>
      </c>
      <c r="J182" s="9" t="s">
        <v>144</v>
      </c>
      <c r="K182" s="49" t="s">
        <v>207</v>
      </c>
      <c r="L182" s="60">
        <v>26</v>
      </c>
      <c r="M182" s="60">
        <v>0</v>
      </c>
      <c r="N182" s="60">
        <v>0</v>
      </c>
      <c r="O182" s="60">
        <v>0</v>
      </c>
      <c r="P182" s="60">
        <v>26</v>
      </c>
      <c r="Q182" s="31">
        <v>0</v>
      </c>
      <c r="R182" s="61">
        <v>13</v>
      </c>
      <c r="S182" s="61">
        <v>0</v>
      </c>
      <c r="T182" s="60">
        <v>16</v>
      </c>
      <c r="U182" s="60">
        <v>0</v>
      </c>
      <c r="V182" s="60">
        <v>0</v>
      </c>
      <c r="W182" s="60">
        <v>0</v>
      </c>
      <c r="X182" s="60">
        <v>16</v>
      </c>
      <c r="Y182" s="60">
        <v>0</v>
      </c>
      <c r="Z182" s="60">
        <v>16</v>
      </c>
      <c r="AA182" s="31">
        <v>0</v>
      </c>
      <c r="AB182" s="31">
        <v>0</v>
      </c>
      <c r="AC182" s="60">
        <v>17</v>
      </c>
      <c r="AD182" s="60">
        <v>0</v>
      </c>
      <c r="AE182" s="60">
        <v>17</v>
      </c>
      <c r="AF182" s="31">
        <v>0</v>
      </c>
      <c r="AG182" s="60">
        <v>46</v>
      </c>
      <c r="AH182" s="60">
        <v>11</v>
      </c>
      <c r="AI182" s="60">
        <v>35</v>
      </c>
      <c r="AJ182" s="31">
        <v>0.2391304347826087</v>
      </c>
      <c r="AK182" s="60">
        <v>105</v>
      </c>
      <c r="AL182" s="60">
        <v>11</v>
      </c>
      <c r="AM182" s="60">
        <v>94</v>
      </c>
      <c r="AN182" s="62">
        <v>0.5</v>
      </c>
      <c r="AO182" s="9" t="s">
        <v>412</v>
      </c>
      <c r="AP182" s="9" t="s">
        <v>407</v>
      </c>
      <c r="AQ182" s="9" t="s">
        <v>407</v>
      </c>
      <c r="AR182" s="48" t="s">
        <v>411</v>
      </c>
      <c r="AS182" s="9" t="s">
        <v>407</v>
      </c>
      <c r="AT182" s="9" t="s">
        <v>407</v>
      </c>
    </row>
    <row r="183" spans="1:46" ht="12.75" customHeight="1" x14ac:dyDescent="0.15">
      <c r="A183" s="9" t="s">
        <v>168</v>
      </c>
      <c r="B183" s="9" t="s">
        <v>208</v>
      </c>
      <c r="C183" s="31">
        <v>0.625</v>
      </c>
      <c r="D183" s="45">
        <v>8</v>
      </c>
      <c r="E183" s="46">
        <v>2018</v>
      </c>
      <c r="F183" s="46">
        <v>2014</v>
      </c>
      <c r="G183" s="46" t="s">
        <v>403</v>
      </c>
      <c r="H183" s="9" t="s">
        <v>404</v>
      </c>
      <c r="I183" s="9" t="s">
        <v>405</v>
      </c>
      <c r="J183" s="9" t="s">
        <v>144</v>
      </c>
      <c r="K183" s="49" t="s">
        <v>208</v>
      </c>
      <c r="L183" s="60">
        <v>340</v>
      </c>
      <c r="M183" s="60">
        <v>144</v>
      </c>
      <c r="N183" s="60">
        <v>144</v>
      </c>
      <c r="O183" s="60">
        <v>0</v>
      </c>
      <c r="P183" s="60">
        <v>196</v>
      </c>
      <c r="Q183" s="31">
        <v>0.42352941176470588</v>
      </c>
      <c r="R183" s="61">
        <v>170</v>
      </c>
      <c r="S183" s="61">
        <v>0</v>
      </c>
      <c r="T183" s="60">
        <v>207</v>
      </c>
      <c r="U183" s="60">
        <v>38</v>
      </c>
      <c r="V183" s="60">
        <v>38</v>
      </c>
      <c r="W183" s="60">
        <v>0</v>
      </c>
      <c r="X183" s="60">
        <v>169</v>
      </c>
      <c r="Y183" s="60">
        <v>38</v>
      </c>
      <c r="Z183" s="60">
        <v>169</v>
      </c>
      <c r="AA183" s="31">
        <v>0.18357487922705315</v>
      </c>
      <c r="AB183" s="31">
        <v>0.18357487922705315</v>
      </c>
      <c r="AC183" s="60">
        <v>224</v>
      </c>
      <c r="AD183" s="60">
        <v>45</v>
      </c>
      <c r="AE183" s="60">
        <v>179</v>
      </c>
      <c r="AF183" s="31">
        <v>0.20089285714285715</v>
      </c>
      <c r="AG183" s="60">
        <v>561</v>
      </c>
      <c r="AH183" s="60">
        <v>1565</v>
      </c>
      <c r="AI183" s="60">
        <v>0</v>
      </c>
      <c r="AJ183" s="31">
        <v>2.7896613190730837</v>
      </c>
      <c r="AK183" s="60">
        <v>1332</v>
      </c>
      <c r="AL183" s="60">
        <v>1792</v>
      </c>
      <c r="AM183" s="60">
        <v>544</v>
      </c>
      <c r="AN183" s="62">
        <v>0.5</v>
      </c>
      <c r="AO183" s="9" t="s">
        <v>407</v>
      </c>
      <c r="AP183" s="9" t="s">
        <v>412</v>
      </c>
      <c r="AQ183" s="9" t="s">
        <v>407</v>
      </c>
      <c r="AR183" s="48" t="s">
        <v>411</v>
      </c>
      <c r="AS183" s="9" t="s">
        <v>407</v>
      </c>
      <c r="AT183" s="9" t="s">
        <v>412</v>
      </c>
    </row>
    <row r="184" spans="1:46" ht="12.75" customHeight="1" x14ac:dyDescent="0.15">
      <c r="A184" s="9" t="s">
        <v>229</v>
      </c>
      <c r="B184" s="9" t="s">
        <v>232</v>
      </c>
      <c r="C184" s="31">
        <v>0.5</v>
      </c>
      <c r="D184" s="45">
        <v>8</v>
      </c>
      <c r="E184" s="46">
        <v>2019</v>
      </c>
      <c r="F184" s="46">
        <v>2015</v>
      </c>
      <c r="G184" s="46">
        <v>2022</v>
      </c>
      <c r="H184" s="9" t="s">
        <v>413</v>
      </c>
      <c r="I184" s="9" t="s">
        <v>414</v>
      </c>
      <c r="J184" s="9" t="s">
        <v>67</v>
      </c>
      <c r="K184" s="29" t="s">
        <v>232</v>
      </c>
      <c r="L184" s="60">
        <v>16</v>
      </c>
      <c r="M184" s="60">
        <v>13</v>
      </c>
      <c r="N184" s="60">
        <v>7</v>
      </c>
      <c r="O184" s="60">
        <v>6</v>
      </c>
      <c r="P184" s="60">
        <v>3</v>
      </c>
      <c r="Q184" s="31">
        <v>0.8125</v>
      </c>
      <c r="R184" s="61">
        <v>8</v>
      </c>
      <c r="S184" s="61">
        <v>5</v>
      </c>
      <c r="T184" s="60">
        <v>11</v>
      </c>
      <c r="U184" s="60">
        <v>56</v>
      </c>
      <c r="V184" s="60">
        <v>48</v>
      </c>
      <c r="W184" s="60">
        <v>8</v>
      </c>
      <c r="X184" s="60">
        <v>0</v>
      </c>
      <c r="Y184" s="60">
        <v>61</v>
      </c>
      <c r="Z184" s="60">
        <v>0</v>
      </c>
      <c r="AA184" s="31">
        <v>5.0909090909090908</v>
      </c>
      <c r="AB184" s="31">
        <v>5.5454545454545459</v>
      </c>
      <c r="AC184" s="60">
        <v>11</v>
      </c>
      <c r="AD184" s="60">
        <v>2</v>
      </c>
      <c r="AE184" s="60">
        <v>9</v>
      </c>
      <c r="AF184" s="31">
        <v>0.18181818181818182</v>
      </c>
      <c r="AG184" s="60">
        <v>23</v>
      </c>
      <c r="AH184" s="60">
        <v>10</v>
      </c>
      <c r="AI184" s="60">
        <v>13</v>
      </c>
      <c r="AJ184" s="31">
        <v>0.43478260869565216</v>
      </c>
      <c r="AK184" s="60">
        <v>61</v>
      </c>
      <c r="AL184" s="60">
        <v>81</v>
      </c>
      <c r="AM184" s="60">
        <v>25</v>
      </c>
      <c r="AN184" s="62">
        <v>0.5</v>
      </c>
      <c r="AO184" s="9" t="s">
        <v>412</v>
      </c>
      <c r="AP184" s="9" t="s">
        <v>407</v>
      </c>
      <c r="AQ184" s="9" t="s">
        <v>407</v>
      </c>
      <c r="AR184" s="48" t="s">
        <v>411</v>
      </c>
      <c r="AS184" s="9" t="s">
        <v>407</v>
      </c>
      <c r="AT184" s="9" t="s">
        <v>407</v>
      </c>
    </row>
    <row r="185" spans="1:46" ht="12.75" customHeight="1" x14ac:dyDescent="0.15">
      <c r="A185" s="9" t="s">
        <v>229</v>
      </c>
      <c r="B185" s="9" t="s">
        <v>233</v>
      </c>
      <c r="C185" s="31">
        <v>0.5</v>
      </c>
      <c r="D185" s="45">
        <v>8</v>
      </c>
      <c r="E185" s="46">
        <v>2019</v>
      </c>
      <c r="F185" s="46">
        <v>2015</v>
      </c>
      <c r="G185" s="46">
        <v>2022</v>
      </c>
      <c r="H185" s="9" t="s">
        <v>413</v>
      </c>
      <c r="I185" s="9" t="s">
        <v>414</v>
      </c>
      <c r="J185" s="9" t="s">
        <v>67</v>
      </c>
      <c r="K185" s="49" t="s">
        <v>233</v>
      </c>
      <c r="L185" s="60">
        <v>40</v>
      </c>
      <c r="M185" s="60">
        <v>4</v>
      </c>
      <c r="N185" s="60">
        <v>3</v>
      </c>
      <c r="O185" s="60">
        <v>1</v>
      </c>
      <c r="P185" s="60">
        <v>36</v>
      </c>
      <c r="Q185" s="31">
        <v>0.1</v>
      </c>
      <c r="R185" s="61">
        <v>20</v>
      </c>
      <c r="S185" s="61">
        <v>0</v>
      </c>
      <c r="T185" s="60">
        <v>20</v>
      </c>
      <c r="U185" s="60">
        <v>10</v>
      </c>
      <c r="V185" s="60">
        <v>9</v>
      </c>
      <c r="W185" s="60">
        <v>1</v>
      </c>
      <c r="X185" s="60">
        <v>10</v>
      </c>
      <c r="Y185" s="60">
        <v>10</v>
      </c>
      <c r="Z185" s="60">
        <v>10</v>
      </c>
      <c r="AA185" s="31">
        <v>0.5</v>
      </c>
      <c r="AB185" s="31">
        <v>0.5</v>
      </c>
      <c r="AC185" s="60">
        <v>21</v>
      </c>
      <c r="AD185" s="60">
        <v>9</v>
      </c>
      <c r="AE185" s="60">
        <v>12</v>
      </c>
      <c r="AF185" s="31">
        <v>0.42857142857142855</v>
      </c>
      <c r="AG185" s="60">
        <v>51</v>
      </c>
      <c r="AH185" s="60">
        <v>89</v>
      </c>
      <c r="AI185" s="60">
        <v>0</v>
      </c>
      <c r="AJ185" s="31">
        <v>1.7450980392156863</v>
      </c>
      <c r="AK185" s="60">
        <v>132</v>
      </c>
      <c r="AL185" s="60">
        <v>112</v>
      </c>
      <c r="AM185" s="60">
        <v>58</v>
      </c>
      <c r="AN185" s="62">
        <v>0.5</v>
      </c>
      <c r="AO185" s="9" t="s">
        <v>407</v>
      </c>
      <c r="AP185" s="9" t="s">
        <v>412</v>
      </c>
      <c r="AQ185" s="9" t="s">
        <v>407</v>
      </c>
      <c r="AR185" s="48" t="s">
        <v>411</v>
      </c>
      <c r="AS185" s="9" t="s">
        <v>407</v>
      </c>
      <c r="AT185" s="9" t="s">
        <v>412</v>
      </c>
    </row>
    <row r="186" spans="1:46" ht="12.75" customHeight="1" x14ac:dyDescent="0.15">
      <c r="A186" s="9" t="s">
        <v>168</v>
      </c>
      <c r="B186" s="9" t="s">
        <v>1289</v>
      </c>
      <c r="C186" s="31">
        <v>0.625</v>
      </c>
      <c r="D186" s="45">
        <v>8</v>
      </c>
      <c r="E186" s="46">
        <v>2018</v>
      </c>
      <c r="F186" s="46">
        <v>2014</v>
      </c>
      <c r="G186" s="46" t="s">
        <v>403</v>
      </c>
      <c r="H186" s="9" t="s">
        <v>404</v>
      </c>
      <c r="I186" s="9" t="s">
        <v>405</v>
      </c>
      <c r="J186" s="9" t="s">
        <v>144</v>
      </c>
      <c r="K186" s="49" t="s">
        <v>1289</v>
      </c>
      <c r="L186" s="60" t="e">
        <v>#N/A</v>
      </c>
      <c r="M186" s="60">
        <v>0</v>
      </c>
      <c r="N186" s="60">
        <v>0</v>
      </c>
      <c r="O186" s="60">
        <v>0</v>
      </c>
      <c r="P186" s="60" t="e">
        <v>#N/A</v>
      </c>
      <c r="Q186" s="31" t="s">
        <v>408</v>
      </c>
      <c r="R186" s="61" t="e">
        <v>#N/A</v>
      </c>
      <c r="S186" s="61" t="e">
        <v>#N/A</v>
      </c>
      <c r="T186" s="60" t="e">
        <v>#N/A</v>
      </c>
      <c r="U186" s="60">
        <v>0</v>
      </c>
      <c r="V186" s="60">
        <v>0</v>
      </c>
      <c r="W186" s="60">
        <v>0</v>
      </c>
      <c r="X186" s="60" t="e">
        <v>#N/A</v>
      </c>
      <c r="Y186" s="60" t="e">
        <v>#N/A</v>
      </c>
      <c r="Z186" s="60" t="e">
        <v>#N/A</v>
      </c>
      <c r="AA186" s="31" t="s">
        <v>408</v>
      </c>
      <c r="AB186" s="31" t="s">
        <v>408</v>
      </c>
      <c r="AC186" s="60" t="e">
        <v>#N/A</v>
      </c>
      <c r="AD186" s="60">
        <v>0</v>
      </c>
      <c r="AE186" s="60" t="e">
        <v>#N/A</v>
      </c>
      <c r="AF186" s="31" t="s">
        <v>408</v>
      </c>
      <c r="AG186" s="60" t="e">
        <v>#N/A</v>
      </c>
      <c r="AH186" s="60">
        <v>0</v>
      </c>
      <c r="AI186" s="60" t="e">
        <v>#N/A</v>
      </c>
      <c r="AJ186" s="31" t="s">
        <v>408</v>
      </c>
      <c r="AK186" s="60" t="e">
        <v>#N/A</v>
      </c>
      <c r="AL186" s="60">
        <v>0</v>
      </c>
      <c r="AM186" s="60" t="e">
        <v>#N/A</v>
      </c>
      <c r="AN186" s="62">
        <v>0.5</v>
      </c>
      <c r="AO186" s="9" t="s">
        <v>412</v>
      </c>
      <c r="AP186" s="9" t="s">
        <v>407</v>
      </c>
      <c r="AQ186" s="9" t="s">
        <v>407</v>
      </c>
      <c r="AR186" s="48" t="s">
        <v>408</v>
      </c>
      <c r="AS186" s="9" t="s">
        <v>412</v>
      </c>
      <c r="AT186" s="9" t="s">
        <v>407</v>
      </c>
    </row>
    <row r="187" spans="1:46" ht="12.75" customHeight="1" x14ac:dyDescent="0.15">
      <c r="A187" s="9" t="s">
        <v>229</v>
      </c>
      <c r="B187" s="9" t="s">
        <v>234</v>
      </c>
      <c r="C187" s="31">
        <v>0.5</v>
      </c>
      <c r="D187" s="45">
        <v>8</v>
      </c>
      <c r="E187" s="46">
        <v>2019</v>
      </c>
      <c r="F187" s="46">
        <v>2015</v>
      </c>
      <c r="G187" s="46">
        <v>2022</v>
      </c>
      <c r="H187" s="9" t="s">
        <v>413</v>
      </c>
      <c r="I187" s="9" t="s">
        <v>414</v>
      </c>
      <c r="J187" s="9" t="s">
        <v>67</v>
      </c>
      <c r="K187" s="49" t="s">
        <v>234</v>
      </c>
      <c r="L187" s="60">
        <v>55</v>
      </c>
      <c r="M187" s="60">
        <v>19</v>
      </c>
      <c r="N187" s="60">
        <v>8</v>
      </c>
      <c r="O187" s="60">
        <v>11</v>
      </c>
      <c r="P187" s="60">
        <v>36</v>
      </c>
      <c r="Q187" s="31">
        <v>0.34545454545454546</v>
      </c>
      <c r="R187" s="61">
        <v>28</v>
      </c>
      <c r="S187" s="61">
        <v>0</v>
      </c>
      <c r="T187" s="60">
        <v>32</v>
      </c>
      <c r="U187" s="60">
        <v>19</v>
      </c>
      <c r="V187" s="60">
        <v>7</v>
      </c>
      <c r="W187" s="60">
        <v>12</v>
      </c>
      <c r="X187" s="60">
        <v>13</v>
      </c>
      <c r="Y187" s="60">
        <v>19</v>
      </c>
      <c r="Z187" s="60">
        <v>13</v>
      </c>
      <c r="AA187" s="31">
        <v>0.59375</v>
      </c>
      <c r="AB187" s="31">
        <v>0.59375</v>
      </c>
      <c r="AC187" s="60">
        <v>37</v>
      </c>
      <c r="AD187" s="60">
        <v>19</v>
      </c>
      <c r="AE187" s="60">
        <v>18</v>
      </c>
      <c r="AF187" s="31">
        <v>0.51351351351351349</v>
      </c>
      <c r="AG187" s="60">
        <v>61</v>
      </c>
      <c r="AH187" s="60">
        <v>135</v>
      </c>
      <c r="AI187" s="60">
        <v>0</v>
      </c>
      <c r="AJ187" s="31">
        <v>2.2131147540983607</v>
      </c>
      <c r="AK187" s="60">
        <v>185</v>
      </c>
      <c r="AL187" s="60">
        <v>192</v>
      </c>
      <c r="AM187" s="60">
        <v>67</v>
      </c>
      <c r="AN187" s="62">
        <v>0.5</v>
      </c>
      <c r="AO187" s="9" t="s">
        <v>407</v>
      </c>
      <c r="AP187" s="9" t="s">
        <v>412</v>
      </c>
      <c r="AQ187" s="9" t="s">
        <v>407</v>
      </c>
      <c r="AR187" s="48" t="s">
        <v>411</v>
      </c>
      <c r="AS187" s="9" t="s">
        <v>407</v>
      </c>
      <c r="AT187" s="9" t="s">
        <v>412</v>
      </c>
    </row>
    <row r="188" spans="1:46" ht="12.75" customHeight="1" x14ac:dyDescent="0.15">
      <c r="A188" s="9" t="s">
        <v>168</v>
      </c>
      <c r="B188" s="9" t="s">
        <v>1292</v>
      </c>
      <c r="C188" s="31">
        <v>0.625</v>
      </c>
      <c r="D188" s="45">
        <v>8</v>
      </c>
      <c r="E188" s="46">
        <v>2018</v>
      </c>
      <c r="F188" s="46">
        <v>2014</v>
      </c>
      <c r="G188" s="46" t="s">
        <v>403</v>
      </c>
      <c r="H188" s="9" t="s">
        <v>404</v>
      </c>
      <c r="I188" s="9" t="s">
        <v>405</v>
      </c>
      <c r="J188" s="9" t="s">
        <v>144</v>
      </c>
      <c r="K188" s="49" t="s">
        <v>1292</v>
      </c>
      <c r="L188" s="60" t="e">
        <v>#N/A</v>
      </c>
      <c r="M188" s="60">
        <v>0</v>
      </c>
      <c r="N188" s="60">
        <v>0</v>
      </c>
      <c r="O188" s="60">
        <v>0</v>
      </c>
      <c r="P188" s="60" t="e">
        <v>#N/A</v>
      </c>
      <c r="Q188" s="31" t="s">
        <v>408</v>
      </c>
      <c r="R188" s="61" t="e">
        <v>#N/A</v>
      </c>
      <c r="S188" s="61" t="e">
        <v>#N/A</v>
      </c>
      <c r="T188" s="60" t="e">
        <v>#N/A</v>
      </c>
      <c r="U188" s="60">
        <v>0</v>
      </c>
      <c r="V188" s="60">
        <v>0</v>
      </c>
      <c r="W188" s="60">
        <v>0</v>
      </c>
      <c r="X188" s="60" t="e">
        <v>#N/A</v>
      </c>
      <c r="Y188" s="60" t="e">
        <v>#N/A</v>
      </c>
      <c r="Z188" s="60" t="e">
        <v>#N/A</v>
      </c>
      <c r="AA188" s="31" t="s">
        <v>408</v>
      </c>
      <c r="AB188" s="31" t="s">
        <v>408</v>
      </c>
      <c r="AC188" s="60" t="e">
        <v>#N/A</v>
      </c>
      <c r="AD188" s="60">
        <v>0</v>
      </c>
      <c r="AE188" s="60" t="e">
        <v>#N/A</v>
      </c>
      <c r="AF188" s="31" t="s">
        <v>408</v>
      </c>
      <c r="AG188" s="60" t="e">
        <v>#N/A</v>
      </c>
      <c r="AH188" s="60">
        <v>0</v>
      </c>
      <c r="AI188" s="60" t="e">
        <v>#N/A</v>
      </c>
      <c r="AJ188" s="31" t="s">
        <v>408</v>
      </c>
      <c r="AK188" s="60" t="e">
        <v>#N/A</v>
      </c>
      <c r="AL188" s="60">
        <v>0</v>
      </c>
      <c r="AM188" s="60" t="e">
        <v>#N/A</v>
      </c>
      <c r="AN188" s="62">
        <v>0.5</v>
      </c>
      <c r="AO188" s="9" t="s">
        <v>412</v>
      </c>
      <c r="AP188" s="9" t="s">
        <v>407</v>
      </c>
      <c r="AQ188" s="9" t="s">
        <v>407</v>
      </c>
      <c r="AR188" s="48" t="s">
        <v>408</v>
      </c>
      <c r="AS188" s="9" t="s">
        <v>412</v>
      </c>
      <c r="AT188" s="9" t="s">
        <v>407</v>
      </c>
    </row>
    <row r="189" spans="1:46" ht="12.75" customHeight="1" x14ac:dyDescent="0.15">
      <c r="A189" s="9" t="s">
        <v>168</v>
      </c>
      <c r="B189" s="9" t="s">
        <v>209</v>
      </c>
      <c r="C189" s="31">
        <v>0.625</v>
      </c>
      <c r="D189" s="45">
        <v>8</v>
      </c>
      <c r="E189" s="46">
        <v>2018</v>
      </c>
      <c r="F189" s="46">
        <v>2014</v>
      </c>
      <c r="G189" s="46" t="s">
        <v>403</v>
      </c>
      <c r="H189" s="9" t="s">
        <v>404</v>
      </c>
      <c r="I189" s="9" t="s">
        <v>405</v>
      </c>
      <c r="J189" s="9" t="s">
        <v>144</v>
      </c>
      <c r="K189" s="49" t="s">
        <v>209</v>
      </c>
      <c r="L189" s="60">
        <v>8</v>
      </c>
      <c r="M189" s="60">
        <v>5</v>
      </c>
      <c r="N189" s="60">
        <v>5</v>
      </c>
      <c r="O189" s="60">
        <v>0</v>
      </c>
      <c r="P189" s="60">
        <v>3</v>
      </c>
      <c r="Q189" s="31">
        <v>0.625</v>
      </c>
      <c r="R189" s="61">
        <v>4</v>
      </c>
      <c r="S189" s="61">
        <v>1</v>
      </c>
      <c r="T189" s="60">
        <v>5</v>
      </c>
      <c r="U189" s="60">
        <v>0</v>
      </c>
      <c r="V189" s="60">
        <v>0</v>
      </c>
      <c r="W189" s="60">
        <v>0</v>
      </c>
      <c r="X189" s="60">
        <v>5</v>
      </c>
      <c r="Y189" s="60">
        <v>1</v>
      </c>
      <c r="Z189" s="60">
        <v>4</v>
      </c>
      <c r="AA189" s="31">
        <v>0</v>
      </c>
      <c r="AB189" s="31">
        <v>0.2</v>
      </c>
      <c r="AC189" s="60">
        <v>5</v>
      </c>
      <c r="AD189" s="60">
        <v>0</v>
      </c>
      <c r="AE189" s="60">
        <v>5</v>
      </c>
      <c r="AF189" s="31">
        <v>0</v>
      </c>
      <c r="AG189" s="60">
        <v>13</v>
      </c>
      <c r="AH189" s="60">
        <v>82</v>
      </c>
      <c r="AI189" s="60">
        <v>0</v>
      </c>
      <c r="AJ189" s="31">
        <v>6.3076923076923075</v>
      </c>
      <c r="AK189" s="60">
        <v>31</v>
      </c>
      <c r="AL189" s="60">
        <v>87</v>
      </c>
      <c r="AM189" s="60">
        <v>13</v>
      </c>
      <c r="AN189" s="62">
        <v>0.5</v>
      </c>
      <c r="AO189" s="9" t="s">
        <v>407</v>
      </c>
      <c r="AP189" s="9" t="s">
        <v>412</v>
      </c>
      <c r="AQ189" s="9" t="s">
        <v>407</v>
      </c>
      <c r="AR189" s="48" t="s">
        <v>411</v>
      </c>
      <c r="AS189" s="9" t="s">
        <v>407</v>
      </c>
      <c r="AT189" s="9" t="s">
        <v>412</v>
      </c>
    </row>
    <row r="190" spans="1:46" ht="12.75" customHeight="1" x14ac:dyDescent="0.15">
      <c r="A190" s="9" t="s">
        <v>168</v>
      </c>
      <c r="B190" s="9" t="s">
        <v>210</v>
      </c>
      <c r="C190" s="31">
        <v>0.625</v>
      </c>
      <c r="D190" s="45">
        <v>8</v>
      </c>
      <c r="E190" s="46">
        <v>2018</v>
      </c>
      <c r="F190" s="46">
        <v>2014</v>
      </c>
      <c r="G190" s="46" t="s">
        <v>403</v>
      </c>
      <c r="H190" s="9" t="s">
        <v>404</v>
      </c>
      <c r="I190" s="9" t="s">
        <v>405</v>
      </c>
      <c r="J190" s="9" t="s">
        <v>144</v>
      </c>
      <c r="K190" s="49" t="s">
        <v>210</v>
      </c>
      <c r="L190" s="60">
        <v>372</v>
      </c>
      <c r="M190" s="60">
        <v>0</v>
      </c>
      <c r="N190" s="60">
        <v>0</v>
      </c>
      <c r="O190" s="60">
        <v>0</v>
      </c>
      <c r="P190" s="60">
        <v>372</v>
      </c>
      <c r="Q190" s="31">
        <v>0</v>
      </c>
      <c r="R190" s="61">
        <v>186</v>
      </c>
      <c r="S190" s="61">
        <v>0</v>
      </c>
      <c r="T190" s="60">
        <v>223</v>
      </c>
      <c r="U190" s="60">
        <v>0</v>
      </c>
      <c r="V190" s="60">
        <v>0</v>
      </c>
      <c r="W190" s="60">
        <v>0</v>
      </c>
      <c r="X190" s="60">
        <v>223</v>
      </c>
      <c r="Y190" s="60">
        <v>0</v>
      </c>
      <c r="Z190" s="60">
        <v>223</v>
      </c>
      <c r="AA190" s="31">
        <v>0</v>
      </c>
      <c r="AB190" s="31">
        <v>0</v>
      </c>
      <c r="AC190" s="60">
        <v>238</v>
      </c>
      <c r="AD190" s="60">
        <v>0</v>
      </c>
      <c r="AE190" s="60">
        <v>238</v>
      </c>
      <c r="AF190" s="31">
        <v>0</v>
      </c>
      <c r="AG190" s="60">
        <v>564</v>
      </c>
      <c r="AH190" s="60">
        <v>124</v>
      </c>
      <c r="AI190" s="60">
        <v>440</v>
      </c>
      <c r="AJ190" s="31">
        <v>0.21985815602836881</v>
      </c>
      <c r="AK190" s="60">
        <v>1397</v>
      </c>
      <c r="AL190" s="60">
        <v>124</v>
      </c>
      <c r="AM190" s="60">
        <v>1273</v>
      </c>
      <c r="AN190" s="62">
        <v>0.5</v>
      </c>
      <c r="AO190" s="9" t="s">
        <v>412</v>
      </c>
      <c r="AP190" s="9" t="s">
        <v>407</v>
      </c>
      <c r="AQ190" s="9" t="s">
        <v>407</v>
      </c>
      <c r="AR190" s="48" t="s">
        <v>411</v>
      </c>
      <c r="AS190" s="9" t="s">
        <v>407</v>
      </c>
      <c r="AT190" s="9" t="s">
        <v>407</v>
      </c>
    </row>
    <row r="191" spans="1:46" ht="12.75" customHeight="1" x14ac:dyDescent="0.15">
      <c r="A191" s="9" t="s">
        <v>168</v>
      </c>
      <c r="B191" s="9" t="s">
        <v>1298</v>
      </c>
      <c r="C191" s="31">
        <v>0.625</v>
      </c>
      <c r="D191" s="45">
        <v>8</v>
      </c>
      <c r="E191" s="46">
        <v>2018</v>
      </c>
      <c r="F191" s="46">
        <v>2014</v>
      </c>
      <c r="G191" s="46" t="s">
        <v>403</v>
      </c>
      <c r="H191" s="9" t="s">
        <v>404</v>
      </c>
      <c r="I191" s="9" t="s">
        <v>405</v>
      </c>
      <c r="J191" s="9" t="s">
        <v>144</v>
      </c>
      <c r="K191" s="49" t="s">
        <v>1298</v>
      </c>
      <c r="L191" s="60" t="e">
        <v>#N/A</v>
      </c>
      <c r="M191" s="60">
        <v>0</v>
      </c>
      <c r="N191" s="60">
        <v>0</v>
      </c>
      <c r="O191" s="60">
        <v>0</v>
      </c>
      <c r="P191" s="60" t="e">
        <v>#N/A</v>
      </c>
      <c r="Q191" s="31" t="s">
        <v>408</v>
      </c>
      <c r="R191" s="61" t="e">
        <v>#N/A</v>
      </c>
      <c r="S191" s="61" t="e">
        <v>#N/A</v>
      </c>
      <c r="T191" s="60" t="e">
        <v>#N/A</v>
      </c>
      <c r="U191" s="60">
        <v>0</v>
      </c>
      <c r="V191" s="60">
        <v>0</v>
      </c>
      <c r="W191" s="60">
        <v>0</v>
      </c>
      <c r="X191" s="60" t="e">
        <v>#N/A</v>
      </c>
      <c r="Y191" s="60" t="e">
        <v>#N/A</v>
      </c>
      <c r="Z191" s="60" t="e">
        <v>#N/A</v>
      </c>
      <c r="AA191" s="31" t="s">
        <v>408</v>
      </c>
      <c r="AB191" s="31" t="s">
        <v>408</v>
      </c>
      <c r="AC191" s="60" t="e">
        <v>#N/A</v>
      </c>
      <c r="AD191" s="60">
        <v>0</v>
      </c>
      <c r="AE191" s="60" t="e">
        <v>#N/A</v>
      </c>
      <c r="AF191" s="31" t="s">
        <v>408</v>
      </c>
      <c r="AG191" s="60" t="e">
        <v>#N/A</v>
      </c>
      <c r="AH191" s="60">
        <v>0</v>
      </c>
      <c r="AI191" s="60" t="e">
        <v>#N/A</v>
      </c>
      <c r="AJ191" s="31" t="s">
        <v>408</v>
      </c>
      <c r="AK191" s="60" t="e">
        <v>#N/A</v>
      </c>
      <c r="AL191" s="60">
        <v>0</v>
      </c>
      <c r="AM191" s="60" t="e">
        <v>#N/A</v>
      </c>
      <c r="AN191" s="62">
        <v>0.5</v>
      </c>
      <c r="AO191" s="9" t="s">
        <v>412</v>
      </c>
      <c r="AP191" s="9" t="s">
        <v>407</v>
      </c>
      <c r="AQ191" s="9" t="s">
        <v>407</v>
      </c>
      <c r="AR191" s="48" t="s">
        <v>408</v>
      </c>
      <c r="AS191" s="9" t="s">
        <v>412</v>
      </c>
      <c r="AT191" s="9" t="s">
        <v>407</v>
      </c>
    </row>
    <row r="192" spans="1:46" ht="12.75" customHeight="1" x14ac:dyDescent="0.15">
      <c r="A192" s="9" t="s">
        <v>229</v>
      </c>
      <c r="B192" s="9" t="s">
        <v>235</v>
      </c>
      <c r="C192" s="31">
        <v>0.5</v>
      </c>
      <c r="D192" s="45">
        <v>8</v>
      </c>
      <c r="E192" s="46">
        <v>2019</v>
      </c>
      <c r="F192" s="46">
        <v>2015</v>
      </c>
      <c r="G192" s="46">
        <v>2022</v>
      </c>
      <c r="H192" s="9" t="s">
        <v>413</v>
      </c>
      <c r="I192" s="9" t="s">
        <v>414</v>
      </c>
      <c r="J192" s="9" t="s">
        <v>67</v>
      </c>
      <c r="K192" s="49" t="s">
        <v>235</v>
      </c>
      <c r="L192" s="60">
        <v>41</v>
      </c>
      <c r="M192" s="60">
        <v>21</v>
      </c>
      <c r="N192" s="60">
        <v>0</v>
      </c>
      <c r="O192" s="60">
        <v>21</v>
      </c>
      <c r="P192" s="60">
        <v>20</v>
      </c>
      <c r="Q192" s="31">
        <v>0.51219512195121952</v>
      </c>
      <c r="R192" s="61">
        <v>21</v>
      </c>
      <c r="S192" s="61">
        <v>0</v>
      </c>
      <c r="T192" s="60">
        <v>24</v>
      </c>
      <c r="U192" s="60">
        <v>19</v>
      </c>
      <c r="V192" s="60">
        <v>0</v>
      </c>
      <c r="W192" s="60">
        <v>19</v>
      </c>
      <c r="X192" s="60">
        <v>5</v>
      </c>
      <c r="Y192" s="60">
        <v>19</v>
      </c>
      <c r="Z192" s="60">
        <v>5</v>
      </c>
      <c r="AA192" s="31">
        <v>0.79166666666666663</v>
      </c>
      <c r="AB192" s="31">
        <v>0.79166666666666663</v>
      </c>
      <c r="AC192" s="60">
        <v>26</v>
      </c>
      <c r="AD192" s="60">
        <v>13</v>
      </c>
      <c r="AE192" s="60">
        <v>13</v>
      </c>
      <c r="AF192" s="31">
        <v>0.5</v>
      </c>
      <c r="AG192" s="60">
        <v>38</v>
      </c>
      <c r="AH192" s="60">
        <v>19</v>
      </c>
      <c r="AI192" s="60">
        <v>19</v>
      </c>
      <c r="AJ192" s="31">
        <v>0.5</v>
      </c>
      <c r="AK192" s="60">
        <v>129</v>
      </c>
      <c r="AL192" s="60">
        <v>72</v>
      </c>
      <c r="AM192" s="60">
        <v>57</v>
      </c>
      <c r="AN192" s="62">
        <v>0.5</v>
      </c>
      <c r="AO192" s="9" t="s">
        <v>407</v>
      </c>
      <c r="AP192" s="9" t="s">
        <v>407</v>
      </c>
      <c r="AQ192" s="9" t="s">
        <v>412</v>
      </c>
      <c r="AR192" s="48" t="s">
        <v>411</v>
      </c>
      <c r="AS192" s="9" t="s">
        <v>412</v>
      </c>
      <c r="AT192" s="9" t="s">
        <v>407</v>
      </c>
    </row>
    <row r="193" spans="1:46" ht="12.75" customHeight="1" x14ac:dyDescent="0.15">
      <c r="A193" s="9" t="s">
        <v>154</v>
      </c>
      <c r="B193" s="9" t="s">
        <v>1308</v>
      </c>
      <c r="C193" s="31">
        <v>0.375</v>
      </c>
      <c r="D193" s="45">
        <v>8</v>
      </c>
      <c r="E193" s="46">
        <v>2020</v>
      </c>
      <c r="F193" s="46">
        <v>2016</v>
      </c>
      <c r="G193" s="46" t="s">
        <v>444</v>
      </c>
      <c r="H193" s="9" t="s">
        <v>445</v>
      </c>
      <c r="I193" s="9" t="s">
        <v>446</v>
      </c>
      <c r="J193" s="9" t="s">
        <v>128</v>
      </c>
      <c r="K193" s="49" t="s">
        <v>1308</v>
      </c>
      <c r="L193" s="60" t="e">
        <v>#N/A</v>
      </c>
      <c r="M193" s="60">
        <v>0</v>
      </c>
      <c r="N193" s="60">
        <v>0</v>
      </c>
      <c r="O193" s="60">
        <v>0</v>
      </c>
      <c r="P193" s="60" t="e">
        <v>#N/A</v>
      </c>
      <c r="Q193" s="31" t="s">
        <v>408</v>
      </c>
      <c r="R193" s="61" t="e">
        <v>#N/A</v>
      </c>
      <c r="S193" s="61" t="e">
        <v>#N/A</v>
      </c>
      <c r="T193" s="60" t="e">
        <v>#N/A</v>
      </c>
      <c r="U193" s="60">
        <v>0</v>
      </c>
      <c r="V193" s="60">
        <v>0</v>
      </c>
      <c r="W193" s="60">
        <v>0</v>
      </c>
      <c r="X193" s="60" t="e">
        <v>#N/A</v>
      </c>
      <c r="Y193" s="60" t="e">
        <v>#N/A</v>
      </c>
      <c r="Z193" s="60" t="e">
        <v>#N/A</v>
      </c>
      <c r="AA193" s="31" t="s">
        <v>408</v>
      </c>
      <c r="AB193" s="31" t="s">
        <v>408</v>
      </c>
      <c r="AC193" s="60" t="e">
        <v>#N/A</v>
      </c>
      <c r="AD193" s="60">
        <v>0</v>
      </c>
      <c r="AE193" s="60" t="e">
        <v>#N/A</v>
      </c>
      <c r="AF193" s="31" t="s">
        <v>408</v>
      </c>
      <c r="AG193" s="60" t="e">
        <v>#N/A</v>
      </c>
      <c r="AH193" s="60">
        <v>0</v>
      </c>
      <c r="AI193" s="60" t="e">
        <v>#N/A</v>
      </c>
      <c r="AJ193" s="31" t="s">
        <v>408</v>
      </c>
      <c r="AK193" s="60" t="e">
        <v>#N/A</v>
      </c>
      <c r="AL193" s="60">
        <v>0</v>
      </c>
      <c r="AM193" s="60" t="e">
        <v>#N/A</v>
      </c>
      <c r="AN193" s="62">
        <v>0.375</v>
      </c>
      <c r="AO193" s="9" t="s">
        <v>412</v>
      </c>
      <c r="AP193" s="9" t="s">
        <v>407</v>
      </c>
      <c r="AQ193" s="9" t="s">
        <v>407</v>
      </c>
      <c r="AR193" s="48" t="s">
        <v>408</v>
      </c>
      <c r="AS193" s="9" t="s">
        <v>412</v>
      </c>
      <c r="AT193" s="9" t="s">
        <v>407</v>
      </c>
    </row>
    <row r="194" spans="1:46" ht="12.75" customHeight="1" x14ac:dyDescent="0.15">
      <c r="A194" s="9" t="s">
        <v>168</v>
      </c>
      <c r="B194" s="9" t="s">
        <v>1299</v>
      </c>
      <c r="C194" s="31">
        <v>0.625</v>
      </c>
      <c r="D194" s="45">
        <v>8</v>
      </c>
      <c r="E194" s="46">
        <v>2018</v>
      </c>
      <c r="F194" s="46">
        <v>2014</v>
      </c>
      <c r="G194" s="46" t="s">
        <v>403</v>
      </c>
      <c r="H194" s="9" t="s">
        <v>404</v>
      </c>
      <c r="I194" s="9" t="s">
        <v>405</v>
      </c>
      <c r="J194" s="9" t="s">
        <v>144</v>
      </c>
      <c r="K194" s="49" t="s">
        <v>1299</v>
      </c>
      <c r="L194" s="60">
        <v>1</v>
      </c>
      <c r="M194" s="60">
        <v>0</v>
      </c>
      <c r="N194" s="60">
        <v>0</v>
      </c>
      <c r="O194" s="60">
        <v>0</v>
      </c>
      <c r="P194" s="60">
        <v>1</v>
      </c>
      <c r="Q194" s="31">
        <v>0</v>
      </c>
      <c r="R194" s="61">
        <v>1</v>
      </c>
      <c r="S194" s="61">
        <v>0</v>
      </c>
      <c r="T194" s="60">
        <v>1</v>
      </c>
      <c r="U194" s="60">
        <v>0</v>
      </c>
      <c r="V194" s="60">
        <v>0</v>
      </c>
      <c r="W194" s="60">
        <v>0</v>
      </c>
      <c r="X194" s="60">
        <v>1</v>
      </c>
      <c r="Y194" s="60">
        <v>0</v>
      </c>
      <c r="Z194" s="60">
        <v>1</v>
      </c>
      <c r="AA194" s="31">
        <v>0</v>
      </c>
      <c r="AB194" s="31">
        <v>0</v>
      </c>
      <c r="AC194" s="60">
        <v>1</v>
      </c>
      <c r="AD194" s="60">
        <v>1</v>
      </c>
      <c r="AE194" s="60">
        <v>0</v>
      </c>
      <c r="AF194" s="31">
        <v>1</v>
      </c>
      <c r="AG194" s="60">
        <v>2</v>
      </c>
      <c r="AH194" s="60">
        <v>4</v>
      </c>
      <c r="AI194" s="60">
        <v>0</v>
      </c>
      <c r="AJ194" s="31">
        <v>2</v>
      </c>
      <c r="AK194" s="60">
        <v>5</v>
      </c>
      <c r="AL194" s="60">
        <v>5</v>
      </c>
      <c r="AM194" s="60">
        <v>2</v>
      </c>
      <c r="AN194" s="62">
        <v>0.5</v>
      </c>
      <c r="AO194" s="9" t="s">
        <v>407</v>
      </c>
      <c r="AP194" s="9" t="s">
        <v>412</v>
      </c>
      <c r="AQ194" s="9" t="s">
        <v>407</v>
      </c>
      <c r="AR194" s="48" t="s">
        <v>411</v>
      </c>
      <c r="AS194" s="9" t="s">
        <v>407</v>
      </c>
      <c r="AT194" s="9" t="s">
        <v>412</v>
      </c>
    </row>
    <row r="195" spans="1:46" ht="12.75" customHeight="1" x14ac:dyDescent="0.15">
      <c r="A195" s="9" t="s">
        <v>154</v>
      </c>
      <c r="B195" s="9" t="s">
        <v>160</v>
      </c>
      <c r="C195" s="31">
        <v>0.375</v>
      </c>
      <c r="D195" s="45">
        <v>8</v>
      </c>
      <c r="E195" s="46">
        <v>2020</v>
      </c>
      <c r="F195" s="46">
        <v>2016</v>
      </c>
      <c r="G195" s="46" t="s">
        <v>444</v>
      </c>
      <c r="H195" s="9" t="s">
        <v>445</v>
      </c>
      <c r="I195" s="9" t="s">
        <v>446</v>
      </c>
      <c r="J195" s="9" t="s">
        <v>128</v>
      </c>
      <c r="K195" s="49" t="s">
        <v>160</v>
      </c>
      <c r="L195" s="60">
        <v>52</v>
      </c>
      <c r="M195" s="60">
        <v>0</v>
      </c>
      <c r="N195" s="60">
        <v>0</v>
      </c>
      <c r="O195" s="60">
        <v>0</v>
      </c>
      <c r="P195" s="60">
        <v>52</v>
      </c>
      <c r="Q195" s="31">
        <v>0</v>
      </c>
      <c r="R195" s="61">
        <v>20</v>
      </c>
      <c r="S195" s="61">
        <v>0</v>
      </c>
      <c r="T195" s="60">
        <v>26</v>
      </c>
      <c r="U195" s="60">
        <v>0</v>
      </c>
      <c r="V195" s="60">
        <v>0</v>
      </c>
      <c r="W195" s="60">
        <v>0</v>
      </c>
      <c r="X195" s="60">
        <v>26</v>
      </c>
      <c r="Y195" s="60">
        <v>0</v>
      </c>
      <c r="Z195" s="60">
        <v>26</v>
      </c>
      <c r="AA195" s="31">
        <v>0</v>
      </c>
      <c r="AB195" s="31">
        <v>0</v>
      </c>
      <c r="AC195" s="60">
        <v>30</v>
      </c>
      <c r="AD195" s="60">
        <v>5</v>
      </c>
      <c r="AE195" s="60">
        <v>25</v>
      </c>
      <c r="AF195" s="31">
        <v>0.16666666666666666</v>
      </c>
      <c r="AG195" s="60">
        <v>146</v>
      </c>
      <c r="AH195" s="60">
        <v>38</v>
      </c>
      <c r="AI195" s="60">
        <v>108</v>
      </c>
      <c r="AJ195" s="31">
        <v>0.26027397260273971</v>
      </c>
      <c r="AK195" s="60">
        <v>254</v>
      </c>
      <c r="AL195" s="60">
        <v>43</v>
      </c>
      <c r="AM195" s="60">
        <v>211</v>
      </c>
      <c r="AN195" s="62">
        <v>0.375</v>
      </c>
      <c r="AO195" s="9" t="s">
        <v>412</v>
      </c>
      <c r="AP195" s="9" t="s">
        <v>407</v>
      </c>
      <c r="AQ195" s="9" t="s">
        <v>407</v>
      </c>
      <c r="AR195" s="48" t="s">
        <v>411</v>
      </c>
      <c r="AS195" s="9" t="s">
        <v>407</v>
      </c>
      <c r="AT195" s="9" t="s">
        <v>407</v>
      </c>
    </row>
    <row r="196" spans="1:46" ht="12.75" customHeight="1" x14ac:dyDescent="0.15">
      <c r="A196" s="9" t="s">
        <v>139</v>
      </c>
      <c r="B196" s="9" t="s">
        <v>142</v>
      </c>
      <c r="C196" s="31">
        <v>1</v>
      </c>
      <c r="D196" s="45">
        <v>5</v>
      </c>
      <c r="E196" s="46">
        <v>2017</v>
      </c>
      <c r="F196" s="46">
        <v>2014</v>
      </c>
      <c r="G196" s="46">
        <v>2018</v>
      </c>
      <c r="H196" s="9" t="s">
        <v>422</v>
      </c>
      <c r="I196" s="9" t="s">
        <v>423</v>
      </c>
      <c r="J196" s="9" t="s">
        <v>83</v>
      </c>
      <c r="K196" s="49" t="s">
        <v>142</v>
      </c>
      <c r="L196" s="60">
        <v>212</v>
      </c>
      <c r="M196" s="60">
        <v>33</v>
      </c>
      <c r="N196" s="60">
        <v>0</v>
      </c>
      <c r="O196" s="60">
        <v>33</v>
      </c>
      <c r="P196" s="60">
        <v>179</v>
      </c>
      <c r="Q196" s="31">
        <v>0.15566037735849056</v>
      </c>
      <c r="R196" s="61">
        <v>212</v>
      </c>
      <c r="S196" s="61">
        <v>0</v>
      </c>
      <c r="T196" s="60">
        <v>135</v>
      </c>
      <c r="U196" s="60">
        <v>44</v>
      </c>
      <c r="V196" s="60">
        <v>0</v>
      </c>
      <c r="W196" s="60">
        <v>44</v>
      </c>
      <c r="X196" s="60">
        <v>91</v>
      </c>
      <c r="Y196" s="60">
        <v>44</v>
      </c>
      <c r="Z196" s="60">
        <v>91</v>
      </c>
      <c r="AA196" s="31">
        <v>0.32592592592592595</v>
      </c>
      <c r="AB196" s="31">
        <v>0.32592592592592595</v>
      </c>
      <c r="AC196" s="60">
        <v>146</v>
      </c>
      <c r="AD196" s="60">
        <v>226</v>
      </c>
      <c r="AE196" s="60">
        <v>0</v>
      </c>
      <c r="AF196" s="31">
        <v>1.547945205479452</v>
      </c>
      <c r="AG196" s="60">
        <v>366</v>
      </c>
      <c r="AH196" s="60">
        <v>201</v>
      </c>
      <c r="AI196" s="60">
        <v>165</v>
      </c>
      <c r="AJ196" s="31">
        <v>0.54918032786885251</v>
      </c>
      <c r="AK196" s="60">
        <v>859</v>
      </c>
      <c r="AL196" s="60">
        <v>504</v>
      </c>
      <c r="AM196" s="60">
        <v>435</v>
      </c>
      <c r="AN196" s="62">
        <v>1</v>
      </c>
      <c r="AO196" s="9" t="s">
        <v>412</v>
      </c>
      <c r="AP196" s="9" t="s">
        <v>407</v>
      </c>
      <c r="AQ196" s="9" t="s">
        <v>407</v>
      </c>
      <c r="AR196" s="48" t="s">
        <v>411</v>
      </c>
      <c r="AS196" s="9" t="s">
        <v>407</v>
      </c>
      <c r="AT196" s="9" t="s">
        <v>407</v>
      </c>
    </row>
    <row r="197" spans="1:46" ht="12.75" customHeight="1" x14ac:dyDescent="0.15">
      <c r="A197" s="9" t="s">
        <v>168</v>
      </c>
      <c r="B197" s="9" t="s">
        <v>211</v>
      </c>
      <c r="C197" s="31">
        <v>0.625</v>
      </c>
      <c r="D197" s="45">
        <v>8</v>
      </c>
      <c r="E197" s="46">
        <v>2018</v>
      </c>
      <c r="F197" s="46">
        <v>2014</v>
      </c>
      <c r="G197" s="46" t="s">
        <v>403</v>
      </c>
      <c r="H197" s="9" t="s">
        <v>404</v>
      </c>
      <c r="I197" s="9" t="s">
        <v>405</v>
      </c>
      <c r="J197" s="9" t="s">
        <v>144</v>
      </c>
      <c r="K197" s="49" t="s">
        <v>211</v>
      </c>
      <c r="L197" s="60">
        <v>153</v>
      </c>
      <c r="M197" s="60">
        <v>0</v>
      </c>
      <c r="N197" s="60">
        <v>0</v>
      </c>
      <c r="O197" s="60">
        <v>0</v>
      </c>
      <c r="P197" s="60">
        <v>153</v>
      </c>
      <c r="Q197" s="31">
        <v>0</v>
      </c>
      <c r="R197" s="61">
        <v>77</v>
      </c>
      <c r="S197" s="61">
        <v>0</v>
      </c>
      <c r="T197" s="60">
        <v>88</v>
      </c>
      <c r="U197" s="60">
        <v>0</v>
      </c>
      <c r="V197" s="60">
        <v>0</v>
      </c>
      <c r="W197" s="60">
        <v>0</v>
      </c>
      <c r="X197" s="60">
        <v>88</v>
      </c>
      <c r="Y197" s="60">
        <v>0</v>
      </c>
      <c r="Z197" s="60">
        <v>88</v>
      </c>
      <c r="AA197" s="31">
        <v>0</v>
      </c>
      <c r="AB197" s="31">
        <v>0</v>
      </c>
      <c r="AC197" s="60">
        <v>99</v>
      </c>
      <c r="AD197" s="60">
        <v>0</v>
      </c>
      <c r="AE197" s="60">
        <v>99</v>
      </c>
      <c r="AF197" s="31">
        <v>0</v>
      </c>
      <c r="AG197" s="60">
        <v>262</v>
      </c>
      <c r="AH197" s="60">
        <v>0</v>
      </c>
      <c r="AI197" s="60">
        <v>262</v>
      </c>
      <c r="AJ197" s="31">
        <v>0</v>
      </c>
      <c r="AK197" s="60">
        <v>602</v>
      </c>
      <c r="AL197" s="60">
        <v>0</v>
      </c>
      <c r="AM197" s="60">
        <v>602</v>
      </c>
      <c r="AN197" s="62">
        <v>0.5</v>
      </c>
      <c r="AO197" s="9" t="s">
        <v>412</v>
      </c>
      <c r="AP197" s="9" t="s">
        <v>407</v>
      </c>
      <c r="AQ197" s="9" t="s">
        <v>407</v>
      </c>
      <c r="AR197" s="48" t="s">
        <v>411</v>
      </c>
      <c r="AS197" s="9" t="s">
        <v>407</v>
      </c>
      <c r="AT197" s="9" t="s">
        <v>407</v>
      </c>
    </row>
    <row r="198" spans="1:46" ht="12.75" customHeight="1" x14ac:dyDescent="0.15">
      <c r="A198" s="9" t="s">
        <v>168</v>
      </c>
      <c r="B198" s="9" t="s">
        <v>212</v>
      </c>
      <c r="C198" s="31">
        <v>0.625</v>
      </c>
      <c r="D198" s="45">
        <v>8</v>
      </c>
      <c r="E198" s="46">
        <v>2018</v>
      </c>
      <c r="F198" s="46">
        <v>2014</v>
      </c>
      <c r="G198" s="46" t="s">
        <v>403</v>
      </c>
      <c r="H198" s="9" t="s">
        <v>404</v>
      </c>
      <c r="I198" s="9" t="s">
        <v>405</v>
      </c>
      <c r="J198" s="9" t="s">
        <v>144</v>
      </c>
      <c r="K198" s="49" t="s">
        <v>212</v>
      </c>
      <c r="L198" s="60">
        <v>121</v>
      </c>
      <c r="M198" s="60">
        <v>0</v>
      </c>
      <c r="N198" s="60">
        <v>0</v>
      </c>
      <c r="O198" s="60">
        <v>0</v>
      </c>
      <c r="P198" s="60">
        <v>121</v>
      </c>
      <c r="Q198" s="31">
        <v>0</v>
      </c>
      <c r="R198" s="61">
        <v>61</v>
      </c>
      <c r="S198" s="61">
        <v>0</v>
      </c>
      <c r="T198" s="60">
        <v>72</v>
      </c>
      <c r="U198" s="60">
        <v>0</v>
      </c>
      <c r="V198" s="60">
        <v>0</v>
      </c>
      <c r="W198" s="60">
        <v>0</v>
      </c>
      <c r="X198" s="60">
        <v>72</v>
      </c>
      <c r="Y198" s="60">
        <v>0</v>
      </c>
      <c r="Z198" s="60">
        <v>72</v>
      </c>
      <c r="AA198" s="31">
        <v>0</v>
      </c>
      <c r="AB198" s="31">
        <v>0</v>
      </c>
      <c r="AC198" s="60">
        <v>77</v>
      </c>
      <c r="AD198" s="60">
        <v>0</v>
      </c>
      <c r="AE198" s="60">
        <v>77</v>
      </c>
      <c r="AF198" s="31">
        <v>0</v>
      </c>
      <c r="AG198" s="60">
        <v>193</v>
      </c>
      <c r="AH198" s="60">
        <v>35</v>
      </c>
      <c r="AI198" s="60">
        <v>158</v>
      </c>
      <c r="AJ198" s="31">
        <v>0.18134715025906736</v>
      </c>
      <c r="AK198" s="60">
        <v>463</v>
      </c>
      <c r="AL198" s="60">
        <v>35</v>
      </c>
      <c r="AM198" s="60">
        <v>428</v>
      </c>
      <c r="AN198" s="62">
        <v>0.5</v>
      </c>
      <c r="AO198" s="9" t="s">
        <v>412</v>
      </c>
      <c r="AP198" s="9" t="s">
        <v>407</v>
      </c>
      <c r="AQ198" s="9" t="s">
        <v>407</v>
      </c>
      <c r="AR198" s="48" t="s">
        <v>411</v>
      </c>
      <c r="AS198" s="9" t="s">
        <v>407</v>
      </c>
      <c r="AT198" s="9" t="s">
        <v>407</v>
      </c>
    </row>
    <row r="199" spans="1:46" ht="12.75" customHeight="1" x14ac:dyDescent="0.15">
      <c r="A199" s="9" t="s">
        <v>154</v>
      </c>
      <c r="B199" s="9" t="s">
        <v>1318</v>
      </c>
      <c r="C199" s="31">
        <v>0.375</v>
      </c>
      <c r="D199" s="45">
        <v>8</v>
      </c>
      <c r="E199" s="46">
        <v>2020</v>
      </c>
      <c r="F199" s="46">
        <v>2016</v>
      </c>
      <c r="G199" s="46" t="s">
        <v>444</v>
      </c>
      <c r="H199" s="9" t="s">
        <v>445</v>
      </c>
      <c r="I199" s="9" t="s">
        <v>446</v>
      </c>
      <c r="J199" s="9" t="s">
        <v>128</v>
      </c>
      <c r="K199" s="49" t="s">
        <v>1318</v>
      </c>
      <c r="L199" s="60">
        <v>127</v>
      </c>
      <c r="M199" s="60">
        <v>0</v>
      </c>
      <c r="N199" s="60">
        <v>0</v>
      </c>
      <c r="O199" s="60">
        <v>0</v>
      </c>
      <c r="P199" s="60">
        <v>127</v>
      </c>
      <c r="Q199" s="31">
        <v>0</v>
      </c>
      <c r="R199" s="61">
        <v>48</v>
      </c>
      <c r="S199" s="61">
        <v>0</v>
      </c>
      <c r="T199" s="60">
        <v>64</v>
      </c>
      <c r="U199" s="60">
        <v>0</v>
      </c>
      <c r="V199" s="60">
        <v>0</v>
      </c>
      <c r="W199" s="60">
        <v>0</v>
      </c>
      <c r="X199" s="60">
        <v>64</v>
      </c>
      <c r="Y199" s="60">
        <v>0</v>
      </c>
      <c r="Z199" s="60">
        <v>64</v>
      </c>
      <c r="AA199" s="31">
        <v>0</v>
      </c>
      <c r="AB199" s="31">
        <v>0</v>
      </c>
      <c r="AC199" s="60">
        <v>88</v>
      </c>
      <c r="AD199" s="60">
        <v>0</v>
      </c>
      <c r="AE199" s="60">
        <v>88</v>
      </c>
      <c r="AF199" s="31">
        <v>0</v>
      </c>
      <c r="AG199" s="60">
        <v>216</v>
      </c>
      <c r="AH199" s="60">
        <v>21</v>
      </c>
      <c r="AI199" s="60">
        <v>195</v>
      </c>
      <c r="AJ199" s="31">
        <v>9.7222222222222224E-2</v>
      </c>
      <c r="AK199" s="60">
        <v>495</v>
      </c>
      <c r="AL199" s="60">
        <v>21</v>
      </c>
      <c r="AM199" s="60">
        <v>474</v>
      </c>
      <c r="AN199" s="62">
        <v>0.375</v>
      </c>
      <c r="AO199" s="9" t="s">
        <v>412</v>
      </c>
      <c r="AP199" s="9" t="s">
        <v>407</v>
      </c>
      <c r="AQ199" s="9" t="s">
        <v>407</v>
      </c>
      <c r="AR199" s="48" t="s">
        <v>411</v>
      </c>
      <c r="AS199" s="9" t="s">
        <v>407</v>
      </c>
      <c r="AT199" s="9" t="s">
        <v>407</v>
      </c>
    </row>
    <row r="200" spans="1:46" ht="12.75" customHeight="1" x14ac:dyDescent="0.15">
      <c r="A200" s="9" t="s">
        <v>168</v>
      </c>
      <c r="B200" s="9" t="s">
        <v>213</v>
      </c>
      <c r="C200" s="31">
        <v>0.625</v>
      </c>
      <c r="D200" s="45">
        <v>8</v>
      </c>
      <c r="E200" s="46">
        <v>2018</v>
      </c>
      <c r="F200" s="46">
        <v>2014</v>
      </c>
      <c r="G200" s="46" t="s">
        <v>403</v>
      </c>
      <c r="H200" s="9" t="s">
        <v>404</v>
      </c>
      <c r="I200" s="9" t="s">
        <v>405</v>
      </c>
      <c r="J200" s="9" t="s">
        <v>144</v>
      </c>
      <c r="K200" s="49" t="s">
        <v>213</v>
      </c>
      <c r="L200" s="60">
        <v>55</v>
      </c>
      <c r="M200" s="60">
        <v>28</v>
      </c>
      <c r="N200" s="60">
        <v>28</v>
      </c>
      <c r="O200" s="60">
        <v>0</v>
      </c>
      <c r="P200" s="60">
        <v>27</v>
      </c>
      <c r="Q200" s="31">
        <v>0.50909090909090904</v>
      </c>
      <c r="R200" s="61">
        <v>28</v>
      </c>
      <c r="S200" s="61">
        <v>0</v>
      </c>
      <c r="T200" s="60">
        <v>32</v>
      </c>
      <c r="U200" s="60">
        <v>38</v>
      </c>
      <c r="V200" s="60">
        <v>4</v>
      </c>
      <c r="W200" s="60">
        <v>34</v>
      </c>
      <c r="X200" s="60">
        <v>0</v>
      </c>
      <c r="Y200" s="60">
        <v>38</v>
      </c>
      <c r="Z200" s="60">
        <v>0</v>
      </c>
      <c r="AA200" s="31">
        <v>1.1875</v>
      </c>
      <c r="AB200" s="31">
        <v>1.1875</v>
      </c>
      <c r="AC200" s="60">
        <v>35</v>
      </c>
      <c r="AD200" s="60">
        <v>3</v>
      </c>
      <c r="AE200" s="60">
        <v>32</v>
      </c>
      <c r="AF200" s="31">
        <v>8.5714285714285715E-2</v>
      </c>
      <c r="AG200" s="60">
        <v>95</v>
      </c>
      <c r="AH200" s="60">
        <v>38</v>
      </c>
      <c r="AI200" s="60">
        <v>57</v>
      </c>
      <c r="AJ200" s="31">
        <v>0.4</v>
      </c>
      <c r="AK200" s="60">
        <v>217</v>
      </c>
      <c r="AL200" s="60">
        <v>107</v>
      </c>
      <c r="AM200" s="60">
        <v>116</v>
      </c>
      <c r="AN200" s="62">
        <v>0.5</v>
      </c>
      <c r="AO200" s="9" t="s">
        <v>412</v>
      </c>
      <c r="AP200" s="9" t="s">
        <v>407</v>
      </c>
      <c r="AQ200" s="9" t="s">
        <v>407</v>
      </c>
      <c r="AR200" s="48" t="s">
        <v>411</v>
      </c>
      <c r="AS200" s="9" t="s">
        <v>407</v>
      </c>
      <c r="AT200" s="9" t="s">
        <v>407</v>
      </c>
    </row>
    <row r="201" spans="1:46" ht="12.75" customHeight="1" x14ac:dyDescent="0.15">
      <c r="A201" s="9" t="s">
        <v>416</v>
      </c>
      <c r="B201" s="9" t="s">
        <v>432</v>
      </c>
      <c r="C201" s="31">
        <v>0.75</v>
      </c>
      <c r="D201" s="45">
        <v>8</v>
      </c>
      <c r="E201" s="46">
        <v>2017</v>
      </c>
      <c r="F201" s="46">
        <v>2013</v>
      </c>
      <c r="G201" s="46">
        <v>2020</v>
      </c>
      <c r="H201" s="9" t="s">
        <v>512</v>
      </c>
      <c r="I201" s="9" t="s">
        <v>513</v>
      </c>
      <c r="J201" s="9" t="s">
        <v>417</v>
      </c>
      <c r="K201" s="49" t="s">
        <v>432</v>
      </c>
      <c r="L201" s="60">
        <v>63</v>
      </c>
      <c r="M201" s="60">
        <v>3</v>
      </c>
      <c r="N201" s="60">
        <v>3</v>
      </c>
      <c r="O201" s="60">
        <v>0</v>
      </c>
      <c r="P201" s="60">
        <v>60</v>
      </c>
      <c r="Q201" s="31">
        <v>4.7619047619047616E-2</v>
      </c>
      <c r="R201" s="61">
        <v>32</v>
      </c>
      <c r="S201" s="61">
        <v>0</v>
      </c>
      <c r="T201" s="60">
        <v>48</v>
      </c>
      <c r="U201" s="60">
        <v>32</v>
      </c>
      <c r="V201" s="60">
        <v>32</v>
      </c>
      <c r="W201" s="60">
        <v>0</v>
      </c>
      <c r="X201" s="60">
        <v>16</v>
      </c>
      <c r="Y201" s="60">
        <v>32</v>
      </c>
      <c r="Z201" s="60">
        <v>16</v>
      </c>
      <c r="AA201" s="31">
        <v>0.66666666666666663</v>
      </c>
      <c r="AB201" s="31">
        <v>0.66666666666666663</v>
      </c>
      <c r="AC201" s="60">
        <v>45</v>
      </c>
      <c r="AD201" s="60">
        <v>5</v>
      </c>
      <c r="AE201" s="60">
        <v>40</v>
      </c>
      <c r="AF201" s="31">
        <v>0.1111111111111111</v>
      </c>
      <c r="AG201" s="60">
        <v>98</v>
      </c>
      <c r="AH201" s="60">
        <v>95</v>
      </c>
      <c r="AI201" s="60">
        <v>3</v>
      </c>
      <c r="AJ201" s="31">
        <v>0.96938775510204078</v>
      </c>
      <c r="AK201" s="60">
        <v>254</v>
      </c>
      <c r="AL201" s="60">
        <v>135</v>
      </c>
      <c r="AM201" s="60">
        <v>119</v>
      </c>
      <c r="AN201" s="62">
        <v>0.5</v>
      </c>
      <c r="AO201" s="9" t="s">
        <v>407</v>
      </c>
      <c r="AP201" s="9" t="s">
        <v>412</v>
      </c>
      <c r="AQ201" s="9" t="s">
        <v>407</v>
      </c>
      <c r="AR201" s="48" t="s">
        <v>411</v>
      </c>
      <c r="AS201" s="9" t="s">
        <v>407</v>
      </c>
      <c r="AT201" s="9" t="s">
        <v>412</v>
      </c>
    </row>
    <row r="202" spans="1:46" ht="12.75" customHeight="1" x14ac:dyDescent="0.15">
      <c r="A202" s="9" t="s">
        <v>168</v>
      </c>
      <c r="B202" s="9" t="s">
        <v>214</v>
      </c>
      <c r="C202" s="31">
        <v>0.625</v>
      </c>
      <c r="D202" s="45">
        <v>8</v>
      </c>
      <c r="E202" s="46">
        <v>2018</v>
      </c>
      <c r="F202" s="46">
        <v>2014</v>
      </c>
      <c r="G202" s="46" t="s">
        <v>403</v>
      </c>
      <c r="H202" s="9" t="s">
        <v>404</v>
      </c>
      <c r="I202" s="9" t="s">
        <v>405</v>
      </c>
      <c r="J202" s="9" t="s">
        <v>144</v>
      </c>
      <c r="K202" s="49" t="s">
        <v>214</v>
      </c>
      <c r="L202" s="60">
        <v>236</v>
      </c>
      <c r="M202" s="60">
        <v>1</v>
      </c>
      <c r="N202" s="60">
        <v>0</v>
      </c>
      <c r="O202" s="60">
        <v>1</v>
      </c>
      <c r="P202" s="60">
        <v>235</v>
      </c>
      <c r="Q202" s="31">
        <v>4.2372881355932203E-3</v>
      </c>
      <c r="R202" s="61">
        <v>118</v>
      </c>
      <c r="S202" s="61">
        <v>0</v>
      </c>
      <c r="T202" s="60">
        <v>142</v>
      </c>
      <c r="U202" s="60">
        <v>2</v>
      </c>
      <c r="V202" s="60">
        <v>0</v>
      </c>
      <c r="W202" s="60">
        <v>2</v>
      </c>
      <c r="X202" s="60">
        <v>140</v>
      </c>
      <c r="Y202" s="60">
        <v>2</v>
      </c>
      <c r="Z202" s="60">
        <v>140</v>
      </c>
      <c r="AA202" s="31">
        <v>1.4084507042253521E-2</v>
      </c>
      <c r="AB202" s="31">
        <v>1.4084507042253521E-2</v>
      </c>
      <c r="AC202" s="60">
        <v>154</v>
      </c>
      <c r="AD202" s="60">
        <v>93</v>
      </c>
      <c r="AE202" s="60">
        <v>61</v>
      </c>
      <c r="AF202" s="31">
        <v>0.60389610389610393</v>
      </c>
      <c r="AG202" s="60">
        <v>398</v>
      </c>
      <c r="AH202" s="60">
        <v>220</v>
      </c>
      <c r="AI202" s="60">
        <v>178</v>
      </c>
      <c r="AJ202" s="31">
        <v>0.55276381909547734</v>
      </c>
      <c r="AK202" s="60">
        <v>930</v>
      </c>
      <c r="AL202" s="60">
        <v>316</v>
      </c>
      <c r="AM202" s="60">
        <v>614</v>
      </c>
      <c r="AN202" s="62">
        <v>0.5</v>
      </c>
      <c r="AO202" s="9" t="s">
        <v>407</v>
      </c>
      <c r="AP202" s="9" t="s">
        <v>412</v>
      </c>
      <c r="AQ202" s="9" t="s">
        <v>407</v>
      </c>
      <c r="AR202" s="48" t="s">
        <v>411</v>
      </c>
      <c r="AS202" s="9" t="s">
        <v>407</v>
      </c>
      <c r="AT202" s="9" t="s">
        <v>412</v>
      </c>
    </row>
    <row r="203" spans="1:46" ht="12.75" customHeight="1" x14ac:dyDescent="0.15">
      <c r="A203" s="9" t="s">
        <v>168</v>
      </c>
      <c r="B203" s="9" t="s">
        <v>215</v>
      </c>
      <c r="C203" s="31">
        <v>0.625</v>
      </c>
      <c r="D203" s="45">
        <v>8</v>
      </c>
      <c r="E203" s="46">
        <v>2018</v>
      </c>
      <c r="F203" s="46">
        <v>2014</v>
      </c>
      <c r="G203" s="46" t="s">
        <v>403</v>
      </c>
      <c r="H203" s="9" t="s">
        <v>404</v>
      </c>
      <c r="I203" s="9" t="s">
        <v>405</v>
      </c>
      <c r="J203" s="9" t="s">
        <v>144</v>
      </c>
      <c r="K203" s="49" t="s">
        <v>215</v>
      </c>
      <c r="L203" s="60">
        <v>1</v>
      </c>
      <c r="M203" s="60">
        <v>1</v>
      </c>
      <c r="N203" s="60">
        <v>1</v>
      </c>
      <c r="O203" s="60">
        <v>0</v>
      </c>
      <c r="P203" s="60">
        <v>0</v>
      </c>
      <c r="Q203" s="31">
        <v>1</v>
      </c>
      <c r="R203" s="61">
        <v>1</v>
      </c>
      <c r="S203" s="61">
        <v>0</v>
      </c>
      <c r="T203" s="60">
        <v>1</v>
      </c>
      <c r="U203" s="60">
        <v>0</v>
      </c>
      <c r="V203" s="60">
        <v>0</v>
      </c>
      <c r="W203" s="60">
        <v>0</v>
      </c>
      <c r="X203" s="60">
        <v>1</v>
      </c>
      <c r="Y203" s="60">
        <v>0</v>
      </c>
      <c r="Z203" s="60">
        <v>1</v>
      </c>
      <c r="AA203" s="31">
        <v>0</v>
      </c>
      <c r="AB203" s="31">
        <v>0</v>
      </c>
      <c r="AC203" s="60">
        <v>0</v>
      </c>
      <c r="AD203" s="60">
        <v>4</v>
      </c>
      <c r="AE203" s="60">
        <v>0</v>
      </c>
      <c r="AF203" s="31" t="s">
        <v>429</v>
      </c>
      <c r="AG203" s="60">
        <v>0</v>
      </c>
      <c r="AH203" s="60">
        <v>24</v>
      </c>
      <c r="AI203" s="60">
        <v>0</v>
      </c>
      <c r="AJ203" s="31" t="s">
        <v>429</v>
      </c>
      <c r="AK203" s="60">
        <v>2</v>
      </c>
      <c r="AL203" s="60">
        <v>29</v>
      </c>
      <c r="AM203" s="60">
        <v>1</v>
      </c>
      <c r="AN203" s="62">
        <v>0.5</v>
      </c>
      <c r="AO203" s="9" t="s">
        <v>407</v>
      </c>
      <c r="AP203" s="9" t="s">
        <v>412</v>
      </c>
      <c r="AQ203" s="9" t="s">
        <v>407</v>
      </c>
      <c r="AR203" s="48" t="s">
        <v>411</v>
      </c>
      <c r="AS203" s="9" t="s">
        <v>407</v>
      </c>
      <c r="AT203" s="9" t="s">
        <v>412</v>
      </c>
    </row>
    <row r="204" spans="1:46" ht="12.75" customHeight="1" x14ac:dyDescent="0.15">
      <c r="A204" s="9" t="s">
        <v>168</v>
      </c>
      <c r="B204" s="9" t="s">
        <v>1302</v>
      </c>
      <c r="C204" s="31">
        <v>0.625</v>
      </c>
      <c r="D204" s="45">
        <v>8</v>
      </c>
      <c r="E204" s="46">
        <v>2018</v>
      </c>
      <c r="F204" s="46">
        <v>2014</v>
      </c>
      <c r="G204" s="46" t="s">
        <v>403</v>
      </c>
      <c r="H204" s="9" t="s">
        <v>404</v>
      </c>
      <c r="I204" s="9" t="s">
        <v>405</v>
      </c>
      <c r="J204" s="9" t="s">
        <v>144</v>
      </c>
      <c r="K204" s="49" t="s">
        <v>1302</v>
      </c>
      <c r="L204" s="60">
        <v>2645</v>
      </c>
      <c r="M204" s="60">
        <v>13</v>
      </c>
      <c r="N204" s="60">
        <v>13</v>
      </c>
      <c r="O204" s="60">
        <v>0</v>
      </c>
      <c r="P204" s="60">
        <v>2632</v>
      </c>
      <c r="Q204" s="31">
        <v>4.9149338374291111E-3</v>
      </c>
      <c r="R204" s="61">
        <v>1323</v>
      </c>
      <c r="S204" s="61">
        <v>0</v>
      </c>
      <c r="T204" s="60">
        <v>1678</v>
      </c>
      <c r="U204" s="60">
        <v>124</v>
      </c>
      <c r="V204" s="60">
        <v>94</v>
      </c>
      <c r="W204" s="60">
        <v>30</v>
      </c>
      <c r="X204" s="60">
        <v>1554</v>
      </c>
      <c r="Y204" s="60">
        <v>124</v>
      </c>
      <c r="Z204" s="60">
        <v>1554</v>
      </c>
      <c r="AA204" s="31">
        <v>7.3897497020262215E-2</v>
      </c>
      <c r="AB204" s="31">
        <v>7.3897497020262215E-2</v>
      </c>
      <c r="AC204" s="60">
        <v>1532</v>
      </c>
      <c r="AD204" s="60">
        <v>152</v>
      </c>
      <c r="AE204" s="60">
        <v>1380</v>
      </c>
      <c r="AF204" s="31">
        <v>9.921671018276762E-2</v>
      </c>
      <c r="AG204" s="60">
        <v>5126</v>
      </c>
      <c r="AH204" s="60">
        <v>1529</v>
      </c>
      <c r="AI204" s="60">
        <v>3597</v>
      </c>
      <c r="AJ204" s="31">
        <v>0.29828326180257508</v>
      </c>
      <c r="AK204" s="60">
        <v>10981</v>
      </c>
      <c r="AL204" s="60">
        <v>1818</v>
      </c>
      <c r="AM204" s="60">
        <v>9163</v>
      </c>
      <c r="AN204" s="62">
        <v>0.5</v>
      </c>
      <c r="AO204" s="9" t="s">
        <v>412</v>
      </c>
      <c r="AP204" s="9" t="s">
        <v>407</v>
      </c>
      <c r="AQ204" s="9" t="s">
        <v>407</v>
      </c>
      <c r="AR204" s="48" t="s">
        <v>411</v>
      </c>
      <c r="AS204" s="9" t="s">
        <v>407</v>
      </c>
      <c r="AT204" s="9" t="s">
        <v>407</v>
      </c>
    </row>
    <row r="205" spans="1:46" ht="12.75" customHeight="1" x14ac:dyDescent="0.15">
      <c r="A205" s="9" t="s">
        <v>168</v>
      </c>
      <c r="B205" s="9" t="s">
        <v>216</v>
      </c>
      <c r="C205" s="31">
        <v>0.625</v>
      </c>
      <c r="D205" s="45">
        <v>8</v>
      </c>
      <c r="E205" s="46">
        <v>2018</v>
      </c>
      <c r="F205" s="46">
        <v>2014</v>
      </c>
      <c r="G205" s="46" t="s">
        <v>403</v>
      </c>
      <c r="H205" s="9" t="s">
        <v>404</v>
      </c>
      <c r="I205" s="9" t="s">
        <v>405</v>
      </c>
      <c r="J205" s="9" t="s">
        <v>144</v>
      </c>
      <c r="K205" s="49" t="s">
        <v>216</v>
      </c>
      <c r="L205" s="60">
        <v>82</v>
      </c>
      <c r="M205" s="60">
        <v>0</v>
      </c>
      <c r="N205" s="60">
        <v>0</v>
      </c>
      <c r="O205" s="60">
        <v>0</v>
      </c>
      <c r="P205" s="60">
        <v>82</v>
      </c>
      <c r="Q205" s="31">
        <v>0</v>
      </c>
      <c r="R205" s="61">
        <v>41</v>
      </c>
      <c r="S205" s="61">
        <v>0</v>
      </c>
      <c r="T205" s="60">
        <v>50</v>
      </c>
      <c r="U205" s="60">
        <v>1</v>
      </c>
      <c r="V205" s="60">
        <v>0</v>
      </c>
      <c r="W205" s="60">
        <v>1</v>
      </c>
      <c r="X205" s="60">
        <v>49</v>
      </c>
      <c r="Y205" s="60">
        <v>1</v>
      </c>
      <c r="Z205" s="60">
        <v>49</v>
      </c>
      <c r="AA205" s="31">
        <v>0.02</v>
      </c>
      <c r="AB205" s="31">
        <v>0.02</v>
      </c>
      <c r="AC205" s="60">
        <v>53</v>
      </c>
      <c r="AD205" s="60">
        <v>0</v>
      </c>
      <c r="AE205" s="60">
        <v>53</v>
      </c>
      <c r="AF205" s="31">
        <v>0</v>
      </c>
      <c r="AG205" s="60">
        <v>139</v>
      </c>
      <c r="AH205" s="60">
        <v>221</v>
      </c>
      <c r="AI205" s="60">
        <v>0</v>
      </c>
      <c r="AJ205" s="31">
        <v>1.5899280575539569</v>
      </c>
      <c r="AK205" s="60">
        <v>324</v>
      </c>
      <c r="AL205" s="60">
        <v>222</v>
      </c>
      <c r="AM205" s="60">
        <v>184</v>
      </c>
      <c r="AN205" s="62">
        <v>0.5</v>
      </c>
      <c r="AO205" s="9" t="s">
        <v>407</v>
      </c>
      <c r="AP205" s="9" t="s">
        <v>412</v>
      </c>
      <c r="AQ205" s="9" t="s">
        <v>407</v>
      </c>
      <c r="AR205" s="48" t="s">
        <v>411</v>
      </c>
      <c r="AS205" s="9" t="s">
        <v>407</v>
      </c>
      <c r="AT205" s="9" t="s">
        <v>412</v>
      </c>
    </row>
    <row r="206" spans="1:46" ht="12.75" customHeight="1" x14ac:dyDescent="0.15">
      <c r="A206" s="9" t="s">
        <v>168</v>
      </c>
      <c r="B206" s="9" t="s">
        <v>217</v>
      </c>
      <c r="C206" s="31">
        <v>0.625</v>
      </c>
      <c r="D206" s="45">
        <v>8</v>
      </c>
      <c r="E206" s="46">
        <v>2018</v>
      </c>
      <c r="F206" s="46">
        <v>2014</v>
      </c>
      <c r="G206" s="46" t="s">
        <v>403</v>
      </c>
      <c r="H206" s="9" t="s">
        <v>404</v>
      </c>
      <c r="I206" s="9" t="s">
        <v>405</v>
      </c>
      <c r="J206" s="9" t="s">
        <v>144</v>
      </c>
      <c r="K206" s="49" t="s">
        <v>217</v>
      </c>
      <c r="L206" s="60">
        <v>428</v>
      </c>
      <c r="M206" s="60">
        <v>303</v>
      </c>
      <c r="N206" s="60">
        <v>303</v>
      </c>
      <c r="O206" s="60">
        <v>0</v>
      </c>
      <c r="P206" s="60">
        <v>125</v>
      </c>
      <c r="Q206" s="31">
        <v>0.70794392523364491</v>
      </c>
      <c r="R206" s="61">
        <v>214</v>
      </c>
      <c r="S206" s="61">
        <v>89</v>
      </c>
      <c r="T206" s="60">
        <v>263</v>
      </c>
      <c r="U206" s="60">
        <v>124</v>
      </c>
      <c r="V206" s="60">
        <v>124</v>
      </c>
      <c r="W206" s="60">
        <v>0</v>
      </c>
      <c r="X206" s="60">
        <v>139</v>
      </c>
      <c r="Y206" s="60">
        <v>213</v>
      </c>
      <c r="Z206" s="60">
        <v>50</v>
      </c>
      <c r="AA206" s="31">
        <v>0.47148288973384028</v>
      </c>
      <c r="AB206" s="31">
        <v>0.8098859315589354</v>
      </c>
      <c r="AC206" s="60">
        <v>283</v>
      </c>
      <c r="AD206" s="60">
        <v>26</v>
      </c>
      <c r="AE206" s="60">
        <v>257</v>
      </c>
      <c r="AF206" s="31">
        <v>9.187279151943463E-2</v>
      </c>
      <c r="AG206" s="60">
        <v>700</v>
      </c>
      <c r="AH206" s="60">
        <v>1222</v>
      </c>
      <c r="AI206" s="60">
        <v>0</v>
      </c>
      <c r="AJ206" s="31">
        <v>1.7457142857142858</v>
      </c>
      <c r="AK206" s="60">
        <v>1674</v>
      </c>
      <c r="AL206" s="60">
        <v>1675</v>
      </c>
      <c r="AM206" s="60">
        <v>521</v>
      </c>
      <c r="AN206" s="62">
        <v>0.5</v>
      </c>
      <c r="AO206" s="9" t="s">
        <v>407</v>
      </c>
      <c r="AP206" s="9" t="s">
        <v>407</v>
      </c>
      <c r="AQ206" s="9" t="s">
        <v>412</v>
      </c>
      <c r="AR206" s="48" t="s">
        <v>411</v>
      </c>
      <c r="AS206" s="9" t="s">
        <v>412</v>
      </c>
      <c r="AT206" s="9" t="s">
        <v>407</v>
      </c>
    </row>
    <row r="207" spans="1:46" ht="12.75" customHeight="1" x14ac:dyDescent="0.15">
      <c r="A207" s="9" t="s">
        <v>151</v>
      </c>
      <c r="B207" s="9" t="s">
        <v>153</v>
      </c>
      <c r="C207" s="31">
        <v>1</v>
      </c>
      <c r="D207" s="45">
        <v>5</v>
      </c>
      <c r="E207" s="46">
        <v>2017</v>
      </c>
      <c r="F207" s="46">
        <v>2014</v>
      </c>
      <c r="G207" s="46">
        <v>2018</v>
      </c>
      <c r="H207" s="9" t="s">
        <v>422</v>
      </c>
      <c r="I207" s="9" t="s">
        <v>423</v>
      </c>
      <c r="J207" s="9" t="s">
        <v>83</v>
      </c>
      <c r="K207" s="49" t="s">
        <v>153</v>
      </c>
      <c r="L207" s="60">
        <v>35</v>
      </c>
      <c r="M207" s="60">
        <v>0</v>
      </c>
      <c r="N207" s="60">
        <v>0</v>
      </c>
      <c r="O207" s="60">
        <v>0</v>
      </c>
      <c r="P207" s="60">
        <v>35</v>
      </c>
      <c r="Q207" s="31">
        <v>0</v>
      </c>
      <c r="R207" s="61">
        <v>35</v>
      </c>
      <c r="S207" s="61">
        <v>0</v>
      </c>
      <c r="T207" s="60">
        <v>25</v>
      </c>
      <c r="U207" s="60">
        <v>0</v>
      </c>
      <c r="V207" s="60">
        <v>0</v>
      </c>
      <c r="W207" s="60">
        <v>0</v>
      </c>
      <c r="X207" s="60">
        <v>25</v>
      </c>
      <c r="Y207" s="60">
        <v>0</v>
      </c>
      <c r="Z207" s="60">
        <v>25</v>
      </c>
      <c r="AA207" s="31">
        <v>0</v>
      </c>
      <c r="AB207" s="31">
        <v>0</v>
      </c>
      <c r="AC207" s="60">
        <v>28</v>
      </c>
      <c r="AD207" s="60">
        <v>0</v>
      </c>
      <c r="AE207" s="60">
        <v>28</v>
      </c>
      <c r="AF207" s="31">
        <v>0</v>
      </c>
      <c r="AG207" s="60">
        <v>72</v>
      </c>
      <c r="AH207" s="60">
        <v>21</v>
      </c>
      <c r="AI207" s="60">
        <v>51</v>
      </c>
      <c r="AJ207" s="31">
        <v>0.29166666666666669</v>
      </c>
      <c r="AK207" s="60">
        <v>160</v>
      </c>
      <c r="AL207" s="60">
        <v>21</v>
      </c>
      <c r="AM207" s="60">
        <v>139</v>
      </c>
      <c r="AN207" s="62">
        <v>1</v>
      </c>
      <c r="AO207" s="9" t="s">
        <v>412</v>
      </c>
      <c r="AP207" s="9" t="s">
        <v>407</v>
      </c>
      <c r="AQ207" s="9" t="s">
        <v>407</v>
      </c>
      <c r="AR207" s="48" t="s">
        <v>408</v>
      </c>
      <c r="AS207" s="9" t="s">
        <v>407</v>
      </c>
      <c r="AT207" s="9" t="s">
        <v>407</v>
      </c>
    </row>
    <row r="208" spans="1:46" ht="12.75" customHeight="1" x14ac:dyDescent="0.15">
      <c r="A208" s="9" t="s">
        <v>85</v>
      </c>
      <c r="B208" s="9" t="s">
        <v>1057</v>
      </c>
      <c r="C208" s="31">
        <v>1</v>
      </c>
      <c r="D208" s="45">
        <v>5</v>
      </c>
      <c r="E208" s="46">
        <v>2017</v>
      </c>
      <c r="F208" s="46">
        <v>2014</v>
      </c>
      <c r="G208" s="46">
        <v>2018</v>
      </c>
      <c r="H208" s="9" t="s">
        <v>422</v>
      </c>
      <c r="I208" s="9" t="s">
        <v>423</v>
      </c>
      <c r="J208" s="9" t="s">
        <v>83</v>
      </c>
      <c r="K208" s="49" t="s">
        <v>1057</v>
      </c>
      <c r="L208" s="60">
        <v>3</v>
      </c>
      <c r="M208" s="60">
        <v>0</v>
      </c>
      <c r="N208" s="60">
        <v>0</v>
      </c>
      <c r="O208" s="60">
        <v>0</v>
      </c>
      <c r="P208" s="60">
        <v>3</v>
      </c>
      <c r="Q208" s="31">
        <v>0</v>
      </c>
      <c r="R208" s="61">
        <v>3</v>
      </c>
      <c r="S208" s="61">
        <v>0</v>
      </c>
      <c r="T208" s="60">
        <v>3</v>
      </c>
      <c r="U208" s="60">
        <v>0</v>
      </c>
      <c r="V208" s="60">
        <v>0</v>
      </c>
      <c r="W208" s="60">
        <v>0</v>
      </c>
      <c r="X208" s="60">
        <v>3</v>
      </c>
      <c r="Y208" s="60">
        <v>0</v>
      </c>
      <c r="Z208" s="60">
        <v>3</v>
      </c>
      <c r="AA208" s="31">
        <v>0</v>
      </c>
      <c r="AB208" s="31">
        <v>0</v>
      </c>
      <c r="AC208" s="60">
        <v>3</v>
      </c>
      <c r="AD208" s="60">
        <v>66</v>
      </c>
      <c r="AE208" s="60">
        <v>0</v>
      </c>
      <c r="AF208" s="31">
        <v>22</v>
      </c>
      <c r="AG208" s="60">
        <v>7</v>
      </c>
      <c r="AH208" s="60">
        <v>75</v>
      </c>
      <c r="AI208" s="60">
        <v>0</v>
      </c>
      <c r="AJ208" s="31">
        <v>10.714285714285714</v>
      </c>
      <c r="AK208" s="60">
        <v>16</v>
      </c>
      <c r="AL208" s="60">
        <v>141</v>
      </c>
      <c r="AM208" s="60">
        <v>6</v>
      </c>
      <c r="AN208" s="62">
        <v>1</v>
      </c>
      <c r="AO208" s="9" t="s">
        <v>407</v>
      </c>
      <c r="AP208" s="9" t="s">
        <v>412</v>
      </c>
      <c r="AQ208" s="9" t="s">
        <v>407</v>
      </c>
      <c r="AR208" s="48" t="s">
        <v>411</v>
      </c>
      <c r="AS208" s="9" t="s">
        <v>407</v>
      </c>
      <c r="AT208" s="9" t="s">
        <v>412</v>
      </c>
    </row>
    <row r="209" spans="1:46" ht="12.75" customHeight="1" x14ac:dyDescent="0.15">
      <c r="A209" s="9" t="s">
        <v>168</v>
      </c>
      <c r="B209" s="9" t="s">
        <v>218</v>
      </c>
      <c r="C209" s="31">
        <v>0.625</v>
      </c>
      <c r="D209" s="45">
        <v>8</v>
      </c>
      <c r="E209" s="46">
        <v>2018</v>
      </c>
      <c r="F209" s="46">
        <v>2014</v>
      </c>
      <c r="G209" s="46" t="s">
        <v>403</v>
      </c>
      <c r="H209" s="9" t="s">
        <v>404</v>
      </c>
      <c r="I209" s="9" t="s">
        <v>405</v>
      </c>
      <c r="J209" s="9" t="s">
        <v>144</v>
      </c>
      <c r="K209" s="49" t="s">
        <v>218</v>
      </c>
      <c r="L209" s="60">
        <v>14</v>
      </c>
      <c r="M209" s="60">
        <v>2</v>
      </c>
      <c r="N209" s="60">
        <v>0</v>
      </c>
      <c r="O209" s="60">
        <v>2</v>
      </c>
      <c r="P209" s="60">
        <v>12</v>
      </c>
      <c r="Q209" s="31">
        <v>0.14285714285714285</v>
      </c>
      <c r="R209" s="61">
        <v>7</v>
      </c>
      <c r="S209" s="61">
        <v>0</v>
      </c>
      <c r="T209" s="60">
        <v>9</v>
      </c>
      <c r="U209" s="60">
        <v>7</v>
      </c>
      <c r="V209" s="60">
        <v>0</v>
      </c>
      <c r="W209" s="60">
        <v>7</v>
      </c>
      <c r="X209" s="60">
        <v>2</v>
      </c>
      <c r="Y209" s="60">
        <v>7</v>
      </c>
      <c r="Z209" s="60">
        <v>2</v>
      </c>
      <c r="AA209" s="31">
        <v>0.77777777777777779</v>
      </c>
      <c r="AB209" s="31">
        <v>0.77777777777777779</v>
      </c>
      <c r="AC209" s="60">
        <v>9</v>
      </c>
      <c r="AD209" s="60">
        <v>3</v>
      </c>
      <c r="AE209" s="60">
        <v>6</v>
      </c>
      <c r="AF209" s="31">
        <v>0.33333333333333331</v>
      </c>
      <c r="AG209" s="60">
        <v>23</v>
      </c>
      <c r="AH209" s="60">
        <v>82</v>
      </c>
      <c r="AI209" s="60">
        <v>0</v>
      </c>
      <c r="AJ209" s="31">
        <v>3.5652173913043477</v>
      </c>
      <c r="AK209" s="60">
        <v>55</v>
      </c>
      <c r="AL209" s="60">
        <v>94</v>
      </c>
      <c r="AM209" s="60">
        <v>20</v>
      </c>
      <c r="AN209" s="62">
        <v>0.5</v>
      </c>
      <c r="AO209" s="9" t="s">
        <v>407</v>
      </c>
      <c r="AP209" s="9" t="s">
        <v>412</v>
      </c>
      <c r="AQ209" s="9" t="s">
        <v>407</v>
      </c>
      <c r="AR209" s="48" t="s">
        <v>411</v>
      </c>
      <c r="AS209" s="9" t="s">
        <v>407</v>
      </c>
      <c r="AT209" s="9" t="s">
        <v>412</v>
      </c>
    </row>
    <row r="210" spans="1:46" ht="12.75" customHeight="1" x14ac:dyDescent="0.15">
      <c r="A210" s="9" t="s">
        <v>168</v>
      </c>
      <c r="B210" s="9" t="s">
        <v>219</v>
      </c>
      <c r="C210" s="31">
        <v>0.625</v>
      </c>
      <c r="D210" s="45">
        <v>8</v>
      </c>
      <c r="E210" s="46">
        <v>2018</v>
      </c>
      <c r="F210" s="46">
        <v>2014</v>
      </c>
      <c r="G210" s="46" t="s">
        <v>403</v>
      </c>
      <c r="H210" s="9" t="s">
        <v>404</v>
      </c>
      <c r="I210" s="9" t="s">
        <v>405</v>
      </c>
      <c r="J210" s="9" t="s">
        <v>144</v>
      </c>
      <c r="K210" s="49" t="s">
        <v>219</v>
      </c>
      <c r="L210" s="60">
        <v>44</v>
      </c>
      <c r="M210" s="60">
        <v>44</v>
      </c>
      <c r="N210" s="60">
        <v>44</v>
      </c>
      <c r="O210" s="60">
        <v>0</v>
      </c>
      <c r="P210" s="60">
        <v>0</v>
      </c>
      <c r="Q210" s="31">
        <v>1</v>
      </c>
      <c r="R210" s="61">
        <v>22</v>
      </c>
      <c r="S210" s="61">
        <v>22</v>
      </c>
      <c r="T210" s="60">
        <v>27</v>
      </c>
      <c r="U210" s="60">
        <v>27</v>
      </c>
      <c r="V210" s="60">
        <v>27</v>
      </c>
      <c r="W210" s="60">
        <v>0</v>
      </c>
      <c r="X210" s="60">
        <v>0</v>
      </c>
      <c r="Y210" s="60">
        <v>49</v>
      </c>
      <c r="Z210" s="60">
        <v>0</v>
      </c>
      <c r="AA210" s="31">
        <v>1</v>
      </c>
      <c r="AB210" s="31">
        <v>1.8148148148148149</v>
      </c>
      <c r="AC210" s="60">
        <v>28</v>
      </c>
      <c r="AD210" s="60">
        <v>19</v>
      </c>
      <c r="AE210" s="60">
        <v>9</v>
      </c>
      <c r="AF210" s="31">
        <v>0.6785714285714286</v>
      </c>
      <c r="AG210" s="60">
        <v>70</v>
      </c>
      <c r="AH210" s="60">
        <v>28</v>
      </c>
      <c r="AI210" s="60">
        <v>42</v>
      </c>
      <c r="AJ210" s="31">
        <v>0.4</v>
      </c>
      <c r="AK210" s="60">
        <v>169</v>
      </c>
      <c r="AL210" s="60">
        <v>118</v>
      </c>
      <c r="AM210" s="60">
        <v>51</v>
      </c>
      <c r="AN210" s="62">
        <v>0.5</v>
      </c>
      <c r="AO210" s="9" t="s">
        <v>412</v>
      </c>
      <c r="AP210" s="9" t="s">
        <v>407</v>
      </c>
      <c r="AQ210" s="9" t="s">
        <v>407</v>
      </c>
      <c r="AR210" s="48" t="s">
        <v>411</v>
      </c>
      <c r="AS210" s="9" t="s">
        <v>407</v>
      </c>
      <c r="AT210" s="9" t="s">
        <v>407</v>
      </c>
    </row>
    <row r="211" spans="1:46" ht="12.75" customHeight="1" x14ac:dyDescent="0.15">
      <c r="A211" s="9" t="s">
        <v>168</v>
      </c>
      <c r="B211" s="9" t="s">
        <v>1313</v>
      </c>
      <c r="C211" s="53">
        <v>0.625</v>
      </c>
      <c r="D211" s="54">
        <v>8</v>
      </c>
      <c r="E211" s="55">
        <v>2018</v>
      </c>
      <c r="F211" s="46">
        <v>2014</v>
      </c>
      <c r="G211" s="46" t="s">
        <v>403</v>
      </c>
      <c r="H211" s="9" t="s">
        <v>404</v>
      </c>
      <c r="I211" s="9" t="s">
        <v>405</v>
      </c>
      <c r="J211" s="9" t="s">
        <v>144</v>
      </c>
      <c r="K211" s="49" t="s">
        <v>1313</v>
      </c>
      <c r="L211" s="60">
        <v>43</v>
      </c>
      <c r="M211" s="60">
        <v>0</v>
      </c>
      <c r="N211" s="60">
        <v>0</v>
      </c>
      <c r="O211" s="60">
        <v>0</v>
      </c>
      <c r="P211" s="60">
        <v>43</v>
      </c>
      <c r="Q211" s="31">
        <v>0</v>
      </c>
      <c r="R211" s="61">
        <v>22</v>
      </c>
      <c r="S211" s="61">
        <v>0</v>
      </c>
      <c r="T211" s="60">
        <v>25</v>
      </c>
      <c r="U211" s="60">
        <v>13</v>
      </c>
      <c r="V211" s="60">
        <v>0</v>
      </c>
      <c r="W211" s="60">
        <v>13</v>
      </c>
      <c r="X211" s="60">
        <v>12</v>
      </c>
      <c r="Y211" s="60">
        <v>13</v>
      </c>
      <c r="Z211" s="60">
        <v>12</v>
      </c>
      <c r="AA211" s="31">
        <v>0.52</v>
      </c>
      <c r="AB211" s="31">
        <v>0.52</v>
      </c>
      <c r="AC211" s="60">
        <v>28</v>
      </c>
      <c r="AD211" s="60">
        <v>0</v>
      </c>
      <c r="AE211" s="60">
        <v>28</v>
      </c>
      <c r="AF211" s="31">
        <v>0</v>
      </c>
      <c r="AG211" s="60">
        <v>76</v>
      </c>
      <c r="AH211" s="60">
        <v>135</v>
      </c>
      <c r="AI211" s="60">
        <v>0</v>
      </c>
      <c r="AJ211" s="31">
        <v>1.7763157894736843</v>
      </c>
      <c r="AK211" s="60">
        <v>172</v>
      </c>
      <c r="AL211" s="60">
        <v>148</v>
      </c>
      <c r="AM211" s="60">
        <v>83</v>
      </c>
      <c r="AN211" s="62">
        <v>0.5</v>
      </c>
      <c r="AO211" s="9" t="s">
        <v>407</v>
      </c>
      <c r="AP211" s="9" t="s">
        <v>412</v>
      </c>
      <c r="AQ211" s="9" t="s">
        <v>407</v>
      </c>
      <c r="AR211" s="48" t="s">
        <v>411</v>
      </c>
      <c r="AS211" s="9" t="s">
        <v>407</v>
      </c>
      <c r="AT211" s="9" t="s">
        <v>412</v>
      </c>
    </row>
    <row r="212" spans="1:46" ht="12.75" customHeight="1" x14ac:dyDescent="0.15">
      <c r="A212" s="9" t="s">
        <v>85</v>
      </c>
      <c r="B212" s="9" t="s">
        <v>86</v>
      </c>
      <c r="C212" s="31">
        <v>1</v>
      </c>
      <c r="D212" s="45">
        <v>5</v>
      </c>
      <c r="E212" s="46">
        <v>2017</v>
      </c>
      <c r="F212" s="46">
        <v>2014</v>
      </c>
      <c r="G212" s="46">
        <v>2018</v>
      </c>
      <c r="H212" s="9" t="s">
        <v>422</v>
      </c>
      <c r="I212" s="9" t="s">
        <v>423</v>
      </c>
      <c r="J212" s="9" t="s">
        <v>83</v>
      </c>
      <c r="K212" s="49" t="s">
        <v>86</v>
      </c>
      <c r="L212" s="60">
        <v>4</v>
      </c>
      <c r="M212" s="60">
        <v>0</v>
      </c>
      <c r="N212" s="60">
        <v>0</v>
      </c>
      <c r="O212" s="60">
        <v>0</v>
      </c>
      <c r="P212" s="60">
        <v>4</v>
      </c>
      <c r="Q212" s="31">
        <v>0</v>
      </c>
      <c r="R212" s="61">
        <v>4</v>
      </c>
      <c r="S212" s="61">
        <v>0</v>
      </c>
      <c r="T212" s="60">
        <v>3</v>
      </c>
      <c r="U212" s="60">
        <v>0</v>
      </c>
      <c r="V212" s="60">
        <v>0</v>
      </c>
      <c r="W212" s="60">
        <v>0</v>
      </c>
      <c r="X212" s="60">
        <v>3</v>
      </c>
      <c r="Y212" s="60">
        <v>0</v>
      </c>
      <c r="Z212" s="60">
        <v>3</v>
      </c>
      <c r="AA212" s="31">
        <v>0</v>
      </c>
      <c r="AB212" s="31">
        <v>0</v>
      </c>
      <c r="AC212" s="60">
        <v>4</v>
      </c>
      <c r="AD212" s="60">
        <v>29</v>
      </c>
      <c r="AE212" s="60">
        <v>0</v>
      </c>
      <c r="AF212" s="31">
        <v>7.25</v>
      </c>
      <c r="AG212" s="60">
        <v>8</v>
      </c>
      <c r="AH212" s="60">
        <v>18</v>
      </c>
      <c r="AI212" s="60">
        <v>0</v>
      </c>
      <c r="AJ212" s="31">
        <v>2.25</v>
      </c>
      <c r="AK212" s="60">
        <v>19</v>
      </c>
      <c r="AL212" s="60">
        <v>47</v>
      </c>
      <c r="AM212" s="60">
        <v>7</v>
      </c>
      <c r="AN212" s="62">
        <v>1</v>
      </c>
      <c r="AO212" s="9" t="s">
        <v>407</v>
      </c>
      <c r="AP212" s="9" t="s">
        <v>412</v>
      </c>
      <c r="AQ212" s="9" t="s">
        <v>407</v>
      </c>
      <c r="AR212" s="48" t="s">
        <v>411</v>
      </c>
      <c r="AS212" s="9" t="s">
        <v>407</v>
      </c>
      <c r="AT212" s="9" t="s">
        <v>412</v>
      </c>
    </row>
    <row r="213" spans="1:46" ht="12.75" customHeight="1" x14ac:dyDescent="0.15">
      <c r="A213" s="9" t="s">
        <v>168</v>
      </c>
      <c r="B213" s="9" t="s">
        <v>1314</v>
      </c>
      <c r="C213" s="31">
        <v>0.625</v>
      </c>
      <c r="D213" s="45">
        <v>8</v>
      </c>
      <c r="E213" s="46">
        <v>2018</v>
      </c>
      <c r="F213" s="46">
        <v>2014</v>
      </c>
      <c r="G213" s="46" t="s">
        <v>403</v>
      </c>
      <c r="H213" s="9" t="s">
        <v>404</v>
      </c>
      <c r="I213" s="9" t="s">
        <v>405</v>
      </c>
      <c r="J213" s="9" t="s">
        <v>144</v>
      </c>
      <c r="K213" s="49" t="s">
        <v>1314</v>
      </c>
      <c r="L213" s="60">
        <v>314</v>
      </c>
      <c r="M213" s="60">
        <v>22</v>
      </c>
      <c r="N213" s="60">
        <v>22</v>
      </c>
      <c r="O213" s="60">
        <v>0</v>
      </c>
      <c r="P213" s="60">
        <v>292</v>
      </c>
      <c r="Q213" s="31">
        <v>7.0063694267515922E-2</v>
      </c>
      <c r="R213" s="61">
        <v>157</v>
      </c>
      <c r="S213" s="61">
        <v>0</v>
      </c>
      <c r="T213" s="60">
        <v>185</v>
      </c>
      <c r="U213" s="60">
        <v>192</v>
      </c>
      <c r="V213" s="60">
        <v>192</v>
      </c>
      <c r="W213" s="60">
        <v>0</v>
      </c>
      <c r="X213" s="60">
        <v>0</v>
      </c>
      <c r="Y213" s="60">
        <v>192</v>
      </c>
      <c r="Z213" s="60">
        <v>0</v>
      </c>
      <c r="AA213" s="31">
        <v>1.0378378378378379</v>
      </c>
      <c r="AB213" s="31">
        <v>1.0378378378378379</v>
      </c>
      <c r="AC213" s="60">
        <v>205</v>
      </c>
      <c r="AD213" s="60">
        <v>56</v>
      </c>
      <c r="AE213" s="60">
        <v>149</v>
      </c>
      <c r="AF213" s="31">
        <v>0.27317073170731709</v>
      </c>
      <c r="AG213" s="60">
        <v>558</v>
      </c>
      <c r="AH213" s="60">
        <v>17</v>
      </c>
      <c r="AI213" s="60">
        <v>541</v>
      </c>
      <c r="AJ213" s="31">
        <v>3.046594982078853E-2</v>
      </c>
      <c r="AK213" s="60">
        <v>1262</v>
      </c>
      <c r="AL213" s="60">
        <v>287</v>
      </c>
      <c r="AM213" s="60">
        <v>982</v>
      </c>
      <c r="AN213" s="62">
        <v>0.5</v>
      </c>
      <c r="AO213" s="9" t="s">
        <v>412</v>
      </c>
      <c r="AP213" s="9" t="s">
        <v>407</v>
      </c>
      <c r="AQ213" s="9" t="s">
        <v>407</v>
      </c>
      <c r="AR213" s="48" t="s">
        <v>411</v>
      </c>
      <c r="AS213" s="9" t="s">
        <v>407</v>
      </c>
      <c r="AT213" s="9" t="s">
        <v>407</v>
      </c>
    </row>
    <row r="214" spans="1:46" ht="12.75" customHeight="1" x14ac:dyDescent="0.15">
      <c r="A214" s="9" t="s">
        <v>154</v>
      </c>
      <c r="B214" s="9" t="s">
        <v>161</v>
      </c>
      <c r="C214" s="31">
        <v>0.375</v>
      </c>
      <c r="D214" s="45">
        <v>8</v>
      </c>
      <c r="E214" s="46">
        <v>2020</v>
      </c>
      <c r="F214" s="46">
        <v>2016</v>
      </c>
      <c r="G214" s="46" t="s">
        <v>444</v>
      </c>
      <c r="H214" s="9" t="s">
        <v>445</v>
      </c>
      <c r="I214" s="9" t="s">
        <v>446</v>
      </c>
      <c r="J214" s="9" t="s">
        <v>128</v>
      </c>
      <c r="K214" s="49" t="s">
        <v>161</v>
      </c>
      <c r="L214" s="60">
        <v>350</v>
      </c>
      <c r="M214" s="60">
        <v>0</v>
      </c>
      <c r="N214" s="60">
        <v>0</v>
      </c>
      <c r="O214" s="60">
        <v>0</v>
      </c>
      <c r="P214" s="60">
        <v>350</v>
      </c>
      <c r="Q214" s="31">
        <v>0</v>
      </c>
      <c r="R214" s="61">
        <v>131</v>
      </c>
      <c r="S214" s="61">
        <v>0</v>
      </c>
      <c r="T214" s="60">
        <v>275</v>
      </c>
      <c r="U214" s="60">
        <v>61</v>
      </c>
      <c r="V214" s="60">
        <v>0</v>
      </c>
      <c r="W214" s="60">
        <v>61</v>
      </c>
      <c r="X214" s="60">
        <v>214</v>
      </c>
      <c r="Y214" s="60">
        <v>61</v>
      </c>
      <c r="Z214" s="60">
        <v>214</v>
      </c>
      <c r="AA214" s="31">
        <v>0.22181818181818183</v>
      </c>
      <c r="AB214" s="31">
        <v>0.22181818181818183</v>
      </c>
      <c r="AC214" s="60">
        <v>280</v>
      </c>
      <c r="AD214" s="60">
        <v>4</v>
      </c>
      <c r="AE214" s="60">
        <v>276</v>
      </c>
      <c r="AF214" s="31">
        <v>1.4285714285714285E-2</v>
      </c>
      <c r="AG214" s="60">
        <v>521</v>
      </c>
      <c r="AH214" s="60">
        <v>300</v>
      </c>
      <c r="AI214" s="60">
        <v>221</v>
      </c>
      <c r="AJ214" s="31">
        <v>0.57581573896353166</v>
      </c>
      <c r="AK214" s="60">
        <v>1426</v>
      </c>
      <c r="AL214" s="60">
        <v>365</v>
      </c>
      <c r="AM214" s="60">
        <v>1061</v>
      </c>
      <c r="AN214" s="62">
        <v>0.375</v>
      </c>
      <c r="AO214" s="9" t="s">
        <v>407</v>
      </c>
      <c r="AP214" s="9" t="s">
        <v>412</v>
      </c>
      <c r="AQ214" s="9" t="s">
        <v>407</v>
      </c>
      <c r="AR214" s="48" t="s">
        <v>411</v>
      </c>
      <c r="AS214" s="9" t="s">
        <v>407</v>
      </c>
      <c r="AT214" s="9" t="s">
        <v>412</v>
      </c>
    </row>
    <row r="215" spans="1:46" ht="12.75" customHeight="1" x14ac:dyDescent="0.15">
      <c r="A215" s="9" t="s">
        <v>162</v>
      </c>
      <c r="B215" s="9" t="s">
        <v>164</v>
      </c>
      <c r="C215" s="31">
        <v>0.375</v>
      </c>
      <c r="D215" s="45">
        <v>8</v>
      </c>
      <c r="E215" s="46">
        <v>2020</v>
      </c>
      <c r="F215" s="46">
        <v>2016</v>
      </c>
      <c r="G215" s="46">
        <v>2023</v>
      </c>
      <c r="H215" s="9" t="s">
        <v>459</v>
      </c>
      <c r="I215" s="9" t="s">
        <v>460</v>
      </c>
      <c r="J215" s="9" t="s">
        <v>163</v>
      </c>
      <c r="K215" s="29" t="s">
        <v>164</v>
      </c>
      <c r="L215" s="60">
        <v>145</v>
      </c>
      <c r="M215" s="60">
        <v>0</v>
      </c>
      <c r="N215" s="60">
        <v>0</v>
      </c>
      <c r="O215" s="60">
        <v>0</v>
      </c>
      <c r="P215" s="60">
        <v>145</v>
      </c>
      <c r="Q215" s="31">
        <v>0</v>
      </c>
      <c r="R215" s="61">
        <v>54</v>
      </c>
      <c r="S215" s="61">
        <v>0</v>
      </c>
      <c r="T215" s="60">
        <v>108</v>
      </c>
      <c r="U215" s="60">
        <v>38</v>
      </c>
      <c r="V215" s="60">
        <v>38</v>
      </c>
      <c r="W215" s="60">
        <v>0</v>
      </c>
      <c r="X215" s="60">
        <v>70</v>
      </c>
      <c r="Y215" s="60">
        <v>38</v>
      </c>
      <c r="Z215" s="60">
        <v>70</v>
      </c>
      <c r="AA215" s="31">
        <v>0.35185185185185186</v>
      </c>
      <c r="AB215" s="31">
        <v>0.35185185185185186</v>
      </c>
      <c r="AC215" s="60">
        <v>115</v>
      </c>
      <c r="AD215" s="60">
        <v>21</v>
      </c>
      <c r="AE215" s="60">
        <v>94</v>
      </c>
      <c r="AF215" s="31">
        <v>0.18260869565217391</v>
      </c>
      <c r="AG215" s="60">
        <v>271</v>
      </c>
      <c r="AH215" s="60">
        <v>0</v>
      </c>
      <c r="AI215" s="60">
        <v>271</v>
      </c>
      <c r="AJ215" s="31">
        <v>0</v>
      </c>
      <c r="AK215" s="60">
        <v>639</v>
      </c>
      <c r="AL215" s="60">
        <v>59</v>
      </c>
      <c r="AM215" s="60">
        <v>580</v>
      </c>
      <c r="AN215" s="62">
        <v>0.375</v>
      </c>
      <c r="AO215" s="9" t="s">
        <v>412</v>
      </c>
      <c r="AP215" s="9" t="s">
        <v>407</v>
      </c>
      <c r="AQ215" s="9" t="s">
        <v>407</v>
      </c>
      <c r="AR215" s="48" t="s">
        <v>411</v>
      </c>
      <c r="AS215" s="9" t="s">
        <v>407</v>
      </c>
      <c r="AT215" s="9" t="s">
        <v>407</v>
      </c>
    </row>
    <row r="216" spans="1:46" ht="12.75" customHeight="1" x14ac:dyDescent="0.15">
      <c r="A216" s="9" t="s">
        <v>162</v>
      </c>
      <c r="B216" s="9" t="s">
        <v>540</v>
      </c>
      <c r="C216" s="31">
        <v>0.375</v>
      </c>
      <c r="D216" s="45">
        <v>8</v>
      </c>
      <c r="E216" s="46">
        <v>2020</v>
      </c>
      <c r="F216" s="46">
        <v>2016</v>
      </c>
      <c r="G216" s="46">
        <v>2023</v>
      </c>
      <c r="H216" s="9" t="s">
        <v>459</v>
      </c>
      <c r="I216" s="9" t="s">
        <v>460</v>
      </c>
      <c r="J216" s="9" t="s">
        <v>163</v>
      </c>
      <c r="K216" s="29" t="s">
        <v>540</v>
      </c>
      <c r="L216" s="60" t="e">
        <v>#N/A</v>
      </c>
      <c r="M216" s="60">
        <v>0</v>
      </c>
      <c r="N216" s="60">
        <v>0</v>
      </c>
      <c r="O216" s="60">
        <v>0</v>
      </c>
      <c r="P216" s="60" t="e">
        <v>#N/A</v>
      </c>
      <c r="Q216" s="31" t="s">
        <v>408</v>
      </c>
      <c r="R216" s="61" t="e">
        <v>#N/A</v>
      </c>
      <c r="S216" s="61" t="e">
        <v>#N/A</v>
      </c>
      <c r="T216" s="60" t="e">
        <v>#N/A</v>
      </c>
      <c r="U216" s="60">
        <v>0</v>
      </c>
      <c r="V216" s="60">
        <v>0</v>
      </c>
      <c r="W216" s="60">
        <v>0</v>
      </c>
      <c r="X216" s="60" t="e">
        <v>#N/A</v>
      </c>
      <c r="Y216" s="60" t="e">
        <v>#N/A</v>
      </c>
      <c r="Z216" s="60" t="e">
        <v>#N/A</v>
      </c>
      <c r="AA216" s="31" t="s">
        <v>408</v>
      </c>
      <c r="AB216" s="31" t="s">
        <v>408</v>
      </c>
      <c r="AC216" s="60" t="e">
        <v>#N/A</v>
      </c>
      <c r="AD216" s="60">
        <v>0</v>
      </c>
      <c r="AE216" s="60" t="e">
        <v>#N/A</v>
      </c>
      <c r="AF216" s="31" t="s">
        <v>408</v>
      </c>
      <c r="AG216" s="60" t="e">
        <v>#N/A</v>
      </c>
      <c r="AH216" s="60">
        <v>0</v>
      </c>
      <c r="AI216" s="60" t="e">
        <v>#N/A</v>
      </c>
      <c r="AJ216" s="31" t="s">
        <v>408</v>
      </c>
      <c r="AK216" s="60" t="e">
        <v>#N/A</v>
      </c>
      <c r="AL216" s="60">
        <v>0</v>
      </c>
      <c r="AM216" s="60" t="e">
        <v>#N/A</v>
      </c>
      <c r="AN216" s="62">
        <v>0.375</v>
      </c>
      <c r="AO216" s="9" t="s">
        <v>412</v>
      </c>
      <c r="AP216" s="9" t="s">
        <v>407</v>
      </c>
      <c r="AQ216" s="9" t="s">
        <v>407</v>
      </c>
      <c r="AR216" s="48" t="s">
        <v>408</v>
      </c>
      <c r="AS216" s="9" t="s">
        <v>412</v>
      </c>
      <c r="AT216" s="9" t="s">
        <v>407</v>
      </c>
    </row>
    <row r="217" spans="1:46" ht="12.75" customHeight="1" x14ac:dyDescent="0.15">
      <c r="A217" s="9" t="s">
        <v>162</v>
      </c>
      <c r="B217" s="9" t="s">
        <v>618</v>
      </c>
      <c r="C217" s="31">
        <v>0.375</v>
      </c>
      <c r="D217" s="45">
        <v>8</v>
      </c>
      <c r="E217" s="46">
        <v>2020</v>
      </c>
      <c r="F217" s="46">
        <v>2016</v>
      </c>
      <c r="G217" s="46">
        <v>2023</v>
      </c>
      <c r="H217" s="9" t="s">
        <v>459</v>
      </c>
      <c r="I217" s="9" t="s">
        <v>460</v>
      </c>
      <c r="J217" s="9" t="s">
        <v>163</v>
      </c>
      <c r="K217" s="49" t="s">
        <v>618</v>
      </c>
      <c r="L217" s="60">
        <v>1097</v>
      </c>
      <c r="M217" s="60">
        <v>0</v>
      </c>
      <c r="N217" s="60">
        <v>0</v>
      </c>
      <c r="O217" s="60">
        <v>0</v>
      </c>
      <c r="P217" s="60">
        <v>1097</v>
      </c>
      <c r="Q217" s="31">
        <v>0</v>
      </c>
      <c r="R217" s="61">
        <v>411</v>
      </c>
      <c r="S217" s="61">
        <v>0</v>
      </c>
      <c r="T217" s="60">
        <v>821</v>
      </c>
      <c r="U217" s="60">
        <v>0</v>
      </c>
      <c r="V217" s="60">
        <v>0</v>
      </c>
      <c r="W217" s="60">
        <v>0</v>
      </c>
      <c r="X217" s="60">
        <v>821</v>
      </c>
      <c r="Y217" s="60">
        <v>0</v>
      </c>
      <c r="Z217" s="60">
        <v>821</v>
      </c>
      <c r="AA217" s="31">
        <v>0</v>
      </c>
      <c r="AB217" s="31">
        <v>0</v>
      </c>
      <c r="AC217" s="60">
        <v>865</v>
      </c>
      <c r="AD217" s="60">
        <v>0</v>
      </c>
      <c r="AE217" s="60">
        <v>865</v>
      </c>
      <c r="AF217" s="31">
        <v>0</v>
      </c>
      <c r="AG217" s="60">
        <v>2049</v>
      </c>
      <c r="AH217" s="60">
        <v>202</v>
      </c>
      <c r="AI217" s="60">
        <v>1847</v>
      </c>
      <c r="AJ217" s="31">
        <v>9.8584675451439729E-2</v>
      </c>
      <c r="AK217" s="60">
        <v>4832</v>
      </c>
      <c r="AL217" s="60">
        <v>202</v>
      </c>
      <c r="AM217" s="60">
        <v>4630</v>
      </c>
      <c r="AN217" s="62">
        <v>0.375</v>
      </c>
      <c r="AO217" s="9" t="s">
        <v>412</v>
      </c>
      <c r="AP217" s="9" t="s">
        <v>407</v>
      </c>
      <c r="AQ217" s="9" t="s">
        <v>407</v>
      </c>
      <c r="AR217" s="48" t="s">
        <v>411</v>
      </c>
      <c r="AS217" s="9" t="s">
        <v>407</v>
      </c>
      <c r="AT217" s="9" t="s">
        <v>407</v>
      </c>
    </row>
    <row r="218" spans="1:46" ht="12.75" customHeight="1" x14ac:dyDescent="0.15">
      <c r="A218" s="9" t="s">
        <v>162</v>
      </c>
      <c r="B218" s="9" t="s">
        <v>165</v>
      </c>
      <c r="C218" s="31">
        <v>0.375</v>
      </c>
      <c r="D218" s="45">
        <v>8</v>
      </c>
      <c r="E218" s="46">
        <v>2020</v>
      </c>
      <c r="F218" s="46">
        <v>2016</v>
      </c>
      <c r="G218" s="46">
        <v>2023</v>
      </c>
      <c r="H218" s="9" t="s">
        <v>459</v>
      </c>
      <c r="I218" s="9" t="s">
        <v>460</v>
      </c>
      <c r="J218" s="9" t="s">
        <v>163</v>
      </c>
      <c r="K218" s="49" t="s">
        <v>165</v>
      </c>
      <c r="L218" s="60">
        <v>186</v>
      </c>
      <c r="M218" s="60">
        <v>0</v>
      </c>
      <c r="N218" s="60">
        <v>0</v>
      </c>
      <c r="O218" s="60">
        <v>0</v>
      </c>
      <c r="P218" s="60">
        <v>186</v>
      </c>
      <c r="Q218" s="31">
        <v>0</v>
      </c>
      <c r="R218" s="61">
        <v>70</v>
      </c>
      <c r="S218" s="61">
        <v>0</v>
      </c>
      <c r="T218" s="60">
        <v>138</v>
      </c>
      <c r="U218" s="60">
        <v>19</v>
      </c>
      <c r="V218" s="60">
        <v>8</v>
      </c>
      <c r="W218" s="60">
        <v>11</v>
      </c>
      <c r="X218" s="60">
        <v>119</v>
      </c>
      <c r="Y218" s="60">
        <v>19</v>
      </c>
      <c r="Z218" s="60">
        <v>119</v>
      </c>
      <c r="AA218" s="31">
        <v>0.13768115942028986</v>
      </c>
      <c r="AB218" s="31">
        <v>0.13768115942028986</v>
      </c>
      <c r="AC218" s="60">
        <v>147</v>
      </c>
      <c r="AD218" s="60">
        <v>2</v>
      </c>
      <c r="AE218" s="60">
        <v>145</v>
      </c>
      <c r="AF218" s="31">
        <v>1.3605442176870748E-2</v>
      </c>
      <c r="AG218" s="60">
        <v>347</v>
      </c>
      <c r="AH218" s="60">
        <v>16</v>
      </c>
      <c r="AI218" s="60">
        <v>331</v>
      </c>
      <c r="AJ218" s="31">
        <v>4.6109510086455328E-2</v>
      </c>
      <c r="AK218" s="60">
        <v>818</v>
      </c>
      <c r="AL218" s="60">
        <v>37</v>
      </c>
      <c r="AM218" s="60">
        <v>781</v>
      </c>
      <c r="AN218" s="62">
        <v>0.375</v>
      </c>
      <c r="AO218" s="9" t="s">
        <v>412</v>
      </c>
      <c r="AP218" s="9" t="s">
        <v>407</v>
      </c>
      <c r="AQ218" s="9" t="s">
        <v>407</v>
      </c>
      <c r="AR218" s="48" t="s">
        <v>411</v>
      </c>
      <c r="AS218" s="9" t="s">
        <v>407</v>
      </c>
      <c r="AT218" s="9" t="s">
        <v>407</v>
      </c>
    </row>
    <row r="219" spans="1:46" ht="12.75" customHeight="1" x14ac:dyDescent="0.15">
      <c r="A219" s="9" t="s">
        <v>168</v>
      </c>
      <c r="B219" s="9" t="s">
        <v>220</v>
      </c>
      <c r="C219" s="31">
        <v>0.625</v>
      </c>
      <c r="D219" s="45">
        <v>8</v>
      </c>
      <c r="E219" s="46">
        <v>2018</v>
      </c>
      <c r="F219" s="46">
        <v>2014</v>
      </c>
      <c r="G219" s="46" t="s">
        <v>403</v>
      </c>
      <c r="H219" s="9" t="s">
        <v>404</v>
      </c>
      <c r="I219" s="9" t="s">
        <v>405</v>
      </c>
      <c r="J219" s="9" t="s">
        <v>144</v>
      </c>
      <c r="K219" s="49" t="s">
        <v>220</v>
      </c>
      <c r="L219" s="60">
        <v>17</v>
      </c>
      <c r="M219" s="60">
        <v>0</v>
      </c>
      <c r="N219" s="60">
        <v>0</v>
      </c>
      <c r="O219" s="60">
        <v>0</v>
      </c>
      <c r="P219" s="60">
        <v>17</v>
      </c>
      <c r="Q219" s="31">
        <v>0</v>
      </c>
      <c r="R219" s="61">
        <v>9</v>
      </c>
      <c r="S219" s="61">
        <v>0</v>
      </c>
      <c r="T219" s="60">
        <v>10</v>
      </c>
      <c r="U219" s="60">
        <v>0</v>
      </c>
      <c r="V219" s="60">
        <v>0</v>
      </c>
      <c r="W219" s="60">
        <v>0</v>
      </c>
      <c r="X219" s="60">
        <v>10</v>
      </c>
      <c r="Y219" s="60">
        <v>0</v>
      </c>
      <c r="Z219" s="60">
        <v>10</v>
      </c>
      <c r="AA219" s="31">
        <v>0</v>
      </c>
      <c r="AB219" s="31">
        <v>0</v>
      </c>
      <c r="AC219" s="60">
        <v>11</v>
      </c>
      <c r="AD219" s="60">
        <v>1</v>
      </c>
      <c r="AE219" s="60">
        <v>10</v>
      </c>
      <c r="AF219" s="31">
        <v>9.0909090909090912E-2</v>
      </c>
      <c r="AG219" s="60">
        <v>25</v>
      </c>
      <c r="AH219" s="60">
        <v>75</v>
      </c>
      <c r="AI219" s="60">
        <v>0</v>
      </c>
      <c r="AJ219" s="31">
        <v>3</v>
      </c>
      <c r="AK219" s="60">
        <v>63</v>
      </c>
      <c r="AL219" s="60">
        <v>76</v>
      </c>
      <c r="AM219" s="60">
        <v>37</v>
      </c>
      <c r="AN219" s="62">
        <v>0.5</v>
      </c>
      <c r="AO219" s="9" t="s">
        <v>407</v>
      </c>
      <c r="AP219" s="9" t="s">
        <v>412</v>
      </c>
      <c r="AQ219" s="9" t="s">
        <v>407</v>
      </c>
      <c r="AR219" s="48" t="s">
        <v>411</v>
      </c>
      <c r="AS219" s="9" t="s">
        <v>407</v>
      </c>
      <c r="AT219" s="9" t="s">
        <v>412</v>
      </c>
    </row>
    <row r="220" spans="1:46" ht="12.75" customHeight="1" x14ac:dyDescent="0.15">
      <c r="A220" s="9" t="s">
        <v>168</v>
      </c>
      <c r="B220" s="9" t="s">
        <v>1319</v>
      </c>
      <c r="C220" s="31">
        <v>0.625</v>
      </c>
      <c r="D220" s="45">
        <v>8</v>
      </c>
      <c r="E220" s="46">
        <v>2018</v>
      </c>
      <c r="F220" s="46">
        <v>2014</v>
      </c>
      <c r="G220" s="46" t="s">
        <v>403</v>
      </c>
      <c r="H220" s="9" t="s">
        <v>404</v>
      </c>
      <c r="I220" s="9" t="s">
        <v>405</v>
      </c>
      <c r="J220" s="9" t="s">
        <v>144</v>
      </c>
      <c r="K220" s="49" t="s">
        <v>1319</v>
      </c>
      <c r="L220" s="60">
        <v>159</v>
      </c>
      <c r="M220" s="60">
        <v>0</v>
      </c>
      <c r="N220" s="60">
        <v>0</v>
      </c>
      <c r="O220" s="60">
        <v>0</v>
      </c>
      <c r="P220" s="60">
        <v>159</v>
      </c>
      <c r="Q220" s="31">
        <v>0</v>
      </c>
      <c r="R220" s="61">
        <v>80</v>
      </c>
      <c r="S220" s="61">
        <v>0</v>
      </c>
      <c r="T220" s="60">
        <v>93</v>
      </c>
      <c r="U220" s="60">
        <v>1</v>
      </c>
      <c r="V220" s="60">
        <v>1</v>
      </c>
      <c r="W220" s="60">
        <v>0</v>
      </c>
      <c r="X220" s="60">
        <v>92</v>
      </c>
      <c r="Y220" s="60">
        <v>1</v>
      </c>
      <c r="Z220" s="60">
        <v>92</v>
      </c>
      <c r="AA220" s="31">
        <v>1.0752688172043012E-2</v>
      </c>
      <c r="AB220" s="31">
        <v>1.0752688172043012E-2</v>
      </c>
      <c r="AC220" s="60">
        <v>99</v>
      </c>
      <c r="AD220" s="60">
        <v>5</v>
      </c>
      <c r="AE220" s="60">
        <v>94</v>
      </c>
      <c r="AF220" s="31">
        <v>5.0505050505050504E-2</v>
      </c>
      <c r="AG220" s="60">
        <v>252</v>
      </c>
      <c r="AH220" s="60">
        <v>92</v>
      </c>
      <c r="AI220" s="60">
        <v>160</v>
      </c>
      <c r="AJ220" s="31">
        <v>0.36507936507936506</v>
      </c>
      <c r="AK220" s="60">
        <v>603</v>
      </c>
      <c r="AL220" s="60">
        <v>98</v>
      </c>
      <c r="AM220" s="60">
        <v>505</v>
      </c>
      <c r="AN220" s="62">
        <v>0.5</v>
      </c>
      <c r="AO220" s="9" t="s">
        <v>412</v>
      </c>
      <c r="AP220" s="9" t="s">
        <v>407</v>
      </c>
      <c r="AQ220" s="9" t="s">
        <v>407</v>
      </c>
      <c r="AR220" s="48" t="s">
        <v>411</v>
      </c>
      <c r="AS220" s="9" t="s">
        <v>407</v>
      </c>
      <c r="AT220" s="9" t="s">
        <v>407</v>
      </c>
    </row>
    <row r="221" spans="1:46" ht="12.75" customHeight="1" x14ac:dyDescent="0.15">
      <c r="A221" s="9" t="s">
        <v>168</v>
      </c>
      <c r="B221" s="9" t="s">
        <v>221</v>
      </c>
      <c r="C221" s="31">
        <v>0.625</v>
      </c>
      <c r="D221" s="45">
        <v>8</v>
      </c>
      <c r="E221" s="46">
        <v>2018</v>
      </c>
      <c r="F221" s="46">
        <v>2014</v>
      </c>
      <c r="G221" s="46" t="s">
        <v>403</v>
      </c>
      <c r="H221" s="9" t="s">
        <v>404</v>
      </c>
      <c r="I221" s="9" t="s">
        <v>405</v>
      </c>
      <c r="J221" s="9" t="s">
        <v>144</v>
      </c>
      <c r="K221" s="49" t="s">
        <v>221</v>
      </c>
      <c r="L221" s="60">
        <v>380</v>
      </c>
      <c r="M221" s="60">
        <v>0</v>
      </c>
      <c r="N221" s="60">
        <v>0</v>
      </c>
      <c r="O221" s="60">
        <v>0</v>
      </c>
      <c r="P221" s="60">
        <v>380</v>
      </c>
      <c r="Q221" s="31">
        <v>0</v>
      </c>
      <c r="R221" s="61">
        <v>190</v>
      </c>
      <c r="S221" s="61">
        <v>0</v>
      </c>
      <c r="T221" s="60">
        <v>227</v>
      </c>
      <c r="U221" s="60">
        <v>0</v>
      </c>
      <c r="V221" s="60">
        <v>0</v>
      </c>
      <c r="W221" s="60">
        <v>0</v>
      </c>
      <c r="X221" s="60">
        <v>227</v>
      </c>
      <c r="Y221" s="60">
        <v>0</v>
      </c>
      <c r="Z221" s="60">
        <v>227</v>
      </c>
      <c r="AA221" s="31">
        <v>0</v>
      </c>
      <c r="AB221" s="31">
        <v>0</v>
      </c>
      <c r="AC221" s="60">
        <v>243</v>
      </c>
      <c r="AD221" s="60">
        <v>5</v>
      </c>
      <c r="AE221" s="60">
        <v>238</v>
      </c>
      <c r="AF221" s="31">
        <v>2.0576131687242798E-2</v>
      </c>
      <c r="AG221" s="60">
        <v>600</v>
      </c>
      <c r="AH221" s="60">
        <v>91</v>
      </c>
      <c r="AI221" s="60">
        <v>509</v>
      </c>
      <c r="AJ221" s="31">
        <v>0.15166666666666667</v>
      </c>
      <c r="AK221" s="60">
        <v>1450</v>
      </c>
      <c r="AL221" s="60">
        <v>96</v>
      </c>
      <c r="AM221" s="60">
        <v>1354</v>
      </c>
      <c r="AN221" s="62">
        <v>0.5</v>
      </c>
      <c r="AO221" s="9" t="s">
        <v>412</v>
      </c>
      <c r="AP221" s="9" t="s">
        <v>407</v>
      </c>
      <c r="AQ221" s="9" t="s">
        <v>407</v>
      </c>
      <c r="AR221" s="48" t="s">
        <v>411</v>
      </c>
      <c r="AS221" s="9" t="s">
        <v>407</v>
      </c>
      <c r="AT221" s="9" t="s">
        <v>407</v>
      </c>
    </row>
    <row r="222" spans="1:46" ht="12.75" customHeight="1" x14ac:dyDescent="0.15">
      <c r="A222" s="9" t="s">
        <v>416</v>
      </c>
      <c r="B222" s="9" t="s">
        <v>436</v>
      </c>
      <c r="C222" s="31">
        <v>0.75</v>
      </c>
      <c r="D222" s="45">
        <v>8</v>
      </c>
      <c r="E222" s="46">
        <v>2017</v>
      </c>
      <c r="F222" s="46">
        <v>2013</v>
      </c>
      <c r="G222" s="46">
        <v>2020</v>
      </c>
      <c r="H222" s="9" t="s">
        <v>512</v>
      </c>
      <c r="I222" s="9" t="s">
        <v>513</v>
      </c>
      <c r="J222" s="9" t="s">
        <v>417</v>
      </c>
      <c r="K222" s="49" t="s">
        <v>436</v>
      </c>
      <c r="L222" s="60">
        <v>430</v>
      </c>
      <c r="M222" s="60">
        <v>18</v>
      </c>
      <c r="N222" s="60">
        <v>18</v>
      </c>
      <c r="O222" s="60">
        <v>0</v>
      </c>
      <c r="P222" s="60">
        <v>412</v>
      </c>
      <c r="Q222" s="31">
        <v>4.1860465116279069E-2</v>
      </c>
      <c r="R222" s="61">
        <v>215</v>
      </c>
      <c r="S222" s="61">
        <v>0</v>
      </c>
      <c r="T222" s="60">
        <v>326</v>
      </c>
      <c r="U222" s="60">
        <v>2</v>
      </c>
      <c r="V222" s="60">
        <v>0</v>
      </c>
      <c r="W222" s="60">
        <v>2</v>
      </c>
      <c r="X222" s="60">
        <v>324</v>
      </c>
      <c r="Y222" s="60">
        <v>2</v>
      </c>
      <c r="Z222" s="60">
        <v>324</v>
      </c>
      <c r="AA222" s="31">
        <v>6.1349693251533744E-3</v>
      </c>
      <c r="AB222" s="31">
        <v>6.1349693251533744E-3</v>
      </c>
      <c r="AC222" s="60">
        <v>302</v>
      </c>
      <c r="AD222" s="60">
        <v>279</v>
      </c>
      <c r="AE222" s="60">
        <v>23</v>
      </c>
      <c r="AF222" s="31">
        <v>0.92384105960264906</v>
      </c>
      <c r="AG222" s="60">
        <v>664</v>
      </c>
      <c r="AH222" s="60">
        <v>685</v>
      </c>
      <c r="AI222" s="60">
        <v>0</v>
      </c>
      <c r="AJ222" s="31">
        <v>1.0316265060240963</v>
      </c>
      <c r="AK222" s="60">
        <v>1722</v>
      </c>
      <c r="AL222" s="60">
        <v>984</v>
      </c>
      <c r="AM222" s="60">
        <v>759</v>
      </c>
      <c r="AN222" s="62">
        <v>0.5</v>
      </c>
      <c r="AO222" s="9" t="s">
        <v>407</v>
      </c>
      <c r="AP222" s="9" t="s">
        <v>412</v>
      </c>
      <c r="AQ222" s="9" t="s">
        <v>407</v>
      </c>
      <c r="AR222" s="48" t="s">
        <v>411</v>
      </c>
      <c r="AS222" s="9" t="s">
        <v>407</v>
      </c>
      <c r="AT222" s="9" t="s">
        <v>412</v>
      </c>
    </row>
    <row r="223" spans="1:46" ht="12.75" customHeight="1" x14ac:dyDescent="0.15">
      <c r="A223" s="9" t="s">
        <v>168</v>
      </c>
      <c r="B223" s="9" t="s">
        <v>1327</v>
      </c>
      <c r="C223" s="31">
        <v>0.625</v>
      </c>
      <c r="D223" s="45">
        <v>8</v>
      </c>
      <c r="E223" s="46">
        <v>2018</v>
      </c>
      <c r="F223" s="46">
        <v>2014</v>
      </c>
      <c r="G223" s="46" t="s">
        <v>403</v>
      </c>
      <c r="H223" s="9" t="s">
        <v>404</v>
      </c>
      <c r="I223" s="9" t="s">
        <v>405</v>
      </c>
      <c r="J223" s="9" t="s">
        <v>144</v>
      </c>
      <c r="K223" s="49" t="s">
        <v>1327</v>
      </c>
      <c r="L223" s="60" t="e">
        <v>#N/A</v>
      </c>
      <c r="M223" s="60">
        <v>0</v>
      </c>
      <c r="N223" s="60">
        <v>0</v>
      </c>
      <c r="O223" s="60">
        <v>0</v>
      </c>
      <c r="P223" s="60" t="e">
        <v>#N/A</v>
      </c>
      <c r="Q223" s="31">
        <v>0</v>
      </c>
      <c r="R223" s="61" t="e">
        <v>#N/A</v>
      </c>
      <c r="S223" s="61" t="e">
        <v>#N/A</v>
      </c>
      <c r="T223" s="60" t="e">
        <v>#N/A</v>
      </c>
      <c r="U223" s="60">
        <v>0</v>
      </c>
      <c r="V223" s="60">
        <v>0</v>
      </c>
      <c r="W223" s="60">
        <v>0</v>
      </c>
      <c r="X223" s="60" t="e">
        <v>#N/A</v>
      </c>
      <c r="Y223" s="60" t="e">
        <v>#N/A</v>
      </c>
      <c r="Z223" s="60" t="e">
        <v>#N/A</v>
      </c>
      <c r="AA223" s="31">
        <v>0</v>
      </c>
      <c r="AB223" s="31">
        <v>0</v>
      </c>
      <c r="AC223" s="60" t="e">
        <v>#N/A</v>
      </c>
      <c r="AD223" s="60">
        <v>0</v>
      </c>
      <c r="AE223" s="60" t="e">
        <v>#N/A</v>
      </c>
      <c r="AF223" s="31">
        <v>0</v>
      </c>
      <c r="AG223" s="60" t="e">
        <v>#N/A</v>
      </c>
      <c r="AH223" s="60">
        <v>0</v>
      </c>
      <c r="AI223" s="60" t="e">
        <v>#N/A</v>
      </c>
      <c r="AJ223" s="31">
        <v>0</v>
      </c>
      <c r="AK223" s="60" t="e">
        <v>#N/A</v>
      </c>
      <c r="AL223" s="60">
        <v>0</v>
      </c>
      <c r="AM223" s="60" t="e">
        <v>#N/A</v>
      </c>
      <c r="AN223" s="62">
        <v>0.5</v>
      </c>
      <c r="AO223" s="9" t="s">
        <v>412</v>
      </c>
      <c r="AP223" s="9" t="s">
        <v>407</v>
      </c>
      <c r="AQ223" s="9" t="s">
        <v>407</v>
      </c>
      <c r="AR223" s="48" t="s">
        <v>438</v>
      </c>
      <c r="AS223" s="9" t="s">
        <v>407</v>
      </c>
      <c r="AT223" s="9" t="s">
        <v>407</v>
      </c>
    </row>
    <row r="224" spans="1:46" ht="12.75" customHeight="1" x14ac:dyDescent="0.15">
      <c r="A224" s="9" t="s">
        <v>168</v>
      </c>
      <c r="B224" s="9" t="s">
        <v>222</v>
      </c>
      <c r="C224" s="31">
        <v>0.625</v>
      </c>
      <c r="D224" s="45">
        <v>8</v>
      </c>
      <c r="E224" s="46">
        <v>2018</v>
      </c>
      <c r="F224" s="46">
        <v>2014</v>
      </c>
      <c r="G224" s="46" t="s">
        <v>403</v>
      </c>
      <c r="H224" s="9" t="s">
        <v>404</v>
      </c>
      <c r="I224" s="9" t="s">
        <v>405</v>
      </c>
      <c r="J224" s="9" t="s">
        <v>144</v>
      </c>
      <c r="K224" s="49" t="s">
        <v>222</v>
      </c>
      <c r="L224" s="60">
        <v>246</v>
      </c>
      <c r="M224" s="60">
        <v>0</v>
      </c>
      <c r="N224" s="60">
        <v>0</v>
      </c>
      <c r="O224" s="60">
        <v>0</v>
      </c>
      <c r="P224" s="60">
        <v>246</v>
      </c>
      <c r="Q224" s="31">
        <v>0</v>
      </c>
      <c r="R224" s="61">
        <v>123</v>
      </c>
      <c r="S224" s="61">
        <v>0</v>
      </c>
      <c r="T224" s="60">
        <v>144</v>
      </c>
      <c r="U224" s="60">
        <v>0</v>
      </c>
      <c r="V224" s="60">
        <v>0</v>
      </c>
      <c r="W224" s="60">
        <v>0</v>
      </c>
      <c r="X224" s="60">
        <v>144</v>
      </c>
      <c r="Y224" s="60">
        <v>0</v>
      </c>
      <c r="Z224" s="60">
        <v>144</v>
      </c>
      <c r="AA224" s="31">
        <v>0</v>
      </c>
      <c r="AB224" s="31">
        <v>0</v>
      </c>
      <c r="AC224" s="60">
        <v>155</v>
      </c>
      <c r="AD224" s="60">
        <v>1</v>
      </c>
      <c r="AE224" s="60">
        <v>154</v>
      </c>
      <c r="AF224" s="31">
        <v>6.4516129032258064E-3</v>
      </c>
      <c r="AG224" s="60">
        <v>363</v>
      </c>
      <c r="AH224" s="60">
        <v>424</v>
      </c>
      <c r="AI224" s="60">
        <v>0</v>
      </c>
      <c r="AJ224" s="31">
        <v>1.1680440771349863</v>
      </c>
      <c r="AK224" s="60">
        <v>908</v>
      </c>
      <c r="AL224" s="60">
        <v>425</v>
      </c>
      <c r="AM224" s="60">
        <v>544</v>
      </c>
      <c r="AN224" s="62">
        <v>0.5</v>
      </c>
      <c r="AO224" s="9" t="s">
        <v>407</v>
      </c>
      <c r="AP224" s="9" t="s">
        <v>412</v>
      </c>
      <c r="AQ224" s="9" t="s">
        <v>407</v>
      </c>
      <c r="AR224" s="48" t="s">
        <v>411</v>
      </c>
      <c r="AS224" s="9" t="s">
        <v>407</v>
      </c>
      <c r="AT224" s="9" t="s">
        <v>412</v>
      </c>
    </row>
    <row r="225" spans="1:46" ht="12.75" customHeight="1" x14ac:dyDescent="0.15">
      <c r="A225" s="9" t="s">
        <v>168</v>
      </c>
      <c r="B225" s="9" t="s">
        <v>223</v>
      </c>
      <c r="C225" s="31">
        <v>0.625</v>
      </c>
      <c r="D225" s="45">
        <v>8</v>
      </c>
      <c r="E225" s="46">
        <v>2018</v>
      </c>
      <c r="F225" s="46">
        <v>2014</v>
      </c>
      <c r="G225" s="46" t="s">
        <v>403</v>
      </c>
      <c r="H225" s="9" t="s">
        <v>404</v>
      </c>
      <c r="I225" s="9" t="s">
        <v>405</v>
      </c>
      <c r="J225" s="9" t="s">
        <v>144</v>
      </c>
      <c r="K225" s="49" t="s">
        <v>223</v>
      </c>
      <c r="L225" s="60">
        <v>217</v>
      </c>
      <c r="M225" s="60">
        <v>0</v>
      </c>
      <c r="N225" s="60">
        <v>0</v>
      </c>
      <c r="O225" s="60">
        <v>0</v>
      </c>
      <c r="P225" s="60">
        <v>217</v>
      </c>
      <c r="Q225" s="31">
        <v>0</v>
      </c>
      <c r="R225" s="61">
        <v>109</v>
      </c>
      <c r="S225" s="61">
        <v>0</v>
      </c>
      <c r="T225" s="60">
        <v>129</v>
      </c>
      <c r="U225" s="60">
        <v>0</v>
      </c>
      <c r="V225" s="60">
        <v>0</v>
      </c>
      <c r="W225" s="60">
        <v>0</v>
      </c>
      <c r="X225" s="60">
        <v>129</v>
      </c>
      <c r="Y225" s="60">
        <v>0</v>
      </c>
      <c r="Z225" s="60">
        <v>129</v>
      </c>
      <c r="AA225" s="31">
        <v>0</v>
      </c>
      <c r="AB225" s="31">
        <v>0</v>
      </c>
      <c r="AC225" s="60">
        <v>138</v>
      </c>
      <c r="AD225" s="60">
        <v>0</v>
      </c>
      <c r="AE225" s="60">
        <v>138</v>
      </c>
      <c r="AF225" s="31">
        <v>0</v>
      </c>
      <c r="AG225" s="60">
        <v>347</v>
      </c>
      <c r="AH225" s="60">
        <v>660</v>
      </c>
      <c r="AI225" s="60">
        <v>0</v>
      </c>
      <c r="AJ225" s="31">
        <v>1.9020172910662825</v>
      </c>
      <c r="AK225" s="60">
        <v>831</v>
      </c>
      <c r="AL225" s="60">
        <v>660</v>
      </c>
      <c r="AM225" s="60">
        <v>484</v>
      </c>
      <c r="AN225" s="62">
        <v>0.5</v>
      </c>
      <c r="AO225" s="9" t="s">
        <v>407</v>
      </c>
      <c r="AP225" s="9" t="s">
        <v>412</v>
      </c>
      <c r="AQ225" s="9" t="s">
        <v>407</v>
      </c>
      <c r="AR225" s="48" t="s">
        <v>411</v>
      </c>
      <c r="AS225" s="9" t="s">
        <v>407</v>
      </c>
      <c r="AT225" s="9" t="s">
        <v>412</v>
      </c>
    </row>
    <row r="226" spans="1:46" ht="12.75" customHeight="1" x14ac:dyDescent="0.15">
      <c r="A226" s="9" t="s">
        <v>168</v>
      </c>
      <c r="B226" s="9" t="s">
        <v>224</v>
      </c>
      <c r="C226" s="31">
        <v>0.625</v>
      </c>
      <c r="D226" s="45">
        <v>8</v>
      </c>
      <c r="E226" s="46">
        <v>2018</v>
      </c>
      <c r="F226" s="46">
        <v>2014</v>
      </c>
      <c r="G226" s="46" t="s">
        <v>403</v>
      </c>
      <c r="H226" s="9" t="s">
        <v>404</v>
      </c>
      <c r="I226" s="9" t="s">
        <v>405</v>
      </c>
      <c r="J226" s="9" t="s">
        <v>144</v>
      </c>
      <c r="K226" s="49" t="s">
        <v>224</v>
      </c>
      <c r="L226" s="60">
        <v>19</v>
      </c>
      <c r="M226" s="60">
        <v>69</v>
      </c>
      <c r="N226" s="60">
        <v>69</v>
      </c>
      <c r="O226" s="60">
        <v>0</v>
      </c>
      <c r="P226" s="60">
        <v>0</v>
      </c>
      <c r="Q226" s="31">
        <v>3.6315789473684212</v>
      </c>
      <c r="R226" s="61">
        <v>10</v>
      </c>
      <c r="S226" s="61">
        <v>59</v>
      </c>
      <c r="T226" s="60">
        <v>12</v>
      </c>
      <c r="U226" s="60">
        <v>89</v>
      </c>
      <c r="V226" s="60">
        <v>89</v>
      </c>
      <c r="W226" s="60">
        <v>0</v>
      </c>
      <c r="X226" s="60">
        <v>0</v>
      </c>
      <c r="Y226" s="60">
        <v>148</v>
      </c>
      <c r="Z226" s="60">
        <v>0</v>
      </c>
      <c r="AA226" s="31">
        <v>7.416666666666667</v>
      </c>
      <c r="AB226" s="31">
        <v>12.333333333333334</v>
      </c>
      <c r="AC226" s="60">
        <v>13</v>
      </c>
      <c r="AD226" s="60">
        <v>47</v>
      </c>
      <c r="AE226" s="60">
        <v>0</v>
      </c>
      <c r="AF226" s="31">
        <v>3.6153846153846154</v>
      </c>
      <c r="AG226" s="60">
        <v>33</v>
      </c>
      <c r="AH226" s="60">
        <v>1373</v>
      </c>
      <c r="AI226" s="60">
        <v>0</v>
      </c>
      <c r="AJ226" s="31">
        <v>41.606060606060609</v>
      </c>
      <c r="AK226" s="60">
        <v>77</v>
      </c>
      <c r="AL226" s="60">
        <v>1578</v>
      </c>
      <c r="AM226" s="60">
        <v>0</v>
      </c>
      <c r="AN226" s="62">
        <v>0.5</v>
      </c>
      <c r="AO226" s="9" t="s">
        <v>407</v>
      </c>
      <c r="AP226" s="9" t="s">
        <v>407</v>
      </c>
      <c r="AQ226" s="9" t="s">
        <v>412</v>
      </c>
      <c r="AR226" s="48" t="s">
        <v>438</v>
      </c>
      <c r="AS226" s="9" t="s">
        <v>412</v>
      </c>
      <c r="AT226" s="9" t="s">
        <v>407</v>
      </c>
    </row>
    <row r="227" spans="1:46" ht="12.75" customHeight="1" x14ac:dyDescent="0.15">
      <c r="A227" s="9" t="s">
        <v>168</v>
      </c>
      <c r="B227" s="9" t="s">
        <v>225</v>
      </c>
      <c r="C227" s="31">
        <v>0.625</v>
      </c>
      <c r="D227" s="45">
        <v>8</v>
      </c>
      <c r="E227" s="46">
        <v>2018</v>
      </c>
      <c r="F227" s="46">
        <v>2014</v>
      </c>
      <c r="G227" s="46" t="s">
        <v>403</v>
      </c>
      <c r="H227" s="9" t="s">
        <v>404</v>
      </c>
      <c r="I227" s="9" t="s">
        <v>405</v>
      </c>
      <c r="J227" s="9" t="s">
        <v>144</v>
      </c>
      <c r="K227" s="49" t="s">
        <v>225</v>
      </c>
      <c r="L227" s="60">
        <v>12</v>
      </c>
      <c r="M227" s="60">
        <v>0</v>
      </c>
      <c r="N227" s="60">
        <v>0</v>
      </c>
      <c r="O227" s="60">
        <v>0</v>
      </c>
      <c r="P227" s="60">
        <v>12</v>
      </c>
      <c r="Q227" s="31">
        <v>0</v>
      </c>
      <c r="R227" s="61">
        <v>6</v>
      </c>
      <c r="S227" s="61">
        <v>0</v>
      </c>
      <c r="T227" s="60">
        <v>7</v>
      </c>
      <c r="U227" s="60">
        <v>0</v>
      </c>
      <c r="V227" s="60">
        <v>0</v>
      </c>
      <c r="W227" s="60">
        <v>0</v>
      </c>
      <c r="X227" s="60">
        <v>7</v>
      </c>
      <c r="Y227" s="60">
        <v>0</v>
      </c>
      <c r="Z227" s="60">
        <v>7</v>
      </c>
      <c r="AA227" s="31">
        <v>0</v>
      </c>
      <c r="AB227" s="31">
        <v>0</v>
      </c>
      <c r="AC227" s="60">
        <v>8</v>
      </c>
      <c r="AD227" s="60">
        <v>0</v>
      </c>
      <c r="AE227" s="60">
        <v>8</v>
      </c>
      <c r="AF227" s="31">
        <v>0</v>
      </c>
      <c r="AG227" s="60">
        <v>18</v>
      </c>
      <c r="AH227" s="60">
        <v>0</v>
      </c>
      <c r="AI227" s="60">
        <v>18</v>
      </c>
      <c r="AJ227" s="31">
        <v>0</v>
      </c>
      <c r="AK227" s="60">
        <v>45</v>
      </c>
      <c r="AL227" s="60">
        <v>0</v>
      </c>
      <c r="AM227" s="60">
        <v>45</v>
      </c>
      <c r="AN227" s="62">
        <v>0.5</v>
      </c>
      <c r="AO227" s="9" t="s">
        <v>412</v>
      </c>
      <c r="AP227" s="9" t="s">
        <v>407</v>
      </c>
      <c r="AQ227" s="9" t="s">
        <v>407</v>
      </c>
      <c r="AR227" s="48" t="s">
        <v>411</v>
      </c>
      <c r="AS227" s="9" t="s">
        <v>407</v>
      </c>
      <c r="AT227" s="9" t="s">
        <v>407</v>
      </c>
    </row>
    <row r="228" spans="1:46" ht="12.75" customHeight="1" x14ac:dyDescent="0.15">
      <c r="A228" s="9" t="s">
        <v>229</v>
      </c>
      <c r="B228" s="9" t="s">
        <v>236</v>
      </c>
      <c r="C228" s="31">
        <v>0.5</v>
      </c>
      <c r="D228" s="45">
        <v>8</v>
      </c>
      <c r="E228" s="46">
        <v>2019</v>
      </c>
      <c r="F228" s="46">
        <v>2015</v>
      </c>
      <c r="G228" s="46">
        <v>2022</v>
      </c>
      <c r="H228" s="9" t="s">
        <v>413</v>
      </c>
      <c r="I228" s="9" t="s">
        <v>414</v>
      </c>
      <c r="J228" s="9" t="s">
        <v>67</v>
      </c>
      <c r="K228" s="49" t="s">
        <v>236</v>
      </c>
      <c r="L228" s="60">
        <v>111</v>
      </c>
      <c r="M228" s="60">
        <v>29</v>
      </c>
      <c r="N228" s="60">
        <v>23</v>
      </c>
      <c r="O228" s="60">
        <v>6</v>
      </c>
      <c r="P228" s="60">
        <v>82</v>
      </c>
      <c r="Q228" s="31">
        <v>0.26126126126126126</v>
      </c>
      <c r="R228" s="61">
        <v>56</v>
      </c>
      <c r="S228" s="61">
        <v>0</v>
      </c>
      <c r="T228" s="60">
        <v>65</v>
      </c>
      <c r="U228" s="60">
        <v>19</v>
      </c>
      <c r="V228" s="60">
        <v>16</v>
      </c>
      <c r="W228" s="60">
        <v>3</v>
      </c>
      <c r="X228" s="60">
        <v>46</v>
      </c>
      <c r="Y228" s="60">
        <v>19</v>
      </c>
      <c r="Z228" s="60">
        <v>46</v>
      </c>
      <c r="AA228" s="31">
        <v>0.29230769230769232</v>
      </c>
      <c r="AB228" s="31">
        <v>0.29230769230769232</v>
      </c>
      <c r="AC228" s="60">
        <v>72</v>
      </c>
      <c r="AD228" s="60">
        <v>41</v>
      </c>
      <c r="AE228" s="60">
        <v>31</v>
      </c>
      <c r="AF228" s="31">
        <v>0.56944444444444442</v>
      </c>
      <c r="AG228" s="60">
        <v>167</v>
      </c>
      <c r="AH228" s="60">
        <v>53</v>
      </c>
      <c r="AI228" s="60">
        <v>114</v>
      </c>
      <c r="AJ228" s="31">
        <v>0.31736526946107785</v>
      </c>
      <c r="AK228" s="60">
        <v>415</v>
      </c>
      <c r="AL228" s="60">
        <v>142</v>
      </c>
      <c r="AM228" s="60">
        <v>273</v>
      </c>
      <c r="AN228" s="62">
        <v>0.5</v>
      </c>
      <c r="AO228" s="9" t="s">
        <v>412</v>
      </c>
      <c r="AP228" s="9" t="s">
        <v>407</v>
      </c>
      <c r="AQ228" s="9" t="s">
        <v>407</v>
      </c>
      <c r="AR228" s="48" t="s">
        <v>411</v>
      </c>
      <c r="AS228" s="9" t="s">
        <v>407</v>
      </c>
      <c r="AT228" s="9" t="s">
        <v>407</v>
      </c>
    </row>
    <row r="229" spans="1:46" ht="12.75" customHeight="1" x14ac:dyDescent="0.15">
      <c r="A229" s="9" t="s">
        <v>168</v>
      </c>
      <c r="B229" s="9" t="s">
        <v>226</v>
      </c>
      <c r="C229" s="31">
        <v>0.625</v>
      </c>
      <c r="D229" s="45">
        <v>8</v>
      </c>
      <c r="E229" s="46">
        <v>2018</v>
      </c>
      <c r="F229" s="46">
        <v>2014</v>
      </c>
      <c r="G229" s="46" t="s">
        <v>403</v>
      </c>
      <c r="H229" s="9" t="s">
        <v>404</v>
      </c>
      <c r="I229" s="9" t="s">
        <v>405</v>
      </c>
      <c r="J229" s="9" t="s">
        <v>144</v>
      </c>
      <c r="K229" s="49" t="s">
        <v>226</v>
      </c>
      <c r="L229" s="60">
        <v>228</v>
      </c>
      <c r="M229" s="60">
        <v>0</v>
      </c>
      <c r="N229" s="60">
        <v>0</v>
      </c>
      <c r="O229" s="60">
        <v>0</v>
      </c>
      <c r="P229" s="60">
        <v>228</v>
      </c>
      <c r="Q229" s="31">
        <v>0</v>
      </c>
      <c r="R229" s="61">
        <v>114</v>
      </c>
      <c r="S229" s="61">
        <v>0</v>
      </c>
      <c r="T229" s="60">
        <v>135</v>
      </c>
      <c r="U229" s="60">
        <v>0</v>
      </c>
      <c r="V229" s="60">
        <v>0</v>
      </c>
      <c r="W229" s="60">
        <v>0</v>
      </c>
      <c r="X229" s="60">
        <v>135</v>
      </c>
      <c r="Y229" s="60">
        <v>0</v>
      </c>
      <c r="Z229" s="60">
        <v>135</v>
      </c>
      <c r="AA229" s="31">
        <v>0</v>
      </c>
      <c r="AB229" s="31">
        <v>0</v>
      </c>
      <c r="AC229" s="60">
        <v>146</v>
      </c>
      <c r="AD229" s="60">
        <v>214</v>
      </c>
      <c r="AE229" s="60">
        <v>0</v>
      </c>
      <c r="AF229" s="31">
        <v>1.4657534246575343</v>
      </c>
      <c r="AG229" s="60">
        <v>369</v>
      </c>
      <c r="AH229" s="60">
        <v>41</v>
      </c>
      <c r="AI229" s="60">
        <v>328</v>
      </c>
      <c r="AJ229" s="31">
        <v>0.1111111111111111</v>
      </c>
      <c r="AK229" s="60">
        <v>878</v>
      </c>
      <c r="AL229" s="60">
        <v>255</v>
      </c>
      <c r="AM229" s="60">
        <v>691</v>
      </c>
      <c r="AN229" s="62">
        <v>0.5</v>
      </c>
      <c r="AO229" s="9" t="s">
        <v>412</v>
      </c>
      <c r="AP229" s="9" t="s">
        <v>407</v>
      </c>
      <c r="AQ229" s="9" t="s">
        <v>407</v>
      </c>
      <c r="AR229" s="48" t="s">
        <v>438</v>
      </c>
      <c r="AS229" s="9" t="s">
        <v>407</v>
      </c>
      <c r="AT229" s="9" t="s">
        <v>407</v>
      </c>
    </row>
    <row r="230" spans="1:46" ht="12.75" customHeight="1" x14ac:dyDescent="0.15">
      <c r="A230" s="9" t="s">
        <v>273</v>
      </c>
      <c r="B230" s="9" t="s">
        <v>274</v>
      </c>
      <c r="C230" s="31">
        <v>0.625</v>
      </c>
      <c r="D230" s="45">
        <v>8</v>
      </c>
      <c r="E230" s="46">
        <v>2018</v>
      </c>
      <c r="F230" s="46">
        <v>2014</v>
      </c>
      <c r="G230" s="46" t="s">
        <v>403</v>
      </c>
      <c r="H230" s="9" t="s">
        <v>404</v>
      </c>
      <c r="I230" s="9" t="s">
        <v>405</v>
      </c>
      <c r="J230" s="9" t="s">
        <v>144</v>
      </c>
      <c r="K230" s="29" t="s">
        <v>274</v>
      </c>
      <c r="L230" s="60">
        <v>9</v>
      </c>
      <c r="M230" s="60">
        <v>83</v>
      </c>
      <c r="N230" s="60">
        <v>83</v>
      </c>
      <c r="O230" s="60">
        <v>0</v>
      </c>
      <c r="P230" s="60">
        <v>0</v>
      </c>
      <c r="Q230" s="31">
        <v>9.2222222222222214</v>
      </c>
      <c r="R230" s="61">
        <v>5</v>
      </c>
      <c r="S230" s="61">
        <v>78</v>
      </c>
      <c r="T230" s="60">
        <v>7</v>
      </c>
      <c r="U230" s="60">
        <v>335</v>
      </c>
      <c r="V230" s="60">
        <v>335</v>
      </c>
      <c r="W230" s="60">
        <v>0</v>
      </c>
      <c r="X230" s="60">
        <v>0</v>
      </c>
      <c r="Y230" s="60">
        <v>413</v>
      </c>
      <c r="Z230" s="60">
        <v>0</v>
      </c>
      <c r="AA230" s="31">
        <v>47.857142857142854</v>
      </c>
      <c r="AB230" s="31">
        <v>59</v>
      </c>
      <c r="AC230" s="60">
        <v>7</v>
      </c>
      <c r="AD230" s="60">
        <v>424</v>
      </c>
      <c r="AE230" s="60">
        <v>0</v>
      </c>
      <c r="AF230" s="31">
        <v>60.571428571428569</v>
      </c>
      <c r="AG230" s="60">
        <v>16</v>
      </c>
      <c r="AH230" s="60">
        <v>0</v>
      </c>
      <c r="AI230" s="60">
        <v>16</v>
      </c>
      <c r="AJ230" s="31">
        <v>0</v>
      </c>
      <c r="AK230" s="60">
        <v>39</v>
      </c>
      <c r="AL230" s="60">
        <v>842</v>
      </c>
      <c r="AM230" s="60">
        <v>16</v>
      </c>
      <c r="AN230" s="62">
        <v>0.5</v>
      </c>
      <c r="AO230" s="9" t="s">
        <v>412</v>
      </c>
      <c r="AP230" s="9" t="s">
        <v>407</v>
      </c>
      <c r="AQ230" s="9" t="s">
        <v>407</v>
      </c>
      <c r="AR230" s="48" t="s">
        <v>411</v>
      </c>
      <c r="AS230" s="9" t="s">
        <v>407</v>
      </c>
      <c r="AT230" s="9" t="s">
        <v>407</v>
      </c>
    </row>
    <row r="231" spans="1:46" ht="12.75" customHeight="1" x14ac:dyDescent="0.15">
      <c r="A231" s="9" t="s">
        <v>273</v>
      </c>
      <c r="B231" s="9" t="s">
        <v>275</v>
      </c>
      <c r="C231" s="31">
        <v>0.625</v>
      </c>
      <c r="D231" s="45">
        <v>8</v>
      </c>
      <c r="E231" s="46">
        <v>2018</v>
      </c>
      <c r="F231" s="46">
        <v>2014</v>
      </c>
      <c r="G231" s="46" t="s">
        <v>403</v>
      </c>
      <c r="H231" s="9" t="s">
        <v>404</v>
      </c>
      <c r="I231" s="9" t="s">
        <v>405</v>
      </c>
      <c r="J231" s="9" t="s">
        <v>144</v>
      </c>
      <c r="K231" s="29" t="s">
        <v>275</v>
      </c>
      <c r="L231" s="60">
        <v>1256</v>
      </c>
      <c r="M231" s="60">
        <v>71</v>
      </c>
      <c r="N231" s="60">
        <v>71</v>
      </c>
      <c r="O231" s="60">
        <v>0</v>
      </c>
      <c r="P231" s="60">
        <v>1185</v>
      </c>
      <c r="Q231" s="31">
        <v>5.6528662420382167E-2</v>
      </c>
      <c r="R231" s="61">
        <v>628</v>
      </c>
      <c r="S231" s="61">
        <v>0</v>
      </c>
      <c r="T231" s="60">
        <v>907</v>
      </c>
      <c r="U231" s="60">
        <v>22</v>
      </c>
      <c r="V231" s="60">
        <v>22</v>
      </c>
      <c r="W231" s="60">
        <v>0</v>
      </c>
      <c r="X231" s="60">
        <v>885</v>
      </c>
      <c r="Y231" s="60">
        <v>22</v>
      </c>
      <c r="Z231" s="60">
        <v>885</v>
      </c>
      <c r="AA231" s="31">
        <v>2.4255788313120176E-2</v>
      </c>
      <c r="AB231" s="31">
        <v>2.4255788313120176E-2</v>
      </c>
      <c r="AC231" s="60">
        <v>1038</v>
      </c>
      <c r="AD231" s="60">
        <v>44</v>
      </c>
      <c r="AE231" s="60">
        <v>994</v>
      </c>
      <c r="AF231" s="31">
        <v>4.238921001926782E-2</v>
      </c>
      <c r="AG231" s="60">
        <v>2501</v>
      </c>
      <c r="AH231" s="60">
        <v>5290</v>
      </c>
      <c r="AI231" s="60">
        <v>0</v>
      </c>
      <c r="AJ231" s="31">
        <v>2.1151539384246303</v>
      </c>
      <c r="AK231" s="60">
        <v>5702</v>
      </c>
      <c r="AL231" s="60">
        <v>5427</v>
      </c>
      <c r="AM231" s="60">
        <v>3064</v>
      </c>
      <c r="AN231" s="62">
        <v>0.5</v>
      </c>
      <c r="AO231" s="9" t="s">
        <v>407</v>
      </c>
      <c r="AP231" s="9" t="s">
        <v>412</v>
      </c>
      <c r="AQ231" s="9" t="s">
        <v>407</v>
      </c>
      <c r="AR231" s="48" t="s">
        <v>411</v>
      </c>
      <c r="AS231" s="9" t="s">
        <v>407</v>
      </c>
      <c r="AT231" s="9" t="s">
        <v>412</v>
      </c>
    </row>
    <row r="232" spans="1:46" ht="12.75" customHeight="1" x14ac:dyDescent="0.15">
      <c r="A232" s="9" t="s">
        <v>273</v>
      </c>
      <c r="B232" s="9" t="s">
        <v>276</v>
      </c>
      <c r="C232" s="31">
        <v>0.625</v>
      </c>
      <c r="D232" s="45">
        <v>8</v>
      </c>
      <c r="E232" s="46">
        <v>2018</v>
      </c>
      <c r="F232" s="46">
        <v>2014</v>
      </c>
      <c r="G232" s="46" t="s">
        <v>403</v>
      </c>
      <c r="H232" s="9" t="s">
        <v>404</v>
      </c>
      <c r="I232" s="9" t="s">
        <v>405</v>
      </c>
      <c r="J232" s="9" t="s">
        <v>144</v>
      </c>
      <c r="K232" s="49" t="s">
        <v>276</v>
      </c>
      <c r="L232" s="60">
        <v>426</v>
      </c>
      <c r="M232" s="60">
        <v>0</v>
      </c>
      <c r="N232" s="60">
        <v>0</v>
      </c>
      <c r="O232" s="60">
        <v>0</v>
      </c>
      <c r="P232" s="60">
        <v>426</v>
      </c>
      <c r="Q232" s="31">
        <v>0</v>
      </c>
      <c r="R232" s="61">
        <v>213</v>
      </c>
      <c r="S232" s="61">
        <v>0</v>
      </c>
      <c r="T232" s="60">
        <v>305</v>
      </c>
      <c r="U232" s="60">
        <v>0</v>
      </c>
      <c r="V232" s="60">
        <v>0</v>
      </c>
      <c r="W232" s="60">
        <v>0</v>
      </c>
      <c r="X232" s="60">
        <v>305</v>
      </c>
      <c r="Y232" s="60">
        <v>0</v>
      </c>
      <c r="Z232" s="60">
        <v>305</v>
      </c>
      <c r="AA232" s="31">
        <v>0</v>
      </c>
      <c r="AB232" s="31">
        <v>0</v>
      </c>
      <c r="AC232" s="60">
        <v>335</v>
      </c>
      <c r="AD232" s="60">
        <v>21</v>
      </c>
      <c r="AE232" s="60">
        <v>314</v>
      </c>
      <c r="AF232" s="31">
        <v>6.2686567164179099E-2</v>
      </c>
      <c r="AG232" s="60">
        <v>785</v>
      </c>
      <c r="AH232" s="60">
        <v>1411</v>
      </c>
      <c r="AI232" s="60">
        <v>0</v>
      </c>
      <c r="AJ232" s="31">
        <v>1.7974522292993631</v>
      </c>
      <c r="AK232" s="60">
        <v>1851</v>
      </c>
      <c r="AL232" s="60">
        <v>1432</v>
      </c>
      <c r="AM232" s="60">
        <v>1045</v>
      </c>
      <c r="AN232" s="62">
        <v>0.5</v>
      </c>
      <c r="AO232" s="9" t="s">
        <v>407</v>
      </c>
      <c r="AP232" s="9" t="s">
        <v>412</v>
      </c>
      <c r="AQ232" s="9" t="s">
        <v>407</v>
      </c>
      <c r="AR232" s="48" t="s">
        <v>411</v>
      </c>
      <c r="AS232" s="9" t="s">
        <v>407</v>
      </c>
      <c r="AT232" s="9" t="s">
        <v>412</v>
      </c>
    </row>
    <row r="233" spans="1:46" ht="12.75" customHeight="1" x14ac:dyDescent="0.15">
      <c r="A233" s="9" t="s">
        <v>166</v>
      </c>
      <c r="B233" s="9" t="s">
        <v>1117</v>
      </c>
      <c r="C233" s="31">
        <v>1</v>
      </c>
      <c r="D233" s="45">
        <v>5</v>
      </c>
      <c r="E233" s="46">
        <v>2017</v>
      </c>
      <c r="F233" s="46">
        <v>2014</v>
      </c>
      <c r="G233" s="46">
        <v>2018</v>
      </c>
      <c r="H233" s="9" t="s">
        <v>422</v>
      </c>
      <c r="I233" s="9" t="s">
        <v>423</v>
      </c>
      <c r="J233" s="9" t="s">
        <v>83</v>
      </c>
      <c r="K233" s="49" t="s">
        <v>1117</v>
      </c>
      <c r="L233" s="60">
        <v>368</v>
      </c>
      <c r="M233" s="60">
        <v>8</v>
      </c>
      <c r="N233" s="60">
        <v>0</v>
      </c>
      <c r="O233" s="60">
        <v>8</v>
      </c>
      <c r="P233" s="60">
        <v>360</v>
      </c>
      <c r="Q233" s="31">
        <v>2.1739130434782608E-2</v>
      </c>
      <c r="R233" s="61">
        <v>368</v>
      </c>
      <c r="S233" s="61">
        <v>0</v>
      </c>
      <c r="T233" s="60">
        <v>231</v>
      </c>
      <c r="U233" s="60">
        <v>17</v>
      </c>
      <c r="V233" s="60">
        <v>0</v>
      </c>
      <c r="W233" s="60">
        <v>17</v>
      </c>
      <c r="X233" s="60">
        <v>214</v>
      </c>
      <c r="Y233" s="60">
        <v>17</v>
      </c>
      <c r="Z233" s="60">
        <v>214</v>
      </c>
      <c r="AA233" s="31">
        <v>7.3593073593073599E-2</v>
      </c>
      <c r="AB233" s="31">
        <v>7.3593073593073599E-2</v>
      </c>
      <c r="AC233" s="60">
        <v>256</v>
      </c>
      <c r="AD233" s="60">
        <v>22</v>
      </c>
      <c r="AE233" s="60">
        <v>234</v>
      </c>
      <c r="AF233" s="31">
        <v>8.59375E-2</v>
      </c>
      <c r="AG233" s="60">
        <v>601</v>
      </c>
      <c r="AH233" s="60">
        <v>16</v>
      </c>
      <c r="AI233" s="60">
        <v>585</v>
      </c>
      <c r="AJ233" s="31">
        <v>2.6622296173044926E-2</v>
      </c>
      <c r="AK233" s="60">
        <v>1456</v>
      </c>
      <c r="AL233" s="60">
        <v>63</v>
      </c>
      <c r="AM233" s="60">
        <v>1393</v>
      </c>
      <c r="AN233" s="62">
        <v>1</v>
      </c>
      <c r="AO233" s="9" t="s">
        <v>412</v>
      </c>
      <c r="AP233" s="9" t="s">
        <v>407</v>
      </c>
      <c r="AQ233" s="9" t="s">
        <v>407</v>
      </c>
      <c r="AR233" s="48" t="s">
        <v>411</v>
      </c>
      <c r="AS233" s="9" t="s">
        <v>407</v>
      </c>
      <c r="AT233" s="9" t="s">
        <v>407</v>
      </c>
    </row>
    <row r="234" spans="1:46" ht="12.75" customHeight="1" x14ac:dyDescent="0.15">
      <c r="A234" s="9" t="s">
        <v>273</v>
      </c>
      <c r="B234" s="9" t="s">
        <v>277</v>
      </c>
      <c r="C234" s="31">
        <v>0.625</v>
      </c>
      <c r="D234" s="45">
        <v>8</v>
      </c>
      <c r="E234" s="46">
        <v>2018</v>
      </c>
      <c r="F234" s="46">
        <v>2014</v>
      </c>
      <c r="G234" s="46" t="s">
        <v>403</v>
      </c>
      <c r="H234" s="9" t="s">
        <v>404</v>
      </c>
      <c r="I234" s="9" t="s">
        <v>405</v>
      </c>
      <c r="J234" s="9" t="s">
        <v>144</v>
      </c>
      <c r="K234" s="29" t="s">
        <v>277</v>
      </c>
      <c r="L234" s="60">
        <v>76</v>
      </c>
      <c r="M234" s="60">
        <v>21</v>
      </c>
      <c r="N234" s="60">
        <v>21</v>
      </c>
      <c r="O234" s="60">
        <v>0</v>
      </c>
      <c r="P234" s="60">
        <v>55</v>
      </c>
      <c r="Q234" s="31">
        <v>0.27631578947368424</v>
      </c>
      <c r="R234" s="61">
        <v>38</v>
      </c>
      <c r="S234" s="61">
        <v>0</v>
      </c>
      <c r="T234" s="60">
        <v>53</v>
      </c>
      <c r="U234" s="60">
        <v>49</v>
      </c>
      <c r="V234" s="60">
        <v>49</v>
      </c>
      <c r="W234" s="60">
        <v>0</v>
      </c>
      <c r="X234" s="60">
        <v>4</v>
      </c>
      <c r="Y234" s="60">
        <v>49</v>
      </c>
      <c r="Z234" s="60">
        <v>4</v>
      </c>
      <c r="AA234" s="31">
        <v>0.92452830188679247</v>
      </c>
      <c r="AB234" s="31">
        <v>0.92452830188679247</v>
      </c>
      <c r="AC234" s="60">
        <v>62</v>
      </c>
      <c r="AD234" s="60">
        <v>181</v>
      </c>
      <c r="AE234" s="60">
        <v>0</v>
      </c>
      <c r="AF234" s="31">
        <v>2.9193548387096775</v>
      </c>
      <c r="AG234" s="60">
        <v>148</v>
      </c>
      <c r="AH234" s="60">
        <v>181</v>
      </c>
      <c r="AI234" s="60">
        <v>0</v>
      </c>
      <c r="AJ234" s="31">
        <v>1.222972972972973</v>
      </c>
      <c r="AK234" s="60">
        <v>339</v>
      </c>
      <c r="AL234" s="60">
        <v>432</v>
      </c>
      <c r="AM234" s="60">
        <v>59</v>
      </c>
      <c r="AN234" s="62">
        <v>0.5</v>
      </c>
      <c r="AO234" s="9" t="s">
        <v>407</v>
      </c>
      <c r="AP234" s="9" t="s">
        <v>412</v>
      </c>
      <c r="AQ234" s="9" t="s">
        <v>407</v>
      </c>
      <c r="AR234" s="48" t="s">
        <v>411</v>
      </c>
      <c r="AS234" s="9" t="s">
        <v>407</v>
      </c>
      <c r="AT234" s="9" t="s">
        <v>412</v>
      </c>
    </row>
    <row r="235" spans="1:46" ht="12.75" customHeight="1" x14ac:dyDescent="0.15">
      <c r="A235" s="9" t="s">
        <v>273</v>
      </c>
      <c r="B235" s="9" t="s">
        <v>278</v>
      </c>
      <c r="C235" s="31">
        <v>0.625</v>
      </c>
      <c r="D235" s="45">
        <v>8</v>
      </c>
      <c r="E235" s="46">
        <v>2018</v>
      </c>
      <c r="F235" s="46">
        <v>2014</v>
      </c>
      <c r="G235" s="46" t="s">
        <v>403</v>
      </c>
      <c r="H235" s="9" t="s">
        <v>404</v>
      </c>
      <c r="I235" s="9" t="s">
        <v>405</v>
      </c>
      <c r="J235" s="9" t="s">
        <v>144</v>
      </c>
      <c r="K235" s="29" t="s">
        <v>278</v>
      </c>
      <c r="L235" s="60">
        <v>1</v>
      </c>
      <c r="M235" s="60">
        <v>0</v>
      </c>
      <c r="N235" s="60">
        <v>0</v>
      </c>
      <c r="O235" s="60">
        <v>0</v>
      </c>
      <c r="P235" s="60">
        <v>1</v>
      </c>
      <c r="Q235" s="31">
        <v>0</v>
      </c>
      <c r="R235" s="61">
        <v>1</v>
      </c>
      <c r="S235" s="61">
        <v>0</v>
      </c>
      <c r="T235" s="60">
        <v>1</v>
      </c>
      <c r="U235" s="60">
        <v>0</v>
      </c>
      <c r="V235" s="60">
        <v>0</v>
      </c>
      <c r="W235" s="60">
        <v>0</v>
      </c>
      <c r="X235" s="60">
        <v>1</v>
      </c>
      <c r="Y235" s="60">
        <v>0</v>
      </c>
      <c r="Z235" s="60">
        <v>1</v>
      </c>
      <c r="AA235" s="31">
        <v>0</v>
      </c>
      <c r="AB235" s="31">
        <v>0</v>
      </c>
      <c r="AC235" s="60">
        <v>0</v>
      </c>
      <c r="AD235" s="60">
        <v>50</v>
      </c>
      <c r="AE235" s="60">
        <v>0</v>
      </c>
      <c r="AF235" s="31" t="s">
        <v>429</v>
      </c>
      <c r="AG235" s="60">
        <v>0</v>
      </c>
      <c r="AH235" s="60">
        <v>518</v>
      </c>
      <c r="AI235" s="60">
        <v>0</v>
      </c>
      <c r="AJ235" s="31" t="s">
        <v>429</v>
      </c>
      <c r="AK235" s="60">
        <v>2</v>
      </c>
      <c r="AL235" s="60">
        <v>568</v>
      </c>
      <c r="AM235" s="60">
        <v>2</v>
      </c>
      <c r="AN235" s="62">
        <v>0.5</v>
      </c>
      <c r="AO235" s="9" t="s">
        <v>407</v>
      </c>
      <c r="AP235" s="9" t="s">
        <v>412</v>
      </c>
      <c r="AQ235" s="9" t="s">
        <v>407</v>
      </c>
      <c r="AR235" s="48" t="s">
        <v>411</v>
      </c>
      <c r="AS235" s="9" t="s">
        <v>407</v>
      </c>
      <c r="AT235" s="9" t="s">
        <v>412</v>
      </c>
    </row>
    <row r="236" spans="1:46" ht="12.75" customHeight="1" x14ac:dyDescent="0.15">
      <c r="A236" s="9" t="s">
        <v>166</v>
      </c>
      <c r="B236" s="9" t="s">
        <v>167</v>
      </c>
      <c r="C236" s="31">
        <v>1</v>
      </c>
      <c r="D236" s="45">
        <v>5</v>
      </c>
      <c r="E236" s="46">
        <v>2017</v>
      </c>
      <c r="F236" s="46">
        <v>2014</v>
      </c>
      <c r="G236" s="46">
        <v>2018</v>
      </c>
      <c r="H236" s="9" t="s">
        <v>422</v>
      </c>
      <c r="I236" s="9" t="s">
        <v>423</v>
      </c>
      <c r="J236" s="9" t="s">
        <v>83</v>
      </c>
      <c r="K236" s="49" t="s">
        <v>167</v>
      </c>
      <c r="L236" s="60">
        <v>34</v>
      </c>
      <c r="M236" s="60">
        <v>0</v>
      </c>
      <c r="N236" s="60">
        <v>0</v>
      </c>
      <c r="O236" s="60">
        <v>0</v>
      </c>
      <c r="P236" s="60">
        <v>34</v>
      </c>
      <c r="Q236" s="31">
        <v>0</v>
      </c>
      <c r="R236" s="61">
        <v>34</v>
      </c>
      <c r="S236" s="61">
        <v>0</v>
      </c>
      <c r="T236" s="60">
        <v>22</v>
      </c>
      <c r="U236" s="60">
        <v>0</v>
      </c>
      <c r="V236" s="60">
        <v>0</v>
      </c>
      <c r="W236" s="60">
        <v>0</v>
      </c>
      <c r="X236" s="60">
        <v>22</v>
      </c>
      <c r="Y236" s="60">
        <v>0</v>
      </c>
      <c r="Z236" s="60">
        <v>22</v>
      </c>
      <c r="AA236" s="31">
        <v>0</v>
      </c>
      <c r="AB236" s="31">
        <v>0</v>
      </c>
      <c r="AC236" s="60">
        <v>27</v>
      </c>
      <c r="AD236" s="60">
        <v>0</v>
      </c>
      <c r="AE236" s="60">
        <v>27</v>
      </c>
      <c r="AF236" s="31">
        <v>0</v>
      </c>
      <c r="AG236" s="60">
        <v>64</v>
      </c>
      <c r="AH236" s="60">
        <v>4</v>
      </c>
      <c r="AI236" s="60">
        <v>60</v>
      </c>
      <c r="AJ236" s="31">
        <v>6.25E-2</v>
      </c>
      <c r="AK236" s="60">
        <v>147</v>
      </c>
      <c r="AL236" s="60">
        <v>4</v>
      </c>
      <c r="AM236" s="60">
        <v>143</v>
      </c>
      <c r="AN236" s="62">
        <v>1</v>
      </c>
      <c r="AO236" s="9" t="s">
        <v>412</v>
      </c>
      <c r="AP236" s="9" t="s">
        <v>407</v>
      </c>
      <c r="AQ236" s="9" t="s">
        <v>407</v>
      </c>
      <c r="AR236" s="48" t="s">
        <v>408</v>
      </c>
      <c r="AS236" s="9" t="s">
        <v>407</v>
      </c>
      <c r="AT236" s="9" t="s">
        <v>407</v>
      </c>
    </row>
    <row r="237" spans="1:46" ht="12.75" customHeight="1" x14ac:dyDescent="0.15">
      <c r="A237" s="9" t="s">
        <v>273</v>
      </c>
      <c r="B237" s="9" t="s">
        <v>279</v>
      </c>
      <c r="C237" s="31">
        <v>0.625</v>
      </c>
      <c r="D237" s="45">
        <v>8</v>
      </c>
      <c r="E237" s="46">
        <v>2018</v>
      </c>
      <c r="F237" s="46">
        <v>2014</v>
      </c>
      <c r="G237" s="46" t="s">
        <v>403</v>
      </c>
      <c r="H237" s="9" t="s">
        <v>404</v>
      </c>
      <c r="I237" s="9" t="s">
        <v>405</v>
      </c>
      <c r="J237" s="9" t="s">
        <v>144</v>
      </c>
      <c r="K237" s="29" t="s">
        <v>279</v>
      </c>
      <c r="L237" s="60">
        <v>71</v>
      </c>
      <c r="M237" s="60">
        <v>9</v>
      </c>
      <c r="N237" s="60">
        <v>9</v>
      </c>
      <c r="O237" s="60">
        <v>0</v>
      </c>
      <c r="P237" s="60">
        <v>62</v>
      </c>
      <c r="Q237" s="31">
        <v>0.12676056338028169</v>
      </c>
      <c r="R237" s="61">
        <v>36</v>
      </c>
      <c r="S237" s="61">
        <v>0</v>
      </c>
      <c r="T237" s="60">
        <v>50</v>
      </c>
      <c r="U237" s="60">
        <v>8</v>
      </c>
      <c r="V237" s="60">
        <v>8</v>
      </c>
      <c r="W237" s="60">
        <v>0</v>
      </c>
      <c r="X237" s="60">
        <v>42</v>
      </c>
      <c r="Y237" s="60">
        <v>8</v>
      </c>
      <c r="Z237" s="60">
        <v>42</v>
      </c>
      <c r="AA237" s="31">
        <v>0.16</v>
      </c>
      <c r="AB237" s="31">
        <v>0.16</v>
      </c>
      <c r="AC237" s="60">
        <v>56</v>
      </c>
      <c r="AD237" s="60">
        <v>6</v>
      </c>
      <c r="AE237" s="60">
        <v>50</v>
      </c>
      <c r="AF237" s="31">
        <v>0.10714285714285714</v>
      </c>
      <c r="AG237" s="60">
        <v>131</v>
      </c>
      <c r="AH237" s="60">
        <v>320</v>
      </c>
      <c r="AI237" s="60">
        <v>0</v>
      </c>
      <c r="AJ237" s="31">
        <v>2.4427480916030535</v>
      </c>
      <c r="AK237" s="60">
        <v>308</v>
      </c>
      <c r="AL237" s="60">
        <v>343</v>
      </c>
      <c r="AM237" s="60">
        <v>154</v>
      </c>
      <c r="AN237" s="62">
        <v>0.5</v>
      </c>
      <c r="AO237" s="9" t="s">
        <v>407</v>
      </c>
      <c r="AP237" s="9" t="s">
        <v>412</v>
      </c>
      <c r="AQ237" s="9" t="s">
        <v>407</v>
      </c>
      <c r="AR237" s="48" t="s">
        <v>438</v>
      </c>
      <c r="AS237" s="9" t="s">
        <v>407</v>
      </c>
      <c r="AT237" s="9" t="s">
        <v>412</v>
      </c>
    </row>
    <row r="238" spans="1:46" ht="12.75" customHeight="1" x14ac:dyDescent="0.15">
      <c r="A238" s="9" t="s">
        <v>273</v>
      </c>
      <c r="B238" s="9" t="s">
        <v>280</v>
      </c>
      <c r="C238" s="31">
        <v>0.625</v>
      </c>
      <c r="D238" s="45">
        <v>8</v>
      </c>
      <c r="E238" s="46">
        <v>2018</v>
      </c>
      <c r="F238" s="46">
        <v>2014</v>
      </c>
      <c r="G238" s="46" t="s">
        <v>403</v>
      </c>
      <c r="H238" s="9" t="s">
        <v>404</v>
      </c>
      <c r="I238" s="9" t="s">
        <v>405</v>
      </c>
      <c r="J238" s="9" t="s">
        <v>144</v>
      </c>
      <c r="K238" s="29" t="s">
        <v>280</v>
      </c>
      <c r="L238" s="60">
        <v>76</v>
      </c>
      <c r="M238" s="60">
        <v>0</v>
      </c>
      <c r="N238" s="60">
        <v>0</v>
      </c>
      <c r="O238" s="60">
        <v>0</v>
      </c>
      <c r="P238" s="60">
        <v>76</v>
      </c>
      <c r="Q238" s="31">
        <v>0</v>
      </c>
      <c r="R238" s="61">
        <v>38</v>
      </c>
      <c r="S238" s="61">
        <v>0</v>
      </c>
      <c r="T238" s="60">
        <v>53</v>
      </c>
      <c r="U238" s="60">
        <v>0</v>
      </c>
      <c r="V238" s="60">
        <v>0</v>
      </c>
      <c r="W238" s="60">
        <v>0</v>
      </c>
      <c r="X238" s="60">
        <v>53</v>
      </c>
      <c r="Y238" s="60">
        <v>0</v>
      </c>
      <c r="Z238" s="60">
        <v>53</v>
      </c>
      <c r="AA238" s="31">
        <v>0</v>
      </c>
      <c r="AB238" s="31">
        <v>0</v>
      </c>
      <c r="AC238" s="60">
        <v>61</v>
      </c>
      <c r="AD238" s="60">
        <v>17</v>
      </c>
      <c r="AE238" s="60">
        <v>44</v>
      </c>
      <c r="AF238" s="31">
        <v>0.27868852459016391</v>
      </c>
      <c r="AG238" s="60">
        <v>137</v>
      </c>
      <c r="AH238" s="60">
        <v>142</v>
      </c>
      <c r="AI238" s="60">
        <v>0</v>
      </c>
      <c r="AJ238" s="31">
        <v>1.0364963503649636</v>
      </c>
      <c r="AK238" s="60">
        <v>327</v>
      </c>
      <c r="AL238" s="60">
        <v>159</v>
      </c>
      <c r="AM238" s="60">
        <v>173</v>
      </c>
      <c r="AN238" s="62">
        <v>0.5</v>
      </c>
      <c r="AO238" s="9" t="s">
        <v>407</v>
      </c>
      <c r="AP238" s="9" t="s">
        <v>412</v>
      </c>
      <c r="AQ238" s="9" t="s">
        <v>407</v>
      </c>
      <c r="AR238" s="48" t="s">
        <v>411</v>
      </c>
      <c r="AS238" s="9" t="s">
        <v>407</v>
      </c>
      <c r="AT238" s="9" t="s">
        <v>412</v>
      </c>
    </row>
    <row r="239" spans="1:46" ht="12.75" customHeight="1" x14ac:dyDescent="0.15">
      <c r="A239" s="9" t="s">
        <v>229</v>
      </c>
      <c r="B239" s="9" t="s">
        <v>237</v>
      </c>
      <c r="C239" s="31">
        <v>0.5</v>
      </c>
      <c r="D239" s="45">
        <v>8</v>
      </c>
      <c r="E239" s="46">
        <v>2019</v>
      </c>
      <c r="F239" s="46">
        <v>2015</v>
      </c>
      <c r="G239" s="46">
        <v>2022</v>
      </c>
      <c r="H239" s="9" t="s">
        <v>413</v>
      </c>
      <c r="I239" s="9" t="s">
        <v>414</v>
      </c>
      <c r="J239" s="9" t="s">
        <v>67</v>
      </c>
      <c r="K239" s="49" t="s">
        <v>237</v>
      </c>
      <c r="L239" s="60">
        <v>6</v>
      </c>
      <c r="M239" s="60">
        <v>2</v>
      </c>
      <c r="N239" s="60">
        <v>2</v>
      </c>
      <c r="O239" s="60">
        <v>0</v>
      </c>
      <c r="P239" s="60">
        <v>4</v>
      </c>
      <c r="Q239" s="31">
        <v>0.33333333333333331</v>
      </c>
      <c r="R239" s="61">
        <v>3</v>
      </c>
      <c r="S239" s="61">
        <v>0</v>
      </c>
      <c r="T239" s="60">
        <v>4</v>
      </c>
      <c r="U239" s="60">
        <v>0</v>
      </c>
      <c r="V239" s="60">
        <v>0</v>
      </c>
      <c r="W239" s="60">
        <v>0</v>
      </c>
      <c r="X239" s="60">
        <v>4</v>
      </c>
      <c r="Y239" s="60">
        <v>0</v>
      </c>
      <c r="Z239" s="60">
        <v>4</v>
      </c>
      <c r="AA239" s="31">
        <v>0</v>
      </c>
      <c r="AB239" s="31">
        <v>0</v>
      </c>
      <c r="AC239" s="60">
        <v>4</v>
      </c>
      <c r="AD239" s="60">
        <v>3</v>
      </c>
      <c r="AE239" s="60">
        <v>1</v>
      </c>
      <c r="AF239" s="31">
        <v>0.75</v>
      </c>
      <c r="AG239" s="60">
        <v>4</v>
      </c>
      <c r="AH239" s="60">
        <v>1</v>
      </c>
      <c r="AI239" s="60">
        <v>3</v>
      </c>
      <c r="AJ239" s="31">
        <v>0.25</v>
      </c>
      <c r="AK239" s="60">
        <v>18</v>
      </c>
      <c r="AL239" s="60">
        <v>6</v>
      </c>
      <c r="AM239" s="60">
        <v>12</v>
      </c>
      <c r="AN239" s="62">
        <v>0.5</v>
      </c>
      <c r="AO239" s="9" t="s">
        <v>412</v>
      </c>
      <c r="AP239" s="9" t="s">
        <v>407</v>
      </c>
      <c r="AQ239" s="9" t="s">
        <v>407</v>
      </c>
      <c r="AR239" s="48" t="s">
        <v>411</v>
      </c>
      <c r="AS239" s="9" t="s">
        <v>407</v>
      </c>
      <c r="AT239" s="9" t="s">
        <v>407</v>
      </c>
    </row>
    <row r="240" spans="1:46" ht="12.75" customHeight="1" x14ac:dyDescent="0.15">
      <c r="A240" s="9" t="s">
        <v>1131</v>
      </c>
      <c r="B240" s="9" t="s">
        <v>1132</v>
      </c>
      <c r="C240" s="31">
        <v>1</v>
      </c>
      <c r="D240" s="45">
        <v>5</v>
      </c>
      <c r="E240" s="46">
        <v>2017</v>
      </c>
      <c r="F240" s="46">
        <v>2014</v>
      </c>
      <c r="G240" s="46">
        <v>2018</v>
      </c>
      <c r="H240" s="9" t="s">
        <v>422</v>
      </c>
      <c r="I240" s="9" t="s">
        <v>423</v>
      </c>
      <c r="J240" s="9" t="s">
        <v>83</v>
      </c>
      <c r="K240" s="49" t="s">
        <v>1132</v>
      </c>
      <c r="L240" s="60" t="e">
        <v>#N/A</v>
      </c>
      <c r="M240" s="60">
        <v>0</v>
      </c>
      <c r="N240" s="60">
        <v>0</v>
      </c>
      <c r="O240" s="60">
        <v>0</v>
      </c>
      <c r="P240" s="60" t="e">
        <v>#N/A</v>
      </c>
      <c r="Q240" s="31" t="s">
        <v>408</v>
      </c>
      <c r="R240" s="61" t="e">
        <v>#N/A</v>
      </c>
      <c r="S240" s="61" t="e">
        <v>#N/A</v>
      </c>
      <c r="T240" s="60" t="e">
        <v>#N/A</v>
      </c>
      <c r="U240" s="60">
        <v>0</v>
      </c>
      <c r="V240" s="60">
        <v>0</v>
      </c>
      <c r="W240" s="60">
        <v>0</v>
      </c>
      <c r="X240" s="60" t="e">
        <v>#N/A</v>
      </c>
      <c r="Y240" s="60" t="e">
        <v>#N/A</v>
      </c>
      <c r="Z240" s="60" t="e">
        <v>#N/A</v>
      </c>
      <c r="AA240" s="31" t="s">
        <v>408</v>
      </c>
      <c r="AB240" s="31" t="s">
        <v>408</v>
      </c>
      <c r="AC240" s="60" t="e">
        <v>#N/A</v>
      </c>
      <c r="AD240" s="60">
        <v>0</v>
      </c>
      <c r="AE240" s="60" t="e">
        <v>#N/A</v>
      </c>
      <c r="AF240" s="31" t="s">
        <v>408</v>
      </c>
      <c r="AG240" s="60" t="e">
        <v>#N/A</v>
      </c>
      <c r="AH240" s="60">
        <v>0</v>
      </c>
      <c r="AI240" s="60" t="e">
        <v>#N/A</v>
      </c>
      <c r="AJ240" s="31" t="s">
        <v>408</v>
      </c>
      <c r="AK240" s="60" t="e">
        <v>#N/A</v>
      </c>
      <c r="AL240" s="60">
        <v>0</v>
      </c>
      <c r="AM240" s="60" t="e">
        <v>#N/A</v>
      </c>
      <c r="AN240" s="62">
        <v>1</v>
      </c>
      <c r="AO240" s="9" t="s">
        <v>412</v>
      </c>
      <c r="AP240" s="9" t="s">
        <v>407</v>
      </c>
      <c r="AQ240" s="9" t="s">
        <v>407</v>
      </c>
      <c r="AR240" s="48" t="s">
        <v>408</v>
      </c>
      <c r="AS240" s="9" t="s">
        <v>412</v>
      </c>
      <c r="AT240" s="9" t="s">
        <v>407</v>
      </c>
    </row>
    <row r="241" spans="1:46" ht="12.75" customHeight="1" x14ac:dyDescent="0.15">
      <c r="A241" s="9" t="s">
        <v>162</v>
      </c>
      <c r="B241" s="9" t="s">
        <v>1140</v>
      </c>
      <c r="C241" s="31">
        <v>0.375</v>
      </c>
      <c r="D241" s="45">
        <v>8</v>
      </c>
      <c r="E241" s="46">
        <v>2020</v>
      </c>
      <c r="F241" s="46">
        <v>2016</v>
      </c>
      <c r="G241" s="46">
        <v>2023</v>
      </c>
      <c r="H241" s="9" t="s">
        <v>459</v>
      </c>
      <c r="I241" s="9" t="s">
        <v>460</v>
      </c>
      <c r="J241" s="9" t="s">
        <v>163</v>
      </c>
      <c r="K241" s="49" t="s">
        <v>1140</v>
      </c>
      <c r="L241" s="60" t="e">
        <v>#N/A</v>
      </c>
      <c r="M241" s="60">
        <v>0</v>
      </c>
      <c r="N241" s="60">
        <v>0</v>
      </c>
      <c r="O241" s="60">
        <v>0</v>
      </c>
      <c r="P241" s="60" t="e">
        <v>#N/A</v>
      </c>
      <c r="Q241" s="31" t="s">
        <v>408</v>
      </c>
      <c r="R241" s="61" t="e">
        <v>#N/A</v>
      </c>
      <c r="S241" s="61" t="e">
        <v>#N/A</v>
      </c>
      <c r="T241" s="60" t="e">
        <v>#N/A</v>
      </c>
      <c r="U241" s="60">
        <v>0</v>
      </c>
      <c r="V241" s="60">
        <v>0</v>
      </c>
      <c r="W241" s="60">
        <v>0</v>
      </c>
      <c r="X241" s="60" t="e">
        <v>#N/A</v>
      </c>
      <c r="Y241" s="60" t="e">
        <v>#N/A</v>
      </c>
      <c r="Z241" s="60" t="e">
        <v>#N/A</v>
      </c>
      <c r="AA241" s="31" t="s">
        <v>408</v>
      </c>
      <c r="AB241" s="31" t="s">
        <v>408</v>
      </c>
      <c r="AC241" s="60" t="e">
        <v>#N/A</v>
      </c>
      <c r="AD241" s="60">
        <v>0</v>
      </c>
      <c r="AE241" s="60" t="e">
        <v>#N/A</v>
      </c>
      <c r="AF241" s="31" t="s">
        <v>408</v>
      </c>
      <c r="AG241" s="60" t="e">
        <v>#N/A</v>
      </c>
      <c r="AH241" s="60">
        <v>0</v>
      </c>
      <c r="AI241" s="60" t="e">
        <v>#N/A</v>
      </c>
      <c r="AJ241" s="31" t="s">
        <v>408</v>
      </c>
      <c r="AK241" s="60" t="e">
        <v>#N/A</v>
      </c>
      <c r="AL241" s="60">
        <v>0</v>
      </c>
      <c r="AM241" s="60" t="e">
        <v>#N/A</v>
      </c>
      <c r="AN241" s="62">
        <v>0.375</v>
      </c>
      <c r="AO241" s="9" t="s">
        <v>412</v>
      </c>
      <c r="AP241" s="9" t="s">
        <v>407</v>
      </c>
      <c r="AQ241" s="9" t="s">
        <v>407</v>
      </c>
      <c r="AR241" s="48" t="s">
        <v>408</v>
      </c>
      <c r="AS241" s="9" t="s">
        <v>412</v>
      </c>
      <c r="AT241" s="9" t="s">
        <v>407</v>
      </c>
    </row>
    <row r="242" spans="1:46" ht="12.75" customHeight="1" x14ac:dyDescent="0.15">
      <c r="A242" s="9" t="s">
        <v>273</v>
      </c>
      <c r="B242" s="9" t="s">
        <v>281</v>
      </c>
      <c r="C242" s="31">
        <v>0.625</v>
      </c>
      <c r="D242" s="45">
        <v>8</v>
      </c>
      <c r="E242" s="46">
        <v>2018</v>
      </c>
      <c r="F242" s="46">
        <v>2014</v>
      </c>
      <c r="G242" s="46" t="s">
        <v>403</v>
      </c>
      <c r="H242" s="9" t="s">
        <v>404</v>
      </c>
      <c r="I242" s="9" t="s">
        <v>405</v>
      </c>
      <c r="J242" s="9" t="s">
        <v>144</v>
      </c>
      <c r="K242" s="29" t="s">
        <v>281</v>
      </c>
      <c r="L242" s="60">
        <v>83</v>
      </c>
      <c r="M242" s="60">
        <v>0</v>
      </c>
      <c r="N242" s="60">
        <v>0</v>
      </c>
      <c r="O242" s="60">
        <v>0</v>
      </c>
      <c r="P242" s="60">
        <v>83</v>
      </c>
      <c r="Q242" s="31">
        <v>0</v>
      </c>
      <c r="R242" s="61">
        <v>42</v>
      </c>
      <c r="S242" s="61">
        <v>0</v>
      </c>
      <c r="T242" s="60">
        <v>59</v>
      </c>
      <c r="U242" s="60">
        <v>0</v>
      </c>
      <c r="V242" s="60">
        <v>0</v>
      </c>
      <c r="W242" s="60">
        <v>0</v>
      </c>
      <c r="X242" s="60">
        <v>59</v>
      </c>
      <c r="Y242" s="60">
        <v>0</v>
      </c>
      <c r="Z242" s="60">
        <v>59</v>
      </c>
      <c r="AA242" s="31">
        <v>0</v>
      </c>
      <c r="AB242" s="31">
        <v>0</v>
      </c>
      <c r="AC242" s="60">
        <v>65</v>
      </c>
      <c r="AD242" s="60">
        <v>6</v>
      </c>
      <c r="AE242" s="60">
        <v>59</v>
      </c>
      <c r="AF242" s="31">
        <v>9.2307692307692313E-2</v>
      </c>
      <c r="AG242" s="60">
        <v>151</v>
      </c>
      <c r="AH242" s="60">
        <v>30</v>
      </c>
      <c r="AI242" s="60">
        <v>121</v>
      </c>
      <c r="AJ242" s="31">
        <v>0.19867549668874171</v>
      </c>
      <c r="AK242" s="60">
        <v>358</v>
      </c>
      <c r="AL242" s="60">
        <v>36</v>
      </c>
      <c r="AM242" s="60">
        <v>322</v>
      </c>
      <c r="AN242" s="62">
        <v>0.5</v>
      </c>
      <c r="AO242" s="9" t="s">
        <v>412</v>
      </c>
      <c r="AP242" s="9" t="s">
        <v>407</v>
      </c>
      <c r="AQ242" s="9" t="s">
        <v>407</v>
      </c>
      <c r="AR242" s="48" t="s">
        <v>411</v>
      </c>
      <c r="AS242" s="9" t="s">
        <v>407</v>
      </c>
      <c r="AT242" s="9" t="s">
        <v>407</v>
      </c>
    </row>
    <row r="243" spans="1:46" ht="12.75" customHeight="1" x14ac:dyDescent="0.15">
      <c r="A243" s="9" t="s">
        <v>416</v>
      </c>
      <c r="B243" s="9" t="s">
        <v>437</v>
      </c>
      <c r="C243" s="31">
        <v>0.75</v>
      </c>
      <c r="D243" s="45">
        <v>8</v>
      </c>
      <c r="E243" s="46">
        <v>2017</v>
      </c>
      <c r="F243" s="46">
        <v>2013</v>
      </c>
      <c r="G243" s="46">
        <v>2020</v>
      </c>
      <c r="H243" s="9" t="s">
        <v>512</v>
      </c>
      <c r="I243" s="9" t="s">
        <v>513</v>
      </c>
      <c r="J243" s="9" t="s">
        <v>417</v>
      </c>
      <c r="K243" s="49" t="s">
        <v>437</v>
      </c>
      <c r="L243" s="60">
        <v>77</v>
      </c>
      <c r="M243" s="60">
        <v>90</v>
      </c>
      <c r="N243" s="60">
        <v>90</v>
      </c>
      <c r="O243" s="60">
        <v>0</v>
      </c>
      <c r="P243" s="60">
        <v>0</v>
      </c>
      <c r="Q243" s="31">
        <v>1.1688311688311688</v>
      </c>
      <c r="R243" s="61">
        <v>39</v>
      </c>
      <c r="S243" s="61">
        <v>51</v>
      </c>
      <c r="T243" s="60">
        <v>59</v>
      </c>
      <c r="U243" s="60">
        <v>88</v>
      </c>
      <c r="V243" s="60">
        <v>88</v>
      </c>
      <c r="W243" s="60">
        <v>0</v>
      </c>
      <c r="X243" s="60">
        <v>0</v>
      </c>
      <c r="Y243" s="60">
        <v>139</v>
      </c>
      <c r="Z243" s="60">
        <v>0</v>
      </c>
      <c r="AA243" s="31">
        <v>1.4915254237288136</v>
      </c>
      <c r="AB243" s="31">
        <v>2.3559322033898304</v>
      </c>
      <c r="AC243" s="60">
        <v>54</v>
      </c>
      <c r="AD243" s="60">
        <v>21</v>
      </c>
      <c r="AE243" s="60">
        <v>33</v>
      </c>
      <c r="AF243" s="31">
        <v>0.3888888888888889</v>
      </c>
      <c r="AG243" s="60">
        <v>119</v>
      </c>
      <c r="AH243" s="60">
        <v>96</v>
      </c>
      <c r="AI243" s="60">
        <v>23</v>
      </c>
      <c r="AJ243" s="31">
        <v>0.80672268907563027</v>
      </c>
      <c r="AK243" s="60">
        <v>309</v>
      </c>
      <c r="AL243" s="60">
        <v>295</v>
      </c>
      <c r="AM243" s="60">
        <v>56</v>
      </c>
      <c r="AN243" s="62">
        <v>0.5</v>
      </c>
      <c r="AO243" s="9" t="s">
        <v>407</v>
      </c>
      <c r="AP243" s="9" t="s">
        <v>407</v>
      </c>
      <c r="AQ243" s="9" t="s">
        <v>412</v>
      </c>
      <c r="AR243" s="48" t="s">
        <v>411</v>
      </c>
      <c r="AS243" s="9" t="s">
        <v>412</v>
      </c>
      <c r="AT243" s="9" t="s">
        <v>407</v>
      </c>
    </row>
    <row r="244" spans="1:46" ht="12.75" customHeight="1" x14ac:dyDescent="0.15">
      <c r="A244" s="9" t="s">
        <v>227</v>
      </c>
      <c r="B244" s="50" t="s">
        <v>521</v>
      </c>
      <c r="C244" s="31">
        <v>0.375</v>
      </c>
      <c r="D244" s="45">
        <v>8</v>
      </c>
      <c r="E244" s="46">
        <v>2020</v>
      </c>
      <c r="F244" s="46">
        <v>2016</v>
      </c>
      <c r="G244" s="46">
        <v>2023</v>
      </c>
      <c r="H244" s="9" t="s">
        <v>459</v>
      </c>
      <c r="I244" s="9" t="s">
        <v>460</v>
      </c>
      <c r="J244" s="9" t="s">
        <v>163</v>
      </c>
      <c r="K244" s="29" t="s">
        <v>521</v>
      </c>
      <c r="L244" s="60">
        <v>253</v>
      </c>
      <c r="M244" s="60">
        <v>0</v>
      </c>
      <c r="N244" s="60">
        <v>0</v>
      </c>
      <c r="O244" s="60">
        <v>0</v>
      </c>
      <c r="P244" s="60">
        <v>253</v>
      </c>
      <c r="Q244" s="31">
        <v>0</v>
      </c>
      <c r="R244" s="61">
        <v>95</v>
      </c>
      <c r="S244" s="61">
        <v>0</v>
      </c>
      <c r="T244" s="60">
        <v>190</v>
      </c>
      <c r="U244" s="60">
        <v>0</v>
      </c>
      <c r="V244" s="60">
        <v>0</v>
      </c>
      <c r="W244" s="60">
        <v>0</v>
      </c>
      <c r="X244" s="60">
        <v>190</v>
      </c>
      <c r="Y244" s="60">
        <v>0</v>
      </c>
      <c r="Z244" s="60">
        <v>190</v>
      </c>
      <c r="AA244" s="31">
        <v>0</v>
      </c>
      <c r="AB244" s="31">
        <v>0</v>
      </c>
      <c r="AC244" s="60">
        <v>204</v>
      </c>
      <c r="AD244" s="60">
        <v>20</v>
      </c>
      <c r="AE244" s="60">
        <v>184</v>
      </c>
      <c r="AF244" s="31">
        <v>9.8039215686274508E-2</v>
      </c>
      <c r="AG244" s="60">
        <v>467</v>
      </c>
      <c r="AH244" s="60">
        <v>0</v>
      </c>
      <c r="AI244" s="60">
        <v>467</v>
      </c>
      <c r="AJ244" s="31">
        <v>0</v>
      </c>
      <c r="AK244" s="60">
        <v>1114</v>
      </c>
      <c r="AL244" s="60">
        <v>20</v>
      </c>
      <c r="AM244" s="60">
        <v>1094</v>
      </c>
      <c r="AN244" s="62">
        <v>0.375</v>
      </c>
      <c r="AO244" s="9" t="s">
        <v>412</v>
      </c>
      <c r="AP244" s="9" t="s">
        <v>407</v>
      </c>
      <c r="AQ244" s="9" t="s">
        <v>407</v>
      </c>
      <c r="AR244" s="48" t="s">
        <v>411</v>
      </c>
      <c r="AS244" s="9" t="s">
        <v>407</v>
      </c>
      <c r="AT244" s="9" t="s">
        <v>407</v>
      </c>
    </row>
    <row r="245" spans="1:46" ht="12.75" customHeight="1" x14ac:dyDescent="0.15">
      <c r="A245" s="9" t="s">
        <v>273</v>
      </c>
      <c r="B245" s="9" t="s">
        <v>282</v>
      </c>
      <c r="C245" s="63">
        <v>0.625</v>
      </c>
      <c r="D245" s="64">
        <v>8</v>
      </c>
      <c r="E245" s="65">
        <v>2018</v>
      </c>
      <c r="F245" s="65">
        <v>2014</v>
      </c>
      <c r="G245" s="65" t="s">
        <v>403</v>
      </c>
      <c r="H245" s="50" t="s">
        <v>404</v>
      </c>
      <c r="I245" s="50" t="s">
        <v>405</v>
      </c>
      <c r="J245" s="50" t="s">
        <v>144</v>
      </c>
      <c r="K245" s="49" t="s">
        <v>282</v>
      </c>
      <c r="L245" s="66">
        <v>411</v>
      </c>
      <c r="M245" s="60">
        <v>238</v>
      </c>
      <c r="N245" s="60">
        <v>90</v>
      </c>
      <c r="O245" s="60">
        <v>148</v>
      </c>
      <c r="P245" s="60">
        <v>173</v>
      </c>
      <c r="Q245" s="31">
        <v>0.57907542579075422</v>
      </c>
      <c r="R245" s="61">
        <v>206</v>
      </c>
      <c r="S245" s="61">
        <v>32</v>
      </c>
      <c r="T245" s="60">
        <v>299</v>
      </c>
      <c r="U245" s="60">
        <v>114</v>
      </c>
      <c r="V245" s="60">
        <v>114</v>
      </c>
      <c r="W245" s="60">
        <v>0</v>
      </c>
      <c r="X245" s="60">
        <v>185</v>
      </c>
      <c r="Y245" s="60">
        <v>146</v>
      </c>
      <c r="Z245" s="60">
        <v>153</v>
      </c>
      <c r="AA245" s="31">
        <v>0.38127090301003347</v>
      </c>
      <c r="AB245" s="31">
        <v>0.48829431438127091</v>
      </c>
      <c r="AC245" s="60">
        <v>337</v>
      </c>
      <c r="AD245" s="60">
        <v>3</v>
      </c>
      <c r="AE245" s="60">
        <v>334</v>
      </c>
      <c r="AF245" s="31">
        <v>8.9020771513353119E-3</v>
      </c>
      <c r="AG245" s="60">
        <v>794</v>
      </c>
      <c r="AH245" s="60">
        <v>802</v>
      </c>
      <c r="AI245" s="60">
        <v>0</v>
      </c>
      <c r="AJ245" s="31">
        <v>1.0100755667506298</v>
      </c>
      <c r="AK245" s="60">
        <v>1841</v>
      </c>
      <c r="AL245" s="60">
        <v>1157</v>
      </c>
      <c r="AM245" s="60">
        <v>692</v>
      </c>
      <c r="AN245" s="62">
        <v>0.5</v>
      </c>
      <c r="AO245" s="9" t="s">
        <v>407</v>
      </c>
      <c r="AP245" s="9" t="s">
        <v>412</v>
      </c>
      <c r="AQ245" s="9" t="s">
        <v>407</v>
      </c>
      <c r="AR245" s="48" t="s">
        <v>411</v>
      </c>
      <c r="AS245" s="9" t="s">
        <v>407</v>
      </c>
      <c r="AT245" s="9" t="s">
        <v>412</v>
      </c>
    </row>
    <row r="246" spans="1:46" ht="12.75" customHeight="1" x14ac:dyDescent="0.15">
      <c r="A246" s="9" t="s">
        <v>227</v>
      </c>
      <c r="B246" s="9" t="s">
        <v>227</v>
      </c>
      <c r="C246" s="31">
        <v>0.375</v>
      </c>
      <c r="D246" s="45">
        <v>8</v>
      </c>
      <c r="E246" s="46">
        <v>2020</v>
      </c>
      <c r="F246" s="46">
        <v>2016</v>
      </c>
      <c r="G246" s="46">
        <v>2023</v>
      </c>
      <c r="H246" s="9" t="s">
        <v>459</v>
      </c>
      <c r="I246" s="9" t="s">
        <v>460</v>
      </c>
      <c r="J246" s="9" t="s">
        <v>163</v>
      </c>
      <c r="K246" s="49" t="s">
        <v>227</v>
      </c>
      <c r="L246" s="60">
        <v>1352</v>
      </c>
      <c r="M246" s="60">
        <v>23</v>
      </c>
      <c r="N246" s="60">
        <v>17</v>
      </c>
      <c r="O246" s="60">
        <v>6</v>
      </c>
      <c r="P246" s="60">
        <v>1329</v>
      </c>
      <c r="Q246" s="31">
        <v>1.7011834319526627E-2</v>
      </c>
      <c r="R246" s="61">
        <v>507</v>
      </c>
      <c r="S246" s="61">
        <v>0</v>
      </c>
      <c r="T246" s="60">
        <v>1056</v>
      </c>
      <c r="U246" s="60">
        <v>309</v>
      </c>
      <c r="V246" s="60">
        <v>253</v>
      </c>
      <c r="W246" s="60">
        <v>56</v>
      </c>
      <c r="X246" s="60">
        <v>747</v>
      </c>
      <c r="Y246" s="60">
        <v>309</v>
      </c>
      <c r="Z246" s="60">
        <v>747</v>
      </c>
      <c r="AA246" s="31">
        <v>0.29261363636363635</v>
      </c>
      <c r="AB246" s="31">
        <v>0.29261363636363635</v>
      </c>
      <c r="AC246" s="60">
        <v>1091</v>
      </c>
      <c r="AD246" s="60">
        <v>181</v>
      </c>
      <c r="AE246" s="60">
        <v>910</v>
      </c>
      <c r="AF246" s="31">
        <v>0.16590284142988085</v>
      </c>
      <c r="AG246" s="60">
        <v>2600</v>
      </c>
      <c r="AH246" s="60">
        <v>75</v>
      </c>
      <c r="AI246" s="60">
        <v>2525</v>
      </c>
      <c r="AJ246" s="31">
        <v>2.8846153846153848E-2</v>
      </c>
      <c r="AK246" s="60">
        <v>6099</v>
      </c>
      <c r="AL246" s="60">
        <v>588</v>
      </c>
      <c r="AM246" s="60">
        <v>5511</v>
      </c>
      <c r="AN246" s="62">
        <v>0.375</v>
      </c>
      <c r="AO246" s="9" t="s">
        <v>412</v>
      </c>
      <c r="AP246" s="9" t="s">
        <v>407</v>
      </c>
      <c r="AQ246" s="9" t="s">
        <v>407</v>
      </c>
      <c r="AR246" s="48" t="s">
        <v>411</v>
      </c>
      <c r="AS246" s="9" t="s">
        <v>407</v>
      </c>
      <c r="AT246" s="9" t="s">
        <v>407</v>
      </c>
    </row>
    <row r="247" spans="1:46" ht="12.75" customHeight="1" x14ac:dyDescent="0.15">
      <c r="A247" s="9" t="s">
        <v>273</v>
      </c>
      <c r="B247" s="9" t="s">
        <v>283</v>
      </c>
      <c r="C247" s="31">
        <v>0.625</v>
      </c>
      <c r="D247" s="45">
        <v>8</v>
      </c>
      <c r="E247" s="46">
        <v>2018</v>
      </c>
      <c r="F247" s="46">
        <v>2014</v>
      </c>
      <c r="G247" s="46" t="s">
        <v>403</v>
      </c>
      <c r="H247" s="9" t="s">
        <v>404</v>
      </c>
      <c r="I247" s="9" t="s">
        <v>405</v>
      </c>
      <c r="J247" s="9" t="s">
        <v>144</v>
      </c>
      <c r="K247" s="49" t="s">
        <v>283</v>
      </c>
      <c r="L247" s="60">
        <v>164</v>
      </c>
      <c r="M247" s="60">
        <v>13</v>
      </c>
      <c r="N247" s="60">
        <v>13</v>
      </c>
      <c r="O247" s="60">
        <v>0</v>
      </c>
      <c r="P247" s="60">
        <v>151</v>
      </c>
      <c r="Q247" s="31">
        <v>7.926829268292683E-2</v>
      </c>
      <c r="R247" s="61">
        <v>82</v>
      </c>
      <c r="S247" s="61">
        <v>0</v>
      </c>
      <c r="T247" s="60">
        <v>120</v>
      </c>
      <c r="U247" s="60">
        <v>47</v>
      </c>
      <c r="V247" s="60">
        <v>47</v>
      </c>
      <c r="W247" s="60">
        <v>0</v>
      </c>
      <c r="X247" s="60">
        <v>73</v>
      </c>
      <c r="Y247" s="60">
        <v>47</v>
      </c>
      <c r="Z247" s="60">
        <v>73</v>
      </c>
      <c r="AA247" s="31">
        <v>0.39166666666666666</v>
      </c>
      <c r="AB247" s="31">
        <v>0.39166666666666666</v>
      </c>
      <c r="AC247" s="60">
        <v>135</v>
      </c>
      <c r="AD247" s="60">
        <v>79</v>
      </c>
      <c r="AE247" s="60">
        <v>56</v>
      </c>
      <c r="AF247" s="31">
        <v>0.58518518518518514</v>
      </c>
      <c r="AG247" s="60">
        <v>328</v>
      </c>
      <c r="AH247" s="60">
        <v>102</v>
      </c>
      <c r="AI247" s="60">
        <v>226</v>
      </c>
      <c r="AJ247" s="31">
        <v>0.31097560975609756</v>
      </c>
      <c r="AK247" s="60">
        <v>747</v>
      </c>
      <c r="AL247" s="60">
        <v>241</v>
      </c>
      <c r="AM247" s="60">
        <v>506</v>
      </c>
      <c r="AN247" s="62">
        <v>0.5</v>
      </c>
      <c r="AO247" s="9" t="s">
        <v>412</v>
      </c>
      <c r="AP247" s="9" t="s">
        <v>407</v>
      </c>
      <c r="AQ247" s="9" t="s">
        <v>407</v>
      </c>
      <c r="AR247" s="48" t="s">
        <v>438</v>
      </c>
      <c r="AS247" s="9" t="s">
        <v>407</v>
      </c>
      <c r="AT247" s="9" t="s">
        <v>407</v>
      </c>
    </row>
    <row r="248" spans="1:46" ht="12.75" customHeight="1" x14ac:dyDescent="0.15">
      <c r="A248" s="9" t="s">
        <v>229</v>
      </c>
      <c r="B248" s="9" t="s">
        <v>238</v>
      </c>
      <c r="C248" s="31">
        <v>0.5</v>
      </c>
      <c r="D248" s="45">
        <v>8</v>
      </c>
      <c r="E248" s="46">
        <v>2019</v>
      </c>
      <c r="F248" s="46">
        <v>2015</v>
      </c>
      <c r="G248" s="46">
        <v>2022</v>
      </c>
      <c r="H248" s="9" t="s">
        <v>413</v>
      </c>
      <c r="I248" s="9" t="s">
        <v>414</v>
      </c>
      <c r="J248" s="9" t="s">
        <v>67</v>
      </c>
      <c r="K248" s="49" t="s">
        <v>238</v>
      </c>
      <c r="L248" s="60">
        <v>33</v>
      </c>
      <c r="M248" s="60">
        <v>15</v>
      </c>
      <c r="N248" s="60">
        <v>12</v>
      </c>
      <c r="O248" s="60">
        <v>3</v>
      </c>
      <c r="P248" s="60">
        <v>18</v>
      </c>
      <c r="Q248" s="31">
        <v>0.45454545454545453</v>
      </c>
      <c r="R248" s="61">
        <v>17</v>
      </c>
      <c r="S248" s="61">
        <v>0</v>
      </c>
      <c r="T248" s="60">
        <v>17</v>
      </c>
      <c r="U248" s="60">
        <v>21</v>
      </c>
      <c r="V248" s="60">
        <v>20</v>
      </c>
      <c r="W248" s="60">
        <v>1</v>
      </c>
      <c r="X248" s="60">
        <v>0</v>
      </c>
      <c r="Y248" s="60">
        <v>21</v>
      </c>
      <c r="Z248" s="60">
        <v>0</v>
      </c>
      <c r="AA248" s="31">
        <v>1.2352941176470589</v>
      </c>
      <c r="AB248" s="31">
        <v>1.2352941176470589</v>
      </c>
      <c r="AC248" s="60">
        <v>19</v>
      </c>
      <c r="AD248" s="60">
        <v>16</v>
      </c>
      <c r="AE248" s="60">
        <v>3</v>
      </c>
      <c r="AF248" s="31">
        <v>0.84210526315789469</v>
      </c>
      <c r="AG248" s="60">
        <v>37</v>
      </c>
      <c r="AH248" s="60">
        <v>36</v>
      </c>
      <c r="AI248" s="60">
        <v>1</v>
      </c>
      <c r="AJ248" s="31">
        <v>0.97297297297297303</v>
      </c>
      <c r="AK248" s="60">
        <v>106</v>
      </c>
      <c r="AL248" s="60">
        <v>88</v>
      </c>
      <c r="AM248" s="60">
        <v>22</v>
      </c>
      <c r="AN248" s="62">
        <v>0.5</v>
      </c>
      <c r="AO248" s="9" t="s">
        <v>407</v>
      </c>
      <c r="AP248" s="9" t="s">
        <v>412</v>
      </c>
      <c r="AQ248" s="9" t="s">
        <v>407</v>
      </c>
      <c r="AR248" s="48" t="s">
        <v>411</v>
      </c>
      <c r="AS248" s="9" t="s">
        <v>407</v>
      </c>
      <c r="AT248" s="9" t="s">
        <v>412</v>
      </c>
    </row>
    <row r="249" spans="1:46" ht="12.75" customHeight="1" x14ac:dyDescent="0.15">
      <c r="A249" s="9" t="s">
        <v>249</v>
      </c>
      <c r="B249" s="9" t="s">
        <v>251</v>
      </c>
      <c r="C249" s="31">
        <v>0.375</v>
      </c>
      <c r="D249" s="45">
        <v>8</v>
      </c>
      <c r="E249" s="46">
        <v>2020</v>
      </c>
      <c r="F249" s="46">
        <v>2016</v>
      </c>
      <c r="G249" s="46">
        <v>2023</v>
      </c>
      <c r="H249" s="9" t="s">
        <v>453</v>
      </c>
      <c r="I249" s="9" t="s">
        <v>454</v>
      </c>
      <c r="J249" s="9" t="s">
        <v>250</v>
      </c>
      <c r="K249" s="49" t="s">
        <v>251</v>
      </c>
      <c r="L249" s="60">
        <v>249</v>
      </c>
      <c r="M249" s="60">
        <v>0</v>
      </c>
      <c r="N249" s="60">
        <v>0</v>
      </c>
      <c r="O249" s="60">
        <v>0</v>
      </c>
      <c r="P249" s="60">
        <v>249</v>
      </c>
      <c r="Q249" s="31">
        <v>0</v>
      </c>
      <c r="R249" s="61">
        <v>93</v>
      </c>
      <c r="S249" s="61">
        <v>0</v>
      </c>
      <c r="T249" s="60">
        <v>178</v>
      </c>
      <c r="U249" s="60">
        <v>5</v>
      </c>
      <c r="V249" s="60">
        <v>5</v>
      </c>
      <c r="W249" s="60">
        <v>0</v>
      </c>
      <c r="X249" s="60">
        <v>173</v>
      </c>
      <c r="Y249" s="60">
        <v>5</v>
      </c>
      <c r="Z249" s="60">
        <v>173</v>
      </c>
      <c r="AA249" s="31">
        <v>2.8089887640449437E-2</v>
      </c>
      <c r="AB249" s="31">
        <v>2.8089887640449437E-2</v>
      </c>
      <c r="AC249" s="60">
        <v>163</v>
      </c>
      <c r="AD249" s="60">
        <v>0</v>
      </c>
      <c r="AE249" s="60">
        <v>163</v>
      </c>
      <c r="AF249" s="31">
        <v>0</v>
      </c>
      <c r="AG249" s="60">
        <v>435</v>
      </c>
      <c r="AH249" s="60">
        <v>103</v>
      </c>
      <c r="AI249" s="60">
        <v>332</v>
      </c>
      <c r="AJ249" s="31">
        <v>0.23678160919540231</v>
      </c>
      <c r="AK249" s="60">
        <v>1025</v>
      </c>
      <c r="AL249" s="60">
        <v>108</v>
      </c>
      <c r="AM249" s="60">
        <v>917</v>
      </c>
      <c r="AN249" s="62">
        <v>0.375</v>
      </c>
      <c r="AO249" s="9" t="s">
        <v>412</v>
      </c>
      <c r="AP249" s="9" t="s">
        <v>407</v>
      </c>
      <c r="AQ249" s="9" t="s">
        <v>407</v>
      </c>
      <c r="AR249" s="48" t="s">
        <v>408</v>
      </c>
      <c r="AS249" s="9" t="s">
        <v>407</v>
      </c>
      <c r="AT249" s="9" t="s">
        <v>407</v>
      </c>
    </row>
    <row r="250" spans="1:46" ht="12.75" customHeight="1" x14ac:dyDescent="0.15">
      <c r="A250" s="9" t="s">
        <v>227</v>
      </c>
      <c r="B250" s="9" t="s">
        <v>228</v>
      </c>
      <c r="C250" s="31">
        <v>0.375</v>
      </c>
      <c r="D250" s="45">
        <v>8</v>
      </c>
      <c r="E250" s="46">
        <v>2020</v>
      </c>
      <c r="F250" s="46">
        <v>2016</v>
      </c>
      <c r="G250" s="46">
        <v>2023</v>
      </c>
      <c r="H250" s="9" t="s">
        <v>459</v>
      </c>
      <c r="I250" s="9" t="s">
        <v>460</v>
      </c>
      <c r="J250" s="9" t="s">
        <v>163</v>
      </c>
      <c r="K250" s="49" t="s">
        <v>228</v>
      </c>
      <c r="L250" s="60">
        <v>1285</v>
      </c>
      <c r="M250" s="60">
        <v>0</v>
      </c>
      <c r="N250" s="60">
        <v>0</v>
      </c>
      <c r="O250" s="60">
        <v>0</v>
      </c>
      <c r="P250" s="60">
        <v>1285</v>
      </c>
      <c r="Q250" s="31">
        <v>0</v>
      </c>
      <c r="R250" s="61">
        <v>482</v>
      </c>
      <c r="S250" s="61">
        <v>0</v>
      </c>
      <c r="T250" s="60">
        <v>984</v>
      </c>
      <c r="U250" s="60">
        <v>41</v>
      </c>
      <c r="V250" s="60">
        <v>20</v>
      </c>
      <c r="W250" s="60">
        <v>21</v>
      </c>
      <c r="X250" s="60">
        <v>943</v>
      </c>
      <c r="Y250" s="60">
        <v>41</v>
      </c>
      <c r="Z250" s="60">
        <v>943</v>
      </c>
      <c r="AA250" s="31">
        <v>4.1666666666666664E-2</v>
      </c>
      <c r="AB250" s="31">
        <v>4.1666666666666664E-2</v>
      </c>
      <c r="AC250" s="60">
        <v>1015</v>
      </c>
      <c r="AD250" s="60">
        <v>0</v>
      </c>
      <c r="AE250" s="60">
        <v>1015</v>
      </c>
      <c r="AF250" s="31">
        <v>0</v>
      </c>
      <c r="AG250" s="60">
        <v>2398</v>
      </c>
      <c r="AH250" s="60">
        <v>443</v>
      </c>
      <c r="AI250" s="60">
        <v>1955</v>
      </c>
      <c r="AJ250" s="31">
        <v>0.1847372810675563</v>
      </c>
      <c r="AK250" s="60">
        <v>5682</v>
      </c>
      <c r="AL250" s="60">
        <v>484</v>
      </c>
      <c r="AM250" s="60">
        <v>5198</v>
      </c>
      <c r="AN250" s="62">
        <v>0.375</v>
      </c>
      <c r="AO250" s="9" t="s">
        <v>412</v>
      </c>
      <c r="AP250" s="9" t="s">
        <v>407</v>
      </c>
      <c r="AQ250" s="9" t="s">
        <v>407</v>
      </c>
      <c r="AR250" s="48" t="s">
        <v>411</v>
      </c>
      <c r="AS250" s="9" t="s">
        <v>407</v>
      </c>
      <c r="AT250" s="9" t="s">
        <v>407</v>
      </c>
    </row>
    <row r="251" spans="1:46" ht="12.75" customHeight="1" x14ac:dyDescent="0.15">
      <c r="A251" s="9" t="s">
        <v>273</v>
      </c>
      <c r="B251" s="9" t="s">
        <v>632</v>
      </c>
      <c r="C251" s="31">
        <v>0.625</v>
      </c>
      <c r="D251" s="45">
        <v>8</v>
      </c>
      <c r="E251" s="46">
        <v>2018</v>
      </c>
      <c r="F251" s="46">
        <v>2014</v>
      </c>
      <c r="G251" s="46" t="s">
        <v>403</v>
      </c>
      <c r="H251" s="9" t="s">
        <v>404</v>
      </c>
      <c r="I251" s="9" t="s">
        <v>405</v>
      </c>
      <c r="J251" s="9" t="s">
        <v>144</v>
      </c>
      <c r="K251" s="49" t="s">
        <v>632</v>
      </c>
      <c r="L251" s="60" t="e">
        <v>#N/A</v>
      </c>
      <c r="M251" s="60">
        <v>0</v>
      </c>
      <c r="N251" s="60">
        <v>0</v>
      </c>
      <c r="O251" s="60">
        <v>0</v>
      </c>
      <c r="P251" s="60" t="e">
        <v>#N/A</v>
      </c>
      <c r="Q251" s="31" t="s">
        <v>408</v>
      </c>
      <c r="R251" s="61" t="e">
        <v>#N/A</v>
      </c>
      <c r="S251" s="61" t="e">
        <v>#N/A</v>
      </c>
      <c r="T251" s="60" t="e">
        <v>#N/A</v>
      </c>
      <c r="U251" s="60">
        <v>0</v>
      </c>
      <c r="V251" s="60">
        <v>0</v>
      </c>
      <c r="W251" s="60">
        <v>0</v>
      </c>
      <c r="X251" s="60" t="e">
        <v>#N/A</v>
      </c>
      <c r="Y251" s="60" t="e">
        <v>#N/A</v>
      </c>
      <c r="Z251" s="60" t="e">
        <v>#N/A</v>
      </c>
      <c r="AA251" s="31" t="s">
        <v>408</v>
      </c>
      <c r="AB251" s="31" t="s">
        <v>408</v>
      </c>
      <c r="AC251" s="60" t="e">
        <v>#N/A</v>
      </c>
      <c r="AD251" s="60">
        <v>0</v>
      </c>
      <c r="AE251" s="60" t="e">
        <v>#N/A</v>
      </c>
      <c r="AF251" s="31" t="s">
        <v>408</v>
      </c>
      <c r="AG251" s="60" t="e">
        <v>#N/A</v>
      </c>
      <c r="AH251" s="60">
        <v>0</v>
      </c>
      <c r="AI251" s="60" t="e">
        <v>#N/A</v>
      </c>
      <c r="AJ251" s="31" t="s">
        <v>408</v>
      </c>
      <c r="AK251" s="60" t="e">
        <v>#N/A</v>
      </c>
      <c r="AL251" s="60">
        <v>0</v>
      </c>
      <c r="AM251" s="60" t="e">
        <v>#N/A</v>
      </c>
      <c r="AN251" s="62">
        <v>0.5</v>
      </c>
      <c r="AO251" s="9" t="s">
        <v>412</v>
      </c>
      <c r="AP251" s="9" t="s">
        <v>407</v>
      </c>
      <c r="AQ251" s="9" t="s">
        <v>407</v>
      </c>
      <c r="AR251" s="48" t="s">
        <v>408</v>
      </c>
      <c r="AS251" s="9" t="s">
        <v>412</v>
      </c>
      <c r="AT251" s="9" t="s">
        <v>407</v>
      </c>
    </row>
    <row r="252" spans="1:46" ht="12.75" customHeight="1" x14ac:dyDescent="0.15">
      <c r="A252" s="9" t="s">
        <v>273</v>
      </c>
      <c r="B252" s="9" t="s">
        <v>284</v>
      </c>
      <c r="C252" s="31">
        <v>0.625</v>
      </c>
      <c r="D252" s="45">
        <v>8</v>
      </c>
      <c r="E252" s="46">
        <v>2018</v>
      </c>
      <c r="F252" s="46">
        <v>2014</v>
      </c>
      <c r="G252" s="46" t="s">
        <v>403</v>
      </c>
      <c r="H252" s="9" t="s">
        <v>404</v>
      </c>
      <c r="I252" s="9" t="s">
        <v>405</v>
      </c>
      <c r="J252" s="9" t="s">
        <v>144</v>
      </c>
      <c r="K252" s="49" t="s">
        <v>284</v>
      </c>
      <c r="L252" s="60">
        <v>2817</v>
      </c>
      <c r="M252" s="60">
        <v>907</v>
      </c>
      <c r="N252" s="60">
        <v>907</v>
      </c>
      <c r="O252" s="60">
        <v>0</v>
      </c>
      <c r="P252" s="60">
        <v>1910</v>
      </c>
      <c r="Q252" s="31">
        <v>0.32197373091941783</v>
      </c>
      <c r="R252" s="61">
        <v>1409</v>
      </c>
      <c r="S252" s="61">
        <v>0</v>
      </c>
      <c r="T252" s="60">
        <v>2034</v>
      </c>
      <c r="U252" s="60">
        <v>3</v>
      </c>
      <c r="V252" s="60">
        <v>3</v>
      </c>
      <c r="W252" s="60">
        <v>0</v>
      </c>
      <c r="X252" s="60">
        <v>2031</v>
      </c>
      <c r="Y252" s="60">
        <v>3</v>
      </c>
      <c r="Z252" s="60">
        <v>2031</v>
      </c>
      <c r="AA252" s="31">
        <v>1.4749262536873156E-3</v>
      </c>
      <c r="AB252" s="31">
        <v>1.4749262536873156E-3</v>
      </c>
      <c r="AC252" s="60">
        <v>2239</v>
      </c>
      <c r="AD252" s="60">
        <v>12973</v>
      </c>
      <c r="AE252" s="60">
        <v>0</v>
      </c>
      <c r="AF252" s="31">
        <v>5.7941045109423852</v>
      </c>
      <c r="AG252" s="60">
        <v>5059</v>
      </c>
      <c r="AH252" s="60">
        <v>8682</v>
      </c>
      <c r="AI252" s="60">
        <v>0</v>
      </c>
      <c r="AJ252" s="31">
        <v>1.7161494366475587</v>
      </c>
      <c r="AK252" s="60">
        <v>12149</v>
      </c>
      <c r="AL252" s="60">
        <v>22565</v>
      </c>
      <c r="AM252" s="60">
        <v>3941</v>
      </c>
      <c r="AN252" s="62">
        <v>0.5</v>
      </c>
      <c r="AO252" s="9" t="s">
        <v>407</v>
      </c>
      <c r="AP252" s="9" t="s">
        <v>412</v>
      </c>
      <c r="AQ252" s="9" t="s">
        <v>407</v>
      </c>
      <c r="AR252" s="48" t="s">
        <v>411</v>
      </c>
      <c r="AS252" s="9" t="s">
        <v>407</v>
      </c>
      <c r="AT252" s="9" t="s">
        <v>412</v>
      </c>
    </row>
    <row r="253" spans="1:46" ht="12.75" customHeight="1" x14ac:dyDescent="0.15">
      <c r="A253" s="9" t="s">
        <v>488</v>
      </c>
      <c r="B253" s="9" t="s">
        <v>519</v>
      </c>
      <c r="C253" s="31">
        <v>0.5</v>
      </c>
      <c r="D253" s="45">
        <v>8</v>
      </c>
      <c r="E253" s="46">
        <v>2019</v>
      </c>
      <c r="F253" s="46">
        <v>2015</v>
      </c>
      <c r="G253" s="46">
        <v>2022</v>
      </c>
      <c r="H253" s="9" t="s">
        <v>490</v>
      </c>
      <c r="I253" s="9" t="s">
        <v>491</v>
      </c>
      <c r="J253" s="9" t="s">
        <v>492</v>
      </c>
      <c r="K253" s="49" t="s">
        <v>519</v>
      </c>
      <c r="L253" s="60">
        <v>126</v>
      </c>
      <c r="M253" s="60">
        <v>0</v>
      </c>
      <c r="N253" s="60">
        <v>0</v>
      </c>
      <c r="O253" s="60">
        <v>0</v>
      </c>
      <c r="P253" s="60">
        <v>126</v>
      </c>
      <c r="Q253" s="31">
        <v>0</v>
      </c>
      <c r="R253" s="61">
        <v>63</v>
      </c>
      <c r="S253" s="61">
        <v>0</v>
      </c>
      <c r="T253" s="60">
        <v>84</v>
      </c>
      <c r="U253" s="60">
        <v>0</v>
      </c>
      <c r="V253" s="60">
        <v>0</v>
      </c>
      <c r="W253" s="60">
        <v>0</v>
      </c>
      <c r="X253" s="60">
        <v>84</v>
      </c>
      <c r="Y253" s="60">
        <v>0</v>
      </c>
      <c r="Z253" s="60">
        <v>84</v>
      </c>
      <c r="AA253" s="31">
        <v>0</v>
      </c>
      <c r="AB253" s="31">
        <v>0</v>
      </c>
      <c r="AC253" s="60">
        <v>95</v>
      </c>
      <c r="AD253" s="60">
        <v>49</v>
      </c>
      <c r="AE253" s="60">
        <v>46</v>
      </c>
      <c r="AF253" s="31">
        <v>0.51578947368421058</v>
      </c>
      <c r="AG253" s="60">
        <v>221</v>
      </c>
      <c r="AH253" s="60">
        <v>4</v>
      </c>
      <c r="AI253" s="60">
        <v>217</v>
      </c>
      <c r="AJ253" s="31">
        <v>1.8099547511312219E-2</v>
      </c>
      <c r="AK253" s="60">
        <v>526</v>
      </c>
      <c r="AL253" s="60">
        <v>53</v>
      </c>
      <c r="AM253" s="60">
        <v>473</v>
      </c>
      <c r="AN253" s="62">
        <v>0.5</v>
      </c>
      <c r="AO253" s="9" t="s">
        <v>412</v>
      </c>
      <c r="AP253" s="9" t="s">
        <v>407</v>
      </c>
      <c r="AQ253" s="9" t="s">
        <v>407</v>
      </c>
      <c r="AR253" s="48" t="s">
        <v>411</v>
      </c>
      <c r="AS253" s="9" t="s">
        <v>407</v>
      </c>
      <c r="AT253" s="9" t="s">
        <v>407</v>
      </c>
    </row>
    <row r="254" spans="1:46" ht="12.75" customHeight="1" x14ac:dyDescent="0.15">
      <c r="A254" s="9" t="s">
        <v>273</v>
      </c>
      <c r="B254" s="9" t="s">
        <v>285</v>
      </c>
      <c r="C254" s="31">
        <v>0.625</v>
      </c>
      <c r="D254" s="45">
        <v>8</v>
      </c>
      <c r="E254" s="46">
        <v>2018</v>
      </c>
      <c r="F254" s="46">
        <v>2014</v>
      </c>
      <c r="G254" s="46" t="s">
        <v>403</v>
      </c>
      <c r="H254" s="9" t="s">
        <v>404</v>
      </c>
      <c r="I254" s="9" t="s">
        <v>405</v>
      </c>
      <c r="J254" s="9" t="s">
        <v>144</v>
      </c>
      <c r="K254" s="49" t="s">
        <v>285</v>
      </c>
      <c r="L254" s="60">
        <v>1</v>
      </c>
      <c r="M254" s="60">
        <v>0</v>
      </c>
      <c r="N254" s="60">
        <v>0</v>
      </c>
      <c r="O254" s="60">
        <v>0</v>
      </c>
      <c r="P254" s="60">
        <v>1</v>
      </c>
      <c r="Q254" s="31">
        <v>0</v>
      </c>
      <c r="R254" s="61">
        <v>1</v>
      </c>
      <c r="S254" s="61">
        <v>0</v>
      </c>
      <c r="T254" s="60">
        <v>1</v>
      </c>
      <c r="U254" s="60">
        <v>3</v>
      </c>
      <c r="V254" s="60">
        <v>3</v>
      </c>
      <c r="W254" s="60">
        <v>0</v>
      </c>
      <c r="X254" s="60">
        <v>0</v>
      </c>
      <c r="Y254" s="60">
        <v>3</v>
      </c>
      <c r="Z254" s="60">
        <v>0</v>
      </c>
      <c r="AA254" s="31">
        <v>3</v>
      </c>
      <c r="AB254" s="31">
        <v>3</v>
      </c>
      <c r="AC254" s="60">
        <v>1</v>
      </c>
      <c r="AD254" s="60">
        <v>11</v>
      </c>
      <c r="AE254" s="60">
        <v>0</v>
      </c>
      <c r="AF254" s="31">
        <v>11</v>
      </c>
      <c r="AG254" s="60">
        <v>1</v>
      </c>
      <c r="AH254" s="60">
        <v>420</v>
      </c>
      <c r="AI254" s="60">
        <v>0</v>
      </c>
      <c r="AJ254" s="31">
        <v>420</v>
      </c>
      <c r="AK254" s="60">
        <v>4</v>
      </c>
      <c r="AL254" s="60">
        <v>434</v>
      </c>
      <c r="AM254" s="60">
        <v>1</v>
      </c>
      <c r="AN254" s="62">
        <v>0.5</v>
      </c>
      <c r="AO254" s="9" t="s">
        <v>407</v>
      </c>
      <c r="AP254" s="9" t="s">
        <v>412</v>
      </c>
      <c r="AQ254" s="9" t="s">
        <v>407</v>
      </c>
      <c r="AR254" s="48" t="s">
        <v>411</v>
      </c>
      <c r="AS254" s="9" t="s">
        <v>407</v>
      </c>
      <c r="AT254" s="9" t="s">
        <v>412</v>
      </c>
    </row>
    <row r="255" spans="1:46" ht="12.75" customHeight="1" x14ac:dyDescent="0.15">
      <c r="A255" s="9" t="s">
        <v>273</v>
      </c>
      <c r="B255" s="9" t="s">
        <v>286</v>
      </c>
      <c r="C255" s="31">
        <v>0.625</v>
      </c>
      <c r="D255" s="45">
        <v>8</v>
      </c>
      <c r="E255" s="46">
        <v>2018</v>
      </c>
      <c r="F255" s="46">
        <v>2014</v>
      </c>
      <c r="G255" s="46" t="s">
        <v>403</v>
      </c>
      <c r="H255" s="9" t="s">
        <v>404</v>
      </c>
      <c r="I255" s="9" t="s">
        <v>405</v>
      </c>
      <c r="J255" s="9" t="s">
        <v>144</v>
      </c>
      <c r="K255" s="49" t="s">
        <v>286</v>
      </c>
      <c r="L255" s="60">
        <v>2</v>
      </c>
      <c r="M255" s="60">
        <v>0</v>
      </c>
      <c r="N255" s="60">
        <v>0</v>
      </c>
      <c r="O255" s="60">
        <v>0</v>
      </c>
      <c r="P255" s="60">
        <v>2</v>
      </c>
      <c r="Q255" s="31">
        <v>0</v>
      </c>
      <c r="R255" s="61">
        <v>1</v>
      </c>
      <c r="S255" s="61">
        <v>0</v>
      </c>
      <c r="T255" s="60">
        <v>2</v>
      </c>
      <c r="U255" s="60">
        <v>0</v>
      </c>
      <c r="V255" s="60">
        <v>0</v>
      </c>
      <c r="W255" s="60">
        <v>0</v>
      </c>
      <c r="X255" s="60">
        <v>2</v>
      </c>
      <c r="Y255" s="60">
        <v>0</v>
      </c>
      <c r="Z255" s="60">
        <v>2</v>
      </c>
      <c r="AA255" s="31">
        <v>0</v>
      </c>
      <c r="AB255" s="31">
        <v>0</v>
      </c>
      <c r="AC255" s="60">
        <v>2</v>
      </c>
      <c r="AD255" s="60">
        <v>0</v>
      </c>
      <c r="AE255" s="60">
        <v>2</v>
      </c>
      <c r="AF255" s="31">
        <v>0</v>
      </c>
      <c r="AG255" s="60">
        <v>3</v>
      </c>
      <c r="AH255" s="60">
        <v>10</v>
      </c>
      <c r="AI255" s="60">
        <v>0</v>
      </c>
      <c r="AJ255" s="31">
        <v>3.3333333333333335</v>
      </c>
      <c r="AK255" s="60">
        <v>9</v>
      </c>
      <c r="AL255" s="60">
        <v>10</v>
      </c>
      <c r="AM255" s="60">
        <v>6</v>
      </c>
      <c r="AN255" s="62">
        <v>0.5</v>
      </c>
      <c r="AO255" s="9" t="s">
        <v>407</v>
      </c>
      <c r="AP255" s="9" t="s">
        <v>412</v>
      </c>
      <c r="AQ255" s="9" t="s">
        <v>407</v>
      </c>
      <c r="AR255" s="48" t="s">
        <v>411</v>
      </c>
      <c r="AS255" s="9" t="s">
        <v>407</v>
      </c>
      <c r="AT255" s="9" t="s">
        <v>412</v>
      </c>
    </row>
    <row r="256" spans="1:46" ht="12.75" customHeight="1" x14ac:dyDescent="0.15">
      <c r="A256" s="9" t="s">
        <v>273</v>
      </c>
      <c r="B256" s="9" t="s">
        <v>287</v>
      </c>
      <c r="C256" s="31">
        <v>0.625</v>
      </c>
      <c r="D256" s="45">
        <v>8</v>
      </c>
      <c r="E256" s="46">
        <v>2018</v>
      </c>
      <c r="F256" s="46">
        <v>2014</v>
      </c>
      <c r="G256" s="46" t="s">
        <v>403</v>
      </c>
      <c r="H256" s="9" t="s">
        <v>404</v>
      </c>
      <c r="I256" s="9" t="s">
        <v>405</v>
      </c>
      <c r="J256" s="9" t="s">
        <v>144</v>
      </c>
      <c r="K256" s="49" t="s">
        <v>287</v>
      </c>
      <c r="L256" s="60">
        <v>1</v>
      </c>
      <c r="M256" s="60">
        <v>0</v>
      </c>
      <c r="N256" s="60">
        <v>0</v>
      </c>
      <c r="O256" s="60">
        <v>0</v>
      </c>
      <c r="P256" s="60">
        <v>1</v>
      </c>
      <c r="Q256" s="31">
        <v>0</v>
      </c>
      <c r="R256" s="61">
        <v>1</v>
      </c>
      <c r="S256" s="61">
        <v>0</v>
      </c>
      <c r="T256" s="60">
        <v>1</v>
      </c>
      <c r="U256" s="60">
        <v>1</v>
      </c>
      <c r="V256" s="60">
        <v>1</v>
      </c>
      <c r="W256" s="60">
        <v>0</v>
      </c>
      <c r="X256" s="60">
        <v>0</v>
      </c>
      <c r="Y256" s="60">
        <v>1</v>
      </c>
      <c r="Z256" s="60">
        <v>0</v>
      </c>
      <c r="AA256" s="31">
        <v>1</v>
      </c>
      <c r="AB256" s="31">
        <v>1</v>
      </c>
      <c r="AC256" s="60">
        <v>0</v>
      </c>
      <c r="AD256" s="60">
        <v>7</v>
      </c>
      <c r="AE256" s="60">
        <v>0</v>
      </c>
      <c r="AF256" s="31" t="s">
        <v>429</v>
      </c>
      <c r="AG256" s="60">
        <v>0</v>
      </c>
      <c r="AH256" s="60">
        <v>57</v>
      </c>
      <c r="AI256" s="60">
        <v>0</v>
      </c>
      <c r="AJ256" s="31" t="s">
        <v>429</v>
      </c>
      <c r="AK256" s="60">
        <v>2</v>
      </c>
      <c r="AL256" s="60">
        <v>65</v>
      </c>
      <c r="AM256" s="60">
        <v>1</v>
      </c>
      <c r="AN256" s="62">
        <v>0.5</v>
      </c>
      <c r="AO256" s="9" t="s">
        <v>407</v>
      </c>
      <c r="AP256" s="9" t="s">
        <v>412</v>
      </c>
      <c r="AQ256" s="9" t="s">
        <v>407</v>
      </c>
      <c r="AR256" s="48" t="s">
        <v>411</v>
      </c>
      <c r="AS256" s="9" t="s">
        <v>407</v>
      </c>
      <c r="AT256" s="9" t="s">
        <v>412</v>
      </c>
    </row>
    <row r="257" spans="1:46" ht="12.75" customHeight="1" x14ac:dyDescent="0.15">
      <c r="A257" s="9" t="s">
        <v>229</v>
      </c>
      <c r="B257" s="9" t="s">
        <v>239</v>
      </c>
      <c r="C257" s="31">
        <v>0.5</v>
      </c>
      <c r="D257" s="45">
        <v>8</v>
      </c>
      <c r="E257" s="46">
        <v>2019</v>
      </c>
      <c r="F257" s="46">
        <v>2015</v>
      </c>
      <c r="G257" s="46">
        <v>2022</v>
      </c>
      <c r="H257" s="9" t="s">
        <v>413</v>
      </c>
      <c r="I257" s="9" t="s">
        <v>414</v>
      </c>
      <c r="J257" s="9" t="s">
        <v>67</v>
      </c>
      <c r="K257" s="49" t="s">
        <v>239</v>
      </c>
      <c r="L257" s="60">
        <v>240</v>
      </c>
      <c r="M257" s="60">
        <v>5</v>
      </c>
      <c r="N257" s="60">
        <v>5</v>
      </c>
      <c r="O257" s="60">
        <v>0</v>
      </c>
      <c r="P257" s="60">
        <v>235</v>
      </c>
      <c r="Q257" s="31">
        <v>2.0833333333333332E-2</v>
      </c>
      <c r="R257" s="61">
        <v>120</v>
      </c>
      <c r="S257" s="61">
        <v>0</v>
      </c>
      <c r="T257" s="60">
        <v>148</v>
      </c>
      <c r="U257" s="60">
        <v>73</v>
      </c>
      <c r="V257" s="60">
        <v>18</v>
      </c>
      <c r="W257" s="60">
        <v>55</v>
      </c>
      <c r="X257" s="60">
        <v>75</v>
      </c>
      <c r="Y257" s="60">
        <v>73</v>
      </c>
      <c r="Z257" s="60">
        <v>75</v>
      </c>
      <c r="AA257" s="31">
        <v>0.49324324324324326</v>
      </c>
      <c r="AB257" s="31">
        <v>0.49324324324324326</v>
      </c>
      <c r="AC257" s="60">
        <v>181</v>
      </c>
      <c r="AD257" s="60">
        <v>12</v>
      </c>
      <c r="AE257" s="60">
        <v>169</v>
      </c>
      <c r="AF257" s="31">
        <v>6.6298342541436461E-2</v>
      </c>
      <c r="AG257" s="60">
        <v>438</v>
      </c>
      <c r="AH257" s="60">
        <v>179</v>
      </c>
      <c r="AI257" s="60">
        <v>259</v>
      </c>
      <c r="AJ257" s="31">
        <v>0.408675799086758</v>
      </c>
      <c r="AK257" s="60">
        <v>1007</v>
      </c>
      <c r="AL257" s="60">
        <v>269</v>
      </c>
      <c r="AM257" s="60">
        <v>738</v>
      </c>
      <c r="AN257" s="62">
        <v>0.5</v>
      </c>
      <c r="AO257" s="9" t="s">
        <v>412</v>
      </c>
      <c r="AP257" s="9" t="s">
        <v>407</v>
      </c>
      <c r="AQ257" s="9" t="s">
        <v>407</v>
      </c>
      <c r="AR257" s="48" t="s">
        <v>411</v>
      </c>
      <c r="AS257" s="9" t="s">
        <v>407</v>
      </c>
      <c r="AT257" s="9" t="s">
        <v>407</v>
      </c>
    </row>
    <row r="258" spans="1:46" ht="12.75" customHeight="1" x14ac:dyDescent="0.15">
      <c r="A258" s="9" t="s">
        <v>229</v>
      </c>
      <c r="B258" s="9" t="s">
        <v>240</v>
      </c>
      <c r="C258" s="31">
        <v>0.5</v>
      </c>
      <c r="D258" s="45">
        <v>8</v>
      </c>
      <c r="E258" s="46">
        <v>2019</v>
      </c>
      <c r="F258" s="46">
        <v>2015</v>
      </c>
      <c r="G258" s="46">
        <v>2022</v>
      </c>
      <c r="H258" s="9" t="s">
        <v>413</v>
      </c>
      <c r="I258" s="9" t="s">
        <v>414</v>
      </c>
      <c r="J258" s="9" t="s">
        <v>67</v>
      </c>
      <c r="K258" s="49" t="s">
        <v>240</v>
      </c>
      <c r="L258" s="60">
        <v>26</v>
      </c>
      <c r="M258" s="60">
        <v>10</v>
      </c>
      <c r="N258" s="60">
        <v>2</v>
      </c>
      <c r="O258" s="60">
        <v>8</v>
      </c>
      <c r="P258" s="60">
        <v>16</v>
      </c>
      <c r="Q258" s="31">
        <v>0.38461538461538464</v>
      </c>
      <c r="R258" s="61">
        <v>13</v>
      </c>
      <c r="S258" s="61">
        <v>0</v>
      </c>
      <c r="T258" s="60">
        <v>14</v>
      </c>
      <c r="U258" s="60">
        <v>17</v>
      </c>
      <c r="V258" s="60">
        <v>1</v>
      </c>
      <c r="W258" s="60">
        <v>16</v>
      </c>
      <c r="X258" s="60">
        <v>0</v>
      </c>
      <c r="Y258" s="60">
        <v>17</v>
      </c>
      <c r="Z258" s="60">
        <v>0</v>
      </c>
      <c r="AA258" s="31">
        <v>1.2142857142857142</v>
      </c>
      <c r="AB258" s="31">
        <v>1.2142857142857142</v>
      </c>
      <c r="AC258" s="60">
        <v>16</v>
      </c>
      <c r="AD258" s="60">
        <v>5</v>
      </c>
      <c r="AE258" s="60">
        <v>11</v>
      </c>
      <c r="AF258" s="31">
        <v>0.3125</v>
      </c>
      <c r="AG258" s="60">
        <v>23</v>
      </c>
      <c r="AH258" s="60">
        <v>7</v>
      </c>
      <c r="AI258" s="60">
        <v>16</v>
      </c>
      <c r="AJ258" s="31">
        <v>0.30434782608695654</v>
      </c>
      <c r="AK258" s="60">
        <v>79</v>
      </c>
      <c r="AL258" s="60">
        <v>39</v>
      </c>
      <c r="AM258" s="60">
        <v>43</v>
      </c>
      <c r="AN258" s="62">
        <v>0.5</v>
      </c>
      <c r="AO258" s="9" t="s">
        <v>412</v>
      </c>
      <c r="AP258" s="9" t="s">
        <v>407</v>
      </c>
      <c r="AQ258" s="9" t="s">
        <v>407</v>
      </c>
      <c r="AR258" s="48" t="s">
        <v>411</v>
      </c>
      <c r="AS258" s="9" t="s">
        <v>407</v>
      </c>
      <c r="AT258" s="9" t="s">
        <v>407</v>
      </c>
    </row>
    <row r="259" spans="1:46" ht="12.75" customHeight="1" x14ac:dyDescent="0.15">
      <c r="A259" s="9" t="s">
        <v>273</v>
      </c>
      <c r="B259" s="9" t="s">
        <v>288</v>
      </c>
      <c r="C259" s="31">
        <v>0.625</v>
      </c>
      <c r="D259" s="45">
        <v>8</v>
      </c>
      <c r="E259" s="46">
        <v>2018</v>
      </c>
      <c r="F259" s="46">
        <v>2014</v>
      </c>
      <c r="G259" s="46" t="s">
        <v>403</v>
      </c>
      <c r="H259" s="9" t="s">
        <v>404</v>
      </c>
      <c r="I259" s="9" t="s">
        <v>405</v>
      </c>
      <c r="J259" s="9" t="s">
        <v>144</v>
      </c>
      <c r="K259" s="49" t="s">
        <v>288</v>
      </c>
      <c r="L259" s="60">
        <v>1</v>
      </c>
      <c r="M259" s="60">
        <v>0</v>
      </c>
      <c r="N259" s="60">
        <v>0</v>
      </c>
      <c r="O259" s="60">
        <v>0</v>
      </c>
      <c r="P259" s="60">
        <v>1</v>
      </c>
      <c r="Q259" s="31">
        <v>0</v>
      </c>
      <c r="R259" s="61">
        <v>1</v>
      </c>
      <c r="S259" s="61">
        <v>0</v>
      </c>
      <c r="T259" s="60">
        <v>1</v>
      </c>
      <c r="U259" s="60">
        <v>0</v>
      </c>
      <c r="V259" s="60">
        <v>0</v>
      </c>
      <c r="W259" s="60">
        <v>0</v>
      </c>
      <c r="X259" s="60">
        <v>1</v>
      </c>
      <c r="Y259" s="60">
        <v>0</v>
      </c>
      <c r="Z259" s="60">
        <v>1</v>
      </c>
      <c r="AA259" s="31">
        <v>0</v>
      </c>
      <c r="AB259" s="31">
        <v>0</v>
      </c>
      <c r="AC259" s="60">
        <v>0</v>
      </c>
      <c r="AD259" s="60">
        <v>292</v>
      </c>
      <c r="AE259" s="60">
        <v>0</v>
      </c>
      <c r="AF259" s="31" t="s">
        <v>429</v>
      </c>
      <c r="AG259" s="60">
        <v>0</v>
      </c>
      <c r="AH259" s="60">
        <v>2</v>
      </c>
      <c r="AI259" s="60">
        <v>0</v>
      </c>
      <c r="AJ259" s="31" t="s">
        <v>429</v>
      </c>
      <c r="AK259" s="60">
        <v>2</v>
      </c>
      <c r="AL259" s="60">
        <v>294</v>
      </c>
      <c r="AM259" s="60">
        <v>2</v>
      </c>
      <c r="AN259" s="62">
        <v>0.5</v>
      </c>
      <c r="AO259" s="9" t="s">
        <v>407</v>
      </c>
      <c r="AP259" s="9" t="s">
        <v>412</v>
      </c>
      <c r="AQ259" s="9" t="s">
        <v>407</v>
      </c>
      <c r="AR259" s="48" t="s">
        <v>438</v>
      </c>
      <c r="AS259" s="9" t="s">
        <v>407</v>
      </c>
      <c r="AT259" s="9" t="s">
        <v>412</v>
      </c>
    </row>
    <row r="260" spans="1:46" ht="12.75" customHeight="1" x14ac:dyDescent="0.15">
      <c r="A260" s="9" t="s">
        <v>273</v>
      </c>
      <c r="B260" s="9" t="s">
        <v>289</v>
      </c>
      <c r="C260" s="31">
        <v>0.625</v>
      </c>
      <c r="D260" s="45">
        <v>8</v>
      </c>
      <c r="E260" s="46">
        <v>2018</v>
      </c>
      <c r="F260" s="46">
        <v>2014</v>
      </c>
      <c r="G260" s="46" t="s">
        <v>403</v>
      </c>
      <c r="H260" s="9" t="s">
        <v>404</v>
      </c>
      <c r="I260" s="9" t="s">
        <v>405</v>
      </c>
      <c r="J260" s="9" t="s">
        <v>144</v>
      </c>
      <c r="K260" s="49" t="s">
        <v>289</v>
      </c>
      <c r="L260" s="60">
        <v>43</v>
      </c>
      <c r="M260" s="60">
        <v>32</v>
      </c>
      <c r="N260" s="60">
        <v>32</v>
      </c>
      <c r="O260" s="60">
        <v>0</v>
      </c>
      <c r="P260" s="60">
        <v>11</v>
      </c>
      <c r="Q260" s="31">
        <v>0.7441860465116279</v>
      </c>
      <c r="R260" s="61">
        <v>22</v>
      </c>
      <c r="S260" s="61">
        <v>10</v>
      </c>
      <c r="T260" s="60">
        <v>30</v>
      </c>
      <c r="U260" s="60">
        <v>38</v>
      </c>
      <c r="V260" s="60">
        <v>38</v>
      </c>
      <c r="W260" s="60">
        <v>0</v>
      </c>
      <c r="X260" s="60">
        <v>0</v>
      </c>
      <c r="Y260" s="60">
        <v>48</v>
      </c>
      <c r="Z260" s="60">
        <v>0</v>
      </c>
      <c r="AA260" s="31">
        <v>1.2666666666666666</v>
      </c>
      <c r="AB260" s="31">
        <v>1.6</v>
      </c>
      <c r="AC260" s="60">
        <v>34</v>
      </c>
      <c r="AD260" s="60">
        <v>2</v>
      </c>
      <c r="AE260" s="60">
        <v>32</v>
      </c>
      <c r="AF260" s="31">
        <v>5.8823529411764705E-2</v>
      </c>
      <c r="AG260" s="60">
        <v>75</v>
      </c>
      <c r="AH260" s="60">
        <v>1150</v>
      </c>
      <c r="AI260" s="60">
        <v>0</v>
      </c>
      <c r="AJ260" s="31">
        <v>15.333333333333334</v>
      </c>
      <c r="AK260" s="60">
        <v>182</v>
      </c>
      <c r="AL260" s="60">
        <v>1222</v>
      </c>
      <c r="AM260" s="60">
        <v>43</v>
      </c>
      <c r="AN260" s="62">
        <v>0.5</v>
      </c>
      <c r="AO260" s="9" t="s">
        <v>407</v>
      </c>
      <c r="AP260" s="9" t="s">
        <v>407</v>
      </c>
      <c r="AQ260" s="9" t="s">
        <v>412</v>
      </c>
      <c r="AR260" s="48" t="s">
        <v>411</v>
      </c>
      <c r="AS260" s="9" t="s">
        <v>412</v>
      </c>
      <c r="AT260" s="9" t="s">
        <v>407</v>
      </c>
    </row>
    <row r="261" spans="1:46" ht="12.75" customHeight="1" x14ac:dyDescent="0.15">
      <c r="A261" s="9" t="s">
        <v>249</v>
      </c>
      <c r="B261" s="9" t="s">
        <v>252</v>
      </c>
      <c r="C261" s="31">
        <v>0.375</v>
      </c>
      <c r="D261" s="45">
        <v>8</v>
      </c>
      <c r="E261" s="46">
        <v>2020</v>
      </c>
      <c r="F261" s="46">
        <v>2016</v>
      </c>
      <c r="G261" s="46">
        <v>2023</v>
      </c>
      <c r="H261" s="9" t="s">
        <v>453</v>
      </c>
      <c r="I261" s="9" t="s">
        <v>454</v>
      </c>
      <c r="J261" s="9" t="s">
        <v>250</v>
      </c>
      <c r="K261" s="49" t="s">
        <v>252</v>
      </c>
      <c r="L261" s="60">
        <v>604</v>
      </c>
      <c r="M261" s="60">
        <v>41</v>
      </c>
      <c r="N261" s="60">
        <v>41</v>
      </c>
      <c r="O261" s="60">
        <v>0</v>
      </c>
      <c r="P261" s="60">
        <v>563</v>
      </c>
      <c r="Q261" s="31">
        <v>6.7880794701986755E-2</v>
      </c>
      <c r="R261" s="61">
        <v>227</v>
      </c>
      <c r="S261" s="61">
        <v>0</v>
      </c>
      <c r="T261" s="60">
        <v>431</v>
      </c>
      <c r="U261" s="60">
        <v>22</v>
      </c>
      <c r="V261" s="60">
        <v>21</v>
      </c>
      <c r="W261" s="60">
        <v>1</v>
      </c>
      <c r="X261" s="60">
        <v>409</v>
      </c>
      <c r="Y261" s="60">
        <v>22</v>
      </c>
      <c r="Z261" s="60">
        <v>409</v>
      </c>
      <c r="AA261" s="31">
        <v>5.1044083526682132E-2</v>
      </c>
      <c r="AB261" s="31">
        <v>5.1044083526682132E-2</v>
      </c>
      <c r="AC261" s="60">
        <v>396</v>
      </c>
      <c r="AD261" s="60">
        <v>11</v>
      </c>
      <c r="AE261" s="60">
        <v>385</v>
      </c>
      <c r="AF261" s="31">
        <v>2.7777777777777776E-2</v>
      </c>
      <c r="AG261" s="60">
        <v>1049</v>
      </c>
      <c r="AH261" s="60">
        <v>475</v>
      </c>
      <c r="AI261" s="60">
        <v>574</v>
      </c>
      <c r="AJ261" s="31">
        <v>0.45281220209723544</v>
      </c>
      <c r="AK261" s="60">
        <v>2480</v>
      </c>
      <c r="AL261" s="60">
        <v>549</v>
      </c>
      <c r="AM261" s="60">
        <v>1931</v>
      </c>
      <c r="AN261" s="62">
        <v>0.375</v>
      </c>
      <c r="AO261" s="9" t="s">
        <v>407</v>
      </c>
      <c r="AP261" s="9" t="s">
        <v>412</v>
      </c>
      <c r="AQ261" s="9" t="s">
        <v>407</v>
      </c>
      <c r="AR261" s="48" t="s">
        <v>411</v>
      </c>
      <c r="AS261" s="9" t="s">
        <v>407</v>
      </c>
      <c r="AT261" s="9" t="s">
        <v>412</v>
      </c>
    </row>
    <row r="262" spans="1:46" ht="12.75" customHeight="1" x14ac:dyDescent="0.15">
      <c r="A262" s="9" t="s">
        <v>229</v>
      </c>
      <c r="B262" s="9" t="s">
        <v>241</v>
      </c>
      <c r="C262" s="31">
        <v>0.5</v>
      </c>
      <c r="D262" s="45">
        <v>8</v>
      </c>
      <c r="E262" s="46">
        <v>2019</v>
      </c>
      <c r="F262" s="46">
        <v>2015</v>
      </c>
      <c r="G262" s="46">
        <v>2022</v>
      </c>
      <c r="H262" s="9" t="s">
        <v>413</v>
      </c>
      <c r="I262" s="9" t="s">
        <v>414</v>
      </c>
      <c r="J262" s="9" t="s">
        <v>67</v>
      </c>
      <c r="K262" s="49" t="s">
        <v>241</v>
      </c>
      <c r="L262" s="60">
        <v>24</v>
      </c>
      <c r="M262" s="60">
        <v>0</v>
      </c>
      <c r="N262" s="60">
        <v>0</v>
      </c>
      <c r="O262" s="60">
        <v>0</v>
      </c>
      <c r="P262" s="60">
        <v>24</v>
      </c>
      <c r="Q262" s="31">
        <v>0</v>
      </c>
      <c r="R262" s="61">
        <v>12</v>
      </c>
      <c r="S262" s="61">
        <v>0</v>
      </c>
      <c r="T262" s="60">
        <v>16</v>
      </c>
      <c r="U262" s="60">
        <v>1</v>
      </c>
      <c r="V262" s="60">
        <v>0</v>
      </c>
      <c r="W262" s="60">
        <v>1</v>
      </c>
      <c r="X262" s="60">
        <v>15</v>
      </c>
      <c r="Y262" s="60">
        <v>1</v>
      </c>
      <c r="Z262" s="60">
        <v>15</v>
      </c>
      <c r="AA262" s="31">
        <v>6.25E-2</v>
      </c>
      <c r="AB262" s="31">
        <v>6.25E-2</v>
      </c>
      <c r="AC262" s="60">
        <v>19</v>
      </c>
      <c r="AD262" s="60">
        <v>0</v>
      </c>
      <c r="AE262" s="60">
        <v>19</v>
      </c>
      <c r="AF262" s="31">
        <v>0</v>
      </c>
      <c r="AG262" s="60">
        <v>19</v>
      </c>
      <c r="AH262" s="60">
        <v>15</v>
      </c>
      <c r="AI262" s="60">
        <v>4</v>
      </c>
      <c r="AJ262" s="31">
        <v>0.78947368421052633</v>
      </c>
      <c r="AK262" s="60">
        <v>78</v>
      </c>
      <c r="AL262" s="60">
        <v>16</v>
      </c>
      <c r="AM262" s="60">
        <v>62</v>
      </c>
      <c r="AN262" s="62">
        <v>0.5</v>
      </c>
      <c r="AO262" s="9" t="s">
        <v>407</v>
      </c>
      <c r="AP262" s="9" t="s">
        <v>412</v>
      </c>
      <c r="AQ262" s="9" t="s">
        <v>407</v>
      </c>
      <c r="AR262" s="48" t="s">
        <v>411</v>
      </c>
      <c r="AS262" s="9" t="s">
        <v>407</v>
      </c>
      <c r="AT262" s="9" t="s">
        <v>412</v>
      </c>
    </row>
    <row r="263" spans="1:46" ht="12.75" customHeight="1" x14ac:dyDescent="0.15">
      <c r="A263" s="9" t="s">
        <v>1151</v>
      </c>
      <c r="B263" s="9" t="s">
        <v>1152</v>
      </c>
      <c r="C263" s="31">
        <v>1</v>
      </c>
      <c r="D263" s="45">
        <v>5</v>
      </c>
      <c r="E263" s="46">
        <v>2017</v>
      </c>
      <c r="F263" s="46">
        <v>2014</v>
      </c>
      <c r="G263" s="46">
        <v>2018</v>
      </c>
      <c r="H263" s="9" t="s">
        <v>422</v>
      </c>
      <c r="I263" s="9" t="s">
        <v>423</v>
      </c>
      <c r="J263" s="9" t="s">
        <v>83</v>
      </c>
      <c r="K263" s="49" t="s">
        <v>1152</v>
      </c>
      <c r="L263" s="60" t="e">
        <v>#N/A</v>
      </c>
      <c r="M263" s="60">
        <v>0</v>
      </c>
      <c r="N263" s="60">
        <v>0</v>
      </c>
      <c r="O263" s="60">
        <v>0</v>
      </c>
      <c r="P263" s="60" t="e">
        <v>#N/A</v>
      </c>
      <c r="Q263" s="31" t="s">
        <v>408</v>
      </c>
      <c r="R263" s="61" t="e">
        <v>#N/A</v>
      </c>
      <c r="S263" s="61" t="e">
        <v>#N/A</v>
      </c>
      <c r="T263" s="60" t="e">
        <v>#N/A</v>
      </c>
      <c r="U263" s="60">
        <v>0</v>
      </c>
      <c r="V263" s="60">
        <v>0</v>
      </c>
      <c r="W263" s="60">
        <v>0</v>
      </c>
      <c r="X263" s="60" t="e">
        <v>#N/A</v>
      </c>
      <c r="Y263" s="60" t="e">
        <v>#N/A</v>
      </c>
      <c r="Z263" s="60" t="e">
        <v>#N/A</v>
      </c>
      <c r="AA263" s="31" t="s">
        <v>408</v>
      </c>
      <c r="AB263" s="31" t="s">
        <v>408</v>
      </c>
      <c r="AC263" s="60" t="e">
        <v>#N/A</v>
      </c>
      <c r="AD263" s="60">
        <v>0</v>
      </c>
      <c r="AE263" s="60" t="e">
        <v>#N/A</v>
      </c>
      <c r="AF263" s="31" t="s">
        <v>408</v>
      </c>
      <c r="AG263" s="60" t="e">
        <v>#N/A</v>
      </c>
      <c r="AH263" s="60">
        <v>0</v>
      </c>
      <c r="AI263" s="60" t="e">
        <v>#N/A</v>
      </c>
      <c r="AJ263" s="31" t="s">
        <v>408</v>
      </c>
      <c r="AK263" s="60" t="e">
        <v>#N/A</v>
      </c>
      <c r="AL263" s="60">
        <v>0</v>
      </c>
      <c r="AM263" s="60" t="e">
        <v>#N/A</v>
      </c>
      <c r="AN263" s="62">
        <v>1</v>
      </c>
      <c r="AO263" s="9" t="s">
        <v>412</v>
      </c>
      <c r="AP263" s="9" t="s">
        <v>407</v>
      </c>
      <c r="AQ263" s="9" t="s">
        <v>407</v>
      </c>
      <c r="AR263" s="48" t="s">
        <v>408</v>
      </c>
      <c r="AS263" s="9" t="s">
        <v>412</v>
      </c>
      <c r="AT263" s="9" t="s">
        <v>407</v>
      </c>
    </row>
    <row r="264" spans="1:46" ht="12.75" customHeight="1" x14ac:dyDescent="0.15">
      <c r="A264" s="9" t="s">
        <v>273</v>
      </c>
      <c r="B264" s="9" t="s">
        <v>290</v>
      </c>
      <c r="C264" s="31">
        <v>0.625</v>
      </c>
      <c r="D264" s="45">
        <v>8</v>
      </c>
      <c r="E264" s="46">
        <v>2018</v>
      </c>
      <c r="F264" s="46">
        <v>2014</v>
      </c>
      <c r="G264" s="46" t="s">
        <v>403</v>
      </c>
      <c r="H264" s="9" t="s">
        <v>404</v>
      </c>
      <c r="I264" s="9" t="s">
        <v>405</v>
      </c>
      <c r="J264" s="9" t="s">
        <v>144</v>
      </c>
      <c r="K264" s="49" t="s">
        <v>290</v>
      </c>
      <c r="L264" s="60">
        <v>1</v>
      </c>
      <c r="M264" s="60">
        <v>0</v>
      </c>
      <c r="N264" s="60">
        <v>0</v>
      </c>
      <c r="O264" s="60">
        <v>0</v>
      </c>
      <c r="P264" s="60">
        <v>1</v>
      </c>
      <c r="Q264" s="31">
        <v>0</v>
      </c>
      <c r="R264" s="61">
        <v>1</v>
      </c>
      <c r="S264" s="61">
        <v>0</v>
      </c>
      <c r="T264" s="60">
        <v>1</v>
      </c>
      <c r="U264" s="60">
        <v>0</v>
      </c>
      <c r="V264" s="60">
        <v>0</v>
      </c>
      <c r="W264" s="60">
        <v>0</v>
      </c>
      <c r="X264" s="60">
        <v>1</v>
      </c>
      <c r="Y264" s="60">
        <v>0</v>
      </c>
      <c r="Z264" s="60">
        <v>1</v>
      </c>
      <c r="AA264" s="31">
        <v>0</v>
      </c>
      <c r="AB264" s="31">
        <v>0</v>
      </c>
      <c r="AC264" s="60">
        <v>0</v>
      </c>
      <c r="AD264" s="60">
        <v>0</v>
      </c>
      <c r="AE264" s="60">
        <v>0</v>
      </c>
      <c r="AF264" s="31" t="s">
        <v>429</v>
      </c>
      <c r="AG264" s="60">
        <v>0</v>
      </c>
      <c r="AH264" s="60">
        <v>0</v>
      </c>
      <c r="AI264" s="60">
        <v>0</v>
      </c>
      <c r="AJ264" s="31" t="s">
        <v>429</v>
      </c>
      <c r="AK264" s="60">
        <v>2</v>
      </c>
      <c r="AL264" s="60">
        <v>0</v>
      </c>
      <c r="AM264" s="60">
        <v>2</v>
      </c>
      <c r="AN264" s="62">
        <v>0.5</v>
      </c>
      <c r="AO264" s="9" t="s">
        <v>407</v>
      </c>
      <c r="AP264" s="9" t="s">
        <v>412</v>
      </c>
      <c r="AQ264" s="9" t="s">
        <v>407</v>
      </c>
      <c r="AR264" s="48" t="s">
        <v>411</v>
      </c>
      <c r="AS264" s="9" t="s">
        <v>407</v>
      </c>
      <c r="AT264" s="9" t="s">
        <v>412</v>
      </c>
    </row>
    <row r="265" spans="1:46" ht="12.75" customHeight="1" x14ac:dyDescent="0.15">
      <c r="A265" s="9" t="s">
        <v>257</v>
      </c>
      <c r="B265" s="9" t="s">
        <v>514</v>
      </c>
      <c r="C265" s="31">
        <v>0.375</v>
      </c>
      <c r="D265" s="45">
        <v>8</v>
      </c>
      <c r="E265" s="46">
        <v>2020</v>
      </c>
      <c r="F265" s="46">
        <v>2016</v>
      </c>
      <c r="G265" s="46" t="s">
        <v>444</v>
      </c>
      <c r="H265" s="9" t="s">
        <v>445</v>
      </c>
      <c r="I265" s="9" t="s">
        <v>446</v>
      </c>
      <c r="J265" s="9" t="s">
        <v>128</v>
      </c>
      <c r="K265" s="29" t="s">
        <v>514</v>
      </c>
      <c r="L265" s="60" t="e">
        <v>#N/A</v>
      </c>
      <c r="M265" s="60">
        <v>0</v>
      </c>
      <c r="N265" s="60">
        <v>0</v>
      </c>
      <c r="O265" s="60">
        <v>0</v>
      </c>
      <c r="P265" s="60" t="e">
        <v>#N/A</v>
      </c>
      <c r="Q265" s="31">
        <v>0</v>
      </c>
      <c r="R265" s="61" t="e">
        <v>#N/A</v>
      </c>
      <c r="S265" s="61" t="e">
        <v>#N/A</v>
      </c>
      <c r="T265" s="60" t="e">
        <v>#N/A</v>
      </c>
      <c r="U265" s="60">
        <v>0</v>
      </c>
      <c r="V265" s="60">
        <v>0</v>
      </c>
      <c r="W265" s="60">
        <v>0</v>
      </c>
      <c r="X265" s="60" t="e">
        <v>#N/A</v>
      </c>
      <c r="Y265" s="60" t="e">
        <v>#N/A</v>
      </c>
      <c r="Z265" s="60" t="e">
        <v>#N/A</v>
      </c>
      <c r="AA265" s="31">
        <v>0</v>
      </c>
      <c r="AB265" s="31">
        <v>0</v>
      </c>
      <c r="AC265" s="60" t="e">
        <v>#N/A</v>
      </c>
      <c r="AD265" s="60">
        <v>0</v>
      </c>
      <c r="AE265" s="60" t="e">
        <v>#N/A</v>
      </c>
      <c r="AF265" s="31">
        <v>0</v>
      </c>
      <c r="AG265" s="60" t="e">
        <v>#N/A</v>
      </c>
      <c r="AH265" s="60">
        <v>0</v>
      </c>
      <c r="AI265" s="60" t="e">
        <v>#N/A</v>
      </c>
      <c r="AJ265" s="31">
        <v>0</v>
      </c>
      <c r="AK265" s="60" t="e">
        <v>#N/A</v>
      </c>
      <c r="AL265" s="60">
        <v>0</v>
      </c>
      <c r="AM265" s="60" t="e">
        <v>#N/A</v>
      </c>
      <c r="AN265" s="62">
        <v>0.375</v>
      </c>
      <c r="AO265" s="9" t="s">
        <v>412</v>
      </c>
      <c r="AP265" s="9" t="s">
        <v>407</v>
      </c>
      <c r="AQ265" s="9" t="s">
        <v>407</v>
      </c>
      <c r="AR265" s="48" t="s">
        <v>438</v>
      </c>
      <c r="AS265" s="9" t="s">
        <v>407</v>
      </c>
      <c r="AT265" s="9" t="s">
        <v>407</v>
      </c>
    </row>
    <row r="266" spans="1:46" ht="12.75" customHeight="1" x14ac:dyDescent="0.15">
      <c r="A266" s="9" t="s">
        <v>257</v>
      </c>
      <c r="B266" s="9" t="s">
        <v>561</v>
      </c>
      <c r="C266" s="31">
        <v>0.375</v>
      </c>
      <c r="D266" s="45">
        <v>8</v>
      </c>
      <c r="E266" s="46">
        <v>2020</v>
      </c>
      <c r="F266" s="46">
        <v>2016</v>
      </c>
      <c r="G266" s="46" t="s">
        <v>444</v>
      </c>
      <c r="H266" s="9" t="s">
        <v>445</v>
      </c>
      <c r="I266" s="9" t="s">
        <v>446</v>
      </c>
      <c r="J266" s="9" t="s">
        <v>128</v>
      </c>
      <c r="K266" s="29" t="s">
        <v>561</v>
      </c>
      <c r="L266" s="60">
        <v>7</v>
      </c>
      <c r="M266" s="60">
        <v>0</v>
      </c>
      <c r="N266" s="60">
        <v>0</v>
      </c>
      <c r="O266" s="60">
        <v>0</v>
      </c>
      <c r="P266" s="60">
        <v>7</v>
      </c>
      <c r="Q266" s="31">
        <v>0</v>
      </c>
      <c r="R266" s="61">
        <v>3</v>
      </c>
      <c r="S266" s="61">
        <v>0</v>
      </c>
      <c r="T266" s="60">
        <v>4</v>
      </c>
      <c r="U266" s="60">
        <v>0</v>
      </c>
      <c r="V266" s="60">
        <v>0</v>
      </c>
      <c r="W266" s="60">
        <v>0</v>
      </c>
      <c r="X266" s="60">
        <v>4</v>
      </c>
      <c r="Y266" s="60">
        <v>0</v>
      </c>
      <c r="Z266" s="60">
        <v>4</v>
      </c>
      <c r="AA266" s="31">
        <v>0</v>
      </c>
      <c r="AB266" s="31">
        <v>0</v>
      </c>
      <c r="AC266" s="60">
        <v>5</v>
      </c>
      <c r="AD266" s="60">
        <v>0</v>
      </c>
      <c r="AE266" s="60">
        <v>5</v>
      </c>
      <c r="AF266" s="31">
        <v>0</v>
      </c>
      <c r="AG266" s="60">
        <v>11</v>
      </c>
      <c r="AH266" s="60">
        <v>0</v>
      </c>
      <c r="AI266" s="60">
        <v>11</v>
      </c>
      <c r="AJ266" s="31">
        <v>0</v>
      </c>
      <c r="AK266" s="60">
        <v>27</v>
      </c>
      <c r="AL266" s="60">
        <v>0</v>
      </c>
      <c r="AM266" s="60">
        <v>27</v>
      </c>
      <c r="AN266" s="62">
        <v>0.375</v>
      </c>
      <c r="AO266" s="9" t="s">
        <v>412</v>
      </c>
      <c r="AP266" s="9" t="s">
        <v>407</v>
      </c>
      <c r="AQ266" s="9" t="s">
        <v>407</v>
      </c>
      <c r="AR266" s="48" t="s">
        <v>411</v>
      </c>
      <c r="AS266" s="9" t="s">
        <v>407</v>
      </c>
      <c r="AT266" s="9" t="s">
        <v>407</v>
      </c>
    </row>
    <row r="267" spans="1:46" ht="12.75" customHeight="1" x14ac:dyDescent="0.15">
      <c r="A267" s="9" t="s">
        <v>273</v>
      </c>
      <c r="B267" s="9" t="s">
        <v>291</v>
      </c>
      <c r="C267" s="31">
        <v>0.625</v>
      </c>
      <c r="D267" s="45">
        <v>8</v>
      </c>
      <c r="E267" s="46">
        <v>2018</v>
      </c>
      <c r="F267" s="46">
        <v>2014</v>
      </c>
      <c r="G267" s="46" t="s">
        <v>403</v>
      </c>
      <c r="H267" s="9" t="s">
        <v>404</v>
      </c>
      <c r="I267" s="9" t="s">
        <v>405</v>
      </c>
      <c r="J267" s="9" t="s">
        <v>144</v>
      </c>
      <c r="K267" s="49" t="s">
        <v>291</v>
      </c>
      <c r="L267" s="60">
        <v>647</v>
      </c>
      <c r="M267" s="60">
        <v>0</v>
      </c>
      <c r="N267" s="60">
        <v>0</v>
      </c>
      <c r="O267" s="60">
        <v>0</v>
      </c>
      <c r="P267" s="60">
        <v>647</v>
      </c>
      <c r="Q267" s="31">
        <v>0</v>
      </c>
      <c r="R267" s="61">
        <v>324</v>
      </c>
      <c r="S267" s="61">
        <v>0</v>
      </c>
      <c r="T267" s="60">
        <v>450</v>
      </c>
      <c r="U267" s="60">
        <v>0</v>
      </c>
      <c r="V267" s="60">
        <v>0</v>
      </c>
      <c r="W267" s="60">
        <v>0</v>
      </c>
      <c r="X267" s="60">
        <v>450</v>
      </c>
      <c r="Y267" s="60">
        <v>0</v>
      </c>
      <c r="Z267" s="60">
        <v>450</v>
      </c>
      <c r="AA267" s="31">
        <v>0</v>
      </c>
      <c r="AB267" s="31">
        <v>0</v>
      </c>
      <c r="AC267" s="60">
        <v>497</v>
      </c>
      <c r="AD267" s="60">
        <v>201</v>
      </c>
      <c r="AE267" s="60">
        <v>296</v>
      </c>
      <c r="AF267" s="31">
        <v>0.40442655935613681</v>
      </c>
      <c r="AG267" s="60">
        <v>1133</v>
      </c>
      <c r="AH267" s="60">
        <v>2387</v>
      </c>
      <c r="AI267" s="60">
        <v>0</v>
      </c>
      <c r="AJ267" s="31">
        <v>2.1067961165048543</v>
      </c>
      <c r="AK267" s="60">
        <v>2727</v>
      </c>
      <c r="AL267" s="60">
        <v>2588</v>
      </c>
      <c r="AM267" s="60">
        <v>1393</v>
      </c>
      <c r="AN267" s="62">
        <v>0.5</v>
      </c>
      <c r="AO267" s="9" t="s">
        <v>407</v>
      </c>
      <c r="AP267" s="9" t="s">
        <v>412</v>
      </c>
      <c r="AQ267" s="9" t="s">
        <v>407</v>
      </c>
      <c r="AR267" s="48" t="s">
        <v>411</v>
      </c>
      <c r="AS267" s="9" t="s">
        <v>407</v>
      </c>
      <c r="AT267" s="9" t="s">
        <v>412</v>
      </c>
    </row>
    <row r="268" spans="1:46" ht="12.75" customHeight="1" x14ac:dyDescent="0.15">
      <c r="A268" s="9" t="s">
        <v>254</v>
      </c>
      <c r="B268" s="9" t="s">
        <v>255</v>
      </c>
      <c r="C268" s="31">
        <v>1</v>
      </c>
      <c r="D268" s="45">
        <v>5</v>
      </c>
      <c r="E268" s="46">
        <v>2017</v>
      </c>
      <c r="F268" s="46">
        <v>2014</v>
      </c>
      <c r="G268" s="46">
        <v>2018</v>
      </c>
      <c r="H268" s="9" t="s">
        <v>422</v>
      </c>
      <c r="I268" s="9" t="s">
        <v>423</v>
      </c>
      <c r="J268" s="9" t="s">
        <v>83</v>
      </c>
      <c r="K268" s="49" t="s">
        <v>255</v>
      </c>
      <c r="L268" s="60">
        <v>17</v>
      </c>
      <c r="M268" s="60">
        <v>0</v>
      </c>
      <c r="N268" s="60">
        <v>0</v>
      </c>
      <c r="O268" s="60">
        <v>0</v>
      </c>
      <c r="P268" s="60">
        <v>17</v>
      </c>
      <c r="Q268" s="31">
        <v>0</v>
      </c>
      <c r="R268" s="61">
        <v>17</v>
      </c>
      <c r="S268" s="61">
        <v>0</v>
      </c>
      <c r="T268" s="60">
        <v>12</v>
      </c>
      <c r="U268" s="60">
        <v>0</v>
      </c>
      <c r="V268" s="60">
        <v>0</v>
      </c>
      <c r="W268" s="60">
        <v>0</v>
      </c>
      <c r="X268" s="60">
        <v>12</v>
      </c>
      <c r="Y268" s="60">
        <v>0</v>
      </c>
      <c r="Z268" s="60">
        <v>12</v>
      </c>
      <c r="AA268" s="31">
        <v>0</v>
      </c>
      <c r="AB268" s="31">
        <v>0</v>
      </c>
      <c r="AC268" s="60">
        <v>14</v>
      </c>
      <c r="AD268" s="60">
        <v>0</v>
      </c>
      <c r="AE268" s="60">
        <v>14</v>
      </c>
      <c r="AF268" s="31">
        <v>0</v>
      </c>
      <c r="AG268" s="60">
        <v>31</v>
      </c>
      <c r="AH268" s="60">
        <v>109</v>
      </c>
      <c r="AI268" s="60">
        <v>0</v>
      </c>
      <c r="AJ268" s="31">
        <v>3.5161290322580645</v>
      </c>
      <c r="AK268" s="60">
        <v>74</v>
      </c>
      <c r="AL268" s="60">
        <v>109</v>
      </c>
      <c r="AM268" s="60">
        <v>43</v>
      </c>
      <c r="AN268" s="62">
        <v>1</v>
      </c>
      <c r="AO268" s="9" t="s">
        <v>407</v>
      </c>
      <c r="AP268" s="9" t="s">
        <v>412</v>
      </c>
      <c r="AQ268" s="9" t="s">
        <v>407</v>
      </c>
      <c r="AR268" s="48" t="s">
        <v>411</v>
      </c>
      <c r="AS268" s="9" t="s">
        <v>407</v>
      </c>
      <c r="AT268" s="9" t="s">
        <v>412</v>
      </c>
    </row>
    <row r="269" spans="1:46" ht="12.75" customHeight="1" x14ac:dyDescent="0.15">
      <c r="A269" s="9" t="s">
        <v>273</v>
      </c>
      <c r="B269" s="9" t="s">
        <v>292</v>
      </c>
      <c r="C269" s="31">
        <v>0.625</v>
      </c>
      <c r="D269" s="45">
        <v>8</v>
      </c>
      <c r="E269" s="46">
        <v>2018</v>
      </c>
      <c r="F269" s="46">
        <v>2014</v>
      </c>
      <c r="G269" s="46" t="s">
        <v>403</v>
      </c>
      <c r="H269" s="9" t="s">
        <v>404</v>
      </c>
      <c r="I269" s="9" t="s">
        <v>405</v>
      </c>
      <c r="J269" s="9" t="s">
        <v>144</v>
      </c>
      <c r="K269" s="49" t="s">
        <v>292</v>
      </c>
      <c r="L269" s="60">
        <v>14</v>
      </c>
      <c r="M269" s="60">
        <v>0</v>
      </c>
      <c r="N269" s="60">
        <v>0</v>
      </c>
      <c r="O269" s="60">
        <v>0</v>
      </c>
      <c r="P269" s="60">
        <v>14</v>
      </c>
      <c r="Q269" s="31">
        <v>0</v>
      </c>
      <c r="R269" s="61">
        <v>7</v>
      </c>
      <c r="S269" s="61">
        <v>0</v>
      </c>
      <c r="T269" s="60">
        <v>10</v>
      </c>
      <c r="U269" s="60">
        <v>0</v>
      </c>
      <c r="V269" s="60">
        <v>0</v>
      </c>
      <c r="W269" s="60">
        <v>0</v>
      </c>
      <c r="X269" s="60">
        <v>10</v>
      </c>
      <c r="Y269" s="60">
        <v>0</v>
      </c>
      <c r="Z269" s="60">
        <v>10</v>
      </c>
      <c r="AA269" s="31">
        <v>0</v>
      </c>
      <c r="AB269" s="31">
        <v>0</v>
      </c>
      <c r="AC269" s="60">
        <v>11</v>
      </c>
      <c r="AD269" s="60">
        <v>0</v>
      </c>
      <c r="AE269" s="60">
        <v>11</v>
      </c>
      <c r="AF269" s="31">
        <v>0</v>
      </c>
      <c r="AG269" s="60">
        <v>26</v>
      </c>
      <c r="AH269" s="60">
        <v>5</v>
      </c>
      <c r="AI269" s="60">
        <v>21</v>
      </c>
      <c r="AJ269" s="31">
        <v>0.19230769230769232</v>
      </c>
      <c r="AK269" s="60">
        <v>61</v>
      </c>
      <c r="AL269" s="60">
        <v>5</v>
      </c>
      <c r="AM269" s="60">
        <v>56</v>
      </c>
      <c r="AN269" s="62">
        <v>0.5</v>
      </c>
      <c r="AO269" s="9" t="s">
        <v>412</v>
      </c>
      <c r="AP269" s="9" t="s">
        <v>407</v>
      </c>
      <c r="AQ269" s="9" t="s">
        <v>407</v>
      </c>
      <c r="AR269" s="48" t="s">
        <v>438</v>
      </c>
      <c r="AS269" s="9" t="s">
        <v>407</v>
      </c>
      <c r="AT269" s="9" t="s">
        <v>407</v>
      </c>
    </row>
    <row r="270" spans="1:46" ht="12.75" customHeight="1" x14ac:dyDescent="0.15">
      <c r="A270" s="9" t="s">
        <v>257</v>
      </c>
      <c r="B270" s="9" t="s">
        <v>606</v>
      </c>
      <c r="C270" s="31">
        <v>0.375</v>
      </c>
      <c r="D270" s="45">
        <v>8</v>
      </c>
      <c r="E270" s="46">
        <v>2020</v>
      </c>
      <c r="F270" s="46">
        <v>2016</v>
      </c>
      <c r="G270" s="46" t="s">
        <v>444</v>
      </c>
      <c r="H270" s="9" t="s">
        <v>445</v>
      </c>
      <c r="I270" s="9" t="s">
        <v>446</v>
      </c>
      <c r="J270" s="9" t="s">
        <v>128</v>
      </c>
      <c r="K270" s="49" t="s">
        <v>606</v>
      </c>
      <c r="L270" s="60">
        <v>71</v>
      </c>
      <c r="M270" s="60">
        <v>0</v>
      </c>
      <c r="N270" s="60">
        <v>0</v>
      </c>
      <c r="O270" s="60">
        <v>0</v>
      </c>
      <c r="P270" s="60">
        <v>71</v>
      </c>
      <c r="Q270" s="31">
        <v>0</v>
      </c>
      <c r="R270" s="61">
        <v>27</v>
      </c>
      <c r="S270" s="61">
        <v>0</v>
      </c>
      <c r="T270" s="60">
        <v>46</v>
      </c>
      <c r="U270" s="60">
        <v>0</v>
      </c>
      <c r="V270" s="60">
        <v>0</v>
      </c>
      <c r="W270" s="60">
        <v>0</v>
      </c>
      <c r="X270" s="60">
        <v>46</v>
      </c>
      <c r="Y270" s="60">
        <v>0</v>
      </c>
      <c r="Z270" s="60">
        <v>46</v>
      </c>
      <c r="AA270" s="31">
        <v>0</v>
      </c>
      <c r="AB270" s="31">
        <v>0</v>
      </c>
      <c r="AC270" s="60">
        <v>53</v>
      </c>
      <c r="AD270" s="60">
        <v>0</v>
      </c>
      <c r="AE270" s="60">
        <v>53</v>
      </c>
      <c r="AF270" s="31">
        <v>0</v>
      </c>
      <c r="AG270" s="60">
        <v>123</v>
      </c>
      <c r="AH270" s="60">
        <v>0</v>
      </c>
      <c r="AI270" s="60">
        <v>123</v>
      </c>
      <c r="AJ270" s="31">
        <v>0</v>
      </c>
      <c r="AK270" s="60">
        <v>293</v>
      </c>
      <c r="AL270" s="60">
        <v>0</v>
      </c>
      <c r="AM270" s="60">
        <v>293</v>
      </c>
      <c r="AN270" s="62">
        <v>0.375</v>
      </c>
      <c r="AO270" s="9" t="s">
        <v>412</v>
      </c>
      <c r="AP270" s="9" t="s">
        <v>407</v>
      </c>
      <c r="AQ270" s="9" t="s">
        <v>407</v>
      </c>
      <c r="AR270" s="48" t="s">
        <v>411</v>
      </c>
      <c r="AS270" s="9" t="s">
        <v>407</v>
      </c>
      <c r="AT270" s="9" t="s">
        <v>407</v>
      </c>
    </row>
    <row r="271" spans="1:46" ht="12.75" customHeight="1" x14ac:dyDescent="0.15">
      <c r="A271" s="9" t="s">
        <v>257</v>
      </c>
      <c r="B271" s="9" t="s">
        <v>609</v>
      </c>
      <c r="C271" s="31">
        <v>0.375</v>
      </c>
      <c r="D271" s="45">
        <v>8</v>
      </c>
      <c r="E271" s="46">
        <v>2020</v>
      </c>
      <c r="F271" s="46">
        <v>2016</v>
      </c>
      <c r="G271" s="46" t="s">
        <v>444</v>
      </c>
      <c r="H271" s="9" t="s">
        <v>445</v>
      </c>
      <c r="I271" s="9" t="s">
        <v>446</v>
      </c>
      <c r="J271" s="9" t="s">
        <v>128</v>
      </c>
      <c r="K271" s="49" t="s">
        <v>609</v>
      </c>
      <c r="L271" s="60">
        <v>87</v>
      </c>
      <c r="M271" s="60">
        <v>0</v>
      </c>
      <c r="N271" s="60">
        <v>0</v>
      </c>
      <c r="O271" s="60">
        <v>0</v>
      </c>
      <c r="P271" s="60">
        <v>87</v>
      </c>
      <c r="Q271" s="31">
        <v>0</v>
      </c>
      <c r="R271" s="61">
        <v>33</v>
      </c>
      <c r="S271" s="61">
        <v>0</v>
      </c>
      <c r="T271" s="60">
        <v>57</v>
      </c>
      <c r="U271" s="60">
        <v>0</v>
      </c>
      <c r="V271" s="60">
        <v>0</v>
      </c>
      <c r="W271" s="60">
        <v>0</v>
      </c>
      <c r="X271" s="60">
        <v>57</v>
      </c>
      <c r="Y271" s="60">
        <v>0</v>
      </c>
      <c r="Z271" s="60">
        <v>57</v>
      </c>
      <c r="AA271" s="31">
        <v>0</v>
      </c>
      <c r="AB271" s="31">
        <v>0</v>
      </c>
      <c r="AC271" s="60">
        <v>66</v>
      </c>
      <c r="AD271" s="60">
        <v>1</v>
      </c>
      <c r="AE271" s="60">
        <v>65</v>
      </c>
      <c r="AF271" s="31">
        <v>1.5151515151515152E-2</v>
      </c>
      <c r="AG271" s="60">
        <v>153</v>
      </c>
      <c r="AH271" s="60">
        <v>1</v>
      </c>
      <c r="AI271" s="60">
        <v>152</v>
      </c>
      <c r="AJ271" s="31">
        <v>6.5359477124183009E-3</v>
      </c>
      <c r="AK271" s="60">
        <v>363</v>
      </c>
      <c r="AL271" s="60">
        <v>2</v>
      </c>
      <c r="AM271" s="60">
        <v>361</v>
      </c>
      <c r="AN271" s="62">
        <v>0.375</v>
      </c>
      <c r="AO271" s="9" t="s">
        <v>412</v>
      </c>
      <c r="AP271" s="9" t="s">
        <v>407</v>
      </c>
      <c r="AQ271" s="9" t="s">
        <v>407</v>
      </c>
      <c r="AR271" s="48" t="s">
        <v>411</v>
      </c>
      <c r="AS271" s="9" t="s">
        <v>407</v>
      </c>
      <c r="AT271" s="9" t="s">
        <v>407</v>
      </c>
    </row>
    <row r="272" spans="1:46" ht="12.75" customHeight="1" x14ac:dyDescent="0.15">
      <c r="A272" s="9" t="s">
        <v>263</v>
      </c>
      <c r="B272" s="9" t="s">
        <v>264</v>
      </c>
      <c r="C272" s="31">
        <v>0.5</v>
      </c>
      <c r="D272" s="45">
        <v>8</v>
      </c>
      <c r="E272" s="46">
        <v>2019</v>
      </c>
      <c r="F272" s="46">
        <v>2015</v>
      </c>
      <c r="G272" s="46">
        <v>2022</v>
      </c>
      <c r="H272" s="9" t="s">
        <v>413</v>
      </c>
      <c r="I272" s="9" t="s">
        <v>414</v>
      </c>
      <c r="J272" s="9" t="s">
        <v>67</v>
      </c>
      <c r="K272" s="29" t="s">
        <v>264</v>
      </c>
      <c r="L272" s="60">
        <v>116</v>
      </c>
      <c r="M272" s="60">
        <v>57</v>
      </c>
      <c r="N272" s="60">
        <v>57</v>
      </c>
      <c r="O272" s="60">
        <v>0</v>
      </c>
      <c r="P272" s="60">
        <v>59</v>
      </c>
      <c r="Q272" s="31">
        <v>0.49137931034482757</v>
      </c>
      <c r="R272" s="61">
        <v>58</v>
      </c>
      <c r="S272" s="61">
        <v>0</v>
      </c>
      <c r="T272" s="60">
        <v>54</v>
      </c>
      <c r="U272" s="60">
        <v>40</v>
      </c>
      <c r="V272" s="60">
        <v>37</v>
      </c>
      <c r="W272" s="60">
        <v>3</v>
      </c>
      <c r="X272" s="60">
        <v>14</v>
      </c>
      <c r="Y272" s="60">
        <v>40</v>
      </c>
      <c r="Z272" s="60">
        <v>14</v>
      </c>
      <c r="AA272" s="31">
        <v>0.7407407407407407</v>
      </c>
      <c r="AB272" s="31">
        <v>0.7407407407407407</v>
      </c>
      <c r="AC272" s="60">
        <v>58</v>
      </c>
      <c r="AD272" s="60">
        <v>141</v>
      </c>
      <c r="AE272" s="60">
        <v>0</v>
      </c>
      <c r="AF272" s="31">
        <v>2.4310344827586206</v>
      </c>
      <c r="AG272" s="60">
        <v>164</v>
      </c>
      <c r="AH272" s="60">
        <v>143</v>
      </c>
      <c r="AI272" s="60">
        <v>21</v>
      </c>
      <c r="AJ272" s="31">
        <v>0.87195121951219512</v>
      </c>
      <c r="AK272" s="60">
        <v>392</v>
      </c>
      <c r="AL272" s="60">
        <v>381</v>
      </c>
      <c r="AM272" s="60">
        <v>94</v>
      </c>
      <c r="AN272" s="62">
        <v>0.5</v>
      </c>
      <c r="AO272" s="9" t="s">
        <v>407</v>
      </c>
      <c r="AP272" s="9" t="s">
        <v>412</v>
      </c>
      <c r="AQ272" s="9" t="s">
        <v>407</v>
      </c>
      <c r="AR272" s="48" t="s">
        <v>411</v>
      </c>
      <c r="AS272" s="9" t="s">
        <v>407</v>
      </c>
      <c r="AT272" s="9" t="s">
        <v>412</v>
      </c>
    </row>
    <row r="273" spans="1:46" ht="12.75" customHeight="1" x14ac:dyDescent="0.15">
      <c r="A273" s="9" t="s">
        <v>257</v>
      </c>
      <c r="B273" s="9" t="s">
        <v>258</v>
      </c>
      <c r="C273" s="31">
        <v>0.375</v>
      </c>
      <c r="D273" s="45">
        <v>8</v>
      </c>
      <c r="E273" s="46">
        <v>2020</v>
      </c>
      <c r="F273" s="46">
        <v>2016</v>
      </c>
      <c r="G273" s="46" t="s">
        <v>444</v>
      </c>
      <c r="H273" s="9" t="s">
        <v>445</v>
      </c>
      <c r="I273" s="9" t="s">
        <v>446</v>
      </c>
      <c r="J273" s="9" t="s">
        <v>128</v>
      </c>
      <c r="K273" s="49" t="s">
        <v>258</v>
      </c>
      <c r="L273" s="60">
        <v>43</v>
      </c>
      <c r="M273" s="60">
        <v>0</v>
      </c>
      <c r="N273" s="60">
        <v>0</v>
      </c>
      <c r="O273" s="60">
        <v>0</v>
      </c>
      <c r="P273" s="60">
        <v>43</v>
      </c>
      <c r="Q273" s="31">
        <v>0</v>
      </c>
      <c r="R273" s="61">
        <v>16</v>
      </c>
      <c r="S273" s="61">
        <v>0</v>
      </c>
      <c r="T273" s="60">
        <v>28</v>
      </c>
      <c r="U273" s="60">
        <v>6</v>
      </c>
      <c r="V273" s="60">
        <v>6</v>
      </c>
      <c r="W273" s="60">
        <v>0</v>
      </c>
      <c r="X273" s="60">
        <v>22</v>
      </c>
      <c r="Y273" s="60">
        <v>6</v>
      </c>
      <c r="Z273" s="60">
        <v>22</v>
      </c>
      <c r="AA273" s="31">
        <v>0.21428571428571427</v>
      </c>
      <c r="AB273" s="31">
        <v>0.21428571428571427</v>
      </c>
      <c r="AC273" s="60">
        <v>33</v>
      </c>
      <c r="AD273" s="60">
        <v>6</v>
      </c>
      <c r="AE273" s="60">
        <v>27</v>
      </c>
      <c r="AF273" s="31">
        <v>0.18181818181818182</v>
      </c>
      <c r="AG273" s="60">
        <v>76</v>
      </c>
      <c r="AH273" s="60">
        <v>126</v>
      </c>
      <c r="AI273" s="60">
        <v>0</v>
      </c>
      <c r="AJ273" s="31">
        <v>1.6578947368421053</v>
      </c>
      <c r="AK273" s="60">
        <v>180</v>
      </c>
      <c r="AL273" s="60">
        <v>138</v>
      </c>
      <c r="AM273" s="60">
        <v>92</v>
      </c>
      <c r="AN273" s="62">
        <v>0.375</v>
      </c>
      <c r="AO273" s="9" t="s">
        <v>407</v>
      </c>
      <c r="AP273" s="9" t="s">
        <v>412</v>
      </c>
      <c r="AQ273" s="9" t="s">
        <v>407</v>
      </c>
      <c r="AR273" s="48" t="s">
        <v>411</v>
      </c>
      <c r="AS273" s="9" t="s">
        <v>407</v>
      </c>
      <c r="AT273" s="9" t="s">
        <v>412</v>
      </c>
    </row>
    <row r="274" spans="1:46" ht="12.75" customHeight="1" x14ac:dyDescent="0.15">
      <c r="A274" s="9" t="s">
        <v>242</v>
      </c>
      <c r="B274" s="9" t="s">
        <v>243</v>
      </c>
      <c r="C274" s="31">
        <v>1</v>
      </c>
      <c r="D274" s="45">
        <v>5</v>
      </c>
      <c r="E274" s="46">
        <v>2017</v>
      </c>
      <c r="F274" s="46">
        <v>2014</v>
      </c>
      <c r="G274" s="46">
        <v>2018</v>
      </c>
      <c r="H274" s="9" t="s">
        <v>422</v>
      </c>
      <c r="I274" s="9" t="s">
        <v>423</v>
      </c>
      <c r="J274" s="9" t="s">
        <v>83</v>
      </c>
      <c r="K274" s="49" t="s">
        <v>243</v>
      </c>
      <c r="L274" s="60">
        <v>265</v>
      </c>
      <c r="M274" s="60">
        <v>0</v>
      </c>
      <c r="N274" s="60">
        <v>0</v>
      </c>
      <c r="O274" s="60">
        <v>0</v>
      </c>
      <c r="P274" s="60">
        <v>265</v>
      </c>
      <c r="Q274" s="31">
        <v>0</v>
      </c>
      <c r="R274" s="61">
        <v>265</v>
      </c>
      <c r="S274" s="61">
        <v>0</v>
      </c>
      <c r="T274" s="60">
        <v>130</v>
      </c>
      <c r="U274" s="60">
        <v>0</v>
      </c>
      <c r="V274" s="60">
        <v>0</v>
      </c>
      <c r="W274" s="60">
        <v>0</v>
      </c>
      <c r="X274" s="60">
        <v>130</v>
      </c>
      <c r="Y274" s="60">
        <v>0</v>
      </c>
      <c r="Z274" s="60">
        <v>130</v>
      </c>
      <c r="AA274" s="31">
        <v>0</v>
      </c>
      <c r="AB274" s="31">
        <v>0</v>
      </c>
      <c r="AC274" s="60">
        <v>180</v>
      </c>
      <c r="AD274" s="60">
        <v>126</v>
      </c>
      <c r="AE274" s="60">
        <v>54</v>
      </c>
      <c r="AF274" s="31">
        <v>0.7</v>
      </c>
      <c r="AG274" s="60">
        <v>420</v>
      </c>
      <c r="AH274" s="60">
        <v>117</v>
      </c>
      <c r="AI274" s="60">
        <v>303</v>
      </c>
      <c r="AJ274" s="31">
        <v>0.27857142857142858</v>
      </c>
      <c r="AK274" s="60">
        <v>995</v>
      </c>
      <c r="AL274" s="60">
        <v>243</v>
      </c>
      <c r="AM274" s="60">
        <v>752</v>
      </c>
      <c r="AN274" s="62">
        <v>1</v>
      </c>
      <c r="AO274" s="9" t="s">
        <v>412</v>
      </c>
      <c r="AP274" s="9" t="s">
        <v>407</v>
      </c>
      <c r="AQ274" s="9" t="s">
        <v>407</v>
      </c>
      <c r="AR274" s="48" t="s">
        <v>411</v>
      </c>
      <c r="AS274" s="9" t="s">
        <v>407</v>
      </c>
      <c r="AT274" s="9" t="s">
        <v>407</v>
      </c>
    </row>
    <row r="275" spans="1:46" ht="12.75" customHeight="1" x14ac:dyDescent="0.15">
      <c r="A275" s="9" t="s">
        <v>263</v>
      </c>
      <c r="B275" s="9" t="s">
        <v>265</v>
      </c>
      <c r="C275" s="31">
        <v>0.5</v>
      </c>
      <c r="D275" s="45">
        <v>8</v>
      </c>
      <c r="E275" s="46">
        <v>2019</v>
      </c>
      <c r="F275" s="46">
        <v>2015</v>
      </c>
      <c r="G275" s="46">
        <v>2022</v>
      </c>
      <c r="H275" s="9" t="s">
        <v>413</v>
      </c>
      <c r="I275" s="9" t="s">
        <v>414</v>
      </c>
      <c r="J275" s="9" t="s">
        <v>67</v>
      </c>
      <c r="K275" s="29" t="s">
        <v>265</v>
      </c>
      <c r="L275" s="60">
        <v>6</v>
      </c>
      <c r="M275" s="60">
        <v>23</v>
      </c>
      <c r="N275" s="60">
        <v>23</v>
      </c>
      <c r="O275" s="60">
        <v>0</v>
      </c>
      <c r="P275" s="60">
        <v>0</v>
      </c>
      <c r="Q275" s="31">
        <v>3.8333333333333335</v>
      </c>
      <c r="R275" s="61">
        <v>3</v>
      </c>
      <c r="S275" s="61">
        <v>20</v>
      </c>
      <c r="T275" s="60">
        <v>2</v>
      </c>
      <c r="U275" s="60">
        <v>7</v>
      </c>
      <c r="V275" s="60">
        <v>6</v>
      </c>
      <c r="W275" s="60">
        <v>1</v>
      </c>
      <c r="X275" s="60">
        <v>0</v>
      </c>
      <c r="Y275" s="60">
        <v>27</v>
      </c>
      <c r="Z275" s="60">
        <v>0</v>
      </c>
      <c r="AA275" s="31">
        <v>3.5</v>
      </c>
      <c r="AB275" s="31">
        <v>13.5</v>
      </c>
      <c r="AC275" s="60">
        <v>4</v>
      </c>
      <c r="AD275" s="60">
        <v>7</v>
      </c>
      <c r="AE275" s="60">
        <v>0</v>
      </c>
      <c r="AF275" s="31">
        <v>1.75</v>
      </c>
      <c r="AG275" s="60">
        <v>15</v>
      </c>
      <c r="AH275" s="60">
        <v>36</v>
      </c>
      <c r="AI275" s="60">
        <v>0</v>
      </c>
      <c r="AJ275" s="31">
        <v>2.4</v>
      </c>
      <c r="AK275" s="60">
        <v>27</v>
      </c>
      <c r="AL275" s="60">
        <v>73</v>
      </c>
      <c r="AM275" s="60">
        <v>0</v>
      </c>
      <c r="AN275" s="62">
        <v>0.5</v>
      </c>
      <c r="AO275" s="9" t="s">
        <v>407</v>
      </c>
      <c r="AP275" s="9" t="s">
        <v>407</v>
      </c>
      <c r="AQ275" s="9" t="s">
        <v>412</v>
      </c>
      <c r="AR275" s="48" t="s">
        <v>411</v>
      </c>
      <c r="AS275" s="9" t="s">
        <v>412</v>
      </c>
      <c r="AT275" s="9" t="s">
        <v>407</v>
      </c>
    </row>
    <row r="276" spans="1:46" ht="12.75" customHeight="1" x14ac:dyDescent="0.15">
      <c r="A276" s="9" t="s">
        <v>273</v>
      </c>
      <c r="B276" s="9" t="s">
        <v>293</v>
      </c>
      <c r="C276" s="31">
        <v>0.625</v>
      </c>
      <c r="D276" s="45">
        <v>8</v>
      </c>
      <c r="E276" s="46">
        <v>2018</v>
      </c>
      <c r="F276" s="46">
        <v>2014</v>
      </c>
      <c r="G276" s="46" t="s">
        <v>403</v>
      </c>
      <c r="H276" s="9" t="s">
        <v>404</v>
      </c>
      <c r="I276" s="9" t="s">
        <v>405</v>
      </c>
      <c r="J276" s="9" t="s">
        <v>144</v>
      </c>
      <c r="K276" s="49" t="s">
        <v>293</v>
      </c>
      <c r="L276" s="60">
        <v>42</v>
      </c>
      <c r="M276" s="60">
        <v>13</v>
      </c>
      <c r="N276" s="60">
        <v>13</v>
      </c>
      <c r="O276" s="60">
        <v>0</v>
      </c>
      <c r="P276" s="60">
        <v>29</v>
      </c>
      <c r="Q276" s="31">
        <v>0.30952380952380953</v>
      </c>
      <c r="R276" s="61">
        <v>21</v>
      </c>
      <c r="S276" s="61">
        <v>0</v>
      </c>
      <c r="T276" s="60">
        <v>29</v>
      </c>
      <c r="U276" s="60">
        <v>28</v>
      </c>
      <c r="V276" s="60">
        <v>28</v>
      </c>
      <c r="W276" s="60">
        <v>0</v>
      </c>
      <c r="X276" s="60">
        <v>1</v>
      </c>
      <c r="Y276" s="60">
        <v>28</v>
      </c>
      <c r="Z276" s="60">
        <v>1</v>
      </c>
      <c r="AA276" s="31">
        <v>0.96551724137931039</v>
      </c>
      <c r="AB276" s="31">
        <v>0.96551724137931039</v>
      </c>
      <c r="AC276" s="60">
        <v>33</v>
      </c>
      <c r="AD276" s="60">
        <v>16</v>
      </c>
      <c r="AE276" s="60">
        <v>17</v>
      </c>
      <c r="AF276" s="31">
        <v>0.48484848484848486</v>
      </c>
      <c r="AG276" s="60">
        <v>73</v>
      </c>
      <c r="AH276" s="60">
        <v>805</v>
      </c>
      <c r="AI276" s="60">
        <v>0</v>
      </c>
      <c r="AJ276" s="31">
        <v>11.027397260273972</v>
      </c>
      <c r="AK276" s="60">
        <v>177</v>
      </c>
      <c r="AL276" s="60">
        <v>862</v>
      </c>
      <c r="AM276" s="60">
        <v>47</v>
      </c>
      <c r="AN276" s="62">
        <v>0.5</v>
      </c>
      <c r="AO276" s="9" t="s">
        <v>407</v>
      </c>
      <c r="AP276" s="9" t="s">
        <v>412</v>
      </c>
      <c r="AQ276" s="9" t="s">
        <v>407</v>
      </c>
      <c r="AR276" s="48" t="s">
        <v>411</v>
      </c>
      <c r="AS276" s="9" t="s">
        <v>407</v>
      </c>
      <c r="AT276" s="9" t="s">
        <v>412</v>
      </c>
    </row>
    <row r="277" spans="1:46" ht="12.75" customHeight="1" x14ac:dyDescent="0.15">
      <c r="A277" s="9" t="s">
        <v>273</v>
      </c>
      <c r="B277" s="9" t="s">
        <v>294</v>
      </c>
      <c r="C277" s="31">
        <v>0.625</v>
      </c>
      <c r="D277" s="45">
        <v>8</v>
      </c>
      <c r="E277" s="46">
        <v>2018</v>
      </c>
      <c r="F277" s="46">
        <v>2014</v>
      </c>
      <c r="G277" s="46" t="s">
        <v>403</v>
      </c>
      <c r="H277" s="9" t="s">
        <v>404</v>
      </c>
      <c r="I277" s="9" t="s">
        <v>405</v>
      </c>
      <c r="J277" s="9" t="s">
        <v>144</v>
      </c>
      <c r="K277" s="49" t="s">
        <v>294</v>
      </c>
      <c r="L277" s="60">
        <v>1</v>
      </c>
      <c r="M277" s="60">
        <v>0</v>
      </c>
      <c r="N277" s="60">
        <v>0</v>
      </c>
      <c r="O277" s="60">
        <v>0</v>
      </c>
      <c r="P277" s="60">
        <v>1</v>
      </c>
      <c r="Q277" s="31">
        <v>0</v>
      </c>
      <c r="R277" s="61">
        <v>1</v>
      </c>
      <c r="S277" s="61">
        <v>0</v>
      </c>
      <c r="T277" s="60">
        <v>1</v>
      </c>
      <c r="U277" s="60">
        <v>0</v>
      </c>
      <c r="V277" s="60">
        <v>0</v>
      </c>
      <c r="W277" s="60">
        <v>0</v>
      </c>
      <c r="X277" s="60">
        <v>1</v>
      </c>
      <c r="Y277" s="60">
        <v>0</v>
      </c>
      <c r="Z277" s="60">
        <v>1</v>
      </c>
      <c r="AA277" s="31">
        <v>0</v>
      </c>
      <c r="AB277" s="31">
        <v>0</v>
      </c>
      <c r="AC277" s="60">
        <v>1</v>
      </c>
      <c r="AD277" s="60">
        <v>0</v>
      </c>
      <c r="AE277" s="60">
        <v>1</v>
      </c>
      <c r="AF277" s="31">
        <v>0</v>
      </c>
      <c r="AG277" s="60">
        <v>2</v>
      </c>
      <c r="AH277" s="60">
        <v>1214</v>
      </c>
      <c r="AI277" s="60">
        <v>0</v>
      </c>
      <c r="AJ277" s="31">
        <v>607</v>
      </c>
      <c r="AK277" s="60">
        <v>5</v>
      </c>
      <c r="AL277" s="60">
        <v>1214</v>
      </c>
      <c r="AM277" s="60">
        <v>3</v>
      </c>
      <c r="AN277" s="62">
        <v>0.5</v>
      </c>
      <c r="AO277" s="9" t="s">
        <v>407</v>
      </c>
      <c r="AP277" s="9" t="s">
        <v>412</v>
      </c>
      <c r="AQ277" s="9" t="s">
        <v>407</v>
      </c>
      <c r="AR277" s="48" t="s">
        <v>411</v>
      </c>
      <c r="AS277" s="9" t="s">
        <v>407</v>
      </c>
      <c r="AT277" s="9" t="s">
        <v>412</v>
      </c>
    </row>
    <row r="278" spans="1:46" ht="12.75" customHeight="1" x14ac:dyDescent="0.15">
      <c r="A278" s="9" t="s">
        <v>257</v>
      </c>
      <c r="B278" s="9" t="s">
        <v>259</v>
      </c>
      <c r="C278" s="31">
        <v>0.375</v>
      </c>
      <c r="D278" s="45">
        <v>8</v>
      </c>
      <c r="E278" s="46">
        <v>2020</v>
      </c>
      <c r="F278" s="46">
        <v>2016</v>
      </c>
      <c r="G278" s="46" t="s">
        <v>444</v>
      </c>
      <c r="H278" s="9" t="s">
        <v>445</v>
      </c>
      <c r="I278" s="9" t="s">
        <v>446</v>
      </c>
      <c r="J278" s="9" t="s">
        <v>128</v>
      </c>
      <c r="K278" s="49" t="s">
        <v>259</v>
      </c>
      <c r="L278" s="60">
        <v>315</v>
      </c>
      <c r="M278" s="60">
        <v>42</v>
      </c>
      <c r="N278" s="60">
        <v>1</v>
      </c>
      <c r="O278" s="60">
        <v>41</v>
      </c>
      <c r="P278" s="60">
        <v>273</v>
      </c>
      <c r="Q278" s="31">
        <v>0.13333333333333333</v>
      </c>
      <c r="R278" s="61">
        <v>118</v>
      </c>
      <c r="S278" s="61">
        <v>0</v>
      </c>
      <c r="T278" s="60">
        <v>206</v>
      </c>
      <c r="U278" s="60">
        <v>6</v>
      </c>
      <c r="V278" s="60">
        <v>1</v>
      </c>
      <c r="W278" s="60">
        <v>5</v>
      </c>
      <c r="X278" s="60">
        <v>200</v>
      </c>
      <c r="Y278" s="60">
        <v>6</v>
      </c>
      <c r="Z278" s="60">
        <v>200</v>
      </c>
      <c r="AA278" s="31">
        <v>2.9126213592233011E-2</v>
      </c>
      <c r="AB278" s="31">
        <v>2.9126213592233011E-2</v>
      </c>
      <c r="AC278" s="60">
        <v>239</v>
      </c>
      <c r="AD278" s="60">
        <v>147</v>
      </c>
      <c r="AE278" s="60">
        <v>92</v>
      </c>
      <c r="AF278" s="31">
        <v>0.61506276150627615</v>
      </c>
      <c r="AG278" s="60">
        <v>548</v>
      </c>
      <c r="AH278" s="60">
        <v>278</v>
      </c>
      <c r="AI278" s="60">
        <v>270</v>
      </c>
      <c r="AJ278" s="31">
        <v>0.50729927007299269</v>
      </c>
      <c r="AK278" s="60">
        <v>1308</v>
      </c>
      <c r="AL278" s="60">
        <v>473</v>
      </c>
      <c r="AM278" s="60">
        <v>835</v>
      </c>
      <c r="AN278" s="62">
        <v>0.375</v>
      </c>
      <c r="AO278" s="9" t="s">
        <v>407</v>
      </c>
      <c r="AP278" s="9" t="s">
        <v>412</v>
      </c>
      <c r="AQ278" s="9" t="s">
        <v>407</v>
      </c>
      <c r="AR278" s="48" t="s">
        <v>411</v>
      </c>
      <c r="AS278" s="9" t="s">
        <v>407</v>
      </c>
      <c r="AT278" s="9" t="s">
        <v>412</v>
      </c>
    </row>
    <row r="279" spans="1:46" ht="12.75" customHeight="1" x14ac:dyDescent="0.15">
      <c r="A279" s="9" t="s">
        <v>244</v>
      </c>
      <c r="B279" s="9" t="s">
        <v>246</v>
      </c>
      <c r="C279" s="31">
        <v>1</v>
      </c>
      <c r="D279" s="45">
        <v>5</v>
      </c>
      <c r="E279" s="46">
        <v>2017</v>
      </c>
      <c r="F279" s="46">
        <v>2014</v>
      </c>
      <c r="G279" s="46">
        <v>2018</v>
      </c>
      <c r="H279" s="9" t="s">
        <v>422</v>
      </c>
      <c r="I279" s="9" t="s">
        <v>423</v>
      </c>
      <c r="J279" s="9" t="s">
        <v>83</v>
      </c>
      <c r="K279" s="49" t="s">
        <v>246</v>
      </c>
      <c r="L279" s="60">
        <v>40</v>
      </c>
      <c r="M279" s="60">
        <v>0</v>
      </c>
      <c r="N279" s="60">
        <v>0</v>
      </c>
      <c r="O279" s="60">
        <v>0</v>
      </c>
      <c r="P279" s="60">
        <v>40</v>
      </c>
      <c r="Q279" s="31">
        <v>0</v>
      </c>
      <c r="R279" s="61">
        <v>40</v>
      </c>
      <c r="S279" s="61">
        <v>0</v>
      </c>
      <c r="T279" s="60">
        <v>27</v>
      </c>
      <c r="U279" s="60">
        <v>0</v>
      </c>
      <c r="V279" s="60">
        <v>0</v>
      </c>
      <c r="W279" s="60">
        <v>0</v>
      </c>
      <c r="X279" s="60">
        <v>27</v>
      </c>
      <c r="Y279" s="60">
        <v>0</v>
      </c>
      <c r="Z279" s="60">
        <v>27</v>
      </c>
      <c r="AA279" s="31">
        <v>0</v>
      </c>
      <c r="AB279" s="31">
        <v>0</v>
      </c>
      <c r="AC279" s="60">
        <v>27</v>
      </c>
      <c r="AD279" s="60">
        <v>56</v>
      </c>
      <c r="AE279" s="60">
        <v>0</v>
      </c>
      <c r="AF279" s="31">
        <v>2.074074074074074</v>
      </c>
      <c r="AG279" s="60">
        <v>74</v>
      </c>
      <c r="AH279" s="60">
        <v>52</v>
      </c>
      <c r="AI279" s="60">
        <v>22</v>
      </c>
      <c r="AJ279" s="31">
        <v>0.70270270270270274</v>
      </c>
      <c r="AK279" s="60">
        <v>168</v>
      </c>
      <c r="AL279" s="60">
        <v>108</v>
      </c>
      <c r="AM279" s="60">
        <v>89</v>
      </c>
      <c r="AN279" s="62">
        <v>1</v>
      </c>
      <c r="AO279" s="9" t="s">
        <v>412</v>
      </c>
      <c r="AP279" s="9" t="s">
        <v>407</v>
      </c>
      <c r="AQ279" s="9" t="s">
        <v>407</v>
      </c>
      <c r="AR279" s="48" t="s">
        <v>408</v>
      </c>
      <c r="AS279" s="9" t="s">
        <v>407</v>
      </c>
      <c r="AT279" s="9" t="s">
        <v>407</v>
      </c>
    </row>
    <row r="280" spans="1:46" ht="12.75" customHeight="1" x14ac:dyDescent="0.15">
      <c r="A280" s="9" t="s">
        <v>257</v>
      </c>
      <c r="B280" s="9" t="s">
        <v>257</v>
      </c>
      <c r="C280" s="31">
        <v>0.375</v>
      </c>
      <c r="D280" s="45">
        <v>8</v>
      </c>
      <c r="E280" s="46">
        <v>2020</v>
      </c>
      <c r="F280" s="46">
        <v>2016</v>
      </c>
      <c r="G280" s="46" t="s">
        <v>444</v>
      </c>
      <c r="H280" s="9" t="s">
        <v>445</v>
      </c>
      <c r="I280" s="9" t="s">
        <v>446</v>
      </c>
      <c r="J280" s="9" t="s">
        <v>128</v>
      </c>
      <c r="K280" s="49" t="s">
        <v>257</v>
      </c>
      <c r="L280" s="60">
        <v>157</v>
      </c>
      <c r="M280" s="60">
        <v>19</v>
      </c>
      <c r="N280" s="60">
        <v>19</v>
      </c>
      <c r="O280" s="60">
        <v>0</v>
      </c>
      <c r="P280" s="60">
        <v>138</v>
      </c>
      <c r="Q280" s="31">
        <v>0.12101910828025478</v>
      </c>
      <c r="R280" s="61">
        <v>59</v>
      </c>
      <c r="S280" s="61">
        <v>0</v>
      </c>
      <c r="T280" s="60">
        <v>102</v>
      </c>
      <c r="U280" s="60">
        <v>0</v>
      </c>
      <c r="V280" s="60">
        <v>0</v>
      </c>
      <c r="W280" s="60">
        <v>0</v>
      </c>
      <c r="X280" s="60">
        <v>102</v>
      </c>
      <c r="Y280" s="60">
        <v>0</v>
      </c>
      <c r="Z280" s="60">
        <v>102</v>
      </c>
      <c r="AA280" s="31">
        <v>0</v>
      </c>
      <c r="AB280" s="31">
        <v>0</v>
      </c>
      <c r="AC280" s="60">
        <v>119</v>
      </c>
      <c r="AD280" s="60">
        <v>2</v>
      </c>
      <c r="AE280" s="60">
        <v>117</v>
      </c>
      <c r="AF280" s="31">
        <v>1.680672268907563E-2</v>
      </c>
      <c r="AG280" s="60">
        <v>272</v>
      </c>
      <c r="AH280" s="60">
        <v>71</v>
      </c>
      <c r="AI280" s="60">
        <v>201</v>
      </c>
      <c r="AJ280" s="31">
        <v>0.2610294117647059</v>
      </c>
      <c r="AK280" s="60">
        <v>650</v>
      </c>
      <c r="AL280" s="60">
        <v>92</v>
      </c>
      <c r="AM280" s="60">
        <v>558</v>
      </c>
      <c r="AN280" s="62">
        <v>0.375</v>
      </c>
      <c r="AO280" s="9" t="s">
        <v>412</v>
      </c>
      <c r="AP280" s="9" t="s">
        <v>407</v>
      </c>
      <c r="AQ280" s="9" t="s">
        <v>407</v>
      </c>
      <c r="AR280" s="48" t="s">
        <v>411</v>
      </c>
      <c r="AS280" s="9" t="s">
        <v>407</v>
      </c>
      <c r="AT280" s="9" t="s">
        <v>407</v>
      </c>
    </row>
    <row r="281" spans="1:46" ht="12.75" customHeight="1" x14ac:dyDescent="0.15">
      <c r="A281" s="9" t="s">
        <v>273</v>
      </c>
      <c r="B281" s="9" t="s">
        <v>273</v>
      </c>
      <c r="C281" s="31">
        <v>0.625</v>
      </c>
      <c r="D281" s="45">
        <v>8</v>
      </c>
      <c r="E281" s="46">
        <v>2018</v>
      </c>
      <c r="F281" s="46">
        <v>2014</v>
      </c>
      <c r="G281" s="46" t="s">
        <v>403</v>
      </c>
      <c r="H281" s="9" t="s">
        <v>404</v>
      </c>
      <c r="I281" s="9" t="s">
        <v>405</v>
      </c>
      <c r="J281" s="9" t="s">
        <v>144</v>
      </c>
      <c r="K281" s="49" t="s">
        <v>273</v>
      </c>
      <c r="L281" s="60">
        <v>83</v>
      </c>
      <c r="M281" s="60">
        <v>7</v>
      </c>
      <c r="N281" s="60">
        <v>7</v>
      </c>
      <c r="O281" s="60">
        <v>0</v>
      </c>
      <c r="P281" s="60">
        <v>76</v>
      </c>
      <c r="Q281" s="31">
        <v>8.4337349397590355E-2</v>
      </c>
      <c r="R281" s="61">
        <v>42</v>
      </c>
      <c r="S281" s="61">
        <v>0</v>
      </c>
      <c r="T281" s="60">
        <v>59</v>
      </c>
      <c r="U281" s="60">
        <v>3</v>
      </c>
      <c r="V281" s="60">
        <v>3</v>
      </c>
      <c r="W281" s="60">
        <v>0</v>
      </c>
      <c r="X281" s="60">
        <v>56</v>
      </c>
      <c r="Y281" s="60">
        <v>3</v>
      </c>
      <c r="Z281" s="60">
        <v>56</v>
      </c>
      <c r="AA281" s="31">
        <v>5.0847457627118647E-2</v>
      </c>
      <c r="AB281" s="31">
        <v>5.0847457627118647E-2</v>
      </c>
      <c r="AC281" s="60">
        <v>66</v>
      </c>
      <c r="AD281" s="60">
        <v>81</v>
      </c>
      <c r="AE281" s="60">
        <v>0</v>
      </c>
      <c r="AF281" s="31">
        <v>1.2272727272727273</v>
      </c>
      <c r="AG281" s="60">
        <v>155</v>
      </c>
      <c r="AH281" s="60">
        <v>400</v>
      </c>
      <c r="AI281" s="60">
        <v>0</v>
      </c>
      <c r="AJ281" s="31">
        <v>2.5806451612903225</v>
      </c>
      <c r="AK281" s="60">
        <v>363</v>
      </c>
      <c r="AL281" s="60">
        <v>491</v>
      </c>
      <c r="AM281" s="60">
        <v>132</v>
      </c>
      <c r="AN281" s="62">
        <v>0.5</v>
      </c>
      <c r="AO281" s="9" t="s">
        <v>407</v>
      </c>
      <c r="AP281" s="9" t="s">
        <v>412</v>
      </c>
      <c r="AQ281" s="9" t="s">
        <v>407</v>
      </c>
      <c r="AR281" s="48" t="s">
        <v>411</v>
      </c>
      <c r="AS281" s="9" t="s">
        <v>407</v>
      </c>
      <c r="AT281" s="9" t="s">
        <v>412</v>
      </c>
    </row>
    <row r="282" spans="1:46" ht="12.75" customHeight="1" x14ac:dyDescent="0.15">
      <c r="A282" s="9" t="s">
        <v>263</v>
      </c>
      <c r="B282" s="9" t="s">
        <v>263</v>
      </c>
      <c r="C282" s="31">
        <v>0.5</v>
      </c>
      <c r="D282" s="45">
        <v>8</v>
      </c>
      <c r="E282" s="46">
        <v>2019</v>
      </c>
      <c r="F282" s="46">
        <v>2015</v>
      </c>
      <c r="G282" s="46">
        <v>2022</v>
      </c>
      <c r="H282" s="9" t="s">
        <v>413</v>
      </c>
      <c r="I282" s="9" t="s">
        <v>414</v>
      </c>
      <c r="J282" s="9" t="s">
        <v>67</v>
      </c>
      <c r="K282" s="49" t="s">
        <v>263</v>
      </c>
      <c r="L282" s="60">
        <v>185</v>
      </c>
      <c r="M282" s="60">
        <v>53</v>
      </c>
      <c r="N282" s="60">
        <v>53</v>
      </c>
      <c r="O282" s="60">
        <v>0</v>
      </c>
      <c r="P282" s="60">
        <v>132</v>
      </c>
      <c r="Q282" s="31">
        <v>0.2864864864864865</v>
      </c>
      <c r="R282" s="61">
        <v>93</v>
      </c>
      <c r="S282" s="61">
        <v>0</v>
      </c>
      <c r="T282" s="60">
        <v>106</v>
      </c>
      <c r="U282" s="60">
        <v>22</v>
      </c>
      <c r="V282" s="60">
        <v>22</v>
      </c>
      <c r="W282" s="60">
        <v>0</v>
      </c>
      <c r="X282" s="60">
        <v>84</v>
      </c>
      <c r="Y282" s="60">
        <v>22</v>
      </c>
      <c r="Z282" s="60">
        <v>84</v>
      </c>
      <c r="AA282" s="31">
        <v>0.20754716981132076</v>
      </c>
      <c r="AB282" s="31">
        <v>0.20754716981132076</v>
      </c>
      <c r="AC282" s="60">
        <v>141</v>
      </c>
      <c r="AD282" s="60">
        <v>4</v>
      </c>
      <c r="AE282" s="60">
        <v>137</v>
      </c>
      <c r="AF282" s="31">
        <v>2.8368794326241134E-2</v>
      </c>
      <c r="AG282" s="60">
        <v>403</v>
      </c>
      <c r="AH282" s="60">
        <v>695</v>
      </c>
      <c r="AI282" s="60">
        <v>0</v>
      </c>
      <c r="AJ282" s="31">
        <v>1.7245657568238213</v>
      </c>
      <c r="AK282" s="60">
        <v>835</v>
      </c>
      <c r="AL282" s="60">
        <v>774</v>
      </c>
      <c r="AM282" s="60">
        <v>353</v>
      </c>
      <c r="AN282" s="62">
        <v>0.5</v>
      </c>
      <c r="AO282" s="9" t="s">
        <v>407</v>
      </c>
      <c r="AP282" s="9" t="s">
        <v>412</v>
      </c>
      <c r="AQ282" s="9" t="s">
        <v>407</v>
      </c>
      <c r="AR282" s="48" t="s">
        <v>411</v>
      </c>
      <c r="AS282" s="9" t="s">
        <v>407</v>
      </c>
      <c r="AT282" s="9" t="s">
        <v>412</v>
      </c>
    </row>
    <row r="283" spans="1:46" ht="12.75" customHeight="1" x14ac:dyDescent="0.15">
      <c r="A283" s="9" t="s">
        <v>249</v>
      </c>
      <c r="B283" s="9" t="s">
        <v>249</v>
      </c>
      <c r="C283" s="31">
        <v>0.375</v>
      </c>
      <c r="D283" s="45">
        <v>8</v>
      </c>
      <c r="E283" s="46">
        <v>2020</v>
      </c>
      <c r="F283" s="46">
        <v>2016</v>
      </c>
      <c r="G283" s="46">
        <v>2023</v>
      </c>
      <c r="H283" s="9" t="s">
        <v>453</v>
      </c>
      <c r="I283" s="9" t="s">
        <v>454</v>
      </c>
      <c r="J283" s="9" t="s">
        <v>250</v>
      </c>
      <c r="K283" s="49" t="s">
        <v>249</v>
      </c>
      <c r="L283" s="60">
        <v>1351</v>
      </c>
      <c r="M283" s="60">
        <v>0</v>
      </c>
      <c r="N283" s="60">
        <v>0</v>
      </c>
      <c r="O283" s="60">
        <v>0</v>
      </c>
      <c r="P283" s="60">
        <v>1351</v>
      </c>
      <c r="Q283" s="31">
        <v>0</v>
      </c>
      <c r="R283" s="61">
        <v>507</v>
      </c>
      <c r="S283" s="61">
        <v>0</v>
      </c>
      <c r="T283" s="60">
        <v>966</v>
      </c>
      <c r="U283" s="60">
        <v>0</v>
      </c>
      <c r="V283" s="60">
        <v>0</v>
      </c>
      <c r="W283" s="60">
        <v>0</v>
      </c>
      <c r="X283" s="60">
        <v>966</v>
      </c>
      <c r="Y283" s="60">
        <v>0</v>
      </c>
      <c r="Z283" s="60">
        <v>966</v>
      </c>
      <c r="AA283" s="31">
        <v>0</v>
      </c>
      <c r="AB283" s="31">
        <v>0</v>
      </c>
      <c r="AC283" s="60">
        <v>886</v>
      </c>
      <c r="AD283" s="60">
        <v>145</v>
      </c>
      <c r="AE283" s="60">
        <v>741</v>
      </c>
      <c r="AF283" s="31">
        <v>0.16365688487584651</v>
      </c>
      <c r="AG283" s="60">
        <v>2348</v>
      </c>
      <c r="AH283" s="60">
        <v>685</v>
      </c>
      <c r="AI283" s="60">
        <v>1663</v>
      </c>
      <c r="AJ283" s="31">
        <v>0.29173764906303234</v>
      </c>
      <c r="AK283" s="60">
        <v>5551</v>
      </c>
      <c r="AL283" s="60">
        <v>830</v>
      </c>
      <c r="AM283" s="60">
        <v>4721</v>
      </c>
      <c r="AN283" s="62">
        <v>0.375</v>
      </c>
      <c r="AO283" s="9" t="s">
        <v>412</v>
      </c>
      <c r="AP283" s="9" t="s">
        <v>407</v>
      </c>
      <c r="AQ283" s="9" t="s">
        <v>407</v>
      </c>
      <c r="AR283" s="48" t="s">
        <v>411</v>
      </c>
      <c r="AS283" s="9" t="s">
        <v>407</v>
      </c>
      <c r="AT283" s="9" t="s">
        <v>407</v>
      </c>
    </row>
    <row r="284" spans="1:46" ht="12.75" customHeight="1" x14ac:dyDescent="0.15">
      <c r="A284" s="9" t="s">
        <v>249</v>
      </c>
      <c r="B284" s="9" t="s">
        <v>253</v>
      </c>
      <c r="C284" s="31">
        <v>0.375</v>
      </c>
      <c r="D284" s="45">
        <v>8</v>
      </c>
      <c r="E284" s="46">
        <v>2020</v>
      </c>
      <c r="F284" s="46">
        <v>2016</v>
      </c>
      <c r="G284" s="46">
        <v>2023</v>
      </c>
      <c r="H284" s="9" t="s">
        <v>453</v>
      </c>
      <c r="I284" s="9" t="s">
        <v>454</v>
      </c>
      <c r="J284" s="9" t="s">
        <v>250</v>
      </c>
      <c r="K284" s="49" t="s">
        <v>253</v>
      </c>
      <c r="L284" s="60">
        <v>1085</v>
      </c>
      <c r="M284" s="60">
        <v>0</v>
      </c>
      <c r="N284" s="60">
        <v>0</v>
      </c>
      <c r="O284" s="60">
        <v>0</v>
      </c>
      <c r="P284" s="60">
        <v>1085</v>
      </c>
      <c r="Q284" s="31">
        <v>0</v>
      </c>
      <c r="R284" s="61">
        <v>407</v>
      </c>
      <c r="S284" s="61">
        <v>0</v>
      </c>
      <c r="T284" s="60">
        <v>775</v>
      </c>
      <c r="U284" s="60">
        <v>11</v>
      </c>
      <c r="V284" s="60">
        <v>0</v>
      </c>
      <c r="W284" s="60">
        <v>11</v>
      </c>
      <c r="X284" s="60">
        <v>764</v>
      </c>
      <c r="Y284" s="60">
        <v>11</v>
      </c>
      <c r="Z284" s="60">
        <v>764</v>
      </c>
      <c r="AA284" s="31">
        <v>1.4193548387096775E-2</v>
      </c>
      <c r="AB284" s="31">
        <v>1.4193548387096775E-2</v>
      </c>
      <c r="AC284" s="60">
        <v>711</v>
      </c>
      <c r="AD284" s="60">
        <v>90</v>
      </c>
      <c r="AE284" s="60">
        <v>621</v>
      </c>
      <c r="AF284" s="31">
        <v>0.12658227848101267</v>
      </c>
      <c r="AG284" s="60">
        <v>1885</v>
      </c>
      <c r="AH284" s="60">
        <v>403</v>
      </c>
      <c r="AI284" s="60">
        <v>1482</v>
      </c>
      <c r="AJ284" s="31">
        <v>0.21379310344827587</v>
      </c>
      <c r="AK284" s="60">
        <v>4456</v>
      </c>
      <c r="AL284" s="60">
        <v>504</v>
      </c>
      <c r="AM284" s="60">
        <v>3952</v>
      </c>
      <c r="AN284" s="62">
        <v>0.375</v>
      </c>
      <c r="AO284" s="9" t="s">
        <v>412</v>
      </c>
      <c r="AP284" s="9" t="s">
        <v>407</v>
      </c>
      <c r="AQ284" s="9" t="s">
        <v>407</v>
      </c>
      <c r="AR284" s="48" t="s">
        <v>411</v>
      </c>
      <c r="AS284" s="9" t="s">
        <v>407</v>
      </c>
      <c r="AT284" s="9" t="s">
        <v>407</v>
      </c>
    </row>
    <row r="285" spans="1:46" ht="12.75" customHeight="1" x14ac:dyDescent="0.15">
      <c r="A285" s="9" t="s">
        <v>263</v>
      </c>
      <c r="B285" s="9" t="s">
        <v>266</v>
      </c>
      <c r="C285" s="31">
        <v>0.5</v>
      </c>
      <c r="D285" s="45">
        <v>8</v>
      </c>
      <c r="E285" s="46">
        <v>2019</v>
      </c>
      <c r="F285" s="46">
        <v>2015</v>
      </c>
      <c r="G285" s="46">
        <v>2022</v>
      </c>
      <c r="H285" s="9" t="s">
        <v>413</v>
      </c>
      <c r="I285" s="9" t="s">
        <v>414</v>
      </c>
      <c r="J285" s="9" t="s">
        <v>67</v>
      </c>
      <c r="K285" s="49" t="s">
        <v>266</v>
      </c>
      <c r="L285" s="60">
        <v>51</v>
      </c>
      <c r="M285" s="60">
        <v>3</v>
      </c>
      <c r="N285" s="60">
        <v>0</v>
      </c>
      <c r="O285" s="60">
        <v>3</v>
      </c>
      <c r="P285" s="60">
        <v>48</v>
      </c>
      <c r="Q285" s="31">
        <v>5.8823529411764705E-2</v>
      </c>
      <c r="R285" s="61">
        <v>26</v>
      </c>
      <c r="S285" s="61">
        <v>0</v>
      </c>
      <c r="T285" s="60">
        <v>30</v>
      </c>
      <c r="U285" s="60">
        <v>1</v>
      </c>
      <c r="V285" s="60">
        <v>0</v>
      </c>
      <c r="W285" s="60">
        <v>1</v>
      </c>
      <c r="X285" s="60">
        <v>29</v>
      </c>
      <c r="Y285" s="60">
        <v>1</v>
      </c>
      <c r="Z285" s="60">
        <v>29</v>
      </c>
      <c r="AA285" s="31">
        <v>3.3333333333333333E-2</v>
      </c>
      <c r="AB285" s="31">
        <v>3.3333333333333333E-2</v>
      </c>
      <c r="AC285" s="60">
        <v>32</v>
      </c>
      <c r="AD285" s="60">
        <v>52</v>
      </c>
      <c r="AE285" s="60">
        <v>0</v>
      </c>
      <c r="AF285" s="31">
        <v>1.625</v>
      </c>
      <c r="AG285" s="60">
        <v>67</v>
      </c>
      <c r="AH285" s="60">
        <v>78</v>
      </c>
      <c r="AI285" s="60">
        <v>0</v>
      </c>
      <c r="AJ285" s="31">
        <v>1.164179104477612</v>
      </c>
      <c r="AK285" s="60">
        <v>180</v>
      </c>
      <c r="AL285" s="60">
        <v>134</v>
      </c>
      <c r="AM285" s="60">
        <v>77</v>
      </c>
      <c r="AN285" s="62">
        <v>0.5</v>
      </c>
      <c r="AO285" s="9" t="s">
        <v>407</v>
      </c>
      <c r="AP285" s="9" t="s">
        <v>412</v>
      </c>
      <c r="AQ285" s="9" t="s">
        <v>407</v>
      </c>
      <c r="AR285" s="48" t="s">
        <v>411</v>
      </c>
      <c r="AS285" s="9" t="s">
        <v>407</v>
      </c>
      <c r="AT285" s="9" t="s">
        <v>412</v>
      </c>
    </row>
    <row r="286" spans="1:46" ht="12.75" customHeight="1" x14ac:dyDescent="0.15">
      <c r="A286" s="9" t="s">
        <v>263</v>
      </c>
      <c r="B286" s="9" t="s">
        <v>267</v>
      </c>
      <c r="C286" s="31">
        <v>0.5</v>
      </c>
      <c r="D286" s="45">
        <v>8</v>
      </c>
      <c r="E286" s="46">
        <v>2019</v>
      </c>
      <c r="F286" s="46">
        <v>2015</v>
      </c>
      <c r="G286" s="46">
        <v>2022</v>
      </c>
      <c r="H286" s="9" t="s">
        <v>413</v>
      </c>
      <c r="I286" s="9" t="s">
        <v>414</v>
      </c>
      <c r="J286" s="9" t="s">
        <v>67</v>
      </c>
      <c r="K286" s="49" t="s">
        <v>267</v>
      </c>
      <c r="L286" s="60">
        <v>8</v>
      </c>
      <c r="M286" s="60">
        <v>5</v>
      </c>
      <c r="N286" s="60">
        <v>5</v>
      </c>
      <c r="O286" s="60">
        <v>0</v>
      </c>
      <c r="P286" s="60">
        <v>3</v>
      </c>
      <c r="Q286" s="31">
        <v>0.625</v>
      </c>
      <c r="R286" s="61">
        <v>4</v>
      </c>
      <c r="S286" s="61">
        <v>1</v>
      </c>
      <c r="T286" s="60">
        <v>5</v>
      </c>
      <c r="U286" s="60">
        <v>3</v>
      </c>
      <c r="V286" s="60">
        <v>3</v>
      </c>
      <c r="W286" s="60">
        <v>0</v>
      </c>
      <c r="X286" s="60">
        <v>2</v>
      </c>
      <c r="Y286" s="60">
        <v>4</v>
      </c>
      <c r="Z286" s="60">
        <v>1</v>
      </c>
      <c r="AA286" s="31">
        <v>0.6</v>
      </c>
      <c r="AB286" s="31">
        <v>0.8</v>
      </c>
      <c r="AC286" s="60">
        <v>5</v>
      </c>
      <c r="AD286" s="60">
        <v>4</v>
      </c>
      <c r="AE286" s="60">
        <v>1</v>
      </c>
      <c r="AF286" s="31">
        <v>0.8</v>
      </c>
      <c r="AG286" s="60">
        <v>13</v>
      </c>
      <c r="AH286" s="60">
        <v>50</v>
      </c>
      <c r="AI286" s="60">
        <v>0</v>
      </c>
      <c r="AJ286" s="31">
        <v>3.8461538461538463</v>
      </c>
      <c r="AK286" s="60">
        <v>31</v>
      </c>
      <c r="AL286" s="60">
        <v>62</v>
      </c>
      <c r="AM286" s="60">
        <v>6</v>
      </c>
      <c r="AN286" s="62">
        <v>0.5</v>
      </c>
      <c r="AO286" s="9" t="s">
        <v>407</v>
      </c>
      <c r="AP286" s="9" t="s">
        <v>407</v>
      </c>
      <c r="AQ286" s="9" t="s">
        <v>412</v>
      </c>
      <c r="AR286" s="48" t="s">
        <v>411</v>
      </c>
      <c r="AS286" s="9" t="s">
        <v>412</v>
      </c>
      <c r="AT286" s="9" t="s">
        <v>407</v>
      </c>
    </row>
    <row r="287" spans="1:46" ht="12.75" customHeight="1" x14ac:dyDescent="0.15">
      <c r="A287" s="9" t="s">
        <v>263</v>
      </c>
      <c r="B287" s="9" t="s">
        <v>268</v>
      </c>
      <c r="C287" s="31">
        <v>0.5</v>
      </c>
      <c r="D287" s="45">
        <v>8</v>
      </c>
      <c r="E287" s="46">
        <v>2019</v>
      </c>
      <c r="F287" s="46">
        <v>2015</v>
      </c>
      <c r="G287" s="46">
        <v>2022</v>
      </c>
      <c r="H287" s="9" t="s">
        <v>413</v>
      </c>
      <c r="I287" s="9" t="s">
        <v>414</v>
      </c>
      <c r="J287" s="9" t="s">
        <v>67</v>
      </c>
      <c r="K287" s="49" t="s">
        <v>268</v>
      </c>
      <c r="L287" s="60">
        <v>4</v>
      </c>
      <c r="M287" s="60">
        <v>1</v>
      </c>
      <c r="N287" s="60">
        <v>1</v>
      </c>
      <c r="O287" s="60">
        <v>0</v>
      </c>
      <c r="P287" s="60">
        <v>3</v>
      </c>
      <c r="Q287" s="31">
        <v>0.25</v>
      </c>
      <c r="R287" s="61">
        <v>2</v>
      </c>
      <c r="S287" s="61">
        <v>0</v>
      </c>
      <c r="T287" s="60">
        <v>2</v>
      </c>
      <c r="U287" s="60">
        <v>1</v>
      </c>
      <c r="V287" s="60">
        <v>1</v>
      </c>
      <c r="W287" s="60">
        <v>0</v>
      </c>
      <c r="X287" s="60">
        <v>1</v>
      </c>
      <c r="Y287" s="60">
        <v>1</v>
      </c>
      <c r="Z287" s="60">
        <v>1</v>
      </c>
      <c r="AA287" s="31">
        <v>0.5</v>
      </c>
      <c r="AB287" s="31">
        <v>0.5</v>
      </c>
      <c r="AC287" s="60">
        <v>3</v>
      </c>
      <c r="AD287" s="60">
        <v>12</v>
      </c>
      <c r="AE287" s="60">
        <v>0</v>
      </c>
      <c r="AF287" s="31">
        <v>4</v>
      </c>
      <c r="AG287" s="60">
        <v>8</v>
      </c>
      <c r="AH287" s="60">
        <v>14</v>
      </c>
      <c r="AI287" s="60">
        <v>0</v>
      </c>
      <c r="AJ287" s="31">
        <v>1.75</v>
      </c>
      <c r="AK287" s="60">
        <v>17</v>
      </c>
      <c r="AL287" s="60">
        <v>28</v>
      </c>
      <c r="AM287" s="60">
        <v>4</v>
      </c>
      <c r="AN287" s="62">
        <v>0.5</v>
      </c>
      <c r="AO287" s="9" t="s">
        <v>407</v>
      </c>
      <c r="AP287" s="9" t="s">
        <v>412</v>
      </c>
      <c r="AQ287" s="9" t="s">
        <v>407</v>
      </c>
      <c r="AR287" s="48" t="s">
        <v>411</v>
      </c>
      <c r="AS287" s="9" t="s">
        <v>407</v>
      </c>
      <c r="AT287" s="9" t="s">
        <v>412</v>
      </c>
    </row>
    <row r="288" spans="1:46" ht="12.75" customHeight="1" x14ac:dyDescent="0.15">
      <c r="A288" s="9" t="s">
        <v>273</v>
      </c>
      <c r="B288" s="9" t="s">
        <v>295</v>
      </c>
      <c r="C288" s="31">
        <v>0.625</v>
      </c>
      <c r="D288" s="45">
        <v>8</v>
      </c>
      <c r="E288" s="46">
        <v>2018</v>
      </c>
      <c r="F288" s="46">
        <v>2014</v>
      </c>
      <c r="G288" s="46" t="s">
        <v>403</v>
      </c>
      <c r="H288" s="9" t="s">
        <v>404</v>
      </c>
      <c r="I288" s="9" t="s">
        <v>405</v>
      </c>
      <c r="J288" s="9" t="s">
        <v>144</v>
      </c>
      <c r="K288" s="49" t="s">
        <v>295</v>
      </c>
      <c r="L288" s="60">
        <v>1240</v>
      </c>
      <c r="M288" s="60">
        <v>81</v>
      </c>
      <c r="N288" s="60">
        <v>81</v>
      </c>
      <c r="O288" s="60">
        <v>0</v>
      </c>
      <c r="P288" s="60">
        <v>1159</v>
      </c>
      <c r="Q288" s="31">
        <v>6.5322580645161291E-2</v>
      </c>
      <c r="R288" s="61">
        <v>620</v>
      </c>
      <c r="S288" s="61">
        <v>0</v>
      </c>
      <c r="T288" s="60">
        <v>879</v>
      </c>
      <c r="U288" s="60">
        <v>151</v>
      </c>
      <c r="V288" s="60">
        <v>151</v>
      </c>
      <c r="W288" s="60">
        <v>0</v>
      </c>
      <c r="X288" s="60">
        <v>728</v>
      </c>
      <c r="Y288" s="60">
        <v>151</v>
      </c>
      <c r="Z288" s="60">
        <v>728</v>
      </c>
      <c r="AA288" s="31">
        <v>0.17178612059158135</v>
      </c>
      <c r="AB288" s="31">
        <v>0.17178612059158135</v>
      </c>
      <c r="AC288" s="60">
        <v>979</v>
      </c>
      <c r="AD288" s="60">
        <v>180</v>
      </c>
      <c r="AE288" s="60">
        <v>799</v>
      </c>
      <c r="AF288" s="31">
        <v>0.18386108273748722</v>
      </c>
      <c r="AG288" s="60">
        <v>2174</v>
      </c>
      <c r="AH288" s="60">
        <v>3274</v>
      </c>
      <c r="AI288" s="60">
        <v>0</v>
      </c>
      <c r="AJ288" s="31">
        <v>1.5059797608095675</v>
      </c>
      <c r="AK288" s="60">
        <v>5272</v>
      </c>
      <c r="AL288" s="60">
        <v>3686</v>
      </c>
      <c r="AM288" s="60">
        <v>2686</v>
      </c>
      <c r="AN288" s="62">
        <v>0.5</v>
      </c>
      <c r="AO288" s="9" t="s">
        <v>407</v>
      </c>
      <c r="AP288" s="9" t="s">
        <v>412</v>
      </c>
      <c r="AQ288" s="9" t="s">
        <v>407</v>
      </c>
      <c r="AR288" s="48" t="s">
        <v>411</v>
      </c>
      <c r="AS288" s="9" t="s">
        <v>407</v>
      </c>
      <c r="AT288" s="9" t="s">
        <v>412</v>
      </c>
    </row>
    <row r="289" spans="1:46" ht="12.75" customHeight="1" x14ac:dyDescent="0.15">
      <c r="A289" s="9" t="s">
        <v>257</v>
      </c>
      <c r="B289" s="9" t="s">
        <v>260</v>
      </c>
      <c r="C289" s="31">
        <v>0.375</v>
      </c>
      <c r="D289" s="45">
        <v>8</v>
      </c>
      <c r="E289" s="46">
        <v>2020</v>
      </c>
      <c r="F289" s="46">
        <v>2016</v>
      </c>
      <c r="G289" s="46" t="s">
        <v>444</v>
      </c>
      <c r="H289" s="9" t="s">
        <v>445</v>
      </c>
      <c r="I289" s="9" t="s">
        <v>446</v>
      </c>
      <c r="J289" s="9" t="s">
        <v>128</v>
      </c>
      <c r="K289" s="49" t="s">
        <v>260</v>
      </c>
      <c r="L289" s="60">
        <v>374</v>
      </c>
      <c r="M289" s="60">
        <v>219</v>
      </c>
      <c r="N289" s="60">
        <v>44</v>
      </c>
      <c r="O289" s="60">
        <v>175</v>
      </c>
      <c r="P289" s="60">
        <v>155</v>
      </c>
      <c r="Q289" s="31">
        <v>0.58556149732620322</v>
      </c>
      <c r="R289" s="61">
        <v>140</v>
      </c>
      <c r="S289" s="61">
        <v>79</v>
      </c>
      <c r="T289" s="60">
        <v>244</v>
      </c>
      <c r="U289" s="60">
        <v>13</v>
      </c>
      <c r="V289" s="60">
        <v>13</v>
      </c>
      <c r="W289" s="60">
        <v>0</v>
      </c>
      <c r="X289" s="60">
        <v>231</v>
      </c>
      <c r="Y289" s="60">
        <v>92</v>
      </c>
      <c r="Z289" s="60">
        <v>152</v>
      </c>
      <c r="AA289" s="31">
        <v>5.3278688524590161E-2</v>
      </c>
      <c r="AB289" s="31">
        <v>0.37704918032786883</v>
      </c>
      <c r="AC289" s="60">
        <v>282</v>
      </c>
      <c r="AD289" s="60">
        <v>27</v>
      </c>
      <c r="AE289" s="60">
        <v>255</v>
      </c>
      <c r="AF289" s="31">
        <v>9.5744680851063829E-2</v>
      </c>
      <c r="AG289" s="60">
        <v>651</v>
      </c>
      <c r="AH289" s="60">
        <v>995</v>
      </c>
      <c r="AI289" s="60">
        <v>0</v>
      </c>
      <c r="AJ289" s="31">
        <v>1.5284178187403994</v>
      </c>
      <c r="AK289" s="60">
        <v>1551</v>
      </c>
      <c r="AL289" s="60">
        <v>1254</v>
      </c>
      <c r="AM289" s="60">
        <v>641</v>
      </c>
      <c r="AN289" s="62">
        <v>0.375</v>
      </c>
      <c r="AO289" s="9" t="s">
        <v>407</v>
      </c>
      <c r="AP289" s="9" t="s">
        <v>407</v>
      </c>
      <c r="AQ289" s="9" t="s">
        <v>412</v>
      </c>
      <c r="AR289" s="48" t="s">
        <v>411</v>
      </c>
      <c r="AS289" s="9" t="s">
        <v>412</v>
      </c>
      <c r="AT289" s="9" t="s">
        <v>407</v>
      </c>
    </row>
    <row r="290" spans="1:46" ht="12.75" customHeight="1" x14ac:dyDescent="0.15">
      <c r="A290" s="9" t="s">
        <v>424</v>
      </c>
      <c r="B290" s="9" t="s">
        <v>1205</v>
      </c>
      <c r="C290" s="31">
        <v>1</v>
      </c>
      <c r="D290" s="45">
        <v>5</v>
      </c>
      <c r="E290" s="46">
        <v>2017</v>
      </c>
      <c r="F290" s="46">
        <v>2014</v>
      </c>
      <c r="G290" s="46">
        <v>2018</v>
      </c>
      <c r="H290" s="9" t="s">
        <v>422</v>
      </c>
      <c r="I290" s="9" t="s">
        <v>423</v>
      </c>
      <c r="J290" s="9" t="s">
        <v>83</v>
      </c>
      <c r="K290" s="49" t="s">
        <v>1205</v>
      </c>
      <c r="L290" s="60" t="e">
        <v>#N/A</v>
      </c>
      <c r="M290" s="60">
        <v>0</v>
      </c>
      <c r="N290" s="60">
        <v>0</v>
      </c>
      <c r="O290" s="60">
        <v>0</v>
      </c>
      <c r="P290" s="60" t="e">
        <v>#N/A</v>
      </c>
      <c r="Q290" s="31" t="s">
        <v>408</v>
      </c>
      <c r="R290" s="61" t="e">
        <v>#N/A</v>
      </c>
      <c r="S290" s="61" t="e">
        <v>#N/A</v>
      </c>
      <c r="T290" s="60" t="e">
        <v>#N/A</v>
      </c>
      <c r="U290" s="60">
        <v>0</v>
      </c>
      <c r="V290" s="60">
        <v>0</v>
      </c>
      <c r="W290" s="60">
        <v>0</v>
      </c>
      <c r="X290" s="60" t="e">
        <v>#N/A</v>
      </c>
      <c r="Y290" s="60" t="e">
        <v>#N/A</v>
      </c>
      <c r="Z290" s="60" t="e">
        <v>#N/A</v>
      </c>
      <c r="AA290" s="31" t="s">
        <v>408</v>
      </c>
      <c r="AB290" s="31" t="s">
        <v>408</v>
      </c>
      <c r="AC290" s="60" t="e">
        <v>#N/A</v>
      </c>
      <c r="AD290" s="60">
        <v>0</v>
      </c>
      <c r="AE290" s="60" t="e">
        <v>#N/A</v>
      </c>
      <c r="AF290" s="31" t="s">
        <v>408</v>
      </c>
      <c r="AG290" s="60" t="e">
        <v>#N/A</v>
      </c>
      <c r="AH290" s="60">
        <v>0</v>
      </c>
      <c r="AI290" s="60" t="e">
        <v>#N/A</v>
      </c>
      <c r="AJ290" s="31" t="s">
        <v>408</v>
      </c>
      <c r="AK290" s="60" t="e">
        <v>#N/A</v>
      </c>
      <c r="AL290" s="60">
        <v>0</v>
      </c>
      <c r="AM290" s="60" t="e">
        <v>#N/A</v>
      </c>
      <c r="AN290" s="62">
        <v>1</v>
      </c>
      <c r="AO290" s="9" t="s">
        <v>412</v>
      </c>
      <c r="AP290" s="9" t="s">
        <v>407</v>
      </c>
      <c r="AQ290" s="9" t="s">
        <v>407</v>
      </c>
      <c r="AR290" s="48" t="s">
        <v>408</v>
      </c>
      <c r="AS290" s="9" t="s">
        <v>412</v>
      </c>
      <c r="AT290" s="9" t="s">
        <v>407</v>
      </c>
    </row>
    <row r="291" spans="1:46" ht="12.75" customHeight="1" x14ac:dyDescent="0.15">
      <c r="A291" s="9" t="s">
        <v>254</v>
      </c>
      <c r="B291" s="9" t="s">
        <v>256</v>
      </c>
      <c r="C291" s="31">
        <v>1</v>
      </c>
      <c r="D291" s="45">
        <v>5</v>
      </c>
      <c r="E291" s="46">
        <v>2017</v>
      </c>
      <c r="F291" s="46">
        <v>2014</v>
      </c>
      <c r="G291" s="46">
        <v>2018</v>
      </c>
      <c r="H291" s="9" t="s">
        <v>422</v>
      </c>
      <c r="I291" s="9" t="s">
        <v>423</v>
      </c>
      <c r="J291" s="9" t="s">
        <v>83</v>
      </c>
      <c r="K291" s="49" t="s">
        <v>256</v>
      </c>
      <c r="L291" s="60">
        <v>11</v>
      </c>
      <c r="M291" s="60">
        <v>0</v>
      </c>
      <c r="N291" s="60">
        <v>0</v>
      </c>
      <c r="O291" s="60">
        <v>0</v>
      </c>
      <c r="P291" s="60">
        <v>11</v>
      </c>
      <c r="Q291" s="31">
        <v>0</v>
      </c>
      <c r="R291" s="61">
        <v>11</v>
      </c>
      <c r="S291" s="61">
        <v>0</v>
      </c>
      <c r="T291" s="60">
        <v>7</v>
      </c>
      <c r="U291" s="60">
        <v>22</v>
      </c>
      <c r="V291" s="60">
        <v>0</v>
      </c>
      <c r="W291" s="60">
        <v>22</v>
      </c>
      <c r="X291" s="60">
        <v>0</v>
      </c>
      <c r="Y291" s="60">
        <v>22</v>
      </c>
      <c r="Z291" s="60">
        <v>0</v>
      </c>
      <c r="AA291" s="31">
        <v>3.1428571428571428</v>
      </c>
      <c r="AB291" s="31">
        <v>3.1428571428571428</v>
      </c>
      <c r="AC291" s="60">
        <v>9</v>
      </c>
      <c r="AD291" s="60">
        <v>55</v>
      </c>
      <c r="AE291" s="60">
        <v>0</v>
      </c>
      <c r="AF291" s="31">
        <v>6.1111111111111107</v>
      </c>
      <c r="AG291" s="60">
        <v>19</v>
      </c>
      <c r="AH291" s="60">
        <v>44</v>
      </c>
      <c r="AI291" s="60">
        <v>0</v>
      </c>
      <c r="AJ291" s="31">
        <v>2.3157894736842106</v>
      </c>
      <c r="AK291" s="60">
        <v>46</v>
      </c>
      <c r="AL291" s="60">
        <v>121</v>
      </c>
      <c r="AM291" s="60">
        <v>11</v>
      </c>
      <c r="AN291" s="62">
        <v>1</v>
      </c>
      <c r="AO291" s="9" t="s">
        <v>407</v>
      </c>
      <c r="AP291" s="9" t="s">
        <v>412</v>
      </c>
      <c r="AQ291" s="9" t="s">
        <v>407</v>
      </c>
      <c r="AR291" s="48" t="s">
        <v>411</v>
      </c>
      <c r="AS291" s="9" t="s">
        <v>407</v>
      </c>
      <c r="AT291" s="9" t="s">
        <v>412</v>
      </c>
    </row>
    <row r="292" spans="1:46" ht="12.75" customHeight="1" x14ac:dyDescent="0.15">
      <c r="A292" s="9" t="s">
        <v>273</v>
      </c>
      <c r="B292" s="9" t="s">
        <v>296</v>
      </c>
      <c r="C292" s="31">
        <v>0.625</v>
      </c>
      <c r="D292" s="45">
        <v>8</v>
      </c>
      <c r="E292" s="46">
        <v>2018</v>
      </c>
      <c r="F292" s="46">
        <v>2014</v>
      </c>
      <c r="G292" s="46" t="s">
        <v>403</v>
      </c>
      <c r="H292" s="9" t="s">
        <v>404</v>
      </c>
      <c r="I292" s="9" t="s">
        <v>405</v>
      </c>
      <c r="J292" s="9" t="s">
        <v>144</v>
      </c>
      <c r="K292" s="49" t="s">
        <v>296</v>
      </c>
      <c r="L292" s="60">
        <v>112</v>
      </c>
      <c r="M292" s="60">
        <v>0</v>
      </c>
      <c r="N292" s="60">
        <v>0</v>
      </c>
      <c r="O292" s="60">
        <v>0</v>
      </c>
      <c r="P292" s="60">
        <v>112</v>
      </c>
      <c r="Q292" s="31">
        <v>0</v>
      </c>
      <c r="R292" s="61">
        <v>56</v>
      </c>
      <c r="S292" s="61">
        <v>0</v>
      </c>
      <c r="T292" s="60">
        <v>81</v>
      </c>
      <c r="U292" s="60">
        <v>0</v>
      </c>
      <c r="V292" s="60">
        <v>0</v>
      </c>
      <c r="W292" s="60">
        <v>0</v>
      </c>
      <c r="X292" s="60">
        <v>81</v>
      </c>
      <c r="Y292" s="60">
        <v>0</v>
      </c>
      <c r="Z292" s="60">
        <v>81</v>
      </c>
      <c r="AA292" s="31">
        <v>0</v>
      </c>
      <c r="AB292" s="31">
        <v>0</v>
      </c>
      <c r="AC292" s="60">
        <v>90</v>
      </c>
      <c r="AD292" s="60">
        <v>31</v>
      </c>
      <c r="AE292" s="60">
        <v>59</v>
      </c>
      <c r="AF292" s="31">
        <v>0.34444444444444444</v>
      </c>
      <c r="AG292" s="60">
        <v>209</v>
      </c>
      <c r="AH292" s="60">
        <v>112</v>
      </c>
      <c r="AI292" s="60">
        <v>97</v>
      </c>
      <c r="AJ292" s="31">
        <v>0.53588516746411485</v>
      </c>
      <c r="AK292" s="60">
        <v>492</v>
      </c>
      <c r="AL292" s="60">
        <v>143</v>
      </c>
      <c r="AM292" s="60">
        <v>349</v>
      </c>
      <c r="AN292" s="62">
        <v>0.5</v>
      </c>
      <c r="AO292" s="9" t="s">
        <v>407</v>
      </c>
      <c r="AP292" s="9" t="s">
        <v>412</v>
      </c>
      <c r="AQ292" s="9" t="s">
        <v>407</v>
      </c>
      <c r="AR292" s="48" t="s">
        <v>411</v>
      </c>
      <c r="AS292" s="9" t="s">
        <v>407</v>
      </c>
      <c r="AT292" s="9" t="s">
        <v>412</v>
      </c>
    </row>
    <row r="293" spans="1:46" ht="12.75" customHeight="1" x14ac:dyDescent="0.15">
      <c r="A293" s="9" t="s">
        <v>554</v>
      </c>
      <c r="B293" s="9" t="s">
        <v>557</v>
      </c>
      <c r="C293" s="31">
        <v>1</v>
      </c>
      <c r="D293" s="45">
        <v>5</v>
      </c>
      <c r="E293" s="46">
        <v>2017</v>
      </c>
      <c r="F293" s="46">
        <v>2014</v>
      </c>
      <c r="G293" s="46">
        <v>2018</v>
      </c>
      <c r="H293" s="9" t="s">
        <v>422</v>
      </c>
      <c r="I293" s="9" t="s">
        <v>423</v>
      </c>
      <c r="J293" s="9" t="s">
        <v>83</v>
      </c>
      <c r="K293" s="49" t="s">
        <v>557</v>
      </c>
      <c r="L293" s="60">
        <v>5</v>
      </c>
      <c r="M293" s="60">
        <v>0</v>
      </c>
      <c r="N293" s="60">
        <v>0</v>
      </c>
      <c r="O293" s="60">
        <v>0</v>
      </c>
      <c r="P293" s="60">
        <v>5</v>
      </c>
      <c r="Q293" s="31">
        <v>0</v>
      </c>
      <c r="R293" s="61">
        <v>5</v>
      </c>
      <c r="S293" s="61">
        <v>0</v>
      </c>
      <c r="T293" s="60">
        <v>3</v>
      </c>
      <c r="U293" s="60">
        <v>0</v>
      </c>
      <c r="V293" s="60">
        <v>0</v>
      </c>
      <c r="W293" s="60">
        <v>0</v>
      </c>
      <c r="X293" s="60">
        <v>3</v>
      </c>
      <c r="Y293" s="60">
        <v>0</v>
      </c>
      <c r="Z293" s="60">
        <v>3</v>
      </c>
      <c r="AA293" s="31">
        <v>0</v>
      </c>
      <c r="AB293" s="31">
        <v>0</v>
      </c>
      <c r="AC293" s="60">
        <v>3</v>
      </c>
      <c r="AD293" s="60">
        <v>0</v>
      </c>
      <c r="AE293" s="60">
        <v>3</v>
      </c>
      <c r="AF293" s="31">
        <v>0</v>
      </c>
      <c r="AG293" s="60">
        <v>8</v>
      </c>
      <c r="AH293" s="60">
        <v>0</v>
      </c>
      <c r="AI293" s="60">
        <v>8</v>
      </c>
      <c r="AJ293" s="31">
        <v>0</v>
      </c>
      <c r="AK293" s="60">
        <v>19</v>
      </c>
      <c r="AL293" s="60">
        <v>0</v>
      </c>
      <c r="AM293" s="60">
        <v>19</v>
      </c>
      <c r="AN293" s="62">
        <v>1</v>
      </c>
      <c r="AO293" s="9" t="s">
        <v>412</v>
      </c>
      <c r="AP293" s="9" t="s">
        <v>407</v>
      </c>
      <c r="AQ293" s="9" t="s">
        <v>407</v>
      </c>
      <c r="AR293" s="48" t="s">
        <v>411</v>
      </c>
      <c r="AS293" s="9" t="s">
        <v>407</v>
      </c>
      <c r="AT293" s="9" t="s">
        <v>407</v>
      </c>
    </row>
    <row r="294" spans="1:46" ht="12.75" customHeight="1" x14ac:dyDescent="0.15">
      <c r="A294" s="9" t="s">
        <v>273</v>
      </c>
      <c r="B294" s="9" t="s">
        <v>297</v>
      </c>
      <c r="C294" s="31">
        <v>0.625</v>
      </c>
      <c r="D294" s="45">
        <v>8</v>
      </c>
      <c r="E294" s="46">
        <v>2018</v>
      </c>
      <c r="F294" s="46">
        <v>2014</v>
      </c>
      <c r="G294" s="46" t="s">
        <v>403</v>
      </c>
      <c r="H294" s="9" t="s">
        <v>404</v>
      </c>
      <c r="I294" s="9" t="s">
        <v>405</v>
      </c>
      <c r="J294" s="9" t="s">
        <v>144</v>
      </c>
      <c r="K294" s="49" t="s">
        <v>297</v>
      </c>
      <c r="L294" s="60">
        <v>1</v>
      </c>
      <c r="M294" s="60">
        <v>0</v>
      </c>
      <c r="N294" s="60">
        <v>0</v>
      </c>
      <c r="O294" s="60">
        <v>0</v>
      </c>
      <c r="P294" s="60">
        <v>1</v>
      </c>
      <c r="Q294" s="31">
        <v>0</v>
      </c>
      <c r="R294" s="61">
        <v>1</v>
      </c>
      <c r="S294" s="61">
        <v>0</v>
      </c>
      <c r="T294" s="60">
        <v>1</v>
      </c>
      <c r="U294" s="60">
        <v>0</v>
      </c>
      <c r="V294" s="60">
        <v>0</v>
      </c>
      <c r="W294" s="60">
        <v>0</v>
      </c>
      <c r="X294" s="60">
        <v>1</v>
      </c>
      <c r="Y294" s="60">
        <v>0</v>
      </c>
      <c r="Z294" s="60">
        <v>1</v>
      </c>
      <c r="AA294" s="31">
        <v>0</v>
      </c>
      <c r="AB294" s="31">
        <v>0</v>
      </c>
      <c r="AC294" s="60">
        <v>0</v>
      </c>
      <c r="AD294" s="60">
        <v>0</v>
      </c>
      <c r="AE294" s="60">
        <v>0</v>
      </c>
      <c r="AF294" s="31" t="s">
        <v>429</v>
      </c>
      <c r="AG294" s="60">
        <v>0</v>
      </c>
      <c r="AH294" s="60">
        <v>0</v>
      </c>
      <c r="AI294" s="60">
        <v>0</v>
      </c>
      <c r="AJ294" s="31" t="s">
        <v>429</v>
      </c>
      <c r="AK294" s="60">
        <v>2</v>
      </c>
      <c r="AL294" s="60">
        <v>0</v>
      </c>
      <c r="AM294" s="60">
        <v>2</v>
      </c>
      <c r="AN294" s="62">
        <v>0.5</v>
      </c>
      <c r="AO294" s="9" t="s">
        <v>407</v>
      </c>
      <c r="AP294" s="9" t="s">
        <v>412</v>
      </c>
      <c r="AQ294" s="9" t="s">
        <v>407</v>
      </c>
      <c r="AR294" s="48" t="s">
        <v>411</v>
      </c>
      <c r="AS294" s="9" t="s">
        <v>407</v>
      </c>
      <c r="AT294" s="9" t="s">
        <v>412</v>
      </c>
    </row>
    <row r="295" spans="1:46" ht="12.75" customHeight="1" x14ac:dyDescent="0.15">
      <c r="A295" s="9" t="s">
        <v>463</v>
      </c>
      <c r="B295" s="9" t="s">
        <v>463</v>
      </c>
      <c r="C295" s="31">
        <v>0.5</v>
      </c>
      <c r="D295" s="45">
        <v>8</v>
      </c>
      <c r="E295" s="46">
        <v>2019</v>
      </c>
      <c r="F295" s="46">
        <v>2015</v>
      </c>
      <c r="G295" s="46">
        <v>2022</v>
      </c>
      <c r="H295" s="9" t="s">
        <v>413</v>
      </c>
      <c r="I295" s="9" t="s">
        <v>414</v>
      </c>
      <c r="J295" s="9" t="s">
        <v>67</v>
      </c>
      <c r="K295" s="49" t="s">
        <v>463</v>
      </c>
      <c r="L295" s="60">
        <v>6234</v>
      </c>
      <c r="M295" s="60">
        <v>1859</v>
      </c>
      <c r="N295" s="60">
        <v>1859</v>
      </c>
      <c r="O295" s="60">
        <v>0</v>
      </c>
      <c r="P295" s="60">
        <v>4375</v>
      </c>
      <c r="Q295" s="31">
        <v>0.29820340070580686</v>
      </c>
      <c r="R295" s="61">
        <v>3117</v>
      </c>
      <c r="S295" s="61">
        <v>0</v>
      </c>
      <c r="T295" s="60">
        <v>4639</v>
      </c>
      <c r="U295" s="60">
        <v>2258</v>
      </c>
      <c r="V295" s="60">
        <v>2258</v>
      </c>
      <c r="W295" s="60">
        <v>0</v>
      </c>
      <c r="X295" s="60">
        <v>2381</v>
      </c>
      <c r="Y295" s="60">
        <v>2258</v>
      </c>
      <c r="Z295" s="60">
        <v>2381</v>
      </c>
      <c r="AA295" s="31">
        <v>0.48674283250700584</v>
      </c>
      <c r="AB295" s="31">
        <v>0.48674283250700584</v>
      </c>
      <c r="AC295" s="60">
        <v>5460</v>
      </c>
      <c r="AD295" s="60">
        <v>1283</v>
      </c>
      <c r="AE295" s="60">
        <v>4177</v>
      </c>
      <c r="AF295" s="31">
        <v>0.23498168498168498</v>
      </c>
      <c r="AG295" s="60">
        <v>12536</v>
      </c>
      <c r="AH295" s="60">
        <v>18232</v>
      </c>
      <c r="AI295" s="60">
        <v>0</v>
      </c>
      <c r="AJ295" s="31">
        <v>1.4543714103382259</v>
      </c>
      <c r="AK295" s="60">
        <v>28869</v>
      </c>
      <c r="AL295" s="60">
        <v>23632</v>
      </c>
      <c r="AM295" s="60">
        <v>10933</v>
      </c>
      <c r="AN295" s="62">
        <v>0.5</v>
      </c>
      <c r="AO295" s="9" t="s">
        <v>407</v>
      </c>
      <c r="AP295" s="9" t="s">
        <v>412</v>
      </c>
      <c r="AQ295" s="9" t="s">
        <v>407</v>
      </c>
      <c r="AR295" s="48" t="s">
        <v>411</v>
      </c>
      <c r="AS295" s="9" t="s">
        <v>407</v>
      </c>
      <c r="AT295" s="9" t="s">
        <v>412</v>
      </c>
    </row>
    <row r="296" spans="1:46" ht="12.75" customHeight="1" x14ac:dyDescent="0.15">
      <c r="A296" s="9" t="s">
        <v>273</v>
      </c>
      <c r="B296" s="9" t="s">
        <v>298</v>
      </c>
      <c r="C296" s="31">
        <v>0.625</v>
      </c>
      <c r="D296" s="45">
        <v>8</v>
      </c>
      <c r="E296" s="46">
        <v>2018</v>
      </c>
      <c r="F296" s="46">
        <v>2014</v>
      </c>
      <c r="G296" s="46" t="s">
        <v>403</v>
      </c>
      <c r="H296" s="9" t="s">
        <v>404</v>
      </c>
      <c r="I296" s="9" t="s">
        <v>405</v>
      </c>
      <c r="J296" s="9" t="s">
        <v>144</v>
      </c>
      <c r="K296" s="49" t="s">
        <v>298</v>
      </c>
      <c r="L296" s="60">
        <v>134</v>
      </c>
      <c r="M296" s="60">
        <v>65</v>
      </c>
      <c r="N296" s="60">
        <v>65</v>
      </c>
      <c r="O296" s="60">
        <v>0</v>
      </c>
      <c r="P296" s="60">
        <v>69</v>
      </c>
      <c r="Q296" s="31">
        <v>0.48507462686567165</v>
      </c>
      <c r="R296" s="61">
        <v>67</v>
      </c>
      <c r="S296" s="61">
        <v>0</v>
      </c>
      <c r="T296" s="60">
        <v>95</v>
      </c>
      <c r="U296" s="60">
        <v>28</v>
      </c>
      <c r="V296" s="60">
        <v>28</v>
      </c>
      <c r="W296" s="60">
        <v>0</v>
      </c>
      <c r="X296" s="60">
        <v>67</v>
      </c>
      <c r="Y296" s="60">
        <v>28</v>
      </c>
      <c r="Z296" s="60">
        <v>67</v>
      </c>
      <c r="AA296" s="31">
        <v>0.29473684210526313</v>
      </c>
      <c r="AB296" s="31">
        <v>0.29473684210526313</v>
      </c>
      <c r="AC296" s="60">
        <v>108</v>
      </c>
      <c r="AD296" s="60">
        <v>7</v>
      </c>
      <c r="AE296" s="60">
        <v>101</v>
      </c>
      <c r="AF296" s="31">
        <v>6.4814814814814811E-2</v>
      </c>
      <c r="AG296" s="60">
        <v>244</v>
      </c>
      <c r="AH296" s="60">
        <v>416</v>
      </c>
      <c r="AI296" s="60">
        <v>0</v>
      </c>
      <c r="AJ296" s="31">
        <v>1.7049180327868851</v>
      </c>
      <c r="AK296" s="60">
        <v>581</v>
      </c>
      <c r="AL296" s="60">
        <v>516</v>
      </c>
      <c r="AM296" s="60">
        <v>237</v>
      </c>
      <c r="AN296" s="62">
        <v>0.5</v>
      </c>
      <c r="AO296" s="9" t="s">
        <v>407</v>
      </c>
      <c r="AP296" s="9" t="s">
        <v>412</v>
      </c>
      <c r="AQ296" s="9" t="s">
        <v>407</v>
      </c>
      <c r="AR296" s="48" t="s">
        <v>411</v>
      </c>
      <c r="AS296" s="9" t="s">
        <v>407</v>
      </c>
      <c r="AT296" s="9" t="s">
        <v>412</v>
      </c>
    </row>
    <row r="297" spans="1:46" ht="12.75" customHeight="1" x14ac:dyDescent="0.15">
      <c r="A297" s="9" t="s">
        <v>257</v>
      </c>
      <c r="B297" s="9" t="s">
        <v>261</v>
      </c>
      <c r="C297" s="31">
        <v>0.375</v>
      </c>
      <c r="D297" s="45">
        <v>8</v>
      </c>
      <c r="E297" s="46">
        <v>2020</v>
      </c>
      <c r="F297" s="46">
        <v>2016</v>
      </c>
      <c r="G297" s="46" t="s">
        <v>444</v>
      </c>
      <c r="H297" s="9" t="s">
        <v>445</v>
      </c>
      <c r="I297" s="9" t="s">
        <v>446</v>
      </c>
      <c r="J297" s="9" t="s">
        <v>128</v>
      </c>
      <c r="K297" s="49" t="s">
        <v>261</v>
      </c>
      <c r="L297" s="60">
        <v>28</v>
      </c>
      <c r="M297" s="60">
        <v>0</v>
      </c>
      <c r="N297" s="60">
        <v>0</v>
      </c>
      <c r="O297" s="60">
        <v>0</v>
      </c>
      <c r="P297" s="60">
        <v>28</v>
      </c>
      <c r="Q297" s="31">
        <v>0</v>
      </c>
      <c r="R297" s="61">
        <v>11</v>
      </c>
      <c r="S297" s="61">
        <v>0</v>
      </c>
      <c r="T297" s="60">
        <v>18</v>
      </c>
      <c r="U297" s="60">
        <v>0</v>
      </c>
      <c r="V297" s="60">
        <v>0</v>
      </c>
      <c r="W297" s="60">
        <v>0</v>
      </c>
      <c r="X297" s="60">
        <v>18</v>
      </c>
      <c r="Y297" s="60">
        <v>0</v>
      </c>
      <c r="Z297" s="60">
        <v>18</v>
      </c>
      <c r="AA297" s="31">
        <v>0</v>
      </c>
      <c r="AB297" s="31">
        <v>0</v>
      </c>
      <c r="AC297" s="60">
        <v>21</v>
      </c>
      <c r="AD297" s="60">
        <v>0</v>
      </c>
      <c r="AE297" s="60">
        <v>21</v>
      </c>
      <c r="AF297" s="31">
        <v>0</v>
      </c>
      <c r="AG297" s="60">
        <v>48</v>
      </c>
      <c r="AH297" s="60">
        <v>5</v>
      </c>
      <c r="AI297" s="60">
        <v>43</v>
      </c>
      <c r="AJ297" s="31">
        <v>0.10416666666666667</v>
      </c>
      <c r="AK297" s="60">
        <v>115</v>
      </c>
      <c r="AL297" s="60">
        <v>5</v>
      </c>
      <c r="AM297" s="60">
        <v>110</v>
      </c>
      <c r="AN297" s="62">
        <v>0.375</v>
      </c>
      <c r="AO297" s="9" t="s">
        <v>412</v>
      </c>
      <c r="AP297" s="9" t="s">
        <v>407</v>
      </c>
      <c r="AQ297" s="9" t="s">
        <v>407</v>
      </c>
      <c r="AR297" s="48" t="s">
        <v>408</v>
      </c>
      <c r="AS297" s="9" t="s">
        <v>407</v>
      </c>
      <c r="AT297" s="9" t="s">
        <v>407</v>
      </c>
    </row>
    <row r="298" spans="1:46" ht="12.75" customHeight="1" x14ac:dyDescent="0.15">
      <c r="A298" s="9" t="s">
        <v>257</v>
      </c>
      <c r="B298" s="9" t="s">
        <v>262</v>
      </c>
      <c r="C298" s="31">
        <v>0.375</v>
      </c>
      <c r="D298" s="45">
        <v>8</v>
      </c>
      <c r="E298" s="46">
        <v>2020</v>
      </c>
      <c r="F298" s="46">
        <v>2016</v>
      </c>
      <c r="G298" s="46" t="s">
        <v>444</v>
      </c>
      <c r="H298" s="9" t="s">
        <v>445</v>
      </c>
      <c r="I298" s="9" t="s">
        <v>446</v>
      </c>
      <c r="J298" s="9" t="s">
        <v>128</v>
      </c>
      <c r="K298" s="49" t="s">
        <v>262</v>
      </c>
      <c r="L298" s="60">
        <v>537</v>
      </c>
      <c r="M298" s="60">
        <v>116</v>
      </c>
      <c r="N298" s="60">
        <v>116</v>
      </c>
      <c r="O298" s="60">
        <v>0</v>
      </c>
      <c r="P298" s="60">
        <v>421</v>
      </c>
      <c r="Q298" s="31">
        <v>0.21601489757914338</v>
      </c>
      <c r="R298" s="61">
        <v>201</v>
      </c>
      <c r="S298" s="61">
        <v>0</v>
      </c>
      <c r="T298" s="60">
        <v>351</v>
      </c>
      <c r="U298" s="60">
        <v>69</v>
      </c>
      <c r="V298" s="60">
        <v>69</v>
      </c>
      <c r="W298" s="60">
        <v>0</v>
      </c>
      <c r="X298" s="60">
        <v>282</v>
      </c>
      <c r="Y298" s="60">
        <v>69</v>
      </c>
      <c r="Z298" s="60">
        <v>282</v>
      </c>
      <c r="AA298" s="31">
        <v>0.19658119658119658</v>
      </c>
      <c r="AB298" s="31">
        <v>0.19658119658119658</v>
      </c>
      <c r="AC298" s="60">
        <v>407</v>
      </c>
      <c r="AD298" s="60">
        <v>4</v>
      </c>
      <c r="AE298" s="60">
        <v>403</v>
      </c>
      <c r="AF298" s="31">
        <v>9.8280098280098278E-3</v>
      </c>
      <c r="AG298" s="60">
        <v>934</v>
      </c>
      <c r="AH298" s="60">
        <v>201</v>
      </c>
      <c r="AI298" s="60">
        <v>733</v>
      </c>
      <c r="AJ298" s="31">
        <v>0.21520342612419699</v>
      </c>
      <c r="AK298" s="60">
        <v>2229</v>
      </c>
      <c r="AL298" s="60">
        <v>390</v>
      </c>
      <c r="AM298" s="60">
        <v>1839</v>
      </c>
      <c r="AN298" s="62">
        <v>0.375</v>
      </c>
      <c r="AO298" s="9" t="s">
        <v>412</v>
      </c>
      <c r="AP298" s="9" t="s">
        <v>407</v>
      </c>
      <c r="AQ298" s="9" t="s">
        <v>407</v>
      </c>
      <c r="AR298" s="48" t="s">
        <v>411</v>
      </c>
      <c r="AS298" s="9" t="s">
        <v>407</v>
      </c>
      <c r="AT298" s="9" t="s">
        <v>407</v>
      </c>
    </row>
    <row r="299" spans="1:46" ht="12.75" customHeight="1" x14ac:dyDescent="0.15">
      <c r="A299" s="9" t="s">
        <v>273</v>
      </c>
      <c r="B299" s="9" t="s">
        <v>299</v>
      </c>
      <c r="C299" s="31">
        <v>0.625</v>
      </c>
      <c r="D299" s="45">
        <v>8</v>
      </c>
      <c r="E299" s="46">
        <v>2018</v>
      </c>
      <c r="F299" s="46">
        <v>2014</v>
      </c>
      <c r="G299" s="46" t="s">
        <v>403</v>
      </c>
      <c r="H299" s="9" t="s">
        <v>404</v>
      </c>
      <c r="I299" s="9" t="s">
        <v>405</v>
      </c>
      <c r="J299" s="9" t="s">
        <v>144</v>
      </c>
      <c r="K299" s="49" t="s">
        <v>299</v>
      </c>
      <c r="L299" s="60">
        <v>147</v>
      </c>
      <c r="M299" s="60">
        <v>0</v>
      </c>
      <c r="N299" s="60">
        <v>0</v>
      </c>
      <c r="O299" s="60">
        <v>0</v>
      </c>
      <c r="P299" s="60">
        <v>147</v>
      </c>
      <c r="Q299" s="31">
        <v>0</v>
      </c>
      <c r="R299" s="61">
        <v>74</v>
      </c>
      <c r="S299" s="61">
        <v>0</v>
      </c>
      <c r="T299" s="60">
        <v>104</v>
      </c>
      <c r="U299" s="60">
        <v>2</v>
      </c>
      <c r="V299" s="60">
        <v>2</v>
      </c>
      <c r="W299" s="60">
        <v>0</v>
      </c>
      <c r="X299" s="60">
        <v>102</v>
      </c>
      <c r="Y299" s="60">
        <v>2</v>
      </c>
      <c r="Z299" s="60">
        <v>102</v>
      </c>
      <c r="AA299" s="31">
        <v>1.9230769230769232E-2</v>
      </c>
      <c r="AB299" s="31">
        <v>1.9230769230769232E-2</v>
      </c>
      <c r="AC299" s="60">
        <v>120</v>
      </c>
      <c r="AD299" s="60">
        <v>2</v>
      </c>
      <c r="AE299" s="60">
        <v>118</v>
      </c>
      <c r="AF299" s="31">
        <v>1.6666666666666666E-2</v>
      </c>
      <c r="AG299" s="60">
        <v>267</v>
      </c>
      <c r="AH299" s="60">
        <v>351</v>
      </c>
      <c r="AI299" s="60">
        <v>0</v>
      </c>
      <c r="AJ299" s="31">
        <v>1.3146067415730338</v>
      </c>
      <c r="AK299" s="60">
        <v>638</v>
      </c>
      <c r="AL299" s="60">
        <v>355</v>
      </c>
      <c r="AM299" s="60">
        <v>367</v>
      </c>
      <c r="AN299" s="62">
        <v>0.5</v>
      </c>
      <c r="AO299" s="9" t="s">
        <v>407</v>
      </c>
      <c r="AP299" s="9" t="s">
        <v>412</v>
      </c>
      <c r="AQ299" s="9" t="s">
        <v>407</v>
      </c>
      <c r="AR299" s="48" t="s">
        <v>411</v>
      </c>
      <c r="AS299" s="9" t="s">
        <v>407</v>
      </c>
      <c r="AT299" s="9" t="s">
        <v>412</v>
      </c>
    </row>
    <row r="300" spans="1:46" ht="12.75" customHeight="1" x14ac:dyDescent="0.15">
      <c r="A300" s="9" t="s">
        <v>273</v>
      </c>
      <c r="B300" s="9" t="s">
        <v>300</v>
      </c>
      <c r="C300" s="31">
        <v>0.625</v>
      </c>
      <c r="D300" s="45">
        <v>8</v>
      </c>
      <c r="E300" s="46">
        <v>2018</v>
      </c>
      <c r="F300" s="46">
        <v>2014</v>
      </c>
      <c r="G300" s="46" t="s">
        <v>403</v>
      </c>
      <c r="H300" s="9" t="s">
        <v>404</v>
      </c>
      <c r="I300" s="9" t="s">
        <v>405</v>
      </c>
      <c r="J300" s="9" t="s">
        <v>144</v>
      </c>
      <c r="K300" s="49" t="s">
        <v>300</v>
      </c>
      <c r="L300" s="30">
        <v>45</v>
      </c>
      <c r="M300" s="30">
        <v>69</v>
      </c>
      <c r="N300" s="30">
        <v>69</v>
      </c>
      <c r="O300" s="30">
        <v>0</v>
      </c>
      <c r="P300" s="30">
        <v>0</v>
      </c>
      <c r="Q300" s="31">
        <v>1.5333333333333334</v>
      </c>
      <c r="R300" s="46">
        <v>23</v>
      </c>
      <c r="S300" s="46">
        <v>46</v>
      </c>
      <c r="T300" s="30">
        <v>32</v>
      </c>
      <c r="U300" s="30">
        <v>52</v>
      </c>
      <c r="V300" s="30">
        <v>52</v>
      </c>
      <c r="W300" s="30">
        <v>0</v>
      </c>
      <c r="X300" s="30">
        <v>0</v>
      </c>
      <c r="Y300" s="30">
        <v>98</v>
      </c>
      <c r="Z300" s="30">
        <v>0</v>
      </c>
      <c r="AA300" s="31">
        <v>1.625</v>
      </c>
      <c r="AB300" s="31">
        <v>3.0625</v>
      </c>
      <c r="AC300" s="30">
        <v>37</v>
      </c>
      <c r="AD300" s="30">
        <v>24</v>
      </c>
      <c r="AE300" s="30">
        <v>13</v>
      </c>
      <c r="AF300" s="31">
        <v>0.64864864864864868</v>
      </c>
      <c r="AG300" s="30">
        <v>90</v>
      </c>
      <c r="AH300" s="30">
        <v>769</v>
      </c>
      <c r="AI300" s="30">
        <v>0</v>
      </c>
      <c r="AJ300" s="31">
        <v>8.5444444444444443</v>
      </c>
      <c r="AK300" s="30">
        <v>204</v>
      </c>
      <c r="AL300" s="30">
        <v>914</v>
      </c>
      <c r="AM300" s="30">
        <v>13</v>
      </c>
      <c r="AN300" s="47">
        <v>0.5</v>
      </c>
      <c r="AO300" s="9" t="s">
        <v>407</v>
      </c>
      <c r="AP300" s="9" t="s">
        <v>407</v>
      </c>
      <c r="AQ300" s="9" t="s">
        <v>412</v>
      </c>
      <c r="AR300" s="48" t="s">
        <v>411</v>
      </c>
      <c r="AS300" s="9" t="s">
        <v>412</v>
      </c>
      <c r="AT300" s="9" t="s">
        <v>407</v>
      </c>
    </row>
    <row r="301" spans="1:46" ht="12.75" customHeight="1" x14ac:dyDescent="0.15">
      <c r="A301" s="9" t="s">
        <v>449</v>
      </c>
      <c r="B301" s="9" t="s">
        <v>450</v>
      </c>
      <c r="C301" s="31">
        <v>0.5</v>
      </c>
      <c r="D301" s="45">
        <v>8</v>
      </c>
      <c r="E301" s="46">
        <v>2019</v>
      </c>
      <c r="F301" s="46">
        <v>2015</v>
      </c>
      <c r="G301" s="46">
        <v>2022</v>
      </c>
      <c r="H301" s="9" t="s">
        <v>413</v>
      </c>
      <c r="I301" s="9" t="s">
        <v>414</v>
      </c>
      <c r="J301" s="9" t="s">
        <v>67</v>
      </c>
      <c r="K301" s="29" t="s">
        <v>450</v>
      </c>
      <c r="L301" s="60">
        <v>35</v>
      </c>
      <c r="M301" s="60">
        <v>27</v>
      </c>
      <c r="N301" s="60">
        <v>12</v>
      </c>
      <c r="O301" s="60">
        <v>15</v>
      </c>
      <c r="P301" s="60">
        <v>8</v>
      </c>
      <c r="Q301" s="31">
        <v>0.77142857142857146</v>
      </c>
      <c r="R301" s="61">
        <v>18</v>
      </c>
      <c r="S301" s="61">
        <v>9</v>
      </c>
      <c r="T301" s="60">
        <v>26</v>
      </c>
      <c r="U301" s="60">
        <v>13</v>
      </c>
      <c r="V301" s="60">
        <v>0</v>
      </c>
      <c r="W301" s="60">
        <v>13</v>
      </c>
      <c r="X301" s="60">
        <v>13</v>
      </c>
      <c r="Y301" s="60">
        <v>22</v>
      </c>
      <c r="Z301" s="60">
        <v>4</v>
      </c>
      <c r="AA301" s="31">
        <v>0.5</v>
      </c>
      <c r="AB301" s="31">
        <v>0.84615384615384615</v>
      </c>
      <c r="AC301" s="60">
        <v>29</v>
      </c>
      <c r="AD301" s="60">
        <v>3</v>
      </c>
      <c r="AE301" s="60">
        <v>26</v>
      </c>
      <c r="AF301" s="31">
        <v>0.10344827586206896</v>
      </c>
      <c r="AG301" s="60">
        <v>3</v>
      </c>
      <c r="AH301" s="60">
        <v>59</v>
      </c>
      <c r="AI301" s="60">
        <v>0</v>
      </c>
      <c r="AJ301" s="31">
        <v>19.666666666666668</v>
      </c>
      <c r="AK301" s="60">
        <v>93</v>
      </c>
      <c r="AL301" s="60">
        <v>102</v>
      </c>
      <c r="AM301" s="60">
        <v>47</v>
      </c>
      <c r="AN301" s="62">
        <v>0.5</v>
      </c>
      <c r="AO301" s="9" t="s">
        <v>407</v>
      </c>
      <c r="AP301" s="9" t="s">
        <v>407</v>
      </c>
      <c r="AQ301" s="9" t="s">
        <v>412</v>
      </c>
      <c r="AR301" s="48" t="s">
        <v>411</v>
      </c>
      <c r="AS301" s="9" t="s">
        <v>412</v>
      </c>
      <c r="AT301" s="9" t="s">
        <v>407</v>
      </c>
    </row>
    <row r="302" spans="1:46" ht="12.75" customHeight="1" x14ac:dyDescent="0.15">
      <c r="A302" s="9" t="s">
        <v>273</v>
      </c>
      <c r="B302" s="9" t="s">
        <v>1305</v>
      </c>
      <c r="C302" s="31">
        <v>0.625</v>
      </c>
      <c r="D302" s="45">
        <v>8</v>
      </c>
      <c r="E302" s="46">
        <v>2018</v>
      </c>
      <c r="F302" s="46">
        <v>2014</v>
      </c>
      <c r="G302" s="46" t="s">
        <v>403</v>
      </c>
      <c r="H302" s="9" t="s">
        <v>404</v>
      </c>
      <c r="I302" s="9" t="s">
        <v>405</v>
      </c>
      <c r="J302" s="9" t="s">
        <v>144</v>
      </c>
      <c r="K302" s="49" t="s">
        <v>1305</v>
      </c>
      <c r="L302" s="60">
        <v>1</v>
      </c>
      <c r="M302" s="60">
        <v>0</v>
      </c>
      <c r="N302" s="60">
        <v>0</v>
      </c>
      <c r="O302" s="60">
        <v>0</v>
      </c>
      <c r="P302" s="60">
        <v>1</v>
      </c>
      <c r="Q302" s="31">
        <v>0</v>
      </c>
      <c r="R302" s="61">
        <v>1</v>
      </c>
      <c r="S302" s="61">
        <v>0</v>
      </c>
      <c r="T302" s="60">
        <v>1</v>
      </c>
      <c r="U302" s="60">
        <v>0</v>
      </c>
      <c r="V302" s="60">
        <v>0</v>
      </c>
      <c r="W302" s="60">
        <v>0</v>
      </c>
      <c r="X302" s="60">
        <v>1</v>
      </c>
      <c r="Y302" s="60">
        <v>0</v>
      </c>
      <c r="Z302" s="60">
        <v>1</v>
      </c>
      <c r="AA302" s="31">
        <v>0</v>
      </c>
      <c r="AB302" s="31">
        <v>0</v>
      </c>
      <c r="AC302" s="60">
        <v>0</v>
      </c>
      <c r="AD302" s="60">
        <v>0</v>
      </c>
      <c r="AE302" s="60">
        <v>0</v>
      </c>
      <c r="AF302" s="31" t="s">
        <v>429</v>
      </c>
      <c r="AG302" s="60">
        <v>0</v>
      </c>
      <c r="AH302" s="60">
        <v>0</v>
      </c>
      <c r="AI302" s="60">
        <v>0</v>
      </c>
      <c r="AJ302" s="31" t="s">
        <v>429</v>
      </c>
      <c r="AK302" s="60">
        <v>2</v>
      </c>
      <c r="AL302" s="60">
        <v>0</v>
      </c>
      <c r="AM302" s="60">
        <v>2</v>
      </c>
      <c r="AN302" s="62">
        <v>0.5</v>
      </c>
      <c r="AO302" s="9" t="s">
        <v>407</v>
      </c>
      <c r="AP302" s="9" t="s">
        <v>412</v>
      </c>
      <c r="AQ302" s="9" t="s">
        <v>407</v>
      </c>
      <c r="AR302" s="48" t="s">
        <v>411</v>
      </c>
      <c r="AS302" s="9" t="s">
        <v>407</v>
      </c>
      <c r="AT302" s="9" t="s">
        <v>412</v>
      </c>
    </row>
    <row r="303" spans="1:46" ht="12.75" customHeight="1" x14ac:dyDescent="0.15">
      <c r="A303" s="9" t="s">
        <v>449</v>
      </c>
      <c r="B303" s="9" t="s">
        <v>470</v>
      </c>
      <c r="C303" s="31">
        <v>0.5</v>
      </c>
      <c r="D303" s="45">
        <v>8</v>
      </c>
      <c r="E303" s="46">
        <v>2019</v>
      </c>
      <c r="F303" s="46">
        <v>2015</v>
      </c>
      <c r="G303" s="46">
        <v>2022</v>
      </c>
      <c r="H303" s="9" t="s">
        <v>413</v>
      </c>
      <c r="I303" s="9" t="s">
        <v>414</v>
      </c>
      <c r="J303" s="9" t="s">
        <v>67</v>
      </c>
      <c r="K303" s="49" t="s">
        <v>470</v>
      </c>
      <c r="L303" s="60">
        <v>116</v>
      </c>
      <c r="M303" s="60">
        <v>0</v>
      </c>
      <c r="N303" s="60">
        <v>0</v>
      </c>
      <c r="O303" s="60">
        <v>0</v>
      </c>
      <c r="P303" s="60">
        <v>116</v>
      </c>
      <c r="Q303" s="31">
        <v>0</v>
      </c>
      <c r="R303" s="61">
        <v>58</v>
      </c>
      <c r="S303" s="61">
        <v>0</v>
      </c>
      <c r="T303" s="60">
        <v>63</v>
      </c>
      <c r="U303" s="60">
        <v>0</v>
      </c>
      <c r="V303" s="60">
        <v>0</v>
      </c>
      <c r="W303" s="60">
        <v>0</v>
      </c>
      <c r="X303" s="60">
        <v>63</v>
      </c>
      <c r="Y303" s="60">
        <v>0</v>
      </c>
      <c r="Z303" s="60">
        <v>63</v>
      </c>
      <c r="AA303" s="31">
        <v>0</v>
      </c>
      <c r="AB303" s="31">
        <v>0</v>
      </c>
      <c r="AC303" s="60">
        <v>67</v>
      </c>
      <c r="AD303" s="60">
        <v>13</v>
      </c>
      <c r="AE303" s="60">
        <v>54</v>
      </c>
      <c r="AF303" s="31">
        <v>0.19402985074626866</v>
      </c>
      <c r="AG303" s="60">
        <v>222</v>
      </c>
      <c r="AH303" s="60">
        <v>147</v>
      </c>
      <c r="AI303" s="60">
        <v>75</v>
      </c>
      <c r="AJ303" s="31">
        <v>0.66216216216216217</v>
      </c>
      <c r="AK303" s="60">
        <v>468</v>
      </c>
      <c r="AL303" s="60">
        <v>160</v>
      </c>
      <c r="AM303" s="60">
        <v>308</v>
      </c>
      <c r="AN303" s="62">
        <v>0.5</v>
      </c>
      <c r="AO303" s="9" t="s">
        <v>407</v>
      </c>
      <c r="AP303" s="9" t="s">
        <v>412</v>
      </c>
      <c r="AQ303" s="9" t="s">
        <v>407</v>
      </c>
      <c r="AR303" s="48" t="s">
        <v>411</v>
      </c>
      <c r="AS303" s="9" t="s">
        <v>407</v>
      </c>
      <c r="AT303" s="9" t="s">
        <v>412</v>
      </c>
    </row>
    <row r="304" spans="1:46" ht="12.75" customHeight="1" x14ac:dyDescent="0.15">
      <c r="A304" s="9" t="s">
        <v>441</v>
      </c>
      <c r="B304" s="9" t="s">
        <v>1232</v>
      </c>
      <c r="C304" s="31">
        <v>1</v>
      </c>
      <c r="D304" s="45">
        <v>5</v>
      </c>
      <c r="E304" s="46">
        <v>2017</v>
      </c>
      <c r="F304" s="46">
        <v>2014</v>
      </c>
      <c r="G304" s="46">
        <v>2018</v>
      </c>
      <c r="H304" s="9" t="s">
        <v>422</v>
      </c>
      <c r="I304" s="9" t="s">
        <v>423</v>
      </c>
      <c r="J304" s="9" t="s">
        <v>83</v>
      </c>
      <c r="K304" s="49" t="s">
        <v>1232</v>
      </c>
      <c r="L304" s="60">
        <v>39</v>
      </c>
      <c r="M304" s="60">
        <v>0</v>
      </c>
      <c r="N304" s="60">
        <v>0</v>
      </c>
      <c r="O304" s="60">
        <v>0</v>
      </c>
      <c r="P304" s="60">
        <v>39</v>
      </c>
      <c r="Q304" s="31">
        <v>0</v>
      </c>
      <c r="R304" s="61">
        <v>39</v>
      </c>
      <c r="S304" s="61">
        <v>0</v>
      </c>
      <c r="T304" s="60">
        <v>24</v>
      </c>
      <c r="U304" s="60">
        <v>0</v>
      </c>
      <c r="V304" s="60">
        <v>0</v>
      </c>
      <c r="W304" s="60">
        <v>0</v>
      </c>
      <c r="X304" s="60">
        <v>24</v>
      </c>
      <c r="Y304" s="60">
        <v>0</v>
      </c>
      <c r="Z304" s="60">
        <v>24</v>
      </c>
      <c r="AA304" s="31">
        <v>0</v>
      </c>
      <c r="AB304" s="31">
        <v>0</v>
      </c>
      <c r="AC304" s="60">
        <v>27</v>
      </c>
      <c r="AD304" s="60">
        <v>2</v>
      </c>
      <c r="AE304" s="60">
        <v>25</v>
      </c>
      <c r="AF304" s="31">
        <v>7.407407407407407E-2</v>
      </c>
      <c r="AG304" s="60">
        <v>65</v>
      </c>
      <c r="AH304" s="60">
        <v>38</v>
      </c>
      <c r="AI304" s="60">
        <v>27</v>
      </c>
      <c r="AJ304" s="31">
        <v>0.58461538461538465</v>
      </c>
      <c r="AK304" s="60">
        <v>155</v>
      </c>
      <c r="AL304" s="60">
        <v>40</v>
      </c>
      <c r="AM304" s="60">
        <v>115</v>
      </c>
      <c r="AN304" s="62">
        <v>1</v>
      </c>
      <c r="AO304" s="9" t="s">
        <v>412</v>
      </c>
      <c r="AP304" s="9" t="s">
        <v>407</v>
      </c>
      <c r="AQ304" s="9" t="s">
        <v>407</v>
      </c>
      <c r="AR304" s="48" t="s">
        <v>411</v>
      </c>
      <c r="AS304" s="9" t="s">
        <v>407</v>
      </c>
      <c r="AT304" s="9" t="s">
        <v>407</v>
      </c>
    </row>
    <row r="305" spans="1:46" ht="12.75" customHeight="1" x14ac:dyDescent="0.15">
      <c r="A305" s="9" t="s">
        <v>554</v>
      </c>
      <c r="B305" s="9" t="s">
        <v>560</v>
      </c>
      <c r="C305" s="31">
        <v>1</v>
      </c>
      <c r="D305" s="45">
        <v>5</v>
      </c>
      <c r="E305" s="46">
        <v>2017</v>
      </c>
      <c r="F305" s="46">
        <v>2014</v>
      </c>
      <c r="G305" s="46">
        <v>2018</v>
      </c>
      <c r="H305" s="9" t="s">
        <v>422</v>
      </c>
      <c r="I305" s="9" t="s">
        <v>423</v>
      </c>
      <c r="J305" s="9" t="s">
        <v>83</v>
      </c>
      <c r="K305" s="49" t="s">
        <v>560</v>
      </c>
      <c r="L305" s="60">
        <v>11</v>
      </c>
      <c r="M305" s="60">
        <v>0</v>
      </c>
      <c r="N305" s="60">
        <v>0</v>
      </c>
      <c r="O305" s="60">
        <v>0</v>
      </c>
      <c r="P305" s="60">
        <v>11</v>
      </c>
      <c r="Q305" s="31">
        <v>0</v>
      </c>
      <c r="R305" s="61">
        <v>11</v>
      </c>
      <c r="S305" s="61">
        <v>0</v>
      </c>
      <c r="T305" s="60">
        <v>7</v>
      </c>
      <c r="U305" s="60">
        <v>0</v>
      </c>
      <c r="V305" s="60">
        <v>0</v>
      </c>
      <c r="W305" s="60">
        <v>0</v>
      </c>
      <c r="X305" s="60">
        <v>7</v>
      </c>
      <c r="Y305" s="60">
        <v>0</v>
      </c>
      <c r="Z305" s="60">
        <v>7</v>
      </c>
      <c r="AA305" s="31">
        <v>0</v>
      </c>
      <c r="AB305" s="31">
        <v>0</v>
      </c>
      <c r="AC305" s="60">
        <v>8</v>
      </c>
      <c r="AD305" s="60">
        <v>0</v>
      </c>
      <c r="AE305" s="60">
        <v>8</v>
      </c>
      <c r="AF305" s="31">
        <v>0</v>
      </c>
      <c r="AG305" s="60">
        <v>19</v>
      </c>
      <c r="AH305" s="60">
        <v>1</v>
      </c>
      <c r="AI305" s="60">
        <v>18</v>
      </c>
      <c r="AJ305" s="31">
        <v>5.2631578947368418E-2</v>
      </c>
      <c r="AK305" s="60">
        <v>45</v>
      </c>
      <c r="AL305" s="60">
        <v>1</v>
      </c>
      <c r="AM305" s="60">
        <v>44</v>
      </c>
      <c r="AN305" s="62">
        <v>1</v>
      </c>
      <c r="AO305" s="9" t="s">
        <v>412</v>
      </c>
      <c r="AP305" s="9" t="s">
        <v>407</v>
      </c>
      <c r="AQ305" s="9" t="s">
        <v>407</v>
      </c>
      <c r="AR305" s="48" t="s">
        <v>408</v>
      </c>
      <c r="AS305" s="9" t="s">
        <v>407</v>
      </c>
      <c r="AT305" s="9" t="s">
        <v>407</v>
      </c>
    </row>
    <row r="306" spans="1:46" ht="12.75" customHeight="1" x14ac:dyDescent="0.15">
      <c r="A306" s="9" t="s">
        <v>449</v>
      </c>
      <c r="B306" s="9" t="s">
        <v>475</v>
      </c>
      <c r="C306" s="31">
        <v>0.5</v>
      </c>
      <c r="D306" s="45">
        <v>8</v>
      </c>
      <c r="E306" s="46">
        <v>2019</v>
      </c>
      <c r="F306" s="46">
        <v>2015</v>
      </c>
      <c r="G306" s="46">
        <v>2022</v>
      </c>
      <c r="H306" s="9" t="s">
        <v>413</v>
      </c>
      <c r="I306" s="9" t="s">
        <v>414</v>
      </c>
      <c r="J306" s="9" t="s">
        <v>67</v>
      </c>
      <c r="K306" s="29" t="s">
        <v>475</v>
      </c>
      <c r="L306" s="60">
        <v>25</v>
      </c>
      <c r="M306" s="60">
        <v>0</v>
      </c>
      <c r="N306" s="60">
        <v>0</v>
      </c>
      <c r="O306" s="60">
        <v>0</v>
      </c>
      <c r="P306" s="60">
        <v>25</v>
      </c>
      <c r="Q306" s="31">
        <v>0</v>
      </c>
      <c r="R306" s="61">
        <v>13</v>
      </c>
      <c r="S306" s="61">
        <v>0</v>
      </c>
      <c r="T306" s="60">
        <v>13</v>
      </c>
      <c r="U306" s="60">
        <v>0</v>
      </c>
      <c r="V306" s="60">
        <v>0</v>
      </c>
      <c r="W306" s="60">
        <v>0</v>
      </c>
      <c r="X306" s="60">
        <v>13</v>
      </c>
      <c r="Y306" s="60">
        <v>0</v>
      </c>
      <c r="Z306" s="60">
        <v>13</v>
      </c>
      <c r="AA306" s="31">
        <v>0</v>
      </c>
      <c r="AB306" s="31">
        <v>0</v>
      </c>
      <c r="AC306" s="60">
        <v>15</v>
      </c>
      <c r="AD306" s="60">
        <v>13</v>
      </c>
      <c r="AE306" s="60">
        <v>2</v>
      </c>
      <c r="AF306" s="31">
        <v>0.8666666666666667</v>
      </c>
      <c r="AG306" s="60">
        <v>30</v>
      </c>
      <c r="AH306" s="60">
        <v>49</v>
      </c>
      <c r="AI306" s="60">
        <v>0</v>
      </c>
      <c r="AJ306" s="31">
        <v>1.6333333333333333</v>
      </c>
      <c r="AK306" s="60">
        <v>83</v>
      </c>
      <c r="AL306" s="60">
        <v>62</v>
      </c>
      <c r="AM306" s="60">
        <v>40</v>
      </c>
      <c r="AN306" s="62">
        <v>0.5</v>
      </c>
      <c r="AO306" s="9" t="s">
        <v>407</v>
      </c>
      <c r="AP306" s="9" t="s">
        <v>412</v>
      </c>
      <c r="AQ306" s="9" t="s">
        <v>407</v>
      </c>
      <c r="AR306" s="48" t="s">
        <v>411</v>
      </c>
      <c r="AS306" s="9" t="s">
        <v>407</v>
      </c>
      <c r="AT306" s="9" t="s">
        <v>412</v>
      </c>
    </row>
    <row r="307" spans="1:46" ht="12.75" customHeight="1" x14ac:dyDescent="0.15">
      <c r="A307" s="9" t="s">
        <v>273</v>
      </c>
      <c r="B307" s="9" t="s">
        <v>301</v>
      </c>
      <c r="C307" s="31">
        <v>0.625</v>
      </c>
      <c r="D307" s="45">
        <v>8</v>
      </c>
      <c r="E307" s="46">
        <v>2018</v>
      </c>
      <c r="F307" s="46">
        <v>2014</v>
      </c>
      <c r="G307" s="46" t="s">
        <v>403</v>
      </c>
      <c r="H307" s="9" t="s">
        <v>404</v>
      </c>
      <c r="I307" s="9" t="s">
        <v>405</v>
      </c>
      <c r="J307" s="9" t="s">
        <v>144</v>
      </c>
      <c r="K307" s="49" t="s">
        <v>301</v>
      </c>
      <c r="L307" s="60">
        <v>68</v>
      </c>
      <c r="M307" s="60">
        <v>0</v>
      </c>
      <c r="N307" s="60">
        <v>0</v>
      </c>
      <c r="O307" s="60">
        <v>0</v>
      </c>
      <c r="P307" s="60">
        <v>68</v>
      </c>
      <c r="Q307" s="31">
        <v>0</v>
      </c>
      <c r="R307" s="61">
        <v>34</v>
      </c>
      <c r="S307" s="61">
        <v>0</v>
      </c>
      <c r="T307" s="60">
        <v>49</v>
      </c>
      <c r="U307" s="60">
        <v>0</v>
      </c>
      <c r="V307" s="60">
        <v>0</v>
      </c>
      <c r="W307" s="60">
        <v>0</v>
      </c>
      <c r="X307" s="60">
        <v>49</v>
      </c>
      <c r="Y307" s="60">
        <v>0</v>
      </c>
      <c r="Z307" s="60">
        <v>49</v>
      </c>
      <c r="AA307" s="31">
        <v>0</v>
      </c>
      <c r="AB307" s="31">
        <v>0</v>
      </c>
      <c r="AC307" s="60">
        <v>56</v>
      </c>
      <c r="AD307" s="60">
        <v>2</v>
      </c>
      <c r="AE307" s="60">
        <v>54</v>
      </c>
      <c r="AF307" s="31">
        <v>3.5714285714285712E-2</v>
      </c>
      <c r="AG307" s="60">
        <v>140</v>
      </c>
      <c r="AH307" s="60">
        <v>94</v>
      </c>
      <c r="AI307" s="60">
        <v>46</v>
      </c>
      <c r="AJ307" s="31">
        <v>0.67142857142857137</v>
      </c>
      <c r="AK307" s="60">
        <v>313</v>
      </c>
      <c r="AL307" s="60">
        <v>96</v>
      </c>
      <c r="AM307" s="60">
        <v>217</v>
      </c>
      <c r="AN307" s="62">
        <v>0.5</v>
      </c>
      <c r="AO307" s="9" t="s">
        <v>407</v>
      </c>
      <c r="AP307" s="9" t="s">
        <v>412</v>
      </c>
      <c r="AQ307" s="9" t="s">
        <v>407</v>
      </c>
      <c r="AR307" s="48" t="s">
        <v>411</v>
      </c>
      <c r="AS307" s="9" t="s">
        <v>407</v>
      </c>
      <c r="AT307" s="9" t="s">
        <v>412</v>
      </c>
    </row>
    <row r="308" spans="1:46" ht="12.75" customHeight="1" x14ac:dyDescent="0.15">
      <c r="A308" s="9" t="s">
        <v>449</v>
      </c>
      <c r="B308" s="9" t="s">
        <v>478</v>
      </c>
      <c r="C308" s="31">
        <v>0.5</v>
      </c>
      <c r="D308" s="45">
        <v>8</v>
      </c>
      <c r="E308" s="46">
        <v>2019</v>
      </c>
      <c r="F308" s="46">
        <v>2015</v>
      </c>
      <c r="G308" s="46">
        <v>2022</v>
      </c>
      <c r="H308" s="9" t="s">
        <v>413</v>
      </c>
      <c r="I308" s="9" t="s">
        <v>414</v>
      </c>
      <c r="J308" s="9" t="s">
        <v>67</v>
      </c>
      <c r="K308" s="29" t="s">
        <v>478</v>
      </c>
      <c r="L308" s="60">
        <v>276</v>
      </c>
      <c r="M308" s="60">
        <v>0</v>
      </c>
      <c r="N308" s="60">
        <v>0</v>
      </c>
      <c r="O308" s="60">
        <v>0</v>
      </c>
      <c r="P308" s="60">
        <v>276</v>
      </c>
      <c r="Q308" s="31">
        <v>0</v>
      </c>
      <c r="R308" s="61">
        <v>138</v>
      </c>
      <c r="S308" s="61">
        <v>0</v>
      </c>
      <c r="T308" s="60">
        <v>144</v>
      </c>
      <c r="U308" s="60">
        <v>0</v>
      </c>
      <c r="V308" s="60">
        <v>0</v>
      </c>
      <c r="W308" s="60">
        <v>0</v>
      </c>
      <c r="X308" s="60">
        <v>144</v>
      </c>
      <c r="Y308" s="60">
        <v>0</v>
      </c>
      <c r="Z308" s="60">
        <v>144</v>
      </c>
      <c r="AA308" s="31">
        <v>0</v>
      </c>
      <c r="AB308" s="31">
        <v>0</v>
      </c>
      <c r="AC308" s="60">
        <v>155</v>
      </c>
      <c r="AD308" s="60">
        <v>32</v>
      </c>
      <c r="AE308" s="60">
        <v>123</v>
      </c>
      <c r="AF308" s="31">
        <v>0.20645161290322581</v>
      </c>
      <c r="AG308" s="60">
        <v>288</v>
      </c>
      <c r="AH308" s="60">
        <v>422</v>
      </c>
      <c r="AI308" s="60">
        <v>0</v>
      </c>
      <c r="AJ308" s="31">
        <v>1.4652777777777777</v>
      </c>
      <c r="AK308" s="60">
        <v>863</v>
      </c>
      <c r="AL308" s="60">
        <v>454</v>
      </c>
      <c r="AM308" s="60">
        <v>543</v>
      </c>
      <c r="AN308" s="62">
        <v>0.5</v>
      </c>
      <c r="AO308" s="9" t="s">
        <v>407</v>
      </c>
      <c r="AP308" s="9" t="s">
        <v>412</v>
      </c>
      <c r="AQ308" s="9" t="s">
        <v>407</v>
      </c>
      <c r="AR308" s="48" t="s">
        <v>411</v>
      </c>
      <c r="AS308" s="9" t="s">
        <v>407</v>
      </c>
      <c r="AT308" s="9" t="s">
        <v>412</v>
      </c>
    </row>
    <row r="309" spans="1:46" ht="12.75" customHeight="1" x14ac:dyDescent="0.15">
      <c r="A309" s="9" t="s">
        <v>449</v>
      </c>
      <c r="B309" s="9" t="s">
        <v>480</v>
      </c>
      <c r="C309" s="31">
        <v>0.5</v>
      </c>
      <c r="D309" s="45">
        <v>8</v>
      </c>
      <c r="E309" s="46">
        <v>2019</v>
      </c>
      <c r="F309" s="46">
        <v>2015</v>
      </c>
      <c r="G309" s="46">
        <v>2022</v>
      </c>
      <c r="H309" s="9" t="s">
        <v>413</v>
      </c>
      <c r="I309" s="9" t="s">
        <v>414</v>
      </c>
      <c r="J309" s="9" t="s">
        <v>67</v>
      </c>
      <c r="K309" s="29" t="s">
        <v>480</v>
      </c>
      <c r="L309" s="60">
        <v>20</v>
      </c>
      <c r="M309" s="60">
        <v>31</v>
      </c>
      <c r="N309" s="60">
        <v>31</v>
      </c>
      <c r="O309" s="60">
        <v>0</v>
      </c>
      <c r="P309" s="60">
        <v>0</v>
      </c>
      <c r="Q309" s="31">
        <v>1.55</v>
      </c>
      <c r="R309" s="61">
        <v>10</v>
      </c>
      <c r="S309" s="61">
        <v>21</v>
      </c>
      <c r="T309" s="60">
        <v>8</v>
      </c>
      <c r="U309" s="60">
        <v>34</v>
      </c>
      <c r="V309" s="60">
        <v>34</v>
      </c>
      <c r="W309" s="60">
        <v>0</v>
      </c>
      <c r="X309" s="60">
        <v>0</v>
      </c>
      <c r="Y309" s="60">
        <v>55</v>
      </c>
      <c r="Z309" s="60">
        <v>0</v>
      </c>
      <c r="AA309" s="31">
        <v>4.25</v>
      </c>
      <c r="AB309" s="31">
        <v>6.875</v>
      </c>
      <c r="AC309" s="60">
        <v>9</v>
      </c>
      <c r="AD309" s="60">
        <v>0</v>
      </c>
      <c r="AE309" s="60">
        <v>9</v>
      </c>
      <c r="AF309" s="31">
        <v>0</v>
      </c>
      <c r="AG309" s="60">
        <v>22</v>
      </c>
      <c r="AH309" s="60">
        <v>10</v>
      </c>
      <c r="AI309" s="60">
        <v>12</v>
      </c>
      <c r="AJ309" s="31">
        <v>0.45454545454545453</v>
      </c>
      <c r="AK309" s="60">
        <v>59</v>
      </c>
      <c r="AL309" s="60">
        <v>75</v>
      </c>
      <c r="AM309" s="60">
        <v>21</v>
      </c>
      <c r="AN309" s="62">
        <v>0.5</v>
      </c>
      <c r="AO309" s="9" t="s">
        <v>412</v>
      </c>
      <c r="AP309" s="9" t="s">
        <v>407</v>
      </c>
      <c r="AQ309" s="9" t="s">
        <v>407</v>
      </c>
      <c r="AR309" s="48" t="s">
        <v>411</v>
      </c>
      <c r="AS309" s="9" t="s">
        <v>407</v>
      </c>
      <c r="AT309" s="9" t="s">
        <v>407</v>
      </c>
    </row>
    <row r="310" spans="1:46" ht="12.75" customHeight="1" x14ac:dyDescent="0.15">
      <c r="A310" s="9" t="s">
        <v>416</v>
      </c>
      <c r="B310" s="9" t="s">
        <v>439</v>
      </c>
      <c r="C310" s="31">
        <v>0.75</v>
      </c>
      <c r="D310" s="45">
        <v>8</v>
      </c>
      <c r="E310" s="46">
        <v>2017</v>
      </c>
      <c r="F310" s="46">
        <v>2013</v>
      </c>
      <c r="G310" s="46">
        <v>2020</v>
      </c>
      <c r="H310" s="9" t="s">
        <v>512</v>
      </c>
      <c r="I310" s="9" t="s">
        <v>513</v>
      </c>
      <c r="J310" s="9" t="s">
        <v>417</v>
      </c>
      <c r="K310" s="49" t="s">
        <v>439</v>
      </c>
      <c r="L310" s="60">
        <v>465</v>
      </c>
      <c r="M310" s="60">
        <v>45</v>
      </c>
      <c r="N310" s="60">
        <v>45</v>
      </c>
      <c r="O310" s="60">
        <v>0</v>
      </c>
      <c r="P310" s="60">
        <v>420</v>
      </c>
      <c r="Q310" s="31">
        <v>9.6774193548387094E-2</v>
      </c>
      <c r="R310" s="61">
        <v>233</v>
      </c>
      <c r="S310" s="61">
        <v>0</v>
      </c>
      <c r="T310" s="60">
        <v>353</v>
      </c>
      <c r="U310" s="60">
        <v>116</v>
      </c>
      <c r="V310" s="60">
        <v>116</v>
      </c>
      <c r="W310" s="60">
        <v>0</v>
      </c>
      <c r="X310" s="60">
        <v>237</v>
      </c>
      <c r="Y310" s="60">
        <v>116</v>
      </c>
      <c r="Z310" s="60">
        <v>237</v>
      </c>
      <c r="AA310" s="31">
        <v>0.32861189801699719</v>
      </c>
      <c r="AB310" s="31">
        <v>0.32861189801699719</v>
      </c>
      <c r="AC310" s="60">
        <v>327</v>
      </c>
      <c r="AD310" s="60">
        <v>47</v>
      </c>
      <c r="AE310" s="60">
        <v>280</v>
      </c>
      <c r="AF310" s="31">
        <v>0.14373088685015289</v>
      </c>
      <c r="AG310" s="60">
        <v>718</v>
      </c>
      <c r="AH310" s="60">
        <v>238</v>
      </c>
      <c r="AI310" s="60">
        <v>480</v>
      </c>
      <c r="AJ310" s="31">
        <v>0.33147632311977715</v>
      </c>
      <c r="AK310" s="60">
        <v>1863</v>
      </c>
      <c r="AL310" s="60">
        <v>446</v>
      </c>
      <c r="AM310" s="60">
        <v>1417</v>
      </c>
      <c r="AN310" s="62">
        <v>0.5</v>
      </c>
      <c r="AO310" s="9" t="s">
        <v>412</v>
      </c>
      <c r="AP310" s="9" t="s">
        <v>407</v>
      </c>
      <c r="AQ310" s="9" t="s">
        <v>407</v>
      </c>
      <c r="AR310" s="48" t="s">
        <v>411</v>
      </c>
      <c r="AS310" s="9" t="s">
        <v>407</v>
      </c>
      <c r="AT310" s="9" t="s">
        <v>407</v>
      </c>
    </row>
    <row r="311" spans="1:46" ht="12.75" customHeight="1" x14ac:dyDescent="0.15">
      <c r="A311" s="9" t="s">
        <v>273</v>
      </c>
      <c r="B311" s="9" t="s">
        <v>302</v>
      </c>
      <c r="C311" s="31">
        <v>0.625</v>
      </c>
      <c r="D311" s="45">
        <v>8</v>
      </c>
      <c r="E311" s="46">
        <v>2018</v>
      </c>
      <c r="F311" s="46">
        <v>2014</v>
      </c>
      <c r="G311" s="46" t="s">
        <v>403</v>
      </c>
      <c r="H311" s="9" t="s">
        <v>404</v>
      </c>
      <c r="I311" s="9" t="s">
        <v>405</v>
      </c>
      <c r="J311" s="9" t="s">
        <v>144</v>
      </c>
      <c r="K311" s="49" t="s">
        <v>302</v>
      </c>
      <c r="L311" s="60">
        <v>283</v>
      </c>
      <c r="M311" s="60">
        <v>90</v>
      </c>
      <c r="N311" s="60">
        <v>90</v>
      </c>
      <c r="O311" s="60">
        <v>0</v>
      </c>
      <c r="P311" s="60">
        <v>193</v>
      </c>
      <c r="Q311" s="31">
        <v>0.31802120141342755</v>
      </c>
      <c r="R311" s="61">
        <v>142</v>
      </c>
      <c r="S311" s="61">
        <v>0</v>
      </c>
      <c r="T311" s="60">
        <v>195</v>
      </c>
      <c r="U311" s="60">
        <v>73</v>
      </c>
      <c r="V311" s="60">
        <v>73</v>
      </c>
      <c r="W311" s="60">
        <v>0</v>
      </c>
      <c r="X311" s="60">
        <v>122</v>
      </c>
      <c r="Y311" s="60">
        <v>73</v>
      </c>
      <c r="Z311" s="60">
        <v>122</v>
      </c>
      <c r="AA311" s="31">
        <v>0.37435897435897436</v>
      </c>
      <c r="AB311" s="31">
        <v>0.37435897435897436</v>
      </c>
      <c r="AC311" s="60">
        <v>224</v>
      </c>
      <c r="AD311" s="60">
        <v>101</v>
      </c>
      <c r="AE311" s="60">
        <v>123</v>
      </c>
      <c r="AF311" s="31">
        <v>0.45089285714285715</v>
      </c>
      <c r="AG311" s="60">
        <v>525</v>
      </c>
      <c r="AH311" s="60">
        <v>906</v>
      </c>
      <c r="AI311" s="60">
        <v>0</v>
      </c>
      <c r="AJ311" s="31">
        <v>1.7257142857142858</v>
      </c>
      <c r="AK311" s="60">
        <v>1227</v>
      </c>
      <c r="AL311" s="60">
        <v>1170</v>
      </c>
      <c r="AM311" s="60">
        <v>438</v>
      </c>
      <c r="AN311" s="62">
        <v>0.5</v>
      </c>
      <c r="AO311" s="9" t="s">
        <v>407</v>
      </c>
      <c r="AP311" s="9" t="s">
        <v>412</v>
      </c>
      <c r="AQ311" s="9" t="s">
        <v>407</v>
      </c>
      <c r="AR311" s="48" t="s">
        <v>438</v>
      </c>
      <c r="AS311" s="9" t="s">
        <v>407</v>
      </c>
      <c r="AT311" s="9" t="s">
        <v>412</v>
      </c>
    </row>
    <row r="312" spans="1:46" ht="12.75" customHeight="1" x14ac:dyDescent="0.15">
      <c r="A312" s="9" t="s">
        <v>269</v>
      </c>
      <c r="B312" s="9" t="s">
        <v>1248</v>
      </c>
      <c r="C312" s="31">
        <v>1</v>
      </c>
      <c r="D312" s="45">
        <v>5</v>
      </c>
      <c r="E312" s="46">
        <v>2017</v>
      </c>
      <c r="F312" s="46">
        <v>2014</v>
      </c>
      <c r="G312" s="46">
        <v>2018</v>
      </c>
      <c r="H312" s="9" t="s">
        <v>422</v>
      </c>
      <c r="I312" s="9" t="s">
        <v>423</v>
      </c>
      <c r="J312" s="9" t="s">
        <v>83</v>
      </c>
      <c r="K312" s="49" t="s">
        <v>1248</v>
      </c>
      <c r="L312" s="60">
        <v>19</v>
      </c>
      <c r="M312" s="60">
        <v>0</v>
      </c>
      <c r="N312" s="60">
        <v>0</v>
      </c>
      <c r="O312" s="60">
        <v>0</v>
      </c>
      <c r="P312" s="60">
        <v>19</v>
      </c>
      <c r="Q312" s="31">
        <v>0</v>
      </c>
      <c r="R312" s="61">
        <v>19</v>
      </c>
      <c r="S312" s="61">
        <v>0</v>
      </c>
      <c r="T312" s="60">
        <v>14</v>
      </c>
      <c r="U312" s="60">
        <v>1</v>
      </c>
      <c r="V312" s="60">
        <v>0</v>
      </c>
      <c r="W312" s="60">
        <v>1</v>
      </c>
      <c r="X312" s="60">
        <v>13</v>
      </c>
      <c r="Y312" s="60">
        <v>1</v>
      </c>
      <c r="Z312" s="60">
        <v>13</v>
      </c>
      <c r="AA312" s="31">
        <v>7.1428571428571425E-2</v>
      </c>
      <c r="AB312" s="31">
        <v>7.1428571428571425E-2</v>
      </c>
      <c r="AC312" s="60">
        <v>16</v>
      </c>
      <c r="AD312" s="60">
        <v>1</v>
      </c>
      <c r="AE312" s="60">
        <v>15</v>
      </c>
      <c r="AF312" s="31">
        <v>6.25E-2</v>
      </c>
      <c r="AG312" s="60">
        <v>36</v>
      </c>
      <c r="AH312" s="60">
        <v>1</v>
      </c>
      <c r="AI312" s="60">
        <v>35</v>
      </c>
      <c r="AJ312" s="31">
        <v>2.7777777777777776E-2</v>
      </c>
      <c r="AK312" s="60">
        <v>85</v>
      </c>
      <c r="AL312" s="60">
        <v>3</v>
      </c>
      <c r="AM312" s="60">
        <v>82</v>
      </c>
      <c r="AN312" s="62">
        <v>1</v>
      </c>
      <c r="AO312" s="9" t="s">
        <v>412</v>
      </c>
      <c r="AP312" s="9" t="s">
        <v>407</v>
      </c>
      <c r="AQ312" s="9" t="s">
        <v>407</v>
      </c>
      <c r="AR312" s="48" t="s">
        <v>411</v>
      </c>
      <c r="AS312" s="9" t="s">
        <v>407</v>
      </c>
      <c r="AT312" s="9" t="s">
        <v>407</v>
      </c>
    </row>
    <row r="313" spans="1:46" ht="12.75" customHeight="1" x14ac:dyDescent="0.15">
      <c r="A313" s="9" t="s">
        <v>269</v>
      </c>
      <c r="B313" s="9" t="s">
        <v>271</v>
      </c>
      <c r="C313" s="31">
        <v>1</v>
      </c>
      <c r="D313" s="45">
        <v>5</v>
      </c>
      <c r="E313" s="46">
        <v>2017</v>
      </c>
      <c r="F313" s="46">
        <v>2014</v>
      </c>
      <c r="G313" s="46">
        <v>2018</v>
      </c>
      <c r="H313" s="9" t="s">
        <v>422</v>
      </c>
      <c r="I313" s="9" t="s">
        <v>423</v>
      </c>
      <c r="J313" s="9" t="s">
        <v>83</v>
      </c>
      <c r="K313" s="49" t="s">
        <v>271</v>
      </c>
      <c r="L313" s="60">
        <v>174</v>
      </c>
      <c r="M313" s="60">
        <v>53</v>
      </c>
      <c r="N313" s="60">
        <v>7</v>
      </c>
      <c r="O313" s="60">
        <v>46</v>
      </c>
      <c r="P313" s="60">
        <v>121</v>
      </c>
      <c r="Q313" s="31">
        <v>0.3045977011494253</v>
      </c>
      <c r="R313" s="61">
        <v>174</v>
      </c>
      <c r="S313" s="61">
        <v>0</v>
      </c>
      <c r="T313" s="60">
        <v>126</v>
      </c>
      <c r="U313" s="60">
        <v>84</v>
      </c>
      <c r="V313" s="60">
        <v>38</v>
      </c>
      <c r="W313" s="60">
        <v>46</v>
      </c>
      <c r="X313" s="60">
        <v>42</v>
      </c>
      <c r="Y313" s="60">
        <v>84</v>
      </c>
      <c r="Z313" s="60">
        <v>42</v>
      </c>
      <c r="AA313" s="31">
        <v>0.66666666666666663</v>
      </c>
      <c r="AB313" s="31">
        <v>0.66666666666666663</v>
      </c>
      <c r="AC313" s="60">
        <v>150</v>
      </c>
      <c r="AD313" s="60">
        <v>113</v>
      </c>
      <c r="AE313" s="60">
        <v>37</v>
      </c>
      <c r="AF313" s="31">
        <v>0.7533333333333333</v>
      </c>
      <c r="AG313" s="60">
        <v>314</v>
      </c>
      <c r="AH313" s="60">
        <v>269</v>
      </c>
      <c r="AI313" s="60">
        <v>45</v>
      </c>
      <c r="AJ313" s="31">
        <v>0.85668789808917201</v>
      </c>
      <c r="AK313" s="60">
        <v>764</v>
      </c>
      <c r="AL313" s="60">
        <v>519</v>
      </c>
      <c r="AM313" s="60">
        <v>245</v>
      </c>
      <c r="AN313" s="62">
        <v>1</v>
      </c>
      <c r="AO313" s="9" t="s">
        <v>412</v>
      </c>
      <c r="AP313" s="9" t="s">
        <v>407</v>
      </c>
      <c r="AQ313" s="9" t="s">
        <v>407</v>
      </c>
      <c r="AR313" s="48" t="s">
        <v>411</v>
      </c>
      <c r="AS313" s="9" t="s">
        <v>407</v>
      </c>
      <c r="AT313" s="9" t="s">
        <v>407</v>
      </c>
    </row>
    <row r="314" spans="1:46" ht="12.75" customHeight="1" x14ac:dyDescent="0.15">
      <c r="A314" s="9" t="s">
        <v>449</v>
      </c>
      <c r="B314" s="9" t="s">
        <v>482</v>
      </c>
      <c r="C314" s="31">
        <v>0.5</v>
      </c>
      <c r="D314" s="45">
        <v>8</v>
      </c>
      <c r="E314" s="46">
        <v>2019</v>
      </c>
      <c r="F314" s="46">
        <v>2015</v>
      </c>
      <c r="G314" s="46">
        <v>2022</v>
      </c>
      <c r="H314" s="9" t="s">
        <v>413</v>
      </c>
      <c r="I314" s="9" t="s">
        <v>414</v>
      </c>
      <c r="J314" s="9" t="s">
        <v>67</v>
      </c>
      <c r="K314" s="29" t="s">
        <v>482</v>
      </c>
      <c r="L314" s="60">
        <v>400</v>
      </c>
      <c r="M314" s="60">
        <v>59</v>
      </c>
      <c r="N314" s="60">
        <v>59</v>
      </c>
      <c r="O314" s="60">
        <v>0</v>
      </c>
      <c r="P314" s="60">
        <v>341</v>
      </c>
      <c r="Q314" s="31">
        <v>0.14749999999999999</v>
      </c>
      <c r="R314" s="61">
        <v>200</v>
      </c>
      <c r="S314" s="61">
        <v>0</v>
      </c>
      <c r="T314" s="60">
        <v>188</v>
      </c>
      <c r="U314" s="60">
        <v>259</v>
      </c>
      <c r="V314" s="60">
        <v>205</v>
      </c>
      <c r="W314" s="60">
        <v>54</v>
      </c>
      <c r="X314" s="60">
        <v>0</v>
      </c>
      <c r="Y314" s="60">
        <v>259</v>
      </c>
      <c r="Z314" s="60">
        <v>0</v>
      </c>
      <c r="AA314" s="31">
        <v>1.3776595744680851</v>
      </c>
      <c r="AB314" s="31">
        <v>1.3776595744680851</v>
      </c>
      <c r="AC314" s="60">
        <v>221</v>
      </c>
      <c r="AD314" s="60">
        <v>96</v>
      </c>
      <c r="AE314" s="60">
        <v>125</v>
      </c>
      <c r="AF314" s="31">
        <v>0.43438914027149322</v>
      </c>
      <c r="AG314" s="60">
        <v>541</v>
      </c>
      <c r="AH314" s="60">
        <v>278</v>
      </c>
      <c r="AI314" s="60">
        <v>263</v>
      </c>
      <c r="AJ314" s="31">
        <v>0.51386321626617371</v>
      </c>
      <c r="AK314" s="60">
        <v>1350</v>
      </c>
      <c r="AL314" s="60">
        <v>692</v>
      </c>
      <c r="AM314" s="60">
        <v>729</v>
      </c>
      <c r="AN314" s="62">
        <v>0.5</v>
      </c>
      <c r="AO314" s="9" t="s">
        <v>407</v>
      </c>
      <c r="AP314" s="9" t="s">
        <v>412</v>
      </c>
      <c r="AQ314" s="9" t="s">
        <v>407</v>
      </c>
      <c r="AR314" s="48" t="s">
        <v>411</v>
      </c>
      <c r="AS314" s="9" t="s">
        <v>407</v>
      </c>
      <c r="AT314" s="9" t="s">
        <v>412</v>
      </c>
    </row>
    <row r="315" spans="1:46" ht="12.75" customHeight="1" x14ac:dyDescent="0.15">
      <c r="A315" s="9" t="s">
        <v>257</v>
      </c>
      <c r="B315" s="9" t="s">
        <v>1301</v>
      </c>
      <c r="C315" s="31">
        <v>0.375</v>
      </c>
      <c r="D315" s="45">
        <v>8</v>
      </c>
      <c r="E315" s="46">
        <v>2020</v>
      </c>
      <c r="F315" s="46">
        <v>2016</v>
      </c>
      <c r="G315" s="46" t="s">
        <v>444</v>
      </c>
      <c r="H315" s="9" t="s">
        <v>445</v>
      </c>
      <c r="I315" s="9" t="s">
        <v>446</v>
      </c>
      <c r="J315" s="9" t="s">
        <v>128</v>
      </c>
      <c r="K315" s="49" t="s">
        <v>1301</v>
      </c>
      <c r="L315" s="60">
        <v>13</v>
      </c>
      <c r="M315" s="60">
        <v>0</v>
      </c>
      <c r="N315" s="60">
        <v>0</v>
      </c>
      <c r="O315" s="60">
        <v>0</v>
      </c>
      <c r="P315" s="60">
        <v>13</v>
      </c>
      <c r="Q315" s="31">
        <v>0</v>
      </c>
      <c r="R315" s="61">
        <v>5</v>
      </c>
      <c r="S315" s="61">
        <v>0</v>
      </c>
      <c r="T315" s="60">
        <v>9</v>
      </c>
      <c r="U315" s="60">
        <v>0</v>
      </c>
      <c r="V315" s="60">
        <v>0</v>
      </c>
      <c r="W315" s="60">
        <v>0</v>
      </c>
      <c r="X315" s="60">
        <v>9</v>
      </c>
      <c r="Y315" s="60">
        <v>0</v>
      </c>
      <c r="Z315" s="60">
        <v>9</v>
      </c>
      <c r="AA315" s="31">
        <v>0</v>
      </c>
      <c r="AB315" s="31">
        <v>0</v>
      </c>
      <c r="AC315" s="60">
        <v>10</v>
      </c>
      <c r="AD315" s="60">
        <v>0</v>
      </c>
      <c r="AE315" s="60">
        <v>10</v>
      </c>
      <c r="AF315" s="31">
        <v>0</v>
      </c>
      <c r="AG315" s="60">
        <v>23</v>
      </c>
      <c r="AH315" s="60">
        <v>0</v>
      </c>
      <c r="AI315" s="60">
        <v>23</v>
      </c>
      <c r="AJ315" s="31">
        <v>0</v>
      </c>
      <c r="AK315" s="60">
        <v>55</v>
      </c>
      <c r="AL315" s="60">
        <v>0</v>
      </c>
      <c r="AM315" s="60">
        <v>55</v>
      </c>
      <c r="AN315" s="62">
        <v>0.375</v>
      </c>
      <c r="AO315" s="9" t="s">
        <v>412</v>
      </c>
      <c r="AP315" s="9" t="s">
        <v>407</v>
      </c>
      <c r="AQ315" s="9" t="s">
        <v>407</v>
      </c>
      <c r="AR315" s="48" t="s">
        <v>411</v>
      </c>
      <c r="AS315" s="9" t="s">
        <v>407</v>
      </c>
      <c r="AT315" s="9" t="s">
        <v>407</v>
      </c>
    </row>
    <row r="316" spans="1:46" ht="12.75" customHeight="1" x14ac:dyDescent="0.15">
      <c r="A316" s="9" t="s">
        <v>273</v>
      </c>
      <c r="B316" s="9" t="s">
        <v>303</v>
      </c>
      <c r="C316" s="31">
        <v>0.625</v>
      </c>
      <c r="D316" s="45">
        <v>8</v>
      </c>
      <c r="E316" s="46">
        <v>2018</v>
      </c>
      <c r="F316" s="46">
        <v>2014</v>
      </c>
      <c r="G316" s="46" t="s">
        <v>403</v>
      </c>
      <c r="H316" s="9" t="s">
        <v>404</v>
      </c>
      <c r="I316" s="9" t="s">
        <v>405</v>
      </c>
      <c r="J316" s="9" t="s">
        <v>144</v>
      </c>
      <c r="K316" s="49" t="s">
        <v>303</v>
      </c>
      <c r="L316" s="60">
        <v>3</v>
      </c>
      <c r="M316" s="60">
        <v>0</v>
      </c>
      <c r="N316" s="60">
        <v>0</v>
      </c>
      <c r="O316" s="60">
        <v>0</v>
      </c>
      <c r="P316" s="60">
        <v>3</v>
      </c>
      <c r="Q316" s="31">
        <v>0</v>
      </c>
      <c r="R316" s="61">
        <v>2</v>
      </c>
      <c r="S316" s="61">
        <v>0</v>
      </c>
      <c r="T316" s="60">
        <v>2</v>
      </c>
      <c r="U316" s="60">
        <v>0</v>
      </c>
      <c r="V316" s="60">
        <v>0</v>
      </c>
      <c r="W316" s="60">
        <v>0</v>
      </c>
      <c r="X316" s="60">
        <v>2</v>
      </c>
      <c r="Y316" s="60">
        <v>0</v>
      </c>
      <c r="Z316" s="60">
        <v>2</v>
      </c>
      <c r="AA316" s="31">
        <v>0</v>
      </c>
      <c r="AB316" s="31">
        <v>0</v>
      </c>
      <c r="AC316" s="60">
        <v>3</v>
      </c>
      <c r="AD316" s="60">
        <v>0</v>
      </c>
      <c r="AE316" s="60">
        <v>3</v>
      </c>
      <c r="AF316" s="31">
        <v>0</v>
      </c>
      <c r="AG316" s="60">
        <v>6</v>
      </c>
      <c r="AH316" s="60">
        <v>1</v>
      </c>
      <c r="AI316" s="60">
        <v>5</v>
      </c>
      <c r="AJ316" s="31">
        <v>0.16666666666666666</v>
      </c>
      <c r="AK316" s="60">
        <v>14</v>
      </c>
      <c r="AL316" s="60">
        <v>1</v>
      </c>
      <c r="AM316" s="60">
        <v>13</v>
      </c>
      <c r="AN316" s="62">
        <v>0.5</v>
      </c>
      <c r="AO316" s="9" t="s">
        <v>412</v>
      </c>
      <c r="AP316" s="9" t="s">
        <v>407</v>
      </c>
      <c r="AQ316" s="9" t="s">
        <v>407</v>
      </c>
      <c r="AR316" s="48" t="s">
        <v>411</v>
      </c>
      <c r="AS316" s="9" t="s">
        <v>407</v>
      </c>
      <c r="AT316" s="9" t="s">
        <v>407</v>
      </c>
    </row>
    <row r="317" spans="1:46" ht="12.75" customHeight="1" x14ac:dyDescent="0.15">
      <c r="A317" s="9" t="s">
        <v>273</v>
      </c>
      <c r="B317" s="9" t="s">
        <v>304</v>
      </c>
      <c r="C317" s="31">
        <v>0.625</v>
      </c>
      <c r="D317" s="45">
        <v>8</v>
      </c>
      <c r="E317" s="46">
        <v>2018</v>
      </c>
      <c r="F317" s="46">
        <v>2014</v>
      </c>
      <c r="G317" s="46" t="s">
        <v>403</v>
      </c>
      <c r="H317" s="9" t="s">
        <v>404</v>
      </c>
      <c r="I317" s="9" t="s">
        <v>405</v>
      </c>
      <c r="J317" s="9" t="s">
        <v>144</v>
      </c>
      <c r="K317" s="49" t="s">
        <v>304</v>
      </c>
      <c r="L317" s="60">
        <v>1</v>
      </c>
      <c r="M317" s="60">
        <v>0</v>
      </c>
      <c r="N317" s="60">
        <v>0</v>
      </c>
      <c r="O317" s="60">
        <v>0</v>
      </c>
      <c r="P317" s="60">
        <v>1</v>
      </c>
      <c r="Q317" s="31">
        <v>0</v>
      </c>
      <c r="R317" s="61">
        <v>1</v>
      </c>
      <c r="S317" s="61">
        <v>0</v>
      </c>
      <c r="T317" s="60">
        <v>1</v>
      </c>
      <c r="U317" s="60">
        <v>0</v>
      </c>
      <c r="V317" s="60">
        <v>0</v>
      </c>
      <c r="W317" s="60">
        <v>0</v>
      </c>
      <c r="X317" s="60">
        <v>1</v>
      </c>
      <c r="Y317" s="60">
        <v>0</v>
      </c>
      <c r="Z317" s="60">
        <v>1</v>
      </c>
      <c r="AA317" s="31">
        <v>0</v>
      </c>
      <c r="AB317" s="31">
        <v>0</v>
      </c>
      <c r="AC317" s="60">
        <v>0</v>
      </c>
      <c r="AD317" s="60">
        <v>0</v>
      </c>
      <c r="AE317" s="60">
        <v>0</v>
      </c>
      <c r="AF317" s="31" t="s">
        <v>429</v>
      </c>
      <c r="AG317" s="60">
        <v>0</v>
      </c>
      <c r="AH317" s="60">
        <v>188</v>
      </c>
      <c r="AI317" s="60">
        <v>0</v>
      </c>
      <c r="AJ317" s="31" t="s">
        <v>429</v>
      </c>
      <c r="AK317" s="60">
        <v>2</v>
      </c>
      <c r="AL317" s="60">
        <v>188</v>
      </c>
      <c r="AM317" s="60">
        <v>2</v>
      </c>
      <c r="AN317" s="62">
        <v>0.5</v>
      </c>
      <c r="AO317" s="9" t="s">
        <v>407</v>
      </c>
      <c r="AP317" s="9" t="s">
        <v>412</v>
      </c>
      <c r="AQ317" s="9" t="s">
        <v>407</v>
      </c>
      <c r="AR317" s="48" t="s">
        <v>411</v>
      </c>
      <c r="AS317" s="9" t="s">
        <v>407</v>
      </c>
      <c r="AT317" s="9" t="s">
        <v>412</v>
      </c>
    </row>
    <row r="318" spans="1:46" ht="12.75" customHeight="1" x14ac:dyDescent="0.15">
      <c r="A318" s="9" t="s">
        <v>273</v>
      </c>
      <c r="B318" s="9" t="s">
        <v>305</v>
      </c>
      <c r="C318" s="31">
        <v>0.625</v>
      </c>
      <c r="D318" s="45">
        <v>8</v>
      </c>
      <c r="E318" s="46">
        <v>2018</v>
      </c>
      <c r="F318" s="46">
        <v>2014</v>
      </c>
      <c r="G318" s="46" t="s">
        <v>403</v>
      </c>
      <c r="H318" s="9" t="s">
        <v>404</v>
      </c>
      <c r="I318" s="9" t="s">
        <v>405</v>
      </c>
      <c r="J318" s="9" t="s">
        <v>144</v>
      </c>
      <c r="K318" s="49" t="s">
        <v>305</v>
      </c>
      <c r="L318" s="60">
        <v>160</v>
      </c>
      <c r="M318" s="60">
        <v>111</v>
      </c>
      <c r="N318" s="60">
        <v>99</v>
      </c>
      <c r="O318" s="60">
        <v>12</v>
      </c>
      <c r="P318" s="60">
        <v>49</v>
      </c>
      <c r="Q318" s="31">
        <v>0.69374999999999998</v>
      </c>
      <c r="R318" s="61">
        <v>80</v>
      </c>
      <c r="S318" s="61">
        <v>31</v>
      </c>
      <c r="T318" s="60">
        <v>113</v>
      </c>
      <c r="U318" s="60">
        <v>22</v>
      </c>
      <c r="V318" s="60">
        <v>22</v>
      </c>
      <c r="W318" s="60">
        <v>0</v>
      </c>
      <c r="X318" s="60">
        <v>91</v>
      </c>
      <c r="Y318" s="60">
        <v>53</v>
      </c>
      <c r="Z318" s="60">
        <v>60</v>
      </c>
      <c r="AA318" s="31">
        <v>0.19469026548672566</v>
      </c>
      <c r="AB318" s="31">
        <v>0.46902654867256638</v>
      </c>
      <c r="AC318" s="60">
        <v>126</v>
      </c>
      <c r="AD318" s="60">
        <v>22</v>
      </c>
      <c r="AE318" s="60">
        <v>104</v>
      </c>
      <c r="AF318" s="31">
        <v>0.17460317460317459</v>
      </c>
      <c r="AG318" s="60">
        <v>270</v>
      </c>
      <c r="AH318" s="60">
        <v>568</v>
      </c>
      <c r="AI318" s="60">
        <v>0</v>
      </c>
      <c r="AJ318" s="31">
        <v>2.1037037037037036</v>
      </c>
      <c r="AK318" s="60">
        <v>669</v>
      </c>
      <c r="AL318" s="60">
        <v>723</v>
      </c>
      <c r="AM318" s="60">
        <v>244</v>
      </c>
      <c r="AN318" s="62">
        <v>0.5</v>
      </c>
      <c r="AO318" s="9" t="s">
        <v>407</v>
      </c>
      <c r="AP318" s="9" t="s">
        <v>412</v>
      </c>
      <c r="AQ318" s="9" t="s">
        <v>407</v>
      </c>
      <c r="AR318" s="48" t="s">
        <v>411</v>
      </c>
      <c r="AS318" s="9" t="s">
        <v>407</v>
      </c>
      <c r="AT318" s="9" t="s">
        <v>412</v>
      </c>
    </row>
    <row r="319" spans="1:46" ht="12.75" customHeight="1" x14ac:dyDescent="0.15">
      <c r="A319" s="9" t="s">
        <v>449</v>
      </c>
      <c r="B319" s="9" t="s">
        <v>484</v>
      </c>
      <c r="C319" s="31">
        <v>0.5</v>
      </c>
      <c r="D319" s="45">
        <v>8</v>
      </c>
      <c r="E319" s="46">
        <v>2019</v>
      </c>
      <c r="F319" s="46">
        <v>2015</v>
      </c>
      <c r="G319" s="46">
        <v>2022</v>
      </c>
      <c r="H319" s="9" t="s">
        <v>413</v>
      </c>
      <c r="I319" s="9" t="s">
        <v>414</v>
      </c>
      <c r="J319" s="9" t="s">
        <v>67</v>
      </c>
      <c r="K319" s="29" t="s">
        <v>484</v>
      </c>
      <c r="L319" s="60">
        <v>64</v>
      </c>
      <c r="M319" s="60">
        <v>16</v>
      </c>
      <c r="N319" s="60">
        <v>16</v>
      </c>
      <c r="O319" s="60">
        <v>0</v>
      </c>
      <c r="P319" s="60">
        <v>48</v>
      </c>
      <c r="Q319" s="31">
        <v>0.25</v>
      </c>
      <c r="R319" s="61">
        <v>32</v>
      </c>
      <c r="S319" s="61">
        <v>0</v>
      </c>
      <c r="T319" s="60">
        <v>54</v>
      </c>
      <c r="U319" s="60">
        <v>32</v>
      </c>
      <c r="V319" s="60">
        <v>32</v>
      </c>
      <c r="W319" s="60">
        <v>0</v>
      </c>
      <c r="X319" s="60">
        <v>22</v>
      </c>
      <c r="Y319" s="60">
        <v>32</v>
      </c>
      <c r="Z319" s="60">
        <v>22</v>
      </c>
      <c r="AA319" s="31">
        <v>0.59259259259259256</v>
      </c>
      <c r="AB319" s="31">
        <v>0.59259259259259256</v>
      </c>
      <c r="AC319" s="60">
        <v>83</v>
      </c>
      <c r="AD319" s="60">
        <v>33</v>
      </c>
      <c r="AE319" s="60">
        <v>50</v>
      </c>
      <c r="AF319" s="31">
        <v>0.39759036144578314</v>
      </c>
      <c r="AG319" s="60">
        <v>266</v>
      </c>
      <c r="AH319" s="60">
        <v>5</v>
      </c>
      <c r="AI319" s="60">
        <v>261</v>
      </c>
      <c r="AJ319" s="31">
        <v>1.8796992481203006E-2</v>
      </c>
      <c r="AK319" s="60">
        <v>467</v>
      </c>
      <c r="AL319" s="60">
        <v>86</v>
      </c>
      <c r="AM319" s="60">
        <v>381</v>
      </c>
      <c r="AN319" s="62">
        <v>0.5</v>
      </c>
      <c r="AO319" s="9" t="s">
        <v>412</v>
      </c>
      <c r="AP319" s="9" t="s">
        <v>407</v>
      </c>
      <c r="AQ319" s="9" t="s">
        <v>407</v>
      </c>
      <c r="AR319" s="48" t="s">
        <v>411</v>
      </c>
      <c r="AS319" s="9" t="s">
        <v>407</v>
      </c>
      <c r="AT319" s="9" t="s">
        <v>407</v>
      </c>
    </row>
    <row r="320" spans="1:46" ht="12.75" customHeight="1" x14ac:dyDescent="0.15">
      <c r="A320" s="9" t="s">
        <v>257</v>
      </c>
      <c r="B320" s="9" t="s">
        <v>1306</v>
      </c>
      <c r="C320" s="31">
        <v>0.375</v>
      </c>
      <c r="D320" s="45">
        <v>8</v>
      </c>
      <c r="E320" s="46">
        <v>2020</v>
      </c>
      <c r="F320" s="46">
        <v>2016</v>
      </c>
      <c r="G320" s="46" t="s">
        <v>444</v>
      </c>
      <c r="H320" s="9" t="s">
        <v>445</v>
      </c>
      <c r="I320" s="9" t="s">
        <v>446</v>
      </c>
      <c r="J320" s="9" t="s">
        <v>128</v>
      </c>
      <c r="K320" s="49" t="s">
        <v>1306</v>
      </c>
      <c r="L320" s="60">
        <v>95</v>
      </c>
      <c r="M320" s="60">
        <v>0</v>
      </c>
      <c r="N320" s="60">
        <v>0</v>
      </c>
      <c r="O320" s="60">
        <v>0</v>
      </c>
      <c r="P320" s="60">
        <v>95</v>
      </c>
      <c r="Q320" s="31">
        <v>0</v>
      </c>
      <c r="R320" s="61">
        <v>36</v>
      </c>
      <c r="S320" s="61">
        <v>0</v>
      </c>
      <c r="T320" s="60">
        <v>62</v>
      </c>
      <c r="U320" s="60">
        <v>0</v>
      </c>
      <c r="V320" s="60">
        <v>0</v>
      </c>
      <c r="W320" s="60">
        <v>0</v>
      </c>
      <c r="X320" s="60">
        <v>62</v>
      </c>
      <c r="Y320" s="60">
        <v>0</v>
      </c>
      <c r="Z320" s="60">
        <v>62</v>
      </c>
      <c r="AA320" s="31">
        <v>0</v>
      </c>
      <c r="AB320" s="31">
        <v>0</v>
      </c>
      <c r="AC320" s="60">
        <v>72</v>
      </c>
      <c r="AD320" s="60">
        <v>3</v>
      </c>
      <c r="AE320" s="60">
        <v>69</v>
      </c>
      <c r="AF320" s="31">
        <v>4.1666666666666664E-2</v>
      </c>
      <c r="AG320" s="60">
        <v>164</v>
      </c>
      <c r="AH320" s="60">
        <v>3</v>
      </c>
      <c r="AI320" s="60">
        <v>161</v>
      </c>
      <c r="AJ320" s="31">
        <v>1.8292682926829267E-2</v>
      </c>
      <c r="AK320" s="60">
        <v>393</v>
      </c>
      <c r="AL320" s="60">
        <v>6</v>
      </c>
      <c r="AM320" s="60">
        <v>387</v>
      </c>
      <c r="AN320" s="62">
        <v>0.375</v>
      </c>
      <c r="AO320" s="9" t="s">
        <v>412</v>
      </c>
      <c r="AP320" s="9" t="s">
        <v>407</v>
      </c>
      <c r="AQ320" s="9" t="s">
        <v>407</v>
      </c>
      <c r="AR320" s="48" t="s">
        <v>411</v>
      </c>
      <c r="AS320" s="9" t="s">
        <v>407</v>
      </c>
      <c r="AT320" s="9" t="s">
        <v>407</v>
      </c>
    </row>
    <row r="321" spans="1:46" ht="12.75" customHeight="1" x14ac:dyDescent="0.15">
      <c r="A321" s="9" t="s">
        <v>449</v>
      </c>
      <c r="B321" s="9" t="s">
        <v>485</v>
      </c>
      <c r="C321" s="31">
        <v>0.5</v>
      </c>
      <c r="D321" s="45">
        <v>8</v>
      </c>
      <c r="E321" s="46">
        <v>2019</v>
      </c>
      <c r="F321" s="46">
        <v>2015</v>
      </c>
      <c r="G321" s="46">
        <v>2022</v>
      </c>
      <c r="H321" s="9" t="s">
        <v>413</v>
      </c>
      <c r="I321" s="9" t="s">
        <v>414</v>
      </c>
      <c r="J321" s="9" t="s">
        <v>67</v>
      </c>
      <c r="K321" s="29" t="s">
        <v>485</v>
      </c>
      <c r="L321" s="60">
        <v>148</v>
      </c>
      <c r="M321" s="60">
        <v>84</v>
      </c>
      <c r="N321" s="60">
        <v>83</v>
      </c>
      <c r="O321" s="60">
        <v>1</v>
      </c>
      <c r="P321" s="60">
        <v>64</v>
      </c>
      <c r="Q321" s="31">
        <v>0.56756756756756754</v>
      </c>
      <c r="R321" s="61">
        <v>74</v>
      </c>
      <c r="S321" s="61">
        <v>10</v>
      </c>
      <c r="T321" s="60">
        <v>87</v>
      </c>
      <c r="U321" s="60">
        <v>49</v>
      </c>
      <c r="V321" s="60">
        <v>49</v>
      </c>
      <c r="W321" s="60">
        <v>0</v>
      </c>
      <c r="X321" s="60">
        <v>38</v>
      </c>
      <c r="Y321" s="60">
        <v>59</v>
      </c>
      <c r="Z321" s="60">
        <v>28</v>
      </c>
      <c r="AA321" s="31">
        <v>0.56321839080459768</v>
      </c>
      <c r="AB321" s="31">
        <v>0.67816091954022983</v>
      </c>
      <c r="AC321" s="60">
        <v>76</v>
      </c>
      <c r="AD321" s="60">
        <v>14</v>
      </c>
      <c r="AE321" s="60">
        <v>62</v>
      </c>
      <c r="AF321" s="31">
        <v>0.18421052631578946</v>
      </c>
      <c r="AG321" s="60">
        <v>119</v>
      </c>
      <c r="AH321" s="60">
        <v>637</v>
      </c>
      <c r="AI321" s="60">
        <v>0</v>
      </c>
      <c r="AJ321" s="31">
        <v>5.3529411764705879</v>
      </c>
      <c r="AK321" s="60">
        <v>430</v>
      </c>
      <c r="AL321" s="60">
        <v>784</v>
      </c>
      <c r="AM321" s="60">
        <v>164</v>
      </c>
      <c r="AN321" s="62">
        <v>0.5</v>
      </c>
      <c r="AO321" s="9" t="s">
        <v>407</v>
      </c>
      <c r="AP321" s="9" t="s">
        <v>407</v>
      </c>
      <c r="AQ321" s="9" t="s">
        <v>412</v>
      </c>
      <c r="AR321" s="48" t="s">
        <v>411</v>
      </c>
      <c r="AS321" s="9" t="s">
        <v>412</v>
      </c>
      <c r="AT321" s="9" t="s">
        <v>407</v>
      </c>
    </row>
    <row r="322" spans="1:46" ht="12.75" customHeight="1" x14ac:dyDescent="0.15">
      <c r="A322" s="9" t="s">
        <v>449</v>
      </c>
      <c r="B322" s="9" t="s">
        <v>486</v>
      </c>
      <c r="C322" s="31">
        <v>0.5</v>
      </c>
      <c r="D322" s="45">
        <v>8</v>
      </c>
      <c r="E322" s="46">
        <v>2019</v>
      </c>
      <c r="F322" s="46">
        <v>2015</v>
      </c>
      <c r="G322" s="46">
        <v>2022</v>
      </c>
      <c r="H322" s="9" t="s">
        <v>413</v>
      </c>
      <c r="I322" s="9" t="s">
        <v>414</v>
      </c>
      <c r="J322" s="9" t="s">
        <v>67</v>
      </c>
      <c r="K322" s="49" t="s">
        <v>486</v>
      </c>
      <c r="L322" s="60">
        <v>52</v>
      </c>
      <c r="M322" s="60">
        <v>52</v>
      </c>
      <c r="N322" s="60">
        <v>52</v>
      </c>
      <c r="O322" s="60">
        <v>0</v>
      </c>
      <c r="P322" s="60">
        <v>0</v>
      </c>
      <c r="Q322" s="31">
        <v>1</v>
      </c>
      <c r="R322" s="61">
        <v>26</v>
      </c>
      <c r="S322" s="61">
        <v>26</v>
      </c>
      <c r="T322" s="60">
        <v>31</v>
      </c>
      <c r="U322" s="60">
        <v>3</v>
      </c>
      <c r="V322" s="60">
        <v>3</v>
      </c>
      <c r="W322" s="60">
        <v>0</v>
      </c>
      <c r="X322" s="60">
        <v>28</v>
      </c>
      <c r="Y322" s="60">
        <v>29</v>
      </c>
      <c r="Z322" s="60">
        <v>2</v>
      </c>
      <c r="AA322" s="31">
        <v>9.6774193548387094E-2</v>
      </c>
      <c r="AB322" s="31">
        <v>0.93548387096774188</v>
      </c>
      <c r="AC322" s="60">
        <v>36</v>
      </c>
      <c r="AD322" s="60">
        <v>12</v>
      </c>
      <c r="AE322" s="60">
        <v>24</v>
      </c>
      <c r="AF322" s="31">
        <v>0.33333333333333331</v>
      </c>
      <c r="AG322" s="60">
        <v>121</v>
      </c>
      <c r="AH322" s="60">
        <v>45</v>
      </c>
      <c r="AI322" s="60">
        <v>76</v>
      </c>
      <c r="AJ322" s="31">
        <v>0.37190082644628097</v>
      </c>
      <c r="AK322" s="60">
        <v>240</v>
      </c>
      <c r="AL322" s="60">
        <v>112</v>
      </c>
      <c r="AM322" s="60">
        <v>128</v>
      </c>
      <c r="AN322" s="62">
        <v>0.5</v>
      </c>
      <c r="AO322" s="9" t="s">
        <v>412</v>
      </c>
      <c r="AP322" s="9" t="s">
        <v>407</v>
      </c>
      <c r="AQ322" s="9" t="s">
        <v>407</v>
      </c>
      <c r="AR322" s="48" t="s">
        <v>411</v>
      </c>
      <c r="AS322" s="9" t="s">
        <v>407</v>
      </c>
      <c r="AT322" s="9" t="s">
        <v>407</v>
      </c>
    </row>
    <row r="323" spans="1:46" ht="12.75" customHeight="1" x14ac:dyDescent="0.15">
      <c r="A323" s="9" t="s">
        <v>416</v>
      </c>
      <c r="B323" s="9" t="s">
        <v>440</v>
      </c>
      <c r="C323" s="31">
        <v>0.75</v>
      </c>
      <c r="D323" s="45">
        <v>8</v>
      </c>
      <c r="E323" s="46">
        <v>2017</v>
      </c>
      <c r="F323" s="46">
        <v>2013</v>
      </c>
      <c r="G323" s="46">
        <v>2020</v>
      </c>
      <c r="H323" s="9" t="s">
        <v>512</v>
      </c>
      <c r="I323" s="9" t="s">
        <v>513</v>
      </c>
      <c r="J323" s="9" t="s">
        <v>417</v>
      </c>
      <c r="K323" s="49" t="s">
        <v>440</v>
      </c>
      <c r="L323" s="60">
        <v>1549</v>
      </c>
      <c r="M323" s="60">
        <v>267</v>
      </c>
      <c r="N323" s="60">
        <v>244</v>
      </c>
      <c r="O323" s="60">
        <v>23</v>
      </c>
      <c r="P323" s="60">
        <v>1282</v>
      </c>
      <c r="Q323" s="31">
        <v>0.17236927049709491</v>
      </c>
      <c r="R323" s="61">
        <v>775</v>
      </c>
      <c r="S323" s="61">
        <v>0</v>
      </c>
      <c r="T323" s="60">
        <v>1178</v>
      </c>
      <c r="U323" s="60">
        <v>57</v>
      </c>
      <c r="V323" s="60">
        <v>55</v>
      </c>
      <c r="W323" s="60">
        <v>2</v>
      </c>
      <c r="X323" s="60">
        <v>1121</v>
      </c>
      <c r="Y323" s="60">
        <v>57</v>
      </c>
      <c r="Z323" s="60">
        <v>1121</v>
      </c>
      <c r="AA323" s="31">
        <v>4.8387096774193547E-2</v>
      </c>
      <c r="AB323" s="31">
        <v>4.8387096774193547E-2</v>
      </c>
      <c r="AC323" s="60">
        <v>1090</v>
      </c>
      <c r="AD323" s="60">
        <v>149</v>
      </c>
      <c r="AE323" s="60">
        <v>941</v>
      </c>
      <c r="AF323" s="31">
        <v>0.13669724770642203</v>
      </c>
      <c r="AG323" s="60">
        <v>2393</v>
      </c>
      <c r="AH323" s="60">
        <v>527</v>
      </c>
      <c r="AI323" s="60">
        <v>1866</v>
      </c>
      <c r="AJ323" s="31">
        <v>0.22022565816966153</v>
      </c>
      <c r="AK323" s="60">
        <v>6210</v>
      </c>
      <c r="AL323" s="60">
        <v>1000</v>
      </c>
      <c r="AM323" s="60">
        <v>5210</v>
      </c>
      <c r="AN323" s="62">
        <v>0.5</v>
      </c>
      <c r="AO323" s="9" t="s">
        <v>412</v>
      </c>
      <c r="AP323" s="9" t="s">
        <v>407</v>
      </c>
      <c r="AQ323" s="9" t="s">
        <v>407</v>
      </c>
      <c r="AR323" s="48" t="s">
        <v>411</v>
      </c>
      <c r="AS323" s="9" t="s">
        <v>407</v>
      </c>
      <c r="AT323" s="9" t="s">
        <v>407</v>
      </c>
    </row>
    <row r="324" spans="1:46" ht="12.75" customHeight="1" x14ac:dyDescent="0.15">
      <c r="A324" s="9" t="s">
        <v>306</v>
      </c>
      <c r="B324" s="9" t="s">
        <v>307</v>
      </c>
      <c r="C324" s="31">
        <v>0.625</v>
      </c>
      <c r="D324" s="45">
        <v>8</v>
      </c>
      <c r="E324" s="46">
        <v>2018</v>
      </c>
      <c r="F324" s="46">
        <v>2014</v>
      </c>
      <c r="G324" s="46" t="s">
        <v>403</v>
      </c>
      <c r="H324" s="9" t="s">
        <v>456</v>
      </c>
      <c r="I324" s="9" t="s">
        <v>457</v>
      </c>
      <c r="J324" s="9" t="s">
        <v>123</v>
      </c>
      <c r="K324" s="29" t="s">
        <v>307</v>
      </c>
      <c r="L324" s="60">
        <v>74</v>
      </c>
      <c r="M324" s="60">
        <v>0</v>
      </c>
      <c r="N324" s="60">
        <v>0</v>
      </c>
      <c r="O324" s="60">
        <v>0</v>
      </c>
      <c r="P324" s="60">
        <v>74</v>
      </c>
      <c r="Q324" s="31">
        <v>0</v>
      </c>
      <c r="R324" s="61">
        <v>37</v>
      </c>
      <c r="S324" s="61">
        <v>0</v>
      </c>
      <c r="T324" s="60">
        <v>52</v>
      </c>
      <c r="U324" s="60">
        <v>0</v>
      </c>
      <c r="V324" s="60">
        <v>0</v>
      </c>
      <c r="W324" s="60">
        <v>0</v>
      </c>
      <c r="X324" s="60">
        <v>52</v>
      </c>
      <c r="Y324" s="60">
        <v>0</v>
      </c>
      <c r="Z324" s="60">
        <v>52</v>
      </c>
      <c r="AA324" s="31">
        <v>0</v>
      </c>
      <c r="AB324" s="31">
        <v>0</v>
      </c>
      <c r="AC324" s="60">
        <v>57</v>
      </c>
      <c r="AD324" s="60">
        <v>33</v>
      </c>
      <c r="AE324" s="60">
        <v>24</v>
      </c>
      <c r="AF324" s="31">
        <v>0.57894736842105265</v>
      </c>
      <c r="AG324" s="60">
        <v>125</v>
      </c>
      <c r="AH324" s="60">
        <v>63</v>
      </c>
      <c r="AI324" s="60">
        <v>62</v>
      </c>
      <c r="AJ324" s="31">
        <v>0.504</v>
      </c>
      <c r="AK324" s="60">
        <v>308</v>
      </c>
      <c r="AL324" s="60">
        <v>96</v>
      </c>
      <c r="AM324" s="60">
        <v>212</v>
      </c>
      <c r="AN324" s="62">
        <v>0.5</v>
      </c>
      <c r="AO324" s="9" t="s">
        <v>407</v>
      </c>
      <c r="AP324" s="9" t="s">
        <v>412</v>
      </c>
      <c r="AQ324" s="9" t="s">
        <v>407</v>
      </c>
      <c r="AR324" s="48" t="s">
        <v>411</v>
      </c>
      <c r="AS324" s="9" t="s">
        <v>407</v>
      </c>
      <c r="AT324" s="9" t="s">
        <v>412</v>
      </c>
    </row>
    <row r="325" spans="1:46" ht="12.75" customHeight="1" x14ac:dyDescent="0.15">
      <c r="A325" s="9" t="s">
        <v>306</v>
      </c>
      <c r="B325" s="9" t="s">
        <v>308</v>
      </c>
      <c r="C325" s="31">
        <v>0.625</v>
      </c>
      <c r="D325" s="45">
        <v>8</v>
      </c>
      <c r="E325" s="46">
        <v>2018</v>
      </c>
      <c r="F325" s="46">
        <v>2014</v>
      </c>
      <c r="G325" s="46" t="s">
        <v>403</v>
      </c>
      <c r="H325" s="9" t="s">
        <v>456</v>
      </c>
      <c r="I325" s="9" t="s">
        <v>457</v>
      </c>
      <c r="J325" s="9" t="s">
        <v>123</v>
      </c>
      <c r="K325" s="29" t="s">
        <v>308</v>
      </c>
      <c r="L325" s="60">
        <v>10</v>
      </c>
      <c r="M325" s="60">
        <v>0</v>
      </c>
      <c r="N325" s="60">
        <v>0</v>
      </c>
      <c r="O325" s="60">
        <v>0</v>
      </c>
      <c r="P325" s="60">
        <v>10</v>
      </c>
      <c r="Q325" s="31">
        <v>0</v>
      </c>
      <c r="R325" s="61">
        <v>5</v>
      </c>
      <c r="S325" s="61">
        <v>0</v>
      </c>
      <c r="T325" s="60">
        <v>7</v>
      </c>
      <c r="U325" s="60">
        <v>0</v>
      </c>
      <c r="V325" s="60">
        <v>0</v>
      </c>
      <c r="W325" s="60">
        <v>0</v>
      </c>
      <c r="X325" s="60">
        <v>7</v>
      </c>
      <c r="Y325" s="60">
        <v>0</v>
      </c>
      <c r="Z325" s="60">
        <v>7</v>
      </c>
      <c r="AA325" s="31">
        <v>0</v>
      </c>
      <c r="AB325" s="31">
        <v>0</v>
      </c>
      <c r="AC325" s="60">
        <v>10</v>
      </c>
      <c r="AD325" s="60">
        <v>0</v>
      </c>
      <c r="AE325" s="60">
        <v>10</v>
      </c>
      <c r="AF325" s="31">
        <v>0</v>
      </c>
      <c r="AG325" s="60">
        <v>24</v>
      </c>
      <c r="AH325" s="60">
        <v>0</v>
      </c>
      <c r="AI325" s="60">
        <v>24</v>
      </c>
      <c r="AJ325" s="31">
        <v>0</v>
      </c>
      <c r="AK325" s="60">
        <v>51</v>
      </c>
      <c r="AL325" s="60">
        <v>0</v>
      </c>
      <c r="AM325" s="60">
        <v>51</v>
      </c>
      <c r="AN325" s="62">
        <v>0.5</v>
      </c>
      <c r="AO325" s="9" t="s">
        <v>412</v>
      </c>
      <c r="AP325" s="9" t="s">
        <v>407</v>
      </c>
      <c r="AQ325" s="9" t="s">
        <v>407</v>
      </c>
      <c r="AR325" s="48" t="s">
        <v>411</v>
      </c>
      <c r="AS325" s="9" t="s">
        <v>407</v>
      </c>
      <c r="AT325" s="9" t="s">
        <v>407</v>
      </c>
    </row>
    <row r="326" spans="1:46" ht="12.75" customHeight="1" x14ac:dyDescent="0.15">
      <c r="A326" s="9" t="s">
        <v>306</v>
      </c>
      <c r="B326" s="9" t="s">
        <v>309</v>
      </c>
      <c r="C326" s="31">
        <v>0.625</v>
      </c>
      <c r="D326" s="45">
        <v>8</v>
      </c>
      <c r="E326" s="46">
        <v>2018</v>
      </c>
      <c r="F326" s="46">
        <v>2014</v>
      </c>
      <c r="G326" s="46" t="s">
        <v>403</v>
      </c>
      <c r="H326" s="9" t="s">
        <v>456</v>
      </c>
      <c r="I326" s="9" t="s">
        <v>457</v>
      </c>
      <c r="J326" s="9" t="s">
        <v>123</v>
      </c>
      <c r="K326" s="49" t="s">
        <v>309</v>
      </c>
      <c r="L326" s="60">
        <v>953</v>
      </c>
      <c r="M326" s="60">
        <v>0</v>
      </c>
      <c r="N326" s="60">
        <v>0</v>
      </c>
      <c r="O326" s="60">
        <v>0</v>
      </c>
      <c r="P326" s="60">
        <v>953</v>
      </c>
      <c r="Q326" s="31">
        <v>0</v>
      </c>
      <c r="R326" s="61">
        <v>477</v>
      </c>
      <c r="S326" s="61">
        <v>0</v>
      </c>
      <c r="T326" s="60">
        <v>668</v>
      </c>
      <c r="U326" s="60">
        <v>0</v>
      </c>
      <c r="V326" s="60">
        <v>0</v>
      </c>
      <c r="W326" s="60">
        <v>0</v>
      </c>
      <c r="X326" s="60">
        <v>668</v>
      </c>
      <c r="Y326" s="60">
        <v>0</v>
      </c>
      <c r="Z326" s="60">
        <v>668</v>
      </c>
      <c r="AA326" s="31">
        <v>0</v>
      </c>
      <c r="AB326" s="31">
        <v>0</v>
      </c>
      <c r="AC326" s="60">
        <v>705</v>
      </c>
      <c r="AD326" s="60">
        <v>4</v>
      </c>
      <c r="AE326" s="60">
        <v>701</v>
      </c>
      <c r="AF326" s="31">
        <v>5.6737588652482273E-3</v>
      </c>
      <c r="AG326" s="60">
        <v>1464</v>
      </c>
      <c r="AH326" s="60">
        <v>1206</v>
      </c>
      <c r="AI326" s="60">
        <v>258</v>
      </c>
      <c r="AJ326" s="31">
        <v>0.82377049180327866</v>
      </c>
      <c r="AK326" s="60">
        <v>3790</v>
      </c>
      <c r="AL326" s="60">
        <v>1210</v>
      </c>
      <c r="AM326" s="60">
        <v>2580</v>
      </c>
      <c r="AN326" s="62">
        <v>0.5</v>
      </c>
      <c r="AO326" s="9" t="s">
        <v>412</v>
      </c>
      <c r="AP326" s="9" t="s">
        <v>407</v>
      </c>
      <c r="AQ326" s="9" t="s">
        <v>407</v>
      </c>
      <c r="AR326" s="48" t="s">
        <v>408</v>
      </c>
      <c r="AS326" s="9" t="s">
        <v>407</v>
      </c>
      <c r="AT326" s="9" t="s">
        <v>412</v>
      </c>
    </row>
    <row r="327" spans="1:46" ht="12.75" customHeight="1" x14ac:dyDescent="0.15">
      <c r="A327" s="9" t="s">
        <v>306</v>
      </c>
      <c r="B327" s="9" t="s">
        <v>310</v>
      </c>
      <c r="C327" s="31">
        <v>0.625</v>
      </c>
      <c r="D327" s="45">
        <v>8</v>
      </c>
      <c r="E327" s="46">
        <v>2018</v>
      </c>
      <c r="F327" s="46">
        <v>2014</v>
      </c>
      <c r="G327" s="46" t="s">
        <v>403</v>
      </c>
      <c r="H327" s="9" t="s">
        <v>456</v>
      </c>
      <c r="I327" s="9" t="s">
        <v>457</v>
      </c>
      <c r="J327" s="9" t="s">
        <v>123</v>
      </c>
      <c r="K327" s="49" t="s">
        <v>310</v>
      </c>
      <c r="L327" s="60">
        <v>39</v>
      </c>
      <c r="M327" s="60">
        <v>0</v>
      </c>
      <c r="N327" s="60">
        <v>0</v>
      </c>
      <c r="O327" s="60">
        <v>0</v>
      </c>
      <c r="P327" s="60">
        <v>39</v>
      </c>
      <c r="Q327" s="31">
        <v>0</v>
      </c>
      <c r="R327" s="61">
        <v>20</v>
      </c>
      <c r="S327" s="61">
        <v>0</v>
      </c>
      <c r="T327" s="60">
        <v>27</v>
      </c>
      <c r="U327" s="60">
        <v>0</v>
      </c>
      <c r="V327" s="60">
        <v>0</v>
      </c>
      <c r="W327" s="60">
        <v>0</v>
      </c>
      <c r="X327" s="60">
        <v>27</v>
      </c>
      <c r="Y327" s="60">
        <v>0</v>
      </c>
      <c r="Z327" s="60">
        <v>27</v>
      </c>
      <c r="AA327" s="31">
        <v>0</v>
      </c>
      <c r="AB327" s="31">
        <v>0</v>
      </c>
      <c r="AC327" s="60">
        <v>29</v>
      </c>
      <c r="AD327" s="60">
        <v>1</v>
      </c>
      <c r="AE327" s="60">
        <v>28</v>
      </c>
      <c r="AF327" s="31">
        <v>3.4482758620689655E-2</v>
      </c>
      <c r="AG327" s="60">
        <v>59</v>
      </c>
      <c r="AH327" s="60">
        <v>11</v>
      </c>
      <c r="AI327" s="60">
        <v>48</v>
      </c>
      <c r="AJ327" s="31">
        <v>0.1864406779661017</v>
      </c>
      <c r="AK327" s="60">
        <v>154</v>
      </c>
      <c r="AL327" s="60">
        <v>12</v>
      </c>
      <c r="AM327" s="60">
        <v>142</v>
      </c>
      <c r="AN327" s="62">
        <v>0.5</v>
      </c>
      <c r="AO327" s="9" t="s">
        <v>412</v>
      </c>
      <c r="AP327" s="9" t="s">
        <v>407</v>
      </c>
      <c r="AQ327" s="9" t="s">
        <v>407</v>
      </c>
      <c r="AR327" s="48" t="s">
        <v>411</v>
      </c>
      <c r="AS327" s="9" t="s">
        <v>407</v>
      </c>
      <c r="AT327" s="9" t="s">
        <v>407</v>
      </c>
    </row>
    <row r="328" spans="1:46" ht="12.75" customHeight="1" x14ac:dyDescent="0.15">
      <c r="A328" s="9" t="s">
        <v>257</v>
      </c>
      <c r="B328" s="9" t="s">
        <v>1311</v>
      </c>
      <c r="C328" s="31">
        <v>0.375</v>
      </c>
      <c r="D328" s="45">
        <v>8</v>
      </c>
      <c r="E328" s="46">
        <v>2020</v>
      </c>
      <c r="F328" s="46">
        <v>2016</v>
      </c>
      <c r="G328" s="46" t="s">
        <v>444</v>
      </c>
      <c r="H328" s="9" t="s">
        <v>445</v>
      </c>
      <c r="I328" s="9" t="s">
        <v>446</v>
      </c>
      <c r="J328" s="9" t="s">
        <v>128</v>
      </c>
      <c r="K328" s="49" t="s">
        <v>1311</v>
      </c>
      <c r="L328" s="60">
        <v>46</v>
      </c>
      <c r="M328" s="60">
        <v>0</v>
      </c>
      <c r="N328" s="60">
        <v>0</v>
      </c>
      <c r="O328" s="60">
        <v>0</v>
      </c>
      <c r="P328" s="60">
        <v>46</v>
      </c>
      <c r="Q328" s="31">
        <v>0</v>
      </c>
      <c r="R328" s="61">
        <v>17</v>
      </c>
      <c r="S328" s="61">
        <v>0</v>
      </c>
      <c r="T328" s="60">
        <v>30</v>
      </c>
      <c r="U328" s="60">
        <v>0</v>
      </c>
      <c r="V328" s="60">
        <v>0</v>
      </c>
      <c r="W328" s="60">
        <v>0</v>
      </c>
      <c r="X328" s="60">
        <v>30</v>
      </c>
      <c r="Y328" s="60">
        <v>0</v>
      </c>
      <c r="Z328" s="60">
        <v>30</v>
      </c>
      <c r="AA328" s="31">
        <v>0</v>
      </c>
      <c r="AB328" s="31">
        <v>0</v>
      </c>
      <c r="AC328" s="60">
        <v>35</v>
      </c>
      <c r="AD328" s="60">
        <v>0</v>
      </c>
      <c r="AE328" s="60">
        <v>35</v>
      </c>
      <c r="AF328" s="31">
        <v>0</v>
      </c>
      <c r="AG328" s="60">
        <v>80</v>
      </c>
      <c r="AH328" s="60">
        <v>296</v>
      </c>
      <c r="AI328" s="60">
        <v>0</v>
      </c>
      <c r="AJ328" s="31">
        <v>3.7</v>
      </c>
      <c r="AK328" s="60">
        <v>191</v>
      </c>
      <c r="AL328" s="60">
        <v>296</v>
      </c>
      <c r="AM328" s="60">
        <v>111</v>
      </c>
      <c r="AN328" s="62">
        <v>0.375</v>
      </c>
      <c r="AO328" s="9" t="s">
        <v>407</v>
      </c>
      <c r="AP328" s="9" t="s">
        <v>412</v>
      </c>
      <c r="AQ328" s="9" t="s">
        <v>407</v>
      </c>
      <c r="AR328" s="48" t="s">
        <v>411</v>
      </c>
      <c r="AS328" s="9" t="s">
        <v>407</v>
      </c>
      <c r="AT328" s="9" t="s">
        <v>412</v>
      </c>
    </row>
    <row r="329" spans="1:46" ht="12.75" customHeight="1" x14ac:dyDescent="0.15">
      <c r="A329" s="9" t="s">
        <v>449</v>
      </c>
      <c r="B329" s="9" t="s">
        <v>487</v>
      </c>
      <c r="C329" s="31">
        <v>0.5</v>
      </c>
      <c r="D329" s="45">
        <v>8</v>
      </c>
      <c r="E329" s="46">
        <v>2019</v>
      </c>
      <c r="F329" s="46">
        <v>2015</v>
      </c>
      <c r="G329" s="46">
        <v>2022</v>
      </c>
      <c r="H329" s="9" t="s">
        <v>413</v>
      </c>
      <c r="I329" s="9" t="s">
        <v>414</v>
      </c>
      <c r="J329" s="9" t="s">
        <v>67</v>
      </c>
      <c r="K329" s="49" t="s">
        <v>487</v>
      </c>
      <c r="L329" s="60">
        <v>32</v>
      </c>
      <c r="M329" s="60">
        <v>34</v>
      </c>
      <c r="N329" s="60">
        <v>0</v>
      </c>
      <c r="O329" s="60">
        <v>34</v>
      </c>
      <c r="P329" s="60">
        <v>0</v>
      </c>
      <c r="Q329" s="31">
        <v>1.0625</v>
      </c>
      <c r="R329" s="61">
        <v>16</v>
      </c>
      <c r="S329" s="61">
        <v>18</v>
      </c>
      <c r="T329" s="60">
        <v>17</v>
      </c>
      <c r="U329" s="60">
        <v>17</v>
      </c>
      <c r="V329" s="60">
        <v>0</v>
      </c>
      <c r="W329" s="60">
        <v>17</v>
      </c>
      <c r="X329" s="60">
        <v>0</v>
      </c>
      <c r="Y329" s="60">
        <v>35</v>
      </c>
      <c r="Z329" s="60">
        <v>0</v>
      </c>
      <c r="AA329" s="31">
        <v>1</v>
      </c>
      <c r="AB329" s="31">
        <v>2.0588235294117645</v>
      </c>
      <c r="AC329" s="60">
        <v>21</v>
      </c>
      <c r="AD329" s="60">
        <v>19</v>
      </c>
      <c r="AE329" s="60">
        <v>2</v>
      </c>
      <c r="AF329" s="31">
        <v>0.90476190476190477</v>
      </c>
      <c r="AG329" s="60">
        <v>21</v>
      </c>
      <c r="AH329" s="60">
        <v>13</v>
      </c>
      <c r="AI329" s="60">
        <v>8</v>
      </c>
      <c r="AJ329" s="31">
        <v>0.61904761904761907</v>
      </c>
      <c r="AK329" s="60">
        <v>91</v>
      </c>
      <c r="AL329" s="60">
        <v>83</v>
      </c>
      <c r="AM329" s="60">
        <v>10</v>
      </c>
      <c r="AN329" s="62">
        <v>0.5</v>
      </c>
      <c r="AO329" s="9" t="s">
        <v>407</v>
      </c>
      <c r="AP329" s="9" t="s">
        <v>407</v>
      </c>
      <c r="AQ329" s="9" t="s">
        <v>412</v>
      </c>
      <c r="AR329" s="48" t="s">
        <v>411</v>
      </c>
      <c r="AS329" s="9" t="s">
        <v>412</v>
      </c>
      <c r="AT329" s="9" t="s">
        <v>407</v>
      </c>
    </row>
    <row r="330" spans="1:46" ht="12.75" customHeight="1" x14ac:dyDescent="0.15">
      <c r="A330" s="9" t="s">
        <v>136</v>
      </c>
      <c r="B330" s="9" t="s">
        <v>137</v>
      </c>
      <c r="C330" s="31">
        <v>1</v>
      </c>
      <c r="D330" s="45">
        <v>5</v>
      </c>
      <c r="E330" s="46">
        <v>2017</v>
      </c>
      <c r="F330" s="46">
        <v>2014</v>
      </c>
      <c r="G330" s="46">
        <v>2018</v>
      </c>
      <c r="H330" s="9" t="s">
        <v>422</v>
      </c>
      <c r="I330" s="9" t="s">
        <v>423</v>
      </c>
      <c r="J330" s="9" t="s">
        <v>83</v>
      </c>
      <c r="K330" s="49" t="s">
        <v>137</v>
      </c>
      <c r="L330" s="60">
        <v>20</v>
      </c>
      <c r="M330" s="60">
        <v>0</v>
      </c>
      <c r="N330" s="60">
        <v>0</v>
      </c>
      <c r="O330" s="60">
        <v>0</v>
      </c>
      <c r="P330" s="60">
        <v>20</v>
      </c>
      <c r="Q330" s="31">
        <v>0</v>
      </c>
      <c r="R330" s="61">
        <v>20</v>
      </c>
      <c r="S330" s="61">
        <v>0</v>
      </c>
      <c r="T330" s="60">
        <v>10</v>
      </c>
      <c r="U330" s="60">
        <v>72</v>
      </c>
      <c r="V330" s="60">
        <v>72</v>
      </c>
      <c r="W330" s="60">
        <v>0</v>
      </c>
      <c r="X330" s="60">
        <v>0</v>
      </c>
      <c r="Y330" s="60">
        <v>72</v>
      </c>
      <c r="Z330" s="60">
        <v>0</v>
      </c>
      <c r="AA330" s="31">
        <v>7.2</v>
      </c>
      <c r="AB330" s="31">
        <v>7.2</v>
      </c>
      <c r="AC330" s="60">
        <v>14</v>
      </c>
      <c r="AD330" s="60">
        <v>35</v>
      </c>
      <c r="AE330" s="60">
        <v>0</v>
      </c>
      <c r="AF330" s="31">
        <v>2.5</v>
      </c>
      <c r="AG330" s="60">
        <v>36</v>
      </c>
      <c r="AH330" s="60">
        <v>0</v>
      </c>
      <c r="AI330" s="60">
        <v>36</v>
      </c>
      <c r="AJ330" s="31">
        <v>0</v>
      </c>
      <c r="AK330" s="60">
        <v>80</v>
      </c>
      <c r="AL330" s="60">
        <v>107</v>
      </c>
      <c r="AM330" s="60">
        <v>56</v>
      </c>
      <c r="AN330" s="62">
        <v>1</v>
      </c>
      <c r="AO330" s="9" t="s">
        <v>412</v>
      </c>
      <c r="AP330" s="9" t="s">
        <v>407</v>
      </c>
      <c r="AQ330" s="9" t="s">
        <v>407</v>
      </c>
      <c r="AR330" s="48" t="s">
        <v>411</v>
      </c>
      <c r="AS330" s="9" t="s">
        <v>407</v>
      </c>
      <c r="AT330" s="9" t="s">
        <v>407</v>
      </c>
    </row>
    <row r="331" spans="1:46" ht="12.75" customHeight="1" x14ac:dyDescent="0.15">
      <c r="A331" s="9" t="s">
        <v>306</v>
      </c>
      <c r="B331" s="9" t="s">
        <v>311</v>
      </c>
      <c r="C331" s="31">
        <v>0.625</v>
      </c>
      <c r="D331" s="45">
        <v>8</v>
      </c>
      <c r="E331" s="46">
        <v>2018</v>
      </c>
      <c r="F331" s="46">
        <v>2014</v>
      </c>
      <c r="G331" s="46" t="s">
        <v>403</v>
      </c>
      <c r="H331" s="9" t="s">
        <v>456</v>
      </c>
      <c r="I331" s="9" t="s">
        <v>457</v>
      </c>
      <c r="J331" s="9" t="s">
        <v>123</v>
      </c>
      <c r="K331" s="49" t="s">
        <v>311</v>
      </c>
      <c r="L331" s="60">
        <v>1365</v>
      </c>
      <c r="M331" s="60">
        <v>36</v>
      </c>
      <c r="N331" s="60">
        <v>36</v>
      </c>
      <c r="O331" s="60">
        <v>0</v>
      </c>
      <c r="P331" s="60">
        <v>1329</v>
      </c>
      <c r="Q331" s="31">
        <v>2.6373626373626374E-2</v>
      </c>
      <c r="R331" s="61">
        <v>683</v>
      </c>
      <c r="S331" s="61">
        <v>0</v>
      </c>
      <c r="T331" s="60">
        <v>957</v>
      </c>
      <c r="U331" s="60">
        <v>85</v>
      </c>
      <c r="V331" s="60">
        <v>41</v>
      </c>
      <c r="W331" s="60">
        <v>44</v>
      </c>
      <c r="X331" s="60">
        <v>872</v>
      </c>
      <c r="Y331" s="60">
        <v>85</v>
      </c>
      <c r="Z331" s="60">
        <v>872</v>
      </c>
      <c r="AA331" s="31">
        <v>8.8819226750261229E-2</v>
      </c>
      <c r="AB331" s="31">
        <v>8.8819226750261229E-2</v>
      </c>
      <c r="AC331" s="60">
        <v>936</v>
      </c>
      <c r="AD331" s="60">
        <v>67</v>
      </c>
      <c r="AE331" s="60">
        <v>869</v>
      </c>
      <c r="AF331" s="31">
        <v>7.1581196581196577E-2</v>
      </c>
      <c r="AG331" s="60">
        <v>1773</v>
      </c>
      <c r="AH331" s="60">
        <v>1466</v>
      </c>
      <c r="AI331" s="60">
        <v>307</v>
      </c>
      <c r="AJ331" s="31">
        <v>0.82684715172024814</v>
      </c>
      <c r="AK331" s="60">
        <v>5031</v>
      </c>
      <c r="AL331" s="60">
        <v>1654</v>
      </c>
      <c r="AM331" s="60">
        <v>3377</v>
      </c>
      <c r="AN331" s="62">
        <v>0.5</v>
      </c>
      <c r="AO331" s="9" t="s">
        <v>407</v>
      </c>
      <c r="AP331" s="9" t="s">
        <v>412</v>
      </c>
      <c r="AQ331" s="9" t="s">
        <v>407</v>
      </c>
      <c r="AR331" s="48" t="s">
        <v>411</v>
      </c>
      <c r="AS331" s="9" t="s">
        <v>407</v>
      </c>
      <c r="AT331" s="9" t="s">
        <v>412</v>
      </c>
    </row>
    <row r="332" spans="1:46" ht="12.75" customHeight="1" x14ac:dyDescent="0.15">
      <c r="A332" s="9" t="s">
        <v>306</v>
      </c>
      <c r="B332" s="9" t="s">
        <v>312</v>
      </c>
      <c r="C332" s="31">
        <v>0.625</v>
      </c>
      <c r="D332" s="45">
        <v>8</v>
      </c>
      <c r="E332" s="46">
        <v>2018</v>
      </c>
      <c r="F332" s="46">
        <v>2014</v>
      </c>
      <c r="G332" s="46" t="s">
        <v>403</v>
      </c>
      <c r="H332" s="9" t="s">
        <v>456</v>
      </c>
      <c r="I332" s="9" t="s">
        <v>457</v>
      </c>
      <c r="J332" s="9" t="s">
        <v>123</v>
      </c>
      <c r="K332" s="49" t="s">
        <v>312</v>
      </c>
      <c r="L332" s="60">
        <v>1040</v>
      </c>
      <c r="M332" s="60">
        <v>0</v>
      </c>
      <c r="N332" s="60">
        <v>0</v>
      </c>
      <c r="O332" s="60">
        <v>0</v>
      </c>
      <c r="P332" s="60">
        <v>1040</v>
      </c>
      <c r="Q332" s="31">
        <v>0</v>
      </c>
      <c r="R332" s="61">
        <v>520</v>
      </c>
      <c r="S332" s="61">
        <v>0</v>
      </c>
      <c r="T332" s="60">
        <v>729</v>
      </c>
      <c r="U332" s="60">
        <v>0</v>
      </c>
      <c r="V332" s="60">
        <v>0</v>
      </c>
      <c r="W332" s="60">
        <v>0</v>
      </c>
      <c r="X332" s="60">
        <v>729</v>
      </c>
      <c r="Y332" s="60">
        <v>0</v>
      </c>
      <c r="Z332" s="60">
        <v>729</v>
      </c>
      <c r="AA332" s="31">
        <v>0</v>
      </c>
      <c r="AB332" s="31">
        <v>0</v>
      </c>
      <c r="AC332" s="60">
        <v>709</v>
      </c>
      <c r="AD332" s="60">
        <v>787</v>
      </c>
      <c r="AE332" s="60">
        <v>0</v>
      </c>
      <c r="AF332" s="31">
        <v>1.1100141043723555</v>
      </c>
      <c r="AG332" s="60">
        <v>1335</v>
      </c>
      <c r="AH332" s="60">
        <v>1667</v>
      </c>
      <c r="AI332" s="60">
        <v>0</v>
      </c>
      <c r="AJ332" s="31">
        <v>1.2486891385767791</v>
      </c>
      <c r="AK332" s="60">
        <v>3813</v>
      </c>
      <c r="AL332" s="60">
        <v>2454</v>
      </c>
      <c r="AM332" s="60">
        <v>1769</v>
      </c>
      <c r="AN332" s="62">
        <v>0.5</v>
      </c>
      <c r="AO332" s="9" t="s">
        <v>407</v>
      </c>
      <c r="AP332" s="9" t="s">
        <v>412</v>
      </c>
      <c r="AQ332" s="9" t="s">
        <v>407</v>
      </c>
      <c r="AR332" s="48" t="s">
        <v>411</v>
      </c>
      <c r="AS332" s="9" t="s">
        <v>407</v>
      </c>
      <c r="AT332" s="9" t="s">
        <v>412</v>
      </c>
    </row>
    <row r="333" spans="1:46" ht="12.75" customHeight="1" x14ac:dyDescent="0.15">
      <c r="A333" s="9" t="s">
        <v>348</v>
      </c>
      <c r="B333" s="9" t="s">
        <v>349</v>
      </c>
      <c r="C333" s="31">
        <v>0.375</v>
      </c>
      <c r="D333" s="45">
        <v>8</v>
      </c>
      <c r="E333" s="46">
        <v>2020</v>
      </c>
      <c r="F333" s="46">
        <v>2016</v>
      </c>
      <c r="G333" s="46" t="s">
        <v>444</v>
      </c>
      <c r="H333" s="9" t="s">
        <v>445</v>
      </c>
      <c r="I333" s="9" t="s">
        <v>446</v>
      </c>
      <c r="J333" s="9" t="s">
        <v>128</v>
      </c>
      <c r="K333" s="49" t="s">
        <v>349</v>
      </c>
      <c r="L333" s="60">
        <v>312</v>
      </c>
      <c r="M333" s="60">
        <v>0</v>
      </c>
      <c r="N333" s="60">
        <v>0</v>
      </c>
      <c r="O333" s="60">
        <v>0</v>
      </c>
      <c r="P333" s="60">
        <v>312</v>
      </c>
      <c r="Q333" s="31">
        <v>0</v>
      </c>
      <c r="R333" s="61">
        <v>117</v>
      </c>
      <c r="S333" s="61">
        <v>0</v>
      </c>
      <c r="T333" s="60">
        <v>189</v>
      </c>
      <c r="U333" s="60">
        <v>0</v>
      </c>
      <c r="V333" s="60">
        <v>0</v>
      </c>
      <c r="W333" s="60">
        <v>0</v>
      </c>
      <c r="X333" s="60">
        <v>189</v>
      </c>
      <c r="Y333" s="60">
        <v>0</v>
      </c>
      <c r="Z333" s="60">
        <v>189</v>
      </c>
      <c r="AA333" s="31">
        <v>0</v>
      </c>
      <c r="AB333" s="31">
        <v>0</v>
      </c>
      <c r="AC333" s="60">
        <v>258</v>
      </c>
      <c r="AD333" s="60">
        <v>104</v>
      </c>
      <c r="AE333" s="60">
        <v>154</v>
      </c>
      <c r="AF333" s="31">
        <v>0.40310077519379844</v>
      </c>
      <c r="AG333" s="60">
        <v>557</v>
      </c>
      <c r="AH333" s="60">
        <v>461</v>
      </c>
      <c r="AI333" s="60">
        <v>96</v>
      </c>
      <c r="AJ333" s="31">
        <v>0.82764811490125678</v>
      </c>
      <c r="AK333" s="60">
        <v>1316</v>
      </c>
      <c r="AL333" s="60">
        <v>565</v>
      </c>
      <c r="AM333" s="60">
        <v>751</v>
      </c>
      <c r="AN333" s="62">
        <v>0.375</v>
      </c>
      <c r="AO333" s="9" t="s">
        <v>407</v>
      </c>
      <c r="AP333" s="9" t="s">
        <v>412</v>
      </c>
      <c r="AQ333" s="9" t="s">
        <v>407</v>
      </c>
      <c r="AR333" s="48" t="s">
        <v>411</v>
      </c>
      <c r="AS333" s="9" t="s">
        <v>407</v>
      </c>
      <c r="AT333" s="9" t="s">
        <v>412</v>
      </c>
    </row>
    <row r="334" spans="1:46" ht="12.75" customHeight="1" x14ac:dyDescent="0.15">
      <c r="A334" s="9" t="s">
        <v>449</v>
      </c>
      <c r="B334" s="9" t="s">
        <v>493</v>
      </c>
      <c r="C334" s="31">
        <v>0.5</v>
      </c>
      <c r="D334" s="45">
        <v>8</v>
      </c>
      <c r="E334" s="46">
        <v>2019</v>
      </c>
      <c r="F334" s="46">
        <v>2015</v>
      </c>
      <c r="G334" s="46">
        <v>2022</v>
      </c>
      <c r="H334" s="9" t="s">
        <v>413</v>
      </c>
      <c r="I334" s="9" t="s">
        <v>414</v>
      </c>
      <c r="J334" s="9" t="s">
        <v>67</v>
      </c>
      <c r="K334" s="49" t="s">
        <v>493</v>
      </c>
      <c r="L334" s="60">
        <v>233</v>
      </c>
      <c r="M334" s="60">
        <v>147</v>
      </c>
      <c r="N334" s="60">
        <v>126</v>
      </c>
      <c r="O334" s="60">
        <v>21</v>
      </c>
      <c r="P334" s="60">
        <v>86</v>
      </c>
      <c r="Q334" s="31">
        <v>0.63090128755364805</v>
      </c>
      <c r="R334" s="61">
        <v>117</v>
      </c>
      <c r="S334" s="61">
        <v>30</v>
      </c>
      <c r="T334" s="60">
        <v>129</v>
      </c>
      <c r="U334" s="60">
        <v>38</v>
      </c>
      <c r="V334" s="60">
        <v>23</v>
      </c>
      <c r="W334" s="60">
        <v>15</v>
      </c>
      <c r="X334" s="60">
        <v>91</v>
      </c>
      <c r="Y334" s="60">
        <v>68</v>
      </c>
      <c r="Z334" s="60">
        <v>61</v>
      </c>
      <c r="AA334" s="31">
        <v>0.29457364341085274</v>
      </c>
      <c r="AB334" s="31">
        <v>0.52713178294573648</v>
      </c>
      <c r="AC334" s="60">
        <v>143</v>
      </c>
      <c r="AD334" s="60">
        <v>4</v>
      </c>
      <c r="AE334" s="60">
        <v>139</v>
      </c>
      <c r="AF334" s="31">
        <v>2.7972027972027972E-2</v>
      </c>
      <c r="AG334" s="60">
        <v>150</v>
      </c>
      <c r="AH334" s="60">
        <v>775</v>
      </c>
      <c r="AI334" s="60">
        <v>0</v>
      </c>
      <c r="AJ334" s="31">
        <v>5.166666666666667</v>
      </c>
      <c r="AK334" s="60">
        <v>655</v>
      </c>
      <c r="AL334" s="60">
        <v>964</v>
      </c>
      <c r="AM334" s="60">
        <v>316</v>
      </c>
      <c r="AN334" s="62">
        <v>0.5</v>
      </c>
      <c r="AO334" s="9" t="s">
        <v>407</v>
      </c>
      <c r="AP334" s="9" t="s">
        <v>407</v>
      </c>
      <c r="AQ334" s="9" t="s">
        <v>412</v>
      </c>
      <c r="AR334" s="48" t="s">
        <v>411</v>
      </c>
      <c r="AS334" s="9" t="s">
        <v>412</v>
      </c>
      <c r="AT334" s="9" t="s">
        <v>407</v>
      </c>
    </row>
    <row r="335" spans="1:46" ht="12.75" customHeight="1" x14ac:dyDescent="0.15">
      <c r="A335" s="9" t="s">
        <v>306</v>
      </c>
      <c r="B335" s="9" t="s">
        <v>313</v>
      </c>
      <c r="C335" s="31">
        <v>0.625</v>
      </c>
      <c r="D335" s="45">
        <v>8</v>
      </c>
      <c r="E335" s="46">
        <v>2018</v>
      </c>
      <c r="F335" s="46">
        <v>2014</v>
      </c>
      <c r="G335" s="46" t="s">
        <v>403</v>
      </c>
      <c r="H335" s="9" t="s">
        <v>456</v>
      </c>
      <c r="I335" s="9" t="s">
        <v>457</v>
      </c>
      <c r="J335" s="9" t="s">
        <v>123</v>
      </c>
      <c r="K335" s="49" t="s">
        <v>313</v>
      </c>
      <c r="L335" s="60">
        <v>2268</v>
      </c>
      <c r="M335" s="60">
        <v>94</v>
      </c>
      <c r="N335" s="60">
        <v>94</v>
      </c>
      <c r="O335" s="60">
        <v>0</v>
      </c>
      <c r="P335" s="60">
        <v>2174</v>
      </c>
      <c r="Q335" s="31">
        <v>4.1446208112874777E-2</v>
      </c>
      <c r="R335" s="61">
        <v>1134</v>
      </c>
      <c r="S335" s="61">
        <v>0</v>
      </c>
      <c r="T335" s="60">
        <v>1590</v>
      </c>
      <c r="U335" s="60">
        <v>29</v>
      </c>
      <c r="V335" s="60">
        <v>29</v>
      </c>
      <c r="W335" s="60">
        <v>0</v>
      </c>
      <c r="X335" s="60">
        <v>1561</v>
      </c>
      <c r="Y335" s="60">
        <v>29</v>
      </c>
      <c r="Z335" s="60">
        <v>1561</v>
      </c>
      <c r="AA335" s="31">
        <v>1.8238993710691823E-2</v>
      </c>
      <c r="AB335" s="31">
        <v>1.8238993710691823E-2</v>
      </c>
      <c r="AC335" s="60">
        <v>1577</v>
      </c>
      <c r="AD335" s="60">
        <v>2174</v>
      </c>
      <c r="AE335" s="60">
        <v>0</v>
      </c>
      <c r="AF335" s="31">
        <v>1.3785668991756499</v>
      </c>
      <c r="AG335" s="60">
        <v>3043</v>
      </c>
      <c r="AH335" s="60">
        <v>2489</v>
      </c>
      <c r="AI335" s="60">
        <v>554</v>
      </c>
      <c r="AJ335" s="31">
        <v>0.81794281958593495</v>
      </c>
      <c r="AK335" s="60">
        <v>8478</v>
      </c>
      <c r="AL335" s="60">
        <v>4786</v>
      </c>
      <c r="AM335" s="60">
        <v>4289</v>
      </c>
      <c r="AN335" s="62">
        <v>0.5</v>
      </c>
      <c r="AO335" s="9" t="s">
        <v>407</v>
      </c>
      <c r="AP335" s="9" t="s">
        <v>412</v>
      </c>
      <c r="AQ335" s="9" t="s">
        <v>407</v>
      </c>
      <c r="AR335" s="48" t="s">
        <v>411</v>
      </c>
      <c r="AS335" s="9" t="s">
        <v>407</v>
      </c>
      <c r="AT335" s="9" t="s">
        <v>412</v>
      </c>
    </row>
    <row r="336" spans="1:46" ht="12.75" customHeight="1" x14ac:dyDescent="0.15">
      <c r="A336" s="9" t="s">
        <v>316</v>
      </c>
      <c r="B336" s="9" t="s">
        <v>317</v>
      </c>
      <c r="C336" s="31">
        <v>0.625</v>
      </c>
      <c r="D336" s="45">
        <v>8</v>
      </c>
      <c r="E336" s="46">
        <v>2018</v>
      </c>
      <c r="F336" s="46">
        <v>2014</v>
      </c>
      <c r="G336" s="46" t="s">
        <v>403</v>
      </c>
      <c r="H336" s="9" t="s">
        <v>404</v>
      </c>
      <c r="I336" s="9" t="s">
        <v>405</v>
      </c>
      <c r="J336" s="9" t="s">
        <v>144</v>
      </c>
      <c r="K336" s="49" t="s">
        <v>317</v>
      </c>
      <c r="L336" s="60">
        <v>872</v>
      </c>
      <c r="M336" s="60">
        <v>0</v>
      </c>
      <c r="N336" s="60">
        <v>0</v>
      </c>
      <c r="O336" s="60">
        <v>0</v>
      </c>
      <c r="P336" s="60">
        <v>872</v>
      </c>
      <c r="Q336" s="31">
        <v>0</v>
      </c>
      <c r="R336" s="61">
        <v>436</v>
      </c>
      <c r="S336" s="61">
        <v>0</v>
      </c>
      <c r="T336" s="60">
        <v>593</v>
      </c>
      <c r="U336" s="60">
        <v>0</v>
      </c>
      <c r="V336" s="60">
        <v>0</v>
      </c>
      <c r="W336" s="60">
        <v>0</v>
      </c>
      <c r="X336" s="60">
        <v>593</v>
      </c>
      <c r="Y336" s="60">
        <v>0</v>
      </c>
      <c r="Z336" s="60">
        <v>593</v>
      </c>
      <c r="AA336" s="31">
        <v>0</v>
      </c>
      <c r="AB336" s="31">
        <v>0</v>
      </c>
      <c r="AC336" s="60">
        <v>685</v>
      </c>
      <c r="AD336" s="60">
        <v>0</v>
      </c>
      <c r="AE336" s="60">
        <v>685</v>
      </c>
      <c r="AF336" s="31">
        <v>0</v>
      </c>
      <c r="AG336" s="60">
        <v>1642</v>
      </c>
      <c r="AH336" s="60">
        <v>0</v>
      </c>
      <c r="AI336" s="60">
        <v>1642</v>
      </c>
      <c r="AJ336" s="31">
        <v>0</v>
      </c>
      <c r="AK336" s="60">
        <v>3792</v>
      </c>
      <c r="AL336" s="60">
        <v>0</v>
      </c>
      <c r="AM336" s="60">
        <v>3792</v>
      </c>
      <c r="AN336" s="62">
        <v>0.5</v>
      </c>
      <c r="AO336" s="9" t="s">
        <v>412</v>
      </c>
      <c r="AP336" s="9" t="s">
        <v>407</v>
      </c>
      <c r="AQ336" s="9" t="s">
        <v>407</v>
      </c>
      <c r="AR336" s="48" t="s">
        <v>411</v>
      </c>
      <c r="AS336" s="9" t="s">
        <v>407</v>
      </c>
      <c r="AT336" s="9" t="s">
        <v>407</v>
      </c>
    </row>
    <row r="337" spans="1:46" ht="12.75" customHeight="1" x14ac:dyDescent="0.15">
      <c r="A337" s="9" t="s">
        <v>316</v>
      </c>
      <c r="B337" s="9" t="s">
        <v>318</v>
      </c>
      <c r="C337" s="31">
        <v>0.625</v>
      </c>
      <c r="D337" s="45">
        <v>8</v>
      </c>
      <c r="E337" s="46">
        <v>2018</v>
      </c>
      <c r="F337" s="46">
        <v>2014</v>
      </c>
      <c r="G337" s="46" t="s">
        <v>403</v>
      </c>
      <c r="H337" s="9" t="s">
        <v>404</v>
      </c>
      <c r="I337" s="9" t="s">
        <v>405</v>
      </c>
      <c r="J337" s="9" t="s">
        <v>144</v>
      </c>
      <c r="K337" s="49" t="s">
        <v>318</v>
      </c>
      <c r="L337" s="60">
        <v>1267</v>
      </c>
      <c r="M337" s="60">
        <v>0</v>
      </c>
      <c r="N337" s="60">
        <v>0</v>
      </c>
      <c r="O337" s="60">
        <v>0</v>
      </c>
      <c r="P337" s="60">
        <v>1267</v>
      </c>
      <c r="Q337" s="31">
        <v>0</v>
      </c>
      <c r="R337" s="61">
        <v>634</v>
      </c>
      <c r="S337" s="61">
        <v>0</v>
      </c>
      <c r="T337" s="60">
        <v>854</v>
      </c>
      <c r="U337" s="60">
        <v>0</v>
      </c>
      <c r="V337" s="60">
        <v>0</v>
      </c>
      <c r="W337" s="60">
        <v>0</v>
      </c>
      <c r="X337" s="60">
        <v>854</v>
      </c>
      <c r="Y337" s="60">
        <v>0</v>
      </c>
      <c r="Z337" s="60">
        <v>854</v>
      </c>
      <c r="AA337" s="31">
        <v>0</v>
      </c>
      <c r="AB337" s="31">
        <v>0</v>
      </c>
      <c r="AC337" s="60">
        <v>969</v>
      </c>
      <c r="AD337" s="60">
        <v>323</v>
      </c>
      <c r="AE337" s="60">
        <v>646</v>
      </c>
      <c r="AF337" s="31">
        <v>0.33333333333333331</v>
      </c>
      <c r="AG337" s="60">
        <v>2160</v>
      </c>
      <c r="AH337" s="60">
        <v>423</v>
      </c>
      <c r="AI337" s="60">
        <v>1737</v>
      </c>
      <c r="AJ337" s="31">
        <v>0.19583333333333333</v>
      </c>
      <c r="AK337" s="60">
        <v>5250</v>
      </c>
      <c r="AL337" s="60">
        <v>746</v>
      </c>
      <c r="AM337" s="60">
        <v>4504</v>
      </c>
      <c r="AN337" s="62">
        <v>0.5</v>
      </c>
      <c r="AO337" s="9" t="s">
        <v>412</v>
      </c>
      <c r="AP337" s="9" t="s">
        <v>407</v>
      </c>
      <c r="AQ337" s="9" t="s">
        <v>407</v>
      </c>
      <c r="AR337" s="48" t="s">
        <v>438</v>
      </c>
      <c r="AS337" s="9" t="s">
        <v>407</v>
      </c>
      <c r="AT337" s="9" t="s">
        <v>407</v>
      </c>
    </row>
    <row r="338" spans="1:46" ht="12.75" customHeight="1" x14ac:dyDescent="0.15">
      <c r="A338" s="9" t="s">
        <v>449</v>
      </c>
      <c r="B338" s="9" t="s">
        <v>494</v>
      </c>
      <c r="C338" s="31">
        <v>0.5</v>
      </c>
      <c r="D338" s="45">
        <v>8</v>
      </c>
      <c r="E338" s="46">
        <v>2019</v>
      </c>
      <c r="F338" s="46">
        <v>2015</v>
      </c>
      <c r="G338" s="46">
        <v>2022</v>
      </c>
      <c r="H338" s="9" t="s">
        <v>413</v>
      </c>
      <c r="I338" s="9" t="s">
        <v>414</v>
      </c>
      <c r="J338" s="9" t="s">
        <v>67</v>
      </c>
      <c r="K338" s="49" t="s">
        <v>494</v>
      </c>
      <c r="L338" s="60">
        <v>193</v>
      </c>
      <c r="M338" s="60">
        <v>0</v>
      </c>
      <c r="N338" s="60">
        <v>0</v>
      </c>
      <c r="O338" s="60">
        <v>0</v>
      </c>
      <c r="P338" s="60">
        <v>193</v>
      </c>
      <c r="Q338" s="31">
        <v>0</v>
      </c>
      <c r="R338" s="61">
        <v>97</v>
      </c>
      <c r="S338" s="61">
        <v>0</v>
      </c>
      <c r="T338" s="60">
        <v>101</v>
      </c>
      <c r="U338" s="60">
        <v>0</v>
      </c>
      <c r="V338" s="60">
        <v>0</v>
      </c>
      <c r="W338" s="60">
        <v>0</v>
      </c>
      <c r="X338" s="60">
        <v>101</v>
      </c>
      <c r="Y338" s="60">
        <v>0</v>
      </c>
      <c r="Z338" s="60">
        <v>101</v>
      </c>
      <c r="AA338" s="31">
        <v>0</v>
      </c>
      <c r="AB338" s="31">
        <v>0</v>
      </c>
      <c r="AC338" s="60">
        <v>112</v>
      </c>
      <c r="AD338" s="60">
        <v>0</v>
      </c>
      <c r="AE338" s="60">
        <v>112</v>
      </c>
      <c r="AF338" s="31">
        <v>0</v>
      </c>
      <c r="AG338" s="60">
        <v>257</v>
      </c>
      <c r="AH338" s="60">
        <v>3</v>
      </c>
      <c r="AI338" s="60">
        <v>254</v>
      </c>
      <c r="AJ338" s="31">
        <v>1.1673151750972763E-2</v>
      </c>
      <c r="AK338" s="60">
        <v>663</v>
      </c>
      <c r="AL338" s="60">
        <v>3</v>
      </c>
      <c r="AM338" s="60">
        <v>660</v>
      </c>
      <c r="AN338" s="62">
        <v>0.5</v>
      </c>
      <c r="AO338" s="9" t="s">
        <v>412</v>
      </c>
      <c r="AP338" s="9" t="s">
        <v>407</v>
      </c>
      <c r="AQ338" s="9" t="s">
        <v>407</v>
      </c>
      <c r="AR338" s="48" t="s">
        <v>411</v>
      </c>
      <c r="AS338" s="9" t="s">
        <v>407</v>
      </c>
      <c r="AT338" s="9" t="s">
        <v>407</v>
      </c>
    </row>
    <row r="339" spans="1:46" ht="12.75" customHeight="1" x14ac:dyDescent="0.15">
      <c r="A339" s="9" t="s">
        <v>316</v>
      </c>
      <c r="B339" s="9" t="s">
        <v>481</v>
      </c>
      <c r="C339" s="31">
        <v>0.625</v>
      </c>
      <c r="D339" s="45">
        <v>8</v>
      </c>
      <c r="E339" s="46">
        <v>2018</v>
      </c>
      <c r="F339" s="46">
        <v>2014</v>
      </c>
      <c r="G339" s="46" t="s">
        <v>403</v>
      </c>
      <c r="H339" s="9" t="s">
        <v>404</v>
      </c>
      <c r="I339" s="9" t="s">
        <v>405</v>
      </c>
      <c r="J339" s="9" t="s">
        <v>144</v>
      </c>
      <c r="K339" s="49" t="s">
        <v>481</v>
      </c>
      <c r="L339" s="60" t="e">
        <v>#N/A</v>
      </c>
      <c r="M339" s="60">
        <v>0</v>
      </c>
      <c r="N339" s="60">
        <v>0</v>
      </c>
      <c r="O339" s="60">
        <v>0</v>
      </c>
      <c r="P339" s="60" t="e">
        <v>#N/A</v>
      </c>
      <c r="Q339" s="31" t="s">
        <v>408</v>
      </c>
      <c r="R339" s="61" t="e">
        <v>#N/A</v>
      </c>
      <c r="S339" s="61" t="e">
        <v>#N/A</v>
      </c>
      <c r="T339" s="60" t="e">
        <v>#N/A</v>
      </c>
      <c r="U339" s="60">
        <v>0</v>
      </c>
      <c r="V339" s="60">
        <v>0</v>
      </c>
      <c r="W339" s="60">
        <v>0</v>
      </c>
      <c r="X339" s="60" t="e">
        <v>#N/A</v>
      </c>
      <c r="Y339" s="60" t="e">
        <v>#N/A</v>
      </c>
      <c r="Z339" s="60" t="e">
        <v>#N/A</v>
      </c>
      <c r="AA339" s="31" t="s">
        <v>408</v>
      </c>
      <c r="AB339" s="31" t="s">
        <v>408</v>
      </c>
      <c r="AC339" s="60" t="e">
        <v>#N/A</v>
      </c>
      <c r="AD339" s="60">
        <v>0</v>
      </c>
      <c r="AE339" s="60" t="e">
        <v>#N/A</v>
      </c>
      <c r="AF339" s="31" t="s">
        <v>408</v>
      </c>
      <c r="AG339" s="60" t="e">
        <v>#N/A</v>
      </c>
      <c r="AH339" s="60">
        <v>0</v>
      </c>
      <c r="AI339" s="60" t="e">
        <v>#N/A</v>
      </c>
      <c r="AJ339" s="31" t="s">
        <v>408</v>
      </c>
      <c r="AK339" s="60" t="e">
        <v>#N/A</v>
      </c>
      <c r="AL339" s="60">
        <v>0</v>
      </c>
      <c r="AM339" s="60" t="e">
        <v>#N/A</v>
      </c>
      <c r="AN339" s="62">
        <v>0.5</v>
      </c>
      <c r="AO339" s="9" t="s">
        <v>412</v>
      </c>
      <c r="AP339" s="9" t="s">
        <v>407</v>
      </c>
      <c r="AQ339" s="9" t="s">
        <v>407</v>
      </c>
      <c r="AR339" s="48" t="s">
        <v>408</v>
      </c>
      <c r="AS339" s="9" t="s">
        <v>412</v>
      </c>
      <c r="AT339" s="9" t="s">
        <v>407</v>
      </c>
    </row>
    <row r="340" spans="1:46" ht="12.75" customHeight="1" x14ac:dyDescent="0.15">
      <c r="A340" s="9" t="s">
        <v>316</v>
      </c>
      <c r="B340" s="9" t="s">
        <v>319</v>
      </c>
      <c r="C340" s="31">
        <v>0.625</v>
      </c>
      <c r="D340" s="45">
        <v>8</v>
      </c>
      <c r="E340" s="46">
        <v>2018</v>
      </c>
      <c r="F340" s="46">
        <v>2014</v>
      </c>
      <c r="G340" s="46" t="s">
        <v>403</v>
      </c>
      <c r="H340" s="9" t="s">
        <v>404</v>
      </c>
      <c r="I340" s="9" t="s">
        <v>405</v>
      </c>
      <c r="J340" s="9" t="s">
        <v>144</v>
      </c>
      <c r="K340" s="29" t="s">
        <v>319</v>
      </c>
      <c r="L340" s="60">
        <v>543</v>
      </c>
      <c r="M340" s="60">
        <v>0</v>
      </c>
      <c r="N340" s="60">
        <v>0</v>
      </c>
      <c r="O340" s="60">
        <v>0</v>
      </c>
      <c r="P340" s="60">
        <v>543</v>
      </c>
      <c r="Q340" s="31">
        <v>0</v>
      </c>
      <c r="R340" s="61">
        <v>272</v>
      </c>
      <c r="S340" s="61">
        <v>0</v>
      </c>
      <c r="T340" s="60">
        <v>383</v>
      </c>
      <c r="U340" s="60">
        <v>0</v>
      </c>
      <c r="V340" s="60">
        <v>0</v>
      </c>
      <c r="W340" s="60">
        <v>0</v>
      </c>
      <c r="X340" s="60">
        <v>383</v>
      </c>
      <c r="Y340" s="60">
        <v>0</v>
      </c>
      <c r="Z340" s="60">
        <v>383</v>
      </c>
      <c r="AA340" s="31">
        <v>0</v>
      </c>
      <c r="AB340" s="31">
        <v>0</v>
      </c>
      <c r="AC340" s="60">
        <v>433</v>
      </c>
      <c r="AD340" s="60">
        <v>0</v>
      </c>
      <c r="AE340" s="60">
        <v>433</v>
      </c>
      <c r="AF340" s="31">
        <v>0</v>
      </c>
      <c r="AG340" s="60">
        <v>982</v>
      </c>
      <c r="AH340" s="60">
        <v>273</v>
      </c>
      <c r="AI340" s="60">
        <v>709</v>
      </c>
      <c r="AJ340" s="31">
        <v>0.27800407331975557</v>
      </c>
      <c r="AK340" s="60">
        <v>2341</v>
      </c>
      <c r="AL340" s="60">
        <v>273</v>
      </c>
      <c r="AM340" s="60">
        <v>2068</v>
      </c>
      <c r="AN340" s="62">
        <v>0.5</v>
      </c>
      <c r="AO340" s="9" t="s">
        <v>412</v>
      </c>
      <c r="AP340" s="9" t="s">
        <v>407</v>
      </c>
      <c r="AQ340" s="9" t="s">
        <v>407</v>
      </c>
      <c r="AR340" s="48" t="s">
        <v>411</v>
      </c>
      <c r="AS340" s="9" t="s">
        <v>407</v>
      </c>
      <c r="AT340" s="9" t="s">
        <v>407</v>
      </c>
    </row>
    <row r="341" spans="1:46" ht="12.75" customHeight="1" x14ac:dyDescent="0.15">
      <c r="A341" s="9" t="s">
        <v>316</v>
      </c>
      <c r="B341" s="9" t="s">
        <v>508</v>
      </c>
      <c r="C341" s="31">
        <v>0.625</v>
      </c>
      <c r="D341" s="45">
        <v>8</v>
      </c>
      <c r="E341" s="46">
        <v>2018</v>
      </c>
      <c r="F341" s="46">
        <v>2014</v>
      </c>
      <c r="G341" s="46" t="s">
        <v>403</v>
      </c>
      <c r="H341" s="9" t="s">
        <v>404</v>
      </c>
      <c r="I341" s="9" t="s">
        <v>405</v>
      </c>
      <c r="J341" s="9" t="s">
        <v>144</v>
      </c>
      <c r="K341" s="29" t="s">
        <v>508</v>
      </c>
      <c r="L341" s="60">
        <v>21</v>
      </c>
      <c r="M341" s="60">
        <v>0</v>
      </c>
      <c r="N341" s="60">
        <v>0</v>
      </c>
      <c r="O341" s="60">
        <v>0</v>
      </c>
      <c r="P341" s="60">
        <v>21</v>
      </c>
      <c r="Q341" s="31">
        <v>0</v>
      </c>
      <c r="R341" s="61">
        <v>11</v>
      </c>
      <c r="S341" s="61">
        <v>0</v>
      </c>
      <c r="T341" s="60">
        <v>14</v>
      </c>
      <c r="U341" s="60">
        <v>0</v>
      </c>
      <c r="V341" s="60">
        <v>0</v>
      </c>
      <c r="W341" s="60">
        <v>0</v>
      </c>
      <c r="X341" s="60">
        <v>14</v>
      </c>
      <c r="Y341" s="60">
        <v>0</v>
      </c>
      <c r="Z341" s="60">
        <v>14</v>
      </c>
      <c r="AA341" s="31">
        <v>0</v>
      </c>
      <c r="AB341" s="31">
        <v>0</v>
      </c>
      <c r="AC341" s="60">
        <v>16</v>
      </c>
      <c r="AD341" s="60">
        <v>10</v>
      </c>
      <c r="AE341" s="60">
        <v>6</v>
      </c>
      <c r="AF341" s="31">
        <v>0.625</v>
      </c>
      <c r="AG341" s="60">
        <v>32</v>
      </c>
      <c r="AH341" s="60">
        <v>18</v>
      </c>
      <c r="AI341" s="60">
        <v>14</v>
      </c>
      <c r="AJ341" s="31">
        <v>0.5625</v>
      </c>
      <c r="AK341" s="60">
        <v>83</v>
      </c>
      <c r="AL341" s="60">
        <v>28</v>
      </c>
      <c r="AM341" s="60">
        <v>55</v>
      </c>
      <c r="AN341" s="62">
        <v>0.5</v>
      </c>
      <c r="AO341" s="9" t="s">
        <v>407</v>
      </c>
      <c r="AP341" s="9" t="s">
        <v>412</v>
      </c>
      <c r="AQ341" s="9" t="s">
        <v>407</v>
      </c>
      <c r="AR341" s="48" t="s">
        <v>438</v>
      </c>
      <c r="AS341" s="9" t="s">
        <v>407</v>
      </c>
      <c r="AT341" s="9" t="s">
        <v>412</v>
      </c>
    </row>
    <row r="342" spans="1:46" ht="12.75" customHeight="1" x14ac:dyDescent="0.15">
      <c r="A342" s="9" t="s">
        <v>348</v>
      </c>
      <c r="B342" s="9" t="s">
        <v>351</v>
      </c>
      <c r="C342" s="31">
        <v>0.375</v>
      </c>
      <c r="D342" s="45">
        <v>8</v>
      </c>
      <c r="E342" s="46">
        <v>2020</v>
      </c>
      <c r="F342" s="46">
        <v>2016</v>
      </c>
      <c r="G342" s="46" t="s">
        <v>444</v>
      </c>
      <c r="H342" s="9" t="s">
        <v>445</v>
      </c>
      <c r="I342" s="9" t="s">
        <v>446</v>
      </c>
      <c r="J342" s="9" t="s">
        <v>128</v>
      </c>
      <c r="K342" s="49" t="s">
        <v>351</v>
      </c>
      <c r="L342" s="60">
        <v>198</v>
      </c>
      <c r="M342" s="60">
        <v>0</v>
      </c>
      <c r="N342" s="60">
        <v>0</v>
      </c>
      <c r="O342" s="60">
        <v>0</v>
      </c>
      <c r="P342" s="60">
        <v>198</v>
      </c>
      <c r="Q342" s="31">
        <v>0</v>
      </c>
      <c r="R342" s="61">
        <v>74</v>
      </c>
      <c r="S342" s="61">
        <v>0</v>
      </c>
      <c r="T342" s="60">
        <v>120</v>
      </c>
      <c r="U342" s="60">
        <v>0</v>
      </c>
      <c r="V342" s="60">
        <v>0</v>
      </c>
      <c r="W342" s="60">
        <v>0</v>
      </c>
      <c r="X342" s="60">
        <v>120</v>
      </c>
      <c r="Y342" s="60">
        <v>0</v>
      </c>
      <c r="Z342" s="60">
        <v>120</v>
      </c>
      <c r="AA342" s="31">
        <v>0</v>
      </c>
      <c r="AB342" s="31">
        <v>0</v>
      </c>
      <c r="AC342" s="60">
        <v>164</v>
      </c>
      <c r="AD342" s="60">
        <v>3</v>
      </c>
      <c r="AE342" s="60">
        <v>161</v>
      </c>
      <c r="AF342" s="31">
        <v>1.8292682926829267E-2</v>
      </c>
      <c r="AG342" s="60">
        <v>355</v>
      </c>
      <c r="AH342" s="60">
        <v>351</v>
      </c>
      <c r="AI342" s="60">
        <v>4</v>
      </c>
      <c r="AJ342" s="31">
        <v>0.9887323943661972</v>
      </c>
      <c r="AK342" s="60">
        <v>837</v>
      </c>
      <c r="AL342" s="60">
        <v>354</v>
      </c>
      <c r="AM342" s="60">
        <v>483</v>
      </c>
      <c r="AN342" s="62">
        <v>0.375</v>
      </c>
      <c r="AO342" s="9" t="s">
        <v>407</v>
      </c>
      <c r="AP342" s="9" t="s">
        <v>412</v>
      </c>
      <c r="AQ342" s="9" t="s">
        <v>407</v>
      </c>
      <c r="AR342" s="48" t="s">
        <v>411</v>
      </c>
      <c r="AS342" s="9" t="s">
        <v>407</v>
      </c>
      <c r="AT342" s="9" t="s">
        <v>412</v>
      </c>
    </row>
    <row r="343" spans="1:46" ht="12.75" customHeight="1" x14ac:dyDescent="0.15">
      <c r="A343" s="9" t="s">
        <v>316</v>
      </c>
      <c r="B343" s="9" t="s">
        <v>320</v>
      </c>
      <c r="C343" s="31">
        <v>0.625</v>
      </c>
      <c r="D343" s="45">
        <v>8</v>
      </c>
      <c r="E343" s="46">
        <v>2018</v>
      </c>
      <c r="F343" s="46">
        <v>2014</v>
      </c>
      <c r="G343" s="46" t="s">
        <v>403</v>
      </c>
      <c r="H343" s="9" t="s">
        <v>404</v>
      </c>
      <c r="I343" s="9" t="s">
        <v>405</v>
      </c>
      <c r="J343" s="9" t="s">
        <v>144</v>
      </c>
      <c r="K343" s="29" t="s">
        <v>320</v>
      </c>
      <c r="L343" s="60">
        <v>141</v>
      </c>
      <c r="M343" s="60">
        <v>0</v>
      </c>
      <c r="N343" s="60">
        <v>0</v>
      </c>
      <c r="O343" s="60">
        <v>0</v>
      </c>
      <c r="P343" s="60">
        <v>141</v>
      </c>
      <c r="Q343" s="31">
        <v>0</v>
      </c>
      <c r="R343" s="61">
        <v>71</v>
      </c>
      <c r="S343" s="61">
        <v>0</v>
      </c>
      <c r="T343" s="60">
        <v>95</v>
      </c>
      <c r="U343" s="60">
        <v>0</v>
      </c>
      <c r="V343" s="60">
        <v>0</v>
      </c>
      <c r="W343" s="60">
        <v>0</v>
      </c>
      <c r="X343" s="60">
        <v>95</v>
      </c>
      <c r="Y343" s="60">
        <v>0</v>
      </c>
      <c r="Z343" s="60">
        <v>95</v>
      </c>
      <c r="AA343" s="31">
        <v>0</v>
      </c>
      <c r="AB343" s="31">
        <v>0</v>
      </c>
      <c r="AC343" s="60">
        <v>110</v>
      </c>
      <c r="AD343" s="60">
        <v>122</v>
      </c>
      <c r="AE343" s="60">
        <v>0</v>
      </c>
      <c r="AF343" s="31">
        <v>1.1090909090909091</v>
      </c>
      <c r="AG343" s="60">
        <v>254</v>
      </c>
      <c r="AH343" s="60">
        <v>3</v>
      </c>
      <c r="AI343" s="60">
        <v>251</v>
      </c>
      <c r="AJ343" s="31">
        <v>1.1811023622047244E-2</v>
      </c>
      <c r="AK343" s="60">
        <v>600</v>
      </c>
      <c r="AL343" s="60">
        <v>125</v>
      </c>
      <c r="AM343" s="60">
        <v>487</v>
      </c>
      <c r="AN343" s="62">
        <v>0.5</v>
      </c>
      <c r="AO343" s="9" t="s">
        <v>412</v>
      </c>
      <c r="AP343" s="9" t="s">
        <v>407</v>
      </c>
      <c r="AQ343" s="9" t="s">
        <v>407</v>
      </c>
      <c r="AR343" s="48" t="s">
        <v>408</v>
      </c>
      <c r="AS343" s="9" t="s">
        <v>407</v>
      </c>
      <c r="AT343" s="9" t="s">
        <v>407</v>
      </c>
    </row>
    <row r="344" spans="1:46" ht="12.75" customHeight="1" x14ac:dyDescent="0.15">
      <c r="A344" s="9" t="s">
        <v>441</v>
      </c>
      <c r="B344" s="9" t="s">
        <v>469</v>
      </c>
      <c r="C344" s="31">
        <v>1</v>
      </c>
      <c r="D344" s="45">
        <v>5</v>
      </c>
      <c r="E344" s="46">
        <v>2017</v>
      </c>
      <c r="F344" s="46">
        <v>2014</v>
      </c>
      <c r="G344" s="46">
        <v>2018</v>
      </c>
      <c r="H344" s="9" t="s">
        <v>422</v>
      </c>
      <c r="I344" s="9" t="s">
        <v>423</v>
      </c>
      <c r="J344" s="9" t="s">
        <v>83</v>
      </c>
      <c r="K344" s="49" t="s">
        <v>469</v>
      </c>
      <c r="L344" s="60">
        <v>123</v>
      </c>
      <c r="M344" s="60">
        <v>211</v>
      </c>
      <c r="N344" s="60">
        <v>211</v>
      </c>
      <c r="O344" s="60">
        <v>0</v>
      </c>
      <c r="P344" s="60">
        <v>0</v>
      </c>
      <c r="Q344" s="31">
        <v>1.7154471544715446</v>
      </c>
      <c r="R344" s="61">
        <v>123</v>
      </c>
      <c r="S344" s="61">
        <v>88</v>
      </c>
      <c r="T344" s="60">
        <v>77</v>
      </c>
      <c r="U344" s="60">
        <v>88</v>
      </c>
      <c r="V344" s="60">
        <v>88</v>
      </c>
      <c r="W344" s="60">
        <v>0</v>
      </c>
      <c r="X344" s="60">
        <v>0</v>
      </c>
      <c r="Y344" s="60">
        <v>176</v>
      </c>
      <c r="Z344" s="60">
        <v>0</v>
      </c>
      <c r="AA344" s="31">
        <v>1.1428571428571428</v>
      </c>
      <c r="AB344" s="31">
        <v>2.2857142857142856</v>
      </c>
      <c r="AC344" s="60">
        <v>87</v>
      </c>
      <c r="AD344" s="60">
        <v>209</v>
      </c>
      <c r="AE344" s="60">
        <v>0</v>
      </c>
      <c r="AF344" s="31">
        <v>2.4022988505747125</v>
      </c>
      <c r="AG344" s="60">
        <v>206</v>
      </c>
      <c r="AH344" s="60">
        <v>188</v>
      </c>
      <c r="AI344" s="60">
        <v>18</v>
      </c>
      <c r="AJ344" s="31">
        <v>0.91262135922330101</v>
      </c>
      <c r="AK344" s="60">
        <v>493</v>
      </c>
      <c r="AL344" s="60">
        <v>696</v>
      </c>
      <c r="AM344" s="60">
        <v>18</v>
      </c>
      <c r="AN344" s="62">
        <v>1</v>
      </c>
      <c r="AO344" s="9" t="s">
        <v>412</v>
      </c>
      <c r="AP344" s="9" t="s">
        <v>407</v>
      </c>
      <c r="AQ344" s="9" t="s">
        <v>407</v>
      </c>
      <c r="AR344" s="48" t="s">
        <v>411</v>
      </c>
      <c r="AS344" s="9" t="s">
        <v>407</v>
      </c>
      <c r="AT344" s="9" t="s">
        <v>407</v>
      </c>
    </row>
    <row r="345" spans="1:46" ht="12.75" customHeight="1" x14ac:dyDescent="0.15">
      <c r="A345" s="9" t="s">
        <v>348</v>
      </c>
      <c r="B345" s="9" t="s">
        <v>1300</v>
      </c>
      <c r="C345" s="31">
        <v>0.375</v>
      </c>
      <c r="D345" s="45">
        <v>8</v>
      </c>
      <c r="E345" s="46">
        <v>2020</v>
      </c>
      <c r="F345" s="46">
        <v>2016</v>
      </c>
      <c r="G345" s="46" t="s">
        <v>444</v>
      </c>
      <c r="H345" s="9" t="s">
        <v>445</v>
      </c>
      <c r="I345" s="9" t="s">
        <v>446</v>
      </c>
      <c r="J345" s="9" t="s">
        <v>128</v>
      </c>
      <c r="K345" s="49" t="s">
        <v>1300</v>
      </c>
      <c r="L345" s="60">
        <v>10</v>
      </c>
      <c r="M345" s="60">
        <v>0</v>
      </c>
      <c r="N345" s="60">
        <v>0</v>
      </c>
      <c r="O345" s="60">
        <v>0</v>
      </c>
      <c r="P345" s="60">
        <v>10</v>
      </c>
      <c r="Q345" s="31">
        <v>0</v>
      </c>
      <c r="R345" s="61">
        <v>4</v>
      </c>
      <c r="S345" s="61">
        <v>0</v>
      </c>
      <c r="T345" s="60">
        <v>6</v>
      </c>
      <c r="U345" s="60">
        <v>0</v>
      </c>
      <c r="V345" s="60">
        <v>0</v>
      </c>
      <c r="W345" s="60">
        <v>0</v>
      </c>
      <c r="X345" s="60">
        <v>6</v>
      </c>
      <c r="Y345" s="60">
        <v>0</v>
      </c>
      <c r="Z345" s="60">
        <v>6</v>
      </c>
      <c r="AA345" s="31">
        <v>0</v>
      </c>
      <c r="AB345" s="31">
        <v>0</v>
      </c>
      <c r="AC345" s="60">
        <v>8</v>
      </c>
      <c r="AD345" s="60">
        <v>0</v>
      </c>
      <c r="AE345" s="60">
        <v>8</v>
      </c>
      <c r="AF345" s="31">
        <v>0</v>
      </c>
      <c r="AG345" s="60">
        <v>17</v>
      </c>
      <c r="AH345" s="60">
        <v>0</v>
      </c>
      <c r="AI345" s="60">
        <v>17</v>
      </c>
      <c r="AJ345" s="31">
        <v>0</v>
      </c>
      <c r="AK345" s="60">
        <v>41</v>
      </c>
      <c r="AL345" s="60">
        <v>0</v>
      </c>
      <c r="AM345" s="60">
        <v>41</v>
      </c>
      <c r="AN345" s="62">
        <v>0.375</v>
      </c>
      <c r="AO345" s="9" t="s">
        <v>412</v>
      </c>
      <c r="AP345" s="9" t="s">
        <v>407</v>
      </c>
      <c r="AQ345" s="9" t="s">
        <v>407</v>
      </c>
      <c r="AR345" s="48" t="s">
        <v>411</v>
      </c>
      <c r="AS345" s="9" t="s">
        <v>407</v>
      </c>
      <c r="AT345" s="9" t="s">
        <v>407</v>
      </c>
    </row>
    <row r="346" spans="1:46" ht="12.75" customHeight="1" x14ac:dyDescent="0.15">
      <c r="A346" s="9" t="s">
        <v>316</v>
      </c>
      <c r="B346" s="9" t="s">
        <v>321</v>
      </c>
      <c r="C346" s="31">
        <v>0.625</v>
      </c>
      <c r="D346" s="45">
        <v>8</v>
      </c>
      <c r="E346" s="46">
        <v>2018</v>
      </c>
      <c r="F346" s="46">
        <v>2014</v>
      </c>
      <c r="G346" s="46" t="s">
        <v>403</v>
      </c>
      <c r="H346" s="9" t="s">
        <v>404</v>
      </c>
      <c r="I346" s="9" t="s">
        <v>405</v>
      </c>
      <c r="J346" s="9" t="s">
        <v>144</v>
      </c>
      <c r="K346" s="29" t="s">
        <v>321</v>
      </c>
      <c r="L346" s="60">
        <v>1555</v>
      </c>
      <c r="M346" s="60">
        <v>78</v>
      </c>
      <c r="N346" s="60">
        <v>78</v>
      </c>
      <c r="O346" s="60">
        <v>0</v>
      </c>
      <c r="P346" s="60">
        <v>1477</v>
      </c>
      <c r="Q346" s="31">
        <v>5.0160771704180061E-2</v>
      </c>
      <c r="R346" s="61">
        <v>778</v>
      </c>
      <c r="S346" s="61">
        <v>0</v>
      </c>
      <c r="T346" s="60">
        <v>1059</v>
      </c>
      <c r="U346" s="60">
        <v>51</v>
      </c>
      <c r="V346" s="60">
        <v>51</v>
      </c>
      <c r="W346" s="60">
        <v>0</v>
      </c>
      <c r="X346" s="60">
        <v>1008</v>
      </c>
      <c r="Y346" s="60">
        <v>51</v>
      </c>
      <c r="Z346" s="60">
        <v>1008</v>
      </c>
      <c r="AA346" s="31">
        <v>4.8158640226628892E-2</v>
      </c>
      <c r="AB346" s="31">
        <v>4.8158640226628892E-2</v>
      </c>
      <c r="AC346" s="60">
        <v>1212</v>
      </c>
      <c r="AD346" s="60">
        <v>0</v>
      </c>
      <c r="AE346" s="60">
        <v>1212</v>
      </c>
      <c r="AF346" s="31">
        <v>0</v>
      </c>
      <c r="AG346" s="60">
        <v>2945</v>
      </c>
      <c r="AH346" s="60">
        <v>88</v>
      </c>
      <c r="AI346" s="60">
        <v>2857</v>
      </c>
      <c r="AJ346" s="31">
        <v>2.9881154499151102E-2</v>
      </c>
      <c r="AK346" s="60">
        <v>6771</v>
      </c>
      <c r="AL346" s="60">
        <v>217</v>
      </c>
      <c r="AM346" s="60">
        <v>6554</v>
      </c>
      <c r="AN346" s="62">
        <v>0.5</v>
      </c>
      <c r="AO346" s="9" t="s">
        <v>412</v>
      </c>
      <c r="AP346" s="9" t="s">
        <v>407</v>
      </c>
      <c r="AQ346" s="9" t="s">
        <v>407</v>
      </c>
      <c r="AR346" s="48" t="s">
        <v>411</v>
      </c>
      <c r="AS346" s="9" t="s">
        <v>407</v>
      </c>
      <c r="AT346" s="9" t="s">
        <v>407</v>
      </c>
    </row>
    <row r="347" spans="1:46" ht="12.75" customHeight="1" x14ac:dyDescent="0.15">
      <c r="A347" s="9" t="s">
        <v>449</v>
      </c>
      <c r="B347" s="9" t="s">
        <v>495</v>
      </c>
      <c r="C347" s="31">
        <v>0.5</v>
      </c>
      <c r="D347" s="45">
        <v>8</v>
      </c>
      <c r="E347" s="46">
        <v>2019</v>
      </c>
      <c r="F347" s="46">
        <v>2015</v>
      </c>
      <c r="G347" s="46">
        <v>2022</v>
      </c>
      <c r="H347" s="9" t="s">
        <v>413</v>
      </c>
      <c r="I347" s="9" t="s">
        <v>414</v>
      </c>
      <c r="J347" s="9" t="s">
        <v>67</v>
      </c>
      <c r="K347" s="49" t="s">
        <v>495</v>
      </c>
      <c r="L347" s="60">
        <v>121</v>
      </c>
      <c r="M347" s="60">
        <v>0</v>
      </c>
      <c r="N347" s="60">
        <v>0</v>
      </c>
      <c r="O347" s="60">
        <v>0</v>
      </c>
      <c r="P347" s="60">
        <v>121</v>
      </c>
      <c r="Q347" s="31">
        <v>0</v>
      </c>
      <c r="R347" s="61">
        <v>61</v>
      </c>
      <c r="S347" s="61">
        <v>0</v>
      </c>
      <c r="T347" s="60">
        <v>68</v>
      </c>
      <c r="U347" s="60">
        <v>0</v>
      </c>
      <c r="V347" s="60">
        <v>0</v>
      </c>
      <c r="W347" s="60">
        <v>0</v>
      </c>
      <c r="X347" s="60">
        <v>68</v>
      </c>
      <c r="Y347" s="60">
        <v>0</v>
      </c>
      <c r="Z347" s="60">
        <v>68</v>
      </c>
      <c r="AA347" s="31">
        <v>0</v>
      </c>
      <c r="AB347" s="31">
        <v>0</v>
      </c>
      <c r="AC347" s="60">
        <v>70</v>
      </c>
      <c r="AD347" s="60">
        <v>6</v>
      </c>
      <c r="AE347" s="60">
        <v>64</v>
      </c>
      <c r="AF347" s="31">
        <v>8.5714285714285715E-2</v>
      </c>
      <c r="AG347" s="60">
        <v>154</v>
      </c>
      <c r="AH347" s="60">
        <v>50</v>
      </c>
      <c r="AI347" s="60">
        <v>104</v>
      </c>
      <c r="AJ347" s="31">
        <v>0.32467532467532467</v>
      </c>
      <c r="AK347" s="60">
        <v>413</v>
      </c>
      <c r="AL347" s="60">
        <v>56</v>
      </c>
      <c r="AM347" s="60">
        <v>357</v>
      </c>
      <c r="AN347" s="62">
        <v>0.5</v>
      </c>
      <c r="AO347" s="9" t="s">
        <v>412</v>
      </c>
      <c r="AP347" s="9" t="s">
        <v>407</v>
      </c>
      <c r="AQ347" s="9" t="s">
        <v>407</v>
      </c>
      <c r="AR347" s="48" t="s">
        <v>411</v>
      </c>
      <c r="AS347" s="9" t="s">
        <v>407</v>
      </c>
      <c r="AT347" s="9" t="s">
        <v>407</v>
      </c>
    </row>
    <row r="348" spans="1:46" ht="12.75" customHeight="1" x14ac:dyDescent="0.15">
      <c r="A348" s="9" t="s">
        <v>316</v>
      </c>
      <c r="B348" s="9" t="s">
        <v>322</v>
      </c>
      <c r="C348" s="31">
        <v>0.625</v>
      </c>
      <c r="D348" s="45">
        <v>8</v>
      </c>
      <c r="E348" s="46">
        <v>2018</v>
      </c>
      <c r="F348" s="46">
        <v>2014</v>
      </c>
      <c r="G348" s="46" t="s">
        <v>403</v>
      </c>
      <c r="H348" s="9" t="s">
        <v>404</v>
      </c>
      <c r="I348" s="9" t="s">
        <v>405</v>
      </c>
      <c r="J348" s="9" t="s">
        <v>144</v>
      </c>
      <c r="K348" s="29" t="s">
        <v>322</v>
      </c>
      <c r="L348" s="60">
        <v>192</v>
      </c>
      <c r="M348" s="60">
        <v>53</v>
      </c>
      <c r="N348" s="60">
        <v>53</v>
      </c>
      <c r="O348" s="60">
        <v>0</v>
      </c>
      <c r="P348" s="60">
        <v>139</v>
      </c>
      <c r="Q348" s="31">
        <v>0.27604166666666669</v>
      </c>
      <c r="R348" s="61">
        <v>96</v>
      </c>
      <c r="S348" s="61">
        <v>0</v>
      </c>
      <c r="T348" s="60">
        <v>128</v>
      </c>
      <c r="U348" s="60">
        <v>18</v>
      </c>
      <c r="V348" s="60">
        <v>18</v>
      </c>
      <c r="W348" s="60">
        <v>0</v>
      </c>
      <c r="X348" s="60">
        <v>110</v>
      </c>
      <c r="Y348" s="60">
        <v>18</v>
      </c>
      <c r="Z348" s="60">
        <v>110</v>
      </c>
      <c r="AA348" s="31">
        <v>0.140625</v>
      </c>
      <c r="AB348" s="31">
        <v>0.140625</v>
      </c>
      <c r="AC348" s="60">
        <v>142</v>
      </c>
      <c r="AD348" s="60">
        <v>66</v>
      </c>
      <c r="AE348" s="60">
        <v>76</v>
      </c>
      <c r="AF348" s="31">
        <v>0.46478873239436619</v>
      </c>
      <c r="AG348" s="60">
        <v>308</v>
      </c>
      <c r="AH348" s="60">
        <v>1396</v>
      </c>
      <c r="AI348" s="60">
        <v>0</v>
      </c>
      <c r="AJ348" s="31">
        <v>4.5324675324675328</v>
      </c>
      <c r="AK348" s="60">
        <v>770</v>
      </c>
      <c r="AL348" s="60">
        <v>1533</v>
      </c>
      <c r="AM348" s="60">
        <v>325</v>
      </c>
      <c r="AN348" s="62">
        <v>0.5</v>
      </c>
      <c r="AO348" s="9" t="s">
        <v>407</v>
      </c>
      <c r="AP348" s="9" t="s">
        <v>412</v>
      </c>
      <c r="AQ348" s="9" t="s">
        <v>407</v>
      </c>
      <c r="AR348" s="48" t="s">
        <v>411</v>
      </c>
      <c r="AS348" s="9" t="s">
        <v>407</v>
      </c>
      <c r="AT348" s="9" t="s">
        <v>412</v>
      </c>
    </row>
    <row r="349" spans="1:46" ht="12.75" customHeight="1" x14ac:dyDescent="0.15">
      <c r="A349" s="9" t="s">
        <v>449</v>
      </c>
      <c r="B349" s="9" t="s">
        <v>496</v>
      </c>
      <c r="C349" s="31">
        <v>0.5</v>
      </c>
      <c r="D349" s="45">
        <v>8</v>
      </c>
      <c r="E349" s="46">
        <v>2019</v>
      </c>
      <c r="F349" s="46">
        <v>2015</v>
      </c>
      <c r="G349" s="46">
        <v>2022</v>
      </c>
      <c r="H349" s="9" t="s">
        <v>413</v>
      </c>
      <c r="I349" s="9" t="s">
        <v>414</v>
      </c>
      <c r="J349" s="9" t="s">
        <v>67</v>
      </c>
      <c r="K349" s="49" t="s">
        <v>496</v>
      </c>
      <c r="L349" s="60">
        <v>21</v>
      </c>
      <c r="M349" s="60">
        <v>4</v>
      </c>
      <c r="N349" s="60">
        <v>0</v>
      </c>
      <c r="O349" s="60">
        <v>4</v>
      </c>
      <c r="P349" s="60">
        <v>17</v>
      </c>
      <c r="Q349" s="31">
        <v>0.19047619047619047</v>
      </c>
      <c r="R349" s="61">
        <v>11</v>
      </c>
      <c r="S349" s="61">
        <v>0</v>
      </c>
      <c r="T349" s="60">
        <v>15</v>
      </c>
      <c r="U349" s="60">
        <v>1</v>
      </c>
      <c r="V349" s="60">
        <v>0</v>
      </c>
      <c r="W349" s="60">
        <v>1</v>
      </c>
      <c r="X349" s="60">
        <v>14</v>
      </c>
      <c r="Y349" s="60">
        <v>1</v>
      </c>
      <c r="Z349" s="60">
        <v>14</v>
      </c>
      <c r="AA349" s="31">
        <v>6.6666666666666666E-2</v>
      </c>
      <c r="AB349" s="31">
        <v>6.6666666666666666E-2</v>
      </c>
      <c r="AC349" s="60">
        <v>15</v>
      </c>
      <c r="AD349" s="60">
        <v>4</v>
      </c>
      <c r="AE349" s="60">
        <v>11</v>
      </c>
      <c r="AF349" s="31">
        <v>0.26666666666666666</v>
      </c>
      <c r="AG349" s="60">
        <v>13</v>
      </c>
      <c r="AH349" s="60">
        <v>24</v>
      </c>
      <c r="AI349" s="60">
        <v>0</v>
      </c>
      <c r="AJ349" s="31">
        <v>1.8461538461538463</v>
      </c>
      <c r="AK349" s="60">
        <v>64</v>
      </c>
      <c r="AL349" s="60">
        <v>33</v>
      </c>
      <c r="AM349" s="60">
        <v>42</v>
      </c>
      <c r="AN349" s="62">
        <v>0.5</v>
      </c>
      <c r="AO349" s="9" t="s">
        <v>407</v>
      </c>
      <c r="AP349" s="9" t="s">
        <v>412</v>
      </c>
      <c r="AQ349" s="9" t="s">
        <v>407</v>
      </c>
      <c r="AR349" s="48" t="s">
        <v>411</v>
      </c>
      <c r="AS349" s="9" t="s">
        <v>407</v>
      </c>
      <c r="AT349" s="9" t="s">
        <v>412</v>
      </c>
    </row>
    <row r="350" spans="1:46" ht="12.75" customHeight="1" x14ac:dyDescent="0.15">
      <c r="A350" s="9" t="s">
        <v>449</v>
      </c>
      <c r="B350" s="9" t="s">
        <v>497</v>
      </c>
      <c r="C350" s="31">
        <v>0.5</v>
      </c>
      <c r="D350" s="45">
        <v>8</v>
      </c>
      <c r="E350" s="46">
        <v>2019</v>
      </c>
      <c r="F350" s="46">
        <v>2015</v>
      </c>
      <c r="G350" s="46">
        <v>2022</v>
      </c>
      <c r="H350" s="9" t="s">
        <v>413</v>
      </c>
      <c r="I350" s="9" t="s">
        <v>414</v>
      </c>
      <c r="J350" s="9" t="s">
        <v>67</v>
      </c>
      <c r="K350" s="49" t="s">
        <v>497</v>
      </c>
      <c r="L350" s="60">
        <v>706</v>
      </c>
      <c r="M350" s="60">
        <v>7</v>
      </c>
      <c r="N350" s="60">
        <v>7</v>
      </c>
      <c r="O350" s="60">
        <v>0</v>
      </c>
      <c r="P350" s="60">
        <v>699</v>
      </c>
      <c r="Q350" s="31">
        <v>9.9150141643059488E-3</v>
      </c>
      <c r="R350" s="61">
        <v>353</v>
      </c>
      <c r="S350" s="61">
        <v>0</v>
      </c>
      <c r="T350" s="60">
        <v>429</v>
      </c>
      <c r="U350" s="60">
        <v>112</v>
      </c>
      <c r="V350" s="60">
        <v>71</v>
      </c>
      <c r="W350" s="60">
        <v>41</v>
      </c>
      <c r="X350" s="60">
        <v>317</v>
      </c>
      <c r="Y350" s="60">
        <v>112</v>
      </c>
      <c r="Z350" s="60">
        <v>317</v>
      </c>
      <c r="AA350" s="31">
        <v>0.26107226107226106</v>
      </c>
      <c r="AB350" s="31">
        <v>0.26107226107226106</v>
      </c>
      <c r="AC350" s="60">
        <v>502</v>
      </c>
      <c r="AD350" s="60">
        <v>0</v>
      </c>
      <c r="AE350" s="60">
        <v>502</v>
      </c>
      <c r="AF350" s="31">
        <v>0</v>
      </c>
      <c r="AG350" s="60">
        <v>1152</v>
      </c>
      <c r="AH350" s="60">
        <v>1722</v>
      </c>
      <c r="AI350" s="60">
        <v>0</v>
      </c>
      <c r="AJ350" s="31">
        <v>1.4947916666666667</v>
      </c>
      <c r="AK350" s="60">
        <v>2789</v>
      </c>
      <c r="AL350" s="60">
        <v>1841</v>
      </c>
      <c r="AM350" s="60">
        <v>1518</v>
      </c>
      <c r="AN350" s="62">
        <v>0.5</v>
      </c>
      <c r="AO350" s="9" t="s">
        <v>407</v>
      </c>
      <c r="AP350" s="9" t="s">
        <v>412</v>
      </c>
      <c r="AQ350" s="9" t="s">
        <v>407</v>
      </c>
      <c r="AR350" s="48" t="s">
        <v>411</v>
      </c>
      <c r="AS350" s="9" t="s">
        <v>407</v>
      </c>
      <c r="AT350" s="9" t="s">
        <v>412</v>
      </c>
    </row>
    <row r="351" spans="1:46" ht="12.75" customHeight="1" x14ac:dyDescent="0.15">
      <c r="A351" s="9" t="s">
        <v>441</v>
      </c>
      <c r="B351" s="9" t="s">
        <v>1290</v>
      </c>
      <c r="C351" s="31">
        <v>1</v>
      </c>
      <c r="D351" s="45">
        <v>5</v>
      </c>
      <c r="E351" s="46">
        <v>2017</v>
      </c>
      <c r="F351" s="46">
        <v>2014</v>
      </c>
      <c r="G351" s="46">
        <v>2018</v>
      </c>
      <c r="H351" s="9" t="s">
        <v>422</v>
      </c>
      <c r="I351" s="9" t="s">
        <v>423</v>
      </c>
      <c r="J351" s="9" t="s">
        <v>83</v>
      </c>
      <c r="K351" s="49" t="s">
        <v>1290</v>
      </c>
      <c r="L351" s="60">
        <v>38</v>
      </c>
      <c r="M351" s="60">
        <v>0</v>
      </c>
      <c r="N351" s="60">
        <v>0</v>
      </c>
      <c r="O351" s="60">
        <v>0</v>
      </c>
      <c r="P351" s="60">
        <v>38</v>
      </c>
      <c r="Q351" s="31">
        <v>0</v>
      </c>
      <c r="R351" s="61">
        <v>38</v>
      </c>
      <c r="S351" s="61">
        <v>0</v>
      </c>
      <c r="T351" s="60">
        <v>24</v>
      </c>
      <c r="U351" s="60">
        <v>12</v>
      </c>
      <c r="V351" s="60">
        <v>12</v>
      </c>
      <c r="W351" s="60">
        <v>0</v>
      </c>
      <c r="X351" s="60">
        <v>12</v>
      </c>
      <c r="Y351" s="60">
        <v>12</v>
      </c>
      <c r="Z351" s="60">
        <v>12</v>
      </c>
      <c r="AA351" s="31">
        <v>0.5</v>
      </c>
      <c r="AB351" s="31">
        <v>0.5</v>
      </c>
      <c r="AC351" s="60">
        <v>27</v>
      </c>
      <c r="AD351" s="60">
        <v>0</v>
      </c>
      <c r="AE351" s="60">
        <v>27</v>
      </c>
      <c r="AF351" s="31">
        <v>0</v>
      </c>
      <c r="AG351" s="60">
        <v>64</v>
      </c>
      <c r="AH351" s="60">
        <v>253</v>
      </c>
      <c r="AI351" s="60">
        <v>0</v>
      </c>
      <c r="AJ351" s="31">
        <v>3.953125</v>
      </c>
      <c r="AK351" s="60">
        <v>153</v>
      </c>
      <c r="AL351" s="60">
        <v>265</v>
      </c>
      <c r="AM351" s="60">
        <v>77</v>
      </c>
      <c r="AN351" s="62">
        <v>1</v>
      </c>
      <c r="AO351" s="9" t="s">
        <v>407</v>
      </c>
      <c r="AP351" s="9" t="s">
        <v>412</v>
      </c>
      <c r="AQ351" s="9" t="s">
        <v>407</v>
      </c>
      <c r="AR351" s="48" t="s">
        <v>411</v>
      </c>
      <c r="AS351" s="9" t="s">
        <v>407</v>
      </c>
      <c r="AT351" s="9" t="s">
        <v>412</v>
      </c>
    </row>
    <row r="352" spans="1:46" ht="12.75" customHeight="1" x14ac:dyDescent="0.15">
      <c r="A352" s="9" t="s">
        <v>449</v>
      </c>
      <c r="B352" s="9" t="s">
        <v>499</v>
      </c>
      <c r="C352" s="31">
        <v>0.5</v>
      </c>
      <c r="D352" s="45">
        <v>8</v>
      </c>
      <c r="E352" s="46">
        <v>2019</v>
      </c>
      <c r="F352" s="46">
        <v>2015</v>
      </c>
      <c r="G352" s="46">
        <v>2022</v>
      </c>
      <c r="H352" s="9" t="s">
        <v>413</v>
      </c>
      <c r="I352" s="9" t="s">
        <v>414</v>
      </c>
      <c r="J352" s="9" t="s">
        <v>67</v>
      </c>
      <c r="K352" s="49" t="s">
        <v>499</v>
      </c>
      <c r="L352" s="60">
        <v>358</v>
      </c>
      <c r="M352" s="60">
        <v>0</v>
      </c>
      <c r="N352" s="60">
        <v>0</v>
      </c>
      <c r="O352" s="60">
        <v>0</v>
      </c>
      <c r="P352" s="60">
        <v>358</v>
      </c>
      <c r="Q352" s="31">
        <v>0</v>
      </c>
      <c r="R352" s="61">
        <v>179</v>
      </c>
      <c r="S352" s="61">
        <v>0</v>
      </c>
      <c r="T352" s="60">
        <v>161</v>
      </c>
      <c r="U352" s="60">
        <v>24</v>
      </c>
      <c r="V352" s="60">
        <v>18</v>
      </c>
      <c r="W352" s="60">
        <v>6</v>
      </c>
      <c r="X352" s="60">
        <v>137</v>
      </c>
      <c r="Y352" s="60">
        <v>24</v>
      </c>
      <c r="Z352" s="60">
        <v>137</v>
      </c>
      <c r="AA352" s="31">
        <v>0.14906832298136646</v>
      </c>
      <c r="AB352" s="31">
        <v>0.14906832298136646</v>
      </c>
      <c r="AC352" s="60">
        <v>205</v>
      </c>
      <c r="AD352" s="60">
        <v>42</v>
      </c>
      <c r="AE352" s="60">
        <v>163</v>
      </c>
      <c r="AF352" s="31">
        <v>0.20487804878048779</v>
      </c>
      <c r="AG352" s="60">
        <v>431</v>
      </c>
      <c r="AH352" s="60">
        <v>53</v>
      </c>
      <c r="AI352" s="60">
        <v>378</v>
      </c>
      <c r="AJ352" s="31">
        <v>0.12296983758700696</v>
      </c>
      <c r="AK352" s="60">
        <v>1155</v>
      </c>
      <c r="AL352" s="60">
        <v>119</v>
      </c>
      <c r="AM352" s="60">
        <v>1036</v>
      </c>
      <c r="AN352" s="62">
        <v>0.5</v>
      </c>
      <c r="AO352" s="9" t="s">
        <v>412</v>
      </c>
      <c r="AP352" s="9" t="s">
        <v>407</v>
      </c>
      <c r="AQ352" s="9" t="s">
        <v>407</v>
      </c>
      <c r="AR352" s="48" t="s">
        <v>411</v>
      </c>
      <c r="AS352" s="9" t="s">
        <v>407</v>
      </c>
      <c r="AT352" s="9" t="s">
        <v>407</v>
      </c>
    </row>
    <row r="353" spans="1:46" ht="12.75" customHeight="1" x14ac:dyDescent="0.15">
      <c r="A353" s="9" t="s">
        <v>316</v>
      </c>
      <c r="B353" s="9" t="s">
        <v>323</v>
      </c>
      <c r="C353" s="31">
        <v>0.625</v>
      </c>
      <c r="D353" s="45">
        <v>8</v>
      </c>
      <c r="E353" s="46">
        <v>2018</v>
      </c>
      <c r="F353" s="46">
        <v>2014</v>
      </c>
      <c r="G353" s="46" t="s">
        <v>403</v>
      </c>
      <c r="H353" s="9" t="s">
        <v>404</v>
      </c>
      <c r="I353" s="9" t="s">
        <v>405</v>
      </c>
      <c r="J353" s="9" t="s">
        <v>144</v>
      </c>
      <c r="K353" s="29" t="s">
        <v>323</v>
      </c>
      <c r="L353" s="60">
        <v>946</v>
      </c>
      <c r="M353" s="60">
        <v>43</v>
      </c>
      <c r="N353" s="60">
        <v>0</v>
      </c>
      <c r="O353" s="60">
        <v>43</v>
      </c>
      <c r="P353" s="60">
        <v>903</v>
      </c>
      <c r="Q353" s="31">
        <v>4.5454545454545456E-2</v>
      </c>
      <c r="R353" s="61">
        <v>473</v>
      </c>
      <c r="S353" s="61">
        <v>0</v>
      </c>
      <c r="T353" s="60">
        <v>661</v>
      </c>
      <c r="U353" s="60">
        <v>0</v>
      </c>
      <c r="V353" s="60">
        <v>0</v>
      </c>
      <c r="W353" s="60">
        <v>0</v>
      </c>
      <c r="X353" s="60">
        <v>661</v>
      </c>
      <c r="Y353" s="60">
        <v>0</v>
      </c>
      <c r="Z353" s="60">
        <v>661</v>
      </c>
      <c r="AA353" s="31">
        <v>0</v>
      </c>
      <c r="AB353" s="31">
        <v>0</v>
      </c>
      <c r="AC353" s="60">
        <v>772</v>
      </c>
      <c r="AD353" s="60">
        <v>0</v>
      </c>
      <c r="AE353" s="60">
        <v>772</v>
      </c>
      <c r="AF353" s="31">
        <v>0</v>
      </c>
      <c r="AG353" s="60">
        <v>1817</v>
      </c>
      <c r="AH353" s="60">
        <v>0</v>
      </c>
      <c r="AI353" s="60">
        <v>1817</v>
      </c>
      <c r="AJ353" s="31">
        <v>0</v>
      </c>
      <c r="AK353" s="60">
        <v>4196</v>
      </c>
      <c r="AL353" s="60">
        <v>43</v>
      </c>
      <c r="AM353" s="60">
        <v>4153</v>
      </c>
      <c r="AN353" s="62">
        <v>0.5</v>
      </c>
      <c r="AO353" s="9" t="s">
        <v>412</v>
      </c>
      <c r="AP353" s="9" t="s">
        <v>407</v>
      </c>
      <c r="AQ353" s="9" t="s">
        <v>407</v>
      </c>
      <c r="AR353" s="48" t="s">
        <v>411</v>
      </c>
      <c r="AS353" s="9" t="s">
        <v>407</v>
      </c>
      <c r="AT353" s="9" t="s">
        <v>407</v>
      </c>
    </row>
    <row r="354" spans="1:46" ht="12.75" customHeight="1" x14ac:dyDescent="0.15">
      <c r="A354" s="9" t="s">
        <v>316</v>
      </c>
      <c r="B354" s="9" t="s">
        <v>324</v>
      </c>
      <c r="C354" s="31">
        <v>0.625</v>
      </c>
      <c r="D354" s="45">
        <v>8</v>
      </c>
      <c r="E354" s="46">
        <v>2018</v>
      </c>
      <c r="F354" s="46">
        <v>2014</v>
      </c>
      <c r="G354" s="46" t="s">
        <v>403</v>
      </c>
      <c r="H354" s="9" t="s">
        <v>404</v>
      </c>
      <c r="I354" s="9" t="s">
        <v>405</v>
      </c>
      <c r="J354" s="9" t="s">
        <v>144</v>
      </c>
      <c r="K354" s="29" t="s">
        <v>324</v>
      </c>
      <c r="L354" s="60">
        <v>374</v>
      </c>
      <c r="M354" s="60">
        <v>0</v>
      </c>
      <c r="N354" s="60">
        <v>0</v>
      </c>
      <c r="O354" s="60">
        <v>0</v>
      </c>
      <c r="P354" s="60">
        <v>374</v>
      </c>
      <c r="Q354" s="31">
        <v>0</v>
      </c>
      <c r="R354" s="61">
        <v>187</v>
      </c>
      <c r="S354" s="61">
        <v>0</v>
      </c>
      <c r="T354" s="60">
        <v>250</v>
      </c>
      <c r="U354" s="60">
        <v>0</v>
      </c>
      <c r="V354" s="60">
        <v>0</v>
      </c>
      <c r="W354" s="60">
        <v>0</v>
      </c>
      <c r="X354" s="60">
        <v>250</v>
      </c>
      <c r="Y354" s="60">
        <v>0</v>
      </c>
      <c r="Z354" s="60">
        <v>250</v>
      </c>
      <c r="AA354" s="31">
        <v>0</v>
      </c>
      <c r="AB354" s="31">
        <v>0</v>
      </c>
      <c r="AC354" s="60">
        <v>274</v>
      </c>
      <c r="AD354" s="60">
        <v>0</v>
      </c>
      <c r="AE354" s="60">
        <v>274</v>
      </c>
      <c r="AF354" s="31">
        <v>0</v>
      </c>
      <c r="AG354" s="60">
        <v>565</v>
      </c>
      <c r="AH354" s="60">
        <v>1483</v>
      </c>
      <c r="AI354" s="60">
        <v>0</v>
      </c>
      <c r="AJ354" s="31">
        <v>2.6247787610619469</v>
      </c>
      <c r="AK354" s="60">
        <v>1463</v>
      </c>
      <c r="AL354" s="60">
        <v>1483</v>
      </c>
      <c r="AM354" s="60">
        <v>898</v>
      </c>
      <c r="AN354" s="62">
        <v>0.5</v>
      </c>
      <c r="AO354" s="9" t="s">
        <v>407</v>
      </c>
      <c r="AP354" s="9" t="s">
        <v>412</v>
      </c>
      <c r="AQ354" s="9" t="s">
        <v>407</v>
      </c>
      <c r="AR354" s="48" t="s">
        <v>411</v>
      </c>
      <c r="AS354" s="9" t="s">
        <v>407</v>
      </c>
      <c r="AT354" s="9" t="s">
        <v>412</v>
      </c>
    </row>
    <row r="355" spans="1:46" ht="12.75" customHeight="1" x14ac:dyDescent="0.15">
      <c r="A355" s="9" t="s">
        <v>316</v>
      </c>
      <c r="B355" s="9" t="s">
        <v>325</v>
      </c>
      <c r="C355" s="31">
        <v>0.625</v>
      </c>
      <c r="D355" s="45">
        <v>8</v>
      </c>
      <c r="E355" s="46">
        <v>2018</v>
      </c>
      <c r="F355" s="46">
        <v>2014</v>
      </c>
      <c r="G355" s="46" t="s">
        <v>403</v>
      </c>
      <c r="H355" s="9" t="s">
        <v>404</v>
      </c>
      <c r="I355" s="9" t="s">
        <v>405</v>
      </c>
      <c r="J355" s="9" t="s">
        <v>144</v>
      </c>
      <c r="K355" s="49" t="s">
        <v>325</v>
      </c>
      <c r="L355" s="60">
        <v>134</v>
      </c>
      <c r="M355" s="60">
        <v>0</v>
      </c>
      <c r="N355" s="60">
        <v>0</v>
      </c>
      <c r="O355" s="60">
        <v>0</v>
      </c>
      <c r="P355" s="60">
        <v>134</v>
      </c>
      <c r="Q355" s="31">
        <v>0</v>
      </c>
      <c r="R355" s="61">
        <v>67</v>
      </c>
      <c r="S355" s="61">
        <v>0</v>
      </c>
      <c r="T355" s="60">
        <v>96</v>
      </c>
      <c r="U355" s="60">
        <v>46</v>
      </c>
      <c r="V355" s="60">
        <v>41</v>
      </c>
      <c r="W355" s="60">
        <v>5</v>
      </c>
      <c r="X355" s="60">
        <v>50</v>
      </c>
      <c r="Y355" s="60">
        <v>46</v>
      </c>
      <c r="Z355" s="60">
        <v>50</v>
      </c>
      <c r="AA355" s="31">
        <v>0.47916666666666669</v>
      </c>
      <c r="AB355" s="31">
        <v>0.47916666666666669</v>
      </c>
      <c r="AC355" s="60">
        <v>112</v>
      </c>
      <c r="AD355" s="60">
        <v>217</v>
      </c>
      <c r="AE355" s="60">
        <v>0</v>
      </c>
      <c r="AF355" s="31">
        <v>1.9375</v>
      </c>
      <c r="AG355" s="60">
        <v>262</v>
      </c>
      <c r="AH355" s="60">
        <v>69</v>
      </c>
      <c r="AI355" s="60">
        <v>193</v>
      </c>
      <c r="AJ355" s="31">
        <v>0.26335877862595419</v>
      </c>
      <c r="AK355" s="60">
        <v>604</v>
      </c>
      <c r="AL355" s="60">
        <v>332</v>
      </c>
      <c r="AM355" s="60">
        <v>377</v>
      </c>
      <c r="AN355" s="62">
        <v>0.5</v>
      </c>
      <c r="AO355" s="9" t="s">
        <v>412</v>
      </c>
      <c r="AP355" s="9" t="s">
        <v>407</v>
      </c>
      <c r="AQ355" s="9" t="s">
        <v>407</v>
      </c>
      <c r="AR355" s="48" t="s">
        <v>411</v>
      </c>
      <c r="AS355" s="9" t="s">
        <v>407</v>
      </c>
      <c r="AT355" s="9" t="s">
        <v>407</v>
      </c>
    </row>
    <row r="356" spans="1:46" ht="12.75" customHeight="1" x14ac:dyDescent="0.15">
      <c r="A356" s="9" t="s">
        <v>449</v>
      </c>
      <c r="B356" s="9" t="s">
        <v>501</v>
      </c>
      <c r="C356" s="31">
        <v>0.5</v>
      </c>
      <c r="D356" s="45">
        <v>8</v>
      </c>
      <c r="E356" s="46">
        <v>2019</v>
      </c>
      <c r="F356" s="46">
        <v>2015</v>
      </c>
      <c r="G356" s="46">
        <v>2022</v>
      </c>
      <c r="H356" s="9" t="s">
        <v>413</v>
      </c>
      <c r="I356" s="9" t="s">
        <v>414</v>
      </c>
      <c r="J356" s="9" t="s">
        <v>67</v>
      </c>
      <c r="K356" s="49" t="s">
        <v>501</v>
      </c>
      <c r="L356" s="60">
        <v>195</v>
      </c>
      <c r="M356" s="60">
        <v>5</v>
      </c>
      <c r="N356" s="60">
        <v>5</v>
      </c>
      <c r="O356" s="60">
        <v>0</v>
      </c>
      <c r="P356" s="60">
        <v>190</v>
      </c>
      <c r="Q356" s="31">
        <v>2.564102564102564E-2</v>
      </c>
      <c r="R356" s="61">
        <v>98</v>
      </c>
      <c r="S356" s="61">
        <v>0</v>
      </c>
      <c r="T356" s="60">
        <v>107</v>
      </c>
      <c r="U356" s="60">
        <v>13</v>
      </c>
      <c r="V356" s="60">
        <v>13</v>
      </c>
      <c r="W356" s="60">
        <v>0</v>
      </c>
      <c r="X356" s="60">
        <v>94</v>
      </c>
      <c r="Y356" s="60">
        <v>13</v>
      </c>
      <c r="Z356" s="60">
        <v>94</v>
      </c>
      <c r="AA356" s="31">
        <v>0.12149532710280374</v>
      </c>
      <c r="AB356" s="31">
        <v>0.12149532710280374</v>
      </c>
      <c r="AC356" s="60">
        <v>111</v>
      </c>
      <c r="AD356" s="60">
        <v>11</v>
      </c>
      <c r="AE356" s="60">
        <v>100</v>
      </c>
      <c r="AF356" s="31">
        <v>9.90990990990991E-2</v>
      </c>
      <c r="AG356" s="60">
        <v>183</v>
      </c>
      <c r="AH356" s="60">
        <v>434</v>
      </c>
      <c r="AI356" s="60">
        <v>0</v>
      </c>
      <c r="AJ356" s="31">
        <v>2.3715846994535519</v>
      </c>
      <c r="AK356" s="60">
        <v>596</v>
      </c>
      <c r="AL356" s="60">
        <v>463</v>
      </c>
      <c r="AM356" s="60">
        <v>384</v>
      </c>
      <c r="AN356" s="62">
        <v>0.5</v>
      </c>
      <c r="AO356" s="9" t="s">
        <v>407</v>
      </c>
      <c r="AP356" s="9" t="s">
        <v>412</v>
      </c>
      <c r="AQ356" s="9" t="s">
        <v>407</v>
      </c>
      <c r="AR356" s="48" t="s">
        <v>411</v>
      </c>
      <c r="AS356" s="9" t="s">
        <v>407</v>
      </c>
      <c r="AT356" s="9" t="s">
        <v>412</v>
      </c>
    </row>
    <row r="357" spans="1:46" ht="12.75" customHeight="1" x14ac:dyDescent="0.15">
      <c r="A357" s="9" t="s">
        <v>449</v>
      </c>
      <c r="B357" s="9" t="s">
        <v>449</v>
      </c>
      <c r="C357" s="31">
        <v>0.5</v>
      </c>
      <c r="D357" s="45">
        <v>8</v>
      </c>
      <c r="E357" s="46">
        <v>2019</v>
      </c>
      <c r="F357" s="46">
        <v>2015</v>
      </c>
      <c r="G357" s="46">
        <v>2022</v>
      </c>
      <c r="H357" s="9" t="s">
        <v>413</v>
      </c>
      <c r="I357" s="9" t="s">
        <v>414</v>
      </c>
      <c r="J357" s="9" t="s">
        <v>67</v>
      </c>
      <c r="K357" s="49" t="s">
        <v>449</v>
      </c>
      <c r="L357" s="60">
        <v>859</v>
      </c>
      <c r="M357" s="60">
        <v>49</v>
      </c>
      <c r="N357" s="60">
        <v>49</v>
      </c>
      <c r="O357" s="60">
        <v>0</v>
      </c>
      <c r="P357" s="60">
        <v>810</v>
      </c>
      <c r="Q357" s="31">
        <v>5.7043073341094298E-2</v>
      </c>
      <c r="R357" s="61">
        <v>430</v>
      </c>
      <c r="S357" s="61">
        <v>0</v>
      </c>
      <c r="T357" s="60">
        <v>469</v>
      </c>
      <c r="U357" s="60">
        <v>47</v>
      </c>
      <c r="V357" s="60">
        <v>26</v>
      </c>
      <c r="W357" s="60">
        <v>21</v>
      </c>
      <c r="X357" s="60">
        <v>422</v>
      </c>
      <c r="Y357" s="60">
        <v>47</v>
      </c>
      <c r="Z357" s="60">
        <v>422</v>
      </c>
      <c r="AA357" s="31">
        <v>0.10021321961620469</v>
      </c>
      <c r="AB357" s="31">
        <v>0.10021321961620469</v>
      </c>
      <c r="AC357" s="60">
        <v>530</v>
      </c>
      <c r="AD357" s="60">
        <v>94</v>
      </c>
      <c r="AE357" s="60">
        <v>436</v>
      </c>
      <c r="AF357" s="31">
        <v>0.17735849056603772</v>
      </c>
      <c r="AG357" s="60">
        <v>1242</v>
      </c>
      <c r="AH357" s="60">
        <v>1138</v>
      </c>
      <c r="AI357" s="60">
        <v>104</v>
      </c>
      <c r="AJ357" s="31">
        <v>0.91626409017713362</v>
      </c>
      <c r="AK357" s="60">
        <v>3100</v>
      </c>
      <c r="AL357" s="60">
        <v>1328</v>
      </c>
      <c r="AM357" s="60">
        <v>1772</v>
      </c>
      <c r="AN357" s="62">
        <v>0.5</v>
      </c>
      <c r="AO357" s="9" t="s">
        <v>407</v>
      </c>
      <c r="AP357" s="9" t="s">
        <v>412</v>
      </c>
      <c r="AQ357" s="9" t="s">
        <v>407</v>
      </c>
      <c r="AR357" s="48" t="s">
        <v>411</v>
      </c>
      <c r="AS357" s="9" t="s">
        <v>407</v>
      </c>
      <c r="AT357" s="9" t="s">
        <v>412</v>
      </c>
    </row>
    <row r="358" spans="1:46" ht="12.75" customHeight="1" x14ac:dyDescent="0.15">
      <c r="A358" s="9" t="s">
        <v>314</v>
      </c>
      <c r="B358" s="9" t="s">
        <v>315</v>
      </c>
      <c r="C358" s="31">
        <v>1</v>
      </c>
      <c r="D358" s="45">
        <v>5</v>
      </c>
      <c r="E358" s="46">
        <v>2017</v>
      </c>
      <c r="F358" s="46">
        <v>2014</v>
      </c>
      <c r="G358" s="46">
        <v>2018</v>
      </c>
      <c r="H358" s="9" t="s">
        <v>422</v>
      </c>
      <c r="I358" s="9" t="s">
        <v>423</v>
      </c>
      <c r="J358" s="9" t="s">
        <v>83</v>
      </c>
      <c r="K358" s="49" t="s">
        <v>315</v>
      </c>
      <c r="L358" s="60">
        <v>12</v>
      </c>
      <c r="M358" s="60">
        <v>0</v>
      </c>
      <c r="N358" s="60">
        <v>0</v>
      </c>
      <c r="O358" s="60">
        <v>0</v>
      </c>
      <c r="P358" s="60">
        <v>12</v>
      </c>
      <c r="Q358" s="31">
        <v>0</v>
      </c>
      <c r="R358" s="61">
        <v>12</v>
      </c>
      <c r="S358" s="61">
        <v>0</v>
      </c>
      <c r="T358" s="60">
        <v>8</v>
      </c>
      <c r="U358" s="60">
        <v>0</v>
      </c>
      <c r="V358" s="60">
        <v>0</v>
      </c>
      <c r="W358" s="60">
        <v>0</v>
      </c>
      <c r="X358" s="60">
        <v>8</v>
      </c>
      <c r="Y358" s="60">
        <v>0</v>
      </c>
      <c r="Z358" s="60">
        <v>8</v>
      </c>
      <c r="AA358" s="31">
        <v>0</v>
      </c>
      <c r="AB358" s="31">
        <v>0</v>
      </c>
      <c r="AC358" s="60">
        <v>12</v>
      </c>
      <c r="AD358" s="60">
        <v>34</v>
      </c>
      <c r="AE358" s="60">
        <v>0</v>
      </c>
      <c r="AF358" s="31">
        <v>2.8333333333333335</v>
      </c>
      <c r="AG358" s="60">
        <v>25</v>
      </c>
      <c r="AH358" s="60">
        <v>100</v>
      </c>
      <c r="AI358" s="60">
        <v>0</v>
      </c>
      <c r="AJ358" s="31">
        <v>4</v>
      </c>
      <c r="AK358" s="60">
        <v>57</v>
      </c>
      <c r="AL358" s="60">
        <v>134</v>
      </c>
      <c r="AM358" s="60">
        <v>20</v>
      </c>
      <c r="AN358" s="62">
        <v>1</v>
      </c>
      <c r="AO358" s="9" t="s">
        <v>407</v>
      </c>
      <c r="AP358" s="9" t="s">
        <v>412</v>
      </c>
      <c r="AQ358" s="9" t="s">
        <v>407</v>
      </c>
      <c r="AR358" s="48" t="s">
        <v>411</v>
      </c>
      <c r="AS358" s="9" t="s">
        <v>407</v>
      </c>
      <c r="AT358" s="9" t="s">
        <v>412</v>
      </c>
    </row>
    <row r="359" spans="1:46" ht="12.75" customHeight="1" x14ac:dyDescent="0.15">
      <c r="A359" s="9" t="s">
        <v>85</v>
      </c>
      <c r="B359" s="9" t="s">
        <v>1291</v>
      </c>
      <c r="C359" s="31">
        <v>1</v>
      </c>
      <c r="D359" s="45">
        <v>5</v>
      </c>
      <c r="E359" s="46">
        <v>2017</v>
      </c>
      <c r="F359" s="46">
        <v>2014</v>
      </c>
      <c r="G359" s="46">
        <v>2018</v>
      </c>
      <c r="H359" s="9" t="s">
        <v>422</v>
      </c>
      <c r="I359" s="9" t="s">
        <v>423</v>
      </c>
      <c r="J359" s="9" t="s">
        <v>83</v>
      </c>
      <c r="K359" s="49" t="s">
        <v>1291</v>
      </c>
      <c r="L359" s="60">
        <v>1</v>
      </c>
      <c r="M359" s="60">
        <v>0</v>
      </c>
      <c r="N359" s="60">
        <v>0</v>
      </c>
      <c r="O359" s="60">
        <v>0</v>
      </c>
      <c r="P359" s="60">
        <v>1</v>
      </c>
      <c r="Q359" s="31">
        <v>0</v>
      </c>
      <c r="R359" s="61">
        <v>1</v>
      </c>
      <c r="S359" s="61">
        <v>0</v>
      </c>
      <c r="T359" s="60">
        <v>1</v>
      </c>
      <c r="U359" s="60">
        <v>0</v>
      </c>
      <c r="V359" s="60">
        <v>0</v>
      </c>
      <c r="W359" s="60">
        <v>0</v>
      </c>
      <c r="X359" s="60">
        <v>1</v>
      </c>
      <c r="Y359" s="60">
        <v>0</v>
      </c>
      <c r="Z359" s="60">
        <v>1</v>
      </c>
      <c r="AA359" s="31">
        <v>0</v>
      </c>
      <c r="AB359" s="31">
        <v>0</v>
      </c>
      <c r="AC359" s="60">
        <v>1</v>
      </c>
      <c r="AD359" s="60">
        <v>0</v>
      </c>
      <c r="AE359" s="60">
        <v>1</v>
      </c>
      <c r="AF359" s="31">
        <v>0</v>
      </c>
      <c r="AG359" s="60">
        <v>1</v>
      </c>
      <c r="AH359" s="60">
        <v>18</v>
      </c>
      <c r="AI359" s="60">
        <v>0</v>
      </c>
      <c r="AJ359" s="31">
        <v>18</v>
      </c>
      <c r="AK359" s="60">
        <v>4</v>
      </c>
      <c r="AL359" s="60">
        <v>18</v>
      </c>
      <c r="AM359" s="60">
        <v>3</v>
      </c>
      <c r="AN359" s="62">
        <v>1</v>
      </c>
      <c r="AO359" s="9" t="s">
        <v>412</v>
      </c>
      <c r="AP359" s="9" t="s">
        <v>407</v>
      </c>
      <c r="AQ359" s="9" t="s">
        <v>407</v>
      </c>
      <c r="AR359" s="48" t="s">
        <v>408</v>
      </c>
      <c r="AS359" s="9" t="s">
        <v>407</v>
      </c>
      <c r="AT359" s="9" t="s">
        <v>412</v>
      </c>
    </row>
    <row r="360" spans="1:46" ht="12.75" customHeight="1" x14ac:dyDescent="0.15">
      <c r="A360" s="9" t="s">
        <v>244</v>
      </c>
      <c r="B360" s="9" t="s">
        <v>247</v>
      </c>
      <c r="C360" s="31">
        <v>1</v>
      </c>
      <c r="D360" s="45">
        <v>5</v>
      </c>
      <c r="E360" s="46">
        <v>2017</v>
      </c>
      <c r="F360" s="46">
        <v>2014</v>
      </c>
      <c r="G360" s="46">
        <v>2018</v>
      </c>
      <c r="H360" s="9" t="s">
        <v>422</v>
      </c>
      <c r="I360" s="9" t="s">
        <v>423</v>
      </c>
      <c r="J360" s="9" t="s">
        <v>83</v>
      </c>
      <c r="K360" s="49" t="s">
        <v>247</v>
      </c>
      <c r="L360" s="60">
        <v>1</v>
      </c>
      <c r="M360" s="60">
        <v>0</v>
      </c>
      <c r="N360" s="60">
        <v>0</v>
      </c>
      <c r="O360" s="60">
        <v>0</v>
      </c>
      <c r="P360" s="60">
        <v>1</v>
      </c>
      <c r="Q360" s="31">
        <v>0</v>
      </c>
      <c r="R360" s="61">
        <v>1</v>
      </c>
      <c r="S360" s="61">
        <v>0</v>
      </c>
      <c r="T360" s="60">
        <v>1</v>
      </c>
      <c r="U360" s="60">
        <v>0</v>
      </c>
      <c r="V360" s="60">
        <v>0</v>
      </c>
      <c r="W360" s="60">
        <v>0</v>
      </c>
      <c r="X360" s="60">
        <v>1</v>
      </c>
      <c r="Y360" s="60">
        <v>0</v>
      </c>
      <c r="Z360" s="60">
        <v>1</v>
      </c>
      <c r="AA360" s="31">
        <v>0</v>
      </c>
      <c r="AB360" s="31">
        <v>0</v>
      </c>
      <c r="AC360" s="60">
        <v>1</v>
      </c>
      <c r="AD360" s="60">
        <v>2</v>
      </c>
      <c r="AE360" s="60">
        <v>0</v>
      </c>
      <c r="AF360" s="31">
        <v>2</v>
      </c>
      <c r="AG360" s="60">
        <v>1</v>
      </c>
      <c r="AH360" s="60">
        <v>8</v>
      </c>
      <c r="AI360" s="60">
        <v>0</v>
      </c>
      <c r="AJ360" s="31">
        <v>8</v>
      </c>
      <c r="AK360" s="60">
        <v>4</v>
      </c>
      <c r="AL360" s="60">
        <v>10</v>
      </c>
      <c r="AM360" s="60">
        <v>2</v>
      </c>
      <c r="AN360" s="62">
        <v>1</v>
      </c>
      <c r="AO360" s="9" t="s">
        <v>407</v>
      </c>
      <c r="AP360" s="9" t="s">
        <v>412</v>
      </c>
      <c r="AQ360" s="9" t="s">
        <v>407</v>
      </c>
      <c r="AR360" s="48" t="s">
        <v>411</v>
      </c>
      <c r="AS360" s="9" t="s">
        <v>407</v>
      </c>
      <c r="AT360" s="9" t="s">
        <v>412</v>
      </c>
    </row>
    <row r="361" spans="1:46" ht="12.75" customHeight="1" x14ac:dyDescent="0.15">
      <c r="A361" s="9" t="s">
        <v>316</v>
      </c>
      <c r="B361" s="9" t="s">
        <v>326</v>
      </c>
      <c r="C361" s="31">
        <v>0.625</v>
      </c>
      <c r="D361" s="45">
        <v>8</v>
      </c>
      <c r="E361" s="46">
        <v>2018</v>
      </c>
      <c r="F361" s="46">
        <v>2014</v>
      </c>
      <c r="G361" s="46" t="s">
        <v>403</v>
      </c>
      <c r="H361" s="9" t="s">
        <v>404</v>
      </c>
      <c r="I361" s="9" t="s">
        <v>405</v>
      </c>
      <c r="J361" s="9" t="s">
        <v>144</v>
      </c>
      <c r="K361" s="49" t="s">
        <v>326</v>
      </c>
      <c r="L361" s="60">
        <v>40</v>
      </c>
      <c r="M361" s="60">
        <v>0</v>
      </c>
      <c r="N361" s="60">
        <v>0</v>
      </c>
      <c r="O361" s="60">
        <v>0</v>
      </c>
      <c r="P361" s="60">
        <v>40</v>
      </c>
      <c r="Q361" s="31">
        <v>0</v>
      </c>
      <c r="R361" s="61">
        <v>20</v>
      </c>
      <c r="S361" s="61">
        <v>0</v>
      </c>
      <c r="T361" s="60">
        <v>27</v>
      </c>
      <c r="U361" s="60">
        <v>0</v>
      </c>
      <c r="V361" s="60">
        <v>0</v>
      </c>
      <c r="W361" s="60">
        <v>0</v>
      </c>
      <c r="X361" s="60">
        <v>27</v>
      </c>
      <c r="Y361" s="60">
        <v>0</v>
      </c>
      <c r="Z361" s="60">
        <v>27</v>
      </c>
      <c r="AA361" s="31">
        <v>0</v>
      </c>
      <c r="AB361" s="31">
        <v>0</v>
      </c>
      <c r="AC361" s="60">
        <v>31</v>
      </c>
      <c r="AD361" s="60">
        <v>0</v>
      </c>
      <c r="AE361" s="60">
        <v>31</v>
      </c>
      <c r="AF361" s="31">
        <v>0</v>
      </c>
      <c r="AG361" s="60">
        <v>62</v>
      </c>
      <c r="AH361" s="60">
        <v>143</v>
      </c>
      <c r="AI361" s="60">
        <v>0</v>
      </c>
      <c r="AJ361" s="31">
        <v>2.306451612903226</v>
      </c>
      <c r="AK361" s="60">
        <v>160</v>
      </c>
      <c r="AL361" s="60">
        <v>143</v>
      </c>
      <c r="AM361" s="60">
        <v>98</v>
      </c>
      <c r="AN361" s="62">
        <v>0.5</v>
      </c>
      <c r="AO361" s="9" t="s">
        <v>407</v>
      </c>
      <c r="AP361" s="9" t="s">
        <v>412</v>
      </c>
      <c r="AQ361" s="9" t="s">
        <v>407</v>
      </c>
      <c r="AR361" s="48" t="s">
        <v>411</v>
      </c>
      <c r="AS361" s="9" t="s">
        <v>407</v>
      </c>
      <c r="AT361" s="9" t="s">
        <v>412</v>
      </c>
    </row>
    <row r="362" spans="1:46" ht="12.75" customHeight="1" x14ac:dyDescent="0.15">
      <c r="A362" s="9" t="s">
        <v>316</v>
      </c>
      <c r="B362" s="9" t="s">
        <v>327</v>
      </c>
      <c r="C362" s="31">
        <v>0.625</v>
      </c>
      <c r="D362" s="45">
        <v>8</v>
      </c>
      <c r="E362" s="46">
        <v>2018</v>
      </c>
      <c r="F362" s="46">
        <v>2014</v>
      </c>
      <c r="G362" s="46" t="s">
        <v>403</v>
      </c>
      <c r="H362" s="9" t="s">
        <v>404</v>
      </c>
      <c r="I362" s="9" t="s">
        <v>405</v>
      </c>
      <c r="J362" s="9" t="s">
        <v>144</v>
      </c>
      <c r="K362" s="49" t="s">
        <v>327</v>
      </c>
      <c r="L362" s="60">
        <v>714</v>
      </c>
      <c r="M362" s="60">
        <v>84</v>
      </c>
      <c r="N362" s="60">
        <v>84</v>
      </c>
      <c r="O362" s="60">
        <v>0</v>
      </c>
      <c r="P362" s="60">
        <v>630</v>
      </c>
      <c r="Q362" s="31">
        <v>0.11764705882352941</v>
      </c>
      <c r="R362" s="61">
        <v>357</v>
      </c>
      <c r="S362" s="61">
        <v>0</v>
      </c>
      <c r="T362" s="60">
        <v>487</v>
      </c>
      <c r="U362" s="60">
        <v>0</v>
      </c>
      <c r="V362" s="60">
        <v>0</v>
      </c>
      <c r="W362" s="60">
        <v>0</v>
      </c>
      <c r="X362" s="60">
        <v>487</v>
      </c>
      <c r="Y362" s="60">
        <v>0</v>
      </c>
      <c r="Z362" s="60">
        <v>487</v>
      </c>
      <c r="AA362" s="31">
        <v>0</v>
      </c>
      <c r="AB362" s="31">
        <v>0</v>
      </c>
      <c r="AC362" s="60">
        <v>553</v>
      </c>
      <c r="AD362" s="60">
        <v>1</v>
      </c>
      <c r="AE362" s="60">
        <v>552</v>
      </c>
      <c r="AF362" s="31">
        <v>1.8083182640144665E-3</v>
      </c>
      <c r="AG362" s="60">
        <v>1271</v>
      </c>
      <c r="AH362" s="60">
        <v>1161</v>
      </c>
      <c r="AI362" s="60">
        <v>110</v>
      </c>
      <c r="AJ362" s="31">
        <v>0.91345397324940991</v>
      </c>
      <c r="AK362" s="60">
        <v>3025</v>
      </c>
      <c r="AL362" s="60">
        <v>1246</v>
      </c>
      <c r="AM362" s="60">
        <v>1779</v>
      </c>
      <c r="AN362" s="62">
        <v>0.5</v>
      </c>
      <c r="AO362" s="9" t="s">
        <v>407</v>
      </c>
      <c r="AP362" s="9" t="s">
        <v>412</v>
      </c>
      <c r="AQ362" s="9" t="s">
        <v>407</v>
      </c>
      <c r="AR362" s="48" t="s">
        <v>411</v>
      </c>
      <c r="AS362" s="9" t="s">
        <v>407</v>
      </c>
      <c r="AT362" s="9" t="s">
        <v>412</v>
      </c>
    </row>
    <row r="363" spans="1:46" ht="12.75" customHeight="1" x14ac:dyDescent="0.15">
      <c r="A363" s="9" t="s">
        <v>464</v>
      </c>
      <c r="B363" s="9" t="s">
        <v>580</v>
      </c>
      <c r="C363" s="31">
        <v>0.375</v>
      </c>
      <c r="D363" s="45">
        <v>8</v>
      </c>
      <c r="E363" s="46">
        <v>2020</v>
      </c>
      <c r="F363" s="46">
        <v>2016</v>
      </c>
      <c r="G363" s="46" t="s">
        <v>444</v>
      </c>
      <c r="H363" s="9" t="s">
        <v>445</v>
      </c>
      <c r="I363" s="9" t="s">
        <v>446</v>
      </c>
      <c r="J363" s="9" t="s">
        <v>128</v>
      </c>
      <c r="K363" s="29" t="s">
        <v>580</v>
      </c>
      <c r="L363" s="60">
        <v>103</v>
      </c>
      <c r="M363" s="60">
        <v>0</v>
      </c>
      <c r="N363" s="60">
        <v>0</v>
      </c>
      <c r="O363" s="60">
        <v>0</v>
      </c>
      <c r="P363" s="60">
        <v>103</v>
      </c>
      <c r="Q363" s="31">
        <v>0</v>
      </c>
      <c r="R363" s="61">
        <v>39</v>
      </c>
      <c r="S363" s="61">
        <v>0</v>
      </c>
      <c r="T363" s="60">
        <v>66</v>
      </c>
      <c r="U363" s="60">
        <v>0</v>
      </c>
      <c r="V363" s="60">
        <v>0</v>
      </c>
      <c r="W363" s="60">
        <v>0</v>
      </c>
      <c r="X363" s="60">
        <v>66</v>
      </c>
      <c r="Y363" s="60">
        <v>0</v>
      </c>
      <c r="Z363" s="60">
        <v>66</v>
      </c>
      <c r="AA363" s="31">
        <v>0</v>
      </c>
      <c r="AB363" s="31">
        <v>0</v>
      </c>
      <c r="AC363" s="60">
        <v>64</v>
      </c>
      <c r="AD363" s="60">
        <v>0</v>
      </c>
      <c r="AE363" s="60">
        <v>64</v>
      </c>
      <c r="AF363" s="31">
        <v>0</v>
      </c>
      <c r="AG363" s="60">
        <v>192</v>
      </c>
      <c r="AH363" s="60">
        <v>8</v>
      </c>
      <c r="AI363" s="60">
        <v>184</v>
      </c>
      <c r="AJ363" s="31">
        <v>4.1666666666666664E-2</v>
      </c>
      <c r="AK363" s="60">
        <v>425</v>
      </c>
      <c r="AL363" s="60">
        <v>8</v>
      </c>
      <c r="AM363" s="60">
        <v>417</v>
      </c>
      <c r="AN363" s="62">
        <v>0.375</v>
      </c>
      <c r="AO363" s="9" t="s">
        <v>412</v>
      </c>
      <c r="AP363" s="9" t="s">
        <v>407</v>
      </c>
      <c r="AQ363" s="9" t="s">
        <v>407</v>
      </c>
      <c r="AR363" s="48" t="s">
        <v>411</v>
      </c>
      <c r="AS363" s="9" t="s">
        <v>407</v>
      </c>
      <c r="AT363" s="9" t="s">
        <v>407</v>
      </c>
    </row>
    <row r="364" spans="1:46" ht="12.75" customHeight="1" x14ac:dyDescent="0.15">
      <c r="A364" s="9" t="s">
        <v>314</v>
      </c>
      <c r="B364" s="9" t="s">
        <v>1293</v>
      </c>
      <c r="C364" s="31">
        <v>1</v>
      </c>
      <c r="D364" s="45">
        <v>5</v>
      </c>
      <c r="E364" s="46">
        <v>2017</v>
      </c>
      <c r="F364" s="46">
        <v>2014</v>
      </c>
      <c r="G364" s="46">
        <v>2018</v>
      </c>
      <c r="H364" s="9" t="s">
        <v>422</v>
      </c>
      <c r="I364" s="9" t="s">
        <v>423</v>
      </c>
      <c r="J364" s="9" t="s">
        <v>83</v>
      </c>
      <c r="K364" s="49" t="s">
        <v>1293</v>
      </c>
      <c r="L364" s="60" t="e">
        <v>#N/A</v>
      </c>
      <c r="M364" s="60">
        <v>0</v>
      </c>
      <c r="N364" s="60">
        <v>0</v>
      </c>
      <c r="O364" s="60">
        <v>0</v>
      </c>
      <c r="P364" s="60" t="e">
        <v>#N/A</v>
      </c>
      <c r="Q364" s="31" t="s">
        <v>408</v>
      </c>
      <c r="R364" s="61" t="e">
        <v>#N/A</v>
      </c>
      <c r="S364" s="61" t="e">
        <v>#N/A</v>
      </c>
      <c r="T364" s="60" t="e">
        <v>#N/A</v>
      </c>
      <c r="U364" s="60">
        <v>0</v>
      </c>
      <c r="V364" s="60">
        <v>0</v>
      </c>
      <c r="W364" s="60">
        <v>0</v>
      </c>
      <c r="X364" s="60" t="e">
        <v>#N/A</v>
      </c>
      <c r="Y364" s="60" t="e">
        <v>#N/A</v>
      </c>
      <c r="Z364" s="60" t="e">
        <v>#N/A</v>
      </c>
      <c r="AA364" s="31" t="s">
        <v>408</v>
      </c>
      <c r="AB364" s="31" t="s">
        <v>408</v>
      </c>
      <c r="AC364" s="60" t="e">
        <v>#N/A</v>
      </c>
      <c r="AD364" s="60">
        <v>0</v>
      </c>
      <c r="AE364" s="60" t="e">
        <v>#N/A</v>
      </c>
      <c r="AF364" s="31" t="s">
        <v>408</v>
      </c>
      <c r="AG364" s="60" t="e">
        <v>#N/A</v>
      </c>
      <c r="AH364" s="60">
        <v>0</v>
      </c>
      <c r="AI364" s="60" t="e">
        <v>#N/A</v>
      </c>
      <c r="AJ364" s="31" t="s">
        <v>408</v>
      </c>
      <c r="AK364" s="60" t="e">
        <v>#N/A</v>
      </c>
      <c r="AL364" s="60">
        <v>0</v>
      </c>
      <c r="AM364" s="60" t="e">
        <v>#N/A</v>
      </c>
      <c r="AN364" s="62">
        <v>1</v>
      </c>
      <c r="AO364" s="9" t="s">
        <v>412</v>
      </c>
      <c r="AP364" s="9" t="s">
        <v>407</v>
      </c>
      <c r="AQ364" s="9" t="s">
        <v>407</v>
      </c>
      <c r="AR364" s="48" t="s">
        <v>408</v>
      </c>
      <c r="AS364" s="9" t="s">
        <v>412</v>
      </c>
      <c r="AT364" s="9" t="s">
        <v>407</v>
      </c>
    </row>
    <row r="365" spans="1:46" ht="12.75" customHeight="1" x14ac:dyDescent="0.15">
      <c r="A365" s="9" t="s">
        <v>449</v>
      </c>
      <c r="B365" s="9" t="s">
        <v>504</v>
      </c>
      <c r="C365" s="31">
        <v>0.5</v>
      </c>
      <c r="D365" s="45">
        <v>8</v>
      </c>
      <c r="E365" s="46">
        <v>2019</v>
      </c>
      <c r="F365" s="46">
        <v>2015</v>
      </c>
      <c r="G365" s="46">
        <v>2022</v>
      </c>
      <c r="H365" s="9" t="s">
        <v>413</v>
      </c>
      <c r="I365" s="9" t="s">
        <v>414</v>
      </c>
      <c r="J365" s="9" t="s">
        <v>67</v>
      </c>
      <c r="K365" s="49" t="s">
        <v>504</v>
      </c>
      <c r="L365" s="60">
        <v>153</v>
      </c>
      <c r="M365" s="60">
        <v>1</v>
      </c>
      <c r="N365" s="60">
        <v>0</v>
      </c>
      <c r="O365" s="60">
        <v>1</v>
      </c>
      <c r="P365" s="60">
        <v>152</v>
      </c>
      <c r="Q365" s="31">
        <v>6.5359477124183009E-3</v>
      </c>
      <c r="R365" s="61">
        <v>77</v>
      </c>
      <c r="S365" s="61">
        <v>0</v>
      </c>
      <c r="T365" s="60">
        <v>103</v>
      </c>
      <c r="U365" s="60">
        <v>33</v>
      </c>
      <c r="V365" s="60">
        <v>7</v>
      </c>
      <c r="W365" s="60">
        <v>26</v>
      </c>
      <c r="X365" s="60">
        <v>70</v>
      </c>
      <c r="Y365" s="60">
        <v>33</v>
      </c>
      <c r="Z365" s="60">
        <v>70</v>
      </c>
      <c r="AA365" s="31">
        <v>0.32038834951456313</v>
      </c>
      <c r="AB365" s="31">
        <v>0.32038834951456313</v>
      </c>
      <c r="AC365" s="60">
        <v>102</v>
      </c>
      <c r="AD365" s="60">
        <v>17</v>
      </c>
      <c r="AE365" s="60">
        <v>85</v>
      </c>
      <c r="AF365" s="31">
        <v>0.16666666666666666</v>
      </c>
      <c r="AG365" s="60">
        <v>555</v>
      </c>
      <c r="AH365" s="60">
        <v>209</v>
      </c>
      <c r="AI365" s="60">
        <v>346</v>
      </c>
      <c r="AJ365" s="31">
        <v>0.37657657657657656</v>
      </c>
      <c r="AK365" s="60">
        <v>913</v>
      </c>
      <c r="AL365" s="60">
        <v>260</v>
      </c>
      <c r="AM365" s="60">
        <v>653</v>
      </c>
      <c r="AN365" s="62">
        <v>0.5</v>
      </c>
      <c r="AO365" s="9" t="s">
        <v>412</v>
      </c>
      <c r="AP365" s="9" t="s">
        <v>407</v>
      </c>
      <c r="AQ365" s="9" t="s">
        <v>407</v>
      </c>
      <c r="AR365" s="48" t="s">
        <v>411</v>
      </c>
      <c r="AS365" s="9" t="s">
        <v>407</v>
      </c>
      <c r="AT365" s="9" t="s">
        <v>407</v>
      </c>
    </row>
    <row r="366" spans="1:46" ht="12.75" customHeight="1" x14ac:dyDescent="0.15">
      <c r="A366" s="9" t="s">
        <v>416</v>
      </c>
      <c r="B366" s="9" t="s">
        <v>443</v>
      </c>
      <c r="C366" s="31">
        <v>0.75</v>
      </c>
      <c r="D366" s="45">
        <v>8</v>
      </c>
      <c r="E366" s="46">
        <v>2017</v>
      </c>
      <c r="F366" s="46">
        <v>2013</v>
      </c>
      <c r="G366" s="46">
        <v>2020</v>
      </c>
      <c r="H366" s="9" t="s">
        <v>512</v>
      </c>
      <c r="I366" s="9" t="s">
        <v>513</v>
      </c>
      <c r="J366" s="9" t="s">
        <v>417</v>
      </c>
      <c r="K366" s="49" t="s">
        <v>443</v>
      </c>
      <c r="L366" s="60">
        <v>201</v>
      </c>
      <c r="M366" s="60">
        <v>26</v>
      </c>
      <c r="N366" s="60">
        <v>26</v>
      </c>
      <c r="O366" s="60">
        <v>0</v>
      </c>
      <c r="P366" s="60">
        <v>175</v>
      </c>
      <c r="Q366" s="31">
        <v>0.12935323383084577</v>
      </c>
      <c r="R366" s="61">
        <v>101</v>
      </c>
      <c r="S366" s="61">
        <v>0</v>
      </c>
      <c r="T366" s="60">
        <v>152</v>
      </c>
      <c r="U366" s="60">
        <v>26</v>
      </c>
      <c r="V366" s="60">
        <v>26</v>
      </c>
      <c r="W366" s="60">
        <v>0</v>
      </c>
      <c r="X366" s="60">
        <v>126</v>
      </c>
      <c r="Y366" s="60">
        <v>26</v>
      </c>
      <c r="Z366" s="60">
        <v>126</v>
      </c>
      <c r="AA366" s="31">
        <v>0.17105263157894737</v>
      </c>
      <c r="AB366" s="31">
        <v>0.17105263157894737</v>
      </c>
      <c r="AC366" s="60">
        <v>282</v>
      </c>
      <c r="AD366" s="60">
        <v>0</v>
      </c>
      <c r="AE366" s="60">
        <v>282</v>
      </c>
      <c r="AF366" s="31">
        <v>0</v>
      </c>
      <c r="AG366" s="60">
        <v>618</v>
      </c>
      <c r="AH366" s="60">
        <v>103</v>
      </c>
      <c r="AI366" s="60">
        <v>515</v>
      </c>
      <c r="AJ366" s="31">
        <v>0.16666666666666666</v>
      </c>
      <c r="AK366" s="60">
        <v>1253</v>
      </c>
      <c r="AL366" s="60">
        <v>155</v>
      </c>
      <c r="AM366" s="60">
        <v>1098</v>
      </c>
      <c r="AN366" s="62">
        <v>0.5</v>
      </c>
      <c r="AO366" s="9" t="s">
        <v>412</v>
      </c>
      <c r="AP366" s="9" t="s">
        <v>407</v>
      </c>
      <c r="AQ366" s="9" t="s">
        <v>407</v>
      </c>
      <c r="AR366" s="48" t="s">
        <v>411</v>
      </c>
      <c r="AS366" s="9" t="s">
        <v>407</v>
      </c>
      <c r="AT366" s="9" t="s">
        <v>407</v>
      </c>
    </row>
    <row r="367" spans="1:46" ht="12.75" customHeight="1" x14ac:dyDescent="0.15">
      <c r="A367" s="9" t="s">
        <v>316</v>
      </c>
      <c r="B367" s="9" t="s">
        <v>1071</v>
      </c>
      <c r="C367" s="31">
        <v>0.625</v>
      </c>
      <c r="D367" s="45">
        <v>8</v>
      </c>
      <c r="E367" s="46">
        <v>2018</v>
      </c>
      <c r="F367" s="46">
        <v>2014</v>
      </c>
      <c r="G367" s="46" t="s">
        <v>403</v>
      </c>
      <c r="H367" s="9" t="s">
        <v>404</v>
      </c>
      <c r="I367" s="9" t="s">
        <v>405</v>
      </c>
      <c r="J367" s="9" t="s">
        <v>144</v>
      </c>
      <c r="K367" s="49" t="s">
        <v>1071</v>
      </c>
      <c r="L367" s="60">
        <v>409</v>
      </c>
      <c r="M367" s="60">
        <v>0</v>
      </c>
      <c r="N367" s="60">
        <v>0</v>
      </c>
      <c r="O367" s="60">
        <v>0</v>
      </c>
      <c r="P367" s="60">
        <v>409</v>
      </c>
      <c r="Q367" s="31">
        <v>0</v>
      </c>
      <c r="R367" s="61">
        <v>205</v>
      </c>
      <c r="S367" s="61">
        <v>0</v>
      </c>
      <c r="T367" s="60">
        <v>275</v>
      </c>
      <c r="U367" s="60">
        <v>0</v>
      </c>
      <c r="V367" s="60">
        <v>0</v>
      </c>
      <c r="W367" s="60">
        <v>0</v>
      </c>
      <c r="X367" s="60">
        <v>275</v>
      </c>
      <c r="Y367" s="60">
        <v>0</v>
      </c>
      <c r="Z367" s="60">
        <v>275</v>
      </c>
      <c r="AA367" s="31">
        <v>0</v>
      </c>
      <c r="AB367" s="31">
        <v>0</v>
      </c>
      <c r="AC367" s="60">
        <v>307</v>
      </c>
      <c r="AD367" s="60">
        <v>0</v>
      </c>
      <c r="AE367" s="60">
        <v>307</v>
      </c>
      <c r="AF367" s="31">
        <v>0</v>
      </c>
      <c r="AG367" s="60">
        <v>721</v>
      </c>
      <c r="AH367" s="60">
        <v>0</v>
      </c>
      <c r="AI367" s="60">
        <v>721</v>
      </c>
      <c r="AJ367" s="31">
        <v>0</v>
      </c>
      <c r="AK367" s="60">
        <v>1712</v>
      </c>
      <c r="AL367" s="60">
        <v>0</v>
      </c>
      <c r="AM367" s="60">
        <v>1712</v>
      </c>
      <c r="AN367" s="62">
        <v>0.5</v>
      </c>
      <c r="AO367" s="9" t="s">
        <v>412</v>
      </c>
      <c r="AP367" s="9" t="s">
        <v>407</v>
      </c>
      <c r="AQ367" s="9" t="s">
        <v>407</v>
      </c>
      <c r="AR367" s="48" t="s">
        <v>411</v>
      </c>
      <c r="AS367" s="9" t="s">
        <v>407</v>
      </c>
      <c r="AT367" s="9" t="s">
        <v>407</v>
      </c>
    </row>
    <row r="368" spans="1:46" ht="12.75" customHeight="1" x14ac:dyDescent="0.15">
      <c r="A368" s="9" t="s">
        <v>316</v>
      </c>
      <c r="B368" s="9" t="s">
        <v>1103</v>
      </c>
      <c r="C368" s="31">
        <v>0.625</v>
      </c>
      <c r="D368" s="45">
        <v>8</v>
      </c>
      <c r="E368" s="46">
        <v>2018</v>
      </c>
      <c r="F368" s="46">
        <v>2014</v>
      </c>
      <c r="G368" s="46" t="s">
        <v>403</v>
      </c>
      <c r="H368" s="9" t="s">
        <v>404</v>
      </c>
      <c r="I368" s="9" t="s">
        <v>405</v>
      </c>
      <c r="J368" s="9" t="s">
        <v>144</v>
      </c>
      <c r="K368" s="49" t="s">
        <v>1103</v>
      </c>
      <c r="L368" s="60">
        <v>91</v>
      </c>
      <c r="M368" s="60">
        <v>0</v>
      </c>
      <c r="N368" s="60">
        <v>0</v>
      </c>
      <c r="O368" s="60">
        <v>0</v>
      </c>
      <c r="P368" s="60">
        <v>91</v>
      </c>
      <c r="Q368" s="31">
        <v>0</v>
      </c>
      <c r="R368" s="61">
        <v>46</v>
      </c>
      <c r="S368" s="61">
        <v>0</v>
      </c>
      <c r="T368" s="60">
        <v>61</v>
      </c>
      <c r="U368" s="60">
        <v>0</v>
      </c>
      <c r="V368" s="60">
        <v>0</v>
      </c>
      <c r="W368" s="60">
        <v>0</v>
      </c>
      <c r="X368" s="60">
        <v>61</v>
      </c>
      <c r="Y368" s="60">
        <v>0</v>
      </c>
      <c r="Z368" s="60">
        <v>61</v>
      </c>
      <c r="AA368" s="31">
        <v>0</v>
      </c>
      <c r="AB368" s="31">
        <v>0</v>
      </c>
      <c r="AC368" s="60">
        <v>66</v>
      </c>
      <c r="AD368" s="60">
        <v>0</v>
      </c>
      <c r="AE368" s="60">
        <v>66</v>
      </c>
      <c r="AF368" s="31">
        <v>0</v>
      </c>
      <c r="AG368" s="60">
        <v>146</v>
      </c>
      <c r="AH368" s="60">
        <v>102</v>
      </c>
      <c r="AI368" s="60">
        <v>44</v>
      </c>
      <c r="AJ368" s="31">
        <v>0.69863013698630139</v>
      </c>
      <c r="AK368" s="60">
        <v>364</v>
      </c>
      <c r="AL368" s="60">
        <v>102</v>
      </c>
      <c r="AM368" s="60">
        <v>262</v>
      </c>
      <c r="AN368" s="62">
        <v>0.5</v>
      </c>
      <c r="AO368" s="9" t="s">
        <v>407</v>
      </c>
      <c r="AP368" s="9" t="s">
        <v>412</v>
      </c>
      <c r="AQ368" s="9" t="s">
        <v>407</v>
      </c>
      <c r="AR368" s="48" t="s">
        <v>411</v>
      </c>
      <c r="AS368" s="9" t="s">
        <v>407</v>
      </c>
      <c r="AT368" s="9" t="s">
        <v>412</v>
      </c>
    </row>
    <row r="369" spans="1:46" ht="12.75" customHeight="1" x14ac:dyDescent="0.15">
      <c r="A369" s="9" t="s">
        <v>316</v>
      </c>
      <c r="B369" s="9" t="s">
        <v>328</v>
      </c>
      <c r="C369" s="31">
        <v>0.625</v>
      </c>
      <c r="D369" s="45">
        <v>8</v>
      </c>
      <c r="E369" s="46">
        <v>2018</v>
      </c>
      <c r="F369" s="46">
        <v>2014</v>
      </c>
      <c r="G369" s="46" t="s">
        <v>403</v>
      </c>
      <c r="H369" s="9" t="s">
        <v>404</v>
      </c>
      <c r="I369" s="9" t="s">
        <v>405</v>
      </c>
      <c r="J369" s="9" t="s">
        <v>144</v>
      </c>
      <c r="K369" s="49" t="s">
        <v>328</v>
      </c>
      <c r="L369" s="60">
        <v>1196</v>
      </c>
      <c r="M369" s="60">
        <v>2</v>
      </c>
      <c r="N369" s="60">
        <v>0</v>
      </c>
      <c r="O369" s="60">
        <v>2</v>
      </c>
      <c r="P369" s="60">
        <v>1194</v>
      </c>
      <c r="Q369" s="31">
        <v>1.6722408026755853E-3</v>
      </c>
      <c r="R369" s="61">
        <v>598</v>
      </c>
      <c r="S369" s="61">
        <v>0</v>
      </c>
      <c r="T369" s="60">
        <v>801</v>
      </c>
      <c r="U369" s="60">
        <v>0</v>
      </c>
      <c r="V369" s="60">
        <v>0</v>
      </c>
      <c r="W369" s="60">
        <v>0</v>
      </c>
      <c r="X369" s="60">
        <v>801</v>
      </c>
      <c r="Y369" s="60">
        <v>0</v>
      </c>
      <c r="Z369" s="60">
        <v>801</v>
      </c>
      <c r="AA369" s="31">
        <v>0</v>
      </c>
      <c r="AB369" s="31">
        <v>0</v>
      </c>
      <c r="AC369" s="60">
        <v>897</v>
      </c>
      <c r="AD369" s="60">
        <v>673</v>
      </c>
      <c r="AE369" s="60">
        <v>224</v>
      </c>
      <c r="AF369" s="31">
        <v>0.75027870680044595</v>
      </c>
      <c r="AG369" s="60">
        <v>2035</v>
      </c>
      <c r="AH369" s="60">
        <v>695</v>
      </c>
      <c r="AI369" s="60">
        <v>1340</v>
      </c>
      <c r="AJ369" s="31">
        <v>0.34152334152334152</v>
      </c>
      <c r="AK369" s="60">
        <v>4929</v>
      </c>
      <c r="AL369" s="60">
        <v>1370</v>
      </c>
      <c r="AM369" s="60">
        <v>3559</v>
      </c>
      <c r="AN369" s="62">
        <v>0.5</v>
      </c>
      <c r="AO369" s="9" t="s">
        <v>412</v>
      </c>
      <c r="AP369" s="9" t="s">
        <v>407</v>
      </c>
      <c r="AQ369" s="9" t="s">
        <v>407</v>
      </c>
      <c r="AR369" s="48" t="s">
        <v>411</v>
      </c>
      <c r="AS369" s="9" t="s">
        <v>407</v>
      </c>
      <c r="AT369" s="9" t="s">
        <v>407</v>
      </c>
    </row>
    <row r="370" spans="1:46" ht="12.75" customHeight="1" x14ac:dyDescent="0.15">
      <c r="A370" s="9" t="s">
        <v>316</v>
      </c>
      <c r="B370" s="9" t="s">
        <v>329</v>
      </c>
      <c r="C370" s="31">
        <v>0.625</v>
      </c>
      <c r="D370" s="45">
        <v>8</v>
      </c>
      <c r="E370" s="46">
        <v>2018</v>
      </c>
      <c r="F370" s="46">
        <v>2014</v>
      </c>
      <c r="G370" s="46" t="s">
        <v>403</v>
      </c>
      <c r="H370" s="9" t="s">
        <v>404</v>
      </c>
      <c r="I370" s="9" t="s">
        <v>405</v>
      </c>
      <c r="J370" s="9" t="s">
        <v>144</v>
      </c>
      <c r="K370" s="49" t="s">
        <v>329</v>
      </c>
      <c r="L370" s="60">
        <v>1488</v>
      </c>
      <c r="M370" s="60">
        <v>11</v>
      </c>
      <c r="N370" s="60">
        <v>0</v>
      </c>
      <c r="O370" s="60">
        <v>11</v>
      </c>
      <c r="P370" s="60">
        <v>1477</v>
      </c>
      <c r="Q370" s="31">
        <v>7.3924731182795703E-3</v>
      </c>
      <c r="R370" s="61">
        <v>744</v>
      </c>
      <c r="S370" s="61">
        <v>0</v>
      </c>
      <c r="T370" s="60">
        <v>1007</v>
      </c>
      <c r="U370" s="60">
        <v>12</v>
      </c>
      <c r="V370" s="60">
        <v>0</v>
      </c>
      <c r="W370" s="60">
        <v>12</v>
      </c>
      <c r="X370" s="60">
        <v>995</v>
      </c>
      <c r="Y370" s="60">
        <v>12</v>
      </c>
      <c r="Z370" s="60">
        <v>995</v>
      </c>
      <c r="AA370" s="31">
        <v>1.1916583912611719E-2</v>
      </c>
      <c r="AB370" s="31">
        <v>1.1916583912611719E-2</v>
      </c>
      <c r="AC370" s="60">
        <v>1140</v>
      </c>
      <c r="AD370" s="60">
        <v>703</v>
      </c>
      <c r="AE370" s="60">
        <v>437</v>
      </c>
      <c r="AF370" s="31">
        <v>0.6166666666666667</v>
      </c>
      <c r="AG370" s="60">
        <v>2610</v>
      </c>
      <c r="AH370" s="60">
        <v>1259</v>
      </c>
      <c r="AI370" s="60">
        <v>1351</v>
      </c>
      <c r="AJ370" s="31">
        <v>0.48237547892720306</v>
      </c>
      <c r="AK370" s="60">
        <v>6245</v>
      </c>
      <c r="AL370" s="60">
        <v>1985</v>
      </c>
      <c r="AM370" s="60">
        <v>4260</v>
      </c>
      <c r="AN370" s="62">
        <v>0.5</v>
      </c>
      <c r="AO370" s="9" t="s">
        <v>412</v>
      </c>
      <c r="AP370" s="9" t="s">
        <v>407</v>
      </c>
      <c r="AQ370" s="9" t="s">
        <v>407</v>
      </c>
      <c r="AR370" s="48" t="s">
        <v>411</v>
      </c>
      <c r="AS370" s="9" t="s">
        <v>407</v>
      </c>
      <c r="AT370" s="9" t="s">
        <v>407</v>
      </c>
    </row>
    <row r="371" spans="1:46" ht="12.75" customHeight="1" x14ac:dyDescent="0.15">
      <c r="A371" s="9" t="s">
        <v>316</v>
      </c>
      <c r="B371" s="9" t="s">
        <v>330</v>
      </c>
      <c r="C371" s="31">
        <v>0.625</v>
      </c>
      <c r="D371" s="45">
        <v>8</v>
      </c>
      <c r="E371" s="46">
        <v>2018</v>
      </c>
      <c r="F371" s="46">
        <v>2014</v>
      </c>
      <c r="G371" s="46" t="s">
        <v>403</v>
      </c>
      <c r="H371" s="9" t="s">
        <v>404</v>
      </c>
      <c r="I371" s="9" t="s">
        <v>405</v>
      </c>
      <c r="J371" s="9" t="s">
        <v>144</v>
      </c>
      <c r="K371" s="49" t="s">
        <v>330</v>
      </c>
      <c r="L371" s="60">
        <v>1500</v>
      </c>
      <c r="M371" s="60">
        <v>0</v>
      </c>
      <c r="N371" s="60">
        <v>0</v>
      </c>
      <c r="O371" s="60">
        <v>0</v>
      </c>
      <c r="P371" s="60">
        <v>1500</v>
      </c>
      <c r="Q371" s="31">
        <v>0</v>
      </c>
      <c r="R371" s="61">
        <v>750</v>
      </c>
      <c r="S371" s="61">
        <v>0</v>
      </c>
      <c r="T371" s="60">
        <v>993</v>
      </c>
      <c r="U371" s="60">
        <v>0</v>
      </c>
      <c r="V371" s="60">
        <v>0</v>
      </c>
      <c r="W371" s="60">
        <v>0</v>
      </c>
      <c r="X371" s="60">
        <v>993</v>
      </c>
      <c r="Y371" s="60">
        <v>0</v>
      </c>
      <c r="Z371" s="60">
        <v>993</v>
      </c>
      <c r="AA371" s="31">
        <v>0</v>
      </c>
      <c r="AB371" s="31">
        <v>0</v>
      </c>
      <c r="AC371" s="60">
        <v>1112</v>
      </c>
      <c r="AD371" s="60">
        <v>84</v>
      </c>
      <c r="AE371" s="60">
        <v>1028</v>
      </c>
      <c r="AF371" s="31">
        <v>7.5539568345323743E-2</v>
      </c>
      <c r="AG371" s="60">
        <v>2564</v>
      </c>
      <c r="AH371" s="60">
        <v>537</v>
      </c>
      <c r="AI371" s="60">
        <v>2027</v>
      </c>
      <c r="AJ371" s="31">
        <v>0.20943837753510142</v>
      </c>
      <c r="AK371" s="60">
        <v>6169</v>
      </c>
      <c r="AL371" s="60">
        <v>621</v>
      </c>
      <c r="AM371" s="60">
        <v>5548</v>
      </c>
      <c r="AN371" s="62">
        <v>0.5</v>
      </c>
      <c r="AO371" s="9" t="s">
        <v>412</v>
      </c>
      <c r="AP371" s="9" t="s">
        <v>407</v>
      </c>
      <c r="AQ371" s="9" t="s">
        <v>407</v>
      </c>
      <c r="AR371" s="48" t="s">
        <v>438</v>
      </c>
      <c r="AS371" s="9" t="s">
        <v>407</v>
      </c>
      <c r="AT371" s="9" t="s">
        <v>407</v>
      </c>
    </row>
    <row r="372" spans="1:46" ht="12.75" customHeight="1" x14ac:dyDescent="0.15">
      <c r="A372" s="9" t="s">
        <v>542</v>
      </c>
      <c r="B372" s="9" t="s">
        <v>598</v>
      </c>
      <c r="C372" s="31">
        <v>1</v>
      </c>
      <c r="D372" s="45">
        <v>5</v>
      </c>
      <c r="E372" s="46">
        <v>2017</v>
      </c>
      <c r="F372" s="46">
        <v>2014</v>
      </c>
      <c r="G372" s="46">
        <v>2018</v>
      </c>
      <c r="H372" s="9" t="s">
        <v>422</v>
      </c>
      <c r="I372" s="9" t="s">
        <v>423</v>
      </c>
      <c r="J372" s="9" t="s">
        <v>83</v>
      </c>
      <c r="K372" s="49" t="s">
        <v>598</v>
      </c>
      <c r="L372" s="60">
        <v>73</v>
      </c>
      <c r="M372" s="60">
        <v>0</v>
      </c>
      <c r="N372" s="60">
        <v>0</v>
      </c>
      <c r="O372" s="60">
        <v>0</v>
      </c>
      <c r="P372" s="60">
        <v>73</v>
      </c>
      <c r="Q372" s="31">
        <v>0</v>
      </c>
      <c r="R372" s="61">
        <v>73</v>
      </c>
      <c r="S372" s="61">
        <v>0</v>
      </c>
      <c r="T372" s="60">
        <v>52</v>
      </c>
      <c r="U372" s="60">
        <v>46</v>
      </c>
      <c r="V372" s="60">
        <v>26</v>
      </c>
      <c r="W372" s="60">
        <v>20</v>
      </c>
      <c r="X372" s="60">
        <v>6</v>
      </c>
      <c r="Y372" s="60">
        <v>46</v>
      </c>
      <c r="Z372" s="60">
        <v>6</v>
      </c>
      <c r="AA372" s="31">
        <v>0.88461538461538458</v>
      </c>
      <c r="AB372" s="31">
        <v>0.88461538461538458</v>
      </c>
      <c r="AC372" s="60">
        <v>61</v>
      </c>
      <c r="AD372" s="60">
        <v>29</v>
      </c>
      <c r="AE372" s="60">
        <v>32</v>
      </c>
      <c r="AF372" s="31">
        <v>0.47540983606557374</v>
      </c>
      <c r="AG372" s="60">
        <v>137</v>
      </c>
      <c r="AH372" s="60">
        <v>0</v>
      </c>
      <c r="AI372" s="60">
        <v>137</v>
      </c>
      <c r="AJ372" s="31">
        <v>0</v>
      </c>
      <c r="AK372" s="60">
        <v>323</v>
      </c>
      <c r="AL372" s="60">
        <v>75</v>
      </c>
      <c r="AM372" s="60">
        <v>248</v>
      </c>
      <c r="AN372" s="62">
        <v>1</v>
      </c>
      <c r="AO372" s="9" t="s">
        <v>412</v>
      </c>
      <c r="AP372" s="9" t="s">
        <v>407</v>
      </c>
      <c r="AQ372" s="9" t="s">
        <v>407</v>
      </c>
      <c r="AR372" s="48" t="s">
        <v>411</v>
      </c>
      <c r="AS372" s="9" t="s">
        <v>407</v>
      </c>
      <c r="AT372" s="9" t="s">
        <v>407</v>
      </c>
    </row>
    <row r="373" spans="1:46" ht="12.75" customHeight="1" x14ac:dyDescent="0.15">
      <c r="A373" s="9" t="s">
        <v>433</v>
      </c>
      <c r="B373" s="9" t="s">
        <v>551</v>
      </c>
      <c r="C373" s="31">
        <v>1</v>
      </c>
      <c r="D373" s="45">
        <v>5</v>
      </c>
      <c r="E373" s="46">
        <v>2017</v>
      </c>
      <c r="F373" s="46">
        <v>2014</v>
      </c>
      <c r="G373" s="46">
        <v>2018</v>
      </c>
      <c r="H373" s="9" t="s">
        <v>422</v>
      </c>
      <c r="I373" s="9" t="s">
        <v>423</v>
      </c>
      <c r="J373" s="9" t="s">
        <v>83</v>
      </c>
      <c r="K373" s="49" t="s">
        <v>551</v>
      </c>
      <c r="L373" s="60">
        <v>287</v>
      </c>
      <c r="M373" s="60">
        <v>35</v>
      </c>
      <c r="N373" s="60">
        <v>35</v>
      </c>
      <c r="O373" s="60">
        <v>0</v>
      </c>
      <c r="P373" s="60">
        <v>252</v>
      </c>
      <c r="Q373" s="31">
        <v>0.12195121951219512</v>
      </c>
      <c r="R373" s="61">
        <v>287</v>
      </c>
      <c r="S373" s="61">
        <v>0</v>
      </c>
      <c r="T373" s="60">
        <v>181</v>
      </c>
      <c r="U373" s="60">
        <v>129</v>
      </c>
      <c r="V373" s="60">
        <v>129</v>
      </c>
      <c r="W373" s="60">
        <v>0</v>
      </c>
      <c r="X373" s="60">
        <v>52</v>
      </c>
      <c r="Y373" s="60">
        <v>129</v>
      </c>
      <c r="Z373" s="60">
        <v>52</v>
      </c>
      <c r="AA373" s="31">
        <v>0.71270718232044195</v>
      </c>
      <c r="AB373" s="31">
        <v>0.71270718232044195</v>
      </c>
      <c r="AC373" s="60">
        <v>205</v>
      </c>
      <c r="AD373" s="60">
        <v>113</v>
      </c>
      <c r="AE373" s="60">
        <v>92</v>
      </c>
      <c r="AF373" s="31">
        <v>0.551219512195122</v>
      </c>
      <c r="AG373" s="60">
        <v>502</v>
      </c>
      <c r="AH373" s="60">
        <v>629</v>
      </c>
      <c r="AI373" s="60">
        <v>0</v>
      </c>
      <c r="AJ373" s="31">
        <v>1.2529880478087649</v>
      </c>
      <c r="AK373" s="60">
        <v>1175</v>
      </c>
      <c r="AL373" s="60">
        <v>906</v>
      </c>
      <c r="AM373" s="60">
        <v>396</v>
      </c>
      <c r="AN373" s="62">
        <v>1</v>
      </c>
      <c r="AO373" s="9" t="s">
        <v>407</v>
      </c>
      <c r="AP373" s="9" t="s">
        <v>412</v>
      </c>
      <c r="AQ373" s="9" t="s">
        <v>407</v>
      </c>
      <c r="AR373" s="48" t="s">
        <v>411</v>
      </c>
      <c r="AS373" s="9" t="s">
        <v>407</v>
      </c>
      <c r="AT373" s="9" t="s">
        <v>412</v>
      </c>
    </row>
    <row r="374" spans="1:46" ht="12.75" customHeight="1" x14ac:dyDescent="0.15">
      <c r="A374" s="9" t="s">
        <v>316</v>
      </c>
      <c r="B374" s="9" t="s">
        <v>331</v>
      </c>
      <c r="C374" s="31">
        <v>0.625</v>
      </c>
      <c r="D374" s="45">
        <v>8</v>
      </c>
      <c r="E374" s="46">
        <v>2018</v>
      </c>
      <c r="F374" s="46">
        <v>2014</v>
      </c>
      <c r="G374" s="46" t="s">
        <v>403</v>
      </c>
      <c r="H374" s="9" t="s">
        <v>404</v>
      </c>
      <c r="I374" s="9" t="s">
        <v>405</v>
      </c>
      <c r="J374" s="9" t="s">
        <v>144</v>
      </c>
      <c r="K374" s="49" t="s">
        <v>331</v>
      </c>
      <c r="L374" s="60">
        <v>395</v>
      </c>
      <c r="M374" s="60">
        <v>0</v>
      </c>
      <c r="N374" s="60">
        <v>0</v>
      </c>
      <c r="O374" s="60">
        <v>0</v>
      </c>
      <c r="P374" s="60">
        <v>395</v>
      </c>
      <c r="Q374" s="31">
        <v>0</v>
      </c>
      <c r="R374" s="61">
        <v>198</v>
      </c>
      <c r="S374" s="61">
        <v>0</v>
      </c>
      <c r="T374" s="60">
        <v>262</v>
      </c>
      <c r="U374" s="60">
        <v>0</v>
      </c>
      <c r="V374" s="60">
        <v>0</v>
      </c>
      <c r="W374" s="60">
        <v>0</v>
      </c>
      <c r="X374" s="60">
        <v>262</v>
      </c>
      <c r="Y374" s="60">
        <v>0</v>
      </c>
      <c r="Z374" s="60">
        <v>262</v>
      </c>
      <c r="AA374" s="31">
        <v>0</v>
      </c>
      <c r="AB374" s="31">
        <v>0</v>
      </c>
      <c r="AC374" s="60">
        <v>289</v>
      </c>
      <c r="AD374" s="60">
        <v>0</v>
      </c>
      <c r="AE374" s="60">
        <v>289</v>
      </c>
      <c r="AF374" s="31">
        <v>0</v>
      </c>
      <c r="AG374" s="60">
        <v>627</v>
      </c>
      <c r="AH374" s="60">
        <v>886</v>
      </c>
      <c r="AI374" s="60">
        <v>0</v>
      </c>
      <c r="AJ374" s="31">
        <v>1.4130781499202552</v>
      </c>
      <c r="AK374" s="60">
        <v>1573</v>
      </c>
      <c r="AL374" s="60">
        <v>886</v>
      </c>
      <c r="AM374" s="60">
        <v>946</v>
      </c>
      <c r="AN374" s="62">
        <v>0.5</v>
      </c>
      <c r="AO374" s="9" t="s">
        <v>407</v>
      </c>
      <c r="AP374" s="9" t="s">
        <v>412</v>
      </c>
      <c r="AQ374" s="9" t="s">
        <v>407</v>
      </c>
      <c r="AR374" s="48" t="s">
        <v>411</v>
      </c>
      <c r="AS374" s="9" t="s">
        <v>407</v>
      </c>
      <c r="AT374" s="9" t="s">
        <v>412</v>
      </c>
    </row>
    <row r="375" spans="1:46" ht="12.75" customHeight="1" x14ac:dyDescent="0.15">
      <c r="A375" s="9" t="s">
        <v>316</v>
      </c>
      <c r="B375" s="9" t="s">
        <v>332</v>
      </c>
      <c r="C375" s="31">
        <v>0.625</v>
      </c>
      <c r="D375" s="45">
        <v>8</v>
      </c>
      <c r="E375" s="46">
        <v>2018</v>
      </c>
      <c r="F375" s="46">
        <v>2014</v>
      </c>
      <c r="G375" s="46" t="s">
        <v>403</v>
      </c>
      <c r="H375" s="9" t="s">
        <v>404</v>
      </c>
      <c r="I375" s="9" t="s">
        <v>405</v>
      </c>
      <c r="J375" s="9" t="s">
        <v>144</v>
      </c>
      <c r="K375" s="49" t="s">
        <v>332</v>
      </c>
      <c r="L375" s="60">
        <v>205</v>
      </c>
      <c r="M375" s="60">
        <v>0</v>
      </c>
      <c r="N375" s="60">
        <v>0</v>
      </c>
      <c r="O375" s="60">
        <v>0</v>
      </c>
      <c r="P375" s="60">
        <v>205</v>
      </c>
      <c r="Q375" s="31">
        <v>0</v>
      </c>
      <c r="R375" s="61">
        <v>103</v>
      </c>
      <c r="S375" s="61">
        <v>0</v>
      </c>
      <c r="T375" s="60">
        <v>136</v>
      </c>
      <c r="U375" s="60">
        <v>0</v>
      </c>
      <c r="V375" s="60">
        <v>0</v>
      </c>
      <c r="W375" s="60">
        <v>0</v>
      </c>
      <c r="X375" s="60">
        <v>136</v>
      </c>
      <c r="Y375" s="60">
        <v>0</v>
      </c>
      <c r="Z375" s="60">
        <v>136</v>
      </c>
      <c r="AA375" s="31">
        <v>0</v>
      </c>
      <c r="AB375" s="31">
        <v>0</v>
      </c>
      <c r="AC375" s="60">
        <v>151</v>
      </c>
      <c r="AD375" s="60">
        <v>0</v>
      </c>
      <c r="AE375" s="60">
        <v>151</v>
      </c>
      <c r="AF375" s="31">
        <v>0</v>
      </c>
      <c r="AG375" s="60">
        <v>326</v>
      </c>
      <c r="AH375" s="60">
        <v>2</v>
      </c>
      <c r="AI375" s="60">
        <v>324</v>
      </c>
      <c r="AJ375" s="31">
        <v>6.1349693251533744E-3</v>
      </c>
      <c r="AK375" s="60">
        <v>818</v>
      </c>
      <c r="AL375" s="60">
        <v>2</v>
      </c>
      <c r="AM375" s="60">
        <v>816</v>
      </c>
      <c r="AN375" s="62">
        <v>0.5</v>
      </c>
      <c r="AO375" s="9" t="s">
        <v>412</v>
      </c>
      <c r="AP375" s="9" t="s">
        <v>407</v>
      </c>
      <c r="AQ375" s="9" t="s">
        <v>407</v>
      </c>
      <c r="AR375" s="48" t="s">
        <v>438</v>
      </c>
      <c r="AS375" s="9" t="s">
        <v>407</v>
      </c>
      <c r="AT375" s="9" t="s">
        <v>407</v>
      </c>
    </row>
    <row r="376" spans="1:46" ht="12.75" customHeight="1" x14ac:dyDescent="0.15">
      <c r="A376" s="9" t="s">
        <v>449</v>
      </c>
      <c r="B376" s="9" t="s">
        <v>507</v>
      </c>
      <c r="C376" s="31">
        <v>0.5</v>
      </c>
      <c r="D376" s="45">
        <v>8</v>
      </c>
      <c r="E376" s="46">
        <v>2019</v>
      </c>
      <c r="F376" s="46">
        <v>2015</v>
      </c>
      <c r="G376" s="46">
        <v>2022</v>
      </c>
      <c r="H376" s="9" t="s">
        <v>413</v>
      </c>
      <c r="I376" s="9" t="s">
        <v>414</v>
      </c>
      <c r="J376" s="9" t="s">
        <v>67</v>
      </c>
      <c r="K376" s="49" t="s">
        <v>507</v>
      </c>
      <c r="L376" s="60">
        <v>565</v>
      </c>
      <c r="M376" s="60">
        <v>80</v>
      </c>
      <c r="N376" s="60">
        <v>80</v>
      </c>
      <c r="O376" s="60">
        <v>0</v>
      </c>
      <c r="P376" s="60">
        <v>485</v>
      </c>
      <c r="Q376" s="31">
        <v>0.1415929203539823</v>
      </c>
      <c r="R376" s="61">
        <v>283</v>
      </c>
      <c r="S376" s="61">
        <v>0</v>
      </c>
      <c r="T376" s="60">
        <v>281</v>
      </c>
      <c r="U376" s="60">
        <v>4</v>
      </c>
      <c r="V376" s="60">
        <v>4</v>
      </c>
      <c r="W376" s="60">
        <v>0</v>
      </c>
      <c r="X376" s="60">
        <v>277</v>
      </c>
      <c r="Y376" s="60">
        <v>4</v>
      </c>
      <c r="Z376" s="60">
        <v>277</v>
      </c>
      <c r="AA376" s="31">
        <v>1.4234875444839857E-2</v>
      </c>
      <c r="AB376" s="31">
        <v>1.4234875444839857E-2</v>
      </c>
      <c r="AC376" s="60">
        <v>313</v>
      </c>
      <c r="AD376" s="60">
        <v>33</v>
      </c>
      <c r="AE376" s="60">
        <v>280</v>
      </c>
      <c r="AF376" s="31">
        <v>0.10543130990415335</v>
      </c>
      <c r="AG376" s="60">
        <v>705</v>
      </c>
      <c r="AH376" s="60">
        <v>565</v>
      </c>
      <c r="AI376" s="60">
        <v>140</v>
      </c>
      <c r="AJ376" s="31">
        <v>0.8014184397163121</v>
      </c>
      <c r="AK376" s="60">
        <v>1864</v>
      </c>
      <c r="AL376" s="60">
        <v>682</v>
      </c>
      <c r="AM376" s="60">
        <v>1182</v>
      </c>
      <c r="AN376" s="62">
        <v>0.5</v>
      </c>
      <c r="AO376" s="9" t="s">
        <v>407</v>
      </c>
      <c r="AP376" s="9" t="s">
        <v>412</v>
      </c>
      <c r="AQ376" s="9" t="s">
        <v>407</v>
      </c>
      <c r="AR376" s="48" t="s">
        <v>411</v>
      </c>
      <c r="AS376" s="9" t="s">
        <v>407</v>
      </c>
      <c r="AT376" s="9" t="s">
        <v>412</v>
      </c>
    </row>
    <row r="377" spans="1:46" ht="12.75" customHeight="1" x14ac:dyDescent="0.15">
      <c r="A377" s="9" t="s">
        <v>464</v>
      </c>
      <c r="B377" s="9" t="s">
        <v>465</v>
      </c>
      <c r="C377" s="31">
        <v>0.375</v>
      </c>
      <c r="D377" s="45">
        <v>8</v>
      </c>
      <c r="E377" s="46">
        <v>2020</v>
      </c>
      <c r="F377" s="46">
        <v>2016</v>
      </c>
      <c r="G377" s="46" t="s">
        <v>444</v>
      </c>
      <c r="H377" s="9" t="s">
        <v>445</v>
      </c>
      <c r="I377" s="9" t="s">
        <v>446</v>
      </c>
      <c r="J377" s="9" t="s">
        <v>128</v>
      </c>
      <c r="K377" s="49" t="s">
        <v>465</v>
      </c>
      <c r="L377" s="60">
        <v>1019</v>
      </c>
      <c r="M377" s="60">
        <v>0</v>
      </c>
      <c r="N377" s="60">
        <v>0</v>
      </c>
      <c r="O377" s="60">
        <v>0</v>
      </c>
      <c r="P377" s="60">
        <v>1019</v>
      </c>
      <c r="Q377" s="31">
        <v>0</v>
      </c>
      <c r="R377" s="61">
        <v>382</v>
      </c>
      <c r="S377" s="61">
        <v>0</v>
      </c>
      <c r="T377" s="60">
        <v>759</v>
      </c>
      <c r="U377" s="60">
        <v>0</v>
      </c>
      <c r="V377" s="60">
        <v>0</v>
      </c>
      <c r="W377" s="60">
        <v>0</v>
      </c>
      <c r="X377" s="60">
        <v>759</v>
      </c>
      <c r="Y377" s="60">
        <v>0</v>
      </c>
      <c r="Z377" s="60">
        <v>759</v>
      </c>
      <c r="AA377" s="31">
        <v>0</v>
      </c>
      <c r="AB377" s="31">
        <v>0</v>
      </c>
      <c r="AC377" s="60">
        <v>957</v>
      </c>
      <c r="AD377" s="60">
        <v>0</v>
      </c>
      <c r="AE377" s="60">
        <v>957</v>
      </c>
      <c r="AF377" s="31">
        <v>0</v>
      </c>
      <c r="AG377" s="60">
        <v>2421</v>
      </c>
      <c r="AH377" s="60">
        <v>850</v>
      </c>
      <c r="AI377" s="60">
        <v>1571</v>
      </c>
      <c r="AJ377" s="31">
        <v>0.3510945890128046</v>
      </c>
      <c r="AK377" s="60">
        <v>5156</v>
      </c>
      <c r="AL377" s="60">
        <v>850</v>
      </c>
      <c r="AM377" s="60">
        <v>4306</v>
      </c>
      <c r="AN377" s="62">
        <v>0.375</v>
      </c>
      <c r="AO377" s="9" t="s">
        <v>412</v>
      </c>
      <c r="AP377" s="9" t="s">
        <v>407</v>
      </c>
      <c r="AQ377" s="9" t="s">
        <v>407</v>
      </c>
      <c r="AR377" s="48" t="s">
        <v>411</v>
      </c>
      <c r="AS377" s="9" t="s">
        <v>407</v>
      </c>
      <c r="AT377" s="9" t="s">
        <v>407</v>
      </c>
    </row>
    <row r="378" spans="1:46" ht="12.75" customHeight="1" x14ac:dyDescent="0.15">
      <c r="A378" s="9" t="s">
        <v>316</v>
      </c>
      <c r="B378" s="9" t="s">
        <v>333</v>
      </c>
      <c r="C378" s="31">
        <v>0.625</v>
      </c>
      <c r="D378" s="45">
        <v>8</v>
      </c>
      <c r="E378" s="46">
        <v>2018</v>
      </c>
      <c r="F378" s="46">
        <v>2014</v>
      </c>
      <c r="G378" s="46" t="s">
        <v>403</v>
      </c>
      <c r="H378" s="9" t="s">
        <v>404</v>
      </c>
      <c r="I378" s="9" t="s">
        <v>405</v>
      </c>
      <c r="J378" s="9" t="s">
        <v>144</v>
      </c>
      <c r="K378" s="49" t="s">
        <v>333</v>
      </c>
      <c r="L378" s="60">
        <v>98</v>
      </c>
      <c r="M378" s="60">
        <v>38</v>
      </c>
      <c r="N378" s="60">
        <v>38</v>
      </c>
      <c r="O378" s="60">
        <v>0</v>
      </c>
      <c r="P378" s="60">
        <v>60</v>
      </c>
      <c r="Q378" s="31">
        <v>0.38775510204081631</v>
      </c>
      <c r="R378" s="61">
        <v>49</v>
      </c>
      <c r="S378" s="61">
        <v>0</v>
      </c>
      <c r="T378" s="60">
        <v>67</v>
      </c>
      <c r="U378" s="60">
        <v>36</v>
      </c>
      <c r="V378" s="60">
        <v>36</v>
      </c>
      <c r="W378" s="60">
        <v>0</v>
      </c>
      <c r="X378" s="60">
        <v>31</v>
      </c>
      <c r="Y378" s="60">
        <v>36</v>
      </c>
      <c r="Z378" s="60">
        <v>31</v>
      </c>
      <c r="AA378" s="31">
        <v>0.53731343283582089</v>
      </c>
      <c r="AB378" s="31">
        <v>0.53731343283582089</v>
      </c>
      <c r="AC378" s="60">
        <v>76</v>
      </c>
      <c r="AD378" s="60">
        <v>0</v>
      </c>
      <c r="AE378" s="60">
        <v>76</v>
      </c>
      <c r="AF378" s="31">
        <v>0</v>
      </c>
      <c r="AG378" s="60">
        <v>172</v>
      </c>
      <c r="AH378" s="60">
        <v>395</v>
      </c>
      <c r="AI378" s="60">
        <v>0</v>
      </c>
      <c r="AJ378" s="31">
        <v>2.2965116279069768</v>
      </c>
      <c r="AK378" s="60">
        <v>413</v>
      </c>
      <c r="AL378" s="60">
        <v>469</v>
      </c>
      <c r="AM378" s="60">
        <v>167</v>
      </c>
      <c r="AN378" s="62">
        <v>0.5</v>
      </c>
      <c r="AO378" s="9" t="s">
        <v>407</v>
      </c>
      <c r="AP378" s="9" t="s">
        <v>412</v>
      </c>
      <c r="AQ378" s="9" t="s">
        <v>407</v>
      </c>
      <c r="AR378" s="48" t="s">
        <v>411</v>
      </c>
      <c r="AS378" s="9" t="s">
        <v>407</v>
      </c>
      <c r="AT378" s="9" t="s">
        <v>412</v>
      </c>
    </row>
    <row r="379" spans="1:46" ht="12.75" customHeight="1" x14ac:dyDescent="0.15">
      <c r="A379" s="9" t="s">
        <v>99</v>
      </c>
      <c r="B379" s="9" t="s">
        <v>116</v>
      </c>
      <c r="C379" s="31">
        <v>0.5</v>
      </c>
      <c r="D379" s="45">
        <v>8</v>
      </c>
      <c r="E379" s="46">
        <v>2019</v>
      </c>
      <c r="F379" s="46">
        <v>2015</v>
      </c>
      <c r="G379" s="46">
        <v>2022</v>
      </c>
      <c r="H379" s="9" t="s">
        <v>413</v>
      </c>
      <c r="I379" s="9" t="s">
        <v>414</v>
      </c>
      <c r="J379" s="9" t="s">
        <v>67</v>
      </c>
      <c r="K379" s="49" t="s">
        <v>116</v>
      </c>
      <c r="L379" s="60">
        <v>438</v>
      </c>
      <c r="M379" s="60">
        <v>79</v>
      </c>
      <c r="N379" s="60">
        <v>79</v>
      </c>
      <c r="O379" s="60">
        <v>0</v>
      </c>
      <c r="P379" s="60">
        <v>359</v>
      </c>
      <c r="Q379" s="31">
        <v>0.18036529680365296</v>
      </c>
      <c r="R379" s="61">
        <v>219</v>
      </c>
      <c r="S379" s="61">
        <v>0</v>
      </c>
      <c r="T379" s="60">
        <v>305</v>
      </c>
      <c r="U379" s="60">
        <v>79</v>
      </c>
      <c r="V379" s="60">
        <v>79</v>
      </c>
      <c r="W379" s="60">
        <v>0</v>
      </c>
      <c r="X379" s="60">
        <v>226</v>
      </c>
      <c r="Y379" s="60">
        <v>79</v>
      </c>
      <c r="Z379" s="60">
        <v>226</v>
      </c>
      <c r="AA379" s="31">
        <v>0.25901639344262295</v>
      </c>
      <c r="AB379" s="31">
        <v>0.25901639344262295</v>
      </c>
      <c r="AC379" s="60">
        <v>410</v>
      </c>
      <c r="AD379" s="60">
        <v>0</v>
      </c>
      <c r="AE379" s="60">
        <v>410</v>
      </c>
      <c r="AF379" s="31">
        <v>0</v>
      </c>
      <c r="AG379" s="60">
        <v>1282</v>
      </c>
      <c r="AH379" s="60">
        <v>227</v>
      </c>
      <c r="AI379" s="60">
        <v>1055</v>
      </c>
      <c r="AJ379" s="31">
        <v>0.17706708268330734</v>
      </c>
      <c r="AK379" s="60">
        <v>2435</v>
      </c>
      <c r="AL379" s="60">
        <v>385</v>
      </c>
      <c r="AM379" s="60">
        <v>2050</v>
      </c>
      <c r="AN379" s="62">
        <v>0.5</v>
      </c>
      <c r="AO379" s="9" t="s">
        <v>412</v>
      </c>
      <c r="AP379" s="9" t="s">
        <v>407</v>
      </c>
      <c r="AQ379" s="9" t="s">
        <v>407</v>
      </c>
      <c r="AR379" s="48" t="s">
        <v>408</v>
      </c>
      <c r="AS379" s="9" t="s">
        <v>407</v>
      </c>
      <c r="AT379" s="9" t="s">
        <v>407</v>
      </c>
    </row>
    <row r="380" spans="1:46" ht="12.75" customHeight="1" x14ac:dyDescent="0.15">
      <c r="A380" s="9" t="s">
        <v>464</v>
      </c>
      <c r="B380" s="9" t="s">
        <v>1141</v>
      </c>
      <c r="C380" s="31">
        <v>0.375</v>
      </c>
      <c r="D380" s="45">
        <v>8</v>
      </c>
      <c r="E380" s="46">
        <v>2020</v>
      </c>
      <c r="F380" s="46">
        <v>2016</v>
      </c>
      <c r="G380" s="46" t="s">
        <v>444</v>
      </c>
      <c r="H380" s="9" t="s">
        <v>445</v>
      </c>
      <c r="I380" s="9" t="s">
        <v>446</v>
      </c>
      <c r="J380" s="9" t="s">
        <v>128</v>
      </c>
      <c r="K380" s="49" t="s">
        <v>1141</v>
      </c>
      <c r="L380" s="60">
        <v>497</v>
      </c>
      <c r="M380" s="60">
        <v>52</v>
      </c>
      <c r="N380" s="60">
        <v>52</v>
      </c>
      <c r="O380" s="60">
        <v>0</v>
      </c>
      <c r="P380" s="60">
        <v>445</v>
      </c>
      <c r="Q380" s="31">
        <v>0.10462776659959759</v>
      </c>
      <c r="R380" s="61">
        <v>186</v>
      </c>
      <c r="S380" s="61">
        <v>0</v>
      </c>
      <c r="T380" s="60">
        <v>331</v>
      </c>
      <c r="U380" s="60">
        <v>27</v>
      </c>
      <c r="V380" s="60">
        <v>27</v>
      </c>
      <c r="W380" s="60">
        <v>0</v>
      </c>
      <c r="X380" s="60">
        <v>304</v>
      </c>
      <c r="Y380" s="60">
        <v>27</v>
      </c>
      <c r="Z380" s="60">
        <v>304</v>
      </c>
      <c r="AA380" s="31">
        <v>8.1570996978851965E-2</v>
      </c>
      <c r="AB380" s="31">
        <v>8.1570996978851965E-2</v>
      </c>
      <c r="AC380" s="60">
        <v>333</v>
      </c>
      <c r="AD380" s="60">
        <v>48</v>
      </c>
      <c r="AE380" s="60">
        <v>285</v>
      </c>
      <c r="AF380" s="31">
        <v>0.14414414414414414</v>
      </c>
      <c r="AG380" s="60">
        <v>770</v>
      </c>
      <c r="AH380" s="60">
        <v>381</v>
      </c>
      <c r="AI380" s="60">
        <v>389</v>
      </c>
      <c r="AJ380" s="31">
        <v>0.4948051948051948</v>
      </c>
      <c r="AK380" s="60">
        <v>1931</v>
      </c>
      <c r="AL380" s="60">
        <v>508</v>
      </c>
      <c r="AM380" s="60">
        <v>1423</v>
      </c>
      <c r="AN380" s="62">
        <v>0.375</v>
      </c>
      <c r="AO380" s="9" t="s">
        <v>407</v>
      </c>
      <c r="AP380" s="9" t="s">
        <v>412</v>
      </c>
      <c r="AQ380" s="9" t="s">
        <v>407</v>
      </c>
      <c r="AR380" s="48" t="s">
        <v>411</v>
      </c>
      <c r="AS380" s="9" t="s">
        <v>407</v>
      </c>
      <c r="AT380" s="9" t="s">
        <v>412</v>
      </c>
    </row>
    <row r="381" spans="1:46" ht="12.75" customHeight="1" x14ac:dyDescent="0.15">
      <c r="A381" s="9" t="s">
        <v>139</v>
      </c>
      <c r="B381" s="9" t="s">
        <v>1295</v>
      </c>
      <c r="C381" s="31">
        <v>1</v>
      </c>
      <c r="D381" s="45">
        <v>5</v>
      </c>
      <c r="E381" s="46">
        <v>2017</v>
      </c>
      <c r="F381" s="46">
        <v>2014</v>
      </c>
      <c r="G381" s="46">
        <v>2018</v>
      </c>
      <c r="H381" s="9" t="s">
        <v>422</v>
      </c>
      <c r="I381" s="9" t="s">
        <v>423</v>
      </c>
      <c r="J381" s="9" t="s">
        <v>83</v>
      </c>
      <c r="K381" s="49" t="s">
        <v>1295</v>
      </c>
      <c r="L381" s="60">
        <v>8</v>
      </c>
      <c r="M381" s="60">
        <v>0</v>
      </c>
      <c r="N381" s="60">
        <v>0</v>
      </c>
      <c r="O381" s="60">
        <v>0</v>
      </c>
      <c r="P381" s="60">
        <v>8</v>
      </c>
      <c r="Q381" s="31">
        <v>0</v>
      </c>
      <c r="R381" s="61">
        <v>8</v>
      </c>
      <c r="S381" s="61">
        <v>0</v>
      </c>
      <c r="T381" s="60">
        <v>4</v>
      </c>
      <c r="U381" s="60">
        <v>0</v>
      </c>
      <c r="V381" s="60">
        <v>0</v>
      </c>
      <c r="W381" s="60">
        <v>0</v>
      </c>
      <c r="X381" s="60">
        <v>4</v>
      </c>
      <c r="Y381" s="60">
        <v>0</v>
      </c>
      <c r="Z381" s="60">
        <v>4</v>
      </c>
      <c r="AA381" s="31">
        <v>0</v>
      </c>
      <c r="AB381" s="31">
        <v>0</v>
      </c>
      <c r="AC381" s="60">
        <v>4</v>
      </c>
      <c r="AD381" s="60">
        <v>0</v>
      </c>
      <c r="AE381" s="60">
        <v>4</v>
      </c>
      <c r="AF381" s="31">
        <v>0</v>
      </c>
      <c r="AG381" s="60">
        <v>15</v>
      </c>
      <c r="AH381" s="60">
        <v>1</v>
      </c>
      <c r="AI381" s="60">
        <v>14</v>
      </c>
      <c r="AJ381" s="31">
        <v>6.6666666666666666E-2</v>
      </c>
      <c r="AK381" s="60">
        <v>31</v>
      </c>
      <c r="AL381" s="60">
        <v>1</v>
      </c>
      <c r="AM381" s="60">
        <v>30</v>
      </c>
      <c r="AN381" s="62">
        <v>1</v>
      </c>
      <c r="AO381" s="9" t="s">
        <v>412</v>
      </c>
      <c r="AP381" s="9" t="s">
        <v>407</v>
      </c>
      <c r="AQ381" s="9" t="s">
        <v>407</v>
      </c>
      <c r="AR381" s="48" t="s">
        <v>411</v>
      </c>
      <c r="AS381" s="9" t="s">
        <v>407</v>
      </c>
      <c r="AT381" s="9" t="s">
        <v>407</v>
      </c>
    </row>
    <row r="382" spans="1:46" ht="12.75" customHeight="1" x14ac:dyDescent="0.15">
      <c r="A382" s="9" t="s">
        <v>449</v>
      </c>
      <c r="B382" s="9" t="s">
        <v>511</v>
      </c>
      <c r="C382" s="31">
        <v>0.5</v>
      </c>
      <c r="D382" s="45">
        <v>8</v>
      </c>
      <c r="E382" s="46">
        <v>2019</v>
      </c>
      <c r="F382" s="46">
        <v>2015</v>
      </c>
      <c r="G382" s="46">
        <v>2022</v>
      </c>
      <c r="H382" s="9" t="s">
        <v>413</v>
      </c>
      <c r="I382" s="9" t="s">
        <v>414</v>
      </c>
      <c r="J382" s="9" t="s">
        <v>67</v>
      </c>
      <c r="K382" s="49" t="s">
        <v>511</v>
      </c>
      <c r="L382" s="60">
        <v>23</v>
      </c>
      <c r="M382" s="60">
        <v>23</v>
      </c>
      <c r="N382" s="60">
        <v>0</v>
      </c>
      <c r="O382" s="60">
        <v>23</v>
      </c>
      <c r="P382" s="60">
        <v>0</v>
      </c>
      <c r="Q382" s="31">
        <v>1</v>
      </c>
      <c r="R382" s="61">
        <v>12</v>
      </c>
      <c r="S382" s="61">
        <v>11</v>
      </c>
      <c r="T382" s="60">
        <v>13</v>
      </c>
      <c r="U382" s="60">
        <v>4</v>
      </c>
      <c r="V382" s="60">
        <v>0</v>
      </c>
      <c r="W382" s="60">
        <v>4</v>
      </c>
      <c r="X382" s="60">
        <v>9</v>
      </c>
      <c r="Y382" s="60">
        <v>15</v>
      </c>
      <c r="Z382" s="60">
        <v>0</v>
      </c>
      <c r="AA382" s="31">
        <v>0.30769230769230771</v>
      </c>
      <c r="AB382" s="31">
        <v>1.1538461538461537</v>
      </c>
      <c r="AC382" s="60">
        <v>15</v>
      </c>
      <c r="AD382" s="60">
        <v>3</v>
      </c>
      <c r="AE382" s="60">
        <v>12</v>
      </c>
      <c r="AF382" s="31">
        <v>0.2</v>
      </c>
      <c r="AG382" s="60">
        <v>11</v>
      </c>
      <c r="AH382" s="60">
        <v>24</v>
      </c>
      <c r="AI382" s="60">
        <v>0</v>
      </c>
      <c r="AJ382" s="31">
        <v>2.1818181818181817</v>
      </c>
      <c r="AK382" s="60">
        <v>62</v>
      </c>
      <c r="AL382" s="60">
        <v>54</v>
      </c>
      <c r="AM382" s="60">
        <v>21</v>
      </c>
      <c r="AN382" s="62">
        <v>0.5</v>
      </c>
      <c r="AO382" s="9" t="s">
        <v>407</v>
      </c>
      <c r="AP382" s="9" t="s">
        <v>407</v>
      </c>
      <c r="AQ382" s="9" t="s">
        <v>412</v>
      </c>
      <c r="AR382" s="48" t="s">
        <v>411</v>
      </c>
      <c r="AS382" s="9" t="s">
        <v>412</v>
      </c>
      <c r="AT382" s="9" t="s">
        <v>407</v>
      </c>
    </row>
    <row r="383" spans="1:46" ht="12.75" customHeight="1" x14ac:dyDescent="0.15">
      <c r="A383" s="9" t="s">
        <v>464</v>
      </c>
      <c r="B383" s="9" t="s">
        <v>1166</v>
      </c>
      <c r="C383" s="31">
        <v>0.375</v>
      </c>
      <c r="D383" s="45">
        <v>8</v>
      </c>
      <c r="E383" s="46">
        <v>2020</v>
      </c>
      <c r="F383" s="46">
        <v>2016</v>
      </c>
      <c r="G383" s="46" t="s">
        <v>444</v>
      </c>
      <c r="H383" s="9" t="s">
        <v>445</v>
      </c>
      <c r="I383" s="9" t="s">
        <v>446</v>
      </c>
      <c r="J383" s="9" t="s">
        <v>128</v>
      </c>
      <c r="K383" s="49" t="s">
        <v>1166</v>
      </c>
      <c r="L383" s="60">
        <v>925</v>
      </c>
      <c r="M383" s="60">
        <v>4</v>
      </c>
      <c r="N383" s="60">
        <v>0</v>
      </c>
      <c r="O383" s="60">
        <v>4</v>
      </c>
      <c r="P383" s="60">
        <v>921</v>
      </c>
      <c r="Q383" s="31">
        <v>4.3243243243243244E-3</v>
      </c>
      <c r="R383" s="61">
        <v>347</v>
      </c>
      <c r="S383" s="61">
        <v>0</v>
      </c>
      <c r="T383" s="60">
        <v>693</v>
      </c>
      <c r="U383" s="60">
        <v>5</v>
      </c>
      <c r="V383" s="60">
        <v>0</v>
      </c>
      <c r="W383" s="60">
        <v>5</v>
      </c>
      <c r="X383" s="60">
        <v>688</v>
      </c>
      <c r="Y383" s="60">
        <v>5</v>
      </c>
      <c r="Z383" s="60">
        <v>688</v>
      </c>
      <c r="AA383" s="31">
        <v>7.215007215007215E-3</v>
      </c>
      <c r="AB383" s="31">
        <v>7.215007215007215E-3</v>
      </c>
      <c r="AC383" s="60">
        <v>825</v>
      </c>
      <c r="AD383" s="60">
        <v>4</v>
      </c>
      <c r="AE383" s="60">
        <v>821</v>
      </c>
      <c r="AF383" s="31">
        <v>4.8484848484848485E-3</v>
      </c>
      <c r="AG383" s="60">
        <v>1958</v>
      </c>
      <c r="AH383" s="60">
        <v>476</v>
      </c>
      <c r="AI383" s="60">
        <v>1482</v>
      </c>
      <c r="AJ383" s="31">
        <v>0.24310520939734423</v>
      </c>
      <c r="AK383" s="60">
        <v>4401</v>
      </c>
      <c r="AL383" s="60">
        <v>489</v>
      </c>
      <c r="AM383" s="60">
        <v>3912</v>
      </c>
      <c r="AN383" s="62">
        <v>0.375</v>
      </c>
      <c r="AO383" s="9" t="s">
        <v>412</v>
      </c>
      <c r="AP383" s="9" t="s">
        <v>407</v>
      </c>
      <c r="AQ383" s="9" t="s">
        <v>407</v>
      </c>
      <c r="AR383" s="48" t="s">
        <v>411</v>
      </c>
      <c r="AS383" s="9" t="s">
        <v>407</v>
      </c>
      <c r="AT383" s="9" t="s">
        <v>407</v>
      </c>
    </row>
    <row r="384" spans="1:46" ht="12.75" customHeight="1" x14ac:dyDescent="0.15">
      <c r="A384" s="9" t="s">
        <v>464</v>
      </c>
      <c r="B384" s="9" t="s">
        <v>1297</v>
      </c>
      <c r="C384" s="31">
        <v>0.375</v>
      </c>
      <c r="D384" s="45">
        <v>8</v>
      </c>
      <c r="E384" s="46">
        <v>2020</v>
      </c>
      <c r="F384" s="46">
        <v>2016</v>
      </c>
      <c r="G384" s="46" t="s">
        <v>444</v>
      </c>
      <c r="H384" s="9" t="s">
        <v>445</v>
      </c>
      <c r="I384" s="9" t="s">
        <v>446</v>
      </c>
      <c r="J384" s="9" t="s">
        <v>128</v>
      </c>
      <c r="K384" s="49" t="s">
        <v>1297</v>
      </c>
      <c r="L384" s="60" t="e">
        <v>#N/A</v>
      </c>
      <c r="M384" s="60">
        <v>0</v>
      </c>
      <c r="N384" s="60">
        <v>0</v>
      </c>
      <c r="O384" s="60">
        <v>0</v>
      </c>
      <c r="P384" s="60" t="e">
        <v>#N/A</v>
      </c>
      <c r="Q384" s="31" t="s">
        <v>408</v>
      </c>
      <c r="R384" s="61" t="e">
        <v>#N/A</v>
      </c>
      <c r="S384" s="61" t="e">
        <v>#N/A</v>
      </c>
      <c r="T384" s="60" t="e">
        <v>#N/A</v>
      </c>
      <c r="U384" s="60">
        <v>0</v>
      </c>
      <c r="V384" s="60">
        <v>0</v>
      </c>
      <c r="W384" s="60">
        <v>0</v>
      </c>
      <c r="X384" s="60" t="e">
        <v>#N/A</v>
      </c>
      <c r="Y384" s="60" t="e">
        <v>#N/A</v>
      </c>
      <c r="Z384" s="60" t="e">
        <v>#N/A</v>
      </c>
      <c r="AA384" s="31" t="s">
        <v>408</v>
      </c>
      <c r="AB384" s="31" t="s">
        <v>408</v>
      </c>
      <c r="AC384" s="60" t="e">
        <v>#N/A</v>
      </c>
      <c r="AD384" s="60">
        <v>0</v>
      </c>
      <c r="AE384" s="60" t="e">
        <v>#N/A</v>
      </c>
      <c r="AF384" s="31" t="s">
        <v>408</v>
      </c>
      <c r="AG384" s="60" t="e">
        <v>#N/A</v>
      </c>
      <c r="AH384" s="60">
        <v>0</v>
      </c>
      <c r="AI384" s="60" t="e">
        <v>#N/A</v>
      </c>
      <c r="AJ384" s="31" t="s">
        <v>408</v>
      </c>
      <c r="AK384" s="60" t="e">
        <v>#N/A</v>
      </c>
      <c r="AL384" s="60">
        <v>0</v>
      </c>
      <c r="AM384" s="60" t="e">
        <v>#N/A</v>
      </c>
      <c r="AN384" s="62">
        <v>0.375</v>
      </c>
      <c r="AO384" s="9" t="s">
        <v>412</v>
      </c>
      <c r="AP384" s="9" t="s">
        <v>407</v>
      </c>
      <c r="AQ384" s="9" t="s">
        <v>407</v>
      </c>
      <c r="AR384" s="48" t="s">
        <v>408</v>
      </c>
      <c r="AS384" s="9" t="s">
        <v>412</v>
      </c>
      <c r="AT384" s="9" t="s">
        <v>407</v>
      </c>
    </row>
    <row r="385" spans="1:46" ht="12.75" customHeight="1" x14ac:dyDescent="0.15">
      <c r="A385" s="9" t="s">
        <v>316</v>
      </c>
      <c r="B385" s="9" t="s">
        <v>334</v>
      </c>
      <c r="C385" s="31">
        <v>0.625</v>
      </c>
      <c r="D385" s="45">
        <v>8</v>
      </c>
      <c r="E385" s="46">
        <v>2018</v>
      </c>
      <c r="F385" s="46">
        <v>2014</v>
      </c>
      <c r="G385" s="46" t="s">
        <v>403</v>
      </c>
      <c r="H385" s="9" t="s">
        <v>404</v>
      </c>
      <c r="I385" s="9" t="s">
        <v>405</v>
      </c>
      <c r="J385" s="9" t="s">
        <v>144</v>
      </c>
      <c r="K385" s="49" t="s">
        <v>334</v>
      </c>
      <c r="L385" s="60">
        <v>63</v>
      </c>
      <c r="M385" s="60">
        <v>0</v>
      </c>
      <c r="N385" s="60">
        <v>0</v>
      </c>
      <c r="O385" s="60">
        <v>0</v>
      </c>
      <c r="P385" s="60">
        <v>63</v>
      </c>
      <c r="Q385" s="31">
        <v>0</v>
      </c>
      <c r="R385" s="61">
        <v>32</v>
      </c>
      <c r="S385" s="61">
        <v>0</v>
      </c>
      <c r="T385" s="60">
        <v>43</v>
      </c>
      <c r="U385" s="60">
        <v>0</v>
      </c>
      <c r="V385" s="60">
        <v>0</v>
      </c>
      <c r="W385" s="60">
        <v>0</v>
      </c>
      <c r="X385" s="60">
        <v>43</v>
      </c>
      <c r="Y385" s="60">
        <v>0</v>
      </c>
      <c r="Z385" s="60">
        <v>43</v>
      </c>
      <c r="AA385" s="31">
        <v>0</v>
      </c>
      <c r="AB385" s="31">
        <v>0</v>
      </c>
      <c r="AC385" s="60">
        <v>50</v>
      </c>
      <c r="AD385" s="60">
        <v>0</v>
      </c>
      <c r="AE385" s="60">
        <v>50</v>
      </c>
      <c r="AF385" s="31">
        <v>0</v>
      </c>
      <c r="AG385" s="60">
        <v>116</v>
      </c>
      <c r="AH385" s="60">
        <v>770</v>
      </c>
      <c r="AI385" s="60">
        <v>0</v>
      </c>
      <c r="AJ385" s="31">
        <v>6.6379310344827589</v>
      </c>
      <c r="AK385" s="60">
        <v>272</v>
      </c>
      <c r="AL385" s="60">
        <v>770</v>
      </c>
      <c r="AM385" s="60">
        <v>156</v>
      </c>
      <c r="AN385" s="62">
        <v>0.5</v>
      </c>
      <c r="AO385" s="9" t="s">
        <v>407</v>
      </c>
      <c r="AP385" s="9" t="s">
        <v>412</v>
      </c>
      <c r="AQ385" s="9" t="s">
        <v>407</v>
      </c>
      <c r="AR385" s="48" t="s">
        <v>438</v>
      </c>
      <c r="AS385" s="9" t="s">
        <v>407</v>
      </c>
      <c r="AT385" s="9" t="s">
        <v>412</v>
      </c>
    </row>
    <row r="386" spans="1:46" ht="12.75" customHeight="1" x14ac:dyDescent="0.15">
      <c r="A386" s="9" t="s">
        <v>316</v>
      </c>
      <c r="B386" s="9" t="s">
        <v>335</v>
      </c>
      <c r="C386" s="31">
        <v>0.625</v>
      </c>
      <c r="D386" s="45">
        <v>8</v>
      </c>
      <c r="E386" s="46">
        <v>2018</v>
      </c>
      <c r="F386" s="46">
        <v>2014</v>
      </c>
      <c r="G386" s="46" t="s">
        <v>403</v>
      </c>
      <c r="H386" s="9" t="s">
        <v>404</v>
      </c>
      <c r="I386" s="9" t="s">
        <v>405</v>
      </c>
      <c r="J386" s="9" t="s">
        <v>144</v>
      </c>
      <c r="K386" s="49" t="s">
        <v>335</v>
      </c>
      <c r="L386" s="60">
        <v>1026</v>
      </c>
      <c r="M386" s="60">
        <v>359</v>
      </c>
      <c r="N386" s="60">
        <v>359</v>
      </c>
      <c r="O386" s="60">
        <v>0</v>
      </c>
      <c r="P386" s="60">
        <v>667</v>
      </c>
      <c r="Q386" s="31">
        <v>0.34990253411306044</v>
      </c>
      <c r="R386" s="61">
        <v>513</v>
      </c>
      <c r="S386" s="61">
        <v>0</v>
      </c>
      <c r="T386" s="60">
        <v>681</v>
      </c>
      <c r="U386" s="60">
        <v>0</v>
      </c>
      <c r="V386" s="60">
        <v>0</v>
      </c>
      <c r="W386" s="60">
        <v>0</v>
      </c>
      <c r="X386" s="60">
        <v>681</v>
      </c>
      <c r="Y386" s="60">
        <v>0</v>
      </c>
      <c r="Z386" s="60">
        <v>681</v>
      </c>
      <c r="AA386" s="31">
        <v>0</v>
      </c>
      <c r="AB386" s="31">
        <v>0</v>
      </c>
      <c r="AC386" s="60">
        <v>759</v>
      </c>
      <c r="AD386" s="60">
        <v>222</v>
      </c>
      <c r="AE386" s="60">
        <v>537</v>
      </c>
      <c r="AF386" s="31">
        <v>0.29249011857707508</v>
      </c>
      <c r="AG386" s="60">
        <v>1814</v>
      </c>
      <c r="AH386" s="60">
        <v>923</v>
      </c>
      <c r="AI386" s="60">
        <v>891</v>
      </c>
      <c r="AJ386" s="31">
        <v>0.50882028665931645</v>
      </c>
      <c r="AK386" s="60">
        <v>4280</v>
      </c>
      <c r="AL386" s="60">
        <v>1504</v>
      </c>
      <c r="AM386" s="60">
        <v>2776</v>
      </c>
      <c r="AN386" s="62">
        <v>0.5</v>
      </c>
      <c r="AO386" s="9" t="s">
        <v>407</v>
      </c>
      <c r="AP386" s="9" t="s">
        <v>412</v>
      </c>
      <c r="AQ386" s="9" t="s">
        <v>407</v>
      </c>
      <c r="AR386" s="48" t="s">
        <v>411</v>
      </c>
      <c r="AS386" s="9" t="s">
        <v>407</v>
      </c>
      <c r="AT386" s="9" t="s">
        <v>412</v>
      </c>
    </row>
    <row r="387" spans="1:46" ht="12.75" customHeight="1" x14ac:dyDescent="0.15">
      <c r="A387" s="9" t="s">
        <v>316</v>
      </c>
      <c r="B387" s="9" t="s">
        <v>336</v>
      </c>
      <c r="C387" s="31">
        <v>0.625</v>
      </c>
      <c r="D387" s="45">
        <v>8</v>
      </c>
      <c r="E387" s="46">
        <v>2018</v>
      </c>
      <c r="F387" s="46">
        <v>2014</v>
      </c>
      <c r="G387" s="46" t="s">
        <v>403</v>
      </c>
      <c r="H387" s="9" t="s">
        <v>404</v>
      </c>
      <c r="I387" s="9" t="s">
        <v>405</v>
      </c>
      <c r="J387" s="9" t="s">
        <v>144</v>
      </c>
      <c r="K387" s="49" t="s">
        <v>336</v>
      </c>
      <c r="L387" s="60">
        <v>23</v>
      </c>
      <c r="M387" s="60">
        <v>0</v>
      </c>
      <c r="N387" s="60">
        <v>0</v>
      </c>
      <c r="O387" s="60">
        <v>0</v>
      </c>
      <c r="P387" s="60">
        <v>23</v>
      </c>
      <c r="Q387" s="31">
        <v>0</v>
      </c>
      <c r="R387" s="61">
        <v>12</v>
      </c>
      <c r="S387" s="61">
        <v>0</v>
      </c>
      <c r="T387" s="60">
        <v>15</v>
      </c>
      <c r="U387" s="60">
        <v>0</v>
      </c>
      <c r="V387" s="60">
        <v>0</v>
      </c>
      <c r="W387" s="60">
        <v>0</v>
      </c>
      <c r="X387" s="60">
        <v>15</v>
      </c>
      <c r="Y387" s="60">
        <v>0</v>
      </c>
      <c r="Z387" s="60">
        <v>15</v>
      </c>
      <c r="AA387" s="31">
        <v>0</v>
      </c>
      <c r="AB387" s="31">
        <v>0</v>
      </c>
      <c r="AC387" s="60">
        <v>18</v>
      </c>
      <c r="AD387" s="60">
        <v>1</v>
      </c>
      <c r="AE387" s="60">
        <v>17</v>
      </c>
      <c r="AF387" s="31">
        <v>5.5555555555555552E-2</v>
      </c>
      <c r="AG387" s="60">
        <v>39</v>
      </c>
      <c r="AH387" s="60">
        <v>36</v>
      </c>
      <c r="AI387" s="60">
        <v>3</v>
      </c>
      <c r="AJ387" s="31">
        <v>0.92307692307692313</v>
      </c>
      <c r="AK387" s="60">
        <v>95</v>
      </c>
      <c r="AL387" s="60">
        <v>37</v>
      </c>
      <c r="AM387" s="60">
        <v>58</v>
      </c>
      <c r="AN387" s="62">
        <v>0.5</v>
      </c>
      <c r="AO387" s="9" t="s">
        <v>407</v>
      </c>
      <c r="AP387" s="9" t="s">
        <v>412</v>
      </c>
      <c r="AQ387" s="9" t="s">
        <v>407</v>
      </c>
      <c r="AR387" s="48" t="s">
        <v>411</v>
      </c>
      <c r="AS387" s="9" t="s">
        <v>407</v>
      </c>
      <c r="AT387" s="9" t="s">
        <v>412</v>
      </c>
    </row>
    <row r="388" spans="1:46" ht="12.75" customHeight="1" x14ac:dyDescent="0.15">
      <c r="A388" s="9" t="s">
        <v>505</v>
      </c>
      <c r="B388" s="9" t="s">
        <v>506</v>
      </c>
      <c r="C388" s="31">
        <v>0.5</v>
      </c>
      <c r="D388" s="45">
        <v>8</v>
      </c>
      <c r="E388" s="46">
        <v>2019</v>
      </c>
      <c r="F388" s="46">
        <v>2015</v>
      </c>
      <c r="G388" s="46">
        <v>2022</v>
      </c>
      <c r="H388" s="9" t="s">
        <v>413</v>
      </c>
      <c r="I388" s="9" t="s">
        <v>414</v>
      </c>
      <c r="J388" s="9" t="s">
        <v>67</v>
      </c>
      <c r="K388" s="29" t="s">
        <v>506</v>
      </c>
      <c r="L388" s="60">
        <v>253</v>
      </c>
      <c r="M388" s="60">
        <v>11</v>
      </c>
      <c r="N388" s="60">
        <v>11</v>
      </c>
      <c r="O388" s="60">
        <v>0</v>
      </c>
      <c r="P388" s="60">
        <v>242</v>
      </c>
      <c r="Q388" s="31">
        <v>4.3478260869565216E-2</v>
      </c>
      <c r="R388" s="61">
        <v>127</v>
      </c>
      <c r="S388" s="61">
        <v>0</v>
      </c>
      <c r="T388" s="60">
        <v>138</v>
      </c>
      <c r="U388" s="60">
        <v>4</v>
      </c>
      <c r="V388" s="60">
        <v>4</v>
      </c>
      <c r="W388" s="60">
        <v>0</v>
      </c>
      <c r="X388" s="60">
        <v>134</v>
      </c>
      <c r="Y388" s="60">
        <v>4</v>
      </c>
      <c r="Z388" s="60">
        <v>134</v>
      </c>
      <c r="AA388" s="31">
        <v>2.8985507246376812E-2</v>
      </c>
      <c r="AB388" s="31">
        <v>2.8985507246376812E-2</v>
      </c>
      <c r="AC388" s="60">
        <v>151</v>
      </c>
      <c r="AD388" s="60">
        <v>16</v>
      </c>
      <c r="AE388" s="60">
        <v>135</v>
      </c>
      <c r="AF388" s="31">
        <v>0.10596026490066225</v>
      </c>
      <c r="AG388" s="60">
        <v>391</v>
      </c>
      <c r="AH388" s="60">
        <v>371</v>
      </c>
      <c r="AI388" s="60">
        <v>20</v>
      </c>
      <c r="AJ388" s="31">
        <v>0.94884910485933505</v>
      </c>
      <c r="AK388" s="60">
        <v>933</v>
      </c>
      <c r="AL388" s="60">
        <v>402</v>
      </c>
      <c r="AM388" s="60">
        <v>531</v>
      </c>
      <c r="AN388" s="62">
        <v>0.5</v>
      </c>
      <c r="AO388" s="9" t="s">
        <v>407</v>
      </c>
      <c r="AP388" s="9" t="s">
        <v>412</v>
      </c>
      <c r="AQ388" s="9" t="s">
        <v>407</v>
      </c>
      <c r="AR388" s="48" t="s">
        <v>411</v>
      </c>
      <c r="AS388" s="9" t="s">
        <v>407</v>
      </c>
      <c r="AT388" s="9" t="s">
        <v>412</v>
      </c>
    </row>
    <row r="389" spans="1:46" ht="12.75" customHeight="1" x14ac:dyDescent="0.15">
      <c r="A389" s="9" t="s">
        <v>316</v>
      </c>
      <c r="B389" s="9" t="s">
        <v>316</v>
      </c>
      <c r="C389" s="31">
        <v>0.625</v>
      </c>
      <c r="D389" s="45">
        <v>8</v>
      </c>
      <c r="E389" s="46">
        <v>2018</v>
      </c>
      <c r="F389" s="46">
        <v>2014</v>
      </c>
      <c r="G389" s="46" t="s">
        <v>403</v>
      </c>
      <c r="H389" s="9" t="s">
        <v>404</v>
      </c>
      <c r="I389" s="9" t="s">
        <v>405</v>
      </c>
      <c r="J389" s="9" t="s">
        <v>144</v>
      </c>
      <c r="K389" s="49" t="s">
        <v>316</v>
      </c>
      <c r="L389" s="60">
        <v>2002</v>
      </c>
      <c r="M389" s="60">
        <v>0</v>
      </c>
      <c r="N389" s="60">
        <v>0</v>
      </c>
      <c r="O389" s="60">
        <v>0</v>
      </c>
      <c r="P389" s="60">
        <v>2002</v>
      </c>
      <c r="Q389" s="31">
        <v>0</v>
      </c>
      <c r="R389" s="61">
        <v>1001</v>
      </c>
      <c r="S389" s="61">
        <v>0</v>
      </c>
      <c r="T389" s="60">
        <v>1336</v>
      </c>
      <c r="U389" s="60">
        <v>0</v>
      </c>
      <c r="V389" s="60">
        <v>0</v>
      </c>
      <c r="W389" s="60">
        <v>0</v>
      </c>
      <c r="X389" s="60">
        <v>1336</v>
      </c>
      <c r="Y389" s="60">
        <v>0</v>
      </c>
      <c r="Z389" s="60">
        <v>1336</v>
      </c>
      <c r="AA389" s="31">
        <v>0</v>
      </c>
      <c r="AB389" s="31">
        <v>0</v>
      </c>
      <c r="AC389" s="60">
        <v>1503</v>
      </c>
      <c r="AD389" s="60">
        <v>12</v>
      </c>
      <c r="AE389" s="60">
        <v>1491</v>
      </c>
      <c r="AF389" s="31">
        <v>7.9840319361277438E-3</v>
      </c>
      <c r="AG389" s="60">
        <v>3442</v>
      </c>
      <c r="AH389" s="60">
        <v>70</v>
      </c>
      <c r="AI389" s="60">
        <v>3372</v>
      </c>
      <c r="AJ389" s="31">
        <v>2.0337013364323069E-2</v>
      </c>
      <c r="AK389" s="60">
        <v>8283</v>
      </c>
      <c r="AL389" s="60">
        <v>82</v>
      </c>
      <c r="AM389" s="60">
        <v>8201</v>
      </c>
      <c r="AN389" s="62">
        <v>0.5</v>
      </c>
      <c r="AO389" s="9" t="s">
        <v>412</v>
      </c>
      <c r="AP389" s="9" t="s">
        <v>407</v>
      </c>
      <c r="AQ389" s="9" t="s">
        <v>407</v>
      </c>
      <c r="AR389" s="48" t="s">
        <v>411</v>
      </c>
      <c r="AS389" s="9" t="s">
        <v>407</v>
      </c>
      <c r="AT389" s="9" t="s">
        <v>407</v>
      </c>
    </row>
    <row r="390" spans="1:46" ht="12.75" customHeight="1" x14ac:dyDescent="0.15">
      <c r="A390" s="9" t="s">
        <v>316</v>
      </c>
      <c r="B390" s="9" t="s">
        <v>337</v>
      </c>
      <c r="C390" s="31">
        <v>0.625</v>
      </c>
      <c r="D390" s="45">
        <v>8</v>
      </c>
      <c r="E390" s="46">
        <v>2018</v>
      </c>
      <c r="F390" s="46">
        <v>2014</v>
      </c>
      <c r="G390" s="46" t="s">
        <v>403</v>
      </c>
      <c r="H390" s="9" t="s">
        <v>404</v>
      </c>
      <c r="I390" s="9" t="s">
        <v>405</v>
      </c>
      <c r="J390" s="9" t="s">
        <v>144</v>
      </c>
      <c r="K390" s="49" t="s">
        <v>337</v>
      </c>
      <c r="L390" s="60">
        <v>7173</v>
      </c>
      <c r="M390" s="60">
        <v>164</v>
      </c>
      <c r="N390" s="60">
        <v>155</v>
      </c>
      <c r="O390" s="60">
        <v>9</v>
      </c>
      <c r="P390" s="60">
        <v>7009</v>
      </c>
      <c r="Q390" s="31">
        <v>2.2863515962637668E-2</v>
      </c>
      <c r="R390" s="61">
        <v>3587</v>
      </c>
      <c r="S390" s="61">
        <v>0</v>
      </c>
      <c r="T390" s="60">
        <v>4871</v>
      </c>
      <c r="U390" s="60">
        <v>82</v>
      </c>
      <c r="V390" s="60">
        <v>82</v>
      </c>
      <c r="W390" s="60">
        <v>0</v>
      </c>
      <c r="X390" s="60">
        <v>4789</v>
      </c>
      <c r="Y390" s="60">
        <v>82</v>
      </c>
      <c r="Z390" s="60">
        <v>4789</v>
      </c>
      <c r="AA390" s="31">
        <v>1.6834325600492712E-2</v>
      </c>
      <c r="AB390" s="31">
        <v>1.6834325600492712E-2</v>
      </c>
      <c r="AC390" s="60">
        <v>5534</v>
      </c>
      <c r="AD390" s="60">
        <v>1033</v>
      </c>
      <c r="AE390" s="60">
        <v>4501</v>
      </c>
      <c r="AF390" s="31">
        <v>0.18666425731839537</v>
      </c>
      <c r="AG390" s="60">
        <v>12725</v>
      </c>
      <c r="AH390" s="60">
        <v>2000</v>
      </c>
      <c r="AI390" s="60">
        <v>10725</v>
      </c>
      <c r="AJ390" s="31">
        <v>0.15717092337917485</v>
      </c>
      <c r="AK390" s="60">
        <v>30303</v>
      </c>
      <c r="AL390" s="60">
        <v>3279</v>
      </c>
      <c r="AM390" s="60">
        <v>27024</v>
      </c>
      <c r="AN390" s="62">
        <v>0.5</v>
      </c>
      <c r="AO390" s="9" t="s">
        <v>412</v>
      </c>
      <c r="AP390" s="9" t="s">
        <v>407</v>
      </c>
      <c r="AQ390" s="9" t="s">
        <v>407</v>
      </c>
      <c r="AR390" s="48" t="s">
        <v>411</v>
      </c>
      <c r="AS390" s="9" t="s">
        <v>407</v>
      </c>
      <c r="AT390" s="9" t="s">
        <v>407</v>
      </c>
    </row>
    <row r="391" spans="1:46" ht="12.75" customHeight="1" x14ac:dyDescent="0.15">
      <c r="A391" s="9" t="s">
        <v>316</v>
      </c>
      <c r="B391" s="9" t="s">
        <v>338</v>
      </c>
      <c r="C391" s="31">
        <v>0.625</v>
      </c>
      <c r="D391" s="45">
        <v>8</v>
      </c>
      <c r="E391" s="46">
        <v>2018</v>
      </c>
      <c r="F391" s="46">
        <v>2014</v>
      </c>
      <c r="G391" s="46" t="s">
        <v>403</v>
      </c>
      <c r="H391" s="9" t="s">
        <v>404</v>
      </c>
      <c r="I391" s="9" t="s">
        <v>405</v>
      </c>
      <c r="J391" s="9" t="s">
        <v>144</v>
      </c>
      <c r="K391" s="49" t="s">
        <v>338</v>
      </c>
      <c r="L391" s="60">
        <v>562</v>
      </c>
      <c r="M391" s="60">
        <v>0</v>
      </c>
      <c r="N391" s="60">
        <v>0</v>
      </c>
      <c r="O391" s="60">
        <v>0</v>
      </c>
      <c r="P391" s="60">
        <v>562</v>
      </c>
      <c r="Q391" s="31">
        <v>0</v>
      </c>
      <c r="R391" s="61">
        <v>281</v>
      </c>
      <c r="S391" s="61">
        <v>0</v>
      </c>
      <c r="T391" s="60">
        <v>394</v>
      </c>
      <c r="U391" s="60">
        <v>0</v>
      </c>
      <c r="V391" s="60">
        <v>0</v>
      </c>
      <c r="W391" s="60">
        <v>0</v>
      </c>
      <c r="X391" s="60">
        <v>394</v>
      </c>
      <c r="Y391" s="60">
        <v>0</v>
      </c>
      <c r="Z391" s="60">
        <v>394</v>
      </c>
      <c r="AA391" s="31">
        <v>0</v>
      </c>
      <c r="AB391" s="31">
        <v>0</v>
      </c>
      <c r="AC391" s="60">
        <v>441</v>
      </c>
      <c r="AD391" s="60">
        <v>8</v>
      </c>
      <c r="AE391" s="60">
        <v>433</v>
      </c>
      <c r="AF391" s="31">
        <v>1.8140589569160998E-2</v>
      </c>
      <c r="AG391" s="60">
        <v>1036</v>
      </c>
      <c r="AH391" s="60">
        <v>318</v>
      </c>
      <c r="AI391" s="60">
        <v>718</v>
      </c>
      <c r="AJ391" s="31">
        <v>0.30694980694980695</v>
      </c>
      <c r="AK391" s="60">
        <v>2433</v>
      </c>
      <c r="AL391" s="60">
        <v>326</v>
      </c>
      <c r="AM391" s="60">
        <v>2107</v>
      </c>
      <c r="AN391" s="62">
        <v>0.5</v>
      </c>
      <c r="AO391" s="9" t="s">
        <v>412</v>
      </c>
      <c r="AP391" s="9" t="s">
        <v>407</v>
      </c>
      <c r="AQ391" s="9" t="s">
        <v>407</v>
      </c>
      <c r="AR391" s="48" t="s">
        <v>411</v>
      </c>
      <c r="AS391" s="9" t="s">
        <v>407</v>
      </c>
      <c r="AT391" s="9" t="s">
        <v>407</v>
      </c>
    </row>
    <row r="392" spans="1:46" ht="12.75" customHeight="1" x14ac:dyDescent="0.15">
      <c r="A392" s="9" t="s">
        <v>316</v>
      </c>
      <c r="B392" s="9" t="s">
        <v>339</v>
      </c>
      <c r="C392" s="31">
        <v>0.625</v>
      </c>
      <c r="D392" s="45">
        <v>8</v>
      </c>
      <c r="E392" s="46">
        <v>2018</v>
      </c>
      <c r="F392" s="46">
        <v>2014</v>
      </c>
      <c r="G392" s="46" t="s">
        <v>403</v>
      </c>
      <c r="H392" s="9" t="s">
        <v>404</v>
      </c>
      <c r="I392" s="9" t="s">
        <v>405</v>
      </c>
      <c r="J392" s="9" t="s">
        <v>144</v>
      </c>
      <c r="K392" s="49" t="s">
        <v>339</v>
      </c>
      <c r="L392" s="60">
        <v>375</v>
      </c>
      <c r="M392" s="60">
        <v>15</v>
      </c>
      <c r="N392" s="60">
        <v>15</v>
      </c>
      <c r="O392" s="60">
        <v>0</v>
      </c>
      <c r="P392" s="60">
        <v>360</v>
      </c>
      <c r="Q392" s="31">
        <v>0.04</v>
      </c>
      <c r="R392" s="61">
        <v>188</v>
      </c>
      <c r="S392" s="61">
        <v>0</v>
      </c>
      <c r="T392" s="60">
        <v>251</v>
      </c>
      <c r="U392" s="60">
        <v>0</v>
      </c>
      <c r="V392" s="60">
        <v>0</v>
      </c>
      <c r="W392" s="60">
        <v>0</v>
      </c>
      <c r="X392" s="60">
        <v>251</v>
      </c>
      <c r="Y392" s="60">
        <v>0</v>
      </c>
      <c r="Z392" s="60">
        <v>251</v>
      </c>
      <c r="AA392" s="31">
        <v>0</v>
      </c>
      <c r="AB392" s="31">
        <v>0</v>
      </c>
      <c r="AC392" s="60">
        <v>271</v>
      </c>
      <c r="AD392" s="60">
        <v>15</v>
      </c>
      <c r="AE392" s="60">
        <v>256</v>
      </c>
      <c r="AF392" s="31">
        <v>5.5350553505535055E-2</v>
      </c>
      <c r="AG392" s="60">
        <v>596</v>
      </c>
      <c r="AH392" s="60">
        <v>989</v>
      </c>
      <c r="AI392" s="60">
        <v>0</v>
      </c>
      <c r="AJ392" s="31">
        <v>1.6593959731543624</v>
      </c>
      <c r="AK392" s="60">
        <v>1493</v>
      </c>
      <c r="AL392" s="60">
        <v>1019</v>
      </c>
      <c r="AM392" s="60">
        <v>867</v>
      </c>
      <c r="AN392" s="62">
        <v>0.5</v>
      </c>
      <c r="AO392" s="9" t="s">
        <v>407</v>
      </c>
      <c r="AP392" s="9" t="s">
        <v>412</v>
      </c>
      <c r="AQ392" s="9" t="s">
        <v>407</v>
      </c>
      <c r="AR392" s="48" t="s">
        <v>411</v>
      </c>
      <c r="AS392" s="9" t="s">
        <v>407</v>
      </c>
      <c r="AT392" s="9" t="s">
        <v>412</v>
      </c>
    </row>
    <row r="393" spans="1:46" ht="12.75" customHeight="1" x14ac:dyDescent="0.15">
      <c r="A393" s="9" t="s">
        <v>505</v>
      </c>
      <c r="B393" s="9" t="s">
        <v>523</v>
      </c>
      <c r="C393" s="31">
        <v>0.5</v>
      </c>
      <c r="D393" s="45">
        <v>8</v>
      </c>
      <c r="E393" s="46">
        <v>2019</v>
      </c>
      <c r="F393" s="46">
        <v>2015</v>
      </c>
      <c r="G393" s="46">
        <v>2022</v>
      </c>
      <c r="H393" s="9" t="s">
        <v>413</v>
      </c>
      <c r="I393" s="9" t="s">
        <v>414</v>
      </c>
      <c r="J393" s="9" t="s">
        <v>67</v>
      </c>
      <c r="K393" s="29" t="s">
        <v>523</v>
      </c>
      <c r="L393" s="60">
        <v>356</v>
      </c>
      <c r="M393" s="60">
        <v>19</v>
      </c>
      <c r="N393" s="60">
        <v>18</v>
      </c>
      <c r="O393" s="60">
        <v>1</v>
      </c>
      <c r="P393" s="60">
        <v>337</v>
      </c>
      <c r="Q393" s="31">
        <v>5.3370786516853931E-2</v>
      </c>
      <c r="R393" s="61">
        <v>178</v>
      </c>
      <c r="S393" s="61">
        <v>0</v>
      </c>
      <c r="T393" s="60">
        <v>207</v>
      </c>
      <c r="U393" s="60">
        <v>0</v>
      </c>
      <c r="V393" s="60">
        <v>0</v>
      </c>
      <c r="W393" s="60">
        <v>0</v>
      </c>
      <c r="X393" s="60">
        <v>207</v>
      </c>
      <c r="Y393" s="60">
        <v>0</v>
      </c>
      <c r="Z393" s="60">
        <v>207</v>
      </c>
      <c r="AA393" s="31">
        <v>0</v>
      </c>
      <c r="AB393" s="31">
        <v>0</v>
      </c>
      <c r="AC393" s="60">
        <v>231</v>
      </c>
      <c r="AD393" s="60">
        <v>59</v>
      </c>
      <c r="AE393" s="60">
        <v>172</v>
      </c>
      <c r="AF393" s="31">
        <v>0.25541125541125542</v>
      </c>
      <c r="AG393" s="60">
        <v>270</v>
      </c>
      <c r="AH393" s="60">
        <v>191</v>
      </c>
      <c r="AI393" s="60">
        <v>79</v>
      </c>
      <c r="AJ393" s="31">
        <v>0.70740740740740737</v>
      </c>
      <c r="AK393" s="60">
        <v>1064</v>
      </c>
      <c r="AL393" s="60">
        <v>269</v>
      </c>
      <c r="AM393" s="60">
        <v>795</v>
      </c>
      <c r="AN393" s="62">
        <v>0.5</v>
      </c>
      <c r="AO393" s="9" t="s">
        <v>407</v>
      </c>
      <c r="AP393" s="9" t="s">
        <v>412</v>
      </c>
      <c r="AQ393" s="9" t="s">
        <v>407</v>
      </c>
      <c r="AR393" s="48" t="s">
        <v>411</v>
      </c>
      <c r="AS393" s="9" t="s">
        <v>407</v>
      </c>
      <c r="AT393" s="9" t="s">
        <v>412</v>
      </c>
    </row>
    <row r="394" spans="1:46" ht="12.75" customHeight="1" x14ac:dyDescent="0.15">
      <c r="A394" s="9" t="s">
        <v>316</v>
      </c>
      <c r="B394" s="9" t="s">
        <v>340</v>
      </c>
      <c r="C394" s="31">
        <v>0.625</v>
      </c>
      <c r="D394" s="45">
        <v>8</v>
      </c>
      <c r="E394" s="46">
        <v>2018</v>
      </c>
      <c r="F394" s="46">
        <v>2014</v>
      </c>
      <c r="G394" s="46" t="s">
        <v>403</v>
      </c>
      <c r="H394" s="9" t="s">
        <v>404</v>
      </c>
      <c r="I394" s="9" t="s">
        <v>405</v>
      </c>
      <c r="J394" s="9" t="s">
        <v>144</v>
      </c>
      <c r="K394" s="49" t="s">
        <v>340</v>
      </c>
      <c r="L394" s="60">
        <v>621</v>
      </c>
      <c r="M394" s="60">
        <v>0</v>
      </c>
      <c r="N394" s="60">
        <v>0</v>
      </c>
      <c r="O394" s="60">
        <v>0</v>
      </c>
      <c r="P394" s="60">
        <v>621</v>
      </c>
      <c r="Q394" s="31">
        <v>0</v>
      </c>
      <c r="R394" s="61">
        <v>311</v>
      </c>
      <c r="S394" s="61">
        <v>0</v>
      </c>
      <c r="T394" s="60">
        <v>415</v>
      </c>
      <c r="U394" s="60">
        <v>0</v>
      </c>
      <c r="V394" s="60">
        <v>0</v>
      </c>
      <c r="W394" s="60">
        <v>0</v>
      </c>
      <c r="X394" s="60">
        <v>415</v>
      </c>
      <c r="Y394" s="60">
        <v>0</v>
      </c>
      <c r="Z394" s="60">
        <v>415</v>
      </c>
      <c r="AA394" s="31">
        <v>0</v>
      </c>
      <c r="AB394" s="31">
        <v>0</v>
      </c>
      <c r="AC394" s="60">
        <v>461</v>
      </c>
      <c r="AD394" s="60">
        <v>25</v>
      </c>
      <c r="AE394" s="60">
        <v>436</v>
      </c>
      <c r="AF394" s="31">
        <v>5.4229934924078092E-2</v>
      </c>
      <c r="AG394" s="60">
        <v>1038</v>
      </c>
      <c r="AH394" s="60">
        <v>570</v>
      </c>
      <c r="AI394" s="60">
        <v>468</v>
      </c>
      <c r="AJ394" s="31">
        <v>0.54913294797687862</v>
      </c>
      <c r="AK394" s="60">
        <v>2535</v>
      </c>
      <c r="AL394" s="60">
        <v>595</v>
      </c>
      <c r="AM394" s="60">
        <v>1940</v>
      </c>
      <c r="AN394" s="62">
        <v>0.5</v>
      </c>
      <c r="AO394" s="9" t="s">
        <v>407</v>
      </c>
      <c r="AP394" s="9" t="s">
        <v>412</v>
      </c>
      <c r="AQ394" s="9" t="s">
        <v>407</v>
      </c>
      <c r="AR394" s="48" t="s">
        <v>411</v>
      </c>
      <c r="AS394" s="9" t="s">
        <v>407</v>
      </c>
      <c r="AT394" s="9" t="s">
        <v>412</v>
      </c>
    </row>
    <row r="395" spans="1:46" ht="12.75" customHeight="1" x14ac:dyDescent="0.15">
      <c r="A395" s="9" t="s">
        <v>341</v>
      </c>
      <c r="B395" s="9" t="s">
        <v>342</v>
      </c>
      <c r="C395" s="31">
        <v>0.625</v>
      </c>
      <c r="D395" s="45">
        <v>8</v>
      </c>
      <c r="E395" s="46">
        <v>2018</v>
      </c>
      <c r="F395" s="46">
        <v>2014</v>
      </c>
      <c r="G395" s="46" t="s">
        <v>403</v>
      </c>
      <c r="H395" s="9" t="s">
        <v>456</v>
      </c>
      <c r="I395" s="9" t="s">
        <v>457</v>
      </c>
      <c r="J395" s="9" t="s">
        <v>123</v>
      </c>
      <c r="K395" s="29" t="s">
        <v>342</v>
      </c>
      <c r="L395" s="60">
        <v>146</v>
      </c>
      <c r="M395" s="60">
        <v>1</v>
      </c>
      <c r="N395" s="60">
        <v>0</v>
      </c>
      <c r="O395" s="60">
        <v>1</v>
      </c>
      <c r="P395" s="60">
        <v>145</v>
      </c>
      <c r="Q395" s="31">
        <v>6.8493150684931503E-3</v>
      </c>
      <c r="R395" s="61">
        <v>73</v>
      </c>
      <c r="S395" s="61">
        <v>0</v>
      </c>
      <c r="T395" s="60">
        <v>102</v>
      </c>
      <c r="U395" s="60">
        <v>4</v>
      </c>
      <c r="V395" s="60">
        <v>3</v>
      </c>
      <c r="W395" s="60">
        <v>1</v>
      </c>
      <c r="X395" s="60">
        <v>98</v>
      </c>
      <c r="Y395" s="60">
        <v>4</v>
      </c>
      <c r="Z395" s="60">
        <v>98</v>
      </c>
      <c r="AA395" s="31">
        <v>3.9215686274509803E-2</v>
      </c>
      <c r="AB395" s="31">
        <v>3.9215686274509803E-2</v>
      </c>
      <c r="AC395" s="60">
        <v>130</v>
      </c>
      <c r="AD395" s="60">
        <v>24</v>
      </c>
      <c r="AE395" s="60">
        <v>106</v>
      </c>
      <c r="AF395" s="31">
        <v>0.18461538461538463</v>
      </c>
      <c r="AG395" s="60">
        <v>318</v>
      </c>
      <c r="AH395" s="60">
        <v>61</v>
      </c>
      <c r="AI395" s="60">
        <v>257</v>
      </c>
      <c r="AJ395" s="31">
        <v>0.1918238993710692</v>
      </c>
      <c r="AK395" s="60">
        <v>696</v>
      </c>
      <c r="AL395" s="60">
        <v>90</v>
      </c>
      <c r="AM395" s="60">
        <v>606</v>
      </c>
      <c r="AN395" s="62">
        <v>0.5</v>
      </c>
      <c r="AO395" s="9" t="s">
        <v>412</v>
      </c>
      <c r="AP395" s="9" t="s">
        <v>407</v>
      </c>
      <c r="AQ395" s="9" t="s">
        <v>407</v>
      </c>
      <c r="AR395" s="48" t="s">
        <v>411</v>
      </c>
      <c r="AS395" s="9" t="s">
        <v>407</v>
      </c>
      <c r="AT395" s="9" t="s">
        <v>407</v>
      </c>
    </row>
    <row r="396" spans="1:46" ht="12.75" customHeight="1" x14ac:dyDescent="0.15">
      <c r="A396" s="9" t="s">
        <v>505</v>
      </c>
      <c r="B396" s="9" t="s">
        <v>524</v>
      </c>
      <c r="C396" s="31">
        <v>0.5</v>
      </c>
      <c r="D396" s="45">
        <v>8</v>
      </c>
      <c r="E396" s="46">
        <v>2019</v>
      </c>
      <c r="F396" s="46">
        <v>2015</v>
      </c>
      <c r="G396" s="46">
        <v>2022</v>
      </c>
      <c r="H396" s="9" t="s">
        <v>413</v>
      </c>
      <c r="I396" s="9" t="s">
        <v>414</v>
      </c>
      <c r="J396" s="9" t="s">
        <v>67</v>
      </c>
      <c r="K396" s="49" t="s">
        <v>524</v>
      </c>
      <c r="L396" s="60">
        <v>236</v>
      </c>
      <c r="M396" s="60">
        <v>63</v>
      </c>
      <c r="N396" s="60">
        <v>63</v>
      </c>
      <c r="O396" s="60">
        <v>0</v>
      </c>
      <c r="P396" s="60">
        <v>173</v>
      </c>
      <c r="Q396" s="31">
        <v>0.26694915254237289</v>
      </c>
      <c r="R396" s="61">
        <v>118</v>
      </c>
      <c r="S396" s="61">
        <v>0</v>
      </c>
      <c r="T396" s="60">
        <v>160</v>
      </c>
      <c r="U396" s="60">
        <v>487</v>
      </c>
      <c r="V396" s="60">
        <v>487</v>
      </c>
      <c r="W396" s="60">
        <v>0</v>
      </c>
      <c r="X396" s="60">
        <v>0</v>
      </c>
      <c r="Y396" s="60">
        <v>487</v>
      </c>
      <c r="Z396" s="60">
        <v>0</v>
      </c>
      <c r="AA396" s="31">
        <v>3.0437500000000002</v>
      </c>
      <c r="AB396" s="31">
        <v>3.0437500000000002</v>
      </c>
      <c r="AC396" s="60">
        <v>217</v>
      </c>
      <c r="AD396" s="60">
        <v>14</v>
      </c>
      <c r="AE396" s="60">
        <v>203</v>
      </c>
      <c r="AF396" s="31">
        <v>6.4516129032258063E-2</v>
      </c>
      <c r="AG396" s="60">
        <v>475</v>
      </c>
      <c r="AH396" s="60">
        <v>971</v>
      </c>
      <c r="AI396" s="60">
        <v>0</v>
      </c>
      <c r="AJ396" s="31">
        <v>2.0442105263157893</v>
      </c>
      <c r="AK396" s="60">
        <v>1088</v>
      </c>
      <c r="AL396" s="60">
        <v>1535</v>
      </c>
      <c r="AM396" s="60">
        <v>376</v>
      </c>
      <c r="AN396" s="62">
        <v>0.5</v>
      </c>
      <c r="AO396" s="9" t="s">
        <v>407</v>
      </c>
      <c r="AP396" s="9" t="s">
        <v>412</v>
      </c>
      <c r="AQ396" s="9" t="s">
        <v>407</v>
      </c>
      <c r="AR396" s="48" t="s">
        <v>411</v>
      </c>
      <c r="AS396" s="9" t="s">
        <v>407</v>
      </c>
      <c r="AT396" s="9" t="s">
        <v>412</v>
      </c>
    </row>
    <row r="397" spans="1:46" ht="12.75" customHeight="1" x14ac:dyDescent="0.15">
      <c r="A397" s="9" t="s">
        <v>464</v>
      </c>
      <c r="B397" s="9" t="s">
        <v>466</v>
      </c>
      <c r="C397" s="31">
        <v>0.375</v>
      </c>
      <c r="D397" s="45">
        <v>8</v>
      </c>
      <c r="E397" s="46">
        <v>2020</v>
      </c>
      <c r="F397" s="46">
        <v>2016</v>
      </c>
      <c r="G397" s="46" t="s">
        <v>444</v>
      </c>
      <c r="H397" s="9" t="s">
        <v>445</v>
      </c>
      <c r="I397" s="9" t="s">
        <v>446</v>
      </c>
      <c r="J397" s="9" t="s">
        <v>128</v>
      </c>
      <c r="K397" s="49" t="s">
        <v>466</v>
      </c>
      <c r="L397" s="60">
        <v>2496</v>
      </c>
      <c r="M397" s="60">
        <v>11</v>
      </c>
      <c r="N397" s="60">
        <v>0</v>
      </c>
      <c r="O397" s="60">
        <v>11</v>
      </c>
      <c r="P397" s="60">
        <v>2485</v>
      </c>
      <c r="Q397" s="31">
        <v>4.407051282051282E-3</v>
      </c>
      <c r="R397" s="61">
        <v>936</v>
      </c>
      <c r="S397" s="61">
        <v>0</v>
      </c>
      <c r="T397" s="60">
        <v>1727</v>
      </c>
      <c r="U397" s="60">
        <v>260</v>
      </c>
      <c r="V397" s="60">
        <v>80</v>
      </c>
      <c r="W397" s="60">
        <v>180</v>
      </c>
      <c r="X397" s="60">
        <v>1467</v>
      </c>
      <c r="Y397" s="60">
        <v>260</v>
      </c>
      <c r="Z397" s="60">
        <v>1467</v>
      </c>
      <c r="AA397" s="31">
        <v>0.15055008685581933</v>
      </c>
      <c r="AB397" s="31">
        <v>0.15055008685581933</v>
      </c>
      <c r="AC397" s="60">
        <v>1724</v>
      </c>
      <c r="AD397" s="60">
        <v>279</v>
      </c>
      <c r="AE397" s="60">
        <v>1445</v>
      </c>
      <c r="AF397" s="31">
        <v>0.16183294663573086</v>
      </c>
      <c r="AG397" s="60">
        <v>4220</v>
      </c>
      <c r="AH397" s="60">
        <v>597</v>
      </c>
      <c r="AI397" s="60">
        <v>3623</v>
      </c>
      <c r="AJ397" s="31">
        <v>0.1414691943127962</v>
      </c>
      <c r="AK397" s="60">
        <v>10167</v>
      </c>
      <c r="AL397" s="60">
        <v>1147</v>
      </c>
      <c r="AM397" s="60">
        <v>9020</v>
      </c>
      <c r="AN397" s="62">
        <v>0.375</v>
      </c>
      <c r="AO397" s="9" t="s">
        <v>412</v>
      </c>
      <c r="AP397" s="9" t="s">
        <v>407</v>
      </c>
      <c r="AQ397" s="9" t="s">
        <v>407</v>
      </c>
      <c r="AR397" s="48" t="s">
        <v>438</v>
      </c>
      <c r="AS397" s="9" t="s">
        <v>407</v>
      </c>
      <c r="AT397" s="9" t="s">
        <v>407</v>
      </c>
    </row>
    <row r="398" spans="1:46" ht="12.75" customHeight="1" x14ac:dyDescent="0.15">
      <c r="A398" s="9" t="s">
        <v>505</v>
      </c>
      <c r="B398" s="9" t="s">
        <v>525</v>
      </c>
      <c r="C398" s="31">
        <v>0.5</v>
      </c>
      <c r="D398" s="45">
        <v>8</v>
      </c>
      <c r="E398" s="46">
        <v>2019</v>
      </c>
      <c r="F398" s="46">
        <v>2015</v>
      </c>
      <c r="G398" s="46">
        <v>2022</v>
      </c>
      <c r="H398" s="9" t="s">
        <v>413</v>
      </c>
      <c r="I398" s="9" t="s">
        <v>414</v>
      </c>
      <c r="J398" s="9" t="s">
        <v>67</v>
      </c>
      <c r="K398" s="49" t="s">
        <v>525</v>
      </c>
      <c r="L398" s="60">
        <v>169</v>
      </c>
      <c r="M398" s="60">
        <v>2</v>
      </c>
      <c r="N398" s="60">
        <v>2</v>
      </c>
      <c r="O398" s="60">
        <v>0</v>
      </c>
      <c r="P398" s="60">
        <v>167</v>
      </c>
      <c r="Q398" s="31">
        <v>1.1834319526627219E-2</v>
      </c>
      <c r="R398" s="61">
        <v>85</v>
      </c>
      <c r="S398" s="61">
        <v>0</v>
      </c>
      <c r="T398" s="60">
        <v>99</v>
      </c>
      <c r="U398" s="60">
        <v>28</v>
      </c>
      <c r="V398" s="60">
        <v>20</v>
      </c>
      <c r="W398" s="60">
        <v>8</v>
      </c>
      <c r="X398" s="60">
        <v>71</v>
      </c>
      <c r="Y398" s="60">
        <v>28</v>
      </c>
      <c r="Z398" s="60">
        <v>71</v>
      </c>
      <c r="AA398" s="31">
        <v>0.28282828282828282</v>
      </c>
      <c r="AB398" s="31">
        <v>0.28282828282828282</v>
      </c>
      <c r="AC398" s="60">
        <v>112</v>
      </c>
      <c r="AD398" s="60">
        <v>2</v>
      </c>
      <c r="AE398" s="60">
        <v>110</v>
      </c>
      <c r="AF398" s="31">
        <v>1.7857142857142856E-2</v>
      </c>
      <c r="AG398" s="60">
        <v>97</v>
      </c>
      <c r="AH398" s="60">
        <v>428</v>
      </c>
      <c r="AI398" s="60">
        <v>0</v>
      </c>
      <c r="AJ398" s="31">
        <v>4.4123711340206189</v>
      </c>
      <c r="AK398" s="60">
        <v>477</v>
      </c>
      <c r="AL398" s="60">
        <v>460</v>
      </c>
      <c r="AM398" s="60">
        <v>348</v>
      </c>
      <c r="AN398" s="62">
        <v>0.5</v>
      </c>
      <c r="AO398" s="9" t="s">
        <v>407</v>
      </c>
      <c r="AP398" s="9" t="s">
        <v>412</v>
      </c>
      <c r="AQ398" s="9" t="s">
        <v>407</v>
      </c>
      <c r="AR398" s="48" t="s">
        <v>411</v>
      </c>
      <c r="AS398" s="9" t="s">
        <v>407</v>
      </c>
      <c r="AT398" s="9" t="s">
        <v>412</v>
      </c>
    </row>
    <row r="399" spans="1:46" ht="12.75" customHeight="1" x14ac:dyDescent="0.15">
      <c r="A399" s="9" t="s">
        <v>464</v>
      </c>
      <c r="B399" s="9" t="s">
        <v>1315</v>
      </c>
      <c r="C399" s="31">
        <v>0.375</v>
      </c>
      <c r="D399" s="45">
        <v>8</v>
      </c>
      <c r="E399" s="46">
        <v>2020</v>
      </c>
      <c r="F399" s="46">
        <v>2016</v>
      </c>
      <c r="G399" s="46" t="s">
        <v>444</v>
      </c>
      <c r="H399" s="9" t="s">
        <v>445</v>
      </c>
      <c r="I399" s="9" t="s">
        <v>446</v>
      </c>
      <c r="J399" s="9" t="s">
        <v>128</v>
      </c>
      <c r="K399" s="49" t="s">
        <v>1315</v>
      </c>
      <c r="L399" s="60">
        <v>3157</v>
      </c>
      <c r="M399" s="60">
        <v>164</v>
      </c>
      <c r="N399" s="60">
        <v>164</v>
      </c>
      <c r="O399" s="60">
        <v>0</v>
      </c>
      <c r="P399" s="60">
        <v>2993</v>
      </c>
      <c r="Q399" s="31">
        <v>5.1948051948051951E-2</v>
      </c>
      <c r="R399" s="61">
        <v>1184</v>
      </c>
      <c r="S399" s="61">
        <v>0</v>
      </c>
      <c r="T399" s="60">
        <v>2004</v>
      </c>
      <c r="U399" s="60">
        <v>4</v>
      </c>
      <c r="V399" s="60">
        <v>0</v>
      </c>
      <c r="W399" s="60">
        <v>4</v>
      </c>
      <c r="X399" s="60">
        <v>2000</v>
      </c>
      <c r="Y399" s="60">
        <v>4</v>
      </c>
      <c r="Z399" s="60">
        <v>2000</v>
      </c>
      <c r="AA399" s="31">
        <v>1.996007984031936E-3</v>
      </c>
      <c r="AB399" s="31">
        <v>1.996007984031936E-3</v>
      </c>
      <c r="AC399" s="60">
        <v>2103</v>
      </c>
      <c r="AD399" s="60">
        <v>127</v>
      </c>
      <c r="AE399" s="60">
        <v>1976</v>
      </c>
      <c r="AF399" s="31">
        <v>6.0389919163100332E-2</v>
      </c>
      <c r="AG399" s="60">
        <v>4560</v>
      </c>
      <c r="AH399" s="60">
        <v>418</v>
      </c>
      <c r="AI399" s="60">
        <v>4142</v>
      </c>
      <c r="AJ399" s="31">
        <v>9.166666666666666E-2</v>
      </c>
      <c r="AK399" s="60">
        <v>11824</v>
      </c>
      <c r="AL399" s="60">
        <v>713</v>
      </c>
      <c r="AM399" s="60">
        <v>11111</v>
      </c>
      <c r="AN399" s="62">
        <v>0.375</v>
      </c>
      <c r="AO399" s="9" t="s">
        <v>412</v>
      </c>
      <c r="AP399" s="9" t="s">
        <v>407</v>
      </c>
      <c r="AQ399" s="9" t="s">
        <v>407</v>
      </c>
      <c r="AR399" s="48" t="s">
        <v>411</v>
      </c>
      <c r="AS399" s="9" t="s">
        <v>407</v>
      </c>
      <c r="AT399" s="9" t="s">
        <v>407</v>
      </c>
    </row>
    <row r="400" spans="1:46" ht="12.75" customHeight="1" x14ac:dyDescent="0.15">
      <c r="A400" s="9" t="s">
        <v>341</v>
      </c>
      <c r="B400" s="9" t="s">
        <v>343</v>
      </c>
      <c r="C400" s="31">
        <v>0.625</v>
      </c>
      <c r="D400" s="45">
        <v>8</v>
      </c>
      <c r="E400" s="46">
        <v>2018</v>
      </c>
      <c r="F400" s="46">
        <v>2014</v>
      </c>
      <c r="G400" s="46" t="s">
        <v>403</v>
      </c>
      <c r="H400" s="9" t="s">
        <v>456</v>
      </c>
      <c r="I400" s="9" t="s">
        <v>457</v>
      </c>
      <c r="J400" s="9" t="s">
        <v>123</v>
      </c>
      <c r="K400" s="29" t="s">
        <v>343</v>
      </c>
      <c r="L400" s="60">
        <v>2035</v>
      </c>
      <c r="M400" s="60">
        <v>84</v>
      </c>
      <c r="N400" s="60">
        <v>84</v>
      </c>
      <c r="O400" s="60">
        <v>0</v>
      </c>
      <c r="P400" s="60">
        <v>1951</v>
      </c>
      <c r="Q400" s="31">
        <v>4.1277641277641275E-2</v>
      </c>
      <c r="R400" s="61">
        <v>1018</v>
      </c>
      <c r="S400" s="61">
        <v>0</v>
      </c>
      <c r="T400" s="60">
        <v>1427</v>
      </c>
      <c r="U400" s="60">
        <v>76</v>
      </c>
      <c r="V400" s="60">
        <v>76</v>
      </c>
      <c r="W400" s="60">
        <v>0</v>
      </c>
      <c r="X400" s="60">
        <v>1351</v>
      </c>
      <c r="Y400" s="60">
        <v>76</v>
      </c>
      <c r="Z400" s="60">
        <v>1351</v>
      </c>
      <c r="AA400" s="31">
        <v>5.3258584442887176E-2</v>
      </c>
      <c r="AB400" s="31">
        <v>5.3258584442887176E-2</v>
      </c>
      <c r="AC400" s="60">
        <v>1377</v>
      </c>
      <c r="AD400" s="60">
        <v>271</v>
      </c>
      <c r="AE400" s="60">
        <v>1106</v>
      </c>
      <c r="AF400" s="31">
        <v>0.19680464778503995</v>
      </c>
      <c r="AG400" s="60">
        <v>2563</v>
      </c>
      <c r="AH400" s="60">
        <v>2203</v>
      </c>
      <c r="AI400" s="60">
        <v>360</v>
      </c>
      <c r="AJ400" s="31">
        <v>0.85953960202887236</v>
      </c>
      <c r="AK400" s="60">
        <v>7402</v>
      </c>
      <c r="AL400" s="60">
        <v>2634</v>
      </c>
      <c r="AM400" s="60">
        <v>4768</v>
      </c>
      <c r="AN400" s="62">
        <v>0.5</v>
      </c>
      <c r="AO400" s="9" t="s">
        <v>407</v>
      </c>
      <c r="AP400" s="9" t="s">
        <v>412</v>
      </c>
      <c r="AQ400" s="9" t="s">
        <v>407</v>
      </c>
      <c r="AR400" s="48" t="s">
        <v>411</v>
      </c>
      <c r="AS400" s="9" t="s">
        <v>407</v>
      </c>
      <c r="AT400" s="9" t="s">
        <v>412</v>
      </c>
    </row>
    <row r="401" spans="1:46" ht="12.75" customHeight="1" x14ac:dyDescent="0.15">
      <c r="A401" s="9" t="s">
        <v>341</v>
      </c>
      <c r="B401" s="9" t="s">
        <v>344</v>
      </c>
      <c r="C401" s="31">
        <v>0.625</v>
      </c>
      <c r="D401" s="45">
        <v>8</v>
      </c>
      <c r="E401" s="46">
        <v>2018</v>
      </c>
      <c r="F401" s="46">
        <v>2014</v>
      </c>
      <c r="G401" s="46" t="s">
        <v>403</v>
      </c>
      <c r="H401" s="9" t="s">
        <v>456</v>
      </c>
      <c r="I401" s="9" t="s">
        <v>457</v>
      </c>
      <c r="J401" s="9" t="s">
        <v>123</v>
      </c>
      <c r="K401" s="29" t="s">
        <v>344</v>
      </c>
      <c r="L401" s="60">
        <v>1218</v>
      </c>
      <c r="M401" s="60">
        <v>6</v>
      </c>
      <c r="N401" s="60">
        <v>6</v>
      </c>
      <c r="O401" s="60">
        <v>0</v>
      </c>
      <c r="P401" s="60">
        <v>1212</v>
      </c>
      <c r="Q401" s="31">
        <v>4.9261083743842365E-3</v>
      </c>
      <c r="R401" s="61">
        <v>609</v>
      </c>
      <c r="S401" s="61">
        <v>0</v>
      </c>
      <c r="T401" s="60">
        <v>854</v>
      </c>
      <c r="U401" s="60">
        <v>0</v>
      </c>
      <c r="V401" s="60">
        <v>0</v>
      </c>
      <c r="W401" s="60">
        <v>0</v>
      </c>
      <c r="X401" s="60">
        <v>854</v>
      </c>
      <c r="Y401" s="60">
        <v>0</v>
      </c>
      <c r="Z401" s="60">
        <v>854</v>
      </c>
      <c r="AA401" s="31">
        <v>0</v>
      </c>
      <c r="AB401" s="31">
        <v>0</v>
      </c>
      <c r="AC401" s="60">
        <v>862</v>
      </c>
      <c r="AD401" s="60">
        <v>582</v>
      </c>
      <c r="AE401" s="60">
        <v>280</v>
      </c>
      <c r="AF401" s="31">
        <v>0.67517401392111365</v>
      </c>
      <c r="AG401" s="60">
        <v>1699</v>
      </c>
      <c r="AH401" s="60">
        <v>924</v>
      </c>
      <c r="AI401" s="60">
        <v>775</v>
      </c>
      <c r="AJ401" s="31">
        <v>0.54384932313125367</v>
      </c>
      <c r="AK401" s="60">
        <v>4633</v>
      </c>
      <c r="AL401" s="60">
        <v>1512</v>
      </c>
      <c r="AM401" s="60">
        <v>3121</v>
      </c>
      <c r="AN401" s="62">
        <v>0.5</v>
      </c>
      <c r="AO401" s="9" t="s">
        <v>407</v>
      </c>
      <c r="AP401" s="9" t="s">
        <v>412</v>
      </c>
      <c r="AQ401" s="9" t="s">
        <v>407</v>
      </c>
      <c r="AR401" s="48" t="s">
        <v>411</v>
      </c>
      <c r="AS401" s="9" t="s">
        <v>407</v>
      </c>
      <c r="AT401" s="9" t="s">
        <v>412</v>
      </c>
    </row>
    <row r="402" spans="1:46" ht="12.75" customHeight="1" x14ac:dyDescent="0.15">
      <c r="A402" s="9" t="s">
        <v>505</v>
      </c>
      <c r="B402" s="9" t="s">
        <v>527</v>
      </c>
      <c r="C402" s="31">
        <v>0.5</v>
      </c>
      <c r="D402" s="45">
        <v>8</v>
      </c>
      <c r="E402" s="46">
        <v>2019</v>
      </c>
      <c r="F402" s="46">
        <v>2015</v>
      </c>
      <c r="G402" s="46">
        <v>2022</v>
      </c>
      <c r="H402" s="9" t="s">
        <v>413</v>
      </c>
      <c r="I402" s="9" t="s">
        <v>414</v>
      </c>
      <c r="J402" s="9" t="s">
        <v>67</v>
      </c>
      <c r="K402" s="49" t="s">
        <v>527</v>
      </c>
      <c r="L402" s="60">
        <v>46</v>
      </c>
      <c r="M402" s="60">
        <v>8</v>
      </c>
      <c r="N402" s="60">
        <v>5</v>
      </c>
      <c r="O402" s="60">
        <v>3</v>
      </c>
      <c r="P402" s="60">
        <v>38</v>
      </c>
      <c r="Q402" s="31">
        <v>0.17391304347826086</v>
      </c>
      <c r="R402" s="61">
        <v>23</v>
      </c>
      <c r="S402" s="61">
        <v>0</v>
      </c>
      <c r="T402" s="60">
        <v>28</v>
      </c>
      <c r="U402" s="60">
        <v>3</v>
      </c>
      <c r="V402" s="60">
        <v>2</v>
      </c>
      <c r="W402" s="60">
        <v>1</v>
      </c>
      <c r="X402" s="60">
        <v>25</v>
      </c>
      <c r="Y402" s="60">
        <v>3</v>
      </c>
      <c r="Z402" s="60">
        <v>25</v>
      </c>
      <c r="AA402" s="31">
        <v>0.10714285714285714</v>
      </c>
      <c r="AB402" s="31">
        <v>0.10714285714285714</v>
      </c>
      <c r="AC402" s="60">
        <v>32</v>
      </c>
      <c r="AD402" s="60">
        <v>3</v>
      </c>
      <c r="AE402" s="60">
        <v>29</v>
      </c>
      <c r="AF402" s="31">
        <v>9.375E-2</v>
      </c>
      <c r="AG402" s="60">
        <v>15</v>
      </c>
      <c r="AH402" s="60">
        <v>27</v>
      </c>
      <c r="AI402" s="60">
        <v>0</v>
      </c>
      <c r="AJ402" s="31">
        <v>1.8</v>
      </c>
      <c r="AK402" s="60">
        <v>121</v>
      </c>
      <c r="AL402" s="60">
        <v>41</v>
      </c>
      <c r="AM402" s="60">
        <v>92</v>
      </c>
      <c r="AN402" s="62">
        <v>0.5</v>
      </c>
      <c r="AO402" s="9" t="s">
        <v>407</v>
      </c>
      <c r="AP402" s="9" t="s">
        <v>412</v>
      </c>
      <c r="AQ402" s="9" t="s">
        <v>407</v>
      </c>
      <c r="AR402" s="48" t="s">
        <v>411</v>
      </c>
      <c r="AS402" s="9" t="s">
        <v>407</v>
      </c>
      <c r="AT402" s="9" t="s">
        <v>412</v>
      </c>
    </row>
    <row r="403" spans="1:46" ht="12.75" customHeight="1" x14ac:dyDescent="0.15">
      <c r="A403" s="9" t="s">
        <v>341</v>
      </c>
      <c r="B403" s="9" t="s">
        <v>345</v>
      </c>
      <c r="C403" s="31">
        <v>0.625</v>
      </c>
      <c r="D403" s="45">
        <v>8</v>
      </c>
      <c r="E403" s="46">
        <v>2018</v>
      </c>
      <c r="F403" s="46">
        <v>2014</v>
      </c>
      <c r="G403" s="46" t="s">
        <v>403</v>
      </c>
      <c r="H403" s="9" t="s">
        <v>456</v>
      </c>
      <c r="I403" s="9" t="s">
        <v>457</v>
      </c>
      <c r="J403" s="9" t="s">
        <v>123</v>
      </c>
      <c r="K403" s="49" t="s">
        <v>345</v>
      </c>
      <c r="L403" s="60">
        <v>131</v>
      </c>
      <c r="M403" s="60">
        <v>0</v>
      </c>
      <c r="N403" s="60">
        <v>0</v>
      </c>
      <c r="O403" s="60">
        <v>0</v>
      </c>
      <c r="P403" s="60">
        <v>131</v>
      </c>
      <c r="Q403" s="31">
        <v>0</v>
      </c>
      <c r="R403" s="61">
        <v>66</v>
      </c>
      <c r="S403" s="61">
        <v>0</v>
      </c>
      <c r="T403" s="60">
        <v>91</v>
      </c>
      <c r="U403" s="60">
        <v>0</v>
      </c>
      <c r="V403" s="60">
        <v>0</v>
      </c>
      <c r="W403" s="60">
        <v>0</v>
      </c>
      <c r="X403" s="60">
        <v>91</v>
      </c>
      <c r="Y403" s="60">
        <v>0</v>
      </c>
      <c r="Z403" s="60">
        <v>91</v>
      </c>
      <c r="AA403" s="31">
        <v>0</v>
      </c>
      <c r="AB403" s="31">
        <v>0</v>
      </c>
      <c r="AC403" s="60">
        <v>126</v>
      </c>
      <c r="AD403" s="60">
        <v>0</v>
      </c>
      <c r="AE403" s="60">
        <v>126</v>
      </c>
      <c r="AF403" s="31">
        <v>0</v>
      </c>
      <c r="AG403" s="60">
        <v>331</v>
      </c>
      <c r="AH403" s="60">
        <v>320</v>
      </c>
      <c r="AI403" s="60">
        <v>11</v>
      </c>
      <c r="AJ403" s="31">
        <v>0.96676737160120851</v>
      </c>
      <c r="AK403" s="60">
        <v>679</v>
      </c>
      <c r="AL403" s="60">
        <v>320</v>
      </c>
      <c r="AM403" s="60">
        <v>359</v>
      </c>
      <c r="AN403" s="62">
        <v>0.5</v>
      </c>
      <c r="AO403" s="9" t="s">
        <v>407</v>
      </c>
      <c r="AP403" s="9" t="s">
        <v>412</v>
      </c>
      <c r="AQ403" s="9" t="s">
        <v>407</v>
      </c>
      <c r="AR403" s="48" t="s">
        <v>411</v>
      </c>
      <c r="AS403" s="9" t="s">
        <v>407</v>
      </c>
      <c r="AT403" s="9" t="s">
        <v>412</v>
      </c>
    </row>
    <row r="404" spans="1:46" ht="12.75" customHeight="1" x14ac:dyDescent="0.15">
      <c r="A404" s="9" t="s">
        <v>505</v>
      </c>
      <c r="B404" s="9" t="s">
        <v>530</v>
      </c>
      <c r="C404" s="31">
        <v>0.5</v>
      </c>
      <c r="D404" s="45">
        <v>8</v>
      </c>
      <c r="E404" s="46">
        <v>2019</v>
      </c>
      <c r="F404" s="46">
        <v>2015</v>
      </c>
      <c r="G404" s="46">
        <v>2022</v>
      </c>
      <c r="H404" s="9" t="s">
        <v>413</v>
      </c>
      <c r="I404" s="9" t="s">
        <v>414</v>
      </c>
      <c r="J404" s="9" t="s">
        <v>67</v>
      </c>
      <c r="K404" s="49" t="s">
        <v>530</v>
      </c>
      <c r="L404" s="60">
        <v>201</v>
      </c>
      <c r="M404" s="60">
        <v>0</v>
      </c>
      <c r="N404" s="60">
        <v>0</v>
      </c>
      <c r="O404" s="60">
        <v>0</v>
      </c>
      <c r="P404" s="60">
        <v>201</v>
      </c>
      <c r="Q404" s="31">
        <v>0</v>
      </c>
      <c r="R404" s="61">
        <v>101</v>
      </c>
      <c r="S404" s="61">
        <v>0</v>
      </c>
      <c r="T404" s="60">
        <v>112</v>
      </c>
      <c r="U404" s="60">
        <v>2</v>
      </c>
      <c r="V404" s="60">
        <v>2</v>
      </c>
      <c r="W404" s="60">
        <v>0</v>
      </c>
      <c r="X404" s="60">
        <v>110</v>
      </c>
      <c r="Y404" s="60">
        <v>2</v>
      </c>
      <c r="Z404" s="60">
        <v>110</v>
      </c>
      <c r="AA404" s="31">
        <v>1.7857142857142856E-2</v>
      </c>
      <c r="AB404" s="31">
        <v>1.7857142857142856E-2</v>
      </c>
      <c r="AC404" s="60">
        <v>132</v>
      </c>
      <c r="AD404" s="60">
        <v>25</v>
      </c>
      <c r="AE404" s="60">
        <v>107</v>
      </c>
      <c r="AF404" s="31">
        <v>0.18939393939393939</v>
      </c>
      <c r="AG404" s="60">
        <v>174</v>
      </c>
      <c r="AH404" s="60">
        <v>76</v>
      </c>
      <c r="AI404" s="60">
        <v>98</v>
      </c>
      <c r="AJ404" s="31">
        <v>0.43678160919540232</v>
      </c>
      <c r="AK404" s="60">
        <v>619</v>
      </c>
      <c r="AL404" s="60">
        <v>103</v>
      </c>
      <c r="AM404" s="60">
        <v>516</v>
      </c>
      <c r="AN404" s="62">
        <v>0.5</v>
      </c>
      <c r="AO404" s="9" t="s">
        <v>412</v>
      </c>
      <c r="AP404" s="9" t="s">
        <v>407</v>
      </c>
      <c r="AQ404" s="9" t="s">
        <v>407</v>
      </c>
      <c r="AR404" s="48" t="s">
        <v>411</v>
      </c>
      <c r="AS404" s="9" t="s">
        <v>407</v>
      </c>
      <c r="AT404" s="9" t="s">
        <v>407</v>
      </c>
    </row>
    <row r="405" spans="1:46" ht="12.75" customHeight="1" x14ac:dyDescent="0.15">
      <c r="A405" s="9" t="s">
        <v>341</v>
      </c>
      <c r="B405" s="9" t="s">
        <v>1064</v>
      </c>
      <c r="C405" s="31">
        <v>0.625</v>
      </c>
      <c r="D405" s="45">
        <v>8</v>
      </c>
      <c r="E405" s="46">
        <v>2018</v>
      </c>
      <c r="F405" s="46">
        <v>2014</v>
      </c>
      <c r="G405" s="46" t="s">
        <v>403</v>
      </c>
      <c r="H405" s="9" t="s">
        <v>456</v>
      </c>
      <c r="I405" s="9" t="s">
        <v>457</v>
      </c>
      <c r="J405" s="9" t="s">
        <v>123</v>
      </c>
      <c r="K405" s="49" t="s">
        <v>1064</v>
      </c>
      <c r="L405" s="60">
        <v>4</v>
      </c>
      <c r="M405" s="60">
        <v>0</v>
      </c>
      <c r="N405" s="60">
        <v>0</v>
      </c>
      <c r="O405" s="60">
        <v>0</v>
      </c>
      <c r="P405" s="60">
        <v>4</v>
      </c>
      <c r="Q405" s="31">
        <v>0</v>
      </c>
      <c r="R405" s="61">
        <v>2</v>
      </c>
      <c r="S405" s="61">
        <v>0</v>
      </c>
      <c r="T405" s="60">
        <v>3</v>
      </c>
      <c r="U405" s="60">
        <v>0</v>
      </c>
      <c r="V405" s="60">
        <v>0</v>
      </c>
      <c r="W405" s="60">
        <v>0</v>
      </c>
      <c r="X405" s="60">
        <v>3</v>
      </c>
      <c r="Y405" s="60">
        <v>0</v>
      </c>
      <c r="Z405" s="60">
        <v>3</v>
      </c>
      <c r="AA405" s="31">
        <v>0</v>
      </c>
      <c r="AB405" s="31">
        <v>0</v>
      </c>
      <c r="AC405" s="60">
        <v>4</v>
      </c>
      <c r="AD405" s="60">
        <v>0</v>
      </c>
      <c r="AE405" s="60">
        <v>4</v>
      </c>
      <c r="AF405" s="31">
        <v>0</v>
      </c>
      <c r="AG405" s="60">
        <v>12</v>
      </c>
      <c r="AH405" s="60">
        <v>0</v>
      </c>
      <c r="AI405" s="60">
        <v>12</v>
      </c>
      <c r="AJ405" s="31">
        <v>0</v>
      </c>
      <c r="AK405" s="60">
        <v>23</v>
      </c>
      <c r="AL405" s="60">
        <v>0</v>
      </c>
      <c r="AM405" s="60">
        <v>23</v>
      </c>
      <c r="AN405" s="62">
        <v>0.5</v>
      </c>
      <c r="AO405" s="9" t="s">
        <v>412</v>
      </c>
      <c r="AP405" s="9" t="s">
        <v>407</v>
      </c>
      <c r="AQ405" s="9" t="s">
        <v>407</v>
      </c>
      <c r="AR405" s="48" t="s">
        <v>411</v>
      </c>
      <c r="AS405" s="9" t="s">
        <v>407</v>
      </c>
      <c r="AT405" s="9" t="s">
        <v>407</v>
      </c>
    </row>
    <row r="406" spans="1:46" ht="12.75" customHeight="1" x14ac:dyDescent="0.15">
      <c r="A406" s="9" t="s">
        <v>416</v>
      </c>
      <c r="B406" s="9" t="s">
        <v>416</v>
      </c>
      <c r="C406" s="31">
        <v>0.75</v>
      </c>
      <c r="D406" s="45">
        <v>8</v>
      </c>
      <c r="E406" s="46">
        <v>2017</v>
      </c>
      <c r="F406" s="46">
        <v>2013</v>
      </c>
      <c r="G406" s="46">
        <v>2020</v>
      </c>
      <c r="H406" s="9" t="s">
        <v>512</v>
      </c>
      <c r="I406" s="9" t="s">
        <v>513</v>
      </c>
      <c r="J406" s="9" t="s">
        <v>417</v>
      </c>
      <c r="K406" s="49" t="s">
        <v>416</v>
      </c>
      <c r="L406" s="60">
        <v>21977</v>
      </c>
      <c r="M406" s="60">
        <v>1206</v>
      </c>
      <c r="N406" s="60">
        <v>1206</v>
      </c>
      <c r="O406" s="60">
        <v>0</v>
      </c>
      <c r="P406" s="60">
        <v>20771</v>
      </c>
      <c r="Q406" s="31">
        <v>5.4875551713154662E-2</v>
      </c>
      <c r="R406" s="61">
        <v>10989</v>
      </c>
      <c r="S406" s="61">
        <v>0</v>
      </c>
      <c r="T406" s="60">
        <v>16703</v>
      </c>
      <c r="U406" s="60">
        <v>1798</v>
      </c>
      <c r="V406" s="60">
        <v>1798</v>
      </c>
      <c r="W406" s="60">
        <v>0</v>
      </c>
      <c r="X406" s="60">
        <v>14905</v>
      </c>
      <c r="Y406" s="60">
        <v>1798</v>
      </c>
      <c r="Z406" s="60">
        <v>14905</v>
      </c>
      <c r="AA406" s="31">
        <v>0.10764533317368137</v>
      </c>
      <c r="AB406" s="31">
        <v>0.10764533317368137</v>
      </c>
      <c r="AC406" s="60">
        <v>15462</v>
      </c>
      <c r="AD406" s="60">
        <v>4</v>
      </c>
      <c r="AE406" s="60">
        <v>15458</v>
      </c>
      <c r="AF406" s="31">
        <v>2.5869874531108522E-4</v>
      </c>
      <c r="AG406" s="60">
        <v>33954</v>
      </c>
      <c r="AH406" s="60">
        <v>20905</v>
      </c>
      <c r="AI406" s="60">
        <v>13049</v>
      </c>
      <c r="AJ406" s="31">
        <v>0.61568592802026267</v>
      </c>
      <c r="AK406" s="60">
        <v>88096</v>
      </c>
      <c r="AL406" s="60">
        <v>23913</v>
      </c>
      <c r="AM406" s="60">
        <v>64183</v>
      </c>
      <c r="AN406" s="62">
        <v>0.5</v>
      </c>
      <c r="AO406" s="9" t="s">
        <v>407</v>
      </c>
      <c r="AP406" s="9" t="s">
        <v>412</v>
      </c>
      <c r="AQ406" s="9" t="s">
        <v>407</v>
      </c>
      <c r="AR406" s="48" t="s">
        <v>411</v>
      </c>
      <c r="AS406" s="9" t="s">
        <v>407</v>
      </c>
      <c r="AT406" s="9" t="s">
        <v>412</v>
      </c>
    </row>
    <row r="407" spans="1:46" ht="12.75" customHeight="1" x14ac:dyDescent="0.15">
      <c r="A407" s="9" t="s">
        <v>416</v>
      </c>
      <c r="B407" s="9" t="s">
        <v>448</v>
      </c>
      <c r="C407" s="31">
        <v>0.75</v>
      </c>
      <c r="D407" s="45">
        <v>8</v>
      </c>
      <c r="E407" s="46">
        <v>2017</v>
      </c>
      <c r="F407" s="46">
        <v>2013</v>
      </c>
      <c r="G407" s="46">
        <v>2020</v>
      </c>
      <c r="H407" s="9" t="s">
        <v>512</v>
      </c>
      <c r="I407" s="9" t="s">
        <v>513</v>
      </c>
      <c r="J407" s="9" t="s">
        <v>417</v>
      </c>
      <c r="K407" s="49" t="s">
        <v>448</v>
      </c>
      <c r="L407" s="60">
        <v>2085</v>
      </c>
      <c r="M407" s="60">
        <v>25</v>
      </c>
      <c r="N407" s="60">
        <v>25</v>
      </c>
      <c r="O407" s="60">
        <v>0</v>
      </c>
      <c r="P407" s="60">
        <v>2060</v>
      </c>
      <c r="Q407" s="31">
        <v>1.1990407673860911E-2</v>
      </c>
      <c r="R407" s="61">
        <v>1043</v>
      </c>
      <c r="S407" s="61">
        <v>0</v>
      </c>
      <c r="T407" s="60">
        <v>1585</v>
      </c>
      <c r="U407" s="60">
        <v>220</v>
      </c>
      <c r="V407" s="60">
        <v>220</v>
      </c>
      <c r="W407" s="60">
        <v>0</v>
      </c>
      <c r="X407" s="60">
        <v>1365</v>
      </c>
      <c r="Y407" s="60">
        <v>220</v>
      </c>
      <c r="Z407" s="60">
        <v>1365</v>
      </c>
      <c r="AA407" s="31">
        <v>0.13880126182965299</v>
      </c>
      <c r="AB407" s="31">
        <v>0.13880126182965299</v>
      </c>
      <c r="AC407" s="60">
        <v>5864</v>
      </c>
      <c r="AD407" s="60">
        <v>719</v>
      </c>
      <c r="AE407" s="60">
        <v>5145</v>
      </c>
      <c r="AF407" s="31">
        <v>0.12261255115961801</v>
      </c>
      <c r="AG407" s="60">
        <v>12878</v>
      </c>
      <c r="AH407" s="60">
        <v>2795</v>
      </c>
      <c r="AI407" s="60">
        <v>10083</v>
      </c>
      <c r="AJ407" s="31">
        <v>0.21703680695760211</v>
      </c>
      <c r="AK407" s="60">
        <v>22412</v>
      </c>
      <c r="AL407" s="60">
        <v>3759</v>
      </c>
      <c r="AM407" s="60">
        <v>18653</v>
      </c>
      <c r="AN407" s="62">
        <v>0.5</v>
      </c>
      <c r="AO407" s="9" t="s">
        <v>412</v>
      </c>
      <c r="AP407" s="9" t="s">
        <v>407</v>
      </c>
      <c r="AQ407" s="9" t="s">
        <v>407</v>
      </c>
      <c r="AR407" s="48" t="s">
        <v>411</v>
      </c>
      <c r="AS407" s="9" t="s">
        <v>407</v>
      </c>
      <c r="AT407" s="9" t="s">
        <v>407</v>
      </c>
    </row>
    <row r="408" spans="1:46" ht="12.75" customHeight="1" x14ac:dyDescent="0.15">
      <c r="A408" s="9" t="s">
        <v>341</v>
      </c>
      <c r="B408" s="9" t="s">
        <v>346</v>
      </c>
      <c r="C408" s="31">
        <v>0.625</v>
      </c>
      <c r="D408" s="45">
        <v>8</v>
      </c>
      <c r="E408" s="46">
        <v>2018</v>
      </c>
      <c r="F408" s="46">
        <v>2014</v>
      </c>
      <c r="G408" s="46" t="s">
        <v>403</v>
      </c>
      <c r="H408" s="9" t="s">
        <v>456</v>
      </c>
      <c r="I408" s="9" t="s">
        <v>457</v>
      </c>
      <c r="J408" s="9" t="s">
        <v>123</v>
      </c>
      <c r="K408" s="49" t="s">
        <v>346</v>
      </c>
      <c r="L408" s="60">
        <v>1539</v>
      </c>
      <c r="M408" s="60">
        <v>100</v>
      </c>
      <c r="N408" s="60">
        <v>100</v>
      </c>
      <c r="O408" s="60">
        <v>0</v>
      </c>
      <c r="P408" s="60">
        <v>1439</v>
      </c>
      <c r="Q408" s="31">
        <v>6.4977257959714096E-2</v>
      </c>
      <c r="R408" s="61">
        <v>770</v>
      </c>
      <c r="S408" s="61">
        <v>0</v>
      </c>
      <c r="T408" s="60">
        <v>1079</v>
      </c>
      <c r="U408" s="60">
        <v>0</v>
      </c>
      <c r="V408" s="60">
        <v>0</v>
      </c>
      <c r="W408" s="60">
        <v>0</v>
      </c>
      <c r="X408" s="60">
        <v>1079</v>
      </c>
      <c r="Y408" s="60">
        <v>0</v>
      </c>
      <c r="Z408" s="60">
        <v>1079</v>
      </c>
      <c r="AA408" s="31">
        <v>0</v>
      </c>
      <c r="AB408" s="31">
        <v>0</v>
      </c>
      <c r="AC408" s="60">
        <v>1303</v>
      </c>
      <c r="AD408" s="60">
        <v>110</v>
      </c>
      <c r="AE408" s="60">
        <v>1193</v>
      </c>
      <c r="AF408" s="31">
        <v>8.4420567920184195E-2</v>
      </c>
      <c r="AG408" s="60">
        <v>3087</v>
      </c>
      <c r="AH408" s="60">
        <v>1623</v>
      </c>
      <c r="AI408" s="60">
        <v>1464</v>
      </c>
      <c r="AJ408" s="31">
        <v>0.52575315840621961</v>
      </c>
      <c r="AK408" s="60">
        <v>7008</v>
      </c>
      <c r="AL408" s="60">
        <v>1833</v>
      </c>
      <c r="AM408" s="60">
        <v>5175</v>
      </c>
      <c r="AN408" s="62">
        <v>0.5</v>
      </c>
      <c r="AO408" s="9" t="s">
        <v>407</v>
      </c>
      <c r="AP408" s="9" t="s">
        <v>412</v>
      </c>
      <c r="AQ408" s="9" t="s">
        <v>407</v>
      </c>
      <c r="AR408" s="48" t="s">
        <v>411</v>
      </c>
      <c r="AS408" s="9" t="s">
        <v>407</v>
      </c>
      <c r="AT408" s="9" t="s">
        <v>412</v>
      </c>
    </row>
    <row r="409" spans="1:46" ht="12.75" customHeight="1" x14ac:dyDescent="0.15">
      <c r="A409" s="9" t="s">
        <v>341</v>
      </c>
      <c r="B409" s="9" t="s">
        <v>341</v>
      </c>
      <c r="C409" s="31">
        <v>0.625</v>
      </c>
      <c r="D409" s="45">
        <v>8</v>
      </c>
      <c r="E409" s="46">
        <v>2018</v>
      </c>
      <c r="F409" s="46">
        <v>2014</v>
      </c>
      <c r="G409" s="46" t="s">
        <v>403</v>
      </c>
      <c r="H409" s="9" t="s">
        <v>456</v>
      </c>
      <c r="I409" s="9" t="s">
        <v>457</v>
      </c>
      <c r="J409" s="9" t="s">
        <v>123</v>
      </c>
      <c r="K409" s="49" t="s">
        <v>341</v>
      </c>
      <c r="L409" s="60">
        <v>4944</v>
      </c>
      <c r="M409" s="60">
        <v>197</v>
      </c>
      <c r="N409" s="60">
        <v>140</v>
      </c>
      <c r="O409" s="60">
        <v>57</v>
      </c>
      <c r="P409" s="60">
        <v>4747</v>
      </c>
      <c r="Q409" s="31">
        <v>3.9846278317152102E-2</v>
      </c>
      <c r="R409" s="61">
        <v>2472</v>
      </c>
      <c r="S409" s="61">
        <v>0</v>
      </c>
      <c r="T409" s="60">
        <v>3467</v>
      </c>
      <c r="U409" s="60">
        <v>358</v>
      </c>
      <c r="V409" s="60">
        <v>146</v>
      </c>
      <c r="W409" s="60">
        <v>212</v>
      </c>
      <c r="X409" s="60">
        <v>3109</v>
      </c>
      <c r="Y409" s="60">
        <v>358</v>
      </c>
      <c r="Z409" s="60">
        <v>3109</v>
      </c>
      <c r="AA409" s="31">
        <v>0.10325930199019324</v>
      </c>
      <c r="AB409" s="31">
        <v>0.10325930199019324</v>
      </c>
      <c r="AC409" s="60">
        <v>4482</v>
      </c>
      <c r="AD409" s="60">
        <v>3483</v>
      </c>
      <c r="AE409" s="60">
        <v>999</v>
      </c>
      <c r="AF409" s="31">
        <v>0.77710843373493976</v>
      </c>
      <c r="AG409" s="60">
        <v>11208</v>
      </c>
      <c r="AH409" s="60">
        <v>2203</v>
      </c>
      <c r="AI409" s="60">
        <v>9005</v>
      </c>
      <c r="AJ409" s="31">
        <v>0.19655603140613848</v>
      </c>
      <c r="AK409" s="60">
        <v>24101</v>
      </c>
      <c r="AL409" s="60">
        <v>6241</v>
      </c>
      <c r="AM409" s="60">
        <v>17860</v>
      </c>
      <c r="AN409" s="62">
        <v>0.5</v>
      </c>
      <c r="AO409" s="9" t="s">
        <v>412</v>
      </c>
      <c r="AP409" s="9" t="s">
        <v>407</v>
      </c>
      <c r="AQ409" s="9" t="s">
        <v>407</v>
      </c>
      <c r="AR409" s="48" t="s">
        <v>411</v>
      </c>
      <c r="AS409" s="9" t="s">
        <v>407</v>
      </c>
      <c r="AT409" s="9" t="s">
        <v>407</v>
      </c>
    </row>
    <row r="410" spans="1:46" ht="12.75" customHeight="1" x14ac:dyDescent="0.15">
      <c r="A410" s="9" t="s">
        <v>505</v>
      </c>
      <c r="B410" s="9" t="s">
        <v>531</v>
      </c>
      <c r="C410" s="31">
        <v>0.5</v>
      </c>
      <c r="D410" s="45">
        <v>8</v>
      </c>
      <c r="E410" s="46">
        <v>2019</v>
      </c>
      <c r="F410" s="46">
        <v>2015</v>
      </c>
      <c r="G410" s="46">
        <v>2022</v>
      </c>
      <c r="H410" s="9" t="s">
        <v>413</v>
      </c>
      <c r="I410" s="9" t="s">
        <v>414</v>
      </c>
      <c r="J410" s="9" t="s">
        <v>67</v>
      </c>
      <c r="K410" s="49" t="s">
        <v>531</v>
      </c>
      <c r="L410" s="60">
        <v>1004</v>
      </c>
      <c r="M410" s="60">
        <v>10</v>
      </c>
      <c r="N410" s="60">
        <v>10</v>
      </c>
      <c r="O410" s="60">
        <v>0</v>
      </c>
      <c r="P410" s="60">
        <v>994</v>
      </c>
      <c r="Q410" s="31">
        <v>9.9601593625498006E-3</v>
      </c>
      <c r="R410" s="61">
        <v>502</v>
      </c>
      <c r="S410" s="61">
        <v>0</v>
      </c>
      <c r="T410" s="60">
        <v>570</v>
      </c>
      <c r="U410" s="60">
        <v>0</v>
      </c>
      <c r="V410" s="60">
        <v>0</v>
      </c>
      <c r="W410" s="60">
        <v>0</v>
      </c>
      <c r="X410" s="60">
        <v>570</v>
      </c>
      <c r="Y410" s="60">
        <v>0</v>
      </c>
      <c r="Z410" s="60">
        <v>570</v>
      </c>
      <c r="AA410" s="31">
        <v>0</v>
      </c>
      <c r="AB410" s="31">
        <v>0</v>
      </c>
      <c r="AC410" s="60">
        <v>565</v>
      </c>
      <c r="AD410" s="60">
        <v>0</v>
      </c>
      <c r="AE410" s="60">
        <v>565</v>
      </c>
      <c r="AF410" s="31">
        <v>0</v>
      </c>
      <c r="AG410" s="60">
        <v>1151</v>
      </c>
      <c r="AH410" s="60">
        <v>3080</v>
      </c>
      <c r="AI410" s="60">
        <v>0</v>
      </c>
      <c r="AJ410" s="31">
        <v>2.675933970460469</v>
      </c>
      <c r="AK410" s="60">
        <v>3290</v>
      </c>
      <c r="AL410" s="60">
        <v>3090</v>
      </c>
      <c r="AM410" s="60">
        <v>2129</v>
      </c>
      <c r="AN410" s="62">
        <v>0.5</v>
      </c>
      <c r="AO410" s="9" t="s">
        <v>407</v>
      </c>
      <c r="AP410" s="9" t="s">
        <v>412</v>
      </c>
      <c r="AQ410" s="9" t="s">
        <v>407</v>
      </c>
      <c r="AR410" s="48" t="s">
        <v>411</v>
      </c>
      <c r="AS410" s="9" t="s">
        <v>407</v>
      </c>
      <c r="AT410" s="9" t="s">
        <v>412</v>
      </c>
    </row>
    <row r="411" spans="1:46" ht="12.75" customHeight="1" x14ac:dyDescent="0.15">
      <c r="A411" s="9" t="s">
        <v>341</v>
      </c>
      <c r="B411" s="9" t="s">
        <v>347</v>
      </c>
      <c r="C411" s="31">
        <v>0.625</v>
      </c>
      <c r="D411" s="45">
        <v>8</v>
      </c>
      <c r="E411" s="46">
        <v>2018</v>
      </c>
      <c r="F411" s="46">
        <v>2014</v>
      </c>
      <c r="G411" s="46" t="s">
        <v>403</v>
      </c>
      <c r="H411" s="9" t="s">
        <v>456</v>
      </c>
      <c r="I411" s="9" t="s">
        <v>457</v>
      </c>
      <c r="J411" s="9" t="s">
        <v>123</v>
      </c>
      <c r="K411" s="49" t="s">
        <v>347</v>
      </c>
      <c r="L411" s="60">
        <v>3149</v>
      </c>
      <c r="M411" s="60">
        <v>76</v>
      </c>
      <c r="N411" s="60">
        <v>76</v>
      </c>
      <c r="O411" s="60">
        <v>0</v>
      </c>
      <c r="P411" s="60">
        <v>3073</v>
      </c>
      <c r="Q411" s="31">
        <v>2.4134645919339472E-2</v>
      </c>
      <c r="R411" s="61">
        <v>1575</v>
      </c>
      <c r="S411" s="61">
        <v>0</v>
      </c>
      <c r="T411" s="60">
        <v>2208</v>
      </c>
      <c r="U411" s="60">
        <v>117</v>
      </c>
      <c r="V411" s="60">
        <v>117</v>
      </c>
      <c r="W411" s="60">
        <v>0</v>
      </c>
      <c r="X411" s="60">
        <v>2091</v>
      </c>
      <c r="Y411" s="60">
        <v>117</v>
      </c>
      <c r="Z411" s="60">
        <v>2091</v>
      </c>
      <c r="AA411" s="31">
        <v>5.2989130434782608E-2</v>
      </c>
      <c r="AB411" s="31">
        <v>5.2989130434782608E-2</v>
      </c>
      <c r="AC411" s="60">
        <v>2574</v>
      </c>
      <c r="AD411" s="60">
        <v>890</v>
      </c>
      <c r="AE411" s="60">
        <v>1684</v>
      </c>
      <c r="AF411" s="31">
        <v>0.34576534576534579</v>
      </c>
      <c r="AG411" s="60">
        <v>5913</v>
      </c>
      <c r="AH411" s="60">
        <v>1527</v>
      </c>
      <c r="AI411" s="60">
        <v>4386</v>
      </c>
      <c r="AJ411" s="31">
        <v>0.25824454591577878</v>
      </c>
      <c r="AK411" s="60">
        <v>13844</v>
      </c>
      <c r="AL411" s="60">
        <v>2610</v>
      </c>
      <c r="AM411" s="60">
        <v>11234</v>
      </c>
      <c r="AN411" s="62">
        <v>0.5</v>
      </c>
      <c r="AO411" s="9" t="s">
        <v>412</v>
      </c>
      <c r="AP411" s="9" t="s">
        <v>407</v>
      </c>
      <c r="AQ411" s="9" t="s">
        <v>407</v>
      </c>
      <c r="AR411" s="48" t="s">
        <v>411</v>
      </c>
      <c r="AS411" s="9" t="s">
        <v>407</v>
      </c>
      <c r="AT411" s="9" t="s">
        <v>407</v>
      </c>
    </row>
    <row r="412" spans="1:46" ht="12.75" customHeight="1" x14ac:dyDescent="0.15">
      <c r="A412" s="9" t="s">
        <v>352</v>
      </c>
      <c r="B412" s="9" t="s">
        <v>402</v>
      </c>
      <c r="C412" s="31">
        <v>0.625</v>
      </c>
      <c r="D412" s="45">
        <v>8</v>
      </c>
      <c r="E412" s="46">
        <v>2018</v>
      </c>
      <c r="F412" s="46">
        <v>2014</v>
      </c>
      <c r="G412" s="46" t="s">
        <v>403</v>
      </c>
      <c r="H412" s="9" t="s">
        <v>404</v>
      </c>
      <c r="I412" s="9" t="s">
        <v>405</v>
      </c>
      <c r="J412" s="9" t="s">
        <v>144</v>
      </c>
      <c r="K412" s="29" t="s">
        <v>402</v>
      </c>
      <c r="L412" s="60" t="e">
        <v>#N/A</v>
      </c>
      <c r="M412" s="60">
        <v>0</v>
      </c>
      <c r="N412" s="60">
        <v>0</v>
      </c>
      <c r="O412" s="60">
        <v>0</v>
      </c>
      <c r="P412" s="60" t="e">
        <v>#N/A</v>
      </c>
      <c r="Q412" s="31" t="s">
        <v>408</v>
      </c>
      <c r="R412" s="61" t="e">
        <v>#N/A</v>
      </c>
      <c r="S412" s="61" t="e">
        <v>#N/A</v>
      </c>
      <c r="T412" s="60" t="e">
        <v>#N/A</v>
      </c>
      <c r="U412" s="60">
        <v>0</v>
      </c>
      <c r="V412" s="60">
        <v>0</v>
      </c>
      <c r="W412" s="60">
        <v>0</v>
      </c>
      <c r="X412" s="60" t="e">
        <v>#N/A</v>
      </c>
      <c r="Y412" s="60" t="e">
        <v>#N/A</v>
      </c>
      <c r="Z412" s="60" t="e">
        <v>#N/A</v>
      </c>
      <c r="AA412" s="31" t="s">
        <v>408</v>
      </c>
      <c r="AB412" s="31" t="s">
        <v>408</v>
      </c>
      <c r="AC412" s="60" t="e">
        <v>#N/A</v>
      </c>
      <c r="AD412" s="60">
        <v>0</v>
      </c>
      <c r="AE412" s="60" t="e">
        <v>#N/A</v>
      </c>
      <c r="AF412" s="31" t="s">
        <v>408</v>
      </c>
      <c r="AG412" s="60" t="e">
        <v>#N/A</v>
      </c>
      <c r="AH412" s="60">
        <v>0</v>
      </c>
      <c r="AI412" s="60" t="e">
        <v>#N/A</v>
      </c>
      <c r="AJ412" s="31" t="s">
        <v>408</v>
      </c>
      <c r="AK412" s="60" t="e">
        <v>#N/A</v>
      </c>
      <c r="AL412" s="60">
        <v>0</v>
      </c>
      <c r="AM412" s="60" t="e">
        <v>#N/A</v>
      </c>
      <c r="AN412" s="62">
        <v>0.5</v>
      </c>
      <c r="AO412" s="9" t="s">
        <v>412</v>
      </c>
      <c r="AP412" s="9" t="s">
        <v>407</v>
      </c>
      <c r="AQ412" s="9" t="s">
        <v>407</v>
      </c>
      <c r="AR412" s="48" t="s">
        <v>408</v>
      </c>
      <c r="AS412" s="9" t="s">
        <v>412</v>
      </c>
      <c r="AT412" s="9" t="s">
        <v>407</v>
      </c>
    </row>
    <row r="413" spans="1:46" ht="12.75" customHeight="1" x14ac:dyDescent="0.15">
      <c r="A413" s="9" t="s">
        <v>464</v>
      </c>
      <c r="B413" s="9" t="s">
        <v>467</v>
      </c>
      <c r="C413" s="31">
        <v>0.375</v>
      </c>
      <c r="D413" s="45">
        <v>8</v>
      </c>
      <c r="E413" s="46">
        <v>2020</v>
      </c>
      <c r="F413" s="46">
        <v>2016</v>
      </c>
      <c r="G413" s="46" t="s">
        <v>444</v>
      </c>
      <c r="H413" s="9" t="s">
        <v>445</v>
      </c>
      <c r="I413" s="9" t="s">
        <v>446</v>
      </c>
      <c r="J413" s="9" t="s">
        <v>128</v>
      </c>
      <c r="K413" s="49" t="s">
        <v>467</v>
      </c>
      <c r="L413" s="60">
        <v>980</v>
      </c>
      <c r="M413" s="60">
        <v>0</v>
      </c>
      <c r="N413" s="60">
        <v>0</v>
      </c>
      <c r="O413" s="60">
        <v>0</v>
      </c>
      <c r="P413" s="60">
        <v>980</v>
      </c>
      <c r="Q413" s="31">
        <v>0</v>
      </c>
      <c r="R413" s="61">
        <v>368</v>
      </c>
      <c r="S413" s="61">
        <v>0</v>
      </c>
      <c r="T413" s="60">
        <v>705</v>
      </c>
      <c r="U413" s="60">
        <v>0</v>
      </c>
      <c r="V413" s="60">
        <v>0</v>
      </c>
      <c r="W413" s="60">
        <v>0</v>
      </c>
      <c r="X413" s="60">
        <v>705</v>
      </c>
      <c r="Y413" s="60">
        <v>0</v>
      </c>
      <c r="Z413" s="60">
        <v>705</v>
      </c>
      <c r="AA413" s="31">
        <v>0</v>
      </c>
      <c r="AB413" s="31">
        <v>0</v>
      </c>
      <c r="AC413" s="60">
        <v>828</v>
      </c>
      <c r="AD413" s="60">
        <v>12</v>
      </c>
      <c r="AE413" s="60">
        <v>816</v>
      </c>
      <c r="AF413" s="31">
        <v>1.4492753623188406E-2</v>
      </c>
      <c r="AG413" s="60">
        <v>2463</v>
      </c>
      <c r="AH413" s="60">
        <v>2450</v>
      </c>
      <c r="AI413" s="60">
        <v>13</v>
      </c>
      <c r="AJ413" s="31">
        <v>0.99472188388144545</v>
      </c>
      <c r="AK413" s="60">
        <v>4976</v>
      </c>
      <c r="AL413" s="60">
        <v>2462</v>
      </c>
      <c r="AM413" s="60">
        <v>2514</v>
      </c>
      <c r="AN413" s="62">
        <v>0.375</v>
      </c>
      <c r="AO413" s="9" t="s">
        <v>407</v>
      </c>
      <c r="AP413" s="9" t="s">
        <v>412</v>
      </c>
      <c r="AQ413" s="9" t="s">
        <v>407</v>
      </c>
      <c r="AR413" s="48" t="s">
        <v>411</v>
      </c>
      <c r="AS413" s="9" t="s">
        <v>407</v>
      </c>
      <c r="AT413" s="9" t="s">
        <v>412</v>
      </c>
    </row>
    <row r="414" spans="1:46" ht="12.75" customHeight="1" x14ac:dyDescent="0.15">
      <c r="A414" s="9" t="s">
        <v>509</v>
      </c>
      <c r="B414" s="9" t="s">
        <v>510</v>
      </c>
      <c r="C414" s="31">
        <v>0.375</v>
      </c>
      <c r="D414" s="45">
        <v>8</v>
      </c>
      <c r="E414" s="46">
        <v>2020</v>
      </c>
      <c r="F414" s="46">
        <v>2016</v>
      </c>
      <c r="G414" s="46" t="s">
        <v>444</v>
      </c>
      <c r="H414" s="9" t="s">
        <v>445</v>
      </c>
      <c r="I414" s="9" t="s">
        <v>446</v>
      </c>
      <c r="J414" s="9" t="s">
        <v>128</v>
      </c>
      <c r="K414" s="29" t="s">
        <v>510</v>
      </c>
      <c r="L414" s="60">
        <v>34</v>
      </c>
      <c r="M414" s="60">
        <v>0</v>
      </c>
      <c r="N414" s="60">
        <v>0</v>
      </c>
      <c r="O414" s="60">
        <v>0</v>
      </c>
      <c r="P414" s="60">
        <v>34</v>
      </c>
      <c r="Q414" s="31">
        <v>0</v>
      </c>
      <c r="R414" s="61">
        <v>13</v>
      </c>
      <c r="S414" s="61">
        <v>0</v>
      </c>
      <c r="T414" s="60">
        <v>23</v>
      </c>
      <c r="U414" s="60">
        <v>0</v>
      </c>
      <c r="V414" s="60">
        <v>0</v>
      </c>
      <c r="W414" s="60">
        <v>0</v>
      </c>
      <c r="X414" s="60">
        <v>23</v>
      </c>
      <c r="Y414" s="60">
        <v>0</v>
      </c>
      <c r="Z414" s="60">
        <v>23</v>
      </c>
      <c r="AA414" s="31">
        <v>0</v>
      </c>
      <c r="AB414" s="31">
        <v>0</v>
      </c>
      <c r="AC414" s="60">
        <v>26</v>
      </c>
      <c r="AD414" s="60">
        <v>1</v>
      </c>
      <c r="AE414" s="60">
        <v>25</v>
      </c>
      <c r="AF414" s="31">
        <v>3.8461538461538464E-2</v>
      </c>
      <c r="AG414" s="60">
        <v>60</v>
      </c>
      <c r="AH414" s="60">
        <v>23</v>
      </c>
      <c r="AI414" s="60">
        <v>37</v>
      </c>
      <c r="AJ414" s="31">
        <v>0.38333333333333336</v>
      </c>
      <c r="AK414" s="60">
        <v>143</v>
      </c>
      <c r="AL414" s="60">
        <v>24</v>
      </c>
      <c r="AM414" s="60">
        <v>119</v>
      </c>
      <c r="AN414" s="62">
        <v>0.375</v>
      </c>
      <c r="AO414" s="9" t="s">
        <v>407</v>
      </c>
      <c r="AP414" s="9" t="s">
        <v>412</v>
      </c>
      <c r="AQ414" s="9" t="s">
        <v>407</v>
      </c>
      <c r="AR414" s="48" t="s">
        <v>411</v>
      </c>
      <c r="AS414" s="9" t="s">
        <v>407</v>
      </c>
      <c r="AT414" s="9" t="s">
        <v>412</v>
      </c>
    </row>
    <row r="415" spans="1:46" ht="12.75" customHeight="1" x14ac:dyDescent="0.15">
      <c r="A415" s="9" t="s">
        <v>505</v>
      </c>
      <c r="B415" s="9" t="s">
        <v>532</v>
      </c>
      <c r="C415" s="31">
        <v>0.5</v>
      </c>
      <c r="D415" s="45">
        <v>8</v>
      </c>
      <c r="E415" s="46">
        <v>2019</v>
      </c>
      <c r="F415" s="46">
        <v>2015</v>
      </c>
      <c r="G415" s="46">
        <v>2022</v>
      </c>
      <c r="H415" s="9" t="s">
        <v>413</v>
      </c>
      <c r="I415" s="9" t="s">
        <v>414</v>
      </c>
      <c r="J415" s="9" t="s">
        <v>67</v>
      </c>
      <c r="K415" s="49" t="s">
        <v>532</v>
      </c>
      <c r="L415" s="60">
        <v>23</v>
      </c>
      <c r="M415" s="60">
        <v>29</v>
      </c>
      <c r="N415" s="60">
        <v>5</v>
      </c>
      <c r="O415" s="60">
        <v>24</v>
      </c>
      <c r="P415" s="60">
        <v>0</v>
      </c>
      <c r="Q415" s="31">
        <v>1.2608695652173914</v>
      </c>
      <c r="R415" s="61">
        <v>12</v>
      </c>
      <c r="S415" s="61">
        <v>17</v>
      </c>
      <c r="T415" s="60">
        <v>13</v>
      </c>
      <c r="U415" s="60">
        <v>1</v>
      </c>
      <c r="V415" s="60">
        <v>1</v>
      </c>
      <c r="W415" s="60">
        <v>0</v>
      </c>
      <c r="X415" s="60">
        <v>12</v>
      </c>
      <c r="Y415" s="60">
        <v>18</v>
      </c>
      <c r="Z415" s="60">
        <v>0</v>
      </c>
      <c r="AA415" s="31">
        <v>7.6923076923076927E-2</v>
      </c>
      <c r="AB415" s="31">
        <v>1.3846153846153846</v>
      </c>
      <c r="AC415" s="60">
        <v>13</v>
      </c>
      <c r="AD415" s="60">
        <v>1</v>
      </c>
      <c r="AE415" s="60">
        <v>12</v>
      </c>
      <c r="AF415" s="31">
        <v>7.6923076923076927E-2</v>
      </c>
      <c r="AG415" s="60">
        <v>12</v>
      </c>
      <c r="AH415" s="60">
        <v>18</v>
      </c>
      <c r="AI415" s="60">
        <v>0</v>
      </c>
      <c r="AJ415" s="31">
        <v>1.5</v>
      </c>
      <c r="AK415" s="60">
        <v>61</v>
      </c>
      <c r="AL415" s="60">
        <v>49</v>
      </c>
      <c r="AM415" s="60">
        <v>24</v>
      </c>
      <c r="AN415" s="62">
        <v>0.5</v>
      </c>
      <c r="AO415" s="9" t="s">
        <v>407</v>
      </c>
      <c r="AP415" s="9" t="s">
        <v>407</v>
      </c>
      <c r="AQ415" s="9" t="s">
        <v>412</v>
      </c>
      <c r="AR415" s="48" t="s">
        <v>411</v>
      </c>
      <c r="AS415" s="9" t="s">
        <v>412</v>
      </c>
      <c r="AT415" s="9" t="s">
        <v>407</v>
      </c>
    </row>
    <row r="416" spans="1:46" ht="12.75" customHeight="1" x14ac:dyDescent="0.15">
      <c r="A416" s="9" t="s">
        <v>509</v>
      </c>
      <c r="B416" s="9" t="s">
        <v>509</v>
      </c>
      <c r="C416" s="31">
        <v>0.375</v>
      </c>
      <c r="D416" s="45">
        <v>8</v>
      </c>
      <c r="E416" s="46">
        <v>2020</v>
      </c>
      <c r="F416" s="46">
        <v>2016</v>
      </c>
      <c r="G416" s="46" t="s">
        <v>444</v>
      </c>
      <c r="H416" s="9" t="s">
        <v>445</v>
      </c>
      <c r="I416" s="9" t="s">
        <v>446</v>
      </c>
      <c r="J416" s="9" t="s">
        <v>128</v>
      </c>
      <c r="K416" s="49" t="s">
        <v>509</v>
      </c>
      <c r="L416" s="60">
        <v>180</v>
      </c>
      <c r="M416" s="60">
        <v>12</v>
      </c>
      <c r="N416" s="60">
        <v>12</v>
      </c>
      <c r="O416" s="60">
        <v>0</v>
      </c>
      <c r="P416" s="60">
        <v>168</v>
      </c>
      <c r="Q416" s="31">
        <v>6.6666666666666666E-2</v>
      </c>
      <c r="R416" s="61">
        <v>68</v>
      </c>
      <c r="S416" s="61">
        <v>0</v>
      </c>
      <c r="T416" s="60">
        <v>118</v>
      </c>
      <c r="U416" s="60">
        <v>88</v>
      </c>
      <c r="V416" s="60">
        <v>82</v>
      </c>
      <c r="W416" s="60">
        <v>6</v>
      </c>
      <c r="X416" s="60">
        <v>30</v>
      </c>
      <c r="Y416" s="60">
        <v>88</v>
      </c>
      <c r="Z416" s="60">
        <v>30</v>
      </c>
      <c r="AA416" s="31">
        <v>0.74576271186440679</v>
      </c>
      <c r="AB416" s="31">
        <v>0.74576271186440679</v>
      </c>
      <c r="AC416" s="60">
        <v>136</v>
      </c>
      <c r="AD416" s="60">
        <v>193</v>
      </c>
      <c r="AE416" s="60">
        <v>0</v>
      </c>
      <c r="AF416" s="31">
        <v>1.4191176470588236</v>
      </c>
      <c r="AG416" s="60">
        <v>313</v>
      </c>
      <c r="AH416" s="60">
        <v>337</v>
      </c>
      <c r="AI416" s="60">
        <v>0</v>
      </c>
      <c r="AJ416" s="31">
        <v>1.0766773162939298</v>
      </c>
      <c r="AK416" s="60">
        <v>747</v>
      </c>
      <c r="AL416" s="60">
        <v>630</v>
      </c>
      <c r="AM416" s="60">
        <v>198</v>
      </c>
      <c r="AN416" s="62">
        <v>0.375</v>
      </c>
      <c r="AO416" s="9" t="s">
        <v>407</v>
      </c>
      <c r="AP416" s="9" t="s">
        <v>412</v>
      </c>
      <c r="AQ416" s="9" t="s">
        <v>407</v>
      </c>
      <c r="AR416" s="48" t="s">
        <v>411</v>
      </c>
      <c r="AS416" s="9" t="s">
        <v>407</v>
      </c>
      <c r="AT416" s="9" t="s">
        <v>412</v>
      </c>
    </row>
    <row r="417" spans="1:46" ht="12.75" customHeight="1" x14ac:dyDescent="0.15">
      <c r="A417" s="9" t="s">
        <v>352</v>
      </c>
      <c r="B417" s="9" t="s">
        <v>353</v>
      </c>
      <c r="C417" s="31">
        <v>0.625</v>
      </c>
      <c r="D417" s="45">
        <v>8</v>
      </c>
      <c r="E417" s="46">
        <v>2018</v>
      </c>
      <c r="F417" s="46">
        <v>2014</v>
      </c>
      <c r="G417" s="46" t="s">
        <v>403</v>
      </c>
      <c r="H417" s="9" t="s">
        <v>404</v>
      </c>
      <c r="I417" s="9" t="s">
        <v>405</v>
      </c>
      <c r="J417" s="9" t="s">
        <v>144</v>
      </c>
      <c r="K417" s="29" t="s">
        <v>353</v>
      </c>
      <c r="L417" s="60">
        <v>764</v>
      </c>
      <c r="M417" s="60">
        <v>0</v>
      </c>
      <c r="N417" s="60">
        <v>0</v>
      </c>
      <c r="O417" s="60">
        <v>0</v>
      </c>
      <c r="P417" s="60">
        <v>764</v>
      </c>
      <c r="Q417" s="31">
        <v>0</v>
      </c>
      <c r="R417" s="61">
        <v>382</v>
      </c>
      <c r="S417" s="61">
        <v>0</v>
      </c>
      <c r="T417" s="60">
        <v>541</v>
      </c>
      <c r="U417" s="60">
        <v>0</v>
      </c>
      <c r="V417" s="60">
        <v>0</v>
      </c>
      <c r="W417" s="60">
        <v>0</v>
      </c>
      <c r="X417" s="60">
        <v>541</v>
      </c>
      <c r="Y417" s="60">
        <v>0</v>
      </c>
      <c r="Z417" s="60">
        <v>541</v>
      </c>
      <c r="AA417" s="31">
        <v>0</v>
      </c>
      <c r="AB417" s="31">
        <v>0</v>
      </c>
      <c r="AC417" s="60">
        <v>622</v>
      </c>
      <c r="AD417" s="60">
        <v>0</v>
      </c>
      <c r="AE417" s="60">
        <v>622</v>
      </c>
      <c r="AF417" s="31">
        <v>0</v>
      </c>
      <c r="AG417" s="60">
        <v>1407</v>
      </c>
      <c r="AH417" s="60">
        <v>0</v>
      </c>
      <c r="AI417" s="60">
        <v>1407</v>
      </c>
      <c r="AJ417" s="31">
        <v>0</v>
      </c>
      <c r="AK417" s="60">
        <v>3334</v>
      </c>
      <c r="AL417" s="60">
        <v>0</v>
      </c>
      <c r="AM417" s="60">
        <v>3334</v>
      </c>
      <c r="AN417" s="62">
        <v>0.5</v>
      </c>
      <c r="AO417" s="9" t="s">
        <v>412</v>
      </c>
      <c r="AP417" s="9" t="s">
        <v>407</v>
      </c>
      <c r="AQ417" s="9" t="s">
        <v>407</v>
      </c>
      <c r="AR417" s="48" t="s">
        <v>438</v>
      </c>
      <c r="AS417" s="9" t="s">
        <v>407</v>
      </c>
      <c r="AT417" s="9" t="s">
        <v>407</v>
      </c>
    </row>
    <row r="418" spans="1:46" ht="12.75" customHeight="1" x14ac:dyDescent="0.15">
      <c r="A418" s="9" t="s">
        <v>505</v>
      </c>
      <c r="B418" s="9" t="s">
        <v>533</v>
      </c>
      <c r="C418" s="31">
        <v>0.5</v>
      </c>
      <c r="D418" s="45">
        <v>8</v>
      </c>
      <c r="E418" s="46">
        <v>2019</v>
      </c>
      <c r="F418" s="46">
        <v>2015</v>
      </c>
      <c r="G418" s="46">
        <v>2022</v>
      </c>
      <c r="H418" s="9" t="s">
        <v>413</v>
      </c>
      <c r="I418" s="9" t="s">
        <v>414</v>
      </c>
      <c r="J418" s="9" t="s">
        <v>67</v>
      </c>
      <c r="K418" s="49" t="s">
        <v>533</v>
      </c>
      <c r="L418" s="60">
        <v>273</v>
      </c>
      <c r="M418" s="60">
        <v>80</v>
      </c>
      <c r="N418" s="60">
        <v>80</v>
      </c>
      <c r="O418" s="60">
        <v>0</v>
      </c>
      <c r="P418" s="60">
        <v>193</v>
      </c>
      <c r="Q418" s="31">
        <v>0.29304029304029305</v>
      </c>
      <c r="R418" s="61">
        <v>137</v>
      </c>
      <c r="S418" s="61">
        <v>0</v>
      </c>
      <c r="T418" s="60">
        <v>154</v>
      </c>
      <c r="U418" s="60">
        <v>178</v>
      </c>
      <c r="V418" s="60">
        <v>178</v>
      </c>
      <c r="W418" s="60">
        <v>0</v>
      </c>
      <c r="X418" s="60">
        <v>0</v>
      </c>
      <c r="Y418" s="60">
        <v>178</v>
      </c>
      <c r="Z418" s="60">
        <v>0</v>
      </c>
      <c r="AA418" s="31">
        <v>1.1558441558441559</v>
      </c>
      <c r="AB418" s="31">
        <v>1.1558441558441559</v>
      </c>
      <c r="AC418" s="60">
        <v>185</v>
      </c>
      <c r="AD418" s="60">
        <v>385</v>
      </c>
      <c r="AE418" s="60">
        <v>0</v>
      </c>
      <c r="AF418" s="31">
        <v>2.0810810810810811</v>
      </c>
      <c r="AG418" s="60">
        <v>316</v>
      </c>
      <c r="AH418" s="60">
        <v>1251</v>
      </c>
      <c r="AI418" s="60">
        <v>0</v>
      </c>
      <c r="AJ418" s="31">
        <v>3.9588607594936707</v>
      </c>
      <c r="AK418" s="60">
        <v>928</v>
      </c>
      <c r="AL418" s="60">
        <v>1894</v>
      </c>
      <c r="AM418" s="60">
        <v>193</v>
      </c>
      <c r="AN418" s="62">
        <v>0.5</v>
      </c>
      <c r="AO418" s="9" t="s">
        <v>407</v>
      </c>
      <c r="AP418" s="9" t="s">
        <v>412</v>
      </c>
      <c r="AQ418" s="9" t="s">
        <v>407</v>
      </c>
      <c r="AR418" s="48" t="s">
        <v>411</v>
      </c>
      <c r="AS418" s="9" t="s">
        <v>407</v>
      </c>
      <c r="AT418" s="9" t="s">
        <v>412</v>
      </c>
    </row>
    <row r="419" spans="1:46" ht="12.75" customHeight="1" x14ac:dyDescent="0.15">
      <c r="A419" s="9" t="s">
        <v>441</v>
      </c>
      <c r="B419" s="9" t="s">
        <v>441</v>
      </c>
      <c r="C419" s="31">
        <v>1</v>
      </c>
      <c r="D419" s="45">
        <v>5</v>
      </c>
      <c r="E419" s="46">
        <v>2017</v>
      </c>
      <c r="F419" s="46">
        <v>2014</v>
      </c>
      <c r="G419" s="46">
        <v>2018</v>
      </c>
      <c r="H419" s="9" t="s">
        <v>422</v>
      </c>
      <c r="I419" s="9" t="s">
        <v>423</v>
      </c>
      <c r="J419" s="9" t="s">
        <v>83</v>
      </c>
      <c r="K419" s="49" t="s">
        <v>441</v>
      </c>
      <c r="L419" s="60">
        <v>285</v>
      </c>
      <c r="M419" s="60">
        <v>166</v>
      </c>
      <c r="N419" s="60">
        <v>166</v>
      </c>
      <c r="O419" s="60">
        <v>0</v>
      </c>
      <c r="P419" s="60">
        <v>119</v>
      </c>
      <c r="Q419" s="31">
        <v>0.58245614035087723</v>
      </c>
      <c r="R419" s="61">
        <v>285</v>
      </c>
      <c r="S419" s="61">
        <v>0</v>
      </c>
      <c r="T419" s="60">
        <v>179</v>
      </c>
      <c r="U419" s="60">
        <v>31</v>
      </c>
      <c r="V419" s="60">
        <v>31</v>
      </c>
      <c r="W419" s="60">
        <v>0</v>
      </c>
      <c r="X419" s="60">
        <v>148</v>
      </c>
      <c r="Y419" s="60">
        <v>31</v>
      </c>
      <c r="Z419" s="60">
        <v>148</v>
      </c>
      <c r="AA419" s="31">
        <v>0.17318435754189945</v>
      </c>
      <c r="AB419" s="31">
        <v>0.17318435754189945</v>
      </c>
      <c r="AC419" s="60">
        <v>201</v>
      </c>
      <c r="AD419" s="60">
        <v>13</v>
      </c>
      <c r="AE419" s="60">
        <v>188</v>
      </c>
      <c r="AF419" s="31">
        <v>6.4676616915422883E-2</v>
      </c>
      <c r="AG419" s="60">
        <v>478</v>
      </c>
      <c r="AH419" s="60">
        <v>809</v>
      </c>
      <c r="AI419" s="60">
        <v>0</v>
      </c>
      <c r="AJ419" s="31">
        <v>1.6924686192468619</v>
      </c>
      <c r="AK419" s="60">
        <v>1143</v>
      </c>
      <c r="AL419" s="60">
        <v>1019</v>
      </c>
      <c r="AM419" s="60">
        <v>455</v>
      </c>
      <c r="AN419" s="62">
        <v>1</v>
      </c>
      <c r="AO419" s="9" t="s">
        <v>407</v>
      </c>
      <c r="AP419" s="9" t="s">
        <v>412</v>
      </c>
      <c r="AQ419" s="9" t="s">
        <v>407</v>
      </c>
      <c r="AR419" s="48" t="s">
        <v>411</v>
      </c>
      <c r="AS419" s="9" t="s">
        <v>407</v>
      </c>
      <c r="AT419" s="9" t="s">
        <v>412</v>
      </c>
    </row>
    <row r="420" spans="1:46" ht="12.75" customHeight="1" x14ac:dyDescent="0.15">
      <c r="A420" s="9" t="s">
        <v>441</v>
      </c>
      <c r="B420" s="9" t="s">
        <v>471</v>
      </c>
      <c r="C420" s="31">
        <v>1</v>
      </c>
      <c r="D420" s="45">
        <v>5</v>
      </c>
      <c r="E420" s="46">
        <v>2017</v>
      </c>
      <c r="F420" s="46">
        <v>2014</v>
      </c>
      <c r="G420" s="46">
        <v>2018</v>
      </c>
      <c r="H420" s="9" t="s">
        <v>422</v>
      </c>
      <c r="I420" s="9" t="s">
        <v>423</v>
      </c>
      <c r="J420" s="9" t="s">
        <v>83</v>
      </c>
      <c r="K420" s="49" t="s">
        <v>471</v>
      </c>
      <c r="L420" s="60">
        <v>336</v>
      </c>
      <c r="M420" s="60">
        <v>52</v>
      </c>
      <c r="N420" s="60">
        <v>32</v>
      </c>
      <c r="O420" s="60">
        <v>20</v>
      </c>
      <c r="P420" s="60">
        <v>284</v>
      </c>
      <c r="Q420" s="31">
        <v>0.15476190476190477</v>
      </c>
      <c r="R420" s="61">
        <v>336</v>
      </c>
      <c r="S420" s="61">
        <v>0</v>
      </c>
      <c r="T420" s="60">
        <v>211</v>
      </c>
      <c r="U420" s="60">
        <v>89</v>
      </c>
      <c r="V420" s="60">
        <v>64</v>
      </c>
      <c r="W420" s="60">
        <v>25</v>
      </c>
      <c r="X420" s="60">
        <v>122</v>
      </c>
      <c r="Y420" s="60">
        <v>89</v>
      </c>
      <c r="Z420" s="60">
        <v>122</v>
      </c>
      <c r="AA420" s="31">
        <v>0.4218009478672986</v>
      </c>
      <c r="AB420" s="31">
        <v>0.4218009478672986</v>
      </c>
      <c r="AC420" s="60">
        <v>237</v>
      </c>
      <c r="AD420" s="60">
        <v>156</v>
      </c>
      <c r="AE420" s="60">
        <v>81</v>
      </c>
      <c r="AF420" s="31">
        <v>0.65822784810126578</v>
      </c>
      <c r="AG420" s="60">
        <v>563</v>
      </c>
      <c r="AH420" s="60">
        <v>1567</v>
      </c>
      <c r="AI420" s="60">
        <v>0</v>
      </c>
      <c r="AJ420" s="31">
        <v>2.7833037300177619</v>
      </c>
      <c r="AK420" s="60">
        <v>1347</v>
      </c>
      <c r="AL420" s="60">
        <v>1864</v>
      </c>
      <c r="AM420" s="60">
        <v>487</v>
      </c>
      <c r="AN420" s="62">
        <v>1</v>
      </c>
      <c r="AO420" s="9" t="s">
        <v>407</v>
      </c>
      <c r="AP420" s="9" t="s">
        <v>412</v>
      </c>
      <c r="AQ420" s="9" t="s">
        <v>407</v>
      </c>
      <c r="AR420" s="48" t="s">
        <v>411</v>
      </c>
      <c r="AS420" s="9" t="s">
        <v>407</v>
      </c>
      <c r="AT420" s="9" t="s">
        <v>412</v>
      </c>
    </row>
    <row r="421" spans="1:46" ht="12.75" customHeight="1" x14ac:dyDescent="0.15">
      <c r="A421" s="9" t="s">
        <v>416</v>
      </c>
      <c r="B421" s="9" t="s">
        <v>451</v>
      </c>
      <c r="C421" s="31">
        <v>0.75</v>
      </c>
      <c r="D421" s="45">
        <v>8</v>
      </c>
      <c r="E421" s="46">
        <v>2017</v>
      </c>
      <c r="F421" s="46">
        <v>2013</v>
      </c>
      <c r="G421" s="46">
        <v>2020</v>
      </c>
      <c r="H421" s="9" t="s">
        <v>512</v>
      </c>
      <c r="I421" s="9" t="s">
        <v>513</v>
      </c>
      <c r="J421" s="9" t="s">
        <v>417</v>
      </c>
      <c r="K421" s="49" t="s">
        <v>451</v>
      </c>
      <c r="L421" s="60">
        <v>1043</v>
      </c>
      <c r="M421" s="60">
        <v>187</v>
      </c>
      <c r="N421" s="60">
        <v>187</v>
      </c>
      <c r="O421" s="60">
        <v>0</v>
      </c>
      <c r="P421" s="60">
        <v>856</v>
      </c>
      <c r="Q421" s="31">
        <v>0.17929050814956854</v>
      </c>
      <c r="R421" s="61">
        <v>522</v>
      </c>
      <c r="S421" s="61">
        <v>0</v>
      </c>
      <c r="T421" s="60">
        <v>793</v>
      </c>
      <c r="U421" s="60">
        <v>104</v>
      </c>
      <c r="V421" s="60">
        <v>104</v>
      </c>
      <c r="W421" s="60">
        <v>0</v>
      </c>
      <c r="X421" s="60">
        <v>689</v>
      </c>
      <c r="Y421" s="60">
        <v>104</v>
      </c>
      <c r="Z421" s="60">
        <v>689</v>
      </c>
      <c r="AA421" s="31">
        <v>0.13114754098360656</v>
      </c>
      <c r="AB421" s="31">
        <v>0.13114754098360656</v>
      </c>
      <c r="AC421" s="60">
        <v>734</v>
      </c>
      <c r="AD421" s="60">
        <v>64</v>
      </c>
      <c r="AE421" s="60">
        <v>670</v>
      </c>
      <c r="AF421" s="31">
        <v>8.7193460490463212E-2</v>
      </c>
      <c r="AG421" s="60">
        <v>1613</v>
      </c>
      <c r="AH421" s="60">
        <v>2597</v>
      </c>
      <c r="AI421" s="60">
        <v>0</v>
      </c>
      <c r="AJ421" s="31">
        <v>1.6100433973961563</v>
      </c>
      <c r="AK421" s="60">
        <v>4183</v>
      </c>
      <c r="AL421" s="60">
        <v>2952</v>
      </c>
      <c r="AM421" s="60">
        <v>2215</v>
      </c>
      <c r="AN421" s="62">
        <v>0.5</v>
      </c>
      <c r="AO421" s="9" t="s">
        <v>407</v>
      </c>
      <c r="AP421" s="9" t="s">
        <v>412</v>
      </c>
      <c r="AQ421" s="9" t="s">
        <v>407</v>
      </c>
      <c r="AR421" s="48" t="s">
        <v>411</v>
      </c>
      <c r="AS421" s="9" t="s">
        <v>407</v>
      </c>
      <c r="AT421" s="9" t="s">
        <v>412</v>
      </c>
    </row>
    <row r="422" spans="1:46" ht="12.75" customHeight="1" x14ac:dyDescent="0.15">
      <c r="A422" s="9" t="s">
        <v>352</v>
      </c>
      <c r="B422" s="9" t="s">
        <v>354</v>
      </c>
      <c r="C422" s="31">
        <v>0.625</v>
      </c>
      <c r="D422" s="45">
        <v>8</v>
      </c>
      <c r="E422" s="46">
        <v>2018</v>
      </c>
      <c r="F422" s="46">
        <v>2014</v>
      </c>
      <c r="G422" s="46" t="s">
        <v>403</v>
      </c>
      <c r="H422" s="9" t="s">
        <v>404</v>
      </c>
      <c r="I422" s="9" t="s">
        <v>405</v>
      </c>
      <c r="J422" s="9" t="s">
        <v>144</v>
      </c>
      <c r="K422" s="49" t="s">
        <v>354</v>
      </c>
      <c r="L422" s="60">
        <v>188</v>
      </c>
      <c r="M422" s="60">
        <v>0</v>
      </c>
      <c r="N422" s="60">
        <v>0</v>
      </c>
      <c r="O422" s="60">
        <v>0</v>
      </c>
      <c r="P422" s="60">
        <v>188</v>
      </c>
      <c r="Q422" s="31">
        <v>0</v>
      </c>
      <c r="R422" s="61">
        <v>94</v>
      </c>
      <c r="S422" s="61">
        <v>0</v>
      </c>
      <c r="T422" s="60">
        <v>138</v>
      </c>
      <c r="U422" s="60">
        <v>0</v>
      </c>
      <c r="V422" s="60">
        <v>0</v>
      </c>
      <c r="W422" s="60">
        <v>0</v>
      </c>
      <c r="X422" s="60">
        <v>138</v>
      </c>
      <c r="Y422" s="60">
        <v>0</v>
      </c>
      <c r="Z422" s="60">
        <v>138</v>
      </c>
      <c r="AA422" s="31">
        <v>0</v>
      </c>
      <c r="AB422" s="31">
        <v>0</v>
      </c>
      <c r="AC422" s="60">
        <v>154</v>
      </c>
      <c r="AD422" s="60">
        <v>2</v>
      </c>
      <c r="AE422" s="60">
        <v>152</v>
      </c>
      <c r="AF422" s="31">
        <v>1.2987012987012988E-2</v>
      </c>
      <c r="AG422" s="60">
        <v>363</v>
      </c>
      <c r="AH422" s="60">
        <v>1</v>
      </c>
      <c r="AI422" s="60">
        <v>362</v>
      </c>
      <c r="AJ422" s="31">
        <v>2.7548209366391185E-3</v>
      </c>
      <c r="AK422" s="60">
        <v>843</v>
      </c>
      <c r="AL422" s="60">
        <v>3</v>
      </c>
      <c r="AM422" s="60">
        <v>840</v>
      </c>
      <c r="AN422" s="62">
        <v>0.5</v>
      </c>
      <c r="AO422" s="9" t="s">
        <v>412</v>
      </c>
      <c r="AP422" s="9" t="s">
        <v>407</v>
      </c>
      <c r="AQ422" s="9" t="s">
        <v>407</v>
      </c>
      <c r="AR422" s="48" t="s">
        <v>411</v>
      </c>
      <c r="AS422" s="9" t="s">
        <v>407</v>
      </c>
      <c r="AT422" s="9" t="s">
        <v>407</v>
      </c>
    </row>
    <row r="423" spans="1:46" ht="12.75" customHeight="1" x14ac:dyDescent="0.15">
      <c r="A423" s="9" t="s">
        <v>505</v>
      </c>
      <c r="B423" s="9" t="s">
        <v>534</v>
      </c>
      <c r="C423" s="31">
        <v>0.5</v>
      </c>
      <c r="D423" s="45">
        <v>8</v>
      </c>
      <c r="E423" s="46">
        <v>2019</v>
      </c>
      <c r="F423" s="46">
        <v>2015</v>
      </c>
      <c r="G423" s="46">
        <v>2022</v>
      </c>
      <c r="H423" s="9" t="s">
        <v>413</v>
      </c>
      <c r="I423" s="9" t="s">
        <v>414</v>
      </c>
      <c r="J423" s="9" t="s">
        <v>67</v>
      </c>
      <c r="K423" s="49" t="s">
        <v>534</v>
      </c>
      <c r="L423" s="60">
        <v>814</v>
      </c>
      <c r="M423" s="60">
        <v>141</v>
      </c>
      <c r="N423" s="60">
        <v>141</v>
      </c>
      <c r="O423" s="60">
        <v>0</v>
      </c>
      <c r="P423" s="60">
        <v>673</v>
      </c>
      <c r="Q423" s="31">
        <v>0.17321867321867321</v>
      </c>
      <c r="R423" s="61">
        <v>407</v>
      </c>
      <c r="S423" s="61">
        <v>0</v>
      </c>
      <c r="T423" s="60">
        <v>492</v>
      </c>
      <c r="U423" s="60">
        <v>170</v>
      </c>
      <c r="V423" s="60">
        <v>169</v>
      </c>
      <c r="W423" s="60">
        <v>1</v>
      </c>
      <c r="X423" s="60">
        <v>322</v>
      </c>
      <c r="Y423" s="60">
        <v>170</v>
      </c>
      <c r="Z423" s="60">
        <v>322</v>
      </c>
      <c r="AA423" s="31">
        <v>0.34552845528455284</v>
      </c>
      <c r="AB423" s="31">
        <v>0.34552845528455284</v>
      </c>
      <c r="AC423" s="60">
        <v>527</v>
      </c>
      <c r="AD423" s="60">
        <v>0</v>
      </c>
      <c r="AE423" s="60">
        <v>527</v>
      </c>
      <c r="AF423" s="31">
        <v>0</v>
      </c>
      <c r="AG423" s="60">
        <v>1093</v>
      </c>
      <c r="AH423" s="60">
        <v>2990</v>
      </c>
      <c r="AI423" s="60">
        <v>0</v>
      </c>
      <c r="AJ423" s="31">
        <v>2.7355901189387009</v>
      </c>
      <c r="AK423" s="60">
        <v>2926</v>
      </c>
      <c r="AL423" s="60">
        <v>3301</v>
      </c>
      <c r="AM423" s="60">
        <v>1522</v>
      </c>
      <c r="AN423" s="62">
        <v>0.5</v>
      </c>
      <c r="AO423" s="9" t="s">
        <v>407</v>
      </c>
      <c r="AP423" s="9" t="s">
        <v>412</v>
      </c>
      <c r="AQ423" s="9" t="s">
        <v>407</v>
      </c>
      <c r="AR423" s="48" t="s">
        <v>411</v>
      </c>
      <c r="AS423" s="9" t="s">
        <v>407</v>
      </c>
      <c r="AT423" s="9" t="s">
        <v>412</v>
      </c>
    </row>
    <row r="424" spans="1:46" ht="12.75" customHeight="1" x14ac:dyDescent="0.15">
      <c r="A424" s="9" t="s">
        <v>505</v>
      </c>
      <c r="B424" s="9" t="s">
        <v>535</v>
      </c>
      <c r="C424" s="31">
        <v>0.5</v>
      </c>
      <c r="D424" s="45">
        <v>8</v>
      </c>
      <c r="E424" s="46">
        <v>2019</v>
      </c>
      <c r="F424" s="46">
        <v>2015</v>
      </c>
      <c r="G424" s="46">
        <v>2022</v>
      </c>
      <c r="H424" s="9" t="s">
        <v>413</v>
      </c>
      <c r="I424" s="9" t="s">
        <v>414</v>
      </c>
      <c r="J424" s="9" t="s">
        <v>67</v>
      </c>
      <c r="K424" s="49" t="s">
        <v>535</v>
      </c>
      <c r="L424" s="60">
        <v>691</v>
      </c>
      <c r="M424" s="60">
        <v>43</v>
      </c>
      <c r="N424" s="60">
        <v>43</v>
      </c>
      <c r="O424" s="60">
        <v>0</v>
      </c>
      <c r="P424" s="60">
        <v>648</v>
      </c>
      <c r="Q424" s="31">
        <v>6.2228654124457307E-2</v>
      </c>
      <c r="R424" s="61">
        <v>346</v>
      </c>
      <c r="S424" s="61">
        <v>0</v>
      </c>
      <c r="T424" s="60">
        <v>432</v>
      </c>
      <c r="U424" s="60">
        <v>58</v>
      </c>
      <c r="V424" s="60">
        <v>58</v>
      </c>
      <c r="W424" s="60">
        <v>0</v>
      </c>
      <c r="X424" s="60">
        <v>374</v>
      </c>
      <c r="Y424" s="60">
        <v>58</v>
      </c>
      <c r="Z424" s="60">
        <v>374</v>
      </c>
      <c r="AA424" s="31">
        <v>0.13425925925925927</v>
      </c>
      <c r="AB424" s="31">
        <v>0.13425925925925927</v>
      </c>
      <c r="AC424" s="60">
        <v>278</v>
      </c>
      <c r="AD424" s="60">
        <v>42</v>
      </c>
      <c r="AE424" s="60">
        <v>236</v>
      </c>
      <c r="AF424" s="31">
        <v>0.15107913669064749</v>
      </c>
      <c r="AG424" s="60">
        <v>587</v>
      </c>
      <c r="AH424" s="60">
        <v>304</v>
      </c>
      <c r="AI424" s="60">
        <v>283</v>
      </c>
      <c r="AJ424" s="31">
        <v>0.51788756388415669</v>
      </c>
      <c r="AK424" s="60">
        <v>1988</v>
      </c>
      <c r="AL424" s="60">
        <v>447</v>
      </c>
      <c r="AM424" s="60">
        <v>1541</v>
      </c>
      <c r="AN424" s="62">
        <v>0.5</v>
      </c>
      <c r="AO424" s="9" t="s">
        <v>407</v>
      </c>
      <c r="AP424" s="9" t="s">
        <v>412</v>
      </c>
      <c r="AQ424" s="9" t="s">
        <v>407</v>
      </c>
      <c r="AR424" s="48" t="s">
        <v>411</v>
      </c>
      <c r="AS424" s="9" t="s">
        <v>407</v>
      </c>
      <c r="AT424" s="9" t="s">
        <v>412</v>
      </c>
    </row>
    <row r="425" spans="1:46" ht="12.75" customHeight="1" x14ac:dyDescent="0.15">
      <c r="A425" s="9" t="s">
        <v>505</v>
      </c>
      <c r="B425" s="9" t="s">
        <v>537</v>
      </c>
      <c r="C425" s="31">
        <v>0.5</v>
      </c>
      <c r="D425" s="45">
        <v>8</v>
      </c>
      <c r="E425" s="46">
        <v>2019</v>
      </c>
      <c r="F425" s="46">
        <v>2015</v>
      </c>
      <c r="G425" s="46">
        <v>2022</v>
      </c>
      <c r="H425" s="9" t="s">
        <v>413</v>
      </c>
      <c r="I425" s="9" t="s">
        <v>414</v>
      </c>
      <c r="J425" s="9" t="s">
        <v>67</v>
      </c>
      <c r="K425" s="49" t="s">
        <v>537</v>
      </c>
      <c r="L425" s="60">
        <v>9233</v>
      </c>
      <c r="M425" s="60">
        <v>995</v>
      </c>
      <c r="N425" s="60">
        <v>995</v>
      </c>
      <c r="O425" s="60">
        <v>0</v>
      </c>
      <c r="P425" s="60">
        <v>8238</v>
      </c>
      <c r="Q425" s="31">
        <v>0.10776562330770063</v>
      </c>
      <c r="R425" s="61">
        <v>4617</v>
      </c>
      <c r="S425" s="61">
        <v>0</v>
      </c>
      <c r="T425" s="60">
        <v>5428</v>
      </c>
      <c r="U425" s="60">
        <v>231</v>
      </c>
      <c r="V425" s="60">
        <v>231</v>
      </c>
      <c r="W425" s="60">
        <v>0</v>
      </c>
      <c r="X425" s="60">
        <v>5197</v>
      </c>
      <c r="Y425" s="60">
        <v>231</v>
      </c>
      <c r="Z425" s="60">
        <v>5197</v>
      </c>
      <c r="AA425" s="31">
        <v>4.2557111274871037E-2</v>
      </c>
      <c r="AB425" s="31">
        <v>4.2557111274871037E-2</v>
      </c>
      <c r="AC425" s="60">
        <v>6188</v>
      </c>
      <c r="AD425" s="60">
        <v>1585</v>
      </c>
      <c r="AE425" s="60">
        <v>4603</v>
      </c>
      <c r="AF425" s="31">
        <v>0.25614091790562377</v>
      </c>
      <c r="AG425" s="60">
        <v>14231</v>
      </c>
      <c r="AH425" s="60">
        <v>11820</v>
      </c>
      <c r="AI425" s="60">
        <v>2411</v>
      </c>
      <c r="AJ425" s="31">
        <v>0.83058112571147491</v>
      </c>
      <c r="AK425" s="60">
        <v>35080</v>
      </c>
      <c r="AL425" s="60">
        <v>14631</v>
      </c>
      <c r="AM425" s="60">
        <v>20449</v>
      </c>
      <c r="AN425" s="62">
        <v>0.5</v>
      </c>
      <c r="AO425" s="9" t="s">
        <v>407</v>
      </c>
      <c r="AP425" s="9" t="s">
        <v>412</v>
      </c>
      <c r="AQ425" s="9" t="s">
        <v>407</v>
      </c>
      <c r="AR425" s="48" t="s">
        <v>411</v>
      </c>
      <c r="AS425" s="9" t="s">
        <v>407</v>
      </c>
      <c r="AT425" s="9" t="s">
        <v>412</v>
      </c>
    </row>
    <row r="426" spans="1:46" ht="12.75" customHeight="1" x14ac:dyDescent="0.15">
      <c r="A426" s="9" t="s">
        <v>505</v>
      </c>
      <c r="B426" s="9" t="s">
        <v>505</v>
      </c>
      <c r="C426" s="31">
        <v>0.5</v>
      </c>
      <c r="D426" s="45">
        <v>8</v>
      </c>
      <c r="E426" s="46">
        <v>2019</v>
      </c>
      <c r="F426" s="46">
        <v>2015</v>
      </c>
      <c r="G426" s="46">
        <v>2022</v>
      </c>
      <c r="H426" s="9" t="s">
        <v>413</v>
      </c>
      <c r="I426" s="9" t="s">
        <v>414</v>
      </c>
      <c r="J426" s="9" t="s">
        <v>67</v>
      </c>
      <c r="K426" s="49" t="s">
        <v>505</v>
      </c>
      <c r="L426" s="60">
        <v>1050</v>
      </c>
      <c r="M426" s="60">
        <v>1</v>
      </c>
      <c r="N426" s="60">
        <v>1</v>
      </c>
      <c r="O426" s="60">
        <v>0</v>
      </c>
      <c r="P426" s="60">
        <v>1049</v>
      </c>
      <c r="Q426" s="31">
        <v>9.5238095238095238E-4</v>
      </c>
      <c r="R426" s="61">
        <v>525</v>
      </c>
      <c r="S426" s="61">
        <v>0</v>
      </c>
      <c r="T426" s="60">
        <v>695</v>
      </c>
      <c r="U426" s="60">
        <v>1</v>
      </c>
      <c r="V426" s="60">
        <v>1</v>
      </c>
      <c r="W426" s="60">
        <v>0</v>
      </c>
      <c r="X426" s="60">
        <v>694</v>
      </c>
      <c r="Y426" s="60">
        <v>1</v>
      </c>
      <c r="Z426" s="60">
        <v>694</v>
      </c>
      <c r="AA426" s="31">
        <v>1.4388489208633094E-3</v>
      </c>
      <c r="AB426" s="31">
        <v>1.4388489208633094E-3</v>
      </c>
      <c r="AC426" s="60">
        <v>755</v>
      </c>
      <c r="AD426" s="60">
        <v>46</v>
      </c>
      <c r="AE426" s="60">
        <v>709</v>
      </c>
      <c r="AF426" s="31">
        <v>6.0927152317880796E-2</v>
      </c>
      <c r="AG426" s="60">
        <v>1593</v>
      </c>
      <c r="AH426" s="60">
        <v>3382</v>
      </c>
      <c r="AI426" s="60">
        <v>0</v>
      </c>
      <c r="AJ426" s="31">
        <v>2.1230382925298179</v>
      </c>
      <c r="AK426" s="60">
        <v>4093</v>
      </c>
      <c r="AL426" s="60">
        <v>3430</v>
      </c>
      <c r="AM426" s="60">
        <v>2452</v>
      </c>
      <c r="AN426" s="62">
        <v>0.5</v>
      </c>
      <c r="AO426" s="9" t="s">
        <v>407</v>
      </c>
      <c r="AP426" s="9" t="s">
        <v>412</v>
      </c>
      <c r="AQ426" s="9" t="s">
        <v>407</v>
      </c>
      <c r="AR426" s="48" t="s">
        <v>411</v>
      </c>
      <c r="AS426" s="9" t="s">
        <v>407</v>
      </c>
      <c r="AT426" s="9" t="s">
        <v>412</v>
      </c>
    </row>
    <row r="427" spans="1:46" ht="12.75" customHeight="1" x14ac:dyDescent="0.15">
      <c r="A427" s="9" t="s">
        <v>505</v>
      </c>
      <c r="B427" s="9" t="s">
        <v>539</v>
      </c>
      <c r="C427" s="31">
        <v>0.5</v>
      </c>
      <c r="D427" s="45">
        <v>8</v>
      </c>
      <c r="E427" s="46">
        <v>2019</v>
      </c>
      <c r="F427" s="46">
        <v>2015</v>
      </c>
      <c r="G427" s="46">
        <v>2022</v>
      </c>
      <c r="H427" s="9" t="s">
        <v>413</v>
      </c>
      <c r="I427" s="9" t="s">
        <v>414</v>
      </c>
      <c r="J427" s="9" t="s">
        <v>67</v>
      </c>
      <c r="K427" s="49" t="s">
        <v>539</v>
      </c>
      <c r="L427" s="60">
        <v>22</v>
      </c>
      <c r="M427" s="60">
        <v>64</v>
      </c>
      <c r="N427" s="60">
        <v>29</v>
      </c>
      <c r="O427" s="60">
        <v>35</v>
      </c>
      <c r="P427" s="60">
        <v>0</v>
      </c>
      <c r="Q427" s="31">
        <v>2.9090909090909092</v>
      </c>
      <c r="R427" s="61">
        <v>11</v>
      </c>
      <c r="S427" s="61">
        <v>53</v>
      </c>
      <c r="T427" s="60">
        <v>13</v>
      </c>
      <c r="U427" s="60">
        <v>0</v>
      </c>
      <c r="V427" s="60">
        <v>0</v>
      </c>
      <c r="W427" s="60">
        <v>0</v>
      </c>
      <c r="X427" s="60">
        <v>13</v>
      </c>
      <c r="Y427" s="60">
        <v>53</v>
      </c>
      <c r="Z427" s="60">
        <v>0</v>
      </c>
      <c r="AA427" s="31">
        <v>0</v>
      </c>
      <c r="AB427" s="31">
        <v>4.0769230769230766</v>
      </c>
      <c r="AC427" s="60">
        <v>214</v>
      </c>
      <c r="AD427" s="60">
        <v>65</v>
      </c>
      <c r="AE427" s="60">
        <v>149</v>
      </c>
      <c r="AF427" s="31">
        <v>0.30373831775700932</v>
      </c>
      <c r="AG427" s="60">
        <v>28</v>
      </c>
      <c r="AH427" s="60">
        <v>227</v>
      </c>
      <c r="AI427" s="60">
        <v>0</v>
      </c>
      <c r="AJ427" s="31">
        <v>8.1071428571428577</v>
      </c>
      <c r="AK427" s="60">
        <v>277</v>
      </c>
      <c r="AL427" s="60">
        <v>356</v>
      </c>
      <c r="AM427" s="60">
        <v>162</v>
      </c>
      <c r="AN427" s="62">
        <v>0.5</v>
      </c>
      <c r="AO427" s="9" t="s">
        <v>407</v>
      </c>
      <c r="AP427" s="9" t="s">
        <v>407</v>
      </c>
      <c r="AQ427" s="9" t="s">
        <v>412</v>
      </c>
      <c r="AR427" s="48" t="s">
        <v>411</v>
      </c>
      <c r="AS427" s="9" t="s">
        <v>412</v>
      </c>
      <c r="AT427" s="9" t="s">
        <v>407</v>
      </c>
    </row>
    <row r="428" spans="1:46" ht="12.75" customHeight="1" x14ac:dyDescent="0.15">
      <c r="A428" s="9" t="s">
        <v>509</v>
      </c>
      <c r="B428" s="9" t="s">
        <v>545</v>
      </c>
      <c r="C428" s="31">
        <v>0.375</v>
      </c>
      <c r="D428" s="45">
        <v>8</v>
      </c>
      <c r="E428" s="46">
        <v>2020</v>
      </c>
      <c r="F428" s="46">
        <v>2016</v>
      </c>
      <c r="G428" s="46" t="s">
        <v>444</v>
      </c>
      <c r="H428" s="9" t="s">
        <v>445</v>
      </c>
      <c r="I428" s="9" t="s">
        <v>446</v>
      </c>
      <c r="J428" s="9" t="s">
        <v>128</v>
      </c>
      <c r="K428" s="49" t="s">
        <v>545</v>
      </c>
      <c r="L428" s="60">
        <v>317</v>
      </c>
      <c r="M428" s="60">
        <v>43</v>
      </c>
      <c r="N428" s="60">
        <v>43</v>
      </c>
      <c r="O428" s="60">
        <v>0</v>
      </c>
      <c r="P428" s="60">
        <v>274</v>
      </c>
      <c r="Q428" s="31">
        <v>0.13564668769716087</v>
      </c>
      <c r="R428" s="61">
        <v>119</v>
      </c>
      <c r="S428" s="61">
        <v>0</v>
      </c>
      <c r="T428" s="60">
        <v>207</v>
      </c>
      <c r="U428" s="60">
        <v>40</v>
      </c>
      <c r="V428" s="60">
        <v>25</v>
      </c>
      <c r="W428" s="60">
        <v>15</v>
      </c>
      <c r="X428" s="60">
        <v>167</v>
      </c>
      <c r="Y428" s="60">
        <v>40</v>
      </c>
      <c r="Z428" s="60">
        <v>167</v>
      </c>
      <c r="AA428" s="31">
        <v>0.19323671497584541</v>
      </c>
      <c r="AB428" s="31">
        <v>0.19323671497584541</v>
      </c>
      <c r="AC428" s="60">
        <v>239</v>
      </c>
      <c r="AD428" s="60">
        <v>211</v>
      </c>
      <c r="AE428" s="60">
        <v>28</v>
      </c>
      <c r="AF428" s="31">
        <v>0.88284518828451886</v>
      </c>
      <c r="AG428" s="60">
        <v>551</v>
      </c>
      <c r="AH428" s="60">
        <v>132</v>
      </c>
      <c r="AI428" s="60">
        <v>419</v>
      </c>
      <c r="AJ428" s="31">
        <v>0.23956442831215971</v>
      </c>
      <c r="AK428" s="60">
        <v>1314</v>
      </c>
      <c r="AL428" s="60">
        <v>426</v>
      </c>
      <c r="AM428" s="60">
        <v>888</v>
      </c>
      <c r="AN428" s="62">
        <v>0.375</v>
      </c>
      <c r="AO428" s="9" t="s">
        <v>412</v>
      </c>
      <c r="AP428" s="9" t="s">
        <v>407</v>
      </c>
      <c r="AQ428" s="9" t="s">
        <v>407</v>
      </c>
      <c r="AR428" s="48" t="s">
        <v>411</v>
      </c>
      <c r="AS428" s="9" t="s">
        <v>407</v>
      </c>
      <c r="AT428" s="9" t="s">
        <v>407</v>
      </c>
    </row>
    <row r="429" spans="1:46" ht="12.75" customHeight="1" x14ac:dyDescent="0.15">
      <c r="A429" s="9" t="s">
        <v>509</v>
      </c>
      <c r="B429" s="9" t="s">
        <v>1304</v>
      </c>
      <c r="C429" s="31">
        <v>0.375</v>
      </c>
      <c r="D429" s="45">
        <v>8</v>
      </c>
      <c r="E429" s="46">
        <v>2020</v>
      </c>
      <c r="F429" s="46">
        <v>2016</v>
      </c>
      <c r="G429" s="46" t="s">
        <v>444</v>
      </c>
      <c r="H429" s="9" t="s">
        <v>445</v>
      </c>
      <c r="I429" s="9" t="s">
        <v>446</v>
      </c>
      <c r="J429" s="9" t="s">
        <v>128</v>
      </c>
      <c r="K429" s="49" t="s">
        <v>1304</v>
      </c>
      <c r="L429" s="60">
        <v>34</v>
      </c>
      <c r="M429" s="60">
        <v>0</v>
      </c>
      <c r="N429" s="60">
        <v>0</v>
      </c>
      <c r="O429" s="60">
        <v>0</v>
      </c>
      <c r="P429" s="60">
        <v>34</v>
      </c>
      <c r="Q429" s="31">
        <v>0</v>
      </c>
      <c r="R429" s="61">
        <v>13</v>
      </c>
      <c r="S429" s="61">
        <v>0</v>
      </c>
      <c r="T429" s="60">
        <v>22</v>
      </c>
      <c r="U429" s="60">
        <v>3</v>
      </c>
      <c r="V429" s="60">
        <v>3</v>
      </c>
      <c r="W429" s="60">
        <v>0</v>
      </c>
      <c r="X429" s="60">
        <v>19</v>
      </c>
      <c r="Y429" s="60">
        <v>3</v>
      </c>
      <c r="Z429" s="60">
        <v>19</v>
      </c>
      <c r="AA429" s="31">
        <v>0.13636363636363635</v>
      </c>
      <c r="AB429" s="31">
        <v>0.13636363636363635</v>
      </c>
      <c r="AC429" s="60">
        <v>26</v>
      </c>
      <c r="AD429" s="60">
        <v>7</v>
      </c>
      <c r="AE429" s="60">
        <v>19</v>
      </c>
      <c r="AF429" s="31">
        <v>0.26923076923076922</v>
      </c>
      <c r="AG429" s="60">
        <v>58</v>
      </c>
      <c r="AH429" s="60">
        <v>115</v>
      </c>
      <c r="AI429" s="60">
        <v>0</v>
      </c>
      <c r="AJ429" s="31">
        <v>1.9827586206896552</v>
      </c>
      <c r="AK429" s="60">
        <v>140</v>
      </c>
      <c r="AL429" s="60">
        <v>125</v>
      </c>
      <c r="AM429" s="60">
        <v>72</v>
      </c>
      <c r="AN429" s="62">
        <v>0.375</v>
      </c>
      <c r="AO429" s="9" t="s">
        <v>407</v>
      </c>
      <c r="AP429" s="9" t="s">
        <v>412</v>
      </c>
      <c r="AQ429" s="9" t="s">
        <v>407</v>
      </c>
      <c r="AR429" s="48" t="s">
        <v>411</v>
      </c>
      <c r="AS429" s="9" t="s">
        <v>407</v>
      </c>
      <c r="AT429" s="9" t="s">
        <v>412</v>
      </c>
    </row>
    <row r="430" spans="1:46" ht="12.75" customHeight="1" x14ac:dyDescent="0.15">
      <c r="A430" s="9" t="s">
        <v>352</v>
      </c>
      <c r="B430" s="9" t="s">
        <v>474</v>
      </c>
      <c r="C430" s="31">
        <v>0.625</v>
      </c>
      <c r="D430" s="45">
        <v>8</v>
      </c>
      <c r="E430" s="46">
        <v>2018</v>
      </c>
      <c r="F430" s="46">
        <v>2014</v>
      </c>
      <c r="G430" s="46" t="s">
        <v>403</v>
      </c>
      <c r="H430" s="9" t="s">
        <v>404</v>
      </c>
      <c r="I430" s="9" t="s">
        <v>405</v>
      </c>
      <c r="J430" s="9" t="s">
        <v>144</v>
      </c>
      <c r="K430" s="49" t="s">
        <v>474</v>
      </c>
      <c r="L430" s="60">
        <v>1</v>
      </c>
      <c r="M430" s="60">
        <v>0</v>
      </c>
      <c r="N430" s="60">
        <v>0</v>
      </c>
      <c r="O430" s="60">
        <v>0</v>
      </c>
      <c r="P430" s="60">
        <v>1</v>
      </c>
      <c r="Q430" s="31">
        <v>0</v>
      </c>
      <c r="R430" s="61">
        <v>1</v>
      </c>
      <c r="S430" s="61">
        <v>0</v>
      </c>
      <c r="T430" s="60">
        <v>1</v>
      </c>
      <c r="U430" s="60">
        <v>0</v>
      </c>
      <c r="V430" s="60">
        <v>0</v>
      </c>
      <c r="W430" s="60">
        <v>0</v>
      </c>
      <c r="X430" s="60">
        <v>1</v>
      </c>
      <c r="Y430" s="60">
        <v>0</v>
      </c>
      <c r="Z430" s="60">
        <v>1</v>
      </c>
      <c r="AA430" s="31">
        <v>0</v>
      </c>
      <c r="AB430" s="31">
        <v>0</v>
      </c>
      <c r="AC430" s="60">
        <v>0</v>
      </c>
      <c r="AD430" s="60">
        <v>4</v>
      </c>
      <c r="AE430" s="60">
        <v>0</v>
      </c>
      <c r="AF430" s="31" t="s">
        <v>429</v>
      </c>
      <c r="AG430" s="60">
        <v>0</v>
      </c>
      <c r="AH430" s="60">
        <v>23</v>
      </c>
      <c r="AI430" s="60">
        <v>0</v>
      </c>
      <c r="AJ430" s="31" t="s">
        <v>429</v>
      </c>
      <c r="AK430" s="60">
        <v>2</v>
      </c>
      <c r="AL430" s="60">
        <v>27</v>
      </c>
      <c r="AM430" s="60">
        <v>2</v>
      </c>
      <c r="AN430" s="62">
        <v>0.5</v>
      </c>
      <c r="AO430" s="9" t="s">
        <v>407</v>
      </c>
      <c r="AP430" s="9" t="s">
        <v>412</v>
      </c>
      <c r="AQ430" s="9" t="s">
        <v>407</v>
      </c>
      <c r="AR430" s="48" t="s">
        <v>411</v>
      </c>
      <c r="AS430" s="9" t="s">
        <v>407</v>
      </c>
      <c r="AT430" s="9" t="s">
        <v>412</v>
      </c>
    </row>
    <row r="431" spans="1:46" ht="12.75" customHeight="1" x14ac:dyDescent="0.15">
      <c r="A431" s="9" t="s">
        <v>488</v>
      </c>
      <c r="B431" s="9" t="s">
        <v>488</v>
      </c>
      <c r="C431" s="31">
        <v>0.5</v>
      </c>
      <c r="D431" s="45">
        <v>8</v>
      </c>
      <c r="E431" s="46">
        <v>2019</v>
      </c>
      <c r="F431" s="46">
        <v>2015</v>
      </c>
      <c r="G431" s="46">
        <v>2022</v>
      </c>
      <c r="H431" s="9" t="s">
        <v>490</v>
      </c>
      <c r="I431" s="9" t="s">
        <v>491</v>
      </c>
      <c r="J431" s="9" t="s">
        <v>492</v>
      </c>
      <c r="K431" s="49" t="s">
        <v>488</v>
      </c>
      <c r="L431" s="60">
        <v>962</v>
      </c>
      <c r="M431" s="60">
        <v>118</v>
      </c>
      <c r="N431" s="60">
        <v>118</v>
      </c>
      <c r="O431" s="60">
        <v>0</v>
      </c>
      <c r="P431" s="60">
        <v>844</v>
      </c>
      <c r="Q431" s="31">
        <v>0.12266112266112267</v>
      </c>
      <c r="R431" s="61">
        <v>481</v>
      </c>
      <c r="S431" s="61">
        <v>0</v>
      </c>
      <c r="T431" s="60">
        <v>701</v>
      </c>
      <c r="U431" s="60">
        <v>84</v>
      </c>
      <c r="V431" s="60">
        <v>84</v>
      </c>
      <c r="W431" s="60">
        <v>0</v>
      </c>
      <c r="X431" s="60">
        <v>617</v>
      </c>
      <c r="Y431" s="60">
        <v>84</v>
      </c>
      <c r="Z431" s="60">
        <v>617</v>
      </c>
      <c r="AA431" s="31">
        <v>0.11982881597717546</v>
      </c>
      <c r="AB431" s="31">
        <v>0.11982881597717546</v>
      </c>
      <c r="AC431" s="60">
        <v>820</v>
      </c>
      <c r="AD431" s="60">
        <v>4</v>
      </c>
      <c r="AE431" s="60">
        <v>816</v>
      </c>
      <c r="AF431" s="31">
        <v>4.8780487804878049E-3</v>
      </c>
      <c r="AG431" s="60">
        <v>1617</v>
      </c>
      <c r="AH431" s="60">
        <v>811</v>
      </c>
      <c r="AI431" s="60">
        <v>806</v>
      </c>
      <c r="AJ431" s="31">
        <v>0.50154607297464437</v>
      </c>
      <c r="AK431" s="60">
        <v>4100</v>
      </c>
      <c r="AL431" s="60">
        <v>1017</v>
      </c>
      <c r="AM431" s="60">
        <v>3083</v>
      </c>
      <c r="AN431" s="62">
        <v>0.5</v>
      </c>
      <c r="AO431" s="9" t="s">
        <v>407</v>
      </c>
      <c r="AP431" s="9" t="s">
        <v>412</v>
      </c>
      <c r="AQ431" s="9" t="s">
        <v>407</v>
      </c>
      <c r="AR431" s="48" t="s">
        <v>411</v>
      </c>
      <c r="AS431" s="9" t="s">
        <v>407</v>
      </c>
      <c r="AT431" s="9" t="s">
        <v>412</v>
      </c>
    </row>
    <row r="432" spans="1:46" ht="12.75" customHeight="1" x14ac:dyDescent="0.15">
      <c r="A432" s="9" t="s">
        <v>488</v>
      </c>
      <c r="B432" s="9" t="s">
        <v>520</v>
      </c>
      <c r="C432" s="31">
        <v>0.5</v>
      </c>
      <c r="D432" s="45">
        <v>8</v>
      </c>
      <c r="E432" s="46">
        <v>2019</v>
      </c>
      <c r="F432" s="46">
        <v>2015</v>
      </c>
      <c r="G432" s="46">
        <v>2022</v>
      </c>
      <c r="H432" s="9" t="s">
        <v>490</v>
      </c>
      <c r="I432" s="9" t="s">
        <v>491</v>
      </c>
      <c r="J432" s="9" t="s">
        <v>492</v>
      </c>
      <c r="K432" s="49" t="s">
        <v>520</v>
      </c>
      <c r="L432" s="60">
        <v>159</v>
      </c>
      <c r="M432" s="60">
        <v>58</v>
      </c>
      <c r="N432" s="60">
        <v>57</v>
      </c>
      <c r="O432" s="60">
        <v>1</v>
      </c>
      <c r="P432" s="60">
        <v>101</v>
      </c>
      <c r="Q432" s="31">
        <v>0.36477987421383645</v>
      </c>
      <c r="R432" s="61">
        <v>80</v>
      </c>
      <c r="S432" s="61">
        <v>0</v>
      </c>
      <c r="T432" s="60">
        <v>106</v>
      </c>
      <c r="U432" s="60">
        <v>63</v>
      </c>
      <c r="V432" s="60">
        <v>36</v>
      </c>
      <c r="W432" s="60">
        <v>27</v>
      </c>
      <c r="X432" s="60">
        <v>43</v>
      </c>
      <c r="Y432" s="60">
        <v>63</v>
      </c>
      <c r="Z432" s="60">
        <v>43</v>
      </c>
      <c r="AA432" s="31">
        <v>0.59433962264150941</v>
      </c>
      <c r="AB432" s="31">
        <v>0.59433962264150941</v>
      </c>
      <c r="AC432" s="60">
        <v>112</v>
      </c>
      <c r="AD432" s="60">
        <v>252</v>
      </c>
      <c r="AE432" s="60">
        <v>0</v>
      </c>
      <c r="AF432" s="31">
        <v>2.25</v>
      </c>
      <c r="AG432" s="60">
        <v>284</v>
      </c>
      <c r="AH432" s="60">
        <v>581</v>
      </c>
      <c r="AI432" s="60">
        <v>0</v>
      </c>
      <c r="AJ432" s="31">
        <v>2.045774647887324</v>
      </c>
      <c r="AK432" s="60">
        <v>661</v>
      </c>
      <c r="AL432" s="60">
        <v>954</v>
      </c>
      <c r="AM432" s="60">
        <v>144</v>
      </c>
      <c r="AN432" s="62">
        <v>0.5</v>
      </c>
      <c r="AO432" s="9" t="s">
        <v>407</v>
      </c>
      <c r="AP432" s="9" t="s">
        <v>412</v>
      </c>
      <c r="AQ432" s="9" t="s">
        <v>407</v>
      </c>
      <c r="AR432" s="48" t="s">
        <v>411</v>
      </c>
      <c r="AS432" s="9" t="s">
        <v>407</v>
      </c>
      <c r="AT432" s="9" t="s">
        <v>412</v>
      </c>
    </row>
    <row r="433" spans="1:46" ht="12.75" customHeight="1" x14ac:dyDescent="0.15">
      <c r="A433" s="9" t="s">
        <v>505</v>
      </c>
      <c r="B433" s="9" t="s">
        <v>541</v>
      </c>
      <c r="C433" s="31">
        <v>0.5</v>
      </c>
      <c r="D433" s="45">
        <v>8</v>
      </c>
      <c r="E433" s="46">
        <v>2019</v>
      </c>
      <c r="F433" s="46">
        <v>2015</v>
      </c>
      <c r="G433" s="46">
        <v>2022</v>
      </c>
      <c r="H433" s="9" t="s">
        <v>413</v>
      </c>
      <c r="I433" s="9" t="s">
        <v>414</v>
      </c>
      <c r="J433" s="9" t="s">
        <v>67</v>
      </c>
      <c r="K433" s="49" t="s">
        <v>541</v>
      </c>
      <c r="L433" s="60">
        <v>147</v>
      </c>
      <c r="M433" s="60">
        <v>0</v>
      </c>
      <c r="N433" s="60">
        <v>0</v>
      </c>
      <c r="O433" s="60">
        <v>0</v>
      </c>
      <c r="P433" s="60">
        <v>147</v>
      </c>
      <c r="Q433" s="31">
        <v>0</v>
      </c>
      <c r="R433" s="61">
        <v>74</v>
      </c>
      <c r="S433" s="61">
        <v>0</v>
      </c>
      <c r="T433" s="60">
        <v>95</v>
      </c>
      <c r="U433" s="60">
        <v>32</v>
      </c>
      <c r="V433" s="60">
        <v>32</v>
      </c>
      <c r="W433" s="60">
        <v>0</v>
      </c>
      <c r="X433" s="60">
        <v>63</v>
      </c>
      <c r="Y433" s="60">
        <v>32</v>
      </c>
      <c r="Z433" s="60">
        <v>63</v>
      </c>
      <c r="AA433" s="31">
        <v>0.33684210526315789</v>
      </c>
      <c r="AB433" s="31">
        <v>0.33684210526315789</v>
      </c>
      <c r="AC433" s="60">
        <v>104</v>
      </c>
      <c r="AD433" s="60">
        <v>6</v>
      </c>
      <c r="AE433" s="60">
        <v>98</v>
      </c>
      <c r="AF433" s="31">
        <v>5.7692307692307696E-2</v>
      </c>
      <c r="AG433" s="60">
        <v>93</v>
      </c>
      <c r="AH433" s="60">
        <v>19</v>
      </c>
      <c r="AI433" s="60">
        <v>74</v>
      </c>
      <c r="AJ433" s="31">
        <v>0.20430107526881722</v>
      </c>
      <c r="AK433" s="60">
        <v>439</v>
      </c>
      <c r="AL433" s="60">
        <v>57</v>
      </c>
      <c r="AM433" s="60">
        <v>382</v>
      </c>
      <c r="AN433" s="62">
        <v>0.5</v>
      </c>
      <c r="AO433" s="9" t="s">
        <v>412</v>
      </c>
      <c r="AP433" s="9" t="s">
        <v>407</v>
      </c>
      <c r="AQ433" s="9" t="s">
        <v>407</v>
      </c>
      <c r="AR433" s="48" t="s">
        <v>411</v>
      </c>
      <c r="AS433" s="9" t="s">
        <v>407</v>
      </c>
      <c r="AT433" s="9" t="s">
        <v>407</v>
      </c>
    </row>
    <row r="434" spans="1:46" ht="12.75" customHeight="1" x14ac:dyDescent="0.15">
      <c r="A434" s="9" t="s">
        <v>505</v>
      </c>
      <c r="B434" s="9" t="s">
        <v>544</v>
      </c>
      <c r="C434" s="31">
        <v>0.5</v>
      </c>
      <c r="D434" s="45">
        <v>8</v>
      </c>
      <c r="E434" s="46">
        <v>2019</v>
      </c>
      <c r="F434" s="46">
        <v>2015</v>
      </c>
      <c r="G434" s="46">
        <v>2022</v>
      </c>
      <c r="H434" s="9" t="s">
        <v>413</v>
      </c>
      <c r="I434" s="9" t="s">
        <v>414</v>
      </c>
      <c r="J434" s="9" t="s">
        <v>67</v>
      </c>
      <c r="K434" s="49" t="s">
        <v>544</v>
      </c>
      <c r="L434" s="60">
        <v>1640</v>
      </c>
      <c r="M434" s="60">
        <v>89</v>
      </c>
      <c r="N434" s="60">
        <v>89</v>
      </c>
      <c r="O434" s="60">
        <v>0</v>
      </c>
      <c r="P434" s="60">
        <v>1551</v>
      </c>
      <c r="Q434" s="31">
        <v>5.4268292682926829E-2</v>
      </c>
      <c r="R434" s="61">
        <v>820</v>
      </c>
      <c r="S434" s="61">
        <v>0</v>
      </c>
      <c r="T434" s="60">
        <v>906</v>
      </c>
      <c r="U434" s="60">
        <v>21</v>
      </c>
      <c r="V434" s="60">
        <v>21</v>
      </c>
      <c r="W434" s="60">
        <v>0</v>
      </c>
      <c r="X434" s="60">
        <v>885</v>
      </c>
      <c r="Y434" s="60">
        <v>21</v>
      </c>
      <c r="Z434" s="60">
        <v>885</v>
      </c>
      <c r="AA434" s="31">
        <v>2.3178807947019868E-2</v>
      </c>
      <c r="AB434" s="31">
        <v>2.3178807947019868E-2</v>
      </c>
      <c r="AC434" s="60">
        <v>932</v>
      </c>
      <c r="AD434" s="60">
        <v>167</v>
      </c>
      <c r="AE434" s="60">
        <v>765</v>
      </c>
      <c r="AF434" s="31">
        <v>0.17918454935622319</v>
      </c>
      <c r="AG434" s="60">
        <v>1974</v>
      </c>
      <c r="AH434" s="60">
        <v>1606</v>
      </c>
      <c r="AI434" s="60">
        <v>368</v>
      </c>
      <c r="AJ434" s="31">
        <v>0.81357649442755831</v>
      </c>
      <c r="AK434" s="60">
        <v>5452</v>
      </c>
      <c r="AL434" s="60">
        <v>1883</v>
      </c>
      <c r="AM434" s="60">
        <v>3569</v>
      </c>
      <c r="AN434" s="62">
        <v>0.5</v>
      </c>
      <c r="AO434" s="9" t="s">
        <v>407</v>
      </c>
      <c r="AP434" s="9" t="s">
        <v>412</v>
      </c>
      <c r="AQ434" s="9" t="s">
        <v>407</v>
      </c>
      <c r="AR434" s="48" t="s">
        <v>411</v>
      </c>
      <c r="AS434" s="9" t="s">
        <v>407</v>
      </c>
      <c r="AT434" s="9" t="s">
        <v>412</v>
      </c>
    </row>
    <row r="435" spans="1:46" ht="12.75" customHeight="1" x14ac:dyDescent="0.15">
      <c r="A435" s="9" t="s">
        <v>352</v>
      </c>
      <c r="B435" s="9" t="s">
        <v>355</v>
      </c>
      <c r="C435" s="31">
        <v>0.625</v>
      </c>
      <c r="D435" s="45">
        <v>8</v>
      </c>
      <c r="E435" s="46">
        <v>2018</v>
      </c>
      <c r="F435" s="46">
        <v>2014</v>
      </c>
      <c r="G435" s="46" t="s">
        <v>403</v>
      </c>
      <c r="H435" s="9" t="s">
        <v>404</v>
      </c>
      <c r="I435" s="9" t="s">
        <v>405</v>
      </c>
      <c r="J435" s="9" t="s">
        <v>144</v>
      </c>
      <c r="K435" s="29" t="s">
        <v>355</v>
      </c>
      <c r="L435" s="60">
        <v>707</v>
      </c>
      <c r="M435" s="60">
        <v>135</v>
      </c>
      <c r="N435" s="60">
        <v>135</v>
      </c>
      <c r="O435" s="60">
        <v>0</v>
      </c>
      <c r="P435" s="60">
        <v>572</v>
      </c>
      <c r="Q435" s="31">
        <v>0.19094766619519093</v>
      </c>
      <c r="R435" s="61">
        <v>354</v>
      </c>
      <c r="S435" s="61">
        <v>0</v>
      </c>
      <c r="T435" s="60">
        <v>478</v>
      </c>
      <c r="U435" s="60">
        <v>203</v>
      </c>
      <c r="V435" s="60">
        <v>203</v>
      </c>
      <c r="W435" s="60">
        <v>0</v>
      </c>
      <c r="X435" s="60">
        <v>275</v>
      </c>
      <c r="Y435" s="60">
        <v>203</v>
      </c>
      <c r="Z435" s="60">
        <v>275</v>
      </c>
      <c r="AA435" s="31">
        <v>0.42468619246861927</v>
      </c>
      <c r="AB435" s="31">
        <v>0.42468619246861927</v>
      </c>
      <c r="AC435" s="60">
        <v>533</v>
      </c>
      <c r="AD435" s="60">
        <v>0</v>
      </c>
      <c r="AE435" s="60">
        <v>533</v>
      </c>
      <c r="AF435" s="31">
        <v>0</v>
      </c>
      <c r="AG435" s="60">
        <v>1176</v>
      </c>
      <c r="AH435" s="60">
        <v>1684</v>
      </c>
      <c r="AI435" s="60">
        <v>0</v>
      </c>
      <c r="AJ435" s="31">
        <v>1.4319727891156462</v>
      </c>
      <c r="AK435" s="60">
        <v>2894</v>
      </c>
      <c r="AL435" s="60">
        <v>2022</v>
      </c>
      <c r="AM435" s="60">
        <v>1380</v>
      </c>
      <c r="AN435" s="62">
        <v>0.5</v>
      </c>
      <c r="AO435" s="9" t="s">
        <v>407</v>
      </c>
      <c r="AP435" s="9" t="s">
        <v>412</v>
      </c>
      <c r="AQ435" s="9" t="s">
        <v>407</v>
      </c>
      <c r="AR435" s="48" t="s">
        <v>411</v>
      </c>
      <c r="AS435" s="9" t="s">
        <v>407</v>
      </c>
      <c r="AT435" s="9" t="s">
        <v>412</v>
      </c>
    </row>
    <row r="436" spans="1:46" ht="12.75" customHeight="1" x14ac:dyDescent="0.15">
      <c r="A436" s="9" t="s">
        <v>509</v>
      </c>
      <c r="B436" s="9" t="s">
        <v>548</v>
      </c>
      <c r="C436" s="31">
        <v>0.375</v>
      </c>
      <c r="D436" s="45">
        <v>8</v>
      </c>
      <c r="E436" s="46">
        <v>2020</v>
      </c>
      <c r="F436" s="46">
        <v>2016</v>
      </c>
      <c r="G436" s="46" t="s">
        <v>444</v>
      </c>
      <c r="H436" s="9" t="s">
        <v>445</v>
      </c>
      <c r="I436" s="9" t="s">
        <v>446</v>
      </c>
      <c r="J436" s="9" t="s">
        <v>128</v>
      </c>
      <c r="K436" s="49" t="s">
        <v>548</v>
      </c>
      <c r="L436" s="60">
        <v>169</v>
      </c>
      <c r="M436" s="60">
        <v>21</v>
      </c>
      <c r="N436" s="60">
        <v>21</v>
      </c>
      <c r="O436" s="60">
        <v>0</v>
      </c>
      <c r="P436" s="60">
        <v>148</v>
      </c>
      <c r="Q436" s="31">
        <v>0.1242603550295858</v>
      </c>
      <c r="R436" s="61">
        <v>63</v>
      </c>
      <c r="S436" s="61">
        <v>0</v>
      </c>
      <c r="T436" s="60">
        <v>110</v>
      </c>
      <c r="U436" s="60">
        <v>5</v>
      </c>
      <c r="V436" s="60">
        <v>5</v>
      </c>
      <c r="W436" s="60">
        <v>0</v>
      </c>
      <c r="X436" s="60">
        <v>105</v>
      </c>
      <c r="Y436" s="60">
        <v>5</v>
      </c>
      <c r="Z436" s="60">
        <v>105</v>
      </c>
      <c r="AA436" s="31">
        <v>4.5454545454545456E-2</v>
      </c>
      <c r="AB436" s="31">
        <v>4.5454545454545456E-2</v>
      </c>
      <c r="AC436" s="60">
        <v>128</v>
      </c>
      <c r="AD436" s="60">
        <v>11</v>
      </c>
      <c r="AE436" s="60">
        <v>117</v>
      </c>
      <c r="AF436" s="31">
        <v>8.59375E-2</v>
      </c>
      <c r="AG436" s="60">
        <v>293</v>
      </c>
      <c r="AH436" s="60">
        <v>134</v>
      </c>
      <c r="AI436" s="60">
        <v>159</v>
      </c>
      <c r="AJ436" s="31">
        <v>0.45733788395904434</v>
      </c>
      <c r="AK436" s="60">
        <v>700</v>
      </c>
      <c r="AL436" s="60">
        <v>171</v>
      </c>
      <c r="AM436" s="60">
        <v>529</v>
      </c>
      <c r="AN436" s="62">
        <v>0.375</v>
      </c>
      <c r="AO436" s="9" t="s">
        <v>407</v>
      </c>
      <c r="AP436" s="9" t="s">
        <v>412</v>
      </c>
      <c r="AQ436" s="9" t="s">
        <v>407</v>
      </c>
      <c r="AR436" s="48" t="s">
        <v>411</v>
      </c>
      <c r="AS436" s="9" t="s">
        <v>407</v>
      </c>
      <c r="AT436" s="9" t="s">
        <v>412</v>
      </c>
    </row>
    <row r="437" spans="1:46" ht="12.75" customHeight="1" x14ac:dyDescent="0.15">
      <c r="A437" s="9" t="s">
        <v>517</v>
      </c>
      <c r="B437" s="9" t="s">
        <v>518</v>
      </c>
      <c r="C437" s="31">
        <v>0.375</v>
      </c>
      <c r="D437" s="45">
        <v>8</v>
      </c>
      <c r="E437" s="46">
        <v>2020</v>
      </c>
      <c r="F437" s="46">
        <v>2016</v>
      </c>
      <c r="G437" s="46" t="s">
        <v>444</v>
      </c>
      <c r="H437" s="9" t="s">
        <v>445</v>
      </c>
      <c r="I437" s="9" t="s">
        <v>446</v>
      </c>
      <c r="J437" s="9" t="s">
        <v>128</v>
      </c>
      <c r="K437" s="29" t="s">
        <v>518</v>
      </c>
      <c r="L437" s="60">
        <v>622</v>
      </c>
      <c r="M437" s="60">
        <v>0</v>
      </c>
      <c r="N437" s="60">
        <v>0</v>
      </c>
      <c r="O437" s="60">
        <v>0</v>
      </c>
      <c r="P437" s="60">
        <v>622</v>
      </c>
      <c r="Q437" s="31">
        <v>0</v>
      </c>
      <c r="R437" s="61">
        <v>233</v>
      </c>
      <c r="S437" s="61">
        <v>0</v>
      </c>
      <c r="T437" s="60">
        <v>399</v>
      </c>
      <c r="U437" s="60">
        <v>0</v>
      </c>
      <c r="V437" s="60">
        <v>0</v>
      </c>
      <c r="W437" s="60">
        <v>0</v>
      </c>
      <c r="X437" s="60">
        <v>399</v>
      </c>
      <c r="Y437" s="60">
        <v>0</v>
      </c>
      <c r="Z437" s="60">
        <v>399</v>
      </c>
      <c r="AA437" s="31">
        <v>0</v>
      </c>
      <c r="AB437" s="31">
        <v>0</v>
      </c>
      <c r="AC437" s="60">
        <v>446</v>
      </c>
      <c r="AD437" s="60">
        <v>5</v>
      </c>
      <c r="AE437" s="60">
        <v>441</v>
      </c>
      <c r="AF437" s="31">
        <v>1.1210762331838564E-2</v>
      </c>
      <c r="AG437" s="60">
        <v>1104</v>
      </c>
      <c r="AH437" s="60">
        <v>0</v>
      </c>
      <c r="AI437" s="60">
        <v>1104</v>
      </c>
      <c r="AJ437" s="31">
        <v>0</v>
      </c>
      <c r="AK437" s="60">
        <v>2571</v>
      </c>
      <c r="AL437" s="60">
        <v>5</v>
      </c>
      <c r="AM437" s="60">
        <v>2566</v>
      </c>
      <c r="AN437" s="62">
        <v>0.375</v>
      </c>
      <c r="AO437" s="9" t="s">
        <v>412</v>
      </c>
      <c r="AP437" s="9" t="s">
        <v>407</v>
      </c>
      <c r="AQ437" s="9" t="s">
        <v>407</v>
      </c>
      <c r="AR437" s="48" t="s">
        <v>411</v>
      </c>
      <c r="AS437" s="9" t="s">
        <v>407</v>
      </c>
      <c r="AT437" s="9" t="s">
        <v>407</v>
      </c>
    </row>
    <row r="438" spans="1:46" ht="12.75" customHeight="1" x14ac:dyDescent="0.15">
      <c r="A438" s="9" t="s">
        <v>352</v>
      </c>
      <c r="B438" s="9" t="s">
        <v>356</v>
      </c>
      <c r="C438" s="31">
        <v>0.625</v>
      </c>
      <c r="D438" s="45">
        <v>8</v>
      </c>
      <c r="E438" s="46">
        <v>2018</v>
      </c>
      <c r="F438" s="46">
        <v>2014</v>
      </c>
      <c r="G438" s="46" t="s">
        <v>403</v>
      </c>
      <c r="H438" s="9" t="s">
        <v>404</v>
      </c>
      <c r="I438" s="9" t="s">
        <v>405</v>
      </c>
      <c r="J438" s="9" t="s">
        <v>144</v>
      </c>
      <c r="K438" s="29" t="s">
        <v>356</v>
      </c>
      <c r="L438" s="60">
        <v>217</v>
      </c>
      <c r="M438" s="60">
        <v>0</v>
      </c>
      <c r="N438" s="60">
        <v>0</v>
      </c>
      <c r="O438" s="60">
        <v>0</v>
      </c>
      <c r="P438" s="60">
        <v>217</v>
      </c>
      <c r="Q438" s="31">
        <v>0</v>
      </c>
      <c r="R438" s="61">
        <v>109</v>
      </c>
      <c r="S438" s="61">
        <v>0</v>
      </c>
      <c r="T438" s="60">
        <v>148</v>
      </c>
      <c r="U438" s="60">
        <v>0</v>
      </c>
      <c r="V438" s="60">
        <v>0</v>
      </c>
      <c r="W438" s="60">
        <v>0</v>
      </c>
      <c r="X438" s="60">
        <v>148</v>
      </c>
      <c r="Y438" s="60">
        <v>0</v>
      </c>
      <c r="Z438" s="60">
        <v>148</v>
      </c>
      <c r="AA438" s="31">
        <v>0</v>
      </c>
      <c r="AB438" s="31">
        <v>0</v>
      </c>
      <c r="AC438" s="60">
        <v>164</v>
      </c>
      <c r="AD438" s="60">
        <v>1322</v>
      </c>
      <c r="AE438" s="60">
        <v>0</v>
      </c>
      <c r="AF438" s="31">
        <v>8.0609756097560972</v>
      </c>
      <c r="AG438" s="60">
        <v>333</v>
      </c>
      <c r="AH438" s="60">
        <v>588</v>
      </c>
      <c r="AI438" s="60">
        <v>0</v>
      </c>
      <c r="AJ438" s="31">
        <v>1.7657657657657657</v>
      </c>
      <c r="AK438" s="60">
        <v>862</v>
      </c>
      <c r="AL438" s="60">
        <v>1910</v>
      </c>
      <c r="AM438" s="60">
        <v>365</v>
      </c>
      <c r="AN438" s="62">
        <v>0.5</v>
      </c>
      <c r="AO438" s="9" t="s">
        <v>407</v>
      </c>
      <c r="AP438" s="9" t="s">
        <v>412</v>
      </c>
      <c r="AQ438" s="9" t="s">
        <v>407</v>
      </c>
      <c r="AR438" s="48" t="s">
        <v>411</v>
      </c>
      <c r="AS438" s="9" t="s">
        <v>407</v>
      </c>
      <c r="AT438" s="9" t="s">
        <v>412</v>
      </c>
    </row>
    <row r="439" spans="1:46" ht="12.75" customHeight="1" x14ac:dyDescent="0.15">
      <c r="A439" s="9" t="s">
        <v>488</v>
      </c>
      <c r="B439" s="9" t="s">
        <v>522</v>
      </c>
      <c r="C439" s="31">
        <v>0.5</v>
      </c>
      <c r="D439" s="45">
        <v>8</v>
      </c>
      <c r="E439" s="46">
        <v>2019</v>
      </c>
      <c r="F439" s="46">
        <v>2015</v>
      </c>
      <c r="G439" s="46">
        <v>2022</v>
      </c>
      <c r="H439" s="9" t="s">
        <v>490</v>
      </c>
      <c r="I439" s="9" t="s">
        <v>491</v>
      </c>
      <c r="J439" s="9" t="s">
        <v>492</v>
      </c>
      <c r="K439" s="49" t="s">
        <v>522</v>
      </c>
      <c r="L439" s="60">
        <v>985</v>
      </c>
      <c r="M439" s="60">
        <v>27</v>
      </c>
      <c r="N439" s="60">
        <v>27</v>
      </c>
      <c r="O439" s="60">
        <v>0</v>
      </c>
      <c r="P439" s="60">
        <v>958</v>
      </c>
      <c r="Q439" s="31">
        <v>2.7411167512690356E-2</v>
      </c>
      <c r="R439" s="61">
        <v>493</v>
      </c>
      <c r="S439" s="61">
        <v>0</v>
      </c>
      <c r="T439" s="60">
        <v>656</v>
      </c>
      <c r="U439" s="60">
        <v>167</v>
      </c>
      <c r="V439" s="60">
        <v>137</v>
      </c>
      <c r="W439" s="60">
        <v>30</v>
      </c>
      <c r="X439" s="60">
        <v>489</v>
      </c>
      <c r="Y439" s="60">
        <v>167</v>
      </c>
      <c r="Z439" s="60">
        <v>489</v>
      </c>
      <c r="AA439" s="31">
        <v>0.25457317073170732</v>
      </c>
      <c r="AB439" s="31">
        <v>0.25457317073170732</v>
      </c>
      <c r="AC439" s="60">
        <v>730</v>
      </c>
      <c r="AD439" s="60">
        <v>691</v>
      </c>
      <c r="AE439" s="60">
        <v>39</v>
      </c>
      <c r="AF439" s="31">
        <v>0.94657534246575348</v>
      </c>
      <c r="AG439" s="60">
        <v>1731</v>
      </c>
      <c r="AH439" s="60">
        <v>518</v>
      </c>
      <c r="AI439" s="60">
        <v>1213</v>
      </c>
      <c r="AJ439" s="31">
        <v>0.29924898902368574</v>
      </c>
      <c r="AK439" s="60">
        <v>4102</v>
      </c>
      <c r="AL439" s="60">
        <v>1403</v>
      </c>
      <c r="AM439" s="60">
        <v>2699</v>
      </c>
      <c r="AN439" s="62">
        <v>0.5</v>
      </c>
      <c r="AO439" s="9" t="s">
        <v>412</v>
      </c>
      <c r="AP439" s="9" t="s">
        <v>407</v>
      </c>
      <c r="AQ439" s="9" t="s">
        <v>407</v>
      </c>
      <c r="AR439" s="48" t="s">
        <v>411</v>
      </c>
      <c r="AS439" s="9" t="s">
        <v>407</v>
      </c>
      <c r="AT439" s="9" t="s">
        <v>407</v>
      </c>
    </row>
    <row r="440" spans="1:46" ht="12.75" customHeight="1" x14ac:dyDescent="0.15">
      <c r="A440" s="9" t="s">
        <v>352</v>
      </c>
      <c r="B440" s="9" t="s">
        <v>358</v>
      </c>
      <c r="C440" s="31">
        <v>0.625</v>
      </c>
      <c r="D440" s="45">
        <v>8</v>
      </c>
      <c r="E440" s="46">
        <v>2018</v>
      </c>
      <c r="F440" s="46">
        <v>2014</v>
      </c>
      <c r="G440" s="46" t="s">
        <v>403</v>
      </c>
      <c r="H440" s="9" t="s">
        <v>404</v>
      </c>
      <c r="I440" s="9" t="s">
        <v>405</v>
      </c>
      <c r="J440" s="9" t="s">
        <v>144</v>
      </c>
      <c r="K440" s="29" t="s">
        <v>358</v>
      </c>
      <c r="L440" s="60">
        <v>443</v>
      </c>
      <c r="M440" s="60">
        <v>0</v>
      </c>
      <c r="N440" s="60">
        <v>0</v>
      </c>
      <c r="O440" s="60">
        <v>0</v>
      </c>
      <c r="P440" s="60">
        <v>443</v>
      </c>
      <c r="Q440" s="31">
        <v>0</v>
      </c>
      <c r="R440" s="61">
        <v>222</v>
      </c>
      <c r="S440" s="61">
        <v>0</v>
      </c>
      <c r="T440" s="60">
        <v>302</v>
      </c>
      <c r="U440" s="60">
        <v>0</v>
      </c>
      <c r="V440" s="60">
        <v>0</v>
      </c>
      <c r="W440" s="60">
        <v>0</v>
      </c>
      <c r="X440" s="60">
        <v>302</v>
      </c>
      <c r="Y440" s="60">
        <v>0</v>
      </c>
      <c r="Z440" s="60">
        <v>302</v>
      </c>
      <c r="AA440" s="31">
        <v>0</v>
      </c>
      <c r="AB440" s="31">
        <v>0</v>
      </c>
      <c r="AC440" s="60">
        <v>347</v>
      </c>
      <c r="AD440" s="60">
        <v>13</v>
      </c>
      <c r="AE440" s="60">
        <v>334</v>
      </c>
      <c r="AF440" s="31">
        <v>3.7463976945244955E-2</v>
      </c>
      <c r="AG440" s="60">
        <v>831</v>
      </c>
      <c r="AH440" s="60">
        <v>58</v>
      </c>
      <c r="AI440" s="60">
        <v>773</v>
      </c>
      <c r="AJ440" s="31">
        <v>6.9795427196149215E-2</v>
      </c>
      <c r="AK440" s="60">
        <v>1923</v>
      </c>
      <c r="AL440" s="60">
        <v>71</v>
      </c>
      <c r="AM440" s="60">
        <v>1852</v>
      </c>
      <c r="AN440" s="62">
        <v>0.5</v>
      </c>
      <c r="AO440" s="9" t="s">
        <v>412</v>
      </c>
      <c r="AP440" s="9" t="s">
        <v>407</v>
      </c>
      <c r="AQ440" s="9" t="s">
        <v>407</v>
      </c>
      <c r="AR440" s="48" t="s">
        <v>411</v>
      </c>
      <c r="AS440" s="9" t="s">
        <v>407</v>
      </c>
      <c r="AT440" s="9" t="s">
        <v>407</v>
      </c>
    </row>
    <row r="441" spans="1:46" ht="12.75" customHeight="1" x14ac:dyDescent="0.15">
      <c r="A441" s="9" t="s">
        <v>352</v>
      </c>
      <c r="B441" s="9" t="s">
        <v>359</v>
      </c>
      <c r="C441" s="31">
        <v>0.625</v>
      </c>
      <c r="D441" s="45">
        <v>8</v>
      </c>
      <c r="E441" s="46">
        <v>2018</v>
      </c>
      <c r="F441" s="46">
        <v>2014</v>
      </c>
      <c r="G441" s="46" t="s">
        <v>403</v>
      </c>
      <c r="H441" s="9" t="s">
        <v>404</v>
      </c>
      <c r="I441" s="9" t="s">
        <v>405</v>
      </c>
      <c r="J441" s="9" t="s">
        <v>144</v>
      </c>
      <c r="K441" s="29" t="s">
        <v>359</v>
      </c>
      <c r="L441" s="60">
        <v>1442</v>
      </c>
      <c r="M441" s="60">
        <v>63</v>
      </c>
      <c r="N441" s="60">
        <v>63</v>
      </c>
      <c r="O441" s="60">
        <v>0</v>
      </c>
      <c r="P441" s="60">
        <v>1379</v>
      </c>
      <c r="Q441" s="31">
        <v>4.3689320388349516E-2</v>
      </c>
      <c r="R441" s="61">
        <v>721</v>
      </c>
      <c r="S441" s="61">
        <v>0</v>
      </c>
      <c r="T441" s="60">
        <v>974</v>
      </c>
      <c r="U441" s="60">
        <v>147</v>
      </c>
      <c r="V441" s="60">
        <v>147</v>
      </c>
      <c r="W441" s="60">
        <v>0</v>
      </c>
      <c r="X441" s="60">
        <v>827</v>
      </c>
      <c r="Y441" s="60">
        <v>147</v>
      </c>
      <c r="Z441" s="60">
        <v>827</v>
      </c>
      <c r="AA441" s="31">
        <v>0.15092402464065707</v>
      </c>
      <c r="AB441" s="31">
        <v>0.15092402464065707</v>
      </c>
      <c r="AC441" s="60">
        <v>1090</v>
      </c>
      <c r="AD441" s="60">
        <v>0</v>
      </c>
      <c r="AE441" s="60">
        <v>1090</v>
      </c>
      <c r="AF441" s="31">
        <v>0</v>
      </c>
      <c r="AG441" s="60">
        <v>2471</v>
      </c>
      <c r="AH441" s="60">
        <v>1505</v>
      </c>
      <c r="AI441" s="60">
        <v>966</v>
      </c>
      <c r="AJ441" s="31">
        <v>0.60906515580736542</v>
      </c>
      <c r="AK441" s="60">
        <v>5977</v>
      </c>
      <c r="AL441" s="60">
        <v>1715</v>
      </c>
      <c r="AM441" s="60">
        <v>4262</v>
      </c>
      <c r="AN441" s="62">
        <v>0.5</v>
      </c>
      <c r="AO441" s="9" t="s">
        <v>407</v>
      </c>
      <c r="AP441" s="9" t="s">
        <v>412</v>
      </c>
      <c r="AQ441" s="9" t="s">
        <v>407</v>
      </c>
      <c r="AR441" s="48" t="s">
        <v>411</v>
      </c>
      <c r="AS441" s="9" t="s">
        <v>407</v>
      </c>
      <c r="AT441" s="9" t="s">
        <v>412</v>
      </c>
    </row>
    <row r="442" spans="1:46" ht="12.75" customHeight="1" x14ac:dyDescent="0.15">
      <c r="A442" s="9" t="s">
        <v>528</v>
      </c>
      <c r="B442" s="9" t="s">
        <v>576</v>
      </c>
      <c r="C442" s="31">
        <v>0.5</v>
      </c>
      <c r="D442" s="45">
        <v>8</v>
      </c>
      <c r="E442" s="46">
        <v>2019</v>
      </c>
      <c r="F442" s="46">
        <v>2015</v>
      </c>
      <c r="G442" s="46">
        <v>2022</v>
      </c>
      <c r="H442" s="9" t="s">
        <v>413</v>
      </c>
      <c r="I442" s="9" t="s">
        <v>414</v>
      </c>
      <c r="J442" s="9" t="s">
        <v>67</v>
      </c>
      <c r="K442" s="49" t="s">
        <v>576</v>
      </c>
      <c r="L442" s="60">
        <v>1041</v>
      </c>
      <c r="M442" s="60">
        <v>105</v>
      </c>
      <c r="N442" s="60">
        <v>105</v>
      </c>
      <c r="O442" s="60">
        <v>0</v>
      </c>
      <c r="P442" s="60">
        <v>936</v>
      </c>
      <c r="Q442" s="31">
        <v>0.10086455331412104</v>
      </c>
      <c r="R442" s="61">
        <v>521</v>
      </c>
      <c r="S442" s="61">
        <v>0</v>
      </c>
      <c r="T442" s="60">
        <v>671</v>
      </c>
      <c r="U442" s="60">
        <v>139</v>
      </c>
      <c r="V442" s="60">
        <v>139</v>
      </c>
      <c r="W442" s="60">
        <v>0</v>
      </c>
      <c r="X442" s="60">
        <v>532</v>
      </c>
      <c r="Y442" s="60">
        <v>139</v>
      </c>
      <c r="Z442" s="60">
        <v>532</v>
      </c>
      <c r="AA442" s="31">
        <v>0.20715350223546944</v>
      </c>
      <c r="AB442" s="31">
        <v>0.20715350223546944</v>
      </c>
      <c r="AC442" s="60">
        <v>759</v>
      </c>
      <c r="AD442" s="60">
        <v>50</v>
      </c>
      <c r="AE442" s="60">
        <v>709</v>
      </c>
      <c r="AF442" s="31">
        <v>6.5876152832674575E-2</v>
      </c>
      <c r="AG442" s="60">
        <v>2612</v>
      </c>
      <c r="AH442" s="60">
        <v>732</v>
      </c>
      <c r="AI442" s="60">
        <v>1880</v>
      </c>
      <c r="AJ442" s="31">
        <v>0.28024502297090353</v>
      </c>
      <c r="AK442" s="60">
        <v>5083</v>
      </c>
      <c r="AL442" s="60">
        <v>1026</v>
      </c>
      <c r="AM442" s="60">
        <v>4057</v>
      </c>
      <c r="AN442" s="62">
        <v>0.5</v>
      </c>
      <c r="AO442" s="9" t="s">
        <v>412</v>
      </c>
      <c r="AP442" s="9" t="s">
        <v>407</v>
      </c>
      <c r="AQ442" s="9" t="s">
        <v>407</v>
      </c>
      <c r="AR442" s="48" t="s">
        <v>408</v>
      </c>
      <c r="AS442" s="9" t="s">
        <v>407</v>
      </c>
      <c r="AT442" s="9" t="s">
        <v>407</v>
      </c>
    </row>
    <row r="443" spans="1:46" ht="12.75" customHeight="1" x14ac:dyDescent="0.15">
      <c r="A443" s="9" t="s">
        <v>416</v>
      </c>
      <c r="B443" s="9" t="s">
        <v>455</v>
      </c>
      <c r="C443" s="31">
        <v>0.75</v>
      </c>
      <c r="D443" s="45">
        <v>8</v>
      </c>
      <c r="E443" s="46">
        <v>2017</v>
      </c>
      <c r="F443" s="46">
        <v>2013</v>
      </c>
      <c r="G443" s="46">
        <v>2020</v>
      </c>
      <c r="H443" s="9" t="s">
        <v>512</v>
      </c>
      <c r="I443" s="9" t="s">
        <v>513</v>
      </c>
      <c r="J443" s="9" t="s">
        <v>417</v>
      </c>
      <c r="K443" s="49" t="s">
        <v>455</v>
      </c>
      <c r="L443" s="60">
        <v>914</v>
      </c>
      <c r="M443" s="60">
        <v>10</v>
      </c>
      <c r="N443" s="60">
        <v>10</v>
      </c>
      <c r="O443" s="60">
        <v>0</v>
      </c>
      <c r="P443" s="60">
        <v>904</v>
      </c>
      <c r="Q443" s="31">
        <v>1.0940919037199124E-2</v>
      </c>
      <c r="R443" s="61">
        <v>457</v>
      </c>
      <c r="S443" s="61">
        <v>0</v>
      </c>
      <c r="T443" s="60">
        <v>694</v>
      </c>
      <c r="U443" s="60">
        <v>43</v>
      </c>
      <c r="V443" s="60">
        <v>37</v>
      </c>
      <c r="W443" s="60">
        <v>6</v>
      </c>
      <c r="X443" s="60">
        <v>651</v>
      </c>
      <c r="Y443" s="60">
        <v>43</v>
      </c>
      <c r="Z443" s="60">
        <v>651</v>
      </c>
      <c r="AA443" s="31">
        <v>6.1959654178674349E-2</v>
      </c>
      <c r="AB443" s="31">
        <v>6.1959654178674349E-2</v>
      </c>
      <c r="AC443" s="60">
        <v>642</v>
      </c>
      <c r="AD443" s="60">
        <v>80</v>
      </c>
      <c r="AE443" s="60">
        <v>562</v>
      </c>
      <c r="AF443" s="31">
        <v>0.12461059190031153</v>
      </c>
      <c r="AG443" s="60">
        <v>1410</v>
      </c>
      <c r="AH443" s="60">
        <v>598</v>
      </c>
      <c r="AI443" s="60">
        <v>812</v>
      </c>
      <c r="AJ443" s="31">
        <v>0.42411347517730497</v>
      </c>
      <c r="AK443" s="60">
        <v>3660</v>
      </c>
      <c r="AL443" s="60">
        <v>731</v>
      </c>
      <c r="AM443" s="60">
        <v>2929</v>
      </c>
      <c r="AN443" s="62">
        <v>0.5</v>
      </c>
      <c r="AO443" s="9" t="s">
        <v>412</v>
      </c>
      <c r="AP443" s="9" t="s">
        <v>407</v>
      </c>
      <c r="AQ443" s="9" t="s">
        <v>407</v>
      </c>
      <c r="AR443" s="48" t="s">
        <v>411</v>
      </c>
      <c r="AS443" s="9" t="s">
        <v>407</v>
      </c>
      <c r="AT443" s="9" t="s">
        <v>407</v>
      </c>
    </row>
    <row r="444" spans="1:46" ht="12.75" customHeight="1" x14ac:dyDescent="0.15">
      <c r="A444" s="9" t="s">
        <v>472</v>
      </c>
      <c r="B444" s="9" t="s">
        <v>473</v>
      </c>
      <c r="C444" s="31">
        <v>0.5</v>
      </c>
      <c r="D444" s="45">
        <v>8</v>
      </c>
      <c r="E444" s="46">
        <v>2019</v>
      </c>
      <c r="F444" s="46">
        <v>2015</v>
      </c>
      <c r="G444" s="46">
        <v>2022</v>
      </c>
      <c r="H444" s="9" t="s">
        <v>413</v>
      </c>
      <c r="I444" s="9" t="s">
        <v>414</v>
      </c>
      <c r="J444" s="9" t="s">
        <v>67</v>
      </c>
      <c r="K444" s="49" t="s">
        <v>473</v>
      </c>
      <c r="L444" s="60">
        <v>94</v>
      </c>
      <c r="M444" s="60">
        <v>1</v>
      </c>
      <c r="N444" s="60">
        <v>1</v>
      </c>
      <c r="O444" s="60">
        <v>0</v>
      </c>
      <c r="P444" s="60">
        <v>93</v>
      </c>
      <c r="Q444" s="31">
        <v>1.0638297872340425E-2</v>
      </c>
      <c r="R444" s="61">
        <v>47</v>
      </c>
      <c r="S444" s="61">
        <v>0</v>
      </c>
      <c r="T444" s="60">
        <v>54</v>
      </c>
      <c r="U444" s="60">
        <v>3</v>
      </c>
      <c r="V444" s="60">
        <v>3</v>
      </c>
      <c r="W444" s="60">
        <v>0</v>
      </c>
      <c r="X444" s="60">
        <v>51</v>
      </c>
      <c r="Y444" s="60">
        <v>3</v>
      </c>
      <c r="Z444" s="60">
        <v>51</v>
      </c>
      <c r="AA444" s="31">
        <v>5.5555555555555552E-2</v>
      </c>
      <c r="AB444" s="31">
        <v>5.5555555555555552E-2</v>
      </c>
      <c r="AC444" s="60">
        <v>56</v>
      </c>
      <c r="AD444" s="60">
        <v>3</v>
      </c>
      <c r="AE444" s="60">
        <v>53</v>
      </c>
      <c r="AF444" s="31">
        <v>5.3571428571428568E-2</v>
      </c>
      <c r="AG444" s="60">
        <v>123</v>
      </c>
      <c r="AH444" s="60">
        <v>15</v>
      </c>
      <c r="AI444" s="60">
        <v>108</v>
      </c>
      <c r="AJ444" s="31">
        <v>0.12195121951219512</v>
      </c>
      <c r="AK444" s="60">
        <v>327</v>
      </c>
      <c r="AL444" s="60">
        <v>22</v>
      </c>
      <c r="AM444" s="60">
        <v>305</v>
      </c>
      <c r="AN444" s="62">
        <v>0.5</v>
      </c>
      <c r="AO444" s="9" t="s">
        <v>412</v>
      </c>
      <c r="AP444" s="9" t="s">
        <v>407</v>
      </c>
      <c r="AQ444" s="9" t="s">
        <v>407</v>
      </c>
      <c r="AR444" s="48" t="s">
        <v>411</v>
      </c>
      <c r="AS444" s="9" t="s">
        <v>407</v>
      </c>
      <c r="AT444" s="9" t="s">
        <v>407</v>
      </c>
    </row>
    <row r="445" spans="1:46" ht="12.75" customHeight="1" x14ac:dyDescent="0.15">
      <c r="A445" s="9" t="s">
        <v>472</v>
      </c>
      <c r="B445" s="9" t="s">
        <v>563</v>
      </c>
      <c r="C445" s="31">
        <v>0.5</v>
      </c>
      <c r="D445" s="45">
        <v>8</v>
      </c>
      <c r="E445" s="46">
        <v>2019</v>
      </c>
      <c r="F445" s="46">
        <v>2015</v>
      </c>
      <c r="G445" s="46">
        <v>2022</v>
      </c>
      <c r="H445" s="9" t="s">
        <v>413</v>
      </c>
      <c r="I445" s="9" t="s">
        <v>414</v>
      </c>
      <c r="J445" s="9" t="s">
        <v>67</v>
      </c>
      <c r="K445" s="29" t="s">
        <v>563</v>
      </c>
      <c r="L445" s="60">
        <v>50</v>
      </c>
      <c r="M445" s="60">
        <v>0</v>
      </c>
      <c r="N445" s="60">
        <v>0</v>
      </c>
      <c r="O445" s="60">
        <v>0</v>
      </c>
      <c r="P445" s="60">
        <v>50</v>
      </c>
      <c r="Q445" s="31">
        <v>0</v>
      </c>
      <c r="R445" s="61">
        <v>25</v>
      </c>
      <c r="S445" s="61">
        <v>0</v>
      </c>
      <c r="T445" s="60">
        <v>24</v>
      </c>
      <c r="U445" s="60">
        <v>54</v>
      </c>
      <c r="V445" s="60">
        <v>54</v>
      </c>
      <c r="W445" s="60">
        <v>0</v>
      </c>
      <c r="X445" s="60">
        <v>0</v>
      </c>
      <c r="Y445" s="60">
        <v>54</v>
      </c>
      <c r="Z445" s="60">
        <v>0</v>
      </c>
      <c r="AA445" s="31">
        <v>2.25</v>
      </c>
      <c r="AB445" s="31">
        <v>2.25</v>
      </c>
      <c r="AC445" s="60">
        <v>30</v>
      </c>
      <c r="AD445" s="60">
        <v>59</v>
      </c>
      <c r="AE445" s="60">
        <v>0</v>
      </c>
      <c r="AF445" s="31">
        <v>1.9666666666666666</v>
      </c>
      <c r="AG445" s="60">
        <v>93</v>
      </c>
      <c r="AH445" s="60">
        <v>147</v>
      </c>
      <c r="AI445" s="60">
        <v>0</v>
      </c>
      <c r="AJ445" s="31">
        <v>1.5806451612903225</v>
      </c>
      <c r="AK445" s="60">
        <v>197</v>
      </c>
      <c r="AL445" s="60">
        <v>260</v>
      </c>
      <c r="AM445" s="60">
        <v>50</v>
      </c>
      <c r="AN445" s="62">
        <v>0.5</v>
      </c>
      <c r="AO445" s="9" t="s">
        <v>407</v>
      </c>
      <c r="AP445" s="9" t="s">
        <v>412</v>
      </c>
      <c r="AQ445" s="9" t="s">
        <v>407</v>
      </c>
      <c r="AR445" s="48" t="s">
        <v>411</v>
      </c>
      <c r="AS445" s="9" t="s">
        <v>407</v>
      </c>
      <c r="AT445" s="9" t="s">
        <v>412</v>
      </c>
    </row>
    <row r="446" spans="1:46" ht="12.75" customHeight="1" x14ac:dyDescent="0.15">
      <c r="A446" s="9" t="s">
        <v>517</v>
      </c>
      <c r="B446" s="9" t="s">
        <v>582</v>
      </c>
      <c r="C446" s="31">
        <v>0.375</v>
      </c>
      <c r="D446" s="45">
        <v>8</v>
      </c>
      <c r="E446" s="46">
        <v>2020</v>
      </c>
      <c r="F446" s="46">
        <v>2016</v>
      </c>
      <c r="G446" s="46" t="s">
        <v>444</v>
      </c>
      <c r="H446" s="9" t="s">
        <v>445</v>
      </c>
      <c r="I446" s="9" t="s">
        <v>446</v>
      </c>
      <c r="J446" s="9" t="s">
        <v>128</v>
      </c>
      <c r="K446" s="49" t="s">
        <v>582</v>
      </c>
      <c r="L446" s="60">
        <v>53</v>
      </c>
      <c r="M446" s="60">
        <v>0</v>
      </c>
      <c r="N446" s="60">
        <v>0</v>
      </c>
      <c r="O446" s="60">
        <v>0</v>
      </c>
      <c r="P446" s="60">
        <v>53</v>
      </c>
      <c r="Q446" s="31">
        <v>0</v>
      </c>
      <c r="R446" s="61">
        <v>20</v>
      </c>
      <c r="S446" s="61">
        <v>0</v>
      </c>
      <c r="T446" s="60">
        <v>34</v>
      </c>
      <c r="U446" s="60">
        <v>0</v>
      </c>
      <c r="V446" s="60">
        <v>0</v>
      </c>
      <c r="W446" s="60">
        <v>0</v>
      </c>
      <c r="X446" s="60">
        <v>34</v>
      </c>
      <c r="Y446" s="60">
        <v>0</v>
      </c>
      <c r="Z446" s="60">
        <v>34</v>
      </c>
      <c r="AA446" s="31">
        <v>0</v>
      </c>
      <c r="AB446" s="31">
        <v>0</v>
      </c>
      <c r="AC446" s="60">
        <v>38</v>
      </c>
      <c r="AD446" s="60">
        <v>0</v>
      </c>
      <c r="AE446" s="60">
        <v>38</v>
      </c>
      <c r="AF446" s="31">
        <v>0</v>
      </c>
      <c r="AG446" s="60">
        <v>93</v>
      </c>
      <c r="AH446" s="60">
        <v>71</v>
      </c>
      <c r="AI446" s="60">
        <v>22</v>
      </c>
      <c r="AJ446" s="31">
        <v>0.76344086021505375</v>
      </c>
      <c r="AK446" s="60">
        <v>218</v>
      </c>
      <c r="AL446" s="60">
        <v>71</v>
      </c>
      <c r="AM446" s="60">
        <v>147</v>
      </c>
      <c r="AN446" s="62">
        <v>0.375</v>
      </c>
      <c r="AO446" s="9" t="s">
        <v>407</v>
      </c>
      <c r="AP446" s="9" t="s">
        <v>412</v>
      </c>
      <c r="AQ446" s="9" t="s">
        <v>407</v>
      </c>
      <c r="AR446" s="48" t="s">
        <v>411</v>
      </c>
      <c r="AS446" s="9" t="s">
        <v>407</v>
      </c>
      <c r="AT446" s="9" t="s">
        <v>412</v>
      </c>
    </row>
    <row r="447" spans="1:46" ht="12.75" customHeight="1" x14ac:dyDescent="0.15">
      <c r="A447" s="9" t="s">
        <v>352</v>
      </c>
      <c r="B447" s="9" t="s">
        <v>360</v>
      </c>
      <c r="C447" s="31">
        <v>0.625</v>
      </c>
      <c r="D447" s="45">
        <v>8</v>
      </c>
      <c r="E447" s="46">
        <v>2018</v>
      </c>
      <c r="F447" s="46">
        <v>2014</v>
      </c>
      <c r="G447" s="46" t="s">
        <v>403</v>
      </c>
      <c r="H447" s="9" t="s">
        <v>404</v>
      </c>
      <c r="I447" s="9" t="s">
        <v>405</v>
      </c>
      <c r="J447" s="9" t="s">
        <v>144</v>
      </c>
      <c r="K447" s="49" t="s">
        <v>360</v>
      </c>
      <c r="L447" s="60">
        <v>28</v>
      </c>
      <c r="M447" s="60">
        <v>0</v>
      </c>
      <c r="N447" s="60">
        <v>0</v>
      </c>
      <c r="O447" s="60">
        <v>0</v>
      </c>
      <c r="P447" s="60">
        <v>28</v>
      </c>
      <c r="Q447" s="31">
        <v>0</v>
      </c>
      <c r="R447" s="61">
        <v>14</v>
      </c>
      <c r="S447" s="61">
        <v>0</v>
      </c>
      <c r="T447" s="60">
        <v>19</v>
      </c>
      <c r="U447" s="60">
        <v>0</v>
      </c>
      <c r="V447" s="60">
        <v>0</v>
      </c>
      <c r="W447" s="60">
        <v>0</v>
      </c>
      <c r="X447" s="60">
        <v>19</v>
      </c>
      <c r="Y447" s="60">
        <v>0</v>
      </c>
      <c r="Z447" s="60">
        <v>19</v>
      </c>
      <c r="AA447" s="31">
        <v>0</v>
      </c>
      <c r="AB447" s="31">
        <v>0</v>
      </c>
      <c r="AC447" s="60">
        <v>22</v>
      </c>
      <c r="AD447" s="60">
        <v>16</v>
      </c>
      <c r="AE447" s="60">
        <v>6</v>
      </c>
      <c r="AF447" s="31">
        <v>0.72727272727272729</v>
      </c>
      <c r="AG447" s="60">
        <v>49</v>
      </c>
      <c r="AH447" s="60">
        <v>21</v>
      </c>
      <c r="AI447" s="60">
        <v>28</v>
      </c>
      <c r="AJ447" s="31">
        <v>0.42857142857142855</v>
      </c>
      <c r="AK447" s="60">
        <v>118</v>
      </c>
      <c r="AL447" s="60">
        <v>37</v>
      </c>
      <c r="AM447" s="60">
        <v>81</v>
      </c>
      <c r="AN447" s="62">
        <v>0.5</v>
      </c>
      <c r="AO447" s="9" t="s">
        <v>412</v>
      </c>
      <c r="AP447" s="9" t="s">
        <v>407</v>
      </c>
      <c r="AQ447" s="9" t="s">
        <v>407</v>
      </c>
      <c r="AR447" s="48" t="s">
        <v>411</v>
      </c>
      <c r="AS447" s="9" t="s">
        <v>407</v>
      </c>
      <c r="AT447" s="9" t="s">
        <v>407</v>
      </c>
    </row>
    <row r="448" spans="1:46" ht="12.75" customHeight="1" x14ac:dyDescent="0.15">
      <c r="A448" s="9" t="s">
        <v>517</v>
      </c>
      <c r="B448" s="9" t="s">
        <v>584</v>
      </c>
      <c r="C448" s="31">
        <v>0.375</v>
      </c>
      <c r="D448" s="45">
        <v>8</v>
      </c>
      <c r="E448" s="46">
        <v>2020</v>
      </c>
      <c r="F448" s="46">
        <v>2016</v>
      </c>
      <c r="G448" s="46" t="s">
        <v>444</v>
      </c>
      <c r="H448" s="9" t="s">
        <v>445</v>
      </c>
      <c r="I448" s="9" t="s">
        <v>446</v>
      </c>
      <c r="J448" s="9" t="s">
        <v>128</v>
      </c>
      <c r="K448" s="49" t="s">
        <v>584</v>
      </c>
      <c r="L448" s="60">
        <v>1546</v>
      </c>
      <c r="M448" s="60">
        <v>0</v>
      </c>
      <c r="N448" s="60">
        <v>0</v>
      </c>
      <c r="O448" s="60">
        <v>0</v>
      </c>
      <c r="P448" s="60">
        <v>1546</v>
      </c>
      <c r="Q448" s="31">
        <v>0</v>
      </c>
      <c r="R448" s="61">
        <v>580</v>
      </c>
      <c r="S448" s="61">
        <v>0</v>
      </c>
      <c r="T448" s="60">
        <v>991</v>
      </c>
      <c r="U448" s="60">
        <v>56</v>
      </c>
      <c r="V448" s="60">
        <v>55</v>
      </c>
      <c r="W448" s="60">
        <v>1</v>
      </c>
      <c r="X448" s="60">
        <v>935</v>
      </c>
      <c r="Y448" s="60">
        <v>56</v>
      </c>
      <c r="Z448" s="60">
        <v>935</v>
      </c>
      <c r="AA448" s="31">
        <v>5.6508577194752774E-2</v>
      </c>
      <c r="AB448" s="31">
        <v>5.6508577194752774E-2</v>
      </c>
      <c r="AC448" s="60">
        <v>1100</v>
      </c>
      <c r="AD448" s="60">
        <v>146</v>
      </c>
      <c r="AE448" s="60">
        <v>954</v>
      </c>
      <c r="AF448" s="31">
        <v>0.13272727272727272</v>
      </c>
      <c r="AG448" s="60">
        <v>2724</v>
      </c>
      <c r="AH448" s="60">
        <v>425</v>
      </c>
      <c r="AI448" s="60">
        <v>2299</v>
      </c>
      <c r="AJ448" s="31">
        <v>0.15602055800293685</v>
      </c>
      <c r="AK448" s="60">
        <v>6361</v>
      </c>
      <c r="AL448" s="60">
        <v>627</v>
      </c>
      <c r="AM448" s="60">
        <v>5734</v>
      </c>
      <c r="AN448" s="62">
        <v>0.375</v>
      </c>
      <c r="AO448" s="9" t="s">
        <v>412</v>
      </c>
      <c r="AP448" s="9" t="s">
        <v>407</v>
      </c>
      <c r="AQ448" s="9" t="s">
        <v>407</v>
      </c>
      <c r="AR448" s="48" t="s">
        <v>411</v>
      </c>
      <c r="AS448" s="9" t="s">
        <v>407</v>
      </c>
      <c r="AT448" s="9" t="s">
        <v>407</v>
      </c>
    </row>
    <row r="449" spans="1:46" ht="12.75" customHeight="1" x14ac:dyDescent="0.15">
      <c r="A449" s="9" t="s">
        <v>472</v>
      </c>
      <c r="B449" s="9" t="s">
        <v>566</v>
      </c>
      <c r="C449" s="31">
        <v>0.5</v>
      </c>
      <c r="D449" s="45">
        <v>8</v>
      </c>
      <c r="E449" s="46">
        <v>2019</v>
      </c>
      <c r="F449" s="46">
        <v>2015</v>
      </c>
      <c r="G449" s="46">
        <v>2022</v>
      </c>
      <c r="H449" s="9" t="s">
        <v>413</v>
      </c>
      <c r="I449" s="9" t="s">
        <v>414</v>
      </c>
      <c r="J449" s="9" t="s">
        <v>67</v>
      </c>
      <c r="K449" s="29" t="s">
        <v>566</v>
      </c>
      <c r="L449" s="60">
        <v>779</v>
      </c>
      <c r="M449" s="60">
        <v>0</v>
      </c>
      <c r="N449" s="60">
        <v>0</v>
      </c>
      <c r="O449" s="60">
        <v>0</v>
      </c>
      <c r="P449" s="60">
        <v>779</v>
      </c>
      <c r="Q449" s="31">
        <v>0</v>
      </c>
      <c r="R449" s="61">
        <v>390</v>
      </c>
      <c r="S449" s="61">
        <v>0</v>
      </c>
      <c r="T449" s="60">
        <v>404</v>
      </c>
      <c r="U449" s="60">
        <v>0</v>
      </c>
      <c r="V449" s="60">
        <v>0</v>
      </c>
      <c r="W449" s="60">
        <v>0</v>
      </c>
      <c r="X449" s="60">
        <v>404</v>
      </c>
      <c r="Y449" s="60">
        <v>0</v>
      </c>
      <c r="Z449" s="60">
        <v>404</v>
      </c>
      <c r="AA449" s="31">
        <v>0</v>
      </c>
      <c r="AB449" s="31">
        <v>0</v>
      </c>
      <c r="AC449" s="60">
        <v>456</v>
      </c>
      <c r="AD449" s="60">
        <v>360</v>
      </c>
      <c r="AE449" s="60">
        <v>96</v>
      </c>
      <c r="AF449" s="31">
        <v>0.78947368421052633</v>
      </c>
      <c r="AG449" s="60">
        <v>1461</v>
      </c>
      <c r="AH449" s="60">
        <v>1713</v>
      </c>
      <c r="AI449" s="60">
        <v>0</v>
      </c>
      <c r="AJ449" s="31">
        <v>1.1724845995893223</v>
      </c>
      <c r="AK449" s="60">
        <v>3100</v>
      </c>
      <c r="AL449" s="60">
        <v>2073</v>
      </c>
      <c r="AM449" s="60">
        <v>1279</v>
      </c>
      <c r="AN449" s="62">
        <v>0.5</v>
      </c>
      <c r="AO449" s="9" t="s">
        <v>407</v>
      </c>
      <c r="AP449" s="9" t="s">
        <v>412</v>
      </c>
      <c r="AQ449" s="9" t="s">
        <v>407</v>
      </c>
      <c r="AR449" s="48" t="s">
        <v>411</v>
      </c>
      <c r="AS449" s="9" t="s">
        <v>407</v>
      </c>
      <c r="AT449" s="9" t="s">
        <v>412</v>
      </c>
    </row>
    <row r="450" spans="1:46" ht="12.75" customHeight="1" x14ac:dyDescent="0.15">
      <c r="A450" s="9" t="s">
        <v>517</v>
      </c>
      <c r="B450" s="9" t="s">
        <v>1254</v>
      </c>
      <c r="C450" s="31">
        <v>0.375</v>
      </c>
      <c r="D450" s="45">
        <v>8</v>
      </c>
      <c r="E450" s="46">
        <v>2020</v>
      </c>
      <c r="F450" s="46">
        <v>2016</v>
      </c>
      <c r="G450" s="46" t="s">
        <v>444</v>
      </c>
      <c r="H450" s="9" t="s">
        <v>445</v>
      </c>
      <c r="I450" s="9" t="s">
        <v>446</v>
      </c>
      <c r="J450" s="9" t="s">
        <v>128</v>
      </c>
      <c r="K450" s="49" t="s">
        <v>1254</v>
      </c>
      <c r="L450" s="60" t="e">
        <v>#N/A</v>
      </c>
      <c r="M450" s="60">
        <v>0</v>
      </c>
      <c r="N450" s="60">
        <v>0</v>
      </c>
      <c r="O450" s="60">
        <v>0</v>
      </c>
      <c r="P450" s="60" t="e">
        <v>#N/A</v>
      </c>
      <c r="Q450" s="31" t="s">
        <v>408</v>
      </c>
      <c r="R450" s="61" t="e">
        <v>#N/A</v>
      </c>
      <c r="S450" s="61" t="e">
        <v>#N/A</v>
      </c>
      <c r="T450" s="60" t="e">
        <v>#N/A</v>
      </c>
      <c r="U450" s="60">
        <v>0</v>
      </c>
      <c r="V450" s="60">
        <v>0</v>
      </c>
      <c r="W450" s="60">
        <v>0</v>
      </c>
      <c r="X450" s="60" t="e">
        <v>#N/A</v>
      </c>
      <c r="Y450" s="60" t="e">
        <v>#N/A</v>
      </c>
      <c r="Z450" s="60" t="e">
        <v>#N/A</v>
      </c>
      <c r="AA450" s="31" t="s">
        <v>408</v>
      </c>
      <c r="AB450" s="31" t="s">
        <v>408</v>
      </c>
      <c r="AC450" s="60" t="e">
        <v>#N/A</v>
      </c>
      <c r="AD450" s="60">
        <v>0</v>
      </c>
      <c r="AE450" s="60" t="e">
        <v>#N/A</v>
      </c>
      <c r="AF450" s="31" t="s">
        <v>408</v>
      </c>
      <c r="AG450" s="60" t="e">
        <v>#N/A</v>
      </c>
      <c r="AH450" s="60">
        <v>0</v>
      </c>
      <c r="AI450" s="60" t="e">
        <v>#N/A</v>
      </c>
      <c r="AJ450" s="31" t="s">
        <v>408</v>
      </c>
      <c r="AK450" s="60" t="e">
        <v>#N/A</v>
      </c>
      <c r="AL450" s="60">
        <v>0</v>
      </c>
      <c r="AM450" s="60" t="e">
        <v>#N/A</v>
      </c>
      <c r="AN450" s="62">
        <v>0.375</v>
      </c>
      <c r="AO450" s="9" t="s">
        <v>412</v>
      </c>
      <c r="AP450" s="9" t="s">
        <v>407</v>
      </c>
      <c r="AQ450" s="9" t="s">
        <v>407</v>
      </c>
      <c r="AR450" s="48" t="s">
        <v>408</v>
      </c>
      <c r="AS450" s="9" t="s">
        <v>412</v>
      </c>
      <c r="AT450" s="9" t="s">
        <v>407</v>
      </c>
    </row>
    <row r="451" spans="1:46" ht="12.75" customHeight="1" x14ac:dyDescent="0.15">
      <c r="A451" s="9" t="s">
        <v>517</v>
      </c>
      <c r="B451" s="9" t="s">
        <v>585</v>
      </c>
      <c r="C451" s="31">
        <v>0.375</v>
      </c>
      <c r="D451" s="45">
        <v>8</v>
      </c>
      <c r="E451" s="46">
        <v>2020</v>
      </c>
      <c r="F451" s="46">
        <v>2016</v>
      </c>
      <c r="G451" s="46" t="s">
        <v>444</v>
      </c>
      <c r="H451" s="9" t="s">
        <v>445</v>
      </c>
      <c r="I451" s="9" t="s">
        <v>446</v>
      </c>
      <c r="J451" s="9" t="s">
        <v>128</v>
      </c>
      <c r="K451" s="49" t="s">
        <v>585</v>
      </c>
      <c r="L451" s="60">
        <v>315</v>
      </c>
      <c r="M451" s="60">
        <v>0</v>
      </c>
      <c r="N451" s="60">
        <v>0</v>
      </c>
      <c r="O451" s="60">
        <v>0</v>
      </c>
      <c r="P451" s="60">
        <v>315</v>
      </c>
      <c r="Q451" s="31">
        <v>0</v>
      </c>
      <c r="R451" s="61">
        <v>118</v>
      </c>
      <c r="S451" s="61">
        <v>0</v>
      </c>
      <c r="T451" s="60">
        <v>202</v>
      </c>
      <c r="U451" s="60">
        <v>1</v>
      </c>
      <c r="V451" s="60">
        <v>0</v>
      </c>
      <c r="W451" s="60">
        <v>1</v>
      </c>
      <c r="X451" s="60">
        <v>201</v>
      </c>
      <c r="Y451" s="60">
        <v>1</v>
      </c>
      <c r="Z451" s="60">
        <v>201</v>
      </c>
      <c r="AA451" s="31">
        <v>4.9504950495049506E-3</v>
      </c>
      <c r="AB451" s="31">
        <v>4.9504950495049506E-3</v>
      </c>
      <c r="AC451" s="60">
        <v>210</v>
      </c>
      <c r="AD451" s="60">
        <v>84</v>
      </c>
      <c r="AE451" s="60">
        <v>126</v>
      </c>
      <c r="AF451" s="31">
        <v>0.4</v>
      </c>
      <c r="AG451" s="60">
        <v>520</v>
      </c>
      <c r="AH451" s="60">
        <v>254</v>
      </c>
      <c r="AI451" s="60">
        <v>266</v>
      </c>
      <c r="AJ451" s="31">
        <v>0.48846153846153845</v>
      </c>
      <c r="AK451" s="60">
        <v>1247</v>
      </c>
      <c r="AL451" s="60">
        <v>339</v>
      </c>
      <c r="AM451" s="60">
        <v>908</v>
      </c>
      <c r="AN451" s="62">
        <v>0.375</v>
      </c>
      <c r="AO451" s="9" t="s">
        <v>407</v>
      </c>
      <c r="AP451" s="9" t="s">
        <v>412</v>
      </c>
      <c r="AQ451" s="9" t="s">
        <v>407</v>
      </c>
      <c r="AR451" s="48" t="s">
        <v>411</v>
      </c>
      <c r="AS451" s="9" t="s">
        <v>407</v>
      </c>
      <c r="AT451" s="9" t="s">
        <v>412</v>
      </c>
    </row>
    <row r="452" spans="1:46" ht="12.75" customHeight="1" x14ac:dyDescent="0.15">
      <c r="A452" s="9" t="s">
        <v>433</v>
      </c>
      <c r="B452" s="9" t="s">
        <v>552</v>
      </c>
      <c r="C452" s="31">
        <v>1</v>
      </c>
      <c r="D452" s="45">
        <v>5</v>
      </c>
      <c r="E452" s="46">
        <v>2017</v>
      </c>
      <c r="F452" s="46">
        <v>2014</v>
      </c>
      <c r="G452" s="46">
        <v>2018</v>
      </c>
      <c r="H452" s="9" t="s">
        <v>422</v>
      </c>
      <c r="I452" s="9" t="s">
        <v>423</v>
      </c>
      <c r="J452" s="9" t="s">
        <v>83</v>
      </c>
      <c r="K452" s="49" t="s">
        <v>552</v>
      </c>
      <c r="L452" s="60">
        <v>189</v>
      </c>
      <c r="M452" s="60">
        <v>16</v>
      </c>
      <c r="N452" s="60">
        <v>0</v>
      </c>
      <c r="O452" s="60">
        <v>16</v>
      </c>
      <c r="P452" s="60">
        <v>173</v>
      </c>
      <c r="Q452" s="31">
        <v>8.4656084656084651E-2</v>
      </c>
      <c r="R452" s="61">
        <v>189</v>
      </c>
      <c r="S452" s="61">
        <v>0</v>
      </c>
      <c r="T452" s="60">
        <v>117</v>
      </c>
      <c r="U452" s="60">
        <v>32</v>
      </c>
      <c r="V452" s="60">
        <v>0</v>
      </c>
      <c r="W452" s="60">
        <v>32</v>
      </c>
      <c r="X452" s="60">
        <v>85</v>
      </c>
      <c r="Y452" s="60">
        <v>32</v>
      </c>
      <c r="Z452" s="60">
        <v>85</v>
      </c>
      <c r="AA452" s="31">
        <v>0.27350427350427353</v>
      </c>
      <c r="AB452" s="31">
        <v>0.27350427350427353</v>
      </c>
      <c r="AC452" s="60">
        <v>128</v>
      </c>
      <c r="AD452" s="60">
        <v>138</v>
      </c>
      <c r="AE452" s="60">
        <v>0</v>
      </c>
      <c r="AF452" s="31">
        <v>1.078125</v>
      </c>
      <c r="AG452" s="60">
        <v>321</v>
      </c>
      <c r="AH452" s="60">
        <v>145</v>
      </c>
      <c r="AI452" s="60">
        <v>176</v>
      </c>
      <c r="AJ452" s="31">
        <v>0.45171339563862928</v>
      </c>
      <c r="AK452" s="60">
        <v>755</v>
      </c>
      <c r="AL452" s="60">
        <v>331</v>
      </c>
      <c r="AM452" s="60">
        <v>434</v>
      </c>
      <c r="AN452" s="62">
        <v>1</v>
      </c>
      <c r="AO452" s="9" t="s">
        <v>412</v>
      </c>
      <c r="AP452" s="9" t="s">
        <v>407</v>
      </c>
      <c r="AQ452" s="9" t="s">
        <v>407</v>
      </c>
      <c r="AR452" s="48" t="s">
        <v>411</v>
      </c>
      <c r="AS452" s="9" t="s">
        <v>407</v>
      </c>
      <c r="AT452" s="9" t="s">
        <v>407</v>
      </c>
    </row>
    <row r="453" spans="1:46" ht="12.75" customHeight="1" x14ac:dyDescent="0.15">
      <c r="A453" s="9" t="s">
        <v>433</v>
      </c>
      <c r="B453" s="9" t="s">
        <v>553</v>
      </c>
      <c r="C453" s="31">
        <v>1</v>
      </c>
      <c r="D453" s="45">
        <v>5</v>
      </c>
      <c r="E453" s="46">
        <v>2017</v>
      </c>
      <c r="F453" s="46">
        <v>2014</v>
      </c>
      <c r="G453" s="46">
        <v>2018</v>
      </c>
      <c r="H453" s="9" t="s">
        <v>422</v>
      </c>
      <c r="I453" s="9" t="s">
        <v>423</v>
      </c>
      <c r="J453" s="9" t="s">
        <v>83</v>
      </c>
      <c r="K453" s="49" t="s">
        <v>553</v>
      </c>
      <c r="L453" s="60">
        <v>32</v>
      </c>
      <c r="M453" s="60">
        <v>9</v>
      </c>
      <c r="N453" s="60">
        <v>9</v>
      </c>
      <c r="O453" s="60">
        <v>0</v>
      </c>
      <c r="P453" s="60">
        <v>23</v>
      </c>
      <c r="Q453" s="31">
        <v>0.28125</v>
      </c>
      <c r="R453" s="61">
        <v>32</v>
      </c>
      <c r="S453" s="61">
        <v>0</v>
      </c>
      <c r="T453" s="60">
        <v>21</v>
      </c>
      <c r="U453" s="60">
        <v>32</v>
      </c>
      <c r="V453" s="60">
        <v>14</v>
      </c>
      <c r="W453" s="60">
        <v>18</v>
      </c>
      <c r="X453" s="60">
        <v>0</v>
      </c>
      <c r="Y453" s="60">
        <v>32</v>
      </c>
      <c r="Z453" s="60">
        <v>0</v>
      </c>
      <c r="AA453" s="31">
        <v>1.5238095238095237</v>
      </c>
      <c r="AB453" s="31">
        <v>1.5238095238095237</v>
      </c>
      <c r="AC453" s="60">
        <v>23</v>
      </c>
      <c r="AD453" s="60">
        <v>63</v>
      </c>
      <c r="AE453" s="60">
        <v>0</v>
      </c>
      <c r="AF453" s="31">
        <v>2.7391304347826089</v>
      </c>
      <c r="AG453" s="60">
        <v>58</v>
      </c>
      <c r="AH453" s="60">
        <v>2</v>
      </c>
      <c r="AI453" s="60">
        <v>56</v>
      </c>
      <c r="AJ453" s="31">
        <v>3.4482758620689655E-2</v>
      </c>
      <c r="AK453" s="60">
        <v>134</v>
      </c>
      <c r="AL453" s="60">
        <v>106</v>
      </c>
      <c r="AM453" s="60">
        <v>79</v>
      </c>
      <c r="AN453" s="62">
        <v>1</v>
      </c>
      <c r="AO453" s="9" t="s">
        <v>412</v>
      </c>
      <c r="AP453" s="9" t="s">
        <v>407</v>
      </c>
      <c r="AQ453" s="9" t="s">
        <v>407</v>
      </c>
      <c r="AR453" s="48" t="s">
        <v>411</v>
      </c>
      <c r="AS453" s="9" t="s">
        <v>407</v>
      </c>
      <c r="AT453" s="9" t="s">
        <v>407</v>
      </c>
    </row>
    <row r="454" spans="1:46" ht="12.75" customHeight="1" x14ac:dyDescent="0.15">
      <c r="A454" s="9" t="s">
        <v>1151</v>
      </c>
      <c r="B454" s="9" t="s">
        <v>1309</v>
      </c>
      <c r="C454" s="31">
        <v>1</v>
      </c>
      <c r="D454" s="45">
        <v>5</v>
      </c>
      <c r="E454" s="46">
        <v>2017</v>
      </c>
      <c r="F454" s="46">
        <v>2014</v>
      </c>
      <c r="G454" s="46">
        <v>2018</v>
      </c>
      <c r="H454" s="9" t="s">
        <v>422</v>
      </c>
      <c r="I454" s="9" t="s">
        <v>423</v>
      </c>
      <c r="J454" s="9" t="s">
        <v>83</v>
      </c>
      <c r="K454" s="49" t="s">
        <v>1309</v>
      </c>
      <c r="L454" s="60" t="e">
        <v>#N/A</v>
      </c>
      <c r="M454" s="60">
        <v>0</v>
      </c>
      <c r="N454" s="60">
        <v>0</v>
      </c>
      <c r="O454" s="60">
        <v>0</v>
      </c>
      <c r="P454" s="60" t="e">
        <v>#N/A</v>
      </c>
      <c r="Q454" s="31" t="s">
        <v>408</v>
      </c>
      <c r="R454" s="61" t="e">
        <v>#N/A</v>
      </c>
      <c r="S454" s="61" t="e">
        <v>#N/A</v>
      </c>
      <c r="T454" s="60" t="e">
        <v>#N/A</v>
      </c>
      <c r="U454" s="60">
        <v>0</v>
      </c>
      <c r="V454" s="60">
        <v>0</v>
      </c>
      <c r="W454" s="60">
        <v>0</v>
      </c>
      <c r="X454" s="60" t="e">
        <v>#N/A</v>
      </c>
      <c r="Y454" s="60" t="e">
        <v>#N/A</v>
      </c>
      <c r="Z454" s="60" t="e">
        <v>#N/A</v>
      </c>
      <c r="AA454" s="31" t="s">
        <v>408</v>
      </c>
      <c r="AB454" s="31" t="s">
        <v>408</v>
      </c>
      <c r="AC454" s="60" t="e">
        <v>#N/A</v>
      </c>
      <c r="AD454" s="60">
        <v>0</v>
      </c>
      <c r="AE454" s="60" t="e">
        <v>#N/A</v>
      </c>
      <c r="AF454" s="31" t="s">
        <v>408</v>
      </c>
      <c r="AG454" s="60" t="e">
        <v>#N/A</v>
      </c>
      <c r="AH454" s="60">
        <v>0</v>
      </c>
      <c r="AI454" s="60" t="e">
        <v>#N/A</v>
      </c>
      <c r="AJ454" s="31" t="s">
        <v>408</v>
      </c>
      <c r="AK454" s="60" t="e">
        <v>#N/A</v>
      </c>
      <c r="AL454" s="60">
        <v>0</v>
      </c>
      <c r="AM454" s="60" t="e">
        <v>#N/A</v>
      </c>
      <c r="AN454" s="62">
        <v>1</v>
      </c>
      <c r="AO454" s="9" t="s">
        <v>412</v>
      </c>
      <c r="AP454" s="9" t="s">
        <v>407</v>
      </c>
      <c r="AQ454" s="9" t="s">
        <v>407</v>
      </c>
      <c r="AR454" s="48" t="s">
        <v>408</v>
      </c>
      <c r="AS454" s="9" t="s">
        <v>412</v>
      </c>
      <c r="AT454" s="9" t="s">
        <v>407</v>
      </c>
    </row>
    <row r="455" spans="1:46" ht="12.75" customHeight="1" x14ac:dyDescent="0.15">
      <c r="A455" s="9" t="s">
        <v>352</v>
      </c>
      <c r="B455" s="9" t="s">
        <v>365</v>
      </c>
      <c r="C455" s="31">
        <v>0.625</v>
      </c>
      <c r="D455" s="45">
        <v>8</v>
      </c>
      <c r="E455" s="46">
        <v>2018</v>
      </c>
      <c r="F455" s="46">
        <v>2014</v>
      </c>
      <c r="G455" s="46" t="s">
        <v>403</v>
      </c>
      <c r="H455" s="9" t="s">
        <v>404</v>
      </c>
      <c r="I455" s="9" t="s">
        <v>405</v>
      </c>
      <c r="J455" s="9" t="s">
        <v>144</v>
      </c>
      <c r="K455" s="49" t="s">
        <v>365</v>
      </c>
      <c r="L455" s="60">
        <v>398</v>
      </c>
      <c r="M455" s="60">
        <v>0</v>
      </c>
      <c r="N455" s="60">
        <v>0</v>
      </c>
      <c r="O455" s="60">
        <v>0</v>
      </c>
      <c r="P455" s="60">
        <v>398</v>
      </c>
      <c r="Q455" s="31">
        <v>0</v>
      </c>
      <c r="R455" s="61">
        <v>199</v>
      </c>
      <c r="S455" s="61">
        <v>0</v>
      </c>
      <c r="T455" s="60">
        <v>274</v>
      </c>
      <c r="U455" s="60">
        <v>20</v>
      </c>
      <c r="V455" s="60">
        <v>20</v>
      </c>
      <c r="W455" s="60">
        <v>0</v>
      </c>
      <c r="X455" s="60">
        <v>254</v>
      </c>
      <c r="Y455" s="60">
        <v>20</v>
      </c>
      <c r="Z455" s="60">
        <v>254</v>
      </c>
      <c r="AA455" s="31">
        <v>7.2992700729927001E-2</v>
      </c>
      <c r="AB455" s="31">
        <v>7.2992700729927001E-2</v>
      </c>
      <c r="AC455" s="60">
        <v>314</v>
      </c>
      <c r="AD455" s="60">
        <v>157</v>
      </c>
      <c r="AE455" s="60">
        <v>157</v>
      </c>
      <c r="AF455" s="31">
        <v>0.5</v>
      </c>
      <c r="AG455" s="60">
        <v>729</v>
      </c>
      <c r="AH455" s="60">
        <v>500</v>
      </c>
      <c r="AI455" s="60">
        <v>229</v>
      </c>
      <c r="AJ455" s="31">
        <v>0.68587105624142664</v>
      </c>
      <c r="AK455" s="60">
        <v>1715</v>
      </c>
      <c r="AL455" s="60">
        <v>677</v>
      </c>
      <c r="AM455" s="60">
        <v>1038</v>
      </c>
      <c r="AN455" s="62">
        <v>0.5</v>
      </c>
      <c r="AO455" s="9" t="s">
        <v>412</v>
      </c>
      <c r="AP455" s="9" t="s">
        <v>407</v>
      </c>
      <c r="AQ455" s="9" t="s">
        <v>407</v>
      </c>
      <c r="AR455" s="48" t="s">
        <v>408</v>
      </c>
      <c r="AS455" s="9" t="s">
        <v>407</v>
      </c>
      <c r="AT455" s="9" t="s">
        <v>412</v>
      </c>
    </row>
    <row r="456" spans="1:46" ht="12.75" customHeight="1" x14ac:dyDescent="0.15">
      <c r="A456" s="9" t="s">
        <v>352</v>
      </c>
      <c r="B456" s="9" t="s">
        <v>380</v>
      </c>
      <c r="C456" s="31">
        <v>0.625</v>
      </c>
      <c r="D456" s="45">
        <v>8</v>
      </c>
      <c r="E456" s="46">
        <v>2018</v>
      </c>
      <c r="F456" s="46">
        <v>2014</v>
      </c>
      <c r="G456" s="46" t="s">
        <v>403</v>
      </c>
      <c r="H456" s="9" t="s">
        <v>404</v>
      </c>
      <c r="I456" s="9" t="s">
        <v>405</v>
      </c>
      <c r="J456" s="9" t="s">
        <v>144</v>
      </c>
      <c r="K456" s="49" t="s">
        <v>380</v>
      </c>
      <c r="L456" s="60">
        <v>349</v>
      </c>
      <c r="M456" s="60">
        <v>0</v>
      </c>
      <c r="N456" s="60">
        <v>0</v>
      </c>
      <c r="O456" s="60">
        <v>0</v>
      </c>
      <c r="P456" s="60">
        <v>349</v>
      </c>
      <c r="Q456" s="31">
        <v>0</v>
      </c>
      <c r="R456" s="61">
        <v>175</v>
      </c>
      <c r="S456" s="61">
        <v>0</v>
      </c>
      <c r="T456" s="60">
        <v>246</v>
      </c>
      <c r="U456" s="60">
        <v>0</v>
      </c>
      <c r="V456" s="60">
        <v>0</v>
      </c>
      <c r="W456" s="60">
        <v>0</v>
      </c>
      <c r="X456" s="60">
        <v>246</v>
      </c>
      <c r="Y456" s="60">
        <v>0</v>
      </c>
      <c r="Z456" s="60">
        <v>246</v>
      </c>
      <c r="AA456" s="31">
        <v>0</v>
      </c>
      <c r="AB456" s="31">
        <v>0</v>
      </c>
      <c r="AC456" s="60">
        <v>280</v>
      </c>
      <c r="AD456" s="60">
        <v>16</v>
      </c>
      <c r="AE456" s="60">
        <v>264</v>
      </c>
      <c r="AF456" s="31">
        <v>5.7142857142857141E-2</v>
      </c>
      <c r="AG456" s="60">
        <v>625</v>
      </c>
      <c r="AH456" s="60">
        <v>97</v>
      </c>
      <c r="AI456" s="60">
        <v>528</v>
      </c>
      <c r="AJ456" s="31">
        <v>0.1552</v>
      </c>
      <c r="AK456" s="60">
        <v>1500</v>
      </c>
      <c r="AL456" s="60">
        <v>113</v>
      </c>
      <c r="AM456" s="60">
        <v>1387</v>
      </c>
      <c r="AN456" s="62">
        <v>0.5</v>
      </c>
      <c r="AO456" s="9" t="s">
        <v>412</v>
      </c>
      <c r="AP456" s="9" t="s">
        <v>407</v>
      </c>
      <c r="AQ456" s="9" t="s">
        <v>407</v>
      </c>
      <c r="AR456" s="48" t="s">
        <v>411</v>
      </c>
      <c r="AS456" s="9" t="s">
        <v>407</v>
      </c>
      <c r="AT456" s="9" t="s">
        <v>407</v>
      </c>
    </row>
    <row r="457" spans="1:46" ht="12.75" customHeight="1" x14ac:dyDescent="0.15">
      <c r="A457" s="9" t="s">
        <v>352</v>
      </c>
      <c r="B457" s="9" t="s">
        <v>1142</v>
      </c>
      <c r="C457" s="31">
        <v>0.625</v>
      </c>
      <c r="D457" s="45">
        <v>8</v>
      </c>
      <c r="E457" s="46">
        <v>2018</v>
      </c>
      <c r="F457" s="46">
        <v>2014</v>
      </c>
      <c r="G457" s="46" t="s">
        <v>403</v>
      </c>
      <c r="H457" s="9" t="s">
        <v>404</v>
      </c>
      <c r="I457" s="9" t="s">
        <v>405</v>
      </c>
      <c r="J457" s="9" t="s">
        <v>144</v>
      </c>
      <c r="K457" s="49" t="s">
        <v>1142</v>
      </c>
      <c r="L457" s="60">
        <v>254</v>
      </c>
      <c r="M457" s="60">
        <v>0</v>
      </c>
      <c r="N457" s="60">
        <v>0</v>
      </c>
      <c r="O457" s="60">
        <v>0</v>
      </c>
      <c r="P457" s="60">
        <v>254</v>
      </c>
      <c r="Q457" s="31">
        <v>0</v>
      </c>
      <c r="R457" s="61">
        <v>127</v>
      </c>
      <c r="S457" s="61">
        <v>0</v>
      </c>
      <c r="T457" s="60">
        <v>177</v>
      </c>
      <c r="U457" s="60">
        <v>0</v>
      </c>
      <c r="V457" s="60">
        <v>0</v>
      </c>
      <c r="W457" s="60">
        <v>0</v>
      </c>
      <c r="X457" s="60">
        <v>177</v>
      </c>
      <c r="Y457" s="60">
        <v>0</v>
      </c>
      <c r="Z457" s="60">
        <v>177</v>
      </c>
      <c r="AA457" s="31">
        <v>0</v>
      </c>
      <c r="AB457" s="31">
        <v>0</v>
      </c>
      <c r="AC457" s="60">
        <v>202</v>
      </c>
      <c r="AD457" s="60">
        <v>0</v>
      </c>
      <c r="AE457" s="60">
        <v>202</v>
      </c>
      <c r="AF457" s="31">
        <v>0</v>
      </c>
      <c r="AG457" s="60">
        <v>462</v>
      </c>
      <c r="AH457" s="60">
        <v>0</v>
      </c>
      <c r="AI457" s="60">
        <v>462</v>
      </c>
      <c r="AJ457" s="31">
        <v>0</v>
      </c>
      <c r="AK457" s="60">
        <v>1095</v>
      </c>
      <c r="AL457" s="60">
        <v>0</v>
      </c>
      <c r="AM457" s="60">
        <v>1095</v>
      </c>
      <c r="AN457" s="62">
        <v>0.5</v>
      </c>
      <c r="AO457" s="9" t="s">
        <v>412</v>
      </c>
      <c r="AP457" s="9" t="s">
        <v>407</v>
      </c>
      <c r="AQ457" s="9" t="s">
        <v>407</v>
      </c>
      <c r="AR457" s="48" t="s">
        <v>411</v>
      </c>
      <c r="AS457" s="9" t="s">
        <v>407</v>
      </c>
      <c r="AT457" s="9" t="s">
        <v>407</v>
      </c>
    </row>
    <row r="458" spans="1:46" ht="12.75" customHeight="1" x14ac:dyDescent="0.15">
      <c r="A458" s="9" t="s">
        <v>554</v>
      </c>
      <c r="B458" s="9" t="s">
        <v>1310</v>
      </c>
      <c r="C458" s="31">
        <v>1</v>
      </c>
      <c r="D458" s="45">
        <v>5</v>
      </c>
      <c r="E458" s="46">
        <v>2017</v>
      </c>
      <c r="F458" s="46">
        <v>2014</v>
      </c>
      <c r="G458" s="46">
        <v>2018</v>
      </c>
      <c r="H458" s="9" t="s">
        <v>422</v>
      </c>
      <c r="I458" s="9" t="s">
        <v>423</v>
      </c>
      <c r="J458" s="9" t="s">
        <v>83</v>
      </c>
      <c r="K458" s="49" t="s">
        <v>1310</v>
      </c>
      <c r="L458" s="60" t="e">
        <v>#N/A</v>
      </c>
      <c r="M458" s="60">
        <v>0</v>
      </c>
      <c r="N458" s="60">
        <v>0</v>
      </c>
      <c r="O458" s="60">
        <v>0</v>
      </c>
      <c r="P458" s="60" t="e">
        <v>#N/A</v>
      </c>
      <c r="Q458" s="31" t="s">
        <v>408</v>
      </c>
      <c r="R458" s="61" t="e">
        <v>#N/A</v>
      </c>
      <c r="S458" s="61" t="e">
        <v>#N/A</v>
      </c>
      <c r="T458" s="60" t="e">
        <v>#N/A</v>
      </c>
      <c r="U458" s="60">
        <v>0</v>
      </c>
      <c r="V458" s="60">
        <v>0</v>
      </c>
      <c r="W458" s="60">
        <v>0</v>
      </c>
      <c r="X458" s="60" t="e">
        <v>#N/A</v>
      </c>
      <c r="Y458" s="60" t="e">
        <v>#N/A</v>
      </c>
      <c r="Z458" s="60" t="e">
        <v>#N/A</v>
      </c>
      <c r="AA458" s="31" t="s">
        <v>408</v>
      </c>
      <c r="AB458" s="31" t="s">
        <v>408</v>
      </c>
      <c r="AC458" s="60" t="e">
        <v>#N/A</v>
      </c>
      <c r="AD458" s="60">
        <v>0</v>
      </c>
      <c r="AE458" s="60" t="e">
        <v>#N/A</v>
      </c>
      <c r="AF458" s="31" t="s">
        <v>408</v>
      </c>
      <c r="AG458" s="60" t="e">
        <v>#N/A</v>
      </c>
      <c r="AH458" s="60">
        <v>0</v>
      </c>
      <c r="AI458" s="60" t="e">
        <v>#N/A</v>
      </c>
      <c r="AJ458" s="31" t="s">
        <v>408</v>
      </c>
      <c r="AK458" s="60" t="e">
        <v>#N/A</v>
      </c>
      <c r="AL458" s="60">
        <v>0</v>
      </c>
      <c r="AM458" s="60" t="e">
        <v>#N/A</v>
      </c>
      <c r="AN458" s="62">
        <v>1</v>
      </c>
      <c r="AO458" s="9" t="s">
        <v>412</v>
      </c>
      <c r="AP458" s="9" t="s">
        <v>407</v>
      </c>
      <c r="AQ458" s="9" t="s">
        <v>407</v>
      </c>
      <c r="AR458" s="48" t="s">
        <v>408</v>
      </c>
      <c r="AS458" s="9" t="s">
        <v>412</v>
      </c>
      <c r="AT458" s="9" t="s">
        <v>407</v>
      </c>
    </row>
    <row r="459" spans="1:46" ht="12.75" customHeight="1" x14ac:dyDescent="0.15">
      <c r="A459" s="9" t="s">
        <v>416</v>
      </c>
      <c r="B459" s="9" t="s">
        <v>458</v>
      </c>
      <c r="C459" s="31">
        <v>0.75</v>
      </c>
      <c r="D459" s="45">
        <v>8</v>
      </c>
      <c r="E459" s="46">
        <v>2017</v>
      </c>
      <c r="F459" s="46">
        <v>2013</v>
      </c>
      <c r="G459" s="46">
        <v>2020</v>
      </c>
      <c r="H459" s="9" t="s">
        <v>512</v>
      </c>
      <c r="I459" s="9" t="s">
        <v>513</v>
      </c>
      <c r="J459" s="9" t="s">
        <v>417</v>
      </c>
      <c r="K459" s="49" t="s">
        <v>458</v>
      </c>
      <c r="L459" s="60">
        <v>85</v>
      </c>
      <c r="M459" s="60">
        <v>0</v>
      </c>
      <c r="N459" s="60">
        <v>0</v>
      </c>
      <c r="O459" s="60">
        <v>0</v>
      </c>
      <c r="P459" s="60">
        <v>85</v>
      </c>
      <c r="Q459" s="31">
        <v>0</v>
      </c>
      <c r="R459" s="61">
        <v>43</v>
      </c>
      <c r="S459" s="61">
        <v>0</v>
      </c>
      <c r="T459" s="60">
        <v>65</v>
      </c>
      <c r="U459" s="60">
        <v>3</v>
      </c>
      <c r="V459" s="60">
        <v>2</v>
      </c>
      <c r="W459" s="60">
        <v>1</v>
      </c>
      <c r="X459" s="60">
        <v>62</v>
      </c>
      <c r="Y459" s="60">
        <v>3</v>
      </c>
      <c r="Z459" s="60">
        <v>62</v>
      </c>
      <c r="AA459" s="31">
        <v>4.6153846153846156E-2</v>
      </c>
      <c r="AB459" s="31">
        <v>4.6153846153846156E-2</v>
      </c>
      <c r="AC459" s="60">
        <v>59</v>
      </c>
      <c r="AD459" s="60">
        <v>0</v>
      </c>
      <c r="AE459" s="60">
        <v>59</v>
      </c>
      <c r="AF459" s="31">
        <v>0</v>
      </c>
      <c r="AG459" s="60">
        <v>131</v>
      </c>
      <c r="AH459" s="60">
        <v>24</v>
      </c>
      <c r="AI459" s="60">
        <v>107</v>
      </c>
      <c r="AJ459" s="31">
        <v>0.18320610687022901</v>
      </c>
      <c r="AK459" s="60">
        <v>340</v>
      </c>
      <c r="AL459" s="60">
        <v>27</v>
      </c>
      <c r="AM459" s="60">
        <v>313</v>
      </c>
      <c r="AN459" s="62">
        <v>0.5</v>
      </c>
      <c r="AO459" s="9" t="s">
        <v>412</v>
      </c>
      <c r="AP459" s="9" t="s">
        <v>407</v>
      </c>
      <c r="AQ459" s="9" t="s">
        <v>407</v>
      </c>
      <c r="AR459" s="48" t="s">
        <v>411</v>
      </c>
      <c r="AS459" s="9" t="s">
        <v>407</v>
      </c>
      <c r="AT459" s="9" t="s">
        <v>407</v>
      </c>
    </row>
    <row r="460" spans="1:46" ht="12.75" customHeight="1" x14ac:dyDescent="0.15">
      <c r="A460" s="9" t="s">
        <v>472</v>
      </c>
      <c r="B460" s="9" t="s">
        <v>1296</v>
      </c>
      <c r="C460" s="31">
        <v>0.5</v>
      </c>
      <c r="D460" s="45">
        <v>8</v>
      </c>
      <c r="E460" s="46">
        <v>2019</v>
      </c>
      <c r="F460" s="46">
        <v>2015</v>
      </c>
      <c r="G460" s="46">
        <v>2022</v>
      </c>
      <c r="H460" s="9" t="s">
        <v>413</v>
      </c>
      <c r="I460" s="9" t="s">
        <v>414</v>
      </c>
      <c r="J460" s="9" t="s">
        <v>67</v>
      </c>
      <c r="K460" s="49" t="s">
        <v>1296</v>
      </c>
      <c r="L460" s="60">
        <v>45</v>
      </c>
      <c r="M460" s="60">
        <v>0</v>
      </c>
      <c r="N460" s="60">
        <v>0</v>
      </c>
      <c r="O460" s="60">
        <v>0</v>
      </c>
      <c r="P460" s="60">
        <v>45</v>
      </c>
      <c r="Q460" s="31">
        <v>0</v>
      </c>
      <c r="R460" s="61">
        <v>23</v>
      </c>
      <c r="S460" s="61">
        <v>0</v>
      </c>
      <c r="T460" s="60">
        <v>36</v>
      </c>
      <c r="U460" s="60">
        <v>4</v>
      </c>
      <c r="V460" s="60">
        <v>0</v>
      </c>
      <c r="W460" s="60">
        <v>4</v>
      </c>
      <c r="X460" s="60">
        <v>32</v>
      </c>
      <c r="Y460" s="60">
        <v>4</v>
      </c>
      <c r="Z460" s="60">
        <v>32</v>
      </c>
      <c r="AA460" s="31">
        <v>0.1111111111111111</v>
      </c>
      <c r="AB460" s="31">
        <v>0.1111111111111111</v>
      </c>
      <c r="AC460" s="60">
        <v>48</v>
      </c>
      <c r="AD460" s="60">
        <v>155</v>
      </c>
      <c r="AE460" s="60">
        <v>0</v>
      </c>
      <c r="AF460" s="31">
        <v>3.2291666666666665</v>
      </c>
      <c r="AG460" s="60">
        <v>170</v>
      </c>
      <c r="AH460" s="60">
        <v>317</v>
      </c>
      <c r="AI460" s="60">
        <v>0</v>
      </c>
      <c r="AJ460" s="31">
        <v>1.8647058823529412</v>
      </c>
      <c r="AK460" s="60">
        <v>299</v>
      </c>
      <c r="AL460" s="60">
        <v>476</v>
      </c>
      <c r="AM460" s="60">
        <v>77</v>
      </c>
      <c r="AN460" s="62">
        <v>0.5</v>
      </c>
      <c r="AO460" s="9" t="s">
        <v>407</v>
      </c>
      <c r="AP460" s="9" t="s">
        <v>412</v>
      </c>
      <c r="AQ460" s="9" t="s">
        <v>407</v>
      </c>
      <c r="AR460" s="48" t="s">
        <v>411</v>
      </c>
      <c r="AS460" s="9" t="s">
        <v>407</v>
      </c>
      <c r="AT460" s="9" t="s">
        <v>412</v>
      </c>
    </row>
    <row r="461" spans="1:46" ht="12.75" customHeight="1" x14ac:dyDescent="0.15">
      <c r="A461" s="9" t="s">
        <v>517</v>
      </c>
      <c r="B461" s="9" t="s">
        <v>1288</v>
      </c>
      <c r="C461" s="31">
        <v>0.375</v>
      </c>
      <c r="D461" s="45">
        <v>8</v>
      </c>
      <c r="E461" s="46">
        <v>2020</v>
      </c>
      <c r="F461" s="46">
        <v>2016</v>
      </c>
      <c r="G461" s="46" t="s">
        <v>444</v>
      </c>
      <c r="H461" s="9" t="s">
        <v>445</v>
      </c>
      <c r="I461" s="9" t="s">
        <v>446</v>
      </c>
      <c r="J461" s="9" t="s">
        <v>128</v>
      </c>
      <c r="K461" s="49" t="s">
        <v>1288</v>
      </c>
      <c r="L461" s="60" t="e">
        <v>#N/A</v>
      </c>
      <c r="M461" s="60">
        <v>0</v>
      </c>
      <c r="N461" s="60">
        <v>0</v>
      </c>
      <c r="O461" s="60">
        <v>0</v>
      </c>
      <c r="P461" s="60" t="e">
        <v>#N/A</v>
      </c>
      <c r="Q461" s="31" t="s">
        <v>408</v>
      </c>
      <c r="R461" s="61" t="e">
        <v>#N/A</v>
      </c>
      <c r="S461" s="61" t="e">
        <v>#N/A</v>
      </c>
      <c r="T461" s="60" t="e">
        <v>#N/A</v>
      </c>
      <c r="U461" s="60">
        <v>0</v>
      </c>
      <c r="V461" s="60">
        <v>0</v>
      </c>
      <c r="W461" s="60">
        <v>0</v>
      </c>
      <c r="X461" s="60" t="e">
        <v>#N/A</v>
      </c>
      <c r="Y461" s="60" t="e">
        <v>#N/A</v>
      </c>
      <c r="Z461" s="60" t="e">
        <v>#N/A</v>
      </c>
      <c r="AA461" s="31" t="s">
        <v>408</v>
      </c>
      <c r="AB461" s="31" t="s">
        <v>408</v>
      </c>
      <c r="AC461" s="60" t="e">
        <v>#N/A</v>
      </c>
      <c r="AD461" s="60">
        <v>0</v>
      </c>
      <c r="AE461" s="60" t="e">
        <v>#N/A</v>
      </c>
      <c r="AF461" s="31" t="s">
        <v>408</v>
      </c>
      <c r="AG461" s="60" t="e">
        <v>#N/A</v>
      </c>
      <c r="AH461" s="60">
        <v>0</v>
      </c>
      <c r="AI461" s="60" t="e">
        <v>#N/A</v>
      </c>
      <c r="AJ461" s="31" t="s">
        <v>408</v>
      </c>
      <c r="AK461" s="60" t="e">
        <v>#N/A</v>
      </c>
      <c r="AL461" s="60">
        <v>0</v>
      </c>
      <c r="AM461" s="60" t="e">
        <v>#N/A</v>
      </c>
      <c r="AN461" s="62">
        <v>0.375</v>
      </c>
      <c r="AO461" s="9" t="s">
        <v>412</v>
      </c>
      <c r="AP461" s="9" t="s">
        <v>407</v>
      </c>
      <c r="AQ461" s="9" t="s">
        <v>407</v>
      </c>
      <c r="AR461" s="48" t="s">
        <v>408</v>
      </c>
      <c r="AS461" s="9" t="s">
        <v>412</v>
      </c>
      <c r="AT461" s="9" t="s">
        <v>407</v>
      </c>
    </row>
    <row r="462" spans="1:46" ht="12.75" customHeight="1" x14ac:dyDescent="0.15">
      <c r="A462" s="9" t="s">
        <v>488</v>
      </c>
      <c r="B462" s="9" t="s">
        <v>1312</v>
      </c>
      <c r="C462" s="31">
        <v>0.5</v>
      </c>
      <c r="D462" s="45">
        <v>8</v>
      </c>
      <c r="E462" s="46">
        <v>2019</v>
      </c>
      <c r="F462" s="46">
        <v>2015</v>
      </c>
      <c r="G462" s="46">
        <v>2022</v>
      </c>
      <c r="H462" s="9" t="s">
        <v>490</v>
      </c>
      <c r="I462" s="9" t="s">
        <v>491</v>
      </c>
      <c r="J462" s="9" t="s">
        <v>492</v>
      </c>
      <c r="K462" s="49" t="s">
        <v>1312</v>
      </c>
      <c r="L462" s="60">
        <v>42</v>
      </c>
      <c r="M462" s="60">
        <v>35</v>
      </c>
      <c r="N462" s="60">
        <v>35</v>
      </c>
      <c r="O462" s="60">
        <v>0</v>
      </c>
      <c r="P462" s="60">
        <v>7</v>
      </c>
      <c r="Q462" s="31">
        <v>0.83333333333333337</v>
      </c>
      <c r="R462" s="61">
        <v>21</v>
      </c>
      <c r="S462" s="61">
        <v>14</v>
      </c>
      <c r="T462" s="60">
        <v>28</v>
      </c>
      <c r="U462" s="60">
        <v>10</v>
      </c>
      <c r="V462" s="60">
        <v>10</v>
      </c>
      <c r="W462" s="60">
        <v>0</v>
      </c>
      <c r="X462" s="60">
        <v>18</v>
      </c>
      <c r="Y462" s="60">
        <v>24</v>
      </c>
      <c r="Z462" s="60">
        <v>4</v>
      </c>
      <c r="AA462" s="31">
        <v>0.35714285714285715</v>
      </c>
      <c r="AB462" s="31">
        <v>0.8571428571428571</v>
      </c>
      <c r="AC462" s="60">
        <v>30</v>
      </c>
      <c r="AD462" s="60">
        <v>1</v>
      </c>
      <c r="AE462" s="60">
        <v>29</v>
      </c>
      <c r="AF462" s="31">
        <v>3.3333333333333333E-2</v>
      </c>
      <c r="AG462" s="60">
        <v>75</v>
      </c>
      <c r="AH462" s="60">
        <v>81</v>
      </c>
      <c r="AI462" s="60">
        <v>0</v>
      </c>
      <c r="AJ462" s="31">
        <v>1.08</v>
      </c>
      <c r="AK462" s="60">
        <v>175</v>
      </c>
      <c r="AL462" s="60">
        <v>127</v>
      </c>
      <c r="AM462" s="60">
        <v>54</v>
      </c>
      <c r="AN462" s="62">
        <v>0.5</v>
      </c>
      <c r="AO462" s="9" t="s">
        <v>407</v>
      </c>
      <c r="AP462" s="9" t="s">
        <v>407</v>
      </c>
      <c r="AQ462" s="9" t="s">
        <v>412</v>
      </c>
      <c r="AR462" s="48" t="s">
        <v>411</v>
      </c>
      <c r="AS462" s="9" t="s">
        <v>412</v>
      </c>
      <c r="AT462" s="9" t="s">
        <v>407</v>
      </c>
    </row>
    <row r="463" spans="1:46" ht="12.75" customHeight="1" x14ac:dyDescent="0.15">
      <c r="A463" s="9" t="s">
        <v>472</v>
      </c>
      <c r="B463" s="9" t="s">
        <v>567</v>
      </c>
      <c r="C463" s="31">
        <v>0.5</v>
      </c>
      <c r="D463" s="45">
        <v>8</v>
      </c>
      <c r="E463" s="46">
        <v>2019</v>
      </c>
      <c r="F463" s="46">
        <v>2015</v>
      </c>
      <c r="G463" s="46">
        <v>2022</v>
      </c>
      <c r="H463" s="9" t="s">
        <v>413</v>
      </c>
      <c r="I463" s="9" t="s">
        <v>414</v>
      </c>
      <c r="J463" s="9" t="s">
        <v>67</v>
      </c>
      <c r="K463" s="49" t="s">
        <v>567</v>
      </c>
      <c r="L463" s="60">
        <v>26</v>
      </c>
      <c r="M463" s="60">
        <v>5</v>
      </c>
      <c r="N463" s="60">
        <v>1</v>
      </c>
      <c r="O463" s="60">
        <v>4</v>
      </c>
      <c r="P463" s="60">
        <v>21</v>
      </c>
      <c r="Q463" s="31">
        <v>0.19230769230769232</v>
      </c>
      <c r="R463" s="61">
        <v>13</v>
      </c>
      <c r="S463" s="61">
        <v>0</v>
      </c>
      <c r="T463" s="60">
        <v>15</v>
      </c>
      <c r="U463" s="60">
        <v>55</v>
      </c>
      <c r="V463" s="60">
        <v>13</v>
      </c>
      <c r="W463" s="60">
        <v>42</v>
      </c>
      <c r="X463" s="60">
        <v>0</v>
      </c>
      <c r="Y463" s="60">
        <v>55</v>
      </c>
      <c r="Z463" s="60">
        <v>0</v>
      </c>
      <c r="AA463" s="31">
        <v>3.6666666666666665</v>
      </c>
      <c r="AB463" s="31">
        <v>3.6666666666666665</v>
      </c>
      <c r="AC463" s="60">
        <v>19</v>
      </c>
      <c r="AD463" s="60">
        <v>22</v>
      </c>
      <c r="AE463" s="60">
        <v>0</v>
      </c>
      <c r="AF463" s="31">
        <v>1.1578947368421053</v>
      </c>
      <c r="AG463" s="60">
        <v>43</v>
      </c>
      <c r="AH463" s="60">
        <v>59</v>
      </c>
      <c r="AI463" s="60">
        <v>0</v>
      </c>
      <c r="AJ463" s="31">
        <v>1.3720930232558139</v>
      </c>
      <c r="AK463" s="60">
        <v>103</v>
      </c>
      <c r="AL463" s="60">
        <v>141</v>
      </c>
      <c r="AM463" s="60">
        <v>21</v>
      </c>
      <c r="AN463" s="62">
        <v>0.5</v>
      </c>
      <c r="AO463" s="9" t="s">
        <v>407</v>
      </c>
      <c r="AP463" s="9" t="s">
        <v>412</v>
      </c>
      <c r="AQ463" s="9" t="s">
        <v>407</v>
      </c>
      <c r="AR463" s="48" t="s">
        <v>411</v>
      </c>
      <c r="AS463" s="9" t="s">
        <v>407</v>
      </c>
      <c r="AT463" s="9" t="s">
        <v>412</v>
      </c>
    </row>
    <row r="464" spans="1:46" ht="12.75" customHeight="1" x14ac:dyDescent="0.15">
      <c r="A464" s="9" t="s">
        <v>472</v>
      </c>
      <c r="B464" s="9" t="s">
        <v>569</v>
      </c>
      <c r="C464" s="31">
        <v>0.5</v>
      </c>
      <c r="D464" s="45">
        <v>8</v>
      </c>
      <c r="E464" s="46">
        <v>2019</v>
      </c>
      <c r="F464" s="46">
        <v>2015</v>
      </c>
      <c r="G464" s="46">
        <v>2022</v>
      </c>
      <c r="H464" s="9" t="s">
        <v>413</v>
      </c>
      <c r="I464" s="9" t="s">
        <v>414</v>
      </c>
      <c r="J464" s="9" t="s">
        <v>67</v>
      </c>
      <c r="K464" s="49" t="s">
        <v>569</v>
      </c>
      <c r="L464" s="60">
        <v>147</v>
      </c>
      <c r="M464" s="60">
        <v>0</v>
      </c>
      <c r="N464" s="60">
        <v>0</v>
      </c>
      <c r="O464" s="60">
        <v>0</v>
      </c>
      <c r="P464" s="60">
        <v>147</v>
      </c>
      <c r="Q464" s="31">
        <v>0</v>
      </c>
      <c r="R464" s="61">
        <v>74</v>
      </c>
      <c r="S464" s="61">
        <v>0</v>
      </c>
      <c r="T464" s="60">
        <v>57</v>
      </c>
      <c r="U464" s="60">
        <v>0</v>
      </c>
      <c r="V464" s="60">
        <v>0</v>
      </c>
      <c r="W464" s="60">
        <v>0</v>
      </c>
      <c r="X464" s="60">
        <v>57</v>
      </c>
      <c r="Y464" s="60">
        <v>0</v>
      </c>
      <c r="Z464" s="60">
        <v>57</v>
      </c>
      <c r="AA464" s="31">
        <v>0</v>
      </c>
      <c r="AB464" s="31">
        <v>0</v>
      </c>
      <c r="AC464" s="60">
        <v>60</v>
      </c>
      <c r="AD464" s="60">
        <v>0</v>
      </c>
      <c r="AE464" s="60">
        <v>60</v>
      </c>
      <c r="AF464" s="31">
        <v>0</v>
      </c>
      <c r="AG464" s="60">
        <v>241</v>
      </c>
      <c r="AH464" s="60">
        <v>84</v>
      </c>
      <c r="AI464" s="60">
        <v>157</v>
      </c>
      <c r="AJ464" s="31">
        <v>0.34854771784232363</v>
      </c>
      <c r="AK464" s="60">
        <v>505</v>
      </c>
      <c r="AL464" s="60">
        <v>84</v>
      </c>
      <c r="AM464" s="60">
        <v>421</v>
      </c>
      <c r="AN464" s="62">
        <v>0.5</v>
      </c>
      <c r="AO464" s="9" t="s">
        <v>412</v>
      </c>
      <c r="AP464" s="9" t="s">
        <v>407</v>
      </c>
      <c r="AQ464" s="9" t="s">
        <v>407</v>
      </c>
      <c r="AR464" s="48" t="s">
        <v>411</v>
      </c>
      <c r="AS464" s="9" t="s">
        <v>407</v>
      </c>
      <c r="AT464" s="9" t="s">
        <v>407</v>
      </c>
    </row>
    <row r="465" spans="1:46" ht="12.75" customHeight="1" x14ac:dyDescent="0.15">
      <c r="A465" s="9" t="s">
        <v>607</v>
      </c>
      <c r="B465" s="9" t="s">
        <v>608</v>
      </c>
      <c r="C465" s="31">
        <v>1</v>
      </c>
      <c r="D465" s="45">
        <v>5</v>
      </c>
      <c r="E465" s="46">
        <v>2017</v>
      </c>
      <c r="F465" s="46">
        <v>2014</v>
      </c>
      <c r="G465" s="46">
        <v>2018</v>
      </c>
      <c r="H465" s="9" t="s">
        <v>422</v>
      </c>
      <c r="I465" s="9" t="s">
        <v>423</v>
      </c>
      <c r="J465" s="9" t="s">
        <v>83</v>
      </c>
      <c r="K465" s="49" t="s">
        <v>608</v>
      </c>
      <c r="L465" s="60">
        <v>23</v>
      </c>
      <c r="M465" s="60">
        <v>0</v>
      </c>
      <c r="N465" s="60">
        <v>0</v>
      </c>
      <c r="O465" s="60">
        <v>0</v>
      </c>
      <c r="P465" s="60">
        <v>23</v>
      </c>
      <c r="Q465" s="31">
        <v>0</v>
      </c>
      <c r="R465" s="61">
        <v>23</v>
      </c>
      <c r="S465" s="61">
        <v>0</v>
      </c>
      <c r="T465" s="60">
        <v>16</v>
      </c>
      <c r="U465" s="60">
        <v>10</v>
      </c>
      <c r="V465" s="60">
        <v>8</v>
      </c>
      <c r="W465" s="60">
        <v>2</v>
      </c>
      <c r="X465" s="60">
        <v>6</v>
      </c>
      <c r="Y465" s="60">
        <v>10</v>
      </c>
      <c r="Z465" s="60">
        <v>6</v>
      </c>
      <c r="AA465" s="31">
        <v>0.625</v>
      </c>
      <c r="AB465" s="31">
        <v>0.625</v>
      </c>
      <c r="AC465" s="60">
        <v>19</v>
      </c>
      <c r="AD465" s="60">
        <v>8</v>
      </c>
      <c r="AE465" s="60">
        <v>11</v>
      </c>
      <c r="AF465" s="31">
        <v>0.42105263157894735</v>
      </c>
      <c r="AG465" s="60">
        <v>42</v>
      </c>
      <c r="AH465" s="60">
        <v>5</v>
      </c>
      <c r="AI465" s="60">
        <v>37</v>
      </c>
      <c r="AJ465" s="31">
        <v>0.11904761904761904</v>
      </c>
      <c r="AK465" s="60">
        <v>100</v>
      </c>
      <c r="AL465" s="60">
        <v>23</v>
      </c>
      <c r="AM465" s="60">
        <v>77</v>
      </c>
      <c r="AN465" s="62">
        <v>1</v>
      </c>
      <c r="AO465" s="9" t="s">
        <v>412</v>
      </c>
      <c r="AP465" s="9" t="s">
        <v>407</v>
      </c>
      <c r="AQ465" s="9" t="s">
        <v>407</v>
      </c>
      <c r="AR465" s="48" t="s">
        <v>411</v>
      </c>
      <c r="AS465" s="9" t="s">
        <v>407</v>
      </c>
      <c r="AT465" s="9" t="s">
        <v>407</v>
      </c>
    </row>
    <row r="466" spans="1:46" ht="12.75" customHeight="1" x14ac:dyDescent="0.15">
      <c r="A466" s="9" t="s">
        <v>352</v>
      </c>
      <c r="B466" s="9" t="s">
        <v>1217</v>
      </c>
      <c r="C466" s="31">
        <v>0.625</v>
      </c>
      <c r="D466" s="45">
        <v>8</v>
      </c>
      <c r="E466" s="46">
        <v>2018</v>
      </c>
      <c r="F466" s="46">
        <v>2014</v>
      </c>
      <c r="G466" s="46" t="s">
        <v>403</v>
      </c>
      <c r="H466" s="9" t="s">
        <v>404</v>
      </c>
      <c r="I466" s="9" t="s">
        <v>405</v>
      </c>
      <c r="J466" s="9" t="s">
        <v>144</v>
      </c>
      <c r="K466" s="49" t="s">
        <v>1217</v>
      </c>
      <c r="L466" s="60">
        <v>164</v>
      </c>
      <c r="M466" s="60">
        <v>0</v>
      </c>
      <c r="N466" s="60">
        <v>0</v>
      </c>
      <c r="O466" s="60">
        <v>0</v>
      </c>
      <c r="P466" s="60">
        <v>164</v>
      </c>
      <c r="Q466" s="31">
        <v>0</v>
      </c>
      <c r="R466" s="61">
        <v>82</v>
      </c>
      <c r="S466" s="61">
        <v>0</v>
      </c>
      <c r="T466" s="60">
        <v>114</v>
      </c>
      <c r="U466" s="60">
        <v>0</v>
      </c>
      <c r="V466" s="60">
        <v>0</v>
      </c>
      <c r="W466" s="60">
        <v>0</v>
      </c>
      <c r="X466" s="60">
        <v>114</v>
      </c>
      <c r="Y466" s="60">
        <v>0</v>
      </c>
      <c r="Z466" s="60">
        <v>114</v>
      </c>
      <c r="AA466" s="31">
        <v>0</v>
      </c>
      <c r="AB466" s="31">
        <v>0</v>
      </c>
      <c r="AC466" s="60">
        <v>125</v>
      </c>
      <c r="AD466" s="60">
        <v>0</v>
      </c>
      <c r="AE466" s="60">
        <v>125</v>
      </c>
      <c r="AF466" s="31">
        <v>0</v>
      </c>
      <c r="AG466" s="60">
        <v>294</v>
      </c>
      <c r="AH466" s="60">
        <v>135</v>
      </c>
      <c r="AI466" s="60">
        <v>159</v>
      </c>
      <c r="AJ466" s="31">
        <v>0.45918367346938777</v>
      </c>
      <c r="AK466" s="60">
        <v>697</v>
      </c>
      <c r="AL466" s="60">
        <v>135</v>
      </c>
      <c r="AM466" s="60">
        <v>562</v>
      </c>
      <c r="AN466" s="62">
        <v>0.5</v>
      </c>
      <c r="AO466" s="9" t="s">
        <v>412</v>
      </c>
      <c r="AP466" s="9" t="s">
        <v>407</v>
      </c>
      <c r="AQ466" s="9" t="s">
        <v>407</v>
      </c>
      <c r="AR466" s="48" t="s">
        <v>411</v>
      </c>
      <c r="AS466" s="9" t="s">
        <v>407</v>
      </c>
      <c r="AT466" s="9" t="s">
        <v>407</v>
      </c>
    </row>
    <row r="467" spans="1:46" ht="12.75" customHeight="1" x14ac:dyDescent="0.15">
      <c r="A467" s="9" t="s">
        <v>352</v>
      </c>
      <c r="B467" s="9" t="s">
        <v>1245</v>
      </c>
      <c r="C467" s="31">
        <v>0.625</v>
      </c>
      <c r="D467" s="45">
        <v>8</v>
      </c>
      <c r="E467" s="46">
        <v>2018</v>
      </c>
      <c r="F467" s="46">
        <v>2014</v>
      </c>
      <c r="G467" s="46" t="s">
        <v>403</v>
      </c>
      <c r="H467" s="9" t="s">
        <v>404</v>
      </c>
      <c r="I467" s="9" t="s">
        <v>405</v>
      </c>
      <c r="J467" s="9" t="s">
        <v>144</v>
      </c>
      <c r="K467" s="49" t="s">
        <v>1245</v>
      </c>
      <c r="L467" s="60">
        <v>38</v>
      </c>
      <c r="M467" s="60">
        <v>0</v>
      </c>
      <c r="N467" s="60">
        <v>0</v>
      </c>
      <c r="O467" s="60">
        <v>0</v>
      </c>
      <c r="P467" s="60">
        <v>38</v>
      </c>
      <c r="Q467" s="31">
        <v>0</v>
      </c>
      <c r="R467" s="61">
        <v>19</v>
      </c>
      <c r="S467" s="61">
        <v>0</v>
      </c>
      <c r="T467" s="60">
        <v>29</v>
      </c>
      <c r="U467" s="60">
        <v>0</v>
      </c>
      <c r="V467" s="60">
        <v>0</v>
      </c>
      <c r="W467" s="60">
        <v>0</v>
      </c>
      <c r="X467" s="60">
        <v>29</v>
      </c>
      <c r="Y467" s="60">
        <v>0</v>
      </c>
      <c r="Z467" s="60">
        <v>29</v>
      </c>
      <c r="AA467" s="31">
        <v>0</v>
      </c>
      <c r="AB467" s="31">
        <v>0</v>
      </c>
      <c r="AC467" s="60">
        <v>34</v>
      </c>
      <c r="AD467" s="60">
        <v>10</v>
      </c>
      <c r="AE467" s="60">
        <v>24</v>
      </c>
      <c r="AF467" s="31">
        <v>0.29411764705882354</v>
      </c>
      <c r="AG467" s="60">
        <v>80</v>
      </c>
      <c r="AH467" s="60">
        <v>13</v>
      </c>
      <c r="AI467" s="60">
        <v>67</v>
      </c>
      <c r="AJ467" s="31">
        <v>0.16250000000000001</v>
      </c>
      <c r="AK467" s="60">
        <v>181</v>
      </c>
      <c r="AL467" s="60">
        <v>23</v>
      </c>
      <c r="AM467" s="60">
        <v>158</v>
      </c>
      <c r="AN467" s="62">
        <v>0.5</v>
      </c>
      <c r="AO467" s="9" t="s">
        <v>412</v>
      </c>
      <c r="AP467" s="9" t="s">
        <v>407</v>
      </c>
      <c r="AQ467" s="9" t="s">
        <v>407</v>
      </c>
      <c r="AR467" s="48" t="s">
        <v>438</v>
      </c>
      <c r="AS467" s="9" t="s">
        <v>407</v>
      </c>
      <c r="AT467" s="9" t="s">
        <v>407</v>
      </c>
    </row>
    <row r="468" spans="1:46" ht="12.75" customHeight="1" x14ac:dyDescent="0.15">
      <c r="A468" s="9" t="s">
        <v>352</v>
      </c>
      <c r="B468" s="9" t="s">
        <v>383</v>
      </c>
      <c r="C468" s="31">
        <v>0.625</v>
      </c>
      <c r="D468" s="45">
        <v>8</v>
      </c>
      <c r="E468" s="46">
        <v>2018</v>
      </c>
      <c r="F468" s="46">
        <v>2014</v>
      </c>
      <c r="G468" s="46" t="s">
        <v>403</v>
      </c>
      <c r="H468" s="9" t="s">
        <v>404</v>
      </c>
      <c r="I468" s="9" t="s">
        <v>405</v>
      </c>
      <c r="J468" s="9" t="s">
        <v>144</v>
      </c>
      <c r="K468" s="49" t="s">
        <v>383</v>
      </c>
      <c r="L468" s="60">
        <v>2592</v>
      </c>
      <c r="M468" s="60">
        <v>0</v>
      </c>
      <c r="N468" s="60">
        <v>0</v>
      </c>
      <c r="O468" s="60">
        <v>0</v>
      </c>
      <c r="P468" s="60">
        <v>2592</v>
      </c>
      <c r="Q468" s="31">
        <v>0</v>
      </c>
      <c r="R468" s="61">
        <v>1296</v>
      </c>
      <c r="S468" s="61">
        <v>0</v>
      </c>
      <c r="T468" s="60">
        <v>1745</v>
      </c>
      <c r="U468" s="60">
        <v>0</v>
      </c>
      <c r="V468" s="60">
        <v>0</v>
      </c>
      <c r="W468" s="60">
        <v>0</v>
      </c>
      <c r="X468" s="60">
        <v>1745</v>
      </c>
      <c r="Y468" s="60">
        <v>0</v>
      </c>
      <c r="Z468" s="60">
        <v>1745</v>
      </c>
      <c r="AA468" s="31">
        <v>0</v>
      </c>
      <c r="AB468" s="31">
        <v>0</v>
      </c>
      <c r="AC468" s="60">
        <v>1977</v>
      </c>
      <c r="AD468" s="60">
        <v>1362</v>
      </c>
      <c r="AE468" s="60">
        <v>615</v>
      </c>
      <c r="AF468" s="31">
        <v>0.68892261001517452</v>
      </c>
      <c r="AG468" s="60">
        <v>4547</v>
      </c>
      <c r="AH468" s="60">
        <v>2006</v>
      </c>
      <c r="AI468" s="60">
        <v>2541</v>
      </c>
      <c r="AJ468" s="31">
        <v>0.44117000219925223</v>
      </c>
      <c r="AK468" s="60">
        <v>10861</v>
      </c>
      <c r="AL468" s="60">
        <v>3368</v>
      </c>
      <c r="AM468" s="60">
        <v>7493</v>
      </c>
      <c r="AN468" s="62">
        <v>0.5</v>
      </c>
      <c r="AO468" s="9" t="s">
        <v>412</v>
      </c>
      <c r="AP468" s="9" t="s">
        <v>407</v>
      </c>
      <c r="AQ468" s="9" t="s">
        <v>407</v>
      </c>
      <c r="AR468" s="48" t="s">
        <v>411</v>
      </c>
      <c r="AS468" s="9" t="s">
        <v>407</v>
      </c>
      <c r="AT468" s="9" t="s">
        <v>407</v>
      </c>
    </row>
    <row r="469" spans="1:46" ht="12.75" customHeight="1" x14ac:dyDescent="0.15">
      <c r="A469" s="9" t="s">
        <v>352</v>
      </c>
      <c r="B469" s="9" t="s">
        <v>385</v>
      </c>
      <c r="C469" s="31">
        <v>0.625</v>
      </c>
      <c r="D469" s="45">
        <v>8</v>
      </c>
      <c r="E469" s="46">
        <v>2018</v>
      </c>
      <c r="F469" s="46">
        <v>2014</v>
      </c>
      <c r="G469" s="46" t="s">
        <v>403</v>
      </c>
      <c r="H469" s="9" t="s">
        <v>404</v>
      </c>
      <c r="I469" s="9" t="s">
        <v>405</v>
      </c>
      <c r="J469" s="9" t="s">
        <v>144</v>
      </c>
      <c r="K469" s="49" t="s">
        <v>385</v>
      </c>
      <c r="L469" s="60">
        <v>209</v>
      </c>
      <c r="M469" s="60">
        <v>18</v>
      </c>
      <c r="N469" s="60">
        <v>18</v>
      </c>
      <c r="O469" s="60">
        <v>0</v>
      </c>
      <c r="P469" s="60">
        <v>191</v>
      </c>
      <c r="Q469" s="31">
        <v>8.6124401913875603E-2</v>
      </c>
      <c r="R469" s="61">
        <v>105</v>
      </c>
      <c r="S469" s="61">
        <v>0</v>
      </c>
      <c r="T469" s="60">
        <v>141</v>
      </c>
      <c r="U469" s="60">
        <v>11</v>
      </c>
      <c r="V469" s="60">
        <v>11</v>
      </c>
      <c r="W469" s="60">
        <v>0</v>
      </c>
      <c r="X469" s="60">
        <v>130</v>
      </c>
      <c r="Y469" s="60">
        <v>11</v>
      </c>
      <c r="Z469" s="60">
        <v>130</v>
      </c>
      <c r="AA469" s="31">
        <v>7.8014184397163122E-2</v>
      </c>
      <c r="AB469" s="31">
        <v>7.8014184397163122E-2</v>
      </c>
      <c r="AC469" s="60">
        <v>158</v>
      </c>
      <c r="AD469" s="60">
        <v>31</v>
      </c>
      <c r="AE469" s="60">
        <v>127</v>
      </c>
      <c r="AF469" s="31">
        <v>0.19620253164556961</v>
      </c>
      <c r="AG469" s="60">
        <v>340</v>
      </c>
      <c r="AH469" s="60">
        <v>1280</v>
      </c>
      <c r="AI469" s="60">
        <v>0</v>
      </c>
      <c r="AJ469" s="31">
        <v>3.7647058823529411</v>
      </c>
      <c r="AK469" s="60">
        <v>848</v>
      </c>
      <c r="AL469" s="60">
        <v>1340</v>
      </c>
      <c r="AM469" s="60">
        <v>448</v>
      </c>
      <c r="AN469" s="62">
        <v>0.5</v>
      </c>
      <c r="AO469" s="9" t="s">
        <v>407</v>
      </c>
      <c r="AP469" s="9" t="s">
        <v>412</v>
      </c>
      <c r="AQ469" s="9" t="s">
        <v>407</v>
      </c>
      <c r="AR469" s="48" t="s">
        <v>411</v>
      </c>
      <c r="AS469" s="9" t="s">
        <v>407</v>
      </c>
      <c r="AT469" s="9" t="s">
        <v>412</v>
      </c>
    </row>
    <row r="470" spans="1:46" ht="12.75" customHeight="1" x14ac:dyDescent="0.15">
      <c r="A470" s="9" t="s">
        <v>472</v>
      </c>
      <c r="B470" s="9" t="s">
        <v>570</v>
      </c>
      <c r="C470" s="31">
        <v>0.5</v>
      </c>
      <c r="D470" s="45">
        <v>8</v>
      </c>
      <c r="E470" s="46">
        <v>2019</v>
      </c>
      <c r="F470" s="46">
        <v>2015</v>
      </c>
      <c r="G470" s="46">
        <v>2022</v>
      </c>
      <c r="H470" s="9" t="s">
        <v>413</v>
      </c>
      <c r="I470" s="9" t="s">
        <v>414</v>
      </c>
      <c r="J470" s="9" t="s">
        <v>67</v>
      </c>
      <c r="K470" s="49" t="s">
        <v>570</v>
      </c>
      <c r="L470" s="60">
        <v>287</v>
      </c>
      <c r="M470" s="60">
        <v>48</v>
      </c>
      <c r="N470" s="60">
        <v>48</v>
      </c>
      <c r="O470" s="60">
        <v>0</v>
      </c>
      <c r="P470" s="60">
        <v>239</v>
      </c>
      <c r="Q470" s="31">
        <v>0.1672473867595819</v>
      </c>
      <c r="R470" s="61">
        <v>144</v>
      </c>
      <c r="S470" s="61">
        <v>0</v>
      </c>
      <c r="T470" s="60">
        <v>134</v>
      </c>
      <c r="U470" s="60">
        <v>96</v>
      </c>
      <c r="V470" s="60">
        <v>94</v>
      </c>
      <c r="W470" s="60">
        <v>2</v>
      </c>
      <c r="X470" s="60">
        <v>38</v>
      </c>
      <c r="Y470" s="60">
        <v>96</v>
      </c>
      <c r="Z470" s="60">
        <v>38</v>
      </c>
      <c r="AA470" s="31">
        <v>0.71641791044776115</v>
      </c>
      <c r="AB470" s="31">
        <v>0.71641791044776115</v>
      </c>
      <c r="AC470" s="60">
        <v>173</v>
      </c>
      <c r="AD470" s="60">
        <v>533</v>
      </c>
      <c r="AE470" s="60">
        <v>0</v>
      </c>
      <c r="AF470" s="31">
        <v>3.0809248554913293</v>
      </c>
      <c r="AG470" s="60">
        <v>490</v>
      </c>
      <c r="AH470" s="60">
        <v>657</v>
      </c>
      <c r="AI470" s="60">
        <v>0</v>
      </c>
      <c r="AJ470" s="31">
        <v>1.3408163265306123</v>
      </c>
      <c r="AK470" s="60">
        <v>1084</v>
      </c>
      <c r="AL470" s="60">
        <v>1334</v>
      </c>
      <c r="AM470" s="60">
        <v>277</v>
      </c>
      <c r="AN470" s="62">
        <v>0.5</v>
      </c>
      <c r="AO470" s="9" t="s">
        <v>407</v>
      </c>
      <c r="AP470" s="9" t="s">
        <v>412</v>
      </c>
      <c r="AQ470" s="9" t="s">
        <v>407</v>
      </c>
      <c r="AR470" s="48" t="s">
        <v>411</v>
      </c>
      <c r="AS470" s="9" t="s">
        <v>407</v>
      </c>
      <c r="AT470" s="9" t="s">
        <v>412</v>
      </c>
    </row>
    <row r="471" spans="1:46" ht="12.75" customHeight="1" x14ac:dyDescent="0.15">
      <c r="A471" s="9" t="s">
        <v>517</v>
      </c>
      <c r="B471" s="9" t="s">
        <v>587</v>
      </c>
      <c r="C471" s="31">
        <v>0.375</v>
      </c>
      <c r="D471" s="45">
        <v>8</v>
      </c>
      <c r="E471" s="46">
        <v>2020</v>
      </c>
      <c r="F471" s="46">
        <v>2016</v>
      </c>
      <c r="G471" s="46" t="s">
        <v>444</v>
      </c>
      <c r="H471" s="9" t="s">
        <v>445</v>
      </c>
      <c r="I471" s="9" t="s">
        <v>446</v>
      </c>
      <c r="J471" s="9" t="s">
        <v>128</v>
      </c>
      <c r="K471" s="49" t="s">
        <v>587</v>
      </c>
      <c r="L471" s="60">
        <v>321</v>
      </c>
      <c r="M471" s="60">
        <v>33</v>
      </c>
      <c r="N471" s="60">
        <v>33</v>
      </c>
      <c r="O471" s="60">
        <v>0</v>
      </c>
      <c r="P471" s="60">
        <v>288</v>
      </c>
      <c r="Q471" s="31">
        <v>0.10280373831775701</v>
      </c>
      <c r="R471" s="61">
        <v>120</v>
      </c>
      <c r="S471" s="61">
        <v>0</v>
      </c>
      <c r="T471" s="60">
        <v>206</v>
      </c>
      <c r="U471" s="60">
        <v>38</v>
      </c>
      <c r="V471" s="60">
        <v>38</v>
      </c>
      <c r="W471" s="60">
        <v>0</v>
      </c>
      <c r="X471" s="60">
        <v>168</v>
      </c>
      <c r="Y471" s="60">
        <v>38</v>
      </c>
      <c r="Z471" s="60">
        <v>168</v>
      </c>
      <c r="AA471" s="31">
        <v>0.18446601941747573</v>
      </c>
      <c r="AB471" s="31">
        <v>0.18446601941747573</v>
      </c>
      <c r="AC471" s="60">
        <v>217</v>
      </c>
      <c r="AD471" s="60">
        <v>0</v>
      </c>
      <c r="AE471" s="60">
        <v>217</v>
      </c>
      <c r="AF471" s="31">
        <v>0</v>
      </c>
      <c r="AG471" s="60">
        <v>536</v>
      </c>
      <c r="AH471" s="60">
        <v>103</v>
      </c>
      <c r="AI471" s="60">
        <v>433</v>
      </c>
      <c r="AJ471" s="31">
        <v>0.19216417910447761</v>
      </c>
      <c r="AK471" s="60">
        <v>1280</v>
      </c>
      <c r="AL471" s="60">
        <v>174</v>
      </c>
      <c r="AM471" s="60">
        <v>1106</v>
      </c>
      <c r="AN471" s="62">
        <v>0.375</v>
      </c>
      <c r="AO471" s="9" t="s">
        <v>412</v>
      </c>
      <c r="AP471" s="9" t="s">
        <v>407</v>
      </c>
      <c r="AQ471" s="9" t="s">
        <v>407</v>
      </c>
      <c r="AR471" s="48" t="s">
        <v>411</v>
      </c>
      <c r="AS471" s="9" t="s">
        <v>407</v>
      </c>
      <c r="AT471" s="9" t="s">
        <v>407</v>
      </c>
    </row>
    <row r="472" spans="1:46" ht="12.75" customHeight="1" x14ac:dyDescent="0.15">
      <c r="A472" s="9" t="s">
        <v>352</v>
      </c>
      <c r="B472" s="9" t="s">
        <v>392</v>
      </c>
      <c r="C472" s="31">
        <v>0.625</v>
      </c>
      <c r="D472" s="45">
        <v>8</v>
      </c>
      <c r="E472" s="46">
        <v>2018</v>
      </c>
      <c r="F472" s="46">
        <v>2014</v>
      </c>
      <c r="G472" s="46" t="s">
        <v>403</v>
      </c>
      <c r="H472" s="9" t="s">
        <v>404</v>
      </c>
      <c r="I472" s="9" t="s">
        <v>405</v>
      </c>
      <c r="J472" s="9" t="s">
        <v>144</v>
      </c>
      <c r="K472" s="49" t="s">
        <v>392</v>
      </c>
      <c r="L472" s="60">
        <v>579</v>
      </c>
      <c r="M472" s="60">
        <v>0</v>
      </c>
      <c r="N472" s="60">
        <v>0</v>
      </c>
      <c r="O472" s="60">
        <v>0</v>
      </c>
      <c r="P472" s="60">
        <v>579</v>
      </c>
      <c r="Q472" s="31">
        <v>0</v>
      </c>
      <c r="R472" s="61">
        <v>290</v>
      </c>
      <c r="S472" s="61">
        <v>0</v>
      </c>
      <c r="T472" s="60">
        <v>396</v>
      </c>
      <c r="U472" s="60">
        <v>0</v>
      </c>
      <c r="V472" s="60">
        <v>0</v>
      </c>
      <c r="W472" s="60">
        <v>0</v>
      </c>
      <c r="X472" s="60">
        <v>396</v>
      </c>
      <c r="Y472" s="60">
        <v>0</v>
      </c>
      <c r="Z472" s="60">
        <v>396</v>
      </c>
      <c r="AA472" s="31">
        <v>0</v>
      </c>
      <c r="AB472" s="31">
        <v>0</v>
      </c>
      <c r="AC472" s="60">
        <v>453</v>
      </c>
      <c r="AD472" s="60">
        <v>4</v>
      </c>
      <c r="AE472" s="60">
        <v>449</v>
      </c>
      <c r="AF472" s="31">
        <v>8.8300220750551876E-3</v>
      </c>
      <c r="AG472" s="60">
        <v>1001</v>
      </c>
      <c r="AH472" s="60">
        <v>263</v>
      </c>
      <c r="AI472" s="60">
        <v>738</v>
      </c>
      <c r="AJ472" s="31">
        <v>0.26273726273726272</v>
      </c>
      <c r="AK472" s="60">
        <v>2429</v>
      </c>
      <c r="AL472" s="60">
        <v>267</v>
      </c>
      <c r="AM472" s="60">
        <v>2162</v>
      </c>
      <c r="AN472" s="62">
        <v>0.5</v>
      </c>
      <c r="AO472" s="9" t="s">
        <v>412</v>
      </c>
      <c r="AP472" s="9" t="s">
        <v>407</v>
      </c>
      <c r="AQ472" s="9" t="s">
        <v>407</v>
      </c>
      <c r="AR472" s="48" t="s">
        <v>438</v>
      </c>
      <c r="AS472" s="9" t="s">
        <v>407</v>
      </c>
      <c r="AT472" s="9" t="s">
        <v>407</v>
      </c>
    </row>
    <row r="473" spans="1:46" ht="12.75" customHeight="1" x14ac:dyDescent="0.15">
      <c r="A473" s="9" t="s">
        <v>517</v>
      </c>
      <c r="B473" s="9" t="s">
        <v>591</v>
      </c>
      <c r="C473" s="31">
        <v>0.375</v>
      </c>
      <c r="D473" s="45">
        <v>8</v>
      </c>
      <c r="E473" s="46">
        <v>2020</v>
      </c>
      <c r="F473" s="46">
        <v>2016</v>
      </c>
      <c r="G473" s="46" t="s">
        <v>444</v>
      </c>
      <c r="H473" s="9" t="s">
        <v>445</v>
      </c>
      <c r="I473" s="9" t="s">
        <v>446</v>
      </c>
      <c r="J473" s="9" t="s">
        <v>128</v>
      </c>
      <c r="K473" s="49" t="s">
        <v>591</v>
      </c>
      <c r="L473" s="60">
        <v>538</v>
      </c>
      <c r="M473" s="60">
        <v>0</v>
      </c>
      <c r="N473" s="60">
        <v>0</v>
      </c>
      <c r="O473" s="60">
        <v>0</v>
      </c>
      <c r="P473" s="60">
        <v>538</v>
      </c>
      <c r="Q473" s="31">
        <v>0</v>
      </c>
      <c r="R473" s="61">
        <v>202</v>
      </c>
      <c r="S473" s="61">
        <v>0</v>
      </c>
      <c r="T473" s="60">
        <v>345</v>
      </c>
      <c r="U473" s="60">
        <v>16</v>
      </c>
      <c r="V473" s="60">
        <v>0</v>
      </c>
      <c r="W473" s="60">
        <v>16</v>
      </c>
      <c r="X473" s="60">
        <v>329</v>
      </c>
      <c r="Y473" s="60">
        <v>16</v>
      </c>
      <c r="Z473" s="60">
        <v>329</v>
      </c>
      <c r="AA473" s="31">
        <v>4.6376811594202899E-2</v>
      </c>
      <c r="AB473" s="31">
        <v>4.6376811594202899E-2</v>
      </c>
      <c r="AC473" s="60">
        <v>391</v>
      </c>
      <c r="AD473" s="60">
        <v>44</v>
      </c>
      <c r="AE473" s="60">
        <v>347</v>
      </c>
      <c r="AF473" s="31">
        <v>0.11253196930946291</v>
      </c>
      <c r="AG473" s="60">
        <v>967</v>
      </c>
      <c r="AH473" s="60">
        <v>425</v>
      </c>
      <c r="AI473" s="60">
        <v>542</v>
      </c>
      <c r="AJ473" s="31">
        <v>0.43950361944157185</v>
      </c>
      <c r="AK473" s="60">
        <v>2241</v>
      </c>
      <c r="AL473" s="60">
        <v>485</v>
      </c>
      <c r="AM473" s="60">
        <v>1756</v>
      </c>
      <c r="AN473" s="62">
        <v>0.375</v>
      </c>
      <c r="AO473" s="9" t="s">
        <v>407</v>
      </c>
      <c r="AP473" s="9" t="s">
        <v>412</v>
      </c>
      <c r="AQ473" s="9" t="s">
        <v>407</v>
      </c>
      <c r="AR473" s="48" t="s">
        <v>411</v>
      </c>
      <c r="AS473" s="9" t="s">
        <v>407</v>
      </c>
      <c r="AT473" s="9" t="s">
        <v>412</v>
      </c>
    </row>
    <row r="474" spans="1:46" ht="12.75" customHeight="1" x14ac:dyDescent="0.15">
      <c r="A474" s="9" t="s">
        <v>472</v>
      </c>
      <c r="B474" s="9" t="s">
        <v>571</v>
      </c>
      <c r="C474" s="31">
        <v>0.5</v>
      </c>
      <c r="D474" s="45">
        <v>8</v>
      </c>
      <c r="E474" s="46">
        <v>2019</v>
      </c>
      <c r="F474" s="46">
        <v>2015</v>
      </c>
      <c r="G474" s="46">
        <v>2022</v>
      </c>
      <c r="H474" s="9" t="s">
        <v>413</v>
      </c>
      <c r="I474" s="9" t="s">
        <v>414</v>
      </c>
      <c r="J474" s="9" t="s">
        <v>67</v>
      </c>
      <c r="K474" s="49" t="s">
        <v>571</v>
      </c>
      <c r="L474" s="60">
        <v>283</v>
      </c>
      <c r="M474" s="60">
        <v>0</v>
      </c>
      <c r="N474" s="60">
        <v>0</v>
      </c>
      <c r="O474" s="60">
        <v>0</v>
      </c>
      <c r="P474" s="60">
        <v>283</v>
      </c>
      <c r="Q474" s="31">
        <v>0</v>
      </c>
      <c r="R474" s="61">
        <v>142</v>
      </c>
      <c r="S474" s="61">
        <v>0</v>
      </c>
      <c r="T474" s="60">
        <v>178</v>
      </c>
      <c r="U474" s="60">
        <v>0</v>
      </c>
      <c r="V474" s="60">
        <v>0</v>
      </c>
      <c r="W474" s="60">
        <v>0</v>
      </c>
      <c r="X474" s="60">
        <v>178</v>
      </c>
      <c r="Y474" s="60">
        <v>0</v>
      </c>
      <c r="Z474" s="60">
        <v>178</v>
      </c>
      <c r="AA474" s="31">
        <v>0</v>
      </c>
      <c r="AB474" s="31">
        <v>0</v>
      </c>
      <c r="AC474" s="60">
        <v>211</v>
      </c>
      <c r="AD474" s="60">
        <v>0</v>
      </c>
      <c r="AE474" s="60">
        <v>211</v>
      </c>
      <c r="AF474" s="31">
        <v>0</v>
      </c>
      <c r="AG474" s="60">
        <v>690</v>
      </c>
      <c r="AH474" s="60">
        <v>146</v>
      </c>
      <c r="AI474" s="60">
        <v>544</v>
      </c>
      <c r="AJ474" s="31">
        <v>0.21159420289855072</v>
      </c>
      <c r="AK474" s="60">
        <v>1362</v>
      </c>
      <c r="AL474" s="60">
        <v>146</v>
      </c>
      <c r="AM474" s="60">
        <v>1216</v>
      </c>
      <c r="AN474" s="62">
        <v>0.5</v>
      </c>
      <c r="AO474" s="9" t="s">
        <v>412</v>
      </c>
      <c r="AP474" s="9" t="s">
        <v>407</v>
      </c>
      <c r="AQ474" s="9" t="s">
        <v>407</v>
      </c>
      <c r="AR474" s="48" t="s">
        <v>411</v>
      </c>
      <c r="AS474" s="9" t="s">
        <v>407</v>
      </c>
      <c r="AT474" s="9" t="s">
        <v>407</v>
      </c>
    </row>
    <row r="475" spans="1:46" ht="12.75" customHeight="1" x14ac:dyDescent="0.15">
      <c r="A475" s="9" t="s">
        <v>528</v>
      </c>
      <c r="B475" s="9" t="s">
        <v>529</v>
      </c>
      <c r="C475" s="31">
        <v>0.5</v>
      </c>
      <c r="D475" s="45">
        <v>8</v>
      </c>
      <c r="E475" s="46">
        <v>2019</v>
      </c>
      <c r="F475" s="46">
        <v>2015</v>
      </c>
      <c r="G475" s="46">
        <v>2022</v>
      </c>
      <c r="H475" s="9" t="s">
        <v>413</v>
      </c>
      <c r="I475" s="9" t="s">
        <v>414</v>
      </c>
      <c r="J475" s="9" t="s">
        <v>67</v>
      </c>
      <c r="K475" s="29" t="s">
        <v>529</v>
      </c>
      <c r="L475" s="60">
        <v>39</v>
      </c>
      <c r="M475" s="60">
        <v>25</v>
      </c>
      <c r="N475" s="60">
        <v>25</v>
      </c>
      <c r="O475" s="60">
        <v>0</v>
      </c>
      <c r="P475" s="60">
        <v>14</v>
      </c>
      <c r="Q475" s="31">
        <v>0.64102564102564108</v>
      </c>
      <c r="R475" s="61">
        <v>20</v>
      </c>
      <c r="S475" s="61">
        <v>5</v>
      </c>
      <c r="T475" s="60">
        <v>29</v>
      </c>
      <c r="U475" s="60">
        <v>7</v>
      </c>
      <c r="V475" s="60">
        <v>7</v>
      </c>
      <c r="W475" s="60">
        <v>0</v>
      </c>
      <c r="X475" s="60">
        <v>22</v>
      </c>
      <c r="Y475" s="60">
        <v>12</v>
      </c>
      <c r="Z475" s="60">
        <v>17</v>
      </c>
      <c r="AA475" s="31">
        <v>0.2413793103448276</v>
      </c>
      <c r="AB475" s="31">
        <v>0.41379310344827586</v>
      </c>
      <c r="AC475" s="60">
        <v>31</v>
      </c>
      <c r="AD475" s="60">
        <v>5</v>
      </c>
      <c r="AE475" s="60">
        <v>26</v>
      </c>
      <c r="AF475" s="31">
        <v>0.16129032258064516</v>
      </c>
      <c r="AG475" s="60">
        <v>112</v>
      </c>
      <c r="AH475" s="60">
        <v>49</v>
      </c>
      <c r="AI475" s="60">
        <v>63</v>
      </c>
      <c r="AJ475" s="31">
        <v>0.4375</v>
      </c>
      <c r="AK475" s="60">
        <v>211</v>
      </c>
      <c r="AL475" s="60">
        <v>86</v>
      </c>
      <c r="AM475" s="60">
        <v>125</v>
      </c>
      <c r="AN475" s="62">
        <v>0.5</v>
      </c>
      <c r="AO475" s="9" t="s">
        <v>412</v>
      </c>
      <c r="AP475" s="9" t="s">
        <v>407</v>
      </c>
      <c r="AQ475" s="9" t="s">
        <v>407</v>
      </c>
      <c r="AR475" s="48" t="s">
        <v>411</v>
      </c>
      <c r="AS475" s="9" t="s">
        <v>407</v>
      </c>
      <c r="AT475" s="9" t="s">
        <v>407</v>
      </c>
    </row>
    <row r="476" spans="1:46" ht="12.75" customHeight="1" x14ac:dyDescent="0.15">
      <c r="A476" s="9" t="s">
        <v>1131</v>
      </c>
      <c r="B476" s="9" t="s">
        <v>1316</v>
      </c>
      <c r="C476" s="31">
        <v>1</v>
      </c>
      <c r="D476" s="45">
        <v>5</v>
      </c>
      <c r="E476" s="46">
        <v>2017</v>
      </c>
      <c r="F476" s="46">
        <v>2014</v>
      </c>
      <c r="G476" s="46">
        <v>2018</v>
      </c>
      <c r="H476" s="9" t="s">
        <v>422</v>
      </c>
      <c r="I476" s="9" t="s">
        <v>423</v>
      </c>
      <c r="J476" s="9" t="s">
        <v>83</v>
      </c>
      <c r="K476" s="49" t="s">
        <v>1316</v>
      </c>
      <c r="L476" s="60" t="e">
        <v>#N/A</v>
      </c>
      <c r="M476" s="60">
        <v>0</v>
      </c>
      <c r="N476" s="60">
        <v>0</v>
      </c>
      <c r="O476" s="60">
        <v>0</v>
      </c>
      <c r="P476" s="60" t="e">
        <v>#N/A</v>
      </c>
      <c r="Q476" s="31" t="s">
        <v>408</v>
      </c>
      <c r="R476" s="61" t="e">
        <v>#N/A</v>
      </c>
      <c r="S476" s="61" t="e">
        <v>#N/A</v>
      </c>
      <c r="T476" s="60" t="e">
        <v>#N/A</v>
      </c>
      <c r="U476" s="60">
        <v>0</v>
      </c>
      <c r="V476" s="60">
        <v>0</v>
      </c>
      <c r="W476" s="60">
        <v>0</v>
      </c>
      <c r="X476" s="60" t="e">
        <v>#N/A</v>
      </c>
      <c r="Y476" s="60" t="e">
        <v>#N/A</v>
      </c>
      <c r="Z476" s="60" t="e">
        <v>#N/A</v>
      </c>
      <c r="AA476" s="31" t="s">
        <v>408</v>
      </c>
      <c r="AB476" s="31" t="s">
        <v>408</v>
      </c>
      <c r="AC476" s="60" t="e">
        <v>#N/A</v>
      </c>
      <c r="AD476" s="60">
        <v>0</v>
      </c>
      <c r="AE476" s="60" t="e">
        <v>#N/A</v>
      </c>
      <c r="AF476" s="31" t="s">
        <v>408</v>
      </c>
      <c r="AG476" s="60" t="e">
        <v>#N/A</v>
      </c>
      <c r="AH476" s="60">
        <v>0</v>
      </c>
      <c r="AI476" s="60" t="e">
        <v>#N/A</v>
      </c>
      <c r="AJ476" s="31" t="s">
        <v>408</v>
      </c>
      <c r="AK476" s="60" t="e">
        <v>#N/A</v>
      </c>
      <c r="AL476" s="60">
        <v>0</v>
      </c>
      <c r="AM476" s="60" t="e">
        <v>#N/A</v>
      </c>
      <c r="AN476" s="62">
        <v>1</v>
      </c>
      <c r="AO476" s="9" t="s">
        <v>412</v>
      </c>
      <c r="AP476" s="9" t="s">
        <v>407</v>
      </c>
      <c r="AQ476" s="9" t="s">
        <v>407</v>
      </c>
      <c r="AR476" s="48" t="s">
        <v>408</v>
      </c>
      <c r="AS476" s="9" t="s">
        <v>412</v>
      </c>
      <c r="AT476" s="9" t="s">
        <v>407</v>
      </c>
    </row>
    <row r="477" spans="1:46" ht="12.75" customHeight="1" x14ac:dyDescent="0.15">
      <c r="A477" s="9" t="s">
        <v>352</v>
      </c>
      <c r="B477" s="9" t="s">
        <v>397</v>
      </c>
      <c r="C477" s="31">
        <v>0.625</v>
      </c>
      <c r="D477" s="45">
        <v>8</v>
      </c>
      <c r="E477" s="46">
        <v>2018</v>
      </c>
      <c r="F477" s="46">
        <v>2014</v>
      </c>
      <c r="G477" s="46" t="s">
        <v>403</v>
      </c>
      <c r="H477" s="9" t="s">
        <v>404</v>
      </c>
      <c r="I477" s="9" t="s">
        <v>405</v>
      </c>
      <c r="J477" s="9" t="s">
        <v>144</v>
      </c>
      <c r="K477" s="49" t="s">
        <v>397</v>
      </c>
      <c r="L477" s="60">
        <v>636</v>
      </c>
      <c r="M477" s="60">
        <v>0</v>
      </c>
      <c r="N477" s="60">
        <v>0</v>
      </c>
      <c r="O477" s="60">
        <v>0</v>
      </c>
      <c r="P477" s="60">
        <v>636</v>
      </c>
      <c r="Q477" s="31">
        <v>0</v>
      </c>
      <c r="R477" s="61">
        <v>318</v>
      </c>
      <c r="S477" s="61">
        <v>0</v>
      </c>
      <c r="T477" s="60">
        <v>432</v>
      </c>
      <c r="U477" s="60">
        <v>0</v>
      </c>
      <c r="V477" s="60">
        <v>0</v>
      </c>
      <c r="W477" s="60">
        <v>0</v>
      </c>
      <c r="X477" s="60">
        <v>432</v>
      </c>
      <c r="Y477" s="60">
        <v>0</v>
      </c>
      <c r="Z477" s="60">
        <v>432</v>
      </c>
      <c r="AA477" s="31">
        <v>0</v>
      </c>
      <c r="AB477" s="31">
        <v>0</v>
      </c>
      <c r="AC477" s="60">
        <v>496</v>
      </c>
      <c r="AD477" s="60">
        <v>0</v>
      </c>
      <c r="AE477" s="60">
        <v>496</v>
      </c>
      <c r="AF477" s="31">
        <v>0</v>
      </c>
      <c r="AG477" s="60">
        <v>1151</v>
      </c>
      <c r="AH477" s="60">
        <v>96</v>
      </c>
      <c r="AI477" s="60">
        <v>1055</v>
      </c>
      <c r="AJ477" s="31">
        <v>8.3405734144222421E-2</v>
      </c>
      <c r="AK477" s="60">
        <v>2715</v>
      </c>
      <c r="AL477" s="60">
        <v>96</v>
      </c>
      <c r="AM477" s="60">
        <v>2619</v>
      </c>
      <c r="AN477" s="62">
        <v>0.5</v>
      </c>
      <c r="AO477" s="9" t="s">
        <v>412</v>
      </c>
      <c r="AP477" s="9" t="s">
        <v>407</v>
      </c>
      <c r="AQ477" s="9" t="s">
        <v>407</v>
      </c>
      <c r="AR477" s="48" t="s">
        <v>408</v>
      </c>
      <c r="AS477" s="9" t="s">
        <v>407</v>
      </c>
      <c r="AT477" s="9" t="s">
        <v>407</v>
      </c>
    </row>
    <row r="478" spans="1:46" ht="12.75" customHeight="1" x14ac:dyDescent="0.15">
      <c r="A478" s="9" t="s">
        <v>85</v>
      </c>
      <c r="B478" s="9" t="s">
        <v>87</v>
      </c>
      <c r="C478" s="31">
        <v>1</v>
      </c>
      <c r="D478" s="45">
        <v>5</v>
      </c>
      <c r="E478" s="46">
        <v>2017</v>
      </c>
      <c r="F478" s="46">
        <v>2014</v>
      </c>
      <c r="G478" s="46">
        <v>2018</v>
      </c>
      <c r="H478" s="9" t="s">
        <v>422</v>
      </c>
      <c r="I478" s="9" t="s">
        <v>423</v>
      </c>
      <c r="J478" s="9" t="s">
        <v>83</v>
      </c>
      <c r="K478" s="49" t="s">
        <v>87</v>
      </c>
      <c r="L478" s="60">
        <v>2</v>
      </c>
      <c r="M478" s="60">
        <v>0</v>
      </c>
      <c r="N478" s="60">
        <v>0</v>
      </c>
      <c r="O478" s="60">
        <v>0</v>
      </c>
      <c r="P478" s="60">
        <v>2</v>
      </c>
      <c r="Q478" s="31">
        <v>0</v>
      </c>
      <c r="R478" s="61">
        <v>2</v>
      </c>
      <c r="S478" s="61">
        <v>0</v>
      </c>
      <c r="T478" s="60">
        <v>2</v>
      </c>
      <c r="U478" s="60">
        <v>0</v>
      </c>
      <c r="V478" s="60">
        <v>0</v>
      </c>
      <c r="W478" s="60">
        <v>0</v>
      </c>
      <c r="X478" s="60">
        <v>2</v>
      </c>
      <c r="Y478" s="60">
        <v>0</v>
      </c>
      <c r="Z478" s="60">
        <v>2</v>
      </c>
      <c r="AA478" s="31">
        <v>0</v>
      </c>
      <c r="AB478" s="31">
        <v>0</v>
      </c>
      <c r="AC478" s="60">
        <v>2</v>
      </c>
      <c r="AD478" s="60">
        <v>20</v>
      </c>
      <c r="AE478" s="60">
        <v>0</v>
      </c>
      <c r="AF478" s="31">
        <v>10</v>
      </c>
      <c r="AG478" s="60">
        <v>4</v>
      </c>
      <c r="AH478" s="60">
        <v>12</v>
      </c>
      <c r="AI478" s="60">
        <v>0</v>
      </c>
      <c r="AJ478" s="31">
        <v>3</v>
      </c>
      <c r="AK478" s="60">
        <v>10</v>
      </c>
      <c r="AL478" s="60">
        <v>32</v>
      </c>
      <c r="AM478" s="60">
        <v>4</v>
      </c>
      <c r="AN478" s="62">
        <v>1</v>
      </c>
      <c r="AO478" s="9" t="s">
        <v>412</v>
      </c>
      <c r="AP478" s="9" t="s">
        <v>407</v>
      </c>
      <c r="AQ478" s="9" t="s">
        <v>407</v>
      </c>
      <c r="AR478" s="48" t="s">
        <v>408</v>
      </c>
      <c r="AS478" s="9" t="s">
        <v>407</v>
      </c>
      <c r="AT478" s="9" t="s">
        <v>412</v>
      </c>
    </row>
    <row r="479" spans="1:46" ht="12.75" customHeight="1" x14ac:dyDescent="0.15">
      <c r="A479" s="9" t="s">
        <v>517</v>
      </c>
      <c r="B479" s="9" t="s">
        <v>592</v>
      </c>
      <c r="C479" s="31">
        <v>0.375</v>
      </c>
      <c r="D479" s="45">
        <v>8</v>
      </c>
      <c r="E479" s="46">
        <v>2020</v>
      </c>
      <c r="F479" s="46">
        <v>2016</v>
      </c>
      <c r="G479" s="46" t="s">
        <v>444</v>
      </c>
      <c r="H479" s="9" t="s">
        <v>445</v>
      </c>
      <c r="I479" s="9" t="s">
        <v>446</v>
      </c>
      <c r="J479" s="9" t="s">
        <v>128</v>
      </c>
      <c r="K479" s="49" t="s">
        <v>592</v>
      </c>
      <c r="L479" s="60">
        <v>877</v>
      </c>
      <c r="M479" s="60">
        <v>2</v>
      </c>
      <c r="N479" s="60">
        <v>2</v>
      </c>
      <c r="O479" s="60">
        <v>0</v>
      </c>
      <c r="P479" s="60">
        <v>875</v>
      </c>
      <c r="Q479" s="31">
        <v>2.2805017103762829E-3</v>
      </c>
      <c r="R479" s="61">
        <v>329</v>
      </c>
      <c r="S479" s="61">
        <v>0</v>
      </c>
      <c r="T479" s="60">
        <v>562</v>
      </c>
      <c r="U479" s="60">
        <v>123</v>
      </c>
      <c r="V479" s="60">
        <v>123</v>
      </c>
      <c r="W479" s="60">
        <v>0</v>
      </c>
      <c r="X479" s="60">
        <v>439</v>
      </c>
      <c r="Y479" s="60">
        <v>123</v>
      </c>
      <c r="Z479" s="60">
        <v>439</v>
      </c>
      <c r="AA479" s="31">
        <v>0.2188612099644128</v>
      </c>
      <c r="AB479" s="31">
        <v>0.2188612099644128</v>
      </c>
      <c r="AC479" s="60">
        <v>627</v>
      </c>
      <c r="AD479" s="60">
        <v>591</v>
      </c>
      <c r="AE479" s="60">
        <v>36</v>
      </c>
      <c r="AF479" s="31">
        <v>0.9425837320574163</v>
      </c>
      <c r="AG479" s="60">
        <v>1552</v>
      </c>
      <c r="AH479" s="60">
        <v>46</v>
      </c>
      <c r="AI479" s="60">
        <v>1506</v>
      </c>
      <c r="AJ479" s="31">
        <v>2.9639175257731958E-2</v>
      </c>
      <c r="AK479" s="60">
        <v>3618</v>
      </c>
      <c r="AL479" s="60">
        <v>762</v>
      </c>
      <c r="AM479" s="60">
        <v>2856</v>
      </c>
      <c r="AN479" s="62">
        <v>0.375</v>
      </c>
      <c r="AO479" s="9" t="s">
        <v>412</v>
      </c>
      <c r="AP479" s="9" t="s">
        <v>407</v>
      </c>
      <c r="AQ479" s="9" t="s">
        <v>407</v>
      </c>
      <c r="AR479" s="48" t="s">
        <v>408</v>
      </c>
      <c r="AS479" s="9" t="s">
        <v>407</v>
      </c>
      <c r="AT479" s="9" t="s">
        <v>407</v>
      </c>
    </row>
    <row r="480" spans="1:46" ht="12.75" customHeight="1" x14ac:dyDescent="0.15">
      <c r="A480" s="9" t="s">
        <v>517</v>
      </c>
      <c r="B480" s="9" t="s">
        <v>1329</v>
      </c>
      <c r="C480" s="31">
        <v>0.375</v>
      </c>
      <c r="D480" s="45">
        <v>8</v>
      </c>
      <c r="E480" s="46">
        <v>2020</v>
      </c>
      <c r="F480" s="46">
        <v>2016</v>
      </c>
      <c r="G480" s="46" t="s">
        <v>444</v>
      </c>
      <c r="H480" s="9" t="s">
        <v>445</v>
      </c>
      <c r="I480" s="9" t="s">
        <v>446</v>
      </c>
      <c r="J480" s="9" t="s">
        <v>128</v>
      </c>
      <c r="K480" s="49" t="s">
        <v>1329</v>
      </c>
      <c r="L480" s="60">
        <v>131</v>
      </c>
      <c r="M480" s="60">
        <v>0</v>
      </c>
      <c r="N480" s="60">
        <v>0</v>
      </c>
      <c r="O480" s="60">
        <v>0</v>
      </c>
      <c r="P480" s="60">
        <v>131</v>
      </c>
      <c r="Q480" s="31">
        <v>0</v>
      </c>
      <c r="R480" s="61">
        <v>49</v>
      </c>
      <c r="S480" s="61">
        <v>0</v>
      </c>
      <c r="T480" s="60">
        <v>84</v>
      </c>
      <c r="U480" s="60">
        <v>0</v>
      </c>
      <c r="V480" s="60">
        <v>0</v>
      </c>
      <c r="W480" s="60">
        <v>0</v>
      </c>
      <c r="X480" s="60">
        <v>84</v>
      </c>
      <c r="Y480" s="60">
        <v>0</v>
      </c>
      <c r="Z480" s="60">
        <v>84</v>
      </c>
      <c r="AA480" s="31">
        <v>0</v>
      </c>
      <c r="AB480" s="31">
        <v>0</v>
      </c>
      <c r="AC480" s="60">
        <v>89</v>
      </c>
      <c r="AD480" s="60">
        <v>0</v>
      </c>
      <c r="AE480" s="60">
        <v>89</v>
      </c>
      <c r="AF480" s="31">
        <v>0</v>
      </c>
      <c r="AG480" s="60">
        <v>221</v>
      </c>
      <c r="AH480" s="60">
        <v>8</v>
      </c>
      <c r="AI480" s="60">
        <v>213</v>
      </c>
      <c r="AJ480" s="31">
        <v>3.6199095022624438E-2</v>
      </c>
      <c r="AK480" s="60">
        <v>525</v>
      </c>
      <c r="AL480" s="60">
        <v>8</v>
      </c>
      <c r="AM480" s="60">
        <v>517</v>
      </c>
      <c r="AN480" s="62">
        <v>0.375</v>
      </c>
      <c r="AO480" s="9" t="s">
        <v>412</v>
      </c>
      <c r="AP480" s="9" t="s">
        <v>407</v>
      </c>
      <c r="AQ480" s="9" t="s">
        <v>407</v>
      </c>
      <c r="AR480" s="48" t="s">
        <v>411</v>
      </c>
      <c r="AS480" s="9" t="s">
        <v>407</v>
      </c>
      <c r="AT480" s="9" t="s">
        <v>407</v>
      </c>
    </row>
    <row r="481" spans="1:46" ht="12.75" customHeight="1" x14ac:dyDescent="0.15">
      <c r="A481" s="9" t="s">
        <v>542</v>
      </c>
      <c r="B481" s="9" t="s">
        <v>542</v>
      </c>
      <c r="C481" s="31">
        <v>1</v>
      </c>
      <c r="D481" s="45">
        <v>5</v>
      </c>
      <c r="E481" s="46">
        <v>2017</v>
      </c>
      <c r="F481" s="46">
        <v>2014</v>
      </c>
      <c r="G481" s="46">
        <v>2018</v>
      </c>
      <c r="H481" s="9" t="s">
        <v>422</v>
      </c>
      <c r="I481" s="9" t="s">
        <v>423</v>
      </c>
      <c r="J481" s="9" t="s">
        <v>83</v>
      </c>
      <c r="K481" s="49" t="s">
        <v>542</v>
      </c>
      <c r="L481" s="60">
        <v>2</v>
      </c>
      <c r="M481" s="60">
        <v>0</v>
      </c>
      <c r="N481" s="60">
        <v>0</v>
      </c>
      <c r="O481" s="60">
        <v>0</v>
      </c>
      <c r="P481" s="60">
        <v>2</v>
      </c>
      <c r="Q481" s="31">
        <v>0</v>
      </c>
      <c r="R481" s="61">
        <v>2</v>
      </c>
      <c r="S481" s="61">
        <v>0</v>
      </c>
      <c r="T481" s="60">
        <v>2</v>
      </c>
      <c r="U481" s="60">
        <v>0</v>
      </c>
      <c r="V481" s="60">
        <v>0</v>
      </c>
      <c r="W481" s="60">
        <v>0</v>
      </c>
      <c r="X481" s="60">
        <v>2</v>
      </c>
      <c r="Y481" s="60">
        <v>0</v>
      </c>
      <c r="Z481" s="60">
        <v>2</v>
      </c>
      <c r="AA481" s="31">
        <v>0</v>
      </c>
      <c r="AB481" s="31">
        <v>0</v>
      </c>
      <c r="AC481" s="60">
        <v>2</v>
      </c>
      <c r="AD481" s="60">
        <v>0</v>
      </c>
      <c r="AE481" s="60">
        <v>2</v>
      </c>
      <c r="AF481" s="31">
        <v>0</v>
      </c>
      <c r="AG481" s="60">
        <v>4</v>
      </c>
      <c r="AH481" s="60">
        <v>0</v>
      </c>
      <c r="AI481" s="60">
        <v>4</v>
      </c>
      <c r="AJ481" s="31">
        <v>0</v>
      </c>
      <c r="AK481" s="60">
        <v>10</v>
      </c>
      <c r="AL481" s="60">
        <v>0</v>
      </c>
      <c r="AM481" s="60">
        <v>10</v>
      </c>
      <c r="AN481" s="62">
        <v>1</v>
      </c>
      <c r="AO481" s="9" t="s">
        <v>412</v>
      </c>
      <c r="AP481" s="9" t="s">
        <v>407</v>
      </c>
      <c r="AQ481" s="9" t="s">
        <v>407</v>
      </c>
      <c r="AR481" s="48" t="s">
        <v>411</v>
      </c>
      <c r="AS481" s="9" t="s">
        <v>407</v>
      </c>
      <c r="AT481" s="9" t="s">
        <v>407</v>
      </c>
    </row>
    <row r="482" spans="1:46" ht="12.75" customHeight="1" x14ac:dyDescent="0.15">
      <c r="A482" s="9" t="s">
        <v>542</v>
      </c>
      <c r="B482" s="9" t="s">
        <v>600</v>
      </c>
      <c r="C482" s="31">
        <v>1</v>
      </c>
      <c r="D482" s="45">
        <v>5</v>
      </c>
      <c r="E482" s="46">
        <v>2017</v>
      </c>
      <c r="F482" s="46">
        <v>2014</v>
      </c>
      <c r="G482" s="46">
        <v>2018</v>
      </c>
      <c r="H482" s="9" t="s">
        <v>422</v>
      </c>
      <c r="I482" s="9" t="s">
        <v>423</v>
      </c>
      <c r="J482" s="9" t="s">
        <v>83</v>
      </c>
      <c r="K482" s="49" t="s">
        <v>600</v>
      </c>
      <c r="L482" s="60">
        <v>112</v>
      </c>
      <c r="M482" s="60">
        <v>16</v>
      </c>
      <c r="N482" s="60">
        <v>0</v>
      </c>
      <c r="O482" s="60">
        <v>16</v>
      </c>
      <c r="P482" s="60">
        <v>96</v>
      </c>
      <c r="Q482" s="31">
        <v>0.14285714285714285</v>
      </c>
      <c r="R482" s="61">
        <v>112</v>
      </c>
      <c r="S482" s="61">
        <v>0</v>
      </c>
      <c r="T482" s="60">
        <v>76</v>
      </c>
      <c r="U482" s="60">
        <v>70</v>
      </c>
      <c r="V482" s="60">
        <v>23</v>
      </c>
      <c r="W482" s="60">
        <v>47</v>
      </c>
      <c r="X482" s="60">
        <v>6</v>
      </c>
      <c r="Y482" s="60">
        <v>70</v>
      </c>
      <c r="Z482" s="60">
        <v>6</v>
      </c>
      <c r="AA482" s="31">
        <v>0.92105263157894735</v>
      </c>
      <c r="AB482" s="31">
        <v>0.92105263157894735</v>
      </c>
      <c r="AC482" s="60">
        <v>89</v>
      </c>
      <c r="AD482" s="60">
        <v>69</v>
      </c>
      <c r="AE482" s="60">
        <v>20</v>
      </c>
      <c r="AF482" s="31">
        <v>0.7752808988764045</v>
      </c>
      <c r="AG482" s="60">
        <v>209</v>
      </c>
      <c r="AH482" s="60">
        <v>52</v>
      </c>
      <c r="AI482" s="60">
        <v>157</v>
      </c>
      <c r="AJ482" s="31">
        <v>0.24880382775119617</v>
      </c>
      <c r="AK482" s="60">
        <v>486</v>
      </c>
      <c r="AL482" s="60">
        <v>207</v>
      </c>
      <c r="AM482" s="60">
        <v>279</v>
      </c>
      <c r="AN482" s="62">
        <v>1</v>
      </c>
      <c r="AO482" s="9" t="s">
        <v>412</v>
      </c>
      <c r="AP482" s="9" t="s">
        <v>407</v>
      </c>
      <c r="AQ482" s="9" t="s">
        <v>407</v>
      </c>
      <c r="AR482" s="48" t="s">
        <v>411</v>
      </c>
      <c r="AS482" s="9" t="s">
        <v>407</v>
      </c>
      <c r="AT482" s="9" t="s">
        <v>407</v>
      </c>
    </row>
    <row r="483" spans="1:46" ht="12.75" customHeight="1" x14ac:dyDescent="0.15">
      <c r="A483" s="9" t="s">
        <v>352</v>
      </c>
      <c r="B483" s="9" t="s">
        <v>352</v>
      </c>
      <c r="C483" s="31">
        <v>0.625</v>
      </c>
      <c r="D483" s="45">
        <v>8</v>
      </c>
      <c r="E483" s="46">
        <v>2018</v>
      </c>
      <c r="F483" s="46">
        <v>2014</v>
      </c>
      <c r="G483" s="46" t="s">
        <v>403</v>
      </c>
      <c r="H483" s="9" t="s">
        <v>404</v>
      </c>
      <c r="I483" s="9" t="s">
        <v>405</v>
      </c>
      <c r="J483" s="9" t="s">
        <v>144</v>
      </c>
      <c r="K483" s="49" t="s">
        <v>352</v>
      </c>
      <c r="L483" s="60">
        <v>980</v>
      </c>
      <c r="M483" s="60">
        <v>57</v>
      </c>
      <c r="N483" s="60">
        <v>57</v>
      </c>
      <c r="O483" s="60">
        <v>0</v>
      </c>
      <c r="P483" s="60">
        <v>923</v>
      </c>
      <c r="Q483" s="31">
        <v>5.8163265306122446E-2</v>
      </c>
      <c r="R483" s="61">
        <v>490</v>
      </c>
      <c r="S483" s="61">
        <v>0</v>
      </c>
      <c r="T483" s="60">
        <v>696</v>
      </c>
      <c r="U483" s="60">
        <v>18</v>
      </c>
      <c r="V483" s="60">
        <v>18</v>
      </c>
      <c r="W483" s="60">
        <v>0</v>
      </c>
      <c r="X483" s="60">
        <v>678</v>
      </c>
      <c r="Y483" s="60">
        <v>18</v>
      </c>
      <c r="Z483" s="60">
        <v>678</v>
      </c>
      <c r="AA483" s="31">
        <v>2.5862068965517241E-2</v>
      </c>
      <c r="AB483" s="31">
        <v>2.5862068965517241E-2</v>
      </c>
      <c r="AC483" s="60">
        <v>808</v>
      </c>
      <c r="AD483" s="60">
        <v>12</v>
      </c>
      <c r="AE483" s="60">
        <v>796</v>
      </c>
      <c r="AF483" s="31">
        <v>1.4851485148514851E-2</v>
      </c>
      <c r="AG483" s="60">
        <v>1900</v>
      </c>
      <c r="AH483" s="60">
        <v>90</v>
      </c>
      <c r="AI483" s="60">
        <v>1810</v>
      </c>
      <c r="AJ483" s="31">
        <v>4.736842105263158E-2</v>
      </c>
      <c r="AK483" s="60">
        <v>4384</v>
      </c>
      <c r="AL483" s="60">
        <v>177</v>
      </c>
      <c r="AM483" s="60">
        <v>4207</v>
      </c>
      <c r="AN483" s="62">
        <v>0.5</v>
      </c>
      <c r="AO483" s="9" t="s">
        <v>412</v>
      </c>
      <c r="AP483" s="9" t="s">
        <v>407</v>
      </c>
      <c r="AQ483" s="9" t="s">
        <v>407</v>
      </c>
      <c r="AR483" s="48" t="s">
        <v>438</v>
      </c>
      <c r="AS483" s="9" t="s">
        <v>407</v>
      </c>
      <c r="AT483" s="9" t="s">
        <v>407</v>
      </c>
    </row>
    <row r="484" spans="1:46" ht="12.75" customHeight="1" x14ac:dyDescent="0.15">
      <c r="A484" s="9" t="s">
        <v>352</v>
      </c>
      <c r="B484" s="9" t="s">
        <v>406</v>
      </c>
      <c r="C484" s="31">
        <v>0.625</v>
      </c>
      <c r="D484" s="45">
        <v>8</v>
      </c>
      <c r="E484" s="46">
        <v>2018</v>
      </c>
      <c r="F484" s="46">
        <v>2014</v>
      </c>
      <c r="G484" s="46" t="s">
        <v>403</v>
      </c>
      <c r="H484" s="9" t="s">
        <v>404</v>
      </c>
      <c r="I484" s="9" t="s">
        <v>405</v>
      </c>
      <c r="J484" s="9" t="s">
        <v>144</v>
      </c>
      <c r="K484" s="49" t="s">
        <v>406</v>
      </c>
      <c r="L484" s="60">
        <v>9</v>
      </c>
      <c r="M484" s="60">
        <v>116</v>
      </c>
      <c r="N484" s="60">
        <v>51</v>
      </c>
      <c r="O484" s="60">
        <v>65</v>
      </c>
      <c r="P484" s="60">
        <v>0</v>
      </c>
      <c r="Q484" s="31">
        <v>12.888888888888889</v>
      </c>
      <c r="R484" s="61">
        <v>5</v>
      </c>
      <c r="S484" s="61">
        <v>111</v>
      </c>
      <c r="T484" s="60">
        <v>6</v>
      </c>
      <c r="U484" s="60">
        <v>432</v>
      </c>
      <c r="V484" s="60">
        <v>23</v>
      </c>
      <c r="W484" s="60">
        <v>409</v>
      </c>
      <c r="X484" s="60">
        <v>0</v>
      </c>
      <c r="Y484" s="60">
        <v>543</v>
      </c>
      <c r="Z484" s="60">
        <v>0</v>
      </c>
      <c r="AA484" s="31">
        <v>72</v>
      </c>
      <c r="AB484" s="31">
        <v>90.5</v>
      </c>
      <c r="AC484" s="60">
        <v>7</v>
      </c>
      <c r="AD484" s="60">
        <v>403</v>
      </c>
      <c r="AE484" s="60">
        <v>0</v>
      </c>
      <c r="AF484" s="31">
        <v>57.571428571428569</v>
      </c>
      <c r="AG484" s="60">
        <v>17</v>
      </c>
      <c r="AH484" s="60">
        <v>487</v>
      </c>
      <c r="AI484" s="60">
        <v>0</v>
      </c>
      <c r="AJ484" s="31">
        <v>28.647058823529413</v>
      </c>
      <c r="AK484" s="60">
        <v>39</v>
      </c>
      <c r="AL484" s="60">
        <v>1438</v>
      </c>
      <c r="AM484" s="60">
        <v>0</v>
      </c>
      <c r="AN484" s="62">
        <v>0.5</v>
      </c>
      <c r="AO484" s="9" t="s">
        <v>407</v>
      </c>
      <c r="AP484" s="9" t="s">
        <v>407</v>
      </c>
      <c r="AQ484" s="9" t="s">
        <v>412</v>
      </c>
      <c r="AR484" s="48" t="s">
        <v>411</v>
      </c>
      <c r="AS484" s="9" t="s">
        <v>412</v>
      </c>
      <c r="AT484" s="9" t="s">
        <v>407</v>
      </c>
    </row>
    <row r="485" spans="1:46" ht="12.75" customHeight="1" x14ac:dyDescent="0.15">
      <c r="A485" s="9" t="s">
        <v>352</v>
      </c>
      <c r="B485" s="9" t="s">
        <v>1325</v>
      </c>
      <c r="C485" s="31">
        <v>0.625</v>
      </c>
      <c r="D485" s="45">
        <v>8</v>
      </c>
      <c r="E485" s="46">
        <v>2018</v>
      </c>
      <c r="F485" s="46">
        <v>2014</v>
      </c>
      <c r="G485" s="46" t="s">
        <v>403</v>
      </c>
      <c r="H485" s="9" t="s">
        <v>404</v>
      </c>
      <c r="I485" s="9" t="s">
        <v>405</v>
      </c>
      <c r="J485" s="9" t="s">
        <v>144</v>
      </c>
      <c r="K485" s="49" t="s">
        <v>1325</v>
      </c>
      <c r="L485" s="60">
        <v>103</v>
      </c>
      <c r="M485" s="60">
        <v>0</v>
      </c>
      <c r="N485" s="60">
        <v>0</v>
      </c>
      <c r="O485" s="60">
        <v>0</v>
      </c>
      <c r="P485" s="60">
        <v>103</v>
      </c>
      <c r="Q485" s="31">
        <v>0</v>
      </c>
      <c r="R485" s="61">
        <v>52</v>
      </c>
      <c r="S485" s="61">
        <v>0</v>
      </c>
      <c r="T485" s="60">
        <v>72</v>
      </c>
      <c r="U485" s="60">
        <v>0</v>
      </c>
      <c r="V485" s="60">
        <v>0</v>
      </c>
      <c r="W485" s="60">
        <v>0</v>
      </c>
      <c r="X485" s="60">
        <v>72</v>
      </c>
      <c r="Y485" s="60">
        <v>0</v>
      </c>
      <c r="Z485" s="60">
        <v>72</v>
      </c>
      <c r="AA485" s="31">
        <v>0</v>
      </c>
      <c r="AB485" s="31">
        <v>0</v>
      </c>
      <c r="AC485" s="60">
        <v>84</v>
      </c>
      <c r="AD485" s="60">
        <v>23</v>
      </c>
      <c r="AE485" s="60">
        <v>61</v>
      </c>
      <c r="AF485" s="31">
        <v>0.27380952380952384</v>
      </c>
      <c r="AG485" s="60">
        <v>195</v>
      </c>
      <c r="AH485" s="60">
        <v>0</v>
      </c>
      <c r="AI485" s="60">
        <v>195</v>
      </c>
      <c r="AJ485" s="31">
        <v>0</v>
      </c>
      <c r="AK485" s="60">
        <v>454</v>
      </c>
      <c r="AL485" s="60">
        <v>23</v>
      </c>
      <c r="AM485" s="60">
        <v>431</v>
      </c>
      <c r="AN485" s="62">
        <v>0.5</v>
      </c>
      <c r="AO485" s="9" t="s">
        <v>412</v>
      </c>
      <c r="AP485" s="9" t="s">
        <v>407</v>
      </c>
      <c r="AQ485" s="9" t="s">
        <v>407</v>
      </c>
      <c r="AR485" s="48" t="s">
        <v>411</v>
      </c>
      <c r="AS485" s="9" t="s">
        <v>407</v>
      </c>
      <c r="AT485" s="9" t="s">
        <v>407</v>
      </c>
    </row>
    <row r="486" spans="1:46" ht="12.75" customHeight="1" x14ac:dyDescent="0.15">
      <c r="A486" s="9" t="s">
        <v>528</v>
      </c>
      <c r="B486" s="9" t="s">
        <v>546</v>
      </c>
      <c r="C486" s="31">
        <v>0.5</v>
      </c>
      <c r="D486" s="45">
        <v>8</v>
      </c>
      <c r="E486" s="46">
        <v>2019</v>
      </c>
      <c r="F486" s="46">
        <v>2015</v>
      </c>
      <c r="G486" s="46">
        <v>2022</v>
      </c>
      <c r="H486" s="9" t="s">
        <v>413</v>
      </c>
      <c r="I486" s="9" t="s">
        <v>414</v>
      </c>
      <c r="J486" s="9" t="s">
        <v>67</v>
      </c>
      <c r="K486" s="29" t="s">
        <v>546</v>
      </c>
      <c r="L486" s="60">
        <v>35</v>
      </c>
      <c r="M486" s="60">
        <v>4</v>
      </c>
      <c r="N486" s="60">
        <v>4</v>
      </c>
      <c r="O486" s="60">
        <v>0</v>
      </c>
      <c r="P486" s="60">
        <v>31</v>
      </c>
      <c r="Q486" s="31">
        <v>0.11428571428571428</v>
      </c>
      <c r="R486" s="61">
        <v>18</v>
      </c>
      <c r="S486" s="61">
        <v>0</v>
      </c>
      <c r="T486" s="60">
        <v>18</v>
      </c>
      <c r="U486" s="60">
        <v>13</v>
      </c>
      <c r="V486" s="60">
        <v>3</v>
      </c>
      <c r="W486" s="60">
        <v>10</v>
      </c>
      <c r="X486" s="60">
        <v>5</v>
      </c>
      <c r="Y486" s="60">
        <v>13</v>
      </c>
      <c r="Z486" s="60">
        <v>5</v>
      </c>
      <c r="AA486" s="31">
        <v>0.72222222222222221</v>
      </c>
      <c r="AB486" s="31">
        <v>0.72222222222222221</v>
      </c>
      <c r="AC486" s="60">
        <v>18</v>
      </c>
      <c r="AD486" s="60">
        <v>13</v>
      </c>
      <c r="AE486" s="60">
        <v>5</v>
      </c>
      <c r="AF486" s="31">
        <v>0.72222222222222221</v>
      </c>
      <c r="AG486" s="60">
        <v>66</v>
      </c>
      <c r="AH486" s="60">
        <v>38</v>
      </c>
      <c r="AI486" s="60">
        <v>28</v>
      </c>
      <c r="AJ486" s="31">
        <v>0.5757575757575758</v>
      </c>
      <c r="AK486" s="60">
        <v>137</v>
      </c>
      <c r="AL486" s="60">
        <v>68</v>
      </c>
      <c r="AM486" s="60">
        <v>69</v>
      </c>
      <c r="AN486" s="62">
        <v>0.5</v>
      </c>
      <c r="AO486" s="9" t="s">
        <v>407</v>
      </c>
      <c r="AP486" s="9" t="s">
        <v>412</v>
      </c>
      <c r="AQ486" s="9" t="s">
        <v>407</v>
      </c>
      <c r="AR486" s="48" t="s">
        <v>411</v>
      </c>
      <c r="AS486" s="9" t="s">
        <v>407</v>
      </c>
      <c r="AT486" s="9" t="s">
        <v>412</v>
      </c>
    </row>
    <row r="487" spans="1:46" ht="12.75" customHeight="1" x14ac:dyDescent="0.15">
      <c r="A487" s="9" t="s">
        <v>352</v>
      </c>
      <c r="B487" s="9" t="s">
        <v>409</v>
      </c>
      <c r="C487" s="31">
        <v>0.625</v>
      </c>
      <c r="D487" s="45">
        <v>8</v>
      </c>
      <c r="E487" s="46">
        <v>2018</v>
      </c>
      <c r="F487" s="46">
        <v>2014</v>
      </c>
      <c r="G487" s="46" t="s">
        <v>403</v>
      </c>
      <c r="H487" s="9" t="s">
        <v>404</v>
      </c>
      <c r="I487" s="9" t="s">
        <v>405</v>
      </c>
      <c r="J487" s="9" t="s">
        <v>144</v>
      </c>
      <c r="K487" s="49" t="s">
        <v>409</v>
      </c>
      <c r="L487" s="60">
        <v>382</v>
      </c>
      <c r="M487" s="60">
        <v>0</v>
      </c>
      <c r="N487" s="60">
        <v>0</v>
      </c>
      <c r="O487" s="60">
        <v>0</v>
      </c>
      <c r="P487" s="60">
        <v>382</v>
      </c>
      <c r="Q487" s="31">
        <v>0</v>
      </c>
      <c r="R487" s="61">
        <v>191</v>
      </c>
      <c r="S487" s="61">
        <v>0</v>
      </c>
      <c r="T487" s="60">
        <v>260</v>
      </c>
      <c r="U487" s="60">
        <v>0</v>
      </c>
      <c r="V487" s="60">
        <v>0</v>
      </c>
      <c r="W487" s="60">
        <v>0</v>
      </c>
      <c r="X487" s="60">
        <v>260</v>
      </c>
      <c r="Y487" s="60">
        <v>0</v>
      </c>
      <c r="Z487" s="60">
        <v>260</v>
      </c>
      <c r="AA487" s="31">
        <v>0</v>
      </c>
      <c r="AB487" s="31">
        <v>0</v>
      </c>
      <c r="AC487" s="60">
        <v>294</v>
      </c>
      <c r="AD487" s="60">
        <v>0</v>
      </c>
      <c r="AE487" s="60">
        <v>294</v>
      </c>
      <c r="AF487" s="31">
        <v>0</v>
      </c>
      <c r="AG487" s="60">
        <v>653</v>
      </c>
      <c r="AH487" s="60">
        <v>302</v>
      </c>
      <c r="AI487" s="60">
        <v>351</v>
      </c>
      <c r="AJ487" s="31">
        <v>0.46248085758039814</v>
      </c>
      <c r="AK487" s="60">
        <v>1589</v>
      </c>
      <c r="AL487" s="60">
        <v>302</v>
      </c>
      <c r="AM487" s="60">
        <v>1287</v>
      </c>
      <c r="AN487" s="62">
        <v>0.5</v>
      </c>
      <c r="AO487" s="9" t="s">
        <v>412</v>
      </c>
      <c r="AP487" s="9" t="s">
        <v>407</v>
      </c>
      <c r="AQ487" s="9" t="s">
        <v>407</v>
      </c>
      <c r="AR487" s="48" t="s">
        <v>411</v>
      </c>
      <c r="AS487" s="9" t="s">
        <v>407</v>
      </c>
      <c r="AT487" s="9" t="s">
        <v>407</v>
      </c>
    </row>
    <row r="488" spans="1:46" ht="12.75" customHeight="1" x14ac:dyDescent="0.15">
      <c r="A488" s="9" t="s">
        <v>564</v>
      </c>
      <c r="B488" s="9" t="s">
        <v>565</v>
      </c>
      <c r="C488" s="31">
        <v>0.375</v>
      </c>
      <c r="D488" s="45">
        <v>8</v>
      </c>
      <c r="E488" s="46">
        <v>2020</v>
      </c>
      <c r="F488" s="46">
        <v>2016</v>
      </c>
      <c r="G488" s="46" t="s">
        <v>444</v>
      </c>
      <c r="H488" s="9" t="s">
        <v>445</v>
      </c>
      <c r="I488" s="9" t="s">
        <v>446</v>
      </c>
      <c r="J488" s="9" t="s">
        <v>128</v>
      </c>
      <c r="K488" s="29" t="s">
        <v>565</v>
      </c>
      <c r="L488" s="60">
        <v>211</v>
      </c>
      <c r="M488" s="60">
        <v>43</v>
      </c>
      <c r="N488" s="60">
        <v>43</v>
      </c>
      <c r="O488" s="60">
        <v>0</v>
      </c>
      <c r="P488" s="60">
        <v>168</v>
      </c>
      <c r="Q488" s="31">
        <v>0.20379146919431279</v>
      </c>
      <c r="R488" s="61">
        <v>79</v>
      </c>
      <c r="S488" s="61">
        <v>0</v>
      </c>
      <c r="T488" s="60">
        <v>163</v>
      </c>
      <c r="U488" s="60">
        <v>92</v>
      </c>
      <c r="V488" s="60">
        <v>0</v>
      </c>
      <c r="W488" s="60">
        <v>92</v>
      </c>
      <c r="X488" s="60">
        <v>71</v>
      </c>
      <c r="Y488" s="60">
        <v>92</v>
      </c>
      <c r="Z488" s="60">
        <v>71</v>
      </c>
      <c r="AA488" s="31">
        <v>0.56441717791411039</v>
      </c>
      <c r="AB488" s="31">
        <v>0.56441717791411039</v>
      </c>
      <c r="AC488" s="60">
        <v>121</v>
      </c>
      <c r="AD488" s="60">
        <v>177</v>
      </c>
      <c r="AE488" s="60">
        <v>0</v>
      </c>
      <c r="AF488" s="31">
        <v>1.4628099173553719</v>
      </c>
      <c r="AG488" s="60">
        <v>470</v>
      </c>
      <c r="AH488" s="60">
        <v>41</v>
      </c>
      <c r="AI488" s="60">
        <v>429</v>
      </c>
      <c r="AJ488" s="31">
        <v>8.723404255319149E-2</v>
      </c>
      <c r="AK488" s="60">
        <v>965</v>
      </c>
      <c r="AL488" s="60">
        <v>353</v>
      </c>
      <c r="AM488" s="60">
        <v>668</v>
      </c>
      <c r="AN488" s="62">
        <v>0.375</v>
      </c>
      <c r="AO488" s="9" t="s">
        <v>412</v>
      </c>
      <c r="AP488" s="9" t="s">
        <v>407</v>
      </c>
      <c r="AQ488" s="9" t="s">
        <v>407</v>
      </c>
      <c r="AR488" s="48" t="s">
        <v>411</v>
      </c>
      <c r="AS488" s="9" t="s">
        <v>407</v>
      </c>
      <c r="AT488" s="9" t="s">
        <v>407</v>
      </c>
    </row>
    <row r="489" spans="1:46" ht="12.75" customHeight="1" x14ac:dyDescent="0.15">
      <c r="A489" s="9" t="s">
        <v>139</v>
      </c>
      <c r="B489" s="9" t="s">
        <v>1320</v>
      </c>
      <c r="C489" s="31">
        <v>1</v>
      </c>
      <c r="D489" s="45">
        <v>5</v>
      </c>
      <c r="E489" s="46">
        <v>2017</v>
      </c>
      <c r="F489" s="46">
        <v>2014</v>
      </c>
      <c r="G489" s="46">
        <v>2018</v>
      </c>
      <c r="H489" s="9" t="s">
        <v>422</v>
      </c>
      <c r="I489" s="9" t="s">
        <v>423</v>
      </c>
      <c r="J489" s="9" t="s">
        <v>83</v>
      </c>
      <c r="K489" s="49" t="s">
        <v>1320</v>
      </c>
      <c r="L489" s="60" t="e">
        <v>#N/A</v>
      </c>
      <c r="M489" s="60">
        <v>0</v>
      </c>
      <c r="N489" s="60">
        <v>0</v>
      </c>
      <c r="O489" s="60">
        <v>0</v>
      </c>
      <c r="P489" s="60" t="e">
        <v>#N/A</v>
      </c>
      <c r="Q489" s="31" t="s">
        <v>408</v>
      </c>
      <c r="R489" s="61" t="e">
        <v>#N/A</v>
      </c>
      <c r="S489" s="61" t="e">
        <v>#N/A</v>
      </c>
      <c r="T489" s="60" t="e">
        <v>#N/A</v>
      </c>
      <c r="U489" s="60">
        <v>0</v>
      </c>
      <c r="V489" s="60">
        <v>0</v>
      </c>
      <c r="W489" s="60">
        <v>0</v>
      </c>
      <c r="X489" s="60" t="e">
        <v>#N/A</v>
      </c>
      <c r="Y489" s="60" t="e">
        <v>#N/A</v>
      </c>
      <c r="Z489" s="60" t="e">
        <v>#N/A</v>
      </c>
      <c r="AA489" s="31" t="s">
        <v>408</v>
      </c>
      <c r="AB489" s="31" t="s">
        <v>408</v>
      </c>
      <c r="AC489" s="60" t="e">
        <v>#N/A</v>
      </c>
      <c r="AD489" s="60">
        <v>0</v>
      </c>
      <c r="AE489" s="60" t="e">
        <v>#N/A</v>
      </c>
      <c r="AF489" s="31" t="s">
        <v>408</v>
      </c>
      <c r="AG489" s="60" t="e">
        <v>#N/A</v>
      </c>
      <c r="AH489" s="60">
        <v>0</v>
      </c>
      <c r="AI489" s="60" t="e">
        <v>#N/A</v>
      </c>
      <c r="AJ489" s="31" t="s">
        <v>408</v>
      </c>
      <c r="AK489" s="60" t="e">
        <v>#N/A</v>
      </c>
      <c r="AL489" s="60">
        <v>0</v>
      </c>
      <c r="AM489" s="60" t="e">
        <v>#N/A</v>
      </c>
      <c r="AN489" s="62">
        <v>1</v>
      </c>
      <c r="AO489" s="9" t="s">
        <v>412</v>
      </c>
      <c r="AP489" s="9" t="s">
        <v>407</v>
      </c>
      <c r="AQ489" s="9" t="s">
        <v>407</v>
      </c>
      <c r="AR489" s="48" t="s">
        <v>408</v>
      </c>
      <c r="AS489" s="9" t="s">
        <v>412</v>
      </c>
      <c r="AT489" s="9" t="s">
        <v>407</v>
      </c>
    </row>
    <row r="490" spans="1:46" ht="12.75" customHeight="1" x14ac:dyDescent="0.15">
      <c r="A490" s="9" t="s">
        <v>1322</v>
      </c>
      <c r="B490" s="9" t="s">
        <v>1323</v>
      </c>
      <c r="C490" s="31">
        <v>1</v>
      </c>
      <c r="D490" s="45">
        <v>5</v>
      </c>
      <c r="E490" s="46">
        <v>2017</v>
      </c>
      <c r="F490" s="46">
        <v>2014</v>
      </c>
      <c r="G490" s="46">
        <v>2018</v>
      </c>
      <c r="H490" s="9" t="s">
        <v>422</v>
      </c>
      <c r="I490" s="9" t="s">
        <v>423</v>
      </c>
      <c r="J490" s="9" t="s">
        <v>83</v>
      </c>
      <c r="K490" s="49" t="s">
        <v>1323</v>
      </c>
      <c r="L490" s="60" t="e">
        <v>#N/A</v>
      </c>
      <c r="M490" s="60">
        <v>0</v>
      </c>
      <c r="N490" s="60">
        <v>0</v>
      </c>
      <c r="O490" s="60">
        <v>0</v>
      </c>
      <c r="P490" s="60" t="e">
        <v>#N/A</v>
      </c>
      <c r="Q490" s="31" t="s">
        <v>408</v>
      </c>
      <c r="R490" s="61" t="e">
        <v>#N/A</v>
      </c>
      <c r="S490" s="61" t="e">
        <v>#N/A</v>
      </c>
      <c r="T490" s="60" t="e">
        <v>#N/A</v>
      </c>
      <c r="U490" s="60">
        <v>0</v>
      </c>
      <c r="V490" s="60">
        <v>0</v>
      </c>
      <c r="W490" s="60">
        <v>0</v>
      </c>
      <c r="X490" s="60" t="e">
        <v>#N/A</v>
      </c>
      <c r="Y490" s="60" t="e">
        <v>#N/A</v>
      </c>
      <c r="Z490" s="60" t="e">
        <v>#N/A</v>
      </c>
      <c r="AA490" s="31" t="s">
        <v>408</v>
      </c>
      <c r="AB490" s="31" t="s">
        <v>408</v>
      </c>
      <c r="AC490" s="60" t="e">
        <v>#N/A</v>
      </c>
      <c r="AD490" s="60">
        <v>0</v>
      </c>
      <c r="AE490" s="60" t="e">
        <v>#N/A</v>
      </c>
      <c r="AF490" s="31" t="s">
        <v>408</v>
      </c>
      <c r="AG490" s="60" t="e">
        <v>#N/A</v>
      </c>
      <c r="AH490" s="60">
        <v>0</v>
      </c>
      <c r="AI490" s="60" t="e">
        <v>#N/A</v>
      </c>
      <c r="AJ490" s="31" t="s">
        <v>408</v>
      </c>
      <c r="AK490" s="60" t="e">
        <v>#N/A</v>
      </c>
      <c r="AL490" s="60">
        <v>0</v>
      </c>
      <c r="AM490" s="60" t="e">
        <v>#N/A</v>
      </c>
      <c r="AN490" s="62">
        <v>1</v>
      </c>
      <c r="AO490" s="9" t="s">
        <v>412</v>
      </c>
      <c r="AP490" s="9" t="s">
        <v>407</v>
      </c>
      <c r="AQ490" s="9" t="s">
        <v>407</v>
      </c>
      <c r="AR490" s="48" t="s">
        <v>408</v>
      </c>
      <c r="AS490" s="9" t="s">
        <v>412</v>
      </c>
      <c r="AT490" s="9" t="s">
        <v>407</v>
      </c>
    </row>
    <row r="491" spans="1:46" ht="12.75" customHeight="1" x14ac:dyDescent="0.15">
      <c r="A491" s="9" t="s">
        <v>269</v>
      </c>
      <c r="B491" s="9" t="s">
        <v>272</v>
      </c>
      <c r="C491" s="31">
        <v>1</v>
      </c>
      <c r="D491" s="45">
        <v>5</v>
      </c>
      <c r="E491" s="46">
        <v>2017</v>
      </c>
      <c r="F491" s="46">
        <v>2014</v>
      </c>
      <c r="G491" s="46">
        <v>2018</v>
      </c>
      <c r="H491" s="9" t="s">
        <v>422</v>
      </c>
      <c r="I491" s="9" t="s">
        <v>423</v>
      </c>
      <c r="J491" s="9" t="s">
        <v>83</v>
      </c>
      <c r="K491" s="49" t="s">
        <v>272</v>
      </c>
      <c r="L491" s="60">
        <v>108</v>
      </c>
      <c r="M491" s="60">
        <v>0</v>
      </c>
      <c r="N491" s="60">
        <v>0</v>
      </c>
      <c r="O491" s="60">
        <v>0</v>
      </c>
      <c r="P491" s="60">
        <v>108</v>
      </c>
      <c r="Q491" s="31">
        <v>0</v>
      </c>
      <c r="R491" s="61">
        <v>108</v>
      </c>
      <c r="S491" s="61">
        <v>0</v>
      </c>
      <c r="T491" s="60">
        <v>75</v>
      </c>
      <c r="U491" s="60">
        <v>33</v>
      </c>
      <c r="V491" s="60">
        <v>6</v>
      </c>
      <c r="W491" s="60">
        <v>27</v>
      </c>
      <c r="X491" s="60">
        <v>42</v>
      </c>
      <c r="Y491" s="60">
        <v>33</v>
      </c>
      <c r="Z491" s="60">
        <v>42</v>
      </c>
      <c r="AA491" s="31">
        <v>0.44</v>
      </c>
      <c r="AB491" s="31">
        <v>0.44</v>
      </c>
      <c r="AC491" s="60">
        <v>78</v>
      </c>
      <c r="AD491" s="60">
        <v>96</v>
      </c>
      <c r="AE491" s="60">
        <v>0</v>
      </c>
      <c r="AF491" s="31">
        <v>1.2307692307692308</v>
      </c>
      <c r="AG491" s="60">
        <v>199</v>
      </c>
      <c r="AH491" s="60">
        <v>513</v>
      </c>
      <c r="AI491" s="60">
        <v>0</v>
      </c>
      <c r="AJ491" s="31">
        <v>2.5778894472361809</v>
      </c>
      <c r="AK491" s="60">
        <v>460</v>
      </c>
      <c r="AL491" s="60">
        <v>642</v>
      </c>
      <c r="AM491" s="60">
        <v>150</v>
      </c>
      <c r="AN491" s="62">
        <v>1</v>
      </c>
      <c r="AO491" s="9" t="s">
        <v>407</v>
      </c>
      <c r="AP491" s="9" t="s">
        <v>412</v>
      </c>
      <c r="AQ491" s="9" t="s">
        <v>407</v>
      </c>
      <c r="AR491" s="48" t="s">
        <v>411</v>
      </c>
      <c r="AS491" s="9" t="s">
        <v>407</v>
      </c>
      <c r="AT491" s="9" t="s">
        <v>412</v>
      </c>
    </row>
    <row r="492" spans="1:46" ht="12.75" customHeight="1" x14ac:dyDescent="0.15">
      <c r="A492" s="9" t="s">
        <v>564</v>
      </c>
      <c r="B492" s="9" t="s">
        <v>583</v>
      </c>
      <c r="C492" s="31">
        <v>0.375</v>
      </c>
      <c r="D492" s="45">
        <v>8</v>
      </c>
      <c r="E492" s="46">
        <v>2020</v>
      </c>
      <c r="F492" s="46">
        <v>2016</v>
      </c>
      <c r="G492" s="46" t="s">
        <v>444</v>
      </c>
      <c r="H492" s="9" t="s">
        <v>445</v>
      </c>
      <c r="I492" s="9" t="s">
        <v>446</v>
      </c>
      <c r="J492" s="9" t="s">
        <v>128</v>
      </c>
      <c r="K492" s="29" t="s">
        <v>583</v>
      </c>
      <c r="L492" s="60">
        <v>143</v>
      </c>
      <c r="M492" s="60">
        <v>0</v>
      </c>
      <c r="N492" s="60">
        <v>0</v>
      </c>
      <c r="O492" s="60">
        <v>0</v>
      </c>
      <c r="P492" s="60">
        <v>143</v>
      </c>
      <c r="Q492" s="31">
        <v>0</v>
      </c>
      <c r="R492" s="61">
        <v>54</v>
      </c>
      <c r="S492" s="61">
        <v>0</v>
      </c>
      <c r="T492" s="60">
        <v>125</v>
      </c>
      <c r="U492" s="60">
        <v>2</v>
      </c>
      <c r="V492" s="60">
        <v>0</v>
      </c>
      <c r="W492" s="60">
        <v>2</v>
      </c>
      <c r="X492" s="60">
        <v>123</v>
      </c>
      <c r="Y492" s="60">
        <v>2</v>
      </c>
      <c r="Z492" s="60">
        <v>123</v>
      </c>
      <c r="AA492" s="31">
        <v>1.6E-2</v>
      </c>
      <c r="AB492" s="31">
        <v>1.6E-2</v>
      </c>
      <c r="AC492" s="60">
        <v>85</v>
      </c>
      <c r="AD492" s="60">
        <v>2</v>
      </c>
      <c r="AE492" s="60">
        <v>83</v>
      </c>
      <c r="AF492" s="31">
        <v>2.3529411764705882E-2</v>
      </c>
      <c r="AG492" s="60">
        <v>272</v>
      </c>
      <c r="AH492" s="60">
        <v>6</v>
      </c>
      <c r="AI492" s="60">
        <v>266</v>
      </c>
      <c r="AJ492" s="31">
        <v>2.2058823529411766E-2</v>
      </c>
      <c r="AK492" s="60">
        <v>625</v>
      </c>
      <c r="AL492" s="60">
        <v>10</v>
      </c>
      <c r="AM492" s="60">
        <v>615</v>
      </c>
      <c r="AN492" s="62">
        <v>0.375</v>
      </c>
      <c r="AO492" s="9" t="s">
        <v>412</v>
      </c>
      <c r="AP492" s="9" t="s">
        <v>407</v>
      </c>
      <c r="AQ492" s="9" t="s">
        <v>407</v>
      </c>
      <c r="AR492" s="48" t="s">
        <v>411</v>
      </c>
      <c r="AS492" s="9" t="s">
        <v>407</v>
      </c>
      <c r="AT492" s="9" t="s">
        <v>407</v>
      </c>
    </row>
    <row r="493" spans="1:46" ht="12.75" customHeight="1" x14ac:dyDescent="0.15">
      <c r="A493" s="9" t="s">
        <v>564</v>
      </c>
      <c r="B493" s="9" t="s">
        <v>586</v>
      </c>
      <c r="C493" s="31">
        <v>0.375</v>
      </c>
      <c r="D493" s="45">
        <v>8</v>
      </c>
      <c r="E493" s="46">
        <v>2020</v>
      </c>
      <c r="F493" s="46">
        <v>2016</v>
      </c>
      <c r="G493" s="46" t="s">
        <v>444</v>
      </c>
      <c r="H493" s="9" t="s">
        <v>445</v>
      </c>
      <c r="I493" s="9" t="s">
        <v>446</v>
      </c>
      <c r="J493" s="9" t="s">
        <v>128</v>
      </c>
      <c r="K493" s="29" t="s">
        <v>586</v>
      </c>
      <c r="L493" s="60">
        <v>74</v>
      </c>
      <c r="M493" s="60">
        <v>6</v>
      </c>
      <c r="N493" s="60">
        <v>0</v>
      </c>
      <c r="O493" s="60">
        <v>6</v>
      </c>
      <c r="P493" s="60">
        <v>68</v>
      </c>
      <c r="Q493" s="31">
        <v>8.1081081081081086E-2</v>
      </c>
      <c r="R493" s="61">
        <v>28</v>
      </c>
      <c r="S493" s="61">
        <v>0</v>
      </c>
      <c r="T493" s="60">
        <v>65</v>
      </c>
      <c r="U493" s="60">
        <v>13</v>
      </c>
      <c r="V493" s="60">
        <v>6</v>
      </c>
      <c r="W493" s="60">
        <v>7</v>
      </c>
      <c r="X493" s="60">
        <v>52</v>
      </c>
      <c r="Y493" s="60">
        <v>13</v>
      </c>
      <c r="Z493" s="60">
        <v>52</v>
      </c>
      <c r="AA493" s="31">
        <v>0.2</v>
      </c>
      <c r="AB493" s="31">
        <v>0.2</v>
      </c>
      <c r="AC493" s="60">
        <v>68</v>
      </c>
      <c r="AD493" s="60">
        <v>11</v>
      </c>
      <c r="AE493" s="60">
        <v>57</v>
      </c>
      <c r="AF493" s="31">
        <v>0.16176470588235295</v>
      </c>
      <c r="AG493" s="60">
        <v>259</v>
      </c>
      <c r="AH493" s="60">
        <v>5</v>
      </c>
      <c r="AI493" s="60">
        <v>254</v>
      </c>
      <c r="AJ493" s="31">
        <v>1.9305019305019305E-2</v>
      </c>
      <c r="AK493" s="60">
        <v>466</v>
      </c>
      <c r="AL493" s="60">
        <v>35</v>
      </c>
      <c r="AM493" s="60">
        <v>431</v>
      </c>
      <c r="AN493" s="62">
        <v>0.375</v>
      </c>
      <c r="AO493" s="9" t="s">
        <v>412</v>
      </c>
      <c r="AP493" s="9" t="s">
        <v>407</v>
      </c>
      <c r="AQ493" s="9" t="s">
        <v>407</v>
      </c>
      <c r="AR493" s="48" t="s">
        <v>411</v>
      </c>
      <c r="AS493" s="9" t="s">
        <v>407</v>
      </c>
      <c r="AT493" s="9" t="s">
        <v>407</v>
      </c>
    </row>
    <row r="494" spans="1:46" ht="12.75" customHeight="1" x14ac:dyDescent="0.15">
      <c r="A494" s="9" t="s">
        <v>554</v>
      </c>
      <c r="B494" s="9" t="s">
        <v>1324</v>
      </c>
      <c r="C494" s="31">
        <v>1</v>
      </c>
      <c r="D494" s="45">
        <v>5</v>
      </c>
      <c r="E494" s="46">
        <v>2017</v>
      </c>
      <c r="F494" s="46">
        <v>2014</v>
      </c>
      <c r="G494" s="46">
        <v>2018</v>
      </c>
      <c r="H494" s="9" t="s">
        <v>422</v>
      </c>
      <c r="I494" s="9" t="s">
        <v>423</v>
      </c>
      <c r="J494" s="9" t="s">
        <v>83</v>
      </c>
      <c r="K494" s="49" t="s">
        <v>1324</v>
      </c>
      <c r="L494" s="60">
        <v>3</v>
      </c>
      <c r="M494" s="60">
        <v>0</v>
      </c>
      <c r="N494" s="60">
        <v>0</v>
      </c>
      <c r="O494" s="60">
        <v>0</v>
      </c>
      <c r="P494" s="60">
        <v>3</v>
      </c>
      <c r="Q494" s="31">
        <v>0</v>
      </c>
      <c r="R494" s="61">
        <v>3</v>
      </c>
      <c r="S494" s="61">
        <v>0</v>
      </c>
      <c r="T494" s="60">
        <v>2</v>
      </c>
      <c r="U494" s="60">
        <v>0</v>
      </c>
      <c r="V494" s="60">
        <v>0</v>
      </c>
      <c r="W494" s="60">
        <v>0</v>
      </c>
      <c r="X494" s="60">
        <v>2</v>
      </c>
      <c r="Y494" s="60">
        <v>0</v>
      </c>
      <c r="Z494" s="60">
        <v>2</v>
      </c>
      <c r="AA494" s="31">
        <v>0</v>
      </c>
      <c r="AB494" s="31">
        <v>0</v>
      </c>
      <c r="AC494" s="60">
        <v>2</v>
      </c>
      <c r="AD494" s="60">
        <v>0</v>
      </c>
      <c r="AE494" s="60">
        <v>2</v>
      </c>
      <c r="AF494" s="31">
        <v>0</v>
      </c>
      <c r="AG494" s="60">
        <v>6</v>
      </c>
      <c r="AH494" s="60">
        <v>0</v>
      </c>
      <c r="AI494" s="60">
        <v>6</v>
      </c>
      <c r="AJ494" s="31">
        <v>0</v>
      </c>
      <c r="AK494" s="60">
        <v>13</v>
      </c>
      <c r="AL494" s="60">
        <v>0</v>
      </c>
      <c r="AM494" s="60">
        <v>13</v>
      </c>
      <c r="AN494" s="62">
        <v>1</v>
      </c>
      <c r="AO494" s="9" t="s">
        <v>412</v>
      </c>
      <c r="AP494" s="9" t="s">
        <v>407</v>
      </c>
      <c r="AQ494" s="9" t="s">
        <v>407</v>
      </c>
      <c r="AR494" s="48" t="s">
        <v>411</v>
      </c>
      <c r="AS494" s="9" t="s">
        <v>407</v>
      </c>
      <c r="AT494" s="9" t="s">
        <v>407</v>
      </c>
    </row>
    <row r="495" spans="1:46" ht="12.75" customHeight="1" x14ac:dyDescent="0.15">
      <c r="A495" s="9" t="s">
        <v>607</v>
      </c>
      <c r="B495" s="9" t="s">
        <v>610</v>
      </c>
      <c r="C495" s="31">
        <v>1</v>
      </c>
      <c r="D495" s="45">
        <v>5</v>
      </c>
      <c r="E495" s="46">
        <v>2017</v>
      </c>
      <c r="F495" s="46">
        <v>2014</v>
      </c>
      <c r="G495" s="46">
        <v>2018</v>
      </c>
      <c r="H495" s="9" t="s">
        <v>422</v>
      </c>
      <c r="I495" s="9" t="s">
        <v>423</v>
      </c>
      <c r="J495" s="9" t="s">
        <v>83</v>
      </c>
      <c r="K495" s="49" t="s">
        <v>610</v>
      </c>
      <c r="L495" s="60">
        <v>102</v>
      </c>
      <c r="M495" s="60">
        <v>0</v>
      </c>
      <c r="N495" s="60">
        <v>0</v>
      </c>
      <c r="O495" s="60">
        <v>0</v>
      </c>
      <c r="P495" s="60">
        <v>102</v>
      </c>
      <c r="Q495" s="31">
        <v>0</v>
      </c>
      <c r="R495" s="61">
        <v>102</v>
      </c>
      <c r="S495" s="61">
        <v>0</v>
      </c>
      <c r="T495" s="60">
        <v>74</v>
      </c>
      <c r="U495" s="60">
        <v>6</v>
      </c>
      <c r="V495" s="60">
        <v>6</v>
      </c>
      <c r="W495" s="60">
        <v>0</v>
      </c>
      <c r="X495" s="60">
        <v>68</v>
      </c>
      <c r="Y495" s="60">
        <v>6</v>
      </c>
      <c r="Z495" s="60">
        <v>68</v>
      </c>
      <c r="AA495" s="31">
        <v>8.1081081081081086E-2</v>
      </c>
      <c r="AB495" s="31">
        <v>8.1081081081081086E-2</v>
      </c>
      <c r="AC495" s="60">
        <v>81</v>
      </c>
      <c r="AD495" s="60">
        <v>0</v>
      </c>
      <c r="AE495" s="60">
        <v>81</v>
      </c>
      <c r="AF495" s="31">
        <v>0</v>
      </c>
      <c r="AG495" s="60">
        <v>193</v>
      </c>
      <c r="AH495" s="60">
        <v>113</v>
      </c>
      <c r="AI495" s="60">
        <v>80</v>
      </c>
      <c r="AJ495" s="31">
        <v>0.58549222797927458</v>
      </c>
      <c r="AK495" s="60">
        <v>450</v>
      </c>
      <c r="AL495" s="60">
        <v>119</v>
      </c>
      <c r="AM495" s="60">
        <v>331</v>
      </c>
      <c r="AN495" s="62">
        <v>1</v>
      </c>
      <c r="AO495" s="9" t="s">
        <v>412</v>
      </c>
      <c r="AP495" s="9" t="s">
        <v>407</v>
      </c>
      <c r="AQ495" s="9" t="s">
        <v>407</v>
      </c>
      <c r="AR495" s="48" t="s">
        <v>411</v>
      </c>
      <c r="AS495" s="9" t="s">
        <v>407</v>
      </c>
      <c r="AT495" s="9" t="s">
        <v>407</v>
      </c>
    </row>
    <row r="496" spans="1:46" ht="12.75" customHeight="1" x14ac:dyDescent="0.15">
      <c r="A496" s="9" t="s">
        <v>564</v>
      </c>
      <c r="B496" s="9" t="s">
        <v>601</v>
      </c>
      <c r="C496" s="31">
        <v>0.375</v>
      </c>
      <c r="D496" s="45">
        <v>8</v>
      </c>
      <c r="E496" s="46">
        <v>2020</v>
      </c>
      <c r="F496" s="46">
        <v>2016</v>
      </c>
      <c r="G496" s="46" t="s">
        <v>444</v>
      </c>
      <c r="H496" s="9" t="s">
        <v>445</v>
      </c>
      <c r="I496" s="9" t="s">
        <v>446</v>
      </c>
      <c r="J496" s="9" t="s">
        <v>128</v>
      </c>
      <c r="K496" s="49" t="s">
        <v>601</v>
      </c>
      <c r="L496" s="60">
        <v>80</v>
      </c>
      <c r="M496" s="60">
        <v>40</v>
      </c>
      <c r="N496" s="60">
        <v>39</v>
      </c>
      <c r="O496" s="60">
        <v>1</v>
      </c>
      <c r="P496" s="60">
        <v>40</v>
      </c>
      <c r="Q496" s="31">
        <v>0.5</v>
      </c>
      <c r="R496" s="61">
        <v>30</v>
      </c>
      <c r="S496" s="61">
        <v>10</v>
      </c>
      <c r="T496" s="60">
        <v>80</v>
      </c>
      <c r="U496" s="60">
        <v>68</v>
      </c>
      <c r="V496" s="60">
        <v>65</v>
      </c>
      <c r="W496" s="60">
        <v>3</v>
      </c>
      <c r="X496" s="60">
        <v>12</v>
      </c>
      <c r="Y496" s="60">
        <v>78</v>
      </c>
      <c r="Z496" s="60">
        <v>2</v>
      </c>
      <c r="AA496" s="31">
        <v>0.85</v>
      </c>
      <c r="AB496" s="31">
        <v>0.97499999999999998</v>
      </c>
      <c r="AC496" s="60">
        <v>82</v>
      </c>
      <c r="AD496" s="60">
        <v>47</v>
      </c>
      <c r="AE496" s="60">
        <v>35</v>
      </c>
      <c r="AF496" s="31">
        <v>0.57317073170731703</v>
      </c>
      <c r="AG496" s="60">
        <v>348</v>
      </c>
      <c r="AH496" s="60">
        <v>10</v>
      </c>
      <c r="AI496" s="60">
        <v>338</v>
      </c>
      <c r="AJ496" s="31">
        <v>2.8735632183908046E-2</v>
      </c>
      <c r="AK496" s="60">
        <v>590</v>
      </c>
      <c r="AL496" s="60">
        <v>165</v>
      </c>
      <c r="AM496" s="60">
        <v>425</v>
      </c>
      <c r="AN496" s="62">
        <v>0.375</v>
      </c>
      <c r="AO496" s="9" t="s">
        <v>412</v>
      </c>
      <c r="AP496" s="9" t="s">
        <v>407</v>
      </c>
      <c r="AQ496" s="9" t="s">
        <v>407</v>
      </c>
      <c r="AR496" s="48" t="s">
        <v>411</v>
      </c>
      <c r="AS496" s="9" t="s">
        <v>407</v>
      </c>
      <c r="AT496" s="9" t="s">
        <v>407</v>
      </c>
    </row>
    <row r="497" spans="1:46" ht="12.75" customHeight="1" x14ac:dyDescent="0.15">
      <c r="A497" s="9" t="s">
        <v>352</v>
      </c>
      <c r="B497" s="9" t="s">
        <v>1328</v>
      </c>
      <c r="C497" s="31">
        <v>0.625</v>
      </c>
      <c r="D497" s="45">
        <v>8</v>
      </c>
      <c r="E497" s="46">
        <v>2018</v>
      </c>
      <c r="F497" s="46">
        <v>2014</v>
      </c>
      <c r="G497" s="46" t="s">
        <v>403</v>
      </c>
      <c r="H497" s="9" t="s">
        <v>404</v>
      </c>
      <c r="I497" s="9" t="s">
        <v>405</v>
      </c>
      <c r="J497" s="9" t="s">
        <v>144</v>
      </c>
      <c r="K497" s="49" t="s">
        <v>1328</v>
      </c>
      <c r="L497" s="60">
        <v>1698</v>
      </c>
      <c r="M497" s="60">
        <v>0</v>
      </c>
      <c r="N497" s="60">
        <v>0</v>
      </c>
      <c r="O497" s="60">
        <v>0</v>
      </c>
      <c r="P497" s="60">
        <v>1698</v>
      </c>
      <c r="Q497" s="31">
        <v>0</v>
      </c>
      <c r="R497" s="61">
        <v>849</v>
      </c>
      <c r="S497" s="61">
        <v>0</v>
      </c>
      <c r="T497" s="60">
        <v>1207</v>
      </c>
      <c r="U497" s="60">
        <v>0</v>
      </c>
      <c r="V497" s="60">
        <v>0</v>
      </c>
      <c r="W497" s="60">
        <v>0</v>
      </c>
      <c r="X497" s="60">
        <v>1207</v>
      </c>
      <c r="Y497" s="60">
        <v>0</v>
      </c>
      <c r="Z497" s="60">
        <v>1207</v>
      </c>
      <c r="AA497" s="31">
        <v>0</v>
      </c>
      <c r="AB497" s="31">
        <v>0</v>
      </c>
      <c r="AC497" s="60">
        <v>1342</v>
      </c>
      <c r="AD497" s="60">
        <v>104</v>
      </c>
      <c r="AE497" s="60">
        <v>1238</v>
      </c>
      <c r="AF497" s="31">
        <v>7.7496274217585689E-2</v>
      </c>
      <c r="AG497" s="60">
        <v>3124</v>
      </c>
      <c r="AH497" s="60">
        <v>14</v>
      </c>
      <c r="AI497" s="60">
        <v>3110</v>
      </c>
      <c r="AJ497" s="31">
        <v>4.4814340588988479E-3</v>
      </c>
      <c r="AK497" s="60">
        <v>7371</v>
      </c>
      <c r="AL497" s="60">
        <v>118</v>
      </c>
      <c r="AM497" s="60">
        <v>7253</v>
      </c>
      <c r="AN497" s="62">
        <v>0.5</v>
      </c>
      <c r="AO497" s="9" t="s">
        <v>412</v>
      </c>
      <c r="AP497" s="9" t="s">
        <v>407</v>
      </c>
      <c r="AQ497" s="9" t="s">
        <v>407</v>
      </c>
      <c r="AR497" s="48" t="s">
        <v>411</v>
      </c>
      <c r="AS497" s="9" t="s">
        <v>407</v>
      </c>
      <c r="AT497" s="9" t="s">
        <v>407</v>
      </c>
    </row>
    <row r="498" spans="1:46" ht="12.75" customHeight="1" x14ac:dyDescent="0.15">
      <c r="A498" s="9" t="s">
        <v>352</v>
      </c>
      <c r="B498" s="9" t="s">
        <v>410</v>
      </c>
      <c r="C498" s="31">
        <v>0.625</v>
      </c>
      <c r="D498" s="45">
        <v>8</v>
      </c>
      <c r="E498" s="46">
        <v>2018</v>
      </c>
      <c r="F498" s="46">
        <v>2014</v>
      </c>
      <c r="G498" s="46" t="s">
        <v>403</v>
      </c>
      <c r="H498" s="9" t="s">
        <v>404</v>
      </c>
      <c r="I498" s="9" t="s">
        <v>405</v>
      </c>
      <c r="J498" s="9" t="s">
        <v>144</v>
      </c>
      <c r="K498" s="49" t="s">
        <v>410</v>
      </c>
      <c r="L498" s="60">
        <v>376</v>
      </c>
      <c r="M498" s="60">
        <v>42</v>
      </c>
      <c r="N498" s="60">
        <v>42</v>
      </c>
      <c r="O498" s="60">
        <v>0</v>
      </c>
      <c r="P498" s="60">
        <v>334</v>
      </c>
      <c r="Q498" s="31">
        <v>0.11170212765957446</v>
      </c>
      <c r="R498" s="61">
        <v>188</v>
      </c>
      <c r="S498" s="61">
        <v>0</v>
      </c>
      <c r="T498" s="60">
        <v>261</v>
      </c>
      <c r="U498" s="60">
        <v>132</v>
      </c>
      <c r="V498" s="60">
        <v>101</v>
      </c>
      <c r="W498" s="60">
        <v>31</v>
      </c>
      <c r="X498" s="60">
        <v>129</v>
      </c>
      <c r="Y498" s="60">
        <v>132</v>
      </c>
      <c r="Z498" s="60">
        <v>129</v>
      </c>
      <c r="AA498" s="31">
        <v>0.50574712643678166</v>
      </c>
      <c r="AB498" s="31">
        <v>0.50574712643678166</v>
      </c>
      <c r="AC498" s="60">
        <v>299</v>
      </c>
      <c r="AD498" s="60">
        <v>35</v>
      </c>
      <c r="AE498" s="60">
        <v>264</v>
      </c>
      <c r="AF498" s="31">
        <v>0.11705685618729098</v>
      </c>
      <c r="AG498" s="60">
        <v>669</v>
      </c>
      <c r="AH498" s="60">
        <v>254</v>
      </c>
      <c r="AI498" s="60">
        <v>415</v>
      </c>
      <c r="AJ498" s="31">
        <v>0.37967115097159942</v>
      </c>
      <c r="AK498" s="60">
        <v>1605</v>
      </c>
      <c r="AL498" s="60">
        <v>463</v>
      </c>
      <c r="AM498" s="60">
        <v>1142</v>
      </c>
      <c r="AN498" s="62">
        <v>0.5</v>
      </c>
      <c r="AO498" s="9" t="s">
        <v>412</v>
      </c>
      <c r="AP498" s="9" t="s">
        <v>407</v>
      </c>
      <c r="AQ498" s="9" t="s">
        <v>407</v>
      </c>
      <c r="AR498" s="48" t="s">
        <v>411</v>
      </c>
      <c r="AS498" s="9" t="s">
        <v>407</v>
      </c>
      <c r="AT498" s="9" t="s">
        <v>407</v>
      </c>
    </row>
    <row r="499" spans="1:46" ht="12.75" customHeight="1" x14ac:dyDescent="0.15">
      <c r="A499" s="9" t="s">
        <v>244</v>
      </c>
      <c r="B499" s="9" t="s">
        <v>248</v>
      </c>
      <c r="C499" s="31">
        <v>1</v>
      </c>
      <c r="D499" s="45">
        <v>5</v>
      </c>
      <c r="E499" s="46">
        <v>2017</v>
      </c>
      <c r="F499" s="46">
        <v>2014</v>
      </c>
      <c r="G499" s="46">
        <v>2018</v>
      </c>
      <c r="H499" s="9" t="s">
        <v>422</v>
      </c>
      <c r="I499" s="9" t="s">
        <v>423</v>
      </c>
      <c r="J499" s="9" t="s">
        <v>83</v>
      </c>
      <c r="K499" s="49" t="s">
        <v>248</v>
      </c>
      <c r="L499" s="60">
        <v>11</v>
      </c>
      <c r="M499" s="60">
        <v>68</v>
      </c>
      <c r="N499" s="60">
        <v>68</v>
      </c>
      <c r="O499" s="60">
        <v>0</v>
      </c>
      <c r="P499" s="60">
        <v>0</v>
      </c>
      <c r="Q499" s="31">
        <v>6.1818181818181817</v>
      </c>
      <c r="R499" s="61">
        <v>11</v>
      </c>
      <c r="S499" s="61">
        <v>57</v>
      </c>
      <c r="T499" s="60">
        <v>7</v>
      </c>
      <c r="U499" s="60">
        <v>10</v>
      </c>
      <c r="V499" s="60">
        <v>10</v>
      </c>
      <c r="W499" s="60">
        <v>0</v>
      </c>
      <c r="X499" s="60">
        <v>0</v>
      </c>
      <c r="Y499" s="60">
        <v>67</v>
      </c>
      <c r="Z499" s="60">
        <v>0</v>
      </c>
      <c r="AA499" s="31">
        <v>1.4285714285714286</v>
      </c>
      <c r="AB499" s="31">
        <v>9.5714285714285712</v>
      </c>
      <c r="AC499" s="60">
        <v>7</v>
      </c>
      <c r="AD499" s="60">
        <v>35</v>
      </c>
      <c r="AE499" s="60">
        <v>0</v>
      </c>
      <c r="AF499" s="31">
        <v>5</v>
      </c>
      <c r="AG499" s="60">
        <v>20</v>
      </c>
      <c r="AH499" s="60">
        <v>32</v>
      </c>
      <c r="AI499" s="60">
        <v>0</v>
      </c>
      <c r="AJ499" s="31">
        <v>1.6</v>
      </c>
      <c r="AK499" s="60">
        <v>45</v>
      </c>
      <c r="AL499" s="60">
        <v>145</v>
      </c>
      <c r="AM499" s="60">
        <v>0</v>
      </c>
      <c r="AN499" s="62">
        <v>1</v>
      </c>
      <c r="AO499" s="9" t="s">
        <v>407</v>
      </c>
      <c r="AP499" s="9" t="s">
        <v>407</v>
      </c>
      <c r="AQ499" s="9" t="s">
        <v>412</v>
      </c>
      <c r="AR499" s="48" t="s">
        <v>411</v>
      </c>
      <c r="AS499" s="9" t="s">
        <v>412</v>
      </c>
      <c r="AT499" s="9" t="s">
        <v>407</v>
      </c>
    </row>
    <row r="500" spans="1:46" ht="12.75" customHeight="1" x14ac:dyDescent="0.15">
      <c r="A500" s="9" t="s">
        <v>528</v>
      </c>
      <c r="B500" s="9" t="s">
        <v>573</v>
      </c>
      <c r="C500" s="31">
        <v>0.5</v>
      </c>
      <c r="D500" s="45">
        <v>8</v>
      </c>
      <c r="E500" s="46">
        <v>2019</v>
      </c>
      <c r="F500" s="46">
        <v>2015</v>
      </c>
      <c r="G500" s="46">
        <v>2022</v>
      </c>
      <c r="H500" s="9" t="s">
        <v>413</v>
      </c>
      <c r="I500" s="9" t="s">
        <v>414</v>
      </c>
      <c r="J500" s="9" t="s">
        <v>67</v>
      </c>
      <c r="K500" s="49" t="s">
        <v>573</v>
      </c>
      <c r="L500" s="60">
        <v>31</v>
      </c>
      <c r="M500" s="60">
        <v>15</v>
      </c>
      <c r="N500" s="60">
        <v>15</v>
      </c>
      <c r="O500" s="60">
        <v>0</v>
      </c>
      <c r="P500" s="60">
        <v>16</v>
      </c>
      <c r="Q500" s="31">
        <v>0.4838709677419355</v>
      </c>
      <c r="R500" s="61">
        <v>16</v>
      </c>
      <c r="S500" s="61">
        <v>0</v>
      </c>
      <c r="T500" s="60">
        <v>24</v>
      </c>
      <c r="U500" s="60">
        <v>25</v>
      </c>
      <c r="V500" s="60">
        <v>25</v>
      </c>
      <c r="W500" s="60">
        <v>0</v>
      </c>
      <c r="X500" s="60">
        <v>0</v>
      </c>
      <c r="Y500" s="60">
        <v>25</v>
      </c>
      <c r="Z500" s="60">
        <v>0</v>
      </c>
      <c r="AA500" s="31">
        <v>1.0416666666666667</v>
      </c>
      <c r="AB500" s="31">
        <v>1.0416666666666667</v>
      </c>
      <c r="AC500" s="60">
        <v>26</v>
      </c>
      <c r="AD500" s="60">
        <v>56</v>
      </c>
      <c r="AE500" s="60">
        <v>0</v>
      </c>
      <c r="AF500" s="31">
        <v>2.1538461538461537</v>
      </c>
      <c r="AG500" s="60">
        <v>76</v>
      </c>
      <c r="AH500" s="60">
        <v>151</v>
      </c>
      <c r="AI500" s="60">
        <v>0</v>
      </c>
      <c r="AJ500" s="31">
        <v>1.986842105263158</v>
      </c>
      <c r="AK500" s="60">
        <v>157</v>
      </c>
      <c r="AL500" s="60">
        <v>247</v>
      </c>
      <c r="AM500" s="60">
        <v>16</v>
      </c>
      <c r="AN500" s="62">
        <v>0.5</v>
      </c>
      <c r="AO500" s="9" t="s">
        <v>407</v>
      </c>
      <c r="AP500" s="9" t="s">
        <v>412</v>
      </c>
      <c r="AQ500" s="9" t="s">
        <v>407</v>
      </c>
      <c r="AR500" s="48" t="s">
        <v>411</v>
      </c>
      <c r="AS500" s="9" t="s">
        <v>407</v>
      </c>
      <c r="AT500" s="9" t="s">
        <v>412</v>
      </c>
    </row>
    <row r="501" spans="1:46" ht="12.75" customHeight="1" x14ac:dyDescent="0.15">
      <c r="A501" s="9" t="s">
        <v>352</v>
      </c>
      <c r="B501" s="9" t="s">
        <v>415</v>
      </c>
      <c r="C501" s="31">
        <v>0.625</v>
      </c>
      <c r="D501" s="45">
        <v>8</v>
      </c>
      <c r="E501" s="46">
        <v>2018</v>
      </c>
      <c r="F501" s="46">
        <v>2014</v>
      </c>
      <c r="G501" s="46" t="s">
        <v>403</v>
      </c>
      <c r="H501" s="9" t="s">
        <v>404</v>
      </c>
      <c r="I501" s="9" t="s">
        <v>405</v>
      </c>
      <c r="J501" s="9" t="s">
        <v>144</v>
      </c>
      <c r="K501" s="49" t="s">
        <v>415</v>
      </c>
      <c r="L501" s="60">
        <v>209</v>
      </c>
      <c r="M501" s="60">
        <v>0</v>
      </c>
      <c r="N501" s="60">
        <v>0</v>
      </c>
      <c r="O501" s="60">
        <v>0</v>
      </c>
      <c r="P501" s="60">
        <v>209</v>
      </c>
      <c r="Q501" s="31">
        <v>0</v>
      </c>
      <c r="R501" s="61">
        <v>105</v>
      </c>
      <c r="S501" s="61">
        <v>0</v>
      </c>
      <c r="T501" s="60">
        <v>149</v>
      </c>
      <c r="U501" s="60">
        <v>0</v>
      </c>
      <c r="V501" s="60">
        <v>0</v>
      </c>
      <c r="W501" s="60">
        <v>0</v>
      </c>
      <c r="X501" s="60">
        <v>149</v>
      </c>
      <c r="Y501" s="60">
        <v>0</v>
      </c>
      <c r="Z501" s="60">
        <v>149</v>
      </c>
      <c r="AA501" s="31">
        <v>0</v>
      </c>
      <c r="AB501" s="31">
        <v>0</v>
      </c>
      <c r="AC501" s="60">
        <v>172</v>
      </c>
      <c r="AD501" s="60">
        <v>0</v>
      </c>
      <c r="AE501" s="60">
        <v>172</v>
      </c>
      <c r="AF501" s="31">
        <v>0</v>
      </c>
      <c r="AG501" s="60">
        <v>400</v>
      </c>
      <c r="AH501" s="60">
        <v>89</v>
      </c>
      <c r="AI501" s="60">
        <v>311</v>
      </c>
      <c r="AJ501" s="31">
        <v>0.2225</v>
      </c>
      <c r="AK501" s="60">
        <v>930</v>
      </c>
      <c r="AL501" s="60">
        <v>89</v>
      </c>
      <c r="AM501" s="60">
        <v>841</v>
      </c>
      <c r="AN501" s="62">
        <v>0.5</v>
      </c>
      <c r="AO501" s="9" t="s">
        <v>412</v>
      </c>
      <c r="AP501" s="9" t="s">
        <v>407</v>
      </c>
      <c r="AQ501" s="9" t="s">
        <v>407</v>
      </c>
      <c r="AR501" s="48" t="s">
        <v>411</v>
      </c>
      <c r="AS501" s="9" t="s">
        <v>407</v>
      </c>
      <c r="AT501" s="9" t="s">
        <v>407</v>
      </c>
    </row>
    <row r="502" spans="1:46" ht="12.75" customHeight="1" x14ac:dyDescent="0.15">
      <c r="A502" s="9" t="s">
        <v>528</v>
      </c>
      <c r="B502" s="9" t="s">
        <v>574</v>
      </c>
      <c r="C502" s="31">
        <v>0.5</v>
      </c>
      <c r="D502" s="45">
        <v>8</v>
      </c>
      <c r="E502" s="46">
        <v>2019</v>
      </c>
      <c r="F502" s="46">
        <v>2015</v>
      </c>
      <c r="G502" s="46">
        <v>2022</v>
      </c>
      <c r="H502" s="9" t="s">
        <v>413</v>
      </c>
      <c r="I502" s="9" t="s">
        <v>414</v>
      </c>
      <c r="J502" s="9" t="s">
        <v>67</v>
      </c>
      <c r="K502" s="49" t="s">
        <v>574</v>
      </c>
      <c r="L502" s="60">
        <v>199</v>
      </c>
      <c r="M502" s="60">
        <v>9</v>
      </c>
      <c r="N502" s="60">
        <v>9</v>
      </c>
      <c r="O502" s="60">
        <v>0</v>
      </c>
      <c r="P502" s="60">
        <v>190</v>
      </c>
      <c r="Q502" s="31">
        <v>4.5226130653266333E-2</v>
      </c>
      <c r="R502" s="61">
        <v>100</v>
      </c>
      <c r="S502" s="61">
        <v>0</v>
      </c>
      <c r="T502" s="60">
        <v>103</v>
      </c>
      <c r="U502" s="60">
        <v>18</v>
      </c>
      <c r="V502" s="60">
        <v>18</v>
      </c>
      <c r="W502" s="60">
        <v>0</v>
      </c>
      <c r="X502" s="60">
        <v>85</v>
      </c>
      <c r="Y502" s="60">
        <v>18</v>
      </c>
      <c r="Z502" s="60">
        <v>85</v>
      </c>
      <c r="AA502" s="31">
        <v>0.17475728155339806</v>
      </c>
      <c r="AB502" s="31">
        <v>0.17475728155339806</v>
      </c>
      <c r="AC502" s="60">
        <v>121</v>
      </c>
      <c r="AD502" s="60">
        <v>55</v>
      </c>
      <c r="AE502" s="60">
        <v>66</v>
      </c>
      <c r="AF502" s="31">
        <v>0.45454545454545453</v>
      </c>
      <c r="AG502" s="60">
        <v>322</v>
      </c>
      <c r="AH502" s="60">
        <v>668</v>
      </c>
      <c r="AI502" s="60">
        <v>0</v>
      </c>
      <c r="AJ502" s="31">
        <v>2.0745341614906834</v>
      </c>
      <c r="AK502" s="60">
        <v>745</v>
      </c>
      <c r="AL502" s="60">
        <v>750</v>
      </c>
      <c r="AM502" s="60">
        <v>341</v>
      </c>
      <c r="AN502" s="62">
        <v>0.5</v>
      </c>
      <c r="AO502" s="9" t="s">
        <v>407</v>
      </c>
      <c r="AP502" s="9" t="s">
        <v>412</v>
      </c>
      <c r="AQ502" s="9" t="s">
        <v>407</v>
      </c>
      <c r="AR502" s="48" t="s">
        <v>411</v>
      </c>
      <c r="AS502" s="9" t="s">
        <v>407</v>
      </c>
      <c r="AT502" s="9" t="s">
        <v>412</v>
      </c>
    </row>
    <row r="503" spans="1:46" ht="12.75" customHeight="1" x14ac:dyDescent="0.15">
      <c r="A503" s="9" t="s">
        <v>528</v>
      </c>
      <c r="B503" s="9" t="s">
        <v>575</v>
      </c>
      <c r="C503" s="31">
        <v>0.5</v>
      </c>
      <c r="D503" s="45">
        <v>8</v>
      </c>
      <c r="E503" s="46">
        <v>2019</v>
      </c>
      <c r="F503" s="46">
        <v>2015</v>
      </c>
      <c r="G503" s="46">
        <v>2022</v>
      </c>
      <c r="H503" s="9" t="s">
        <v>413</v>
      </c>
      <c r="I503" s="9" t="s">
        <v>414</v>
      </c>
      <c r="J503" s="9" t="s">
        <v>67</v>
      </c>
      <c r="K503" s="49" t="s">
        <v>575</v>
      </c>
      <c r="L503" s="60">
        <v>181</v>
      </c>
      <c r="M503" s="60">
        <v>109</v>
      </c>
      <c r="N503" s="60">
        <v>109</v>
      </c>
      <c r="O503" s="60">
        <v>0</v>
      </c>
      <c r="P503" s="60">
        <v>72</v>
      </c>
      <c r="Q503" s="31">
        <v>0.60220994475138123</v>
      </c>
      <c r="R503" s="61">
        <v>91</v>
      </c>
      <c r="S503" s="61">
        <v>18</v>
      </c>
      <c r="T503" s="60">
        <v>107</v>
      </c>
      <c r="U503" s="60">
        <v>109</v>
      </c>
      <c r="V503" s="60">
        <v>109</v>
      </c>
      <c r="W503" s="60">
        <v>0</v>
      </c>
      <c r="X503" s="60">
        <v>0</v>
      </c>
      <c r="Y503" s="60">
        <v>127</v>
      </c>
      <c r="Z503" s="60">
        <v>0</v>
      </c>
      <c r="AA503" s="31">
        <v>1.0186915887850467</v>
      </c>
      <c r="AB503" s="31">
        <v>1.1869158878504673</v>
      </c>
      <c r="AC503" s="60">
        <v>127</v>
      </c>
      <c r="AD503" s="60">
        <v>19</v>
      </c>
      <c r="AE503" s="60">
        <v>108</v>
      </c>
      <c r="AF503" s="31">
        <v>0.14960629921259844</v>
      </c>
      <c r="AG503" s="60">
        <v>484</v>
      </c>
      <c r="AH503" s="60">
        <v>941</v>
      </c>
      <c r="AI503" s="60">
        <v>0</v>
      </c>
      <c r="AJ503" s="31">
        <v>1.9442148760330578</v>
      </c>
      <c r="AK503" s="60">
        <v>899</v>
      </c>
      <c r="AL503" s="60">
        <v>1178</v>
      </c>
      <c r="AM503" s="60">
        <v>180</v>
      </c>
      <c r="AN503" s="62">
        <v>0.5</v>
      </c>
      <c r="AO503" s="9" t="s">
        <v>407</v>
      </c>
      <c r="AP503" s="9" t="s">
        <v>407</v>
      </c>
      <c r="AQ503" s="9" t="s">
        <v>412</v>
      </c>
      <c r="AR503" s="48" t="s">
        <v>411</v>
      </c>
      <c r="AS503" s="9" t="s">
        <v>412</v>
      </c>
      <c r="AT503" s="9" t="s">
        <v>407</v>
      </c>
    </row>
    <row r="504" spans="1:46" ht="12.75" customHeight="1" x14ac:dyDescent="0.15">
      <c r="A504" s="9" t="s">
        <v>594</v>
      </c>
      <c r="B504" s="9" t="s">
        <v>595</v>
      </c>
      <c r="C504" s="31">
        <v>0.625</v>
      </c>
      <c r="D504" s="45">
        <v>8</v>
      </c>
      <c r="E504" s="46">
        <v>2018</v>
      </c>
      <c r="F504" s="46">
        <v>2014</v>
      </c>
      <c r="G504" s="46" t="s">
        <v>403</v>
      </c>
      <c r="H504" s="9" t="s">
        <v>456</v>
      </c>
      <c r="I504" s="9" t="s">
        <v>457</v>
      </c>
      <c r="J504" s="9" t="s">
        <v>123</v>
      </c>
      <c r="K504" s="49" t="s">
        <v>595</v>
      </c>
      <c r="L504" s="60">
        <v>104</v>
      </c>
      <c r="M504" s="60">
        <v>46</v>
      </c>
      <c r="N504" s="60">
        <v>46</v>
      </c>
      <c r="O504" s="60">
        <v>0</v>
      </c>
      <c r="P504" s="60">
        <v>58</v>
      </c>
      <c r="Q504" s="31">
        <v>0.44230769230769229</v>
      </c>
      <c r="R504" s="61">
        <v>52</v>
      </c>
      <c r="S504" s="61">
        <v>0</v>
      </c>
      <c r="T504" s="60">
        <v>72</v>
      </c>
      <c r="U504" s="60">
        <v>37</v>
      </c>
      <c r="V504" s="60">
        <v>37</v>
      </c>
      <c r="W504" s="60">
        <v>0</v>
      </c>
      <c r="X504" s="60">
        <v>35</v>
      </c>
      <c r="Y504" s="60">
        <v>37</v>
      </c>
      <c r="Z504" s="60">
        <v>35</v>
      </c>
      <c r="AA504" s="31">
        <v>0.51388888888888884</v>
      </c>
      <c r="AB504" s="31">
        <v>0.51388888888888884</v>
      </c>
      <c r="AC504" s="60">
        <v>83</v>
      </c>
      <c r="AD504" s="60">
        <v>3</v>
      </c>
      <c r="AE504" s="60">
        <v>80</v>
      </c>
      <c r="AF504" s="31">
        <v>3.614457831325301E-2</v>
      </c>
      <c r="AG504" s="60">
        <v>190</v>
      </c>
      <c r="AH504" s="60">
        <v>5</v>
      </c>
      <c r="AI504" s="60">
        <v>185</v>
      </c>
      <c r="AJ504" s="31">
        <v>2.6315789473684209E-2</v>
      </c>
      <c r="AK504" s="60">
        <v>449</v>
      </c>
      <c r="AL504" s="60">
        <v>91</v>
      </c>
      <c r="AM504" s="60">
        <v>358</v>
      </c>
      <c r="AN504" s="62">
        <v>0.5</v>
      </c>
      <c r="AO504" s="9" t="s">
        <v>412</v>
      </c>
      <c r="AP504" s="9" t="s">
        <v>407</v>
      </c>
      <c r="AQ504" s="9" t="s">
        <v>407</v>
      </c>
      <c r="AR504" s="48" t="s">
        <v>411</v>
      </c>
      <c r="AS504" s="9" t="s">
        <v>407</v>
      </c>
      <c r="AT504" s="9" t="s">
        <v>407</v>
      </c>
    </row>
    <row r="505" spans="1:46" ht="12.75" customHeight="1" x14ac:dyDescent="0.15">
      <c r="A505" s="9" t="s">
        <v>594</v>
      </c>
      <c r="B505" s="9" t="s">
        <v>1317</v>
      </c>
      <c r="C505" s="31">
        <v>0.625</v>
      </c>
      <c r="D505" s="45">
        <v>8</v>
      </c>
      <c r="E505" s="46">
        <v>2018</v>
      </c>
      <c r="F505" s="46">
        <v>2014</v>
      </c>
      <c r="G505" s="46" t="s">
        <v>403</v>
      </c>
      <c r="H505" s="9" t="s">
        <v>456</v>
      </c>
      <c r="I505" s="9" t="s">
        <v>457</v>
      </c>
      <c r="J505" s="9" t="s">
        <v>123</v>
      </c>
      <c r="K505" s="49" t="s">
        <v>1317</v>
      </c>
      <c r="L505" s="60">
        <v>85</v>
      </c>
      <c r="M505" s="60">
        <v>0</v>
      </c>
      <c r="N505" s="60">
        <v>0</v>
      </c>
      <c r="O505" s="60">
        <v>0</v>
      </c>
      <c r="P505" s="60">
        <v>85</v>
      </c>
      <c r="Q505" s="31">
        <v>0</v>
      </c>
      <c r="R505" s="61">
        <v>43</v>
      </c>
      <c r="S505" s="61">
        <v>0</v>
      </c>
      <c r="T505" s="60">
        <v>60</v>
      </c>
      <c r="U505" s="60">
        <v>0</v>
      </c>
      <c r="V505" s="60">
        <v>0</v>
      </c>
      <c r="W505" s="60">
        <v>0</v>
      </c>
      <c r="X505" s="60">
        <v>60</v>
      </c>
      <c r="Y505" s="60">
        <v>0</v>
      </c>
      <c r="Z505" s="60">
        <v>60</v>
      </c>
      <c r="AA505" s="31">
        <v>0</v>
      </c>
      <c r="AB505" s="31">
        <v>0</v>
      </c>
      <c r="AC505" s="60">
        <v>62</v>
      </c>
      <c r="AD505" s="60">
        <v>17</v>
      </c>
      <c r="AE505" s="60">
        <v>45</v>
      </c>
      <c r="AF505" s="31">
        <v>0.27419354838709675</v>
      </c>
      <c r="AG505" s="60">
        <v>128</v>
      </c>
      <c r="AH505" s="60">
        <v>67</v>
      </c>
      <c r="AI505" s="60">
        <v>61</v>
      </c>
      <c r="AJ505" s="31">
        <v>0.5234375</v>
      </c>
      <c r="AK505" s="60">
        <v>335</v>
      </c>
      <c r="AL505" s="60">
        <v>84</v>
      </c>
      <c r="AM505" s="60">
        <v>251</v>
      </c>
      <c r="AN505" s="62">
        <v>0.5</v>
      </c>
      <c r="AO505" s="9" t="s">
        <v>407</v>
      </c>
      <c r="AP505" s="9" t="s">
        <v>412</v>
      </c>
      <c r="AQ505" s="9" t="s">
        <v>407</v>
      </c>
      <c r="AR505" s="48" t="s">
        <v>411</v>
      </c>
      <c r="AS505" s="9" t="s">
        <v>407</v>
      </c>
      <c r="AT505" s="9" t="s">
        <v>412</v>
      </c>
    </row>
    <row r="506" spans="1:46" ht="12.75" customHeight="1" x14ac:dyDescent="0.15">
      <c r="A506" s="9" t="s">
        <v>594</v>
      </c>
      <c r="B506" s="9" t="s">
        <v>597</v>
      </c>
      <c r="C506" s="31">
        <v>0.625</v>
      </c>
      <c r="D506" s="45">
        <v>8</v>
      </c>
      <c r="E506" s="46">
        <v>2018</v>
      </c>
      <c r="F506" s="46">
        <v>2014</v>
      </c>
      <c r="G506" s="46" t="s">
        <v>403</v>
      </c>
      <c r="H506" s="9" t="s">
        <v>456</v>
      </c>
      <c r="I506" s="9" t="s">
        <v>457</v>
      </c>
      <c r="J506" s="9" t="s">
        <v>123</v>
      </c>
      <c r="K506" s="49" t="s">
        <v>597</v>
      </c>
      <c r="L506" s="60">
        <v>624</v>
      </c>
      <c r="M506" s="60">
        <v>3</v>
      </c>
      <c r="N506" s="60">
        <v>3</v>
      </c>
      <c r="O506" s="60">
        <v>0</v>
      </c>
      <c r="P506" s="60">
        <v>621</v>
      </c>
      <c r="Q506" s="31">
        <v>4.807692307692308E-3</v>
      </c>
      <c r="R506" s="61">
        <v>312</v>
      </c>
      <c r="S506" s="61">
        <v>0</v>
      </c>
      <c r="T506" s="60">
        <v>437</v>
      </c>
      <c r="U506" s="60">
        <v>11</v>
      </c>
      <c r="V506" s="60">
        <v>11</v>
      </c>
      <c r="W506" s="60">
        <v>0</v>
      </c>
      <c r="X506" s="60">
        <v>426</v>
      </c>
      <c r="Y506" s="60">
        <v>11</v>
      </c>
      <c r="Z506" s="60">
        <v>426</v>
      </c>
      <c r="AA506" s="31">
        <v>2.5171624713958809E-2</v>
      </c>
      <c r="AB506" s="31">
        <v>2.5171624713958809E-2</v>
      </c>
      <c r="AC506" s="60">
        <v>498</v>
      </c>
      <c r="AD506" s="60">
        <v>135</v>
      </c>
      <c r="AE506" s="60">
        <v>363</v>
      </c>
      <c r="AF506" s="31">
        <v>0.27108433734939757</v>
      </c>
      <c r="AG506" s="60">
        <v>1120</v>
      </c>
      <c r="AH506" s="60">
        <v>100</v>
      </c>
      <c r="AI506" s="60">
        <v>1020</v>
      </c>
      <c r="AJ506" s="31">
        <v>8.9285714285714288E-2</v>
      </c>
      <c r="AK506" s="60">
        <v>2679</v>
      </c>
      <c r="AL506" s="60">
        <v>249</v>
      </c>
      <c r="AM506" s="60">
        <v>2430</v>
      </c>
      <c r="AN506" s="62">
        <v>0.5</v>
      </c>
      <c r="AO506" s="9" t="s">
        <v>412</v>
      </c>
      <c r="AP506" s="9" t="s">
        <v>407</v>
      </c>
      <c r="AQ506" s="9" t="s">
        <v>407</v>
      </c>
      <c r="AR506" s="48" t="s">
        <v>408</v>
      </c>
      <c r="AS506" s="9" t="s">
        <v>407</v>
      </c>
      <c r="AT506" s="9" t="s">
        <v>407</v>
      </c>
    </row>
    <row r="507" spans="1:46" ht="12.75" customHeight="1" x14ac:dyDescent="0.15">
      <c r="A507" s="9" t="s">
        <v>502</v>
      </c>
      <c r="B507" s="9" t="s">
        <v>503</v>
      </c>
      <c r="C507" s="31">
        <v>0.625</v>
      </c>
      <c r="D507" s="45">
        <v>8</v>
      </c>
      <c r="E507" s="46">
        <v>2018</v>
      </c>
      <c r="F507" s="46">
        <v>2014</v>
      </c>
      <c r="G507" s="46" t="s">
        <v>403</v>
      </c>
      <c r="H507" s="9" t="s">
        <v>404</v>
      </c>
      <c r="I507" s="9" t="s">
        <v>405</v>
      </c>
      <c r="J507" s="9" t="s">
        <v>144</v>
      </c>
      <c r="K507" s="29" t="s">
        <v>503</v>
      </c>
      <c r="L507" s="60">
        <v>539</v>
      </c>
      <c r="M507" s="60">
        <v>126</v>
      </c>
      <c r="N507" s="60">
        <v>126</v>
      </c>
      <c r="O507" s="60">
        <v>0</v>
      </c>
      <c r="P507" s="60">
        <v>413</v>
      </c>
      <c r="Q507" s="31">
        <v>0.23376623376623376</v>
      </c>
      <c r="R507" s="61">
        <v>270</v>
      </c>
      <c r="S507" s="61">
        <v>0</v>
      </c>
      <c r="T507" s="60">
        <v>366</v>
      </c>
      <c r="U507" s="60">
        <v>105</v>
      </c>
      <c r="V507" s="60">
        <v>105</v>
      </c>
      <c r="W507" s="60">
        <v>0</v>
      </c>
      <c r="X507" s="60">
        <v>261</v>
      </c>
      <c r="Y507" s="60">
        <v>105</v>
      </c>
      <c r="Z507" s="60">
        <v>261</v>
      </c>
      <c r="AA507" s="31">
        <v>0.28688524590163933</v>
      </c>
      <c r="AB507" s="31">
        <v>0.28688524590163933</v>
      </c>
      <c r="AC507" s="60">
        <v>411</v>
      </c>
      <c r="AD507" s="60">
        <v>616</v>
      </c>
      <c r="AE507" s="60">
        <v>0</v>
      </c>
      <c r="AF507" s="31">
        <v>1.4987834549878345</v>
      </c>
      <c r="AG507" s="60">
        <v>908</v>
      </c>
      <c r="AH507" s="60">
        <v>517</v>
      </c>
      <c r="AI507" s="60">
        <v>391</v>
      </c>
      <c r="AJ507" s="31">
        <v>0.56938325991189431</v>
      </c>
      <c r="AK507" s="60">
        <v>2224</v>
      </c>
      <c r="AL507" s="60">
        <v>1364</v>
      </c>
      <c r="AM507" s="60">
        <v>1065</v>
      </c>
      <c r="AN507" s="62">
        <v>0.5</v>
      </c>
      <c r="AO507" s="9" t="s">
        <v>407</v>
      </c>
      <c r="AP507" s="9" t="s">
        <v>412</v>
      </c>
      <c r="AQ507" s="9" t="s">
        <v>407</v>
      </c>
      <c r="AR507" s="48" t="s">
        <v>411</v>
      </c>
      <c r="AS507" s="9" t="s">
        <v>407</v>
      </c>
      <c r="AT507" s="9" t="s">
        <v>412</v>
      </c>
    </row>
    <row r="508" spans="1:46" ht="12.75" customHeight="1" x14ac:dyDescent="0.15">
      <c r="A508" s="9" t="s">
        <v>564</v>
      </c>
      <c r="B508" s="9" t="s">
        <v>602</v>
      </c>
      <c r="C508" s="31">
        <v>0.375</v>
      </c>
      <c r="D508" s="45">
        <v>8</v>
      </c>
      <c r="E508" s="46">
        <v>2020</v>
      </c>
      <c r="F508" s="46">
        <v>2016</v>
      </c>
      <c r="G508" s="46" t="s">
        <v>444</v>
      </c>
      <c r="H508" s="9" t="s">
        <v>445</v>
      </c>
      <c r="I508" s="9" t="s">
        <v>446</v>
      </c>
      <c r="J508" s="9" t="s">
        <v>128</v>
      </c>
      <c r="K508" s="49" t="s">
        <v>602</v>
      </c>
      <c r="L508" s="60">
        <v>623</v>
      </c>
      <c r="M508" s="60">
        <v>0</v>
      </c>
      <c r="N508" s="60">
        <v>0</v>
      </c>
      <c r="O508" s="60">
        <v>0</v>
      </c>
      <c r="P508" s="60">
        <v>623</v>
      </c>
      <c r="Q508" s="31">
        <v>0</v>
      </c>
      <c r="R508" s="61">
        <v>234</v>
      </c>
      <c r="S508" s="61">
        <v>0</v>
      </c>
      <c r="T508" s="60">
        <v>576</v>
      </c>
      <c r="U508" s="60">
        <v>7</v>
      </c>
      <c r="V508" s="60">
        <v>7</v>
      </c>
      <c r="W508" s="60">
        <v>0</v>
      </c>
      <c r="X508" s="60">
        <v>569</v>
      </c>
      <c r="Y508" s="60">
        <v>7</v>
      </c>
      <c r="Z508" s="60">
        <v>569</v>
      </c>
      <c r="AA508" s="31">
        <v>1.2152777777777778E-2</v>
      </c>
      <c r="AB508" s="31">
        <v>1.2152777777777778E-2</v>
      </c>
      <c r="AC508" s="60">
        <v>566</v>
      </c>
      <c r="AD508" s="60">
        <v>152</v>
      </c>
      <c r="AE508" s="60">
        <v>414</v>
      </c>
      <c r="AF508" s="31">
        <v>0.26855123674911663</v>
      </c>
      <c r="AG508" s="60">
        <v>1431</v>
      </c>
      <c r="AH508" s="60">
        <v>11</v>
      </c>
      <c r="AI508" s="60">
        <v>1420</v>
      </c>
      <c r="AJ508" s="31">
        <v>7.6869322152341019E-3</v>
      </c>
      <c r="AK508" s="60">
        <v>3196</v>
      </c>
      <c r="AL508" s="60">
        <v>170</v>
      </c>
      <c r="AM508" s="60">
        <v>3026</v>
      </c>
      <c r="AN508" s="62">
        <v>0.375</v>
      </c>
      <c r="AO508" s="9" t="s">
        <v>412</v>
      </c>
      <c r="AP508" s="9" t="s">
        <v>407</v>
      </c>
      <c r="AQ508" s="9" t="s">
        <v>407</v>
      </c>
      <c r="AR508" s="48" t="s">
        <v>408</v>
      </c>
      <c r="AS508" s="9" t="s">
        <v>407</v>
      </c>
      <c r="AT508" s="9" t="s">
        <v>407</v>
      </c>
    </row>
    <row r="509" spans="1:46" ht="12.75" customHeight="1" x14ac:dyDescent="0.15">
      <c r="A509" s="9" t="s">
        <v>416</v>
      </c>
      <c r="B509" s="9" t="s">
        <v>461</v>
      </c>
      <c r="C509" s="31">
        <v>0.75</v>
      </c>
      <c r="D509" s="45">
        <v>8</v>
      </c>
      <c r="E509" s="46">
        <v>2017</v>
      </c>
      <c r="F509" s="46">
        <v>2013</v>
      </c>
      <c r="G509" s="46">
        <v>2020</v>
      </c>
      <c r="H509" s="9" t="s">
        <v>512</v>
      </c>
      <c r="I509" s="9" t="s">
        <v>513</v>
      </c>
      <c r="J509" s="9" t="s">
        <v>417</v>
      </c>
      <c r="K509" s="49" t="s">
        <v>461</v>
      </c>
      <c r="L509" s="60">
        <v>343</v>
      </c>
      <c r="M509" s="60">
        <v>96</v>
      </c>
      <c r="N509" s="60">
        <v>96</v>
      </c>
      <c r="O509" s="60">
        <v>0</v>
      </c>
      <c r="P509" s="60">
        <v>247</v>
      </c>
      <c r="Q509" s="31">
        <v>0.27988338192419826</v>
      </c>
      <c r="R509" s="61">
        <v>172</v>
      </c>
      <c r="S509" s="61">
        <v>0</v>
      </c>
      <c r="T509" s="60">
        <v>260</v>
      </c>
      <c r="U509" s="60">
        <v>54</v>
      </c>
      <c r="V509" s="60">
        <v>54</v>
      </c>
      <c r="W509" s="60">
        <v>0</v>
      </c>
      <c r="X509" s="60">
        <v>206</v>
      </c>
      <c r="Y509" s="60">
        <v>54</v>
      </c>
      <c r="Z509" s="60">
        <v>206</v>
      </c>
      <c r="AA509" s="31">
        <v>0.2076923076923077</v>
      </c>
      <c r="AB509" s="31">
        <v>0.2076923076923077</v>
      </c>
      <c r="AC509" s="60">
        <v>241</v>
      </c>
      <c r="AD509" s="60">
        <v>1</v>
      </c>
      <c r="AE509" s="60">
        <v>240</v>
      </c>
      <c r="AF509" s="31">
        <v>4.1493775933609959E-3</v>
      </c>
      <c r="AG509" s="60">
        <v>530</v>
      </c>
      <c r="AH509" s="60">
        <v>1393</v>
      </c>
      <c r="AI509" s="60">
        <v>0</v>
      </c>
      <c r="AJ509" s="31">
        <v>2.6283018867924528</v>
      </c>
      <c r="AK509" s="60">
        <v>1374</v>
      </c>
      <c r="AL509" s="60">
        <v>1544</v>
      </c>
      <c r="AM509" s="60">
        <v>693</v>
      </c>
      <c r="AN509" s="62">
        <v>0.5</v>
      </c>
      <c r="AO509" s="9" t="s">
        <v>407</v>
      </c>
      <c r="AP509" s="9" t="s">
        <v>412</v>
      </c>
      <c r="AQ509" s="9" t="s">
        <v>407</v>
      </c>
      <c r="AR509" s="48" t="s">
        <v>411</v>
      </c>
      <c r="AS509" s="9" t="s">
        <v>407</v>
      </c>
      <c r="AT509" s="9" t="s">
        <v>412</v>
      </c>
    </row>
    <row r="510" spans="1:46" ht="12.75" customHeight="1" x14ac:dyDescent="0.15">
      <c r="A510" s="9" t="s">
        <v>502</v>
      </c>
      <c r="B510" s="9" t="s">
        <v>589</v>
      </c>
      <c r="C510" s="31">
        <v>0.625</v>
      </c>
      <c r="D510" s="45">
        <v>8</v>
      </c>
      <c r="E510" s="46">
        <v>2018</v>
      </c>
      <c r="F510" s="46">
        <v>2014</v>
      </c>
      <c r="G510" s="46" t="s">
        <v>403</v>
      </c>
      <c r="H510" s="9" t="s">
        <v>404</v>
      </c>
      <c r="I510" s="9" t="s">
        <v>405</v>
      </c>
      <c r="J510" s="9" t="s">
        <v>144</v>
      </c>
      <c r="K510" s="29" t="s">
        <v>589</v>
      </c>
      <c r="L510" s="60" t="e">
        <v>#N/A</v>
      </c>
      <c r="M510" s="60">
        <v>0</v>
      </c>
      <c r="N510" s="60">
        <v>0</v>
      </c>
      <c r="O510" s="60">
        <v>0</v>
      </c>
      <c r="P510" s="60" t="e">
        <v>#N/A</v>
      </c>
      <c r="Q510" s="31" t="s">
        <v>408</v>
      </c>
      <c r="R510" s="61" t="e">
        <v>#N/A</v>
      </c>
      <c r="S510" s="61" t="e">
        <v>#N/A</v>
      </c>
      <c r="T510" s="60" t="e">
        <v>#N/A</v>
      </c>
      <c r="U510" s="60">
        <v>0</v>
      </c>
      <c r="V510" s="60">
        <v>0</v>
      </c>
      <c r="W510" s="60">
        <v>0</v>
      </c>
      <c r="X510" s="60" t="e">
        <v>#N/A</v>
      </c>
      <c r="Y510" s="60" t="e">
        <v>#N/A</v>
      </c>
      <c r="Z510" s="60" t="e">
        <v>#N/A</v>
      </c>
      <c r="AA510" s="31" t="s">
        <v>408</v>
      </c>
      <c r="AB510" s="31" t="s">
        <v>408</v>
      </c>
      <c r="AC510" s="60" t="e">
        <v>#N/A</v>
      </c>
      <c r="AD510" s="60">
        <v>0</v>
      </c>
      <c r="AE510" s="60" t="e">
        <v>#N/A</v>
      </c>
      <c r="AF510" s="31" t="s">
        <v>408</v>
      </c>
      <c r="AG510" s="60" t="e">
        <v>#N/A</v>
      </c>
      <c r="AH510" s="60">
        <v>0</v>
      </c>
      <c r="AI510" s="60" t="e">
        <v>#N/A</v>
      </c>
      <c r="AJ510" s="31" t="s">
        <v>408</v>
      </c>
      <c r="AK510" s="60" t="e">
        <v>#N/A</v>
      </c>
      <c r="AL510" s="60">
        <v>0</v>
      </c>
      <c r="AM510" s="60" t="e">
        <v>#N/A</v>
      </c>
      <c r="AN510" s="62">
        <v>0.5</v>
      </c>
      <c r="AO510" s="9" t="s">
        <v>412</v>
      </c>
      <c r="AP510" s="9" t="s">
        <v>407</v>
      </c>
      <c r="AQ510" s="9" t="s">
        <v>407</v>
      </c>
      <c r="AR510" s="48" t="s">
        <v>408</v>
      </c>
      <c r="AS510" s="9" t="s">
        <v>412</v>
      </c>
      <c r="AT510" s="9" t="s">
        <v>407</v>
      </c>
    </row>
    <row r="511" spans="1:46" ht="12.75" customHeight="1" x14ac:dyDescent="0.15">
      <c r="A511" s="9" t="s">
        <v>528</v>
      </c>
      <c r="B511" s="9" t="s">
        <v>578</v>
      </c>
      <c r="C511" s="31">
        <v>0.5</v>
      </c>
      <c r="D511" s="45">
        <v>8</v>
      </c>
      <c r="E511" s="46">
        <v>2019</v>
      </c>
      <c r="F511" s="46">
        <v>2015</v>
      </c>
      <c r="G511" s="46">
        <v>2022</v>
      </c>
      <c r="H511" s="9" t="s">
        <v>413</v>
      </c>
      <c r="I511" s="9" t="s">
        <v>414</v>
      </c>
      <c r="J511" s="9" t="s">
        <v>67</v>
      </c>
      <c r="K511" s="49" t="s">
        <v>578</v>
      </c>
      <c r="L511" s="60">
        <v>22</v>
      </c>
      <c r="M511" s="60">
        <v>3</v>
      </c>
      <c r="N511" s="60">
        <v>0</v>
      </c>
      <c r="O511" s="60">
        <v>3</v>
      </c>
      <c r="P511" s="60">
        <v>19</v>
      </c>
      <c r="Q511" s="31">
        <v>0.13636363636363635</v>
      </c>
      <c r="R511" s="61">
        <v>11</v>
      </c>
      <c r="S511" s="61">
        <v>0</v>
      </c>
      <c r="T511" s="60">
        <v>17</v>
      </c>
      <c r="U511" s="60">
        <v>7</v>
      </c>
      <c r="V511" s="60">
        <v>3</v>
      </c>
      <c r="W511" s="60">
        <v>4</v>
      </c>
      <c r="X511" s="60">
        <v>10</v>
      </c>
      <c r="Y511" s="60">
        <v>7</v>
      </c>
      <c r="Z511" s="60">
        <v>10</v>
      </c>
      <c r="AA511" s="31">
        <v>0.41176470588235292</v>
      </c>
      <c r="AB511" s="31">
        <v>0.41176470588235292</v>
      </c>
      <c r="AC511" s="60">
        <v>19</v>
      </c>
      <c r="AD511" s="60">
        <v>20</v>
      </c>
      <c r="AE511" s="60">
        <v>0</v>
      </c>
      <c r="AF511" s="31">
        <v>1.0526315789473684</v>
      </c>
      <c r="AG511" s="60">
        <v>62</v>
      </c>
      <c r="AH511" s="60">
        <v>24</v>
      </c>
      <c r="AI511" s="60">
        <v>38</v>
      </c>
      <c r="AJ511" s="31">
        <v>0.38709677419354838</v>
      </c>
      <c r="AK511" s="60">
        <v>120</v>
      </c>
      <c r="AL511" s="60">
        <v>54</v>
      </c>
      <c r="AM511" s="60">
        <v>67</v>
      </c>
      <c r="AN511" s="62">
        <v>0.5</v>
      </c>
      <c r="AO511" s="9" t="s">
        <v>412</v>
      </c>
      <c r="AP511" s="9" t="s">
        <v>407</v>
      </c>
      <c r="AQ511" s="9" t="s">
        <v>407</v>
      </c>
      <c r="AR511" s="48" t="s">
        <v>411</v>
      </c>
      <c r="AS511" s="9" t="s">
        <v>407</v>
      </c>
      <c r="AT511" s="9" t="s">
        <v>407</v>
      </c>
    </row>
    <row r="512" spans="1:46" ht="12.75" customHeight="1" x14ac:dyDescent="0.15">
      <c r="A512" s="9" t="s">
        <v>564</v>
      </c>
      <c r="B512" s="9" t="s">
        <v>564</v>
      </c>
      <c r="C512" s="31">
        <v>0.375</v>
      </c>
      <c r="D512" s="45">
        <v>8</v>
      </c>
      <c r="E512" s="46">
        <v>2020</v>
      </c>
      <c r="F512" s="46">
        <v>2016</v>
      </c>
      <c r="G512" s="46" t="s">
        <v>444</v>
      </c>
      <c r="H512" s="9" t="s">
        <v>445</v>
      </c>
      <c r="I512" s="9" t="s">
        <v>446</v>
      </c>
      <c r="J512" s="9" t="s">
        <v>128</v>
      </c>
      <c r="K512" s="49" t="s">
        <v>564</v>
      </c>
      <c r="L512" s="60">
        <v>920</v>
      </c>
      <c r="M512" s="60">
        <v>43</v>
      </c>
      <c r="N512" s="60">
        <v>43</v>
      </c>
      <c r="O512" s="60">
        <v>0</v>
      </c>
      <c r="P512" s="60">
        <v>877</v>
      </c>
      <c r="Q512" s="31">
        <v>4.6739130434782609E-2</v>
      </c>
      <c r="R512" s="61">
        <v>345</v>
      </c>
      <c r="S512" s="61">
        <v>0</v>
      </c>
      <c r="T512" s="60">
        <v>609</v>
      </c>
      <c r="U512" s="60">
        <v>28</v>
      </c>
      <c r="V512" s="60">
        <v>28</v>
      </c>
      <c r="W512" s="60">
        <v>0</v>
      </c>
      <c r="X512" s="60">
        <v>581</v>
      </c>
      <c r="Y512" s="60">
        <v>28</v>
      </c>
      <c r="Z512" s="60">
        <v>581</v>
      </c>
      <c r="AA512" s="31">
        <v>4.5977011494252873E-2</v>
      </c>
      <c r="AB512" s="31">
        <v>4.5977011494252873E-2</v>
      </c>
      <c r="AC512" s="60">
        <v>613</v>
      </c>
      <c r="AD512" s="60">
        <v>0</v>
      </c>
      <c r="AE512" s="60">
        <v>613</v>
      </c>
      <c r="AF512" s="31">
        <v>0</v>
      </c>
      <c r="AG512" s="60">
        <v>1452</v>
      </c>
      <c r="AH512" s="60">
        <v>1707</v>
      </c>
      <c r="AI512" s="60">
        <v>0</v>
      </c>
      <c r="AJ512" s="31">
        <v>1.1756198347107438</v>
      </c>
      <c r="AK512" s="60">
        <v>3594</v>
      </c>
      <c r="AL512" s="60">
        <v>1778</v>
      </c>
      <c r="AM512" s="60">
        <v>2071</v>
      </c>
      <c r="AN512" s="62">
        <v>0.375</v>
      </c>
      <c r="AO512" s="9" t="s">
        <v>407</v>
      </c>
      <c r="AP512" s="9" t="s">
        <v>412</v>
      </c>
      <c r="AQ512" s="9" t="s">
        <v>407</v>
      </c>
      <c r="AR512" s="48" t="s">
        <v>411</v>
      </c>
      <c r="AS512" s="9" t="s">
        <v>407</v>
      </c>
      <c r="AT512" s="9" t="s">
        <v>412</v>
      </c>
    </row>
    <row r="513" spans="1:46" ht="12.75" customHeight="1" x14ac:dyDescent="0.15">
      <c r="A513" s="9" t="s">
        <v>564</v>
      </c>
      <c r="B513" s="9" t="s">
        <v>604</v>
      </c>
      <c r="C513" s="31">
        <v>0.375</v>
      </c>
      <c r="D513" s="45">
        <v>8</v>
      </c>
      <c r="E513" s="46">
        <v>2020</v>
      </c>
      <c r="F513" s="46">
        <v>2016</v>
      </c>
      <c r="G513" s="46" t="s">
        <v>444</v>
      </c>
      <c r="H513" s="9" t="s">
        <v>445</v>
      </c>
      <c r="I513" s="9" t="s">
        <v>446</v>
      </c>
      <c r="J513" s="9" t="s">
        <v>128</v>
      </c>
      <c r="K513" s="49" t="s">
        <v>604</v>
      </c>
      <c r="L513" s="60">
        <v>1477</v>
      </c>
      <c r="M513" s="60">
        <v>215</v>
      </c>
      <c r="N513" s="60">
        <v>0</v>
      </c>
      <c r="O513" s="60">
        <v>215</v>
      </c>
      <c r="P513" s="60">
        <v>1262</v>
      </c>
      <c r="Q513" s="31">
        <v>0.14556533513879485</v>
      </c>
      <c r="R513" s="61">
        <v>554</v>
      </c>
      <c r="S513" s="61">
        <v>0</v>
      </c>
      <c r="T513" s="60">
        <v>1065</v>
      </c>
      <c r="U513" s="60">
        <v>215</v>
      </c>
      <c r="V513" s="60">
        <v>0</v>
      </c>
      <c r="W513" s="60">
        <v>215</v>
      </c>
      <c r="X513" s="60">
        <v>850</v>
      </c>
      <c r="Y513" s="60">
        <v>215</v>
      </c>
      <c r="Z513" s="60">
        <v>850</v>
      </c>
      <c r="AA513" s="31">
        <v>0.20187793427230047</v>
      </c>
      <c r="AB513" s="31">
        <v>0.20187793427230047</v>
      </c>
      <c r="AC513" s="60">
        <v>1169</v>
      </c>
      <c r="AD513" s="60">
        <v>119</v>
      </c>
      <c r="AE513" s="60">
        <v>1050</v>
      </c>
      <c r="AF513" s="31">
        <v>0.10179640718562874</v>
      </c>
      <c r="AG513" s="60">
        <v>3370</v>
      </c>
      <c r="AH513" s="60">
        <v>117</v>
      </c>
      <c r="AI513" s="60">
        <v>3253</v>
      </c>
      <c r="AJ513" s="31">
        <v>3.4718100890207715E-2</v>
      </c>
      <c r="AK513" s="60">
        <v>7081</v>
      </c>
      <c r="AL513" s="60">
        <v>666</v>
      </c>
      <c r="AM513" s="60">
        <v>6415</v>
      </c>
      <c r="AN513" s="62">
        <v>0.375</v>
      </c>
      <c r="AO513" s="9" t="s">
        <v>412</v>
      </c>
      <c r="AP513" s="9" t="s">
        <v>407</v>
      </c>
      <c r="AQ513" s="9" t="s">
        <v>407</v>
      </c>
      <c r="AR513" s="48" t="s">
        <v>411</v>
      </c>
      <c r="AS513" s="9" t="s">
        <v>407</v>
      </c>
      <c r="AT513" s="9" t="s">
        <v>407</v>
      </c>
    </row>
    <row r="514" spans="1:46" ht="12.75" customHeight="1" x14ac:dyDescent="0.15">
      <c r="A514" s="9" t="s">
        <v>564</v>
      </c>
      <c r="B514" s="9" t="s">
        <v>605</v>
      </c>
      <c r="C514" s="31">
        <v>0.375</v>
      </c>
      <c r="D514" s="45">
        <v>8</v>
      </c>
      <c r="E514" s="46">
        <v>2020</v>
      </c>
      <c r="F514" s="46">
        <v>2016</v>
      </c>
      <c r="G514" s="46" t="s">
        <v>444</v>
      </c>
      <c r="H514" s="9" t="s">
        <v>445</v>
      </c>
      <c r="I514" s="9" t="s">
        <v>446</v>
      </c>
      <c r="J514" s="9" t="s">
        <v>128</v>
      </c>
      <c r="K514" s="49" t="s">
        <v>605</v>
      </c>
      <c r="L514" s="60">
        <v>2616</v>
      </c>
      <c r="M514" s="60">
        <v>89</v>
      </c>
      <c r="N514" s="60">
        <v>47</v>
      </c>
      <c r="O514" s="60">
        <v>42</v>
      </c>
      <c r="P514" s="60">
        <v>2527</v>
      </c>
      <c r="Q514" s="31">
        <v>3.4021406727828746E-2</v>
      </c>
      <c r="R514" s="61">
        <v>981</v>
      </c>
      <c r="S514" s="61">
        <v>0</v>
      </c>
      <c r="T514" s="60">
        <v>1931</v>
      </c>
      <c r="U514" s="60">
        <v>382</v>
      </c>
      <c r="V514" s="60">
        <v>178</v>
      </c>
      <c r="W514" s="60">
        <v>204</v>
      </c>
      <c r="X514" s="60">
        <v>1549</v>
      </c>
      <c r="Y514" s="60">
        <v>382</v>
      </c>
      <c r="Z514" s="60">
        <v>1549</v>
      </c>
      <c r="AA514" s="31">
        <v>0.19782496116002071</v>
      </c>
      <c r="AB514" s="31">
        <v>0.19782496116002071</v>
      </c>
      <c r="AC514" s="60">
        <v>1802</v>
      </c>
      <c r="AD514" s="60">
        <v>542</v>
      </c>
      <c r="AE514" s="60">
        <v>1260</v>
      </c>
      <c r="AF514" s="31">
        <v>0.30077691453940064</v>
      </c>
      <c r="AG514" s="60">
        <v>3672</v>
      </c>
      <c r="AH514" s="60">
        <v>1407</v>
      </c>
      <c r="AI514" s="60">
        <v>2265</v>
      </c>
      <c r="AJ514" s="31">
        <v>0.3831699346405229</v>
      </c>
      <c r="AK514" s="60">
        <v>10021</v>
      </c>
      <c r="AL514" s="60">
        <v>2420</v>
      </c>
      <c r="AM514" s="60">
        <v>7601</v>
      </c>
      <c r="AN514" s="62">
        <v>0.375</v>
      </c>
      <c r="AO514" s="9" t="s">
        <v>407</v>
      </c>
      <c r="AP514" s="9" t="s">
        <v>412</v>
      </c>
      <c r="AQ514" s="9" t="s">
        <v>407</v>
      </c>
      <c r="AR514" s="48" t="s">
        <v>411</v>
      </c>
      <c r="AS514" s="9" t="s">
        <v>407</v>
      </c>
      <c r="AT514" s="9" t="s">
        <v>412</v>
      </c>
    </row>
    <row r="515" spans="1:46" ht="12.75" customHeight="1" x14ac:dyDescent="0.15">
      <c r="A515" s="9" t="s">
        <v>554</v>
      </c>
      <c r="B515" s="9" t="s">
        <v>1330</v>
      </c>
      <c r="C515" s="31">
        <v>1</v>
      </c>
      <c r="D515" s="45">
        <v>5</v>
      </c>
      <c r="E515" s="46">
        <v>2017</v>
      </c>
      <c r="F515" s="46">
        <v>2014</v>
      </c>
      <c r="G515" s="46">
        <v>2018</v>
      </c>
      <c r="H515" s="9" t="s">
        <v>422</v>
      </c>
      <c r="I515" s="9" t="s">
        <v>423</v>
      </c>
      <c r="J515" s="9" t="s">
        <v>83</v>
      </c>
      <c r="K515" s="49" t="s">
        <v>1330</v>
      </c>
      <c r="L515" s="60">
        <v>10</v>
      </c>
      <c r="M515" s="60">
        <v>0</v>
      </c>
      <c r="N515" s="60">
        <v>0</v>
      </c>
      <c r="O515" s="60">
        <v>0</v>
      </c>
      <c r="P515" s="60">
        <v>10</v>
      </c>
      <c r="Q515" s="31">
        <v>0</v>
      </c>
      <c r="R515" s="61">
        <v>10</v>
      </c>
      <c r="S515" s="61">
        <v>0</v>
      </c>
      <c r="T515" s="60">
        <v>6</v>
      </c>
      <c r="U515" s="60">
        <v>0</v>
      </c>
      <c r="V515" s="60">
        <v>0</v>
      </c>
      <c r="W515" s="60">
        <v>0</v>
      </c>
      <c r="X515" s="60">
        <v>6</v>
      </c>
      <c r="Y515" s="60">
        <v>0</v>
      </c>
      <c r="Z515" s="60">
        <v>6</v>
      </c>
      <c r="AA515" s="31">
        <v>0</v>
      </c>
      <c r="AB515" s="31">
        <v>0</v>
      </c>
      <c r="AC515" s="60">
        <v>6</v>
      </c>
      <c r="AD515" s="60">
        <v>0</v>
      </c>
      <c r="AE515" s="60">
        <v>6</v>
      </c>
      <c r="AF515" s="31">
        <v>0</v>
      </c>
      <c r="AG515" s="60">
        <v>16</v>
      </c>
      <c r="AH515" s="60">
        <v>2</v>
      </c>
      <c r="AI515" s="60">
        <v>14</v>
      </c>
      <c r="AJ515" s="31">
        <v>0.125</v>
      </c>
      <c r="AK515" s="60">
        <v>38</v>
      </c>
      <c r="AL515" s="60">
        <v>2</v>
      </c>
      <c r="AM515" s="60">
        <v>36</v>
      </c>
      <c r="AN515" s="62">
        <v>1</v>
      </c>
      <c r="AO515" s="9" t="s">
        <v>412</v>
      </c>
      <c r="AP515" s="9" t="s">
        <v>407</v>
      </c>
      <c r="AQ515" s="9" t="s">
        <v>407</v>
      </c>
      <c r="AR515" s="48" t="s">
        <v>411</v>
      </c>
      <c r="AS515" s="9" t="s">
        <v>407</v>
      </c>
      <c r="AT515" s="9" t="s">
        <v>407</v>
      </c>
    </row>
    <row r="516" spans="1:46" ht="12.75" customHeight="1" x14ac:dyDescent="0.15">
      <c r="A516" s="9" t="s">
        <v>502</v>
      </c>
      <c r="B516" s="9" t="s">
        <v>612</v>
      </c>
      <c r="C516" s="31">
        <v>0.625</v>
      </c>
      <c r="D516" s="45">
        <v>8</v>
      </c>
      <c r="E516" s="46">
        <v>2018</v>
      </c>
      <c r="F516" s="46">
        <v>2014</v>
      </c>
      <c r="G516" s="46" t="s">
        <v>403</v>
      </c>
      <c r="H516" s="9" t="s">
        <v>404</v>
      </c>
      <c r="I516" s="9" t="s">
        <v>405</v>
      </c>
      <c r="J516" s="9" t="s">
        <v>144</v>
      </c>
      <c r="K516" s="49" t="s">
        <v>612</v>
      </c>
      <c r="L516" s="60">
        <v>289</v>
      </c>
      <c r="M516" s="60">
        <v>5</v>
      </c>
      <c r="N516" s="60">
        <v>5</v>
      </c>
      <c r="O516" s="60">
        <v>0</v>
      </c>
      <c r="P516" s="60">
        <v>284</v>
      </c>
      <c r="Q516" s="31">
        <v>1.7301038062283738E-2</v>
      </c>
      <c r="R516" s="61">
        <v>145</v>
      </c>
      <c r="S516" s="61">
        <v>0</v>
      </c>
      <c r="T516" s="60">
        <v>197</v>
      </c>
      <c r="U516" s="60">
        <v>18</v>
      </c>
      <c r="V516" s="60">
        <v>18</v>
      </c>
      <c r="W516" s="60">
        <v>0</v>
      </c>
      <c r="X516" s="60">
        <v>179</v>
      </c>
      <c r="Y516" s="60">
        <v>18</v>
      </c>
      <c r="Z516" s="60">
        <v>179</v>
      </c>
      <c r="AA516" s="31">
        <v>9.1370558375634514E-2</v>
      </c>
      <c r="AB516" s="31">
        <v>9.1370558375634514E-2</v>
      </c>
      <c r="AC516" s="60">
        <v>216</v>
      </c>
      <c r="AD516" s="60">
        <v>9</v>
      </c>
      <c r="AE516" s="60">
        <v>207</v>
      </c>
      <c r="AF516" s="31">
        <v>4.1666666666666664E-2</v>
      </c>
      <c r="AG516" s="60">
        <v>462</v>
      </c>
      <c r="AH516" s="60">
        <v>479</v>
      </c>
      <c r="AI516" s="60">
        <v>0</v>
      </c>
      <c r="AJ516" s="31">
        <v>1.0367965367965368</v>
      </c>
      <c r="AK516" s="60">
        <v>1164</v>
      </c>
      <c r="AL516" s="60">
        <v>511</v>
      </c>
      <c r="AM516" s="60">
        <v>670</v>
      </c>
      <c r="AN516" s="62">
        <v>0.5</v>
      </c>
      <c r="AO516" s="9" t="s">
        <v>407</v>
      </c>
      <c r="AP516" s="9" t="s">
        <v>412</v>
      </c>
      <c r="AQ516" s="9" t="s">
        <v>407</v>
      </c>
      <c r="AR516" s="48" t="s">
        <v>411</v>
      </c>
      <c r="AS516" s="9" t="s">
        <v>407</v>
      </c>
      <c r="AT516" s="9" t="s">
        <v>412</v>
      </c>
    </row>
    <row r="517" spans="1:46" ht="12.75" customHeight="1" x14ac:dyDescent="0.15">
      <c r="A517" s="9" t="s">
        <v>502</v>
      </c>
      <c r="B517" s="9" t="s">
        <v>613</v>
      </c>
      <c r="C517" s="31">
        <v>0.625</v>
      </c>
      <c r="D517" s="45">
        <v>8</v>
      </c>
      <c r="E517" s="46">
        <v>2018</v>
      </c>
      <c r="F517" s="46">
        <v>2014</v>
      </c>
      <c r="G517" s="46" t="s">
        <v>403</v>
      </c>
      <c r="H517" s="9" t="s">
        <v>404</v>
      </c>
      <c r="I517" s="9" t="s">
        <v>405</v>
      </c>
      <c r="J517" s="9" t="s">
        <v>144</v>
      </c>
      <c r="K517" s="49" t="s">
        <v>613</v>
      </c>
      <c r="L517" s="60">
        <v>87</v>
      </c>
      <c r="M517" s="60">
        <v>0</v>
      </c>
      <c r="N517" s="60">
        <v>0</v>
      </c>
      <c r="O517" s="60">
        <v>0</v>
      </c>
      <c r="P517" s="60">
        <v>87</v>
      </c>
      <c r="Q517" s="31">
        <v>0</v>
      </c>
      <c r="R517" s="61">
        <v>44</v>
      </c>
      <c r="S517" s="61">
        <v>0</v>
      </c>
      <c r="T517" s="60">
        <v>59</v>
      </c>
      <c r="U517" s="60">
        <v>0</v>
      </c>
      <c r="V517" s="60">
        <v>0</v>
      </c>
      <c r="W517" s="60">
        <v>0</v>
      </c>
      <c r="X517" s="60">
        <v>59</v>
      </c>
      <c r="Y517" s="60">
        <v>0</v>
      </c>
      <c r="Z517" s="60">
        <v>59</v>
      </c>
      <c r="AA517" s="31">
        <v>0</v>
      </c>
      <c r="AB517" s="31">
        <v>0</v>
      </c>
      <c r="AC517" s="60">
        <v>70</v>
      </c>
      <c r="AD517" s="60">
        <v>13</v>
      </c>
      <c r="AE517" s="60">
        <v>57</v>
      </c>
      <c r="AF517" s="31">
        <v>0.18571428571428572</v>
      </c>
      <c r="AG517" s="60">
        <v>155</v>
      </c>
      <c r="AH517" s="60">
        <v>10</v>
      </c>
      <c r="AI517" s="60">
        <v>145</v>
      </c>
      <c r="AJ517" s="31">
        <v>6.4516129032258063E-2</v>
      </c>
      <c r="AK517" s="60">
        <v>371</v>
      </c>
      <c r="AL517" s="60">
        <v>23</v>
      </c>
      <c r="AM517" s="60">
        <v>348</v>
      </c>
      <c r="AN517" s="62">
        <v>0.5</v>
      </c>
      <c r="AO517" s="9" t="s">
        <v>412</v>
      </c>
      <c r="AP517" s="9" t="s">
        <v>407</v>
      </c>
      <c r="AQ517" s="9" t="s">
        <v>407</v>
      </c>
      <c r="AR517" s="48" t="s">
        <v>408</v>
      </c>
      <c r="AS517" s="9" t="s">
        <v>407</v>
      </c>
      <c r="AT517" s="9" t="s">
        <v>407</v>
      </c>
    </row>
    <row r="518" spans="1:46" ht="12.75" customHeight="1" x14ac:dyDescent="0.15">
      <c r="A518" s="9" t="s">
        <v>502</v>
      </c>
      <c r="B518" s="9" t="s">
        <v>615</v>
      </c>
      <c r="C518" s="31">
        <v>0.625</v>
      </c>
      <c r="D518" s="45">
        <v>8</v>
      </c>
      <c r="E518" s="46">
        <v>2018</v>
      </c>
      <c r="F518" s="46">
        <v>2014</v>
      </c>
      <c r="G518" s="46" t="s">
        <v>403</v>
      </c>
      <c r="H518" s="9" t="s">
        <v>404</v>
      </c>
      <c r="I518" s="9" t="s">
        <v>405</v>
      </c>
      <c r="J518" s="9" t="s">
        <v>144</v>
      </c>
      <c r="K518" s="49" t="s">
        <v>615</v>
      </c>
      <c r="L518" s="60">
        <v>1688</v>
      </c>
      <c r="M518" s="60">
        <v>128</v>
      </c>
      <c r="N518" s="60">
        <v>128</v>
      </c>
      <c r="O518" s="60">
        <v>0</v>
      </c>
      <c r="P518" s="60">
        <v>1560</v>
      </c>
      <c r="Q518" s="31">
        <v>7.582938388625593E-2</v>
      </c>
      <c r="R518" s="61">
        <v>844</v>
      </c>
      <c r="S518" s="61">
        <v>0</v>
      </c>
      <c r="T518" s="60">
        <v>1160</v>
      </c>
      <c r="U518" s="60">
        <v>508</v>
      </c>
      <c r="V518" s="60">
        <v>419</v>
      </c>
      <c r="W518" s="60">
        <v>89</v>
      </c>
      <c r="X518" s="60">
        <v>652</v>
      </c>
      <c r="Y518" s="60">
        <v>508</v>
      </c>
      <c r="Z518" s="60">
        <v>652</v>
      </c>
      <c r="AA518" s="31">
        <v>0.43793103448275861</v>
      </c>
      <c r="AB518" s="31">
        <v>0.43793103448275861</v>
      </c>
      <c r="AC518" s="60">
        <v>1351</v>
      </c>
      <c r="AD518" s="60">
        <v>375</v>
      </c>
      <c r="AE518" s="60">
        <v>976</v>
      </c>
      <c r="AF518" s="31">
        <v>0.27757216876387864</v>
      </c>
      <c r="AG518" s="60">
        <v>3102</v>
      </c>
      <c r="AH518" s="60">
        <v>262</v>
      </c>
      <c r="AI518" s="60">
        <v>2840</v>
      </c>
      <c r="AJ518" s="31">
        <v>8.4461637653127017E-2</v>
      </c>
      <c r="AK518" s="60">
        <v>7301</v>
      </c>
      <c r="AL518" s="60">
        <v>1273</v>
      </c>
      <c r="AM518" s="60">
        <v>6028</v>
      </c>
      <c r="AN518" s="62">
        <v>0.5</v>
      </c>
      <c r="AO518" s="9" t="s">
        <v>412</v>
      </c>
      <c r="AP518" s="9" t="s">
        <v>407</v>
      </c>
      <c r="AQ518" s="9" t="s">
        <v>407</v>
      </c>
      <c r="AR518" s="48" t="s">
        <v>411</v>
      </c>
      <c r="AS518" s="9" t="s">
        <v>407</v>
      </c>
      <c r="AT518" s="9" t="s">
        <v>407</v>
      </c>
    </row>
    <row r="519" spans="1:46" ht="12.75" customHeight="1" x14ac:dyDescent="0.15">
      <c r="A519" s="9" t="s">
        <v>502</v>
      </c>
      <c r="B519" s="9" t="s">
        <v>617</v>
      </c>
      <c r="C519" s="31">
        <v>0.625</v>
      </c>
      <c r="D519" s="45">
        <v>8</v>
      </c>
      <c r="E519" s="46">
        <v>2018</v>
      </c>
      <c r="F519" s="46">
        <v>2014</v>
      </c>
      <c r="G519" s="46" t="s">
        <v>403</v>
      </c>
      <c r="H519" s="9" t="s">
        <v>404</v>
      </c>
      <c r="I519" s="9" t="s">
        <v>405</v>
      </c>
      <c r="J519" s="9" t="s">
        <v>144</v>
      </c>
      <c r="K519" s="49" t="s">
        <v>617</v>
      </c>
      <c r="L519" s="60">
        <v>1</v>
      </c>
      <c r="M519" s="60">
        <v>0</v>
      </c>
      <c r="N519" s="60">
        <v>0</v>
      </c>
      <c r="O519" s="60">
        <v>0</v>
      </c>
      <c r="P519" s="60">
        <v>1</v>
      </c>
      <c r="Q519" s="31">
        <v>0</v>
      </c>
      <c r="R519" s="61">
        <v>1</v>
      </c>
      <c r="S519" s="61">
        <v>0</v>
      </c>
      <c r="T519" s="60">
        <v>1</v>
      </c>
      <c r="U519" s="60">
        <v>0</v>
      </c>
      <c r="V519" s="60">
        <v>0</v>
      </c>
      <c r="W519" s="60">
        <v>0</v>
      </c>
      <c r="X519" s="60">
        <v>1</v>
      </c>
      <c r="Y519" s="60">
        <v>0</v>
      </c>
      <c r="Z519" s="60">
        <v>1</v>
      </c>
      <c r="AA519" s="31">
        <v>0</v>
      </c>
      <c r="AB519" s="31">
        <v>0</v>
      </c>
      <c r="AC519" s="60">
        <v>0</v>
      </c>
      <c r="AD519" s="60">
        <v>0</v>
      </c>
      <c r="AE519" s="60">
        <v>0</v>
      </c>
      <c r="AF519" s="31" t="s">
        <v>429</v>
      </c>
      <c r="AG519" s="60">
        <v>0</v>
      </c>
      <c r="AH519" s="60">
        <v>0</v>
      </c>
      <c r="AI519" s="60">
        <v>0</v>
      </c>
      <c r="AJ519" s="31" t="s">
        <v>429</v>
      </c>
      <c r="AK519" s="60">
        <v>2</v>
      </c>
      <c r="AL519" s="60">
        <v>0</v>
      </c>
      <c r="AM519" s="60">
        <v>2</v>
      </c>
      <c r="AN519" s="62">
        <v>0.5</v>
      </c>
      <c r="AO519" s="9" t="s">
        <v>407</v>
      </c>
      <c r="AP519" s="9" t="s">
        <v>412</v>
      </c>
      <c r="AQ519" s="9" t="s">
        <v>407</v>
      </c>
      <c r="AR519" s="48" t="s">
        <v>411</v>
      </c>
      <c r="AS519" s="9" t="s">
        <v>407</v>
      </c>
      <c r="AT519" s="9" t="s">
        <v>412</v>
      </c>
    </row>
    <row r="520" spans="1:46" ht="12.75" customHeight="1" x14ac:dyDescent="0.15">
      <c r="A520" s="9" t="s">
        <v>502</v>
      </c>
      <c r="B520" s="29" t="s">
        <v>619</v>
      </c>
      <c r="C520" s="31">
        <v>0.625</v>
      </c>
      <c r="D520" s="45">
        <v>8</v>
      </c>
      <c r="E520" s="46">
        <v>2018</v>
      </c>
      <c r="F520" s="46">
        <v>2014</v>
      </c>
      <c r="G520" s="46" t="s">
        <v>403</v>
      </c>
      <c r="H520" s="9" t="s">
        <v>404</v>
      </c>
      <c r="I520" s="9" t="s">
        <v>405</v>
      </c>
      <c r="J520" s="9" t="s">
        <v>144</v>
      </c>
      <c r="K520" s="49" t="s">
        <v>619</v>
      </c>
      <c r="L520" s="60">
        <v>861</v>
      </c>
      <c r="M520" s="60">
        <v>113</v>
      </c>
      <c r="N520" s="60">
        <v>113</v>
      </c>
      <c r="O520" s="60">
        <v>0</v>
      </c>
      <c r="P520" s="60">
        <v>748</v>
      </c>
      <c r="Q520" s="31">
        <v>0.13124274099883856</v>
      </c>
      <c r="R520" s="61">
        <v>431</v>
      </c>
      <c r="S520" s="61">
        <v>0</v>
      </c>
      <c r="T520" s="60">
        <v>591</v>
      </c>
      <c r="U520" s="60">
        <v>46</v>
      </c>
      <c r="V520" s="60">
        <v>46</v>
      </c>
      <c r="W520" s="60">
        <v>0</v>
      </c>
      <c r="X520" s="60">
        <v>545</v>
      </c>
      <c r="Y520" s="60">
        <v>46</v>
      </c>
      <c r="Z520" s="60">
        <v>545</v>
      </c>
      <c r="AA520" s="31">
        <v>7.7834179357021999E-2</v>
      </c>
      <c r="AB520" s="31">
        <v>7.7834179357021999E-2</v>
      </c>
      <c r="AC520" s="60">
        <v>673</v>
      </c>
      <c r="AD520" s="60">
        <v>62</v>
      </c>
      <c r="AE520" s="60">
        <v>611</v>
      </c>
      <c r="AF520" s="31">
        <v>9.2124814264487376E-2</v>
      </c>
      <c r="AG520" s="60">
        <v>1529</v>
      </c>
      <c r="AH520" s="60">
        <v>1013</v>
      </c>
      <c r="AI520" s="60">
        <v>516</v>
      </c>
      <c r="AJ520" s="31">
        <v>0.66252452583387833</v>
      </c>
      <c r="AK520" s="60">
        <v>3654</v>
      </c>
      <c r="AL520" s="60">
        <v>1234</v>
      </c>
      <c r="AM520" s="60">
        <v>2420</v>
      </c>
      <c r="AN520" s="62">
        <v>0.5</v>
      </c>
      <c r="AO520" s="9" t="s">
        <v>407</v>
      </c>
      <c r="AP520" s="9" t="s">
        <v>412</v>
      </c>
      <c r="AQ520" s="9" t="s">
        <v>407</v>
      </c>
      <c r="AR520" s="48" t="s">
        <v>411</v>
      </c>
      <c r="AS520" s="9" t="s">
        <v>407</v>
      </c>
      <c r="AT520" s="9" t="s">
        <v>412</v>
      </c>
    </row>
    <row r="521" spans="1:46" ht="12.75" customHeight="1" x14ac:dyDescent="0.15">
      <c r="A521" s="9" t="s">
        <v>502</v>
      </c>
      <c r="B521" s="9" t="s">
        <v>1303</v>
      </c>
      <c r="C521" s="31">
        <v>0.625</v>
      </c>
      <c r="D521" s="45">
        <v>8</v>
      </c>
      <c r="E521" s="46">
        <v>2018</v>
      </c>
      <c r="F521" s="46">
        <v>2014</v>
      </c>
      <c r="G521" s="46" t="s">
        <v>403</v>
      </c>
      <c r="H521" s="9" t="s">
        <v>404</v>
      </c>
      <c r="I521" s="9" t="s">
        <v>405</v>
      </c>
      <c r="J521" s="9" t="s">
        <v>144</v>
      </c>
      <c r="K521" s="49" t="s">
        <v>1303</v>
      </c>
      <c r="L521" s="60">
        <v>288</v>
      </c>
      <c r="M521" s="60">
        <v>0</v>
      </c>
      <c r="N521" s="60">
        <v>0</v>
      </c>
      <c r="O521" s="60">
        <v>0</v>
      </c>
      <c r="P521" s="60">
        <v>288</v>
      </c>
      <c r="Q521" s="31">
        <v>0</v>
      </c>
      <c r="R521" s="61">
        <v>144</v>
      </c>
      <c r="S521" s="61">
        <v>0</v>
      </c>
      <c r="T521" s="60">
        <v>201</v>
      </c>
      <c r="U521" s="60">
        <v>10</v>
      </c>
      <c r="V521" s="60">
        <v>10</v>
      </c>
      <c r="W521" s="60">
        <v>0</v>
      </c>
      <c r="X521" s="60">
        <v>191</v>
      </c>
      <c r="Y521" s="60">
        <v>10</v>
      </c>
      <c r="Z521" s="60">
        <v>191</v>
      </c>
      <c r="AA521" s="31">
        <v>4.975124378109453E-2</v>
      </c>
      <c r="AB521" s="31">
        <v>4.975124378109453E-2</v>
      </c>
      <c r="AC521" s="60">
        <v>241</v>
      </c>
      <c r="AD521" s="60">
        <v>6</v>
      </c>
      <c r="AE521" s="60">
        <v>235</v>
      </c>
      <c r="AF521" s="31">
        <v>2.4896265560165973E-2</v>
      </c>
      <c r="AG521" s="60">
        <v>555</v>
      </c>
      <c r="AH521" s="60">
        <v>1</v>
      </c>
      <c r="AI521" s="60">
        <v>554</v>
      </c>
      <c r="AJ521" s="31">
        <v>1.8018018018018018E-3</v>
      </c>
      <c r="AK521" s="60">
        <v>1285</v>
      </c>
      <c r="AL521" s="60">
        <v>17</v>
      </c>
      <c r="AM521" s="60">
        <v>1268</v>
      </c>
      <c r="AN521" s="62">
        <v>0.5</v>
      </c>
      <c r="AO521" s="9" t="s">
        <v>412</v>
      </c>
      <c r="AP521" s="9" t="s">
        <v>407</v>
      </c>
      <c r="AQ521" s="9" t="s">
        <v>407</v>
      </c>
      <c r="AR521" s="48" t="s">
        <v>411</v>
      </c>
      <c r="AS521" s="9" t="s">
        <v>407</v>
      </c>
      <c r="AT521" s="9" t="s">
        <v>407</v>
      </c>
    </row>
    <row r="522" spans="1:46" ht="12.75" customHeight="1" x14ac:dyDescent="0.15">
      <c r="A522" s="9" t="s">
        <v>502</v>
      </c>
      <c r="B522" s="9" t="s">
        <v>621</v>
      </c>
      <c r="C522" s="31">
        <v>0.625</v>
      </c>
      <c r="D522" s="45">
        <v>8</v>
      </c>
      <c r="E522" s="46">
        <v>2018</v>
      </c>
      <c r="F522" s="46">
        <v>2014</v>
      </c>
      <c r="G522" s="46" t="s">
        <v>403</v>
      </c>
      <c r="H522" s="9" t="s">
        <v>404</v>
      </c>
      <c r="I522" s="9" t="s">
        <v>405</v>
      </c>
      <c r="J522" s="9" t="s">
        <v>144</v>
      </c>
      <c r="K522" s="49" t="s">
        <v>621</v>
      </c>
      <c r="L522" s="60">
        <v>310</v>
      </c>
      <c r="M522" s="60">
        <v>30</v>
      </c>
      <c r="N522" s="60">
        <v>30</v>
      </c>
      <c r="O522" s="60">
        <v>0</v>
      </c>
      <c r="P522" s="60">
        <v>280</v>
      </c>
      <c r="Q522" s="31">
        <v>9.6774193548387094E-2</v>
      </c>
      <c r="R522" s="61">
        <v>155</v>
      </c>
      <c r="S522" s="61">
        <v>0</v>
      </c>
      <c r="T522" s="60">
        <v>208</v>
      </c>
      <c r="U522" s="60">
        <v>1</v>
      </c>
      <c r="V522" s="60">
        <v>1</v>
      </c>
      <c r="W522" s="60">
        <v>0</v>
      </c>
      <c r="X522" s="60">
        <v>207</v>
      </c>
      <c r="Y522" s="60">
        <v>1</v>
      </c>
      <c r="Z522" s="60">
        <v>207</v>
      </c>
      <c r="AA522" s="31">
        <v>4.807692307692308E-3</v>
      </c>
      <c r="AB522" s="31">
        <v>4.807692307692308E-3</v>
      </c>
      <c r="AC522" s="60">
        <v>229</v>
      </c>
      <c r="AD522" s="60">
        <v>27</v>
      </c>
      <c r="AE522" s="60">
        <v>202</v>
      </c>
      <c r="AF522" s="31">
        <v>0.11790393013100436</v>
      </c>
      <c r="AG522" s="60">
        <v>509</v>
      </c>
      <c r="AH522" s="60">
        <v>264</v>
      </c>
      <c r="AI522" s="60">
        <v>245</v>
      </c>
      <c r="AJ522" s="31">
        <v>0.51866404715127701</v>
      </c>
      <c r="AK522" s="60">
        <v>1256</v>
      </c>
      <c r="AL522" s="60">
        <v>322</v>
      </c>
      <c r="AM522" s="60">
        <v>934</v>
      </c>
      <c r="AN522" s="62">
        <v>0.5</v>
      </c>
      <c r="AO522" s="9" t="s">
        <v>407</v>
      </c>
      <c r="AP522" s="9" t="s">
        <v>412</v>
      </c>
      <c r="AQ522" s="9" t="s">
        <v>407</v>
      </c>
      <c r="AR522" s="48" t="s">
        <v>411</v>
      </c>
      <c r="AS522" s="9" t="s">
        <v>407</v>
      </c>
      <c r="AT522" s="9" t="s">
        <v>412</v>
      </c>
    </row>
    <row r="523" spans="1:46" ht="12.75" customHeight="1" x14ac:dyDescent="0.15">
      <c r="A523" s="9" t="s">
        <v>502</v>
      </c>
      <c r="B523" s="9" t="s">
        <v>622</v>
      </c>
      <c r="C523" s="31">
        <v>0.625</v>
      </c>
      <c r="D523" s="45">
        <v>8</v>
      </c>
      <c r="E523" s="46">
        <v>2018</v>
      </c>
      <c r="F523" s="46">
        <v>2014</v>
      </c>
      <c r="G523" s="46" t="s">
        <v>403</v>
      </c>
      <c r="H523" s="9" t="s">
        <v>404</v>
      </c>
      <c r="I523" s="9" t="s">
        <v>405</v>
      </c>
      <c r="J523" s="9" t="s">
        <v>144</v>
      </c>
      <c r="K523" s="49" t="s">
        <v>622</v>
      </c>
      <c r="L523" s="60">
        <v>47</v>
      </c>
      <c r="M523" s="60">
        <v>17</v>
      </c>
      <c r="N523" s="60">
        <v>17</v>
      </c>
      <c r="O523" s="60">
        <v>0</v>
      </c>
      <c r="P523" s="60">
        <v>30</v>
      </c>
      <c r="Q523" s="31">
        <v>0.36170212765957449</v>
      </c>
      <c r="R523" s="61">
        <v>24</v>
      </c>
      <c r="S523" s="61">
        <v>0</v>
      </c>
      <c r="T523" s="60">
        <v>32</v>
      </c>
      <c r="U523" s="60">
        <v>2</v>
      </c>
      <c r="V523" s="60">
        <v>2</v>
      </c>
      <c r="W523" s="60">
        <v>0</v>
      </c>
      <c r="X523" s="60">
        <v>30</v>
      </c>
      <c r="Y523" s="60">
        <v>2</v>
      </c>
      <c r="Z523" s="60">
        <v>30</v>
      </c>
      <c r="AA523" s="31">
        <v>6.25E-2</v>
      </c>
      <c r="AB523" s="31">
        <v>6.25E-2</v>
      </c>
      <c r="AC523" s="60">
        <v>36</v>
      </c>
      <c r="AD523" s="60">
        <v>89</v>
      </c>
      <c r="AE523" s="60">
        <v>0</v>
      </c>
      <c r="AF523" s="31">
        <v>2.4722222222222223</v>
      </c>
      <c r="AG523" s="60">
        <v>77</v>
      </c>
      <c r="AH523" s="60">
        <v>220</v>
      </c>
      <c r="AI523" s="60">
        <v>0</v>
      </c>
      <c r="AJ523" s="31">
        <v>2.8571428571428572</v>
      </c>
      <c r="AK523" s="60">
        <v>192</v>
      </c>
      <c r="AL523" s="60">
        <v>328</v>
      </c>
      <c r="AM523" s="60">
        <v>60</v>
      </c>
      <c r="AN523" s="62">
        <v>0.5</v>
      </c>
      <c r="AO523" s="9" t="s">
        <v>407</v>
      </c>
      <c r="AP523" s="9" t="s">
        <v>412</v>
      </c>
      <c r="AQ523" s="9" t="s">
        <v>407</v>
      </c>
      <c r="AR523" s="48" t="s">
        <v>411</v>
      </c>
      <c r="AS523" s="9" t="s">
        <v>407</v>
      </c>
      <c r="AT523" s="9" t="s">
        <v>412</v>
      </c>
    </row>
    <row r="524" spans="1:46" ht="12.75" customHeight="1" x14ac:dyDescent="0.15">
      <c r="A524" s="9" t="s">
        <v>502</v>
      </c>
      <c r="B524" s="9" t="s">
        <v>623</v>
      </c>
      <c r="C524" s="31">
        <v>0.625</v>
      </c>
      <c r="D524" s="45">
        <v>8</v>
      </c>
      <c r="E524" s="46">
        <v>2018</v>
      </c>
      <c r="F524" s="46">
        <v>2014</v>
      </c>
      <c r="G524" s="46" t="s">
        <v>403</v>
      </c>
      <c r="H524" s="9" t="s">
        <v>404</v>
      </c>
      <c r="I524" s="9" t="s">
        <v>405</v>
      </c>
      <c r="J524" s="9" t="s">
        <v>144</v>
      </c>
      <c r="K524" s="49" t="s">
        <v>623</v>
      </c>
      <c r="L524" s="60">
        <v>246</v>
      </c>
      <c r="M524" s="60">
        <v>63</v>
      </c>
      <c r="N524" s="60">
        <v>0</v>
      </c>
      <c r="O524" s="60">
        <v>63</v>
      </c>
      <c r="P524" s="60">
        <v>183</v>
      </c>
      <c r="Q524" s="31">
        <v>0.25609756097560976</v>
      </c>
      <c r="R524" s="61">
        <v>123</v>
      </c>
      <c r="S524" s="61">
        <v>0</v>
      </c>
      <c r="T524" s="60">
        <v>168</v>
      </c>
      <c r="U524" s="60">
        <v>71</v>
      </c>
      <c r="V524" s="60">
        <v>0</v>
      </c>
      <c r="W524" s="60">
        <v>71</v>
      </c>
      <c r="X524" s="60">
        <v>97</v>
      </c>
      <c r="Y524" s="60">
        <v>71</v>
      </c>
      <c r="Z524" s="60">
        <v>97</v>
      </c>
      <c r="AA524" s="31">
        <v>0.42261904761904762</v>
      </c>
      <c r="AB524" s="31">
        <v>0.42261904761904762</v>
      </c>
      <c r="AC524" s="60">
        <v>189</v>
      </c>
      <c r="AD524" s="60">
        <v>47</v>
      </c>
      <c r="AE524" s="60">
        <v>142</v>
      </c>
      <c r="AF524" s="31">
        <v>0.24867724867724866</v>
      </c>
      <c r="AG524" s="60">
        <v>412</v>
      </c>
      <c r="AH524" s="60">
        <v>193</v>
      </c>
      <c r="AI524" s="60">
        <v>219</v>
      </c>
      <c r="AJ524" s="31">
        <v>0.46844660194174759</v>
      </c>
      <c r="AK524" s="60">
        <v>1015</v>
      </c>
      <c r="AL524" s="60">
        <v>374</v>
      </c>
      <c r="AM524" s="60">
        <v>641</v>
      </c>
      <c r="AN524" s="62">
        <v>0.5</v>
      </c>
      <c r="AO524" s="9" t="s">
        <v>412</v>
      </c>
      <c r="AP524" s="9" t="s">
        <v>407</v>
      </c>
      <c r="AQ524" s="9" t="s">
        <v>407</v>
      </c>
      <c r="AR524" s="48" t="s">
        <v>411</v>
      </c>
      <c r="AS524" s="9" t="s">
        <v>407</v>
      </c>
      <c r="AT524" s="9" t="s">
        <v>407</v>
      </c>
    </row>
    <row r="525" spans="1:46" ht="12.75" customHeight="1" x14ac:dyDescent="0.15">
      <c r="A525" s="9" t="s">
        <v>97</v>
      </c>
      <c r="B525" s="9" t="s">
        <v>1332</v>
      </c>
      <c r="C525" s="31">
        <v>1</v>
      </c>
      <c r="D525" s="45">
        <v>5</v>
      </c>
      <c r="E525" s="46">
        <v>2017</v>
      </c>
      <c r="F525" s="46">
        <v>2014</v>
      </c>
      <c r="G525" s="46">
        <v>2018</v>
      </c>
      <c r="H525" s="9" t="s">
        <v>422</v>
      </c>
      <c r="I525" s="9" t="s">
        <v>423</v>
      </c>
      <c r="J525" s="9" t="s">
        <v>83</v>
      </c>
      <c r="K525" s="49" t="s">
        <v>1332</v>
      </c>
      <c r="L525" s="60" t="e">
        <v>#N/A</v>
      </c>
      <c r="M525" s="60">
        <v>0</v>
      </c>
      <c r="N525" s="60">
        <v>0</v>
      </c>
      <c r="O525" s="60">
        <v>0</v>
      </c>
      <c r="P525" s="60" t="e">
        <v>#N/A</v>
      </c>
      <c r="Q525" s="31" t="s">
        <v>408</v>
      </c>
      <c r="R525" s="61" t="e">
        <v>#N/A</v>
      </c>
      <c r="S525" s="61" t="e">
        <v>#N/A</v>
      </c>
      <c r="T525" s="60" t="e">
        <v>#N/A</v>
      </c>
      <c r="U525" s="60">
        <v>0</v>
      </c>
      <c r="V525" s="60">
        <v>0</v>
      </c>
      <c r="W525" s="60">
        <v>0</v>
      </c>
      <c r="X525" s="60" t="e">
        <v>#N/A</v>
      </c>
      <c r="Y525" s="60" t="e">
        <v>#N/A</v>
      </c>
      <c r="Z525" s="60" t="e">
        <v>#N/A</v>
      </c>
      <c r="AA525" s="31" t="s">
        <v>408</v>
      </c>
      <c r="AB525" s="31" t="s">
        <v>408</v>
      </c>
      <c r="AC525" s="60" t="e">
        <v>#N/A</v>
      </c>
      <c r="AD525" s="60">
        <v>0</v>
      </c>
      <c r="AE525" s="60" t="e">
        <v>#N/A</v>
      </c>
      <c r="AF525" s="31" t="s">
        <v>408</v>
      </c>
      <c r="AG525" s="60" t="e">
        <v>#N/A</v>
      </c>
      <c r="AH525" s="60">
        <v>0</v>
      </c>
      <c r="AI525" s="60" t="e">
        <v>#N/A</v>
      </c>
      <c r="AJ525" s="31" t="s">
        <v>408</v>
      </c>
      <c r="AK525" s="60" t="e">
        <v>#N/A</v>
      </c>
      <c r="AL525" s="60">
        <v>0</v>
      </c>
      <c r="AM525" s="60" t="e">
        <v>#N/A</v>
      </c>
      <c r="AN525" s="62">
        <v>1</v>
      </c>
      <c r="AO525" s="9" t="s">
        <v>412</v>
      </c>
      <c r="AP525" s="9" t="s">
        <v>407</v>
      </c>
      <c r="AQ525" s="9" t="s">
        <v>407</v>
      </c>
      <c r="AR525" s="48" t="s">
        <v>408</v>
      </c>
      <c r="AS525" s="9" t="s">
        <v>412</v>
      </c>
      <c r="AT525" s="9" t="s">
        <v>407</v>
      </c>
    </row>
    <row r="526" spans="1:46" ht="12.75" customHeight="1" x14ac:dyDescent="0.15">
      <c r="A526" s="9" t="s">
        <v>244</v>
      </c>
      <c r="B526" s="9" t="s">
        <v>1333</v>
      </c>
      <c r="C526" s="31">
        <v>1</v>
      </c>
      <c r="D526" s="45">
        <v>5</v>
      </c>
      <c r="E526" s="46">
        <v>2017</v>
      </c>
      <c r="F526" s="46">
        <v>2014</v>
      </c>
      <c r="G526" s="46">
        <v>2018</v>
      </c>
      <c r="H526" s="9" t="s">
        <v>422</v>
      </c>
      <c r="I526" s="9" t="s">
        <v>423</v>
      </c>
      <c r="J526" s="9" t="s">
        <v>83</v>
      </c>
      <c r="K526" s="49" t="s">
        <v>1333</v>
      </c>
      <c r="L526" s="60">
        <v>3</v>
      </c>
      <c r="M526" s="60">
        <v>0</v>
      </c>
      <c r="N526" s="60">
        <v>0</v>
      </c>
      <c r="O526" s="60">
        <v>0</v>
      </c>
      <c r="P526" s="60">
        <v>3</v>
      </c>
      <c r="Q526" s="31">
        <v>0</v>
      </c>
      <c r="R526" s="61">
        <v>3</v>
      </c>
      <c r="S526" s="61">
        <v>0</v>
      </c>
      <c r="T526" s="60">
        <v>2</v>
      </c>
      <c r="U526" s="60">
        <v>2</v>
      </c>
      <c r="V526" s="60">
        <v>0</v>
      </c>
      <c r="W526" s="60">
        <v>2</v>
      </c>
      <c r="X526" s="60">
        <v>0</v>
      </c>
      <c r="Y526" s="60">
        <v>2</v>
      </c>
      <c r="Z526" s="60">
        <v>0</v>
      </c>
      <c r="AA526" s="31">
        <v>1</v>
      </c>
      <c r="AB526" s="31">
        <v>1</v>
      </c>
      <c r="AC526" s="60">
        <v>2</v>
      </c>
      <c r="AD526" s="60">
        <v>0</v>
      </c>
      <c r="AE526" s="60">
        <v>2</v>
      </c>
      <c r="AF526" s="31">
        <v>0</v>
      </c>
      <c r="AG526" s="60">
        <v>6</v>
      </c>
      <c r="AH526" s="60">
        <v>1</v>
      </c>
      <c r="AI526" s="60">
        <v>5</v>
      </c>
      <c r="AJ526" s="31">
        <v>0.16666666666666666</v>
      </c>
      <c r="AK526" s="60">
        <v>13</v>
      </c>
      <c r="AL526" s="60">
        <v>3</v>
      </c>
      <c r="AM526" s="60">
        <v>10</v>
      </c>
      <c r="AN526" s="62">
        <v>1</v>
      </c>
      <c r="AO526" s="9" t="s">
        <v>412</v>
      </c>
      <c r="AP526" s="9" t="s">
        <v>407</v>
      </c>
      <c r="AQ526" s="9" t="s">
        <v>407</v>
      </c>
      <c r="AR526" s="48" t="s">
        <v>411</v>
      </c>
      <c r="AS526" s="9" t="s">
        <v>407</v>
      </c>
      <c r="AT526" s="9" t="s">
        <v>407</v>
      </c>
    </row>
    <row r="527" spans="1:46" ht="12.75" customHeight="1" x14ac:dyDescent="0.15">
      <c r="A527" s="9" t="s">
        <v>136</v>
      </c>
      <c r="B527" s="9" t="s">
        <v>138</v>
      </c>
      <c r="C527" s="31">
        <v>1</v>
      </c>
      <c r="D527" s="45">
        <v>5</v>
      </c>
      <c r="E527" s="46">
        <v>2017</v>
      </c>
      <c r="F527" s="46">
        <v>2014</v>
      </c>
      <c r="G527" s="46">
        <v>2018</v>
      </c>
      <c r="H527" s="9" t="s">
        <v>422</v>
      </c>
      <c r="I527" s="9" t="s">
        <v>423</v>
      </c>
      <c r="J527" s="9" t="s">
        <v>83</v>
      </c>
      <c r="K527" s="49" t="s">
        <v>138</v>
      </c>
      <c r="L527" s="60">
        <v>15</v>
      </c>
      <c r="M527" s="60">
        <v>49</v>
      </c>
      <c r="N527" s="60">
        <v>49</v>
      </c>
      <c r="O527" s="60">
        <v>0</v>
      </c>
      <c r="P527" s="60">
        <v>0</v>
      </c>
      <c r="Q527" s="31">
        <v>3.2666666666666666</v>
      </c>
      <c r="R527" s="61">
        <v>15</v>
      </c>
      <c r="S527" s="61">
        <v>34</v>
      </c>
      <c r="T527" s="60">
        <v>11</v>
      </c>
      <c r="U527" s="60">
        <v>2</v>
      </c>
      <c r="V527" s="60">
        <v>2</v>
      </c>
      <c r="W527" s="60">
        <v>0</v>
      </c>
      <c r="X527" s="60">
        <v>9</v>
      </c>
      <c r="Y527" s="60">
        <v>36</v>
      </c>
      <c r="Z527" s="60">
        <v>0</v>
      </c>
      <c r="AA527" s="31">
        <v>0.18181818181818182</v>
      </c>
      <c r="AB527" s="31">
        <v>3.2727272727272729</v>
      </c>
      <c r="AC527" s="60">
        <v>11</v>
      </c>
      <c r="AD527" s="60">
        <v>1</v>
      </c>
      <c r="AE527" s="60">
        <v>10</v>
      </c>
      <c r="AF527" s="31">
        <v>9.0909090909090912E-2</v>
      </c>
      <c r="AG527" s="60">
        <v>26</v>
      </c>
      <c r="AH527" s="60">
        <v>2</v>
      </c>
      <c r="AI527" s="60">
        <v>24</v>
      </c>
      <c r="AJ527" s="31">
        <v>7.6923076923076927E-2</v>
      </c>
      <c r="AK527" s="60">
        <v>63</v>
      </c>
      <c r="AL527" s="60">
        <v>54</v>
      </c>
      <c r="AM527" s="60">
        <v>43</v>
      </c>
      <c r="AN527" s="62">
        <v>1</v>
      </c>
      <c r="AO527" s="9" t="s">
        <v>412</v>
      </c>
      <c r="AP527" s="9" t="s">
        <v>407</v>
      </c>
      <c r="AQ527" s="9" t="s">
        <v>407</v>
      </c>
      <c r="AR527" s="48" t="s">
        <v>438</v>
      </c>
      <c r="AS527" s="9" t="s">
        <v>407</v>
      </c>
      <c r="AT527" s="9" t="s">
        <v>407</v>
      </c>
    </row>
    <row r="528" spans="1:46" ht="12.75" customHeight="1" x14ac:dyDescent="0.15">
      <c r="A528" s="9" t="s">
        <v>528</v>
      </c>
      <c r="B528" s="9" t="s">
        <v>528</v>
      </c>
      <c r="C528" s="31">
        <v>0.5</v>
      </c>
      <c r="D528" s="45">
        <v>8</v>
      </c>
      <c r="E528" s="46">
        <v>2019</v>
      </c>
      <c r="F528" s="46">
        <v>2015</v>
      </c>
      <c r="G528" s="46">
        <v>2022</v>
      </c>
      <c r="H528" s="9" t="s">
        <v>413</v>
      </c>
      <c r="I528" s="9" t="s">
        <v>414</v>
      </c>
      <c r="J528" s="9" t="s">
        <v>67</v>
      </c>
      <c r="K528" s="49" t="s">
        <v>528</v>
      </c>
      <c r="L528" s="60">
        <v>24</v>
      </c>
      <c r="M528" s="60">
        <v>0</v>
      </c>
      <c r="N528" s="60">
        <v>0</v>
      </c>
      <c r="O528" s="60">
        <v>0</v>
      </c>
      <c r="P528" s="60">
        <v>24</v>
      </c>
      <c r="Q528" s="31">
        <v>0</v>
      </c>
      <c r="R528" s="61">
        <v>12</v>
      </c>
      <c r="S528" s="61">
        <v>0</v>
      </c>
      <c r="T528" s="60">
        <v>23</v>
      </c>
      <c r="U528" s="60">
        <v>7</v>
      </c>
      <c r="V528" s="60">
        <v>0</v>
      </c>
      <c r="W528" s="60">
        <v>7</v>
      </c>
      <c r="X528" s="60">
        <v>16</v>
      </c>
      <c r="Y528" s="60">
        <v>7</v>
      </c>
      <c r="Z528" s="60">
        <v>16</v>
      </c>
      <c r="AA528" s="31">
        <v>0.30434782608695654</v>
      </c>
      <c r="AB528" s="31">
        <v>0.30434782608695654</v>
      </c>
      <c r="AC528" s="60">
        <v>27</v>
      </c>
      <c r="AD528" s="60">
        <v>11</v>
      </c>
      <c r="AE528" s="60">
        <v>16</v>
      </c>
      <c r="AF528" s="31">
        <v>0.40740740740740738</v>
      </c>
      <c r="AG528" s="60">
        <v>63</v>
      </c>
      <c r="AH528" s="60">
        <v>28</v>
      </c>
      <c r="AI528" s="60">
        <v>35</v>
      </c>
      <c r="AJ528" s="31">
        <v>0.44444444444444442</v>
      </c>
      <c r="AK528" s="60">
        <v>137</v>
      </c>
      <c r="AL528" s="60">
        <v>46</v>
      </c>
      <c r="AM528" s="60">
        <v>91</v>
      </c>
      <c r="AN528" s="62">
        <v>0.5</v>
      </c>
      <c r="AO528" s="9" t="s">
        <v>412</v>
      </c>
      <c r="AP528" s="9" t="s">
        <v>407</v>
      </c>
      <c r="AQ528" s="9" t="s">
        <v>407</v>
      </c>
      <c r="AR528" s="48" t="s">
        <v>411</v>
      </c>
      <c r="AS528" s="9" t="s">
        <v>407</v>
      </c>
      <c r="AT528" s="9" t="s">
        <v>407</v>
      </c>
    </row>
    <row r="529" spans="1:46" ht="12.75" customHeight="1" x14ac:dyDescent="0.15">
      <c r="A529" s="9" t="s">
        <v>558</v>
      </c>
      <c r="B529" s="9" t="s">
        <v>559</v>
      </c>
      <c r="C529" s="31">
        <v>0.625</v>
      </c>
      <c r="D529" s="45">
        <v>8</v>
      </c>
      <c r="E529" s="46">
        <v>2018</v>
      </c>
      <c r="F529" s="46">
        <v>2014</v>
      </c>
      <c r="G529" s="46" t="s">
        <v>403</v>
      </c>
      <c r="H529" s="9" t="s">
        <v>456</v>
      </c>
      <c r="I529" s="9" t="s">
        <v>457</v>
      </c>
      <c r="J529" s="9" t="s">
        <v>123</v>
      </c>
      <c r="K529" s="29" t="s">
        <v>559</v>
      </c>
      <c r="L529" s="60">
        <v>248</v>
      </c>
      <c r="M529" s="60">
        <v>43</v>
      </c>
      <c r="N529" s="60">
        <v>43</v>
      </c>
      <c r="O529" s="60">
        <v>0</v>
      </c>
      <c r="P529" s="60">
        <v>205</v>
      </c>
      <c r="Q529" s="31">
        <v>0.17338709677419356</v>
      </c>
      <c r="R529" s="61">
        <v>124</v>
      </c>
      <c r="S529" s="61">
        <v>0</v>
      </c>
      <c r="T529" s="60">
        <v>174</v>
      </c>
      <c r="U529" s="60">
        <v>50</v>
      </c>
      <c r="V529" s="60">
        <v>29</v>
      </c>
      <c r="W529" s="60">
        <v>21</v>
      </c>
      <c r="X529" s="60">
        <v>124</v>
      </c>
      <c r="Y529" s="60">
        <v>50</v>
      </c>
      <c r="Z529" s="60">
        <v>124</v>
      </c>
      <c r="AA529" s="31">
        <v>0.28735632183908044</v>
      </c>
      <c r="AB529" s="31">
        <v>0.28735632183908044</v>
      </c>
      <c r="AC529" s="60">
        <v>198</v>
      </c>
      <c r="AD529" s="60">
        <v>52</v>
      </c>
      <c r="AE529" s="60">
        <v>146</v>
      </c>
      <c r="AF529" s="31">
        <v>0.26262626262626265</v>
      </c>
      <c r="AG529" s="60">
        <v>446</v>
      </c>
      <c r="AH529" s="60">
        <v>509</v>
      </c>
      <c r="AI529" s="60">
        <v>0</v>
      </c>
      <c r="AJ529" s="31">
        <v>1.141255605381166</v>
      </c>
      <c r="AK529" s="60">
        <v>1066</v>
      </c>
      <c r="AL529" s="60">
        <v>654</v>
      </c>
      <c r="AM529" s="60">
        <v>475</v>
      </c>
      <c r="AN529" s="62">
        <v>0.5</v>
      </c>
      <c r="AO529" s="9" t="s">
        <v>407</v>
      </c>
      <c r="AP529" s="9" t="s">
        <v>412</v>
      </c>
      <c r="AQ529" s="9" t="s">
        <v>407</v>
      </c>
      <c r="AR529" s="48" t="s">
        <v>411</v>
      </c>
      <c r="AS529" s="9" t="s">
        <v>407</v>
      </c>
      <c r="AT529" s="9" t="s">
        <v>412</v>
      </c>
    </row>
    <row r="530" spans="1:46" ht="12.75" customHeight="1" x14ac:dyDescent="0.15">
      <c r="A530" s="9" t="s">
        <v>564</v>
      </c>
      <c r="B530" s="9" t="s">
        <v>1334</v>
      </c>
      <c r="C530" s="31">
        <v>0.375</v>
      </c>
      <c r="D530" s="45">
        <v>8</v>
      </c>
      <c r="E530" s="46">
        <v>2020</v>
      </c>
      <c r="F530" s="46">
        <v>2016</v>
      </c>
      <c r="G530" s="46" t="s">
        <v>444</v>
      </c>
      <c r="H530" s="9" t="s">
        <v>445</v>
      </c>
      <c r="I530" s="9" t="s">
        <v>446</v>
      </c>
      <c r="J530" s="9" t="s">
        <v>128</v>
      </c>
      <c r="K530" s="49" t="s">
        <v>1334</v>
      </c>
      <c r="L530" s="60">
        <v>71</v>
      </c>
      <c r="M530" s="60">
        <v>5</v>
      </c>
      <c r="N530" s="60">
        <v>0</v>
      </c>
      <c r="O530" s="60">
        <v>5</v>
      </c>
      <c r="P530" s="60">
        <v>66</v>
      </c>
      <c r="Q530" s="31">
        <v>7.0422535211267609E-2</v>
      </c>
      <c r="R530" s="61">
        <v>27</v>
      </c>
      <c r="S530" s="61">
        <v>0</v>
      </c>
      <c r="T530" s="60">
        <v>41</v>
      </c>
      <c r="U530" s="60">
        <v>29</v>
      </c>
      <c r="V530" s="60">
        <v>0</v>
      </c>
      <c r="W530" s="60">
        <v>29</v>
      </c>
      <c r="X530" s="60">
        <v>12</v>
      </c>
      <c r="Y530" s="60">
        <v>29</v>
      </c>
      <c r="Z530" s="60">
        <v>12</v>
      </c>
      <c r="AA530" s="31">
        <v>0.70731707317073167</v>
      </c>
      <c r="AB530" s="31">
        <v>0.70731707317073167</v>
      </c>
      <c r="AC530" s="60">
        <v>69</v>
      </c>
      <c r="AD530" s="60">
        <v>7</v>
      </c>
      <c r="AE530" s="60">
        <v>62</v>
      </c>
      <c r="AF530" s="31">
        <v>0.10144927536231885</v>
      </c>
      <c r="AG530" s="60">
        <v>191</v>
      </c>
      <c r="AH530" s="60">
        <v>1</v>
      </c>
      <c r="AI530" s="60">
        <v>190</v>
      </c>
      <c r="AJ530" s="31">
        <v>5.235602094240838E-3</v>
      </c>
      <c r="AK530" s="60">
        <v>372</v>
      </c>
      <c r="AL530" s="60">
        <v>42</v>
      </c>
      <c r="AM530" s="60">
        <v>330</v>
      </c>
      <c r="AN530" s="62">
        <v>0.375</v>
      </c>
      <c r="AO530" s="9" t="s">
        <v>412</v>
      </c>
      <c r="AP530" s="9" t="s">
        <v>407</v>
      </c>
      <c r="AQ530" s="9" t="s">
        <v>407</v>
      </c>
      <c r="AR530" s="48" t="s">
        <v>411</v>
      </c>
      <c r="AS530" s="9" t="s">
        <v>407</v>
      </c>
      <c r="AT530" s="9" t="s">
        <v>407</v>
      </c>
    </row>
    <row r="531" spans="1:46" ht="12.75" customHeight="1" x14ac:dyDescent="0.15">
      <c r="A531" s="9" t="s">
        <v>558</v>
      </c>
      <c r="B531" s="9" t="s">
        <v>625</v>
      </c>
      <c r="C531" s="31">
        <v>0.625</v>
      </c>
      <c r="D531" s="45">
        <v>8</v>
      </c>
      <c r="E531" s="46">
        <v>2018</v>
      </c>
      <c r="F531" s="46">
        <v>2014</v>
      </c>
      <c r="G531" s="46" t="s">
        <v>403</v>
      </c>
      <c r="H531" s="9" t="s">
        <v>456</v>
      </c>
      <c r="I531" s="9" t="s">
        <v>457</v>
      </c>
      <c r="J531" s="9" t="s">
        <v>123</v>
      </c>
      <c r="K531" s="49" t="s">
        <v>625</v>
      </c>
      <c r="L531" s="60">
        <v>1316</v>
      </c>
      <c r="M531" s="60">
        <v>127</v>
      </c>
      <c r="N531" s="60">
        <v>127</v>
      </c>
      <c r="O531" s="60">
        <v>0</v>
      </c>
      <c r="P531" s="60">
        <v>1189</v>
      </c>
      <c r="Q531" s="31">
        <v>9.6504559270516724E-2</v>
      </c>
      <c r="R531" s="61">
        <v>658</v>
      </c>
      <c r="S531" s="61">
        <v>0</v>
      </c>
      <c r="T531" s="60">
        <v>923</v>
      </c>
      <c r="U531" s="60">
        <v>18</v>
      </c>
      <c r="V531" s="60">
        <v>18</v>
      </c>
      <c r="W531" s="60">
        <v>0</v>
      </c>
      <c r="X531" s="60">
        <v>905</v>
      </c>
      <c r="Y531" s="60">
        <v>18</v>
      </c>
      <c r="Z531" s="60">
        <v>905</v>
      </c>
      <c r="AA531" s="31">
        <v>1.9501625135427952E-2</v>
      </c>
      <c r="AB531" s="31">
        <v>1.9501625135427952E-2</v>
      </c>
      <c r="AC531" s="60">
        <v>1111</v>
      </c>
      <c r="AD531" s="60">
        <v>729</v>
      </c>
      <c r="AE531" s="60">
        <v>382</v>
      </c>
      <c r="AF531" s="31">
        <v>0.65616561656165617</v>
      </c>
      <c r="AG531" s="60">
        <v>2627</v>
      </c>
      <c r="AH531" s="60">
        <v>147</v>
      </c>
      <c r="AI531" s="60">
        <v>2480</v>
      </c>
      <c r="AJ531" s="31">
        <v>5.5957365816520749E-2</v>
      </c>
      <c r="AK531" s="60">
        <v>5977</v>
      </c>
      <c r="AL531" s="60">
        <v>1021</v>
      </c>
      <c r="AM531" s="60">
        <v>4956</v>
      </c>
      <c r="AN531" s="62">
        <v>0.5</v>
      </c>
      <c r="AO531" s="9" t="s">
        <v>412</v>
      </c>
      <c r="AP531" s="9" t="s">
        <v>407</v>
      </c>
      <c r="AQ531" s="9" t="s">
        <v>407</v>
      </c>
      <c r="AR531" s="48" t="s">
        <v>411</v>
      </c>
      <c r="AS531" s="9" t="s">
        <v>407</v>
      </c>
      <c r="AT531" s="9" t="s">
        <v>407</v>
      </c>
    </row>
    <row r="532" spans="1:46" ht="12.75" customHeight="1" x14ac:dyDescent="0.15">
      <c r="A532" s="9" t="s">
        <v>528</v>
      </c>
      <c r="B532" s="9" t="s">
        <v>579</v>
      </c>
      <c r="C532" s="31">
        <v>0.5</v>
      </c>
      <c r="D532" s="45">
        <v>8</v>
      </c>
      <c r="E532" s="46">
        <v>2019</v>
      </c>
      <c r="F532" s="46">
        <v>2015</v>
      </c>
      <c r="G532" s="46">
        <v>2022</v>
      </c>
      <c r="H532" s="9" t="s">
        <v>413</v>
      </c>
      <c r="I532" s="9" t="s">
        <v>414</v>
      </c>
      <c r="J532" s="9" t="s">
        <v>67</v>
      </c>
      <c r="K532" s="49" t="s">
        <v>579</v>
      </c>
      <c r="L532" s="60">
        <v>126</v>
      </c>
      <c r="M532" s="60">
        <v>115</v>
      </c>
      <c r="N532" s="60">
        <v>115</v>
      </c>
      <c r="O532" s="60">
        <v>0</v>
      </c>
      <c r="P532" s="60">
        <v>11</v>
      </c>
      <c r="Q532" s="31">
        <v>0.91269841269841268</v>
      </c>
      <c r="R532" s="61">
        <v>63</v>
      </c>
      <c r="S532" s="61">
        <v>52</v>
      </c>
      <c r="T532" s="60">
        <v>37</v>
      </c>
      <c r="U532" s="60">
        <v>167</v>
      </c>
      <c r="V532" s="60">
        <v>165</v>
      </c>
      <c r="W532" s="60">
        <v>2</v>
      </c>
      <c r="X532" s="60">
        <v>0</v>
      </c>
      <c r="Y532" s="60">
        <v>219</v>
      </c>
      <c r="Z532" s="60">
        <v>0</v>
      </c>
      <c r="AA532" s="31">
        <v>4.5135135135135132</v>
      </c>
      <c r="AB532" s="31">
        <v>5.9189189189189193</v>
      </c>
      <c r="AC532" s="60">
        <v>160</v>
      </c>
      <c r="AD532" s="60">
        <v>259</v>
      </c>
      <c r="AE532" s="60">
        <v>0</v>
      </c>
      <c r="AF532" s="31">
        <v>1.6187499999999999</v>
      </c>
      <c r="AG532" s="60">
        <v>192</v>
      </c>
      <c r="AH532" s="60">
        <v>560</v>
      </c>
      <c r="AI532" s="60">
        <v>0</v>
      </c>
      <c r="AJ532" s="31">
        <v>2.9166666666666665</v>
      </c>
      <c r="AK532" s="60">
        <v>515</v>
      </c>
      <c r="AL532" s="60">
        <v>1101</v>
      </c>
      <c r="AM532" s="60">
        <v>11</v>
      </c>
      <c r="AN532" s="62">
        <v>0.5</v>
      </c>
      <c r="AO532" s="9" t="s">
        <v>407</v>
      </c>
      <c r="AP532" s="9" t="s">
        <v>407</v>
      </c>
      <c r="AQ532" s="9" t="s">
        <v>412</v>
      </c>
      <c r="AR532" s="48" t="s">
        <v>411</v>
      </c>
      <c r="AS532" s="9" t="s">
        <v>412</v>
      </c>
      <c r="AT532" s="9" t="s">
        <v>407</v>
      </c>
    </row>
    <row r="533" spans="1:46" ht="12.75" customHeight="1" x14ac:dyDescent="0.15">
      <c r="A533" s="9" t="s">
        <v>558</v>
      </c>
      <c r="B533" s="9" t="s">
        <v>627</v>
      </c>
      <c r="C533" s="31">
        <v>0.625</v>
      </c>
      <c r="D533" s="45">
        <v>8</v>
      </c>
      <c r="E533" s="46">
        <v>2018</v>
      </c>
      <c r="F533" s="46">
        <v>2014</v>
      </c>
      <c r="G533" s="46" t="s">
        <v>403</v>
      </c>
      <c r="H533" s="9" t="s">
        <v>456</v>
      </c>
      <c r="I533" s="9" t="s">
        <v>457</v>
      </c>
      <c r="J533" s="9" t="s">
        <v>123</v>
      </c>
      <c r="K533" s="49" t="s">
        <v>627</v>
      </c>
      <c r="L533" s="60">
        <v>76</v>
      </c>
      <c r="M533" s="60">
        <v>0</v>
      </c>
      <c r="N533" s="60">
        <v>0</v>
      </c>
      <c r="O533" s="60">
        <v>0</v>
      </c>
      <c r="P533" s="60">
        <v>76</v>
      </c>
      <c r="Q533" s="31">
        <v>0</v>
      </c>
      <c r="R533" s="61">
        <v>38</v>
      </c>
      <c r="S533" s="61">
        <v>0</v>
      </c>
      <c r="T533" s="60">
        <v>54</v>
      </c>
      <c r="U533" s="60">
        <v>0</v>
      </c>
      <c r="V533" s="60">
        <v>0</v>
      </c>
      <c r="W533" s="60">
        <v>0</v>
      </c>
      <c r="X533" s="60">
        <v>54</v>
      </c>
      <c r="Y533" s="60">
        <v>0</v>
      </c>
      <c r="Z533" s="60">
        <v>54</v>
      </c>
      <c r="AA533" s="31">
        <v>0</v>
      </c>
      <c r="AB533" s="31">
        <v>0</v>
      </c>
      <c r="AC533" s="60">
        <v>59</v>
      </c>
      <c r="AD533" s="60">
        <v>8</v>
      </c>
      <c r="AE533" s="60">
        <v>51</v>
      </c>
      <c r="AF533" s="31">
        <v>0.13559322033898305</v>
      </c>
      <c r="AG533" s="60">
        <v>130</v>
      </c>
      <c r="AH533" s="60">
        <v>69</v>
      </c>
      <c r="AI533" s="60">
        <v>61</v>
      </c>
      <c r="AJ533" s="31">
        <v>0.53076923076923077</v>
      </c>
      <c r="AK533" s="60">
        <v>319</v>
      </c>
      <c r="AL533" s="60">
        <v>77</v>
      </c>
      <c r="AM533" s="60">
        <v>242</v>
      </c>
      <c r="AN533" s="62">
        <v>0.5</v>
      </c>
      <c r="AO533" s="9" t="s">
        <v>407</v>
      </c>
      <c r="AP533" s="9" t="s">
        <v>412</v>
      </c>
      <c r="AQ533" s="9" t="s">
        <v>407</v>
      </c>
      <c r="AR533" s="48" t="s">
        <v>411</v>
      </c>
      <c r="AS533" s="9" t="s">
        <v>407</v>
      </c>
      <c r="AT533" s="9" t="s">
        <v>412</v>
      </c>
    </row>
    <row r="534" spans="1:46" ht="12.75" customHeight="1" x14ac:dyDescent="0.15">
      <c r="A534" s="9" t="s">
        <v>558</v>
      </c>
      <c r="B534" s="9" t="s">
        <v>628</v>
      </c>
      <c r="C534" s="31">
        <v>0.625</v>
      </c>
      <c r="D534" s="45">
        <v>8</v>
      </c>
      <c r="E534" s="46">
        <v>2018</v>
      </c>
      <c r="F534" s="46">
        <v>2014</v>
      </c>
      <c r="G534" s="46" t="s">
        <v>403</v>
      </c>
      <c r="H534" s="9" t="s">
        <v>456</v>
      </c>
      <c r="I534" s="9" t="s">
        <v>457</v>
      </c>
      <c r="J534" s="9" t="s">
        <v>123</v>
      </c>
      <c r="K534" s="49" t="s">
        <v>628</v>
      </c>
      <c r="L534" s="60">
        <v>390</v>
      </c>
      <c r="M534" s="60">
        <v>125</v>
      </c>
      <c r="N534" s="60">
        <v>125</v>
      </c>
      <c r="O534" s="60">
        <v>0</v>
      </c>
      <c r="P534" s="60">
        <v>265</v>
      </c>
      <c r="Q534" s="31">
        <v>0.32051282051282054</v>
      </c>
      <c r="R534" s="61">
        <v>195</v>
      </c>
      <c r="S534" s="61">
        <v>0</v>
      </c>
      <c r="T534" s="60">
        <v>274</v>
      </c>
      <c r="U534" s="60">
        <v>18</v>
      </c>
      <c r="V534" s="60">
        <v>18</v>
      </c>
      <c r="W534" s="60">
        <v>0</v>
      </c>
      <c r="X534" s="60">
        <v>256</v>
      </c>
      <c r="Y534" s="60">
        <v>18</v>
      </c>
      <c r="Z534" s="60">
        <v>256</v>
      </c>
      <c r="AA534" s="31">
        <v>6.569343065693431E-2</v>
      </c>
      <c r="AB534" s="31">
        <v>6.569343065693431E-2</v>
      </c>
      <c r="AC534" s="60">
        <v>349</v>
      </c>
      <c r="AD534" s="60">
        <v>169</v>
      </c>
      <c r="AE534" s="60">
        <v>180</v>
      </c>
      <c r="AF534" s="31">
        <v>0.48424068767908307</v>
      </c>
      <c r="AG534" s="60">
        <v>864</v>
      </c>
      <c r="AH534" s="60">
        <v>605</v>
      </c>
      <c r="AI534" s="60">
        <v>259</v>
      </c>
      <c r="AJ534" s="31">
        <v>0.70023148148148151</v>
      </c>
      <c r="AK534" s="60">
        <v>1877</v>
      </c>
      <c r="AL534" s="60">
        <v>917</v>
      </c>
      <c r="AM534" s="60">
        <v>960</v>
      </c>
      <c r="AN534" s="62">
        <v>0.5</v>
      </c>
      <c r="AO534" s="9" t="s">
        <v>407</v>
      </c>
      <c r="AP534" s="9" t="s">
        <v>412</v>
      </c>
      <c r="AQ534" s="9" t="s">
        <v>407</v>
      </c>
      <c r="AR534" s="48" t="s">
        <v>411</v>
      </c>
      <c r="AS534" s="9" t="s">
        <v>407</v>
      </c>
      <c r="AT534" s="9" t="s">
        <v>412</v>
      </c>
    </row>
    <row r="535" spans="1:46" ht="12.75" customHeight="1" x14ac:dyDescent="0.15">
      <c r="A535" s="9" t="s">
        <v>528</v>
      </c>
      <c r="B535" s="9" t="s">
        <v>581</v>
      </c>
      <c r="C535" s="31">
        <v>0.5</v>
      </c>
      <c r="D535" s="45">
        <v>8</v>
      </c>
      <c r="E535" s="46">
        <v>2019</v>
      </c>
      <c r="F535" s="46">
        <v>2015</v>
      </c>
      <c r="G535" s="46">
        <v>2022</v>
      </c>
      <c r="H535" s="9" t="s">
        <v>413</v>
      </c>
      <c r="I535" s="9" t="s">
        <v>414</v>
      </c>
      <c r="J535" s="9" t="s">
        <v>67</v>
      </c>
      <c r="K535" s="49" t="s">
        <v>581</v>
      </c>
      <c r="L535" s="60">
        <v>120</v>
      </c>
      <c r="M535" s="60">
        <v>0</v>
      </c>
      <c r="N535" s="60">
        <v>0</v>
      </c>
      <c r="O535" s="60">
        <v>0</v>
      </c>
      <c r="P535" s="60">
        <v>120</v>
      </c>
      <c r="Q535" s="31">
        <v>0</v>
      </c>
      <c r="R535" s="61">
        <v>60</v>
      </c>
      <c r="S535" s="61">
        <v>0</v>
      </c>
      <c r="T535" s="60">
        <v>65</v>
      </c>
      <c r="U535" s="60">
        <v>0</v>
      </c>
      <c r="V535" s="60">
        <v>0</v>
      </c>
      <c r="W535" s="60">
        <v>0</v>
      </c>
      <c r="X535" s="60">
        <v>65</v>
      </c>
      <c r="Y535" s="60">
        <v>0</v>
      </c>
      <c r="Z535" s="60">
        <v>65</v>
      </c>
      <c r="AA535" s="31">
        <v>0</v>
      </c>
      <c r="AB535" s="31">
        <v>0</v>
      </c>
      <c r="AC535" s="60">
        <v>67</v>
      </c>
      <c r="AD535" s="60">
        <v>1</v>
      </c>
      <c r="AE535" s="60">
        <v>66</v>
      </c>
      <c r="AF535" s="31">
        <v>1.4925373134328358E-2</v>
      </c>
      <c r="AG535" s="60">
        <v>188</v>
      </c>
      <c r="AH535" s="60">
        <v>90</v>
      </c>
      <c r="AI535" s="60">
        <v>98</v>
      </c>
      <c r="AJ535" s="31">
        <v>0.47872340425531917</v>
      </c>
      <c r="AK535" s="60">
        <v>440</v>
      </c>
      <c r="AL535" s="60">
        <v>91</v>
      </c>
      <c r="AM535" s="60">
        <v>349</v>
      </c>
      <c r="AN535" s="62">
        <v>0.5</v>
      </c>
      <c r="AO535" s="9" t="s">
        <v>412</v>
      </c>
      <c r="AP535" s="9" t="s">
        <v>407</v>
      </c>
      <c r="AQ535" s="9" t="s">
        <v>407</v>
      </c>
      <c r="AR535" s="48" t="s">
        <v>411</v>
      </c>
      <c r="AS535" s="9" t="s">
        <v>407</v>
      </c>
      <c r="AT535" s="9" t="s">
        <v>407</v>
      </c>
    </row>
    <row r="536" spans="1:46" ht="12.75" customHeight="1" x14ac:dyDescent="0.15">
      <c r="A536" s="9" t="s">
        <v>554</v>
      </c>
      <c r="B536" s="9" t="s">
        <v>562</v>
      </c>
      <c r="C536" s="31">
        <v>1</v>
      </c>
      <c r="D536" s="45">
        <v>5</v>
      </c>
      <c r="E536" s="46">
        <v>2017</v>
      </c>
      <c r="F536" s="46">
        <v>2014</v>
      </c>
      <c r="G536" s="46">
        <v>2018</v>
      </c>
      <c r="H536" s="9" t="s">
        <v>422</v>
      </c>
      <c r="I536" s="9" t="s">
        <v>423</v>
      </c>
      <c r="J536" s="9" t="s">
        <v>83</v>
      </c>
      <c r="K536" s="49" t="s">
        <v>562</v>
      </c>
      <c r="L536" s="60">
        <v>25</v>
      </c>
      <c r="M536" s="60">
        <v>0</v>
      </c>
      <c r="N536" s="60">
        <v>0</v>
      </c>
      <c r="O536" s="60">
        <v>0</v>
      </c>
      <c r="P536" s="60">
        <v>25</v>
      </c>
      <c r="Q536" s="31">
        <v>0</v>
      </c>
      <c r="R536" s="61">
        <v>25</v>
      </c>
      <c r="S536" s="61">
        <v>0</v>
      </c>
      <c r="T536" s="60">
        <v>17</v>
      </c>
      <c r="U536" s="60">
        <v>0</v>
      </c>
      <c r="V536" s="60">
        <v>0</v>
      </c>
      <c r="W536" s="60">
        <v>0</v>
      </c>
      <c r="X536" s="60">
        <v>17</v>
      </c>
      <c r="Y536" s="60">
        <v>0</v>
      </c>
      <c r="Z536" s="60">
        <v>17</v>
      </c>
      <c r="AA536" s="31">
        <v>0</v>
      </c>
      <c r="AB536" s="31">
        <v>0</v>
      </c>
      <c r="AC536" s="60">
        <v>18</v>
      </c>
      <c r="AD536" s="60">
        <v>6</v>
      </c>
      <c r="AE536" s="60">
        <v>12</v>
      </c>
      <c r="AF536" s="31">
        <v>0.33333333333333331</v>
      </c>
      <c r="AG536" s="60">
        <v>43</v>
      </c>
      <c r="AH536" s="60">
        <v>0</v>
      </c>
      <c r="AI536" s="60">
        <v>43</v>
      </c>
      <c r="AJ536" s="31">
        <v>0</v>
      </c>
      <c r="AK536" s="60">
        <v>103</v>
      </c>
      <c r="AL536" s="60">
        <v>6</v>
      </c>
      <c r="AM536" s="60">
        <v>97</v>
      </c>
      <c r="AN536" s="62">
        <v>1</v>
      </c>
      <c r="AO536" s="9" t="s">
        <v>412</v>
      </c>
      <c r="AP536" s="9" t="s">
        <v>407</v>
      </c>
      <c r="AQ536" s="9" t="s">
        <v>407</v>
      </c>
      <c r="AR536" s="48" t="s">
        <v>411</v>
      </c>
      <c r="AS536" s="9" t="s">
        <v>407</v>
      </c>
      <c r="AT536" s="9" t="s">
        <v>407</v>
      </c>
    </row>
    <row r="537" spans="1:46" ht="12.75" customHeight="1" x14ac:dyDescent="0.15">
      <c r="A537" s="9" t="s">
        <v>558</v>
      </c>
      <c r="B537" s="9" t="s">
        <v>629</v>
      </c>
      <c r="C537" s="31">
        <v>0.625</v>
      </c>
      <c r="D537" s="45">
        <v>8</v>
      </c>
      <c r="E537" s="46">
        <v>2018</v>
      </c>
      <c r="F537" s="46">
        <v>2014</v>
      </c>
      <c r="G537" s="46" t="s">
        <v>403</v>
      </c>
      <c r="H537" s="9" t="s">
        <v>456</v>
      </c>
      <c r="I537" s="9" t="s">
        <v>457</v>
      </c>
      <c r="J537" s="9" t="s">
        <v>123</v>
      </c>
      <c r="K537" s="49" t="s">
        <v>629</v>
      </c>
      <c r="L537" s="60">
        <v>427</v>
      </c>
      <c r="M537" s="60">
        <v>49</v>
      </c>
      <c r="N537" s="60">
        <v>46</v>
      </c>
      <c r="O537" s="60">
        <v>3</v>
      </c>
      <c r="P537" s="60">
        <v>378</v>
      </c>
      <c r="Q537" s="31">
        <v>0.11475409836065574</v>
      </c>
      <c r="R537" s="61">
        <v>214</v>
      </c>
      <c r="S537" s="61">
        <v>0</v>
      </c>
      <c r="T537" s="60">
        <v>299</v>
      </c>
      <c r="U537" s="60">
        <v>12</v>
      </c>
      <c r="V537" s="60">
        <v>3</v>
      </c>
      <c r="W537" s="60">
        <v>9</v>
      </c>
      <c r="X537" s="60">
        <v>287</v>
      </c>
      <c r="Y537" s="60">
        <v>12</v>
      </c>
      <c r="Z537" s="60">
        <v>287</v>
      </c>
      <c r="AA537" s="31">
        <v>4.0133779264214048E-2</v>
      </c>
      <c r="AB537" s="31">
        <v>4.0133779264214048E-2</v>
      </c>
      <c r="AC537" s="60">
        <v>351</v>
      </c>
      <c r="AD537" s="60">
        <v>16</v>
      </c>
      <c r="AE537" s="60">
        <v>335</v>
      </c>
      <c r="AF537" s="31">
        <v>4.5584045584045586E-2</v>
      </c>
      <c r="AG537" s="60">
        <v>813</v>
      </c>
      <c r="AH537" s="60">
        <v>21</v>
      </c>
      <c r="AI537" s="60">
        <v>792</v>
      </c>
      <c r="AJ537" s="31">
        <v>2.5830258302583026E-2</v>
      </c>
      <c r="AK537" s="60">
        <v>1890</v>
      </c>
      <c r="AL537" s="60">
        <v>98</v>
      </c>
      <c r="AM537" s="60">
        <v>1792</v>
      </c>
      <c r="AN537" s="62">
        <v>0.5</v>
      </c>
      <c r="AO537" s="9" t="s">
        <v>412</v>
      </c>
      <c r="AP537" s="9" t="s">
        <v>407</v>
      </c>
      <c r="AQ537" s="9" t="s">
        <v>407</v>
      </c>
      <c r="AR537" s="48" t="s">
        <v>411</v>
      </c>
      <c r="AS537" s="9" t="s">
        <v>407</v>
      </c>
      <c r="AT537" s="9" t="s">
        <v>407</v>
      </c>
    </row>
    <row r="538" spans="1:46" ht="12.75" customHeight="1" x14ac:dyDescent="0.15">
      <c r="A538" s="9" t="s">
        <v>630</v>
      </c>
      <c r="B538" s="9" t="s">
        <v>1181</v>
      </c>
      <c r="C538" s="31">
        <v>0.625</v>
      </c>
      <c r="D538" s="45">
        <v>8</v>
      </c>
      <c r="E538" s="46">
        <v>2018</v>
      </c>
      <c r="F538" s="46">
        <v>2014</v>
      </c>
      <c r="G538" s="46" t="s">
        <v>403</v>
      </c>
      <c r="H538" s="9" t="s">
        <v>456</v>
      </c>
      <c r="I538" s="9" t="s">
        <v>457</v>
      </c>
      <c r="J538" s="9" t="s">
        <v>123</v>
      </c>
      <c r="K538" s="49" t="s">
        <v>1181</v>
      </c>
      <c r="L538" s="60">
        <v>12</v>
      </c>
      <c r="M538" s="60">
        <v>0</v>
      </c>
      <c r="N538" s="60">
        <v>0</v>
      </c>
      <c r="O538" s="60">
        <v>0</v>
      </c>
      <c r="P538" s="60">
        <v>12</v>
      </c>
      <c r="Q538" s="31">
        <v>0</v>
      </c>
      <c r="R538" s="61">
        <v>6</v>
      </c>
      <c r="S538" s="61">
        <v>0</v>
      </c>
      <c r="T538" s="60">
        <v>8</v>
      </c>
      <c r="U538" s="60">
        <v>0</v>
      </c>
      <c r="V538" s="60">
        <v>0</v>
      </c>
      <c r="W538" s="60">
        <v>0</v>
      </c>
      <c r="X538" s="60">
        <v>8</v>
      </c>
      <c r="Y538" s="60">
        <v>0</v>
      </c>
      <c r="Z538" s="60">
        <v>8</v>
      </c>
      <c r="AA538" s="31">
        <v>0</v>
      </c>
      <c r="AB538" s="31">
        <v>0</v>
      </c>
      <c r="AC538" s="60">
        <v>13</v>
      </c>
      <c r="AD538" s="60">
        <v>0</v>
      </c>
      <c r="AE538" s="60">
        <v>13</v>
      </c>
      <c r="AF538" s="31">
        <v>0</v>
      </c>
      <c r="AG538" s="60">
        <v>39</v>
      </c>
      <c r="AH538" s="60">
        <v>1</v>
      </c>
      <c r="AI538" s="60">
        <v>38</v>
      </c>
      <c r="AJ538" s="31">
        <v>2.564102564102564E-2</v>
      </c>
      <c r="AK538" s="60">
        <v>72</v>
      </c>
      <c r="AL538" s="60">
        <v>1</v>
      </c>
      <c r="AM538" s="60">
        <v>71</v>
      </c>
      <c r="AN538" s="62">
        <v>0.5</v>
      </c>
      <c r="AO538" s="9" t="s">
        <v>412</v>
      </c>
      <c r="AP538" s="9" t="s">
        <v>407</v>
      </c>
      <c r="AQ538" s="9" t="s">
        <v>407</v>
      </c>
      <c r="AR538" s="48" t="s">
        <v>411</v>
      </c>
      <c r="AS538" s="9" t="s">
        <v>407</v>
      </c>
      <c r="AT538" s="9" t="s">
        <v>407</v>
      </c>
    </row>
    <row r="539" spans="1:46" ht="12.75" customHeight="1" x14ac:dyDescent="0.15">
      <c r="A539" s="9" t="s">
        <v>630</v>
      </c>
      <c r="B539" s="9" t="s">
        <v>1331</v>
      </c>
      <c r="C539" s="31">
        <v>0.625</v>
      </c>
      <c r="D539" s="45">
        <v>8</v>
      </c>
      <c r="E539" s="46">
        <v>2018</v>
      </c>
      <c r="F539" s="46">
        <v>2014</v>
      </c>
      <c r="G539" s="46" t="s">
        <v>403</v>
      </c>
      <c r="H539" s="9" t="s">
        <v>456</v>
      </c>
      <c r="I539" s="9" t="s">
        <v>457</v>
      </c>
      <c r="J539" s="9" t="s">
        <v>123</v>
      </c>
      <c r="K539" s="49" t="s">
        <v>1331</v>
      </c>
      <c r="L539" s="60">
        <v>109</v>
      </c>
      <c r="M539" s="60">
        <v>0</v>
      </c>
      <c r="N539" s="60">
        <v>0</v>
      </c>
      <c r="O539" s="60">
        <v>0</v>
      </c>
      <c r="P539" s="60">
        <v>109</v>
      </c>
      <c r="Q539" s="31">
        <v>0</v>
      </c>
      <c r="R539" s="61">
        <v>55</v>
      </c>
      <c r="S539" s="61">
        <v>0</v>
      </c>
      <c r="T539" s="60">
        <v>76</v>
      </c>
      <c r="U539" s="60">
        <v>0</v>
      </c>
      <c r="V539" s="60">
        <v>0</v>
      </c>
      <c r="W539" s="60">
        <v>0</v>
      </c>
      <c r="X539" s="60">
        <v>76</v>
      </c>
      <c r="Y539" s="60">
        <v>0</v>
      </c>
      <c r="Z539" s="60">
        <v>76</v>
      </c>
      <c r="AA539" s="31">
        <v>0</v>
      </c>
      <c r="AB539" s="31">
        <v>0</v>
      </c>
      <c r="AC539" s="60">
        <v>90</v>
      </c>
      <c r="AD539" s="60">
        <v>0</v>
      </c>
      <c r="AE539" s="60">
        <v>90</v>
      </c>
      <c r="AF539" s="31">
        <v>0</v>
      </c>
      <c r="AG539" s="60">
        <v>208</v>
      </c>
      <c r="AH539" s="60">
        <v>0</v>
      </c>
      <c r="AI539" s="60">
        <v>208</v>
      </c>
      <c r="AJ539" s="31">
        <v>0</v>
      </c>
      <c r="AK539" s="60">
        <v>483</v>
      </c>
      <c r="AL539" s="60">
        <v>0</v>
      </c>
      <c r="AM539" s="60">
        <v>483</v>
      </c>
      <c r="AN539" s="62">
        <v>0.5</v>
      </c>
      <c r="AO539" s="9" t="s">
        <v>412</v>
      </c>
      <c r="AP539" s="9" t="s">
        <v>407</v>
      </c>
      <c r="AQ539" s="9" t="s">
        <v>407</v>
      </c>
      <c r="AR539" s="48" t="s">
        <v>408</v>
      </c>
      <c r="AS539" s="9" t="s">
        <v>407</v>
      </c>
      <c r="AT539" s="9" t="s">
        <v>407</v>
      </c>
    </row>
    <row r="540" spans="1:46" ht="12.75" customHeight="1" x14ac:dyDescent="0.15">
      <c r="A540" s="9" t="s">
        <v>630</v>
      </c>
      <c r="B540" s="9" t="s">
        <v>631</v>
      </c>
      <c r="C540" s="31">
        <v>0.625</v>
      </c>
      <c r="D540" s="45">
        <v>8</v>
      </c>
      <c r="E540" s="46">
        <v>2018</v>
      </c>
      <c r="F540" s="46">
        <v>2014</v>
      </c>
      <c r="G540" s="46" t="s">
        <v>403</v>
      </c>
      <c r="H540" s="9" t="s">
        <v>456</v>
      </c>
      <c r="I540" s="9" t="s">
        <v>457</v>
      </c>
      <c r="J540" s="9" t="s">
        <v>123</v>
      </c>
      <c r="K540" s="49" t="s">
        <v>631</v>
      </c>
      <c r="L540" s="60">
        <v>1036</v>
      </c>
      <c r="M540" s="60">
        <v>0</v>
      </c>
      <c r="N540" s="60">
        <v>0</v>
      </c>
      <c r="O540" s="60">
        <v>0</v>
      </c>
      <c r="P540" s="60">
        <v>1036</v>
      </c>
      <c r="Q540" s="31">
        <v>0</v>
      </c>
      <c r="R540" s="61">
        <v>518</v>
      </c>
      <c r="S540" s="61">
        <v>0</v>
      </c>
      <c r="T540" s="60">
        <v>727</v>
      </c>
      <c r="U540" s="60">
        <v>0</v>
      </c>
      <c r="V540" s="60">
        <v>0</v>
      </c>
      <c r="W540" s="60">
        <v>0</v>
      </c>
      <c r="X540" s="60">
        <v>727</v>
      </c>
      <c r="Y540" s="60">
        <v>0</v>
      </c>
      <c r="Z540" s="60">
        <v>727</v>
      </c>
      <c r="AA540" s="31">
        <v>0</v>
      </c>
      <c r="AB540" s="31">
        <v>0</v>
      </c>
      <c r="AC540" s="60">
        <v>870</v>
      </c>
      <c r="AD540" s="60">
        <v>1</v>
      </c>
      <c r="AE540" s="60">
        <v>869</v>
      </c>
      <c r="AF540" s="31">
        <v>1.1494252873563218E-3</v>
      </c>
      <c r="AG540" s="60">
        <v>2043</v>
      </c>
      <c r="AH540" s="60">
        <v>85</v>
      </c>
      <c r="AI540" s="60">
        <v>1958</v>
      </c>
      <c r="AJ540" s="31">
        <v>4.1605482134116495E-2</v>
      </c>
      <c r="AK540" s="60">
        <v>4676</v>
      </c>
      <c r="AL540" s="60">
        <v>86</v>
      </c>
      <c r="AM540" s="60">
        <v>4590</v>
      </c>
      <c r="AN540" s="62">
        <v>0.5</v>
      </c>
      <c r="AO540" s="9" t="s">
        <v>412</v>
      </c>
      <c r="AP540" s="9" t="s">
        <v>407</v>
      </c>
      <c r="AQ540" s="9" t="s">
        <v>407</v>
      </c>
      <c r="AR540" s="48" t="s">
        <v>408</v>
      </c>
      <c r="AS540" s="9" t="s">
        <v>407</v>
      </c>
      <c r="AT540" s="9" t="s">
        <v>407</v>
      </c>
    </row>
    <row r="541" spans="1:46" ht="12.75" customHeight="1" x14ac:dyDescent="0.15"/>
    <row r="542" spans="1:46" ht="12.75" customHeight="1" x14ac:dyDescent="0.15"/>
    <row r="543" spans="1:46" ht="12.75" customHeight="1" x14ac:dyDescent="0.15"/>
    <row r="544" spans="1:46" ht="12.75" customHeight="1" x14ac:dyDescent="0.15"/>
    <row r="545" ht="12.75" customHeight="1" x14ac:dyDescent="0.15"/>
    <row r="546" ht="12.75" customHeight="1" x14ac:dyDescent="0.15"/>
    <row r="547" ht="12.75" customHeight="1" x14ac:dyDescent="0.15"/>
    <row r="548" ht="12.75" customHeight="1" x14ac:dyDescent="0.15"/>
    <row r="549" ht="12.75" customHeight="1" x14ac:dyDescent="0.15"/>
    <row r="550" ht="12.75" customHeight="1" x14ac:dyDescent="0.15"/>
    <row r="551" ht="12.75" customHeight="1" x14ac:dyDescent="0.15"/>
    <row r="552" ht="12.75" customHeight="1" x14ac:dyDescent="0.15"/>
    <row r="553" ht="12.75" customHeight="1" x14ac:dyDescent="0.15"/>
    <row r="554" ht="12.75" customHeight="1" x14ac:dyDescent="0.15"/>
    <row r="555" ht="12.75" customHeight="1" x14ac:dyDescent="0.15"/>
    <row r="556" ht="12.75" customHeight="1" x14ac:dyDescent="0.15"/>
    <row r="557" ht="12.75" customHeight="1" x14ac:dyDescent="0.15"/>
    <row r="558" ht="12.75" customHeight="1" x14ac:dyDescent="0.15"/>
    <row r="559" ht="12.75" customHeight="1" x14ac:dyDescent="0.15"/>
    <row r="560" ht="12.75" customHeight="1" x14ac:dyDescent="0.15"/>
    <row r="561" ht="12.75" customHeight="1" x14ac:dyDescent="0.15"/>
    <row r="562" ht="12.75" customHeight="1" x14ac:dyDescent="0.15"/>
    <row r="563" ht="12.75" customHeight="1" x14ac:dyDescent="0.15"/>
    <row r="564" ht="12.75" customHeight="1" x14ac:dyDescent="0.15"/>
    <row r="565" ht="12.75" customHeight="1" x14ac:dyDescent="0.15"/>
    <row r="566" ht="12.75" customHeight="1" x14ac:dyDescent="0.15"/>
    <row r="567" ht="12.75" customHeight="1" x14ac:dyDescent="0.15"/>
    <row r="568" ht="12.75" customHeight="1" x14ac:dyDescent="0.15"/>
    <row r="569" ht="12.75" customHeight="1" x14ac:dyDescent="0.15"/>
    <row r="570" ht="12.75" customHeight="1" x14ac:dyDescent="0.15"/>
    <row r="571" ht="12.75" customHeight="1" x14ac:dyDescent="0.15"/>
    <row r="572" ht="12.75" customHeight="1" x14ac:dyDescent="0.15"/>
    <row r="573" ht="12.75" customHeight="1" x14ac:dyDescent="0.15"/>
    <row r="574" ht="12.75" customHeight="1" x14ac:dyDescent="0.15"/>
    <row r="575" ht="12.75" customHeight="1" x14ac:dyDescent="0.15"/>
    <row r="576" ht="12.75" customHeight="1" x14ac:dyDescent="0.15"/>
    <row r="577" ht="12.75" customHeight="1" x14ac:dyDescent="0.15"/>
    <row r="578" ht="12.75" customHeight="1" x14ac:dyDescent="0.15"/>
    <row r="579" ht="12.75" customHeight="1" x14ac:dyDescent="0.15"/>
    <row r="580" ht="12.75" customHeight="1" x14ac:dyDescent="0.15"/>
    <row r="581" ht="12.75" customHeight="1" x14ac:dyDescent="0.15"/>
    <row r="582" ht="12.75" customHeight="1" x14ac:dyDescent="0.15"/>
    <row r="583" ht="12.75" customHeight="1" x14ac:dyDescent="0.15"/>
    <row r="584" ht="12.75" customHeight="1" x14ac:dyDescent="0.15"/>
    <row r="585" ht="12.75" customHeight="1" x14ac:dyDescent="0.15"/>
    <row r="586" ht="12.75" customHeight="1" x14ac:dyDescent="0.15"/>
    <row r="587" ht="12.75" customHeight="1" x14ac:dyDescent="0.15"/>
    <row r="588" ht="12.75" customHeight="1" x14ac:dyDescent="0.15"/>
    <row r="589" ht="12.75" customHeight="1" x14ac:dyDescent="0.15"/>
    <row r="590" ht="12.75" customHeight="1" x14ac:dyDescent="0.15"/>
    <row r="591" ht="12.75" customHeight="1" x14ac:dyDescent="0.15"/>
    <row r="592" ht="12.75" customHeight="1" x14ac:dyDescent="0.15"/>
    <row r="593" ht="12.75" customHeight="1" x14ac:dyDescent="0.15"/>
    <row r="594" ht="12.75" customHeight="1" x14ac:dyDescent="0.15"/>
    <row r="595" ht="12.75" customHeight="1" x14ac:dyDescent="0.15"/>
    <row r="596" ht="12.75" customHeight="1" x14ac:dyDescent="0.15"/>
    <row r="597" ht="12.75" customHeight="1" x14ac:dyDescent="0.15"/>
    <row r="598" ht="12.75" customHeight="1" x14ac:dyDescent="0.15"/>
    <row r="599" ht="12.75" customHeight="1" x14ac:dyDescent="0.15"/>
    <row r="600" ht="12.75" customHeight="1" x14ac:dyDescent="0.15"/>
    <row r="601" ht="12.75" customHeight="1" x14ac:dyDescent="0.15"/>
    <row r="602" ht="12.75" customHeight="1" x14ac:dyDescent="0.15"/>
    <row r="603" ht="12.75" customHeight="1" x14ac:dyDescent="0.15"/>
    <row r="604" ht="12.75" customHeight="1" x14ac:dyDescent="0.15"/>
    <row r="605" ht="12.75" customHeight="1" x14ac:dyDescent="0.15"/>
    <row r="606" ht="12.75" customHeight="1" x14ac:dyDescent="0.15"/>
    <row r="607" ht="12.75" customHeight="1" x14ac:dyDescent="0.15"/>
    <row r="608" ht="12.75" customHeight="1" x14ac:dyDescent="0.15"/>
    <row r="609" ht="12.75" customHeight="1" x14ac:dyDescent="0.15"/>
    <row r="610" ht="12.75" customHeight="1" x14ac:dyDescent="0.15"/>
    <row r="611" ht="12.75" customHeight="1" x14ac:dyDescent="0.15"/>
    <row r="612" ht="12.75" customHeight="1" x14ac:dyDescent="0.15"/>
    <row r="613" ht="12.75" customHeight="1" x14ac:dyDescent="0.15"/>
    <row r="614" ht="12.75" customHeight="1" x14ac:dyDescent="0.15"/>
    <row r="615" ht="12.75" customHeight="1" x14ac:dyDescent="0.15"/>
    <row r="616" ht="12.75" customHeight="1" x14ac:dyDescent="0.15"/>
    <row r="617" ht="12.75" customHeight="1" x14ac:dyDescent="0.15"/>
    <row r="618" ht="12.75" customHeight="1" x14ac:dyDescent="0.15"/>
    <row r="619" ht="12.75" customHeight="1" x14ac:dyDescent="0.15"/>
    <row r="620" ht="12.75" customHeight="1" x14ac:dyDescent="0.15"/>
    <row r="621" ht="12.75" customHeight="1" x14ac:dyDescent="0.15"/>
    <row r="622" ht="12.75" customHeight="1" x14ac:dyDescent="0.15"/>
    <row r="623" ht="12.75" customHeight="1" x14ac:dyDescent="0.15"/>
    <row r="624" ht="12.75" customHeight="1" x14ac:dyDescent="0.15"/>
    <row r="625" ht="12.75" customHeight="1" x14ac:dyDescent="0.15"/>
    <row r="626" ht="12.75" customHeight="1" x14ac:dyDescent="0.15"/>
    <row r="627" ht="12.75" customHeight="1" x14ac:dyDescent="0.15"/>
    <row r="628" ht="12.75" customHeight="1" x14ac:dyDescent="0.15"/>
    <row r="629" ht="12.75" customHeight="1" x14ac:dyDescent="0.15"/>
    <row r="630" ht="12.75" customHeight="1" x14ac:dyDescent="0.15"/>
    <row r="631" ht="12.75" customHeight="1" x14ac:dyDescent="0.15"/>
    <row r="632" ht="12.75" customHeight="1" x14ac:dyDescent="0.15"/>
    <row r="633" ht="12.75" customHeight="1" x14ac:dyDescent="0.15"/>
    <row r="634" ht="12.75" customHeight="1" x14ac:dyDescent="0.15"/>
    <row r="635" ht="12.75" customHeight="1" x14ac:dyDescent="0.15"/>
    <row r="636" ht="12.75" customHeight="1" x14ac:dyDescent="0.15"/>
    <row r="637" ht="12.75" customHeight="1" x14ac:dyDescent="0.15"/>
    <row r="638" ht="12.75" customHeight="1" x14ac:dyDescent="0.15"/>
    <row r="639" ht="12.75" customHeight="1" x14ac:dyDescent="0.15"/>
    <row r="640" ht="12.75" customHeight="1" x14ac:dyDescent="0.15"/>
    <row r="641" ht="12.75" customHeight="1" x14ac:dyDescent="0.15"/>
    <row r="642" ht="12.75" customHeight="1" x14ac:dyDescent="0.15"/>
    <row r="643" ht="12.75" customHeight="1" x14ac:dyDescent="0.15"/>
    <row r="644" ht="12.75" customHeight="1" x14ac:dyDescent="0.15"/>
    <row r="645" ht="12.75" customHeight="1" x14ac:dyDescent="0.15"/>
    <row r="646" ht="12.75" customHeight="1" x14ac:dyDescent="0.15"/>
    <row r="647" ht="12.75" customHeight="1" x14ac:dyDescent="0.15"/>
    <row r="648" ht="12.75" customHeight="1" x14ac:dyDescent="0.15"/>
    <row r="649" ht="12.75" customHeight="1" x14ac:dyDescent="0.15"/>
    <row r="650" ht="12.75" customHeight="1" x14ac:dyDescent="0.15"/>
    <row r="651" ht="12.75" customHeight="1" x14ac:dyDescent="0.15"/>
    <row r="652" ht="12.75" customHeight="1" x14ac:dyDescent="0.15"/>
    <row r="653" ht="12.75" customHeight="1" x14ac:dyDescent="0.15"/>
    <row r="654" ht="12.75" customHeight="1" x14ac:dyDescent="0.15"/>
    <row r="655" ht="12.75" customHeight="1" x14ac:dyDescent="0.15"/>
    <row r="656" ht="12.75" customHeight="1" x14ac:dyDescent="0.15"/>
    <row r="657" ht="12.75" customHeight="1" x14ac:dyDescent="0.15"/>
    <row r="658" ht="12.75" customHeight="1" x14ac:dyDescent="0.15"/>
    <row r="659" ht="12.75" customHeight="1" x14ac:dyDescent="0.15"/>
    <row r="660" ht="12.75" customHeight="1" x14ac:dyDescent="0.15"/>
    <row r="661" ht="12.75" customHeight="1" x14ac:dyDescent="0.15"/>
    <row r="662" ht="12.75" customHeight="1" x14ac:dyDescent="0.15"/>
    <row r="663" ht="12.75" customHeight="1" x14ac:dyDescent="0.15"/>
    <row r="664" ht="12.75" customHeight="1" x14ac:dyDescent="0.15"/>
    <row r="665" ht="12.75" customHeight="1" x14ac:dyDescent="0.15"/>
    <row r="666" ht="12.75" customHeight="1" x14ac:dyDescent="0.15"/>
    <row r="667" ht="12.75" customHeight="1" x14ac:dyDescent="0.15"/>
    <row r="668" ht="12.75" customHeight="1" x14ac:dyDescent="0.15"/>
    <row r="669" ht="12.75" customHeight="1" x14ac:dyDescent="0.15"/>
    <row r="670" ht="12.75" customHeight="1" x14ac:dyDescent="0.15"/>
    <row r="671" ht="12.75" customHeight="1" x14ac:dyDescent="0.15"/>
    <row r="672" ht="12.75" customHeight="1" x14ac:dyDescent="0.15"/>
    <row r="673" ht="12.75" customHeight="1" x14ac:dyDescent="0.15"/>
    <row r="674" ht="12.75" customHeight="1" x14ac:dyDescent="0.15"/>
    <row r="675" ht="12.75" customHeight="1" x14ac:dyDescent="0.15"/>
    <row r="676" ht="12.75" customHeight="1" x14ac:dyDescent="0.15"/>
    <row r="677" ht="12.75" customHeight="1" x14ac:dyDescent="0.15"/>
    <row r="678" ht="12.75" customHeight="1" x14ac:dyDescent="0.15"/>
    <row r="679" ht="12.75" customHeight="1" x14ac:dyDescent="0.15"/>
    <row r="680" ht="12.75" customHeight="1" x14ac:dyDescent="0.15"/>
    <row r="681" ht="12.75" customHeight="1" x14ac:dyDescent="0.15"/>
    <row r="682" ht="12.75" customHeight="1" x14ac:dyDescent="0.15"/>
    <row r="683" ht="12.75" customHeight="1" x14ac:dyDescent="0.15"/>
    <row r="684" ht="12.75" customHeight="1" x14ac:dyDescent="0.15"/>
    <row r="685" ht="12.75" customHeight="1" x14ac:dyDescent="0.15"/>
    <row r="686" ht="12.75" customHeight="1" x14ac:dyDescent="0.15"/>
    <row r="687" ht="12.75" customHeight="1" x14ac:dyDescent="0.15"/>
    <row r="688" ht="12.75" customHeight="1" x14ac:dyDescent="0.15"/>
    <row r="689" ht="12.75" customHeight="1" x14ac:dyDescent="0.15"/>
    <row r="690" ht="12.75" customHeight="1" x14ac:dyDescent="0.15"/>
    <row r="691" ht="12.75" customHeight="1" x14ac:dyDescent="0.15"/>
    <row r="692" ht="12.75" customHeight="1" x14ac:dyDescent="0.15"/>
    <row r="693" ht="12.75" customHeight="1" x14ac:dyDescent="0.15"/>
    <row r="694" ht="12.75" customHeight="1" x14ac:dyDescent="0.15"/>
    <row r="695" ht="12.75" customHeight="1" x14ac:dyDescent="0.15"/>
    <row r="696" ht="12.75" customHeight="1" x14ac:dyDescent="0.15"/>
    <row r="697" ht="12.75" customHeight="1" x14ac:dyDescent="0.15"/>
    <row r="698" ht="12.75" customHeight="1" x14ac:dyDescent="0.15"/>
    <row r="699" ht="12.75" customHeight="1" x14ac:dyDescent="0.15"/>
    <row r="700" ht="12.75" customHeight="1" x14ac:dyDescent="0.15"/>
    <row r="701" ht="12.75" customHeight="1" x14ac:dyDescent="0.15"/>
    <row r="702" ht="12.75" customHeight="1" x14ac:dyDescent="0.15"/>
    <row r="703" ht="12.75" customHeight="1" x14ac:dyDescent="0.15"/>
    <row r="704" ht="12.75" customHeight="1" x14ac:dyDescent="0.15"/>
    <row r="705" ht="12.75" customHeight="1" x14ac:dyDescent="0.15"/>
    <row r="706" ht="12.75" customHeight="1" x14ac:dyDescent="0.15"/>
    <row r="707" ht="12.75" customHeight="1" x14ac:dyDescent="0.15"/>
    <row r="708" ht="12.75" customHeight="1" x14ac:dyDescent="0.15"/>
    <row r="709" ht="12.75" customHeight="1" x14ac:dyDescent="0.15"/>
    <row r="710" ht="12.75" customHeight="1" x14ac:dyDescent="0.15"/>
    <row r="711" ht="12.75" customHeight="1" x14ac:dyDescent="0.15"/>
    <row r="712" ht="12.75" customHeight="1" x14ac:dyDescent="0.15"/>
    <row r="713" ht="12.75" customHeight="1" x14ac:dyDescent="0.15"/>
    <row r="714" ht="12.75" customHeight="1" x14ac:dyDescent="0.15"/>
    <row r="715" ht="12.75" customHeight="1" x14ac:dyDescent="0.15"/>
    <row r="716" ht="12.75" customHeight="1" x14ac:dyDescent="0.15"/>
    <row r="717" ht="12.75" customHeight="1" x14ac:dyDescent="0.15"/>
    <row r="718" ht="12.75" customHeight="1" x14ac:dyDescent="0.15"/>
    <row r="719" ht="12.75" customHeight="1" x14ac:dyDescent="0.15"/>
    <row r="720" ht="12.75" customHeight="1" x14ac:dyDescent="0.15"/>
    <row r="721" ht="12.75" customHeight="1" x14ac:dyDescent="0.15"/>
    <row r="722" ht="12.75" customHeight="1" x14ac:dyDescent="0.15"/>
    <row r="723" ht="12.75" customHeight="1" x14ac:dyDescent="0.15"/>
    <row r="724" ht="12.75" customHeight="1" x14ac:dyDescent="0.15"/>
    <row r="725" ht="12.75" customHeight="1" x14ac:dyDescent="0.15"/>
    <row r="726" ht="12.75" customHeight="1" x14ac:dyDescent="0.15"/>
    <row r="727" ht="12.75" customHeight="1" x14ac:dyDescent="0.15"/>
    <row r="728" ht="12.75" customHeight="1" x14ac:dyDescent="0.15"/>
    <row r="729" ht="12.75" customHeight="1" x14ac:dyDescent="0.15"/>
    <row r="730" ht="12.75" customHeight="1" x14ac:dyDescent="0.15"/>
    <row r="731" ht="12.75" customHeight="1" x14ac:dyDescent="0.15"/>
    <row r="732" ht="12.75" customHeight="1" x14ac:dyDescent="0.15"/>
    <row r="733" ht="12.75" customHeight="1" x14ac:dyDescent="0.15"/>
    <row r="734" ht="12.75" customHeight="1" x14ac:dyDescent="0.15"/>
    <row r="735" ht="12.75" customHeight="1" x14ac:dyDescent="0.15"/>
    <row r="736" ht="12.75" customHeight="1" x14ac:dyDescent="0.15"/>
    <row r="737" ht="12.75" customHeight="1" x14ac:dyDescent="0.15"/>
    <row r="738" ht="12.75" customHeight="1" x14ac:dyDescent="0.15"/>
    <row r="739" ht="12.75" customHeight="1" x14ac:dyDescent="0.15"/>
    <row r="740" ht="12.75" customHeight="1" x14ac:dyDescent="0.15"/>
    <row r="741" ht="12.75" customHeight="1" x14ac:dyDescent="0.15"/>
    <row r="742" ht="12.75" customHeight="1" x14ac:dyDescent="0.15"/>
    <row r="743" ht="12.75" customHeight="1" x14ac:dyDescent="0.15"/>
    <row r="744" ht="12.75" customHeight="1" x14ac:dyDescent="0.15"/>
    <row r="745" ht="12.75" customHeight="1" x14ac:dyDescent="0.15"/>
    <row r="746" ht="12.75" customHeight="1" x14ac:dyDescent="0.15"/>
    <row r="747" ht="12.75" customHeight="1" x14ac:dyDescent="0.15"/>
    <row r="748" ht="12.75" customHeight="1" x14ac:dyDescent="0.15"/>
    <row r="749" ht="12.75" customHeight="1" x14ac:dyDescent="0.15"/>
    <row r="750" ht="12.75" customHeight="1" x14ac:dyDescent="0.15"/>
    <row r="751" ht="12.75" customHeight="1" x14ac:dyDescent="0.15"/>
    <row r="752" ht="12.75" customHeight="1" x14ac:dyDescent="0.15"/>
    <row r="753" ht="12.75" customHeight="1" x14ac:dyDescent="0.15"/>
    <row r="754" ht="12.75" customHeight="1" x14ac:dyDescent="0.15"/>
    <row r="755" ht="12.75" customHeight="1" x14ac:dyDescent="0.15"/>
    <row r="756" ht="12.75" customHeight="1" x14ac:dyDescent="0.15"/>
    <row r="757" ht="12.75" customHeight="1" x14ac:dyDescent="0.15"/>
    <row r="758" ht="12.75" customHeight="1" x14ac:dyDescent="0.15"/>
    <row r="759" ht="12.75" customHeight="1" x14ac:dyDescent="0.15"/>
    <row r="760" ht="12.75" customHeight="1" x14ac:dyDescent="0.15"/>
    <row r="761" ht="12.75" customHeight="1" x14ac:dyDescent="0.15"/>
    <row r="762" ht="12.75" customHeight="1" x14ac:dyDescent="0.15"/>
    <row r="763" ht="12.75" customHeight="1" x14ac:dyDescent="0.15"/>
    <row r="764" ht="12.75" customHeight="1" x14ac:dyDescent="0.15"/>
    <row r="765" ht="12.75" customHeight="1" x14ac:dyDescent="0.15"/>
    <row r="766" ht="12.75" customHeight="1" x14ac:dyDescent="0.15"/>
    <row r="767" ht="12.75" customHeight="1" x14ac:dyDescent="0.15"/>
    <row r="768" ht="12.75" customHeight="1" x14ac:dyDescent="0.15"/>
    <row r="769" ht="12.75" customHeight="1" x14ac:dyDescent="0.15"/>
    <row r="770" ht="12.75" customHeight="1" x14ac:dyDescent="0.15"/>
    <row r="771" ht="12.75" customHeight="1" x14ac:dyDescent="0.15"/>
    <row r="772" ht="12.75" customHeight="1" x14ac:dyDescent="0.15"/>
    <row r="773" ht="12.75" customHeight="1" x14ac:dyDescent="0.15"/>
    <row r="774" ht="12.75" customHeight="1" x14ac:dyDescent="0.15"/>
    <row r="775" ht="12.75" customHeight="1" x14ac:dyDescent="0.15"/>
    <row r="776" ht="12.75" customHeight="1" x14ac:dyDescent="0.15"/>
    <row r="777" ht="12.75" customHeight="1" x14ac:dyDescent="0.15"/>
    <row r="778" ht="12.75" customHeight="1" x14ac:dyDescent="0.15"/>
    <row r="779" ht="12.75" customHeight="1" x14ac:dyDescent="0.15"/>
    <row r="780" ht="12.75" customHeight="1" x14ac:dyDescent="0.15"/>
    <row r="781" ht="12.75" customHeight="1" x14ac:dyDescent="0.15"/>
    <row r="782" ht="12.75" customHeight="1" x14ac:dyDescent="0.15"/>
    <row r="783" ht="12.75" customHeight="1" x14ac:dyDescent="0.15"/>
    <row r="784" ht="12.75" customHeight="1" x14ac:dyDescent="0.15"/>
    <row r="785" ht="12.75" customHeight="1" x14ac:dyDescent="0.15"/>
    <row r="786" ht="12.75" customHeight="1" x14ac:dyDescent="0.15"/>
    <row r="787" ht="12.75" customHeight="1" x14ac:dyDescent="0.15"/>
    <row r="788" ht="12.75" customHeight="1" x14ac:dyDescent="0.15"/>
    <row r="789" ht="12.75" customHeight="1" x14ac:dyDescent="0.15"/>
    <row r="790" ht="12.75" customHeight="1" x14ac:dyDescent="0.15"/>
    <row r="791" ht="12.75" customHeight="1" x14ac:dyDescent="0.15"/>
    <row r="792" ht="12.75" customHeight="1" x14ac:dyDescent="0.15"/>
    <row r="793" ht="12.75" customHeight="1" x14ac:dyDescent="0.15"/>
    <row r="794" ht="12.75" customHeight="1" x14ac:dyDescent="0.15"/>
    <row r="795" ht="12.75" customHeight="1" x14ac:dyDescent="0.15"/>
    <row r="796" ht="12.75" customHeight="1" x14ac:dyDescent="0.15"/>
    <row r="797" ht="12.75" customHeight="1" x14ac:dyDescent="0.15"/>
    <row r="798" ht="12.75" customHeight="1" x14ac:dyDescent="0.15"/>
    <row r="799" ht="12.75" customHeight="1" x14ac:dyDescent="0.15"/>
    <row r="800" ht="12.75" customHeight="1" x14ac:dyDescent="0.15"/>
    <row r="801" ht="12.75" customHeight="1" x14ac:dyDescent="0.15"/>
    <row r="802" ht="12.75" customHeight="1" x14ac:dyDescent="0.15"/>
    <row r="803" ht="12.75" customHeight="1" x14ac:dyDescent="0.15"/>
    <row r="804" ht="12.75" customHeight="1" x14ac:dyDescent="0.15"/>
    <row r="805" ht="12.75" customHeight="1" x14ac:dyDescent="0.15"/>
    <row r="806" ht="12.75" customHeight="1" x14ac:dyDescent="0.15"/>
    <row r="807" ht="12.75" customHeight="1" x14ac:dyDescent="0.15"/>
    <row r="808" ht="12.75" customHeight="1" x14ac:dyDescent="0.15"/>
    <row r="809" ht="12.75" customHeight="1" x14ac:dyDescent="0.15"/>
    <row r="810" ht="12.75" customHeight="1" x14ac:dyDescent="0.15"/>
    <row r="811" ht="12.75" customHeight="1" x14ac:dyDescent="0.15"/>
    <row r="812" ht="12.75" customHeight="1" x14ac:dyDescent="0.15"/>
    <row r="813" ht="12.75" customHeight="1" x14ac:dyDescent="0.15"/>
    <row r="814" ht="12.75" customHeight="1" x14ac:dyDescent="0.15"/>
    <row r="815" ht="12.75" customHeight="1" x14ac:dyDescent="0.15"/>
    <row r="816" ht="12.75" customHeight="1" x14ac:dyDescent="0.15"/>
    <row r="817" ht="12.75" customHeight="1" x14ac:dyDescent="0.15"/>
    <row r="818" ht="12.75" customHeight="1" x14ac:dyDescent="0.15"/>
    <row r="819" ht="12.75" customHeight="1" x14ac:dyDescent="0.15"/>
    <row r="820" ht="12.75" customHeight="1" x14ac:dyDescent="0.15"/>
    <row r="821" ht="12.75" customHeight="1" x14ac:dyDescent="0.15"/>
    <row r="822" ht="12.75" customHeight="1" x14ac:dyDescent="0.15"/>
    <row r="823" ht="12.75" customHeight="1" x14ac:dyDescent="0.15"/>
    <row r="824" ht="12.75" customHeight="1" x14ac:dyDescent="0.15"/>
    <row r="825" ht="12.75" customHeight="1" x14ac:dyDescent="0.15"/>
    <row r="826" ht="12.75" customHeight="1" x14ac:dyDescent="0.15"/>
    <row r="827" ht="12.75" customHeight="1" x14ac:dyDescent="0.15"/>
    <row r="828" ht="12.75" customHeight="1" x14ac:dyDescent="0.15"/>
    <row r="829" ht="12.75" customHeight="1" x14ac:dyDescent="0.15"/>
    <row r="830" ht="12.75" customHeight="1" x14ac:dyDescent="0.15"/>
    <row r="831" ht="12.75" customHeight="1" x14ac:dyDescent="0.15"/>
    <row r="832" ht="12.75" customHeight="1" x14ac:dyDescent="0.15"/>
    <row r="833" ht="12.75" customHeight="1" x14ac:dyDescent="0.15"/>
    <row r="834" ht="12.75" customHeight="1" x14ac:dyDescent="0.15"/>
    <row r="835" ht="12.75" customHeight="1" x14ac:dyDescent="0.15"/>
    <row r="836" ht="12.75" customHeight="1" x14ac:dyDescent="0.15"/>
    <row r="837" ht="12.75" customHeight="1" x14ac:dyDescent="0.15"/>
    <row r="838" ht="12.75" customHeight="1" x14ac:dyDescent="0.15"/>
    <row r="839" ht="12.75" customHeight="1" x14ac:dyDescent="0.15"/>
    <row r="840" ht="12.75" customHeight="1" x14ac:dyDescent="0.15"/>
    <row r="841" ht="12.75" customHeight="1" x14ac:dyDescent="0.15"/>
    <row r="842" ht="12.75" customHeight="1" x14ac:dyDescent="0.15"/>
    <row r="843" ht="12.75" customHeight="1" x14ac:dyDescent="0.15"/>
    <row r="844" ht="12.75" customHeight="1" x14ac:dyDescent="0.15"/>
    <row r="845" ht="12.75" customHeight="1" x14ac:dyDescent="0.15"/>
    <row r="846" ht="12.75" customHeight="1" x14ac:dyDescent="0.15"/>
    <row r="847" ht="12.75" customHeight="1" x14ac:dyDescent="0.15"/>
    <row r="848" ht="12.75" customHeight="1" x14ac:dyDescent="0.15"/>
    <row r="849" ht="12.75" customHeight="1" x14ac:dyDescent="0.15"/>
    <row r="850" ht="12.75" customHeight="1" x14ac:dyDescent="0.15"/>
    <row r="851" ht="12.75" customHeight="1" x14ac:dyDescent="0.15"/>
    <row r="852" ht="12.75" customHeight="1" x14ac:dyDescent="0.15"/>
    <row r="853" ht="12.75" customHeight="1" x14ac:dyDescent="0.15"/>
    <row r="854" ht="12.75" customHeight="1" x14ac:dyDescent="0.15"/>
    <row r="855" ht="12.75" customHeight="1" x14ac:dyDescent="0.15"/>
    <row r="856" ht="12.75" customHeight="1" x14ac:dyDescent="0.15"/>
    <row r="857" ht="12.75" customHeight="1" x14ac:dyDescent="0.15"/>
    <row r="858" ht="12.75" customHeight="1" x14ac:dyDescent="0.15"/>
    <row r="859" ht="12.75" customHeight="1" x14ac:dyDescent="0.15"/>
    <row r="860" ht="12.75" customHeight="1" x14ac:dyDescent="0.15"/>
    <row r="861" ht="12.75" customHeight="1" x14ac:dyDescent="0.15"/>
    <row r="862" ht="12.75" customHeight="1" x14ac:dyDescent="0.15"/>
    <row r="863" ht="12.75" customHeight="1" x14ac:dyDescent="0.15"/>
    <row r="864" ht="12.75" customHeight="1" x14ac:dyDescent="0.15"/>
    <row r="865" ht="12.75" customHeight="1" x14ac:dyDescent="0.15"/>
    <row r="866" ht="12.75" customHeight="1" x14ac:dyDescent="0.15"/>
    <row r="867" ht="12.75" customHeight="1" x14ac:dyDescent="0.15"/>
    <row r="868" ht="12.75" customHeight="1" x14ac:dyDescent="0.15"/>
    <row r="869" ht="12.75" customHeight="1" x14ac:dyDescent="0.15"/>
    <row r="870" ht="12.75" customHeight="1" x14ac:dyDescent="0.15"/>
    <row r="871" ht="12.75" customHeight="1" x14ac:dyDescent="0.15"/>
    <row r="872" ht="12.75" customHeight="1" x14ac:dyDescent="0.15"/>
    <row r="873" ht="12.75" customHeight="1" x14ac:dyDescent="0.15"/>
    <row r="874" ht="12.75" customHeight="1" x14ac:dyDescent="0.15"/>
    <row r="875" ht="12.75" customHeight="1" x14ac:dyDescent="0.15"/>
    <row r="876" ht="12.75" customHeight="1" x14ac:dyDescent="0.15"/>
    <row r="877" ht="12.75" customHeight="1" x14ac:dyDescent="0.15"/>
    <row r="878" ht="12.75" customHeight="1" x14ac:dyDescent="0.15"/>
    <row r="879" ht="12.75" customHeight="1" x14ac:dyDescent="0.15"/>
    <row r="880" ht="12.75" customHeight="1" x14ac:dyDescent="0.15"/>
    <row r="881" ht="12.75" customHeight="1" x14ac:dyDescent="0.15"/>
    <row r="882" ht="12.75" customHeight="1" x14ac:dyDescent="0.15"/>
    <row r="883" ht="12.75" customHeight="1" x14ac:dyDescent="0.15"/>
    <row r="884" ht="12.75" customHeight="1" x14ac:dyDescent="0.15"/>
    <row r="885" ht="12.75" customHeight="1" x14ac:dyDescent="0.15"/>
    <row r="886" ht="12.75" customHeight="1" x14ac:dyDescent="0.15"/>
    <row r="887" ht="12.75" customHeight="1" x14ac:dyDescent="0.15"/>
    <row r="888" ht="12.75" customHeight="1" x14ac:dyDescent="0.15"/>
    <row r="889" ht="12.75" customHeight="1" x14ac:dyDescent="0.15"/>
    <row r="890" ht="12.75" customHeight="1" x14ac:dyDescent="0.15"/>
    <row r="891" ht="12.75" customHeight="1" x14ac:dyDescent="0.15"/>
    <row r="892" ht="12.75" customHeight="1" x14ac:dyDescent="0.15"/>
    <row r="893" ht="12.75" customHeight="1" x14ac:dyDescent="0.15"/>
    <row r="894" ht="12.75" customHeight="1" x14ac:dyDescent="0.15"/>
    <row r="895" ht="12.75" customHeight="1" x14ac:dyDescent="0.15"/>
    <row r="896" ht="12.75" customHeight="1" x14ac:dyDescent="0.15"/>
    <row r="897" ht="12.75" customHeight="1" x14ac:dyDescent="0.15"/>
    <row r="898" ht="12.75" customHeight="1" x14ac:dyDescent="0.15"/>
    <row r="899" ht="12.75" customHeight="1" x14ac:dyDescent="0.15"/>
    <row r="900" ht="12.75" customHeight="1" x14ac:dyDescent="0.15"/>
    <row r="901" ht="12.75" customHeight="1" x14ac:dyDescent="0.15"/>
    <row r="902" ht="12.75" customHeight="1" x14ac:dyDescent="0.15"/>
    <row r="903" ht="12.75" customHeight="1" x14ac:dyDescent="0.15"/>
    <row r="904" ht="12.75" customHeight="1" x14ac:dyDescent="0.15"/>
    <row r="905" ht="12.75" customHeight="1" x14ac:dyDescent="0.15"/>
    <row r="906" ht="12.75" customHeight="1" x14ac:dyDescent="0.15"/>
    <row r="907" ht="12.75" customHeight="1" x14ac:dyDescent="0.15"/>
    <row r="908" ht="12.75" customHeight="1" x14ac:dyDescent="0.15"/>
    <row r="909" ht="12.75" customHeight="1" x14ac:dyDescent="0.15"/>
    <row r="910" ht="12.75" customHeight="1" x14ac:dyDescent="0.15"/>
    <row r="911" ht="12.75" customHeight="1" x14ac:dyDescent="0.15"/>
    <row r="912" ht="12.75" customHeight="1" x14ac:dyDescent="0.15"/>
    <row r="913" ht="12.75" customHeight="1" x14ac:dyDescent="0.15"/>
    <row r="914" ht="12.75" customHeight="1" x14ac:dyDescent="0.15"/>
    <row r="915" ht="12.75" customHeight="1" x14ac:dyDescent="0.15"/>
    <row r="916" ht="12.75" customHeight="1" x14ac:dyDescent="0.15"/>
    <row r="917" ht="12.75" customHeight="1" x14ac:dyDescent="0.15"/>
    <row r="918" ht="12.75" customHeight="1" x14ac:dyDescent="0.15"/>
    <row r="919" ht="12.75" customHeight="1" x14ac:dyDescent="0.15"/>
    <row r="920" ht="12.75" customHeight="1" x14ac:dyDescent="0.15"/>
    <row r="921" ht="12.75" customHeight="1" x14ac:dyDescent="0.15"/>
    <row r="922" ht="12.75" customHeight="1" x14ac:dyDescent="0.15"/>
    <row r="923" ht="12.75" customHeight="1" x14ac:dyDescent="0.15"/>
    <row r="924" ht="12.75" customHeight="1" x14ac:dyDescent="0.15"/>
    <row r="925" ht="12.75" customHeight="1" x14ac:dyDescent="0.15"/>
    <row r="926" ht="12.75" customHeight="1" x14ac:dyDescent="0.15"/>
    <row r="927" ht="12.75" customHeight="1" x14ac:dyDescent="0.15"/>
    <row r="928" ht="12.75" customHeight="1" x14ac:dyDescent="0.15"/>
    <row r="929" ht="12.75" customHeight="1" x14ac:dyDescent="0.15"/>
    <row r="930" ht="12.75" customHeight="1" x14ac:dyDescent="0.15"/>
    <row r="931" ht="12.75" customHeight="1" x14ac:dyDescent="0.15"/>
    <row r="932" ht="12.75" customHeight="1" x14ac:dyDescent="0.15"/>
    <row r="933" ht="12.75" customHeight="1" x14ac:dyDescent="0.15"/>
    <row r="934" ht="12.75" customHeight="1" x14ac:dyDescent="0.15"/>
    <row r="935" ht="12.75" customHeight="1" x14ac:dyDescent="0.15"/>
    <row r="936" ht="12.75" customHeight="1" x14ac:dyDescent="0.15"/>
    <row r="937" ht="12.75" customHeight="1" x14ac:dyDescent="0.15"/>
    <row r="938" ht="12.75" customHeight="1" x14ac:dyDescent="0.15"/>
    <row r="939" ht="12.75" customHeight="1" x14ac:dyDescent="0.15"/>
    <row r="940" ht="12.75" customHeight="1" x14ac:dyDescent="0.15"/>
    <row r="941" ht="12.75" customHeight="1" x14ac:dyDescent="0.15"/>
    <row r="942" ht="12.75" customHeight="1" x14ac:dyDescent="0.15"/>
    <row r="943" ht="12.75" customHeight="1" x14ac:dyDescent="0.15"/>
    <row r="944" ht="12.75" customHeight="1" x14ac:dyDescent="0.15"/>
    <row r="945" ht="12.75" customHeight="1" x14ac:dyDescent="0.15"/>
    <row r="946" ht="12.75" customHeight="1" x14ac:dyDescent="0.15"/>
    <row r="947" ht="12.75" customHeight="1" x14ac:dyDescent="0.15"/>
    <row r="948" ht="12.75" customHeight="1" x14ac:dyDescent="0.15"/>
    <row r="949" ht="12.75" customHeight="1" x14ac:dyDescent="0.15"/>
    <row r="950" ht="12.75" customHeight="1" x14ac:dyDescent="0.15"/>
    <row r="951" ht="12.75" customHeight="1" x14ac:dyDescent="0.15"/>
    <row r="952" ht="12.75" customHeight="1" x14ac:dyDescent="0.15"/>
    <row r="953" ht="12.75" customHeight="1" x14ac:dyDescent="0.15"/>
    <row r="954" ht="12.75" customHeight="1" x14ac:dyDescent="0.15"/>
    <row r="955" ht="12.75" customHeight="1" x14ac:dyDescent="0.15"/>
    <row r="956" ht="12.75" customHeight="1" x14ac:dyDescent="0.15"/>
    <row r="957" ht="12.75" customHeight="1" x14ac:dyDescent="0.15"/>
    <row r="958" ht="12.75" customHeight="1" x14ac:dyDescent="0.15"/>
    <row r="959" ht="12.75" customHeight="1" x14ac:dyDescent="0.15"/>
    <row r="960" ht="12.75" customHeight="1" x14ac:dyDescent="0.15"/>
    <row r="961" ht="12.75" customHeight="1" x14ac:dyDescent="0.15"/>
    <row r="962" ht="12.75" customHeight="1" x14ac:dyDescent="0.15"/>
    <row r="963" ht="12.75" customHeight="1" x14ac:dyDescent="0.15"/>
    <row r="964" ht="12.75" customHeight="1" x14ac:dyDescent="0.15"/>
    <row r="965" ht="12.75" customHeight="1" x14ac:dyDescent="0.15"/>
    <row r="966" ht="12.75" customHeight="1" x14ac:dyDescent="0.15"/>
    <row r="967" ht="12.75" customHeight="1" x14ac:dyDescent="0.15"/>
    <row r="968" ht="12.75" customHeight="1" x14ac:dyDescent="0.15"/>
    <row r="969" ht="12.75" customHeight="1" x14ac:dyDescent="0.15"/>
    <row r="970" ht="12.75" customHeight="1" x14ac:dyDescent="0.15"/>
    <row r="971" ht="12.75" customHeight="1" x14ac:dyDescent="0.15"/>
    <row r="972" ht="12.75" customHeight="1" x14ac:dyDescent="0.15"/>
    <row r="973" ht="12.75" customHeight="1" x14ac:dyDescent="0.15"/>
    <row r="974" ht="12.75" customHeight="1" x14ac:dyDescent="0.15"/>
    <row r="975" ht="12.75" customHeight="1" x14ac:dyDescent="0.15"/>
    <row r="976" ht="12.75" customHeight="1" x14ac:dyDescent="0.15"/>
    <row r="977" ht="12.75" customHeight="1" x14ac:dyDescent="0.15"/>
    <row r="978" ht="12.75" customHeight="1" x14ac:dyDescent="0.15"/>
    <row r="979" ht="12.75" customHeight="1" x14ac:dyDescent="0.15"/>
    <row r="980" ht="12.75" customHeight="1" x14ac:dyDescent="0.15"/>
    <row r="981" ht="12.75" customHeight="1" x14ac:dyDescent="0.15"/>
    <row r="982" ht="12.75" customHeight="1" x14ac:dyDescent="0.15"/>
    <row r="983" ht="12.75" customHeight="1" x14ac:dyDescent="0.15"/>
    <row r="984" ht="12.75" customHeight="1" x14ac:dyDescent="0.15"/>
    <row r="985" ht="12.75" customHeight="1" x14ac:dyDescent="0.15"/>
    <row r="986" ht="12.75" customHeight="1" x14ac:dyDescent="0.15"/>
    <row r="987" ht="12.75" customHeight="1" x14ac:dyDescent="0.15"/>
    <row r="988" ht="12.75" customHeight="1" x14ac:dyDescent="0.15"/>
    <row r="989" ht="12.75" customHeight="1" x14ac:dyDescent="0.15"/>
    <row r="990" ht="12.75" customHeight="1" x14ac:dyDescent="0.15"/>
    <row r="991" ht="12.75" customHeight="1" x14ac:dyDescent="0.15"/>
    <row r="992" ht="12.75" customHeight="1" x14ac:dyDescent="0.15"/>
    <row r="993" ht="12.75" customHeight="1" x14ac:dyDescent="0.15"/>
    <row r="994" ht="12.75" customHeight="1" x14ac:dyDescent="0.15"/>
    <row r="995" ht="12.75" customHeight="1" x14ac:dyDescent="0.15"/>
    <row r="996" ht="12.75" customHeight="1" x14ac:dyDescent="0.15"/>
    <row r="997" ht="12.75" customHeight="1" x14ac:dyDescent="0.15"/>
    <row r="998" ht="12.75" customHeight="1" x14ac:dyDescent="0.15"/>
    <row r="999" ht="12.75" customHeight="1" x14ac:dyDescent="0.15"/>
    <row r="1000" ht="12.75" customHeight="1" x14ac:dyDescent="0.15"/>
  </sheetData>
  <autoFilter ref="A1:AT540" xr:uid="{00000000-0009-0000-0000-000006000000}"/>
  <conditionalFormatting sqref="P2:P540">
    <cfRule type="cellIs" dxfId="20" priority="1" stopIfTrue="1" operator="equal">
      <formula>0</formula>
    </cfRule>
  </conditionalFormatting>
  <conditionalFormatting sqref="X2:Z540">
    <cfRule type="cellIs" dxfId="19" priority="2" stopIfTrue="1" operator="equal">
      <formula>0</formula>
    </cfRule>
  </conditionalFormatting>
  <conditionalFormatting sqref="AE2:AE540">
    <cfRule type="cellIs" dxfId="18" priority="3" stopIfTrue="1" operator="equal">
      <formula>0</formula>
    </cfRule>
  </conditionalFormatting>
  <conditionalFormatting sqref="AI2:AI540">
    <cfRule type="cellIs" dxfId="17" priority="4" stopIfTrue="1" operator="equal">
      <formula>0</formula>
    </cfRule>
  </conditionalFormatting>
  <conditionalFormatting sqref="AM2:AM540">
    <cfRule type="cellIs" dxfId="16" priority="5" stopIfTrue="1" operator="equal">
      <formula>0</formula>
    </cfRule>
  </conditionalFormatting>
  <conditionalFormatting sqref="C2:G540">
    <cfRule type="expression" dxfId="15" priority="6" stopIfTrue="1">
      <formula>"(DATEDIF(DATEVALUE(C4),DATEVALUE(D4),""y"")=5"</formula>
    </cfRule>
  </conditionalFormatting>
  <conditionalFormatting sqref="Q2:Q540">
    <cfRule type="cellIs" dxfId="14" priority="7" stopIfTrue="1" operator="equal">
      <formula>"*"</formula>
    </cfRule>
  </conditionalFormatting>
  <conditionalFormatting sqref="Q2:Q540">
    <cfRule type="cellIs" dxfId="13" priority="8" stopIfTrue="1" operator="greaterThanOrEqual">
      <formula>$AN2</formula>
    </cfRule>
  </conditionalFormatting>
  <conditionalFormatting sqref="Q2:Q540">
    <cfRule type="cellIs" dxfId="12" priority="9" stopIfTrue="1" operator="lessThan">
      <formula>$AN2</formula>
    </cfRule>
  </conditionalFormatting>
  <conditionalFormatting sqref="AA2:AA540">
    <cfRule type="cellIs" dxfId="11" priority="10" stopIfTrue="1" operator="equal">
      <formula>"*"</formula>
    </cfRule>
  </conditionalFormatting>
  <conditionalFormatting sqref="AA2:AA540">
    <cfRule type="cellIs" dxfId="10" priority="11" stopIfTrue="1" operator="greaterThanOrEqual">
      <formula>$AN2</formula>
    </cfRule>
  </conditionalFormatting>
  <conditionalFormatting sqref="AA2:AA540">
    <cfRule type="cellIs" dxfId="9" priority="12" stopIfTrue="1" operator="lessThan">
      <formula>$AN2</formula>
    </cfRule>
  </conditionalFormatting>
  <conditionalFormatting sqref="AB2:AB540">
    <cfRule type="cellIs" dxfId="8" priority="13" stopIfTrue="1" operator="equal">
      <formula>"*"</formula>
    </cfRule>
  </conditionalFormatting>
  <conditionalFormatting sqref="AB2:AB540">
    <cfRule type="cellIs" dxfId="7" priority="14" stopIfTrue="1" operator="greaterThanOrEqual">
      <formula>$AN2</formula>
    </cfRule>
  </conditionalFormatting>
  <conditionalFormatting sqref="AB2:AB540">
    <cfRule type="cellIs" dxfId="6" priority="15" stopIfTrue="1" operator="lessThan">
      <formula>$AN2</formula>
    </cfRule>
  </conditionalFormatting>
  <conditionalFormatting sqref="AF2:AF540">
    <cfRule type="cellIs" dxfId="5" priority="16" stopIfTrue="1" operator="equal">
      <formula>"*"</formula>
    </cfRule>
  </conditionalFormatting>
  <conditionalFormatting sqref="AF2:AF540">
    <cfRule type="cellIs" dxfId="4" priority="17" stopIfTrue="1" operator="greaterThanOrEqual">
      <formula>$AN2</formula>
    </cfRule>
  </conditionalFormatting>
  <conditionalFormatting sqref="AF2:AF540">
    <cfRule type="cellIs" dxfId="3" priority="18" stopIfTrue="1" operator="lessThan">
      <formula>$AN2</formula>
    </cfRule>
  </conditionalFormatting>
  <conditionalFormatting sqref="AJ2:AJ540">
    <cfRule type="cellIs" dxfId="2" priority="19" stopIfTrue="1" operator="equal">
      <formula>"*"</formula>
    </cfRule>
  </conditionalFormatting>
  <conditionalFormatting sqref="AJ2:AJ540">
    <cfRule type="cellIs" dxfId="1" priority="20" stopIfTrue="1" operator="greaterThanOrEqual">
      <formula>$AN2</formula>
    </cfRule>
  </conditionalFormatting>
  <conditionalFormatting sqref="AJ2:AJ540">
    <cfRule type="cellIs" dxfId="0" priority="21" stopIfTrue="1" operator="lessThan">
      <formula>$AN2</formula>
    </cfRule>
  </conditionalFormatting>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filterMode="1"/>
  <dimension ref="A1:D1000"/>
  <sheetViews>
    <sheetView workbookViewId="0"/>
  </sheetViews>
  <sheetFormatPr baseColWidth="10" defaultColWidth="14.5" defaultRowHeight="15" customHeight="1" x14ac:dyDescent="0.15"/>
  <cols>
    <col min="1" max="1" width="18" customWidth="1"/>
    <col min="2" max="2" width="8.6640625" customWidth="1"/>
    <col min="3" max="3" width="29.1640625" customWidth="1"/>
    <col min="4" max="4" width="21.1640625" customWidth="1"/>
    <col min="5" max="26" width="8.6640625" customWidth="1"/>
  </cols>
  <sheetData>
    <row r="1" spans="1:4" ht="12.75" customHeight="1" x14ac:dyDescent="0.15">
      <c r="A1" t="s">
        <v>1335</v>
      </c>
      <c r="B1" t="s">
        <v>1335</v>
      </c>
      <c r="C1" t="s">
        <v>1336</v>
      </c>
      <c r="D1" t="s">
        <v>1337</v>
      </c>
    </row>
    <row r="2" spans="1:4" ht="12.75" hidden="1" customHeight="1" x14ac:dyDescent="0.15">
      <c r="A2" t="s">
        <v>661</v>
      </c>
      <c r="B2" t="s">
        <v>661</v>
      </c>
      <c r="C2" t="s">
        <v>408</v>
      </c>
      <c r="D2" t="str">
        <f t="shared" ref="D2:D540" si="0">UPPER(A2)</f>
        <v>ADELANTO</v>
      </c>
    </row>
    <row r="3" spans="1:4" ht="12.75" customHeight="1" x14ac:dyDescent="0.15">
      <c r="A3" t="s">
        <v>670</v>
      </c>
      <c r="B3" t="s">
        <v>1338</v>
      </c>
      <c r="C3" t="s">
        <v>411</v>
      </c>
      <c r="D3" t="str">
        <f t="shared" si="0"/>
        <v>AGOURA HILLS</v>
      </c>
    </row>
    <row r="4" spans="1:4" ht="12.75" customHeight="1" x14ac:dyDescent="0.15">
      <c r="A4" t="s">
        <v>674</v>
      </c>
      <c r="B4" t="s">
        <v>674</v>
      </c>
      <c r="C4" t="s">
        <v>411</v>
      </c>
      <c r="D4" t="str">
        <f t="shared" si="0"/>
        <v>ALAMEDA</v>
      </c>
    </row>
    <row r="5" spans="1:4" ht="12.75" customHeight="1" x14ac:dyDescent="0.15">
      <c r="A5" t="s">
        <v>676</v>
      </c>
      <c r="B5" t="s">
        <v>1339</v>
      </c>
      <c r="C5" t="s">
        <v>411</v>
      </c>
      <c r="D5" t="str">
        <f t="shared" si="0"/>
        <v>ALAMEDA COUNTY</v>
      </c>
    </row>
    <row r="6" spans="1:4" ht="12.75" customHeight="1" x14ac:dyDescent="0.15">
      <c r="A6" t="s">
        <v>677</v>
      </c>
      <c r="B6" t="s">
        <v>677</v>
      </c>
      <c r="C6" t="s">
        <v>411</v>
      </c>
      <c r="D6" t="str">
        <f t="shared" si="0"/>
        <v>ALBANY</v>
      </c>
    </row>
    <row r="7" spans="1:4" ht="12.75" customHeight="1" x14ac:dyDescent="0.15">
      <c r="A7" t="s">
        <v>678</v>
      </c>
      <c r="B7" t="s">
        <v>678</v>
      </c>
      <c r="C7" t="s">
        <v>411</v>
      </c>
      <c r="D7" t="str">
        <f t="shared" si="0"/>
        <v>ALHAMBRA</v>
      </c>
    </row>
    <row r="8" spans="1:4" ht="12.75" customHeight="1" x14ac:dyDescent="0.15">
      <c r="A8" t="s">
        <v>679</v>
      </c>
      <c r="B8" t="s">
        <v>1340</v>
      </c>
      <c r="C8" t="s">
        <v>411</v>
      </c>
      <c r="D8" t="str">
        <f t="shared" si="0"/>
        <v>ALISO VIEJO</v>
      </c>
    </row>
    <row r="9" spans="1:4" ht="12.75" customHeight="1" x14ac:dyDescent="0.15">
      <c r="A9" t="s">
        <v>682</v>
      </c>
      <c r="B9" t="s">
        <v>1341</v>
      </c>
      <c r="C9" t="s">
        <v>411</v>
      </c>
      <c r="D9" t="str">
        <f t="shared" si="0"/>
        <v>ALPINE COUNTY</v>
      </c>
    </row>
    <row r="10" spans="1:4" ht="12.75" hidden="1" customHeight="1" x14ac:dyDescent="0.15">
      <c r="A10" t="s">
        <v>685</v>
      </c>
      <c r="B10" t="s">
        <v>685</v>
      </c>
      <c r="C10" t="s">
        <v>408</v>
      </c>
      <c r="D10" t="str">
        <f t="shared" si="0"/>
        <v>ALTURAS</v>
      </c>
    </row>
    <row r="11" spans="1:4" ht="12.75" hidden="1" customHeight="1" x14ac:dyDescent="0.15">
      <c r="A11" t="s">
        <v>690</v>
      </c>
      <c r="B11" t="s">
        <v>1342</v>
      </c>
      <c r="C11" t="s">
        <v>408</v>
      </c>
      <c r="D11" t="str">
        <f t="shared" si="0"/>
        <v>AMADOR CITY</v>
      </c>
    </row>
    <row r="12" spans="1:4" ht="12.75" customHeight="1" x14ac:dyDescent="0.15">
      <c r="A12" t="s">
        <v>691</v>
      </c>
      <c r="B12" t="s">
        <v>1343</v>
      </c>
      <c r="C12" t="s">
        <v>411</v>
      </c>
      <c r="D12" t="str">
        <f t="shared" si="0"/>
        <v>AMADOR COUNTY</v>
      </c>
    </row>
    <row r="13" spans="1:4" ht="12.75" customHeight="1" x14ac:dyDescent="0.15">
      <c r="A13" t="s">
        <v>692</v>
      </c>
      <c r="B13" t="s">
        <v>1344</v>
      </c>
      <c r="C13" t="s">
        <v>411</v>
      </c>
      <c r="D13" t="str">
        <f t="shared" si="0"/>
        <v>AMERICAN CANYON</v>
      </c>
    </row>
    <row r="14" spans="1:4" ht="12.75" customHeight="1" x14ac:dyDescent="0.15">
      <c r="A14" t="s">
        <v>695</v>
      </c>
      <c r="B14" t="s">
        <v>695</v>
      </c>
      <c r="C14" t="s">
        <v>411</v>
      </c>
      <c r="D14" t="str">
        <f t="shared" si="0"/>
        <v>ANAHEIM</v>
      </c>
    </row>
    <row r="15" spans="1:4" ht="12.75" customHeight="1" x14ac:dyDescent="0.15">
      <c r="A15" t="s">
        <v>696</v>
      </c>
      <c r="B15" t="s">
        <v>696</v>
      </c>
      <c r="C15" t="s">
        <v>411</v>
      </c>
      <c r="D15" t="str">
        <f t="shared" si="0"/>
        <v>ANDERSON</v>
      </c>
    </row>
    <row r="16" spans="1:4" ht="12.75" customHeight="1" x14ac:dyDescent="0.15">
      <c r="A16" t="s">
        <v>698</v>
      </c>
      <c r="B16" t="s">
        <v>1345</v>
      </c>
      <c r="C16" t="s">
        <v>411</v>
      </c>
      <c r="D16" t="str">
        <f t="shared" si="0"/>
        <v>ANGELS CAMP</v>
      </c>
    </row>
    <row r="17" spans="1:4" ht="12.75" customHeight="1" x14ac:dyDescent="0.15">
      <c r="A17" t="s">
        <v>700</v>
      </c>
      <c r="B17" t="s">
        <v>700</v>
      </c>
      <c r="C17" t="s">
        <v>411</v>
      </c>
      <c r="D17" t="str">
        <f t="shared" si="0"/>
        <v>ANTIOCH</v>
      </c>
    </row>
    <row r="18" spans="1:4" ht="12.75" customHeight="1" x14ac:dyDescent="0.15">
      <c r="A18" t="s">
        <v>702</v>
      </c>
      <c r="B18" t="s">
        <v>1346</v>
      </c>
      <c r="C18" t="s">
        <v>438</v>
      </c>
      <c r="D18" t="str">
        <f t="shared" si="0"/>
        <v>APPLE VALLEY</v>
      </c>
    </row>
    <row r="19" spans="1:4" ht="12.75" customHeight="1" x14ac:dyDescent="0.15">
      <c r="A19" t="s">
        <v>703</v>
      </c>
      <c r="B19" t="s">
        <v>703</v>
      </c>
      <c r="C19" t="s">
        <v>411</v>
      </c>
      <c r="D19" t="str">
        <f t="shared" si="0"/>
        <v>ARCADIA</v>
      </c>
    </row>
    <row r="20" spans="1:4" ht="12.75" customHeight="1" x14ac:dyDescent="0.15">
      <c r="A20" t="s">
        <v>704</v>
      </c>
      <c r="B20" t="s">
        <v>704</v>
      </c>
      <c r="C20" t="s">
        <v>411</v>
      </c>
      <c r="D20" t="str">
        <f t="shared" si="0"/>
        <v>ARCATA</v>
      </c>
    </row>
    <row r="21" spans="1:4" ht="12.75" customHeight="1" x14ac:dyDescent="0.15">
      <c r="A21" t="s">
        <v>707</v>
      </c>
      <c r="B21" t="s">
        <v>1347</v>
      </c>
      <c r="C21" t="s">
        <v>411</v>
      </c>
      <c r="D21" t="str">
        <f t="shared" si="0"/>
        <v>ARROYO GRANDE</v>
      </c>
    </row>
    <row r="22" spans="1:4" ht="12.75" customHeight="1" x14ac:dyDescent="0.15">
      <c r="A22" t="s">
        <v>710</v>
      </c>
      <c r="B22" t="s">
        <v>710</v>
      </c>
      <c r="C22" t="s">
        <v>411</v>
      </c>
      <c r="D22" t="str">
        <f t="shared" si="0"/>
        <v>ARTESIA</v>
      </c>
    </row>
    <row r="23" spans="1:4" ht="12.75" customHeight="1" x14ac:dyDescent="0.15">
      <c r="A23" t="s">
        <v>713</v>
      </c>
      <c r="B23" t="s">
        <v>713</v>
      </c>
      <c r="C23" t="s">
        <v>411</v>
      </c>
      <c r="D23" t="str">
        <f t="shared" si="0"/>
        <v>ARVIN</v>
      </c>
    </row>
    <row r="24" spans="1:4" ht="12.75" customHeight="1" x14ac:dyDescent="0.15">
      <c r="A24" t="s">
        <v>716</v>
      </c>
      <c r="B24" t="s">
        <v>716</v>
      </c>
      <c r="C24" t="s">
        <v>411</v>
      </c>
      <c r="D24" t="str">
        <f t="shared" si="0"/>
        <v>ATASCADERO</v>
      </c>
    </row>
    <row r="25" spans="1:4" ht="12.75" customHeight="1" x14ac:dyDescent="0.15">
      <c r="A25" t="s">
        <v>717</v>
      </c>
      <c r="B25" t="s">
        <v>717</v>
      </c>
      <c r="C25" t="s">
        <v>411</v>
      </c>
      <c r="D25" t="str">
        <f t="shared" si="0"/>
        <v>ATHERTON</v>
      </c>
    </row>
    <row r="26" spans="1:4" ht="12.75" customHeight="1" x14ac:dyDescent="0.15">
      <c r="A26" t="s">
        <v>719</v>
      </c>
      <c r="B26" t="s">
        <v>719</v>
      </c>
      <c r="C26" t="s">
        <v>411</v>
      </c>
      <c r="D26" t="str">
        <f t="shared" si="0"/>
        <v>ATWATER</v>
      </c>
    </row>
    <row r="27" spans="1:4" ht="12.75" customHeight="1" x14ac:dyDescent="0.15">
      <c r="A27" t="s">
        <v>724</v>
      </c>
      <c r="B27" t="s">
        <v>724</v>
      </c>
      <c r="C27" t="s">
        <v>411</v>
      </c>
      <c r="D27" t="str">
        <f t="shared" si="0"/>
        <v>AUBURN</v>
      </c>
    </row>
    <row r="28" spans="1:4" ht="12.75" customHeight="1" x14ac:dyDescent="0.15">
      <c r="A28" t="s">
        <v>727</v>
      </c>
      <c r="B28" t="s">
        <v>727</v>
      </c>
      <c r="C28" t="s">
        <v>411</v>
      </c>
      <c r="D28" t="str">
        <f t="shared" si="0"/>
        <v>AVALON</v>
      </c>
    </row>
    <row r="29" spans="1:4" ht="12.75" customHeight="1" x14ac:dyDescent="0.15">
      <c r="A29" t="s">
        <v>728</v>
      </c>
      <c r="B29" t="s">
        <v>728</v>
      </c>
      <c r="C29" t="s">
        <v>411</v>
      </c>
      <c r="D29" t="str">
        <f t="shared" si="0"/>
        <v>AVENAL</v>
      </c>
    </row>
    <row r="30" spans="1:4" ht="12.75" customHeight="1" x14ac:dyDescent="0.15">
      <c r="A30" t="s">
        <v>731</v>
      </c>
      <c r="B30" t="s">
        <v>731</v>
      </c>
      <c r="C30" t="s">
        <v>411</v>
      </c>
      <c r="D30" t="str">
        <f t="shared" si="0"/>
        <v>AZUSA</v>
      </c>
    </row>
    <row r="31" spans="1:4" ht="12.75" customHeight="1" x14ac:dyDescent="0.15">
      <c r="A31" t="s">
        <v>733</v>
      </c>
      <c r="B31" t="s">
        <v>733</v>
      </c>
      <c r="C31" t="s">
        <v>411</v>
      </c>
      <c r="D31" t="str">
        <f t="shared" si="0"/>
        <v>BAKERSFIELD</v>
      </c>
    </row>
    <row r="32" spans="1:4" ht="12.75" customHeight="1" x14ac:dyDescent="0.15">
      <c r="A32" t="s">
        <v>734</v>
      </c>
      <c r="B32" t="s">
        <v>1348</v>
      </c>
      <c r="C32" t="s">
        <v>411</v>
      </c>
      <c r="D32" t="str">
        <f t="shared" si="0"/>
        <v>BALDWIN PARK</v>
      </c>
    </row>
    <row r="33" spans="1:4" ht="12.75" customHeight="1" x14ac:dyDescent="0.15">
      <c r="A33" t="s">
        <v>735</v>
      </c>
      <c r="B33" t="s">
        <v>735</v>
      </c>
      <c r="C33" t="s">
        <v>411</v>
      </c>
      <c r="D33" t="str">
        <f t="shared" si="0"/>
        <v>BANNING</v>
      </c>
    </row>
    <row r="34" spans="1:4" ht="12.75" customHeight="1" x14ac:dyDescent="0.15">
      <c r="A34" t="s">
        <v>738</v>
      </c>
      <c r="B34" t="s">
        <v>738</v>
      </c>
      <c r="C34" t="s">
        <v>411</v>
      </c>
      <c r="D34" t="str">
        <f t="shared" si="0"/>
        <v>BARSTOW</v>
      </c>
    </row>
    <row r="35" spans="1:4" ht="12.75" customHeight="1" x14ac:dyDescent="0.15">
      <c r="A35" t="s">
        <v>740</v>
      </c>
      <c r="B35" t="s">
        <v>740</v>
      </c>
      <c r="C35" t="s">
        <v>438</v>
      </c>
      <c r="D35" t="str">
        <f t="shared" si="0"/>
        <v>BEAUMONT</v>
      </c>
    </row>
    <row r="36" spans="1:4" ht="12.75" hidden="1" customHeight="1" x14ac:dyDescent="0.15">
      <c r="A36" t="s">
        <v>741</v>
      </c>
      <c r="B36" t="s">
        <v>741</v>
      </c>
      <c r="C36" t="s">
        <v>408</v>
      </c>
      <c r="D36" t="str">
        <f t="shared" si="0"/>
        <v>BELL</v>
      </c>
    </row>
    <row r="37" spans="1:4" ht="12.75" hidden="1" customHeight="1" x14ac:dyDescent="0.15">
      <c r="A37" t="s">
        <v>744</v>
      </c>
      <c r="B37" t="s">
        <v>1349</v>
      </c>
      <c r="C37" t="s">
        <v>408</v>
      </c>
      <c r="D37" t="str">
        <f t="shared" si="0"/>
        <v>BELL GARDENS</v>
      </c>
    </row>
    <row r="38" spans="1:4" ht="12.75" customHeight="1" x14ac:dyDescent="0.15">
      <c r="A38" t="s">
        <v>745</v>
      </c>
      <c r="B38" t="s">
        <v>745</v>
      </c>
      <c r="C38" t="s">
        <v>411</v>
      </c>
      <c r="D38" t="str">
        <f t="shared" si="0"/>
        <v>BELLFLOWER</v>
      </c>
    </row>
    <row r="39" spans="1:4" ht="12.75" customHeight="1" x14ac:dyDescent="0.15">
      <c r="A39" t="s">
        <v>746</v>
      </c>
      <c r="B39" t="s">
        <v>746</v>
      </c>
      <c r="C39" t="s">
        <v>411</v>
      </c>
      <c r="D39" t="str">
        <f t="shared" si="0"/>
        <v>BELMONT</v>
      </c>
    </row>
    <row r="40" spans="1:4" ht="12.75" customHeight="1" x14ac:dyDescent="0.15">
      <c r="A40" t="s">
        <v>747</v>
      </c>
      <c r="B40" t="s">
        <v>747</v>
      </c>
      <c r="C40" t="s">
        <v>411</v>
      </c>
      <c r="D40" t="str">
        <f t="shared" si="0"/>
        <v>BELVEDERE</v>
      </c>
    </row>
    <row r="41" spans="1:4" ht="12.75" customHeight="1" x14ac:dyDescent="0.15">
      <c r="A41" t="s">
        <v>749</v>
      </c>
      <c r="B41" t="s">
        <v>749</v>
      </c>
      <c r="C41" t="s">
        <v>411</v>
      </c>
      <c r="D41" t="str">
        <f t="shared" si="0"/>
        <v>BENICIA</v>
      </c>
    </row>
    <row r="42" spans="1:4" ht="12.75" customHeight="1" x14ac:dyDescent="0.15">
      <c r="A42" t="s">
        <v>751</v>
      </c>
      <c r="B42" t="s">
        <v>751</v>
      </c>
      <c r="C42" t="s">
        <v>411</v>
      </c>
      <c r="D42" t="str">
        <f t="shared" si="0"/>
        <v>BERKELEY</v>
      </c>
    </row>
    <row r="43" spans="1:4" ht="12.75" customHeight="1" x14ac:dyDescent="0.15">
      <c r="A43" t="s">
        <v>752</v>
      </c>
      <c r="B43" t="s">
        <v>1350</v>
      </c>
      <c r="C43" t="s">
        <v>411</v>
      </c>
      <c r="D43" t="str">
        <f t="shared" si="0"/>
        <v>BEVERLY HILLS</v>
      </c>
    </row>
    <row r="44" spans="1:4" ht="12.75" customHeight="1" x14ac:dyDescent="0.15">
      <c r="A44" t="s">
        <v>753</v>
      </c>
      <c r="B44" t="s">
        <v>1351</v>
      </c>
      <c r="C44" t="s">
        <v>411</v>
      </c>
      <c r="D44" t="str">
        <f t="shared" si="0"/>
        <v>BIG BEAR LAKE</v>
      </c>
    </row>
    <row r="45" spans="1:4" ht="12.75" customHeight="1" x14ac:dyDescent="0.15">
      <c r="A45" t="s">
        <v>754</v>
      </c>
      <c r="B45" t="s">
        <v>754</v>
      </c>
      <c r="C45" t="s">
        <v>411</v>
      </c>
      <c r="D45" t="str">
        <f t="shared" si="0"/>
        <v>BIGGS</v>
      </c>
    </row>
    <row r="46" spans="1:4" ht="12.75" customHeight="1" x14ac:dyDescent="0.15">
      <c r="A46" t="s">
        <v>757</v>
      </c>
      <c r="B46" t="s">
        <v>757</v>
      </c>
      <c r="C46" t="s">
        <v>411</v>
      </c>
      <c r="D46" t="str">
        <f t="shared" si="0"/>
        <v>BISHOP</v>
      </c>
    </row>
    <row r="47" spans="1:4" ht="12.75" hidden="1" customHeight="1" x14ac:dyDescent="0.15">
      <c r="A47" t="s">
        <v>759</v>
      </c>
      <c r="B47" t="s">
        <v>1352</v>
      </c>
      <c r="C47" t="s">
        <v>408</v>
      </c>
      <c r="D47" t="str">
        <f t="shared" si="0"/>
        <v>BLUE LAKE</v>
      </c>
    </row>
    <row r="48" spans="1:4" ht="12.75" hidden="1" customHeight="1" x14ac:dyDescent="0.15">
      <c r="A48" t="s">
        <v>760</v>
      </c>
      <c r="B48" t="s">
        <v>760</v>
      </c>
      <c r="C48" t="s">
        <v>408</v>
      </c>
      <c r="D48" t="str">
        <f t="shared" si="0"/>
        <v>BLYTHE</v>
      </c>
    </row>
    <row r="49" spans="1:4" ht="12.75" hidden="1" customHeight="1" x14ac:dyDescent="0.15">
      <c r="A49" t="s">
        <v>761</v>
      </c>
      <c r="B49" t="s">
        <v>761</v>
      </c>
      <c r="C49" t="s">
        <v>408</v>
      </c>
      <c r="D49" t="str">
        <f t="shared" si="0"/>
        <v>BRADBURY</v>
      </c>
    </row>
    <row r="50" spans="1:4" ht="12.75" customHeight="1" x14ac:dyDescent="0.15">
      <c r="A50" t="s">
        <v>762</v>
      </c>
      <c r="B50" t="s">
        <v>762</v>
      </c>
      <c r="C50" t="s">
        <v>411</v>
      </c>
      <c r="D50" t="str">
        <f t="shared" si="0"/>
        <v>BRAWLEY</v>
      </c>
    </row>
    <row r="51" spans="1:4" ht="12.75" customHeight="1" x14ac:dyDescent="0.15">
      <c r="A51" t="s">
        <v>764</v>
      </c>
      <c r="B51" t="s">
        <v>764</v>
      </c>
      <c r="C51" t="s">
        <v>411</v>
      </c>
      <c r="D51" t="str">
        <f t="shared" si="0"/>
        <v>BREA</v>
      </c>
    </row>
    <row r="52" spans="1:4" ht="12.75" customHeight="1" x14ac:dyDescent="0.15">
      <c r="A52" t="s">
        <v>765</v>
      </c>
      <c r="B52" t="s">
        <v>765</v>
      </c>
      <c r="C52" t="s">
        <v>438</v>
      </c>
      <c r="D52" t="str">
        <f t="shared" si="0"/>
        <v>BRENTWOOD</v>
      </c>
    </row>
    <row r="53" spans="1:4" ht="12.75" customHeight="1" x14ac:dyDescent="0.15">
      <c r="A53" t="s">
        <v>766</v>
      </c>
      <c r="B53" t="s">
        <v>766</v>
      </c>
      <c r="C53" t="s">
        <v>411</v>
      </c>
      <c r="D53" t="str">
        <f t="shared" si="0"/>
        <v>BRISBANE</v>
      </c>
    </row>
    <row r="54" spans="1:4" ht="12.75" customHeight="1" x14ac:dyDescent="0.15">
      <c r="A54" t="s">
        <v>768</v>
      </c>
      <c r="B54" t="s">
        <v>768</v>
      </c>
      <c r="C54" t="s">
        <v>411</v>
      </c>
      <c r="D54" t="str">
        <f t="shared" si="0"/>
        <v>BUELLTON</v>
      </c>
    </row>
    <row r="55" spans="1:4" ht="12.75" customHeight="1" x14ac:dyDescent="0.15">
      <c r="A55" t="s">
        <v>771</v>
      </c>
      <c r="B55" t="s">
        <v>1353</v>
      </c>
      <c r="C55" t="s">
        <v>411</v>
      </c>
      <c r="D55" t="str">
        <f t="shared" si="0"/>
        <v>BUENA PARK</v>
      </c>
    </row>
    <row r="56" spans="1:4" ht="12.75" customHeight="1" x14ac:dyDescent="0.15">
      <c r="A56" t="s">
        <v>772</v>
      </c>
      <c r="B56" t="s">
        <v>772</v>
      </c>
      <c r="C56" t="s">
        <v>411</v>
      </c>
      <c r="D56" t="str">
        <f t="shared" si="0"/>
        <v>BURBANK</v>
      </c>
    </row>
    <row r="57" spans="1:4" ht="12.75" customHeight="1" x14ac:dyDescent="0.15">
      <c r="A57" t="s">
        <v>773</v>
      </c>
      <c r="B57" t="s">
        <v>773</v>
      </c>
      <c r="C57" t="s">
        <v>411</v>
      </c>
      <c r="D57" t="str">
        <f t="shared" si="0"/>
        <v>BURLINGAME</v>
      </c>
    </row>
    <row r="58" spans="1:4" ht="12.75" customHeight="1" x14ac:dyDescent="0.15">
      <c r="A58" t="s">
        <v>756</v>
      </c>
      <c r="B58" t="s">
        <v>1354</v>
      </c>
      <c r="C58" t="s">
        <v>411</v>
      </c>
      <c r="D58" t="str">
        <f t="shared" si="0"/>
        <v>BUTTE COUNTY</v>
      </c>
    </row>
    <row r="59" spans="1:4" ht="12.75" customHeight="1" x14ac:dyDescent="0.15">
      <c r="A59" t="s">
        <v>774</v>
      </c>
      <c r="B59" t="s">
        <v>774</v>
      </c>
      <c r="C59" t="s">
        <v>411</v>
      </c>
      <c r="D59" t="str">
        <f t="shared" si="0"/>
        <v>CALABASAS</v>
      </c>
    </row>
    <row r="60" spans="1:4" ht="12.75" customHeight="1" x14ac:dyDescent="0.15">
      <c r="A60" t="s">
        <v>699</v>
      </c>
      <c r="B60" t="s">
        <v>1355</v>
      </c>
      <c r="C60" t="s">
        <v>411</v>
      </c>
      <c r="D60" t="str">
        <f t="shared" si="0"/>
        <v>CALAVERAS COUNTY</v>
      </c>
    </row>
    <row r="61" spans="1:4" ht="12.75" customHeight="1" x14ac:dyDescent="0.15">
      <c r="A61" t="s">
        <v>775</v>
      </c>
      <c r="B61" t="s">
        <v>775</v>
      </c>
      <c r="C61" t="s">
        <v>411</v>
      </c>
      <c r="D61" t="str">
        <f t="shared" si="0"/>
        <v>CALEXICO</v>
      </c>
    </row>
    <row r="62" spans="1:4" ht="12.75" hidden="1" customHeight="1" x14ac:dyDescent="0.15">
      <c r="A62" t="s">
        <v>776</v>
      </c>
      <c r="B62" t="s">
        <v>1356</v>
      </c>
      <c r="C62" t="s">
        <v>408</v>
      </c>
      <c r="D62" t="str">
        <f t="shared" si="0"/>
        <v>CALIFORNIA CITY</v>
      </c>
    </row>
    <row r="63" spans="1:4" ht="12.75" customHeight="1" x14ac:dyDescent="0.15">
      <c r="A63" t="s">
        <v>777</v>
      </c>
      <c r="B63" t="s">
        <v>777</v>
      </c>
      <c r="C63" t="s">
        <v>411</v>
      </c>
      <c r="D63" t="str">
        <f t="shared" si="0"/>
        <v>CALIMESA</v>
      </c>
    </row>
    <row r="64" spans="1:4" ht="12.75" hidden="1" customHeight="1" x14ac:dyDescent="0.15">
      <c r="A64" t="s">
        <v>778</v>
      </c>
      <c r="B64" t="s">
        <v>778</v>
      </c>
      <c r="C64" t="s">
        <v>408</v>
      </c>
      <c r="D64" t="str">
        <f t="shared" si="0"/>
        <v>CALIPATRIA</v>
      </c>
    </row>
    <row r="65" spans="1:4" ht="12.75" customHeight="1" x14ac:dyDescent="0.15">
      <c r="A65" t="s">
        <v>779</v>
      </c>
      <c r="B65" t="s">
        <v>779</v>
      </c>
      <c r="C65" t="s">
        <v>411</v>
      </c>
      <c r="D65" t="str">
        <f t="shared" si="0"/>
        <v>CALISTOGA</v>
      </c>
    </row>
    <row r="66" spans="1:4" ht="12.75" customHeight="1" x14ac:dyDescent="0.15">
      <c r="A66" t="s">
        <v>780</v>
      </c>
      <c r="B66" t="s">
        <v>780</v>
      </c>
      <c r="C66" t="s">
        <v>411</v>
      </c>
      <c r="D66" t="str">
        <f t="shared" si="0"/>
        <v>CAMARILLO</v>
      </c>
    </row>
    <row r="67" spans="1:4" ht="12.75" customHeight="1" x14ac:dyDescent="0.15">
      <c r="A67" t="s">
        <v>782</v>
      </c>
      <c r="B67" t="s">
        <v>782</v>
      </c>
      <c r="C67" t="s">
        <v>411</v>
      </c>
      <c r="D67" t="str">
        <f t="shared" si="0"/>
        <v>CAMPBELL</v>
      </c>
    </row>
    <row r="68" spans="1:4" ht="12.75" customHeight="1" x14ac:dyDescent="0.15">
      <c r="A68" t="s">
        <v>784</v>
      </c>
      <c r="B68" t="s">
        <v>1357</v>
      </c>
      <c r="C68" t="s">
        <v>438</v>
      </c>
      <c r="D68" t="str">
        <f t="shared" si="0"/>
        <v>CANYON LAKE</v>
      </c>
    </row>
    <row r="69" spans="1:4" ht="12.75" customHeight="1" x14ac:dyDescent="0.15">
      <c r="A69" t="s">
        <v>785</v>
      </c>
      <c r="B69" t="s">
        <v>785</v>
      </c>
      <c r="C69" t="s">
        <v>411</v>
      </c>
      <c r="D69" t="str">
        <f t="shared" si="0"/>
        <v>CAPITOLA</v>
      </c>
    </row>
    <row r="70" spans="1:4" ht="12.75" customHeight="1" x14ac:dyDescent="0.15">
      <c r="A70" t="s">
        <v>788</v>
      </c>
      <c r="B70" t="s">
        <v>788</v>
      </c>
      <c r="C70" t="s">
        <v>411</v>
      </c>
      <c r="D70" t="str">
        <f t="shared" si="0"/>
        <v>CARLSBAD</v>
      </c>
    </row>
    <row r="71" spans="1:4" ht="12.75" customHeight="1" x14ac:dyDescent="0.15">
      <c r="A71" t="s">
        <v>791</v>
      </c>
      <c r="B71" t="s">
        <v>791</v>
      </c>
      <c r="C71" t="s">
        <v>438</v>
      </c>
      <c r="D71" t="str">
        <f t="shared" si="0"/>
        <v>CARMEL</v>
      </c>
    </row>
    <row r="72" spans="1:4" ht="12.75" customHeight="1" x14ac:dyDescent="0.15">
      <c r="A72" t="s">
        <v>793</v>
      </c>
      <c r="B72" t="s">
        <v>793</v>
      </c>
      <c r="C72" t="s">
        <v>411</v>
      </c>
      <c r="D72" t="str">
        <f t="shared" si="0"/>
        <v>CARPINTERIA</v>
      </c>
    </row>
    <row r="73" spans="1:4" ht="12.75" customHeight="1" x14ac:dyDescent="0.15">
      <c r="A73" t="s">
        <v>794</v>
      </c>
      <c r="B73" t="s">
        <v>794</v>
      </c>
      <c r="C73" t="s">
        <v>411</v>
      </c>
      <c r="D73" t="str">
        <f t="shared" si="0"/>
        <v>CARSON</v>
      </c>
    </row>
    <row r="74" spans="1:4" ht="12.75" hidden="1" customHeight="1" x14ac:dyDescent="0.15">
      <c r="A74" t="s">
        <v>795</v>
      </c>
      <c r="B74" t="s">
        <v>795</v>
      </c>
      <c r="C74" t="s">
        <v>408</v>
      </c>
      <c r="D74" t="str">
        <f t="shared" si="0"/>
        <v>CATHEDRAL</v>
      </c>
    </row>
    <row r="75" spans="1:4" ht="12.75" customHeight="1" x14ac:dyDescent="0.15">
      <c r="A75" t="s">
        <v>796</v>
      </c>
      <c r="B75" t="s">
        <v>796</v>
      </c>
      <c r="C75" t="s">
        <v>411</v>
      </c>
      <c r="D75" t="str">
        <f t="shared" si="0"/>
        <v>CERES</v>
      </c>
    </row>
    <row r="76" spans="1:4" ht="12.75" customHeight="1" x14ac:dyDescent="0.15">
      <c r="A76" t="s">
        <v>799</v>
      </c>
      <c r="B76" t="s">
        <v>799</v>
      </c>
      <c r="C76" t="s">
        <v>411</v>
      </c>
      <c r="D76" t="str">
        <f t="shared" si="0"/>
        <v>CERRITOS</v>
      </c>
    </row>
    <row r="77" spans="1:4" ht="12.75" customHeight="1" x14ac:dyDescent="0.15">
      <c r="A77" t="s">
        <v>800</v>
      </c>
      <c r="B77" t="s">
        <v>800</v>
      </c>
      <c r="C77" t="s">
        <v>411</v>
      </c>
      <c r="D77" t="str">
        <f t="shared" si="0"/>
        <v>CHICO</v>
      </c>
    </row>
    <row r="78" spans="1:4" ht="12.75" customHeight="1" x14ac:dyDescent="0.15">
      <c r="A78" t="s">
        <v>801</v>
      </c>
      <c r="B78" t="s">
        <v>801</v>
      </c>
      <c r="C78" t="s">
        <v>411</v>
      </c>
      <c r="D78" t="str">
        <f t="shared" si="0"/>
        <v>CHINO</v>
      </c>
    </row>
    <row r="79" spans="1:4" ht="12.75" customHeight="1" x14ac:dyDescent="0.15">
      <c r="A79" t="s">
        <v>802</v>
      </c>
      <c r="B79" t="s">
        <v>1358</v>
      </c>
      <c r="C79" t="s">
        <v>411</v>
      </c>
      <c r="D79" t="str">
        <f t="shared" si="0"/>
        <v>CHINO HILLS</v>
      </c>
    </row>
    <row r="80" spans="1:4" ht="12.75" customHeight="1" x14ac:dyDescent="0.15">
      <c r="A80" t="s">
        <v>803</v>
      </c>
      <c r="B80" t="s">
        <v>803</v>
      </c>
      <c r="C80" t="s">
        <v>411</v>
      </c>
      <c r="D80" t="str">
        <f t="shared" si="0"/>
        <v>CHOWCHILLA</v>
      </c>
    </row>
    <row r="81" spans="1:4" ht="12.75" customHeight="1" x14ac:dyDescent="0.15">
      <c r="A81" t="s">
        <v>806</v>
      </c>
      <c r="B81" t="s">
        <v>1359</v>
      </c>
      <c r="C81" t="s">
        <v>411</v>
      </c>
      <c r="D81" t="str">
        <f t="shared" si="0"/>
        <v>CHULA VISTA</v>
      </c>
    </row>
    <row r="82" spans="1:4" ht="12.75" customHeight="1" x14ac:dyDescent="0.15">
      <c r="A82" t="s">
        <v>807</v>
      </c>
      <c r="B82" t="s">
        <v>1360</v>
      </c>
      <c r="C82" t="s">
        <v>411</v>
      </c>
      <c r="D82" t="str">
        <f t="shared" si="0"/>
        <v>CITRUS HEIGHTS</v>
      </c>
    </row>
    <row r="83" spans="1:4" ht="12.75" customHeight="1" x14ac:dyDescent="0.15">
      <c r="A83" t="s">
        <v>809</v>
      </c>
      <c r="B83" t="s">
        <v>809</v>
      </c>
      <c r="C83" t="s">
        <v>411</v>
      </c>
      <c r="D83" t="str">
        <f t="shared" si="0"/>
        <v>CLAREMONT</v>
      </c>
    </row>
    <row r="84" spans="1:4" ht="12.75" customHeight="1" x14ac:dyDescent="0.15">
      <c r="A84" t="s">
        <v>810</v>
      </c>
      <c r="B84" t="s">
        <v>810</v>
      </c>
      <c r="C84" t="s">
        <v>411</v>
      </c>
      <c r="D84" t="str">
        <f t="shared" si="0"/>
        <v>CLAYTON</v>
      </c>
    </row>
    <row r="85" spans="1:4" ht="12.75" customHeight="1" x14ac:dyDescent="0.15">
      <c r="A85" t="s">
        <v>811</v>
      </c>
      <c r="B85" t="s">
        <v>811</v>
      </c>
      <c r="C85" t="s">
        <v>411</v>
      </c>
      <c r="D85" t="str">
        <f t="shared" si="0"/>
        <v>CLEARLAKE</v>
      </c>
    </row>
    <row r="86" spans="1:4" ht="12.75" customHeight="1" x14ac:dyDescent="0.15">
      <c r="A86" t="s">
        <v>814</v>
      </c>
      <c r="B86" t="s">
        <v>814</v>
      </c>
      <c r="C86" t="s">
        <v>411</v>
      </c>
      <c r="D86" t="str">
        <f t="shared" si="0"/>
        <v>CLOVERDALE</v>
      </c>
    </row>
    <row r="87" spans="1:4" ht="12.75" customHeight="1" x14ac:dyDescent="0.15">
      <c r="A87" t="s">
        <v>816</v>
      </c>
      <c r="B87" t="s">
        <v>816</v>
      </c>
      <c r="C87" t="s">
        <v>411</v>
      </c>
      <c r="D87" t="str">
        <f t="shared" si="0"/>
        <v>CLOVIS</v>
      </c>
    </row>
    <row r="88" spans="1:4" ht="12.75" customHeight="1" x14ac:dyDescent="0.15">
      <c r="A88" t="s">
        <v>819</v>
      </c>
      <c r="B88" t="s">
        <v>819</v>
      </c>
      <c r="C88" t="s">
        <v>411</v>
      </c>
      <c r="D88" t="str">
        <f t="shared" si="0"/>
        <v>COACHELLA</v>
      </c>
    </row>
    <row r="89" spans="1:4" ht="12.75" customHeight="1" x14ac:dyDescent="0.15">
      <c r="A89" t="s">
        <v>820</v>
      </c>
      <c r="B89" t="s">
        <v>820</v>
      </c>
      <c r="C89" t="s">
        <v>411</v>
      </c>
      <c r="D89" t="str">
        <f t="shared" si="0"/>
        <v>COALINGA</v>
      </c>
    </row>
    <row r="90" spans="1:4" ht="12.75" customHeight="1" x14ac:dyDescent="0.15">
      <c r="A90" t="s">
        <v>821</v>
      </c>
      <c r="B90" t="s">
        <v>821</v>
      </c>
      <c r="C90" t="s">
        <v>411</v>
      </c>
      <c r="D90" t="str">
        <f t="shared" si="0"/>
        <v>COLFAX</v>
      </c>
    </row>
    <row r="91" spans="1:4" ht="12.75" customHeight="1" x14ac:dyDescent="0.15">
      <c r="A91" t="s">
        <v>822</v>
      </c>
      <c r="B91" t="s">
        <v>822</v>
      </c>
      <c r="C91" t="s">
        <v>411</v>
      </c>
      <c r="D91" t="str">
        <f t="shared" si="0"/>
        <v>COLMA</v>
      </c>
    </row>
    <row r="92" spans="1:4" ht="12.75" customHeight="1" x14ac:dyDescent="0.15">
      <c r="A92" t="s">
        <v>823</v>
      </c>
      <c r="B92" t="s">
        <v>823</v>
      </c>
      <c r="C92" t="s">
        <v>411</v>
      </c>
      <c r="D92" t="str">
        <f t="shared" si="0"/>
        <v>COLTON</v>
      </c>
    </row>
    <row r="93" spans="1:4" ht="12.75" hidden="1" customHeight="1" x14ac:dyDescent="0.15">
      <c r="A93" t="s">
        <v>824</v>
      </c>
      <c r="B93" t="s">
        <v>824</v>
      </c>
      <c r="C93" t="s">
        <v>408</v>
      </c>
      <c r="D93" t="str">
        <f t="shared" si="0"/>
        <v>COLUSA</v>
      </c>
    </row>
    <row r="94" spans="1:4" ht="12.75" customHeight="1" x14ac:dyDescent="0.15">
      <c r="A94" t="s">
        <v>825</v>
      </c>
      <c r="B94" t="s">
        <v>1361</v>
      </c>
      <c r="C94" t="s">
        <v>411</v>
      </c>
      <c r="D94" t="str">
        <f t="shared" si="0"/>
        <v>COLUSA COUNTY</v>
      </c>
    </row>
    <row r="95" spans="1:4" ht="12.75" hidden="1" customHeight="1" x14ac:dyDescent="0.15">
      <c r="A95" t="s">
        <v>826</v>
      </c>
      <c r="B95" t="s">
        <v>826</v>
      </c>
      <c r="C95" t="s">
        <v>408</v>
      </c>
      <c r="D95" t="str">
        <f t="shared" si="0"/>
        <v>COMMERCE</v>
      </c>
    </row>
    <row r="96" spans="1:4" ht="12.75" hidden="1" customHeight="1" x14ac:dyDescent="0.15">
      <c r="A96" t="s">
        <v>827</v>
      </c>
      <c r="B96" t="s">
        <v>827</v>
      </c>
      <c r="C96" t="s">
        <v>408</v>
      </c>
      <c r="D96" t="str">
        <f t="shared" si="0"/>
        <v>COMPTON</v>
      </c>
    </row>
    <row r="97" spans="1:4" ht="12.75" customHeight="1" x14ac:dyDescent="0.15">
      <c r="A97" t="s">
        <v>828</v>
      </c>
      <c r="B97" t="s">
        <v>828</v>
      </c>
      <c r="C97" t="s">
        <v>411</v>
      </c>
      <c r="D97" t="str">
        <f t="shared" si="0"/>
        <v>CONCORD</v>
      </c>
    </row>
    <row r="98" spans="1:4" ht="12.75" customHeight="1" x14ac:dyDescent="0.15">
      <c r="A98" t="s">
        <v>701</v>
      </c>
      <c r="B98" t="s">
        <v>1362</v>
      </c>
      <c r="C98" t="s">
        <v>411</v>
      </c>
      <c r="D98" t="str">
        <f t="shared" si="0"/>
        <v>CONTRA COSTA COUNTY</v>
      </c>
    </row>
    <row r="99" spans="1:4" ht="12.75" hidden="1" customHeight="1" x14ac:dyDescent="0.15">
      <c r="A99" t="s">
        <v>829</v>
      </c>
      <c r="B99" t="s">
        <v>829</v>
      </c>
      <c r="C99" t="s">
        <v>408</v>
      </c>
      <c r="D99" t="str">
        <f t="shared" si="0"/>
        <v>CORCORAN</v>
      </c>
    </row>
    <row r="100" spans="1:4" ht="12.75" customHeight="1" x14ac:dyDescent="0.15">
      <c r="A100" t="s">
        <v>830</v>
      </c>
      <c r="B100" t="s">
        <v>830</v>
      </c>
      <c r="C100" t="s">
        <v>411</v>
      </c>
      <c r="D100" t="str">
        <f t="shared" si="0"/>
        <v>CORNING</v>
      </c>
    </row>
    <row r="101" spans="1:4" ht="12.75" customHeight="1" x14ac:dyDescent="0.15">
      <c r="A101" t="s">
        <v>832</v>
      </c>
      <c r="B101" t="s">
        <v>832</v>
      </c>
      <c r="C101" t="s">
        <v>411</v>
      </c>
      <c r="D101" t="str">
        <f t="shared" si="0"/>
        <v>CORONA</v>
      </c>
    </row>
    <row r="102" spans="1:4" ht="12.75" customHeight="1" x14ac:dyDescent="0.15">
      <c r="A102" t="s">
        <v>833</v>
      </c>
      <c r="B102" t="s">
        <v>833</v>
      </c>
      <c r="C102" t="s">
        <v>411</v>
      </c>
      <c r="D102" t="str">
        <f t="shared" si="0"/>
        <v>CORONADO</v>
      </c>
    </row>
    <row r="103" spans="1:4" ht="12.75" customHeight="1" x14ac:dyDescent="0.15">
      <c r="A103" t="s">
        <v>834</v>
      </c>
      <c r="B103" t="s">
        <v>1363</v>
      </c>
      <c r="C103" t="s">
        <v>411</v>
      </c>
      <c r="D103" t="str">
        <f t="shared" si="0"/>
        <v>CORTE MADERA</v>
      </c>
    </row>
    <row r="104" spans="1:4" ht="12.75" customHeight="1" x14ac:dyDescent="0.15">
      <c r="A104" t="s">
        <v>835</v>
      </c>
      <c r="B104" t="s">
        <v>1364</v>
      </c>
      <c r="C104" t="s">
        <v>411</v>
      </c>
      <c r="D104" t="str">
        <f t="shared" si="0"/>
        <v>COSTA MESA</v>
      </c>
    </row>
    <row r="105" spans="1:4" ht="12.75" customHeight="1" x14ac:dyDescent="0.15">
      <c r="A105" t="s">
        <v>836</v>
      </c>
      <c r="B105" t="s">
        <v>836</v>
      </c>
      <c r="C105" t="s">
        <v>411</v>
      </c>
      <c r="D105" t="str">
        <f t="shared" si="0"/>
        <v>COTATI</v>
      </c>
    </row>
    <row r="106" spans="1:4" ht="12.75" customHeight="1" x14ac:dyDescent="0.15">
      <c r="A106" t="s">
        <v>837</v>
      </c>
      <c r="B106" t="s">
        <v>837</v>
      </c>
      <c r="C106" t="s">
        <v>438</v>
      </c>
      <c r="D106" t="str">
        <f t="shared" si="0"/>
        <v>COVINA</v>
      </c>
    </row>
    <row r="107" spans="1:4" ht="12.75" hidden="1" customHeight="1" x14ac:dyDescent="0.15">
      <c r="A107" t="s">
        <v>838</v>
      </c>
      <c r="B107" t="s">
        <v>1365</v>
      </c>
      <c r="C107" t="s">
        <v>408</v>
      </c>
      <c r="D107" t="str">
        <f t="shared" si="0"/>
        <v>CRESCENT CITY</v>
      </c>
    </row>
    <row r="108" spans="1:4" ht="12.75" hidden="1" customHeight="1" x14ac:dyDescent="0.15">
      <c r="A108" t="s">
        <v>840</v>
      </c>
      <c r="B108" t="s">
        <v>840</v>
      </c>
      <c r="C108" t="s">
        <v>408</v>
      </c>
      <c r="D108" t="str">
        <f t="shared" si="0"/>
        <v>CUDAHY</v>
      </c>
    </row>
    <row r="109" spans="1:4" ht="12.75" customHeight="1" x14ac:dyDescent="0.15">
      <c r="A109" t="s">
        <v>841</v>
      </c>
      <c r="B109" t="s">
        <v>1366</v>
      </c>
      <c r="C109" t="s">
        <v>411</v>
      </c>
      <c r="D109" t="str">
        <f t="shared" si="0"/>
        <v>CULVER CITY</v>
      </c>
    </row>
    <row r="110" spans="1:4" ht="12.75" customHeight="1" x14ac:dyDescent="0.15">
      <c r="A110" t="s">
        <v>842</v>
      </c>
      <c r="B110" t="s">
        <v>842</v>
      </c>
      <c r="C110" t="s">
        <v>411</v>
      </c>
      <c r="D110" t="str">
        <f t="shared" si="0"/>
        <v>CUPERTINO</v>
      </c>
    </row>
    <row r="111" spans="1:4" ht="12.75" customHeight="1" x14ac:dyDescent="0.15">
      <c r="A111" t="s">
        <v>843</v>
      </c>
      <c r="B111" t="s">
        <v>843</v>
      </c>
      <c r="C111" t="s">
        <v>438</v>
      </c>
      <c r="D111" t="str">
        <f t="shared" si="0"/>
        <v>CYPRESS</v>
      </c>
    </row>
    <row r="112" spans="1:4" ht="12.75" customHeight="1" x14ac:dyDescent="0.15">
      <c r="A112" t="s">
        <v>844</v>
      </c>
      <c r="B112" t="s">
        <v>1367</v>
      </c>
      <c r="C112" t="s">
        <v>411</v>
      </c>
      <c r="D112" t="str">
        <f t="shared" si="0"/>
        <v>DALY CITY</v>
      </c>
    </row>
    <row r="113" spans="1:4" ht="12.75" customHeight="1" x14ac:dyDescent="0.15">
      <c r="A113" t="s">
        <v>845</v>
      </c>
      <c r="B113" t="s">
        <v>1368</v>
      </c>
      <c r="C113" t="s">
        <v>411</v>
      </c>
      <c r="D113" t="str">
        <f t="shared" si="0"/>
        <v>DANA POINT</v>
      </c>
    </row>
    <row r="114" spans="1:4" ht="12.75" customHeight="1" x14ac:dyDescent="0.15">
      <c r="A114" t="s">
        <v>846</v>
      </c>
      <c r="B114" t="s">
        <v>846</v>
      </c>
      <c r="C114" t="s">
        <v>411</v>
      </c>
      <c r="D114" t="str">
        <f t="shared" si="0"/>
        <v>DANVILLE</v>
      </c>
    </row>
    <row r="115" spans="1:4" ht="12.75" customHeight="1" x14ac:dyDescent="0.15">
      <c r="A115" t="s">
        <v>847</v>
      </c>
      <c r="B115" t="s">
        <v>847</v>
      </c>
      <c r="C115" t="s">
        <v>411</v>
      </c>
      <c r="D115" t="str">
        <f t="shared" si="0"/>
        <v>DAVIS</v>
      </c>
    </row>
    <row r="116" spans="1:4" ht="12.75" customHeight="1" x14ac:dyDescent="0.15">
      <c r="A116" t="s">
        <v>849</v>
      </c>
      <c r="B116" t="s">
        <v>1369</v>
      </c>
      <c r="C116" t="s">
        <v>411</v>
      </c>
      <c r="D116" t="str">
        <f t="shared" si="0"/>
        <v>DEL MAR</v>
      </c>
    </row>
    <row r="117" spans="1:4" ht="12.75" customHeight="1" x14ac:dyDescent="0.15">
      <c r="A117" t="s">
        <v>839</v>
      </c>
      <c r="B117" t="s">
        <v>1370</v>
      </c>
      <c r="C117" t="s">
        <v>411</v>
      </c>
      <c r="D117" t="str">
        <f t="shared" si="0"/>
        <v>DEL NORTE COUNTY</v>
      </c>
    </row>
    <row r="118" spans="1:4" ht="12.75" customHeight="1" x14ac:dyDescent="0.15">
      <c r="A118" t="s">
        <v>850</v>
      </c>
      <c r="B118" t="s">
        <v>1371</v>
      </c>
      <c r="C118" t="s">
        <v>411</v>
      </c>
      <c r="D118" t="str">
        <f t="shared" si="0"/>
        <v>DEL REY OAKS</v>
      </c>
    </row>
    <row r="119" spans="1:4" ht="12.75" customHeight="1" x14ac:dyDescent="0.15">
      <c r="A119" t="s">
        <v>851</v>
      </c>
      <c r="B119" t="s">
        <v>851</v>
      </c>
      <c r="C119" t="s">
        <v>411</v>
      </c>
      <c r="D119" t="str">
        <f t="shared" si="0"/>
        <v>DELANO</v>
      </c>
    </row>
    <row r="120" spans="1:4" ht="12.75" customHeight="1" x14ac:dyDescent="0.15">
      <c r="A120" t="s">
        <v>853</v>
      </c>
      <c r="B120" t="s">
        <v>1372</v>
      </c>
      <c r="C120" t="s">
        <v>411</v>
      </c>
      <c r="D120" t="str">
        <f t="shared" si="0"/>
        <v>DESERT HOT SPRINGS</v>
      </c>
    </row>
    <row r="121" spans="1:4" ht="12.75" customHeight="1" x14ac:dyDescent="0.15">
      <c r="A121" t="s">
        <v>854</v>
      </c>
      <c r="B121" t="s">
        <v>1373</v>
      </c>
      <c r="C121" t="s">
        <v>411</v>
      </c>
      <c r="D121" t="str">
        <f t="shared" si="0"/>
        <v>DIAMOND BAR</v>
      </c>
    </row>
    <row r="122" spans="1:4" ht="12.75" customHeight="1" x14ac:dyDescent="0.15">
      <c r="A122" t="s">
        <v>855</v>
      </c>
      <c r="B122" t="s">
        <v>855</v>
      </c>
      <c r="C122" t="s">
        <v>411</v>
      </c>
      <c r="D122" t="str">
        <f t="shared" si="0"/>
        <v>DINUBA</v>
      </c>
    </row>
    <row r="123" spans="1:4" ht="12.75" customHeight="1" x14ac:dyDescent="0.15">
      <c r="A123" t="s">
        <v>858</v>
      </c>
      <c r="B123" t="s">
        <v>858</v>
      </c>
      <c r="C123" t="s">
        <v>411</v>
      </c>
      <c r="D123" t="str">
        <f t="shared" si="0"/>
        <v>DIXON</v>
      </c>
    </row>
    <row r="124" spans="1:4" ht="12.75" customHeight="1" x14ac:dyDescent="0.15">
      <c r="A124" t="s">
        <v>859</v>
      </c>
      <c r="B124" t="s">
        <v>859</v>
      </c>
      <c r="C124" t="s">
        <v>411</v>
      </c>
      <c r="D124" t="str">
        <f t="shared" si="0"/>
        <v>DORRIS</v>
      </c>
    </row>
    <row r="125" spans="1:4" ht="12.75" hidden="1" customHeight="1" x14ac:dyDescent="0.15">
      <c r="A125" t="s">
        <v>861</v>
      </c>
      <c r="B125" t="s">
        <v>1374</v>
      </c>
      <c r="C125" t="s">
        <v>408</v>
      </c>
      <c r="D125" t="str">
        <f t="shared" si="0"/>
        <v>DOS PALOS</v>
      </c>
    </row>
    <row r="126" spans="1:4" ht="12.75" customHeight="1" x14ac:dyDescent="0.15">
      <c r="A126" t="s">
        <v>862</v>
      </c>
      <c r="B126" t="s">
        <v>862</v>
      </c>
      <c r="C126" t="s">
        <v>411</v>
      </c>
      <c r="D126" t="str">
        <f t="shared" si="0"/>
        <v>DOWNEY</v>
      </c>
    </row>
    <row r="127" spans="1:4" ht="12.75" customHeight="1" x14ac:dyDescent="0.15">
      <c r="A127" t="s">
        <v>863</v>
      </c>
      <c r="B127" t="s">
        <v>863</v>
      </c>
      <c r="C127" t="s">
        <v>411</v>
      </c>
      <c r="D127" t="str">
        <f t="shared" si="0"/>
        <v>DUARTE</v>
      </c>
    </row>
    <row r="128" spans="1:4" ht="12.75" customHeight="1" x14ac:dyDescent="0.15">
      <c r="A128" t="s">
        <v>864</v>
      </c>
      <c r="B128" t="s">
        <v>864</v>
      </c>
      <c r="C128" t="s">
        <v>411</v>
      </c>
      <c r="D128" t="str">
        <f t="shared" si="0"/>
        <v>DUBLIN</v>
      </c>
    </row>
    <row r="129" spans="1:4" ht="12.75" customHeight="1" x14ac:dyDescent="0.15">
      <c r="A129" t="s">
        <v>865</v>
      </c>
      <c r="B129" t="s">
        <v>865</v>
      </c>
      <c r="C129" t="s">
        <v>411</v>
      </c>
      <c r="D129" t="str">
        <f t="shared" si="0"/>
        <v>DUNSMUIR</v>
      </c>
    </row>
    <row r="130" spans="1:4" ht="12.75" customHeight="1" x14ac:dyDescent="0.15">
      <c r="A130" t="s">
        <v>866</v>
      </c>
      <c r="B130" t="s">
        <v>1375</v>
      </c>
      <c r="C130" t="s">
        <v>411</v>
      </c>
      <c r="D130" t="str">
        <f t="shared" si="0"/>
        <v>EAST PALO ALTO</v>
      </c>
    </row>
    <row r="131" spans="1:4" ht="12.75" customHeight="1" x14ac:dyDescent="0.15">
      <c r="A131" t="s">
        <v>867</v>
      </c>
      <c r="B131" t="s">
        <v>867</v>
      </c>
      <c r="C131" t="s">
        <v>411</v>
      </c>
      <c r="D131" t="str">
        <f t="shared" si="0"/>
        <v>EASTVALE</v>
      </c>
    </row>
    <row r="132" spans="1:4" ht="12.75" customHeight="1" x14ac:dyDescent="0.15">
      <c r="A132" t="s">
        <v>868</v>
      </c>
      <c r="B132" t="s">
        <v>1376</v>
      </c>
      <c r="C132" t="s">
        <v>411</v>
      </c>
      <c r="D132" t="str">
        <f t="shared" si="0"/>
        <v>EL CAJON</v>
      </c>
    </row>
    <row r="133" spans="1:4" ht="12.75" customHeight="1" x14ac:dyDescent="0.15">
      <c r="A133" t="s">
        <v>869</v>
      </c>
      <c r="B133" t="s">
        <v>1377</v>
      </c>
      <c r="C133" t="s">
        <v>411</v>
      </c>
      <c r="D133" t="str">
        <f t="shared" si="0"/>
        <v>EL CENTRO</v>
      </c>
    </row>
    <row r="134" spans="1:4" ht="12.75" customHeight="1" x14ac:dyDescent="0.15">
      <c r="A134" t="s">
        <v>870</v>
      </c>
      <c r="B134" t="s">
        <v>1378</v>
      </c>
      <c r="C134" t="s">
        <v>411</v>
      </c>
      <c r="D134" t="str">
        <f t="shared" si="0"/>
        <v>EL CERRITO</v>
      </c>
    </row>
    <row r="135" spans="1:4" ht="12.75" customHeight="1" x14ac:dyDescent="0.15">
      <c r="A135" t="s">
        <v>871</v>
      </c>
      <c r="B135" t="s">
        <v>1379</v>
      </c>
      <c r="C135" t="s">
        <v>411</v>
      </c>
      <c r="D135" t="str">
        <f t="shared" si="0"/>
        <v>EL DORADO COUNTY</v>
      </c>
    </row>
    <row r="136" spans="1:4" ht="12.75" customHeight="1" x14ac:dyDescent="0.15">
      <c r="A136" t="s">
        <v>872</v>
      </c>
      <c r="B136" t="s">
        <v>1380</v>
      </c>
      <c r="C136" t="s">
        <v>411</v>
      </c>
      <c r="D136" t="str">
        <f t="shared" si="0"/>
        <v>EL MONTE</v>
      </c>
    </row>
    <row r="137" spans="1:4" ht="12.75" customHeight="1" x14ac:dyDescent="0.15">
      <c r="A137" t="s">
        <v>873</v>
      </c>
      <c r="B137" t="s">
        <v>1381</v>
      </c>
      <c r="C137" t="s">
        <v>411</v>
      </c>
      <c r="D137" t="str">
        <f t="shared" si="0"/>
        <v>EL SEGUNDO</v>
      </c>
    </row>
    <row r="138" spans="1:4" ht="12.75" customHeight="1" x14ac:dyDescent="0.15">
      <c r="A138" t="s">
        <v>874</v>
      </c>
      <c r="B138" t="s">
        <v>1382</v>
      </c>
      <c r="C138" t="s">
        <v>411</v>
      </c>
      <c r="D138" t="str">
        <f t="shared" si="0"/>
        <v>ELK GROVE</v>
      </c>
    </row>
    <row r="139" spans="1:4" ht="12.75" customHeight="1" x14ac:dyDescent="0.15">
      <c r="A139" t="s">
        <v>876</v>
      </c>
      <c r="B139" t="s">
        <v>876</v>
      </c>
      <c r="C139" t="s">
        <v>411</v>
      </c>
      <c r="D139" t="str">
        <f t="shared" si="0"/>
        <v>EMERYVILLE</v>
      </c>
    </row>
    <row r="140" spans="1:4" ht="12.75" customHeight="1" x14ac:dyDescent="0.15">
      <c r="A140" t="s">
        <v>877</v>
      </c>
      <c r="B140" t="s">
        <v>877</v>
      </c>
      <c r="C140" t="s">
        <v>411</v>
      </c>
      <c r="D140" t="str">
        <f t="shared" si="0"/>
        <v>ENCINITAS</v>
      </c>
    </row>
    <row r="141" spans="1:4" ht="12.75" customHeight="1" x14ac:dyDescent="0.15">
      <c r="A141" t="s">
        <v>879</v>
      </c>
      <c r="B141" t="s">
        <v>879</v>
      </c>
      <c r="C141" t="s">
        <v>411</v>
      </c>
      <c r="D141" t="str">
        <f t="shared" si="0"/>
        <v>ESCALON</v>
      </c>
    </row>
    <row r="142" spans="1:4" ht="12.75" customHeight="1" x14ac:dyDescent="0.15">
      <c r="A142" t="s">
        <v>882</v>
      </c>
      <c r="B142" t="s">
        <v>882</v>
      </c>
      <c r="C142" t="s">
        <v>411</v>
      </c>
      <c r="D142" t="str">
        <f t="shared" si="0"/>
        <v>ESCONDIDO</v>
      </c>
    </row>
    <row r="143" spans="1:4" ht="12.75" customHeight="1" x14ac:dyDescent="0.15">
      <c r="A143" t="s">
        <v>883</v>
      </c>
      <c r="B143" t="s">
        <v>883</v>
      </c>
      <c r="C143" t="s">
        <v>411</v>
      </c>
      <c r="D143" t="str">
        <f t="shared" si="0"/>
        <v>ETNA</v>
      </c>
    </row>
    <row r="144" spans="1:4" ht="12.75" customHeight="1" x14ac:dyDescent="0.15">
      <c r="A144" t="s">
        <v>884</v>
      </c>
      <c r="B144" t="s">
        <v>884</v>
      </c>
      <c r="C144" t="s">
        <v>411</v>
      </c>
      <c r="D144" t="str">
        <f t="shared" si="0"/>
        <v>EUREKA</v>
      </c>
    </row>
    <row r="145" spans="1:4" ht="12.75" customHeight="1" x14ac:dyDescent="0.15">
      <c r="A145" t="s">
        <v>885</v>
      </c>
      <c r="B145" t="s">
        <v>885</v>
      </c>
      <c r="C145" t="s">
        <v>411</v>
      </c>
      <c r="D145" t="str">
        <f t="shared" si="0"/>
        <v>EXETER</v>
      </c>
    </row>
    <row r="146" spans="1:4" ht="12.75" customHeight="1" x14ac:dyDescent="0.15">
      <c r="A146" t="s">
        <v>886</v>
      </c>
      <c r="B146" t="s">
        <v>886</v>
      </c>
      <c r="C146" t="s">
        <v>411</v>
      </c>
      <c r="D146" t="str">
        <f t="shared" si="0"/>
        <v>FAIRFAX</v>
      </c>
    </row>
    <row r="147" spans="1:4" ht="12.75" customHeight="1" x14ac:dyDescent="0.15">
      <c r="A147" t="s">
        <v>887</v>
      </c>
      <c r="B147" t="s">
        <v>887</v>
      </c>
      <c r="C147" t="s">
        <v>411</v>
      </c>
      <c r="D147" t="str">
        <f t="shared" si="0"/>
        <v>FAIRFIELD</v>
      </c>
    </row>
    <row r="148" spans="1:4" ht="12.75" customHeight="1" x14ac:dyDescent="0.15">
      <c r="A148" t="s">
        <v>888</v>
      </c>
      <c r="B148" t="s">
        <v>888</v>
      </c>
      <c r="C148" t="s">
        <v>411</v>
      </c>
      <c r="D148" t="str">
        <f t="shared" si="0"/>
        <v>FARMERSVILLE</v>
      </c>
    </row>
    <row r="149" spans="1:4" ht="12.75" hidden="1" customHeight="1" x14ac:dyDescent="0.15">
      <c r="A149" t="s">
        <v>889</v>
      </c>
      <c r="B149" t="s">
        <v>889</v>
      </c>
      <c r="C149" t="s">
        <v>408</v>
      </c>
      <c r="D149" t="str">
        <f t="shared" si="0"/>
        <v>FERNDALE</v>
      </c>
    </row>
    <row r="150" spans="1:4" ht="12.75" hidden="1" customHeight="1" x14ac:dyDescent="0.15">
      <c r="A150" t="s">
        <v>890</v>
      </c>
      <c r="B150" t="s">
        <v>890</v>
      </c>
      <c r="C150" t="s">
        <v>408</v>
      </c>
      <c r="D150" t="str">
        <f t="shared" si="0"/>
        <v>FILLMORE</v>
      </c>
    </row>
    <row r="151" spans="1:4" ht="12.75" customHeight="1" x14ac:dyDescent="0.15">
      <c r="A151" t="s">
        <v>891</v>
      </c>
      <c r="B151" t="s">
        <v>891</v>
      </c>
      <c r="C151" t="s">
        <v>411</v>
      </c>
      <c r="D151" t="str">
        <f t="shared" si="0"/>
        <v>FIREBAUGH</v>
      </c>
    </row>
    <row r="152" spans="1:4" ht="12.75" customHeight="1" x14ac:dyDescent="0.15">
      <c r="A152" t="s">
        <v>892</v>
      </c>
      <c r="B152" t="s">
        <v>892</v>
      </c>
      <c r="C152" t="s">
        <v>411</v>
      </c>
      <c r="D152" t="str">
        <f t="shared" si="0"/>
        <v>FOLSOM</v>
      </c>
    </row>
    <row r="153" spans="1:4" ht="12.75" customHeight="1" x14ac:dyDescent="0.15">
      <c r="A153" t="s">
        <v>893</v>
      </c>
      <c r="B153" t="s">
        <v>893</v>
      </c>
      <c r="C153" t="s">
        <v>411</v>
      </c>
      <c r="D153" t="str">
        <f t="shared" si="0"/>
        <v>FONTANA</v>
      </c>
    </row>
    <row r="154" spans="1:4" ht="12.75" customHeight="1" x14ac:dyDescent="0.15">
      <c r="A154" t="s">
        <v>894</v>
      </c>
      <c r="B154" t="s">
        <v>1383</v>
      </c>
      <c r="C154" t="s">
        <v>411</v>
      </c>
      <c r="D154" t="str">
        <f t="shared" si="0"/>
        <v>FORT BRAGG</v>
      </c>
    </row>
    <row r="155" spans="1:4" ht="12.75" hidden="1" customHeight="1" x14ac:dyDescent="0.15">
      <c r="A155" t="s">
        <v>897</v>
      </c>
      <c r="B155" t="s">
        <v>1384</v>
      </c>
      <c r="C155" t="s">
        <v>408</v>
      </c>
      <c r="D155" t="str">
        <f t="shared" si="0"/>
        <v>FORT JONES</v>
      </c>
    </row>
    <row r="156" spans="1:4" ht="12.75" customHeight="1" x14ac:dyDescent="0.15">
      <c r="A156" t="s">
        <v>898</v>
      </c>
      <c r="B156" t="s">
        <v>898</v>
      </c>
      <c r="C156" t="s">
        <v>411</v>
      </c>
      <c r="D156" t="str">
        <f t="shared" si="0"/>
        <v>FORTUNA</v>
      </c>
    </row>
    <row r="157" spans="1:4" ht="12.75" customHeight="1" x14ac:dyDescent="0.15">
      <c r="A157" t="s">
        <v>899</v>
      </c>
      <c r="B157" t="s">
        <v>1385</v>
      </c>
      <c r="C157" t="s">
        <v>411</v>
      </c>
      <c r="D157" t="str">
        <f t="shared" si="0"/>
        <v>FOSTER CITY</v>
      </c>
    </row>
    <row r="158" spans="1:4" ht="12.75" customHeight="1" x14ac:dyDescent="0.15">
      <c r="A158" t="s">
        <v>900</v>
      </c>
      <c r="B158" t="s">
        <v>1386</v>
      </c>
      <c r="C158" t="s">
        <v>411</v>
      </c>
      <c r="D158" t="str">
        <f t="shared" si="0"/>
        <v>FOUNTAIN VALLEY</v>
      </c>
    </row>
    <row r="159" spans="1:4" ht="12.75" hidden="1" customHeight="1" x14ac:dyDescent="0.15">
      <c r="A159" t="s">
        <v>901</v>
      </c>
      <c r="B159" t="s">
        <v>901</v>
      </c>
      <c r="C159" t="s">
        <v>408</v>
      </c>
      <c r="D159" t="str">
        <f t="shared" si="0"/>
        <v>FOWLER</v>
      </c>
    </row>
    <row r="160" spans="1:4" ht="12.75" customHeight="1" x14ac:dyDescent="0.15">
      <c r="A160" t="s">
        <v>902</v>
      </c>
      <c r="B160" t="s">
        <v>902</v>
      </c>
      <c r="C160" t="s">
        <v>411</v>
      </c>
      <c r="D160" t="str">
        <f t="shared" si="0"/>
        <v>FREMONT</v>
      </c>
    </row>
    <row r="161" spans="1:4" ht="12.75" customHeight="1" x14ac:dyDescent="0.15">
      <c r="A161" t="s">
        <v>903</v>
      </c>
      <c r="B161" t="s">
        <v>903</v>
      </c>
      <c r="C161" t="s">
        <v>411</v>
      </c>
      <c r="D161" t="str">
        <f t="shared" si="0"/>
        <v>FRESNO</v>
      </c>
    </row>
    <row r="162" spans="1:4" ht="12.75" customHeight="1" x14ac:dyDescent="0.15">
      <c r="A162" t="s">
        <v>818</v>
      </c>
      <c r="B162" t="s">
        <v>1387</v>
      </c>
      <c r="C162" t="s">
        <v>411</v>
      </c>
      <c r="D162" t="str">
        <f t="shared" si="0"/>
        <v>FRESNO COUNTY</v>
      </c>
    </row>
    <row r="163" spans="1:4" ht="12.75" customHeight="1" x14ac:dyDescent="0.15">
      <c r="A163" t="s">
        <v>904</v>
      </c>
      <c r="B163" t="s">
        <v>904</v>
      </c>
      <c r="C163" t="s">
        <v>411</v>
      </c>
      <c r="D163" t="str">
        <f t="shared" si="0"/>
        <v>FULLERTON</v>
      </c>
    </row>
    <row r="164" spans="1:4" ht="12.75" customHeight="1" x14ac:dyDescent="0.15">
      <c r="A164" t="s">
        <v>905</v>
      </c>
      <c r="B164" t="s">
        <v>905</v>
      </c>
      <c r="C164" t="s">
        <v>411</v>
      </c>
      <c r="D164" t="str">
        <f t="shared" si="0"/>
        <v>GALT</v>
      </c>
    </row>
    <row r="165" spans="1:4" ht="12.75" customHeight="1" x14ac:dyDescent="0.15">
      <c r="A165" t="s">
        <v>906</v>
      </c>
      <c r="B165" t="s">
        <v>1388</v>
      </c>
      <c r="C165" t="s">
        <v>438</v>
      </c>
      <c r="D165" t="str">
        <f t="shared" si="0"/>
        <v>GARDEN GROVE</v>
      </c>
    </row>
    <row r="166" spans="1:4" ht="12.75" customHeight="1" x14ac:dyDescent="0.15">
      <c r="A166" t="s">
        <v>907</v>
      </c>
      <c r="B166" t="s">
        <v>907</v>
      </c>
      <c r="C166" t="s">
        <v>411</v>
      </c>
      <c r="D166" t="str">
        <f t="shared" si="0"/>
        <v>GARDENA</v>
      </c>
    </row>
    <row r="167" spans="1:4" ht="12.75" customHeight="1" x14ac:dyDescent="0.15">
      <c r="A167" t="s">
        <v>908</v>
      </c>
      <c r="B167" t="s">
        <v>908</v>
      </c>
      <c r="C167" t="s">
        <v>411</v>
      </c>
      <c r="D167" t="str">
        <f t="shared" si="0"/>
        <v>GILROY</v>
      </c>
    </row>
    <row r="168" spans="1:4" ht="12.75" customHeight="1" x14ac:dyDescent="0.15">
      <c r="A168" t="s">
        <v>909</v>
      </c>
      <c r="B168" t="s">
        <v>909</v>
      </c>
      <c r="C168" t="s">
        <v>438</v>
      </c>
      <c r="D168" t="str">
        <f t="shared" si="0"/>
        <v>GLENDALE</v>
      </c>
    </row>
    <row r="169" spans="1:4" ht="12.75" customHeight="1" x14ac:dyDescent="0.15">
      <c r="A169" t="s">
        <v>910</v>
      </c>
      <c r="B169" t="s">
        <v>910</v>
      </c>
      <c r="C169" t="s">
        <v>411</v>
      </c>
      <c r="D169" t="str">
        <f t="shared" si="0"/>
        <v>GLENDORA</v>
      </c>
    </row>
    <row r="170" spans="1:4" ht="12.75" hidden="1" customHeight="1" x14ac:dyDescent="0.15">
      <c r="A170" t="s">
        <v>911</v>
      </c>
      <c r="B170" t="s">
        <v>1389</v>
      </c>
      <c r="C170" t="s">
        <v>408</v>
      </c>
      <c r="D170" t="str">
        <f t="shared" si="0"/>
        <v>GLENN COUNTY</v>
      </c>
    </row>
    <row r="171" spans="1:4" ht="12.75" customHeight="1" x14ac:dyDescent="0.15">
      <c r="A171" t="s">
        <v>912</v>
      </c>
      <c r="B171" t="s">
        <v>912</v>
      </c>
      <c r="C171" t="s">
        <v>411</v>
      </c>
      <c r="D171" t="str">
        <f t="shared" si="0"/>
        <v>GOLETA</v>
      </c>
    </row>
    <row r="172" spans="1:4" ht="12.75" customHeight="1" x14ac:dyDescent="0.15">
      <c r="A172" t="s">
        <v>913</v>
      </c>
      <c r="B172" t="s">
        <v>913</v>
      </c>
      <c r="C172" t="s">
        <v>411</v>
      </c>
      <c r="D172" t="str">
        <f t="shared" si="0"/>
        <v>GONZALES</v>
      </c>
    </row>
    <row r="173" spans="1:4" ht="12.75" customHeight="1" x14ac:dyDescent="0.15">
      <c r="A173" t="s">
        <v>914</v>
      </c>
      <c r="B173" t="s">
        <v>1390</v>
      </c>
      <c r="C173" t="s">
        <v>411</v>
      </c>
      <c r="D173" t="str">
        <f t="shared" si="0"/>
        <v>GRAND TERRACE</v>
      </c>
    </row>
    <row r="174" spans="1:4" ht="12.75" customHeight="1" x14ac:dyDescent="0.15">
      <c r="A174" t="s">
        <v>915</v>
      </c>
      <c r="B174" t="s">
        <v>1391</v>
      </c>
      <c r="C174" t="s">
        <v>411</v>
      </c>
      <c r="D174" t="str">
        <f t="shared" si="0"/>
        <v>GRASS VALLEY</v>
      </c>
    </row>
    <row r="175" spans="1:4" ht="12.75" customHeight="1" x14ac:dyDescent="0.15">
      <c r="A175" t="s">
        <v>918</v>
      </c>
      <c r="B175" t="s">
        <v>918</v>
      </c>
      <c r="C175" t="s">
        <v>411</v>
      </c>
      <c r="D175" t="str">
        <f t="shared" si="0"/>
        <v>GREENFIELD</v>
      </c>
    </row>
    <row r="176" spans="1:4" ht="12.75" customHeight="1" x14ac:dyDescent="0.15">
      <c r="A176" t="s">
        <v>919</v>
      </c>
      <c r="B176" t="s">
        <v>919</v>
      </c>
      <c r="C176" t="s">
        <v>411</v>
      </c>
      <c r="D176" t="str">
        <f t="shared" si="0"/>
        <v>GRIDLEY</v>
      </c>
    </row>
    <row r="177" spans="1:4" ht="12.75" customHeight="1" x14ac:dyDescent="0.15">
      <c r="A177" t="s">
        <v>920</v>
      </c>
      <c r="B177" t="s">
        <v>1392</v>
      </c>
      <c r="C177" t="s">
        <v>411</v>
      </c>
      <c r="D177" t="str">
        <f t="shared" si="0"/>
        <v>GROVER BEACH</v>
      </c>
    </row>
    <row r="178" spans="1:4" ht="12.75" customHeight="1" x14ac:dyDescent="0.15">
      <c r="A178" t="s">
        <v>921</v>
      </c>
      <c r="B178" t="s">
        <v>921</v>
      </c>
      <c r="C178" t="s">
        <v>411</v>
      </c>
      <c r="D178" t="str">
        <f t="shared" si="0"/>
        <v>GUADALUPE</v>
      </c>
    </row>
    <row r="179" spans="1:4" ht="12.75" hidden="1" customHeight="1" x14ac:dyDescent="0.15">
      <c r="A179" t="s">
        <v>922</v>
      </c>
      <c r="B179" t="s">
        <v>922</v>
      </c>
      <c r="C179" t="s">
        <v>408</v>
      </c>
      <c r="D179" t="str">
        <f t="shared" si="0"/>
        <v>GUSTINE</v>
      </c>
    </row>
    <row r="180" spans="1:4" ht="12.75" customHeight="1" x14ac:dyDescent="0.15">
      <c r="A180" t="s">
        <v>923</v>
      </c>
      <c r="B180" t="s">
        <v>1393</v>
      </c>
      <c r="C180" t="s">
        <v>411</v>
      </c>
      <c r="D180" t="str">
        <f t="shared" si="0"/>
        <v>HALF MOON BAY</v>
      </c>
    </row>
    <row r="181" spans="1:4" ht="12.75" customHeight="1" x14ac:dyDescent="0.15">
      <c r="A181" t="s">
        <v>924</v>
      </c>
      <c r="B181" t="s">
        <v>924</v>
      </c>
      <c r="C181" t="s">
        <v>411</v>
      </c>
      <c r="D181" t="str">
        <f t="shared" si="0"/>
        <v>HANFORD</v>
      </c>
    </row>
    <row r="182" spans="1:4" ht="12.75" customHeight="1" x14ac:dyDescent="0.15">
      <c r="A182" t="s">
        <v>925</v>
      </c>
      <c r="B182" t="s">
        <v>1394</v>
      </c>
      <c r="C182" t="s">
        <v>411</v>
      </c>
      <c r="D182" t="str">
        <f t="shared" si="0"/>
        <v>HAWAIIAN GARDENS</v>
      </c>
    </row>
    <row r="183" spans="1:4" ht="12.75" customHeight="1" x14ac:dyDescent="0.15">
      <c r="A183" t="s">
        <v>926</v>
      </c>
      <c r="B183" t="s">
        <v>926</v>
      </c>
      <c r="C183" t="s">
        <v>411</v>
      </c>
      <c r="D183" t="str">
        <f t="shared" si="0"/>
        <v>HAWTHORNE</v>
      </c>
    </row>
    <row r="184" spans="1:4" ht="12.75" customHeight="1" x14ac:dyDescent="0.15">
      <c r="A184" t="s">
        <v>927</v>
      </c>
      <c r="B184" t="s">
        <v>927</v>
      </c>
      <c r="C184" t="s">
        <v>411</v>
      </c>
      <c r="D184" t="str">
        <f t="shared" si="0"/>
        <v>HAYWARD</v>
      </c>
    </row>
    <row r="185" spans="1:4" ht="12.75" customHeight="1" x14ac:dyDescent="0.15">
      <c r="A185" t="s">
        <v>928</v>
      </c>
      <c r="B185" t="s">
        <v>928</v>
      </c>
      <c r="C185" t="s">
        <v>411</v>
      </c>
      <c r="D185" t="str">
        <f t="shared" si="0"/>
        <v>HEALDSBURG</v>
      </c>
    </row>
    <row r="186" spans="1:4" ht="12.75" customHeight="1" x14ac:dyDescent="0.15">
      <c r="A186" t="s">
        <v>929</v>
      </c>
      <c r="B186" t="s">
        <v>929</v>
      </c>
      <c r="C186" t="s">
        <v>411</v>
      </c>
      <c r="D186" t="str">
        <f t="shared" si="0"/>
        <v>HEMET</v>
      </c>
    </row>
    <row r="187" spans="1:4" ht="12.75" customHeight="1" x14ac:dyDescent="0.15">
      <c r="A187" t="s">
        <v>930</v>
      </c>
      <c r="B187" t="s">
        <v>930</v>
      </c>
      <c r="C187" t="s">
        <v>411</v>
      </c>
      <c r="D187" t="str">
        <f t="shared" si="0"/>
        <v>HERCULES</v>
      </c>
    </row>
    <row r="188" spans="1:4" ht="12.75" customHeight="1" x14ac:dyDescent="0.15">
      <c r="A188" t="s">
        <v>931</v>
      </c>
      <c r="B188" t="s">
        <v>1395</v>
      </c>
      <c r="C188" t="s">
        <v>411</v>
      </c>
      <c r="D188" t="str">
        <f t="shared" si="0"/>
        <v>HERMOSA BEACH</v>
      </c>
    </row>
    <row r="189" spans="1:4" ht="12.75" hidden="1" customHeight="1" x14ac:dyDescent="0.15">
      <c r="A189" t="s">
        <v>932</v>
      </c>
      <c r="B189" t="s">
        <v>932</v>
      </c>
      <c r="C189" t="s">
        <v>408</v>
      </c>
      <c r="D189" t="str">
        <f t="shared" si="0"/>
        <v>HESPERIA</v>
      </c>
    </row>
    <row r="190" spans="1:4" ht="12.75" customHeight="1" x14ac:dyDescent="0.15">
      <c r="A190" t="s">
        <v>933</v>
      </c>
      <c r="B190" t="s">
        <v>1396</v>
      </c>
      <c r="C190" t="s">
        <v>411</v>
      </c>
      <c r="D190" t="str">
        <f t="shared" si="0"/>
        <v>HIDDEN HILLS</v>
      </c>
    </row>
    <row r="191" spans="1:4" ht="12.75" customHeight="1" x14ac:dyDescent="0.15">
      <c r="A191" t="s">
        <v>934</v>
      </c>
      <c r="B191" t="s">
        <v>934</v>
      </c>
      <c r="C191" t="s">
        <v>411</v>
      </c>
      <c r="D191" t="str">
        <f t="shared" si="0"/>
        <v>HIGHLAND</v>
      </c>
    </row>
    <row r="192" spans="1:4" ht="12.75" customHeight="1" x14ac:dyDescent="0.15">
      <c r="A192" t="s">
        <v>935</v>
      </c>
      <c r="B192" t="s">
        <v>935</v>
      </c>
      <c r="C192" t="s">
        <v>411</v>
      </c>
      <c r="D192" t="str">
        <f t="shared" si="0"/>
        <v>HILLSBOROUGH</v>
      </c>
    </row>
    <row r="193" spans="1:4" ht="12.75" customHeight="1" x14ac:dyDescent="0.15">
      <c r="A193" t="s">
        <v>936</v>
      </c>
      <c r="B193" t="s">
        <v>936</v>
      </c>
      <c r="C193" t="s">
        <v>411</v>
      </c>
      <c r="D193" t="str">
        <f t="shared" si="0"/>
        <v>HOLLISTER</v>
      </c>
    </row>
    <row r="194" spans="1:4" ht="12.75" hidden="1" customHeight="1" x14ac:dyDescent="0.15">
      <c r="A194" t="s">
        <v>939</v>
      </c>
      <c r="B194" t="s">
        <v>939</v>
      </c>
      <c r="C194" t="s">
        <v>408</v>
      </c>
      <c r="D194" t="str">
        <f t="shared" si="0"/>
        <v>HOLTVILLE</v>
      </c>
    </row>
    <row r="195" spans="1:4" ht="12.75" customHeight="1" x14ac:dyDescent="0.15">
      <c r="A195" t="s">
        <v>940</v>
      </c>
      <c r="B195" t="s">
        <v>940</v>
      </c>
      <c r="C195" t="s">
        <v>411</v>
      </c>
      <c r="D195" t="str">
        <f t="shared" si="0"/>
        <v>HUGHSON</v>
      </c>
    </row>
    <row r="196" spans="1:4" ht="12.75" customHeight="1" x14ac:dyDescent="0.15">
      <c r="A196" t="s">
        <v>706</v>
      </c>
      <c r="B196" t="s">
        <v>1397</v>
      </c>
      <c r="C196" t="s">
        <v>411</v>
      </c>
      <c r="D196" t="str">
        <f t="shared" si="0"/>
        <v>HUMBOLDT COUNTY</v>
      </c>
    </row>
    <row r="197" spans="1:4" ht="12.75" hidden="1" customHeight="1" x14ac:dyDescent="0.15">
      <c r="A197" t="s">
        <v>941</v>
      </c>
      <c r="B197" t="s">
        <v>1398</v>
      </c>
      <c r="C197" t="s">
        <v>408</v>
      </c>
      <c r="D197" t="str">
        <f t="shared" si="0"/>
        <v>HUNTINGTON BEACH</v>
      </c>
    </row>
    <row r="198" spans="1:4" ht="12.75" hidden="1" customHeight="1" x14ac:dyDescent="0.15">
      <c r="A198" t="s">
        <v>942</v>
      </c>
      <c r="B198" t="s">
        <v>1399</v>
      </c>
      <c r="C198" t="s">
        <v>408</v>
      </c>
      <c r="D198" t="str">
        <f t="shared" si="0"/>
        <v>HUNTINGTON PARK</v>
      </c>
    </row>
    <row r="199" spans="1:4" ht="12.75" customHeight="1" x14ac:dyDescent="0.15">
      <c r="A199" t="s">
        <v>943</v>
      </c>
      <c r="B199" t="s">
        <v>943</v>
      </c>
      <c r="C199" t="s">
        <v>438</v>
      </c>
      <c r="D199" t="str">
        <f t="shared" si="0"/>
        <v>HURON</v>
      </c>
    </row>
    <row r="200" spans="1:4" ht="12.75" customHeight="1" x14ac:dyDescent="0.15">
      <c r="A200" t="s">
        <v>944</v>
      </c>
      <c r="B200" t="s">
        <v>944</v>
      </c>
      <c r="C200" t="s">
        <v>411</v>
      </c>
      <c r="D200" t="str">
        <f t="shared" si="0"/>
        <v>IMPERIAL</v>
      </c>
    </row>
    <row r="201" spans="1:4" ht="12.75" customHeight="1" x14ac:dyDescent="0.15">
      <c r="A201" t="s">
        <v>945</v>
      </c>
      <c r="B201" t="s">
        <v>1400</v>
      </c>
      <c r="C201" t="s">
        <v>411</v>
      </c>
      <c r="D201" t="str">
        <f t="shared" si="0"/>
        <v>IMPERIAL BEACH</v>
      </c>
    </row>
    <row r="202" spans="1:4" ht="12.75" customHeight="1" x14ac:dyDescent="0.15">
      <c r="A202" t="s">
        <v>763</v>
      </c>
      <c r="B202" t="s">
        <v>1401</v>
      </c>
      <c r="C202" t="s">
        <v>438</v>
      </c>
      <c r="D202" t="str">
        <f t="shared" si="0"/>
        <v>IMPERIAL COUNTY</v>
      </c>
    </row>
    <row r="203" spans="1:4" ht="12.75" customHeight="1" x14ac:dyDescent="0.15">
      <c r="A203" t="s">
        <v>946</v>
      </c>
      <c r="B203" t="s">
        <v>1402</v>
      </c>
      <c r="C203" t="s">
        <v>411</v>
      </c>
      <c r="D203" t="str">
        <f t="shared" si="0"/>
        <v>INDIAN WELLS</v>
      </c>
    </row>
    <row r="204" spans="1:4" ht="12.75" customHeight="1" x14ac:dyDescent="0.15">
      <c r="A204" t="s">
        <v>947</v>
      </c>
      <c r="B204" t="s">
        <v>947</v>
      </c>
      <c r="C204" t="s">
        <v>411</v>
      </c>
      <c r="D204" t="str">
        <f t="shared" si="0"/>
        <v>INDIO</v>
      </c>
    </row>
    <row r="205" spans="1:4" ht="12.75" customHeight="1" x14ac:dyDescent="0.15">
      <c r="A205" t="s">
        <v>948</v>
      </c>
      <c r="B205" t="s">
        <v>948</v>
      </c>
      <c r="C205" t="s">
        <v>411</v>
      </c>
      <c r="D205" t="str">
        <f t="shared" si="0"/>
        <v>INDUSTRY</v>
      </c>
    </row>
    <row r="206" spans="1:4" ht="12.75" customHeight="1" x14ac:dyDescent="0.15">
      <c r="A206" t="s">
        <v>949</v>
      </c>
      <c r="B206" t="s">
        <v>949</v>
      </c>
      <c r="C206" t="s">
        <v>438</v>
      </c>
      <c r="D206" t="str">
        <f t="shared" si="0"/>
        <v>INGLEWOOD</v>
      </c>
    </row>
    <row r="207" spans="1:4" ht="12.75" hidden="1" customHeight="1" x14ac:dyDescent="0.15">
      <c r="A207" t="s">
        <v>758</v>
      </c>
      <c r="B207" t="s">
        <v>1403</v>
      </c>
      <c r="C207" t="s">
        <v>408</v>
      </c>
      <c r="D207" t="str">
        <f t="shared" si="0"/>
        <v>INYO COUNTY</v>
      </c>
    </row>
    <row r="208" spans="1:4" ht="12.75" customHeight="1" x14ac:dyDescent="0.15">
      <c r="A208" t="s">
        <v>950</v>
      </c>
      <c r="B208" t="s">
        <v>950</v>
      </c>
      <c r="C208" t="s">
        <v>411</v>
      </c>
      <c r="D208" t="str">
        <f t="shared" si="0"/>
        <v>IONE</v>
      </c>
    </row>
    <row r="209" spans="1:4" ht="12.75" customHeight="1" x14ac:dyDescent="0.15">
      <c r="A209" t="s">
        <v>951</v>
      </c>
      <c r="B209" t="s">
        <v>951</v>
      </c>
      <c r="C209" t="s">
        <v>411</v>
      </c>
      <c r="D209" t="str">
        <f t="shared" si="0"/>
        <v>IRVINE</v>
      </c>
    </row>
    <row r="210" spans="1:4" ht="12.75" customHeight="1" x14ac:dyDescent="0.15">
      <c r="A210" t="s">
        <v>952</v>
      </c>
      <c r="B210" t="s">
        <v>952</v>
      </c>
      <c r="C210" t="s">
        <v>411</v>
      </c>
      <c r="D210" t="str">
        <f t="shared" si="0"/>
        <v>IRWINDALE</v>
      </c>
    </row>
    <row r="211" spans="1:4" ht="12.75" customHeight="1" x14ac:dyDescent="0.15">
      <c r="A211" t="s">
        <v>953</v>
      </c>
      <c r="B211" t="s">
        <v>953</v>
      </c>
      <c r="C211" t="s">
        <v>411</v>
      </c>
      <c r="D211" t="str">
        <f t="shared" si="0"/>
        <v>ISLETON</v>
      </c>
    </row>
    <row r="212" spans="1:4" ht="12.75" customHeight="1" x14ac:dyDescent="0.15">
      <c r="A212" t="s">
        <v>954</v>
      </c>
      <c r="B212" t="s">
        <v>954</v>
      </c>
      <c r="C212" t="s">
        <v>411</v>
      </c>
      <c r="D212" t="str">
        <f t="shared" si="0"/>
        <v>JACKSON</v>
      </c>
    </row>
    <row r="213" spans="1:4" ht="12.75" customHeight="1" x14ac:dyDescent="0.15">
      <c r="A213" t="s">
        <v>955</v>
      </c>
      <c r="B213" t="s">
        <v>1404</v>
      </c>
      <c r="C213" t="s">
        <v>411</v>
      </c>
      <c r="D213" t="str">
        <f t="shared" si="0"/>
        <v>JURUPA VALLEY</v>
      </c>
    </row>
    <row r="214" spans="1:4" ht="12.75" customHeight="1" x14ac:dyDescent="0.15">
      <c r="A214" t="s">
        <v>956</v>
      </c>
      <c r="B214" t="s">
        <v>956</v>
      </c>
      <c r="C214" t="s">
        <v>411</v>
      </c>
      <c r="D214" t="str">
        <f t="shared" si="0"/>
        <v>KERMAN</v>
      </c>
    </row>
    <row r="215" spans="1:4" ht="12.75" customHeight="1" x14ac:dyDescent="0.15">
      <c r="A215" t="s">
        <v>715</v>
      </c>
      <c r="B215" t="s">
        <v>1405</v>
      </c>
      <c r="C215" t="s">
        <v>411</v>
      </c>
      <c r="D215" t="str">
        <f t="shared" si="0"/>
        <v>KERN COUNTY</v>
      </c>
    </row>
    <row r="216" spans="1:4" ht="12.75" customHeight="1" x14ac:dyDescent="0.15">
      <c r="A216" t="s">
        <v>957</v>
      </c>
      <c r="B216" t="s">
        <v>1406</v>
      </c>
      <c r="C216" t="s">
        <v>411</v>
      </c>
      <c r="D216" t="str">
        <f t="shared" si="0"/>
        <v>KING CITY</v>
      </c>
    </row>
    <row r="217" spans="1:4" ht="12.75" customHeight="1" x14ac:dyDescent="0.15">
      <c r="A217" t="s">
        <v>730</v>
      </c>
      <c r="B217" t="s">
        <v>1407</v>
      </c>
      <c r="C217" t="s">
        <v>411</v>
      </c>
      <c r="D217" t="str">
        <f t="shared" si="0"/>
        <v>KINGS COUNTY</v>
      </c>
    </row>
    <row r="218" spans="1:4" ht="12.75" hidden="1" customHeight="1" x14ac:dyDescent="0.15">
      <c r="A218" t="s">
        <v>958</v>
      </c>
      <c r="B218" t="s">
        <v>958</v>
      </c>
      <c r="C218" t="s">
        <v>408</v>
      </c>
      <c r="D218" t="str">
        <f t="shared" si="0"/>
        <v>KINGSBURG</v>
      </c>
    </row>
    <row r="219" spans="1:4" ht="12.75" customHeight="1" x14ac:dyDescent="0.15">
      <c r="A219" t="s">
        <v>959</v>
      </c>
      <c r="B219" t="s">
        <v>1408</v>
      </c>
      <c r="C219" t="s">
        <v>411</v>
      </c>
      <c r="D219" t="str">
        <f t="shared" si="0"/>
        <v>LA CANADA FLINTRIDGE</v>
      </c>
    </row>
    <row r="220" spans="1:4" ht="12.75" customHeight="1" x14ac:dyDescent="0.15">
      <c r="A220" t="s">
        <v>960</v>
      </c>
      <c r="B220" t="s">
        <v>1409</v>
      </c>
      <c r="C220" t="s">
        <v>411</v>
      </c>
      <c r="D220" t="str">
        <f t="shared" si="0"/>
        <v>LA HABRA</v>
      </c>
    </row>
    <row r="221" spans="1:4" ht="12.75" customHeight="1" x14ac:dyDescent="0.15">
      <c r="A221" t="s">
        <v>961</v>
      </c>
      <c r="B221" t="s">
        <v>1410</v>
      </c>
      <c r="C221" t="s">
        <v>411</v>
      </c>
      <c r="D221" t="str">
        <f t="shared" si="0"/>
        <v>LA HABRA HEIGHTS</v>
      </c>
    </row>
    <row r="222" spans="1:4" ht="12.75" customHeight="1" x14ac:dyDescent="0.15">
      <c r="A222" t="s">
        <v>962</v>
      </c>
      <c r="B222" t="s">
        <v>1411</v>
      </c>
      <c r="C222" t="s">
        <v>411</v>
      </c>
      <c r="D222" t="str">
        <f t="shared" si="0"/>
        <v>LA MESA</v>
      </c>
    </row>
    <row r="223" spans="1:4" ht="12.75" hidden="1" customHeight="1" x14ac:dyDescent="0.15">
      <c r="A223" t="s">
        <v>963</v>
      </c>
      <c r="B223" t="s">
        <v>1412</v>
      </c>
      <c r="C223" t="s">
        <v>408</v>
      </c>
      <c r="D223" t="str">
        <f t="shared" si="0"/>
        <v>LA MIRADA</v>
      </c>
    </row>
    <row r="224" spans="1:4" ht="12.75" customHeight="1" x14ac:dyDescent="0.15">
      <c r="A224" t="s">
        <v>964</v>
      </c>
      <c r="B224" t="s">
        <v>1413</v>
      </c>
      <c r="C224" t="s">
        <v>411</v>
      </c>
      <c r="D224" t="str">
        <f t="shared" si="0"/>
        <v>LA PALMA</v>
      </c>
    </row>
    <row r="225" spans="1:4" ht="12.75" customHeight="1" x14ac:dyDescent="0.15">
      <c r="A225" t="s">
        <v>965</v>
      </c>
      <c r="B225" t="s">
        <v>1414</v>
      </c>
      <c r="C225" t="s">
        <v>438</v>
      </c>
      <c r="D225" t="str">
        <f t="shared" si="0"/>
        <v>LA PUENTE</v>
      </c>
    </row>
    <row r="226" spans="1:4" ht="12.75" customHeight="1" x14ac:dyDescent="0.15">
      <c r="A226" t="s">
        <v>966</v>
      </c>
      <c r="B226" t="s">
        <v>1415</v>
      </c>
      <c r="C226" t="s">
        <v>411</v>
      </c>
      <c r="D226" t="str">
        <f t="shared" si="0"/>
        <v>LA QUINTA</v>
      </c>
    </row>
    <row r="227" spans="1:4" ht="12.75" hidden="1" customHeight="1" x14ac:dyDescent="0.15">
      <c r="A227" t="s">
        <v>967</v>
      </c>
      <c r="B227" t="s">
        <v>1416</v>
      </c>
      <c r="C227" t="s">
        <v>408</v>
      </c>
      <c r="D227" t="str">
        <f t="shared" si="0"/>
        <v>LA VERNE</v>
      </c>
    </row>
    <row r="228" spans="1:4" ht="12.75" customHeight="1" x14ac:dyDescent="0.15">
      <c r="A228" t="s">
        <v>968</v>
      </c>
      <c r="B228" t="s">
        <v>968</v>
      </c>
      <c r="C228" t="s">
        <v>411</v>
      </c>
      <c r="D228" t="str">
        <f t="shared" si="0"/>
        <v>LAFAYETTE</v>
      </c>
    </row>
    <row r="229" spans="1:4" ht="12.75" customHeight="1" x14ac:dyDescent="0.15">
      <c r="A229" t="s">
        <v>969</v>
      </c>
      <c r="B229" t="s">
        <v>1417</v>
      </c>
      <c r="C229" t="s">
        <v>411</v>
      </c>
      <c r="D229" t="str">
        <f t="shared" si="0"/>
        <v>LAGUNA BEACH</v>
      </c>
    </row>
    <row r="230" spans="1:4" ht="12.75" customHeight="1" x14ac:dyDescent="0.15">
      <c r="A230" t="s">
        <v>971</v>
      </c>
      <c r="B230" t="s">
        <v>1418</v>
      </c>
      <c r="C230" t="s">
        <v>438</v>
      </c>
      <c r="D230" t="str">
        <f t="shared" si="0"/>
        <v>LAGUNA HILLS</v>
      </c>
    </row>
    <row r="231" spans="1:4" ht="12.75" customHeight="1" x14ac:dyDescent="0.15">
      <c r="A231" t="s">
        <v>972</v>
      </c>
      <c r="B231" t="s">
        <v>1419</v>
      </c>
      <c r="C231" t="s">
        <v>411</v>
      </c>
      <c r="D231" t="str">
        <f t="shared" si="0"/>
        <v>LAGUNA NIGUEL</v>
      </c>
    </row>
    <row r="232" spans="1:4" ht="12.75" customHeight="1" x14ac:dyDescent="0.15">
      <c r="A232" t="s">
        <v>973</v>
      </c>
      <c r="B232" t="s">
        <v>1420</v>
      </c>
      <c r="C232" t="s">
        <v>411</v>
      </c>
      <c r="D232" t="str">
        <f t="shared" si="0"/>
        <v>LAGUNA WOODS</v>
      </c>
    </row>
    <row r="233" spans="1:4" ht="12.75" customHeight="1" x14ac:dyDescent="0.15">
      <c r="A233" t="s">
        <v>813</v>
      </c>
      <c r="B233" t="s">
        <v>1421</v>
      </c>
      <c r="C233" t="s">
        <v>411</v>
      </c>
      <c r="D233" t="str">
        <f t="shared" si="0"/>
        <v>LAKE COUNTY</v>
      </c>
    </row>
    <row r="234" spans="1:4" ht="12.75" customHeight="1" x14ac:dyDescent="0.15">
      <c r="A234" t="s">
        <v>975</v>
      </c>
      <c r="B234" t="s">
        <v>1422</v>
      </c>
      <c r="C234" t="s">
        <v>411</v>
      </c>
      <c r="D234" t="str">
        <f t="shared" si="0"/>
        <v>LAKE ELSINORE</v>
      </c>
    </row>
    <row r="235" spans="1:4" ht="12.75" customHeight="1" x14ac:dyDescent="0.15">
      <c r="A235" t="s">
        <v>976</v>
      </c>
      <c r="B235" t="s">
        <v>1423</v>
      </c>
      <c r="C235" t="s">
        <v>411</v>
      </c>
      <c r="D235" t="str">
        <f t="shared" si="0"/>
        <v>LAKE FOREST</v>
      </c>
    </row>
    <row r="236" spans="1:4" ht="12.75" hidden="1" customHeight="1" x14ac:dyDescent="0.15">
      <c r="A236" t="s">
        <v>977</v>
      </c>
      <c r="B236" t="s">
        <v>977</v>
      </c>
      <c r="C236" t="s">
        <v>408</v>
      </c>
      <c r="D236" t="str">
        <f t="shared" si="0"/>
        <v>LAKEPORT</v>
      </c>
    </row>
    <row r="237" spans="1:4" ht="12.75" customHeight="1" x14ac:dyDescent="0.15">
      <c r="A237" t="s">
        <v>978</v>
      </c>
      <c r="B237" t="s">
        <v>978</v>
      </c>
      <c r="C237" t="s">
        <v>411</v>
      </c>
      <c r="D237" t="str">
        <f t="shared" si="0"/>
        <v>LAKEWOOD</v>
      </c>
    </row>
    <row r="238" spans="1:4" ht="12.75" customHeight="1" x14ac:dyDescent="0.15">
      <c r="A238" t="s">
        <v>979</v>
      </c>
      <c r="B238" t="s">
        <v>979</v>
      </c>
      <c r="C238" t="s">
        <v>411</v>
      </c>
      <c r="D238" t="str">
        <f t="shared" si="0"/>
        <v>LANCASTER</v>
      </c>
    </row>
    <row r="239" spans="1:4" ht="12.75" customHeight="1" x14ac:dyDescent="0.15">
      <c r="A239" t="s">
        <v>980</v>
      </c>
      <c r="B239" t="s">
        <v>980</v>
      </c>
      <c r="C239" t="s">
        <v>411</v>
      </c>
      <c r="D239" t="str">
        <f t="shared" si="0"/>
        <v>LARKSPUR</v>
      </c>
    </row>
    <row r="240" spans="1:4" ht="12.75" hidden="1" customHeight="1" x14ac:dyDescent="0.15">
      <c r="A240" t="s">
        <v>981</v>
      </c>
      <c r="B240" t="s">
        <v>1424</v>
      </c>
      <c r="C240" t="s">
        <v>408</v>
      </c>
      <c r="D240" t="str">
        <f t="shared" si="0"/>
        <v>LASSEN COUNTY</v>
      </c>
    </row>
    <row r="241" spans="1:4" ht="12.75" customHeight="1" x14ac:dyDescent="0.15">
      <c r="A241" t="s">
        <v>982</v>
      </c>
      <c r="B241" t="s">
        <v>982</v>
      </c>
      <c r="C241" t="s">
        <v>411</v>
      </c>
      <c r="D241" t="str">
        <f t="shared" si="0"/>
        <v>LATHROP</v>
      </c>
    </row>
    <row r="242" spans="1:4" ht="12.75" customHeight="1" x14ac:dyDescent="0.15">
      <c r="A242" t="s">
        <v>983</v>
      </c>
      <c r="B242" t="s">
        <v>983</v>
      </c>
      <c r="C242" t="s">
        <v>411</v>
      </c>
      <c r="D242" t="str">
        <f t="shared" si="0"/>
        <v>LAWNDALE</v>
      </c>
    </row>
    <row r="243" spans="1:4" ht="12.75" customHeight="1" x14ac:dyDescent="0.15">
      <c r="A243" t="s">
        <v>984</v>
      </c>
      <c r="B243" t="s">
        <v>1425</v>
      </c>
      <c r="C243" t="s">
        <v>411</v>
      </c>
      <c r="D243" t="str">
        <f t="shared" si="0"/>
        <v>LEMON GROVE</v>
      </c>
    </row>
    <row r="244" spans="1:4" ht="12.75" hidden="1" customHeight="1" x14ac:dyDescent="0.15">
      <c r="A244" t="s">
        <v>985</v>
      </c>
      <c r="B244" t="s">
        <v>985</v>
      </c>
      <c r="C244" t="s">
        <v>408</v>
      </c>
      <c r="D244" t="str">
        <f t="shared" si="0"/>
        <v>LEMOORE</v>
      </c>
    </row>
    <row r="245" spans="1:4" ht="12.75" hidden="1" customHeight="1" x14ac:dyDescent="0.15">
      <c r="A245" t="s">
        <v>986</v>
      </c>
      <c r="B245" t="s">
        <v>986</v>
      </c>
      <c r="C245" t="s">
        <v>408</v>
      </c>
      <c r="D245" t="str">
        <f t="shared" si="0"/>
        <v>LINCOLN</v>
      </c>
    </row>
    <row r="246" spans="1:4" ht="12.75" customHeight="1" x14ac:dyDescent="0.15">
      <c r="A246" t="s">
        <v>987</v>
      </c>
      <c r="B246" t="s">
        <v>987</v>
      </c>
      <c r="C246" t="s">
        <v>411</v>
      </c>
      <c r="D246" t="str">
        <f t="shared" si="0"/>
        <v>LINDSAY</v>
      </c>
    </row>
    <row r="247" spans="1:4" ht="12.75" customHeight="1" x14ac:dyDescent="0.15">
      <c r="A247" t="s">
        <v>988</v>
      </c>
      <c r="B247" t="s">
        <v>1426</v>
      </c>
      <c r="C247" t="s">
        <v>411</v>
      </c>
      <c r="D247" t="str">
        <f t="shared" si="0"/>
        <v>LIVE OAK</v>
      </c>
    </row>
    <row r="248" spans="1:4" ht="12.75" customHeight="1" x14ac:dyDescent="0.15">
      <c r="A248" t="s">
        <v>990</v>
      </c>
      <c r="B248" t="s">
        <v>990</v>
      </c>
      <c r="C248" t="s">
        <v>411</v>
      </c>
      <c r="D248" t="str">
        <f t="shared" si="0"/>
        <v>LIVERMORE</v>
      </c>
    </row>
    <row r="249" spans="1:4" ht="12.75" hidden="1" customHeight="1" x14ac:dyDescent="0.15">
      <c r="A249" t="s">
        <v>991</v>
      </c>
      <c r="B249" t="s">
        <v>991</v>
      </c>
      <c r="C249" t="s">
        <v>408</v>
      </c>
      <c r="D249" t="str">
        <f t="shared" si="0"/>
        <v>LIVINGSTON</v>
      </c>
    </row>
    <row r="250" spans="1:4" ht="12.75" customHeight="1" x14ac:dyDescent="0.15">
      <c r="A250" t="s">
        <v>992</v>
      </c>
      <c r="B250" t="s">
        <v>992</v>
      </c>
      <c r="C250" t="s">
        <v>411</v>
      </c>
      <c r="D250" t="str">
        <f t="shared" si="0"/>
        <v>LODI</v>
      </c>
    </row>
    <row r="251" spans="1:4" ht="12.75" customHeight="1" x14ac:dyDescent="0.15">
      <c r="A251" t="s">
        <v>993</v>
      </c>
      <c r="B251" t="s">
        <v>1427</v>
      </c>
      <c r="C251" t="s">
        <v>411</v>
      </c>
      <c r="D251" t="str">
        <f t="shared" si="0"/>
        <v>LOMA LINDA</v>
      </c>
    </row>
    <row r="252" spans="1:4" ht="12.75" customHeight="1" x14ac:dyDescent="0.15">
      <c r="A252" t="s">
        <v>994</v>
      </c>
      <c r="B252" t="s">
        <v>994</v>
      </c>
      <c r="C252" t="s">
        <v>411</v>
      </c>
      <c r="D252" t="str">
        <f t="shared" si="0"/>
        <v>LOMITA</v>
      </c>
    </row>
    <row r="253" spans="1:4" ht="12.75" customHeight="1" x14ac:dyDescent="0.15">
      <c r="A253" t="s">
        <v>995</v>
      </c>
      <c r="B253" t="s">
        <v>995</v>
      </c>
      <c r="C253" t="s">
        <v>411</v>
      </c>
      <c r="D253" t="str">
        <f t="shared" si="0"/>
        <v>LOMPOC</v>
      </c>
    </row>
    <row r="254" spans="1:4" ht="12.75" customHeight="1" x14ac:dyDescent="0.15">
      <c r="A254" t="s">
        <v>996</v>
      </c>
      <c r="B254" t="s">
        <v>1428</v>
      </c>
      <c r="C254" t="s">
        <v>411</v>
      </c>
      <c r="D254" t="str">
        <f t="shared" si="0"/>
        <v>LONG BEACH</v>
      </c>
    </row>
    <row r="255" spans="1:4" ht="12.75" customHeight="1" x14ac:dyDescent="0.15">
      <c r="A255" t="s">
        <v>997</v>
      </c>
      <c r="B255" t="s">
        <v>997</v>
      </c>
      <c r="C255" t="s">
        <v>411</v>
      </c>
      <c r="D255" t="str">
        <f t="shared" si="0"/>
        <v>LOOMIS</v>
      </c>
    </row>
    <row r="256" spans="1:4" ht="12.75" customHeight="1" x14ac:dyDescent="0.15">
      <c r="A256" t="s">
        <v>998</v>
      </c>
      <c r="B256" t="s">
        <v>1429</v>
      </c>
      <c r="C256" t="s">
        <v>438</v>
      </c>
      <c r="D256" t="str">
        <f t="shared" si="0"/>
        <v>LOS ALAMITOS</v>
      </c>
    </row>
    <row r="257" spans="1:4" ht="12.75" customHeight="1" x14ac:dyDescent="0.15">
      <c r="A257" t="s">
        <v>999</v>
      </c>
      <c r="B257" t="s">
        <v>1430</v>
      </c>
      <c r="C257" t="s">
        <v>411</v>
      </c>
      <c r="D257" t="str">
        <f t="shared" si="0"/>
        <v>LOS ALTOS</v>
      </c>
    </row>
    <row r="258" spans="1:4" ht="12.75" customHeight="1" x14ac:dyDescent="0.15">
      <c r="A258" t="s">
        <v>1000</v>
      </c>
      <c r="B258" t="s">
        <v>1431</v>
      </c>
      <c r="C258" t="s">
        <v>411</v>
      </c>
      <c r="D258" t="str">
        <f t="shared" si="0"/>
        <v>LOS ALTOS HILLS</v>
      </c>
    </row>
    <row r="259" spans="1:4" ht="12.75" customHeight="1" x14ac:dyDescent="0.15">
      <c r="A259" t="s">
        <v>1001</v>
      </c>
      <c r="B259" t="s">
        <v>1432</v>
      </c>
      <c r="C259" t="s">
        <v>411</v>
      </c>
      <c r="D259" t="str">
        <f t="shared" si="0"/>
        <v>LOS ANGELES</v>
      </c>
    </row>
    <row r="260" spans="1:4" ht="12.75" customHeight="1" x14ac:dyDescent="0.15">
      <c r="A260" t="s">
        <v>673</v>
      </c>
      <c r="B260" t="s">
        <v>1433</v>
      </c>
      <c r="C260" t="s">
        <v>411</v>
      </c>
      <c r="D260" t="str">
        <f t="shared" si="0"/>
        <v>LOS ANGELES COUNTY</v>
      </c>
    </row>
    <row r="261" spans="1:4" ht="12.75" customHeight="1" x14ac:dyDescent="0.15">
      <c r="A261" t="s">
        <v>1002</v>
      </c>
      <c r="B261" t="s">
        <v>1434</v>
      </c>
      <c r="C261" t="s">
        <v>411</v>
      </c>
      <c r="D261" t="str">
        <f t="shared" si="0"/>
        <v>LOS BANOS</v>
      </c>
    </row>
    <row r="262" spans="1:4" ht="12.75" customHeight="1" x14ac:dyDescent="0.15">
      <c r="A262" t="s">
        <v>1003</v>
      </c>
      <c r="B262" t="s">
        <v>1435</v>
      </c>
      <c r="C262" t="s">
        <v>411</v>
      </c>
      <c r="D262" t="str">
        <f t="shared" si="0"/>
        <v>LOS GATOS</v>
      </c>
    </row>
    <row r="263" spans="1:4" ht="12.75" hidden="1" customHeight="1" x14ac:dyDescent="0.15">
      <c r="A263" t="s">
        <v>1004</v>
      </c>
      <c r="B263" t="s">
        <v>1004</v>
      </c>
      <c r="C263" t="s">
        <v>408</v>
      </c>
      <c r="D263" t="str">
        <f t="shared" si="0"/>
        <v>LOYALTON</v>
      </c>
    </row>
    <row r="264" spans="1:4" ht="12.75" customHeight="1" x14ac:dyDescent="0.15">
      <c r="A264" t="s">
        <v>1006</v>
      </c>
      <c r="B264" t="s">
        <v>1006</v>
      </c>
      <c r="C264" t="s">
        <v>411</v>
      </c>
      <c r="D264" t="str">
        <f t="shared" si="0"/>
        <v>LYNWOOD</v>
      </c>
    </row>
    <row r="265" spans="1:4" ht="12.75" customHeight="1" x14ac:dyDescent="0.15">
      <c r="A265" t="s">
        <v>1007</v>
      </c>
      <c r="B265" t="s">
        <v>1007</v>
      </c>
      <c r="C265" t="s">
        <v>411</v>
      </c>
      <c r="D265" t="str">
        <f t="shared" si="0"/>
        <v>MADERA</v>
      </c>
    </row>
    <row r="266" spans="1:4" ht="12.75" customHeight="1" x14ac:dyDescent="0.15">
      <c r="A266" t="s">
        <v>805</v>
      </c>
      <c r="B266" t="s">
        <v>1436</v>
      </c>
      <c r="C266" t="s">
        <v>411</v>
      </c>
      <c r="D266" t="str">
        <f t="shared" si="0"/>
        <v>MADERA COUNTY</v>
      </c>
    </row>
    <row r="267" spans="1:4" ht="12.75" customHeight="1" x14ac:dyDescent="0.15">
      <c r="A267" t="s">
        <v>1008</v>
      </c>
      <c r="B267" t="s">
        <v>1008</v>
      </c>
      <c r="C267" t="s">
        <v>411</v>
      </c>
      <c r="D267" t="str">
        <f t="shared" si="0"/>
        <v>MALIBU</v>
      </c>
    </row>
    <row r="268" spans="1:4" ht="12.75" customHeight="1" x14ac:dyDescent="0.15">
      <c r="A268" t="s">
        <v>1009</v>
      </c>
      <c r="B268" t="s">
        <v>1437</v>
      </c>
      <c r="C268" t="s">
        <v>411</v>
      </c>
      <c r="D268" t="str">
        <f t="shared" si="0"/>
        <v>MAMMOTH LAKES</v>
      </c>
    </row>
    <row r="269" spans="1:4" ht="12.75" customHeight="1" x14ac:dyDescent="0.15">
      <c r="A269" t="s">
        <v>1011</v>
      </c>
      <c r="B269" t="s">
        <v>1438</v>
      </c>
      <c r="C269" t="s">
        <v>411</v>
      </c>
      <c r="D269" t="str">
        <f t="shared" si="0"/>
        <v>MANHATTAN BEACH</v>
      </c>
    </row>
    <row r="270" spans="1:4" ht="12.75" customHeight="1" x14ac:dyDescent="0.15">
      <c r="A270" t="s">
        <v>1012</v>
      </c>
      <c r="B270" t="s">
        <v>1012</v>
      </c>
      <c r="C270" t="s">
        <v>411</v>
      </c>
      <c r="D270" t="str">
        <f t="shared" si="0"/>
        <v>MANTECA</v>
      </c>
    </row>
    <row r="271" spans="1:4" ht="12.75" hidden="1" customHeight="1" x14ac:dyDescent="0.15">
      <c r="A271" t="s">
        <v>1013</v>
      </c>
      <c r="B271" t="s">
        <v>1013</v>
      </c>
      <c r="C271" t="s">
        <v>408</v>
      </c>
      <c r="D271" t="str">
        <f t="shared" si="0"/>
        <v>MARICOPA</v>
      </c>
    </row>
    <row r="272" spans="1:4" ht="12.75" customHeight="1" x14ac:dyDescent="0.15">
      <c r="A272" t="s">
        <v>748</v>
      </c>
      <c r="B272" t="s">
        <v>1439</v>
      </c>
      <c r="C272" t="s">
        <v>411</v>
      </c>
      <c r="D272" t="str">
        <f t="shared" si="0"/>
        <v>MARIN COUNTY</v>
      </c>
    </row>
    <row r="273" spans="1:4" ht="12.75" customHeight="1" x14ac:dyDescent="0.15">
      <c r="A273" t="s">
        <v>1014</v>
      </c>
      <c r="B273" t="s">
        <v>1014</v>
      </c>
      <c r="C273" t="s">
        <v>411</v>
      </c>
      <c r="D273" t="str">
        <f t="shared" si="0"/>
        <v>MARINA</v>
      </c>
    </row>
    <row r="274" spans="1:4" ht="12.75" customHeight="1" x14ac:dyDescent="0.15">
      <c r="A274" t="s">
        <v>1015</v>
      </c>
      <c r="B274" t="s">
        <v>1440</v>
      </c>
      <c r="C274" t="s">
        <v>411</v>
      </c>
      <c r="D274" t="str">
        <f t="shared" si="0"/>
        <v>MARIPOSA COUNTY</v>
      </c>
    </row>
    <row r="275" spans="1:4" ht="12.75" customHeight="1" x14ac:dyDescent="0.15">
      <c r="A275" t="s">
        <v>1016</v>
      </c>
      <c r="B275" t="s">
        <v>1016</v>
      </c>
      <c r="C275" t="s">
        <v>411</v>
      </c>
      <c r="D275" t="str">
        <f t="shared" si="0"/>
        <v>MARTINEZ</v>
      </c>
    </row>
    <row r="276" spans="1:4" ht="12.75" customHeight="1" x14ac:dyDescent="0.15">
      <c r="A276" t="s">
        <v>1017</v>
      </c>
      <c r="B276" t="s">
        <v>1017</v>
      </c>
      <c r="C276" t="s">
        <v>411</v>
      </c>
      <c r="D276" t="str">
        <f t="shared" si="0"/>
        <v>MARYSVILLE</v>
      </c>
    </row>
    <row r="277" spans="1:4" ht="12.75" hidden="1" customHeight="1" x14ac:dyDescent="0.15">
      <c r="A277" t="s">
        <v>1019</v>
      </c>
      <c r="B277" t="s">
        <v>1019</v>
      </c>
      <c r="C277" t="s">
        <v>408</v>
      </c>
      <c r="D277" t="str">
        <f t="shared" si="0"/>
        <v>MAYWOOD</v>
      </c>
    </row>
    <row r="278" spans="1:4" ht="12.75" customHeight="1" x14ac:dyDescent="0.15">
      <c r="A278" t="s">
        <v>1020</v>
      </c>
      <c r="B278" t="s">
        <v>1020</v>
      </c>
      <c r="C278" t="s">
        <v>438</v>
      </c>
      <c r="D278" t="str">
        <f t="shared" si="0"/>
        <v>MCFARLAND</v>
      </c>
    </row>
    <row r="279" spans="1:4" ht="12.75" hidden="1" customHeight="1" x14ac:dyDescent="0.15">
      <c r="A279" t="s">
        <v>896</v>
      </c>
      <c r="B279" t="s">
        <v>1441</v>
      </c>
      <c r="C279" t="s">
        <v>408</v>
      </c>
      <c r="D279" t="str">
        <f t="shared" si="0"/>
        <v>MENDOCINO COUNTY</v>
      </c>
    </row>
    <row r="280" spans="1:4" ht="12.75" hidden="1" customHeight="1" x14ac:dyDescent="0.15">
      <c r="A280" t="s">
        <v>1021</v>
      </c>
      <c r="B280" t="s">
        <v>1021</v>
      </c>
      <c r="C280" t="s">
        <v>408</v>
      </c>
      <c r="D280" t="str">
        <f t="shared" si="0"/>
        <v>MENDOTA</v>
      </c>
    </row>
    <row r="281" spans="1:4" ht="12.75" customHeight="1" x14ac:dyDescent="0.15">
      <c r="A281" t="s">
        <v>1022</v>
      </c>
      <c r="B281" t="s">
        <v>1022</v>
      </c>
      <c r="C281" t="s">
        <v>411</v>
      </c>
      <c r="D281" t="str">
        <f t="shared" si="0"/>
        <v>MENIFEE</v>
      </c>
    </row>
    <row r="282" spans="1:4" ht="12.75" customHeight="1" x14ac:dyDescent="0.15">
      <c r="A282" t="s">
        <v>1023</v>
      </c>
      <c r="B282" t="s">
        <v>1442</v>
      </c>
      <c r="C282" t="s">
        <v>411</v>
      </c>
      <c r="D282" t="str">
        <f t="shared" si="0"/>
        <v>MENLO PARK</v>
      </c>
    </row>
    <row r="283" spans="1:4" ht="12.75" customHeight="1" x14ac:dyDescent="0.15">
      <c r="A283" t="s">
        <v>1024</v>
      </c>
      <c r="B283" t="s">
        <v>1024</v>
      </c>
      <c r="C283" t="s">
        <v>411</v>
      </c>
      <c r="D283" t="str">
        <f t="shared" si="0"/>
        <v>MERCED</v>
      </c>
    </row>
    <row r="284" spans="1:4" ht="12.75" customHeight="1" x14ac:dyDescent="0.15">
      <c r="A284" t="s">
        <v>723</v>
      </c>
      <c r="B284" t="s">
        <v>1443</v>
      </c>
      <c r="C284" t="s">
        <v>411</v>
      </c>
      <c r="D284" t="str">
        <f t="shared" si="0"/>
        <v>MERCED COUNTY</v>
      </c>
    </row>
    <row r="285" spans="1:4" ht="12.75" customHeight="1" x14ac:dyDescent="0.15">
      <c r="A285" t="s">
        <v>1025</v>
      </c>
      <c r="B285" t="s">
        <v>1444</v>
      </c>
      <c r="C285" t="s">
        <v>411</v>
      </c>
      <c r="D285" t="str">
        <f t="shared" si="0"/>
        <v>MILL VALLEY</v>
      </c>
    </row>
    <row r="286" spans="1:4" ht="12.75" customHeight="1" x14ac:dyDescent="0.15">
      <c r="A286" t="s">
        <v>1026</v>
      </c>
      <c r="B286" t="s">
        <v>1026</v>
      </c>
      <c r="C286" t="s">
        <v>411</v>
      </c>
      <c r="D286" t="str">
        <f t="shared" si="0"/>
        <v>MILLBRAE</v>
      </c>
    </row>
    <row r="287" spans="1:4" ht="12.75" customHeight="1" x14ac:dyDescent="0.15">
      <c r="A287" t="s">
        <v>1027</v>
      </c>
      <c r="B287" t="s">
        <v>1027</v>
      </c>
      <c r="C287" t="s">
        <v>411</v>
      </c>
      <c r="D287" t="str">
        <f t="shared" si="0"/>
        <v>MILPITAS</v>
      </c>
    </row>
    <row r="288" spans="1:4" ht="12.75" customHeight="1" x14ac:dyDescent="0.15">
      <c r="A288" t="s">
        <v>1028</v>
      </c>
      <c r="B288" t="s">
        <v>1445</v>
      </c>
      <c r="C288" t="s">
        <v>411</v>
      </c>
      <c r="D288" t="str">
        <f t="shared" si="0"/>
        <v>MISSION VIEJO</v>
      </c>
    </row>
    <row r="289" spans="1:4" ht="12.75" customHeight="1" x14ac:dyDescent="0.15">
      <c r="A289" t="s">
        <v>1029</v>
      </c>
      <c r="B289" t="s">
        <v>1029</v>
      </c>
      <c r="C289" t="s">
        <v>411</v>
      </c>
      <c r="D289" t="str">
        <f t="shared" si="0"/>
        <v>MODESTO</v>
      </c>
    </row>
    <row r="290" spans="1:4" ht="12.75" hidden="1" customHeight="1" x14ac:dyDescent="0.15">
      <c r="A290" t="s">
        <v>689</v>
      </c>
      <c r="B290" t="s">
        <v>1446</v>
      </c>
      <c r="C290" t="s">
        <v>408</v>
      </c>
      <c r="D290" t="str">
        <f t="shared" si="0"/>
        <v>MODOC COUNTY</v>
      </c>
    </row>
    <row r="291" spans="1:4" ht="12.75" customHeight="1" x14ac:dyDescent="0.15">
      <c r="A291" t="s">
        <v>1010</v>
      </c>
      <c r="B291" t="s">
        <v>1447</v>
      </c>
      <c r="C291" t="s">
        <v>411</v>
      </c>
      <c r="D291" t="str">
        <f t="shared" si="0"/>
        <v>MONO COUNTY</v>
      </c>
    </row>
    <row r="292" spans="1:4" ht="12.75" customHeight="1" x14ac:dyDescent="0.15">
      <c r="A292" t="s">
        <v>1030</v>
      </c>
      <c r="B292" t="s">
        <v>1030</v>
      </c>
      <c r="C292" t="s">
        <v>411</v>
      </c>
      <c r="D292" t="str">
        <f t="shared" si="0"/>
        <v>MONROVIA</v>
      </c>
    </row>
    <row r="293" spans="1:4" ht="12.75" customHeight="1" x14ac:dyDescent="0.15">
      <c r="A293" t="s">
        <v>1031</v>
      </c>
      <c r="B293" t="s">
        <v>1031</v>
      </c>
      <c r="C293" t="s">
        <v>411</v>
      </c>
      <c r="D293" t="str">
        <f t="shared" si="0"/>
        <v>MONTAGUE</v>
      </c>
    </row>
    <row r="294" spans="1:4" ht="12.75" customHeight="1" x14ac:dyDescent="0.15">
      <c r="A294" t="s">
        <v>1032</v>
      </c>
      <c r="B294" t="s">
        <v>1032</v>
      </c>
      <c r="C294" t="s">
        <v>411</v>
      </c>
      <c r="D294" t="str">
        <f t="shared" si="0"/>
        <v>MONTCLAIR</v>
      </c>
    </row>
    <row r="295" spans="1:4" ht="12.75" customHeight="1" x14ac:dyDescent="0.15">
      <c r="A295" t="s">
        <v>1033</v>
      </c>
      <c r="B295" t="s">
        <v>1448</v>
      </c>
      <c r="C295" t="s">
        <v>411</v>
      </c>
      <c r="D295" t="str">
        <f t="shared" si="0"/>
        <v>MONTE SERENO</v>
      </c>
    </row>
    <row r="296" spans="1:4" ht="12.75" hidden="1" customHeight="1" x14ac:dyDescent="0.15">
      <c r="A296" t="s">
        <v>1034</v>
      </c>
      <c r="B296" t="s">
        <v>1034</v>
      </c>
      <c r="C296" t="s">
        <v>408</v>
      </c>
      <c r="D296" t="str">
        <f t="shared" si="0"/>
        <v>MONTEBELLO</v>
      </c>
    </row>
    <row r="297" spans="1:4" ht="12.75" customHeight="1" x14ac:dyDescent="0.15">
      <c r="A297" t="s">
        <v>1035</v>
      </c>
      <c r="B297" t="s">
        <v>1035</v>
      </c>
      <c r="C297" t="s">
        <v>411</v>
      </c>
      <c r="D297" t="str">
        <f t="shared" si="0"/>
        <v>MONTEREY</v>
      </c>
    </row>
    <row r="298" spans="1:4" ht="12.75" customHeight="1" x14ac:dyDescent="0.15">
      <c r="A298" t="s">
        <v>792</v>
      </c>
      <c r="B298" t="s">
        <v>1449</v>
      </c>
      <c r="C298" t="s">
        <v>411</v>
      </c>
      <c r="D298" t="str">
        <f t="shared" si="0"/>
        <v>MONTEREY COUNTY</v>
      </c>
    </row>
    <row r="299" spans="1:4" ht="12.75" customHeight="1" x14ac:dyDescent="0.15">
      <c r="A299" t="s">
        <v>1036</v>
      </c>
      <c r="B299" t="s">
        <v>1450</v>
      </c>
      <c r="C299" t="s">
        <v>438</v>
      </c>
      <c r="D299" t="str">
        <f t="shared" si="0"/>
        <v>MONTEREY PARK</v>
      </c>
    </row>
    <row r="300" spans="1:4" ht="12.75" customHeight="1" x14ac:dyDescent="0.15">
      <c r="A300" t="s">
        <v>1037</v>
      </c>
      <c r="B300" t="s">
        <v>1037</v>
      </c>
      <c r="C300" t="s">
        <v>411</v>
      </c>
      <c r="D300" t="str">
        <f t="shared" si="0"/>
        <v>MOORPARK</v>
      </c>
    </row>
    <row r="301" spans="1:4" ht="12.75" customHeight="1" x14ac:dyDescent="0.15">
      <c r="A301" t="s">
        <v>1038</v>
      </c>
      <c r="B301" t="s">
        <v>1038</v>
      </c>
      <c r="C301" t="s">
        <v>411</v>
      </c>
      <c r="D301" t="str">
        <f t="shared" si="0"/>
        <v>MORAGA</v>
      </c>
    </row>
    <row r="302" spans="1:4" ht="12.75" customHeight="1" x14ac:dyDescent="0.15">
      <c r="A302" t="s">
        <v>1039</v>
      </c>
      <c r="B302" t="s">
        <v>1451</v>
      </c>
      <c r="C302" t="s">
        <v>438</v>
      </c>
      <c r="D302" t="str">
        <f t="shared" si="0"/>
        <v>MORENO VALLEY</v>
      </c>
    </row>
    <row r="303" spans="1:4" ht="12.75" customHeight="1" x14ac:dyDescent="0.15">
      <c r="A303" t="s">
        <v>1040</v>
      </c>
      <c r="B303" t="s">
        <v>1452</v>
      </c>
      <c r="C303" t="s">
        <v>411</v>
      </c>
      <c r="D303" t="str">
        <f t="shared" si="0"/>
        <v>MORGAN HILL</v>
      </c>
    </row>
    <row r="304" spans="1:4" ht="12.75" customHeight="1" x14ac:dyDescent="0.15">
      <c r="A304" t="s">
        <v>1041</v>
      </c>
      <c r="B304" t="s">
        <v>1453</v>
      </c>
      <c r="C304" t="s">
        <v>411</v>
      </c>
      <c r="D304" t="str">
        <f t="shared" si="0"/>
        <v>MORRO BAY</v>
      </c>
    </row>
    <row r="305" spans="1:4" ht="12.75" hidden="1" customHeight="1" x14ac:dyDescent="0.15">
      <c r="A305" t="s">
        <v>1042</v>
      </c>
      <c r="B305" t="s">
        <v>1454</v>
      </c>
      <c r="C305" t="s">
        <v>408</v>
      </c>
      <c r="D305" t="str">
        <f t="shared" si="0"/>
        <v>MOUNT SHASTA</v>
      </c>
    </row>
    <row r="306" spans="1:4" ht="12.75" customHeight="1" x14ac:dyDescent="0.15">
      <c r="A306" t="s">
        <v>1043</v>
      </c>
      <c r="B306" t="s">
        <v>1455</v>
      </c>
      <c r="C306" t="s">
        <v>411</v>
      </c>
      <c r="D306" t="str">
        <f t="shared" si="0"/>
        <v>MOUNTAIN VIEW</v>
      </c>
    </row>
    <row r="307" spans="1:4" ht="12.75" customHeight="1" x14ac:dyDescent="0.15">
      <c r="A307" t="s">
        <v>1044</v>
      </c>
      <c r="B307" t="s">
        <v>1044</v>
      </c>
      <c r="C307" t="s">
        <v>411</v>
      </c>
      <c r="D307" t="str">
        <f t="shared" si="0"/>
        <v>MURRIETA</v>
      </c>
    </row>
    <row r="308" spans="1:4" ht="12.75" customHeight="1" x14ac:dyDescent="0.15">
      <c r="A308" t="s">
        <v>1045</v>
      </c>
      <c r="B308" t="s">
        <v>1045</v>
      </c>
      <c r="C308" t="s">
        <v>411</v>
      </c>
      <c r="D308" t="str">
        <f t="shared" si="0"/>
        <v>NAPA</v>
      </c>
    </row>
    <row r="309" spans="1:4" ht="12.75" customHeight="1" x14ac:dyDescent="0.15">
      <c r="A309" t="s">
        <v>694</v>
      </c>
      <c r="B309" t="s">
        <v>1456</v>
      </c>
      <c r="C309" t="s">
        <v>411</v>
      </c>
      <c r="D309" t="str">
        <f t="shared" si="0"/>
        <v>NAPA COUNTY</v>
      </c>
    </row>
    <row r="310" spans="1:4" ht="12.75" customHeight="1" x14ac:dyDescent="0.15">
      <c r="A310" t="s">
        <v>1046</v>
      </c>
      <c r="B310" t="s">
        <v>1457</v>
      </c>
      <c r="C310" t="s">
        <v>411</v>
      </c>
      <c r="D310" t="str">
        <f t="shared" si="0"/>
        <v>NATIONAL CITY</v>
      </c>
    </row>
    <row r="311" spans="1:4" ht="12.75" customHeight="1" x14ac:dyDescent="0.15">
      <c r="A311" t="s">
        <v>1047</v>
      </c>
      <c r="B311" t="s">
        <v>1047</v>
      </c>
      <c r="C311" t="s">
        <v>438</v>
      </c>
      <c r="D311" t="str">
        <f t="shared" si="0"/>
        <v>NEEDLES</v>
      </c>
    </row>
    <row r="312" spans="1:4" ht="12.75" customHeight="1" x14ac:dyDescent="0.15">
      <c r="A312" t="s">
        <v>1048</v>
      </c>
      <c r="B312" t="s">
        <v>1458</v>
      </c>
      <c r="C312" t="s">
        <v>411</v>
      </c>
      <c r="D312" t="str">
        <f t="shared" si="0"/>
        <v>NEVADA CITY</v>
      </c>
    </row>
    <row r="313" spans="1:4" ht="12.75" customHeight="1" x14ac:dyDescent="0.15">
      <c r="A313" t="s">
        <v>917</v>
      </c>
      <c r="B313" t="s">
        <v>1459</v>
      </c>
      <c r="C313" t="s">
        <v>411</v>
      </c>
      <c r="D313" t="str">
        <f t="shared" si="0"/>
        <v>NEVADA COUNTY</v>
      </c>
    </row>
    <row r="314" spans="1:4" ht="12.75" customHeight="1" x14ac:dyDescent="0.15">
      <c r="A314" t="s">
        <v>1049</v>
      </c>
      <c r="B314" t="s">
        <v>1049</v>
      </c>
      <c r="C314" t="s">
        <v>411</v>
      </c>
      <c r="D314" t="str">
        <f t="shared" si="0"/>
        <v>NEWARK</v>
      </c>
    </row>
    <row r="315" spans="1:4" ht="12.75" hidden="1" customHeight="1" x14ac:dyDescent="0.15">
      <c r="A315" t="s">
        <v>1050</v>
      </c>
      <c r="B315" t="s">
        <v>1050</v>
      </c>
      <c r="C315" t="s">
        <v>408</v>
      </c>
      <c r="D315" t="str">
        <f t="shared" si="0"/>
        <v>NEWMAN</v>
      </c>
    </row>
    <row r="316" spans="1:4" ht="12.75" customHeight="1" x14ac:dyDescent="0.15">
      <c r="A316" t="s">
        <v>1051</v>
      </c>
      <c r="B316" t="s">
        <v>1460</v>
      </c>
      <c r="C316" t="s">
        <v>411</v>
      </c>
      <c r="D316" t="str">
        <f t="shared" si="0"/>
        <v>NEWPORT BEACH</v>
      </c>
    </row>
    <row r="317" spans="1:4" ht="12.75" customHeight="1" x14ac:dyDescent="0.15">
      <c r="A317" t="s">
        <v>1052</v>
      </c>
      <c r="B317" t="s">
        <v>1052</v>
      </c>
      <c r="C317" t="s">
        <v>438</v>
      </c>
      <c r="D317" t="str">
        <f t="shared" si="0"/>
        <v>NORCO</v>
      </c>
    </row>
    <row r="318" spans="1:4" ht="12.75" customHeight="1" x14ac:dyDescent="0.15">
      <c r="A318" t="s">
        <v>1053</v>
      </c>
      <c r="B318" t="s">
        <v>1053</v>
      </c>
      <c r="C318" t="s">
        <v>411</v>
      </c>
      <c r="D318" t="str">
        <f t="shared" si="0"/>
        <v>NORWALK</v>
      </c>
    </row>
    <row r="319" spans="1:4" ht="12.75" customHeight="1" x14ac:dyDescent="0.15">
      <c r="A319" t="s">
        <v>1054</v>
      </c>
      <c r="B319" t="s">
        <v>1054</v>
      </c>
      <c r="C319" t="s">
        <v>411</v>
      </c>
      <c r="D319" t="str">
        <f t="shared" si="0"/>
        <v>NOVATO</v>
      </c>
    </row>
    <row r="320" spans="1:4" ht="12.75" customHeight="1" x14ac:dyDescent="0.15">
      <c r="A320" t="s">
        <v>1055</v>
      </c>
      <c r="B320" t="s">
        <v>1055</v>
      </c>
      <c r="C320" t="s">
        <v>411</v>
      </c>
      <c r="D320" t="str">
        <f t="shared" si="0"/>
        <v>OAKDALE</v>
      </c>
    </row>
    <row r="321" spans="1:4" ht="12.75" customHeight="1" x14ac:dyDescent="0.15">
      <c r="A321" t="s">
        <v>1056</v>
      </c>
      <c r="B321" t="s">
        <v>1056</v>
      </c>
      <c r="C321" t="s">
        <v>411</v>
      </c>
      <c r="D321" t="str">
        <f t="shared" si="0"/>
        <v>OAKLAND</v>
      </c>
    </row>
    <row r="322" spans="1:4" ht="12.75" customHeight="1" x14ac:dyDescent="0.15">
      <c r="A322" t="s">
        <v>1058</v>
      </c>
      <c r="B322" t="s">
        <v>1058</v>
      </c>
      <c r="C322" t="s">
        <v>411</v>
      </c>
      <c r="D322" t="str">
        <f t="shared" si="0"/>
        <v>OAKLEY</v>
      </c>
    </row>
    <row r="323" spans="1:4" ht="12.75" customHeight="1" x14ac:dyDescent="0.15">
      <c r="A323" t="s">
        <v>1059</v>
      </c>
      <c r="B323" t="s">
        <v>1059</v>
      </c>
      <c r="C323" t="s">
        <v>411</v>
      </c>
      <c r="D323" t="str">
        <f t="shared" si="0"/>
        <v>OCEANSIDE</v>
      </c>
    </row>
    <row r="324" spans="1:4" ht="12.75" hidden="1" customHeight="1" x14ac:dyDescent="0.15">
      <c r="A324" t="s">
        <v>1060</v>
      </c>
      <c r="B324" t="s">
        <v>1060</v>
      </c>
      <c r="C324" t="s">
        <v>408</v>
      </c>
      <c r="D324" t="str">
        <f t="shared" si="0"/>
        <v>OJAI</v>
      </c>
    </row>
    <row r="325" spans="1:4" ht="12.75" customHeight="1" x14ac:dyDescent="0.15">
      <c r="A325" t="s">
        <v>1061</v>
      </c>
      <c r="B325" t="s">
        <v>1061</v>
      </c>
      <c r="C325" t="s">
        <v>411</v>
      </c>
      <c r="D325" t="str">
        <f t="shared" si="0"/>
        <v>ONTARIO</v>
      </c>
    </row>
    <row r="326" spans="1:4" ht="12.75" customHeight="1" x14ac:dyDescent="0.15">
      <c r="A326" t="s">
        <v>1062</v>
      </c>
      <c r="B326" t="s">
        <v>1062</v>
      </c>
      <c r="C326" t="s">
        <v>411</v>
      </c>
      <c r="D326" t="str">
        <f t="shared" si="0"/>
        <v>ORANGE</v>
      </c>
    </row>
    <row r="327" spans="1:4" ht="12.75" customHeight="1" x14ac:dyDescent="0.15">
      <c r="A327" t="s">
        <v>681</v>
      </c>
      <c r="B327" t="s">
        <v>1461</v>
      </c>
      <c r="C327" t="s">
        <v>411</v>
      </c>
      <c r="D327" t="str">
        <f t="shared" si="0"/>
        <v>ORANGE COUNTY</v>
      </c>
    </row>
    <row r="328" spans="1:4" ht="12.75" customHeight="1" x14ac:dyDescent="0.15">
      <c r="A328" t="s">
        <v>1063</v>
      </c>
      <c r="B328" t="s">
        <v>1462</v>
      </c>
      <c r="C328" t="s">
        <v>411</v>
      </c>
      <c r="D328" t="str">
        <f t="shared" si="0"/>
        <v>ORANGE COVE</v>
      </c>
    </row>
    <row r="329" spans="1:4" ht="12.75" customHeight="1" x14ac:dyDescent="0.15">
      <c r="A329" t="s">
        <v>1065</v>
      </c>
      <c r="B329" t="s">
        <v>1065</v>
      </c>
      <c r="C329" t="s">
        <v>411</v>
      </c>
      <c r="D329" t="str">
        <f t="shared" si="0"/>
        <v>ORINDA</v>
      </c>
    </row>
    <row r="330" spans="1:4" ht="12.75" customHeight="1" x14ac:dyDescent="0.15">
      <c r="A330" t="s">
        <v>1066</v>
      </c>
      <c r="B330" t="s">
        <v>1066</v>
      </c>
      <c r="C330" t="s">
        <v>411</v>
      </c>
      <c r="D330" t="str">
        <f t="shared" si="0"/>
        <v>ORLAND</v>
      </c>
    </row>
    <row r="331" spans="1:4" ht="12.75" customHeight="1" x14ac:dyDescent="0.15">
      <c r="A331" t="s">
        <v>1067</v>
      </c>
      <c r="B331" t="s">
        <v>1067</v>
      </c>
      <c r="C331" t="s">
        <v>411</v>
      </c>
      <c r="D331" t="str">
        <f t="shared" si="0"/>
        <v>OROVILLE</v>
      </c>
    </row>
    <row r="332" spans="1:4" ht="12.75" customHeight="1" x14ac:dyDescent="0.15">
      <c r="A332" t="s">
        <v>1068</v>
      </c>
      <c r="B332" t="s">
        <v>1068</v>
      </c>
      <c r="C332" t="s">
        <v>411</v>
      </c>
      <c r="D332" t="str">
        <f t="shared" si="0"/>
        <v>OXNARD</v>
      </c>
    </row>
    <row r="333" spans="1:4" ht="12.75" hidden="1" customHeight="1" x14ac:dyDescent="0.15">
      <c r="A333" t="s">
        <v>1069</v>
      </c>
      <c r="B333" t="s">
        <v>1463</v>
      </c>
      <c r="C333" t="s">
        <v>408</v>
      </c>
      <c r="D333" t="str">
        <f t="shared" si="0"/>
        <v>PACIFIC GROVE</v>
      </c>
    </row>
    <row r="334" spans="1:4" ht="12.75" customHeight="1" x14ac:dyDescent="0.15">
      <c r="A334" t="s">
        <v>1070</v>
      </c>
      <c r="B334" t="s">
        <v>1070</v>
      </c>
      <c r="C334" t="s">
        <v>411</v>
      </c>
      <c r="D334" t="str">
        <f t="shared" si="0"/>
        <v>PACIFICA</v>
      </c>
    </row>
    <row r="335" spans="1:4" ht="12.75" customHeight="1" x14ac:dyDescent="0.15">
      <c r="A335" t="s">
        <v>1072</v>
      </c>
      <c r="B335" t="s">
        <v>1464</v>
      </c>
      <c r="C335" t="s">
        <v>411</v>
      </c>
      <c r="D335" t="str">
        <f t="shared" si="0"/>
        <v>PALM DESERT</v>
      </c>
    </row>
    <row r="336" spans="1:4" ht="12.75" customHeight="1" x14ac:dyDescent="0.15">
      <c r="A336" t="s">
        <v>1073</v>
      </c>
      <c r="B336" t="s">
        <v>1465</v>
      </c>
      <c r="C336" t="s">
        <v>438</v>
      </c>
      <c r="D336" t="str">
        <f t="shared" si="0"/>
        <v>PALM SPRINGS</v>
      </c>
    </row>
    <row r="337" spans="1:4" ht="12.75" customHeight="1" x14ac:dyDescent="0.15">
      <c r="A337" t="s">
        <v>1075</v>
      </c>
      <c r="B337" t="s">
        <v>1075</v>
      </c>
      <c r="C337" t="s">
        <v>438</v>
      </c>
      <c r="D337" t="str">
        <f t="shared" si="0"/>
        <v>PALMDALE</v>
      </c>
    </row>
    <row r="338" spans="1:4" ht="12.75" customHeight="1" x14ac:dyDescent="0.15">
      <c r="A338" t="s">
        <v>1076</v>
      </c>
      <c r="B338" t="s">
        <v>1466</v>
      </c>
      <c r="C338" t="s">
        <v>411</v>
      </c>
      <c r="D338" t="str">
        <f t="shared" si="0"/>
        <v>PALO ALTO</v>
      </c>
    </row>
    <row r="339" spans="1:4" ht="12.75" customHeight="1" x14ac:dyDescent="0.15">
      <c r="A339" t="s">
        <v>1078</v>
      </c>
      <c r="B339" t="s">
        <v>1467</v>
      </c>
      <c r="C339" t="s">
        <v>438</v>
      </c>
      <c r="D339" t="str">
        <f t="shared" si="0"/>
        <v>PALOS VERDES ESTATES</v>
      </c>
    </row>
    <row r="340" spans="1:4" ht="12.75" customHeight="1" x14ac:dyDescent="0.15">
      <c r="A340" t="s">
        <v>1079</v>
      </c>
      <c r="B340" t="s">
        <v>1079</v>
      </c>
      <c r="C340" t="s">
        <v>438</v>
      </c>
      <c r="D340" t="str">
        <f t="shared" si="0"/>
        <v>PARADISE</v>
      </c>
    </row>
    <row r="341" spans="1:4" ht="12.75" customHeight="1" x14ac:dyDescent="0.15">
      <c r="A341" t="s">
        <v>1080</v>
      </c>
      <c r="B341" t="s">
        <v>1080</v>
      </c>
      <c r="C341" t="s">
        <v>411</v>
      </c>
      <c r="D341" t="str">
        <f t="shared" si="0"/>
        <v>PARAMOUNT</v>
      </c>
    </row>
    <row r="342" spans="1:4" ht="12.75" hidden="1" customHeight="1" x14ac:dyDescent="0.15">
      <c r="A342" t="s">
        <v>1081</v>
      </c>
      <c r="B342" t="s">
        <v>1081</v>
      </c>
      <c r="C342" t="s">
        <v>408</v>
      </c>
      <c r="D342" t="str">
        <f t="shared" si="0"/>
        <v>PARLIER</v>
      </c>
    </row>
    <row r="343" spans="1:4" ht="12.75" customHeight="1" x14ac:dyDescent="0.15">
      <c r="A343" t="s">
        <v>1082</v>
      </c>
      <c r="B343" t="s">
        <v>1082</v>
      </c>
      <c r="C343" t="s">
        <v>411</v>
      </c>
      <c r="D343" t="str">
        <f t="shared" si="0"/>
        <v>PASADENA</v>
      </c>
    </row>
    <row r="344" spans="1:4" ht="12.75" customHeight="1" x14ac:dyDescent="0.15">
      <c r="A344" t="s">
        <v>1083</v>
      </c>
      <c r="B344" t="s">
        <v>1468</v>
      </c>
      <c r="C344" t="s">
        <v>411</v>
      </c>
      <c r="D344" t="str">
        <f t="shared" si="0"/>
        <v>PASO ROBLES</v>
      </c>
    </row>
    <row r="345" spans="1:4" ht="12.75" hidden="1" customHeight="1" x14ac:dyDescent="0.15">
      <c r="A345" t="s">
        <v>1084</v>
      </c>
      <c r="B345" t="s">
        <v>1084</v>
      </c>
      <c r="C345" t="s">
        <v>408</v>
      </c>
      <c r="D345" t="str">
        <f t="shared" si="0"/>
        <v>PATTERSON</v>
      </c>
    </row>
    <row r="346" spans="1:4" ht="12.75" customHeight="1" x14ac:dyDescent="0.15">
      <c r="A346" t="s">
        <v>1085</v>
      </c>
      <c r="B346" t="s">
        <v>1085</v>
      </c>
      <c r="C346" t="s">
        <v>411</v>
      </c>
      <c r="D346" t="str">
        <f t="shared" si="0"/>
        <v>PERRIS</v>
      </c>
    </row>
    <row r="347" spans="1:4" ht="12.75" customHeight="1" x14ac:dyDescent="0.15">
      <c r="A347" t="s">
        <v>1087</v>
      </c>
      <c r="B347" t="s">
        <v>1087</v>
      </c>
      <c r="C347" t="s">
        <v>411</v>
      </c>
      <c r="D347" t="str">
        <f t="shared" si="0"/>
        <v>PETALUMA</v>
      </c>
    </row>
    <row r="348" spans="1:4" ht="12.75" hidden="1" customHeight="1" x14ac:dyDescent="0.15">
      <c r="A348" t="s">
        <v>1088</v>
      </c>
      <c r="B348" t="s">
        <v>1469</v>
      </c>
      <c r="C348" t="s">
        <v>408</v>
      </c>
      <c r="D348" t="str">
        <f t="shared" si="0"/>
        <v>PICO RIVERA</v>
      </c>
    </row>
    <row r="349" spans="1:4" ht="12.75" customHeight="1" x14ac:dyDescent="0.15">
      <c r="A349" t="s">
        <v>1089</v>
      </c>
      <c r="B349" t="s">
        <v>1089</v>
      </c>
      <c r="C349" t="s">
        <v>411</v>
      </c>
      <c r="D349" t="str">
        <f t="shared" si="0"/>
        <v>PIEDMONT</v>
      </c>
    </row>
    <row r="350" spans="1:4" ht="12.75" customHeight="1" x14ac:dyDescent="0.15">
      <c r="A350" t="s">
        <v>1090</v>
      </c>
      <c r="B350" t="s">
        <v>1090</v>
      </c>
      <c r="C350" t="s">
        <v>438</v>
      </c>
      <c r="D350" t="str">
        <f t="shared" si="0"/>
        <v>PINOLE</v>
      </c>
    </row>
    <row r="351" spans="1:4" ht="12.75" customHeight="1" x14ac:dyDescent="0.15">
      <c r="A351" t="s">
        <v>1091</v>
      </c>
      <c r="B351" t="s">
        <v>1470</v>
      </c>
      <c r="C351" t="s">
        <v>411</v>
      </c>
      <c r="D351" t="str">
        <f t="shared" si="0"/>
        <v>PISMO BEACH</v>
      </c>
    </row>
    <row r="352" spans="1:4" ht="12.75" customHeight="1" x14ac:dyDescent="0.15">
      <c r="A352" t="s">
        <v>1092</v>
      </c>
      <c r="B352" t="s">
        <v>1092</v>
      </c>
      <c r="C352" t="s">
        <v>411</v>
      </c>
      <c r="D352" t="str">
        <f t="shared" si="0"/>
        <v>PITTSBURG</v>
      </c>
    </row>
    <row r="353" spans="1:4" ht="12.75" customHeight="1" x14ac:dyDescent="0.15">
      <c r="A353" t="s">
        <v>1094</v>
      </c>
      <c r="B353" t="s">
        <v>1094</v>
      </c>
      <c r="C353" t="s">
        <v>411</v>
      </c>
      <c r="D353" t="str">
        <f t="shared" si="0"/>
        <v>PLACENTIA</v>
      </c>
    </row>
    <row r="354" spans="1:4" ht="12.75" customHeight="1" x14ac:dyDescent="0.15">
      <c r="A354" t="s">
        <v>726</v>
      </c>
      <c r="B354" t="s">
        <v>1471</v>
      </c>
      <c r="C354" t="s">
        <v>411</v>
      </c>
      <c r="D354" t="str">
        <f t="shared" si="0"/>
        <v>PLACER COUNTY</v>
      </c>
    </row>
    <row r="355" spans="1:4" ht="12.75" customHeight="1" x14ac:dyDescent="0.15">
      <c r="A355" t="s">
        <v>1095</v>
      </c>
      <c r="B355" t="s">
        <v>1095</v>
      </c>
      <c r="C355" t="s">
        <v>411</v>
      </c>
      <c r="D355" t="str">
        <f t="shared" si="0"/>
        <v>PLACERVILLE</v>
      </c>
    </row>
    <row r="356" spans="1:4" ht="12.75" customHeight="1" x14ac:dyDescent="0.15">
      <c r="A356" t="s">
        <v>1097</v>
      </c>
      <c r="B356" t="s">
        <v>1472</v>
      </c>
      <c r="C356" t="s">
        <v>411</v>
      </c>
      <c r="D356" t="str">
        <f t="shared" si="0"/>
        <v>PLEASANT HILL</v>
      </c>
    </row>
    <row r="357" spans="1:4" ht="12.75" customHeight="1" x14ac:dyDescent="0.15">
      <c r="A357" t="s">
        <v>1098</v>
      </c>
      <c r="B357" t="s">
        <v>1098</v>
      </c>
      <c r="C357" t="s">
        <v>411</v>
      </c>
      <c r="D357" t="str">
        <f t="shared" si="0"/>
        <v>PLEASANTON</v>
      </c>
    </row>
    <row r="358" spans="1:4" ht="12.75" customHeight="1" x14ac:dyDescent="0.15">
      <c r="A358" t="s">
        <v>1099</v>
      </c>
      <c r="B358" t="s">
        <v>1473</v>
      </c>
      <c r="C358" t="s">
        <v>411</v>
      </c>
      <c r="D358" t="str">
        <f t="shared" si="0"/>
        <v>PLUMAS COUNTY</v>
      </c>
    </row>
    <row r="359" spans="1:4" ht="12.75" hidden="1" customHeight="1" x14ac:dyDescent="0.15">
      <c r="A359" t="s">
        <v>1101</v>
      </c>
      <c r="B359" t="s">
        <v>1101</v>
      </c>
      <c r="C359" t="s">
        <v>408</v>
      </c>
      <c r="D359" t="str">
        <f t="shared" si="0"/>
        <v>PLYMOUTH</v>
      </c>
    </row>
    <row r="360" spans="1:4" ht="12.75" customHeight="1" x14ac:dyDescent="0.15">
      <c r="A360" t="s">
        <v>1102</v>
      </c>
      <c r="B360" t="s">
        <v>1474</v>
      </c>
      <c r="C360" t="s">
        <v>411</v>
      </c>
      <c r="D360" t="str">
        <f t="shared" si="0"/>
        <v>POINT ARENA</v>
      </c>
    </row>
    <row r="361" spans="1:4" ht="12.75" hidden="1" customHeight="1" x14ac:dyDescent="0.15">
      <c r="A361" t="s">
        <v>1104</v>
      </c>
      <c r="B361" t="s">
        <v>1104</v>
      </c>
      <c r="C361" t="s">
        <v>408</v>
      </c>
      <c r="D361" t="str">
        <f t="shared" si="0"/>
        <v>POMONA</v>
      </c>
    </row>
    <row r="362" spans="1:4" ht="12.75" customHeight="1" x14ac:dyDescent="0.15">
      <c r="A362" t="s">
        <v>1105</v>
      </c>
      <c r="B362" t="s">
        <v>1475</v>
      </c>
      <c r="C362" t="s">
        <v>411</v>
      </c>
      <c r="D362" t="str">
        <f t="shared" si="0"/>
        <v>PORT HUENEME</v>
      </c>
    </row>
    <row r="363" spans="1:4" ht="12.75" hidden="1" customHeight="1" x14ac:dyDescent="0.15">
      <c r="A363" t="s">
        <v>1106</v>
      </c>
      <c r="B363" t="s">
        <v>1106</v>
      </c>
      <c r="C363" t="s">
        <v>408</v>
      </c>
      <c r="D363" t="str">
        <f t="shared" si="0"/>
        <v>PORTERVILLE</v>
      </c>
    </row>
    <row r="364" spans="1:4" ht="12.75" hidden="1" customHeight="1" x14ac:dyDescent="0.15">
      <c r="A364" t="s">
        <v>1107</v>
      </c>
      <c r="B364" t="s">
        <v>1107</v>
      </c>
      <c r="C364" t="s">
        <v>408</v>
      </c>
      <c r="D364" t="str">
        <f t="shared" si="0"/>
        <v>PORTOLA</v>
      </c>
    </row>
    <row r="365" spans="1:4" ht="12.75" customHeight="1" x14ac:dyDescent="0.15">
      <c r="A365" t="s">
        <v>1108</v>
      </c>
      <c r="B365" t="s">
        <v>1476</v>
      </c>
      <c r="C365" t="s">
        <v>411</v>
      </c>
      <c r="D365" t="str">
        <f t="shared" si="0"/>
        <v>PORTOLA VALLEY</v>
      </c>
    </row>
    <row r="366" spans="1:4" ht="12.75" customHeight="1" x14ac:dyDescent="0.15">
      <c r="A366" t="s">
        <v>1109</v>
      </c>
      <c r="B366" t="s">
        <v>1109</v>
      </c>
      <c r="C366" t="s">
        <v>411</v>
      </c>
      <c r="D366" t="str">
        <f t="shared" si="0"/>
        <v>POWAY</v>
      </c>
    </row>
    <row r="367" spans="1:4" ht="12.75" customHeight="1" x14ac:dyDescent="0.15">
      <c r="A367" t="s">
        <v>1110</v>
      </c>
      <c r="B367" t="s">
        <v>1477</v>
      </c>
      <c r="C367" t="s">
        <v>411</v>
      </c>
      <c r="D367" t="str">
        <f t="shared" si="0"/>
        <v>RANCHO CORDOVA</v>
      </c>
    </row>
    <row r="368" spans="1:4" ht="12.75" customHeight="1" x14ac:dyDescent="0.15">
      <c r="A368" t="s">
        <v>1111</v>
      </c>
      <c r="B368" t="s">
        <v>1478</v>
      </c>
      <c r="C368" t="s">
        <v>411</v>
      </c>
      <c r="D368" t="str">
        <f t="shared" si="0"/>
        <v>RANCHO CUCAMONGA</v>
      </c>
    </row>
    <row r="369" spans="1:4" ht="12.75" customHeight="1" x14ac:dyDescent="0.15">
      <c r="A369" t="s">
        <v>1112</v>
      </c>
      <c r="B369" t="s">
        <v>1479</v>
      </c>
      <c r="C369" t="s">
        <v>411</v>
      </c>
      <c r="D369" t="str">
        <f t="shared" si="0"/>
        <v>RANCHO MIRAGE</v>
      </c>
    </row>
    <row r="370" spans="1:4" ht="12.75" customHeight="1" x14ac:dyDescent="0.15">
      <c r="A370" t="s">
        <v>1113</v>
      </c>
      <c r="B370" t="s">
        <v>1480</v>
      </c>
      <c r="C370" t="s">
        <v>411</v>
      </c>
      <c r="D370" t="str">
        <f t="shared" si="0"/>
        <v>RANCHO PALOS VERDES</v>
      </c>
    </row>
    <row r="371" spans="1:4" ht="12.75" customHeight="1" x14ac:dyDescent="0.15">
      <c r="A371" t="s">
        <v>1114</v>
      </c>
      <c r="B371" t="s">
        <v>1481</v>
      </c>
      <c r="C371" t="s">
        <v>411</v>
      </c>
      <c r="D371" t="str">
        <f t="shared" si="0"/>
        <v>RANCHO ST. MARGARITA</v>
      </c>
    </row>
    <row r="372" spans="1:4" ht="12.75" customHeight="1" x14ac:dyDescent="0.15">
      <c r="A372" t="s">
        <v>1115</v>
      </c>
      <c r="B372" t="s">
        <v>1482</v>
      </c>
      <c r="C372" t="s">
        <v>411</v>
      </c>
      <c r="D372" t="str">
        <f t="shared" si="0"/>
        <v>RED BLUFF</v>
      </c>
    </row>
    <row r="373" spans="1:4" ht="12.75" customHeight="1" x14ac:dyDescent="0.15">
      <c r="A373" t="s">
        <v>1116</v>
      </c>
      <c r="B373" t="s">
        <v>1116</v>
      </c>
      <c r="C373" t="s">
        <v>411</v>
      </c>
      <c r="D373" t="str">
        <f t="shared" si="0"/>
        <v>REDDING</v>
      </c>
    </row>
    <row r="374" spans="1:4" ht="12.75" customHeight="1" x14ac:dyDescent="0.15">
      <c r="A374" t="s">
        <v>1118</v>
      </c>
      <c r="B374" t="s">
        <v>1118</v>
      </c>
      <c r="C374" t="s">
        <v>438</v>
      </c>
      <c r="D374" t="str">
        <f t="shared" si="0"/>
        <v>REDLANDS</v>
      </c>
    </row>
    <row r="375" spans="1:4" ht="12.75" customHeight="1" x14ac:dyDescent="0.15">
      <c r="A375" t="s">
        <v>1119</v>
      </c>
      <c r="B375" t="s">
        <v>1483</v>
      </c>
      <c r="C375" t="s">
        <v>411</v>
      </c>
      <c r="D375" t="str">
        <f t="shared" si="0"/>
        <v>REDONDO BEACH</v>
      </c>
    </row>
    <row r="376" spans="1:4" ht="12.75" customHeight="1" x14ac:dyDescent="0.15">
      <c r="A376" t="s">
        <v>1120</v>
      </c>
      <c r="B376" t="s">
        <v>1484</v>
      </c>
      <c r="C376" t="s">
        <v>411</v>
      </c>
      <c r="D376" t="str">
        <f t="shared" si="0"/>
        <v>REDWOOD CITY</v>
      </c>
    </row>
    <row r="377" spans="1:4" ht="12.75" customHeight="1" x14ac:dyDescent="0.15">
      <c r="A377" t="s">
        <v>1121</v>
      </c>
      <c r="B377" t="s">
        <v>1121</v>
      </c>
      <c r="C377" t="s">
        <v>411</v>
      </c>
      <c r="D377" t="str">
        <f t="shared" si="0"/>
        <v>REEDLEY</v>
      </c>
    </row>
    <row r="378" spans="1:4" ht="12.75" hidden="1" customHeight="1" x14ac:dyDescent="0.15">
      <c r="A378" t="s">
        <v>1122</v>
      </c>
      <c r="B378" t="s">
        <v>1122</v>
      </c>
      <c r="C378" t="s">
        <v>408</v>
      </c>
      <c r="D378" t="str">
        <f t="shared" si="0"/>
        <v>RIALTO</v>
      </c>
    </row>
    <row r="379" spans="1:4" ht="12.75" hidden="1" customHeight="1" x14ac:dyDescent="0.15">
      <c r="A379" t="s">
        <v>1123</v>
      </c>
      <c r="B379" t="s">
        <v>1123</v>
      </c>
      <c r="C379" t="s">
        <v>408</v>
      </c>
      <c r="D379" t="str">
        <f t="shared" si="0"/>
        <v>RICHMOND</v>
      </c>
    </row>
    <row r="380" spans="1:4" ht="12.75" hidden="1" customHeight="1" x14ac:dyDescent="0.15">
      <c r="A380" t="s">
        <v>1124</v>
      </c>
      <c r="B380" t="s">
        <v>1124</v>
      </c>
      <c r="C380" t="s">
        <v>408</v>
      </c>
      <c r="D380" t="str">
        <f t="shared" si="0"/>
        <v>RIDGECREST</v>
      </c>
    </row>
    <row r="381" spans="1:4" ht="12.75" customHeight="1" x14ac:dyDescent="0.15">
      <c r="A381" t="s">
        <v>1125</v>
      </c>
      <c r="B381" t="s">
        <v>1485</v>
      </c>
      <c r="C381" t="s">
        <v>411</v>
      </c>
      <c r="D381" t="str">
        <f t="shared" si="0"/>
        <v>RIO DELL</v>
      </c>
    </row>
    <row r="382" spans="1:4" ht="12.75" customHeight="1" x14ac:dyDescent="0.15">
      <c r="A382" t="s">
        <v>1126</v>
      </c>
      <c r="B382" t="s">
        <v>1486</v>
      </c>
      <c r="C382" t="s">
        <v>411</v>
      </c>
      <c r="D382" t="str">
        <f t="shared" si="0"/>
        <v>RIO VISTA</v>
      </c>
    </row>
    <row r="383" spans="1:4" ht="12.75" hidden="1" customHeight="1" x14ac:dyDescent="0.15">
      <c r="A383" t="s">
        <v>1127</v>
      </c>
      <c r="B383" t="s">
        <v>1127</v>
      </c>
      <c r="C383" t="s">
        <v>408</v>
      </c>
      <c r="D383" t="str">
        <f t="shared" si="0"/>
        <v>RIPON</v>
      </c>
    </row>
    <row r="384" spans="1:4" ht="12.75" customHeight="1" x14ac:dyDescent="0.15">
      <c r="A384" t="s">
        <v>1129</v>
      </c>
      <c r="B384" t="s">
        <v>1129</v>
      </c>
      <c r="C384" t="s">
        <v>411</v>
      </c>
      <c r="D384" t="str">
        <f t="shared" si="0"/>
        <v>RIVERBANK</v>
      </c>
    </row>
    <row r="385" spans="1:4" ht="12.75" customHeight="1" x14ac:dyDescent="0.15">
      <c r="A385" t="s">
        <v>1130</v>
      </c>
      <c r="B385" t="s">
        <v>1130</v>
      </c>
      <c r="C385" t="s">
        <v>411</v>
      </c>
      <c r="D385" t="str">
        <f t="shared" si="0"/>
        <v>RIVERSIDE</v>
      </c>
    </row>
    <row r="386" spans="1:4" ht="12.75" customHeight="1" x14ac:dyDescent="0.15">
      <c r="A386" t="s">
        <v>737</v>
      </c>
      <c r="B386" t="s">
        <v>1487</v>
      </c>
      <c r="C386" t="s">
        <v>411</v>
      </c>
      <c r="D386" t="str">
        <f t="shared" si="0"/>
        <v>RIVERSIDE COUNTY</v>
      </c>
    </row>
    <row r="387" spans="1:4" ht="12.75" customHeight="1" x14ac:dyDescent="0.15">
      <c r="A387" t="s">
        <v>1133</v>
      </c>
      <c r="B387" t="s">
        <v>1133</v>
      </c>
      <c r="C387" t="s">
        <v>411</v>
      </c>
      <c r="D387" t="str">
        <f t="shared" si="0"/>
        <v>ROCKLIN</v>
      </c>
    </row>
    <row r="388" spans="1:4" ht="12.75" customHeight="1" x14ac:dyDescent="0.15">
      <c r="A388" t="s">
        <v>1134</v>
      </c>
      <c r="B388" t="s">
        <v>1488</v>
      </c>
      <c r="C388" t="s">
        <v>411</v>
      </c>
      <c r="D388" t="str">
        <f t="shared" si="0"/>
        <v>ROHNERT PARK</v>
      </c>
    </row>
    <row r="389" spans="1:4" ht="12.75" hidden="1" customHeight="1" x14ac:dyDescent="0.15">
      <c r="A389" t="s">
        <v>1135</v>
      </c>
      <c r="B389" t="s">
        <v>1489</v>
      </c>
      <c r="C389" t="s">
        <v>408</v>
      </c>
      <c r="D389" t="str">
        <f t="shared" si="0"/>
        <v>ROLLING HILLS</v>
      </c>
    </row>
    <row r="390" spans="1:4" ht="12.75" customHeight="1" x14ac:dyDescent="0.15">
      <c r="A390" t="s">
        <v>1136</v>
      </c>
      <c r="B390" t="s">
        <v>1490</v>
      </c>
      <c r="C390" t="s">
        <v>411</v>
      </c>
      <c r="D390" t="str">
        <f t="shared" si="0"/>
        <v>ROLLING HILLS ESTATES</v>
      </c>
    </row>
    <row r="391" spans="1:4" ht="12.75" customHeight="1" x14ac:dyDescent="0.15">
      <c r="A391" t="s">
        <v>1137</v>
      </c>
      <c r="B391" t="s">
        <v>1137</v>
      </c>
      <c r="C391" t="s">
        <v>411</v>
      </c>
      <c r="D391" t="str">
        <f t="shared" si="0"/>
        <v>ROSEMEAD</v>
      </c>
    </row>
    <row r="392" spans="1:4" ht="12.75" customHeight="1" x14ac:dyDescent="0.15">
      <c r="A392" t="s">
        <v>1138</v>
      </c>
      <c r="B392" t="s">
        <v>1138</v>
      </c>
      <c r="C392" t="s">
        <v>411</v>
      </c>
      <c r="D392" t="str">
        <f t="shared" si="0"/>
        <v>ROSEVILLE</v>
      </c>
    </row>
    <row r="393" spans="1:4" ht="12.75" customHeight="1" x14ac:dyDescent="0.15">
      <c r="A393" t="s">
        <v>1139</v>
      </c>
      <c r="B393" t="s">
        <v>1139</v>
      </c>
      <c r="C393" t="s">
        <v>411</v>
      </c>
      <c r="D393" t="str">
        <f t="shared" si="0"/>
        <v>ROSS</v>
      </c>
    </row>
    <row r="394" spans="1:4" ht="12.75" customHeight="1" x14ac:dyDescent="0.15">
      <c r="A394" t="s">
        <v>1143</v>
      </c>
      <c r="B394" t="s">
        <v>1143</v>
      </c>
      <c r="C394" t="s">
        <v>411</v>
      </c>
      <c r="D394" t="str">
        <f t="shared" si="0"/>
        <v>SACRAMENTO</v>
      </c>
    </row>
    <row r="395" spans="1:4" ht="12.75" customHeight="1" x14ac:dyDescent="0.15">
      <c r="A395" t="s">
        <v>808</v>
      </c>
      <c r="B395" t="s">
        <v>1491</v>
      </c>
      <c r="C395" t="s">
        <v>411</v>
      </c>
      <c r="D395" t="str">
        <f t="shared" si="0"/>
        <v>SACRAMENTO COUNTY</v>
      </c>
    </row>
    <row r="396" spans="1:4" ht="12.75" customHeight="1" x14ac:dyDescent="0.15">
      <c r="A396" t="s">
        <v>1144</v>
      </c>
      <c r="B396" t="s">
        <v>1492</v>
      </c>
      <c r="C396" t="s">
        <v>411</v>
      </c>
      <c r="D396" t="str">
        <f t="shared" si="0"/>
        <v>SAINT HELENA</v>
      </c>
    </row>
    <row r="397" spans="1:4" ht="12.75" customHeight="1" x14ac:dyDescent="0.15">
      <c r="A397" t="s">
        <v>1145</v>
      </c>
      <c r="B397" t="s">
        <v>1145</v>
      </c>
      <c r="C397" t="s">
        <v>411</v>
      </c>
      <c r="D397" t="str">
        <f t="shared" si="0"/>
        <v>SALINAS</v>
      </c>
    </row>
    <row r="398" spans="1:4" ht="12.75" customHeight="1" x14ac:dyDescent="0.15">
      <c r="A398" t="s">
        <v>1146</v>
      </c>
      <c r="B398" t="s">
        <v>1493</v>
      </c>
      <c r="C398" t="s">
        <v>411</v>
      </c>
      <c r="D398" t="str">
        <f t="shared" si="0"/>
        <v>SAN ANSELMO</v>
      </c>
    </row>
    <row r="399" spans="1:4" ht="12.75" customHeight="1" x14ac:dyDescent="0.15">
      <c r="A399" t="s">
        <v>938</v>
      </c>
      <c r="B399" t="s">
        <v>1494</v>
      </c>
      <c r="C399" t="s">
        <v>411</v>
      </c>
      <c r="D399" t="str">
        <f t="shared" si="0"/>
        <v>SAN BENITO COUNTY</v>
      </c>
    </row>
    <row r="400" spans="1:4" ht="12.75" customHeight="1" x14ac:dyDescent="0.15">
      <c r="A400" t="s">
        <v>1147</v>
      </c>
      <c r="B400" t="s">
        <v>1495</v>
      </c>
      <c r="C400" t="s">
        <v>438</v>
      </c>
      <c r="D400" t="str">
        <f t="shared" si="0"/>
        <v>SAN BERNARDINO</v>
      </c>
    </row>
    <row r="401" spans="1:4" ht="12.75" customHeight="1" x14ac:dyDescent="0.15">
      <c r="A401" t="s">
        <v>669</v>
      </c>
      <c r="B401" t="s">
        <v>1496</v>
      </c>
      <c r="C401" t="s">
        <v>411</v>
      </c>
      <c r="D401" t="str">
        <f t="shared" si="0"/>
        <v>SAN BERNARDINO COUNTY</v>
      </c>
    </row>
    <row r="402" spans="1:4" ht="12.75" customHeight="1" x14ac:dyDescent="0.15">
      <c r="A402" t="s">
        <v>1148</v>
      </c>
      <c r="B402" t="s">
        <v>1497</v>
      </c>
      <c r="C402" t="s">
        <v>411</v>
      </c>
      <c r="D402" t="str">
        <f t="shared" si="0"/>
        <v>SAN BRUNO</v>
      </c>
    </row>
    <row r="403" spans="1:4" ht="12.75" customHeight="1" x14ac:dyDescent="0.15">
      <c r="A403" t="s">
        <v>1149</v>
      </c>
      <c r="B403" t="s">
        <v>1498</v>
      </c>
      <c r="C403" t="s">
        <v>411</v>
      </c>
      <c r="D403" t="str">
        <f t="shared" si="0"/>
        <v>SAN CARLOS</v>
      </c>
    </row>
    <row r="404" spans="1:4" ht="12.75" customHeight="1" x14ac:dyDescent="0.15">
      <c r="A404" t="s">
        <v>1150</v>
      </c>
      <c r="B404" t="s">
        <v>1499</v>
      </c>
      <c r="C404" t="s">
        <v>411</v>
      </c>
      <c r="D404" t="str">
        <f t="shared" si="0"/>
        <v>SAN CLEMENTE</v>
      </c>
    </row>
    <row r="405" spans="1:4" ht="12.75" customHeight="1" x14ac:dyDescent="0.15">
      <c r="A405" t="s">
        <v>1153</v>
      </c>
      <c r="B405" t="s">
        <v>1500</v>
      </c>
      <c r="C405" t="s">
        <v>411</v>
      </c>
      <c r="D405" t="str">
        <f t="shared" si="0"/>
        <v>SAN DIEGO</v>
      </c>
    </row>
    <row r="406" spans="1:4" ht="12.75" customHeight="1" x14ac:dyDescent="0.15">
      <c r="A406" t="s">
        <v>790</v>
      </c>
      <c r="B406" t="s">
        <v>1501</v>
      </c>
      <c r="C406" t="s">
        <v>411</v>
      </c>
      <c r="D406" t="str">
        <f t="shared" si="0"/>
        <v>SAN DIEGO COUNTY</v>
      </c>
    </row>
    <row r="407" spans="1:4" ht="12.75" customHeight="1" x14ac:dyDescent="0.15">
      <c r="A407" t="s">
        <v>1155</v>
      </c>
      <c r="B407" t="s">
        <v>1502</v>
      </c>
      <c r="C407" t="s">
        <v>411</v>
      </c>
      <c r="D407" t="str">
        <f t="shared" si="0"/>
        <v>SAN DIMAS</v>
      </c>
    </row>
    <row r="408" spans="1:4" ht="12.75" customHeight="1" x14ac:dyDescent="0.15">
      <c r="A408" t="s">
        <v>1156</v>
      </c>
      <c r="B408" t="s">
        <v>1503</v>
      </c>
      <c r="C408" t="s">
        <v>411</v>
      </c>
      <c r="D408" t="str">
        <f t="shared" si="0"/>
        <v>SAN FERNANDO</v>
      </c>
    </row>
    <row r="409" spans="1:4" ht="12.75" customHeight="1" x14ac:dyDescent="0.15">
      <c r="A409" t="s">
        <v>1157</v>
      </c>
      <c r="B409" t="s">
        <v>1504</v>
      </c>
      <c r="C409" t="s">
        <v>411</v>
      </c>
      <c r="D409" t="str">
        <f t="shared" si="0"/>
        <v>SAN FRANCISCO</v>
      </c>
    </row>
    <row r="410" spans="1:4" ht="12.75" customHeight="1" x14ac:dyDescent="0.15">
      <c r="A410" t="s">
        <v>1159</v>
      </c>
      <c r="B410" t="s">
        <v>1505</v>
      </c>
      <c r="C410" t="s">
        <v>411</v>
      </c>
      <c r="D410" t="str">
        <f t="shared" si="0"/>
        <v>SAN GABRIEL</v>
      </c>
    </row>
    <row r="411" spans="1:4" ht="12.75" customHeight="1" x14ac:dyDescent="0.15">
      <c r="A411" t="s">
        <v>1160</v>
      </c>
      <c r="B411" t="s">
        <v>1506</v>
      </c>
      <c r="C411" t="s">
        <v>411</v>
      </c>
      <c r="D411" t="str">
        <f t="shared" si="0"/>
        <v>SAN JACINTO</v>
      </c>
    </row>
    <row r="412" spans="1:4" ht="12.75" customHeight="1" x14ac:dyDescent="0.15">
      <c r="A412" t="s">
        <v>1161</v>
      </c>
      <c r="B412" t="s">
        <v>1507</v>
      </c>
      <c r="C412" t="s">
        <v>411</v>
      </c>
      <c r="D412" t="str">
        <f t="shared" si="0"/>
        <v>SAN JOAQUIN</v>
      </c>
    </row>
    <row r="413" spans="1:4" ht="12.75" customHeight="1" x14ac:dyDescent="0.15">
      <c r="A413" t="s">
        <v>881</v>
      </c>
      <c r="B413" t="s">
        <v>1508</v>
      </c>
      <c r="C413" t="s">
        <v>438</v>
      </c>
      <c r="D413" t="str">
        <f t="shared" si="0"/>
        <v>SAN JOAQUIN COUNTY</v>
      </c>
    </row>
    <row r="414" spans="1:4" ht="12.75" customHeight="1" x14ac:dyDescent="0.15">
      <c r="A414" t="s">
        <v>1162</v>
      </c>
      <c r="B414" t="s">
        <v>1509</v>
      </c>
      <c r="C414" t="s">
        <v>411</v>
      </c>
      <c r="D414" t="str">
        <f t="shared" si="0"/>
        <v>SAN JOSE</v>
      </c>
    </row>
    <row r="415" spans="1:4" ht="12.75" customHeight="1" x14ac:dyDescent="0.15">
      <c r="A415" t="s">
        <v>1163</v>
      </c>
      <c r="B415" t="s">
        <v>1510</v>
      </c>
      <c r="C415" t="s">
        <v>411</v>
      </c>
      <c r="D415" t="str">
        <f t="shared" si="0"/>
        <v>SAN JUAN BAUTISTA</v>
      </c>
    </row>
    <row r="416" spans="1:4" ht="12.75" customHeight="1" x14ac:dyDescent="0.15">
      <c r="A416" t="s">
        <v>1165</v>
      </c>
      <c r="B416" t="s">
        <v>1511</v>
      </c>
      <c r="C416" t="s">
        <v>411</v>
      </c>
      <c r="D416" t="str">
        <f t="shared" si="0"/>
        <v>SAN JUAN CAPISTRANO</v>
      </c>
    </row>
    <row r="417" spans="1:4" ht="12.75" customHeight="1" x14ac:dyDescent="0.15">
      <c r="A417" t="s">
        <v>1167</v>
      </c>
      <c r="B417" t="s">
        <v>1512</v>
      </c>
      <c r="C417" t="s">
        <v>411</v>
      </c>
      <c r="D417" t="str">
        <f t="shared" si="0"/>
        <v>SAN LEANDRO</v>
      </c>
    </row>
    <row r="418" spans="1:4" ht="12.75" customHeight="1" x14ac:dyDescent="0.15">
      <c r="A418" t="s">
        <v>1168</v>
      </c>
      <c r="B418" t="s">
        <v>1513</v>
      </c>
      <c r="C418" t="s">
        <v>411</v>
      </c>
      <c r="D418" t="str">
        <f t="shared" si="0"/>
        <v>SAN LUIS OBISPO</v>
      </c>
    </row>
    <row r="419" spans="1:4" ht="12.75" customHeight="1" x14ac:dyDescent="0.15">
      <c r="A419" t="s">
        <v>1170</v>
      </c>
      <c r="B419" t="s">
        <v>1514</v>
      </c>
      <c r="C419" t="s">
        <v>411</v>
      </c>
      <c r="D419" t="str">
        <f t="shared" si="0"/>
        <v>SAN LUIS OBISPO CO.</v>
      </c>
    </row>
    <row r="420" spans="1:4" ht="12.75" customHeight="1" x14ac:dyDescent="0.15">
      <c r="A420" t="s">
        <v>1171</v>
      </c>
      <c r="B420" t="s">
        <v>1515</v>
      </c>
      <c r="C420" t="s">
        <v>411</v>
      </c>
      <c r="D420" t="str">
        <f t="shared" si="0"/>
        <v>SAN MARCOS</v>
      </c>
    </row>
    <row r="421" spans="1:4" ht="12.75" customHeight="1" x14ac:dyDescent="0.15">
      <c r="A421" t="s">
        <v>1172</v>
      </c>
      <c r="B421" t="s">
        <v>1516</v>
      </c>
      <c r="C421" t="s">
        <v>411</v>
      </c>
      <c r="D421" t="str">
        <f t="shared" si="0"/>
        <v>SAN MARINO</v>
      </c>
    </row>
    <row r="422" spans="1:4" ht="12.75" customHeight="1" x14ac:dyDescent="0.15">
      <c r="A422" t="s">
        <v>1173</v>
      </c>
      <c r="B422" t="s">
        <v>1517</v>
      </c>
      <c r="C422" t="s">
        <v>411</v>
      </c>
      <c r="D422" t="str">
        <f t="shared" si="0"/>
        <v>SAN MATEO</v>
      </c>
    </row>
    <row r="423" spans="1:4" ht="12.75" customHeight="1" x14ac:dyDescent="0.15">
      <c r="A423" t="s">
        <v>718</v>
      </c>
      <c r="B423" t="s">
        <v>1518</v>
      </c>
      <c r="C423" t="s">
        <v>411</v>
      </c>
      <c r="D423" t="str">
        <f t="shared" si="0"/>
        <v>SAN MATEO COUNTY</v>
      </c>
    </row>
    <row r="424" spans="1:4" ht="12.75" customHeight="1" x14ac:dyDescent="0.15">
      <c r="A424" t="s">
        <v>1174</v>
      </c>
      <c r="B424" t="s">
        <v>1519</v>
      </c>
      <c r="C424" t="s">
        <v>411</v>
      </c>
      <c r="D424" t="str">
        <f t="shared" si="0"/>
        <v>SAN PABLO</v>
      </c>
    </row>
    <row r="425" spans="1:4" ht="12.75" customHeight="1" x14ac:dyDescent="0.15">
      <c r="A425" t="s">
        <v>1175</v>
      </c>
      <c r="B425" t="s">
        <v>1520</v>
      </c>
      <c r="C425" t="s">
        <v>411</v>
      </c>
      <c r="D425" t="str">
        <f t="shared" si="0"/>
        <v>SAN RAFAEL</v>
      </c>
    </row>
    <row r="426" spans="1:4" ht="12.75" customHeight="1" x14ac:dyDescent="0.15">
      <c r="A426" t="s">
        <v>1176</v>
      </c>
      <c r="B426" t="s">
        <v>1521</v>
      </c>
      <c r="C426" t="s">
        <v>411</v>
      </c>
      <c r="D426" t="str">
        <f t="shared" si="0"/>
        <v>SAN RAMON</v>
      </c>
    </row>
    <row r="427" spans="1:4" ht="12.75" customHeight="1" x14ac:dyDescent="0.15">
      <c r="A427" t="s">
        <v>1177</v>
      </c>
      <c r="B427" t="s">
        <v>1522</v>
      </c>
      <c r="C427" t="s">
        <v>411</v>
      </c>
      <c r="D427" t="str">
        <f t="shared" si="0"/>
        <v>SAND CITY</v>
      </c>
    </row>
    <row r="428" spans="1:4" ht="12.75" hidden="1" customHeight="1" x14ac:dyDescent="0.15">
      <c r="A428" t="s">
        <v>1178</v>
      </c>
      <c r="B428" t="s">
        <v>1178</v>
      </c>
      <c r="C428" t="s">
        <v>408</v>
      </c>
      <c r="D428" t="str">
        <f t="shared" si="0"/>
        <v>SANGER</v>
      </c>
    </row>
    <row r="429" spans="1:4" ht="12.75" customHeight="1" x14ac:dyDescent="0.15">
      <c r="A429" t="s">
        <v>1179</v>
      </c>
      <c r="B429" t="s">
        <v>1523</v>
      </c>
      <c r="C429" t="s">
        <v>411</v>
      </c>
      <c r="D429" t="str">
        <f t="shared" si="0"/>
        <v>SANTA ANA</v>
      </c>
    </row>
    <row r="430" spans="1:4" ht="12.75" customHeight="1" x14ac:dyDescent="0.15">
      <c r="A430" t="s">
        <v>1180</v>
      </c>
      <c r="B430" t="s">
        <v>1524</v>
      </c>
      <c r="C430" t="s">
        <v>411</v>
      </c>
      <c r="D430" t="str">
        <f t="shared" si="0"/>
        <v>SANTA BARBARA</v>
      </c>
    </row>
    <row r="431" spans="1:4" ht="12.75" customHeight="1" x14ac:dyDescent="0.15">
      <c r="A431" t="s">
        <v>770</v>
      </c>
      <c r="B431" t="s">
        <v>1525</v>
      </c>
      <c r="C431" t="s">
        <v>411</v>
      </c>
      <c r="D431" t="str">
        <f t="shared" si="0"/>
        <v>SANTA BARBARA COUNTY</v>
      </c>
    </row>
    <row r="432" spans="1:4" ht="12.75" customHeight="1" x14ac:dyDescent="0.15">
      <c r="A432" t="s">
        <v>1182</v>
      </c>
      <c r="B432" t="s">
        <v>1526</v>
      </c>
      <c r="C432" t="s">
        <v>411</v>
      </c>
      <c r="D432" t="str">
        <f t="shared" si="0"/>
        <v>SANTA CLARA</v>
      </c>
    </row>
    <row r="433" spans="1:4" ht="12.75" customHeight="1" x14ac:dyDescent="0.15">
      <c r="A433" t="s">
        <v>783</v>
      </c>
      <c r="B433" t="s">
        <v>1527</v>
      </c>
      <c r="C433" t="s">
        <v>411</v>
      </c>
      <c r="D433" t="str">
        <f t="shared" si="0"/>
        <v>SANTA CLARA COUNTY</v>
      </c>
    </row>
    <row r="434" spans="1:4" ht="12.75" customHeight="1" x14ac:dyDescent="0.15">
      <c r="A434" t="s">
        <v>1184</v>
      </c>
      <c r="B434" t="s">
        <v>1528</v>
      </c>
      <c r="C434" t="s">
        <v>411</v>
      </c>
      <c r="D434" t="str">
        <f t="shared" si="0"/>
        <v>SANTA CLARITA</v>
      </c>
    </row>
    <row r="435" spans="1:4" ht="12.75" customHeight="1" x14ac:dyDescent="0.15">
      <c r="A435" t="s">
        <v>1185</v>
      </c>
      <c r="B435" t="s">
        <v>1529</v>
      </c>
      <c r="C435" t="s">
        <v>411</v>
      </c>
      <c r="D435" t="str">
        <f t="shared" si="0"/>
        <v>SANTA CRUZ</v>
      </c>
    </row>
    <row r="436" spans="1:4" ht="12.75" customHeight="1" x14ac:dyDescent="0.15">
      <c r="A436" t="s">
        <v>787</v>
      </c>
      <c r="B436" t="s">
        <v>1530</v>
      </c>
      <c r="C436" t="s">
        <v>411</v>
      </c>
      <c r="D436" t="str">
        <f t="shared" si="0"/>
        <v>SANTA CRUZ COUNTY</v>
      </c>
    </row>
    <row r="437" spans="1:4" ht="12.75" customHeight="1" x14ac:dyDescent="0.15">
      <c r="A437" t="s">
        <v>1186</v>
      </c>
      <c r="B437" t="s">
        <v>1531</v>
      </c>
      <c r="C437" t="s">
        <v>411</v>
      </c>
      <c r="D437" t="str">
        <f t="shared" si="0"/>
        <v>SANTA FE SPRINGS</v>
      </c>
    </row>
    <row r="438" spans="1:4" ht="12.75" customHeight="1" x14ac:dyDescent="0.15">
      <c r="A438" t="s">
        <v>1187</v>
      </c>
      <c r="B438" t="s">
        <v>1532</v>
      </c>
      <c r="C438" t="s">
        <v>411</v>
      </c>
      <c r="D438" t="str">
        <f t="shared" si="0"/>
        <v>SANTA MARIA</v>
      </c>
    </row>
    <row r="439" spans="1:4" ht="12.75" customHeight="1" x14ac:dyDescent="0.15">
      <c r="A439" t="s">
        <v>1189</v>
      </c>
      <c r="B439" t="s">
        <v>1533</v>
      </c>
      <c r="C439" t="s">
        <v>411</v>
      </c>
      <c r="D439" t="str">
        <f t="shared" si="0"/>
        <v>SANTA MONICA</v>
      </c>
    </row>
    <row r="440" spans="1:4" ht="12.75" customHeight="1" x14ac:dyDescent="0.15">
      <c r="A440" t="s">
        <v>1190</v>
      </c>
      <c r="B440" t="s">
        <v>1534</v>
      </c>
      <c r="C440" t="s">
        <v>411</v>
      </c>
      <c r="D440" t="str">
        <f t="shared" si="0"/>
        <v>SANTA PAULA</v>
      </c>
    </row>
    <row r="441" spans="1:4" ht="12.75" hidden="1" customHeight="1" x14ac:dyDescent="0.15">
      <c r="A441" t="s">
        <v>1191</v>
      </c>
      <c r="B441" t="s">
        <v>1535</v>
      </c>
      <c r="C441" t="s">
        <v>408</v>
      </c>
      <c r="D441" t="str">
        <f t="shared" si="0"/>
        <v>SANTA ROSA</v>
      </c>
    </row>
    <row r="442" spans="1:4" ht="12.75" customHeight="1" x14ac:dyDescent="0.15">
      <c r="A442" t="s">
        <v>1192</v>
      </c>
      <c r="B442" t="s">
        <v>1192</v>
      </c>
      <c r="C442" t="s">
        <v>411</v>
      </c>
      <c r="D442" t="str">
        <f t="shared" si="0"/>
        <v>SANTEE</v>
      </c>
    </row>
    <row r="443" spans="1:4" ht="12.75" customHeight="1" x14ac:dyDescent="0.15">
      <c r="A443" t="s">
        <v>1193</v>
      </c>
      <c r="B443" t="s">
        <v>1193</v>
      </c>
      <c r="C443" t="s">
        <v>411</v>
      </c>
      <c r="D443" t="str">
        <f t="shared" si="0"/>
        <v>SARATOGA</v>
      </c>
    </row>
    <row r="444" spans="1:4" ht="12.75" customHeight="1" x14ac:dyDescent="0.15">
      <c r="A444" t="s">
        <v>1194</v>
      </c>
      <c r="B444" t="s">
        <v>1194</v>
      </c>
      <c r="C444" t="s">
        <v>411</v>
      </c>
      <c r="D444" t="str">
        <f t="shared" si="0"/>
        <v>SAUSALITO</v>
      </c>
    </row>
    <row r="445" spans="1:4" ht="12.75" customHeight="1" x14ac:dyDescent="0.15">
      <c r="A445" t="s">
        <v>1195</v>
      </c>
      <c r="B445" t="s">
        <v>1536</v>
      </c>
      <c r="C445" t="s">
        <v>411</v>
      </c>
      <c r="D445" t="str">
        <f t="shared" si="0"/>
        <v>SCOTTS VALLEY</v>
      </c>
    </row>
    <row r="446" spans="1:4" ht="12.75" customHeight="1" x14ac:dyDescent="0.15">
      <c r="A446" t="s">
        <v>1196</v>
      </c>
      <c r="B446" t="s">
        <v>1537</v>
      </c>
      <c r="C446" t="s">
        <v>411</v>
      </c>
      <c r="D446" t="str">
        <f t="shared" si="0"/>
        <v>SEAL BEACH</v>
      </c>
    </row>
    <row r="447" spans="1:4" ht="12.75" customHeight="1" x14ac:dyDescent="0.15">
      <c r="A447" t="s">
        <v>1197</v>
      </c>
      <c r="B447" t="s">
        <v>1197</v>
      </c>
      <c r="C447" t="s">
        <v>411</v>
      </c>
      <c r="D447" t="str">
        <f t="shared" si="0"/>
        <v>SEASIDE</v>
      </c>
    </row>
    <row r="448" spans="1:4" ht="12.75" customHeight="1" x14ac:dyDescent="0.15">
      <c r="A448" t="s">
        <v>1198</v>
      </c>
      <c r="B448" t="s">
        <v>1198</v>
      </c>
      <c r="C448" t="s">
        <v>411</v>
      </c>
      <c r="D448" t="str">
        <f t="shared" si="0"/>
        <v>SEBASTOPOL</v>
      </c>
    </row>
    <row r="449" spans="1:4" ht="12.75" hidden="1" customHeight="1" x14ac:dyDescent="0.15">
      <c r="A449" t="s">
        <v>1199</v>
      </c>
      <c r="B449" t="s">
        <v>1199</v>
      </c>
      <c r="C449" t="s">
        <v>408</v>
      </c>
      <c r="D449" t="str">
        <f t="shared" si="0"/>
        <v>SELMA</v>
      </c>
    </row>
    <row r="450" spans="1:4" ht="12.75" hidden="1" customHeight="1" x14ac:dyDescent="0.15">
      <c r="A450" t="s">
        <v>1200</v>
      </c>
      <c r="B450" t="s">
        <v>1200</v>
      </c>
      <c r="C450" t="s">
        <v>408</v>
      </c>
      <c r="D450" t="str">
        <f t="shared" si="0"/>
        <v>SHAFTER</v>
      </c>
    </row>
    <row r="451" spans="1:4" ht="12.75" customHeight="1" x14ac:dyDescent="0.15">
      <c r="A451" t="s">
        <v>697</v>
      </c>
      <c r="B451" t="s">
        <v>1538</v>
      </c>
      <c r="C451" t="s">
        <v>411</v>
      </c>
      <c r="D451" t="str">
        <f t="shared" si="0"/>
        <v>SHASTA COUNTY</v>
      </c>
    </row>
    <row r="452" spans="1:4" ht="12.75" customHeight="1" x14ac:dyDescent="0.15">
      <c r="A452" t="s">
        <v>1201</v>
      </c>
      <c r="B452" t="s">
        <v>1539</v>
      </c>
      <c r="C452" t="s">
        <v>411</v>
      </c>
      <c r="D452" t="str">
        <f t="shared" si="0"/>
        <v>SHASTA LAKE</v>
      </c>
    </row>
    <row r="453" spans="1:4" ht="12.75" hidden="1" customHeight="1" x14ac:dyDescent="0.15">
      <c r="A453" t="s">
        <v>1005</v>
      </c>
      <c r="B453" t="s">
        <v>1540</v>
      </c>
      <c r="C453" t="s">
        <v>408</v>
      </c>
      <c r="D453" t="str">
        <f t="shared" si="0"/>
        <v>SIERRA COUNTY</v>
      </c>
    </row>
    <row r="454" spans="1:4" ht="12.75" customHeight="1" x14ac:dyDescent="0.15">
      <c r="A454" t="s">
        <v>1202</v>
      </c>
      <c r="B454" t="s">
        <v>1541</v>
      </c>
      <c r="C454" t="s">
        <v>411</v>
      </c>
      <c r="D454" t="str">
        <f t="shared" si="0"/>
        <v>SIERRA MADRE</v>
      </c>
    </row>
    <row r="455" spans="1:4" ht="12.75" customHeight="1" x14ac:dyDescent="0.15">
      <c r="A455" t="s">
        <v>1203</v>
      </c>
      <c r="B455" t="s">
        <v>1542</v>
      </c>
      <c r="C455" t="s">
        <v>411</v>
      </c>
      <c r="D455" t="str">
        <f t="shared" si="0"/>
        <v>SIGNAL HILL</v>
      </c>
    </row>
    <row r="456" spans="1:4" ht="12.75" customHeight="1" x14ac:dyDescent="0.15">
      <c r="A456" t="s">
        <v>1204</v>
      </c>
      <c r="B456" t="s">
        <v>1543</v>
      </c>
      <c r="C456" t="s">
        <v>411</v>
      </c>
      <c r="D456" t="str">
        <f t="shared" si="0"/>
        <v>SIMI VALLEY</v>
      </c>
    </row>
    <row r="457" spans="1:4" ht="12.75" hidden="1" customHeight="1" x14ac:dyDescent="0.15">
      <c r="A457" t="s">
        <v>860</v>
      </c>
      <c r="B457" t="s">
        <v>1544</v>
      </c>
      <c r="C457" t="s">
        <v>408</v>
      </c>
      <c r="D457" t="str">
        <f t="shared" si="0"/>
        <v>SISKIYOU COUNTY</v>
      </c>
    </row>
    <row r="458" spans="1:4" ht="12.75" customHeight="1" x14ac:dyDescent="0.15">
      <c r="A458" t="s">
        <v>1206</v>
      </c>
      <c r="B458" t="s">
        <v>1545</v>
      </c>
      <c r="C458" t="s">
        <v>411</v>
      </c>
      <c r="D458" t="str">
        <f t="shared" si="0"/>
        <v>SOLANA BEACH</v>
      </c>
    </row>
    <row r="459" spans="1:4" ht="12.75" customHeight="1" x14ac:dyDescent="0.15">
      <c r="A459" t="s">
        <v>750</v>
      </c>
      <c r="B459" t="s">
        <v>1546</v>
      </c>
      <c r="C459" t="s">
        <v>411</v>
      </c>
      <c r="D459" t="str">
        <f t="shared" si="0"/>
        <v>SOLANO COUNTY</v>
      </c>
    </row>
    <row r="460" spans="1:4" ht="12.75" customHeight="1" x14ac:dyDescent="0.15">
      <c r="A460" t="s">
        <v>1207</v>
      </c>
      <c r="B460" t="s">
        <v>1207</v>
      </c>
      <c r="C460" t="s">
        <v>411</v>
      </c>
      <c r="D460" t="str">
        <f t="shared" si="0"/>
        <v>SOLEDAD</v>
      </c>
    </row>
    <row r="461" spans="1:4" ht="12.75" customHeight="1" x14ac:dyDescent="0.15">
      <c r="A461" t="s">
        <v>1208</v>
      </c>
      <c r="B461" t="s">
        <v>1208</v>
      </c>
      <c r="C461" t="s">
        <v>411</v>
      </c>
      <c r="D461" t="str">
        <f t="shared" si="0"/>
        <v>SOLVANG</v>
      </c>
    </row>
    <row r="462" spans="1:4" ht="12.75" customHeight="1" x14ac:dyDescent="0.15">
      <c r="A462" t="s">
        <v>1209</v>
      </c>
      <c r="B462" t="s">
        <v>1209</v>
      </c>
      <c r="C462" t="s">
        <v>411</v>
      </c>
      <c r="D462" t="str">
        <f t="shared" si="0"/>
        <v>SONOMA</v>
      </c>
    </row>
    <row r="463" spans="1:4" ht="12.75" customHeight="1" x14ac:dyDescent="0.15">
      <c r="A463" t="s">
        <v>815</v>
      </c>
      <c r="B463" t="s">
        <v>1547</v>
      </c>
      <c r="C463" t="s">
        <v>411</v>
      </c>
      <c r="D463" t="str">
        <f t="shared" si="0"/>
        <v>SONOMA COUNTY</v>
      </c>
    </row>
    <row r="464" spans="1:4" ht="12.75" customHeight="1" x14ac:dyDescent="0.15">
      <c r="A464" t="s">
        <v>1210</v>
      </c>
      <c r="B464" t="s">
        <v>1210</v>
      </c>
      <c r="C464" t="s">
        <v>411</v>
      </c>
      <c r="D464" t="str">
        <f t="shared" si="0"/>
        <v>SONORA</v>
      </c>
    </row>
    <row r="465" spans="1:4" ht="12.75" customHeight="1" x14ac:dyDescent="0.15">
      <c r="A465" t="s">
        <v>1212</v>
      </c>
      <c r="B465" t="s">
        <v>1548</v>
      </c>
      <c r="C465" t="s">
        <v>411</v>
      </c>
      <c r="D465" t="str">
        <f t="shared" si="0"/>
        <v>SOUTH EL MONTE</v>
      </c>
    </row>
    <row r="466" spans="1:4" ht="12.75" customHeight="1" x14ac:dyDescent="0.15">
      <c r="A466" t="s">
        <v>1213</v>
      </c>
      <c r="B466" t="s">
        <v>1549</v>
      </c>
      <c r="C466" t="s">
        <v>411</v>
      </c>
      <c r="D466" t="str">
        <f t="shared" si="0"/>
        <v>SOUTH GATE</v>
      </c>
    </row>
    <row r="467" spans="1:4" ht="12.75" customHeight="1" x14ac:dyDescent="0.15">
      <c r="A467" t="s">
        <v>1214</v>
      </c>
      <c r="B467" t="s">
        <v>1550</v>
      </c>
      <c r="C467" t="s">
        <v>411</v>
      </c>
      <c r="D467" t="str">
        <f t="shared" si="0"/>
        <v>SOUTH LAKE TAHOE</v>
      </c>
    </row>
    <row r="468" spans="1:4" ht="12.75" customHeight="1" x14ac:dyDescent="0.15">
      <c r="A468" t="s">
        <v>1215</v>
      </c>
      <c r="B468" t="s">
        <v>1551</v>
      </c>
      <c r="C468" t="s">
        <v>411</v>
      </c>
      <c r="D468" t="str">
        <f t="shared" si="0"/>
        <v>SOUTH PASADENA</v>
      </c>
    </row>
    <row r="469" spans="1:4" ht="12.75" customHeight="1" x14ac:dyDescent="0.15">
      <c r="A469" t="s">
        <v>1216</v>
      </c>
      <c r="B469" t="s">
        <v>1552</v>
      </c>
      <c r="C469" t="s">
        <v>411</v>
      </c>
      <c r="D469" t="str">
        <f t="shared" si="0"/>
        <v>SOUTH SAN FRANCISCO</v>
      </c>
    </row>
    <row r="470" spans="1:4" ht="12.75" customHeight="1" x14ac:dyDescent="0.15">
      <c r="A470" t="s">
        <v>798</v>
      </c>
      <c r="B470" t="s">
        <v>1553</v>
      </c>
      <c r="C470" t="s">
        <v>411</v>
      </c>
      <c r="D470" t="str">
        <f t="shared" si="0"/>
        <v>STANISLAUS COUNTY</v>
      </c>
    </row>
    <row r="471" spans="1:4" ht="12.75" customHeight="1" x14ac:dyDescent="0.15">
      <c r="A471" t="s">
        <v>1218</v>
      </c>
      <c r="B471" t="s">
        <v>1218</v>
      </c>
      <c r="C471" t="s">
        <v>411</v>
      </c>
      <c r="D471" t="str">
        <f t="shared" si="0"/>
        <v>STANTON</v>
      </c>
    </row>
    <row r="472" spans="1:4" ht="12.75" customHeight="1" x14ac:dyDescent="0.15">
      <c r="A472" t="s">
        <v>1220</v>
      </c>
      <c r="B472" t="s">
        <v>1220</v>
      </c>
      <c r="C472" t="s">
        <v>411</v>
      </c>
      <c r="D472" t="str">
        <f t="shared" si="0"/>
        <v>STOCKTON</v>
      </c>
    </row>
    <row r="473" spans="1:4" ht="12.75" customHeight="1" x14ac:dyDescent="0.15">
      <c r="A473" t="s">
        <v>1221</v>
      </c>
      <c r="B473" t="s">
        <v>1554</v>
      </c>
      <c r="C473" t="s">
        <v>411</v>
      </c>
      <c r="D473" t="str">
        <f t="shared" si="0"/>
        <v>SUISUN CITY</v>
      </c>
    </row>
    <row r="474" spans="1:4" ht="12.75" customHeight="1" x14ac:dyDescent="0.15">
      <c r="A474" t="s">
        <v>1222</v>
      </c>
      <c r="B474" t="s">
        <v>1222</v>
      </c>
      <c r="C474" t="s">
        <v>411</v>
      </c>
      <c r="D474" t="str">
        <f t="shared" si="0"/>
        <v>SUNNYVALE</v>
      </c>
    </row>
    <row r="475" spans="1:4" ht="12.75" hidden="1" customHeight="1" x14ac:dyDescent="0.15">
      <c r="A475" t="s">
        <v>1223</v>
      </c>
      <c r="B475" t="s">
        <v>1223</v>
      </c>
      <c r="C475" t="s">
        <v>408</v>
      </c>
      <c r="D475" t="str">
        <f t="shared" si="0"/>
        <v>SUSANVILLE</v>
      </c>
    </row>
    <row r="476" spans="1:4" ht="12.75" customHeight="1" x14ac:dyDescent="0.15">
      <c r="A476" t="s">
        <v>989</v>
      </c>
      <c r="B476" t="s">
        <v>1555</v>
      </c>
      <c r="C476" t="s">
        <v>411</v>
      </c>
      <c r="D476" t="str">
        <f t="shared" si="0"/>
        <v>SUTTER COUNTY</v>
      </c>
    </row>
    <row r="477" spans="1:4" ht="12.75" hidden="1" customHeight="1" x14ac:dyDescent="0.15">
      <c r="A477" t="s">
        <v>1224</v>
      </c>
      <c r="B477" t="s">
        <v>1556</v>
      </c>
      <c r="C477" t="s">
        <v>408</v>
      </c>
      <c r="D477" t="str">
        <f t="shared" si="0"/>
        <v>SUTTER CREEK</v>
      </c>
    </row>
    <row r="478" spans="1:4" ht="12.75" customHeight="1" x14ac:dyDescent="0.15">
      <c r="A478" t="s">
        <v>1225</v>
      </c>
      <c r="B478" t="s">
        <v>1225</v>
      </c>
      <c r="C478" t="s">
        <v>411</v>
      </c>
      <c r="D478" t="str">
        <f t="shared" si="0"/>
        <v>TAFT</v>
      </c>
    </row>
    <row r="479" spans="1:4" ht="12.75" customHeight="1" x14ac:dyDescent="0.15">
      <c r="A479" t="s">
        <v>1226</v>
      </c>
      <c r="B479" t="s">
        <v>1226</v>
      </c>
      <c r="C479" t="s">
        <v>411</v>
      </c>
      <c r="D479" t="str">
        <f t="shared" si="0"/>
        <v>TEHACHAPI</v>
      </c>
    </row>
    <row r="480" spans="1:4" ht="12.75" customHeight="1" x14ac:dyDescent="0.15">
      <c r="A480" t="s">
        <v>1227</v>
      </c>
      <c r="B480" t="s">
        <v>1227</v>
      </c>
      <c r="C480" t="s">
        <v>411</v>
      </c>
      <c r="D480" t="str">
        <f t="shared" si="0"/>
        <v>TEHAMA</v>
      </c>
    </row>
    <row r="481" spans="1:4" ht="12.75" customHeight="1" x14ac:dyDescent="0.15">
      <c r="A481" t="s">
        <v>831</v>
      </c>
      <c r="B481" t="s">
        <v>1557</v>
      </c>
      <c r="C481" t="s">
        <v>411</v>
      </c>
      <c r="D481" t="str">
        <f t="shared" si="0"/>
        <v>TEHAMA COUNTY</v>
      </c>
    </row>
    <row r="482" spans="1:4" ht="12.75" customHeight="1" x14ac:dyDescent="0.15">
      <c r="A482" t="s">
        <v>1228</v>
      </c>
      <c r="B482" t="s">
        <v>1228</v>
      </c>
      <c r="C482" t="s">
        <v>411</v>
      </c>
      <c r="D482" t="str">
        <f t="shared" si="0"/>
        <v>TEMECULA</v>
      </c>
    </row>
    <row r="483" spans="1:4" ht="12.75" customHeight="1" x14ac:dyDescent="0.15">
      <c r="A483" t="s">
        <v>1229</v>
      </c>
      <c r="B483" t="s">
        <v>1558</v>
      </c>
      <c r="C483" t="s">
        <v>411</v>
      </c>
      <c r="D483" t="str">
        <f t="shared" si="0"/>
        <v>TEMPLE CITY</v>
      </c>
    </row>
    <row r="484" spans="1:4" ht="12.75" customHeight="1" x14ac:dyDescent="0.15">
      <c r="A484" t="s">
        <v>1230</v>
      </c>
      <c r="B484" t="s">
        <v>1559</v>
      </c>
      <c r="C484" t="s">
        <v>411</v>
      </c>
      <c r="D484" t="str">
        <f t="shared" si="0"/>
        <v>THOUSAND OAKS</v>
      </c>
    </row>
    <row r="485" spans="1:4" ht="12.75" customHeight="1" x14ac:dyDescent="0.15">
      <c r="A485" t="s">
        <v>1231</v>
      </c>
      <c r="B485" t="s">
        <v>1231</v>
      </c>
      <c r="C485" t="s">
        <v>411</v>
      </c>
      <c r="D485" t="str">
        <f t="shared" si="0"/>
        <v>TIBURON</v>
      </c>
    </row>
    <row r="486" spans="1:4" ht="12.75" customHeight="1" x14ac:dyDescent="0.15">
      <c r="A486" t="s">
        <v>1233</v>
      </c>
      <c r="B486" t="s">
        <v>1233</v>
      </c>
      <c r="C486" t="s">
        <v>411</v>
      </c>
      <c r="D486" t="str">
        <f t="shared" si="0"/>
        <v>TORRANCE</v>
      </c>
    </row>
    <row r="487" spans="1:4" ht="12.75" customHeight="1" x14ac:dyDescent="0.15">
      <c r="A487" t="s">
        <v>1234</v>
      </c>
      <c r="B487" t="s">
        <v>1234</v>
      </c>
      <c r="C487" t="s">
        <v>411</v>
      </c>
      <c r="D487" t="str">
        <f t="shared" si="0"/>
        <v>TRACY</v>
      </c>
    </row>
    <row r="488" spans="1:4" ht="12.75" hidden="1" customHeight="1" x14ac:dyDescent="0.15">
      <c r="A488" t="s">
        <v>1235</v>
      </c>
      <c r="B488" t="s">
        <v>1235</v>
      </c>
      <c r="C488" t="s">
        <v>408</v>
      </c>
      <c r="D488" t="str">
        <f t="shared" si="0"/>
        <v>TRINIDAD</v>
      </c>
    </row>
    <row r="489" spans="1:4" ht="12.75" hidden="1" customHeight="1" x14ac:dyDescent="0.15">
      <c r="A489" t="s">
        <v>1236</v>
      </c>
      <c r="B489" t="s">
        <v>1560</v>
      </c>
      <c r="C489" t="s">
        <v>408</v>
      </c>
      <c r="D489" t="str">
        <f t="shared" si="0"/>
        <v>TRINITY COUNTY</v>
      </c>
    </row>
    <row r="490" spans="1:4" ht="12.75" customHeight="1" x14ac:dyDescent="0.15">
      <c r="A490" t="s">
        <v>1237</v>
      </c>
      <c r="B490" t="s">
        <v>1237</v>
      </c>
      <c r="C490" t="s">
        <v>411</v>
      </c>
      <c r="D490" t="str">
        <f t="shared" si="0"/>
        <v>TRUCKEE</v>
      </c>
    </row>
    <row r="491" spans="1:4" ht="12.75" customHeight="1" x14ac:dyDescent="0.15">
      <c r="A491" t="s">
        <v>1238</v>
      </c>
      <c r="B491" t="s">
        <v>1238</v>
      </c>
      <c r="C491" t="s">
        <v>411</v>
      </c>
      <c r="D491" t="str">
        <f t="shared" si="0"/>
        <v>TULARE</v>
      </c>
    </row>
    <row r="492" spans="1:4" ht="12.75" customHeight="1" x14ac:dyDescent="0.15">
      <c r="A492" t="s">
        <v>857</v>
      </c>
      <c r="B492" t="s">
        <v>1561</v>
      </c>
      <c r="C492" t="s">
        <v>411</v>
      </c>
      <c r="D492" t="str">
        <f t="shared" si="0"/>
        <v>TULARE COUNTY</v>
      </c>
    </row>
    <row r="493" spans="1:4" ht="12.75" customHeight="1" x14ac:dyDescent="0.15">
      <c r="A493" t="s">
        <v>1239</v>
      </c>
      <c r="B493" t="s">
        <v>1239</v>
      </c>
      <c r="C493" t="s">
        <v>411</v>
      </c>
      <c r="D493" t="str">
        <f t="shared" si="0"/>
        <v>TULELAKE</v>
      </c>
    </row>
    <row r="494" spans="1:4" ht="12.75" customHeight="1" x14ac:dyDescent="0.15">
      <c r="A494" t="s">
        <v>1211</v>
      </c>
      <c r="B494" t="s">
        <v>1562</v>
      </c>
      <c r="C494" t="s">
        <v>411</v>
      </c>
      <c r="D494" t="str">
        <f t="shared" si="0"/>
        <v>TUOLUMNE COUNTY</v>
      </c>
    </row>
    <row r="495" spans="1:4" ht="12.75" hidden="1" customHeight="1" x14ac:dyDescent="0.15">
      <c r="A495" t="s">
        <v>1240</v>
      </c>
      <c r="B495" t="s">
        <v>1240</v>
      </c>
      <c r="C495" t="s">
        <v>408</v>
      </c>
      <c r="D495" t="str">
        <f t="shared" si="0"/>
        <v>TURLOCK</v>
      </c>
    </row>
    <row r="496" spans="1:4" ht="12.75" customHeight="1" x14ac:dyDescent="0.15">
      <c r="A496" t="s">
        <v>1241</v>
      </c>
      <c r="B496" t="s">
        <v>1241</v>
      </c>
      <c r="C496" t="s">
        <v>438</v>
      </c>
      <c r="D496" t="str">
        <f t="shared" si="0"/>
        <v>TUSTIN</v>
      </c>
    </row>
    <row r="497" spans="1:4" ht="12.75" customHeight="1" x14ac:dyDescent="0.15">
      <c r="A497" t="s">
        <v>1242</v>
      </c>
      <c r="B497" t="s">
        <v>1563</v>
      </c>
      <c r="C497" t="s">
        <v>411</v>
      </c>
      <c r="D497" t="str">
        <f t="shared" si="0"/>
        <v>TWENTYNINE PALMS</v>
      </c>
    </row>
    <row r="498" spans="1:4" ht="12.75" customHeight="1" x14ac:dyDescent="0.15">
      <c r="A498" t="s">
        <v>1243</v>
      </c>
      <c r="B498" t="s">
        <v>1243</v>
      </c>
      <c r="C498" t="s">
        <v>411</v>
      </c>
      <c r="D498" t="str">
        <f t="shared" si="0"/>
        <v>UKIAH</v>
      </c>
    </row>
    <row r="499" spans="1:4" ht="12.75" customHeight="1" x14ac:dyDescent="0.15">
      <c r="A499" t="s">
        <v>1244</v>
      </c>
      <c r="B499" t="s">
        <v>1564</v>
      </c>
      <c r="C499" t="s">
        <v>411</v>
      </c>
      <c r="D499" t="str">
        <f t="shared" si="0"/>
        <v>UNION CITY</v>
      </c>
    </row>
    <row r="500" spans="1:4" ht="12.75" customHeight="1" x14ac:dyDescent="0.15">
      <c r="A500" t="s">
        <v>1246</v>
      </c>
      <c r="B500" t="s">
        <v>1246</v>
      </c>
      <c r="C500" t="s">
        <v>411</v>
      </c>
      <c r="D500" t="str">
        <f t="shared" si="0"/>
        <v>UPLAND</v>
      </c>
    </row>
    <row r="501" spans="1:4" ht="12.75" customHeight="1" x14ac:dyDescent="0.15">
      <c r="A501" t="s">
        <v>1247</v>
      </c>
      <c r="B501" t="s">
        <v>1247</v>
      </c>
      <c r="C501" t="s">
        <v>411</v>
      </c>
      <c r="D501" t="str">
        <f t="shared" si="0"/>
        <v>VACAVILLE</v>
      </c>
    </row>
    <row r="502" spans="1:4" ht="12.75" customHeight="1" x14ac:dyDescent="0.15">
      <c r="A502" t="s">
        <v>1249</v>
      </c>
      <c r="B502" t="s">
        <v>1249</v>
      </c>
      <c r="C502" t="s">
        <v>411</v>
      </c>
      <c r="D502" t="str">
        <f t="shared" si="0"/>
        <v>VALLEJO</v>
      </c>
    </row>
    <row r="503" spans="1:4" ht="12.75" customHeight="1" x14ac:dyDescent="0.15">
      <c r="A503" t="s">
        <v>1250</v>
      </c>
      <c r="B503" t="s">
        <v>1565</v>
      </c>
      <c r="C503" t="s">
        <v>411</v>
      </c>
      <c r="D503" t="str">
        <f t="shared" si="0"/>
        <v>SAN BUENAVENTURA</v>
      </c>
    </row>
    <row r="504" spans="1:4" ht="12.75" customHeight="1" x14ac:dyDescent="0.15">
      <c r="A504" t="s">
        <v>781</v>
      </c>
      <c r="B504" t="s">
        <v>1566</v>
      </c>
      <c r="C504" t="s">
        <v>411</v>
      </c>
      <c r="D504" t="str">
        <f t="shared" si="0"/>
        <v>VENTURA COUNTY</v>
      </c>
    </row>
    <row r="505" spans="1:4" ht="12.75" customHeight="1" x14ac:dyDescent="0.15">
      <c r="A505" t="s">
        <v>1251</v>
      </c>
      <c r="B505" t="s">
        <v>1251</v>
      </c>
      <c r="C505" t="s">
        <v>438</v>
      </c>
      <c r="D505" t="str">
        <f t="shared" si="0"/>
        <v>VERNON</v>
      </c>
    </row>
    <row r="506" spans="1:4" ht="12.75" customHeight="1" x14ac:dyDescent="0.15">
      <c r="A506" t="s">
        <v>1252</v>
      </c>
      <c r="B506" t="s">
        <v>1252</v>
      </c>
      <c r="C506" t="s">
        <v>411</v>
      </c>
      <c r="D506" t="str">
        <f t="shared" si="0"/>
        <v>VICTORVILLE</v>
      </c>
    </row>
    <row r="507" spans="1:4" ht="12.75" customHeight="1" x14ac:dyDescent="0.15">
      <c r="A507" t="s">
        <v>1253</v>
      </c>
      <c r="B507" t="s">
        <v>1567</v>
      </c>
      <c r="C507" t="s">
        <v>411</v>
      </c>
      <c r="D507" t="str">
        <f t="shared" si="0"/>
        <v>VILLA PARK</v>
      </c>
    </row>
    <row r="508" spans="1:4" ht="12.75" customHeight="1" x14ac:dyDescent="0.15">
      <c r="A508" t="s">
        <v>1255</v>
      </c>
      <c r="B508" t="s">
        <v>1255</v>
      </c>
      <c r="C508" t="s">
        <v>411</v>
      </c>
      <c r="D508" t="str">
        <f t="shared" si="0"/>
        <v>VISALIA</v>
      </c>
    </row>
    <row r="509" spans="1:4" ht="12.75" customHeight="1" x14ac:dyDescent="0.15">
      <c r="A509" t="s">
        <v>1256</v>
      </c>
      <c r="B509" t="s">
        <v>1256</v>
      </c>
      <c r="C509" t="s">
        <v>411</v>
      </c>
      <c r="D509" t="str">
        <f t="shared" si="0"/>
        <v>VISTA</v>
      </c>
    </row>
    <row r="510" spans="1:4" ht="12.75" customHeight="1" x14ac:dyDescent="0.15">
      <c r="A510" t="s">
        <v>1257</v>
      </c>
      <c r="B510" t="s">
        <v>1257</v>
      </c>
      <c r="C510" t="s">
        <v>411</v>
      </c>
      <c r="D510" t="str">
        <f t="shared" si="0"/>
        <v>WALNUT</v>
      </c>
    </row>
    <row r="511" spans="1:4" ht="12.75" customHeight="1" x14ac:dyDescent="0.15">
      <c r="A511" t="s">
        <v>1258</v>
      </c>
      <c r="B511" t="s">
        <v>1568</v>
      </c>
      <c r="C511" t="s">
        <v>438</v>
      </c>
      <c r="D511" t="str">
        <f t="shared" si="0"/>
        <v>WALNUT CREEK</v>
      </c>
    </row>
    <row r="512" spans="1:4" ht="12.75" customHeight="1" x14ac:dyDescent="0.15">
      <c r="A512" t="s">
        <v>1259</v>
      </c>
      <c r="B512" t="s">
        <v>1259</v>
      </c>
      <c r="C512" t="s">
        <v>411</v>
      </c>
      <c r="D512" t="str">
        <f t="shared" si="0"/>
        <v>WASCO</v>
      </c>
    </row>
    <row r="513" spans="1:4" ht="12.75" customHeight="1" x14ac:dyDescent="0.15">
      <c r="A513" t="s">
        <v>1260</v>
      </c>
      <c r="B513" t="s">
        <v>1260</v>
      </c>
      <c r="C513" t="s">
        <v>411</v>
      </c>
      <c r="D513" t="str">
        <f t="shared" si="0"/>
        <v>WATERFORD</v>
      </c>
    </row>
    <row r="514" spans="1:4" ht="12.75" customHeight="1" x14ac:dyDescent="0.15">
      <c r="A514" t="s">
        <v>1261</v>
      </c>
      <c r="B514" t="s">
        <v>1261</v>
      </c>
      <c r="C514" t="s">
        <v>411</v>
      </c>
      <c r="D514" t="str">
        <f t="shared" si="0"/>
        <v>WATSONVILLE</v>
      </c>
    </row>
    <row r="515" spans="1:4" ht="12.75" customHeight="1" x14ac:dyDescent="0.15">
      <c r="A515" t="s">
        <v>1262</v>
      </c>
      <c r="B515" t="s">
        <v>1262</v>
      </c>
      <c r="C515" t="s">
        <v>411</v>
      </c>
      <c r="D515" t="str">
        <f t="shared" si="0"/>
        <v>WEED</v>
      </c>
    </row>
    <row r="516" spans="1:4" ht="12.75" customHeight="1" x14ac:dyDescent="0.15">
      <c r="A516" t="s">
        <v>1263</v>
      </c>
      <c r="B516" t="s">
        <v>1569</v>
      </c>
      <c r="C516" t="s">
        <v>411</v>
      </c>
      <c r="D516" t="str">
        <f t="shared" si="0"/>
        <v>WEST COVINA</v>
      </c>
    </row>
    <row r="517" spans="1:4" ht="12.75" customHeight="1" x14ac:dyDescent="0.15">
      <c r="A517" t="s">
        <v>1264</v>
      </c>
      <c r="B517" t="s">
        <v>1570</v>
      </c>
      <c r="C517" t="s">
        <v>438</v>
      </c>
      <c r="D517" t="str">
        <f t="shared" si="0"/>
        <v>WEST HOLLYWOOD</v>
      </c>
    </row>
    <row r="518" spans="1:4" ht="12.75" customHeight="1" x14ac:dyDescent="0.15">
      <c r="A518" t="s">
        <v>1265</v>
      </c>
      <c r="B518" t="s">
        <v>1571</v>
      </c>
      <c r="C518" t="s">
        <v>411</v>
      </c>
      <c r="D518" t="str">
        <f t="shared" si="0"/>
        <v>WEST SACRAMENTO</v>
      </c>
    </row>
    <row r="519" spans="1:4" ht="12.75" customHeight="1" x14ac:dyDescent="0.15">
      <c r="A519" t="s">
        <v>1266</v>
      </c>
      <c r="B519" t="s">
        <v>1572</v>
      </c>
      <c r="C519" t="s">
        <v>411</v>
      </c>
      <c r="D519" t="str">
        <f t="shared" si="0"/>
        <v>WESTLAKE VILLAGE</v>
      </c>
    </row>
    <row r="520" spans="1:4" ht="12.75" customHeight="1" x14ac:dyDescent="0.15">
      <c r="A520" t="s">
        <v>1267</v>
      </c>
      <c r="B520" t="s">
        <v>1267</v>
      </c>
      <c r="C520" t="s">
        <v>411</v>
      </c>
      <c r="D520" t="str">
        <f t="shared" si="0"/>
        <v>WESTMINSTER</v>
      </c>
    </row>
    <row r="521" spans="1:4" ht="12.75" customHeight="1" x14ac:dyDescent="0.15">
      <c r="A521" t="s">
        <v>1268</v>
      </c>
      <c r="B521" t="s">
        <v>1268</v>
      </c>
      <c r="C521" t="s">
        <v>411</v>
      </c>
      <c r="D521" t="str">
        <f t="shared" si="0"/>
        <v>WESTMORLAND</v>
      </c>
    </row>
    <row r="522" spans="1:4" ht="12.75" hidden="1" customHeight="1" x14ac:dyDescent="0.15">
      <c r="A522" t="s">
        <v>1269</v>
      </c>
      <c r="B522" t="s">
        <v>1269</v>
      </c>
      <c r="C522" t="s">
        <v>408</v>
      </c>
      <c r="D522" t="str">
        <f t="shared" si="0"/>
        <v>WHEATLAND</v>
      </c>
    </row>
    <row r="523" spans="1:4" ht="12.75" customHeight="1" x14ac:dyDescent="0.15">
      <c r="A523" t="s">
        <v>1270</v>
      </c>
      <c r="B523" t="s">
        <v>1270</v>
      </c>
      <c r="C523" t="s">
        <v>438</v>
      </c>
      <c r="D523" t="str">
        <f t="shared" si="0"/>
        <v>WHITTIER</v>
      </c>
    </row>
    <row r="524" spans="1:4" ht="12.75" customHeight="1" x14ac:dyDescent="0.15">
      <c r="A524" t="s">
        <v>1271</v>
      </c>
      <c r="B524" t="s">
        <v>1271</v>
      </c>
      <c r="C524" t="s">
        <v>411</v>
      </c>
      <c r="D524" t="str">
        <f t="shared" si="0"/>
        <v>WILDOMAR</v>
      </c>
    </row>
    <row r="525" spans="1:4" ht="12.75" hidden="1" customHeight="1" x14ac:dyDescent="0.15">
      <c r="A525" t="s">
        <v>1272</v>
      </c>
      <c r="B525" t="s">
        <v>1272</v>
      </c>
      <c r="C525" t="s">
        <v>408</v>
      </c>
      <c r="D525" t="str">
        <f t="shared" si="0"/>
        <v>WILLIAMS</v>
      </c>
    </row>
    <row r="526" spans="1:4" ht="12.75" customHeight="1" x14ac:dyDescent="0.15">
      <c r="A526" t="s">
        <v>1273</v>
      </c>
      <c r="B526" t="s">
        <v>1273</v>
      </c>
      <c r="C526" t="s">
        <v>411</v>
      </c>
      <c r="D526" t="str">
        <f t="shared" si="0"/>
        <v>WILLITS</v>
      </c>
    </row>
    <row r="527" spans="1:4" ht="12.75" customHeight="1" x14ac:dyDescent="0.15">
      <c r="A527" t="s">
        <v>1274</v>
      </c>
      <c r="B527" t="s">
        <v>1274</v>
      </c>
      <c r="C527" t="s">
        <v>438</v>
      </c>
      <c r="D527" t="str">
        <f t="shared" si="0"/>
        <v>WILLOWS</v>
      </c>
    </row>
    <row r="528" spans="1:4" ht="12.75" customHeight="1" x14ac:dyDescent="0.15">
      <c r="A528" t="s">
        <v>1275</v>
      </c>
      <c r="B528" t="s">
        <v>1275</v>
      </c>
      <c r="C528" t="s">
        <v>411</v>
      </c>
      <c r="D528" t="str">
        <f t="shared" si="0"/>
        <v>WINDSOR</v>
      </c>
    </row>
    <row r="529" spans="1:4" ht="12.75" customHeight="1" x14ac:dyDescent="0.15">
      <c r="A529" t="s">
        <v>1276</v>
      </c>
      <c r="B529" t="s">
        <v>1276</v>
      </c>
      <c r="C529" t="s">
        <v>411</v>
      </c>
      <c r="D529" t="str">
        <f t="shared" si="0"/>
        <v>WINTERS</v>
      </c>
    </row>
    <row r="530" spans="1:4" ht="12.75" customHeight="1" x14ac:dyDescent="0.15">
      <c r="A530" t="s">
        <v>1277</v>
      </c>
      <c r="B530" t="s">
        <v>1277</v>
      </c>
      <c r="C530" t="s">
        <v>411</v>
      </c>
      <c r="D530" t="str">
        <f t="shared" si="0"/>
        <v>WOODLAKE</v>
      </c>
    </row>
    <row r="531" spans="1:4" ht="12.75" customHeight="1" x14ac:dyDescent="0.15">
      <c r="A531" t="s">
        <v>1278</v>
      </c>
      <c r="B531" t="s">
        <v>1278</v>
      </c>
      <c r="C531" t="s">
        <v>411</v>
      </c>
      <c r="D531" t="str">
        <f t="shared" si="0"/>
        <v>WOODLAND</v>
      </c>
    </row>
    <row r="532" spans="1:4" ht="12.75" customHeight="1" x14ac:dyDescent="0.15">
      <c r="A532" t="s">
        <v>1279</v>
      </c>
      <c r="B532" t="s">
        <v>1279</v>
      </c>
      <c r="C532" t="s">
        <v>411</v>
      </c>
      <c r="D532" t="str">
        <f t="shared" si="0"/>
        <v>WOODSIDE</v>
      </c>
    </row>
    <row r="533" spans="1:4" ht="12.75" customHeight="1" x14ac:dyDescent="0.15">
      <c r="A533" t="s">
        <v>848</v>
      </c>
      <c r="B533" t="s">
        <v>1573</v>
      </c>
      <c r="C533" t="s">
        <v>411</v>
      </c>
      <c r="D533" t="str">
        <f t="shared" si="0"/>
        <v>YOLO COUNTY</v>
      </c>
    </row>
    <row r="534" spans="1:4" ht="12.75" customHeight="1" x14ac:dyDescent="0.15">
      <c r="A534" t="s">
        <v>1280</v>
      </c>
      <c r="B534" t="s">
        <v>1574</v>
      </c>
      <c r="C534" t="s">
        <v>411</v>
      </c>
      <c r="D534" t="str">
        <f t="shared" si="0"/>
        <v>YORBA LINDA</v>
      </c>
    </row>
    <row r="535" spans="1:4" ht="12.75" customHeight="1" x14ac:dyDescent="0.15">
      <c r="A535" t="s">
        <v>1281</v>
      </c>
      <c r="B535" t="s">
        <v>1281</v>
      </c>
      <c r="C535" t="s">
        <v>411</v>
      </c>
      <c r="D535" t="str">
        <f t="shared" si="0"/>
        <v>YOUNTVILLE</v>
      </c>
    </row>
    <row r="536" spans="1:4" ht="12.75" customHeight="1" x14ac:dyDescent="0.15">
      <c r="A536" t="s">
        <v>1283</v>
      </c>
      <c r="B536" t="s">
        <v>1283</v>
      </c>
      <c r="C536" t="s">
        <v>411</v>
      </c>
      <c r="D536" t="str">
        <f t="shared" si="0"/>
        <v>YREKA</v>
      </c>
    </row>
    <row r="537" spans="1:4" ht="12.75" hidden="1" customHeight="1" x14ac:dyDescent="0.15">
      <c r="A537" t="s">
        <v>1284</v>
      </c>
      <c r="B537" t="s">
        <v>1575</v>
      </c>
      <c r="C537" t="s">
        <v>408</v>
      </c>
      <c r="D537" t="str">
        <f t="shared" si="0"/>
        <v>YUBA CITY</v>
      </c>
    </row>
    <row r="538" spans="1:4" ht="12.75" hidden="1" customHeight="1" x14ac:dyDescent="0.15">
      <c r="A538" t="s">
        <v>1018</v>
      </c>
      <c r="B538" t="s">
        <v>1576</v>
      </c>
      <c r="C538" t="s">
        <v>408</v>
      </c>
      <c r="D538" t="str">
        <f t="shared" si="0"/>
        <v>YUBA COUNTY</v>
      </c>
    </row>
    <row r="539" spans="1:4" ht="12.75" customHeight="1" x14ac:dyDescent="0.15">
      <c r="A539" t="s">
        <v>1285</v>
      </c>
      <c r="B539" t="s">
        <v>1285</v>
      </c>
      <c r="C539" t="s">
        <v>411</v>
      </c>
      <c r="D539" t="str">
        <f t="shared" si="0"/>
        <v>YUCAIPA</v>
      </c>
    </row>
    <row r="540" spans="1:4" ht="12.75" customHeight="1" x14ac:dyDescent="0.15">
      <c r="A540" t="s">
        <v>1286</v>
      </c>
      <c r="B540" t="s">
        <v>1577</v>
      </c>
      <c r="C540" t="s">
        <v>411</v>
      </c>
      <c r="D540" t="str">
        <f t="shared" si="0"/>
        <v>YUCCA VALLEY</v>
      </c>
    </row>
    <row r="541" spans="1:4" ht="12.75" customHeight="1" x14ac:dyDescent="0.15"/>
    <row r="542" spans="1:4" ht="12.75" customHeight="1" x14ac:dyDescent="0.15"/>
    <row r="543" spans="1:4" ht="12.75" customHeight="1" x14ac:dyDescent="0.15"/>
    <row r="544" spans="1:4" ht="12.75" customHeight="1" x14ac:dyDescent="0.15"/>
    <row r="545" ht="12.75" customHeight="1" x14ac:dyDescent="0.15"/>
    <row r="546" ht="12.75" customHeight="1" x14ac:dyDescent="0.15"/>
    <row r="547" ht="12.75" customHeight="1" x14ac:dyDescent="0.15"/>
    <row r="548" ht="12.75" customHeight="1" x14ac:dyDescent="0.15"/>
    <row r="549" ht="12.75" customHeight="1" x14ac:dyDescent="0.15"/>
    <row r="550" ht="12.75" customHeight="1" x14ac:dyDescent="0.15"/>
    <row r="551" ht="12.75" customHeight="1" x14ac:dyDescent="0.15"/>
    <row r="552" ht="12.75" customHeight="1" x14ac:dyDescent="0.15"/>
    <row r="553" ht="12.75" customHeight="1" x14ac:dyDescent="0.15"/>
    <row r="554" ht="12.75" customHeight="1" x14ac:dyDescent="0.15"/>
    <row r="555" ht="12.75" customHeight="1" x14ac:dyDescent="0.15"/>
    <row r="556" ht="12.75" customHeight="1" x14ac:dyDescent="0.15"/>
    <row r="557" ht="12.75" customHeight="1" x14ac:dyDescent="0.15"/>
    <row r="558" ht="12.75" customHeight="1" x14ac:dyDescent="0.15"/>
    <row r="559" ht="12.75" customHeight="1" x14ac:dyDescent="0.15"/>
    <row r="560" ht="12.75" customHeight="1" x14ac:dyDescent="0.15"/>
    <row r="561" ht="12.75" customHeight="1" x14ac:dyDescent="0.15"/>
    <row r="562" ht="12.75" customHeight="1" x14ac:dyDescent="0.15"/>
    <row r="563" ht="12.75" customHeight="1" x14ac:dyDescent="0.15"/>
    <row r="564" ht="12.75" customHeight="1" x14ac:dyDescent="0.15"/>
    <row r="565" ht="12.75" customHeight="1" x14ac:dyDescent="0.15"/>
    <row r="566" ht="12.75" customHeight="1" x14ac:dyDescent="0.15"/>
    <row r="567" ht="12.75" customHeight="1" x14ac:dyDescent="0.15"/>
    <row r="568" ht="12.75" customHeight="1" x14ac:dyDescent="0.15"/>
    <row r="569" ht="12.75" customHeight="1" x14ac:dyDescent="0.15"/>
    <row r="570" ht="12.75" customHeight="1" x14ac:dyDescent="0.15"/>
    <row r="571" ht="12.75" customHeight="1" x14ac:dyDescent="0.15"/>
    <row r="572" ht="12.75" customHeight="1" x14ac:dyDescent="0.15"/>
    <row r="573" ht="12.75" customHeight="1" x14ac:dyDescent="0.15"/>
    <row r="574" ht="12.75" customHeight="1" x14ac:dyDescent="0.15"/>
    <row r="575" ht="12.75" customHeight="1" x14ac:dyDescent="0.15"/>
    <row r="576" ht="12.75" customHeight="1" x14ac:dyDescent="0.15"/>
    <row r="577" ht="12.75" customHeight="1" x14ac:dyDescent="0.15"/>
    <row r="578" ht="12.75" customHeight="1" x14ac:dyDescent="0.15"/>
    <row r="579" ht="12.75" customHeight="1" x14ac:dyDescent="0.15"/>
    <row r="580" ht="12.75" customHeight="1" x14ac:dyDescent="0.15"/>
    <row r="581" ht="12.75" customHeight="1" x14ac:dyDescent="0.15"/>
    <row r="582" ht="12.75" customHeight="1" x14ac:dyDescent="0.15"/>
    <row r="583" ht="12.75" customHeight="1" x14ac:dyDescent="0.15"/>
    <row r="584" ht="12.75" customHeight="1" x14ac:dyDescent="0.15"/>
    <row r="585" ht="12.75" customHeight="1" x14ac:dyDescent="0.15"/>
    <row r="586" ht="12.75" customHeight="1" x14ac:dyDescent="0.15"/>
    <row r="587" ht="12.75" customHeight="1" x14ac:dyDescent="0.15"/>
    <row r="588" ht="12.75" customHeight="1" x14ac:dyDescent="0.15"/>
    <row r="589" ht="12.75" customHeight="1" x14ac:dyDescent="0.15"/>
    <row r="590" ht="12.75" customHeight="1" x14ac:dyDescent="0.15"/>
    <row r="591" ht="12.75" customHeight="1" x14ac:dyDescent="0.15"/>
    <row r="592" ht="12.75" customHeight="1" x14ac:dyDescent="0.15"/>
    <row r="593" ht="12.75" customHeight="1" x14ac:dyDescent="0.15"/>
    <row r="594" ht="12.75" customHeight="1" x14ac:dyDescent="0.15"/>
    <row r="595" ht="12.75" customHeight="1" x14ac:dyDescent="0.15"/>
    <row r="596" ht="12.75" customHeight="1" x14ac:dyDescent="0.15"/>
    <row r="597" ht="12.75" customHeight="1" x14ac:dyDescent="0.15"/>
    <row r="598" ht="12.75" customHeight="1" x14ac:dyDescent="0.15"/>
    <row r="599" ht="12.75" customHeight="1" x14ac:dyDescent="0.15"/>
    <row r="600" ht="12.75" customHeight="1" x14ac:dyDescent="0.15"/>
    <row r="601" ht="12.75" customHeight="1" x14ac:dyDescent="0.15"/>
    <row r="602" ht="12.75" customHeight="1" x14ac:dyDescent="0.15"/>
    <row r="603" ht="12.75" customHeight="1" x14ac:dyDescent="0.15"/>
    <row r="604" ht="12.75" customHeight="1" x14ac:dyDescent="0.15"/>
    <row r="605" ht="12.75" customHeight="1" x14ac:dyDescent="0.15"/>
    <row r="606" ht="12.75" customHeight="1" x14ac:dyDescent="0.15"/>
    <row r="607" ht="12.75" customHeight="1" x14ac:dyDescent="0.15"/>
    <row r="608" ht="12.75" customHeight="1" x14ac:dyDescent="0.15"/>
    <row r="609" ht="12.75" customHeight="1" x14ac:dyDescent="0.15"/>
    <row r="610" ht="12.75" customHeight="1" x14ac:dyDescent="0.15"/>
    <row r="611" ht="12.75" customHeight="1" x14ac:dyDescent="0.15"/>
    <row r="612" ht="12.75" customHeight="1" x14ac:dyDescent="0.15"/>
    <row r="613" ht="12.75" customHeight="1" x14ac:dyDescent="0.15"/>
    <row r="614" ht="12.75" customHeight="1" x14ac:dyDescent="0.15"/>
    <row r="615" ht="12.75" customHeight="1" x14ac:dyDescent="0.15"/>
    <row r="616" ht="12.75" customHeight="1" x14ac:dyDescent="0.15"/>
    <row r="617" ht="12.75" customHeight="1" x14ac:dyDescent="0.15"/>
    <row r="618" ht="12.75" customHeight="1" x14ac:dyDescent="0.15"/>
    <row r="619" ht="12.75" customHeight="1" x14ac:dyDescent="0.15"/>
    <row r="620" ht="12.75" customHeight="1" x14ac:dyDescent="0.15"/>
    <row r="621" ht="12.75" customHeight="1" x14ac:dyDescent="0.15"/>
    <row r="622" ht="12.75" customHeight="1" x14ac:dyDescent="0.15"/>
    <row r="623" ht="12.75" customHeight="1" x14ac:dyDescent="0.15"/>
    <row r="624" ht="12.75" customHeight="1" x14ac:dyDescent="0.15"/>
    <row r="625" ht="12.75" customHeight="1" x14ac:dyDescent="0.15"/>
    <row r="626" ht="12.75" customHeight="1" x14ac:dyDescent="0.15"/>
    <row r="627" ht="12.75" customHeight="1" x14ac:dyDescent="0.15"/>
    <row r="628" ht="12.75" customHeight="1" x14ac:dyDescent="0.15"/>
    <row r="629" ht="12.75" customHeight="1" x14ac:dyDescent="0.15"/>
    <row r="630" ht="12.75" customHeight="1" x14ac:dyDescent="0.15"/>
    <row r="631" ht="12.75" customHeight="1" x14ac:dyDescent="0.15"/>
    <row r="632" ht="12.75" customHeight="1" x14ac:dyDescent="0.15"/>
    <row r="633" ht="12.75" customHeight="1" x14ac:dyDescent="0.15"/>
    <row r="634" ht="12.75" customHeight="1" x14ac:dyDescent="0.15"/>
    <row r="635" ht="12.75" customHeight="1" x14ac:dyDescent="0.15"/>
    <row r="636" ht="12.75" customHeight="1" x14ac:dyDescent="0.15"/>
    <row r="637" ht="12.75" customHeight="1" x14ac:dyDescent="0.15"/>
    <row r="638" ht="12.75" customHeight="1" x14ac:dyDescent="0.15"/>
    <row r="639" ht="12.75" customHeight="1" x14ac:dyDescent="0.15"/>
    <row r="640" ht="12.75" customHeight="1" x14ac:dyDescent="0.15"/>
    <row r="641" ht="12.75" customHeight="1" x14ac:dyDescent="0.15"/>
    <row r="642" ht="12.75" customHeight="1" x14ac:dyDescent="0.15"/>
    <row r="643" ht="12.75" customHeight="1" x14ac:dyDescent="0.15"/>
    <row r="644" ht="12.75" customHeight="1" x14ac:dyDescent="0.15"/>
    <row r="645" ht="12.75" customHeight="1" x14ac:dyDescent="0.15"/>
    <row r="646" ht="12.75" customHeight="1" x14ac:dyDescent="0.15"/>
    <row r="647" ht="12.75" customHeight="1" x14ac:dyDescent="0.15"/>
    <row r="648" ht="12.75" customHeight="1" x14ac:dyDescent="0.15"/>
    <row r="649" ht="12.75" customHeight="1" x14ac:dyDescent="0.15"/>
    <row r="650" ht="12.75" customHeight="1" x14ac:dyDescent="0.15"/>
    <row r="651" ht="12.75" customHeight="1" x14ac:dyDescent="0.15"/>
    <row r="652" ht="12.75" customHeight="1" x14ac:dyDescent="0.15"/>
    <row r="653" ht="12.75" customHeight="1" x14ac:dyDescent="0.15"/>
    <row r="654" ht="12.75" customHeight="1" x14ac:dyDescent="0.15"/>
    <row r="655" ht="12.75" customHeight="1" x14ac:dyDescent="0.15"/>
    <row r="656" ht="12.75" customHeight="1" x14ac:dyDescent="0.15"/>
    <row r="657" ht="12.75" customHeight="1" x14ac:dyDescent="0.15"/>
    <row r="658" ht="12.75" customHeight="1" x14ac:dyDescent="0.15"/>
    <row r="659" ht="12.75" customHeight="1" x14ac:dyDescent="0.15"/>
    <row r="660" ht="12.75" customHeight="1" x14ac:dyDescent="0.15"/>
    <row r="661" ht="12.75" customHeight="1" x14ac:dyDescent="0.15"/>
    <row r="662" ht="12.75" customHeight="1" x14ac:dyDescent="0.15"/>
    <row r="663" ht="12.75" customHeight="1" x14ac:dyDescent="0.15"/>
    <row r="664" ht="12.75" customHeight="1" x14ac:dyDescent="0.15"/>
    <row r="665" ht="12.75" customHeight="1" x14ac:dyDescent="0.15"/>
    <row r="666" ht="12.75" customHeight="1" x14ac:dyDescent="0.15"/>
    <row r="667" ht="12.75" customHeight="1" x14ac:dyDescent="0.15"/>
    <row r="668" ht="12.75" customHeight="1" x14ac:dyDescent="0.15"/>
    <row r="669" ht="12.75" customHeight="1" x14ac:dyDescent="0.15"/>
    <row r="670" ht="12.75" customHeight="1" x14ac:dyDescent="0.15"/>
    <row r="671" ht="12.75" customHeight="1" x14ac:dyDescent="0.15"/>
    <row r="672" ht="12.75" customHeight="1" x14ac:dyDescent="0.15"/>
    <row r="673" ht="12.75" customHeight="1" x14ac:dyDescent="0.15"/>
    <row r="674" ht="12.75" customHeight="1" x14ac:dyDescent="0.15"/>
    <row r="675" ht="12.75" customHeight="1" x14ac:dyDescent="0.15"/>
    <row r="676" ht="12.75" customHeight="1" x14ac:dyDescent="0.15"/>
    <row r="677" ht="12.75" customHeight="1" x14ac:dyDescent="0.15"/>
    <row r="678" ht="12.75" customHeight="1" x14ac:dyDescent="0.15"/>
    <row r="679" ht="12.75" customHeight="1" x14ac:dyDescent="0.15"/>
    <row r="680" ht="12.75" customHeight="1" x14ac:dyDescent="0.15"/>
    <row r="681" ht="12.75" customHeight="1" x14ac:dyDescent="0.15"/>
    <row r="682" ht="12.75" customHeight="1" x14ac:dyDescent="0.15"/>
    <row r="683" ht="12.75" customHeight="1" x14ac:dyDescent="0.15"/>
    <row r="684" ht="12.75" customHeight="1" x14ac:dyDescent="0.15"/>
    <row r="685" ht="12.75" customHeight="1" x14ac:dyDescent="0.15"/>
    <row r="686" ht="12.75" customHeight="1" x14ac:dyDescent="0.15"/>
    <row r="687" ht="12.75" customHeight="1" x14ac:dyDescent="0.15"/>
    <row r="688" ht="12.75" customHeight="1" x14ac:dyDescent="0.15"/>
    <row r="689" ht="12.75" customHeight="1" x14ac:dyDescent="0.15"/>
    <row r="690" ht="12.75" customHeight="1" x14ac:dyDescent="0.15"/>
    <row r="691" ht="12.75" customHeight="1" x14ac:dyDescent="0.15"/>
    <row r="692" ht="12.75" customHeight="1" x14ac:dyDescent="0.15"/>
    <row r="693" ht="12.75" customHeight="1" x14ac:dyDescent="0.15"/>
    <row r="694" ht="12.75" customHeight="1" x14ac:dyDescent="0.15"/>
    <row r="695" ht="12.75" customHeight="1" x14ac:dyDescent="0.15"/>
    <row r="696" ht="12.75" customHeight="1" x14ac:dyDescent="0.15"/>
    <row r="697" ht="12.75" customHeight="1" x14ac:dyDescent="0.15"/>
    <row r="698" ht="12.75" customHeight="1" x14ac:dyDescent="0.15"/>
    <row r="699" ht="12.75" customHeight="1" x14ac:dyDescent="0.15"/>
    <row r="700" ht="12.75" customHeight="1" x14ac:dyDescent="0.15"/>
    <row r="701" ht="12.75" customHeight="1" x14ac:dyDescent="0.15"/>
    <row r="702" ht="12.75" customHeight="1" x14ac:dyDescent="0.15"/>
    <row r="703" ht="12.75" customHeight="1" x14ac:dyDescent="0.15"/>
    <row r="704" ht="12.75" customHeight="1" x14ac:dyDescent="0.15"/>
    <row r="705" ht="12.75" customHeight="1" x14ac:dyDescent="0.15"/>
    <row r="706" ht="12.75" customHeight="1" x14ac:dyDescent="0.15"/>
    <row r="707" ht="12.75" customHeight="1" x14ac:dyDescent="0.15"/>
    <row r="708" ht="12.75" customHeight="1" x14ac:dyDescent="0.15"/>
    <row r="709" ht="12.75" customHeight="1" x14ac:dyDescent="0.15"/>
    <row r="710" ht="12.75" customHeight="1" x14ac:dyDescent="0.15"/>
    <row r="711" ht="12.75" customHeight="1" x14ac:dyDescent="0.15"/>
    <row r="712" ht="12.75" customHeight="1" x14ac:dyDescent="0.15"/>
    <row r="713" ht="12.75" customHeight="1" x14ac:dyDescent="0.15"/>
    <row r="714" ht="12.75" customHeight="1" x14ac:dyDescent="0.15"/>
    <row r="715" ht="12.75" customHeight="1" x14ac:dyDescent="0.15"/>
    <row r="716" ht="12.75" customHeight="1" x14ac:dyDescent="0.15"/>
    <row r="717" ht="12.75" customHeight="1" x14ac:dyDescent="0.15"/>
    <row r="718" ht="12.75" customHeight="1" x14ac:dyDescent="0.15"/>
    <row r="719" ht="12.75" customHeight="1" x14ac:dyDescent="0.15"/>
    <row r="720" ht="12.75" customHeight="1" x14ac:dyDescent="0.15"/>
    <row r="721" ht="12.75" customHeight="1" x14ac:dyDescent="0.15"/>
    <row r="722" ht="12.75" customHeight="1" x14ac:dyDescent="0.15"/>
    <row r="723" ht="12.75" customHeight="1" x14ac:dyDescent="0.15"/>
    <row r="724" ht="12.75" customHeight="1" x14ac:dyDescent="0.15"/>
    <row r="725" ht="12.75" customHeight="1" x14ac:dyDescent="0.15"/>
    <row r="726" ht="12.75" customHeight="1" x14ac:dyDescent="0.15"/>
    <row r="727" ht="12.75" customHeight="1" x14ac:dyDescent="0.15"/>
    <row r="728" ht="12.75" customHeight="1" x14ac:dyDescent="0.15"/>
    <row r="729" ht="12.75" customHeight="1" x14ac:dyDescent="0.15"/>
    <row r="730" ht="12.75" customHeight="1" x14ac:dyDescent="0.15"/>
    <row r="731" ht="12.75" customHeight="1" x14ac:dyDescent="0.15"/>
    <row r="732" ht="12.75" customHeight="1" x14ac:dyDescent="0.15"/>
    <row r="733" ht="12.75" customHeight="1" x14ac:dyDescent="0.15"/>
    <row r="734" ht="12.75" customHeight="1" x14ac:dyDescent="0.15"/>
    <row r="735" ht="12.75" customHeight="1" x14ac:dyDescent="0.15"/>
    <row r="736" ht="12.75" customHeight="1" x14ac:dyDescent="0.15"/>
    <row r="737" ht="12.75" customHeight="1" x14ac:dyDescent="0.15"/>
    <row r="738" ht="12.75" customHeight="1" x14ac:dyDescent="0.15"/>
    <row r="739" ht="12.75" customHeight="1" x14ac:dyDescent="0.15"/>
    <row r="740" ht="12.75" customHeight="1" x14ac:dyDescent="0.15"/>
    <row r="741" ht="12.75" customHeight="1" x14ac:dyDescent="0.15"/>
    <row r="742" ht="12.75" customHeight="1" x14ac:dyDescent="0.15"/>
    <row r="743" ht="12.75" customHeight="1" x14ac:dyDescent="0.15"/>
    <row r="744" ht="12.75" customHeight="1" x14ac:dyDescent="0.15"/>
    <row r="745" ht="12.75" customHeight="1" x14ac:dyDescent="0.15"/>
    <row r="746" ht="12.75" customHeight="1" x14ac:dyDescent="0.15"/>
    <row r="747" ht="12.75" customHeight="1" x14ac:dyDescent="0.15"/>
    <row r="748" ht="12.75" customHeight="1" x14ac:dyDescent="0.15"/>
    <row r="749" ht="12.75" customHeight="1" x14ac:dyDescent="0.15"/>
    <row r="750" ht="12.75" customHeight="1" x14ac:dyDescent="0.15"/>
    <row r="751" ht="12.75" customHeight="1" x14ac:dyDescent="0.15"/>
    <row r="752" ht="12.75" customHeight="1" x14ac:dyDescent="0.15"/>
    <row r="753" ht="12.75" customHeight="1" x14ac:dyDescent="0.15"/>
    <row r="754" ht="12.75" customHeight="1" x14ac:dyDescent="0.15"/>
    <row r="755" ht="12.75" customHeight="1" x14ac:dyDescent="0.15"/>
    <row r="756" ht="12.75" customHeight="1" x14ac:dyDescent="0.15"/>
    <row r="757" ht="12.75" customHeight="1" x14ac:dyDescent="0.15"/>
    <row r="758" ht="12.75" customHeight="1" x14ac:dyDescent="0.15"/>
    <row r="759" ht="12.75" customHeight="1" x14ac:dyDescent="0.15"/>
    <row r="760" ht="12.75" customHeight="1" x14ac:dyDescent="0.15"/>
    <row r="761" ht="12.75" customHeight="1" x14ac:dyDescent="0.15"/>
    <row r="762" ht="12.75" customHeight="1" x14ac:dyDescent="0.15"/>
    <row r="763" ht="12.75" customHeight="1" x14ac:dyDescent="0.15"/>
    <row r="764" ht="12.75" customHeight="1" x14ac:dyDescent="0.15"/>
    <row r="765" ht="12.75" customHeight="1" x14ac:dyDescent="0.15"/>
    <row r="766" ht="12.75" customHeight="1" x14ac:dyDescent="0.15"/>
    <row r="767" ht="12.75" customHeight="1" x14ac:dyDescent="0.15"/>
    <row r="768" ht="12.75" customHeight="1" x14ac:dyDescent="0.15"/>
    <row r="769" ht="12.75" customHeight="1" x14ac:dyDescent="0.15"/>
    <row r="770" ht="12.75" customHeight="1" x14ac:dyDescent="0.15"/>
    <row r="771" ht="12.75" customHeight="1" x14ac:dyDescent="0.15"/>
    <row r="772" ht="12.75" customHeight="1" x14ac:dyDescent="0.15"/>
    <row r="773" ht="12.75" customHeight="1" x14ac:dyDescent="0.15"/>
    <row r="774" ht="12.75" customHeight="1" x14ac:dyDescent="0.15"/>
    <row r="775" ht="12.75" customHeight="1" x14ac:dyDescent="0.15"/>
    <row r="776" ht="12.75" customHeight="1" x14ac:dyDescent="0.15"/>
    <row r="777" ht="12.75" customHeight="1" x14ac:dyDescent="0.15"/>
    <row r="778" ht="12.75" customHeight="1" x14ac:dyDescent="0.15"/>
    <row r="779" ht="12.75" customHeight="1" x14ac:dyDescent="0.15"/>
    <row r="780" ht="12.75" customHeight="1" x14ac:dyDescent="0.15"/>
    <row r="781" ht="12.75" customHeight="1" x14ac:dyDescent="0.15"/>
    <row r="782" ht="12.75" customHeight="1" x14ac:dyDescent="0.15"/>
    <row r="783" ht="12.75" customHeight="1" x14ac:dyDescent="0.15"/>
    <row r="784" ht="12.75" customHeight="1" x14ac:dyDescent="0.15"/>
    <row r="785" ht="12.75" customHeight="1" x14ac:dyDescent="0.15"/>
    <row r="786" ht="12.75" customHeight="1" x14ac:dyDescent="0.15"/>
    <row r="787" ht="12.75" customHeight="1" x14ac:dyDescent="0.15"/>
    <row r="788" ht="12.75" customHeight="1" x14ac:dyDescent="0.15"/>
    <row r="789" ht="12.75" customHeight="1" x14ac:dyDescent="0.15"/>
    <row r="790" ht="12.75" customHeight="1" x14ac:dyDescent="0.15"/>
    <row r="791" ht="12.75" customHeight="1" x14ac:dyDescent="0.15"/>
    <row r="792" ht="12.75" customHeight="1" x14ac:dyDescent="0.15"/>
    <row r="793" ht="12.75" customHeight="1" x14ac:dyDescent="0.15"/>
    <row r="794" ht="12.75" customHeight="1" x14ac:dyDescent="0.15"/>
    <row r="795" ht="12.75" customHeight="1" x14ac:dyDescent="0.15"/>
    <row r="796" ht="12.75" customHeight="1" x14ac:dyDescent="0.15"/>
    <row r="797" ht="12.75" customHeight="1" x14ac:dyDescent="0.15"/>
    <row r="798" ht="12.75" customHeight="1" x14ac:dyDescent="0.15"/>
    <row r="799" ht="12.75" customHeight="1" x14ac:dyDescent="0.15"/>
    <row r="800" ht="12.75" customHeight="1" x14ac:dyDescent="0.15"/>
    <row r="801" ht="12.75" customHeight="1" x14ac:dyDescent="0.15"/>
    <row r="802" ht="12.75" customHeight="1" x14ac:dyDescent="0.15"/>
    <row r="803" ht="12.75" customHeight="1" x14ac:dyDescent="0.15"/>
    <row r="804" ht="12.75" customHeight="1" x14ac:dyDescent="0.15"/>
    <row r="805" ht="12.75" customHeight="1" x14ac:dyDescent="0.15"/>
    <row r="806" ht="12.75" customHeight="1" x14ac:dyDescent="0.15"/>
    <row r="807" ht="12.75" customHeight="1" x14ac:dyDescent="0.15"/>
    <row r="808" ht="12.75" customHeight="1" x14ac:dyDescent="0.15"/>
    <row r="809" ht="12.75" customHeight="1" x14ac:dyDescent="0.15"/>
    <row r="810" ht="12.75" customHeight="1" x14ac:dyDescent="0.15"/>
    <row r="811" ht="12.75" customHeight="1" x14ac:dyDescent="0.15"/>
    <row r="812" ht="12.75" customHeight="1" x14ac:dyDescent="0.15"/>
    <row r="813" ht="12.75" customHeight="1" x14ac:dyDescent="0.15"/>
    <row r="814" ht="12.75" customHeight="1" x14ac:dyDescent="0.15"/>
    <row r="815" ht="12.75" customHeight="1" x14ac:dyDescent="0.15"/>
    <row r="816" ht="12.75" customHeight="1" x14ac:dyDescent="0.15"/>
    <row r="817" ht="12.75" customHeight="1" x14ac:dyDescent="0.15"/>
    <row r="818" ht="12.75" customHeight="1" x14ac:dyDescent="0.15"/>
    <row r="819" ht="12.75" customHeight="1" x14ac:dyDescent="0.15"/>
    <row r="820" ht="12.75" customHeight="1" x14ac:dyDescent="0.15"/>
    <row r="821" ht="12.75" customHeight="1" x14ac:dyDescent="0.15"/>
    <row r="822" ht="12.75" customHeight="1" x14ac:dyDescent="0.15"/>
    <row r="823" ht="12.75" customHeight="1" x14ac:dyDescent="0.15"/>
    <row r="824" ht="12.75" customHeight="1" x14ac:dyDescent="0.15"/>
    <row r="825" ht="12.75" customHeight="1" x14ac:dyDescent="0.15"/>
    <row r="826" ht="12.75" customHeight="1" x14ac:dyDescent="0.15"/>
    <row r="827" ht="12.75" customHeight="1" x14ac:dyDescent="0.15"/>
    <row r="828" ht="12.75" customHeight="1" x14ac:dyDescent="0.15"/>
    <row r="829" ht="12.75" customHeight="1" x14ac:dyDescent="0.15"/>
    <row r="830" ht="12.75" customHeight="1" x14ac:dyDescent="0.15"/>
    <row r="831" ht="12.75" customHeight="1" x14ac:dyDescent="0.15"/>
    <row r="832" ht="12.75" customHeight="1" x14ac:dyDescent="0.15"/>
    <row r="833" ht="12.75" customHeight="1" x14ac:dyDescent="0.15"/>
    <row r="834" ht="12.75" customHeight="1" x14ac:dyDescent="0.15"/>
    <row r="835" ht="12.75" customHeight="1" x14ac:dyDescent="0.15"/>
    <row r="836" ht="12.75" customHeight="1" x14ac:dyDescent="0.15"/>
    <row r="837" ht="12.75" customHeight="1" x14ac:dyDescent="0.15"/>
    <row r="838" ht="12.75" customHeight="1" x14ac:dyDescent="0.15"/>
    <row r="839" ht="12.75" customHeight="1" x14ac:dyDescent="0.15"/>
    <row r="840" ht="12.75" customHeight="1" x14ac:dyDescent="0.15"/>
    <row r="841" ht="12.75" customHeight="1" x14ac:dyDescent="0.15"/>
    <row r="842" ht="12.75" customHeight="1" x14ac:dyDescent="0.15"/>
    <row r="843" ht="12.75" customHeight="1" x14ac:dyDescent="0.15"/>
    <row r="844" ht="12.75" customHeight="1" x14ac:dyDescent="0.15"/>
    <row r="845" ht="12.75" customHeight="1" x14ac:dyDescent="0.15"/>
    <row r="846" ht="12.75" customHeight="1" x14ac:dyDescent="0.15"/>
    <row r="847" ht="12.75" customHeight="1" x14ac:dyDescent="0.15"/>
    <row r="848" ht="12.75" customHeight="1" x14ac:dyDescent="0.15"/>
    <row r="849" ht="12.75" customHeight="1" x14ac:dyDescent="0.15"/>
    <row r="850" ht="12.75" customHeight="1" x14ac:dyDescent="0.15"/>
    <row r="851" ht="12.75" customHeight="1" x14ac:dyDescent="0.15"/>
    <row r="852" ht="12.75" customHeight="1" x14ac:dyDescent="0.15"/>
    <row r="853" ht="12.75" customHeight="1" x14ac:dyDescent="0.15"/>
    <row r="854" ht="12.75" customHeight="1" x14ac:dyDescent="0.15"/>
    <row r="855" ht="12.75" customHeight="1" x14ac:dyDescent="0.15"/>
    <row r="856" ht="12.75" customHeight="1" x14ac:dyDescent="0.15"/>
    <row r="857" ht="12.75" customHeight="1" x14ac:dyDescent="0.15"/>
    <row r="858" ht="12.75" customHeight="1" x14ac:dyDescent="0.15"/>
    <row r="859" ht="12.75" customHeight="1" x14ac:dyDescent="0.15"/>
    <row r="860" ht="12.75" customHeight="1" x14ac:dyDescent="0.15"/>
    <row r="861" ht="12.75" customHeight="1" x14ac:dyDescent="0.15"/>
    <row r="862" ht="12.75" customHeight="1" x14ac:dyDescent="0.15"/>
    <row r="863" ht="12.75" customHeight="1" x14ac:dyDescent="0.15"/>
    <row r="864" ht="12.75" customHeight="1" x14ac:dyDescent="0.15"/>
    <row r="865" ht="12.75" customHeight="1" x14ac:dyDescent="0.15"/>
    <row r="866" ht="12.75" customHeight="1" x14ac:dyDescent="0.15"/>
    <row r="867" ht="12.75" customHeight="1" x14ac:dyDescent="0.15"/>
    <row r="868" ht="12.75" customHeight="1" x14ac:dyDescent="0.15"/>
    <row r="869" ht="12.75" customHeight="1" x14ac:dyDescent="0.15"/>
    <row r="870" ht="12.75" customHeight="1" x14ac:dyDescent="0.15"/>
    <row r="871" ht="12.75" customHeight="1" x14ac:dyDescent="0.15"/>
    <row r="872" ht="12.75" customHeight="1" x14ac:dyDescent="0.15"/>
    <row r="873" ht="12.75" customHeight="1" x14ac:dyDescent="0.15"/>
    <row r="874" ht="12.75" customHeight="1" x14ac:dyDescent="0.15"/>
    <row r="875" ht="12.75" customHeight="1" x14ac:dyDescent="0.15"/>
    <row r="876" ht="12.75" customHeight="1" x14ac:dyDescent="0.15"/>
    <row r="877" ht="12.75" customHeight="1" x14ac:dyDescent="0.15"/>
    <row r="878" ht="12.75" customHeight="1" x14ac:dyDescent="0.15"/>
    <row r="879" ht="12.75" customHeight="1" x14ac:dyDescent="0.15"/>
    <row r="880" ht="12.75" customHeight="1" x14ac:dyDescent="0.15"/>
    <row r="881" ht="12.75" customHeight="1" x14ac:dyDescent="0.15"/>
    <row r="882" ht="12.75" customHeight="1" x14ac:dyDescent="0.15"/>
    <row r="883" ht="12.75" customHeight="1" x14ac:dyDescent="0.15"/>
    <row r="884" ht="12.75" customHeight="1" x14ac:dyDescent="0.15"/>
    <row r="885" ht="12.75" customHeight="1" x14ac:dyDescent="0.15"/>
    <row r="886" ht="12.75" customHeight="1" x14ac:dyDescent="0.15"/>
    <row r="887" ht="12.75" customHeight="1" x14ac:dyDescent="0.15"/>
    <row r="888" ht="12.75" customHeight="1" x14ac:dyDescent="0.15"/>
    <row r="889" ht="12.75" customHeight="1" x14ac:dyDescent="0.15"/>
    <row r="890" ht="12.75" customHeight="1" x14ac:dyDescent="0.15"/>
    <row r="891" ht="12.75" customHeight="1" x14ac:dyDescent="0.15"/>
    <row r="892" ht="12.75" customHeight="1" x14ac:dyDescent="0.15"/>
    <row r="893" ht="12.75" customHeight="1" x14ac:dyDescent="0.15"/>
    <row r="894" ht="12.75" customHeight="1" x14ac:dyDescent="0.15"/>
    <row r="895" ht="12.75" customHeight="1" x14ac:dyDescent="0.15"/>
    <row r="896" ht="12.75" customHeight="1" x14ac:dyDescent="0.15"/>
    <row r="897" ht="12.75" customHeight="1" x14ac:dyDescent="0.15"/>
    <row r="898" ht="12.75" customHeight="1" x14ac:dyDescent="0.15"/>
    <row r="899" ht="12.75" customHeight="1" x14ac:dyDescent="0.15"/>
    <row r="900" ht="12.75" customHeight="1" x14ac:dyDescent="0.15"/>
    <row r="901" ht="12.75" customHeight="1" x14ac:dyDescent="0.15"/>
    <row r="902" ht="12.75" customHeight="1" x14ac:dyDescent="0.15"/>
    <row r="903" ht="12.75" customHeight="1" x14ac:dyDescent="0.15"/>
    <row r="904" ht="12.75" customHeight="1" x14ac:dyDescent="0.15"/>
    <row r="905" ht="12.75" customHeight="1" x14ac:dyDescent="0.15"/>
    <row r="906" ht="12.75" customHeight="1" x14ac:dyDescent="0.15"/>
    <row r="907" ht="12.75" customHeight="1" x14ac:dyDescent="0.15"/>
    <row r="908" ht="12.75" customHeight="1" x14ac:dyDescent="0.15"/>
    <row r="909" ht="12.75" customHeight="1" x14ac:dyDescent="0.15"/>
    <row r="910" ht="12.75" customHeight="1" x14ac:dyDescent="0.15"/>
    <row r="911" ht="12.75" customHeight="1" x14ac:dyDescent="0.15"/>
    <row r="912" ht="12.75" customHeight="1" x14ac:dyDescent="0.15"/>
    <row r="913" ht="12.75" customHeight="1" x14ac:dyDescent="0.15"/>
    <row r="914" ht="12.75" customHeight="1" x14ac:dyDescent="0.15"/>
    <row r="915" ht="12.75" customHeight="1" x14ac:dyDescent="0.15"/>
    <row r="916" ht="12.75" customHeight="1" x14ac:dyDescent="0.15"/>
    <row r="917" ht="12.75" customHeight="1" x14ac:dyDescent="0.15"/>
    <row r="918" ht="12.75" customHeight="1" x14ac:dyDescent="0.15"/>
    <row r="919" ht="12.75" customHeight="1" x14ac:dyDescent="0.15"/>
    <row r="920" ht="12.75" customHeight="1" x14ac:dyDescent="0.15"/>
    <row r="921" ht="12.75" customHeight="1" x14ac:dyDescent="0.15"/>
    <row r="922" ht="12.75" customHeight="1" x14ac:dyDescent="0.15"/>
    <row r="923" ht="12.75" customHeight="1" x14ac:dyDescent="0.15"/>
    <row r="924" ht="12.75" customHeight="1" x14ac:dyDescent="0.15"/>
    <row r="925" ht="12.75" customHeight="1" x14ac:dyDescent="0.15"/>
    <row r="926" ht="12.75" customHeight="1" x14ac:dyDescent="0.15"/>
    <row r="927" ht="12.75" customHeight="1" x14ac:dyDescent="0.15"/>
    <row r="928" ht="12.75" customHeight="1" x14ac:dyDescent="0.15"/>
    <row r="929" ht="12.75" customHeight="1" x14ac:dyDescent="0.15"/>
    <row r="930" ht="12.75" customHeight="1" x14ac:dyDescent="0.15"/>
    <row r="931" ht="12.75" customHeight="1" x14ac:dyDescent="0.15"/>
    <row r="932" ht="12.75" customHeight="1" x14ac:dyDescent="0.15"/>
    <row r="933" ht="12.75" customHeight="1" x14ac:dyDescent="0.15"/>
    <row r="934" ht="12.75" customHeight="1" x14ac:dyDescent="0.15"/>
    <row r="935" ht="12.75" customHeight="1" x14ac:dyDescent="0.15"/>
    <row r="936" ht="12.75" customHeight="1" x14ac:dyDescent="0.15"/>
    <row r="937" ht="12.75" customHeight="1" x14ac:dyDescent="0.15"/>
    <row r="938" ht="12.75" customHeight="1" x14ac:dyDescent="0.15"/>
    <row r="939" ht="12.75" customHeight="1" x14ac:dyDescent="0.15"/>
    <row r="940" ht="12.75" customHeight="1" x14ac:dyDescent="0.15"/>
    <row r="941" ht="12.75" customHeight="1" x14ac:dyDescent="0.15"/>
    <row r="942" ht="12.75" customHeight="1" x14ac:dyDescent="0.15"/>
    <row r="943" ht="12.75" customHeight="1" x14ac:dyDescent="0.15"/>
    <row r="944" ht="12.75" customHeight="1" x14ac:dyDescent="0.15"/>
    <row r="945" ht="12.75" customHeight="1" x14ac:dyDescent="0.15"/>
    <row r="946" ht="12.75" customHeight="1" x14ac:dyDescent="0.15"/>
    <row r="947" ht="12.75" customHeight="1" x14ac:dyDescent="0.15"/>
    <row r="948" ht="12.75" customHeight="1" x14ac:dyDescent="0.15"/>
    <row r="949" ht="12.75" customHeight="1" x14ac:dyDescent="0.15"/>
    <row r="950" ht="12.75" customHeight="1" x14ac:dyDescent="0.15"/>
    <row r="951" ht="12.75" customHeight="1" x14ac:dyDescent="0.15"/>
    <row r="952" ht="12.75" customHeight="1" x14ac:dyDescent="0.15"/>
    <row r="953" ht="12.75" customHeight="1" x14ac:dyDescent="0.15"/>
    <row r="954" ht="12.75" customHeight="1" x14ac:dyDescent="0.15"/>
    <row r="955" ht="12.75" customHeight="1" x14ac:dyDescent="0.15"/>
    <row r="956" ht="12.75" customHeight="1" x14ac:dyDescent="0.15"/>
    <row r="957" ht="12.75" customHeight="1" x14ac:dyDescent="0.15"/>
    <row r="958" ht="12.75" customHeight="1" x14ac:dyDescent="0.15"/>
    <row r="959" ht="12.75" customHeight="1" x14ac:dyDescent="0.15"/>
    <row r="960" ht="12.75" customHeight="1" x14ac:dyDescent="0.15"/>
    <row r="961" ht="12.75" customHeight="1" x14ac:dyDescent="0.15"/>
    <row r="962" ht="12.75" customHeight="1" x14ac:dyDescent="0.15"/>
    <row r="963" ht="12.75" customHeight="1" x14ac:dyDescent="0.15"/>
    <row r="964" ht="12.75" customHeight="1" x14ac:dyDescent="0.15"/>
    <row r="965" ht="12.75" customHeight="1" x14ac:dyDescent="0.15"/>
    <row r="966" ht="12.75" customHeight="1" x14ac:dyDescent="0.15"/>
    <row r="967" ht="12.75" customHeight="1" x14ac:dyDescent="0.15"/>
    <row r="968" ht="12.75" customHeight="1" x14ac:dyDescent="0.15"/>
    <row r="969" ht="12.75" customHeight="1" x14ac:dyDescent="0.15"/>
    <row r="970" ht="12.75" customHeight="1" x14ac:dyDescent="0.15"/>
    <row r="971" ht="12.75" customHeight="1" x14ac:dyDescent="0.15"/>
    <row r="972" ht="12.75" customHeight="1" x14ac:dyDescent="0.15"/>
    <row r="973" ht="12.75" customHeight="1" x14ac:dyDescent="0.15"/>
    <row r="974" ht="12.75" customHeight="1" x14ac:dyDescent="0.15"/>
    <row r="975" ht="12.75" customHeight="1" x14ac:dyDescent="0.15"/>
    <row r="976" ht="12.75" customHeight="1" x14ac:dyDescent="0.15"/>
    <row r="977" ht="12.75" customHeight="1" x14ac:dyDescent="0.15"/>
    <row r="978" ht="12.75" customHeight="1" x14ac:dyDescent="0.15"/>
    <row r="979" ht="12.75" customHeight="1" x14ac:dyDescent="0.15"/>
    <row r="980" ht="12.75" customHeight="1" x14ac:dyDescent="0.15"/>
    <row r="981" ht="12.75" customHeight="1" x14ac:dyDescent="0.15"/>
    <row r="982" ht="12.75" customHeight="1" x14ac:dyDescent="0.15"/>
    <row r="983" ht="12.75" customHeight="1" x14ac:dyDescent="0.15"/>
    <row r="984" ht="12.75" customHeight="1" x14ac:dyDescent="0.15"/>
    <row r="985" ht="12.75" customHeight="1" x14ac:dyDescent="0.15"/>
    <row r="986" ht="12.75" customHeight="1" x14ac:dyDescent="0.15"/>
    <row r="987" ht="12.75" customHeight="1" x14ac:dyDescent="0.15"/>
    <row r="988" ht="12.75" customHeight="1" x14ac:dyDescent="0.15"/>
    <row r="989" ht="12.75" customHeight="1" x14ac:dyDescent="0.15"/>
    <row r="990" ht="12.75" customHeight="1" x14ac:dyDescent="0.15"/>
    <row r="991" ht="12.75" customHeight="1" x14ac:dyDescent="0.15"/>
    <row r="992" ht="12.75" customHeight="1" x14ac:dyDescent="0.15"/>
    <row r="993" ht="12.75" customHeight="1" x14ac:dyDescent="0.15"/>
    <row r="994" ht="12.75" customHeight="1" x14ac:dyDescent="0.15"/>
    <row r="995" ht="12.75" customHeight="1" x14ac:dyDescent="0.15"/>
    <row r="996" ht="12.75" customHeight="1" x14ac:dyDescent="0.15"/>
    <row r="997" ht="12.75" customHeight="1" x14ac:dyDescent="0.15"/>
    <row r="998" ht="12.75" customHeight="1" x14ac:dyDescent="0.15"/>
    <row r="999" ht="12.75" customHeight="1" x14ac:dyDescent="0.15"/>
    <row r="1000" ht="12.75" customHeight="1" x14ac:dyDescent="0.15"/>
  </sheetData>
  <autoFilter ref="A1:D540" xr:uid="{00000000-0009-0000-0000-000007000000}">
    <filterColumn colId="2">
      <filters>
        <filter val="Received - Not successful"/>
        <filter val="Successful"/>
      </filters>
    </filterColumn>
  </autoFilter>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U1980"/>
  <sheetViews>
    <sheetView tabSelected="1" workbookViewId="0">
      <pane xSplit="5" ySplit="2" topLeftCell="M30" activePane="bottomRight" state="frozen"/>
      <selection pane="topRight" activeCell="F1" sqref="F1"/>
      <selection pane="bottomLeft" activeCell="A3" sqref="A3"/>
      <selection pane="bottomRight" activeCell="S68" sqref="S68"/>
    </sheetView>
  </sheetViews>
  <sheetFormatPr baseColWidth="10" defaultColWidth="14.5" defaultRowHeight="15" customHeight="1" x14ac:dyDescent="0.15"/>
  <cols>
    <col min="1" max="1" width="26.33203125" customWidth="1"/>
    <col min="2" max="2" width="17.83203125" customWidth="1"/>
    <col min="3" max="3" width="23.1640625" customWidth="1"/>
    <col min="4" max="4" width="9.1640625" customWidth="1"/>
    <col min="5" max="5" width="14.83203125" customWidth="1"/>
    <col min="6" max="19" width="10.6640625" customWidth="1"/>
    <col min="20" max="21" width="8.6640625" hidden="1" customWidth="1"/>
  </cols>
  <sheetData>
    <row r="1" spans="1:21" ht="189" customHeight="1" x14ac:dyDescent="0.2">
      <c r="A1" s="174" t="s">
        <v>1578</v>
      </c>
      <c r="B1" s="175"/>
      <c r="C1" s="175"/>
      <c r="D1" s="175"/>
      <c r="E1" s="175"/>
      <c r="F1" s="175"/>
      <c r="G1" s="175"/>
      <c r="H1" s="175"/>
      <c r="I1" s="175"/>
      <c r="J1" s="175"/>
      <c r="K1" s="175"/>
      <c r="L1" s="176"/>
      <c r="M1" s="6"/>
      <c r="N1" s="6"/>
      <c r="O1" s="6"/>
      <c r="P1" s="67"/>
      <c r="Q1" s="6"/>
      <c r="R1" s="6"/>
      <c r="S1" s="6"/>
    </row>
    <row r="2" spans="1:21" ht="63" customHeight="1" x14ac:dyDescent="0.15">
      <c r="A2" s="68" t="s">
        <v>42</v>
      </c>
      <c r="B2" s="69" t="s">
        <v>40</v>
      </c>
      <c r="C2" s="69" t="s">
        <v>1579</v>
      </c>
      <c r="D2" s="70" t="s">
        <v>1580</v>
      </c>
      <c r="E2" s="68" t="s">
        <v>1581</v>
      </c>
      <c r="F2" s="71" t="s">
        <v>1582</v>
      </c>
      <c r="G2" s="71" t="s">
        <v>1583</v>
      </c>
      <c r="H2" s="71" t="s">
        <v>1584</v>
      </c>
      <c r="I2" s="71" t="s">
        <v>1585</v>
      </c>
      <c r="J2" s="72" t="s">
        <v>1586</v>
      </c>
      <c r="K2" s="72" t="s">
        <v>1587</v>
      </c>
      <c r="L2" s="72" t="s">
        <v>1588</v>
      </c>
      <c r="M2" s="72" t="s">
        <v>1589</v>
      </c>
      <c r="N2" s="73" t="s">
        <v>1590</v>
      </c>
      <c r="O2" s="73" t="s">
        <v>1591</v>
      </c>
      <c r="P2" s="74" t="s">
        <v>1592</v>
      </c>
      <c r="Q2" s="75" t="s">
        <v>1593</v>
      </c>
      <c r="R2" s="68" t="s">
        <v>1594</v>
      </c>
      <c r="S2" s="68" t="s">
        <v>1595</v>
      </c>
      <c r="T2" s="76" t="s">
        <v>1596</v>
      </c>
      <c r="U2" s="76" t="s">
        <v>1597</v>
      </c>
    </row>
    <row r="3" spans="1:21" ht="12.75" customHeight="1" x14ac:dyDescent="0.15">
      <c r="A3" s="77" t="s">
        <v>169</v>
      </c>
      <c r="B3" s="77" t="s">
        <v>168</v>
      </c>
      <c r="C3" s="77" t="s">
        <v>144</v>
      </c>
      <c r="D3" s="78">
        <v>2014</v>
      </c>
      <c r="E3" s="77" t="s">
        <v>1598</v>
      </c>
      <c r="F3" s="79">
        <v>31</v>
      </c>
      <c r="G3" s="79">
        <v>0</v>
      </c>
      <c r="H3" s="79">
        <v>0</v>
      </c>
      <c r="I3" s="79">
        <v>0</v>
      </c>
      <c r="J3" s="79">
        <v>19</v>
      </c>
      <c r="K3" s="79">
        <v>0</v>
      </c>
      <c r="L3" s="79">
        <v>0</v>
      </c>
      <c r="M3" s="79">
        <v>0</v>
      </c>
      <c r="N3" s="79">
        <v>20</v>
      </c>
      <c r="O3" s="79">
        <v>0</v>
      </c>
      <c r="P3" s="79">
        <v>45</v>
      </c>
      <c r="Q3" s="80">
        <v>17</v>
      </c>
      <c r="R3">
        <v>115</v>
      </c>
      <c r="S3">
        <v>17</v>
      </c>
      <c r="T3" s="81">
        <f t="shared" ref="T3:T1977" si="0">IF(D3&gt;U3,D3,U3)</f>
        <v>2014</v>
      </c>
      <c r="U3" s="82">
        <f>VLOOKUP(A3,'SB35 Determination Data'!$B$4:$F$542,5,FALSE)</f>
        <v>2014</v>
      </c>
    </row>
    <row r="4" spans="1:21" ht="12.75" customHeight="1" x14ac:dyDescent="0.15">
      <c r="A4" s="77" t="s">
        <v>169</v>
      </c>
      <c r="B4" s="77" t="s">
        <v>168</v>
      </c>
      <c r="C4" s="77" t="s">
        <v>144</v>
      </c>
      <c r="D4" s="78">
        <v>2015</v>
      </c>
      <c r="E4" s="77" t="s">
        <v>1598</v>
      </c>
      <c r="F4" s="79">
        <v>31</v>
      </c>
      <c r="G4" s="79">
        <v>0</v>
      </c>
      <c r="H4" s="79">
        <v>0</v>
      </c>
      <c r="I4" s="79">
        <v>0</v>
      </c>
      <c r="J4" s="79">
        <v>19</v>
      </c>
      <c r="K4" s="79">
        <v>0</v>
      </c>
      <c r="L4" s="79">
        <v>0</v>
      </c>
      <c r="M4" s="79">
        <v>0</v>
      </c>
      <c r="N4" s="79">
        <v>20</v>
      </c>
      <c r="O4" s="79">
        <v>0</v>
      </c>
      <c r="P4" s="79">
        <v>45</v>
      </c>
      <c r="Q4" s="80">
        <v>15</v>
      </c>
      <c r="R4">
        <v>115</v>
      </c>
      <c r="S4">
        <v>15</v>
      </c>
      <c r="T4" s="81">
        <f t="shared" si="0"/>
        <v>2015</v>
      </c>
      <c r="U4" s="82">
        <f>VLOOKUP(A4,'SB35 Determination Data'!$B$4:$F$542,5,FALSE)</f>
        <v>2014</v>
      </c>
    </row>
    <row r="5" spans="1:21" ht="12.75" customHeight="1" x14ac:dyDescent="0.15">
      <c r="A5" s="77" t="s">
        <v>169</v>
      </c>
      <c r="B5" s="77" t="s">
        <v>168</v>
      </c>
      <c r="C5" s="77" t="s">
        <v>144</v>
      </c>
      <c r="D5" s="78">
        <v>2016</v>
      </c>
      <c r="E5" s="77" t="s">
        <v>1598</v>
      </c>
      <c r="F5" s="79">
        <v>31</v>
      </c>
      <c r="G5" s="79">
        <v>0</v>
      </c>
      <c r="H5" s="79">
        <v>0</v>
      </c>
      <c r="I5" s="79">
        <v>0</v>
      </c>
      <c r="J5" s="79">
        <v>19</v>
      </c>
      <c r="K5" s="79">
        <v>0</v>
      </c>
      <c r="L5" s="79">
        <v>0</v>
      </c>
      <c r="M5" s="79">
        <v>0</v>
      </c>
      <c r="N5" s="79">
        <v>20</v>
      </c>
      <c r="O5" s="79">
        <v>0</v>
      </c>
      <c r="P5" s="79">
        <v>45</v>
      </c>
      <c r="Q5" s="80">
        <v>2</v>
      </c>
      <c r="R5">
        <v>115</v>
      </c>
      <c r="S5">
        <v>2</v>
      </c>
      <c r="T5" s="81">
        <f t="shared" si="0"/>
        <v>2016</v>
      </c>
      <c r="U5" s="82">
        <f>VLOOKUP(A5,'SB35 Determination Data'!$B$4:$F$542,5,FALSE)</f>
        <v>2014</v>
      </c>
    </row>
    <row r="6" spans="1:21" ht="12.75" customHeight="1" x14ac:dyDescent="0.15">
      <c r="A6" s="77" t="s">
        <v>169</v>
      </c>
      <c r="B6" s="77" t="s">
        <v>168</v>
      </c>
      <c r="C6" s="77" t="s">
        <v>144</v>
      </c>
      <c r="D6" s="78">
        <v>2017</v>
      </c>
      <c r="E6" s="77" t="s">
        <v>1598</v>
      </c>
      <c r="F6" s="79">
        <v>31</v>
      </c>
      <c r="G6" s="79">
        <v>0</v>
      </c>
      <c r="H6" s="79">
        <v>0</v>
      </c>
      <c r="I6" s="79">
        <v>0</v>
      </c>
      <c r="J6" s="79">
        <v>19</v>
      </c>
      <c r="K6" s="79">
        <v>0</v>
      </c>
      <c r="L6" s="79">
        <v>0</v>
      </c>
      <c r="M6" s="79">
        <v>0</v>
      </c>
      <c r="N6" s="79">
        <v>20</v>
      </c>
      <c r="O6" s="79">
        <v>0</v>
      </c>
      <c r="P6" s="79">
        <v>45</v>
      </c>
      <c r="Q6" s="80">
        <v>7</v>
      </c>
      <c r="R6">
        <v>115</v>
      </c>
      <c r="S6">
        <v>7</v>
      </c>
      <c r="T6" s="81">
        <f t="shared" si="0"/>
        <v>2017</v>
      </c>
      <c r="U6" s="82">
        <f>VLOOKUP(A6,'SB35 Determination Data'!$B$4:$F$542,5,FALSE)</f>
        <v>2014</v>
      </c>
    </row>
    <row r="7" spans="1:21" ht="12.75" customHeight="1" x14ac:dyDescent="0.15">
      <c r="A7" s="77" t="s">
        <v>66</v>
      </c>
      <c r="B7" s="77" t="s">
        <v>66</v>
      </c>
      <c r="C7" s="77" t="s">
        <v>67</v>
      </c>
      <c r="D7" s="78">
        <v>2015</v>
      </c>
      <c r="E7" s="77" t="s">
        <v>1598</v>
      </c>
      <c r="F7" s="79">
        <v>444</v>
      </c>
      <c r="G7" s="79">
        <v>19</v>
      </c>
      <c r="H7" s="79">
        <v>19</v>
      </c>
      <c r="I7" s="79">
        <v>0</v>
      </c>
      <c r="J7" s="79">
        <v>248</v>
      </c>
      <c r="K7" s="79">
        <v>22</v>
      </c>
      <c r="L7" s="79">
        <v>22</v>
      </c>
      <c r="M7" s="79">
        <v>0</v>
      </c>
      <c r="N7" s="79">
        <v>283</v>
      </c>
      <c r="O7" s="79">
        <v>14</v>
      </c>
      <c r="P7" s="79">
        <v>748</v>
      </c>
      <c r="Q7" s="80">
        <v>192</v>
      </c>
      <c r="R7">
        <v>1723</v>
      </c>
      <c r="S7">
        <v>247</v>
      </c>
      <c r="T7" s="81">
        <f t="shared" si="0"/>
        <v>2015</v>
      </c>
      <c r="U7" s="82">
        <f>VLOOKUP(A7,'SB35 Determination Data'!$B$4:$F$542,5,FALSE)</f>
        <v>2015</v>
      </c>
    </row>
    <row r="8" spans="1:21" ht="12.75" customHeight="1" x14ac:dyDescent="0.15">
      <c r="A8" s="77" t="s">
        <v>66</v>
      </c>
      <c r="B8" s="77" t="s">
        <v>66</v>
      </c>
      <c r="C8" s="77" t="s">
        <v>67</v>
      </c>
      <c r="D8" s="78">
        <v>2016</v>
      </c>
      <c r="E8" s="77" t="s">
        <v>1598</v>
      </c>
      <c r="F8" s="79">
        <v>444</v>
      </c>
      <c r="G8" s="79">
        <v>17</v>
      </c>
      <c r="H8" s="79">
        <v>17</v>
      </c>
      <c r="I8" s="79">
        <v>0</v>
      </c>
      <c r="J8" s="79">
        <v>248</v>
      </c>
      <c r="K8" s="79">
        <v>14</v>
      </c>
      <c r="L8" s="79">
        <v>14</v>
      </c>
      <c r="M8" s="79">
        <v>0</v>
      </c>
      <c r="N8" s="79">
        <v>283</v>
      </c>
      <c r="O8" s="79">
        <v>7</v>
      </c>
      <c r="P8" s="79">
        <v>748</v>
      </c>
      <c r="Q8" s="80">
        <v>61</v>
      </c>
      <c r="R8">
        <v>1723</v>
      </c>
      <c r="S8">
        <v>99</v>
      </c>
      <c r="T8" s="81">
        <f t="shared" si="0"/>
        <v>2016</v>
      </c>
      <c r="U8" s="82">
        <f>VLOOKUP(A8,'SB35 Determination Data'!$B$4:$F$542,5,FALSE)</f>
        <v>2015</v>
      </c>
    </row>
    <row r="9" spans="1:21" ht="12.75" customHeight="1" x14ac:dyDescent="0.15">
      <c r="A9" s="77" t="s">
        <v>66</v>
      </c>
      <c r="B9" s="77" t="s">
        <v>66</v>
      </c>
      <c r="C9" s="77" t="s">
        <v>67</v>
      </c>
      <c r="D9" s="78">
        <v>2017</v>
      </c>
      <c r="E9" s="77" t="s">
        <v>1598</v>
      </c>
      <c r="F9" s="79">
        <v>444</v>
      </c>
      <c r="G9" s="79">
        <v>18</v>
      </c>
      <c r="H9" s="83">
        <v>18</v>
      </c>
      <c r="I9" s="79">
        <v>0</v>
      </c>
      <c r="J9" s="79">
        <v>248</v>
      </c>
      <c r="K9" s="79">
        <v>4</v>
      </c>
      <c r="L9" s="79">
        <v>4</v>
      </c>
      <c r="M9" s="79">
        <v>0</v>
      </c>
      <c r="N9" s="79">
        <v>283</v>
      </c>
      <c r="O9" s="79">
        <v>5</v>
      </c>
      <c r="P9" s="79">
        <v>748</v>
      </c>
      <c r="Q9" s="80">
        <v>66</v>
      </c>
      <c r="R9">
        <v>1723</v>
      </c>
      <c r="S9">
        <v>93</v>
      </c>
      <c r="T9" s="81">
        <f t="shared" si="0"/>
        <v>2017</v>
      </c>
      <c r="U9" s="82">
        <f>VLOOKUP(A9,'SB35 Determination Data'!$B$4:$F$542,5,FALSE)</f>
        <v>2015</v>
      </c>
    </row>
    <row r="10" spans="1:21" ht="12.75" customHeight="1" x14ac:dyDescent="0.15">
      <c r="A10" s="77" t="s">
        <v>68</v>
      </c>
      <c r="B10" s="77" t="s">
        <v>66</v>
      </c>
      <c r="C10" s="77" t="s">
        <v>67</v>
      </c>
      <c r="D10" s="78">
        <v>2014</v>
      </c>
      <c r="E10" s="77" t="s">
        <v>1598</v>
      </c>
      <c r="F10" s="79">
        <v>430</v>
      </c>
      <c r="G10" s="79">
        <v>0</v>
      </c>
      <c r="H10" s="83">
        <v>0</v>
      </c>
      <c r="I10" s="79">
        <v>0</v>
      </c>
      <c r="J10" s="79">
        <v>227</v>
      </c>
      <c r="K10" s="79">
        <v>3</v>
      </c>
      <c r="L10" s="79">
        <v>0</v>
      </c>
      <c r="M10" s="79">
        <v>3</v>
      </c>
      <c r="N10" s="79">
        <v>295</v>
      </c>
      <c r="O10" s="79">
        <v>14</v>
      </c>
      <c r="P10" s="79">
        <v>817</v>
      </c>
      <c r="Q10" s="80">
        <v>12</v>
      </c>
      <c r="R10">
        <v>1769</v>
      </c>
      <c r="S10">
        <v>29</v>
      </c>
      <c r="T10" s="81">
        <f t="shared" si="0"/>
        <v>2015</v>
      </c>
      <c r="U10" s="82">
        <f>VLOOKUP(A10,'SB35 Determination Data'!$B$4:$F$542,5,FALSE)</f>
        <v>2015</v>
      </c>
    </row>
    <row r="11" spans="1:21" ht="12.75" customHeight="1" x14ac:dyDescent="0.15">
      <c r="A11" s="77" t="s">
        <v>68</v>
      </c>
      <c r="B11" s="77" t="s">
        <v>66</v>
      </c>
      <c r="C11" s="77" t="s">
        <v>67</v>
      </c>
      <c r="D11" s="78">
        <v>2015</v>
      </c>
      <c r="E11" s="77" t="s">
        <v>1598</v>
      </c>
      <c r="F11" s="79">
        <v>430</v>
      </c>
      <c r="G11" s="79">
        <v>35</v>
      </c>
      <c r="H11" s="83">
        <v>35</v>
      </c>
      <c r="I11" s="79">
        <v>0</v>
      </c>
      <c r="J11" s="79">
        <v>227</v>
      </c>
      <c r="K11" s="79">
        <v>65</v>
      </c>
      <c r="L11" s="79">
        <v>65</v>
      </c>
      <c r="M11" s="79">
        <v>0</v>
      </c>
      <c r="N11" s="79">
        <v>295</v>
      </c>
      <c r="O11" s="79">
        <v>21</v>
      </c>
      <c r="P11" s="79">
        <v>817</v>
      </c>
      <c r="Q11" s="80">
        <v>17</v>
      </c>
      <c r="R11">
        <v>1769</v>
      </c>
      <c r="S11">
        <v>138</v>
      </c>
      <c r="T11" s="81">
        <f t="shared" si="0"/>
        <v>2015</v>
      </c>
      <c r="U11" s="82">
        <f>VLOOKUP(A11,'SB35 Determination Data'!$B$4:$F$542,5,FALSE)</f>
        <v>2015</v>
      </c>
    </row>
    <row r="12" spans="1:21" ht="12.75" customHeight="1" x14ac:dyDescent="0.15">
      <c r="A12" s="77" t="s">
        <v>68</v>
      </c>
      <c r="B12" s="77" t="s">
        <v>66</v>
      </c>
      <c r="C12" s="77" t="s">
        <v>67</v>
      </c>
      <c r="D12" s="78">
        <v>2016</v>
      </c>
      <c r="E12" s="77" t="s">
        <v>1598</v>
      </c>
      <c r="F12" s="79">
        <v>430</v>
      </c>
      <c r="G12" s="79">
        <v>85</v>
      </c>
      <c r="H12" s="83">
        <v>85</v>
      </c>
      <c r="I12" s="79">
        <v>0</v>
      </c>
      <c r="J12" s="79">
        <v>227</v>
      </c>
      <c r="K12" s="79">
        <v>8</v>
      </c>
      <c r="L12" s="79">
        <v>8</v>
      </c>
      <c r="M12" s="79">
        <v>0</v>
      </c>
      <c r="N12" s="79">
        <v>295</v>
      </c>
      <c r="O12" s="79">
        <v>0</v>
      </c>
      <c r="P12" s="79">
        <v>817</v>
      </c>
      <c r="Q12" s="80">
        <v>9</v>
      </c>
      <c r="R12">
        <v>1769</v>
      </c>
      <c r="S12">
        <v>102</v>
      </c>
      <c r="T12" s="81">
        <f t="shared" si="0"/>
        <v>2016</v>
      </c>
      <c r="U12" s="82">
        <f>VLOOKUP(A12,'SB35 Determination Data'!$B$4:$F$542,5,FALSE)</f>
        <v>2015</v>
      </c>
    </row>
    <row r="13" spans="1:21" ht="12.75" customHeight="1" x14ac:dyDescent="0.15">
      <c r="A13" s="77" t="s">
        <v>68</v>
      </c>
      <c r="B13" s="77" t="s">
        <v>66</v>
      </c>
      <c r="C13" s="77" t="s">
        <v>67</v>
      </c>
      <c r="D13" s="78">
        <v>2017</v>
      </c>
      <c r="E13" s="77" t="s">
        <v>1598</v>
      </c>
      <c r="F13" s="79">
        <v>430</v>
      </c>
      <c r="G13" s="79">
        <v>0</v>
      </c>
      <c r="H13" s="83">
        <v>0</v>
      </c>
      <c r="I13" s="79">
        <v>0</v>
      </c>
      <c r="J13" s="79">
        <v>227</v>
      </c>
      <c r="K13" s="79">
        <v>3</v>
      </c>
      <c r="L13" s="79">
        <v>0</v>
      </c>
      <c r="M13" s="79">
        <v>3</v>
      </c>
      <c r="N13" s="79">
        <v>295</v>
      </c>
      <c r="O13" s="79">
        <v>0</v>
      </c>
      <c r="P13" s="79">
        <v>817</v>
      </c>
      <c r="Q13" s="80">
        <v>32</v>
      </c>
      <c r="R13">
        <v>1769</v>
      </c>
      <c r="S13">
        <v>35</v>
      </c>
      <c r="T13" s="81">
        <f t="shared" si="0"/>
        <v>2017</v>
      </c>
      <c r="U13" s="82">
        <f>VLOOKUP(A13,'SB35 Determination Data'!$B$4:$F$542,5,FALSE)</f>
        <v>2015</v>
      </c>
    </row>
    <row r="14" spans="1:21" ht="12.75" customHeight="1" x14ac:dyDescent="0.15">
      <c r="A14" s="77" t="s">
        <v>69</v>
      </c>
      <c r="B14" s="77" t="s">
        <v>66</v>
      </c>
      <c r="C14" s="77" t="s">
        <v>67</v>
      </c>
      <c r="D14" s="78">
        <v>2016</v>
      </c>
      <c r="E14" s="77" t="s">
        <v>1598</v>
      </c>
      <c r="F14" s="79">
        <v>80</v>
      </c>
      <c r="G14" s="79">
        <v>0</v>
      </c>
      <c r="H14" s="83">
        <v>0</v>
      </c>
      <c r="I14" s="79">
        <v>0</v>
      </c>
      <c r="J14" s="79">
        <v>53</v>
      </c>
      <c r="K14" s="79">
        <v>0</v>
      </c>
      <c r="L14" s="79">
        <v>0</v>
      </c>
      <c r="M14" s="79">
        <v>0</v>
      </c>
      <c r="N14" s="77">
        <v>57</v>
      </c>
      <c r="O14" s="79">
        <v>0</v>
      </c>
      <c r="P14" s="79">
        <v>145</v>
      </c>
      <c r="Q14" s="80">
        <v>186</v>
      </c>
      <c r="R14">
        <v>335</v>
      </c>
      <c r="S14">
        <v>186</v>
      </c>
      <c r="T14" s="81">
        <f t="shared" si="0"/>
        <v>2016</v>
      </c>
      <c r="U14" s="82">
        <f>VLOOKUP(A14,'SB35 Determination Data'!$B$4:$F$542,5,FALSE)</f>
        <v>2015</v>
      </c>
    </row>
    <row r="15" spans="1:21" ht="12.75" customHeight="1" x14ac:dyDescent="0.15">
      <c r="A15" s="77" t="s">
        <v>69</v>
      </c>
      <c r="B15" s="77" t="s">
        <v>66</v>
      </c>
      <c r="C15" s="77" t="s">
        <v>67</v>
      </c>
      <c r="D15" s="78">
        <v>2017</v>
      </c>
      <c r="E15" s="77" t="s">
        <v>1598</v>
      </c>
      <c r="F15" s="79">
        <v>80</v>
      </c>
      <c r="G15" s="79">
        <v>0</v>
      </c>
      <c r="H15" s="83">
        <v>0</v>
      </c>
      <c r="I15" s="79">
        <v>0</v>
      </c>
      <c r="J15" s="79">
        <v>53</v>
      </c>
      <c r="K15" s="79">
        <v>0</v>
      </c>
      <c r="L15" s="79">
        <v>0</v>
      </c>
      <c r="M15" s="79">
        <v>0</v>
      </c>
      <c r="N15" s="79">
        <v>57</v>
      </c>
      <c r="O15" s="79">
        <v>4</v>
      </c>
      <c r="P15" s="79">
        <v>145</v>
      </c>
      <c r="Q15" s="80">
        <v>8</v>
      </c>
      <c r="R15">
        <v>335</v>
      </c>
      <c r="S15">
        <v>12</v>
      </c>
      <c r="T15" s="81">
        <f t="shared" si="0"/>
        <v>2017</v>
      </c>
      <c r="U15" s="82">
        <f>VLOOKUP(A15,'SB35 Determination Data'!$B$4:$F$542,5,FALSE)</f>
        <v>2015</v>
      </c>
    </row>
    <row r="16" spans="1:21" ht="12.75" customHeight="1" x14ac:dyDescent="0.15">
      <c r="A16" s="77" t="s">
        <v>170</v>
      </c>
      <c r="B16" s="77" t="s">
        <v>168</v>
      </c>
      <c r="C16" s="77" t="s">
        <v>144</v>
      </c>
      <c r="D16" s="78">
        <v>2014</v>
      </c>
      <c r="E16" s="77" t="s">
        <v>1598</v>
      </c>
      <c r="F16" s="79">
        <v>380</v>
      </c>
      <c r="G16" s="79">
        <v>0</v>
      </c>
      <c r="H16" s="83">
        <v>0</v>
      </c>
      <c r="I16" s="79">
        <v>0</v>
      </c>
      <c r="J16" s="79">
        <v>224</v>
      </c>
      <c r="K16" s="79">
        <v>0</v>
      </c>
      <c r="L16" s="79">
        <v>0</v>
      </c>
      <c r="M16" s="79">
        <v>0</v>
      </c>
      <c r="N16" s="79">
        <v>246</v>
      </c>
      <c r="O16" s="79">
        <v>3</v>
      </c>
      <c r="P16" s="79">
        <v>642</v>
      </c>
      <c r="Q16" s="80">
        <v>29</v>
      </c>
      <c r="R16">
        <v>1492</v>
      </c>
      <c r="S16">
        <v>32</v>
      </c>
      <c r="T16" s="81">
        <f t="shared" si="0"/>
        <v>2014</v>
      </c>
      <c r="U16" s="82">
        <f>VLOOKUP(A16,'SB35 Determination Data'!$B$4:$F$542,5,FALSE)</f>
        <v>2014</v>
      </c>
    </row>
    <row r="17" spans="1:21" ht="12.75" customHeight="1" x14ac:dyDescent="0.15">
      <c r="A17" s="77" t="s">
        <v>170</v>
      </c>
      <c r="B17" s="77" t="s">
        <v>168</v>
      </c>
      <c r="C17" s="77" t="s">
        <v>144</v>
      </c>
      <c r="D17" s="78">
        <v>2015</v>
      </c>
      <c r="E17" s="77" t="s">
        <v>1598</v>
      </c>
      <c r="F17" s="79">
        <v>380</v>
      </c>
      <c r="G17" s="79">
        <v>0</v>
      </c>
      <c r="H17" s="83">
        <v>0</v>
      </c>
      <c r="I17" s="79">
        <v>0</v>
      </c>
      <c r="J17" s="79">
        <v>224</v>
      </c>
      <c r="K17" s="79">
        <v>0</v>
      </c>
      <c r="L17" s="79">
        <v>0</v>
      </c>
      <c r="M17" s="79">
        <v>0</v>
      </c>
      <c r="N17" s="77">
        <v>246</v>
      </c>
      <c r="O17" s="79">
        <v>0</v>
      </c>
      <c r="P17" s="79">
        <v>642</v>
      </c>
      <c r="Q17" s="80">
        <v>0</v>
      </c>
      <c r="R17">
        <v>1492</v>
      </c>
      <c r="S17">
        <v>0</v>
      </c>
      <c r="T17" s="81">
        <f t="shared" si="0"/>
        <v>2015</v>
      </c>
      <c r="U17" s="82">
        <f>VLOOKUP(A17,'SB35 Determination Data'!$B$4:$F$542,5,FALSE)</f>
        <v>2014</v>
      </c>
    </row>
    <row r="18" spans="1:21" ht="12.75" customHeight="1" x14ac:dyDescent="0.15">
      <c r="A18" s="77" t="s">
        <v>170</v>
      </c>
      <c r="B18" s="77" t="s">
        <v>168</v>
      </c>
      <c r="C18" s="77" t="s">
        <v>144</v>
      </c>
      <c r="D18" s="78">
        <v>2016</v>
      </c>
      <c r="E18" s="77" t="s">
        <v>1598</v>
      </c>
      <c r="F18" s="79">
        <v>380</v>
      </c>
      <c r="G18" s="79">
        <v>0</v>
      </c>
      <c r="H18" s="83">
        <v>0</v>
      </c>
      <c r="I18" s="79">
        <v>0</v>
      </c>
      <c r="J18" s="79">
        <v>224</v>
      </c>
      <c r="K18" s="79">
        <v>0</v>
      </c>
      <c r="L18" s="79">
        <v>0</v>
      </c>
      <c r="M18" s="79">
        <v>0</v>
      </c>
      <c r="N18" s="79">
        <v>246</v>
      </c>
      <c r="O18" s="79">
        <v>0</v>
      </c>
      <c r="P18" s="79">
        <v>642</v>
      </c>
      <c r="Q18" s="80">
        <v>38</v>
      </c>
      <c r="R18">
        <v>1492</v>
      </c>
      <c r="S18">
        <v>38</v>
      </c>
      <c r="T18" s="81">
        <f t="shared" si="0"/>
        <v>2016</v>
      </c>
      <c r="U18" s="82">
        <f>VLOOKUP(A18,'SB35 Determination Data'!$B$4:$F$542,5,FALSE)</f>
        <v>2014</v>
      </c>
    </row>
    <row r="19" spans="1:21" ht="12.75" customHeight="1" x14ac:dyDescent="0.15">
      <c r="A19" s="77" t="s">
        <v>170</v>
      </c>
      <c r="B19" s="77" t="s">
        <v>168</v>
      </c>
      <c r="C19" s="77" t="s">
        <v>144</v>
      </c>
      <c r="D19" s="78">
        <v>2017</v>
      </c>
      <c r="E19" s="77" t="s">
        <v>1598</v>
      </c>
      <c r="F19" s="79">
        <v>380</v>
      </c>
      <c r="G19" s="79">
        <v>0</v>
      </c>
      <c r="H19" s="83">
        <v>0</v>
      </c>
      <c r="I19" s="79">
        <v>0</v>
      </c>
      <c r="J19" s="79">
        <v>224</v>
      </c>
      <c r="K19" s="79">
        <v>0</v>
      </c>
      <c r="L19" s="79">
        <v>0</v>
      </c>
      <c r="M19" s="79">
        <v>0</v>
      </c>
      <c r="N19" s="79">
        <v>246</v>
      </c>
      <c r="O19" s="79">
        <v>0</v>
      </c>
      <c r="P19" s="79">
        <v>642</v>
      </c>
      <c r="Q19" s="80">
        <v>74</v>
      </c>
      <c r="R19">
        <v>1492</v>
      </c>
      <c r="S19">
        <v>74</v>
      </c>
      <c r="T19" s="81">
        <f t="shared" si="0"/>
        <v>2017</v>
      </c>
      <c r="U19" s="82">
        <f>VLOOKUP(A19,'SB35 Determination Data'!$B$4:$F$542,5,FALSE)</f>
        <v>2014</v>
      </c>
    </row>
    <row r="20" spans="1:21" ht="12.75" customHeight="1" x14ac:dyDescent="0.15">
      <c r="A20" s="77" t="s">
        <v>274</v>
      </c>
      <c r="B20" s="77" t="s">
        <v>273</v>
      </c>
      <c r="C20" s="77" t="s">
        <v>144</v>
      </c>
      <c r="D20" s="78">
        <v>2014</v>
      </c>
      <c r="E20" s="77" t="s">
        <v>1598</v>
      </c>
      <c r="F20" s="79">
        <v>9</v>
      </c>
      <c r="G20" s="79">
        <v>0</v>
      </c>
      <c r="H20" s="83">
        <v>0</v>
      </c>
      <c r="I20" s="79">
        <v>0</v>
      </c>
      <c r="J20" s="79">
        <v>7</v>
      </c>
      <c r="K20" s="79">
        <v>0</v>
      </c>
      <c r="L20" s="79">
        <v>0</v>
      </c>
      <c r="M20" s="79">
        <v>0</v>
      </c>
      <c r="N20" s="79">
        <v>7</v>
      </c>
      <c r="O20" s="79">
        <v>1</v>
      </c>
      <c r="P20" s="79">
        <v>16</v>
      </c>
      <c r="Q20" s="80">
        <v>0</v>
      </c>
      <c r="R20">
        <v>39</v>
      </c>
      <c r="S20">
        <v>1</v>
      </c>
      <c r="T20" s="81">
        <f t="shared" si="0"/>
        <v>2014</v>
      </c>
      <c r="U20" s="82">
        <f>VLOOKUP(A20,'SB35 Determination Data'!$B$4:$F$542,5,FALSE)</f>
        <v>2014</v>
      </c>
    </row>
    <row r="21" spans="1:21" ht="12.75" customHeight="1" x14ac:dyDescent="0.15">
      <c r="A21" s="77" t="s">
        <v>274</v>
      </c>
      <c r="B21" s="77" t="s">
        <v>273</v>
      </c>
      <c r="C21" s="77" t="s">
        <v>144</v>
      </c>
      <c r="D21" s="78">
        <v>2015</v>
      </c>
      <c r="E21" s="77" t="s">
        <v>1598</v>
      </c>
      <c r="F21" s="79">
        <v>9</v>
      </c>
      <c r="G21" s="79">
        <v>33</v>
      </c>
      <c r="H21" s="83">
        <v>33</v>
      </c>
      <c r="I21" s="79">
        <v>0</v>
      </c>
      <c r="J21" s="79">
        <v>7</v>
      </c>
      <c r="K21" s="79">
        <v>187</v>
      </c>
      <c r="L21" s="79">
        <v>187</v>
      </c>
      <c r="M21" s="79">
        <v>0</v>
      </c>
      <c r="N21" s="79">
        <v>7</v>
      </c>
      <c r="O21" s="79">
        <v>419</v>
      </c>
      <c r="P21" s="79">
        <v>16</v>
      </c>
      <c r="Q21" s="80">
        <v>0</v>
      </c>
      <c r="R21">
        <v>39</v>
      </c>
      <c r="S21">
        <v>639</v>
      </c>
      <c r="T21" s="81">
        <f t="shared" si="0"/>
        <v>2015</v>
      </c>
      <c r="U21" s="82">
        <f>VLOOKUP(A21,'SB35 Determination Data'!$B$4:$F$542,5,FALSE)</f>
        <v>2014</v>
      </c>
    </row>
    <row r="22" spans="1:21" ht="12.75" customHeight="1" x14ac:dyDescent="0.15">
      <c r="A22" s="77" t="s">
        <v>274</v>
      </c>
      <c r="B22" s="77" t="s">
        <v>273</v>
      </c>
      <c r="C22" s="77" t="s">
        <v>144</v>
      </c>
      <c r="D22" s="78">
        <v>2016</v>
      </c>
      <c r="E22" s="77" t="s">
        <v>1598</v>
      </c>
      <c r="F22" s="79">
        <v>9</v>
      </c>
      <c r="G22" s="79">
        <v>50</v>
      </c>
      <c r="H22" s="83">
        <v>50</v>
      </c>
      <c r="I22" s="79">
        <v>0</v>
      </c>
      <c r="J22" s="79">
        <v>7</v>
      </c>
      <c r="K22" s="79">
        <v>148</v>
      </c>
      <c r="L22" s="79">
        <v>148</v>
      </c>
      <c r="M22" s="79">
        <v>0</v>
      </c>
      <c r="N22" s="77">
        <v>7</v>
      </c>
      <c r="O22" s="79">
        <v>4</v>
      </c>
      <c r="P22" s="79">
        <v>16</v>
      </c>
      <c r="Q22" s="80">
        <v>0</v>
      </c>
      <c r="R22">
        <v>39</v>
      </c>
      <c r="S22">
        <v>202</v>
      </c>
      <c r="T22" s="81">
        <f t="shared" si="0"/>
        <v>2016</v>
      </c>
      <c r="U22" s="82">
        <f>VLOOKUP(A22,'SB35 Determination Data'!$B$4:$F$542,5,FALSE)</f>
        <v>2014</v>
      </c>
    </row>
    <row r="23" spans="1:21" ht="12.75" customHeight="1" x14ac:dyDescent="0.15">
      <c r="A23" s="77" t="s">
        <v>274</v>
      </c>
      <c r="B23" s="77" t="s">
        <v>273</v>
      </c>
      <c r="C23" s="77" t="s">
        <v>144</v>
      </c>
      <c r="D23" s="78">
        <v>2017</v>
      </c>
      <c r="E23" s="77" t="s">
        <v>1598</v>
      </c>
      <c r="F23" s="79">
        <v>9</v>
      </c>
      <c r="G23" s="79">
        <v>0</v>
      </c>
      <c r="H23" s="83">
        <v>0</v>
      </c>
      <c r="I23" s="79">
        <v>0</v>
      </c>
      <c r="J23" s="79">
        <v>7</v>
      </c>
      <c r="K23" s="79">
        <v>0</v>
      </c>
      <c r="L23" s="79">
        <v>0</v>
      </c>
      <c r="M23" s="79">
        <v>0</v>
      </c>
      <c r="N23" s="79">
        <v>7</v>
      </c>
      <c r="O23" s="79">
        <v>0</v>
      </c>
      <c r="P23" s="79">
        <v>16</v>
      </c>
      <c r="Q23" s="80">
        <v>0</v>
      </c>
      <c r="R23">
        <v>39</v>
      </c>
      <c r="S23">
        <v>0</v>
      </c>
      <c r="T23" s="81">
        <f t="shared" si="0"/>
        <v>2017</v>
      </c>
      <c r="U23" s="82">
        <f>VLOOKUP(A23,'SB35 Determination Data'!$B$4:$F$542,5,FALSE)</f>
        <v>2014</v>
      </c>
    </row>
    <row r="24" spans="1:21" ht="12.75" customHeight="1" x14ac:dyDescent="0.15">
      <c r="A24" s="77" t="s">
        <v>84</v>
      </c>
      <c r="B24" s="77" t="s">
        <v>82</v>
      </c>
      <c r="C24" s="77" t="s">
        <v>83</v>
      </c>
      <c r="D24" s="78">
        <v>2014</v>
      </c>
      <c r="E24" s="77" t="s">
        <v>1598</v>
      </c>
      <c r="F24" s="79">
        <v>7</v>
      </c>
      <c r="G24" s="79">
        <v>0</v>
      </c>
      <c r="H24" s="83">
        <v>0</v>
      </c>
      <c r="I24" s="79">
        <v>0</v>
      </c>
      <c r="J24" s="79">
        <v>6</v>
      </c>
      <c r="K24" s="79">
        <v>0</v>
      </c>
      <c r="L24" s="79">
        <v>0</v>
      </c>
      <c r="M24" s="79">
        <v>0</v>
      </c>
      <c r="N24" s="79">
        <v>6</v>
      </c>
      <c r="O24" s="79">
        <v>1</v>
      </c>
      <c r="P24" s="79">
        <v>11</v>
      </c>
      <c r="Q24" s="80">
        <v>1</v>
      </c>
      <c r="R24">
        <v>30</v>
      </c>
      <c r="S24">
        <v>2</v>
      </c>
      <c r="T24" s="81">
        <f t="shared" si="0"/>
        <v>2014</v>
      </c>
      <c r="U24" s="82">
        <f>VLOOKUP(A24,'SB35 Determination Data'!$B$4:$F$542,5,FALSE)</f>
        <v>2014</v>
      </c>
    </row>
    <row r="25" spans="1:21" ht="12.75" customHeight="1" x14ac:dyDescent="0.15">
      <c r="A25" s="77" t="s">
        <v>84</v>
      </c>
      <c r="B25" s="77" t="s">
        <v>82</v>
      </c>
      <c r="C25" s="77" t="s">
        <v>83</v>
      </c>
      <c r="D25" s="78">
        <v>2015</v>
      </c>
      <c r="E25" s="77" t="s">
        <v>1598</v>
      </c>
      <c r="F25" s="79">
        <v>7</v>
      </c>
      <c r="G25" s="79">
        <v>0</v>
      </c>
      <c r="H25" s="83">
        <v>0</v>
      </c>
      <c r="I25" s="79">
        <v>0</v>
      </c>
      <c r="J25" s="79">
        <v>6</v>
      </c>
      <c r="K25" s="79">
        <v>0</v>
      </c>
      <c r="L25" s="79">
        <v>0</v>
      </c>
      <c r="M25" s="79">
        <v>0</v>
      </c>
      <c r="N25" s="79">
        <v>6</v>
      </c>
      <c r="O25" s="79">
        <v>0</v>
      </c>
      <c r="P25" s="79">
        <v>11</v>
      </c>
      <c r="Q25" s="80">
        <v>4</v>
      </c>
      <c r="R25">
        <v>30</v>
      </c>
      <c r="S25">
        <v>4</v>
      </c>
      <c r="T25" s="81">
        <f t="shared" si="0"/>
        <v>2015</v>
      </c>
      <c r="U25" s="82">
        <f>VLOOKUP(A25,'SB35 Determination Data'!$B$4:$F$542,5,FALSE)</f>
        <v>2014</v>
      </c>
    </row>
    <row r="26" spans="1:21" ht="12.75" customHeight="1" x14ac:dyDescent="0.15">
      <c r="A26" s="77" t="s">
        <v>84</v>
      </c>
      <c r="B26" s="77" t="s">
        <v>82</v>
      </c>
      <c r="C26" s="77" t="s">
        <v>83</v>
      </c>
      <c r="D26" s="78">
        <v>2016</v>
      </c>
      <c r="E26" s="77" t="s">
        <v>1598</v>
      </c>
      <c r="F26" s="79">
        <v>7</v>
      </c>
      <c r="G26" s="79">
        <v>0</v>
      </c>
      <c r="H26" s="83">
        <v>0</v>
      </c>
      <c r="I26" s="79">
        <v>0</v>
      </c>
      <c r="J26" s="79">
        <v>6</v>
      </c>
      <c r="K26" s="79">
        <v>0</v>
      </c>
      <c r="L26" s="79">
        <v>0</v>
      </c>
      <c r="M26" s="79">
        <v>0</v>
      </c>
      <c r="N26" s="79">
        <v>6</v>
      </c>
      <c r="O26" s="79">
        <v>0</v>
      </c>
      <c r="P26" s="79">
        <v>11</v>
      </c>
      <c r="Q26" s="80">
        <v>2</v>
      </c>
      <c r="R26">
        <v>30</v>
      </c>
      <c r="S26">
        <v>2</v>
      </c>
      <c r="T26" s="81">
        <f t="shared" si="0"/>
        <v>2016</v>
      </c>
      <c r="U26" s="82">
        <f>VLOOKUP(A26,'SB35 Determination Data'!$B$4:$F$542,5,FALSE)</f>
        <v>2014</v>
      </c>
    </row>
    <row r="27" spans="1:21" ht="12.75" customHeight="1" x14ac:dyDescent="0.15">
      <c r="A27" s="77" t="s">
        <v>84</v>
      </c>
      <c r="B27" s="77" t="s">
        <v>82</v>
      </c>
      <c r="C27" s="77" t="s">
        <v>83</v>
      </c>
      <c r="D27" s="78">
        <v>2017</v>
      </c>
      <c r="E27" s="77" t="s">
        <v>1598</v>
      </c>
      <c r="F27" s="79">
        <v>7</v>
      </c>
      <c r="G27" s="79">
        <v>0</v>
      </c>
      <c r="H27" s="83">
        <v>0</v>
      </c>
      <c r="I27" s="79">
        <v>0</v>
      </c>
      <c r="J27" s="79">
        <v>6</v>
      </c>
      <c r="K27" s="79">
        <v>2</v>
      </c>
      <c r="L27" s="79">
        <v>0</v>
      </c>
      <c r="M27" s="79">
        <v>2</v>
      </c>
      <c r="N27" s="79">
        <v>6</v>
      </c>
      <c r="O27" s="79">
        <v>3</v>
      </c>
      <c r="P27" s="79">
        <v>11</v>
      </c>
      <c r="Q27" s="80">
        <v>3</v>
      </c>
      <c r="R27">
        <v>30</v>
      </c>
      <c r="S27">
        <v>8</v>
      </c>
      <c r="T27" s="81">
        <f t="shared" si="0"/>
        <v>2017</v>
      </c>
      <c r="U27" s="82">
        <f>VLOOKUP(A27,'SB35 Determination Data'!$B$4:$F$542,5,FALSE)</f>
        <v>2014</v>
      </c>
    </row>
    <row r="28" spans="1:21" ht="12.75" customHeight="1" x14ac:dyDescent="0.15">
      <c r="A28" s="77" t="s">
        <v>430</v>
      </c>
      <c r="B28" s="77" t="s">
        <v>85</v>
      </c>
      <c r="C28" s="77" t="s">
        <v>83</v>
      </c>
      <c r="D28" s="78">
        <v>2017</v>
      </c>
      <c r="E28" s="77" t="s">
        <v>1598</v>
      </c>
      <c r="F28" s="79">
        <v>10</v>
      </c>
      <c r="G28" s="79">
        <v>0</v>
      </c>
      <c r="H28" s="83">
        <v>0</v>
      </c>
      <c r="I28" s="79">
        <v>0</v>
      </c>
      <c r="J28" s="79">
        <v>7</v>
      </c>
      <c r="K28" s="79">
        <v>2</v>
      </c>
      <c r="L28" s="79">
        <v>1</v>
      </c>
      <c r="M28" s="79">
        <v>1</v>
      </c>
      <c r="N28" s="79">
        <v>9</v>
      </c>
      <c r="O28" s="79">
        <v>13</v>
      </c>
      <c r="P28" s="79">
        <v>23</v>
      </c>
      <c r="Q28" s="80">
        <v>17</v>
      </c>
      <c r="R28">
        <v>49</v>
      </c>
      <c r="S28">
        <v>32</v>
      </c>
      <c r="T28" s="81">
        <f t="shared" si="0"/>
        <v>2017</v>
      </c>
      <c r="U28" s="82">
        <f>VLOOKUP(A28,'SB35 Determination Data'!$B$4:$F$542,5,FALSE)</f>
        <v>2014</v>
      </c>
    </row>
    <row r="29" spans="1:21" ht="12.75" customHeight="1" x14ac:dyDescent="0.15">
      <c r="A29" s="77" t="s">
        <v>264</v>
      </c>
      <c r="B29" s="77" t="s">
        <v>263</v>
      </c>
      <c r="C29" s="77" t="s">
        <v>67</v>
      </c>
      <c r="D29" s="78">
        <v>2015</v>
      </c>
      <c r="E29" s="77" t="s">
        <v>1598</v>
      </c>
      <c r="F29" s="79">
        <v>116</v>
      </c>
      <c r="G29" s="79">
        <v>0</v>
      </c>
      <c r="H29" s="83">
        <v>0</v>
      </c>
      <c r="I29" s="79">
        <v>0</v>
      </c>
      <c r="J29" s="79">
        <v>54</v>
      </c>
      <c r="K29" s="79">
        <v>9</v>
      </c>
      <c r="L29" s="79">
        <v>9</v>
      </c>
      <c r="M29" s="79">
        <v>0</v>
      </c>
      <c r="N29" s="79">
        <v>58</v>
      </c>
      <c r="O29" s="79">
        <v>140</v>
      </c>
      <c r="P29" s="79">
        <v>164</v>
      </c>
      <c r="Q29" s="80">
        <v>0</v>
      </c>
      <c r="R29">
        <v>392</v>
      </c>
      <c r="S29">
        <v>149</v>
      </c>
      <c r="T29" s="81">
        <f t="shared" si="0"/>
        <v>2015</v>
      </c>
      <c r="U29" s="82">
        <f>VLOOKUP(A29,'SB35 Determination Data'!$B$4:$F$542,5,FALSE)</f>
        <v>2015</v>
      </c>
    </row>
    <row r="30" spans="1:21" ht="12.75" customHeight="1" x14ac:dyDescent="0.15">
      <c r="A30" s="77" t="s">
        <v>264</v>
      </c>
      <c r="B30" s="77" t="s">
        <v>263</v>
      </c>
      <c r="C30" s="77" t="s">
        <v>67</v>
      </c>
      <c r="D30" s="78">
        <v>2016</v>
      </c>
      <c r="E30" s="77" t="s">
        <v>1598</v>
      </c>
      <c r="F30" s="79">
        <v>116</v>
      </c>
      <c r="G30" s="79">
        <v>0</v>
      </c>
      <c r="H30" s="83">
        <v>0</v>
      </c>
      <c r="I30" s="79">
        <v>0</v>
      </c>
      <c r="J30" s="79">
        <v>54</v>
      </c>
      <c r="K30" s="79">
        <v>0</v>
      </c>
      <c r="L30" s="79">
        <v>0</v>
      </c>
      <c r="M30" s="79">
        <v>0</v>
      </c>
      <c r="N30" s="79">
        <v>58</v>
      </c>
      <c r="O30" s="79">
        <v>0</v>
      </c>
      <c r="P30" s="79">
        <v>164</v>
      </c>
      <c r="Q30" s="80">
        <v>0</v>
      </c>
      <c r="R30">
        <v>392</v>
      </c>
      <c r="S30">
        <v>0</v>
      </c>
      <c r="T30" s="81">
        <f t="shared" si="0"/>
        <v>2016</v>
      </c>
      <c r="U30" s="82">
        <f>VLOOKUP(A30,'SB35 Determination Data'!$B$4:$F$542,5,FALSE)</f>
        <v>2015</v>
      </c>
    </row>
    <row r="31" spans="1:21" ht="12.75" customHeight="1" x14ac:dyDescent="0.15">
      <c r="A31" s="77" t="s">
        <v>264</v>
      </c>
      <c r="B31" s="77" t="s">
        <v>263</v>
      </c>
      <c r="C31" s="77" t="s">
        <v>67</v>
      </c>
      <c r="D31" s="78">
        <v>2017</v>
      </c>
      <c r="E31" s="77" t="s">
        <v>1598</v>
      </c>
      <c r="F31" s="79">
        <v>116</v>
      </c>
      <c r="G31" s="79">
        <v>49</v>
      </c>
      <c r="H31" s="83">
        <v>49</v>
      </c>
      <c r="I31" s="79">
        <v>0</v>
      </c>
      <c r="J31" s="79">
        <v>54</v>
      </c>
      <c r="K31" s="79">
        <v>20</v>
      </c>
      <c r="L31" s="79">
        <v>20</v>
      </c>
      <c r="M31" s="79">
        <v>0</v>
      </c>
      <c r="N31" s="77">
        <v>58</v>
      </c>
      <c r="O31" s="79">
        <v>1</v>
      </c>
      <c r="P31" s="79">
        <v>164</v>
      </c>
      <c r="Q31" s="80">
        <v>0</v>
      </c>
      <c r="R31">
        <v>392</v>
      </c>
      <c r="S31">
        <v>70</v>
      </c>
      <c r="T31" s="81">
        <f t="shared" si="0"/>
        <v>2017</v>
      </c>
      <c r="U31" s="82">
        <f>VLOOKUP(A31,'SB35 Determination Data'!$B$4:$F$542,5,FALSE)</f>
        <v>2015</v>
      </c>
    </row>
    <row r="32" spans="1:21" ht="12.75" customHeight="1" x14ac:dyDescent="0.15">
      <c r="A32" s="77" t="s">
        <v>275</v>
      </c>
      <c r="B32" s="77" t="s">
        <v>273</v>
      </c>
      <c r="C32" s="77" t="s">
        <v>144</v>
      </c>
      <c r="D32" s="78">
        <v>2014</v>
      </c>
      <c r="E32" s="77" t="s">
        <v>1598</v>
      </c>
      <c r="F32" s="79">
        <v>1256</v>
      </c>
      <c r="G32" s="79">
        <v>0</v>
      </c>
      <c r="H32" s="83">
        <v>0</v>
      </c>
      <c r="I32" s="79">
        <v>0</v>
      </c>
      <c r="J32" s="79">
        <v>907</v>
      </c>
      <c r="K32" s="79">
        <v>9</v>
      </c>
      <c r="L32" s="79">
        <v>9</v>
      </c>
      <c r="M32" s="79">
        <v>0</v>
      </c>
      <c r="N32" s="79">
        <v>1038</v>
      </c>
      <c r="O32" s="79">
        <v>21</v>
      </c>
      <c r="P32" s="79">
        <v>2501</v>
      </c>
      <c r="Q32" s="80">
        <v>1271</v>
      </c>
      <c r="R32">
        <v>5702</v>
      </c>
      <c r="S32">
        <v>1301</v>
      </c>
      <c r="T32" s="81">
        <f t="shared" si="0"/>
        <v>2014</v>
      </c>
      <c r="U32" s="82">
        <f>VLOOKUP(A32,'SB35 Determination Data'!$B$4:$F$542,5,FALSE)</f>
        <v>2014</v>
      </c>
    </row>
    <row r="33" spans="1:21" ht="12.75" customHeight="1" x14ac:dyDescent="0.15">
      <c r="A33" s="77" t="s">
        <v>275</v>
      </c>
      <c r="B33" s="77" t="s">
        <v>273</v>
      </c>
      <c r="C33" s="77" t="s">
        <v>144</v>
      </c>
      <c r="D33" s="78">
        <v>2015</v>
      </c>
      <c r="E33" s="77" t="s">
        <v>1598</v>
      </c>
      <c r="F33" s="79">
        <v>1256</v>
      </c>
      <c r="G33" s="79">
        <v>69</v>
      </c>
      <c r="H33" s="83">
        <v>69</v>
      </c>
      <c r="I33" s="79">
        <v>0</v>
      </c>
      <c r="J33" s="79">
        <v>907</v>
      </c>
      <c r="K33" s="79">
        <v>13</v>
      </c>
      <c r="L33" s="79">
        <v>13</v>
      </c>
      <c r="M33" s="79">
        <v>0</v>
      </c>
      <c r="N33" s="77">
        <v>1038</v>
      </c>
      <c r="O33" s="79">
        <v>23</v>
      </c>
      <c r="P33" s="79">
        <v>2501</v>
      </c>
      <c r="Q33" s="80">
        <v>1169</v>
      </c>
      <c r="R33">
        <v>5702</v>
      </c>
      <c r="S33">
        <v>1274</v>
      </c>
      <c r="T33" s="81">
        <f t="shared" si="0"/>
        <v>2015</v>
      </c>
      <c r="U33" s="82">
        <f>VLOOKUP(A33,'SB35 Determination Data'!$B$4:$F$542,5,FALSE)</f>
        <v>2014</v>
      </c>
    </row>
    <row r="34" spans="1:21" ht="12.75" customHeight="1" x14ac:dyDescent="0.15">
      <c r="A34" s="77" t="s">
        <v>275</v>
      </c>
      <c r="B34" s="77" t="s">
        <v>273</v>
      </c>
      <c r="C34" s="77" t="s">
        <v>144</v>
      </c>
      <c r="D34" s="78">
        <v>2016</v>
      </c>
      <c r="E34" s="77" t="s">
        <v>1598</v>
      </c>
      <c r="F34" s="79">
        <v>1256</v>
      </c>
      <c r="G34" s="79">
        <v>0</v>
      </c>
      <c r="H34" s="83">
        <v>0</v>
      </c>
      <c r="I34" s="79">
        <v>0</v>
      </c>
      <c r="J34" s="79">
        <v>907</v>
      </c>
      <c r="K34" s="79">
        <v>0</v>
      </c>
      <c r="L34" s="79">
        <v>0</v>
      </c>
      <c r="M34" s="79">
        <v>0</v>
      </c>
      <c r="N34" s="79">
        <v>1038</v>
      </c>
      <c r="O34" s="79">
        <v>0</v>
      </c>
      <c r="P34" s="79">
        <v>2501</v>
      </c>
      <c r="Q34" s="80">
        <v>1317</v>
      </c>
      <c r="R34">
        <v>5702</v>
      </c>
      <c r="S34">
        <v>1317</v>
      </c>
      <c r="T34" s="81">
        <f t="shared" si="0"/>
        <v>2016</v>
      </c>
      <c r="U34" s="82">
        <f>VLOOKUP(A34,'SB35 Determination Data'!$B$4:$F$542,5,FALSE)</f>
        <v>2014</v>
      </c>
    </row>
    <row r="35" spans="1:21" ht="12.75" customHeight="1" x14ac:dyDescent="0.15">
      <c r="A35" s="77" t="s">
        <v>275</v>
      </c>
      <c r="B35" s="77" t="s">
        <v>273</v>
      </c>
      <c r="C35" s="77" t="s">
        <v>144</v>
      </c>
      <c r="D35" s="78">
        <v>2017</v>
      </c>
      <c r="E35" s="77" t="s">
        <v>1598</v>
      </c>
      <c r="F35" s="79">
        <v>1256</v>
      </c>
      <c r="G35" s="79">
        <v>2</v>
      </c>
      <c r="H35" s="83">
        <v>2</v>
      </c>
      <c r="I35" s="79">
        <v>0</v>
      </c>
      <c r="J35" s="79">
        <v>907</v>
      </c>
      <c r="K35" s="79">
        <v>0</v>
      </c>
      <c r="L35" s="79">
        <v>0</v>
      </c>
      <c r="M35" s="79">
        <v>0</v>
      </c>
      <c r="N35" s="79">
        <v>1038</v>
      </c>
      <c r="O35" s="79">
        <v>0</v>
      </c>
      <c r="P35" s="79">
        <v>2501</v>
      </c>
      <c r="Q35" s="80">
        <v>1533</v>
      </c>
      <c r="R35">
        <v>5702</v>
      </c>
      <c r="S35">
        <v>1535</v>
      </c>
      <c r="T35" s="81">
        <f t="shared" si="0"/>
        <v>2017</v>
      </c>
      <c r="U35" s="82">
        <f>VLOOKUP(A35,'SB35 Determination Data'!$B$4:$F$542,5,FALSE)</f>
        <v>2014</v>
      </c>
    </row>
    <row r="36" spans="1:21" ht="12.75" customHeight="1" x14ac:dyDescent="0.15">
      <c r="A36" s="77" t="s">
        <v>434</v>
      </c>
      <c r="B36" s="77" t="s">
        <v>433</v>
      </c>
      <c r="C36" s="77" t="s">
        <v>83</v>
      </c>
      <c r="D36" s="78">
        <v>2015</v>
      </c>
      <c r="E36" s="77" t="s">
        <v>1598</v>
      </c>
      <c r="F36" s="79">
        <v>32</v>
      </c>
      <c r="G36" s="79">
        <v>0</v>
      </c>
      <c r="H36" s="83">
        <v>0</v>
      </c>
      <c r="I36" s="79">
        <v>0</v>
      </c>
      <c r="J36" s="79">
        <v>21</v>
      </c>
      <c r="K36" s="79">
        <v>0</v>
      </c>
      <c r="L36" s="79">
        <v>0</v>
      </c>
      <c r="M36" s="79">
        <v>0</v>
      </c>
      <c r="N36" s="79">
        <v>24</v>
      </c>
      <c r="O36" s="79">
        <v>19</v>
      </c>
      <c r="P36" s="79">
        <v>59</v>
      </c>
      <c r="Q36" s="80">
        <v>1</v>
      </c>
      <c r="R36">
        <v>136</v>
      </c>
      <c r="S36">
        <v>20</v>
      </c>
      <c r="T36" s="81">
        <f t="shared" si="0"/>
        <v>2015</v>
      </c>
      <c r="U36" s="82">
        <f>VLOOKUP(A36,'SB35 Determination Data'!$B$4:$F$542,5,FALSE)</f>
        <v>2014</v>
      </c>
    </row>
    <row r="37" spans="1:21" ht="12.75" customHeight="1" x14ac:dyDescent="0.15">
      <c r="A37" s="77" t="s">
        <v>434</v>
      </c>
      <c r="B37" s="77" t="s">
        <v>433</v>
      </c>
      <c r="C37" s="77" t="s">
        <v>83</v>
      </c>
      <c r="D37" s="78">
        <v>2016</v>
      </c>
      <c r="E37" s="77" t="s">
        <v>1598</v>
      </c>
      <c r="F37" s="79">
        <v>32</v>
      </c>
      <c r="G37" s="79">
        <v>0</v>
      </c>
      <c r="H37" s="83">
        <v>0</v>
      </c>
      <c r="I37" s="79">
        <v>0</v>
      </c>
      <c r="J37" s="79">
        <v>21</v>
      </c>
      <c r="K37" s="79">
        <v>4</v>
      </c>
      <c r="L37" s="79">
        <v>4</v>
      </c>
      <c r="M37" s="79">
        <v>0</v>
      </c>
      <c r="N37" s="77">
        <v>24</v>
      </c>
      <c r="O37" s="79">
        <v>33</v>
      </c>
      <c r="P37" s="79">
        <v>59</v>
      </c>
      <c r="Q37" s="80">
        <v>9</v>
      </c>
      <c r="R37">
        <v>136</v>
      </c>
      <c r="S37">
        <v>46</v>
      </c>
      <c r="T37" s="81">
        <f t="shared" si="0"/>
        <v>2016</v>
      </c>
      <c r="U37" s="82">
        <f>VLOOKUP(A37,'SB35 Determination Data'!$B$4:$F$542,5,FALSE)</f>
        <v>2014</v>
      </c>
    </row>
    <row r="38" spans="1:21" ht="12.75" customHeight="1" x14ac:dyDescent="0.15">
      <c r="A38" s="77" t="s">
        <v>434</v>
      </c>
      <c r="B38" s="77" t="s">
        <v>433</v>
      </c>
      <c r="C38" s="77" t="s">
        <v>83</v>
      </c>
      <c r="D38" s="78">
        <v>2017</v>
      </c>
      <c r="E38" s="77" t="s">
        <v>1598</v>
      </c>
      <c r="F38" s="79">
        <v>32</v>
      </c>
      <c r="G38" s="79">
        <v>23</v>
      </c>
      <c r="H38" s="83">
        <v>23</v>
      </c>
      <c r="I38" s="79">
        <v>0</v>
      </c>
      <c r="J38" s="79">
        <v>21</v>
      </c>
      <c r="K38" s="79">
        <v>15</v>
      </c>
      <c r="L38" s="79">
        <v>15</v>
      </c>
      <c r="M38" s="79">
        <v>0</v>
      </c>
      <c r="N38" s="79">
        <v>24</v>
      </c>
      <c r="O38" s="79">
        <v>40</v>
      </c>
      <c r="P38" s="79">
        <v>59</v>
      </c>
      <c r="Q38" s="80">
        <v>23</v>
      </c>
      <c r="R38">
        <v>136</v>
      </c>
      <c r="S38">
        <v>101</v>
      </c>
      <c r="T38" s="81">
        <f t="shared" si="0"/>
        <v>2017</v>
      </c>
      <c r="U38" s="82">
        <f>VLOOKUP(A38,'SB35 Determination Data'!$B$4:$F$542,5,FALSE)</f>
        <v>2014</v>
      </c>
    </row>
    <row r="39" spans="1:21" ht="12.75" customHeight="1" x14ac:dyDescent="0.15">
      <c r="A39" s="77" t="s">
        <v>100</v>
      </c>
      <c r="B39" s="77" t="s">
        <v>99</v>
      </c>
      <c r="C39" s="77" t="s">
        <v>67</v>
      </c>
      <c r="D39" s="78">
        <v>2014</v>
      </c>
      <c r="E39" s="77" t="s">
        <v>1598</v>
      </c>
      <c r="F39" s="79">
        <v>349</v>
      </c>
      <c r="G39" s="79">
        <v>0</v>
      </c>
      <c r="H39" s="83">
        <v>0</v>
      </c>
      <c r="I39" s="79">
        <v>0</v>
      </c>
      <c r="J39" s="79">
        <v>205</v>
      </c>
      <c r="K39" s="79">
        <v>0</v>
      </c>
      <c r="L39" s="79">
        <v>0</v>
      </c>
      <c r="M39" s="79">
        <v>0</v>
      </c>
      <c r="N39" s="79">
        <v>214</v>
      </c>
      <c r="O39" s="79">
        <v>57</v>
      </c>
      <c r="P39" s="79">
        <v>680</v>
      </c>
      <c r="Q39" s="80">
        <v>174</v>
      </c>
      <c r="R39">
        <v>1448</v>
      </c>
      <c r="S39">
        <v>231</v>
      </c>
      <c r="T39" s="81">
        <f t="shared" si="0"/>
        <v>2015</v>
      </c>
      <c r="U39" s="82">
        <f>VLOOKUP(A39,'SB35 Determination Data'!$B$4:$F$542,5,FALSE)</f>
        <v>2015</v>
      </c>
    </row>
    <row r="40" spans="1:21" ht="12.75" customHeight="1" x14ac:dyDescent="0.15">
      <c r="A40" s="77" t="s">
        <v>100</v>
      </c>
      <c r="B40" s="77" t="s">
        <v>99</v>
      </c>
      <c r="C40" s="77" t="s">
        <v>67</v>
      </c>
      <c r="D40" s="78">
        <v>2015</v>
      </c>
      <c r="E40" s="77" t="s">
        <v>1598</v>
      </c>
      <c r="F40" s="79">
        <v>349</v>
      </c>
      <c r="G40" s="79">
        <v>1</v>
      </c>
      <c r="H40" s="83">
        <v>0</v>
      </c>
      <c r="I40" s="79">
        <v>1</v>
      </c>
      <c r="J40" s="79">
        <v>205</v>
      </c>
      <c r="K40" s="79">
        <v>0</v>
      </c>
      <c r="L40" s="79">
        <v>0</v>
      </c>
      <c r="M40" s="79">
        <v>0</v>
      </c>
      <c r="N40" s="79">
        <v>214</v>
      </c>
      <c r="O40" s="79">
        <v>19</v>
      </c>
      <c r="P40" s="79">
        <v>680</v>
      </c>
      <c r="Q40" s="80">
        <v>47</v>
      </c>
      <c r="R40">
        <v>1448</v>
      </c>
      <c r="S40">
        <v>67</v>
      </c>
      <c r="T40" s="81">
        <f t="shared" si="0"/>
        <v>2015</v>
      </c>
      <c r="U40" s="82">
        <f>VLOOKUP(A40,'SB35 Determination Data'!$B$4:$F$542,5,FALSE)</f>
        <v>2015</v>
      </c>
    </row>
    <row r="41" spans="1:21" ht="12.75" customHeight="1" x14ac:dyDescent="0.15">
      <c r="A41" s="77" t="s">
        <v>100</v>
      </c>
      <c r="B41" s="77" t="s">
        <v>99</v>
      </c>
      <c r="C41" s="77" t="s">
        <v>67</v>
      </c>
      <c r="D41" s="78">
        <v>2016</v>
      </c>
      <c r="E41" s="77" t="s">
        <v>1598</v>
      </c>
      <c r="F41" s="79">
        <v>349</v>
      </c>
      <c r="G41" s="79">
        <v>84</v>
      </c>
      <c r="H41" s="83">
        <v>84</v>
      </c>
      <c r="I41" s="79">
        <v>0</v>
      </c>
      <c r="J41" s="79">
        <v>205</v>
      </c>
      <c r="K41" s="79">
        <v>0</v>
      </c>
      <c r="L41" s="79">
        <v>0</v>
      </c>
      <c r="M41" s="79">
        <v>0</v>
      </c>
      <c r="N41" s="79">
        <v>214</v>
      </c>
      <c r="O41" s="79">
        <v>1</v>
      </c>
      <c r="P41" s="79">
        <v>680</v>
      </c>
      <c r="Q41" s="80">
        <v>42</v>
      </c>
      <c r="R41">
        <v>1448</v>
      </c>
      <c r="S41">
        <v>127</v>
      </c>
      <c r="T41" s="81">
        <f t="shared" si="0"/>
        <v>2016</v>
      </c>
      <c r="U41" s="82">
        <f>VLOOKUP(A41,'SB35 Determination Data'!$B$4:$F$542,5,FALSE)</f>
        <v>2015</v>
      </c>
    </row>
    <row r="42" spans="1:21" ht="12.75" customHeight="1" x14ac:dyDescent="0.15">
      <c r="A42" s="77" t="s">
        <v>100</v>
      </c>
      <c r="B42" s="77" t="s">
        <v>99</v>
      </c>
      <c r="C42" s="77" t="s">
        <v>67</v>
      </c>
      <c r="D42" s="78">
        <v>2017</v>
      </c>
      <c r="E42" s="77" t="s">
        <v>1598</v>
      </c>
      <c r="F42" s="79">
        <v>349</v>
      </c>
      <c r="G42" s="79">
        <v>2</v>
      </c>
      <c r="H42" s="83">
        <v>2</v>
      </c>
      <c r="I42" s="79">
        <v>0</v>
      </c>
      <c r="J42" s="79">
        <v>205</v>
      </c>
      <c r="K42" s="79">
        <v>0</v>
      </c>
      <c r="L42" s="79">
        <v>0</v>
      </c>
      <c r="M42" s="79">
        <v>0</v>
      </c>
      <c r="N42" s="77">
        <v>214</v>
      </c>
      <c r="O42" s="79">
        <v>0</v>
      </c>
      <c r="P42" s="79">
        <v>680</v>
      </c>
      <c r="Q42" s="80">
        <v>41</v>
      </c>
      <c r="R42">
        <v>1448</v>
      </c>
      <c r="S42">
        <v>43</v>
      </c>
      <c r="T42" s="81">
        <f t="shared" si="0"/>
        <v>2017</v>
      </c>
      <c r="U42" s="82">
        <f>VLOOKUP(A42,'SB35 Determination Data'!$B$4:$F$542,5,FALSE)</f>
        <v>2015</v>
      </c>
    </row>
    <row r="43" spans="1:21" ht="12.75" customHeight="1" x14ac:dyDescent="0.15">
      <c r="A43" s="77" t="s">
        <v>353</v>
      </c>
      <c r="B43" s="77" t="s">
        <v>352</v>
      </c>
      <c r="C43" s="77" t="s">
        <v>144</v>
      </c>
      <c r="D43" s="78">
        <v>2015</v>
      </c>
      <c r="E43" s="77" t="s">
        <v>1598</v>
      </c>
      <c r="F43" s="79">
        <v>764</v>
      </c>
      <c r="G43" s="79">
        <v>0</v>
      </c>
      <c r="H43" s="83">
        <v>0</v>
      </c>
      <c r="I43" s="79">
        <v>0</v>
      </c>
      <c r="J43" s="79">
        <v>541</v>
      </c>
      <c r="K43" s="79">
        <v>0</v>
      </c>
      <c r="L43" s="79">
        <v>0</v>
      </c>
      <c r="M43" s="79">
        <v>0</v>
      </c>
      <c r="N43" s="79">
        <v>622</v>
      </c>
      <c r="O43" s="79">
        <v>0</v>
      </c>
      <c r="P43" s="79">
        <v>1407</v>
      </c>
      <c r="Q43" s="80">
        <v>0</v>
      </c>
      <c r="R43">
        <v>3334</v>
      </c>
      <c r="S43">
        <v>0</v>
      </c>
      <c r="T43" s="81">
        <f t="shared" si="0"/>
        <v>2015</v>
      </c>
      <c r="U43" s="82">
        <f>VLOOKUP(A43,'SB35 Determination Data'!$B$4:$F$542,5,FALSE)</f>
        <v>2014</v>
      </c>
    </row>
    <row r="44" spans="1:21" ht="12.75" customHeight="1" x14ac:dyDescent="0.15">
      <c r="A44" s="77" t="s">
        <v>353</v>
      </c>
      <c r="B44" s="77" t="s">
        <v>352</v>
      </c>
      <c r="C44" s="77" t="s">
        <v>144</v>
      </c>
      <c r="D44" s="78">
        <v>2016</v>
      </c>
      <c r="E44" s="77" t="s">
        <v>1598</v>
      </c>
      <c r="F44" s="79">
        <v>764</v>
      </c>
      <c r="G44" s="79">
        <v>0</v>
      </c>
      <c r="H44" s="83">
        <v>0</v>
      </c>
      <c r="I44" s="79">
        <v>0</v>
      </c>
      <c r="J44" s="79">
        <v>541</v>
      </c>
      <c r="K44" s="79">
        <v>0</v>
      </c>
      <c r="L44" s="79">
        <v>0</v>
      </c>
      <c r="M44" s="79">
        <v>0</v>
      </c>
      <c r="N44" s="79">
        <v>622</v>
      </c>
      <c r="O44" s="79">
        <v>0</v>
      </c>
      <c r="P44" s="79">
        <v>1407</v>
      </c>
      <c r="Q44" s="80">
        <v>0</v>
      </c>
      <c r="R44">
        <v>3334</v>
      </c>
      <c r="S44">
        <v>0</v>
      </c>
      <c r="T44" s="81">
        <f t="shared" si="0"/>
        <v>2016</v>
      </c>
      <c r="U44" s="82">
        <f>VLOOKUP(A44,'SB35 Determination Data'!$B$4:$F$542,5,FALSE)</f>
        <v>2014</v>
      </c>
    </row>
    <row r="45" spans="1:21" ht="12.75" customHeight="1" x14ac:dyDescent="0.15">
      <c r="A45" s="77" t="s">
        <v>353</v>
      </c>
      <c r="B45" s="77" t="s">
        <v>352</v>
      </c>
      <c r="C45" s="77" t="s">
        <v>144</v>
      </c>
      <c r="D45" s="78">
        <v>2017</v>
      </c>
      <c r="E45" s="77" t="s">
        <v>1598</v>
      </c>
      <c r="F45" s="79">
        <v>764</v>
      </c>
      <c r="G45" s="79">
        <v>0</v>
      </c>
      <c r="H45" s="83">
        <v>0</v>
      </c>
      <c r="I45" s="79">
        <v>0</v>
      </c>
      <c r="J45" s="79">
        <v>541</v>
      </c>
      <c r="K45" s="79">
        <v>0</v>
      </c>
      <c r="L45" s="79">
        <v>0</v>
      </c>
      <c r="M45" s="79">
        <v>0</v>
      </c>
      <c r="N45" s="79">
        <v>622</v>
      </c>
      <c r="O45" s="79">
        <v>0</v>
      </c>
      <c r="P45" s="79">
        <v>1407</v>
      </c>
      <c r="Q45" s="80">
        <v>0</v>
      </c>
      <c r="R45">
        <v>3334</v>
      </c>
      <c r="S45">
        <v>0</v>
      </c>
      <c r="T45" s="81">
        <f t="shared" si="0"/>
        <v>2017</v>
      </c>
      <c r="U45" s="82">
        <f>VLOOKUP(A45,'SB35 Determination Data'!$B$4:$F$542,5,FALSE)</f>
        <v>2014</v>
      </c>
    </row>
    <row r="46" spans="1:21" ht="12.75" customHeight="1" x14ac:dyDescent="0.15">
      <c r="A46" s="77" t="s">
        <v>171</v>
      </c>
      <c r="B46" s="77" t="s">
        <v>168</v>
      </c>
      <c r="C46" s="77" t="s">
        <v>144</v>
      </c>
      <c r="D46" s="78">
        <v>2017</v>
      </c>
      <c r="E46" s="77" t="s">
        <v>1598</v>
      </c>
      <c r="F46" s="79">
        <v>276</v>
      </c>
      <c r="G46" s="79">
        <v>0</v>
      </c>
      <c r="H46" s="83">
        <v>0</v>
      </c>
      <c r="I46" s="79">
        <v>0</v>
      </c>
      <c r="J46" s="79">
        <v>167</v>
      </c>
      <c r="K46" s="79">
        <v>0</v>
      </c>
      <c r="L46" s="79">
        <v>0</v>
      </c>
      <c r="M46" s="79">
        <v>0</v>
      </c>
      <c r="N46" s="77">
        <v>177</v>
      </c>
      <c r="O46" s="79">
        <v>38</v>
      </c>
      <c r="P46" s="79">
        <v>434</v>
      </c>
      <c r="Q46" s="80">
        <v>101</v>
      </c>
      <c r="R46">
        <v>1054</v>
      </c>
      <c r="S46">
        <v>139</v>
      </c>
      <c r="T46" s="81">
        <f t="shared" si="0"/>
        <v>2017</v>
      </c>
      <c r="U46" s="82">
        <f>VLOOKUP(A46,'SB35 Determination Data'!$B$4:$F$542,5,FALSE)</f>
        <v>2014</v>
      </c>
    </row>
    <row r="47" spans="1:21" ht="12.75" customHeight="1" x14ac:dyDescent="0.15">
      <c r="A47" s="77" t="s">
        <v>140</v>
      </c>
      <c r="B47" s="77" t="s">
        <v>139</v>
      </c>
      <c r="C47" s="77" t="s">
        <v>83</v>
      </c>
      <c r="D47" s="78">
        <v>2014</v>
      </c>
      <c r="E47" s="77" t="s">
        <v>1598</v>
      </c>
      <c r="F47" s="79">
        <v>85</v>
      </c>
      <c r="G47" s="79">
        <v>26</v>
      </c>
      <c r="H47" s="83">
        <v>26</v>
      </c>
      <c r="I47" s="79">
        <v>0</v>
      </c>
      <c r="J47" s="79">
        <v>56</v>
      </c>
      <c r="K47" s="79">
        <v>5</v>
      </c>
      <c r="L47" s="79">
        <v>5</v>
      </c>
      <c r="M47" s="79">
        <v>0</v>
      </c>
      <c r="N47" s="77">
        <v>62</v>
      </c>
      <c r="O47" s="79">
        <v>8</v>
      </c>
      <c r="P47" s="79">
        <v>160</v>
      </c>
      <c r="Q47" s="80">
        <v>7</v>
      </c>
      <c r="R47">
        <v>363</v>
      </c>
      <c r="S47">
        <v>46</v>
      </c>
      <c r="T47" s="81">
        <f t="shared" si="0"/>
        <v>2014</v>
      </c>
      <c r="U47" s="82">
        <f>VLOOKUP(A47,'SB35 Determination Data'!$B$4:$F$542,5,FALSE)</f>
        <v>2014</v>
      </c>
    </row>
    <row r="48" spans="1:21" ht="12.75" customHeight="1" x14ac:dyDescent="0.15">
      <c r="A48" s="77" t="s">
        <v>140</v>
      </c>
      <c r="B48" s="77" t="s">
        <v>139</v>
      </c>
      <c r="C48" s="77" t="s">
        <v>83</v>
      </c>
      <c r="D48" s="78">
        <v>2015</v>
      </c>
      <c r="E48" s="77" t="s">
        <v>1598</v>
      </c>
      <c r="F48" s="79">
        <v>85</v>
      </c>
      <c r="G48" s="79">
        <v>17</v>
      </c>
      <c r="H48" s="83">
        <v>17</v>
      </c>
      <c r="I48" s="79">
        <v>0</v>
      </c>
      <c r="J48" s="79">
        <v>56</v>
      </c>
      <c r="K48" s="79">
        <v>0</v>
      </c>
      <c r="L48" s="79">
        <v>0</v>
      </c>
      <c r="M48" s="79">
        <v>0</v>
      </c>
      <c r="N48" s="79">
        <v>62</v>
      </c>
      <c r="O48" s="79">
        <v>3</v>
      </c>
      <c r="P48" s="79">
        <v>160</v>
      </c>
      <c r="Q48" s="80">
        <v>2</v>
      </c>
      <c r="R48">
        <v>363</v>
      </c>
      <c r="S48">
        <v>22</v>
      </c>
      <c r="T48" s="81">
        <f t="shared" si="0"/>
        <v>2015</v>
      </c>
      <c r="U48" s="82">
        <f>VLOOKUP(A48,'SB35 Determination Data'!$B$4:$F$542,5,FALSE)</f>
        <v>2014</v>
      </c>
    </row>
    <row r="49" spans="1:21" ht="12.75" customHeight="1" x14ac:dyDescent="0.15">
      <c r="A49" s="77" t="s">
        <v>140</v>
      </c>
      <c r="B49" s="77" t="s">
        <v>139</v>
      </c>
      <c r="C49" s="77" t="s">
        <v>83</v>
      </c>
      <c r="D49" s="78">
        <v>2016</v>
      </c>
      <c r="E49" s="77" t="s">
        <v>1598</v>
      </c>
      <c r="F49" s="79">
        <v>85</v>
      </c>
      <c r="G49" s="79">
        <v>0</v>
      </c>
      <c r="H49" s="83">
        <v>0</v>
      </c>
      <c r="I49" s="79">
        <v>0</v>
      </c>
      <c r="J49" s="79">
        <v>56</v>
      </c>
      <c r="K49" s="79">
        <v>0</v>
      </c>
      <c r="L49" s="79">
        <v>0</v>
      </c>
      <c r="M49" s="79">
        <v>0</v>
      </c>
      <c r="N49" s="79">
        <v>62</v>
      </c>
      <c r="O49" s="79">
        <v>43</v>
      </c>
      <c r="P49" s="79">
        <v>160</v>
      </c>
      <c r="Q49" s="80">
        <v>7</v>
      </c>
      <c r="R49">
        <v>363</v>
      </c>
      <c r="S49">
        <v>50</v>
      </c>
      <c r="T49" s="81">
        <f t="shared" si="0"/>
        <v>2016</v>
      </c>
      <c r="U49" s="82">
        <f>VLOOKUP(A49,'SB35 Determination Data'!$B$4:$F$542,5,FALSE)</f>
        <v>2014</v>
      </c>
    </row>
    <row r="50" spans="1:21" ht="12.75" customHeight="1" x14ac:dyDescent="0.15">
      <c r="A50" s="77" t="s">
        <v>140</v>
      </c>
      <c r="B50" s="77" t="s">
        <v>139</v>
      </c>
      <c r="C50" s="77" t="s">
        <v>83</v>
      </c>
      <c r="D50" s="78">
        <v>2017</v>
      </c>
      <c r="E50" s="77" t="s">
        <v>1598</v>
      </c>
      <c r="F50" s="79">
        <v>85</v>
      </c>
      <c r="G50" s="79">
        <v>0</v>
      </c>
      <c r="H50" s="83">
        <v>0</v>
      </c>
      <c r="I50" s="79">
        <v>0</v>
      </c>
      <c r="J50" s="79">
        <v>56</v>
      </c>
      <c r="K50" s="79">
        <v>0</v>
      </c>
      <c r="L50" s="79">
        <v>0</v>
      </c>
      <c r="M50" s="79">
        <v>0</v>
      </c>
      <c r="N50" s="79">
        <v>62</v>
      </c>
      <c r="O50" s="79">
        <v>164</v>
      </c>
      <c r="P50" s="79">
        <v>160</v>
      </c>
      <c r="Q50" s="80">
        <v>5</v>
      </c>
      <c r="R50">
        <v>363</v>
      </c>
      <c r="S50">
        <v>169</v>
      </c>
      <c r="T50" s="81">
        <f t="shared" si="0"/>
        <v>2017</v>
      </c>
      <c r="U50" s="82">
        <f>VLOOKUP(A50,'SB35 Determination Data'!$B$4:$F$542,5,FALSE)</f>
        <v>2014</v>
      </c>
    </row>
    <row r="51" spans="1:21" ht="12.75" customHeight="1" x14ac:dyDescent="0.15">
      <c r="A51" s="77" t="s">
        <v>442</v>
      </c>
      <c r="B51" s="77" t="s">
        <v>441</v>
      </c>
      <c r="C51" s="77" t="s">
        <v>83</v>
      </c>
      <c r="D51" s="78">
        <v>2017</v>
      </c>
      <c r="E51" s="77" t="s">
        <v>1598</v>
      </c>
      <c r="F51" s="79">
        <v>60</v>
      </c>
      <c r="G51" s="79">
        <v>0</v>
      </c>
      <c r="H51" s="83">
        <v>0</v>
      </c>
      <c r="I51" s="79">
        <v>0</v>
      </c>
      <c r="J51" s="79">
        <v>38</v>
      </c>
      <c r="K51" s="79">
        <v>4</v>
      </c>
      <c r="L51" s="79">
        <v>0</v>
      </c>
      <c r="M51" s="79">
        <v>4</v>
      </c>
      <c r="N51" s="79">
        <v>43</v>
      </c>
      <c r="O51" s="79">
        <v>0</v>
      </c>
      <c r="P51" s="79">
        <v>101</v>
      </c>
      <c r="Q51" s="80">
        <v>37</v>
      </c>
      <c r="R51">
        <v>242</v>
      </c>
      <c r="S51">
        <v>41</v>
      </c>
      <c r="T51" s="81">
        <f t="shared" si="0"/>
        <v>2017</v>
      </c>
      <c r="U51" s="82">
        <f>VLOOKUP(A51,'SB35 Determination Data'!$B$4:$F$542,5,FALSE)</f>
        <v>2014</v>
      </c>
    </row>
    <row r="52" spans="1:21" ht="12.75" customHeight="1" x14ac:dyDescent="0.15">
      <c r="A52" s="77" t="s">
        <v>172</v>
      </c>
      <c r="B52" s="77" t="s">
        <v>168</v>
      </c>
      <c r="C52" s="77" t="s">
        <v>144</v>
      </c>
      <c r="D52" s="78">
        <v>2014</v>
      </c>
      <c r="E52" s="77" t="s">
        <v>1598</v>
      </c>
      <c r="F52" s="79">
        <v>31</v>
      </c>
      <c r="G52" s="79">
        <v>0</v>
      </c>
      <c r="H52" s="83">
        <v>0</v>
      </c>
      <c r="I52" s="79">
        <v>0</v>
      </c>
      <c r="J52" s="79">
        <v>18</v>
      </c>
      <c r="K52" s="79">
        <v>0</v>
      </c>
      <c r="L52" s="79">
        <v>0</v>
      </c>
      <c r="M52" s="79">
        <v>0</v>
      </c>
      <c r="N52" s="79">
        <v>20</v>
      </c>
      <c r="O52" s="79">
        <v>0</v>
      </c>
      <c r="P52" s="79">
        <v>51</v>
      </c>
      <c r="Q52" s="80">
        <v>17</v>
      </c>
      <c r="R52">
        <v>120</v>
      </c>
      <c r="S52">
        <v>17</v>
      </c>
      <c r="T52" s="81">
        <f t="shared" si="0"/>
        <v>2014</v>
      </c>
      <c r="U52" s="82">
        <f>VLOOKUP(A52,'SB35 Determination Data'!$B$4:$F$542,5,FALSE)</f>
        <v>2014</v>
      </c>
    </row>
    <row r="53" spans="1:21" ht="12.75" customHeight="1" x14ac:dyDescent="0.15">
      <c r="A53" s="77" t="s">
        <v>172</v>
      </c>
      <c r="B53" s="77" t="s">
        <v>168</v>
      </c>
      <c r="C53" s="77" t="s">
        <v>144</v>
      </c>
      <c r="D53" s="78">
        <v>2015</v>
      </c>
      <c r="E53" s="77" t="s">
        <v>1598</v>
      </c>
      <c r="F53" s="79">
        <v>31</v>
      </c>
      <c r="G53" s="79">
        <v>0</v>
      </c>
      <c r="H53" s="83">
        <v>0</v>
      </c>
      <c r="I53" s="79">
        <v>0</v>
      </c>
      <c r="J53" s="79">
        <v>18</v>
      </c>
      <c r="K53" s="79">
        <v>0</v>
      </c>
      <c r="L53" s="79">
        <v>0</v>
      </c>
      <c r="M53" s="79">
        <v>0</v>
      </c>
      <c r="N53" s="79">
        <v>20</v>
      </c>
      <c r="O53" s="79">
        <v>0</v>
      </c>
      <c r="P53" s="79">
        <v>51</v>
      </c>
      <c r="Q53" s="80">
        <v>8</v>
      </c>
      <c r="R53">
        <v>120</v>
      </c>
      <c r="S53">
        <v>8</v>
      </c>
      <c r="T53" s="81">
        <f t="shared" si="0"/>
        <v>2015</v>
      </c>
      <c r="U53" s="82">
        <f>VLOOKUP(A53,'SB35 Determination Data'!$B$4:$F$542,5,FALSE)</f>
        <v>2014</v>
      </c>
    </row>
    <row r="54" spans="1:21" ht="12.75" customHeight="1" x14ac:dyDescent="0.15">
      <c r="A54" s="77" t="s">
        <v>172</v>
      </c>
      <c r="B54" s="77" t="s">
        <v>168</v>
      </c>
      <c r="C54" s="77" t="s">
        <v>144</v>
      </c>
      <c r="D54" s="78">
        <v>2016</v>
      </c>
      <c r="E54" s="77" t="s">
        <v>1598</v>
      </c>
      <c r="F54" s="79">
        <v>31</v>
      </c>
      <c r="G54" s="79">
        <v>0</v>
      </c>
      <c r="H54" s="83">
        <v>0</v>
      </c>
      <c r="I54" s="79">
        <v>0</v>
      </c>
      <c r="J54" s="79">
        <v>18</v>
      </c>
      <c r="K54" s="79">
        <v>0</v>
      </c>
      <c r="L54" s="79">
        <v>0</v>
      </c>
      <c r="M54" s="79">
        <v>0</v>
      </c>
      <c r="N54" s="79">
        <v>20</v>
      </c>
      <c r="O54" s="79">
        <v>0</v>
      </c>
      <c r="P54" s="79">
        <v>51</v>
      </c>
      <c r="Q54" s="80">
        <v>22</v>
      </c>
      <c r="R54">
        <v>120</v>
      </c>
      <c r="S54">
        <v>22</v>
      </c>
      <c r="T54" s="81">
        <f t="shared" si="0"/>
        <v>2016</v>
      </c>
      <c r="U54" s="82">
        <f>VLOOKUP(A54,'SB35 Determination Data'!$B$4:$F$542,5,FALSE)</f>
        <v>2014</v>
      </c>
    </row>
    <row r="55" spans="1:21" ht="12.75" customHeight="1" x14ac:dyDescent="0.15">
      <c r="A55" s="77" t="s">
        <v>172</v>
      </c>
      <c r="B55" s="77" t="s">
        <v>168</v>
      </c>
      <c r="C55" s="77" t="s">
        <v>144</v>
      </c>
      <c r="D55" s="78">
        <v>2017</v>
      </c>
      <c r="E55" s="77" t="s">
        <v>1598</v>
      </c>
      <c r="F55" s="79">
        <v>31</v>
      </c>
      <c r="G55" s="79">
        <v>0</v>
      </c>
      <c r="H55" s="83">
        <v>0</v>
      </c>
      <c r="I55" s="79">
        <v>0</v>
      </c>
      <c r="J55" s="79">
        <v>18</v>
      </c>
      <c r="K55" s="79">
        <v>0</v>
      </c>
      <c r="L55" s="79">
        <v>0</v>
      </c>
      <c r="M55" s="79">
        <v>0</v>
      </c>
      <c r="N55" s="79">
        <v>20</v>
      </c>
      <c r="O55" s="79">
        <v>0</v>
      </c>
      <c r="P55" s="79">
        <v>51</v>
      </c>
      <c r="Q55" s="80">
        <v>8</v>
      </c>
      <c r="R55">
        <v>120</v>
      </c>
      <c r="S55">
        <v>8</v>
      </c>
      <c r="T55" s="81">
        <f t="shared" si="0"/>
        <v>2017</v>
      </c>
      <c r="U55" s="82">
        <f>VLOOKUP(A55,'SB35 Determination Data'!$B$4:$F$542,5,FALSE)</f>
        <v>2014</v>
      </c>
    </row>
    <row r="56" spans="1:21" ht="12.75" customHeight="1" x14ac:dyDescent="0.15">
      <c r="A56" s="77" t="s">
        <v>155</v>
      </c>
      <c r="B56" s="77" t="s">
        <v>154</v>
      </c>
      <c r="C56" s="77" t="s">
        <v>128</v>
      </c>
      <c r="D56" s="78">
        <v>2015</v>
      </c>
      <c r="E56" s="77" t="s">
        <v>1598</v>
      </c>
      <c r="F56" s="79">
        <v>398</v>
      </c>
      <c r="G56" s="79">
        <v>0</v>
      </c>
      <c r="H56" s="83">
        <v>0</v>
      </c>
      <c r="I56" s="79">
        <v>0</v>
      </c>
      <c r="J56" s="79">
        <v>239</v>
      </c>
      <c r="K56" s="79">
        <v>26</v>
      </c>
      <c r="L56" s="79">
        <v>9</v>
      </c>
      <c r="M56" s="79">
        <v>17</v>
      </c>
      <c r="N56" s="77">
        <v>183</v>
      </c>
      <c r="O56" s="79">
        <v>60</v>
      </c>
      <c r="P56" s="79">
        <v>349</v>
      </c>
      <c r="Q56" s="80">
        <v>0</v>
      </c>
      <c r="R56">
        <v>1169</v>
      </c>
      <c r="S56">
        <v>86</v>
      </c>
      <c r="T56" s="81">
        <f t="shared" si="0"/>
        <v>2016</v>
      </c>
      <c r="U56" s="82">
        <f>VLOOKUP(A56,'SB35 Determination Data'!$B$4:$F$542,5,FALSE)</f>
        <v>2016</v>
      </c>
    </row>
    <row r="57" spans="1:21" ht="12.75" customHeight="1" x14ac:dyDescent="0.15">
      <c r="A57" s="77" t="s">
        <v>155</v>
      </c>
      <c r="B57" s="77" t="s">
        <v>154</v>
      </c>
      <c r="C57" s="77" t="s">
        <v>128</v>
      </c>
      <c r="D57" s="78">
        <v>2016</v>
      </c>
      <c r="E57" s="77" t="s">
        <v>1598</v>
      </c>
      <c r="F57" s="79">
        <v>398</v>
      </c>
      <c r="G57" s="79">
        <v>0</v>
      </c>
      <c r="H57" s="83">
        <v>0</v>
      </c>
      <c r="I57" s="79">
        <v>0</v>
      </c>
      <c r="J57" s="79">
        <v>239</v>
      </c>
      <c r="K57" s="79">
        <v>24</v>
      </c>
      <c r="L57" s="79">
        <v>11</v>
      </c>
      <c r="M57" s="79">
        <v>13</v>
      </c>
      <c r="N57" s="79">
        <v>183</v>
      </c>
      <c r="O57" s="79">
        <v>29</v>
      </c>
      <c r="P57" s="79">
        <v>349</v>
      </c>
      <c r="Q57" s="80">
        <v>0</v>
      </c>
      <c r="R57">
        <v>1169</v>
      </c>
      <c r="S57">
        <v>53</v>
      </c>
      <c r="T57" s="81">
        <f t="shared" si="0"/>
        <v>2016</v>
      </c>
      <c r="U57" s="82">
        <f>VLOOKUP(A57,'SB35 Determination Data'!$B$4:$F$542,5,FALSE)</f>
        <v>2016</v>
      </c>
    </row>
    <row r="58" spans="1:21" ht="12.75" customHeight="1" x14ac:dyDescent="0.15">
      <c r="A58" s="77" t="s">
        <v>155</v>
      </c>
      <c r="B58" s="77" t="s">
        <v>154</v>
      </c>
      <c r="C58" s="77" t="s">
        <v>128</v>
      </c>
      <c r="D58" s="78">
        <v>2017</v>
      </c>
      <c r="E58" s="77" t="s">
        <v>1598</v>
      </c>
      <c r="F58" s="79">
        <v>398</v>
      </c>
      <c r="G58" s="79">
        <v>0</v>
      </c>
      <c r="H58" s="83">
        <v>0</v>
      </c>
      <c r="I58" s="79">
        <v>0</v>
      </c>
      <c r="J58" s="79">
        <v>239</v>
      </c>
      <c r="K58" s="79">
        <v>6</v>
      </c>
      <c r="L58" s="79">
        <v>0</v>
      </c>
      <c r="M58" s="79">
        <v>6</v>
      </c>
      <c r="N58" s="77">
        <v>183</v>
      </c>
      <c r="O58" s="79">
        <v>79</v>
      </c>
      <c r="P58" s="79">
        <v>349</v>
      </c>
      <c r="Q58" s="80">
        <v>0</v>
      </c>
      <c r="R58">
        <v>1169</v>
      </c>
      <c r="S58">
        <v>85</v>
      </c>
      <c r="T58" s="81">
        <f t="shared" si="0"/>
        <v>2017</v>
      </c>
      <c r="U58" s="82">
        <f>VLOOKUP(A58,'SB35 Determination Data'!$B$4:$F$542,5,FALSE)</f>
        <v>2016</v>
      </c>
    </row>
    <row r="59" spans="1:21" ht="12.75" customHeight="1" x14ac:dyDescent="0.15">
      <c r="A59" s="77" t="s">
        <v>447</v>
      </c>
      <c r="B59" s="77" t="s">
        <v>441</v>
      </c>
      <c r="C59" s="77" t="s">
        <v>83</v>
      </c>
      <c r="D59" s="78">
        <v>2014</v>
      </c>
      <c r="E59" s="77" t="s">
        <v>1598</v>
      </c>
      <c r="F59" s="79">
        <v>98</v>
      </c>
      <c r="G59" s="79">
        <v>2</v>
      </c>
      <c r="H59" s="83">
        <v>2</v>
      </c>
      <c r="I59" s="79">
        <v>0</v>
      </c>
      <c r="J59" s="79">
        <v>62</v>
      </c>
      <c r="K59" s="79">
        <v>1</v>
      </c>
      <c r="L59" s="79">
        <v>1</v>
      </c>
      <c r="M59" s="79">
        <v>0</v>
      </c>
      <c r="N59" s="79">
        <v>69</v>
      </c>
      <c r="O59" s="79">
        <v>76</v>
      </c>
      <c r="P59" s="79">
        <v>164</v>
      </c>
      <c r="Q59" s="80">
        <v>106</v>
      </c>
      <c r="R59">
        <v>393</v>
      </c>
      <c r="S59">
        <v>185</v>
      </c>
      <c r="T59" s="81">
        <f t="shared" si="0"/>
        <v>2014</v>
      </c>
      <c r="U59" s="82">
        <f>VLOOKUP(A59,'SB35 Determination Data'!$B$4:$F$542,5,FALSE)</f>
        <v>2014</v>
      </c>
    </row>
    <row r="60" spans="1:21" ht="12.75" customHeight="1" x14ac:dyDescent="0.15">
      <c r="A60" s="77" t="s">
        <v>447</v>
      </c>
      <c r="B60" s="77" t="s">
        <v>441</v>
      </c>
      <c r="C60" s="77" t="s">
        <v>83</v>
      </c>
      <c r="D60" s="78">
        <v>2015</v>
      </c>
      <c r="E60" s="77" t="s">
        <v>1598</v>
      </c>
      <c r="F60" s="79">
        <v>98</v>
      </c>
      <c r="G60" s="79">
        <v>1</v>
      </c>
      <c r="H60" s="83">
        <v>1</v>
      </c>
      <c r="I60" s="79">
        <v>0</v>
      </c>
      <c r="J60" s="79">
        <v>62</v>
      </c>
      <c r="K60" s="79">
        <v>0</v>
      </c>
      <c r="L60" s="79">
        <v>0</v>
      </c>
      <c r="M60" s="79">
        <v>0</v>
      </c>
      <c r="N60" s="79">
        <v>69</v>
      </c>
      <c r="O60" s="79">
        <v>58</v>
      </c>
      <c r="P60" s="79">
        <v>164</v>
      </c>
      <c r="Q60" s="80">
        <v>29</v>
      </c>
      <c r="R60">
        <v>393</v>
      </c>
      <c r="S60">
        <v>88</v>
      </c>
      <c r="T60" s="81">
        <f t="shared" si="0"/>
        <v>2015</v>
      </c>
      <c r="U60" s="82">
        <f>VLOOKUP(A60,'SB35 Determination Data'!$B$4:$F$542,5,FALSE)</f>
        <v>2014</v>
      </c>
    </row>
    <row r="61" spans="1:21" ht="12.75" customHeight="1" x14ac:dyDescent="0.15">
      <c r="A61" s="77" t="s">
        <v>447</v>
      </c>
      <c r="B61" s="77" t="s">
        <v>441</v>
      </c>
      <c r="C61" s="77" t="s">
        <v>83</v>
      </c>
      <c r="D61" s="78">
        <v>2016</v>
      </c>
      <c r="E61" s="77" t="s">
        <v>1598</v>
      </c>
      <c r="F61" s="79">
        <v>98</v>
      </c>
      <c r="G61" s="79">
        <v>45</v>
      </c>
      <c r="H61" s="83">
        <v>45</v>
      </c>
      <c r="I61" s="79">
        <v>0</v>
      </c>
      <c r="J61" s="79">
        <v>62</v>
      </c>
      <c r="K61" s="79">
        <v>25</v>
      </c>
      <c r="L61" s="79">
        <v>25</v>
      </c>
      <c r="M61" s="79">
        <v>0</v>
      </c>
      <c r="N61" s="79">
        <v>69</v>
      </c>
      <c r="O61" s="79">
        <v>29</v>
      </c>
      <c r="P61" s="79">
        <v>164</v>
      </c>
      <c r="Q61" s="80">
        <v>21</v>
      </c>
      <c r="R61">
        <v>393</v>
      </c>
      <c r="S61">
        <v>120</v>
      </c>
      <c r="T61" s="81">
        <f t="shared" si="0"/>
        <v>2016</v>
      </c>
      <c r="U61" s="82">
        <f>VLOOKUP(A61,'SB35 Determination Data'!$B$4:$F$542,5,FALSE)</f>
        <v>2014</v>
      </c>
    </row>
    <row r="62" spans="1:21" ht="12.75" customHeight="1" x14ac:dyDescent="0.15">
      <c r="A62" s="77" t="s">
        <v>447</v>
      </c>
      <c r="B62" s="77" t="s">
        <v>441</v>
      </c>
      <c r="C62" s="77" t="s">
        <v>83</v>
      </c>
      <c r="D62" s="78">
        <v>2017</v>
      </c>
      <c r="E62" s="77" t="s">
        <v>1598</v>
      </c>
      <c r="F62" s="79">
        <v>98</v>
      </c>
      <c r="G62" s="79">
        <v>0</v>
      </c>
      <c r="H62" s="83">
        <v>0</v>
      </c>
      <c r="I62" s="79">
        <v>0</v>
      </c>
      <c r="J62" s="79">
        <v>62</v>
      </c>
      <c r="K62" s="79">
        <v>0</v>
      </c>
      <c r="L62" s="79">
        <v>0</v>
      </c>
      <c r="M62" s="79">
        <v>0</v>
      </c>
      <c r="N62" s="79">
        <v>69</v>
      </c>
      <c r="O62" s="79">
        <v>1</v>
      </c>
      <c r="P62" s="79">
        <v>164</v>
      </c>
      <c r="Q62" s="80">
        <v>76</v>
      </c>
      <c r="R62">
        <v>393</v>
      </c>
      <c r="S62">
        <v>77</v>
      </c>
      <c r="T62" s="81">
        <f t="shared" si="0"/>
        <v>2017</v>
      </c>
      <c r="U62" s="82">
        <f>VLOOKUP(A62,'SB35 Determination Data'!$B$4:$F$542,5,FALSE)</f>
        <v>2014</v>
      </c>
    </row>
    <row r="63" spans="1:21" ht="12.75" customHeight="1" x14ac:dyDescent="0.15">
      <c r="A63" s="77" t="s">
        <v>450</v>
      </c>
      <c r="B63" s="77" t="s">
        <v>449</v>
      </c>
      <c r="C63" s="77" t="s">
        <v>67</v>
      </c>
      <c r="D63" s="78">
        <v>2014</v>
      </c>
      <c r="E63" s="77" t="s">
        <v>1598</v>
      </c>
      <c r="F63" s="79">
        <v>35</v>
      </c>
      <c r="G63" s="79">
        <v>1</v>
      </c>
      <c r="H63" s="83">
        <v>0</v>
      </c>
      <c r="I63" s="79">
        <v>1</v>
      </c>
      <c r="J63" s="79">
        <v>26</v>
      </c>
      <c r="K63" s="79">
        <v>3</v>
      </c>
      <c r="L63" s="79">
        <v>0</v>
      </c>
      <c r="M63" s="79">
        <v>3</v>
      </c>
      <c r="N63" s="77">
        <v>29</v>
      </c>
      <c r="O63" s="79">
        <v>0</v>
      </c>
      <c r="P63" s="79">
        <v>3</v>
      </c>
      <c r="Q63" s="80">
        <v>1</v>
      </c>
      <c r="R63">
        <v>93</v>
      </c>
      <c r="S63">
        <v>5</v>
      </c>
      <c r="T63" s="81">
        <f t="shared" si="0"/>
        <v>2015</v>
      </c>
      <c r="U63" s="82">
        <f>VLOOKUP(A63,'SB35 Determination Data'!$B$4:$F$542,5,FALSE)</f>
        <v>2015</v>
      </c>
    </row>
    <row r="64" spans="1:21" ht="12.75" customHeight="1" x14ac:dyDescent="0.15">
      <c r="A64" s="77" t="s">
        <v>450</v>
      </c>
      <c r="B64" s="77" t="s">
        <v>449</v>
      </c>
      <c r="C64" s="77" t="s">
        <v>67</v>
      </c>
      <c r="D64" s="78">
        <v>2015</v>
      </c>
      <c r="E64" s="77" t="s">
        <v>1598</v>
      </c>
      <c r="F64" s="79">
        <v>35</v>
      </c>
      <c r="G64" s="79">
        <v>12</v>
      </c>
      <c r="H64" s="83">
        <v>12</v>
      </c>
      <c r="I64" s="79">
        <v>0</v>
      </c>
      <c r="J64" s="79">
        <v>26</v>
      </c>
      <c r="K64" s="79">
        <v>0</v>
      </c>
      <c r="L64" s="79">
        <v>0</v>
      </c>
      <c r="M64" s="79">
        <v>0</v>
      </c>
      <c r="N64" s="79">
        <v>29</v>
      </c>
      <c r="O64" s="79">
        <v>0</v>
      </c>
      <c r="P64" s="79">
        <v>3</v>
      </c>
      <c r="Q64" s="80">
        <v>0</v>
      </c>
      <c r="R64">
        <v>93</v>
      </c>
      <c r="S64">
        <v>12</v>
      </c>
      <c r="T64" s="81">
        <f t="shared" si="0"/>
        <v>2015</v>
      </c>
      <c r="U64" s="82">
        <f>VLOOKUP(A64,'SB35 Determination Data'!$B$4:$F$542,5,FALSE)</f>
        <v>2015</v>
      </c>
    </row>
    <row r="65" spans="1:21" ht="12.75" customHeight="1" x14ac:dyDescent="0.15">
      <c r="A65" s="77" t="s">
        <v>450</v>
      </c>
      <c r="B65" s="77" t="s">
        <v>449</v>
      </c>
      <c r="C65" s="77" t="s">
        <v>67</v>
      </c>
      <c r="D65" s="78">
        <v>2016</v>
      </c>
      <c r="E65" s="77" t="s">
        <v>1598</v>
      </c>
      <c r="F65" s="79">
        <v>35</v>
      </c>
      <c r="G65" s="79">
        <v>5</v>
      </c>
      <c r="H65" s="83">
        <v>0</v>
      </c>
      <c r="I65" s="79">
        <v>5</v>
      </c>
      <c r="J65" s="79">
        <v>26</v>
      </c>
      <c r="K65" s="79">
        <v>3</v>
      </c>
      <c r="L65" s="79">
        <v>0</v>
      </c>
      <c r="M65" s="79">
        <v>3</v>
      </c>
      <c r="N65" s="77">
        <v>29</v>
      </c>
      <c r="O65" s="79">
        <v>2</v>
      </c>
      <c r="P65" s="79">
        <v>3</v>
      </c>
      <c r="Q65" s="80">
        <v>5</v>
      </c>
      <c r="R65">
        <v>93</v>
      </c>
      <c r="S65">
        <v>15</v>
      </c>
      <c r="T65" s="81">
        <f t="shared" si="0"/>
        <v>2016</v>
      </c>
      <c r="U65" s="82">
        <f>VLOOKUP(A65,'SB35 Determination Data'!$B$4:$F$542,5,FALSE)</f>
        <v>2015</v>
      </c>
    </row>
    <row r="66" spans="1:21" ht="12.75" customHeight="1" x14ac:dyDescent="0.15">
      <c r="A66" s="77" t="s">
        <v>450</v>
      </c>
      <c r="B66" s="77" t="s">
        <v>449</v>
      </c>
      <c r="C66" s="77" t="s">
        <v>67</v>
      </c>
      <c r="D66" s="78">
        <v>2017</v>
      </c>
      <c r="E66" s="77" t="s">
        <v>1598</v>
      </c>
      <c r="F66" s="79">
        <v>35</v>
      </c>
      <c r="G66" s="79">
        <v>6</v>
      </c>
      <c r="H66" s="83">
        <v>0</v>
      </c>
      <c r="I66" s="79">
        <v>6</v>
      </c>
      <c r="J66" s="79">
        <v>26</v>
      </c>
      <c r="K66" s="79">
        <v>5</v>
      </c>
      <c r="L66" s="79">
        <v>0</v>
      </c>
      <c r="M66" s="79">
        <v>5</v>
      </c>
      <c r="N66" s="79">
        <v>29</v>
      </c>
      <c r="O66" s="79">
        <v>0</v>
      </c>
      <c r="P66" s="79">
        <v>3</v>
      </c>
      <c r="Q66" s="80">
        <v>25</v>
      </c>
      <c r="R66">
        <v>93</v>
      </c>
      <c r="S66">
        <v>36</v>
      </c>
      <c r="T66" s="81">
        <f t="shared" si="0"/>
        <v>2017</v>
      </c>
      <c r="U66" s="82">
        <f>VLOOKUP(A66,'SB35 Determination Data'!$B$4:$F$542,5,FALSE)</f>
        <v>2015</v>
      </c>
    </row>
    <row r="67" spans="1:21" ht="12.75" customHeight="1" x14ac:dyDescent="0.15">
      <c r="A67" s="77" t="s">
        <v>452</v>
      </c>
      <c r="B67" s="77" t="s">
        <v>249</v>
      </c>
      <c r="C67" s="77" t="s">
        <v>250</v>
      </c>
      <c r="D67" s="78">
        <v>2016</v>
      </c>
      <c r="E67" s="77" t="s">
        <v>1598</v>
      </c>
      <c r="F67" s="79">
        <v>429</v>
      </c>
      <c r="G67" s="79">
        <v>0</v>
      </c>
      <c r="H67" s="83">
        <v>0</v>
      </c>
      <c r="I67" s="79">
        <v>0</v>
      </c>
      <c r="J67" s="79">
        <v>307</v>
      </c>
      <c r="K67" s="79">
        <v>0</v>
      </c>
      <c r="L67" s="79">
        <v>0</v>
      </c>
      <c r="M67" s="79">
        <v>0</v>
      </c>
      <c r="N67" s="79">
        <v>281</v>
      </c>
      <c r="O67" s="79">
        <v>0</v>
      </c>
      <c r="P67" s="79">
        <v>748</v>
      </c>
      <c r="Q67" s="80">
        <v>84</v>
      </c>
      <c r="R67">
        <v>1765</v>
      </c>
      <c r="S67">
        <v>84</v>
      </c>
      <c r="T67" s="81">
        <f t="shared" si="0"/>
        <v>2016</v>
      </c>
      <c r="U67" s="82">
        <f>VLOOKUP(A67,'SB35 Determination Data'!$B$4:$F$542,5,FALSE)</f>
        <v>2016</v>
      </c>
    </row>
    <row r="68" spans="1:21" ht="12.75" customHeight="1" x14ac:dyDescent="0.15">
      <c r="A68" s="77" t="s">
        <v>452</v>
      </c>
      <c r="B68" s="77" t="s">
        <v>249</v>
      </c>
      <c r="C68" s="77" t="s">
        <v>250</v>
      </c>
      <c r="D68" s="78">
        <v>2017</v>
      </c>
      <c r="E68" s="77" t="s">
        <v>1598</v>
      </c>
      <c r="F68" s="79">
        <v>429</v>
      </c>
      <c r="G68" s="79">
        <v>0</v>
      </c>
      <c r="H68" s="83">
        <v>0</v>
      </c>
      <c r="I68" s="79">
        <v>0</v>
      </c>
      <c r="J68" s="79">
        <v>307</v>
      </c>
      <c r="K68" s="79">
        <v>0</v>
      </c>
      <c r="L68" s="79">
        <v>0</v>
      </c>
      <c r="M68" s="79">
        <v>0</v>
      </c>
      <c r="N68" s="79">
        <v>281</v>
      </c>
      <c r="O68" s="79">
        <v>0</v>
      </c>
      <c r="P68" s="79">
        <v>748</v>
      </c>
      <c r="Q68" s="80">
        <v>133</v>
      </c>
      <c r="R68">
        <v>1765</v>
      </c>
      <c r="S68">
        <v>133</v>
      </c>
      <c r="T68" s="81">
        <f t="shared" si="0"/>
        <v>2017</v>
      </c>
      <c r="U68" s="82">
        <f>VLOOKUP(A68,'SB35 Determination Data'!$B$4:$F$542,5,FALSE)</f>
        <v>2016</v>
      </c>
    </row>
    <row r="69" spans="1:21" ht="12.75" customHeight="1" x14ac:dyDescent="0.15">
      <c r="A69" s="77" t="s">
        <v>307</v>
      </c>
      <c r="B69" s="77" t="s">
        <v>306</v>
      </c>
      <c r="C69" s="77" t="s">
        <v>123</v>
      </c>
      <c r="D69" s="78">
        <v>2013</v>
      </c>
      <c r="E69" s="77" t="s">
        <v>1598</v>
      </c>
      <c r="F69" s="79">
        <v>74</v>
      </c>
      <c r="G69" s="79">
        <v>0</v>
      </c>
      <c r="H69" s="83">
        <v>0</v>
      </c>
      <c r="I69" s="79">
        <v>0</v>
      </c>
      <c r="J69" s="79">
        <v>52</v>
      </c>
      <c r="K69" s="79">
        <v>0</v>
      </c>
      <c r="L69" s="79">
        <v>0</v>
      </c>
      <c r="M69" s="79">
        <v>0</v>
      </c>
      <c r="N69" s="79">
        <v>57</v>
      </c>
      <c r="O69" s="79">
        <v>2</v>
      </c>
      <c r="P69" s="79">
        <v>125</v>
      </c>
      <c r="Q69" s="80">
        <v>10</v>
      </c>
      <c r="R69">
        <v>308</v>
      </c>
      <c r="S69">
        <v>12</v>
      </c>
      <c r="T69" s="81">
        <f t="shared" si="0"/>
        <v>2014</v>
      </c>
      <c r="U69" s="82">
        <f>VLOOKUP(A69,'SB35 Determination Data'!$B$4:$F$542,5,FALSE)</f>
        <v>2014</v>
      </c>
    </row>
    <row r="70" spans="1:21" ht="12.75" customHeight="1" x14ac:dyDescent="0.15">
      <c r="A70" s="77" t="s">
        <v>307</v>
      </c>
      <c r="B70" s="77" t="s">
        <v>306</v>
      </c>
      <c r="C70" s="77" t="s">
        <v>123</v>
      </c>
      <c r="D70" s="78">
        <v>2014</v>
      </c>
      <c r="E70" s="77" t="s">
        <v>1598</v>
      </c>
      <c r="F70" s="79">
        <v>74</v>
      </c>
      <c r="G70" s="79">
        <v>0</v>
      </c>
      <c r="H70" s="83">
        <v>0</v>
      </c>
      <c r="I70" s="79">
        <v>0</v>
      </c>
      <c r="J70" s="79">
        <v>52</v>
      </c>
      <c r="K70" s="79">
        <v>0</v>
      </c>
      <c r="L70" s="79">
        <v>0</v>
      </c>
      <c r="M70" s="79">
        <v>0</v>
      </c>
      <c r="N70" s="79">
        <v>57</v>
      </c>
      <c r="O70" s="79">
        <v>0</v>
      </c>
      <c r="P70" s="79">
        <v>125</v>
      </c>
      <c r="Q70" s="80">
        <v>13</v>
      </c>
      <c r="R70">
        <v>308</v>
      </c>
      <c r="S70">
        <v>13</v>
      </c>
      <c r="T70" s="81">
        <f t="shared" si="0"/>
        <v>2014</v>
      </c>
      <c r="U70" s="82">
        <f>VLOOKUP(A70,'SB35 Determination Data'!$B$4:$F$542,5,FALSE)</f>
        <v>2014</v>
      </c>
    </row>
    <row r="71" spans="1:21" ht="12.75" customHeight="1" x14ac:dyDescent="0.15">
      <c r="A71" s="77" t="s">
        <v>307</v>
      </c>
      <c r="B71" s="77" t="s">
        <v>306</v>
      </c>
      <c r="C71" s="77" t="s">
        <v>123</v>
      </c>
      <c r="D71" s="78">
        <v>2015</v>
      </c>
      <c r="E71" s="77" t="s">
        <v>1598</v>
      </c>
      <c r="F71" s="79">
        <v>74</v>
      </c>
      <c r="G71" s="79">
        <v>0</v>
      </c>
      <c r="H71" s="83">
        <v>0</v>
      </c>
      <c r="I71" s="79">
        <v>0</v>
      </c>
      <c r="J71" s="79">
        <v>52</v>
      </c>
      <c r="K71" s="79">
        <v>0</v>
      </c>
      <c r="L71" s="79">
        <v>0</v>
      </c>
      <c r="M71" s="79">
        <v>0</v>
      </c>
      <c r="N71" s="79">
        <v>57</v>
      </c>
      <c r="O71" s="79">
        <v>0</v>
      </c>
      <c r="P71" s="79">
        <v>125</v>
      </c>
      <c r="Q71" s="80">
        <v>10</v>
      </c>
      <c r="R71">
        <v>308</v>
      </c>
      <c r="S71">
        <v>10</v>
      </c>
      <c r="T71" s="81">
        <f t="shared" si="0"/>
        <v>2015</v>
      </c>
      <c r="U71" s="82">
        <f>VLOOKUP(A71,'SB35 Determination Data'!$B$4:$F$542,5,FALSE)</f>
        <v>2014</v>
      </c>
    </row>
    <row r="72" spans="1:21" ht="12.75" customHeight="1" x14ac:dyDescent="0.15">
      <c r="A72" s="77" t="s">
        <v>307</v>
      </c>
      <c r="B72" s="77" t="s">
        <v>306</v>
      </c>
      <c r="C72" s="77" t="s">
        <v>123</v>
      </c>
      <c r="D72" s="78">
        <v>2016</v>
      </c>
      <c r="E72" s="77" t="s">
        <v>1598</v>
      </c>
      <c r="F72" s="79">
        <v>74</v>
      </c>
      <c r="G72" s="79">
        <v>0</v>
      </c>
      <c r="H72" s="83">
        <v>0</v>
      </c>
      <c r="I72" s="79">
        <v>0</v>
      </c>
      <c r="J72" s="79">
        <v>52</v>
      </c>
      <c r="K72" s="79">
        <v>0</v>
      </c>
      <c r="L72" s="79">
        <v>0</v>
      </c>
      <c r="M72" s="79">
        <v>0</v>
      </c>
      <c r="N72" s="79">
        <v>57</v>
      </c>
      <c r="O72" s="79">
        <v>9</v>
      </c>
      <c r="P72" s="79">
        <v>125</v>
      </c>
      <c r="Q72" s="80">
        <v>13</v>
      </c>
      <c r="R72">
        <v>308</v>
      </c>
      <c r="S72">
        <v>22</v>
      </c>
      <c r="T72" s="81">
        <f t="shared" si="0"/>
        <v>2016</v>
      </c>
      <c r="U72" s="82">
        <f>VLOOKUP(A72,'SB35 Determination Data'!$B$4:$F$542,5,FALSE)</f>
        <v>2014</v>
      </c>
    </row>
    <row r="73" spans="1:21" ht="12.75" customHeight="1" x14ac:dyDescent="0.15">
      <c r="A73" s="77" t="s">
        <v>307</v>
      </c>
      <c r="B73" s="77" t="s">
        <v>306</v>
      </c>
      <c r="C73" s="77" t="s">
        <v>123</v>
      </c>
      <c r="D73" s="78">
        <v>2017</v>
      </c>
      <c r="E73" s="77" t="s">
        <v>1598</v>
      </c>
      <c r="F73" s="79">
        <v>74</v>
      </c>
      <c r="G73" s="79">
        <v>0</v>
      </c>
      <c r="H73" s="83">
        <v>0</v>
      </c>
      <c r="I73" s="79">
        <v>0</v>
      </c>
      <c r="J73" s="79">
        <v>52</v>
      </c>
      <c r="K73" s="79">
        <v>0</v>
      </c>
      <c r="L73" s="79">
        <v>0</v>
      </c>
      <c r="M73" s="79">
        <v>0</v>
      </c>
      <c r="N73" s="77">
        <v>57</v>
      </c>
      <c r="O73" s="79">
        <v>22</v>
      </c>
      <c r="P73" s="79">
        <v>125</v>
      </c>
      <c r="Q73" s="80">
        <v>17</v>
      </c>
      <c r="R73">
        <v>308</v>
      </c>
      <c r="S73">
        <v>39</v>
      </c>
      <c r="T73" s="81">
        <f t="shared" si="0"/>
        <v>2017</v>
      </c>
      <c r="U73" s="82">
        <f>VLOOKUP(A73,'SB35 Determination Data'!$B$4:$F$542,5,FALSE)</f>
        <v>2014</v>
      </c>
    </row>
    <row r="74" spans="1:21" ht="12.75" customHeight="1" x14ac:dyDescent="0.15">
      <c r="A74" s="77" t="s">
        <v>173</v>
      </c>
      <c r="B74" s="77" t="s">
        <v>168</v>
      </c>
      <c r="C74" s="77" t="s">
        <v>144</v>
      </c>
      <c r="D74" s="78">
        <v>2014</v>
      </c>
      <c r="E74" s="77" t="s">
        <v>1598</v>
      </c>
      <c r="F74" s="79">
        <v>20</v>
      </c>
      <c r="G74" s="79">
        <v>0</v>
      </c>
      <c r="H74" s="83">
        <v>0</v>
      </c>
      <c r="I74" s="79">
        <v>0</v>
      </c>
      <c r="J74" s="79">
        <v>12</v>
      </c>
      <c r="K74" s="79">
        <v>0</v>
      </c>
      <c r="L74" s="79">
        <v>0</v>
      </c>
      <c r="M74" s="79">
        <v>0</v>
      </c>
      <c r="N74" s="79">
        <v>14</v>
      </c>
      <c r="O74" s="79">
        <v>0</v>
      </c>
      <c r="P74" s="79">
        <v>34</v>
      </c>
      <c r="Q74" s="80">
        <v>2</v>
      </c>
      <c r="R74">
        <v>80</v>
      </c>
      <c r="S74">
        <v>2</v>
      </c>
      <c r="T74" s="81">
        <f t="shared" si="0"/>
        <v>2014</v>
      </c>
      <c r="U74" s="82">
        <f>VLOOKUP(A74,'SB35 Determination Data'!$B$4:$F$542,5,FALSE)</f>
        <v>2014</v>
      </c>
    </row>
    <row r="75" spans="1:21" ht="12.75" customHeight="1" x14ac:dyDescent="0.15">
      <c r="A75" s="77" t="s">
        <v>173</v>
      </c>
      <c r="B75" s="77" t="s">
        <v>168</v>
      </c>
      <c r="C75" s="77" t="s">
        <v>144</v>
      </c>
      <c r="D75" s="78">
        <v>2015</v>
      </c>
      <c r="E75" s="77" t="s">
        <v>1598</v>
      </c>
      <c r="F75" s="79">
        <v>20</v>
      </c>
      <c r="G75" s="79">
        <v>0</v>
      </c>
      <c r="H75" s="83">
        <v>0</v>
      </c>
      <c r="I75" s="79">
        <v>0</v>
      </c>
      <c r="J75" s="79">
        <v>12</v>
      </c>
      <c r="K75" s="79">
        <v>0</v>
      </c>
      <c r="L75" s="79">
        <v>0</v>
      </c>
      <c r="M75" s="79">
        <v>0</v>
      </c>
      <c r="N75" s="79">
        <v>14</v>
      </c>
      <c r="O75" s="79">
        <v>0</v>
      </c>
      <c r="P75" s="79">
        <v>34</v>
      </c>
      <c r="Q75" s="80">
        <v>1</v>
      </c>
      <c r="R75">
        <v>80</v>
      </c>
      <c r="S75">
        <v>1</v>
      </c>
      <c r="T75" s="81">
        <f t="shared" si="0"/>
        <v>2015</v>
      </c>
      <c r="U75" s="82">
        <f>VLOOKUP(A75,'SB35 Determination Data'!$B$4:$F$542,5,FALSE)</f>
        <v>2014</v>
      </c>
    </row>
    <row r="76" spans="1:21" ht="12.75" customHeight="1" x14ac:dyDescent="0.15">
      <c r="A76" s="77" t="s">
        <v>173</v>
      </c>
      <c r="B76" s="77" t="s">
        <v>168</v>
      </c>
      <c r="C76" s="77" t="s">
        <v>144</v>
      </c>
      <c r="D76" s="78">
        <v>2016</v>
      </c>
      <c r="E76" s="77" t="s">
        <v>1598</v>
      </c>
      <c r="F76" s="79">
        <v>20</v>
      </c>
      <c r="G76" s="79">
        <v>0</v>
      </c>
      <c r="H76" s="83">
        <v>0</v>
      </c>
      <c r="I76" s="79">
        <v>0</v>
      </c>
      <c r="J76" s="79">
        <v>12</v>
      </c>
      <c r="K76" s="79">
        <v>0</v>
      </c>
      <c r="L76" s="79">
        <v>0</v>
      </c>
      <c r="M76" s="79">
        <v>0</v>
      </c>
      <c r="N76" s="79">
        <v>14</v>
      </c>
      <c r="O76" s="79">
        <v>0</v>
      </c>
      <c r="P76" s="79">
        <v>34</v>
      </c>
      <c r="Q76" s="80">
        <v>0</v>
      </c>
      <c r="R76">
        <v>80</v>
      </c>
      <c r="S76">
        <v>0</v>
      </c>
      <c r="T76" s="81">
        <f t="shared" si="0"/>
        <v>2016</v>
      </c>
      <c r="U76" s="82">
        <f>VLOOKUP(A76,'SB35 Determination Data'!$B$4:$F$542,5,FALSE)</f>
        <v>2014</v>
      </c>
    </row>
    <row r="77" spans="1:21" ht="12.75" customHeight="1" x14ac:dyDescent="0.15">
      <c r="A77" s="77" t="s">
        <v>173</v>
      </c>
      <c r="B77" s="77" t="s">
        <v>168</v>
      </c>
      <c r="C77" s="77" t="s">
        <v>144</v>
      </c>
      <c r="D77" s="78">
        <v>2017</v>
      </c>
      <c r="E77" s="77" t="s">
        <v>1598</v>
      </c>
      <c r="F77" s="79">
        <v>20</v>
      </c>
      <c r="G77" s="79">
        <v>0</v>
      </c>
      <c r="H77" s="83">
        <v>0</v>
      </c>
      <c r="I77" s="79">
        <v>0</v>
      </c>
      <c r="J77" s="79">
        <v>12</v>
      </c>
      <c r="K77" s="79">
        <v>0</v>
      </c>
      <c r="L77" s="79">
        <v>0</v>
      </c>
      <c r="M77" s="79">
        <v>0</v>
      </c>
      <c r="N77" s="79">
        <v>14</v>
      </c>
      <c r="O77" s="79">
        <v>0</v>
      </c>
      <c r="P77" s="79">
        <v>34</v>
      </c>
      <c r="Q77" s="80">
        <v>1</v>
      </c>
      <c r="R77">
        <v>80</v>
      </c>
      <c r="S77">
        <v>1</v>
      </c>
      <c r="T77" s="81">
        <f t="shared" si="0"/>
        <v>2017</v>
      </c>
      <c r="U77" s="82">
        <f>VLOOKUP(A77,'SB35 Determination Data'!$B$4:$F$542,5,FALSE)</f>
        <v>2014</v>
      </c>
    </row>
    <row r="78" spans="1:21" ht="12.75" customHeight="1" x14ac:dyDescent="0.15">
      <c r="A78" s="77" t="s">
        <v>164</v>
      </c>
      <c r="B78" s="77" t="s">
        <v>162</v>
      </c>
      <c r="C78" s="77" t="s">
        <v>163</v>
      </c>
      <c r="D78" s="78">
        <v>2017</v>
      </c>
      <c r="E78" s="77" t="s">
        <v>1598</v>
      </c>
      <c r="F78" s="79">
        <v>145</v>
      </c>
      <c r="G78" s="79">
        <v>0</v>
      </c>
      <c r="H78" s="83">
        <v>0</v>
      </c>
      <c r="I78" s="79">
        <v>0</v>
      </c>
      <c r="J78" s="79">
        <v>108</v>
      </c>
      <c r="K78" s="79">
        <v>2</v>
      </c>
      <c r="L78" s="79">
        <v>2</v>
      </c>
      <c r="M78" s="79">
        <v>0</v>
      </c>
      <c r="N78" s="77">
        <v>115</v>
      </c>
      <c r="O78" s="79">
        <v>6</v>
      </c>
      <c r="P78" s="79">
        <v>271</v>
      </c>
      <c r="Q78" s="80">
        <v>0</v>
      </c>
      <c r="R78">
        <v>639</v>
      </c>
      <c r="S78">
        <v>8</v>
      </c>
      <c r="T78" s="81">
        <f t="shared" si="0"/>
        <v>2017</v>
      </c>
      <c r="U78" s="82">
        <f>VLOOKUP(A78,'SB35 Determination Data'!$B$4:$F$542,5,FALSE)</f>
        <v>2016</v>
      </c>
    </row>
    <row r="79" spans="1:21" ht="12.75" customHeight="1" x14ac:dyDescent="0.15">
      <c r="A79" s="77" t="s">
        <v>462</v>
      </c>
      <c r="B79" s="77" t="s">
        <v>168</v>
      </c>
      <c r="C79" s="77" t="s">
        <v>144</v>
      </c>
      <c r="D79" s="78">
        <v>2014</v>
      </c>
      <c r="E79" s="77" t="s">
        <v>1598</v>
      </c>
      <c r="F79" s="79">
        <v>198</v>
      </c>
      <c r="G79" s="79">
        <v>0</v>
      </c>
      <c r="H79" s="83">
        <v>0</v>
      </c>
      <c r="I79" s="79">
        <v>0</v>
      </c>
      <c r="J79" s="79">
        <v>118</v>
      </c>
      <c r="K79" s="79">
        <v>0</v>
      </c>
      <c r="L79" s="79">
        <v>0</v>
      </c>
      <c r="M79" s="79">
        <v>0</v>
      </c>
      <c r="N79" s="79">
        <v>127</v>
      </c>
      <c r="O79" s="79">
        <v>298</v>
      </c>
      <c r="P79" s="79">
        <v>336</v>
      </c>
      <c r="Q79" s="80">
        <v>0</v>
      </c>
      <c r="R79">
        <v>779</v>
      </c>
      <c r="S79">
        <v>298</v>
      </c>
      <c r="T79" s="81">
        <f t="shared" si="0"/>
        <v>2014</v>
      </c>
      <c r="U79" s="82">
        <f>VLOOKUP(A79,'SB35 Determination Data'!$B$4:$F$542,5,FALSE)</f>
        <v>2014</v>
      </c>
    </row>
    <row r="80" spans="1:21" ht="12.75" customHeight="1" x14ac:dyDescent="0.15">
      <c r="A80" s="77" t="s">
        <v>462</v>
      </c>
      <c r="B80" s="77" t="s">
        <v>168</v>
      </c>
      <c r="C80" s="77" t="s">
        <v>144</v>
      </c>
      <c r="D80" s="78">
        <v>2015</v>
      </c>
      <c r="E80" s="77" t="s">
        <v>1598</v>
      </c>
      <c r="F80" s="79">
        <v>198</v>
      </c>
      <c r="G80" s="79">
        <v>0</v>
      </c>
      <c r="H80" s="83">
        <v>0</v>
      </c>
      <c r="I80" s="79">
        <v>0</v>
      </c>
      <c r="J80" s="79">
        <v>118</v>
      </c>
      <c r="K80" s="79">
        <v>0</v>
      </c>
      <c r="L80" s="79">
        <v>0</v>
      </c>
      <c r="M80" s="79">
        <v>0</v>
      </c>
      <c r="N80" s="79">
        <v>127</v>
      </c>
      <c r="O80" s="79">
        <v>112</v>
      </c>
      <c r="P80" s="79">
        <v>336</v>
      </c>
      <c r="Q80" s="80">
        <v>0</v>
      </c>
      <c r="R80">
        <v>779</v>
      </c>
      <c r="S80">
        <v>112</v>
      </c>
      <c r="T80" s="81">
        <f t="shared" si="0"/>
        <v>2015</v>
      </c>
      <c r="U80" s="82">
        <f>VLOOKUP(A80,'SB35 Determination Data'!$B$4:$F$542,5,FALSE)</f>
        <v>2014</v>
      </c>
    </row>
    <row r="81" spans="1:21" ht="12.75" customHeight="1" x14ac:dyDescent="0.15">
      <c r="A81" s="77" t="s">
        <v>462</v>
      </c>
      <c r="B81" s="77" t="s">
        <v>168</v>
      </c>
      <c r="C81" s="77" t="s">
        <v>144</v>
      </c>
      <c r="D81" s="78">
        <v>2016</v>
      </c>
      <c r="E81" s="77" t="s">
        <v>1598</v>
      </c>
      <c r="F81" s="79">
        <v>198</v>
      </c>
      <c r="G81" s="79">
        <v>0</v>
      </c>
      <c r="H81" s="83">
        <v>0</v>
      </c>
      <c r="I81" s="79">
        <v>0</v>
      </c>
      <c r="J81" s="79">
        <v>118</v>
      </c>
      <c r="K81" s="79">
        <v>0</v>
      </c>
      <c r="L81" s="79">
        <v>0</v>
      </c>
      <c r="M81" s="79">
        <v>0</v>
      </c>
      <c r="N81" s="79">
        <v>127</v>
      </c>
      <c r="O81" s="79">
        <v>110</v>
      </c>
      <c r="P81" s="79">
        <v>336</v>
      </c>
      <c r="Q81" s="80">
        <v>0</v>
      </c>
      <c r="R81">
        <v>779</v>
      </c>
      <c r="S81">
        <v>110</v>
      </c>
      <c r="T81" s="81">
        <f t="shared" si="0"/>
        <v>2016</v>
      </c>
      <c r="U81" s="82">
        <f>VLOOKUP(A81,'SB35 Determination Data'!$B$4:$F$542,5,FALSE)</f>
        <v>2014</v>
      </c>
    </row>
    <row r="82" spans="1:21" ht="12.75" customHeight="1" x14ac:dyDescent="0.15">
      <c r="A82" s="77" t="s">
        <v>462</v>
      </c>
      <c r="B82" s="77" t="s">
        <v>168</v>
      </c>
      <c r="C82" s="77" t="s">
        <v>144</v>
      </c>
      <c r="D82" s="78">
        <v>2017</v>
      </c>
      <c r="E82" s="77" t="s">
        <v>1598</v>
      </c>
      <c r="F82" s="79">
        <v>198</v>
      </c>
      <c r="G82" s="79">
        <v>0</v>
      </c>
      <c r="H82" s="83">
        <v>0</v>
      </c>
      <c r="I82" s="79">
        <v>0</v>
      </c>
      <c r="J82" s="79">
        <v>118</v>
      </c>
      <c r="K82" s="79">
        <v>0</v>
      </c>
      <c r="L82" s="79">
        <v>0</v>
      </c>
      <c r="M82" s="79">
        <v>0</v>
      </c>
      <c r="N82" s="79">
        <v>127</v>
      </c>
      <c r="O82" s="79">
        <v>158</v>
      </c>
      <c r="P82" s="79">
        <v>336</v>
      </c>
      <c r="Q82" s="80">
        <v>0</v>
      </c>
      <c r="R82">
        <v>779</v>
      </c>
      <c r="S82">
        <v>158</v>
      </c>
      <c r="T82" s="81">
        <f t="shared" si="0"/>
        <v>2017</v>
      </c>
      <c r="U82" s="82">
        <f>VLOOKUP(A82,'SB35 Determination Data'!$B$4:$F$542,5,FALSE)</f>
        <v>2014</v>
      </c>
    </row>
    <row r="83" spans="1:21" ht="12.75" customHeight="1" x14ac:dyDescent="0.15">
      <c r="A83" s="77" t="s">
        <v>156</v>
      </c>
      <c r="B83" s="77" t="s">
        <v>154</v>
      </c>
      <c r="C83" s="77" t="s">
        <v>128</v>
      </c>
      <c r="D83" s="78">
        <v>2017</v>
      </c>
      <c r="E83" s="77" t="s">
        <v>1598</v>
      </c>
      <c r="F83" s="79">
        <v>9706</v>
      </c>
      <c r="G83" s="79">
        <v>182</v>
      </c>
      <c r="H83" s="83">
        <v>182</v>
      </c>
      <c r="I83" s="79">
        <v>0</v>
      </c>
      <c r="J83" s="79">
        <v>5800</v>
      </c>
      <c r="K83" s="79">
        <v>76</v>
      </c>
      <c r="L83" s="79">
        <v>76</v>
      </c>
      <c r="M83" s="79">
        <v>0</v>
      </c>
      <c r="N83" s="77">
        <v>6453</v>
      </c>
      <c r="O83" s="79">
        <v>4388</v>
      </c>
      <c r="P83" s="79">
        <v>14331</v>
      </c>
      <c r="Q83" s="80">
        <v>3117</v>
      </c>
      <c r="R83">
        <v>36290</v>
      </c>
      <c r="S83">
        <v>7763</v>
      </c>
      <c r="T83" s="81">
        <f t="shared" si="0"/>
        <v>2017</v>
      </c>
      <c r="U83" s="82">
        <f>VLOOKUP(A83,'SB35 Determination Data'!$B$4:$F$542,5,FALSE)</f>
        <v>2016</v>
      </c>
    </row>
    <row r="84" spans="1:21" ht="12.75" customHeight="1" x14ac:dyDescent="0.15">
      <c r="A84" s="77" t="s">
        <v>174</v>
      </c>
      <c r="B84" s="77" t="s">
        <v>168</v>
      </c>
      <c r="C84" s="77" t="s">
        <v>144</v>
      </c>
      <c r="D84" s="78">
        <v>2014</v>
      </c>
      <c r="E84" s="77" t="s">
        <v>1598</v>
      </c>
      <c r="F84" s="79">
        <v>142</v>
      </c>
      <c r="G84" s="79">
        <v>47</v>
      </c>
      <c r="H84" s="83">
        <v>47</v>
      </c>
      <c r="I84" s="79">
        <v>0</v>
      </c>
      <c r="J84" s="79">
        <v>83</v>
      </c>
      <c r="K84" s="79">
        <v>16</v>
      </c>
      <c r="L84" s="79">
        <v>16</v>
      </c>
      <c r="M84" s="79">
        <v>0</v>
      </c>
      <c r="N84" s="79">
        <v>90</v>
      </c>
      <c r="O84" s="79">
        <v>0</v>
      </c>
      <c r="P84" s="79">
        <v>242</v>
      </c>
      <c r="Q84" s="80">
        <v>19</v>
      </c>
      <c r="R84">
        <v>557</v>
      </c>
      <c r="S84">
        <v>82</v>
      </c>
      <c r="T84" s="81">
        <f t="shared" si="0"/>
        <v>2014</v>
      </c>
      <c r="U84" s="82">
        <f>VLOOKUP(A84,'SB35 Determination Data'!$B$4:$F$542,5,FALSE)</f>
        <v>2014</v>
      </c>
    </row>
    <row r="85" spans="1:21" ht="12.75" customHeight="1" x14ac:dyDescent="0.15">
      <c r="A85" s="77" t="s">
        <v>174</v>
      </c>
      <c r="B85" s="77" t="s">
        <v>168</v>
      </c>
      <c r="C85" s="77" t="s">
        <v>144</v>
      </c>
      <c r="D85" s="78">
        <v>2015</v>
      </c>
      <c r="E85" s="77" t="s">
        <v>1598</v>
      </c>
      <c r="F85" s="79">
        <v>142</v>
      </c>
      <c r="G85" s="79">
        <v>0</v>
      </c>
      <c r="H85" s="83">
        <v>0</v>
      </c>
      <c r="I85" s="79">
        <v>0</v>
      </c>
      <c r="J85" s="79">
        <v>83</v>
      </c>
      <c r="K85" s="79">
        <v>1</v>
      </c>
      <c r="L85" s="79">
        <v>1</v>
      </c>
      <c r="M85" s="79">
        <v>0</v>
      </c>
      <c r="N85" s="79">
        <v>90</v>
      </c>
      <c r="O85" s="79">
        <v>0</v>
      </c>
      <c r="P85" s="79">
        <v>242</v>
      </c>
      <c r="Q85" s="80">
        <v>21</v>
      </c>
      <c r="R85">
        <v>557</v>
      </c>
      <c r="S85">
        <v>22</v>
      </c>
      <c r="T85" s="81">
        <f t="shared" si="0"/>
        <v>2015</v>
      </c>
      <c r="U85" s="82">
        <f>VLOOKUP(A85,'SB35 Determination Data'!$B$4:$F$542,5,FALSE)</f>
        <v>2014</v>
      </c>
    </row>
    <row r="86" spans="1:21" ht="12.75" customHeight="1" x14ac:dyDescent="0.15">
      <c r="A86" s="77" t="s">
        <v>174</v>
      </c>
      <c r="B86" s="77" t="s">
        <v>168</v>
      </c>
      <c r="C86" s="77" t="s">
        <v>144</v>
      </c>
      <c r="D86" s="78">
        <v>2016</v>
      </c>
      <c r="E86" s="77" t="s">
        <v>1598</v>
      </c>
      <c r="F86" s="79">
        <v>142</v>
      </c>
      <c r="G86" s="79">
        <v>0</v>
      </c>
      <c r="H86" s="83">
        <v>0</v>
      </c>
      <c r="I86" s="79">
        <v>0</v>
      </c>
      <c r="J86" s="79">
        <v>83</v>
      </c>
      <c r="K86" s="79">
        <v>0</v>
      </c>
      <c r="L86" s="79">
        <v>0</v>
      </c>
      <c r="M86" s="79">
        <v>0</v>
      </c>
      <c r="N86" s="77">
        <v>90</v>
      </c>
      <c r="O86" s="79">
        <v>0</v>
      </c>
      <c r="P86" s="79">
        <v>242</v>
      </c>
      <c r="Q86" s="80">
        <v>31</v>
      </c>
      <c r="R86">
        <v>557</v>
      </c>
      <c r="S86">
        <v>31</v>
      </c>
      <c r="T86" s="81">
        <f t="shared" si="0"/>
        <v>2016</v>
      </c>
      <c r="U86" s="82">
        <f>VLOOKUP(A86,'SB35 Determination Data'!$B$4:$F$542,5,FALSE)</f>
        <v>2014</v>
      </c>
    </row>
    <row r="87" spans="1:21" ht="12.75" customHeight="1" x14ac:dyDescent="0.15">
      <c r="A87" s="77" t="s">
        <v>174</v>
      </c>
      <c r="B87" s="77" t="s">
        <v>168</v>
      </c>
      <c r="C87" s="77" t="s">
        <v>144</v>
      </c>
      <c r="D87" s="78">
        <v>2017</v>
      </c>
      <c r="E87" s="77" t="s">
        <v>1598</v>
      </c>
      <c r="F87" s="79">
        <v>142</v>
      </c>
      <c r="G87" s="79">
        <v>0</v>
      </c>
      <c r="H87" s="83">
        <v>0</v>
      </c>
      <c r="I87" s="79">
        <v>0</v>
      </c>
      <c r="J87" s="79">
        <v>83</v>
      </c>
      <c r="K87" s="79">
        <v>0</v>
      </c>
      <c r="L87" s="79">
        <v>0</v>
      </c>
      <c r="M87" s="79">
        <v>0</v>
      </c>
      <c r="N87" s="79">
        <v>90</v>
      </c>
      <c r="O87" s="79">
        <v>1</v>
      </c>
      <c r="P87" s="79">
        <v>242</v>
      </c>
      <c r="Q87" s="80">
        <v>56</v>
      </c>
      <c r="R87">
        <v>557</v>
      </c>
      <c r="S87">
        <v>57</v>
      </c>
      <c r="T87" s="81">
        <f t="shared" si="0"/>
        <v>2017</v>
      </c>
      <c r="U87" s="82">
        <f>VLOOKUP(A87,'SB35 Determination Data'!$B$4:$F$542,5,FALSE)</f>
        <v>2014</v>
      </c>
    </row>
    <row r="88" spans="1:21" ht="12.75" customHeight="1" x14ac:dyDescent="0.15">
      <c r="A88" s="77" t="s">
        <v>317</v>
      </c>
      <c r="B88" s="77" t="s">
        <v>316</v>
      </c>
      <c r="C88" s="77" t="s">
        <v>144</v>
      </c>
      <c r="D88" s="78">
        <v>2014</v>
      </c>
      <c r="E88" s="77" t="s">
        <v>1598</v>
      </c>
      <c r="F88" s="79">
        <v>872</v>
      </c>
      <c r="G88" s="79">
        <v>0</v>
      </c>
      <c r="H88" s="83">
        <v>0</v>
      </c>
      <c r="I88" s="79">
        <v>0</v>
      </c>
      <c r="J88" s="79">
        <v>593</v>
      </c>
      <c r="K88" s="79">
        <v>0</v>
      </c>
      <c r="L88" s="79">
        <v>0</v>
      </c>
      <c r="M88" s="79">
        <v>0</v>
      </c>
      <c r="N88" s="79">
        <v>685</v>
      </c>
      <c r="O88" s="79">
        <v>0</v>
      </c>
      <c r="P88" s="79">
        <v>1642</v>
      </c>
      <c r="Q88" s="80">
        <v>0</v>
      </c>
      <c r="R88">
        <v>3792</v>
      </c>
      <c r="S88">
        <v>0</v>
      </c>
      <c r="T88" s="81">
        <f t="shared" si="0"/>
        <v>2014</v>
      </c>
      <c r="U88" s="82">
        <f>VLOOKUP(A88,'SB35 Determination Data'!$B$4:$F$542,5,FALSE)</f>
        <v>2014</v>
      </c>
    </row>
    <row r="89" spans="1:21" ht="12.75" customHeight="1" x14ac:dyDescent="0.15">
      <c r="A89" s="77" t="s">
        <v>317</v>
      </c>
      <c r="B89" s="77" t="s">
        <v>316</v>
      </c>
      <c r="C89" s="77" t="s">
        <v>144</v>
      </c>
      <c r="D89" s="78">
        <v>2015</v>
      </c>
      <c r="E89" s="77" t="s">
        <v>1598</v>
      </c>
      <c r="F89" s="79">
        <v>872</v>
      </c>
      <c r="G89" s="79">
        <v>0</v>
      </c>
      <c r="H89" s="83">
        <v>0</v>
      </c>
      <c r="I89" s="79">
        <v>0</v>
      </c>
      <c r="J89" s="79">
        <v>593</v>
      </c>
      <c r="K89" s="79">
        <v>0</v>
      </c>
      <c r="L89" s="79">
        <v>0</v>
      </c>
      <c r="M89" s="79">
        <v>0</v>
      </c>
      <c r="N89" s="79">
        <v>685</v>
      </c>
      <c r="O89" s="79">
        <v>0</v>
      </c>
      <c r="P89" s="79">
        <v>1642</v>
      </c>
      <c r="Q89" s="80">
        <v>0</v>
      </c>
      <c r="R89">
        <v>3792</v>
      </c>
      <c r="S89">
        <v>0</v>
      </c>
      <c r="T89" s="81">
        <f t="shared" si="0"/>
        <v>2015</v>
      </c>
      <c r="U89" s="82">
        <f>VLOOKUP(A89,'SB35 Determination Data'!$B$4:$F$542,5,FALSE)</f>
        <v>2014</v>
      </c>
    </row>
    <row r="90" spans="1:21" ht="12.75" customHeight="1" x14ac:dyDescent="0.15">
      <c r="A90" s="77" t="s">
        <v>317</v>
      </c>
      <c r="B90" s="77" t="s">
        <v>316</v>
      </c>
      <c r="C90" s="77" t="s">
        <v>144</v>
      </c>
      <c r="D90" s="78">
        <v>2016</v>
      </c>
      <c r="E90" s="77" t="s">
        <v>1598</v>
      </c>
      <c r="F90" s="79">
        <v>872</v>
      </c>
      <c r="G90" s="79">
        <v>0</v>
      </c>
      <c r="H90" s="83">
        <v>0</v>
      </c>
      <c r="I90" s="79">
        <v>0</v>
      </c>
      <c r="J90" s="79">
        <v>593</v>
      </c>
      <c r="K90" s="79">
        <v>0</v>
      </c>
      <c r="L90" s="79">
        <v>0</v>
      </c>
      <c r="M90" s="79">
        <v>0</v>
      </c>
      <c r="N90" s="79">
        <v>685</v>
      </c>
      <c r="O90" s="79">
        <v>0</v>
      </c>
      <c r="P90" s="79">
        <v>1642</v>
      </c>
      <c r="Q90" s="80">
        <v>0</v>
      </c>
      <c r="R90">
        <v>3792</v>
      </c>
      <c r="S90">
        <v>0</v>
      </c>
      <c r="T90" s="81">
        <f t="shared" si="0"/>
        <v>2016</v>
      </c>
      <c r="U90" s="82">
        <f>VLOOKUP(A90,'SB35 Determination Data'!$B$4:$F$542,5,FALSE)</f>
        <v>2014</v>
      </c>
    </row>
    <row r="91" spans="1:21" ht="12.75" customHeight="1" x14ac:dyDescent="0.15">
      <c r="A91" s="77" t="s">
        <v>317</v>
      </c>
      <c r="B91" s="77" t="s">
        <v>316</v>
      </c>
      <c r="C91" s="77" t="s">
        <v>144</v>
      </c>
      <c r="D91" s="78">
        <v>2017</v>
      </c>
      <c r="E91" s="77" t="s">
        <v>1598</v>
      </c>
      <c r="F91" s="79">
        <v>872</v>
      </c>
      <c r="G91" s="79">
        <v>0</v>
      </c>
      <c r="H91" s="83">
        <v>0</v>
      </c>
      <c r="I91" s="79">
        <v>0</v>
      </c>
      <c r="J91" s="79">
        <v>593</v>
      </c>
      <c r="K91" s="79">
        <v>0</v>
      </c>
      <c r="L91" s="79">
        <v>0</v>
      </c>
      <c r="M91" s="79">
        <v>0</v>
      </c>
      <c r="N91" s="79">
        <v>685</v>
      </c>
      <c r="O91" s="79">
        <v>0</v>
      </c>
      <c r="P91" s="79">
        <v>1642</v>
      </c>
      <c r="Q91" s="80">
        <v>0</v>
      </c>
      <c r="R91">
        <v>3792</v>
      </c>
      <c r="S91">
        <v>0</v>
      </c>
      <c r="T91" s="81">
        <f t="shared" si="0"/>
        <v>2017</v>
      </c>
      <c r="U91" s="82">
        <f>VLOOKUP(A91,'SB35 Determination Data'!$B$4:$F$542,5,FALSE)</f>
        <v>2014</v>
      </c>
    </row>
    <row r="92" spans="1:21" ht="12.75" customHeight="1" x14ac:dyDescent="0.15">
      <c r="A92" s="77" t="s">
        <v>354</v>
      </c>
      <c r="B92" s="77" t="s">
        <v>352</v>
      </c>
      <c r="C92" s="77" t="s">
        <v>144</v>
      </c>
      <c r="D92" s="78">
        <v>2016</v>
      </c>
      <c r="E92" s="77" t="s">
        <v>1598</v>
      </c>
      <c r="F92" s="79">
        <v>188</v>
      </c>
      <c r="G92" s="79">
        <v>0</v>
      </c>
      <c r="H92" s="83">
        <v>0</v>
      </c>
      <c r="I92" s="79">
        <v>0</v>
      </c>
      <c r="J92" s="79">
        <v>138</v>
      </c>
      <c r="K92" s="79">
        <v>0</v>
      </c>
      <c r="L92" s="79">
        <v>0</v>
      </c>
      <c r="M92" s="79">
        <v>0</v>
      </c>
      <c r="N92" s="77">
        <v>154</v>
      </c>
      <c r="O92" s="79">
        <v>0</v>
      </c>
      <c r="P92" s="79">
        <v>363</v>
      </c>
      <c r="Q92" s="80">
        <v>0</v>
      </c>
      <c r="R92">
        <v>843</v>
      </c>
      <c r="S92">
        <v>0</v>
      </c>
      <c r="T92" s="81">
        <f t="shared" si="0"/>
        <v>2016</v>
      </c>
      <c r="U92" s="82">
        <f>VLOOKUP(A92,'SB35 Determination Data'!$B$4:$F$542,5,FALSE)</f>
        <v>2014</v>
      </c>
    </row>
    <row r="93" spans="1:21" ht="12.75" customHeight="1" x14ac:dyDescent="0.15">
      <c r="A93" s="77" t="s">
        <v>354</v>
      </c>
      <c r="B93" s="77" t="s">
        <v>352</v>
      </c>
      <c r="C93" s="77" t="s">
        <v>144</v>
      </c>
      <c r="D93" s="78">
        <v>2017</v>
      </c>
      <c r="E93" s="77" t="s">
        <v>1598</v>
      </c>
      <c r="F93" s="79">
        <v>188</v>
      </c>
      <c r="G93" s="79">
        <v>0</v>
      </c>
      <c r="H93" s="83">
        <v>0</v>
      </c>
      <c r="I93" s="79">
        <v>0</v>
      </c>
      <c r="J93" s="79">
        <v>138</v>
      </c>
      <c r="K93" s="79">
        <v>0</v>
      </c>
      <c r="L93" s="79">
        <v>0</v>
      </c>
      <c r="M93" s="79">
        <v>0</v>
      </c>
      <c r="N93" s="79">
        <v>154</v>
      </c>
      <c r="O93" s="79">
        <v>2</v>
      </c>
      <c r="P93" s="79">
        <v>363</v>
      </c>
      <c r="Q93" s="80">
        <v>1</v>
      </c>
      <c r="R93">
        <v>843</v>
      </c>
      <c r="S93">
        <v>3</v>
      </c>
      <c r="T93" s="81">
        <f t="shared" si="0"/>
        <v>2017</v>
      </c>
      <c r="U93" s="82">
        <f>VLOOKUP(A93,'SB35 Determination Data'!$B$4:$F$542,5,FALSE)</f>
        <v>2014</v>
      </c>
    </row>
    <row r="94" spans="1:21" ht="12.75" customHeight="1" x14ac:dyDescent="0.15">
      <c r="A94" s="77" t="s">
        <v>318</v>
      </c>
      <c r="B94" s="77" t="s">
        <v>316</v>
      </c>
      <c r="C94" s="77" t="s">
        <v>144</v>
      </c>
      <c r="D94" s="78">
        <v>2017</v>
      </c>
      <c r="E94" s="77" t="s">
        <v>1598</v>
      </c>
      <c r="F94" s="79">
        <v>1267</v>
      </c>
      <c r="G94" s="79">
        <v>0</v>
      </c>
      <c r="H94" s="83">
        <v>0</v>
      </c>
      <c r="I94" s="79">
        <v>0</v>
      </c>
      <c r="J94" s="79">
        <v>854</v>
      </c>
      <c r="K94" s="79">
        <v>0</v>
      </c>
      <c r="L94" s="79">
        <v>0</v>
      </c>
      <c r="M94" s="79">
        <v>0</v>
      </c>
      <c r="N94" s="79">
        <v>969</v>
      </c>
      <c r="O94" s="79">
        <v>323</v>
      </c>
      <c r="P94" s="79">
        <v>2160</v>
      </c>
      <c r="Q94" s="80">
        <v>423</v>
      </c>
      <c r="R94">
        <v>5250</v>
      </c>
      <c r="S94">
        <v>746</v>
      </c>
      <c r="T94" s="81">
        <f t="shared" si="0"/>
        <v>2017</v>
      </c>
      <c r="U94" s="82">
        <f>VLOOKUP(A94,'SB35 Determination Data'!$B$4:$F$542,5,FALSE)</f>
        <v>2014</v>
      </c>
    </row>
    <row r="95" spans="1:21" ht="12.75" customHeight="1" x14ac:dyDescent="0.15">
      <c r="A95" s="77" t="s">
        <v>175</v>
      </c>
      <c r="B95" s="77" t="s">
        <v>168</v>
      </c>
      <c r="C95" s="77" t="s">
        <v>144</v>
      </c>
      <c r="D95" s="78">
        <v>2014</v>
      </c>
      <c r="E95" s="77" t="s">
        <v>1598</v>
      </c>
      <c r="F95" s="79">
        <v>11</v>
      </c>
      <c r="G95" s="79">
        <v>0</v>
      </c>
      <c r="H95" s="83">
        <v>0</v>
      </c>
      <c r="I95" s="79">
        <v>0</v>
      </c>
      <c r="J95" s="79">
        <v>7</v>
      </c>
      <c r="K95" s="79">
        <v>0</v>
      </c>
      <c r="L95" s="79">
        <v>0</v>
      </c>
      <c r="M95" s="79">
        <v>0</v>
      </c>
      <c r="N95" s="79">
        <v>8</v>
      </c>
      <c r="O95" s="79">
        <v>0</v>
      </c>
      <c r="P95" s="79">
        <v>21</v>
      </c>
      <c r="Q95" s="80">
        <v>0</v>
      </c>
      <c r="R95">
        <v>47</v>
      </c>
      <c r="S95">
        <v>0</v>
      </c>
      <c r="T95" s="81">
        <f t="shared" si="0"/>
        <v>2014</v>
      </c>
      <c r="U95" s="82">
        <f>VLOOKUP(A95,'SB35 Determination Data'!$B$4:$F$542,5,FALSE)</f>
        <v>2014</v>
      </c>
    </row>
    <row r="96" spans="1:21" ht="12.75" customHeight="1" x14ac:dyDescent="0.15">
      <c r="A96" s="77" t="s">
        <v>175</v>
      </c>
      <c r="B96" s="77" t="s">
        <v>168</v>
      </c>
      <c r="C96" s="77" t="s">
        <v>144</v>
      </c>
      <c r="D96" s="78">
        <v>2015</v>
      </c>
      <c r="E96" s="77" t="s">
        <v>1598</v>
      </c>
      <c r="F96" s="79">
        <v>11</v>
      </c>
      <c r="G96" s="79">
        <v>0</v>
      </c>
      <c r="H96" s="83">
        <v>0</v>
      </c>
      <c r="I96" s="79">
        <v>0</v>
      </c>
      <c r="J96" s="79">
        <v>7</v>
      </c>
      <c r="K96" s="79">
        <v>0</v>
      </c>
      <c r="L96" s="79">
        <v>0</v>
      </c>
      <c r="M96" s="79">
        <v>0</v>
      </c>
      <c r="N96" s="79">
        <v>8</v>
      </c>
      <c r="O96" s="79">
        <v>3</v>
      </c>
      <c r="P96" s="79">
        <v>21</v>
      </c>
      <c r="Q96" s="80">
        <v>0</v>
      </c>
      <c r="R96">
        <v>47</v>
      </c>
      <c r="S96">
        <v>3</v>
      </c>
      <c r="T96" s="81">
        <f t="shared" si="0"/>
        <v>2015</v>
      </c>
      <c r="U96" s="82">
        <f>VLOOKUP(A96,'SB35 Determination Data'!$B$4:$F$542,5,FALSE)</f>
        <v>2014</v>
      </c>
    </row>
    <row r="97" spans="1:21" ht="12.75" customHeight="1" x14ac:dyDescent="0.15">
      <c r="A97" s="77" t="s">
        <v>175</v>
      </c>
      <c r="B97" s="77" t="s">
        <v>168</v>
      </c>
      <c r="C97" s="77" t="s">
        <v>144</v>
      </c>
      <c r="D97" s="78">
        <v>2016</v>
      </c>
      <c r="E97" s="77" t="s">
        <v>1598</v>
      </c>
      <c r="F97" s="79">
        <v>11</v>
      </c>
      <c r="G97" s="79">
        <v>0</v>
      </c>
      <c r="H97" s="83">
        <v>0</v>
      </c>
      <c r="I97" s="79">
        <v>0</v>
      </c>
      <c r="J97" s="79">
        <v>7</v>
      </c>
      <c r="K97" s="79">
        <v>0</v>
      </c>
      <c r="L97" s="79">
        <v>0</v>
      </c>
      <c r="M97" s="79">
        <v>0</v>
      </c>
      <c r="N97" s="79">
        <v>8</v>
      </c>
      <c r="O97" s="79">
        <v>0</v>
      </c>
      <c r="P97" s="79">
        <v>21</v>
      </c>
      <c r="Q97" s="80">
        <v>10</v>
      </c>
      <c r="R97">
        <v>47</v>
      </c>
      <c r="S97">
        <v>10</v>
      </c>
      <c r="T97" s="81">
        <f t="shared" si="0"/>
        <v>2016</v>
      </c>
      <c r="U97" s="82">
        <f>VLOOKUP(A97,'SB35 Determination Data'!$B$4:$F$542,5,FALSE)</f>
        <v>2014</v>
      </c>
    </row>
    <row r="98" spans="1:21" ht="12.75" customHeight="1" x14ac:dyDescent="0.15">
      <c r="A98" s="77" t="s">
        <v>175</v>
      </c>
      <c r="B98" s="77" t="s">
        <v>168</v>
      </c>
      <c r="C98" s="77" t="s">
        <v>144</v>
      </c>
      <c r="D98" s="78">
        <v>2017</v>
      </c>
      <c r="E98" s="77" t="s">
        <v>1598</v>
      </c>
      <c r="F98" s="79">
        <v>11</v>
      </c>
      <c r="G98" s="79">
        <v>65</v>
      </c>
      <c r="H98" s="83">
        <v>65</v>
      </c>
      <c r="I98" s="79">
        <v>0</v>
      </c>
      <c r="J98" s="79">
        <v>7</v>
      </c>
      <c r="K98" s="79">
        <v>0</v>
      </c>
      <c r="L98" s="79">
        <v>0</v>
      </c>
      <c r="M98" s="79">
        <v>0</v>
      </c>
      <c r="N98" s="77">
        <v>8</v>
      </c>
      <c r="O98" s="79">
        <v>0</v>
      </c>
      <c r="P98" s="79">
        <v>21</v>
      </c>
      <c r="Q98" s="80">
        <v>62</v>
      </c>
      <c r="R98">
        <v>47</v>
      </c>
      <c r="S98">
        <v>127</v>
      </c>
      <c r="T98" s="81">
        <f t="shared" si="0"/>
        <v>2017</v>
      </c>
      <c r="U98" s="82">
        <f>VLOOKUP(A98,'SB35 Determination Data'!$B$4:$F$542,5,FALSE)</f>
        <v>2014</v>
      </c>
    </row>
    <row r="99" spans="1:21" ht="12.75" customHeight="1" x14ac:dyDescent="0.15">
      <c r="A99" s="77" t="s">
        <v>176</v>
      </c>
      <c r="B99" s="77" t="s">
        <v>168</v>
      </c>
      <c r="C99" s="77" t="s">
        <v>144</v>
      </c>
      <c r="D99" s="78">
        <v>2014</v>
      </c>
      <c r="E99" s="77" t="s">
        <v>1598</v>
      </c>
      <c r="F99" s="79">
        <v>11</v>
      </c>
      <c r="G99" s="79">
        <v>0</v>
      </c>
      <c r="H99" s="83">
        <v>0</v>
      </c>
      <c r="I99" s="79">
        <v>0</v>
      </c>
      <c r="J99" s="79">
        <v>7</v>
      </c>
      <c r="K99" s="79">
        <v>0</v>
      </c>
      <c r="L99" s="79">
        <v>0</v>
      </c>
      <c r="M99" s="79">
        <v>0</v>
      </c>
      <c r="N99" s="79">
        <v>8</v>
      </c>
      <c r="O99" s="79">
        <v>4</v>
      </c>
      <c r="P99" s="79">
        <v>20</v>
      </c>
      <c r="Q99" s="80">
        <v>2</v>
      </c>
      <c r="R99">
        <v>46</v>
      </c>
      <c r="S99">
        <v>6</v>
      </c>
      <c r="T99" s="81">
        <f t="shared" si="0"/>
        <v>2014</v>
      </c>
      <c r="U99" s="82">
        <f>VLOOKUP(A99,'SB35 Determination Data'!$B$4:$F$542,5,FALSE)</f>
        <v>2014</v>
      </c>
    </row>
    <row r="100" spans="1:21" ht="12.75" customHeight="1" x14ac:dyDescent="0.15">
      <c r="A100" s="77" t="s">
        <v>176</v>
      </c>
      <c r="B100" s="77" t="s">
        <v>168</v>
      </c>
      <c r="C100" s="77" t="s">
        <v>144</v>
      </c>
      <c r="D100" s="78">
        <v>2015</v>
      </c>
      <c r="E100" s="77" t="s">
        <v>1598</v>
      </c>
      <c r="F100" s="79">
        <v>11</v>
      </c>
      <c r="G100" s="79">
        <v>0</v>
      </c>
      <c r="H100" s="83">
        <v>0</v>
      </c>
      <c r="I100" s="79">
        <v>0</v>
      </c>
      <c r="J100" s="79">
        <v>7</v>
      </c>
      <c r="K100" s="79">
        <v>0</v>
      </c>
      <c r="L100" s="79">
        <v>0</v>
      </c>
      <c r="M100" s="79">
        <v>0</v>
      </c>
      <c r="N100" s="79">
        <v>8</v>
      </c>
      <c r="O100" s="79">
        <v>1</v>
      </c>
      <c r="P100" s="79">
        <v>20</v>
      </c>
      <c r="Q100" s="80">
        <v>3</v>
      </c>
      <c r="R100">
        <v>46</v>
      </c>
      <c r="S100">
        <v>4</v>
      </c>
      <c r="T100" s="81">
        <f t="shared" si="0"/>
        <v>2015</v>
      </c>
      <c r="U100" s="82">
        <f>VLOOKUP(A100,'SB35 Determination Data'!$B$4:$F$542,5,FALSE)</f>
        <v>2014</v>
      </c>
    </row>
    <row r="101" spans="1:21" ht="12.75" customHeight="1" x14ac:dyDescent="0.15">
      <c r="A101" s="77" t="s">
        <v>176</v>
      </c>
      <c r="B101" s="77" t="s">
        <v>168</v>
      </c>
      <c r="C101" s="77" t="s">
        <v>144</v>
      </c>
      <c r="D101" s="78">
        <v>2016</v>
      </c>
      <c r="E101" s="77" t="s">
        <v>1598</v>
      </c>
      <c r="F101" s="79">
        <v>11</v>
      </c>
      <c r="G101" s="79">
        <v>0</v>
      </c>
      <c r="H101" s="83">
        <v>0</v>
      </c>
      <c r="I101" s="79">
        <v>0</v>
      </c>
      <c r="J101" s="79">
        <v>7</v>
      </c>
      <c r="K101" s="79">
        <v>0</v>
      </c>
      <c r="L101" s="79">
        <v>0</v>
      </c>
      <c r="M101" s="79">
        <v>0</v>
      </c>
      <c r="N101" s="79">
        <v>8</v>
      </c>
      <c r="O101" s="79">
        <v>0</v>
      </c>
      <c r="P101" s="79">
        <v>20</v>
      </c>
      <c r="Q101" s="80">
        <v>5</v>
      </c>
      <c r="R101">
        <v>46</v>
      </c>
      <c r="S101">
        <v>5</v>
      </c>
      <c r="T101" s="81">
        <f t="shared" si="0"/>
        <v>2016</v>
      </c>
      <c r="U101" s="82">
        <f>VLOOKUP(A101,'SB35 Determination Data'!$B$4:$F$542,5,FALSE)</f>
        <v>2014</v>
      </c>
    </row>
    <row r="102" spans="1:21" ht="12.75" customHeight="1" x14ac:dyDescent="0.15">
      <c r="A102" s="77" t="s">
        <v>176</v>
      </c>
      <c r="B102" s="77" t="s">
        <v>168</v>
      </c>
      <c r="C102" s="77" t="s">
        <v>144</v>
      </c>
      <c r="D102" s="78">
        <v>2017</v>
      </c>
      <c r="E102" s="77" t="s">
        <v>1598</v>
      </c>
      <c r="F102" s="79">
        <v>11</v>
      </c>
      <c r="G102" s="79">
        <v>0</v>
      </c>
      <c r="H102" s="83">
        <v>0</v>
      </c>
      <c r="I102" s="79">
        <v>0</v>
      </c>
      <c r="J102" s="79">
        <v>7</v>
      </c>
      <c r="K102" s="79">
        <v>0</v>
      </c>
      <c r="L102" s="79">
        <v>0</v>
      </c>
      <c r="M102" s="79">
        <v>0</v>
      </c>
      <c r="N102" s="79">
        <v>8</v>
      </c>
      <c r="O102" s="79">
        <v>5</v>
      </c>
      <c r="P102" s="79">
        <v>20</v>
      </c>
      <c r="Q102" s="80">
        <v>7</v>
      </c>
      <c r="R102">
        <v>46</v>
      </c>
      <c r="S102">
        <v>12</v>
      </c>
      <c r="T102" s="81">
        <f t="shared" si="0"/>
        <v>2017</v>
      </c>
      <c r="U102" s="82">
        <f>VLOOKUP(A102,'SB35 Determination Data'!$B$4:$F$542,5,FALSE)</f>
        <v>2014</v>
      </c>
    </row>
    <row r="103" spans="1:21" ht="12.75" customHeight="1" x14ac:dyDescent="0.15">
      <c r="A103" s="77" t="s">
        <v>177</v>
      </c>
      <c r="B103" s="77" t="s">
        <v>168</v>
      </c>
      <c r="C103" s="77" t="s">
        <v>144</v>
      </c>
      <c r="D103" s="78">
        <v>2014</v>
      </c>
      <c r="E103" s="77" t="s">
        <v>1598</v>
      </c>
      <c r="F103" s="79">
        <v>1</v>
      </c>
      <c r="G103" s="79">
        <v>0</v>
      </c>
      <c r="H103" s="83">
        <v>0</v>
      </c>
      <c r="I103" s="79">
        <v>0</v>
      </c>
      <c r="J103" s="79">
        <v>1</v>
      </c>
      <c r="K103" s="79">
        <v>0</v>
      </c>
      <c r="L103" s="79">
        <v>0</v>
      </c>
      <c r="M103" s="79">
        <v>0</v>
      </c>
      <c r="N103" s="77">
        <v>0</v>
      </c>
      <c r="O103" s="79">
        <v>0</v>
      </c>
      <c r="P103" s="79">
        <v>0</v>
      </c>
      <c r="Q103" s="80">
        <v>67</v>
      </c>
      <c r="R103">
        <v>2</v>
      </c>
      <c r="S103">
        <v>67</v>
      </c>
      <c r="T103" s="81">
        <f t="shared" si="0"/>
        <v>2014</v>
      </c>
      <c r="U103" s="82">
        <f>VLOOKUP(A103,'SB35 Determination Data'!$B$4:$F$542,5,FALSE)</f>
        <v>2014</v>
      </c>
    </row>
    <row r="104" spans="1:21" ht="12.75" customHeight="1" x14ac:dyDescent="0.15">
      <c r="A104" s="77" t="s">
        <v>177</v>
      </c>
      <c r="B104" s="77" t="s">
        <v>168</v>
      </c>
      <c r="C104" s="77" t="s">
        <v>144</v>
      </c>
      <c r="D104" s="78">
        <v>2015</v>
      </c>
      <c r="E104" s="77" t="s">
        <v>1598</v>
      </c>
      <c r="F104" s="79">
        <v>1</v>
      </c>
      <c r="G104" s="79">
        <v>0</v>
      </c>
      <c r="H104" s="83">
        <v>0</v>
      </c>
      <c r="I104" s="79">
        <v>0</v>
      </c>
      <c r="J104" s="79">
        <v>1</v>
      </c>
      <c r="K104" s="79">
        <v>0</v>
      </c>
      <c r="L104" s="79">
        <v>0</v>
      </c>
      <c r="M104" s="79">
        <v>0</v>
      </c>
      <c r="N104" s="79">
        <v>0</v>
      </c>
      <c r="O104" s="79">
        <v>0</v>
      </c>
      <c r="P104" s="79">
        <v>0</v>
      </c>
      <c r="Q104" s="80">
        <v>3</v>
      </c>
      <c r="R104">
        <v>2</v>
      </c>
      <c r="S104">
        <v>3</v>
      </c>
      <c r="T104" s="81">
        <f t="shared" si="0"/>
        <v>2015</v>
      </c>
      <c r="U104" s="82">
        <f>VLOOKUP(A104,'SB35 Determination Data'!$B$4:$F$542,5,FALSE)</f>
        <v>2014</v>
      </c>
    </row>
    <row r="105" spans="1:21" ht="12.75" customHeight="1" x14ac:dyDescent="0.15">
      <c r="A105" s="77" t="s">
        <v>177</v>
      </c>
      <c r="B105" s="77" t="s">
        <v>168</v>
      </c>
      <c r="C105" s="77" t="s">
        <v>144</v>
      </c>
      <c r="D105" s="78">
        <v>2016</v>
      </c>
      <c r="E105" s="77" t="s">
        <v>1598</v>
      </c>
      <c r="F105" s="79">
        <v>1</v>
      </c>
      <c r="G105" s="79">
        <v>0</v>
      </c>
      <c r="H105" s="83">
        <v>0</v>
      </c>
      <c r="I105" s="79">
        <v>0</v>
      </c>
      <c r="J105" s="79">
        <v>1</v>
      </c>
      <c r="K105" s="79">
        <v>6</v>
      </c>
      <c r="L105" s="79">
        <v>6</v>
      </c>
      <c r="M105" s="79">
        <v>0</v>
      </c>
      <c r="N105" s="77">
        <v>0</v>
      </c>
      <c r="O105" s="79">
        <v>6</v>
      </c>
      <c r="P105" s="79">
        <v>0</v>
      </c>
      <c r="Q105" s="80">
        <v>108</v>
      </c>
      <c r="R105">
        <v>2</v>
      </c>
      <c r="S105">
        <v>120</v>
      </c>
      <c r="T105" s="81">
        <f t="shared" si="0"/>
        <v>2016</v>
      </c>
      <c r="U105" s="82">
        <f>VLOOKUP(A105,'SB35 Determination Data'!$B$4:$F$542,5,FALSE)</f>
        <v>2014</v>
      </c>
    </row>
    <row r="106" spans="1:21" ht="12.75" customHeight="1" x14ac:dyDescent="0.15">
      <c r="A106" s="77" t="s">
        <v>177</v>
      </c>
      <c r="B106" s="77" t="s">
        <v>168</v>
      </c>
      <c r="C106" s="77" t="s">
        <v>144</v>
      </c>
      <c r="D106" s="78">
        <v>2017</v>
      </c>
      <c r="E106" s="77" t="s">
        <v>1598</v>
      </c>
      <c r="F106" s="79">
        <v>1</v>
      </c>
      <c r="G106" s="79">
        <v>0</v>
      </c>
      <c r="H106" s="83">
        <v>0</v>
      </c>
      <c r="I106" s="79">
        <v>0</v>
      </c>
      <c r="J106" s="79">
        <v>1</v>
      </c>
      <c r="K106" s="79">
        <v>0</v>
      </c>
      <c r="L106" s="79">
        <v>0</v>
      </c>
      <c r="M106" s="79">
        <v>0</v>
      </c>
      <c r="N106" s="79">
        <v>0</v>
      </c>
      <c r="O106" s="79">
        <v>0</v>
      </c>
      <c r="P106" s="79">
        <v>0</v>
      </c>
      <c r="Q106" s="80">
        <v>64</v>
      </c>
      <c r="R106">
        <v>2</v>
      </c>
      <c r="S106">
        <v>64</v>
      </c>
      <c r="T106" s="81">
        <f t="shared" si="0"/>
        <v>2017</v>
      </c>
      <c r="U106" s="82">
        <f>VLOOKUP(A106,'SB35 Determination Data'!$B$4:$F$542,5,FALSE)</f>
        <v>2014</v>
      </c>
    </row>
    <row r="107" spans="1:21" ht="12.75" customHeight="1" x14ac:dyDescent="0.15">
      <c r="A107" s="77" t="s">
        <v>470</v>
      </c>
      <c r="B107" s="77" t="s">
        <v>449</v>
      </c>
      <c r="C107" s="77" t="s">
        <v>67</v>
      </c>
      <c r="D107" s="78">
        <v>2014</v>
      </c>
      <c r="E107" s="77" t="s">
        <v>1598</v>
      </c>
      <c r="F107" s="79">
        <v>116</v>
      </c>
      <c r="G107" s="79">
        <v>0</v>
      </c>
      <c r="H107" s="83">
        <v>0</v>
      </c>
      <c r="I107" s="79">
        <v>0</v>
      </c>
      <c r="J107" s="79">
        <v>63</v>
      </c>
      <c r="K107" s="79">
        <v>0</v>
      </c>
      <c r="L107" s="79">
        <v>0</v>
      </c>
      <c r="M107" s="79">
        <v>0</v>
      </c>
      <c r="N107" s="79">
        <v>67</v>
      </c>
      <c r="O107" s="79">
        <v>0</v>
      </c>
      <c r="P107" s="79">
        <v>222</v>
      </c>
      <c r="Q107" s="80">
        <v>18</v>
      </c>
      <c r="R107">
        <v>468</v>
      </c>
      <c r="S107">
        <v>18</v>
      </c>
      <c r="T107" s="81">
        <f t="shared" si="0"/>
        <v>2015</v>
      </c>
      <c r="U107" s="82">
        <f>VLOOKUP(A107,'SB35 Determination Data'!$B$4:$F$542,5,FALSE)</f>
        <v>2015</v>
      </c>
    </row>
    <row r="108" spans="1:21" ht="12.75" customHeight="1" x14ac:dyDescent="0.15">
      <c r="A108" s="77" t="s">
        <v>470</v>
      </c>
      <c r="B108" s="77" t="s">
        <v>449</v>
      </c>
      <c r="C108" s="77" t="s">
        <v>67</v>
      </c>
      <c r="D108" s="78">
        <v>2015</v>
      </c>
      <c r="E108" s="77" t="s">
        <v>1598</v>
      </c>
      <c r="F108" s="79">
        <v>116</v>
      </c>
      <c r="G108" s="79">
        <v>0</v>
      </c>
      <c r="H108" s="83">
        <v>0</v>
      </c>
      <c r="I108" s="79">
        <v>0</v>
      </c>
      <c r="J108" s="79">
        <v>63</v>
      </c>
      <c r="K108" s="79">
        <v>0</v>
      </c>
      <c r="L108" s="79">
        <v>0</v>
      </c>
      <c r="M108" s="79">
        <v>0</v>
      </c>
      <c r="N108" s="79">
        <v>67</v>
      </c>
      <c r="O108" s="79">
        <v>0</v>
      </c>
      <c r="P108" s="79">
        <v>222</v>
      </c>
      <c r="Q108" s="80">
        <v>7</v>
      </c>
      <c r="R108">
        <v>468</v>
      </c>
      <c r="S108">
        <v>7</v>
      </c>
      <c r="T108" s="81">
        <f t="shared" si="0"/>
        <v>2015</v>
      </c>
      <c r="U108" s="82">
        <f>VLOOKUP(A108,'SB35 Determination Data'!$B$4:$F$542,5,FALSE)</f>
        <v>2015</v>
      </c>
    </row>
    <row r="109" spans="1:21" ht="12.75" customHeight="1" x14ac:dyDescent="0.15">
      <c r="A109" s="77" t="s">
        <v>470</v>
      </c>
      <c r="B109" s="77" t="s">
        <v>449</v>
      </c>
      <c r="C109" s="77" t="s">
        <v>67</v>
      </c>
      <c r="D109" s="78">
        <v>2016</v>
      </c>
      <c r="E109" s="77" t="s">
        <v>1598</v>
      </c>
      <c r="F109" s="79">
        <v>116</v>
      </c>
      <c r="G109" s="79">
        <v>0</v>
      </c>
      <c r="H109" s="83">
        <v>0</v>
      </c>
      <c r="I109" s="79">
        <v>0</v>
      </c>
      <c r="J109" s="79">
        <v>63</v>
      </c>
      <c r="K109" s="79">
        <v>0</v>
      </c>
      <c r="L109" s="79">
        <v>0</v>
      </c>
      <c r="M109" s="79">
        <v>0</v>
      </c>
      <c r="N109" s="79">
        <v>67</v>
      </c>
      <c r="O109" s="79">
        <v>0</v>
      </c>
      <c r="P109" s="79">
        <v>222</v>
      </c>
      <c r="Q109" s="80">
        <v>7</v>
      </c>
      <c r="R109">
        <v>468</v>
      </c>
      <c r="S109">
        <v>7</v>
      </c>
      <c r="T109" s="81">
        <f t="shared" si="0"/>
        <v>2016</v>
      </c>
      <c r="U109" s="82">
        <f>VLOOKUP(A109,'SB35 Determination Data'!$B$4:$F$542,5,FALSE)</f>
        <v>2015</v>
      </c>
    </row>
    <row r="110" spans="1:21" ht="12.75" customHeight="1" x14ac:dyDescent="0.15">
      <c r="A110" s="77" t="s">
        <v>470</v>
      </c>
      <c r="B110" s="77" t="s">
        <v>449</v>
      </c>
      <c r="C110" s="77" t="s">
        <v>67</v>
      </c>
      <c r="D110" s="78">
        <v>2017</v>
      </c>
      <c r="E110" s="77" t="s">
        <v>1598</v>
      </c>
      <c r="F110" s="79">
        <v>116</v>
      </c>
      <c r="G110" s="79">
        <v>0</v>
      </c>
      <c r="H110" s="83">
        <v>0</v>
      </c>
      <c r="I110" s="79">
        <v>0</v>
      </c>
      <c r="J110" s="79">
        <v>63</v>
      </c>
      <c r="K110" s="79">
        <v>0</v>
      </c>
      <c r="L110" s="79">
        <v>0</v>
      </c>
      <c r="M110" s="79">
        <v>0</v>
      </c>
      <c r="N110" s="79">
        <v>67</v>
      </c>
      <c r="O110" s="79">
        <v>4</v>
      </c>
      <c r="P110" s="79">
        <v>222</v>
      </c>
      <c r="Q110" s="80">
        <v>109</v>
      </c>
      <c r="R110">
        <v>468</v>
      </c>
      <c r="S110">
        <v>113</v>
      </c>
      <c r="T110" s="81">
        <f t="shared" si="0"/>
        <v>2017</v>
      </c>
      <c r="U110" s="82">
        <f>VLOOKUP(A110,'SB35 Determination Data'!$B$4:$F$542,5,FALSE)</f>
        <v>2015</v>
      </c>
    </row>
    <row r="111" spans="1:21" ht="12.75" customHeight="1" x14ac:dyDescent="0.15">
      <c r="A111" s="77" t="s">
        <v>230</v>
      </c>
      <c r="B111" s="77" t="s">
        <v>229</v>
      </c>
      <c r="C111" s="77" t="s">
        <v>67</v>
      </c>
      <c r="D111" s="78">
        <v>2015</v>
      </c>
      <c r="E111" s="77" t="s">
        <v>1598</v>
      </c>
      <c r="F111" s="79">
        <v>4</v>
      </c>
      <c r="G111" s="79">
        <v>0</v>
      </c>
      <c r="H111" s="83">
        <v>0</v>
      </c>
      <c r="I111" s="79">
        <v>0</v>
      </c>
      <c r="J111" s="79">
        <v>3</v>
      </c>
      <c r="K111" s="79">
        <v>0</v>
      </c>
      <c r="L111" s="79">
        <v>0</v>
      </c>
      <c r="M111" s="79">
        <v>0</v>
      </c>
      <c r="N111" s="79">
        <v>4</v>
      </c>
      <c r="O111" s="79">
        <v>0</v>
      </c>
      <c r="P111" s="79">
        <v>5</v>
      </c>
      <c r="Q111" s="80">
        <v>0</v>
      </c>
      <c r="R111">
        <v>16</v>
      </c>
      <c r="S111">
        <v>0</v>
      </c>
      <c r="T111" s="81">
        <f t="shared" si="0"/>
        <v>2015</v>
      </c>
      <c r="U111" s="82">
        <f>VLOOKUP(A111,'SB35 Determination Data'!$B$4:$F$542,5,FALSE)</f>
        <v>2015</v>
      </c>
    </row>
    <row r="112" spans="1:21" ht="12.75" customHeight="1" x14ac:dyDescent="0.15">
      <c r="A112" s="77" t="s">
        <v>230</v>
      </c>
      <c r="B112" s="77" t="s">
        <v>229</v>
      </c>
      <c r="C112" s="77" t="s">
        <v>67</v>
      </c>
      <c r="D112" s="78">
        <v>2016</v>
      </c>
      <c r="E112" s="77" t="s">
        <v>1598</v>
      </c>
      <c r="F112" s="79">
        <v>4</v>
      </c>
      <c r="G112" s="79">
        <v>0</v>
      </c>
      <c r="H112" s="83">
        <v>0</v>
      </c>
      <c r="I112" s="79">
        <v>0</v>
      </c>
      <c r="J112" s="79">
        <v>3</v>
      </c>
      <c r="K112" s="79">
        <v>0</v>
      </c>
      <c r="L112" s="79">
        <v>0</v>
      </c>
      <c r="M112" s="79">
        <v>0</v>
      </c>
      <c r="N112" s="79">
        <v>4</v>
      </c>
      <c r="O112" s="79">
        <v>0</v>
      </c>
      <c r="P112" s="79">
        <v>5</v>
      </c>
      <c r="Q112" s="80">
        <v>0</v>
      </c>
      <c r="R112">
        <v>16</v>
      </c>
      <c r="S112">
        <v>0</v>
      </c>
      <c r="T112" s="81">
        <f t="shared" si="0"/>
        <v>2016</v>
      </c>
      <c r="U112" s="82">
        <f>VLOOKUP(A112,'SB35 Determination Data'!$B$4:$F$542,5,FALSE)</f>
        <v>2015</v>
      </c>
    </row>
    <row r="113" spans="1:21" ht="12.75" customHeight="1" x14ac:dyDescent="0.15">
      <c r="A113" s="77" t="s">
        <v>230</v>
      </c>
      <c r="B113" s="77" t="s">
        <v>229</v>
      </c>
      <c r="C113" s="77" t="s">
        <v>67</v>
      </c>
      <c r="D113" s="78">
        <v>2017</v>
      </c>
      <c r="E113" s="77" t="s">
        <v>1598</v>
      </c>
      <c r="F113" s="79">
        <v>4</v>
      </c>
      <c r="G113" s="79">
        <v>0</v>
      </c>
      <c r="H113" s="83">
        <v>0</v>
      </c>
      <c r="I113" s="79">
        <v>0</v>
      </c>
      <c r="J113" s="79">
        <v>3</v>
      </c>
      <c r="K113" s="79">
        <v>0</v>
      </c>
      <c r="L113" s="79">
        <v>0</v>
      </c>
      <c r="M113" s="79">
        <v>0</v>
      </c>
      <c r="N113" s="79">
        <v>4</v>
      </c>
      <c r="O113" s="79">
        <v>2</v>
      </c>
      <c r="P113" s="79">
        <v>5</v>
      </c>
      <c r="Q113" s="80">
        <v>0</v>
      </c>
      <c r="R113">
        <v>16</v>
      </c>
      <c r="S113">
        <v>2</v>
      </c>
      <c r="T113" s="81">
        <f t="shared" si="0"/>
        <v>2017</v>
      </c>
      <c r="U113" s="82">
        <f>VLOOKUP(A113,'SB35 Determination Data'!$B$4:$F$542,5,FALSE)</f>
        <v>2015</v>
      </c>
    </row>
    <row r="114" spans="1:21" ht="12.75" customHeight="1" x14ac:dyDescent="0.15">
      <c r="A114" s="77" t="s">
        <v>473</v>
      </c>
      <c r="B114" s="77" t="s">
        <v>472</v>
      </c>
      <c r="C114" s="77" t="s">
        <v>67</v>
      </c>
      <c r="D114" s="78">
        <v>2014</v>
      </c>
      <c r="E114" s="77" t="s">
        <v>1598</v>
      </c>
      <c r="F114" s="79">
        <v>94</v>
      </c>
      <c r="G114" s="79">
        <v>0</v>
      </c>
      <c r="H114" s="83">
        <v>0</v>
      </c>
      <c r="I114" s="79">
        <v>0</v>
      </c>
      <c r="J114" s="79">
        <v>54</v>
      </c>
      <c r="K114" s="79">
        <v>0</v>
      </c>
      <c r="L114" s="79">
        <v>0</v>
      </c>
      <c r="M114" s="79">
        <v>0</v>
      </c>
      <c r="N114" s="77">
        <v>56</v>
      </c>
      <c r="O114" s="79">
        <v>0</v>
      </c>
      <c r="P114" s="79">
        <v>123</v>
      </c>
      <c r="Q114" s="80">
        <v>4</v>
      </c>
      <c r="R114">
        <v>327</v>
      </c>
      <c r="S114">
        <v>4</v>
      </c>
      <c r="T114" s="81">
        <f t="shared" si="0"/>
        <v>2015</v>
      </c>
      <c r="U114" s="82">
        <f>VLOOKUP(A114,'SB35 Determination Data'!$B$4:$F$542,5,FALSE)</f>
        <v>2015</v>
      </c>
    </row>
    <row r="115" spans="1:21" ht="12.75" customHeight="1" x14ac:dyDescent="0.15">
      <c r="A115" s="77" t="s">
        <v>473</v>
      </c>
      <c r="B115" s="77" t="s">
        <v>472</v>
      </c>
      <c r="C115" s="77" t="s">
        <v>67</v>
      </c>
      <c r="D115" s="78">
        <v>2015</v>
      </c>
      <c r="E115" s="77" t="s">
        <v>1598</v>
      </c>
      <c r="F115" s="79">
        <v>94</v>
      </c>
      <c r="G115" s="79">
        <v>0</v>
      </c>
      <c r="H115" s="83">
        <v>0</v>
      </c>
      <c r="I115" s="79">
        <v>0</v>
      </c>
      <c r="J115" s="79">
        <v>54</v>
      </c>
      <c r="K115" s="79">
        <v>1</v>
      </c>
      <c r="L115" s="79">
        <v>1</v>
      </c>
      <c r="M115" s="79">
        <v>0</v>
      </c>
      <c r="N115" s="79">
        <v>56</v>
      </c>
      <c r="O115" s="79">
        <v>0</v>
      </c>
      <c r="P115" s="79">
        <v>123</v>
      </c>
      <c r="Q115" s="80">
        <v>2</v>
      </c>
      <c r="R115">
        <v>327</v>
      </c>
      <c r="S115">
        <v>3</v>
      </c>
      <c r="T115" s="81">
        <f t="shared" si="0"/>
        <v>2015</v>
      </c>
      <c r="U115" s="82">
        <f>VLOOKUP(A115,'SB35 Determination Data'!$B$4:$F$542,5,FALSE)</f>
        <v>2015</v>
      </c>
    </row>
    <row r="116" spans="1:21" ht="12.75" customHeight="1" x14ac:dyDescent="0.15">
      <c r="A116" s="77" t="s">
        <v>473</v>
      </c>
      <c r="B116" s="77" t="s">
        <v>472</v>
      </c>
      <c r="C116" s="77" t="s">
        <v>67</v>
      </c>
      <c r="D116" s="78">
        <v>2016</v>
      </c>
      <c r="E116" s="77" t="s">
        <v>1598</v>
      </c>
      <c r="F116" s="79">
        <v>94</v>
      </c>
      <c r="G116" s="79">
        <v>0</v>
      </c>
      <c r="H116" s="83">
        <v>0</v>
      </c>
      <c r="I116" s="79">
        <v>0</v>
      </c>
      <c r="J116" s="79">
        <v>54</v>
      </c>
      <c r="K116" s="79">
        <v>2</v>
      </c>
      <c r="L116" s="79">
        <v>2</v>
      </c>
      <c r="M116" s="79">
        <v>0</v>
      </c>
      <c r="N116" s="79">
        <v>56</v>
      </c>
      <c r="O116" s="79">
        <v>0</v>
      </c>
      <c r="P116" s="79">
        <v>123</v>
      </c>
      <c r="Q116" s="80">
        <v>1</v>
      </c>
      <c r="R116">
        <v>327</v>
      </c>
      <c r="S116">
        <v>3</v>
      </c>
      <c r="T116" s="81">
        <f t="shared" si="0"/>
        <v>2016</v>
      </c>
      <c r="U116" s="82">
        <f>VLOOKUP(A116,'SB35 Determination Data'!$B$4:$F$542,5,FALSE)</f>
        <v>2015</v>
      </c>
    </row>
    <row r="117" spans="1:21" ht="12.75" customHeight="1" x14ac:dyDescent="0.15">
      <c r="A117" s="77" t="s">
        <v>473</v>
      </c>
      <c r="B117" s="77" t="s">
        <v>472</v>
      </c>
      <c r="C117" s="77" t="s">
        <v>67</v>
      </c>
      <c r="D117" s="78">
        <v>2017</v>
      </c>
      <c r="E117" s="77" t="s">
        <v>1598</v>
      </c>
      <c r="F117" s="79">
        <v>94</v>
      </c>
      <c r="G117" s="79">
        <v>1</v>
      </c>
      <c r="H117" s="83">
        <v>1</v>
      </c>
      <c r="I117" s="79">
        <v>0</v>
      </c>
      <c r="J117" s="79">
        <v>54</v>
      </c>
      <c r="K117" s="79">
        <v>0</v>
      </c>
      <c r="L117" s="79">
        <v>0</v>
      </c>
      <c r="M117" s="79">
        <v>0</v>
      </c>
      <c r="N117" s="79">
        <v>56</v>
      </c>
      <c r="O117" s="79">
        <v>0</v>
      </c>
      <c r="P117" s="79">
        <v>123</v>
      </c>
      <c r="Q117" s="80">
        <v>8</v>
      </c>
      <c r="R117">
        <v>327</v>
      </c>
      <c r="S117">
        <v>9</v>
      </c>
      <c r="T117" s="81">
        <f t="shared" si="0"/>
        <v>2017</v>
      </c>
      <c r="U117" s="82">
        <f>VLOOKUP(A117,'SB35 Determination Data'!$B$4:$F$542,5,FALSE)</f>
        <v>2015</v>
      </c>
    </row>
    <row r="118" spans="1:21" ht="12.75" customHeight="1" x14ac:dyDescent="0.15">
      <c r="A118" s="77" t="s">
        <v>70</v>
      </c>
      <c r="B118" s="77" t="s">
        <v>66</v>
      </c>
      <c r="C118" s="77" t="s">
        <v>67</v>
      </c>
      <c r="D118" s="78">
        <v>2015</v>
      </c>
      <c r="E118" s="77" t="s">
        <v>1598</v>
      </c>
      <c r="F118" s="79">
        <v>532</v>
      </c>
      <c r="G118" s="79">
        <v>59</v>
      </c>
      <c r="H118" s="83">
        <v>59</v>
      </c>
      <c r="I118" s="79">
        <v>0</v>
      </c>
      <c r="J118" s="79">
        <v>442</v>
      </c>
      <c r="K118" s="79">
        <v>17</v>
      </c>
      <c r="L118" s="79">
        <v>17</v>
      </c>
      <c r="M118" s="79">
        <v>0</v>
      </c>
      <c r="N118" s="79">
        <v>584</v>
      </c>
      <c r="O118" s="79">
        <v>132</v>
      </c>
      <c r="P118" s="79">
        <v>1401</v>
      </c>
      <c r="Q118" s="80">
        <v>326</v>
      </c>
      <c r="R118">
        <v>2959</v>
      </c>
      <c r="S118">
        <v>534</v>
      </c>
      <c r="T118" s="81">
        <f t="shared" si="0"/>
        <v>2015</v>
      </c>
      <c r="U118" s="82">
        <f>VLOOKUP(A118,'SB35 Determination Data'!$B$4:$F$542,5,FALSE)</f>
        <v>2015</v>
      </c>
    </row>
    <row r="119" spans="1:21" ht="12.75" customHeight="1" x14ac:dyDescent="0.15">
      <c r="A119" s="77" t="s">
        <v>70</v>
      </c>
      <c r="B119" s="77" t="s">
        <v>66</v>
      </c>
      <c r="C119" s="77" t="s">
        <v>67</v>
      </c>
      <c r="D119" s="78">
        <v>2016</v>
      </c>
      <c r="E119" s="77" t="s">
        <v>1598</v>
      </c>
      <c r="F119" s="79">
        <v>532</v>
      </c>
      <c r="G119" s="79">
        <v>16</v>
      </c>
      <c r="H119" s="83">
        <v>16</v>
      </c>
      <c r="I119" s="79">
        <v>0</v>
      </c>
      <c r="J119" s="79">
        <v>442</v>
      </c>
      <c r="K119" s="79">
        <v>0</v>
      </c>
      <c r="L119" s="79">
        <v>0</v>
      </c>
      <c r="M119" s="79">
        <v>0</v>
      </c>
      <c r="N119" s="79">
        <v>584</v>
      </c>
      <c r="O119" s="79">
        <v>0</v>
      </c>
      <c r="P119" s="79">
        <v>1401</v>
      </c>
      <c r="Q119" s="80">
        <v>212</v>
      </c>
      <c r="R119">
        <v>2959</v>
      </c>
      <c r="S119">
        <v>228</v>
      </c>
      <c r="T119" s="81">
        <f t="shared" si="0"/>
        <v>2016</v>
      </c>
      <c r="U119" s="82">
        <f>VLOOKUP(A119,'SB35 Determination Data'!$B$4:$F$542,5,FALSE)</f>
        <v>2015</v>
      </c>
    </row>
    <row r="120" spans="1:21" ht="12.75" customHeight="1" x14ac:dyDescent="0.15">
      <c r="A120" s="77" t="s">
        <v>70</v>
      </c>
      <c r="B120" s="77" t="s">
        <v>66</v>
      </c>
      <c r="C120" s="77" t="s">
        <v>67</v>
      </c>
      <c r="D120" s="78">
        <v>2017</v>
      </c>
      <c r="E120" s="77" t="s">
        <v>1598</v>
      </c>
      <c r="F120" s="79">
        <v>532</v>
      </c>
      <c r="G120" s="79">
        <v>10</v>
      </c>
      <c r="H120" s="83">
        <v>10</v>
      </c>
      <c r="I120" s="79">
        <v>0</v>
      </c>
      <c r="J120" s="79">
        <v>442</v>
      </c>
      <c r="K120" s="79">
        <v>0</v>
      </c>
      <c r="L120" s="79">
        <v>0</v>
      </c>
      <c r="M120" s="79">
        <v>0</v>
      </c>
      <c r="N120" s="79">
        <v>584</v>
      </c>
      <c r="O120" s="79">
        <v>0</v>
      </c>
      <c r="P120" s="79">
        <v>1401</v>
      </c>
      <c r="Q120" s="80">
        <v>262</v>
      </c>
      <c r="R120">
        <v>2959</v>
      </c>
      <c r="S120">
        <v>272</v>
      </c>
      <c r="T120" s="81">
        <f t="shared" si="0"/>
        <v>2017</v>
      </c>
      <c r="U120" s="82">
        <f>VLOOKUP(A120,'SB35 Determination Data'!$B$4:$F$542,5,FALSE)</f>
        <v>2015</v>
      </c>
    </row>
    <row r="121" spans="1:21" ht="12.75" customHeight="1" x14ac:dyDescent="0.15">
      <c r="A121" s="77" t="s">
        <v>178</v>
      </c>
      <c r="B121" s="77" t="s">
        <v>168</v>
      </c>
      <c r="C121" s="77" t="s">
        <v>144</v>
      </c>
      <c r="D121" s="78">
        <v>2014</v>
      </c>
      <c r="E121" s="77" t="s">
        <v>1598</v>
      </c>
      <c r="F121" s="79">
        <v>1</v>
      </c>
      <c r="G121" s="79">
        <v>2</v>
      </c>
      <c r="H121" s="83">
        <v>0</v>
      </c>
      <c r="I121" s="79">
        <v>2</v>
      </c>
      <c r="J121" s="79">
        <v>1</v>
      </c>
      <c r="K121" s="79">
        <v>3</v>
      </c>
      <c r="L121" s="79">
        <v>3</v>
      </c>
      <c r="M121" s="79">
        <v>0</v>
      </c>
      <c r="N121" s="79">
        <v>1</v>
      </c>
      <c r="O121" s="79">
        <v>0</v>
      </c>
      <c r="P121" s="79">
        <v>0</v>
      </c>
      <c r="Q121" s="80">
        <v>38</v>
      </c>
      <c r="R121">
        <v>3</v>
      </c>
      <c r="S121">
        <v>43</v>
      </c>
      <c r="T121" s="81">
        <f t="shared" si="0"/>
        <v>2014</v>
      </c>
      <c r="U121" s="82">
        <f>VLOOKUP(A121,'SB35 Determination Data'!$B$4:$F$542,5,FALSE)</f>
        <v>2014</v>
      </c>
    </row>
    <row r="122" spans="1:21" ht="12.75" customHeight="1" x14ac:dyDescent="0.15">
      <c r="A122" s="77" t="s">
        <v>178</v>
      </c>
      <c r="B122" s="77" t="s">
        <v>168</v>
      </c>
      <c r="C122" s="77" t="s">
        <v>144</v>
      </c>
      <c r="D122" s="78">
        <v>2015</v>
      </c>
      <c r="E122" s="77" t="s">
        <v>1598</v>
      </c>
      <c r="F122" s="79">
        <v>1</v>
      </c>
      <c r="G122" s="79">
        <v>2</v>
      </c>
      <c r="H122" s="83">
        <v>2</v>
      </c>
      <c r="I122" s="79">
        <v>0</v>
      </c>
      <c r="J122" s="79">
        <v>1</v>
      </c>
      <c r="K122" s="79">
        <v>0</v>
      </c>
      <c r="L122" s="79">
        <v>0</v>
      </c>
      <c r="M122" s="79">
        <v>0</v>
      </c>
      <c r="N122" s="79">
        <v>1</v>
      </c>
      <c r="O122" s="79">
        <v>0</v>
      </c>
      <c r="P122" s="79">
        <v>0</v>
      </c>
      <c r="Q122" s="80">
        <v>21</v>
      </c>
      <c r="R122">
        <v>3</v>
      </c>
      <c r="S122">
        <v>23</v>
      </c>
      <c r="T122" s="81">
        <f t="shared" si="0"/>
        <v>2015</v>
      </c>
      <c r="U122" s="82">
        <f>VLOOKUP(A122,'SB35 Determination Data'!$B$4:$F$542,5,FALSE)</f>
        <v>2014</v>
      </c>
    </row>
    <row r="123" spans="1:21" ht="12.75" customHeight="1" x14ac:dyDescent="0.15">
      <c r="A123" s="77" t="s">
        <v>178</v>
      </c>
      <c r="B123" s="77" t="s">
        <v>168</v>
      </c>
      <c r="C123" s="77" t="s">
        <v>144</v>
      </c>
      <c r="D123" s="78">
        <v>2016</v>
      </c>
      <c r="E123" s="77" t="s">
        <v>1598</v>
      </c>
      <c r="F123" s="79">
        <v>1</v>
      </c>
      <c r="G123" s="79">
        <v>0</v>
      </c>
      <c r="H123" s="83">
        <v>0</v>
      </c>
      <c r="I123" s="79">
        <v>0</v>
      </c>
      <c r="J123" s="79">
        <v>1</v>
      </c>
      <c r="K123" s="79">
        <v>0</v>
      </c>
      <c r="L123" s="79">
        <v>0</v>
      </c>
      <c r="M123" s="79">
        <v>0</v>
      </c>
      <c r="N123" s="79">
        <v>1</v>
      </c>
      <c r="O123" s="79">
        <v>2</v>
      </c>
      <c r="P123" s="79">
        <v>0</v>
      </c>
      <c r="Q123" s="80">
        <v>16</v>
      </c>
      <c r="R123">
        <v>3</v>
      </c>
      <c r="S123">
        <v>18</v>
      </c>
      <c r="T123" s="81">
        <f t="shared" si="0"/>
        <v>2016</v>
      </c>
      <c r="U123" s="82">
        <f>VLOOKUP(A123,'SB35 Determination Data'!$B$4:$F$542,5,FALSE)</f>
        <v>2014</v>
      </c>
    </row>
    <row r="124" spans="1:21" ht="12.75" customHeight="1" x14ac:dyDescent="0.15">
      <c r="A124" s="77" t="s">
        <v>178</v>
      </c>
      <c r="B124" s="77" t="s">
        <v>168</v>
      </c>
      <c r="C124" s="77" t="s">
        <v>144</v>
      </c>
      <c r="D124" s="78">
        <v>2017</v>
      </c>
      <c r="E124" s="77" t="s">
        <v>1598</v>
      </c>
      <c r="F124" s="79">
        <v>1</v>
      </c>
      <c r="G124" s="79">
        <v>0</v>
      </c>
      <c r="H124" s="83">
        <v>0</v>
      </c>
      <c r="I124" s="79">
        <v>0</v>
      </c>
      <c r="J124" s="79">
        <v>1</v>
      </c>
      <c r="K124" s="79">
        <v>0</v>
      </c>
      <c r="L124" s="79">
        <v>0</v>
      </c>
      <c r="M124" s="79">
        <v>0</v>
      </c>
      <c r="N124" s="79">
        <v>1</v>
      </c>
      <c r="O124" s="79">
        <v>0</v>
      </c>
      <c r="P124" s="79">
        <v>0</v>
      </c>
      <c r="Q124" s="80">
        <v>16</v>
      </c>
      <c r="R124">
        <v>3</v>
      </c>
      <c r="S124">
        <v>16</v>
      </c>
      <c r="T124" s="81">
        <f t="shared" si="0"/>
        <v>2017</v>
      </c>
      <c r="U124" s="82">
        <f>VLOOKUP(A124,'SB35 Determination Data'!$B$4:$F$542,5,FALSE)</f>
        <v>2014</v>
      </c>
    </row>
    <row r="125" spans="1:21" ht="12.75" customHeight="1" x14ac:dyDescent="0.15">
      <c r="A125" s="77" t="s">
        <v>474</v>
      </c>
      <c r="B125" s="77" t="s">
        <v>352</v>
      </c>
      <c r="C125" s="77" t="s">
        <v>144</v>
      </c>
      <c r="D125" s="78">
        <v>2017</v>
      </c>
      <c r="E125" s="77" t="s">
        <v>1598</v>
      </c>
      <c r="F125" s="79">
        <v>1</v>
      </c>
      <c r="G125" s="79">
        <v>0</v>
      </c>
      <c r="H125" s="83">
        <v>0</v>
      </c>
      <c r="I125" s="79">
        <v>0</v>
      </c>
      <c r="J125" s="79">
        <v>1</v>
      </c>
      <c r="K125" s="79">
        <v>0</v>
      </c>
      <c r="L125" s="79">
        <v>0</v>
      </c>
      <c r="M125" s="79">
        <v>0</v>
      </c>
      <c r="N125" s="79">
        <v>0</v>
      </c>
      <c r="O125" s="79">
        <v>4</v>
      </c>
      <c r="P125" s="79">
        <v>0</v>
      </c>
      <c r="Q125" s="80">
        <v>23</v>
      </c>
      <c r="R125">
        <v>2</v>
      </c>
      <c r="S125">
        <v>27</v>
      </c>
      <c r="T125" s="81">
        <f t="shared" si="0"/>
        <v>2017</v>
      </c>
      <c r="U125" s="82">
        <f>VLOOKUP(A125,'SB35 Determination Data'!$B$4:$F$542,5,FALSE)</f>
        <v>2014</v>
      </c>
    </row>
    <row r="126" spans="1:21" ht="12.75" customHeight="1" x14ac:dyDescent="0.15">
      <c r="A126" s="77" t="s">
        <v>90</v>
      </c>
      <c r="B126" s="77" t="s">
        <v>88</v>
      </c>
      <c r="C126" s="77" t="s">
        <v>89</v>
      </c>
      <c r="D126" s="78">
        <v>2014</v>
      </c>
      <c r="E126" s="77" t="s">
        <v>1598</v>
      </c>
      <c r="F126" s="79">
        <v>48</v>
      </c>
      <c r="G126" s="79">
        <v>0</v>
      </c>
      <c r="H126" s="83">
        <v>0</v>
      </c>
      <c r="I126" s="79">
        <v>0</v>
      </c>
      <c r="J126" s="79">
        <v>30</v>
      </c>
      <c r="K126" s="79">
        <v>0</v>
      </c>
      <c r="L126" s="79">
        <v>0</v>
      </c>
      <c r="M126" s="79">
        <v>0</v>
      </c>
      <c r="N126" s="79">
        <v>24</v>
      </c>
      <c r="O126" s="79">
        <v>0</v>
      </c>
      <c r="P126" s="79">
        <v>82</v>
      </c>
      <c r="Q126" s="80">
        <v>0</v>
      </c>
      <c r="R126">
        <v>184</v>
      </c>
      <c r="S126">
        <v>0</v>
      </c>
      <c r="T126" s="81">
        <f t="shared" si="0"/>
        <v>2014</v>
      </c>
      <c r="U126" s="82">
        <f>VLOOKUP(A126,'SB35 Determination Data'!$B$4:$F$542,5,FALSE)</f>
        <v>2014</v>
      </c>
    </row>
    <row r="127" spans="1:21" ht="12.75" customHeight="1" x14ac:dyDescent="0.15">
      <c r="A127" s="77" t="s">
        <v>90</v>
      </c>
      <c r="B127" s="77" t="s">
        <v>88</v>
      </c>
      <c r="C127" s="77" t="s">
        <v>89</v>
      </c>
      <c r="D127" s="78">
        <v>2015</v>
      </c>
      <c r="E127" s="77" t="s">
        <v>1598</v>
      </c>
      <c r="F127" s="79">
        <v>48</v>
      </c>
      <c r="G127" s="79">
        <v>26</v>
      </c>
      <c r="H127" s="83">
        <v>26</v>
      </c>
      <c r="I127" s="79">
        <v>0</v>
      </c>
      <c r="J127" s="79">
        <v>30</v>
      </c>
      <c r="K127" s="79">
        <v>30</v>
      </c>
      <c r="L127" s="79">
        <v>30</v>
      </c>
      <c r="M127" s="79">
        <v>0</v>
      </c>
      <c r="N127" s="79">
        <v>24</v>
      </c>
      <c r="O127" s="79">
        <v>0</v>
      </c>
      <c r="P127" s="79">
        <v>82</v>
      </c>
      <c r="Q127" s="80">
        <v>0</v>
      </c>
      <c r="R127">
        <v>184</v>
      </c>
      <c r="S127">
        <v>56</v>
      </c>
      <c r="T127" s="81">
        <f t="shared" si="0"/>
        <v>2015</v>
      </c>
      <c r="U127" s="82">
        <f>VLOOKUP(A127,'SB35 Determination Data'!$B$4:$F$542,5,FALSE)</f>
        <v>2014</v>
      </c>
    </row>
    <row r="128" spans="1:21" ht="12.75" customHeight="1" x14ac:dyDescent="0.15">
      <c r="A128" s="77" t="s">
        <v>90</v>
      </c>
      <c r="B128" s="77" t="s">
        <v>88</v>
      </c>
      <c r="C128" s="77" t="s">
        <v>89</v>
      </c>
      <c r="D128" s="78">
        <v>2017</v>
      </c>
      <c r="E128" s="77" t="s">
        <v>1598</v>
      </c>
      <c r="F128" s="79">
        <v>48</v>
      </c>
      <c r="G128" s="79">
        <v>0</v>
      </c>
      <c r="H128" s="83">
        <v>0</v>
      </c>
      <c r="I128" s="79">
        <v>0</v>
      </c>
      <c r="J128" s="79">
        <v>30</v>
      </c>
      <c r="K128" s="79">
        <v>0</v>
      </c>
      <c r="L128" s="79">
        <v>0</v>
      </c>
      <c r="M128" s="79">
        <v>0</v>
      </c>
      <c r="N128" s="79">
        <v>24</v>
      </c>
      <c r="O128" s="79">
        <v>1</v>
      </c>
      <c r="P128" s="79">
        <v>82</v>
      </c>
      <c r="Q128" s="80">
        <v>0</v>
      </c>
      <c r="R128">
        <v>184</v>
      </c>
      <c r="S128">
        <v>1</v>
      </c>
      <c r="T128" s="81">
        <f t="shared" si="0"/>
        <v>2017</v>
      </c>
      <c r="U128" s="82">
        <f>VLOOKUP(A128,'SB35 Determination Data'!$B$4:$F$542,5,FALSE)</f>
        <v>2014</v>
      </c>
    </row>
    <row r="129" spans="1:21" ht="12.75" customHeight="1" x14ac:dyDescent="0.15">
      <c r="A129" s="77" t="s">
        <v>152</v>
      </c>
      <c r="B129" s="77" t="s">
        <v>151</v>
      </c>
      <c r="C129" s="77" t="s">
        <v>83</v>
      </c>
      <c r="D129" s="78">
        <v>2014</v>
      </c>
      <c r="E129" s="77" t="s">
        <v>1598</v>
      </c>
      <c r="F129" s="79">
        <v>15</v>
      </c>
      <c r="G129" s="79">
        <v>0</v>
      </c>
      <c r="H129" s="83">
        <v>0</v>
      </c>
      <c r="I129" s="79">
        <v>0</v>
      </c>
      <c r="J129" s="79">
        <v>10</v>
      </c>
      <c r="K129" s="79">
        <v>0</v>
      </c>
      <c r="L129" s="79">
        <v>0</v>
      </c>
      <c r="M129" s="79">
        <v>0</v>
      </c>
      <c r="N129" s="79">
        <v>12</v>
      </c>
      <c r="O129" s="79">
        <v>0</v>
      </c>
      <c r="P129" s="79">
        <v>28</v>
      </c>
      <c r="Q129" s="80">
        <v>0</v>
      </c>
      <c r="R129">
        <v>65</v>
      </c>
      <c r="S129">
        <v>0</v>
      </c>
      <c r="T129" s="81">
        <f t="shared" si="0"/>
        <v>2014</v>
      </c>
      <c r="U129" s="82">
        <f>VLOOKUP(A129,'SB35 Determination Data'!$B$4:$F$542,5,FALSE)</f>
        <v>2014</v>
      </c>
    </row>
    <row r="130" spans="1:21" ht="12.75" customHeight="1" x14ac:dyDescent="0.15">
      <c r="A130" s="77" t="s">
        <v>152</v>
      </c>
      <c r="B130" s="77" t="s">
        <v>151</v>
      </c>
      <c r="C130" s="77" t="s">
        <v>83</v>
      </c>
      <c r="D130" s="78">
        <v>2015</v>
      </c>
      <c r="E130" s="77" t="s">
        <v>1598</v>
      </c>
      <c r="F130" s="79">
        <v>15</v>
      </c>
      <c r="G130" s="79">
        <v>0</v>
      </c>
      <c r="H130" s="83">
        <v>0</v>
      </c>
      <c r="I130" s="79">
        <v>0</v>
      </c>
      <c r="J130" s="79">
        <v>10</v>
      </c>
      <c r="K130" s="79">
        <v>1</v>
      </c>
      <c r="L130" s="79">
        <v>1</v>
      </c>
      <c r="M130" s="79">
        <v>0</v>
      </c>
      <c r="N130" s="77">
        <v>12</v>
      </c>
      <c r="O130" s="79">
        <v>2</v>
      </c>
      <c r="P130" s="79">
        <v>28</v>
      </c>
      <c r="Q130" s="80">
        <v>0</v>
      </c>
      <c r="R130">
        <v>65</v>
      </c>
      <c r="S130">
        <v>3</v>
      </c>
      <c r="T130" s="81">
        <f t="shared" si="0"/>
        <v>2015</v>
      </c>
      <c r="U130" s="82">
        <f>VLOOKUP(A130,'SB35 Determination Data'!$B$4:$F$542,5,FALSE)</f>
        <v>2014</v>
      </c>
    </row>
    <row r="131" spans="1:21" ht="12.75" customHeight="1" x14ac:dyDescent="0.15">
      <c r="A131" s="77" t="s">
        <v>152</v>
      </c>
      <c r="B131" s="77" t="s">
        <v>151</v>
      </c>
      <c r="C131" s="77" t="s">
        <v>83</v>
      </c>
      <c r="D131" s="78">
        <v>2016</v>
      </c>
      <c r="E131" s="77" t="s">
        <v>1598</v>
      </c>
      <c r="F131" s="79">
        <v>15</v>
      </c>
      <c r="G131" s="79">
        <v>0</v>
      </c>
      <c r="H131" s="83">
        <v>0</v>
      </c>
      <c r="I131" s="79">
        <v>0</v>
      </c>
      <c r="J131" s="79">
        <v>10</v>
      </c>
      <c r="K131" s="79">
        <v>0</v>
      </c>
      <c r="L131" s="79">
        <v>0</v>
      </c>
      <c r="M131" s="79">
        <v>0</v>
      </c>
      <c r="N131" s="79">
        <v>12</v>
      </c>
      <c r="O131" s="79">
        <v>6</v>
      </c>
      <c r="P131" s="79">
        <v>28</v>
      </c>
      <c r="Q131" s="80">
        <v>0</v>
      </c>
      <c r="R131">
        <v>65</v>
      </c>
      <c r="S131">
        <v>6</v>
      </c>
      <c r="T131" s="81">
        <f t="shared" si="0"/>
        <v>2016</v>
      </c>
      <c r="U131" s="82">
        <f>VLOOKUP(A131,'SB35 Determination Data'!$B$4:$F$542,5,FALSE)</f>
        <v>2014</v>
      </c>
    </row>
    <row r="132" spans="1:21" ht="12.75" customHeight="1" x14ac:dyDescent="0.15">
      <c r="A132" s="77" t="s">
        <v>152</v>
      </c>
      <c r="B132" s="77" t="s">
        <v>151</v>
      </c>
      <c r="C132" s="77" t="s">
        <v>83</v>
      </c>
      <c r="D132" s="78">
        <v>2017</v>
      </c>
      <c r="E132" s="77" t="s">
        <v>1598</v>
      </c>
      <c r="F132" s="79">
        <v>15</v>
      </c>
      <c r="G132" s="79">
        <v>0</v>
      </c>
      <c r="H132" s="83">
        <v>0</v>
      </c>
      <c r="I132" s="79">
        <v>0</v>
      </c>
      <c r="J132" s="79">
        <v>10</v>
      </c>
      <c r="K132" s="79">
        <v>0</v>
      </c>
      <c r="L132" s="79">
        <v>0</v>
      </c>
      <c r="M132" s="79">
        <v>0</v>
      </c>
      <c r="N132" s="79">
        <v>12</v>
      </c>
      <c r="O132" s="79">
        <v>0</v>
      </c>
      <c r="P132" s="79">
        <v>28</v>
      </c>
      <c r="Q132" s="80">
        <v>0</v>
      </c>
      <c r="R132">
        <v>65</v>
      </c>
      <c r="S132">
        <v>0</v>
      </c>
      <c r="T132" s="81">
        <f t="shared" si="0"/>
        <v>2017</v>
      </c>
      <c r="U132" s="82">
        <f>VLOOKUP(A132,'SB35 Determination Data'!$B$4:$F$542,5,FALSE)</f>
        <v>2014</v>
      </c>
    </row>
    <row r="133" spans="1:21" ht="12.75" customHeight="1" x14ac:dyDescent="0.15">
      <c r="A133" s="77" t="s">
        <v>145</v>
      </c>
      <c r="B133" s="77" t="s">
        <v>143</v>
      </c>
      <c r="C133" s="77" t="s">
        <v>144</v>
      </c>
      <c r="D133" s="78">
        <v>2014</v>
      </c>
      <c r="E133" s="77" t="s">
        <v>1598</v>
      </c>
      <c r="F133" s="79">
        <v>760</v>
      </c>
      <c r="G133" s="79">
        <v>8</v>
      </c>
      <c r="H133" s="83">
        <v>8</v>
      </c>
      <c r="I133" s="79">
        <v>0</v>
      </c>
      <c r="J133" s="79">
        <v>470</v>
      </c>
      <c r="K133" s="79">
        <v>5</v>
      </c>
      <c r="L133" s="79">
        <v>5</v>
      </c>
      <c r="M133" s="79">
        <v>0</v>
      </c>
      <c r="N133" s="79">
        <v>466</v>
      </c>
      <c r="O133" s="79">
        <v>0</v>
      </c>
      <c r="P133" s="79">
        <v>1338</v>
      </c>
      <c r="Q133" s="80">
        <v>6</v>
      </c>
      <c r="R133">
        <v>3034</v>
      </c>
      <c r="S133">
        <v>19</v>
      </c>
      <c r="T133" s="81">
        <f t="shared" si="0"/>
        <v>2014</v>
      </c>
      <c r="U133" s="82">
        <f>VLOOKUP(A133,'SB35 Determination Data'!$B$4:$F$542,5,FALSE)</f>
        <v>2014</v>
      </c>
    </row>
    <row r="134" spans="1:21" ht="12.75" customHeight="1" x14ac:dyDescent="0.15">
      <c r="A134" s="77" t="s">
        <v>145</v>
      </c>
      <c r="B134" s="77" t="s">
        <v>143</v>
      </c>
      <c r="C134" s="77" t="s">
        <v>144</v>
      </c>
      <c r="D134" s="78">
        <v>2015</v>
      </c>
      <c r="E134" s="77" t="s">
        <v>1598</v>
      </c>
      <c r="F134" s="79">
        <v>760</v>
      </c>
      <c r="G134" s="79">
        <v>20</v>
      </c>
      <c r="H134" s="83">
        <v>20</v>
      </c>
      <c r="I134" s="79">
        <v>0</v>
      </c>
      <c r="J134" s="79">
        <v>470</v>
      </c>
      <c r="K134" s="79">
        <v>27</v>
      </c>
      <c r="L134" s="79">
        <v>27</v>
      </c>
      <c r="M134" s="79">
        <v>0</v>
      </c>
      <c r="N134" s="79">
        <v>466</v>
      </c>
      <c r="O134" s="79">
        <v>0</v>
      </c>
      <c r="P134" s="79">
        <v>1338</v>
      </c>
      <c r="Q134" s="80">
        <v>0</v>
      </c>
      <c r="R134">
        <v>3034</v>
      </c>
      <c r="S134">
        <v>47</v>
      </c>
      <c r="T134" s="81">
        <f t="shared" si="0"/>
        <v>2015</v>
      </c>
      <c r="U134" s="82">
        <f>VLOOKUP(A134,'SB35 Determination Data'!$B$4:$F$542,5,FALSE)</f>
        <v>2014</v>
      </c>
    </row>
    <row r="135" spans="1:21" ht="12.75" customHeight="1" x14ac:dyDescent="0.15">
      <c r="A135" s="77" t="s">
        <v>145</v>
      </c>
      <c r="B135" s="77" t="s">
        <v>143</v>
      </c>
      <c r="C135" s="77" t="s">
        <v>144</v>
      </c>
      <c r="D135" s="78">
        <v>2016</v>
      </c>
      <c r="E135" s="77" t="s">
        <v>1598</v>
      </c>
      <c r="F135" s="79">
        <v>760</v>
      </c>
      <c r="G135" s="79">
        <v>5</v>
      </c>
      <c r="H135" s="83">
        <v>5</v>
      </c>
      <c r="I135" s="79">
        <v>0</v>
      </c>
      <c r="J135" s="79">
        <v>470</v>
      </c>
      <c r="K135" s="79">
        <v>7</v>
      </c>
      <c r="L135" s="79">
        <v>7</v>
      </c>
      <c r="M135" s="79">
        <v>0</v>
      </c>
      <c r="N135" s="77">
        <v>466</v>
      </c>
      <c r="O135" s="79">
        <v>54</v>
      </c>
      <c r="P135" s="79">
        <v>1338</v>
      </c>
      <c r="Q135" s="80">
        <v>0</v>
      </c>
      <c r="R135">
        <v>3034</v>
      </c>
      <c r="S135">
        <v>66</v>
      </c>
      <c r="T135" s="81">
        <f t="shared" si="0"/>
        <v>2016</v>
      </c>
      <c r="U135" s="82">
        <f>VLOOKUP(A135,'SB35 Determination Data'!$B$4:$F$542,5,FALSE)</f>
        <v>2014</v>
      </c>
    </row>
    <row r="136" spans="1:21" ht="12.75" customHeight="1" x14ac:dyDescent="0.15">
      <c r="A136" s="77" t="s">
        <v>145</v>
      </c>
      <c r="B136" s="77" t="s">
        <v>143</v>
      </c>
      <c r="C136" s="77" t="s">
        <v>144</v>
      </c>
      <c r="D136" s="78">
        <v>2017</v>
      </c>
      <c r="E136" s="77" t="s">
        <v>1598</v>
      </c>
      <c r="F136" s="79">
        <v>760</v>
      </c>
      <c r="G136" s="79">
        <v>6</v>
      </c>
      <c r="H136" s="83">
        <v>4</v>
      </c>
      <c r="I136" s="79">
        <v>2</v>
      </c>
      <c r="J136" s="79">
        <v>470</v>
      </c>
      <c r="K136" s="79">
        <v>14</v>
      </c>
      <c r="L136" s="79">
        <v>12</v>
      </c>
      <c r="M136" s="79">
        <v>2</v>
      </c>
      <c r="N136" s="79">
        <v>466</v>
      </c>
      <c r="O136" s="79">
        <v>40</v>
      </c>
      <c r="P136" s="79">
        <v>1338</v>
      </c>
      <c r="Q136" s="80">
        <v>3</v>
      </c>
      <c r="R136">
        <v>3034</v>
      </c>
      <c r="S136">
        <v>63</v>
      </c>
      <c r="T136" s="81">
        <f t="shared" si="0"/>
        <v>2017</v>
      </c>
      <c r="U136" s="82">
        <f>VLOOKUP(A136,'SB35 Determination Data'!$B$4:$F$542,5,FALSE)</f>
        <v>2014</v>
      </c>
    </row>
    <row r="137" spans="1:21" ht="12.75" customHeight="1" x14ac:dyDescent="0.15">
      <c r="A137" s="77" t="s">
        <v>276</v>
      </c>
      <c r="B137" s="77" t="s">
        <v>273</v>
      </c>
      <c r="C137" s="77" t="s">
        <v>144</v>
      </c>
      <c r="D137" s="78">
        <v>2014</v>
      </c>
      <c r="E137" s="77" t="s">
        <v>1598</v>
      </c>
      <c r="F137" s="79">
        <v>426</v>
      </c>
      <c r="G137" s="79">
        <v>0</v>
      </c>
      <c r="H137" s="83">
        <v>0</v>
      </c>
      <c r="I137" s="79">
        <v>0</v>
      </c>
      <c r="J137" s="79">
        <v>305</v>
      </c>
      <c r="K137" s="79">
        <v>0</v>
      </c>
      <c r="L137" s="79">
        <v>0</v>
      </c>
      <c r="M137" s="79">
        <v>0</v>
      </c>
      <c r="N137" s="79">
        <v>335</v>
      </c>
      <c r="O137" s="79">
        <v>0</v>
      </c>
      <c r="P137" s="79">
        <v>785</v>
      </c>
      <c r="Q137" s="80">
        <v>321</v>
      </c>
      <c r="R137">
        <v>1851</v>
      </c>
      <c r="S137">
        <v>321</v>
      </c>
      <c r="T137" s="81">
        <f t="shared" si="0"/>
        <v>2014</v>
      </c>
      <c r="U137" s="82">
        <f>VLOOKUP(A137,'SB35 Determination Data'!$B$4:$F$542,5,FALSE)</f>
        <v>2014</v>
      </c>
    </row>
    <row r="138" spans="1:21" ht="12.75" customHeight="1" x14ac:dyDescent="0.15">
      <c r="A138" s="77" t="s">
        <v>276</v>
      </c>
      <c r="B138" s="77" t="s">
        <v>273</v>
      </c>
      <c r="C138" s="77" t="s">
        <v>144</v>
      </c>
      <c r="D138" s="78">
        <v>2015</v>
      </c>
      <c r="E138" s="77" t="s">
        <v>1598</v>
      </c>
      <c r="F138" s="79">
        <v>426</v>
      </c>
      <c r="G138" s="79">
        <v>0</v>
      </c>
      <c r="H138" s="83">
        <v>0</v>
      </c>
      <c r="I138" s="79">
        <v>0</v>
      </c>
      <c r="J138" s="79">
        <v>305</v>
      </c>
      <c r="K138" s="79">
        <v>0</v>
      </c>
      <c r="L138" s="79">
        <v>0</v>
      </c>
      <c r="M138" s="79">
        <v>0</v>
      </c>
      <c r="N138" s="79">
        <v>335</v>
      </c>
      <c r="O138" s="79">
        <v>0</v>
      </c>
      <c r="P138" s="79">
        <v>785</v>
      </c>
      <c r="Q138" s="80">
        <v>461</v>
      </c>
      <c r="R138">
        <v>1851</v>
      </c>
      <c r="S138">
        <v>461</v>
      </c>
      <c r="T138" s="81">
        <f t="shared" si="0"/>
        <v>2015</v>
      </c>
      <c r="U138" s="82">
        <f>VLOOKUP(A138,'SB35 Determination Data'!$B$4:$F$542,5,FALSE)</f>
        <v>2014</v>
      </c>
    </row>
    <row r="139" spans="1:21" ht="12.75" customHeight="1" x14ac:dyDescent="0.15">
      <c r="A139" s="77" t="s">
        <v>276</v>
      </c>
      <c r="B139" s="77" t="s">
        <v>273</v>
      </c>
      <c r="C139" s="77" t="s">
        <v>144</v>
      </c>
      <c r="D139" s="78">
        <v>2016</v>
      </c>
      <c r="E139" s="77" t="s">
        <v>1598</v>
      </c>
      <c r="F139" s="79">
        <v>426</v>
      </c>
      <c r="G139" s="79">
        <v>0</v>
      </c>
      <c r="H139" s="83">
        <v>0</v>
      </c>
      <c r="I139" s="79">
        <v>0</v>
      </c>
      <c r="J139" s="79">
        <v>305</v>
      </c>
      <c r="K139" s="79">
        <v>0</v>
      </c>
      <c r="L139" s="79">
        <v>0</v>
      </c>
      <c r="M139" s="79">
        <v>0</v>
      </c>
      <c r="N139" s="79">
        <v>335</v>
      </c>
      <c r="O139" s="79">
        <v>0</v>
      </c>
      <c r="P139" s="79">
        <v>785</v>
      </c>
      <c r="Q139" s="80">
        <v>194</v>
      </c>
      <c r="R139">
        <v>1851</v>
      </c>
      <c r="S139">
        <v>194</v>
      </c>
      <c r="T139" s="81">
        <f t="shared" si="0"/>
        <v>2016</v>
      </c>
      <c r="U139" s="82">
        <f>VLOOKUP(A139,'SB35 Determination Data'!$B$4:$F$542,5,FALSE)</f>
        <v>2014</v>
      </c>
    </row>
    <row r="140" spans="1:21" ht="12.75" customHeight="1" x14ac:dyDescent="0.15">
      <c r="A140" s="77" t="s">
        <v>276</v>
      </c>
      <c r="B140" s="77" t="s">
        <v>273</v>
      </c>
      <c r="C140" s="77" t="s">
        <v>144</v>
      </c>
      <c r="D140" s="78">
        <v>2017</v>
      </c>
      <c r="E140" s="77" t="s">
        <v>1598</v>
      </c>
      <c r="F140" s="79">
        <v>426</v>
      </c>
      <c r="G140" s="79">
        <v>0</v>
      </c>
      <c r="H140" s="83">
        <v>0</v>
      </c>
      <c r="I140" s="79">
        <v>0</v>
      </c>
      <c r="J140" s="79">
        <v>305</v>
      </c>
      <c r="K140" s="79">
        <v>0</v>
      </c>
      <c r="L140" s="79">
        <v>0</v>
      </c>
      <c r="M140" s="79">
        <v>0</v>
      </c>
      <c r="N140" s="79">
        <v>335</v>
      </c>
      <c r="O140" s="79">
        <v>21</v>
      </c>
      <c r="P140" s="79">
        <v>785</v>
      </c>
      <c r="Q140" s="80">
        <v>435</v>
      </c>
      <c r="R140">
        <v>1851</v>
      </c>
      <c r="S140">
        <v>456</v>
      </c>
      <c r="T140" s="81">
        <f t="shared" si="0"/>
        <v>2017</v>
      </c>
      <c r="U140" s="82">
        <f>VLOOKUP(A140,'SB35 Determination Data'!$B$4:$F$542,5,FALSE)</f>
        <v>2014</v>
      </c>
    </row>
    <row r="141" spans="1:21" ht="12.75" customHeight="1" x14ac:dyDescent="0.15">
      <c r="A141" s="77" t="s">
        <v>101</v>
      </c>
      <c r="B141" s="77" t="s">
        <v>99</v>
      </c>
      <c r="C141" s="77" t="s">
        <v>67</v>
      </c>
      <c r="D141" s="78">
        <v>2014</v>
      </c>
      <c r="E141" s="77" t="s">
        <v>1598</v>
      </c>
      <c r="F141" s="79">
        <v>234</v>
      </c>
      <c r="G141" s="79">
        <v>1</v>
      </c>
      <c r="H141" s="83">
        <v>1</v>
      </c>
      <c r="I141" s="79">
        <v>0</v>
      </c>
      <c r="J141" s="79">
        <v>124</v>
      </c>
      <c r="K141" s="79">
        <v>2</v>
      </c>
      <c r="L141" s="79">
        <v>2</v>
      </c>
      <c r="M141" s="79">
        <v>0</v>
      </c>
      <c r="N141" s="79">
        <v>123</v>
      </c>
      <c r="O141" s="79">
        <v>5</v>
      </c>
      <c r="P141" s="79">
        <v>279</v>
      </c>
      <c r="Q141" s="80">
        <v>415</v>
      </c>
      <c r="R141">
        <v>760</v>
      </c>
      <c r="S141">
        <v>423</v>
      </c>
      <c r="T141" s="81">
        <f t="shared" si="0"/>
        <v>2015</v>
      </c>
      <c r="U141" s="82">
        <f>VLOOKUP(A141,'SB35 Determination Data'!$B$4:$F$542,5,FALSE)</f>
        <v>2015</v>
      </c>
    </row>
    <row r="142" spans="1:21" ht="12.75" customHeight="1" x14ac:dyDescent="0.15">
      <c r="A142" s="77" t="s">
        <v>101</v>
      </c>
      <c r="B142" s="77" t="s">
        <v>99</v>
      </c>
      <c r="C142" s="77" t="s">
        <v>67</v>
      </c>
      <c r="D142" s="78">
        <v>2015</v>
      </c>
      <c r="E142" s="77" t="s">
        <v>1598</v>
      </c>
      <c r="F142" s="79">
        <v>234</v>
      </c>
      <c r="G142" s="79">
        <v>0</v>
      </c>
      <c r="H142" s="83">
        <v>0</v>
      </c>
      <c r="I142" s="79">
        <v>0</v>
      </c>
      <c r="J142" s="79">
        <v>124</v>
      </c>
      <c r="K142" s="79">
        <v>5</v>
      </c>
      <c r="L142" s="79">
        <v>5</v>
      </c>
      <c r="M142" s="79">
        <v>0</v>
      </c>
      <c r="N142" s="79">
        <v>123</v>
      </c>
      <c r="O142" s="79">
        <v>0</v>
      </c>
      <c r="P142" s="79">
        <v>279</v>
      </c>
      <c r="Q142" s="80">
        <v>449</v>
      </c>
      <c r="R142">
        <v>760</v>
      </c>
      <c r="S142">
        <v>454</v>
      </c>
      <c r="T142" s="81">
        <f t="shared" si="0"/>
        <v>2015</v>
      </c>
      <c r="U142" s="82">
        <f>VLOOKUP(A142,'SB35 Determination Data'!$B$4:$F$542,5,FALSE)</f>
        <v>2015</v>
      </c>
    </row>
    <row r="143" spans="1:21" ht="12.75" customHeight="1" x14ac:dyDescent="0.15">
      <c r="A143" s="77" t="s">
        <v>101</v>
      </c>
      <c r="B143" s="77" t="s">
        <v>99</v>
      </c>
      <c r="C143" s="77" t="s">
        <v>67</v>
      </c>
      <c r="D143" s="78">
        <v>2016</v>
      </c>
      <c r="E143" s="77" t="s">
        <v>1598</v>
      </c>
      <c r="F143" s="79">
        <v>234</v>
      </c>
      <c r="G143" s="79">
        <v>0</v>
      </c>
      <c r="H143" s="83">
        <v>0</v>
      </c>
      <c r="I143" s="79">
        <v>0</v>
      </c>
      <c r="J143" s="79">
        <v>124</v>
      </c>
      <c r="K143" s="79">
        <v>3</v>
      </c>
      <c r="L143" s="79">
        <v>3</v>
      </c>
      <c r="M143" s="79">
        <v>0</v>
      </c>
      <c r="N143" s="77">
        <v>123</v>
      </c>
      <c r="O143" s="79">
        <v>0</v>
      </c>
      <c r="P143" s="79">
        <v>279</v>
      </c>
      <c r="Q143" s="80">
        <v>540</v>
      </c>
      <c r="R143">
        <v>760</v>
      </c>
      <c r="S143">
        <v>543</v>
      </c>
      <c r="T143" s="81">
        <f t="shared" si="0"/>
        <v>2016</v>
      </c>
      <c r="U143" s="82">
        <f>VLOOKUP(A143,'SB35 Determination Data'!$B$4:$F$542,5,FALSE)</f>
        <v>2015</v>
      </c>
    </row>
    <row r="144" spans="1:21" ht="12.75" customHeight="1" x14ac:dyDescent="0.15">
      <c r="A144" s="77" t="s">
        <v>101</v>
      </c>
      <c r="B144" s="77" t="s">
        <v>99</v>
      </c>
      <c r="C144" s="77" t="s">
        <v>67</v>
      </c>
      <c r="D144" s="78">
        <v>2017</v>
      </c>
      <c r="E144" s="77" t="s">
        <v>1598</v>
      </c>
      <c r="F144" s="79">
        <v>234</v>
      </c>
      <c r="G144" s="79">
        <v>2</v>
      </c>
      <c r="H144" s="83">
        <v>2</v>
      </c>
      <c r="I144" s="79">
        <v>0</v>
      </c>
      <c r="J144" s="79">
        <v>124</v>
      </c>
      <c r="K144" s="79">
        <v>0</v>
      </c>
      <c r="L144" s="79">
        <v>0</v>
      </c>
      <c r="M144" s="79">
        <v>0</v>
      </c>
      <c r="N144" s="79">
        <v>123</v>
      </c>
      <c r="O144" s="79">
        <v>1</v>
      </c>
      <c r="P144" s="79">
        <v>279</v>
      </c>
      <c r="Q144" s="80">
        <v>503</v>
      </c>
      <c r="R144">
        <v>760</v>
      </c>
      <c r="S144">
        <v>506</v>
      </c>
      <c r="T144" s="81">
        <f t="shared" si="0"/>
        <v>2017</v>
      </c>
      <c r="U144" s="82">
        <f>VLOOKUP(A144,'SB35 Determination Data'!$B$4:$F$542,5,FALSE)</f>
        <v>2015</v>
      </c>
    </row>
    <row r="145" spans="1:21" ht="12.75" customHeight="1" x14ac:dyDescent="0.15">
      <c r="A145" s="77" t="s">
        <v>475</v>
      </c>
      <c r="B145" s="77" t="s">
        <v>449</v>
      </c>
      <c r="C145" s="77" t="s">
        <v>67</v>
      </c>
      <c r="D145" s="78">
        <v>2014</v>
      </c>
      <c r="E145" s="77" t="s">
        <v>1598</v>
      </c>
      <c r="F145" s="79">
        <v>25</v>
      </c>
      <c r="G145" s="79">
        <v>0</v>
      </c>
      <c r="H145" s="83">
        <v>0</v>
      </c>
      <c r="I145" s="79">
        <v>0</v>
      </c>
      <c r="J145" s="79">
        <v>13</v>
      </c>
      <c r="K145" s="79">
        <v>0</v>
      </c>
      <c r="L145" s="79">
        <v>0</v>
      </c>
      <c r="M145" s="79">
        <v>0</v>
      </c>
      <c r="N145" s="79">
        <v>15</v>
      </c>
      <c r="O145" s="79">
        <v>1</v>
      </c>
      <c r="P145" s="79">
        <v>30</v>
      </c>
      <c r="Q145" s="80">
        <v>38</v>
      </c>
      <c r="R145">
        <v>83</v>
      </c>
      <c r="S145">
        <v>39</v>
      </c>
      <c r="T145" s="81">
        <f t="shared" si="0"/>
        <v>2015</v>
      </c>
      <c r="U145" s="82">
        <f>VLOOKUP(A145,'SB35 Determination Data'!$B$4:$F$542,5,FALSE)</f>
        <v>2015</v>
      </c>
    </row>
    <row r="146" spans="1:21" ht="12.75" customHeight="1" x14ac:dyDescent="0.15">
      <c r="A146" s="77" t="s">
        <v>475</v>
      </c>
      <c r="B146" s="77" t="s">
        <v>449</v>
      </c>
      <c r="C146" s="77" t="s">
        <v>67</v>
      </c>
      <c r="D146" s="78">
        <v>2015</v>
      </c>
      <c r="E146" s="77" t="s">
        <v>1598</v>
      </c>
      <c r="F146" s="79">
        <v>25</v>
      </c>
      <c r="G146" s="79">
        <v>0</v>
      </c>
      <c r="H146" s="83">
        <v>0</v>
      </c>
      <c r="I146" s="79">
        <v>0</v>
      </c>
      <c r="J146" s="79">
        <v>13</v>
      </c>
      <c r="K146" s="79">
        <v>0</v>
      </c>
      <c r="L146" s="79">
        <v>0</v>
      </c>
      <c r="M146" s="79">
        <v>0</v>
      </c>
      <c r="N146" s="79">
        <v>15</v>
      </c>
      <c r="O146" s="79">
        <v>1</v>
      </c>
      <c r="P146" s="79">
        <v>30</v>
      </c>
      <c r="Q146" s="80">
        <v>2</v>
      </c>
      <c r="R146">
        <v>83</v>
      </c>
      <c r="S146">
        <v>3</v>
      </c>
      <c r="T146" s="81">
        <f t="shared" si="0"/>
        <v>2015</v>
      </c>
      <c r="U146" s="82">
        <f>VLOOKUP(A146,'SB35 Determination Data'!$B$4:$F$542,5,FALSE)</f>
        <v>2015</v>
      </c>
    </row>
    <row r="147" spans="1:21" ht="12.75" customHeight="1" x14ac:dyDescent="0.15">
      <c r="A147" s="77" t="s">
        <v>475</v>
      </c>
      <c r="B147" s="77" t="s">
        <v>449</v>
      </c>
      <c r="C147" s="77" t="s">
        <v>67</v>
      </c>
      <c r="D147" s="78">
        <v>2016</v>
      </c>
      <c r="E147" s="77" t="s">
        <v>1598</v>
      </c>
      <c r="F147" s="79">
        <v>25</v>
      </c>
      <c r="G147" s="79">
        <v>0</v>
      </c>
      <c r="H147" s="83">
        <v>0</v>
      </c>
      <c r="I147" s="79">
        <v>0</v>
      </c>
      <c r="J147" s="79">
        <v>13</v>
      </c>
      <c r="K147" s="79">
        <v>0</v>
      </c>
      <c r="L147" s="79">
        <v>0</v>
      </c>
      <c r="M147" s="79">
        <v>0</v>
      </c>
      <c r="N147" s="77">
        <v>15</v>
      </c>
      <c r="O147" s="79">
        <v>3</v>
      </c>
      <c r="P147" s="79">
        <v>30</v>
      </c>
      <c r="Q147" s="80">
        <v>4</v>
      </c>
      <c r="R147">
        <v>83</v>
      </c>
      <c r="S147">
        <v>7</v>
      </c>
      <c r="T147" s="81">
        <f t="shared" si="0"/>
        <v>2016</v>
      </c>
      <c r="U147" s="82">
        <f>VLOOKUP(A147,'SB35 Determination Data'!$B$4:$F$542,5,FALSE)</f>
        <v>2015</v>
      </c>
    </row>
    <row r="148" spans="1:21" ht="12.75" customHeight="1" x14ac:dyDescent="0.15">
      <c r="A148" s="77" t="s">
        <v>475</v>
      </c>
      <c r="B148" s="77" t="s">
        <v>449</v>
      </c>
      <c r="C148" s="77" t="s">
        <v>67</v>
      </c>
      <c r="D148" s="78">
        <v>2017</v>
      </c>
      <c r="E148" s="77" t="s">
        <v>1598</v>
      </c>
      <c r="F148" s="79">
        <v>25</v>
      </c>
      <c r="G148" s="79">
        <v>0</v>
      </c>
      <c r="H148" s="83">
        <v>0</v>
      </c>
      <c r="I148" s="79">
        <v>0</v>
      </c>
      <c r="J148" s="79">
        <v>13</v>
      </c>
      <c r="K148" s="79">
        <v>0</v>
      </c>
      <c r="L148" s="79">
        <v>0</v>
      </c>
      <c r="M148" s="79">
        <v>0</v>
      </c>
      <c r="N148" s="79">
        <v>15</v>
      </c>
      <c r="O148" s="79">
        <v>3</v>
      </c>
      <c r="P148" s="79">
        <v>30</v>
      </c>
      <c r="Q148" s="80">
        <v>4</v>
      </c>
      <c r="R148">
        <v>83</v>
      </c>
      <c r="S148">
        <v>7</v>
      </c>
      <c r="T148" s="81">
        <f t="shared" si="0"/>
        <v>2017</v>
      </c>
      <c r="U148" s="82">
        <f>VLOOKUP(A148,'SB35 Determination Data'!$B$4:$F$542,5,FALSE)</f>
        <v>2015</v>
      </c>
    </row>
    <row r="149" spans="1:21" ht="12.75" customHeight="1" x14ac:dyDescent="0.15">
      <c r="A149" s="77" t="s">
        <v>489</v>
      </c>
      <c r="B149" s="77" t="s">
        <v>488</v>
      </c>
      <c r="C149" s="77" t="s">
        <v>492</v>
      </c>
      <c r="D149" s="78">
        <v>2014</v>
      </c>
      <c r="E149" s="77" t="s">
        <v>1598</v>
      </c>
      <c r="F149" s="79">
        <v>66</v>
      </c>
      <c r="G149" s="79">
        <v>0</v>
      </c>
      <c r="H149" s="83">
        <v>0</v>
      </c>
      <c r="I149" s="79">
        <v>0</v>
      </c>
      <c r="J149" s="79">
        <v>44</v>
      </c>
      <c r="K149" s="79">
        <v>0</v>
      </c>
      <c r="L149" s="79">
        <v>0</v>
      </c>
      <c r="M149" s="79">
        <v>0</v>
      </c>
      <c r="N149" s="79">
        <v>41</v>
      </c>
      <c r="O149" s="79">
        <v>0</v>
      </c>
      <c r="P149" s="79">
        <v>124</v>
      </c>
      <c r="Q149" s="80">
        <v>0</v>
      </c>
      <c r="R149">
        <v>275</v>
      </c>
      <c r="S149">
        <v>0</v>
      </c>
      <c r="T149" s="81">
        <f t="shared" si="0"/>
        <v>2015</v>
      </c>
      <c r="U149" s="82">
        <f>VLOOKUP(A149,'SB35 Determination Data'!$B$4:$F$542,5,FALSE)</f>
        <v>2015</v>
      </c>
    </row>
    <row r="150" spans="1:21" ht="12.75" customHeight="1" x14ac:dyDescent="0.15">
      <c r="A150" s="77" t="s">
        <v>489</v>
      </c>
      <c r="B150" s="77" t="s">
        <v>488</v>
      </c>
      <c r="C150" s="77" t="s">
        <v>492</v>
      </c>
      <c r="D150" s="78">
        <v>2015</v>
      </c>
      <c r="E150" s="77" t="s">
        <v>1598</v>
      </c>
      <c r="F150" s="79">
        <v>66</v>
      </c>
      <c r="G150" s="79">
        <v>5</v>
      </c>
      <c r="H150" s="83">
        <v>5</v>
      </c>
      <c r="I150" s="79">
        <v>0</v>
      </c>
      <c r="J150" s="79">
        <v>44</v>
      </c>
      <c r="K150" s="79">
        <v>4</v>
      </c>
      <c r="L150" s="79">
        <v>4</v>
      </c>
      <c r="M150" s="79">
        <v>0</v>
      </c>
      <c r="N150" s="79">
        <v>41</v>
      </c>
      <c r="O150" s="79">
        <v>60</v>
      </c>
      <c r="P150" s="79">
        <v>124</v>
      </c>
      <c r="Q150" s="80">
        <v>0</v>
      </c>
      <c r="R150">
        <v>275</v>
      </c>
      <c r="S150">
        <v>69</v>
      </c>
      <c r="T150" s="81">
        <f t="shared" si="0"/>
        <v>2015</v>
      </c>
      <c r="U150" s="82">
        <f>VLOOKUP(A150,'SB35 Determination Data'!$B$4:$F$542,5,FALSE)</f>
        <v>2015</v>
      </c>
    </row>
    <row r="151" spans="1:21" ht="12.75" customHeight="1" x14ac:dyDescent="0.15">
      <c r="A151" s="77" t="s">
        <v>489</v>
      </c>
      <c r="B151" s="77" t="s">
        <v>488</v>
      </c>
      <c r="C151" s="77" t="s">
        <v>492</v>
      </c>
      <c r="D151" s="78">
        <v>2016</v>
      </c>
      <c r="E151" s="77" t="s">
        <v>1598</v>
      </c>
      <c r="F151" s="79">
        <v>66</v>
      </c>
      <c r="G151" s="79">
        <v>0</v>
      </c>
      <c r="H151" s="83">
        <v>0</v>
      </c>
      <c r="I151" s="79">
        <v>0</v>
      </c>
      <c r="J151" s="79">
        <v>44</v>
      </c>
      <c r="K151" s="79">
        <v>0</v>
      </c>
      <c r="L151" s="79">
        <v>0</v>
      </c>
      <c r="M151" s="79">
        <v>0</v>
      </c>
      <c r="N151" s="79">
        <v>41</v>
      </c>
      <c r="O151" s="79">
        <v>0</v>
      </c>
      <c r="P151" s="79">
        <v>124</v>
      </c>
      <c r="Q151" s="80">
        <v>51</v>
      </c>
      <c r="R151">
        <v>275</v>
      </c>
      <c r="S151">
        <v>51</v>
      </c>
      <c r="T151" s="81">
        <f t="shared" si="0"/>
        <v>2016</v>
      </c>
      <c r="U151" s="82">
        <f>VLOOKUP(A151,'SB35 Determination Data'!$B$4:$F$542,5,FALSE)</f>
        <v>2015</v>
      </c>
    </row>
    <row r="152" spans="1:21" ht="12.75" customHeight="1" x14ac:dyDescent="0.15">
      <c r="A152" s="77" t="s">
        <v>489</v>
      </c>
      <c r="B152" s="77" t="s">
        <v>488</v>
      </c>
      <c r="C152" s="77" t="s">
        <v>492</v>
      </c>
      <c r="D152" s="78">
        <v>2017</v>
      </c>
      <c r="E152" s="77" t="s">
        <v>1598</v>
      </c>
      <c r="F152" s="79">
        <v>66</v>
      </c>
      <c r="G152" s="79">
        <v>0</v>
      </c>
      <c r="H152" s="83">
        <v>0</v>
      </c>
      <c r="I152" s="79">
        <v>0</v>
      </c>
      <c r="J152" s="79">
        <v>44</v>
      </c>
      <c r="K152" s="79">
        <v>0</v>
      </c>
      <c r="L152" s="79">
        <v>0</v>
      </c>
      <c r="M152" s="79">
        <v>0</v>
      </c>
      <c r="N152" s="77">
        <v>41</v>
      </c>
      <c r="O152" s="79">
        <v>1</v>
      </c>
      <c r="P152" s="79">
        <v>124</v>
      </c>
      <c r="Q152" s="80">
        <v>38</v>
      </c>
      <c r="R152">
        <v>275</v>
      </c>
      <c r="S152">
        <v>39</v>
      </c>
      <c r="T152" s="81">
        <f t="shared" si="0"/>
        <v>2017</v>
      </c>
      <c r="U152" s="82">
        <f>VLOOKUP(A152,'SB35 Determination Data'!$B$4:$F$542,5,FALSE)</f>
        <v>2015</v>
      </c>
    </row>
    <row r="153" spans="1:21" ht="12.75" customHeight="1" x14ac:dyDescent="0.15">
      <c r="A153" s="77" t="s">
        <v>277</v>
      </c>
      <c r="B153" s="77" t="s">
        <v>273</v>
      </c>
      <c r="C153" s="77" t="s">
        <v>144</v>
      </c>
      <c r="D153" s="78">
        <v>2014</v>
      </c>
      <c r="E153" s="77" t="s">
        <v>1598</v>
      </c>
      <c r="F153" s="79">
        <v>76</v>
      </c>
      <c r="G153" s="79">
        <v>21</v>
      </c>
      <c r="H153" s="83">
        <v>21</v>
      </c>
      <c r="I153" s="79">
        <v>0</v>
      </c>
      <c r="J153" s="79">
        <v>53</v>
      </c>
      <c r="K153" s="79">
        <v>49</v>
      </c>
      <c r="L153" s="79">
        <v>49</v>
      </c>
      <c r="M153" s="79">
        <v>0</v>
      </c>
      <c r="N153" s="79">
        <v>62</v>
      </c>
      <c r="O153" s="79">
        <v>0</v>
      </c>
      <c r="P153" s="79">
        <v>148</v>
      </c>
      <c r="Q153" s="80">
        <v>0</v>
      </c>
      <c r="R153">
        <v>339</v>
      </c>
      <c r="S153">
        <v>70</v>
      </c>
      <c r="T153" s="81">
        <f t="shared" si="0"/>
        <v>2014</v>
      </c>
      <c r="U153" s="82">
        <f>VLOOKUP(A153,'SB35 Determination Data'!$B$4:$F$542,5,FALSE)</f>
        <v>2014</v>
      </c>
    </row>
    <row r="154" spans="1:21" ht="12.75" customHeight="1" x14ac:dyDescent="0.15">
      <c r="A154" s="77" t="s">
        <v>277</v>
      </c>
      <c r="B154" s="77" t="s">
        <v>273</v>
      </c>
      <c r="C154" s="77" t="s">
        <v>144</v>
      </c>
      <c r="D154" s="78">
        <v>2015</v>
      </c>
      <c r="E154" s="77" t="s">
        <v>1598</v>
      </c>
      <c r="F154" s="79">
        <v>76</v>
      </c>
      <c r="G154" s="79">
        <v>0</v>
      </c>
      <c r="H154" s="83">
        <v>0</v>
      </c>
      <c r="I154" s="79">
        <v>0</v>
      </c>
      <c r="J154" s="79">
        <v>53</v>
      </c>
      <c r="K154" s="79">
        <v>0</v>
      </c>
      <c r="L154" s="79">
        <v>0</v>
      </c>
      <c r="M154" s="79">
        <v>0</v>
      </c>
      <c r="N154" s="79">
        <v>62</v>
      </c>
      <c r="O154" s="79">
        <v>72</v>
      </c>
      <c r="P154" s="79">
        <v>148</v>
      </c>
      <c r="Q154" s="80">
        <v>65</v>
      </c>
      <c r="R154">
        <v>339</v>
      </c>
      <c r="S154">
        <v>137</v>
      </c>
      <c r="T154" s="81">
        <f t="shared" si="0"/>
        <v>2015</v>
      </c>
      <c r="U154" s="82">
        <f>VLOOKUP(A154,'SB35 Determination Data'!$B$4:$F$542,5,FALSE)</f>
        <v>2014</v>
      </c>
    </row>
    <row r="155" spans="1:21" ht="12.75" customHeight="1" x14ac:dyDescent="0.15">
      <c r="A155" s="77" t="s">
        <v>277</v>
      </c>
      <c r="B155" s="77" t="s">
        <v>273</v>
      </c>
      <c r="C155" s="77" t="s">
        <v>144</v>
      </c>
      <c r="D155" s="78">
        <v>2016</v>
      </c>
      <c r="E155" s="77" t="s">
        <v>1598</v>
      </c>
      <c r="F155" s="79">
        <v>76</v>
      </c>
      <c r="G155" s="79">
        <v>0</v>
      </c>
      <c r="H155" s="83">
        <v>0</v>
      </c>
      <c r="I155" s="79">
        <v>0</v>
      </c>
      <c r="J155" s="79">
        <v>53</v>
      </c>
      <c r="K155" s="79">
        <v>0</v>
      </c>
      <c r="L155" s="79">
        <v>0</v>
      </c>
      <c r="M155" s="79">
        <v>0</v>
      </c>
      <c r="N155" s="79">
        <v>62</v>
      </c>
      <c r="O155" s="79">
        <v>26</v>
      </c>
      <c r="P155" s="79">
        <v>148</v>
      </c>
      <c r="Q155" s="80">
        <v>116</v>
      </c>
      <c r="R155">
        <v>339</v>
      </c>
      <c r="S155">
        <v>142</v>
      </c>
      <c r="T155" s="81">
        <f t="shared" si="0"/>
        <v>2016</v>
      </c>
      <c r="U155" s="82">
        <f>VLOOKUP(A155,'SB35 Determination Data'!$B$4:$F$542,5,FALSE)</f>
        <v>2014</v>
      </c>
    </row>
    <row r="156" spans="1:21" ht="12.75" customHeight="1" x14ac:dyDescent="0.15">
      <c r="A156" s="77" t="s">
        <v>277</v>
      </c>
      <c r="B156" s="77" t="s">
        <v>273</v>
      </c>
      <c r="C156" s="77" t="s">
        <v>144</v>
      </c>
      <c r="D156" s="78">
        <v>2017</v>
      </c>
      <c r="E156" s="77" t="s">
        <v>1598</v>
      </c>
      <c r="F156" s="79">
        <v>76</v>
      </c>
      <c r="G156" s="79">
        <v>0</v>
      </c>
      <c r="H156" s="83">
        <v>0</v>
      </c>
      <c r="I156" s="79">
        <v>0</v>
      </c>
      <c r="J156" s="79">
        <v>53</v>
      </c>
      <c r="K156" s="79">
        <v>0</v>
      </c>
      <c r="L156" s="79">
        <v>0</v>
      </c>
      <c r="M156" s="79">
        <v>0</v>
      </c>
      <c r="N156" s="79">
        <v>62</v>
      </c>
      <c r="O156" s="79">
        <v>83</v>
      </c>
      <c r="P156" s="79">
        <v>148</v>
      </c>
      <c r="Q156" s="80">
        <v>0</v>
      </c>
      <c r="R156">
        <v>339</v>
      </c>
      <c r="S156">
        <v>83</v>
      </c>
      <c r="T156" s="81">
        <f t="shared" si="0"/>
        <v>2017</v>
      </c>
      <c r="U156" s="82">
        <f>VLOOKUP(A156,'SB35 Determination Data'!$B$4:$F$542,5,FALSE)</f>
        <v>2014</v>
      </c>
    </row>
    <row r="157" spans="1:21" ht="12.75" customHeight="1" x14ac:dyDescent="0.15">
      <c r="A157" s="77" t="s">
        <v>179</v>
      </c>
      <c r="B157" s="77" t="s">
        <v>168</v>
      </c>
      <c r="C157" s="77" t="s">
        <v>144</v>
      </c>
      <c r="D157" s="78">
        <v>2014</v>
      </c>
      <c r="E157" s="77" t="s">
        <v>1598</v>
      </c>
      <c r="F157" s="79">
        <v>694</v>
      </c>
      <c r="G157" s="79">
        <v>0</v>
      </c>
      <c r="H157" s="83">
        <v>0</v>
      </c>
      <c r="I157" s="79">
        <v>0</v>
      </c>
      <c r="J157" s="79">
        <v>413</v>
      </c>
      <c r="K157" s="79">
        <v>0</v>
      </c>
      <c r="L157" s="79">
        <v>0</v>
      </c>
      <c r="M157" s="79">
        <v>0</v>
      </c>
      <c r="N157" s="77">
        <v>443</v>
      </c>
      <c r="O157" s="79">
        <v>0</v>
      </c>
      <c r="P157" s="79">
        <v>1134</v>
      </c>
      <c r="Q157" s="80">
        <v>19</v>
      </c>
      <c r="R157">
        <v>2684</v>
      </c>
      <c r="S157">
        <v>19</v>
      </c>
      <c r="T157" s="81">
        <f t="shared" si="0"/>
        <v>2014</v>
      </c>
      <c r="U157" s="82">
        <f>VLOOKUP(A157,'SB35 Determination Data'!$B$4:$F$542,5,FALSE)</f>
        <v>2014</v>
      </c>
    </row>
    <row r="158" spans="1:21" ht="12.75" customHeight="1" x14ac:dyDescent="0.15">
      <c r="A158" s="77" t="s">
        <v>179</v>
      </c>
      <c r="B158" s="77" t="s">
        <v>168</v>
      </c>
      <c r="C158" s="77" t="s">
        <v>144</v>
      </c>
      <c r="D158" s="78">
        <v>2015</v>
      </c>
      <c r="E158" s="77" t="s">
        <v>1598</v>
      </c>
      <c r="F158" s="79">
        <v>694</v>
      </c>
      <c r="G158" s="79">
        <v>11</v>
      </c>
      <c r="H158" s="83">
        <v>11</v>
      </c>
      <c r="I158" s="79">
        <v>0</v>
      </c>
      <c r="J158" s="79">
        <v>413</v>
      </c>
      <c r="K158" s="79">
        <v>0</v>
      </c>
      <c r="L158" s="79">
        <v>0</v>
      </c>
      <c r="M158" s="79">
        <v>0</v>
      </c>
      <c r="N158" s="79">
        <v>443</v>
      </c>
      <c r="O158" s="79">
        <v>0</v>
      </c>
      <c r="P158" s="79">
        <v>1134</v>
      </c>
      <c r="Q158" s="80">
        <v>14</v>
      </c>
      <c r="R158">
        <v>2684</v>
      </c>
      <c r="S158">
        <v>25</v>
      </c>
      <c r="T158" s="81">
        <f t="shared" si="0"/>
        <v>2015</v>
      </c>
      <c r="U158" s="82">
        <f>VLOOKUP(A158,'SB35 Determination Data'!$B$4:$F$542,5,FALSE)</f>
        <v>2014</v>
      </c>
    </row>
    <row r="159" spans="1:21" ht="12.75" customHeight="1" x14ac:dyDescent="0.15">
      <c r="A159" s="77" t="s">
        <v>179</v>
      </c>
      <c r="B159" s="77" t="s">
        <v>168</v>
      </c>
      <c r="C159" s="77" t="s">
        <v>144</v>
      </c>
      <c r="D159" s="78">
        <v>2016</v>
      </c>
      <c r="E159" s="77" t="s">
        <v>1598</v>
      </c>
      <c r="F159" s="79">
        <v>694</v>
      </c>
      <c r="G159" s="79">
        <v>0</v>
      </c>
      <c r="H159" s="83">
        <v>0</v>
      </c>
      <c r="I159" s="79">
        <v>0</v>
      </c>
      <c r="J159" s="79">
        <v>413</v>
      </c>
      <c r="K159" s="79">
        <v>0</v>
      </c>
      <c r="L159" s="79">
        <v>0</v>
      </c>
      <c r="M159" s="79">
        <v>0</v>
      </c>
      <c r="N159" s="79">
        <v>443</v>
      </c>
      <c r="O159" s="79">
        <v>0</v>
      </c>
      <c r="P159" s="79">
        <v>1134</v>
      </c>
      <c r="Q159" s="80">
        <v>275</v>
      </c>
      <c r="R159">
        <v>2684</v>
      </c>
      <c r="S159">
        <v>275</v>
      </c>
      <c r="T159" s="81">
        <f t="shared" si="0"/>
        <v>2016</v>
      </c>
      <c r="U159" s="82">
        <f>VLOOKUP(A159,'SB35 Determination Data'!$B$4:$F$542,5,FALSE)</f>
        <v>2014</v>
      </c>
    </row>
    <row r="160" spans="1:21" ht="12.75" customHeight="1" x14ac:dyDescent="0.15">
      <c r="A160" s="77" t="s">
        <v>179</v>
      </c>
      <c r="B160" s="77" t="s">
        <v>168</v>
      </c>
      <c r="C160" s="77" t="s">
        <v>144</v>
      </c>
      <c r="D160" s="78">
        <v>2017</v>
      </c>
      <c r="E160" s="77" t="s">
        <v>1598</v>
      </c>
      <c r="F160" s="79">
        <v>694</v>
      </c>
      <c r="G160" s="79">
        <v>0</v>
      </c>
      <c r="H160" s="83">
        <v>0</v>
      </c>
      <c r="I160" s="79">
        <v>0</v>
      </c>
      <c r="J160" s="79">
        <v>413</v>
      </c>
      <c r="K160" s="79">
        <v>0</v>
      </c>
      <c r="L160" s="79">
        <v>0</v>
      </c>
      <c r="M160" s="79">
        <v>0</v>
      </c>
      <c r="N160" s="79">
        <v>443</v>
      </c>
      <c r="O160" s="79">
        <v>0</v>
      </c>
      <c r="P160" s="79">
        <v>1134</v>
      </c>
      <c r="Q160" s="80">
        <v>17</v>
      </c>
      <c r="R160">
        <v>2684</v>
      </c>
      <c r="S160">
        <v>17</v>
      </c>
      <c r="T160" s="81">
        <f t="shared" si="0"/>
        <v>2017</v>
      </c>
      <c r="U160" s="82">
        <f>VLOOKUP(A160,'SB35 Determination Data'!$B$4:$F$542,5,FALSE)</f>
        <v>2014</v>
      </c>
    </row>
    <row r="161" spans="1:21" ht="12.75" customHeight="1" x14ac:dyDescent="0.15">
      <c r="A161" s="77" t="s">
        <v>478</v>
      </c>
      <c r="B161" s="77" t="s">
        <v>449</v>
      </c>
      <c r="C161" s="77" t="s">
        <v>67</v>
      </c>
      <c r="D161" s="78">
        <v>2014</v>
      </c>
      <c r="E161" s="77" t="s">
        <v>1598</v>
      </c>
      <c r="F161" s="79">
        <v>276</v>
      </c>
      <c r="G161" s="79">
        <v>0</v>
      </c>
      <c r="H161" s="83">
        <v>0</v>
      </c>
      <c r="I161" s="79">
        <v>0</v>
      </c>
      <c r="J161" s="79">
        <v>144</v>
      </c>
      <c r="K161" s="79">
        <v>0</v>
      </c>
      <c r="L161" s="79">
        <v>0</v>
      </c>
      <c r="M161" s="79">
        <v>0</v>
      </c>
      <c r="N161" s="79">
        <v>155</v>
      </c>
      <c r="O161" s="79">
        <v>3</v>
      </c>
      <c r="P161" s="79">
        <v>288</v>
      </c>
      <c r="Q161" s="80">
        <v>0</v>
      </c>
      <c r="R161">
        <v>863</v>
      </c>
      <c r="S161">
        <v>3</v>
      </c>
      <c r="T161" s="81">
        <f t="shared" si="0"/>
        <v>2015</v>
      </c>
      <c r="U161" s="82">
        <f>VLOOKUP(A161,'SB35 Determination Data'!$B$4:$F$542,5,FALSE)</f>
        <v>2015</v>
      </c>
    </row>
    <row r="162" spans="1:21" ht="12.75" customHeight="1" x14ac:dyDescent="0.15">
      <c r="A162" s="77" t="s">
        <v>478</v>
      </c>
      <c r="B162" s="77" t="s">
        <v>449</v>
      </c>
      <c r="C162" s="77" t="s">
        <v>67</v>
      </c>
      <c r="D162" s="78">
        <v>2015</v>
      </c>
      <c r="E162" s="77" t="s">
        <v>1598</v>
      </c>
      <c r="F162" s="79">
        <v>276</v>
      </c>
      <c r="G162" s="79">
        <v>0</v>
      </c>
      <c r="H162" s="83">
        <v>0</v>
      </c>
      <c r="I162" s="79">
        <v>0</v>
      </c>
      <c r="J162" s="79">
        <v>144</v>
      </c>
      <c r="K162" s="79">
        <v>0</v>
      </c>
      <c r="L162" s="79">
        <v>0</v>
      </c>
      <c r="M162" s="79">
        <v>0</v>
      </c>
      <c r="N162" s="77">
        <v>155</v>
      </c>
      <c r="O162" s="79">
        <v>0</v>
      </c>
      <c r="P162" s="79">
        <v>288</v>
      </c>
      <c r="Q162" s="80">
        <v>5</v>
      </c>
      <c r="R162">
        <v>863</v>
      </c>
      <c r="S162">
        <v>5</v>
      </c>
      <c r="T162" s="81">
        <f t="shared" si="0"/>
        <v>2015</v>
      </c>
      <c r="U162" s="82">
        <f>VLOOKUP(A162,'SB35 Determination Data'!$B$4:$F$542,5,FALSE)</f>
        <v>2015</v>
      </c>
    </row>
    <row r="163" spans="1:21" ht="12.75" customHeight="1" x14ac:dyDescent="0.15">
      <c r="A163" s="77" t="s">
        <v>478</v>
      </c>
      <c r="B163" s="77" t="s">
        <v>449</v>
      </c>
      <c r="C163" s="77" t="s">
        <v>67</v>
      </c>
      <c r="D163" s="78">
        <v>2016</v>
      </c>
      <c r="E163" s="77" t="s">
        <v>1598</v>
      </c>
      <c r="F163" s="79">
        <v>276</v>
      </c>
      <c r="G163" s="79">
        <v>0</v>
      </c>
      <c r="H163" s="83">
        <v>0</v>
      </c>
      <c r="I163" s="79">
        <v>0</v>
      </c>
      <c r="J163" s="79">
        <v>144</v>
      </c>
      <c r="K163" s="79">
        <v>0</v>
      </c>
      <c r="L163" s="79">
        <v>0</v>
      </c>
      <c r="M163" s="79">
        <v>0</v>
      </c>
      <c r="N163" s="79">
        <v>155</v>
      </c>
      <c r="O163" s="79">
        <v>0</v>
      </c>
      <c r="P163" s="79">
        <v>288</v>
      </c>
      <c r="Q163" s="80">
        <v>133</v>
      </c>
      <c r="R163">
        <v>863</v>
      </c>
      <c r="S163">
        <v>133</v>
      </c>
      <c r="T163" s="81">
        <f t="shared" si="0"/>
        <v>2016</v>
      </c>
      <c r="U163" s="82">
        <f>VLOOKUP(A163,'SB35 Determination Data'!$B$4:$F$542,5,FALSE)</f>
        <v>2015</v>
      </c>
    </row>
    <row r="164" spans="1:21" ht="12.75" customHeight="1" x14ac:dyDescent="0.15">
      <c r="A164" s="77" t="s">
        <v>478</v>
      </c>
      <c r="B164" s="77" t="s">
        <v>449</v>
      </c>
      <c r="C164" s="77" t="s">
        <v>67</v>
      </c>
      <c r="D164" s="78">
        <v>2017</v>
      </c>
      <c r="E164" s="77" t="s">
        <v>1598</v>
      </c>
      <c r="F164" s="79">
        <v>276</v>
      </c>
      <c r="G164" s="79">
        <v>0</v>
      </c>
      <c r="H164" s="83">
        <v>0</v>
      </c>
      <c r="I164" s="79">
        <v>0</v>
      </c>
      <c r="J164" s="79">
        <v>144</v>
      </c>
      <c r="K164" s="79">
        <v>0</v>
      </c>
      <c r="L164" s="79">
        <v>0</v>
      </c>
      <c r="M164" s="79">
        <v>0</v>
      </c>
      <c r="N164" s="79">
        <v>155</v>
      </c>
      <c r="O164" s="79">
        <v>0</v>
      </c>
      <c r="P164" s="79">
        <v>288</v>
      </c>
      <c r="Q164" s="80">
        <v>13</v>
      </c>
      <c r="R164">
        <v>863</v>
      </c>
      <c r="S164">
        <v>13</v>
      </c>
      <c r="T164" s="81">
        <f t="shared" si="0"/>
        <v>2017</v>
      </c>
      <c r="U164" s="82">
        <f>VLOOKUP(A164,'SB35 Determination Data'!$B$4:$F$542,5,FALSE)</f>
        <v>2015</v>
      </c>
    </row>
    <row r="165" spans="1:21" ht="12.75" customHeight="1" x14ac:dyDescent="0.15">
      <c r="A165" s="77" t="s">
        <v>91</v>
      </c>
      <c r="B165" s="77" t="s">
        <v>88</v>
      </c>
      <c r="C165" s="77" t="s">
        <v>89</v>
      </c>
      <c r="D165" s="78">
        <v>2016</v>
      </c>
      <c r="E165" s="77" t="s">
        <v>1598</v>
      </c>
      <c r="F165" s="79">
        <v>682</v>
      </c>
      <c r="G165" s="79">
        <v>0</v>
      </c>
      <c r="H165" s="83">
        <v>0</v>
      </c>
      <c r="I165" s="79">
        <v>0</v>
      </c>
      <c r="J165" s="79">
        <v>545</v>
      </c>
      <c r="K165" s="79">
        <v>0</v>
      </c>
      <c r="L165" s="79">
        <v>0</v>
      </c>
      <c r="M165" s="79">
        <v>0</v>
      </c>
      <c r="N165" s="79">
        <v>480</v>
      </c>
      <c r="O165" s="79">
        <v>8</v>
      </c>
      <c r="P165" s="79">
        <v>1267</v>
      </c>
      <c r="Q165" s="80">
        <v>90</v>
      </c>
      <c r="R165">
        <v>2974</v>
      </c>
      <c r="S165">
        <v>98</v>
      </c>
      <c r="T165" s="81">
        <f t="shared" si="0"/>
        <v>2016</v>
      </c>
      <c r="U165" s="82">
        <f>VLOOKUP(A165,'SB35 Determination Data'!$B$4:$F$542,5,FALSE)</f>
        <v>2014</v>
      </c>
    </row>
    <row r="166" spans="1:21" ht="12.75" customHeight="1" x14ac:dyDescent="0.15">
      <c r="A166" s="77" t="s">
        <v>91</v>
      </c>
      <c r="B166" s="77" t="s">
        <v>88</v>
      </c>
      <c r="C166" s="77" t="s">
        <v>89</v>
      </c>
      <c r="D166" s="78">
        <v>2017</v>
      </c>
      <c r="E166" s="77" t="s">
        <v>1598</v>
      </c>
      <c r="F166" s="79">
        <v>682</v>
      </c>
      <c r="G166" s="79">
        <v>0</v>
      </c>
      <c r="H166" s="83">
        <v>0</v>
      </c>
      <c r="I166" s="79">
        <v>0</v>
      </c>
      <c r="J166" s="79">
        <v>545</v>
      </c>
      <c r="K166" s="79">
        <v>8</v>
      </c>
      <c r="L166" s="79">
        <v>8</v>
      </c>
      <c r="M166" s="79">
        <v>0</v>
      </c>
      <c r="N166" s="79">
        <v>480</v>
      </c>
      <c r="O166" s="79">
        <v>25</v>
      </c>
      <c r="P166" s="79">
        <v>1267</v>
      </c>
      <c r="Q166" s="80">
        <v>117</v>
      </c>
      <c r="R166">
        <v>2974</v>
      </c>
      <c r="S166">
        <v>150</v>
      </c>
      <c r="T166" s="81">
        <f t="shared" si="0"/>
        <v>2017</v>
      </c>
      <c r="U166" s="82">
        <f>VLOOKUP(A166,'SB35 Determination Data'!$B$4:$F$542,5,FALSE)</f>
        <v>2014</v>
      </c>
    </row>
    <row r="167" spans="1:21" ht="12.75" customHeight="1" x14ac:dyDescent="0.15">
      <c r="A167" s="77" t="s">
        <v>180</v>
      </c>
      <c r="B167" s="77" t="s">
        <v>168</v>
      </c>
      <c r="C167" s="77" t="s">
        <v>144</v>
      </c>
      <c r="D167" s="78">
        <v>2014</v>
      </c>
      <c r="E167" s="77" t="s">
        <v>1598</v>
      </c>
      <c r="F167" s="79">
        <v>88</v>
      </c>
      <c r="G167" s="79">
        <v>0</v>
      </c>
      <c r="H167" s="83">
        <v>0</v>
      </c>
      <c r="I167" s="79">
        <v>0</v>
      </c>
      <c r="J167" s="79">
        <v>54</v>
      </c>
      <c r="K167" s="79">
        <v>0</v>
      </c>
      <c r="L167" s="79">
        <v>0</v>
      </c>
      <c r="M167" s="79">
        <v>0</v>
      </c>
      <c r="N167" s="77">
        <v>57</v>
      </c>
      <c r="O167" s="79">
        <v>0</v>
      </c>
      <c r="P167" s="79">
        <v>131</v>
      </c>
      <c r="Q167" s="80">
        <v>15</v>
      </c>
      <c r="R167">
        <v>330</v>
      </c>
      <c r="S167">
        <v>15</v>
      </c>
      <c r="T167" s="81">
        <f t="shared" si="0"/>
        <v>2014</v>
      </c>
      <c r="U167" s="82">
        <f>VLOOKUP(A167,'SB35 Determination Data'!$B$4:$F$542,5,FALSE)</f>
        <v>2014</v>
      </c>
    </row>
    <row r="168" spans="1:21" ht="12.75" customHeight="1" x14ac:dyDescent="0.15">
      <c r="A168" s="77" t="s">
        <v>180</v>
      </c>
      <c r="B168" s="77" t="s">
        <v>168</v>
      </c>
      <c r="C168" s="77" t="s">
        <v>144</v>
      </c>
      <c r="D168" s="78">
        <v>2015</v>
      </c>
      <c r="E168" s="77" t="s">
        <v>1598</v>
      </c>
      <c r="F168" s="79">
        <v>88</v>
      </c>
      <c r="G168" s="79">
        <v>8</v>
      </c>
      <c r="H168" s="83">
        <v>8</v>
      </c>
      <c r="I168" s="79">
        <v>0</v>
      </c>
      <c r="J168" s="79">
        <v>54</v>
      </c>
      <c r="K168" s="79">
        <v>0</v>
      </c>
      <c r="L168" s="79">
        <v>0</v>
      </c>
      <c r="M168" s="79">
        <v>0</v>
      </c>
      <c r="N168" s="79">
        <v>57</v>
      </c>
      <c r="O168" s="79">
        <v>1</v>
      </c>
      <c r="P168" s="79">
        <v>131</v>
      </c>
      <c r="Q168" s="80">
        <v>15</v>
      </c>
      <c r="R168">
        <v>330</v>
      </c>
      <c r="S168">
        <v>24</v>
      </c>
      <c r="T168" s="81">
        <f t="shared" si="0"/>
        <v>2015</v>
      </c>
      <c r="U168" s="82">
        <f>VLOOKUP(A168,'SB35 Determination Data'!$B$4:$F$542,5,FALSE)</f>
        <v>2014</v>
      </c>
    </row>
    <row r="169" spans="1:21" ht="12.75" customHeight="1" x14ac:dyDescent="0.15">
      <c r="A169" s="77" t="s">
        <v>180</v>
      </c>
      <c r="B169" s="77" t="s">
        <v>168</v>
      </c>
      <c r="C169" s="77" t="s">
        <v>144</v>
      </c>
      <c r="D169" s="78">
        <v>2016</v>
      </c>
      <c r="E169" s="77" t="s">
        <v>1598</v>
      </c>
      <c r="F169" s="79">
        <v>88</v>
      </c>
      <c r="G169" s="79">
        <v>0</v>
      </c>
      <c r="H169" s="83">
        <v>0</v>
      </c>
      <c r="I169" s="79">
        <v>0</v>
      </c>
      <c r="J169" s="79">
        <v>54</v>
      </c>
      <c r="K169" s="79">
        <v>0</v>
      </c>
      <c r="L169" s="79">
        <v>0</v>
      </c>
      <c r="M169" s="79">
        <v>0</v>
      </c>
      <c r="N169" s="79">
        <v>57</v>
      </c>
      <c r="O169" s="79">
        <v>2</v>
      </c>
      <c r="P169" s="79">
        <v>131</v>
      </c>
      <c r="Q169" s="80">
        <v>43</v>
      </c>
      <c r="R169">
        <v>330</v>
      </c>
      <c r="S169">
        <v>45</v>
      </c>
      <c r="T169" s="81">
        <f t="shared" si="0"/>
        <v>2016</v>
      </c>
      <c r="U169" s="82">
        <f>VLOOKUP(A169,'SB35 Determination Data'!$B$4:$F$542,5,FALSE)</f>
        <v>2014</v>
      </c>
    </row>
    <row r="170" spans="1:21" ht="12.75" customHeight="1" x14ac:dyDescent="0.15">
      <c r="A170" s="77" t="s">
        <v>180</v>
      </c>
      <c r="B170" s="77" t="s">
        <v>168</v>
      </c>
      <c r="C170" s="77" t="s">
        <v>144</v>
      </c>
      <c r="D170" s="78">
        <v>2017</v>
      </c>
      <c r="E170" s="77" t="s">
        <v>1598</v>
      </c>
      <c r="F170" s="79">
        <v>88</v>
      </c>
      <c r="G170" s="79">
        <v>0</v>
      </c>
      <c r="H170" s="83">
        <v>0</v>
      </c>
      <c r="I170" s="79">
        <v>0</v>
      </c>
      <c r="J170" s="79">
        <v>54</v>
      </c>
      <c r="K170" s="79">
        <v>0</v>
      </c>
      <c r="L170" s="79">
        <v>0</v>
      </c>
      <c r="M170" s="79">
        <v>0</v>
      </c>
      <c r="N170" s="79">
        <v>57</v>
      </c>
      <c r="O170" s="79">
        <v>4</v>
      </c>
      <c r="P170" s="79">
        <v>131</v>
      </c>
      <c r="Q170" s="80">
        <v>18</v>
      </c>
      <c r="R170">
        <v>330</v>
      </c>
      <c r="S170">
        <v>22</v>
      </c>
      <c r="T170" s="81">
        <f t="shared" si="0"/>
        <v>2017</v>
      </c>
      <c r="U170" s="82">
        <f>VLOOKUP(A170,'SB35 Determination Data'!$B$4:$F$542,5,FALSE)</f>
        <v>2014</v>
      </c>
    </row>
    <row r="171" spans="1:21" ht="12.75" customHeight="1" x14ac:dyDescent="0.15">
      <c r="A171" s="77" t="s">
        <v>96</v>
      </c>
      <c r="B171" s="77" t="s">
        <v>95</v>
      </c>
      <c r="C171" s="77" t="s">
        <v>83</v>
      </c>
      <c r="D171" s="78">
        <v>2014</v>
      </c>
      <c r="E171" s="77" t="s">
        <v>1598</v>
      </c>
      <c r="F171" s="79">
        <v>241</v>
      </c>
      <c r="G171" s="79">
        <v>6</v>
      </c>
      <c r="H171" s="83">
        <v>0</v>
      </c>
      <c r="I171" s="79">
        <v>6</v>
      </c>
      <c r="J171" s="79">
        <v>175</v>
      </c>
      <c r="K171" s="79">
        <v>13</v>
      </c>
      <c r="L171" s="79">
        <v>0</v>
      </c>
      <c r="M171" s="79">
        <v>13</v>
      </c>
      <c r="N171" s="79">
        <v>192</v>
      </c>
      <c r="O171" s="79">
        <v>17</v>
      </c>
      <c r="P171" s="79">
        <v>471</v>
      </c>
      <c r="Q171" s="80">
        <v>38</v>
      </c>
      <c r="R171">
        <v>1079</v>
      </c>
      <c r="S171">
        <v>74</v>
      </c>
      <c r="T171" s="81">
        <f t="shared" si="0"/>
        <v>2014</v>
      </c>
      <c r="U171" s="82">
        <f>VLOOKUP(A171,'SB35 Determination Data'!$B$4:$F$542,5,FALSE)</f>
        <v>2014</v>
      </c>
    </row>
    <row r="172" spans="1:21" ht="12.75" customHeight="1" x14ac:dyDescent="0.15">
      <c r="A172" s="77" t="s">
        <v>96</v>
      </c>
      <c r="B172" s="77" t="s">
        <v>95</v>
      </c>
      <c r="C172" s="77" t="s">
        <v>83</v>
      </c>
      <c r="D172" s="78">
        <v>2015</v>
      </c>
      <c r="E172" s="77" t="s">
        <v>1598</v>
      </c>
      <c r="F172" s="79">
        <v>241</v>
      </c>
      <c r="G172" s="79">
        <v>8</v>
      </c>
      <c r="H172" s="83">
        <v>0</v>
      </c>
      <c r="I172" s="79">
        <v>8</v>
      </c>
      <c r="J172" s="79">
        <v>175</v>
      </c>
      <c r="K172" s="79">
        <v>15</v>
      </c>
      <c r="L172" s="79">
        <v>0</v>
      </c>
      <c r="M172" s="79">
        <v>15</v>
      </c>
      <c r="N172" s="79">
        <v>192</v>
      </c>
      <c r="O172" s="79">
        <v>45</v>
      </c>
      <c r="P172" s="79">
        <v>471</v>
      </c>
      <c r="Q172" s="80">
        <v>49</v>
      </c>
      <c r="R172">
        <v>1079</v>
      </c>
      <c r="S172">
        <v>117</v>
      </c>
      <c r="T172" s="81">
        <f t="shared" si="0"/>
        <v>2015</v>
      </c>
      <c r="U172" s="82">
        <f>VLOOKUP(A172,'SB35 Determination Data'!$B$4:$F$542,5,FALSE)</f>
        <v>2014</v>
      </c>
    </row>
    <row r="173" spans="1:21" ht="12.75" customHeight="1" x14ac:dyDescent="0.15">
      <c r="A173" s="77" t="s">
        <v>96</v>
      </c>
      <c r="B173" s="77" t="s">
        <v>95</v>
      </c>
      <c r="C173" s="77" t="s">
        <v>83</v>
      </c>
      <c r="D173" s="78">
        <v>2016</v>
      </c>
      <c r="E173" s="77" t="s">
        <v>1598</v>
      </c>
      <c r="F173" s="79">
        <v>241</v>
      </c>
      <c r="G173" s="79">
        <v>60</v>
      </c>
      <c r="H173" s="83">
        <v>0</v>
      </c>
      <c r="I173" s="79">
        <v>60</v>
      </c>
      <c r="J173" s="79">
        <v>175</v>
      </c>
      <c r="K173" s="79">
        <v>36</v>
      </c>
      <c r="L173" s="79">
        <v>0</v>
      </c>
      <c r="M173" s="79">
        <v>36</v>
      </c>
      <c r="N173" s="79">
        <v>192</v>
      </c>
      <c r="O173" s="79">
        <v>104</v>
      </c>
      <c r="P173" s="79">
        <v>471</v>
      </c>
      <c r="Q173" s="80">
        <v>48</v>
      </c>
      <c r="R173">
        <v>1079</v>
      </c>
      <c r="S173">
        <v>248</v>
      </c>
      <c r="T173" s="81">
        <f t="shared" si="0"/>
        <v>2016</v>
      </c>
      <c r="U173" s="82">
        <f>VLOOKUP(A173,'SB35 Determination Data'!$B$4:$F$542,5,FALSE)</f>
        <v>2014</v>
      </c>
    </row>
    <row r="174" spans="1:21" ht="12.75" customHeight="1" x14ac:dyDescent="0.15">
      <c r="A174" s="77" t="s">
        <v>96</v>
      </c>
      <c r="B174" s="77" t="s">
        <v>95</v>
      </c>
      <c r="C174" s="77" t="s">
        <v>83</v>
      </c>
      <c r="D174" s="78">
        <v>2017</v>
      </c>
      <c r="E174" s="77" t="s">
        <v>1598</v>
      </c>
      <c r="F174" s="79">
        <v>241</v>
      </c>
      <c r="G174" s="79">
        <v>25</v>
      </c>
      <c r="H174" s="83">
        <v>0</v>
      </c>
      <c r="I174" s="79">
        <v>25</v>
      </c>
      <c r="J174" s="79">
        <v>175</v>
      </c>
      <c r="K174" s="79">
        <v>27</v>
      </c>
      <c r="L174" s="79">
        <v>0</v>
      </c>
      <c r="M174" s="79">
        <v>27</v>
      </c>
      <c r="N174" s="79">
        <v>192</v>
      </c>
      <c r="O174" s="79">
        <v>29</v>
      </c>
      <c r="P174" s="79">
        <v>471</v>
      </c>
      <c r="Q174" s="80">
        <v>77</v>
      </c>
      <c r="R174">
        <v>1079</v>
      </c>
      <c r="S174">
        <v>158</v>
      </c>
      <c r="T174" s="81">
        <f t="shared" si="0"/>
        <v>2017</v>
      </c>
      <c r="U174" s="82">
        <f>VLOOKUP(A174,'SB35 Determination Data'!$B$4:$F$542,5,FALSE)</f>
        <v>2014</v>
      </c>
    </row>
    <row r="175" spans="1:21" ht="12.75" customHeight="1" x14ac:dyDescent="0.15">
      <c r="A175" s="77" t="s">
        <v>498</v>
      </c>
      <c r="B175" s="77" t="s">
        <v>143</v>
      </c>
      <c r="C175" s="77" t="s">
        <v>144</v>
      </c>
      <c r="D175" s="78">
        <v>2014</v>
      </c>
      <c r="E175" s="77" t="s">
        <v>1598</v>
      </c>
      <c r="F175" s="79">
        <v>817</v>
      </c>
      <c r="G175" s="79">
        <v>66</v>
      </c>
      <c r="H175" s="83">
        <v>23</v>
      </c>
      <c r="I175" s="79">
        <v>43</v>
      </c>
      <c r="J175" s="79">
        <v>489</v>
      </c>
      <c r="K175" s="79">
        <v>10</v>
      </c>
      <c r="L175" s="79">
        <v>0</v>
      </c>
      <c r="M175" s="79">
        <v>10</v>
      </c>
      <c r="N175" s="79">
        <v>490</v>
      </c>
      <c r="O175" s="79">
        <v>42</v>
      </c>
      <c r="P175" s="79">
        <v>1428</v>
      </c>
      <c r="Q175" s="80">
        <v>0</v>
      </c>
      <c r="R175">
        <v>3224</v>
      </c>
      <c r="S175">
        <v>118</v>
      </c>
      <c r="T175" s="81">
        <f t="shared" si="0"/>
        <v>2014</v>
      </c>
      <c r="U175" s="82">
        <f>VLOOKUP(A175,'SB35 Determination Data'!$B$4:$F$542,5,FALSE)</f>
        <v>2014</v>
      </c>
    </row>
    <row r="176" spans="1:21" ht="12.75" customHeight="1" x14ac:dyDescent="0.15">
      <c r="A176" s="77" t="s">
        <v>498</v>
      </c>
      <c r="B176" s="77" t="s">
        <v>143</v>
      </c>
      <c r="C176" s="77" t="s">
        <v>144</v>
      </c>
      <c r="D176" s="78">
        <v>2015</v>
      </c>
      <c r="E176" s="77" t="s">
        <v>1598</v>
      </c>
      <c r="F176" s="79">
        <v>817</v>
      </c>
      <c r="G176" s="79">
        <v>0</v>
      </c>
      <c r="H176" s="83">
        <v>0</v>
      </c>
      <c r="I176" s="79">
        <v>0</v>
      </c>
      <c r="J176" s="79">
        <v>489</v>
      </c>
      <c r="K176" s="79">
        <v>0</v>
      </c>
      <c r="L176" s="79">
        <v>0</v>
      </c>
      <c r="M176" s="79">
        <v>0</v>
      </c>
      <c r="N176" s="77">
        <v>490</v>
      </c>
      <c r="O176" s="79">
        <v>10</v>
      </c>
      <c r="P176" s="79">
        <v>1428</v>
      </c>
      <c r="Q176" s="80">
        <v>0</v>
      </c>
      <c r="R176">
        <v>3224</v>
      </c>
      <c r="S176">
        <v>10</v>
      </c>
      <c r="T176" s="81">
        <f t="shared" si="0"/>
        <v>2015</v>
      </c>
      <c r="U176" s="82">
        <f>VLOOKUP(A176,'SB35 Determination Data'!$B$4:$F$542,5,FALSE)</f>
        <v>2014</v>
      </c>
    </row>
    <row r="177" spans="1:21" ht="12.75" customHeight="1" x14ac:dyDescent="0.15">
      <c r="A177" s="77" t="s">
        <v>498</v>
      </c>
      <c r="B177" s="77" t="s">
        <v>143</v>
      </c>
      <c r="C177" s="77" t="s">
        <v>144</v>
      </c>
      <c r="D177" s="78">
        <v>2016</v>
      </c>
      <c r="E177" s="77" t="s">
        <v>1598</v>
      </c>
      <c r="F177" s="79">
        <v>817</v>
      </c>
      <c r="G177" s="79">
        <v>0</v>
      </c>
      <c r="H177" s="83">
        <v>0</v>
      </c>
      <c r="I177" s="79">
        <v>0</v>
      </c>
      <c r="J177" s="79">
        <v>489</v>
      </c>
      <c r="K177" s="79">
        <v>0</v>
      </c>
      <c r="L177" s="79">
        <v>0</v>
      </c>
      <c r="M177" s="79">
        <v>0</v>
      </c>
      <c r="N177" s="79">
        <v>490</v>
      </c>
      <c r="O177" s="79">
        <v>2</v>
      </c>
      <c r="P177" s="79">
        <v>1428</v>
      </c>
      <c r="Q177" s="80">
        <v>0</v>
      </c>
      <c r="R177">
        <v>3224</v>
      </c>
      <c r="S177">
        <v>2</v>
      </c>
      <c r="T177" s="81">
        <f t="shared" si="0"/>
        <v>2016</v>
      </c>
      <c r="U177" s="82">
        <f>VLOOKUP(A177,'SB35 Determination Data'!$B$4:$F$542,5,FALSE)</f>
        <v>2014</v>
      </c>
    </row>
    <row r="178" spans="1:21" ht="12.75" customHeight="1" x14ac:dyDescent="0.15">
      <c r="A178" s="77" t="s">
        <v>498</v>
      </c>
      <c r="B178" s="77" t="s">
        <v>143</v>
      </c>
      <c r="C178" s="77" t="s">
        <v>144</v>
      </c>
      <c r="D178" s="78">
        <v>2017</v>
      </c>
      <c r="E178" s="77" t="s">
        <v>1598</v>
      </c>
      <c r="F178" s="79">
        <v>817</v>
      </c>
      <c r="G178" s="79">
        <v>0</v>
      </c>
      <c r="H178" s="83">
        <v>0</v>
      </c>
      <c r="I178" s="79">
        <v>0</v>
      </c>
      <c r="J178" s="79">
        <v>489</v>
      </c>
      <c r="K178" s="79">
        <v>0</v>
      </c>
      <c r="L178" s="79">
        <v>0</v>
      </c>
      <c r="M178" s="79">
        <v>0</v>
      </c>
      <c r="N178" s="79">
        <v>490</v>
      </c>
      <c r="O178" s="79">
        <v>10</v>
      </c>
      <c r="P178" s="79">
        <v>1428</v>
      </c>
      <c r="Q178" s="80">
        <v>0</v>
      </c>
      <c r="R178">
        <v>3224</v>
      </c>
      <c r="S178">
        <v>10</v>
      </c>
      <c r="T178" s="81">
        <f t="shared" si="0"/>
        <v>2017</v>
      </c>
      <c r="U178" s="82">
        <f>VLOOKUP(A178,'SB35 Determination Data'!$B$4:$F$542,5,FALSE)</f>
        <v>2014</v>
      </c>
    </row>
    <row r="179" spans="1:21" ht="12.75" customHeight="1" x14ac:dyDescent="0.15">
      <c r="A179" s="77" t="s">
        <v>319</v>
      </c>
      <c r="B179" s="77" t="s">
        <v>316</v>
      </c>
      <c r="C179" s="77" t="s">
        <v>144</v>
      </c>
      <c r="D179" s="78">
        <v>2014</v>
      </c>
      <c r="E179" s="77" t="s">
        <v>1598</v>
      </c>
      <c r="F179" s="79">
        <v>543</v>
      </c>
      <c r="G179" s="79">
        <v>0</v>
      </c>
      <c r="H179" s="83">
        <v>0</v>
      </c>
      <c r="I179" s="79">
        <v>0</v>
      </c>
      <c r="J179" s="79">
        <v>383</v>
      </c>
      <c r="K179" s="79">
        <v>0</v>
      </c>
      <c r="L179" s="79">
        <v>0</v>
      </c>
      <c r="M179" s="79">
        <v>0</v>
      </c>
      <c r="N179" s="79">
        <v>433</v>
      </c>
      <c r="O179" s="79">
        <v>0</v>
      </c>
      <c r="P179" s="79">
        <v>982</v>
      </c>
      <c r="Q179" s="80">
        <v>37</v>
      </c>
      <c r="R179">
        <v>2341</v>
      </c>
      <c r="S179">
        <v>37</v>
      </c>
      <c r="T179" s="81">
        <f t="shared" si="0"/>
        <v>2014</v>
      </c>
      <c r="U179" s="82">
        <f>VLOOKUP(A179,'SB35 Determination Data'!$B$4:$F$542,5,FALSE)</f>
        <v>2014</v>
      </c>
    </row>
    <row r="180" spans="1:21" ht="12.75" customHeight="1" x14ac:dyDescent="0.15">
      <c r="A180" s="77" t="s">
        <v>319</v>
      </c>
      <c r="B180" s="77" t="s">
        <v>316</v>
      </c>
      <c r="C180" s="77" t="s">
        <v>144</v>
      </c>
      <c r="D180" s="78">
        <v>2015</v>
      </c>
      <c r="E180" s="77" t="s">
        <v>1598</v>
      </c>
      <c r="F180" s="79">
        <v>543</v>
      </c>
      <c r="G180" s="79">
        <v>0</v>
      </c>
      <c r="H180" s="83">
        <v>0</v>
      </c>
      <c r="I180" s="79">
        <v>0</v>
      </c>
      <c r="J180" s="79">
        <v>383</v>
      </c>
      <c r="K180" s="79">
        <v>0</v>
      </c>
      <c r="L180" s="79">
        <v>0</v>
      </c>
      <c r="M180" s="79">
        <v>0</v>
      </c>
      <c r="N180" s="79">
        <v>433</v>
      </c>
      <c r="O180" s="79">
        <v>0</v>
      </c>
      <c r="P180" s="79">
        <v>982</v>
      </c>
      <c r="Q180" s="80">
        <v>77</v>
      </c>
      <c r="R180">
        <v>2341</v>
      </c>
      <c r="S180">
        <v>77</v>
      </c>
      <c r="T180" s="81">
        <f t="shared" si="0"/>
        <v>2015</v>
      </c>
      <c r="U180" s="82">
        <f>VLOOKUP(A180,'SB35 Determination Data'!$B$4:$F$542,5,FALSE)</f>
        <v>2014</v>
      </c>
    </row>
    <row r="181" spans="1:21" ht="12.75" customHeight="1" x14ac:dyDescent="0.15">
      <c r="A181" s="77" t="s">
        <v>319</v>
      </c>
      <c r="B181" s="77" t="s">
        <v>316</v>
      </c>
      <c r="C181" s="77" t="s">
        <v>144</v>
      </c>
      <c r="D181" s="78">
        <v>2016</v>
      </c>
      <c r="E181" s="77" t="s">
        <v>1598</v>
      </c>
      <c r="F181" s="79">
        <v>543</v>
      </c>
      <c r="G181" s="79">
        <v>0</v>
      </c>
      <c r="H181" s="83">
        <v>0</v>
      </c>
      <c r="I181" s="79">
        <v>0</v>
      </c>
      <c r="J181" s="79">
        <v>383</v>
      </c>
      <c r="K181" s="79">
        <v>0</v>
      </c>
      <c r="L181" s="79">
        <v>0</v>
      </c>
      <c r="M181" s="79">
        <v>0</v>
      </c>
      <c r="N181" s="77">
        <v>433</v>
      </c>
      <c r="O181" s="79">
        <v>0</v>
      </c>
      <c r="P181" s="79">
        <v>982</v>
      </c>
      <c r="Q181" s="80">
        <v>116</v>
      </c>
      <c r="R181">
        <v>2341</v>
      </c>
      <c r="S181">
        <v>116</v>
      </c>
      <c r="T181" s="81">
        <f t="shared" si="0"/>
        <v>2016</v>
      </c>
      <c r="U181" s="82">
        <f>VLOOKUP(A181,'SB35 Determination Data'!$B$4:$F$542,5,FALSE)</f>
        <v>2014</v>
      </c>
    </row>
    <row r="182" spans="1:21" ht="12.75" customHeight="1" x14ac:dyDescent="0.15">
      <c r="A182" s="77" t="s">
        <v>319</v>
      </c>
      <c r="B182" s="77" t="s">
        <v>316</v>
      </c>
      <c r="C182" s="77" t="s">
        <v>144</v>
      </c>
      <c r="D182" s="78">
        <v>2017</v>
      </c>
      <c r="E182" s="77" t="s">
        <v>1598</v>
      </c>
      <c r="F182" s="79">
        <v>543</v>
      </c>
      <c r="G182" s="79">
        <v>0</v>
      </c>
      <c r="H182" s="83">
        <v>0</v>
      </c>
      <c r="I182" s="79">
        <v>0</v>
      </c>
      <c r="J182" s="79">
        <v>383</v>
      </c>
      <c r="K182" s="79">
        <v>0</v>
      </c>
      <c r="L182" s="79">
        <v>0</v>
      </c>
      <c r="M182" s="79">
        <v>0</v>
      </c>
      <c r="N182" s="79">
        <v>433</v>
      </c>
      <c r="O182" s="79">
        <v>0</v>
      </c>
      <c r="P182" s="79">
        <v>982</v>
      </c>
      <c r="Q182" s="80">
        <v>43</v>
      </c>
      <c r="R182">
        <v>2341</v>
      </c>
      <c r="S182">
        <v>43</v>
      </c>
      <c r="T182" s="81">
        <f t="shared" si="0"/>
        <v>2017</v>
      </c>
      <c r="U182" s="82">
        <f>VLOOKUP(A182,'SB35 Determination Data'!$B$4:$F$542,5,FALSE)</f>
        <v>2014</v>
      </c>
    </row>
    <row r="183" spans="1:21" ht="12.75" customHeight="1" x14ac:dyDescent="0.15">
      <c r="A183" s="77" t="s">
        <v>146</v>
      </c>
      <c r="B183" s="77" t="s">
        <v>143</v>
      </c>
      <c r="C183" s="77" t="s">
        <v>144</v>
      </c>
      <c r="D183" s="78">
        <v>2017</v>
      </c>
      <c r="E183" s="77" t="s">
        <v>1598</v>
      </c>
      <c r="F183" s="79">
        <v>37</v>
      </c>
      <c r="G183" s="79">
        <v>0</v>
      </c>
      <c r="H183" s="83">
        <v>0</v>
      </c>
      <c r="I183" s="79">
        <v>0</v>
      </c>
      <c r="J183" s="79">
        <v>22</v>
      </c>
      <c r="K183" s="79">
        <v>0</v>
      </c>
      <c r="L183" s="79">
        <v>0</v>
      </c>
      <c r="M183" s="79">
        <v>0</v>
      </c>
      <c r="N183" s="79">
        <v>22</v>
      </c>
      <c r="O183" s="79">
        <v>0</v>
      </c>
      <c r="P183" s="79">
        <v>63</v>
      </c>
      <c r="Q183" s="80">
        <v>0</v>
      </c>
      <c r="R183">
        <v>144</v>
      </c>
      <c r="S183">
        <v>0</v>
      </c>
      <c r="T183" s="81">
        <f t="shared" si="0"/>
        <v>2017</v>
      </c>
      <c r="U183" s="82">
        <f>VLOOKUP(A183,'SB35 Determination Data'!$B$4:$F$542,5,FALSE)</f>
        <v>2014</v>
      </c>
    </row>
    <row r="184" spans="1:21" ht="12.75" customHeight="1" x14ac:dyDescent="0.15">
      <c r="A184" s="77" t="s">
        <v>265</v>
      </c>
      <c r="B184" s="77" t="s">
        <v>263</v>
      </c>
      <c r="C184" s="77" t="s">
        <v>67</v>
      </c>
      <c r="D184" s="78">
        <v>2015</v>
      </c>
      <c r="E184" s="77" t="s">
        <v>1598</v>
      </c>
      <c r="F184" s="79">
        <v>6</v>
      </c>
      <c r="G184" s="79">
        <v>0</v>
      </c>
      <c r="H184" s="83">
        <v>0</v>
      </c>
      <c r="I184" s="79">
        <v>0</v>
      </c>
      <c r="J184" s="79">
        <v>2</v>
      </c>
      <c r="K184" s="79">
        <v>0</v>
      </c>
      <c r="L184" s="79">
        <v>0</v>
      </c>
      <c r="M184" s="79">
        <v>0</v>
      </c>
      <c r="N184" s="79">
        <v>4</v>
      </c>
      <c r="O184" s="79">
        <v>0</v>
      </c>
      <c r="P184" s="79">
        <v>15</v>
      </c>
      <c r="Q184" s="80">
        <v>4</v>
      </c>
      <c r="R184">
        <v>27</v>
      </c>
      <c r="S184">
        <v>4</v>
      </c>
      <c r="T184" s="81">
        <f t="shared" si="0"/>
        <v>2015</v>
      </c>
      <c r="U184" s="82">
        <f>VLOOKUP(A184,'SB35 Determination Data'!$B$4:$F$542,5,FALSE)</f>
        <v>2015</v>
      </c>
    </row>
    <row r="185" spans="1:21" ht="12.75" customHeight="1" x14ac:dyDescent="0.15">
      <c r="A185" s="77" t="s">
        <v>265</v>
      </c>
      <c r="B185" s="77" t="s">
        <v>263</v>
      </c>
      <c r="C185" s="77" t="s">
        <v>67</v>
      </c>
      <c r="D185" s="78">
        <v>2016</v>
      </c>
      <c r="E185" s="77" t="s">
        <v>1598</v>
      </c>
      <c r="F185" s="79">
        <v>6</v>
      </c>
      <c r="G185" s="79">
        <v>0</v>
      </c>
      <c r="H185" s="83">
        <v>0</v>
      </c>
      <c r="I185" s="79">
        <v>0</v>
      </c>
      <c r="J185" s="79">
        <v>2</v>
      </c>
      <c r="K185" s="79">
        <v>0</v>
      </c>
      <c r="L185" s="79">
        <v>0</v>
      </c>
      <c r="M185" s="79">
        <v>0</v>
      </c>
      <c r="N185" s="79">
        <v>4</v>
      </c>
      <c r="O185" s="79">
        <v>0</v>
      </c>
      <c r="P185" s="79">
        <v>15</v>
      </c>
      <c r="Q185" s="80">
        <v>4</v>
      </c>
      <c r="R185">
        <v>27</v>
      </c>
      <c r="S185">
        <v>4</v>
      </c>
      <c r="T185" s="81">
        <f t="shared" si="0"/>
        <v>2016</v>
      </c>
      <c r="U185" s="82">
        <f>VLOOKUP(A185,'SB35 Determination Data'!$B$4:$F$542,5,FALSE)</f>
        <v>2015</v>
      </c>
    </row>
    <row r="186" spans="1:21" ht="12.75" customHeight="1" x14ac:dyDescent="0.15">
      <c r="A186" s="77" t="s">
        <v>265</v>
      </c>
      <c r="B186" s="77" t="s">
        <v>263</v>
      </c>
      <c r="C186" s="77" t="s">
        <v>67</v>
      </c>
      <c r="D186" s="78">
        <v>2017</v>
      </c>
      <c r="E186" s="77" t="s">
        <v>1598</v>
      </c>
      <c r="F186" s="79">
        <v>6</v>
      </c>
      <c r="G186" s="79">
        <v>23</v>
      </c>
      <c r="H186" s="83">
        <v>23</v>
      </c>
      <c r="I186" s="79">
        <v>0</v>
      </c>
      <c r="J186" s="79">
        <v>2</v>
      </c>
      <c r="K186" s="79">
        <v>7</v>
      </c>
      <c r="L186" s="79">
        <v>6</v>
      </c>
      <c r="M186" s="79">
        <v>1</v>
      </c>
      <c r="N186" s="77">
        <v>4</v>
      </c>
      <c r="O186" s="79">
        <v>3</v>
      </c>
      <c r="P186" s="79">
        <v>15</v>
      </c>
      <c r="Q186" s="80">
        <v>22</v>
      </c>
      <c r="R186">
        <v>27</v>
      </c>
      <c r="S186">
        <v>55</v>
      </c>
      <c r="T186" s="81">
        <f t="shared" si="0"/>
        <v>2017</v>
      </c>
      <c r="U186" s="82">
        <f>VLOOKUP(A186,'SB35 Determination Data'!$B$4:$F$542,5,FALSE)</f>
        <v>2015</v>
      </c>
    </row>
    <row r="187" spans="1:21" ht="12.75" customHeight="1" x14ac:dyDescent="0.15">
      <c r="A187" s="77" t="s">
        <v>503</v>
      </c>
      <c r="B187" s="77" t="s">
        <v>502</v>
      </c>
      <c r="C187" s="77" t="s">
        <v>144</v>
      </c>
      <c r="D187" s="78">
        <v>2014</v>
      </c>
      <c r="E187" s="77" t="s">
        <v>1598</v>
      </c>
      <c r="F187" s="79">
        <v>539</v>
      </c>
      <c r="G187" s="79">
        <v>20</v>
      </c>
      <c r="H187" s="83">
        <v>20</v>
      </c>
      <c r="I187" s="79">
        <v>0</v>
      </c>
      <c r="J187" s="79">
        <v>366</v>
      </c>
      <c r="K187" s="79">
        <v>21</v>
      </c>
      <c r="L187" s="79">
        <v>21</v>
      </c>
      <c r="M187" s="79">
        <v>0</v>
      </c>
      <c r="N187" s="79">
        <v>411</v>
      </c>
      <c r="O187" s="79">
        <v>155</v>
      </c>
      <c r="P187" s="79">
        <v>908</v>
      </c>
      <c r="Q187" s="80">
        <v>102</v>
      </c>
      <c r="R187">
        <v>2224</v>
      </c>
      <c r="S187">
        <v>298</v>
      </c>
      <c r="T187" s="81">
        <f t="shared" si="0"/>
        <v>2014</v>
      </c>
      <c r="U187" s="82">
        <f>VLOOKUP(A187,'SB35 Determination Data'!$B$4:$F$542,5,FALSE)</f>
        <v>2014</v>
      </c>
    </row>
    <row r="188" spans="1:21" ht="12.75" customHeight="1" x14ac:dyDescent="0.15">
      <c r="A188" s="77" t="s">
        <v>503</v>
      </c>
      <c r="B188" s="77" t="s">
        <v>502</v>
      </c>
      <c r="C188" s="77" t="s">
        <v>144</v>
      </c>
      <c r="D188" s="78">
        <v>2015</v>
      </c>
      <c r="E188" s="77" t="s">
        <v>1598</v>
      </c>
      <c r="F188" s="79">
        <v>539</v>
      </c>
      <c r="G188" s="79">
        <v>0</v>
      </c>
      <c r="H188" s="83">
        <v>0</v>
      </c>
      <c r="I188" s="79">
        <v>0</v>
      </c>
      <c r="J188" s="79">
        <v>366</v>
      </c>
      <c r="K188" s="79">
        <v>0</v>
      </c>
      <c r="L188" s="79">
        <v>0</v>
      </c>
      <c r="M188" s="79">
        <v>0</v>
      </c>
      <c r="N188" s="79">
        <v>411</v>
      </c>
      <c r="O188" s="79">
        <v>2</v>
      </c>
      <c r="P188" s="79">
        <v>908</v>
      </c>
      <c r="Q188" s="80">
        <v>94</v>
      </c>
      <c r="R188">
        <v>2224</v>
      </c>
      <c r="S188">
        <v>96</v>
      </c>
      <c r="T188" s="81">
        <f t="shared" si="0"/>
        <v>2015</v>
      </c>
      <c r="U188" s="82">
        <f>VLOOKUP(A188,'SB35 Determination Data'!$B$4:$F$542,5,FALSE)</f>
        <v>2014</v>
      </c>
    </row>
    <row r="189" spans="1:21" ht="12.75" customHeight="1" x14ac:dyDescent="0.15">
      <c r="A189" s="77" t="s">
        <v>503</v>
      </c>
      <c r="B189" s="77" t="s">
        <v>502</v>
      </c>
      <c r="C189" s="77" t="s">
        <v>144</v>
      </c>
      <c r="D189" s="78">
        <v>2016</v>
      </c>
      <c r="E189" s="77" t="s">
        <v>1598</v>
      </c>
      <c r="F189" s="79">
        <v>539</v>
      </c>
      <c r="G189" s="79">
        <v>34</v>
      </c>
      <c r="H189" s="83">
        <v>34</v>
      </c>
      <c r="I189" s="79">
        <v>0</v>
      </c>
      <c r="J189" s="79">
        <v>366</v>
      </c>
      <c r="K189" s="79">
        <v>30</v>
      </c>
      <c r="L189" s="79">
        <v>30</v>
      </c>
      <c r="M189" s="79">
        <v>0</v>
      </c>
      <c r="N189" s="79">
        <v>411</v>
      </c>
      <c r="O189" s="79">
        <v>52</v>
      </c>
      <c r="P189" s="79">
        <v>908</v>
      </c>
      <c r="Q189" s="80">
        <v>121</v>
      </c>
      <c r="R189">
        <v>2224</v>
      </c>
      <c r="S189">
        <v>237</v>
      </c>
      <c r="T189" s="81">
        <f t="shared" si="0"/>
        <v>2016</v>
      </c>
      <c r="U189" s="82">
        <f>VLOOKUP(A189,'SB35 Determination Data'!$B$4:$F$542,5,FALSE)</f>
        <v>2014</v>
      </c>
    </row>
    <row r="190" spans="1:21" ht="12.75" customHeight="1" x14ac:dyDescent="0.15">
      <c r="A190" s="77" t="s">
        <v>503</v>
      </c>
      <c r="B190" s="77" t="s">
        <v>502</v>
      </c>
      <c r="C190" s="77" t="s">
        <v>144</v>
      </c>
      <c r="D190" s="78">
        <v>2017</v>
      </c>
      <c r="E190" s="77" t="s">
        <v>1598</v>
      </c>
      <c r="F190" s="79">
        <v>539</v>
      </c>
      <c r="G190" s="79">
        <v>72</v>
      </c>
      <c r="H190" s="83">
        <v>72</v>
      </c>
      <c r="I190" s="79">
        <v>0</v>
      </c>
      <c r="J190" s="79">
        <v>366</v>
      </c>
      <c r="K190" s="79">
        <v>54</v>
      </c>
      <c r="L190" s="79">
        <v>54</v>
      </c>
      <c r="M190" s="79">
        <v>0</v>
      </c>
      <c r="N190" s="79">
        <v>411</v>
      </c>
      <c r="O190" s="79">
        <v>407</v>
      </c>
      <c r="P190" s="79">
        <v>908</v>
      </c>
      <c r="Q190" s="80">
        <v>200</v>
      </c>
      <c r="R190">
        <v>2224</v>
      </c>
      <c r="S190">
        <v>733</v>
      </c>
      <c r="T190" s="81">
        <f t="shared" si="0"/>
        <v>2017</v>
      </c>
      <c r="U190" s="82">
        <f>VLOOKUP(A190,'SB35 Determination Data'!$B$4:$F$542,5,FALSE)</f>
        <v>2014</v>
      </c>
    </row>
    <row r="191" spans="1:21" ht="12.75" customHeight="1" x14ac:dyDescent="0.15">
      <c r="A191" s="77" t="s">
        <v>506</v>
      </c>
      <c r="B191" s="77" t="s">
        <v>505</v>
      </c>
      <c r="C191" s="77" t="s">
        <v>67</v>
      </c>
      <c r="D191" s="78">
        <v>2015</v>
      </c>
      <c r="E191" s="77" t="s">
        <v>1598</v>
      </c>
      <c r="F191" s="79">
        <v>253</v>
      </c>
      <c r="G191" s="79">
        <v>0</v>
      </c>
      <c r="H191" s="83">
        <v>0</v>
      </c>
      <c r="I191" s="79">
        <v>0</v>
      </c>
      <c r="J191" s="79">
        <v>138</v>
      </c>
      <c r="K191" s="79">
        <v>0</v>
      </c>
      <c r="L191" s="79">
        <v>0</v>
      </c>
      <c r="M191" s="79">
        <v>0</v>
      </c>
      <c r="N191" s="79">
        <v>151</v>
      </c>
      <c r="O191" s="79">
        <v>0</v>
      </c>
      <c r="P191" s="79">
        <v>391</v>
      </c>
      <c r="Q191" s="80">
        <v>52</v>
      </c>
      <c r="R191">
        <v>933</v>
      </c>
      <c r="S191">
        <v>52</v>
      </c>
      <c r="T191" s="81">
        <f t="shared" si="0"/>
        <v>2015</v>
      </c>
      <c r="U191" s="82">
        <f>VLOOKUP(A191,'SB35 Determination Data'!$B$4:$F$542,5,FALSE)</f>
        <v>2015</v>
      </c>
    </row>
    <row r="192" spans="1:21" ht="12.75" customHeight="1" x14ac:dyDescent="0.15">
      <c r="A192" s="77" t="s">
        <v>506</v>
      </c>
      <c r="B192" s="77" t="s">
        <v>505</v>
      </c>
      <c r="C192" s="77" t="s">
        <v>67</v>
      </c>
      <c r="D192" s="78">
        <v>2016</v>
      </c>
      <c r="E192" s="77" t="s">
        <v>1598</v>
      </c>
      <c r="F192" s="79">
        <v>253</v>
      </c>
      <c r="G192" s="79">
        <v>9</v>
      </c>
      <c r="H192" s="83">
        <v>9</v>
      </c>
      <c r="I192" s="79">
        <v>0</v>
      </c>
      <c r="J192" s="79">
        <v>138</v>
      </c>
      <c r="K192" s="79">
        <v>1</v>
      </c>
      <c r="L192" s="79">
        <v>1</v>
      </c>
      <c r="M192" s="79">
        <v>0</v>
      </c>
      <c r="N192" s="77">
        <v>151</v>
      </c>
      <c r="O192" s="79">
        <v>9</v>
      </c>
      <c r="P192" s="79">
        <v>391</v>
      </c>
      <c r="Q192" s="80">
        <v>214</v>
      </c>
      <c r="R192">
        <v>933</v>
      </c>
      <c r="S192">
        <v>233</v>
      </c>
      <c r="T192" s="81">
        <f t="shared" si="0"/>
        <v>2016</v>
      </c>
      <c r="U192" s="82">
        <f>VLOOKUP(A192,'SB35 Determination Data'!$B$4:$F$542,5,FALSE)</f>
        <v>2015</v>
      </c>
    </row>
    <row r="193" spans="1:21" ht="12.75" customHeight="1" x14ac:dyDescent="0.15">
      <c r="A193" s="77" t="s">
        <v>506</v>
      </c>
      <c r="B193" s="77" t="s">
        <v>505</v>
      </c>
      <c r="C193" s="77" t="s">
        <v>67</v>
      </c>
      <c r="D193" s="78">
        <v>2017</v>
      </c>
      <c r="E193" s="77" t="s">
        <v>1598</v>
      </c>
      <c r="F193" s="79">
        <v>253</v>
      </c>
      <c r="G193" s="79">
        <v>0</v>
      </c>
      <c r="H193" s="83">
        <v>0</v>
      </c>
      <c r="I193" s="79">
        <v>0</v>
      </c>
      <c r="J193" s="79">
        <v>138</v>
      </c>
      <c r="K193" s="79">
        <v>1</v>
      </c>
      <c r="L193" s="79">
        <v>1</v>
      </c>
      <c r="M193" s="79">
        <v>0</v>
      </c>
      <c r="N193" s="79">
        <v>151</v>
      </c>
      <c r="O193" s="79">
        <v>4</v>
      </c>
      <c r="P193" s="79">
        <v>391</v>
      </c>
      <c r="Q193" s="80">
        <v>59</v>
      </c>
      <c r="R193">
        <v>933</v>
      </c>
      <c r="S193">
        <v>64</v>
      </c>
      <c r="T193" s="81">
        <f t="shared" si="0"/>
        <v>2017</v>
      </c>
      <c r="U193" s="82">
        <f>VLOOKUP(A193,'SB35 Determination Data'!$B$4:$F$542,5,FALSE)</f>
        <v>2015</v>
      </c>
    </row>
    <row r="194" spans="1:21" ht="12.75" customHeight="1" x14ac:dyDescent="0.15">
      <c r="A194" s="77" t="s">
        <v>508</v>
      </c>
      <c r="B194" s="77" t="s">
        <v>316</v>
      </c>
      <c r="C194" s="77" t="s">
        <v>144</v>
      </c>
      <c r="D194" s="78">
        <v>2014</v>
      </c>
      <c r="E194" s="77" t="s">
        <v>1598</v>
      </c>
      <c r="F194" s="79">
        <v>21</v>
      </c>
      <c r="G194" s="79">
        <v>0</v>
      </c>
      <c r="H194" s="83">
        <v>0</v>
      </c>
      <c r="I194" s="79">
        <v>0</v>
      </c>
      <c r="J194" s="79">
        <v>14</v>
      </c>
      <c r="K194" s="79">
        <v>0</v>
      </c>
      <c r="L194" s="79">
        <v>0</v>
      </c>
      <c r="M194" s="79">
        <v>0</v>
      </c>
      <c r="N194" s="79">
        <v>16</v>
      </c>
      <c r="O194" s="79">
        <v>1</v>
      </c>
      <c r="P194" s="79">
        <v>32</v>
      </c>
      <c r="Q194" s="80">
        <v>4</v>
      </c>
      <c r="R194">
        <v>83</v>
      </c>
      <c r="S194">
        <v>5</v>
      </c>
      <c r="T194" s="81">
        <f t="shared" si="0"/>
        <v>2014</v>
      </c>
      <c r="U194" s="82">
        <f>VLOOKUP(A194,'SB35 Determination Data'!$B$4:$F$542,5,FALSE)</f>
        <v>2014</v>
      </c>
    </row>
    <row r="195" spans="1:21" ht="12.75" customHeight="1" x14ac:dyDescent="0.15">
      <c r="A195" s="77" t="s">
        <v>508</v>
      </c>
      <c r="B195" s="77" t="s">
        <v>316</v>
      </c>
      <c r="C195" s="77" t="s">
        <v>144</v>
      </c>
      <c r="D195" s="78">
        <v>2015</v>
      </c>
      <c r="E195" s="77" t="s">
        <v>1598</v>
      </c>
      <c r="F195" s="79">
        <v>21</v>
      </c>
      <c r="G195" s="79">
        <v>0</v>
      </c>
      <c r="H195" s="83">
        <v>0</v>
      </c>
      <c r="I195" s="79">
        <v>0</v>
      </c>
      <c r="J195" s="79">
        <v>14</v>
      </c>
      <c r="K195" s="79">
        <v>0</v>
      </c>
      <c r="L195" s="79">
        <v>0</v>
      </c>
      <c r="M195" s="79">
        <v>0</v>
      </c>
      <c r="N195" s="79">
        <v>16</v>
      </c>
      <c r="O195" s="79">
        <v>4</v>
      </c>
      <c r="P195" s="79">
        <v>32</v>
      </c>
      <c r="Q195" s="80">
        <v>6</v>
      </c>
      <c r="R195">
        <v>83</v>
      </c>
      <c r="S195">
        <v>10</v>
      </c>
      <c r="T195" s="81">
        <f t="shared" si="0"/>
        <v>2015</v>
      </c>
      <c r="U195" s="82">
        <f>VLOOKUP(A195,'SB35 Determination Data'!$B$4:$F$542,5,FALSE)</f>
        <v>2014</v>
      </c>
    </row>
    <row r="196" spans="1:21" ht="12.75" customHeight="1" x14ac:dyDescent="0.15">
      <c r="A196" s="77" t="s">
        <v>508</v>
      </c>
      <c r="B196" s="77" t="s">
        <v>316</v>
      </c>
      <c r="C196" s="77" t="s">
        <v>144</v>
      </c>
      <c r="D196" s="78">
        <v>2016</v>
      </c>
      <c r="E196" s="77" t="s">
        <v>1598</v>
      </c>
      <c r="F196" s="79">
        <v>21</v>
      </c>
      <c r="G196" s="79">
        <v>0</v>
      </c>
      <c r="H196" s="83">
        <v>0</v>
      </c>
      <c r="I196" s="79">
        <v>0</v>
      </c>
      <c r="J196" s="79">
        <v>14</v>
      </c>
      <c r="K196" s="79">
        <v>0</v>
      </c>
      <c r="L196" s="79">
        <v>0</v>
      </c>
      <c r="M196" s="79">
        <v>0</v>
      </c>
      <c r="N196" s="79">
        <v>16</v>
      </c>
      <c r="O196" s="79">
        <v>3</v>
      </c>
      <c r="P196" s="79">
        <v>32</v>
      </c>
      <c r="Q196" s="80">
        <v>5</v>
      </c>
      <c r="R196">
        <v>83</v>
      </c>
      <c r="S196">
        <v>8</v>
      </c>
      <c r="T196" s="81">
        <f t="shared" si="0"/>
        <v>2016</v>
      </c>
      <c r="U196" s="82">
        <f>VLOOKUP(A196,'SB35 Determination Data'!$B$4:$F$542,5,FALSE)</f>
        <v>2014</v>
      </c>
    </row>
    <row r="197" spans="1:21" ht="12.75" customHeight="1" x14ac:dyDescent="0.15">
      <c r="A197" s="77" t="s">
        <v>508</v>
      </c>
      <c r="B197" s="77" t="s">
        <v>316</v>
      </c>
      <c r="C197" s="77" t="s">
        <v>144</v>
      </c>
      <c r="D197" s="78">
        <v>2017</v>
      </c>
      <c r="E197" s="77" t="s">
        <v>1598</v>
      </c>
      <c r="F197" s="79">
        <v>21</v>
      </c>
      <c r="G197" s="79">
        <v>0</v>
      </c>
      <c r="H197" s="83">
        <v>0</v>
      </c>
      <c r="I197" s="79">
        <v>0</v>
      </c>
      <c r="J197" s="79">
        <v>14</v>
      </c>
      <c r="K197" s="79">
        <v>0</v>
      </c>
      <c r="L197" s="79">
        <v>0</v>
      </c>
      <c r="M197" s="79">
        <v>0</v>
      </c>
      <c r="N197" s="77">
        <v>16</v>
      </c>
      <c r="O197" s="79">
        <v>2</v>
      </c>
      <c r="P197" s="79">
        <v>32</v>
      </c>
      <c r="Q197" s="80">
        <v>3</v>
      </c>
      <c r="R197">
        <v>83</v>
      </c>
      <c r="S197">
        <v>5</v>
      </c>
      <c r="T197" s="81">
        <f t="shared" si="0"/>
        <v>2017</v>
      </c>
      <c r="U197" s="82">
        <f>VLOOKUP(A197,'SB35 Determination Data'!$B$4:$F$542,5,FALSE)</f>
        <v>2014</v>
      </c>
    </row>
    <row r="198" spans="1:21" ht="12.75" customHeight="1" x14ac:dyDescent="0.15">
      <c r="A198" s="77" t="s">
        <v>510</v>
      </c>
      <c r="B198" s="77" t="s">
        <v>509</v>
      </c>
      <c r="C198" s="77" t="s">
        <v>128</v>
      </c>
      <c r="D198" s="78">
        <v>2015</v>
      </c>
      <c r="E198" s="77" t="s">
        <v>1598</v>
      </c>
      <c r="F198" s="79">
        <v>34</v>
      </c>
      <c r="G198" s="79">
        <v>0</v>
      </c>
      <c r="H198" s="83">
        <v>0</v>
      </c>
      <c r="I198" s="79">
        <v>0</v>
      </c>
      <c r="J198" s="79">
        <v>23</v>
      </c>
      <c r="K198" s="79">
        <v>0</v>
      </c>
      <c r="L198" s="79">
        <v>0</v>
      </c>
      <c r="M198" s="79">
        <v>0</v>
      </c>
      <c r="N198" s="79">
        <v>26</v>
      </c>
      <c r="O198" s="79">
        <v>0</v>
      </c>
      <c r="P198" s="79">
        <v>60</v>
      </c>
      <c r="Q198" s="80">
        <v>2</v>
      </c>
      <c r="R198">
        <v>143</v>
      </c>
      <c r="S198">
        <v>2</v>
      </c>
      <c r="T198" s="81">
        <f t="shared" si="0"/>
        <v>2016</v>
      </c>
      <c r="U198" s="82">
        <f>VLOOKUP(A198,'SB35 Determination Data'!$B$4:$F$542,5,FALSE)</f>
        <v>2016</v>
      </c>
    </row>
    <row r="199" spans="1:21" ht="12.75" customHeight="1" x14ac:dyDescent="0.15">
      <c r="A199" s="77" t="s">
        <v>510</v>
      </c>
      <c r="B199" s="77" t="s">
        <v>509</v>
      </c>
      <c r="C199" s="77" t="s">
        <v>128</v>
      </c>
      <c r="D199" s="78">
        <v>2016</v>
      </c>
      <c r="E199" s="77" t="s">
        <v>1598</v>
      </c>
      <c r="F199" s="79">
        <v>34</v>
      </c>
      <c r="G199" s="79">
        <v>0</v>
      </c>
      <c r="H199" s="83">
        <v>0</v>
      </c>
      <c r="I199" s="79">
        <v>0</v>
      </c>
      <c r="J199" s="79">
        <v>23</v>
      </c>
      <c r="K199" s="79">
        <v>0</v>
      </c>
      <c r="L199" s="79">
        <v>0</v>
      </c>
      <c r="M199" s="79">
        <v>0</v>
      </c>
      <c r="N199" s="79">
        <v>26</v>
      </c>
      <c r="O199" s="79">
        <v>0</v>
      </c>
      <c r="P199" s="79">
        <v>60</v>
      </c>
      <c r="Q199" s="80">
        <v>1</v>
      </c>
      <c r="R199">
        <v>143</v>
      </c>
      <c r="S199">
        <v>1</v>
      </c>
      <c r="T199" s="81">
        <f t="shared" si="0"/>
        <v>2016</v>
      </c>
      <c r="U199" s="82">
        <f>VLOOKUP(A199,'SB35 Determination Data'!$B$4:$F$542,5,FALSE)</f>
        <v>2016</v>
      </c>
    </row>
    <row r="200" spans="1:21" ht="12.75" customHeight="1" x14ac:dyDescent="0.15">
      <c r="A200" s="77" t="s">
        <v>510</v>
      </c>
      <c r="B200" s="77" t="s">
        <v>509</v>
      </c>
      <c r="C200" s="77" t="s">
        <v>128</v>
      </c>
      <c r="D200" s="78">
        <v>2017</v>
      </c>
      <c r="E200" s="77" t="s">
        <v>1598</v>
      </c>
      <c r="F200" s="79">
        <v>34</v>
      </c>
      <c r="G200" s="79">
        <v>0</v>
      </c>
      <c r="H200" s="83">
        <v>0</v>
      </c>
      <c r="I200" s="79">
        <v>0</v>
      </c>
      <c r="J200" s="79">
        <v>23</v>
      </c>
      <c r="K200" s="79">
        <v>0</v>
      </c>
      <c r="L200" s="79">
        <v>0</v>
      </c>
      <c r="M200" s="79">
        <v>0</v>
      </c>
      <c r="N200" s="79">
        <v>26</v>
      </c>
      <c r="O200" s="79">
        <v>1</v>
      </c>
      <c r="P200" s="79">
        <v>60</v>
      </c>
      <c r="Q200" s="80">
        <v>20</v>
      </c>
      <c r="R200">
        <v>143</v>
      </c>
      <c r="S200">
        <v>21</v>
      </c>
      <c r="T200" s="81">
        <f t="shared" si="0"/>
        <v>2017</v>
      </c>
      <c r="U200" s="82">
        <f>VLOOKUP(A200,'SB35 Determination Data'!$B$4:$F$542,5,FALSE)</f>
        <v>2016</v>
      </c>
    </row>
    <row r="201" spans="1:21" ht="12.75" customHeight="1" x14ac:dyDescent="0.15">
      <c r="A201" s="77" t="s">
        <v>418</v>
      </c>
      <c r="B201" s="77" t="s">
        <v>416</v>
      </c>
      <c r="C201" s="77" t="s">
        <v>417</v>
      </c>
      <c r="D201" s="78">
        <v>2013</v>
      </c>
      <c r="E201" s="77" t="s">
        <v>1598</v>
      </c>
      <c r="F201" s="79">
        <v>912</v>
      </c>
      <c r="G201" s="79">
        <v>35</v>
      </c>
      <c r="H201" s="83">
        <v>35</v>
      </c>
      <c r="I201" s="79">
        <v>0</v>
      </c>
      <c r="J201" s="79">
        <v>693</v>
      </c>
      <c r="K201" s="79">
        <v>29</v>
      </c>
      <c r="L201" s="79">
        <v>28</v>
      </c>
      <c r="M201" s="79">
        <v>1</v>
      </c>
      <c r="N201" s="79">
        <v>1062</v>
      </c>
      <c r="O201" s="79">
        <v>104</v>
      </c>
      <c r="P201" s="79">
        <v>2332</v>
      </c>
      <c r="Q201" s="80">
        <v>1136</v>
      </c>
      <c r="R201">
        <v>4999</v>
      </c>
      <c r="S201">
        <v>1304</v>
      </c>
      <c r="T201" s="81">
        <f t="shared" si="0"/>
        <v>2013</v>
      </c>
      <c r="U201" s="82">
        <f>VLOOKUP(A201,'SB35 Determination Data'!$B$4:$F$542,5,FALSE)</f>
        <v>2013</v>
      </c>
    </row>
    <row r="202" spans="1:21" ht="12.75" customHeight="1" x14ac:dyDescent="0.15">
      <c r="A202" s="77" t="s">
        <v>418</v>
      </c>
      <c r="B202" s="77" t="s">
        <v>416</v>
      </c>
      <c r="C202" s="77" t="s">
        <v>417</v>
      </c>
      <c r="D202" s="78">
        <v>2014</v>
      </c>
      <c r="E202" s="77" t="s">
        <v>1598</v>
      </c>
      <c r="F202" s="79">
        <v>912</v>
      </c>
      <c r="G202" s="79">
        <v>0</v>
      </c>
      <c r="H202" s="83">
        <v>0</v>
      </c>
      <c r="I202" s="79">
        <v>0</v>
      </c>
      <c r="J202" s="79">
        <v>693</v>
      </c>
      <c r="K202" s="79">
        <v>7</v>
      </c>
      <c r="L202" s="79">
        <v>7</v>
      </c>
      <c r="M202" s="79">
        <v>0</v>
      </c>
      <c r="N202" s="77">
        <v>1062</v>
      </c>
      <c r="O202" s="79">
        <v>13</v>
      </c>
      <c r="P202" s="79">
        <v>2332</v>
      </c>
      <c r="Q202" s="80">
        <v>235</v>
      </c>
      <c r="R202">
        <v>4999</v>
      </c>
      <c r="S202">
        <v>255</v>
      </c>
      <c r="T202" s="81">
        <f t="shared" si="0"/>
        <v>2014</v>
      </c>
      <c r="U202" s="82">
        <f>VLOOKUP(A202,'SB35 Determination Data'!$B$4:$F$542,5,FALSE)</f>
        <v>2013</v>
      </c>
    </row>
    <row r="203" spans="1:21" ht="12.75" customHeight="1" x14ac:dyDescent="0.15">
      <c r="A203" s="77" t="s">
        <v>418</v>
      </c>
      <c r="B203" s="77" t="s">
        <v>416</v>
      </c>
      <c r="C203" s="77" t="s">
        <v>417</v>
      </c>
      <c r="D203" s="78">
        <v>2015</v>
      </c>
      <c r="E203" s="77" t="s">
        <v>1598</v>
      </c>
      <c r="F203" s="79">
        <v>912</v>
      </c>
      <c r="G203" s="79">
        <v>0</v>
      </c>
      <c r="H203" s="83">
        <v>0</v>
      </c>
      <c r="I203" s="79">
        <v>0</v>
      </c>
      <c r="J203" s="79">
        <v>693</v>
      </c>
      <c r="K203" s="79">
        <v>9</v>
      </c>
      <c r="L203" s="79">
        <v>9</v>
      </c>
      <c r="M203" s="79">
        <v>0</v>
      </c>
      <c r="N203" s="79">
        <v>1062</v>
      </c>
      <c r="O203" s="79">
        <v>20</v>
      </c>
      <c r="P203" s="79">
        <v>2332</v>
      </c>
      <c r="Q203" s="80">
        <v>200</v>
      </c>
      <c r="R203">
        <v>4999</v>
      </c>
      <c r="S203">
        <v>229</v>
      </c>
      <c r="T203" s="81">
        <f t="shared" si="0"/>
        <v>2015</v>
      </c>
      <c r="U203" s="82">
        <f>VLOOKUP(A203,'SB35 Determination Data'!$B$4:$F$542,5,FALSE)</f>
        <v>2013</v>
      </c>
    </row>
    <row r="204" spans="1:21" ht="12.75" customHeight="1" x14ac:dyDescent="0.15">
      <c r="A204" s="77" t="s">
        <v>418</v>
      </c>
      <c r="B204" s="77" t="s">
        <v>416</v>
      </c>
      <c r="C204" s="77" t="s">
        <v>417</v>
      </c>
      <c r="D204" s="78">
        <v>2016</v>
      </c>
      <c r="E204" s="77" t="s">
        <v>1598</v>
      </c>
      <c r="F204" s="79">
        <v>912</v>
      </c>
      <c r="G204" s="79">
        <v>7</v>
      </c>
      <c r="H204" s="83">
        <v>7</v>
      </c>
      <c r="I204" s="79">
        <v>0</v>
      </c>
      <c r="J204" s="79">
        <v>693</v>
      </c>
      <c r="K204" s="79">
        <v>163</v>
      </c>
      <c r="L204" s="79">
        <v>163</v>
      </c>
      <c r="M204" s="79">
        <v>0</v>
      </c>
      <c r="N204" s="79">
        <v>1062</v>
      </c>
      <c r="O204" s="79">
        <v>74</v>
      </c>
      <c r="P204" s="79">
        <v>2332</v>
      </c>
      <c r="Q204" s="80">
        <v>439</v>
      </c>
      <c r="R204">
        <v>4999</v>
      </c>
      <c r="S204">
        <v>683</v>
      </c>
      <c r="T204" s="81">
        <f t="shared" si="0"/>
        <v>2016</v>
      </c>
      <c r="U204" s="82">
        <f>VLOOKUP(A204,'SB35 Determination Data'!$B$4:$F$542,5,FALSE)</f>
        <v>2013</v>
      </c>
    </row>
    <row r="205" spans="1:21" ht="12.75" customHeight="1" x14ac:dyDescent="0.15">
      <c r="A205" s="77" t="s">
        <v>418</v>
      </c>
      <c r="B205" s="77" t="s">
        <v>416</v>
      </c>
      <c r="C205" s="77" t="s">
        <v>417</v>
      </c>
      <c r="D205" s="78">
        <v>2017</v>
      </c>
      <c r="E205" s="77" t="s">
        <v>1598</v>
      </c>
      <c r="F205" s="79">
        <v>912</v>
      </c>
      <c r="G205" s="79">
        <v>0</v>
      </c>
      <c r="H205" s="83">
        <v>0</v>
      </c>
      <c r="I205" s="79">
        <v>0</v>
      </c>
      <c r="J205" s="79">
        <v>693</v>
      </c>
      <c r="K205" s="79">
        <v>10</v>
      </c>
      <c r="L205" s="79">
        <v>8</v>
      </c>
      <c r="M205" s="79">
        <v>2</v>
      </c>
      <c r="N205" s="77">
        <v>1062</v>
      </c>
      <c r="O205" s="79">
        <v>18</v>
      </c>
      <c r="P205" s="79">
        <v>2332</v>
      </c>
      <c r="Q205" s="80">
        <v>624</v>
      </c>
      <c r="R205">
        <v>4999</v>
      </c>
      <c r="S205">
        <v>652</v>
      </c>
      <c r="T205" s="81">
        <f t="shared" si="0"/>
        <v>2017</v>
      </c>
      <c r="U205" s="82">
        <f>VLOOKUP(A205,'SB35 Determination Data'!$B$4:$F$542,5,FALSE)</f>
        <v>2013</v>
      </c>
    </row>
    <row r="206" spans="1:21" ht="12.75" customHeight="1" x14ac:dyDescent="0.15">
      <c r="A206" s="77" t="s">
        <v>515</v>
      </c>
      <c r="B206" s="77" t="s">
        <v>488</v>
      </c>
      <c r="C206" s="77" t="s">
        <v>492</v>
      </c>
      <c r="D206" s="78">
        <v>2014</v>
      </c>
      <c r="E206" s="77" t="s">
        <v>1598</v>
      </c>
      <c r="F206" s="79">
        <v>39</v>
      </c>
      <c r="G206" s="79">
        <v>33</v>
      </c>
      <c r="H206" s="83">
        <v>33</v>
      </c>
      <c r="I206" s="79">
        <v>0</v>
      </c>
      <c r="J206" s="79">
        <v>26</v>
      </c>
      <c r="K206" s="79">
        <v>9</v>
      </c>
      <c r="L206" s="79">
        <v>9</v>
      </c>
      <c r="M206" s="79">
        <v>0</v>
      </c>
      <c r="N206" s="79">
        <v>34</v>
      </c>
      <c r="O206" s="79">
        <v>0</v>
      </c>
      <c r="P206" s="79">
        <v>64</v>
      </c>
      <c r="Q206" s="80">
        <v>46</v>
      </c>
      <c r="R206">
        <v>163</v>
      </c>
      <c r="S206">
        <v>88</v>
      </c>
      <c r="T206" s="81">
        <f t="shared" si="0"/>
        <v>2015</v>
      </c>
      <c r="U206" s="82">
        <f>VLOOKUP(A206,'SB35 Determination Data'!$B$4:$F$542,5,FALSE)</f>
        <v>2015</v>
      </c>
    </row>
    <row r="207" spans="1:21" ht="12.75" customHeight="1" x14ac:dyDescent="0.15">
      <c r="A207" s="77" t="s">
        <v>515</v>
      </c>
      <c r="B207" s="77" t="s">
        <v>488</v>
      </c>
      <c r="C207" s="77" t="s">
        <v>492</v>
      </c>
      <c r="D207" s="78">
        <v>2015</v>
      </c>
      <c r="E207" s="77" t="s">
        <v>1598</v>
      </c>
      <c r="F207" s="79">
        <v>39</v>
      </c>
      <c r="G207" s="79">
        <v>0</v>
      </c>
      <c r="H207" s="83">
        <v>0</v>
      </c>
      <c r="I207" s="79">
        <v>0</v>
      </c>
      <c r="J207" s="79">
        <v>26</v>
      </c>
      <c r="K207" s="79">
        <v>0</v>
      </c>
      <c r="L207" s="79">
        <v>0</v>
      </c>
      <c r="M207" s="79">
        <v>0</v>
      </c>
      <c r="N207" s="79">
        <v>34</v>
      </c>
      <c r="O207" s="79">
        <v>0</v>
      </c>
      <c r="P207" s="79">
        <v>64</v>
      </c>
      <c r="Q207" s="80">
        <v>5</v>
      </c>
      <c r="R207">
        <v>163</v>
      </c>
      <c r="S207">
        <v>5</v>
      </c>
      <c r="T207" s="81">
        <f t="shared" si="0"/>
        <v>2015</v>
      </c>
      <c r="U207" s="82">
        <f>VLOOKUP(A207,'SB35 Determination Data'!$B$4:$F$542,5,FALSE)</f>
        <v>2015</v>
      </c>
    </row>
    <row r="208" spans="1:21" ht="12.75" customHeight="1" x14ac:dyDescent="0.15">
      <c r="A208" s="77" t="s">
        <v>515</v>
      </c>
      <c r="B208" s="77" t="s">
        <v>488</v>
      </c>
      <c r="C208" s="77" t="s">
        <v>492</v>
      </c>
      <c r="D208" s="78">
        <v>2016</v>
      </c>
      <c r="E208" s="77" t="s">
        <v>1598</v>
      </c>
      <c r="F208" s="79">
        <v>39</v>
      </c>
      <c r="G208" s="79">
        <v>0</v>
      </c>
      <c r="H208" s="83">
        <v>0</v>
      </c>
      <c r="I208" s="79">
        <v>0</v>
      </c>
      <c r="J208" s="79">
        <v>26</v>
      </c>
      <c r="K208" s="79">
        <v>0</v>
      </c>
      <c r="L208" s="79">
        <v>0</v>
      </c>
      <c r="M208" s="79">
        <v>0</v>
      </c>
      <c r="N208" s="79">
        <v>34</v>
      </c>
      <c r="O208" s="79">
        <v>0</v>
      </c>
      <c r="P208" s="79">
        <v>64</v>
      </c>
      <c r="Q208" s="80">
        <v>4</v>
      </c>
      <c r="R208">
        <v>163</v>
      </c>
      <c r="S208">
        <v>4</v>
      </c>
      <c r="T208" s="81">
        <f t="shared" si="0"/>
        <v>2016</v>
      </c>
      <c r="U208" s="82">
        <f>VLOOKUP(A208,'SB35 Determination Data'!$B$4:$F$542,5,FALSE)</f>
        <v>2015</v>
      </c>
    </row>
    <row r="209" spans="1:21" ht="12.75" customHeight="1" x14ac:dyDescent="0.15">
      <c r="A209" s="77" t="s">
        <v>515</v>
      </c>
      <c r="B209" s="77" t="s">
        <v>488</v>
      </c>
      <c r="C209" s="77" t="s">
        <v>492</v>
      </c>
      <c r="D209" s="78">
        <v>2017</v>
      </c>
      <c r="E209" s="77" t="s">
        <v>1598</v>
      </c>
      <c r="F209" s="79">
        <v>39</v>
      </c>
      <c r="G209" s="79">
        <v>0</v>
      </c>
      <c r="H209" s="83">
        <v>0</v>
      </c>
      <c r="I209" s="79">
        <v>0</v>
      </c>
      <c r="J209" s="79">
        <v>26</v>
      </c>
      <c r="K209" s="79">
        <v>3</v>
      </c>
      <c r="L209" s="79">
        <v>3</v>
      </c>
      <c r="M209" s="79">
        <v>0</v>
      </c>
      <c r="N209" s="79">
        <v>34</v>
      </c>
      <c r="O209" s="79">
        <v>0</v>
      </c>
      <c r="P209" s="79">
        <v>64</v>
      </c>
      <c r="Q209" s="80">
        <v>0</v>
      </c>
      <c r="R209">
        <v>163</v>
      </c>
      <c r="S209">
        <v>3</v>
      </c>
      <c r="T209" s="81">
        <f t="shared" si="0"/>
        <v>2017</v>
      </c>
      <c r="U209" s="82">
        <f>VLOOKUP(A209,'SB35 Determination Data'!$B$4:$F$542,5,FALSE)</f>
        <v>2015</v>
      </c>
    </row>
    <row r="210" spans="1:21" ht="12.75" customHeight="1" x14ac:dyDescent="0.15">
      <c r="A210" s="77" t="s">
        <v>181</v>
      </c>
      <c r="B210" s="77" t="s">
        <v>168</v>
      </c>
      <c r="C210" s="77" t="s">
        <v>144</v>
      </c>
      <c r="D210" s="78">
        <v>2015</v>
      </c>
      <c r="E210" s="77" t="s">
        <v>1598</v>
      </c>
      <c r="F210" s="79">
        <v>447</v>
      </c>
      <c r="G210" s="79">
        <v>0</v>
      </c>
      <c r="H210" s="83">
        <v>0</v>
      </c>
      <c r="I210" s="79">
        <v>0</v>
      </c>
      <c r="J210" s="79">
        <v>263</v>
      </c>
      <c r="K210" s="79">
        <v>0</v>
      </c>
      <c r="L210" s="79">
        <v>0</v>
      </c>
      <c r="M210" s="79">
        <v>0</v>
      </c>
      <c r="N210" s="79">
        <v>280</v>
      </c>
      <c r="O210" s="79">
        <v>11</v>
      </c>
      <c r="P210" s="79">
        <v>708</v>
      </c>
      <c r="Q210" s="80">
        <v>83</v>
      </c>
      <c r="R210">
        <v>1698</v>
      </c>
      <c r="S210">
        <v>94</v>
      </c>
      <c r="T210" s="81">
        <f t="shared" si="0"/>
        <v>2015</v>
      </c>
      <c r="U210" s="82">
        <f>VLOOKUP(A210,'SB35 Determination Data'!$B$4:$F$542,5,FALSE)</f>
        <v>2014</v>
      </c>
    </row>
    <row r="211" spans="1:21" ht="12.75" customHeight="1" x14ac:dyDescent="0.15">
      <c r="A211" s="77" t="s">
        <v>181</v>
      </c>
      <c r="B211" s="77" t="s">
        <v>168</v>
      </c>
      <c r="C211" s="77" t="s">
        <v>144</v>
      </c>
      <c r="D211" s="78">
        <v>2016</v>
      </c>
      <c r="E211" s="77" t="s">
        <v>1598</v>
      </c>
      <c r="F211" s="79">
        <v>447</v>
      </c>
      <c r="G211" s="79">
        <v>0</v>
      </c>
      <c r="H211" s="83">
        <v>0</v>
      </c>
      <c r="I211" s="79">
        <v>0</v>
      </c>
      <c r="J211" s="79">
        <v>263</v>
      </c>
      <c r="K211" s="79">
        <v>0</v>
      </c>
      <c r="L211" s="79">
        <v>0</v>
      </c>
      <c r="M211" s="79">
        <v>0</v>
      </c>
      <c r="N211" s="79">
        <v>280</v>
      </c>
      <c r="O211" s="79">
        <v>35</v>
      </c>
      <c r="P211" s="79">
        <v>708</v>
      </c>
      <c r="Q211" s="80">
        <v>0</v>
      </c>
      <c r="R211">
        <v>1698</v>
      </c>
      <c r="S211">
        <v>35</v>
      </c>
      <c r="T211" s="81">
        <f t="shared" si="0"/>
        <v>2016</v>
      </c>
      <c r="U211" s="82">
        <f>VLOOKUP(A211,'SB35 Determination Data'!$B$4:$F$542,5,FALSE)</f>
        <v>2014</v>
      </c>
    </row>
    <row r="212" spans="1:21" ht="12.75" customHeight="1" x14ac:dyDescent="0.15">
      <c r="A212" s="77" t="s">
        <v>181</v>
      </c>
      <c r="B212" s="77" t="s">
        <v>168</v>
      </c>
      <c r="C212" s="77" t="s">
        <v>144</v>
      </c>
      <c r="D212" s="78">
        <v>2017</v>
      </c>
      <c r="E212" s="77" t="s">
        <v>1598</v>
      </c>
      <c r="F212" s="79">
        <v>447</v>
      </c>
      <c r="G212" s="79">
        <v>39</v>
      </c>
      <c r="H212" s="83">
        <v>39</v>
      </c>
      <c r="I212" s="79">
        <v>0</v>
      </c>
      <c r="J212" s="79">
        <v>263</v>
      </c>
      <c r="K212" s="79">
        <v>56</v>
      </c>
      <c r="L212" s="79">
        <v>56</v>
      </c>
      <c r="M212" s="79">
        <v>0</v>
      </c>
      <c r="N212" s="79">
        <v>280</v>
      </c>
      <c r="O212" s="79">
        <v>84</v>
      </c>
      <c r="P212" s="79">
        <v>708</v>
      </c>
      <c r="Q212" s="80">
        <v>0</v>
      </c>
      <c r="R212">
        <v>1698</v>
      </c>
      <c r="S212">
        <v>179</v>
      </c>
      <c r="T212" s="81">
        <f t="shared" si="0"/>
        <v>2017</v>
      </c>
      <c r="U212" s="82">
        <f>VLOOKUP(A212,'SB35 Determination Data'!$B$4:$F$542,5,FALSE)</f>
        <v>2014</v>
      </c>
    </row>
    <row r="213" spans="1:21" ht="12.75" customHeight="1" x14ac:dyDescent="0.15">
      <c r="A213" s="77" t="s">
        <v>320</v>
      </c>
      <c r="B213" s="77" t="s">
        <v>316</v>
      </c>
      <c r="C213" s="77" t="s">
        <v>144</v>
      </c>
      <c r="D213" s="78">
        <v>2014</v>
      </c>
      <c r="E213" s="77" t="s">
        <v>1598</v>
      </c>
      <c r="F213" s="79">
        <v>141</v>
      </c>
      <c r="G213" s="79">
        <v>0</v>
      </c>
      <c r="H213" s="83">
        <v>0</v>
      </c>
      <c r="I213" s="79">
        <v>0</v>
      </c>
      <c r="J213" s="79">
        <v>95</v>
      </c>
      <c r="K213" s="79">
        <v>0</v>
      </c>
      <c r="L213" s="79">
        <v>0</v>
      </c>
      <c r="M213" s="79">
        <v>0</v>
      </c>
      <c r="N213" s="79">
        <v>110</v>
      </c>
      <c r="O213" s="79">
        <v>32</v>
      </c>
      <c r="P213" s="79">
        <v>254</v>
      </c>
      <c r="Q213" s="80">
        <v>0</v>
      </c>
      <c r="R213">
        <v>600</v>
      </c>
      <c r="S213">
        <v>32</v>
      </c>
      <c r="T213" s="81">
        <f t="shared" si="0"/>
        <v>2014</v>
      </c>
      <c r="U213" s="82">
        <f>VLOOKUP(A213,'SB35 Determination Data'!$B$4:$F$542,5,FALSE)</f>
        <v>2014</v>
      </c>
    </row>
    <row r="214" spans="1:21" ht="12.75" customHeight="1" x14ac:dyDescent="0.15">
      <c r="A214" s="77" t="s">
        <v>320</v>
      </c>
      <c r="B214" s="77" t="s">
        <v>316</v>
      </c>
      <c r="C214" s="77" t="s">
        <v>144</v>
      </c>
      <c r="D214" s="78">
        <v>2015</v>
      </c>
      <c r="E214" s="77" t="s">
        <v>1598</v>
      </c>
      <c r="F214" s="79">
        <v>141</v>
      </c>
      <c r="G214" s="79">
        <v>0</v>
      </c>
      <c r="H214" s="83">
        <v>0</v>
      </c>
      <c r="I214" s="79">
        <v>0</v>
      </c>
      <c r="J214" s="79">
        <v>95</v>
      </c>
      <c r="K214" s="79">
        <v>0</v>
      </c>
      <c r="L214" s="79">
        <v>0</v>
      </c>
      <c r="M214" s="79">
        <v>0</v>
      </c>
      <c r="N214" s="79">
        <v>110</v>
      </c>
      <c r="O214" s="79">
        <v>21</v>
      </c>
      <c r="P214" s="79">
        <v>254</v>
      </c>
      <c r="Q214" s="80">
        <v>3</v>
      </c>
      <c r="R214">
        <v>600</v>
      </c>
      <c r="S214">
        <v>24</v>
      </c>
      <c r="T214" s="81">
        <f t="shared" si="0"/>
        <v>2015</v>
      </c>
      <c r="U214" s="82">
        <f>VLOOKUP(A214,'SB35 Determination Data'!$B$4:$F$542,5,FALSE)</f>
        <v>2014</v>
      </c>
    </row>
    <row r="215" spans="1:21" ht="12.75" customHeight="1" x14ac:dyDescent="0.15">
      <c r="A215" s="77" t="s">
        <v>320</v>
      </c>
      <c r="B215" s="77" t="s">
        <v>316</v>
      </c>
      <c r="C215" s="77" t="s">
        <v>144</v>
      </c>
      <c r="D215" s="78">
        <v>2016</v>
      </c>
      <c r="E215" s="77" t="s">
        <v>1598</v>
      </c>
      <c r="F215" s="79">
        <v>141</v>
      </c>
      <c r="G215" s="79">
        <v>0</v>
      </c>
      <c r="H215" s="83">
        <v>0</v>
      </c>
      <c r="I215" s="79">
        <v>0</v>
      </c>
      <c r="J215" s="79">
        <v>95</v>
      </c>
      <c r="K215" s="79">
        <v>0</v>
      </c>
      <c r="L215" s="79">
        <v>0</v>
      </c>
      <c r="M215" s="79">
        <v>0</v>
      </c>
      <c r="N215" s="79">
        <v>110</v>
      </c>
      <c r="O215" s="79">
        <v>0</v>
      </c>
      <c r="P215" s="79">
        <v>254</v>
      </c>
      <c r="Q215" s="80">
        <v>0</v>
      </c>
      <c r="R215">
        <v>600</v>
      </c>
      <c r="S215">
        <v>0</v>
      </c>
      <c r="T215" s="81">
        <f t="shared" si="0"/>
        <v>2016</v>
      </c>
      <c r="U215" s="82">
        <f>VLOOKUP(A215,'SB35 Determination Data'!$B$4:$F$542,5,FALSE)</f>
        <v>2014</v>
      </c>
    </row>
    <row r="216" spans="1:21" ht="12.75" customHeight="1" x14ac:dyDescent="0.15">
      <c r="A216" s="77" t="s">
        <v>320</v>
      </c>
      <c r="B216" s="77" t="s">
        <v>316</v>
      </c>
      <c r="C216" s="77" t="s">
        <v>144</v>
      </c>
      <c r="D216" s="78">
        <v>2017</v>
      </c>
      <c r="E216" s="77" t="s">
        <v>1598</v>
      </c>
      <c r="F216" s="79">
        <v>141</v>
      </c>
      <c r="G216" s="79">
        <v>0</v>
      </c>
      <c r="H216" s="83">
        <v>0</v>
      </c>
      <c r="I216" s="79">
        <v>0</v>
      </c>
      <c r="J216" s="79">
        <v>95</v>
      </c>
      <c r="K216" s="79">
        <v>0</v>
      </c>
      <c r="L216" s="79">
        <v>0</v>
      </c>
      <c r="M216" s="79">
        <v>0</v>
      </c>
      <c r="N216" s="79">
        <v>110</v>
      </c>
      <c r="O216" s="79">
        <v>69</v>
      </c>
      <c r="P216" s="79">
        <v>254</v>
      </c>
      <c r="Q216" s="80">
        <v>0</v>
      </c>
      <c r="R216">
        <v>600</v>
      </c>
      <c r="S216">
        <v>69</v>
      </c>
      <c r="T216" s="81">
        <f t="shared" si="0"/>
        <v>2017</v>
      </c>
      <c r="U216" s="82">
        <f>VLOOKUP(A216,'SB35 Determination Data'!$B$4:$F$542,5,FALSE)</f>
        <v>2014</v>
      </c>
    </row>
    <row r="217" spans="1:21" ht="12.75" customHeight="1" x14ac:dyDescent="0.15">
      <c r="A217" s="77" t="s">
        <v>518</v>
      </c>
      <c r="B217" s="77" t="s">
        <v>517</v>
      </c>
      <c r="C217" s="77" t="s">
        <v>128</v>
      </c>
      <c r="D217" s="78">
        <v>2016</v>
      </c>
      <c r="E217" s="77" t="s">
        <v>1598</v>
      </c>
      <c r="F217" s="79">
        <v>622</v>
      </c>
      <c r="G217" s="79">
        <v>0</v>
      </c>
      <c r="H217" s="83">
        <v>0</v>
      </c>
      <c r="I217" s="79">
        <v>0</v>
      </c>
      <c r="J217" s="79">
        <v>399</v>
      </c>
      <c r="K217" s="79">
        <v>0</v>
      </c>
      <c r="L217" s="79">
        <v>0</v>
      </c>
      <c r="M217" s="79">
        <v>0</v>
      </c>
      <c r="N217" s="79">
        <v>446</v>
      </c>
      <c r="O217" s="79">
        <v>0</v>
      </c>
      <c r="P217" s="79">
        <v>1104</v>
      </c>
      <c r="Q217" s="80">
        <v>0</v>
      </c>
      <c r="R217">
        <v>2571</v>
      </c>
      <c r="S217">
        <v>0</v>
      </c>
      <c r="T217" s="81">
        <f t="shared" si="0"/>
        <v>2016</v>
      </c>
      <c r="U217" s="82">
        <f>VLOOKUP(A217,'SB35 Determination Data'!$B$4:$F$542,5,FALSE)</f>
        <v>2016</v>
      </c>
    </row>
    <row r="218" spans="1:21" ht="12.75" customHeight="1" x14ac:dyDescent="0.15">
      <c r="A218" s="77" t="s">
        <v>518</v>
      </c>
      <c r="B218" s="77" t="s">
        <v>517</v>
      </c>
      <c r="C218" s="77" t="s">
        <v>128</v>
      </c>
      <c r="D218" s="78">
        <v>2017</v>
      </c>
      <c r="E218" s="77" t="s">
        <v>1598</v>
      </c>
      <c r="F218" s="79">
        <v>622</v>
      </c>
      <c r="G218" s="79">
        <v>0</v>
      </c>
      <c r="H218" s="83">
        <v>0</v>
      </c>
      <c r="I218" s="79">
        <v>0</v>
      </c>
      <c r="J218" s="79">
        <v>399</v>
      </c>
      <c r="K218" s="79">
        <v>0</v>
      </c>
      <c r="L218" s="79">
        <v>0</v>
      </c>
      <c r="M218" s="79">
        <v>0</v>
      </c>
      <c r="N218" s="79">
        <v>446</v>
      </c>
      <c r="O218" s="79">
        <v>5</v>
      </c>
      <c r="P218" s="79">
        <v>1104</v>
      </c>
      <c r="Q218" s="80">
        <v>0</v>
      </c>
      <c r="R218">
        <v>2571</v>
      </c>
      <c r="S218">
        <v>5</v>
      </c>
      <c r="T218" s="81">
        <f t="shared" si="0"/>
        <v>2017</v>
      </c>
      <c r="U218" s="82">
        <f>VLOOKUP(A218,'SB35 Determination Data'!$B$4:$F$542,5,FALSE)</f>
        <v>2016</v>
      </c>
    </row>
    <row r="219" spans="1:21" ht="12.75" customHeight="1" x14ac:dyDescent="0.15">
      <c r="A219" s="77" t="s">
        <v>182</v>
      </c>
      <c r="B219" s="77" t="s">
        <v>168</v>
      </c>
      <c r="C219" s="77" t="s">
        <v>144</v>
      </c>
      <c r="D219" s="78">
        <v>2014</v>
      </c>
      <c r="E219" s="77" t="s">
        <v>1598</v>
      </c>
      <c r="F219" s="79">
        <v>23</v>
      </c>
      <c r="G219" s="79">
        <v>0</v>
      </c>
      <c r="H219" s="83">
        <v>0</v>
      </c>
      <c r="I219" s="79">
        <v>0</v>
      </c>
      <c r="J219" s="79">
        <v>14</v>
      </c>
      <c r="K219" s="79">
        <v>0</v>
      </c>
      <c r="L219" s="79">
        <v>0</v>
      </c>
      <c r="M219" s="79">
        <v>0</v>
      </c>
      <c r="N219" s="79">
        <v>14</v>
      </c>
      <c r="O219" s="79">
        <v>0</v>
      </c>
      <c r="P219" s="79">
        <v>35</v>
      </c>
      <c r="Q219" s="80">
        <v>223</v>
      </c>
      <c r="R219">
        <v>86</v>
      </c>
      <c r="S219">
        <v>223</v>
      </c>
      <c r="T219" s="81">
        <f t="shared" si="0"/>
        <v>2014</v>
      </c>
      <c r="U219" s="82">
        <f>VLOOKUP(A219,'SB35 Determination Data'!$B$4:$F$542,5,FALSE)</f>
        <v>2014</v>
      </c>
    </row>
    <row r="220" spans="1:21" ht="12.75" customHeight="1" x14ac:dyDescent="0.15">
      <c r="A220" s="77" t="s">
        <v>182</v>
      </c>
      <c r="B220" s="77" t="s">
        <v>168</v>
      </c>
      <c r="C220" s="77" t="s">
        <v>144</v>
      </c>
      <c r="D220" s="78">
        <v>2015</v>
      </c>
      <c r="E220" s="77" t="s">
        <v>1598</v>
      </c>
      <c r="F220" s="79">
        <v>23</v>
      </c>
      <c r="G220" s="79">
        <v>0</v>
      </c>
      <c r="H220" s="83">
        <v>0</v>
      </c>
      <c r="I220" s="79">
        <v>0</v>
      </c>
      <c r="J220" s="79">
        <v>14</v>
      </c>
      <c r="K220" s="79">
        <v>0</v>
      </c>
      <c r="L220" s="79">
        <v>0</v>
      </c>
      <c r="M220" s="79">
        <v>0</v>
      </c>
      <c r="N220" s="79">
        <v>14</v>
      </c>
      <c r="O220" s="79">
        <v>0</v>
      </c>
      <c r="P220" s="79">
        <v>35</v>
      </c>
      <c r="Q220" s="80">
        <v>0</v>
      </c>
      <c r="R220">
        <v>86</v>
      </c>
      <c r="S220">
        <v>0</v>
      </c>
      <c r="T220" s="81">
        <f t="shared" si="0"/>
        <v>2015</v>
      </c>
      <c r="U220" s="82">
        <f>VLOOKUP(A220,'SB35 Determination Data'!$B$4:$F$542,5,FALSE)</f>
        <v>2014</v>
      </c>
    </row>
    <row r="221" spans="1:21" ht="12.75" customHeight="1" x14ac:dyDescent="0.15">
      <c r="A221" s="77" t="s">
        <v>182</v>
      </c>
      <c r="B221" s="77" t="s">
        <v>168</v>
      </c>
      <c r="C221" s="77" t="s">
        <v>144</v>
      </c>
      <c r="D221" s="78">
        <v>2016</v>
      </c>
      <c r="E221" s="77" t="s">
        <v>1598</v>
      </c>
      <c r="F221" s="79">
        <v>23</v>
      </c>
      <c r="G221" s="79">
        <v>0</v>
      </c>
      <c r="H221" s="83">
        <v>0</v>
      </c>
      <c r="I221" s="79">
        <v>0</v>
      </c>
      <c r="J221" s="79">
        <v>14</v>
      </c>
      <c r="K221" s="79">
        <v>0</v>
      </c>
      <c r="L221" s="79">
        <v>0</v>
      </c>
      <c r="M221" s="79">
        <v>0</v>
      </c>
      <c r="N221" s="79">
        <v>14</v>
      </c>
      <c r="O221" s="79">
        <v>0</v>
      </c>
      <c r="P221" s="79">
        <v>35</v>
      </c>
      <c r="Q221" s="80">
        <v>132</v>
      </c>
      <c r="R221">
        <v>86</v>
      </c>
      <c r="S221">
        <v>132</v>
      </c>
      <c r="T221" s="81">
        <f t="shared" si="0"/>
        <v>2016</v>
      </c>
      <c r="U221" s="82">
        <f>VLOOKUP(A221,'SB35 Determination Data'!$B$4:$F$542,5,FALSE)</f>
        <v>2014</v>
      </c>
    </row>
    <row r="222" spans="1:21" ht="12.75" customHeight="1" x14ac:dyDescent="0.15">
      <c r="A222" s="77" t="s">
        <v>182</v>
      </c>
      <c r="B222" s="77" t="s">
        <v>168</v>
      </c>
      <c r="C222" s="77" t="s">
        <v>144</v>
      </c>
      <c r="D222" s="78">
        <v>2017</v>
      </c>
      <c r="E222" s="77" t="s">
        <v>1598</v>
      </c>
      <c r="F222" s="79">
        <v>23</v>
      </c>
      <c r="G222" s="79">
        <v>0</v>
      </c>
      <c r="H222" s="83">
        <v>0</v>
      </c>
      <c r="I222" s="79">
        <v>0</v>
      </c>
      <c r="J222" s="79">
        <v>14</v>
      </c>
      <c r="K222" s="79">
        <v>0</v>
      </c>
      <c r="L222" s="79">
        <v>0</v>
      </c>
      <c r="M222" s="79">
        <v>0</v>
      </c>
      <c r="N222" s="79">
        <v>14</v>
      </c>
      <c r="O222" s="79">
        <v>0</v>
      </c>
      <c r="P222" s="79">
        <v>35</v>
      </c>
      <c r="Q222" s="80">
        <v>0</v>
      </c>
      <c r="R222">
        <v>86</v>
      </c>
      <c r="S222">
        <v>0</v>
      </c>
      <c r="T222" s="81">
        <f t="shared" si="0"/>
        <v>2017</v>
      </c>
      <c r="U222" s="82">
        <f>VLOOKUP(A222,'SB35 Determination Data'!$B$4:$F$542,5,FALSE)</f>
        <v>2014</v>
      </c>
    </row>
    <row r="223" spans="1:21" ht="12.75" customHeight="1" x14ac:dyDescent="0.15">
      <c r="A223" s="77" t="s">
        <v>92</v>
      </c>
      <c r="B223" s="77" t="s">
        <v>88</v>
      </c>
      <c r="C223" s="77" t="s">
        <v>89</v>
      </c>
      <c r="D223" s="78">
        <v>2015</v>
      </c>
      <c r="E223" s="77" t="s">
        <v>1598</v>
      </c>
      <c r="F223" s="79">
        <v>974</v>
      </c>
      <c r="G223" s="79">
        <v>0</v>
      </c>
      <c r="H223" s="83">
        <v>0</v>
      </c>
      <c r="I223" s="79">
        <v>0</v>
      </c>
      <c r="J223" s="79">
        <v>643</v>
      </c>
      <c r="K223" s="79">
        <v>2</v>
      </c>
      <c r="L223" s="79">
        <v>2</v>
      </c>
      <c r="M223" s="79">
        <v>0</v>
      </c>
      <c r="N223" s="77">
        <v>708</v>
      </c>
      <c r="O223" s="79">
        <v>0</v>
      </c>
      <c r="P223" s="79">
        <v>1638</v>
      </c>
      <c r="Q223" s="80">
        <v>522</v>
      </c>
      <c r="R223">
        <v>3963</v>
      </c>
      <c r="S223">
        <v>524</v>
      </c>
      <c r="T223" s="81">
        <f t="shared" si="0"/>
        <v>2015</v>
      </c>
      <c r="U223" s="82">
        <f>VLOOKUP(A223,'SB35 Determination Data'!$B$4:$F$542,5,FALSE)</f>
        <v>2014</v>
      </c>
    </row>
    <row r="224" spans="1:21" ht="12.75" customHeight="1" x14ac:dyDescent="0.15">
      <c r="A224" s="77" t="s">
        <v>92</v>
      </c>
      <c r="B224" s="77" t="s">
        <v>88</v>
      </c>
      <c r="C224" s="77" t="s">
        <v>89</v>
      </c>
      <c r="D224" s="78">
        <v>2016</v>
      </c>
      <c r="E224" s="77" t="s">
        <v>1598</v>
      </c>
      <c r="F224" s="79">
        <v>974</v>
      </c>
      <c r="G224" s="79">
        <v>15</v>
      </c>
      <c r="H224" s="83">
        <v>15</v>
      </c>
      <c r="I224" s="79">
        <v>0</v>
      </c>
      <c r="J224" s="79">
        <v>643</v>
      </c>
      <c r="K224" s="79">
        <v>1</v>
      </c>
      <c r="L224" s="79">
        <v>1</v>
      </c>
      <c r="M224" s="79">
        <v>0</v>
      </c>
      <c r="N224" s="79">
        <v>708</v>
      </c>
      <c r="O224" s="79">
        <v>64</v>
      </c>
      <c r="P224" s="79">
        <v>1638</v>
      </c>
      <c r="Q224" s="80">
        <v>435</v>
      </c>
      <c r="R224">
        <v>3963</v>
      </c>
      <c r="S224">
        <v>515</v>
      </c>
      <c r="T224" s="81">
        <f t="shared" si="0"/>
        <v>2016</v>
      </c>
      <c r="U224" s="82">
        <f>VLOOKUP(A224,'SB35 Determination Data'!$B$4:$F$542,5,FALSE)</f>
        <v>2014</v>
      </c>
    </row>
    <row r="225" spans="1:21" ht="12.75" customHeight="1" x14ac:dyDescent="0.15">
      <c r="A225" s="77" t="s">
        <v>92</v>
      </c>
      <c r="B225" s="77" t="s">
        <v>88</v>
      </c>
      <c r="C225" s="77" t="s">
        <v>89</v>
      </c>
      <c r="D225" s="78">
        <v>2017</v>
      </c>
      <c r="E225" s="77" t="s">
        <v>1598</v>
      </c>
      <c r="F225" s="79">
        <v>974</v>
      </c>
      <c r="G225" s="79">
        <v>0</v>
      </c>
      <c r="H225" s="83">
        <v>0</v>
      </c>
      <c r="I225" s="79">
        <v>0</v>
      </c>
      <c r="J225" s="79">
        <v>643</v>
      </c>
      <c r="K225" s="79">
        <v>2</v>
      </c>
      <c r="L225" s="79">
        <v>2</v>
      </c>
      <c r="M225" s="79">
        <v>0</v>
      </c>
      <c r="N225" s="79">
        <v>708</v>
      </c>
      <c r="O225" s="79">
        <v>260</v>
      </c>
      <c r="P225" s="79">
        <v>1638</v>
      </c>
      <c r="Q225" s="80">
        <v>376</v>
      </c>
      <c r="R225">
        <v>3963</v>
      </c>
      <c r="S225">
        <v>638</v>
      </c>
      <c r="T225" s="81">
        <f t="shared" si="0"/>
        <v>2017</v>
      </c>
      <c r="U225" s="82">
        <f>VLOOKUP(A225,'SB35 Determination Data'!$B$4:$F$542,5,FALSE)</f>
        <v>2014</v>
      </c>
    </row>
    <row r="226" spans="1:21" ht="12.75" customHeight="1" x14ac:dyDescent="0.15">
      <c r="A226" s="77" t="s">
        <v>355</v>
      </c>
      <c r="B226" s="77" t="s">
        <v>352</v>
      </c>
      <c r="C226" s="77" t="s">
        <v>144</v>
      </c>
      <c r="D226" s="78">
        <v>2014</v>
      </c>
      <c r="E226" s="77" t="s">
        <v>1598</v>
      </c>
      <c r="F226" s="79">
        <v>707</v>
      </c>
      <c r="G226" s="79">
        <v>0</v>
      </c>
      <c r="H226" s="83">
        <v>0</v>
      </c>
      <c r="I226" s="79">
        <v>0</v>
      </c>
      <c r="J226" s="79">
        <v>478</v>
      </c>
      <c r="K226" s="79">
        <v>0</v>
      </c>
      <c r="L226" s="79">
        <v>0</v>
      </c>
      <c r="M226" s="79">
        <v>0</v>
      </c>
      <c r="N226" s="79">
        <v>533</v>
      </c>
      <c r="O226" s="79">
        <v>0</v>
      </c>
      <c r="P226" s="79">
        <v>1176</v>
      </c>
      <c r="Q226" s="80">
        <v>342</v>
      </c>
      <c r="R226">
        <v>2894</v>
      </c>
      <c r="S226">
        <v>342</v>
      </c>
      <c r="T226" s="81">
        <f t="shared" si="0"/>
        <v>2014</v>
      </c>
      <c r="U226" s="82">
        <f>VLOOKUP(A226,'SB35 Determination Data'!$B$4:$F$542,5,FALSE)</f>
        <v>2014</v>
      </c>
    </row>
    <row r="227" spans="1:21" ht="12.75" customHeight="1" x14ac:dyDescent="0.15">
      <c r="A227" s="77" t="s">
        <v>355</v>
      </c>
      <c r="B227" s="77" t="s">
        <v>352</v>
      </c>
      <c r="C227" s="77" t="s">
        <v>144</v>
      </c>
      <c r="D227" s="78">
        <v>2015</v>
      </c>
      <c r="E227" s="77" t="s">
        <v>1598</v>
      </c>
      <c r="F227" s="79">
        <v>707</v>
      </c>
      <c r="G227" s="79">
        <v>135</v>
      </c>
      <c r="H227" s="83">
        <v>135</v>
      </c>
      <c r="I227" s="79">
        <v>0</v>
      </c>
      <c r="J227" s="79">
        <v>478</v>
      </c>
      <c r="K227" s="79">
        <v>0</v>
      </c>
      <c r="L227" s="79">
        <v>0</v>
      </c>
      <c r="M227" s="79">
        <v>0</v>
      </c>
      <c r="N227" s="77">
        <v>533</v>
      </c>
      <c r="O227" s="79">
        <v>0</v>
      </c>
      <c r="P227" s="79">
        <v>1176</v>
      </c>
      <c r="Q227" s="80">
        <v>342</v>
      </c>
      <c r="R227">
        <v>2894</v>
      </c>
      <c r="S227">
        <v>477</v>
      </c>
      <c r="T227" s="81">
        <f t="shared" si="0"/>
        <v>2015</v>
      </c>
      <c r="U227" s="82">
        <f>VLOOKUP(A227,'SB35 Determination Data'!$B$4:$F$542,5,FALSE)</f>
        <v>2014</v>
      </c>
    </row>
    <row r="228" spans="1:21" ht="12.75" customHeight="1" x14ac:dyDescent="0.15">
      <c r="A228" s="77" t="s">
        <v>355</v>
      </c>
      <c r="B228" s="77" t="s">
        <v>352</v>
      </c>
      <c r="C228" s="77" t="s">
        <v>144</v>
      </c>
      <c r="D228" s="78">
        <v>2016</v>
      </c>
      <c r="E228" s="77" t="s">
        <v>1598</v>
      </c>
      <c r="F228" s="79">
        <v>707</v>
      </c>
      <c r="G228" s="79">
        <v>0</v>
      </c>
      <c r="H228" s="83">
        <v>0</v>
      </c>
      <c r="I228" s="79">
        <v>0</v>
      </c>
      <c r="J228" s="79">
        <v>478</v>
      </c>
      <c r="K228" s="79">
        <v>203</v>
      </c>
      <c r="L228" s="79">
        <v>203</v>
      </c>
      <c r="M228" s="79">
        <v>0</v>
      </c>
      <c r="N228" s="79">
        <v>533</v>
      </c>
      <c r="O228" s="79">
        <v>0</v>
      </c>
      <c r="P228" s="79">
        <v>1176</v>
      </c>
      <c r="Q228" s="80">
        <v>370</v>
      </c>
      <c r="R228">
        <v>2894</v>
      </c>
      <c r="S228">
        <v>573</v>
      </c>
      <c r="T228" s="81">
        <f t="shared" si="0"/>
        <v>2016</v>
      </c>
      <c r="U228" s="82">
        <f>VLOOKUP(A228,'SB35 Determination Data'!$B$4:$F$542,5,FALSE)</f>
        <v>2014</v>
      </c>
    </row>
    <row r="229" spans="1:21" ht="12.75" customHeight="1" x14ac:dyDescent="0.15">
      <c r="A229" s="77" t="s">
        <v>355</v>
      </c>
      <c r="B229" s="77" t="s">
        <v>352</v>
      </c>
      <c r="C229" s="77" t="s">
        <v>144</v>
      </c>
      <c r="D229" s="78">
        <v>2017</v>
      </c>
      <c r="E229" s="77" t="s">
        <v>1598</v>
      </c>
      <c r="F229" s="79">
        <v>707</v>
      </c>
      <c r="G229" s="79">
        <v>0</v>
      </c>
      <c r="H229" s="83">
        <v>0</v>
      </c>
      <c r="I229" s="79">
        <v>0</v>
      </c>
      <c r="J229" s="79">
        <v>478</v>
      </c>
      <c r="K229" s="79">
        <v>0</v>
      </c>
      <c r="L229" s="79">
        <v>0</v>
      </c>
      <c r="M229" s="79">
        <v>0</v>
      </c>
      <c r="N229" s="79">
        <v>533</v>
      </c>
      <c r="O229" s="79">
        <v>0</v>
      </c>
      <c r="P229" s="79">
        <v>1176</v>
      </c>
      <c r="Q229" s="80">
        <v>630</v>
      </c>
      <c r="R229">
        <v>2894</v>
      </c>
      <c r="S229">
        <v>630</v>
      </c>
      <c r="T229" s="81">
        <f t="shared" si="0"/>
        <v>2017</v>
      </c>
      <c r="U229" s="82">
        <f>VLOOKUP(A229,'SB35 Determination Data'!$B$4:$F$542,5,FALSE)</f>
        <v>2014</v>
      </c>
    </row>
    <row r="230" spans="1:21" ht="12.75" customHeight="1" x14ac:dyDescent="0.15">
      <c r="A230" s="77" t="s">
        <v>356</v>
      </c>
      <c r="B230" s="77" t="s">
        <v>352</v>
      </c>
      <c r="C230" s="77" t="s">
        <v>144</v>
      </c>
      <c r="D230" s="78">
        <v>2014</v>
      </c>
      <c r="E230" s="77" t="s">
        <v>1598</v>
      </c>
      <c r="F230" s="79">
        <v>217</v>
      </c>
      <c r="G230" s="79">
        <v>0</v>
      </c>
      <c r="H230" s="83">
        <v>0</v>
      </c>
      <c r="I230" s="79">
        <v>0</v>
      </c>
      <c r="J230" s="79">
        <v>148</v>
      </c>
      <c r="K230" s="79">
        <v>0</v>
      </c>
      <c r="L230" s="79">
        <v>0</v>
      </c>
      <c r="M230" s="79">
        <v>0</v>
      </c>
      <c r="N230" s="79">
        <v>164</v>
      </c>
      <c r="O230" s="79">
        <v>286</v>
      </c>
      <c r="P230" s="79">
        <v>333</v>
      </c>
      <c r="Q230" s="80">
        <v>41</v>
      </c>
      <c r="R230">
        <v>862</v>
      </c>
      <c r="S230">
        <v>327</v>
      </c>
      <c r="T230" s="81">
        <f t="shared" si="0"/>
        <v>2014</v>
      </c>
      <c r="U230" s="82">
        <f>VLOOKUP(A230,'SB35 Determination Data'!$B$4:$F$542,5,FALSE)</f>
        <v>2014</v>
      </c>
    </row>
    <row r="231" spans="1:21" ht="12.75" customHeight="1" x14ac:dyDescent="0.15">
      <c r="A231" s="77" t="s">
        <v>356</v>
      </c>
      <c r="B231" s="77" t="s">
        <v>352</v>
      </c>
      <c r="C231" s="77" t="s">
        <v>144</v>
      </c>
      <c r="D231" s="78">
        <v>2015</v>
      </c>
      <c r="E231" s="77" t="s">
        <v>1598</v>
      </c>
      <c r="F231" s="79">
        <v>217</v>
      </c>
      <c r="G231" s="79">
        <v>0</v>
      </c>
      <c r="H231" s="83">
        <v>0</v>
      </c>
      <c r="I231" s="79">
        <v>0</v>
      </c>
      <c r="J231" s="79">
        <v>148</v>
      </c>
      <c r="K231" s="79">
        <v>0</v>
      </c>
      <c r="L231" s="79">
        <v>0</v>
      </c>
      <c r="M231" s="79">
        <v>0</v>
      </c>
      <c r="N231" s="79">
        <v>164</v>
      </c>
      <c r="O231" s="79">
        <v>11</v>
      </c>
      <c r="P231" s="79">
        <v>333</v>
      </c>
      <c r="Q231" s="80">
        <v>94</v>
      </c>
      <c r="R231">
        <v>862</v>
      </c>
      <c r="S231">
        <v>105</v>
      </c>
      <c r="T231" s="81">
        <f t="shared" si="0"/>
        <v>2015</v>
      </c>
      <c r="U231" s="82">
        <f>VLOOKUP(A231,'SB35 Determination Data'!$B$4:$F$542,5,FALSE)</f>
        <v>2014</v>
      </c>
    </row>
    <row r="232" spans="1:21" ht="12.75" customHeight="1" x14ac:dyDescent="0.15">
      <c r="A232" s="77" t="s">
        <v>356</v>
      </c>
      <c r="B232" s="77" t="s">
        <v>352</v>
      </c>
      <c r="C232" s="77" t="s">
        <v>144</v>
      </c>
      <c r="D232" s="78">
        <v>2016</v>
      </c>
      <c r="E232" s="77" t="s">
        <v>1598</v>
      </c>
      <c r="F232" s="79">
        <v>217</v>
      </c>
      <c r="G232" s="79">
        <v>0</v>
      </c>
      <c r="H232" s="83">
        <v>0</v>
      </c>
      <c r="I232" s="79">
        <v>0</v>
      </c>
      <c r="J232" s="79">
        <v>148</v>
      </c>
      <c r="K232" s="79">
        <v>0</v>
      </c>
      <c r="L232" s="79">
        <v>0</v>
      </c>
      <c r="M232" s="79">
        <v>0</v>
      </c>
      <c r="N232" s="77">
        <v>164</v>
      </c>
      <c r="O232" s="79">
        <v>357</v>
      </c>
      <c r="P232" s="79">
        <v>333</v>
      </c>
      <c r="Q232" s="80">
        <v>91</v>
      </c>
      <c r="R232">
        <v>862</v>
      </c>
      <c r="S232">
        <v>448</v>
      </c>
      <c r="T232" s="81">
        <f t="shared" si="0"/>
        <v>2016</v>
      </c>
      <c r="U232" s="82">
        <f>VLOOKUP(A232,'SB35 Determination Data'!$B$4:$F$542,5,FALSE)</f>
        <v>2014</v>
      </c>
    </row>
    <row r="233" spans="1:21" ht="12.75" customHeight="1" x14ac:dyDescent="0.15">
      <c r="A233" s="77" t="s">
        <v>356</v>
      </c>
      <c r="B233" s="77" t="s">
        <v>352</v>
      </c>
      <c r="C233" s="77" t="s">
        <v>144</v>
      </c>
      <c r="D233" s="78">
        <v>2017</v>
      </c>
      <c r="E233" s="77" t="s">
        <v>1598</v>
      </c>
      <c r="F233" s="79">
        <v>217</v>
      </c>
      <c r="G233" s="79">
        <v>0</v>
      </c>
      <c r="H233" s="83">
        <v>0</v>
      </c>
      <c r="I233" s="79">
        <v>0</v>
      </c>
      <c r="J233" s="79">
        <v>148</v>
      </c>
      <c r="K233" s="79">
        <v>0</v>
      </c>
      <c r="L233" s="79">
        <v>0</v>
      </c>
      <c r="M233" s="79">
        <v>0</v>
      </c>
      <c r="N233" s="79">
        <v>164</v>
      </c>
      <c r="O233" s="79">
        <v>668</v>
      </c>
      <c r="P233" s="79">
        <v>333</v>
      </c>
      <c r="Q233" s="80">
        <v>362</v>
      </c>
      <c r="R233">
        <v>862</v>
      </c>
      <c r="S233">
        <v>1030</v>
      </c>
      <c r="T233" s="81">
        <f t="shared" si="0"/>
        <v>2017</v>
      </c>
      <c r="U233" s="82">
        <f>VLOOKUP(A233,'SB35 Determination Data'!$B$4:$F$542,5,FALSE)</f>
        <v>2014</v>
      </c>
    </row>
    <row r="234" spans="1:21" ht="12.75" customHeight="1" x14ac:dyDescent="0.15">
      <c r="A234" s="77" t="s">
        <v>419</v>
      </c>
      <c r="B234" s="77" t="s">
        <v>416</v>
      </c>
      <c r="C234" s="77" t="s">
        <v>417</v>
      </c>
      <c r="D234" s="78">
        <v>2013</v>
      </c>
      <c r="E234" s="77" t="s">
        <v>1598</v>
      </c>
      <c r="F234" s="79">
        <v>3209</v>
      </c>
      <c r="G234" s="79">
        <v>69</v>
      </c>
      <c r="H234" s="83">
        <v>69</v>
      </c>
      <c r="I234" s="79">
        <v>0</v>
      </c>
      <c r="J234" s="79">
        <v>2439</v>
      </c>
      <c r="K234" s="79">
        <v>371</v>
      </c>
      <c r="L234" s="79">
        <v>371</v>
      </c>
      <c r="M234" s="79">
        <v>0</v>
      </c>
      <c r="N234" s="79">
        <v>2257</v>
      </c>
      <c r="O234" s="79">
        <v>302</v>
      </c>
      <c r="P234" s="79">
        <v>4956</v>
      </c>
      <c r="Q234" s="80">
        <v>2300</v>
      </c>
      <c r="R234">
        <v>12861</v>
      </c>
      <c r="S234">
        <v>3042</v>
      </c>
      <c r="T234" s="81">
        <f t="shared" si="0"/>
        <v>2013</v>
      </c>
      <c r="U234" s="82">
        <f>VLOOKUP(A234,'SB35 Determination Data'!$B$4:$F$542,5,FALSE)</f>
        <v>2013</v>
      </c>
    </row>
    <row r="235" spans="1:21" ht="12.75" customHeight="1" x14ac:dyDescent="0.15">
      <c r="A235" s="77" t="s">
        <v>419</v>
      </c>
      <c r="B235" s="77" t="s">
        <v>416</v>
      </c>
      <c r="C235" s="77" t="s">
        <v>417</v>
      </c>
      <c r="D235" s="78">
        <v>2014</v>
      </c>
      <c r="E235" s="77" t="s">
        <v>1598</v>
      </c>
      <c r="F235" s="79">
        <v>3209</v>
      </c>
      <c r="G235" s="79">
        <v>24</v>
      </c>
      <c r="H235" s="83">
        <v>24</v>
      </c>
      <c r="I235" s="79">
        <v>0</v>
      </c>
      <c r="J235" s="79">
        <v>2439</v>
      </c>
      <c r="K235" s="79">
        <v>8</v>
      </c>
      <c r="L235" s="79">
        <v>8</v>
      </c>
      <c r="M235" s="79">
        <v>0</v>
      </c>
      <c r="N235" s="79">
        <v>2257</v>
      </c>
      <c r="O235" s="79">
        <v>11</v>
      </c>
      <c r="P235" s="79">
        <v>4956</v>
      </c>
      <c r="Q235" s="80">
        <v>956</v>
      </c>
      <c r="R235">
        <v>12861</v>
      </c>
      <c r="S235">
        <v>999</v>
      </c>
      <c r="T235" s="81">
        <f t="shared" si="0"/>
        <v>2014</v>
      </c>
      <c r="U235" s="82">
        <f>VLOOKUP(A235,'SB35 Determination Data'!$B$4:$F$542,5,FALSE)</f>
        <v>2013</v>
      </c>
    </row>
    <row r="236" spans="1:21" ht="12.75" customHeight="1" x14ac:dyDescent="0.15">
      <c r="A236" s="77" t="s">
        <v>419</v>
      </c>
      <c r="B236" s="77" t="s">
        <v>416</v>
      </c>
      <c r="C236" s="77" t="s">
        <v>417</v>
      </c>
      <c r="D236" s="78">
        <v>2015</v>
      </c>
      <c r="E236" s="77" t="s">
        <v>1598</v>
      </c>
      <c r="F236" s="79">
        <v>3209</v>
      </c>
      <c r="G236" s="79">
        <v>0</v>
      </c>
      <c r="H236" s="83">
        <v>0</v>
      </c>
      <c r="I236" s="79">
        <v>0</v>
      </c>
      <c r="J236" s="79">
        <v>2439</v>
      </c>
      <c r="K236" s="79">
        <v>0</v>
      </c>
      <c r="L236" s="79">
        <v>0</v>
      </c>
      <c r="M236" s="79">
        <v>0</v>
      </c>
      <c r="N236" s="77">
        <v>2257</v>
      </c>
      <c r="O236" s="79">
        <v>0</v>
      </c>
      <c r="P236" s="79">
        <v>4956</v>
      </c>
      <c r="Q236" s="80">
        <v>689</v>
      </c>
      <c r="R236">
        <v>12861</v>
      </c>
      <c r="S236">
        <v>689</v>
      </c>
      <c r="T236" s="81">
        <f t="shared" si="0"/>
        <v>2015</v>
      </c>
      <c r="U236" s="82">
        <f>VLOOKUP(A236,'SB35 Determination Data'!$B$4:$F$542,5,FALSE)</f>
        <v>2013</v>
      </c>
    </row>
    <row r="237" spans="1:21" ht="12.75" customHeight="1" x14ac:dyDescent="0.15">
      <c r="A237" s="77" t="s">
        <v>419</v>
      </c>
      <c r="B237" s="77" t="s">
        <v>416</v>
      </c>
      <c r="C237" s="77" t="s">
        <v>417</v>
      </c>
      <c r="D237" s="78">
        <v>2016</v>
      </c>
      <c r="E237" s="77" t="s">
        <v>1598</v>
      </c>
      <c r="F237" s="79">
        <v>3209</v>
      </c>
      <c r="G237" s="79">
        <v>22</v>
      </c>
      <c r="H237" s="83">
        <v>22</v>
      </c>
      <c r="I237" s="79">
        <v>0</v>
      </c>
      <c r="J237" s="79">
        <v>2439</v>
      </c>
      <c r="K237" s="79">
        <v>186</v>
      </c>
      <c r="L237" s="79">
        <v>186</v>
      </c>
      <c r="M237" s="79">
        <v>0</v>
      </c>
      <c r="N237" s="79">
        <v>2257</v>
      </c>
      <c r="O237" s="79">
        <v>2</v>
      </c>
      <c r="P237" s="79">
        <v>4956</v>
      </c>
      <c r="Q237" s="80">
        <v>849</v>
      </c>
      <c r="R237">
        <v>12861</v>
      </c>
      <c r="S237">
        <v>1059</v>
      </c>
      <c r="T237" s="81">
        <f t="shared" si="0"/>
        <v>2016</v>
      </c>
      <c r="U237" s="82">
        <f>VLOOKUP(A237,'SB35 Determination Data'!$B$4:$F$542,5,FALSE)</f>
        <v>2013</v>
      </c>
    </row>
    <row r="238" spans="1:21" ht="12.75" customHeight="1" x14ac:dyDescent="0.15">
      <c r="A238" s="77" t="s">
        <v>419</v>
      </c>
      <c r="B238" s="77" t="s">
        <v>416</v>
      </c>
      <c r="C238" s="77" t="s">
        <v>417</v>
      </c>
      <c r="D238" s="78">
        <v>2017</v>
      </c>
      <c r="E238" s="77" t="s">
        <v>1598</v>
      </c>
      <c r="F238" s="79">
        <v>3209</v>
      </c>
      <c r="G238" s="79">
        <v>0</v>
      </c>
      <c r="H238" s="83">
        <v>0</v>
      </c>
      <c r="I238" s="79">
        <v>0</v>
      </c>
      <c r="J238" s="79">
        <v>2439</v>
      </c>
      <c r="K238" s="79">
        <v>0</v>
      </c>
      <c r="L238" s="79">
        <v>0</v>
      </c>
      <c r="M238" s="79">
        <v>0</v>
      </c>
      <c r="N238" s="79">
        <v>2257</v>
      </c>
      <c r="O238" s="79">
        <v>13</v>
      </c>
      <c r="P238" s="79">
        <v>4956</v>
      </c>
      <c r="Q238" s="80">
        <v>1043</v>
      </c>
      <c r="R238">
        <v>12861</v>
      </c>
      <c r="S238">
        <v>1056</v>
      </c>
      <c r="T238" s="81">
        <f t="shared" si="0"/>
        <v>2017</v>
      </c>
      <c r="U238" s="82">
        <f>VLOOKUP(A238,'SB35 Determination Data'!$B$4:$F$542,5,FALSE)</f>
        <v>2013</v>
      </c>
    </row>
    <row r="239" spans="1:21" ht="12.75" customHeight="1" x14ac:dyDescent="0.15">
      <c r="A239" s="77" t="s">
        <v>342</v>
      </c>
      <c r="B239" s="77" t="s">
        <v>341</v>
      </c>
      <c r="C239" s="77" t="s">
        <v>123</v>
      </c>
      <c r="D239" s="78">
        <v>2013</v>
      </c>
      <c r="E239" s="77" t="s">
        <v>1598</v>
      </c>
      <c r="F239" s="79">
        <v>146</v>
      </c>
      <c r="G239" s="79">
        <v>0</v>
      </c>
      <c r="H239" s="83">
        <v>0</v>
      </c>
      <c r="I239" s="79">
        <v>0</v>
      </c>
      <c r="J239" s="79">
        <v>102</v>
      </c>
      <c r="K239" s="79">
        <v>1</v>
      </c>
      <c r="L239" s="79">
        <v>0</v>
      </c>
      <c r="M239" s="79">
        <v>1</v>
      </c>
      <c r="N239" s="79">
        <v>130</v>
      </c>
      <c r="O239" s="79">
        <v>0</v>
      </c>
      <c r="P239" s="79">
        <v>318</v>
      </c>
      <c r="Q239" s="80">
        <v>1</v>
      </c>
      <c r="R239">
        <v>696</v>
      </c>
      <c r="S239">
        <v>2</v>
      </c>
      <c r="T239" s="81">
        <f t="shared" si="0"/>
        <v>2014</v>
      </c>
      <c r="U239" s="82">
        <f>VLOOKUP(A239,'SB35 Determination Data'!$B$4:$F$542,5,FALSE)</f>
        <v>2014</v>
      </c>
    </row>
    <row r="240" spans="1:21" ht="12.75" customHeight="1" x14ac:dyDescent="0.15">
      <c r="A240" s="77" t="s">
        <v>342</v>
      </c>
      <c r="B240" s="77" t="s">
        <v>341</v>
      </c>
      <c r="C240" s="77" t="s">
        <v>123</v>
      </c>
      <c r="D240" s="78">
        <v>2014</v>
      </c>
      <c r="E240" s="77" t="s">
        <v>1598</v>
      </c>
      <c r="F240" s="79">
        <v>146</v>
      </c>
      <c r="G240" s="79">
        <v>0</v>
      </c>
      <c r="H240" s="83">
        <v>0</v>
      </c>
      <c r="I240" s="79">
        <v>0</v>
      </c>
      <c r="J240" s="79">
        <v>102</v>
      </c>
      <c r="K240" s="79">
        <v>2</v>
      </c>
      <c r="L240" s="79">
        <v>2</v>
      </c>
      <c r="M240" s="79">
        <v>0</v>
      </c>
      <c r="N240" s="77">
        <v>130</v>
      </c>
      <c r="O240" s="79">
        <v>0</v>
      </c>
      <c r="P240" s="79">
        <v>318</v>
      </c>
      <c r="Q240" s="80">
        <v>5</v>
      </c>
      <c r="R240">
        <v>696</v>
      </c>
      <c r="S240">
        <v>7</v>
      </c>
      <c r="T240" s="81">
        <f t="shared" si="0"/>
        <v>2014</v>
      </c>
      <c r="U240" s="82">
        <f>VLOOKUP(A240,'SB35 Determination Data'!$B$4:$F$542,5,FALSE)</f>
        <v>2014</v>
      </c>
    </row>
    <row r="241" spans="1:21" ht="12.75" customHeight="1" x14ac:dyDescent="0.15">
      <c r="A241" s="77" t="s">
        <v>342</v>
      </c>
      <c r="B241" s="77" t="s">
        <v>341</v>
      </c>
      <c r="C241" s="77" t="s">
        <v>123</v>
      </c>
      <c r="D241" s="78">
        <v>2015</v>
      </c>
      <c r="E241" s="77" t="s">
        <v>1598</v>
      </c>
      <c r="F241" s="79">
        <v>146</v>
      </c>
      <c r="G241" s="79">
        <v>0</v>
      </c>
      <c r="H241" s="83">
        <v>0</v>
      </c>
      <c r="I241" s="79">
        <v>0</v>
      </c>
      <c r="J241" s="79">
        <v>102</v>
      </c>
      <c r="K241" s="79">
        <v>1</v>
      </c>
      <c r="L241" s="79">
        <v>1</v>
      </c>
      <c r="M241" s="79">
        <v>0</v>
      </c>
      <c r="N241" s="79">
        <v>130</v>
      </c>
      <c r="O241" s="79">
        <v>0</v>
      </c>
      <c r="P241" s="79">
        <v>318</v>
      </c>
      <c r="Q241" s="80">
        <v>43</v>
      </c>
      <c r="R241">
        <v>696</v>
      </c>
      <c r="S241">
        <v>44</v>
      </c>
      <c r="T241" s="81">
        <f t="shared" si="0"/>
        <v>2015</v>
      </c>
      <c r="U241" s="82">
        <f>VLOOKUP(A241,'SB35 Determination Data'!$B$4:$F$542,5,FALSE)</f>
        <v>2014</v>
      </c>
    </row>
    <row r="242" spans="1:21" ht="12.75" customHeight="1" x14ac:dyDescent="0.15">
      <c r="A242" s="77" t="s">
        <v>342</v>
      </c>
      <c r="B242" s="77" t="s">
        <v>341</v>
      </c>
      <c r="C242" s="77" t="s">
        <v>123</v>
      </c>
      <c r="D242" s="78">
        <v>2016</v>
      </c>
      <c r="E242" s="77" t="s">
        <v>1598</v>
      </c>
      <c r="F242" s="79">
        <v>146</v>
      </c>
      <c r="G242" s="79">
        <v>0</v>
      </c>
      <c r="H242" s="83">
        <v>0</v>
      </c>
      <c r="I242" s="79">
        <v>0</v>
      </c>
      <c r="J242" s="79">
        <v>102</v>
      </c>
      <c r="K242" s="79">
        <v>0</v>
      </c>
      <c r="L242" s="79">
        <v>0</v>
      </c>
      <c r="M242" s="79">
        <v>0</v>
      </c>
      <c r="N242" s="79">
        <v>130</v>
      </c>
      <c r="O242" s="79">
        <v>24</v>
      </c>
      <c r="P242" s="79">
        <v>318</v>
      </c>
      <c r="Q242" s="80">
        <v>0</v>
      </c>
      <c r="R242">
        <v>696</v>
      </c>
      <c r="S242">
        <v>24</v>
      </c>
      <c r="T242" s="81">
        <f t="shared" si="0"/>
        <v>2016</v>
      </c>
      <c r="U242" s="82">
        <f>VLOOKUP(A242,'SB35 Determination Data'!$B$4:$F$542,5,FALSE)</f>
        <v>2014</v>
      </c>
    </row>
    <row r="243" spans="1:21" ht="12.75" customHeight="1" x14ac:dyDescent="0.15">
      <c r="A243" s="77" t="s">
        <v>342</v>
      </c>
      <c r="B243" s="77" t="s">
        <v>341</v>
      </c>
      <c r="C243" s="77" t="s">
        <v>123</v>
      </c>
      <c r="D243" s="78">
        <v>2017</v>
      </c>
      <c r="E243" s="77" t="s">
        <v>1598</v>
      </c>
      <c r="F243" s="79">
        <v>146</v>
      </c>
      <c r="G243" s="79">
        <v>1</v>
      </c>
      <c r="H243" s="83">
        <v>0</v>
      </c>
      <c r="I243" s="79">
        <v>1</v>
      </c>
      <c r="J243" s="79">
        <v>102</v>
      </c>
      <c r="K243" s="79">
        <v>0</v>
      </c>
      <c r="L243" s="79">
        <v>0</v>
      </c>
      <c r="M243" s="79">
        <v>0</v>
      </c>
      <c r="N243" s="79">
        <v>130</v>
      </c>
      <c r="O243" s="79">
        <v>0</v>
      </c>
      <c r="P243" s="79">
        <v>318</v>
      </c>
      <c r="Q243" s="80">
        <v>12</v>
      </c>
      <c r="R243">
        <v>696</v>
      </c>
      <c r="S243">
        <v>13</v>
      </c>
      <c r="T243" s="81">
        <f t="shared" si="0"/>
        <v>2017</v>
      </c>
      <c r="U243" s="82">
        <f>VLOOKUP(A243,'SB35 Determination Data'!$B$4:$F$542,5,FALSE)</f>
        <v>2014</v>
      </c>
    </row>
    <row r="244" spans="1:21" ht="12.75" customHeight="1" x14ac:dyDescent="0.15">
      <c r="A244" s="77" t="s">
        <v>183</v>
      </c>
      <c r="B244" s="77" t="s">
        <v>168</v>
      </c>
      <c r="C244" s="77" t="s">
        <v>144</v>
      </c>
      <c r="D244" s="78">
        <v>2017</v>
      </c>
      <c r="E244" s="77" t="s">
        <v>1598</v>
      </c>
      <c r="F244" s="79">
        <v>98</v>
      </c>
      <c r="G244" s="79">
        <v>0</v>
      </c>
      <c r="H244" s="83">
        <v>0</v>
      </c>
      <c r="I244" s="79">
        <v>0</v>
      </c>
      <c r="J244" s="79">
        <v>59</v>
      </c>
      <c r="K244" s="79">
        <v>0</v>
      </c>
      <c r="L244" s="79">
        <v>0</v>
      </c>
      <c r="M244" s="79">
        <v>0</v>
      </c>
      <c r="N244" s="79">
        <v>64</v>
      </c>
      <c r="O244" s="79">
        <v>16</v>
      </c>
      <c r="P244" s="79">
        <v>152</v>
      </c>
      <c r="Q244" s="80">
        <v>316</v>
      </c>
      <c r="R244">
        <v>373</v>
      </c>
      <c r="S244">
        <v>332</v>
      </c>
      <c r="T244" s="81">
        <f t="shared" si="0"/>
        <v>2017</v>
      </c>
      <c r="U244" s="82">
        <f>VLOOKUP(A244,'SB35 Determination Data'!$B$4:$F$542,5,FALSE)</f>
        <v>2014</v>
      </c>
    </row>
    <row r="245" spans="1:21" ht="12.75" customHeight="1" x14ac:dyDescent="0.15">
      <c r="A245" s="77" t="s">
        <v>102</v>
      </c>
      <c r="B245" s="77" t="s">
        <v>99</v>
      </c>
      <c r="C245" s="77" t="s">
        <v>67</v>
      </c>
      <c r="D245" s="78">
        <v>2015</v>
      </c>
      <c r="E245" s="77" t="s">
        <v>1598</v>
      </c>
      <c r="F245" s="79">
        <v>51</v>
      </c>
      <c r="G245" s="79">
        <v>0</v>
      </c>
      <c r="H245" s="83">
        <v>0</v>
      </c>
      <c r="I245" s="79">
        <v>0</v>
      </c>
      <c r="J245" s="79">
        <v>25</v>
      </c>
      <c r="K245" s="79">
        <v>0</v>
      </c>
      <c r="L245" s="79">
        <v>0</v>
      </c>
      <c r="M245" s="79">
        <v>0</v>
      </c>
      <c r="N245" s="79">
        <v>31</v>
      </c>
      <c r="O245" s="79">
        <v>0</v>
      </c>
      <c r="P245" s="79">
        <v>34</v>
      </c>
      <c r="Q245" s="80">
        <v>0</v>
      </c>
      <c r="R245">
        <v>141</v>
      </c>
      <c r="S245">
        <v>0</v>
      </c>
      <c r="T245" s="81">
        <f t="shared" si="0"/>
        <v>2015</v>
      </c>
      <c r="U245" s="82">
        <f>VLOOKUP(A245,'SB35 Determination Data'!$B$4:$F$542,5,FALSE)</f>
        <v>2015</v>
      </c>
    </row>
    <row r="246" spans="1:21" ht="12.75" customHeight="1" x14ac:dyDescent="0.15">
      <c r="A246" s="77" t="s">
        <v>102</v>
      </c>
      <c r="B246" s="77" t="s">
        <v>99</v>
      </c>
      <c r="C246" s="77" t="s">
        <v>67</v>
      </c>
      <c r="D246" s="78">
        <v>2016</v>
      </c>
      <c r="E246" s="77" t="s">
        <v>1598</v>
      </c>
      <c r="F246" s="79">
        <v>51</v>
      </c>
      <c r="G246" s="79">
        <v>0</v>
      </c>
      <c r="H246" s="83">
        <v>0</v>
      </c>
      <c r="I246" s="79">
        <v>0</v>
      </c>
      <c r="J246" s="79">
        <v>25</v>
      </c>
      <c r="K246" s="79">
        <v>1</v>
      </c>
      <c r="L246" s="79">
        <v>0</v>
      </c>
      <c r="M246" s="79">
        <v>1</v>
      </c>
      <c r="N246" s="77">
        <v>31</v>
      </c>
      <c r="O246" s="79">
        <v>0</v>
      </c>
      <c r="P246" s="79">
        <v>34</v>
      </c>
      <c r="Q246" s="80">
        <v>0</v>
      </c>
      <c r="R246">
        <v>141</v>
      </c>
      <c r="S246">
        <v>1</v>
      </c>
      <c r="T246" s="81">
        <f t="shared" si="0"/>
        <v>2016</v>
      </c>
      <c r="U246" s="82">
        <f>VLOOKUP(A246,'SB35 Determination Data'!$B$4:$F$542,5,FALSE)</f>
        <v>2015</v>
      </c>
    </row>
    <row r="247" spans="1:21" ht="12.75" customHeight="1" x14ac:dyDescent="0.15">
      <c r="A247" s="77" t="s">
        <v>102</v>
      </c>
      <c r="B247" s="77" t="s">
        <v>99</v>
      </c>
      <c r="C247" s="77" t="s">
        <v>67</v>
      </c>
      <c r="D247" s="78">
        <v>2017</v>
      </c>
      <c r="E247" s="77" t="s">
        <v>1598</v>
      </c>
      <c r="F247" s="79">
        <v>51</v>
      </c>
      <c r="G247" s="79">
        <v>0</v>
      </c>
      <c r="H247" s="83">
        <v>0</v>
      </c>
      <c r="I247" s="79">
        <v>0</v>
      </c>
      <c r="J247" s="79">
        <v>25</v>
      </c>
      <c r="K247" s="79">
        <v>1</v>
      </c>
      <c r="L247" s="79">
        <v>0</v>
      </c>
      <c r="M247" s="79">
        <v>1</v>
      </c>
      <c r="N247" s="79">
        <v>31</v>
      </c>
      <c r="O247" s="79">
        <v>0</v>
      </c>
      <c r="P247" s="79">
        <v>34</v>
      </c>
      <c r="Q247" s="80">
        <v>8</v>
      </c>
      <c r="R247">
        <v>141</v>
      </c>
      <c r="S247">
        <v>9</v>
      </c>
      <c r="T247" s="81">
        <f t="shared" si="0"/>
        <v>2017</v>
      </c>
      <c r="U247" s="82">
        <f>VLOOKUP(A247,'SB35 Determination Data'!$B$4:$F$542,5,FALSE)</f>
        <v>2015</v>
      </c>
    </row>
    <row r="248" spans="1:21" ht="12.75" customHeight="1" x14ac:dyDescent="0.15">
      <c r="A248" s="77" t="s">
        <v>526</v>
      </c>
      <c r="B248" s="77" t="s">
        <v>166</v>
      </c>
      <c r="C248" s="77" t="s">
        <v>83</v>
      </c>
      <c r="D248" s="78">
        <v>2015</v>
      </c>
      <c r="E248" s="77" t="s">
        <v>1598</v>
      </c>
      <c r="F248" s="79">
        <v>108</v>
      </c>
      <c r="G248" s="79">
        <v>1</v>
      </c>
      <c r="H248" s="83">
        <v>1</v>
      </c>
      <c r="I248" s="79">
        <v>0</v>
      </c>
      <c r="J248" s="79">
        <v>67</v>
      </c>
      <c r="K248" s="79">
        <v>0</v>
      </c>
      <c r="L248" s="79">
        <v>0</v>
      </c>
      <c r="M248" s="79">
        <v>0</v>
      </c>
      <c r="N248" s="79">
        <v>87</v>
      </c>
      <c r="O248" s="79">
        <v>0</v>
      </c>
      <c r="P248" s="79">
        <v>205</v>
      </c>
      <c r="Q248" s="80">
        <v>1</v>
      </c>
      <c r="R248">
        <v>467</v>
      </c>
      <c r="S248">
        <v>2</v>
      </c>
      <c r="T248" s="81">
        <f t="shared" si="0"/>
        <v>2015</v>
      </c>
      <c r="U248" s="82">
        <f>VLOOKUP(A248,'SB35 Determination Data'!$B$4:$F$542,5,FALSE)</f>
        <v>2014</v>
      </c>
    </row>
    <row r="249" spans="1:21" ht="12.75" customHeight="1" x14ac:dyDescent="0.15">
      <c r="A249" s="77" t="s">
        <v>526</v>
      </c>
      <c r="B249" s="77" t="s">
        <v>166</v>
      </c>
      <c r="C249" s="77" t="s">
        <v>83</v>
      </c>
      <c r="D249" s="78">
        <v>2016</v>
      </c>
      <c r="E249" s="77" t="s">
        <v>1598</v>
      </c>
      <c r="F249" s="79">
        <v>108</v>
      </c>
      <c r="G249" s="79">
        <v>0</v>
      </c>
      <c r="H249" s="83">
        <v>0</v>
      </c>
      <c r="I249" s="79">
        <v>0</v>
      </c>
      <c r="J249" s="79">
        <v>67</v>
      </c>
      <c r="K249" s="79">
        <v>0</v>
      </c>
      <c r="L249" s="79">
        <v>0</v>
      </c>
      <c r="M249" s="79">
        <v>0</v>
      </c>
      <c r="N249" s="79">
        <v>87</v>
      </c>
      <c r="O249" s="79">
        <v>1</v>
      </c>
      <c r="P249" s="79">
        <v>205</v>
      </c>
      <c r="Q249" s="80">
        <v>0</v>
      </c>
      <c r="R249">
        <v>467</v>
      </c>
      <c r="S249">
        <v>1</v>
      </c>
      <c r="T249" s="81">
        <f t="shared" si="0"/>
        <v>2016</v>
      </c>
      <c r="U249" s="82">
        <f>VLOOKUP(A249,'SB35 Determination Data'!$B$4:$F$542,5,FALSE)</f>
        <v>2014</v>
      </c>
    </row>
    <row r="250" spans="1:21" ht="12.75" customHeight="1" x14ac:dyDescent="0.15">
      <c r="A250" s="77" t="s">
        <v>526</v>
      </c>
      <c r="B250" s="77" t="s">
        <v>166</v>
      </c>
      <c r="C250" s="77" t="s">
        <v>83</v>
      </c>
      <c r="D250" s="78">
        <v>2017</v>
      </c>
      <c r="E250" s="77" t="s">
        <v>1598</v>
      </c>
      <c r="F250" s="79">
        <v>108</v>
      </c>
      <c r="G250" s="79">
        <v>1</v>
      </c>
      <c r="H250" s="83">
        <v>0</v>
      </c>
      <c r="I250" s="79">
        <v>1</v>
      </c>
      <c r="J250" s="79">
        <v>67</v>
      </c>
      <c r="K250" s="79">
        <v>1</v>
      </c>
      <c r="L250" s="79">
        <v>0</v>
      </c>
      <c r="M250" s="79">
        <v>1</v>
      </c>
      <c r="N250" s="79">
        <v>87</v>
      </c>
      <c r="O250" s="79">
        <v>0</v>
      </c>
      <c r="P250" s="79">
        <v>205</v>
      </c>
      <c r="Q250" s="80">
        <v>0</v>
      </c>
      <c r="R250">
        <v>467</v>
      </c>
      <c r="S250">
        <v>2</v>
      </c>
      <c r="T250" s="81">
        <f t="shared" si="0"/>
        <v>2017</v>
      </c>
      <c r="U250" s="82">
        <f>VLOOKUP(A250,'SB35 Determination Data'!$B$4:$F$542,5,FALSE)</f>
        <v>2014</v>
      </c>
    </row>
    <row r="251" spans="1:21" ht="12.75" customHeight="1" x14ac:dyDescent="0.15">
      <c r="A251" s="77" t="s">
        <v>529</v>
      </c>
      <c r="B251" s="77" t="s">
        <v>528</v>
      </c>
      <c r="C251" s="77" t="s">
        <v>67</v>
      </c>
      <c r="D251" s="78">
        <v>2014</v>
      </c>
      <c r="E251" s="77" t="s">
        <v>1598</v>
      </c>
      <c r="F251" s="79">
        <v>39</v>
      </c>
      <c r="G251" s="79">
        <v>0</v>
      </c>
      <c r="H251" s="83">
        <v>0</v>
      </c>
      <c r="I251" s="79">
        <v>0</v>
      </c>
      <c r="J251" s="79">
        <v>29</v>
      </c>
      <c r="K251" s="79">
        <v>0</v>
      </c>
      <c r="L251" s="79">
        <v>0</v>
      </c>
      <c r="M251" s="79">
        <v>0</v>
      </c>
      <c r="N251" s="77">
        <v>31</v>
      </c>
      <c r="O251" s="79">
        <v>0</v>
      </c>
      <c r="P251" s="79">
        <v>112</v>
      </c>
      <c r="Q251" s="80">
        <v>0</v>
      </c>
      <c r="R251">
        <v>211</v>
      </c>
      <c r="S251">
        <v>0</v>
      </c>
      <c r="T251" s="81">
        <f t="shared" si="0"/>
        <v>2015</v>
      </c>
      <c r="U251" s="82">
        <f>VLOOKUP(A251,'SB35 Determination Data'!$B$4:$F$542,5,FALSE)</f>
        <v>2015</v>
      </c>
    </row>
    <row r="252" spans="1:21" ht="12.75" customHeight="1" x14ac:dyDescent="0.15">
      <c r="A252" s="77" t="s">
        <v>529</v>
      </c>
      <c r="B252" s="77" t="s">
        <v>528</v>
      </c>
      <c r="C252" s="77" t="s">
        <v>67</v>
      </c>
      <c r="D252" s="78">
        <v>2015</v>
      </c>
      <c r="E252" s="77" t="s">
        <v>1598</v>
      </c>
      <c r="F252" s="79">
        <v>39</v>
      </c>
      <c r="G252" s="79">
        <v>25</v>
      </c>
      <c r="H252" s="83">
        <v>25</v>
      </c>
      <c r="I252" s="79">
        <v>0</v>
      </c>
      <c r="J252" s="79">
        <v>29</v>
      </c>
      <c r="K252" s="79">
        <v>7</v>
      </c>
      <c r="L252" s="79">
        <v>7</v>
      </c>
      <c r="M252" s="79">
        <v>0</v>
      </c>
      <c r="N252" s="79">
        <v>31</v>
      </c>
      <c r="O252" s="79">
        <v>0</v>
      </c>
      <c r="P252" s="79">
        <v>112</v>
      </c>
      <c r="Q252" s="80">
        <v>0</v>
      </c>
      <c r="R252">
        <v>211</v>
      </c>
      <c r="S252">
        <v>32</v>
      </c>
      <c r="T252" s="81">
        <f t="shared" si="0"/>
        <v>2015</v>
      </c>
      <c r="U252" s="82">
        <f>VLOOKUP(A252,'SB35 Determination Data'!$B$4:$F$542,5,FALSE)</f>
        <v>2015</v>
      </c>
    </row>
    <row r="253" spans="1:21" ht="12.75" customHeight="1" x14ac:dyDescent="0.15">
      <c r="A253" s="77" t="s">
        <v>529</v>
      </c>
      <c r="B253" s="77" t="s">
        <v>528</v>
      </c>
      <c r="C253" s="77" t="s">
        <v>67</v>
      </c>
      <c r="D253" s="78">
        <v>2016</v>
      </c>
      <c r="E253" s="77" t="s">
        <v>1598</v>
      </c>
      <c r="F253" s="79">
        <v>39</v>
      </c>
      <c r="G253" s="79">
        <v>0</v>
      </c>
      <c r="H253" s="83">
        <v>0</v>
      </c>
      <c r="I253" s="79">
        <v>0</v>
      </c>
      <c r="J253" s="79">
        <v>29</v>
      </c>
      <c r="K253" s="79">
        <v>0</v>
      </c>
      <c r="L253" s="79">
        <v>0</v>
      </c>
      <c r="M253" s="79">
        <v>0</v>
      </c>
      <c r="N253" s="79">
        <v>31</v>
      </c>
      <c r="O253" s="79">
        <v>2</v>
      </c>
      <c r="P253" s="79">
        <v>112</v>
      </c>
      <c r="Q253" s="80">
        <v>13</v>
      </c>
      <c r="R253">
        <v>211</v>
      </c>
      <c r="S253">
        <v>15</v>
      </c>
      <c r="T253" s="81">
        <f t="shared" si="0"/>
        <v>2016</v>
      </c>
      <c r="U253" s="82">
        <f>VLOOKUP(A253,'SB35 Determination Data'!$B$4:$F$542,5,FALSE)</f>
        <v>2015</v>
      </c>
    </row>
    <row r="254" spans="1:21" ht="12.75" customHeight="1" x14ac:dyDescent="0.15">
      <c r="A254" s="77" t="s">
        <v>529</v>
      </c>
      <c r="B254" s="77" t="s">
        <v>528</v>
      </c>
      <c r="C254" s="77" t="s">
        <v>67</v>
      </c>
      <c r="D254" s="78">
        <v>2017</v>
      </c>
      <c r="E254" s="77" t="s">
        <v>1598</v>
      </c>
      <c r="F254" s="79">
        <v>39</v>
      </c>
      <c r="G254" s="79">
        <v>0</v>
      </c>
      <c r="H254" s="83">
        <v>0</v>
      </c>
      <c r="I254" s="79">
        <v>0</v>
      </c>
      <c r="J254" s="79">
        <v>29</v>
      </c>
      <c r="K254" s="79">
        <v>0</v>
      </c>
      <c r="L254" s="79">
        <v>0</v>
      </c>
      <c r="M254" s="79">
        <v>0</v>
      </c>
      <c r="N254" s="79">
        <v>31</v>
      </c>
      <c r="O254" s="79">
        <v>3</v>
      </c>
      <c r="P254" s="79">
        <v>112</v>
      </c>
      <c r="Q254" s="80">
        <v>22</v>
      </c>
      <c r="R254">
        <v>211</v>
      </c>
      <c r="S254">
        <v>25</v>
      </c>
      <c r="T254" s="81">
        <f t="shared" si="0"/>
        <v>2017</v>
      </c>
      <c r="U254" s="82">
        <f>VLOOKUP(A254,'SB35 Determination Data'!$B$4:$F$542,5,FALSE)</f>
        <v>2015</v>
      </c>
    </row>
    <row r="255" spans="1:21" ht="12.75" customHeight="1" x14ac:dyDescent="0.15">
      <c r="A255" s="77" t="s">
        <v>129</v>
      </c>
      <c r="B255" s="77" t="s">
        <v>127</v>
      </c>
      <c r="C255" s="77" t="s">
        <v>128</v>
      </c>
      <c r="D255" s="78">
        <v>2015</v>
      </c>
      <c r="E255" s="77" t="s">
        <v>1598</v>
      </c>
      <c r="F255" s="79">
        <v>2321</v>
      </c>
      <c r="G255" s="79">
        <v>0</v>
      </c>
      <c r="H255" s="83">
        <v>0</v>
      </c>
      <c r="I255" s="79">
        <v>0</v>
      </c>
      <c r="J255" s="79">
        <v>1145</v>
      </c>
      <c r="K255" s="79">
        <v>0</v>
      </c>
      <c r="L255" s="79">
        <v>0</v>
      </c>
      <c r="M255" s="79">
        <v>0</v>
      </c>
      <c r="N255" s="77">
        <v>1018</v>
      </c>
      <c r="O255" s="79">
        <v>456</v>
      </c>
      <c r="P255" s="79">
        <v>1844</v>
      </c>
      <c r="Q255" s="80">
        <v>1296</v>
      </c>
      <c r="R255">
        <v>6328</v>
      </c>
      <c r="S255">
        <v>1752</v>
      </c>
      <c r="T255" s="81">
        <f t="shared" si="0"/>
        <v>2016</v>
      </c>
      <c r="U255" s="82">
        <f>VLOOKUP(A255,'SB35 Determination Data'!$B$4:$F$542,5,FALSE)</f>
        <v>2016</v>
      </c>
    </row>
    <row r="256" spans="1:21" ht="12.75" customHeight="1" x14ac:dyDescent="0.15">
      <c r="A256" s="77" t="s">
        <v>129</v>
      </c>
      <c r="B256" s="77" t="s">
        <v>127</v>
      </c>
      <c r="C256" s="77" t="s">
        <v>128</v>
      </c>
      <c r="D256" s="78">
        <v>2016</v>
      </c>
      <c r="E256" s="77" t="s">
        <v>1598</v>
      </c>
      <c r="F256" s="79">
        <v>2321</v>
      </c>
      <c r="G256" s="79">
        <v>0</v>
      </c>
      <c r="H256" s="83">
        <v>0</v>
      </c>
      <c r="I256" s="79">
        <v>0</v>
      </c>
      <c r="J256" s="79">
        <v>1145</v>
      </c>
      <c r="K256" s="79">
        <v>5</v>
      </c>
      <c r="L256" s="79">
        <v>5</v>
      </c>
      <c r="M256" s="79">
        <v>0</v>
      </c>
      <c r="N256" s="79">
        <v>1018</v>
      </c>
      <c r="O256" s="79">
        <v>395</v>
      </c>
      <c r="P256" s="79">
        <v>1844</v>
      </c>
      <c r="Q256" s="80">
        <v>689</v>
      </c>
      <c r="R256">
        <v>6328</v>
      </c>
      <c r="S256">
        <v>1089</v>
      </c>
      <c r="T256" s="81">
        <f t="shared" si="0"/>
        <v>2016</v>
      </c>
      <c r="U256" s="82">
        <f>VLOOKUP(A256,'SB35 Determination Data'!$B$4:$F$542,5,FALSE)</f>
        <v>2016</v>
      </c>
    </row>
    <row r="257" spans="1:21" ht="12.75" customHeight="1" x14ac:dyDescent="0.15">
      <c r="A257" s="77" t="s">
        <v>129</v>
      </c>
      <c r="B257" s="77" t="s">
        <v>127</v>
      </c>
      <c r="C257" s="77" t="s">
        <v>128</v>
      </c>
      <c r="D257" s="78">
        <v>2017</v>
      </c>
      <c r="E257" s="77" t="s">
        <v>1598</v>
      </c>
      <c r="F257" s="79">
        <v>2321</v>
      </c>
      <c r="G257" s="79">
        <v>0</v>
      </c>
      <c r="H257" s="83">
        <v>0</v>
      </c>
      <c r="I257" s="79">
        <v>0</v>
      </c>
      <c r="J257" s="79">
        <v>1145</v>
      </c>
      <c r="K257" s="79">
        <v>20</v>
      </c>
      <c r="L257" s="79">
        <v>20</v>
      </c>
      <c r="M257" s="79">
        <v>0</v>
      </c>
      <c r="N257" s="79">
        <v>1018</v>
      </c>
      <c r="O257" s="79">
        <v>480</v>
      </c>
      <c r="P257" s="79">
        <v>1844</v>
      </c>
      <c r="Q257" s="80">
        <v>542</v>
      </c>
      <c r="R257">
        <v>6328</v>
      </c>
      <c r="S257">
        <v>1042</v>
      </c>
      <c r="T257" s="81">
        <f t="shared" si="0"/>
        <v>2017</v>
      </c>
      <c r="U257" s="82">
        <f>VLOOKUP(A257,'SB35 Determination Data'!$B$4:$F$542,5,FALSE)</f>
        <v>2016</v>
      </c>
    </row>
    <row r="258" spans="1:21" ht="12.75" customHeight="1" x14ac:dyDescent="0.15">
      <c r="A258" s="77" t="s">
        <v>321</v>
      </c>
      <c r="B258" s="77" t="s">
        <v>316</v>
      </c>
      <c r="C258" s="77" t="s">
        <v>144</v>
      </c>
      <c r="D258" s="78">
        <v>2014</v>
      </c>
      <c r="E258" s="77" t="s">
        <v>1598</v>
      </c>
      <c r="F258" s="79">
        <v>1555</v>
      </c>
      <c r="G258" s="79">
        <v>52</v>
      </c>
      <c r="H258" s="83">
        <v>52</v>
      </c>
      <c r="I258" s="79">
        <v>0</v>
      </c>
      <c r="J258" s="79">
        <v>1059</v>
      </c>
      <c r="K258" s="79">
        <v>32</v>
      </c>
      <c r="L258" s="79">
        <v>32</v>
      </c>
      <c r="M258" s="79">
        <v>0</v>
      </c>
      <c r="N258" s="79">
        <v>1212</v>
      </c>
      <c r="O258" s="79">
        <v>0</v>
      </c>
      <c r="P258" s="79">
        <v>2945</v>
      </c>
      <c r="Q258" s="80">
        <v>64</v>
      </c>
      <c r="R258">
        <v>6771</v>
      </c>
      <c r="S258">
        <v>148</v>
      </c>
      <c r="T258" s="81">
        <f t="shared" si="0"/>
        <v>2014</v>
      </c>
      <c r="U258" s="82">
        <f>VLOOKUP(A258,'SB35 Determination Data'!$B$4:$F$542,5,FALSE)</f>
        <v>2014</v>
      </c>
    </row>
    <row r="259" spans="1:21" ht="12.75" customHeight="1" x14ac:dyDescent="0.15">
      <c r="A259" s="77" t="s">
        <v>321</v>
      </c>
      <c r="B259" s="77" t="s">
        <v>316</v>
      </c>
      <c r="C259" s="77" t="s">
        <v>144</v>
      </c>
      <c r="D259" s="78">
        <v>2015</v>
      </c>
      <c r="E259" s="77" t="s">
        <v>1598</v>
      </c>
      <c r="F259" s="79">
        <v>1555</v>
      </c>
      <c r="G259" s="79">
        <v>0</v>
      </c>
      <c r="H259" s="83">
        <v>0</v>
      </c>
      <c r="I259" s="79">
        <v>0</v>
      </c>
      <c r="J259" s="79">
        <v>1059</v>
      </c>
      <c r="K259" s="79">
        <v>0</v>
      </c>
      <c r="L259" s="79">
        <v>0</v>
      </c>
      <c r="M259" s="79">
        <v>0</v>
      </c>
      <c r="N259" s="79">
        <v>1212</v>
      </c>
      <c r="O259" s="79">
        <v>0</v>
      </c>
      <c r="P259" s="79">
        <v>2945</v>
      </c>
      <c r="Q259" s="80">
        <v>24</v>
      </c>
      <c r="R259">
        <v>6771</v>
      </c>
      <c r="S259">
        <v>24</v>
      </c>
      <c r="T259" s="81">
        <f t="shared" si="0"/>
        <v>2015</v>
      </c>
      <c r="U259" s="82">
        <f>VLOOKUP(A259,'SB35 Determination Data'!$B$4:$F$542,5,FALSE)</f>
        <v>2014</v>
      </c>
    </row>
    <row r="260" spans="1:21" ht="12.75" customHeight="1" x14ac:dyDescent="0.15">
      <c r="A260" s="77" t="s">
        <v>321</v>
      </c>
      <c r="B260" s="77" t="s">
        <v>316</v>
      </c>
      <c r="C260" s="77" t="s">
        <v>144</v>
      </c>
      <c r="D260" s="78">
        <v>2016</v>
      </c>
      <c r="E260" s="77" t="s">
        <v>1598</v>
      </c>
      <c r="F260" s="79">
        <v>1555</v>
      </c>
      <c r="G260" s="79">
        <v>0</v>
      </c>
      <c r="H260" s="83">
        <v>0</v>
      </c>
      <c r="I260" s="79">
        <v>0</v>
      </c>
      <c r="J260" s="79">
        <v>1059</v>
      </c>
      <c r="K260" s="79">
        <v>0</v>
      </c>
      <c r="L260" s="79">
        <v>0</v>
      </c>
      <c r="M260" s="79">
        <v>0</v>
      </c>
      <c r="N260" s="77">
        <v>1212</v>
      </c>
      <c r="O260" s="79">
        <v>0</v>
      </c>
      <c r="P260" s="79">
        <v>2945</v>
      </c>
      <c r="Q260" s="80">
        <v>0</v>
      </c>
      <c r="R260">
        <v>6771</v>
      </c>
      <c r="S260">
        <v>0</v>
      </c>
      <c r="T260" s="81">
        <f t="shared" si="0"/>
        <v>2016</v>
      </c>
      <c r="U260" s="82">
        <f>VLOOKUP(A260,'SB35 Determination Data'!$B$4:$F$542,5,FALSE)</f>
        <v>2014</v>
      </c>
    </row>
    <row r="261" spans="1:21" ht="12.75" customHeight="1" x14ac:dyDescent="0.15">
      <c r="A261" s="77" t="s">
        <v>321</v>
      </c>
      <c r="B261" s="77" t="s">
        <v>316</v>
      </c>
      <c r="C261" s="77" t="s">
        <v>144</v>
      </c>
      <c r="D261" s="78">
        <v>2017</v>
      </c>
      <c r="E261" s="77" t="s">
        <v>1598</v>
      </c>
      <c r="F261" s="79">
        <v>1555</v>
      </c>
      <c r="G261" s="79">
        <v>26</v>
      </c>
      <c r="H261" s="83">
        <v>26</v>
      </c>
      <c r="I261" s="79">
        <v>0</v>
      </c>
      <c r="J261" s="79">
        <v>1059</v>
      </c>
      <c r="K261" s="79">
        <v>19</v>
      </c>
      <c r="L261" s="79">
        <v>19</v>
      </c>
      <c r="M261" s="79">
        <v>0</v>
      </c>
      <c r="N261" s="79">
        <v>1212</v>
      </c>
      <c r="O261" s="79">
        <v>0</v>
      </c>
      <c r="P261" s="79">
        <v>2945</v>
      </c>
      <c r="Q261" s="80">
        <v>0</v>
      </c>
      <c r="R261">
        <v>6771</v>
      </c>
      <c r="S261">
        <v>45</v>
      </c>
      <c r="T261" s="81">
        <f t="shared" si="0"/>
        <v>2017</v>
      </c>
      <c r="U261" s="82">
        <f>VLOOKUP(A261,'SB35 Determination Data'!$B$4:$F$542,5,FALSE)</f>
        <v>2014</v>
      </c>
    </row>
    <row r="262" spans="1:21" ht="12.75" customHeight="1" x14ac:dyDescent="0.15">
      <c r="A262" s="77" t="s">
        <v>130</v>
      </c>
      <c r="B262" s="77" t="s">
        <v>127</v>
      </c>
      <c r="C262" s="77" t="s">
        <v>128</v>
      </c>
      <c r="D262" s="78">
        <v>2015</v>
      </c>
      <c r="E262" s="77" t="s">
        <v>1598</v>
      </c>
      <c r="F262" s="79">
        <v>150</v>
      </c>
      <c r="G262" s="79">
        <v>36</v>
      </c>
      <c r="H262" s="83">
        <v>36</v>
      </c>
      <c r="I262" s="79">
        <v>0</v>
      </c>
      <c r="J262" s="79">
        <v>115</v>
      </c>
      <c r="K262" s="79">
        <v>32</v>
      </c>
      <c r="L262" s="79">
        <v>32</v>
      </c>
      <c r="M262" s="79">
        <v>0</v>
      </c>
      <c r="N262" s="79">
        <v>123</v>
      </c>
      <c r="O262" s="79">
        <v>24</v>
      </c>
      <c r="P262" s="79">
        <v>201</v>
      </c>
      <c r="Q262" s="80">
        <v>15</v>
      </c>
      <c r="R262">
        <v>589</v>
      </c>
      <c r="S262">
        <v>107</v>
      </c>
      <c r="T262" s="81">
        <f t="shared" si="0"/>
        <v>2016</v>
      </c>
      <c r="U262" s="82">
        <f>VLOOKUP(A262,'SB35 Determination Data'!$B$4:$F$542,5,FALSE)</f>
        <v>2016</v>
      </c>
    </row>
    <row r="263" spans="1:21" ht="12.75" customHeight="1" x14ac:dyDescent="0.15">
      <c r="A263" s="77" t="s">
        <v>130</v>
      </c>
      <c r="B263" s="77" t="s">
        <v>127</v>
      </c>
      <c r="C263" s="77" t="s">
        <v>128</v>
      </c>
      <c r="D263" s="78">
        <v>2016</v>
      </c>
      <c r="E263" s="77" t="s">
        <v>1598</v>
      </c>
      <c r="F263" s="79">
        <v>150</v>
      </c>
      <c r="G263" s="79">
        <v>0</v>
      </c>
      <c r="H263" s="83">
        <v>0</v>
      </c>
      <c r="I263" s="79">
        <v>0</v>
      </c>
      <c r="J263" s="79">
        <v>115</v>
      </c>
      <c r="K263" s="79">
        <v>0</v>
      </c>
      <c r="L263" s="79">
        <v>0</v>
      </c>
      <c r="M263" s="79">
        <v>0</v>
      </c>
      <c r="N263" s="77">
        <v>123</v>
      </c>
      <c r="O263" s="79">
        <v>0</v>
      </c>
      <c r="P263" s="79">
        <v>201</v>
      </c>
      <c r="Q263" s="80">
        <v>0</v>
      </c>
      <c r="R263">
        <v>589</v>
      </c>
      <c r="S263">
        <v>0</v>
      </c>
      <c r="T263" s="81">
        <f t="shared" si="0"/>
        <v>2016</v>
      </c>
      <c r="U263" s="82">
        <f>VLOOKUP(A263,'SB35 Determination Data'!$B$4:$F$542,5,FALSE)</f>
        <v>2016</v>
      </c>
    </row>
    <row r="264" spans="1:21" ht="12.75" customHeight="1" x14ac:dyDescent="0.15">
      <c r="A264" s="77" t="s">
        <v>130</v>
      </c>
      <c r="B264" s="77" t="s">
        <v>127</v>
      </c>
      <c r="C264" s="77" t="s">
        <v>128</v>
      </c>
      <c r="D264" s="78">
        <v>2017</v>
      </c>
      <c r="E264" s="77" t="s">
        <v>1598</v>
      </c>
      <c r="F264" s="79">
        <v>150</v>
      </c>
      <c r="G264" s="79">
        <v>0</v>
      </c>
      <c r="H264" s="83">
        <v>0</v>
      </c>
      <c r="I264" s="79">
        <v>0</v>
      </c>
      <c r="J264" s="79">
        <v>115</v>
      </c>
      <c r="K264" s="79">
        <v>0</v>
      </c>
      <c r="L264" s="79">
        <v>0</v>
      </c>
      <c r="M264" s="79">
        <v>0</v>
      </c>
      <c r="N264" s="79">
        <v>123</v>
      </c>
      <c r="O264" s="79">
        <v>3</v>
      </c>
      <c r="P264" s="79">
        <v>201</v>
      </c>
      <c r="Q264" s="80">
        <v>39</v>
      </c>
      <c r="R264">
        <v>589</v>
      </c>
      <c r="S264">
        <v>42</v>
      </c>
      <c r="T264" s="81">
        <f t="shared" si="0"/>
        <v>2017</v>
      </c>
      <c r="U264" s="82">
        <f>VLOOKUP(A264,'SB35 Determination Data'!$B$4:$F$542,5,FALSE)</f>
        <v>2016</v>
      </c>
    </row>
    <row r="265" spans="1:21" ht="12.75" customHeight="1" x14ac:dyDescent="0.15">
      <c r="A265" s="77" t="s">
        <v>308</v>
      </c>
      <c r="B265" s="77" t="s">
        <v>306</v>
      </c>
      <c r="C265" s="77" t="s">
        <v>123</v>
      </c>
      <c r="D265" s="78">
        <v>2013</v>
      </c>
      <c r="E265" s="77" t="s">
        <v>1598</v>
      </c>
      <c r="F265" s="79">
        <v>10</v>
      </c>
      <c r="G265" s="79">
        <v>0</v>
      </c>
      <c r="H265" s="83">
        <v>0</v>
      </c>
      <c r="I265" s="79">
        <v>0</v>
      </c>
      <c r="J265" s="79">
        <v>7</v>
      </c>
      <c r="K265" s="79">
        <v>0</v>
      </c>
      <c r="L265" s="79">
        <v>0</v>
      </c>
      <c r="M265" s="79">
        <v>0</v>
      </c>
      <c r="N265" s="79">
        <v>10</v>
      </c>
      <c r="O265" s="79">
        <v>0</v>
      </c>
      <c r="P265" s="79">
        <v>24</v>
      </c>
      <c r="Q265" s="80">
        <v>0</v>
      </c>
      <c r="R265">
        <v>51</v>
      </c>
      <c r="S265">
        <v>0</v>
      </c>
      <c r="T265" s="81">
        <f t="shared" si="0"/>
        <v>2014</v>
      </c>
      <c r="U265" s="82">
        <f>VLOOKUP(A265,'SB35 Determination Data'!$B$4:$F$542,5,FALSE)</f>
        <v>2014</v>
      </c>
    </row>
    <row r="266" spans="1:21" ht="12.75" customHeight="1" x14ac:dyDescent="0.15">
      <c r="A266" s="77" t="s">
        <v>308</v>
      </c>
      <c r="B266" s="77" t="s">
        <v>306</v>
      </c>
      <c r="C266" s="77" t="s">
        <v>123</v>
      </c>
      <c r="D266" s="78">
        <v>2017</v>
      </c>
      <c r="E266" s="77" t="s">
        <v>1598</v>
      </c>
      <c r="F266" s="79">
        <v>10</v>
      </c>
      <c r="G266" s="79">
        <v>0</v>
      </c>
      <c r="H266" s="83">
        <v>0</v>
      </c>
      <c r="I266" s="79">
        <v>0</v>
      </c>
      <c r="J266" s="79">
        <v>7</v>
      </c>
      <c r="K266" s="79">
        <v>0</v>
      </c>
      <c r="L266" s="79">
        <v>0</v>
      </c>
      <c r="M266" s="79">
        <v>0</v>
      </c>
      <c r="N266" s="79">
        <v>10</v>
      </c>
      <c r="O266" s="79">
        <v>0</v>
      </c>
      <c r="P266" s="79">
        <v>24</v>
      </c>
      <c r="Q266" s="80">
        <v>0</v>
      </c>
      <c r="R266">
        <v>51</v>
      </c>
      <c r="S266">
        <v>0</v>
      </c>
      <c r="T266" s="81">
        <f t="shared" si="0"/>
        <v>2017</v>
      </c>
      <c r="U266" s="82">
        <f>VLOOKUP(A266,'SB35 Determination Data'!$B$4:$F$542,5,FALSE)</f>
        <v>2014</v>
      </c>
    </row>
    <row r="267" spans="1:21" ht="12.75" customHeight="1" x14ac:dyDescent="0.15">
      <c r="A267" s="77" t="s">
        <v>480</v>
      </c>
      <c r="B267" s="77" t="s">
        <v>449</v>
      </c>
      <c r="C267" s="77" t="s">
        <v>67</v>
      </c>
      <c r="D267" s="78">
        <v>2014</v>
      </c>
      <c r="E267" s="77" t="s">
        <v>1598</v>
      </c>
      <c r="F267" s="79">
        <v>20</v>
      </c>
      <c r="G267" s="79">
        <v>0</v>
      </c>
      <c r="H267" s="83">
        <v>0</v>
      </c>
      <c r="I267" s="79">
        <v>0</v>
      </c>
      <c r="J267" s="79">
        <v>8</v>
      </c>
      <c r="K267" s="79">
        <v>0</v>
      </c>
      <c r="L267" s="79">
        <v>0</v>
      </c>
      <c r="M267" s="79">
        <v>0</v>
      </c>
      <c r="N267" s="79">
        <v>9</v>
      </c>
      <c r="O267" s="79">
        <v>0</v>
      </c>
      <c r="P267" s="79">
        <v>22</v>
      </c>
      <c r="Q267" s="80">
        <v>0</v>
      </c>
      <c r="R267">
        <v>59</v>
      </c>
      <c r="S267">
        <v>0</v>
      </c>
      <c r="T267" s="81">
        <f t="shared" si="0"/>
        <v>2015</v>
      </c>
      <c r="U267" s="82">
        <f>VLOOKUP(A267,'SB35 Determination Data'!$B$4:$F$542,5,FALSE)</f>
        <v>2015</v>
      </c>
    </row>
    <row r="268" spans="1:21" ht="12.75" customHeight="1" x14ac:dyDescent="0.15">
      <c r="A268" s="77" t="s">
        <v>480</v>
      </c>
      <c r="B268" s="77" t="s">
        <v>449</v>
      </c>
      <c r="C268" s="77" t="s">
        <v>67</v>
      </c>
      <c r="D268" s="78">
        <v>2015</v>
      </c>
      <c r="E268" s="77" t="s">
        <v>1598</v>
      </c>
      <c r="F268" s="79">
        <v>20</v>
      </c>
      <c r="G268" s="79">
        <v>0</v>
      </c>
      <c r="H268" s="83">
        <v>0</v>
      </c>
      <c r="I268" s="79">
        <v>0</v>
      </c>
      <c r="J268" s="79">
        <v>8</v>
      </c>
      <c r="K268" s="79">
        <v>0</v>
      </c>
      <c r="L268" s="79">
        <v>0</v>
      </c>
      <c r="M268" s="79">
        <v>0</v>
      </c>
      <c r="N268" s="77">
        <v>9</v>
      </c>
      <c r="O268" s="79">
        <v>0</v>
      </c>
      <c r="P268" s="79">
        <v>22</v>
      </c>
      <c r="Q268" s="80">
        <v>0</v>
      </c>
      <c r="R268">
        <v>59</v>
      </c>
      <c r="S268">
        <v>0</v>
      </c>
      <c r="T268" s="81">
        <f t="shared" si="0"/>
        <v>2015</v>
      </c>
      <c r="U268" s="82">
        <f>VLOOKUP(A268,'SB35 Determination Data'!$B$4:$F$542,5,FALSE)</f>
        <v>2015</v>
      </c>
    </row>
    <row r="269" spans="1:21" ht="12.75" customHeight="1" x14ac:dyDescent="0.15">
      <c r="A269" s="77" t="s">
        <v>480</v>
      </c>
      <c r="B269" s="77" t="s">
        <v>449</v>
      </c>
      <c r="C269" s="77" t="s">
        <v>67</v>
      </c>
      <c r="D269" s="78">
        <v>2016</v>
      </c>
      <c r="E269" s="77" t="s">
        <v>1598</v>
      </c>
      <c r="F269" s="79">
        <v>20</v>
      </c>
      <c r="G269" s="79">
        <v>0</v>
      </c>
      <c r="H269" s="83">
        <v>0</v>
      </c>
      <c r="I269" s="79">
        <v>0</v>
      </c>
      <c r="J269" s="79">
        <v>8</v>
      </c>
      <c r="K269" s="79">
        <v>0</v>
      </c>
      <c r="L269" s="79">
        <v>0</v>
      </c>
      <c r="M269" s="79">
        <v>0</v>
      </c>
      <c r="N269" s="79">
        <v>9</v>
      </c>
      <c r="O269" s="79">
        <v>0</v>
      </c>
      <c r="P269" s="79">
        <v>22</v>
      </c>
      <c r="Q269" s="80">
        <v>0</v>
      </c>
      <c r="R269">
        <v>59</v>
      </c>
      <c r="S269">
        <v>0</v>
      </c>
      <c r="T269" s="81">
        <f t="shared" si="0"/>
        <v>2016</v>
      </c>
      <c r="U269" s="82">
        <f>VLOOKUP(A269,'SB35 Determination Data'!$B$4:$F$542,5,FALSE)</f>
        <v>2015</v>
      </c>
    </row>
    <row r="270" spans="1:21" ht="12.75" customHeight="1" x14ac:dyDescent="0.15">
      <c r="A270" s="77" t="s">
        <v>480</v>
      </c>
      <c r="B270" s="77" t="s">
        <v>449</v>
      </c>
      <c r="C270" s="77" t="s">
        <v>67</v>
      </c>
      <c r="D270" s="78">
        <v>2017</v>
      </c>
      <c r="E270" s="77" t="s">
        <v>1598</v>
      </c>
      <c r="F270" s="79">
        <v>20</v>
      </c>
      <c r="G270" s="79">
        <v>0</v>
      </c>
      <c r="H270" s="83">
        <v>0</v>
      </c>
      <c r="I270" s="79">
        <v>0</v>
      </c>
      <c r="J270" s="79">
        <v>8</v>
      </c>
      <c r="K270" s="79">
        <v>0</v>
      </c>
      <c r="L270" s="79">
        <v>0</v>
      </c>
      <c r="M270" s="79">
        <v>0</v>
      </c>
      <c r="N270" s="79">
        <v>9</v>
      </c>
      <c r="O270" s="79">
        <v>0</v>
      </c>
      <c r="P270" s="79">
        <v>22</v>
      </c>
      <c r="Q270" s="80">
        <v>6</v>
      </c>
      <c r="R270">
        <v>59</v>
      </c>
      <c r="S270">
        <v>6</v>
      </c>
      <c r="T270" s="81">
        <f t="shared" si="0"/>
        <v>2017</v>
      </c>
      <c r="U270" s="82">
        <f>VLOOKUP(A270,'SB35 Determination Data'!$B$4:$F$542,5,FALSE)</f>
        <v>2015</v>
      </c>
    </row>
    <row r="271" spans="1:21" ht="12.75" customHeight="1" x14ac:dyDescent="0.15">
      <c r="A271" s="77" t="s">
        <v>358</v>
      </c>
      <c r="B271" s="77" t="s">
        <v>352</v>
      </c>
      <c r="C271" s="77" t="s">
        <v>144</v>
      </c>
      <c r="D271" s="78">
        <v>2014</v>
      </c>
      <c r="E271" s="77" t="s">
        <v>1598</v>
      </c>
      <c r="F271" s="79">
        <v>443</v>
      </c>
      <c r="G271" s="79">
        <v>0</v>
      </c>
      <c r="H271" s="83">
        <v>0</v>
      </c>
      <c r="I271" s="79">
        <v>0</v>
      </c>
      <c r="J271" s="79">
        <v>302</v>
      </c>
      <c r="K271" s="79">
        <v>0</v>
      </c>
      <c r="L271" s="79">
        <v>0</v>
      </c>
      <c r="M271" s="79">
        <v>0</v>
      </c>
      <c r="N271" s="79">
        <v>347</v>
      </c>
      <c r="O271" s="79">
        <v>5</v>
      </c>
      <c r="P271" s="79">
        <v>831</v>
      </c>
      <c r="Q271" s="80">
        <v>23</v>
      </c>
      <c r="R271">
        <v>1923</v>
      </c>
      <c r="S271">
        <v>28</v>
      </c>
      <c r="T271" s="81">
        <f t="shared" si="0"/>
        <v>2014</v>
      </c>
      <c r="U271" s="82">
        <f>VLOOKUP(A271,'SB35 Determination Data'!$B$4:$F$542,5,FALSE)</f>
        <v>2014</v>
      </c>
    </row>
    <row r="272" spans="1:21" ht="12.75" customHeight="1" x14ac:dyDescent="0.15">
      <c r="A272" s="77" t="s">
        <v>358</v>
      </c>
      <c r="B272" s="77" t="s">
        <v>352</v>
      </c>
      <c r="C272" s="77" t="s">
        <v>144</v>
      </c>
      <c r="D272" s="78">
        <v>2015</v>
      </c>
      <c r="E272" s="77" t="s">
        <v>1598</v>
      </c>
      <c r="F272" s="79">
        <v>443</v>
      </c>
      <c r="G272" s="79">
        <v>0</v>
      </c>
      <c r="H272" s="83">
        <v>0</v>
      </c>
      <c r="I272" s="79">
        <v>0</v>
      </c>
      <c r="J272" s="79">
        <v>302</v>
      </c>
      <c r="K272" s="79">
        <v>0</v>
      </c>
      <c r="L272" s="79">
        <v>0</v>
      </c>
      <c r="M272" s="79">
        <v>0</v>
      </c>
      <c r="N272" s="77">
        <v>347</v>
      </c>
      <c r="O272" s="79">
        <v>3</v>
      </c>
      <c r="P272" s="79">
        <v>831</v>
      </c>
      <c r="Q272" s="80">
        <v>13</v>
      </c>
      <c r="R272">
        <v>1923</v>
      </c>
      <c r="S272">
        <v>16</v>
      </c>
      <c r="T272" s="81">
        <f t="shared" si="0"/>
        <v>2015</v>
      </c>
      <c r="U272" s="82">
        <f>VLOOKUP(A272,'SB35 Determination Data'!$B$4:$F$542,5,FALSE)</f>
        <v>2014</v>
      </c>
    </row>
    <row r="273" spans="1:21" ht="12.75" customHeight="1" x14ac:dyDescent="0.15">
      <c r="A273" s="77" t="s">
        <v>358</v>
      </c>
      <c r="B273" s="77" t="s">
        <v>352</v>
      </c>
      <c r="C273" s="77" t="s">
        <v>144</v>
      </c>
      <c r="D273" s="78">
        <v>2016</v>
      </c>
      <c r="E273" s="77" t="s">
        <v>1598</v>
      </c>
      <c r="F273" s="79">
        <v>443</v>
      </c>
      <c r="G273" s="79">
        <v>0</v>
      </c>
      <c r="H273" s="83">
        <v>0</v>
      </c>
      <c r="I273" s="79">
        <v>0</v>
      </c>
      <c r="J273" s="79">
        <v>302</v>
      </c>
      <c r="K273" s="79">
        <v>0</v>
      </c>
      <c r="L273" s="79">
        <v>0</v>
      </c>
      <c r="M273" s="79">
        <v>0</v>
      </c>
      <c r="N273" s="79">
        <v>347</v>
      </c>
      <c r="O273" s="79">
        <v>3</v>
      </c>
      <c r="P273" s="79">
        <v>831</v>
      </c>
      <c r="Q273" s="80">
        <v>6</v>
      </c>
      <c r="R273">
        <v>1923</v>
      </c>
      <c r="S273">
        <v>9</v>
      </c>
      <c r="T273" s="81">
        <f t="shared" si="0"/>
        <v>2016</v>
      </c>
      <c r="U273" s="82">
        <f>VLOOKUP(A273,'SB35 Determination Data'!$B$4:$F$542,5,FALSE)</f>
        <v>2014</v>
      </c>
    </row>
    <row r="274" spans="1:21" ht="12.75" customHeight="1" x14ac:dyDescent="0.15">
      <c r="A274" s="77" t="s">
        <v>358</v>
      </c>
      <c r="B274" s="77" t="s">
        <v>352</v>
      </c>
      <c r="C274" s="77" t="s">
        <v>144</v>
      </c>
      <c r="D274" s="78">
        <v>2017</v>
      </c>
      <c r="E274" s="77" t="s">
        <v>1598</v>
      </c>
      <c r="F274" s="79">
        <v>443</v>
      </c>
      <c r="G274" s="79">
        <v>0</v>
      </c>
      <c r="H274" s="83">
        <v>0</v>
      </c>
      <c r="I274" s="79">
        <v>0</v>
      </c>
      <c r="J274" s="79">
        <v>302</v>
      </c>
      <c r="K274" s="79">
        <v>0</v>
      </c>
      <c r="L274" s="79">
        <v>0</v>
      </c>
      <c r="M274" s="79">
        <v>0</v>
      </c>
      <c r="N274" s="79">
        <v>347</v>
      </c>
      <c r="O274" s="79">
        <v>2</v>
      </c>
      <c r="P274" s="79">
        <v>831</v>
      </c>
      <c r="Q274" s="80">
        <v>16</v>
      </c>
      <c r="R274">
        <v>1923</v>
      </c>
      <c r="S274">
        <v>18</v>
      </c>
      <c r="T274" s="81">
        <f t="shared" si="0"/>
        <v>2017</v>
      </c>
      <c r="U274" s="82">
        <f>VLOOKUP(A274,'SB35 Determination Data'!$B$4:$F$542,5,FALSE)</f>
        <v>2014</v>
      </c>
    </row>
    <row r="275" spans="1:21" ht="12.75" customHeight="1" x14ac:dyDescent="0.15">
      <c r="A275" s="77" t="s">
        <v>98</v>
      </c>
      <c r="B275" s="77" t="s">
        <v>97</v>
      </c>
      <c r="C275" s="77" t="s">
        <v>83</v>
      </c>
      <c r="D275" s="78">
        <v>2014</v>
      </c>
      <c r="E275" s="77" t="s">
        <v>1598</v>
      </c>
      <c r="F275" s="79">
        <v>107</v>
      </c>
      <c r="G275" s="79">
        <v>2</v>
      </c>
      <c r="H275" s="83">
        <v>0</v>
      </c>
      <c r="I275" s="79">
        <v>2</v>
      </c>
      <c r="J275" s="79">
        <v>91</v>
      </c>
      <c r="K275" s="79">
        <v>1</v>
      </c>
      <c r="L275" s="79">
        <v>0</v>
      </c>
      <c r="M275" s="79">
        <v>1</v>
      </c>
      <c r="N275" s="79">
        <v>91</v>
      </c>
      <c r="O275" s="79">
        <v>32</v>
      </c>
      <c r="P275" s="79">
        <v>210</v>
      </c>
      <c r="Q275" s="80">
        <v>25</v>
      </c>
      <c r="R275">
        <v>499</v>
      </c>
      <c r="S275">
        <v>60</v>
      </c>
      <c r="T275" s="81">
        <f t="shared" si="0"/>
        <v>2014</v>
      </c>
      <c r="U275" s="82">
        <f>VLOOKUP(A275,'SB35 Determination Data'!$B$4:$F$542,5,FALSE)</f>
        <v>2014</v>
      </c>
    </row>
    <row r="276" spans="1:21" ht="12.75" customHeight="1" x14ac:dyDescent="0.15">
      <c r="A276" s="77" t="s">
        <v>98</v>
      </c>
      <c r="B276" s="77" t="s">
        <v>97</v>
      </c>
      <c r="C276" s="77" t="s">
        <v>83</v>
      </c>
      <c r="D276" s="78">
        <v>2015</v>
      </c>
      <c r="E276" s="77" t="s">
        <v>1598</v>
      </c>
      <c r="F276" s="79">
        <v>107</v>
      </c>
      <c r="G276" s="79">
        <v>1</v>
      </c>
      <c r="H276" s="83">
        <v>1</v>
      </c>
      <c r="I276" s="79">
        <v>0</v>
      </c>
      <c r="J276" s="79">
        <v>91</v>
      </c>
      <c r="K276" s="79">
        <v>1</v>
      </c>
      <c r="L276" s="79">
        <v>0</v>
      </c>
      <c r="M276" s="79">
        <v>1</v>
      </c>
      <c r="N276" s="79">
        <v>91</v>
      </c>
      <c r="O276" s="79">
        <v>30</v>
      </c>
      <c r="P276" s="79">
        <v>210</v>
      </c>
      <c r="Q276" s="80">
        <v>13</v>
      </c>
      <c r="R276">
        <v>499</v>
      </c>
      <c r="S276">
        <v>45</v>
      </c>
      <c r="T276" s="81">
        <f t="shared" si="0"/>
        <v>2015</v>
      </c>
      <c r="U276" s="82">
        <f>VLOOKUP(A276,'SB35 Determination Data'!$B$4:$F$542,5,FALSE)</f>
        <v>2014</v>
      </c>
    </row>
    <row r="277" spans="1:21" ht="12.75" customHeight="1" x14ac:dyDescent="0.15">
      <c r="A277" s="77" t="s">
        <v>98</v>
      </c>
      <c r="B277" s="77" t="s">
        <v>97</v>
      </c>
      <c r="C277" s="77" t="s">
        <v>83</v>
      </c>
      <c r="D277" s="78">
        <v>2016</v>
      </c>
      <c r="E277" s="77" t="s">
        <v>1598</v>
      </c>
      <c r="F277" s="79">
        <v>107</v>
      </c>
      <c r="G277" s="79">
        <v>0</v>
      </c>
      <c r="H277" s="83">
        <v>0</v>
      </c>
      <c r="I277" s="79">
        <v>0</v>
      </c>
      <c r="J277" s="79">
        <v>91</v>
      </c>
      <c r="K277" s="79">
        <v>2</v>
      </c>
      <c r="L277" s="79">
        <v>0</v>
      </c>
      <c r="M277" s="79">
        <v>2</v>
      </c>
      <c r="N277" s="79">
        <v>91</v>
      </c>
      <c r="O277" s="79">
        <v>7</v>
      </c>
      <c r="P277" s="79">
        <v>210</v>
      </c>
      <c r="Q277" s="80">
        <v>2</v>
      </c>
      <c r="R277">
        <v>499</v>
      </c>
      <c r="S277">
        <v>11</v>
      </c>
      <c r="T277" s="81">
        <f t="shared" si="0"/>
        <v>2016</v>
      </c>
      <c r="U277" s="82">
        <f>VLOOKUP(A277,'SB35 Determination Data'!$B$4:$F$542,5,FALSE)</f>
        <v>2014</v>
      </c>
    </row>
    <row r="278" spans="1:21" ht="12.75" customHeight="1" x14ac:dyDescent="0.15">
      <c r="A278" s="77" t="s">
        <v>98</v>
      </c>
      <c r="B278" s="77" t="s">
        <v>97</v>
      </c>
      <c r="C278" s="77" t="s">
        <v>83</v>
      </c>
      <c r="D278" s="78">
        <v>2017</v>
      </c>
      <c r="E278" s="77" t="s">
        <v>1598</v>
      </c>
      <c r="F278" s="79">
        <v>107</v>
      </c>
      <c r="G278" s="79">
        <v>2</v>
      </c>
      <c r="H278" s="83">
        <v>0</v>
      </c>
      <c r="I278" s="79">
        <v>2</v>
      </c>
      <c r="J278" s="79">
        <v>91</v>
      </c>
      <c r="K278" s="79">
        <v>1</v>
      </c>
      <c r="L278" s="79">
        <v>0</v>
      </c>
      <c r="M278" s="79">
        <v>1</v>
      </c>
      <c r="N278" s="77">
        <v>91</v>
      </c>
      <c r="O278" s="79">
        <v>0</v>
      </c>
      <c r="P278" s="79">
        <v>210</v>
      </c>
      <c r="Q278" s="80">
        <v>6</v>
      </c>
      <c r="R278">
        <v>499</v>
      </c>
      <c r="S278">
        <v>9</v>
      </c>
      <c r="T278" s="81">
        <f t="shared" si="0"/>
        <v>2017</v>
      </c>
      <c r="U278" s="82">
        <f>VLOOKUP(A278,'SB35 Determination Data'!$B$4:$F$542,5,FALSE)</f>
        <v>2014</v>
      </c>
    </row>
    <row r="279" spans="1:21" ht="12.75" customHeight="1" x14ac:dyDescent="0.15">
      <c r="A279" s="77" t="s">
        <v>103</v>
      </c>
      <c r="B279" s="77" t="s">
        <v>99</v>
      </c>
      <c r="C279" s="77" t="s">
        <v>67</v>
      </c>
      <c r="D279" s="78">
        <v>2014</v>
      </c>
      <c r="E279" s="77" t="s">
        <v>1598</v>
      </c>
      <c r="F279" s="79">
        <v>798</v>
      </c>
      <c r="G279" s="79">
        <v>0</v>
      </c>
      <c r="H279" s="83">
        <v>0</v>
      </c>
      <c r="I279" s="79">
        <v>0</v>
      </c>
      <c r="J279" s="79">
        <v>444</v>
      </c>
      <c r="K279" s="79">
        <v>0</v>
      </c>
      <c r="L279" s="79">
        <v>0</v>
      </c>
      <c r="M279" s="79">
        <v>0</v>
      </c>
      <c r="N279" s="79">
        <v>559</v>
      </c>
      <c r="O279" s="79">
        <v>0</v>
      </c>
      <c r="P279" s="79">
        <v>1677</v>
      </c>
      <c r="Q279" s="80">
        <v>15</v>
      </c>
      <c r="R279">
        <v>3478</v>
      </c>
      <c r="S279">
        <v>15</v>
      </c>
      <c r="T279" s="81">
        <f t="shared" si="0"/>
        <v>2015</v>
      </c>
      <c r="U279" s="82">
        <f>VLOOKUP(A279,'SB35 Determination Data'!$B$4:$F$542,5,FALSE)</f>
        <v>2015</v>
      </c>
    </row>
    <row r="280" spans="1:21" ht="12.75" customHeight="1" x14ac:dyDescent="0.15">
      <c r="A280" s="77" t="s">
        <v>103</v>
      </c>
      <c r="B280" s="77" t="s">
        <v>99</v>
      </c>
      <c r="C280" s="77" t="s">
        <v>67</v>
      </c>
      <c r="D280" s="78">
        <v>2015</v>
      </c>
      <c r="E280" s="77" t="s">
        <v>1598</v>
      </c>
      <c r="F280" s="79">
        <v>798</v>
      </c>
      <c r="G280" s="79">
        <v>0</v>
      </c>
      <c r="H280" s="83">
        <v>0</v>
      </c>
      <c r="I280" s="79">
        <v>0</v>
      </c>
      <c r="J280" s="79">
        <v>444</v>
      </c>
      <c r="K280" s="79">
        <v>0</v>
      </c>
      <c r="L280" s="79">
        <v>0</v>
      </c>
      <c r="M280" s="79">
        <v>0</v>
      </c>
      <c r="N280" s="79">
        <v>559</v>
      </c>
      <c r="O280" s="79">
        <v>4</v>
      </c>
      <c r="P280" s="79">
        <v>1677</v>
      </c>
      <c r="Q280" s="80">
        <v>33</v>
      </c>
      <c r="R280">
        <v>3478</v>
      </c>
      <c r="S280">
        <v>37</v>
      </c>
      <c r="T280" s="81">
        <f t="shared" si="0"/>
        <v>2015</v>
      </c>
      <c r="U280" s="82">
        <f>VLOOKUP(A280,'SB35 Determination Data'!$B$4:$F$542,5,FALSE)</f>
        <v>2015</v>
      </c>
    </row>
    <row r="281" spans="1:21" ht="12.75" customHeight="1" x14ac:dyDescent="0.15">
      <c r="A281" s="77" t="s">
        <v>103</v>
      </c>
      <c r="B281" s="77" t="s">
        <v>99</v>
      </c>
      <c r="C281" s="77" t="s">
        <v>67</v>
      </c>
      <c r="D281" s="78">
        <v>2016</v>
      </c>
      <c r="E281" s="77" t="s">
        <v>1598</v>
      </c>
      <c r="F281" s="79">
        <v>798</v>
      </c>
      <c r="G281" s="79">
        <v>19</v>
      </c>
      <c r="H281" s="83">
        <v>19</v>
      </c>
      <c r="I281" s="79">
        <v>0</v>
      </c>
      <c r="J281" s="79">
        <v>444</v>
      </c>
      <c r="K281" s="79">
        <v>3</v>
      </c>
      <c r="L281" s="79">
        <v>3</v>
      </c>
      <c r="M281" s="79">
        <v>0</v>
      </c>
      <c r="N281" s="79">
        <v>559</v>
      </c>
      <c r="O281" s="79">
        <v>0</v>
      </c>
      <c r="P281" s="79">
        <v>1677</v>
      </c>
      <c r="Q281" s="80">
        <v>55</v>
      </c>
      <c r="R281">
        <v>3478</v>
      </c>
      <c r="S281">
        <v>77</v>
      </c>
      <c r="T281" s="81">
        <f t="shared" si="0"/>
        <v>2016</v>
      </c>
      <c r="U281" s="82">
        <f>VLOOKUP(A281,'SB35 Determination Data'!$B$4:$F$542,5,FALSE)</f>
        <v>2015</v>
      </c>
    </row>
    <row r="282" spans="1:21" ht="12.75" customHeight="1" x14ac:dyDescent="0.15">
      <c r="A282" s="77" t="s">
        <v>103</v>
      </c>
      <c r="B282" s="77" t="s">
        <v>99</v>
      </c>
      <c r="C282" s="77" t="s">
        <v>67</v>
      </c>
      <c r="D282" s="78">
        <v>2017</v>
      </c>
      <c r="E282" s="77" t="s">
        <v>1598</v>
      </c>
      <c r="F282" s="79">
        <v>798</v>
      </c>
      <c r="G282" s="79">
        <v>0</v>
      </c>
      <c r="H282" s="83">
        <v>0</v>
      </c>
      <c r="I282" s="79">
        <v>0</v>
      </c>
      <c r="J282" s="79">
        <v>444</v>
      </c>
      <c r="K282" s="79">
        <v>0</v>
      </c>
      <c r="L282" s="79">
        <v>0</v>
      </c>
      <c r="M282" s="79">
        <v>0</v>
      </c>
      <c r="N282" s="79">
        <v>559</v>
      </c>
      <c r="O282" s="79">
        <v>0</v>
      </c>
      <c r="P282" s="79">
        <v>1677</v>
      </c>
      <c r="Q282" s="80">
        <v>53</v>
      </c>
      <c r="R282">
        <v>3478</v>
      </c>
      <c r="S282">
        <v>53</v>
      </c>
      <c r="T282" s="81">
        <f t="shared" si="0"/>
        <v>2017</v>
      </c>
      <c r="U282" s="82">
        <f>VLOOKUP(A282,'SB35 Determination Data'!$B$4:$F$542,5,FALSE)</f>
        <v>2015</v>
      </c>
    </row>
    <row r="283" spans="1:21" ht="12.75" customHeight="1" x14ac:dyDescent="0.15">
      <c r="A283" s="77" t="s">
        <v>104</v>
      </c>
      <c r="B283" s="77" t="s">
        <v>99</v>
      </c>
      <c r="C283" s="77" t="s">
        <v>67</v>
      </c>
      <c r="D283" s="78">
        <v>2015</v>
      </c>
      <c r="E283" s="77" t="s">
        <v>1598</v>
      </c>
      <c r="F283" s="79">
        <v>374</v>
      </c>
      <c r="G283" s="79">
        <v>0</v>
      </c>
      <c r="H283" s="83">
        <v>0</v>
      </c>
      <c r="I283" s="79">
        <v>0</v>
      </c>
      <c r="J283" s="79">
        <v>218</v>
      </c>
      <c r="K283" s="79">
        <v>8</v>
      </c>
      <c r="L283" s="79">
        <v>0</v>
      </c>
      <c r="M283" s="79">
        <v>8</v>
      </c>
      <c r="N283" s="77">
        <v>243</v>
      </c>
      <c r="O283" s="79">
        <v>65</v>
      </c>
      <c r="P283" s="79">
        <v>532</v>
      </c>
      <c r="Q283" s="80">
        <v>276</v>
      </c>
      <c r="R283">
        <v>1367</v>
      </c>
      <c r="S283">
        <v>349</v>
      </c>
      <c r="T283" s="81">
        <f t="shared" si="0"/>
        <v>2015</v>
      </c>
      <c r="U283" s="82">
        <f>VLOOKUP(A283,'SB35 Determination Data'!$B$4:$F$542,5,FALSE)</f>
        <v>2015</v>
      </c>
    </row>
    <row r="284" spans="1:21" ht="12.75" customHeight="1" x14ac:dyDescent="0.15">
      <c r="A284" s="77" t="s">
        <v>104</v>
      </c>
      <c r="B284" s="77" t="s">
        <v>99</v>
      </c>
      <c r="C284" s="77" t="s">
        <v>67</v>
      </c>
      <c r="D284" s="78">
        <v>2016</v>
      </c>
      <c r="E284" s="77" t="s">
        <v>1598</v>
      </c>
      <c r="F284" s="79">
        <v>374</v>
      </c>
      <c r="G284" s="79">
        <v>0</v>
      </c>
      <c r="H284" s="83">
        <v>0</v>
      </c>
      <c r="I284" s="79">
        <v>0</v>
      </c>
      <c r="J284" s="79">
        <v>218</v>
      </c>
      <c r="K284" s="79">
        <v>0</v>
      </c>
      <c r="L284" s="79">
        <v>0</v>
      </c>
      <c r="M284" s="79">
        <v>0</v>
      </c>
      <c r="N284" s="77">
        <v>243</v>
      </c>
      <c r="O284" s="79">
        <v>28</v>
      </c>
      <c r="P284" s="79">
        <v>532</v>
      </c>
      <c r="Q284" s="80">
        <v>201</v>
      </c>
      <c r="R284">
        <v>1367</v>
      </c>
      <c r="S284">
        <v>229</v>
      </c>
      <c r="T284" s="81">
        <f t="shared" si="0"/>
        <v>2016</v>
      </c>
      <c r="U284" s="82">
        <f>VLOOKUP(A284,'SB35 Determination Data'!$B$4:$F$542,5,FALSE)</f>
        <v>2015</v>
      </c>
    </row>
    <row r="285" spans="1:21" ht="12.75" customHeight="1" x14ac:dyDescent="0.15">
      <c r="A285" s="77" t="s">
        <v>104</v>
      </c>
      <c r="B285" s="77" t="s">
        <v>99</v>
      </c>
      <c r="C285" s="77" t="s">
        <v>67</v>
      </c>
      <c r="D285" s="78">
        <v>2017</v>
      </c>
      <c r="E285" s="77" t="s">
        <v>1598</v>
      </c>
      <c r="F285" s="79">
        <v>374</v>
      </c>
      <c r="G285" s="79">
        <v>0</v>
      </c>
      <c r="H285" s="83">
        <v>0</v>
      </c>
      <c r="I285" s="79">
        <v>0</v>
      </c>
      <c r="J285" s="79">
        <v>218</v>
      </c>
      <c r="K285" s="79">
        <v>3</v>
      </c>
      <c r="L285" s="79">
        <v>3</v>
      </c>
      <c r="M285" s="79">
        <v>0</v>
      </c>
      <c r="N285" s="79">
        <v>243</v>
      </c>
      <c r="O285" s="79">
        <v>31</v>
      </c>
      <c r="P285" s="79">
        <v>532</v>
      </c>
      <c r="Q285" s="80">
        <v>244</v>
      </c>
      <c r="R285">
        <v>1367</v>
      </c>
      <c r="S285">
        <v>278</v>
      </c>
      <c r="T285" s="81">
        <f t="shared" si="0"/>
        <v>2017</v>
      </c>
      <c r="U285" s="82">
        <f>VLOOKUP(A285,'SB35 Determination Data'!$B$4:$F$542,5,FALSE)</f>
        <v>2015</v>
      </c>
    </row>
    <row r="286" spans="1:21" ht="12.75" customHeight="1" x14ac:dyDescent="0.15">
      <c r="A286" s="77" t="s">
        <v>322</v>
      </c>
      <c r="B286" s="77" t="s">
        <v>316</v>
      </c>
      <c r="C286" s="77" t="s">
        <v>144</v>
      </c>
      <c r="D286" s="78">
        <v>2014</v>
      </c>
      <c r="E286" s="77" t="s">
        <v>1598</v>
      </c>
      <c r="F286" s="79">
        <v>192</v>
      </c>
      <c r="G286" s="79">
        <v>53</v>
      </c>
      <c r="H286" s="83">
        <v>53</v>
      </c>
      <c r="I286" s="79">
        <v>0</v>
      </c>
      <c r="J286" s="79">
        <v>128</v>
      </c>
      <c r="K286" s="79">
        <v>18</v>
      </c>
      <c r="L286" s="79">
        <v>18</v>
      </c>
      <c r="M286" s="79">
        <v>0</v>
      </c>
      <c r="N286" s="79">
        <v>142</v>
      </c>
      <c r="O286" s="79">
        <v>3</v>
      </c>
      <c r="P286" s="79">
        <v>308</v>
      </c>
      <c r="Q286" s="80">
        <v>622</v>
      </c>
      <c r="R286">
        <v>770</v>
      </c>
      <c r="S286">
        <v>696</v>
      </c>
      <c r="T286" s="81">
        <f t="shared" si="0"/>
        <v>2014</v>
      </c>
      <c r="U286" s="82">
        <f>VLOOKUP(A286,'SB35 Determination Data'!$B$4:$F$542,5,FALSE)</f>
        <v>2014</v>
      </c>
    </row>
    <row r="287" spans="1:21" ht="12.75" customHeight="1" x14ac:dyDescent="0.15">
      <c r="A287" s="77" t="s">
        <v>322</v>
      </c>
      <c r="B287" s="77" t="s">
        <v>316</v>
      </c>
      <c r="C287" s="77" t="s">
        <v>144</v>
      </c>
      <c r="D287" s="78">
        <v>2015</v>
      </c>
      <c r="E287" s="77" t="s">
        <v>1598</v>
      </c>
      <c r="F287" s="79">
        <v>192</v>
      </c>
      <c r="G287" s="79">
        <v>0</v>
      </c>
      <c r="H287" s="83">
        <v>0</v>
      </c>
      <c r="I287" s="79">
        <v>0</v>
      </c>
      <c r="J287" s="79">
        <v>128</v>
      </c>
      <c r="K287" s="79">
        <v>0</v>
      </c>
      <c r="L287" s="79">
        <v>0</v>
      </c>
      <c r="M287" s="79">
        <v>0</v>
      </c>
      <c r="N287" s="79">
        <v>142</v>
      </c>
      <c r="O287" s="79">
        <v>2</v>
      </c>
      <c r="P287" s="79">
        <v>308</v>
      </c>
      <c r="Q287" s="80">
        <v>559</v>
      </c>
      <c r="R287">
        <v>770</v>
      </c>
      <c r="S287">
        <v>561</v>
      </c>
      <c r="T287" s="81">
        <f t="shared" si="0"/>
        <v>2015</v>
      </c>
      <c r="U287" s="82">
        <f>VLOOKUP(A287,'SB35 Determination Data'!$B$4:$F$542,5,FALSE)</f>
        <v>2014</v>
      </c>
    </row>
    <row r="288" spans="1:21" ht="12.75" customHeight="1" x14ac:dyDescent="0.15">
      <c r="A288" s="77" t="s">
        <v>322</v>
      </c>
      <c r="B288" s="77" t="s">
        <v>316</v>
      </c>
      <c r="C288" s="77" t="s">
        <v>144</v>
      </c>
      <c r="D288" s="78">
        <v>2016</v>
      </c>
      <c r="E288" s="77" t="s">
        <v>1598</v>
      </c>
      <c r="F288" s="79">
        <v>192</v>
      </c>
      <c r="G288" s="79">
        <v>0</v>
      </c>
      <c r="H288" s="83">
        <v>0</v>
      </c>
      <c r="I288" s="79">
        <v>0</v>
      </c>
      <c r="J288" s="79">
        <v>128</v>
      </c>
      <c r="K288" s="79">
        <v>0</v>
      </c>
      <c r="L288" s="79">
        <v>0</v>
      </c>
      <c r="M288" s="79">
        <v>0</v>
      </c>
      <c r="N288" s="79">
        <v>142</v>
      </c>
      <c r="O288" s="79">
        <v>57</v>
      </c>
      <c r="P288" s="79">
        <v>308</v>
      </c>
      <c r="Q288" s="80">
        <v>8</v>
      </c>
      <c r="R288">
        <v>770</v>
      </c>
      <c r="S288">
        <v>65</v>
      </c>
      <c r="T288" s="81">
        <f t="shared" si="0"/>
        <v>2016</v>
      </c>
      <c r="U288" s="82">
        <f>VLOOKUP(A288,'SB35 Determination Data'!$B$4:$F$542,5,FALSE)</f>
        <v>2014</v>
      </c>
    </row>
    <row r="289" spans="1:21" ht="12.75" customHeight="1" x14ac:dyDescent="0.15">
      <c r="A289" s="77" t="s">
        <v>322</v>
      </c>
      <c r="B289" s="77" t="s">
        <v>316</v>
      </c>
      <c r="C289" s="77" t="s">
        <v>144</v>
      </c>
      <c r="D289" s="78">
        <v>2017</v>
      </c>
      <c r="E289" s="77" t="s">
        <v>1598</v>
      </c>
      <c r="F289" s="79">
        <v>192</v>
      </c>
      <c r="G289" s="79">
        <v>0</v>
      </c>
      <c r="H289" s="83">
        <v>0</v>
      </c>
      <c r="I289" s="79">
        <v>0</v>
      </c>
      <c r="J289" s="79">
        <v>128</v>
      </c>
      <c r="K289" s="79">
        <v>0</v>
      </c>
      <c r="L289" s="79">
        <v>0</v>
      </c>
      <c r="M289" s="79">
        <v>0</v>
      </c>
      <c r="N289" s="79">
        <v>142</v>
      </c>
      <c r="O289" s="79">
        <v>4</v>
      </c>
      <c r="P289" s="79">
        <v>308</v>
      </c>
      <c r="Q289" s="80">
        <v>207</v>
      </c>
      <c r="R289">
        <v>770</v>
      </c>
      <c r="S289">
        <v>211</v>
      </c>
      <c r="T289" s="81">
        <f t="shared" si="0"/>
        <v>2017</v>
      </c>
      <c r="U289" s="82">
        <f>VLOOKUP(A289,'SB35 Determination Data'!$B$4:$F$542,5,FALSE)</f>
        <v>2014</v>
      </c>
    </row>
    <row r="290" spans="1:21" ht="12.75" customHeight="1" x14ac:dyDescent="0.15">
      <c r="A290" s="77" t="s">
        <v>420</v>
      </c>
      <c r="B290" s="77" t="s">
        <v>416</v>
      </c>
      <c r="C290" s="77" t="s">
        <v>417</v>
      </c>
      <c r="D290" s="78">
        <v>2013</v>
      </c>
      <c r="E290" s="77" t="s">
        <v>1598</v>
      </c>
      <c r="F290" s="79">
        <v>13</v>
      </c>
      <c r="G290" s="79">
        <v>12</v>
      </c>
      <c r="H290" s="83">
        <v>12</v>
      </c>
      <c r="I290" s="79">
        <v>0</v>
      </c>
      <c r="J290" s="79">
        <v>9</v>
      </c>
      <c r="K290" s="79">
        <v>0</v>
      </c>
      <c r="L290" s="79">
        <v>0</v>
      </c>
      <c r="M290" s="79">
        <v>0</v>
      </c>
      <c r="N290" s="77">
        <v>9</v>
      </c>
      <c r="O290" s="79">
        <v>0</v>
      </c>
      <c r="P290" s="79">
        <v>19</v>
      </c>
      <c r="Q290" s="80">
        <v>113</v>
      </c>
      <c r="R290">
        <v>50</v>
      </c>
      <c r="S290">
        <v>125</v>
      </c>
      <c r="T290" s="81">
        <f t="shared" si="0"/>
        <v>2013</v>
      </c>
      <c r="U290" s="82">
        <f>VLOOKUP(A290,'SB35 Determination Data'!$B$4:$F$542,5,FALSE)</f>
        <v>2013</v>
      </c>
    </row>
    <row r="291" spans="1:21" ht="12.75" customHeight="1" x14ac:dyDescent="0.15">
      <c r="A291" s="77" t="s">
        <v>420</v>
      </c>
      <c r="B291" s="77" t="s">
        <v>416</v>
      </c>
      <c r="C291" s="77" t="s">
        <v>417</v>
      </c>
      <c r="D291" s="78">
        <v>2014</v>
      </c>
      <c r="E291" s="77" t="s">
        <v>1598</v>
      </c>
      <c r="F291" s="79">
        <v>13</v>
      </c>
      <c r="G291" s="79">
        <v>0</v>
      </c>
      <c r="H291" s="83">
        <v>0</v>
      </c>
      <c r="I291" s="79">
        <v>0</v>
      </c>
      <c r="J291" s="79">
        <v>9</v>
      </c>
      <c r="K291" s="79">
        <v>0</v>
      </c>
      <c r="L291" s="79">
        <v>0</v>
      </c>
      <c r="M291" s="79">
        <v>0</v>
      </c>
      <c r="N291" s="79">
        <v>9</v>
      </c>
      <c r="O291" s="79">
        <v>0</v>
      </c>
      <c r="P291" s="79">
        <v>19</v>
      </c>
      <c r="Q291" s="80">
        <v>37</v>
      </c>
      <c r="R291">
        <v>50</v>
      </c>
      <c r="S291">
        <v>37</v>
      </c>
      <c r="T291" s="81">
        <f t="shared" si="0"/>
        <v>2014</v>
      </c>
      <c r="U291" s="82">
        <f>VLOOKUP(A291,'SB35 Determination Data'!$B$4:$F$542,5,FALSE)</f>
        <v>2013</v>
      </c>
    </row>
    <row r="292" spans="1:21" ht="12.75" customHeight="1" x14ac:dyDescent="0.15">
      <c r="A292" s="77" t="s">
        <v>420</v>
      </c>
      <c r="B292" s="77" t="s">
        <v>416</v>
      </c>
      <c r="C292" s="77" t="s">
        <v>417</v>
      </c>
      <c r="D292" s="78">
        <v>2015</v>
      </c>
      <c r="E292" s="77" t="s">
        <v>1598</v>
      </c>
      <c r="F292" s="79">
        <v>13</v>
      </c>
      <c r="G292" s="79">
        <v>0</v>
      </c>
      <c r="H292" s="83">
        <v>0</v>
      </c>
      <c r="I292" s="79">
        <v>0</v>
      </c>
      <c r="J292" s="79">
        <v>9</v>
      </c>
      <c r="K292" s="79">
        <v>0</v>
      </c>
      <c r="L292" s="79">
        <v>0</v>
      </c>
      <c r="M292" s="79">
        <v>0</v>
      </c>
      <c r="N292" s="79">
        <v>9</v>
      </c>
      <c r="O292" s="79">
        <v>0</v>
      </c>
      <c r="P292" s="79">
        <v>19</v>
      </c>
      <c r="Q292" s="80">
        <v>53</v>
      </c>
      <c r="R292">
        <v>50</v>
      </c>
      <c r="S292">
        <v>53</v>
      </c>
      <c r="T292" s="81">
        <f t="shared" si="0"/>
        <v>2015</v>
      </c>
      <c r="U292" s="82">
        <f>VLOOKUP(A292,'SB35 Determination Data'!$B$4:$F$542,5,FALSE)</f>
        <v>2013</v>
      </c>
    </row>
    <row r="293" spans="1:21" ht="12.75" customHeight="1" x14ac:dyDescent="0.15">
      <c r="A293" s="77" t="s">
        <v>420</v>
      </c>
      <c r="B293" s="77" t="s">
        <v>416</v>
      </c>
      <c r="C293" s="77" t="s">
        <v>417</v>
      </c>
      <c r="D293" s="78">
        <v>2016</v>
      </c>
      <c r="E293" s="77" t="s">
        <v>1598</v>
      </c>
      <c r="F293" s="79">
        <v>13</v>
      </c>
      <c r="G293" s="79">
        <v>0</v>
      </c>
      <c r="H293" s="83">
        <v>0</v>
      </c>
      <c r="I293" s="79">
        <v>0</v>
      </c>
      <c r="J293" s="79">
        <v>9</v>
      </c>
      <c r="K293" s="79">
        <v>0</v>
      </c>
      <c r="L293" s="79">
        <v>0</v>
      </c>
      <c r="M293" s="79">
        <v>0</v>
      </c>
      <c r="N293" s="79">
        <v>9</v>
      </c>
      <c r="O293" s="79">
        <v>0</v>
      </c>
      <c r="P293" s="79">
        <v>19</v>
      </c>
      <c r="Q293" s="80">
        <v>63</v>
      </c>
      <c r="R293">
        <v>50</v>
      </c>
      <c r="S293">
        <v>63</v>
      </c>
      <c r="T293" s="81">
        <f t="shared" si="0"/>
        <v>2016</v>
      </c>
      <c r="U293" s="82">
        <f>VLOOKUP(A293,'SB35 Determination Data'!$B$4:$F$542,5,FALSE)</f>
        <v>2013</v>
      </c>
    </row>
    <row r="294" spans="1:21" ht="12.75" customHeight="1" x14ac:dyDescent="0.15">
      <c r="A294" s="77" t="s">
        <v>420</v>
      </c>
      <c r="B294" s="77" t="s">
        <v>416</v>
      </c>
      <c r="C294" s="77" t="s">
        <v>417</v>
      </c>
      <c r="D294" s="78">
        <v>2017</v>
      </c>
      <c r="E294" s="77" t="s">
        <v>1598</v>
      </c>
      <c r="F294" s="79">
        <v>13</v>
      </c>
      <c r="G294" s="79">
        <v>0</v>
      </c>
      <c r="H294" s="83">
        <v>0</v>
      </c>
      <c r="I294" s="79">
        <v>0</v>
      </c>
      <c r="J294" s="79">
        <v>9</v>
      </c>
      <c r="K294" s="79">
        <v>0</v>
      </c>
      <c r="L294" s="79">
        <v>0</v>
      </c>
      <c r="M294" s="79">
        <v>0</v>
      </c>
      <c r="N294" s="79">
        <v>9</v>
      </c>
      <c r="O294" s="79">
        <v>0</v>
      </c>
      <c r="P294" s="79">
        <v>19</v>
      </c>
      <c r="Q294" s="80">
        <v>36</v>
      </c>
      <c r="R294">
        <v>50</v>
      </c>
      <c r="S294">
        <v>36</v>
      </c>
      <c r="T294" s="81">
        <f t="shared" si="0"/>
        <v>2017</v>
      </c>
      <c r="U294" s="82">
        <f>VLOOKUP(A294,'SB35 Determination Data'!$B$4:$F$542,5,FALSE)</f>
        <v>2013</v>
      </c>
    </row>
    <row r="295" spans="1:21" ht="12.75" customHeight="1" x14ac:dyDescent="0.15">
      <c r="A295" s="77" t="s">
        <v>231</v>
      </c>
      <c r="B295" s="77" t="s">
        <v>229</v>
      </c>
      <c r="C295" s="77" t="s">
        <v>67</v>
      </c>
      <c r="D295" s="78">
        <v>2015</v>
      </c>
      <c r="E295" s="77" t="s">
        <v>1598</v>
      </c>
      <c r="F295" s="79">
        <v>22</v>
      </c>
      <c r="G295" s="79">
        <v>5</v>
      </c>
      <c r="H295" s="83">
        <v>4</v>
      </c>
      <c r="I295" s="79">
        <v>1</v>
      </c>
      <c r="J295" s="79">
        <v>13</v>
      </c>
      <c r="K295" s="79">
        <v>12</v>
      </c>
      <c r="L295" s="79">
        <v>12</v>
      </c>
      <c r="M295" s="79">
        <v>0</v>
      </c>
      <c r="N295" s="79">
        <v>13</v>
      </c>
      <c r="O295" s="79">
        <v>2</v>
      </c>
      <c r="P295" s="79">
        <v>24</v>
      </c>
      <c r="Q295" s="80">
        <v>164</v>
      </c>
      <c r="R295">
        <v>72</v>
      </c>
      <c r="S295">
        <v>183</v>
      </c>
      <c r="T295" s="81">
        <f t="shared" si="0"/>
        <v>2015</v>
      </c>
      <c r="U295" s="82">
        <f>VLOOKUP(A295,'SB35 Determination Data'!$B$4:$F$542,5,FALSE)</f>
        <v>2015</v>
      </c>
    </row>
    <row r="296" spans="1:21" ht="12.75" customHeight="1" x14ac:dyDescent="0.15">
      <c r="A296" s="77" t="s">
        <v>231</v>
      </c>
      <c r="B296" s="77" t="s">
        <v>229</v>
      </c>
      <c r="C296" s="77" t="s">
        <v>67</v>
      </c>
      <c r="D296" s="78">
        <v>2016</v>
      </c>
      <c r="E296" s="77" t="s">
        <v>1598</v>
      </c>
      <c r="F296" s="79">
        <v>22</v>
      </c>
      <c r="G296" s="79">
        <v>2</v>
      </c>
      <c r="H296" s="83">
        <v>1</v>
      </c>
      <c r="I296" s="79">
        <v>1</v>
      </c>
      <c r="J296" s="79">
        <v>13</v>
      </c>
      <c r="K296" s="79">
        <v>1</v>
      </c>
      <c r="L296" s="79">
        <v>1</v>
      </c>
      <c r="M296" s="79">
        <v>0</v>
      </c>
      <c r="N296" s="77">
        <v>13</v>
      </c>
      <c r="O296" s="79">
        <v>1</v>
      </c>
      <c r="P296" s="79">
        <v>24</v>
      </c>
      <c r="Q296" s="80">
        <v>13</v>
      </c>
      <c r="R296">
        <v>72</v>
      </c>
      <c r="S296">
        <v>17</v>
      </c>
      <c r="T296" s="81">
        <f t="shared" si="0"/>
        <v>2016</v>
      </c>
      <c r="U296" s="82">
        <f>VLOOKUP(A296,'SB35 Determination Data'!$B$4:$F$542,5,FALSE)</f>
        <v>2015</v>
      </c>
    </row>
    <row r="297" spans="1:21" ht="12.75" customHeight="1" x14ac:dyDescent="0.15">
      <c r="A297" s="77" t="s">
        <v>231</v>
      </c>
      <c r="B297" s="77" t="s">
        <v>229</v>
      </c>
      <c r="C297" s="77" t="s">
        <v>67</v>
      </c>
      <c r="D297" s="78">
        <v>2017</v>
      </c>
      <c r="E297" s="77" t="s">
        <v>1598</v>
      </c>
      <c r="F297" s="79">
        <v>22</v>
      </c>
      <c r="G297" s="79">
        <v>1</v>
      </c>
      <c r="H297" s="83">
        <v>0</v>
      </c>
      <c r="I297" s="79">
        <v>1</v>
      </c>
      <c r="J297" s="79">
        <v>13</v>
      </c>
      <c r="K297" s="79">
        <v>0</v>
      </c>
      <c r="L297" s="79">
        <v>0</v>
      </c>
      <c r="M297" s="79">
        <v>0</v>
      </c>
      <c r="N297" s="79">
        <v>13</v>
      </c>
      <c r="O297" s="79">
        <v>2</v>
      </c>
      <c r="P297" s="79">
        <v>24</v>
      </c>
      <c r="Q297" s="80">
        <v>2</v>
      </c>
      <c r="R297">
        <v>72</v>
      </c>
      <c r="S297">
        <v>5</v>
      </c>
      <c r="T297" s="81">
        <f t="shared" si="0"/>
        <v>2017</v>
      </c>
      <c r="U297" s="82">
        <f>VLOOKUP(A297,'SB35 Determination Data'!$B$4:$F$542,5,FALSE)</f>
        <v>2015</v>
      </c>
    </row>
    <row r="298" spans="1:21" ht="12.75" customHeight="1" x14ac:dyDescent="0.15">
      <c r="A298" s="77" t="s">
        <v>278</v>
      </c>
      <c r="B298" s="77" t="s">
        <v>273</v>
      </c>
      <c r="C298" s="77" t="s">
        <v>144</v>
      </c>
      <c r="D298" s="78">
        <v>2014</v>
      </c>
      <c r="E298" s="77" t="s">
        <v>1598</v>
      </c>
      <c r="F298" s="79">
        <v>1</v>
      </c>
      <c r="G298" s="79">
        <v>0</v>
      </c>
      <c r="H298" s="83">
        <v>0</v>
      </c>
      <c r="I298" s="79">
        <v>0</v>
      </c>
      <c r="J298" s="79">
        <v>1</v>
      </c>
      <c r="K298" s="79">
        <v>0</v>
      </c>
      <c r="L298" s="79">
        <v>0</v>
      </c>
      <c r="M298" s="79">
        <v>0</v>
      </c>
      <c r="N298" s="77">
        <v>0</v>
      </c>
      <c r="O298" s="79">
        <v>50</v>
      </c>
      <c r="P298" s="79">
        <v>0</v>
      </c>
      <c r="Q298" s="80">
        <v>50</v>
      </c>
      <c r="R298">
        <v>2</v>
      </c>
      <c r="S298">
        <v>100</v>
      </c>
      <c r="T298" s="81">
        <f t="shared" si="0"/>
        <v>2014</v>
      </c>
      <c r="U298" s="82">
        <f>VLOOKUP(A298,'SB35 Determination Data'!$B$4:$F$542,5,FALSE)</f>
        <v>2014</v>
      </c>
    </row>
    <row r="299" spans="1:21" ht="12.75" customHeight="1" x14ac:dyDescent="0.15">
      <c r="A299" s="77" t="s">
        <v>278</v>
      </c>
      <c r="B299" s="77" t="s">
        <v>273</v>
      </c>
      <c r="C299" s="77" t="s">
        <v>144</v>
      </c>
      <c r="D299" s="78">
        <v>2015</v>
      </c>
      <c r="E299" s="77" t="s">
        <v>1598</v>
      </c>
      <c r="F299" s="79">
        <v>1</v>
      </c>
      <c r="G299" s="79">
        <v>0</v>
      </c>
      <c r="H299" s="83">
        <v>0</v>
      </c>
      <c r="I299" s="79">
        <v>0</v>
      </c>
      <c r="J299" s="79">
        <v>1</v>
      </c>
      <c r="K299" s="79">
        <v>0</v>
      </c>
      <c r="L299" s="79">
        <v>0</v>
      </c>
      <c r="M299" s="79">
        <v>0</v>
      </c>
      <c r="N299" s="79">
        <v>0</v>
      </c>
      <c r="O299" s="79">
        <v>0</v>
      </c>
      <c r="P299" s="79">
        <v>0</v>
      </c>
      <c r="Q299" s="80">
        <v>93</v>
      </c>
      <c r="R299">
        <v>2</v>
      </c>
      <c r="S299">
        <v>93</v>
      </c>
      <c r="T299" s="81">
        <f t="shared" si="0"/>
        <v>2015</v>
      </c>
      <c r="U299" s="82">
        <f>VLOOKUP(A299,'SB35 Determination Data'!$B$4:$F$542,5,FALSE)</f>
        <v>2014</v>
      </c>
    </row>
    <row r="300" spans="1:21" ht="12.75" customHeight="1" x14ac:dyDescent="0.15">
      <c r="A300" s="77" t="s">
        <v>278</v>
      </c>
      <c r="B300" s="77" t="s">
        <v>273</v>
      </c>
      <c r="C300" s="77" t="s">
        <v>144</v>
      </c>
      <c r="D300" s="78">
        <v>2016</v>
      </c>
      <c r="E300" s="77" t="s">
        <v>1598</v>
      </c>
      <c r="F300" s="79">
        <v>1</v>
      </c>
      <c r="G300" s="79">
        <v>0</v>
      </c>
      <c r="H300" s="83">
        <v>0</v>
      </c>
      <c r="I300" s="79">
        <v>0</v>
      </c>
      <c r="J300" s="79">
        <v>1</v>
      </c>
      <c r="K300" s="79">
        <v>0</v>
      </c>
      <c r="L300" s="79">
        <v>0</v>
      </c>
      <c r="M300" s="79">
        <v>0</v>
      </c>
      <c r="N300" s="79">
        <v>0</v>
      </c>
      <c r="O300" s="79">
        <v>0</v>
      </c>
      <c r="P300" s="79">
        <v>0</v>
      </c>
      <c r="Q300" s="80">
        <v>115</v>
      </c>
      <c r="R300">
        <v>2</v>
      </c>
      <c r="S300">
        <v>115</v>
      </c>
      <c r="T300" s="81">
        <f t="shared" si="0"/>
        <v>2016</v>
      </c>
      <c r="U300" s="82">
        <f>VLOOKUP(A300,'SB35 Determination Data'!$B$4:$F$542,5,FALSE)</f>
        <v>2014</v>
      </c>
    </row>
    <row r="301" spans="1:21" ht="12.75" customHeight="1" x14ac:dyDescent="0.15">
      <c r="A301" s="77" t="s">
        <v>278</v>
      </c>
      <c r="B301" s="77" t="s">
        <v>273</v>
      </c>
      <c r="C301" s="77" t="s">
        <v>144</v>
      </c>
      <c r="D301" s="78">
        <v>2017</v>
      </c>
      <c r="E301" s="77" t="s">
        <v>1598</v>
      </c>
      <c r="F301" s="79">
        <v>1</v>
      </c>
      <c r="G301" s="79">
        <v>0</v>
      </c>
      <c r="H301" s="83">
        <v>0</v>
      </c>
      <c r="I301" s="79">
        <v>0</v>
      </c>
      <c r="J301" s="79">
        <v>1</v>
      </c>
      <c r="K301" s="79">
        <v>0</v>
      </c>
      <c r="L301" s="79">
        <v>0</v>
      </c>
      <c r="M301" s="79">
        <v>0</v>
      </c>
      <c r="N301" s="79">
        <v>0</v>
      </c>
      <c r="O301" s="79">
        <v>0</v>
      </c>
      <c r="P301" s="79">
        <v>0</v>
      </c>
      <c r="Q301" s="80">
        <v>260</v>
      </c>
      <c r="R301">
        <v>2</v>
      </c>
      <c r="S301">
        <v>260</v>
      </c>
      <c r="T301" s="81">
        <f t="shared" si="0"/>
        <v>2017</v>
      </c>
      <c r="U301" s="82">
        <f>VLOOKUP(A301,'SB35 Determination Data'!$B$4:$F$542,5,FALSE)</f>
        <v>2014</v>
      </c>
    </row>
    <row r="302" spans="1:21" ht="12.75" customHeight="1" x14ac:dyDescent="0.15">
      <c r="A302" s="77" t="s">
        <v>546</v>
      </c>
      <c r="B302" s="77" t="s">
        <v>528</v>
      </c>
      <c r="C302" s="77" t="s">
        <v>67</v>
      </c>
      <c r="D302" s="78">
        <v>2016</v>
      </c>
      <c r="E302" s="77" t="s">
        <v>1598</v>
      </c>
      <c r="F302" s="79">
        <v>35</v>
      </c>
      <c r="G302" s="79">
        <v>1</v>
      </c>
      <c r="H302" s="83">
        <v>1</v>
      </c>
      <c r="I302" s="79">
        <v>0</v>
      </c>
      <c r="J302" s="79">
        <v>18</v>
      </c>
      <c r="K302" s="79">
        <v>3</v>
      </c>
      <c r="L302" s="79">
        <v>3</v>
      </c>
      <c r="M302" s="79">
        <v>0</v>
      </c>
      <c r="N302" s="77">
        <v>18</v>
      </c>
      <c r="O302" s="79">
        <v>0</v>
      </c>
      <c r="P302" s="79">
        <v>66</v>
      </c>
      <c r="Q302" s="80">
        <v>16</v>
      </c>
      <c r="R302">
        <v>137</v>
      </c>
      <c r="S302">
        <v>20</v>
      </c>
      <c r="T302" s="81">
        <f t="shared" si="0"/>
        <v>2016</v>
      </c>
      <c r="U302" s="82">
        <f>VLOOKUP(A302,'SB35 Determination Data'!$B$4:$F$542,5,FALSE)</f>
        <v>2015</v>
      </c>
    </row>
    <row r="303" spans="1:21" ht="12.75" customHeight="1" x14ac:dyDescent="0.15">
      <c r="A303" s="77" t="s">
        <v>546</v>
      </c>
      <c r="B303" s="77" t="s">
        <v>528</v>
      </c>
      <c r="C303" s="77" t="s">
        <v>67</v>
      </c>
      <c r="D303" s="78">
        <v>2017</v>
      </c>
      <c r="E303" s="77" t="s">
        <v>1598</v>
      </c>
      <c r="F303" s="79">
        <v>35</v>
      </c>
      <c r="G303" s="79">
        <v>3</v>
      </c>
      <c r="H303" s="83">
        <v>3</v>
      </c>
      <c r="I303" s="79">
        <v>0</v>
      </c>
      <c r="J303" s="79">
        <v>18</v>
      </c>
      <c r="K303" s="79">
        <v>10</v>
      </c>
      <c r="L303" s="79">
        <v>0</v>
      </c>
      <c r="M303" s="79">
        <v>10</v>
      </c>
      <c r="N303" s="79">
        <v>18</v>
      </c>
      <c r="O303" s="79">
        <v>11</v>
      </c>
      <c r="P303" s="79">
        <v>66</v>
      </c>
      <c r="Q303" s="80">
        <v>22</v>
      </c>
      <c r="R303">
        <v>137</v>
      </c>
      <c r="S303">
        <v>46</v>
      </c>
      <c r="T303" s="81">
        <f t="shared" si="0"/>
        <v>2017</v>
      </c>
      <c r="U303" s="82">
        <f>VLOOKUP(A303,'SB35 Determination Data'!$B$4:$F$542,5,FALSE)</f>
        <v>2015</v>
      </c>
    </row>
    <row r="304" spans="1:21" ht="12.75" customHeight="1" x14ac:dyDescent="0.15">
      <c r="A304" s="77" t="s">
        <v>184</v>
      </c>
      <c r="B304" s="77" t="s">
        <v>168</v>
      </c>
      <c r="C304" s="77" t="s">
        <v>144</v>
      </c>
      <c r="D304" s="78">
        <v>2014</v>
      </c>
      <c r="E304" s="77" t="s">
        <v>1598</v>
      </c>
      <c r="F304" s="79">
        <v>80</v>
      </c>
      <c r="G304" s="79">
        <v>0</v>
      </c>
      <c r="H304" s="83">
        <v>0</v>
      </c>
      <c r="I304" s="79">
        <v>0</v>
      </c>
      <c r="J304" s="79">
        <v>46</v>
      </c>
      <c r="K304" s="79">
        <v>0</v>
      </c>
      <c r="L304" s="79">
        <v>0</v>
      </c>
      <c r="M304" s="79">
        <v>0</v>
      </c>
      <c r="N304" s="79">
        <v>51</v>
      </c>
      <c r="O304" s="79">
        <v>0</v>
      </c>
      <c r="P304" s="79">
        <v>141</v>
      </c>
      <c r="Q304" s="80">
        <v>0</v>
      </c>
      <c r="R304">
        <v>318</v>
      </c>
      <c r="S304">
        <v>0</v>
      </c>
      <c r="T304" s="81">
        <f t="shared" si="0"/>
        <v>2014</v>
      </c>
      <c r="U304" s="82">
        <f>VLOOKUP(A304,'SB35 Determination Data'!$B$4:$F$542,5,FALSE)</f>
        <v>2014</v>
      </c>
    </row>
    <row r="305" spans="1:21" ht="12.75" customHeight="1" x14ac:dyDescent="0.15">
      <c r="A305" s="77" t="s">
        <v>184</v>
      </c>
      <c r="B305" s="77" t="s">
        <v>168</v>
      </c>
      <c r="C305" s="77" t="s">
        <v>144</v>
      </c>
      <c r="D305" s="78">
        <v>2016</v>
      </c>
      <c r="E305" s="77" t="s">
        <v>1598</v>
      </c>
      <c r="F305" s="79">
        <v>80</v>
      </c>
      <c r="G305" s="79">
        <v>0</v>
      </c>
      <c r="H305" s="83">
        <v>0</v>
      </c>
      <c r="I305" s="79">
        <v>0</v>
      </c>
      <c r="J305" s="79">
        <v>46</v>
      </c>
      <c r="K305" s="79">
        <v>0</v>
      </c>
      <c r="L305" s="79">
        <v>0</v>
      </c>
      <c r="M305" s="79">
        <v>0</v>
      </c>
      <c r="N305" s="79">
        <v>51</v>
      </c>
      <c r="O305" s="79">
        <v>0</v>
      </c>
      <c r="P305" s="79">
        <v>141</v>
      </c>
      <c r="Q305" s="80">
        <v>0</v>
      </c>
      <c r="R305">
        <v>318</v>
      </c>
      <c r="S305">
        <v>0</v>
      </c>
      <c r="T305" s="81">
        <f t="shared" si="0"/>
        <v>2016</v>
      </c>
      <c r="U305" s="82">
        <f>VLOOKUP(A305,'SB35 Determination Data'!$B$4:$F$542,5,FALSE)</f>
        <v>2014</v>
      </c>
    </row>
    <row r="306" spans="1:21" ht="12.75" customHeight="1" x14ac:dyDescent="0.15">
      <c r="A306" s="77" t="s">
        <v>550</v>
      </c>
      <c r="B306" s="77" t="s">
        <v>168</v>
      </c>
      <c r="C306" s="77" t="s">
        <v>144</v>
      </c>
      <c r="D306" s="78">
        <v>2017</v>
      </c>
      <c r="E306" s="77" t="s">
        <v>1598</v>
      </c>
      <c r="F306" s="79">
        <v>48</v>
      </c>
      <c r="G306" s="79">
        <v>6</v>
      </c>
      <c r="H306" s="83">
        <v>6</v>
      </c>
      <c r="I306" s="79">
        <v>0</v>
      </c>
      <c r="J306" s="79">
        <v>29</v>
      </c>
      <c r="K306" s="79">
        <v>0</v>
      </c>
      <c r="L306" s="79">
        <v>0</v>
      </c>
      <c r="M306" s="79">
        <v>0</v>
      </c>
      <c r="N306" s="77">
        <v>31</v>
      </c>
      <c r="O306" s="79">
        <v>0</v>
      </c>
      <c r="P306" s="79">
        <v>77</v>
      </c>
      <c r="Q306" s="80">
        <v>83</v>
      </c>
      <c r="R306">
        <v>185</v>
      </c>
      <c r="S306">
        <v>89</v>
      </c>
      <c r="T306" s="81">
        <f t="shared" si="0"/>
        <v>2017</v>
      </c>
      <c r="U306" s="82">
        <f>VLOOKUP(A306,'SB35 Determination Data'!$B$4:$F$542,5,FALSE)</f>
        <v>2014</v>
      </c>
    </row>
    <row r="307" spans="1:21" ht="12.75" customHeight="1" x14ac:dyDescent="0.15">
      <c r="A307" s="77" t="s">
        <v>523</v>
      </c>
      <c r="B307" s="77" t="s">
        <v>505</v>
      </c>
      <c r="C307" s="77" t="s">
        <v>67</v>
      </c>
      <c r="D307" s="78">
        <v>2015</v>
      </c>
      <c r="E307" s="77" t="s">
        <v>1598</v>
      </c>
      <c r="F307" s="79">
        <v>356</v>
      </c>
      <c r="G307" s="79">
        <v>0</v>
      </c>
      <c r="H307" s="83">
        <v>0</v>
      </c>
      <c r="I307" s="79">
        <v>0</v>
      </c>
      <c r="J307" s="79">
        <v>207</v>
      </c>
      <c r="K307" s="79">
        <v>0</v>
      </c>
      <c r="L307" s="79">
        <v>0</v>
      </c>
      <c r="M307" s="79">
        <v>0</v>
      </c>
      <c r="N307" s="79">
        <v>231</v>
      </c>
      <c r="O307" s="79">
        <v>14</v>
      </c>
      <c r="P307" s="79">
        <v>270</v>
      </c>
      <c r="Q307" s="80">
        <v>164</v>
      </c>
      <c r="R307">
        <v>1064</v>
      </c>
      <c r="S307">
        <v>178</v>
      </c>
      <c r="T307" s="81">
        <f t="shared" si="0"/>
        <v>2015</v>
      </c>
      <c r="U307" s="82">
        <f>VLOOKUP(A307,'SB35 Determination Data'!$B$4:$F$542,5,FALSE)</f>
        <v>2015</v>
      </c>
    </row>
    <row r="308" spans="1:21" ht="12.75" customHeight="1" x14ac:dyDescent="0.15">
      <c r="A308" s="77" t="s">
        <v>523</v>
      </c>
      <c r="B308" s="77" t="s">
        <v>505</v>
      </c>
      <c r="C308" s="77" t="s">
        <v>67</v>
      </c>
      <c r="D308" s="78">
        <v>2016</v>
      </c>
      <c r="E308" s="77" t="s">
        <v>1598</v>
      </c>
      <c r="F308" s="79">
        <v>356</v>
      </c>
      <c r="G308" s="79">
        <v>0</v>
      </c>
      <c r="H308" s="83">
        <v>0</v>
      </c>
      <c r="I308" s="79">
        <v>0</v>
      </c>
      <c r="J308" s="79">
        <v>207</v>
      </c>
      <c r="K308" s="79">
        <v>0</v>
      </c>
      <c r="L308" s="79">
        <v>0</v>
      </c>
      <c r="M308" s="79">
        <v>0</v>
      </c>
      <c r="N308" s="79">
        <v>231</v>
      </c>
      <c r="O308" s="79">
        <v>18</v>
      </c>
      <c r="P308" s="79">
        <v>270</v>
      </c>
      <c r="Q308" s="80">
        <v>9</v>
      </c>
      <c r="R308">
        <v>1064</v>
      </c>
      <c r="S308">
        <v>27</v>
      </c>
      <c r="T308" s="81">
        <f t="shared" si="0"/>
        <v>2016</v>
      </c>
      <c r="U308" s="82">
        <f>VLOOKUP(A308,'SB35 Determination Data'!$B$4:$F$542,5,FALSE)</f>
        <v>2015</v>
      </c>
    </row>
    <row r="309" spans="1:21" ht="12.75" customHeight="1" x14ac:dyDescent="0.15">
      <c r="A309" s="77" t="s">
        <v>523</v>
      </c>
      <c r="B309" s="77" t="s">
        <v>505</v>
      </c>
      <c r="C309" s="77" t="s">
        <v>67</v>
      </c>
      <c r="D309" s="78">
        <v>2017</v>
      </c>
      <c r="E309" s="77" t="s">
        <v>1598</v>
      </c>
      <c r="F309" s="79">
        <v>356</v>
      </c>
      <c r="G309" s="79">
        <v>0</v>
      </c>
      <c r="H309" s="83">
        <v>0</v>
      </c>
      <c r="I309" s="79">
        <v>0</v>
      </c>
      <c r="J309" s="79">
        <v>207</v>
      </c>
      <c r="K309" s="79">
        <v>0</v>
      </c>
      <c r="L309" s="79">
        <v>0</v>
      </c>
      <c r="M309" s="79">
        <v>0</v>
      </c>
      <c r="N309" s="79">
        <v>231</v>
      </c>
      <c r="O309" s="79">
        <v>12</v>
      </c>
      <c r="P309" s="79">
        <v>270</v>
      </c>
      <c r="Q309" s="80">
        <v>16</v>
      </c>
      <c r="R309">
        <v>1064</v>
      </c>
      <c r="S309">
        <v>28</v>
      </c>
      <c r="T309" s="81">
        <f t="shared" si="0"/>
        <v>2017</v>
      </c>
      <c r="U309" s="82">
        <f>VLOOKUP(A309,'SB35 Determination Data'!$B$4:$F$542,5,FALSE)</f>
        <v>2015</v>
      </c>
    </row>
    <row r="310" spans="1:21" ht="12.75" customHeight="1" x14ac:dyDescent="0.15">
      <c r="A310" s="77" t="s">
        <v>279</v>
      </c>
      <c r="B310" s="77" t="s">
        <v>273</v>
      </c>
      <c r="C310" s="77" t="s">
        <v>144</v>
      </c>
      <c r="D310" s="78">
        <v>2014</v>
      </c>
      <c r="E310" s="77" t="s">
        <v>1598</v>
      </c>
      <c r="F310" s="79">
        <v>71</v>
      </c>
      <c r="G310" s="79">
        <v>0</v>
      </c>
      <c r="H310" s="83">
        <v>0</v>
      </c>
      <c r="I310" s="79">
        <v>0</v>
      </c>
      <c r="J310" s="79">
        <v>50</v>
      </c>
      <c r="K310" s="79">
        <v>0</v>
      </c>
      <c r="L310" s="79">
        <v>0</v>
      </c>
      <c r="M310" s="79">
        <v>0</v>
      </c>
      <c r="N310" s="79">
        <v>56</v>
      </c>
      <c r="O310" s="79">
        <v>0</v>
      </c>
      <c r="P310" s="79">
        <v>131</v>
      </c>
      <c r="Q310" s="80">
        <v>39</v>
      </c>
      <c r="R310">
        <v>308</v>
      </c>
      <c r="S310">
        <v>39</v>
      </c>
      <c r="T310" s="81">
        <f t="shared" si="0"/>
        <v>2014</v>
      </c>
      <c r="U310" s="82">
        <f>VLOOKUP(A310,'SB35 Determination Data'!$B$4:$F$542,5,FALSE)</f>
        <v>2014</v>
      </c>
    </row>
    <row r="311" spans="1:21" ht="12.75" customHeight="1" x14ac:dyDescent="0.15">
      <c r="A311" s="77" t="s">
        <v>279</v>
      </c>
      <c r="B311" s="77" t="s">
        <v>273</v>
      </c>
      <c r="C311" s="77" t="s">
        <v>144</v>
      </c>
      <c r="D311" s="78">
        <v>2015</v>
      </c>
      <c r="E311" s="77" t="s">
        <v>1598</v>
      </c>
      <c r="F311" s="79">
        <v>71</v>
      </c>
      <c r="G311" s="79">
        <v>5</v>
      </c>
      <c r="H311" s="83">
        <v>5</v>
      </c>
      <c r="I311" s="79">
        <v>0</v>
      </c>
      <c r="J311" s="79">
        <v>50</v>
      </c>
      <c r="K311" s="79">
        <v>3</v>
      </c>
      <c r="L311" s="79">
        <v>3</v>
      </c>
      <c r="M311" s="79">
        <v>0</v>
      </c>
      <c r="N311" s="77">
        <v>56</v>
      </c>
      <c r="O311" s="79">
        <v>2</v>
      </c>
      <c r="P311" s="79">
        <v>131</v>
      </c>
      <c r="Q311" s="80">
        <v>5</v>
      </c>
      <c r="R311">
        <v>308</v>
      </c>
      <c r="S311">
        <v>15</v>
      </c>
      <c r="T311" s="81">
        <f t="shared" si="0"/>
        <v>2015</v>
      </c>
      <c r="U311" s="82">
        <f>VLOOKUP(A311,'SB35 Determination Data'!$B$4:$F$542,5,FALSE)</f>
        <v>2014</v>
      </c>
    </row>
    <row r="312" spans="1:21" ht="12.75" customHeight="1" x14ac:dyDescent="0.15">
      <c r="A312" s="77" t="s">
        <v>279</v>
      </c>
      <c r="B312" s="77" t="s">
        <v>273</v>
      </c>
      <c r="C312" s="77" t="s">
        <v>144</v>
      </c>
      <c r="D312" s="78">
        <v>2016</v>
      </c>
      <c r="E312" s="77" t="s">
        <v>1598</v>
      </c>
      <c r="F312" s="79">
        <v>71</v>
      </c>
      <c r="G312" s="79">
        <v>0</v>
      </c>
      <c r="H312" s="83">
        <v>0</v>
      </c>
      <c r="I312" s="79">
        <v>0</v>
      </c>
      <c r="J312" s="79">
        <v>50</v>
      </c>
      <c r="K312" s="79">
        <v>3</v>
      </c>
      <c r="L312" s="79">
        <v>3</v>
      </c>
      <c r="M312" s="79">
        <v>0</v>
      </c>
      <c r="N312" s="79">
        <v>56</v>
      </c>
      <c r="O312" s="79">
        <v>4</v>
      </c>
      <c r="P312" s="79">
        <v>131</v>
      </c>
      <c r="Q312" s="80">
        <v>132</v>
      </c>
      <c r="R312">
        <v>308</v>
      </c>
      <c r="S312">
        <v>139</v>
      </c>
      <c r="T312" s="81">
        <f t="shared" si="0"/>
        <v>2016</v>
      </c>
      <c r="U312" s="82">
        <f>VLOOKUP(A312,'SB35 Determination Data'!$B$4:$F$542,5,FALSE)</f>
        <v>2014</v>
      </c>
    </row>
    <row r="313" spans="1:21" ht="12.75" customHeight="1" x14ac:dyDescent="0.15">
      <c r="A313" s="77" t="s">
        <v>279</v>
      </c>
      <c r="B313" s="77" t="s">
        <v>273</v>
      </c>
      <c r="C313" s="77" t="s">
        <v>144</v>
      </c>
      <c r="D313" s="78">
        <v>2017</v>
      </c>
      <c r="E313" s="77" t="s">
        <v>1598</v>
      </c>
      <c r="F313" s="79">
        <v>71</v>
      </c>
      <c r="G313" s="79">
        <v>4</v>
      </c>
      <c r="H313" s="83">
        <v>4</v>
      </c>
      <c r="I313" s="79">
        <v>0</v>
      </c>
      <c r="J313" s="79">
        <v>50</v>
      </c>
      <c r="K313" s="79">
        <v>2</v>
      </c>
      <c r="L313" s="79">
        <v>2</v>
      </c>
      <c r="M313" s="79">
        <v>0</v>
      </c>
      <c r="N313" s="79">
        <v>56</v>
      </c>
      <c r="O313" s="79">
        <v>0</v>
      </c>
      <c r="P313" s="79">
        <v>131</v>
      </c>
      <c r="Q313" s="80">
        <v>144</v>
      </c>
      <c r="R313">
        <v>308</v>
      </c>
      <c r="S313">
        <v>150</v>
      </c>
      <c r="T313" s="81">
        <f t="shared" si="0"/>
        <v>2017</v>
      </c>
      <c r="U313" s="82">
        <f>VLOOKUP(A313,'SB35 Determination Data'!$B$4:$F$542,5,FALSE)</f>
        <v>2014</v>
      </c>
    </row>
    <row r="314" spans="1:21" ht="12.75" customHeight="1" x14ac:dyDescent="0.15">
      <c r="A314" s="77" t="s">
        <v>482</v>
      </c>
      <c r="B314" s="77" t="s">
        <v>449</v>
      </c>
      <c r="C314" s="77" t="s">
        <v>67</v>
      </c>
      <c r="D314" s="78">
        <v>2014</v>
      </c>
      <c r="E314" s="77" t="s">
        <v>1598</v>
      </c>
      <c r="F314" s="79">
        <v>400</v>
      </c>
      <c r="G314" s="79">
        <v>0</v>
      </c>
      <c r="H314" s="83">
        <v>0</v>
      </c>
      <c r="I314" s="79">
        <v>0</v>
      </c>
      <c r="J314" s="79">
        <v>188</v>
      </c>
      <c r="K314" s="79">
        <v>0</v>
      </c>
      <c r="L314" s="79">
        <v>0</v>
      </c>
      <c r="M314" s="79">
        <v>0</v>
      </c>
      <c r="N314" s="79">
        <v>221</v>
      </c>
      <c r="O314" s="79">
        <v>10</v>
      </c>
      <c r="P314" s="79">
        <v>541</v>
      </c>
      <c r="Q314" s="80">
        <v>10</v>
      </c>
      <c r="R314">
        <v>1350</v>
      </c>
      <c r="S314">
        <v>20</v>
      </c>
      <c r="T314" s="81">
        <f t="shared" si="0"/>
        <v>2015</v>
      </c>
      <c r="U314" s="82">
        <f>VLOOKUP(A314,'SB35 Determination Data'!$B$4:$F$542,5,FALSE)</f>
        <v>2015</v>
      </c>
    </row>
    <row r="315" spans="1:21" ht="12.75" customHeight="1" x14ac:dyDescent="0.15">
      <c r="A315" s="77" t="s">
        <v>482</v>
      </c>
      <c r="B315" s="77" t="s">
        <v>449</v>
      </c>
      <c r="C315" s="77" t="s">
        <v>67</v>
      </c>
      <c r="D315" s="78">
        <v>2015</v>
      </c>
      <c r="E315" s="77" t="s">
        <v>1598</v>
      </c>
      <c r="F315" s="79">
        <v>400</v>
      </c>
      <c r="G315" s="79">
        <v>38</v>
      </c>
      <c r="H315" s="83">
        <v>38</v>
      </c>
      <c r="I315" s="79">
        <v>0</v>
      </c>
      <c r="J315" s="79">
        <v>188</v>
      </c>
      <c r="K315" s="79">
        <v>15</v>
      </c>
      <c r="L315" s="79">
        <v>15</v>
      </c>
      <c r="M315" s="79">
        <v>0</v>
      </c>
      <c r="N315" s="77">
        <v>221</v>
      </c>
      <c r="O315" s="79">
        <v>14</v>
      </c>
      <c r="P315" s="79">
        <v>541</v>
      </c>
      <c r="Q315" s="80">
        <v>89</v>
      </c>
      <c r="R315">
        <v>1350</v>
      </c>
      <c r="S315">
        <v>156</v>
      </c>
      <c r="T315" s="81">
        <f t="shared" si="0"/>
        <v>2015</v>
      </c>
      <c r="U315" s="82">
        <f>VLOOKUP(A315,'SB35 Determination Data'!$B$4:$F$542,5,FALSE)</f>
        <v>2015</v>
      </c>
    </row>
    <row r="316" spans="1:21" ht="12.75" customHeight="1" x14ac:dyDescent="0.15">
      <c r="A316" s="77" t="s">
        <v>482</v>
      </c>
      <c r="B316" s="77" t="s">
        <v>449</v>
      </c>
      <c r="C316" s="77" t="s">
        <v>67</v>
      </c>
      <c r="D316" s="78">
        <v>2016</v>
      </c>
      <c r="E316" s="77" t="s">
        <v>1598</v>
      </c>
      <c r="F316" s="79">
        <v>400</v>
      </c>
      <c r="G316" s="79">
        <v>0</v>
      </c>
      <c r="H316" s="83">
        <v>0</v>
      </c>
      <c r="I316" s="79">
        <v>0</v>
      </c>
      <c r="J316" s="79">
        <v>188</v>
      </c>
      <c r="K316" s="79">
        <v>7</v>
      </c>
      <c r="L316" s="79">
        <v>7</v>
      </c>
      <c r="M316" s="79">
        <v>0</v>
      </c>
      <c r="N316" s="79">
        <v>221</v>
      </c>
      <c r="O316" s="79">
        <v>17</v>
      </c>
      <c r="P316" s="79">
        <v>541</v>
      </c>
      <c r="Q316" s="80">
        <v>140</v>
      </c>
      <c r="R316">
        <v>1350</v>
      </c>
      <c r="S316">
        <v>164</v>
      </c>
      <c r="T316" s="81">
        <f t="shared" si="0"/>
        <v>2016</v>
      </c>
      <c r="U316" s="82">
        <f>VLOOKUP(A316,'SB35 Determination Data'!$B$4:$F$542,5,FALSE)</f>
        <v>2015</v>
      </c>
    </row>
    <row r="317" spans="1:21" ht="12.75" customHeight="1" x14ac:dyDescent="0.15">
      <c r="A317" s="77" t="s">
        <v>482</v>
      </c>
      <c r="B317" s="77" t="s">
        <v>449</v>
      </c>
      <c r="C317" s="77" t="s">
        <v>67</v>
      </c>
      <c r="D317" s="78">
        <v>2017</v>
      </c>
      <c r="E317" s="77" t="s">
        <v>1598</v>
      </c>
      <c r="F317" s="79">
        <v>400</v>
      </c>
      <c r="G317" s="79">
        <v>21</v>
      </c>
      <c r="H317" s="83">
        <v>21</v>
      </c>
      <c r="I317" s="79">
        <v>0</v>
      </c>
      <c r="J317" s="79">
        <v>188</v>
      </c>
      <c r="K317" s="79">
        <v>200</v>
      </c>
      <c r="L317" s="79">
        <v>183</v>
      </c>
      <c r="M317" s="79">
        <v>17</v>
      </c>
      <c r="N317" s="79">
        <v>221</v>
      </c>
      <c r="O317" s="79">
        <v>18</v>
      </c>
      <c r="P317" s="79">
        <v>541</v>
      </c>
      <c r="Q317" s="80">
        <v>17</v>
      </c>
      <c r="R317">
        <v>1350</v>
      </c>
      <c r="S317">
        <v>256</v>
      </c>
      <c r="T317" s="81">
        <f t="shared" si="0"/>
        <v>2017</v>
      </c>
      <c r="U317" s="82">
        <f>VLOOKUP(A317,'SB35 Determination Data'!$B$4:$F$542,5,FALSE)</f>
        <v>2015</v>
      </c>
    </row>
    <row r="318" spans="1:21" ht="12.75" customHeight="1" x14ac:dyDescent="0.15">
      <c r="A318" s="77" t="s">
        <v>280</v>
      </c>
      <c r="B318" s="77" t="s">
        <v>273</v>
      </c>
      <c r="C318" s="77" t="s">
        <v>144</v>
      </c>
      <c r="D318" s="78">
        <v>2014</v>
      </c>
      <c r="E318" s="77" t="s">
        <v>1598</v>
      </c>
      <c r="F318" s="79">
        <v>76</v>
      </c>
      <c r="G318" s="79">
        <v>0</v>
      </c>
      <c r="H318" s="83">
        <v>0</v>
      </c>
      <c r="I318" s="79">
        <v>0</v>
      </c>
      <c r="J318" s="79">
        <v>53</v>
      </c>
      <c r="K318" s="79">
        <v>0</v>
      </c>
      <c r="L318" s="79">
        <v>0</v>
      </c>
      <c r="M318" s="79">
        <v>0</v>
      </c>
      <c r="N318" s="79">
        <v>61</v>
      </c>
      <c r="O318" s="79">
        <v>3</v>
      </c>
      <c r="P318" s="79">
        <v>137</v>
      </c>
      <c r="Q318" s="80">
        <v>12</v>
      </c>
      <c r="R318">
        <v>327</v>
      </c>
      <c r="S318">
        <v>15</v>
      </c>
      <c r="T318" s="81">
        <f t="shared" si="0"/>
        <v>2014</v>
      </c>
      <c r="U318" s="82">
        <f>VLOOKUP(A318,'SB35 Determination Data'!$B$4:$F$542,5,FALSE)</f>
        <v>2014</v>
      </c>
    </row>
    <row r="319" spans="1:21" ht="12.75" customHeight="1" x14ac:dyDescent="0.15">
      <c r="A319" s="77" t="s">
        <v>280</v>
      </c>
      <c r="B319" s="77" t="s">
        <v>273</v>
      </c>
      <c r="C319" s="77" t="s">
        <v>144</v>
      </c>
      <c r="D319" s="78">
        <v>2015</v>
      </c>
      <c r="E319" s="77" t="s">
        <v>1598</v>
      </c>
      <c r="F319" s="79">
        <v>76</v>
      </c>
      <c r="G319" s="79">
        <v>0</v>
      </c>
      <c r="H319" s="83">
        <v>0</v>
      </c>
      <c r="I319" s="79">
        <v>0</v>
      </c>
      <c r="J319" s="79">
        <v>53</v>
      </c>
      <c r="K319" s="79">
        <v>0</v>
      </c>
      <c r="L319" s="79">
        <v>0</v>
      </c>
      <c r="M319" s="79">
        <v>0</v>
      </c>
      <c r="N319" s="79">
        <v>61</v>
      </c>
      <c r="O319" s="79">
        <v>2</v>
      </c>
      <c r="P319" s="79">
        <v>137</v>
      </c>
      <c r="Q319" s="80">
        <v>36</v>
      </c>
      <c r="R319">
        <v>327</v>
      </c>
      <c r="S319">
        <v>38</v>
      </c>
      <c r="T319" s="81">
        <f t="shared" si="0"/>
        <v>2015</v>
      </c>
      <c r="U319" s="82">
        <f>VLOOKUP(A319,'SB35 Determination Data'!$B$4:$F$542,5,FALSE)</f>
        <v>2014</v>
      </c>
    </row>
    <row r="320" spans="1:21" ht="12.75" customHeight="1" x14ac:dyDescent="0.15">
      <c r="A320" s="77" t="s">
        <v>280</v>
      </c>
      <c r="B320" s="77" t="s">
        <v>273</v>
      </c>
      <c r="C320" s="77" t="s">
        <v>144</v>
      </c>
      <c r="D320" s="78">
        <v>2016</v>
      </c>
      <c r="E320" s="77" t="s">
        <v>1598</v>
      </c>
      <c r="F320" s="79">
        <v>76</v>
      </c>
      <c r="G320" s="79">
        <v>0</v>
      </c>
      <c r="H320" s="83">
        <v>0</v>
      </c>
      <c r="I320" s="79">
        <v>0</v>
      </c>
      <c r="J320" s="79">
        <v>53</v>
      </c>
      <c r="K320" s="79">
        <v>0</v>
      </c>
      <c r="L320" s="79">
        <v>0</v>
      </c>
      <c r="M320" s="79">
        <v>0</v>
      </c>
      <c r="N320" s="77">
        <v>61</v>
      </c>
      <c r="O320" s="79">
        <v>4</v>
      </c>
      <c r="P320" s="79">
        <v>137</v>
      </c>
      <c r="Q320" s="80">
        <v>34</v>
      </c>
      <c r="R320">
        <v>327</v>
      </c>
      <c r="S320">
        <v>38</v>
      </c>
      <c r="T320" s="81">
        <f t="shared" si="0"/>
        <v>2016</v>
      </c>
      <c r="U320" s="82">
        <f>VLOOKUP(A320,'SB35 Determination Data'!$B$4:$F$542,5,FALSE)</f>
        <v>2014</v>
      </c>
    </row>
    <row r="321" spans="1:21" ht="12.75" customHeight="1" x14ac:dyDescent="0.15">
      <c r="A321" s="77" t="s">
        <v>280</v>
      </c>
      <c r="B321" s="77" t="s">
        <v>273</v>
      </c>
      <c r="C321" s="77" t="s">
        <v>144</v>
      </c>
      <c r="D321" s="78">
        <v>2017</v>
      </c>
      <c r="E321" s="77" t="s">
        <v>1598</v>
      </c>
      <c r="F321" s="79">
        <v>76</v>
      </c>
      <c r="G321" s="79">
        <v>0</v>
      </c>
      <c r="H321" s="83">
        <v>0</v>
      </c>
      <c r="I321" s="79">
        <v>0</v>
      </c>
      <c r="J321" s="79">
        <v>53</v>
      </c>
      <c r="K321" s="79">
        <v>0</v>
      </c>
      <c r="L321" s="79">
        <v>0</v>
      </c>
      <c r="M321" s="79">
        <v>0</v>
      </c>
      <c r="N321" s="79">
        <v>61</v>
      </c>
      <c r="O321" s="79">
        <v>8</v>
      </c>
      <c r="P321" s="79">
        <v>137</v>
      </c>
      <c r="Q321" s="80">
        <v>60</v>
      </c>
      <c r="R321">
        <v>327</v>
      </c>
      <c r="S321">
        <v>68</v>
      </c>
      <c r="T321" s="81">
        <f t="shared" si="0"/>
        <v>2017</v>
      </c>
      <c r="U321" s="82">
        <f>VLOOKUP(A321,'SB35 Determination Data'!$B$4:$F$542,5,FALSE)</f>
        <v>2014</v>
      </c>
    </row>
    <row r="322" spans="1:21" ht="12.75" customHeight="1" x14ac:dyDescent="0.15">
      <c r="A322" s="77" t="s">
        <v>105</v>
      </c>
      <c r="B322" s="77" t="s">
        <v>99</v>
      </c>
      <c r="C322" s="77" t="s">
        <v>67</v>
      </c>
      <c r="D322" s="78">
        <v>2015</v>
      </c>
      <c r="E322" s="77" t="s">
        <v>1598</v>
      </c>
      <c r="F322" s="79">
        <v>196</v>
      </c>
      <c r="G322" s="79">
        <v>0</v>
      </c>
      <c r="H322" s="83">
        <v>0</v>
      </c>
      <c r="I322" s="79">
        <v>0</v>
      </c>
      <c r="J322" s="79">
        <v>111</v>
      </c>
      <c r="K322" s="79">
        <v>1</v>
      </c>
      <c r="L322" s="79">
        <v>0</v>
      </c>
      <c r="M322" s="79">
        <v>1</v>
      </c>
      <c r="N322" s="79">
        <v>124</v>
      </c>
      <c r="O322" s="79">
        <v>13</v>
      </c>
      <c r="P322" s="79">
        <v>126</v>
      </c>
      <c r="Q322" s="80">
        <v>87</v>
      </c>
      <c r="R322">
        <v>557</v>
      </c>
      <c r="S322">
        <v>101</v>
      </c>
      <c r="T322" s="81">
        <f t="shared" si="0"/>
        <v>2015</v>
      </c>
      <c r="U322" s="82">
        <f>VLOOKUP(A322,'SB35 Determination Data'!$B$4:$F$542,5,FALSE)</f>
        <v>2015</v>
      </c>
    </row>
    <row r="323" spans="1:21" ht="12.75" customHeight="1" x14ac:dyDescent="0.15">
      <c r="A323" s="77" t="s">
        <v>105</v>
      </c>
      <c r="B323" s="77" t="s">
        <v>99</v>
      </c>
      <c r="C323" s="77" t="s">
        <v>67</v>
      </c>
      <c r="D323" s="78">
        <v>2016</v>
      </c>
      <c r="E323" s="77" t="s">
        <v>1598</v>
      </c>
      <c r="F323" s="79">
        <v>196</v>
      </c>
      <c r="G323" s="79">
        <v>0</v>
      </c>
      <c r="H323" s="83">
        <v>0</v>
      </c>
      <c r="I323" s="79">
        <v>0</v>
      </c>
      <c r="J323" s="79">
        <v>111</v>
      </c>
      <c r="K323" s="79">
        <v>2</v>
      </c>
      <c r="L323" s="79">
        <v>2</v>
      </c>
      <c r="M323" s="79">
        <v>0</v>
      </c>
      <c r="N323" s="79">
        <v>124</v>
      </c>
      <c r="O323" s="79">
        <v>4</v>
      </c>
      <c r="P323" s="79">
        <v>126</v>
      </c>
      <c r="Q323" s="80">
        <v>50</v>
      </c>
      <c r="R323">
        <v>557</v>
      </c>
      <c r="S323">
        <v>56</v>
      </c>
      <c r="T323" s="81">
        <f t="shared" si="0"/>
        <v>2016</v>
      </c>
      <c r="U323" s="82">
        <f>VLOOKUP(A323,'SB35 Determination Data'!$B$4:$F$542,5,FALSE)</f>
        <v>2015</v>
      </c>
    </row>
    <row r="324" spans="1:21" ht="12.75" customHeight="1" x14ac:dyDescent="0.15">
      <c r="A324" s="77" t="s">
        <v>105</v>
      </c>
      <c r="B324" s="77" t="s">
        <v>99</v>
      </c>
      <c r="C324" s="77" t="s">
        <v>67</v>
      </c>
      <c r="D324" s="78">
        <v>2017</v>
      </c>
      <c r="E324" s="77" t="s">
        <v>1598</v>
      </c>
      <c r="F324" s="79">
        <v>196</v>
      </c>
      <c r="G324" s="79">
        <v>0</v>
      </c>
      <c r="H324" s="83">
        <v>0</v>
      </c>
      <c r="I324" s="79">
        <v>0</v>
      </c>
      <c r="J324" s="79">
        <v>111</v>
      </c>
      <c r="K324" s="79">
        <v>5</v>
      </c>
      <c r="L324" s="79">
        <v>0</v>
      </c>
      <c r="M324" s="79">
        <v>5</v>
      </c>
      <c r="N324" s="77">
        <v>124</v>
      </c>
      <c r="O324" s="79">
        <v>7</v>
      </c>
      <c r="P324" s="79">
        <v>126</v>
      </c>
      <c r="Q324" s="80">
        <v>36</v>
      </c>
      <c r="R324">
        <v>557</v>
      </c>
      <c r="S324">
        <v>48</v>
      </c>
      <c r="T324" s="81">
        <f t="shared" si="0"/>
        <v>2017</v>
      </c>
      <c r="U324" s="82">
        <f>VLOOKUP(A324,'SB35 Determination Data'!$B$4:$F$542,5,FALSE)</f>
        <v>2015</v>
      </c>
    </row>
    <row r="325" spans="1:21" ht="12.75" customHeight="1" x14ac:dyDescent="0.15">
      <c r="A325" s="77" t="s">
        <v>559</v>
      </c>
      <c r="B325" s="77" t="s">
        <v>558</v>
      </c>
      <c r="C325" s="77" t="s">
        <v>123</v>
      </c>
      <c r="D325" s="78">
        <v>2013</v>
      </c>
      <c r="E325" s="77" t="s">
        <v>1598</v>
      </c>
      <c r="F325" s="79">
        <v>248</v>
      </c>
      <c r="G325" s="79">
        <v>0</v>
      </c>
      <c r="H325" s="83">
        <v>0</v>
      </c>
      <c r="I325" s="79">
        <v>0</v>
      </c>
      <c r="J325" s="79">
        <v>174</v>
      </c>
      <c r="K325" s="79">
        <v>3</v>
      </c>
      <c r="L325" s="79">
        <v>0</v>
      </c>
      <c r="M325" s="79">
        <v>3</v>
      </c>
      <c r="N325" s="79">
        <v>198</v>
      </c>
      <c r="O325" s="79">
        <v>13</v>
      </c>
      <c r="P325" s="79">
        <v>446</v>
      </c>
      <c r="Q325" s="80">
        <v>38</v>
      </c>
      <c r="R325">
        <v>1066</v>
      </c>
      <c r="S325">
        <v>54</v>
      </c>
      <c r="T325" s="81">
        <f t="shared" si="0"/>
        <v>2014</v>
      </c>
      <c r="U325" s="82">
        <f>VLOOKUP(A325,'SB35 Determination Data'!$B$4:$F$542,5,FALSE)</f>
        <v>2014</v>
      </c>
    </row>
    <row r="326" spans="1:21" ht="12.75" customHeight="1" x14ac:dyDescent="0.15">
      <c r="A326" s="77" t="s">
        <v>559</v>
      </c>
      <c r="B326" s="77" t="s">
        <v>558</v>
      </c>
      <c r="C326" s="77" t="s">
        <v>123</v>
      </c>
      <c r="D326" s="78">
        <v>2014</v>
      </c>
      <c r="E326" s="77" t="s">
        <v>1598</v>
      </c>
      <c r="F326" s="79">
        <v>248</v>
      </c>
      <c r="G326" s="79">
        <v>0</v>
      </c>
      <c r="H326" s="83">
        <v>0</v>
      </c>
      <c r="I326" s="79">
        <v>0</v>
      </c>
      <c r="J326" s="79">
        <v>174</v>
      </c>
      <c r="K326" s="79">
        <v>2</v>
      </c>
      <c r="L326" s="79">
        <v>0</v>
      </c>
      <c r="M326" s="79">
        <v>2</v>
      </c>
      <c r="N326" s="79">
        <v>198</v>
      </c>
      <c r="O326" s="79">
        <v>5</v>
      </c>
      <c r="P326" s="79">
        <v>446</v>
      </c>
      <c r="Q326" s="80">
        <v>6</v>
      </c>
      <c r="R326">
        <v>1066</v>
      </c>
      <c r="S326">
        <v>13</v>
      </c>
      <c r="T326" s="81">
        <f t="shared" si="0"/>
        <v>2014</v>
      </c>
      <c r="U326" s="82">
        <f>VLOOKUP(A326,'SB35 Determination Data'!$B$4:$F$542,5,FALSE)</f>
        <v>2014</v>
      </c>
    </row>
    <row r="327" spans="1:21" ht="12.75" customHeight="1" x14ac:dyDescent="0.15">
      <c r="A327" s="77" t="s">
        <v>559</v>
      </c>
      <c r="B327" s="77" t="s">
        <v>558</v>
      </c>
      <c r="C327" s="77" t="s">
        <v>123</v>
      </c>
      <c r="D327" s="78">
        <v>2015</v>
      </c>
      <c r="E327" s="77" t="s">
        <v>1598</v>
      </c>
      <c r="F327" s="79">
        <v>248</v>
      </c>
      <c r="G327" s="79">
        <v>0</v>
      </c>
      <c r="H327" s="83">
        <v>0</v>
      </c>
      <c r="I327" s="79">
        <v>0</v>
      </c>
      <c r="J327" s="79">
        <v>174</v>
      </c>
      <c r="K327" s="79">
        <v>8</v>
      </c>
      <c r="L327" s="79">
        <v>0</v>
      </c>
      <c r="M327" s="79">
        <v>8</v>
      </c>
      <c r="N327" s="77">
        <v>198</v>
      </c>
      <c r="O327" s="79">
        <v>3</v>
      </c>
      <c r="P327" s="79">
        <v>446</v>
      </c>
      <c r="Q327" s="80">
        <v>94</v>
      </c>
      <c r="R327">
        <v>1066</v>
      </c>
      <c r="S327">
        <v>105</v>
      </c>
      <c r="T327" s="81">
        <f t="shared" si="0"/>
        <v>2015</v>
      </c>
      <c r="U327" s="82">
        <f>VLOOKUP(A327,'SB35 Determination Data'!$B$4:$F$542,5,FALSE)</f>
        <v>2014</v>
      </c>
    </row>
    <row r="328" spans="1:21" ht="12.75" customHeight="1" x14ac:dyDescent="0.15">
      <c r="A328" s="77" t="s">
        <v>559</v>
      </c>
      <c r="B328" s="77" t="s">
        <v>558</v>
      </c>
      <c r="C328" s="77" t="s">
        <v>123</v>
      </c>
      <c r="D328" s="78">
        <v>2016</v>
      </c>
      <c r="E328" s="77" t="s">
        <v>1598</v>
      </c>
      <c r="F328" s="79">
        <v>248</v>
      </c>
      <c r="G328" s="79">
        <v>42</v>
      </c>
      <c r="H328" s="83">
        <v>42</v>
      </c>
      <c r="I328" s="79">
        <v>0</v>
      </c>
      <c r="J328" s="79">
        <v>174</v>
      </c>
      <c r="K328" s="79">
        <v>27</v>
      </c>
      <c r="L328" s="79">
        <v>19</v>
      </c>
      <c r="M328" s="79">
        <v>8</v>
      </c>
      <c r="N328" s="79">
        <v>198</v>
      </c>
      <c r="O328" s="79">
        <v>16</v>
      </c>
      <c r="P328" s="79">
        <v>446</v>
      </c>
      <c r="Q328" s="80">
        <v>183</v>
      </c>
      <c r="R328">
        <v>1066</v>
      </c>
      <c r="S328">
        <v>268</v>
      </c>
      <c r="T328" s="81">
        <f t="shared" si="0"/>
        <v>2016</v>
      </c>
      <c r="U328" s="82">
        <f>VLOOKUP(A328,'SB35 Determination Data'!$B$4:$F$542,5,FALSE)</f>
        <v>2014</v>
      </c>
    </row>
    <row r="329" spans="1:21" ht="12.75" customHeight="1" x14ac:dyDescent="0.15">
      <c r="A329" s="77" t="s">
        <v>559</v>
      </c>
      <c r="B329" s="77" t="s">
        <v>558</v>
      </c>
      <c r="C329" s="77" t="s">
        <v>123</v>
      </c>
      <c r="D329" s="78">
        <v>2017</v>
      </c>
      <c r="E329" s="77" t="s">
        <v>1598</v>
      </c>
      <c r="F329" s="79">
        <v>248</v>
      </c>
      <c r="G329" s="79">
        <v>1</v>
      </c>
      <c r="H329" s="83">
        <v>1</v>
      </c>
      <c r="I329" s="79">
        <v>0</v>
      </c>
      <c r="J329" s="79">
        <v>174</v>
      </c>
      <c r="K329" s="79">
        <v>10</v>
      </c>
      <c r="L329" s="79">
        <v>10</v>
      </c>
      <c r="M329" s="79">
        <v>0</v>
      </c>
      <c r="N329" s="79">
        <v>198</v>
      </c>
      <c r="O329" s="79">
        <v>15</v>
      </c>
      <c r="P329" s="79">
        <v>446</v>
      </c>
      <c r="Q329" s="80">
        <v>188</v>
      </c>
      <c r="R329">
        <v>1066</v>
      </c>
      <c r="S329">
        <v>214</v>
      </c>
      <c r="T329" s="81">
        <f t="shared" si="0"/>
        <v>2017</v>
      </c>
      <c r="U329" s="82">
        <f>VLOOKUP(A329,'SB35 Determination Data'!$B$4:$F$542,5,FALSE)</f>
        <v>2014</v>
      </c>
    </row>
    <row r="330" spans="1:21" ht="12.75" customHeight="1" x14ac:dyDescent="0.15">
      <c r="A330" s="77" t="s">
        <v>421</v>
      </c>
      <c r="B330" s="77" t="s">
        <v>416</v>
      </c>
      <c r="C330" s="77" t="s">
        <v>417</v>
      </c>
      <c r="D330" s="78">
        <v>2013</v>
      </c>
      <c r="E330" s="77" t="s">
        <v>1598</v>
      </c>
      <c r="F330" s="79">
        <v>7</v>
      </c>
      <c r="G330" s="79">
        <v>0</v>
      </c>
      <c r="H330" s="83">
        <v>0</v>
      </c>
      <c r="I330" s="79">
        <v>0</v>
      </c>
      <c r="J330" s="79">
        <v>5</v>
      </c>
      <c r="K330" s="79">
        <v>0</v>
      </c>
      <c r="L330" s="79">
        <v>0</v>
      </c>
      <c r="M330" s="79">
        <v>0</v>
      </c>
      <c r="N330" s="79">
        <v>15</v>
      </c>
      <c r="O330" s="79">
        <v>0</v>
      </c>
      <c r="P330" s="79">
        <v>34</v>
      </c>
      <c r="Q330" s="80">
        <v>7</v>
      </c>
      <c r="R330">
        <v>61</v>
      </c>
      <c r="S330">
        <v>7</v>
      </c>
      <c r="T330" s="81">
        <f t="shared" si="0"/>
        <v>2013</v>
      </c>
      <c r="U330" s="82">
        <f>VLOOKUP(A330,'SB35 Determination Data'!$B$4:$F$542,5,FALSE)</f>
        <v>2013</v>
      </c>
    </row>
    <row r="331" spans="1:21" ht="12.75" customHeight="1" x14ac:dyDescent="0.15">
      <c r="A331" s="77" t="s">
        <v>421</v>
      </c>
      <c r="B331" s="77" t="s">
        <v>416</v>
      </c>
      <c r="C331" s="77" t="s">
        <v>417</v>
      </c>
      <c r="D331" s="78">
        <v>2014</v>
      </c>
      <c r="E331" s="77" t="s">
        <v>1598</v>
      </c>
      <c r="F331" s="79">
        <v>7</v>
      </c>
      <c r="G331" s="79">
        <v>0</v>
      </c>
      <c r="H331" s="83">
        <v>0</v>
      </c>
      <c r="I331" s="79">
        <v>0</v>
      </c>
      <c r="J331" s="79">
        <v>5</v>
      </c>
      <c r="K331" s="79">
        <v>0</v>
      </c>
      <c r="L331" s="79">
        <v>0</v>
      </c>
      <c r="M331" s="79">
        <v>0</v>
      </c>
      <c r="N331" s="79">
        <v>15</v>
      </c>
      <c r="O331" s="79">
        <v>0</v>
      </c>
      <c r="P331" s="79">
        <v>34</v>
      </c>
      <c r="Q331" s="80">
        <v>3</v>
      </c>
      <c r="R331">
        <v>61</v>
      </c>
      <c r="S331">
        <v>3</v>
      </c>
      <c r="T331" s="81">
        <f t="shared" si="0"/>
        <v>2014</v>
      </c>
      <c r="U331" s="82">
        <f>VLOOKUP(A331,'SB35 Determination Data'!$B$4:$F$542,5,FALSE)</f>
        <v>2013</v>
      </c>
    </row>
    <row r="332" spans="1:21" ht="12.75" customHeight="1" x14ac:dyDescent="0.15">
      <c r="A332" s="77" t="s">
        <v>421</v>
      </c>
      <c r="B332" s="77" t="s">
        <v>416</v>
      </c>
      <c r="C332" s="77" t="s">
        <v>417</v>
      </c>
      <c r="D332" s="78">
        <v>2015</v>
      </c>
      <c r="E332" s="77" t="s">
        <v>1598</v>
      </c>
      <c r="F332" s="79">
        <v>7</v>
      </c>
      <c r="G332" s="79">
        <v>0</v>
      </c>
      <c r="H332" s="83">
        <v>0</v>
      </c>
      <c r="I332" s="79">
        <v>0</v>
      </c>
      <c r="J332" s="79">
        <v>5</v>
      </c>
      <c r="K332" s="79">
        <v>0</v>
      </c>
      <c r="L332" s="79">
        <v>0</v>
      </c>
      <c r="M332" s="79">
        <v>0</v>
      </c>
      <c r="N332" s="79">
        <v>15</v>
      </c>
      <c r="O332" s="79">
        <v>0</v>
      </c>
      <c r="P332" s="79">
        <v>34</v>
      </c>
      <c r="Q332" s="80">
        <v>4</v>
      </c>
      <c r="R332">
        <v>61</v>
      </c>
      <c r="S332">
        <v>4</v>
      </c>
      <c r="T332" s="81">
        <f t="shared" si="0"/>
        <v>2015</v>
      </c>
      <c r="U332" s="82">
        <f>VLOOKUP(A332,'SB35 Determination Data'!$B$4:$F$542,5,FALSE)</f>
        <v>2013</v>
      </c>
    </row>
    <row r="333" spans="1:21" ht="12.75" customHeight="1" x14ac:dyDescent="0.15">
      <c r="A333" s="77" t="s">
        <v>421</v>
      </c>
      <c r="B333" s="77" t="s">
        <v>416</v>
      </c>
      <c r="C333" s="77" t="s">
        <v>417</v>
      </c>
      <c r="D333" s="78">
        <v>2016</v>
      </c>
      <c r="E333" s="77" t="s">
        <v>1598</v>
      </c>
      <c r="F333" s="79">
        <v>7</v>
      </c>
      <c r="G333" s="79">
        <v>0</v>
      </c>
      <c r="H333" s="83">
        <v>0</v>
      </c>
      <c r="I333" s="79">
        <v>0</v>
      </c>
      <c r="J333" s="79">
        <v>5</v>
      </c>
      <c r="K333" s="79">
        <v>0</v>
      </c>
      <c r="L333" s="79">
        <v>0</v>
      </c>
      <c r="M333" s="79">
        <v>0</v>
      </c>
      <c r="N333" s="79">
        <v>15</v>
      </c>
      <c r="O333" s="79">
        <v>0</v>
      </c>
      <c r="P333" s="79">
        <v>34</v>
      </c>
      <c r="Q333" s="80">
        <v>11</v>
      </c>
      <c r="R333">
        <v>61</v>
      </c>
      <c r="S333">
        <v>11</v>
      </c>
      <c r="T333" s="81">
        <f t="shared" si="0"/>
        <v>2016</v>
      </c>
      <c r="U333" s="82">
        <f>VLOOKUP(A333,'SB35 Determination Data'!$B$4:$F$542,5,FALSE)</f>
        <v>2013</v>
      </c>
    </row>
    <row r="334" spans="1:21" ht="12.75" customHeight="1" x14ac:dyDescent="0.15">
      <c r="A334" s="77" t="s">
        <v>421</v>
      </c>
      <c r="B334" s="77" t="s">
        <v>416</v>
      </c>
      <c r="C334" s="77" t="s">
        <v>417</v>
      </c>
      <c r="D334" s="78">
        <v>2017</v>
      </c>
      <c r="E334" s="77" t="s">
        <v>1598</v>
      </c>
      <c r="F334" s="79">
        <v>7</v>
      </c>
      <c r="G334" s="79">
        <v>0</v>
      </c>
      <c r="H334" s="83">
        <v>0</v>
      </c>
      <c r="I334" s="79">
        <v>0</v>
      </c>
      <c r="J334" s="79">
        <v>5</v>
      </c>
      <c r="K334" s="79">
        <v>0</v>
      </c>
      <c r="L334" s="79">
        <v>0</v>
      </c>
      <c r="M334" s="79">
        <v>0</v>
      </c>
      <c r="N334" s="79">
        <v>15</v>
      </c>
      <c r="O334" s="79">
        <v>0</v>
      </c>
      <c r="P334" s="79">
        <v>34</v>
      </c>
      <c r="Q334" s="80">
        <v>7</v>
      </c>
      <c r="R334">
        <v>61</v>
      </c>
      <c r="S334">
        <v>7</v>
      </c>
      <c r="T334" s="81">
        <f t="shared" si="0"/>
        <v>2017</v>
      </c>
      <c r="U334" s="82">
        <f>VLOOKUP(A334,'SB35 Determination Data'!$B$4:$F$542,5,FALSE)</f>
        <v>2013</v>
      </c>
    </row>
    <row r="335" spans="1:21" ht="12.75" customHeight="1" x14ac:dyDescent="0.15">
      <c r="A335" s="77" t="s">
        <v>121</v>
      </c>
      <c r="B335" s="77" t="s">
        <v>120</v>
      </c>
      <c r="C335" s="77" t="s">
        <v>83</v>
      </c>
      <c r="D335" s="78">
        <v>2014</v>
      </c>
      <c r="E335" s="77" t="s">
        <v>1598</v>
      </c>
      <c r="F335" s="79">
        <v>60</v>
      </c>
      <c r="G335" s="79">
        <v>3</v>
      </c>
      <c r="H335" s="83">
        <v>0</v>
      </c>
      <c r="I335" s="79">
        <v>3</v>
      </c>
      <c r="J335" s="79">
        <v>37</v>
      </c>
      <c r="K335" s="79">
        <v>1</v>
      </c>
      <c r="L335" s="79">
        <v>1</v>
      </c>
      <c r="M335" s="79">
        <v>0</v>
      </c>
      <c r="N335" s="79">
        <v>30</v>
      </c>
      <c r="O335" s="79">
        <v>3</v>
      </c>
      <c r="P335" s="79">
        <v>106</v>
      </c>
      <c r="Q335" s="80">
        <v>4</v>
      </c>
      <c r="R335">
        <v>233</v>
      </c>
      <c r="S335">
        <v>11</v>
      </c>
      <c r="T335" s="81">
        <f t="shared" si="0"/>
        <v>2014</v>
      </c>
      <c r="U335" s="82">
        <f>VLOOKUP(A335,'SB35 Determination Data'!$B$4:$F$542,5,FALSE)</f>
        <v>2014</v>
      </c>
    </row>
    <row r="336" spans="1:21" ht="12.75" customHeight="1" x14ac:dyDescent="0.15">
      <c r="A336" s="77" t="s">
        <v>121</v>
      </c>
      <c r="B336" s="77" t="s">
        <v>120</v>
      </c>
      <c r="C336" s="77" t="s">
        <v>83</v>
      </c>
      <c r="D336" s="78">
        <v>2015</v>
      </c>
      <c r="E336" s="77" t="s">
        <v>1598</v>
      </c>
      <c r="F336" s="79">
        <v>60</v>
      </c>
      <c r="G336" s="79">
        <v>4</v>
      </c>
      <c r="H336" s="83">
        <v>0</v>
      </c>
      <c r="I336" s="79">
        <v>4</v>
      </c>
      <c r="J336" s="79">
        <v>37</v>
      </c>
      <c r="K336" s="79">
        <v>4</v>
      </c>
      <c r="L336" s="79">
        <v>0</v>
      </c>
      <c r="M336" s="79">
        <v>4</v>
      </c>
      <c r="N336" s="77">
        <v>30</v>
      </c>
      <c r="O336" s="79">
        <v>4</v>
      </c>
      <c r="P336" s="79">
        <v>106</v>
      </c>
      <c r="Q336" s="80">
        <v>17</v>
      </c>
      <c r="R336">
        <v>233</v>
      </c>
      <c r="S336">
        <v>29</v>
      </c>
      <c r="T336" s="81">
        <f t="shared" si="0"/>
        <v>2015</v>
      </c>
      <c r="U336" s="82">
        <f>VLOOKUP(A336,'SB35 Determination Data'!$B$4:$F$542,5,FALSE)</f>
        <v>2014</v>
      </c>
    </row>
    <row r="337" spans="1:21" ht="12.75" customHeight="1" x14ac:dyDescent="0.15">
      <c r="A337" s="77" t="s">
        <v>121</v>
      </c>
      <c r="B337" s="77" t="s">
        <v>120</v>
      </c>
      <c r="C337" s="77" t="s">
        <v>83</v>
      </c>
      <c r="D337" s="78">
        <v>2016</v>
      </c>
      <c r="E337" s="77" t="s">
        <v>1598</v>
      </c>
      <c r="F337" s="79">
        <v>60</v>
      </c>
      <c r="G337" s="79">
        <v>3</v>
      </c>
      <c r="H337" s="83">
        <v>0</v>
      </c>
      <c r="I337" s="79">
        <v>3</v>
      </c>
      <c r="J337" s="79">
        <v>37</v>
      </c>
      <c r="K337" s="79">
        <v>0</v>
      </c>
      <c r="L337" s="79">
        <v>0</v>
      </c>
      <c r="M337" s="79">
        <v>0</v>
      </c>
      <c r="N337" s="79">
        <v>30</v>
      </c>
      <c r="O337" s="79">
        <v>4</v>
      </c>
      <c r="P337" s="79">
        <v>106</v>
      </c>
      <c r="Q337" s="80">
        <v>17</v>
      </c>
      <c r="R337">
        <v>233</v>
      </c>
      <c r="S337">
        <v>24</v>
      </c>
      <c r="T337" s="81">
        <f t="shared" si="0"/>
        <v>2016</v>
      </c>
      <c r="U337" s="82">
        <f>VLOOKUP(A337,'SB35 Determination Data'!$B$4:$F$542,5,FALSE)</f>
        <v>2014</v>
      </c>
    </row>
    <row r="338" spans="1:21" ht="12.75" customHeight="1" x14ac:dyDescent="0.15">
      <c r="A338" s="77" t="s">
        <v>121</v>
      </c>
      <c r="B338" s="77" t="s">
        <v>120</v>
      </c>
      <c r="C338" s="77" t="s">
        <v>83</v>
      </c>
      <c r="D338" s="78">
        <v>2017</v>
      </c>
      <c r="E338" s="77" t="s">
        <v>1598</v>
      </c>
      <c r="F338" s="79">
        <v>60</v>
      </c>
      <c r="G338" s="79">
        <v>9</v>
      </c>
      <c r="H338" s="83">
        <v>0</v>
      </c>
      <c r="I338" s="79">
        <v>9</v>
      </c>
      <c r="J338" s="79">
        <v>37</v>
      </c>
      <c r="K338" s="79">
        <v>8</v>
      </c>
      <c r="L338" s="79">
        <v>0</v>
      </c>
      <c r="M338" s="79">
        <v>8</v>
      </c>
      <c r="N338" s="79">
        <v>30</v>
      </c>
      <c r="O338" s="79">
        <v>3</v>
      </c>
      <c r="P338" s="79">
        <v>106</v>
      </c>
      <c r="Q338" s="80">
        <v>14</v>
      </c>
      <c r="R338">
        <v>233</v>
      </c>
      <c r="S338">
        <v>34</v>
      </c>
      <c r="T338" s="81">
        <f t="shared" si="0"/>
        <v>2017</v>
      </c>
      <c r="U338" s="82">
        <f>VLOOKUP(A338,'SB35 Determination Data'!$B$4:$F$542,5,FALSE)</f>
        <v>2014</v>
      </c>
    </row>
    <row r="339" spans="1:21" ht="12.75" customHeight="1" x14ac:dyDescent="0.15">
      <c r="A339" s="77" t="s">
        <v>157</v>
      </c>
      <c r="B339" s="77" t="s">
        <v>154</v>
      </c>
      <c r="C339" s="77" t="s">
        <v>128</v>
      </c>
      <c r="D339" s="78">
        <v>2015</v>
      </c>
      <c r="E339" s="77" t="s">
        <v>1598</v>
      </c>
      <c r="F339" s="79">
        <v>396</v>
      </c>
      <c r="G339" s="79">
        <v>0</v>
      </c>
      <c r="H339" s="83">
        <v>0</v>
      </c>
      <c r="I339" s="79">
        <v>0</v>
      </c>
      <c r="J339" s="79">
        <v>277</v>
      </c>
      <c r="K339" s="79">
        <v>0</v>
      </c>
      <c r="L339" s="79">
        <v>0</v>
      </c>
      <c r="M339" s="79">
        <v>0</v>
      </c>
      <c r="N339" s="79">
        <v>243</v>
      </c>
      <c r="O339" s="79">
        <v>2</v>
      </c>
      <c r="P339" s="79">
        <v>546</v>
      </c>
      <c r="Q339" s="80">
        <v>0</v>
      </c>
      <c r="R339">
        <v>1462</v>
      </c>
      <c r="S339">
        <v>2</v>
      </c>
      <c r="T339" s="81">
        <f t="shared" si="0"/>
        <v>2016</v>
      </c>
      <c r="U339" s="82">
        <f>VLOOKUP(A339,'SB35 Determination Data'!$B$4:$F$542,5,FALSE)</f>
        <v>2016</v>
      </c>
    </row>
    <row r="340" spans="1:21" ht="12.75" customHeight="1" x14ac:dyDescent="0.15">
      <c r="A340" s="77" t="s">
        <v>157</v>
      </c>
      <c r="B340" s="77" t="s">
        <v>154</v>
      </c>
      <c r="C340" s="77" t="s">
        <v>128</v>
      </c>
      <c r="D340" s="78">
        <v>2016</v>
      </c>
      <c r="E340" s="77" t="s">
        <v>1598</v>
      </c>
      <c r="F340" s="79">
        <v>396</v>
      </c>
      <c r="G340" s="79">
        <v>0</v>
      </c>
      <c r="H340" s="83">
        <v>0</v>
      </c>
      <c r="I340" s="79">
        <v>0</v>
      </c>
      <c r="J340" s="79">
        <v>277</v>
      </c>
      <c r="K340" s="79">
        <v>0</v>
      </c>
      <c r="L340" s="79">
        <v>0</v>
      </c>
      <c r="M340" s="79">
        <v>0</v>
      </c>
      <c r="N340" s="79">
        <v>243</v>
      </c>
      <c r="O340" s="79">
        <v>44</v>
      </c>
      <c r="P340" s="79">
        <v>546</v>
      </c>
      <c r="Q340" s="80">
        <v>1</v>
      </c>
      <c r="R340">
        <v>1462</v>
      </c>
      <c r="S340">
        <v>45</v>
      </c>
      <c r="T340" s="81">
        <f t="shared" si="0"/>
        <v>2016</v>
      </c>
      <c r="U340" s="82">
        <f>VLOOKUP(A340,'SB35 Determination Data'!$B$4:$F$542,5,FALSE)</f>
        <v>2016</v>
      </c>
    </row>
    <row r="341" spans="1:21" ht="12.75" customHeight="1" x14ac:dyDescent="0.15">
      <c r="A341" s="77" t="s">
        <v>157</v>
      </c>
      <c r="B341" s="77" t="s">
        <v>154</v>
      </c>
      <c r="C341" s="77" t="s">
        <v>128</v>
      </c>
      <c r="D341" s="78">
        <v>2017</v>
      </c>
      <c r="E341" s="77" t="s">
        <v>1598</v>
      </c>
      <c r="F341" s="79">
        <v>396</v>
      </c>
      <c r="G341" s="79">
        <v>0</v>
      </c>
      <c r="H341" s="83">
        <v>0</v>
      </c>
      <c r="I341" s="79">
        <v>0</v>
      </c>
      <c r="J341" s="79">
        <v>277</v>
      </c>
      <c r="K341" s="79">
        <v>0</v>
      </c>
      <c r="L341" s="79">
        <v>0</v>
      </c>
      <c r="M341" s="79">
        <v>0</v>
      </c>
      <c r="N341" s="77">
        <v>243</v>
      </c>
      <c r="O341" s="79">
        <v>9</v>
      </c>
      <c r="P341" s="79">
        <v>546</v>
      </c>
      <c r="Q341" s="80">
        <v>21</v>
      </c>
      <c r="R341">
        <v>1462</v>
      </c>
      <c r="S341">
        <v>30</v>
      </c>
      <c r="T341" s="81">
        <f t="shared" si="0"/>
        <v>2017</v>
      </c>
      <c r="U341" s="82">
        <f>VLOOKUP(A341,'SB35 Determination Data'!$B$4:$F$542,5,FALSE)</f>
        <v>2016</v>
      </c>
    </row>
    <row r="342" spans="1:21" ht="12.75" customHeight="1" x14ac:dyDescent="0.15">
      <c r="A342" s="77" t="s">
        <v>323</v>
      </c>
      <c r="B342" s="77" t="s">
        <v>316</v>
      </c>
      <c r="C342" s="77" t="s">
        <v>144</v>
      </c>
      <c r="D342" s="78">
        <v>2017</v>
      </c>
      <c r="E342" s="77" t="s">
        <v>1598</v>
      </c>
      <c r="F342" s="79">
        <v>946</v>
      </c>
      <c r="G342" s="79">
        <v>43</v>
      </c>
      <c r="H342" s="83">
        <v>0</v>
      </c>
      <c r="I342" s="79">
        <v>43</v>
      </c>
      <c r="J342" s="79">
        <v>661</v>
      </c>
      <c r="K342" s="79">
        <v>0</v>
      </c>
      <c r="L342" s="79">
        <v>0</v>
      </c>
      <c r="M342" s="79">
        <v>0</v>
      </c>
      <c r="N342" s="79">
        <v>772</v>
      </c>
      <c r="O342" s="79">
        <v>0</v>
      </c>
      <c r="P342" s="79">
        <v>1817</v>
      </c>
      <c r="Q342" s="80">
        <v>0</v>
      </c>
      <c r="R342">
        <v>4196</v>
      </c>
      <c r="S342">
        <v>43</v>
      </c>
      <c r="T342" s="81">
        <f t="shared" si="0"/>
        <v>2017</v>
      </c>
      <c r="U342" s="82">
        <f>VLOOKUP(A342,'SB35 Determination Data'!$B$4:$F$542,5,FALSE)</f>
        <v>2014</v>
      </c>
    </row>
    <row r="343" spans="1:21" ht="12.75" customHeight="1" x14ac:dyDescent="0.15">
      <c r="A343" s="77" t="s">
        <v>185</v>
      </c>
      <c r="B343" s="77" t="s">
        <v>168</v>
      </c>
      <c r="C343" s="77" t="s">
        <v>144</v>
      </c>
      <c r="D343" s="78">
        <v>2014</v>
      </c>
      <c r="E343" s="77" t="s">
        <v>1598</v>
      </c>
      <c r="F343" s="79">
        <v>308</v>
      </c>
      <c r="G343" s="79">
        <v>0</v>
      </c>
      <c r="H343" s="83">
        <v>0</v>
      </c>
      <c r="I343" s="79">
        <v>0</v>
      </c>
      <c r="J343" s="79">
        <v>182</v>
      </c>
      <c r="K343" s="79">
        <v>0</v>
      </c>
      <c r="L343" s="79">
        <v>0</v>
      </c>
      <c r="M343" s="79">
        <v>0</v>
      </c>
      <c r="N343" s="79">
        <v>190</v>
      </c>
      <c r="O343" s="79">
        <v>0</v>
      </c>
      <c r="P343" s="79">
        <v>466</v>
      </c>
      <c r="Q343" s="80">
        <v>52</v>
      </c>
      <c r="R343">
        <v>1146</v>
      </c>
      <c r="S343">
        <v>52</v>
      </c>
      <c r="T343" s="81">
        <f t="shared" si="0"/>
        <v>2014</v>
      </c>
      <c r="U343" s="82">
        <f>VLOOKUP(A343,'SB35 Determination Data'!$B$4:$F$542,5,FALSE)</f>
        <v>2014</v>
      </c>
    </row>
    <row r="344" spans="1:21" ht="12.75" customHeight="1" x14ac:dyDescent="0.15">
      <c r="A344" s="77" t="s">
        <v>185</v>
      </c>
      <c r="B344" s="77" t="s">
        <v>168</v>
      </c>
      <c r="C344" s="77" t="s">
        <v>144</v>
      </c>
      <c r="D344" s="78">
        <v>2015</v>
      </c>
      <c r="E344" s="77" t="s">
        <v>1598</v>
      </c>
      <c r="F344" s="79">
        <v>308</v>
      </c>
      <c r="G344" s="79">
        <v>0</v>
      </c>
      <c r="H344" s="83">
        <v>0</v>
      </c>
      <c r="I344" s="79">
        <v>0</v>
      </c>
      <c r="J344" s="79">
        <v>182</v>
      </c>
      <c r="K344" s="79">
        <v>0</v>
      </c>
      <c r="L344" s="79">
        <v>0</v>
      </c>
      <c r="M344" s="79">
        <v>0</v>
      </c>
      <c r="N344" s="79">
        <v>190</v>
      </c>
      <c r="O344" s="79">
        <v>0</v>
      </c>
      <c r="P344" s="79">
        <v>466</v>
      </c>
      <c r="Q344" s="80">
        <v>127</v>
      </c>
      <c r="R344">
        <v>1146</v>
      </c>
      <c r="S344">
        <v>127</v>
      </c>
      <c r="T344" s="81">
        <f t="shared" si="0"/>
        <v>2015</v>
      </c>
      <c r="U344" s="82">
        <f>VLOOKUP(A344,'SB35 Determination Data'!$B$4:$F$542,5,FALSE)</f>
        <v>2014</v>
      </c>
    </row>
    <row r="345" spans="1:21" ht="12.75" customHeight="1" x14ac:dyDescent="0.15">
      <c r="A345" s="77" t="s">
        <v>185</v>
      </c>
      <c r="B345" s="77" t="s">
        <v>168</v>
      </c>
      <c r="C345" s="77" t="s">
        <v>144</v>
      </c>
      <c r="D345" s="78">
        <v>2016</v>
      </c>
      <c r="E345" s="77" t="s">
        <v>1598</v>
      </c>
      <c r="F345" s="79">
        <v>308</v>
      </c>
      <c r="G345" s="79">
        <v>0</v>
      </c>
      <c r="H345" s="83">
        <v>0</v>
      </c>
      <c r="I345" s="79">
        <v>0</v>
      </c>
      <c r="J345" s="79">
        <v>182</v>
      </c>
      <c r="K345" s="79">
        <v>0</v>
      </c>
      <c r="L345" s="79">
        <v>0</v>
      </c>
      <c r="M345" s="79">
        <v>0</v>
      </c>
      <c r="N345" s="79">
        <v>190</v>
      </c>
      <c r="O345" s="79">
        <v>0</v>
      </c>
      <c r="P345" s="79">
        <v>466</v>
      </c>
      <c r="Q345" s="80">
        <v>15</v>
      </c>
      <c r="R345">
        <v>1146</v>
      </c>
      <c r="S345">
        <v>15</v>
      </c>
      <c r="T345" s="81">
        <f t="shared" si="0"/>
        <v>2016</v>
      </c>
      <c r="U345" s="82">
        <f>VLOOKUP(A345,'SB35 Determination Data'!$B$4:$F$542,5,FALSE)</f>
        <v>2014</v>
      </c>
    </row>
    <row r="346" spans="1:21" ht="12.75" customHeight="1" x14ac:dyDescent="0.15">
      <c r="A346" s="77" t="s">
        <v>185</v>
      </c>
      <c r="B346" s="77" t="s">
        <v>168</v>
      </c>
      <c r="C346" s="77" t="s">
        <v>144</v>
      </c>
      <c r="D346" s="78">
        <v>2017</v>
      </c>
      <c r="E346" s="77" t="s">
        <v>1598</v>
      </c>
      <c r="F346" s="79">
        <v>308</v>
      </c>
      <c r="G346" s="79">
        <v>0</v>
      </c>
      <c r="H346" s="83">
        <v>0</v>
      </c>
      <c r="I346" s="79">
        <v>0</v>
      </c>
      <c r="J346" s="79">
        <v>182</v>
      </c>
      <c r="K346" s="79">
        <v>0</v>
      </c>
      <c r="L346" s="79">
        <v>0</v>
      </c>
      <c r="M346" s="79">
        <v>0</v>
      </c>
      <c r="N346" s="77">
        <v>190</v>
      </c>
      <c r="O346" s="79">
        <v>0</v>
      </c>
      <c r="P346" s="79">
        <v>466</v>
      </c>
      <c r="Q346" s="80">
        <v>77</v>
      </c>
      <c r="R346">
        <v>1146</v>
      </c>
      <c r="S346">
        <v>77</v>
      </c>
      <c r="T346" s="81">
        <f t="shared" si="0"/>
        <v>2017</v>
      </c>
      <c r="U346" s="82">
        <f>VLOOKUP(A346,'SB35 Determination Data'!$B$4:$F$542,5,FALSE)</f>
        <v>2014</v>
      </c>
    </row>
    <row r="347" spans="1:21" ht="12.75" customHeight="1" x14ac:dyDescent="0.15">
      <c r="A347" s="77" t="s">
        <v>565</v>
      </c>
      <c r="B347" s="77" t="s">
        <v>564</v>
      </c>
      <c r="C347" s="77" t="s">
        <v>128</v>
      </c>
      <c r="D347" s="78">
        <v>2015</v>
      </c>
      <c r="E347" s="77" t="s">
        <v>1598</v>
      </c>
      <c r="F347" s="79">
        <v>211</v>
      </c>
      <c r="G347" s="79">
        <v>0</v>
      </c>
      <c r="H347" s="83">
        <v>0</v>
      </c>
      <c r="I347" s="79">
        <v>0</v>
      </c>
      <c r="J347" s="79">
        <v>163</v>
      </c>
      <c r="K347" s="79">
        <v>64</v>
      </c>
      <c r="L347" s="79">
        <v>0</v>
      </c>
      <c r="M347" s="79">
        <v>64</v>
      </c>
      <c r="N347" s="79">
        <v>121</v>
      </c>
      <c r="O347" s="79">
        <v>50</v>
      </c>
      <c r="P347" s="79">
        <v>470</v>
      </c>
      <c r="Q347" s="80">
        <v>0</v>
      </c>
      <c r="R347">
        <v>965</v>
      </c>
      <c r="S347">
        <v>114</v>
      </c>
      <c r="T347" s="81">
        <f t="shared" si="0"/>
        <v>2016</v>
      </c>
      <c r="U347" s="82">
        <f>VLOOKUP(A347,'SB35 Determination Data'!$B$4:$F$542,5,FALSE)</f>
        <v>2016</v>
      </c>
    </row>
    <row r="348" spans="1:21" ht="12.75" customHeight="1" x14ac:dyDescent="0.15">
      <c r="A348" s="77" t="s">
        <v>565</v>
      </c>
      <c r="B348" s="77" t="s">
        <v>564</v>
      </c>
      <c r="C348" s="77" t="s">
        <v>128</v>
      </c>
      <c r="D348" s="78">
        <v>2016</v>
      </c>
      <c r="E348" s="77" t="s">
        <v>1598</v>
      </c>
      <c r="F348" s="79">
        <v>211</v>
      </c>
      <c r="G348" s="79">
        <v>0</v>
      </c>
      <c r="H348" s="83">
        <v>0</v>
      </c>
      <c r="I348" s="79">
        <v>0</v>
      </c>
      <c r="J348" s="79">
        <v>163</v>
      </c>
      <c r="K348" s="79">
        <v>9</v>
      </c>
      <c r="L348" s="79">
        <v>0</v>
      </c>
      <c r="M348" s="79">
        <v>9</v>
      </c>
      <c r="N348" s="79">
        <v>121</v>
      </c>
      <c r="O348" s="79">
        <v>12</v>
      </c>
      <c r="P348" s="79">
        <v>470</v>
      </c>
      <c r="Q348" s="80">
        <v>0</v>
      </c>
      <c r="R348">
        <v>965</v>
      </c>
      <c r="S348">
        <v>21</v>
      </c>
      <c r="T348" s="81">
        <f t="shared" si="0"/>
        <v>2016</v>
      </c>
      <c r="U348" s="82">
        <f>VLOOKUP(A348,'SB35 Determination Data'!$B$4:$F$542,5,FALSE)</f>
        <v>2016</v>
      </c>
    </row>
    <row r="349" spans="1:21" ht="12.75" customHeight="1" x14ac:dyDescent="0.15">
      <c r="A349" s="77" t="s">
        <v>565</v>
      </c>
      <c r="B349" s="77" t="s">
        <v>564</v>
      </c>
      <c r="C349" s="77" t="s">
        <v>128</v>
      </c>
      <c r="D349" s="78">
        <v>2017</v>
      </c>
      <c r="E349" s="77" t="s">
        <v>1598</v>
      </c>
      <c r="F349" s="79">
        <v>211</v>
      </c>
      <c r="G349" s="79">
        <v>43</v>
      </c>
      <c r="H349" s="83">
        <v>43</v>
      </c>
      <c r="I349" s="79">
        <v>0</v>
      </c>
      <c r="J349" s="79">
        <v>163</v>
      </c>
      <c r="K349" s="79">
        <v>19</v>
      </c>
      <c r="L349" s="79">
        <v>0</v>
      </c>
      <c r="M349" s="79">
        <v>19</v>
      </c>
      <c r="N349" s="79">
        <v>121</v>
      </c>
      <c r="O349" s="79">
        <v>46</v>
      </c>
      <c r="P349" s="79">
        <v>470</v>
      </c>
      <c r="Q349" s="80">
        <v>11</v>
      </c>
      <c r="R349">
        <v>965</v>
      </c>
      <c r="S349">
        <v>119</v>
      </c>
      <c r="T349" s="81">
        <f t="shared" si="0"/>
        <v>2017</v>
      </c>
      <c r="U349" s="82">
        <f>VLOOKUP(A349,'SB35 Determination Data'!$B$4:$F$542,5,FALSE)</f>
        <v>2016</v>
      </c>
    </row>
    <row r="350" spans="1:21" ht="12.75" customHeight="1" x14ac:dyDescent="0.15">
      <c r="A350" s="77" t="s">
        <v>563</v>
      </c>
      <c r="B350" s="77" t="s">
        <v>472</v>
      </c>
      <c r="C350" s="77" t="s">
        <v>67</v>
      </c>
      <c r="D350" s="78">
        <v>2015</v>
      </c>
      <c r="E350" s="77" t="s">
        <v>1598</v>
      </c>
      <c r="F350" s="79">
        <v>50</v>
      </c>
      <c r="G350" s="79">
        <v>0</v>
      </c>
      <c r="H350" s="83">
        <v>0</v>
      </c>
      <c r="I350" s="79">
        <v>0</v>
      </c>
      <c r="J350" s="79">
        <v>24</v>
      </c>
      <c r="K350" s="79">
        <v>0</v>
      </c>
      <c r="L350" s="79">
        <v>0</v>
      </c>
      <c r="M350" s="79">
        <v>0</v>
      </c>
      <c r="N350" s="77">
        <v>30</v>
      </c>
      <c r="O350" s="79">
        <v>59</v>
      </c>
      <c r="P350" s="79">
        <v>93</v>
      </c>
      <c r="Q350" s="80">
        <v>0</v>
      </c>
      <c r="R350">
        <v>197</v>
      </c>
      <c r="S350">
        <v>59</v>
      </c>
      <c r="T350" s="81">
        <f t="shared" si="0"/>
        <v>2015</v>
      </c>
      <c r="U350" s="82">
        <f>VLOOKUP(A350,'SB35 Determination Data'!$B$4:$F$542,5,FALSE)</f>
        <v>2015</v>
      </c>
    </row>
    <row r="351" spans="1:21" ht="12.75" customHeight="1" x14ac:dyDescent="0.15">
      <c r="A351" s="77" t="s">
        <v>563</v>
      </c>
      <c r="B351" s="77" t="s">
        <v>472</v>
      </c>
      <c r="C351" s="77" t="s">
        <v>67</v>
      </c>
      <c r="D351" s="78">
        <v>2016</v>
      </c>
      <c r="E351" s="77" t="s">
        <v>1598</v>
      </c>
      <c r="F351" s="79">
        <v>50</v>
      </c>
      <c r="G351" s="79">
        <v>0</v>
      </c>
      <c r="H351" s="83">
        <v>0</v>
      </c>
      <c r="I351" s="79">
        <v>0</v>
      </c>
      <c r="J351" s="79">
        <v>24</v>
      </c>
      <c r="K351" s="79">
        <v>54</v>
      </c>
      <c r="L351" s="79">
        <v>54</v>
      </c>
      <c r="M351" s="79">
        <v>0</v>
      </c>
      <c r="N351" s="77">
        <v>30</v>
      </c>
      <c r="O351" s="79">
        <v>0</v>
      </c>
      <c r="P351" s="79">
        <v>93</v>
      </c>
      <c r="Q351" s="80">
        <v>43</v>
      </c>
      <c r="R351">
        <v>197</v>
      </c>
      <c r="S351">
        <v>97</v>
      </c>
      <c r="T351" s="81">
        <f t="shared" si="0"/>
        <v>2016</v>
      </c>
      <c r="U351" s="82">
        <f>VLOOKUP(A351,'SB35 Determination Data'!$B$4:$F$542,5,FALSE)</f>
        <v>2015</v>
      </c>
    </row>
    <row r="352" spans="1:21" ht="12.75" customHeight="1" x14ac:dyDescent="0.15">
      <c r="A352" s="77" t="s">
        <v>563</v>
      </c>
      <c r="B352" s="77" t="s">
        <v>472</v>
      </c>
      <c r="C352" s="77" t="s">
        <v>67</v>
      </c>
      <c r="D352" s="78">
        <v>2017</v>
      </c>
      <c r="E352" s="77" t="s">
        <v>1598</v>
      </c>
      <c r="F352" s="79">
        <v>50</v>
      </c>
      <c r="G352" s="79">
        <v>0</v>
      </c>
      <c r="H352" s="83">
        <v>0</v>
      </c>
      <c r="I352" s="79">
        <v>0</v>
      </c>
      <c r="J352" s="79">
        <v>24</v>
      </c>
      <c r="K352" s="79">
        <v>0</v>
      </c>
      <c r="L352" s="79">
        <v>0</v>
      </c>
      <c r="M352" s="79">
        <v>0</v>
      </c>
      <c r="N352" s="79">
        <v>30</v>
      </c>
      <c r="O352" s="79">
        <v>0</v>
      </c>
      <c r="P352" s="79">
        <v>93</v>
      </c>
      <c r="Q352" s="80">
        <v>104</v>
      </c>
      <c r="R352">
        <v>197</v>
      </c>
      <c r="S352">
        <v>104</v>
      </c>
      <c r="T352" s="81">
        <f t="shared" si="0"/>
        <v>2017</v>
      </c>
      <c r="U352" s="82">
        <f>VLOOKUP(A352,'SB35 Determination Data'!$B$4:$F$542,5,FALSE)</f>
        <v>2015</v>
      </c>
    </row>
    <row r="353" spans="1:21" ht="12.75" customHeight="1" x14ac:dyDescent="0.15">
      <c r="A353" s="77" t="s">
        <v>555</v>
      </c>
      <c r="B353" s="77" t="s">
        <v>554</v>
      </c>
      <c r="C353" s="77" t="s">
        <v>83</v>
      </c>
      <c r="D353" s="78">
        <v>2014</v>
      </c>
      <c r="E353" s="77" t="s">
        <v>1598</v>
      </c>
      <c r="F353" s="79">
        <v>3</v>
      </c>
      <c r="G353" s="79">
        <v>0</v>
      </c>
      <c r="H353" s="83">
        <v>0</v>
      </c>
      <c r="I353" s="79">
        <v>0</v>
      </c>
      <c r="J353" s="79">
        <v>2</v>
      </c>
      <c r="K353" s="79">
        <v>0</v>
      </c>
      <c r="L353" s="79">
        <v>0</v>
      </c>
      <c r="M353" s="79">
        <v>0</v>
      </c>
      <c r="N353" s="79">
        <v>2</v>
      </c>
      <c r="O353" s="79">
        <v>0</v>
      </c>
      <c r="P353" s="79">
        <v>5</v>
      </c>
      <c r="Q353" s="80">
        <v>0</v>
      </c>
      <c r="R353">
        <v>12</v>
      </c>
      <c r="S353">
        <v>0</v>
      </c>
      <c r="T353" s="81">
        <f t="shared" si="0"/>
        <v>2014</v>
      </c>
      <c r="U353" s="82">
        <f>VLOOKUP(A353,'SB35 Determination Data'!$B$4:$F$542,5,FALSE)</f>
        <v>2014</v>
      </c>
    </row>
    <row r="354" spans="1:21" ht="12.75" customHeight="1" x14ac:dyDescent="0.15">
      <c r="A354" s="77" t="s">
        <v>555</v>
      </c>
      <c r="B354" s="77" t="s">
        <v>554</v>
      </c>
      <c r="C354" s="77" t="s">
        <v>83</v>
      </c>
      <c r="D354" s="78">
        <v>2015</v>
      </c>
      <c r="E354" s="77" t="s">
        <v>1598</v>
      </c>
      <c r="F354" s="79">
        <v>3</v>
      </c>
      <c r="G354" s="79">
        <v>0</v>
      </c>
      <c r="H354" s="83">
        <v>0</v>
      </c>
      <c r="I354" s="79">
        <v>0</v>
      </c>
      <c r="J354" s="79">
        <v>2</v>
      </c>
      <c r="K354" s="79">
        <v>1</v>
      </c>
      <c r="L354" s="79">
        <v>1</v>
      </c>
      <c r="M354" s="79">
        <v>0</v>
      </c>
      <c r="N354" s="79">
        <v>2</v>
      </c>
      <c r="O354" s="79">
        <v>1</v>
      </c>
      <c r="P354" s="79">
        <v>5</v>
      </c>
      <c r="Q354" s="80">
        <v>0</v>
      </c>
      <c r="R354">
        <v>12</v>
      </c>
      <c r="S354">
        <v>2</v>
      </c>
      <c r="T354" s="81">
        <f t="shared" si="0"/>
        <v>2015</v>
      </c>
      <c r="U354" s="82">
        <f>VLOOKUP(A354,'SB35 Determination Data'!$B$4:$F$542,5,FALSE)</f>
        <v>2014</v>
      </c>
    </row>
    <row r="355" spans="1:21" ht="12.75" customHeight="1" x14ac:dyDescent="0.15">
      <c r="A355" s="77" t="s">
        <v>555</v>
      </c>
      <c r="B355" s="77" t="s">
        <v>554</v>
      </c>
      <c r="C355" s="77" t="s">
        <v>83</v>
      </c>
      <c r="D355" s="78">
        <v>2017</v>
      </c>
      <c r="E355" s="77" t="s">
        <v>1598</v>
      </c>
      <c r="F355" s="79">
        <v>3</v>
      </c>
      <c r="G355" s="79">
        <v>0</v>
      </c>
      <c r="H355" s="83">
        <v>0</v>
      </c>
      <c r="I355" s="79">
        <v>0</v>
      </c>
      <c r="J355" s="79">
        <v>2</v>
      </c>
      <c r="K355" s="79">
        <v>0</v>
      </c>
      <c r="L355" s="79">
        <v>0</v>
      </c>
      <c r="M355" s="79">
        <v>0</v>
      </c>
      <c r="N355" s="79">
        <v>2</v>
      </c>
      <c r="O355" s="79">
        <v>0</v>
      </c>
      <c r="P355" s="79">
        <v>5</v>
      </c>
      <c r="Q355" s="80">
        <v>0</v>
      </c>
      <c r="R355">
        <v>12</v>
      </c>
      <c r="S355">
        <v>0</v>
      </c>
      <c r="T355" s="81">
        <f t="shared" si="0"/>
        <v>2017</v>
      </c>
      <c r="U355" s="82">
        <f>VLOOKUP(A355,'SB35 Determination Data'!$B$4:$F$542,5,FALSE)</f>
        <v>2014</v>
      </c>
    </row>
    <row r="356" spans="1:21" ht="12.75" customHeight="1" x14ac:dyDescent="0.15">
      <c r="A356" s="77" t="s">
        <v>186</v>
      </c>
      <c r="B356" s="77" t="s">
        <v>168</v>
      </c>
      <c r="C356" s="77" t="s">
        <v>144</v>
      </c>
      <c r="D356" s="78">
        <v>2014</v>
      </c>
      <c r="E356" s="77" t="s">
        <v>1598</v>
      </c>
      <c r="F356" s="79">
        <v>210</v>
      </c>
      <c r="G356" s="79">
        <v>0</v>
      </c>
      <c r="H356" s="83">
        <v>0</v>
      </c>
      <c r="I356" s="79">
        <v>0</v>
      </c>
      <c r="J356" s="79">
        <v>123</v>
      </c>
      <c r="K356" s="79">
        <v>0</v>
      </c>
      <c r="L356" s="79">
        <v>0</v>
      </c>
      <c r="M356" s="79">
        <v>0</v>
      </c>
      <c r="N356" s="77">
        <v>135</v>
      </c>
      <c r="O356" s="79">
        <v>20</v>
      </c>
      <c r="P356" s="79">
        <v>346</v>
      </c>
      <c r="Q356" s="80">
        <v>12</v>
      </c>
      <c r="R356">
        <v>814</v>
      </c>
      <c r="S356">
        <v>32</v>
      </c>
      <c r="T356" s="81">
        <f t="shared" si="0"/>
        <v>2014</v>
      </c>
      <c r="U356" s="82">
        <f>VLOOKUP(A356,'SB35 Determination Data'!$B$4:$F$542,5,FALSE)</f>
        <v>2014</v>
      </c>
    </row>
    <row r="357" spans="1:21" ht="12.75" customHeight="1" x14ac:dyDescent="0.15">
      <c r="A357" s="77" t="s">
        <v>186</v>
      </c>
      <c r="B357" s="77" t="s">
        <v>168</v>
      </c>
      <c r="C357" s="77" t="s">
        <v>144</v>
      </c>
      <c r="D357" s="78">
        <v>2015</v>
      </c>
      <c r="E357" s="77" t="s">
        <v>1598</v>
      </c>
      <c r="F357" s="79">
        <v>210</v>
      </c>
      <c r="G357" s="79">
        <v>0</v>
      </c>
      <c r="H357" s="83">
        <v>0</v>
      </c>
      <c r="I357" s="79">
        <v>0</v>
      </c>
      <c r="J357" s="79">
        <v>123</v>
      </c>
      <c r="K357" s="79">
        <v>0</v>
      </c>
      <c r="L357" s="79">
        <v>0</v>
      </c>
      <c r="M357" s="79">
        <v>0</v>
      </c>
      <c r="N357" s="79">
        <v>135</v>
      </c>
      <c r="O357" s="79">
        <v>50</v>
      </c>
      <c r="P357" s="79">
        <v>346</v>
      </c>
      <c r="Q357" s="80">
        <v>13</v>
      </c>
      <c r="R357">
        <v>814</v>
      </c>
      <c r="S357">
        <v>63</v>
      </c>
      <c r="T357" s="81">
        <f t="shared" si="0"/>
        <v>2015</v>
      </c>
      <c r="U357" s="82">
        <f>VLOOKUP(A357,'SB35 Determination Data'!$B$4:$F$542,5,FALSE)</f>
        <v>2014</v>
      </c>
    </row>
    <row r="358" spans="1:21" ht="12.75" customHeight="1" x14ac:dyDescent="0.15">
      <c r="A358" s="77" t="s">
        <v>186</v>
      </c>
      <c r="B358" s="77" t="s">
        <v>168</v>
      </c>
      <c r="C358" s="77" t="s">
        <v>144</v>
      </c>
      <c r="D358" s="78">
        <v>2016</v>
      </c>
      <c r="E358" s="77" t="s">
        <v>1598</v>
      </c>
      <c r="F358" s="79">
        <v>210</v>
      </c>
      <c r="G358" s="79">
        <v>0</v>
      </c>
      <c r="H358" s="83">
        <v>0</v>
      </c>
      <c r="I358" s="79">
        <v>0</v>
      </c>
      <c r="J358" s="79">
        <v>123</v>
      </c>
      <c r="K358" s="79">
        <v>6</v>
      </c>
      <c r="L358" s="79">
        <v>6</v>
      </c>
      <c r="M358" s="79">
        <v>0</v>
      </c>
      <c r="N358" s="79">
        <v>135</v>
      </c>
      <c r="O358" s="79">
        <v>0</v>
      </c>
      <c r="P358" s="79">
        <v>346</v>
      </c>
      <c r="Q358" s="80">
        <v>44</v>
      </c>
      <c r="R358">
        <v>814</v>
      </c>
      <c r="S358">
        <v>50</v>
      </c>
      <c r="T358" s="81">
        <f t="shared" si="0"/>
        <v>2016</v>
      </c>
      <c r="U358" s="82">
        <f>VLOOKUP(A358,'SB35 Determination Data'!$B$4:$F$542,5,FALSE)</f>
        <v>2014</v>
      </c>
    </row>
    <row r="359" spans="1:21" ht="12.75" customHeight="1" x14ac:dyDescent="0.15">
      <c r="A359" s="77" t="s">
        <v>186</v>
      </c>
      <c r="B359" s="77" t="s">
        <v>168</v>
      </c>
      <c r="C359" s="77" t="s">
        <v>144</v>
      </c>
      <c r="D359" s="78">
        <v>2017</v>
      </c>
      <c r="E359" s="77" t="s">
        <v>1598</v>
      </c>
      <c r="F359" s="79">
        <v>210</v>
      </c>
      <c r="G359" s="79">
        <v>0</v>
      </c>
      <c r="H359" s="83">
        <v>0</v>
      </c>
      <c r="I359" s="79">
        <v>0</v>
      </c>
      <c r="J359" s="79">
        <v>123</v>
      </c>
      <c r="K359" s="79">
        <v>0</v>
      </c>
      <c r="L359" s="79">
        <v>0</v>
      </c>
      <c r="M359" s="79">
        <v>0</v>
      </c>
      <c r="N359" s="79">
        <v>135</v>
      </c>
      <c r="O359" s="79">
        <v>0</v>
      </c>
      <c r="P359" s="79">
        <v>346</v>
      </c>
      <c r="Q359" s="80">
        <v>135</v>
      </c>
      <c r="R359">
        <v>814</v>
      </c>
      <c r="S359">
        <v>135</v>
      </c>
      <c r="T359" s="81">
        <f t="shared" si="0"/>
        <v>2017</v>
      </c>
      <c r="U359" s="82">
        <f>VLOOKUP(A359,'SB35 Determination Data'!$B$4:$F$542,5,FALSE)</f>
        <v>2014</v>
      </c>
    </row>
    <row r="360" spans="1:21" ht="12.75" customHeight="1" x14ac:dyDescent="0.15">
      <c r="A360" s="77" t="s">
        <v>187</v>
      </c>
      <c r="B360" s="77" t="s">
        <v>168</v>
      </c>
      <c r="C360" s="77" t="s">
        <v>144</v>
      </c>
      <c r="D360" s="78">
        <v>2014</v>
      </c>
      <c r="E360" s="77" t="s">
        <v>1598</v>
      </c>
      <c r="F360" s="79">
        <v>87</v>
      </c>
      <c r="G360" s="79">
        <v>0</v>
      </c>
      <c r="H360" s="83">
        <v>0</v>
      </c>
      <c r="I360" s="79">
        <v>0</v>
      </c>
      <c r="J360" s="79">
        <v>53</v>
      </c>
      <c r="K360" s="79">
        <v>0</v>
      </c>
      <c r="L360" s="79">
        <v>0</v>
      </c>
      <c r="M360" s="79">
        <v>0</v>
      </c>
      <c r="N360" s="79">
        <v>55</v>
      </c>
      <c r="O360" s="79">
        <v>0</v>
      </c>
      <c r="P360" s="79">
        <v>142</v>
      </c>
      <c r="Q360" s="80">
        <v>0</v>
      </c>
      <c r="R360">
        <v>337</v>
      </c>
      <c r="S360">
        <v>0</v>
      </c>
      <c r="T360" s="81">
        <f t="shared" si="0"/>
        <v>2014</v>
      </c>
      <c r="U360" s="82">
        <f>VLOOKUP(A360,'SB35 Determination Data'!$B$4:$F$542,5,FALSE)</f>
        <v>2014</v>
      </c>
    </row>
    <row r="361" spans="1:21" ht="12.75" customHeight="1" x14ac:dyDescent="0.15">
      <c r="A361" s="77" t="s">
        <v>187</v>
      </c>
      <c r="B361" s="77" t="s">
        <v>168</v>
      </c>
      <c r="C361" s="77" t="s">
        <v>144</v>
      </c>
      <c r="D361" s="78">
        <v>2015</v>
      </c>
      <c r="E361" s="77" t="s">
        <v>1598</v>
      </c>
      <c r="F361" s="79">
        <v>87</v>
      </c>
      <c r="G361" s="79">
        <v>42</v>
      </c>
      <c r="H361" s="83">
        <v>42</v>
      </c>
      <c r="I361" s="79">
        <v>0</v>
      </c>
      <c r="J361" s="79">
        <v>53</v>
      </c>
      <c r="K361" s="79">
        <v>1</v>
      </c>
      <c r="L361" s="79">
        <v>1</v>
      </c>
      <c r="M361" s="79">
        <v>0</v>
      </c>
      <c r="N361" s="79">
        <v>55</v>
      </c>
      <c r="O361" s="79">
        <v>0</v>
      </c>
      <c r="P361" s="79">
        <v>142</v>
      </c>
      <c r="Q361" s="80">
        <v>0</v>
      </c>
      <c r="R361">
        <v>337</v>
      </c>
      <c r="S361">
        <v>43</v>
      </c>
      <c r="T361" s="81">
        <f t="shared" si="0"/>
        <v>2015</v>
      </c>
      <c r="U361" s="82">
        <f>VLOOKUP(A361,'SB35 Determination Data'!$B$4:$F$542,5,FALSE)</f>
        <v>2014</v>
      </c>
    </row>
    <row r="362" spans="1:21" ht="12.75" customHeight="1" x14ac:dyDescent="0.15">
      <c r="A362" s="77" t="s">
        <v>187</v>
      </c>
      <c r="B362" s="77" t="s">
        <v>168</v>
      </c>
      <c r="C362" s="77" t="s">
        <v>144</v>
      </c>
      <c r="D362" s="78">
        <v>2016</v>
      </c>
      <c r="E362" s="77" t="s">
        <v>1598</v>
      </c>
      <c r="F362" s="79">
        <v>87</v>
      </c>
      <c r="G362" s="79">
        <v>0</v>
      </c>
      <c r="H362" s="83">
        <v>0</v>
      </c>
      <c r="I362" s="79">
        <v>0</v>
      </c>
      <c r="J362" s="79">
        <v>53</v>
      </c>
      <c r="K362" s="79">
        <v>0</v>
      </c>
      <c r="L362" s="79">
        <v>0</v>
      </c>
      <c r="M362" s="79">
        <v>0</v>
      </c>
      <c r="N362" s="77">
        <v>55</v>
      </c>
      <c r="O362" s="79">
        <v>2</v>
      </c>
      <c r="P362" s="79">
        <v>142</v>
      </c>
      <c r="Q362" s="80">
        <v>0</v>
      </c>
      <c r="R362">
        <v>337</v>
      </c>
      <c r="S362">
        <v>2</v>
      </c>
      <c r="T362" s="81">
        <f t="shared" si="0"/>
        <v>2016</v>
      </c>
      <c r="U362" s="82">
        <f>VLOOKUP(A362,'SB35 Determination Data'!$B$4:$F$542,5,FALSE)</f>
        <v>2014</v>
      </c>
    </row>
    <row r="363" spans="1:21" ht="12.75" customHeight="1" x14ac:dyDescent="0.15">
      <c r="A363" s="77" t="s">
        <v>187</v>
      </c>
      <c r="B363" s="77" t="s">
        <v>168</v>
      </c>
      <c r="C363" s="77" t="s">
        <v>144</v>
      </c>
      <c r="D363" s="78">
        <v>2017</v>
      </c>
      <c r="E363" s="77" t="s">
        <v>1598</v>
      </c>
      <c r="F363" s="79">
        <v>87</v>
      </c>
      <c r="G363" s="79">
        <v>0</v>
      </c>
      <c r="H363" s="83">
        <v>0</v>
      </c>
      <c r="I363" s="79">
        <v>0</v>
      </c>
      <c r="J363" s="79">
        <v>53</v>
      </c>
      <c r="K363" s="79">
        <v>0</v>
      </c>
      <c r="L363" s="79">
        <v>0</v>
      </c>
      <c r="M363" s="79">
        <v>0</v>
      </c>
      <c r="N363" s="79">
        <v>55</v>
      </c>
      <c r="O363" s="79">
        <v>1</v>
      </c>
      <c r="P363" s="79">
        <v>142</v>
      </c>
      <c r="Q363" s="80">
        <v>1</v>
      </c>
      <c r="R363">
        <v>337</v>
      </c>
      <c r="S363">
        <v>2</v>
      </c>
      <c r="T363" s="81">
        <f t="shared" si="0"/>
        <v>2017</v>
      </c>
      <c r="U363" s="82">
        <f>VLOOKUP(A363,'SB35 Determination Data'!$B$4:$F$542,5,FALSE)</f>
        <v>2014</v>
      </c>
    </row>
    <row r="364" spans="1:21" ht="12.75" customHeight="1" x14ac:dyDescent="0.15">
      <c r="A364" s="77" t="s">
        <v>71</v>
      </c>
      <c r="B364" s="77" t="s">
        <v>66</v>
      </c>
      <c r="C364" s="77" t="s">
        <v>67</v>
      </c>
      <c r="D364" s="78">
        <v>2015</v>
      </c>
      <c r="E364" s="77" t="s">
        <v>1598</v>
      </c>
      <c r="F364" s="79">
        <v>796</v>
      </c>
      <c r="G364" s="79">
        <v>26</v>
      </c>
      <c r="H364" s="83">
        <v>26</v>
      </c>
      <c r="I364" s="79">
        <v>0</v>
      </c>
      <c r="J364" s="79">
        <v>446</v>
      </c>
      <c r="K364" s="79">
        <v>39</v>
      </c>
      <c r="L364" s="79">
        <v>39</v>
      </c>
      <c r="M364" s="79">
        <v>0</v>
      </c>
      <c r="N364" s="79">
        <v>425</v>
      </c>
      <c r="O364" s="79">
        <v>4</v>
      </c>
      <c r="P364" s="79">
        <v>618</v>
      </c>
      <c r="Q364" s="80">
        <v>839</v>
      </c>
      <c r="R364">
        <v>2285</v>
      </c>
      <c r="S364">
        <v>908</v>
      </c>
      <c r="T364" s="81">
        <f t="shared" si="0"/>
        <v>2015</v>
      </c>
      <c r="U364" s="82">
        <f>VLOOKUP(A364,'SB35 Determination Data'!$B$4:$F$542,5,FALSE)</f>
        <v>2015</v>
      </c>
    </row>
    <row r="365" spans="1:21" ht="12.75" customHeight="1" x14ac:dyDescent="0.15">
      <c r="A365" s="77" t="s">
        <v>71</v>
      </c>
      <c r="B365" s="77" t="s">
        <v>66</v>
      </c>
      <c r="C365" s="77" t="s">
        <v>67</v>
      </c>
      <c r="D365" s="78">
        <v>2016</v>
      </c>
      <c r="E365" s="77" t="s">
        <v>1598</v>
      </c>
      <c r="F365" s="79">
        <v>796</v>
      </c>
      <c r="G365" s="79">
        <v>0</v>
      </c>
      <c r="H365" s="83">
        <v>0</v>
      </c>
      <c r="I365" s="79">
        <v>0</v>
      </c>
      <c r="J365" s="79">
        <v>446</v>
      </c>
      <c r="K365" s="79">
        <v>0</v>
      </c>
      <c r="L365" s="79">
        <v>0</v>
      </c>
      <c r="M365" s="79">
        <v>0</v>
      </c>
      <c r="N365" s="79">
        <v>425</v>
      </c>
      <c r="O365" s="79">
        <v>2</v>
      </c>
      <c r="P365" s="79">
        <v>618</v>
      </c>
      <c r="Q365" s="80">
        <v>612</v>
      </c>
      <c r="R365">
        <v>2285</v>
      </c>
      <c r="S365">
        <v>614</v>
      </c>
      <c r="T365" s="81">
        <f t="shared" si="0"/>
        <v>2016</v>
      </c>
      <c r="U365" s="82">
        <f>VLOOKUP(A365,'SB35 Determination Data'!$B$4:$F$542,5,FALSE)</f>
        <v>2015</v>
      </c>
    </row>
    <row r="366" spans="1:21" ht="12.75" customHeight="1" x14ac:dyDescent="0.15">
      <c r="A366" s="77" t="s">
        <v>71</v>
      </c>
      <c r="B366" s="77" t="s">
        <v>66</v>
      </c>
      <c r="C366" s="77" t="s">
        <v>67</v>
      </c>
      <c r="D366" s="78">
        <v>2017</v>
      </c>
      <c r="E366" s="77" t="s">
        <v>1598</v>
      </c>
      <c r="F366" s="79">
        <v>796</v>
      </c>
      <c r="G366" s="79">
        <v>0</v>
      </c>
      <c r="H366" s="83">
        <v>0</v>
      </c>
      <c r="I366" s="79">
        <v>0</v>
      </c>
      <c r="J366" s="79">
        <v>446</v>
      </c>
      <c r="K366" s="79">
        <v>0</v>
      </c>
      <c r="L366" s="79">
        <v>0</v>
      </c>
      <c r="M366" s="79">
        <v>0</v>
      </c>
      <c r="N366" s="79">
        <v>425</v>
      </c>
      <c r="O366" s="79">
        <v>8</v>
      </c>
      <c r="P366" s="79">
        <v>618</v>
      </c>
      <c r="Q366" s="80">
        <v>1187</v>
      </c>
      <c r="R366">
        <v>2285</v>
      </c>
      <c r="S366">
        <v>1195</v>
      </c>
      <c r="T366" s="81">
        <f t="shared" si="0"/>
        <v>2017</v>
      </c>
      <c r="U366" s="82">
        <f>VLOOKUP(A366,'SB35 Determination Data'!$B$4:$F$542,5,FALSE)</f>
        <v>2015</v>
      </c>
    </row>
    <row r="367" spans="1:21" ht="12.75" customHeight="1" x14ac:dyDescent="0.15">
      <c r="A367" s="77" t="s">
        <v>572</v>
      </c>
      <c r="B367" s="77" t="s">
        <v>554</v>
      </c>
      <c r="C367" s="77" t="s">
        <v>83</v>
      </c>
      <c r="D367" s="78">
        <v>2014</v>
      </c>
      <c r="E367" s="77" t="s">
        <v>1598</v>
      </c>
      <c r="F367" s="79">
        <v>6</v>
      </c>
      <c r="G367" s="79">
        <v>0</v>
      </c>
      <c r="H367" s="83">
        <v>0</v>
      </c>
      <c r="I367" s="79">
        <v>0</v>
      </c>
      <c r="J367" s="79">
        <v>4</v>
      </c>
      <c r="K367" s="79">
        <v>0</v>
      </c>
      <c r="L367" s="79">
        <v>0</v>
      </c>
      <c r="M367" s="79">
        <v>0</v>
      </c>
      <c r="N367" s="79">
        <v>4</v>
      </c>
      <c r="O367" s="79">
        <v>0</v>
      </c>
      <c r="P367" s="79">
        <v>9</v>
      </c>
      <c r="Q367" s="80">
        <v>0</v>
      </c>
      <c r="R367">
        <v>23</v>
      </c>
      <c r="S367">
        <v>0</v>
      </c>
      <c r="T367" s="81">
        <f t="shared" si="0"/>
        <v>2014</v>
      </c>
      <c r="U367" s="82">
        <f>VLOOKUP(A367,'SB35 Determination Data'!$B$4:$F$542,5,FALSE)</f>
        <v>2014</v>
      </c>
    </row>
    <row r="368" spans="1:21" ht="12.75" customHeight="1" x14ac:dyDescent="0.15">
      <c r="A368" s="77" t="s">
        <v>572</v>
      </c>
      <c r="B368" s="77" t="s">
        <v>554</v>
      </c>
      <c r="C368" s="77" t="s">
        <v>83</v>
      </c>
      <c r="D368" s="78">
        <v>2015</v>
      </c>
      <c r="E368" s="77" t="s">
        <v>1598</v>
      </c>
      <c r="F368" s="79">
        <v>6</v>
      </c>
      <c r="G368" s="79">
        <v>0</v>
      </c>
      <c r="H368" s="83">
        <v>0</v>
      </c>
      <c r="I368" s="79">
        <v>0</v>
      </c>
      <c r="J368" s="79">
        <v>4</v>
      </c>
      <c r="K368" s="79">
        <v>0</v>
      </c>
      <c r="L368" s="79">
        <v>0</v>
      </c>
      <c r="M368" s="79">
        <v>0</v>
      </c>
      <c r="N368" s="79">
        <v>4</v>
      </c>
      <c r="O368" s="79">
        <v>0</v>
      </c>
      <c r="P368" s="79">
        <v>9</v>
      </c>
      <c r="Q368" s="80">
        <v>1</v>
      </c>
      <c r="R368">
        <v>23</v>
      </c>
      <c r="S368">
        <v>1</v>
      </c>
      <c r="T368" s="81">
        <f t="shared" si="0"/>
        <v>2015</v>
      </c>
      <c r="U368" s="82">
        <f>VLOOKUP(A368,'SB35 Determination Data'!$B$4:$F$542,5,FALSE)</f>
        <v>2014</v>
      </c>
    </row>
    <row r="369" spans="1:21" ht="12.75" customHeight="1" x14ac:dyDescent="0.15">
      <c r="A369" s="77" t="s">
        <v>572</v>
      </c>
      <c r="B369" s="77" t="s">
        <v>554</v>
      </c>
      <c r="C369" s="77" t="s">
        <v>83</v>
      </c>
      <c r="D369" s="78">
        <v>2016</v>
      </c>
      <c r="E369" s="77" t="s">
        <v>1598</v>
      </c>
      <c r="F369" s="79">
        <v>6</v>
      </c>
      <c r="G369" s="79">
        <v>0</v>
      </c>
      <c r="H369" s="83">
        <v>0</v>
      </c>
      <c r="I369" s="79">
        <v>0</v>
      </c>
      <c r="J369" s="79">
        <v>4</v>
      </c>
      <c r="K369" s="79">
        <v>0</v>
      </c>
      <c r="L369" s="79">
        <v>0</v>
      </c>
      <c r="M369" s="79">
        <v>0</v>
      </c>
      <c r="N369" s="79">
        <v>4</v>
      </c>
      <c r="O369" s="79">
        <v>0</v>
      </c>
      <c r="P369" s="79">
        <v>9</v>
      </c>
      <c r="Q369" s="80">
        <v>1</v>
      </c>
      <c r="R369">
        <v>23</v>
      </c>
      <c r="S369">
        <v>1</v>
      </c>
      <c r="T369" s="81">
        <f t="shared" si="0"/>
        <v>2016</v>
      </c>
      <c r="U369" s="82">
        <f>VLOOKUP(A369,'SB35 Determination Data'!$B$4:$F$542,5,FALSE)</f>
        <v>2014</v>
      </c>
    </row>
    <row r="370" spans="1:21" ht="12.75" customHeight="1" x14ac:dyDescent="0.15">
      <c r="A370" s="77" t="s">
        <v>572</v>
      </c>
      <c r="B370" s="77" t="s">
        <v>554</v>
      </c>
      <c r="C370" s="77" t="s">
        <v>83</v>
      </c>
      <c r="D370" s="78">
        <v>2017</v>
      </c>
      <c r="E370" s="77" t="s">
        <v>1598</v>
      </c>
      <c r="F370" s="79">
        <v>6</v>
      </c>
      <c r="G370" s="79">
        <v>0</v>
      </c>
      <c r="H370" s="83">
        <v>0</v>
      </c>
      <c r="I370" s="79">
        <v>0</v>
      </c>
      <c r="J370" s="79">
        <v>4</v>
      </c>
      <c r="K370" s="79">
        <v>0</v>
      </c>
      <c r="L370" s="79">
        <v>0</v>
      </c>
      <c r="M370" s="79">
        <v>0</v>
      </c>
      <c r="N370" s="77">
        <v>4</v>
      </c>
      <c r="O370" s="79">
        <v>0</v>
      </c>
      <c r="P370" s="79">
        <v>9</v>
      </c>
      <c r="Q370" s="80">
        <v>1</v>
      </c>
      <c r="R370">
        <v>23</v>
      </c>
      <c r="S370">
        <v>1</v>
      </c>
      <c r="T370" s="81">
        <f t="shared" si="0"/>
        <v>2017</v>
      </c>
      <c r="U370" s="82">
        <f>VLOOKUP(A370,'SB35 Determination Data'!$B$4:$F$542,5,FALSE)</f>
        <v>2014</v>
      </c>
    </row>
    <row r="371" spans="1:21" ht="12.75" customHeight="1" x14ac:dyDescent="0.15">
      <c r="A371" s="77" t="s">
        <v>484</v>
      </c>
      <c r="B371" s="77" t="s">
        <v>449</v>
      </c>
      <c r="C371" s="77" t="s">
        <v>67</v>
      </c>
      <c r="D371" s="78">
        <v>2015</v>
      </c>
      <c r="E371" s="77" t="s">
        <v>1598</v>
      </c>
      <c r="F371" s="79">
        <v>64</v>
      </c>
      <c r="G371" s="79">
        <v>0</v>
      </c>
      <c r="H371" s="83">
        <v>0</v>
      </c>
      <c r="I371" s="79">
        <v>0</v>
      </c>
      <c r="J371" s="79">
        <v>54</v>
      </c>
      <c r="K371" s="79">
        <v>8</v>
      </c>
      <c r="L371" s="79">
        <v>8</v>
      </c>
      <c r="M371" s="79">
        <v>0</v>
      </c>
      <c r="N371" s="79">
        <v>83</v>
      </c>
      <c r="O371" s="79">
        <v>0</v>
      </c>
      <c r="P371" s="79">
        <v>266</v>
      </c>
      <c r="Q371" s="80">
        <v>0</v>
      </c>
      <c r="R371">
        <v>467</v>
      </c>
      <c r="S371">
        <v>8</v>
      </c>
      <c r="T371" s="81">
        <f t="shared" si="0"/>
        <v>2015</v>
      </c>
      <c r="U371" s="82">
        <f>VLOOKUP(A371,'SB35 Determination Data'!$B$4:$F$542,5,FALSE)</f>
        <v>2015</v>
      </c>
    </row>
    <row r="372" spans="1:21" ht="12.75" customHeight="1" x14ac:dyDescent="0.15">
      <c r="A372" s="77" t="s">
        <v>484</v>
      </c>
      <c r="B372" s="77" t="s">
        <v>449</v>
      </c>
      <c r="C372" s="77" t="s">
        <v>67</v>
      </c>
      <c r="D372" s="78">
        <v>2016</v>
      </c>
      <c r="E372" s="77" t="s">
        <v>1598</v>
      </c>
      <c r="F372" s="79">
        <v>64</v>
      </c>
      <c r="G372" s="79">
        <v>0</v>
      </c>
      <c r="H372" s="83">
        <v>0</v>
      </c>
      <c r="I372" s="79">
        <v>0</v>
      </c>
      <c r="J372" s="79">
        <v>54</v>
      </c>
      <c r="K372" s="79">
        <v>0</v>
      </c>
      <c r="L372" s="79">
        <v>0</v>
      </c>
      <c r="M372" s="79">
        <v>0</v>
      </c>
      <c r="N372" s="79">
        <v>83</v>
      </c>
      <c r="O372" s="79">
        <v>33</v>
      </c>
      <c r="P372" s="79">
        <v>266</v>
      </c>
      <c r="Q372" s="80">
        <v>0</v>
      </c>
      <c r="R372">
        <v>467</v>
      </c>
      <c r="S372">
        <v>33</v>
      </c>
      <c r="T372" s="81">
        <f t="shared" si="0"/>
        <v>2016</v>
      </c>
      <c r="U372" s="82">
        <f>VLOOKUP(A372,'SB35 Determination Data'!$B$4:$F$542,5,FALSE)</f>
        <v>2015</v>
      </c>
    </row>
    <row r="373" spans="1:21" ht="12.75" customHeight="1" x14ac:dyDescent="0.15">
      <c r="A373" s="77" t="s">
        <v>484</v>
      </c>
      <c r="B373" s="77" t="s">
        <v>449</v>
      </c>
      <c r="C373" s="77" t="s">
        <v>67</v>
      </c>
      <c r="D373" s="78">
        <v>2017</v>
      </c>
      <c r="E373" s="77" t="s">
        <v>1598</v>
      </c>
      <c r="F373" s="79">
        <v>64</v>
      </c>
      <c r="G373" s="79">
        <v>16</v>
      </c>
      <c r="H373" s="83">
        <v>16</v>
      </c>
      <c r="I373" s="79">
        <v>0</v>
      </c>
      <c r="J373" s="79">
        <v>54</v>
      </c>
      <c r="K373" s="79">
        <v>24</v>
      </c>
      <c r="L373" s="79">
        <v>24</v>
      </c>
      <c r="M373" s="79">
        <v>0</v>
      </c>
      <c r="N373" s="79">
        <v>83</v>
      </c>
      <c r="O373" s="79">
        <v>0</v>
      </c>
      <c r="P373" s="79">
        <v>266</v>
      </c>
      <c r="Q373" s="80">
        <v>5</v>
      </c>
      <c r="R373">
        <v>467</v>
      </c>
      <c r="S373">
        <v>45</v>
      </c>
      <c r="T373" s="81">
        <f t="shared" si="0"/>
        <v>2017</v>
      </c>
      <c r="U373" s="82">
        <f>VLOOKUP(A373,'SB35 Determination Data'!$B$4:$F$542,5,FALSE)</f>
        <v>2015</v>
      </c>
    </row>
    <row r="374" spans="1:21" ht="12.75" customHeight="1" x14ac:dyDescent="0.15">
      <c r="A374" s="77" t="s">
        <v>324</v>
      </c>
      <c r="B374" s="77" t="s">
        <v>316</v>
      </c>
      <c r="C374" s="77" t="s">
        <v>144</v>
      </c>
      <c r="D374" s="78">
        <v>2014</v>
      </c>
      <c r="E374" s="77" t="s">
        <v>1598</v>
      </c>
      <c r="F374" s="79">
        <v>374</v>
      </c>
      <c r="G374" s="79">
        <v>0</v>
      </c>
      <c r="H374" s="83">
        <v>0</v>
      </c>
      <c r="I374" s="79">
        <v>0</v>
      </c>
      <c r="J374" s="79">
        <v>250</v>
      </c>
      <c r="K374" s="79">
        <v>0</v>
      </c>
      <c r="L374" s="79">
        <v>0</v>
      </c>
      <c r="M374" s="79">
        <v>0</v>
      </c>
      <c r="N374" s="79">
        <v>274</v>
      </c>
      <c r="O374" s="79">
        <v>0</v>
      </c>
      <c r="P374" s="79">
        <v>565</v>
      </c>
      <c r="Q374" s="80">
        <v>429</v>
      </c>
      <c r="R374">
        <v>1463</v>
      </c>
      <c r="S374">
        <v>429</v>
      </c>
      <c r="T374" s="81">
        <f t="shared" si="0"/>
        <v>2014</v>
      </c>
      <c r="U374" s="82">
        <f>VLOOKUP(A374,'SB35 Determination Data'!$B$4:$F$542,5,FALSE)</f>
        <v>2014</v>
      </c>
    </row>
    <row r="375" spans="1:21" ht="12.75" customHeight="1" x14ac:dyDescent="0.15">
      <c r="A375" s="77" t="s">
        <v>324</v>
      </c>
      <c r="B375" s="77" t="s">
        <v>316</v>
      </c>
      <c r="C375" s="77" t="s">
        <v>144</v>
      </c>
      <c r="D375" s="78">
        <v>2015</v>
      </c>
      <c r="E375" s="77" t="s">
        <v>1598</v>
      </c>
      <c r="F375" s="79">
        <v>374</v>
      </c>
      <c r="G375" s="79">
        <v>0</v>
      </c>
      <c r="H375" s="83">
        <v>0</v>
      </c>
      <c r="I375" s="79">
        <v>0</v>
      </c>
      <c r="J375" s="79">
        <v>250</v>
      </c>
      <c r="K375" s="79">
        <v>0</v>
      </c>
      <c r="L375" s="79">
        <v>0</v>
      </c>
      <c r="M375" s="79">
        <v>0</v>
      </c>
      <c r="N375" s="79">
        <v>274</v>
      </c>
      <c r="O375" s="79">
        <v>0</v>
      </c>
      <c r="P375" s="79">
        <v>565</v>
      </c>
      <c r="Q375" s="80">
        <v>306</v>
      </c>
      <c r="R375">
        <v>1463</v>
      </c>
      <c r="S375">
        <v>306</v>
      </c>
      <c r="T375" s="81">
        <f t="shared" si="0"/>
        <v>2015</v>
      </c>
      <c r="U375" s="82">
        <f>VLOOKUP(A375,'SB35 Determination Data'!$B$4:$F$542,5,FALSE)</f>
        <v>2014</v>
      </c>
    </row>
    <row r="376" spans="1:21" ht="12.75" customHeight="1" x14ac:dyDescent="0.15">
      <c r="A376" s="77" t="s">
        <v>324</v>
      </c>
      <c r="B376" s="77" t="s">
        <v>316</v>
      </c>
      <c r="C376" s="77" t="s">
        <v>144</v>
      </c>
      <c r="D376" s="78">
        <v>2016</v>
      </c>
      <c r="E376" s="77" t="s">
        <v>1598</v>
      </c>
      <c r="F376" s="79">
        <v>374</v>
      </c>
      <c r="G376" s="79">
        <v>0</v>
      </c>
      <c r="H376" s="83">
        <v>0</v>
      </c>
      <c r="I376" s="79">
        <v>0</v>
      </c>
      <c r="J376" s="79">
        <v>250</v>
      </c>
      <c r="K376" s="79">
        <v>0</v>
      </c>
      <c r="L376" s="79">
        <v>0</v>
      </c>
      <c r="M376" s="79">
        <v>0</v>
      </c>
      <c r="N376" s="79">
        <v>274</v>
      </c>
      <c r="O376" s="79">
        <v>0</v>
      </c>
      <c r="P376" s="79">
        <v>565</v>
      </c>
      <c r="Q376" s="80">
        <v>515</v>
      </c>
      <c r="R376">
        <v>1463</v>
      </c>
      <c r="S376">
        <v>515</v>
      </c>
      <c r="T376" s="81">
        <f t="shared" si="0"/>
        <v>2016</v>
      </c>
      <c r="U376" s="82">
        <f>VLOOKUP(A376,'SB35 Determination Data'!$B$4:$F$542,5,FALSE)</f>
        <v>2014</v>
      </c>
    </row>
    <row r="377" spans="1:21" ht="12.75" customHeight="1" x14ac:dyDescent="0.15">
      <c r="A377" s="77" t="s">
        <v>324</v>
      </c>
      <c r="B377" s="77" t="s">
        <v>316</v>
      </c>
      <c r="C377" s="77" t="s">
        <v>144</v>
      </c>
      <c r="D377" s="78">
        <v>2017</v>
      </c>
      <c r="E377" s="77" t="s">
        <v>1598</v>
      </c>
      <c r="F377" s="79">
        <v>374</v>
      </c>
      <c r="G377" s="79">
        <v>0</v>
      </c>
      <c r="H377" s="83">
        <v>0</v>
      </c>
      <c r="I377" s="79">
        <v>0</v>
      </c>
      <c r="J377" s="79">
        <v>250</v>
      </c>
      <c r="K377" s="79">
        <v>0</v>
      </c>
      <c r="L377" s="79">
        <v>0</v>
      </c>
      <c r="M377" s="79">
        <v>0</v>
      </c>
      <c r="N377" s="79">
        <v>274</v>
      </c>
      <c r="O377" s="79">
        <v>0</v>
      </c>
      <c r="P377" s="79">
        <v>565</v>
      </c>
      <c r="Q377" s="80">
        <v>233</v>
      </c>
      <c r="R377">
        <v>1463</v>
      </c>
      <c r="S377">
        <v>233</v>
      </c>
      <c r="T377" s="81">
        <f t="shared" si="0"/>
        <v>2017</v>
      </c>
      <c r="U377" s="82">
        <f>VLOOKUP(A377,'SB35 Determination Data'!$B$4:$F$542,5,FALSE)</f>
        <v>2014</v>
      </c>
    </row>
    <row r="378" spans="1:21" ht="12.75" customHeight="1" x14ac:dyDescent="0.15">
      <c r="A378" s="77" t="s">
        <v>426</v>
      </c>
      <c r="B378" s="77" t="s">
        <v>416</v>
      </c>
      <c r="C378" s="77" t="s">
        <v>417</v>
      </c>
      <c r="D378" s="78">
        <v>2013</v>
      </c>
      <c r="E378" s="77" t="s">
        <v>1598</v>
      </c>
      <c r="F378" s="79">
        <v>1448</v>
      </c>
      <c r="G378" s="79">
        <v>48</v>
      </c>
      <c r="H378" s="83">
        <v>48</v>
      </c>
      <c r="I378" s="79">
        <v>0</v>
      </c>
      <c r="J378" s="79">
        <v>1101</v>
      </c>
      <c r="K378" s="79">
        <v>2</v>
      </c>
      <c r="L378" s="79">
        <v>2</v>
      </c>
      <c r="M378" s="79">
        <v>0</v>
      </c>
      <c r="N378" s="79">
        <v>1019</v>
      </c>
      <c r="O378" s="79">
        <v>24</v>
      </c>
      <c r="P378" s="79">
        <v>2237</v>
      </c>
      <c r="Q378" s="80">
        <v>12</v>
      </c>
      <c r="R378">
        <v>5805</v>
      </c>
      <c r="S378">
        <v>86</v>
      </c>
      <c r="T378" s="81">
        <f t="shared" si="0"/>
        <v>2013</v>
      </c>
      <c r="U378" s="82">
        <f>VLOOKUP(A378,'SB35 Determination Data'!$B$4:$F$542,5,FALSE)</f>
        <v>2013</v>
      </c>
    </row>
    <row r="379" spans="1:21" ht="12.75" customHeight="1" x14ac:dyDescent="0.15">
      <c r="A379" s="77" t="s">
        <v>426</v>
      </c>
      <c r="B379" s="77" t="s">
        <v>416</v>
      </c>
      <c r="C379" s="77" t="s">
        <v>417</v>
      </c>
      <c r="D379" s="78">
        <v>2014</v>
      </c>
      <c r="E379" s="77" t="s">
        <v>1598</v>
      </c>
      <c r="F379" s="79">
        <v>1448</v>
      </c>
      <c r="G379" s="79">
        <v>0</v>
      </c>
      <c r="H379" s="83">
        <v>0</v>
      </c>
      <c r="I379" s="79">
        <v>0</v>
      </c>
      <c r="J379" s="79">
        <v>1101</v>
      </c>
      <c r="K379" s="79">
        <v>0</v>
      </c>
      <c r="L379" s="79">
        <v>0</v>
      </c>
      <c r="M379" s="79">
        <v>0</v>
      </c>
      <c r="N379" s="79">
        <v>1019</v>
      </c>
      <c r="O379" s="79">
        <v>8</v>
      </c>
      <c r="P379" s="79">
        <v>2237</v>
      </c>
      <c r="Q379" s="80">
        <v>24</v>
      </c>
      <c r="R379">
        <v>5805</v>
      </c>
      <c r="S379">
        <v>32</v>
      </c>
      <c r="T379" s="81">
        <f t="shared" si="0"/>
        <v>2014</v>
      </c>
      <c r="U379" s="82">
        <f>VLOOKUP(A379,'SB35 Determination Data'!$B$4:$F$542,5,FALSE)</f>
        <v>2013</v>
      </c>
    </row>
    <row r="380" spans="1:21" ht="12.75" customHeight="1" x14ac:dyDescent="0.15">
      <c r="A380" s="77" t="s">
        <v>426</v>
      </c>
      <c r="B380" s="77" t="s">
        <v>416</v>
      </c>
      <c r="C380" s="77" t="s">
        <v>417</v>
      </c>
      <c r="D380" s="78">
        <v>2015</v>
      </c>
      <c r="E380" s="77" t="s">
        <v>1598</v>
      </c>
      <c r="F380" s="79">
        <v>1448</v>
      </c>
      <c r="G380" s="79">
        <v>0</v>
      </c>
      <c r="H380" s="83">
        <v>0</v>
      </c>
      <c r="I380" s="79">
        <v>0</v>
      </c>
      <c r="J380" s="79">
        <v>1101</v>
      </c>
      <c r="K380" s="79">
        <v>1</v>
      </c>
      <c r="L380" s="79">
        <v>1</v>
      </c>
      <c r="M380" s="79">
        <v>0</v>
      </c>
      <c r="N380" s="77">
        <v>1019</v>
      </c>
      <c r="O380" s="79">
        <v>2</v>
      </c>
      <c r="P380" s="79">
        <v>2237</v>
      </c>
      <c r="Q380" s="80">
        <v>23</v>
      </c>
      <c r="R380">
        <v>5805</v>
      </c>
      <c r="S380">
        <v>26</v>
      </c>
      <c r="T380" s="81">
        <f t="shared" si="0"/>
        <v>2015</v>
      </c>
      <c r="U380" s="82">
        <f>VLOOKUP(A380,'SB35 Determination Data'!$B$4:$F$542,5,FALSE)</f>
        <v>2013</v>
      </c>
    </row>
    <row r="381" spans="1:21" ht="12.75" customHeight="1" x14ac:dyDescent="0.15">
      <c r="A381" s="77" t="s">
        <v>426</v>
      </c>
      <c r="B381" s="77" t="s">
        <v>416</v>
      </c>
      <c r="C381" s="77" t="s">
        <v>417</v>
      </c>
      <c r="D381" s="78">
        <v>2016</v>
      </c>
      <c r="E381" s="77" t="s">
        <v>1598</v>
      </c>
      <c r="F381" s="79">
        <v>1448</v>
      </c>
      <c r="G381" s="79">
        <v>0</v>
      </c>
      <c r="H381" s="83">
        <v>0</v>
      </c>
      <c r="I381" s="79">
        <v>0</v>
      </c>
      <c r="J381" s="79">
        <v>1101</v>
      </c>
      <c r="K381" s="79">
        <v>6</v>
      </c>
      <c r="L381" s="79">
        <v>6</v>
      </c>
      <c r="M381" s="79">
        <v>0</v>
      </c>
      <c r="N381" s="79">
        <v>1019</v>
      </c>
      <c r="O381" s="79">
        <v>0</v>
      </c>
      <c r="P381" s="79">
        <v>2237</v>
      </c>
      <c r="Q381" s="80">
        <v>78</v>
      </c>
      <c r="R381">
        <v>5805</v>
      </c>
      <c r="S381">
        <v>84</v>
      </c>
      <c r="T381" s="81">
        <f t="shared" si="0"/>
        <v>2016</v>
      </c>
      <c r="U381" s="82">
        <f>VLOOKUP(A381,'SB35 Determination Data'!$B$4:$F$542,5,FALSE)</f>
        <v>2013</v>
      </c>
    </row>
    <row r="382" spans="1:21" ht="12.75" customHeight="1" x14ac:dyDescent="0.15">
      <c r="A382" s="77" t="s">
        <v>426</v>
      </c>
      <c r="B382" s="77" t="s">
        <v>416</v>
      </c>
      <c r="C382" s="77" t="s">
        <v>417</v>
      </c>
      <c r="D382" s="78">
        <v>2017</v>
      </c>
      <c r="E382" s="77" t="s">
        <v>1598</v>
      </c>
      <c r="F382" s="79">
        <v>1448</v>
      </c>
      <c r="G382" s="79">
        <v>0</v>
      </c>
      <c r="H382" s="83">
        <v>0</v>
      </c>
      <c r="I382" s="79">
        <v>0</v>
      </c>
      <c r="J382" s="79">
        <v>1101</v>
      </c>
      <c r="K382" s="79">
        <v>0</v>
      </c>
      <c r="L382" s="79">
        <v>0</v>
      </c>
      <c r="M382" s="79">
        <v>0</v>
      </c>
      <c r="N382" s="79">
        <v>1019</v>
      </c>
      <c r="O382" s="79">
        <v>0</v>
      </c>
      <c r="P382" s="79">
        <v>2237</v>
      </c>
      <c r="Q382" s="80">
        <v>51</v>
      </c>
      <c r="R382">
        <v>5805</v>
      </c>
      <c r="S382">
        <v>51</v>
      </c>
      <c r="T382" s="81">
        <f t="shared" si="0"/>
        <v>2017</v>
      </c>
      <c r="U382" s="82">
        <f>VLOOKUP(A382,'SB35 Determination Data'!$B$4:$F$542,5,FALSE)</f>
        <v>2013</v>
      </c>
    </row>
    <row r="383" spans="1:21" ht="12.75" customHeight="1" x14ac:dyDescent="0.15">
      <c r="A383" s="77" t="s">
        <v>147</v>
      </c>
      <c r="B383" s="77" t="s">
        <v>143</v>
      </c>
      <c r="C383" s="77" t="s">
        <v>144</v>
      </c>
      <c r="D383" s="78">
        <v>2014</v>
      </c>
      <c r="E383" s="77" t="s">
        <v>1598</v>
      </c>
      <c r="F383" s="79">
        <v>487</v>
      </c>
      <c r="G383" s="79">
        <v>0</v>
      </c>
      <c r="H383" s="83">
        <v>0</v>
      </c>
      <c r="I383" s="79">
        <v>0</v>
      </c>
      <c r="J383" s="79">
        <v>300</v>
      </c>
      <c r="K383" s="79">
        <v>3</v>
      </c>
      <c r="L383" s="79">
        <v>3</v>
      </c>
      <c r="M383" s="79">
        <v>0</v>
      </c>
      <c r="N383" s="79">
        <v>297</v>
      </c>
      <c r="O383" s="79">
        <v>0</v>
      </c>
      <c r="P383" s="79">
        <v>840</v>
      </c>
      <c r="Q383" s="80">
        <v>43</v>
      </c>
      <c r="R383">
        <v>1924</v>
      </c>
      <c r="S383">
        <v>46</v>
      </c>
      <c r="T383" s="81">
        <f t="shared" si="0"/>
        <v>2014</v>
      </c>
      <c r="U383" s="82">
        <f>VLOOKUP(A383,'SB35 Determination Data'!$B$4:$F$542,5,FALSE)</f>
        <v>2014</v>
      </c>
    </row>
    <row r="384" spans="1:21" ht="12.75" customHeight="1" x14ac:dyDescent="0.15">
      <c r="A384" s="77" t="s">
        <v>147</v>
      </c>
      <c r="B384" s="77" t="s">
        <v>143</v>
      </c>
      <c r="C384" s="77" t="s">
        <v>144</v>
      </c>
      <c r="D384" s="78">
        <v>2015</v>
      </c>
      <c r="E384" s="77" t="s">
        <v>1598</v>
      </c>
      <c r="F384" s="79">
        <v>487</v>
      </c>
      <c r="G384" s="79">
        <v>0</v>
      </c>
      <c r="H384" s="83">
        <v>0</v>
      </c>
      <c r="I384" s="79">
        <v>0</v>
      </c>
      <c r="J384" s="79">
        <v>300</v>
      </c>
      <c r="K384" s="79">
        <v>5</v>
      </c>
      <c r="L384" s="79">
        <v>5</v>
      </c>
      <c r="M384" s="79">
        <v>0</v>
      </c>
      <c r="N384" s="79">
        <v>297</v>
      </c>
      <c r="O384" s="79">
        <v>84</v>
      </c>
      <c r="P384" s="79">
        <v>840</v>
      </c>
      <c r="Q384" s="80">
        <v>11</v>
      </c>
      <c r="R384">
        <v>1924</v>
      </c>
      <c r="S384">
        <v>100</v>
      </c>
      <c r="T384" s="81">
        <f t="shared" si="0"/>
        <v>2015</v>
      </c>
      <c r="U384" s="82">
        <f>VLOOKUP(A384,'SB35 Determination Data'!$B$4:$F$542,5,FALSE)</f>
        <v>2014</v>
      </c>
    </row>
    <row r="385" spans="1:21" ht="12.75" customHeight="1" x14ac:dyDescent="0.15">
      <c r="A385" s="77" t="s">
        <v>147</v>
      </c>
      <c r="B385" s="77" t="s">
        <v>143</v>
      </c>
      <c r="C385" s="77" t="s">
        <v>144</v>
      </c>
      <c r="D385" s="78">
        <v>2016</v>
      </c>
      <c r="E385" s="77" t="s">
        <v>1598</v>
      </c>
      <c r="F385" s="79">
        <v>487</v>
      </c>
      <c r="G385" s="79">
        <v>0</v>
      </c>
      <c r="H385" s="83">
        <v>0</v>
      </c>
      <c r="I385" s="79">
        <v>0</v>
      </c>
      <c r="J385" s="79">
        <v>300</v>
      </c>
      <c r="K385" s="79">
        <v>6</v>
      </c>
      <c r="L385" s="79">
        <v>6</v>
      </c>
      <c r="M385" s="79">
        <v>0</v>
      </c>
      <c r="N385" s="79">
        <v>297</v>
      </c>
      <c r="O385" s="79">
        <v>0</v>
      </c>
      <c r="P385" s="79">
        <v>840</v>
      </c>
      <c r="Q385" s="80">
        <v>4</v>
      </c>
      <c r="R385">
        <v>1924</v>
      </c>
      <c r="S385">
        <v>10</v>
      </c>
      <c r="T385" s="81">
        <f t="shared" si="0"/>
        <v>2016</v>
      </c>
      <c r="U385" s="82">
        <f>VLOOKUP(A385,'SB35 Determination Data'!$B$4:$F$542,5,FALSE)</f>
        <v>2014</v>
      </c>
    </row>
    <row r="386" spans="1:21" ht="12.75" customHeight="1" x14ac:dyDescent="0.15">
      <c r="A386" s="77" t="s">
        <v>147</v>
      </c>
      <c r="B386" s="77" t="s">
        <v>143</v>
      </c>
      <c r="C386" s="77" t="s">
        <v>144</v>
      </c>
      <c r="D386" s="78">
        <v>2017</v>
      </c>
      <c r="E386" s="77" t="s">
        <v>1598</v>
      </c>
      <c r="F386" s="79">
        <v>487</v>
      </c>
      <c r="G386" s="79">
        <v>0</v>
      </c>
      <c r="H386" s="83">
        <v>0</v>
      </c>
      <c r="I386" s="79">
        <v>0</v>
      </c>
      <c r="J386" s="79">
        <v>300</v>
      </c>
      <c r="K386" s="79">
        <v>67</v>
      </c>
      <c r="L386" s="79">
        <v>0</v>
      </c>
      <c r="M386" s="79">
        <v>67</v>
      </c>
      <c r="N386" s="79">
        <v>297</v>
      </c>
      <c r="O386" s="79">
        <v>7</v>
      </c>
      <c r="P386" s="79">
        <v>840</v>
      </c>
      <c r="Q386" s="80">
        <v>0</v>
      </c>
      <c r="R386">
        <v>1924</v>
      </c>
      <c r="S386">
        <v>74</v>
      </c>
      <c r="T386" s="81">
        <f t="shared" si="0"/>
        <v>2017</v>
      </c>
      <c r="U386" s="82">
        <f>VLOOKUP(A386,'SB35 Determination Data'!$B$4:$F$542,5,FALSE)</f>
        <v>2014</v>
      </c>
    </row>
    <row r="387" spans="1:21" ht="12.75" customHeight="1" x14ac:dyDescent="0.15">
      <c r="A387" s="77" t="s">
        <v>106</v>
      </c>
      <c r="B387" s="77" t="s">
        <v>99</v>
      </c>
      <c r="C387" s="77" t="s">
        <v>67</v>
      </c>
      <c r="D387" s="78">
        <v>2014</v>
      </c>
      <c r="E387" s="77" t="s">
        <v>1598</v>
      </c>
      <c r="F387" s="79">
        <v>100</v>
      </c>
      <c r="G387" s="79">
        <v>56</v>
      </c>
      <c r="H387" s="83">
        <v>56</v>
      </c>
      <c r="I387" s="79">
        <v>0</v>
      </c>
      <c r="J387" s="79">
        <v>63</v>
      </c>
      <c r="K387" s="79">
        <v>0</v>
      </c>
      <c r="L387" s="79">
        <v>0</v>
      </c>
      <c r="M387" s="79">
        <v>0</v>
      </c>
      <c r="N387" s="79">
        <v>69</v>
      </c>
      <c r="O387" s="79">
        <v>0</v>
      </c>
      <c r="P387" s="79">
        <v>166</v>
      </c>
      <c r="Q387" s="80">
        <v>6</v>
      </c>
      <c r="R387">
        <v>398</v>
      </c>
      <c r="S387">
        <v>62</v>
      </c>
      <c r="T387" s="81">
        <f t="shared" si="0"/>
        <v>2015</v>
      </c>
      <c r="U387" s="82">
        <f>VLOOKUP(A387,'SB35 Determination Data'!$B$4:$F$542,5,FALSE)</f>
        <v>2015</v>
      </c>
    </row>
    <row r="388" spans="1:21" ht="12.75" customHeight="1" x14ac:dyDescent="0.15">
      <c r="A388" s="77" t="s">
        <v>106</v>
      </c>
      <c r="B388" s="77" t="s">
        <v>99</v>
      </c>
      <c r="C388" s="77" t="s">
        <v>67</v>
      </c>
      <c r="D388" s="78">
        <v>2015</v>
      </c>
      <c r="E388" s="77" t="s">
        <v>1598</v>
      </c>
      <c r="F388" s="79">
        <v>100</v>
      </c>
      <c r="G388" s="79">
        <v>0</v>
      </c>
      <c r="H388" s="83">
        <v>0</v>
      </c>
      <c r="I388" s="79">
        <v>0</v>
      </c>
      <c r="J388" s="79">
        <v>63</v>
      </c>
      <c r="K388" s="79">
        <v>6</v>
      </c>
      <c r="L388" s="79">
        <v>6</v>
      </c>
      <c r="M388" s="79">
        <v>0</v>
      </c>
      <c r="N388" s="79">
        <v>69</v>
      </c>
      <c r="O388" s="79">
        <v>26</v>
      </c>
      <c r="P388" s="79">
        <v>166</v>
      </c>
      <c r="Q388" s="80">
        <v>229</v>
      </c>
      <c r="R388">
        <v>398</v>
      </c>
      <c r="S388">
        <v>261</v>
      </c>
      <c r="T388" s="81">
        <f t="shared" si="0"/>
        <v>2015</v>
      </c>
      <c r="U388" s="82">
        <f>VLOOKUP(A388,'SB35 Determination Data'!$B$4:$F$542,5,FALSE)</f>
        <v>2015</v>
      </c>
    </row>
    <row r="389" spans="1:21" ht="12.75" customHeight="1" x14ac:dyDescent="0.15">
      <c r="A389" s="77" t="s">
        <v>106</v>
      </c>
      <c r="B389" s="77" t="s">
        <v>99</v>
      </c>
      <c r="C389" s="77" t="s">
        <v>67</v>
      </c>
      <c r="D389" s="78">
        <v>2016</v>
      </c>
      <c r="E389" s="77" t="s">
        <v>1598</v>
      </c>
      <c r="F389" s="79">
        <v>100</v>
      </c>
      <c r="G389" s="79">
        <v>0</v>
      </c>
      <c r="H389" s="83">
        <v>0</v>
      </c>
      <c r="I389" s="79">
        <v>0</v>
      </c>
      <c r="J389" s="79">
        <v>63</v>
      </c>
      <c r="K389" s="79">
        <v>0</v>
      </c>
      <c r="L389" s="79">
        <v>0</v>
      </c>
      <c r="M389" s="79">
        <v>0</v>
      </c>
      <c r="N389" s="77">
        <v>69</v>
      </c>
      <c r="O389" s="79">
        <v>0</v>
      </c>
      <c r="P389" s="79">
        <v>166</v>
      </c>
      <c r="Q389" s="80">
        <v>7</v>
      </c>
      <c r="R389">
        <v>398</v>
      </c>
      <c r="S389">
        <v>7</v>
      </c>
      <c r="T389" s="81">
        <f t="shared" si="0"/>
        <v>2016</v>
      </c>
      <c r="U389" s="82">
        <f>VLOOKUP(A389,'SB35 Determination Data'!$B$4:$F$542,5,FALSE)</f>
        <v>2015</v>
      </c>
    </row>
    <row r="390" spans="1:21" ht="12.75" customHeight="1" x14ac:dyDescent="0.15">
      <c r="A390" s="77" t="s">
        <v>106</v>
      </c>
      <c r="B390" s="77" t="s">
        <v>99</v>
      </c>
      <c r="C390" s="77" t="s">
        <v>67</v>
      </c>
      <c r="D390" s="78">
        <v>2017</v>
      </c>
      <c r="E390" s="77" t="s">
        <v>1598</v>
      </c>
      <c r="F390" s="79">
        <v>100</v>
      </c>
      <c r="G390" s="79">
        <v>62</v>
      </c>
      <c r="H390" s="83">
        <v>62</v>
      </c>
      <c r="I390" s="79">
        <v>0</v>
      </c>
      <c r="J390" s="79">
        <v>63</v>
      </c>
      <c r="K390" s="79">
        <v>0</v>
      </c>
      <c r="L390" s="79">
        <v>0</v>
      </c>
      <c r="M390" s="79">
        <v>0</v>
      </c>
      <c r="N390" s="79">
        <v>69</v>
      </c>
      <c r="O390" s="79">
        <v>0</v>
      </c>
      <c r="P390" s="79">
        <v>166</v>
      </c>
      <c r="Q390" s="80">
        <v>7</v>
      </c>
      <c r="R390">
        <v>398</v>
      </c>
      <c r="S390">
        <v>69</v>
      </c>
      <c r="T390" s="81">
        <f t="shared" si="0"/>
        <v>2017</v>
      </c>
      <c r="U390" s="82">
        <f>VLOOKUP(A390,'SB35 Determination Data'!$B$4:$F$542,5,FALSE)</f>
        <v>2015</v>
      </c>
    </row>
    <row r="391" spans="1:21" ht="12.75" customHeight="1" x14ac:dyDescent="0.15">
      <c r="A391" s="77" t="s">
        <v>124</v>
      </c>
      <c r="B391" s="77" t="s">
        <v>122</v>
      </c>
      <c r="C391" s="77" t="s">
        <v>123</v>
      </c>
      <c r="D391" s="78">
        <v>2013</v>
      </c>
      <c r="E391" s="77" t="s">
        <v>1598</v>
      </c>
      <c r="F391" s="79">
        <v>1086</v>
      </c>
      <c r="G391" s="79">
        <v>42</v>
      </c>
      <c r="H391" s="83">
        <v>42</v>
      </c>
      <c r="I391" s="79">
        <v>0</v>
      </c>
      <c r="J391" s="79">
        <v>762</v>
      </c>
      <c r="K391" s="79">
        <v>29</v>
      </c>
      <c r="L391" s="79">
        <v>29</v>
      </c>
      <c r="M391" s="79">
        <v>0</v>
      </c>
      <c r="N391" s="79">
        <v>823</v>
      </c>
      <c r="O391" s="79">
        <v>7</v>
      </c>
      <c r="P391" s="79">
        <v>1757</v>
      </c>
      <c r="Q391" s="80">
        <v>685</v>
      </c>
      <c r="R391">
        <v>4428</v>
      </c>
      <c r="S391">
        <v>763</v>
      </c>
      <c r="T391" s="81">
        <f t="shared" si="0"/>
        <v>2014</v>
      </c>
      <c r="U391" s="82">
        <f>VLOOKUP(A391,'SB35 Determination Data'!$B$4:$F$542,5,FALSE)</f>
        <v>2014</v>
      </c>
    </row>
    <row r="392" spans="1:21" ht="12.75" customHeight="1" x14ac:dyDescent="0.15">
      <c r="A392" s="77" t="s">
        <v>124</v>
      </c>
      <c r="B392" s="77" t="s">
        <v>122</v>
      </c>
      <c r="C392" s="77" t="s">
        <v>123</v>
      </c>
      <c r="D392" s="78">
        <v>2014</v>
      </c>
      <c r="E392" s="77" t="s">
        <v>1598</v>
      </c>
      <c r="F392" s="79">
        <v>1086</v>
      </c>
      <c r="G392" s="79">
        <v>1</v>
      </c>
      <c r="H392" s="83">
        <v>1</v>
      </c>
      <c r="I392" s="79">
        <v>0</v>
      </c>
      <c r="J392" s="79">
        <v>762</v>
      </c>
      <c r="K392" s="79">
        <v>55</v>
      </c>
      <c r="L392" s="79">
        <v>55</v>
      </c>
      <c r="M392" s="79">
        <v>0</v>
      </c>
      <c r="N392" s="79">
        <v>823</v>
      </c>
      <c r="O392" s="79">
        <v>13</v>
      </c>
      <c r="P392" s="79">
        <v>1757</v>
      </c>
      <c r="Q392" s="80">
        <v>343</v>
      </c>
      <c r="R392">
        <v>4428</v>
      </c>
      <c r="S392">
        <v>412</v>
      </c>
      <c r="T392" s="81">
        <f t="shared" si="0"/>
        <v>2014</v>
      </c>
      <c r="U392" s="82">
        <f>VLOOKUP(A392,'SB35 Determination Data'!$B$4:$F$542,5,FALSE)</f>
        <v>2014</v>
      </c>
    </row>
    <row r="393" spans="1:21" ht="12.75" customHeight="1" x14ac:dyDescent="0.15">
      <c r="A393" s="77" t="s">
        <v>124</v>
      </c>
      <c r="B393" s="77" t="s">
        <v>122</v>
      </c>
      <c r="C393" s="77" t="s">
        <v>123</v>
      </c>
      <c r="D393" s="78">
        <v>2015</v>
      </c>
      <c r="E393" s="77" t="s">
        <v>1598</v>
      </c>
      <c r="F393" s="79">
        <v>1086</v>
      </c>
      <c r="G393" s="79">
        <v>0</v>
      </c>
      <c r="H393" s="83">
        <v>0</v>
      </c>
      <c r="I393" s="79">
        <v>0</v>
      </c>
      <c r="J393" s="79">
        <v>762</v>
      </c>
      <c r="K393" s="79">
        <v>53</v>
      </c>
      <c r="L393" s="79">
        <v>53</v>
      </c>
      <c r="M393" s="79">
        <v>0</v>
      </c>
      <c r="N393" s="79">
        <v>823</v>
      </c>
      <c r="O393" s="79">
        <v>0</v>
      </c>
      <c r="P393" s="79">
        <v>1757</v>
      </c>
      <c r="Q393" s="80">
        <v>512</v>
      </c>
      <c r="R393">
        <v>4428</v>
      </c>
      <c r="S393">
        <v>565</v>
      </c>
      <c r="T393" s="81">
        <f t="shared" si="0"/>
        <v>2015</v>
      </c>
      <c r="U393" s="82">
        <f>VLOOKUP(A393,'SB35 Determination Data'!$B$4:$F$542,5,FALSE)</f>
        <v>2014</v>
      </c>
    </row>
    <row r="394" spans="1:21" ht="12.75" customHeight="1" x14ac:dyDescent="0.15">
      <c r="A394" s="77" t="s">
        <v>124</v>
      </c>
      <c r="B394" s="77" t="s">
        <v>122</v>
      </c>
      <c r="C394" s="77" t="s">
        <v>123</v>
      </c>
      <c r="D394" s="78">
        <v>2016</v>
      </c>
      <c r="E394" s="77" t="s">
        <v>1598</v>
      </c>
      <c r="F394" s="79">
        <v>1086</v>
      </c>
      <c r="G394" s="79">
        <v>0</v>
      </c>
      <c r="H394" s="83">
        <v>0</v>
      </c>
      <c r="I394" s="79">
        <v>0</v>
      </c>
      <c r="J394" s="79">
        <v>762</v>
      </c>
      <c r="K394" s="79">
        <v>57</v>
      </c>
      <c r="L394" s="79">
        <v>57</v>
      </c>
      <c r="M394" s="79">
        <v>0</v>
      </c>
      <c r="N394" s="79">
        <v>823</v>
      </c>
      <c r="O394" s="79">
        <v>12</v>
      </c>
      <c r="P394" s="79">
        <v>1757</v>
      </c>
      <c r="Q394" s="80">
        <v>656</v>
      </c>
      <c r="R394">
        <v>4428</v>
      </c>
      <c r="S394">
        <v>725</v>
      </c>
      <c r="T394" s="81">
        <f t="shared" si="0"/>
        <v>2016</v>
      </c>
      <c r="U394" s="82">
        <f>VLOOKUP(A394,'SB35 Determination Data'!$B$4:$F$542,5,FALSE)</f>
        <v>2014</v>
      </c>
    </row>
    <row r="395" spans="1:21" ht="12.75" customHeight="1" x14ac:dyDescent="0.15">
      <c r="A395" s="77" t="s">
        <v>124</v>
      </c>
      <c r="B395" s="77" t="s">
        <v>122</v>
      </c>
      <c r="C395" s="77" t="s">
        <v>123</v>
      </c>
      <c r="D395" s="78">
        <v>2017</v>
      </c>
      <c r="E395" s="77" t="s">
        <v>1598</v>
      </c>
      <c r="F395" s="79">
        <v>1086</v>
      </c>
      <c r="G395" s="79">
        <v>16</v>
      </c>
      <c r="H395" s="83">
        <v>16</v>
      </c>
      <c r="I395" s="79">
        <v>0</v>
      </c>
      <c r="J395" s="79">
        <v>762</v>
      </c>
      <c r="K395" s="79">
        <v>59</v>
      </c>
      <c r="L395" s="79">
        <v>31</v>
      </c>
      <c r="M395" s="79">
        <v>28</v>
      </c>
      <c r="N395" s="79">
        <v>823</v>
      </c>
      <c r="O395" s="79">
        <v>15</v>
      </c>
      <c r="P395" s="79">
        <v>1757</v>
      </c>
      <c r="Q395" s="80">
        <v>697</v>
      </c>
      <c r="R395">
        <v>4428</v>
      </c>
      <c r="S395">
        <v>787</v>
      </c>
      <c r="T395" s="81">
        <f t="shared" si="0"/>
        <v>2017</v>
      </c>
      <c r="U395" s="82">
        <f>VLOOKUP(A395,'SB35 Determination Data'!$B$4:$F$542,5,FALSE)</f>
        <v>2014</v>
      </c>
    </row>
    <row r="396" spans="1:21" ht="12.75" customHeight="1" x14ac:dyDescent="0.15">
      <c r="A396" s="77" t="s">
        <v>188</v>
      </c>
      <c r="B396" s="77" t="s">
        <v>168</v>
      </c>
      <c r="C396" s="77" t="s">
        <v>144</v>
      </c>
      <c r="D396" s="78">
        <v>2014</v>
      </c>
      <c r="E396" s="77" t="s">
        <v>1598</v>
      </c>
      <c r="F396" s="79">
        <v>529</v>
      </c>
      <c r="G396" s="79">
        <v>41</v>
      </c>
      <c r="H396" s="83">
        <v>41</v>
      </c>
      <c r="I396" s="79">
        <v>0</v>
      </c>
      <c r="J396" s="79">
        <v>315</v>
      </c>
      <c r="K396" s="79">
        <v>0</v>
      </c>
      <c r="L396" s="79">
        <v>0</v>
      </c>
      <c r="M396" s="79">
        <v>0</v>
      </c>
      <c r="N396" s="79">
        <v>352</v>
      </c>
      <c r="O396" s="79">
        <v>2</v>
      </c>
      <c r="P396" s="79">
        <v>946</v>
      </c>
      <c r="Q396" s="80">
        <v>20</v>
      </c>
      <c r="R396">
        <v>2142</v>
      </c>
      <c r="S396">
        <v>63</v>
      </c>
      <c r="T396" s="81">
        <f t="shared" si="0"/>
        <v>2014</v>
      </c>
      <c r="U396" s="82">
        <f>VLOOKUP(A396,'SB35 Determination Data'!$B$4:$F$542,5,FALSE)</f>
        <v>2014</v>
      </c>
    </row>
    <row r="397" spans="1:21" ht="12.75" customHeight="1" x14ac:dyDescent="0.15">
      <c r="A397" s="77" t="s">
        <v>188</v>
      </c>
      <c r="B397" s="77" t="s">
        <v>168</v>
      </c>
      <c r="C397" s="77" t="s">
        <v>144</v>
      </c>
      <c r="D397" s="78">
        <v>2015</v>
      </c>
      <c r="E397" s="77" t="s">
        <v>1598</v>
      </c>
      <c r="F397" s="79">
        <v>529</v>
      </c>
      <c r="G397" s="79">
        <v>96</v>
      </c>
      <c r="H397" s="83">
        <v>96</v>
      </c>
      <c r="I397" s="79">
        <v>0</v>
      </c>
      <c r="J397" s="79">
        <v>315</v>
      </c>
      <c r="K397" s="79">
        <v>36</v>
      </c>
      <c r="L397" s="79">
        <v>36</v>
      </c>
      <c r="M397" s="79">
        <v>0</v>
      </c>
      <c r="N397" s="79">
        <v>352</v>
      </c>
      <c r="O397" s="79">
        <v>0</v>
      </c>
      <c r="P397" s="79">
        <v>946</v>
      </c>
      <c r="Q397" s="80">
        <v>8</v>
      </c>
      <c r="R397">
        <v>2142</v>
      </c>
      <c r="S397">
        <v>140</v>
      </c>
      <c r="T397" s="81">
        <f t="shared" si="0"/>
        <v>2015</v>
      </c>
      <c r="U397" s="82">
        <f>VLOOKUP(A397,'SB35 Determination Data'!$B$4:$F$542,5,FALSE)</f>
        <v>2014</v>
      </c>
    </row>
    <row r="398" spans="1:21" ht="12.75" customHeight="1" x14ac:dyDescent="0.15">
      <c r="A398" s="77" t="s">
        <v>188</v>
      </c>
      <c r="B398" s="77" t="s">
        <v>168</v>
      </c>
      <c r="C398" s="77" t="s">
        <v>144</v>
      </c>
      <c r="D398" s="78">
        <v>2016</v>
      </c>
      <c r="E398" s="77" t="s">
        <v>1598</v>
      </c>
      <c r="F398" s="79">
        <v>529</v>
      </c>
      <c r="G398" s="79">
        <v>0</v>
      </c>
      <c r="H398" s="83">
        <v>0</v>
      </c>
      <c r="I398" s="79">
        <v>0</v>
      </c>
      <c r="J398" s="79">
        <v>315</v>
      </c>
      <c r="K398" s="79">
        <v>0</v>
      </c>
      <c r="L398" s="79">
        <v>0</v>
      </c>
      <c r="M398" s="79">
        <v>0</v>
      </c>
      <c r="N398" s="77">
        <v>352</v>
      </c>
      <c r="O398" s="79">
        <v>0</v>
      </c>
      <c r="P398" s="79">
        <v>946</v>
      </c>
      <c r="Q398" s="80">
        <v>35</v>
      </c>
      <c r="R398">
        <v>2142</v>
      </c>
      <c r="S398">
        <v>35</v>
      </c>
      <c r="T398" s="81">
        <f t="shared" si="0"/>
        <v>2016</v>
      </c>
      <c r="U398" s="82">
        <f>VLOOKUP(A398,'SB35 Determination Data'!$B$4:$F$542,5,FALSE)</f>
        <v>2014</v>
      </c>
    </row>
    <row r="399" spans="1:21" ht="12.75" customHeight="1" x14ac:dyDescent="0.15">
      <c r="A399" s="77" t="s">
        <v>188</v>
      </c>
      <c r="B399" s="77" t="s">
        <v>168</v>
      </c>
      <c r="C399" s="77" t="s">
        <v>144</v>
      </c>
      <c r="D399" s="78">
        <v>2017</v>
      </c>
      <c r="E399" s="77" t="s">
        <v>1598</v>
      </c>
      <c r="F399" s="79">
        <v>529</v>
      </c>
      <c r="G399" s="79">
        <v>104</v>
      </c>
      <c r="H399" s="83">
        <v>104</v>
      </c>
      <c r="I399" s="79">
        <v>0</v>
      </c>
      <c r="J399" s="79">
        <v>315</v>
      </c>
      <c r="K399" s="79">
        <v>0</v>
      </c>
      <c r="L399" s="79">
        <v>0</v>
      </c>
      <c r="M399" s="79">
        <v>0</v>
      </c>
      <c r="N399" s="79">
        <v>352</v>
      </c>
      <c r="O399" s="79">
        <v>0</v>
      </c>
      <c r="P399" s="79">
        <v>946</v>
      </c>
      <c r="Q399" s="80">
        <v>191</v>
      </c>
      <c r="R399">
        <v>2142</v>
      </c>
      <c r="S399">
        <v>295</v>
      </c>
      <c r="T399" s="81">
        <f t="shared" si="0"/>
        <v>2017</v>
      </c>
      <c r="U399" s="82">
        <f>VLOOKUP(A399,'SB35 Determination Data'!$B$4:$F$542,5,FALSE)</f>
        <v>2014</v>
      </c>
    </row>
    <row r="400" spans="1:21" ht="12.75" customHeight="1" x14ac:dyDescent="0.15">
      <c r="A400" s="77" t="s">
        <v>343</v>
      </c>
      <c r="B400" s="77" t="s">
        <v>341</v>
      </c>
      <c r="C400" s="77" t="s">
        <v>123</v>
      </c>
      <c r="D400" s="78">
        <v>2013</v>
      </c>
      <c r="E400" s="77" t="s">
        <v>1598</v>
      </c>
      <c r="F400" s="79">
        <v>2035</v>
      </c>
      <c r="G400" s="79">
        <v>0</v>
      </c>
      <c r="H400" s="83">
        <v>0</v>
      </c>
      <c r="I400" s="79">
        <v>0</v>
      </c>
      <c r="J400" s="79">
        <v>1427</v>
      </c>
      <c r="K400" s="79">
        <v>0</v>
      </c>
      <c r="L400" s="79">
        <v>0</v>
      </c>
      <c r="M400" s="79">
        <v>0</v>
      </c>
      <c r="N400" s="79">
        <v>1377</v>
      </c>
      <c r="O400" s="79">
        <v>173</v>
      </c>
      <c r="P400" s="79">
        <v>2563</v>
      </c>
      <c r="Q400" s="80">
        <v>196</v>
      </c>
      <c r="R400">
        <v>7402</v>
      </c>
      <c r="S400">
        <v>369</v>
      </c>
      <c r="T400" s="81">
        <f t="shared" si="0"/>
        <v>2014</v>
      </c>
      <c r="U400" s="82">
        <f>VLOOKUP(A400,'SB35 Determination Data'!$B$4:$F$542,5,FALSE)</f>
        <v>2014</v>
      </c>
    </row>
    <row r="401" spans="1:21" ht="12.75" customHeight="1" x14ac:dyDescent="0.15">
      <c r="A401" s="77" t="s">
        <v>343</v>
      </c>
      <c r="B401" s="77" t="s">
        <v>341</v>
      </c>
      <c r="C401" s="77" t="s">
        <v>123</v>
      </c>
      <c r="D401" s="78">
        <v>2014</v>
      </c>
      <c r="E401" s="77" t="s">
        <v>1598</v>
      </c>
      <c r="F401" s="79">
        <v>2035</v>
      </c>
      <c r="G401" s="79">
        <v>49</v>
      </c>
      <c r="H401" s="83">
        <v>49</v>
      </c>
      <c r="I401" s="79">
        <v>0</v>
      </c>
      <c r="J401" s="79">
        <v>1427</v>
      </c>
      <c r="K401" s="79">
        <v>14</v>
      </c>
      <c r="L401" s="79">
        <v>14</v>
      </c>
      <c r="M401" s="79">
        <v>0</v>
      </c>
      <c r="N401" s="79">
        <v>1377</v>
      </c>
      <c r="O401" s="79">
        <v>74</v>
      </c>
      <c r="P401" s="79">
        <v>2563</v>
      </c>
      <c r="Q401" s="80">
        <v>505</v>
      </c>
      <c r="R401">
        <v>7402</v>
      </c>
      <c r="S401">
        <v>642</v>
      </c>
      <c r="T401" s="81">
        <f t="shared" si="0"/>
        <v>2014</v>
      </c>
      <c r="U401" s="82">
        <f>VLOOKUP(A401,'SB35 Determination Data'!$B$4:$F$542,5,FALSE)</f>
        <v>2014</v>
      </c>
    </row>
    <row r="402" spans="1:21" ht="12.75" customHeight="1" x14ac:dyDescent="0.15">
      <c r="A402" s="77" t="s">
        <v>343</v>
      </c>
      <c r="B402" s="77" t="s">
        <v>341</v>
      </c>
      <c r="C402" s="77" t="s">
        <v>123</v>
      </c>
      <c r="D402" s="78">
        <v>2015</v>
      </c>
      <c r="E402" s="77" t="s">
        <v>1598</v>
      </c>
      <c r="F402" s="79">
        <v>2035</v>
      </c>
      <c r="G402" s="79">
        <v>0</v>
      </c>
      <c r="H402" s="83">
        <v>0</v>
      </c>
      <c r="I402" s="79">
        <v>0</v>
      </c>
      <c r="J402" s="79">
        <v>1427</v>
      </c>
      <c r="K402" s="79">
        <v>0</v>
      </c>
      <c r="L402" s="79">
        <v>0</v>
      </c>
      <c r="M402" s="79">
        <v>0</v>
      </c>
      <c r="N402" s="79">
        <v>1377</v>
      </c>
      <c r="O402" s="79">
        <v>23</v>
      </c>
      <c r="P402" s="79">
        <v>2563</v>
      </c>
      <c r="Q402" s="80">
        <v>616</v>
      </c>
      <c r="R402">
        <v>7402</v>
      </c>
      <c r="S402">
        <v>639</v>
      </c>
      <c r="T402" s="81">
        <f t="shared" si="0"/>
        <v>2015</v>
      </c>
      <c r="U402" s="82">
        <f>VLOOKUP(A402,'SB35 Determination Data'!$B$4:$F$542,5,FALSE)</f>
        <v>2014</v>
      </c>
    </row>
    <row r="403" spans="1:21" ht="12.75" customHeight="1" x14ac:dyDescent="0.15">
      <c r="A403" s="77" t="s">
        <v>343</v>
      </c>
      <c r="B403" s="77" t="s">
        <v>341</v>
      </c>
      <c r="C403" s="77" t="s">
        <v>123</v>
      </c>
      <c r="D403" s="78">
        <v>2016</v>
      </c>
      <c r="E403" s="77" t="s">
        <v>1598</v>
      </c>
      <c r="F403" s="79">
        <v>2035</v>
      </c>
      <c r="G403" s="79">
        <v>0</v>
      </c>
      <c r="H403" s="83">
        <v>0</v>
      </c>
      <c r="I403" s="79">
        <v>0</v>
      </c>
      <c r="J403" s="79">
        <v>1427</v>
      </c>
      <c r="K403" s="79">
        <v>0</v>
      </c>
      <c r="L403" s="79">
        <v>0</v>
      </c>
      <c r="M403" s="79">
        <v>0</v>
      </c>
      <c r="N403" s="79">
        <v>1377</v>
      </c>
      <c r="O403" s="79">
        <v>1</v>
      </c>
      <c r="P403" s="79">
        <v>2563</v>
      </c>
      <c r="Q403" s="80">
        <v>453</v>
      </c>
      <c r="R403">
        <v>7402</v>
      </c>
      <c r="S403">
        <v>454</v>
      </c>
      <c r="T403" s="81">
        <f t="shared" si="0"/>
        <v>2016</v>
      </c>
      <c r="U403" s="82">
        <f>VLOOKUP(A403,'SB35 Determination Data'!$B$4:$F$542,5,FALSE)</f>
        <v>2014</v>
      </c>
    </row>
    <row r="404" spans="1:21" ht="12.75" customHeight="1" x14ac:dyDescent="0.15">
      <c r="A404" s="77" t="s">
        <v>343</v>
      </c>
      <c r="B404" s="77" t="s">
        <v>341</v>
      </c>
      <c r="C404" s="77" t="s">
        <v>123</v>
      </c>
      <c r="D404" s="78">
        <v>2017</v>
      </c>
      <c r="E404" s="77" t="s">
        <v>1598</v>
      </c>
      <c r="F404" s="79">
        <v>2035</v>
      </c>
      <c r="G404" s="79">
        <v>35</v>
      </c>
      <c r="H404" s="83">
        <v>35</v>
      </c>
      <c r="I404" s="79">
        <v>0</v>
      </c>
      <c r="J404" s="79">
        <v>1427</v>
      </c>
      <c r="K404" s="79">
        <v>62</v>
      </c>
      <c r="L404" s="79">
        <v>62</v>
      </c>
      <c r="M404" s="79">
        <v>0</v>
      </c>
      <c r="N404" s="77">
        <v>1377</v>
      </c>
      <c r="O404" s="79">
        <v>0</v>
      </c>
      <c r="P404" s="79">
        <v>2563</v>
      </c>
      <c r="Q404" s="80">
        <v>433</v>
      </c>
      <c r="R404">
        <v>7402</v>
      </c>
      <c r="S404">
        <v>530</v>
      </c>
      <c r="T404" s="81">
        <f t="shared" si="0"/>
        <v>2017</v>
      </c>
      <c r="U404" s="82">
        <f>VLOOKUP(A404,'SB35 Determination Data'!$B$4:$F$542,5,FALSE)</f>
        <v>2014</v>
      </c>
    </row>
    <row r="405" spans="1:21" ht="12.75" customHeight="1" x14ac:dyDescent="0.15">
      <c r="A405" s="77" t="s">
        <v>72</v>
      </c>
      <c r="B405" s="77" t="s">
        <v>66</v>
      </c>
      <c r="C405" s="77" t="s">
        <v>67</v>
      </c>
      <c r="D405" s="78">
        <v>2015</v>
      </c>
      <c r="E405" s="77" t="s">
        <v>1598</v>
      </c>
      <c r="F405" s="79">
        <v>276</v>
      </c>
      <c r="G405" s="79">
        <v>5</v>
      </c>
      <c r="H405" s="83">
        <v>5</v>
      </c>
      <c r="I405" s="79">
        <v>0</v>
      </c>
      <c r="J405" s="79">
        <v>211</v>
      </c>
      <c r="K405" s="79">
        <v>0</v>
      </c>
      <c r="L405" s="79">
        <v>0</v>
      </c>
      <c r="M405" s="79">
        <v>0</v>
      </c>
      <c r="N405" s="79">
        <v>259</v>
      </c>
      <c r="O405" s="79">
        <v>7</v>
      </c>
      <c r="P405" s="79">
        <v>752</v>
      </c>
      <c r="Q405" s="80">
        <v>178</v>
      </c>
      <c r="R405">
        <v>1498</v>
      </c>
      <c r="S405">
        <v>190</v>
      </c>
      <c r="T405" s="81">
        <f t="shared" si="0"/>
        <v>2015</v>
      </c>
      <c r="U405" s="82">
        <f>VLOOKUP(A405,'SB35 Determination Data'!$B$4:$F$542,5,FALSE)</f>
        <v>2015</v>
      </c>
    </row>
    <row r="406" spans="1:21" ht="12.75" customHeight="1" x14ac:dyDescent="0.15">
      <c r="A406" s="77" t="s">
        <v>72</v>
      </c>
      <c r="B406" s="77" t="s">
        <v>66</v>
      </c>
      <c r="C406" s="77" t="s">
        <v>67</v>
      </c>
      <c r="D406" s="78">
        <v>2016</v>
      </c>
      <c r="E406" s="77" t="s">
        <v>1598</v>
      </c>
      <c r="F406" s="79">
        <v>276</v>
      </c>
      <c r="G406" s="79">
        <v>0</v>
      </c>
      <c r="H406" s="83">
        <v>0</v>
      </c>
      <c r="I406" s="79">
        <v>0</v>
      </c>
      <c r="J406" s="79">
        <v>211</v>
      </c>
      <c r="K406" s="79">
        <v>0</v>
      </c>
      <c r="L406" s="79">
        <v>0</v>
      </c>
      <c r="M406" s="79">
        <v>0</v>
      </c>
      <c r="N406" s="79">
        <v>259</v>
      </c>
      <c r="O406" s="79">
        <v>0</v>
      </c>
      <c r="P406" s="79">
        <v>752</v>
      </c>
      <c r="Q406" s="80">
        <v>1</v>
      </c>
      <c r="R406">
        <v>1498</v>
      </c>
      <c r="S406">
        <v>1</v>
      </c>
      <c r="T406" s="81">
        <f t="shared" si="0"/>
        <v>2016</v>
      </c>
      <c r="U406" s="82">
        <f>VLOOKUP(A406,'SB35 Determination Data'!$B$4:$F$542,5,FALSE)</f>
        <v>2015</v>
      </c>
    </row>
    <row r="407" spans="1:21" ht="12.75" customHeight="1" x14ac:dyDescent="0.15">
      <c r="A407" s="77" t="s">
        <v>72</v>
      </c>
      <c r="B407" s="77" t="s">
        <v>66</v>
      </c>
      <c r="C407" s="77" t="s">
        <v>67</v>
      </c>
      <c r="D407" s="78">
        <v>2017</v>
      </c>
      <c r="E407" s="77" t="s">
        <v>1598</v>
      </c>
      <c r="F407" s="79">
        <v>276</v>
      </c>
      <c r="G407" s="79">
        <v>81</v>
      </c>
      <c r="H407" s="83">
        <v>81</v>
      </c>
      <c r="I407" s="79">
        <v>0</v>
      </c>
      <c r="J407" s="79">
        <v>211</v>
      </c>
      <c r="K407" s="79">
        <v>16</v>
      </c>
      <c r="L407" s="79">
        <v>16</v>
      </c>
      <c r="M407" s="79">
        <v>0</v>
      </c>
      <c r="N407" s="79">
        <v>259</v>
      </c>
      <c r="O407" s="79">
        <v>14</v>
      </c>
      <c r="P407" s="79">
        <v>752</v>
      </c>
      <c r="Q407" s="80">
        <v>201</v>
      </c>
      <c r="R407">
        <v>1498</v>
      </c>
      <c r="S407">
        <v>312</v>
      </c>
      <c r="T407" s="81">
        <f t="shared" si="0"/>
        <v>2017</v>
      </c>
      <c r="U407" s="82">
        <f>VLOOKUP(A407,'SB35 Determination Data'!$B$4:$F$542,5,FALSE)</f>
        <v>2015</v>
      </c>
    </row>
    <row r="408" spans="1:21" ht="12.75" customHeight="1" x14ac:dyDescent="0.15">
      <c r="A408" s="77" t="s">
        <v>428</v>
      </c>
      <c r="B408" s="77" t="s">
        <v>416</v>
      </c>
      <c r="C408" s="77" t="s">
        <v>417</v>
      </c>
      <c r="D408" s="78">
        <v>2013</v>
      </c>
      <c r="E408" s="77" t="s">
        <v>1598</v>
      </c>
      <c r="F408" s="79">
        <v>587</v>
      </c>
      <c r="G408" s="79">
        <v>32</v>
      </c>
      <c r="H408" s="83">
        <v>31</v>
      </c>
      <c r="I408" s="79">
        <v>1</v>
      </c>
      <c r="J408" s="79">
        <v>446</v>
      </c>
      <c r="K408" s="79">
        <v>10</v>
      </c>
      <c r="L408" s="79">
        <v>9</v>
      </c>
      <c r="M408" s="79">
        <v>1</v>
      </c>
      <c r="N408" s="79">
        <v>413</v>
      </c>
      <c r="O408" s="79">
        <v>0</v>
      </c>
      <c r="P408" s="79">
        <v>907</v>
      </c>
      <c r="Q408" s="80">
        <v>283</v>
      </c>
      <c r="R408">
        <v>2353</v>
      </c>
      <c r="S408">
        <v>325</v>
      </c>
      <c r="T408" s="81">
        <f t="shared" si="0"/>
        <v>2013</v>
      </c>
      <c r="U408" s="82">
        <f>VLOOKUP(A408,'SB35 Determination Data'!$B$4:$F$542,5,FALSE)</f>
        <v>2013</v>
      </c>
    </row>
    <row r="409" spans="1:21" ht="12.75" customHeight="1" x14ac:dyDescent="0.15">
      <c r="A409" s="77" t="s">
        <v>428</v>
      </c>
      <c r="B409" s="77" t="s">
        <v>416</v>
      </c>
      <c r="C409" s="77" t="s">
        <v>417</v>
      </c>
      <c r="D409" s="78">
        <v>2014</v>
      </c>
      <c r="E409" s="77" t="s">
        <v>1598</v>
      </c>
      <c r="F409" s="79">
        <v>587</v>
      </c>
      <c r="G409" s="79">
        <v>1</v>
      </c>
      <c r="H409" s="83">
        <v>1</v>
      </c>
      <c r="I409" s="79">
        <v>0</v>
      </c>
      <c r="J409" s="79">
        <v>446</v>
      </c>
      <c r="K409" s="79">
        <v>8</v>
      </c>
      <c r="L409" s="79">
        <v>8</v>
      </c>
      <c r="M409" s="79">
        <v>0</v>
      </c>
      <c r="N409" s="77">
        <v>413</v>
      </c>
      <c r="O409" s="79">
        <v>3</v>
      </c>
      <c r="P409" s="79">
        <v>907</v>
      </c>
      <c r="Q409" s="80">
        <v>150</v>
      </c>
      <c r="R409">
        <v>2353</v>
      </c>
      <c r="S409">
        <v>162</v>
      </c>
      <c r="T409" s="81">
        <f t="shared" si="0"/>
        <v>2014</v>
      </c>
      <c r="U409" s="82">
        <f>VLOOKUP(A409,'SB35 Determination Data'!$B$4:$F$542,5,FALSE)</f>
        <v>2013</v>
      </c>
    </row>
    <row r="410" spans="1:21" ht="12.75" customHeight="1" x14ac:dyDescent="0.15">
      <c r="A410" s="77" t="s">
        <v>428</v>
      </c>
      <c r="B410" s="77" t="s">
        <v>416</v>
      </c>
      <c r="C410" s="77" t="s">
        <v>417</v>
      </c>
      <c r="D410" s="78">
        <v>2015</v>
      </c>
      <c r="E410" s="77" t="s">
        <v>1598</v>
      </c>
      <c r="F410" s="79">
        <v>587</v>
      </c>
      <c r="G410" s="79">
        <v>0</v>
      </c>
      <c r="H410" s="83">
        <v>0</v>
      </c>
      <c r="I410" s="79">
        <v>0</v>
      </c>
      <c r="J410" s="79">
        <v>446</v>
      </c>
      <c r="K410" s="79">
        <v>3</v>
      </c>
      <c r="L410" s="79">
        <v>3</v>
      </c>
      <c r="M410" s="79">
        <v>0</v>
      </c>
      <c r="N410" s="79">
        <v>413</v>
      </c>
      <c r="O410" s="79">
        <v>0</v>
      </c>
      <c r="P410" s="79">
        <v>907</v>
      </c>
      <c r="Q410" s="80">
        <v>155</v>
      </c>
      <c r="R410">
        <v>2353</v>
      </c>
      <c r="S410">
        <v>158</v>
      </c>
      <c r="T410" s="81">
        <f t="shared" si="0"/>
        <v>2015</v>
      </c>
      <c r="U410" s="82">
        <f>VLOOKUP(A410,'SB35 Determination Data'!$B$4:$F$542,5,FALSE)</f>
        <v>2013</v>
      </c>
    </row>
    <row r="411" spans="1:21" ht="12.75" customHeight="1" x14ac:dyDescent="0.15">
      <c r="A411" s="77" t="s">
        <v>428</v>
      </c>
      <c r="B411" s="77" t="s">
        <v>416</v>
      </c>
      <c r="C411" s="77" t="s">
        <v>417</v>
      </c>
      <c r="D411" s="78">
        <v>2016</v>
      </c>
      <c r="E411" s="77" t="s">
        <v>1598</v>
      </c>
      <c r="F411" s="79">
        <v>587</v>
      </c>
      <c r="G411" s="79">
        <v>0</v>
      </c>
      <c r="H411" s="83">
        <v>0</v>
      </c>
      <c r="I411" s="79">
        <v>0</v>
      </c>
      <c r="J411" s="79">
        <v>446</v>
      </c>
      <c r="K411" s="79">
        <v>2</v>
      </c>
      <c r="L411" s="79">
        <v>2</v>
      </c>
      <c r="M411" s="79">
        <v>0</v>
      </c>
      <c r="N411" s="79">
        <v>413</v>
      </c>
      <c r="O411" s="79">
        <v>1</v>
      </c>
      <c r="P411" s="79">
        <v>907</v>
      </c>
      <c r="Q411" s="80">
        <v>87</v>
      </c>
      <c r="R411">
        <v>2353</v>
      </c>
      <c r="S411">
        <v>90</v>
      </c>
      <c r="T411" s="81">
        <f t="shared" si="0"/>
        <v>2016</v>
      </c>
      <c r="U411" s="82">
        <f>VLOOKUP(A411,'SB35 Determination Data'!$B$4:$F$542,5,FALSE)</f>
        <v>2013</v>
      </c>
    </row>
    <row r="412" spans="1:21" ht="12.75" customHeight="1" x14ac:dyDescent="0.15">
      <c r="A412" s="77" t="s">
        <v>428</v>
      </c>
      <c r="B412" s="77" t="s">
        <v>416</v>
      </c>
      <c r="C412" s="77" t="s">
        <v>417</v>
      </c>
      <c r="D412" s="78">
        <v>2017</v>
      </c>
      <c r="E412" s="77" t="s">
        <v>1598</v>
      </c>
      <c r="F412" s="79">
        <v>587</v>
      </c>
      <c r="G412" s="79">
        <v>4</v>
      </c>
      <c r="H412" s="83">
        <v>4</v>
      </c>
      <c r="I412" s="79">
        <v>0</v>
      </c>
      <c r="J412" s="79">
        <v>446</v>
      </c>
      <c r="K412" s="79">
        <v>1</v>
      </c>
      <c r="L412" s="79">
        <v>1</v>
      </c>
      <c r="M412" s="79">
        <v>0</v>
      </c>
      <c r="N412" s="79">
        <v>413</v>
      </c>
      <c r="O412" s="79">
        <v>0</v>
      </c>
      <c r="P412" s="79">
        <v>907</v>
      </c>
      <c r="Q412" s="80">
        <v>109</v>
      </c>
      <c r="R412">
        <v>2353</v>
      </c>
      <c r="S412">
        <v>114</v>
      </c>
      <c r="T412" s="81">
        <f t="shared" si="0"/>
        <v>2017</v>
      </c>
      <c r="U412" s="82">
        <f>VLOOKUP(A412,'SB35 Determination Data'!$B$4:$F$542,5,FALSE)</f>
        <v>2013</v>
      </c>
    </row>
    <row r="413" spans="1:21" ht="12.75" customHeight="1" x14ac:dyDescent="0.15">
      <c r="A413" s="77" t="s">
        <v>431</v>
      </c>
      <c r="B413" s="77" t="s">
        <v>416</v>
      </c>
      <c r="C413" s="77" t="s">
        <v>417</v>
      </c>
      <c r="D413" s="78">
        <v>2013</v>
      </c>
      <c r="E413" s="77" t="s">
        <v>1598</v>
      </c>
      <c r="F413" s="79">
        <v>1042</v>
      </c>
      <c r="G413" s="79">
        <v>46</v>
      </c>
      <c r="H413" s="83">
        <v>46</v>
      </c>
      <c r="I413" s="79">
        <v>0</v>
      </c>
      <c r="J413" s="79">
        <v>791</v>
      </c>
      <c r="K413" s="79">
        <v>44</v>
      </c>
      <c r="L413" s="79">
        <v>44</v>
      </c>
      <c r="M413" s="79">
        <v>0</v>
      </c>
      <c r="N413" s="77">
        <v>733</v>
      </c>
      <c r="O413" s="79">
        <v>7</v>
      </c>
      <c r="P413" s="79">
        <v>1609</v>
      </c>
      <c r="Q413" s="80">
        <v>497</v>
      </c>
      <c r="R413">
        <v>4175</v>
      </c>
      <c r="S413">
        <v>594</v>
      </c>
      <c r="T413" s="81">
        <f t="shared" si="0"/>
        <v>2013</v>
      </c>
      <c r="U413" s="82">
        <f>VLOOKUP(A413,'SB35 Determination Data'!$B$4:$F$542,5,FALSE)</f>
        <v>2013</v>
      </c>
    </row>
    <row r="414" spans="1:21" ht="12.75" customHeight="1" x14ac:dyDescent="0.15">
      <c r="A414" s="77" t="s">
        <v>431</v>
      </c>
      <c r="B414" s="77" t="s">
        <v>416</v>
      </c>
      <c r="C414" s="77" t="s">
        <v>417</v>
      </c>
      <c r="D414" s="78">
        <v>2014</v>
      </c>
      <c r="E414" s="77" t="s">
        <v>1598</v>
      </c>
      <c r="F414" s="79">
        <v>1042</v>
      </c>
      <c r="G414" s="79">
        <v>0</v>
      </c>
      <c r="H414" s="83">
        <v>0</v>
      </c>
      <c r="I414" s="79">
        <v>0</v>
      </c>
      <c r="J414" s="79">
        <v>791</v>
      </c>
      <c r="K414" s="79">
        <v>0</v>
      </c>
      <c r="L414" s="79">
        <v>0</v>
      </c>
      <c r="M414" s="79">
        <v>0</v>
      </c>
      <c r="N414" s="77">
        <v>733</v>
      </c>
      <c r="O414" s="79">
        <v>0</v>
      </c>
      <c r="P414" s="79">
        <v>1609</v>
      </c>
      <c r="Q414" s="80">
        <v>56</v>
      </c>
      <c r="R414">
        <v>4175</v>
      </c>
      <c r="S414">
        <v>56</v>
      </c>
      <c r="T414" s="81">
        <f t="shared" si="0"/>
        <v>2014</v>
      </c>
      <c r="U414" s="82">
        <f>VLOOKUP(A414,'SB35 Determination Data'!$B$4:$F$542,5,FALSE)</f>
        <v>2013</v>
      </c>
    </row>
    <row r="415" spans="1:21" ht="12.75" customHeight="1" x14ac:dyDescent="0.15">
      <c r="A415" s="77" t="s">
        <v>431</v>
      </c>
      <c r="B415" s="77" t="s">
        <v>416</v>
      </c>
      <c r="C415" s="77" t="s">
        <v>417</v>
      </c>
      <c r="D415" s="78">
        <v>2015</v>
      </c>
      <c r="E415" s="77" t="s">
        <v>1598</v>
      </c>
      <c r="F415" s="79">
        <v>1042</v>
      </c>
      <c r="G415" s="79">
        <v>0</v>
      </c>
      <c r="H415" s="83">
        <v>0</v>
      </c>
      <c r="I415" s="79">
        <v>0</v>
      </c>
      <c r="J415" s="79">
        <v>791</v>
      </c>
      <c r="K415" s="79">
        <v>11</v>
      </c>
      <c r="L415" s="79">
        <v>11</v>
      </c>
      <c r="M415" s="79">
        <v>0</v>
      </c>
      <c r="N415" s="79">
        <v>733</v>
      </c>
      <c r="O415" s="79">
        <v>0</v>
      </c>
      <c r="P415" s="79">
        <v>1609</v>
      </c>
      <c r="Q415" s="80">
        <v>7</v>
      </c>
      <c r="R415">
        <v>4175</v>
      </c>
      <c r="S415">
        <v>18</v>
      </c>
      <c r="T415" s="81">
        <f t="shared" si="0"/>
        <v>2015</v>
      </c>
      <c r="U415" s="82">
        <f>VLOOKUP(A415,'SB35 Determination Data'!$B$4:$F$542,5,FALSE)</f>
        <v>2013</v>
      </c>
    </row>
    <row r="416" spans="1:21" ht="12.75" customHeight="1" x14ac:dyDescent="0.15">
      <c r="A416" s="77" t="s">
        <v>431</v>
      </c>
      <c r="B416" s="77" t="s">
        <v>416</v>
      </c>
      <c r="C416" s="77" t="s">
        <v>417</v>
      </c>
      <c r="D416" s="78">
        <v>2016</v>
      </c>
      <c r="E416" s="77" t="s">
        <v>1598</v>
      </c>
      <c r="F416" s="79">
        <v>1042</v>
      </c>
      <c r="G416" s="79">
        <v>0</v>
      </c>
      <c r="H416" s="83">
        <v>0</v>
      </c>
      <c r="I416" s="79">
        <v>0</v>
      </c>
      <c r="J416" s="79">
        <v>791</v>
      </c>
      <c r="K416" s="79">
        <v>0</v>
      </c>
      <c r="L416" s="79">
        <v>0</v>
      </c>
      <c r="M416" s="79">
        <v>0</v>
      </c>
      <c r="N416" s="79">
        <v>733</v>
      </c>
      <c r="O416" s="79">
        <v>1</v>
      </c>
      <c r="P416" s="79">
        <v>1609</v>
      </c>
      <c r="Q416" s="80">
        <v>163</v>
      </c>
      <c r="R416">
        <v>4175</v>
      </c>
      <c r="S416">
        <v>164</v>
      </c>
      <c r="T416" s="81">
        <f t="shared" si="0"/>
        <v>2016</v>
      </c>
      <c r="U416" s="82">
        <f>VLOOKUP(A416,'SB35 Determination Data'!$B$4:$F$542,5,FALSE)</f>
        <v>2013</v>
      </c>
    </row>
    <row r="417" spans="1:21" ht="12.75" customHeight="1" x14ac:dyDescent="0.15">
      <c r="A417" s="77" t="s">
        <v>431</v>
      </c>
      <c r="B417" s="77" t="s">
        <v>416</v>
      </c>
      <c r="C417" s="77" t="s">
        <v>417</v>
      </c>
      <c r="D417" s="78">
        <v>2017</v>
      </c>
      <c r="E417" s="77" t="s">
        <v>1598</v>
      </c>
      <c r="F417" s="79">
        <v>1042</v>
      </c>
      <c r="G417" s="79">
        <v>46</v>
      </c>
      <c r="H417" s="83">
        <v>46</v>
      </c>
      <c r="I417" s="79">
        <v>0</v>
      </c>
      <c r="J417" s="79">
        <v>791</v>
      </c>
      <c r="K417" s="79">
        <v>34</v>
      </c>
      <c r="L417" s="79">
        <v>34</v>
      </c>
      <c r="M417" s="79">
        <v>0</v>
      </c>
      <c r="N417" s="79">
        <v>733</v>
      </c>
      <c r="O417" s="79">
        <v>5</v>
      </c>
      <c r="P417" s="79">
        <v>1609</v>
      </c>
      <c r="Q417" s="80">
        <v>410</v>
      </c>
      <c r="R417">
        <v>4175</v>
      </c>
      <c r="S417">
        <v>495</v>
      </c>
      <c r="T417" s="81">
        <f t="shared" si="0"/>
        <v>2017</v>
      </c>
      <c r="U417" s="82">
        <f>VLOOKUP(A417,'SB35 Determination Data'!$B$4:$F$542,5,FALSE)</f>
        <v>2013</v>
      </c>
    </row>
    <row r="418" spans="1:21" ht="12.75" customHeight="1" x14ac:dyDescent="0.15">
      <c r="A418" s="77" t="s">
        <v>556</v>
      </c>
      <c r="B418" s="77" t="s">
        <v>554</v>
      </c>
      <c r="C418" s="77" t="s">
        <v>83</v>
      </c>
      <c r="D418" s="78">
        <v>2017</v>
      </c>
      <c r="E418" s="77" t="s">
        <v>1598</v>
      </c>
      <c r="F418" s="79">
        <v>3</v>
      </c>
      <c r="G418" s="79">
        <v>0</v>
      </c>
      <c r="H418" s="83">
        <v>0</v>
      </c>
      <c r="I418" s="79">
        <v>0</v>
      </c>
      <c r="J418" s="79">
        <v>2</v>
      </c>
      <c r="K418" s="79">
        <v>0</v>
      </c>
      <c r="L418" s="79">
        <v>0</v>
      </c>
      <c r="M418" s="79">
        <v>0</v>
      </c>
      <c r="N418" s="79">
        <v>2</v>
      </c>
      <c r="O418" s="79">
        <v>1</v>
      </c>
      <c r="P418" s="79">
        <v>3</v>
      </c>
      <c r="Q418" s="80">
        <v>0</v>
      </c>
      <c r="R418">
        <v>10</v>
      </c>
      <c r="S418">
        <v>1</v>
      </c>
      <c r="T418" s="81">
        <f t="shared" si="0"/>
        <v>2017</v>
      </c>
      <c r="U418" s="82">
        <f>VLOOKUP(A418,'SB35 Determination Data'!$B$4:$F$542,5,FALSE)</f>
        <v>2014</v>
      </c>
    </row>
    <row r="419" spans="1:21" ht="12.75" customHeight="1" x14ac:dyDescent="0.15">
      <c r="A419" s="77" t="s">
        <v>141</v>
      </c>
      <c r="B419" s="77" t="s">
        <v>139</v>
      </c>
      <c r="C419" s="77" t="s">
        <v>83</v>
      </c>
      <c r="D419" s="78">
        <v>2014</v>
      </c>
      <c r="E419" s="77" t="s">
        <v>1598</v>
      </c>
      <c r="F419" s="79">
        <v>145</v>
      </c>
      <c r="G419" s="79">
        <v>0</v>
      </c>
      <c r="H419" s="83">
        <v>0</v>
      </c>
      <c r="I419" s="79">
        <v>0</v>
      </c>
      <c r="J419" s="79">
        <v>96</v>
      </c>
      <c r="K419" s="79">
        <v>0</v>
      </c>
      <c r="L419" s="79">
        <v>0</v>
      </c>
      <c r="M419" s="79">
        <v>0</v>
      </c>
      <c r="N419" s="77">
        <v>104</v>
      </c>
      <c r="O419" s="79">
        <v>0</v>
      </c>
      <c r="P419" s="79">
        <v>264</v>
      </c>
      <c r="Q419" s="80">
        <v>7</v>
      </c>
      <c r="R419">
        <v>609</v>
      </c>
      <c r="S419">
        <v>7</v>
      </c>
      <c r="T419" s="81">
        <f t="shared" si="0"/>
        <v>2014</v>
      </c>
      <c r="U419" s="82">
        <f>VLOOKUP(A419,'SB35 Determination Data'!$B$4:$F$542,5,FALSE)</f>
        <v>2014</v>
      </c>
    </row>
    <row r="420" spans="1:21" ht="12.75" customHeight="1" x14ac:dyDescent="0.15">
      <c r="A420" s="77" t="s">
        <v>141</v>
      </c>
      <c r="B420" s="77" t="s">
        <v>139</v>
      </c>
      <c r="C420" s="77" t="s">
        <v>83</v>
      </c>
      <c r="D420" s="78">
        <v>2015</v>
      </c>
      <c r="E420" s="77" t="s">
        <v>1598</v>
      </c>
      <c r="F420" s="79">
        <v>145</v>
      </c>
      <c r="G420" s="79">
        <v>0</v>
      </c>
      <c r="H420" s="83">
        <v>0</v>
      </c>
      <c r="I420" s="79">
        <v>0</v>
      </c>
      <c r="J420" s="79">
        <v>96</v>
      </c>
      <c r="K420" s="79">
        <v>55</v>
      </c>
      <c r="L420" s="79">
        <v>49</v>
      </c>
      <c r="M420" s="79">
        <v>6</v>
      </c>
      <c r="N420" s="79">
        <v>104</v>
      </c>
      <c r="O420" s="79">
        <v>8</v>
      </c>
      <c r="P420" s="79">
        <v>264</v>
      </c>
      <c r="Q420" s="80">
        <v>14</v>
      </c>
      <c r="R420">
        <v>609</v>
      </c>
      <c r="S420">
        <v>77</v>
      </c>
      <c r="T420" s="81">
        <f t="shared" si="0"/>
        <v>2015</v>
      </c>
      <c r="U420" s="82">
        <f>VLOOKUP(A420,'SB35 Determination Data'!$B$4:$F$542,5,FALSE)</f>
        <v>2014</v>
      </c>
    </row>
    <row r="421" spans="1:21" ht="12.75" customHeight="1" x14ac:dyDescent="0.15">
      <c r="A421" s="77" t="s">
        <v>141</v>
      </c>
      <c r="B421" s="77" t="s">
        <v>139</v>
      </c>
      <c r="C421" s="77" t="s">
        <v>83</v>
      </c>
      <c r="D421" s="78">
        <v>2016</v>
      </c>
      <c r="E421" s="77" t="s">
        <v>1598</v>
      </c>
      <c r="F421" s="79">
        <v>145</v>
      </c>
      <c r="G421" s="79">
        <v>0</v>
      </c>
      <c r="H421" s="83">
        <v>0</v>
      </c>
      <c r="I421" s="79">
        <v>0</v>
      </c>
      <c r="J421" s="79">
        <v>96</v>
      </c>
      <c r="K421" s="79">
        <v>0</v>
      </c>
      <c r="L421" s="79">
        <v>0</v>
      </c>
      <c r="M421" s="79">
        <v>0</v>
      </c>
      <c r="N421" s="79">
        <v>104</v>
      </c>
      <c r="O421" s="79">
        <v>0</v>
      </c>
      <c r="P421" s="79">
        <v>264</v>
      </c>
      <c r="Q421" s="80">
        <v>4</v>
      </c>
      <c r="R421">
        <v>609</v>
      </c>
      <c r="S421">
        <v>4</v>
      </c>
      <c r="T421" s="81">
        <f t="shared" si="0"/>
        <v>2016</v>
      </c>
      <c r="U421" s="82">
        <f>VLOOKUP(A421,'SB35 Determination Data'!$B$4:$F$542,5,FALSE)</f>
        <v>2014</v>
      </c>
    </row>
    <row r="422" spans="1:21" ht="12.75" customHeight="1" x14ac:dyDescent="0.15">
      <c r="A422" s="77" t="s">
        <v>141</v>
      </c>
      <c r="B422" s="77" t="s">
        <v>139</v>
      </c>
      <c r="C422" s="77" t="s">
        <v>83</v>
      </c>
      <c r="D422" s="78">
        <v>2017</v>
      </c>
      <c r="E422" s="77" t="s">
        <v>1598</v>
      </c>
      <c r="F422" s="79">
        <v>145</v>
      </c>
      <c r="G422" s="79">
        <v>0</v>
      </c>
      <c r="H422" s="83">
        <v>0</v>
      </c>
      <c r="I422" s="79">
        <v>0</v>
      </c>
      <c r="J422" s="79">
        <v>96</v>
      </c>
      <c r="K422" s="79">
        <v>0</v>
      </c>
      <c r="L422" s="79">
        <v>0</v>
      </c>
      <c r="M422" s="79">
        <v>0</v>
      </c>
      <c r="N422" s="79">
        <v>104</v>
      </c>
      <c r="O422" s="79">
        <v>0</v>
      </c>
      <c r="P422" s="79">
        <v>264</v>
      </c>
      <c r="Q422" s="80">
        <v>16</v>
      </c>
      <c r="R422">
        <v>609</v>
      </c>
      <c r="S422">
        <v>16</v>
      </c>
      <c r="T422" s="81">
        <f t="shared" si="0"/>
        <v>2017</v>
      </c>
      <c r="U422" s="82">
        <f>VLOOKUP(A422,'SB35 Determination Data'!$B$4:$F$542,5,FALSE)</f>
        <v>2014</v>
      </c>
    </row>
    <row r="423" spans="1:21" ht="12.75" customHeight="1" x14ac:dyDescent="0.15">
      <c r="A423" s="77" t="s">
        <v>583</v>
      </c>
      <c r="B423" s="77" t="s">
        <v>564</v>
      </c>
      <c r="C423" s="77" t="s">
        <v>128</v>
      </c>
      <c r="D423" s="78">
        <v>2017</v>
      </c>
      <c r="E423" s="77" t="s">
        <v>1598</v>
      </c>
      <c r="F423" s="79">
        <v>143</v>
      </c>
      <c r="G423" s="79">
        <v>0</v>
      </c>
      <c r="H423" s="83">
        <v>0</v>
      </c>
      <c r="I423" s="79">
        <v>0</v>
      </c>
      <c r="J423" s="79">
        <v>125</v>
      </c>
      <c r="K423" s="79">
        <v>2</v>
      </c>
      <c r="L423" s="79">
        <v>0</v>
      </c>
      <c r="M423" s="79">
        <v>2</v>
      </c>
      <c r="N423" s="79">
        <v>85</v>
      </c>
      <c r="O423" s="79">
        <v>2</v>
      </c>
      <c r="P423" s="79">
        <v>272</v>
      </c>
      <c r="Q423" s="80">
        <v>6</v>
      </c>
      <c r="R423">
        <v>625</v>
      </c>
      <c r="S423">
        <v>10</v>
      </c>
      <c r="T423" s="81">
        <f t="shared" si="0"/>
        <v>2017</v>
      </c>
      <c r="U423" s="82">
        <f>VLOOKUP(A423,'SB35 Determination Data'!$B$4:$F$542,5,FALSE)</f>
        <v>2016</v>
      </c>
    </row>
    <row r="424" spans="1:21" ht="12.75" customHeight="1" x14ac:dyDescent="0.15">
      <c r="A424" s="77" t="s">
        <v>232</v>
      </c>
      <c r="B424" s="77" t="s">
        <v>229</v>
      </c>
      <c r="C424" s="77" t="s">
        <v>67</v>
      </c>
      <c r="D424" s="78">
        <v>2015</v>
      </c>
      <c r="E424" s="77" t="s">
        <v>1598</v>
      </c>
      <c r="F424" s="79">
        <v>16</v>
      </c>
      <c r="G424" s="79">
        <v>0</v>
      </c>
      <c r="H424" s="83">
        <v>0</v>
      </c>
      <c r="I424" s="79">
        <v>0</v>
      </c>
      <c r="J424" s="79">
        <v>11</v>
      </c>
      <c r="K424" s="79">
        <v>0</v>
      </c>
      <c r="L424" s="79">
        <v>0</v>
      </c>
      <c r="M424" s="79">
        <v>0</v>
      </c>
      <c r="N424" s="79">
        <v>11</v>
      </c>
      <c r="O424" s="79">
        <v>0</v>
      </c>
      <c r="P424" s="79">
        <v>23</v>
      </c>
      <c r="Q424" s="80">
        <v>0</v>
      </c>
      <c r="R424">
        <v>61</v>
      </c>
      <c r="S424">
        <v>0</v>
      </c>
      <c r="T424" s="81">
        <f t="shared" si="0"/>
        <v>2015</v>
      </c>
      <c r="U424" s="82">
        <f>VLOOKUP(A424,'SB35 Determination Data'!$B$4:$F$542,5,FALSE)</f>
        <v>2015</v>
      </c>
    </row>
    <row r="425" spans="1:21" ht="12.75" customHeight="1" x14ac:dyDescent="0.15">
      <c r="A425" s="77" t="s">
        <v>232</v>
      </c>
      <c r="B425" s="77" t="s">
        <v>229</v>
      </c>
      <c r="C425" s="77" t="s">
        <v>67</v>
      </c>
      <c r="D425" s="78">
        <v>2016</v>
      </c>
      <c r="E425" s="77" t="s">
        <v>1598</v>
      </c>
      <c r="F425" s="79">
        <v>16</v>
      </c>
      <c r="G425" s="79">
        <v>0</v>
      </c>
      <c r="H425" s="83">
        <v>0</v>
      </c>
      <c r="I425" s="79">
        <v>0</v>
      </c>
      <c r="J425" s="79">
        <v>11</v>
      </c>
      <c r="K425" s="79">
        <v>0</v>
      </c>
      <c r="L425" s="79">
        <v>0</v>
      </c>
      <c r="M425" s="79">
        <v>0</v>
      </c>
      <c r="N425" s="79">
        <v>11</v>
      </c>
      <c r="O425" s="79">
        <v>0</v>
      </c>
      <c r="P425" s="79">
        <v>23</v>
      </c>
      <c r="Q425" s="80">
        <v>5</v>
      </c>
      <c r="R425">
        <v>61</v>
      </c>
      <c r="S425">
        <v>5</v>
      </c>
      <c r="T425" s="81">
        <f t="shared" si="0"/>
        <v>2016</v>
      </c>
      <c r="U425" s="82">
        <f>VLOOKUP(A425,'SB35 Determination Data'!$B$4:$F$542,5,FALSE)</f>
        <v>2015</v>
      </c>
    </row>
    <row r="426" spans="1:21" ht="12.75" customHeight="1" x14ac:dyDescent="0.15">
      <c r="A426" s="77" t="s">
        <v>232</v>
      </c>
      <c r="B426" s="77" t="s">
        <v>229</v>
      </c>
      <c r="C426" s="77" t="s">
        <v>67</v>
      </c>
      <c r="D426" s="78">
        <v>2017</v>
      </c>
      <c r="E426" s="77" t="s">
        <v>1598</v>
      </c>
      <c r="F426" s="79">
        <v>16</v>
      </c>
      <c r="G426" s="79">
        <v>1</v>
      </c>
      <c r="H426" s="83">
        <v>1</v>
      </c>
      <c r="I426" s="79">
        <v>0</v>
      </c>
      <c r="J426" s="79">
        <v>11</v>
      </c>
      <c r="K426" s="79">
        <v>1</v>
      </c>
      <c r="L426" s="79">
        <v>1</v>
      </c>
      <c r="M426" s="79">
        <v>0</v>
      </c>
      <c r="N426" s="77">
        <v>11</v>
      </c>
      <c r="O426" s="79">
        <v>1</v>
      </c>
      <c r="P426" s="79">
        <v>23</v>
      </c>
      <c r="Q426" s="80">
        <v>5</v>
      </c>
      <c r="R426">
        <v>61</v>
      </c>
      <c r="S426">
        <v>8</v>
      </c>
      <c r="T426" s="81">
        <f t="shared" si="0"/>
        <v>2017</v>
      </c>
      <c r="U426" s="82">
        <f>VLOOKUP(A426,'SB35 Determination Data'!$B$4:$F$542,5,FALSE)</f>
        <v>2015</v>
      </c>
    </row>
    <row r="427" spans="1:21" ht="12.75" customHeight="1" x14ac:dyDescent="0.15">
      <c r="A427" s="77" t="s">
        <v>566</v>
      </c>
      <c r="B427" s="77" t="s">
        <v>472</v>
      </c>
      <c r="C427" s="77" t="s">
        <v>67</v>
      </c>
      <c r="D427" s="78">
        <v>2014</v>
      </c>
      <c r="E427" s="77" t="s">
        <v>1598</v>
      </c>
      <c r="F427" s="79">
        <v>779</v>
      </c>
      <c r="G427" s="79">
        <v>0</v>
      </c>
      <c r="H427" s="83">
        <v>0</v>
      </c>
      <c r="I427" s="79">
        <v>0</v>
      </c>
      <c r="J427" s="79">
        <v>404</v>
      </c>
      <c r="K427" s="79">
        <v>0</v>
      </c>
      <c r="L427" s="79">
        <v>0</v>
      </c>
      <c r="M427" s="79">
        <v>0</v>
      </c>
      <c r="N427" s="79">
        <v>456</v>
      </c>
      <c r="O427" s="79">
        <v>6</v>
      </c>
      <c r="P427" s="79">
        <v>1461</v>
      </c>
      <c r="Q427" s="80">
        <v>319</v>
      </c>
      <c r="R427">
        <v>3100</v>
      </c>
      <c r="S427">
        <v>325</v>
      </c>
      <c r="T427" s="81">
        <f t="shared" si="0"/>
        <v>2015</v>
      </c>
      <c r="U427" s="82">
        <f>VLOOKUP(A427,'SB35 Determination Data'!$B$4:$F$542,5,FALSE)</f>
        <v>2015</v>
      </c>
    </row>
    <row r="428" spans="1:21" ht="12.75" customHeight="1" x14ac:dyDescent="0.15">
      <c r="A428" s="77" t="s">
        <v>566</v>
      </c>
      <c r="B428" s="77" t="s">
        <v>472</v>
      </c>
      <c r="C428" s="77" t="s">
        <v>67</v>
      </c>
      <c r="D428" s="78">
        <v>2015</v>
      </c>
      <c r="E428" s="77" t="s">
        <v>1598</v>
      </c>
      <c r="F428" s="79">
        <v>779</v>
      </c>
      <c r="G428" s="79">
        <v>0</v>
      </c>
      <c r="H428" s="83">
        <v>0</v>
      </c>
      <c r="I428" s="79">
        <v>0</v>
      </c>
      <c r="J428" s="79">
        <v>404</v>
      </c>
      <c r="K428" s="79">
        <v>0</v>
      </c>
      <c r="L428" s="79">
        <v>0</v>
      </c>
      <c r="M428" s="79">
        <v>0</v>
      </c>
      <c r="N428" s="79">
        <v>456</v>
      </c>
      <c r="O428" s="79">
        <v>290</v>
      </c>
      <c r="P428" s="79">
        <v>1461</v>
      </c>
      <c r="Q428" s="80">
        <v>448</v>
      </c>
      <c r="R428">
        <v>3100</v>
      </c>
      <c r="S428">
        <v>738</v>
      </c>
      <c r="T428" s="81">
        <f t="shared" si="0"/>
        <v>2015</v>
      </c>
      <c r="U428" s="82">
        <f>VLOOKUP(A428,'SB35 Determination Data'!$B$4:$F$542,5,FALSE)</f>
        <v>2015</v>
      </c>
    </row>
    <row r="429" spans="1:21" ht="12.75" customHeight="1" x14ac:dyDescent="0.15">
      <c r="A429" s="77" t="s">
        <v>566</v>
      </c>
      <c r="B429" s="77" t="s">
        <v>472</v>
      </c>
      <c r="C429" s="77" t="s">
        <v>67</v>
      </c>
      <c r="D429" s="78">
        <v>2016</v>
      </c>
      <c r="E429" s="77" t="s">
        <v>1598</v>
      </c>
      <c r="F429" s="79">
        <v>779</v>
      </c>
      <c r="G429" s="79">
        <v>0</v>
      </c>
      <c r="H429" s="83">
        <v>0</v>
      </c>
      <c r="I429" s="79">
        <v>0</v>
      </c>
      <c r="J429" s="79">
        <v>404</v>
      </c>
      <c r="K429" s="79">
        <v>0</v>
      </c>
      <c r="L429" s="79">
        <v>0</v>
      </c>
      <c r="M429" s="79">
        <v>0</v>
      </c>
      <c r="N429" s="77">
        <v>456</v>
      </c>
      <c r="O429" s="79">
        <v>63</v>
      </c>
      <c r="P429" s="79">
        <v>1461</v>
      </c>
      <c r="Q429" s="80">
        <v>200</v>
      </c>
      <c r="R429">
        <v>3100</v>
      </c>
      <c r="S429">
        <v>263</v>
      </c>
      <c r="T429" s="81">
        <f t="shared" si="0"/>
        <v>2016</v>
      </c>
      <c r="U429" s="82">
        <f>VLOOKUP(A429,'SB35 Determination Data'!$B$4:$F$542,5,FALSE)</f>
        <v>2015</v>
      </c>
    </row>
    <row r="430" spans="1:21" ht="12.75" customHeight="1" x14ac:dyDescent="0.15">
      <c r="A430" s="77" t="s">
        <v>566</v>
      </c>
      <c r="B430" s="77" t="s">
        <v>472</v>
      </c>
      <c r="C430" s="77" t="s">
        <v>67</v>
      </c>
      <c r="D430" s="78">
        <v>2017</v>
      </c>
      <c r="E430" s="77" t="s">
        <v>1598</v>
      </c>
      <c r="F430" s="79">
        <v>779</v>
      </c>
      <c r="G430" s="79">
        <v>0</v>
      </c>
      <c r="H430" s="83">
        <v>0</v>
      </c>
      <c r="I430" s="79">
        <v>0</v>
      </c>
      <c r="J430" s="79">
        <v>404</v>
      </c>
      <c r="K430" s="79">
        <v>0</v>
      </c>
      <c r="L430" s="79">
        <v>0</v>
      </c>
      <c r="M430" s="79">
        <v>0</v>
      </c>
      <c r="N430" s="79">
        <v>456</v>
      </c>
      <c r="O430" s="79">
        <v>1</v>
      </c>
      <c r="P430" s="79">
        <v>1461</v>
      </c>
      <c r="Q430" s="80">
        <v>435</v>
      </c>
      <c r="R430">
        <v>3100</v>
      </c>
      <c r="S430">
        <v>436</v>
      </c>
      <c r="T430" s="81">
        <f t="shared" si="0"/>
        <v>2017</v>
      </c>
      <c r="U430" s="82">
        <f>VLOOKUP(A430,'SB35 Determination Data'!$B$4:$F$542,5,FALSE)</f>
        <v>2015</v>
      </c>
    </row>
    <row r="431" spans="1:21" ht="12.75" customHeight="1" x14ac:dyDescent="0.15">
      <c r="A431" s="77" t="s">
        <v>586</v>
      </c>
      <c r="B431" s="77" t="s">
        <v>564</v>
      </c>
      <c r="C431" s="77" t="s">
        <v>128</v>
      </c>
      <c r="D431" s="78">
        <v>2016</v>
      </c>
      <c r="E431" s="77" t="s">
        <v>1598</v>
      </c>
      <c r="F431" s="79">
        <v>74</v>
      </c>
      <c r="G431" s="79">
        <v>0</v>
      </c>
      <c r="H431" s="83">
        <v>0</v>
      </c>
      <c r="I431" s="79">
        <v>0</v>
      </c>
      <c r="J431" s="79">
        <v>65</v>
      </c>
      <c r="K431" s="79">
        <v>6</v>
      </c>
      <c r="L431" s="79">
        <v>6</v>
      </c>
      <c r="M431" s="79">
        <v>0</v>
      </c>
      <c r="N431" s="79">
        <v>68</v>
      </c>
      <c r="O431" s="79">
        <v>6</v>
      </c>
      <c r="P431" s="79">
        <v>259</v>
      </c>
      <c r="Q431" s="80">
        <v>0</v>
      </c>
      <c r="R431">
        <v>466</v>
      </c>
      <c r="S431">
        <v>12</v>
      </c>
      <c r="T431" s="81">
        <f t="shared" si="0"/>
        <v>2016</v>
      </c>
      <c r="U431" s="82">
        <f>VLOOKUP(A431,'SB35 Determination Data'!$B$4:$F$542,5,FALSE)</f>
        <v>2016</v>
      </c>
    </row>
    <row r="432" spans="1:21" ht="12.75" customHeight="1" x14ac:dyDescent="0.15">
      <c r="A432" s="77" t="s">
        <v>586</v>
      </c>
      <c r="B432" s="77" t="s">
        <v>564</v>
      </c>
      <c r="C432" s="77" t="s">
        <v>128</v>
      </c>
      <c r="D432" s="78">
        <v>2017</v>
      </c>
      <c r="E432" s="77" t="s">
        <v>1598</v>
      </c>
      <c r="F432" s="79">
        <v>74</v>
      </c>
      <c r="G432" s="79">
        <v>6</v>
      </c>
      <c r="H432" s="83">
        <v>0</v>
      </c>
      <c r="I432" s="79">
        <v>6</v>
      </c>
      <c r="J432" s="79">
        <v>65</v>
      </c>
      <c r="K432" s="79">
        <v>7</v>
      </c>
      <c r="L432" s="79">
        <v>0</v>
      </c>
      <c r="M432" s="79">
        <v>7</v>
      </c>
      <c r="N432" s="79">
        <v>68</v>
      </c>
      <c r="O432" s="79">
        <v>5</v>
      </c>
      <c r="P432" s="79">
        <v>259</v>
      </c>
      <c r="Q432" s="80">
        <v>5</v>
      </c>
      <c r="R432">
        <v>466</v>
      </c>
      <c r="S432">
        <v>23</v>
      </c>
      <c r="T432" s="81">
        <f t="shared" si="0"/>
        <v>2017</v>
      </c>
      <c r="U432" s="82">
        <f>VLOOKUP(A432,'SB35 Determination Data'!$B$4:$F$542,5,FALSE)</f>
        <v>2016</v>
      </c>
    </row>
    <row r="433" spans="1:21" ht="12.75" customHeight="1" x14ac:dyDescent="0.15">
      <c r="A433" s="77" t="s">
        <v>590</v>
      </c>
      <c r="B433" s="77" t="s">
        <v>127</v>
      </c>
      <c r="C433" s="77" t="s">
        <v>128</v>
      </c>
      <c r="D433" s="78">
        <v>2017</v>
      </c>
      <c r="E433" s="77" t="s">
        <v>1598</v>
      </c>
      <c r="F433" s="79">
        <v>128</v>
      </c>
      <c r="G433" s="79">
        <v>15</v>
      </c>
      <c r="H433" s="83">
        <v>15</v>
      </c>
      <c r="I433" s="79">
        <v>0</v>
      </c>
      <c r="J433" s="79">
        <v>169</v>
      </c>
      <c r="K433" s="79">
        <v>15</v>
      </c>
      <c r="L433" s="79">
        <v>15</v>
      </c>
      <c r="M433" s="79">
        <v>0</v>
      </c>
      <c r="N433" s="79">
        <v>204</v>
      </c>
      <c r="O433" s="79">
        <v>0</v>
      </c>
      <c r="P433" s="79">
        <v>211</v>
      </c>
      <c r="Q433" s="80">
        <v>0</v>
      </c>
      <c r="R433">
        <v>712</v>
      </c>
      <c r="S433">
        <v>30</v>
      </c>
      <c r="T433" s="81">
        <f t="shared" si="0"/>
        <v>2017</v>
      </c>
      <c r="U433" s="82">
        <f>VLOOKUP(A433,'SB35 Determination Data'!$B$4:$F$542,5,FALSE)</f>
        <v>2016</v>
      </c>
    </row>
    <row r="434" spans="1:21" ht="12.75" customHeight="1" x14ac:dyDescent="0.15">
      <c r="A434" s="77" t="s">
        <v>344</v>
      </c>
      <c r="B434" s="77" t="s">
        <v>341</v>
      </c>
      <c r="C434" s="77" t="s">
        <v>123</v>
      </c>
      <c r="D434" s="78">
        <v>2013</v>
      </c>
      <c r="E434" s="77" t="s">
        <v>1598</v>
      </c>
      <c r="F434" s="79">
        <v>1218</v>
      </c>
      <c r="G434" s="79">
        <v>0</v>
      </c>
      <c r="H434" s="83">
        <v>0</v>
      </c>
      <c r="I434" s="79">
        <v>0</v>
      </c>
      <c r="J434" s="79">
        <v>854</v>
      </c>
      <c r="K434" s="79">
        <v>0</v>
      </c>
      <c r="L434" s="79">
        <v>0</v>
      </c>
      <c r="M434" s="79">
        <v>0</v>
      </c>
      <c r="N434" s="77">
        <v>862</v>
      </c>
      <c r="O434" s="79">
        <v>28</v>
      </c>
      <c r="P434" s="79">
        <v>1699</v>
      </c>
      <c r="Q434" s="80">
        <v>302</v>
      </c>
      <c r="R434">
        <v>4633</v>
      </c>
      <c r="S434">
        <v>330</v>
      </c>
      <c r="T434" s="81">
        <f t="shared" si="0"/>
        <v>2014</v>
      </c>
      <c r="U434" s="82">
        <f>VLOOKUP(A434,'SB35 Determination Data'!$B$4:$F$542,5,FALSE)</f>
        <v>2014</v>
      </c>
    </row>
    <row r="435" spans="1:21" ht="12.75" customHeight="1" x14ac:dyDescent="0.15">
      <c r="A435" s="77" t="s">
        <v>344</v>
      </c>
      <c r="B435" s="77" t="s">
        <v>341</v>
      </c>
      <c r="C435" s="77" t="s">
        <v>123</v>
      </c>
      <c r="D435" s="78">
        <v>2014</v>
      </c>
      <c r="E435" s="77" t="s">
        <v>1598</v>
      </c>
      <c r="F435" s="79">
        <v>1218</v>
      </c>
      <c r="G435" s="79">
        <v>0</v>
      </c>
      <c r="H435" s="83">
        <v>0</v>
      </c>
      <c r="I435" s="79">
        <v>0</v>
      </c>
      <c r="J435" s="79">
        <v>854</v>
      </c>
      <c r="K435" s="79">
        <v>0</v>
      </c>
      <c r="L435" s="79">
        <v>0</v>
      </c>
      <c r="M435" s="79">
        <v>0</v>
      </c>
      <c r="N435" s="79">
        <v>862</v>
      </c>
      <c r="O435" s="79">
        <v>68</v>
      </c>
      <c r="P435" s="79">
        <v>1699</v>
      </c>
      <c r="Q435" s="80">
        <v>205</v>
      </c>
      <c r="R435">
        <v>4633</v>
      </c>
      <c r="S435">
        <v>273</v>
      </c>
      <c r="T435" s="81">
        <f t="shared" si="0"/>
        <v>2014</v>
      </c>
      <c r="U435" s="82">
        <f>VLOOKUP(A435,'SB35 Determination Data'!$B$4:$F$542,5,FALSE)</f>
        <v>2014</v>
      </c>
    </row>
    <row r="436" spans="1:21" ht="12.75" customHeight="1" x14ac:dyDescent="0.15">
      <c r="A436" s="77" t="s">
        <v>344</v>
      </c>
      <c r="B436" s="77" t="s">
        <v>341</v>
      </c>
      <c r="C436" s="77" t="s">
        <v>123</v>
      </c>
      <c r="D436" s="78">
        <v>2015</v>
      </c>
      <c r="E436" s="77" t="s">
        <v>1598</v>
      </c>
      <c r="F436" s="79">
        <v>1218</v>
      </c>
      <c r="G436" s="79">
        <v>0</v>
      </c>
      <c r="H436" s="83">
        <v>0</v>
      </c>
      <c r="I436" s="79">
        <v>0</v>
      </c>
      <c r="J436" s="79">
        <v>854</v>
      </c>
      <c r="K436" s="79">
        <v>0</v>
      </c>
      <c r="L436" s="79">
        <v>0</v>
      </c>
      <c r="M436" s="79">
        <v>0</v>
      </c>
      <c r="N436" s="79">
        <v>862</v>
      </c>
      <c r="O436" s="79">
        <v>54</v>
      </c>
      <c r="P436" s="79">
        <v>1699</v>
      </c>
      <c r="Q436" s="80">
        <v>180</v>
      </c>
      <c r="R436">
        <v>4633</v>
      </c>
      <c r="S436">
        <v>234</v>
      </c>
      <c r="T436" s="81">
        <f t="shared" si="0"/>
        <v>2015</v>
      </c>
      <c r="U436" s="82">
        <f>VLOOKUP(A436,'SB35 Determination Data'!$B$4:$F$542,5,FALSE)</f>
        <v>2014</v>
      </c>
    </row>
    <row r="437" spans="1:21" ht="12.75" customHeight="1" x14ac:dyDescent="0.15">
      <c r="A437" s="77" t="s">
        <v>344</v>
      </c>
      <c r="B437" s="77" t="s">
        <v>341</v>
      </c>
      <c r="C437" s="77" t="s">
        <v>123</v>
      </c>
      <c r="D437" s="78">
        <v>2016</v>
      </c>
      <c r="E437" s="77" t="s">
        <v>1598</v>
      </c>
      <c r="F437" s="79">
        <v>1218</v>
      </c>
      <c r="G437" s="79">
        <v>0</v>
      </c>
      <c r="H437" s="83">
        <v>0</v>
      </c>
      <c r="I437" s="79">
        <v>0</v>
      </c>
      <c r="J437" s="79">
        <v>854</v>
      </c>
      <c r="K437" s="79">
        <v>0</v>
      </c>
      <c r="L437" s="79">
        <v>0</v>
      </c>
      <c r="M437" s="79">
        <v>0</v>
      </c>
      <c r="N437" s="79">
        <v>862</v>
      </c>
      <c r="O437" s="79">
        <v>74</v>
      </c>
      <c r="P437" s="79">
        <v>1699</v>
      </c>
      <c r="Q437" s="80">
        <v>99</v>
      </c>
      <c r="R437">
        <v>4633</v>
      </c>
      <c r="S437">
        <v>173</v>
      </c>
      <c r="T437" s="81">
        <f t="shared" si="0"/>
        <v>2016</v>
      </c>
      <c r="U437" s="82">
        <f>VLOOKUP(A437,'SB35 Determination Data'!$B$4:$F$542,5,FALSE)</f>
        <v>2014</v>
      </c>
    </row>
    <row r="438" spans="1:21" ht="12.75" customHeight="1" x14ac:dyDescent="0.15">
      <c r="A438" s="77" t="s">
        <v>344</v>
      </c>
      <c r="B438" s="77" t="s">
        <v>341</v>
      </c>
      <c r="C438" s="77" t="s">
        <v>123</v>
      </c>
      <c r="D438" s="78">
        <v>2017</v>
      </c>
      <c r="E438" s="77" t="s">
        <v>1598</v>
      </c>
      <c r="F438" s="79">
        <v>1218</v>
      </c>
      <c r="G438" s="79">
        <v>6</v>
      </c>
      <c r="H438" s="83">
        <v>6</v>
      </c>
      <c r="I438" s="79">
        <v>0</v>
      </c>
      <c r="J438" s="79">
        <v>854</v>
      </c>
      <c r="K438" s="79">
        <v>0</v>
      </c>
      <c r="L438" s="79">
        <v>0</v>
      </c>
      <c r="M438" s="79">
        <v>0</v>
      </c>
      <c r="N438" s="79">
        <v>862</v>
      </c>
      <c r="O438" s="79">
        <v>358</v>
      </c>
      <c r="P438" s="79">
        <v>1699</v>
      </c>
      <c r="Q438" s="80">
        <v>138</v>
      </c>
      <c r="R438">
        <v>4633</v>
      </c>
      <c r="S438">
        <v>502</v>
      </c>
      <c r="T438" s="81">
        <f t="shared" si="0"/>
        <v>2017</v>
      </c>
      <c r="U438" s="82">
        <f>VLOOKUP(A438,'SB35 Determination Data'!$B$4:$F$542,5,FALSE)</f>
        <v>2014</v>
      </c>
    </row>
    <row r="439" spans="1:21" ht="12.75" customHeight="1" x14ac:dyDescent="0.15">
      <c r="A439" s="77" t="s">
        <v>359</v>
      </c>
      <c r="B439" s="77" t="s">
        <v>352</v>
      </c>
      <c r="C439" s="77" t="s">
        <v>144</v>
      </c>
      <c r="D439" s="78">
        <v>2014</v>
      </c>
      <c r="E439" s="77" t="s">
        <v>1598</v>
      </c>
      <c r="F439" s="79">
        <v>1442</v>
      </c>
      <c r="G439" s="79">
        <v>63</v>
      </c>
      <c r="H439" s="83">
        <v>63</v>
      </c>
      <c r="I439" s="79">
        <v>0</v>
      </c>
      <c r="J439" s="79">
        <v>974</v>
      </c>
      <c r="K439" s="79">
        <v>0</v>
      </c>
      <c r="L439" s="79">
        <v>0</v>
      </c>
      <c r="M439" s="79">
        <v>0</v>
      </c>
      <c r="N439" s="79">
        <v>1090</v>
      </c>
      <c r="O439" s="79">
        <v>0</v>
      </c>
      <c r="P439" s="79">
        <v>2471</v>
      </c>
      <c r="Q439" s="80">
        <v>258</v>
      </c>
      <c r="R439">
        <v>5977</v>
      </c>
      <c r="S439">
        <v>321</v>
      </c>
      <c r="T439" s="81">
        <f t="shared" si="0"/>
        <v>2014</v>
      </c>
      <c r="U439" s="82">
        <f>VLOOKUP(A439,'SB35 Determination Data'!$B$4:$F$542,5,FALSE)</f>
        <v>2014</v>
      </c>
    </row>
    <row r="440" spans="1:21" ht="12.75" customHeight="1" x14ac:dyDescent="0.15">
      <c r="A440" s="77" t="s">
        <v>359</v>
      </c>
      <c r="B440" s="77" t="s">
        <v>352</v>
      </c>
      <c r="C440" s="77" t="s">
        <v>144</v>
      </c>
      <c r="D440" s="78">
        <v>2015</v>
      </c>
      <c r="E440" s="77" t="s">
        <v>1598</v>
      </c>
      <c r="F440" s="79">
        <v>1442</v>
      </c>
      <c r="G440" s="79">
        <v>0</v>
      </c>
      <c r="H440" s="83">
        <v>0</v>
      </c>
      <c r="I440" s="79">
        <v>0</v>
      </c>
      <c r="J440" s="79">
        <v>974</v>
      </c>
      <c r="K440" s="79">
        <v>147</v>
      </c>
      <c r="L440" s="79">
        <v>147</v>
      </c>
      <c r="M440" s="79">
        <v>0</v>
      </c>
      <c r="N440" s="79">
        <v>1090</v>
      </c>
      <c r="O440" s="79">
        <v>0</v>
      </c>
      <c r="P440" s="79">
        <v>2471</v>
      </c>
      <c r="Q440" s="80">
        <v>368</v>
      </c>
      <c r="R440">
        <v>5977</v>
      </c>
      <c r="S440">
        <v>515</v>
      </c>
      <c r="T440" s="81">
        <f t="shared" si="0"/>
        <v>2015</v>
      </c>
      <c r="U440" s="82">
        <f>VLOOKUP(A440,'SB35 Determination Data'!$B$4:$F$542,5,FALSE)</f>
        <v>2014</v>
      </c>
    </row>
    <row r="441" spans="1:21" ht="12.75" customHeight="1" x14ac:dyDescent="0.15">
      <c r="A441" s="77" t="s">
        <v>359</v>
      </c>
      <c r="B441" s="77" t="s">
        <v>352</v>
      </c>
      <c r="C441" s="77" t="s">
        <v>144</v>
      </c>
      <c r="D441" s="78">
        <v>2016</v>
      </c>
      <c r="E441" s="77" t="s">
        <v>1598</v>
      </c>
      <c r="F441" s="79">
        <v>1442</v>
      </c>
      <c r="G441" s="79">
        <v>0</v>
      </c>
      <c r="H441" s="83">
        <v>0</v>
      </c>
      <c r="I441" s="79">
        <v>0</v>
      </c>
      <c r="J441" s="79">
        <v>974</v>
      </c>
      <c r="K441" s="79">
        <v>0</v>
      </c>
      <c r="L441" s="79">
        <v>0</v>
      </c>
      <c r="M441" s="79">
        <v>0</v>
      </c>
      <c r="N441" s="79">
        <v>1090</v>
      </c>
      <c r="O441" s="79">
        <v>0</v>
      </c>
      <c r="P441" s="79">
        <v>2471</v>
      </c>
      <c r="Q441" s="80">
        <v>444</v>
      </c>
      <c r="R441">
        <v>5977</v>
      </c>
      <c r="S441">
        <v>444</v>
      </c>
      <c r="T441" s="81">
        <f t="shared" si="0"/>
        <v>2016</v>
      </c>
      <c r="U441" s="82">
        <f>VLOOKUP(A441,'SB35 Determination Data'!$B$4:$F$542,5,FALSE)</f>
        <v>2014</v>
      </c>
    </row>
    <row r="442" spans="1:21" ht="12.75" customHeight="1" x14ac:dyDescent="0.15">
      <c r="A442" s="77" t="s">
        <v>359</v>
      </c>
      <c r="B442" s="77" t="s">
        <v>352</v>
      </c>
      <c r="C442" s="77" t="s">
        <v>144</v>
      </c>
      <c r="D442" s="78">
        <v>2017</v>
      </c>
      <c r="E442" s="77" t="s">
        <v>1598</v>
      </c>
      <c r="F442" s="79">
        <v>1442</v>
      </c>
      <c r="G442" s="79">
        <v>0</v>
      </c>
      <c r="H442" s="83">
        <v>0</v>
      </c>
      <c r="I442" s="79">
        <v>0</v>
      </c>
      <c r="J442" s="79">
        <v>974</v>
      </c>
      <c r="K442" s="79">
        <v>0</v>
      </c>
      <c r="L442" s="79">
        <v>0</v>
      </c>
      <c r="M442" s="79">
        <v>0</v>
      </c>
      <c r="N442" s="77">
        <v>1090</v>
      </c>
      <c r="O442" s="79">
        <v>0</v>
      </c>
      <c r="P442" s="79">
        <v>2471</v>
      </c>
      <c r="Q442" s="80">
        <v>435</v>
      </c>
      <c r="R442">
        <v>5977</v>
      </c>
      <c r="S442">
        <v>435</v>
      </c>
      <c r="T442" s="81">
        <f t="shared" si="0"/>
        <v>2017</v>
      </c>
      <c r="U442" s="82">
        <f>VLOOKUP(A442,'SB35 Determination Data'!$B$4:$F$542,5,FALSE)</f>
        <v>2014</v>
      </c>
    </row>
    <row r="443" spans="1:21" ht="12.75" customHeight="1" x14ac:dyDescent="0.15">
      <c r="A443" s="77" t="s">
        <v>245</v>
      </c>
      <c r="B443" s="77" t="s">
        <v>244</v>
      </c>
      <c r="C443" s="77" t="s">
        <v>83</v>
      </c>
      <c r="D443" s="78">
        <v>2015</v>
      </c>
      <c r="E443" s="77" t="s">
        <v>1598</v>
      </c>
      <c r="F443" s="79">
        <v>5</v>
      </c>
      <c r="G443" s="79">
        <v>0</v>
      </c>
      <c r="H443" s="83">
        <v>0</v>
      </c>
      <c r="I443" s="79">
        <v>0</v>
      </c>
      <c r="J443" s="79">
        <v>3</v>
      </c>
      <c r="K443" s="79">
        <v>2</v>
      </c>
      <c r="L443" s="79">
        <v>2</v>
      </c>
      <c r="M443" s="79">
        <v>0</v>
      </c>
      <c r="N443" s="79">
        <v>3</v>
      </c>
      <c r="O443" s="79">
        <v>0</v>
      </c>
      <c r="P443" s="79">
        <v>9</v>
      </c>
      <c r="Q443" s="80">
        <v>3</v>
      </c>
      <c r="R443">
        <v>20</v>
      </c>
      <c r="S443">
        <v>5</v>
      </c>
      <c r="T443" s="81">
        <f t="shared" si="0"/>
        <v>2015</v>
      </c>
      <c r="U443" s="82">
        <f>VLOOKUP(A443,'SB35 Determination Data'!$B$4:$F$542,5,FALSE)</f>
        <v>2014</v>
      </c>
    </row>
    <row r="444" spans="1:21" ht="12.75" customHeight="1" x14ac:dyDescent="0.15">
      <c r="A444" s="77" t="s">
        <v>596</v>
      </c>
      <c r="B444" s="77" t="s">
        <v>139</v>
      </c>
      <c r="C444" s="77" t="s">
        <v>83</v>
      </c>
      <c r="D444" s="78">
        <v>2017</v>
      </c>
      <c r="E444" s="77" t="s">
        <v>1598</v>
      </c>
      <c r="F444" s="79">
        <v>39</v>
      </c>
      <c r="G444" s="79">
        <v>0</v>
      </c>
      <c r="H444" s="83">
        <v>0</v>
      </c>
      <c r="I444" s="79">
        <v>0</v>
      </c>
      <c r="J444" s="79">
        <v>24</v>
      </c>
      <c r="K444" s="79">
        <v>0</v>
      </c>
      <c r="L444" s="79">
        <v>0</v>
      </c>
      <c r="M444" s="79">
        <v>0</v>
      </c>
      <c r="N444" s="79">
        <v>27</v>
      </c>
      <c r="O444" s="79">
        <v>4</v>
      </c>
      <c r="P444" s="79">
        <v>71</v>
      </c>
      <c r="Q444" s="80">
        <v>5</v>
      </c>
      <c r="R444">
        <v>161</v>
      </c>
      <c r="S444">
        <v>9</v>
      </c>
      <c r="T444" s="81">
        <f t="shared" si="0"/>
        <v>2017</v>
      </c>
      <c r="U444" s="82">
        <f>VLOOKUP(A444,'SB35 Determination Data'!$B$4:$F$542,5,FALSE)</f>
        <v>2014</v>
      </c>
    </row>
    <row r="445" spans="1:21" ht="12.75" customHeight="1" x14ac:dyDescent="0.15">
      <c r="A445" s="77" t="s">
        <v>485</v>
      </c>
      <c r="B445" s="77" t="s">
        <v>449</v>
      </c>
      <c r="C445" s="77" t="s">
        <v>67</v>
      </c>
      <c r="D445" s="78">
        <v>2015</v>
      </c>
      <c r="E445" s="77" t="s">
        <v>1598</v>
      </c>
      <c r="F445" s="79">
        <v>148</v>
      </c>
      <c r="G445" s="79">
        <v>83</v>
      </c>
      <c r="H445" s="83">
        <v>83</v>
      </c>
      <c r="I445" s="79">
        <v>0</v>
      </c>
      <c r="J445" s="79">
        <v>87</v>
      </c>
      <c r="K445" s="79">
        <v>49</v>
      </c>
      <c r="L445" s="79">
        <v>49</v>
      </c>
      <c r="M445" s="79">
        <v>0</v>
      </c>
      <c r="N445" s="79">
        <v>76</v>
      </c>
      <c r="O445" s="79">
        <v>14</v>
      </c>
      <c r="P445" s="79">
        <v>119</v>
      </c>
      <c r="Q445" s="80">
        <v>563</v>
      </c>
      <c r="R445">
        <v>430</v>
      </c>
      <c r="S445">
        <v>709</v>
      </c>
      <c r="T445" s="81">
        <f t="shared" si="0"/>
        <v>2015</v>
      </c>
      <c r="U445" s="82">
        <f>VLOOKUP(A445,'SB35 Determination Data'!$B$4:$F$542,5,FALSE)</f>
        <v>2015</v>
      </c>
    </row>
    <row r="446" spans="1:21" ht="12.75" customHeight="1" x14ac:dyDescent="0.15">
      <c r="A446" s="77" t="s">
        <v>485</v>
      </c>
      <c r="B446" s="77" t="s">
        <v>449</v>
      </c>
      <c r="C446" s="77" t="s">
        <v>67</v>
      </c>
      <c r="D446" s="78">
        <v>2016</v>
      </c>
      <c r="E446" s="77" t="s">
        <v>1598</v>
      </c>
      <c r="F446" s="79">
        <v>148</v>
      </c>
      <c r="G446" s="79">
        <v>0</v>
      </c>
      <c r="H446" s="83">
        <v>0</v>
      </c>
      <c r="I446" s="79">
        <v>0</v>
      </c>
      <c r="J446" s="79">
        <v>87</v>
      </c>
      <c r="K446" s="79">
        <v>0</v>
      </c>
      <c r="L446" s="79">
        <v>0</v>
      </c>
      <c r="M446" s="79">
        <v>0</v>
      </c>
      <c r="N446" s="79">
        <v>76</v>
      </c>
      <c r="O446" s="79">
        <v>0</v>
      </c>
      <c r="P446" s="79">
        <v>119</v>
      </c>
      <c r="Q446" s="80">
        <v>74</v>
      </c>
      <c r="R446">
        <v>430</v>
      </c>
      <c r="S446">
        <v>74</v>
      </c>
      <c r="T446" s="81">
        <f t="shared" si="0"/>
        <v>2016</v>
      </c>
      <c r="U446" s="82">
        <f>VLOOKUP(A446,'SB35 Determination Data'!$B$4:$F$542,5,FALSE)</f>
        <v>2015</v>
      </c>
    </row>
    <row r="447" spans="1:21" ht="12.75" customHeight="1" x14ac:dyDescent="0.15">
      <c r="A447" s="77" t="s">
        <v>485</v>
      </c>
      <c r="B447" s="77" t="s">
        <v>449</v>
      </c>
      <c r="C447" s="77" t="s">
        <v>67</v>
      </c>
      <c r="D447" s="78">
        <v>2017</v>
      </c>
      <c r="E447" s="77" t="s">
        <v>1598</v>
      </c>
      <c r="F447" s="79">
        <v>148</v>
      </c>
      <c r="G447" s="79">
        <v>1</v>
      </c>
      <c r="H447" s="83">
        <v>0</v>
      </c>
      <c r="I447" s="79">
        <v>1</v>
      </c>
      <c r="J447" s="79">
        <v>87</v>
      </c>
      <c r="K447" s="79">
        <v>0</v>
      </c>
      <c r="L447" s="79">
        <v>0</v>
      </c>
      <c r="M447" s="79">
        <v>0</v>
      </c>
      <c r="N447" s="77">
        <v>76</v>
      </c>
      <c r="O447" s="79">
        <v>0</v>
      </c>
      <c r="P447" s="79">
        <v>119</v>
      </c>
      <c r="Q447" s="80">
        <v>0</v>
      </c>
      <c r="R447">
        <v>430</v>
      </c>
      <c r="S447">
        <v>1</v>
      </c>
      <c r="T447" s="81">
        <f t="shared" si="0"/>
        <v>2017</v>
      </c>
      <c r="U447" s="82">
        <f>VLOOKUP(A447,'SB35 Determination Data'!$B$4:$F$542,5,FALSE)</f>
        <v>2015</v>
      </c>
    </row>
    <row r="448" spans="1:21" ht="12.75" customHeight="1" x14ac:dyDescent="0.15">
      <c r="A448" s="77" t="s">
        <v>281</v>
      </c>
      <c r="B448" s="77" t="s">
        <v>273</v>
      </c>
      <c r="C448" s="77" t="s">
        <v>144</v>
      </c>
      <c r="D448" s="78">
        <v>2014</v>
      </c>
      <c r="E448" s="77" t="s">
        <v>1598</v>
      </c>
      <c r="F448" s="79">
        <v>83</v>
      </c>
      <c r="G448" s="79">
        <v>0</v>
      </c>
      <c r="H448" s="83">
        <v>0</v>
      </c>
      <c r="I448" s="79">
        <v>0</v>
      </c>
      <c r="J448" s="79">
        <v>59</v>
      </c>
      <c r="K448" s="79">
        <v>0</v>
      </c>
      <c r="L448" s="79">
        <v>0</v>
      </c>
      <c r="M448" s="79">
        <v>0</v>
      </c>
      <c r="N448" s="79">
        <v>65</v>
      </c>
      <c r="O448" s="79">
        <v>0</v>
      </c>
      <c r="P448" s="79">
        <v>151</v>
      </c>
      <c r="Q448" s="80">
        <v>6</v>
      </c>
      <c r="R448">
        <v>358</v>
      </c>
      <c r="S448">
        <v>6</v>
      </c>
      <c r="T448" s="81">
        <f t="shared" si="0"/>
        <v>2014</v>
      </c>
      <c r="U448" s="82">
        <f>VLOOKUP(A448,'SB35 Determination Data'!$B$4:$F$542,5,FALSE)</f>
        <v>2014</v>
      </c>
    </row>
    <row r="449" spans="1:21" ht="12.75" customHeight="1" x14ac:dyDescent="0.15">
      <c r="A449" s="77" t="s">
        <v>281</v>
      </c>
      <c r="B449" s="77" t="s">
        <v>273</v>
      </c>
      <c r="C449" s="77" t="s">
        <v>144</v>
      </c>
      <c r="D449" s="78">
        <v>2015</v>
      </c>
      <c r="E449" s="77" t="s">
        <v>1598</v>
      </c>
      <c r="F449" s="79">
        <v>83</v>
      </c>
      <c r="G449" s="79">
        <v>0</v>
      </c>
      <c r="H449" s="83">
        <v>0</v>
      </c>
      <c r="I449" s="79">
        <v>0</v>
      </c>
      <c r="J449" s="79">
        <v>59</v>
      </c>
      <c r="K449" s="79">
        <v>0</v>
      </c>
      <c r="L449" s="79">
        <v>0</v>
      </c>
      <c r="M449" s="79">
        <v>0</v>
      </c>
      <c r="N449" s="79">
        <v>65</v>
      </c>
      <c r="O449" s="79">
        <v>0</v>
      </c>
      <c r="P449" s="79">
        <v>151</v>
      </c>
      <c r="Q449" s="80">
        <v>6</v>
      </c>
      <c r="R449">
        <v>358</v>
      </c>
      <c r="S449">
        <v>6</v>
      </c>
      <c r="T449" s="81">
        <f t="shared" si="0"/>
        <v>2015</v>
      </c>
      <c r="U449" s="82">
        <f>VLOOKUP(A449,'SB35 Determination Data'!$B$4:$F$542,5,FALSE)</f>
        <v>2014</v>
      </c>
    </row>
    <row r="450" spans="1:21" ht="12.75" customHeight="1" x14ac:dyDescent="0.15">
      <c r="A450" s="77" t="s">
        <v>281</v>
      </c>
      <c r="B450" s="77" t="s">
        <v>273</v>
      </c>
      <c r="C450" s="77" t="s">
        <v>144</v>
      </c>
      <c r="D450" s="78">
        <v>2016</v>
      </c>
      <c r="E450" s="77" t="s">
        <v>1598</v>
      </c>
      <c r="F450" s="79">
        <v>83</v>
      </c>
      <c r="G450" s="79">
        <v>0</v>
      </c>
      <c r="H450" s="83">
        <v>0</v>
      </c>
      <c r="I450" s="79">
        <v>0</v>
      </c>
      <c r="J450" s="79">
        <v>59</v>
      </c>
      <c r="K450" s="79">
        <v>0</v>
      </c>
      <c r="L450" s="79">
        <v>0</v>
      </c>
      <c r="M450" s="79">
        <v>0</v>
      </c>
      <c r="N450" s="79">
        <v>65</v>
      </c>
      <c r="O450" s="79">
        <v>0</v>
      </c>
      <c r="P450" s="79">
        <v>151</v>
      </c>
      <c r="Q450" s="80">
        <v>10</v>
      </c>
      <c r="R450">
        <v>358</v>
      </c>
      <c r="S450">
        <v>10</v>
      </c>
      <c r="T450" s="81">
        <f t="shared" si="0"/>
        <v>2016</v>
      </c>
      <c r="U450" s="82">
        <f>VLOOKUP(A450,'SB35 Determination Data'!$B$4:$F$542,5,FALSE)</f>
        <v>2014</v>
      </c>
    </row>
    <row r="451" spans="1:21" ht="12.75" customHeight="1" x14ac:dyDescent="0.15">
      <c r="A451" s="77" t="s">
        <v>281</v>
      </c>
      <c r="B451" s="77" t="s">
        <v>273</v>
      </c>
      <c r="C451" s="77" t="s">
        <v>144</v>
      </c>
      <c r="D451" s="78">
        <v>2017</v>
      </c>
      <c r="E451" s="77" t="s">
        <v>1598</v>
      </c>
      <c r="F451" s="79">
        <v>83</v>
      </c>
      <c r="G451" s="79">
        <v>0</v>
      </c>
      <c r="H451" s="83">
        <v>0</v>
      </c>
      <c r="I451" s="79">
        <v>0</v>
      </c>
      <c r="J451" s="79">
        <v>59</v>
      </c>
      <c r="K451" s="79">
        <v>0</v>
      </c>
      <c r="L451" s="79">
        <v>0</v>
      </c>
      <c r="M451" s="79">
        <v>0</v>
      </c>
      <c r="N451" s="79">
        <v>65</v>
      </c>
      <c r="O451" s="79">
        <v>6</v>
      </c>
      <c r="P451" s="79">
        <v>151</v>
      </c>
      <c r="Q451" s="80">
        <v>8</v>
      </c>
      <c r="R451">
        <v>358</v>
      </c>
      <c r="S451">
        <v>14</v>
      </c>
      <c r="T451" s="81">
        <f t="shared" si="0"/>
        <v>2017</v>
      </c>
      <c r="U451" s="82">
        <f>VLOOKUP(A451,'SB35 Determination Data'!$B$4:$F$542,5,FALSE)</f>
        <v>2014</v>
      </c>
    </row>
    <row r="452" spans="1:21" ht="12.75" customHeight="1" x14ac:dyDescent="0.15">
      <c r="A452" s="77" t="s">
        <v>73</v>
      </c>
      <c r="B452" s="77" t="s">
        <v>66</v>
      </c>
      <c r="C452" s="77" t="s">
        <v>67</v>
      </c>
      <c r="D452" s="78">
        <v>2014</v>
      </c>
      <c r="E452" s="77" t="s">
        <v>1598</v>
      </c>
      <c r="F452" s="79">
        <v>1714</v>
      </c>
      <c r="G452" s="79">
        <v>0</v>
      </c>
      <c r="H452" s="83">
        <v>0</v>
      </c>
      <c r="I452" s="79">
        <v>0</v>
      </c>
      <c r="J452" s="79">
        <v>926</v>
      </c>
      <c r="K452" s="79">
        <v>0</v>
      </c>
      <c r="L452" s="79">
        <v>0</v>
      </c>
      <c r="M452" s="79">
        <v>0</v>
      </c>
      <c r="N452" s="79">
        <v>978</v>
      </c>
      <c r="O452" s="79">
        <v>0</v>
      </c>
      <c r="P452" s="79">
        <v>1837</v>
      </c>
      <c r="Q452" s="80">
        <v>137</v>
      </c>
      <c r="R452">
        <v>5455</v>
      </c>
      <c r="S452">
        <v>137</v>
      </c>
      <c r="T452" s="81">
        <f t="shared" si="0"/>
        <v>2015</v>
      </c>
      <c r="U452" s="82">
        <f>VLOOKUP(A452,'SB35 Determination Data'!$B$4:$F$542,5,FALSE)</f>
        <v>2015</v>
      </c>
    </row>
    <row r="453" spans="1:21" ht="12.75" customHeight="1" x14ac:dyDescent="0.15">
      <c r="A453" s="77" t="s">
        <v>73</v>
      </c>
      <c r="B453" s="77" t="s">
        <v>66</v>
      </c>
      <c r="C453" s="77" t="s">
        <v>67</v>
      </c>
      <c r="D453" s="78">
        <v>2015</v>
      </c>
      <c r="E453" s="77" t="s">
        <v>1598</v>
      </c>
      <c r="F453" s="79">
        <v>1714</v>
      </c>
      <c r="G453" s="79">
        <v>64</v>
      </c>
      <c r="H453" s="83">
        <v>64</v>
      </c>
      <c r="I453" s="79">
        <v>0</v>
      </c>
      <c r="J453" s="79">
        <v>926</v>
      </c>
      <c r="K453" s="79">
        <v>0</v>
      </c>
      <c r="L453" s="79">
        <v>0</v>
      </c>
      <c r="M453" s="79">
        <v>0</v>
      </c>
      <c r="N453" s="79">
        <v>978</v>
      </c>
      <c r="O453" s="79">
        <v>0</v>
      </c>
      <c r="P453" s="79">
        <v>1837</v>
      </c>
      <c r="Q453" s="80">
        <v>383</v>
      </c>
      <c r="R453">
        <v>5455</v>
      </c>
      <c r="S453">
        <v>447</v>
      </c>
      <c r="T453" s="81">
        <f t="shared" si="0"/>
        <v>2015</v>
      </c>
      <c r="U453" s="82">
        <f>VLOOKUP(A453,'SB35 Determination Data'!$B$4:$F$542,5,FALSE)</f>
        <v>2015</v>
      </c>
    </row>
    <row r="454" spans="1:21" ht="12.75" customHeight="1" x14ac:dyDescent="0.15">
      <c r="A454" s="77" t="s">
        <v>73</v>
      </c>
      <c r="B454" s="77" t="s">
        <v>66</v>
      </c>
      <c r="C454" s="77" t="s">
        <v>67</v>
      </c>
      <c r="D454" s="78">
        <v>2016</v>
      </c>
      <c r="E454" s="77" t="s">
        <v>1598</v>
      </c>
      <c r="F454" s="79">
        <v>1714</v>
      </c>
      <c r="G454" s="79">
        <v>2</v>
      </c>
      <c r="H454" s="83">
        <v>2</v>
      </c>
      <c r="I454" s="79">
        <v>0</v>
      </c>
      <c r="J454" s="79">
        <v>926</v>
      </c>
      <c r="K454" s="79">
        <v>0</v>
      </c>
      <c r="L454" s="79">
        <v>0</v>
      </c>
      <c r="M454" s="79">
        <v>0</v>
      </c>
      <c r="N454" s="79">
        <v>978</v>
      </c>
      <c r="O454" s="79">
        <v>0</v>
      </c>
      <c r="P454" s="79">
        <v>1837</v>
      </c>
      <c r="Q454" s="80">
        <v>452</v>
      </c>
      <c r="R454">
        <v>5455</v>
      </c>
      <c r="S454">
        <v>454</v>
      </c>
      <c r="T454" s="81">
        <f t="shared" si="0"/>
        <v>2016</v>
      </c>
      <c r="U454" s="82">
        <f>VLOOKUP(A454,'SB35 Determination Data'!$B$4:$F$542,5,FALSE)</f>
        <v>2015</v>
      </c>
    </row>
    <row r="455" spans="1:21" ht="12.75" customHeight="1" x14ac:dyDescent="0.15">
      <c r="A455" s="77" t="s">
        <v>73</v>
      </c>
      <c r="B455" s="77" t="s">
        <v>66</v>
      </c>
      <c r="C455" s="77" t="s">
        <v>67</v>
      </c>
      <c r="D455" s="78">
        <v>2017</v>
      </c>
      <c r="E455" s="77" t="s">
        <v>1598</v>
      </c>
      <c r="F455" s="79">
        <v>1714</v>
      </c>
      <c r="G455" s="79">
        <v>217</v>
      </c>
      <c r="H455" s="83">
        <v>217</v>
      </c>
      <c r="I455" s="79">
        <v>0</v>
      </c>
      <c r="J455" s="79">
        <v>926</v>
      </c>
      <c r="K455" s="79">
        <v>249</v>
      </c>
      <c r="L455" s="79">
        <v>249</v>
      </c>
      <c r="M455" s="79">
        <v>0</v>
      </c>
      <c r="N455" s="77">
        <v>978</v>
      </c>
      <c r="O455" s="79">
        <v>0</v>
      </c>
      <c r="P455" s="79">
        <v>1837</v>
      </c>
      <c r="Q455" s="80">
        <v>1601</v>
      </c>
      <c r="R455">
        <v>5455</v>
      </c>
      <c r="S455">
        <v>2067</v>
      </c>
      <c r="T455" s="81">
        <f t="shared" si="0"/>
        <v>2017</v>
      </c>
      <c r="U455" s="82">
        <f>VLOOKUP(A455,'SB35 Determination Data'!$B$4:$F$542,5,FALSE)</f>
        <v>2015</v>
      </c>
    </row>
    <row r="456" spans="1:21" ht="12.75" customHeight="1" x14ac:dyDescent="0.15">
      <c r="A456" s="77" t="s">
        <v>127</v>
      </c>
      <c r="B456" s="77" t="s">
        <v>127</v>
      </c>
      <c r="C456" s="77" t="s">
        <v>128</v>
      </c>
      <c r="D456" s="78">
        <v>2015</v>
      </c>
      <c r="E456" s="77" t="s">
        <v>1598</v>
      </c>
      <c r="F456" s="79">
        <v>5666</v>
      </c>
      <c r="G456" s="79">
        <v>290</v>
      </c>
      <c r="H456" s="83">
        <v>290</v>
      </c>
      <c r="I456" s="79">
        <v>0</v>
      </c>
      <c r="J456" s="79">
        <v>3289</v>
      </c>
      <c r="K456" s="79">
        <v>268</v>
      </c>
      <c r="L456" s="79">
        <v>268</v>
      </c>
      <c r="M456" s="79">
        <v>0</v>
      </c>
      <c r="N456" s="79">
        <v>3571</v>
      </c>
      <c r="O456" s="79">
        <v>384</v>
      </c>
      <c r="P456" s="79">
        <v>11039</v>
      </c>
      <c r="Q456" s="80">
        <v>2328</v>
      </c>
      <c r="R456">
        <v>23565</v>
      </c>
      <c r="S456">
        <v>3270</v>
      </c>
      <c r="T456" s="81">
        <f t="shared" si="0"/>
        <v>2016</v>
      </c>
      <c r="U456" s="82">
        <f>VLOOKUP(A456,'SB35 Determination Data'!$B$4:$F$542,5,FALSE)</f>
        <v>2016</v>
      </c>
    </row>
    <row r="457" spans="1:21" ht="12.75" customHeight="1" x14ac:dyDescent="0.15">
      <c r="A457" s="77" t="s">
        <v>127</v>
      </c>
      <c r="B457" s="77" t="s">
        <v>127</v>
      </c>
      <c r="C457" s="77" t="s">
        <v>128</v>
      </c>
      <c r="D457" s="78">
        <v>2016</v>
      </c>
      <c r="E457" s="77" t="s">
        <v>1598</v>
      </c>
      <c r="F457" s="79">
        <v>5666</v>
      </c>
      <c r="G457" s="79">
        <v>23</v>
      </c>
      <c r="H457" s="83">
        <v>23</v>
      </c>
      <c r="I457" s="79">
        <v>0</v>
      </c>
      <c r="J457" s="79">
        <v>3289</v>
      </c>
      <c r="K457" s="79">
        <v>8</v>
      </c>
      <c r="L457" s="79">
        <v>8</v>
      </c>
      <c r="M457" s="79">
        <v>0</v>
      </c>
      <c r="N457" s="79">
        <v>3571</v>
      </c>
      <c r="O457" s="79">
        <v>334</v>
      </c>
      <c r="P457" s="79">
        <v>11039</v>
      </c>
      <c r="Q457" s="80">
        <v>923</v>
      </c>
      <c r="R457">
        <v>23565</v>
      </c>
      <c r="S457">
        <v>1288</v>
      </c>
      <c r="T457" s="81">
        <f t="shared" si="0"/>
        <v>2016</v>
      </c>
      <c r="U457" s="82">
        <f>VLOOKUP(A457,'SB35 Determination Data'!$B$4:$F$542,5,FALSE)</f>
        <v>2016</v>
      </c>
    </row>
    <row r="458" spans="1:21" ht="12.75" customHeight="1" x14ac:dyDescent="0.15">
      <c r="A458" s="77" t="s">
        <v>127</v>
      </c>
      <c r="B458" s="77" t="s">
        <v>127</v>
      </c>
      <c r="C458" s="77" t="s">
        <v>128</v>
      </c>
      <c r="D458" s="78">
        <v>2017</v>
      </c>
      <c r="E458" s="77" t="s">
        <v>1598</v>
      </c>
      <c r="F458" s="79">
        <v>5666</v>
      </c>
      <c r="G458" s="79">
        <v>0</v>
      </c>
      <c r="H458" s="83">
        <v>0</v>
      </c>
      <c r="I458" s="79">
        <v>0</v>
      </c>
      <c r="J458" s="79">
        <v>3289</v>
      </c>
      <c r="K458" s="79">
        <v>4</v>
      </c>
      <c r="L458" s="79">
        <v>4</v>
      </c>
      <c r="M458" s="79">
        <v>0</v>
      </c>
      <c r="N458" s="79">
        <v>3571</v>
      </c>
      <c r="O458" s="79">
        <v>787</v>
      </c>
      <c r="P458" s="79">
        <v>11039</v>
      </c>
      <c r="Q458" s="80">
        <v>676</v>
      </c>
      <c r="R458">
        <v>23565</v>
      </c>
      <c r="S458">
        <v>1467</v>
      </c>
      <c r="T458" s="81">
        <f t="shared" si="0"/>
        <v>2017</v>
      </c>
      <c r="U458" s="82">
        <f>VLOOKUP(A458,'SB35 Determination Data'!$B$4:$F$542,5,FALSE)</f>
        <v>2016</v>
      </c>
    </row>
    <row r="459" spans="1:21" ht="12.75" customHeight="1" x14ac:dyDescent="0.15">
      <c r="A459" s="77" t="s">
        <v>131</v>
      </c>
      <c r="B459" s="77" t="s">
        <v>127</v>
      </c>
      <c r="C459" s="77" t="s">
        <v>128</v>
      </c>
      <c r="D459" s="78">
        <v>2015</v>
      </c>
      <c r="E459" s="77" t="s">
        <v>1598</v>
      </c>
      <c r="F459" s="79">
        <v>460</v>
      </c>
      <c r="G459" s="79">
        <v>0</v>
      </c>
      <c r="H459" s="83">
        <v>0</v>
      </c>
      <c r="I459" s="79">
        <v>0</v>
      </c>
      <c r="J459" s="79">
        <v>527</v>
      </c>
      <c r="K459" s="79">
        <v>0</v>
      </c>
      <c r="L459" s="79">
        <v>0</v>
      </c>
      <c r="M459" s="79">
        <v>0</v>
      </c>
      <c r="N459" s="79">
        <v>589</v>
      </c>
      <c r="O459" s="79">
        <v>102</v>
      </c>
      <c r="P459" s="79">
        <v>1146</v>
      </c>
      <c r="Q459" s="80">
        <v>162</v>
      </c>
      <c r="R459">
        <v>2722</v>
      </c>
      <c r="S459">
        <v>264</v>
      </c>
      <c r="T459" s="81">
        <f t="shared" si="0"/>
        <v>2016</v>
      </c>
      <c r="U459" s="82">
        <f>VLOOKUP(A459,'SB35 Determination Data'!$B$4:$F$542,5,FALSE)</f>
        <v>2016</v>
      </c>
    </row>
    <row r="460" spans="1:21" ht="12.75" customHeight="1" x14ac:dyDescent="0.15">
      <c r="A460" s="77" t="s">
        <v>131</v>
      </c>
      <c r="B460" s="77" t="s">
        <v>127</v>
      </c>
      <c r="C460" s="77" t="s">
        <v>128</v>
      </c>
      <c r="D460" s="78">
        <v>2016</v>
      </c>
      <c r="E460" s="77" t="s">
        <v>1598</v>
      </c>
      <c r="F460" s="79">
        <v>460</v>
      </c>
      <c r="G460" s="79">
        <v>0</v>
      </c>
      <c r="H460" s="83">
        <v>0</v>
      </c>
      <c r="I460" s="79">
        <v>0</v>
      </c>
      <c r="J460" s="79">
        <v>527</v>
      </c>
      <c r="K460" s="79">
        <v>0</v>
      </c>
      <c r="L460" s="79">
        <v>0</v>
      </c>
      <c r="M460" s="79">
        <v>0</v>
      </c>
      <c r="N460" s="79">
        <v>589</v>
      </c>
      <c r="O460" s="79">
        <v>63</v>
      </c>
      <c r="P460" s="79">
        <v>1146</v>
      </c>
      <c r="Q460" s="80">
        <v>38</v>
      </c>
      <c r="R460">
        <v>2722</v>
      </c>
      <c r="S460">
        <v>101</v>
      </c>
      <c r="T460" s="81">
        <f t="shared" si="0"/>
        <v>2016</v>
      </c>
      <c r="U460" s="82">
        <f>VLOOKUP(A460,'SB35 Determination Data'!$B$4:$F$542,5,FALSE)</f>
        <v>2016</v>
      </c>
    </row>
    <row r="461" spans="1:21" ht="12.75" customHeight="1" x14ac:dyDescent="0.15">
      <c r="A461" s="77" t="s">
        <v>131</v>
      </c>
      <c r="B461" s="77" t="s">
        <v>127</v>
      </c>
      <c r="C461" s="77" t="s">
        <v>128</v>
      </c>
      <c r="D461" s="78">
        <v>2017</v>
      </c>
      <c r="E461" s="77" t="s">
        <v>1598</v>
      </c>
      <c r="F461" s="79">
        <v>460</v>
      </c>
      <c r="G461" s="79">
        <v>0</v>
      </c>
      <c r="H461" s="83">
        <v>0</v>
      </c>
      <c r="I461" s="79">
        <v>0</v>
      </c>
      <c r="J461" s="79">
        <v>527</v>
      </c>
      <c r="K461" s="79">
        <v>0</v>
      </c>
      <c r="L461" s="79">
        <v>0</v>
      </c>
      <c r="M461" s="79">
        <v>0</v>
      </c>
      <c r="N461" s="77">
        <v>589</v>
      </c>
      <c r="O461" s="79">
        <v>54</v>
      </c>
      <c r="P461" s="79">
        <v>1146</v>
      </c>
      <c r="Q461" s="80">
        <v>71</v>
      </c>
      <c r="R461">
        <v>2722</v>
      </c>
      <c r="S461">
        <v>125</v>
      </c>
      <c r="T461" s="81">
        <f t="shared" si="0"/>
        <v>2017</v>
      </c>
      <c r="U461" s="82">
        <f>VLOOKUP(A461,'SB35 Determination Data'!$B$4:$F$542,5,FALSE)</f>
        <v>2016</v>
      </c>
    </row>
    <row r="462" spans="1:21" ht="12.75" customHeight="1" x14ac:dyDescent="0.15">
      <c r="A462" s="77" t="s">
        <v>282</v>
      </c>
      <c r="B462" s="77" t="s">
        <v>273</v>
      </c>
      <c r="C462" s="77" t="s">
        <v>144</v>
      </c>
      <c r="D462" s="78">
        <v>2014</v>
      </c>
      <c r="E462" s="77" t="s">
        <v>1598</v>
      </c>
      <c r="F462" s="79">
        <v>411</v>
      </c>
      <c r="G462" s="79">
        <v>8</v>
      </c>
      <c r="H462" s="83">
        <v>8</v>
      </c>
      <c r="I462" s="79">
        <v>0</v>
      </c>
      <c r="J462" s="79">
        <v>299</v>
      </c>
      <c r="K462" s="79">
        <v>0</v>
      </c>
      <c r="L462" s="79">
        <v>0</v>
      </c>
      <c r="M462" s="79">
        <v>0</v>
      </c>
      <c r="N462" s="79">
        <v>337</v>
      </c>
      <c r="O462" s="79">
        <v>0</v>
      </c>
      <c r="P462" s="79">
        <v>794</v>
      </c>
      <c r="Q462" s="80">
        <v>72</v>
      </c>
      <c r="R462">
        <v>1841</v>
      </c>
      <c r="S462">
        <v>80</v>
      </c>
      <c r="T462" s="81">
        <f t="shared" si="0"/>
        <v>2014</v>
      </c>
      <c r="U462" s="82">
        <f>VLOOKUP(A462,'SB35 Determination Data'!$B$4:$F$542,5,FALSE)</f>
        <v>2014</v>
      </c>
    </row>
    <row r="463" spans="1:21" ht="12.75" customHeight="1" x14ac:dyDescent="0.15">
      <c r="A463" s="77" t="s">
        <v>282</v>
      </c>
      <c r="B463" s="77" t="s">
        <v>273</v>
      </c>
      <c r="C463" s="77" t="s">
        <v>144</v>
      </c>
      <c r="D463" s="78">
        <v>2015</v>
      </c>
      <c r="E463" s="77" t="s">
        <v>1598</v>
      </c>
      <c r="F463" s="79">
        <v>411</v>
      </c>
      <c r="G463" s="79">
        <v>0</v>
      </c>
      <c r="H463" s="83">
        <v>0</v>
      </c>
      <c r="I463" s="79">
        <v>0</v>
      </c>
      <c r="J463" s="79">
        <v>299</v>
      </c>
      <c r="K463" s="79">
        <v>0</v>
      </c>
      <c r="L463" s="79">
        <v>0</v>
      </c>
      <c r="M463" s="79">
        <v>0</v>
      </c>
      <c r="N463" s="79">
        <v>337</v>
      </c>
      <c r="O463" s="79">
        <v>0</v>
      </c>
      <c r="P463" s="79">
        <v>794</v>
      </c>
      <c r="Q463" s="80">
        <v>131</v>
      </c>
      <c r="R463">
        <v>1841</v>
      </c>
      <c r="S463">
        <v>131</v>
      </c>
      <c r="T463" s="81">
        <f t="shared" si="0"/>
        <v>2015</v>
      </c>
      <c r="U463" s="82">
        <f>VLOOKUP(A463,'SB35 Determination Data'!$B$4:$F$542,5,FALSE)</f>
        <v>2014</v>
      </c>
    </row>
    <row r="464" spans="1:21" ht="12.75" customHeight="1" x14ac:dyDescent="0.15">
      <c r="A464" s="77" t="s">
        <v>282</v>
      </c>
      <c r="B464" s="77" t="s">
        <v>273</v>
      </c>
      <c r="C464" s="77" t="s">
        <v>144</v>
      </c>
      <c r="D464" s="78">
        <v>2016</v>
      </c>
      <c r="E464" s="77" t="s">
        <v>1598</v>
      </c>
      <c r="F464" s="79">
        <v>411</v>
      </c>
      <c r="G464" s="79">
        <v>191</v>
      </c>
      <c r="H464" s="83">
        <v>43</v>
      </c>
      <c r="I464" s="79">
        <v>148</v>
      </c>
      <c r="J464" s="79">
        <v>299</v>
      </c>
      <c r="K464" s="79">
        <v>97</v>
      </c>
      <c r="L464" s="79">
        <v>97</v>
      </c>
      <c r="M464" s="79">
        <v>0</v>
      </c>
      <c r="N464" s="79">
        <v>337</v>
      </c>
      <c r="O464" s="79">
        <v>1</v>
      </c>
      <c r="P464" s="79">
        <v>794</v>
      </c>
      <c r="Q464" s="80">
        <v>236</v>
      </c>
      <c r="R464">
        <v>1841</v>
      </c>
      <c r="S464">
        <v>525</v>
      </c>
      <c r="T464" s="81">
        <f t="shared" si="0"/>
        <v>2016</v>
      </c>
      <c r="U464" s="82">
        <f>VLOOKUP(A464,'SB35 Determination Data'!$B$4:$F$542,5,FALSE)</f>
        <v>2014</v>
      </c>
    </row>
    <row r="465" spans="1:21" ht="12.75" customHeight="1" x14ac:dyDescent="0.15">
      <c r="A465" s="77" t="s">
        <v>282</v>
      </c>
      <c r="B465" s="77" t="s">
        <v>273</v>
      </c>
      <c r="C465" s="77" t="s">
        <v>144</v>
      </c>
      <c r="D465" s="78">
        <v>2017</v>
      </c>
      <c r="E465" s="77" t="s">
        <v>1598</v>
      </c>
      <c r="F465" s="79">
        <v>411</v>
      </c>
      <c r="G465" s="79">
        <v>39</v>
      </c>
      <c r="H465" s="83">
        <v>39</v>
      </c>
      <c r="I465" s="79">
        <v>0</v>
      </c>
      <c r="J465" s="79">
        <v>299</v>
      </c>
      <c r="K465" s="79">
        <v>17</v>
      </c>
      <c r="L465" s="79">
        <v>17</v>
      </c>
      <c r="M465" s="79">
        <v>0</v>
      </c>
      <c r="N465" s="79">
        <v>337</v>
      </c>
      <c r="O465" s="79">
        <v>2</v>
      </c>
      <c r="P465" s="79">
        <v>794</v>
      </c>
      <c r="Q465" s="80">
        <v>363</v>
      </c>
      <c r="R465">
        <v>1841</v>
      </c>
      <c r="S465">
        <v>421</v>
      </c>
      <c r="T465" s="81">
        <f t="shared" si="0"/>
        <v>2017</v>
      </c>
      <c r="U465" s="82">
        <f>VLOOKUP(A465,'SB35 Determination Data'!$B$4:$F$542,5,FALSE)</f>
        <v>2014</v>
      </c>
    </row>
    <row r="466" spans="1:21" ht="12.75" customHeight="1" x14ac:dyDescent="0.15">
      <c r="A466" s="77" t="s">
        <v>345</v>
      </c>
      <c r="B466" s="77" t="s">
        <v>341</v>
      </c>
      <c r="C466" s="77" t="s">
        <v>123</v>
      </c>
      <c r="D466" s="78">
        <v>2013</v>
      </c>
      <c r="E466" s="77" t="s">
        <v>1598</v>
      </c>
      <c r="F466" s="79">
        <v>131</v>
      </c>
      <c r="G466" s="79">
        <v>0</v>
      </c>
      <c r="H466" s="83">
        <v>0</v>
      </c>
      <c r="I466" s="79">
        <v>0</v>
      </c>
      <c r="J466" s="79">
        <v>91</v>
      </c>
      <c r="K466" s="79">
        <v>0</v>
      </c>
      <c r="L466" s="79">
        <v>0</v>
      </c>
      <c r="M466" s="79">
        <v>0</v>
      </c>
      <c r="N466" s="77">
        <v>126</v>
      </c>
      <c r="O466" s="79">
        <v>0</v>
      </c>
      <c r="P466" s="79">
        <v>331</v>
      </c>
      <c r="Q466" s="80">
        <v>41</v>
      </c>
      <c r="R466">
        <v>679</v>
      </c>
      <c r="S466">
        <v>41</v>
      </c>
      <c r="T466" s="81">
        <f t="shared" si="0"/>
        <v>2014</v>
      </c>
      <c r="U466" s="82">
        <f>VLOOKUP(A466,'SB35 Determination Data'!$B$4:$F$542,5,FALSE)</f>
        <v>2014</v>
      </c>
    </row>
    <row r="467" spans="1:21" ht="12.75" customHeight="1" x14ac:dyDescent="0.15">
      <c r="A467" s="77" t="s">
        <v>345</v>
      </c>
      <c r="B467" s="77" t="s">
        <v>341</v>
      </c>
      <c r="C467" s="77" t="s">
        <v>123</v>
      </c>
      <c r="D467" s="78">
        <v>2014</v>
      </c>
      <c r="E467" s="77" t="s">
        <v>1598</v>
      </c>
      <c r="F467" s="79">
        <v>131</v>
      </c>
      <c r="G467" s="79">
        <v>0</v>
      </c>
      <c r="H467" s="83">
        <v>0</v>
      </c>
      <c r="I467" s="79">
        <v>0</v>
      </c>
      <c r="J467" s="79">
        <v>91</v>
      </c>
      <c r="K467" s="79">
        <v>0</v>
      </c>
      <c r="L467" s="79">
        <v>0</v>
      </c>
      <c r="M467" s="79">
        <v>0</v>
      </c>
      <c r="N467" s="79">
        <v>126</v>
      </c>
      <c r="O467" s="79">
        <v>0</v>
      </c>
      <c r="P467" s="79">
        <v>331</v>
      </c>
      <c r="Q467" s="80">
        <v>29</v>
      </c>
      <c r="R467">
        <v>679</v>
      </c>
      <c r="S467">
        <v>29</v>
      </c>
      <c r="T467" s="81">
        <f t="shared" si="0"/>
        <v>2014</v>
      </c>
      <c r="U467" s="82">
        <f>VLOOKUP(A467,'SB35 Determination Data'!$B$4:$F$542,5,FALSE)</f>
        <v>2014</v>
      </c>
    </row>
    <row r="468" spans="1:21" ht="12.75" customHeight="1" x14ac:dyDescent="0.15">
      <c r="A468" s="77" t="s">
        <v>345</v>
      </c>
      <c r="B468" s="77" t="s">
        <v>341</v>
      </c>
      <c r="C468" s="77" t="s">
        <v>123</v>
      </c>
      <c r="D468" s="78">
        <v>2015</v>
      </c>
      <c r="E468" s="77" t="s">
        <v>1598</v>
      </c>
      <c r="F468" s="79">
        <v>131</v>
      </c>
      <c r="G468" s="79">
        <v>0</v>
      </c>
      <c r="H468" s="83">
        <v>0</v>
      </c>
      <c r="I468" s="79">
        <v>0</v>
      </c>
      <c r="J468" s="79">
        <v>91</v>
      </c>
      <c r="K468" s="79">
        <v>0</v>
      </c>
      <c r="L468" s="79">
        <v>0</v>
      </c>
      <c r="M468" s="79">
        <v>0</v>
      </c>
      <c r="N468" s="79">
        <v>126</v>
      </c>
      <c r="O468" s="79">
        <v>0</v>
      </c>
      <c r="P468" s="79">
        <v>331</v>
      </c>
      <c r="Q468" s="80">
        <v>45</v>
      </c>
      <c r="R468">
        <v>679</v>
      </c>
      <c r="S468">
        <v>45</v>
      </c>
      <c r="T468" s="81">
        <f t="shared" si="0"/>
        <v>2015</v>
      </c>
      <c r="U468" s="82">
        <f>VLOOKUP(A468,'SB35 Determination Data'!$B$4:$F$542,5,FALSE)</f>
        <v>2014</v>
      </c>
    </row>
    <row r="469" spans="1:21" ht="12.75" customHeight="1" x14ac:dyDescent="0.15">
      <c r="A469" s="77" t="s">
        <v>345</v>
      </c>
      <c r="B469" s="77" t="s">
        <v>341</v>
      </c>
      <c r="C469" s="77" t="s">
        <v>123</v>
      </c>
      <c r="D469" s="78">
        <v>2016</v>
      </c>
      <c r="E469" s="77" t="s">
        <v>1598</v>
      </c>
      <c r="F469" s="79">
        <v>131</v>
      </c>
      <c r="G469" s="79">
        <v>0</v>
      </c>
      <c r="H469" s="83">
        <v>0</v>
      </c>
      <c r="I469" s="79">
        <v>0</v>
      </c>
      <c r="J469" s="79">
        <v>91</v>
      </c>
      <c r="K469" s="79">
        <v>0</v>
      </c>
      <c r="L469" s="79">
        <v>0</v>
      </c>
      <c r="M469" s="79">
        <v>0</v>
      </c>
      <c r="N469" s="79">
        <v>126</v>
      </c>
      <c r="O469" s="79">
        <v>0</v>
      </c>
      <c r="P469" s="79">
        <v>331</v>
      </c>
      <c r="Q469" s="80">
        <v>134</v>
      </c>
      <c r="R469">
        <v>679</v>
      </c>
      <c r="S469">
        <v>134</v>
      </c>
      <c r="T469" s="81">
        <f t="shared" si="0"/>
        <v>2016</v>
      </c>
      <c r="U469" s="82">
        <f>VLOOKUP(A469,'SB35 Determination Data'!$B$4:$F$542,5,FALSE)</f>
        <v>2014</v>
      </c>
    </row>
    <row r="470" spans="1:21" ht="12.75" customHeight="1" x14ac:dyDescent="0.15">
      <c r="A470" s="77" t="s">
        <v>345</v>
      </c>
      <c r="B470" s="77" t="s">
        <v>341</v>
      </c>
      <c r="C470" s="77" t="s">
        <v>123</v>
      </c>
      <c r="D470" s="78">
        <v>2017</v>
      </c>
      <c r="E470" s="77" t="s">
        <v>1598</v>
      </c>
      <c r="F470" s="79">
        <v>131</v>
      </c>
      <c r="G470" s="79">
        <v>0</v>
      </c>
      <c r="H470" s="83">
        <v>0</v>
      </c>
      <c r="I470" s="79">
        <v>0</v>
      </c>
      <c r="J470" s="79">
        <v>91</v>
      </c>
      <c r="K470" s="79">
        <v>0</v>
      </c>
      <c r="L470" s="79">
        <v>0</v>
      </c>
      <c r="M470" s="79">
        <v>0</v>
      </c>
      <c r="N470" s="79">
        <v>126</v>
      </c>
      <c r="O470" s="79">
        <v>0</v>
      </c>
      <c r="P470" s="79">
        <v>331</v>
      </c>
      <c r="Q470" s="80">
        <v>71</v>
      </c>
      <c r="R470">
        <v>679</v>
      </c>
      <c r="S470">
        <v>71</v>
      </c>
      <c r="T470" s="81">
        <f t="shared" si="0"/>
        <v>2017</v>
      </c>
      <c r="U470" s="82">
        <f>VLOOKUP(A470,'SB35 Determination Data'!$B$4:$F$542,5,FALSE)</f>
        <v>2014</v>
      </c>
    </row>
    <row r="471" spans="1:21" ht="12.75" customHeight="1" x14ac:dyDescent="0.15">
      <c r="A471" s="77" t="s">
        <v>283</v>
      </c>
      <c r="B471" s="77" t="s">
        <v>273</v>
      </c>
      <c r="C471" s="77" t="s">
        <v>144</v>
      </c>
      <c r="D471" s="78">
        <v>2014</v>
      </c>
      <c r="E471" s="77" t="s">
        <v>1598</v>
      </c>
      <c r="F471" s="79">
        <v>164</v>
      </c>
      <c r="G471" s="79">
        <v>0</v>
      </c>
      <c r="H471" s="83">
        <v>0</v>
      </c>
      <c r="I471" s="79">
        <v>0</v>
      </c>
      <c r="J471" s="79">
        <v>120</v>
      </c>
      <c r="K471" s="79">
        <v>14</v>
      </c>
      <c r="L471" s="79">
        <v>14</v>
      </c>
      <c r="M471" s="79">
        <v>0</v>
      </c>
      <c r="N471" s="77">
        <v>135</v>
      </c>
      <c r="O471" s="79">
        <v>50</v>
      </c>
      <c r="P471" s="79">
        <v>328</v>
      </c>
      <c r="Q471" s="80">
        <v>37</v>
      </c>
      <c r="R471">
        <v>747</v>
      </c>
      <c r="S471">
        <v>101</v>
      </c>
      <c r="T471" s="81">
        <f t="shared" si="0"/>
        <v>2014</v>
      </c>
      <c r="U471" s="82">
        <f>VLOOKUP(A471,'SB35 Determination Data'!$B$4:$F$542,5,FALSE)</f>
        <v>2014</v>
      </c>
    </row>
    <row r="472" spans="1:21" ht="12.75" customHeight="1" x14ac:dyDescent="0.15">
      <c r="A472" s="77" t="s">
        <v>283</v>
      </c>
      <c r="B472" s="77" t="s">
        <v>273</v>
      </c>
      <c r="C472" s="77" t="s">
        <v>144</v>
      </c>
      <c r="D472" s="78">
        <v>2015</v>
      </c>
      <c r="E472" s="77" t="s">
        <v>1598</v>
      </c>
      <c r="F472" s="79">
        <v>164</v>
      </c>
      <c r="G472" s="79">
        <v>0</v>
      </c>
      <c r="H472" s="83">
        <v>0</v>
      </c>
      <c r="I472" s="79">
        <v>0</v>
      </c>
      <c r="J472" s="79">
        <v>120</v>
      </c>
      <c r="K472" s="79">
        <v>0</v>
      </c>
      <c r="L472" s="79">
        <v>0</v>
      </c>
      <c r="M472" s="79">
        <v>0</v>
      </c>
      <c r="N472" s="79">
        <v>135</v>
      </c>
      <c r="O472" s="79">
        <v>7</v>
      </c>
      <c r="P472" s="79">
        <v>328</v>
      </c>
      <c r="Q472" s="80">
        <v>46</v>
      </c>
      <c r="R472">
        <v>747</v>
      </c>
      <c r="S472">
        <v>53</v>
      </c>
      <c r="T472" s="81">
        <f t="shared" si="0"/>
        <v>2015</v>
      </c>
      <c r="U472" s="82">
        <f>VLOOKUP(A472,'SB35 Determination Data'!$B$4:$F$542,5,FALSE)</f>
        <v>2014</v>
      </c>
    </row>
    <row r="473" spans="1:21" ht="12.75" customHeight="1" x14ac:dyDescent="0.15">
      <c r="A473" s="77" t="s">
        <v>283</v>
      </c>
      <c r="B473" s="77" t="s">
        <v>273</v>
      </c>
      <c r="C473" s="77" t="s">
        <v>144</v>
      </c>
      <c r="D473" s="78">
        <v>2016</v>
      </c>
      <c r="E473" s="77" t="s">
        <v>1598</v>
      </c>
      <c r="F473" s="79">
        <v>164</v>
      </c>
      <c r="G473" s="79">
        <v>0</v>
      </c>
      <c r="H473" s="83">
        <v>0</v>
      </c>
      <c r="I473" s="79">
        <v>0</v>
      </c>
      <c r="J473" s="79">
        <v>120</v>
      </c>
      <c r="K473" s="79">
        <v>0</v>
      </c>
      <c r="L473" s="79">
        <v>0</v>
      </c>
      <c r="M473" s="79">
        <v>0</v>
      </c>
      <c r="N473" s="79">
        <v>135</v>
      </c>
      <c r="O473" s="79">
        <v>9</v>
      </c>
      <c r="P473" s="79">
        <v>328</v>
      </c>
      <c r="Q473" s="80">
        <v>10</v>
      </c>
      <c r="R473">
        <v>747</v>
      </c>
      <c r="S473">
        <v>19</v>
      </c>
      <c r="T473" s="81">
        <f t="shared" si="0"/>
        <v>2016</v>
      </c>
      <c r="U473" s="82">
        <f>VLOOKUP(A473,'SB35 Determination Data'!$B$4:$F$542,5,FALSE)</f>
        <v>2014</v>
      </c>
    </row>
    <row r="474" spans="1:21" ht="12.75" customHeight="1" x14ac:dyDescent="0.15">
      <c r="A474" s="77" t="s">
        <v>283</v>
      </c>
      <c r="B474" s="77" t="s">
        <v>273</v>
      </c>
      <c r="C474" s="77" t="s">
        <v>144</v>
      </c>
      <c r="D474" s="78">
        <v>2017</v>
      </c>
      <c r="E474" s="77" t="s">
        <v>1598</v>
      </c>
      <c r="F474" s="79">
        <v>164</v>
      </c>
      <c r="G474" s="79">
        <v>13</v>
      </c>
      <c r="H474" s="83">
        <v>13</v>
      </c>
      <c r="I474" s="79">
        <v>0</v>
      </c>
      <c r="J474" s="79">
        <v>120</v>
      </c>
      <c r="K474" s="79">
        <v>33</v>
      </c>
      <c r="L474" s="79">
        <v>33</v>
      </c>
      <c r="M474" s="79">
        <v>0</v>
      </c>
      <c r="N474" s="79">
        <v>135</v>
      </c>
      <c r="O474" s="79">
        <v>13</v>
      </c>
      <c r="P474" s="79">
        <v>328</v>
      </c>
      <c r="Q474" s="80">
        <v>9</v>
      </c>
      <c r="R474">
        <v>747</v>
      </c>
      <c r="S474">
        <v>68</v>
      </c>
      <c r="T474" s="81">
        <f t="shared" si="0"/>
        <v>2017</v>
      </c>
      <c r="U474" s="82">
        <f>VLOOKUP(A474,'SB35 Determination Data'!$B$4:$F$542,5,FALSE)</f>
        <v>2014</v>
      </c>
    </row>
    <row r="475" spans="1:21" ht="12.75" customHeight="1" x14ac:dyDescent="0.15">
      <c r="A475" s="77" t="s">
        <v>189</v>
      </c>
      <c r="B475" s="77" t="s">
        <v>168</v>
      </c>
      <c r="C475" s="77" t="s">
        <v>144</v>
      </c>
      <c r="D475" s="78">
        <v>2014</v>
      </c>
      <c r="E475" s="77" t="s">
        <v>1598</v>
      </c>
      <c r="F475" s="79">
        <v>98</v>
      </c>
      <c r="G475" s="79">
        <v>0</v>
      </c>
      <c r="H475" s="83">
        <v>0</v>
      </c>
      <c r="I475" s="79">
        <v>0</v>
      </c>
      <c r="J475" s="79">
        <v>60</v>
      </c>
      <c r="K475" s="79">
        <v>0</v>
      </c>
      <c r="L475" s="79">
        <v>0</v>
      </c>
      <c r="M475" s="79">
        <v>0</v>
      </c>
      <c r="N475" s="79">
        <v>66</v>
      </c>
      <c r="O475" s="79">
        <v>6</v>
      </c>
      <c r="P475" s="79">
        <v>173</v>
      </c>
      <c r="Q475" s="80">
        <v>21</v>
      </c>
      <c r="R475">
        <v>397</v>
      </c>
      <c r="S475">
        <v>27</v>
      </c>
      <c r="T475" s="81">
        <f t="shared" si="0"/>
        <v>2014</v>
      </c>
      <c r="U475" s="82">
        <f>VLOOKUP(A475,'SB35 Determination Data'!$B$4:$F$542,5,FALSE)</f>
        <v>2014</v>
      </c>
    </row>
    <row r="476" spans="1:21" ht="12.75" customHeight="1" x14ac:dyDescent="0.15">
      <c r="A476" s="77" t="s">
        <v>189</v>
      </c>
      <c r="B476" s="77" t="s">
        <v>168</v>
      </c>
      <c r="C476" s="77" t="s">
        <v>144</v>
      </c>
      <c r="D476" s="78">
        <v>2015</v>
      </c>
      <c r="E476" s="77" t="s">
        <v>1598</v>
      </c>
      <c r="F476" s="79">
        <v>98</v>
      </c>
      <c r="G476" s="79">
        <v>0</v>
      </c>
      <c r="H476" s="83">
        <v>0</v>
      </c>
      <c r="I476" s="79">
        <v>0</v>
      </c>
      <c r="J476" s="79">
        <v>60</v>
      </c>
      <c r="K476" s="79">
        <v>0</v>
      </c>
      <c r="L476" s="79">
        <v>0</v>
      </c>
      <c r="M476" s="79">
        <v>0</v>
      </c>
      <c r="N476" s="79">
        <v>66</v>
      </c>
      <c r="O476" s="79">
        <v>14</v>
      </c>
      <c r="P476" s="79">
        <v>173</v>
      </c>
      <c r="Q476" s="80">
        <v>42</v>
      </c>
      <c r="R476">
        <v>397</v>
      </c>
      <c r="S476">
        <v>56</v>
      </c>
      <c r="T476" s="81">
        <f t="shared" si="0"/>
        <v>2015</v>
      </c>
      <c r="U476" s="82">
        <f>VLOOKUP(A476,'SB35 Determination Data'!$B$4:$F$542,5,FALSE)</f>
        <v>2014</v>
      </c>
    </row>
    <row r="477" spans="1:21" ht="12.75" customHeight="1" x14ac:dyDescent="0.15">
      <c r="A477" s="77" t="s">
        <v>189</v>
      </c>
      <c r="B477" s="77" t="s">
        <v>168</v>
      </c>
      <c r="C477" s="77" t="s">
        <v>144</v>
      </c>
      <c r="D477" s="78">
        <v>2016</v>
      </c>
      <c r="E477" s="77" t="s">
        <v>1598</v>
      </c>
      <c r="F477" s="79">
        <v>98</v>
      </c>
      <c r="G477" s="79">
        <v>0</v>
      </c>
      <c r="H477" s="83">
        <v>0</v>
      </c>
      <c r="I477" s="79">
        <v>0</v>
      </c>
      <c r="J477" s="79">
        <v>60</v>
      </c>
      <c r="K477" s="79">
        <v>0</v>
      </c>
      <c r="L477" s="79">
        <v>0</v>
      </c>
      <c r="M477" s="79">
        <v>0</v>
      </c>
      <c r="N477" s="77">
        <v>66</v>
      </c>
      <c r="O477" s="79">
        <v>28</v>
      </c>
      <c r="P477" s="79">
        <v>173</v>
      </c>
      <c r="Q477" s="80">
        <v>74</v>
      </c>
      <c r="R477">
        <v>397</v>
      </c>
      <c r="S477">
        <v>102</v>
      </c>
      <c r="T477" s="81">
        <f t="shared" si="0"/>
        <v>2016</v>
      </c>
      <c r="U477" s="82">
        <f>VLOOKUP(A477,'SB35 Determination Data'!$B$4:$F$542,5,FALSE)</f>
        <v>2014</v>
      </c>
    </row>
    <row r="478" spans="1:21" ht="12.75" customHeight="1" x14ac:dyDescent="0.15">
      <c r="A478" s="77" t="s">
        <v>189</v>
      </c>
      <c r="B478" s="77" t="s">
        <v>168</v>
      </c>
      <c r="C478" s="77" t="s">
        <v>144</v>
      </c>
      <c r="D478" s="78">
        <v>2017</v>
      </c>
      <c r="E478" s="77" t="s">
        <v>1598</v>
      </c>
      <c r="F478" s="79">
        <v>98</v>
      </c>
      <c r="G478" s="79">
        <v>0</v>
      </c>
      <c r="H478" s="83">
        <v>0</v>
      </c>
      <c r="I478" s="79">
        <v>0</v>
      </c>
      <c r="J478" s="79">
        <v>60</v>
      </c>
      <c r="K478" s="79">
        <v>0</v>
      </c>
      <c r="L478" s="79">
        <v>0</v>
      </c>
      <c r="M478" s="79">
        <v>0</v>
      </c>
      <c r="N478" s="79">
        <v>66</v>
      </c>
      <c r="O478" s="79">
        <v>6</v>
      </c>
      <c r="P478" s="79">
        <v>173</v>
      </c>
      <c r="Q478" s="80">
        <v>44</v>
      </c>
      <c r="R478">
        <v>397</v>
      </c>
      <c r="S478">
        <v>50</v>
      </c>
      <c r="T478" s="81">
        <f t="shared" si="0"/>
        <v>2017</v>
      </c>
      <c r="U478" s="82">
        <f>VLOOKUP(A478,'SB35 Determination Data'!$B$4:$F$542,5,FALSE)</f>
        <v>2014</v>
      </c>
    </row>
    <row r="479" spans="1:21" ht="12.75" customHeight="1" x14ac:dyDescent="0.15">
      <c r="A479" s="77" t="s">
        <v>524</v>
      </c>
      <c r="B479" s="77" t="s">
        <v>505</v>
      </c>
      <c r="C479" s="77" t="s">
        <v>67</v>
      </c>
      <c r="D479" s="78">
        <v>2015</v>
      </c>
      <c r="E479" s="77" t="s">
        <v>1598</v>
      </c>
      <c r="F479" s="79">
        <v>236</v>
      </c>
      <c r="G479" s="79">
        <v>26</v>
      </c>
      <c r="H479" s="83">
        <v>26</v>
      </c>
      <c r="I479" s="79">
        <v>0</v>
      </c>
      <c r="J479" s="79">
        <v>160</v>
      </c>
      <c r="K479" s="79">
        <v>247</v>
      </c>
      <c r="L479" s="79">
        <v>247</v>
      </c>
      <c r="M479" s="79">
        <v>0</v>
      </c>
      <c r="N479" s="79">
        <v>217</v>
      </c>
      <c r="O479" s="79">
        <v>14</v>
      </c>
      <c r="P479" s="79">
        <v>475</v>
      </c>
      <c r="Q479" s="80">
        <v>406</v>
      </c>
      <c r="R479">
        <v>1088</v>
      </c>
      <c r="S479">
        <v>693</v>
      </c>
      <c r="T479" s="81">
        <f t="shared" si="0"/>
        <v>2015</v>
      </c>
      <c r="U479" s="82">
        <f>VLOOKUP(A479,'SB35 Determination Data'!$B$4:$F$542,5,FALSE)</f>
        <v>2015</v>
      </c>
    </row>
    <row r="480" spans="1:21" ht="12.75" customHeight="1" x14ac:dyDescent="0.15">
      <c r="A480" s="77" t="s">
        <v>524</v>
      </c>
      <c r="B480" s="77" t="s">
        <v>505</v>
      </c>
      <c r="C480" s="77" t="s">
        <v>67</v>
      </c>
      <c r="D480" s="78">
        <v>2016</v>
      </c>
      <c r="E480" s="77" t="s">
        <v>1598</v>
      </c>
      <c r="F480" s="79">
        <v>236</v>
      </c>
      <c r="G480" s="79">
        <v>0</v>
      </c>
      <c r="H480" s="83">
        <v>0</v>
      </c>
      <c r="I480" s="79">
        <v>0</v>
      </c>
      <c r="J480" s="79">
        <v>160</v>
      </c>
      <c r="K480" s="79">
        <v>0</v>
      </c>
      <c r="L480" s="79">
        <v>0</v>
      </c>
      <c r="M480" s="79">
        <v>0</v>
      </c>
      <c r="N480" s="79">
        <v>217</v>
      </c>
      <c r="O480" s="79">
        <v>0</v>
      </c>
      <c r="P480" s="79">
        <v>475</v>
      </c>
      <c r="Q480" s="80">
        <v>321</v>
      </c>
      <c r="R480">
        <v>1088</v>
      </c>
      <c r="S480">
        <v>321</v>
      </c>
      <c r="T480" s="81">
        <f t="shared" si="0"/>
        <v>2016</v>
      </c>
      <c r="U480" s="82">
        <f>VLOOKUP(A480,'SB35 Determination Data'!$B$4:$F$542,5,FALSE)</f>
        <v>2015</v>
      </c>
    </row>
    <row r="481" spans="1:21" ht="12.75" customHeight="1" x14ac:dyDescent="0.15">
      <c r="A481" s="77" t="s">
        <v>524</v>
      </c>
      <c r="B481" s="77" t="s">
        <v>505</v>
      </c>
      <c r="C481" s="77" t="s">
        <v>67</v>
      </c>
      <c r="D481" s="78">
        <v>2017</v>
      </c>
      <c r="E481" s="77" t="s">
        <v>1598</v>
      </c>
      <c r="F481" s="79">
        <v>236</v>
      </c>
      <c r="G481" s="79">
        <v>0</v>
      </c>
      <c r="H481" s="83">
        <v>0</v>
      </c>
      <c r="I481" s="79">
        <v>0</v>
      </c>
      <c r="J481" s="79">
        <v>160</v>
      </c>
      <c r="K481" s="79">
        <v>202</v>
      </c>
      <c r="L481" s="79">
        <v>202</v>
      </c>
      <c r="M481" s="79">
        <v>0</v>
      </c>
      <c r="N481" s="79">
        <v>217</v>
      </c>
      <c r="O481" s="79">
        <v>0</v>
      </c>
      <c r="P481" s="79">
        <v>475</v>
      </c>
      <c r="Q481" s="80">
        <v>243</v>
      </c>
      <c r="R481">
        <v>1088</v>
      </c>
      <c r="S481">
        <v>445</v>
      </c>
      <c r="T481" s="81">
        <f t="shared" si="0"/>
        <v>2017</v>
      </c>
      <c r="U481" s="82">
        <f>VLOOKUP(A481,'SB35 Determination Data'!$B$4:$F$542,5,FALSE)</f>
        <v>2015</v>
      </c>
    </row>
    <row r="482" spans="1:21" ht="12.75" customHeight="1" x14ac:dyDescent="0.15">
      <c r="A482" s="77" t="s">
        <v>190</v>
      </c>
      <c r="B482" s="77" t="s">
        <v>168</v>
      </c>
      <c r="C482" s="77" t="s">
        <v>144</v>
      </c>
      <c r="D482" s="78">
        <v>2014</v>
      </c>
      <c r="E482" s="77" t="s">
        <v>1598</v>
      </c>
      <c r="F482" s="79">
        <v>508</v>
      </c>
      <c r="G482" s="79">
        <v>71</v>
      </c>
      <c r="H482" s="83">
        <v>71</v>
      </c>
      <c r="I482" s="79">
        <v>0</v>
      </c>
      <c r="J482" s="79">
        <v>310</v>
      </c>
      <c r="K482" s="79">
        <v>48</v>
      </c>
      <c r="L482" s="79">
        <v>48</v>
      </c>
      <c r="M482" s="79">
        <v>0</v>
      </c>
      <c r="N482" s="77">
        <v>337</v>
      </c>
      <c r="O482" s="79">
        <v>0</v>
      </c>
      <c r="P482" s="79">
        <v>862</v>
      </c>
      <c r="Q482" s="80">
        <v>532</v>
      </c>
      <c r="R482">
        <v>2017</v>
      </c>
      <c r="S482">
        <v>651</v>
      </c>
      <c r="T482" s="81">
        <f t="shared" si="0"/>
        <v>2014</v>
      </c>
      <c r="U482" s="82">
        <f>VLOOKUP(A482,'SB35 Determination Data'!$B$4:$F$542,5,FALSE)</f>
        <v>2014</v>
      </c>
    </row>
    <row r="483" spans="1:21" ht="12.75" customHeight="1" x14ac:dyDescent="0.15">
      <c r="A483" s="77" t="s">
        <v>190</v>
      </c>
      <c r="B483" s="77" t="s">
        <v>168</v>
      </c>
      <c r="C483" s="77" t="s">
        <v>144</v>
      </c>
      <c r="D483" s="78">
        <v>2015</v>
      </c>
      <c r="E483" s="77" t="s">
        <v>1598</v>
      </c>
      <c r="F483" s="79">
        <v>508</v>
      </c>
      <c r="G483" s="79">
        <v>0</v>
      </c>
      <c r="H483" s="83">
        <v>0</v>
      </c>
      <c r="I483" s="79">
        <v>0</v>
      </c>
      <c r="J483" s="79">
        <v>310</v>
      </c>
      <c r="K483" s="79">
        <v>0</v>
      </c>
      <c r="L483" s="79">
        <v>0</v>
      </c>
      <c r="M483" s="79">
        <v>0</v>
      </c>
      <c r="N483" s="77">
        <v>337</v>
      </c>
      <c r="O483" s="79">
        <v>1</v>
      </c>
      <c r="P483" s="79">
        <v>862</v>
      </c>
      <c r="Q483" s="80">
        <v>776</v>
      </c>
      <c r="R483">
        <v>2017</v>
      </c>
      <c r="S483">
        <v>777</v>
      </c>
      <c r="T483" s="81">
        <f t="shared" si="0"/>
        <v>2015</v>
      </c>
      <c r="U483" s="82">
        <f>VLOOKUP(A483,'SB35 Determination Data'!$B$4:$F$542,5,FALSE)</f>
        <v>2014</v>
      </c>
    </row>
    <row r="484" spans="1:21" ht="12.75" customHeight="1" x14ac:dyDescent="0.15">
      <c r="A484" s="77" t="s">
        <v>190</v>
      </c>
      <c r="B484" s="77" t="s">
        <v>168</v>
      </c>
      <c r="C484" s="77" t="s">
        <v>144</v>
      </c>
      <c r="D484" s="78">
        <v>2016</v>
      </c>
      <c r="E484" s="77" t="s">
        <v>1598</v>
      </c>
      <c r="F484" s="79">
        <v>508</v>
      </c>
      <c r="G484" s="79">
        <v>12</v>
      </c>
      <c r="H484" s="83">
        <v>12</v>
      </c>
      <c r="I484" s="79">
        <v>0</v>
      </c>
      <c r="J484" s="79">
        <v>310</v>
      </c>
      <c r="K484" s="79">
        <v>12</v>
      </c>
      <c r="L484" s="79">
        <v>12</v>
      </c>
      <c r="M484" s="79">
        <v>0</v>
      </c>
      <c r="N484" s="79">
        <v>337</v>
      </c>
      <c r="O484" s="79">
        <v>0</v>
      </c>
      <c r="P484" s="79">
        <v>862</v>
      </c>
      <c r="Q484" s="80">
        <v>1187</v>
      </c>
      <c r="R484">
        <v>2017</v>
      </c>
      <c r="S484">
        <v>1211</v>
      </c>
      <c r="T484" s="81">
        <f t="shared" si="0"/>
        <v>2016</v>
      </c>
      <c r="U484" s="82">
        <f>VLOOKUP(A484,'SB35 Determination Data'!$B$4:$F$542,5,FALSE)</f>
        <v>2014</v>
      </c>
    </row>
    <row r="485" spans="1:21" ht="12.75" customHeight="1" x14ac:dyDescent="0.15">
      <c r="A485" s="77" t="s">
        <v>190</v>
      </c>
      <c r="B485" s="77" t="s">
        <v>168</v>
      </c>
      <c r="C485" s="77" t="s">
        <v>144</v>
      </c>
      <c r="D485" s="78">
        <v>2017</v>
      </c>
      <c r="E485" s="77" t="s">
        <v>1598</v>
      </c>
      <c r="F485" s="79">
        <v>508</v>
      </c>
      <c r="G485" s="79">
        <v>5</v>
      </c>
      <c r="H485" s="83">
        <v>5</v>
      </c>
      <c r="I485" s="79">
        <v>0</v>
      </c>
      <c r="J485" s="79">
        <v>310</v>
      </c>
      <c r="K485" s="79">
        <v>37</v>
      </c>
      <c r="L485" s="79">
        <v>37</v>
      </c>
      <c r="M485" s="79">
        <v>0</v>
      </c>
      <c r="N485" s="79">
        <v>337</v>
      </c>
      <c r="O485" s="79">
        <v>0</v>
      </c>
      <c r="P485" s="79">
        <v>862</v>
      </c>
      <c r="Q485" s="80">
        <v>610</v>
      </c>
      <c r="R485">
        <v>2017</v>
      </c>
      <c r="S485">
        <v>652</v>
      </c>
      <c r="T485" s="81">
        <f t="shared" si="0"/>
        <v>2017</v>
      </c>
      <c r="U485" s="82">
        <f>VLOOKUP(A485,'SB35 Determination Data'!$B$4:$F$542,5,FALSE)</f>
        <v>2014</v>
      </c>
    </row>
    <row r="486" spans="1:21" ht="12.75" customHeight="1" x14ac:dyDescent="0.15">
      <c r="A486" s="77" t="s">
        <v>191</v>
      </c>
      <c r="B486" s="77" t="s">
        <v>168</v>
      </c>
      <c r="C486" s="77" t="s">
        <v>144</v>
      </c>
      <c r="D486" s="78">
        <v>2014</v>
      </c>
      <c r="E486" s="77" t="s">
        <v>1598</v>
      </c>
      <c r="F486" s="79">
        <v>171</v>
      </c>
      <c r="G486" s="79">
        <v>0</v>
      </c>
      <c r="H486" s="83">
        <v>0</v>
      </c>
      <c r="I486" s="79">
        <v>0</v>
      </c>
      <c r="J486" s="79">
        <v>100</v>
      </c>
      <c r="K486" s="79">
        <v>0</v>
      </c>
      <c r="L486" s="79">
        <v>0</v>
      </c>
      <c r="M486" s="79">
        <v>0</v>
      </c>
      <c r="N486" s="79">
        <v>108</v>
      </c>
      <c r="O486" s="79">
        <v>0</v>
      </c>
      <c r="P486" s="79">
        <v>267</v>
      </c>
      <c r="Q486" s="80">
        <v>48</v>
      </c>
      <c r="R486">
        <v>646</v>
      </c>
      <c r="S486">
        <v>48</v>
      </c>
      <c r="T486" s="81">
        <f t="shared" si="0"/>
        <v>2014</v>
      </c>
      <c r="U486" s="82">
        <f>VLOOKUP(A486,'SB35 Determination Data'!$B$4:$F$542,5,FALSE)</f>
        <v>2014</v>
      </c>
    </row>
    <row r="487" spans="1:21" ht="12.75" customHeight="1" x14ac:dyDescent="0.15">
      <c r="A487" s="77" t="s">
        <v>191</v>
      </c>
      <c r="B487" s="77" t="s">
        <v>168</v>
      </c>
      <c r="C487" s="77" t="s">
        <v>144</v>
      </c>
      <c r="D487" s="78">
        <v>2015</v>
      </c>
      <c r="E487" s="77" t="s">
        <v>1598</v>
      </c>
      <c r="F487" s="79">
        <v>171</v>
      </c>
      <c r="G487" s="79">
        <v>0</v>
      </c>
      <c r="H487" s="83">
        <v>0</v>
      </c>
      <c r="I487" s="79">
        <v>0</v>
      </c>
      <c r="J487" s="79">
        <v>100</v>
      </c>
      <c r="K487" s="79">
        <v>0</v>
      </c>
      <c r="L487" s="79">
        <v>0</v>
      </c>
      <c r="M487" s="79">
        <v>0</v>
      </c>
      <c r="N487" s="79">
        <v>108</v>
      </c>
      <c r="O487" s="79">
        <v>0</v>
      </c>
      <c r="P487" s="79">
        <v>267</v>
      </c>
      <c r="Q487" s="80">
        <v>22</v>
      </c>
      <c r="R487">
        <v>646</v>
      </c>
      <c r="S487">
        <v>22</v>
      </c>
      <c r="T487" s="81">
        <f t="shared" si="0"/>
        <v>2015</v>
      </c>
      <c r="U487" s="82">
        <f>VLOOKUP(A487,'SB35 Determination Data'!$B$4:$F$542,5,FALSE)</f>
        <v>2014</v>
      </c>
    </row>
    <row r="488" spans="1:21" ht="12.75" customHeight="1" x14ac:dyDescent="0.15">
      <c r="A488" s="77" t="s">
        <v>191</v>
      </c>
      <c r="B488" s="77" t="s">
        <v>168</v>
      </c>
      <c r="C488" s="77" t="s">
        <v>144</v>
      </c>
      <c r="D488" s="78">
        <v>2016</v>
      </c>
      <c r="E488" s="77" t="s">
        <v>1598</v>
      </c>
      <c r="F488" s="79">
        <v>171</v>
      </c>
      <c r="G488" s="79">
        <v>0</v>
      </c>
      <c r="H488" s="83">
        <v>0</v>
      </c>
      <c r="I488" s="79">
        <v>0</v>
      </c>
      <c r="J488" s="79">
        <v>100</v>
      </c>
      <c r="K488" s="79">
        <v>0</v>
      </c>
      <c r="L488" s="79">
        <v>0</v>
      </c>
      <c r="M488" s="79">
        <v>0</v>
      </c>
      <c r="N488" s="79">
        <v>108</v>
      </c>
      <c r="O488" s="79">
        <v>0</v>
      </c>
      <c r="P488" s="79">
        <v>267</v>
      </c>
      <c r="Q488" s="80">
        <v>329</v>
      </c>
      <c r="R488">
        <v>646</v>
      </c>
      <c r="S488">
        <v>329</v>
      </c>
      <c r="T488" s="81">
        <f t="shared" si="0"/>
        <v>2016</v>
      </c>
      <c r="U488" s="82">
        <f>VLOOKUP(A488,'SB35 Determination Data'!$B$4:$F$542,5,FALSE)</f>
        <v>2014</v>
      </c>
    </row>
    <row r="489" spans="1:21" ht="12.75" customHeight="1" x14ac:dyDescent="0.15">
      <c r="A489" s="77" t="s">
        <v>191</v>
      </c>
      <c r="B489" s="77" t="s">
        <v>168</v>
      </c>
      <c r="C489" s="77" t="s">
        <v>144</v>
      </c>
      <c r="D489" s="78">
        <v>2017</v>
      </c>
      <c r="E489" s="77" t="s">
        <v>1598</v>
      </c>
      <c r="F489" s="79">
        <v>171</v>
      </c>
      <c r="G489" s="79">
        <v>0</v>
      </c>
      <c r="H489" s="83">
        <v>0</v>
      </c>
      <c r="I489" s="79">
        <v>0</v>
      </c>
      <c r="J489" s="79">
        <v>100</v>
      </c>
      <c r="K489" s="79">
        <v>0</v>
      </c>
      <c r="L489" s="79">
        <v>0</v>
      </c>
      <c r="M489" s="79">
        <v>0</v>
      </c>
      <c r="N489" s="77">
        <v>108</v>
      </c>
      <c r="O489" s="79">
        <v>0</v>
      </c>
      <c r="P489" s="79">
        <v>267</v>
      </c>
      <c r="Q489" s="80">
        <v>84</v>
      </c>
      <c r="R489">
        <v>646</v>
      </c>
      <c r="S489">
        <v>84</v>
      </c>
      <c r="T489" s="81">
        <f t="shared" si="0"/>
        <v>2017</v>
      </c>
      <c r="U489" s="82">
        <f>VLOOKUP(A489,'SB35 Determination Data'!$B$4:$F$542,5,FALSE)</f>
        <v>2014</v>
      </c>
    </row>
    <row r="490" spans="1:21" ht="12.75" customHeight="1" x14ac:dyDescent="0.15">
      <c r="A490" s="77" t="s">
        <v>603</v>
      </c>
      <c r="B490" s="77" t="s">
        <v>136</v>
      </c>
      <c r="C490" s="77" t="s">
        <v>83</v>
      </c>
      <c r="D490" s="78">
        <v>2014</v>
      </c>
      <c r="E490" s="77" t="s">
        <v>1598</v>
      </c>
      <c r="F490" s="79">
        <v>25</v>
      </c>
      <c r="G490" s="79">
        <v>1</v>
      </c>
      <c r="H490" s="83">
        <v>1</v>
      </c>
      <c r="I490" s="79">
        <v>0</v>
      </c>
      <c r="J490" s="79">
        <v>19</v>
      </c>
      <c r="K490" s="79">
        <v>3</v>
      </c>
      <c r="L490" s="79">
        <v>2</v>
      </c>
      <c r="M490" s="79">
        <v>1</v>
      </c>
      <c r="N490" s="79">
        <v>25</v>
      </c>
      <c r="O490" s="79">
        <v>1</v>
      </c>
      <c r="P490" s="79">
        <v>48</v>
      </c>
      <c r="Q490" s="80">
        <v>4</v>
      </c>
      <c r="R490">
        <v>117</v>
      </c>
      <c r="S490">
        <v>9</v>
      </c>
      <c r="T490" s="81">
        <f t="shared" si="0"/>
        <v>2014</v>
      </c>
      <c r="U490" s="82">
        <f>VLOOKUP(A490,'SB35 Determination Data'!$B$4:$F$542,5,FALSE)</f>
        <v>2014</v>
      </c>
    </row>
    <row r="491" spans="1:21" ht="12.75" customHeight="1" x14ac:dyDescent="0.15">
      <c r="A491" s="77" t="s">
        <v>603</v>
      </c>
      <c r="B491" s="77" t="s">
        <v>136</v>
      </c>
      <c r="C491" s="77" t="s">
        <v>83</v>
      </c>
      <c r="D491" s="78">
        <v>2015</v>
      </c>
      <c r="E491" s="77" t="s">
        <v>1598</v>
      </c>
      <c r="F491" s="79">
        <v>25</v>
      </c>
      <c r="G491" s="79">
        <v>4</v>
      </c>
      <c r="H491" s="83">
        <v>4</v>
      </c>
      <c r="I491" s="79">
        <v>0</v>
      </c>
      <c r="J491" s="79">
        <v>19</v>
      </c>
      <c r="K491" s="79">
        <v>1</v>
      </c>
      <c r="L491" s="79">
        <v>0</v>
      </c>
      <c r="M491" s="79">
        <v>1</v>
      </c>
      <c r="N491" s="79">
        <v>25</v>
      </c>
      <c r="O491" s="79">
        <v>1</v>
      </c>
      <c r="P491" s="79">
        <v>48</v>
      </c>
      <c r="Q491" s="80">
        <v>6</v>
      </c>
      <c r="R491">
        <v>117</v>
      </c>
      <c r="S491">
        <v>12</v>
      </c>
      <c r="T491" s="81">
        <f t="shared" si="0"/>
        <v>2015</v>
      </c>
      <c r="U491" s="82">
        <f>VLOOKUP(A491,'SB35 Determination Data'!$B$4:$F$542,5,FALSE)</f>
        <v>2014</v>
      </c>
    </row>
    <row r="492" spans="1:21" ht="12.75" customHeight="1" x14ac:dyDescent="0.15">
      <c r="A492" s="77" t="s">
        <v>603</v>
      </c>
      <c r="B492" s="77" t="s">
        <v>136</v>
      </c>
      <c r="C492" s="77" t="s">
        <v>83</v>
      </c>
      <c r="D492" s="78">
        <v>2016</v>
      </c>
      <c r="E492" s="77" t="s">
        <v>1598</v>
      </c>
      <c r="F492" s="79">
        <v>25</v>
      </c>
      <c r="G492" s="79">
        <v>1</v>
      </c>
      <c r="H492" s="83">
        <v>1</v>
      </c>
      <c r="I492" s="79">
        <v>0</v>
      </c>
      <c r="J492" s="79">
        <v>19</v>
      </c>
      <c r="K492" s="79">
        <v>3</v>
      </c>
      <c r="L492" s="79">
        <v>0</v>
      </c>
      <c r="M492" s="79">
        <v>3</v>
      </c>
      <c r="N492" s="79">
        <v>25</v>
      </c>
      <c r="O492" s="79">
        <v>2</v>
      </c>
      <c r="P492" s="79">
        <v>48</v>
      </c>
      <c r="Q492" s="80">
        <v>7</v>
      </c>
      <c r="R492">
        <v>117</v>
      </c>
      <c r="S492">
        <v>13</v>
      </c>
      <c r="T492" s="81">
        <f t="shared" si="0"/>
        <v>2016</v>
      </c>
      <c r="U492" s="82">
        <f>VLOOKUP(A492,'SB35 Determination Data'!$B$4:$F$542,5,FALSE)</f>
        <v>2014</v>
      </c>
    </row>
    <row r="493" spans="1:21" ht="12.75" customHeight="1" x14ac:dyDescent="0.15">
      <c r="A493" s="77" t="s">
        <v>603</v>
      </c>
      <c r="B493" s="77" t="s">
        <v>136</v>
      </c>
      <c r="C493" s="77" t="s">
        <v>83</v>
      </c>
      <c r="D493" s="78">
        <v>2017</v>
      </c>
      <c r="E493" s="77" t="s">
        <v>1598</v>
      </c>
      <c r="F493" s="79">
        <v>25</v>
      </c>
      <c r="G493" s="79">
        <v>4</v>
      </c>
      <c r="H493" s="83">
        <v>0</v>
      </c>
      <c r="I493" s="79">
        <v>4</v>
      </c>
      <c r="J493" s="79">
        <v>19</v>
      </c>
      <c r="K493" s="79">
        <v>3</v>
      </c>
      <c r="L493" s="79">
        <v>0</v>
      </c>
      <c r="M493" s="79">
        <v>3</v>
      </c>
      <c r="N493" s="77">
        <v>25</v>
      </c>
      <c r="O493" s="79">
        <v>5</v>
      </c>
      <c r="P493" s="79">
        <v>48</v>
      </c>
      <c r="Q493" s="80">
        <v>13</v>
      </c>
      <c r="R493">
        <v>117</v>
      </c>
      <c r="S493">
        <v>25</v>
      </c>
      <c r="T493" s="81">
        <f t="shared" si="0"/>
        <v>2017</v>
      </c>
      <c r="U493" s="82">
        <f>VLOOKUP(A493,'SB35 Determination Data'!$B$4:$F$542,5,FALSE)</f>
        <v>2014</v>
      </c>
    </row>
    <row r="494" spans="1:21" ht="12.75" customHeight="1" x14ac:dyDescent="0.15">
      <c r="A494" s="77" t="s">
        <v>516</v>
      </c>
      <c r="B494" s="77" t="s">
        <v>488</v>
      </c>
      <c r="C494" s="77" t="s">
        <v>492</v>
      </c>
      <c r="D494" s="78">
        <v>2014</v>
      </c>
      <c r="E494" s="77" t="s">
        <v>1598</v>
      </c>
      <c r="F494" s="79">
        <v>235</v>
      </c>
      <c r="G494" s="79">
        <v>0</v>
      </c>
      <c r="H494" s="83">
        <v>0</v>
      </c>
      <c r="I494" s="79">
        <v>0</v>
      </c>
      <c r="J494" s="79">
        <v>157</v>
      </c>
      <c r="K494" s="79">
        <v>0</v>
      </c>
      <c r="L494" s="79">
        <v>0</v>
      </c>
      <c r="M494" s="79">
        <v>0</v>
      </c>
      <c r="N494" s="79">
        <v>174</v>
      </c>
      <c r="O494" s="79">
        <v>0</v>
      </c>
      <c r="P494" s="79">
        <v>413</v>
      </c>
      <c r="Q494" s="80">
        <v>132</v>
      </c>
      <c r="R494">
        <v>979</v>
      </c>
      <c r="S494">
        <v>132</v>
      </c>
      <c r="T494" s="81">
        <f t="shared" si="0"/>
        <v>2015</v>
      </c>
      <c r="U494" s="82">
        <f>VLOOKUP(A494,'SB35 Determination Data'!$B$4:$F$542,5,FALSE)</f>
        <v>2015</v>
      </c>
    </row>
    <row r="495" spans="1:21" ht="12.75" customHeight="1" x14ac:dyDescent="0.15">
      <c r="A495" s="77" t="s">
        <v>516</v>
      </c>
      <c r="B495" s="77" t="s">
        <v>488</v>
      </c>
      <c r="C495" s="77" t="s">
        <v>492</v>
      </c>
      <c r="D495" s="78">
        <v>2015</v>
      </c>
      <c r="E495" s="77" t="s">
        <v>1598</v>
      </c>
      <c r="F495" s="79">
        <v>235</v>
      </c>
      <c r="G495" s="79">
        <v>0</v>
      </c>
      <c r="H495" s="83">
        <v>0</v>
      </c>
      <c r="I495" s="79">
        <v>0</v>
      </c>
      <c r="J495" s="79">
        <v>157</v>
      </c>
      <c r="K495" s="79">
        <v>0</v>
      </c>
      <c r="L495" s="79">
        <v>0</v>
      </c>
      <c r="M495" s="79">
        <v>0</v>
      </c>
      <c r="N495" s="79">
        <v>174</v>
      </c>
      <c r="O495" s="79">
        <v>5</v>
      </c>
      <c r="P495" s="79">
        <v>413</v>
      </c>
      <c r="Q495" s="80">
        <v>197</v>
      </c>
      <c r="R495">
        <v>979</v>
      </c>
      <c r="S495">
        <v>202</v>
      </c>
      <c r="T495" s="81">
        <f t="shared" si="0"/>
        <v>2015</v>
      </c>
      <c r="U495" s="82">
        <f>VLOOKUP(A495,'SB35 Determination Data'!$B$4:$F$542,5,FALSE)</f>
        <v>2015</v>
      </c>
    </row>
    <row r="496" spans="1:21" ht="12.75" customHeight="1" x14ac:dyDescent="0.15">
      <c r="A496" s="77" t="s">
        <v>516</v>
      </c>
      <c r="B496" s="77" t="s">
        <v>488</v>
      </c>
      <c r="C496" s="77" t="s">
        <v>492</v>
      </c>
      <c r="D496" s="78">
        <v>2016</v>
      </c>
      <c r="E496" s="77" t="s">
        <v>1598</v>
      </c>
      <c r="F496" s="79">
        <v>235</v>
      </c>
      <c r="G496" s="79">
        <v>0</v>
      </c>
      <c r="H496" s="83">
        <v>0</v>
      </c>
      <c r="I496" s="79">
        <v>0</v>
      </c>
      <c r="J496" s="79">
        <v>157</v>
      </c>
      <c r="K496" s="79">
        <v>0</v>
      </c>
      <c r="L496" s="79">
        <v>0</v>
      </c>
      <c r="M496" s="79">
        <v>0</v>
      </c>
      <c r="N496" s="79">
        <v>174</v>
      </c>
      <c r="O496" s="79">
        <v>0</v>
      </c>
      <c r="P496" s="79">
        <v>413</v>
      </c>
      <c r="Q496" s="80">
        <v>135</v>
      </c>
      <c r="R496">
        <v>979</v>
      </c>
      <c r="S496">
        <v>135</v>
      </c>
      <c r="T496" s="81">
        <f t="shared" si="0"/>
        <v>2016</v>
      </c>
      <c r="U496" s="82">
        <f>VLOOKUP(A496,'SB35 Determination Data'!$B$4:$F$542,5,FALSE)</f>
        <v>2015</v>
      </c>
    </row>
    <row r="497" spans="1:21" ht="12.75" customHeight="1" x14ac:dyDescent="0.15">
      <c r="A497" s="77" t="s">
        <v>516</v>
      </c>
      <c r="B497" s="77" t="s">
        <v>488</v>
      </c>
      <c r="C497" s="77" t="s">
        <v>492</v>
      </c>
      <c r="D497" s="78">
        <v>2017</v>
      </c>
      <c r="E497" s="77" t="s">
        <v>1598</v>
      </c>
      <c r="F497" s="79">
        <v>235</v>
      </c>
      <c r="G497" s="79">
        <v>0</v>
      </c>
      <c r="H497" s="83">
        <v>0</v>
      </c>
      <c r="I497" s="79">
        <v>0</v>
      </c>
      <c r="J497" s="79">
        <v>157</v>
      </c>
      <c r="K497" s="79">
        <v>0</v>
      </c>
      <c r="L497" s="79">
        <v>0</v>
      </c>
      <c r="M497" s="79">
        <v>0</v>
      </c>
      <c r="N497" s="79">
        <v>174</v>
      </c>
      <c r="O497" s="79">
        <v>0</v>
      </c>
      <c r="P497" s="79">
        <v>413</v>
      </c>
      <c r="Q497" s="80">
        <v>100</v>
      </c>
      <c r="R497">
        <v>979</v>
      </c>
      <c r="S497">
        <v>100</v>
      </c>
      <c r="T497" s="81">
        <f t="shared" si="0"/>
        <v>2017</v>
      </c>
      <c r="U497" s="82">
        <f>VLOOKUP(A497,'SB35 Determination Data'!$B$4:$F$542,5,FALSE)</f>
        <v>2015</v>
      </c>
    </row>
    <row r="498" spans="1:21" ht="12.75" customHeight="1" x14ac:dyDescent="0.15">
      <c r="A498" s="77" t="s">
        <v>606</v>
      </c>
      <c r="B498" s="77" t="s">
        <v>257</v>
      </c>
      <c r="C498" s="77" t="s">
        <v>128</v>
      </c>
      <c r="D498" s="78">
        <v>2015</v>
      </c>
      <c r="E498" s="77" t="s">
        <v>1598</v>
      </c>
      <c r="F498" s="79">
        <v>71</v>
      </c>
      <c r="G498" s="79">
        <v>0</v>
      </c>
      <c r="H498" s="83">
        <v>0</v>
      </c>
      <c r="I498" s="79">
        <v>0</v>
      </c>
      <c r="J498" s="79">
        <v>46</v>
      </c>
      <c r="K498" s="79">
        <v>0</v>
      </c>
      <c r="L498" s="79">
        <v>0</v>
      </c>
      <c r="M498" s="79">
        <v>0</v>
      </c>
      <c r="N498" s="79">
        <v>53</v>
      </c>
      <c r="O498" s="79">
        <v>0</v>
      </c>
      <c r="P498" s="79">
        <v>123</v>
      </c>
      <c r="Q498" s="80">
        <v>0</v>
      </c>
      <c r="R498">
        <v>293</v>
      </c>
      <c r="S498">
        <v>0</v>
      </c>
      <c r="T498" s="81">
        <f t="shared" si="0"/>
        <v>2016</v>
      </c>
      <c r="U498" s="82">
        <f>VLOOKUP(A498,'SB35 Determination Data'!$B$4:$F$542,5,FALSE)</f>
        <v>2016</v>
      </c>
    </row>
    <row r="499" spans="1:21" ht="12.75" customHeight="1" x14ac:dyDescent="0.15">
      <c r="A499" s="77" t="s">
        <v>360</v>
      </c>
      <c r="B499" s="77" t="s">
        <v>352</v>
      </c>
      <c r="C499" s="77" t="s">
        <v>144</v>
      </c>
      <c r="D499" s="78">
        <v>2015</v>
      </c>
      <c r="E499" s="77" t="s">
        <v>1598</v>
      </c>
      <c r="F499" s="79">
        <v>28</v>
      </c>
      <c r="G499" s="79">
        <v>0</v>
      </c>
      <c r="H499" s="83">
        <v>0</v>
      </c>
      <c r="I499" s="79">
        <v>0</v>
      </c>
      <c r="J499" s="79">
        <v>19</v>
      </c>
      <c r="K499" s="79">
        <v>0</v>
      </c>
      <c r="L499" s="79">
        <v>0</v>
      </c>
      <c r="M499" s="79">
        <v>0</v>
      </c>
      <c r="N499" s="77">
        <v>22</v>
      </c>
      <c r="O499" s="79">
        <v>10</v>
      </c>
      <c r="P499" s="79">
        <v>49</v>
      </c>
      <c r="Q499" s="80">
        <v>0</v>
      </c>
      <c r="R499">
        <v>118</v>
      </c>
      <c r="S499">
        <v>10</v>
      </c>
      <c r="T499" s="81">
        <f t="shared" si="0"/>
        <v>2015</v>
      </c>
      <c r="U499" s="82">
        <f>VLOOKUP(A499,'SB35 Determination Data'!$B$4:$F$542,5,FALSE)</f>
        <v>2014</v>
      </c>
    </row>
    <row r="500" spans="1:21" ht="12.75" customHeight="1" x14ac:dyDescent="0.15">
      <c r="A500" s="77" t="s">
        <v>360</v>
      </c>
      <c r="B500" s="77" t="s">
        <v>352</v>
      </c>
      <c r="C500" s="77" t="s">
        <v>144</v>
      </c>
      <c r="D500" s="78">
        <v>2016</v>
      </c>
      <c r="E500" s="77" t="s">
        <v>1598</v>
      </c>
      <c r="F500" s="79">
        <v>28</v>
      </c>
      <c r="G500" s="79">
        <v>0</v>
      </c>
      <c r="H500" s="83">
        <v>0</v>
      </c>
      <c r="I500" s="79">
        <v>0</v>
      </c>
      <c r="J500" s="79">
        <v>19</v>
      </c>
      <c r="K500" s="79">
        <v>0</v>
      </c>
      <c r="L500" s="79">
        <v>0</v>
      </c>
      <c r="M500" s="79">
        <v>0</v>
      </c>
      <c r="N500" s="77">
        <v>22</v>
      </c>
      <c r="O500" s="79">
        <v>5</v>
      </c>
      <c r="P500" s="79">
        <v>49</v>
      </c>
      <c r="Q500" s="80">
        <v>0</v>
      </c>
      <c r="R500">
        <v>118</v>
      </c>
      <c r="S500">
        <v>5</v>
      </c>
      <c r="T500" s="81">
        <f t="shared" si="0"/>
        <v>2016</v>
      </c>
      <c r="U500" s="82">
        <f>VLOOKUP(A500,'SB35 Determination Data'!$B$4:$F$542,5,FALSE)</f>
        <v>2014</v>
      </c>
    </row>
    <row r="501" spans="1:21" ht="12.75" customHeight="1" x14ac:dyDescent="0.15">
      <c r="A501" s="77" t="s">
        <v>360</v>
      </c>
      <c r="B501" s="77" t="s">
        <v>352</v>
      </c>
      <c r="C501" s="77" t="s">
        <v>144</v>
      </c>
      <c r="D501" s="78">
        <v>2017</v>
      </c>
      <c r="E501" s="77" t="s">
        <v>1598</v>
      </c>
      <c r="F501" s="79">
        <v>28</v>
      </c>
      <c r="G501" s="79">
        <v>0</v>
      </c>
      <c r="H501" s="83">
        <v>0</v>
      </c>
      <c r="I501" s="79">
        <v>0</v>
      </c>
      <c r="J501" s="79">
        <v>19</v>
      </c>
      <c r="K501" s="79">
        <v>0</v>
      </c>
      <c r="L501" s="79">
        <v>0</v>
      </c>
      <c r="M501" s="79">
        <v>0</v>
      </c>
      <c r="N501" s="79">
        <v>22</v>
      </c>
      <c r="O501" s="79">
        <v>1</v>
      </c>
      <c r="P501" s="79">
        <v>49</v>
      </c>
      <c r="Q501" s="80">
        <v>21</v>
      </c>
      <c r="R501">
        <v>118</v>
      </c>
      <c r="S501">
        <v>22</v>
      </c>
      <c r="T501" s="81">
        <f t="shared" si="0"/>
        <v>2017</v>
      </c>
      <c r="U501" s="82">
        <f>VLOOKUP(A501,'SB35 Determination Data'!$B$4:$F$542,5,FALSE)</f>
        <v>2014</v>
      </c>
    </row>
    <row r="502" spans="1:21" ht="12.75" customHeight="1" x14ac:dyDescent="0.15">
      <c r="A502" s="77" t="s">
        <v>270</v>
      </c>
      <c r="B502" s="77" t="s">
        <v>269</v>
      </c>
      <c r="C502" s="77" t="s">
        <v>83</v>
      </c>
      <c r="D502" s="78">
        <v>2014</v>
      </c>
      <c r="E502" s="77" t="s">
        <v>1598</v>
      </c>
      <c r="F502" s="79">
        <v>122</v>
      </c>
      <c r="G502" s="79">
        <v>10</v>
      </c>
      <c r="H502" s="83">
        <v>10</v>
      </c>
      <c r="I502" s="79">
        <v>0</v>
      </c>
      <c r="J502" s="79">
        <v>88</v>
      </c>
      <c r="K502" s="79">
        <v>74</v>
      </c>
      <c r="L502" s="79">
        <v>72</v>
      </c>
      <c r="M502" s="79">
        <v>2</v>
      </c>
      <c r="N502" s="79">
        <v>100</v>
      </c>
      <c r="O502" s="79">
        <v>0</v>
      </c>
      <c r="P502" s="79">
        <v>220</v>
      </c>
      <c r="Q502" s="80">
        <v>0</v>
      </c>
      <c r="R502">
        <v>530</v>
      </c>
      <c r="S502">
        <v>84</v>
      </c>
      <c r="T502" s="81">
        <f t="shared" si="0"/>
        <v>2014</v>
      </c>
      <c r="U502" s="82">
        <f>VLOOKUP(A502,'SB35 Determination Data'!$B$4:$F$542,5,FALSE)</f>
        <v>2014</v>
      </c>
    </row>
    <row r="503" spans="1:21" ht="12.75" customHeight="1" x14ac:dyDescent="0.15">
      <c r="A503" s="77" t="s">
        <v>270</v>
      </c>
      <c r="B503" s="77" t="s">
        <v>269</v>
      </c>
      <c r="C503" s="77" t="s">
        <v>83</v>
      </c>
      <c r="D503" s="78">
        <v>2015</v>
      </c>
      <c r="E503" s="77" t="s">
        <v>1598</v>
      </c>
      <c r="F503" s="79">
        <v>122</v>
      </c>
      <c r="G503" s="79">
        <v>2</v>
      </c>
      <c r="H503" s="83">
        <v>2</v>
      </c>
      <c r="I503" s="79">
        <v>0</v>
      </c>
      <c r="J503" s="79">
        <v>88</v>
      </c>
      <c r="K503" s="79">
        <v>0</v>
      </c>
      <c r="L503" s="79">
        <v>0</v>
      </c>
      <c r="M503" s="79">
        <v>0</v>
      </c>
      <c r="N503" s="79">
        <v>100</v>
      </c>
      <c r="O503" s="79">
        <v>0</v>
      </c>
      <c r="P503" s="79">
        <v>220</v>
      </c>
      <c r="Q503" s="80">
        <v>5</v>
      </c>
      <c r="R503">
        <v>530</v>
      </c>
      <c r="S503">
        <v>7</v>
      </c>
      <c r="T503" s="81">
        <f t="shared" si="0"/>
        <v>2015</v>
      </c>
      <c r="U503" s="82">
        <f>VLOOKUP(A503,'SB35 Determination Data'!$B$4:$F$542,5,FALSE)</f>
        <v>2014</v>
      </c>
    </row>
    <row r="504" spans="1:21" ht="12.75" customHeight="1" x14ac:dyDescent="0.15">
      <c r="A504" s="77" t="s">
        <v>270</v>
      </c>
      <c r="B504" s="77" t="s">
        <v>269</v>
      </c>
      <c r="C504" s="77" t="s">
        <v>83</v>
      </c>
      <c r="D504" s="78">
        <v>2016</v>
      </c>
      <c r="E504" s="77" t="s">
        <v>1598</v>
      </c>
      <c r="F504" s="79">
        <v>122</v>
      </c>
      <c r="G504" s="79">
        <v>1</v>
      </c>
      <c r="H504" s="83">
        <v>1</v>
      </c>
      <c r="I504" s="79">
        <v>0</v>
      </c>
      <c r="J504" s="79">
        <v>88</v>
      </c>
      <c r="K504" s="79">
        <v>0</v>
      </c>
      <c r="L504" s="79">
        <v>0</v>
      </c>
      <c r="M504" s="79">
        <v>0</v>
      </c>
      <c r="N504" s="79">
        <v>100</v>
      </c>
      <c r="O504" s="79">
        <v>1</v>
      </c>
      <c r="P504" s="79">
        <v>220</v>
      </c>
      <c r="Q504" s="80">
        <v>0</v>
      </c>
      <c r="R504">
        <v>530</v>
      </c>
      <c r="S504">
        <v>2</v>
      </c>
      <c r="T504" s="81">
        <f t="shared" si="0"/>
        <v>2016</v>
      </c>
      <c r="U504" s="82">
        <f>VLOOKUP(A504,'SB35 Determination Data'!$B$4:$F$542,5,FALSE)</f>
        <v>2014</v>
      </c>
    </row>
    <row r="505" spans="1:21" ht="12.75" customHeight="1" x14ac:dyDescent="0.15">
      <c r="A505" s="77" t="s">
        <v>270</v>
      </c>
      <c r="B505" s="77" t="s">
        <v>269</v>
      </c>
      <c r="C505" s="77" t="s">
        <v>83</v>
      </c>
      <c r="D505" s="78">
        <v>2017</v>
      </c>
      <c r="E505" s="77" t="s">
        <v>1598</v>
      </c>
      <c r="F505" s="79">
        <v>122</v>
      </c>
      <c r="G505" s="79">
        <v>2</v>
      </c>
      <c r="H505" s="83">
        <v>2</v>
      </c>
      <c r="I505" s="79">
        <v>0</v>
      </c>
      <c r="J505" s="79">
        <v>88</v>
      </c>
      <c r="K505" s="79">
        <v>2</v>
      </c>
      <c r="L505" s="79">
        <v>0</v>
      </c>
      <c r="M505" s="79">
        <v>2</v>
      </c>
      <c r="N505" s="79">
        <v>100</v>
      </c>
      <c r="O505" s="79">
        <v>1</v>
      </c>
      <c r="P505" s="79">
        <v>220</v>
      </c>
      <c r="Q505" s="80">
        <v>38</v>
      </c>
      <c r="R505">
        <v>530</v>
      </c>
      <c r="S505">
        <v>43</v>
      </c>
      <c r="T505" s="81">
        <f t="shared" si="0"/>
        <v>2017</v>
      </c>
      <c r="U505" s="82">
        <f>VLOOKUP(A505,'SB35 Determination Data'!$B$4:$F$542,5,FALSE)</f>
        <v>2014</v>
      </c>
    </row>
    <row r="506" spans="1:21" ht="12.75" customHeight="1" x14ac:dyDescent="0.15">
      <c r="A506" s="77" t="s">
        <v>611</v>
      </c>
      <c r="B506" s="77" t="s">
        <v>88</v>
      </c>
      <c r="C506" s="77" t="s">
        <v>89</v>
      </c>
      <c r="D506" s="78">
        <v>2014</v>
      </c>
      <c r="E506" s="77" t="s">
        <v>1598</v>
      </c>
      <c r="F506" s="79">
        <v>231</v>
      </c>
      <c r="G506" s="79">
        <v>0</v>
      </c>
      <c r="H506" s="83">
        <v>0</v>
      </c>
      <c r="I506" s="79">
        <v>0</v>
      </c>
      <c r="J506" s="79">
        <v>118</v>
      </c>
      <c r="K506" s="79">
        <v>0</v>
      </c>
      <c r="L506" s="79">
        <v>0</v>
      </c>
      <c r="M506" s="79">
        <v>0</v>
      </c>
      <c r="N506" s="79">
        <v>99</v>
      </c>
      <c r="O506" s="79">
        <v>0</v>
      </c>
      <c r="P506" s="79">
        <v>321</v>
      </c>
      <c r="Q506" s="80">
        <v>8</v>
      </c>
      <c r="R506">
        <v>769</v>
      </c>
      <c r="S506">
        <v>8</v>
      </c>
      <c r="T506" s="81">
        <f t="shared" si="0"/>
        <v>2014</v>
      </c>
      <c r="U506" s="82">
        <f>VLOOKUP(A506,'SB35 Determination Data'!$B$4:$F$542,5,FALSE)</f>
        <v>2014</v>
      </c>
    </row>
    <row r="507" spans="1:21" ht="12.75" customHeight="1" x14ac:dyDescent="0.15">
      <c r="A507" s="77" t="s">
        <v>611</v>
      </c>
      <c r="B507" s="77" t="s">
        <v>88</v>
      </c>
      <c r="C507" s="77" t="s">
        <v>89</v>
      </c>
      <c r="D507" s="78">
        <v>2015</v>
      </c>
      <c r="E507" s="77" t="s">
        <v>1598</v>
      </c>
      <c r="F507" s="79">
        <v>231</v>
      </c>
      <c r="G507" s="79">
        <v>0</v>
      </c>
      <c r="H507" s="83">
        <v>0</v>
      </c>
      <c r="I507" s="79">
        <v>0</v>
      </c>
      <c r="J507" s="79">
        <v>118</v>
      </c>
      <c r="K507" s="79">
        <v>0</v>
      </c>
      <c r="L507" s="79">
        <v>0</v>
      </c>
      <c r="M507" s="79">
        <v>0</v>
      </c>
      <c r="N507" s="77">
        <v>99</v>
      </c>
      <c r="O507" s="79">
        <v>0</v>
      </c>
      <c r="P507" s="79">
        <v>321</v>
      </c>
      <c r="Q507" s="80">
        <v>3</v>
      </c>
      <c r="R507">
        <v>769</v>
      </c>
      <c r="S507">
        <v>3</v>
      </c>
      <c r="T507" s="81">
        <f t="shared" si="0"/>
        <v>2015</v>
      </c>
      <c r="U507" s="82">
        <f>VLOOKUP(A507,'SB35 Determination Data'!$B$4:$F$542,5,FALSE)</f>
        <v>2014</v>
      </c>
    </row>
    <row r="508" spans="1:21" ht="12.75" customHeight="1" x14ac:dyDescent="0.15">
      <c r="A508" s="77" t="s">
        <v>611</v>
      </c>
      <c r="B508" s="77" t="s">
        <v>88</v>
      </c>
      <c r="C508" s="77" t="s">
        <v>89</v>
      </c>
      <c r="D508" s="78">
        <v>2016</v>
      </c>
      <c r="E508" s="77" t="s">
        <v>1598</v>
      </c>
      <c r="F508" s="79">
        <v>231</v>
      </c>
      <c r="G508" s="79">
        <v>0</v>
      </c>
      <c r="H508" s="83">
        <v>0</v>
      </c>
      <c r="I508" s="79">
        <v>0</v>
      </c>
      <c r="J508" s="79">
        <v>118</v>
      </c>
      <c r="K508" s="79">
        <v>0</v>
      </c>
      <c r="L508" s="79">
        <v>0</v>
      </c>
      <c r="M508" s="79">
        <v>0</v>
      </c>
      <c r="N508" s="79">
        <v>99</v>
      </c>
      <c r="O508" s="79">
        <v>0</v>
      </c>
      <c r="P508" s="79">
        <v>321</v>
      </c>
      <c r="Q508" s="80">
        <v>16</v>
      </c>
      <c r="R508">
        <v>769</v>
      </c>
      <c r="S508">
        <v>16</v>
      </c>
      <c r="T508" s="81">
        <f t="shared" si="0"/>
        <v>2016</v>
      </c>
      <c r="U508" s="82">
        <f>VLOOKUP(A508,'SB35 Determination Data'!$B$4:$F$542,5,FALSE)</f>
        <v>2014</v>
      </c>
    </row>
    <row r="509" spans="1:21" ht="12.75" customHeight="1" x14ac:dyDescent="0.15">
      <c r="A509" s="77" t="s">
        <v>611</v>
      </c>
      <c r="B509" s="77" t="s">
        <v>88</v>
      </c>
      <c r="C509" s="77" t="s">
        <v>89</v>
      </c>
      <c r="D509" s="78">
        <v>2017</v>
      </c>
      <c r="E509" s="77" t="s">
        <v>1598</v>
      </c>
      <c r="F509" s="79">
        <v>231</v>
      </c>
      <c r="G509" s="79">
        <v>0</v>
      </c>
      <c r="H509" s="83">
        <v>0</v>
      </c>
      <c r="I509" s="79">
        <v>0</v>
      </c>
      <c r="J509" s="79">
        <v>118</v>
      </c>
      <c r="K509" s="79">
        <v>0</v>
      </c>
      <c r="L509" s="79">
        <v>0</v>
      </c>
      <c r="M509" s="79">
        <v>0</v>
      </c>
      <c r="N509" s="79">
        <v>99</v>
      </c>
      <c r="O509" s="79">
        <v>0</v>
      </c>
      <c r="P509" s="79">
        <v>321</v>
      </c>
      <c r="Q509" s="80">
        <v>19</v>
      </c>
      <c r="R509">
        <v>769</v>
      </c>
      <c r="S509">
        <v>19</v>
      </c>
      <c r="T509" s="81">
        <f t="shared" si="0"/>
        <v>2017</v>
      </c>
      <c r="U509" s="82">
        <f>VLOOKUP(A509,'SB35 Determination Data'!$B$4:$F$542,5,FALSE)</f>
        <v>2014</v>
      </c>
    </row>
    <row r="510" spans="1:21" ht="12.75" customHeight="1" x14ac:dyDescent="0.15">
      <c r="A510" s="77" t="s">
        <v>468</v>
      </c>
      <c r="B510" s="77" t="s">
        <v>441</v>
      </c>
      <c r="C510" s="77" t="s">
        <v>83</v>
      </c>
      <c r="D510" s="78">
        <v>2014</v>
      </c>
      <c r="E510" s="77" t="s">
        <v>1598</v>
      </c>
      <c r="F510" s="79">
        <v>41</v>
      </c>
      <c r="G510" s="79">
        <v>0</v>
      </c>
      <c r="H510" s="83">
        <v>0</v>
      </c>
      <c r="I510" s="79">
        <v>0</v>
      </c>
      <c r="J510" s="79">
        <v>26</v>
      </c>
      <c r="K510" s="79">
        <v>1</v>
      </c>
      <c r="L510" s="79">
        <v>1</v>
      </c>
      <c r="M510" s="79">
        <v>0</v>
      </c>
      <c r="N510" s="79">
        <v>29</v>
      </c>
      <c r="O510" s="79">
        <v>0</v>
      </c>
      <c r="P510" s="79">
        <v>69</v>
      </c>
      <c r="Q510" s="80">
        <v>12</v>
      </c>
      <c r="R510">
        <v>165</v>
      </c>
      <c r="S510">
        <v>13</v>
      </c>
      <c r="T510" s="81">
        <f t="shared" si="0"/>
        <v>2014</v>
      </c>
      <c r="U510" s="82">
        <f>VLOOKUP(A510,'SB35 Determination Data'!$B$4:$F$542,5,FALSE)</f>
        <v>2014</v>
      </c>
    </row>
    <row r="511" spans="1:21" ht="12.75" customHeight="1" x14ac:dyDescent="0.15">
      <c r="A511" s="77" t="s">
        <v>468</v>
      </c>
      <c r="B511" s="77" t="s">
        <v>441</v>
      </c>
      <c r="C511" s="77" t="s">
        <v>83</v>
      </c>
      <c r="D511" s="78">
        <v>2015</v>
      </c>
      <c r="E511" s="77" t="s">
        <v>1598</v>
      </c>
      <c r="F511" s="79">
        <v>41</v>
      </c>
      <c r="G511" s="79">
        <v>0</v>
      </c>
      <c r="H511" s="83">
        <v>0</v>
      </c>
      <c r="I511" s="79">
        <v>0</v>
      </c>
      <c r="J511" s="79">
        <v>26</v>
      </c>
      <c r="K511" s="79">
        <v>2</v>
      </c>
      <c r="L511" s="79">
        <v>2</v>
      </c>
      <c r="M511" s="79">
        <v>0</v>
      </c>
      <c r="N511" s="79">
        <v>29</v>
      </c>
      <c r="O511" s="79">
        <v>0</v>
      </c>
      <c r="P511" s="79">
        <v>69</v>
      </c>
      <c r="Q511" s="80">
        <v>30</v>
      </c>
      <c r="R511">
        <v>165</v>
      </c>
      <c r="S511">
        <v>32</v>
      </c>
      <c r="T511" s="81">
        <f t="shared" si="0"/>
        <v>2015</v>
      </c>
      <c r="U511" s="82">
        <f>VLOOKUP(A511,'SB35 Determination Data'!$B$4:$F$542,5,FALSE)</f>
        <v>2014</v>
      </c>
    </row>
    <row r="512" spans="1:21" ht="12.75" customHeight="1" x14ac:dyDescent="0.15">
      <c r="A512" s="77" t="s">
        <v>468</v>
      </c>
      <c r="B512" s="77" t="s">
        <v>441</v>
      </c>
      <c r="C512" s="77" t="s">
        <v>83</v>
      </c>
      <c r="D512" s="78">
        <v>2016</v>
      </c>
      <c r="E512" s="77" t="s">
        <v>1598</v>
      </c>
      <c r="F512" s="79">
        <v>41</v>
      </c>
      <c r="G512" s="79">
        <v>0</v>
      </c>
      <c r="H512" s="83">
        <v>0</v>
      </c>
      <c r="I512" s="79">
        <v>0</v>
      </c>
      <c r="J512" s="79">
        <v>26</v>
      </c>
      <c r="K512" s="79">
        <v>2</v>
      </c>
      <c r="L512" s="79">
        <v>2</v>
      </c>
      <c r="M512" s="79">
        <v>0</v>
      </c>
      <c r="N512" s="77">
        <v>29</v>
      </c>
      <c r="O512" s="79">
        <v>0</v>
      </c>
      <c r="P512" s="79">
        <v>69</v>
      </c>
      <c r="Q512" s="80">
        <v>21</v>
      </c>
      <c r="R512">
        <v>165</v>
      </c>
      <c r="S512">
        <v>23</v>
      </c>
      <c r="T512" s="81">
        <f t="shared" si="0"/>
        <v>2016</v>
      </c>
      <c r="U512" s="82">
        <f>VLOOKUP(A512,'SB35 Determination Data'!$B$4:$F$542,5,FALSE)</f>
        <v>2014</v>
      </c>
    </row>
    <row r="513" spans="1:21" ht="12.75" customHeight="1" x14ac:dyDescent="0.15">
      <c r="A513" s="77" t="s">
        <v>468</v>
      </c>
      <c r="B513" s="77" t="s">
        <v>441</v>
      </c>
      <c r="C513" s="77" t="s">
        <v>83</v>
      </c>
      <c r="D513" s="78">
        <v>2017</v>
      </c>
      <c r="E513" s="77" t="s">
        <v>1598</v>
      </c>
      <c r="F513" s="79">
        <v>41</v>
      </c>
      <c r="G513" s="79">
        <v>0</v>
      </c>
      <c r="H513" s="83">
        <v>0</v>
      </c>
      <c r="I513" s="79">
        <v>0</v>
      </c>
      <c r="J513" s="79">
        <v>26</v>
      </c>
      <c r="K513" s="79">
        <v>0</v>
      </c>
      <c r="L513" s="79">
        <v>0</v>
      </c>
      <c r="M513" s="79">
        <v>0</v>
      </c>
      <c r="N513" s="79">
        <v>29</v>
      </c>
      <c r="O513" s="79">
        <v>0</v>
      </c>
      <c r="P513" s="79">
        <v>69</v>
      </c>
      <c r="Q513" s="80">
        <v>17</v>
      </c>
      <c r="R513">
        <v>165</v>
      </c>
      <c r="S513">
        <v>17</v>
      </c>
      <c r="T513" s="81">
        <f t="shared" si="0"/>
        <v>2017</v>
      </c>
      <c r="U513" s="82">
        <f>VLOOKUP(A513,'SB35 Determination Data'!$B$4:$F$542,5,FALSE)</f>
        <v>2014</v>
      </c>
    </row>
    <row r="514" spans="1:21" ht="12.75" customHeight="1" x14ac:dyDescent="0.15">
      <c r="A514" s="77" t="s">
        <v>486</v>
      </c>
      <c r="B514" s="77" t="s">
        <v>449</v>
      </c>
      <c r="C514" s="77" t="s">
        <v>67</v>
      </c>
      <c r="D514" s="78">
        <v>2014</v>
      </c>
      <c r="E514" s="77" t="s">
        <v>1598</v>
      </c>
      <c r="F514" s="79">
        <v>52</v>
      </c>
      <c r="G514" s="79">
        <v>52</v>
      </c>
      <c r="H514" s="83">
        <v>52</v>
      </c>
      <c r="I514" s="79">
        <v>0</v>
      </c>
      <c r="J514" s="79">
        <v>31</v>
      </c>
      <c r="K514" s="79">
        <v>3</v>
      </c>
      <c r="L514" s="79">
        <v>3</v>
      </c>
      <c r="M514" s="79">
        <v>0</v>
      </c>
      <c r="N514" s="79">
        <v>36</v>
      </c>
      <c r="O514" s="79">
        <v>0</v>
      </c>
      <c r="P514" s="79">
        <v>121</v>
      </c>
      <c r="Q514" s="80">
        <v>0</v>
      </c>
      <c r="R514">
        <v>240</v>
      </c>
      <c r="S514">
        <v>55</v>
      </c>
      <c r="T514" s="81">
        <f t="shared" si="0"/>
        <v>2015</v>
      </c>
      <c r="U514" s="82">
        <f>VLOOKUP(A514,'SB35 Determination Data'!$B$4:$F$542,5,FALSE)</f>
        <v>2015</v>
      </c>
    </row>
    <row r="515" spans="1:21" ht="12.75" customHeight="1" x14ac:dyDescent="0.15">
      <c r="A515" s="77" t="s">
        <v>486</v>
      </c>
      <c r="B515" s="77" t="s">
        <v>449</v>
      </c>
      <c r="C515" s="77" t="s">
        <v>67</v>
      </c>
      <c r="D515" s="78">
        <v>2015</v>
      </c>
      <c r="E515" s="77" t="s">
        <v>1598</v>
      </c>
      <c r="F515" s="79">
        <v>52</v>
      </c>
      <c r="G515" s="79">
        <v>0</v>
      </c>
      <c r="H515" s="83">
        <v>0</v>
      </c>
      <c r="I515" s="79">
        <v>0</v>
      </c>
      <c r="J515" s="79">
        <v>31</v>
      </c>
      <c r="K515" s="79">
        <v>0</v>
      </c>
      <c r="L515" s="79">
        <v>0</v>
      </c>
      <c r="M515" s="79">
        <v>0</v>
      </c>
      <c r="N515" s="79">
        <v>36</v>
      </c>
      <c r="O515" s="79">
        <v>0</v>
      </c>
      <c r="P515" s="79">
        <v>121</v>
      </c>
      <c r="Q515" s="80">
        <v>9</v>
      </c>
      <c r="R515">
        <v>240</v>
      </c>
      <c r="S515">
        <v>9</v>
      </c>
      <c r="T515" s="81">
        <f t="shared" si="0"/>
        <v>2015</v>
      </c>
      <c r="U515" s="82">
        <f>VLOOKUP(A515,'SB35 Determination Data'!$B$4:$F$542,5,FALSE)</f>
        <v>2015</v>
      </c>
    </row>
    <row r="516" spans="1:21" ht="12.75" customHeight="1" x14ac:dyDescent="0.15">
      <c r="A516" s="77" t="s">
        <v>486</v>
      </c>
      <c r="B516" s="77" t="s">
        <v>449</v>
      </c>
      <c r="C516" s="77" t="s">
        <v>67</v>
      </c>
      <c r="D516" s="78">
        <v>2016</v>
      </c>
      <c r="E516" s="77" t="s">
        <v>1598</v>
      </c>
      <c r="F516" s="79">
        <v>52</v>
      </c>
      <c r="G516" s="79">
        <v>0</v>
      </c>
      <c r="H516" s="83">
        <v>0</v>
      </c>
      <c r="I516" s="79">
        <v>0</v>
      </c>
      <c r="J516" s="79">
        <v>31</v>
      </c>
      <c r="K516" s="79">
        <v>0</v>
      </c>
      <c r="L516" s="79">
        <v>0</v>
      </c>
      <c r="M516" s="79">
        <v>0</v>
      </c>
      <c r="N516" s="79">
        <v>36</v>
      </c>
      <c r="O516" s="79">
        <v>6</v>
      </c>
      <c r="P516" s="79">
        <v>121</v>
      </c>
      <c r="Q516" s="80">
        <v>14</v>
      </c>
      <c r="R516">
        <v>240</v>
      </c>
      <c r="S516">
        <v>20</v>
      </c>
      <c r="T516" s="81">
        <f t="shared" si="0"/>
        <v>2016</v>
      </c>
      <c r="U516" s="82">
        <f>VLOOKUP(A516,'SB35 Determination Data'!$B$4:$F$542,5,FALSE)</f>
        <v>2015</v>
      </c>
    </row>
    <row r="517" spans="1:21" ht="12.75" customHeight="1" x14ac:dyDescent="0.15">
      <c r="A517" s="77" t="s">
        <v>486</v>
      </c>
      <c r="B517" s="77" t="s">
        <v>449</v>
      </c>
      <c r="C517" s="77" t="s">
        <v>67</v>
      </c>
      <c r="D517" s="78">
        <v>2017</v>
      </c>
      <c r="E517" s="77" t="s">
        <v>1598</v>
      </c>
      <c r="F517" s="79">
        <v>52</v>
      </c>
      <c r="G517" s="79">
        <v>0</v>
      </c>
      <c r="H517" s="83">
        <v>0</v>
      </c>
      <c r="I517" s="79">
        <v>0</v>
      </c>
      <c r="J517" s="79">
        <v>31</v>
      </c>
      <c r="K517" s="79">
        <v>0</v>
      </c>
      <c r="L517" s="79">
        <v>0</v>
      </c>
      <c r="M517" s="79">
        <v>0</v>
      </c>
      <c r="N517" s="77">
        <v>36</v>
      </c>
      <c r="O517" s="79">
        <v>3</v>
      </c>
      <c r="P517" s="79">
        <v>121</v>
      </c>
      <c r="Q517" s="80">
        <v>12</v>
      </c>
      <c r="R517">
        <v>240</v>
      </c>
      <c r="S517">
        <v>15</v>
      </c>
      <c r="T517" s="81">
        <f t="shared" si="0"/>
        <v>2017</v>
      </c>
      <c r="U517" s="82">
        <f>VLOOKUP(A517,'SB35 Determination Data'!$B$4:$F$542,5,FALSE)</f>
        <v>2015</v>
      </c>
    </row>
    <row r="518" spans="1:21" ht="12.75" customHeight="1" x14ac:dyDescent="0.15">
      <c r="A518" s="77" t="s">
        <v>192</v>
      </c>
      <c r="B518" s="77" t="s">
        <v>168</v>
      </c>
      <c r="C518" s="77" t="s">
        <v>144</v>
      </c>
      <c r="D518" s="78">
        <v>2014</v>
      </c>
      <c r="E518" s="77" t="s">
        <v>1598</v>
      </c>
      <c r="F518" s="79">
        <v>170</v>
      </c>
      <c r="G518" s="79">
        <v>0</v>
      </c>
      <c r="H518" s="83">
        <v>0</v>
      </c>
      <c r="I518" s="79">
        <v>0</v>
      </c>
      <c r="J518" s="79">
        <v>101</v>
      </c>
      <c r="K518" s="79">
        <v>0</v>
      </c>
      <c r="L518" s="79">
        <v>0</v>
      </c>
      <c r="M518" s="79">
        <v>0</v>
      </c>
      <c r="N518" s="79">
        <v>112</v>
      </c>
      <c r="O518" s="79">
        <v>34</v>
      </c>
      <c r="P518" s="79">
        <v>300</v>
      </c>
      <c r="Q518" s="80">
        <v>320</v>
      </c>
      <c r="R518">
        <v>683</v>
      </c>
      <c r="S518">
        <v>354</v>
      </c>
      <c r="T518" s="81">
        <f t="shared" si="0"/>
        <v>2014</v>
      </c>
      <c r="U518" s="82">
        <f>VLOOKUP(A518,'SB35 Determination Data'!$B$4:$F$542,5,FALSE)</f>
        <v>2014</v>
      </c>
    </row>
    <row r="519" spans="1:21" ht="12.75" customHeight="1" x14ac:dyDescent="0.15">
      <c r="A519" s="77" t="s">
        <v>192</v>
      </c>
      <c r="B519" s="77" t="s">
        <v>168</v>
      </c>
      <c r="C519" s="77" t="s">
        <v>144</v>
      </c>
      <c r="D519" s="78">
        <v>2015</v>
      </c>
      <c r="E519" s="77" t="s">
        <v>1598</v>
      </c>
      <c r="F519" s="79">
        <v>170</v>
      </c>
      <c r="G519" s="79">
        <v>0</v>
      </c>
      <c r="H519" s="83">
        <v>0</v>
      </c>
      <c r="I519" s="79">
        <v>0</v>
      </c>
      <c r="J519" s="79">
        <v>101</v>
      </c>
      <c r="K519" s="79">
        <v>127</v>
      </c>
      <c r="L519" s="79">
        <v>127</v>
      </c>
      <c r="M519" s="79">
        <v>0</v>
      </c>
      <c r="N519" s="79">
        <v>112</v>
      </c>
      <c r="O519" s="79">
        <v>0</v>
      </c>
      <c r="P519" s="79">
        <v>300</v>
      </c>
      <c r="Q519" s="80">
        <v>0</v>
      </c>
      <c r="R519">
        <v>683</v>
      </c>
      <c r="S519">
        <v>127</v>
      </c>
      <c r="T519" s="81">
        <f t="shared" si="0"/>
        <v>2015</v>
      </c>
      <c r="U519" s="82">
        <f>VLOOKUP(A519,'SB35 Determination Data'!$B$4:$F$542,5,FALSE)</f>
        <v>2014</v>
      </c>
    </row>
    <row r="520" spans="1:21" ht="12.75" customHeight="1" x14ac:dyDescent="0.15">
      <c r="A520" s="77" t="s">
        <v>192</v>
      </c>
      <c r="B520" s="77" t="s">
        <v>168</v>
      </c>
      <c r="C520" s="77" t="s">
        <v>144</v>
      </c>
      <c r="D520" s="78">
        <v>2016</v>
      </c>
      <c r="E520" s="77" t="s">
        <v>1598</v>
      </c>
      <c r="F520" s="79">
        <v>170</v>
      </c>
      <c r="G520" s="79">
        <v>0</v>
      </c>
      <c r="H520" s="83">
        <v>0</v>
      </c>
      <c r="I520" s="79">
        <v>0</v>
      </c>
      <c r="J520" s="79">
        <v>101</v>
      </c>
      <c r="K520" s="79">
        <v>0</v>
      </c>
      <c r="L520" s="79">
        <v>0</v>
      </c>
      <c r="M520" s="79">
        <v>0</v>
      </c>
      <c r="N520" s="79">
        <v>112</v>
      </c>
      <c r="O520" s="79">
        <v>0</v>
      </c>
      <c r="P520" s="79">
        <v>300</v>
      </c>
      <c r="Q520" s="80">
        <v>4</v>
      </c>
      <c r="R520">
        <v>683</v>
      </c>
      <c r="S520">
        <v>4</v>
      </c>
      <c r="T520" s="81">
        <f t="shared" si="0"/>
        <v>2016</v>
      </c>
      <c r="U520" s="82">
        <f>VLOOKUP(A520,'SB35 Determination Data'!$B$4:$F$542,5,FALSE)</f>
        <v>2014</v>
      </c>
    </row>
    <row r="521" spans="1:21" ht="12.75" customHeight="1" x14ac:dyDescent="0.15">
      <c r="A521" s="77" t="s">
        <v>192</v>
      </c>
      <c r="B521" s="77" t="s">
        <v>168</v>
      </c>
      <c r="C521" s="77" t="s">
        <v>144</v>
      </c>
      <c r="D521" s="78">
        <v>2017</v>
      </c>
      <c r="E521" s="77" t="s">
        <v>1598</v>
      </c>
      <c r="F521" s="79">
        <v>170</v>
      </c>
      <c r="G521" s="79">
        <v>0</v>
      </c>
      <c r="H521" s="83">
        <v>0</v>
      </c>
      <c r="I521" s="79">
        <v>0</v>
      </c>
      <c r="J521" s="79">
        <v>101</v>
      </c>
      <c r="K521" s="79">
        <v>0</v>
      </c>
      <c r="L521" s="79">
        <v>0</v>
      </c>
      <c r="M521" s="79">
        <v>0</v>
      </c>
      <c r="N521" s="79">
        <v>112</v>
      </c>
      <c r="O521" s="79">
        <v>5</v>
      </c>
      <c r="P521" s="79">
        <v>300</v>
      </c>
      <c r="Q521" s="80">
        <v>37</v>
      </c>
      <c r="R521">
        <v>683</v>
      </c>
      <c r="S521">
        <v>42</v>
      </c>
      <c r="T521" s="81">
        <f t="shared" si="0"/>
        <v>2017</v>
      </c>
      <c r="U521" s="82">
        <f>VLOOKUP(A521,'SB35 Determination Data'!$B$4:$F$542,5,FALSE)</f>
        <v>2014</v>
      </c>
    </row>
    <row r="522" spans="1:21" ht="12.75" customHeight="1" x14ac:dyDescent="0.15">
      <c r="A522" s="77" t="s">
        <v>74</v>
      </c>
      <c r="B522" s="77" t="s">
        <v>66</v>
      </c>
      <c r="C522" s="77" t="s">
        <v>67</v>
      </c>
      <c r="D522" s="78">
        <v>2015</v>
      </c>
      <c r="E522" s="77" t="s">
        <v>1598</v>
      </c>
      <c r="F522" s="79">
        <v>851</v>
      </c>
      <c r="G522" s="79">
        <v>0</v>
      </c>
      <c r="H522" s="83">
        <v>0</v>
      </c>
      <c r="I522" s="79">
        <v>0</v>
      </c>
      <c r="J522" s="79">
        <v>480</v>
      </c>
      <c r="K522" s="79">
        <v>0</v>
      </c>
      <c r="L522" s="79">
        <v>0</v>
      </c>
      <c r="M522" s="79">
        <v>0</v>
      </c>
      <c r="N522" s="77">
        <v>608</v>
      </c>
      <c r="O522" s="79">
        <v>0</v>
      </c>
      <c r="P522" s="79">
        <v>1981</v>
      </c>
      <c r="Q522" s="80">
        <v>108</v>
      </c>
      <c r="R522">
        <v>3920</v>
      </c>
      <c r="S522">
        <v>108</v>
      </c>
      <c r="T522" s="81">
        <f t="shared" si="0"/>
        <v>2015</v>
      </c>
      <c r="U522" s="82">
        <f>VLOOKUP(A522,'SB35 Determination Data'!$B$4:$F$542,5,FALSE)</f>
        <v>2015</v>
      </c>
    </row>
    <row r="523" spans="1:21" ht="12.75" customHeight="1" x14ac:dyDescent="0.15">
      <c r="A523" s="77" t="s">
        <v>74</v>
      </c>
      <c r="B523" s="77" t="s">
        <v>66</v>
      </c>
      <c r="C523" s="77" t="s">
        <v>67</v>
      </c>
      <c r="D523" s="78">
        <v>2016</v>
      </c>
      <c r="E523" s="77" t="s">
        <v>1598</v>
      </c>
      <c r="F523" s="79">
        <v>851</v>
      </c>
      <c r="G523" s="79">
        <v>0</v>
      </c>
      <c r="H523" s="83">
        <v>0</v>
      </c>
      <c r="I523" s="79">
        <v>0</v>
      </c>
      <c r="J523" s="79">
        <v>480</v>
      </c>
      <c r="K523" s="79">
        <v>0</v>
      </c>
      <c r="L523" s="79">
        <v>0</v>
      </c>
      <c r="M523" s="79">
        <v>0</v>
      </c>
      <c r="N523" s="79">
        <v>608</v>
      </c>
      <c r="O523" s="79">
        <v>0</v>
      </c>
      <c r="P523" s="79">
        <v>1981</v>
      </c>
      <c r="Q523" s="80">
        <v>225</v>
      </c>
      <c r="R523">
        <v>3920</v>
      </c>
      <c r="S523">
        <v>225</v>
      </c>
      <c r="T523" s="81">
        <f t="shared" si="0"/>
        <v>2016</v>
      </c>
      <c r="U523" s="82">
        <f>VLOOKUP(A523,'SB35 Determination Data'!$B$4:$F$542,5,FALSE)</f>
        <v>2015</v>
      </c>
    </row>
    <row r="524" spans="1:21" ht="12.75" customHeight="1" x14ac:dyDescent="0.15">
      <c r="A524" s="77" t="s">
        <v>74</v>
      </c>
      <c r="B524" s="77" t="s">
        <v>66</v>
      </c>
      <c r="C524" s="77" t="s">
        <v>67</v>
      </c>
      <c r="D524" s="78">
        <v>2017</v>
      </c>
      <c r="E524" s="77" t="s">
        <v>1598</v>
      </c>
      <c r="F524" s="79">
        <v>851</v>
      </c>
      <c r="G524" s="79">
        <v>40</v>
      </c>
      <c r="H524" s="83">
        <v>40</v>
      </c>
      <c r="I524" s="79">
        <v>0</v>
      </c>
      <c r="J524" s="79">
        <v>480</v>
      </c>
      <c r="K524" s="79">
        <v>19</v>
      </c>
      <c r="L524" s="79">
        <v>19</v>
      </c>
      <c r="M524" s="79">
        <v>0</v>
      </c>
      <c r="N524" s="79">
        <v>608</v>
      </c>
      <c r="O524" s="79">
        <v>0</v>
      </c>
      <c r="P524" s="79">
        <v>1981</v>
      </c>
      <c r="Q524" s="80">
        <v>395</v>
      </c>
      <c r="R524">
        <v>3920</v>
      </c>
      <c r="S524">
        <v>454</v>
      </c>
      <c r="T524" s="81">
        <f t="shared" si="0"/>
        <v>2017</v>
      </c>
      <c r="U524" s="82">
        <f>VLOOKUP(A524,'SB35 Determination Data'!$B$4:$F$542,5,FALSE)</f>
        <v>2015</v>
      </c>
    </row>
    <row r="525" spans="1:21" ht="12.75" customHeight="1" x14ac:dyDescent="0.15">
      <c r="A525" s="77" t="s">
        <v>573</v>
      </c>
      <c r="B525" s="77" t="s">
        <v>528</v>
      </c>
      <c r="C525" s="77" t="s">
        <v>67</v>
      </c>
      <c r="D525" s="78">
        <v>2014</v>
      </c>
      <c r="E525" s="77" t="s">
        <v>1598</v>
      </c>
      <c r="F525" s="79">
        <v>31</v>
      </c>
      <c r="G525" s="79">
        <v>0</v>
      </c>
      <c r="H525" s="83">
        <v>0</v>
      </c>
      <c r="I525" s="79">
        <v>0</v>
      </c>
      <c r="J525" s="79">
        <v>24</v>
      </c>
      <c r="K525" s="79">
        <v>0</v>
      </c>
      <c r="L525" s="79">
        <v>0</v>
      </c>
      <c r="M525" s="79">
        <v>0</v>
      </c>
      <c r="N525" s="77">
        <v>26</v>
      </c>
      <c r="O525" s="79">
        <v>0</v>
      </c>
      <c r="P525" s="79">
        <v>76</v>
      </c>
      <c r="Q525" s="80">
        <v>27</v>
      </c>
      <c r="R525">
        <v>157</v>
      </c>
      <c r="S525">
        <v>27</v>
      </c>
      <c r="T525" s="81">
        <f t="shared" si="0"/>
        <v>2015</v>
      </c>
      <c r="U525" s="82">
        <f>VLOOKUP(A525,'SB35 Determination Data'!$B$4:$F$542,5,FALSE)</f>
        <v>2015</v>
      </c>
    </row>
    <row r="526" spans="1:21" ht="12.75" customHeight="1" x14ac:dyDescent="0.15">
      <c r="A526" s="77" t="s">
        <v>573</v>
      </c>
      <c r="B526" s="77" t="s">
        <v>528</v>
      </c>
      <c r="C526" s="77" t="s">
        <v>67</v>
      </c>
      <c r="D526" s="78">
        <v>2015</v>
      </c>
      <c r="E526" s="77" t="s">
        <v>1598</v>
      </c>
      <c r="F526" s="79">
        <v>31</v>
      </c>
      <c r="G526" s="79">
        <v>1</v>
      </c>
      <c r="H526" s="83">
        <v>1</v>
      </c>
      <c r="I526" s="79">
        <v>0</v>
      </c>
      <c r="J526" s="79">
        <v>24</v>
      </c>
      <c r="K526" s="79">
        <v>2</v>
      </c>
      <c r="L526" s="79">
        <v>2</v>
      </c>
      <c r="M526" s="79">
        <v>0</v>
      </c>
      <c r="N526" s="79">
        <v>26</v>
      </c>
      <c r="O526" s="79">
        <v>12</v>
      </c>
      <c r="P526" s="79">
        <v>76</v>
      </c>
      <c r="Q526" s="80">
        <v>44</v>
      </c>
      <c r="R526">
        <v>157</v>
      </c>
      <c r="S526">
        <v>59</v>
      </c>
      <c r="T526" s="81">
        <f t="shared" si="0"/>
        <v>2015</v>
      </c>
      <c r="U526" s="82">
        <f>VLOOKUP(A526,'SB35 Determination Data'!$B$4:$F$542,5,FALSE)</f>
        <v>2015</v>
      </c>
    </row>
    <row r="527" spans="1:21" ht="12.75" customHeight="1" x14ac:dyDescent="0.15">
      <c r="A527" s="77" t="s">
        <v>573</v>
      </c>
      <c r="B527" s="77" t="s">
        <v>528</v>
      </c>
      <c r="C527" s="77" t="s">
        <v>67</v>
      </c>
      <c r="D527" s="78">
        <v>2016</v>
      </c>
      <c r="E527" s="77" t="s">
        <v>1598</v>
      </c>
      <c r="F527" s="79">
        <v>31</v>
      </c>
      <c r="G527" s="79">
        <v>2</v>
      </c>
      <c r="H527" s="83">
        <v>2</v>
      </c>
      <c r="I527" s="79">
        <v>0</v>
      </c>
      <c r="J527" s="79">
        <v>24</v>
      </c>
      <c r="K527" s="79">
        <v>3</v>
      </c>
      <c r="L527" s="79">
        <v>3</v>
      </c>
      <c r="M527" s="79">
        <v>0</v>
      </c>
      <c r="N527" s="77">
        <v>26</v>
      </c>
      <c r="O527" s="79">
        <v>4</v>
      </c>
      <c r="P527" s="79">
        <v>76</v>
      </c>
      <c r="Q527" s="80">
        <v>23</v>
      </c>
      <c r="R527">
        <v>157</v>
      </c>
      <c r="S527">
        <v>32</v>
      </c>
      <c r="T527" s="81">
        <f t="shared" si="0"/>
        <v>2016</v>
      </c>
      <c r="U527" s="82">
        <f>VLOOKUP(A527,'SB35 Determination Data'!$B$4:$F$542,5,FALSE)</f>
        <v>2015</v>
      </c>
    </row>
    <row r="528" spans="1:21" ht="12.75" customHeight="1" x14ac:dyDescent="0.15">
      <c r="A528" s="77" t="s">
        <v>573</v>
      </c>
      <c r="B528" s="77" t="s">
        <v>528</v>
      </c>
      <c r="C528" s="77" t="s">
        <v>67</v>
      </c>
      <c r="D528" s="78">
        <v>2017</v>
      </c>
      <c r="E528" s="77" t="s">
        <v>1598</v>
      </c>
      <c r="F528" s="79">
        <v>31</v>
      </c>
      <c r="G528" s="79">
        <v>12</v>
      </c>
      <c r="H528" s="83">
        <v>12</v>
      </c>
      <c r="I528" s="79">
        <v>0</v>
      </c>
      <c r="J528" s="79">
        <v>24</v>
      </c>
      <c r="K528" s="79">
        <v>20</v>
      </c>
      <c r="L528" s="79">
        <v>20</v>
      </c>
      <c r="M528" s="79">
        <v>0</v>
      </c>
      <c r="N528" s="79">
        <v>26</v>
      </c>
      <c r="O528" s="79">
        <v>29</v>
      </c>
      <c r="P528" s="79">
        <v>76</v>
      </c>
      <c r="Q528" s="80">
        <v>16</v>
      </c>
      <c r="R528">
        <v>157</v>
      </c>
      <c r="S528">
        <v>77</v>
      </c>
      <c r="T528" s="81">
        <f t="shared" si="0"/>
        <v>2017</v>
      </c>
      <c r="U528" s="82">
        <f>VLOOKUP(A528,'SB35 Determination Data'!$B$4:$F$542,5,FALSE)</f>
        <v>2015</v>
      </c>
    </row>
    <row r="529" spans="1:21" ht="12.75" customHeight="1" x14ac:dyDescent="0.15">
      <c r="A529" s="77" t="s">
        <v>325</v>
      </c>
      <c r="B529" s="77" t="s">
        <v>316</v>
      </c>
      <c r="C529" s="77" t="s">
        <v>144</v>
      </c>
      <c r="D529" s="78">
        <v>2014</v>
      </c>
      <c r="E529" s="77" t="s">
        <v>1598</v>
      </c>
      <c r="F529" s="79">
        <v>134</v>
      </c>
      <c r="G529" s="79">
        <v>0</v>
      </c>
      <c r="H529" s="83">
        <v>0</v>
      </c>
      <c r="I529" s="79">
        <v>0</v>
      </c>
      <c r="J529" s="79">
        <v>96</v>
      </c>
      <c r="K529" s="79">
        <v>3</v>
      </c>
      <c r="L529" s="79">
        <v>0</v>
      </c>
      <c r="M529" s="79">
        <v>3</v>
      </c>
      <c r="N529" s="79">
        <v>112</v>
      </c>
      <c r="O529" s="79">
        <v>114</v>
      </c>
      <c r="P529" s="79">
        <v>262</v>
      </c>
      <c r="Q529" s="80">
        <v>32</v>
      </c>
      <c r="R529">
        <v>604</v>
      </c>
      <c r="S529">
        <v>149</v>
      </c>
      <c r="T529" s="81">
        <f t="shared" si="0"/>
        <v>2014</v>
      </c>
      <c r="U529" s="82">
        <f>VLOOKUP(A529,'SB35 Determination Data'!$B$4:$F$542,5,FALSE)</f>
        <v>2014</v>
      </c>
    </row>
    <row r="530" spans="1:21" ht="12.75" customHeight="1" x14ac:dyDescent="0.15">
      <c r="A530" s="77" t="s">
        <v>325</v>
      </c>
      <c r="B530" s="77" t="s">
        <v>316</v>
      </c>
      <c r="C530" s="77" t="s">
        <v>144</v>
      </c>
      <c r="D530" s="78">
        <v>2015</v>
      </c>
      <c r="E530" s="77" t="s">
        <v>1598</v>
      </c>
      <c r="F530" s="79">
        <v>134</v>
      </c>
      <c r="G530" s="79">
        <v>0</v>
      </c>
      <c r="H530" s="83">
        <v>0</v>
      </c>
      <c r="I530" s="79">
        <v>0</v>
      </c>
      <c r="J530" s="79">
        <v>96</v>
      </c>
      <c r="K530" s="79">
        <v>14</v>
      </c>
      <c r="L530" s="79">
        <v>12</v>
      </c>
      <c r="M530" s="79">
        <v>2</v>
      </c>
      <c r="N530" s="79">
        <v>112</v>
      </c>
      <c r="O530" s="79">
        <v>76</v>
      </c>
      <c r="P530" s="79">
        <v>262</v>
      </c>
      <c r="Q530" s="80">
        <v>17</v>
      </c>
      <c r="R530">
        <v>604</v>
      </c>
      <c r="S530">
        <v>107</v>
      </c>
      <c r="T530" s="81">
        <f t="shared" si="0"/>
        <v>2015</v>
      </c>
      <c r="U530" s="82">
        <f>VLOOKUP(A530,'SB35 Determination Data'!$B$4:$F$542,5,FALSE)</f>
        <v>2014</v>
      </c>
    </row>
    <row r="531" spans="1:21" ht="12.75" customHeight="1" x14ac:dyDescent="0.15">
      <c r="A531" s="77" t="s">
        <v>325</v>
      </c>
      <c r="B531" s="77" t="s">
        <v>316</v>
      </c>
      <c r="C531" s="77" t="s">
        <v>144</v>
      </c>
      <c r="D531" s="78">
        <v>2016</v>
      </c>
      <c r="E531" s="77" t="s">
        <v>1598</v>
      </c>
      <c r="F531" s="79">
        <v>134</v>
      </c>
      <c r="G531" s="79">
        <v>0</v>
      </c>
      <c r="H531" s="83">
        <v>0</v>
      </c>
      <c r="I531" s="79">
        <v>0</v>
      </c>
      <c r="J531" s="79">
        <v>96</v>
      </c>
      <c r="K531" s="79">
        <v>29</v>
      </c>
      <c r="L531" s="79">
        <v>29</v>
      </c>
      <c r="M531" s="79">
        <v>0</v>
      </c>
      <c r="N531" s="79">
        <v>112</v>
      </c>
      <c r="O531" s="79">
        <v>25</v>
      </c>
      <c r="P531" s="79">
        <v>262</v>
      </c>
      <c r="Q531" s="80">
        <v>8</v>
      </c>
      <c r="R531">
        <v>604</v>
      </c>
      <c r="S531">
        <v>62</v>
      </c>
      <c r="T531" s="81">
        <f t="shared" si="0"/>
        <v>2016</v>
      </c>
      <c r="U531" s="82">
        <f>VLOOKUP(A531,'SB35 Determination Data'!$B$4:$F$542,5,FALSE)</f>
        <v>2014</v>
      </c>
    </row>
    <row r="532" spans="1:21" ht="12.75" customHeight="1" x14ac:dyDescent="0.15">
      <c r="A532" s="77" t="s">
        <v>325</v>
      </c>
      <c r="B532" s="77" t="s">
        <v>316</v>
      </c>
      <c r="C532" s="77" t="s">
        <v>144</v>
      </c>
      <c r="D532" s="78">
        <v>2017</v>
      </c>
      <c r="E532" s="77" t="s">
        <v>1598</v>
      </c>
      <c r="F532" s="79">
        <v>134</v>
      </c>
      <c r="G532" s="79">
        <v>0</v>
      </c>
      <c r="H532" s="83">
        <v>0</v>
      </c>
      <c r="I532" s="79">
        <v>0</v>
      </c>
      <c r="J532" s="79">
        <v>96</v>
      </c>
      <c r="K532" s="79">
        <v>0</v>
      </c>
      <c r="L532" s="79">
        <v>0</v>
      </c>
      <c r="M532" s="79">
        <v>0</v>
      </c>
      <c r="N532" s="79">
        <v>112</v>
      </c>
      <c r="O532" s="79">
        <v>2</v>
      </c>
      <c r="P532" s="79">
        <v>262</v>
      </c>
      <c r="Q532" s="80">
        <v>12</v>
      </c>
      <c r="R532">
        <v>604</v>
      </c>
      <c r="S532">
        <v>14</v>
      </c>
      <c r="T532" s="81">
        <f t="shared" si="0"/>
        <v>2017</v>
      </c>
      <c r="U532" s="82">
        <f>VLOOKUP(A532,'SB35 Determination Data'!$B$4:$F$542,5,FALSE)</f>
        <v>2014</v>
      </c>
    </row>
    <row r="533" spans="1:21" ht="12.75" customHeight="1" x14ac:dyDescent="0.15">
      <c r="A533" s="77" t="s">
        <v>107</v>
      </c>
      <c r="B533" s="77" t="s">
        <v>99</v>
      </c>
      <c r="C533" s="77" t="s">
        <v>67</v>
      </c>
      <c r="D533" s="78">
        <v>2015</v>
      </c>
      <c r="E533" s="77" t="s">
        <v>1598</v>
      </c>
      <c r="F533" s="79">
        <v>220</v>
      </c>
      <c r="G533" s="79">
        <v>0</v>
      </c>
      <c r="H533" s="83">
        <v>0</v>
      </c>
      <c r="I533" s="79">
        <v>0</v>
      </c>
      <c r="J533" s="79">
        <v>118</v>
      </c>
      <c r="K533" s="79">
        <v>0</v>
      </c>
      <c r="L533" s="79">
        <v>0</v>
      </c>
      <c r="M533" s="79">
        <v>0</v>
      </c>
      <c r="N533" s="79">
        <v>100</v>
      </c>
      <c r="O533" s="79">
        <v>0</v>
      </c>
      <c r="P533" s="79">
        <v>244</v>
      </c>
      <c r="Q533" s="80">
        <v>190</v>
      </c>
      <c r="R533">
        <v>682</v>
      </c>
      <c r="S533">
        <v>190</v>
      </c>
      <c r="T533" s="81">
        <f t="shared" si="0"/>
        <v>2015</v>
      </c>
      <c r="U533" s="82">
        <f>VLOOKUP(A533,'SB35 Determination Data'!$B$4:$F$542,5,FALSE)</f>
        <v>2015</v>
      </c>
    </row>
    <row r="534" spans="1:21" ht="12.75" customHeight="1" x14ac:dyDescent="0.15">
      <c r="A534" s="77" t="s">
        <v>107</v>
      </c>
      <c r="B534" s="77" t="s">
        <v>99</v>
      </c>
      <c r="C534" s="77" t="s">
        <v>67</v>
      </c>
      <c r="D534" s="78">
        <v>2016</v>
      </c>
      <c r="E534" s="77" t="s">
        <v>1598</v>
      </c>
      <c r="F534" s="79">
        <v>220</v>
      </c>
      <c r="G534" s="79">
        <v>0</v>
      </c>
      <c r="H534" s="83">
        <v>0</v>
      </c>
      <c r="I534" s="79">
        <v>0</v>
      </c>
      <c r="J534" s="79">
        <v>118</v>
      </c>
      <c r="K534" s="79">
        <v>1</v>
      </c>
      <c r="L534" s="79">
        <v>0</v>
      </c>
      <c r="M534" s="79">
        <v>1</v>
      </c>
      <c r="N534" s="79">
        <v>100</v>
      </c>
      <c r="O534" s="79">
        <v>0</v>
      </c>
      <c r="P534" s="79">
        <v>244</v>
      </c>
      <c r="Q534" s="80">
        <v>30</v>
      </c>
      <c r="R534">
        <v>682</v>
      </c>
      <c r="S534">
        <v>31</v>
      </c>
      <c r="T534" s="81">
        <f t="shared" si="0"/>
        <v>2016</v>
      </c>
      <c r="U534" s="82">
        <f>VLOOKUP(A534,'SB35 Determination Data'!$B$4:$F$542,5,FALSE)</f>
        <v>2015</v>
      </c>
    </row>
    <row r="535" spans="1:21" ht="12.75" customHeight="1" x14ac:dyDescent="0.15">
      <c r="A535" s="77" t="s">
        <v>107</v>
      </c>
      <c r="B535" s="77" t="s">
        <v>99</v>
      </c>
      <c r="C535" s="77" t="s">
        <v>67</v>
      </c>
      <c r="D535" s="78">
        <v>2017</v>
      </c>
      <c r="E535" s="77" t="s">
        <v>1598</v>
      </c>
      <c r="F535" s="79">
        <v>220</v>
      </c>
      <c r="G535" s="79">
        <v>0</v>
      </c>
      <c r="H535" s="83">
        <v>0</v>
      </c>
      <c r="I535" s="79">
        <v>0</v>
      </c>
      <c r="J535" s="79">
        <v>118</v>
      </c>
      <c r="K535" s="79">
        <v>0</v>
      </c>
      <c r="L535" s="79">
        <v>0</v>
      </c>
      <c r="M535" s="79">
        <v>0</v>
      </c>
      <c r="N535" s="79">
        <v>100</v>
      </c>
      <c r="O535" s="79">
        <v>0</v>
      </c>
      <c r="P535" s="79">
        <v>244</v>
      </c>
      <c r="Q535" s="80">
        <v>41</v>
      </c>
      <c r="R535">
        <v>682</v>
      </c>
      <c r="S535">
        <v>41</v>
      </c>
      <c r="T535" s="81">
        <f t="shared" si="0"/>
        <v>2017</v>
      </c>
      <c r="U535" s="82">
        <f>VLOOKUP(A535,'SB35 Determination Data'!$B$4:$F$542,5,FALSE)</f>
        <v>2015</v>
      </c>
    </row>
    <row r="536" spans="1:21" ht="12.75" customHeight="1" x14ac:dyDescent="0.15">
      <c r="A536" s="77" t="s">
        <v>365</v>
      </c>
      <c r="B536" s="77" t="s">
        <v>352</v>
      </c>
      <c r="C536" s="77" t="s">
        <v>144</v>
      </c>
      <c r="D536" s="78">
        <v>2014</v>
      </c>
      <c r="E536" s="77" t="s">
        <v>1598</v>
      </c>
      <c r="F536" s="79">
        <v>398</v>
      </c>
      <c r="G536" s="79">
        <v>0</v>
      </c>
      <c r="H536" s="83">
        <v>0</v>
      </c>
      <c r="I536" s="79">
        <v>0</v>
      </c>
      <c r="J536" s="79">
        <v>274</v>
      </c>
      <c r="K536" s="79">
        <v>0</v>
      </c>
      <c r="L536" s="79">
        <v>0</v>
      </c>
      <c r="M536" s="79">
        <v>0</v>
      </c>
      <c r="N536" s="79">
        <v>314</v>
      </c>
      <c r="O536" s="79">
        <v>82</v>
      </c>
      <c r="P536" s="79">
        <v>729</v>
      </c>
      <c r="Q536" s="80">
        <v>0</v>
      </c>
      <c r="R536">
        <v>1715</v>
      </c>
      <c r="S536">
        <v>82</v>
      </c>
      <c r="T536" s="81">
        <f t="shared" si="0"/>
        <v>2014</v>
      </c>
      <c r="U536" s="82">
        <f>VLOOKUP(A536,'SB35 Determination Data'!$B$4:$F$542,5,FALSE)</f>
        <v>2014</v>
      </c>
    </row>
    <row r="537" spans="1:21" ht="12.75" customHeight="1" x14ac:dyDescent="0.15">
      <c r="A537" s="77" t="s">
        <v>365</v>
      </c>
      <c r="B537" s="77" t="s">
        <v>352</v>
      </c>
      <c r="C537" s="77" t="s">
        <v>144</v>
      </c>
      <c r="D537" s="78">
        <v>2015</v>
      </c>
      <c r="E537" s="77" t="s">
        <v>1598</v>
      </c>
      <c r="F537" s="79">
        <v>398</v>
      </c>
      <c r="G537" s="79">
        <v>0</v>
      </c>
      <c r="H537" s="83">
        <v>0</v>
      </c>
      <c r="I537" s="79">
        <v>0</v>
      </c>
      <c r="J537" s="79">
        <v>274</v>
      </c>
      <c r="K537" s="79">
        <v>0</v>
      </c>
      <c r="L537" s="79">
        <v>0</v>
      </c>
      <c r="M537" s="79">
        <v>0</v>
      </c>
      <c r="N537" s="77">
        <v>314</v>
      </c>
      <c r="O537" s="79">
        <v>0</v>
      </c>
      <c r="P537" s="79">
        <v>729</v>
      </c>
      <c r="Q537" s="80">
        <v>98</v>
      </c>
      <c r="R537">
        <v>1715</v>
      </c>
      <c r="S537">
        <v>98</v>
      </c>
      <c r="T537" s="81">
        <f t="shared" si="0"/>
        <v>2015</v>
      </c>
      <c r="U537" s="82">
        <f>VLOOKUP(A537,'SB35 Determination Data'!$B$4:$F$542,5,FALSE)</f>
        <v>2014</v>
      </c>
    </row>
    <row r="538" spans="1:21" ht="12.75" customHeight="1" x14ac:dyDescent="0.15">
      <c r="A538" s="77" t="s">
        <v>365</v>
      </c>
      <c r="B538" s="77" t="s">
        <v>352</v>
      </c>
      <c r="C538" s="77" t="s">
        <v>144</v>
      </c>
      <c r="D538" s="78">
        <v>2016</v>
      </c>
      <c r="E538" s="77" t="s">
        <v>1598</v>
      </c>
      <c r="F538" s="79">
        <v>398</v>
      </c>
      <c r="G538" s="79">
        <v>0</v>
      </c>
      <c r="H538" s="83">
        <v>0</v>
      </c>
      <c r="I538" s="79">
        <v>0</v>
      </c>
      <c r="J538" s="79">
        <v>274</v>
      </c>
      <c r="K538" s="79">
        <v>20</v>
      </c>
      <c r="L538" s="79">
        <v>20</v>
      </c>
      <c r="M538" s="79">
        <v>0</v>
      </c>
      <c r="N538" s="79">
        <v>314</v>
      </c>
      <c r="O538" s="79">
        <v>75</v>
      </c>
      <c r="P538" s="79">
        <v>729</v>
      </c>
      <c r="Q538" s="80">
        <v>172</v>
      </c>
      <c r="R538">
        <v>1715</v>
      </c>
      <c r="S538">
        <v>267</v>
      </c>
      <c r="T538" s="81">
        <f t="shared" si="0"/>
        <v>2016</v>
      </c>
      <c r="U538" s="82">
        <f>VLOOKUP(A538,'SB35 Determination Data'!$B$4:$F$542,5,FALSE)</f>
        <v>2014</v>
      </c>
    </row>
    <row r="539" spans="1:21" ht="12.75" customHeight="1" x14ac:dyDescent="0.15">
      <c r="A539" s="77" t="s">
        <v>365</v>
      </c>
      <c r="B539" s="77" t="s">
        <v>352</v>
      </c>
      <c r="C539" s="77" t="s">
        <v>144</v>
      </c>
      <c r="D539" s="78">
        <v>2017</v>
      </c>
      <c r="E539" s="77" t="s">
        <v>1598</v>
      </c>
      <c r="F539" s="79">
        <v>398</v>
      </c>
      <c r="G539" s="79">
        <v>0</v>
      </c>
      <c r="H539" s="83">
        <v>0</v>
      </c>
      <c r="I539" s="79">
        <v>0</v>
      </c>
      <c r="J539" s="79">
        <v>274</v>
      </c>
      <c r="K539" s="79">
        <v>0</v>
      </c>
      <c r="L539" s="79">
        <v>0</v>
      </c>
      <c r="M539" s="79">
        <v>0</v>
      </c>
      <c r="N539" s="79">
        <v>314</v>
      </c>
      <c r="O539" s="79">
        <v>0</v>
      </c>
      <c r="P539" s="79">
        <v>729</v>
      </c>
      <c r="Q539" s="80">
        <v>230</v>
      </c>
      <c r="R539">
        <v>1715</v>
      </c>
      <c r="S539">
        <v>230</v>
      </c>
      <c r="T539" s="81">
        <f t="shared" si="0"/>
        <v>2017</v>
      </c>
      <c r="U539" s="82">
        <f>VLOOKUP(A539,'SB35 Determination Data'!$B$4:$F$542,5,FALSE)</f>
        <v>2014</v>
      </c>
    </row>
    <row r="540" spans="1:21" ht="12.75" customHeight="1" x14ac:dyDescent="0.15">
      <c r="A540" s="77" t="s">
        <v>380</v>
      </c>
      <c r="B540" s="77" t="s">
        <v>352</v>
      </c>
      <c r="C540" s="77" t="s">
        <v>144</v>
      </c>
      <c r="D540" s="78">
        <v>2014</v>
      </c>
      <c r="E540" s="77" t="s">
        <v>1598</v>
      </c>
      <c r="F540" s="79">
        <v>349</v>
      </c>
      <c r="G540" s="79">
        <v>0</v>
      </c>
      <c r="H540" s="83">
        <v>0</v>
      </c>
      <c r="I540" s="79">
        <v>0</v>
      </c>
      <c r="J540" s="79">
        <v>246</v>
      </c>
      <c r="K540" s="79">
        <v>0</v>
      </c>
      <c r="L540" s="79">
        <v>0</v>
      </c>
      <c r="M540" s="79">
        <v>0</v>
      </c>
      <c r="N540" s="77">
        <v>280</v>
      </c>
      <c r="O540" s="79">
        <v>1</v>
      </c>
      <c r="P540" s="79">
        <v>625</v>
      </c>
      <c r="Q540" s="80">
        <v>3</v>
      </c>
      <c r="R540">
        <v>1500</v>
      </c>
      <c r="S540">
        <v>4</v>
      </c>
      <c r="T540" s="81">
        <f t="shared" si="0"/>
        <v>2014</v>
      </c>
      <c r="U540" s="82">
        <f>VLOOKUP(A540,'SB35 Determination Data'!$B$4:$F$542,5,FALSE)</f>
        <v>2014</v>
      </c>
    </row>
    <row r="541" spans="1:21" ht="12.75" customHeight="1" x14ac:dyDescent="0.15">
      <c r="A541" s="77" t="s">
        <v>380</v>
      </c>
      <c r="B541" s="77" t="s">
        <v>352</v>
      </c>
      <c r="C541" s="77" t="s">
        <v>144</v>
      </c>
      <c r="D541" s="78">
        <v>2015</v>
      </c>
      <c r="E541" s="77" t="s">
        <v>1598</v>
      </c>
      <c r="F541" s="79">
        <v>349</v>
      </c>
      <c r="G541" s="79">
        <v>0</v>
      </c>
      <c r="H541" s="83">
        <v>0</v>
      </c>
      <c r="I541" s="79">
        <v>0</v>
      </c>
      <c r="J541" s="79">
        <v>246</v>
      </c>
      <c r="K541" s="79">
        <v>0</v>
      </c>
      <c r="L541" s="79">
        <v>0</v>
      </c>
      <c r="M541" s="79">
        <v>0</v>
      </c>
      <c r="N541" s="79">
        <v>280</v>
      </c>
      <c r="O541" s="79">
        <v>0</v>
      </c>
      <c r="P541" s="79">
        <v>625</v>
      </c>
      <c r="Q541" s="80">
        <v>6</v>
      </c>
      <c r="R541">
        <v>1500</v>
      </c>
      <c r="S541">
        <v>6</v>
      </c>
      <c r="T541" s="81">
        <f t="shared" si="0"/>
        <v>2015</v>
      </c>
      <c r="U541" s="82">
        <f>VLOOKUP(A541,'SB35 Determination Data'!$B$4:$F$542,5,FALSE)</f>
        <v>2014</v>
      </c>
    </row>
    <row r="542" spans="1:21" ht="12.75" customHeight="1" x14ac:dyDescent="0.15">
      <c r="A542" s="77" t="s">
        <v>380</v>
      </c>
      <c r="B542" s="77" t="s">
        <v>352</v>
      </c>
      <c r="C542" s="77" t="s">
        <v>144</v>
      </c>
      <c r="D542" s="78">
        <v>2016</v>
      </c>
      <c r="E542" s="77" t="s">
        <v>1598</v>
      </c>
      <c r="F542" s="79">
        <v>349</v>
      </c>
      <c r="G542" s="79">
        <v>0</v>
      </c>
      <c r="H542" s="83">
        <v>0</v>
      </c>
      <c r="I542" s="79">
        <v>0</v>
      </c>
      <c r="J542" s="79">
        <v>246</v>
      </c>
      <c r="K542" s="79">
        <v>0</v>
      </c>
      <c r="L542" s="79">
        <v>0</v>
      </c>
      <c r="M542" s="79">
        <v>0</v>
      </c>
      <c r="N542" s="79">
        <v>280</v>
      </c>
      <c r="O542" s="79">
        <v>6</v>
      </c>
      <c r="P542" s="79">
        <v>625</v>
      </c>
      <c r="Q542" s="80">
        <v>18</v>
      </c>
      <c r="R542">
        <v>1500</v>
      </c>
      <c r="S542">
        <v>24</v>
      </c>
      <c r="T542" s="81">
        <f t="shared" si="0"/>
        <v>2016</v>
      </c>
      <c r="U542" s="82">
        <f>VLOOKUP(A542,'SB35 Determination Data'!$B$4:$F$542,5,FALSE)</f>
        <v>2014</v>
      </c>
    </row>
    <row r="543" spans="1:21" ht="12.75" customHeight="1" x14ac:dyDescent="0.15">
      <c r="A543" s="77" t="s">
        <v>380</v>
      </c>
      <c r="B543" s="77" t="s">
        <v>352</v>
      </c>
      <c r="C543" s="77" t="s">
        <v>144</v>
      </c>
      <c r="D543" s="78">
        <v>2017</v>
      </c>
      <c r="E543" s="77" t="s">
        <v>1598</v>
      </c>
      <c r="F543" s="79">
        <v>349</v>
      </c>
      <c r="G543" s="79">
        <v>0</v>
      </c>
      <c r="H543" s="83">
        <v>0</v>
      </c>
      <c r="I543" s="79">
        <v>0</v>
      </c>
      <c r="J543" s="79">
        <v>246</v>
      </c>
      <c r="K543" s="79">
        <v>0</v>
      </c>
      <c r="L543" s="79">
        <v>0</v>
      </c>
      <c r="M543" s="79">
        <v>0</v>
      </c>
      <c r="N543" s="79">
        <v>280</v>
      </c>
      <c r="O543" s="79">
        <v>9</v>
      </c>
      <c r="P543" s="79">
        <v>625</v>
      </c>
      <c r="Q543" s="80">
        <v>70</v>
      </c>
      <c r="R543">
        <v>1500</v>
      </c>
      <c r="S543">
        <v>79</v>
      </c>
      <c r="T543" s="81">
        <f t="shared" si="0"/>
        <v>2017</v>
      </c>
      <c r="U543" s="82">
        <f>VLOOKUP(A543,'SB35 Determination Data'!$B$4:$F$542,5,FALSE)</f>
        <v>2014</v>
      </c>
    </row>
    <row r="544" spans="1:21" ht="12.75" customHeight="1" x14ac:dyDescent="0.15">
      <c r="A544" s="77" t="s">
        <v>487</v>
      </c>
      <c r="B544" s="77" t="s">
        <v>449</v>
      </c>
      <c r="C544" s="77" t="s">
        <v>67</v>
      </c>
      <c r="D544" s="78">
        <v>2015</v>
      </c>
      <c r="E544" s="77" t="s">
        <v>1598</v>
      </c>
      <c r="F544" s="79">
        <v>32</v>
      </c>
      <c r="G544" s="79">
        <v>16</v>
      </c>
      <c r="H544" s="83">
        <v>0</v>
      </c>
      <c r="I544" s="79">
        <v>16</v>
      </c>
      <c r="J544" s="79">
        <v>17</v>
      </c>
      <c r="K544" s="79">
        <v>8</v>
      </c>
      <c r="L544" s="79">
        <v>0</v>
      </c>
      <c r="M544" s="79">
        <v>8</v>
      </c>
      <c r="N544" s="77">
        <v>21</v>
      </c>
      <c r="O544" s="79">
        <v>10</v>
      </c>
      <c r="P544" s="79">
        <v>21</v>
      </c>
      <c r="Q544" s="80">
        <v>5</v>
      </c>
      <c r="R544">
        <v>91</v>
      </c>
      <c r="S544">
        <v>39</v>
      </c>
      <c r="T544" s="81">
        <f t="shared" si="0"/>
        <v>2015</v>
      </c>
      <c r="U544" s="82">
        <f>VLOOKUP(A544,'SB35 Determination Data'!$B$4:$F$542,5,FALSE)</f>
        <v>2015</v>
      </c>
    </row>
    <row r="545" spans="1:21" ht="12.75" customHeight="1" x14ac:dyDescent="0.15">
      <c r="A545" s="77" t="s">
        <v>487</v>
      </c>
      <c r="B545" s="77" t="s">
        <v>449</v>
      </c>
      <c r="C545" s="77" t="s">
        <v>67</v>
      </c>
      <c r="D545" s="78">
        <v>2016</v>
      </c>
      <c r="E545" s="77" t="s">
        <v>1598</v>
      </c>
      <c r="F545" s="79">
        <v>32</v>
      </c>
      <c r="G545" s="79">
        <v>4</v>
      </c>
      <c r="H545" s="83">
        <v>0</v>
      </c>
      <c r="I545" s="79">
        <v>4</v>
      </c>
      <c r="J545" s="79">
        <v>17</v>
      </c>
      <c r="K545" s="79">
        <v>2</v>
      </c>
      <c r="L545" s="79">
        <v>0</v>
      </c>
      <c r="M545" s="79">
        <v>2</v>
      </c>
      <c r="N545" s="79">
        <v>21</v>
      </c>
      <c r="O545" s="79">
        <v>2</v>
      </c>
      <c r="P545" s="79">
        <v>21</v>
      </c>
      <c r="Q545" s="80">
        <v>2</v>
      </c>
      <c r="R545">
        <v>91</v>
      </c>
      <c r="S545">
        <v>10</v>
      </c>
      <c r="T545" s="81">
        <f t="shared" si="0"/>
        <v>2016</v>
      </c>
      <c r="U545" s="82">
        <f>VLOOKUP(A545,'SB35 Determination Data'!$B$4:$F$542,5,FALSE)</f>
        <v>2015</v>
      </c>
    </row>
    <row r="546" spans="1:21" ht="12.75" customHeight="1" x14ac:dyDescent="0.15">
      <c r="A546" s="77" t="s">
        <v>487</v>
      </c>
      <c r="B546" s="77" t="s">
        <v>449</v>
      </c>
      <c r="C546" s="77" t="s">
        <v>67</v>
      </c>
      <c r="D546" s="78">
        <v>2017</v>
      </c>
      <c r="E546" s="77" t="s">
        <v>1598</v>
      </c>
      <c r="F546" s="79">
        <v>32</v>
      </c>
      <c r="G546" s="79">
        <v>8</v>
      </c>
      <c r="H546" s="83">
        <v>0</v>
      </c>
      <c r="I546" s="79">
        <v>8</v>
      </c>
      <c r="J546" s="79">
        <v>17</v>
      </c>
      <c r="K546" s="79">
        <v>3</v>
      </c>
      <c r="L546" s="79">
        <v>0</v>
      </c>
      <c r="M546" s="79">
        <v>3</v>
      </c>
      <c r="N546" s="79">
        <v>21</v>
      </c>
      <c r="O546" s="79">
        <v>4</v>
      </c>
      <c r="P546" s="79">
        <v>21</v>
      </c>
      <c r="Q546" s="80">
        <v>3</v>
      </c>
      <c r="R546">
        <v>91</v>
      </c>
      <c r="S546">
        <v>18</v>
      </c>
      <c r="T546" s="81">
        <f t="shared" si="0"/>
        <v>2017</v>
      </c>
      <c r="U546" s="82">
        <f>VLOOKUP(A546,'SB35 Determination Data'!$B$4:$F$542,5,FALSE)</f>
        <v>2015</v>
      </c>
    </row>
    <row r="547" spans="1:21" ht="12.75" customHeight="1" x14ac:dyDescent="0.15">
      <c r="A547" s="77" t="s">
        <v>349</v>
      </c>
      <c r="B547" s="77" t="s">
        <v>348</v>
      </c>
      <c r="C547" s="77" t="s">
        <v>128</v>
      </c>
      <c r="D547" s="78">
        <v>2015</v>
      </c>
      <c r="E547" s="77" t="s">
        <v>1598</v>
      </c>
      <c r="F547" s="79">
        <v>312</v>
      </c>
      <c r="G547" s="79">
        <v>0</v>
      </c>
      <c r="H547" s="83">
        <v>0</v>
      </c>
      <c r="I547" s="79">
        <v>0</v>
      </c>
      <c r="J547" s="79">
        <v>189</v>
      </c>
      <c r="K547" s="79">
        <v>0</v>
      </c>
      <c r="L547" s="79">
        <v>0</v>
      </c>
      <c r="M547" s="79">
        <v>0</v>
      </c>
      <c r="N547" s="79">
        <v>258</v>
      </c>
      <c r="O547" s="79">
        <v>0</v>
      </c>
      <c r="P547" s="79">
        <v>557</v>
      </c>
      <c r="Q547" s="80">
        <v>68</v>
      </c>
      <c r="R547">
        <v>1316</v>
      </c>
      <c r="S547">
        <v>68</v>
      </c>
      <c r="T547" s="81">
        <f t="shared" si="0"/>
        <v>2016</v>
      </c>
      <c r="U547" s="82">
        <f>VLOOKUP(A547,'SB35 Determination Data'!$B$4:$F$542,5,FALSE)</f>
        <v>2016</v>
      </c>
    </row>
    <row r="548" spans="1:21" ht="12.75" customHeight="1" x14ac:dyDescent="0.15">
      <c r="A548" s="77" t="s">
        <v>349</v>
      </c>
      <c r="B548" s="77" t="s">
        <v>348</v>
      </c>
      <c r="C548" s="77" t="s">
        <v>128</v>
      </c>
      <c r="D548" s="78">
        <v>2016</v>
      </c>
      <c r="E548" s="77" t="s">
        <v>1598</v>
      </c>
      <c r="F548" s="79">
        <v>312</v>
      </c>
      <c r="G548" s="79">
        <v>0</v>
      </c>
      <c r="H548" s="83">
        <v>0</v>
      </c>
      <c r="I548" s="79">
        <v>0</v>
      </c>
      <c r="J548" s="79">
        <v>189</v>
      </c>
      <c r="K548" s="79">
        <v>0</v>
      </c>
      <c r="L548" s="79">
        <v>0</v>
      </c>
      <c r="M548" s="79">
        <v>0</v>
      </c>
      <c r="N548" s="79">
        <v>258</v>
      </c>
      <c r="O548" s="79">
        <v>12</v>
      </c>
      <c r="P548" s="79">
        <v>557</v>
      </c>
      <c r="Q548" s="80">
        <v>87</v>
      </c>
      <c r="R548">
        <v>1316</v>
      </c>
      <c r="S548">
        <v>99</v>
      </c>
      <c r="T548" s="81">
        <f t="shared" si="0"/>
        <v>2016</v>
      </c>
      <c r="U548" s="82">
        <f>VLOOKUP(A548,'SB35 Determination Data'!$B$4:$F$542,5,FALSE)</f>
        <v>2016</v>
      </c>
    </row>
    <row r="549" spans="1:21" ht="12.75" customHeight="1" x14ac:dyDescent="0.15">
      <c r="A549" s="77" t="s">
        <v>349</v>
      </c>
      <c r="B549" s="77" t="s">
        <v>348</v>
      </c>
      <c r="C549" s="77" t="s">
        <v>128</v>
      </c>
      <c r="D549" s="78">
        <v>2017</v>
      </c>
      <c r="E549" s="77" t="s">
        <v>1598</v>
      </c>
      <c r="F549" s="79">
        <v>312</v>
      </c>
      <c r="G549" s="79">
        <v>0</v>
      </c>
      <c r="H549" s="83">
        <v>0</v>
      </c>
      <c r="I549" s="79">
        <v>0</v>
      </c>
      <c r="J549" s="79">
        <v>189</v>
      </c>
      <c r="K549" s="79">
        <v>0</v>
      </c>
      <c r="L549" s="79">
        <v>0</v>
      </c>
      <c r="M549" s="79">
        <v>0</v>
      </c>
      <c r="N549" s="77">
        <v>258</v>
      </c>
      <c r="O549" s="79">
        <v>91</v>
      </c>
      <c r="P549" s="79">
        <v>557</v>
      </c>
      <c r="Q549" s="80">
        <v>219</v>
      </c>
      <c r="R549">
        <v>1316</v>
      </c>
      <c r="S549">
        <v>310</v>
      </c>
      <c r="T549" s="81">
        <f t="shared" si="0"/>
        <v>2017</v>
      </c>
      <c r="U549" s="82">
        <f>VLOOKUP(A549,'SB35 Determination Data'!$B$4:$F$542,5,FALSE)</f>
        <v>2016</v>
      </c>
    </row>
    <row r="550" spans="1:21" ht="12.75" customHeight="1" x14ac:dyDescent="0.15">
      <c r="A550" s="77" t="s">
        <v>148</v>
      </c>
      <c r="B550" s="77" t="s">
        <v>143</v>
      </c>
      <c r="C550" s="77" t="s">
        <v>144</v>
      </c>
      <c r="D550" s="78">
        <v>2017</v>
      </c>
      <c r="E550" s="77" t="s">
        <v>1598</v>
      </c>
      <c r="F550" s="79">
        <v>54</v>
      </c>
      <c r="G550" s="79">
        <v>0</v>
      </c>
      <c r="H550" s="83">
        <v>0</v>
      </c>
      <c r="I550" s="79">
        <v>0</v>
      </c>
      <c r="J550" s="79">
        <v>31</v>
      </c>
      <c r="K550" s="79">
        <v>1</v>
      </c>
      <c r="L550" s="79">
        <v>0</v>
      </c>
      <c r="M550" s="79">
        <v>1</v>
      </c>
      <c r="N550" s="79">
        <v>32</v>
      </c>
      <c r="O550" s="79">
        <v>1</v>
      </c>
      <c r="P550" s="79">
        <v>92</v>
      </c>
      <c r="Q550" s="80">
        <v>1</v>
      </c>
      <c r="R550">
        <v>209</v>
      </c>
      <c r="S550">
        <v>3</v>
      </c>
      <c r="T550" s="81">
        <f t="shared" si="0"/>
        <v>2017</v>
      </c>
      <c r="U550" s="82">
        <f>VLOOKUP(A550,'SB35 Determination Data'!$B$4:$F$542,5,FALSE)</f>
        <v>2014</v>
      </c>
    </row>
    <row r="551" spans="1:21" ht="12.75" customHeight="1" x14ac:dyDescent="0.15">
      <c r="A551" s="77" t="s">
        <v>582</v>
      </c>
      <c r="B551" s="77" t="s">
        <v>517</v>
      </c>
      <c r="C551" s="77" t="s">
        <v>128</v>
      </c>
      <c r="D551" s="78">
        <v>2015</v>
      </c>
      <c r="E551" s="77" t="s">
        <v>1598</v>
      </c>
      <c r="F551" s="79">
        <v>53</v>
      </c>
      <c r="G551" s="79">
        <v>0</v>
      </c>
      <c r="H551" s="83">
        <v>0</v>
      </c>
      <c r="I551" s="79">
        <v>0</v>
      </c>
      <c r="J551" s="79">
        <v>34</v>
      </c>
      <c r="K551" s="79">
        <v>0</v>
      </c>
      <c r="L551" s="79">
        <v>0</v>
      </c>
      <c r="M551" s="79">
        <v>0</v>
      </c>
      <c r="N551" s="79">
        <v>38</v>
      </c>
      <c r="O551" s="79">
        <v>0</v>
      </c>
      <c r="P551" s="79">
        <v>93</v>
      </c>
      <c r="Q551" s="80">
        <v>32</v>
      </c>
      <c r="R551">
        <v>218</v>
      </c>
      <c r="S551">
        <v>32</v>
      </c>
      <c r="T551" s="81">
        <f t="shared" si="0"/>
        <v>2016</v>
      </c>
      <c r="U551" s="82">
        <f>VLOOKUP(A551,'SB35 Determination Data'!$B$4:$F$542,5,FALSE)</f>
        <v>2016</v>
      </c>
    </row>
    <row r="552" spans="1:21" ht="12.75" customHeight="1" x14ac:dyDescent="0.15">
      <c r="A552" s="77" t="s">
        <v>582</v>
      </c>
      <c r="B552" s="77" t="s">
        <v>517</v>
      </c>
      <c r="C552" s="77" t="s">
        <v>128</v>
      </c>
      <c r="D552" s="78">
        <v>2016</v>
      </c>
      <c r="E552" s="77" t="s">
        <v>1598</v>
      </c>
      <c r="F552" s="79">
        <v>53</v>
      </c>
      <c r="G552" s="79">
        <v>0</v>
      </c>
      <c r="H552" s="83">
        <v>0</v>
      </c>
      <c r="I552" s="79">
        <v>0</v>
      </c>
      <c r="J552" s="79">
        <v>34</v>
      </c>
      <c r="K552" s="79">
        <v>0</v>
      </c>
      <c r="L552" s="79">
        <v>0</v>
      </c>
      <c r="M552" s="79">
        <v>0</v>
      </c>
      <c r="N552" s="79">
        <v>38</v>
      </c>
      <c r="O552" s="79">
        <v>0</v>
      </c>
      <c r="P552" s="79">
        <v>93</v>
      </c>
      <c r="Q552" s="80">
        <v>15</v>
      </c>
      <c r="R552">
        <v>218</v>
      </c>
      <c r="S552">
        <v>15</v>
      </c>
      <c r="T552" s="81">
        <f t="shared" si="0"/>
        <v>2016</v>
      </c>
      <c r="U552" s="82">
        <f>VLOOKUP(A552,'SB35 Determination Data'!$B$4:$F$542,5,FALSE)</f>
        <v>2016</v>
      </c>
    </row>
    <row r="553" spans="1:21" ht="12.75" customHeight="1" x14ac:dyDescent="0.15">
      <c r="A553" s="77" t="s">
        <v>582</v>
      </c>
      <c r="B553" s="77" t="s">
        <v>517</v>
      </c>
      <c r="C553" s="77" t="s">
        <v>128</v>
      </c>
      <c r="D553" s="78">
        <v>2017</v>
      </c>
      <c r="E553" s="77" t="s">
        <v>1598</v>
      </c>
      <c r="F553" s="79">
        <v>53</v>
      </c>
      <c r="G553" s="79">
        <v>0</v>
      </c>
      <c r="H553" s="83">
        <v>0</v>
      </c>
      <c r="I553" s="79">
        <v>0</v>
      </c>
      <c r="J553" s="79">
        <v>34</v>
      </c>
      <c r="K553" s="79">
        <v>0</v>
      </c>
      <c r="L553" s="79">
        <v>0</v>
      </c>
      <c r="M553" s="79">
        <v>0</v>
      </c>
      <c r="N553" s="79">
        <v>38</v>
      </c>
      <c r="O553" s="79">
        <v>0</v>
      </c>
      <c r="P553" s="79">
        <v>93</v>
      </c>
      <c r="Q553" s="80">
        <v>16</v>
      </c>
      <c r="R553">
        <v>218</v>
      </c>
      <c r="S553">
        <v>16</v>
      </c>
      <c r="T553" s="81">
        <f t="shared" si="0"/>
        <v>2017</v>
      </c>
      <c r="U553" s="82">
        <f>VLOOKUP(A553,'SB35 Determination Data'!$B$4:$F$542,5,FALSE)</f>
        <v>2016</v>
      </c>
    </row>
    <row r="554" spans="1:21" ht="12.75" customHeight="1" x14ac:dyDescent="0.15">
      <c r="A554" s="77" t="s">
        <v>142</v>
      </c>
      <c r="B554" s="77" t="s">
        <v>139</v>
      </c>
      <c r="C554" s="77" t="s">
        <v>83</v>
      </c>
      <c r="D554" s="78">
        <v>2014</v>
      </c>
      <c r="E554" s="77" t="s">
        <v>1598</v>
      </c>
      <c r="F554" s="79">
        <v>212</v>
      </c>
      <c r="G554" s="79">
        <v>16</v>
      </c>
      <c r="H554" s="83">
        <v>0</v>
      </c>
      <c r="I554" s="79">
        <v>16</v>
      </c>
      <c r="J554" s="79">
        <v>135</v>
      </c>
      <c r="K554" s="79">
        <v>13</v>
      </c>
      <c r="L554" s="79">
        <v>0</v>
      </c>
      <c r="M554" s="79">
        <v>13</v>
      </c>
      <c r="N554" s="77">
        <v>146</v>
      </c>
      <c r="O554" s="79">
        <v>26</v>
      </c>
      <c r="P554" s="79">
        <v>366</v>
      </c>
      <c r="Q554" s="80">
        <v>83</v>
      </c>
      <c r="R554">
        <v>859</v>
      </c>
      <c r="S554">
        <v>138</v>
      </c>
      <c r="T554" s="81">
        <f t="shared" si="0"/>
        <v>2014</v>
      </c>
      <c r="U554" s="82">
        <f>VLOOKUP(A554,'SB35 Determination Data'!$B$4:$F$542,5,FALSE)</f>
        <v>2014</v>
      </c>
    </row>
    <row r="555" spans="1:21" ht="12.75" customHeight="1" x14ac:dyDescent="0.15">
      <c r="A555" s="77" t="s">
        <v>142</v>
      </c>
      <c r="B555" s="77" t="s">
        <v>139</v>
      </c>
      <c r="C555" s="77" t="s">
        <v>83</v>
      </c>
      <c r="D555" s="78">
        <v>2015</v>
      </c>
      <c r="E555" s="77" t="s">
        <v>1598</v>
      </c>
      <c r="F555" s="79">
        <v>212</v>
      </c>
      <c r="G555" s="79">
        <v>5</v>
      </c>
      <c r="H555" s="83">
        <v>0</v>
      </c>
      <c r="I555" s="79">
        <v>5</v>
      </c>
      <c r="J555" s="79">
        <v>135</v>
      </c>
      <c r="K555" s="79">
        <v>4</v>
      </c>
      <c r="L555" s="79">
        <v>0</v>
      </c>
      <c r="M555" s="79">
        <v>4</v>
      </c>
      <c r="N555" s="79">
        <v>146</v>
      </c>
      <c r="O555" s="79">
        <v>53</v>
      </c>
      <c r="P555" s="79">
        <v>366</v>
      </c>
      <c r="Q555" s="80">
        <v>39</v>
      </c>
      <c r="R555">
        <v>859</v>
      </c>
      <c r="S555">
        <v>101</v>
      </c>
      <c r="T555" s="81">
        <f t="shared" si="0"/>
        <v>2015</v>
      </c>
      <c r="U555" s="82">
        <f>VLOOKUP(A555,'SB35 Determination Data'!$B$4:$F$542,5,FALSE)</f>
        <v>2014</v>
      </c>
    </row>
    <row r="556" spans="1:21" ht="12.75" customHeight="1" x14ac:dyDescent="0.15">
      <c r="A556" s="77" t="s">
        <v>142</v>
      </c>
      <c r="B556" s="77" t="s">
        <v>139</v>
      </c>
      <c r="C556" s="77" t="s">
        <v>83</v>
      </c>
      <c r="D556" s="78">
        <v>2016</v>
      </c>
      <c r="E556" s="77" t="s">
        <v>1598</v>
      </c>
      <c r="F556" s="79">
        <v>212</v>
      </c>
      <c r="G556" s="79">
        <v>3</v>
      </c>
      <c r="H556" s="83">
        <v>0</v>
      </c>
      <c r="I556" s="79">
        <v>3</v>
      </c>
      <c r="J556" s="79">
        <v>135</v>
      </c>
      <c r="K556" s="79">
        <v>11</v>
      </c>
      <c r="L556" s="79">
        <v>0</v>
      </c>
      <c r="M556" s="79">
        <v>11</v>
      </c>
      <c r="N556" s="79">
        <v>146</v>
      </c>
      <c r="O556" s="79">
        <v>30</v>
      </c>
      <c r="P556" s="79">
        <v>366</v>
      </c>
      <c r="Q556" s="80">
        <v>27</v>
      </c>
      <c r="R556">
        <v>859</v>
      </c>
      <c r="S556">
        <v>71</v>
      </c>
      <c r="T556" s="81">
        <f t="shared" si="0"/>
        <v>2016</v>
      </c>
      <c r="U556" s="82">
        <f>VLOOKUP(A556,'SB35 Determination Data'!$B$4:$F$542,5,FALSE)</f>
        <v>2014</v>
      </c>
    </row>
    <row r="557" spans="1:21" ht="12.75" customHeight="1" x14ac:dyDescent="0.15">
      <c r="A557" s="77" t="s">
        <v>142</v>
      </c>
      <c r="B557" s="77" t="s">
        <v>139</v>
      </c>
      <c r="C557" s="77" t="s">
        <v>83</v>
      </c>
      <c r="D557" s="78">
        <v>2017</v>
      </c>
      <c r="E557" s="77" t="s">
        <v>1598</v>
      </c>
      <c r="F557" s="79">
        <v>212</v>
      </c>
      <c r="G557" s="79">
        <v>7</v>
      </c>
      <c r="H557" s="83">
        <v>0</v>
      </c>
      <c r="I557" s="79">
        <v>7</v>
      </c>
      <c r="J557" s="79">
        <v>135</v>
      </c>
      <c r="K557" s="79">
        <v>15</v>
      </c>
      <c r="L557" s="79">
        <v>0</v>
      </c>
      <c r="M557" s="79">
        <v>15</v>
      </c>
      <c r="N557" s="79">
        <v>146</v>
      </c>
      <c r="O557" s="79">
        <v>86</v>
      </c>
      <c r="P557" s="79">
        <v>366</v>
      </c>
      <c r="Q557" s="80">
        <v>12</v>
      </c>
      <c r="R557">
        <v>859</v>
      </c>
      <c r="S557">
        <v>120</v>
      </c>
      <c r="T557" s="81">
        <f t="shared" si="0"/>
        <v>2017</v>
      </c>
      <c r="U557" s="82">
        <f>VLOOKUP(A557,'SB35 Determination Data'!$B$4:$F$542,5,FALSE)</f>
        <v>2014</v>
      </c>
    </row>
    <row r="558" spans="1:21" ht="12.75" customHeight="1" x14ac:dyDescent="0.15">
      <c r="A558" s="77" t="s">
        <v>132</v>
      </c>
      <c r="B558" s="77" t="s">
        <v>127</v>
      </c>
      <c r="C558" s="77" t="s">
        <v>128</v>
      </c>
      <c r="D558" s="78">
        <v>2015</v>
      </c>
      <c r="E558" s="77" t="s">
        <v>1598</v>
      </c>
      <c r="F558" s="79">
        <v>87</v>
      </c>
      <c r="G558" s="79">
        <v>0</v>
      </c>
      <c r="H558" s="83">
        <v>0</v>
      </c>
      <c r="I558" s="79">
        <v>0</v>
      </c>
      <c r="J558" s="79">
        <v>107</v>
      </c>
      <c r="K558" s="79">
        <v>0</v>
      </c>
      <c r="L558" s="79">
        <v>0</v>
      </c>
      <c r="M558" s="79">
        <v>0</v>
      </c>
      <c r="N558" s="79">
        <v>106</v>
      </c>
      <c r="O558" s="79">
        <v>0</v>
      </c>
      <c r="P558" s="79">
        <v>124</v>
      </c>
      <c r="Q558" s="80">
        <v>0</v>
      </c>
      <c r="R558">
        <v>424</v>
      </c>
      <c r="S558">
        <v>0</v>
      </c>
      <c r="T558" s="81">
        <f t="shared" si="0"/>
        <v>2016</v>
      </c>
      <c r="U558" s="82">
        <f>VLOOKUP(A558,'SB35 Determination Data'!$B$4:$F$542,5,FALSE)</f>
        <v>2016</v>
      </c>
    </row>
    <row r="559" spans="1:21" ht="12.75" customHeight="1" x14ac:dyDescent="0.15">
      <c r="A559" s="77" t="s">
        <v>132</v>
      </c>
      <c r="B559" s="77" t="s">
        <v>127</v>
      </c>
      <c r="C559" s="77" t="s">
        <v>128</v>
      </c>
      <c r="D559" s="78">
        <v>2016</v>
      </c>
      <c r="E559" s="77" t="s">
        <v>1598</v>
      </c>
      <c r="F559" s="79">
        <v>87</v>
      </c>
      <c r="G559" s="79">
        <v>0</v>
      </c>
      <c r="H559" s="83">
        <v>0</v>
      </c>
      <c r="I559" s="79">
        <v>0</v>
      </c>
      <c r="J559" s="79">
        <v>107</v>
      </c>
      <c r="K559" s="79">
        <v>22</v>
      </c>
      <c r="L559" s="79">
        <v>22</v>
      </c>
      <c r="M559" s="79">
        <v>0</v>
      </c>
      <c r="N559" s="79">
        <v>106</v>
      </c>
      <c r="O559" s="79">
        <v>34</v>
      </c>
      <c r="P559" s="79">
        <v>124</v>
      </c>
      <c r="Q559" s="80">
        <v>0</v>
      </c>
      <c r="R559">
        <v>424</v>
      </c>
      <c r="S559">
        <v>56</v>
      </c>
      <c r="T559" s="81">
        <f t="shared" si="0"/>
        <v>2016</v>
      </c>
      <c r="U559" s="82">
        <f>VLOOKUP(A559,'SB35 Determination Data'!$B$4:$F$542,5,FALSE)</f>
        <v>2016</v>
      </c>
    </row>
    <row r="560" spans="1:21" ht="12.75" customHeight="1" x14ac:dyDescent="0.15">
      <c r="A560" s="77" t="s">
        <v>132</v>
      </c>
      <c r="B560" s="77" t="s">
        <v>127</v>
      </c>
      <c r="C560" s="77" t="s">
        <v>128</v>
      </c>
      <c r="D560" s="78">
        <v>2017</v>
      </c>
      <c r="E560" s="77" t="s">
        <v>1598</v>
      </c>
      <c r="F560" s="79">
        <v>87</v>
      </c>
      <c r="G560" s="79">
        <v>0</v>
      </c>
      <c r="H560" s="83">
        <v>0</v>
      </c>
      <c r="I560" s="79">
        <v>0</v>
      </c>
      <c r="J560" s="79">
        <v>107</v>
      </c>
      <c r="K560" s="79">
        <v>0</v>
      </c>
      <c r="L560" s="79">
        <v>0</v>
      </c>
      <c r="M560" s="79">
        <v>0</v>
      </c>
      <c r="N560" s="79">
        <v>106</v>
      </c>
      <c r="O560" s="79">
        <v>0</v>
      </c>
      <c r="P560" s="79">
        <v>124</v>
      </c>
      <c r="Q560" s="80">
        <v>0</v>
      </c>
      <c r="R560">
        <v>424</v>
      </c>
      <c r="S560">
        <v>0</v>
      </c>
      <c r="T560" s="81">
        <f t="shared" si="0"/>
        <v>2017</v>
      </c>
      <c r="U560" s="82">
        <f>VLOOKUP(A560,'SB35 Determination Data'!$B$4:$F$542,5,FALSE)</f>
        <v>2016</v>
      </c>
    </row>
    <row r="561" spans="1:21" ht="12.75" customHeight="1" x14ac:dyDescent="0.15">
      <c r="A561" s="77" t="s">
        <v>143</v>
      </c>
      <c r="B561" s="77" t="s">
        <v>143</v>
      </c>
      <c r="C561" s="77" t="s">
        <v>144</v>
      </c>
      <c r="D561" s="78">
        <v>2014</v>
      </c>
      <c r="E561" s="77" t="s">
        <v>1598</v>
      </c>
      <c r="F561" s="79">
        <v>349</v>
      </c>
      <c r="G561" s="79">
        <v>56</v>
      </c>
      <c r="H561" s="83">
        <v>56</v>
      </c>
      <c r="I561" s="79">
        <v>0</v>
      </c>
      <c r="J561" s="79">
        <v>205</v>
      </c>
      <c r="K561" s="79">
        <v>0</v>
      </c>
      <c r="L561" s="79">
        <v>0</v>
      </c>
      <c r="M561" s="79">
        <v>0</v>
      </c>
      <c r="N561" s="77">
        <v>202</v>
      </c>
      <c r="O561" s="79">
        <v>43</v>
      </c>
      <c r="P561" s="79">
        <v>553</v>
      </c>
      <c r="Q561" s="80">
        <v>16</v>
      </c>
      <c r="R561">
        <v>1309</v>
      </c>
      <c r="S561">
        <v>115</v>
      </c>
      <c r="T561" s="81">
        <f t="shared" si="0"/>
        <v>2014</v>
      </c>
      <c r="U561" s="82">
        <f>VLOOKUP(A561,'SB35 Determination Data'!$B$4:$F$542,5,FALSE)</f>
        <v>2014</v>
      </c>
    </row>
    <row r="562" spans="1:21" ht="12.75" customHeight="1" x14ac:dyDescent="0.15">
      <c r="A562" s="77" t="s">
        <v>143</v>
      </c>
      <c r="B562" s="77" t="s">
        <v>143</v>
      </c>
      <c r="C562" s="77" t="s">
        <v>144</v>
      </c>
      <c r="D562" s="78">
        <v>2015</v>
      </c>
      <c r="E562" s="77" t="s">
        <v>1598</v>
      </c>
      <c r="F562" s="79">
        <v>349</v>
      </c>
      <c r="G562" s="79">
        <v>0</v>
      </c>
      <c r="H562" s="83">
        <v>0</v>
      </c>
      <c r="I562" s="79">
        <v>0</v>
      </c>
      <c r="J562" s="79">
        <v>205</v>
      </c>
      <c r="K562" s="79">
        <v>10</v>
      </c>
      <c r="L562" s="79">
        <v>10</v>
      </c>
      <c r="M562" s="79">
        <v>0</v>
      </c>
      <c r="N562" s="79">
        <v>202</v>
      </c>
      <c r="O562" s="79">
        <v>77</v>
      </c>
      <c r="P562" s="79">
        <v>553</v>
      </c>
      <c r="Q562" s="80">
        <v>19</v>
      </c>
      <c r="R562">
        <v>1309</v>
      </c>
      <c r="S562">
        <v>106</v>
      </c>
      <c r="T562" s="81">
        <f t="shared" si="0"/>
        <v>2015</v>
      </c>
      <c r="U562" s="82">
        <f>VLOOKUP(A562,'SB35 Determination Data'!$B$4:$F$542,5,FALSE)</f>
        <v>2014</v>
      </c>
    </row>
    <row r="563" spans="1:21" ht="12.75" customHeight="1" x14ac:dyDescent="0.15">
      <c r="A563" s="77" t="s">
        <v>143</v>
      </c>
      <c r="B563" s="77" t="s">
        <v>143</v>
      </c>
      <c r="C563" s="77" t="s">
        <v>144</v>
      </c>
      <c r="D563" s="78">
        <v>2016</v>
      </c>
      <c r="E563" s="77" t="s">
        <v>1598</v>
      </c>
      <c r="F563" s="79">
        <v>349</v>
      </c>
      <c r="G563" s="79">
        <v>0</v>
      </c>
      <c r="H563" s="83">
        <v>0</v>
      </c>
      <c r="I563" s="79">
        <v>0</v>
      </c>
      <c r="J563" s="79">
        <v>205</v>
      </c>
      <c r="K563" s="79">
        <v>0</v>
      </c>
      <c r="L563" s="79">
        <v>0</v>
      </c>
      <c r="M563" s="79">
        <v>0</v>
      </c>
      <c r="N563" s="79">
        <v>202</v>
      </c>
      <c r="O563" s="79">
        <v>227</v>
      </c>
      <c r="P563" s="79">
        <v>553</v>
      </c>
      <c r="Q563" s="80">
        <v>40</v>
      </c>
      <c r="R563">
        <v>1309</v>
      </c>
      <c r="S563">
        <v>267</v>
      </c>
      <c r="T563" s="81">
        <f t="shared" si="0"/>
        <v>2016</v>
      </c>
      <c r="U563" s="82">
        <f>VLOOKUP(A563,'SB35 Determination Data'!$B$4:$F$542,5,FALSE)</f>
        <v>2014</v>
      </c>
    </row>
    <row r="564" spans="1:21" ht="12.75" customHeight="1" x14ac:dyDescent="0.15">
      <c r="A564" s="77" t="s">
        <v>143</v>
      </c>
      <c r="B564" s="77" t="s">
        <v>143</v>
      </c>
      <c r="C564" s="77" t="s">
        <v>144</v>
      </c>
      <c r="D564" s="78">
        <v>2017</v>
      </c>
      <c r="E564" s="77" t="s">
        <v>1598</v>
      </c>
      <c r="F564" s="79">
        <v>349</v>
      </c>
      <c r="G564" s="79">
        <v>0</v>
      </c>
      <c r="H564" s="83">
        <v>0</v>
      </c>
      <c r="I564" s="79">
        <v>0</v>
      </c>
      <c r="J564" s="79">
        <v>205</v>
      </c>
      <c r="K564" s="79">
        <v>0</v>
      </c>
      <c r="L564" s="79">
        <v>0</v>
      </c>
      <c r="M564" s="79">
        <v>0</v>
      </c>
      <c r="N564" s="79">
        <v>202</v>
      </c>
      <c r="O564" s="79">
        <v>79</v>
      </c>
      <c r="P564" s="79">
        <v>553</v>
      </c>
      <c r="Q564" s="80">
        <v>36</v>
      </c>
      <c r="R564">
        <v>1309</v>
      </c>
      <c r="S564">
        <v>115</v>
      </c>
      <c r="T564" s="81">
        <f t="shared" si="0"/>
        <v>2017</v>
      </c>
      <c r="U564" s="82">
        <f>VLOOKUP(A564,'SB35 Determination Data'!$B$4:$F$542,5,FALSE)</f>
        <v>2014</v>
      </c>
    </row>
    <row r="565" spans="1:21" ht="12.75" customHeight="1" x14ac:dyDescent="0.15">
      <c r="A565" s="77" t="s">
        <v>432</v>
      </c>
      <c r="B565" s="77" t="s">
        <v>416</v>
      </c>
      <c r="C565" s="77" t="s">
        <v>417</v>
      </c>
      <c r="D565" s="78">
        <v>2013</v>
      </c>
      <c r="E565" s="77" t="s">
        <v>1598</v>
      </c>
      <c r="F565" s="79">
        <v>63</v>
      </c>
      <c r="G565" s="79">
        <v>3</v>
      </c>
      <c r="H565" s="83">
        <v>3</v>
      </c>
      <c r="I565" s="79">
        <v>0</v>
      </c>
      <c r="J565" s="79">
        <v>48</v>
      </c>
      <c r="K565" s="79">
        <v>26</v>
      </c>
      <c r="L565" s="79">
        <v>26</v>
      </c>
      <c r="M565" s="79">
        <v>0</v>
      </c>
      <c r="N565" s="79">
        <v>45</v>
      </c>
      <c r="O565" s="79">
        <v>5</v>
      </c>
      <c r="P565" s="79">
        <v>98</v>
      </c>
      <c r="Q565" s="80">
        <v>22</v>
      </c>
      <c r="R565">
        <v>254</v>
      </c>
      <c r="S565">
        <v>56</v>
      </c>
      <c r="T565" s="81">
        <f t="shared" si="0"/>
        <v>2013</v>
      </c>
      <c r="U565" s="82">
        <f>VLOOKUP(A565,'SB35 Determination Data'!$B$4:$F$542,5,FALSE)</f>
        <v>2013</v>
      </c>
    </row>
    <row r="566" spans="1:21" ht="12.75" customHeight="1" x14ac:dyDescent="0.15">
      <c r="A566" s="77" t="s">
        <v>432</v>
      </c>
      <c r="B566" s="77" t="s">
        <v>416</v>
      </c>
      <c r="C566" s="77" t="s">
        <v>417</v>
      </c>
      <c r="D566" s="78">
        <v>2014</v>
      </c>
      <c r="E566" s="77" t="s">
        <v>1598</v>
      </c>
      <c r="F566" s="79">
        <v>63</v>
      </c>
      <c r="G566" s="79">
        <v>0</v>
      </c>
      <c r="H566" s="83">
        <v>0</v>
      </c>
      <c r="I566" s="79">
        <v>0</v>
      </c>
      <c r="J566" s="79">
        <v>48</v>
      </c>
      <c r="K566" s="79">
        <v>6</v>
      </c>
      <c r="L566" s="79">
        <v>6</v>
      </c>
      <c r="M566" s="79">
        <v>0</v>
      </c>
      <c r="N566" s="77">
        <v>45</v>
      </c>
      <c r="O566" s="79">
        <v>0</v>
      </c>
      <c r="P566" s="79">
        <v>98</v>
      </c>
      <c r="Q566" s="80">
        <v>40</v>
      </c>
      <c r="R566">
        <v>254</v>
      </c>
      <c r="S566">
        <v>46</v>
      </c>
      <c r="T566" s="81">
        <f t="shared" si="0"/>
        <v>2014</v>
      </c>
      <c r="U566" s="82">
        <f>VLOOKUP(A566,'SB35 Determination Data'!$B$4:$F$542,5,FALSE)</f>
        <v>2013</v>
      </c>
    </row>
    <row r="567" spans="1:21" ht="12.75" customHeight="1" x14ac:dyDescent="0.15">
      <c r="A567" s="77" t="s">
        <v>432</v>
      </c>
      <c r="B567" s="77" t="s">
        <v>416</v>
      </c>
      <c r="C567" s="77" t="s">
        <v>417</v>
      </c>
      <c r="D567" s="78">
        <v>2015</v>
      </c>
      <c r="E567" s="77" t="s">
        <v>1598</v>
      </c>
      <c r="F567" s="79">
        <v>63</v>
      </c>
      <c r="G567" s="79">
        <v>0</v>
      </c>
      <c r="H567" s="83">
        <v>0</v>
      </c>
      <c r="I567" s="79">
        <v>0</v>
      </c>
      <c r="J567" s="79">
        <v>48</v>
      </c>
      <c r="K567" s="79">
        <v>0</v>
      </c>
      <c r="L567" s="79">
        <v>0</v>
      </c>
      <c r="M567" s="79">
        <v>0</v>
      </c>
      <c r="N567" s="79">
        <v>45</v>
      </c>
      <c r="O567" s="79">
        <v>0</v>
      </c>
      <c r="P567" s="79">
        <v>98</v>
      </c>
      <c r="Q567" s="80">
        <v>20</v>
      </c>
      <c r="R567">
        <v>254</v>
      </c>
      <c r="S567">
        <v>20</v>
      </c>
      <c r="T567" s="81">
        <f t="shared" si="0"/>
        <v>2015</v>
      </c>
      <c r="U567" s="82">
        <f>VLOOKUP(A567,'SB35 Determination Data'!$B$4:$F$542,5,FALSE)</f>
        <v>2013</v>
      </c>
    </row>
    <row r="568" spans="1:21" ht="12.75" customHeight="1" x14ac:dyDescent="0.15">
      <c r="A568" s="77" t="s">
        <v>432</v>
      </c>
      <c r="B568" s="77" t="s">
        <v>416</v>
      </c>
      <c r="C568" s="77" t="s">
        <v>417</v>
      </c>
      <c r="D568" s="78">
        <v>2016</v>
      </c>
      <c r="E568" s="77" t="s">
        <v>1598</v>
      </c>
      <c r="F568" s="79">
        <v>63</v>
      </c>
      <c r="G568" s="79">
        <v>0</v>
      </c>
      <c r="H568" s="83">
        <v>0</v>
      </c>
      <c r="I568" s="79">
        <v>0</v>
      </c>
      <c r="J568" s="79">
        <v>48</v>
      </c>
      <c r="K568" s="79">
        <v>0</v>
      </c>
      <c r="L568" s="79">
        <v>0</v>
      </c>
      <c r="M568" s="79">
        <v>0</v>
      </c>
      <c r="N568" s="79">
        <v>45</v>
      </c>
      <c r="O568" s="79">
        <v>0</v>
      </c>
      <c r="P568" s="79">
        <v>98</v>
      </c>
      <c r="Q568" s="80">
        <v>13</v>
      </c>
      <c r="R568">
        <v>254</v>
      </c>
      <c r="S568">
        <v>13</v>
      </c>
      <c r="T568" s="81">
        <f t="shared" si="0"/>
        <v>2016</v>
      </c>
      <c r="U568" s="82">
        <f>VLOOKUP(A568,'SB35 Determination Data'!$B$4:$F$542,5,FALSE)</f>
        <v>2013</v>
      </c>
    </row>
    <row r="569" spans="1:21" ht="12.75" customHeight="1" x14ac:dyDescent="0.15">
      <c r="A569" s="77" t="s">
        <v>432</v>
      </c>
      <c r="B569" s="77" t="s">
        <v>416</v>
      </c>
      <c r="C569" s="77" t="s">
        <v>417</v>
      </c>
      <c r="D569" s="78">
        <v>2017</v>
      </c>
      <c r="E569" s="77" t="s">
        <v>1598</v>
      </c>
      <c r="F569" s="79">
        <v>63</v>
      </c>
      <c r="G569" s="79">
        <v>0</v>
      </c>
      <c r="H569" s="83">
        <v>0</v>
      </c>
      <c r="I569" s="79">
        <v>0</v>
      </c>
      <c r="J569" s="79">
        <v>48</v>
      </c>
      <c r="K569" s="79">
        <v>0</v>
      </c>
      <c r="L569" s="79">
        <v>0</v>
      </c>
      <c r="M569" s="79">
        <v>0</v>
      </c>
      <c r="N569" s="79">
        <v>45</v>
      </c>
      <c r="O569" s="79">
        <v>0</v>
      </c>
      <c r="P569" s="79">
        <v>98</v>
      </c>
      <c r="Q569" s="80">
        <v>117</v>
      </c>
      <c r="R569">
        <v>254</v>
      </c>
      <c r="S569">
        <v>117</v>
      </c>
      <c r="T569" s="81">
        <f t="shared" si="0"/>
        <v>2017</v>
      </c>
      <c r="U569" s="82">
        <f>VLOOKUP(A569,'SB35 Determination Data'!$B$4:$F$542,5,FALSE)</f>
        <v>2013</v>
      </c>
    </row>
    <row r="570" spans="1:21" ht="12.75" customHeight="1" x14ac:dyDescent="0.15">
      <c r="A570" s="77" t="s">
        <v>149</v>
      </c>
      <c r="B570" s="77" t="s">
        <v>143</v>
      </c>
      <c r="C570" s="77" t="s">
        <v>144</v>
      </c>
      <c r="D570" s="78">
        <v>2016</v>
      </c>
      <c r="E570" s="77" t="s">
        <v>1598</v>
      </c>
      <c r="F570" s="79">
        <v>1633</v>
      </c>
      <c r="G570" s="79">
        <v>0</v>
      </c>
      <c r="H570" s="83">
        <v>0</v>
      </c>
      <c r="I570" s="79">
        <v>0</v>
      </c>
      <c r="J570" s="79">
        <v>1001</v>
      </c>
      <c r="K570" s="79">
        <v>0</v>
      </c>
      <c r="L570" s="79">
        <v>0</v>
      </c>
      <c r="M570" s="79">
        <v>0</v>
      </c>
      <c r="N570" s="79">
        <v>1001</v>
      </c>
      <c r="O570" s="79">
        <v>24</v>
      </c>
      <c r="P570" s="79">
        <v>2839</v>
      </c>
      <c r="Q570" s="80">
        <v>0</v>
      </c>
      <c r="R570">
        <v>6474</v>
      </c>
      <c r="S570">
        <v>24</v>
      </c>
      <c r="T570" s="81">
        <f t="shared" si="0"/>
        <v>2016</v>
      </c>
      <c r="U570" s="82">
        <f>VLOOKUP(A570,'SB35 Determination Data'!$B$4:$F$542,5,FALSE)</f>
        <v>2014</v>
      </c>
    </row>
    <row r="571" spans="1:21" ht="12.75" customHeight="1" x14ac:dyDescent="0.15">
      <c r="A571" s="77" t="s">
        <v>149</v>
      </c>
      <c r="B571" s="77" t="s">
        <v>143</v>
      </c>
      <c r="C571" s="77" t="s">
        <v>144</v>
      </c>
      <c r="D571" s="78">
        <v>2017</v>
      </c>
      <c r="E571" s="77" t="s">
        <v>1598</v>
      </c>
      <c r="F571" s="79">
        <v>1633</v>
      </c>
      <c r="G571" s="79">
        <v>0</v>
      </c>
      <c r="H571" s="83">
        <v>0</v>
      </c>
      <c r="I571" s="79">
        <v>0</v>
      </c>
      <c r="J571" s="79">
        <v>1001</v>
      </c>
      <c r="K571" s="79">
        <v>0</v>
      </c>
      <c r="L571" s="79">
        <v>0</v>
      </c>
      <c r="M571" s="79">
        <v>0</v>
      </c>
      <c r="N571" s="79">
        <v>1001</v>
      </c>
      <c r="O571" s="79">
        <v>13</v>
      </c>
      <c r="P571" s="79">
        <v>2839</v>
      </c>
      <c r="Q571" s="80">
        <v>0</v>
      </c>
      <c r="R571">
        <v>6474</v>
      </c>
      <c r="S571">
        <v>13</v>
      </c>
      <c r="T571" s="81">
        <f t="shared" si="0"/>
        <v>2017</v>
      </c>
      <c r="U571" s="82">
        <f>VLOOKUP(A571,'SB35 Determination Data'!$B$4:$F$542,5,FALSE)</f>
        <v>2014</v>
      </c>
    </row>
    <row r="572" spans="1:21" ht="12.75" customHeight="1" x14ac:dyDescent="0.15">
      <c r="A572" s="77" t="s">
        <v>326</v>
      </c>
      <c r="B572" s="77" t="s">
        <v>316</v>
      </c>
      <c r="C572" s="77" t="s">
        <v>144</v>
      </c>
      <c r="D572" s="78">
        <v>2014</v>
      </c>
      <c r="E572" s="77" t="s">
        <v>1598</v>
      </c>
      <c r="F572" s="79">
        <v>40</v>
      </c>
      <c r="G572" s="79">
        <v>0</v>
      </c>
      <c r="H572" s="83">
        <v>0</v>
      </c>
      <c r="I572" s="79">
        <v>0</v>
      </c>
      <c r="J572" s="79">
        <v>27</v>
      </c>
      <c r="K572" s="79">
        <v>0</v>
      </c>
      <c r="L572" s="79">
        <v>0</v>
      </c>
      <c r="M572" s="79">
        <v>0</v>
      </c>
      <c r="N572" s="79">
        <v>31</v>
      </c>
      <c r="O572" s="79">
        <v>0</v>
      </c>
      <c r="P572" s="79">
        <v>62</v>
      </c>
      <c r="Q572" s="80">
        <v>40</v>
      </c>
      <c r="R572">
        <v>160</v>
      </c>
      <c r="S572">
        <v>40</v>
      </c>
      <c r="T572" s="81">
        <f t="shared" si="0"/>
        <v>2014</v>
      </c>
      <c r="U572" s="82">
        <f>VLOOKUP(A572,'SB35 Determination Data'!$B$4:$F$542,5,FALSE)</f>
        <v>2014</v>
      </c>
    </row>
    <row r="573" spans="1:21" ht="12.75" customHeight="1" x14ac:dyDescent="0.15">
      <c r="A573" s="77" t="s">
        <v>326</v>
      </c>
      <c r="B573" s="77" t="s">
        <v>316</v>
      </c>
      <c r="C573" s="77" t="s">
        <v>144</v>
      </c>
      <c r="D573" s="78">
        <v>2015</v>
      </c>
      <c r="E573" s="77" t="s">
        <v>1598</v>
      </c>
      <c r="F573" s="79">
        <v>40</v>
      </c>
      <c r="G573" s="79">
        <v>0</v>
      </c>
      <c r="H573" s="83">
        <v>0</v>
      </c>
      <c r="I573" s="79">
        <v>0</v>
      </c>
      <c r="J573" s="79">
        <v>27</v>
      </c>
      <c r="K573" s="79">
        <v>0</v>
      </c>
      <c r="L573" s="79">
        <v>0</v>
      </c>
      <c r="M573" s="79">
        <v>0</v>
      </c>
      <c r="N573" s="79">
        <v>31</v>
      </c>
      <c r="O573" s="79">
        <v>0</v>
      </c>
      <c r="P573" s="79">
        <v>62</v>
      </c>
      <c r="Q573" s="80">
        <v>43</v>
      </c>
      <c r="R573">
        <v>160</v>
      </c>
      <c r="S573">
        <v>43</v>
      </c>
      <c r="T573" s="81">
        <f t="shared" si="0"/>
        <v>2015</v>
      </c>
      <c r="U573" s="82">
        <f>VLOOKUP(A573,'SB35 Determination Data'!$B$4:$F$542,5,FALSE)</f>
        <v>2014</v>
      </c>
    </row>
    <row r="574" spans="1:21" ht="12.75" customHeight="1" x14ac:dyDescent="0.15">
      <c r="A574" s="77" t="s">
        <v>326</v>
      </c>
      <c r="B574" s="77" t="s">
        <v>316</v>
      </c>
      <c r="C574" s="77" t="s">
        <v>144</v>
      </c>
      <c r="D574" s="78">
        <v>2016</v>
      </c>
      <c r="E574" s="77" t="s">
        <v>1598</v>
      </c>
      <c r="F574" s="79">
        <v>40</v>
      </c>
      <c r="G574" s="79">
        <v>0</v>
      </c>
      <c r="H574" s="83">
        <v>0</v>
      </c>
      <c r="I574" s="79">
        <v>0</v>
      </c>
      <c r="J574" s="79">
        <v>27</v>
      </c>
      <c r="K574" s="79">
        <v>0</v>
      </c>
      <c r="L574" s="79">
        <v>0</v>
      </c>
      <c r="M574" s="79">
        <v>0</v>
      </c>
      <c r="N574" s="79">
        <v>31</v>
      </c>
      <c r="O574" s="79">
        <v>0</v>
      </c>
      <c r="P574" s="79">
        <v>62</v>
      </c>
      <c r="Q574" s="80">
        <v>36</v>
      </c>
      <c r="R574">
        <v>160</v>
      </c>
      <c r="S574">
        <v>36</v>
      </c>
      <c r="T574" s="81">
        <f t="shared" si="0"/>
        <v>2016</v>
      </c>
      <c r="U574" s="82">
        <f>VLOOKUP(A574,'SB35 Determination Data'!$B$4:$F$542,5,FALSE)</f>
        <v>2014</v>
      </c>
    </row>
    <row r="575" spans="1:21" ht="12.75" customHeight="1" x14ac:dyDescent="0.15">
      <c r="A575" s="77" t="s">
        <v>326</v>
      </c>
      <c r="B575" s="77" t="s">
        <v>316</v>
      </c>
      <c r="C575" s="77" t="s">
        <v>144</v>
      </c>
      <c r="D575" s="78">
        <v>2017</v>
      </c>
      <c r="E575" s="77" t="s">
        <v>1598</v>
      </c>
      <c r="F575" s="79">
        <v>40</v>
      </c>
      <c r="G575" s="79">
        <v>0</v>
      </c>
      <c r="H575" s="83">
        <v>0</v>
      </c>
      <c r="I575" s="79">
        <v>0</v>
      </c>
      <c r="J575" s="79">
        <v>27</v>
      </c>
      <c r="K575" s="79">
        <v>0</v>
      </c>
      <c r="L575" s="79">
        <v>0</v>
      </c>
      <c r="M575" s="79">
        <v>0</v>
      </c>
      <c r="N575" s="79">
        <v>31</v>
      </c>
      <c r="O575" s="79">
        <v>0</v>
      </c>
      <c r="P575" s="79">
        <v>62</v>
      </c>
      <c r="Q575" s="80">
        <v>24</v>
      </c>
      <c r="R575">
        <v>160</v>
      </c>
      <c r="S575">
        <v>24</v>
      </c>
      <c r="T575" s="81">
        <f t="shared" si="0"/>
        <v>2017</v>
      </c>
      <c r="U575" s="82">
        <f>VLOOKUP(A575,'SB35 Determination Data'!$B$4:$F$542,5,FALSE)</f>
        <v>2014</v>
      </c>
    </row>
    <row r="576" spans="1:21" ht="12.75" customHeight="1" x14ac:dyDescent="0.15">
      <c r="A576" s="77" t="s">
        <v>327</v>
      </c>
      <c r="B576" s="77" t="s">
        <v>316</v>
      </c>
      <c r="C576" s="77" t="s">
        <v>144</v>
      </c>
      <c r="D576" s="78">
        <v>2014</v>
      </c>
      <c r="E576" s="77" t="s">
        <v>1598</v>
      </c>
      <c r="F576" s="79">
        <v>714</v>
      </c>
      <c r="G576" s="79">
        <v>84</v>
      </c>
      <c r="H576" s="83">
        <v>84</v>
      </c>
      <c r="I576" s="79">
        <v>0</v>
      </c>
      <c r="J576" s="79">
        <v>487</v>
      </c>
      <c r="K576" s="79">
        <v>0</v>
      </c>
      <c r="L576" s="79">
        <v>0</v>
      </c>
      <c r="M576" s="79">
        <v>0</v>
      </c>
      <c r="N576" s="79">
        <v>553</v>
      </c>
      <c r="O576" s="79">
        <v>1</v>
      </c>
      <c r="P576" s="79">
        <v>1271</v>
      </c>
      <c r="Q576" s="80">
        <v>367</v>
      </c>
      <c r="R576">
        <v>3025</v>
      </c>
      <c r="S576">
        <v>452</v>
      </c>
      <c r="T576" s="81">
        <f t="shared" si="0"/>
        <v>2014</v>
      </c>
      <c r="U576" s="82">
        <f>VLOOKUP(A576,'SB35 Determination Data'!$B$4:$F$542,5,FALSE)</f>
        <v>2014</v>
      </c>
    </row>
    <row r="577" spans="1:21" ht="12.75" customHeight="1" x14ac:dyDescent="0.15">
      <c r="A577" s="77" t="s">
        <v>327</v>
      </c>
      <c r="B577" s="77" t="s">
        <v>316</v>
      </c>
      <c r="C577" s="77" t="s">
        <v>144</v>
      </c>
      <c r="D577" s="78">
        <v>2015</v>
      </c>
      <c r="E577" s="77" t="s">
        <v>1598</v>
      </c>
      <c r="F577" s="79">
        <v>714</v>
      </c>
      <c r="G577" s="79">
        <v>0</v>
      </c>
      <c r="H577" s="83">
        <v>0</v>
      </c>
      <c r="I577" s="79">
        <v>0</v>
      </c>
      <c r="J577" s="79">
        <v>487</v>
      </c>
      <c r="K577" s="79">
        <v>0</v>
      </c>
      <c r="L577" s="79">
        <v>0</v>
      </c>
      <c r="M577" s="79">
        <v>0</v>
      </c>
      <c r="N577" s="77">
        <v>553</v>
      </c>
      <c r="O577" s="79">
        <v>0</v>
      </c>
      <c r="P577" s="79">
        <v>1271</v>
      </c>
      <c r="Q577" s="80">
        <v>319</v>
      </c>
      <c r="R577">
        <v>3025</v>
      </c>
      <c r="S577">
        <v>319</v>
      </c>
      <c r="T577" s="81">
        <f t="shared" si="0"/>
        <v>2015</v>
      </c>
      <c r="U577" s="82">
        <f>VLOOKUP(A577,'SB35 Determination Data'!$B$4:$F$542,5,FALSE)</f>
        <v>2014</v>
      </c>
    </row>
    <row r="578" spans="1:21" ht="12.75" customHeight="1" x14ac:dyDescent="0.15">
      <c r="A578" s="77" t="s">
        <v>327</v>
      </c>
      <c r="B578" s="77" t="s">
        <v>316</v>
      </c>
      <c r="C578" s="77" t="s">
        <v>144</v>
      </c>
      <c r="D578" s="78">
        <v>2016</v>
      </c>
      <c r="E578" s="77" t="s">
        <v>1598</v>
      </c>
      <c r="F578" s="79">
        <v>714</v>
      </c>
      <c r="G578" s="79">
        <v>0</v>
      </c>
      <c r="H578" s="83">
        <v>0</v>
      </c>
      <c r="I578" s="79">
        <v>0</v>
      </c>
      <c r="J578" s="79">
        <v>487</v>
      </c>
      <c r="K578" s="79">
        <v>0</v>
      </c>
      <c r="L578" s="79">
        <v>0</v>
      </c>
      <c r="M578" s="79">
        <v>0</v>
      </c>
      <c r="N578" s="79">
        <v>553</v>
      </c>
      <c r="O578" s="79">
        <v>0</v>
      </c>
      <c r="P578" s="79">
        <v>1271</v>
      </c>
      <c r="Q578" s="80">
        <v>228</v>
      </c>
      <c r="R578">
        <v>3025</v>
      </c>
      <c r="S578">
        <v>228</v>
      </c>
      <c r="T578" s="81">
        <f t="shared" si="0"/>
        <v>2016</v>
      </c>
      <c r="U578" s="82">
        <f>VLOOKUP(A578,'SB35 Determination Data'!$B$4:$F$542,5,FALSE)</f>
        <v>2014</v>
      </c>
    </row>
    <row r="579" spans="1:21" ht="12.75" customHeight="1" x14ac:dyDescent="0.15">
      <c r="A579" s="77" t="s">
        <v>327</v>
      </c>
      <c r="B579" s="77" t="s">
        <v>316</v>
      </c>
      <c r="C579" s="77" t="s">
        <v>144</v>
      </c>
      <c r="D579" s="78">
        <v>2017</v>
      </c>
      <c r="E579" s="77" t="s">
        <v>1598</v>
      </c>
      <c r="F579" s="79">
        <v>714</v>
      </c>
      <c r="G579" s="79">
        <v>0</v>
      </c>
      <c r="H579" s="83">
        <v>0</v>
      </c>
      <c r="I579" s="79">
        <v>0</v>
      </c>
      <c r="J579" s="79">
        <v>487</v>
      </c>
      <c r="K579" s="79">
        <v>0</v>
      </c>
      <c r="L579" s="79">
        <v>0</v>
      </c>
      <c r="M579" s="79">
        <v>0</v>
      </c>
      <c r="N579" s="79">
        <v>553</v>
      </c>
      <c r="O579" s="79">
        <v>0</v>
      </c>
      <c r="P579" s="79">
        <v>1271</v>
      </c>
      <c r="Q579" s="80">
        <v>247</v>
      </c>
      <c r="R579">
        <v>3025</v>
      </c>
      <c r="S579">
        <v>247</v>
      </c>
      <c r="T579" s="81">
        <f t="shared" si="0"/>
        <v>2017</v>
      </c>
      <c r="U579" s="82">
        <f>VLOOKUP(A579,'SB35 Determination Data'!$B$4:$F$542,5,FALSE)</f>
        <v>2014</v>
      </c>
    </row>
    <row r="580" spans="1:21" ht="12.75" customHeight="1" x14ac:dyDescent="0.15">
      <c r="A580" s="77" t="s">
        <v>634</v>
      </c>
      <c r="B580" s="77" t="s">
        <v>168</v>
      </c>
      <c r="C580" s="77" t="s">
        <v>144</v>
      </c>
      <c r="D580" s="78">
        <v>2017</v>
      </c>
      <c r="E580" s="77" t="s">
        <v>1598</v>
      </c>
      <c r="F580" s="79">
        <v>0</v>
      </c>
      <c r="G580" s="79">
        <v>0</v>
      </c>
      <c r="H580" s="83">
        <v>0</v>
      </c>
      <c r="I580" s="79">
        <v>0</v>
      </c>
      <c r="J580" s="79">
        <v>0</v>
      </c>
      <c r="K580" s="79">
        <v>0</v>
      </c>
      <c r="L580" s="79">
        <v>0</v>
      </c>
      <c r="M580" s="79">
        <v>0</v>
      </c>
      <c r="N580" s="79">
        <v>0</v>
      </c>
      <c r="O580" s="79">
        <v>0</v>
      </c>
      <c r="P580" s="79">
        <v>0</v>
      </c>
      <c r="Q580" s="80">
        <v>0</v>
      </c>
      <c r="R580">
        <v>0</v>
      </c>
      <c r="S580">
        <v>0</v>
      </c>
      <c r="T580" s="81">
        <f t="shared" si="0"/>
        <v>2017</v>
      </c>
      <c r="U580" s="82">
        <f>VLOOKUP(A580,'SB35 Determination Data'!$B$4:$F$542,5,FALSE)</f>
        <v>2014</v>
      </c>
    </row>
    <row r="581" spans="1:21" ht="12.75" customHeight="1" x14ac:dyDescent="0.15">
      <c r="A581" s="77" t="s">
        <v>193</v>
      </c>
      <c r="B581" s="77" t="s">
        <v>168</v>
      </c>
      <c r="C581" s="77" t="s">
        <v>144</v>
      </c>
      <c r="D581" s="78">
        <v>2014</v>
      </c>
      <c r="E581" s="77" t="s">
        <v>1598</v>
      </c>
      <c r="F581" s="79">
        <v>250</v>
      </c>
      <c r="G581" s="79">
        <v>0</v>
      </c>
      <c r="H581" s="83">
        <v>0</v>
      </c>
      <c r="I581" s="79">
        <v>0</v>
      </c>
      <c r="J581" s="79">
        <v>150</v>
      </c>
      <c r="K581" s="79">
        <v>0</v>
      </c>
      <c r="L581" s="79">
        <v>0</v>
      </c>
      <c r="M581" s="79">
        <v>0</v>
      </c>
      <c r="N581" s="79">
        <v>167</v>
      </c>
      <c r="O581" s="79">
        <v>0</v>
      </c>
      <c r="P581" s="79">
        <v>446</v>
      </c>
      <c r="Q581" s="80">
        <v>3</v>
      </c>
      <c r="R581">
        <v>1013</v>
      </c>
      <c r="S581">
        <v>3</v>
      </c>
      <c r="T581" s="81">
        <f t="shared" si="0"/>
        <v>2014</v>
      </c>
      <c r="U581" s="82">
        <f>VLOOKUP(A581,'SB35 Determination Data'!$B$4:$F$542,5,FALSE)</f>
        <v>2014</v>
      </c>
    </row>
    <row r="582" spans="1:21" ht="12.75" customHeight="1" x14ac:dyDescent="0.15">
      <c r="A582" s="77" t="s">
        <v>193</v>
      </c>
      <c r="B582" s="77" t="s">
        <v>168</v>
      </c>
      <c r="C582" s="77" t="s">
        <v>144</v>
      </c>
      <c r="D582" s="78">
        <v>2015</v>
      </c>
      <c r="E582" s="77" t="s">
        <v>1598</v>
      </c>
      <c r="F582" s="79">
        <v>250</v>
      </c>
      <c r="G582" s="79">
        <v>0</v>
      </c>
      <c r="H582" s="83">
        <v>0</v>
      </c>
      <c r="I582" s="79">
        <v>0</v>
      </c>
      <c r="J582" s="79">
        <v>150</v>
      </c>
      <c r="K582" s="79">
        <v>0</v>
      </c>
      <c r="L582" s="79">
        <v>0</v>
      </c>
      <c r="M582" s="79">
        <v>0</v>
      </c>
      <c r="N582" s="79">
        <v>167</v>
      </c>
      <c r="O582" s="79">
        <v>0</v>
      </c>
      <c r="P582" s="79">
        <v>446</v>
      </c>
      <c r="Q582" s="80">
        <v>5</v>
      </c>
      <c r="R582">
        <v>1013</v>
      </c>
      <c r="S582">
        <v>5</v>
      </c>
      <c r="T582" s="81">
        <f t="shared" si="0"/>
        <v>2015</v>
      </c>
      <c r="U582" s="82">
        <f>VLOOKUP(A582,'SB35 Determination Data'!$B$4:$F$542,5,FALSE)</f>
        <v>2014</v>
      </c>
    </row>
    <row r="583" spans="1:21" ht="12.75" customHeight="1" x14ac:dyDescent="0.15">
      <c r="A583" s="77" t="s">
        <v>193</v>
      </c>
      <c r="B583" s="77" t="s">
        <v>168</v>
      </c>
      <c r="C583" s="77" t="s">
        <v>144</v>
      </c>
      <c r="D583" s="78">
        <v>2016</v>
      </c>
      <c r="E583" s="77" t="s">
        <v>1598</v>
      </c>
      <c r="F583" s="79">
        <v>250</v>
      </c>
      <c r="G583" s="79">
        <v>0</v>
      </c>
      <c r="H583" s="83">
        <v>0</v>
      </c>
      <c r="I583" s="79">
        <v>0</v>
      </c>
      <c r="J583" s="79">
        <v>150</v>
      </c>
      <c r="K583" s="79">
        <v>0</v>
      </c>
      <c r="L583" s="79">
        <v>0</v>
      </c>
      <c r="M583" s="79">
        <v>0</v>
      </c>
      <c r="N583" s="79">
        <v>167</v>
      </c>
      <c r="O583" s="79">
        <v>0</v>
      </c>
      <c r="P583" s="79">
        <v>446</v>
      </c>
      <c r="Q583" s="80">
        <v>12</v>
      </c>
      <c r="R583">
        <v>1013</v>
      </c>
      <c r="S583">
        <v>12</v>
      </c>
      <c r="T583" s="81">
        <f t="shared" si="0"/>
        <v>2016</v>
      </c>
      <c r="U583" s="82">
        <f>VLOOKUP(A583,'SB35 Determination Data'!$B$4:$F$542,5,FALSE)</f>
        <v>2014</v>
      </c>
    </row>
    <row r="584" spans="1:21" ht="12.75" customHeight="1" x14ac:dyDescent="0.15">
      <c r="A584" s="77" t="s">
        <v>193</v>
      </c>
      <c r="B584" s="77" t="s">
        <v>168</v>
      </c>
      <c r="C584" s="77" t="s">
        <v>144</v>
      </c>
      <c r="D584" s="78">
        <v>2017</v>
      </c>
      <c r="E584" s="77" t="s">
        <v>1598</v>
      </c>
      <c r="F584" s="79">
        <v>250</v>
      </c>
      <c r="G584" s="79">
        <v>39</v>
      </c>
      <c r="H584" s="83">
        <v>39</v>
      </c>
      <c r="I584" s="79">
        <v>0</v>
      </c>
      <c r="J584" s="79">
        <v>150</v>
      </c>
      <c r="K584" s="79">
        <v>1</v>
      </c>
      <c r="L584" s="79">
        <v>1</v>
      </c>
      <c r="M584" s="79">
        <v>0</v>
      </c>
      <c r="N584" s="79">
        <v>167</v>
      </c>
      <c r="O584" s="79">
        <v>0</v>
      </c>
      <c r="P584" s="79">
        <v>446</v>
      </c>
      <c r="Q584" s="80">
        <v>13</v>
      </c>
      <c r="R584">
        <v>1013</v>
      </c>
      <c r="S584">
        <v>53</v>
      </c>
      <c r="T584" s="81">
        <f t="shared" si="0"/>
        <v>2017</v>
      </c>
      <c r="U584" s="82">
        <f>VLOOKUP(A584,'SB35 Determination Data'!$B$4:$F$542,5,FALSE)</f>
        <v>2014</v>
      </c>
    </row>
    <row r="585" spans="1:21" ht="12.75" customHeight="1" x14ac:dyDescent="0.15">
      <c r="A585" s="77" t="s">
        <v>153</v>
      </c>
      <c r="B585" s="77" t="s">
        <v>151</v>
      </c>
      <c r="C585" s="77" t="s">
        <v>83</v>
      </c>
      <c r="D585" s="78">
        <v>2014</v>
      </c>
      <c r="E585" s="77" t="s">
        <v>1598</v>
      </c>
      <c r="F585" s="79">
        <v>35</v>
      </c>
      <c r="G585" s="79">
        <v>0</v>
      </c>
      <c r="H585" s="83">
        <v>0</v>
      </c>
      <c r="I585" s="79">
        <v>0</v>
      </c>
      <c r="J585" s="79">
        <v>25</v>
      </c>
      <c r="K585" s="79">
        <v>0</v>
      </c>
      <c r="L585" s="79">
        <v>0</v>
      </c>
      <c r="M585" s="79">
        <v>0</v>
      </c>
      <c r="N585" s="79">
        <v>28</v>
      </c>
      <c r="O585" s="79">
        <v>0</v>
      </c>
      <c r="P585" s="79">
        <v>72</v>
      </c>
      <c r="Q585" s="80">
        <v>3</v>
      </c>
      <c r="R585">
        <v>160</v>
      </c>
      <c r="S585">
        <v>3</v>
      </c>
      <c r="T585" s="81">
        <f t="shared" si="0"/>
        <v>2014</v>
      </c>
      <c r="U585" s="82">
        <f>VLOOKUP(A585,'SB35 Determination Data'!$B$4:$F$542,5,FALSE)</f>
        <v>2014</v>
      </c>
    </row>
    <row r="586" spans="1:21" ht="12.75" customHeight="1" x14ac:dyDescent="0.15">
      <c r="A586" s="77" t="s">
        <v>153</v>
      </c>
      <c r="B586" s="77" t="s">
        <v>151</v>
      </c>
      <c r="C586" s="77" t="s">
        <v>83</v>
      </c>
      <c r="D586" s="78">
        <v>2015</v>
      </c>
      <c r="E586" s="77" t="s">
        <v>1598</v>
      </c>
      <c r="F586" s="79">
        <v>35</v>
      </c>
      <c r="G586" s="79">
        <v>0</v>
      </c>
      <c r="H586" s="83">
        <v>0</v>
      </c>
      <c r="I586" s="79">
        <v>0</v>
      </c>
      <c r="J586" s="79">
        <v>25</v>
      </c>
      <c r="K586" s="79">
        <v>0</v>
      </c>
      <c r="L586" s="79">
        <v>0</v>
      </c>
      <c r="M586" s="79">
        <v>0</v>
      </c>
      <c r="N586" s="79">
        <v>28</v>
      </c>
      <c r="O586" s="79">
        <v>0</v>
      </c>
      <c r="P586" s="79">
        <v>72</v>
      </c>
      <c r="Q586" s="80">
        <v>2</v>
      </c>
      <c r="R586">
        <v>160</v>
      </c>
      <c r="S586">
        <v>2</v>
      </c>
      <c r="T586" s="81">
        <f t="shared" si="0"/>
        <v>2015</v>
      </c>
      <c r="U586" s="82">
        <f>VLOOKUP(A586,'SB35 Determination Data'!$B$4:$F$542,5,FALSE)</f>
        <v>2014</v>
      </c>
    </row>
    <row r="587" spans="1:21" ht="12.75" customHeight="1" x14ac:dyDescent="0.15">
      <c r="A587" s="77" t="s">
        <v>153</v>
      </c>
      <c r="B587" s="77" t="s">
        <v>151</v>
      </c>
      <c r="C587" s="77" t="s">
        <v>83</v>
      </c>
      <c r="D587" s="78">
        <v>2016</v>
      </c>
      <c r="E587" s="77" t="s">
        <v>1598</v>
      </c>
      <c r="F587" s="79">
        <v>35</v>
      </c>
      <c r="G587" s="79">
        <v>0</v>
      </c>
      <c r="H587" s="83">
        <v>0</v>
      </c>
      <c r="I587" s="79">
        <v>0</v>
      </c>
      <c r="J587" s="79">
        <v>25</v>
      </c>
      <c r="K587" s="79">
        <v>0</v>
      </c>
      <c r="L587" s="79">
        <v>0</v>
      </c>
      <c r="M587" s="79">
        <v>0</v>
      </c>
      <c r="N587" s="79">
        <v>28</v>
      </c>
      <c r="O587" s="79">
        <v>0</v>
      </c>
      <c r="P587" s="79">
        <v>72</v>
      </c>
      <c r="Q587" s="80">
        <v>9</v>
      </c>
      <c r="R587">
        <v>160</v>
      </c>
      <c r="S587">
        <v>9</v>
      </c>
      <c r="T587" s="81">
        <f t="shared" si="0"/>
        <v>2016</v>
      </c>
      <c r="U587" s="82">
        <f>VLOOKUP(A587,'SB35 Determination Data'!$B$4:$F$542,5,FALSE)</f>
        <v>2014</v>
      </c>
    </row>
    <row r="588" spans="1:21" ht="12.75" customHeight="1" x14ac:dyDescent="0.15">
      <c r="A588" s="77" t="s">
        <v>153</v>
      </c>
      <c r="B588" s="77" t="s">
        <v>151</v>
      </c>
      <c r="C588" s="77" t="s">
        <v>83</v>
      </c>
      <c r="D588" s="78">
        <v>2017</v>
      </c>
      <c r="E588" s="77" t="s">
        <v>1598</v>
      </c>
      <c r="F588" s="79">
        <v>35</v>
      </c>
      <c r="G588" s="79">
        <v>0</v>
      </c>
      <c r="H588" s="83">
        <v>0</v>
      </c>
      <c r="I588" s="79">
        <v>0</v>
      </c>
      <c r="J588" s="79">
        <v>25</v>
      </c>
      <c r="K588" s="79">
        <v>0</v>
      </c>
      <c r="L588" s="79">
        <v>0</v>
      </c>
      <c r="M588" s="79">
        <v>0</v>
      </c>
      <c r="N588" s="79">
        <v>28</v>
      </c>
      <c r="O588" s="79">
        <v>0</v>
      </c>
      <c r="P588" s="79">
        <v>72</v>
      </c>
      <c r="Q588" s="80">
        <v>7</v>
      </c>
      <c r="R588">
        <v>160</v>
      </c>
      <c r="S588">
        <v>7</v>
      </c>
      <c r="T588" s="81">
        <f t="shared" si="0"/>
        <v>2017</v>
      </c>
      <c r="U588" s="82">
        <f>VLOOKUP(A588,'SB35 Determination Data'!$B$4:$F$542,5,FALSE)</f>
        <v>2014</v>
      </c>
    </row>
    <row r="589" spans="1:21" ht="12.75" customHeight="1" x14ac:dyDescent="0.15">
      <c r="A589" s="77" t="s">
        <v>1057</v>
      </c>
      <c r="B589" s="77" t="s">
        <v>85</v>
      </c>
      <c r="C589" s="77" t="s">
        <v>83</v>
      </c>
      <c r="D589" s="78">
        <v>2016</v>
      </c>
      <c r="E589" s="77" t="s">
        <v>1598</v>
      </c>
      <c r="F589" s="79">
        <v>3</v>
      </c>
      <c r="G589" s="79">
        <v>0</v>
      </c>
      <c r="H589" s="83">
        <v>0</v>
      </c>
      <c r="I589" s="79">
        <v>0</v>
      </c>
      <c r="J589" s="79">
        <v>3</v>
      </c>
      <c r="K589" s="79">
        <v>0</v>
      </c>
      <c r="L589" s="79">
        <v>0</v>
      </c>
      <c r="M589" s="79">
        <v>0</v>
      </c>
      <c r="N589" s="79">
        <v>3</v>
      </c>
      <c r="O589" s="79">
        <v>0</v>
      </c>
      <c r="P589" s="79">
        <v>7</v>
      </c>
      <c r="Q589" s="80">
        <v>3</v>
      </c>
      <c r="R589">
        <v>16</v>
      </c>
      <c r="S589">
        <v>3</v>
      </c>
      <c r="T589" s="81">
        <f t="shared" si="0"/>
        <v>2016</v>
      </c>
      <c r="U589" s="82">
        <f>VLOOKUP(A589,'SB35 Determination Data'!$B$4:$F$542,5,FALSE)</f>
        <v>2014</v>
      </c>
    </row>
    <row r="590" spans="1:21" ht="12.75" customHeight="1" x14ac:dyDescent="0.15">
      <c r="A590" s="77" t="s">
        <v>1057</v>
      </c>
      <c r="B590" s="77" t="s">
        <v>85</v>
      </c>
      <c r="C590" s="77" t="s">
        <v>83</v>
      </c>
      <c r="D590" s="78">
        <v>2017</v>
      </c>
      <c r="E590" s="77" t="s">
        <v>1598</v>
      </c>
      <c r="F590" s="79">
        <v>3</v>
      </c>
      <c r="G590" s="79">
        <v>0</v>
      </c>
      <c r="H590" s="83">
        <v>0</v>
      </c>
      <c r="I590" s="79">
        <v>0</v>
      </c>
      <c r="J590" s="79">
        <v>3</v>
      </c>
      <c r="K590" s="79">
        <v>0</v>
      </c>
      <c r="L590" s="79">
        <v>0</v>
      </c>
      <c r="M590" s="79">
        <v>0</v>
      </c>
      <c r="N590" s="79">
        <v>3</v>
      </c>
      <c r="O590" s="79">
        <v>1</v>
      </c>
      <c r="P590" s="79">
        <v>7</v>
      </c>
      <c r="Q590" s="80">
        <v>31</v>
      </c>
      <c r="R590">
        <v>16</v>
      </c>
      <c r="S590">
        <v>32</v>
      </c>
      <c r="T590" s="81">
        <f t="shared" si="0"/>
        <v>2017</v>
      </c>
      <c r="U590" s="82">
        <f>VLOOKUP(A590,'SB35 Determination Data'!$B$4:$F$542,5,FALSE)</f>
        <v>2014</v>
      </c>
    </row>
    <row r="591" spans="1:21" ht="12.75" customHeight="1" x14ac:dyDescent="0.15">
      <c r="A591" s="77" t="s">
        <v>284</v>
      </c>
      <c r="B591" s="77" t="s">
        <v>273</v>
      </c>
      <c r="C591" s="77" t="s">
        <v>144</v>
      </c>
      <c r="D591" s="78">
        <v>2014</v>
      </c>
      <c r="E591" s="77" t="s">
        <v>1598</v>
      </c>
      <c r="F591" s="79">
        <v>2817</v>
      </c>
      <c r="G591" s="79">
        <v>137</v>
      </c>
      <c r="H591" s="83">
        <v>137</v>
      </c>
      <c r="I591" s="79">
        <v>0</v>
      </c>
      <c r="J591" s="79">
        <v>2034</v>
      </c>
      <c r="K591" s="79">
        <v>0</v>
      </c>
      <c r="L591" s="79">
        <v>0</v>
      </c>
      <c r="M591" s="79">
        <v>0</v>
      </c>
      <c r="N591" s="79">
        <v>2239</v>
      </c>
      <c r="O591" s="79">
        <v>1702</v>
      </c>
      <c r="P591" s="79">
        <v>5059</v>
      </c>
      <c r="Q591" s="80">
        <v>1654</v>
      </c>
      <c r="R591">
        <v>12149</v>
      </c>
      <c r="S591">
        <v>3493</v>
      </c>
      <c r="T591" s="81">
        <f t="shared" si="0"/>
        <v>2014</v>
      </c>
      <c r="U591" s="82">
        <f>VLOOKUP(A591,'SB35 Determination Data'!$B$4:$F$542,5,FALSE)</f>
        <v>2014</v>
      </c>
    </row>
    <row r="592" spans="1:21" ht="12.75" customHeight="1" x14ac:dyDescent="0.15">
      <c r="A592" s="77" t="s">
        <v>284</v>
      </c>
      <c r="B592" s="77" t="s">
        <v>273</v>
      </c>
      <c r="C592" s="77" t="s">
        <v>144</v>
      </c>
      <c r="D592" s="78">
        <v>2015</v>
      </c>
      <c r="E592" s="77" t="s">
        <v>1598</v>
      </c>
      <c r="F592" s="79">
        <v>2817</v>
      </c>
      <c r="G592" s="79">
        <v>22</v>
      </c>
      <c r="H592" s="83">
        <v>22</v>
      </c>
      <c r="I592" s="79">
        <v>0</v>
      </c>
      <c r="J592" s="79">
        <v>2034</v>
      </c>
      <c r="K592" s="79">
        <v>1</v>
      </c>
      <c r="L592" s="79">
        <v>1</v>
      </c>
      <c r="M592" s="79">
        <v>0</v>
      </c>
      <c r="N592" s="79">
        <v>2239</v>
      </c>
      <c r="O592" s="79">
        <v>4531</v>
      </c>
      <c r="P592" s="79">
        <v>5059</v>
      </c>
      <c r="Q592" s="80">
        <v>1645</v>
      </c>
      <c r="R592">
        <v>12149</v>
      </c>
      <c r="S592">
        <v>6199</v>
      </c>
      <c r="T592" s="81">
        <f t="shared" si="0"/>
        <v>2015</v>
      </c>
      <c r="U592" s="82">
        <f>VLOOKUP(A592,'SB35 Determination Data'!$B$4:$F$542,5,FALSE)</f>
        <v>2014</v>
      </c>
    </row>
    <row r="593" spans="1:21" ht="12.75" customHeight="1" x14ac:dyDescent="0.15">
      <c r="A593" s="77" t="s">
        <v>284</v>
      </c>
      <c r="B593" s="77" t="s">
        <v>273</v>
      </c>
      <c r="C593" s="77" t="s">
        <v>144</v>
      </c>
      <c r="D593" s="78">
        <v>2016</v>
      </c>
      <c r="E593" s="77" t="s">
        <v>1598</v>
      </c>
      <c r="F593" s="79">
        <v>2817</v>
      </c>
      <c r="G593" s="79">
        <v>724</v>
      </c>
      <c r="H593" s="83">
        <v>724</v>
      </c>
      <c r="I593" s="79">
        <v>0</v>
      </c>
      <c r="J593" s="79">
        <v>2034</v>
      </c>
      <c r="K593" s="79">
        <v>2</v>
      </c>
      <c r="L593" s="79">
        <v>2</v>
      </c>
      <c r="M593" s="79">
        <v>0</v>
      </c>
      <c r="N593" s="79">
        <v>2239</v>
      </c>
      <c r="O593" s="79">
        <v>4582</v>
      </c>
      <c r="P593" s="79">
        <v>5059</v>
      </c>
      <c r="Q593" s="80">
        <v>2987</v>
      </c>
      <c r="R593">
        <v>12149</v>
      </c>
      <c r="S593">
        <v>8295</v>
      </c>
      <c r="T593" s="81">
        <f t="shared" si="0"/>
        <v>2016</v>
      </c>
      <c r="U593" s="82">
        <f>VLOOKUP(A593,'SB35 Determination Data'!$B$4:$F$542,5,FALSE)</f>
        <v>2014</v>
      </c>
    </row>
    <row r="594" spans="1:21" ht="12.75" customHeight="1" x14ac:dyDescent="0.15">
      <c r="A594" s="77" t="s">
        <v>284</v>
      </c>
      <c r="B594" s="77" t="s">
        <v>273</v>
      </c>
      <c r="C594" s="77" t="s">
        <v>144</v>
      </c>
      <c r="D594" s="78">
        <v>2017</v>
      </c>
      <c r="E594" s="77" t="s">
        <v>1598</v>
      </c>
      <c r="F594" s="79">
        <v>2817</v>
      </c>
      <c r="G594" s="79">
        <v>24</v>
      </c>
      <c r="H594" s="83">
        <v>24</v>
      </c>
      <c r="I594" s="79">
        <v>0</v>
      </c>
      <c r="J594" s="79">
        <v>2034</v>
      </c>
      <c r="K594" s="79">
        <v>0</v>
      </c>
      <c r="L594" s="79">
        <v>0</v>
      </c>
      <c r="M594" s="79">
        <v>0</v>
      </c>
      <c r="N594" s="79">
        <v>2239</v>
      </c>
      <c r="O594" s="79">
        <v>2158</v>
      </c>
      <c r="P594" s="79">
        <v>5059</v>
      </c>
      <c r="Q594" s="80">
        <v>2396</v>
      </c>
      <c r="R594">
        <v>12149</v>
      </c>
      <c r="S594">
        <v>4578</v>
      </c>
      <c r="T594" s="81">
        <f t="shared" si="0"/>
        <v>2017</v>
      </c>
      <c r="U594" s="82">
        <f>VLOOKUP(A594,'SB35 Determination Data'!$B$4:$F$542,5,FALSE)</f>
        <v>2014</v>
      </c>
    </row>
    <row r="595" spans="1:21" ht="12.75" customHeight="1" x14ac:dyDescent="0.15">
      <c r="A595" s="77" t="s">
        <v>194</v>
      </c>
      <c r="B595" s="77" t="s">
        <v>168</v>
      </c>
      <c r="C595" s="77" t="s">
        <v>144</v>
      </c>
      <c r="D595" s="78">
        <v>2017</v>
      </c>
      <c r="E595" s="77" t="s">
        <v>1598</v>
      </c>
      <c r="F595" s="79">
        <v>4</v>
      </c>
      <c r="G595" s="79">
        <v>3</v>
      </c>
      <c r="H595" s="83">
        <v>3</v>
      </c>
      <c r="I595" s="79">
        <v>0</v>
      </c>
      <c r="J595" s="79">
        <v>2</v>
      </c>
      <c r="K595" s="79">
        <v>2</v>
      </c>
      <c r="L595" s="79">
        <v>2</v>
      </c>
      <c r="M595" s="79">
        <v>0</v>
      </c>
      <c r="N595" s="79">
        <v>2</v>
      </c>
      <c r="O595" s="79">
        <v>4</v>
      </c>
      <c r="P595" s="79">
        <v>7</v>
      </c>
      <c r="Q595" s="80">
        <v>0</v>
      </c>
      <c r="R595">
        <v>15</v>
      </c>
      <c r="S595">
        <v>9</v>
      </c>
      <c r="T595" s="81">
        <f t="shared" si="0"/>
        <v>2017</v>
      </c>
      <c r="U595" s="82">
        <f>VLOOKUP(A595,'SB35 Determination Data'!$B$4:$F$542,5,FALSE)</f>
        <v>2014</v>
      </c>
    </row>
    <row r="596" spans="1:21" ht="12.75" customHeight="1" x14ac:dyDescent="0.15">
      <c r="A596" s="77" t="s">
        <v>86</v>
      </c>
      <c r="B596" s="77" t="s">
        <v>85</v>
      </c>
      <c r="C596" s="77" t="s">
        <v>83</v>
      </c>
      <c r="D596" s="78">
        <v>2014</v>
      </c>
      <c r="E596" s="77" t="s">
        <v>1598</v>
      </c>
      <c r="F596" s="79">
        <v>4</v>
      </c>
      <c r="G596" s="79">
        <v>0</v>
      </c>
      <c r="H596" s="83">
        <v>0</v>
      </c>
      <c r="I596" s="79">
        <v>0</v>
      </c>
      <c r="J596" s="79">
        <v>3</v>
      </c>
      <c r="K596" s="79">
        <v>0</v>
      </c>
      <c r="L596" s="79">
        <v>0</v>
      </c>
      <c r="M596" s="79">
        <v>0</v>
      </c>
      <c r="N596" s="79">
        <v>4</v>
      </c>
      <c r="O596" s="79">
        <v>1</v>
      </c>
      <c r="P596" s="79">
        <v>8</v>
      </c>
      <c r="Q596" s="80">
        <v>0</v>
      </c>
      <c r="R596">
        <v>19</v>
      </c>
      <c r="S596">
        <v>1</v>
      </c>
      <c r="T596" s="81">
        <f t="shared" si="0"/>
        <v>2014</v>
      </c>
      <c r="U596" s="82">
        <f>VLOOKUP(A596,'SB35 Determination Data'!$B$4:$F$542,5,FALSE)</f>
        <v>2014</v>
      </c>
    </row>
    <row r="597" spans="1:21" ht="12.75" customHeight="1" x14ac:dyDescent="0.15">
      <c r="A597" s="77" t="s">
        <v>86</v>
      </c>
      <c r="B597" s="77" t="s">
        <v>85</v>
      </c>
      <c r="C597" s="77" t="s">
        <v>83</v>
      </c>
      <c r="D597" s="78">
        <v>2015</v>
      </c>
      <c r="E597" s="77" t="s">
        <v>1598</v>
      </c>
      <c r="F597" s="79">
        <v>4</v>
      </c>
      <c r="G597" s="79">
        <v>0</v>
      </c>
      <c r="H597" s="83">
        <v>0</v>
      </c>
      <c r="I597" s="79">
        <v>0</v>
      </c>
      <c r="J597" s="79">
        <v>3</v>
      </c>
      <c r="K597" s="79">
        <v>0</v>
      </c>
      <c r="L597" s="79">
        <v>0</v>
      </c>
      <c r="M597" s="79">
        <v>0</v>
      </c>
      <c r="N597" s="77">
        <v>4</v>
      </c>
      <c r="O597" s="79">
        <v>11</v>
      </c>
      <c r="P597" s="79">
        <v>8</v>
      </c>
      <c r="Q597" s="80">
        <v>0</v>
      </c>
      <c r="R597">
        <v>19</v>
      </c>
      <c r="S597">
        <v>11</v>
      </c>
      <c r="T597" s="81">
        <f t="shared" si="0"/>
        <v>2015</v>
      </c>
      <c r="U597" s="82">
        <f>VLOOKUP(A597,'SB35 Determination Data'!$B$4:$F$542,5,FALSE)</f>
        <v>2014</v>
      </c>
    </row>
    <row r="598" spans="1:21" ht="12.75" customHeight="1" x14ac:dyDescent="0.15">
      <c r="A598" s="77" t="s">
        <v>86</v>
      </c>
      <c r="B598" s="77" t="s">
        <v>85</v>
      </c>
      <c r="C598" s="77" t="s">
        <v>83</v>
      </c>
      <c r="D598" s="78">
        <v>2016</v>
      </c>
      <c r="E598" s="77" t="s">
        <v>1598</v>
      </c>
      <c r="F598" s="79">
        <v>4</v>
      </c>
      <c r="G598" s="79">
        <v>0</v>
      </c>
      <c r="H598" s="83">
        <v>0</v>
      </c>
      <c r="I598" s="79">
        <v>0</v>
      </c>
      <c r="J598" s="79">
        <v>3</v>
      </c>
      <c r="K598" s="79">
        <v>0</v>
      </c>
      <c r="L598" s="79">
        <v>0</v>
      </c>
      <c r="M598" s="79">
        <v>0</v>
      </c>
      <c r="N598" s="79">
        <v>4</v>
      </c>
      <c r="O598" s="79">
        <v>4</v>
      </c>
      <c r="P598" s="79">
        <v>8</v>
      </c>
      <c r="Q598" s="80">
        <v>0</v>
      </c>
      <c r="R598">
        <v>19</v>
      </c>
      <c r="S598">
        <v>4</v>
      </c>
      <c r="T598" s="81">
        <f t="shared" si="0"/>
        <v>2016</v>
      </c>
      <c r="U598" s="82">
        <f>VLOOKUP(A598,'SB35 Determination Data'!$B$4:$F$542,5,FALSE)</f>
        <v>2014</v>
      </c>
    </row>
    <row r="599" spans="1:21" ht="12.75" customHeight="1" x14ac:dyDescent="0.15">
      <c r="A599" s="77" t="s">
        <v>86</v>
      </c>
      <c r="B599" s="77" t="s">
        <v>85</v>
      </c>
      <c r="C599" s="77" t="s">
        <v>83</v>
      </c>
      <c r="D599" s="78">
        <v>2017</v>
      </c>
      <c r="E599" s="77" t="s">
        <v>1598</v>
      </c>
      <c r="F599" s="79">
        <v>4</v>
      </c>
      <c r="G599" s="79">
        <v>0</v>
      </c>
      <c r="H599" s="83">
        <v>0</v>
      </c>
      <c r="I599" s="79">
        <v>0</v>
      </c>
      <c r="J599" s="79">
        <v>3</v>
      </c>
      <c r="K599" s="79">
        <v>0</v>
      </c>
      <c r="L599" s="79">
        <v>0</v>
      </c>
      <c r="M599" s="79">
        <v>0</v>
      </c>
      <c r="N599" s="79">
        <v>4</v>
      </c>
      <c r="O599" s="79">
        <v>13</v>
      </c>
      <c r="P599" s="79">
        <v>8</v>
      </c>
      <c r="Q599" s="80">
        <v>0</v>
      </c>
      <c r="R599">
        <v>19</v>
      </c>
      <c r="S599">
        <v>13</v>
      </c>
      <c r="T599" s="81">
        <f t="shared" si="0"/>
        <v>2017</v>
      </c>
      <c r="U599" s="82">
        <f>VLOOKUP(A599,'SB35 Determination Data'!$B$4:$F$542,5,FALSE)</f>
        <v>2014</v>
      </c>
    </row>
    <row r="600" spans="1:21" ht="12.75" customHeight="1" x14ac:dyDescent="0.15">
      <c r="A600" s="77" t="s">
        <v>1074</v>
      </c>
      <c r="B600" s="77" t="s">
        <v>127</v>
      </c>
      <c r="C600" s="77" t="s">
        <v>128</v>
      </c>
      <c r="D600" s="78">
        <v>2017</v>
      </c>
      <c r="E600" s="77" t="s">
        <v>1598</v>
      </c>
      <c r="F600" s="79">
        <v>238</v>
      </c>
      <c r="G600" s="79">
        <v>0</v>
      </c>
      <c r="H600" s="83">
        <v>0</v>
      </c>
      <c r="I600" s="79">
        <v>0</v>
      </c>
      <c r="J600" s="79">
        <v>211</v>
      </c>
      <c r="K600" s="79">
        <v>5</v>
      </c>
      <c r="L600" s="79">
        <v>5</v>
      </c>
      <c r="M600" s="79">
        <v>0</v>
      </c>
      <c r="N600" s="79">
        <v>202</v>
      </c>
      <c r="O600" s="79">
        <v>34</v>
      </c>
      <c r="P600" s="79">
        <v>258</v>
      </c>
      <c r="Q600" s="80">
        <v>9</v>
      </c>
      <c r="R600">
        <v>909</v>
      </c>
      <c r="S600">
        <v>48</v>
      </c>
      <c r="T600" s="81">
        <f t="shared" si="0"/>
        <v>2017</v>
      </c>
      <c r="U600" s="82">
        <f>VLOOKUP(A600,'SB35 Determination Data'!$B$4:$F$542,5,FALSE)</f>
        <v>2016</v>
      </c>
    </row>
    <row r="601" spans="1:21" ht="12.75" customHeight="1" x14ac:dyDescent="0.15">
      <c r="A601" s="77" t="s">
        <v>158</v>
      </c>
      <c r="B601" s="77" t="s">
        <v>154</v>
      </c>
      <c r="C601" s="77" t="s">
        <v>128</v>
      </c>
      <c r="D601" s="78">
        <v>2015</v>
      </c>
      <c r="E601" s="77" t="s">
        <v>1598</v>
      </c>
      <c r="F601" s="79">
        <v>4888</v>
      </c>
      <c r="G601" s="79">
        <v>0</v>
      </c>
      <c r="H601" s="83">
        <v>0</v>
      </c>
      <c r="I601" s="79">
        <v>0</v>
      </c>
      <c r="J601" s="79">
        <v>3107</v>
      </c>
      <c r="K601" s="79">
        <v>0</v>
      </c>
      <c r="L601" s="79">
        <v>0</v>
      </c>
      <c r="M601" s="79">
        <v>0</v>
      </c>
      <c r="N601" s="79">
        <v>3126</v>
      </c>
      <c r="O601" s="79">
        <v>0</v>
      </c>
      <c r="P601" s="79">
        <v>10462</v>
      </c>
      <c r="Q601" s="80">
        <v>0</v>
      </c>
      <c r="R601">
        <v>21583</v>
      </c>
      <c r="S601">
        <v>0</v>
      </c>
      <c r="T601" s="81">
        <f t="shared" si="0"/>
        <v>2016</v>
      </c>
      <c r="U601" s="82">
        <f>VLOOKUP(A601,'SB35 Determination Data'!$B$4:$F$542,5,FALSE)</f>
        <v>2016</v>
      </c>
    </row>
    <row r="602" spans="1:21" ht="12.75" customHeight="1" x14ac:dyDescent="0.15">
      <c r="A602" s="77" t="s">
        <v>158</v>
      </c>
      <c r="B602" s="77" t="s">
        <v>154</v>
      </c>
      <c r="C602" s="77" t="s">
        <v>128</v>
      </c>
      <c r="D602" s="78">
        <v>2016</v>
      </c>
      <c r="E602" s="77" t="s">
        <v>1598</v>
      </c>
      <c r="F602" s="79">
        <v>4888</v>
      </c>
      <c r="G602" s="79">
        <v>103</v>
      </c>
      <c r="H602" s="83">
        <v>103</v>
      </c>
      <c r="I602" s="79">
        <v>0</v>
      </c>
      <c r="J602" s="79">
        <v>3107</v>
      </c>
      <c r="K602" s="79">
        <v>57</v>
      </c>
      <c r="L602" s="79">
        <v>57</v>
      </c>
      <c r="M602" s="79">
        <v>0</v>
      </c>
      <c r="N602" s="77">
        <v>3126</v>
      </c>
      <c r="O602" s="79">
        <v>0</v>
      </c>
      <c r="P602" s="79">
        <v>10462</v>
      </c>
      <c r="Q602" s="80">
        <v>3</v>
      </c>
      <c r="R602">
        <v>21583</v>
      </c>
      <c r="S602">
        <v>163</v>
      </c>
      <c r="T602" s="81">
        <f t="shared" si="0"/>
        <v>2016</v>
      </c>
      <c r="U602" s="82">
        <f>VLOOKUP(A602,'SB35 Determination Data'!$B$4:$F$542,5,FALSE)</f>
        <v>2016</v>
      </c>
    </row>
    <row r="603" spans="1:21" ht="12.75" customHeight="1" x14ac:dyDescent="0.15">
      <c r="A603" s="77" t="s">
        <v>158</v>
      </c>
      <c r="B603" s="77" t="s">
        <v>154</v>
      </c>
      <c r="C603" s="77" t="s">
        <v>128</v>
      </c>
      <c r="D603" s="78">
        <v>2017</v>
      </c>
      <c r="E603" s="77" t="s">
        <v>1598</v>
      </c>
      <c r="F603" s="79">
        <v>4888</v>
      </c>
      <c r="G603" s="79">
        <v>0</v>
      </c>
      <c r="H603" s="83">
        <v>0</v>
      </c>
      <c r="I603" s="79">
        <v>0</v>
      </c>
      <c r="J603" s="79">
        <v>3107</v>
      </c>
      <c r="K603" s="79">
        <v>0</v>
      </c>
      <c r="L603" s="79">
        <v>0</v>
      </c>
      <c r="M603" s="79">
        <v>0</v>
      </c>
      <c r="N603" s="79">
        <v>3126</v>
      </c>
      <c r="O603" s="79">
        <v>0</v>
      </c>
      <c r="P603" s="79">
        <v>10462</v>
      </c>
      <c r="Q603" s="80">
        <v>0</v>
      </c>
      <c r="R603">
        <v>21583</v>
      </c>
      <c r="S603">
        <v>0</v>
      </c>
      <c r="T603" s="81">
        <f t="shared" si="0"/>
        <v>2017</v>
      </c>
      <c r="U603" s="82">
        <f>VLOOKUP(A603,'SB35 Determination Data'!$B$4:$F$542,5,FALSE)</f>
        <v>2016</v>
      </c>
    </row>
    <row r="604" spans="1:21" ht="12.75" customHeight="1" x14ac:dyDescent="0.15">
      <c r="A604" s="77" t="s">
        <v>258</v>
      </c>
      <c r="B604" s="77" t="s">
        <v>257</v>
      </c>
      <c r="C604" s="77" t="s">
        <v>128</v>
      </c>
      <c r="D604" s="78">
        <v>2015</v>
      </c>
      <c r="E604" s="77" t="s">
        <v>1598</v>
      </c>
      <c r="F604" s="79">
        <v>43</v>
      </c>
      <c r="G604" s="79">
        <v>0</v>
      </c>
      <c r="H604" s="83">
        <v>0</v>
      </c>
      <c r="I604" s="79">
        <v>0</v>
      </c>
      <c r="J604" s="79">
        <v>28</v>
      </c>
      <c r="K604" s="79">
        <v>0</v>
      </c>
      <c r="L604" s="79">
        <v>0</v>
      </c>
      <c r="M604" s="79">
        <v>0</v>
      </c>
      <c r="N604" s="77">
        <v>33</v>
      </c>
      <c r="O604" s="79">
        <v>0</v>
      </c>
      <c r="P604" s="79">
        <v>76</v>
      </c>
      <c r="Q604" s="80">
        <v>25</v>
      </c>
      <c r="R604">
        <v>180</v>
      </c>
      <c r="S604">
        <v>25</v>
      </c>
      <c r="T604" s="81">
        <f t="shared" si="0"/>
        <v>2016</v>
      </c>
      <c r="U604" s="82">
        <f>VLOOKUP(A604,'SB35 Determination Data'!$B$4:$F$542,5,FALSE)</f>
        <v>2016</v>
      </c>
    </row>
    <row r="605" spans="1:21" ht="12.75" customHeight="1" x14ac:dyDescent="0.15">
      <c r="A605" s="77" t="s">
        <v>258</v>
      </c>
      <c r="B605" s="77" t="s">
        <v>257</v>
      </c>
      <c r="C605" s="77" t="s">
        <v>128</v>
      </c>
      <c r="D605" s="78">
        <v>2016</v>
      </c>
      <c r="E605" s="77" t="s">
        <v>1598</v>
      </c>
      <c r="F605" s="79">
        <v>43</v>
      </c>
      <c r="G605" s="79">
        <v>0</v>
      </c>
      <c r="H605" s="83">
        <v>0</v>
      </c>
      <c r="I605" s="79">
        <v>0</v>
      </c>
      <c r="J605" s="79">
        <v>28</v>
      </c>
      <c r="K605" s="79">
        <v>4</v>
      </c>
      <c r="L605" s="79">
        <v>4</v>
      </c>
      <c r="M605" s="79">
        <v>0</v>
      </c>
      <c r="N605" s="79">
        <v>33</v>
      </c>
      <c r="O605" s="79">
        <v>1</v>
      </c>
      <c r="P605" s="79">
        <v>76</v>
      </c>
      <c r="Q605" s="80">
        <v>30</v>
      </c>
      <c r="R605">
        <v>180</v>
      </c>
      <c r="S605">
        <v>35</v>
      </c>
      <c r="T605" s="81">
        <f t="shared" si="0"/>
        <v>2016</v>
      </c>
      <c r="U605" s="82">
        <f>VLOOKUP(A605,'SB35 Determination Data'!$B$4:$F$542,5,FALSE)</f>
        <v>2016</v>
      </c>
    </row>
    <row r="606" spans="1:21" ht="12.75" customHeight="1" x14ac:dyDescent="0.15">
      <c r="A606" s="77" t="s">
        <v>258</v>
      </c>
      <c r="B606" s="77" t="s">
        <v>257</v>
      </c>
      <c r="C606" s="77" t="s">
        <v>128</v>
      </c>
      <c r="D606" s="78">
        <v>2017</v>
      </c>
      <c r="E606" s="77" t="s">
        <v>1598</v>
      </c>
      <c r="F606" s="79">
        <v>43</v>
      </c>
      <c r="G606" s="79">
        <v>0</v>
      </c>
      <c r="H606" s="83">
        <v>0</v>
      </c>
      <c r="I606" s="79">
        <v>0</v>
      </c>
      <c r="J606" s="79">
        <v>28</v>
      </c>
      <c r="K606" s="79">
        <v>2</v>
      </c>
      <c r="L606" s="79">
        <v>2</v>
      </c>
      <c r="M606" s="79">
        <v>0</v>
      </c>
      <c r="N606" s="79">
        <v>33</v>
      </c>
      <c r="O606" s="79">
        <v>5</v>
      </c>
      <c r="P606" s="79">
        <v>76</v>
      </c>
      <c r="Q606" s="80">
        <v>31</v>
      </c>
      <c r="R606">
        <v>180</v>
      </c>
      <c r="S606">
        <v>38</v>
      </c>
      <c r="T606" s="81">
        <f t="shared" si="0"/>
        <v>2017</v>
      </c>
      <c r="U606" s="82">
        <f>VLOOKUP(A606,'SB35 Determination Data'!$B$4:$F$542,5,FALSE)</f>
        <v>2016</v>
      </c>
    </row>
    <row r="607" spans="1:21" ht="12.75" customHeight="1" x14ac:dyDescent="0.15">
      <c r="A607" s="77" t="s">
        <v>165</v>
      </c>
      <c r="B607" s="77" t="s">
        <v>162</v>
      </c>
      <c r="C607" s="77" t="s">
        <v>163</v>
      </c>
      <c r="D607" s="78">
        <v>2017</v>
      </c>
      <c r="E607" s="77" t="s">
        <v>1598</v>
      </c>
      <c r="F607" s="79">
        <v>186</v>
      </c>
      <c r="G607" s="79">
        <v>0</v>
      </c>
      <c r="H607" s="83">
        <v>0</v>
      </c>
      <c r="I607" s="79">
        <v>0</v>
      </c>
      <c r="J607" s="79">
        <v>138</v>
      </c>
      <c r="K607" s="79">
        <v>8</v>
      </c>
      <c r="L607" s="79">
        <v>8</v>
      </c>
      <c r="M607" s="79">
        <v>0</v>
      </c>
      <c r="N607" s="79">
        <v>147</v>
      </c>
      <c r="O607" s="79">
        <v>1</v>
      </c>
      <c r="P607" s="79">
        <v>347</v>
      </c>
      <c r="Q607" s="80">
        <v>8</v>
      </c>
      <c r="R607">
        <v>818</v>
      </c>
      <c r="S607">
        <v>17</v>
      </c>
      <c r="T607" s="81">
        <f t="shared" si="0"/>
        <v>2017</v>
      </c>
      <c r="U607" s="82">
        <f>VLOOKUP(A607,'SB35 Determination Data'!$B$4:$F$542,5,FALSE)</f>
        <v>2016</v>
      </c>
    </row>
    <row r="608" spans="1:21" ht="12.75" customHeight="1" x14ac:dyDescent="0.15">
      <c r="A608" s="77" t="s">
        <v>1086</v>
      </c>
      <c r="B608" s="77" t="s">
        <v>127</v>
      </c>
      <c r="C608" s="77" t="s">
        <v>128</v>
      </c>
      <c r="D608" s="78">
        <v>2017</v>
      </c>
      <c r="E608" s="77" t="s">
        <v>1598</v>
      </c>
      <c r="F608" s="79">
        <v>113</v>
      </c>
      <c r="G608" s="79">
        <v>0</v>
      </c>
      <c r="H608" s="83">
        <v>0</v>
      </c>
      <c r="I608" s="79">
        <v>0</v>
      </c>
      <c r="J608" s="79">
        <v>70</v>
      </c>
      <c r="K608" s="79">
        <v>0</v>
      </c>
      <c r="L608" s="79">
        <v>0</v>
      </c>
      <c r="M608" s="79">
        <v>0</v>
      </c>
      <c r="N608" s="77">
        <v>60</v>
      </c>
      <c r="O608" s="79">
        <v>19</v>
      </c>
      <c r="P608" s="79">
        <v>131</v>
      </c>
      <c r="Q608" s="80">
        <v>0</v>
      </c>
      <c r="R608">
        <v>374</v>
      </c>
      <c r="S608">
        <v>19</v>
      </c>
      <c r="T608" s="81">
        <f t="shared" si="0"/>
        <v>2017</v>
      </c>
      <c r="U608" s="82">
        <f>VLOOKUP(A608,'SB35 Determination Data'!$B$4:$F$542,5,FALSE)</f>
        <v>2016</v>
      </c>
    </row>
    <row r="609" spans="1:21" ht="12.75" customHeight="1" x14ac:dyDescent="0.15">
      <c r="A609" s="77" t="s">
        <v>195</v>
      </c>
      <c r="B609" s="77" t="s">
        <v>168</v>
      </c>
      <c r="C609" s="77" t="s">
        <v>144</v>
      </c>
      <c r="D609" s="78">
        <v>2014</v>
      </c>
      <c r="E609" s="77" t="s">
        <v>1598</v>
      </c>
      <c r="F609" s="79">
        <v>30</v>
      </c>
      <c r="G609" s="79">
        <v>0</v>
      </c>
      <c r="H609" s="83">
        <v>0</v>
      </c>
      <c r="I609" s="79">
        <v>0</v>
      </c>
      <c r="J609" s="79">
        <v>18</v>
      </c>
      <c r="K609" s="79">
        <v>0</v>
      </c>
      <c r="L609" s="79">
        <v>0</v>
      </c>
      <c r="M609" s="79">
        <v>0</v>
      </c>
      <c r="N609" s="79">
        <v>20</v>
      </c>
      <c r="O609" s="79">
        <v>0</v>
      </c>
      <c r="P609" s="79">
        <v>44</v>
      </c>
      <c r="Q609" s="80">
        <v>5</v>
      </c>
      <c r="R609">
        <v>112</v>
      </c>
      <c r="S609">
        <v>5</v>
      </c>
      <c r="T609" s="81">
        <f t="shared" si="0"/>
        <v>2014</v>
      </c>
      <c r="U609" s="82">
        <f>VLOOKUP(A609,'SB35 Determination Data'!$B$4:$F$542,5,FALSE)</f>
        <v>2014</v>
      </c>
    </row>
    <row r="610" spans="1:21" ht="12.75" customHeight="1" x14ac:dyDescent="0.15">
      <c r="A610" s="77" t="s">
        <v>195</v>
      </c>
      <c r="B610" s="77" t="s">
        <v>168</v>
      </c>
      <c r="C610" s="77" t="s">
        <v>144</v>
      </c>
      <c r="D610" s="78">
        <v>2015</v>
      </c>
      <c r="E610" s="77" t="s">
        <v>1598</v>
      </c>
      <c r="F610" s="79">
        <v>30</v>
      </c>
      <c r="G610" s="79">
        <v>0</v>
      </c>
      <c r="H610" s="83">
        <v>0</v>
      </c>
      <c r="I610" s="79">
        <v>0</v>
      </c>
      <c r="J610" s="79">
        <v>18</v>
      </c>
      <c r="K610" s="79">
        <v>0</v>
      </c>
      <c r="L610" s="79">
        <v>0</v>
      </c>
      <c r="M610" s="79">
        <v>0</v>
      </c>
      <c r="N610" s="79">
        <v>20</v>
      </c>
      <c r="O610" s="79">
        <v>0</v>
      </c>
      <c r="P610" s="79">
        <v>44</v>
      </c>
      <c r="Q610" s="80">
        <v>18</v>
      </c>
      <c r="R610">
        <v>112</v>
      </c>
      <c r="S610">
        <v>18</v>
      </c>
      <c r="T610" s="81">
        <f t="shared" si="0"/>
        <v>2015</v>
      </c>
      <c r="U610" s="82">
        <f>VLOOKUP(A610,'SB35 Determination Data'!$B$4:$F$542,5,FALSE)</f>
        <v>2014</v>
      </c>
    </row>
    <row r="611" spans="1:21" ht="12.75" customHeight="1" x14ac:dyDescent="0.15">
      <c r="A611" s="77" t="s">
        <v>195</v>
      </c>
      <c r="B611" s="77" t="s">
        <v>168</v>
      </c>
      <c r="C611" s="77" t="s">
        <v>144</v>
      </c>
      <c r="D611" s="78">
        <v>2016</v>
      </c>
      <c r="E611" s="77" t="s">
        <v>1598</v>
      </c>
      <c r="F611" s="79">
        <v>30</v>
      </c>
      <c r="G611" s="79">
        <v>0</v>
      </c>
      <c r="H611" s="83">
        <v>0</v>
      </c>
      <c r="I611" s="79">
        <v>0</v>
      </c>
      <c r="J611" s="79">
        <v>18</v>
      </c>
      <c r="K611" s="79">
        <v>0</v>
      </c>
      <c r="L611" s="79">
        <v>0</v>
      </c>
      <c r="M611" s="79">
        <v>0</v>
      </c>
      <c r="N611" s="79">
        <v>20</v>
      </c>
      <c r="O611" s="79">
        <v>0</v>
      </c>
      <c r="P611" s="79">
        <v>44</v>
      </c>
      <c r="Q611" s="80">
        <v>0</v>
      </c>
      <c r="R611">
        <v>112</v>
      </c>
      <c r="S611">
        <v>0</v>
      </c>
      <c r="T611" s="81">
        <f t="shared" si="0"/>
        <v>2016</v>
      </c>
      <c r="U611" s="82">
        <f>VLOOKUP(A611,'SB35 Determination Data'!$B$4:$F$542,5,FALSE)</f>
        <v>2014</v>
      </c>
    </row>
    <row r="612" spans="1:21" ht="12.75" customHeight="1" x14ac:dyDescent="0.15">
      <c r="A612" s="77" t="s">
        <v>195</v>
      </c>
      <c r="B612" s="77" t="s">
        <v>168</v>
      </c>
      <c r="C612" s="77" t="s">
        <v>144</v>
      </c>
      <c r="D612" s="78">
        <v>2017</v>
      </c>
      <c r="E612" s="77" t="s">
        <v>1598</v>
      </c>
      <c r="F612" s="79">
        <v>30</v>
      </c>
      <c r="G612" s="79">
        <v>0</v>
      </c>
      <c r="H612" s="83">
        <v>0</v>
      </c>
      <c r="I612" s="79">
        <v>0</v>
      </c>
      <c r="J612" s="79">
        <v>18</v>
      </c>
      <c r="K612" s="79">
        <v>0</v>
      </c>
      <c r="L612" s="79">
        <v>0</v>
      </c>
      <c r="M612" s="79">
        <v>0</v>
      </c>
      <c r="N612" s="77">
        <v>20</v>
      </c>
      <c r="O612" s="79">
        <v>0</v>
      </c>
      <c r="P612" s="79">
        <v>44</v>
      </c>
      <c r="Q612" s="80">
        <v>11</v>
      </c>
      <c r="R612">
        <v>112</v>
      </c>
      <c r="S612">
        <v>11</v>
      </c>
      <c r="T612" s="81">
        <f t="shared" si="0"/>
        <v>2017</v>
      </c>
      <c r="U612" s="82">
        <f>VLOOKUP(A612,'SB35 Determination Data'!$B$4:$F$542,5,FALSE)</f>
        <v>2014</v>
      </c>
    </row>
    <row r="613" spans="1:21" ht="12.75" customHeight="1" x14ac:dyDescent="0.15">
      <c r="A613" s="77" t="s">
        <v>285</v>
      </c>
      <c r="B613" s="77" t="s">
        <v>273</v>
      </c>
      <c r="C613" s="77" t="s">
        <v>144</v>
      </c>
      <c r="D613" s="78">
        <v>2014</v>
      </c>
      <c r="E613" s="77" t="s">
        <v>1598</v>
      </c>
      <c r="F613" s="79">
        <v>1</v>
      </c>
      <c r="G613" s="79">
        <v>0</v>
      </c>
      <c r="H613" s="83">
        <v>0</v>
      </c>
      <c r="I613" s="79">
        <v>0</v>
      </c>
      <c r="J613" s="79">
        <v>1</v>
      </c>
      <c r="K613" s="79">
        <v>0</v>
      </c>
      <c r="L613" s="79">
        <v>0</v>
      </c>
      <c r="M613" s="79">
        <v>0</v>
      </c>
      <c r="N613" s="79">
        <v>1</v>
      </c>
      <c r="O613" s="79">
        <v>7</v>
      </c>
      <c r="P613" s="79">
        <v>1</v>
      </c>
      <c r="Q613" s="80">
        <v>0</v>
      </c>
      <c r="R613">
        <v>4</v>
      </c>
      <c r="S613">
        <v>7</v>
      </c>
      <c r="T613" s="81">
        <f t="shared" si="0"/>
        <v>2014</v>
      </c>
      <c r="U613" s="82">
        <f>VLOOKUP(A613,'SB35 Determination Data'!$B$4:$F$542,5,FALSE)</f>
        <v>2014</v>
      </c>
    </row>
    <row r="614" spans="1:21" ht="12.75" customHeight="1" x14ac:dyDescent="0.15">
      <c r="A614" s="77" t="s">
        <v>285</v>
      </c>
      <c r="B614" s="77" t="s">
        <v>273</v>
      </c>
      <c r="C614" s="77" t="s">
        <v>144</v>
      </c>
      <c r="D614" s="78">
        <v>2015</v>
      </c>
      <c r="E614" s="77" t="s">
        <v>1598</v>
      </c>
      <c r="F614" s="79">
        <v>1</v>
      </c>
      <c r="G614" s="79">
        <v>0</v>
      </c>
      <c r="H614" s="83">
        <v>0</v>
      </c>
      <c r="I614" s="79">
        <v>0</v>
      </c>
      <c r="J614" s="79">
        <v>1</v>
      </c>
      <c r="K614" s="79">
        <v>3</v>
      </c>
      <c r="L614" s="79">
        <v>3</v>
      </c>
      <c r="M614" s="79">
        <v>0</v>
      </c>
      <c r="N614" s="79">
        <v>1</v>
      </c>
      <c r="O614" s="79">
        <v>4</v>
      </c>
      <c r="P614" s="79">
        <v>1</v>
      </c>
      <c r="Q614" s="80">
        <v>22</v>
      </c>
      <c r="R614">
        <v>4</v>
      </c>
      <c r="S614">
        <v>29</v>
      </c>
      <c r="T614" s="81">
        <f t="shared" si="0"/>
        <v>2015</v>
      </c>
      <c r="U614" s="82">
        <f>VLOOKUP(A614,'SB35 Determination Data'!$B$4:$F$542,5,FALSE)</f>
        <v>2014</v>
      </c>
    </row>
    <row r="615" spans="1:21" ht="12.75" customHeight="1" x14ac:dyDescent="0.15">
      <c r="A615" s="77" t="s">
        <v>285</v>
      </c>
      <c r="B615" s="77" t="s">
        <v>273</v>
      </c>
      <c r="C615" s="77" t="s">
        <v>144</v>
      </c>
      <c r="D615" s="78">
        <v>2016</v>
      </c>
      <c r="E615" s="77" t="s">
        <v>1598</v>
      </c>
      <c r="F615" s="79">
        <v>1</v>
      </c>
      <c r="G615" s="79">
        <v>0</v>
      </c>
      <c r="H615" s="83">
        <v>0</v>
      </c>
      <c r="I615" s="79">
        <v>0</v>
      </c>
      <c r="J615" s="79">
        <v>1</v>
      </c>
      <c r="K615" s="79">
        <v>0</v>
      </c>
      <c r="L615" s="79">
        <v>0</v>
      </c>
      <c r="M615" s="79">
        <v>0</v>
      </c>
      <c r="N615" s="79">
        <v>1</v>
      </c>
      <c r="O615" s="79">
        <v>0</v>
      </c>
      <c r="P615" s="79">
        <v>1</v>
      </c>
      <c r="Q615" s="80">
        <v>357</v>
      </c>
      <c r="R615">
        <v>4</v>
      </c>
      <c r="S615">
        <v>357</v>
      </c>
      <c r="T615" s="81">
        <f t="shared" si="0"/>
        <v>2016</v>
      </c>
      <c r="U615" s="82">
        <f>VLOOKUP(A615,'SB35 Determination Data'!$B$4:$F$542,5,FALSE)</f>
        <v>2014</v>
      </c>
    </row>
    <row r="616" spans="1:21" ht="12.75" customHeight="1" x14ac:dyDescent="0.15">
      <c r="A616" s="77" t="s">
        <v>285</v>
      </c>
      <c r="B616" s="77" t="s">
        <v>273</v>
      </c>
      <c r="C616" s="77" t="s">
        <v>144</v>
      </c>
      <c r="D616" s="78">
        <v>2017</v>
      </c>
      <c r="E616" s="77" t="s">
        <v>1598</v>
      </c>
      <c r="F616" s="79">
        <v>1</v>
      </c>
      <c r="G616" s="79">
        <v>0</v>
      </c>
      <c r="H616" s="83">
        <v>0</v>
      </c>
      <c r="I616" s="79">
        <v>0</v>
      </c>
      <c r="J616" s="79">
        <v>1</v>
      </c>
      <c r="K616" s="79">
        <v>0</v>
      </c>
      <c r="L616" s="79">
        <v>0</v>
      </c>
      <c r="M616" s="79">
        <v>0</v>
      </c>
      <c r="N616" s="79">
        <v>1</v>
      </c>
      <c r="O616" s="79">
        <v>0</v>
      </c>
      <c r="P616" s="79">
        <v>1</v>
      </c>
      <c r="Q616" s="80">
        <v>41</v>
      </c>
      <c r="R616">
        <v>4</v>
      </c>
      <c r="S616">
        <v>41</v>
      </c>
      <c r="T616" s="81">
        <f t="shared" si="0"/>
        <v>2017</v>
      </c>
      <c r="U616" s="82">
        <f>VLOOKUP(A616,'SB35 Determination Data'!$B$4:$F$542,5,FALSE)</f>
        <v>2014</v>
      </c>
    </row>
    <row r="617" spans="1:21" ht="12.75" customHeight="1" x14ac:dyDescent="0.15">
      <c r="A617" s="77" t="s">
        <v>436</v>
      </c>
      <c r="B617" s="77" t="s">
        <v>416</v>
      </c>
      <c r="C617" s="77" t="s">
        <v>417</v>
      </c>
      <c r="D617" s="78">
        <v>2013</v>
      </c>
      <c r="E617" s="77" t="s">
        <v>1598</v>
      </c>
      <c r="F617" s="79">
        <v>430</v>
      </c>
      <c r="G617" s="79">
        <v>18</v>
      </c>
      <c r="H617" s="83">
        <v>18</v>
      </c>
      <c r="I617" s="79">
        <v>0</v>
      </c>
      <c r="J617" s="79">
        <v>326</v>
      </c>
      <c r="K617" s="79">
        <v>0</v>
      </c>
      <c r="L617" s="79">
        <v>0</v>
      </c>
      <c r="M617" s="79">
        <v>0</v>
      </c>
      <c r="N617" s="77">
        <v>302</v>
      </c>
      <c r="O617" s="79">
        <v>279</v>
      </c>
      <c r="P617" s="79">
        <v>664</v>
      </c>
      <c r="Q617" s="80">
        <v>241</v>
      </c>
      <c r="R617">
        <v>1722</v>
      </c>
      <c r="S617">
        <v>538</v>
      </c>
      <c r="T617" s="81">
        <f t="shared" si="0"/>
        <v>2013</v>
      </c>
      <c r="U617" s="82">
        <f>VLOOKUP(A617,'SB35 Determination Data'!$B$4:$F$542,5,FALSE)</f>
        <v>2013</v>
      </c>
    </row>
    <row r="618" spans="1:21" ht="12.75" customHeight="1" x14ac:dyDescent="0.15">
      <c r="A618" s="77" t="s">
        <v>436</v>
      </c>
      <c r="B618" s="77" t="s">
        <v>416</v>
      </c>
      <c r="C618" s="77" t="s">
        <v>417</v>
      </c>
      <c r="D618" s="78">
        <v>2014</v>
      </c>
      <c r="E618" s="77" t="s">
        <v>1598</v>
      </c>
      <c r="F618" s="79">
        <v>430</v>
      </c>
      <c r="G618" s="79">
        <v>0</v>
      </c>
      <c r="H618" s="83">
        <v>0</v>
      </c>
      <c r="I618" s="79">
        <v>0</v>
      </c>
      <c r="J618" s="79">
        <v>326</v>
      </c>
      <c r="K618" s="79">
        <v>1</v>
      </c>
      <c r="L618" s="79">
        <v>0</v>
      </c>
      <c r="M618" s="79">
        <v>1</v>
      </c>
      <c r="N618" s="79">
        <v>302</v>
      </c>
      <c r="O618" s="79">
        <v>0</v>
      </c>
      <c r="P618" s="79">
        <v>664</v>
      </c>
      <c r="Q618" s="80">
        <v>310</v>
      </c>
      <c r="R618">
        <v>1722</v>
      </c>
      <c r="S618">
        <v>311</v>
      </c>
      <c r="T618" s="81">
        <f t="shared" si="0"/>
        <v>2014</v>
      </c>
      <c r="U618" s="82">
        <f>VLOOKUP(A618,'SB35 Determination Data'!$B$4:$F$542,5,FALSE)</f>
        <v>2013</v>
      </c>
    </row>
    <row r="619" spans="1:21" ht="12.75" customHeight="1" x14ac:dyDescent="0.15">
      <c r="A619" s="77" t="s">
        <v>436</v>
      </c>
      <c r="B619" s="77" t="s">
        <v>416</v>
      </c>
      <c r="C619" s="77" t="s">
        <v>417</v>
      </c>
      <c r="D619" s="78">
        <v>2015</v>
      </c>
      <c r="E619" s="77" t="s">
        <v>1598</v>
      </c>
      <c r="F619" s="79">
        <v>430</v>
      </c>
      <c r="G619" s="79">
        <v>0</v>
      </c>
      <c r="H619" s="83">
        <v>0</v>
      </c>
      <c r="I619" s="79">
        <v>0</v>
      </c>
      <c r="J619" s="79">
        <v>326</v>
      </c>
      <c r="K619" s="79">
        <v>1</v>
      </c>
      <c r="L619" s="79">
        <v>0</v>
      </c>
      <c r="M619" s="79">
        <v>1</v>
      </c>
      <c r="N619" s="79">
        <v>302</v>
      </c>
      <c r="O619" s="79">
        <v>0</v>
      </c>
      <c r="P619" s="79">
        <v>664</v>
      </c>
      <c r="Q619" s="80">
        <v>28</v>
      </c>
      <c r="R619">
        <v>1722</v>
      </c>
      <c r="S619">
        <v>29</v>
      </c>
      <c r="T619" s="81">
        <f t="shared" si="0"/>
        <v>2015</v>
      </c>
      <c r="U619" s="82">
        <f>VLOOKUP(A619,'SB35 Determination Data'!$B$4:$F$542,5,FALSE)</f>
        <v>2013</v>
      </c>
    </row>
    <row r="620" spans="1:21" ht="12.75" customHeight="1" x14ac:dyDescent="0.15">
      <c r="A620" s="77" t="s">
        <v>436</v>
      </c>
      <c r="B620" s="77" t="s">
        <v>416</v>
      </c>
      <c r="C620" s="77" t="s">
        <v>417</v>
      </c>
      <c r="D620" s="78">
        <v>2016</v>
      </c>
      <c r="E620" s="77" t="s">
        <v>1598</v>
      </c>
      <c r="F620" s="79">
        <v>430</v>
      </c>
      <c r="G620" s="79">
        <v>0</v>
      </c>
      <c r="H620" s="83">
        <v>0</v>
      </c>
      <c r="I620" s="79">
        <v>0</v>
      </c>
      <c r="J620" s="79">
        <v>326</v>
      </c>
      <c r="K620" s="79">
        <v>0</v>
      </c>
      <c r="L620" s="79">
        <v>0</v>
      </c>
      <c r="M620" s="79">
        <v>0</v>
      </c>
      <c r="N620" s="79">
        <v>302</v>
      </c>
      <c r="O620" s="79">
        <v>0</v>
      </c>
      <c r="P620" s="79">
        <v>664</v>
      </c>
      <c r="Q620" s="80">
        <v>106</v>
      </c>
      <c r="R620">
        <v>1722</v>
      </c>
      <c r="S620">
        <v>106</v>
      </c>
      <c r="T620" s="81">
        <f t="shared" si="0"/>
        <v>2016</v>
      </c>
      <c r="U620" s="82">
        <f>VLOOKUP(A620,'SB35 Determination Data'!$B$4:$F$542,5,FALSE)</f>
        <v>2013</v>
      </c>
    </row>
    <row r="621" spans="1:21" ht="12.75" customHeight="1" x14ac:dyDescent="0.15">
      <c r="A621" s="77" t="s">
        <v>436</v>
      </c>
      <c r="B621" s="77" t="s">
        <v>416</v>
      </c>
      <c r="C621" s="77" t="s">
        <v>417</v>
      </c>
      <c r="D621" s="78">
        <v>2017</v>
      </c>
      <c r="E621" s="77" t="s">
        <v>1598</v>
      </c>
      <c r="F621" s="79">
        <v>430</v>
      </c>
      <c r="G621" s="79">
        <v>0</v>
      </c>
      <c r="H621" s="83">
        <v>0</v>
      </c>
      <c r="I621" s="79">
        <v>0</v>
      </c>
      <c r="J621" s="79">
        <v>326</v>
      </c>
      <c r="K621" s="79">
        <v>7</v>
      </c>
      <c r="L621" s="79">
        <v>0</v>
      </c>
      <c r="M621" s="79">
        <v>7</v>
      </c>
      <c r="N621" s="79">
        <v>302</v>
      </c>
      <c r="O621" s="79">
        <v>0</v>
      </c>
      <c r="P621" s="79">
        <v>664</v>
      </c>
      <c r="Q621" s="80">
        <v>24</v>
      </c>
      <c r="R621">
        <v>1722</v>
      </c>
      <c r="S621">
        <v>31</v>
      </c>
      <c r="T621" s="81">
        <f t="shared" si="0"/>
        <v>2017</v>
      </c>
      <c r="U621" s="82">
        <f>VLOOKUP(A621,'SB35 Determination Data'!$B$4:$F$542,5,FALSE)</f>
        <v>2013</v>
      </c>
    </row>
    <row r="622" spans="1:21" ht="12.75" customHeight="1" x14ac:dyDescent="0.15">
      <c r="A622" s="77" t="s">
        <v>1096</v>
      </c>
      <c r="B622" s="77" t="s">
        <v>168</v>
      </c>
      <c r="C622" s="77" t="s">
        <v>144</v>
      </c>
      <c r="D622" s="78">
        <v>2017</v>
      </c>
      <c r="E622" s="77" t="s">
        <v>1598</v>
      </c>
      <c r="F622" s="79">
        <v>62</v>
      </c>
      <c r="G622" s="79">
        <v>0</v>
      </c>
      <c r="H622" s="83">
        <v>0</v>
      </c>
      <c r="I622" s="79">
        <v>0</v>
      </c>
      <c r="J622" s="79">
        <v>37</v>
      </c>
      <c r="K622" s="79">
        <v>0</v>
      </c>
      <c r="L622" s="79">
        <v>0</v>
      </c>
      <c r="M622" s="79">
        <v>0</v>
      </c>
      <c r="N622" s="77">
        <v>40</v>
      </c>
      <c r="O622" s="79">
        <v>1</v>
      </c>
      <c r="P622" s="79">
        <v>96</v>
      </c>
      <c r="Q622" s="80">
        <v>31</v>
      </c>
      <c r="R622">
        <v>235</v>
      </c>
      <c r="S622">
        <v>32</v>
      </c>
      <c r="T622" s="81">
        <f t="shared" si="0"/>
        <v>2017</v>
      </c>
      <c r="U622" s="82">
        <f>VLOOKUP(A622,'SB35 Determination Data'!$B$4:$F$542,5,FALSE)</f>
        <v>2014</v>
      </c>
    </row>
    <row r="623" spans="1:21" ht="12.75" customHeight="1" x14ac:dyDescent="0.15">
      <c r="A623" s="77" t="s">
        <v>286</v>
      </c>
      <c r="B623" s="77" t="s">
        <v>273</v>
      </c>
      <c r="C623" s="77" t="s">
        <v>144</v>
      </c>
      <c r="D623" s="78">
        <v>2014</v>
      </c>
      <c r="E623" s="77" t="s">
        <v>1598</v>
      </c>
      <c r="F623" s="79">
        <v>2</v>
      </c>
      <c r="G623" s="79">
        <v>0</v>
      </c>
      <c r="H623" s="83">
        <v>0</v>
      </c>
      <c r="I623" s="79">
        <v>0</v>
      </c>
      <c r="J623" s="79">
        <v>2</v>
      </c>
      <c r="K623" s="79">
        <v>0</v>
      </c>
      <c r="L623" s="79">
        <v>0</v>
      </c>
      <c r="M623" s="79">
        <v>0</v>
      </c>
      <c r="N623" s="79">
        <v>2</v>
      </c>
      <c r="O623" s="79">
        <v>0</v>
      </c>
      <c r="P623" s="79">
        <v>3</v>
      </c>
      <c r="Q623" s="80">
        <v>0</v>
      </c>
      <c r="R623">
        <v>9</v>
      </c>
      <c r="S623">
        <v>0</v>
      </c>
      <c r="T623" s="81">
        <f t="shared" si="0"/>
        <v>2014</v>
      </c>
      <c r="U623" s="82">
        <f>VLOOKUP(A623,'SB35 Determination Data'!$B$4:$F$542,5,FALSE)</f>
        <v>2014</v>
      </c>
    </row>
    <row r="624" spans="1:21" ht="12.75" customHeight="1" x14ac:dyDescent="0.15">
      <c r="A624" s="77" t="s">
        <v>286</v>
      </c>
      <c r="B624" s="77" t="s">
        <v>273</v>
      </c>
      <c r="C624" s="77" t="s">
        <v>144</v>
      </c>
      <c r="D624" s="78">
        <v>2015</v>
      </c>
      <c r="E624" s="77" t="s">
        <v>1598</v>
      </c>
      <c r="F624" s="79">
        <v>2</v>
      </c>
      <c r="G624" s="79">
        <v>0</v>
      </c>
      <c r="H624" s="83">
        <v>0</v>
      </c>
      <c r="I624" s="79">
        <v>0</v>
      </c>
      <c r="J624" s="79">
        <v>2</v>
      </c>
      <c r="K624" s="79">
        <v>0</v>
      </c>
      <c r="L624" s="79">
        <v>0</v>
      </c>
      <c r="M624" s="79">
        <v>0</v>
      </c>
      <c r="N624" s="79">
        <v>2</v>
      </c>
      <c r="O624" s="79">
        <v>0</v>
      </c>
      <c r="P624" s="79">
        <v>3</v>
      </c>
      <c r="Q624" s="80">
        <v>0</v>
      </c>
      <c r="R624">
        <v>9</v>
      </c>
      <c r="S624">
        <v>0</v>
      </c>
      <c r="T624" s="81">
        <f t="shared" si="0"/>
        <v>2015</v>
      </c>
      <c r="U624" s="82">
        <f>VLOOKUP(A624,'SB35 Determination Data'!$B$4:$F$542,5,FALSE)</f>
        <v>2014</v>
      </c>
    </row>
    <row r="625" spans="1:21" ht="12.75" customHeight="1" x14ac:dyDescent="0.15">
      <c r="A625" s="77" t="s">
        <v>286</v>
      </c>
      <c r="B625" s="77" t="s">
        <v>273</v>
      </c>
      <c r="C625" s="77" t="s">
        <v>144</v>
      </c>
      <c r="D625" s="78">
        <v>2016</v>
      </c>
      <c r="E625" s="77" t="s">
        <v>1598</v>
      </c>
      <c r="F625" s="79">
        <v>2</v>
      </c>
      <c r="G625" s="79">
        <v>0</v>
      </c>
      <c r="H625" s="83">
        <v>0</v>
      </c>
      <c r="I625" s="79">
        <v>0</v>
      </c>
      <c r="J625" s="79">
        <v>2</v>
      </c>
      <c r="K625" s="79">
        <v>0</v>
      </c>
      <c r="L625" s="79">
        <v>0</v>
      </c>
      <c r="M625" s="79">
        <v>0</v>
      </c>
      <c r="N625" s="79">
        <v>2</v>
      </c>
      <c r="O625" s="79">
        <v>0</v>
      </c>
      <c r="P625" s="79">
        <v>3</v>
      </c>
      <c r="Q625" s="80">
        <v>0</v>
      </c>
      <c r="R625">
        <v>9</v>
      </c>
      <c r="S625">
        <v>0</v>
      </c>
      <c r="T625" s="81">
        <f t="shared" si="0"/>
        <v>2016</v>
      </c>
      <c r="U625" s="82">
        <f>VLOOKUP(A625,'SB35 Determination Data'!$B$4:$F$542,5,FALSE)</f>
        <v>2014</v>
      </c>
    </row>
    <row r="626" spans="1:21" ht="12.75" customHeight="1" x14ac:dyDescent="0.15">
      <c r="A626" s="77" t="s">
        <v>286</v>
      </c>
      <c r="B626" s="77" t="s">
        <v>273</v>
      </c>
      <c r="C626" s="77" t="s">
        <v>144</v>
      </c>
      <c r="D626" s="78">
        <v>2017</v>
      </c>
      <c r="E626" s="77" t="s">
        <v>1598</v>
      </c>
      <c r="F626" s="79">
        <v>2</v>
      </c>
      <c r="G626" s="79">
        <v>0</v>
      </c>
      <c r="H626" s="83">
        <v>0</v>
      </c>
      <c r="I626" s="79">
        <v>0</v>
      </c>
      <c r="J626" s="79">
        <v>2</v>
      </c>
      <c r="K626" s="79">
        <v>0</v>
      </c>
      <c r="L626" s="79">
        <v>0</v>
      </c>
      <c r="M626" s="79">
        <v>0</v>
      </c>
      <c r="N626" s="79">
        <v>2</v>
      </c>
      <c r="O626" s="79">
        <v>0</v>
      </c>
      <c r="P626" s="79">
        <v>3</v>
      </c>
      <c r="Q626" s="80">
        <v>10</v>
      </c>
      <c r="R626">
        <v>9</v>
      </c>
      <c r="S626">
        <v>10</v>
      </c>
      <c r="T626" s="81">
        <f t="shared" si="0"/>
        <v>2017</v>
      </c>
      <c r="U626" s="82">
        <f>VLOOKUP(A626,'SB35 Determination Data'!$B$4:$F$542,5,FALSE)</f>
        <v>2014</v>
      </c>
    </row>
    <row r="627" spans="1:21" ht="12.75" customHeight="1" x14ac:dyDescent="0.15">
      <c r="A627" s="77" t="s">
        <v>1103</v>
      </c>
      <c r="B627" s="77" t="s">
        <v>316</v>
      </c>
      <c r="C627" s="77" t="s">
        <v>144</v>
      </c>
      <c r="D627" s="78">
        <v>2017</v>
      </c>
      <c r="E627" s="77" t="s">
        <v>1598</v>
      </c>
      <c r="F627" s="79">
        <v>91</v>
      </c>
      <c r="G627" s="79">
        <v>0</v>
      </c>
      <c r="H627" s="83">
        <v>0</v>
      </c>
      <c r="I627" s="79">
        <v>0</v>
      </c>
      <c r="J627" s="79">
        <v>61</v>
      </c>
      <c r="K627" s="79">
        <v>0</v>
      </c>
      <c r="L627" s="79">
        <v>0</v>
      </c>
      <c r="M627" s="79">
        <v>0</v>
      </c>
      <c r="N627" s="77">
        <v>66</v>
      </c>
      <c r="O627" s="79">
        <v>0</v>
      </c>
      <c r="P627" s="79">
        <v>146</v>
      </c>
      <c r="Q627" s="80">
        <v>102</v>
      </c>
      <c r="R627">
        <v>364</v>
      </c>
      <c r="S627">
        <v>102</v>
      </c>
      <c r="T627" s="81">
        <f t="shared" si="0"/>
        <v>2017</v>
      </c>
      <c r="U627" s="82">
        <f>VLOOKUP(A627,'SB35 Determination Data'!$B$4:$F$542,5,FALSE)</f>
        <v>2014</v>
      </c>
    </row>
    <row r="628" spans="1:21" ht="12.75" customHeight="1" x14ac:dyDescent="0.15">
      <c r="A628" s="77" t="s">
        <v>196</v>
      </c>
      <c r="B628" s="77" t="s">
        <v>168</v>
      </c>
      <c r="C628" s="77" t="s">
        <v>144</v>
      </c>
      <c r="D628" s="78">
        <v>2014</v>
      </c>
      <c r="E628" s="77" t="s">
        <v>1598</v>
      </c>
      <c r="F628" s="79">
        <v>147</v>
      </c>
      <c r="G628" s="79">
        <v>35</v>
      </c>
      <c r="H628" s="83">
        <v>35</v>
      </c>
      <c r="I628" s="79">
        <v>0</v>
      </c>
      <c r="J628" s="79">
        <v>88</v>
      </c>
      <c r="K628" s="79">
        <v>2</v>
      </c>
      <c r="L628" s="79">
        <v>2</v>
      </c>
      <c r="M628" s="79">
        <v>0</v>
      </c>
      <c r="N628" s="77">
        <v>94</v>
      </c>
      <c r="O628" s="79">
        <v>0</v>
      </c>
      <c r="P628" s="79">
        <v>233</v>
      </c>
      <c r="Q628" s="80">
        <v>78</v>
      </c>
      <c r="R628">
        <v>562</v>
      </c>
      <c r="S628">
        <v>115</v>
      </c>
      <c r="T628" s="81">
        <f t="shared" si="0"/>
        <v>2014</v>
      </c>
      <c r="U628" s="82">
        <f>VLOOKUP(A628,'SB35 Determination Data'!$B$4:$F$542,5,FALSE)</f>
        <v>2014</v>
      </c>
    </row>
    <row r="629" spans="1:21" ht="12.75" customHeight="1" x14ac:dyDescent="0.15">
      <c r="A629" s="77" t="s">
        <v>196</v>
      </c>
      <c r="B629" s="77" t="s">
        <v>168</v>
      </c>
      <c r="C629" s="77" t="s">
        <v>144</v>
      </c>
      <c r="D629" s="78">
        <v>2015</v>
      </c>
      <c r="E629" s="77" t="s">
        <v>1598</v>
      </c>
      <c r="F629" s="79">
        <v>147</v>
      </c>
      <c r="G629" s="79">
        <v>0</v>
      </c>
      <c r="H629" s="83">
        <v>0</v>
      </c>
      <c r="I629" s="79">
        <v>0</v>
      </c>
      <c r="J629" s="79">
        <v>88</v>
      </c>
      <c r="K629" s="79">
        <v>1</v>
      </c>
      <c r="L629" s="79">
        <v>0</v>
      </c>
      <c r="M629" s="79">
        <v>1</v>
      </c>
      <c r="N629" s="77">
        <v>94</v>
      </c>
      <c r="O629" s="79">
        <v>0</v>
      </c>
      <c r="P629" s="79">
        <v>233</v>
      </c>
      <c r="Q629" s="80">
        <v>4</v>
      </c>
      <c r="R629">
        <v>562</v>
      </c>
      <c r="S629">
        <v>5</v>
      </c>
      <c r="T629" s="81">
        <f t="shared" si="0"/>
        <v>2015</v>
      </c>
      <c r="U629" s="82">
        <f>VLOOKUP(A629,'SB35 Determination Data'!$B$4:$F$542,5,FALSE)</f>
        <v>2014</v>
      </c>
    </row>
    <row r="630" spans="1:21" ht="12.75" customHeight="1" x14ac:dyDescent="0.15">
      <c r="A630" s="77" t="s">
        <v>196</v>
      </c>
      <c r="B630" s="77" t="s">
        <v>168</v>
      </c>
      <c r="C630" s="77" t="s">
        <v>144</v>
      </c>
      <c r="D630" s="78">
        <v>2016</v>
      </c>
      <c r="E630" s="77" t="s">
        <v>1598</v>
      </c>
      <c r="F630" s="79">
        <v>147</v>
      </c>
      <c r="G630" s="79">
        <v>0</v>
      </c>
      <c r="H630" s="83">
        <v>0</v>
      </c>
      <c r="I630" s="79">
        <v>0</v>
      </c>
      <c r="J630" s="79">
        <v>88</v>
      </c>
      <c r="K630" s="79">
        <v>0</v>
      </c>
      <c r="L630" s="79">
        <v>0</v>
      </c>
      <c r="M630" s="79">
        <v>0</v>
      </c>
      <c r="N630" s="79">
        <v>94</v>
      </c>
      <c r="O630" s="79">
        <v>0</v>
      </c>
      <c r="P630" s="79">
        <v>233</v>
      </c>
      <c r="Q630" s="80">
        <v>10</v>
      </c>
      <c r="R630">
        <v>562</v>
      </c>
      <c r="S630">
        <v>10</v>
      </c>
      <c r="T630" s="81">
        <f t="shared" si="0"/>
        <v>2016</v>
      </c>
      <c r="U630" s="82">
        <f>VLOOKUP(A630,'SB35 Determination Data'!$B$4:$F$542,5,FALSE)</f>
        <v>2014</v>
      </c>
    </row>
    <row r="631" spans="1:21" ht="12.75" customHeight="1" x14ac:dyDescent="0.15">
      <c r="A631" s="77" t="s">
        <v>196</v>
      </c>
      <c r="B631" s="77" t="s">
        <v>168</v>
      </c>
      <c r="C631" s="77" t="s">
        <v>144</v>
      </c>
      <c r="D631" s="78">
        <v>2017</v>
      </c>
      <c r="E631" s="77" t="s">
        <v>1598</v>
      </c>
      <c r="F631" s="79">
        <v>147</v>
      </c>
      <c r="G631" s="79">
        <v>1</v>
      </c>
      <c r="H631" s="83">
        <v>1</v>
      </c>
      <c r="I631" s="79">
        <v>0</v>
      </c>
      <c r="J631" s="79">
        <v>88</v>
      </c>
      <c r="K631" s="79">
        <v>0</v>
      </c>
      <c r="L631" s="79">
        <v>0</v>
      </c>
      <c r="M631" s="79">
        <v>0</v>
      </c>
      <c r="N631" s="79">
        <v>94</v>
      </c>
      <c r="O631" s="79">
        <v>0</v>
      </c>
      <c r="P631" s="79">
        <v>233</v>
      </c>
      <c r="Q631" s="80">
        <v>20</v>
      </c>
      <c r="R631">
        <v>562</v>
      </c>
      <c r="S631">
        <v>21</v>
      </c>
      <c r="T631" s="81">
        <f t="shared" si="0"/>
        <v>2017</v>
      </c>
      <c r="U631" s="82">
        <f>VLOOKUP(A631,'SB35 Determination Data'!$B$4:$F$542,5,FALSE)</f>
        <v>2014</v>
      </c>
    </row>
    <row r="632" spans="1:21" ht="12.75" customHeight="1" x14ac:dyDescent="0.15">
      <c r="A632" s="77" t="s">
        <v>108</v>
      </c>
      <c r="B632" s="77" t="s">
        <v>99</v>
      </c>
      <c r="C632" s="77" t="s">
        <v>67</v>
      </c>
      <c r="D632" s="78">
        <v>2014</v>
      </c>
      <c r="E632" s="77" t="s">
        <v>1598</v>
      </c>
      <c r="F632" s="79">
        <v>138</v>
      </c>
      <c r="G632" s="79">
        <v>0</v>
      </c>
      <c r="H632" s="83">
        <v>0</v>
      </c>
      <c r="I632" s="79">
        <v>0</v>
      </c>
      <c r="J632" s="79">
        <v>78</v>
      </c>
      <c r="K632" s="79">
        <v>0</v>
      </c>
      <c r="L632" s="79">
        <v>0</v>
      </c>
      <c r="M632" s="79">
        <v>0</v>
      </c>
      <c r="N632" s="79">
        <v>85</v>
      </c>
      <c r="O632" s="79">
        <v>21</v>
      </c>
      <c r="P632" s="79">
        <v>99</v>
      </c>
      <c r="Q632" s="80">
        <v>247</v>
      </c>
      <c r="R632">
        <v>400</v>
      </c>
      <c r="S632">
        <v>268</v>
      </c>
      <c r="T632" s="81">
        <f t="shared" si="0"/>
        <v>2015</v>
      </c>
      <c r="U632" s="82">
        <f>VLOOKUP(A632,'SB35 Determination Data'!$B$4:$F$542,5,FALSE)</f>
        <v>2015</v>
      </c>
    </row>
    <row r="633" spans="1:21" ht="12.75" customHeight="1" x14ac:dyDescent="0.15">
      <c r="A633" s="77" t="s">
        <v>108</v>
      </c>
      <c r="B633" s="77" t="s">
        <v>99</v>
      </c>
      <c r="C633" s="77" t="s">
        <v>67</v>
      </c>
      <c r="D633" s="78">
        <v>2015</v>
      </c>
      <c r="E633" s="77" t="s">
        <v>1598</v>
      </c>
      <c r="F633" s="79">
        <v>138</v>
      </c>
      <c r="G633" s="79">
        <v>0</v>
      </c>
      <c r="H633" s="83">
        <v>0</v>
      </c>
      <c r="I633" s="79">
        <v>0</v>
      </c>
      <c r="J633" s="79">
        <v>78</v>
      </c>
      <c r="K633" s="79">
        <v>0</v>
      </c>
      <c r="L633" s="79">
        <v>0</v>
      </c>
      <c r="M633" s="79">
        <v>0</v>
      </c>
      <c r="N633" s="79">
        <v>85</v>
      </c>
      <c r="O633" s="79">
        <v>3</v>
      </c>
      <c r="P633" s="79">
        <v>99</v>
      </c>
      <c r="Q633" s="80">
        <v>13</v>
      </c>
      <c r="R633">
        <v>400</v>
      </c>
      <c r="S633">
        <v>16</v>
      </c>
      <c r="T633" s="81">
        <f t="shared" si="0"/>
        <v>2015</v>
      </c>
      <c r="U633" s="82">
        <f>VLOOKUP(A633,'SB35 Determination Data'!$B$4:$F$542,5,FALSE)</f>
        <v>2015</v>
      </c>
    </row>
    <row r="634" spans="1:21" ht="12.75" customHeight="1" x14ac:dyDescent="0.15">
      <c r="A634" s="77" t="s">
        <v>108</v>
      </c>
      <c r="B634" s="77" t="s">
        <v>99</v>
      </c>
      <c r="C634" s="77" t="s">
        <v>67</v>
      </c>
      <c r="D634" s="78">
        <v>2016</v>
      </c>
      <c r="E634" s="77" t="s">
        <v>1598</v>
      </c>
      <c r="F634" s="79">
        <v>138</v>
      </c>
      <c r="G634" s="79">
        <v>2</v>
      </c>
      <c r="H634" s="83">
        <v>2</v>
      </c>
      <c r="I634" s="79">
        <v>0</v>
      </c>
      <c r="J634" s="79">
        <v>78</v>
      </c>
      <c r="K634" s="79">
        <v>2</v>
      </c>
      <c r="L634" s="79">
        <v>2</v>
      </c>
      <c r="M634" s="79">
        <v>0</v>
      </c>
      <c r="N634" s="77">
        <v>85</v>
      </c>
      <c r="O634" s="79">
        <v>10</v>
      </c>
      <c r="P634" s="79">
        <v>99</v>
      </c>
      <c r="Q634" s="80">
        <v>62</v>
      </c>
      <c r="R634">
        <v>400</v>
      </c>
      <c r="S634">
        <v>76</v>
      </c>
      <c r="T634" s="81">
        <f t="shared" si="0"/>
        <v>2016</v>
      </c>
      <c r="U634" s="82">
        <f>VLOOKUP(A634,'SB35 Determination Data'!$B$4:$F$542,5,FALSE)</f>
        <v>2015</v>
      </c>
    </row>
    <row r="635" spans="1:21" ht="12.75" customHeight="1" x14ac:dyDescent="0.15">
      <c r="A635" s="77" t="s">
        <v>108</v>
      </c>
      <c r="B635" s="77" t="s">
        <v>99</v>
      </c>
      <c r="C635" s="77" t="s">
        <v>67</v>
      </c>
      <c r="D635" s="78">
        <v>2017</v>
      </c>
      <c r="E635" s="77" t="s">
        <v>1598</v>
      </c>
      <c r="F635" s="79">
        <v>138</v>
      </c>
      <c r="G635" s="79">
        <v>0</v>
      </c>
      <c r="H635" s="83">
        <v>0</v>
      </c>
      <c r="I635" s="79">
        <v>0</v>
      </c>
      <c r="J635" s="79">
        <v>78</v>
      </c>
      <c r="K635" s="79">
        <v>1</v>
      </c>
      <c r="L635" s="79">
        <v>1</v>
      </c>
      <c r="M635" s="79">
        <v>0</v>
      </c>
      <c r="N635" s="79">
        <v>85</v>
      </c>
      <c r="O635" s="79">
        <v>9</v>
      </c>
      <c r="P635" s="79">
        <v>99</v>
      </c>
      <c r="Q635" s="80">
        <v>25</v>
      </c>
      <c r="R635">
        <v>400</v>
      </c>
      <c r="S635">
        <v>35</v>
      </c>
      <c r="T635" s="81">
        <f t="shared" si="0"/>
        <v>2017</v>
      </c>
      <c r="U635" s="82">
        <f>VLOOKUP(A635,'SB35 Determination Data'!$B$4:$F$542,5,FALSE)</f>
        <v>2015</v>
      </c>
    </row>
    <row r="636" spans="1:21" ht="12.75" customHeight="1" x14ac:dyDescent="0.15">
      <c r="A636" s="77" t="s">
        <v>287</v>
      </c>
      <c r="B636" s="77" t="s">
        <v>273</v>
      </c>
      <c r="C636" s="77" t="s">
        <v>144</v>
      </c>
      <c r="D636" s="78">
        <v>2014</v>
      </c>
      <c r="E636" s="77" t="s">
        <v>1598</v>
      </c>
      <c r="F636" s="79">
        <v>1</v>
      </c>
      <c r="G636" s="79">
        <v>0</v>
      </c>
      <c r="H636" s="83">
        <v>0</v>
      </c>
      <c r="I636" s="79">
        <v>0</v>
      </c>
      <c r="J636" s="79">
        <v>1</v>
      </c>
      <c r="K636" s="79">
        <v>0</v>
      </c>
      <c r="L636" s="79">
        <v>0</v>
      </c>
      <c r="M636" s="79">
        <v>0</v>
      </c>
      <c r="N636" s="79">
        <v>0</v>
      </c>
      <c r="O636" s="79">
        <v>0</v>
      </c>
      <c r="P636" s="79">
        <v>0</v>
      </c>
      <c r="Q636" s="80">
        <v>15</v>
      </c>
      <c r="R636">
        <v>2</v>
      </c>
      <c r="S636">
        <v>15</v>
      </c>
      <c r="T636" s="81">
        <f t="shared" si="0"/>
        <v>2014</v>
      </c>
      <c r="U636" s="82">
        <f>VLOOKUP(A636,'SB35 Determination Data'!$B$4:$F$542,5,FALSE)</f>
        <v>2014</v>
      </c>
    </row>
    <row r="637" spans="1:21" ht="12.75" customHeight="1" x14ac:dyDescent="0.15">
      <c r="A637" s="77" t="s">
        <v>287</v>
      </c>
      <c r="B637" s="77" t="s">
        <v>273</v>
      </c>
      <c r="C637" s="77" t="s">
        <v>144</v>
      </c>
      <c r="D637" s="78">
        <v>2015</v>
      </c>
      <c r="E637" s="77" t="s">
        <v>1598</v>
      </c>
      <c r="F637" s="79">
        <v>1</v>
      </c>
      <c r="G637" s="79">
        <v>0</v>
      </c>
      <c r="H637" s="83">
        <v>0</v>
      </c>
      <c r="I637" s="79">
        <v>0</v>
      </c>
      <c r="J637" s="79">
        <v>1</v>
      </c>
      <c r="K637" s="79">
        <v>0</v>
      </c>
      <c r="L637" s="79">
        <v>0</v>
      </c>
      <c r="M637" s="79">
        <v>0</v>
      </c>
      <c r="N637" s="79">
        <v>0</v>
      </c>
      <c r="O637" s="79">
        <v>0</v>
      </c>
      <c r="P637" s="79">
        <v>0</v>
      </c>
      <c r="Q637" s="80">
        <v>15</v>
      </c>
      <c r="R637">
        <v>2</v>
      </c>
      <c r="S637">
        <v>15</v>
      </c>
      <c r="T637" s="81">
        <f t="shared" si="0"/>
        <v>2015</v>
      </c>
      <c r="U637" s="82">
        <f>VLOOKUP(A637,'SB35 Determination Data'!$B$4:$F$542,5,FALSE)</f>
        <v>2014</v>
      </c>
    </row>
    <row r="638" spans="1:21" ht="12.75" customHeight="1" x14ac:dyDescent="0.15">
      <c r="A638" s="77" t="s">
        <v>287</v>
      </c>
      <c r="B638" s="77" t="s">
        <v>273</v>
      </c>
      <c r="C638" s="77" t="s">
        <v>144</v>
      </c>
      <c r="D638" s="78">
        <v>2016</v>
      </c>
      <c r="E638" s="77" t="s">
        <v>1598</v>
      </c>
      <c r="F638" s="79">
        <v>1</v>
      </c>
      <c r="G638" s="79">
        <v>0</v>
      </c>
      <c r="H638" s="83">
        <v>0</v>
      </c>
      <c r="I638" s="79">
        <v>0</v>
      </c>
      <c r="J638" s="79">
        <v>1</v>
      </c>
      <c r="K638" s="79">
        <v>0</v>
      </c>
      <c r="L638" s="79">
        <v>0</v>
      </c>
      <c r="M638" s="79">
        <v>0</v>
      </c>
      <c r="N638" s="77">
        <v>0</v>
      </c>
      <c r="O638" s="79">
        <v>4</v>
      </c>
      <c r="P638" s="79">
        <v>0</v>
      </c>
      <c r="Q638" s="80">
        <v>8</v>
      </c>
      <c r="R638">
        <v>2</v>
      </c>
      <c r="S638">
        <v>12</v>
      </c>
      <c r="T638" s="81">
        <f t="shared" si="0"/>
        <v>2016</v>
      </c>
      <c r="U638" s="82">
        <f>VLOOKUP(A638,'SB35 Determination Data'!$B$4:$F$542,5,FALSE)</f>
        <v>2014</v>
      </c>
    </row>
    <row r="639" spans="1:21" ht="12.75" customHeight="1" x14ac:dyDescent="0.15">
      <c r="A639" s="77" t="s">
        <v>287</v>
      </c>
      <c r="B639" s="77" t="s">
        <v>273</v>
      </c>
      <c r="C639" s="77" t="s">
        <v>144</v>
      </c>
      <c r="D639" s="78">
        <v>2017</v>
      </c>
      <c r="E639" s="77" t="s">
        <v>1598</v>
      </c>
      <c r="F639" s="79">
        <v>1</v>
      </c>
      <c r="G639" s="79">
        <v>0</v>
      </c>
      <c r="H639" s="83">
        <v>0</v>
      </c>
      <c r="I639" s="79">
        <v>0</v>
      </c>
      <c r="J639" s="79">
        <v>1</v>
      </c>
      <c r="K639" s="79">
        <v>1</v>
      </c>
      <c r="L639" s="79">
        <v>1</v>
      </c>
      <c r="M639" s="79">
        <v>0</v>
      </c>
      <c r="N639" s="79">
        <v>0</v>
      </c>
      <c r="O639" s="79">
        <v>3</v>
      </c>
      <c r="P639" s="79">
        <v>0</v>
      </c>
      <c r="Q639" s="80">
        <v>19</v>
      </c>
      <c r="R639">
        <v>2</v>
      </c>
      <c r="S639">
        <v>23</v>
      </c>
      <c r="T639" s="81">
        <f t="shared" si="0"/>
        <v>2017</v>
      </c>
      <c r="U639" s="82">
        <f>VLOOKUP(A639,'SB35 Determination Data'!$B$4:$F$542,5,FALSE)</f>
        <v>2014</v>
      </c>
    </row>
    <row r="640" spans="1:21" ht="12.75" customHeight="1" x14ac:dyDescent="0.15">
      <c r="A640" s="77" t="s">
        <v>288</v>
      </c>
      <c r="B640" s="77" t="s">
        <v>273</v>
      </c>
      <c r="C640" s="77" t="s">
        <v>144</v>
      </c>
      <c r="D640" s="78">
        <v>2014</v>
      </c>
      <c r="E640" s="77" t="s">
        <v>1598</v>
      </c>
      <c r="F640" s="79">
        <v>1</v>
      </c>
      <c r="G640" s="79">
        <v>0</v>
      </c>
      <c r="H640" s="83">
        <v>0</v>
      </c>
      <c r="I640" s="79">
        <v>0</v>
      </c>
      <c r="J640" s="79">
        <v>1</v>
      </c>
      <c r="K640" s="79">
        <v>0</v>
      </c>
      <c r="L640" s="79">
        <v>0</v>
      </c>
      <c r="M640" s="79">
        <v>0</v>
      </c>
      <c r="N640" s="79">
        <v>0</v>
      </c>
      <c r="O640" s="79">
        <v>0</v>
      </c>
      <c r="P640" s="79">
        <v>0</v>
      </c>
      <c r="Q640" s="80">
        <v>0</v>
      </c>
      <c r="R640">
        <v>2</v>
      </c>
      <c r="S640">
        <v>0</v>
      </c>
      <c r="T640" s="81">
        <f t="shared" si="0"/>
        <v>2014</v>
      </c>
      <c r="U640" s="82">
        <f>VLOOKUP(A640,'SB35 Determination Data'!$B$4:$F$542,5,FALSE)</f>
        <v>2014</v>
      </c>
    </row>
    <row r="641" spans="1:21" ht="12.75" customHeight="1" x14ac:dyDescent="0.15">
      <c r="A641" s="77" t="s">
        <v>288</v>
      </c>
      <c r="B641" s="77" t="s">
        <v>273</v>
      </c>
      <c r="C641" s="77" t="s">
        <v>144</v>
      </c>
      <c r="D641" s="78">
        <v>2015</v>
      </c>
      <c r="E641" s="77" t="s">
        <v>1598</v>
      </c>
      <c r="F641" s="79">
        <v>1</v>
      </c>
      <c r="G641" s="79">
        <v>0</v>
      </c>
      <c r="H641" s="83">
        <v>0</v>
      </c>
      <c r="I641" s="79">
        <v>0</v>
      </c>
      <c r="J641" s="79">
        <v>1</v>
      </c>
      <c r="K641" s="79">
        <v>0</v>
      </c>
      <c r="L641" s="79">
        <v>0</v>
      </c>
      <c r="M641" s="79">
        <v>0</v>
      </c>
      <c r="N641" s="79">
        <v>0</v>
      </c>
      <c r="O641" s="79">
        <v>0</v>
      </c>
      <c r="P641" s="79">
        <v>0</v>
      </c>
      <c r="Q641" s="80">
        <v>0</v>
      </c>
      <c r="R641">
        <v>2</v>
      </c>
      <c r="S641">
        <v>0</v>
      </c>
      <c r="T641" s="81">
        <f t="shared" si="0"/>
        <v>2015</v>
      </c>
      <c r="U641" s="82">
        <f>VLOOKUP(A641,'SB35 Determination Data'!$B$4:$F$542,5,FALSE)</f>
        <v>2014</v>
      </c>
    </row>
    <row r="642" spans="1:21" ht="12.75" customHeight="1" x14ac:dyDescent="0.15">
      <c r="A642" s="77" t="s">
        <v>288</v>
      </c>
      <c r="B642" s="77" t="s">
        <v>273</v>
      </c>
      <c r="C642" s="77" t="s">
        <v>144</v>
      </c>
      <c r="D642" s="78">
        <v>2016</v>
      </c>
      <c r="E642" s="77" t="s">
        <v>1598</v>
      </c>
      <c r="F642" s="79">
        <v>1</v>
      </c>
      <c r="G642" s="79">
        <v>0</v>
      </c>
      <c r="H642" s="83">
        <v>0</v>
      </c>
      <c r="I642" s="79">
        <v>0</v>
      </c>
      <c r="J642" s="79">
        <v>1</v>
      </c>
      <c r="K642" s="79">
        <v>0</v>
      </c>
      <c r="L642" s="79">
        <v>0</v>
      </c>
      <c r="M642" s="79">
        <v>0</v>
      </c>
      <c r="N642" s="79">
        <v>0</v>
      </c>
      <c r="O642" s="79">
        <v>291</v>
      </c>
      <c r="P642" s="79">
        <v>0</v>
      </c>
      <c r="Q642" s="80">
        <v>1</v>
      </c>
      <c r="R642">
        <v>2</v>
      </c>
      <c r="S642">
        <v>292</v>
      </c>
      <c r="T642" s="81">
        <f t="shared" si="0"/>
        <v>2016</v>
      </c>
      <c r="U642" s="82">
        <f>VLOOKUP(A642,'SB35 Determination Data'!$B$4:$F$542,5,FALSE)</f>
        <v>2014</v>
      </c>
    </row>
    <row r="643" spans="1:21" ht="12.75" customHeight="1" x14ac:dyDescent="0.15">
      <c r="A643" s="77" t="s">
        <v>288</v>
      </c>
      <c r="B643" s="77" t="s">
        <v>273</v>
      </c>
      <c r="C643" s="77" t="s">
        <v>144</v>
      </c>
      <c r="D643" s="78">
        <v>2017</v>
      </c>
      <c r="E643" s="77" t="s">
        <v>1598</v>
      </c>
      <c r="F643" s="79">
        <v>1</v>
      </c>
      <c r="G643" s="79">
        <v>0</v>
      </c>
      <c r="H643" s="83">
        <v>0</v>
      </c>
      <c r="I643" s="79">
        <v>0</v>
      </c>
      <c r="J643" s="79">
        <v>1</v>
      </c>
      <c r="K643" s="79">
        <v>0</v>
      </c>
      <c r="L643" s="79">
        <v>0</v>
      </c>
      <c r="M643" s="79">
        <v>0</v>
      </c>
      <c r="N643" s="79">
        <v>0</v>
      </c>
      <c r="O643" s="79">
        <v>1</v>
      </c>
      <c r="P643" s="79">
        <v>0</v>
      </c>
      <c r="Q643" s="80">
        <v>1</v>
      </c>
      <c r="R643">
        <v>2</v>
      </c>
      <c r="S643">
        <v>2</v>
      </c>
      <c r="T643" s="81">
        <f t="shared" si="0"/>
        <v>2017</v>
      </c>
      <c r="U643" s="82">
        <f>VLOOKUP(A643,'SB35 Determination Data'!$B$4:$F$542,5,FALSE)</f>
        <v>2014</v>
      </c>
    </row>
    <row r="644" spans="1:21" ht="12.75" customHeight="1" x14ac:dyDescent="0.15">
      <c r="A644" s="77" t="s">
        <v>289</v>
      </c>
      <c r="B644" s="77" t="s">
        <v>273</v>
      </c>
      <c r="C644" s="77" t="s">
        <v>144</v>
      </c>
      <c r="D644" s="78">
        <v>2014</v>
      </c>
      <c r="E644" s="77" t="s">
        <v>1598</v>
      </c>
      <c r="F644" s="79">
        <v>43</v>
      </c>
      <c r="G644" s="79">
        <v>14</v>
      </c>
      <c r="H644" s="83">
        <v>14</v>
      </c>
      <c r="I644" s="79">
        <v>0</v>
      </c>
      <c r="J644" s="79">
        <v>30</v>
      </c>
      <c r="K644" s="79">
        <v>14</v>
      </c>
      <c r="L644" s="79">
        <v>14</v>
      </c>
      <c r="M644" s="79">
        <v>0</v>
      </c>
      <c r="N644" s="79">
        <v>34</v>
      </c>
      <c r="O644" s="79">
        <v>0</v>
      </c>
      <c r="P644" s="79">
        <v>75</v>
      </c>
      <c r="Q644" s="80">
        <v>427</v>
      </c>
      <c r="R644">
        <v>182</v>
      </c>
      <c r="S644">
        <v>455</v>
      </c>
      <c r="T644" s="81">
        <f t="shared" si="0"/>
        <v>2014</v>
      </c>
      <c r="U644" s="82">
        <f>VLOOKUP(A644,'SB35 Determination Data'!$B$4:$F$542,5,FALSE)</f>
        <v>2014</v>
      </c>
    </row>
    <row r="645" spans="1:21" ht="12.75" customHeight="1" x14ac:dyDescent="0.15">
      <c r="A645" s="77" t="s">
        <v>289</v>
      </c>
      <c r="B645" s="77" t="s">
        <v>273</v>
      </c>
      <c r="C645" s="77" t="s">
        <v>144</v>
      </c>
      <c r="D645" s="78">
        <v>2015</v>
      </c>
      <c r="E645" s="77" t="s">
        <v>1598</v>
      </c>
      <c r="F645" s="79">
        <v>43</v>
      </c>
      <c r="G645" s="79">
        <v>0</v>
      </c>
      <c r="H645" s="83">
        <v>0</v>
      </c>
      <c r="I645" s="79">
        <v>0</v>
      </c>
      <c r="J645" s="79">
        <v>30</v>
      </c>
      <c r="K645" s="79">
        <v>0</v>
      </c>
      <c r="L645" s="79">
        <v>0</v>
      </c>
      <c r="M645" s="79">
        <v>0</v>
      </c>
      <c r="N645" s="79">
        <v>34</v>
      </c>
      <c r="O645" s="79">
        <v>2</v>
      </c>
      <c r="P645" s="79">
        <v>75</v>
      </c>
      <c r="Q645" s="80">
        <v>4</v>
      </c>
      <c r="R645">
        <v>182</v>
      </c>
      <c r="S645">
        <v>6</v>
      </c>
      <c r="T645" s="81">
        <f t="shared" si="0"/>
        <v>2015</v>
      </c>
      <c r="U645" s="82">
        <f>VLOOKUP(A645,'SB35 Determination Data'!$B$4:$F$542,5,FALSE)</f>
        <v>2014</v>
      </c>
    </row>
    <row r="646" spans="1:21" ht="12.75" customHeight="1" x14ac:dyDescent="0.15">
      <c r="A646" s="77" t="s">
        <v>289</v>
      </c>
      <c r="B646" s="77" t="s">
        <v>273</v>
      </c>
      <c r="C646" s="77" t="s">
        <v>144</v>
      </c>
      <c r="D646" s="78">
        <v>2016</v>
      </c>
      <c r="E646" s="77" t="s">
        <v>1598</v>
      </c>
      <c r="F646" s="79">
        <v>43</v>
      </c>
      <c r="G646" s="79">
        <v>18</v>
      </c>
      <c r="H646" s="83">
        <v>18</v>
      </c>
      <c r="I646" s="79">
        <v>0</v>
      </c>
      <c r="J646" s="79">
        <v>30</v>
      </c>
      <c r="K646" s="79">
        <v>0</v>
      </c>
      <c r="L646" s="79">
        <v>0</v>
      </c>
      <c r="M646" s="79">
        <v>0</v>
      </c>
      <c r="N646" s="79">
        <v>34</v>
      </c>
      <c r="O646" s="79">
        <v>0</v>
      </c>
      <c r="P646" s="79">
        <v>75</v>
      </c>
      <c r="Q646" s="80">
        <v>508</v>
      </c>
      <c r="R646">
        <v>182</v>
      </c>
      <c r="S646">
        <v>526</v>
      </c>
      <c r="T646" s="81">
        <f t="shared" si="0"/>
        <v>2016</v>
      </c>
      <c r="U646" s="82">
        <f>VLOOKUP(A646,'SB35 Determination Data'!$B$4:$F$542,5,FALSE)</f>
        <v>2014</v>
      </c>
    </row>
    <row r="647" spans="1:21" ht="12.75" customHeight="1" x14ac:dyDescent="0.15">
      <c r="A647" s="77" t="s">
        <v>289</v>
      </c>
      <c r="B647" s="77" t="s">
        <v>273</v>
      </c>
      <c r="C647" s="77" t="s">
        <v>144</v>
      </c>
      <c r="D647" s="78">
        <v>2017</v>
      </c>
      <c r="E647" s="77" t="s">
        <v>1598</v>
      </c>
      <c r="F647" s="79">
        <v>43</v>
      </c>
      <c r="G647" s="79">
        <v>0</v>
      </c>
      <c r="H647" s="83">
        <v>0</v>
      </c>
      <c r="I647" s="79">
        <v>0</v>
      </c>
      <c r="J647" s="79">
        <v>30</v>
      </c>
      <c r="K647" s="79">
        <v>24</v>
      </c>
      <c r="L647" s="79">
        <v>24</v>
      </c>
      <c r="M647" s="79">
        <v>0</v>
      </c>
      <c r="N647" s="79">
        <v>34</v>
      </c>
      <c r="O647" s="79">
        <v>0</v>
      </c>
      <c r="P647" s="79">
        <v>75</v>
      </c>
      <c r="Q647" s="80">
        <v>211</v>
      </c>
      <c r="R647">
        <v>182</v>
      </c>
      <c r="S647">
        <v>235</v>
      </c>
      <c r="T647" s="81">
        <f t="shared" si="0"/>
        <v>2017</v>
      </c>
      <c r="U647" s="82">
        <f>VLOOKUP(A647,'SB35 Determination Data'!$B$4:$F$542,5,FALSE)</f>
        <v>2014</v>
      </c>
    </row>
    <row r="648" spans="1:21" ht="12.75" customHeight="1" x14ac:dyDescent="0.15">
      <c r="A648" s="77" t="s">
        <v>290</v>
      </c>
      <c r="B648" s="77" t="s">
        <v>273</v>
      </c>
      <c r="C648" s="77" t="s">
        <v>144</v>
      </c>
      <c r="D648" s="78">
        <v>2014</v>
      </c>
      <c r="E648" s="77" t="s">
        <v>1598</v>
      </c>
      <c r="F648" s="79">
        <v>1</v>
      </c>
      <c r="G648" s="79">
        <v>0</v>
      </c>
      <c r="H648" s="83">
        <v>0</v>
      </c>
      <c r="I648" s="79">
        <v>0</v>
      </c>
      <c r="J648" s="79">
        <v>1</v>
      </c>
      <c r="K648" s="79">
        <v>0</v>
      </c>
      <c r="L648" s="79">
        <v>0</v>
      </c>
      <c r="M648" s="79">
        <v>0</v>
      </c>
      <c r="N648" s="77">
        <v>0</v>
      </c>
      <c r="O648" s="79">
        <v>0</v>
      </c>
      <c r="P648" s="79">
        <v>0</v>
      </c>
      <c r="Q648" s="80">
        <v>0</v>
      </c>
      <c r="R648">
        <v>2</v>
      </c>
      <c r="S648">
        <v>0</v>
      </c>
      <c r="T648" s="81">
        <f t="shared" si="0"/>
        <v>2014</v>
      </c>
      <c r="U648" s="82">
        <f>VLOOKUP(A648,'SB35 Determination Data'!$B$4:$F$542,5,FALSE)</f>
        <v>2014</v>
      </c>
    </row>
    <row r="649" spans="1:21" ht="12.75" customHeight="1" x14ac:dyDescent="0.15">
      <c r="A649" s="77" t="s">
        <v>290</v>
      </c>
      <c r="B649" s="77" t="s">
        <v>273</v>
      </c>
      <c r="C649" s="77" t="s">
        <v>144</v>
      </c>
      <c r="D649" s="78">
        <v>2015</v>
      </c>
      <c r="E649" s="77" t="s">
        <v>1598</v>
      </c>
      <c r="F649" s="79">
        <v>1</v>
      </c>
      <c r="G649" s="79">
        <v>0</v>
      </c>
      <c r="H649" s="83">
        <v>0</v>
      </c>
      <c r="I649" s="79">
        <v>0</v>
      </c>
      <c r="J649" s="79">
        <v>1</v>
      </c>
      <c r="K649" s="79">
        <v>0</v>
      </c>
      <c r="L649" s="79">
        <v>0</v>
      </c>
      <c r="M649" s="79">
        <v>0</v>
      </c>
      <c r="N649" s="79">
        <v>0</v>
      </c>
      <c r="O649" s="79">
        <v>0</v>
      </c>
      <c r="P649" s="79">
        <v>0</v>
      </c>
      <c r="Q649" s="80">
        <v>0</v>
      </c>
      <c r="R649">
        <v>2</v>
      </c>
      <c r="S649">
        <v>0</v>
      </c>
      <c r="T649" s="81">
        <f t="shared" si="0"/>
        <v>2015</v>
      </c>
      <c r="U649" s="82">
        <f>VLOOKUP(A649,'SB35 Determination Data'!$B$4:$F$542,5,FALSE)</f>
        <v>2014</v>
      </c>
    </row>
    <row r="650" spans="1:21" ht="12.75" customHeight="1" x14ac:dyDescent="0.15">
      <c r="A650" s="77" t="s">
        <v>290</v>
      </c>
      <c r="B650" s="77" t="s">
        <v>273</v>
      </c>
      <c r="C650" s="77" t="s">
        <v>144</v>
      </c>
      <c r="D650" s="78">
        <v>2016</v>
      </c>
      <c r="E650" s="77" t="s">
        <v>1598</v>
      </c>
      <c r="F650" s="79">
        <v>1</v>
      </c>
      <c r="G650" s="79">
        <v>0</v>
      </c>
      <c r="H650" s="83">
        <v>0</v>
      </c>
      <c r="I650" s="79">
        <v>0</v>
      </c>
      <c r="J650" s="79">
        <v>1</v>
      </c>
      <c r="K650" s="79">
        <v>0</v>
      </c>
      <c r="L650" s="79">
        <v>0</v>
      </c>
      <c r="M650" s="79">
        <v>0</v>
      </c>
      <c r="N650" s="79">
        <v>0</v>
      </c>
      <c r="O650" s="79">
        <v>0</v>
      </c>
      <c r="P650" s="79">
        <v>0</v>
      </c>
      <c r="Q650" s="80">
        <v>0</v>
      </c>
      <c r="R650">
        <v>2</v>
      </c>
      <c r="S650">
        <v>0</v>
      </c>
      <c r="T650" s="81">
        <f t="shared" si="0"/>
        <v>2016</v>
      </c>
      <c r="U650" s="82">
        <f>VLOOKUP(A650,'SB35 Determination Data'!$B$4:$F$542,5,FALSE)</f>
        <v>2014</v>
      </c>
    </row>
    <row r="651" spans="1:21" ht="12.75" customHeight="1" x14ac:dyDescent="0.15">
      <c r="A651" s="77" t="s">
        <v>290</v>
      </c>
      <c r="B651" s="77" t="s">
        <v>273</v>
      </c>
      <c r="C651" s="77" t="s">
        <v>144</v>
      </c>
      <c r="D651" s="78">
        <v>2017</v>
      </c>
      <c r="E651" s="77" t="s">
        <v>1598</v>
      </c>
      <c r="F651" s="79">
        <v>1</v>
      </c>
      <c r="G651" s="79">
        <v>0</v>
      </c>
      <c r="H651" s="83">
        <v>0</v>
      </c>
      <c r="I651" s="79">
        <v>0</v>
      </c>
      <c r="J651" s="79">
        <v>1</v>
      </c>
      <c r="K651" s="79">
        <v>0</v>
      </c>
      <c r="L651" s="79">
        <v>0</v>
      </c>
      <c r="M651" s="79">
        <v>0</v>
      </c>
      <c r="N651" s="79">
        <v>0</v>
      </c>
      <c r="O651" s="79">
        <v>0</v>
      </c>
      <c r="P651" s="79">
        <v>0</v>
      </c>
      <c r="Q651" s="80">
        <v>0</v>
      </c>
      <c r="R651">
        <v>2</v>
      </c>
      <c r="S651">
        <v>0</v>
      </c>
      <c r="T651" s="81">
        <f t="shared" si="0"/>
        <v>2017</v>
      </c>
      <c r="U651" s="82">
        <f>VLOOKUP(A651,'SB35 Determination Data'!$B$4:$F$542,5,FALSE)</f>
        <v>2014</v>
      </c>
    </row>
    <row r="652" spans="1:21" ht="12.75" customHeight="1" x14ac:dyDescent="0.15">
      <c r="A652" s="77" t="s">
        <v>328</v>
      </c>
      <c r="B652" s="77" t="s">
        <v>316</v>
      </c>
      <c r="C652" s="77" t="s">
        <v>144</v>
      </c>
      <c r="D652" s="78">
        <v>2014</v>
      </c>
      <c r="E652" s="77" t="s">
        <v>1598</v>
      </c>
      <c r="F652" s="79">
        <v>1196</v>
      </c>
      <c r="G652" s="79">
        <v>0</v>
      </c>
      <c r="H652" s="83">
        <v>0</v>
      </c>
      <c r="I652" s="79">
        <v>0</v>
      </c>
      <c r="J652" s="79">
        <v>801</v>
      </c>
      <c r="K652" s="79">
        <v>0</v>
      </c>
      <c r="L652" s="79">
        <v>0</v>
      </c>
      <c r="M652" s="79">
        <v>0</v>
      </c>
      <c r="N652" s="77">
        <v>897</v>
      </c>
      <c r="O652" s="79">
        <v>0</v>
      </c>
      <c r="P652" s="79">
        <v>2035</v>
      </c>
      <c r="Q652" s="80">
        <v>0</v>
      </c>
      <c r="R652">
        <v>4929</v>
      </c>
      <c r="S652">
        <v>0</v>
      </c>
      <c r="T652" s="81">
        <f t="shared" si="0"/>
        <v>2014</v>
      </c>
      <c r="U652" s="82">
        <f>VLOOKUP(A652,'SB35 Determination Data'!$B$4:$F$542,5,FALSE)</f>
        <v>2014</v>
      </c>
    </row>
    <row r="653" spans="1:21" ht="12.75" customHeight="1" x14ac:dyDescent="0.15">
      <c r="A653" s="77" t="s">
        <v>328</v>
      </c>
      <c r="B653" s="77" t="s">
        <v>316</v>
      </c>
      <c r="C653" s="77" t="s">
        <v>144</v>
      </c>
      <c r="D653" s="78">
        <v>2015</v>
      </c>
      <c r="E653" s="77" t="s">
        <v>1598</v>
      </c>
      <c r="F653" s="79">
        <v>1196</v>
      </c>
      <c r="G653" s="79">
        <v>0</v>
      </c>
      <c r="H653" s="83">
        <v>0</v>
      </c>
      <c r="I653" s="79">
        <v>0</v>
      </c>
      <c r="J653" s="79">
        <v>801</v>
      </c>
      <c r="K653" s="79">
        <v>0</v>
      </c>
      <c r="L653" s="79">
        <v>0</v>
      </c>
      <c r="M653" s="79">
        <v>0</v>
      </c>
      <c r="N653" s="79">
        <v>897</v>
      </c>
      <c r="O653" s="79">
        <v>341</v>
      </c>
      <c r="P653" s="79">
        <v>2035</v>
      </c>
      <c r="Q653" s="80">
        <v>2</v>
      </c>
      <c r="R653">
        <v>4929</v>
      </c>
      <c r="S653">
        <v>343</v>
      </c>
      <c r="T653" s="81">
        <f t="shared" si="0"/>
        <v>2015</v>
      </c>
      <c r="U653" s="82">
        <f>VLOOKUP(A653,'SB35 Determination Data'!$B$4:$F$542,5,FALSE)</f>
        <v>2014</v>
      </c>
    </row>
    <row r="654" spans="1:21" ht="12.75" customHeight="1" x14ac:dyDescent="0.15">
      <c r="A654" s="77" t="s">
        <v>328</v>
      </c>
      <c r="B654" s="77" t="s">
        <v>316</v>
      </c>
      <c r="C654" s="77" t="s">
        <v>144</v>
      </c>
      <c r="D654" s="78">
        <v>2016</v>
      </c>
      <c r="E654" s="77" t="s">
        <v>1598</v>
      </c>
      <c r="F654" s="79">
        <v>1196</v>
      </c>
      <c r="G654" s="79">
        <v>0</v>
      </c>
      <c r="H654" s="83">
        <v>0</v>
      </c>
      <c r="I654" s="79">
        <v>0</v>
      </c>
      <c r="J654" s="79">
        <v>801</v>
      </c>
      <c r="K654" s="79">
        <v>0</v>
      </c>
      <c r="L654" s="79">
        <v>0</v>
      </c>
      <c r="M654" s="79">
        <v>0</v>
      </c>
      <c r="N654" s="79">
        <v>897</v>
      </c>
      <c r="O654" s="79">
        <v>203</v>
      </c>
      <c r="P654" s="79">
        <v>2035</v>
      </c>
      <c r="Q654" s="80">
        <v>258</v>
      </c>
      <c r="R654">
        <v>4929</v>
      </c>
      <c r="S654">
        <v>461</v>
      </c>
      <c r="T654" s="81">
        <f t="shared" si="0"/>
        <v>2016</v>
      </c>
      <c r="U654" s="82">
        <f>VLOOKUP(A654,'SB35 Determination Data'!$B$4:$F$542,5,FALSE)</f>
        <v>2014</v>
      </c>
    </row>
    <row r="655" spans="1:21" ht="12.75" customHeight="1" x14ac:dyDescent="0.15">
      <c r="A655" s="77" t="s">
        <v>328</v>
      </c>
      <c r="B655" s="77" t="s">
        <v>316</v>
      </c>
      <c r="C655" s="77" t="s">
        <v>144</v>
      </c>
      <c r="D655" s="78">
        <v>2017</v>
      </c>
      <c r="E655" s="77" t="s">
        <v>1598</v>
      </c>
      <c r="F655" s="79">
        <v>1196</v>
      </c>
      <c r="G655" s="79">
        <v>2</v>
      </c>
      <c r="H655" s="83">
        <v>0</v>
      </c>
      <c r="I655" s="79">
        <v>2</v>
      </c>
      <c r="J655" s="79">
        <v>801</v>
      </c>
      <c r="K655" s="79">
        <v>0</v>
      </c>
      <c r="L655" s="79">
        <v>0</v>
      </c>
      <c r="M655" s="79">
        <v>0</v>
      </c>
      <c r="N655" s="79">
        <v>897</v>
      </c>
      <c r="O655" s="79">
        <v>129</v>
      </c>
      <c r="P655" s="79">
        <v>2035</v>
      </c>
      <c r="Q655" s="80">
        <v>435</v>
      </c>
      <c r="R655">
        <v>4929</v>
      </c>
      <c r="S655">
        <v>566</v>
      </c>
      <c r="T655" s="81">
        <f t="shared" si="0"/>
        <v>2017</v>
      </c>
      <c r="U655" s="82">
        <f>VLOOKUP(A655,'SB35 Determination Data'!$B$4:$F$542,5,FALSE)</f>
        <v>2014</v>
      </c>
    </row>
    <row r="656" spans="1:21" ht="12.75" customHeight="1" x14ac:dyDescent="0.15">
      <c r="A656" s="77" t="s">
        <v>291</v>
      </c>
      <c r="B656" s="77" t="s">
        <v>273</v>
      </c>
      <c r="C656" s="77" t="s">
        <v>144</v>
      </c>
      <c r="D656" s="78">
        <v>2014</v>
      </c>
      <c r="E656" s="77" t="s">
        <v>1598</v>
      </c>
      <c r="F656" s="79">
        <v>647</v>
      </c>
      <c r="G656" s="79">
        <v>0</v>
      </c>
      <c r="H656" s="83">
        <v>0</v>
      </c>
      <c r="I656" s="79">
        <v>0</v>
      </c>
      <c r="J656" s="79">
        <v>450</v>
      </c>
      <c r="K656" s="79">
        <v>0</v>
      </c>
      <c r="L656" s="79">
        <v>0</v>
      </c>
      <c r="M656" s="79">
        <v>0</v>
      </c>
      <c r="N656" s="79">
        <v>497</v>
      </c>
      <c r="O656" s="79">
        <v>145</v>
      </c>
      <c r="P656" s="79">
        <v>1133</v>
      </c>
      <c r="Q656" s="80">
        <v>688</v>
      </c>
      <c r="R656">
        <v>2727</v>
      </c>
      <c r="S656">
        <v>833</v>
      </c>
      <c r="T656" s="81">
        <f t="shared" si="0"/>
        <v>2014</v>
      </c>
      <c r="U656" s="82">
        <f>VLOOKUP(A656,'SB35 Determination Data'!$B$4:$F$542,5,FALSE)</f>
        <v>2014</v>
      </c>
    </row>
    <row r="657" spans="1:21" ht="12.75" customHeight="1" x14ac:dyDescent="0.15">
      <c r="A657" s="77" t="s">
        <v>291</v>
      </c>
      <c r="B657" s="77" t="s">
        <v>273</v>
      </c>
      <c r="C657" s="77" t="s">
        <v>144</v>
      </c>
      <c r="D657" s="78">
        <v>2015</v>
      </c>
      <c r="E657" s="77" t="s">
        <v>1598</v>
      </c>
      <c r="F657" s="79">
        <v>647</v>
      </c>
      <c r="G657" s="79">
        <v>0</v>
      </c>
      <c r="H657" s="83">
        <v>0</v>
      </c>
      <c r="I657" s="79">
        <v>0</v>
      </c>
      <c r="J657" s="79">
        <v>450</v>
      </c>
      <c r="K657" s="79">
        <v>0</v>
      </c>
      <c r="L657" s="79">
        <v>0</v>
      </c>
      <c r="M657" s="79">
        <v>0</v>
      </c>
      <c r="N657" s="77">
        <v>497</v>
      </c>
      <c r="O657" s="79">
        <v>48</v>
      </c>
      <c r="P657" s="79">
        <v>1133</v>
      </c>
      <c r="Q657" s="80">
        <v>461</v>
      </c>
      <c r="R657">
        <v>2727</v>
      </c>
      <c r="S657">
        <v>509</v>
      </c>
      <c r="T657" s="81">
        <f t="shared" si="0"/>
        <v>2015</v>
      </c>
      <c r="U657" s="82">
        <f>VLOOKUP(A657,'SB35 Determination Data'!$B$4:$F$542,5,FALSE)</f>
        <v>2014</v>
      </c>
    </row>
    <row r="658" spans="1:21" ht="12.75" customHeight="1" x14ac:dyDescent="0.15">
      <c r="A658" s="77" t="s">
        <v>291</v>
      </c>
      <c r="B658" s="77" t="s">
        <v>273</v>
      </c>
      <c r="C658" s="77" t="s">
        <v>144</v>
      </c>
      <c r="D658" s="78">
        <v>2016</v>
      </c>
      <c r="E658" s="77" t="s">
        <v>1598</v>
      </c>
      <c r="F658" s="79">
        <v>647</v>
      </c>
      <c r="G658" s="79">
        <v>0</v>
      </c>
      <c r="H658" s="83">
        <v>0</v>
      </c>
      <c r="I658" s="79">
        <v>0</v>
      </c>
      <c r="J658" s="79">
        <v>450</v>
      </c>
      <c r="K658" s="79">
        <v>0</v>
      </c>
      <c r="L658" s="79">
        <v>0</v>
      </c>
      <c r="M658" s="79">
        <v>0</v>
      </c>
      <c r="N658" s="77">
        <v>497</v>
      </c>
      <c r="O658" s="79">
        <v>8</v>
      </c>
      <c r="P658" s="79">
        <v>1133</v>
      </c>
      <c r="Q658" s="80">
        <v>489</v>
      </c>
      <c r="R658">
        <v>2727</v>
      </c>
      <c r="S658">
        <v>497</v>
      </c>
      <c r="T658" s="81">
        <f t="shared" si="0"/>
        <v>2016</v>
      </c>
      <c r="U658" s="82">
        <f>VLOOKUP(A658,'SB35 Determination Data'!$B$4:$F$542,5,FALSE)</f>
        <v>2014</v>
      </c>
    </row>
    <row r="659" spans="1:21" ht="12.75" customHeight="1" x14ac:dyDescent="0.15">
      <c r="A659" s="77" t="s">
        <v>291</v>
      </c>
      <c r="B659" s="77" t="s">
        <v>273</v>
      </c>
      <c r="C659" s="77" t="s">
        <v>144</v>
      </c>
      <c r="D659" s="78">
        <v>2017</v>
      </c>
      <c r="E659" s="77" t="s">
        <v>1598</v>
      </c>
      <c r="F659" s="79">
        <v>647</v>
      </c>
      <c r="G659" s="79">
        <v>0</v>
      </c>
      <c r="H659" s="83">
        <v>0</v>
      </c>
      <c r="I659" s="79">
        <v>0</v>
      </c>
      <c r="J659" s="79">
        <v>450</v>
      </c>
      <c r="K659" s="79">
        <v>0</v>
      </c>
      <c r="L659" s="79">
        <v>0</v>
      </c>
      <c r="M659" s="79">
        <v>0</v>
      </c>
      <c r="N659" s="79">
        <v>497</v>
      </c>
      <c r="O659" s="79">
        <v>0</v>
      </c>
      <c r="P659" s="79">
        <v>1133</v>
      </c>
      <c r="Q659" s="80">
        <v>749</v>
      </c>
      <c r="R659">
        <v>2727</v>
      </c>
      <c r="S659">
        <v>749</v>
      </c>
      <c r="T659" s="81">
        <f t="shared" si="0"/>
        <v>2017</v>
      </c>
      <c r="U659" s="82">
        <f>VLOOKUP(A659,'SB35 Determination Data'!$B$4:$F$542,5,FALSE)</f>
        <v>2014</v>
      </c>
    </row>
    <row r="660" spans="1:21" ht="12.75" customHeight="1" x14ac:dyDescent="0.15">
      <c r="A660" s="77" t="s">
        <v>167</v>
      </c>
      <c r="B660" s="77" t="s">
        <v>166</v>
      </c>
      <c r="C660" s="77" t="s">
        <v>83</v>
      </c>
      <c r="D660" s="78">
        <v>2017</v>
      </c>
      <c r="E660" s="77" t="s">
        <v>1598</v>
      </c>
      <c r="F660" s="79">
        <v>34</v>
      </c>
      <c r="G660" s="79">
        <v>0</v>
      </c>
      <c r="H660" s="83">
        <v>0</v>
      </c>
      <c r="I660" s="79">
        <v>0</v>
      </c>
      <c r="J660" s="79">
        <v>22</v>
      </c>
      <c r="K660" s="79">
        <v>0</v>
      </c>
      <c r="L660" s="79">
        <v>0</v>
      </c>
      <c r="M660" s="79">
        <v>0</v>
      </c>
      <c r="N660" s="79">
        <v>27</v>
      </c>
      <c r="O660" s="79">
        <v>0</v>
      </c>
      <c r="P660" s="79">
        <v>64</v>
      </c>
      <c r="Q660" s="80">
        <v>4</v>
      </c>
      <c r="R660">
        <v>147</v>
      </c>
      <c r="S660">
        <v>4</v>
      </c>
      <c r="T660" s="81">
        <f t="shared" si="0"/>
        <v>2017</v>
      </c>
      <c r="U660" s="82">
        <f>VLOOKUP(A660,'SB35 Determination Data'!$B$4:$F$542,5,FALSE)</f>
        <v>2014</v>
      </c>
    </row>
    <row r="661" spans="1:21" ht="12.75" customHeight="1" x14ac:dyDescent="0.15">
      <c r="A661" s="77" t="s">
        <v>197</v>
      </c>
      <c r="B661" s="77" t="s">
        <v>168</v>
      </c>
      <c r="C661" s="77" t="s">
        <v>144</v>
      </c>
      <c r="D661" s="78">
        <v>2014</v>
      </c>
      <c r="E661" s="77" t="s">
        <v>1598</v>
      </c>
      <c r="F661" s="79">
        <v>107</v>
      </c>
      <c r="G661" s="79">
        <v>0</v>
      </c>
      <c r="H661" s="83">
        <v>0</v>
      </c>
      <c r="I661" s="79">
        <v>0</v>
      </c>
      <c r="J661" s="79">
        <v>63</v>
      </c>
      <c r="K661" s="79">
        <v>0</v>
      </c>
      <c r="L661" s="79">
        <v>0</v>
      </c>
      <c r="M661" s="79">
        <v>0</v>
      </c>
      <c r="N661" s="79">
        <v>67</v>
      </c>
      <c r="O661" s="79">
        <v>0</v>
      </c>
      <c r="P661" s="79">
        <v>166</v>
      </c>
      <c r="Q661" s="80">
        <v>0</v>
      </c>
      <c r="R661">
        <v>403</v>
      </c>
      <c r="S661">
        <v>0</v>
      </c>
      <c r="T661" s="81">
        <f t="shared" si="0"/>
        <v>2014</v>
      </c>
      <c r="U661" s="82">
        <f>VLOOKUP(A661,'SB35 Determination Data'!$B$4:$F$542,5,FALSE)</f>
        <v>2014</v>
      </c>
    </row>
    <row r="662" spans="1:21" ht="12.75" customHeight="1" x14ac:dyDescent="0.15">
      <c r="A662" s="77" t="s">
        <v>197</v>
      </c>
      <c r="B662" s="77" t="s">
        <v>168</v>
      </c>
      <c r="C662" s="77" t="s">
        <v>144</v>
      </c>
      <c r="D662" s="78">
        <v>2015</v>
      </c>
      <c r="E662" s="77" t="s">
        <v>1598</v>
      </c>
      <c r="F662" s="79">
        <v>107</v>
      </c>
      <c r="G662" s="79">
        <v>0</v>
      </c>
      <c r="H662" s="83">
        <v>0</v>
      </c>
      <c r="I662" s="79">
        <v>0</v>
      </c>
      <c r="J662" s="79">
        <v>63</v>
      </c>
      <c r="K662" s="79">
        <v>0</v>
      </c>
      <c r="L662" s="79">
        <v>0</v>
      </c>
      <c r="M662" s="79">
        <v>0</v>
      </c>
      <c r="N662" s="79">
        <v>67</v>
      </c>
      <c r="O662" s="79">
        <v>0</v>
      </c>
      <c r="P662" s="79">
        <v>166</v>
      </c>
      <c r="Q662" s="80">
        <v>52</v>
      </c>
      <c r="R662">
        <v>403</v>
      </c>
      <c r="S662">
        <v>52</v>
      </c>
      <c r="T662" s="81">
        <f t="shared" si="0"/>
        <v>2015</v>
      </c>
      <c r="U662" s="82">
        <f>VLOOKUP(A662,'SB35 Determination Data'!$B$4:$F$542,5,FALSE)</f>
        <v>2014</v>
      </c>
    </row>
    <row r="663" spans="1:21" ht="12.75" customHeight="1" x14ac:dyDescent="0.15">
      <c r="A663" s="77" t="s">
        <v>197</v>
      </c>
      <c r="B663" s="77" t="s">
        <v>168</v>
      </c>
      <c r="C663" s="77" t="s">
        <v>144</v>
      </c>
      <c r="D663" s="78">
        <v>2016</v>
      </c>
      <c r="E663" s="77" t="s">
        <v>1598</v>
      </c>
      <c r="F663" s="79">
        <v>107</v>
      </c>
      <c r="G663" s="79">
        <v>0</v>
      </c>
      <c r="H663" s="83">
        <v>0</v>
      </c>
      <c r="I663" s="79">
        <v>0</v>
      </c>
      <c r="J663" s="79">
        <v>63</v>
      </c>
      <c r="K663" s="79">
        <v>0</v>
      </c>
      <c r="L663" s="79">
        <v>0</v>
      </c>
      <c r="M663" s="79">
        <v>0</v>
      </c>
      <c r="N663" s="79">
        <v>67</v>
      </c>
      <c r="O663" s="79">
        <v>0</v>
      </c>
      <c r="P663" s="79">
        <v>166</v>
      </c>
      <c r="Q663" s="80">
        <v>20</v>
      </c>
      <c r="R663">
        <v>403</v>
      </c>
      <c r="S663">
        <v>20</v>
      </c>
      <c r="T663" s="81">
        <f t="shared" si="0"/>
        <v>2016</v>
      </c>
      <c r="U663" s="82">
        <f>VLOOKUP(A663,'SB35 Determination Data'!$B$4:$F$542,5,FALSE)</f>
        <v>2014</v>
      </c>
    </row>
    <row r="664" spans="1:21" ht="12.75" customHeight="1" x14ac:dyDescent="0.15">
      <c r="A664" s="77" t="s">
        <v>197</v>
      </c>
      <c r="B664" s="77" t="s">
        <v>168</v>
      </c>
      <c r="C664" s="77" t="s">
        <v>144</v>
      </c>
      <c r="D664" s="78">
        <v>2017</v>
      </c>
      <c r="E664" s="77" t="s">
        <v>1598</v>
      </c>
      <c r="F664" s="79">
        <v>107</v>
      </c>
      <c r="G664" s="79">
        <v>2</v>
      </c>
      <c r="H664" s="83">
        <v>0</v>
      </c>
      <c r="I664" s="79">
        <v>2</v>
      </c>
      <c r="J664" s="79">
        <v>63</v>
      </c>
      <c r="K664" s="79">
        <v>0</v>
      </c>
      <c r="L664" s="79">
        <v>0</v>
      </c>
      <c r="M664" s="79">
        <v>0</v>
      </c>
      <c r="N664" s="79">
        <v>67</v>
      </c>
      <c r="O664" s="79">
        <v>0</v>
      </c>
      <c r="P664" s="79">
        <v>166</v>
      </c>
      <c r="Q664" s="80">
        <v>48</v>
      </c>
      <c r="R664">
        <v>403</v>
      </c>
      <c r="S664">
        <v>50</v>
      </c>
      <c r="T664" s="81">
        <f t="shared" si="0"/>
        <v>2017</v>
      </c>
      <c r="U664" s="82">
        <f>VLOOKUP(A664,'SB35 Determination Data'!$B$4:$F$542,5,FALSE)</f>
        <v>2014</v>
      </c>
    </row>
    <row r="665" spans="1:21" ht="12.75" customHeight="1" x14ac:dyDescent="0.15">
      <c r="A665" s="77" t="s">
        <v>233</v>
      </c>
      <c r="B665" s="77" t="s">
        <v>229</v>
      </c>
      <c r="C665" s="77" t="s">
        <v>67</v>
      </c>
      <c r="D665" s="78">
        <v>2014</v>
      </c>
      <c r="E665" s="77" t="s">
        <v>1598</v>
      </c>
      <c r="F665" s="79">
        <v>40</v>
      </c>
      <c r="G665" s="79">
        <v>3</v>
      </c>
      <c r="H665" s="83">
        <v>3</v>
      </c>
      <c r="I665" s="79">
        <v>0</v>
      </c>
      <c r="J665" s="79">
        <v>20</v>
      </c>
      <c r="K665" s="79">
        <v>9</v>
      </c>
      <c r="L665" s="79">
        <v>9</v>
      </c>
      <c r="M665" s="79">
        <v>0</v>
      </c>
      <c r="N665" s="79">
        <v>21</v>
      </c>
      <c r="O665" s="79">
        <v>8</v>
      </c>
      <c r="P665" s="79">
        <v>51</v>
      </c>
      <c r="Q665" s="80">
        <v>76</v>
      </c>
      <c r="R665">
        <v>132</v>
      </c>
      <c r="S665">
        <v>96</v>
      </c>
      <c r="T665" s="81">
        <f t="shared" si="0"/>
        <v>2015</v>
      </c>
      <c r="U665" s="82">
        <f>VLOOKUP(A665,'SB35 Determination Data'!$B$4:$F$542,5,FALSE)</f>
        <v>2015</v>
      </c>
    </row>
    <row r="666" spans="1:21" ht="12.75" customHeight="1" x14ac:dyDescent="0.15">
      <c r="A666" s="77" t="s">
        <v>233</v>
      </c>
      <c r="B666" s="77" t="s">
        <v>229</v>
      </c>
      <c r="C666" s="77" t="s">
        <v>67</v>
      </c>
      <c r="D666" s="78">
        <v>2015</v>
      </c>
      <c r="E666" s="77" t="s">
        <v>1598</v>
      </c>
      <c r="F666" s="79">
        <v>40</v>
      </c>
      <c r="G666" s="79">
        <v>0</v>
      </c>
      <c r="H666" s="83">
        <v>0</v>
      </c>
      <c r="I666" s="79">
        <v>0</v>
      </c>
      <c r="J666" s="79">
        <v>20</v>
      </c>
      <c r="K666" s="79">
        <v>0</v>
      </c>
      <c r="L666" s="79">
        <v>0</v>
      </c>
      <c r="M666" s="79">
        <v>0</v>
      </c>
      <c r="N666" s="79">
        <v>21</v>
      </c>
      <c r="O666" s="79">
        <v>0</v>
      </c>
      <c r="P666" s="79">
        <v>51</v>
      </c>
      <c r="Q666" s="80">
        <v>7</v>
      </c>
      <c r="R666">
        <v>132</v>
      </c>
      <c r="S666">
        <v>7</v>
      </c>
      <c r="T666" s="81">
        <f t="shared" si="0"/>
        <v>2015</v>
      </c>
      <c r="U666" s="82">
        <f>VLOOKUP(A666,'SB35 Determination Data'!$B$4:$F$542,5,FALSE)</f>
        <v>2015</v>
      </c>
    </row>
    <row r="667" spans="1:21" ht="12.75" customHeight="1" x14ac:dyDescent="0.15">
      <c r="A667" s="77" t="s">
        <v>233</v>
      </c>
      <c r="B667" s="77" t="s">
        <v>229</v>
      </c>
      <c r="C667" s="77" t="s">
        <v>67</v>
      </c>
      <c r="D667" s="78">
        <v>2016</v>
      </c>
      <c r="E667" s="77" t="s">
        <v>1598</v>
      </c>
      <c r="F667" s="79">
        <v>40</v>
      </c>
      <c r="G667" s="79">
        <v>0</v>
      </c>
      <c r="H667" s="83">
        <v>0</v>
      </c>
      <c r="I667" s="79">
        <v>0</v>
      </c>
      <c r="J667" s="79">
        <v>20</v>
      </c>
      <c r="K667" s="79">
        <v>0</v>
      </c>
      <c r="L667" s="79">
        <v>0</v>
      </c>
      <c r="M667" s="79">
        <v>0</v>
      </c>
      <c r="N667" s="79">
        <v>21</v>
      </c>
      <c r="O667" s="79">
        <v>1</v>
      </c>
      <c r="P667" s="79">
        <v>51</v>
      </c>
      <c r="Q667" s="80">
        <v>3</v>
      </c>
      <c r="R667">
        <v>132</v>
      </c>
      <c r="S667">
        <v>4</v>
      </c>
      <c r="T667" s="81">
        <f t="shared" si="0"/>
        <v>2016</v>
      </c>
      <c r="U667" s="82">
        <f>VLOOKUP(A667,'SB35 Determination Data'!$B$4:$F$542,5,FALSE)</f>
        <v>2015</v>
      </c>
    </row>
    <row r="668" spans="1:21" ht="12.75" customHeight="1" x14ac:dyDescent="0.15">
      <c r="A668" s="77" t="s">
        <v>233</v>
      </c>
      <c r="B668" s="77" t="s">
        <v>229</v>
      </c>
      <c r="C668" s="77" t="s">
        <v>67</v>
      </c>
      <c r="D668" s="78">
        <v>2017</v>
      </c>
      <c r="E668" s="77" t="s">
        <v>1598</v>
      </c>
      <c r="F668" s="79">
        <v>40</v>
      </c>
      <c r="G668" s="79">
        <v>0</v>
      </c>
      <c r="H668" s="83">
        <v>0</v>
      </c>
      <c r="I668" s="79">
        <v>0</v>
      </c>
      <c r="J668" s="79">
        <v>20</v>
      </c>
      <c r="K668" s="79">
        <v>1</v>
      </c>
      <c r="L668" s="79">
        <v>0</v>
      </c>
      <c r="M668" s="79">
        <v>1</v>
      </c>
      <c r="N668" s="79">
        <v>21</v>
      </c>
      <c r="O668" s="79">
        <v>0</v>
      </c>
      <c r="P668" s="79">
        <v>51</v>
      </c>
      <c r="Q668" s="80">
        <v>0</v>
      </c>
      <c r="R668">
        <v>132</v>
      </c>
      <c r="S668">
        <v>1</v>
      </c>
      <c r="T668" s="81">
        <f t="shared" si="0"/>
        <v>2017</v>
      </c>
      <c r="U668" s="82">
        <f>VLOOKUP(A668,'SB35 Determination Data'!$B$4:$F$542,5,FALSE)</f>
        <v>2015</v>
      </c>
    </row>
    <row r="669" spans="1:21" ht="12.75" customHeight="1" x14ac:dyDescent="0.15">
      <c r="A669" s="77" t="s">
        <v>465</v>
      </c>
      <c r="B669" s="77" t="s">
        <v>464</v>
      </c>
      <c r="C669" s="77" t="s">
        <v>128</v>
      </c>
      <c r="D669" s="78">
        <v>2016</v>
      </c>
      <c r="E669" s="77" t="s">
        <v>1598</v>
      </c>
      <c r="F669" s="79">
        <v>1019</v>
      </c>
      <c r="G669" s="79">
        <v>0</v>
      </c>
      <c r="H669" s="83">
        <v>0</v>
      </c>
      <c r="I669" s="79">
        <v>0</v>
      </c>
      <c r="J669" s="79">
        <v>759</v>
      </c>
      <c r="K669" s="79">
        <v>0</v>
      </c>
      <c r="L669" s="79">
        <v>0</v>
      </c>
      <c r="M669" s="79">
        <v>0</v>
      </c>
      <c r="N669" s="79">
        <v>957</v>
      </c>
      <c r="O669" s="79">
        <v>0</v>
      </c>
      <c r="P669" s="79">
        <v>2421</v>
      </c>
      <c r="Q669" s="80">
        <v>170</v>
      </c>
      <c r="R669">
        <v>5156</v>
      </c>
      <c r="S669">
        <v>170</v>
      </c>
      <c r="T669" s="81">
        <f t="shared" si="0"/>
        <v>2016</v>
      </c>
      <c r="U669" s="82">
        <f>VLOOKUP(A669,'SB35 Determination Data'!$B$4:$F$542,5,FALSE)</f>
        <v>2016</v>
      </c>
    </row>
    <row r="670" spans="1:21" ht="12.75" customHeight="1" x14ac:dyDescent="0.15">
      <c r="A670" s="77" t="s">
        <v>465</v>
      </c>
      <c r="B670" s="77" t="s">
        <v>464</v>
      </c>
      <c r="C670" s="77" t="s">
        <v>128</v>
      </c>
      <c r="D670" s="78">
        <v>2017</v>
      </c>
      <c r="E670" s="77" t="s">
        <v>1598</v>
      </c>
      <c r="F670" s="79">
        <v>1019</v>
      </c>
      <c r="G670" s="79">
        <v>0</v>
      </c>
      <c r="H670" s="83">
        <v>0</v>
      </c>
      <c r="I670" s="79">
        <v>0</v>
      </c>
      <c r="J670" s="79">
        <v>759</v>
      </c>
      <c r="K670" s="79">
        <v>0</v>
      </c>
      <c r="L670" s="79">
        <v>0</v>
      </c>
      <c r="M670" s="79">
        <v>0</v>
      </c>
      <c r="N670" s="77">
        <v>957</v>
      </c>
      <c r="O670" s="79">
        <v>0</v>
      </c>
      <c r="P670" s="79">
        <v>2421</v>
      </c>
      <c r="Q670" s="80">
        <v>297</v>
      </c>
      <c r="R670">
        <v>5156</v>
      </c>
      <c r="S670">
        <v>297</v>
      </c>
      <c r="T670" s="81">
        <f t="shared" si="0"/>
        <v>2017</v>
      </c>
      <c r="U670" s="82">
        <f>VLOOKUP(A670,'SB35 Determination Data'!$B$4:$F$542,5,FALSE)</f>
        <v>2016</v>
      </c>
    </row>
    <row r="671" spans="1:21" ht="12.75" customHeight="1" x14ac:dyDescent="0.15">
      <c r="A671" s="77" t="s">
        <v>198</v>
      </c>
      <c r="B671" s="77" t="s">
        <v>168</v>
      </c>
      <c r="C671" s="77" t="s">
        <v>144</v>
      </c>
      <c r="D671" s="78">
        <v>2014</v>
      </c>
      <c r="E671" s="77" t="s">
        <v>1598</v>
      </c>
      <c r="F671" s="79">
        <v>96</v>
      </c>
      <c r="G671" s="79">
        <v>0</v>
      </c>
      <c r="H671" s="83">
        <v>0</v>
      </c>
      <c r="I671" s="79">
        <v>0</v>
      </c>
      <c r="J671" s="79">
        <v>57</v>
      </c>
      <c r="K671" s="79">
        <v>0</v>
      </c>
      <c r="L671" s="79">
        <v>0</v>
      </c>
      <c r="M671" s="79">
        <v>0</v>
      </c>
      <c r="N671" s="79">
        <v>62</v>
      </c>
      <c r="O671" s="79">
        <v>0</v>
      </c>
      <c r="P671" s="79">
        <v>166</v>
      </c>
      <c r="Q671" s="80">
        <v>5</v>
      </c>
      <c r="R671">
        <v>381</v>
      </c>
      <c r="S671">
        <v>5</v>
      </c>
      <c r="T671" s="81">
        <f t="shared" si="0"/>
        <v>2014</v>
      </c>
      <c r="U671" s="82">
        <f>VLOOKUP(A671,'SB35 Determination Data'!$B$4:$F$542,5,FALSE)</f>
        <v>2014</v>
      </c>
    </row>
    <row r="672" spans="1:21" ht="12.75" customHeight="1" x14ac:dyDescent="0.15">
      <c r="A672" s="77" t="s">
        <v>198</v>
      </c>
      <c r="B672" s="77" t="s">
        <v>168</v>
      </c>
      <c r="C672" s="77" t="s">
        <v>144</v>
      </c>
      <c r="D672" s="78">
        <v>2016</v>
      </c>
      <c r="E672" s="77" t="s">
        <v>1598</v>
      </c>
      <c r="F672" s="79">
        <v>96</v>
      </c>
      <c r="G672" s="79">
        <v>0</v>
      </c>
      <c r="H672" s="83">
        <v>0</v>
      </c>
      <c r="I672" s="79">
        <v>0</v>
      </c>
      <c r="J672" s="79">
        <v>57</v>
      </c>
      <c r="K672" s="79">
        <v>0</v>
      </c>
      <c r="L672" s="79">
        <v>0</v>
      </c>
      <c r="M672" s="79">
        <v>0</v>
      </c>
      <c r="N672" s="79">
        <v>62</v>
      </c>
      <c r="O672" s="79">
        <v>0</v>
      </c>
      <c r="P672" s="79">
        <v>166</v>
      </c>
      <c r="Q672" s="80">
        <v>3</v>
      </c>
      <c r="R672">
        <v>381</v>
      </c>
      <c r="S672">
        <v>3</v>
      </c>
      <c r="T672" s="81">
        <f t="shared" si="0"/>
        <v>2016</v>
      </c>
      <c r="U672" s="82">
        <f>VLOOKUP(A672,'SB35 Determination Data'!$B$4:$F$542,5,FALSE)</f>
        <v>2014</v>
      </c>
    </row>
    <row r="673" spans="1:21" ht="12.75" customHeight="1" x14ac:dyDescent="0.15">
      <c r="A673" s="77" t="s">
        <v>198</v>
      </c>
      <c r="B673" s="77" t="s">
        <v>168</v>
      </c>
      <c r="C673" s="77" t="s">
        <v>144</v>
      </c>
      <c r="D673" s="78">
        <v>2017</v>
      </c>
      <c r="E673" s="77" t="s">
        <v>1598</v>
      </c>
      <c r="F673" s="79">
        <v>96</v>
      </c>
      <c r="G673" s="79">
        <v>0</v>
      </c>
      <c r="H673" s="83">
        <v>0</v>
      </c>
      <c r="I673" s="79">
        <v>0</v>
      </c>
      <c r="J673" s="79">
        <v>57</v>
      </c>
      <c r="K673" s="79">
        <v>0</v>
      </c>
      <c r="L673" s="79">
        <v>0</v>
      </c>
      <c r="M673" s="79">
        <v>0</v>
      </c>
      <c r="N673" s="79">
        <v>62</v>
      </c>
      <c r="O673" s="79">
        <v>0</v>
      </c>
      <c r="P673" s="79">
        <v>166</v>
      </c>
      <c r="Q673" s="80">
        <v>13</v>
      </c>
      <c r="R673">
        <v>381</v>
      </c>
      <c r="S673">
        <v>13</v>
      </c>
      <c r="T673" s="81">
        <f t="shared" si="0"/>
        <v>2017</v>
      </c>
      <c r="U673" s="82">
        <f>VLOOKUP(A673,'SB35 Determination Data'!$B$4:$F$542,5,FALSE)</f>
        <v>2014</v>
      </c>
    </row>
    <row r="674" spans="1:21" ht="12.75" customHeight="1" x14ac:dyDescent="0.15">
      <c r="A674" s="77" t="s">
        <v>437</v>
      </c>
      <c r="B674" s="77" t="s">
        <v>416</v>
      </c>
      <c r="C674" s="77" t="s">
        <v>417</v>
      </c>
      <c r="D674" s="78">
        <v>2013</v>
      </c>
      <c r="E674" s="77" t="s">
        <v>1598</v>
      </c>
      <c r="F674" s="79">
        <v>77</v>
      </c>
      <c r="G674" s="79">
        <v>89</v>
      </c>
      <c r="H674" s="83">
        <v>89</v>
      </c>
      <c r="I674" s="79">
        <v>0</v>
      </c>
      <c r="J674" s="79">
        <v>59</v>
      </c>
      <c r="K674" s="79">
        <v>81</v>
      </c>
      <c r="L674" s="79">
        <v>81</v>
      </c>
      <c r="M674" s="79">
        <v>0</v>
      </c>
      <c r="N674" s="77">
        <v>54</v>
      </c>
      <c r="O674" s="79">
        <v>6</v>
      </c>
      <c r="P674" s="79">
        <v>119</v>
      </c>
      <c r="Q674" s="80">
        <v>1</v>
      </c>
      <c r="R674">
        <v>309</v>
      </c>
      <c r="S674">
        <v>177</v>
      </c>
      <c r="T674" s="81">
        <f t="shared" si="0"/>
        <v>2013</v>
      </c>
      <c r="U674" s="82">
        <f>VLOOKUP(A674,'SB35 Determination Data'!$B$4:$F$542,5,FALSE)</f>
        <v>2013</v>
      </c>
    </row>
    <row r="675" spans="1:21" ht="12.75" customHeight="1" x14ac:dyDescent="0.15">
      <c r="A675" s="77" t="s">
        <v>437</v>
      </c>
      <c r="B675" s="77" t="s">
        <v>416</v>
      </c>
      <c r="C675" s="77" t="s">
        <v>417</v>
      </c>
      <c r="D675" s="78">
        <v>2014</v>
      </c>
      <c r="E675" s="77" t="s">
        <v>1598</v>
      </c>
      <c r="F675" s="79">
        <v>77</v>
      </c>
      <c r="G675" s="79">
        <v>0</v>
      </c>
      <c r="H675" s="83">
        <v>0</v>
      </c>
      <c r="I675" s="79">
        <v>0</v>
      </c>
      <c r="J675" s="79">
        <v>59</v>
      </c>
      <c r="K675" s="79">
        <v>0</v>
      </c>
      <c r="L675" s="79">
        <v>0</v>
      </c>
      <c r="M675" s="79">
        <v>0</v>
      </c>
      <c r="N675" s="79">
        <v>54</v>
      </c>
      <c r="O675" s="79">
        <v>0</v>
      </c>
      <c r="P675" s="79">
        <v>119</v>
      </c>
      <c r="Q675" s="80">
        <v>23</v>
      </c>
      <c r="R675">
        <v>309</v>
      </c>
      <c r="S675">
        <v>23</v>
      </c>
      <c r="T675" s="81">
        <f t="shared" si="0"/>
        <v>2014</v>
      </c>
      <c r="U675" s="82">
        <f>VLOOKUP(A675,'SB35 Determination Data'!$B$4:$F$542,5,FALSE)</f>
        <v>2013</v>
      </c>
    </row>
    <row r="676" spans="1:21" ht="12.75" customHeight="1" x14ac:dyDescent="0.15">
      <c r="A676" s="77" t="s">
        <v>437</v>
      </c>
      <c r="B676" s="77" t="s">
        <v>416</v>
      </c>
      <c r="C676" s="77" t="s">
        <v>417</v>
      </c>
      <c r="D676" s="78">
        <v>2015</v>
      </c>
      <c r="E676" s="77" t="s">
        <v>1598</v>
      </c>
      <c r="F676" s="79">
        <v>77</v>
      </c>
      <c r="G676" s="79">
        <v>0</v>
      </c>
      <c r="H676" s="83">
        <v>0</v>
      </c>
      <c r="I676" s="79">
        <v>0</v>
      </c>
      <c r="J676" s="79">
        <v>59</v>
      </c>
      <c r="K676" s="79">
        <v>5</v>
      </c>
      <c r="L676" s="79">
        <v>5</v>
      </c>
      <c r="M676" s="79">
        <v>0</v>
      </c>
      <c r="N676" s="79">
        <v>54</v>
      </c>
      <c r="O676" s="79">
        <v>0</v>
      </c>
      <c r="P676" s="79">
        <v>119</v>
      </c>
      <c r="Q676" s="80">
        <v>72</v>
      </c>
      <c r="R676">
        <v>309</v>
      </c>
      <c r="S676">
        <v>77</v>
      </c>
      <c r="T676" s="81">
        <f t="shared" si="0"/>
        <v>2015</v>
      </c>
      <c r="U676" s="82">
        <f>VLOOKUP(A676,'SB35 Determination Data'!$B$4:$F$542,5,FALSE)</f>
        <v>2013</v>
      </c>
    </row>
    <row r="677" spans="1:21" ht="12.75" customHeight="1" x14ac:dyDescent="0.15">
      <c r="A677" s="77" t="s">
        <v>437</v>
      </c>
      <c r="B677" s="77" t="s">
        <v>416</v>
      </c>
      <c r="C677" s="77" t="s">
        <v>417</v>
      </c>
      <c r="D677" s="78">
        <v>2016</v>
      </c>
      <c r="E677" s="77" t="s">
        <v>1598</v>
      </c>
      <c r="F677" s="79">
        <v>77</v>
      </c>
      <c r="G677" s="79">
        <v>1</v>
      </c>
      <c r="H677" s="83">
        <v>1</v>
      </c>
      <c r="I677" s="79">
        <v>0</v>
      </c>
      <c r="J677" s="79">
        <v>59</v>
      </c>
      <c r="K677" s="79">
        <v>2</v>
      </c>
      <c r="L677" s="79">
        <v>2</v>
      </c>
      <c r="M677" s="79">
        <v>0</v>
      </c>
      <c r="N677" s="79">
        <v>54</v>
      </c>
      <c r="O677" s="79">
        <v>15</v>
      </c>
      <c r="P677" s="79">
        <v>119</v>
      </c>
      <c r="Q677" s="80">
        <v>0</v>
      </c>
      <c r="R677">
        <v>309</v>
      </c>
      <c r="S677">
        <v>18</v>
      </c>
      <c r="T677" s="81">
        <f t="shared" si="0"/>
        <v>2016</v>
      </c>
      <c r="U677" s="82">
        <f>VLOOKUP(A677,'SB35 Determination Data'!$B$4:$F$542,5,FALSE)</f>
        <v>2013</v>
      </c>
    </row>
    <row r="678" spans="1:21" ht="12.75" customHeight="1" x14ac:dyDescent="0.15">
      <c r="A678" s="77" t="s">
        <v>437</v>
      </c>
      <c r="B678" s="77" t="s">
        <v>416</v>
      </c>
      <c r="C678" s="77" t="s">
        <v>417</v>
      </c>
      <c r="D678" s="78">
        <v>2017</v>
      </c>
      <c r="E678" s="77" t="s">
        <v>1598</v>
      </c>
      <c r="F678" s="79">
        <v>77</v>
      </c>
      <c r="G678" s="79">
        <v>0</v>
      </c>
      <c r="H678" s="83">
        <v>0</v>
      </c>
      <c r="I678" s="79">
        <v>0</v>
      </c>
      <c r="J678" s="79">
        <v>59</v>
      </c>
      <c r="K678" s="79">
        <v>5</v>
      </c>
      <c r="L678" s="79">
        <v>5</v>
      </c>
      <c r="M678" s="79">
        <v>0</v>
      </c>
      <c r="N678" s="79">
        <v>54</v>
      </c>
      <c r="O678" s="79">
        <v>14</v>
      </c>
      <c r="P678" s="79">
        <v>119</v>
      </c>
      <c r="Q678" s="80">
        <v>7</v>
      </c>
      <c r="R678">
        <v>309</v>
      </c>
      <c r="S678">
        <v>26</v>
      </c>
      <c r="T678" s="81">
        <f t="shared" si="0"/>
        <v>2017</v>
      </c>
      <c r="U678" s="82">
        <f>VLOOKUP(A678,'SB35 Determination Data'!$B$4:$F$542,5,FALSE)</f>
        <v>2013</v>
      </c>
    </row>
    <row r="679" spans="1:21" ht="12.75" customHeight="1" x14ac:dyDescent="0.15">
      <c r="A679" s="77" t="s">
        <v>309</v>
      </c>
      <c r="B679" s="77" t="s">
        <v>306</v>
      </c>
      <c r="C679" s="77" t="s">
        <v>123</v>
      </c>
      <c r="D679" s="78">
        <v>2013</v>
      </c>
      <c r="E679" s="77" t="s">
        <v>1598</v>
      </c>
      <c r="F679" s="79">
        <v>953</v>
      </c>
      <c r="G679" s="79">
        <v>0</v>
      </c>
      <c r="H679" s="83">
        <v>0</v>
      </c>
      <c r="I679" s="79">
        <v>0</v>
      </c>
      <c r="J679" s="79">
        <v>668</v>
      </c>
      <c r="K679" s="79">
        <v>0</v>
      </c>
      <c r="L679" s="79">
        <v>0</v>
      </c>
      <c r="M679" s="79">
        <v>0</v>
      </c>
      <c r="N679" s="79">
        <v>705</v>
      </c>
      <c r="O679" s="79">
        <v>0</v>
      </c>
      <c r="P679" s="79">
        <v>1464</v>
      </c>
      <c r="Q679" s="80">
        <v>246</v>
      </c>
      <c r="R679">
        <v>3790</v>
      </c>
      <c r="S679">
        <v>246</v>
      </c>
      <c r="T679" s="81">
        <f t="shared" si="0"/>
        <v>2014</v>
      </c>
      <c r="U679" s="82">
        <f>VLOOKUP(A679,'SB35 Determination Data'!$B$4:$F$542,5,FALSE)</f>
        <v>2014</v>
      </c>
    </row>
    <row r="680" spans="1:21" ht="12.75" customHeight="1" x14ac:dyDescent="0.15">
      <c r="A680" s="77" t="s">
        <v>309</v>
      </c>
      <c r="B680" s="77" t="s">
        <v>306</v>
      </c>
      <c r="C680" s="77" t="s">
        <v>123</v>
      </c>
      <c r="D680" s="78">
        <v>2014</v>
      </c>
      <c r="E680" s="77" t="s">
        <v>1598</v>
      </c>
      <c r="F680" s="79">
        <v>953</v>
      </c>
      <c r="G680" s="79">
        <v>0</v>
      </c>
      <c r="H680" s="83">
        <v>0</v>
      </c>
      <c r="I680" s="79">
        <v>0</v>
      </c>
      <c r="J680" s="79">
        <v>668</v>
      </c>
      <c r="K680" s="79">
        <v>0</v>
      </c>
      <c r="L680" s="79">
        <v>0</v>
      </c>
      <c r="M680" s="79">
        <v>0</v>
      </c>
      <c r="N680" s="79">
        <v>705</v>
      </c>
      <c r="O680" s="79">
        <v>0</v>
      </c>
      <c r="P680" s="79">
        <v>1464</v>
      </c>
      <c r="Q680" s="80">
        <v>286</v>
      </c>
      <c r="R680">
        <v>3790</v>
      </c>
      <c r="S680">
        <v>286</v>
      </c>
      <c r="T680" s="81">
        <f t="shared" si="0"/>
        <v>2014</v>
      </c>
      <c r="U680" s="82">
        <f>VLOOKUP(A680,'SB35 Determination Data'!$B$4:$F$542,5,FALSE)</f>
        <v>2014</v>
      </c>
    </row>
    <row r="681" spans="1:21" ht="12.75" customHeight="1" x14ac:dyDescent="0.15">
      <c r="A681" s="77" t="s">
        <v>309</v>
      </c>
      <c r="B681" s="77" t="s">
        <v>306</v>
      </c>
      <c r="C681" s="77" t="s">
        <v>123</v>
      </c>
      <c r="D681" s="78">
        <v>2015</v>
      </c>
      <c r="E681" s="77" t="s">
        <v>1598</v>
      </c>
      <c r="F681" s="79">
        <v>953</v>
      </c>
      <c r="G681" s="79">
        <v>0</v>
      </c>
      <c r="H681" s="83">
        <v>0</v>
      </c>
      <c r="I681" s="79">
        <v>0</v>
      </c>
      <c r="J681" s="79">
        <v>668</v>
      </c>
      <c r="K681" s="79">
        <v>0</v>
      </c>
      <c r="L681" s="79">
        <v>0</v>
      </c>
      <c r="M681" s="79">
        <v>0</v>
      </c>
      <c r="N681" s="79">
        <v>705</v>
      </c>
      <c r="O681" s="79">
        <v>0</v>
      </c>
      <c r="P681" s="79">
        <v>1464</v>
      </c>
      <c r="Q681" s="80">
        <v>234</v>
      </c>
      <c r="R681">
        <v>3790</v>
      </c>
      <c r="S681">
        <v>234</v>
      </c>
      <c r="T681" s="81">
        <f t="shared" si="0"/>
        <v>2015</v>
      </c>
      <c r="U681" s="82">
        <f>VLOOKUP(A681,'SB35 Determination Data'!$B$4:$F$542,5,FALSE)</f>
        <v>2014</v>
      </c>
    </row>
    <row r="682" spans="1:21" ht="12.75" customHeight="1" x14ac:dyDescent="0.15">
      <c r="A682" s="77" t="s">
        <v>309</v>
      </c>
      <c r="B682" s="77" t="s">
        <v>306</v>
      </c>
      <c r="C682" s="77" t="s">
        <v>123</v>
      </c>
      <c r="D682" s="78">
        <v>2016</v>
      </c>
      <c r="E682" s="77" t="s">
        <v>1598</v>
      </c>
      <c r="F682" s="79">
        <v>953</v>
      </c>
      <c r="G682" s="79">
        <v>0</v>
      </c>
      <c r="H682" s="83">
        <v>0</v>
      </c>
      <c r="I682" s="79">
        <v>0</v>
      </c>
      <c r="J682" s="79">
        <v>668</v>
      </c>
      <c r="K682" s="79">
        <v>0</v>
      </c>
      <c r="L682" s="79">
        <v>0</v>
      </c>
      <c r="M682" s="79">
        <v>0</v>
      </c>
      <c r="N682" s="79">
        <v>705</v>
      </c>
      <c r="O682" s="79">
        <v>0</v>
      </c>
      <c r="P682" s="79">
        <v>1464</v>
      </c>
      <c r="Q682" s="80">
        <v>217</v>
      </c>
      <c r="R682">
        <v>3790</v>
      </c>
      <c r="S682">
        <v>217</v>
      </c>
      <c r="T682" s="81">
        <f t="shared" si="0"/>
        <v>2016</v>
      </c>
      <c r="U682" s="82">
        <f>VLOOKUP(A682,'SB35 Determination Data'!$B$4:$F$542,5,FALSE)</f>
        <v>2014</v>
      </c>
    </row>
    <row r="683" spans="1:21" ht="12.75" customHeight="1" x14ac:dyDescent="0.15">
      <c r="A683" s="77" t="s">
        <v>309</v>
      </c>
      <c r="B683" s="77" t="s">
        <v>306</v>
      </c>
      <c r="C683" s="77" t="s">
        <v>123</v>
      </c>
      <c r="D683" s="78">
        <v>2017</v>
      </c>
      <c r="E683" s="77" t="s">
        <v>1598</v>
      </c>
      <c r="F683" s="79">
        <v>953</v>
      </c>
      <c r="G683" s="79">
        <v>0</v>
      </c>
      <c r="H683" s="83">
        <v>0</v>
      </c>
      <c r="I683" s="79">
        <v>0</v>
      </c>
      <c r="J683" s="79">
        <v>668</v>
      </c>
      <c r="K683" s="79">
        <v>0</v>
      </c>
      <c r="L683" s="79">
        <v>0</v>
      </c>
      <c r="M683" s="79">
        <v>0</v>
      </c>
      <c r="N683" s="79">
        <v>705</v>
      </c>
      <c r="O683" s="79">
        <v>4</v>
      </c>
      <c r="P683" s="79">
        <v>1464</v>
      </c>
      <c r="Q683" s="80">
        <v>223</v>
      </c>
      <c r="R683">
        <v>3790</v>
      </c>
      <c r="S683">
        <v>227</v>
      </c>
      <c r="T683" s="81">
        <f t="shared" si="0"/>
        <v>2017</v>
      </c>
      <c r="U683" s="82">
        <f>VLOOKUP(A683,'SB35 Determination Data'!$B$4:$F$542,5,FALSE)</f>
        <v>2014</v>
      </c>
    </row>
    <row r="684" spans="1:21" ht="12.75" customHeight="1" x14ac:dyDescent="0.15">
      <c r="A684" s="77" t="s">
        <v>601</v>
      </c>
      <c r="B684" s="77" t="s">
        <v>564</v>
      </c>
      <c r="C684" s="77" t="s">
        <v>128</v>
      </c>
      <c r="D684" s="78">
        <v>2015</v>
      </c>
      <c r="E684" s="77" t="s">
        <v>1598</v>
      </c>
      <c r="F684" s="79">
        <v>80</v>
      </c>
      <c r="G684" s="79">
        <v>4</v>
      </c>
      <c r="H684" s="83">
        <v>4</v>
      </c>
      <c r="I684" s="79">
        <v>0</v>
      </c>
      <c r="J684" s="79">
        <v>80</v>
      </c>
      <c r="K684" s="79">
        <v>28</v>
      </c>
      <c r="L684" s="79">
        <v>27</v>
      </c>
      <c r="M684" s="79">
        <v>1</v>
      </c>
      <c r="N684" s="79">
        <v>82</v>
      </c>
      <c r="O684" s="79">
        <v>7</v>
      </c>
      <c r="P684" s="79">
        <v>348</v>
      </c>
      <c r="Q684" s="80">
        <v>9</v>
      </c>
      <c r="R684">
        <v>590</v>
      </c>
      <c r="S684">
        <v>48</v>
      </c>
      <c r="T684" s="81">
        <f t="shared" si="0"/>
        <v>2016</v>
      </c>
      <c r="U684" s="82">
        <f>VLOOKUP(A684,'SB35 Determination Data'!$B$4:$F$542,5,FALSE)</f>
        <v>2016</v>
      </c>
    </row>
    <row r="685" spans="1:21" ht="12.75" customHeight="1" x14ac:dyDescent="0.15">
      <c r="A685" s="77" t="s">
        <v>601</v>
      </c>
      <c r="B685" s="77" t="s">
        <v>564</v>
      </c>
      <c r="C685" s="77" t="s">
        <v>128</v>
      </c>
      <c r="D685" s="78">
        <v>2016</v>
      </c>
      <c r="E685" s="77" t="s">
        <v>1598</v>
      </c>
      <c r="F685" s="79">
        <v>80</v>
      </c>
      <c r="G685" s="79">
        <v>3</v>
      </c>
      <c r="H685" s="83">
        <v>3</v>
      </c>
      <c r="I685" s="79">
        <v>0</v>
      </c>
      <c r="J685" s="79">
        <v>80</v>
      </c>
      <c r="K685" s="79">
        <v>20</v>
      </c>
      <c r="L685" s="79">
        <v>20</v>
      </c>
      <c r="M685" s="79">
        <v>0</v>
      </c>
      <c r="N685" s="79">
        <v>82</v>
      </c>
      <c r="O685" s="79">
        <v>0</v>
      </c>
      <c r="P685" s="79">
        <v>348</v>
      </c>
      <c r="Q685" s="80">
        <v>1</v>
      </c>
      <c r="R685">
        <v>590</v>
      </c>
      <c r="S685">
        <v>24</v>
      </c>
      <c r="T685" s="81">
        <f t="shared" si="0"/>
        <v>2016</v>
      </c>
      <c r="U685" s="82">
        <f>VLOOKUP(A685,'SB35 Determination Data'!$B$4:$F$542,5,FALSE)</f>
        <v>2016</v>
      </c>
    </row>
    <row r="686" spans="1:21" ht="12.75" customHeight="1" x14ac:dyDescent="0.15">
      <c r="A686" s="77" t="s">
        <v>601</v>
      </c>
      <c r="B686" s="77" t="s">
        <v>564</v>
      </c>
      <c r="C686" s="77" t="s">
        <v>128</v>
      </c>
      <c r="D686" s="78">
        <v>2017</v>
      </c>
      <c r="E686" s="77" t="s">
        <v>1598</v>
      </c>
      <c r="F686" s="79">
        <v>80</v>
      </c>
      <c r="G686" s="79">
        <v>33</v>
      </c>
      <c r="H686" s="83">
        <v>32</v>
      </c>
      <c r="I686" s="79">
        <v>1</v>
      </c>
      <c r="J686" s="79">
        <v>80</v>
      </c>
      <c r="K686" s="79">
        <v>19</v>
      </c>
      <c r="L686" s="79">
        <v>18</v>
      </c>
      <c r="M686" s="79">
        <v>1</v>
      </c>
      <c r="N686" s="77">
        <v>82</v>
      </c>
      <c r="O686" s="79">
        <v>20</v>
      </c>
      <c r="P686" s="79">
        <v>348</v>
      </c>
      <c r="Q686" s="80">
        <v>0</v>
      </c>
      <c r="R686">
        <v>590</v>
      </c>
      <c r="S686">
        <v>72</v>
      </c>
      <c r="T686" s="81">
        <f t="shared" si="0"/>
        <v>2017</v>
      </c>
      <c r="U686" s="82">
        <f>VLOOKUP(A686,'SB35 Determination Data'!$B$4:$F$542,5,FALSE)</f>
        <v>2016</v>
      </c>
    </row>
    <row r="687" spans="1:21" ht="12.75" customHeight="1" x14ac:dyDescent="0.15">
      <c r="A687" s="77" t="s">
        <v>595</v>
      </c>
      <c r="B687" s="77" t="s">
        <v>594</v>
      </c>
      <c r="C687" s="77" t="s">
        <v>123</v>
      </c>
      <c r="D687" s="78">
        <v>2013</v>
      </c>
      <c r="E687" s="77" t="s">
        <v>1598</v>
      </c>
      <c r="F687" s="79">
        <v>104</v>
      </c>
      <c r="G687" s="79">
        <v>0</v>
      </c>
      <c r="H687" s="83">
        <v>0</v>
      </c>
      <c r="I687" s="79">
        <v>0</v>
      </c>
      <c r="J687" s="79">
        <v>72</v>
      </c>
      <c r="K687" s="79">
        <v>0</v>
      </c>
      <c r="L687" s="79">
        <v>0</v>
      </c>
      <c r="M687" s="79">
        <v>0</v>
      </c>
      <c r="N687" s="79">
        <v>83</v>
      </c>
      <c r="O687" s="79">
        <v>0</v>
      </c>
      <c r="P687" s="79">
        <v>190</v>
      </c>
      <c r="Q687" s="80">
        <v>0</v>
      </c>
      <c r="R687">
        <v>449</v>
      </c>
      <c r="S687">
        <v>0</v>
      </c>
      <c r="T687" s="81">
        <f t="shared" si="0"/>
        <v>2014</v>
      </c>
      <c r="U687" s="82">
        <f>VLOOKUP(A687,'SB35 Determination Data'!$B$4:$F$542,5,FALSE)</f>
        <v>2014</v>
      </c>
    </row>
    <row r="688" spans="1:21" ht="12.75" customHeight="1" x14ac:dyDescent="0.15">
      <c r="A688" s="77" t="s">
        <v>595</v>
      </c>
      <c r="B688" s="77" t="s">
        <v>594</v>
      </c>
      <c r="C688" s="77" t="s">
        <v>123</v>
      </c>
      <c r="D688" s="78">
        <v>2014</v>
      </c>
      <c r="E688" s="77" t="s">
        <v>1598</v>
      </c>
      <c r="F688" s="79">
        <v>104</v>
      </c>
      <c r="G688" s="79">
        <v>0</v>
      </c>
      <c r="H688" s="83">
        <v>0</v>
      </c>
      <c r="I688" s="79">
        <v>0</v>
      </c>
      <c r="J688" s="79">
        <v>72</v>
      </c>
      <c r="K688" s="79">
        <v>0</v>
      </c>
      <c r="L688" s="79">
        <v>0</v>
      </c>
      <c r="M688" s="79">
        <v>0</v>
      </c>
      <c r="N688" s="79">
        <v>83</v>
      </c>
      <c r="O688" s="79">
        <v>1</v>
      </c>
      <c r="P688" s="79">
        <v>190</v>
      </c>
      <c r="Q688" s="80">
        <v>0</v>
      </c>
      <c r="R688">
        <v>449</v>
      </c>
      <c r="S688">
        <v>1</v>
      </c>
      <c r="T688" s="81">
        <f t="shared" si="0"/>
        <v>2014</v>
      </c>
      <c r="U688" s="82">
        <f>VLOOKUP(A688,'SB35 Determination Data'!$B$4:$F$542,5,FALSE)</f>
        <v>2014</v>
      </c>
    </row>
    <row r="689" spans="1:21" ht="12.75" customHeight="1" x14ac:dyDescent="0.15">
      <c r="A689" s="77" t="s">
        <v>595</v>
      </c>
      <c r="B689" s="77" t="s">
        <v>594</v>
      </c>
      <c r="C689" s="77" t="s">
        <v>123</v>
      </c>
      <c r="D689" s="78">
        <v>2015</v>
      </c>
      <c r="E689" s="77" t="s">
        <v>1598</v>
      </c>
      <c r="F689" s="79">
        <v>104</v>
      </c>
      <c r="G689" s="79">
        <v>46</v>
      </c>
      <c r="H689" s="83">
        <v>46</v>
      </c>
      <c r="I689" s="79">
        <v>0</v>
      </c>
      <c r="J689" s="79">
        <v>72</v>
      </c>
      <c r="K689" s="79">
        <v>37</v>
      </c>
      <c r="L689" s="79">
        <v>37</v>
      </c>
      <c r="M689" s="79">
        <v>0</v>
      </c>
      <c r="N689" s="79">
        <v>83</v>
      </c>
      <c r="O689" s="79">
        <v>2</v>
      </c>
      <c r="P689" s="79">
        <v>190</v>
      </c>
      <c r="Q689" s="80">
        <v>2</v>
      </c>
      <c r="R689">
        <v>449</v>
      </c>
      <c r="S689">
        <v>87</v>
      </c>
      <c r="T689" s="81">
        <f t="shared" si="0"/>
        <v>2015</v>
      </c>
      <c r="U689" s="82">
        <f>VLOOKUP(A689,'SB35 Determination Data'!$B$4:$F$542,5,FALSE)</f>
        <v>2014</v>
      </c>
    </row>
    <row r="690" spans="1:21" ht="12.75" customHeight="1" x14ac:dyDescent="0.15">
      <c r="A690" s="77" t="s">
        <v>595</v>
      </c>
      <c r="B690" s="77" t="s">
        <v>594</v>
      </c>
      <c r="C690" s="77" t="s">
        <v>123</v>
      </c>
      <c r="D690" s="78">
        <v>2016</v>
      </c>
      <c r="E690" s="77" t="s">
        <v>1598</v>
      </c>
      <c r="F690" s="79">
        <v>104</v>
      </c>
      <c r="G690" s="79">
        <v>0</v>
      </c>
      <c r="H690" s="83">
        <v>0</v>
      </c>
      <c r="I690" s="79">
        <v>0</v>
      </c>
      <c r="J690" s="79">
        <v>72</v>
      </c>
      <c r="K690" s="79">
        <v>0</v>
      </c>
      <c r="L690" s="79">
        <v>0</v>
      </c>
      <c r="M690" s="79">
        <v>0</v>
      </c>
      <c r="N690" s="79">
        <v>83</v>
      </c>
      <c r="O690" s="79">
        <v>0</v>
      </c>
      <c r="P690" s="79">
        <v>190</v>
      </c>
      <c r="Q690" s="80">
        <v>2</v>
      </c>
      <c r="R690">
        <v>449</v>
      </c>
      <c r="S690">
        <v>2</v>
      </c>
      <c r="T690" s="81">
        <f t="shared" si="0"/>
        <v>2016</v>
      </c>
      <c r="U690" s="82">
        <f>VLOOKUP(A690,'SB35 Determination Data'!$B$4:$F$542,5,FALSE)</f>
        <v>2014</v>
      </c>
    </row>
    <row r="691" spans="1:21" ht="12.75" customHeight="1" x14ac:dyDescent="0.15">
      <c r="A691" s="77" t="s">
        <v>595</v>
      </c>
      <c r="B691" s="77" t="s">
        <v>594</v>
      </c>
      <c r="C691" s="77" t="s">
        <v>123</v>
      </c>
      <c r="D691" s="78">
        <v>2017</v>
      </c>
      <c r="E691" s="77" t="s">
        <v>1598</v>
      </c>
      <c r="F691" s="79">
        <v>104</v>
      </c>
      <c r="G691" s="79">
        <v>0</v>
      </c>
      <c r="H691" s="83">
        <v>0</v>
      </c>
      <c r="I691" s="79">
        <v>0</v>
      </c>
      <c r="J691" s="79">
        <v>72</v>
      </c>
      <c r="K691" s="79">
        <v>0</v>
      </c>
      <c r="L691" s="79">
        <v>0</v>
      </c>
      <c r="M691" s="79">
        <v>0</v>
      </c>
      <c r="N691" s="79">
        <v>83</v>
      </c>
      <c r="O691" s="79">
        <v>0</v>
      </c>
      <c r="P691" s="79">
        <v>190</v>
      </c>
      <c r="Q691" s="80">
        <v>1</v>
      </c>
      <c r="R691">
        <v>449</v>
      </c>
      <c r="S691">
        <v>1</v>
      </c>
      <c r="T691" s="81">
        <f t="shared" si="0"/>
        <v>2017</v>
      </c>
      <c r="U691" s="82">
        <f>VLOOKUP(A691,'SB35 Determination Data'!$B$4:$F$542,5,FALSE)</f>
        <v>2014</v>
      </c>
    </row>
    <row r="692" spans="1:21" ht="12.75" customHeight="1" x14ac:dyDescent="0.15">
      <c r="A692" s="77" t="s">
        <v>75</v>
      </c>
      <c r="B692" s="77" t="s">
        <v>66</v>
      </c>
      <c r="C692" s="77" t="s">
        <v>67</v>
      </c>
      <c r="D692" s="78">
        <v>2014</v>
      </c>
      <c r="E692" s="77" t="s">
        <v>1598</v>
      </c>
      <c r="F692" s="79">
        <v>839</v>
      </c>
      <c r="G692" s="79">
        <v>0</v>
      </c>
      <c r="H692" s="83">
        <v>0</v>
      </c>
      <c r="I692" s="79">
        <v>0</v>
      </c>
      <c r="J692" s="79">
        <v>474</v>
      </c>
      <c r="K692" s="79">
        <v>1</v>
      </c>
      <c r="L692" s="79">
        <v>1</v>
      </c>
      <c r="M692" s="79">
        <v>0</v>
      </c>
      <c r="N692" s="79">
        <v>496</v>
      </c>
      <c r="O692" s="79">
        <v>15</v>
      </c>
      <c r="P692" s="79">
        <v>920</v>
      </c>
      <c r="Q692" s="80">
        <v>80</v>
      </c>
      <c r="R692">
        <v>2729</v>
      </c>
      <c r="S692">
        <v>96</v>
      </c>
      <c r="T692" s="81">
        <f t="shared" si="0"/>
        <v>2015</v>
      </c>
      <c r="U692" s="82">
        <f>VLOOKUP(A692,'SB35 Determination Data'!$B$4:$F$542,5,FALSE)</f>
        <v>2015</v>
      </c>
    </row>
    <row r="693" spans="1:21" ht="12.75" customHeight="1" x14ac:dyDescent="0.15">
      <c r="A693" s="77" t="s">
        <v>75</v>
      </c>
      <c r="B693" s="77" t="s">
        <v>66</v>
      </c>
      <c r="C693" s="77" t="s">
        <v>67</v>
      </c>
      <c r="D693" s="78">
        <v>2015</v>
      </c>
      <c r="E693" s="77" t="s">
        <v>1598</v>
      </c>
      <c r="F693" s="79">
        <v>839</v>
      </c>
      <c r="G693" s="79">
        <v>0</v>
      </c>
      <c r="H693" s="83">
        <v>0</v>
      </c>
      <c r="I693" s="79">
        <v>0</v>
      </c>
      <c r="J693" s="79">
        <v>474</v>
      </c>
      <c r="K693" s="79">
        <v>2</v>
      </c>
      <c r="L693" s="79">
        <v>2</v>
      </c>
      <c r="M693" s="79">
        <v>0</v>
      </c>
      <c r="N693" s="79">
        <v>496</v>
      </c>
      <c r="O693" s="79">
        <v>14</v>
      </c>
      <c r="P693" s="79">
        <v>920</v>
      </c>
      <c r="Q693" s="80">
        <v>420</v>
      </c>
      <c r="R693">
        <v>2729</v>
      </c>
      <c r="S693">
        <v>436</v>
      </c>
      <c r="T693" s="81">
        <f t="shared" si="0"/>
        <v>2015</v>
      </c>
      <c r="U693" s="82">
        <f>VLOOKUP(A693,'SB35 Determination Data'!$B$4:$F$542,5,FALSE)</f>
        <v>2015</v>
      </c>
    </row>
    <row r="694" spans="1:21" ht="12.75" customHeight="1" x14ac:dyDescent="0.15">
      <c r="A694" s="77" t="s">
        <v>75</v>
      </c>
      <c r="B694" s="77" t="s">
        <v>66</v>
      </c>
      <c r="C694" s="77" t="s">
        <v>67</v>
      </c>
      <c r="D694" s="78">
        <v>2016</v>
      </c>
      <c r="E694" s="77" t="s">
        <v>1598</v>
      </c>
      <c r="F694" s="79">
        <v>839</v>
      </c>
      <c r="G694" s="79">
        <v>0</v>
      </c>
      <c r="H694" s="83">
        <v>0</v>
      </c>
      <c r="I694" s="79">
        <v>0</v>
      </c>
      <c r="J694" s="79">
        <v>474</v>
      </c>
      <c r="K694" s="79">
        <v>16</v>
      </c>
      <c r="L694" s="79">
        <v>4</v>
      </c>
      <c r="M694" s="79">
        <v>12</v>
      </c>
      <c r="N694" s="77">
        <v>496</v>
      </c>
      <c r="O694" s="79">
        <v>395</v>
      </c>
      <c r="P694" s="79">
        <v>920</v>
      </c>
      <c r="Q694" s="80">
        <v>15</v>
      </c>
      <c r="R694">
        <v>2729</v>
      </c>
      <c r="S694">
        <v>426</v>
      </c>
      <c r="T694" s="81">
        <f t="shared" si="0"/>
        <v>2016</v>
      </c>
      <c r="U694" s="82">
        <f>VLOOKUP(A694,'SB35 Determination Data'!$B$4:$F$542,5,FALSE)</f>
        <v>2015</v>
      </c>
    </row>
    <row r="695" spans="1:21" ht="12.75" customHeight="1" x14ac:dyDescent="0.15">
      <c r="A695" s="77" t="s">
        <v>75</v>
      </c>
      <c r="B695" s="77" t="s">
        <v>66</v>
      </c>
      <c r="C695" s="77" t="s">
        <v>67</v>
      </c>
      <c r="D695" s="78">
        <v>2017</v>
      </c>
      <c r="E695" s="77" t="s">
        <v>1598</v>
      </c>
      <c r="F695" s="79">
        <v>839</v>
      </c>
      <c r="G695" s="79">
        <v>52</v>
      </c>
      <c r="H695" s="83">
        <v>52</v>
      </c>
      <c r="I695" s="79">
        <v>0</v>
      </c>
      <c r="J695" s="79">
        <v>474</v>
      </c>
      <c r="K695" s="79">
        <v>24</v>
      </c>
      <c r="L695" s="79">
        <v>24</v>
      </c>
      <c r="M695" s="79">
        <v>0</v>
      </c>
      <c r="N695" s="79">
        <v>496</v>
      </c>
      <c r="O695" s="79">
        <v>15</v>
      </c>
      <c r="P695" s="79">
        <v>920</v>
      </c>
      <c r="Q695" s="80">
        <v>311</v>
      </c>
      <c r="R695">
        <v>2729</v>
      </c>
      <c r="S695">
        <v>402</v>
      </c>
      <c r="T695" s="81">
        <f t="shared" si="0"/>
        <v>2017</v>
      </c>
      <c r="U695" s="82">
        <f>VLOOKUP(A695,'SB35 Determination Data'!$B$4:$F$542,5,FALSE)</f>
        <v>2015</v>
      </c>
    </row>
    <row r="696" spans="1:21" ht="12.75" customHeight="1" x14ac:dyDescent="0.15">
      <c r="A696" s="77" t="s">
        <v>251</v>
      </c>
      <c r="B696" s="77" t="s">
        <v>249</v>
      </c>
      <c r="C696" s="77" t="s">
        <v>250</v>
      </c>
      <c r="D696" s="78">
        <v>2016</v>
      </c>
      <c r="E696" s="77" t="s">
        <v>1598</v>
      </c>
      <c r="F696" s="79">
        <v>249</v>
      </c>
      <c r="G696" s="79">
        <v>0</v>
      </c>
      <c r="H696" s="83">
        <v>0</v>
      </c>
      <c r="I696" s="79">
        <v>0</v>
      </c>
      <c r="J696" s="79">
        <v>178</v>
      </c>
      <c r="K696" s="79">
        <v>0</v>
      </c>
      <c r="L696" s="79">
        <v>0</v>
      </c>
      <c r="M696" s="79">
        <v>0</v>
      </c>
      <c r="N696" s="79">
        <v>163</v>
      </c>
      <c r="O696" s="79">
        <v>0</v>
      </c>
      <c r="P696" s="79">
        <v>435</v>
      </c>
      <c r="Q696" s="80">
        <v>34</v>
      </c>
      <c r="R696">
        <v>1025</v>
      </c>
      <c r="S696">
        <v>34</v>
      </c>
      <c r="T696" s="81">
        <f t="shared" si="0"/>
        <v>2016</v>
      </c>
      <c r="U696" s="82">
        <f>VLOOKUP(A696,'SB35 Determination Data'!$B$4:$F$542,5,FALSE)</f>
        <v>2016</v>
      </c>
    </row>
    <row r="697" spans="1:21" ht="12.75" customHeight="1" x14ac:dyDescent="0.15">
      <c r="A697" s="77" t="s">
        <v>251</v>
      </c>
      <c r="B697" s="77" t="s">
        <v>249</v>
      </c>
      <c r="C697" s="77" t="s">
        <v>250</v>
      </c>
      <c r="D697" s="78">
        <v>2017</v>
      </c>
      <c r="E697" s="77" t="s">
        <v>1598</v>
      </c>
      <c r="F697" s="79">
        <v>249</v>
      </c>
      <c r="G697" s="79">
        <v>0</v>
      </c>
      <c r="H697" s="83">
        <v>0</v>
      </c>
      <c r="I697" s="79">
        <v>0</v>
      </c>
      <c r="J697" s="79">
        <v>178</v>
      </c>
      <c r="K697" s="79">
        <v>5</v>
      </c>
      <c r="L697" s="79">
        <v>5</v>
      </c>
      <c r="M697" s="79">
        <v>0</v>
      </c>
      <c r="N697" s="79">
        <v>163</v>
      </c>
      <c r="O697" s="79">
        <v>0</v>
      </c>
      <c r="P697" s="79">
        <v>435</v>
      </c>
      <c r="Q697" s="80">
        <v>69</v>
      </c>
      <c r="R697">
        <v>1025</v>
      </c>
      <c r="S697">
        <v>74</v>
      </c>
      <c r="T697" s="81">
        <f t="shared" si="0"/>
        <v>2017</v>
      </c>
      <c r="U697" s="82">
        <f>VLOOKUP(A697,'SB35 Determination Data'!$B$4:$F$542,5,FALSE)</f>
        <v>2016</v>
      </c>
    </row>
    <row r="698" spans="1:21" ht="12.75" customHeight="1" x14ac:dyDescent="0.15">
      <c r="A698" s="77" t="s">
        <v>1141</v>
      </c>
      <c r="B698" s="77" t="s">
        <v>464</v>
      </c>
      <c r="C698" s="77" t="s">
        <v>128</v>
      </c>
      <c r="D698" s="78">
        <v>2017</v>
      </c>
      <c r="E698" s="77" t="s">
        <v>1598</v>
      </c>
      <c r="F698" s="79">
        <v>497</v>
      </c>
      <c r="G698" s="79">
        <v>52</v>
      </c>
      <c r="H698" s="83">
        <v>52</v>
      </c>
      <c r="I698" s="79">
        <v>0</v>
      </c>
      <c r="J698" s="79">
        <v>331</v>
      </c>
      <c r="K698" s="79">
        <v>27</v>
      </c>
      <c r="L698" s="79">
        <v>27</v>
      </c>
      <c r="M698" s="79">
        <v>0</v>
      </c>
      <c r="N698" s="79">
        <v>333</v>
      </c>
      <c r="O698" s="79">
        <v>0</v>
      </c>
      <c r="P698" s="79">
        <v>770</v>
      </c>
      <c r="Q698" s="80">
        <v>211</v>
      </c>
      <c r="R698">
        <v>1931</v>
      </c>
      <c r="S698">
        <v>290</v>
      </c>
      <c r="T698" s="81">
        <f t="shared" si="0"/>
        <v>2017</v>
      </c>
      <c r="U698" s="82">
        <f>VLOOKUP(A698,'SB35 Determination Data'!$B$4:$F$542,5,FALSE)</f>
        <v>2016</v>
      </c>
    </row>
    <row r="699" spans="1:21" ht="12.75" customHeight="1" x14ac:dyDescent="0.15">
      <c r="A699" s="77" t="s">
        <v>199</v>
      </c>
      <c r="B699" s="77" t="s">
        <v>168</v>
      </c>
      <c r="C699" s="77" t="s">
        <v>144</v>
      </c>
      <c r="D699" s="78">
        <v>2014</v>
      </c>
      <c r="E699" s="77" t="s">
        <v>1598</v>
      </c>
      <c r="F699" s="79">
        <v>12</v>
      </c>
      <c r="G699" s="79">
        <v>0</v>
      </c>
      <c r="H699" s="83">
        <v>0</v>
      </c>
      <c r="I699" s="79">
        <v>0</v>
      </c>
      <c r="J699" s="79">
        <v>7</v>
      </c>
      <c r="K699" s="79">
        <v>0</v>
      </c>
      <c r="L699" s="79">
        <v>0</v>
      </c>
      <c r="M699" s="79">
        <v>0</v>
      </c>
      <c r="N699" s="77">
        <v>8</v>
      </c>
      <c r="O699" s="79">
        <v>16</v>
      </c>
      <c r="P699" s="79">
        <v>20</v>
      </c>
      <c r="Q699" s="80">
        <v>0</v>
      </c>
      <c r="R699">
        <v>47</v>
      </c>
      <c r="S699">
        <v>16</v>
      </c>
      <c r="T699" s="81">
        <f t="shared" si="0"/>
        <v>2014</v>
      </c>
      <c r="U699" s="82">
        <f>VLOOKUP(A699,'SB35 Determination Data'!$B$4:$F$542,5,FALSE)</f>
        <v>2014</v>
      </c>
    </row>
    <row r="700" spans="1:21" ht="12.75" customHeight="1" x14ac:dyDescent="0.15">
      <c r="A700" s="77" t="s">
        <v>199</v>
      </c>
      <c r="B700" s="77" t="s">
        <v>168</v>
      </c>
      <c r="C700" s="77" t="s">
        <v>144</v>
      </c>
      <c r="D700" s="78">
        <v>2015</v>
      </c>
      <c r="E700" s="77" t="s">
        <v>1598</v>
      </c>
      <c r="F700" s="79">
        <v>12</v>
      </c>
      <c r="G700" s="79">
        <v>0</v>
      </c>
      <c r="H700" s="83">
        <v>0</v>
      </c>
      <c r="I700" s="79">
        <v>0</v>
      </c>
      <c r="J700" s="79">
        <v>7</v>
      </c>
      <c r="K700" s="79">
        <v>2</v>
      </c>
      <c r="L700" s="79">
        <v>0</v>
      </c>
      <c r="M700" s="79">
        <v>2</v>
      </c>
      <c r="N700" s="79">
        <v>8</v>
      </c>
      <c r="O700" s="79">
        <v>0</v>
      </c>
      <c r="P700" s="79">
        <v>20</v>
      </c>
      <c r="Q700" s="80">
        <v>0</v>
      </c>
      <c r="R700">
        <v>47</v>
      </c>
      <c r="S700">
        <v>2</v>
      </c>
      <c r="T700" s="81">
        <f t="shared" si="0"/>
        <v>2015</v>
      </c>
      <c r="U700" s="82">
        <f>VLOOKUP(A700,'SB35 Determination Data'!$B$4:$F$542,5,FALSE)</f>
        <v>2014</v>
      </c>
    </row>
    <row r="701" spans="1:21" ht="12.75" customHeight="1" x14ac:dyDescent="0.15">
      <c r="A701" s="77" t="s">
        <v>199</v>
      </c>
      <c r="B701" s="77" t="s">
        <v>168</v>
      </c>
      <c r="C701" s="77" t="s">
        <v>144</v>
      </c>
      <c r="D701" s="78">
        <v>2016</v>
      </c>
      <c r="E701" s="77" t="s">
        <v>1598</v>
      </c>
      <c r="F701" s="79">
        <v>12</v>
      </c>
      <c r="G701" s="79">
        <v>0</v>
      </c>
      <c r="H701" s="83">
        <v>0</v>
      </c>
      <c r="I701" s="79">
        <v>0</v>
      </c>
      <c r="J701" s="79">
        <v>7</v>
      </c>
      <c r="K701" s="79">
        <v>2</v>
      </c>
      <c r="L701" s="79">
        <v>0</v>
      </c>
      <c r="M701" s="79">
        <v>2</v>
      </c>
      <c r="N701" s="79">
        <v>8</v>
      </c>
      <c r="O701" s="79">
        <v>13</v>
      </c>
      <c r="P701" s="79">
        <v>20</v>
      </c>
      <c r="Q701" s="80">
        <v>6</v>
      </c>
      <c r="R701">
        <v>47</v>
      </c>
      <c r="S701">
        <v>21</v>
      </c>
      <c r="T701" s="81">
        <f t="shared" si="0"/>
        <v>2016</v>
      </c>
      <c r="U701" s="82">
        <f>VLOOKUP(A701,'SB35 Determination Data'!$B$4:$F$542,5,FALSE)</f>
        <v>2014</v>
      </c>
    </row>
    <row r="702" spans="1:21" ht="12.75" customHeight="1" x14ac:dyDescent="0.15">
      <c r="A702" s="77" t="s">
        <v>199</v>
      </c>
      <c r="B702" s="77" t="s">
        <v>168</v>
      </c>
      <c r="C702" s="77" t="s">
        <v>144</v>
      </c>
      <c r="D702" s="78">
        <v>2017</v>
      </c>
      <c r="E702" s="77" t="s">
        <v>1598</v>
      </c>
      <c r="F702" s="79">
        <v>12</v>
      </c>
      <c r="G702" s="79">
        <v>0</v>
      </c>
      <c r="H702" s="83">
        <v>0</v>
      </c>
      <c r="I702" s="79">
        <v>0</v>
      </c>
      <c r="J702" s="79">
        <v>7</v>
      </c>
      <c r="K702" s="79">
        <v>2</v>
      </c>
      <c r="L702" s="79">
        <v>0</v>
      </c>
      <c r="M702" s="79">
        <v>2</v>
      </c>
      <c r="N702" s="79">
        <v>8</v>
      </c>
      <c r="O702" s="79">
        <v>5</v>
      </c>
      <c r="P702" s="79">
        <v>20</v>
      </c>
      <c r="Q702" s="80">
        <v>11</v>
      </c>
      <c r="R702">
        <v>47</v>
      </c>
      <c r="S702">
        <v>18</v>
      </c>
      <c r="T702" s="81">
        <f t="shared" si="0"/>
        <v>2017</v>
      </c>
      <c r="U702" s="82">
        <f>VLOOKUP(A702,'SB35 Determination Data'!$B$4:$F$542,5,FALSE)</f>
        <v>2014</v>
      </c>
    </row>
    <row r="703" spans="1:21" ht="12.75" customHeight="1" x14ac:dyDescent="0.15">
      <c r="A703" s="77" t="s">
        <v>519</v>
      </c>
      <c r="B703" s="77" t="s">
        <v>488</v>
      </c>
      <c r="C703" s="77" t="s">
        <v>492</v>
      </c>
      <c r="D703" s="78">
        <v>2015</v>
      </c>
      <c r="E703" s="77" t="s">
        <v>1598</v>
      </c>
      <c r="F703" s="79">
        <v>126</v>
      </c>
      <c r="G703" s="79">
        <v>0</v>
      </c>
      <c r="H703" s="83">
        <v>0</v>
      </c>
      <c r="I703" s="79">
        <v>0</v>
      </c>
      <c r="J703" s="79">
        <v>84</v>
      </c>
      <c r="K703" s="79">
        <v>0</v>
      </c>
      <c r="L703" s="79">
        <v>0</v>
      </c>
      <c r="M703" s="79">
        <v>0</v>
      </c>
      <c r="N703" s="79">
        <v>95</v>
      </c>
      <c r="O703" s="79">
        <v>44</v>
      </c>
      <c r="P703" s="79">
        <v>221</v>
      </c>
      <c r="Q703" s="80">
        <v>0</v>
      </c>
      <c r="R703">
        <v>526</v>
      </c>
      <c r="S703">
        <v>44</v>
      </c>
      <c r="T703" s="81">
        <f t="shared" si="0"/>
        <v>2015</v>
      </c>
      <c r="U703" s="82">
        <f>VLOOKUP(A703,'SB35 Determination Data'!$B$4:$F$542,5,FALSE)</f>
        <v>2015</v>
      </c>
    </row>
    <row r="704" spans="1:21" ht="12.75" customHeight="1" x14ac:dyDescent="0.15">
      <c r="A704" s="77" t="s">
        <v>519</v>
      </c>
      <c r="B704" s="77" t="s">
        <v>488</v>
      </c>
      <c r="C704" s="77" t="s">
        <v>492</v>
      </c>
      <c r="D704" s="78">
        <v>2016</v>
      </c>
      <c r="E704" s="77" t="s">
        <v>1598</v>
      </c>
      <c r="F704" s="79">
        <v>126</v>
      </c>
      <c r="G704" s="79">
        <v>0</v>
      </c>
      <c r="H704" s="83">
        <v>0</v>
      </c>
      <c r="I704" s="79">
        <v>0</v>
      </c>
      <c r="J704" s="79">
        <v>84</v>
      </c>
      <c r="K704" s="79">
        <v>0</v>
      </c>
      <c r="L704" s="79">
        <v>0</v>
      </c>
      <c r="M704" s="79">
        <v>0</v>
      </c>
      <c r="N704" s="79">
        <v>95</v>
      </c>
      <c r="O704" s="79">
        <v>0</v>
      </c>
      <c r="P704" s="79">
        <v>221</v>
      </c>
      <c r="Q704" s="80">
        <v>0</v>
      </c>
      <c r="R704">
        <v>526</v>
      </c>
      <c r="S704">
        <v>0</v>
      </c>
      <c r="T704" s="81">
        <f t="shared" si="0"/>
        <v>2016</v>
      </c>
      <c r="U704" s="82">
        <f>VLOOKUP(A704,'SB35 Determination Data'!$B$4:$F$542,5,FALSE)</f>
        <v>2015</v>
      </c>
    </row>
    <row r="705" spans="1:21" ht="12.75" customHeight="1" x14ac:dyDescent="0.15">
      <c r="A705" s="77" t="s">
        <v>519</v>
      </c>
      <c r="B705" s="77" t="s">
        <v>488</v>
      </c>
      <c r="C705" s="77" t="s">
        <v>492</v>
      </c>
      <c r="D705" s="78">
        <v>2017</v>
      </c>
      <c r="E705" s="77" t="s">
        <v>1598</v>
      </c>
      <c r="F705" s="79">
        <v>126</v>
      </c>
      <c r="G705" s="79">
        <v>0</v>
      </c>
      <c r="H705" s="83">
        <v>0</v>
      </c>
      <c r="I705" s="79">
        <v>0</v>
      </c>
      <c r="J705" s="79">
        <v>84</v>
      </c>
      <c r="K705" s="79">
        <v>0</v>
      </c>
      <c r="L705" s="79">
        <v>0</v>
      </c>
      <c r="M705" s="79">
        <v>0</v>
      </c>
      <c r="N705" s="79">
        <v>95</v>
      </c>
      <c r="O705" s="79">
        <v>0</v>
      </c>
      <c r="P705" s="79">
        <v>221</v>
      </c>
      <c r="Q705" s="80">
        <v>4</v>
      </c>
      <c r="R705">
        <v>526</v>
      </c>
      <c r="S705">
        <v>4</v>
      </c>
      <c r="T705" s="81">
        <f t="shared" si="0"/>
        <v>2017</v>
      </c>
      <c r="U705" s="82">
        <f>VLOOKUP(A705,'SB35 Determination Data'!$B$4:$F$542,5,FALSE)</f>
        <v>2015</v>
      </c>
    </row>
    <row r="706" spans="1:21" ht="12.75" customHeight="1" x14ac:dyDescent="0.15">
      <c r="A706" s="77" t="s">
        <v>200</v>
      </c>
      <c r="B706" s="77" t="s">
        <v>168</v>
      </c>
      <c r="C706" s="77" t="s">
        <v>144</v>
      </c>
      <c r="D706" s="78">
        <v>2014</v>
      </c>
      <c r="E706" s="77" t="s">
        <v>1598</v>
      </c>
      <c r="F706" s="79">
        <v>1773</v>
      </c>
      <c r="G706" s="79">
        <v>26</v>
      </c>
      <c r="H706" s="83">
        <v>26</v>
      </c>
      <c r="I706" s="79">
        <v>0</v>
      </c>
      <c r="J706" s="79">
        <v>1066</v>
      </c>
      <c r="K706" s="79">
        <v>14</v>
      </c>
      <c r="L706" s="79">
        <v>14</v>
      </c>
      <c r="M706" s="79">
        <v>0</v>
      </c>
      <c r="N706" s="79">
        <v>1170</v>
      </c>
      <c r="O706" s="79">
        <v>0</v>
      </c>
      <c r="P706" s="79">
        <v>3039</v>
      </c>
      <c r="Q706" s="80">
        <v>260</v>
      </c>
      <c r="R706">
        <v>7048</v>
      </c>
      <c r="S706">
        <v>300</v>
      </c>
      <c r="T706" s="81">
        <f t="shared" si="0"/>
        <v>2014</v>
      </c>
      <c r="U706" s="82">
        <f>VLOOKUP(A706,'SB35 Determination Data'!$B$4:$F$542,5,FALSE)</f>
        <v>2014</v>
      </c>
    </row>
    <row r="707" spans="1:21" ht="12.75" customHeight="1" x14ac:dyDescent="0.15">
      <c r="A707" s="77" t="s">
        <v>200</v>
      </c>
      <c r="B707" s="77" t="s">
        <v>168</v>
      </c>
      <c r="C707" s="77" t="s">
        <v>144</v>
      </c>
      <c r="D707" s="78">
        <v>2015</v>
      </c>
      <c r="E707" s="77" t="s">
        <v>1598</v>
      </c>
      <c r="F707" s="79">
        <v>1773</v>
      </c>
      <c r="G707" s="79">
        <v>111</v>
      </c>
      <c r="H707" s="83">
        <v>111</v>
      </c>
      <c r="I707" s="79">
        <v>0</v>
      </c>
      <c r="J707" s="79">
        <v>1066</v>
      </c>
      <c r="K707" s="79">
        <v>8</v>
      </c>
      <c r="L707" s="79">
        <v>8</v>
      </c>
      <c r="M707" s="79">
        <v>0</v>
      </c>
      <c r="N707" s="79">
        <v>1170</v>
      </c>
      <c r="O707" s="79">
        <v>0</v>
      </c>
      <c r="P707" s="79">
        <v>3039</v>
      </c>
      <c r="Q707" s="80">
        <v>31</v>
      </c>
      <c r="R707">
        <v>7048</v>
      </c>
      <c r="S707">
        <v>150</v>
      </c>
      <c r="T707" s="81">
        <f t="shared" si="0"/>
        <v>2015</v>
      </c>
      <c r="U707" s="82">
        <f>VLOOKUP(A707,'SB35 Determination Data'!$B$4:$F$542,5,FALSE)</f>
        <v>2014</v>
      </c>
    </row>
    <row r="708" spans="1:21" ht="12.75" customHeight="1" x14ac:dyDescent="0.15">
      <c r="A708" s="77" t="s">
        <v>200</v>
      </c>
      <c r="B708" s="77" t="s">
        <v>168</v>
      </c>
      <c r="C708" s="77" t="s">
        <v>144</v>
      </c>
      <c r="D708" s="78">
        <v>2016</v>
      </c>
      <c r="E708" s="77" t="s">
        <v>1598</v>
      </c>
      <c r="F708" s="79">
        <v>1773</v>
      </c>
      <c r="G708" s="79">
        <v>0</v>
      </c>
      <c r="H708" s="83">
        <v>0</v>
      </c>
      <c r="I708" s="79">
        <v>0</v>
      </c>
      <c r="J708" s="79">
        <v>1066</v>
      </c>
      <c r="K708" s="79">
        <v>0</v>
      </c>
      <c r="L708" s="79">
        <v>0</v>
      </c>
      <c r="M708" s="79">
        <v>0</v>
      </c>
      <c r="N708" s="79">
        <v>1170</v>
      </c>
      <c r="O708" s="79">
        <v>0</v>
      </c>
      <c r="P708" s="79">
        <v>3039</v>
      </c>
      <c r="Q708" s="80">
        <v>675</v>
      </c>
      <c r="R708">
        <v>7048</v>
      </c>
      <c r="S708">
        <v>675</v>
      </c>
      <c r="T708" s="81">
        <f t="shared" si="0"/>
        <v>2016</v>
      </c>
      <c r="U708" s="82">
        <f>VLOOKUP(A708,'SB35 Determination Data'!$B$4:$F$542,5,FALSE)</f>
        <v>2014</v>
      </c>
    </row>
    <row r="709" spans="1:21" ht="12.75" customHeight="1" x14ac:dyDescent="0.15">
      <c r="A709" s="77" t="s">
        <v>200</v>
      </c>
      <c r="B709" s="77" t="s">
        <v>168</v>
      </c>
      <c r="C709" s="77" t="s">
        <v>144</v>
      </c>
      <c r="D709" s="78">
        <v>2017</v>
      </c>
      <c r="E709" s="77" t="s">
        <v>1598</v>
      </c>
      <c r="F709" s="79">
        <v>1773</v>
      </c>
      <c r="G709" s="79">
        <v>158</v>
      </c>
      <c r="H709" s="83">
        <v>158</v>
      </c>
      <c r="I709" s="79">
        <v>0</v>
      </c>
      <c r="J709" s="79">
        <v>1066</v>
      </c>
      <c r="K709" s="79">
        <v>4</v>
      </c>
      <c r="L709" s="79">
        <v>4</v>
      </c>
      <c r="M709" s="79">
        <v>0</v>
      </c>
      <c r="N709" s="79">
        <v>1170</v>
      </c>
      <c r="O709" s="79">
        <v>0</v>
      </c>
      <c r="P709" s="79">
        <v>3039</v>
      </c>
      <c r="Q709" s="80">
        <v>363</v>
      </c>
      <c r="R709">
        <v>7048</v>
      </c>
      <c r="S709">
        <v>525</v>
      </c>
      <c r="T709" s="81">
        <f t="shared" si="0"/>
        <v>2017</v>
      </c>
      <c r="U709" s="82">
        <f>VLOOKUP(A709,'SB35 Determination Data'!$B$4:$F$542,5,FALSE)</f>
        <v>2014</v>
      </c>
    </row>
    <row r="710" spans="1:21" ht="12.75" customHeight="1" x14ac:dyDescent="0.15">
      <c r="A710" s="77" t="s">
        <v>310</v>
      </c>
      <c r="B710" s="77" t="s">
        <v>306</v>
      </c>
      <c r="C710" s="77" t="s">
        <v>123</v>
      </c>
      <c r="D710" s="78">
        <v>2017</v>
      </c>
      <c r="E710" s="77" t="s">
        <v>1598</v>
      </c>
      <c r="F710" s="79">
        <v>39</v>
      </c>
      <c r="G710" s="79">
        <v>0</v>
      </c>
      <c r="H710" s="83">
        <v>0</v>
      </c>
      <c r="I710" s="79">
        <v>0</v>
      </c>
      <c r="J710" s="79">
        <v>27</v>
      </c>
      <c r="K710" s="79">
        <v>0</v>
      </c>
      <c r="L710" s="79">
        <v>0</v>
      </c>
      <c r="M710" s="79">
        <v>0</v>
      </c>
      <c r="N710" s="79">
        <v>29</v>
      </c>
      <c r="O710" s="79">
        <v>1</v>
      </c>
      <c r="P710" s="79">
        <v>59</v>
      </c>
      <c r="Q710" s="80">
        <v>11</v>
      </c>
      <c r="R710">
        <v>154</v>
      </c>
      <c r="S710">
        <v>12</v>
      </c>
      <c r="T710" s="81">
        <f t="shared" si="0"/>
        <v>2017</v>
      </c>
      <c r="U710" s="82">
        <f>VLOOKUP(A710,'SB35 Determination Data'!$B$4:$F$542,5,FALSE)</f>
        <v>2014</v>
      </c>
    </row>
    <row r="711" spans="1:21" ht="12.75" customHeight="1" x14ac:dyDescent="0.15">
      <c r="A711" s="77" t="s">
        <v>292</v>
      </c>
      <c r="B711" s="77" t="s">
        <v>273</v>
      </c>
      <c r="C711" s="77" t="s">
        <v>144</v>
      </c>
      <c r="D711" s="78">
        <v>2017</v>
      </c>
      <c r="E711" s="77" t="s">
        <v>1598</v>
      </c>
      <c r="F711" s="79">
        <v>14</v>
      </c>
      <c r="G711" s="79">
        <v>0</v>
      </c>
      <c r="H711" s="83">
        <v>0</v>
      </c>
      <c r="I711" s="79">
        <v>0</v>
      </c>
      <c r="J711" s="79">
        <v>10</v>
      </c>
      <c r="K711" s="79">
        <v>0</v>
      </c>
      <c r="L711" s="79">
        <v>0</v>
      </c>
      <c r="M711" s="79">
        <v>0</v>
      </c>
      <c r="N711" s="79">
        <v>11</v>
      </c>
      <c r="O711" s="79">
        <v>0</v>
      </c>
      <c r="P711" s="79">
        <v>26</v>
      </c>
      <c r="Q711" s="80">
        <v>5</v>
      </c>
      <c r="R711">
        <v>61</v>
      </c>
      <c r="S711">
        <v>5</v>
      </c>
      <c r="T711" s="81">
        <f t="shared" si="0"/>
        <v>2017</v>
      </c>
      <c r="U711" s="82">
        <f>VLOOKUP(A711,'SB35 Determination Data'!$B$4:$F$542,5,FALSE)</f>
        <v>2014</v>
      </c>
    </row>
    <row r="712" spans="1:21" ht="12.75" customHeight="1" x14ac:dyDescent="0.15">
      <c r="A712" s="77" t="s">
        <v>525</v>
      </c>
      <c r="B712" s="77" t="s">
        <v>505</v>
      </c>
      <c r="C712" s="77" t="s">
        <v>67</v>
      </c>
      <c r="D712" s="78">
        <v>2015</v>
      </c>
      <c r="E712" s="77" t="s">
        <v>1598</v>
      </c>
      <c r="F712" s="79">
        <v>169</v>
      </c>
      <c r="G712" s="79">
        <v>1</v>
      </c>
      <c r="H712" s="83">
        <v>1</v>
      </c>
      <c r="I712" s="79">
        <v>0</v>
      </c>
      <c r="J712" s="79">
        <v>99</v>
      </c>
      <c r="K712" s="79">
        <v>17</v>
      </c>
      <c r="L712" s="79">
        <v>17</v>
      </c>
      <c r="M712" s="79">
        <v>0</v>
      </c>
      <c r="N712" s="79">
        <v>112</v>
      </c>
      <c r="O712" s="79">
        <v>1</v>
      </c>
      <c r="P712" s="79">
        <v>97</v>
      </c>
      <c r="Q712" s="80">
        <v>267</v>
      </c>
      <c r="R712">
        <v>477</v>
      </c>
      <c r="S712">
        <v>286</v>
      </c>
      <c r="T712" s="81">
        <f t="shared" si="0"/>
        <v>2015</v>
      </c>
      <c r="U712" s="82">
        <f>VLOOKUP(A712,'SB35 Determination Data'!$B$4:$F$542,5,FALSE)</f>
        <v>2015</v>
      </c>
    </row>
    <row r="713" spans="1:21" ht="12.75" customHeight="1" x14ac:dyDescent="0.15">
      <c r="A713" s="77" t="s">
        <v>525</v>
      </c>
      <c r="B713" s="77" t="s">
        <v>505</v>
      </c>
      <c r="C713" s="77" t="s">
        <v>67</v>
      </c>
      <c r="D713" s="78">
        <v>2016</v>
      </c>
      <c r="E713" s="77" t="s">
        <v>1598</v>
      </c>
      <c r="F713" s="79">
        <v>169</v>
      </c>
      <c r="G713" s="79">
        <v>1</v>
      </c>
      <c r="H713" s="83">
        <v>1</v>
      </c>
      <c r="I713" s="79">
        <v>0</v>
      </c>
      <c r="J713" s="79">
        <v>99</v>
      </c>
      <c r="K713" s="79">
        <v>1</v>
      </c>
      <c r="L713" s="79">
        <v>1</v>
      </c>
      <c r="M713" s="79">
        <v>0</v>
      </c>
      <c r="N713" s="79">
        <v>112</v>
      </c>
      <c r="O713" s="79">
        <v>0</v>
      </c>
      <c r="P713" s="79">
        <v>97</v>
      </c>
      <c r="Q713" s="80">
        <v>52</v>
      </c>
      <c r="R713">
        <v>477</v>
      </c>
      <c r="S713">
        <v>54</v>
      </c>
      <c r="T713" s="81">
        <f t="shared" si="0"/>
        <v>2016</v>
      </c>
      <c r="U713" s="82">
        <f>VLOOKUP(A713,'SB35 Determination Data'!$B$4:$F$542,5,FALSE)</f>
        <v>2015</v>
      </c>
    </row>
    <row r="714" spans="1:21" ht="12.75" customHeight="1" x14ac:dyDescent="0.15">
      <c r="A714" s="77" t="s">
        <v>525</v>
      </c>
      <c r="B714" s="77" t="s">
        <v>505</v>
      </c>
      <c r="C714" s="77" t="s">
        <v>67</v>
      </c>
      <c r="D714" s="78">
        <v>2017</v>
      </c>
      <c r="E714" s="77" t="s">
        <v>1598</v>
      </c>
      <c r="F714" s="79">
        <v>169</v>
      </c>
      <c r="G714" s="79">
        <v>0</v>
      </c>
      <c r="H714" s="83">
        <v>0</v>
      </c>
      <c r="I714" s="79">
        <v>0</v>
      </c>
      <c r="J714" s="79">
        <v>99</v>
      </c>
      <c r="K714" s="79">
        <v>0</v>
      </c>
      <c r="L714" s="79">
        <v>0</v>
      </c>
      <c r="M714" s="79">
        <v>0</v>
      </c>
      <c r="N714" s="79">
        <v>112</v>
      </c>
      <c r="O714" s="79">
        <v>0</v>
      </c>
      <c r="P714" s="79">
        <v>97</v>
      </c>
      <c r="Q714" s="80">
        <v>49</v>
      </c>
      <c r="R714">
        <v>477</v>
      </c>
      <c r="S714">
        <v>49</v>
      </c>
      <c r="T714" s="81">
        <f t="shared" si="0"/>
        <v>2017</v>
      </c>
      <c r="U714" s="82">
        <f>VLOOKUP(A714,'SB35 Determination Data'!$B$4:$F$542,5,FALSE)</f>
        <v>2015</v>
      </c>
    </row>
    <row r="715" spans="1:21" ht="12.75" customHeight="1" x14ac:dyDescent="0.15">
      <c r="A715" s="77" t="s">
        <v>527</v>
      </c>
      <c r="B715" s="77" t="s">
        <v>505</v>
      </c>
      <c r="C715" s="77" t="s">
        <v>67</v>
      </c>
      <c r="D715" s="78">
        <v>2017</v>
      </c>
      <c r="E715" s="77" t="s">
        <v>1598</v>
      </c>
      <c r="F715" s="79">
        <v>46</v>
      </c>
      <c r="G715" s="79">
        <v>5</v>
      </c>
      <c r="H715" s="83">
        <v>5</v>
      </c>
      <c r="I715" s="79">
        <v>0</v>
      </c>
      <c r="J715" s="79">
        <v>28</v>
      </c>
      <c r="K715" s="79">
        <v>2</v>
      </c>
      <c r="L715" s="79">
        <v>2</v>
      </c>
      <c r="M715" s="79">
        <v>0</v>
      </c>
      <c r="N715" s="77">
        <v>32</v>
      </c>
      <c r="O715" s="79">
        <v>2</v>
      </c>
      <c r="P715" s="79">
        <v>15</v>
      </c>
      <c r="Q715" s="80">
        <v>4</v>
      </c>
      <c r="R715">
        <v>121</v>
      </c>
      <c r="S715">
        <v>13</v>
      </c>
      <c r="T715" s="81">
        <f t="shared" si="0"/>
        <v>2017</v>
      </c>
      <c r="U715" s="82">
        <f>VLOOKUP(A715,'SB35 Determination Data'!$B$4:$F$542,5,FALSE)</f>
        <v>2015</v>
      </c>
    </row>
    <row r="716" spans="1:21" ht="12.75" customHeight="1" x14ac:dyDescent="0.15">
      <c r="A716" s="77" t="s">
        <v>168</v>
      </c>
      <c r="B716" s="77" t="s">
        <v>168</v>
      </c>
      <c r="C716" s="77" t="s">
        <v>144</v>
      </c>
      <c r="D716" s="78">
        <v>2014</v>
      </c>
      <c r="E716" s="77" t="s">
        <v>1598</v>
      </c>
      <c r="F716" s="79">
        <v>20427</v>
      </c>
      <c r="G716" s="79">
        <v>856</v>
      </c>
      <c r="H716" s="83">
        <v>856</v>
      </c>
      <c r="I716" s="79">
        <v>0</v>
      </c>
      <c r="J716" s="79">
        <v>12435</v>
      </c>
      <c r="K716" s="79">
        <v>867</v>
      </c>
      <c r="L716" s="79">
        <v>867</v>
      </c>
      <c r="M716" s="79">
        <v>0</v>
      </c>
      <c r="N716" s="79">
        <v>13728</v>
      </c>
      <c r="O716" s="79">
        <v>47</v>
      </c>
      <c r="P716" s="79">
        <v>35412</v>
      </c>
      <c r="Q716" s="80">
        <v>13047</v>
      </c>
      <c r="R716">
        <v>82002</v>
      </c>
      <c r="S716">
        <v>14817</v>
      </c>
      <c r="T716" s="81">
        <f t="shared" si="0"/>
        <v>2014</v>
      </c>
      <c r="U716" s="82">
        <f>VLOOKUP(A716,'SB35 Determination Data'!$B$4:$F$542,5,FALSE)</f>
        <v>2014</v>
      </c>
    </row>
    <row r="717" spans="1:21" ht="12.75" customHeight="1" x14ac:dyDescent="0.15">
      <c r="A717" s="77" t="s">
        <v>168</v>
      </c>
      <c r="B717" s="77" t="s">
        <v>168</v>
      </c>
      <c r="C717" s="77" t="s">
        <v>144</v>
      </c>
      <c r="D717" s="78">
        <v>2015</v>
      </c>
      <c r="E717" s="77" t="s">
        <v>1598</v>
      </c>
      <c r="F717" s="79">
        <v>20427</v>
      </c>
      <c r="G717" s="79">
        <v>893</v>
      </c>
      <c r="H717" s="83">
        <v>893</v>
      </c>
      <c r="I717" s="79">
        <v>0</v>
      </c>
      <c r="J717" s="79">
        <v>12435</v>
      </c>
      <c r="K717" s="79">
        <v>536</v>
      </c>
      <c r="L717" s="79">
        <v>536</v>
      </c>
      <c r="M717" s="79">
        <v>0</v>
      </c>
      <c r="N717" s="79">
        <v>13728</v>
      </c>
      <c r="O717" s="79">
        <v>45</v>
      </c>
      <c r="P717" s="79">
        <v>35412</v>
      </c>
      <c r="Q717" s="80">
        <v>15833</v>
      </c>
      <c r="R717">
        <v>82002</v>
      </c>
      <c r="S717">
        <v>17307</v>
      </c>
      <c r="T717" s="81">
        <f t="shared" si="0"/>
        <v>2015</v>
      </c>
      <c r="U717" s="82">
        <f>VLOOKUP(A717,'SB35 Determination Data'!$B$4:$F$542,5,FALSE)</f>
        <v>2014</v>
      </c>
    </row>
    <row r="718" spans="1:21" ht="12.75" customHeight="1" x14ac:dyDescent="0.15">
      <c r="A718" s="77" t="s">
        <v>168</v>
      </c>
      <c r="B718" s="77" t="s">
        <v>168</v>
      </c>
      <c r="C718" s="77" t="s">
        <v>144</v>
      </c>
      <c r="D718" s="78">
        <v>2016</v>
      </c>
      <c r="E718" s="77" t="s">
        <v>1598</v>
      </c>
      <c r="F718" s="79">
        <v>20427</v>
      </c>
      <c r="G718" s="79">
        <v>718</v>
      </c>
      <c r="H718" s="83">
        <v>718</v>
      </c>
      <c r="I718" s="79">
        <v>0</v>
      </c>
      <c r="J718" s="79">
        <v>12435</v>
      </c>
      <c r="K718" s="79">
        <v>604</v>
      </c>
      <c r="L718" s="79">
        <v>604</v>
      </c>
      <c r="M718" s="79">
        <v>0</v>
      </c>
      <c r="N718" s="79">
        <v>13728</v>
      </c>
      <c r="O718" s="79">
        <v>143</v>
      </c>
      <c r="P718" s="79">
        <v>35412</v>
      </c>
      <c r="Q718" s="80">
        <v>12231</v>
      </c>
      <c r="R718">
        <v>82002</v>
      </c>
      <c r="S718">
        <v>13696</v>
      </c>
      <c r="T718" s="81">
        <f t="shared" si="0"/>
        <v>2016</v>
      </c>
      <c r="U718" s="82">
        <f>VLOOKUP(A718,'SB35 Determination Data'!$B$4:$F$542,5,FALSE)</f>
        <v>2014</v>
      </c>
    </row>
    <row r="719" spans="1:21" ht="12.75" customHeight="1" x14ac:dyDescent="0.15">
      <c r="A719" s="77" t="s">
        <v>168</v>
      </c>
      <c r="B719" s="77" t="s">
        <v>168</v>
      </c>
      <c r="C719" s="77" t="s">
        <v>144</v>
      </c>
      <c r="D719" s="78">
        <v>2017</v>
      </c>
      <c r="E719" s="77" t="s">
        <v>1598</v>
      </c>
      <c r="F719" s="79">
        <v>20427</v>
      </c>
      <c r="G719" s="79">
        <v>697</v>
      </c>
      <c r="H719" s="83">
        <v>697</v>
      </c>
      <c r="I719" s="79">
        <v>0</v>
      </c>
      <c r="J719" s="79">
        <v>12435</v>
      </c>
      <c r="K719" s="79">
        <v>255</v>
      </c>
      <c r="L719" s="79">
        <v>255</v>
      </c>
      <c r="M719" s="79">
        <v>0</v>
      </c>
      <c r="N719" s="79">
        <v>13728</v>
      </c>
      <c r="O719" s="79">
        <v>27</v>
      </c>
      <c r="P719" s="79">
        <v>35412</v>
      </c>
      <c r="Q719" s="80">
        <v>13040</v>
      </c>
      <c r="R719">
        <v>82002</v>
      </c>
      <c r="S719">
        <v>14019</v>
      </c>
      <c r="T719" s="81">
        <f t="shared" si="0"/>
        <v>2017</v>
      </c>
      <c r="U719" s="82">
        <f>VLOOKUP(A719,'SB35 Determination Data'!$B$4:$F$542,5,FALSE)</f>
        <v>2014</v>
      </c>
    </row>
    <row r="720" spans="1:21" ht="12.75" customHeight="1" x14ac:dyDescent="0.15">
      <c r="A720" s="77" t="s">
        <v>201</v>
      </c>
      <c r="B720" s="77" t="s">
        <v>168</v>
      </c>
      <c r="C720" s="77" t="s">
        <v>144</v>
      </c>
      <c r="D720" s="78">
        <v>2014</v>
      </c>
      <c r="E720" s="77" t="s">
        <v>1598</v>
      </c>
      <c r="F720" s="79">
        <v>7417</v>
      </c>
      <c r="G720" s="79">
        <v>159</v>
      </c>
      <c r="H720" s="83">
        <v>159</v>
      </c>
      <c r="I720" s="79">
        <v>0</v>
      </c>
      <c r="J720" s="79">
        <v>4287</v>
      </c>
      <c r="K720" s="79">
        <v>0</v>
      </c>
      <c r="L720" s="79">
        <v>0</v>
      </c>
      <c r="M720" s="79">
        <v>0</v>
      </c>
      <c r="N720" s="77">
        <v>4938</v>
      </c>
      <c r="O720" s="79">
        <v>0</v>
      </c>
      <c r="P720" s="79">
        <v>10844</v>
      </c>
      <c r="Q720" s="80">
        <v>513</v>
      </c>
      <c r="R720">
        <v>27486</v>
      </c>
      <c r="S720">
        <v>672</v>
      </c>
      <c r="T720" s="81">
        <f t="shared" si="0"/>
        <v>2014</v>
      </c>
      <c r="U720" s="82">
        <f>VLOOKUP(A720,'SB35 Determination Data'!$B$4:$F$542,5,FALSE)</f>
        <v>2014</v>
      </c>
    </row>
    <row r="721" spans="1:21" ht="12.75" customHeight="1" x14ac:dyDescent="0.15">
      <c r="A721" s="77" t="s">
        <v>201</v>
      </c>
      <c r="B721" s="77" t="s">
        <v>168</v>
      </c>
      <c r="C721" s="77" t="s">
        <v>144</v>
      </c>
      <c r="D721" s="78">
        <v>2015</v>
      </c>
      <c r="E721" s="77" t="s">
        <v>1598</v>
      </c>
      <c r="F721" s="79">
        <v>7417</v>
      </c>
      <c r="G721" s="79">
        <v>32</v>
      </c>
      <c r="H721" s="83">
        <v>32</v>
      </c>
      <c r="I721" s="79">
        <v>0</v>
      </c>
      <c r="J721" s="79">
        <v>4287</v>
      </c>
      <c r="K721" s="79">
        <v>0</v>
      </c>
      <c r="L721" s="79">
        <v>0</v>
      </c>
      <c r="M721" s="79">
        <v>0</v>
      </c>
      <c r="N721" s="79">
        <v>4938</v>
      </c>
      <c r="O721" s="79">
        <v>0</v>
      </c>
      <c r="P721" s="79">
        <v>10844</v>
      </c>
      <c r="Q721" s="80">
        <v>1790</v>
      </c>
      <c r="R721">
        <v>27486</v>
      </c>
      <c r="S721">
        <v>1822</v>
      </c>
      <c r="T721" s="81">
        <f t="shared" si="0"/>
        <v>2015</v>
      </c>
      <c r="U721" s="82">
        <f>VLOOKUP(A721,'SB35 Determination Data'!$B$4:$F$542,5,FALSE)</f>
        <v>2014</v>
      </c>
    </row>
    <row r="722" spans="1:21" ht="12.75" customHeight="1" x14ac:dyDescent="0.15">
      <c r="A722" s="77" t="s">
        <v>201</v>
      </c>
      <c r="B722" s="77" t="s">
        <v>168</v>
      </c>
      <c r="C722" s="77" t="s">
        <v>144</v>
      </c>
      <c r="D722" s="78">
        <v>2016</v>
      </c>
      <c r="E722" s="77" t="s">
        <v>1598</v>
      </c>
      <c r="F722" s="79">
        <v>7417</v>
      </c>
      <c r="G722" s="79">
        <v>35</v>
      </c>
      <c r="H722" s="83">
        <v>35</v>
      </c>
      <c r="I722" s="79">
        <v>0</v>
      </c>
      <c r="J722" s="79">
        <v>4287</v>
      </c>
      <c r="K722" s="79">
        <v>0</v>
      </c>
      <c r="L722" s="79">
        <v>0</v>
      </c>
      <c r="M722" s="79">
        <v>0</v>
      </c>
      <c r="N722" s="77">
        <v>4938</v>
      </c>
      <c r="O722" s="79">
        <v>0</v>
      </c>
      <c r="P722" s="79">
        <v>10844</v>
      </c>
      <c r="Q722" s="80">
        <v>620</v>
      </c>
      <c r="R722">
        <v>27486</v>
      </c>
      <c r="S722">
        <v>655</v>
      </c>
      <c r="T722" s="81">
        <f t="shared" si="0"/>
        <v>2016</v>
      </c>
      <c r="U722" s="82">
        <f>VLOOKUP(A722,'SB35 Determination Data'!$B$4:$F$542,5,FALSE)</f>
        <v>2014</v>
      </c>
    </row>
    <row r="723" spans="1:21" ht="12.75" customHeight="1" x14ac:dyDescent="0.15">
      <c r="A723" s="77" t="s">
        <v>201</v>
      </c>
      <c r="B723" s="77" t="s">
        <v>168</v>
      </c>
      <c r="C723" s="77" t="s">
        <v>144</v>
      </c>
      <c r="D723" s="78">
        <v>2017</v>
      </c>
      <c r="E723" s="77" t="s">
        <v>1598</v>
      </c>
      <c r="F723" s="79">
        <v>7417</v>
      </c>
      <c r="G723" s="79">
        <v>354</v>
      </c>
      <c r="H723" s="83">
        <v>354</v>
      </c>
      <c r="I723" s="79">
        <v>0</v>
      </c>
      <c r="J723" s="79">
        <v>4287</v>
      </c>
      <c r="K723" s="79">
        <v>108</v>
      </c>
      <c r="L723" s="79">
        <v>108</v>
      </c>
      <c r="M723" s="79">
        <v>0</v>
      </c>
      <c r="N723" s="77">
        <v>4938</v>
      </c>
      <c r="O723" s="79">
        <v>0</v>
      </c>
      <c r="P723" s="79">
        <v>10844</v>
      </c>
      <c r="Q723" s="80">
        <v>622</v>
      </c>
      <c r="R723">
        <v>27486</v>
      </c>
      <c r="S723">
        <v>1084</v>
      </c>
      <c r="T723" s="81">
        <f t="shared" si="0"/>
        <v>2017</v>
      </c>
      <c r="U723" s="82">
        <f>VLOOKUP(A723,'SB35 Determination Data'!$B$4:$F$542,5,FALSE)</f>
        <v>2014</v>
      </c>
    </row>
    <row r="724" spans="1:21" ht="12.75" customHeight="1" x14ac:dyDescent="0.15">
      <c r="A724" s="77" t="s">
        <v>252</v>
      </c>
      <c r="B724" s="77" t="s">
        <v>249</v>
      </c>
      <c r="C724" s="77" t="s">
        <v>250</v>
      </c>
      <c r="D724" s="78">
        <v>2016</v>
      </c>
      <c r="E724" s="77" t="s">
        <v>1598</v>
      </c>
      <c r="F724" s="79">
        <v>604</v>
      </c>
      <c r="G724" s="79">
        <v>41</v>
      </c>
      <c r="H724" s="83">
        <v>41</v>
      </c>
      <c r="I724" s="79">
        <v>0</v>
      </c>
      <c r="J724" s="79">
        <v>431</v>
      </c>
      <c r="K724" s="79">
        <v>21</v>
      </c>
      <c r="L724" s="79">
        <v>21</v>
      </c>
      <c r="M724" s="79">
        <v>0</v>
      </c>
      <c r="N724" s="79">
        <v>396</v>
      </c>
      <c r="O724" s="79">
        <v>7</v>
      </c>
      <c r="P724" s="79">
        <v>1049</v>
      </c>
      <c r="Q724" s="80">
        <v>0</v>
      </c>
      <c r="R724">
        <v>2480</v>
      </c>
      <c r="S724">
        <v>69</v>
      </c>
      <c r="T724" s="81">
        <f t="shared" si="0"/>
        <v>2016</v>
      </c>
      <c r="U724" s="82">
        <f>VLOOKUP(A724,'SB35 Determination Data'!$B$4:$F$542,5,FALSE)</f>
        <v>2016</v>
      </c>
    </row>
    <row r="725" spans="1:21" ht="12.75" customHeight="1" x14ac:dyDescent="0.15">
      <c r="A725" s="77" t="s">
        <v>252</v>
      </c>
      <c r="B725" s="77" t="s">
        <v>249</v>
      </c>
      <c r="C725" s="77" t="s">
        <v>250</v>
      </c>
      <c r="D725" s="78">
        <v>2017</v>
      </c>
      <c r="E725" s="77" t="s">
        <v>1598</v>
      </c>
      <c r="F725" s="79">
        <v>604</v>
      </c>
      <c r="G725" s="79">
        <v>0</v>
      </c>
      <c r="H725" s="83">
        <v>0</v>
      </c>
      <c r="I725" s="79">
        <v>0</v>
      </c>
      <c r="J725" s="79">
        <v>431</v>
      </c>
      <c r="K725" s="79">
        <v>0</v>
      </c>
      <c r="L725" s="79">
        <v>0</v>
      </c>
      <c r="M725" s="79">
        <v>0</v>
      </c>
      <c r="N725" s="79">
        <v>396</v>
      </c>
      <c r="O725" s="79">
        <v>0</v>
      </c>
      <c r="P725" s="79">
        <v>1049</v>
      </c>
      <c r="Q725" s="80">
        <v>217</v>
      </c>
      <c r="R725">
        <v>2480</v>
      </c>
      <c r="S725">
        <v>217</v>
      </c>
      <c r="T725" s="81">
        <f t="shared" si="0"/>
        <v>2017</v>
      </c>
      <c r="U725" s="82">
        <f>VLOOKUP(A725,'SB35 Determination Data'!$B$4:$F$542,5,FALSE)</f>
        <v>2016</v>
      </c>
    </row>
    <row r="726" spans="1:21" ht="12.75" customHeight="1" x14ac:dyDescent="0.15">
      <c r="A726" s="77" t="s">
        <v>530</v>
      </c>
      <c r="B726" s="77" t="s">
        <v>505</v>
      </c>
      <c r="C726" s="77" t="s">
        <v>67</v>
      </c>
      <c r="D726" s="78">
        <v>2014</v>
      </c>
      <c r="E726" s="77" t="s">
        <v>1598</v>
      </c>
      <c r="F726" s="79">
        <v>201</v>
      </c>
      <c r="G726" s="79">
        <v>0</v>
      </c>
      <c r="H726" s="83">
        <v>0</v>
      </c>
      <c r="I726" s="79">
        <v>0</v>
      </c>
      <c r="J726" s="79">
        <v>112</v>
      </c>
      <c r="K726" s="79">
        <v>0</v>
      </c>
      <c r="L726" s="79">
        <v>0</v>
      </c>
      <c r="M726" s="79">
        <v>0</v>
      </c>
      <c r="N726" s="79">
        <v>132</v>
      </c>
      <c r="O726" s="79">
        <v>0</v>
      </c>
      <c r="P726" s="79">
        <v>174</v>
      </c>
      <c r="Q726" s="80">
        <v>9</v>
      </c>
      <c r="R726">
        <v>619</v>
      </c>
      <c r="S726">
        <v>9</v>
      </c>
      <c r="T726" s="81">
        <f t="shared" si="0"/>
        <v>2015</v>
      </c>
      <c r="U726" s="82">
        <f>VLOOKUP(A726,'SB35 Determination Data'!$B$4:$F$542,5,FALSE)</f>
        <v>2015</v>
      </c>
    </row>
    <row r="727" spans="1:21" ht="12.75" customHeight="1" x14ac:dyDescent="0.15">
      <c r="A727" s="77" t="s">
        <v>530</v>
      </c>
      <c r="B727" s="77" t="s">
        <v>505</v>
      </c>
      <c r="C727" s="77" t="s">
        <v>67</v>
      </c>
      <c r="D727" s="78">
        <v>2015</v>
      </c>
      <c r="E727" s="77" t="s">
        <v>1598</v>
      </c>
      <c r="F727" s="79">
        <v>201</v>
      </c>
      <c r="G727" s="79">
        <v>0</v>
      </c>
      <c r="H727" s="83">
        <v>0</v>
      </c>
      <c r="I727" s="79">
        <v>0</v>
      </c>
      <c r="J727" s="79">
        <v>112</v>
      </c>
      <c r="K727" s="79">
        <v>0</v>
      </c>
      <c r="L727" s="79">
        <v>0</v>
      </c>
      <c r="M727" s="79">
        <v>0</v>
      </c>
      <c r="N727" s="79">
        <v>132</v>
      </c>
      <c r="O727" s="79">
        <v>2</v>
      </c>
      <c r="P727" s="79">
        <v>174</v>
      </c>
      <c r="Q727" s="80">
        <v>13</v>
      </c>
      <c r="R727">
        <v>619</v>
      </c>
      <c r="S727">
        <v>15</v>
      </c>
      <c r="T727" s="81">
        <f t="shared" si="0"/>
        <v>2015</v>
      </c>
      <c r="U727" s="82">
        <f>VLOOKUP(A727,'SB35 Determination Data'!$B$4:$F$542,5,FALSE)</f>
        <v>2015</v>
      </c>
    </row>
    <row r="728" spans="1:21" ht="12.75" customHeight="1" x14ac:dyDescent="0.15">
      <c r="A728" s="77" t="s">
        <v>530</v>
      </c>
      <c r="B728" s="77" t="s">
        <v>505</v>
      </c>
      <c r="C728" s="77" t="s">
        <v>67</v>
      </c>
      <c r="D728" s="78">
        <v>2016</v>
      </c>
      <c r="E728" s="77" t="s">
        <v>1598</v>
      </c>
      <c r="F728" s="79">
        <v>201</v>
      </c>
      <c r="G728" s="79">
        <v>0</v>
      </c>
      <c r="H728" s="83">
        <v>0</v>
      </c>
      <c r="I728" s="79">
        <v>0</v>
      </c>
      <c r="J728" s="79">
        <v>112</v>
      </c>
      <c r="K728" s="79">
        <v>2</v>
      </c>
      <c r="L728" s="79">
        <v>2</v>
      </c>
      <c r="M728" s="79">
        <v>0</v>
      </c>
      <c r="N728" s="77">
        <v>132</v>
      </c>
      <c r="O728" s="79">
        <v>3</v>
      </c>
      <c r="P728" s="79">
        <v>174</v>
      </c>
      <c r="Q728" s="80">
        <v>38</v>
      </c>
      <c r="R728">
        <v>619</v>
      </c>
      <c r="S728">
        <v>43</v>
      </c>
      <c r="T728" s="81">
        <f t="shared" si="0"/>
        <v>2016</v>
      </c>
      <c r="U728" s="82">
        <f>VLOOKUP(A728,'SB35 Determination Data'!$B$4:$F$542,5,FALSE)</f>
        <v>2015</v>
      </c>
    </row>
    <row r="729" spans="1:21" ht="12.75" customHeight="1" x14ac:dyDescent="0.15">
      <c r="A729" s="77" t="s">
        <v>530</v>
      </c>
      <c r="B729" s="77" t="s">
        <v>505</v>
      </c>
      <c r="C729" s="77" t="s">
        <v>67</v>
      </c>
      <c r="D729" s="78">
        <v>2017</v>
      </c>
      <c r="E729" s="77" t="s">
        <v>1598</v>
      </c>
      <c r="F729" s="79">
        <v>201</v>
      </c>
      <c r="G729" s="79">
        <v>0</v>
      </c>
      <c r="H729" s="83">
        <v>0</v>
      </c>
      <c r="I729" s="79">
        <v>0</v>
      </c>
      <c r="J729" s="79">
        <v>112</v>
      </c>
      <c r="K729" s="79">
        <v>0</v>
      </c>
      <c r="L729" s="79">
        <v>0</v>
      </c>
      <c r="M729" s="79">
        <v>0</v>
      </c>
      <c r="N729" s="77">
        <v>132</v>
      </c>
      <c r="O729" s="79">
        <v>4</v>
      </c>
      <c r="P729" s="79">
        <v>174</v>
      </c>
      <c r="Q729" s="80">
        <v>9</v>
      </c>
      <c r="R729">
        <v>619</v>
      </c>
      <c r="S729">
        <v>13</v>
      </c>
      <c r="T729" s="81">
        <f t="shared" si="0"/>
        <v>2017</v>
      </c>
      <c r="U729" s="82">
        <f>VLOOKUP(A729,'SB35 Determination Data'!$B$4:$F$542,5,FALSE)</f>
        <v>2015</v>
      </c>
    </row>
    <row r="730" spans="1:21" ht="12.75" customHeight="1" x14ac:dyDescent="0.15">
      <c r="A730" s="77" t="s">
        <v>227</v>
      </c>
      <c r="B730" s="77" t="s">
        <v>227</v>
      </c>
      <c r="C730" s="77" t="s">
        <v>83</v>
      </c>
      <c r="D730" s="78">
        <v>2014</v>
      </c>
      <c r="E730" s="77" t="s">
        <v>1598</v>
      </c>
      <c r="F730" s="79">
        <v>1352</v>
      </c>
      <c r="G730" s="79">
        <v>15</v>
      </c>
      <c r="H730" s="83">
        <v>15</v>
      </c>
      <c r="I730" s="79">
        <v>0</v>
      </c>
      <c r="J730" s="79">
        <v>1056</v>
      </c>
      <c r="K730" s="79">
        <v>113</v>
      </c>
      <c r="L730" s="79">
        <v>113</v>
      </c>
      <c r="M730" s="79">
        <v>0</v>
      </c>
      <c r="N730" s="79">
        <v>1091</v>
      </c>
      <c r="O730" s="79">
        <v>21</v>
      </c>
      <c r="P730" s="79">
        <v>2600</v>
      </c>
      <c r="Q730" s="80">
        <v>1</v>
      </c>
      <c r="R730">
        <v>6099</v>
      </c>
      <c r="S730">
        <v>150</v>
      </c>
      <c r="T730" s="81">
        <f t="shared" si="0"/>
        <v>2016</v>
      </c>
      <c r="U730" s="82">
        <f>VLOOKUP(A730,'SB35 Determination Data'!$B$4:$F$542,5,FALSE)</f>
        <v>2016</v>
      </c>
    </row>
    <row r="731" spans="1:21" ht="12.75" customHeight="1" x14ac:dyDescent="0.15">
      <c r="A731" s="77" t="s">
        <v>227</v>
      </c>
      <c r="B731" s="77" t="s">
        <v>227</v>
      </c>
      <c r="C731" s="77" t="s">
        <v>83</v>
      </c>
      <c r="D731" s="78">
        <v>2015</v>
      </c>
      <c r="E731" s="77" t="s">
        <v>1598</v>
      </c>
      <c r="F731" s="79">
        <v>1352</v>
      </c>
      <c r="G731" s="79">
        <v>2</v>
      </c>
      <c r="H731" s="83">
        <v>2</v>
      </c>
      <c r="I731" s="79">
        <v>0</v>
      </c>
      <c r="J731" s="79">
        <v>1056</v>
      </c>
      <c r="K731" s="79">
        <v>140</v>
      </c>
      <c r="L731" s="79">
        <v>140</v>
      </c>
      <c r="M731" s="79">
        <v>0</v>
      </c>
      <c r="N731" s="77">
        <v>1091</v>
      </c>
      <c r="O731" s="79">
        <v>17</v>
      </c>
      <c r="P731" s="79">
        <v>2600</v>
      </c>
      <c r="Q731" s="80">
        <v>1</v>
      </c>
      <c r="R731">
        <v>6099</v>
      </c>
      <c r="S731">
        <v>160</v>
      </c>
      <c r="T731" s="81">
        <f t="shared" si="0"/>
        <v>2016</v>
      </c>
      <c r="U731" s="82">
        <f>VLOOKUP(A731,'SB35 Determination Data'!$B$4:$F$542,5,FALSE)</f>
        <v>2016</v>
      </c>
    </row>
    <row r="732" spans="1:21" ht="12.75" customHeight="1" x14ac:dyDescent="0.15">
      <c r="A732" s="77" t="s">
        <v>227</v>
      </c>
      <c r="B732" s="77" t="s">
        <v>227</v>
      </c>
      <c r="C732" s="77" t="s">
        <v>83</v>
      </c>
      <c r="D732" s="78">
        <v>2016</v>
      </c>
      <c r="E732" s="77" t="s">
        <v>1598</v>
      </c>
      <c r="F732" s="79">
        <v>1352</v>
      </c>
      <c r="G732" s="79">
        <v>0</v>
      </c>
      <c r="H732" s="83">
        <v>0</v>
      </c>
      <c r="I732" s="79">
        <v>0</v>
      </c>
      <c r="J732" s="79">
        <v>1056</v>
      </c>
      <c r="K732" s="79">
        <v>0</v>
      </c>
      <c r="L732" s="79">
        <v>0</v>
      </c>
      <c r="M732" s="79">
        <v>0</v>
      </c>
      <c r="N732" s="79">
        <v>1091</v>
      </c>
      <c r="O732" s="79">
        <v>55</v>
      </c>
      <c r="P732" s="79">
        <v>2600</v>
      </c>
      <c r="Q732" s="80">
        <v>4</v>
      </c>
      <c r="R732">
        <v>6099</v>
      </c>
      <c r="S732">
        <v>59</v>
      </c>
      <c r="T732" s="81">
        <f t="shared" si="0"/>
        <v>2016</v>
      </c>
      <c r="U732" s="82">
        <f>VLOOKUP(A732,'SB35 Determination Data'!$B$4:$F$542,5,FALSE)</f>
        <v>2016</v>
      </c>
    </row>
    <row r="733" spans="1:21" ht="12.75" customHeight="1" x14ac:dyDescent="0.15">
      <c r="A733" s="77" t="s">
        <v>227</v>
      </c>
      <c r="B733" s="77" t="s">
        <v>227</v>
      </c>
      <c r="C733" s="77" t="s">
        <v>83</v>
      </c>
      <c r="D733" s="78">
        <v>2017</v>
      </c>
      <c r="E733" s="77" t="s">
        <v>1598</v>
      </c>
      <c r="F733" s="79">
        <v>1352</v>
      </c>
      <c r="G733" s="79">
        <v>6</v>
      </c>
      <c r="H733" s="83">
        <v>0</v>
      </c>
      <c r="I733" s="79">
        <v>6</v>
      </c>
      <c r="J733" s="79">
        <v>1056</v>
      </c>
      <c r="K733" s="79">
        <v>56</v>
      </c>
      <c r="L733" s="79">
        <v>0</v>
      </c>
      <c r="M733" s="79">
        <v>56</v>
      </c>
      <c r="N733" s="79">
        <v>1091</v>
      </c>
      <c r="O733" s="79">
        <v>88</v>
      </c>
      <c r="P733" s="79">
        <v>2600</v>
      </c>
      <c r="Q733" s="80">
        <v>0</v>
      </c>
      <c r="R733">
        <v>6099</v>
      </c>
      <c r="S733">
        <v>150</v>
      </c>
      <c r="T733" s="81">
        <f t="shared" si="0"/>
        <v>2017</v>
      </c>
      <c r="U733" s="82">
        <f>VLOOKUP(A733,'SB35 Determination Data'!$B$4:$F$542,5,FALSE)</f>
        <v>2016</v>
      </c>
    </row>
    <row r="734" spans="1:21" ht="12.75" customHeight="1" x14ac:dyDescent="0.15">
      <c r="A734" s="77" t="s">
        <v>228</v>
      </c>
      <c r="B734" s="77" t="s">
        <v>227</v>
      </c>
      <c r="C734" s="77" t="s">
        <v>83</v>
      </c>
      <c r="D734" s="78">
        <v>2015</v>
      </c>
      <c r="E734" s="77" t="s">
        <v>1598</v>
      </c>
      <c r="F734" s="79">
        <v>1285</v>
      </c>
      <c r="G734" s="79">
        <v>0</v>
      </c>
      <c r="H734" s="83">
        <v>0</v>
      </c>
      <c r="I734" s="79">
        <v>0</v>
      </c>
      <c r="J734" s="79">
        <v>984</v>
      </c>
      <c r="K734" s="79">
        <v>0</v>
      </c>
      <c r="L734" s="79">
        <v>0</v>
      </c>
      <c r="M734" s="79">
        <v>0</v>
      </c>
      <c r="N734" s="79">
        <v>1015</v>
      </c>
      <c r="O734" s="79">
        <v>0</v>
      </c>
      <c r="P734" s="79">
        <v>2398</v>
      </c>
      <c r="Q734" s="80">
        <v>0</v>
      </c>
      <c r="R734">
        <v>5682</v>
      </c>
      <c r="S734">
        <v>0</v>
      </c>
      <c r="T734" s="81">
        <f t="shared" si="0"/>
        <v>2016</v>
      </c>
      <c r="U734" s="82">
        <f>VLOOKUP(A734,'SB35 Determination Data'!$B$4:$F$542,5,FALSE)</f>
        <v>2016</v>
      </c>
    </row>
    <row r="735" spans="1:21" ht="12.75" customHeight="1" x14ac:dyDescent="0.15">
      <c r="A735" s="77" t="s">
        <v>228</v>
      </c>
      <c r="B735" s="77" t="s">
        <v>227</v>
      </c>
      <c r="C735" s="77" t="s">
        <v>163</v>
      </c>
      <c r="D735" s="78">
        <v>2016</v>
      </c>
      <c r="E735" s="77" t="s">
        <v>1598</v>
      </c>
      <c r="F735" s="79">
        <v>1285</v>
      </c>
      <c r="G735" s="79">
        <v>0</v>
      </c>
      <c r="H735" s="83">
        <v>0</v>
      </c>
      <c r="I735" s="79">
        <v>0</v>
      </c>
      <c r="J735" s="79">
        <v>984</v>
      </c>
      <c r="K735" s="79">
        <v>20</v>
      </c>
      <c r="L735" s="79">
        <v>20</v>
      </c>
      <c r="M735" s="79">
        <v>0</v>
      </c>
      <c r="N735" s="77">
        <v>1015</v>
      </c>
      <c r="O735" s="79">
        <v>0</v>
      </c>
      <c r="P735" s="79">
        <v>2398</v>
      </c>
      <c r="Q735" s="80">
        <v>0</v>
      </c>
      <c r="R735">
        <v>5682</v>
      </c>
      <c r="S735">
        <v>20</v>
      </c>
      <c r="T735" s="81">
        <f t="shared" si="0"/>
        <v>2016</v>
      </c>
      <c r="U735" s="82">
        <f>VLOOKUP(A735,'SB35 Determination Data'!$B$4:$F$542,5,FALSE)</f>
        <v>2016</v>
      </c>
    </row>
    <row r="736" spans="1:21" ht="12.75" customHeight="1" x14ac:dyDescent="0.15">
      <c r="A736" s="77" t="s">
        <v>228</v>
      </c>
      <c r="B736" s="77" t="s">
        <v>227</v>
      </c>
      <c r="C736" s="77" t="s">
        <v>163</v>
      </c>
      <c r="D736" s="78">
        <v>2017</v>
      </c>
      <c r="E736" s="77" t="s">
        <v>1598</v>
      </c>
      <c r="F736" s="79">
        <v>1285</v>
      </c>
      <c r="G736" s="79">
        <v>0</v>
      </c>
      <c r="H736" s="83">
        <v>0</v>
      </c>
      <c r="I736" s="79">
        <v>0</v>
      </c>
      <c r="J736" s="79">
        <v>984</v>
      </c>
      <c r="K736" s="79">
        <v>11</v>
      </c>
      <c r="L736" s="79">
        <v>0</v>
      </c>
      <c r="M736" s="79">
        <v>11</v>
      </c>
      <c r="N736" s="79">
        <v>1015</v>
      </c>
      <c r="O736" s="79">
        <v>0</v>
      </c>
      <c r="P736" s="79">
        <v>2398</v>
      </c>
      <c r="Q736" s="80">
        <v>148</v>
      </c>
      <c r="R736">
        <v>5682</v>
      </c>
      <c r="S736">
        <v>159</v>
      </c>
      <c r="T736" s="81">
        <f t="shared" si="0"/>
        <v>2017</v>
      </c>
      <c r="U736" s="82">
        <f>VLOOKUP(A736,'SB35 Determination Data'!$B$4:$F$542,5,FALSE)</f>
        <v>2016</v>
      </c>
    </row>
    <row r="737" spans="1:21" ht="12.75" customHeight="1" x14ac:dyDescent="0.15">
      <c r="A737" s="77" t="s">
        <v>202</v>
      </c>
      <c r="B737" s="77" t="s">
        <v>168</v>
      </c>
      <c r="C737" s="77" t="s">
        <v>144</v>
      </c>
      <c r="D737" s="78">
        <v>2014</v>
      </c>
      <c r="E737" s="77" t="s">
        <v>1598</v>
      </c>
      <c r="F737" s="79">
        <v>1</v>
      </c>
      <c r="G737" s="79">
        <v>0</v>
      </c>
      <c r="H737" s="83">
        <v>0</v>
      </c>
      <c r="I737" s="79">
        <v>0</v>
      </c>
      <c r="J737" s="79">
        <v>1</v>
      </c>
      <c r="K737" s="79">
        <v>0</v>
      </c>
      <c r="L737" s="79">
        <v>0</v>
      </c>
      <c r="M737" s="79">
        <v>0</v>
      </c>
      <c r="N737" s="79">
        <v>0</v>
      </c>
      <c r="O737" s="79">
        <v>0</v>
      </c>
      <c r="P737" s="79">
        <v>0</v>
      </c>
      <c r="Q737" s="80">
        <v>13</v>
      </c>
      <c r="R737">
        <v>2</v>
      </c>
      <c r="S737">
        <v>13</v>
      </c>
      <c r="T737" s="81">
        <f t="shared" si="0"/>
        <v>2014</v>
      </c>
      <c r="U737" s="82">
        <f>VLOOKUP(A737,'SB35 Determination Data'!$B$4:$F$542,5,FALSE)</f>
        <v>2014</v>
      </c>
    </row>
    <row r="738" spans="1:21" ht="12.75" customHeight="1" x14ac:dyDescent="0.15">
      <c r="A738" s="77" t="s">
        <v>202</v>
      </c>
      <c r="B738" s="77" t="s">
        <v>168</v>
      </c>
      <c r="C738" s="77" t="s">
        <v>144</v>
      </c>
      <c r="D738" s="78">
        <v>2015</v>
      </c>
      <c r="E738" s="77" t="s">
        <v>1598</v>
      </c>
      <c r="F738" s="79">
        <v>1</v>
      </c>
      <c r="G738" s="79">
        <v>0</v>
      </c>
      <c r="H738" s="83">
        <v>0</v>
      </c>
      <c r="I738" s="79">
        <v>0</v>
      </c>
      <c r="J738" s="79">
        <v>1</v>
      </c>
      <c r="K738" s="79">
        <v>0</v>
      </c>
      <c r="L738" s="79">
        <v>0</v>
      </c>
      <c r="M738" s="79">
        <v>0</v>
      </c>
      <c r="N738" s="79">
        <v>0</v>
      </c>
      <c r="O738" s="79">
        <v>0</v>
      </c>
      <c r="P738" s="79">
        <v>0</v>
      </c>
      <c r="Q738" s="80">
        <v>16</v>
      </c>
      <c r="R738">
        <v>2</v>
      </c>
      <c r="S738">
        <v>16</v>
      </c>
      <c r="T738" s="81">
        <f t="shared" si="0"/>
        <v>2015</v>
      </c>
      <c r="U738" s="82">
        <f>VLOOKUP(A738,'SB35 Determination Data'!$B$4:$F$542,5,FALSE)</f>
        <v>2014</v>
      </c>
    </row>
    <row r="739" spans="1:21" ht="12.75" customHeight="1" x14ac:dyDescent="0.15">
      <c r="A739" s="77" t="s">
        <v>202</v>
      </c>
      <c r="B739" s="77" t="s">
        <v>168</v>
      </c>
      <c r="C739" s="77" t="s">
        <v>144</v>
      </c>
      <c r="D739" s="78">
        <v>2016</v>
      </c>
      <c r="E739" s="77" t="s">
        <v>1598</v>
      </c>
      <c r="F739" s="79">
        <v>1</v>
      </c>
      <c r="G739" s="79">
        <v>0</v>
      </c>
      <c r="H739" s="83">
        <v>0</v>
      </c>
      <c r="I739" s="79">
        <v>0</v>
      </c>
      <c r="J739" s="79">
        <v>1</v>
      </c>
      <c r="K739" s="79">
        <v>0</v>
      </c>
      <c r="L739" s="79">
        <v>0</v>
      </c>
      <c r="M739" s="79">
        <v>0</v>
      </c>
      <c r="N739" s="77">
        <v>0</v>
      </c>
      <c r="O739" s="79">
        <v>0</v>
      </c>
      <c r="P739" s="79">
        <v>0</v>
      </c>
      <c r="Q739" s="80">
        <v>3</v>
      </c>
      <c r="R739">
        <v>2</v>
      </c>
      <c r="S739">
        <v>3</v>
      </c>
      <c r="T739" s="81">
        <f t="shared" si="0"/>
        <v>2016</v>
      </c>
      <c r="U739" s="82">
        <f>VLOOKUP(A739,'SB35 Determination Data'!$B$4:$F$542,5,FALSE)</f>
        <v>2014</v>
      </c>
    </row>
    <row r="740" spans="1:21" ht="12.75" customHeight="1" x14ac:dyDescent="0.15">
      <c r="A740" s="77" t="s">
        <v>202</v>
      </c>
      <c r="B740" s="77" t="s">
        <v>168</v>
      </c>
      <c r="C740" s="77" t="s">
        <v>144</v>
      </c>
      <c r="D740" s="78">
        <v>2017</v>
      </c>
      <c r="E740" s="77" t="s">
        <v>1598</v>
      </c>
      <c r="F740" s="79">
        <v>1</v>
      </c>
      <c r="G740" s="79">
        <v>0</v>
      </c>
      <c r="H740" s="83">
        <v>0</v>
      </c>
      <c r="I740" s="79">
        <v>0</v>
      </c>
      <c r="J740" s="79">
        <v>1</v>
      </c>
      <c r="K740" s="79">
        <v>0</v>
      </c>
      <c r="L740" s="79">
        <v>0</v>
      </c>
      <c r="M740" s="79">
        <v>0</v>
      </c>
      <c r="N740" s="79">
        <v>0</v>
      </c>
      <c r="O740" s="79">
        <v>0</v>
      </c>
      <c r="P740" s="79">
        <v>0</v>
      </c>
      <c r="Q740" s="80">
        <v>17</v>
      </c>
      <c r="R740">
        <v>2</v>
      </c>
      <c r="S740">
        <v>17</v>
      </c>
      <c r="T740" s="81">
        <f t="shared" si="0"/>
        <v>2017</v>
      </c>
      <c r="U740" s="82">
        <f>VLOOKUP(A740,'SB35 Determination Data'!$B$4:$F$542,5,FALSE)</f>
        <v>2014</v>
      </c>
    </row>
    <row r="741" spans="1:21" ht="12.75" customHeight="1" x14ac:dyDescent="0.15">
      <c r="A741" s="77" t="s">
        <v>255</v>
      </c>
      <c r="B741" s="77" t="s">
        <v>254</v>
      </c>
      <c r="C741" s="77" t="s">
        <v>83</v>
      </c>
      <c r="D741" s="78">
        <v>2014</v>
      </c>
      <c r="E741" s="77" t="s">
        <v>1598</v>
      </c>
      <c r="F741" s="79">
        <v>17</v>
      </c>
      <c r="G741" s="79">
        <v>0</v>
      </c>
      <c r="H741" s="83">
        <v>0</v>
      </c>
      <c r="I741" s="79">
        <v>0</v>
      </c>
      <c r="J741" s="79">
        <v>12</v>
      </c>
      <c r="K741" s="79">
        <v>0</v>
      </c>
      <c r="L741" s="79">
        <v>0</v>
      </c>
      <c r="M741" s="79">
        <v>0</v>
      </c>
      <c r="N741" s="79">
        <v>14</v>
      </c>
      <c r="O741" s="79">
        <v>0</v>
      </c>
      <c r="P741" s="79">
        <v>31</v>
      </c>
      <c r="Q741" s="80">
        <v>12</v>
      </c>
      <c r="R741">
        <v>74</v>
      </c>
      <c r="S741">
        <v>12</v>
      </c>
      <c r="T741" s="81">
        <f t="shared" si="0"/>
        <v>2014</v>
      </c>
      <c r="U741" s="82">
        <f>VLOOKUP(A741,'SB35 Determination Data'!$B$4:$F$542,5,FALSE)</f>
        <v>2014</v>
      </c>
    </row>
    <row r="742" spans="1:21" ht="12.75" customHeight="1" x14ac:dyDescent="0.15">
      <c r="A742" s="77" t="s">
        <v>255</v>
      </c>
      <c r="B742" s="77" t="s">
        <v>254</v>
      </c>
      <c r="C742" s="77" t="s">
        <v>83</v>
      </c>
      <c r="D742" s="78">
        <v>2015</v>
      </c>
      <c r="E742" s="77" t="s">
        <v>1598</v>
      </c>
      <c r="F742" s="79">
        <v>17</v>
      </c>
      <c r="G742" s="79">
        <v>0</v>
      </c>
      <c r="H742" s="83">
        <v>0</v>
      </c>
      <c r="I742" s="79">
        <v>0</v>
      </c>
      <c r="J742" s="79">
        <v>12</v>
      </c>
      <c r="K742" s="79">
        <v>0</v>
      </c>
      <c r="L742" s="79">
        <v>0</v>
      </c>
      <c r="M742" s="79">
        <v>0</v>
      </c>
      <c r="N742" s="77">
        <v>14</v>
      </c>
      <c r="O742" s="79">
        <v>0</v>
      </c>
      <c r="P742" s="79">
        <v>31</v>
      </c>
      <c r="Q742" s="80">
        <v>22</v>
      </c>
      <c r="R742">
        <v>74</v>
      </c>
      <c r="S742">
        <v>22</v>
      </c>
      <c r="T742" s="81">
        <f t="shared" si="0"/>
        <v>2015</v>
      </c>
      <c r="U742" s="82">
        <f>VLOOKUP(A742,'SB35 Determination Data'!$B$4:$F$542,5,FALSE)</f>
        <v>2014</v>
      </c>
    </row>
    <row r="743" spans="1:21" ht="12.75" customHeight="1" x14ac:dyDescent="0.15">
      <c r="A743" s="77" t="s">
        <v>255</v>
      </c>
      <c r="B743" s="77" t="s">
        <v>254</v>
      </c>
      <c r="C743" s="77" t="s">
        <v>83</v>
      </c>
      <c r="D743" s="78">
        <v>2016</v>
      </c>
      <c r="E743" s="77" t="s">
        <v>1598</v>
      </c>
      <c r="F743" s="79">
        <v>17</v>
      </c>
      <c r="G743" s="79">
        <v>0</v>
      </c>
      <c r="H743" s="83">
        <v>0</v>
      </c>
      <c r="I743" s="79">
        <v>0</v>
      </c>
      <c r="J743" s="79">
        <v>12</v>
      </c>
      <c r="K743" s="79">
        <v>0</v>
      </c>
      <c r="L743" s="79">
        <v>0</v>
      </c>
      <c r="M743" s="79">
        <v>0</v>
      </c>
      <c r="N743" s="79">
        <v>14</v>
      </c>
      <c r="O743" s="79">
        <v>0</v>
      </c>
      <c r="P743" s="79">
        <v>31</v>
      </c>
      <c r="Q743" s="80">
        <v>23</v>
      </c>
      <c r="R743">
        <v>74</v>
      </c>
      <c r="S743">
        <v>23</v>
      </c>
      <c r="T743" s="81">
        <f t="shared" si="0"/>
        <v>2016</v>
      </c>
      <c r="U743" s="82">
        <f>VLOOKUP(A743,'SB35 Determination Data'!$B$4:$F$542,5,FALSE)</f>
        <v>2014</v>
      </c>
    </row>
    <row r="744" spans="1:21" ht="12.75" customHeight="1" x14ac:dyDescent="0.15">
      <c r="A744" s="77" t="s">
        <v>255</v>
      </c>
      <c r="B744" s="77" t="s">
        <v>254</v>
      </c>
      <c r="C744" s="77" t="s">
        <v>83</v>
      </c>
      <c r="D744" s="78">
        <v>2017</v>
      </c>
      <c r="E744" s="77" t="s">
        <v>1598</v>
      </c>
      <c r="F744" s="79">
        <v>17</v>
      </c>
      <c r="G744" s="79">
        <v>0</v>
      </c>
      <c r="H744" s="83">
        <v>0</v>
      </c>
      <c r="I744" s="79">
        <v>0</v>
      </c>
      <c r="J744" s="79">
        <v>12</v>
      </c>
      <c r="K744" s="79">
        <v>0</v>
      </c>
      <c r="L744" s="79">
        <v>0</v>
      </c>
      <c r="M744" s="79">
        <v>0</v>
      </c>
      <c r="N744" s="79">
        <v>14</v>
      </c>
      <c r="O744" s="79">
        <v>0</v>
      </c>
      <c r="P744" s="79">
        <v>31</v>
      </c>
      <c r="Q744" s="80">
        <v>14</v>
      </c>
      <c r="R744">
        <v>74</v>
      </c>
      <c r="S744">
        <v>14</v>
      </c>
      <c r="T744" s="81">
        <f t="shared" si="0"/>
        <v>2017</v>
      </c>
      <c r="U744" s="82">
        <f>VLOOKUP(A744,'SB35 Determination Data'!$B$4:$F$542,5,FALSE)</f>
        <v>2014</v>
      </c>
    </row>
    <row r="745" spans="1:21" ht="12.75" customHeight="1" x14ac:dyDescent="0.15">
      <c r="A745" s="77" t="s">
        <v>1164</v>
      </c>
      <c r="B745" s="77" t="s">
        <v>168</v>
      </c>
      <c r="C745" s="77" t="s">
        <v>144</v>
      </c>
      <c r="D745" s="78">
        <v>2014</v>
      </c>
      <c r="E745" s="77" t="s">
        <v>1598</v>
      </c>
      <c r="F745" s="79">
        <v>10</v>
      </c>
      <c r="G745" s="79">
        <v>0</v>
      </c>
      <c r="H745" s="83">
        <v>0</v>
      </c>
      <c r="I745" s="79">
        <v>0</v>
      </c>
      <c r="J745" s="79">
        <v>6</v>
      </c>
      <c r="K745" s="79">
        <v>0</v>
      </c>
      <c r="L745" s="79">
        <v>0</v>
      </c>
      <c r="M745" s="79">
        <v>0</v>
      </c>
      <c r="N745" s="79">
        <v>7</v>
      </c>
      <c r="O745" s="79">
        <v>0</v>
      </c>
      <c r="P745" s="79">
        <v>15</v>
      </c>
      <c r="Q745" s="80">
        <v>73</v>
      </c>
      <c r="R745">
        <v>38</v>
      </c>
      <c r="S745">
        <v>73</v>
      </c>
      <c r="T745" s="81">
        <f t="shared" si="0"/>
        <v>2014</v>
      </c>
      <c r="U745" s="82">
        <f>VLOOKUP(A745,'SB35 Determination Data'!$B$4:$F$542,5,FALSE)</f>
        <v>2014</v>
      </c>
    </row>
    <row r="746" spans="1:21" ht="12.75" customHeight="1" x14ac:dyDescent="0.15">
      <c r="A746" s="77" t="s">
        <v>1164</v>
      </c>
      <c r="B746" s="77" t="s">
        <v>168</v>
      </c>
      <c r="C746" s="77" t="s">
        <v>144</v>
      </c>
      <c r="D746" s="78">
        <v>2015</v>
      </c>
      <c r="E746" s="77" t="s">
        <v>1598</v>
      </c>
      <c r="F746" s="79">
        <v>10</v>
      </c>
      <c r="G746" s="79">
        <v>0</v>
      </c>
      <c r="H746" s="83">
        <v>0</v>
      </c>
      <c r="I746" s="79">
        <v>0</v>
      </c>
      <c r="J746" s="79">
        <v>6</v>
      </c>
      <c r="K746" s="79">
        <v>0</v>
      </c>
      <c r="L746" s="79">
        <v>0</v>
      </c>
      <c r="M746" s="79">
        <v>0</v>
      </c>
      <c r="N746" s="79">
        <v>7</v>
      </c>
      <c r="O746" s="79">
        <v>0</v>
      </c>
      <c r="P746" s="79">
        <v>15</v>
      </c>
      <c r="Q746" s="80">
        <v>86</v>
      </c>
      <c r="R746">
        <v>38</v>
      </c>
      <c r="S746">
        <v>86</v>
      </c>
      <c r="T746" s="81">
        <f t="shared" si="0"/>
        <v>2015</v>
      </c>
      <c r="U746" s="82">
        <f>VLOOKUP(A746,'SB35 Determination Data'!$B$4:$F$542,5,FALSE)</f>
        <v>2014</v>
      </c>
    </row>
    <row r="747" spans="1:21" ht="12.75" customHeight="1" x14ac:dyDescent="0.15">
      <c r="A747" s="77" t="s">
        <v>1164</v>
      </c>
      <c r="B747" s="77" t="s">
        <v>168</v>
      </c>
      <c r="C747" s="77" t="s">
        <v>144</v>
      </c>
      <c r="D747" s="78">
        <v>2016</v>
      </c>
      <c r="E747" s="77" t="s">
        <v>1598</v>
      </c>
      <c r="F747" s="79">
        <v>10</v>
      </c>
      <c r="G747" s="79">
        <v>0</v>
      </c>
      <c r="H747" s="83">
        <v>0</v>
      </c>
      <c r="I747" s="79">
        <v>0</v>
      </c>
      <c r="J747" s="79">
        <v>6</v>
      </c>
      <c r="K747" s="79">
        <v>0</v>
      </c>
      <c r="L747" s="79">
        <v>0</v>
      </c>
      <c r="M747" s="79">
        <v>0</v>
      </c>
      <c r="N747" s="79">
        <v>7</v>
      </c>
      <c r="O747" s="79">
        <v>0</v>
      </c>
      <c r="P747" s="79">
        <v>15</v>
      </c>
      <c r="Q747" s="80">
        <v>40</v>
      </c>
      <c r="R747">
        <v>38</v>
      </c>
      <c r="S747">
        <v>40</v>
      </c>
      <c r="T747" s="81">
        <f t="shared" si="0"/>
        <v>2016</v>
      </c>
      <c r="U747" s="82">
        <f>VLOOKUP(A747,'SB35 Determination Data'!$B$4:$F$542,5,FALSE)</f>
        <v>2014</v>
      </c>
    </row>
    <row r="748" spans="1:21" ht="12.75" customHeight="1" x14ac:dyDescent="0.15">
      <c r="A748" s="77" t="s">
        <v>1164</v>
      </c>
      <c r="B748" s="77" t="s">
        <v>168</v>
      </c>
      <c r="C748" s="77" t="s">
        <v>144</v>
      </c>
      <c r="D748" s="78">
        <v>2017</v>
      </c>
      <c r="E748" s="77" t="s">
        <v>1598</v>
      </c>
      <c r="F748" s="79">
        <v>10</v>
      </c>
      <c r="G748" s="79">
        <v>0</v>
      </c>
      <c r="H748" s="83">
        <v>0</v>
      </c>
      <c r="I748" s="79">
        <v>0</v>
      </c>
      <c r="J748" s="79">
        <v>6</v>
      </c>
      <c r="K748" s="79">
        <v>0</v>
      </c>
      <c r="L748" s="79">
        <v>0</v>
      </c>
      <c r="M748" s="79">
        <v>0</v>
      </c>
      <c r="N748" s="79">
        <v>7</v>
      </c>
      <c r="O748" s="79">
        <v>0</v>
      </c>
      <c r="P748" s="79">
        <v>15</v>
      </c>
      <c r="Q748" s="80">
        <v>81</v>
      </c>
      <c r="R748">
        <v>38</v>
      </c>
      <c r="S748">
        <v>81</v>
      </c>
      <c r="T748" s="81">
        <f t="shared" si="0"/>
        <v>2017</v>
      </c>
      <c r="U748" s="82">
        <f>VLOOKUP(A748,'SB35 Determination Data'!$B$4:$F$542,5,FALSE)</f>
        <v>2014</v>
      </c>
    </row>
    <row r="749" spans="1:21" ht="12.75" customHeight="1" x14ac:dyDescent="0.15">
      <c r="A749" s="77" t="s">
        <v>234</v>
      </c>
      <c r="B749" s="77" t="s">
        <v>229</v>
      </c>
      <c r="C749" s="77" t="s">
        <v>67</v>
      </c>
      <c r="D749" s="78">
        <v>2014</v>
      </c>
      <c r="E749" s="77" t="s">
        <v>1598</v>
      </c>
      <c r="F749" s="79">
        <v>55</v>
      </c>
      <c r="G749" s="79">
        <v>1</v>
      </c>
      <c r="H749" s="83">
        <v>0</v>
      </c>
      <c r="I749" s="79">
        <v>1</v>
      </c>
      <c r="J749" s="79">
        <v>32</v>
      </c>
      <c r="K749" s="79">
        <v>3</v>
      </c>
      <c r="L749" s="79">
        <v>0</v>
      </c>
      <c r="M749" s="79">
        <v>3</v>
      </c>
      <c r="N749" s="79">
        <v>37</v>
      </c>
      <c r="O749" s="79">
        <v>10</v>
      </c>
      <c r="P749" s="79">
        <v>61</v>
      </c>
      <c r="Q749" s="80">
        <v>29</v>
      </c>
      <c r="R749">
        <v>185</v>
      </c>
      <c r="S749">
        <v>43</v>
      </c>
      <c r="T749" s="81">
        <f t="shared" si="0"/>
        <v>2015</v>
      </c>
      <c r="U749" s="82">
        <f>VLOOKUP(A749,'SB35 Determination Data'!$B$4:$F$542,5,FALSE)</f>
        <v>2015</v>
      </c>
    </row>
    <row r="750" spans="1:21" ht="12.75" customHeight="1" x14ac:dyDescent="0.15">
      <c r="A750" s="77" t="s">
        <v>234</v>
      </c>
      <c r="B750" s="77" t="s">
        <v>229</v>
      </c>
      <c r="C750" s="77" t="s">
        <v>67</v>
      </c>
      <c r="D750" s="78">
        <v>2015</v>
      </c>
      <c r="E750" s="77" t="s">
        <v>1598</v>
      </c>
      <c r="F750" s="79">
        <v>55</v>
      </c>
      <c r="G750" s="79">
        <v>7</v>
      </c>
      <c r="H750" s="83">
        <v>6</v>
      </c>
      <c r="I750" s="79">
        <v>1</v>
      </c>
      <c r="J750" s="79">
        <v>32</v>
      </c>
      <c r="K750" s="79">
        <v>6</v>
      </c>
      <c r="L750" s="79">
        <v>3</v>
      </c>
      <c r="M750" s="79">
        <v>3</v>
      </c>
      <c r="N750" s="79">
        <v>37</v>
      </c>
      <c r="O750" s="79">
        <v>3</v>
      </c>
      <c r="P750" s="79">
        <v>61</v>
      </c>
      <c r="Q750" s="80">
        <v>23</v>
      </c>
      <c r="R750">
        <v>185</v>
      </c>
      <c r="S750">
        <v>39</v>
      </c>
      <c r="T750" s="81">
        <f t="shared" si="0"/>
        <v>2015</v>
      </c>
      <c r="U750" s="82">
        <f>VLOOKUP(A750,'SB35 Determination Data'!$B$4:$F$542,5,FALSE)</f>
        <v>2015</v>
      </c>
    </row>
    <row r="751" spans="1:21" ht="12.75" customHeight="1" x14ac:dyDescent="0.15">
      <c r="A751" s="77" t="s">
        <v>234</v>
      </c>
      <c r="B751" s="77" t="s">
        <v>229</v>
      </c>
      <c r="C751" s="77" t="s">
        <v>67</v>
      </c>
      <c r="D751" s="78">
        <v>2016</v>
      </c>
      <c r="E751" s="77" t="s">
        <v>1598</v>
      </c>
      <c r="F751" s="79">
        <v>55</v>
      </c>
      <c r="G751" s="79">
        <v>2</v>
      </c>
      <c r="H751" s="83">
        <v>1</v>
      </c>
      <c r="I751" s="79">
        <v>1</v>
      </c>
      <c r="J751" s="79">
        <v>32</v>
      </c>
      <c r="K751" s="79">
        <v>5</v>
      </c>
      <c r="L751" s="79">
        <v>2</v>
      </c>
      <c r="M751" s="79">
        <v>3</v>
      </c>
      <c r="N751" s="79">
        <v>37</v>
      </c>
      <c r="O751" s="79">
        <v>2</v>
      </c>
      <c r="P751" s="79">
        <v>61</v>
      </c>
      <c r="Q751" s="80">
        <v>21</v>
      </c>
      <c r="R751">
        <v>185</v>
      </c>
      <c r="S751">
        <v>30</v>
      </c>
      <c r="T751" s="81">
        <f t="shared" si="0"/>
        <v>2016</v>
      </c>
      <c r="U751" s="82">
        <f>VLOOKUP(A751,'SB35 Determination Data'!$B$4:$F$542,5,FALSE)</f>
        <v>2015</v>
      </c>
    </row>
    <row r="752" spans="1:21" ht="12.75" customHeight="1" x14ac:dyDescent="0.15">
      <c r="A752" s="77" t="s">
        <v>234</v>
      </c>
      <c r="B752" s="77" t="s">
        <v>229</v>
      </c>
      <c r="C752" s="77" t="s">
        <v>67</v>
      </c>
      <c r="D752" s="78">
        <v>2017</v>
      </c>
      <c r="E752" s="77" t="s">
        <v>1598</v>
      </c>
      <c r="F752" s="79">
        <v>55</v>
      </c>
      <c r="G752" s="79">
        <v>1</v>
      </c>
      <c r="H752" s="83">
        <v>0</v>
      </c>
      <c r="I752" s="79">
        <v>1</v>
      </c>
      <c r="J752" s="79">
        <v>32</v>
      </c>
      <c r="K752" s="79">
        <v>5</v>
      </c>
      <c r="L752" s="79">
        <v>2</v>
      </c>
      <c r="M752" s="79">
        <v>3</v>
      </c>
      <c r="N752" s="77">
        <v>37</v>
      </c>
      <c r="O752" s="79">
        <v>1</v>
      </c>
      <c r="P752" s="79">
        <v>61</v>
      </c>
      <c r="Q752" s="80">
        <v>26</v>
      </c>
      <c r="R752">
        <v>185</v>
      </c>
      <c r="S752">
        <v>33</v>
      </c>
      <c r="T752" s="81">
        <f t="shared" si="0"/>
        <v>2017</v>
      </c>
      <c r="U752" s="82">
        <f>VLOOKUP(A752,'SB35 Determination Data'!$B$4:$F$542,5,FALSE)</f>
        <v>2015</v>
      </c>
    </row>
    <row r="753" spans="1:21" ht="12.75" customHeight="1" x14ac:dyDescent="0.15">
      <c r="A753" s="77" t="s">
        <v>259</v>
      </c>
      <c r="B753" s="77" t="s">
        <v>257</v>
      </c>
      <c r="C753" s="77" t="s">
        <v>128</v>
      </c>
      <c r="D753" s="78">
        <v>2015</v>
      </c>
      <c r="E753" s="77" t="s">
        <v>1598</v>
      </c>
      <c r="F753" s="79">
        <v>315</v>
      </c>
      <c r="G753" s="79">
        <v>0</v>
      </c>
      <c r="H753" s="83">
        <v>0</v>
      </c>
      <c r="I753" s="79">
        <v>0</v>
      </c>
      <c r="J753" s="79">
        <v>206</v>
      </c>
      <c r="K753" s="79">
        <v>0</v>
      </c>
      <c r="L753" s="79">
        <v>0</v>
      </c>
      <c r="M753" s="79">
        <v>0</v>
      </c>
      <c r="N753" s="79">
        <v>239</v>
      </c>
      <c r="O753" s="79">
        <v>0</v>
      </c>
      <c r="P753" s="79">
        <v>548</v>
      </c>
      <c r="Q753" s="80">
        <v>61</v>
      </c>
      <c r="R753">
        <v>1308</v>
      </c>
      <c r="S753">
        <v>61</v>
      </c>
      <c r="T753" s="81">
        <f t="shared" si="0"/>
        <v>2016</v>
      </c>
      <c r="U753" s="82">
        <f>VLOOKUP(A753,'SB35 Determination Data'!$B$4:$F$542,5,FALSE)</f>
        <v>2016</v>
      </c>
    </row>
    <row r="754" spans="1:21" ht="12.75" customHeight="1" x14ac:dyDescent="0.15">
      <c r="A754" s="77" t="s">
        <v>259</v>
      </c>
      <c r="B754" s="77" t="s">
        <v>257</v>
      </c>
      <c r="C754" s="77" t="s">
        <v>128</v>
      </c>
      <c r="D754" s="78">
        <v>2016</v>
      </c>
      <c r="E754" s="77" t="s">
        <v>1598</v>
      </c>
      <c r="F754" s="79">
        <v>315</v>
      </c>
      <c r="G754" s="79">
        <v>0</v>
      </c>
      <c r="H754" s="83">
        <v>0</v>
      </c>
      <c r="I754" s="79">
        <v>0</v>
      </c>
      <c r="J754" s="79">
        <v>206</v>
      </c>
      <c r="K754" s="79">
        <v>0</v>
      </c>
      <c r="L754" s="79">
        <v>0</v>
      </c>
      <c r="M754" s="79">
        <v>0</v>
      </c>
      <c r="N754" s="79">
        <v>239</v>
      </c>
      <c r="O754" s="79">
        <v>0</v>
      </c>
      <c r="P754" s="79">
        <v>548</v>
      </c>
      <c r="Q754" s="80">
        <v>74</v>
      </c>
      <c r="R754">
        <v>1308</v>
      </c>
      <c r="S754">
        <v>74</v>
      </c>
      <c r="T754" s="81">
        <f t="shared" si="0"/>
        <v>2016</v>
      </c>
      <c r="U754" s="82">
        <f>VLOOKUP(A754,'SB35 Determination Data'!$B$4:$F$542,5,FALSE)</f>
        <v>2016</v>
      </c>
    </row>
    <row r="755" spans="1:21" ht="12.75" customHeight="1" x14ac:dyDescent="0.15">
      <c r="A755" s="77" t="s">
        <v>259</v>
      </c>
      <c r="B755" s="77" t="s">
        <v>257</v>
      </c>
      <c r="C755" s="77" t="s">
        <v>128</v>
      </c>
      <c r="D755" s="78">
        <v>2017</v>
      </c>
      <c r="E755" s="77" t="s">
        <v>1598</v>
      </c>
      <c r="F755" s="79">
        <v>315</v>
      </c>
      <c r="G755" s="79">
        <v>42</v>
      </c>
      <c r="H755" s="83">
        <v>1</v>
      </c>
      <c r="I755" s="79">
        <v>41</v>
      </c>
      <c r="J755" s="79">
        <v>206</v>
      </c>
      <c r="K755" s="79">
        <v>6</v>
      </c>
      <c r="L755" s="79">
        <v>1</v>
      </c>
      <c r="M755" s="79">
        <v>5</v>
      </c>
      <c r="N755" s="79">
        <v>239</v>
      </c>
      <c r="O755" s="79">
        <v>147</v>
      </c>
      <c r="P755" s="79">
        <v>548</v>
      </c>
      <c r="Q755" s="80">
        <v>22</v>
      </c>
      <c r="R755">
        <v>1308</v>
      </c>
      <c r="S755">
        <v>217</v>
      </c>
      <c r="T755" s="81">
        <f t="shared" si="0"/>
        <v>2017</v>
      </c>
      <c r="U755" s="82">
        <f>VLOOKUP(A755,'SB35 Determination Data'!$B$4:$F$542,5,FALSE)</f>
        <v>2016</v>
      </c>
    </row>
    <row r="756" spans="1:21" ht="12.75" customHeight="1" x14ac:dyDescent="0.15">
      <c r="A756" s="77" t="s">
        <v>243</v>
      </c>
      <c r="B756" s="77" t="s">
        <v>242</v>
      </c>
      <c r="C756" s="77" t="s">
        <v>83</v>
      </c>
      <c r="D756" s="78">
        <v>2014</v>
      </c>
      <c r="E756" s="77" t="s">
        <v>1598</v>
      </c>
      <c r="F756" s="79">
        <v>265</v>
      </c>
      <c r="G756" s="79">
        <v>0</v>
      </c>
      <c r="H756" s="83">
        <v>0</v>
      </c>
      <c r="I756" s="79">
        <v>0</v>
      </c>
      <c r="J756" s="79">
        <v>130</v>
      </c>
      <c r="K756" s="79">
        <v>0</v>
      </c>
      <c r="L756" s="79">
        <v>0</v>
      </c>
      <c r="M756" s="79">
        <v>0</v>
      </c>
      <c r="N756" s="79">
        <v>180</v>
      </c>
      <c r="O756" s="79">
        <v>35</v>
      </c>
      <c r="P756" s="79">
        <v>420</v>
      </c>
      <c r="Q756" s="80">
        <v>14</v>
      </c>
      <c r="R756">
        <v>995</v>
      </c>
      <c r="S756">
        <v>49</v>
      </c>
      <c r="T756" s="81">
        <f t="shared" si="0"/>
        <v>2014</v>
      </c>
      <c r="U756" s="82">
        <f>VLOOKUP(A756,'SB35 Determination Data'!$B$4:$F$542,5,FALSE)</f>
        <v>2014</v>
      </c>
    </row>
    <row r="757" spans="1:21" ht="12.75" customHeight="1" x14ac:dyDescent="0.15">
      <c r="A757" s="77" t="s">
        <v>243</v>
      </c>
      <c r="B757" s="77" t="s">
        <v>242</v>
      </c>
      <c r="C757" s="77" t="s">
        <v>83</v>
      </c>
      <c r="D757" s="78">
        <v>2015</v>
      </c>
      <c r="E757" s="77" t="s">
        <v>1598</v>
      </c>
      <c r="F757" s="79">
        <v>265</v>
      </c>
      <c r="G757" s="79">
        <v>0</v>
      </c>
      <c r="H757" s="83">
        <v>0</v>
      </c>
      <c r="I757" s="79">
        <v>0</v>
      </c>
      <c r="J757" s="79">
        <v>130</v>
      </c>
      <c r="K757" s="79">
        <v>0</v>
      </c>
      <c r="L757" s="79">
        <v>0</v>
      </c>
      <c r="M757" s="79">
        <v>0</v>
      </c>
      <c r="N757" s="79">
        <v>180</v>
      </c>
      <c r="O757" s="79">
        <v>44</v>
      </c>
      <c r="P757" s="79">
        <v>420</v>
      </c>
      <c r="Q757" s="80">
        <v>10</v>
      </c>
      <c r="R757">
        <v>995</v>
      </c>
      <c r="S757">
        <v>54</v>
      </c>
      <c r="T757" s="81">
        <f t="shared" si="0"/>
        <v>2015</v>
      </c>
      <c r="U757" s="82">
        <f>VLOOKUP(A757,'SB35 Determination Data'!$B$4:$F$542,5,FALSE)</f>
        <v>2014</v>
      </c>
    </row>
    <row r="758" spans="1:21" ht="12.75" customHeight="1" x14ac:dyDescent="0.15">
      <c r="A758" s="77" t="s">
        <v>243</v>
      </c>
      <c r="B758" s="77" t="s">
        <v>242</v>
      </c>
      <c r="C758" s="77" t="s">
        <v>83</v>
      </c>
      <c r="D758" s="78">
        <v>2016</v>
      </c>
      <c r="E758" s="77" t="s">
        <v>1598</v>
      </c>
      <c r="F758" s="79">
        <v>265</v>
      </c>
      <c r="G758" s="79">
        <v>0</v>
      </c>
      <c r="H758" s="83">
        <v>0</v>
      </c>
      <c r="I758" s="79">
        <v>0</v>
      </c>
      <c r="J758" s="79">
        <v>130</v>
      </c>
      <c r="K758" s="79">
        <v>0</v>
      </c>
      <c r="L758" s="79">
        <v>0</v>
      </c>
      <c r="M758" s="79">
        <v>0</v>
      </c>
      <c r="N758" s="79">
        <v>180</v>
      </c>
      <c r="O758" s="79">
        <v>19</v>
      </c>
      <c r="P758" s="79">
        <v>420</v>
      </c>
      <c r="Q758" s="80">
        <v>28</v>
      </c>
      <c r="R758">
        <v>995</v>
      </c>
      <c r="S758">
        <v>47</v>
      </c>
      <c r="T758" s="81">
        <f t="shared" si="0"/>
        <v>2016</v>
      </c>
      <c r="U758" s="82">
        <f>VLOOKUP(A758,'SB35 Determination Data'!$B$4:$F$542,5,FALSE)</f>
        <v>2014</v>
      </c>
    </row>
    <row r="759" spans="1:21" ht="12.75" customHeight="1" x14ac:dyDescent="0.15">
      <c r="A759" s="77" t="s">
        <v>243</v>
      </c>
      <c r="B759" s="77" t="s">
        <v>242</v>
      </c>
      <c r="C759" s="77" t="s">
        <v>83</v>
      </c>
      <c r="D759" s="78">
        <v>2017</v>
      </c>
      <c r="E759" s="77" t="s">
        <v>1598</v>
      </c>
      <c r="F759" s="79">
        <v>265</v>
      </c>
      <c r="G759" s="79">
        <v>0</v>
      </c>
      <c r="H759" s="83">
        <v>0</v>
      </c>
      <c r="I759" s="79">
        <v>0</v>
      </c>
      <c r="J759" s="79">
        <v>130</v>
      </c>
      <c r="K759" s="79">
        <v>0</v>
      </c>
      <c r="L759" s="79">
        <v>0</v>
      </c>
      <c r="M759" s="79">
        <v>0</v>
      </c>
      <c r="N759" s="77">
        <v>180</v>
      </c>
      <c r="O759" s="79">
        <v>28</v>
      </c>
      <c r="P759" s="79">
        <v>420</v>
      </c>
      <c r="Q759" s="80">
        <v>9</v>
      </c>
      <c r="R759">
        <v>995</v>
      </c>
      <c r="S759">
        <v>37</v>
      </c>
      <c r="T759" s="81">
        <f t="shared" si="0"/>
        <v>2017</v>
      </c>
      <c r="U759" s="82">
        <f>VLOOKUP(A759,'SB35 Determination Data'!$B$4:$F$542,5,FALSE)</f>
        <v>2014</v>
      </c>
    </row>
    <row r="760" spans="1:21" ht="12.75" customHeight="1" x14ac:dyDescent="0.15">
      <c r="A760" s="77" t="s">
        <v>109</v>
      </c>
      <c r="B760" s="77" t="s">
        <v>99</v>
      </c>
      <c r="C760" s="77" t="s">
        <v>67</v>
      </c>
      <c r="D760" s="78">
        <v>2016</v>
      </c>
      <c r="E760" s="77" t="s">
        <v>1598</v>
      </c>
      <c r="F760" s="79">
        <v>124</v>
      </c>
      <c r="G760" s="79">
        <v>0</v>
      </c>
      <c r="H760" s="83">
        <v>0</v>
      </c>
      <c r="I760" s="79">
        <v>0</v>
      </c>
      <c r="J760" s="79">
        <v>72</v>
      </c>
      <c r="K760" s="79">
        <v>0</v>
      </c>
      <c r="L760" s="79">
        <v>0</v>
      </c>
      <c r="M760" s="79">
        <v>0</v>
      </c>
      <c r="N760" s="79">
        <v>78</v>
      </c>
      <c r="O760" s="79">
        <v>1</v>
      </c>
      <c r="P760" s="79">
        <v>195</v>
      </c>
      <c r="Q760" s="80">
        <v>40</v>
      </c>
      <c r="R760">
        <v>469</v>
      </c>
      <c r="S760">
        <v>41</v>
      </c>
      <c r="T760" s="81">
        <f t="shared" si="0"/>
        <v>2016</v>
      </c>
      <c r="U760" s="82">
        <f>VLOOKUP(A760,'SB35 Determination Data'!$B$4:$F$542,5,FALSE)</f>
        <v>2015</v>
      </c>
    </row>
    <row r="761" spans="1:21" ht="12.75" customHeight="1" x14ac:dyDescent="0.15">
      <c r="A761" s="77" t="s">
        <v>109</v>
      </c>
      <c r="B761" s="77" t="s">
        <v>99</v>
      </c>
      <c r="C761" s="77" t="s">
        <v>67</v>
      </c>
      <c r="D761" s="78">
        <v>2017</v>
      </c>
      <c r="E761" s="77" t="s">
        <v>1598</v>
      </c>
      <c r="F761" s="79">
        <v>124</v>
      </c>
      <c r="G761" s="79">
        <v>0</v>
      </c>
      <c r="H761" s="83">
        <v>0</v>
      </c>
      <c r="I761" s="79">
        <v>0</v>
      </c>
      <c r="J761" s="79">
        <v>72</v>
      </c>
      <c r="K761" s="79">
        <v>0</v>
      </c>
      <c r="L761" s="79">
        <v>0</v>
      </c>
      <c r="M761" s="79">
        <v>0</v>
      </c>
      <c r="N761" s="79">
        <v>78</v>
      </c>
      <c r="O761" s="79">
        <v>0</v>
      </c>
      <c r="P761" s="79">
        <v>195</v>
      </c>
      <c r="Q761" s="80">
        <v>4</v>
      </c>
      <c r="R761">
        <v>469</v>
      </c>
      <c r="S761">
        <v>4</v>
      </c>
      <c r="T761" s="81">
        <f t="shared" si="0"/>
        <v>2017</v>
      </c>
      <c r="U761" s="82">
        <f>VLOOKUP(A761,'SB35 Determination Data'!$B$4:$F$542,5,FALSE)</f>
        <v>2015</v>
      </c>
    </row>
    <row r="762" spans="1:21" ht="12.75" customHeight="1" x14ac:dyDescent="0.15">
      <c r="A762" s="77" t="s">
        <v>1181</v>
      </c>
      <c r="B762" s="77" t="s">
        <v>630</v>
      </c>
      <c r="C762" s="77" t="s">
        <v>123</v>
      </c>
      <c r="D762" s="78">
        <v>2017</v>
      </c>
      <c r="E762" s="77" t="s">
        <v>1598</v>
      </c>
      <c r="F762" s="79">
        <v>12</v>
      </c>
      <c r="G762" s="79">
        <v>0</v>
      </c>
      <c r="H762" s="83">
        <v>0</v>
      </c>
      <c r="I762" s="79">
        <v>0</v>
      </c>
      <c r="J762" s="79">
        <v>8</v>
      </c>
      <c r="K762" s="79">
        <v>0</v>
      </c>
      <c r="L762" s="79">
        <v>0</v>
      </c>
      <c r="M762" s="79">
        <v>0</v>
      </c>
      <c r="N762" s="79">
        <v>13</v>
      </c>
      <c r="O762" s="79">
        <v>0</v>
      </c>
      <c r="P762" s="79">
        <v>39</v>
      </c>
      <c r="Q762" s="80">
        <v>1</v>
      </c>
      <c r="R762">
        <v>72</v>
      </c>
      <c r="S762">
        <v>1</v>
      </c>
      <c r="T762" s="81">
        <f t="shared" si="0"/>
        <v>2017</v>
      </c>
      <c r="U762" s="82">
        <f>VLOOKUP(A762,'SB35 Determination Data'!$B$4:$F$542,5,FALSE)</f>
        <v>2014</v>
      </c>
    </row>
    <row r="763" spans="1:21" ht="12.75" customHeight="1" x14ac:dyDescent="0.15">
      <c r="A763" s="77" t="s">
        <v>159</v>
      </c>
      <c r="B763" s="77" t="s">
        <v>154</v>
      </c>
      <c r="C763" s="77" t="s">
        <v>128</v>
      </c>
      <c r="D763" s="78">
        <v>2016</v>
      </c>
      <c r="E763" s="77" t="s">
        <v>1598</v>
      </c>
      <c r="F763" s="79">
        <v>93</v>
      </c>
      <c r="G763" s="79">
        <v>6</v>
      </c>
      <c r="H763" s="83">
        <v>0</v>
      </c>
      <c r="I763" s="79">
        <v>6</v>
      </c>
      <c r="J763" s="79">
        <v>73</v>
      </c>
      <c r="K763" s="79">
        <v>6</v>
      </c>
      <c r="L763" s="79">
        <v>0</v>
      </c>
      <c r="M763" s="79">
        <v>6</v>
      </c>
      <c r="N763" s="79">
        <v>66</v>
      </c>
      <c r="O763" s="79">
        <v>7</v>
      </c>
      <c r="P763" s="79">
        <v>79</v>
      </c>
      <c r="Q763" s="80">
        <v>0</v>
      </c>
      <c r="R763">
        <v>311</v>
      </c>
      <c r="S763">
        <v>19</v>
      </c>
      <c r="T763" s="81">
        <f t="shared" si="0"/>
        <v>2016</v>
      </c>
      <c r="U763" s="82">
        <f>VLOOKUP(A763,'SB35 Determination Data'!$B$4:$F$542,5,FALSE)</f>
        <v>2016</v>
      </c>
    </row>
    <row r="764" spans="1:21" ht="12.75" customHeight="1" x14ac:dyDescent="0.15">
      <c r="A764" s="77" t="s">
        <v>159</v>
      </c>
      <c r="B764" s="77" t="s">
        <v>154</v>
      </c>
      <c r="C764" s="77" t="s">
        <v>128</v>
      </c>
      <c r="D764" s="78">
        <v>2017</v>
      </c>
      <c r="E764" s="77" t="s">
        <v>1598</v>
      </c>
      <c r="F764" s="79">
        <v>93</v>
      </c>
      <c r="G764" s="79">
        <v>0</v>
      </c>
      <c r="H764" s="83">
        <v>0</v>
      </c>
      <c r="I764" s="79">
        <v>0</v>
      </c>
      <c r="J764" s="79">
        <v>73</v>
      </c>
      <c r="K764" s="79">
        <v>0</v>
      </c>
      <c r="L764" s="79">
        <v>0</v>
      </c>
      <c r="M764" s="79">
        <v>0</v>
      </c>
      <c r="N764" s="77">
        <v>66</v>
      </c>
      <c r="O764" s="79">
        <v>25</v>
      </c>
      <c r="P764" s="79">
        <v>79</v>
      </c>
      <c r="Q764" s="80">
        <v>0</v>
      </c>
      <c r="R764">
        <v>311</v>
      </c>
      <c r="S764">
        <v>25</v>
      </c>
      <c r="T764" s="81">
        <f t="shared" si="0"/>
        <v>2017</v>
      </c>
      <c r="U764" s="82">
        <f>VLOOKUP(A764,'SB35 Determination Data'!$B$4:$F$542,5,FALSE)</f>
        <v>2016</v>
      </c>
    </row>
    <row r="765" spans="1:21" ht="12.75" customHeight="1" x14ac:dyDescent="0.15">
      <c r="A765" s="77" t="s">
        <v>246</v>
      </c>
      <c r="B765" s="77" t="s">
        <v>244</v>
      </c>
      <c r="C765" s="77" t="s">
        <v>83</v>
      </c>
      <c r="D765" s="78">
        <v>2015</v>
      </c>
      <c r="E765" s="77" t="s">
        <v>1598</v>
      </c>
      <c r="F765" s="79">
        <v>40</v>
      </c>
      <c r="G765" s="79">
        <v>0</v>
      </c>
      <c r="H765" s="83">
        <v>0</v>
      </c>
      <c r="I765" s="79">
        <v>0</v>
      </c>
      <c r="J765" s="79">
        <v>27</v>
      </c>
      <c r="K765" s="79">
        <v>0</v>
      </c>
      <c r="L765" s="79">
        <v>0</v>
      </c>
      <c r="M765" s="79">
        <v>0</v>
      </c>
      <c r="N765" s="79">
        <v>27</v>
      </c>
      <c r="O765" s="79">
        <v>56</v>
      </c>
      <c r="P765" s="79">
        <v>74</v>
      </c>
      <c r="Q765" s="80">
        <v>52</v>
      </c>
      <c r="R765">
        <v>168</v>
      </c>
      <c r="S765">
        <v>108</v>
      </c>
      <c r="T765" s="81">
        <f t="shared" si="0"/>
        <v>2015</v>
      </c>
      <c r="U765" s="82">
        <f>VLOOKUP(A765,'SB35 Determination Data'!$B$4:$F$542,5,FALSE)</f>
        <v>2014</v>
      </c>
    </row>
    <row r="766" spans="1:21" ht="12.75" customHeight="1" x14ac:dyDescent="0.15">
      <c r="A766" s="77" t="s">
        <v>329</v>
      </c>
      <c r="B766" s="77" t="s">
        <v>316</v>
      </c>
      <c r="C766" s="77" t="s">
        <v>144</v>
      </c>
      <c r="D766" s="78">
        <v>2014</v>
      </c>
      <c r="E766" s="77" t="s">
        <v>1598</v>
      </c>
      <c r="F766" s="79">
        <v>1488</v>
      </c>
      <c r="G766" s="79">
        <v>1</v>
      </c>
      <c r="H766" s="83">
        <v>0</v>
      </c>
      <c r="I766" s="79">
        <v>1</v>
      </c>
      <c r="J766" s="79">
        <v>1007</v>
      </c>
      <c r="K766" s="79">
        <v>1</v>
      </c>
      <c r="L766" s="79">
        <v>0</v>
      </c>
      <c r="M766" s="79">
        <v>1</v>
      </c>
      <c r="N766" s="79">
        <v>1140</v>
      </c>
      <c r="O766" s="79">
        <v>158</v>
      </c>
      <c r="P766" s="79">
        <v>2610</v>
      </c>
      <c r="Q766" s="80">
        <v>181</v>
      </c>
      <c r="R766">
        <v>6245</v>
      </c>
      <c r="S766">
        <v>341</v>
      </c>
      <c r="T766" s="81">
        <f t="shared" si="0"/>
        <v>2014</v>
      </c>
      <c r="U766" s="82">
        <f>VLOOKUP(A766,'SB35 Determination Data'!$B$4:$F$542,5,FALSE)</f>
        <v>2014</v>
      </c>
    </row>
    <row r="767" spans="1:21" ht="12.75" customHeight="1" x14ac:dyDescent="0.15">
      <c r="A767" s="77" t="s">
        <v>329</v>
      </c>
      <c r="B767" s="77" t="s">
        <v>316</v>
      </c>
      <c r="C767" s="77" t="s">
        <v>144</v>
      </c>
      <c r="D767" s="78">
        <v>2015</v>
      </c>
      <c r="E767" s="77" t="s">
        <v>1598</v>
      </c>
      <c r="F767" s="79">
        <v>1488</v>
      </c>
      <c r="G767" s="79">
        <v>4</v>
      </c>
      <c r="H767" s="83">
        <v>0</v>
      </c>
      <c r="I767" s="79">
        <v>4</v>
      </c>
      <c r="J767" s="79">
        <v>1007</v>
      </c>
      <c r="K767" s="79">
        <v>0</v>
      </c>
      <c r="L767" s="79">
        <v>0</v>
      </c>
      <c r="M767" s="79">
        <v>0</v>
      </c>
      <c r="N767" s="79">
        <v>1140</v>
      </c>
      <c r="O767" s="79">
        <v>193</v>
      </c>
      <c r="P767" s="79">
        <v>2610</v>
      </c>
      <c r="Q767" s="80">
        <v>215</v>
      </c>
      <c r="R767">
        <v>6245</v>
      </c>
      <c r="S767">
        <v>412</v>
      </c>
      <c r="T767" s="81">
        <f t="shared" si="0"/>
        <v>2015</v>
      </c>
      <c r="U767" s="82">
        <f>VLOOKUP(A767,'SB35 Determination Data'!$B$4:$F$542,5,FALSE)</f>
        <v>2014</v>
      </c>
    </row>
    <row r="768" spans="1:21" ht="12.75" customHeight="1" x14ac:dyDescent="0.15">
      <c r="A768" s="77" t="s">
        <v>329</v>
      </c>
      <c r="B768" s="77" t="s">
        <v>316</v>
      </c>
      <c r="C768" s="77" t="s">
        <v>144</v>
      </c>
      <c r="D768" s="78">
        <v>2016</v>
      </c>
      <c r="E768" s="77" t="s">
        <v>1598</v>
      </c>
      <c r="F768" s="79">
        <v>1488</v>
      </c>
      <c r="G768" s="79">
        <v>3</v>
      </c>
      <c r="H768" s="83">
        <v>0</v>
      </c>
      <c r="I768" s="79">
        <v>3</v>
      </c>
      <c r="J768" s="79">
        <v>1007</v>
      </c>
      <c r="K768" s="79">
        <v>2</v>
      </c>
      <c r="L768" s="79">
        <v>0</v>
      </c>
      <c r="M768" s="79">
        <v>2</v>
      </c>
      <c r="N768" s="79">
        <v>1140</v>
      </c>
      <c r="O768" s="79">
        <v>184</v>
      </c>
      <c r="P768" s="79">
        <v>2610</v>
      </c>
      <c r="Q768" s="80">
        <v>349</v>
      </c>
      <c r="R768">
        <v>6245</v>
      </c>
      <c r="S768">
        <v>538</v>
      </c>
      <c r="T768" s="81">
        <f t="shared" si="0"/>
        <v>2016</v>
      </c>
      <c r="U768" s="82">
        <f>VLOOKUP(A768,'SB35 Determination Data'!$B$4:$F$542,5,FALSE)</f>
        <v>2014</v>
      </c>
    </row>
    <row r="769" spans="1:21" ht="12.75" customHeight="1" x14ac:dyDescent="0.15">
      <c r="A769" s="77" t="s">
        <v>329</v>
      </c>
      <c r="B769" s="77" t="s">
        <v>316</v>
      </c>
      <c r="C769" s="77" t="s">
        <v>144</v>
      </c>
      <c r="D769" s="78">
        <v>2017</v>
      </c>
      <c r="E769" s="77" t="s">
        <v>1598</v>
      </c>
      <c r="F769" s="79">
        <v>1488</v>
      </c>
      <c r="G769" s="79">
        <v>3</v>
      </c>
      <c r="H769" s="83">
        <v>0</v>
      </c>
      <c r="I769" s="79">
        <v>3</v>
      </c>
      <c r="J769" s="79">
        <v>1007</v>
      </c>
      <c r="K769" s="79">
        <v>9</v>
      </c>
      <c r="L769" s="79">
        <v>0</v>
      </c>
      <c r="M769" s="79">
        <v>9</v>
      </c>
      <c r="N769" s="79">
        <v>1140</v>
      </c>
      <c r="O769" s="79">
        <v>168</v>
      </c>
      <c r="P769" s="79">
        <v>2610</v>
      </c>
      <c r="Q769" s="80">
        <v>514</v>
      </c>
      <c r="R769">
        <v>6245</v>
      </c>
      <c r="S769">
        <v>694</v>
      </c>
      <c r="T769" s="81">
        <f t="shared" si="0"/>
        <v>2017</v>
      </c>
      <c r="U769" s="82">
        <f>VLOOKUP(A769,'SB35 Determination Data'!$B$4:$F$542,5,FALSE)</f>
        <v>2014</v>
      </c>
    </row>
    <row r="770" spans="1:21" ht="12.75" customHeight="1" x14ac:dyDescent="0.15">
      <c r="A770" s="77" t="s">
        <v>493</v>
      </c>
      <c r="B770" s="77" t="s">
        <v>449</v>
      </c>
      <c r="C770" s="77" t="s">
        <v>67</v>
      </c>
      <c r="D770" s="78">
        <v>2015</v>
      </c>
      <c r="E770" s="77" t="s">
        <v>1598</v>
      </c>
      <c r="F770" s="79">
        <v>233</v>
      </c>
      <c r="G770" s="79">
        <v>85</v>
      </c>
      <c r="H770" s="83">
        <v>84</v>
      </c>
      <c r="I770" s="79">
        <v>1</v>
      </c>
      <c r="J770" s="79">
        <v>129</v>
      </c>
      <c r="K770" s="79">
        <v>22</v>
      </c>
      <c r="L770" s="79">
        <v>20</v>
      </c>
      <c r="M770" s="79">
        <v>2</v>
      </c>
      <c r="N770" s="79">
        <v>143</v>
      </c>
      <c r="O770" s="79">
        <v>0</v>
      </c>
      <c r="P770" s="79">
        <v>150</v>
      </c>
      <c r="Q770" s="80">
        <v>712</v>
      </c>
      <c r="R770">
        <v>655</v>
      </c>
      <c r="S770">
        <v>819</v>
      </c>
      <c r="T770" s="81">
        <f t="shared" si="0"/>
        <v>2015</v>
      </c>
      <c r="U770" s="82">
        <f>VLOOKUP(A770,'SB35 Determination Data'!$B$4:$F$542,5,FALSE)</f>
        <v>2015</v>
      </c>
    </row>
    <row r="771" spans="1:21" ht="12.75" customHeight="1" x14ac:dyDescent="0.15">
      <c r="A771" s="77" t="s">
        <v>493</v>
      </c>
      <c r="B771" s="77" t="s">
        <v>449</v>
      </c>
      <c r="C771" s="77" t="s">
        <v>67</v>
      </c>
      <c r="D771" s="78">
        <v>2016</v>
      </c>
      <c r="E771" s="77" t="s">
        <v>1598</v>
      </c>
      <c r="F771" s="79">
        <v>233</v>
      </c>
      <c r="G771" s="79">
        <v>45</v>
      </c>
      <c r="H771" s="83">
        <v>42</v>
      </c>
      <c r="I771" s="79">
        <v>3</v>
      </c>
      <c r="J771" s="79">
        <v>129</v>
      </c>
      <c r="K771" s="79">
        <v>4</v>
      </c>
      <c r="L771" s="79">
        <v>0</v>
      </c>
      <c r="M771" s="79">
        <v>4</v>
      </c>
      <c r="N771" s="79">
        <v>143</v>
      </c>
      <c r="O771" s="79">
        <v>0</v>
      </c>
      <c r="P771" s="79">
        <v>150</v>
      </c>
      <c r="Q771" s="80">
        <v>17</v>
      </c>
      <c r="R771">
        <v>655</v>
      </c>
      <c r="S771">
        <v>66</v>
      </c>
      <c r="T771" s="81">
        <f t="shared" si="0"/>
        <v>2016</v>
      </c>
      <c r="U771" s="82">
        <f>VLOOKUP(A771,'SB35 Determination Data'!$B$4:$F$542,5,FALSE)</f>
        <v>2015</v>
      </c>
    </row>
    <row r="772" spans="1:21" ht="12.75" customHeight="1" x14ac:dyDescent="0.15">
      <c r="A772" s="77" t="s">
        <v>493</v>
      </c>
      <c r="B772" s="77" t="s">
        <v>449</v>
      </c>
      <c r="C772" s="77" t="s">
        <v>67</v>
      </c>
      <c r="D772" s="78">
        <v>2017</v>
      </c>
      <c r="E772" s="77" t="s">
        <v>1598</v>
      </c>
      <c r="F772" s="79">
        <v>233</v>
      </c>
      <c r="G772" s="79">
        <v>8</v>
      </c>
      <c r="H772" s="83">
        <v>0</v>
      </c>
      <c r="I772" s="79">
        <v>8</v>
      </c>
      <c r="J772" s="79">
        <v>129</v>
      </c>
      <c r="K772" s="79">
        <v>6</v>
      </c>
      <c r="L772" s="79">
        <v>2</v>
      </c>
      <c r="M772" s="79">
        <v>4</v>
      </c>
      <c r="N772" s="79">
        <v>143</v>
      </c>
      <c r="O772" s="79">
        <v>1</v>
      </c>
      <c r="P772" s="79">
        <v>150</v>
      </c>
      <c r="Q772" s="80">
        <v>20</v>
      </c>
      <c r="R772">
        <v>655</v>
      </c>
      <c r="S772">
        <v>35</v>
      </c>
      <c r="T772" s="81">
        <f t="shared" si="0"/>
        <v>2017</v>
      </c>
      <c r="U772" s="82">
        <f>VLOOKUP(A772,'SB35 Determination Data'!$B$4:$F$542,5,FALSE)</f>
        <v>2015</v>
      </c>
    </row>
    <row r="773" spans="1:21" ht="12.75" customHeight="1" x14ac:dyDescent="0.15">
      <c r="A773" s="77" t="s">
        <v>249</v>
      </c>
      <c r="B773" s="77" t="s">
        <v>249</v>
      </c>
      <c r="C773" s="77" t="s">
        <v>250</v>
      </c>
      <c r="D773" s="78">
        <v>2017</v>
      </c>
      <c r="E773" s="77" t="s">
        <v>1598</v>
      </c>
      <c r="F773" s="79">
        <v>1351</v>
      </c>
      <c r="G773" s="79">
        <v>0</v>
      </c>
      <c r="H773" s="83">
        <v>0</v>
      </c>
      <c r="I773" s="79">
        <v>0</v>
      </c>
      <c r="J773" s="79">
        <v>966</v>
      </c>
      <c r="K773" s="79">
        <v>0</v>
      </c>
      <c r="L773" s="79">
        <v>0</v>
      </c>
      <c r="M773" s="79">
        <v>0</v>
      </c>
      <c r="N773" s="79">
        <v>886</v>
      </c>
      <c r="O773" s="79">
        <v>145</v>
      </c>
      <c r="P773" s="79">
        <v>2348</v>
      </c>
      <c r="Q773" s="80">
        <v>82</v>
      </c>
      <c r="R773">
        <v>5551</v>
      </c>
      <c r="S773">
        <v>227</v>
      </c>
      <c r="T773" s="81">
        <f t="shared" si="0"/>
        <v>2017</v>
      </c>
      <c r="U773" s="82">
        <f>VLOOKUP(A773,'SB35 Determination Data'!$B$4:$F$542,5,FALSE)</f>
        <v>2016</v>
      </c>
    </row>
    <row r="774" spans="1:21" ht="12.75" customHeight="1" x14ac:dyDescent="0.15">
      <c r="A774" s="77" t="s">
        <v>253</v>
      </c>
      <c r="B774" s="77" t="s">
        <v>249</v>
      </c>
      <c r="C774" s="77" t="s">
        <v>250</v>
      </c>
      <c r="D774" s="78">
        <v>2016</v>
      </c>
      <c r="E774" s="77" t="s">
        <v>1598</v>
      </c>
      <c r="F774" s="79">
        <v>1085</v>
      </c>
      <c r="G774" s="79">
        <v>0</v>
      </c>
      <c r="H774" s="83">
        <v>0</v>
      </c>
      <c r="I774" s="79">
        <v>0</v>
      </c>
      <c r="J774" s="79">
        <v>775</v>
      </c>
      <c r="K774" s="79">
        <v>0</v>
      </c>
      <c r="L774" s="79">
        <v>0</v>
      </c>
      <c r="M774" s="79">
        <v>0</v>
      </c>
      <c r="N774" s="79">
        <v>711</v>
      </c>
      <c r="O774" s="79">
        <v>37</v>
      </c>
      <c r="P774" s="79">
        <v>1885</v>
      </c>
      <c r="Q774" s="80">
        <v>137</v>
      </c>
      <c r="R774">
        <v>4456</v>
      </c>
      <c r="S774">
        <v>174</v>
      </c>
      <c r="T774" s="81">
        <f t="shared" si="0"/>
        <v>2016</v>
      </c>
      <c r="U774" s="82">
        <f>VLOOKUP(A774,'SB35 Determination Data'!$B$4:$F$542,5,FALSE)</f>
        <v>2016</v>
      </c>
    </row>
    <row r="775" spans="1:21" ht="12.75" customHeight="1" x14ac:dyDescent="0.15">
      <c r="A775" s="77" t="s">
        <v>253</v>
      </c>
      <c r="B775" s="77" t="s">
        <v>249</v>
      </c>
      <c r="C775" s="77" t="s">
        <v>250</v>
      </c>
      <c r="D775" s="78">
        <v>2017</v>
      </c>
      <c r="E775" s="77" t="s">
        <v>1598</v>
      </c>
      <c r="F775" s="79">
        <v>1085</v>
      </c>
      <c r="G775" s="79">
        <v>0</v>
      </c>
      <c r="H775" s="83">
        <v>0</v>
      </c>
      <c r="I775" s="79">
        <v>0</v>
      </c>
      <c r="J775" s="79">
        <v>775</v>
      </c>
      <c r="K775" s="79">
        <v>0</v>
      </c>
      <c r="L775" s="79">
        <v>0</v>
      </c>
      <c r="M775" s="79">
        <v>0</v>
      </c>
      <c r="N775" s="79">
        <v>711</v>
      </c>
      <c r="O775" s="79">
        <v>52</v>
      </c>
      <c r="P775" s="79">
        <v>1885</v>
      </c>
      <c r="Q775" s="80">
        <v>118</v>
      </c>
      <c r="R775">
        <v>4456</v>
      </c>
      <c r="S775">
        <v>170</v>
      </c>
      <c r="T775" s="81">
        <f t="shared" si="0"/>
        <v>2017</v>
      </c>
      <c r="U775" s="82">
        <f>VLOOKUP(A775,'SB35 Determination Data'!$B$4:$F$542,5,FALSE)</f>
        <v>2016</v>
      </c>
    </row>
    <row r="776" spans="1:21" ht="12.75" customHeight="1" x14ac:dyDescent="0.15">
      <c r="A776" s="77" t="s">
        <v>235</v>
      </c>
      <c r="B776" s="77" t="s">
        <v>229</v>
      </c>
      <c r="C776" s="77" t="s">
        <v>67</v>
      </c>
      <c r="D776" s="78">
        <v>2015</v>
      </c>
      <c r="E776" s="77" t="s">
        <v>1598</v>
      </c>
      <c r="F776" s="79">
        <v>41</v>
      </c>
      <c r="G776" s="79">
        <v>6</v>
      </c>
      <c r="H776" s="83">
        <v>0</v>
      </c>
      <c r="I776" s="79">
        <v>6</v>
      </c>
      <c r="J776" s="79">
        <v>24</v>
      </c>
      <c r="K776" s="79">
        <v>8</v>
      </c>
      <c r="L776" s="79">
        <v>0</v>
      </c>
      <c r="M776" s="79">
        <v>8</v>
      </c>
      <c r="N776" s="79">
        <v>26</v>
      </c>
      <c r="O776" s="79">
        <v>3</v>
      </c>
      <c r="P776" s="79">
        <v>38</v>
      </c>
      <c r="Q776" s="80">
        <v>9</v>
      </c>
      <c r="R776">
        <v>129</v>
      </c>
      <c r="S776">
        <v>26</v>
      </c>
      <c r="T776" s="81">
        <f t="shared" si="0"/>
        <v>2015</v>
      </c>
      <c r="U776" s="82">
        <f>VLOOKUP(A776,'SB35 Determination Data'!$B$4:$F$542,5,FALSE)</f>
        <v>2015</v>
      </c>
    </row>
    <row r="777" spans="1:21" ht="12.75" customHeight="1" x14ac:dyDescent="0.15">
      <c r="A777" s="77" t="s">
        <v>235</v>
      </c>
      <c r="B777" s="77" t="s">
        <v>229</v>
      </c>
      <c r="C777" s="77" t="s">
        <v>67</v>
      </c>
      <c r="D777" s="78">
        <v>2016</v>
      </c>
      <c r="E777" s="77" t="s">
        <v>1598</v>
      </c>
      <c r="F777" s="79">
        <v>41</v>
      </c>
      <c r="G777" s="79">
        <v>4</v>
      </c>
      <c r="H777" s="83">
        <v>0</v>
      </c>
      <c r="I777" s="79">
        <v>4</v>
      </c>
      <c r="J777" s="79">
        <v>24</v>
      </c>
      <c r="K777" s="79">
        <v>3</v>
      </c>
      <c r="L777" s="79">
        <v>0</v>
      </c>
      <c r="M777" s="79">
        <v>3</v>
      </c>
      <c r="N777" s="79">
        <v>26</v>
      </c>
      <c r="O777" s="79">
        <v>2</v>
      </c>
      <c r="P777" s="79">
        <v>38</v>
      </c>
      <c r="Q777" s="80">
        <v>2</v>
      </c>
      <c r="R777">
        <v>129</v>
      </c>
      <c r="S777">
        <v>11</v>
      </c>
      <c r="T777" s="81">
        <f t="shared" si="0"/>
        <v>2016</v>
      </c>
      <c r="U777" s="82">
        <f>VLOOKUP(A777,'SB35 Determination Data'!$B$4:$F$542,5,FALSE)</f>
        <v>2015</v>
      </c>
    </row>
    <row r="778" spans="1:21" ht="12.75" customHeight="1" x14ac:dyDescent="0.15">
      <c r="A778" s="77" t="s">
        <v>235</v>
      </c>
      <c r="B778" s="77" t="s">
        <v>229</v>
      </c>
      <c r="C778" s="77" t="s">
        <v>67</v>
      </c>
      <c r="D778" s="78">
        <v>2017</v>
      </c>
      <c r="E778" s="77" t="s">
        <v>1598</v>
      </c>
      <c r="F778" s="79">
        <v>41</v>
      </c>
      <c r="G778" s="79">
        <v>6</v>
      </c>
      <c r="H778" s="83">
        <v>0</v>
      </c>
      <c r="I778" s="79">
        <v>6</v>
      </c>
      <c r="J778" s="79">
        <v>24</v>
      </c>
      <c r="K778" s="79">
        <v>5</v>
      </c>
      <c r="L778" s="79">
        <v>0</v>
      </c>
      <c r="M778" s="79">
        <v>5</v>
      </c>
      <c r="N778" s="79">
        <v>26</v>
      </c>
      <c r="O778" s="79">
        <v>5</v>
      </c>
      <c r="P778" s="79">
        <v>38</v>
      </c>
      <c r="Q778" s="80">
        <v>4</v>
      </c>
      <c r="R778">
        <v>129</v>
      </c>
      <c r="S778">
        <v>20</v>
      </c>
      <c r="T778" s="81">
        <f t="shared" si="0"/>
        <v>2017</v>
      </c>
      <c r="U778" s="82">
        <f>VLOOKUP(A778,'SB35 Determination Data'!$B$4:$F$542,5,FALSE)</f>
        <v>2015</v>
      </c>
    </row>
    <row r="779" spans="1:21" ht="12.75" customHeight="1" x14ac:dyDescent="0.15">
      <c r="A779" s="77" t="s">
        <v>494</v>
      </c>
      <c r="B779" s="77" t="s">
        <v>449</v>
      </c>
      <c r="C779" s="77" t="s">
        <v>67</v>
      </c>
      <c r="D779" s="78">
        <v>2016</v>
      </c>
      <c r="E779" s="77" t="s">
        <v>1598</v>
      </c>
      <c r="F779" s="79">
        <v>193</v>
      </c>
      <c r="G779" s="79">
        <v>0</v>
      </c>
      <c r="H779" s="83">
        <v>0</v>
      </c>
      <c r="I779" s="79">
        <v>0</v>
      </c>
      <c r="J779" s="79">
        <v>101</v>
      </c>
      <c r="K779" s="79">
        <v>0</v>
      </c>
      <c r="L779" s="79">
        <v>0</v>
      </c>
      <c r="M779" s="79">
        <v>0</v>
      </c>
      <c r="N779" s="79">
        <v>112</v>
      </c>
      <c r="O779" s="79">
        <v>0</v>
      </c>
      <c r="P779" s="79">
        <v>257</v>
      </c>
      <c r="Q779" s="80">
        <v>0</v>
      </c>
      <c r="R779">
        <v>663</v>
      </c>
      <c r="S779">
        <v>0</v>
      </c>
      <c r="T779" s="81">
        <f t="shared" si="0"/>
        <v>2016</v>
      </c>
      <c r="U779" s="82">
        <f>VLOOKUP(A779,'SB35 Determination Data'!$B$4:$F$542,5,FALSE)</f>
        <v>2015</v>
      </c>
    </row>
    <row r="780" spans="1:21" ht="12.75" customHeight="1" x14ac:dyDescent="0.15">
      <c r="A780" s="77" t="s">
        <v>494</v>
      </c>
      <c r="B780" s="77" t="s">
        <v>449</v>
      </c>
      <c r="C780" s="77" t="s">
        <v>67</v>
      </c>
      <c r="D780" s="78">
        <v>2017</v>
      </c>
      <c r="E780" s="77" t="s">
        <v>1598</v>
      </c>
      <c r="F780" s="79">
        <v>193</v>
      </c>
      <c r="G780" s="79">
        <v>0</v>
      </c>
      <c r="H780" s="83">
        <v>0</v>
      </c>
      <c r="I780" s="79">
        <v>0</v>
      </c>
      <c r="J780" s="79">
        <v>101</v>
      </c>
      <c r="K780" s="79">
        <v>0</v>
      </c>
      <c r="L780" s="79">
        <v>0</v>
      </c>
      <c r="M780" s="79">
        <v>0</v>
      </c>
      <c r="N780" s="79">
        <v>112</v>
      </c>
      <c r="O780" s="79">
        <v>0</v>
      </c>
      <c r="P780" s="79">
        <v>257</v>
      </c>
      <c r="Q780" s="80">
        <v>3</v>
      </c>
      <c r="R780">
        <v>663</v>
      </c>
      <c r="S780">
        <v>3</v>
      </c>
      <c r="T780" s="81">
        <f t="shared" si="0"/>
        <v>2017</v>
      </c>
      <c r="U780" s="82">
        <f>VLOOKUP(A780,'SB35 Determination Data'!$B$4:$F$542,5,FALSE)</f>
        <v>2015</v>
      </c>
    </row>
    <row r="781" spans="1:21" ht="12.75" customHeight="1" x14ac:dyDescent="0.15">
      <c r="A781" s="77" t="s">
        <v>531</v>
      </c>
      <c r="B781" s="77" t="s">
        <v>505</v>
      </c>
      <c r="C781" s="77" t="s">
        <v>67</v>
      </c>
      <c r="D781" s="78">
        <v>2014</v>
      </c>
      <c r="E781" s="77" t="s">
        <v>1598</v>
      </c>
      <c r="F781" s="79">
        <v>1004</v>
      </c>
      <c r="G781" s="79">
        <v>0</v>
      </c>
      <c r="H781" s="83">
        <v>0</v>
      </c>
      <c r="I781" s="79">
        <v>0</v>
      </c>
      <c r="J781" s="79">
        <v>570</v>
      </c>
      <c r="K781" s="79">
        <v>0</v>
      </c>
      <c r="L781" s="79">
        <v>0</v>
      </c>
      <c r="M781" s="79">
        <v>0</v>
      </c>
      <c r="N781" s="79">
        <v>565</v>
      </c>
      <c r="O781" s="79">
        <v>0</v>
      </c>
      <c r="P781" s="79">
        <v>1151</v>
      </c>
      <c r="Q781" s="80">
        <v>841</v>
      </c>
      <c r="R781">
        <v>3290</v>
      </c>
      <c r="S781">
        <v>841</v>
      </c>
      <c r="T781" s="81">
        <f t="shared" si="0"/>
        <v>2015</v>
      </c>
      <c r="U781" s="82">
        <f>VLOOKUP(A781,'SB35 Determination Data'!$B$4:$F$542,5,FALSE)</f>
        <v>2015</v>
      </c>
    </row>
    <row r="782" spans="1:21" ht="12.75" customHeight="1" x14ac:dyDescent="0.15">
      <c r="A782" s="77" t="s">
        <v>531</v>
      </c>
      <c r="B782" s="77" t="s">
        <v>505</v>
      </c>
      <c r="C782" s="77" t="s">
        <v>67</v>
      </c>
      <c r="D782" s="78">
        <v>2015</v>
      </c>
      <c r="E782" s="77" t="s">
        <v>1598</v>
      </c>
      <c r="F782" s="79">
        <v>1004</v>
      </c>
      <c r="G782" s="79">
        <v>0</v>
      </c>
      <c r="H782" s="83">
        <v>0</v>
      </c>
      <c r="I782" s="79">
        <v>0</v>
      </c>
      <c r="J782" s="79">
        <v>570</v>
      </c>
      <c r="K782" s="79">
        <v>0</v>
      </c>
      <c r="L782" s="79">
        <v>0</v>
      </c>
      <c r="M782" s="79">
        <v>0</v>
      </c>
      <c r="N782" s="79">
        <v>565</v>
      </c>
      <c r="O782" s="79">
        <v>0</v>
      </c>
      <c r="P782" s="79">
        <v>1151</v>
      </c>
      <c r="Q782" s="80">
        <v>270</v>
      </c>
      <c r="R782">
        <v>3290</v>
      </c>
      <c r="S782">
        <v>270</v>
      </c>
      <c r="T782" s="81">
        <f t="shared" si="0"/>
        <v>2015</v>
      </c>
      <c r="U782" s="82">
        <f>VLOOKUP(A782,'SB35 Determination Data'!$B$4:$F$542,5,FALSE)</f>
        <v>2015</v>
      </c>
    </row>
    <row r="783" spans="1:21" ht="12.75" customHeight="1" x14ac:dyDescent="0.15">
      <c r="A783" s="77" t="s">
        <v>531</v>
      </c>
      <c r="B783" s="77" t="s">
        <v>505</v>
      </c>
      <c r="C783" s="77" t="s">
        <v>67</v>
      </c>
      <c r="D783" s="78">
        <v>2016</v>
      </c>
      <c r="E783" s="77" t="s">
        <v>1598</v>
      </c>
      <c r="F783" s="79">
        <v>1004</v>
      </c>
      <c r="G783" s="79">
        <v>0</v>
      </c>
      <c r="H783" s="83">
        <v>0</v>
      </c>
      <c r="I783" s="79">
        <v>0</v>
      </c>
      <c r="J783" s="79">
        <v>570</v>
      </c>
      <c r="K783" s="79">
        <v>0</v>
      </c>
      <c r="L783" s="79">
        <v>0</v>
      </c>
      <c r="M783" s="79">
        <v>0</v>
      </c>
      <c r="N783" s="77">
        <v>565</v>
      </c>
      <c r="O783" s="79">
        <v>0</v>
      </c>
      <c r="P783" s="79">
        <v>1151</v>
      </c>
      <c r="Q783" s="80">
        <v>82</v>
      </c>
      <c r="R783">
        <v>3290</v>
      </c>
      <c r="S783">
        <v>82</v>
      </c>
      <c r="T783" s="81">
        <f t="shared" si="0"/>
        <v>2016</v>
      </c>
      <c r="U783" s="82">
        <f>VLOOKUP(A783,'SB35 Determination Data'!$B$4:$F$542,5,FALSE)</f>
        <v>2015</v>
      </c>
    </row>
    <row r="784" spans="1:21" ht="12.75" customHeight="1" x14ac:dyDescent="0.15">
      <c r="A784" s="77" t="s">
        <v>531</v>
      </c>
      <c r="B784" s="77" t="s">
        <v>505</v>
      </c>
      <c r="C784" s="77" t="s">
        <v>67</v>
      </c>
      <c r="D784" s="78">
        <v>2017</v>
      </c>
      <c r="E784" s="77" t="s">
        <v>1598</v>
      </c>
      <c r="F784" s="79">
        <v>1004</v>
      </c>
      <c r="G784" s="79">
        <v>0</v>
      </c>
      <c r="H784" s="83">
        <v>0</v>
      </c>
      <c r="I784" s="79">
        <v>0</v>
      </c>
      <c r="J784" s="79">
        <v>570</v>
      </c>
      <c r="K784" s="79">
        <v>0</v>
      </c>
      <c r="L784" s="79">
        <v>0</v>
      </c>
      <c r="M784" s="79">
        <v>0</v>
      </c>
      <c r="N784" s="79">
        <v>565</v>
      </c>
      <c r="O784" s="79">
        <v>0</v>
      </c>
      <c r="P784" s="79">
        <v>1151</v>
      </c>
      <c r="Q784" s="80">
        <v>111</v>
      </c>
      <c r="R784">
        <v>3290</v>
      </c>
      <c r="S784">
        <v>111</v>
      </c>
      <c r="T784" s="81">
        <f t="shared" si="0"/>
        <v>2017</v>
      </c>
      <c r="U784" s="82">
        <f>VLOOKUP(A784,'SB35 Determination Data'!$B$4:$F$542,5,FALSE)</f>
        <v>2015</v>
      </c>
    </row>
    <row r="785" spans="1:21" ht="12.75" customHeight="1" x14ac:dyDescent="0.15">
      <c r="A785" s="77" t="s">
        <v>293</v>
      </c>
      <c r="B785" s="77" t="s">
        <v>273</v>
      </c>
      <c r="C785" s="77" t="s">
        <v>144</v>
      </c>
      <c r="D785" s="78">
        <v>2014</v>
      </c>
      <c r="E785" s="77" t="s">
        <v>1598</v>
      </c>
      <c r="F785" s="79">
        <v>42</v>
      </c>
      <c r="G785" s="79">
        <v>9</v>
      </c>
      <c r="H785" s="83">
        <v>9</v>
      </c>
      <c r="I785" s="79">
        <v>0</v>
      </c>
      <c r="J785" s="79">
        <v>29</v>
      </c>
      <c r="K785" s="79">
        <v>6</v>
      </c>
      <c r="L785" s="79">
        <v>6</v>
      </c>
      <c r="M785" s="79">
        <v>0</v>
      </c>
      <c r="N785" s="79">
        <v>33</v>
      </c>
      <c r="O785" s="79">
        <v>16</v>
      </c>
      <c r="P785" s="79">
        <v>73</v>
      </c>
      <c r="Q785" s="80">
        <v>296</v>
      </c>
      <c r="R785">
        <v>177</v>
      </c>
      <c r="S785">
        <v>327</v>
      </c>
      <c r="T785" s="81">
        <f t="shared" si="0"/>
        <v>2014</v>
      </c>
      <c r="U785" s="82">
        <f>VLOOKUP(A785,'SB35 Determination Data'!$B$4:$F$542,5,FALSE)</f>
        <v>2014</v>
      </c>
    </row>
    <row r="786" spans="1:21" ht="12.75" customHeight="1" x14ac:dyDescent="0.15">
      <c r="A786" s="77" t="s">
        <v>293</v>
      </c>
      <c r="B786" s="77" t="s">
        <v>273</v>
      </c>
      <c r="C786" s="77" t="s">
        <v>144</v>
      </c>
      <c r="D786" s="78">
        <v>2015</v>
      </c>
      <c r="E786" s="77" t="s">
        <v>1598</v>
      </c>
      <c r="F786" s="79">
        <v>42</v>
      </c>
      <c r="G786" s="79">
        <v>3</v>
      </c>
      <c r="H786" s="83">
        <v>3</v>
      </c>
      <c r="I786" s="79">
        <v>0</v>
      </c>
      <c r="J786" s="79">
        <v>29</v>
      </c>
      <c r="K786" s="79">
        <v>22</v>
      </c>
      <c r="L786" s="79">
        <v>22</v>
      </c>
      <c r="M786" s="79">
        <v>0</v>
      </c>
      <c r="N786" s="79">
        <v>33</v>
      </c>
      <c r="O786" s="79">
        <v>0</v>
      </c>
      <c r="P786" s="79">
        <v>73</v>
      </c>
      <c r="Q786" s="80">
        <v>468</v>
      </c>
      <c r="R786">
        <v>177</v>
      </c>
      <c r="S786">
        <v>493</v>
      </c>
      <c r="T786" s="81">
        <f t="shared" si="0"/>
        <v>2015</v>
      </c>
      <c r="U786" s="82">
        <f>VLOOKUP(A786,'SB35 Determination Data'!$B$4:$F$542,5,FALSE)</f>
        <v>2014</v>
      </c>
    </row>
    <row r="787" spans="1:21" ht="12.75" customHeight="1" x14ac:dyDescent="0.15">
      <c r="A787" s="77" t="s">
        <v>293</v>
      </c>
      <c r="B787" s="77" t="s">
        <v>273</v>
      </c>
      <c r="C787" s="77" t="s">
        <v>144</v>
      </c>
      <c r="D787" s="78">
        <v>2016</v>
      </c>
      <c r="E787" s="77" t="s">
        <v>1598</v>
      </c>
      <c r="F787" s="79">
        <v>42</v>
      </c>
      <c r="G787" s="79">
        <v>1</v>
      </c>
      <c r="H787" s="83">
        <v>1</v>
      </c>
      <c r="I787" s="79">
        <v>0</v>
      </c>
      <c r="J787" s="79">
        <v>29</v>
      </c>
      <c r="K787" s="79">
        <v>0</v>
      </c>
      <c r="L787" s="79">
        <v>0</v>
      </c>
      <c r="M787" s="79">
        <v>0</v>
      </c>
      <c r="N787" s="79">
        <v>33</v>
      </c>
      <c r="O787" s="79">
        <v>0</v>
      </c>
      <c r="P787" s="79">
        <v>73</v>
      </c>
      <c r="Q787" s="80">
        <v>6</v>
      </c>
      <c r="R787">
        <v>177</v>
      </c>
      <c r="S787">
        <v>7</v>
      </c>
      <c r="T787" s="81">
        <f t="shared" si="0"/>
        <v>2016</v>
      </c>
      <c r="U787" s="82">
        <f>VLOOKUP(A787,'SB35 Determination Data'!$B$4:$F$542,5,FALSE)</f>
        <v>2014</v>
      </c>
    </row>
    <row r="788" spans="1:21" ht="12.75" customHeight="1" x14ac:dyDescent="0.15">
      <c r="A788" s="77" t="s">
        <v>293</v>
      </c>
      <c r="B788" s="77" t="s">
        <v>273</v>
      </c>
      <c r="C788" s="77" t="s">
        <v>144</v>
      </c>
      <c r="D788" s="78">
        <v>2017</v>
      </c>
      <c r="E788" s="77" t="s">
        <v>1598</v>
      </c>
      <c r="F788" s="79">
        <v>42</v>
      </c>
      <c r="G788" s="79">
        <v>0</v>
      </c>
      <c r="H788" s="83">
        <v>0</v>
      </c>
      <c r="I788" s="79">
        <v>0</v>
      </c>
      <c r="J788" s="79">
        <v>29</v>
      </c>
      <c r="K788" s="79">
        <v>0</v>
      </c>
      <c r="L788" s="79">
        <v>0</v>
      </c>
      <c r="M788" s="79">
        <v>0</v>
      </c>
      <c r="N788" s="77">
        <v>33</v>
      </c>
      <c r="O788" s="79">
        <v>0</v>
      </c>
      <c r="P788" s="79">
        <v>73</v>
      </c>
      <c r="Q788" s="80">
        <v>35</v>
      </c>
      <c r="R788">
        <v>177</v>
      </c>
      <c r="S788">
        <v>35</v>
      </c>
      <c r="T788" s="81">
        <f t="shared" si="0"/>
        <v>2017</v>
      </c>
      <c r="U788" s="82">
        <f>VLOOKUP(A788,'SB35 Determination Data'!$B$4:$F$542,5,FALSE)</f>
        <v>2014</v>
      </c>
    </row>
    <row r="789" spans="1:21" ht="12.75" customHeight="1" x14ac:dyDescent="0.15">
      <c r="A789" s="77" t="s">
        <v>584</v>
      </c>
      <c r="B789" s="77" t="s">
        <v>517</v>
      </c>
      <c r="C789" s="77" t="s">
        <v>128</v>
      </c>
      <c r="D789" s="78">
        <v>2015</v>
      </c>
      <c r="E789" s="77" t="s">
        <v>1598</v>
      </c>
      <c r="F789" s="79">
        <v>1546</v>
      </c>
      <c r="G789" s="79">
        <v>0</v>
      </c>
      <c r="H789" s="83">
        <v>0</v>
      </c>
      <c r="I789" s="79">
        <v>0</v>
      </c>
      <c r="J789" s="79">
        <v>991</v>
      </c>
      <c r="K789" s="79">
        <v>0</v>
      </c>
      <c r="L789" s="79">
        <v>0</v>
      </c>
      <c r="M789" s="79">
        <v>0</v>
      </c>
      <c r="N789" s="79">
        <v>1100</v>
      </c>
      <c r="O789" s="79">
        <v>0</v>
      </c>
      <c r="P789" s="79">
        <v>2724</v>
      </c>
      <c r="Q789" s="80">
        <v>18</v>
      </c>
      <c r="R789">
        <v>6361</v>
      </c>
      <c r="S789">
        <v>18</v>
      </c>
      <c r="T789" s="81">
        <f t="shared" si="0"/>
        <v>2016</v>
      </c>
      <c r="U789" s="82">
        <f>VLOOKUP(A789,'SB35 Determination Data'!$B$4:$F$542,5,FALSE)</f>
        <v>2016</v>
      </c>
    </row>
    <row r="790" spans="1:21" ht="12.75" customHeight="1" x14ac:dyDescent="0.15">
      <c r="A790" s="77" t="s">
        <v>584</v>
      </c>
      <c r="B790" s="77" t="s">
        <v>517</v>
      </c>
      <c r="C790" s="77" t="s">
        <v>128</v>
      </c>
      <c r="D790" s="78">
        <v>2016</v>
      </c>
      <c r="E790" s="77" t="s">
        <v>1598</v>
      </c>
      <c r="F790" s="79">
        <v>1546</v>
      </c>
      <c r="G790" s="79">
        <v>0</v>
      </c>
      <c r="H790" s="83">
        <v>0</v>
      </c>
      <c r="I790" s="79">
        <v>0</v>
      </c>
      <c r="J790" s="79">
        <v>991</v>
      </c>
      <c r="K790" s="79">
        <v>50</v>
      </c>
      <c r="L790" s="79">
        <v>50</v>
      </c>
      <c r="M790" s="79">
        <v>0</v>
      </c>
      <c r="N790" s="79">
        <v>1100</v>
      </c>
      <c r="O790" s="79">
        <v>56</v>
      </c>
      <c r="P790" s="79">
        <v>2724</v>
      </c>
      <c r="Q790" s="80">
        <v>150</v>
      </c>
      <c r="R790">
        <v>6361</v>
      </c>
      <c r="S790">
        <v>256</v>
      </c>
      <c r="T790" s="81">
        <f t="shared" si="0"/>
        <v>2016</v>
      </c>
      <c r="U790" s="82">
        <f>VLOOKUP(A790,'SB35 Determination Data'!$B$4:$F$542,5,FALSE)</f>
        <v>2016</v>
      </c>
    </row>
    <row r="791" spans="1:21" ht="12.75" customHeight="1" x14ac:dyDescent="0.15">
      <c r="A791" s="77" t="s">
        <v>584</v>
      </c>
      <c r="B791" s="77" t="s">
        <v>517</v>
      </c>
      <c r="C791" s="77" t="s">
        <v>128</v>
      </c>
      <c r="D791" s="78">
        <v>2017</v>
      </c>
      <c r="E791" s="77" t="s">
        <v>1598</v>
      </c>
      <c r="F791" s="79">
        <v>1546</v>
      </c>
      <c r="G791" s="79">
        <v>0</v>
      </c>
      <c r="H791" s="83">
        <v>0</v>
      </c>
      <c r="I791" s="79">
        <v>0</v>
      </c>
      <c r="J791" s="79">
        <v>991</v>
      </c>
      <c r="K791" s="79">
        <v>0</v>
      </c>
      <c r="L791" s="79">
        <v>0</v>
      </c>
      <c r="M791" s="79">
        <v>0</v>
      </c>
      <c r="N791" s="79">
        <v>1100</v>
      </c>
      <c r="O791" s="79">
        <v>3</v>
      </c>
      <c r="P791" s="79">
        <v>2724</v>
      </c>
      <c r="Q791" s="80">
        <v>137</v>
      </c>
      <c r="R791">
        <v>6361</v>
      </c>
      <c r="S791">
        <v>140</v>
      </c>
      <c r="T791" s="81">
        <f t="shared" si="0"/>
        <v>2017</v>
      </c>
      <c r="U791" s="82">
        <f>VLOOKUP(A791,'SB35 Determination Data'!$B$4:$F$542,5,FALSE)</f>
        <v>2016</v>
      </c>
    </row>
    <row r="792" spans="1:21" ht="12.75" customHeight="1" x14ac:dyDescent="0.15">
      <c r="A792" s="77" t="s">
        <v>256</v>
      </c>
      <c r="B792" s="77" t="s">
        <v>254</v>
      </c>
      <c r="C792" s="77" t="s">
        <v>83</v>
      </c>
      <c r="D792" s="78">
        <v>2014</v>
      </c>
      <c r="E792" s="77" t="s">
        <v>1598</v>
      </c>
      <c r="F792" s="79">
        <v>11</v>
      </c>
      <c r="G792" s="79">
        <v>0</v>
      </c>
      <c r="H792" s="83">
        <v>0</v>
      </c>
      <c r="I792" s="79">
        <v>0</v>
      </c>
      <c r="J792" s="79">
        <v>7</v>
      </c>
      <c r="K792" s="79">
        <v>0</v>
      </c>
      <c r="L792" s="79">
        <v>0</v>
      </c>
      <c r="M792" s="79">
        <v>0</v>
      </c>
      <c r="N792" s="79">
        <v>9</v>
      </c>
      <c r="O792" s="79">
        <v>9</v>
      </c>
      <c r="P792" s="79">
        <v>19</v>
      </c>
      <c r="Q792" s="80">
        <v>4</v>
      </c>
      <c r="R792">
        <v>46</v>
      </c>
      <c r="S792">
        <v>13</v>
      </c>
      <c r="T792" s="81">
        <f t="shared" si="0"/>
        <v>2014</v>
      </c>
      <c r="U792" s="82">
        <f>VLOOKUP(A792,'SB35 Determination Data'!$B$4:$F$542,5,FALSE)</f>
        <v>2014</v>
      </c>
    </row>
    <row r="793" spans="1:21" ht="12.75" customHeight="1" x14ac:dyDescent="0.15">
      <c r="A793" s="77" t="s">
        <v>256</v>
      </c>
      <c r="B793" s="77" t="s">
        <v>254</v>
      </c>
      <c r="C793" s="77" t="s">
        <v>83</v>
      </c>
      <c r="D793" s="78">
        <v>2015</v>
      </c>
      <c r="E793" s="77" t="s">
        <v>1598</v>
      </c>
      <c r="F793" s="79">
        <v>11</v>
      </c>
      <c r="G793" s="79">
        <v>0</v>
      </c>
      <c r="H793" s="83">
        <v>0</v>
      </c>
      <c r="I793" s="79">
        <v>0</v>
      </c>
      <c r="J793" s="79">
        <v>7</v>
      </c>
      <c r="K793" s="79">
        <v>2</v>
      </c>
      <c r="L793" s="79">
        <v>0</v>
      </c>
      <c r="M793" s="79">
        <v>2</v>
      </c>
      <c r="N793" s="77">
        <v>9</v>
      </c>
      <c r="O793" s="79">
        <v>10</v>
      </c>
      <c r="P793" s="79">
        <v>19</v>
      </c>
      <c r="Q793" s="80">
        <v>14</v>
      </c>
      <c r="R793">
        <v>46</v>
      </c>
      <c r="S793">
        <v>26</v>
      </c>
      <c r="T793" s="81">
        <f t="shared" si="0"/>
        <v>2015</v>
      </c>
      <c r="U793" s="82">
        <f>VLOOKUP(A793,'SB35 Determination Data'!$B$4:$F$542,5,FALSE)</f>
        <v>2014</v>
      </c>
    </row>
    <row r="794" spans="1:21" ht="12.75" customHeight="1" x14ac:dyDescent="0.15">
      <c r="A794" s="77" t="s">
        <v>256</v>
      </c>
      <c r="B794" s="77" t="s">
        <v>254</v>
      </c>
      <c r="C794" s="77" t="s">
        <v>83</v>
      </c>
      <c r="D794" s="78">
        <v>2016</v>
      </c>
      <c r="E794" s="77" t="s">
        <v>1598</v>
      </c>
      <c r="F794" s="79">
        <v>11</v>
      </c>
      <c r="G794" s="79">
        <v>0</v>
      </c>
      <c r="H794" s="83">
        <v>0</v>
      </c>
      <c r="I794" s="79">
        <v>0</v>
      </c>
      <c r="J794" s="79">
        <v>7</v>
      </c>
      <c r="K794" s="79">
        <v>5</v>
      </c>
      <c r="L794" s="79">
        <v>0</v>
      </c>
      <c r="M794" s="79">
        <v>5</v>
      </c>
      <c r="N794" s="79">
        <v>9</v>
      </c>
      <c r="O794" s="79">
        <v>12</v>
      </c>
      <c r="P794" s="79">
        <v>19</v>
      </c>
      <c r="Q794" s="80">
        <v>9</v>
      </c>
      <c r="R794">
        <v>46</v>
      </c>
      <c r="S794">
        <v>26</v>
      </c>
      <c r="T794" s="81">
        <f t="shared" si="0"/>
        <v>2016</v>
      </c>
      <c r="U794" s="82">
        <f>VLOOKUP(A794,'SB35 Determination Data'!$B$4:$F$542,5,FALSE)</f>
        <v>2014</v>
      </c>
    </row>
    <row r="795" spans="1:21" ht="12.75" customHeight="1" x14ac:dyDescent="0.15">
      <c r="A795" s="77" t="s">
        <v>256</v>
      </c>
      <c r="B795" s="77" t="s">
        <v>254</v>
      </c>
      <c r="C795" s="77" t="s">
        <v>83</v>
      </c>
      <c r="D795" s="78">
        <v>2017</v>
      </c>
      <c r="E795" s="77" t="s">
        <v>1598</v>
      </c>
      <c r="F795" s="79">
        <v>11</v>
      </c>
      <c r="G795" s="79">
        <v>0</v>
      </c>
      <c r="H795" s="83">
        <v>0</v>
      </c>
      <c r="I795" s="79">
        <v>0</v>
      </c>
      <c r="J795" s="79">
        <v>7</v>
      </c>
      <c r="K795" s="79">
        <v>6</v>
      </c>
      <c r="L795" s="79">
        <v>0</v>
      </c>
      <c r="M795" s="79">
        <v>6</v>
      </c>
      <c r="N795" s="79">
        <v>9</v>
      </c>
      <c r="O795" s="79">
        <v>13</v>
      </c>
      <c r="P795" s="79">
        <v>19</v>
      </c>
      <c r="Q795" s="80">
        <v>10</v>
      </c>
      <c r="R795">
        <v>46</v>
      </c>
      <c r="S795">
        <v>29</v>
      </c>
      <c r="T795" s="81">
        <f t="shared" si="0"/>
        <v>2017</v>
      </c>
      <c r="U795" s="82">
        <f>VLOOKUP(A795,'SB35 Determination Data'!$B$4:$F$542,5,FALSE)</f>
        <v>2014</v>
      </c>
    </row>
    <row r="796" spans="1:21" ht="12.75" customHeight="1" x14ac:dyDescent="0.15">
      <c r="A796" s="77" t="s">
        <v>203</v>
      </c>
      <c r="B796" s="77" t="s">
        <v>168</v>
      </c>
      <c r="C796" s="77" t="s">
        <v>144</v>
      </c>
      <c r="D796" s="78">
        <v>2014</v>
      </c>
      <c r="E796" s="77" t="s">
        <v>1598</v>
      </c>
      <c r="F796" s="79">
        <v>101</v>
      </c>
      <c r="G796" s="79">
        <v>0</v>
      </c>
      <c r="H796" s="83">
        <v>0</v>
      </c>
      <c r="I796" s="79">
        <v>0</v>
      </c>
      <c r="J796" s="79">
        <v>61</v>
      </c>
      <c r="K796" s="79">
        <v>0</v>
      </c>
      <c r="L796" s="79">
        <v>0</v>
      </c>
      <c r="M796" s="79">
        <v>0</v>
      </c>
      <c r="N796" s="79">
        <v>65</v>
      </c>
      <c r="O796" s="79">
        <v>2</v>
      </c>
      <c r="P796" s="79">
        <v>162</v>
      </c>
      <c r="Q796" s="80">
        <v>34</v>
      </c>
      <c r="R796">
        <v>389</v>
      </c>
      <c r="S796">
        <v>36</v>
      </c>
      <c r="T796" s="81">
        <f t="shared" si="0"/>
        <v>2014</v>
      </c>
      <c r="U796" s="82">
        <f>VLOOKUP(A796,'SB35 Determination Data'!$B$4:$F$542,5,FALSE)</f>
        <v>2014</v>
      </c>
    </row>
    <row r="797" spans="1:21" ht="12.75" customHeight="1" x14ac:dyDescent="0.15">
      <c r="A797" s="77" t="s">
        <v>203</v>
      </c>
      <c r="B797" s="77" t="s">
        <v>168</v>
      </c>
      <c r="C797" s="77" t="s">
        <v>144</v>
      </c>
      <c r="D797" s="78">
        <v>2015</v>
      </c>
      <c r="E797" s="77" t="s">
        <v>1598</v>
      </c>
      <c r="F797" s="79">
        <v>101</v>
      </c>
      <c r="G797" s="79">
        <v>0</v>
      </c>
      <c r="H797" s="83">
        <v>0</v>
      </c>
      <c r="I797" s="79">
        <v>0</v>
      </c>
      <c r="J797" s="79">
        <v>61</v>
      </c>
      <c r="K797" s="79">
        <v>0</v>
      </c>
      <c r="L797" s="79">
        <v>0</v>
      </c>
      <c r="M797" s="79">
        <v>0</v>
      </c>
      <c r="N797" s="79">
        <v>65</v>
      </c>
      <c r="O797" s="79">
        <v>0</v>
      </c>
      <c r="P797" s="79">
        <v>162</v>
      </c>
      <c r="Q797" s="80">
        <v>9</v>
      </c>
      <c r="R797">
        <v>389</v>
      </c>
      <c r="S797">
        <v>9</v>
      </c>
      <c r="T797" s="81">
        <f t="shared" si="0"/>
        <v>2015</v>
      </c>
      <c r="U797" s="82">
        <f>VLOOKUP(A797,'SB35 Determination Data'!$B$4:$F$542,5,FALSE)</f>
        <v>2014</v>
      </c>
    </row>
    <row r="798" spans="1:21" ht="12.75" customHeight="1" x14ac:dyDescent="0.15">
      <c r="A798" s="77" t="s">
        <v>203</v>
      </c>
      <c r="B798" s="77" t="s">
        <v>168</v>
      </c>
      <c r="C798" s="77" t="s">
        <v>144</v>
      </c>
      <c r="D798" s="78">
        <v>2016</v>
      </c>
      <c r="E798" s="77" t="s">
        <v>1598</v>
      </c>
      <c r="F798" s="79">
        <v>101</v>
      </c>
      <c r="G798" s="79">
        <v>0</v>
      </c>
      <c r="H798" s="83">
        <v>0</v>
      </c>
      <c r="I798" s="79">
        <v>0</v>
      </c>
      <c r="J798" s="79">
        <v>61</v>
      </c>
      <c r="K798" s="79">
        <v>0</v>
      </c>
      <c r="L798" s="79">
        <v>0</v>
      </c>
      <c r="M798" s="79">
        <v>0</v>
      </c>
      <c r="N798" s="77">
        <v>65</v>
      </c>
      <c r="O798" s="79">
        <v>0</v>
      </c>
      <c r="P798" s="79">
        <v>162</v>
      </c>
      <c r="Q798" s="80">
        <v>445</v>
      </c>
      <c r="R798">
        <v>389</v>
      </c>
      <c r="S798">
        <v>445</v>
      </c>
      <c r="T798" s="81">
        <f t="shared" si="0"/>
        <v>2016</v>
      </c>
      <c r="U798" s="82">
        <f>VLOOKUP(A798,'SB35 Determination Data'!$B$4:$F$542,5,FALSE)</f>
        <v>2014</v>
      </c>
    </row>
    <row r="799" spans="1:21" ht="12.75" customHeight="1" x14ac:dyDescent="0.15">
      <c r="A799" s="77" t="s">
        <v>203</v>
      </c>
      <c r="B799" s="77" t="s">
        <v>168</v>
      </c>
      <c r="C799" s="77" t="s">
        <v>144</v>
      </c>
      <c r="D799" s="78">
        <v>2017</v>
      </c>
      <c r="E799" s="77" t="s">
        <v>1598</v>
      </c>
      <c r="F799" s="79">
        <v>101</v>
      </c>
      <c r="G799" s="79">
        <v>0</v>
      </c>
      <c r="H799" s="83">
        <v>0</v>
      </c>
      <c r="I799" s="79">
        <v>0</v>
      </c>
      <c r="J799" s="79">
        <v>61</v>
      </c>
      <c r="K799" s="79">
        <v>0</v>
      </c>
      <c r="L799" s="79">
        <v>0</v>
      </c>
      <c r="M799" s="79">
        <v>0</v>
      </c>
      <c r="N799" s="79">
        <v>65</v>
      </c>
      <c r="O799" s="79">
        <v>2</v>
      </c>
      <c r="P799" s="79">
        <v>162</v>
      </c>
      <c r="Q799" s="80">
        <v>22</v>
      </c>
      <c r="R799">
        <v>389</v>
      </c>
      <c r="S799">
        <v>24</v>
      </c>
      <c r="T799" s="81">
        <f t="shared" si="0"/>
        <v>2017</v>
      </c>
      <c r="U799" s="82">
        <f>VLOOKUP(A799,'SB35 Determination Data'!$B$4:$F$542,5,FALSE)</f>
        <v>2014</v>
      </c>
    </row>
    <row r="800" spans="1:21" ht="12.75" customHeight="1" x14ac:dyDescent="0.15">
      <c r="A800" s="77" t="s">
        <v>557</v>
      </c>
      <c r="B800" s="77" t="s">
        <v>554</v>
      </c>
      <c r="C800" s="77" t="s">
        <v>83</v>
      </c>
      <c r="D800" s="78">
        <v>2017</v>
      </c>
      <c r="E800" s="77" t="s">
        <v>1598</v>
      </c>
      <c r="F800" s="79">
        <v>5</v>
      </c>
      <c r="G800" s="79">
        <v>0</v>
      </c>
      <c r="H800" s="83">
        <v>0</v>
      </c>
      <c r="I800" s="79">
        <v>0</v>
      </c>
      <c r="J800" s="79">
        <v>3</v>
      </c>
      <c r="K800" s="79">
        <v>0</v>
      </c>
      <c r="L800" s="79">
        <v>0</v>
      </c>
      <c r="M800" s="79">
        <v>0</v>
      </c>
      <c r="N800" s="79">
        <v>3</v>
      </c>
      <c r="O800" s="79">
        <v>0</v>
      </c>
      <c r="P800" s="79">
        <v>8</v>
      </c>
      <c r="Q800" s="80">
        <v>0</v>
      </c>
      <c r="R800">
        <v>19</v>
      </c>
      <c r="S800">
        <v>0</v>
      </c>
      <c r="T800" s="81">
        <f t="shared" si="0"/>
        <v>2017</v>
      </c>
      <c r="U800" s="82">
        <f>VLOOKUP(A800,'SB35 Determination Data'!$B$4:$F$542,5,FALSE)</f>
        <v>2014</v>
      </c>
    </row>
    <row r="801" spans="1:21" ht="12.75" customHeight="1" x14ac:dyDescent="0.15">
      <c r="A801" s="77" t="s">
        <v>1217</v>
      </c>
      <c r="B801" s="77" t="s">
        <v>352</v>
      </c>
      <c r="C801" s="77" t="s">
        <v>144</v>
      </c>
      <c r="D801" s="78">
        <v>2014</v>
      </c>
      <c r="E801" s="77" t="s">
        <v>1598</v>
      </c>
      <c r="F801" s="79">
        <v>164</v>
      </c>
      <c r="G801" s="79">
        <v>0</v>
      </c>
      <c r="H801" s="83">
        <v>0</v>
      </c>
      <c r="I801" s="79">
        <v>0</v>
      </c>
      <c r="J801" s="79">
        <v>114</v>
      </c>
      <c r="K801" s="79">
        <v>0</v>
      </c>
      <c r="L801" s="79">
        <v>0</v>
      </c>
      <c r="M801" s="79">
        <v>0</v>
      </c>
      <c r="N801" s="79">
        <v>125</v>
      </c>
      <c r="O801" s="79">
        <v>0</v>
      </c>
      <c r="P801" s="79">
        <v>294</v>
      </c>
      <c r="Q801" s="80">
        <v>10</v>
      </c>
      <c r="R801">
        <v>697</v>
      </c>
      <c r="S801">
        <v>10</v>
      </c>
      <c r="T801" s="81">
        <f t="shared" si="0"/>
        <v>2014</v>
      </c>
      <c r="U801" s="82">
        <f>VLOOKUP(A801,'SB35 Determination Data'!$B$4:$F$542,5,FALSE)</f>
        <v>2014</v>
      </c>
    </row>
    <row r="802" spans="1:21" ht="12.75" customHeight="1" x14ac:dyDescent="0.15">
      <c r="A802" s="77" t="s">
        <v>1217</v>
      </c>
      <c r="B802" s="77" t="s">
        <v>352</v>
      </c>
      <c r="C802" s="77" t="s">
        <v>144</v>
      </c>
      <c r="D802" s="78">
        <v>2015</v>
      </c>
      <c r="E802" s="77" t="s">
        <v>1598</v>
      </c>
      <c r="F802" s="79">
        <v>164</v>
      </c>
      <c r="G802" s="79">
        <v>0</v>
      </c>
      <c r="H802" s="83">
        <v>0</v>
      </c>
      <c r="I802" s="79">
        <v>0</v>
      </c>
      <c r="J802" s="79">
        <v>114</v>
      </c>
      <c r="K802" s="79">
        <v>0</v>
      </c>
      <c r="L802" s="79">
        <v>0</v>
      </c>
      <c r="M802" s="79">
        <v>0</v>
      </c>
      <c r="N802" s="79">
        <v>125</v>
      </c>
      <c r="O802" s="79">
        <v>0</v>
      </c>
      <c r="P802" s="79">
        <v>294</v>
      </c>
      <c r="Q802" s="80">
        <v>20</v>
      </c>
      <c r="R802">
        <v>697</v>
      </c>
      <c r="S802">
        <v>20</v>
      </c>
      <c r="T802" s="81">
        <f t="shared" si="0"/>
        <v>2015</v>
      </c>
      <c r="U802" s="82">
        <f>VLOOKUP(A802,'SB35 Determination Data'!$B$4:$F$542,5,FALSE)</f>
        <v>2014</v>
      </c>
    </row>
    <row r="803" spans="1:21" ht="12.75" customHeight="1" x14ac:dyDescent="0.15">
      <c r="A803" s="77" t="s">
        <v>1217</v>
      </c>
      <c r="B803" s="77" t="s">
        <v>352</v>
      </c>
      <c r="C803" s="77" t="s">
        <v>144</v>
      </c>
      <c r="D803" s="78">
        <v>2016</v>
      </c>
      <c r="E803" s="77" t="s">
        <v>1598</v>
      </c>
      <c r="F803" s="79">
        <v>164</v>
      </c>
      <c r="G803" s="79">
        <v>0</v>
      </c>
      <c r="H803" s="83">
        <v>0</v>
      </c>
      <c r="I803" s="79">
        <v>0</v>
      </c>
      <c r="J803" s="79">
        <v>114</v>
      </c>
      <c r="K803" s="79">
        <v>0</v>
      </c>
      <c r="L803" s="79">
        <v>0</v>
      </c>
      <c r="M803" s="79">
        <v>0</v>
      </c>
      <c r="N803" s="79">
        <v>125</v>
      </c>
      <c r="O803" s="79">
        <v>0</v>
      </c>
      <c r="P803" s="79">
        <v>294</v>
      </c>
      <c r="Q803" s="80">
        <v>39</v>
      </c>
      <c r="R803">
        <v>697</v>
      </c>
      <c r="S803">
        <v>39</v>
      </c>
      <c r="T803" s="81">
        <f t="shared" si="0"/>
        <v>2016</v>
      </c>
      <c r="U803" s="82">
        <f>VLOOKUP(A803,'SB35 Determination Data'!$B$4:$F$542,5,FALSE)</f>
        <v>2014</v>
      </c>
    </row>
    <row r="804" spans="1:21" ht="12.75" customHeight="1" x14ac:dyDescent="0.15">
      <c r="A804" s="77" t="s">
        <v>1217</v>
      </c>
      <c r="B804" s="77" t="s">
        <v>352</v>
      </c>
      <c r="C804" s="77" t="s">
        <v>144</v>
      </c>
      <c r="D804" s="78">
        <v>2017</v>
      </c>
      <c r="E804" s="77" t="s">
        <v>1598</v>
      </c>
      <c r="F804" s="79">
        <v>164</v>
      </c>
      <c r="G804" s="79">
        <v>0</v>
      </c>
      <c r="H804" s="83">
        <v>0</v>
      </c>
      <c r="I804" s="79">
        <v>0</v>
      </c>
      <c r="J804" s="79">
        <v>114</v>
      </c>
      <c r="K804" s="79">
        <v>0</v>
      </c>
      <c r="L804" s="79">
        <v>0</v>
      </c>
      <c r="M804" s="79">
        <v>0</v>
      </c>
      <c r="N804" s="79">
        <v>125</v>
      </c>
      <c r="O804" s="79">
        <v>0</v>
      </c>
      <c r="P804" s="79">
        <v>294</v>
      </c>
      <c r="Q804" s="80">
        <v>66</v>
      </c>
      <c r="R804">
        <v>697</v>
      </c>
      <c r="S804">
        <v>66</v>
      </c>
      <c r="T804" s="81">
        <f t="shared" si="0"/>
        <v>2017</v>
      </c>
      <c r="U804" s="82">
        <f>VLOOKUP(A804,'SB35 Determination Data'!$B$4:$F$542,5,FALSE)</f>
        <v>2014</v>
      </c>
    </row>
    <row r="805" spans="1:21" ht="12.75" customHeight="1" x14ac:dyDescent="0.15">
      <c r="A805" s="77" t="s">
        <v>532</v>
      </c>
      <c r="B805" s="77" t="s">
        <v>505</v>
      </c>
      <c r="C805" s="77" t="s">
        <v>67</v>
      </c>
      <c r="D805" s="78">
        <v>2014</v>
      </c>
      <c r="E805" s="77" t="s">
        <v>1598</v>
      </c>
      <c r="F805" s="79">
        <v>23</v>
      </c>
      <c r="G805" s="79">
        <v>0</v>
      </c>
      <c r="H805" s="83">
        <v>0</v>
      </c>
      <c r="I805" s="79">
        <v>0</v>
      </c>
      <c r="J805" s="79">
        <v>13</v>
      </c>
      <c r="K805" s="79">
        <v>1</v>
      </c>
      <c r="L805" s="79">
        <v>1</v>
      </c>
      <c r="M805" s="79">
        <v>0</v>
      </c>
      <c r="N805" s="77">
        <v>13</v>
      </c>
      <c r="O805" s="79">
        <v>0</v>
      </c>
      <c r="P805" s="79">
        <v>12</v>
      </c>
      <c r="Q805" s="80">
        <v>4</v>
      </c>
      <c r="R805">
        <v>61</v>
      </c>
      <c r="S805">
        <v>5</v>
      </c>
      <c r="T805" s="81">
        <f t="shared" si="0"/>
        <v>2015</v>
      </c>
      <c r="U805" s="82">
        <f>VLOOKUP(A805,'SB35 Determination Data'!$B$4:$F$542,5,FALSE)</f>
        <v>2015</v>
      </c>
    </row>
    <row r="806" spans="1:21" ht="12.75" customHeight="1" x14ac:dyDescent="0.15">
      <c r="A806" s="77" t="s">
        <v>532</v>
      </c>
      <c r="B806" s="77" t="s">
        <v>505</v>
      </c>
      <c r="C806" s="77" t="s">
        <v>67</v>
      </c>
      <c r="D806" s="78">
        <v>2015</v>
      </c>
      <c r="E806" s="77" t="s">
        <v>1598</v>
      </c>
      <c r="F806" s="79">
        <v>23</v>
      </c>
      <c r="G806" s="79">
        <v>4</v>
      </c>
      <c r="H806" s="83">
        <v>0</v>
      </c>
      <c r="I806" s="79">
        <v>4</v>
      </c>
      <c r="J806" s="79">
        <v>13</v>
      </c>
      <c r="K806" s="79">
        <v>0</v>
      </c>
      <c r="L806" s="79">
        <v>0</v>
      </c>
      <c r="M806" s="79">
        <v>0</v>
      </c>
      <c r="N806" s="79">
        <v>13</v>
      </c>
      <c r="O806" s="79">
        <v>1</v>
      </c>
      <c r="P806" s="79">
        <v>12</v>
      </c>
      <c r="Q806" s="80">
        <v>2</v>
      </c>
      <c r="R806">
        <v>61</v>
      </c>
      <c r="S806">
        <v>7</v>
      </c>
      <c r="T806" s="81">
        <f t="shared" si="0"/>
        <v>2015</v>
      </c>
      <c r="U806" s="82">
        <f>VLOOKUP(A806,'SB35 Determination Data'!$B$4:$F$542,5,FALSE)</f>
        <v>2015</v>
      </c>
    </row>
    <row r="807" spans="1:21" ht="12.75" customHeight="1" x14ac:dyDescent="0.15">
      <c r="A807" s="77" t="s">
        <v>532</v>
      </c>
      <c r="B807" s="77" t="s">
        <v>505</v>
      </c>
      <c r="C807" s="77" t="s">
        <v>67</v>
      </c>
      <c r="D807" s="78">
        <v>2016</v>
      </c>
      <c r="E807" s="77" t="s">
        <v>1598</v>
      </c>
      <c r="F807" s="79">
        <v>23</v>
      </c>
      <c r="G807" s="79">
        <v>5</v>
      </c>
      <c r="H807" s="83">
        <v>5</v>
      </c>
      <c r="I807" s="79">
        <v>0</v>
      </c>
      <c r="J807" s="79">
        <v>13</v>
      </c>
      <c r="K807" s="79">
        <v>0</v>
      </c>
      <c r="L807" s="79">
        <v>0</v>
      </c>
      <c r="M807" s="79">
        <v>0</v>
      </c>
      <c r="N807" s="79">
        <v>13</v>
      </c>
      <c r="O807" s="79">
        <v>0</v>
      </c>
      <c r="P807" s="79">
        <v>12</v>
      </c>
      <c r="Q807" s="80">
        <v>8</v>
      </c>
      <c r="R807">
        <v>61</v>
      </c>
      <c r="S807">
        <v>13</v>
      </c>
      <c r="T807" s="81">
        <f t="shared" si="0"/>
        <v>2016</v>
      </c>
      <c r="U807" s="82">
        <f>VLOOKUP(A807,'SB35 Determination Data'!$B$4:$F$542,5,FALSE)</f>
        <v>2015</v>
      </c>
    </row>
    <row r="808" spans="1:21" ht="12.75" customHeight="1" x14ac:dyDescent="0.15">
      <c r="A808" s="77" t="s">
        <v>532</v>
      </c>
      <c r="B808" s="77" t="s">
        <v>505</v>
      </c>
      <c r="C808" s="77" t="s">
        <v>67</v>
      </c>
      <c r="D808" s="78">
        <v>2017</v>
      </c>
      <c r="E808" s="77" t="s">
        <v>1598</v>
      </c>
      <c r="F808" s="79">
        <v>23</v>
      </c>
      <c r="G808" s="79">
        <v>12</v>
      </c>
      <c r="H808" s="83">
        <v>0</v>
      </c>
      <c r="I808" s="79">
        <v>12</v>
      </c>
      <c r="J808" s="79">
        <v>13</v>
      </c>
      <c r="K808" s="79">
        <v>0</v>
      </c>
      <c r="L808" s="79">
        <v>0</v>
      </c>
      <c r="M808" s="79">
        <v>0</v>
      </c>
      <c r="N808" s="79">
        <v>13</v>
      </c>
      <c r="O808" s="79">
        <v>0</v>
      </c>
      <c r="P808" s="79">
        <v>12</v>
      </c>
      <c r="Q808" s="80">
        <v>4</v>
      </c>
      <c r="R808">
        <v>61</v>
      </c>
      <c r="S808">
        <v>16</v>
      </c>
      <c r="T808" s="81">
        <f t="shared" si="0"/>
        <v>2017</v>
      </c>
      <c r="U808" s="82">
        <f>VLOOKUP(A808,'SB35 Determination Data'!$B$4:$F$542,5,FALSE)</f>
        <v>2015</v>
      </c>
    </row>
    <row r="809" spans="1:21" ht="12.75" customHeight="1" x14ac:dyDescent="0.15">
      <c r="A809" s="77" t="s">
        <v>257</v>
      </c>
      <c r="B809" s="77" t="s">
        <v>257</v>
      </c>
      <c r="C809" s="77" t="s">
        <v>128</v>
      </c>
      <c r="D809" s="78">
        <v>2015</v>
      </c>
      <c r="E809" s="77" t="s">
        <v>1598</v>
      </c>
      <c r="F809" s="79">
        <v>157</v>
      </c>
      <c r="G809" s="79">
        <v>0</v>
      </c>
      <c r="H809" s="83">
        <v>0</v>
      </c>
      <c r="I809" s="79">
        <v>0</v>
      </c>
      <c r="J809" s="79">
        <v>102</v>
      </c>
      <c r="K809" s="79">
        <v>0</v>
      </c>
      <c r="L809" s="79">
        <v>0</v>
      </c>
      <c r="M809" s="79">
        <v>0</v>
      </c>
      <c r="N809" s="79">
        <v>119</v>
      </c>
      <c r="O809" s="79">
        <v>2</v>
      </c>
      <c r="P809" s="79">
        <v>272</v>
      </c>
      <c r="Q809" s="80">
        <v>55</v>
      </c>
      <c r="R809">
        <v>650</v>
      </c>
      <c r="S809">
        <v>57</v>
      </c>
      <c r="T809" s="81">
        <f t="shared" si="0"/>
        <v>2016</v>
      </c>
      <c r="U809" s="82">
        <f>VLOOKUP(A809,'SB35 Determination Data'!$B$4:$F$542,5,FALSE)</f>
        <v>2016</v>
      </c>
    </row>
    <row r="810" spans="1:21" ht="12.75" customHeight="1" x14ac:dyDescent="0.15">
      <c r="A810" s="77" t="s">
        <v>257</v>
      </c>
      <c r="B810" s="77" t="s">
        <v>257</v>
      </c>
      <c r="C810" s="77" t="s">
        <v>128</v>
      </c>
      <c r="D810" s="78">
        <v>2016</v>
      </c>
      <c r="E810" s="77" t="s">
        <v>1598</v>
      </c>
      <c r="F810" s="79">
        <v>157</v>
      </c>
      <c r="G810" s="79">
        <v>0</v>
      </c>
      <c r="H810" s="83">
        <v>0</v>
      </c>
      <c r="I810" s="79">
        <v>0</v>
      </c>
      <c r="J810" s="79">
        <v>102</v>
      </c>
      <c r="K810" s="79">
        <v>0</v>
      </c>
      <c r="L810" s="79">
        <v>0</v>
      </c>
      <c r="M810" s="79">
        <v>0</v>
      </c>
      <c r="N810" s="77">
        <v>119</v>
      </c>
      <c r="O810" s="79">
        <v>0</v>
      </c>
      <c r="P810" s="79">
        <v>272</v>
      </c>
      <c r="Q810" s="80">
        <v>2</v>
      </c>
      <c r="R810">
        <v>650</v>
      </c>
      <c r="S810">
        <v>2</v>
      </c>
      <c r="T810" s="81">
        <f t="shared" si="0"/>
        <v>2016</v>
      </c>
      <c r="U810" s="82">
        <f>VLOOKUP(A810,'SB35 Determination Data'!$B$4:$F$542,5,FALSE)</f>
        <v>2016</v>
      </c>
    </row>
    <row r="811" spans="1:21" ht="12.75" customHeight="1" x14ac:dyDescent="0.15">
      <c r="A811" s="77" t="s">
        <v>257</v>
      </c>
      <c r="B811" s="77" t="s">
        <v>257</v>
      </c>
      <c r="C811" s="77" t="s">
        <v>128</v>
      </c>
      <c r="D811" s="78">
        <v>2017</v>
      </c>
      <c r="E811" s="77" t="s">
        <v>1598</v>
      </c>
      <c r="F811" s="79">
        <v>157</v>
      </c>
      <c r="G811" s="79">
        <v>19</v>
      </c>
      <c r="H811" s="83">
        <v>19</v>
      </c>
      <c r="I811" s="79">
        <v>0</v>
      </c>
      <c r="J811" s="79">
        <v>102</v>
      </c>
      <c r="K811" s="79">
        <v>0</v>
      </c>
      <c r="L811" s="79">
        <v>0</v>
      </c>
      <c r="M811" s="79">
        <v>0</v>
      </c>
      <c r="N811" s="77">
        <v>119</v>
      </c>
      <c r="O811" s="79">
        <v>0</v>
      </c>
      <c r="P811" s="79">
        <v>272</v>
      </c>
      <c r="Q811" s="80">
        <v>10</v>
      </c>
      <c r="R811">
        <v>650</v>
      </c>
      <c r="S811">
        <v>29</v>
      </c>
      <c r="T811" s="81">
        <f t="shared" si="0"/>
        <v>2017</v>
      </c>
      <c r="U811" s="82">
        <f>VLOOKUP(A811,'SB35 Determination Data'!$B$4:$F$542,5,FALSE)</f>
        <v>2016</v>
      </c>
    </row>
    <row r="812" spans="1:21" ht="12.75" customHeight="1" x14ac:dyDescent="0.15">
      <c r="A812" s="77" t="s">
        <v>260</v>
      </c>
      <c r="B812" s="77" t="s">
        <v>257</v>
      </c>
      <c r="C812" s="77" t="s">
        <v>128</v>
      </c>
      <c r="D812" s="78">
        <v>2015</v>
      </c>
      <c r="E812" s="77" t="s">
        <v>1598</v>
      </c>
      <c r="F812" s="79">
        <v>374</v>
      </c>
      <c r="G812" s="79">
        <v>137</v>
      </c>
      <c r="H812" s="83">
        <v>37</v>
      </c>
      <c r="I812" s="79">
        <v>100</v>
      </c>
      <c r="J812" s="79">
        <v>244</v>
      </c>
      <c r="K812" s="79">
        <v>6</v>
      </c>
      <c r="L812" s="79">
        <v>6</v>
      </c>
      <c r="M812" s="79">
        <v>0</v>
      </c>
      <c r="N812" s="79">
        <v>282</v>
      </c>
      <c r="O812" s="79">
        <v>0</v>
      </c>
      <c r="P812" s="79">
        <v>651</v>
      </c>
      <c r="Q812" s="80">
        <v>189</v>
      </c>
      <c r="R812">
        <v>1551</v>
      </c>
      <c r="S812">
        <v>332</v>
      </c>
      <c r="T812" s="81">
        <f t="shared" si="0"/>
        <v>2016</v>
      </c>
      <c r="U812" s="82">
        <f>VLOOKUP(A812,'SB35 Determination Data'!$B$4:$F$542,5,FALSE)</f>
        <v>2016</v>
      </c>
    </row>
    <row r="813" spans="1:21" ht="12.75" customHeight="1" x14ac:dyDescent="0.15">
      <c r="A813" s="77" t="s">
        <v>260</v>
      </c>
      <c r="B813" s="77" t="s">
        <v>257</v>
      </c>
      <c r="C813" s="77" t="s">
        <v>128</v>
      </c>
      <c r="D813" s="78">
        <v>2016</v>
      </c>
      <c r="E813" s="77" t="s">
        <v>1598</v>
      </c>
      <c r="F813" s="79">
        <v>374</v>
      </c>
      <c r="G813" s="79">
        <v>0</v>
      </c>
      <c r="H813" s="83">
        <v>0</v>
      </c>
      <c r="I813" s="79">
        <v>0</v>
      </c>
      <c r="J813" s="79">
        <v>244</v>
      </c>
      <c r="K813" s="79">
        <v>0</v>
      </c>
      <c r="L813" s="79">
        <v>0</v>
      </c>
      <c r="M813" s="79">
        <v>0</v>
      </c>
      <c r="N813" s="79">
        <v>282</v>
      </c>
      <c r="O813" s="79">
        <v>3</v>
      </c>
      <c r="P813" s="79">
        <v>651</v>
      </c>
      <c r="Q813" s="80">
        <v>260</v>
      </c>
      <c r="R813">
        <v>1551</v>
      </c>
      <c r="S813">
        <v>263</v>
      </c>
      <c r="T813" s="81">
        <f t="shared" si="0"/>
        <v>2016</v>
      </c>
      <c r="U813" s="82">
        <f>VLOOKUP(A813,'SB35 Determination Data'!$B$4:$F$542,5,FALSE)</f>
        <v>2016</v>
      </c>
    </row>
    <row r="814" spans="1:21" ht="12.75" customHeight="1" x14ac:dyDescent="0.15">
      <c r="A814" s="77" t="s">
        <v>260</v>
      </c>
      <c r="B814" s="77" t="s">
        <v>257</v>
      </c>
      <c r="C814" s="77" t="s">
        <v>128</v>
      </c>
      <c r="D814" s="78">
        <v>2017</v>
      </c>
      <c r="E814" s="77" t="s">
        <v>1598</v>
      </c>
      <c r="F814" s="79">
        <v>374</v>
      </c>
      <c r="G814" s="79">
        <v>82</v>
      </c>
      <c r="H814" s="83">
        <v>7</v>
      </c>
      <c r="I814" s="79">
        <v>75</v>
      </c>
      <c r="J814" s="79">
        <v>244</v>
      </c>
      <c r="K814" s="79">
        <v>7</v>
      </c>
      <c r="L814" s="79">
        <v>7</v>
      </c>
      <c r="M814" s="79">
        <v>0</v>
      </c>
      <c r="N814" s="79">
        <v>282</v>
      </c>
      <c r="O814" s="79">
        <v>20</v>
      </c>
      <c r="P814" s="79">
        <v>651</v>
      </c>
      <c r="Q814" s="80">
        <v>316</v>
      </c>
      <c r="R814">
        <v>1551</v>
      </c>
      <c r="S814">
        <v>425</v>
      </c>
      <c r="T814" s="81">
        <f t="shared" si="0"/>
        <v>2017</v>
      </c>
      <c r="U814" s="82">
        <f>VLOOKUP(A814,'SB35 Determination Data'!$B$4:$F$542,5,FALSE)</f>
        <v>2016</v>
      </c>
    </row>
    <row r="815" spans="1:21" ht="12.75" customHeight="1" x14ac:dyDescent="0.15">
      <c r="A815" s="77" t="s">
        <v>204</v>
      </c>
      <c r="B815" s="77" t="s">
        <v>168</v>
      </c>
      <c r="C815" s="77" t="s">
        <v>144</v>
      </c>
      <c r="D815" s="78">
        <v>2017</v>
      </c>
      <c r="E815" s="77" t="s">
        <v>1598</v>
      </c>
      <c r="F815" s="79">
        <v>205</v>
      </c>
      <c r="G815" s="79">
        <v>0</v>
      </c>
      <c r="H815" s="83">
        <v>0</v>
      </c>
      <c r="I815" s="79">
        <v>0</v>
      </c>
      <c r="J815" s="79">
        <v>123</v>
      </c>
      <c r="K815" s="79">
        <v>0</v>
      </c>
      <c r="L815" s="79">
        <v>0</v>
      </c>
      <c r="M815" s="79">
        <v>0</v>
      </c>
      <c r="N815" s="79">
        <v>137</v>
      </c>
      <c r="O815" s="79">
        <v>0</v>
      </c>
      <c r="P815" s="79">
        <v>350</v>
      </c>
      <c r="Q815" s="80">
        <v>14</v>
      </c>
      <c r="R815">
        <v>815</v>
      </c>
      <c r="S815">
        <v>14</v>
      </c>
      <c r="T815" s="81">
        <f t="shared" si="0"/>
        <v>2017</v>
      </c>
      <c r="U815" s="82">
        <f>VLOOKUP(A815,'SB35 Determination Data'!$B$4:$F$542,5,FALSE)</f>
        <v>2014</v>
      </c>
    </row>
    <row r="816" spans="1:21" ht="12.75" customHeight="1" x14ac:dyDescent="0.15">
      <c r="A816" s="77" t="s">
        <v>612</v>
      </c>
      <c r="B816" s="77" t="s">
        <v>502</v>
      </c>
      <c r="C816" s="77" t="s">
        <v>144</v>
      </c>
      <c r="D816" s="78">
        <v>2014</v>
      </c>
      <c r="E816" s="77" t="s">
        <v>1598</v>
      </c>
      <c r="F816" s="79">
        <v>289</v>
      </c>
      <c r="G816" s="79">
        <v>0</v>
      </c>
      <c r="H816" s="83">
        <v>0</v>
      </c>
      <c r="I816" s="79">
        <v>0</v>
      </c>
      <c r="J816" s="79">
        <v>197</v>
      </c>
      <c r="K816" s="79">
        <v>3</v>
      </c>
      <c r="L816" s="79">
        <v>3</v>
      </c>
      <c r="M816" s="79">
        <v>0</v>
      </c>
      <c r="N816" s="77">
        <v>216</v>
      </c>
      <c r="O816" s="79">
        <v>0</v>
      </c>
      <c r="P816" s="79">
        <v>462</v>
      </c>
      <c r="Q816" s="80">
        <v>159</v>
      </c>
      <c r="R816">
        <v>1164</v>
      </c>
      <c r="S816">
        <v>162</v>
      </c>
      <c r="T816" s="81">
        <f t="shared" si="0"/>
        <v>2014</v>
      </c>
      <c r="U816" s="82">
        <f>VLOOKUP(A816,'SB35 Determination Data'!$B$4:$F$542,5,FALSE)</f>
        <v>2014</v>
      </c>
    </row>
    <row r="817" spans="1:21" ht="12.75" customHeight="1" x14ac:dyDescent="0.15">
      <c r="A817" s="77" t="s">
        <v>612</v>
      </c>
      <c r="B817" s="77" t="s">
        <v>502</v>
      </c>
      <c r="C817" s="77" t="s">
        <v>144</v>
      </c>
      <c r="D817" s="78">
        <v>2015</v>
      </c>
      <c r="E817" s="77" t="s">
        <v>1598</v>
      </c>
      <c r="F817" s="79">
        <v>289</v>
      </c>
      <c r="G817" s="79">
        <v>5</v>
      </c>
      <c r="H817" s="83">
        <v>5</v>
      </c>
      <c r="I817" s="79">
        <v>0</v>
      </c>
      <c r="J817" s="79">
        <v>197</v>
      </c>
      <c r="K817" s="79">
        <v>15</v>
      </c>
      <c r="L817" s="79">
        <v>15</v>
      </c>
      <c r="M817" s="79">
        <v>0</v>
      </c>
      <c r="N817" s="79">
        <v>216</v>
      </c>
      <c r="O817" s="79">
        <v>9</v>
      </c>
      <c r="P817" s="79">
        <v>462</v>
      </c>
      <c r="Q817" s="80">
        <v>144</v>
      </c>
      <c r="R817">
        <v>1164</v>
      </c>
      <c r="S817">
        <v>173</v>
      </c>
      <c r="T817" s="81">
        <f t="shared" si="0"/>
        <v>2015</v>
      </c>
      <c r="U817" s="82">
        <f>VLOOKUP(A817,'SB35 Determination Data'!$B$4:$F$542,5,FALSE)</f>
        <v>2014</v>
      </c>
    </row>
    <row r="818" spans="1:21" ht="12.75" customHeight="1" x14ac:dyDescent="0.15">
      <c r="A818" s="77" t="s">
        <v>612</v>
      </c>
      <c r="B818" s="77" t="s">
        <v>502</v>
      </c>
      <c r="C818" s="77" t="s">
        <v>144</v>
      </c>
      <c r="D818" s="78">
        <v>2016</v>
      </c>
      <c r="E818" s="77" t="s">
        <v>1598</v>
      </c>
      <c r="F818" s="79">
        <v>289</v>
      </c>
      <c r="G818" s="79">
        <v>0</v>
      </c>
      <c r="H818" s="83">
        <v>0</v>
      </c>
      <c r="I818" s="79">
        <v>0</v>
      </c>
      <c r="J818" s="79">
        <v>197</v>
      </c>
      <c r="K818" s="79">
        <v>0</v>
      </c>
      <c r="L818" s="79">
        <v>0</v>
      </c>
      <c r="M818" s="79">
        <v>0</v>
      </c>
      <c r="N818" s="79">
        <v>216</v>
      </c>
      <c r="O818" s="79">
        <v>0</v>
      </c>
      <c r="P818" s="79">
        <v>462</v>
      </c>
      <c r="Q818" s="80">
        <v>88</v>
      </c>
      <c r="R818">
        <v>1164</v>
      </c>
      <c r="S818">
        <v>88</v>
      </c>
      <c r="T818" s="81">
        <f t="shared" si="0"/>
        <v>2016</v>
      </c>
      <c r="U818" s="82">
        <f>VLOOKUP(A818,'SB35 Determination Data'!$B$4:$F$542,5,FALSE)</f>
        <v>2014</v>
      </c>
    </row>
    <row r="819" spans="1:21" ht="12.75" customHeight="1" x14ac:dyDescent="0.15">
      <c r="A819" s="77" t="s">
        <v>612</v>
      </c>
      <c r="B819" s="77" t="s">
        <v>502</v>
      </c>
      <c r="C819" s="77" t="s">
        <v>144</v>
      </c>
      <c r="D819" s="78">
        <v>2017</v>
      </c>
      <c r="E819" s="77" t="s">
        <v>1598</v>
      </c>
      <c r="F819" s="79">
        <v>289</v>
      </c>
      <c r="G819" s="79">
        <v>0</v>
      </c>
      <c r="H819" s="83">
        <v>0</v>
      </c>
      <c r="I819" s="79">
        <v>0</v>
      </c>
      <c r="J819" s="79">
        <v>197</v>
      </c>
      <c r="K819" s="79">
        <v>0</v>
      </c>
      <c r="L819" s="79">
        <v>0</v>
      </c>
      <c r="M819" s="79">
        <v>0</v>
      </c>
      <c r="N819" s="77">
        <v>216</v>
      </c>
      <c r="O819" s="79">
        <v>0</v>
      </c>
      <c r="P819" s="79">
        <v>462</v>
      </c>
      <c r="Q819" s="80">
        <v>88</v>
      </c>
      <c r="R819">
        <v>1164</v>
      </c>
      <c r="S819">
        <v>88</v>
      </c>
      <c r="T819" s="81">
        <f t="shared" si="0"/>
        <v>2017</v>
      </c>
      <c r="U819" s="82">
        <f>VLOOKUP(A819,'SB35 Determination Data'!$B$4:$F$542,5,FALSE)</f>
        <v>2014</v>
      </c>
    </row>
    <row r="820" spans="1:21" ht="12.75" customHeight="1" x14ac:dyDescent="0.15">
      <c r="A820" s="77" t="s">
        <v>110</v>
      </c>
      <c r="B820" s="77" t="s">
        <v>99</v>
      </c>
      <c r="C820" s="77" t="s">
        <v>67</v>
      </c>
      <c r="D820" s="78">
        <v>2014</v>
      </c>
      <c r="E820" s="77" t="s">
        <v>1598</v>
      </c>
      <c r="F820" s="79">
        <v>75</v>
      </c>
      <c r="G820" s="79">
        <v>0</v>
      </c>
      <c r="H820" s="83">
        <v>0</v>
      </c>
      <c r="I820" s="79">
        <v>0</v>
      </c>
      <c r="J820" s="79">
        <v>44</v>
      </c>
      <c r="K820" s="79">
        <v>0</v>
      </c>
      <c r="L820" s="79">
        <v>0</v>
      </c>
      <c r="M820" s="79">
        <v>0</v>
      </c>
      <c r="N820" s="79">
        <v>50</v>
      </c>
      <c r="O820" s="79">
        <v>0</v>
      </c>
      <c r="P820" s="79">
        <v>60</v>
      </c>
      <c r="Q820" s="80">
        <v>0</v>
      </c>
      <c r="R820">
        <v>229</v>
      </c>
      <c r="S820">
        <v>0</v>
      </c>
      <c r="T820" s="81">
        <f t="shared" si="0"/>
        <v>2015</v>
      </c>
      <c r="U820" s="82">
        <f>VLOOKUP(A820,'SB35 Determination Data'!$B$4:$F$542,5,FALSE)</f>
        <v>2015</v>
      </c>
    </row>
    <row r="821" spans="1:21" ht="12.75" customHeight="1" x14ac:dyDescent="0.15">
      <c r="A821" s="77" t="s">
        <v>110</v>
      </c>
      <c r="B821" s="77" t="s">
        <v>99</v>
      </c>
      <c r="C821" s="77" t="s">
        <v>67</v>
      </c>
      <c r="D821" s="78">
        <v>2015</v>
      </c>
      <c r="E821" s="77" t="s">
        <v>1598</v>
      </c>
      <c r="F821" s="79">
        <v>75</v>
      </c>
      <c r="G821" s="79">
        <v>0</v>
      </c>
      <c r="H821" s="83">
        <v>0</v>
      </c>
      <c r="I821" s="79">
        <v>0</v>
      </c>
      <c r="J821" s="79">
        <v>44</v>
      </c>
      <c r="K821" s="79">
        <v>0</v>
      </c>
      <c r="L821" s="79">
        <v>0</v>
      </c>
      <c r="M821" s="79">
        <v>0</v>
      </c>
      <c r="N821" s="79">
        <v>50</v>
      </c>
      <c r="O821" s="79">
        <v>0</v>
      </c>
      <c r="P821" s="79">
        <v>60</v>
      </c>
      <c r="Q821" s="80">
        <v>8</v>
      </c>
      <c r="R821">
        <v>229</v>
      </c>
      <c r="S821">
        <v>8</v>
      </c>
      <c r="T821" s="81">
        <f t="shared" si="0"/>
        <v>2015</v>
      </c>
      <c r="U821" s="82">
        <f>VLOOKUP(A821,'SB35 Determination Data'!$B$4:$F$542,5,FALSE)</f>
        <v>2015</v>
      </c>
    </row>
    <row r="822" spans="1:21" ht="12.75" customHeight="1" x14ac:dyDescent="0.15">
      <c r="A822" s="77" t="s">
        <v>110</v>
      </c>
      <c r="B822" s="77" t="s">
        <v>99</v>
      </c>
      <c r="C822" s="77" t="s">
        <v>67</v>
      </c>
      <c r="D822" s="78">
        <v>2016</v>
      </c>
      <c r="E822" s="77" t="s">
        <v>1598</v>
      </c>
      <c r="F822" s="79">
        <v>75</v>
      </c>
      <c r="G822" s="79">
        <v>0</v>
      </c>
      <c r="H822" s="83">
        <v>0</v>
      </c>
      <c r="I822" s="79">
        <v>0</v>
      </c>
      <c r="J822" s="79">
        <v>44</v>
      </c>
      <c r="K822" s="79">
        <v>0</v>
      </c>
      <c r="L822" s="79">
        <v>0</v>
      </c>
      <c r="M822" s="79">
        <v>0</v>
      </c>
      <c r="N822" s="79">
        <v>50</v>
      </c>
      <c r="O822" s="79">
        <v>0</v>
      </c>
      <c r="P822" s="79">
        <v>60</v>
      </c>
      <c r="Q822" s="80">
        <v>35</v>
      </c>
      <c r="R822">
        <v>229</v>
      </c>
      <c r="S822">
        <v>35</v>
      </c>
      <c r="T822" s="81">
        <f t="shared" si="0"/>
        <v>2016</v>
      </c>
      <c r="U822" s="82">
        <f>VLOOKUP(A822,'SB35 Determination Data'!$B$4:$F$542,5,FALSE)</f>
        <v>2015</v>
      </c>
    </row>
    <row r="823" spans="1:21" ht="12.75" customHeight="1" x14ac:dyDescent="0.15">
      <c r="A823" s="77" t="s">
        <v>110</v>
      </c>
      <c r="B823" s="77" t="s">
        <v>99</v>
      </c>
      <c r="C823" s="77" t="s">
        <v>67</v>
      </c>
      <c r="D823" s="78">
        <v>2017</v>
      </c>
      <c r="E823" s="77" t="s">
        <v>1598</v>
      </c>
      <c r="F823" s="79">
        <v>75</v>
      </c>
      <c r="G823" s="79">
        <v>0</v>
      </c>
      <c r="H823" s="83">
        <v>0</v>
      </c>
      <c r="I823" s="79">
        <v>0</v>
      </c>
      <c r="J823" s="79">
        <v>44</v>
      </c>
      <c r="K823" s="79">
        <v>0</v>
      </c>
      <c r="L823" s="79">
        <v>0</v>
      </c>
      <c r="M823" s="79">
        <v>0</v>
      </c>
      <c r="N823" s="77">
        <v>50</v>
      </c>
      <c r="O823" s="79">
        <v>0</v>
      </c>
      <c r="P823" s="79">
        <v>60</v>
      </c>
      <c r="Q823" s="80">
        <v>31</v>
      </c>
      <c r="R823">
        <v>229</v>
      </c>
      <c r="S823">
        <v>31</v>
      </c>
      <c r="T823" s="81">
        <f t="shared" si="0"/>
        <v>2017</v>
      </c>
      <c r="U823" s="82">
        <f>VLOOKUP(A823,'SB35 Determination Data'!$B$4:$F$542,5,FALSE)</f>
        <v>2015</v>
      </c>
    </row>
    <row r="824" spans="1:21" ht="12.75" customHeight="1" x14ac:dyDescent="0.15">
      <c r="A824" s="77" t="s">
        <v>330</v>
      </c>
      <c r="B824" s="77" t="s">
        <v>316</v>
      </c>
      <c r="C824" s="77" t="s">
        <v>144</v>
      </c>
      <c r="D824" s="78">
        <v>2014</v>
      </c>
      <c r="E824" s="77" t="s">
        <v>1598</v>
      </c>
      <c r="F824" s="79">
        <v>1500</v>
      </c>
      <c r="G824" s="79">
        <v>0</v>
      </c>
      <c r="H824" s="83">
        <v>0</v>
      </c>
      <c r="I824" s="79">
        <v>0</v>
      </c>
      <c r="J824" s="79">
        <v>993</v>
      </c>
      <c r="K824" s="79">
        <v>0</v>
      </c>
      <c r="L824" s="79">
        <v>0</v>
      </c>
      <c r="M824" s="79">
        <v>0</v>
      </c>
      <c r="N824" s="79">
        <v>1112</v>
      </c>
      <c r="O824" s="79">
        <v>0</v>
      </c>
      <c r="P824" s="79">
        <v>2564</v>
      </c>
      <c r="Q824" s="80">
        <v>93</v>
      </c>
      <c r="R824">
        <v>6169</v>
      </c>
      <c r="S824">
        <v>93</v>
      </c>
      <c r="T824" s="81">
        <f t="shared" si="0"/>
        <v>2014</v>
      </c>
      <c r="U824" s="82">
        <f>VLOOKUP(A824,'SB35 Determination Data'!$B$4:$F$542,5,FALSE)</f>
        <v>2014</v>
      </c>
    </row>
    <row r="825" spans="1:21" ht="12.75" customHeight="1" x14ac:dyDescent="0.15">
      <c r="A825" s="77" t="s">
        <v>330</v>
      </c>
      <c r="B825" s="77" t="s">
        <v>316</v>
      </c>
      <c r="C825" s="77" t="s">
        <v>144</v>
      </c>
      <c r="D825" s="78">
        <v>2015</v>
      </c>
      <c r="E825" s="77" t="s">
        <v>1598</v>
      </c>
      <c r="F825" s="79">
        <v>1500</v>
      </c>
      <c r="G825" s="79">
        <v>0</v>
      </c>
      <c r="H825" s="83">
        <v>0</v>
      </c>
      <c r="I825" s="79">
        <v>0</v>
      </c>
      <c r="J825" s="79">
        <v>993</v>
      </c>
      <c r="K825" s="79">
        <v>0</v>
      </c>
      <c r="L825" s="79">
        <v>0</v>
      </c>
      <c r="M825" s="79">
        <v>0</v>
      </c>
      <c r="N825" s="79">
        <v>1112</v>
      </c>
      <c r="O825" s="79">
        <v>0</v>
      </c>
      <c r="P825" s="79">
        <v>2564</v>
      </c>
      <c r="Q825" s="80">
        <v>103</v>
      </c>
      <c r="R825">
        <v>6169</v>
      </c>
      <c r="S825">
        <v>103</v>
      </c>
      <c r="T825" s="81">
        <f t="shared" si="0"/>
        <v>2015</v>
      </c>
      <c r="U825" s="82">
        <f>VLOOKUP(A825,'SB35 Determination Data'!$B$4:$F$542,5,FALSE)</f>
        <v>2014</v>
      </c>
    </row>
    <row r="826" spans="1:21" ht="12.75" customHeight="1" x14ac:dyDescent="0.15">
      <c r="A826" s="77" t="s">
        <v>330</v>
      </c>
      <c r="B826" s="77" t="s">
        <v>316</v>
      </c>
      <c r="C826" s="77" t="s">
        <v>144</v>
      </c>
      <c r="D826" s="78">
        <v>2016</v>
      </c>
      <c r="E826" s="77" t="s">
        <v>1598</v>
      </c>
      <c r="F826" s="79">
        <v>1500</v>
      </c>
      <c r="G826" s="79">
        <v>0</v>
      </c>
      <c r="H826" s="83">
        <v>0</v>
      </c>
      <c r="I826" s="79">
        <v>0</v>
      </c>
      <c r="J826" s="79">
        <v>993</v>
      </c>
      <c r="K826" s="79">
        <v>0</v>
      </c>
      <c r="L826" s="79">
        <v>0</v>
      </c>
      <c r="M826" s="79">
        <v>0</v>
      </c>
      <c r="N826" s="79">
        <v>1112</v>
      </c>
      <c r="O826" s="79">
        <v>0</v>
      </c>
      <c r="P826" s="79">
        <v>2564</v>
      </c>
      <c r="Q826" s="80">
        <v>0</v>
      </c>
      <c r="R826">
        <v>6169</v>
      </c>
      <c r="S826">
        <v>0</v>
      </c>
      <c r="T826" s="81">
        <f t="shared" si="0"/>
        <v>2016</v>
      </c>
      <c r="U826" s="82">
        <f>VLOOKUP(A826,'SB35 Determination Data'!$B$4:$F$542,5,FALSE)</f>
        <v>2014</v>
      </c>
    </row>
    <row r="827" spans="1:21" ht="12.75" customHeight="1" x14ac:dyDescent="0.15">
      <c r="A827" s="77" t="s">
        <v>330</v>
      </c>
      <c r="B827" s="77" t="s">
        <v>316</v>
      </c>
      <c r="C827" s="77" t="s">
        <v>144</v>
      </c>
      <c r="D827" s="78">
        <v>2017</v>
      </c>
      <c r="E827" s="77" t="s">
        <v>1598</v>
      </c>
      <c r="F827" s="79">
        <v>1500</v>
      </c>
      <c r="G827" s="79">
        <v>0</v>
      </c>
      <c r="H827" s="83">
        <v>0</v>
      </c>
      <c r="I827" s="79">
        <v>0</v>
      </c>
      <c r="J827" s="79">
        <v>993</v>
      </c>
      <c r="K827" s="79">
        <v>0</v>
      </c>
      <c r="L827" s="79">
        <v>0</v>
      </c>
      <c r="M827" s="79">
        <v>0</v>
      </c>
      <c r="N827" s="79">
        <v>1112</v>
      </c>
      <c r="O827" s="79">
        <v>84</v>
      </c>
      <c r="P827" s="79">
        <v>2564</v>
      </c>
      <c r="Q827" s="80">
        <v>341</v>
      </c>
      <c r="R827">
        <v>6169</v>
      </c>
      <c r="S827">
        <v>425</v>
      </c>
      <c r="T827" s="81">
        <f t="shared" si="0"/>
        <v>2017</v>
      </c>
      <c r="U827" s="82">
        <f>VLOOKUP(A827,'SB35 Determination Data'!$B$4:$F$542,5,FALSE)</f>
        <v>2014</v>
      </c>
    </row>
    <row r="828" spans="1:21" ht="12.75" customHeight="1" x14ac:dyDescent="0.15">
      <c r="A828" s="77" t="s">
        <v>533</v>
      </c>
      <c r="B828" s="77" t="s">
        <v>505</v>
      </c>
      <c r="C828" s="77" t="s">
        <v>67</v>
      </c>
      <c r="D828" s="78">
        <v>2015</v>
      </c>
      <c r="E828" s="77" t="s">
        <v>1598</v>
      </c>
      <c r="F828" s="79">
        <v>273</v>
      </c>
      <c r="G828" s="79">
        <v>12</v>
      </c>
      <c r="H828" s="83">
        <v>12</v>
      </c>
      <c r="I828" s="79">
        <v>0</v>
      </c>
      <c r="J828" s="79">
        <v>154</v>
      </c>
      <c r="K828" s="79">
        <v>118</v>
      </c>
      <c r="L828" s="79">
        <v>118</v>
      </c>
      <c r="M828" s="79">
        <v>0</v>
      </c>
      <c r="N828" s="79">
        <v>185</v>
      </c>
      <c r="O828" s="79">
        <v>107</v>
      </c>
      <c r="P828" s="79">
        <v>316</v>
      </c>
      <c r="Q828" s="80">
        <v>647</v>
      </c>
      <c r="R828">
        <v>928</v>
      </c>
      <c r="S828">
        <v>884</v>
      </c>
      <c r="T828" s="81">
        <f t="shared" si="0"/>
        <v>2015</v>
      </c>
      <c r="U828" s="82">
        <f>VLOOKUP(A828,'SB35 Determination Data'!$B$4:$F$542,5,FALSE)</f>
        <v>2015</v>
      </c>
    </row>
    <row r="829" spans="1:21" ht="12.75" customHeight="1" x14ac:dyDescent="0.15">
      <c r="A829" s="77" t="s">
        <v>533</v>
      </c>
      <c r="B829" s="77" t="s">
        <v>505</v>
      </c>
      <c r="C829" s="77" t="s">
        <v>67</v>
      </c>
      <c r="D829" s="78">
        <v>2016</v>
      </c>
      <c r="E829" s="77" t="s">
        <v>1598</v>
      </c>
      <c r="F829" s="79">
        <v>273</v>
      </c>
      <c r="G829" s="79">
        <v>29</v>
      </c>
      <c r="H829" s="83">
        <v>29</v>
      </c>
      <c r="I829" s="79">
        <v>0</v>
      </c>
      <c r="J829" s="79">
        <v>154</v>
      </c>
      <c r="K829" s="79">
        <v>23</v>
      </c>
      <c r="L829" s="79">
        <v>23</v>
      </c>
      <c r="M829" s="79">
        <v>0</v>
      </c>
      <c r="N829" s="79">
        <v>185</v>
      </c>
      <c r="O829" s="79">
        <v>6</v>
      </c>
      <c r="P829" s="79">
        <v>316</v>
      </c>
      <c r="Q829" s="80">
        <v>219</v>
      </c>
      <c r="R829">
        <v>928</v>
      </c>
      <c r="S829">
        <v>277</v>
      </c>
      <c r="T829" s="81">
        <f t="shared" si="0"/>
        <v>2016</v>
      </c>
      <c r="U829" s="82">
        <f>VLOOKUP(A829,'SB35 Determination Data'!$B$4:$F$542,5,FALSE)</f>
        <v>2015</v>
      </c>
    </row>
    <row r="830" spans="1:21" ht="12.75" customHeight="1" x14ac:dyDescent="0.15">
      <c r="A830" s="77" t="s">
        <v>533</v>
      </c>
      <c r="B830" s="77" t="s">
        <v>505</v>
      </c>
      <c r="C830" s="77" t="s">
        <v>67</v>
      </c>
      <c r="D830" s="78">
        <v>2017</v>
      </c>
      <c r="E830" s="77" t="s">
        <v>1598</v>
      </c>
      <c r="F830" s="79">
        <v>273</v>
      </c>
      <c r="G830" s="79">
        <v>0</v>
      </c>
      <c r="H830" s="83">
        <v>0</v>
      </c>
      <c r="I830" s="79">
        <v>0</v>
      </c>
      <c r="J830" s="79">
        <v>154</v>
      </c>
      <c r="K830" s="79">
        <v>13</v>
      </c>
      <c r="L830" s="79">
        <v>13</v>
      </c>
      <c r="M830" s="79">
        <v>0</v>
      </c>
      <c r="N830" s="79">
        <v>185</v>
      </c>
      <c r="O830" s="79">
        <v>9</v>
      </c>
      <c r="P830" s="79">
        <v>316</v>
      </c>
      <c r="Q830" s="80">
        <v>192</v>
      </c>
      <c r="R830">
        <v>928</v>
      </c>
      <c r="S830">
        <v>214</v>
      </c>
      <c r="T830" s="81">
        <f t="shared" si="0"/>
        <v>2017</v>
      </c>
      <c r="U830" s="82">
        <f>VLOOKUP(A830,'SB35 Determination Data'!$B$4:$F$542,5,FALSE)</f>
        <v>2015</v>
      </c>
    </row>
    <row r="831" spans="1:21" ht="12.75" customHeight="1" x14ac:dyDescent="0.15">
      <c r="A831" s="77" t="s">
        <v>560</v>
      </c>
      <c r="B831" s="77" t="s">
        <v>554</v>
      </c>
      <c r="C831" s="77" t="s">
        <v>83</v>
      </c>
      <c r="D831" s="78">
        <v>2014</v>
      </c>
      <c r="E831" s="77" t="s">
        <v>1598</v>
      </c>
      <c r="F831" s="79">
        <v>11</v>
      </c>
      <c r="G831" s="79">
        <v>0</v>
      </c>
      <c r="H831" s="83">
        <v>0</v>
      </c>
      <c r="I831" s="79">
        <v>0</v>
      </c>
      <c r="J831" s="79">
        <v>7</v>
      </c>
      <c r="K831" s="79">
        <v>0</v>
      </c>
      <c r="L831" s="79">
        <v>0</v>
      </c>
      <c r="M831" s="79">
        <v>0</v>
      </c>
      <c r="N831" s="79">
        <v>8</v>
      </c>
      <c r="O831" s="79">
        <v>0</v>
      </c>
      <c r="P831" s="79">
        <v>19</v>
      </c>
      <c r="Q831" s="80">
        <v>1</v>
      </c>
      <c r="R831">
        <v>45</v>
      </c>
      <c r="S831">
        <v>1</v>
      </c>
      <c r="T831" s="81">
        <f t="shared" si="0"/>
        <v>2014</v>
      </c>
      <c r="U831" s="82">
        <f>VLOOKUP(A831,'SB35 Determination Data'!$B$4:$F$542,5,FALSE)</f>
        <v>2014</v>
      </c>
    </row>
    <row r="832" spans="1:21" ht="12.75" customHeight="1" x14ac:dyDescent="0.15">
      <c r="A832" s="77" t="s">
        <v>534</v>
      </c>
      <c r="B832" s="77" t="s">
        <v>505</v>
      </c>
      <c r="C832" s="77" t="s">
        <v>67</v>
      </c>
      <c r="D832" s="78">
        <v>2014</v>
      </c>
      <c r="E832" s="77" t="s">
        <v>1598</v>
      </c>
      <c r="F832" s="79">
        <v>814</v>
      </c>
      <c r="G832" s="79">
        <v>26</v>
      </c>
      <c r="H832" s="83">
        <v>26</v>
      </c>
      <c r="I832" s="79">
        <v>0</v>
      </c>
      <c r="J832" s="79">
        <v>492</v>
      </c>
      <c r="K832" s="79">
        <v>19</v>
      </c>
      <c r="L832" s="79">
        <v>18</v>
      </c>
      <c r="M832" s="79">
        <v>1</v>
      </c>
      <c r="N832" s="79">
        <v>527</v>
      </c>
      <c r="O832" s="79">
        <v>0</v>
      </c>
      <c r="P832" s="79">
        <v>1093</v>
      </c>
      <c r="Q832" s="80">
        <v>598</v>
      </c>
      <c r="R832">
        <v>2926</v>
      </c>
      <c r="S832">
        <v>643</v>
      </c>
      <c r="T832" s="81">
        <f t="shared" si="0"/>
        <v>2015</v>
      </c>
      <c r="U832" s="82">
        <f>VLOOKUP(A832,'SB35 Determination Data'!$B$4:$F$542,5,FALSE)</f>
        <v>2015</v>
      </c>
    </row>
    <row r="833" spans="1:21" ht="12.75" customHeight="1" x14ac:dyDescent="0.15">
      <c r="A833" s="77" t="s">
        <v>534</v>
      </c>
      <c r="B833" s="77" t="s">
        <v>505</v>
      </c>
      <c r="C833" s="77" t="s">
        <v>67</v>
      </c>
      <c r="D833" s="78">
        <v>2015</v>
      </c>
      <c r="E833" s="77" t="s">
        <v>1598</v>
      </c>
      <c r="F833" s="79">
        <v>814</v>
      </c>
      <c r="G833" s="79">
        <v>0</v>
      </c>
      <c r="H833" s="83">
        <v>0</v>
      </c>
      <c r="I833" s="79">
        <v>0</v>
      </c>
      <c r="J833" s="79">
        <v>492</v>
      </c>
      <c r="K833" s="79">
        <v>9</v>
      </c>
      <c r="L833" s="79">
        <v>9</v>
      </c>
      <c r="M833" s="79">
        <v>0</v>
      </c>
      <c r="N833" s="79">
        <v>527</v>
      </c>
      <c r="O833" s="79">
        <v>0</v>
      </c>
      <c r="P833" s="79">
        <v>1093</v>
      </c>
      <c r="Q833" s="80">
        <v>278</v>
      </c>
      <c r="R833">
        <v>2926</v>
      </c>
      <c r="S833">
        <v>287</v>
      </c>
      <c r="T833" s="81">
        <f t="shared" si="0"/>
        <v>2015</v>
      </c>
      <c r="U833" s="82">
        <f>VLOOKUP(A833,'SB35 Determination Data'!$B$4:$F$542,5,FALSE)</f>
        <v>2015</v>
      </c>
    </row>
    <row r="834" spans="1:21" ht="12.75" customHeight="1" x14ac:dyDescent="0.15">
      <c r="A834" s="77" t="s">
        <v>534</v>
      </c>
      <c r="B834" s="77" t="s">
        <v>505</v>
      </c>
      <c r="C834" s="77" t="s">
        <v>67</v>
      </c>
      <c r="D834" s="78">
        <v>2016</v>
      </c>
      <c r="E834" s="77" t="s">
        <v>1598</v>
      </c>
      <c r="F834" s="79">
        <v>814</v>
      </c>
      <c r="G834" s="79">
        <v>17</v>
      </c>
      <c r="H834" s="83">
        <v>17</v>
      </c>
      <c r="I834" s="79">
        <v>0</v>
      </c>
      <c r="J834" s="79">
        <v>492</v>
      </c>
      <c r="K834" s="79">
        <v>109</v>
      </c>
      <c r="L834" s="79">
        <v>109</v>
      </c>
      <c r="M834" s="79">
        <v>0</v>
      </c>
      <c r="N834" s="77">
        <v>527</v>
      </c>
      <c r="O834" s="79">
        <v>0</v>
      </c>
      <c r="P834" s="79">
        <v>1093</v>
      </c>
      <c r="Q834" s="80">
        <v>376</v>
      </c>
      <c r="R834">
        <v>2926</v>
      </c>
      <c r="S834">
        <v>502</v>
      </c>
      <c r="T834" s="81">
        <f t="shared" si="0"/>
        <v>2016</v>
      </c>
      <c r="U834" s="82">
        <f>VLOOKUP(A834,'SB35 Determination Data'!$B$4:$F$542,5,FALSE)</f>
        <v>2015</v>
      </c>
    </row>
    <row r="835" spans="1:21" ht="12.75" customHeight="1" x14ac:dyDescent="0.15">
      <c r="A835" s="77" t="s">
        <v>534</v>
      </c>
      <c r="B835" s="77" t="s">
        <v>505</v>
      </c>
      <c r="C835" s="77" t="s">
        <v>67</v>
      </c>
      <c r="D835" s="78">
        <v>2017</v>
      </c>
      <c r="E835" s="77" t="s">
        <v>1598</v>
      </c>
      <c r="F835" s="79">
        <v>814</v>
      </c>
      <c r="G835" s="79">
        <v>98</v>
      </c>
      <c r="H835" s="83">
        <v>98</v>
      </c>
      <c r="I835" s="79">
        <v>0</v>
      </c>
      <c r="J835" s="79">
        <v>492</v>
      </c>
      <c r="K835" s="79">
        <v>23</v>
      </c>
      <c r="L835" s="79">
        <v>23</v>
      </c>
      <c r="M835" s="79">
        <v>0</v>
      </c>
      <c r="N835" s="79">
        <v>527</v>
      </c>
      <c r="O835" s="79">
        <v>0</v>
      </c>
      <c r="P835" s="79">
        <v>1093</v>
      </c>
      <c r="Q835" s="80">
        <v>1418</v>
      </c>
      <c r="R835">
        <v>2926</v>
      </c>
      <c r="S835">
        <v>1539</v>
      </c>
      <c r="T835" s="81">
        <f t="shared" si="0"/>
        <v>2017</v>
      </c>
      <c r="U835" s="82">
        <f>VLOOKUP(A835,'SB35 Determination Data'!$B$4:$F$542,5,FALSE)</f>
        <v>2015</v>
      </c>
    </row>
    <row r="836" spans="1:21" ht="12.75" customHeight="1" x14ac:dyDescent="0.15">
      <c r="A836" s="77" t="s">
        <v>331</v>
      </c>
      <c r="B836" s="77" t="s">
        <v>316</v>
      </c>
      <c r="C836" s="77" t="s">
        <v>144</v>
      </c>
      <c r="D836" s="78">
        <v>2014</v>
      </c>
      <c r="E836" s="77" t="s">
        <v>1598</v>
      </c>
      <c r="F836" s="79">
        <v>395</v>
      </c>
      <c r="G836" s="79">
        <v>0</v>
      </c>
      <c r="H836" s="83">
        <v>0</v>
      </c>
      <c r="I836" s="79">
        <v>0</v>
      </c>
      <c r="J836" s="79">
        <v>262</v>
      </c>
      <c r="K836" s="79">
        <v>0</v>
      </c>
      <c r="L836" s="79">
        <v>0</v>
      </c>
      <c r="M836" s="79">
        <v>0</v>
      </c>
      <c r="N836" s="79">
        <v>289</v>
      </c>
      <c r="O836" s="79">
        <v>0</v>
      </c>
      <c r="P836" s="79">
        <v>627</v>
      </c>
      <c r="Q836" s="80">
        <v>9</v>
      </c>
      <c r="R836">
        <v>1573</v>
      </c>
      <c r="S836">
        <v>9</v>
      </c>
      <c r="T836" s="81">
        <f t="shared" si="0"/>
        <v>2014</v>
      </c>
      <c r="U836" s="82">
        <f>VLOOKUP(A836,'SB35 Determination Data'!$B$4:$F$542,5,FALSE)</f>
        <v>2014</v>
      </c>
    </row>
    <row r="837" spans="1:21" ht="12.75" customHeight="1" x14ac:dyDescent="0.15">
      <c r="A837" s="77" t="s">
        <v>331</v>
      </c>
      <c r="B837" s="77" t="s">
        <v>316</v>
      </c>
      <c r="C837" s="77" t="s">
        <v>144</v>
      </c>
      <c r="D837" s="78">
        <v>2015</v>
      </c>
      <c r="E837" s="77" t="s">
        <v>1598</v>
      </c>
      <c r="F837" s="79">
        <v>395</v>
      </c>
      <c r="G837" s="79">
        <v>0</v>
      </c>
      <c r="H837" s="83">
        <v>0</v>
      </c>
      <c r="I837" s="79">
        <v>0</v>
      </c>
      <c r="J837" s="79">
        <v>262</v>
      </c>
      <c r="K837" s="79">
        <v>0</v>
      </c>
      <c r="L837" s="79">
        <v>0</v>
      </c>
      <c r="M837" s="79">
        <v>0</v>
      </c>
      <c r="N837" s="79">
        <v>289</v>
      </c>
      <c r="O837" s="79">
        <v>0</v>
      </c>
      <c r="P837" s="79">
        <v>627</v>
      </c>
      <c r="Q837" s="80">
        <v>93</v>
      </c>
      <c r="R837">
        <v>1573</v>
      </c>
      <c r="S837">
        <v>93</v>
      </c>
      <c r="T837" s="81">
        <f t="shared" si="0"/>
        <v>2015</v>
      </c>
      <c r="U837" s="82">
        <f>VLOOKUP(A837,'SB35 Determination Data'!$B$4:$F$542,5,FALSE)</f>
        <v>2014</v>
      </c>
    </row>
    <row r="838" spans="1:21" ht="12.75" customHeight="1" x14ac:dyDescent="0.15">
      <c r="A838" s="77" t="s">
        <v>331</v>
      </c>
      <c r="B838" s="77" t="s">
        <v>316</v>
      </c>
      <c r="C838" s="77" t="s">
        <v>144</v>
      </c>
      <c r="D838" s="78">
        <v>2016</v>
      </c>
      <c r="E838" s="77" t="s">
        <v>1598</v>
      </c>
      <c r="F838" s="79">
        <v>395</v>
      </c>
      <c r="G838" s="79">
        <v>0</v>
      </c>
      <c r="H838" s="83">
        <v>0</v>
      </c>
      <c r="I838" s="79">
        <v>0</v>
      </c>
      <c r="J838" s="79">
        <v>262</v>
      </c>
      <c r="K838" s="79">
        <v>0</v>
      </c>
      <c r="L838" s="79">
        <v>0</v>
      </c>
      <c r="M838" s="79">
        <v>0</v>
      </c>
      <c r="N838" s="79">
        <v>289</v>
      </c>
      <c r="O838" s="79">
        <v>0</v>
      </c>
      <c r="P838" s="79">
        <v>627</v>
      </c>
      <c r="Q838" s="80">
        <v>559</v>
      </c>
      <c r="R838">
        <v>1573</v>
      </c>
      <c r="S838">
        <v>559</v>
      </c>
      <c r="T838" s="81">
        <f t="shared" si="0"/>
        <v>2016</v>
      </c>
      <c r="U838" s="82">
        <f>VLOOKUP(A838,'SB35 Determination Data'!$B$4:$F$542,5,FALSE)</f>
        <v>2014</v>
      </c>
    </row>
    <row r="839" spans="1:21" ht="12.75" customHeight="1" x14ac:dyDescent="0.15">
      <c r="A839" s="77" t="s">
        <v>331</v>
      </c>
      <c r="B839" s="77" t="s">
        <v>316</v>
      </c>
      <c r="C839" s="77" t="s">
        <v>144</v>
      </c>
      <c r="D839" s="78">
        <v>2017</v>
      </c>
      <c r="E839" s="77" t="s">
        <v>1598</v>
      </c>
      <c r="F839" s="79">
        <v>395</v>
      </c>
      <c r="G839" s="79">
        <v>0</v>
      </c>
      <c r="H839" s="83">
        <v>0</v>
      </c>
      <c r="I839" s="79">
        <v>0</v>
      </c>
      <c r="J839" s="79">
        <v>262</v>
      </c>
      <c r="K839" s="79">
        <v>0</v>
      </c>
      <c r="L839" s="79">
        <v>0</v>
      </c>
      <c r="M839" s="79">
        <v>0</v>
      </c>
      <c r="N839" s="79">
        <v>289</v>
      </c>
      <c r="O839" s="79">
        <v>0</v>
      </c>
      <c r="P839" s="79">
        <v>627</v>
      </c>
      <c r="Q839" s="80">
        <v>225</v>
      </c>
      <c r="R839">
        <v>1573</v>
      </c>
      <c r="S839">
        <v>225</v>
      </c>
      <c r="T839" s="81">
        <f t="shared" si="0"/>
        <v>2017</v>
      </c>
      <c r="U839" s="82">
        <f>VLOOKUP(A839,'SB35 Determination Data'!$B$4:$F$542,5,FALSE)</f>
        <v>2014</v>
      </c>
    </row>
    <row r="840" spans="1:21" ht="12.75" customHeight="1" x14ac:dyDescent="0.15">
      <c r="A840" s="77" t="s">
        <v>263</v>
      </c>
      <c r="B840" s="77" t="s">
        <v>263</v>
      </c>
      <c r="C840" s="77" t="s">
        <v>67</v>
      </c>
      <c r="D840" s="78">
        <v>2015</v>
      </c>
      <c r="E840" s="77" t="s">
        <v>1598</v>
      </c>
      <c r="F840" s="79">
        <v>185</v>
      </c>
      <c r="G840" s="79">
        <v>0</v>
      </c>
      <c r="H840" s="83">
        <v>0</v>
      </c>
      <c r="I840" s="79">
        <v>0</v>
      </c>
      <c r="J840" s="79">
        <v>106</v>
      </c>
      <c r="K840" s="79">
        <v>0</v>
      </c>
      <c r="L840" s="79">
        <v>0</v>
      </c>
      <c r="M840" s="79">
        <v>0</v>
      </c>
      <c r="N840" s="79">
        <v>141</v>
      </c>
      <c r="O840" s="79">
        <v>0</v>
      </c>
      <c r="P840" s="79">
        <v>403</v>
      </c>
      <c r="Q840" s="80">
        <v>0</v>
      </c>
      <c r="R840">
        <v>835</v>
      </c>
      <c r="S840">
        <v>0</v>
      </c>
      <c r="T840" s="81">
        <f t="shared" si="0"/>
        <v>2015</v>
      </c>
      <c r="U840" s="82">
        <f>VLOOKUP(A840,'SB35 Determination Data'!$B$4:$F$542,5,FALSE)</f>
        <v>2015</v>
      </c>
    </row>
    <row r="841" spans="1:21" ht="12.75" customHeight="1" x14ac:dyDescent="0.15">
      <c r="A841" s="77" t="s">
        <v>263</v>
      </c>
      <c r="B841" s="77" t="s">
        <v>263</v>
      </c>
      <c r="C841" s="77" t="s">
        <v>67</v>
      </c>
      <c r="D841" s="78">
        <v>2016</v>
      </c>
      <c r="E841" s="77" t="s">
        <v>1598</v>
      </c>
      <c r="F841" s="79">
        <v>185</v>
      </c>
      <c r="G841" s="79">
        <v>0</v>
      </c>
      <c r="H841" s="83">
        <v>0</v>
      </c>
      <c r="I841" s="79">
        <v>0</v>
      </c>
      <c r="J841" s="79">
        <v>106</v>
      </c>
      <c r="K841" s="79">
        <v>6</v>
      </c>
      <c r="L841" s="79">
        <v>6</v>
      </c>
      <c r="M841" s="79">
        <v>0</v>
      </c>
      <c r="N841" s="79">
        <v>141</v>
      </c>
      <c r="O841" s="79">
        <v>4</v>
      </c>
      <c r="P841" s="79">
        <v>403</v>
      </c>
      <c r="Q841" s="80">
        <v>135</v>
      </c>
      <c r="R841">
        <v>835</v>
      </c>
      <c r="S841">
        <v>145</v>
      </c>
      <c r="T841" s="81">
        <f t="shared" si="0"/>
        <v>2016</v>
      </c>
      <c r="U841" s="82">
        <f>VLOOKUP(A841,'SB35 Determination Data'!$B$4:$F$542,5,FALSE)</f>
        <v>2015</v>
      </c>
    </row>
    <row r="842" spans="1:21" ht="12.75" customHeight="1" x14ac:dyDescent="0.15">
      <c r="A842" s="77" t="s">
        <v>263</v>
      </c>
      <c r="B842" s="77" t="s">
        <v>263</v>
      </c>
      <c r="C842" s="77" t="s">
        <v>67</v>
      </c>
      <c r="D842" s="78">
        <v>2017</v>
      </c>
      <c r="E842" s="77" t="s">
        <v>1598</v>
      </c>
      <c r="F842" s="79">
        <v>185</v>
      </c>
      <c r="G842" s="79">
        <v>0</v>
      </c>
      <c r="H842" s="83">
        <v>0</v>
      </c>
      <c r="I842" s="79">
        <v>0</v>
      </c>
      <c r="J842" s="79">
        <v>106</v>
      </c>
      <c r="K842" s="79">
        <v>1</v>
      </c>
      <c r="L842" s="79">
        <v>1</v>
      </c>
      <c r="M842" s="79">
        <v>0</v>
      </c>
      <c r="N842" s="79">
        <v>141</v>
      </c>
      <c r="O842" s="79">
        <v>0</v>
      </c>
      <c r="P842" s="79">
        <v>403</v>
      </c>
      <c r="Q842" s="80">
        <v>37</v>
      </c>
      <c r="R842">
        <v>835</v>
      </c>
      <c r="S842">
        <v>38</v>
      </c>
      <c r="T842" s="81">
        <f t="shared" si="0"/>
        <v>2017</v>
      </c>
      <c r="U842" s="82">
        <f>VLOOKUP(A842,'SB35 Determination Data'!$B$4:$F$542,5,FALSE)</f>
        <v>2015</v>
      </c>
    </row>
    <row r="843" spans="1:21" ht="12.75" customHeight="1" x14ac:dyDescent="0.15">
      <c r="A843" s="77" t="s">
        <v>266</v>
      </c>
      <c r="B843" s="77" t="s">
        <v>263</v>
      </c>
      <c r="C843" s="77" t="s">
        <v>67</v>
      </c>
      <c r="D843" s="78">
        <v>2014</v>
      </c>
      <c r="E843" s="77" t="s">
        <v>1598</v>
      </c>
      <c r="F843" s="79">
        <v>51</v>
      </c>
      <c r="G843" s="79">
        <v>0</v>
      </c>
      <c r="H843" s="83">
        <v>0</v>
      </c>
      <c r="I843" s="79">
        <v>0</v>
      </c>
      <c r="J843" s="79">
        <v>30</v>
      </c>
      <c r="K843" s="79">
        <v>0</v>
      </c>
      <c r="L843" s="79">
        <v>0</v>
      </c>
      <c r="M843" s="79">
        <v>0</v>
      </c>
      <c r="N843" s="79">
        <v>32</v>
      </c>
      <c r="O843" s="79">
        <v>9</v>
      </c>
      <c r="P843" s="79">
        <v>67</v>
      </c>
      <c r="Q843" s="80">
        <v>17</v>
      </c>
      <c r="R843">
        <v>180</v>
      </c>
      <c r="S843">
        <v>26</v>
      </c>
      <c r="T843" s="81">
        <f t="shared" si="0"/>
        <v>2015</v>
      </c>
      <c r="U843" s="82">
        <f>VLOOKUP(A843,'SB35 Determination Data'!$B$4:$F$542,5,FALSE)</f>
        <v>2015</v>
      </c>
    </row>
    <row r="844" spans="1:21" ht="12.75" customHeight="1" x14ac:dyDescent="0.15">
      <c r="A844" s="77" t="s">
        <v>266</v>
      </c>
      <c r="B844" s="77" t="s">
        <v>263</v>
      </c>
      <c r="C844" s="77" t="s">
        <v>67</v>
      </c>
      <c r="D844" s="78">
        <v>2015</v>
      </c>
      <c r="E844" s="77" t="s">
        <v>1598</v>
      </c>
      <c r="F844" s="79">
        <v>51</v>
      </c>
      <c r="G844" s="79">
        <v>0</v>
      </c>
      <c r="H844" s="83">
        <v>0</v>
      </c>
      <c r="I844" s="79">
        <v>0</v>
      </c>
      <c r="J844" s="79">
        <v>30</v>
      </c>
      <c r="K844" s="79">
        <v>0</v>
      </c>
      <c r="L844" s="79">
        <v>0</v>
      </c>
      <c r="M844" s="79">
        <v>0</v>
      </c>
      <c r="N844" s="79">
        <v>32</v>
      </c>
      <c r="O844" s="79">
        <v>8</v>
      </c>
      <c r="P844" s="79">
        <v>67</v>
      </c>
      <c r="Q844" s="80">
        <v>11</v>
      </c>
      <c r="R844">
        <v>180</v>
      </c>
      <c r="S844">
        <v>19</v>
      </c>
      <c r="T844" s="81">
        <f t="shared" si="0"/>
        <v>2015</v>
      </c>
      <c r="U844" s="82">
        <f>VLOOKUP(A844,'SB35 Determination Data'!$B$4:$F$542,5,FALSE)</f>
        <v>2015</v>
      </c>
    </row>
    <row r="845" spans="1:21" ht="12.75" customHeight="1" x14ac:dyDescent="0.15">
      <c r="A845" s="77" t="s">
        <v>266</v>
      </c>
      <c r="B845" s="77" t="s">
        <v>263</v>
      </c>
      <c r="C845" s="77" t="s">
        <v>67</v>
      </c>
      <c r="D845" s="78">
        <v>2016</v>
      </c>
      <c r="E845" s="77" t="s">
        <v>1598</v>
      </c>
      <c r="F845" s="79">
        <v>51</v>
      </c>
      <c r="G845" s="79">
        <v>0</v>
      </c>
      <c r="H845" s="83">
        <v>0</v>
      </c>
      <c r="I845" s="79">
        <v>0</v>
      </c>
      <c r="J845" s="79">
        <v>30</v>
      </c>
      <c r="K845" s="79">
        <v>1</v>
      </c>
      <c r="L845" s="79">
        <v>0</v>
      </c>
      <c r="M845" s="79">
        <v>1</v>
      </c>
      <c r="N845" s="79">
        <v>32</v>
      </c>
      <c r="O845" s="79">
        <v>13</v>
      </c>
      <c r="P845" s="79">
        <v>67</v>
      </c>
      <c r="Q845" s="80">
        <v>14</v>
      </c>
      <c r="R845">
        <v>180</v>
      </c>
      <c r="S845">
        <v>28</v>
      </c>
      <c r="T845" s="81">
        <f t="shared" si="0"/>
        <v>2016</v>
      </c>
      <c r="U845" s="82">
        <f>VLOOKUP(A845,'SB35 Determination Data'!$B$4:$F$542,5,FALSE)</f>
        <v>2015</v>
      </c>
    </row>
    <row r="846" spans="1:21" ht="12.75" customHeight="1" x14ac:dyDescent="0.15">
      <c r="A846" s="77" t="s">
        <v>266</v>
      </c>
      <c r="B846" s="77" t="s">
        <v>263</v>
      </c>
      <c r="C846" s="77" t="s">
        <v>67</v>
      </c>
      <c r="D846" s="78">
        <v>2017</v>
      </c>
      <c r="E846" s="77" t="s">
        <v>1598</v>
      </c>
      <c r="F846" s="79">
        <v>51</v>
      </c>
      <c r="G846" s="79">
        <v>0</v>
      </c>
      <c r="H846" s="83">
        <v>0</v>
      </c>
      <c r="I846" s="79">
        <v>0</v>
      </c>
      <c r="J846" s="79">
        <v>30</v>
      </c>
      <c r="K846" s="79">
        <v>0</v>
      </c>
      <c r="L846" s="79">
        <v>0</v>
      </c>
      <c r="M846" s="79">
        <v>0</v>
      </c>
      <c r="N846" s="79">
        <v>32</v>
      </c>
      <c r="O846" s="79">
        <v>16</v>
      </c>
      <c r="P846" s="79">
        <v>67</v>
      </c>
      <c r="Q846" s="80">
        <v>14</v>
      </c>
      <c r="R846">
        <v>180</v>
      </c>
      <c r="S846">
        <v>30</v>
      </c>
      <c r="T846" s="81">
        <f t="shared" si="0"/>
        <v>2017</v>
      </c>
      <c r="U846" s="82">
        <f>VLOOKUP(A846,'SB35 Determination Data'!$B$4:$F$542,5,FALSE)</f>
        <v>2015</v>
      </c>
    </row>
    <row r="847" spans="1:21" ht="12.75" customHeight="1" x14ac:dyDescent="0.15">
      <c r="A847" s="77" t="s">
        <v>439</v>
      </c>
      <c r="B847" s="77" t="s">
        <v>416</v>
      </c>
      <c r="C847" s="77" t="s">
        <v>417</v>
      </c>
      <c r="D847" s="78">
        <v>2013</v>
      </c>
      <c r="E847" s="77" t="s">
        <v>1598</v>
      </c>
      <c r="F847" s="79">
        <v>465</v>
      </c>
      <c r="G847" s="79">
        <v>0</v>
      </c>
      <c r="H847" s="83">
        <v>0</v>
      </c>
      <c r="I847" s="79">
        <v>0</v>
      </c>
      <c r="J847" s="79">
        <v>353</v>
      </c>
      <c r="K847" s="79">
        <v>8</v>
      </c>
      <c r="L847" s="79">
        <v>8</v>
      </c>
      <c r="M847" s="79">
        <v>0</v>
      </c>
      <c r="N847" s="79">
        <v>327</v>
      </c>
      <c r="O847" s="79">
        <v>0</v>
      </c>
      <c r="P847" s="79">
        <v>718</v>
      </c>
      <c r="Q847" s="80">
        <v>67</v>
      </c>
      <c r="R847">
        <v>1863</v>
      </c>
      <c r="S847">
        <v>75</v>
      </c>
      <c r="T847" s="81">
        <f t="shared" si="0"/>
        <v>2013</v>
      </c>
      <c r="U847" s="82">
        <f>VLOOKUP(A847,'SB35 Determination Data'!$B$4:$F$542,5,FALSE)</f>
        <v>2013</v>
      </c>
    </row>
    <row r="848" spans="1:21" ht="12.75" customHeight="1" x14ac:dyDescent="0.15">
      <c r="A848" s="77" t="s">
        <v>439</v>
      </c>
      <c r="B848" s="77" t="s">
        <v>416</v>
      </c>
      <c r="C848" s="77" t="s">
        <v>417</v>
      </c>
      <c r="D848" s="78">
        <v>2014</v>
      </c>
      <c r="E848" s="77" t="s">
        <v>1598</v>
      </c>
      <c r="F848" s="79">
        <v>465</v>
      </c>
      <c r="G848" s="79">
        <v>0</v>
      </c>
      <c r="H848" s="83">
        <v>0</v>
      </c>
      <c r="I848" s="79">
        <v>0</v>
      </c>
      <c r="J848" s="79">
        <v>353</v>
      </c>
      <c r="K848" s="79">
        <v>108</v>
      </c>
      <c r="L848" s="79">
        <v>108</v>
      </c>
      <c r="M848" s="79">
        <v>0</v>
      </c>
      <c r="N848" s="79">
        <v>327</v>
      </c>
      <c r="O848" s="79">
        <v>1</v>
      </c>
      <c r="P848" s="79">
        <v>718</v>
      </c>
      <c r="Q848" s="80">
        <v>16</v>
      </c>
      <c r="R848">
        <v>1863</v>
      </c>
      <c r="S848">
        <v>125</v>
      </c>
      <c r="T848" s="81">
        <f t="shared" si="0"/>
        <v>2014</v>
      </c>
      <c r="U848" s="82">
        <f>VLOOKUP(A848,'SB35 Determination Data'!$B$4:$F$542,5,FALSE)</f>
        <v>2013</v>
      </c>
    </row>
    <row r="849" spans="1:21" ht="12.75" customHeight="1" x14ac:dyDescent="0.15">
      <c r="A849" s="77" t="s">
        <v>439</v>
      </c>
      <c r="B849" s="77" t="s">
        <v>416</v>
      </c>
      <c r="C849" s="77" t="s">
        <v>417</v>
      </c>
      <c r="D849" s="78">
        <v>2015</v>
      </c>
      <c r="E849" s="77" t="s">
        <v>1598</v>
      </c>
      <c r="F849" s="79">
        <v>465</v>
      </c>
      <c r="G849" s="79">
        <v>0</v>
      </c>
      <c r="H849" s="83">
        <v>0</v>
      </c>
      <c r="I849" s="79">
        <v>0</v>
      </c>
      <c r="J849" s="79">
        <v>353</v>
      </c>
      <c r="K849" s="79">
        <v>0</v>
      </c>
      <c r="L849" s="79">
        <v>0</v>
      </c>
      <c r="M849" s="79">
        <v>0</v>
      </c>
      <c r="N849" s="79">
        <v>327</v>
      </c>
      <c r="O849" s="79">
        <v>0</v>
      </c>
      <c r="P849" s="79">
        <v>718</v>
      </c>
      <c r="Q849" s="80">
        <v>143</v>
      </c>
      <c r="R849">
        <v>1863</v>
      </c>
      <c r="S849">
        <v>143</v>
      </c>
      <c r="T849" s="81">
        <f t="shared" si="0"/>
        <v>2015</v>
      </c>
      <c r="U849" s="82">
        <f>VLOOKUP(A849,'SB35 Determination Data'!$B$4:$F$542,5,FALSE)</f>
        <v>2013</v>
      </c>
    </row>
    <row r="850" spans="1:21" ht="12.75" customHeight="1" x14ac:dyDescent="0.15">
      <c r="A850" s="77" t="s">
        <v>439</v>
      </c>
      <c r="B850" s="77" t="s">
        <v>416</v>
      </c>
      <c r="C850" s="77" t="s">
        <v>417</v>
      </c>
      <c r="D850" s="78">
        <v>2016</v>
      </c>
      <c r="E850" s="77" t="s">
        <v>1598</v>
      </c>
      <c r="F850" s="79">
        <v>465</v>
      </c>
      <c r="G850" s="79">
        <v>45</v>
      </c>
      <c r="H850" s="83">
        <v>45</v>
      </c>
      <c r="I850" s="79">
        <v>0</v>
      </c>
      <c r="J850" s="79">
        <v>353</v>
      </c>
      <c r="K850" s="79">
        <v>0</v>
      </c>
      <c r="L850" s="79">
        <v>0</v>
      </c>
      <c r="M850" s="79">
        <v>0</v>
      </c>
      <c r="N850" s="77">
        <v>327</v>
      </c>
      <c r="O850" s="79">
        <v>46</v>
      </c>
      <c r="P850" s="79">
        <v>718</v>
      </c>
      <c r="Q850" s="80">
        <v>12</v>
      </c>
      <c r="R850">
        <v>1863</v>
      </c>
      <c r="S850">
        <v>103</v>
      </c>
      <c r="T850" s="81">
        <f t="shared" si="0"/>
        <v>2016</v>
      </c>
      <c r="U850" s="82">
        <f>VLOOKUP(A850,'SB35 Determination Data'!$B$4:$F$542,5,FALSE)</f>
        <v>2013</v>
      </c>
    </row>
    <row r="851" spans="1:21" ht="12.75" customHeight="1" x14ac:dyDescent="0.15">
      <c r="A851" s="77" t="s">
        <v>439</v>
      </c>
      <c r="B851" s="77" t="s">
        <v>416</v>
      </c>
      <c r="C851" s="77" t="s">
        <v>417</v>
      </c>
      <c r="D851" s="78">
        <v>2017</v>
      </c>
      <c r="E851" s="77" t="s">
        <v>1598</v>
      </c>
      <c r="F851" s="79">
        <v>465</v>
      </c>
      <c r="G851" s="79">
        <v>0</v>
      </c>
      <c r="H851" s="83">
        <v>0</v>
      </c>
      <c r="I851" s="79">
        <v>0</v>
      </c>
      <c r="J851" s="79">
        <v>353</v>
      </c>
      <c r="K851" s="79">
        <v>0</v>
      </c>
      <c r="L851" s="79">
        <v>0</v>
      </c>
      <c r="M851" s="79">
        <v>0</v>
      </c>
      <c r="N851" s="77">
        <v>327</v>
      </c>
      <c r="O851" s="79">
        <v>116</v>
      </c>
      <c r="P851" s="79">
        <v>718</v>
      </c>
      <c r="Q851" s="80">
        <v>7</v>
      </c>
      <c r="R851">
        <v>1863</v>
      </c>
      <c r="S851">
        <v>123</v>
      </c>
      <c r="T851" s="81">
        <f t="shared" si="0"/>
        <v>2017</v>
      </c>
      <c r="U851" s="82">
        <f>VLOOKUP(A851,'SB35 Determination Data'!$B$4:$F$542,5,FALSE)</f>
        <v>2013</v>
      </c>
    </row>
    <row r="852" spans="1:21" ht="12.75" customHeight="1" x14ac:dyDescent="0.15">
      <c r="A852" s="77" t="s">
        <v>1245</v>
      </c>
      <c r="B852" s="77" t="s">
        <v>352</v>
      </c>
      <c r="C852" s="77" t="s">
        <v>144</v>
      </c>
      <c r="D852" s="78">
        <v>2014</v>
      </c>
      <c r="E852" s="77" t="s">
        <v>1598</v>
      </c>
      <c r="F852" s="79">
        <v>38</v>
      </c>
      <c r="G852" s="79">
        <v>0</v>
      </c>
      <c r="H852" s="83">
        <v>0</v>
      </c>
      <c r="I852" s="79">
        <v>0</v>
      </c>
      <c r="J852" s="79">
        <v>29</v>
      </c>
      <c r="K852" s="79">
        <v>0</v>
      </c>
      <c r="L852" s="79">
        <v>0</v>
      </c>
      <c r="M852" s="79">
        <v>0</v>
      </c>
      <c r="N852" s="79">
        <v>34</v>
      </c>
      <c r="O852" s="79">
        <v>4</v>
      </c>
      <c r="P852" s="79">
        <v>80</v>
      </c>
      <c r="Q852" s="80">
        <v>2</v>
      </c>
      <c r="R852">
        <v>181</v>
      </c>
      <c r="S852">
        <v>6</v>
      </c>
      <c r="T852" s="81">
        <f t="shared" si="0"/>
        <v>2014</v>
      </c>
      <c r="U852" s="82">
        <f>VLOOKUP(A852,'SB35 Determination Data'!$B$4:$F$542,5,FALSE)</f>
        <v>2014</v>
      </c>
    </row>
    <row r="853" spans="1:21" ht="12.75" customHeight="1" x14ac:dyDescent="0.15">
      <c r="A853" s="77" t="s">
        <v>1245</v>
      </c>
      <c r="B853" s="77" t="s">
        <v>352</v>
      </c>
      <c r="C853" s="77" t="s">
        <v>144</v>
      </c>
      <c r="D853" s="78">
        <v>2015</v>
      </c>
      <c r="E853" s="77" t="s">
        <v>1598</v>
      </c>
      <c r="F853" s="79">
        <v>38</v>
      </c>
      <c r="G853" s="79">
        <v>0</v>
      </c>
      <c r="H853" s="83">
        <v>0</v>
      </c>
      <c r="I853" s="79">
        <v>0</v>
      </c>
      <c r="J853" s="79">
        <v>29</v>
      </c>
      <c r="K853" s="79">
        <v>0</v>
      </c>
      <c r="L853" s="79">
        <v>0</v>
      </c>
      <c r="M853" s="79">
        <v>0</v>
      </c>
      <c r="N853" s="79">
        <v>34</v>
      </c>
      <c r="O853" s="79">
        <v>0</v>
      </c>
      <c r="P853" s="79">
        <v>80</v>
      </c>
      <c r="Q853" s="80">
        <v>6</v>
      </c>
      <c r="R853">
        <v>181</v>
      </c>
      <c r="S853">
        <v>6</v>
      </c>
      <c r="T853" s="81">
        <f t="shared" si="0"/>
        <v>2015</v>
      </c>
      <c r="U853" s="82">
        <f>VLOOKUP(A853,'SB35 Determination Data'!$B$4:$F$542,5,FALSE)</f>
        <v>2014</v>
      </c>
    </row>
    <row r="854" spans="1:21" ht="12.75" customHeight="1" x14ac:dyDescent="0.15">
      <c r="A854" s="77" t="s">
        <v>1245</v>
      </c>
      <c r="B854" s="77" t="s">
        <v>352</v>
      </c>
      <c r="C854" s="77" t="s">
        <v>144</v>
      </c>
      <c r="D854" s="78">
        <v>2016</v>
      </c>
      <c r="E854" s="77" t="s">
        <v>1598</v>
      </c>
      <c r="F854" s="79">
        <v>38</v>
      </c>
      <c r="G854" s="79">
        <v>0</v>
      </c>
      <c r="H854" s="83">
        <v>0</v>
      </c>
      <c r="I854" s="79">
        <v>0</v>
      </c>
      <c r="J854" s="79">
        <v>29</v>
      </c>
      <c r="K854" s="79">
        <v>0</v>
      </c>
      <c r="L854" s="79">
        <v>0</v>
      </c>
      <c r="M854" s="79">
        <v>0</v>
      </c>
      <c r="N854" s="79">
        <v>34</v>
      </c>
      <c r="O854" s="79">
        <v>6</v>
      </c>
      <c r="P854" s="79">
        <v>80</v>
      </c>
      <c r="Q854" s="80">
        <v>2</v>
      </c>
      <c r="R854">
        <v>181</v>
      </c>
      <c r="S854">
        <v>8</v>
      </c>
      <c r="T854" s="81">
        <f t="shared" si="0"/>
        <v>2016</v>
      </c>
      <c r="U854" s="82">
        <f>VLOOKUP(A854,'SB35 Determination Data'!$B$4:$F$542,5,FALSE)</f>
        <v>2014</v>
      </c>
    </row>
    <row r="855" spans="1:21" ht="12.75" customHeight="1" x14ac:dyDescent="0.15">
      <c r="A855" s="77" t="s">
        <v>1245</v>
      </c>
      <c r="B855" s="77" t="s">
        <v>352</v>
      </c>
      <c r="C855" s="77" t="s">
        <v>144</v>
      </c>
      <c r="D855" s="78">
        <v>2017</v>
      </c>
      <c r="E855" s="77" t="s">
        <v>1598</v>
      </c>
      <c r="F855" s="79">
        <v>38</v>
      </c>
      <c r="G855" s="79">
        <v>0</v>
      </c>
      <c r="H855" s="83">
        <v>0</v>
      </c>
      <c r="I855" s="79">
        <v>0</v>
      </c>
      <c r="J855" s="79">
        <v>29</v>
      </c>
      <c r="K855" s="79">
        <v>0</v>
      </c>
      <c r="L855" s="79">
        <v>0</v>
      </c>
      <c r="M855" s="79">
        <v>0</v>
      </c>
      <c r="N855" s="79">
        <v>34</v>
      </c>
      <c r="O855" s="79">
        <v>0</v>
      </c>
      <c r="P855" s="79">
        <v>80</v>
      </c>
      <c r="Q855" s="80">
        <v>3</v>
      </c>
      <c r="R855">
        <v>181</v>
      </c>
      <c r="S855">
        <v>3</v>
      </c>
      <c r="T855" s="81">
        <f t="shared" si="0"/>
        <v>2017</v>
      </c>
      <c r="U855" s="82">
        <f>VLOOKUP(A855,'SB35 Determination Data'!$B$4:$F$542,5,FALSE)</f>
        <v>2014</v>
      </c>
    </row>
    <row r="856" spans="1:21" ht="12.75" customHeight="1" x14ac:dyDescent="0.15">
      <c r="A856" s="77" t="s">
        <v>271</v>
      </c>
      <c r="B856" s="77" t="s">
        <v>269</v>
      </c>
      <c r="C856" s="77" t="s">
        <v>83</v>
      </c>
      <c r="D856" s="78">
        <v>2014</v>
      </c>
      <c r="E856" s="77" t="s">
        <v>1598</v>
      </c>
      <c r="F856" s="79">
        <v>174</v>
      </c>
      <c r="G856" s="79">
        <v>7</v>
      </c>
      <c r="H856" s="83">
        <v>0</v>
      </c>
      <c r="I856" s="79">
        <v>7</v>
      </c>
      <c r="J856" s="79">
        <v>126</v>
      </c>
      <c r="K856" s="79">
        <v>17</v>
      </c>
      <c r="L856" s="79">
        <v>0</v>
      </c>
      <c r="M856" s="79">
        <v>17</v>
      </c>
      <c r="N856" s="77">
        <v>150</v>
      </c>
      <c r="O856" s="79">
        <v>32</v>
      </c>
      <c r="P856" s="79">
        <v>314</v>
      </c>
      <c r="Q856" s="80">
        <v>75</v>
      </c>
      <c r="R856">
        <v>764</v>
      </c>
      <c r="S856">
        <v>131</v>
      </c>
      <c r="T856" s="81">
        <f t="shared" si="0"/>
        <v>2014</v>
      </c>
      <c r="U856" s="82">
        <f>VLOOKUP(A856,'SB35 Determination Data'!$B$4:$F$542,5,FALSE)</f>
        <v>2014</v>
      </c>
    </row>
    <row r="857" spans="1:21" ht="12.75" customHeight="1" x14ac:dyDescent="0.15">
      <c r="A857" s="77" t="s">
        <v>271</v>
      </c>
      <c r="B857" s="77" t="s">
        <v>269</v>
      </c>
      <c r="C857" s="77" t="s">
        <v>83</v>
      </c>
      <c r="D857" s="78">
        <v>2015</v>
      </c>
      <c r="E857" s="77" t="s">
        <v>1598</v>
      </c>
      <c r="F857" s="79">
        <v>174</v>
      </c>
      <c r="G857" s="79">
        <v>27</v>
      </c>
      <c r="H857" s="83">
        <v>0</v>
      </c>
      <c r="I857" s="79">
        <v>27</v>
      </c>
      <c r="J857" s="79">
        <v>126</v>
      </c>
      <c r="K857" s="79">
        <v>20</v>
      </c>
      <c r="L857" s="79">
        <v>20</v>
      </c>
      <c r="M857" s="79">
        <v>0</v>
      </c>
      <c r="N857" s="79">
        <v>150</v>
      </c>
      <c r="O857" s="79">
        <v>29</v>
      </c>
      <c r="P857" s="79">
        <v>314</v>
      </c>
      <c r="Q857" s="80">
        <v>70</v>
      </c>
      <c r="R857">
        <v>764</v>
      </c>
      <c r="S857">
        <v>146</v>
      </c>
      <c r="T857" s="81">
        <f t="shared" si="0"/>
        <v>2015</v>
      </c>
      <c r="U857" s="82">
        <f>VLOOKUP(A857,'SB35 Determination Data'!$B$4:$F$542,5,FALSE)</f>
        <v>2014</v>
      </c>
    </row>
    <row r="858" spans="1:21" ht="12.75" customHeight="1" x14ac:dyDescent="0.15">
      <c r="A858" s="77" t="s">
        <v>271</v>
      </c>
      <c r="B858" s="77" t="s">
        <v>269</v>
      </c>
      <c r="C858" s="77" t="s">
        <v>83</v>
      </c>
      <c r="D858" s="78">
        <v>2016</v>
      </c>
      <c r="E858" s="77" t="s">
        <v>1598</v>
      </c>
      <c r="F858" s="79">
        <v>174</v>
      </c>
      <c r="G858" s="79">
        <v>7</v>
      </c>
      <c r="H858" s="83">
        <v>7</v>
      </c>
      <c r="I858" s="79">
        <v>0</v>
      </c>
      <c r="J858" s="79">
        <v>126</v>
      </c>
      <c r="K858" s="79">
        <v>18</v>
      </c>
      <c r="L858" s="79">
        <v>18</v>
      </c>
      <c r="M858" s="79">
        <v>0</v>
      </c>
      <c r="N858" s="79">
        <v>150</v>
      </c>
      <c r="O858" s="79">
        <v>22</v>
      </c>
      <c r="P858" s="79">
        <v>314</v>
      </c>
      <c r="Q858" s="80">
        <v>54</v>
      </c>
      <c r="R858">
        <v>764</v>
      </c>
      <c r="S858">
        <v>101</v>
      </c>
      <c r="T858" s="81">
        <f t="shared" si="0"/>
        <v>2016</v>
      </c>
      <c r="U858" s="82">
        <f>VLOOKUP(A858,'SB35 Determination Data'!$B$4:$F$542,5,FALSE)</f>
        <v>2014</v>
      </c>
    </row>
    <row r="859" spans="1:21" ht="12.75" customHeight="1" x14ac:dyDescent="0.15">
      <c r="A859" s="77" t="s">
        <v>271</v>
      </c>
      <c r="B859" s="77" t="s">
        <v>269</v>
      </c>
      <c r="C859" s="77" t="s">
        <v>83</v>
      </c>
      <c r="D859" s="78">
        <v>2017</v>
      </c>
      <c r="E859" s="77" t="s">
        <v>1598</v>
      </c>
      <c r="F859" s="79">
        <v>174</v>
      </c>
      <c r="G859" s="79">
        <v>8</v>
      </c>
      <c r="H859" s="83">
        <v>0</v>
      </c>
      <c r="I859" s="79">
        <v>8</v>
      </c>
      <c r="J859" s="79">
        <v>126</v>
      </c>
      <c r="K859" s="79">
        <v>18</v>
      </c>
      <c r="L859" s="79">
        <v>0</v>
      </c>
      <c r="M859" s="79">
        <v>18</v>
      </c>
      <c r="N859" s="79">
        <v>150</v>
      </c>
      <c r="O859" s="79">
        <v>27</v>
      </c>
      <c r="P859" s="79">
        <v>314</v>
      </c>
      <c r="Q859" s="80">
        <v>60</v>
      </c>
      <c r="R859">
        <v>764</v>
      </c>
      <c r="S859">
        <v>113</v>
      </c>
      <c r="T859" s="81">
        <f t="shared" si="0"/>
        <v>2017</v>
      </c>
      <c r="U859" s="82">
        <f>VLOOKUP(A859,'SB35 Determination Data'!$B$4:$F$542,5,FALSE)</f>
        <v>2014</v>
      </c>
    </row>
    <row r="860" spans="1:21" ht="12.75" customHeight="1" x14ac:dyDescent="0.15">
      <c r="A860" s="77" t="s">
        <v>76</v>
      </c>
      <c r="B860" s="77" t="s">
        <v>66</v>
      </c>
      <c r="C860" s="77" t="s">
        <v>67</v>
      </c>
      <c r="D860" s="78">
        <v>2014</v>
      </c>
      <c r="E860" s="77" t="s">
        <v>1598</v>
      </c>
      <c r="F860" s="79">
        <v>330</v>
      </c>
      <c r="G860" s="79">
        <v>0</v>
      </c>
      <c r="H860" s="83">
        <v>0</v>
      </c>
      <c r="I860" s="79">
        <v>0</v>
      </c>
      <c r="J860" s="79">
        <v>167</v>
      </c>
      <c r="K860" s="79">
        <v>0</v>
      </c>
      <c r="L860" s="79">
        <v>0</v>
      </c>
      <c r="M860" s="79">
        <v>0</v>
      </c>
      <c r="N860" s="77">
        <v>158</v>
      </c>
      <c r="O860" s="79">
        <v>0</v>
      </c>
      <c r="P860" s="79">
        <v>423</v>
      </c>
      <c r="Q860" s="80">
        <v>14</v>
      </c>
      <c r="R860">
        <v>1078</v>
      </c>
      <c r="S860">
        <v>14</v>
      </c>
      <c r="T860" s="81">
        <f t="shared" si="0"/>
        <v>2015</v>
      </c>
      <c r="U860" s="82">
        <f>VLOOKUP(A860,'SB35 Determination Data'!$B$4:$F$542,5,FALSE)</f>
        <v>2015</v>
      </c>
    </row>
    <row r="861" spans="1:21" ht="12.75" customHeight="1" x14ac:dyDescent="0.15">
      <c r="A861" s="77" t="s">
        <v>76</v>
      </c>
      <c r="B861" s="77" t="s">
        <v>66</v>
      </c>
      <c r="C861" s="77" t="s">
        <v>67</v>
      </c>
      <c r="D861" s="78">
        <v>2015</v>
      </c>
      <c r="E861" s="77" t="s">
        <v>1598</v>
      </c>
      <c r="F861" s="79">
        <v>330</v>
      </c>
      <c r="G861" s="79">
        <v>0</v>
      </c>
      <c r="H861" s="83">
        <v>0</v>
      </c>
      <c r="I861" s="79">
        <v>0</v>
      </c>
      <c r="J861" s="79">
        <v>167</v>
      </c>
      <c r="K861" s="79">
        <v>0</v>
      </c>
      <c r="L861" s="79">
        <v>0</v>
      </c>
      <c r="M861" s="79">
        <v>0</v>
      </c>
      <c r="N861" s="79">
        <v>158</v>
      </c>
      <c r="O861" s="79">
        <v>36</v>
      </c>
      <c r="P861" s="79">
        <v>423</v>
      </c>
      <c r="Q861" s="80">
        <v>40</v>
      </c>
      <c r="R861">
        <v>1078</v>
      </c>
      <c r="S861">
        <v>76</v>
      </c>
      <c r="T861" s="81">
        <f t="shared" si="0"/>
        <v>2015</v>
      </c>
      <c r="U861" s="82">
        <f>VLOOKUP(A861,'SB35 Determination Data'!$B$4:$F$542,5,FALSE)</f>
        <v>2015</v>
      </c>
    </row>
    <row r="862" spans="1:21" ht="12.75" customHeight="1" x14ac:dyDescent="0.15">
      <c r="A862" s="77" t="s">
        <v>76</v>
      </c>
      <c r="B862" s="77" t="s">
        <v>66</v>
      </c>
      <c r="C862" s="77" t="s">
        <v>67</v>
      </c>
      <c r="D862" s="78">
        <v>2016</v>
      </c>
      <c r="E862" s="77" t="s">
        <v>1598</v>
      </c>
      <c r="F862" s="79">
        <v>330</v>
      </c>
      <c r="G862" s="79">
        <v>0</v>
      </c>
      <c r="H862" s="83">
        <v>0</v>
      </c>
      <c r="I862" s="79">
        <v>0</v>
      </c>
      <c r="J862" s="79">
        <v>167</v>
      </c>
      <c r="K862" s="79">
        <v>0</v>
      </c>
      <c r="L862" s="79">
        <v>0</v>
      </c>
      <c r="M862" s="79">
        <v>0</v>
      </c>
      <c r="N862" s="79">
        <v>158</v>
      </c>
      <c r="O862" s="79">
        <v>0</v>
      </c>
      <c r="P862" s="79">
        <v>423</v>
      </c>
      <c r="Q862" s="80">
        <v>0</v>
      </c>
      <c r="R862">
        <v>1078</v>
      </c>
      <c r="S862">
        <v>0</v>
      </c>
      <c r="T862" s="81">
        <f t="shared" si="0"/>
        <v>2016</v>
      </c>
      <c r="U862" s="82">
        <f>VLOOKUP(A862,'SB35 Determination Data'!$B$4:$F$542,5,FALSE)</f>
        <v>2015</v>
      </c>
    </row>
    <row r="863" spans="1:21" ht="12.75" customHeight="1" x14ac:dyDescent="0.15">
      <c r="A863" s="77" t="s">
        <v>76</v>
      </c>
      <c r="B863" s="77" t="s">
        <v>66</v>
      </c>
      <c r="C863" s="77" t="s">
        <v>67</v>
      </c>
      <c r="D863" s="78">
        <v>2017</v>
      </c>
      <c r="E863" s="77" t="s">
        <v>1598</v>
      </c>
      <c r="F863" s="79">
        <v>330</v>
      </c>
      <c r="G863" s="79">
        <v>0</v>
      </c>
      <c r="H863" s="83">
        <v>0</v>
      </c>
      <c r="I863" s="79">
        <v>0</v>
      </c>
      <c r="J863" s="79">
        <v>167</v>
      </c>
      <c r="K863" s="79">
        <v>0</v>
      </c>
      <c r="L863" s="79">
        <v>0</v>
      </c>
      <c r="M863" s="79">
        <v>0</v>
      </c>
      <c r="N863" s="79">
        <v>158</v>
      </c>
      <c r="O863" s="79">
        <v>0</v>
      </c>
      <c r="P863" s="79">
        <v>423</v>
      </c>
      <c r="Q863" s="80">
        <v>0</v>
      </c>
      <c r="R863">
        <v>1078</v>
      </c>
      <c r="S863">
        <v>0</v>
      </c>
      <c r="T863" s="81">
        <f t="shared" si="0"/>
        <v>2017</v>
      </c>
      <c r="U863" s="82">
        <f>VLOOKUP(A863,'SB35 Determination Data'!$B$4:$F$542,5,FALSE)</f>
        <v>2015</v>
      </c>
    </row>
    <row r="864" spans="1:21" ht="12.75" customHeight="1" x14ac:dyDescent="0.15">
      <c r="A864" s="77" t="s">
        <v>294</v>
      </c>
      <c r="B864" s="77" t="s">
        <v>273</v>
      </c>
      <c r="C864" s="77" t="s">
        <v>144</v>
      </c>
      <c r="D864" s="78">
        <v>2014</v>
      </c>
      <c r="E864" s="77" t="s">
        <v>1598</v>
      </c>
      <c r="F864" s="79">
        <v>1</v>
      </c>
      <c r="G864" s="79">
        <v>0</v>
      </c>
      <c r="H864" s="83">
        <v>0</v>
      </c>
      <c r="I864" s="79">
        <v>0</v>
      </c>
      <c r="J864" s="79">
        <v>1</v>
      </c>
      <c r="K864" s="79">
        <v>0</v>
      </c>
      <c r="L864" s="79">
        <v>0</v>
      </c>
      <c r="M864" s="79">
        <v>0</v>
      </c>
      <c r="N864" s="79">
        <v>1</v>
      </c>
      <c r="O864" s="79">
        <v>0</v>
      </c>
      <c r="P864" s="79">
        <v>2</v>
      </c>
      <c r="Q864" s="80">
        <v>115</v>
      </c>
      <c r="R864">
        <v>5</v>
      </c>
      <c r="S864">
        <v>115</v>
      </c>
      <c r="T864" s="81">
        <f t="shared" si="0"/>
        <v>2014</v>
      </c>
      <c r="U864" s="82">
        <f>VLOOKUP(A864,'SB35 Determination Data'!$B$4:$F$542,5,FALSE)</f>
        <v>2014</v>
      </c>
    </row>
    <row r="865" spans="1:21" ht="12.75" customHeight="1" x14ac:dyDescent="0.15">
      <c r="A865" s="77" t="s">
        <v>294</v>
      </c>
      <c r="B865" s="77" t="s">
        <v>273</v>
      </c>
      <c r="C865" s="77" t="s">
        <v>144</v>
      </c>
      <c r="D865" s="78">
        <v>2015</v>
      </c>
      <c r="E865" s="77" t="s">
        <v>1598</v>
      </c>
      <c r="F865" s="79">
        <v>1</v>
      </c>
      <c r="G865" s="79">
        <v>0</v>
      </c>
      <c r="H865" s="83">
        <v>0</v>
      </c>
      <c r="I865" s="79">
        <v>0</v>
      </c>
      <c r="J865" s="79">
        <v>1</v>
      </c>
      <c r="K865" s="79">
        <v>0</v>
      </c>
      <c r="L865" s="79">
        <v>0</v>
      </c>
      <c r="M865" s="79">
        <v>0</v>
      </c>
      <c r="N865" s="77">
        <v>1</v>
      </c>
      <c r="O865" s="79">
        <v>0</v>
      </c>
      <c r="P865" s="79">
        <v>2</v>
      </c>
      <c r="Q865" s="80">
        <v>197</v>
      </c>
      <c r="R865">
        <v>5</v>
      </c>
      <c r="S865">
        <v>197</v>
      </c>
      <c r="T865" s="81">
        <f t="shared" si="0"/>
        <v>2015</v>
      </c>
      <c r="U865" s="82">
        <f>VLOOKUP(A865,'SB35 Determination Data'!$B$4:$F$542,5,FALSE)</f>
        <v>2014</v>
      </c>
    </row>
    <row r="866" spans="1:21" ht="12.75" customHeight="1" x14ac:dyDescent="0.15">
      <c r="A866" s="77" t="s">
        <v>294</v>
      </c>
      <c r="B866" s="77" t="s">
        <v>273</v>
      </c>
      <c r="C866" s="77" t="s">
        <v>144</v>
      </c>
      <c r="D866" s="78">
        <v>2016</v>
      </c>
      <c r="E866" s="77" t="s">
        <v>1598</v>
      </c>
      <c r="F866" s="79">
        <v>1</v>
      </c>
      <c r="G866" s="79">
        <v>0</v>
      </c>
      <c r="H866" s="83">
        <v>0</v>
      </c>
      <c r="I866" s="79">
        <v>0</v>
      </c>
      <c r="J866" s="79">
        <v>1</v>
      </c>
      <c r="K866" s="79">
        <v>0</v>
      </c>
      <c r="L866" s="79">
        <v>0</v>
      </c>
      <c r="M866" s="79">
        <v>0</v>
      </c>
      <c r="N866" s="79">
        <v>1</v>
      </c>
      <c r="O866" s="79">
        <v>0</v>
      </c>
      <c r="P866" s="79">
        <v>2</v>
      </c>
      <c r="Q866" s="80">
        <v>186</v>
      </c>
      <c r="R866">
        <v>5</v>
      </c>
      <c r="S866">
        <v>186</v>
      </c>
      <c r="T866" s="81">
        <f t="shared" si="0"/>
        <v>2016</v>
      </c>
      <c r="U866" s="82">
        <f>VLOOKUP(A866,'SB35 Determination Data'!$B$4:$F$542,5,FALSE)</f>
        <v>2014</v>
      </c>
    </row>
    <row r="867" spans="1:21" ht="12.75" customHeight="1" x14ac:dyDescent="0.15">
      <c r="A867" s="77" t="s">
        <v>294</v>
      </c>
      <c r="B867" s="77" t="s">
        <v>273</v>
      </c>
      <c r="C867" s="77" t="s">
        <v>144</v>
      </c>
      <c r="D867" s="78">
        <v>2017</v>
      </c>
      <c r="E867" s="77" t="s">
        <v>1598</v>
      </c>
      <c r="F867" s="79">
        <v>1</v>
      </c>
      <c r="G867" s="79">
        <v>0</v>
      </c>
      <c r="H867" s="83">
        <v>0</v>
      </c>
      <c r="I867" s="79">
        <v>0</v>
      </c>
      <c r="J867" s="79">
        <v>1</v>
      </c>
      <c r="K867" s="79">
        <v>0</v>
      </c>
      <c r="L867" s="79">
        <v>0</v>
      </c>
      <c r="M867" s="79">
        <v>0</v>
      </c>
      <c r="N867" s="79">
        <v>1</v>
      </c>
      <c r="O867" s="79">
        <v>0</v>
      </c>
      <c r="P867" s="79">
        <v>2</v>
      </c>
      <c r="Q867" s="80">
        <v>716</v>
      </c>
      <c r="R867">
        <v>5</v>
      </c>
      <c r="S867">
        <v>716</v>
      </c>
      <c r="T867" s="81">
        <f t="shared" si="0"/>
        <v>2017</v>
      </c>
      <c r="U867" s="82">
        <f>VLOOKUP(A867,'SB35 Determination Data'!$B$4:$F$542,5,FALSE)</f>
        <v>2014</v>
      </c>
    </row>
    <row r="868" spans="1:21" ht="12.75" customHeight="1" x14ac:dyDescent="0.15">
      <c r="A868" s="77" t="s">
        <v>332</v>
      </c>
      <c r="B868" s="77" t="s">
        <v>316</v>
      </c>
      <c r="C868" s="77" t="s">
        <v>144</v>
      </c>
      <c r="D868" s="78">
        <v>2017</v>
      </c>
      <c r="E868" s="77" t="s">
        <v>1598</v>
      </c>
      <c r="F868" s="79">
        <v>205</v>
      </c>
      <c r="G868" s="79">
        <v>0</v>
      </c>
      <c r="H868" s="83">
        <v>0</v>
      </c>
      <c r="I868" s="79">
        <v>0</v>
      </c>
      <c r="J868" s="79">
        <v>136</v>
      </c>
      <c r="K868" s="79">
        <v>0</v>
      </c>
      <c r="L868" s="79">
        <v>0</v>
      </c>
      <c r="M868" s="79">
        <v>0</v>
      </c>
      <c r="N868" s="77">
        <v>151</v>
      </c>
      <c r="O868" s="79">
        <v>0</v>
      </c>
      <c r="P868" s="79">
        <v>326</v>
      </c>
      <c r="Q868" s="80">
        <v>2</v>
      </c>
      <c r="R868">
        <v>818</v>
      </c>
      <c r="S868">
        <v>2</v>
      </c>
      <c r="T868" s="81">
        <f t="shared" si="0"/>
        <v>2017</v>
      </c>
      <c r="U868" s="82">
        <f>VLOOKUP(A868,'SB35 Determination Data'!$B$4:$F$542,5,FALSE)</f>
        <v>2014</v>
      </c>
    </row>
    <row r="869" spans="1:21" ht="12.75" customHeight="1" x14ac:dyDescent="0.15">
      <c r="A869" s="77" t="s">
        <v>205</v>
      </c>
      <c r="B869" s="77" t="s">
        <v>168</v>
      </c>
      <c r="C869" s="77" t="s">
        <v>144</v>
      </c>
      <c r="D869" s="78">
        <v>2014</v>
      </c>
      <c r="E869" s="77" t="s">
        <v>1598</v>
      </c>
      <c r="F869" s="79">
        <v>52</v>
      </c>
      <c r="G869" s="79">
        <v>0</v>
      </c>
      <c r="H869" s="83">
        <v>0</v>
      </c>
      <c r="I869" s="79">
        <v>0</v>
      </c>
      <c r="J869" s="79">
        <v>31</v>
      </c>
      <c r="K869" s="79">
        <v>0</v>
      </c>
      <c r="L869" s="79">
        <v>0</v>
      </c>
      <c r="M869" s="79">
        <v>0</v>
      </c>
      <c r="N869" s="79">
        <v>33</v>
      </c>
      <c r="O869" s="79">
        <v>0</v>
      </c>
      <c r="P869" s="79">
        <v>85</v>
      </c>
      <c r="Q869" s="80">
        <v>2</v>
      </c>
      <c r="R869">
        <v>201</v>
      </c>
      <c r="S869">
        <v>2</v>
      </c>
      <c r="T869" s="81">
        <f t="shared" si="0"/>
        <v>2014</v>
      </c>
      <c r="U869" s="82">
        <f>VLOOKUP(A869,'SB35 Determination Data'!$B$4:$F$542,5,FALSE)</f>
        <v>2014</v>
      </c>
    </row>
    <row r="870" spans="1:21" ht="12.75" customHeight="1" x14ac:dyDescent="0.15">
      <c r="A870" s="77" t="s">
        <v>205</v>
      </c>
      <c r="B870" s="77" t="s">
        <v>168</v>
      </c>
      <c r="C870" s="77" t="s">
        <v>144</v>
      </c>
      <c r="D870" s="78">
        <v>2015</v>
      </c>
      <c r="E870" s="77" t="s">
        <v>1598</v>
      </c>
      <c r="F870" s="79">
        <v>52</v>
      </c>
      <c r="G870" s="79">
        <v>0</v>
      </c>
      <c r="H870" s="83">
        <v>0</v>
      </c>
      <c r="I870" s="79">
        <v>0</v>
      </c>
      <c r="J870" s="79">
        <v>31</v>
      </c>
      <c r="K870" s="79">
        <v>0</v>
      </c>
      <c r="L870" s="79">
        <v>0</v>
      </c>
      <c r="M870" s="79">
        <v>0</v>
      </c>
      <c r="N870" s="79">
        <v>33</v>
      </c>
      <c r="O870" s="79">
        <v>0</v>
      </c>
      <c r="P870" s="79">
        <v>85</v>
      </c>
      <c r="Q870" s="80">
        <v>4</v>
      </c>
      <c r="R870">
        <v>201</v>
      </c>
      <c r="S870">
        <v>4</v>
      </c>
      <c r="T870" s="81">
        <f t="shared" si="0"/>
        <v>2015</v>
      </c>
      <c r="U870" s="82">
        <f>VLOOKUP(A870,'SB35 Determination Data'!$B$4:$F$542,5,FALSE)</f>
        <v>2014</v>
      </c>
    </row>
    <row r="871" spans="1:21" ht="12.75" customHeight="1" x14ac:dyDescent="0.15">
      <c r="A871" s="77" t="s">
        <v>205</v>
      </c>
      <c r="B871" s="77" t="s">
        <v>168</v>
      </c>
      <c r="C871" s="77" t="s">
        <v>144</v>
      </c>
      <c r="D871" s="78">
        <v>2016</v>
      </c>
      <c r="E871" s="77" t="s">
        <v>1598</v>
      </c>
      <c r="F871" s="79">
        <v>52</v>
      </c>
      <c r="G871" s="79">
        <v>0</v>
      </c>
      <c r="H871" s="83">
        <v>0</v>
      </c>
      <c r="I871" s="79">
        <v>0</v>
      </c>
      <c r="J871" s="79">
        <v>31</v>
      </c>
      <c r="K871" s="79">
        <v>0</v>
      </c>
      <c r="L871" s="79">
        <v>0</v>
      </c>
      <c r="M871" s="79">
        <v>0</v>
      </c>
      <c r="N871" s="79">
        <v>33</v>
      </c>
      <c r="O871" s="79">
        <v>8</v>
      </c>
      <c r="P871" s="79">
        <v>85</v>
      </c>
      <c r="Q871" s="80">
        <v>5</v>
      </c>
      <c r="R871">
        <v>201</v>
      </c>
      <c r="S871">
        <v>13</v>
      </c>
      <c r="T871" s="81">
        <f t="shared" si="0"/>
        <v>2016</v>
      </c>
      <c r="U871" s="82">
        <f>VLOOKUP(A871,'SB35 Determination Data'!$B$4:$F$542,5,FALSE)</f>
        <v>2014</v>
      </c>
    </row>
    <row r="872" spans="1:21" ht="12.75" customHeight="1" x14ac:dyDescent="0.15">
      <c r="A872" s="77" t="s">
        <v>205</v>
      </c>
      <c r="B872" s="77" t="s">
        <v>168</v>
      </c>
      <c r="C872" s="77" t="s">
        <v>144</v>
      </c>
      <c r="D872" s="78">
        <v>2017</v>
      </c>
      <c r="E872" s="77" t="s">
        <v>1598</v>
      </c>
      <c r="F872" s="79">
        <v>52</v>
      </c>
      <c r="G872" s="79">
        <v>1</v>
      </c>
      <c r="H872" s="83">
        <v>0</v>
      </c>
      <c r="I872" s="79">
        <v>1</v>
      </c>
      <c r="J872" s="79">
        <v>31</v>
      </c>
      <c r="K872" s="79">
        <v>0</v>
      </c>
      <c r="L872" s="79">
        <v>0</v>
      </c>
      <c r="M872" s="79">
        <v>0</v>
      </c>
      <c r="N872" s="77">
        <v>33</v>
      </c>
      <c r="O872" s="79">
        <v>7</v>
      </c>
      <c r="P872" s="79">
        <v>85</v>
      </c>
      <c r="Q872" s="80">
        <v>49</v>
      </c>
      <c r="R872">
        <v>201</v>
      </c>
      <c r="S872">
        <v>57</v>
      </c>
      <c r="T872" s="81">
        <f t="shared" si="0"/>
        <v>2017</v>
      </c>
      <c r="U872" s="82">
        <f>VLOOKUP(A872,'SB35 Determination Data'!$B$4:$F$542,5,FALSE)</f>
        <v>2014</v>
      </c>
    </row>
    <row r="873" spans="1:21" ht="12.75" customHeight="1" x14ac:dyDescent="0.15">
      <c r="A873" s="77" t="s">
        <v>236</v>
      </c>
      <c r="B873" s="77" t="s">
        <v>229</v>
      </c>
      <c r="C873" s="77" t="s">
        <v>67</v>
      </c>
      <c r="D873" s="78">
        <v>2014</v>
      </c>
      <c r="E873" s="77" t="s">
        <v>1598</v>
      </c>
      <c r="F873" s="79">
        <v>111</v>
      </c>
      <c r="G873" s="79">
        <v>1</v>
      </c>
      <c r="H873" s="83">
        <v>1</v>
      </c>
      <c r="I873" s="79">
        <v>0</v>
      </c>
      <c r="J873" s="79">
        <v>65</v>
      </c>
      <c r="K873" s="79">
        <v>10</v>
      </c>
      <c r="L873" s="79">
        <v>10</v>
      </c>
      <c r="M873" s="79">
        <v>0</v>
      </c>
      <c r="N873" s="79">
        <v>72</v>
      </c>
      <c r="O873" s="79">
        <v>1</v>
      </c>
      <c r="P873" s="79">
        <v>167</v>
      </c>
      <c r="Q873" s="80">
        <v>19</v>
      </c>
      <c r="R873">
        <v>415</v>
      </c>
      <c r="S873">
        <v>31</v>
      </c>
      <c r="T873" s="81">
        <f t="shared" si="0"/>
        <v>2015</v>
      </c>
      <c r="U873" s="82">
        <f>VLOOKUP(A873,'SB35 Determination Data'!$B$4:$F$542,5,FALSE)</f>
        <v>2015</v>
      </c>
    </row>
    <row r="874" spans="1:21" ht="12.75" customHeight="1" x14ac:dyDescent="0.15">
      <c r="A874" s="77" t="s">
        <v>236</v>
      </c>
      <c r="B874" s="77" t="s">
        <v>229</v>
      </c>
      <c r="C874" s="77" t="s">
        <v>67</v>
      </c>
      <c r="D874" s="78">
        <v>2015</v>
      </c>
      <c r="E874" s="77" t="s">
        <v>1598</v>
      </c>
      <c r="F874" s="79">
        <v>111</v>
      </c>
      <c r="G874" s="79">
        <v>16</v>
      </c>
      <c r="H874" s="83">
        <v>16</v>
      </c>
      <c r="I874" s="79">
        <v>0</v>
      </c>
      <c r="J874" s="79">
        <v>65</v>
      </c>
      <c r="K874" s="79">
        <v>0</v>
      </c>
      <c r="L874" s="79">
        <v>0</v>
      </c>
      <c r="M874" s="79">
        <v>0</v>
      </c>
      <c r="N874" s="77">
        <v>72</v>
      </c>
      <c r="O874" s="79">
        <v>1</v>
      </c>
      <c r="P874" s="79">
        <v>167</v>
      </c>
      <c r="Q874" s="80">
        <v>15</v>
      </c>
      <c r="R874">
        <v>415</v>
      </c>
      <c r="S874">
        <v>32</v>
      </c>
      <c r="T874" s="81">
        <f t="shared" si="0"/>
        <v>2015</v>
      </c>
      <c r="U874" s="82">
        <f>VLOOKUP(A874,'SB35 Determination Data'!$B$4:$F$542,5,FALSE)</f>
        <v>2015</v>
      </c>
    </row>
    <row r="875" spans="1:21" ht="12.75" customHeight="1" x14ac:dyDescent="0.15">
      <c r="A875" s="77" t="s">
        <v>236</v>
      </c>
      <c r="B875" s="77" t="s">
        <v>229</v>
      </c>
      <c r="C875" s="77" t="s">
        <v>67</v>
      </c>
      <c r="D875" s="78">
        <v>2016</v>
      </c>
      <c r="E875" s="77" t="s">
        <v>1598</v>
      </c>
      <c r="F875" s="79">
        <v>111</v>
      </c>
      <c r="G875" s="79">
        <v>1</v>
      </c>
      <c r="H875" s="83">
        <v>1</v>
      </c>
      <c r="I875" s="79">
        <v>0</v>
      </c>
      <c r="J875" s="79">
        <v>65</v>
      </c>
      <c r="K875" s="79">
        <v>2</v>
      </c>
      <c r="L875" s="79">
        <v>2</v>
      </c>
      <c r="M875" s="79">
        <v>0</v>
      </c>
      <c r="N875" s="79">
        <v>72</v>
      </c>
      <c r="O875" s="79">
        <v>0</v>
      </c>
      <c r="P875" s="79">
        <v>167</v>
      </c>
      <c r="Q875" s="80">
        <v>5</v>
      </c>
      <c r="R875">
        <v>415</v>
      </c>
      <c r="S875">
        <v>8</v>
      </c>
      <c r="T875" s="81">
        <f t="shared" si="0"/>
        <v>2016</v>
      </c>
      <c r="U875" s="82">
        <f>VLOOKUP(A875,'SB35 Determination Data'!$B$4:$F$542,5,FALSE)</f>
        <v>2015</v>
      </c>
    </row>
    <row r="876" spans="1:21" ht="12.75" customHeight="1" x14ac:dyDescent="0.15">
      <c r="A876" s="77" t="s">
        <v>236</v>
      </c>
      <c r="B876" s="77" t="s">
        <v>229</v>
      </c>
      <c r="C876" s="77" t="s">
        <v>67</v>
      </c>
      <c r="D876" s="78">
        <v>2017</v>
      </c>
      <c r="E876" s="77" t="s">
        <v>1598</v>
      </c>
      <c r="F876" s="79">
        <v>111</v>
      </c>
      <c r="G876" s="79">
        <v>2</v>
      </c>
      <c r="H876" s="83">
        <v>0</v>
      </c>
      <c r="I876" s="79">
        <v>2</v>
      </c>
      <c r="J876" s="79">
        <v>65</v>
      </c>
      <c r="K876" s="79">
        <v>1</v>
      </c>
      <c r="L876" s="79">
        <v>0</v>
      </c>
      <c r="M876" s="79">
        <v>1</v>
      </c>
      <c r="N876" s="79">
        <v>72</v>
      </c>
      <c r="O876" s="79">
        <v>0</v>
      </c>
      <c r="P876" s="79">
        <v>167</v>
      </c>
      <c r="Q876" s="80">
        <v>6</v>
      </c>
      <c r="R876">
        <v>415</v>
      </c>
      <c r="S876">
        <v>9</v>
      </c>
      <c r="T876" s="81">
        <f t="shared" si="0"/>
        <v>2017</v>
      </c>
      <c r="U876" s="82">
        <f>VLOOKUP(A876,'SB35 Determination Data'!$B$4:$F$542,5,FALSE)</f>
        <v>2015</v>
      </c>
    </row>
    <row r="877" spans="1:21" ht="12.75" customHeight="1" x14ac:dyDescent="0.15">
      <c r="A877" s="77" t="s">
        <v>585</v>
      </c>
      <c r="B877" s="77" t="s">
        <v>517</v>
      </c>
      <c r="C877" s="77" t="s">
        <v>128</v>
      </c>
      <c r="D877" s="78">
        <v>2016</v>
      </c>
      <c r="E877" s="77" t="s">
        <v>1598</v>
      </c>
      <c r="F877" s="79">
        <v>315</v>
      </c>
      <c r="G877" s="79">
        <v>0</v>
      </c>
      <c r="H877" s="83">
        <v>0</v>
      </c>
      <c r="I877" s="79">
        <v>0</v>
      </c>
      <c r="J877" s="79">
        <v>202</v>
      </c>
      <c r="K877" s="79">
        <v>0</v>
      </c>
      <c r="L877" s="79">
        <v>0</v>
      </c>
      <c r="M877" s="79">
        <v>0</v>
      </c>
      <c r="N877" s="79">
        <v>210</v>
      </c>
      <c r="O877" s="79">
        <v>4</v>
      </c>
      <c r="P877" s="79">
        <v>520</v>
      </c>
      <c r="Q877" s="80">
        <v>101</v>
      </c>
      <c r="R877">
        <v>1247</v>
      </c>
      <c r="S877">
        <v>105</v>
      </c>
      <c r="T877" s="81">
        <f t="shared" si="0"/>
        <v>2016</v>
      </c>
      <c r="U877" s="82">
        <f>VLOOKUP(A877,'SB35 Determination Data'!$B$4:$F$542,5,FALSE)</f>
        <v>2016</v>
      </c>
    </row>
    <row r="878" spans="1:21" ht="12.75" customHeight="1" x14ac:dyDescent="0.15">
      <c r="A878" s="77" t="s">
        <v>585</v>
      </c>
      <c r="B878" s="77" t="s">
        <v>517</v>
      </c>
      <c r="C878" s="77" t="s">
        <v>128</v>
      </c>
      <c r="D878" s="78">
        <v>2017</v>
      </c>
      <c r="E878" s="77" t="s">
        <v>1598</v>
      </c>
      <c r="F878" s="79">
        <v>315</v>
      </c>
      <c r="G878" s="79">
        <v>0</v>
      </c>
      <c r="H878" s="83">
        <v>0</v>
      </c>
      <c r="I878" s="79">
        <v>0</v>
      </c>
      <c r="J878" s="79">
        <v>202</v>
      </c>
      <c r="K878" s="79">
        <v>0</v>
      </c>
      <c r="L878" s="79">
        <v>0</v>
      </c>
      <c r="M878" s="79">
        <v>0</v>
      </c>
      <c r="N878" s="79">
        <v>210</v>
      </c>
      <c r="O878" s="79">
        <v>76</v>
      </c>
      <c r="P878" s="79">
        <v>520</v>
      </c>
      <c r="Q878" s="80">
        <v>34</v>
      </c>
      <c r="R878">
        <v>1247</v>
      </c>
      <c r="S878">
        <v>110</v>
      </c>
      <c r="T878" s="81">
        <f t="shared" si="0"/>
        <v>2017</v>
      </c>
      <c r="U878" s="82">
        <f>VLOOKUP(A878,'SB35 Determination Data'!$B$4:$F$542,5,FALSE)</f>
        <v>2016</v>
      </c>
    </row>
    <row r="879" spans="1:21" ht="12.75" customHeight="1" x14ac:dyDescent="0.15">
      <c r="A879" s="77" t="s">
        <v>77</v>
      </c>
      <c r="B879" s="77" t="s">
        <v>66</v>
      </c>
      <c r="C879" s="77" t="s">
        <v>67</v>
      </c>
      <c r="D879" s="78">
        <v>2015</v>
      </c>
      <c r="E879" s="77" t="s">
        <v>1598</v>
      </c>
      <c r="F879" s="79">
        <v>2059</v>
      </c>
      <c r="G879" s="79">
        <v>98</v>
      </c>
      <c r="H879" s="83">
        <v>98</v>
      </c>
      <c r="I879" s="79">
        <v>0</v>
      </c>
      <c r="J879" s="79">
        <v>2075</v>
      </c>
      <c r="K879" s="79">
        <v>30</v>
      </c>
      <c r="L879" s="79">
        <v>30</v>
      </c>
      <c r="M879" s="79">
        <v>0</v>
      </c>
      <c r="N879" s="77">
        <v>2815</v>
      </c>
      <c r="O879" s="79">
        <v>0</v>
      </c>
      <c r="P879" s="79">
        <v>7816</v>
      </c>
      <c r="Q879" s="80">
        <v>643</v>
      </c>
      <c r="R879">
        <v>14765</v>
      </c>
      <c r="S879">
        <v>771</v>
      </c>
      <c r="T879" s="81">
        <f t="shared" si="0"/>
        <v>2015</v>
      </c>
      <c r="U879" s="82">
        <f>VLOOKUP(A879,'SB35 Determination Data'!$B$4:$F$542,5,FALSE)</f>
        <v>2015</v>
      </c>
    </row>
    <row r="880" spans="1:21" ht="12.75" customHeight="1" x14ac:dyDescent="0.15">
      <c r="A880" s="77" t="s">
        <v>77</v>
      </c>
      <c r="B880" s="77" t="s">
        <v>66</v>
      </c>
      <c r="C880" s="77" t="s">
        <v>67</v>
      </c>
      <c r="D880" s="78">
        <v>2016</v>
      </c>
      <c r="E880" s="77" t="s">
        <v>1598</v>
      </c>
      <c r="F880" s="79">
        <v>2059</v>
      </c>
      <c r="G880" s="79">
        <v>26</v>
      </c>
      <c r="H880" s="83">
        <v>26</v>
      </c>
      <c r="I880" s="79">
        <v>0</v>
      </c>
      <c r="J880" s="79">
        <v>2075</v>
      </c>
      <c r="K880" s="79">
        <v>13</v>
      </c>
      <c r="L880" s="79">
        <v>13</v>
      </c>
      <c r="M880" s="79">
        <v>0</v>
      </c>
      <c r="N880" s="79">
        <v>2815</v>
      </c>
      <c r="O880" s="79">
        <v>0</v>
      </c>
      <c r="P880" s="79">
        <v>7816</v>
      </c>
      <c r="Q880" s="80">
        <v>2082</v>
      </c>
      <c r="R880">
        <v>14765</v>
      </c>
      <c r="S880">
        <v>2121</v>
      </c>
      <c r="T880" s="81">
        <f t="shared" si="0"/>
        <v>2016</v>
      </c>
      <c r="U880" s="82">
        <f>VLOOKUP(A880,'SB35 Determination Data'!$B$4:$F$542,5,FALSE)</f>
        <v>2015</v>
      </c>
    </row>
    <row r="881" spans="1:21" ht="12.75" customHeight="1" x14ac:dyDescent="0.15">
      <c r="A881" s="77" t="s">
        <v>77</v>
      </c>
      <c r="B881" s="77" t="s">
        <v>66</v>
      </c>
      <c r="C881" s="77" t="s">
        <v>67</v>
      </c>
      <c r="D881" s="78">
        <v>2017</v>
      </c>
      <c r="E881" s="77" t="s">
        <v>1598</v>
      </c>
      <c r="F881" s="79">
        <v>2059</v>
      </c>
      <c r="G881" s="79">
        <v>247</v>
      </c>
      <c r="H881" s="83">
        <v>247</v>
      </c>
      <c r="I881" s="79">
        <v>0</v>
      </c>
      <c r="J881" s="79">
        <v>2075</v>
      </c>
      <c r="K881" s="79">
        <v>66</v>
      </c>
      <c r="L881" s="79">
        <v>66</v>
      </c>
      <c r="M881" s="79">
        <v>0</v>
      </c>
      <c r="N881" s="79">
        <v>2815</v>
      </c>
      <c r="O881" s="79">
        <v>11</v>
      </c>
      <c r="P881" s="79">
        <v>7816</v>
      </c>
      <c r="Q881" s="80">
        <v>4019</v>
      </c>
      <c r="R881">
        <v>14765</v>
      </c>
      <c r="S881">
        <v>4343</v>
      </c>
      <c r="T881" s="81">
        <f t="shared" si="0"/>
        <v>2017</v>
      </c>
      <c r="U881" s="82">
        <f>VLOOKUP(A881,'SB35 Determination Data'!$B$4:$F$542,5,FALSE)</f>
        <v>2015</v>
      </c>
    </row>
    <row r="882" spans="1:21" ht="12.75" customHeight="1" x14ac:dyDescent="0.15">
      <c r="A882" s="77" t="s">
        <v>111</v>
      </c>
      <c r="B882" s="77" t="s">
        <v>99</v>
      </c>
      <c r="C882" s="77" t="s">
        <v>67</v>
      </c>
      <c r="D882" s="78">
        <v>2015</v>
      </c>
      <c r="E882" s="77" t="s">
        <v>1598</v>
      </c>
      <c r="F882" s="79">
        <v>317</v>
      </c>
      <c r="G882" s="79">
        <v>0</v>
      </c>
      <c r="H882" s="83">
        <v>0</v>
      </c>
      <c r="I882" s="79">
        <v>0</v>
      </c>
      <c r="J882" s="79">
        <v>174</v>
      </c>
      <c r="K882" s="79">
        <v>0</v>
      </c>
      <c r="L882" s="79">
        <v>0</v>
      </c>
      <c r="M882" s="79">
        <v>0</v>
      </c>
      <c r="N882" s="79">
        <v>175</v>
      </c>
      <c r="O882" s="79">
        <v>70</v>
      </c>
      <c r="P882" s="79">
        <v>502</v>
      </c>
      <c r="Q882" s="80">
        <v>164</v>
      </c>
      <c r="R882">
        <v>1168</v>
      </c>
      <c r="S882">
        <v>234</v>
      </c>
      <c r="T882" s="81">
        <f t="shared" si="0"/>
        <v>2015</v>
      </c>
      <c r="U882" s="82">
        <f>VLOOKUP(A882,'SB35 Determination Data'!$B$4:$F$542,5,FALSE)</f>
        <v>2015</v>
      </c>
    </row>
    <row r="883" spans="1:21" ht="12.75" customHeight="1" x14ac:dyDescent="0.15">
      <c r="A883" s="77" t="s">
        <v>111</v>
      </c>
      <c r="B883" s="77" t="s">
        <v>99</v>
      </c>
      <c r="C883" s="77" t="s">
        <v>67</v>
      </c>
      <c r="D883" s="78">
        <v>2016</v>
      </c>
      <c r="E883" s="77" t="s">
        <v>1598</v>
      </c>
      <c r="F883" s="79">
        <v>317</v>
      </c>
      <c r="G883" s="79">
        <v>0</v>
      </c>
      <c r="H883" s="83">
        <v>0</v>
      </c>
      <c r="I883" s="79">
        <v>0</v>
      </c>
      <c r="J883" s="79">
        <v>174</v>
      </c>
      <c r="K883" s="79">
        <v>0</v>
      </c>
      <c r="L883" s="79">
        <v>0</v>
      </c>
      <c r="M883" s="79">
        <v>0</v>
      </c>
      <c r="N883" s="79">
        <v>175</v>
      </c>
      <c r="O883" s="79">
        <v>88</v>
      </c>
      <c r="P883" s="79">
        <v>502</v>
      </c>
      <c r="Q883" s="80">
        <v>208</v>
      </c>
      <c r="R883">
        <v>1168</v>
      </c>
      <c r="S883">
        <v>296</v>
      </c>
      <c r="T883" s="81">
        <f t="shared" si="0"/>
        <v>2016</v>
      </c>
      <c r="U883" s="82">
        <f>VLOOKUP(A883,'SB35 Determination Data'!$B$4:$F$542,5,FALSE)</f>
        <v>2015</v>
      </c>
    </row>
    <row r="884" spans="1:21" ht="12.75" customHeight="1" x14ac:dyDescent="0.15">
      <c r="A884" s="77" t="s">
        <v>111</v>
      </c>
      <c r="B884" s="77" t="s">
        <v>99</v>
      </c>
      <c r="C884" s="77" t="s">
        <v>67</v>
      </c>
      <c r="D884" s="78">
        <v>2017</v>
      </c>
      <c r="E884" s="77" t="s">
        <v>1598</v>
      </c>
      <c r="F884" s="79">
        <v>317</v>
      </c>
      <c r="G884" s="79">
        <v>8</v>
      </c>
      <c r="H884" s="83">
        <v>8</v>
      </c>
      <c r="I884" s="79">
        <v>0</v>
      </c>
      <c r="J884" s="79">
        <v>174</v>
      </c>
      <c r="K884" s="79">
        <v>66</v>
      </c>
      <c r="L884" s="79">
        <v>66</v>
      </c>
      <c r="M884" s="79">
        <v>0</v>
      </c>
      <c r="N884" s="77">
        <v>175</v>
      </c>
      <c r="O884" s="79">
        <v>51</v>
      </c>
      <c r="P884" s="79">
        <v>502</v>
      </c>
      <c r="Q884" s="80">
        <v>117</v>
      </c>
      <c r="R884">
        <v>1168</v>
      </c>
      <c r="S884">
        <v>242</v>
      </c>
      <c r="T884" s="81">
        <f t="shared" si="0"/>
        <v>2017</v>
      </c>
      <c r="U884" s="82">
        <f>VLOOKUP(A884,'SB35 Determination Data'!$B$4:$F$542,5,FALSE)</f>
        <v>2015</v>
      </c>
    </row>
    <row r="885" spans="1:21" ht="12.75" customHeight="1" x14ac:dyDescent="0.15">
      <c r="A885" s="77" t="s">
        <v>440</v>
      </c>
      <c r="B885" s="77" t="s">
        <v>416</v>
      </c>
      <c r="C885" s="77" t="s">
        <v>417</v>
      </c>
      <c r="D885" s="78">
        <v>2013</v>
      </c>
      <c r="E885" s="77" t="s">
        <v>1598</v>
      </c>
      <c r="F885" s="79">
        <v>1549</v>
      </c>
      <c r="G885" s="79">
        <v>267</v>
      </c>
      <c r="H885" s="83">
        <v>244</v>
      </c>
      <c r="I885" s="79">
        <v>23</v>
      </c>
      <c r="J885" s="79">
        <v>1178</v>
      </c>
      <c r="K885" s="79">
        <v>57</v>
      </c>
      <c r="L885" s="79">
        <v>55</v>
      </c>
      <c r="M885" s="79">
        <v>2</v>
      </c>
      <c r="N885" s="79">
        <v>1090</v>
      </c>
      <c r="O885" s="79">
        <v>102</v>
      </c>
      <c r="P885" s="79">
        <v>2393</v>
      </c>
      <c r="Q885" s="80">
        <v>362</v>
      </c>
      <c r="R885">
        <v>6210</v>
      </c>
      <c r="S885">
        <v>788</v>
      </c>
      <c r="T885" s="81">
        <f t="shared" si="0"/>
        <v>2013</v>
      </c>
      <c r="U885" s="82">
        <f>VLOOKUP(A885,'SB35 Determination Data'!$B$4:$F$542,5,FALSE)</f>
        <v>2013</v>
      </c>
    </row>
    <row r="886" spans="1:21" ht="12.75" customHeight="1" x14ac:dyDescent="0.15">
      <c r="A886" s="77" t="s">
        <v>440</v>
      </c>
      <c r="B886" s="77" t="s">
        <v>416</v>
      </c>
      <c r="C886" s="77" t="s">
        <v>417</v>
      </c>
      <c r="D886" s="78">
        <v>2014</v>
      </c>
      <c r="E886" s="77" t="s">
        <v>1598</v>
      </c>
      <c r="F886" s="79">
        <v>1549</v>
      </c>
      <c r="G886" s="79">
        <v>0</v>
      </c>
      <c r="H886" s="83">
        <v>0</v>
      </c>
      <c r="I886" s="79">
        <v>0</v>
      </c>
      <c r="J886" s="79">
        <v>1178</v>
      </c>
      <c r="K886" s="79">
        <v>0</v>
      </c>
      <c r="L886" s="79">
        <v>0</v>
      </c>
      <c r="M886" s="79">
        <v>0</v>
      </c>
      <c r="N886" s="79">
        <v>1090</v>
      </c>
      <c r="O886" s="79">
        <v>20</v>
      </c>
      <c r="P886" s="79">
        <v>2393</v>
      </c>
      <c r="Q886" s="80">
        <v>92</v>
      </c>
      <c r="R886">
        <v>6210</v>
      </c>
      <c r="S886">
        <v>112</v>
      </c>
      <c r="T886" s="81">
        <f t="shared" si="0"/>
        <v>2014</v>
      </c>
      <c r="U886" s="82">
        <f>VLOOKUP(A886,'SB35 Determination Data'!$B$4:$F$542,5,FALSE)</f>
        <v>2013</v>
      </c>
    </row>
    <row r="887" spans="1:21" ht="12.75" customHeight="1" x14ac:dyDescent="0.15">
      <c r="A887" s="77" t="s">
        <v>440</v>
      </c>
      <c r="B887" s="77" t="s">
        <v>416</v>
      </c>
      <c r="C887" s="77" t="s">
        <v>417</v>
      </c>
      <c r="D887" s="78">
        <v>2015</v>
      </c>
      <c r="E887" s="77" t="s">
        <v>1598</v>
      </c>
      <c r="F887" s="79">
        <v>1549</v>
      </c>
      <c r="G887" s="79">
        <v>0</v>
      </c>
      <c r="H887" s="83">
        <v>0</v>
      </c>
      <c r="I887" s="79">
        <v>0</v>
      </c>
      <c r="J887" s="79">
        <v>1178</v>
      </c>
      <c r="K887" s="79">
        <v>0</v>
      </c>
      <c r="L887" s="79">
        <v>0</v>
      </c>
      <c r="M887" s="79">
        <v>0</v>
      </c>
      <c r="N887" s="77">
        <v>1090</v>
      </c>
      <c r="O887" s="79">
        <v>27</v>
      </c>
      <c r="P887" s="79">
        <v>2393</v>
      </c>
      <c r="Q887" s="80">
        <v>73</v>
      </c>
      <c r="R887">
        <v>6210</v>
      </c>
      <c r="S887">
        <v>100</v>
      </c>
      <c r="T887" s="81">
        <f t="shared" si="0"/>
        <v>2015</v>
      </c>
      <c r="U887" s="82">
        <f>VLOOKUP(A887,'SB35 Determination Data'!$B$4:$F$542,5,FALSE)</f>
        <v>2013</v>
      </c>
    </row>
    <row r="888" spans="1:21" ht="12.75" customHeight="1" x14ac:dyDescent="0.15">
      <c r="A888" s="77" t="s">
        <v>440</v>
      </c>
      <c r="B888" s="77" t="s">
        <v>416</v>
      </c>
      <c r="C888" s="77" t="s">
        <v>417</v>
      </c>
      <c r="D888" s="78">
        <v>2016</v>
      </c>
      <c r="E888" s="77" t="s">
        <v>1598</v>
      </c>
      <c r="F888" s="79">
        <v>1549</v>
      </c>
      <c r="G888" s="79">
        <v>0</v>
      </c>
      <c r="H888" s="83">
        <v>0</v>
      </c>
      <c r="I888" s="79">
        <v>0</v>
      </c>
      <c r="J888" s="79">
        <v>1178</v>
      </c>
      <c r="K888" s="79">
        <v>0</v>
      </c>
      <c r="L888" s="79">
        <v>0</v>
      </c>
      <c r="M888" s="79">
        <v>0</v>
      </c>
      <c r="N888" s="79">
        <v>1090</v>
      </c>
      <c r="O888" s="79">
        <v>0</v>
      </c>
      <c r="P888" s="79">
        <v>2393</v>
      </c>
      <c r="Q888" s="80">
        <v>0</v>
      </c>
      <c r="R888">
        <v>6210</v>
      </c>
      <c r="S888">
        <v>0</v>
      </c>
      <c r="T888" s="81">
        <f t="shared" si="0"/>
        <v>2016</v>
      </c>
      <c r="U888" s="82">
        <f>VLOOKUP(A888,'SB35 Determination Data'!$B$4:$F$542,5,FALSE)</f>
        <v>2013</v>
      </c>
    </row>
    <row r="889" spans="1:21" ht="12.75" customHeight="1" x14ac:dyDescent="0.15">
      <c r="A889" s="77" t="s">
        <v>440</v>
      </c>
      <c r="B889" s="77" t="s">
        <v>416</v>
      </c>
      <c r="C889" s="77" t="s">
        <v>417</v>
      </c>
      <c r="D889" s="78">
        <v>2017</v>
      </c>
      <c r="E889" s="77" t="s">
        <v>1598</v>
      </c>
      <c r="F889" s="79">
        <v>1549</v>
      </c>
      <c r="G889" s="79">
        <v>43</v>
      </c>
      <c r="H889" s="83">
        <v>43</v>
      </c>
      <c r="I889" s="79">
        <v>0</v>
      </c>
      <c r="J889" s="79">
        <v>1178</v>
      </c>
      <c r="K889" s="79">
        <v>117</v>
      </c>
      <c r="L889" s="79">
        <v>117</v>
      </c>
      <c r="M889" s="79">
        <v>0</v>
      </c>
      <c r="N889" s="79">
        <v>1090</v>
      </c>
      <c r="O889" s="79">
        <v>0</v>
      </c>
      <c r="P889" s="79">
        <v>2393</v>
      </c>
      <c r="Q889" s="80">
        <v>39</v>
      </c>
      <c r="R889">
        <v>6210</v>
      </c>
      <c r="S889">
        <v>199</v>
      </c>
      <c r="T889" s="81">
        <f t="shared" si="0"/>
        <v>2017</v>
      </c>
      <c r="U889" s="82">
        <f>VLOOKUP(A889,'SB35 Determination Data'!$B$4:$F$542,5,FALSE)</f>
        <v>2013</v>
      </c>
    </row>
    <row r="890" spans="1:21" ht="12.75" customHeight="1" x14ac:dyDescent="0.15">
      <c r="A890" s="77" t="s">
        <v>613</v>
      </c>
      <c r="B890" s="77" t="s">
        <v>502</v>
      </c>
      <c r="C890" s="77" t="s">
        <v>144</v>
      </c>
      <c r="D890" s="78">
        <v>2015</v>
      </c>
      <c r="E890" s="77" t="s">
        <v>1598</v>
      </c>
      <c r="F890" s="79">
        <v>87</v>
      </c>
      <c r="G890" s="79">
        <v>0</v>
      </c>
      <c r="H890" s="83">
        <v>0</v>
      </c>
      <c r="I890" s="79">
        <v>0</v>
      </c>
      <c r="J890" s="79">
        <v>59</v>
      </c>
      <c r="K890" s="79">
        <v>0</v>
      </c>
      <c r="L890" s="79">
        <v>0</v>
      </c>
      <c r="M890" s="79">
        <v>0</v>
      </c>
      <c r="N890" s="79">
        <v>70</v>
      </c>
      <c r="O890" s="79">
        <v>3</v>
      </c>
      <c r="P890" s="79">
        <v>155</v>
      </c>
      <c r="Q890" s="80">
        <v>1</v>
      </c>
      <c r="R890">
        <v>371</v>
      </c>
      <c r="S890">
        <v>4</v>
      </c>
      <c r="T890" s="81">
        <f t="shared" si="0"/>
        <v>2015</v>
      </c>
      <c r="U890" s="82">
        <f>VLOOKUP(A890,'SB35 Determination Data'!$B$4:$F$542,5,FALSE)</f>
        <v>2014</v>
      </c>
    </row>
    <row r="891" spans="1:21" ht="12.75" customHeight="1" x14ac:dyDescent="0.15">
      <c r="A891" s="77" t="s">
        <v>613</v>
      </c>
      <c r="B891" s="77" t="s">
        <v>502</v>
      </c>
      <c r="C891" s="77" t="s">
        <v>144</v>
      </c>
      <c r="D891" s="78">
        <v>2016</v>
      </c>
      <c r="E891" s="77" t="s">
        <v>1598</v>
      </c>
      <c r="F891" s="79">
        <v>87</v>
      </c>
      <c r="G891" s="79">
        <v>0</v>
      </c>
      <c r="H891" s="83">
        <v>0</v>
      </c>
      <c r="I891" s="79">
        <v>0</v>
      </c>
      <c r="J891" s="79">
        <v>59</v>
      </c>
      <c r="K891" s="79">
        <v>0</v>
      </c>
      <c r="L891" s="79">
        <v>0</v>
      </c>
      <c r="M891" s="79">
        <v>0</v>
      </c>
      <c r="N891" s="79">
        <v>70</v>
      </c>
      <c r="O891" s="79">
        <v>8</v>
      </c>
      <c r="P891" s="79">
        <v>155</v>
      </c>
      <c r="Q891" s="80">
        <v>0</v>
      </c>
      <c r="R891">
        <v>371</v>
      </c>
      <c r="S891">
        <v>8</v>
      </c>
      <c r="T891" s="81">
        <f t="shared" si="0"/>
        <v>2016</v>
      </c>
      <c r="U891" s="82">
        <f>VLOOKUP(A891,'SB35 Determination Data'!$B$4:$F$542,5,FALSE)</f>
        <v>2014</v>
      </c>
    </row>
    <row r="892" spans="1:21" ht="12.75" customHeight="1" x14ac:dyDescent="0.15">
      <c r="A892" s="77" t="s">
        <v>613</v>
      </c>
      <c r="B892" s="77" t="s">
        <v>502</v>
      </c>
      <c r="C892" s="77" t="s">
        <v>144</v>
      </c>
      <c r="D892" s="78">
        <v>2017</v>
      </c>
      <c r="E892" s="77" t="s">
        <v>1598</v>
      </c>
      <c r="F892" s="79">
        <v>87</v>
      </c>
      <c r="G892" s="79">
        <v>0</v>
      </c>
      <c r="H892" s="83">
        <v>0</v>
      </c>
      <c r="I892" s="79">
        <v>0</v>
      </c>
      <c r="J892" s="79">
        <v>59</v>
      </c>
      <c r="K892" s="79">
        <v>0</v>
      </c>
      <c r="L892" s="79">
        <v>0</v>
      </c>
      <c r="M892" s="79">
        <v>0</v>
      </c>
      <c r="N892" s="77">
        <v>70</v>
      </c>
      <c r="O892" s="79">
        <v>2</v>
      </c>
      <c r="P892" s="79">
        <v>155</v>
      </c>
      <c r="Q892" s="80">
        <v>9</v>
      </c>
      <c r="R892">
        <v>371</v>
      </c>
      <c r="S892">
        <v>11</v>
      </c>
      <c r="T892" s="81">
        <f t="shared" si="0"/>
        <v>2017</v>
      </c>
      <c r="U892" s="82">
        <f>VLOOKUP(A892,'SB35 Determination Data'!$B$4:$F$542,5,FALSE)</f>
        <v>2014</v>
      </c>
    </row>
    <row r="893" spans="1:21" ht="12.75" customHeight="1" x14ac:dyDescent="0.15">
      <c r="A893" s="77" t="s">
        <v>383</v>
      </c>
      <c r="B893" s="77" t="s">
        <v>352</v>
      </c>
      <c r="C893" s="77" t="s">
        <v>144</v>
      </c>
      <c r="D893" s="78">
        <v>2014</v>
      </c>
      <c r="E893" s="77" t="s">
        <v>1598</v>
      </c>
      <c r="F893" s="79">
        <v>2592</v>
      </c>
      <c r="G893" s="79">
        <v>0</v>
      </c>
      <c r="H893" s="83">
        <v>0</v>
      </c>
      <c r="I893" s="79">
        <v>0</v>
      </c>
      <c r="J893" s="79">
        <v>1745</v>
      </c>
      <c r="K893" s="79">
        <v>0</v>
      </c>
      <c r="L893" s="79">
        <v>0</v>
      </c>
      <c r="M893" s="79">
        <v>0</v>
      </c>
      <c r="N893" s="77">
        <v>1977</v>
      </c>
      <c r="O893" s="79">
        <v>364</v>
      </c>
      <c r="P893" s="79">
        <v>4547</v>
      </c>
      <c r="Q893" s="80">
        <v>163</v>
      </c>
      <c r="R893">
        <v>10861</v>
      </c>
      <c r="S893">
        <v>527</v>
      </c>
      <c r="T893" s="81">
        <f t="shared" si="0"/>
        <v>2014</v>
      </c>
      <c r="U893" s="82">
        <f>VLOOKUP(A893,'SB35 Determination Data'!$B$4:$F$542,5,FALSE)</f>
        <v>2014</v>
      </c>
    </row>
    <row r="894" spans="1:21" ht="12.75" customHeight="1" x14ac:dyDescent="0.15">
      <c r="A894" s="77" t="s">
        <v>383</v>
      </c>
      <c r="B894" s="77" t="s">
        <v>352</v>
      </c>
      <c r="C894" s="77" t="s">
        <v>144</v>
      </c>
      <c r="D894" s="78">
        <v>2015</v>
      </c>
      <c r="E894" s="77" t="s">
        <v>1598</v>
      </c>
      <c r="F894" s="79">
        <v>2592</v>
      </c>
      <c r="G894" s="79">
        <v>0</v>
      </c>
      <c r="H894" s="83">
        <v>0</v>
      </c>
      <c r="I894" s="79">
        <v>0</v>
      </c>
      <c r="J894" s="79">
        <v>1745</v>
      </c>
      <c r="K894" s="79">
        <v>0</v>
      </c>
      <c r="L894" s="79">
        <v>0</v>
      </c>
      <c r="M894" s="79">
        <v>0</v>
      </c>
      <c r="N894" s="79">
        <v>1977</v>
      </c>
      <c r="O894" s="79">
        <v>138</v>
      </c>
      <c r="P894" s="79">
        <v>4547</v>
      </c>
      <c r="Q894" s="80">
        <v>420</v>
      </c>
      <c r="R894">
        <v>10861</v>
      </c>
      <c r="S894">
        <v>558</v>
      </c>
      <c r="T894" s="81">
        <f t="shared" si="0"/>
        <v>2015</v>
      </c>
      <c r="U894" s="82">
        <f>VLOOKUP(A894,'SB35 Determination Data'!$B$4:$F$542,5,FALSE)</f>
        <v>2014</v>
      </c>
    </row>
    <row r="895" spans="1:21" ht="12.75" customHeight="1" x14ac:dyDescent="0.15">
      <c r="A895" s="77" t="s">
        <v>383</v>
      </c>
      <c r="B895" s="77" t="s">
        <v>352</v>
      </c>
      <c r="C895" s="77" t="s">
        <v>144</v>
      </c>
      <c r="D895" s="78">
        <v>2016</v>
      </c>
      <c r="E895" s="77" t="s">
        <v>1598</v>
      </c>
      <c r="F895" s="79">
        <v>2592</v>
      </c>
      <c r="G895" s="79">
        <v>0</v>
      </c>
      <c r="H895" s="83">
        <v>0</v>
      </c>
      <c r="I895" s="79">
        <v>0</v>
      </c>
      <c r="J895" s="79">
        <v>1745</v>
      </c>
      <c r="K895" s="79">
        <v>0</v>
      </c>
      <c r="L895" s="79">
        <v>0</v>
      </c>
      <c r="M895" s="79">
        <v>0</v>
      </c>
      <c r="N895" s="79">
        <v>1977</v>
      </c>
      <c r="O895" s="79">
        <v>340</v>
      </c>
      <c r="P895" s="79">
        <v>4547</v>
      </c>
      <c r="Q895" s="80">
        <v>287</v>
      </c>
      <c r="R895">
        <v>10861</v>
      </c>
      <c r="S895">
        <v>627</v>
      </c>
      <c r="T895" s="81">
        <f t="shared" si="0"/>
        <v>2016</v>
      </c>
      <c r="U895" s="82">
        <f>VLOOKUP(A895,'SB35 Determination Data'!$B$4:$F$542,5,FALSE)</f>
        <v>2014</v>
      </c>
    </row>
    <row r="896" spans="1:21" ht="12.75" customHeight="1" x14ac:dyDescent="0.15">
      <c r="A896" s="77" t="s">
        <v>383</v>
      </c>
      <c r="B896" s="77" t="s">
        <v>352</v>
      </c>
      <c r="C896" s="77" t="s">
        <v>144</v>
      </c>
      <c r="D896" s="78">
        <v>2017</v>
      </c>
      <c r="E896" s="77" t="s">
        <v>1598</v>
      </c>
      <c r="F896" s="79">
        <v>2592</v>
      </c>
      <c r="G896" s="79">
        <v>0</v>
      </c>
      <c r="H896" s="83">
        <v>0</v>
      </c>
      <c r="I896" s="79">
        <v>0</v>
      </c>
      <c r="J896" s="79">
        <v>1745</v>
      </c>
      <c r="K896" s="79">
        <v>0</v>
      </c>
      <c r="L896" s="79">
        <v>0</v>
      </c>
      <c r="M896" s="79">
        <v>0</v>
      </c>
      <c r="N896" s="79">
        <v>1977</v>
      </c>
      <c r="O896" s="79">
        <v>520</v>
      </c>
      <c r="P896" s="79">
        <v>4547</v>
      </c>
      <c r="Q896" s="80">
        <v>1136</v>
      </c>
      <c r="R896">
        <v>10861</v>
      </c>
      <c r="S896">
        <v>1656</v>
      </c>
      <c r="T896" s="81">
        <f t="shared" si="0"/>
        <v>2017</v>
      </c>
      <c r="U896" s="82">
        <f>VLOOKUP(A896,'SB35 Determination Data'!$B$4:$F$542,5,FALSE)</f>
        <v>2014</v>
      </c>
    </row>
    <row r="897" spans="1:21" ht="12.75" customHeight="1" x14ac:dyDescent="0.15">
      <c r="A897" s="77" t="s">
        <v>273</v>
      </c>
      <c r="B897" s="77" t="s">
        <v>273</v>
      </c>
      <c r="C897" s="77" t="s">
        <v>144</v>
      </c>
      <c r="D897" s="78">
        <v>2014</v>
      </c>
      <c r="E897" s="77" t="s">
        <v>1598</v>
      </c>
      <c r="F897" s="79">
        <v>83</v>
      </c>
      <c r="G897" s="79">
        <v>0</v>
      </c>
      <c r="H897" s="83">
        <v>0</v>
      </c>
      <c r="I897" s="79">
        <v>0</v>
      </c>
      <c r="J897" s="79">
        <v>59</v>
      </c>
      <c r="K897" s="79">
        <v>0</v>
      </c>
      <c r="L897" s="79">
        <v>0</v>
      </c>
      <c r="M897" s="79">
        <v>0</v>
      </c>
      <c r="N897" s="79">
        <v>66</v>
      </c>
      <c r="O897" s="79">
        <v>2</v>
      </c>
      <c r="P897" s="79">
        <v>155</v>
      </c>
      <c r="Q897" s="80">
        <v>1</v>
      </c>
      <c r="R897">
        <v>363</v>
      </c>
      <c r="S897">
        <v>3</v>
      </c>
      <c r="T897" s="81">
        <f t="shared" si="0"/>
        <v>2014</v>
      </c>
      <c r="U897" s="82">
        <f>VLOOKUP(A897,'SB35 Determination Data'!$B$4:$F$542,5,FALSE)</f>
        <v>2014</v>
      </c>
    </row>
    <row r="898" spans="1:21" ht="12.75" customHeight="1" x14ac:dyDescent="0.15">
      <c r="A898" s="77" t="s">
        <v>273</v>
      </c>
      <c r="B898" s="77" t="s">
        <v>273</v>
      </c>
      <c r="C898" s="77" t="s">
        <v>144</v>
      </c>
      <c r="D898" s="78">
        <v>2015</v>
      </c>
      <c r="E898" s="77" t="s">
        <v>1598</v>
      </c>
      <c r="F898" s="79">
        <v>83</v>
      </c>
      <c r="G898" s="79">
        <v>0</v>
      </c>
      <c r="H898" s="83">
        <v>0</v>
      </c>
      <c r="I898" s="79">
        <v>0</v>
      </c>
      <c r="J898" s="79">
        <v>59</v>
      </c>
      <c r="K898" s="79">
        <v>1</v>
      </c>
      <c r="L898" s="79">
        <v>1</v>
      </c>
      <c r="M898" s="79">
        <v>0</v>
      </c>
      <c r="N898" s="77">
        <v>66</v>
      </c>
      <c r="O898" s="79">
        <v>7</v>
      </c>
      <c r="P898" s="79">
        <v>155</v>
      </c>
      <c r="Q898" s="80">
        <v>1</v>
      </c>
      <c r="R898">
        <v>363</v>
      </c>
      <c r="S898">
        <v>9</v>
      </c>
      <c r="T898" s="81">
        <f t="shared" si="0"/>
        <v>2015</v>
      </c>
      <c r="U898" s="82">
        <f>VLOOKUP(A898,'SB35 Determination Data'!$B$4:$F$542,5,FALSE)</f>
        <v>2014</v>
      </c>
    </row>
    <row r="899" spans="1:21" ht="12.75" customHeight="1" x14ac:dyDescent="0.15">
      <c r="A899" s="77" t="s">
        <v>273</v>
      </c>
      <c r="B899" s="77" t="s">
        <v>273</v>
      </c>
      <c r="C899" s="77" t="s">
        <v>144</v>
      </c>
      <c r="D899" s="78">
        <v>2016</v>
      </c>
      <c r="E899" s="77" t="s">
        <v>1598</v>
      </c>
      <c r="F899" s="79">
        <v>83</v>
      </c>
      <c r="G899" s="79">
        <v>0</v>
      </c>
      <c r="H899" s="83">
        <v>0</v>
      </c>
      <c r="I899" s="79">
        <v>0</v>
      </c>
      <c r="J899" s="79">
        <v>59</v>
      </c>
      <c r="K899" s="79">
        <v>0</v>
      </c>
      <c r="L899" s="79">
        <v>0</v>
      </c>
      <c r="M899" s="79">
        <v>0</v>
      </c>
      <c r="N899" s="79">
        <v>66</v>
      </c>
      <c r="O899" s="79">
        <v>0</v>
      </c>
      <c r="P899" s="79">
        <v>155</v>
      </c>
      <c r="Q899" s="80">
        <v>5</v>
      </c>
      <c r="R899">
        <v>363</v>
      </c>
      <c r="S899">
        <v>5</v>
      </c>
      <c r="T899" s="81">
        <f t="shared" si="0"/>
        <v>2016</v>
      </c>
      <c r="U899" s="82">
        <f>VLOOKUP(A899,'SB35 Determination Data'!$B$4:$F$542,5,FALSE)</f>
        <v>2014</v>
      </c>
    </row>
    <row r="900" spans="1:21" ht="12.75" customHeight="1" x14ac:dyDescent="0.15">
      <c r="A900" s="77" t="s">
        <v>273</v>
      </c>
      <c r="B900" s="77" t="s">
        <v>273</v>
      </c>
      <c r="C900" s="77" t="s">
        <v>144</v>
      </c>
      <c r="D900" s="78">
        <v>2017</v>
      </c>
      <c r="E900" s="77" t="s">
        <v>1598</v>
      </c>
      <c r="F900" s="79">
        <v>83</v>
      </c>
      <c r="G900" s="79">
        <v>7</v>
      </c>
      <c r="H900" s="83">
        <v>7</v>
      </c>
      <c r="I900" s="79">
        <v>0</v>
      </c>
      <c r="J900" s="79">
        <v>59</v>
      </c>
      <c r="K900" s="79">
        <v>2</v>
      </c>
      <c r="L900" s="79">
        <v>2</v>
      </c>
      <c r="M900" s="79">
        <v>0</v>
      </c>
      <c r="N900" s="79">
        <v>66</v>
      </c>
      <c r="O900" s="79">
        <v>72</v>
      </c>
      <c r="P900" s="79">
        <v>155</v>
      </c>
      <c r="Q900" s="80">
        <v>393</v>
      </c>
      <c r="R900">
        <v>363</v>
      </c>
      <c r="S900">
        <v>474</v>
      </c>
      <c r="T900" s="81">
        <f t="shared" si="0"/>
        <v>2017</v>
      </c>
      <c r="U900" s="82">
        <f>VLOOKUP(A900,'SB35 Determination Data'!$B$4:$F$542,5,FALSE)</f>
        <v>2014</v>
      </c>
    </row>
    <row r="901" spans="1:21" ht="12.75" customHeight="1" x14ac:dyDescent="0.15">
      <c r="A901" s="77" t="s">
        <v>295</v>
      </c>
      <c r="B901" s="77" t="s">
        <v>273</v>
      </c>
      <c r="C901" s="77" t="s">
        <v>144</v>
      </c>
      <c r="D901" s="78">
        <v>2014</v>
      </c>
      <c r="E901" s="77" t="s">
        <v>1598</v>
      </c>
      <c r="F901" s="79">
        <v>1240</v>
      </c>
      <c r="G901" s="79">
        <v>0</v>
      </c>
      <c r="H901" s="83">
        <v>0</v>
      </c>
      <c r="I901" s="79">
        <v>0</v>
      </c>
      <c r="J901" s="79">
        <v>879</v>
      </c>
      <c r="K901" s="79">
        <v>0</v>
      </c>
      <c r="L901" s="79">
        <v>0</v>
      </c>
      <c r="M901" s="79">
        <v>0</v>
      </c>
      <c r="N901" s="79">
        <v>979</v>
      </c>
      <c r="O901" s="79">
        <v>180</v>
      </c>
      <c r="P901" s="79">
        <v>2174</v>
      </c>
      <c r="Q901" s="80">
        <v>593</v>
      </c>
      <c r="R901">
        <v>5272</v>
      </c>
      <c r="S901">
        <v>773</v>
      </c>
      <c r="T901" s="81">
        <f t="shared" si="0"/>
        <v>2014</v>
      </c>
      <c r="U901" s="82">
        <f>VLOOKUP(A901,'SB35 Determination Data'!$B$4:$F$542,5,FALSE)</f>
        <v>2014</v>
      </c>
    </row>
    <row r="902" spans="1:21" ht="12.75" customHeight="1" x14ac:dyDescent="0.15">
      <c r="A902" s="77" t="s">
        <v>295</v>
      </c>
      <c r="B902" s="77" t="s">
        <v>273</v>
      </c>
      <c r="C902" s="77" t="s">
        <v>144</v>
      </c>
      <c r="D902" s="78">
        <v>2015</v>
      </c>
      <c r="E902" s="77" t="s">
        <v>1598</v>
      </c>
      <c r="F902" s="79">
        <v>1240</v>
      </c>
      <c r="G902" s="79">
        <v>0</v>
      </c>
      <c r="H902" s="83">
        <v>0</v>
      </c>
      <c r="I902" s="79">
        <v>0</v>
      </c>
      <c r="J902" s="79">
        <v>879</v>
      </c>
      <c r="K902" s="79">
        <v>0</v>
      </c>
      <c r="L902" s="79">
        <v>0</v>
      </c>
      <c r="M902" s="79">
        <v>0</v>
      </c>
      <c r="N902" s="77">
        <v>979</v>
      </c>
      <c r="O902" s="79">
        <v>0</v>
      </c>
      <c r="P902" s="79">
        <v>2174</v>
      </c>
      <c r="Q902" s="80">
        <v>513</v>
      </c>
      <c r="R902">
        <v>5272</v>
      </c>
      <c r="S902">
        <v>513</v>
      </c>
      <c r="T902" s="81">
        <f t="shared" si="0"/>
        <v>2015</v>
      </c>
      <c r="U902" s="82">
        <f>VLOOKUP(A902,'SB35 Determination Data'!$B$4:$F$542,5,FALSE)</f>
        <v>2014</v>
      </c>
    </row>
    <row r="903" spans="1:21" ht="12.75" customHeight="1" x14ac:dyDescent="0.15">
      <c r="A903" s="77" t="s">
        <v>295</v>
      </c>
      <c r="B903" s="77" t="s">
        <v>273</v>
      </c>
      <c r="C903" s="77" t="s">
        <v>144</v>
      </c>
      <c r="D903" s="78">
        <v>2016</v>
      </c>
      <c r="E903" s="77" t="s">
        <v>1598</v>
      </c>
      <c r="F903" s="79">
        <v>1240</v>
      </c>
      <c r="G903" s="79">
        <v>81</v>
      </c>
      <c r="H903" s="83">
        <v>81</v>
      </c>
      <c r="I903" s="79">
        <v>0</v>
      </c>
      <c r="J903" s="79">
        <v>879</v>
      </c>
      <c r="K903" s="79">
        <v>151</v>
      </c>
      <c r="L903" s="79">
        <v>151</v>
      </c>
      <c r="M903" s="79">
        <v>0</v>
      </c>
      <c r="N903" s="79">
        <v>979</v>
      </c>
      <c r="O903" s="79">
        <v>0</v>
      </c>
      <c r="P903" s="79">
        <v>2174</v>
      </c>
      <c r="Q903" s="80">
        <v>780</v>
      </c>
      <c r="R903">
        <v>5272</v>
      </c>
      <c r="S903">
        <v>1012</v>
      </c>
      <c r="T903" s="81">
        <f t="shared" si="0"/>
        <v>2016</v>
      </c>
      <c r="U903" s="82">
        <f>VLOOKUP(A903,'SB35 Determination Data'!$B$4:$F$542,5,FALSE)</f>
        <v>2014</v>
      </c>
    </row>
    <row r="904" spans="1:21" ht="12.75" customHeight="1" x14ac:dyDescent="0.15">
      <c r="A904" s="77" t="s">
        <v>295</v>
      </c>
      <c r="B904" s="77" t="s">
        <v>273</v>
      </c>
      <c r="C904" s="77" t="s">
        <v>144</v>
      </c>
      <c r="D904" s="78">
        <v>2017</v>
      </c>
      <c r="E904" s="77" t="s">
        <v>1598</v>
      </c>
      <c r="F904" s="79">
        <v>1240</v>
      </c>
      <c r="G904" s="79">
        <v>0</v>
      </c>
      <c r="H904" s="83">
        <v>0</v>
      </c>
      <c r="I904" s="79">
        <v>0</v>
      </c>
      <c r="J904" s="79">
        <v>879</v>
      </c>
      <c r="K904" s="79">
        <v>0</v>
      </c>
      <c r="L904" s="79">
        <v>0</v>
      </c>
      <c r="M904" s="79">
        <v>0</v>
      </c>
      <c r="N904" s="79">
        <v>979</v>
      </c>
      <c r="O904" s="79">
        <v>0</v>
      </c>
      <c r="P904" s="79">
        <v>2174</v>
      </c>
      <c r="Q904" s="80">
        <v>1388</v>
      </c>
      <c r="R904">
        <v>5272</v>
      </c>
      <c r="S904">
        <v>1388</v>
      </c>
      <c r="T904" s="81">
        <f t="shared" si="0"/>
        <v>2017</v>
      </c>
      <c r="U904" s="82">
        <f>VLOOKUP(A904,'SB35 Determination Data'!$B$4:$F$542,5,FALSE)</f>
        <v>2014</v>
      </c>
    </row>
    <row r="905" spans="1:21" ht="12.75" customHeight="1" x14ac:dyDescent="0.15">
      <c r="A905" s="77" t="s">
        <v>112</v>
      </c>
      <c r="B905" s="77" t="s">
        <v>99</v>
      </c>
      <c r="C905" s="77" t="s">
        <v>67</v>
      </c>
      <c r="D905" s="78">
        <v>2014</v>
      </c>
      <c r="E905" s="77" t="s">
        <v>1598</v>
      </c>
      <c r="F905" s="79">
        <v>84</v>
      </c>
      <c r="G905" s="79">
        <v>0</v>
      </c>
      <c r="H905" s="83">
        <v>0</v>
      </c>
      <c r="I905" s="79">
        <v>0</v>
      </c>
      <c r="J905" s="79">
        <v>47</v>
      </c>
      <c r="K905" s="79">
        <v>0</v>
      </c>
      <c r="L905" s="79">
        <v>0</v>
      </c>
      <c r="M905" s="79">
        <v>0</v>
      </c>
      <c r="N905" s="79">
        <v>54</v>
      </c>
      <c r="O905" s="79">
        <v>14</v>
      </c>
      <c r="P905" s="79">
        <v>42</v>
      </c>
      <c r="Q905" s="80">
        <v>41</v>
      </c>
      <c r="R905">
        <v>227</v>
      </c>
      <c r="S905">
        <v>55</v>
      </c>
      <c r="T905" s="81">
        <f t="shared" si="0"/>
        <v>2015</v>
      </c>
      <c r="U905" s="82">
        <f>VLOOKUP(A905,'SB35 Determination Data'!$B$4:$F$542,5,FALSE)</f>
        <v>2015</v>
      </c>
    </row>
    <row r="906" spans="1:21" ht="12.75" customHeight="1" x14ac:dyDescent="0.15">
      <c r="A906" s="77" t="s">
        <v>112</v>
      </c>
      <c r="B906" s="77" t="s">
        <v>99</v>
      </c>
      <c r="C906" s="77" t="s">
        <v>67</v>
      </c>
      <c r="D906" s="78">
        <v>2015</v>
      </c>
      <c r="E906" s="77" t="s">
        <v>1598</v>
      </c>
      <c r="F906" s="79">
        <v>84</v>
      </c>
      <c r="G906" s="79">
        <v>0</v>
      </c>
      <c r="H906" s="83">
        <v>0</v>
      </c>
      <c r="I906" s="79">
        <v>0</v>
      </c>
      <c r="J906" s="79">
        <v>47</v>
      </c>
      <c r="K906" s="79">
        <v>0</v>
      </c>
      <c r="L906" s="79">
        <v>0</v>
      </c>
      <c r="M906" s="79">
        <v>0</v>
      </c>
      <c r="N906" s="79">
        <v>54</v>
      </c>
      <c r="O906" s="79">
        <v>0</v>
      </c>
      <c r="P906" s="79">
        <v>42</v>
      </c>
      <c r="Q906" s="80">
        <v>44</v>
      </c>
      <c r="R906">
        <v>227</v>
      </c>
      <c r="S906">
        <v>44</v>
      </c>
      <c r="T906" s="81">
        <f t="shared" si="0"/>
        <v>2015</v>
      </c>
      <c r="U906" s="82">
        <f>VLOOKUP(A906,'SB35 Determination Data'!$B$4:$F$542,5,FALSE)</f>
        <v>2015</v>
      </c>
    </row>
    <row r="907" spans="1:21" ht="12.75" customHeight="1" x14ac:dyDescent="0.15">
      <c r="A907" s="77" t="s">
        <v>112</v>
      </c>
      <c r="B907" s="77" t="s">
        <v>99</v>
      </c>
      <c r="C907" s="77" t="s">
        <v>67</v>
      </c>
      <c r="D907" s="78">
        <v>2016</v>
      </c>
      <c r="E907" s="77" t="s">
        <v>1598</v>
      </c>
      <c r="F907" s="79">
        <v>84</v>
      </c>
      <c r="G907" s="79">
        <v>0</v>
      </c>
      <c r="H907" s="83">
        <v>0</v>
      </c>
      <c r="I907" s="79">
        <v>0</v>
      </c>
      <c r="J907" s="79">
        <v>47</v>
      </c>
      <c r="K907" s="79">
        <v>0</v>
      </c>
      <c r="L907" s="79">
        <v>0</v>
      </c>
      <c r="M907" s="79">
        <v>0</v>
      </c>
      <c r="N907" s="77">
        <v>54</v>
      </c>
      <c r="O907" s="79">
        <v>2</v>
      </c>
      <c r="P907" s="79">
        <v>42</v>
      </c>
      <c r="Q907" s="80">
        <v>53</v>
      </c>
      <c r="R907">
        <v>227</v>
      </c>
      <c r="S907">
        <v>55</v>
      </c>
      <c r="T907" s="81">
        <f t="shared" si="0"/>
        <v>2016</v>
      </c>
      <c r="U907" s="82">
        <f>VLOOKUP(A907,'SB35 Determination Data'!$B$4:$F$542,5,FALSE)</f>
        <v>2015</v>
      </c>
    </row>
    <row r="908" spans="1:21" ht="12.75" customHeight="1" x14ac:dyDescent="0.15">
      <c r="A908" s="77" t="s">
        <v>112</v>
      </c>
      <c r="B908" s="77" t="s">
        <v>99</v>
      </c>
      <c r="C908" s="77" t="s">
        <v>67</v>
      </c>
      <c r="D908" s="78">
        <v>2017</v>
      </c>
      <c r="E908" s="77" t="s">
        <v>1598</v>
      </c>
      <c r="F908" s="79">
        <v>84</v>
      </c>
      <c r="G908" s="79">
        <v>0</v>
      </c>
      <c r="H908" s="83">
        <v>0</v>
      </c>
      <c r="I908" s="79">
        <v>0</v>
      </c>
      <c r="J908" s="79">
        <v>47</v>
      </c>
      <c r="K908" s="79">
        <v>0</v>
      </c>
      <c r="L908" s="79">
        <v>0</v>
      </c>
      <c r="M908" s="79">
        <v>0</v>
      </c>
      <c r="N908" s="79">
        <v>54</v>
      </c>
      <c r="O908" s="79">
        <v>7</v>
      </c>
      <c r="P908" s="79">
        <v>42</v>
      </c>
      <c r="Q908" s="80">
        <v>37</v>
      </c>
      <c r="R908">
        <v>227</v>
      </c>
      <c r="S908">
        <v>44</v>
      </c>
      <c r="T908" s="81">
        <f t="shared" si="0"/>
        <v>2017</v>
      </c>
      <c r="U908" s="82">
        <f>VLOOKUP(A908,'SB35 Determination Data'!$B$4:$F$542,5,FALSE)</f>
        <v>2015</v>
      </c>
    </row>
    <row r="909" spans="1:21" ht="12.75" customHeight="1" x14ac:dyDescent="0.15">
      <c r="A909" s="77" t="s">
        <v>137</v>
      </c>
      <c r="B909" s="77" t="s">
        <v>136</v>
      </c>
      <c r="C909" s="77" t="s">
        <v>83</v>
      </c>
      <c r="D909" s="78">
        <v>2014</v>
      </c>
      <c r="E909" s="77" t="s">
        <v>1598</v>
      </c>
      <c r="F909" s="79">
        <v>20</v>
      </c>
      <c r="G909" s="79">
        <v>0</v>
      </c>
      <c r="H909" s="83">
        <v>0</v>
      </c>
      <c r="I909" s="79">
        <v>0</v>
      </c>
      <c r="J909" s="79">
        <v>10</v>
      </c>
      <c r="K909" s="79">
        <v>0</v>
      </c>
      <c r="L909" s="79">
        <v>0</v>
      </c>
      <c r="M909" s="79">
        <v>0</v>
      </c>
      <c r="N909" s="79">
        <v>14</v>
      </c>
      <c r="O909" s="79">
        <v>0</v>
      </c>
      <c r="P909" s="79">
        <v>36</v>
      </c>
      <c r="Q909" s="80">
        <v>0</v>
      </c>
      <c r="R909">
        <v>80</v>
      </c>
      <c r="S909">
        <v>0</v>
      </c>
      <c r="T909" s="81">
        <f t="shared" si="0"/>
        <v>2014</v>
      </c>
      <c r="U909" s="82">
        <f>VLOOKUP(A909,'SB35 Determination Data'!$B$4:$F$542,5,FALSE)</f>
        <v>2014</v>
      </c>
    </row>
    <row r="910" spans="1:21" ht="12.75" customHeight="1" x14ac:dyDescent="0.15">
      <c r="A910" s="77" t="s">
        <v>137</v>
      </c>
      <c r="B910" s="77" t="s">
        <v>136</v>
      </c>
      <c r="C910" s="77" t="s">
        <v>83</v>
      </c>
      <c r="D910" s="78">
        <v>2015</v>
      </c>
      <c r="E910" s="77" t="s">
        <v>1598</v>
      </c>
      <c r="F910" s="79">
        <v>20</v>
      </c>
      <c r="G910" s="79">
        <v>0</v>
      </c>
      <c r="H910" s="83">
        <v>0</v>
      </c>
      <c r="I910" s="79">
        <v>0</v>
      </c>
      <c r="J910" s="79">
        <v>10</v>
      </c>
      <c r="K910" s="79">
        <v>0</v>
      </c>
      <c r="L910" s="79">
        <v>0</v>
      </c>
      <c r="M910" s="79">
        <v>0</v>
      </c>
      <c r="N910" s="79">
        <v>14</v>
      </c>
      <c r="O910" s="79">
        <v>10</v>
      </c>
      <c r="P910" s="79">
        <v>36</v>
      </c>
      <c r="Q910" s="80">
        <v>0</v>
      </c>
      <c r="R910">
        <v>80</v>
      </c>
      <c r="S910">
        <v>10</v>
      </c>
      <c r="T910" s="81">
        <f t="shared" si="0"/>
        <v>2015</v>
      </c>
      <c r="U910" s="82">
        <f>VLOOKUP(A910,'SB35 Determination Data'!$B$4:$F$542,5,FALSE)</f>
        <v>2014</v>
      </c>
    </row>
    <row r="911" spans="1:21" ht="12.75" customHeight="1" x14ac:dyDescent="0.15">
      <c r="A911" s="77" t="s">
        <v>137</v>
      </c>
      <c r="B911" s="77" t="s">
        <v>136</v>
      </c>
      <c r="C911" s="77" t="s">
        <v>83</v>
      </c>
      <c r="D911" s="78">
        <v>2016</v>
      </c>
      <c r="E911" s="77" t="s">
        <v>1598</v>
      </c>
      <c r="F911" s="79">
        <v>20</v>
      </c>
      <c r="G911" s="79">
        <v>0</v>
      </c>
      <c r="H911" s="83">
        <v>0</v>
      </c>
      <c r="I911" s="79">
        <v>0</v>
      </c>
      <c r="J911" s="79">
        <v>10</v>
      </c>
      <c r="K911" s="79">
        <v>39</v>
      </c>
      <c r="L911" s="79">
        <v>39</v>
      </c>
      <c r="M911" s="79">
        <v>0</v>
      </c>
      <c r="N911" s="79">
        <v>14</v>
      </c>
      <c r="O911" s="79">
        <v>5</v>
      </c>
      <c r="P911" s="79">
        <v>36</v>
      </c>
      <c r="Q911" s="80">
        <v>0</v>
      </c>
      <c r="R911">
        <v>80</v>
      </c>
      <c r="S911">
        <v>44</v>
      </c>
      <c r="T911" s="81">
        <f t="shared" si="0"/>
        <v>2016</v>
      </c>
      <c r="U911" s="82">
        <f>VLOOKUP(A911,'SB35 Determination Data'!$B$4:$F$542,5,FALSE)</f>
        <v>2014</v>
      </c>
    </row>
    <row r="912" spans="1:21" ht="12.75" customHeight="1" x14ac:dyDescent="0.15">
      <c r="A912" s="77" t="s">
        <v>137</v>
      </c>
      <c r="B912" s="77" t="s">
        <v>136</v>
      </c>
      <c r="C912" s="77" t="s">
        <v>83</v>
      </c>
      <c r="D912" s="78">
        <v>2017</v>
      </c>
      <c r="E912" s="77" t="s">
        <v>1598</v>
      </c>
      <c r="F912" s="79">
        <v>20</v>
      </c>
      <c r="G912" s="79">
        <v>0</v>
      </c>
      <c r="H912" s="83">
        <v>0</v>
      </c>
      <c r="I912" s="79">
        <v>0</v>
      </c>
      <c r="J912" s="79">
        <v>10</v>
      </c>
      <c r="K912" s="79">
        <v>0</v>
      </c>
      <c r="L912" s="79">
        <v>0</v>
      </c>
      <c r="M912" s="79">
        <v>0</v>
      </c>
      <c r="N912" s="79">
        <v>14</v>
      </c>
      <c r="O912" s="79">
        <v>7</v>
      </c>
      <c r="P912" s="79">
        <v>36</v>
      </c>
      <c r="Q912" s="80">
        <v>0</v>
      </c>
      <c r="R912">
        <v>80</v>
      </c>
      <c r="S912">
        <v>7</v>
      </c>
      <c r="T912" s="81">
        <f t="shared" si="0"/>
        <v>2017</v>
      </c>
      <c r="U912" s="82">
        <f>VLOOKUP(A912,'SB35 Determination Data'!$B$4:$F$542,5,FALSE)</f>
        <v>2014</v>
      </c>
    </row>
    <row r="913" spans="1:21" ht="12.75" customHeight="1" x14ac:dyDescent="0.15">
      <c r="A913" s="77" t="s">
        <v>93</v>
      </c>
      <c r="B913" s="77" t="s">
        <v>88</v>
      </c>
      <c r="C913" s="77" t="s">
        <v>89</v>
      </c>
      <c r="D913" s="78">
        <v>2014</v>
      </c>
      <c r="E913" s="77" t="s">
        <v>1598</v>
      </c>
      <c r="F913" s="79">
        <v>419</v>
      </c>
      <c r="G913" s="79">
        <v>0</v>
      </c>
      <c r="H913" s="83">
        <v>0</v>
      </c>
      <c r="I913" s="79">
        <v>0</v>
      </c>
      <c r="J913" s="79">
        <v>284</v>
      </c>
      <c r="K913" s="79">
        <v>57</v>
      </c>
      <c r="L913" s="79">
        <v>50</v>
      </c>
      <c r="M913" s="79">
        <v>7</v>
      </c>
      <c r="N913" s="79">
        <v>306</v>
      </c>
      <c r="O913" s="79">
        <v>0</v>
      </c>
      <c r="P913" s="79">
        <v>784</v>
      </c>
      <c r="Q913" s="80">
        <v>14</v>
      </c>
      <c r="R913">
        <v>1793</v>
      </c>
      <c r="S913">
        <v>71</v>
      </c>
      <c r="T913" s="81">
        <f t="shared" si="0"/>
        <v>2014</v>
      </c>
      <c r="U913" s="82">
        <f>VLOOKUP(A913,'SB35 Determination Data'!$B$4:$F$542,5,FALSE)</f>
        <v>2014</v>
      </c>
    </row>
    <row r="914" spans="1:21" ht="12.75" customHeight="1" x14ac:dyDescent="0.15">
      <c r="A914" s="77" t="s">
        <v>93</v>
      </c>
      <c r="B914" s="77" t="s">
        <v>88</v>
      </c>
      <c r="C914" s="77" t="s">
        <v>89</v>
      </c>
      <c r="D914" s="78">
        <v>2015</v>
      </c>
      <c r="E914" s="77" t="s">
        <v>1598</v>
      </c>
      <c r="F914" s="79">
        <v>419</v>
      </c>
      <c r="G914" s="79">
        <v>2</v>
      </c>
      <c r="H914" s="83">
        <v>0</v>
      </c>
      <c r="I914" s="79">
        <v>2</v>
      </c>
      <c r="J914" s="79">
        <v>284</v>
      </c>
      <c r="K914" s="79">
        <v>4</v>
      </c>
      <c r="L914" s="79">
        <v>0</v>
      </c>
      <c r="M914" s="79">
        <v>4</v>
      </c>
      <c r="N914" s="79">
        <v>306</v>
      </c>
      <c r="O914" s="79">
        <v>0</v>
      </c>
      <c r="P914" s="79">
        <v>784</v>
      </c>
      <c r="Q914" s="80">
        <v>11</v>
      </c>
      <c r="R914">
        <v>1793</v>
      </c>
      <c r="S914">
        <v>17</v>
      </c>
      <c r="T914" s="81">
        <f t="shared" si="0"/>
        <v>2015</v>
      </c>
      <c r="U914" s="82">
        <f>VLOOKUP(A914,'SB35 Determination Data'!$B$4:$F$542,5,FALSE)</f>
        <v>2014</v>
      </c>
    </row>
    <row r="915" spans="1:21" ht="12.75" customHeight="1" x14ac:dyDescent="0.15">
      <c r="A915" s="77" t="s">
        <v>93</v>
      </c>
      <c r="B915" s="77" t="s">
        <v>88</v>
      </c>
      <c r="C915" s="77" t="s">
        <v>89</v>
      </c>
      <c r="D915" s="78">
        <v>2016</v>
      </c>
      <c r="E915" s="77" t="s">
        <v>1598</v>
      </c>
      <c r="F915" s="79">
        <v>419</v>
      </c>
      <c r="G915" s="79">
        <v>8</v>
      </c>
      <c r="H915" s="83">
        <v>0</v>
      </c>
      <c r="I915" s="79">
        <v>8</v>
      </c>
      <c r="J915" s="79">
        <v>284</v>
      </c>
      <c r="K915" s="79">
        <v>6</v>
      </c>
      <c r="L915" s="79">
        <v>0</v>
      </c>
      <c r="M915" s="79">
        <v>6</v>
      </c>
      <c r="N915" s="79">
        <v>306</v>
      </c>
      <c r="O915" s="79">
        <v>0</v>
      </c>
      <c r="P915" s="79">
        <v>784</v>
      </c>
      <c r="Q915" s="80">
        <v>1</v>
      </c>
      <c r="R915">
        <v>1793</v>
      </c>
      <c r="S915">
        <v>15</v>
      </c>
      <c r="T915" s="81">
        <f t="shared" si="0"/>
        <v>2016</v>
      </c>
      <c r="U915" s="82">
        <f>VLOOKUP(A915,'SB35 Determination Data'!$B$4:$F$542,5,FALSE)</f>
        <v>2014</v>
      </c>
    </row>
    <row r="916" spans="1:21" ht="12.75" customHeight="1" x14ac:dyDescent="0.15">
      <c r="A916" s="77" t="s">
        <v>93</v>
      </c>
      <c r="B916" s="77" t="s">
        <v>88</v>
      </c>
      <c r="C916" s="77" t="s">
        <v>89</v>
      </c>
      <c r="D916" s="78">
        <v>2017</v>
      </c>
      <c r="E916" s="77" t="s">
        <v>1598</v>
      </c>
      <c r="F916" s="79">
        <v>419</v>
      </c>
      <c r="G916" s="79">
        <v>0</v>
      </c>
      <c r="H916" s="83">
        <v>0</v>
      </c>
      <c r="I916" s="79">
        <v>0</v>
      </c>
      <c r="J916" s="79">
        <v>284</v>
      </c>
      <c r="K916" s="79">
        <v>0</v>
      </c>
      <c r="L916" s="79">
        <v>0</v>
      </c>
      <c r="M916" s="79">
        <v>0</v>
      </c>
      <c r="N916" s="77">
        <v>306</v>
      </c>
      <c r="O916" s="79">
        <v>0</v>
      </c>
      <c r="P916" s="79">
        <v>784</v>
      </c>
      <c r="Q916" s="80">
        <v>3</v>
      </c>
      <c r="R916">
        <v>1793</v>
      </c>
      <c r="S916">
        <v>3</v>
      </c>
      <c r="T916" s="81">
        <f t="shared" si="0"/>
        <v>2017</v>
      </c>
      <c r="U916" s="82">
        <f>VLOOKUP(A916,'SB35 Determination Data'!$B$4:$F$542,5,FALSE)</f>
        <v>2014</v>
      </c>
    </row>
    <row r="917" spans="1:21" ht="12.75" customHeight="1" x14ac:dyDescent="0.15">
      <c r="A917" s="77" t="s">
        <v>615</v>
      </c>
      <c r="B917" s="77" t="s">
        <v>502</v>
      </c>
      <c r="C917" s="77" t="s">
        <v>144</v>
      </c>
      <c r="D917" s="78">
        <v>2014</v>
      </c>
      <c r="E917" s="77" t="s">
        <v>1598</v>
      </c>
      <c r="F917" s="79">
        <v>1688</v>
      </c>
      <c r="G917" s="79">
        <v>48</v>
      </c>
      <c r="H917" s="83">
        <v>48</v>
      </c>
      <c r="I917" s="79">
        <v>0</v>
      </c>
      <c r="J917" s="79">
        <v>1160</v>
      </c>
      <c r="K917" s="79">
        <v>67</v>
      </c>
      <c r="L917" s="79">
        <v>67</v>
      </c>
      <c r="M917" s="79">
        <v>0</v>
      </c>
      <c r="N917" s="77">
        <v>1351</v>
      </c>
      <c r="O917" s="79">
        <v>2</v>
      </c>
      <c r="P917" s="79">
        <v>3102</v>
      </c>
      <c r="Q917" s="80">
        <v>39</v>
      </c>
      <c r="R917">
        <v>7301</v>
      </c>
      <c r="S917">
        <v>156</v>
      </c>
      <c r="T917" s="81">
        <f t="shared" si="0"/>
        <v>2014</v>
      </c>
      <c r="U917" s="82">
        <f>VLOOKUP(A917,'SB35 Determination Data'!$B$4:$F$542,5,FALSE)</f>
        <v>2014</v>
      </c>
    </row>
    <row r="918" spans="1:21" ht="12.75" customHeight="1" x14ac:dyDescent="0.15">
      <c r="A918" s="77" t="s">
        <v>615</v>
      </c>
      <c r="B918" s="77" t="s">
        <v>502</v>
      </c>
      <c r="C918" s="77" t="s">
        <v>144</v>
      </c>
      <c r="D918" s="78">
        <v>2015</v>
      </c>
      <c r="E918" s="77" t="s">
        <v>1598</v>
      </c>
      <c r="F918" s="79">
        <v>1688</v>
      </c>
      <c r="G918" s="79">
        <v>0</v>
      </c>
      <c r="H918" s="83">
        <v>0</v>
      </c>
      <c r="I918" s="79">
        <v>0</v>
      </c>
      <c r="J918" s="79">
        <v>1160</v>
      </c>
      <c r="K918" s="79">
        <v>0</v>
      </c>
      <c r="L918" s="79">
        <v>0</v>
      </c>
      <c r="M918" s="79">
        <v>0</v>
      </c>
      <c r="N918" s="79">
        <v>1351</v>
      </c>
      <c r="O918" s="79">
        <v>0</v>
      </c>
      <c r="P918" s="79">
        <v>3102</v>
      </c>
      <c r="Q918" s="80">
        <v>5</v>
      </c>
      <c r="R918">
        <v>7301</v>
      </c>
      <c r="S918">
        <v>5</v>
      </c>
      <c r="T918" s="81">
        <f t="shared" si="0"/>
        <v>2015</v>
      </c>
      <c r="U918" s="82">
        <f>VLOOKUP(A918,'SB35 Determination Data'!$B$4:$F$542,5,FALSE)</f>
        <v>2014</v>
      </c>
    </row>
    <row r="919" spans="1:21" ht="12.75" customHeight="1" x14ac:dyDescent="0.15">
      <c r="A919" s="77" t="s">
        <v>615</v>
      </c>
      <c r="B919" s="77" t="s">
        <v>502</v>
      </c>
      <c r="C919" s="77" t="s">
        <v>144</v>
      </c>
      <c r="D919" s="78">
        <v>2016</v>
      </c>
      <c r="E919" s="77" t="s">
        <v>1598</v>
      </c>
      <c r="F919" s="79">
        <v>1688</v>
      </c>
      <c r="G919" s="79">
        <v>50</v>
      </c>
      <c r="H919" s="83">
        <v>50</v>
      </c>
      <c r="I919" s="79">
        <v>0</v>
      </c>
      <c r="J919" s="79">
        <v>1160</v>
      </c>
      <c r="K919" s="79">
        <v>207</v>
      </c>
      <c r="L919" s="79">
        <v>118</v>
      </c>
      <c r="M919" s="79">
        <v>89</v>
      </c>
      <c r="N919" s="79">
        <v>1351</v>
      </c>
      <c r="O919" s="79">
        <v>2</v>
      </c>
      <c r="P919" s="79">
        <v>3102</v>
      </c>
      <c r="Q919" s="80">
        <v>80</v>
      </c>
      <c r="R919">
        <v>7301</v>
      </c>
      <c r="S919">
        <v>339</v>
      </c>
      <c r="T919" s="81">
        <f t="shared" si="0"/>
        <v>2016</v>
      </c>
      <c r="U919" s="82">
        <f>VLOOKUP(A919,'SB35 Determination Data'!$B$4:$F$542,5,FALSE)</f>
        <v>2014</v>
      </c>
    </row>
    <row r="920" spans="1:21" ht="12.75" customHeight="1" x14ac:dyDescent="0.15">
      <c r="A920" s="77" t="s">
        <v>615</v>
      </c>
      <c r="B920" s="77" t="s">
        <v>502</v>
      </c>
      <c r="C920" s="77" t="s">
        <v>144</v>
      </c>
      <c r="D920" s="78">
        <v>2017</v>
      </c>
      <c r="E920" s="77" t="s">
        <v>1598</v>
      </c>
      <c r="F920" s="79">
        <v>1688</v>
      </c>
      <c r="G920" s="79">
        <v>30</v>
      </c>
      <c r="H920" s="83">
        <v>30</v>
      </c>
      <c r="I920" s="79">
        <v>0</v>
      </c>
      <c r="J920" s="79">
        <v>1160</v>
      </c>
      <c r="K920" s="79">
        <v>234</v>
      </c>
      <c r="L920" s="79">
        <v>234</v>
      </c>
      <c r="M920" s="79">
        <v>0</v>
      </c>
      <c r="N920" s="79">
        <v>1351</v>
      </c>
      <c r="O920" s="79">
        <v>371</v>
      </c>
      <c r="P920" s="79">
        <v>3102</v>
      </c>
      <c r="Q920" s="80">
        <v>138</v>
      </c>
      <c r="R920">
        <v>7301</v>
      </c>
      <c r="S920">
        <v>773</v>
      </c>
      <c r="T920" s="81">
        <f t="shared" si="0"/>
        <v>2017</v>
      </c>
      <c r="U920" s="82">
        <f>VLOOKUP(A920,'SB35 Determination Data'!$B$4:$F$542,5,FALSE)</f>
        <v>2014</v>
      </c>
    </row>
    <row r="921" spans="1:21" ht="12.75" customHeight="1" x14ac:dyDescent="0.15">
      <c r="A921" s="77" t="s">
        <v>261</v>
      </c>
      <c r="B921" s="77" t="s">
        <v>257</v>
      </c>
      <c r="C921" s="77" t="s">
        <v>128</v>
      </c>
      <c r="D921" s="78">
        <v>2015</v>
      </c>
      <c r="E921" s="77" t="s">
        <v>1598</v>
      </c>
      <c r="F921" s="79">
        <v>28</v>
      </c>
      <c r="G921" s="79">
        <v>0</v>
      </c>
      <c r="H921" s="83">
        <v>0</v>
      </c>
      <c r="I921" s="79">
        <v>0</v>
      </c>
      <c r="J921" s="79">
        <v>18</v>
      </c>
      <c r="K921" s="79">
        <v>0</v>
      </c>
      <c r="L921" s="79">
        <v>0</v>
      </c>
      <c r="M921" s="79">
        <v>0</v>
      </c>
      <c r="N921" s="79">
        <v>21</v>
      </c>
      <c r="O921" s="79">
        <v>0</v>
      </c>
      <c r="P921" s="79">
        <v>48</v>
      </c>
      <c r="Q921" s="80">
        <v>0</v>
      </c>
      <c r="R921">
        <v>115</v>
      </c>
      <c r="S921">
        <v>0</v>
      </c>
      <c r="T921" s="81">
        <f t="shared" si="0"/>
        <v>2016</v>
      </c>
      <c r="U921" s="82">
        <f>VLOOKUP(A921,'SB35 Determination Data'!$B$4:$F$542,5,FALSE)</f>
        <v>2016</v>
      </c>
    </row>
    <row r="922" spans="1:21" ht="12.75" customHeight="1" x14ac:dyDescent="0.15">
      <c r="A922" s="77" t="s">
        <v>261</v>
      </c>
      <c r="B922" s="77" t="s">
        <v>257</v>
      </c>
      <c r="C922" s="77" t="s">
        <v>128</v>
      </c>
      <c r="D922" s="78">
        <v>2016</v>
      </c>
      <c r="E922" s="77" t="s">
        <v>1598</v>
      </c>
      <c r="F922" s="79">
        <v>28</v>
      </c>
      <c r="G922" s="79">
        <v>0</v>
      </c>
      <c r="H922" s="83">
        <v>0</v>
      </c>
      <c r="I922" s="79">
        <v>0</v>
      </c>
      <c r="J922" s="79">
        <v>18</v>
      </c>
      <c r="K922" s="79">
        <v>0</v>
      </c>
      <c r="L922" s="79">
        <v>0</v>
      </c>
      <c r="M922" s="79">
        <v>0</v>
      </c>
      <c r="N922" s="77">
        <v>21</v>
      </c>
      <c r="O922" s="79">
        <v>0</v>
      </c>
      <c r="P922" s="79">
        <v>48</v>
      </c>
      <c r="Q922" s="80">
        <v>4</v>
      </c>
      <c r="R922">
        <v>115</v>
      </c>
      <c r="S922">
        <v>4</v>
      </c>
      <c r="T922" s="81">
        <f t="shared" si="0"/>
        <v>2016</v>
      </c>
      <c r="U922" s="82">
        <f>VLOOKUP(A922,'SB35 Determination Data'!$B$4:$F$542,5,FALSE)</f>
        <v>2016</v>
      </c>
    </row>
    <row r="923" spans="1:21" ht="12.75" customHeight="1" x14ac:dyDescent="0.15">
      <c r="A923" s="77" t="s">
        <v>261</v>
      </c>
      <c r="B923" s="77" t="s">
        <v>257</v>
      </c>
      <c r="C923" s="77" t="s">
        <v>128</v>
      </c>
      <c r="D923" s="78">
        <v>2017</v>
      </c>
      <c r="E923" s="77" t="s">
        <v>1598</v>
      </c>
      <c r="F923" s="79">
        <v>28</v>
      </c>
      <c r="G923" s="79">
        <v>0</v>
      </c>
      <c r="H923" s="83">
        <v>0</v>
      </c>
      <c r="I923" s="79">
        <v>0</v>
      </c>
      <c r="J923" s="79">
        <v>18</v>
      </c>
      <c r="K923" s="79">
        <v>0</v>
      </c>
      <c r="L923" s="79">
        <v>0</v>
      </c>
      <c r="M923" s="79">
        <v>0</v>
      </c>
      <c r="N923" s="79">
        <v>21</v>
      </c>
      <c r="O923" s="79">
        <v>0</v>
      </c>
      <c r="P923" s="79">
        <v>48</v>
      </c>
      <c r="Q923" s="80">
        <v>1</v>
      </c>
      <c r="R923">
        <v>115</v>
      </c>
      <c r="S923">
        <v>1</v>
      </c>
      <c r="T923" s="81">
        <f t="shared" si="0"/>
        <v>2017</v>
      </c>
      <c r="U923" s="82">
        <f>VLOOKUP(A923,'SB35 Determination Data'!$B$4:$F$542,5,FALSE)</f>
        <v>2016</v>
      </c>
    </row>
    <row r="924" spans="1:21" ht="12.75" customHeight="1" x14ac:dyDescent="0.15">
      <c r="A924" s="77" t="s">
        <v>495</v>
      </c>
      <c r="B924" s="77" t="s">
        <v>449</v>
      </c>
      <c r="C924" s="77" t="s">
        <v>67</v>
      </c>
      <c r="D924" s="78">
        <v>2015</v>
      </c>
      <c r="E924" s="77" t="s">
        <v>1598</v>
      </c>
      <c r="F924" s="79">
        <v>121</v>
      </c>
      <c r="G924" s="79">
        <v>0</v>
      </c>
      <c r="H924" s="83">
        <v>0</v>
      </c>
      <c r="I924" s="79">
        <v>0</v>
      </c>
      <c r="J924" s="79">
        <v>68</v>
      </c>
      <c r="K924" s="79">
        <v>0</v>
      </c>
      <c r="L924" s="79">
        <v>0</v>
      </c>
      <c r="M924" s="79">
        <v>0</v>
      </c>
      <c r="N924" s="79">
        <v>70</v>
      </c>
      <c r="O924" s="79">
        <v>1</v>
      </c>
      <c r="P924" s="79">
        <v>154</v>
      </c>
      <c r="Q924" s="80">
        <v>7</v>
      </c>
      <c r="R924">
        <v>413</v>
      </c>
      <c r="S924">
        <v>8</v>
      </c>
      <c r="T924" s="81">
        <f t="shared" si="0"/>
        <v>2015</v>
      </c>
      <c r="U924" s="82">
        <f>VLOOKUP(A924,'SB35 Determination Data'!$B$4:$F$542,5,FALSE)</f>
        <v>2015</v>
      </c>
    </row>
    <row r="925" spans="1:21" ht="12.75" customHeight="1" x14ac:dyDescent="0.15">
      <c r="A925" s="77" t="s">
        <v>495</v>
      </c>
      <c r="B925" s="77" t="s">
        <v>449</v>
      </c>
      <c r="C925" s="77" t="s">
        <v>67</v>
      </c>
      <c r="D925" s="78">
        <v>2016</v>
      </c>
      <c r="E925" s="77" t="s">
        <v>1598</v>
      </c>
      <c r="F925" s="79">
        <v>121</v>
      </c>
      <c r="G925" s="79">
        <v>0</v>
      </c>
      <c r="H925" s="83">
        <v>0</v>
      </c>
      <c r="I925" s="79">
        <v>0</v>
      </c>
      <c r="J925" s="79">
        <v>68</v>
      </c>
      <c r="K925" s="79">
        <v>0</v>
      </c>
      <c r="L925" s="79">
        <v>0</v>
      </c>
      <c r="M925" s="79">
        <v>0</v>
      </c>
      <c r="N925" s="79">
        <v>70</v>
      </c>
      <c r="O925" s="79">
        <v>1</v>
      </c>
      <c r="P925" s="79">
        <v>154</v>
      </c>
      <c r="Q925" s="80">
        <v>12</v>
      </c>
      <c r="R925">
        <v>413</v>
      </c>
      <c r="S925">
        <v>13</v>
      </c>
      <c r="T925" s="81">
        <f t="shared" si="0"/>
        <v>2016</v>
      </c>
      <c r="U925" s="82">
        <f>VLOOKUP(A925,'SB35 Determination Data'!$B$4:$F$542,5,FALSE)</f>
        <v>2015</v>
      </c>
    </row>
    <row r="926" spans="1:21" ht="12.75" customHeight="1" x14ac:dyDescent="0.15">
      <c r="A926" s="77" t="s">
        <v>495</v>
      </c>
      <c r="B926" s="77" t="s">
        <v>449</v>
      </c>
      <c r="C926" s="77" t="s">
        <v>67</v>
      </c>
      <c r="D926" s="78">
        <v>2017</v>
      </c>
      <c r="E926" s="77" t="s">
        <v>1598</v>
      </c>
      <c r="F926" s="79">
        <v>121</v>
      </c>
      <c r="G926" s="79">
        <v>0</v>
      </c>
      <c r="H926" s="83">
        <v>0</v>
      </c>
      <c r="I926" s="79">
        <v>0</v>
      </c>
      <c r="J926" s="79">
        <v>68</v>
      </c>
      <c r="K926" s="79">
        <v>0</v>
      </c>
      <c r="L926" s="79">
        <v>0</v>
      </c>
      <c r="M926" s="79">
        <v>0</v>
      </c>
      <c r="N926" s="77">
        <v>70</v>
      </c>
      <c r="O926" s="79">
        <v>4</v>
      </c>
      <c r="P926" s="79">
        <v>154</v>
      </c>
      <c r="Q926" s="80">
        <v>5</v>
      </c>
      <c r="R926">
        <v>413</v>
      </c>
      <c r="S926">
        <v>9</v>
      </c>
      <c r="T926" s="81">
        <f t="shared" si="0"/>
        <v>2017</v>
      </c>
      <c r="U926" s="82">
        <f>VLOOKUP(A926,'SB35 Determination Data'!$B$4:$F$542,5,FALSE)</f>
        <v>2015</v>
      </c>
    </row>
    <row r="927" spans="1:21" ht="12.75" customHeight="1" x14ac:dyDescent="0.15">
      <c r="A927" s="77" t="s">
        <v>333</v>
      </c>
      <c r="B927" s="77" t="s">
        <v>316</v>
      </c>
      <c r="C927" s="77" t="s">
        <v>144</v>
      </c>
      <c r="D927" s="78">
        <v>2014</v>
      </c>
      <c r="E927" s="77" t="s">
        <v>1598</v>
      </c>
      <c r="F927" s="79">
        <v>98</v>
      </c>
      <c r="G927" s="79">
        <v>0</v>
      </c>
      <c r="H927" s="83">
        <v>0</v>
      </c>
      <c r="I927" s="79">
        <v>0</v>
      </c>
      <c r="J927" s="79">
        <v>67</v>
      </c>
      <c r="K927" s="79">
        <v>0</v>
      </c>
      <c r="L927" s="79">
        <v>0</v>
      </c>
      <c r="M927" s="79">
        <v>0</v>
      </c>
      <c r="N927" s="79">
        <v>76</v>
      </c>
      <c r="O927" s="79">
        <v>0</v>
      </c>
      <c r="P927" s="79">
        <v>172</v>
      </c>
      <c r="Q927" s="80">
        <v>220</v>
      </c>
      <c r="R927">
        <v>413</v>
      </c>
      <c r="S927">
        <v>220</v>
      </c>
      <c r="T927" s="81">
        <f t="shared" si="0"/>
        <v>2014</v>
      </c>
      <c r="U927" s="82">
        <f>VLOOKUP(A927,'SB35 Determination Data'!$B$4:$F$542,5,FALSE)</f>
        <v>2014</v>
      </c>
    </row>
    <row r="928" spans="1:21" ht="12.75" customHeight="1" x14ac:dyDescent="0.15">
      <c r="A928" s="77" t="s">
        <v>333</v>
      </c>
      <c r="B928" s="77" t="s">
        <v>316</v>
      </c>
      <c r="C928" s="77" t="s">
        <v>144</v>
      </c>
      <c r="D928" s="78">
        <v>2015</v>
      </c>
      <c r="E928" s="77" t="s">
        <v>1598</v>
      </c>
      <c r="F928" s="79">
        <v>98</v>
      </c>
      <c r="G928" s="79">
        <v>38</v>
      </c>
      <c r="H928" s="83">
        <v>38</v>
      </c>
      <c r="I928" s="79">
        <v>0</v>
      </c>
      <c r="J928" s="79">
        <v>67</v>
      </c>
      <c r="K928" s="79">
        <v>36</v>
      </c>
      <c r="L928" s="79">
        <v>36</v>
      </c>
      <c r="M928" s="79">
        <v>0</v>
      </c>
      <c r="N928" s="79">
        <v>76</v>
      </c>
      <c r="O928" s="79">
        <v>0</v>
      </c>
      <c r="P928" s="79">
        <v>172</v>
      </c>
      <c r="Q928" s="80">
        <v>0</v>
      </c>
      <c r="R928">
        <v>413</v>
      </c>
      <c r="S928">
        <v>74</v>
      </c>
      <c r="T928" s="81">
        <f t="shared" si="0"/>
        <v>2015</v>
      </c>
      <c r="U928" s="82">
        <f>VLOOKUP(A928,'SB35 Determination Data'!$B$4:$F$542,5,FALSE)</f>
        <v>2014</v>
      </c>
    </row>
    <row r="929" spans="1:21" ht="12.75" customHeight="1" x14ac:dyDescent="0.15">
      <c r="A929" s="77" t="s">
        <v>333</v>
      </c>
      <c r="B929" s="77" t="s">
        <v>316</v>
      </c>
      <c r="C929" s="77" t="s">
        <v>144</v>
      </c>
      <c r="D929" s="78">
        <v>2016</v>
      </c>
      <c r="E929" s="77" t="s">
        <v>1598</v>
      </c>
      <c r="F929" s="79">
        <v>98</v>
      </c>
      <c r="G929" s="79">
        <v>0</v>
      </c>
      <c r="H929" s="83">
        <v>0</v>
      </c>
      <c r="I929" s="79">
        <v>0</v>
      </c>
      <c r="J929" s="79">
        <v>67</v>
      </c>
      <c r="K929" s="79">
        <v>0</v>
      </c>
      <c r="L929" s="79">
        <v>0</v>
      </c>
      <c r="M929" s="79">
        <v>0</v>
      </c>
      <c r="N929" s="79">
        <v>76</v>
      </c>
      <c r="O929" s="79">
        <v>0</v>
      </c>
      <c r="P929" s="79">
        <v>172</v>
      </c>
      <c r="Q929" s="80">
        <v>80</v>
      </c>
      <c r="R929">
        <v>413</v>
      </c>
      <c r="S929">
        <v>80</v>
      </c>
      <c r="T929" s="81">
        <f t="shared" si="0"/>
        <v>2016</v>
      </c>
      <c r="U929" s="82">
        <f>VLOOKUP(A929,'SB35 Determination Data'!$B$4:$F$542,5,FALSE)</f>
        <v>2014</v>
      </c>
    </row>
    <row r="930" spans="1:21" ht="12.75" customHeight="1" x14ac:dyDescent="0.15">
      <c r="A930" s="77" t="s">
        <v>333</v>
      </c>
      <c r="B930" s="77" t="s">
        <v>316</v>
      </c>
      <c r="C930" s="77" t="s">
        <v>144</v>
      </c>
      <c r="D930" s="78">
        <v>2017</v>
      </c>
      <c r="E930" s="77" t="s">
        <v>1598</v>
      </c>
      <c r="F930" s="79">
        <v>98</v>
      </c>
      <c r="G930" s="79">
        <v>0</v>
      </c>
      <c r="H930" s="83">
        <v>0</v>
      </c>
      <c r="I930" s="79">
        <v>0</v>
      </c>
      <c r="J930" s="79">
        <v>67</v>
      </c>
      <c r="K930" s="79">
        <v>0</v>
      </c>
      <c r="L930" s="79">
        <v>0</v>
      </c>
      <c r="M930" s="79">
        <v>0</v>
      </c>
      <c r="N930" s="79">
        <v>76</v>
      </c>
      <c r="O930" s="79">
        <v>0</v>
      </c>
      <c r="P930" s="79">
        <v>172</v>
      </c>
      <c r="Q930" s="80">
        <v>95</v>
      </c>
      <c r="R930">
        <v>413</v>
      </c>
      <c r="S930">
        <v>95</v>
      </c>
      <c r="T930" s="81">
        <f t="shared" si="0"/>
        <v>2017</v>
      </c>
      <c r="U930" s="82">
        <f>VLOOKUP(A930,'SB35 Determination Data'!$B$4:$F$542,5,FALSE)</f>
        <v>2014</v>
      </c>
    </row>
    <row r="931" spans="1:21" ht="12.75" customHeight="1" x14ac:dyDescent="0.15">
      <c r="A931" s="77" t="s">
        <v>334</v>
      </c>
      <c r="B931" s="77" t="s">
        <v>316</v>
      </c>
      <c r="C931" s="77" t="s">
        <v>144</v>
      </c>
      <c r="D931" s="78">
        <v>2014</v>
      </c>
      <c r="E931" s="77" t="s">
        <v>1598</v>
      </c>
      <c r="F931" s="79">
        <v>63</v>
      </c>
      <c r="G931" s="79">
        <v>0</v>
      </c>
      <c r="H931" s="83">
        <v>0</v>
      </c>
      <c r="I931" s="79">
        <v>0</v>
      </c>
      <c r="J931" s="79">
        <v>43</v>
      </c>
      <c r="K931" s="79">
        <v>0</v>
      </c>
      <c r="L931" s="79">
        <v>0</v>
      </c>
      <c r="M931" s="79">
        <v>0</v>
      </c>
      <c r="N931" s="77">
        <v>50</v>
      </c>
      <c r="O931" s="79">
        <v>0</v>
      </c>
      <c r="P931" s="79">
        <v>116</v>
      </c>
      <c r="Q931" s="80">
        <v>188</v>
      </c>
      <c r="R931">
        <v>272</v>
      </c>
      <c r="S931">
        <v>188</v>
      </c>
      <c r="T931" s="81">
        <f t="shared" si="0"/>
        <v>2014</v>
      </c>
      <c r="U931" s="82">
        <f>VLOOKUP(A931,'SB35 Determination Data'!$B$4:$F$542,5,FALSE)</f>
        <v>2014</v>
      </c>
    </row>
    <row r="932" spans="1:21" ht="12.75" customHeight="1" x14ac:dyDescent="0.15">
      <c r="A932" s="77" t="s">
        <v>334</v>
      </c>
      <c r="B932" s="77" t="s">
        <v>316</v>
      </c>
      <c r="C932" s="77" t="s">
        <v>144</v>
      </c>
      <c r="D932" s="78">
        <v>2015</v>
      </c>
      <c r="E932" s="77" t="s">
        <v>1598</v>
      </c>
      <c r="F932" s="79">
        <v>63</v>
      </c>
      <c r="G932" s="79">
        <v>0</v>
      </c>
      <c r="H932" s="83">
        <v>0</v>
      </c>
      <c r="I932" s="79">
        <v>0</v>
      </c>
      <c r="J932" s="79">
        <v>43</v>
      </c>
      <c r="K932" s="79">
        <v>0</v>
      </c>
      <c r="L932" s="79">
        <v>0</v>
      </c>
      <c r="M932" s="79">
        <v>0</v>
      </c>
      <c r="N932" s="79">
        <v>50</v>
      </c>
      <c r="O932" s="79">
        <v>0</v>
      </c>
      <c r="P932" s="79">
        <v>116</v>
      </c>
      <c r="Q932" s="80">
        <v>188</v>
      </c>
      <c r="R932">
        <v>272</v>
      </c>
      <c r="S932">
        <v>188</v>
      </c>
      <c r="T932" s="81">
        <f t="shared" si="0"/>
        <v>2015</v>
      </c>
      <c r="U932" s="82">
        <f>VLOOKUP(A932,'SB35 Determination Data'!$B$4:$F$542,5,FALSE)</f>
        <v>2014</v>
      </c>
    </row>
    <row r="933" spans="1:21" ht="12.75" customHeight="1" x14ac:dyDescent="0.15">
      <c r="A933" s="77" t="s">
        <v>334</v>
      </c>
      <c r="B933" s="77" t="s">
        <v>316</v>
      </c>
      <c r="C933" s="77" t="s">
        <v>144</v>
      </c>
      <c r="D933" s="78">
        <v>2016</v>
      </c>
      <c r="E933" s="77" t="s">
        <v>1598</v>
      </c>
      <c r="F933" s="79">
        <v>63</v>
      </c>
      <c r="G933" s="79">
        <v>0</v>
      </c>
      <c r="H933" s="83">
        <v>0</v>
      </c>
      <c r="I933" s="79">
        <v>0</v>
      </c>
      <c r="J933" s="79">
        <v>43</v>
      </c>
      <c r="K933" s="79">
        <v>0</v>
      </c>
      <c r="L933" s="79">
        <v>0</v>
      </c>
      <c r="M933" s="79">
        <v>0</v>
      </c>
      <c r="N933" s="79">
        <v>50</v>
      </c>
      <c r="O933" s="79">
        <v>0</v>
      </c>
      <c r="P933" s="79">
        <v>116</v>
      </c>
      <c r="Q933" s="80">
        <v>0</v>
      </c>
      <c r="R933">
        <v>272</v>
      </c>
      <c r="S933">
        <v>0</v>
      </c>
      <c r="T933" s="81">
        <f t="shared" si="0"/>
        <v>2016</v>
      </c>
      <c r="U933" s="82">
        <f>VLOOKUP(A933,'SB35 Determination Data'!$B$4:$F$542,5,FALSE)</f>
        <v>2014</v>
      </c>
    </row>
    <row r="934" spans="1:21" ht="12.75" customHeight="1" x14ac:dyDescent="0.15">
      <c r="A934" s="77" t="s">
        <v>334</v>
      </c>
      <c r="B934" s="77" t="s">
        <v>316</v>
      </c>
      <c r="C934" s="77" t="s">
        <v>144</v>
      </c>
      <c r="D934" s="78">
        <v>2017</v>
      </c>
      <c r="E934" s="77" t="s">
        <v>1598</v>
      </c>
      <c r="F934" s="79">
        <v>63</v>
      </c>
      <c r="G934" s="79">
        <v>0</v>
      </c>
      <c r="H934" s="83">
        <v>0</v>
      </c>
      <c r="I934" s="79">
        <v>0</v>
      </c>
      <c r="J934" s="79">
        <v>43</v>
      </c>
      <c r="K934" s="79">
        <v>0</v>
      </c>
      <c r="L934" s="79">
        <v>0</v>
      </c>
      <c r="M934" s="79">
        <v>0</v>
      </c>
      <c r="N934" s="79">
        <v>50</v>
      </c>
      <c r="O934" s="79">
        <v>0</v>
      </c>
      <c r="P934" s="79">
        <v>116</v>
      </c>
      <c r="Q934" s="80">
        <v>394</v>
      </c>
      <c r="R934">
        <v>272</v>
      </c>
      <c r="S934">
        <v>394</v>
      </c>
      <c r="T934" s="81">
        <f t="shared" si="0"/>
        <v>2017</v>
      </c>
      <c r="U934" s="82">
        <f>VLOOKUP(A934,'SB35 Determination Data'!$B$4:$F$542,5,FALSE)</f>
        <v>2014</v>
      </c>
    </row>
    <row r="935" spans="1:21" ht="12.75" customHeight="1" x14ac:dyDescent="0.15">
      <c r="A935" s="77" t="s">
        <v>206</v>
      </c>
      <c r="B935" s="77" t="s">
        <v>168</v>
      </c>
      <c r="C935" s="77" t="s">
        <v>144</v>
      </c>
      <c r="D935" s="78">
        <v>2014</v>
      </c>
      <c r="E935" s="77" t="s">
        <v>1598</v>
      </c>
      <c r="F935" s="79">
        <v>1395</v>
      </c>
      <c r="G935" s="79">
        <v>0</v>
      </c>
      <c r="H935" s="83">
        <v>0</v>
      </c>
      <c r="I935" s="79">
        <v>0</v>
      </c>
      <c r="J935" s="79">
        <v>827</v>
      </c>
      <c r="K935" s="79">
        <v>0</v>
      </c>
      <c r="L935" s="79">
        <v>0</v>
      </c>
      <c r="M935" s="79">
        <v>0</v>
      </c>
      <c r="N935" s="79">
        <v>898</v>
      </c>
      <c r="O935" s="79">
        <v>0</v>
      </c>
      <c r="P935" s="79">
        <v>2332</v>
      </c>
      <c r="Q935" s="80">
        <v>42</v>
      </c>
      <c r="R935">
        <v>5452</v>
      </c>
      <c r="S935">
        <v>42</v>
      </c>
      <c r="T935" s="81">
        <f t="shared" si="0"/>
        <v>2014</v>
      </c>
      <c r="U935" s="82">
        <f>VLOOKUP(A935,'SB35 Determination Data'!$B$4:$F$542,5,FALSE)</f>
        <v>2014</v>
      </c>
    </row>
    <row r="936" spans="1:21" ht="12.75" customHeight="1" x14ac:dyDescent="0.15">
      <c r="A936" s="77" t="s">
        <v>206</v>
      </c>
      <c r="B936" s="77" t="s">
        <v>168</v>
      </c>
      <c r="C936" s="77" t="s">
        <v>144</v>
      </c>
      <c r="D936" s="78">
        <v>2015</v>
      </c>
      <c r="E936" s="77" t="s">
        <v>1598</v>
      </c>
      <c r="F936" s="79">
        <v>1395</v>
      </c>
      <c r="G936" s="79">
        <v>0</v>
      </c>
      <c r="H936" s="83">
        <v>0</v>
      </c>
      <c r="I936" s="79">
        <v>0</v>
      </c>
      <c r="J936" s="79">
        <v>827</v>
      </c>
      <c r="K936" s="79">
        <v>0</v>
      </c>
      <c r="L936" s="79">
        <v>0</v>
      </c>
      <c r="M936" s="79">
        <v>0</v>
      </c>
      <c r="N936" s="79">
        <v>898</v>
      </c>
      <c r="O936" s="79">
        <v>0</v>
      </c>
      <c r="P936" s="79">
        <v>2332</v>
      </c>
      <c r="Q936" s="80">
        <v>95</v>
      </c>
      <c r="R936">
        <v>5452</v>
      </c>
      <c r="S936">
        <v>95</v>
      </c>
      <c r="T936" s="81">
        <f t="shared" si="0"/>
        <v>2015</v>
      </c>
      <c r="U936" s="82">
        <f>VLOOKUP(A936,'SB35 Determination Data'!$B$4:$F$542,5,FALSE)</f>
        <v>2014</v>
      </c>
    </row>
    <row r="937" spans="1:21" ht="12.75" customHeight="1" x14ac:dyDescent="0.15">
      <c r="A937" s="77" t="s">
        <v>206</v>
      </c>
      <c r="B937" s="77" t="s">
        <v>168</v>
      </c>
      <c r="C937" s="77" t="s">
        <v>144</v>
      </c>
      <c r="D937" s="78">
        <v>2017</v>
      </c>
      <c r="E937" s="77" t="s">
        <v>1598</v>
      </c>
      <c r="F937" s="79">
        <v>1395</v>
      </c>
      <c r="G937" s="79">
        <v>91</v>
      </c>
      <c r="H937" s="83">
        <v>91</v>
      </c>
      <c r="I937" s="79">
        <v>0</v>
      </c>
      <c r="J937" s="79">
        <v>827</v>
      </c>
      <c r="K937" s="79">
        <v>70</v>
      </c>
      <c r="L937" s="79">
        <v>70</v>
      </c>
      <c r="M937" s="79">
        <v>0</v>
      </c>
      <c r="N937" s="79">
        <v>898</v>
      </c>
      <c r="O937" s="79">
        <v>86</v>
      </c>
      <c r="P937" s="79">
        <v>2332</v>
      </c>
      <c r="Q937" s="80">
        <v>0</v>
      </c>
      <c r="R937">
        <v>5452</v>
      </c>
      <c r="S937">
        <v>247</v>
      </c>
      <c r="T937" s="81">
        <f t="shared" si="0"/>
        <v>2017</v>
      </c>
      <c r="U937" s="82">
        <f>VLOOKUP(A937,'SB35 Determination Data'!$B$4:$F$542,5,FALSE)</f>
        <v>2014</v>
      </c>
    </row>
    <row r="938" spans="1:21" ht="12.75" customHeight="1" x14ac:dyDescent="0.15">
      <c r="A938" s="77" t="s">
        <v>535</v>
      </c>
      <c r="B938" s="77" t="s">
        <v>505</v>
      </c>
      <c r="C938" s="77" t="s">
        <v>67</v>
      </c>
      <c r="D938" s="78">
        <v>2015</v>
      </c>
      <c r="E938" s="77" t="s">
        <v>1598</v>
      </c>
      <c r="F938" s="79">
        <v>691</v>
      </c>
      <c r="G938" s="79">
        <v>43</v>
      </c>
      <c r="H938" s="83">
        <v>43</v>
      </c>
      <c r="I938" s="79">
        <v>0</v>
      </c>
      <c r="J938" s="79">
        <v>432</v>
      </c>
      <c r="K938" s="79">
        <v>58</v>
      </c>
      <c r="L938" s="79">
        <v>58</v>
      </c>
      <c r="M938" s="79">
        <v>0</v>
      </c>
      <c r="N938" s="77">
        <v>278</v>
      </c>
      <c r="O938" s="79">
        <v>11</v>
      </c>
      <c r="P938" s="79">
        <v>587</v>
      </c>
      <c r="Q938" s="80">
        <v>174</v>
      </c>
      <c r="R938">
        <v>1988</v>
      </c>
      <c r="S938">
        <v>286</v>
      </c>
      <c r="T938" s="81">
        <f t="shared" si="0"/>
        <v>2015</v>
      </c>
      <c r="U938" s="82">
        <f>VLOOKUP(A938,'SB35 Determination Data'!$B$4:$F$542,5,FALSE)</f>
        <v>2015</v>
      </c>
    </row>
    <row r="939" spans="1:21" ht="12.75" customHeight="1" x14ac:dyDescent="0.15">
      <c r="A939" s="77" t="s">
        <v>535</v>
      </c>
      <c r="B939" s="77" t="s">
        <v>505</v>
      </c>
      <c r="C939" s="77" t="s">
        <v>67</v>
      </c>
      <c r="D939" s="78">
        <v>2016</v>
      </c>
      <c r="E939" s="77" t="s">
        <v>1598</v>
      </c>
      <c r="F939" s="79">
        <v>691</v>
      </c>
      <c r="G939" s="79">
        <v>0</v>
      </c>
      <c r="H939" s="83">
        <v>0</v>
      </c>
      <c r="I939" s="79">
        <v>0</v>
      </c>
      <c r="J939" s="79">
        <v>432</v>
      </c>
      <c r="K939" s="79">
        <v>0</v>
      </c>
      <c r="L939" s="79">
        <v>0</v>
      </c>
      <c r="M939" s="79">
        <v>0</v>
      </c>
      <c r="N939" s="79">
        <v>278</v>
      </c>
      <c r="O939" s="79">
        <v>3</v>
      </c>
      <c r="P939" s="79">
        <v>587</v>
      </c>
      <c r="Q939" s="80">
        <v>15</v>
      </c>
      <c r="R939">
        <v>1988</v>
      </c>
      <c r="S939">
        <v>18</v>
      </c>
      <c r="T939" s="81">
        <f t="shared" si="0"/>
        <v>2016</v>
      </c>
      <c r="U939" s="82">
        <f>VLOOKUP(A939,'SB35 Determination Data'!$B$4:$F$542,5,FALSE)</f>
        <v>2015</v>
      </c>
    </row>
    <row r="940" spans="1:21" ht="12.75" customHeight="1" x14ac:dyDescent="0.15">
      <c r="A940" s="77" t="s">
        <v>535</v>
      </c>
      <c r="B940" s="77" t="s">
        <v>505</v>
      </c>
      <c r="C940" s="77" t="s">
        <v>67</v>
      </c>
      <c r="D940" s="78">
        <v>2017</v>
      </c>
      <c r="E940" s="77" t="s">
        <v>1598</v>
      </c>
      <c r="F940" s="79">
        <v>691</v>
      </c>
      <c r="G940" s="79">
        <v>0</v>
      </c>
      <c r="H940" s="83">
        <v>0</v>
      </c>
      <c r="I940" s="79">
        <v>0</v>
      </c>
      <c r="J940" s="79">
        <v>432</v>
      </c>
      <c r="K940" s="79">
        <v>0</v>
      </c>
      <c r="L940" s="79">
        <v>0</v>
      </c>
      <c r="M940" s="79">
        <v>0</v>
      </c>
      <c r="N940" s="79">
        <v>278</v>
      </c>
      <c r="O940" s="79">
        <v>28</v>
      </c>
      <c r="P940" s="79">
        <v>587</v>
      </c>
      <c r="Q940" s="80">
        <v>61</v>
      </c>
      <c r="R940">
        <v>1988</v>
      </c>
      <c r="S940">
        <v>89</v>
      </c>
      <c r="T940" s="81">
        <f t="shared" si="0"/>
        <v>2017</v>
      </c>
      <c r="U940" s="82">
        <f>VLOOKUP(A940,'SB35 Determination Data'!$B$4:$F$542,5,FALSE)</f>
        <v>2015</v>
      </c>
    </row>
    <row r="941" spans="1:21" ht="12.75" customHeight="1" x14ac:dyDescent="0.15">
      <c r="A941" s="77" t="s">
        <v>94</v>
      </c>
      <c r="B941" s="77" t="s">
        <v>88</v>
      </c>
      <c r="C941" s="77" t="s">
        <v>89</v>
      </c>
      <c r="D941" s="78">
        <v>2014</v>
      </c>
      <c r="E941" s="77" t="s">
        <v>1598</v>
      </c>
      <c r="F941" s="79">
        <v>141</v>
      </c>
      <c r="G941" s="79">
        <v>0</v>
      </c>
      <c r="H941" s="83">
        <v>0</v>
      </c>
      <c r="I941" s="79">
        <v>0</v>
      </c>
      <c r="J941" s="79">
        <v>100</v>
      </c>
      <c r="K941" s="79">
        <v>1</v>
      </c>
      <c r="L941" s="79">
        <v>1</v>
      </c>
      <c r="M941" s="79">
        <v>0</v>
      </c>
      <c r="N941" s="79">
        <v>93</v>
      </c>
      <c r="O941" s="79">
        <v>4</v>
      </c>
      <c r="P941" s="79">
        <v>303</v>
      </c>
      <c r="Q941" s="80">
        <v>9</v>
      </c>
      <c r="R941">
        <v>637</v>
      </c>
      <c r="S941">
        <v>14</v>
      </c>
      <c r="T941" s="81">
        <f t="shared" si="0"/>
        <v>2014</v>
      </c>
      <c r="U941" s="82">
        <f>VLOOKUP(A941,'SB35 Determination Data'!$B$4:$F$542,5,FALSE)</f>
        <v>2014</v>
      </c>
    </row>
    <row r="942" spans="1:21" ht="12.75" customHeight="1" x14ac:dyDescent="0.15">
      <c r="A942" s="77" t="s">
        <v>94</v>
      </c>
      <c r="B942" s="77" t="s">
        <v>88</v>
      </c>
      <c r="C942" s="77" t="s">
        <v>89</v>
      </c>
      <c r="D942" s="78">
        <v>2016</v>
      </c>
      <c r="E942" s="77" t="s">
        <v>1598</v>
      </c>
      <c r="F942" s="79">
        <v>141</v>
      </c>
      <c r="G942" s="79">
        <v>0</v>
      </c>
      <c r="H942" s="83">
        <v>0</v>
      </c>
      <c r="I942" s="79">
        <v>0</v>
      </c>
      <c r="J942" s="79">
        <v>100</v>
      </c>
      <c r="K942" s="79">
        <v>7</v>
      </c>
      <c r="L942" s="79">
        <v>7</v>
      </c>
      <c r="M942" s="79">
        <v>0</v>
      </c>
      <c r="N942" s="79">
        <v>93</v>
      </c>
      <c r="O942" s="79">
        <v>3</v>
      </c>
      <c r="P942" s="79">
        <v>303</v>
      </c>
      <c r="Q942" s="80">
        <v>17</v>
      </c>
      <c r="R942">
        <v>637</v>
      </c>
      <c r="S942">
        <v>27</v>
      </c>
      <c r="T942" s="81">
        <f t="shared" si="0"/>
        <v>2016</v>
      </c>
      <c r="U942" s="82">
        <f>VLOOKUP(A942,'SB35 Determination Data'!$B$4:$F$542,5,FALSE)</f>
        <v>2014</v>
      </c>
    </row>
    <row r="943" spans="1:21" ht="12.75" customHeight="1" x14ac:dyDescent="0.15">
      <c r="A943" s="77" t="s">
        <v>94</v>
      </c>
      <c r="B943" s="77" t="s">
        <v>88</v>
      </c>
      <c r="C943" s="77" t="s">
        <v>89</v>
      </c>
      <c r="D943" s="78">
        <v>2017</v>
      </c>
      <c r="E943" s="77" t="s">
        <v>1598</v>
      </c>
      <c r="F943" s="79">
        <v>141</v>
      </c>
      <c r="G943" s="79">
        <v>0</v>
      </c>
      <c r="H943" s="83">
        <v>0</v>
      </c>
      <c r="I943" s="79">
        <v>0</v>
      </c>
      <c r="J943" s="79">
        <v>100</v>
      </c>
      <c r="K943" s="79">
        <v>2</v>
      </c>
      <c r="L943" s="79">
        <v>2</v>
      </c>
      <c r="M943" s="79">
        <v>0</v>
      </c>
      <c r="N943" s="77">
        <v>93</v>
      </c>
      <c r="O943" s="79">
        <v>1</v>
      </c>
      <c r="P943" s="79">
        <v>303</v>
      </c>
      <c r="Q943" s="80">
        <v>16</v>
      </c>
      <c r="R943">
        <v>637</v>
      </c>
      <c r="S943">
        <v>19</v>
      </c>
      <c r="T943" s="81">
        <f t="shared" si="0"/>
        <v>2017</v>
      </c>
      <c r="U943" s="82">
        <f>VLOOKUP(A943,'SB35 Determination Data'!$B$4:$F$542,5,FALSE)</f>
        <v>2014</v>
      </c>
    </row>
    <row r="944" spans="1:21" ht="12.75" customHeight="1" x14ac:dyDescent="0.15">
      <c r="A944" s="77" t="s">
        <v>207</v>
      </c>
      <c r="B944" s="77" t="s">
        <v>168</v>
      </c>
      <c r="C944" s="77" t="s">
        <v>144</v>
      </c>
      <c r="D944" s="78">
        <v>2014</v>
      </c>
      <c r="E944" s="77" t="s">
        <v>1598</v>
      </c>
      <c r="F944" s="79">
        <v>26</v>
      </c>
      <c r="G944" s="79">
        <v>0</v>
      </c>
      <c r="H944" s="83">
        <v>0</v>
      </c>
      <c r="I944" s="79">
        <v>0</v>
      </c>
      <c r="J944" s="79">
        <v>16</v>
      </c>
      <c r="K944" s="79">
        <v>0</v>
      </c>
      <c r="L944" s="79">
        <v>0</v>
      </c>
      <c r="M944" s="79">
        <v>0</v>
      </c>
      <c r="N944" s="79">
        <v>17</v>
      </c>
      <c r="O944" s="79">
        <v>0</v>
      </c>
      <c r="P944" s="79">
        <v>46</v>
      </c>
      <c r="Q944" s="80">
        <v>5</v>
      </c>
      <c r="R944">
        <v>105</v>
      </c>
      <c r="S944">
        <v>5</v>
      </c>
      <c r="T944" s="81">
        <f t="shared" si="0"/>
        <v>2014</v>
      </c>
      <c r="U944" s="82">
        <f>VLOOKUP(A944,'SB35 Determination Data'!$B$4:$F$542,5,FALSE)</f>
        <v>2014</v>
      </c>
    </row>
    <row r="945" spans="1:21" ht="12.75" customHeight="1" x14ac:dyDescent="0.15">
      <c r="A945" s="77" t="s">
        <v>207</v>
      </c>
      <c r="B945" s="77" t="s">
        <v>168</v>
      </c>
      <c r="C945" s="77" t="s">
        <v>144</v>
      </c>
      <c r="D945" s="78">
        <v>2015</v>
      </c>
      <c r="E945" s="77" t="s">
        <v>1598</v>
      </c>
      <c r="F945" s="79">
        <v>26</v>
      </c>
      <c r="G945" s="79">
        <v>0</v>
      </c>
      <c r="H945" s="83">
        <v>0</v>
      </c>
      <c r="I945" s="79">
        <v>0</v>
      </c>
      <c r="J945" s="79">
        <v>16</v>
      </c>
      <c r="K945" s="79">
        <v>0</v>
      </c>
      <c r="L945" s="79">
        <v>0</v>
      </c>
      <c r="M945" s="79">
        <v>0</v>
      </c>
      <c r="N945" s="79">
        <v>17</v>
      </c>
      <c r="O945" s="79">
        <v>0</v>
      </c>
      <c r="P945" s="79">
        <v>46</v>
      </c>
      <c r="Q945" s="80">
        <v>4</v>
      </c>
      <c r="R945">
        <v>105</v>
      </c>
      <c r="S945">
        <v>4</v>
      </c>
      <c r="T945" s="81">
        <f t="shared" si="0"/>
        <v>2015</v>
      </c>
      <c r="U945" s="82">
        <f>VLOOKUP(A945,'SB35 Determination Data'!$B$4:$F$542,5,FALSE)</f>
        <v>2014</v>
      </c>
    </row>
    <row r="946" spans="1:21" ht="12.75" customHeight="1" x14ac:dyDescent="0.15">
      <c r="A946" s="77" t="s">
        <v>207</v>
      </c>
      <c r="B946" s="77" t="s">
        <v>168</v>
      </c>
      <c r="C946" s="77" t="s">
        <v>144</v>
      </c>
      <c r="D946" s="78">
        <v>2016</v>
      </c>
      <c r="E946" s="77" t="s">
        <v>1598</v>
      </c>
      <c r="F946" s="79">
        <v>26</v>
      </c>
      <c r="G946" s="79">
        <v>0</v>
      </c>
      <c r="H946" s="83">
        <v>0</v>
      </c>
      <c r="I946" s="79">
        <v>0</v>
      </c>
      <c r="J946" s="79">
        <v>16</v>
      </c>
      <c r="K946" s="79">
        <v>0</v>
      </c>
      <c r="L946" s="79">
        <v>0</v>
      </c>
      <c r="M946" s="79">
        <v>0</v>
      </c>
      <c r="N946" s="79">
        <v>17</v>
      </c>
      <c r="O946" s="79">
        <v>0</v>
      </c>
      <c r="P946" s="79">
        <v>46</v>
      </c>
      <c r="Q946" s="80">
        <v>1</v>
      </c>
      <c r="R946">
        <v>105</v>
      </c>
      <c r="S946">
        <v>1</v>
      </c>
      <c r="T946" s="81">
        <f t="shared" si="0"/>
        <v>2016</v>
      </c>
      <c r="U946" s="82">
        <f>VLOOKUP(A946,'SB35 Determination Data'!$B$4:$F$542,5,FALSE)</f>
        <v>2014</v>
      </c>
    </row>
    <row r="947" spans="1:21" ht="12.75" customHeight="1" x14ac:dyDescent="0.15">
      <c r="A947" s="77" t="s">
        <v>207</v>
      </c>
      <c r="B947" s="77" t="s">
        <v>168</v>
      </c>
      <c r="C947" s="77" t="s">
        <v>144</v>
      </c>
      <c r="D947" s="78">
        <v>2017</v>
      </c>
      <c r="E947" s="77" t="s">
        <v>1598</v>
      </c>
      <c r="F947" s="79">
        <v>26</v>
      </c>
      <c r="G947" s="79">
        <v>0</v>
      </c>
      <c r="H947" s="83">
        <v>0</v>
      </c>
      <c r="I947" s="79">
        <v>0</v>
      </c>
      <c r="J947" s="79">
        <v>16</v>
      </c>
      <c r="K947" s="79">
        <v>0</v>
      </c>
      <c r="L947" s="79">
        <v>0</v>
      </c>
      <c r="M947" s="79">
        <v>0</v>
      </c>
      <c r="N947" s="79">
        <v>17</v>
      </c>
      <c r="O947" s="79">
        <v>0</v>
      </c>
      <c r="P947" s="79">
        <v>46</v>
      </c>
      <c r="Q947" s="80">
        <v>1</v>
      </c>
      <c r="R947">
        <v>105</v>
      </c>
      <c r="S947">
        <v>1</v>
      </c>
      <c r="T947" s="81">
        <f t="shared" si="0"/>
        <v>2017</v>
      </c>
      <c r="U947" s="82">
        <f>VLOOKUP(A947,'SB35 Determination Data'!$B$4:$F$542,5,FALSE)</f>
        <v>2014</v>
      </c>
    </row>
    <row r="948" spans="1:21" ht="12.75" customHeight="1" x14ac:dyDescent="0.15">
      <c r="A948" s="77" t="s">
        <v>133</v>
      </c>
      <c r="B948" s="77" t="s">
        <v>127</v>
      </c>
      <c r="C948" s="77" t="s">
        <v>128</v>
      </c>
      <c r="D948" s="78">
        <v>2015</v>
      </c>
      <c r="E948" s="77" t="s">
        <v>1598</v>
      </c>
      <c r="F948" s="79">
        <v>110</v>
      </c>
      <c r="G948" s="79">
        <v>53</v>
      </c>
      <c r="H948" s="83">
        <v>43</v>
      </c>
      <c r="I948" s="79">
        <v>10</v>
      </c>
      <c r="J948" s="79">
        <v>82</v>
      </c>
      <c r="K948" s="79">
        <v>2</v>
      </c>
      <c r="L948" s="79">
        <v>0</v>
      </c>
      <c r="M948" s="79">
        <v>2</v>
      </c>
      <c r="N948" s="77">
        <v>77</v>
      </c>
      <c r="O948" s="79">
        <v>0</v>
      </c>
      <c r="P948" s="79">
        <v>319</v>
      </c>
      <c r="Q948" s="80">
        <v>0</v>
      </c>
      <c r="R948">
        <v>588</v>
      </c>
      <c r="S948">
        <v>55</v>
      </c>
      <c r="T948" s="81">
        <f t="shared" si="0"/>
        <v>2016</v>
      </c>
      <c r="U948" s="82">
        <f>VLOOKUP(A948,'SB35 Determination Data'!$B$4:$F$542,5,FALSE)</f>
        <v>2016</v>
      </c>
    </row>
    <row r="949" spans="1:21" ht="12.75" customHeight="1" x14ac:dyDescent="0.15">
      <c r="A949" s="77" t="s">
        <v>133</v>
      </c>
      <c r="B949" s="77" t="s">
        <v>127</v>
      </c>
      <c r="C949" s="77" t="s">
        <v>128</v>
      </c>
      <c r="D949" s="78">
        <v>2016</v>
      </c>
      <c r="E949" s="77" t="s">
        <v>1598</v>
      </c>
      <c r="F949" s="79">
        <v>110</v>
      </c>
      <c r="G949" s="79">
        <v>56</v>
      </c>
      <c r="H949" s="83">
        <v>48</v>
      </c>
      <c r="I949" s="79">
        <v>8</v>
      </c>
      <c r="J949" s="79">
        <v>82</v>
      </c>
      <c r="K949" s="79">
        <v>4</v>
      </c>
      <c r="L949" s="79">
        <v>2</v>
      </c>
      <c r="M949" s="79">
        <v>2</v>
      </c>
      <c r="N949" s="79">
        <v>77</v>
      </c>
      <c r="O949" s="79">
        <v>3</v>
      </c>
      <c r="P949" s="79">
        <v>319</v>
      </c>
      <c r="Q949" s="80">
        <v>0</v>
      </c>
      <c r="R949">
        <v>588</v>
      </c>
      <c r="S949">
        <v>63</v>
      </c>
      <c r="T949" s="81">
        <f t="shared" si="0"/>
        <v>2016</v>
      </c>
      <c r="U949" s="82">
        <f>VLOOKUP(A949,'SB35 Determination Data'!$B$4:$F$542,5,FALSE)</f>
        <v>2016</v>
      </c>
    </row>
    <row r="950" spans="1:21" ht="12.75" customHeight="1" x14ac:dyDescent="0.15">
      <c r="A950" s="77" t="s">
        <v>133</v>
      </c>
      <c r="B950" s="77" t="s">
        <v>127</v>
      </c>
      <c r="C950" s="77" t="s">
        <v>128</v>
      </c>
      <c r="D950" s="78">
        <v>2017</v>
      </c>
      <c r="E950" s="77" t="s">
        <v>1598</v>
      </c>
      <c r="F950" s="79">
        <v>110</v>
      </c>
      <c r="G950" s="79">
        <v>7</v>
      </c>
      <c r="H950" s="83">
        <v>4</v>
      </c>
      <c r="I950" s="79">
        <v>3</v>
      </c>
      <c r="J950" s="79">
        <v>82</v>
      </c>
      <c r="K950" s="79">
        <v>27</v>
      </c>
      <c r="L950" s="79">
        <v>17</v>
      </c>
      <c r="M950" s="79">
        <v>10</v>
      </c>
      <c r="N950" s="79">
        <v>77</v>
      </c>
      <c r="O950" s="79">
        <v>0</v>
      </c>
      <c r="P950" s="79">
        <v>319</v>
      </c>
      <c r="Q950" s="80">
        <v>0</v>
      </c>
      <c r="R950">
        <v>588</v>
      </c>
      <c r="S950">
        <v>34</v>
      </c>
      <c r="T950" s="81">
        <f t="shared" si="0"/>
        <v>2017</v>
      </c>
      <c r="U950" s="82">
        <f>VLOOKUP(A950,'SB35 Determination Data'!$B$4:$F$542,5,FALSE)</f>
        <v>2016</v>
      </c>
    </row>
    <row r="951" spans="1:21" ht="12.75" customHeight="1" x14ac:dyDescent="0.15">
      <c r="A951" s="77" t="s">
        <v>208</v>
      </c>
      <c r="B951" s="77" t="s">
        <v>168</v>
      </c>
      <c r="C951" s="77" t="s">
        <v>144</v>
      </c>
      <c r="D951" s="78">
        <v>2014</v>
      </c>
      <c r="E951" s="77" t="s">
        <v>1598</v>
      </c>
      <c r="F951" s="79">
        <v>340</v>
      </c>
      <c r="G951" s="79">
        <v>30</v>
      </c>
      <c r="H951" s="83">
        <v>30</v>
      </c>
      <c r="I951" s="79">
        <v>0</v>
      </c>
      <c r="J951" s="79">
        <v>207</v>
      </c>
      <c r="K951" s="79">
        <v>4</v>
      </c>
      <c r="L951" s="79">
        <v>4</v>
      </c>
      <c r="M951" s="79">
        <v>0</v>
      </c>
      <c r="N951" s="77">
        <v>224</v>
      </c>
      <c r="O951" s="79">
        <v>17</v>
      </c>
      <c r="P951" s="79">
        <v>561</v>
      </c>
      <c r="Q951" s="80">
        <v>487</v>
      </c>
      <c r="R951">
        <v>1332</v>
      </c>
      <c r="S951">
        <v>538</v>
      </c>
      <c r="T951" s="81">
        <f t="shared" si="0"/>
        <v>2014</v>
      </c>
      <c r="U951" s="82">
        <f>VLOOKUP(A951,'SB35 Determination Data'!$B$4:$F$542,5,FALSE)</f>
        <v>2014</v>
      </c>
    </row>
    <row r="952" spans="1:21" ht="12.75" customHeight="1" x14ac:dyDescent="0.15">
      <c r="A952" s="77" t="s">
        <v>208</v>
      </c>
      <c r="B952" s="77" t="s">
        <v>168</v>
      </c>
      <c r="C952" s="77" t="s">
        <v>144</v>
      </c>
      <c r="D952" s="78">
        <v>2015</v>
      </c>
      <c r="E952" s="77" t="s">
        <v>1598</v>
      </c>
      <c r="F952" s="79">
        <v>340</v>
      </c>
      <c r="G952" s="79">
        <v>104</v>
      </c>
      <c r="H952" s="83">
        <v>104</v>
      </c>
      <c r="I952" s="79">
        <v>0</v>
      </c>
      <c r="J952" s="79">
        <v>207</v>
      </c>
      <c r="K952" s="79">
        <v>0</v>
      </c>
      <c r="L952" s="79">
        <v>0</v>
      </c>
      <c r="M952" s="79">
        <v>0</v>
      </c>
      <c r="N952" s="79">
        <v>224</v>
      </c>
      <c r="O952" s="79">
        <v>10</v>
      </c>
      <c r="P952" s="79">
        <v>561</v>
      </c>
      <c r="Q952" s="80">
        <v>508</v>
      </c>
      <c r="R952">
        <v>1332</v>
      </c>
      <c r="S952">
        <v>622</v>
      </c>
      <c r="T952" s="81">
        <f t="shared" si="0"/>
        <v>2015</v>
      </c>
      <c r="U952" s="82">
        <f>VLOOKUP(A952,'SB35 Determination Data'!$B$4:$F$542,5,FALSE)</f>
        <v>2014</v>
      </c>
    </row>
    <row r="953" spans="1:21" ht="12.75" customHeight="1" x14ac:dyDescent="0.15">
      <c r="A953" s="77" t="s">
        <v>208</v>
      </c>
      <c r="B953" s="77" t="s">
        <v>168</v>
      </c>
      <c r="C953" s="77" t="s">
        <v>144</v>
      </c>
      <c r="D953" s="78">
        <v>2016</v>
      </c>
      <c r="E953" s="77" t="s">
        <v>1598</v>
      </c>
      <c r="F953" s="79">
        <v>340</v>
      </c>
      <c r="G953" s="79">
        <v>1</v>
      </c>
      <c r="H953" s="83">
        <v>1</v>
      </c>
      <c r="I953" s="79">
        <v>0</v>
      </c>
      <c r="J953" s="79">
        <v>207</v>
      </c>
      <c r="K953" s="79">
        <v>34</v>
      </c>
      <c r="L953" s="79">
        <v>34</v>
      </c>
      <c r="M953" s="79">
        <v>0</v>
      </c>
      <c r="N953" s="79">
        <v>224</v>
      </c>
      <c r="O953" s="79">
        <v>18</v>
      </c>
      <c r="P953" s="79">
        <v>561</v>
      </c>
      <c r="Q953" s="80">
        <v>357</v>
      </c>
      <c r="R953">
        <v>1332</v>
      </c>
      <c r="S953">
        <v>410</v>
      </c>
      <c r="T953" s="81">
        <f t="shared" si="0"/>
        <v>2016</v>
      </c>
      <c r="U953" s="82">
        <f>VLOOKUP(A953,'SB35 Determination Data'!$B$4:$F$542,5,FALSE)</f>
        <v>2014</v>
      </c>
    </row>
    <row r="954" spans="1:21" ht="12.75" customHeight="1" x14ac:dyDescent="0.15">
      <c r="A954" s="77" t="s">
        <v>208</v>
      </c>
      <c r="B954" s="77" t="s">
        <v>168</v>
      </c>
      <c r="C954" s="77" t="s">
        <v>144</v>
      </c>
      <c r="D954" s="78">
        <v>2017</v>
      </c>
      <c r="E954" s="77" t="s">
        <v>1598</v>
      </c>
      <c r="F954" s="79">
        <v>340</v>
      </c>
      <c r="G954" s="79">
        <v>9</v>
      </c>
      <c r="H954" s="83">
        <v>9</v>
      </c>
      <c r="I954" s="79">
        <v>0</v>
      </c>
      <c r="J954" s="79">
        <v>207</v>
      </c>
      <c r="K954" s="79">
        <v>0</v>
      </c>
      <c r="L954" s="79">
        <v>0</v>
      </c>
      <c r="M954" s="79">
        <v>0</v>
      </c>
      <c r="N954" s="79">
        <v>224</v>
      </c>
      <c r="O954" s="79">
        <v>0</v>
      </c>
      <c r="P954" s="79">
        <v>561</v>
      </c>
      <c r="Q954" s="80">
        <v>213</v>
      </c>
      <c r="R954">
        <v>1332</v>
      </c>
      <c r="S954">
        <v>222</v>
      </c>
      <c r="T954" s="81">
        <f t="shared" si="0"/>
        <v>2017</v>
      </c>
      <c r="U954" s="82">
        <f>VLOOKUP(A954,'SB35 Determination Data'!$B$4:$F$542,5,FALSE)</f>
        <v>2014</v>
      </c>
    </row>
    <row r="955" spans="1:21" ht="12.75" customHeight="1" x14ac:dyDescent="0.15">
      <c r="A955" s="77" t="s">
        <v>469</v>
      </c>
      <c r="B955" s="77" t="s">
        <v>441</v>
      </c>
      <c r="C955" s="77" t="s">
        <v>83</v>
      </c>
      <c r="D955" s="78">
        <v>2014</v>
      </c>
      <c r="E955" s="77" t="s">
        <v>1598</v>
      </c>
      <c r="F955" s="79">
        <v>123</v>
      </c>
      <c r="G955" s="79">
        <v>56</v>
      </c>
      <c r="H955" s="83">
        <v>56</v>
      </c>
      <c r="I955" s="79">
        <v>0</v>
      </c>
      <c r="J955" s="79">
        <v>77</v>
      </c>
      <c r="K955" s="79">
        <v>24</v>
      </c>
      <c r="L955" s="79">
        <v>24</v>
      </c>
      <c r="M955" s="79">
        <v>0</v>
      </c>
      <c r="N955" s="79">
        <v>87</v>
      </c>
      <c r="O955" s="79">
        <v>2</v>
      </c>
      <c r="P955" s="79">
        <v>206</v>
      </c>
      <c r="Q955" s="80">
        <v>54</v>
      </c>
      <c r="R955">
        <v>493</v>
      </c>
      <c r="S955">
        <v>136</v>
      </c>
      <c r="T955" s="81">
        <f t="shared" si="0"/>
        <v>2014</v>
      </c>
      <c r="U955" s="82">
        <f>VLOOKUP(A955,'SB35 Determination Data'!$B$4:$F$542,5,FALSE)</f>
        <v>2014</v>
      </c>
    </row>
    <row r="956" spans="1:21" ht="12.75" customHeight="1" x14ac:dyDescent="0.15">
      <c r="A956" s="77" t="s">
        <v>469</v>
      </c>
      <c r="B956" s="77" t="s">
        <v>441</v>
      </c>
      <c r="C956" s="77" t="s">
        <v>83</v>
      </c>
      <c r="D956" s="78">
        <v>2015</v>
      </c>
      <c r="E956" s="77" t="s">
        <v>1598</v>
      </c>
      <c r="F956" s="79">
        <v>123</v>
      </c>
      <c r="G956" s="79">
        <v>49</v>
      </c>
      <c r="H956" s="83">
        <v>49</v>
      </c>
      <c r="I956" s="79">
        <v>0</v>
      </c>
      <c r="J956" s="79">
        <v>77</v>
      </c>
      <c r="K956" s="79">
        <v>20</v>
      </c>
      <c r="L956" s="79">
        <v>20</v>
      </c>
      <c r="M956" s="79">
        <v>0</v>
      </c>
      <c r="N956" s="77">
        <v>87</v>
      </c>
      <c r="O956" s="79">
        <v>23</v>
      </c>
      <c r="P956" s="79">
        <v>206</v>
      </c>
      <c r="Q956" s="80">
        <v>61</v>
      </c>
      <c r="R956">
        <v>493</v>
      </c>
      <c r="S956">
        <v>153</v>
      </c>
      <c r="T956" s="81">
        <f t="shared" si="0"/>
        <v>2015</v>
      </c>
      <c r="U956" s="82">
        <f>VLOOKUP(A956,'SB35 Determination Data'!$B$4:$F$542,5,FALSE)</f>
        <v>2014</v>
      </c>
    </row>
    <row r="957" spans="1:21" ht="12.75" customHeight="1" x14ac:dyDescent="0.15">
      <c r="A957" s="77" t="s">
        <v>469</v>
      </c>
      <c r="B957" s="77" t="s">
        <v>441</v>
      </c>
      <c r="C957" s="77" t="s">
        <v>83</v>
      </c>
      <c r="D957" s="78">
        <v>2016</v>
      </c>
      <c r="E957" s="77" t="s">
        <v>1598</v>
      </c>
      <c r="F957" s="79">
        <v>123</v>
      </c>
      <c r="G957" s="79">
        <v>0</v>
      </c>
      <c r="H957" s="83">
        <v>0</v>
      </c>
      <c r="I957" s="79">
        <v>0</v>
      </c>
      <c r="J957" s="79">
        <v>77</v>
      </c>
      <c r="K957" s="79">
        <v>0</v>
      </c>
      <c r="L957" s="79">
        <v>0</v>
      </c>
      <c r="M957" s="79">
        <v>0</v>
      </c>
      <c r="N957" s="79">
        <v>87</v>
      </c>
      <c r="O957" s="79">
        <v>21</v>
      </c>
      <c r="P957" s="79">
        <v>206</v>
      </c>
      <c r="Q957" s="80">
        <v>44</v>
      </c>
      <c r="R957">
        <v>493</v>
      </c>
      <c r="S957">
        <v>65</v>
      </c>
      <c r="T957" s="81">
        <f t="shared" si="0"/>
        <v>2016</v>
      </c>
      <c r="U957" s="82">
        <f>VLOOKUP(A957,'SB35 Determination Data'!$B$4:$F$542,5,FALSE)</f>
        <v>2014</v>
      </c>
    </row>
    <row r="958" spans="1:21" ht="12.75" customHeight="1" x14ac:dyDescent="0.15">
      <c r="A958" s="77" t="s">
        <v>469</v>
      </c>
      <c r="B958" s="77" t="s">
        <v>441</v>
      </c>
      <c r="C958" s="77" t="s">
        <v>83</v>
      </c>
      <c r="D958" s="78">
        <v>2017</v>
      </c>
      <c r="E958" s="77" t="s">
        <v>1598</v>
      </c>
      <c r="F958" s="79">
        <v>123</v>
      </c>
      <c r="G958" s="79">
        <v>52</v>
      </c>
      <c r="H958" s="83">
        <v>52</v>
      </c>
      <c r="I958" s="79">
        <v>0</v>
      </c>
      <c r="J958" s="79">
        <v>77</v>
      </c>
      <c r="K958" s="79">
        <v>23</v>
      </c>
      <c r="L958" s="79">
        <v>23</v>
      </c>
      <c r="M958" s="79">
        <v>0</v>
      </c>
      <c r="N958" s="79">
        <v>87</v>
      </c>
      <c r="O958" s="79">
        <v>150</v>
      </c>
      <c r="P958" s="79">
        <v>206</v>
      </c>
      <c r="Q958" s="80">
        <v>17</v>
      </c>
      <c r="R958">
        <v>493</v>
      </c>
      <c r="S958">
        <v>242</v>
      </c>
      <c r="T958" s="81">
        <f t="shared" si="0"/>
        <v>2017</v>
      </c>
      <c r="U958" s="82">
        <f>VLOOKUP(A958,'SB35 Determination Data'!$B$4:$F$542,5,FALSE)</f>
        <v>2014</v>
      </c>
    </row>
    <row r="959" spans="1:21" ht="12.75" customHeight="1" x14ac:dyDescent="0.15">
      <c r="A959" s="77" t="s">
        <v>335</v>
      </c>
      <c r="B959" s="77" t="s">
        <v>316</v>
      </c>
      <c r="C959" s="77" t="s">
        <v>144</v>
      </c>
      <c r="D959" s="78">
        <v>2014</v>
      </c>
      <c r="E959" s="77" t="s">
        <v>1598</v>
      </c>
      <c r="F959" s="79">
        <v>1026</v>
      </c>
      <c r="G959" s="79">
        <v>359</v>
      </c>
      <c r="H959" s="83">
        <v>359</v>
      </c>
      <c r="I959" s="79">
        <v>0</v>
      </c>
      <c r="J959" s="79">
        <v>681</v>
      </c>
      <c r="K959" s="79">
        <v>0</v>
      </c>
      <c r="L959" s="79">
        <v>0</v>
      </c>
      <c r="M959" s="79">
        <v>0</v>
      </c>
      <c r="N959" s="77">
        <v>759</v>
      </c>
      <c r="O959" s="79">
        <v>222</v>
      </c>
      <c r="P959" s="79">
        <v>1814</v>
      </c>
      <c r="Q959" s="80">
        <v>0</v>
      </c>
      <c r="R959">
        <v>4280</v>
      </c>
      <c r="S959">
        <v>581</v>
      </c>
      <c r="T959" s="81">
        <f t="shared" si="0"/>
        <v>2014</v>
      </c>
      <c r="U959" s="82">
        <f>VLOOKUP(A959,'SB35 Determination Data'!$B$4:$F$542,5,FALSE)</f>
        <v>2014</v>
      </c>
    </row>
    <row r="960" spans="1:21" ht="12.75" customHeight="1" x14ac:dyDescent="0.15">
      <c r="A960" s="77" t="s">
        <v>335</v>
      </c>
      <c r="B960" s="77" t="s">
        <v>316</v>
      </c>
      <c r="C960" s="77" t="s">
        <v>144</v>
      </c>
      <c r="D960" s="78">
        <v>2015</v>
      </c>
      <c r="E960" s="77" t="s">
        <v>1598</v>
      </c>
      <c r="F960" s="79">
        <v>1026</v>
      </c>
      <c r="G960" s="79">
        <v>0</v>
      </c>
      <c r="H960" s="83">
        <v>0</v>
      </c>
      <c r="I960" s="79">
        <v>0</v>
      </c>
      <c r="J960" s="79">
        <v>681</v>
      </c>
      <c r="K960" s="79">
        <v>0</v>
      </c>
      <c r="L960" s="79">
        <v>0</v>
      </c>
      <c r="M960" s="79">
        <v>0</v>
      </c>
      <c r="N960" s="79">
        <v>759</v>
      </c>
      <c r="O960" s="79">
        <v>0</v>
      </c>
      <c r="P960" s="79">
        <v>1814</v>
      </c>
      <c r="Q960" s="80">
        <v>222</v>
      </c>
      <c r="R960">
        <v>4280</v>
      </c>
      <c r="S960">
        <v>222</v>
      </c>
      <c r="T960" s="81">
        <f t="shared" si="0"/>
        <v>2015</v>
      </c>
      <c r="U960" s="82">
        <f>VLOOKUP(A960,'SB35 Determination Data'!$B$4:$F$542,5,FALSE)</f>
        <v>2014</v>
      </c>
    </row>
    <row r="961" spans="1:21" ht="12.75" customHeight="1" x14ac:dyDescent="0.15">
      <c r="A961" s="77" t="s">
        <v>335</v>
      </c>
      <c r="B961" s="77" t="s">
        <v>316</v>
      </c>
      <c r="C961" s="77" t="s">
        <v>144</v>
      </c>
      <c r="D961" s="78">
        <v>2016</v>
      </c>
      <c r="E961" s="77" t="s">
        <v>1598</v>
      </c>
      <c r="F961" s="79">
        <v>1026</v>
      </c>
      <c r="G961" s="79">
        <v>0</v>
      </c>
      <c r="H961" s="83">
        <v>0</v>
      </c>
      <c r="I961" s="79">
        <v>0</v>
      </c>
      <c r="J961" s="79">
        <v>681</v>
      </c>
      <c r="K961" s="79">
        <v>0</v>
      </c>
      <c r="L961" s="79">
        <v>0</v>
      </c>
      <c r="M961" s="79">
        <v>0</v>
      </c>
      <c r="N961" s="79">
        <v>759</v>
      </c>
      <c r="O961" s="79">
        <v>0</v>
      </c>
      <c r="P961" s="79">
        <v>1814</v>
      </c>
      <c r="Q961" s="80">
        <v>701</v>
      </c>
      <c r="R961">
        <v>4280</v>
      </c>
      <c r="S961">
        <v>701</v>
      </c>
      <c r="T961" s="81">
        <f t="shared" si="0"/>
        <v>2016</v>
      </c>
      <c r="U961" s="82">
        <f>VLOOKUP(A961,'SB35 Determination Data'!$B$4:$F$542,5,FALSE)</f>
        <v>2014</v>
      </c>
    </row>
    <row r="962" spans="1:21" ht="12.75" customHeight="1" x14ac:dyDescent="0.15">
      <c r="A962" s="77" t="s">
        <v>335</v>
      </c>
      <c r="B962" s="77" t="s">
        <v>316</v>
      </c>
      <c r="C962" s="77" t="s">
        <v>144</v>
      </c>
      <c r="D962" s="78">
        <v>2017</v>
      </c>
      <c r="E962" s="77" t="s">
        <v>1598</v>
      </c>
      <c r="F962" s="79">
        <v>1026</v>
      </c>
      <c r="G962" s="79">
        <v>0</v>
      </c>
      <c r="H962" s="83">
        <v>0</v>
      </c>
      <c r="I962" s="79">
        <v>0</v>
      </c>
      <c r="J962" s="79">
        <v>681</v>
      </c>
      <c r="K962" s="79">
        <v>0</v>
      </c>
      <c r="L962" s="79">
        <v>0</v>
      </c>
      <c r="M962" s="79">
        <v>0</v>
      </c>
      <c r="N962" s="79">
        <v>759</v>
      </c>
      <c r="O962" s="79">
        <v>0</v>
      </c>
      <c r="P962" s="79">
        <v>1814</v>
      </c>
      <c r="Q962" s="80">
        <v>0</v>
      </c>
      <c r="R962">
        <v>4280</v>
      </c>
      <c r="S962">
        <v>0</v>
      </c>
      <c r="T962" s="81">
        <f t="shared" si="0"/>
        <v>2017</v>
      </c>
      <c r="U962" s="82">
        <f>VLOOKUP(A962,'SB35 Determination Data'!$B$4:$F$542,5,FALSE)</f>
        <v>2014</v>
      </c>
    </row>
    <row r="963" spans="1:21" ht="12.75" customHeight="1" x14ac:dyDescent="0.15">
      <c r="A963" s="77" t="s">
        <v>574</v>
      </c>
      <c r="B963" s="77" t="s">
        <v>528</v>
      </c>
      <c r="C963" s="77" t="s">
        <v>67</v>
      </c>
      <c r="D963" s="78">
        <v>2015</v>
      </c>
      <c r="E963" s="77" t="s">
        <v>1598</v>
      </c>
      <c r="F963" s="79">
        <v>199</v>
      </c>
      <c r="G963" s="79">
        <v>0</v>
      </c>
      <c r="H963" s="83">
        <v>0</v>
      </c>
      <c r="I963" s="79">
        <v>0</v>
      </c>
      <c r="J963" s="79">
        <v>103</v>
      </c>
      <c r="K963" s="79">
        <v>0</v>
      </c>
      <c r="L963" s="79">
        <v>0</v>
      </c>
      <c r="M963" s="79">
        <v>0</v>
      </c>
      <c r="N963" s="79">
        <v>121</v>
      </c>
      <c r="O963" s="79">
        <v>7</v>
      </c>
      <c r="P963" s="79">
        <v>322</v>
      </c>
      <c r="Q963" s="80">
        <v>235</v>
      </c>
      <c r="R963">
        <v>745</v>
      </c>
      <c r="S963">
        <v>242</v>
      </c>
      <c r="T963" s="81">
        <f t="shared" si="0"/>
        <v>2015</v>
      </c>
      <c r="U963" s="82">
        <f>VLOOKUP(A963,'SB35 Determination Data'!$B$4:$F$542,5,FALSE)</f>
        <v>2015</v>
      </c>
    </row>
    <row r="964" spans="1:21" ht="12.75" customHeight="1" x14ac:dyDescent="0.15">
      <c r="A964" s="77" t="s">
        <v>574</v>
      </c>
      <c r="B964" s="77" t="s">
        <v>528</v>
      </c>
      <c r="C964" s="77" t="s">
        <v>67</v>
      </c>
      <c r="D964" s="78">
        <v>2016</v>
      </c>
      <c r="E964" s="77" t="s">
        <v>1598</v>
      </c>
      <c r="F964" s="79">
        <v>199</v>
      </c>
      <c r="G964" s="79">
        <v>0</v>
      </c>
      <c r="H964" s="83">
        <v>0</v>
      </c>
      <c r="I964" s="79">
        <v>0</v>
      </c>
      <c r="J964" s="79">
        <v>103</v>
      </c>
      <c r="K964" s="79">
        <v>0</v>
      </c>
      <c r="L964" s="79">
        <v>0</v>
      </c>
      <c r="M964" s="79">
        <v>0</v>
      </c>
      <c r="N964" s="77">
        <v>121</v>
      </c>
      <c r="O964" s="79">
        <v>8</v>
      </c>
      <c r="P964" s="79">
        <v>322</v>
      </c>
      <c r="Q964" s="80">
        <v>206</v>
      </c>
      <c r="R964">
        <v>745</v>
      </c>
      <c r="S964">
        <v>214</v>
      </c>
      <c r="T964" s="81">
        <f t="shared" si="0"/>
        <v>2016</v>
      </c>
      <c r="U964" s="82">
        <f>VLOOKUP(A964,'SB35 Determination Data'!$B$4:$F$542,5,FALSE)</f>
        <v>2015</v>
      </c>
    </row>
    <row r="965" spans="1:21" ht="12.75" customHeight="1" x14ac:dyDescent="0.15">
      <c r="A965" s="77" t="s">
        <v>574</v>
      </c>
      <c r="B965" s="77" t="s">
        <v>528</v>
      </c>
      <c r="C965" s="77" t="s">
        <v>67</v>
      </c>
      <c r="D965" s="78">
        <v>2017</v>
      </c>
      <c r="E965" s="77" t="s">
        <v>1598</v>
      </c>
      <c r="F965" s="79">
        <v>199</v>
      </c>
      <c r="G965" s="79">
        <v>9</v>
      </c>
      <c r="H965" s="83">
        <v>9</v>
      </c>
      <c r="I965" s="79">
        <v>0</v>
      </c>
      <c r="J965" s="79">
        <v>103</v>
      </c>
      <c r="K965" s="79">
        <v>14</v>
      </c>
      <c r="L965" s="79">
        <v>14</v>
      </c>
      <c r="M965" s="79">
        <v>0</v>
      </c>
      <c r="N965" s="79">
        <v>121</v>
      </c>
      <c r="O965" s="79">
        <v>9</v>
      </c>
      <c r="P965" s="79">
        <v>322</v>
      </c>
      <c r="Q965" s="80">
        <v>150</v>
      </c>
      <c r="R965">
        <v>745</v>
      </c>
      <c r="S965">
        <v>182</v>
      </c>
      <c r="T965" s="81">
        <f t="shared" si="0"/>
        <v>2017</v>
      </c>
      <c r="U965" s="82">
        <f>VLOOKUP(A965,'SB35 Determination Data'!$B$4:$F$542,5,FALSE)</f>
        <v>2015</v>
      </c>
    </row>
    <row r="966" spans="1:21" ht="12.75" customHeight="1" x14ac:dyDescent="0.15">
      <c r="A966" s="77" t="s">
        <v>78</v>
      </c>
      <c r="B966" s="77" t="s">
        <v>66</v>
      </c>
      <c r="C966" s="77" t="s">
        <v>67</v>
      </c>
      <c r="D966" s="78">
        <v>2016</v>
      </c>
      <c r="E966" s="77" t="s">
        <v>1598</v>
      </c>
      <c r="F966" s="79">
        <v>24</v>
      </c>
      <c r="G966" s="79">
        <v>2</v>
      </c>
      <c r="H966" s="83">
        <v>2</v>
      </c>
      <c r="I966" s="79">
        <v>0</v>
      </c>
      <c r="J966" s="79">
        <v>14</v>
      </c>
      <c r="K966" s="79">
        <v>0</v>
      </c>
      <c r="L966" s="79">
        <v>0</v>
      </c>
      <c r="M966" s="79">
        <v>0</v>
      </c>
      <c r="N966" s="79">
        <v>15</v>
      </c>
      <c r="O966" s="79">
        <v>0</v>
      </c>
      <c r="P966" s="79">
        <v>7</v>
      </c>
      <c r="Q966" s="80">
        <v>3</v>
      </c>
      <c r="R966">
        <v>60</v>
      </c>
      <c r="S966">
        <v>5</v>
      </c>
      <c r="T966" s="81">
        <f t="shared" si="0"/>
        <v>2016</v>
      </c>
      <c r="U966" s="82">
        <f>VLOOKUP(A966,'SB35 Determination Data'!$B$4:$F$542,5,FALSE)</f>
        <v>2015</v>
      </c>
    </row>
    <row r="967" spans="1:21" ht="12.75" customHeight="1" x14ac:dyDescent="0.15">
      <c r="A967" s="77" t="s">
        <v>78</v>
      </c>
      <c r="B967" s="77" t="s">
        <v>66</v>
      </c>
      <c r="C967" s="77" t="s">
        <v>67</v>
      </c>
      <c r="D967" s="78">
        <v>2017</v>
      </c>
      <c r="E967" s="77" t="s">
        <v>1598</v>
      </c>
      <c r="F967" s="79">
        <v>24</v>
      </c>
      <c r="G967" s="79">
        <v>1</v>
      </c>
      <c r="H967" s="83">
        <v>1</v>
      </c>
      <c r="I967" s="79">
        <v>0</v>
      </c>
      <c r="J967" s="79">
        <v>14</v>
      </c>
      <c r="K967" s="79">
        <v>2</v>
      </c>
      <c r="L967" s="79">
        <v>0</v>
      </c>
      <c r="M967" s="79">
        <v>2</v>
      </c>
      <c r="N967" s="79">
        <v>15</v>
      </c>
      <c r="O967" s="79">
        <v>3</v>
      </c>
      <c r="P967" s="79">
        <v>7</v>
      </c>
      <c r="Q967" s="80">
        <v>1</v>
      </c>
      <c r="R967">
        <v>60</v>
      </c>
      <c r="S967">
        <v>7</v>
      </c>
      <c r="T967" s="81">
        <f t="shared" si="0"/>
        <v>2017</v>
      </c>
      <c r="U967" s="82">
        <f>VLOOKUP(A967,'SB35 Determination Data'!$B$4:$F$542,5,FALSE)</f>
        <v>2015</v>
      </c>
    </row>
    <row r="968" spans="1:21" ht="12.75" customHeight="1" x14ac:dyDescent="0.15">
      <c r="A968" s="77" t="s">
        <v>113</v>
      </c>
      <c r="B968" s="77" t="s">
        <v>99</v>
      </c>
      <c r="C968" s="77" t="s">
        <v>67</v>
      </c>
      <c r="D968" s="78">
        <v>2015</v>
      </c>
      <c r="E968" s="77" t="s">
        <v>1598</v>
      </c>
      <c r="F968" s="79">
        <v>80</v>
      </c>
      <c r="G968" s="79">
        <v>0</v>
      </c>
      <c r="H968" s="83">
        <v>0</v>
      </c>
      <c r="I968" s="79">
        <v>0</v>
      </c>
      <c r="J968" s="79">
        <v>48</v>
      </c>
      <c r="K968" s="79">
        <v>0</v>
      </c>
      <c r="L968" s="79">
        <v>0</v>
      </c>
      <c r="M968" s="79">
        <v>0</v>
      </c>
      <c r="N968" s="79">
        <v>43</v>
      </c>
      <c r="O968" s="79">
        <v>0</v>
      </c>
      <c r="P968" s="79">
        <v>126</v>
      </c>
      <c r="Q968" s="80">
        <v>0</v>
      </c>
      <c r="R968">
        <v>297</v>
      </c>
      <c r="S968">
        <v>0</v>
      </c>
      <c r="T968" s="81">
        <f t="shared" si="0"/>
        <v>2015</v>
      </c>
      <c r="U968" s="82">
        <f>VLOOKUP(A968,'SB35 Determination Data'!$B$4:$F$542,5,FALSE)</f>
        <v>2015</v>
      </c>
    </row>
    <row r="969" spans="1:21" ht="12.75" customHeight="1" x14ac:dyDescent="0.15">
      <c r="A969" s="77" t="s">
        <v>113</v>
      </c>
      <c r="B969" s="77" t="s">
        <v>99</v>
      </c>
      <c r="C969" s="77" t="s">
        <v>67</v>
      </c>
      <c r="D969" s="78">
        <v>2016</v>
      </c>
      <c r="E969" s="77" t="s">
        <v>1598</v>
      </c>
      <c r="F969" s="79">
        <v>80</v>
      </c>
      <c r="G969" s="79">
        <v>0</v>
      </c>
      <c r="H969" s="83">
        <v>0</v>
      </c>
      <c r="I969" s="79">
        <v>0</v>
      </c>
      <c r="J969" s="79">
        <v>48</v>
      </c>
      <c r="K969" s="79">
        <v>0</v>
      </c>
      <c r="L969" s="79">
        <v>0</v>
      </c>
      <c r="M969" s="79">
        <v>0</v>
      </c>
      <c r="N969" s="77">
        <v>43</v>
      </c>
      <c r="O969" s="79">
        <v>1</v>
      </c>
      <c r="P969" s="79">
        <v>126</v>
      </c>
      <c r="Q969" s="80">
        <v>2</v>
      </c>
      <c r="R969">
        <v>297</v>
      </c>
      <c r="S969">
        <v>3</v>
      </c>
      <c r="T969" s="81">
        <f t="shared" si="0"/>
        <v>2016</v>
      </c>
      <c r="U969" s="82">
        <f>VLOOKUP(A969,'SB35 Determination Data'!$B$4:$F$542,5,FALSE)</f>
        <v>2015</v>
      </c>
    </row>
    <row r="970" spans="1:21" ht="12.75" customHeight="1" x14ac:dyDescent="0.15">
      <c r="A970" s="77" t="s">
        <v>113</v>
      </c>
      <c r="B970" s="77" t="s">
        <v>99</v>
      </c>
      <c r="C970" s="77" t="s">
        <v>67</v>
      </c>
      <c r="D970" s="78">
        <v>2017</v>
      </c>
      <c r="E970" s="77" t="s">
        <v>1598</v>
      </c>
      <c r="F970" s="79">
        <v>80</v>
      </c>
      <c r="G970" s="79">
        <v>0</v>
      </c>
      <c r="H970" s="83">
        <v>0</v>
      </c>
      <c r="I970" s="79">
        <v>0</v>
      </c>
      <c r="J970" s="79">
        <v>48</v>
      </c>
      <c r="K970" s="79">
        <v>0</v>
      </c>
      <c r="L970" s="79">
        <v>0</v>
      </c>
      <c r="M970" s="79">
        <v>0</v>
      </c>
      <c r="N970" s="79">
        <v>43</v>
      </c>
      <c r="O970" s="79">
        <v>0</v>
      </c>
      <c r="P970" s="79">
        <v>126</v>
      </c>
      <c r="Q970" s="80">
        <v>2</v>
      </c>
      <c r="R970">
        <v>297</v>
      </c>
      <c r="S970">
        <v>2</v>
      </c>
      <c r="T970" s="81">
        <f t="shared" si="0"/>
        <v>2017</v>
      </c>
      <c r="U970" s="82">
        <f>VLOOKUP(A970,'SB35 Determination Data'!$B$4:$F$542,5,FALSE)</f>
        <v>2015</v>
      </c>
    </row>
    <row r="971" spans="1:21" ht="12.75" customHeight="1" x14ac:dyDescent="0.15">
      <c r="A971" s="77" t="s">
        <v>1290</v>
      </c>
      <c r="B971" s="77" t="s">
        <v>441</v>
      </c>
      <c r="C971" s="77" t="s">
        <v>83</v>
      </c>
      <c r="D971" s="78">
        <v>2014</v>
      </c>
      <c r="E971" s="77" t="s">
        <v>1598</v>
      </c>
      <c r="F971" s="79">
        <v>38</v>
      </c>
      <c r="G971" s="79">
        <v>0</v>
      </c>
      <c r="H971" s="83">
        <v>0</v>
      </c>
      <c r="I971" s="79">
        <v>0</v>
      </c>
      <c r="J971" s="79">
        <v>24</v>
      </c>
      <c r="K971" s="79">
        <v>12</v>
      </c>
      <c r="L971" s="79">
        <v>12</v>
      </c>
      <c r="M971" s="79">
        <v>0</v>
      </c>
      <c r="N971" s="79">
        <v>27</v>
      </c>
      <c r="O971" s="79">
        <v>0</v>
      </c>
      <c r="P971" s="79">
        <v>64</v>
      </c>
      <c r="Q971" s="80">
        <v>91</v>
      </c>
      <c r="R971">
        <v>153</v>
      </c>
      <c r="S971">
        <v>103</v>
      </c>
      <c r="T971" s="81">
        <f t="shared" si="0"/>
        <v>2014</v>
      </c>
      <c r="U971" s="82">
        <f>VLOOKUP(A971,'SB35 Determination Data'!$B$4:$F$542,5,FALSE)</f>
        <v>2014</v>
      </c>
    </row>
    <row r="972" spans="1:21" ht="12.75" customHeight="1" x14ac:dyDescent="0.15">
      <c r="A972" s="77" t="s">
        <v>1290</v>
      </c>
      <c r="B972" s="77" t="s">
        <v>441</v>
      </c>
      <c r="C972" s="77" t="s">
        <v>83</v>
      </c>
      <c r="D972" s="78">
        <v>2015</v>
      </c>
      <c r="E972" s="77" t="s">
        <v>1598</v>
      </c>
      <c r="F972" s="79">
        <v>38</v>
      </c>
      <c r="G972" s="79">
        <v>0</v>
      </c>
      <c r="H972" s="83">
        <v>0</v>
      </c>
      <c r="I972" s="79">
        <v>0</v>
      </c>
      <c r="J972" s="79">
        <v>24</v>
      </c>
      <c r="K972" s="79">
        <v>0</v>
      </c>
      <c r="L972" s="79">
        <v>0</v>
      </c>
      <c r="M972" s="79">
        <v>0</v>
      </c>
      <c r="N972" s="79">
        <v>27</v>
      </c>
      <c r="O972" s="79">
        <v>0</v>
      </c>
      <c r="P972" s="79">
        <v>64</v>
      </c>
      <c r="Q972" s="80">
        <v>55</v>
      </c>
      <c r="R972">
        <v>153</v>
      </c>
      <c r="S972">
        <v>55</v>
      </c>
      <c r="T972" s="81">
        <f t="shared" si="0"/>
        <v>2015</v>
      </c>
      <c r="U972" s="82">
        <f>VLOOKUP(A972,'SB35 Determination Data'!$B$4:$F$542,5,FALSE)</f>
        <v>2014</v>
      </c>
    </row>
    <row r="973" spans="1:21" ht="12.75" customHeight="1" x14ac:dyDescent="0.15">
      <c r="A973" s="77" t="s">
        <v>1290</v>
      </c>
      <c r="B973" s="77" t="s">
        <v>441</v>
      </c>
      <c r="C973" s="77" t="s">
        <v>83</v>
      </c>
      <c r="D973" s="78">
        <v>2016</v>
      </c>
      <c r="E973" s="77" t="s">
        <v>1598</v>
      </c>
      <c r="F973" s="79">
        <v>38</v>
      </c>
      <c r="G973" s="79">
        <v>0</v>
      </c>
      <c r="H973" s="83">
        <v>0</v>
      </c>
      <c r="I973" s="79">
        <v>0</v>
      </c>
      <c r="J973" s="79">
        <v>24</v>
      </c>
      <c r="K973" s="79">
        <v>0</v>
      </c>
      <c r="L973" s="79">
        <v>0</v>
      </c>
      <c r="M973" s="79">
        <v>0</v>
      </c>
      <c r="N973" s="77">
        <v>27</v>
      </c>
      <c r="O973" s="79">
        <v>0</v>
      </c>
      <c r="P973" s="79">
        <v>64</v>
      </c>
      <c r="Q973" s="80">
        <v>65</v>
      </c>
      <c r="R973">
        <v>153</v>
      </c>
      <c r="S973">
        <v>65</v>
      </c>
      <c r="T973" s="81">
        <f t="shared" si="0"/>
        <v>2016</v>
      </c>
      <c r="U973" s="82">
        <f>VLOOKUP(A973,'SB35 Determination Data'!$B$4:$F$542,5,FALSE)</f>
        <v>2014</v>
      </c>
    </row>
    <row r="974" spans="1:21" ht="12.75" customHeight="1" x14ac:dyDescent="0.15">
      <c r="A974" s="77" t="s">
        <v>1290</v>
      </c>
      <c r="B974" s="77" t="s">
        <v>441</v>
      </c>
      <c r="C974" s="77" t="s">
        <v>83</v>
      </c>
      <c r="D974" s="78">
        <v>2017</v>
      </c>
      <c r="E974" s="77" t="s">
        <v>1598</v>
      </c>
      <c r="F974" s="79">
        <v>38</v>
      </c>
      <c r="G974" s="79">
        <v>0</v>
      </c>
      <c r="H974" s="83">
        <v>0</v>
      </c>
      <c r="I974" s="79">
        <v>0</v>
      </c>
      <c r="J974" s="79">
        <v>24</v>
      </c>
      <c r="K974" s="79">
        <v>0</v>
      </c>
      <c r="L974" s="79">
        <v>0</v>
      </c>
      <c r="M974" s="79">
        <v>0</v>
      </c>
      <c r="N974" s="79">
        <v>27</v>
      </c>
      <c r="O974" s="79">
        <v>0</v>
      </c>
      <c r="P974" s="79">
        <v>64</v>
      </c>
      <c r="Q974" s="80">
        <v>32</v>
      </c>
      <c r="R974">
        <v>153</v>
      </c>
      <c r="S974">
        <v>32</v>
      </c>
      <c r="T974" s="81">
        <f t="shared" si="0"/>
        <v>2017</v>
      </c>
      <c r="U974" s="82">
        <f>VLOOKUP(A974,'SB35 Determination Data'!$B$4:$F$542,5,FALSE)</f>
        <v>2014</v>
      </c>
    </row>
    <row r="975" spans="1:21" ht="12.75" customHeight="1" x14ac:dyDescent="0.15">
      <c r="A975" s="77" t="s">
        <v>114</v>
      </c>
      <c r="B975" s="77" t="s">
        <v>99</v>
      </c>
      <c r="C975" s="77" t="s">
        <v>67</v>
      </c>
      <c r="D975" s="78">
        <v>2014</v>
      </c>
      <c r="E975" s="77" t="s">
        <v>1598</v>
      </c>
      <c r="F975" s="79">
        <v>392</v>
      </c>
      <c r="G975" s="79">
        <v>0</v>
      </c>
      <c r="H975" s="83">
        <v>0</v>
      </c>
      <c r="I975" s="79">
        <v>0</v>
      </c>
      <c r="J975" s="79">
        <v>254</v>
      </c>
      <c r="K975" s="79">
        <v>0</v>
      </c>
      <c r="L975" s="79">
        <v>0</v>
      </c>
      <c r="M975" s="79">
        <v>0</v>
      </c>
      <c r="N975" s="79">
        <v>316</v>
      </c>
      <c r="O975" s="79">
        <v>216</v>
      </c>
      <c r="P975" s="79">
        <v>1063</v>
      </c>
      <c r="Q975" s="80">
        <v>0</v>
      </c>
      <c r="R975">
        <v>2025</v>
      </c>
      <c r="S975">
        <v>216</v>
      </c>
      <c r="T975" s="81">
        <f t="shared" si="0"/>
        <v>2015</v>
      </c>
      <c r="U975" s="82">
        <f>VLOOKUP(A975,'SB35 Determination Data'!$B$4:$F$542,5,FALSE)</f>
        <v>2015</v>
      </c>
    </row>
    <row r="976" spans="1:21" ht="12.75" customHeight="1" x14ac:dyDescent="0.15">
      <c r="A976" s="77" t="s">
        <v>114</v>
      </c>
      <c r="B976" s="77" t="s">
        <v>99</v>
      </c>
      <c r="C976" s="77" t="s">
        <v>67</v>
      </c>
      <c r="D976" s="78">
        <v>2015</v>
      </c>
      <c r="E976" s="77" t="s">
        <v>1598</v>
      </c>
      <c r="F976" s="79">
        <v>392</v>
      </c>
      <c r="G976" s="79">
        <v>0</v>
      </c>
      <c r="H976" s="83">
        <v>0</v>
      </c>
      <c r="I976" s="79">
        <v>0</v>
      </c>
      <c r="J976" s="79">
        <v>254</v>
      </c>
      <c r="K976" s="79">
        <v>2</v>
      </c>
      <c r="L976" s="79">
        <v>2</v>
      </c>
      <c r="M976" s="79">
        <v>0</v>
      </c>
      <c r="N976" s="79">
        <v>316</v>
      </c>
      <c r="O976" s="79">
        <v>150</v>
      </c>
      <c r="P976" s="79">
        <v>1063</v>
      </c>
      <c r="Q976" s="80">
        <v>252</v>
      </c>
      <c r="R976">
        <v>2025</v>
      </c>
      <c r="S976">
        <v>404</v>
      </c>
      <c r="T976" s="81">
        <f t="shared" si="0"/>
        <v>2015</v>
      </c>
      <c r="U976" s="82">
        <f>VLOOKUP(A976,'SB35 Determination Data'!$B$4:$F$542,5,FALSE)</f>
        <v>2015</v>
      </c>
    </row>
    <row r="977" spans="1:21" ht="12.75" customHeight="1" x14ac:dyDescent="0.15">
      <c r="A977" s="77" t="s">
        <v>114</v>
      </c>
      <c r="B977" s="77" t="s">
        <v>99</v>
      </c>
      <c r="C977" s="77" t="s">
        <v>67</v>
      </c>
      <c r="D977" s="78">
        <v>2016</v>
      </c>
      <c r="E977" s="77" t="s">
        <v>1598</v>
      </c>
      <c r="F977" s="79">
        <v>392</v>
      </c>
      <c r="G977" s="79">
        <v>23</v>
      </c>
      <c r="H977" s="83">
        <v>23</v>
      </c>
      <c r="I977" s="79">
        <v>0</v>
      </c>
      <c r="J977" s="79">
        <v>254</v>
      </c>
      <c r="K977" s="79">
        <v>209</v>
      </c>
      <c r="L977" s="79">
        <v>209</v>
      </c>
      <c r="M977" s="79">
        <v>0</v>
      </c>
      <c r="N977" s="79">
        <v>316</v>
      </c>
      <c r="O977" s="79">
        <v>0</v>
      </c>
      <c r="P977" s="79">
        <v>1063</v>
      </c>
      <c r="Q977" s="80">
        <v>171</v>
      </c>
      <c r="R977">
        <v>2025</v>
      </c>
      <c r="S977">
        <v>403</v>
      </c>
      <c r="T977" s="81">
        <f t="shared" si="0"/>
        <v>2016</v>
      </c>
      <c r="U977" s="82">
        <f>VLOOKUP(A977,'SB35 Determination Data'!$B$4:$F$542,5,FALSE)</f>
        <v>2015</v>
      </c>
    </row>
    <row r="978" spans="1:21" ht="12.75" customHeight="1" x14ac:dyDescent="0.15">
      <c r="A978" s="77" t="s">
        <v>114</v>
      </c>
      <c r="B978" s="77" t="s">
        <v>99</v>
      </c>
      <c r="C978" s="77" t="s">
        <v>67</v>
      </c>
      <c r="D978" s="78">
        <v>2017</v>
      </c>
      <c r="E978" s="77" t="s">
        <v>1598</v>
      </c>
      <c r="F978" s="79">
        <v>392</v>
      </c>
      <c r="G978" s="79">
        <v>0</v>
      </c>
      <c r="H978" s="83">
        <v>0</v>
      </c>
      <c r="I978" s="79">
        <v>0</v>
      </c>
      <c r="J978" s="79">
        <v>254</v>
      </c>
      <c r="K978" s="79">
        <v>6</v>
      </c>
      <c r="L978" s="79">
        <v>6</v>
      </c>
      <c r="M978" s="79">
        <v>0</v>
      </c>
      <c r="N978" s="77">
        <v>316</v>
      </c>
      <c r="O978" s="79">
        <v>0</v>
      </c>
      <c r="P978" s="79">
        <v>1063</v>
      </c>
      <c r="Q978" s="80">
        <v>147</v>
      </c>
      <c r="R978">
        <v>2025</v>
      </c>
      <c r="S978">
        <v>153</v>
      </c>
      <c r="T978" s="81">
        <f t="shared" si="0"/>
        <v>2017</v>
      </c>
      <c r="U978" s="82">
        <f>VLOOKUP(A978,'SB35 Determination Data'!$B$4:$F$542,5,FALSE)</f>
        <v>2015</v>
      </c>
    </row>
    <row r="979" spans="1:21" ht="12.75" customHeight="1" x14ac:dyDescent="0.15">
      <c r="A979" s="77" t="s">
        <v>296</v>
      </c>
      <c r="B979" s="77" t="s">
        <v>273</v>
      </c>
      <c r="C979" s="77" t="s">
        <v>144</v>
      </c>
      <c r="D979" s="78">
        <v>2014</v>
      </c>
      <c r="E979" s="77" t="s">
        <v>1598</v>
      </c>
      <c r="F979" s="79">
        <v>112</v>
      </c>
      <c r="G979" s="79">
        <v>0</v>
      </c>
      <c r="H979" s="83">
        <v>0</v>
      </c>
      <c r="I979" s="79">
        <v>0</v>
      </c>
      <c r="J979" s="79">
        <v>81</v>
      </c>
      <c r="K979" s="79">
        <v>0</v>
      </c>
      <c r="L979" s="79">
        <v>0</v>
      </c>
      <c r="M979" s="79">
        <v>0</v>
      </c>
      <c r="N979" s="79">
        <v>90</v>
      </c>
      <c r="O979" s="79">
        <v>11</v>
      </c>
      <c r="P979" s="79">
        <v>209</v>
      </c>
      <c r="Q979" s="80">
        <v>35</v>
      </c>
      <c r="R979">
        <v>492</v>
      </c>
      <c r="S979">
        <v>46</v>
      </c>
      <c r="T979" s="81">
        <f t="shared" si="0"/>
        <v>2014</v>
      </c>
      <c r="U979" s="82">
        <f>VLOOKUP(A979,'SB35 Determination Data'!$B$4:$F$542,5,FALSE)</f>
        <v>2014</v>
      </c>
    </row>
    <row r="980" spans="1:21" ht="12.75" customHeight="1" x14ac:dyDescent="0.15">
      <c r="A980" s="77" t="s">
        <v>296</v>
      </c>
      <c r="B980" s="77" t="s">
        <v>273</v>
      </c>
      <c r="C980" s="77" t="s">
        <v>144</v>
      </c>
      <c r="D980" s="78">
        <v>2015</v>
      </c>
      <c r="E980" s="77" t="s">
        <v>1598</v>
      </c>
      <c r="F980" s="79">
        <v>112</v>
      </c>
      <c r="G980" s="79">
        <v>0</v>
      </c>
      <c r="H980" s="83">
        <v>0</v>
      </c>
      <c r="I980" s="79">
        <v>0</v>
      </c>
      <c r="J980" s="79">
        <v>81</v>
      </c>
      <c r="K980" s="79">
        <v>0</v>
      </c>
      <c r="L980" s="79">
        <v>0</v>
      </c>
      <c r="M980" s="79">
        <v>0</v>
      </c>
      <c r="N980" s="79">
        <v>90</v>
      </c>
      <c r="O980" s="79">
        <v>10</v>
      </c>
      <c r="P980" s="79">
        <v>209</v>
      </c>
      <c r="Q980" s="80">
        <v>45</v>
      </c>
      <c r="R980">
        <v>492</v>
      </c>
      <c r="S980">
        <v>55</v>
      </c>
      <c r="T980" s="81">
        <f t="shared" si="0"/>
        <v>2015</v>
      </c>
      <c r="U980" s="82">
        <f>VLOOKUP(A980,'SB35 Determination Data'!$B$4:$F$542,5,FALSE)</f>
        <v>2014</v>
      </c>
    </row>
    <row r="981" spans="1:21" ht="12.75" customHeight="1" x14ac:dyDescent="0.15">
      <c r="A981" s="77" t="s">
        <v>296</v>
      </c>
      <c r="B981" s="77" t="s">
        <v>273</v>
      </c>
      <c r="C981" s="77" t="s">
        <v>144</v>
      </c>
      <c r="D981" s="78">
        <v>2016</v>
      </c>
      <c r="E981" s="77" t="s">
        <v>1598</v>
      </c>
      <c r="F981" s="79">
        <v>112</v>
      </c>
      <c r="G981" s="79">
        <v>0</v>
      </c>
      <c r="H981" s="83">
        <v>0</v>
      </c>
      <c r="I981" s="79">
        <v>0</v>
      </c>
      <c r="J981" s="79">
        <v>81</v>
      </c>
      <c r="K981" s="79">
        <v>0</v>
      </c>
      <c r="L981" s="79">
        <v>0</v>
      </c>
      <c r="M981" s="79">
        <v>0</v>
      </c>
      <c r="N981" s="79">
        <v>90</v>
      </c>
      <c r="O981" s="79">
        <v>10</v>
      </c>
      <c r="P981" s="79">
        <v>209</v>
      </c>
      <c r="Q981" s="80">
        <v>23</v>
      </c>
      <c r="R981">
        <v>492</v>
      </c>
      <c r="S981">
        <v>33</v>
      </c>
      <c r="T981" s="81">
        <f t="shared" si="0"/>
        <v>2016</v>
      </c>
      <c r="U981" s="82">
        <f>VLOOKUP(A981,'SB35 Determination Data'!$B$4:$F$542,5,FALSE)</f>
        <v>2014</v>
      </c>
    </row>
    <row r="982" spans="1:21" ht="12.75" customHeight="1" x14ac:dyDescent="0.15">
      <c r="A982" s="77" t="s">
        <v>296</v>
      </c>
      <c r="B982" s="77" t="s">
        <v>273</v>
      </c>
      <c r="C982" s="77" t="s">
        <v>144</v>
      </c>
      <c r="D982" s="78">
        <v>2017</v>
      </c>
      <c r="E982" s="77" t="s">
        <v>1598</v>
      </c>
      <c r="F982" s="79">
        <v>112</v>
      </c>
      <c r="G982" s="79">
        <v>0</v>
      </c>
      <c r="H982" s="83">
        <v>0</v>
      </c>
      <c r="I982" s="79">
        <v>0</v>
      </c>
      <c r="J982" s="79">
        <v>81</v>
      </c>
      <c r="K982" s="79">
        <v>0</v>
      </c>
      <c r="L982" s="79">
        <v>0</v>
      </c>
      <c r="M982" s="79">
        <v>0</v>
      </c>
      <c r="N982" s="79">
        <v>90</v>
      </c>
      <c r="O982" s="79">
        <v>0</v>
      </c>
      <c r="P982" s="79">
        <v>209</v>
      </c>
      <c r="Q982" s="80">
        <v>9</v>
      </c>
      <c r="R982">
        <v>492</v>
      </c>
      <c r="S982">
        <v>9</v>
      </c>
      <c r="T982" s="81">
        <f t="shared" si="0"/>
        <v>2017</v>
      </c>
      <c r="U982" s="82">
        <f>VLOOKUP(A982,'SB35 Determination Data'!$B$4:$F$542,5,FALSE)</f>
        <v>2014</v>
      </c>
    </row>
    <row r="983" spans="1:21" ht="12.75" customHeight="1" x14ac:dyDescent="0.15">
      <c r="A983" s="77" t="s">
        <v>311</v>
      </c>
      <c r="B983" s="77" t="s">
        <v>306</v>
      </c>
      <c r="C983" s="77" t="s">
        <v>123</v>
      </c>
      <c r="D983" s="78">
        <v>2013</v>
      </c>
      <c r="E983" s="77" t="s">
        <v>1598</v>
      </c>
      <c r="F983" s="79">
        <v>1365</v>
      </c>
      <c r="G983" s="79">
        <v>0</v>
      </c>
      <c r="H983" s="83">
        <v>0</v>
      </c>
      <c r="I983" s="79">
        <v>0</v>
      </c>
      <c r="J983" s="79">
        <v>957</v>
      </c>
      <c r="K983" s="79">
        <v>18</v>
      </c>
      <c r="L983" s="79">
        <v>4</v>
      </c>
      <c r="M983" s="79">
        <v>14</v>
      </c>
      <c r="N983" s="79">
        <v>936</v>
      </c>
      <c r="O983" s="79">
        <v>2</v>
      </c>
      <c r="P983" s="79">
        <v>1773</v>
      </c>
      <c r="Q983" s="80">
        <v>241</v>
      </c>
      <c r="R983">
        <v>5031</v>
      </c>
      <c r="S983">
        <v>261</v>
      </c>
      <c r="T983" s="81">
        <f t="shared" si="0"/>
        <v>2014</v>
      </c>
      <c r="U983" s="82">
        <f>VLOOKUP(A983,'SB35 Determination Data'!$B$4:$F$542,5,FALSE)</f>
        <v>2014</v>
      </c>
    </row>
    <row r="984" spans="1:21" ht="12.75" customHeight="1" x14ac:dyDescent="0.15">
      <c r="A984" s="77" t="s">
        <v>311</v>
      </c>
      <c r="B984" s="77" t="s">
        <v>306</v>
      </c>
      <c r="C984" s="77" t="s">
        <v>123</v>
      </c>
      <c r="D984" s="78">
        <v>2014</v>
      </c>
      <c r="E984" s="77" t="s">
        <v>1598</v>
      </c>
      <c r="F984" s="79">
        <v>1365</v>
      </c>
      <c r="G984" s="79">
        <v>0</v>
      </c>
      <c r="H984" s="83">
        <v>0</v>
      </c>
      <c r="I984" s="79">
        <v>0</v>
      </c>
      <c r="J984" s="79">
        <v>957</v>
      </c>
      <c r="K984" s="79">
        <v>17</v>
      </c>
      <c r="L984" s="79">
        <v>2</v>
      </c>
      <c r="M984" s="79">
        <v>15</v>
      </c>
      <c r="N984" s="79">
        <v>936</v>
      </c>
      <c r="O984" s="79">
        <v>0</v>
      </c>
      <c r="P984" s="79">
        <v>1773</v>
      </c>
      <c r="Q984" s="80">
        <v>326</v>
      </c>
      <c r="R984">
        <v>5031</v>
      </c>
      <c r="S984">
        <v>343</v>
      </c>
      <c r="T984" s="81">
        <f t="shared" si="0"/>
        <v>2014</v>
      </c>
      <c r="U984" s="82">
        <f>VLOOKUP(A984,'SB35 Determination Data'!$B$4:$F$542,5,FALSE)</f>
        <v>2014</v>
      </c>
    </row>
    <row r="985" spans="1:21" ht="12.75" customHeight="1" x14ac:dyDescent="0.15">
      <c r="A985" s="77" t="s">
        <v>311</v>
      </c>
      <c r="B985" s="77" t="s">
        <v>306</v>
      </c>
      <c r="C985" s="77" t="s">
        <v>123</v>
      </c>
      <c r="D985" s="78">
        <v>2015</v>
      </c>
      <c r="E985" s="77" t="s">
        <v>1598</v>
      </c>
      <c r="F985" s="79">
        <v>1365</v>
      </c>
      <c r="G985" s="79">
        <v>0</v>
      </c>
      <c r="H985" s="83">
        <v>0</v>
      </c>
      <c r="I985" s="79">
        <v>0</v>
      </c>
      <c r="J985" s="79">
        <v>957</v>
      </c>
      <c r="K985" s="79">
        <v>16</v>
      </c>
      <c r="L985" s="79">
        <v>1</v>
      </c>
      <c r="M985" s="79">
        <v>15</v>
      </c>
      <c r="N985" s="79">
        <v>936</v>
      </c>
      <c r="O985" s="79">
        <v>0</v>
      </c>
      <c r="P985" s="79">
        <v>1773</v>
      </c>
      <c r="Q985" s="80">
        <v>282</v>
      </c>
      <c r="R985">
        <v>5031</v>
      </c>
      <c r="S985">
        <v>298</v>
      </c>
      <c r="T985" s="81">
        <f t="shared" si="0"/>
        <v>2015</v>
      </c>
      <c r="U985" s="82">
        <f>VLOOKUP(A985,'SB35 Determination Data'!$B$4:$F$542,5,FALSE)</f>
        <v>2014</v>
      </c>
    </row>
    <row r="986" spans="1:21" ht="12.75" customHeight="1" x14ac:dyDescent="0.15">
      <c r="A986" s="77" t="s">
        <v>311</v>
      </c>
      <c r="B986" s="77" t="s">
        <v>306</v>
      </c>
      <c r="C986" s="77" t="s">
        <v>123</v>
      </c>
      <c r="D986" s="78">
        <v>2016</v>
      </c>
      <c r="E986" s="77" t="s">
        <v>1598</v>
      </c>
      <c r="F986" s="79">
        <v>1365</v>
      </c>
      <c r="G986" s="79">
        <v>36</v>
      </c>
      <c r="H986" s="83">
        <v>36</v>
      </c>
      <c r="I986" s="79">
        <v>0</v>
      </c>
      <c r="J986" s="79">
        <v>957</v>
      </c>
      <c r="K986" s="79">
        <v>31</v>
      </c>
      <c r="L986" s="79">
        <v>31</v>
      </c>
      <c r="M986" s="79">
        <v>0</v>
      </c>
      <c r="N986" s="79">
        <v>936</v>
      </c>
      <c r="O986" s="79">
        <v>15</v>
      </c>
      <c r="P986" s="79">
        <v>1773</v>
      </c>
      <c r="Q986" s="80">
        <v>334</v>
      </c>
      <c r="R986">
        <v>5031</v>
      </c>
      <c r="S986">
        <v>416</v>
      </c>
      <c r="T986" s="81">
        <f t="shared" si="0"/>
        <v>2016</v>
      </c>
      <c r="U986" s="82">
        <f>VLOOKUP(A986,'SB35 Determination Data'!$B$4:$F$542,5,FALSE)</f>
        <v>2014</v>
      </c>
    </row>
    <row r="987" spans="1:21" ht="12.75" customHeight="1" x14ac:dyDescent="0.15">
      <c r="A987" s="77" t="s">
        <v>311</v>
      </c>
      <c r="B987" s="77" t="s">
        <v>306</v>
      </c>
      <c r="C987" s="77" t="s">
        <v>123</v>
      </c>
      <c r="D987" s="78">
        <v>2017</v>
      </c>
      <c r="E987" s="77" t="s">
        <v>1598</v>
      </c>
      <c r="F987" s="79">
        <v>1365</v>
      </c>
      <c r="G987" s="79">
        <v>0</v>
      </c>
      <c r="H987" s="83">
        <v>0</v>
      </c>
      <c r="I987" s="79">
        <v>0</v>
      </c>
      <c r="J987" s="79">
        <v>957</v>
      </c>
      <c r="K987" s="79">
        <v>3</v>
      </c>
      <c r="L987" s="79">
        <v>3</v>
      </c>
      <c r="M987" s="79">
        <v>0</v>
      </c>
      <c r="N987" s="79">
        <v>936</v>
      </c>
      <c r="O987" s="79">
        <v>50</v>
      </c>
      <c r="P987" s="79">
        <v>1773</v>
      </c>
      <c r="Q987" s="80">
        <v>283</v>
      </c>
      <c r="R987">
        <v>5031</v>
      </c>
      <c r="S987">
        <v>336</v>
      </c>
      <c r="T987" s="81">
        <f t="shared" si="0"/>
        <v>2017</v>
      </c>
      <c r="U987" s="82">
        <f>VLOOKUP(A987,'SB35 Determination Data'!$B$4:$F$542,5,FALSE)</f>
        <v>2014</v>
      </c>
    </row>
    <row r="988" spans="1:21" ht="12.75" customHeight="1" x14ac:dyDescent="0.15">
      <c r="A988" s="77" t="s">
        <v>125</v>
      </c>
      <c r="B988" s="77" t="s">
        <v>122</v>
      </c>
      <c r="C988" s="77" t="s">
        <v>123</v>
      </c>
      <c r="D988" s="78">
        <v>2013</v>
      </c>
      <c r="E988" s="77" t="s">
        <v>1598</v>
      </c>
      <c r="F988" s="79">
        <v>78</v>
      </c>
      <c r="G988" s="79">
        <v>0</v>
      </c>
      <c r="H988" s="83">
        <v>0</v>
      </c>
      <c r="I988" s="79">
        <v>0</v>
      </c>
      <c r="J988" s="79">
        <v>55</v>
      </c>
      <c r="K988" s="79">
        <v>0</v>
      </c>
      <c r="L988" s="79">
        <v>0</v>
      </c>
      <c r="M988" s="79">
        <v>0</v>
      </c>
      <c r="N988" s="79">
        <v>69</v>
      </c>
      <c r="O988" s="79">
        <v>5</v>
      </c>
      <c r="P988" s="79">
        <v>170</v>
      </c>
      <c r="Q988" s="80">
        <v>47</v>
      </c>
      <c r="R988">
        <v>372</v>
      </c>
      <c r="S988">
        <v>52</v>
      </c>
      <c r="T988" s="81">
        <f t="shared" si="0"/>
        <v>2014</v>
      </c>
      <c r="U988" s="82">
        <f>VLOOKUP(A988,'SB35 Determination Data'!$B$4:$F$542,5,FALSE)</f>
        <v>2014</v>
      </c>
    </row>
    <row r="989" spans="1:21" ht="12.75" customHeight="1" x14ac:dyDescent="0.15">
      <c r="A989" s="77" t="s">
        <v>125</v>
      </c>
      <c r="B989" s="77" t="s">
        <v>122</v>
      </c>
      <c r="C989" s="77" t="s">
        <v>123</v>
      </c>
      <c r="D989" s="78">
        <v>2014</v>
      </c>
      <c r="E989" s="77" t="s">
        <v>1598</v>
      </c>
      <c r="F989" s="79">
        <v>78</v>
      </c>
      <c r="G989" s="79">
        <v>0</v>
      </c>
      <c r="H989" s="83">
        <v>0</v>
      </c>
      <c r="I989" s="79">
        <v>0</v>
      </c>
      <c r="J989" s="79">
        <v>55</v>
      </c>
      <c r="K989" s="79">
        <v>0</v>
      </c>
      <c r="L989" s="79">
        <v>0</v>
      </c>
      <c r="M989" s="79">
        <v>0</v>
      </c>
      <c r="N989" s="77">
        <v>69</v>
      </c>
      <c r="O989" s="79">
        <v>9</v>
      </c>
      <c r="P989" s="79">
        <v>170</v>
      </c>
      <c r="Q989" s="80">
        <v>1</v>
      </c>
      <c r="R989">
        <v>372</v>
      </c>
      <c r="S989">
        <v>10</v>
      </c>
      <c r="T989" s="81">
        <f t="shared" si="0"/>
        <v>2014</v>
      </c>
      <c r="U989" s="82">
        <f>VLOOKUP(A989,'SB35 Determination Data'!$B$4:$F$542,5,FALSE)</f>
        <v>2014</v>
      </c>
    </row>
    <row r="990" spans="1:21" ht="12.75" customHeight="1" x14ac:dyDescent="0.15">
      <c r="A990" s="77" t="s">
        <v>125</v>
      </c>
      <c r="B990" s="77" t="s">
        <v>122</v>
      </c>
      <c r="C990" s="77" t="s">
        <v>123</v>
      </c>
      <c r="D990" s="78">
        <v>2015</v>
      </c>
      <c r="E990" s="77" t="s">
        <v>1598</v>
      </c>
      <c r="F990" s="79">
        <v>78</v>
      </c>
      <c r="G990" s="79">
        <v>0</v>
      </c>
      <c r="H990" s="83">
        <v>0</v>
      </c>
      <c r="I990" s="79">
        <v>0</v>
      </c>
      <c r="J990" s="79">
        <v>55</v>
      </c>
      <c r="K990" s="79">
        <v>0</v>
      </c>
      <c r="L990" s="79">
        <v>0</v>
      </c>
      <c r="M990" s="79">
        <v>0</v>
      </c>
      <c r="N990" s="79">
        <v>69</v>
      </c>
      <c r="O990" s="79">
        <v>4</v>
      </c>
      <c r="P990" s="79">
        <v>170</v>
      </c>
      <c r="Q990" s="80">
        <v>20</v>
      </c>
      <c r="R990">
        <v>372</v>
      </c>
      <c r="S990">
        <v>24</v>
      </c>
      <c r="T990" s="81">
        <f t="shared" si="0"/>
        <v>2015</v>
      </c>
      <c r="U990" s="82">
        <f>VLOOKUP(A990,'SB35 Determination Data'!$B$4:$F$542,5,FALSE)</f>
        <v>2014</v>
      </c>
    </row>
    <row r="991" spans="1:21" ht="12.75" customHeight="1" x14ac:dyDescent="0.15">
      <c r="A991" s="77" t="s">
        <v>125</v>
      </c>
      <c r="B991" s="77" t="s">
        <v>122</v>
      </c>
      <c r="C991" s="77" t="s">
        <v>123</v>
      </c>
      <c r="D991" s="78">
        <v>2016</v>
      </c>
      <c r="E991" s="77" t="s">
        <v>1598</v>
      </c>
      <c r="F991" s="79">
        <v>78</v>
      </c>
      <c r="G991" s="79">
        <v>0</v>
      </c>
      <c r="H991" s="83">
        <v>0</v>
      </c>
      <c r="I991" s="79">
        <v>0</v>
      </c>
      <c r="J991" s="79">
        <v>55</v>
      </c>
      <c r="K991" s="79">
        <v>0</v>
      </c>
      <c r="L991" s="79">
        <v>0</v>
      </c>
      <c r="M991" s="79">
        <v>0</v>
      </c>
      <c r="N991" s="79">
        <v>69</v>
      </c>
      <c r="O991" s="79">
        <v>15</v>
      </c>
      <c r="P991" s="79">
        <v>170</v>
      </c>
      <c r="Q991" s="80">
        <v>53</v>
      </c>
      <c r="R991">
        <v>372</v>
      </c>
      <c r="S991">
        <v>68</v>
      </c>
      <c r="T991" s="81">
        <f t="shared" si="0"/>
        <v>2016</v>
      </c>
      <c r="U991" s="82">
        <f>VLOOKUP(A991,'SB35 Determination Data'!$B$4:$F$542,5,FALSE)</f>
        <v>2014</v>
      </c>
    </row>
    <row r="992" spans="1:21" ht="12.75" customHeight="1" x14ac:dyDescent="0.15">
      <c r="A992" s="77" t="s">
        <v>125</v>
      </c>
      <c r="B992" s="77" t="s">
        <v>122</v>
      </c>
      <c r="C992" s="77" t="s">
        <v>123</v>
      </c>
      <c r="D992" s="78">
        <v>2017</v>
      </c>
      <c r="E992" s="77" t="s">
        <v>1598</v>
      </c>
      <c r="F992" s="79">
        <v>78</v>
      </c>
      <c r="G992" s="79">
        <v>0</v>
      </c>
      <c r="H992" s="83">
        <v>0</v>
      </c>
      <c r="I992" s="79">
        <v>0</v>
      </c>
      <c r="J992" s="79">
        <v>55</v>
      </c>
      <c r="K992" s="79">
        <v>0</v>
      </c>
      <c r="L992" s="79">
        <v>0</v>
      </c>
      <c r="M992" s="79">
        <v>0</v>
      </c>
      <c r="N992" s="79">
        <v>69</v>
      </c>
      <c r="O992" s="79">
        <v>18</v>
      </c>
      <c r="P992" s="79">
        <v>170</v>
      </c>
      <c r="Q992" s="80">
        <v>1</v>
      </c>
      <c r="R992">
        <v>372</v>
      </c>
      <c r="S992">
        <v>19</v>
      </c>
      <c r="T992" s="81">
        <f t="shared" si="0"/>
        <v>2017</v>
      </c>
      <c r="U992" s="82">
        <f>VLOOKUP(A992,'SB35 Determination Data'!$B$4:$F$542,5,FALSE)</f>
        <v>2014</v>
      </c>
    </row>
    <row r="993" spans="1:21" ht="12.75" customHeight="1" x14ac:dyDescent="0.15">
      <c r="A993" s="77" t="s">
        <v>115</v>
      </c>
      <c r="B993" s="77" t="s">
        <v>99</v>
      </c>
      <c r="C993" s="77" t="s">
        <v>67</v>
      </c>
      <c r="D993" s="78">
        <v>2014</v>
      </c>
      <c r="E993" s="77" t="s">
        <v>1598</v>
      </c>
      <c r="F993" s="79">
        <v>118</v>
      </c>
      <c r="G993" s="79">
        <v>0</v>
      </c>
      <c r="H993" s="83">
        <v>0</v>
      </c>
      <c r="I993" s="79">
        <v>0</v>
      </c>
      <c r="J993" s="79">
        <v>69</v>
      </c>
      <c r="K993" s="79">
        <v>0</v>
      </c>
      <c r="L993" s="79">
        <v>0</v>
      </c>
      <c r="M993" s="79">
        <v>0</v>
      </c>
      <c r="N993" s="79">
        <v>84</v>
      </c>
      <c r="O993" s="79">
        <v>0</v>
      </c>
      <c r="P993" s="79">
        <v>177</v>
      </c>
      <c r="Q993" s="80">
        <v>4</v>
      </c>
      <c r="R993">
        <v>448</v>
      </c>
      <c r="S993">
        <v>4</v>
      </c>
      <c r="T993" s="81">
        <f t="shared" si="0"/>
        <v>2015</v>
      </c>
      <c r="U993" s="82">
        <f>VLOOKUP(A993,'SB35 Determination Data'!$B$4:$F$542,5,FALSE)</f>
        <v>2015</v>
      </c>
    </row>
    <row r="994" spans="1:21" ht="12.75" customHeight="1" x14ac:dyDescent="0.15">
      <c r="A994" s="77" t="s">
        <v>115</v>
      </c>
      <c r="B994" s="77" t="s">
        <v>99</v>
      </c>
      <c r="C994" s="77" t="s">
        <v>67</v>
      </c>
      <c r="D994" s="78">
        <v>2015</v>
      </c>
      <c r="E994" s="77" t="s">
        <v>1598</v>
      </c>
      <c r="F994" s="79">
        <v>118</v>
      </c>
      <c r="G994" s="79">
        <v>0</v>
      </c>
      <c r="H994" s="83">
        <v>0</v>
      </c>
      <c r="I994" s="79">
        <v>0</v>
      </c>
      <c r="J994" s="79">
        <v>69</v>
      </c>
      <c r="K994" s="79">
        <v>0</v>
      </c>
      <c r="L994" s="79">
        <v>0</v>
      </c>
      <c r="M994" s="79">
        <v>0</v>
      </c>
      <c r="N994" s="77">
        <v>84</v>
      </c>
      <c r="O994" s="79">
        <v>2</v>
      </c>
      <c r="P994" s="79">
        <v>177</v>
      </c>
      <c r="Q994" s="80">
        <v>6</v>
      </c>
      <c r="R994">
        <v>448</v>
      </c>
      <c r="S994">
        <v>8</v>
      </c>
      <c r="T994" s="81">
        <f t="shared" si="0"/>
        <v>2015</v>
      </c>
      <c r="U994" s="82">
        <f>VLOOKUP(A994,'SB35 Determination Data'!$B$4:$F$542,5,FALSE)</f>
        <v>2015</v>
      </c>
    </row>
    <row r="995" spans="1:21" ht="12.75" customHeight="1" x14ac:dyDescent="0.15">
      <c r="A995" s="77" t="s">
        <v>115</v>
      </c>
      <c r="B995" s="77" t="s">
        <v>99</v>
      </c>
      <c r="C995" s="77" t="s">
        <v>67</v>
      </c>
      <c r="D995" s="78">
        <v>2016</v>
      </c>
      <c r="E995" s="77" t="s">
        <v>1598</v>
      </c>
      <c r="F995" s="79">
        <v>118</v>
      </c>
      <c r="G995" s="79">
        <v>0</v>
      </c>
      <c r="H995" s="83">
        <v>0</v>
      </c>
      <c r="I995" s="79">
        <v>0</v>
      </c>
      <c r="J995" s="79">
        <v>69</v>
      </c>
      <c r="K995" s="79">
        <v>0</v>
      </c>
      <c r="L995" s="79">
        <v>0</v>
      </c>
      <c r="M995" s="79">
        <v>0</v>
      </c>
      <c r="N995" s="79">
        <v>84</v>
      </c>
      <c r="O995" s="79">
        <v>0</v>
      </c>
      <c r="P995" s="79">
        <v>177</v>
      </c>
      <c r="Q995" s="80">
        <v>6</v>
      </c>
      <c r="R995">
        <v>448</v>
      </c>
      <c r="S995">
        <v>6</v>
      </c>
      <c r="T995" s="81">
        <f t="shared" si="0"/>
        <v>2016</v>
      </c>
      <c r="U995" s="82">
        <f>VLOOKUP(A995,'SB35 Determination Data'!$B$4:$F$542,5,FALSE)</f>
        <v>2015</v>
      </c>
    </row>
    <row r="996" spans="1:21" ht="12.75" customHeight="1" x14ac:dyDescent="0.15">
      <c r="A996" s="77" t="s">
        <v>115</v>
      </c>
      <c r="B996" s="77" t="s">
        <v>99</v>
      </c>
      <c r="C996" s="77" t="s">
        <v>67</v>
      </c>
      <c r="D996" s="78">
        <v>2017</v>
      </c>
      <c r="E996" s="77" t="s">
        <v>1598</v>
      </c>
      <c r="F996" s="79">
        <v>118</v>
      </c>
      <c r="G996" s="79">
        <v>0</v>
      </c>
      <c r="H996" s="83">
        <v>0</v>
      </c>
      <c r="I996" s="79">
        <v>0</v>
      </c>
      <c r="J996" s="79">
        <v>69</v>
      </c>
      <c r="K996" s="79">
        <v>0</v>
      </c>
      <c r="L996" s="79">
        <v>0</v>
      </c>
      <c r="M996" s="79">
        <v>0</v>
      </c>
      <c r="N996" s="79">
        <v>84</v>
      </c>
      <c r="O996" s="79">
        <v>2</v>
      </c>
      <c r="P996" s="79">
        <v>177</v>
      </c>
      <c r="Q996" s="80">
        <v>5</v>
      </c>
      <c r="R996">
        <v>448</v>
      </c>
      <c r="S996">
        <v>7</v>
      </c>
      <c r="T996" s="81">
        <f t="shared" si="0"/>
        <v>2017</v>
      </c>
      <c r="U996" s="82">
        <f>VLOOKUP(A996,'SB35 Determination Data'!$B$4:$F$542,5,FALSE)</f>
        <v>2015</v>
      </c>
    </row>
    <row r="997" spans="1:21" ht="12.75" customHeight="1" x14ac:dyDescent="0.15">
      <c r="A997" s="77" t="s">
        <v>79</v>
      </c>
      <c r="B997" s="77" t="s">
        <v>66</v>
      </c>
      <c r="C997" s="77" t="s">
        <v>67</v>
      </c>
      <c r="D997" s="78">
        <v>2014</v>
      </c>
      <c r="E997" s="77" t="s">
        <v>1598</v>
      </c>
      <c r="F997" s="79">
        <v>716</v>
      </c>
      <c r="G997" s="79">
        <v>38</v>
      </c>
      <c r="H997" s="83">
        <v>38</v>
      </c>
      <c r="I997" s="79">
        <v>0</v>
      </c>
      <c r="J997" s="79">
        <v>391</v>
      </c>
      <c r="K997" s="79">
        <v>0</v>
      </c>
      <c r="L997" s="79">
        <v>0</v>
      </c>
      <c r="M997" s="79">
        <v>0</v>
      </c>
      <c r="N997" s="79">
        <v>407</v>
      </c>
      <c r="O997" s="79">
        <v>2</v>
      </c>
      <c r="P997" s="79">
        <v>553</v>
      </c>
      <c r="Q997" s="80">
        <v>283</v>
      </c>
      <c r="R997">
        <v>2067</v>
      </c>
      <c r="S997">
        <v>323</v>
      </c>
      <c r="T997" s="81">
        <f t="shared" si="0"/>
        <v>2015</v>
      </c>
      <c r="U997" s="82">
        <f>VLOOKUP(A997,'SB35 Determination Data'!$B$4:$F$542,5,FALSE)</f>
        <v>2015</v>
      </c>
    </row>
    <row r="998" spans="1:21" ht="12.75" customHeight="1" x14ac:dyDescent="0.15">
      <c r="A998" s="77" t="s">
        <v>79</v>
      </c>
      <c r="B998" s="77" t="s">
        <v>66</v>
      </c>
      <c r="C998" s="77" t="s">
        <v>67</v>
      </c>
      <c r="D998" s="78">
        <v>2015</v>
      </c>
      <c r="E998" s="77" t="s">
        <v>1598</v>
      </c>
      <c r="F998" s="79">
        <v>716</v>
      </c>
      <c r="G998" s="79">
        <v>54</v>
      </c>
      <c r="H998" s="83">
        <v>54</v>
      </c>
      <c r="I998" s="79">
        <v>0</v>
      </c>
      <c r="J998" s="79">
        <v>391</v>
      </c>
      <c r="K998" s="79">
        <v>16</v>
      </c>
      <c r="L998" s="79">
        <v>16</v>
      </c>
      <c r="M998" s="79">
        <v>0</v>
      </c>
      <c r="N998" s="77">
        <v>407</v>
      </c>
      <c r="O998" s="79">
        <v>2</v>
      </c>
      <c r="P998" s="79">
        <v>553</v>
      </c>
      <c r="Q998" s="80">
        <v>819</v>
      </c>
      <c r="R998">
        <v>2067</v>
      </c>
      <c r="S998">
        <v>891</v>
      </c>
      <c r="T998" s="81">
        <f t="shared" si="0"/>
        <v>2015</v>
      </c>
      <c r="U998" s="82">
        <f>VLOOKUP(A998,'SB35 Determination Data'!$B$4:$F$542,5,FALSE)</f>
        <v>2015</v>
      </c>
    </row>
    <row r="999" spans="1:21" ht="12.75" customHeight="1" x14ac:dyDescent="0.15">
      <c r="A999" s="77" t="s">
        <v>79</v>
      </c>
      <c r="B999" s="77" t="s">
        <v>66</v>
      </c>
      <c r="C999" s="77" t="s">
        <v>67</v>
      </c>
      <c r="D999" s="78">
        <v>2016</v>
      </c>
      <c r="E999" s="77" t="s">
        <v>1598</v>
      </c>
      <c r="F999" s="79">
        <v>716</v>
      </c>
      <c r="G999" s="79">
        <v>128</v>
      </c>
      <c r="H999" s="83">
        <v>128</v>
      </c>
      <c r="I999" s="79">
        <v>0</v>
      </c>
      <c r="J999" s="79">
        <v>391</v>
      </c>
      <c r="K999" s="79">
        <v>21</v>
      </c>
      <c r="L999" s="79">
        <v>21</v>
      </c>
      <c r="M999" s="79">
        <v>0</v>
      </c>
      <c r="N999" s="79">
        <v>407</v>
      </c>
      <c r="O999" s="79">
        <v>10</v>
      </c>
      <c r="P999" s="79">
        <v>553</v>
      </c>
      <c r="Q999" s="80">
        <v>228</v>
      </c>
      <c r="R999">
        <v>2067</v>
      </c>
      <c r="S999">
        <v>387</v>
      </c>
      <c r="T999" s="81">
        <f t="shared" si="0"/>
        <v>2016</v>
      </c>
      <c r="U999" s="82">
        <f>VLOOKUP(A999,'SB35 Determination Data'!$B$4:$F$542,5,FALSE)</f>
        <v>2015</v>
      </c>
    </row>
    <row r="1000" spans="1:21" ht="12.75" customHeight="1" x14ac:dyDescent="0.15">
      <c r="A1000" s="77" t="s">
        <v>79</v>
      </c>
      <c r="B1000" s="77" t="s">
        <v>66</v>
      </c>
      <c r="C1000" s="77" t="s">
        <v>67</v>
      </c>
      <c r="D1000" s="78">
        <v>2017</v>
      </c>
      <c r="E1000" s="77" t="s">
        <v>1598</v>
      </c>
      <c r="F1000" s="79">
        <v>716</v>
      </c>
      <c r="G1000" s="79">
        <v>0</v>
      </c>
      <c r="H1000" s="83">
        <v>0</v>
      </c>
      <c r="I1000" s="79">
        <v>0</v>
      </c>
      <c r="J1000" s="79">
        <v>391</v>
      </c>
      <c r="K1000" s="79">
        <v>7</v>
      </c>
      <c r="L1000" s="79">
        <v>6</v>
      </c>
      <c r="M1000" s="79">
        <v>1</v>
      </c>
      <c r="N1000" s="79">
        <v>407</v>
      </c>
      <c r="O1000" s="79">
        <v>6</v>
      </c>
      <c r="P1000" s="79">
        <v>553</v>
      </c>
      <c r="Q1000" s="80">
        <v>102</v>
      </c>
      <c r="R1000">
        <v>2067</v>
      </c>
      <c r="S1000">
        <v>115</v>
      </c>
      <c r="T1000" s="81">
        <f t="shared" si="0"/>
        <v>2017</v>
      </c>
      <c r="U1000" s="82">
        <f>VLOOKUP(A1000,'SB35 Determination Data'!$B$4:$F$542,5,FALSE)</f>
        <v>2015</v>
      </c>
    </row>
    <row r="1001" spans="1:21" ht="12.75" customHeight="1" x14ac:dyDescent="0.15">
      <c r="A1001" s="77" t="s">
        <v>315</v>
      </c>
      <c r="B1001" s="77" t="s">
        <v>314</v>
      </c>
      <c r="C1001" s="77" t="s">
        <v>83</v>
      </c>
      <c r="D1001" s="78">
        <v>2016</v>
      </c>
      <c r="E1001" s="77" t="s">
        <v>1598</v>
      </c>
      <c r="F1001" s="79">
        <v>12</v>
      </c>
      <c r="G1001" s="79">
        <v>0</v>
      </c>
      <c r="H1001" s="83">
        <v>0</v>
      </c>
      <c r="I1001" s="79">
        <v>0</v>
      </c>
      <c r="J1001" s="79">
        <v>8</v>
      </c>
      <c r="K1001" s="79">
        <v>0</v>
      </c>
      <c r="L1001" s="79">
        <v>0</v>
      </c>
      <c r="M1001" s="79">
        <v>0</v>
      </c>
      <c r="N1001" s="79">
        <v>12</v>
      </c>
      <c r="O1001" s="79">
        <v>4</v>
      </c>
      <c r="P1001" s="79">
        <v>25</v>
      </c>
      <c r="Q1001" s="80">
        <v>34</v>
      </c>
      <c r="R1001">
        <v>57</v>
      </c>
      <c r="S1001">
        <v>38</v>
      </c>
      <c r="T1001" s="81">
        <f t="shared" si="0"/>
        <v>2016</v>
      </c>
      <c r="U1001" s="82">
        <f>VLOOKUP(A1001,'SB35 Determination Data'!$B$4:$F$542,5,FALSE)</f>
        <v>2014</v>
      </c>
    </row>
    <row r="1002" spans="1:21" ht="12.75" customHeight="1" x14ac:dyDescent="0.15">
      <c r="A1002" s="77" t="s">
        <v>315</v>
      </c>
      <c r="B1002" s="77" t="s">
        <v>314</v>
      </c>
      <c r="C1002" s="77" t="s">
        <v>83</v>
      </c>
      <c r="D1002" s="78">
        <v>2017</v>
      </c>
      <c r="E1002" s="77" t="s">
        <v>1598</v>
      </c>
      <c r="F1002" s="79">
        <v>12</v>
      </c>
      <c r="G1002" s="79">
        <v>0</v>
      </c>
      <c r="H1002" s="83">
        <v>0</v>
      </c>
      <c r="I1002" s="79">
        <v>0</v>
      </c>
      <c r="J1002" s="79">
        <v>8</v>
      </c>
      <c r="K1002" s="79">
        <v>0</v>
      </c>
      <c r="L1002" s="79">
        <v>0</v>
      </c>
      <c r="M1002" s="79">
        <v>0</v>
      </c>
      <c r="N1002" s="79">
        <v>12</v>
      </c>
      <c r="O1002" s="79">
        <v>15</v>
      </c>
      <c r="P1002" s="79">
        <v>25</v>
      </c>
      <c r="Q1002" s="80">
        <v>25</v>
      </c>
      <c r="R1002">
        <v>57</v>
      </c>
      <c r="S1002">
        <v>40</v>
      </c>
      <c r="T1002" s="81">
        <f t="shared" si="0"/>
        <v>2017</v>
      </c>
      <c r="U1002" s="82">
        <f>VLOOKUP(A1002,'SB35 Determination Data'!$B$4:$F$542,5,FALSE)</f>
        <v>2014</v>
      </c>
    </row>
    <row r="1003" spans="1:21" ht="12.75" customHeight="1" x14ac:dyDescent="0.15">
      <c r="A1003" s="77" t="s">
        <v>1291</v>
      </c>
      <c r="B1003" s="77" t="s">
        <v>85</v>
      </c>
      <c r="C1003" s="77" t="s">
        <v>83</v>
      </c>
      <c r="D1003" s="78">
        <v>2017</v>
      </c>
      <c r="E1003" s="77" t="s">
        <v>1598</v>
      </c>
      <c r="F1003" s="79">
        <v>1</v>
      </c>
      <c r="G1003" s="79">
        <v>0</v>
      </c>
      <c r="H1003" s="83">
        <v>0</v>
      </c>
      <c r="I1003" s="79">
        <v>0</v>
      </c>
      <c r="J1003" s="79">
        <v>1</v>
      </c>
      <c r="K1003" s="79">
        <v>0</v>
      </c>
      <c r="L1003" s="79">
        <v>0</v>
      </c>
      <c r="M1003" s="79">
        <v>0</v>
      </c>
      <c r="N1003" s="79">
        <v>1</v>
      </c>
      <c r="O1003" s="79">
        <v>0</v>
      </c>
      <c r="P1003" s="79">
        <v>1</v>
      </c>
      <c r="Q1003" s="80">
        <v>18</v>
      </c>
      <c r="R1003">
        <v>4</v>
      </c>
      <c r="S1003">
        <v>18</v>
      </c>
      <c r="T1003" s="81">
        <f t="shared" si="0"/>
        <v>2017</v>
      </c>
      <c r="U1003" s="82">
        <f>VLOOKUP(A1003,'SB35 Determination Data'!$B$4:$F$542,5,FALSE)</f>
        <v>2014</v>
      </c>
    </row>
    <row r="1004" spans="1:21" ht="12.75" customHeight="1" x14ac:dyDescent="0.15">
      <c r="A1004" s="77" t="s">
        <v>247</v>
      </c>
      <c r="B1004" s="77" t="s">
        <v>244</v>
      </c>
      <c r="C1004" s="77" t="s">
        <v>83</v>
      </c>
      <c r="D1004" s="78">
        <v>2014</v>
      </c>
      <c r="E1004" s="77" t="s">
        <v>1598</v>
      </c>
      <c r="F1004" s="79">
        <v>1</v>
      </c>
      <c r="G1004" s="79">
        <v>0</v>
      </c>
      <c r="H1004" s="83">
        <v>0</v>
      </c>
      <c r="I1004" s="79">
        <v>0</v>
      </c>
      <c r="J1004" s="79">
        <v>1</v>
      </c>
      <c r="K1004" s="79">
        <v>0</v>
      </c>
      <c r="L1004" s="79">
        <v>0</v>
      </c>
      <c r="M1004" s="79">
        <v>0</v>
      </c>
      <c r="N1004" s="79">
        <v>1</v>
      </c>
      <c r="O1004" s="79">
        <v>1</v>
      </c>
      <c r="P1004" s="79">
        <v>1</v>
      </c>
      <c r="Q1004" s="80">
        <v>0</v>
      </c>
      <c r="R1004">
        <v>4</v>
      </c>
      <c r="S1004">
        <v>1</v>
      </c>
      <c r="T1004" s="81">
        <f t="shared" si="0"/>
        <v>2014</v>
      </c>
      <c r="U1004" s="82">
        <f>VLOOKUP(A1004,'SB35 Determination Data'!$B$4:$F$542,5,FALSE)</f>
        <v>2014</v>
      </c>
    </row>
    <row r="1005" spans="1:21" ht="12.75" customHeight="1" x14ac:dyDescent="0.15">
      <c r="A1005" s="77" t="s">
        <v>247</v>
      </c>
      <c r="B1005" s="77" t="s">
        <v>244</v>
      </c>
      <c r="C1005" s="77" t="s">
        <v>83</v>
      </c>
      <c r="D1005" s="78">
        <v>2015</v>
      </c>
      <c r="E1005" s="77" t="s">
        <v>1598</v>
      </c>
      <c r="F1005" s="79">
        <v>1</v>
      </c>
      <c r="G1005" s="79">
        <v>0</v>
      </c>
      <c r="H1005" s="83">
        <v>0</v>
      </c>
      <c r="I1005" s="79">
        <v>0</v>
      </c>
      <c r="J1005" s="79">
        <v>1</v>
      </c>
      <c r="K1005" s="79">
        <v>0</v>
      </c>
      <c r="L1005" s="79">
        <v>0</v>
      </c>
      <c r="M1005" s="79">
        <v>0</v>
      </c>
      <c r="N1005" s="79">
        <v>1</v>
      </c>
      <c r="O1005" s="79">
        <v>1</v>
      </c>
      <c r="P1005" s="79">
        <v>1</v>
      </c>
      <c r="Q1005" s="80">
        <v>0</v>
      </c>
      <c r="R1005">
        <v>4</v>
      </c>
      <c r="S1005">
        <v>1</v>
      </c>
      <c r="T1005" s="81">
        <f t="shared" si="0"/>
        <v>2015</v>
      </c>
      <c r="U1005" s="82">
        <f>VLOOKUP(A1005,'SB35 Determination Data'!$B$4:$F$542,5,FALSE)</f>
        <v>2014</v>
      </c>
    </row>
    <row r="1006" spans="1:21" ht="12.75" customHeight="1" x14ac:dyDescent="0.15">
      <c r="A1006" s="77" t="s">
        <v>247</v>
      </c>
      <c r="B1006" s="77" t="s">
        <v>244</v>
      </c>
      <c r="C1006" s="77" t="s">
        <v>83</v>
      </c>
      <c r="D1006" s="78">
        <v>2016</v>
      </c>
      <c r="E1006" s="77" t="s">
        <v>1598</v>
      </c>
      <c r="F1006" s="79">
        <v>1</v>
      </c>
      <c r="G1006" s="79">
        <v>0</v>
      </c>
      <c r="H1006" s="83">
        <v>0</v>
      </c>
      <c r="I1006" s="79">
        <v>0</v>
      </c>
      <c r="J1006" s="79">
        <v>1</v>
      </c>
      <c r="K1006" s="79">
        <v>0</v>
      </c>
      <c r="L1006" s="79">
        <v>0</v>
      </c>
      <c r="M1006" s="79">
        <v>0</v>
      </c>
      <c r="N1006" s="79">
        <v>1</v>
      </c>
      <c r="O1006" s="79">
        <v>0</v>
      </c>
      <c r="P1006" s="79">
        <v>1</v>
      </c>
      <c r="Q1006" s="80">
        <v>0</v>
      </c>
      <c r="R1006">
        <v>4</v>
      </c>
      <c r="S1006">
        <v>0</v>
      </c>
      <c r="T1006" s="81">
        <f t="shared" si="0"/>
        <v>2016</v>
      </c>
      <c r="U1006" s="82">
        <f>VLOOKUP(A1006,'SB35 Determination Data'!$B$4:$F$542,5,FALSE)</f>
        <v>2014</v>
      </c>
    </row>
    <row r="1007" spans="1:21" ht="12.75" customHeight="1" x14ac:dyDescent="0.15">
      <c r="A1007" s="77" t="s">
        <v>247</v>
      </c>
      <c r="B1007" s="77" t="s">
        <v>244</v>
      </c>
      <c r="C1007" s="77" t="s">
        <v>83</v>
      </c>
      <c r="D1007" s="78">
        <v>2017</v>
      </c>
      <c r="E1007" s="77" t="s">
        <v>1598</v>
      </c>
      <c r="F1007" s="79">
        <v>1</v>
      </c>
      <c r="G1007" s="79">
        <v>0</v>
      </c>
      <c r="H1007" s="83">
        <v>0</v>
      </c>
      <c r="I1007" s="79">
        <v>0</v>
      </c>
      <c r="J1007" s="79">
        <v>1</v>
      </c>
      <c r="K1007" s="79">
        <v>0</v>
      </c>
      <c r="L1007" s="79">
        <v>0</v>
      </c>
      <c r="M1007" s="79">
        <v>0</v>
      </c>
      <c r="N1007" s="77">
        <v>1</v>
      </c>
      <c r="O1007" s="79">
        <v>0</v>
      </c>
      <c r="P1007" s="79">
        <v>1</v>
      </c>
      <c r="Q1007" s="80">
        <v>0</v>
      </c>
      <c r="R1007">
        <v>4</v>
      </c>
      <c r="S1007">
        <v>0</v>
      </c>
      <c r="T1007" s="81">
        <f t="shared" si="0"/>
        <v>2017</v>
      </c>
      <c r="U1007" s="82">
        <f>VLOOKUP(A1007,'SB35 Determination Data'!$B$4:$F$542,5,FALSE)</f>
        <v>2014</v>
      </c>
    </row>
    <row r="1008" spans="1:21" ht="12.75" customHeight="1" x14ac:dyDescent="0.15">
      <c r="A1008" s="77" t="s">
        <v>617</v>
      </c>
      <c r="B1008" s="77" t="s">
        <v>502</v>
      </c>
      <c r="C1008" s="77" t="s">
        <v>144</v>
      </c>
      <c r="D1008" s="78">
        <v>2017</v>
      </c>
      <c r="E1008" s="77" t="s">
        <v>1598</v>
      </c>
      <c r="F1008" s="79">
        <v>1</v>
      </c>
      <c r="G1008" s="79">
        <v>0</v>
      </c>
      <c r="H1008" s="83">
        <v>0</v>
      </c>
      <c r="I1008" s="79">
        <v>0</v>
      </c>
      <c r="J1008" s="79">
        <v>1</v>
      </c>
      <c r="K1008" s="79">
        <v>0</v>
      </c>
      <c r="L1008" s="79">
        <v>0</v>
      </c>
      <c r="M1008" s="79">
        <v>0</v>
      </c>
      <c r="N1008" s="79">
        <v>0</v>
      </c>
      <c r="O1008" s="79">
        <v>0</v>
      </c>
      <c r="P1008" s="79">
        <v>0</v>
      </c>
      <c r="Q1008" s="80">
        <v>0</v>
      </c>
      <c r="R1008">
        <v>2</v>
      </c>
      <c r="S1008">
        <v>0</v>
      </c>
      <c r="T1008" s="81">
        <f t="shared" si="0"/>
        <v>2017</v>
      </c>
      <c r="U1008" s="82">
        <f>VLOOKUP(A1008,'SB35 Determination Data'!$B$4:$F$542,5,FALSE)</f>
        <v>2014</v>
      </c>
    </row>
    <row r="1009" spans="1:21" ht="12.75" customHeight="1" x14ac:dyDescent="0.15">
      <c r="A1009" s="77" t="s">
        <v>602</v>
      </c>
      <c r="B1009" s="77" t="s">
        <v>564</v>
      </c>
      <c r="C1009" s="77" t="s">
        <v>128</v>
      </c>
      <c r="D1009" s="78">
        <v>2015</v>
      </c>
      <c r="E1009" s="77" t="s">
        <v>1598</v>
      </c>
      <c r="F1009" s="79">
        <v>623</v>
      </c>
      <c r="G1009" s="79">
        <v>0</v>
      </c>
      <c r="H1009" s="83">
        <v>0</v>
      </c>
      <c r="I1009" s="79">
        <v>0</v>
      </c>
      <c r="J1009" s="79">
        <v>576</v>
      </c>
      <c r="K1009" s="79">
        <v>3</v>
      </c>
      <c r="L1009" s="79">
        <v>3</v>
      </c>
      <c r="M1009" s="79">
        <v>0</v>
      </c>
      <c r="N1009" s="79">
        <v>566</v>
      </c>
      <c r="O1009" s="79">
        <v>97</v>
      </c>
      <c r="P1009" s="79">
        <v>1431</v>
      </c>
      <c r="Q1009" s="80">
        <v>8</v>
      </c>
      <c r="R1009">
        <v>3196</v>
      </c>
      <c r="S1009">
        <v>108</v>
      </c>
      <c r="T1009" s="81">
        <f t="shared" si="0"/>
        <v>2016</v>
      </c>
      <c r="U1009" s="82">
        <f>VLOOKUP(A1009,'SB35 Determination Data'!$B$4:$F$542,5,FALSE)</f>
        <v>2016</v>
      </c>
    </row>
    <row r="1010" spans="1:21" ht="12.75" customHeight="1" x14ac:dyDescent="0.15">
      <c r="A1010" s="77" t="s">
        <v>602</v>
      </c>
      <c r="B1010" s="77" t="s">
        <v>564</v>
      </c>
      <c r="C1010" s="77" t="s">
        <v>128</v>
      </c>
      <c r="D1010" s="78">
        <v>2016</v>
      </c>
      <c r="E1010" s="77" t="s">
        <v>1598</v>
      </c>
      <c r="F1010" s="79">
        <v>623</v>
      </c>
      <c r="G1010" s="79">
        <v>0</v>
      </c>
      <c r="H1010" s="83">
        <v>0</v>
      </c>
      <c r="I1010" s="79">
        <v>0</v>
      </c>
      <c r="J1010" s="79">
        <v>576</v>
      </c>
      <c r="K1010" s="79">
        <v>2</v>
      </c>
      <c r="L1010" s="79">
        <v>2</v>
      </c>
      <c r="M1010" s="79">
        <v>0</v>
      </c>
      <c r="N1010" s="79">
        <v>566</v>
      </c>
      <c r="O1010" s="79">
        <v>40</v>
      </c>
      <c r="P1010" s="79">
        <v>1431</v>
      </c>
      <c r="Q1010" s="80">
        <v>1</v>
      </c>
      <c r="R1010">
        <v>3196</v>
      </c>
      <c r="S1010">
        <v>43</v>
      </c>
      <c r="T1010" s="81">
        <f t="shared" si="0"/>
        <v>2016</v>
      </c>
      <c r="U1010" s="82">
        <f>VLOOKUP(A1010,'SB35 Determination Data'!$B$4:$F$542,5,FALSE)</f>
        <v>2016</v>
      </c>
    </row>
    <row r="1011" spans="1:21" ht="12.75" customHeight="1" x14ac:dyDescent="0.15">
      <c r="A1011" s="77" t="s">
        <v>602</v>
      </c>
      <c r="B1011" s="77" t="s">
        <v>564</v>
      </c>
      <c r="C1011" s="77" t="s">
        <v>128</v>
      </c>
      <c r="D1011" s="78">
        <v>2017</v>
      </c>
      <c r="E1011" s="77" t="s">
        <v>1598</v>
      </c>
      <c r="F1011" s="79">
        <v>623</v>
      </c>
      <c r="G1011" s="79">
        <v>0</v>
      </c>
      <c r="H1011" s="83">
        <v>0</v>
      </c>
      <c r="I1011" s="79">
        <v>0</v>
      </c>
      <c r="J1011" s="79">
        <v>576</v>
      </c>
      <c r="K1011" s="79">
        <v>2</v>
      </c>
      <c r="L1011" s="79">
        <v>2</v>
      </c>
      <c r="M1011" s="79">
        <v>0</v>
      </c>
      <c r="N1011" s="79">
        <v>566</v>
      </c>
      <c r="O1011" s="79">
        <v>15</v>
      </c>
      <c r="P1011" s="79">
        <v>1431</v>
      </c>
      <c r="Q1011" s="80">
        <v>2</v>
      </c>
      <c r="R1011">
        <v>3196</v>
      </c>
      <c r="S1011">
        <v>19</v>
      </c>
      <c r="T1011" s="81">
        <f t="shared" si="0"/>
        <v>2017</v>
      </c>
      <c r="U1011" s="82">
        <f>VLOOKUP(A1011,'SB35 Determination Data'!$B$4:$F$542,5,FALSE)</f>
        <v>2016</v>
      </c>
    </row>
    <row r="1012" spans="1:21" ht="12.75" customHeight="1" x14ac:dyDescent="0.15">
      <c r="A1012" s="77" t="s">
        <v>496</v>
      </c>
      <c r="B1012" s="77" t="s">
        <v>449</v>
      </c>
      <c r="C1012" s="77" t="s">
        <v>67</v>
      </c>
      <c r="D1012" s="78">
        <v>2015</v>
      </c>
      <c r="E1012" s="77" t="s">
        <v>1598</v>
      </c>
      <c r="F1012" s="79">
        <v>21</v>
      </c>
      <c r="G1012" s="79">
        <v>0</v>
      </c>
      <c r="H1012" s="83">
        <v>0</v>
      </c>
      <c r="I1012" s="79">
        <v>0</v>
      </c>
      <c r="J1012" s="79">
        <v>15</v>
      </c>
      <c r="K1012" s="79">
        <v>0</v>
      </c>
      <c r="L1012" s="79">
        <v>0</v>
      </c>
      <c r="M1012" s="79">
        <v>0</v>
      </c>
      <c r="N1012" s="79">
        <v>15</v>
      </c>
      <c r="O1012" s="79">
        <v>0</v>
      </c>
      <c r="P1012" s="79">
        <v>13</v>
      </c>
      <c r="Q1012" s="80">
        <v>8</v>
      </c>
      <c r="R1012">
        <v>64</v>
      </c>
      <c r="S1012">
        <v>8</v>
      </c>
      <c r="T1012" s="81">
        <f t="shared" si="0"/>
        <v>2015</v>
      </c>
      <c r="U1012" s="82">
        <f>VLOOKUP(A1012,'SB35 Determination Data'!$B$4:$F$542,5,FALSE)</f>
        <v>2015</v>
      </c>
    </row>
    <row r="1013" spans="1:21" ht="12.75" customHeight="1" x14ac:dyDescent="0.15">
      <c r="A1013" s="77" t="s">
        <v>496</v>
      </c>
      <c r="B1013" s="77" t="s">
        <v>449</v>
      </c>
      <c r="C1013" s="77" t="s">
        <v>67</v>
      </c>
      <c r="D1013" s="78">
        <v>2016</v>
      </c>
      <c r="E1013" s="77" t="s">
        <v>1598</v>
      </c>
      <c r="F1013" s="79">
        <v>21</v>
      </c>
      <c r="G1013" s="79">
        <v>0</v>
      </c>
      <c r="H1013" s="83">
        <v>0</v>
      </c>
      <c r="I1013" s="79">
        <v>0</v>
      </c>
      <c r="J1013" s="79">
        <v>15</v>
      </c>
      <c r="K1013" s="79">
        <v>0</v>
      </c>
      <c r="L1013" s="79">
        <v>0</v>
      </c>
      <c r="M1013" s="79">
        <v>0</v>
      </c>
      <c r="N1013" s="79">
        <v>15</v>
      </c>
      <c r="O1013" s="79">
        <v>1</v>
      </c>
      <c r="P1013" s="79">
        <v>13</v>
      </c>
      <c r="Q1013" s="80">
        <v>8</v>
      </c>
      <c r="R1013">
        <v>64</v>
      </c>
      <c r="S1013">
        <v>9</v>
      </c>
      <c r="T1013" s="81">
        <f t="shared" si="0"/>
        <v>2016</v>
      </c>
      <c r="U1013" s="82">
        <f>VLOOKUP(A1013,'SB35 Determination Data'!$B$4:$F$542,5,FALSE)</f>
        <v>2015</v>
      </c>
    </row>
    <row r="1014" spans="1:21" ht="12.75" customHeight="1" x14ac:dyDescent="0.15">
      <c r="A1014" s="77" t="s">
        <v>496</v>
      </c>
      <c r="B1014" s="77" t="s">
        <v>449</v>
      </c>
      <c r="C1014" s="77" t="s">
        <v>67</v>
      </c>
      <c r="D1014" s="78">
        <v>2017</v>
      </c>
      <c r="E1014" s="77" t="s">
        <v>1598</v>
      </c>
      <c r="F1014" s="79">
        <v>21</v>
      </c>
      <c r="G1014" s="79">
        <v>0</v>
      </c>
      <c r="H1014" s="83">
        <v>0</v>
      </c>
      <c r="I1014" s="79">
        <v>0</v>
      </c>
      <c r="J1014" s="79">
        <v>15</v>
      </c>
      <c r="K1014" s="79">
        <v>0</v>
      </c>
      <c r="L1014" s="79">
        <v>0</v>
      </c>
      <c r="M1014" s="79">
        <v>0</v>
      </c>
      <c r="N1014" s="79">
        <v>15</v>
      </c>
      <c r="O1014" s="79">
        <v>2</v>
      </c>
      <c r="P1014" s="79">
        <v>13</v>
      </c>
      <c r="Q1014" s="80">
        <v>6</v>
      </c>
      <c r="R1014">
        <v>64</v>
      </c>
      <c r="S1014">
        <v>8</v>
      </c>
      <c r="T1014" s="81">
        <f t="shared" si="0"/>
        <v>2017</v>
      </c>
      <c r="U1014" s="82">
        <f>VLOOKUP(A1014,'SB35 Determination Data'!$B$4:$F$542,5,FALSE)</f>
        <v>2015</v>
      </c>
    </row>
    <row r="1015" spans="1:21" ht="12.75" customHeight="1" x14ac:dyDescent="0.15">
      <c r="A1015" s="77" t="s">
        <v>443</v>
      </c>
      <c r="B1015" s="77" t="s">
        <v>416</v>
      </c>
      <c r="C1015" s="77" t="s">
        <v>417</v>
      </c>
      <c r="D1015" s="78">
        <v>2013</v>
      </c>
      <c r="E1015" s="77" t="s">
        <v>1598</v>
      </c>
      <c r="F1015" s="79">
        <v>201</v>
      </c>
      <c r="G1015" s="79">
        <v>26</v>
      </c>
      <c r="H1015" s="83">
        <v>26</v>
      </c>
      <c r="I1015" s="79">
        <v>0</v>
      </c>
      <c r="J1015" s="79">
        <v>152</v>
      </c>
      <c r="K1015" s="79">
        <v>26</v>
      </c>
      <c r="L1015" s="79">
        <v>26</v>
      </c>
      <c r="M1015" s="79">
        <v>0</v>
      </c>
      <c r="N1015" s="79">
        <v>282</v>
      </c>
      <c r="O1015" s="79">
        <v>0</v>
      </c>
      <c r="P1015" s="79">
        <v>618</v>
      </c>
      <c r="Q1015" s="80">
        <v>64</v>
      </c>
      <c r="R1015">
        <v>1253</v>
      </c>
      <c r="S1015">
        <v>116</v>
      </c>
      <c r="T1015" s="81">
        <f t="shared" si="0"/>
        <v>2013</v>
      </c>
      <c r="U1015" s="82">
        <f>VLOOKUP(A1015,'SB35 Determination Data'!$B$4:$F$542,5,FALSE)</f>
        <v>2013</v>
      </c>
    </row>
    <row r="1016" spans="1:21" ht="12.75" customHeight="1" x14ac:dyDescent="0.15">
      <c r="A1016" s="77" t="s">
        <v>443</v>
      </c>
      <c r="B1016" s="77" t="s">
        <v>416</v>
      </c>
      <c r="C1016" s="77" t="s">
        <v>417</v>
      </c>
      <c r="D1016" s="78">
        <v>2014</v>
      </c>
      <c r="E1016" s="77" t="s">
        <v>1598</v>
      </c>
      <c r="F1016" s="79">
        <v>201</v>
      </c>
      <c r="G1016" s="79">
        <v>0</v>
      </c>
      <c r="H1016" s="83">
        <v>0</v>
      </c>
      <c r="I1016" s="79">
        <v>0</v>
      </c>
      <c r="J1016" s="79">
        <v>152</v>
      </c>
      <c r="K1016" s="79">
        <v>0</v>
      </c>
      <c r="L1016" s="79">
        <v>0</v>
      </c>
      <c r="M1016" s="79">
        <v>0</v>
      </c>
      <c r="N1016" s="77">
        <v>282</v>
      </c>
      <c r="O1016" s="79">
        <v>0</v>
      </c>
      <c r="P1016" s="79">
        <v>618</v>
      </c>
      <c r="Q1016" s="80">
        <v>11</v>
      </c>
      <c r="R1016">
        <v>1253</v>
      </c>
      <c r="S1016">
        <v>11</v>
      </c>
      <c r="T1016" s="81">
        <f t="shared" si="0"/>
        <v>2014</v>
      </c>
      <c r="U1016" s="82">
        <f>VLOOKUP(A1016,'SB35 Determination Data'!$B$4:$F$542,5,FALSE)</f>
        <v>2013</v>
      </c>
    </row>
    <row r="1017" spans="1:21" ht="12.75" customHeight="1" x14ac:dyDescent="0.15">
      <c r="A1017" s="77" t="s">
        <v>443</v>
      </c>
      <c r="B1017" s="77" t="s">
        <v>416</v>
      </c>
      <c r="C1017" s="77" t="s">
        <v>417</v>
      </c>
      <c r="D1017" s="78">
        <v>2015</v>
      </c>
      <c r="E1017" s="77" t="s">
        <v>1598</v>
      </c>
      <c r="F1017" s="79">
        <v>201</v>
      </c>
      <c r="G1017" s="79">
        <v>0</v>
      </c>
      <c r="H1017" s="83">
        <v>0</v>
      </c>
      <c r="I1017" s="79">
        <v>0</v>
      </c>
      <c r="J1017" s="79">
        <v>152</v>
      </c>
      <c r="K1017" s="79">
        <v>0</v>
      </c>
      <c r="L1017" s="79">
        <v>0</v>
      </c>
      <c r="M1017" s="79">
        <v>0</v>
      </c>
      <c r="N1017" s="79">
        <v>282</v>
      </c>
      <c r="O1017" s="79">
        <v>0</v>
      </c>
      <c r="P1017" s="79">
        <v>618</v>
      </c>
      <c r="Q1017" s="80">
        <v>11</v>
      </c>
      <c r="R1017">
        <v>1253</v>
      </c>
      <c r="S1017">
        <v>11</v>
      </c>
      <c r="T1017" s="81">
        <f t="shared" si="0"/>
        <v>2015</v>
      </c>
      <c r="U1017" s="82">
        <f>VLOOKUP(A1017,'SB35 Determination Data'!$B$4:$F$542,5,FALSE)</f>
        <v>2013</v>
      </c>
    </row>
    <row r="1018" spans="1:21" ht="12.75" customHeight="1" x14ac:dyDescent="0.15">
      <c r="A1018" s="77" t="s">
        <v>443</v>
      </c>
      <c r="B1018" s="77" t="s">
        <v>416</v>
      </c>
      <c r="C1018" s="77" t="s">
        <v>417</v>
      </c>
      <c r="D1018" s="78">
        <v>2016</v>
      </c>
      <c r="E1018" s="77" t="s">
        <v>1598</v>
      </c>
      <c r="F1018" s="79">
        <v>201</v>
      </c>
      <c r="G1018" s="79">
        <v>0</v>
      </c>
      <c r="H1018" s="83">
        <v>0</v>
      </c>
      <c r="I1018" s="79">
        <v>0</v>
      </c>
      <c r="J1018" s="79">
        <v>152</v>
      </c>
      <c r="K1018" s="79">
        <v>0</v>
      </c>
      <c r="L1018" s="79">
        <v>0</v>
      </c>
      <c r="M1018" s="79">
        <v>0</v>
      </c>
      <c r="N1018" s="79">
        <v>282</v>
      </c>
      <c r="O1018" s="79">
        <v>0</v>
      </c>
      <c r="P1018" s="79">
        <v>618</v>
      </c>
      <c r="Q1018" s="80">
        <v>17</v>
      </c>
      <c r="R1018">
        <v>1253</v>
      </c>
      <c r="S1018">
        <v>17</v>
      </c>
      <c r="T1018" s="81">
        <f t="shared" si="0"/>
        <v>2016</v>
      </c>
      <c r="U1018" s="82">
        <f>VLOOKUP(A1018,'SB35 Determination Data'!$B$4:$F$542,5,FALSE)</f>
        <v>2013</v>
      </c>
    </row>
    <row r="1019" spans="1:21" ht="12.75" customHeight="1" x14ac:dyDescent="0.15">
      <c r="A1019" s="77" t="s">
        <v>443</v>
      </c>
      <c r="B1019" s="77" t="s">
        <v>416</v>
      </c>
      <c r="C1019" s="77" t="s">
        <v>417</v>
      </c>
      <c r="D1019" s="78">
        <v>2017</v>
      </c>
      <c r="E1019" s="77" t="s">
        <v>1598</v>
      </c>
      <c r="F1019" s="79">
        <v>201</v>
      </c>
      <c r="G1019" s="79">
        <v>0</v>
      </c>
      <c r="H1019" s="83">
        <v>0</v>
      </c>
      <c r="I1019" s="79">
        <v>0</v>
      </c>
      <c r="J1019" s="79">
        <v>152</v>
      </c>
      <c r="K1019" s="79">
        <v>0</v>
      </c>
      <c r="L1019" s="79">
        <v>0</v>
      </c>
      <c r="M1019" s="79">
        <v>0</v>
      </c>
      <c r="N1019" s="79">
        <v>282</v>
      </c>
      <c r="O1019" s="79">
        <v>0</v>
      </c>
      <c r="P1019" s="79">
        <v>618</v>
      </c>
      <c r="Q1019" s="80">
        <v>24</v>
      </c>
      <c r="R1019">
        <v>1253</v>
      </c>
      <c r="S1019">
        <v>24</v>
      </c>
      <c r="T1019" s="81">
        <f t="shared" si="0"/>
        <v>2017</v>
      </c>
      <c r="U1019" s="82">
        <f>VLOOKUP(A1019,'SB35 Determination Data'!$B$4:$F$542,5,FALSE)</f>
        <v>2013</v>
      </c>
    </row>
    <row r="1020" spans="1:21" ht="12.75" customHeight="1" x14ac:dyDescent="0.15">
      <c r="A1020" s="77" t="s">
        <v>346</v>
      </c>
      <c r="B1020" s="77" t="s">
        <v>341</v>
      </c>
      <c r="C1020" s="77" t="s">
        <v>123</v>
      </c>
      <c r="D1020" s="78">
        <v>2013</v>
      </c>
      <c r="E1020" s="77" t="s">
        <v>1598</v>
      </c>
      <c r="F1020" s="79">
        <v>1539</v>
      </c>
      <c r="G1020" s="79">
        <v>0</v>
      </c>
      <c r="H1020" s="83">
        <v>0</v>
      </c>
      <c r="I1020" s="79">
        <v>0</v>
      </c>
      <c r="J1020" s="79">
        <v>1079</v>
      </c>
      <c r="K1020" s="79">
        <v>0</v>
      </c>
      <c r="L1020" s="79">
        <v>0</v>
      </c>
      <c r="M1020" s="79">
        <v>0</v>
      </c>
      <c r="N1020" s="79">
        <v>1303</v>
      </c>
      <c r="O1020" s="79">
        <v>0</v>
      </c>
      <c r="P1020" s="79">
        <v>3087</v>
      </c>
      <c r="Q1020" s="80">
        <v>331</v>
      </c>
      <c r="R1020">
        <v>7008</v>
      </c>
      <c r="S1020">
        <v>331</v>
      </c>
      <c r="T1020" s="81">
        <f t="shared" si="0"/>
        <v>2014</v>
      </c>
      <c r="U1020" s="82">
        <f>VLOOKUP(A1020,'SB35 Determination Data'!$B$4:$F$542,5,FALSE)</f>
        <v>2014</v>
      </c>
    </row>
    <row r="1021" spans="1:21" ht="12.75" customHeight="1" x14ac:dyDescent="0.15">
      <c r="A1021" s="77" t="s">
        <v>346</v>
      </c>
      <c r="B1021" s="77" t="s">
        <v>341</v>
      </c>
      <c r="C1021" s="77" t="s">
        <v>123</v>
      </c>
      <c r="D1021" s="78">
        <v>2014</v>
      </c>
      <c r="E1021" s="77" t="s">
        <v>1598</v>
      </c>
      <c r="F1021" s="79">
        <v>1539</v>
      </c>
      <c r="G1021" s="79">
        <v>0</v>
      </c>
      <c r="H1021" s="83">
        <v>0</v>
      </c>
      <c r="I1021" s="79">
        <v>0</v>
      </c>
      <c r="J1021" s="79">
        <v>1079</v>
      </c>
      <c r="K1021" s="79">
        <v>0</v>
      </c>
      <c r="L1021" s="79">
        <v>0</v>
      </c>
      <c r="M1021" s="79">
        <v>0</v>
      </c>
      <c r="N1021" s="77">
        <v>1303</v>
      </c>
      <c r="O1021" s="79">
        <v>0</v>
      </c>
      <c r="P1021" s="79">
        <v>3087</v>
      </c>
      <c r="Q1021" s="80">
        <v>254</v>
      </c>
      <c r="R1021">
        <v>7008</v>
      </c>
      <c r="S1021">
        <v>254</v>
      </c>
      <c r="T1021" s="81">
        <f t="shared" si="0"/>
        <v>2014</v>
      </c>
      <c r="U1021" s="82">
        <f>VLOOKUP(A1021,'SB35 Determination Data'!$B$4:$F$542,5,FALSE)</f>
        <v>2014</v>
      </c>
    </row>
    <row r="1022" spans="1:21" ht="12.75" customHeight="1" x14ac:dyDescent="0.15">
      <c r="A1022" s="77" t="s">
        <v>346</v>
      </c>
      <c r="B1022" s="77" t="s">
        <v>341</v>
      </c>
      <c r="C1022" s="77" t="s">
        <v>123</v>
      </c>
      <c r="D1022" s="78">
        <v>2015</v>
      </c>
      <c r="E1022" s="77" t="s">
        <v>1598</v>
      </c>
      <c r="F1022" s="79">
        <v>1539</v>
      </c>
      <c r="G1022" s="79">
        <v>50</v>
      </c>
      <c r="H1022" s="83">
        <v>50</v>
      </c>
      <c r="I1022" s="79">
        <v>0</v>
      </c>
      <c r="J1022" s="79">
        <v>1079</v>
      </c>
      <c r="K1022" s="79">
        <v>0</v>
      </c>
      <c r="L1022" s="79">
        <v>0</v>
      </c>
      <c r="M1022" s="79">
        <v>0</v>
      </c>
      <c r="N1022" s="79">
        <v>1303</v>
      </c>
      <c r="O1022" s="79">
        <v>0</v>
      </c>
      <c r="P1022" s="79">
        <v>3087</v>
      </c>
      <c r="Q1022" s="80">
        <v>402</v>
      </c>
      <c r="R1022">
        <v>7008</v>
      </c>
      <c r="S1022">
        <v>452</v>
      </c>
      <c r="T1022" s="81">
        <f t="shared" si="0"/>
        <v>2015</v>
      </c>
      <c r="U1022" s="82">
        <f>VLOOKUP(A1022,'SB35 Determination Data'!$B$4:$F$542,5,FALSE)</f>
        <v>2014</v>
      </c>
    </row>
    <row r="1023" spans="1:21" ht="12.75" customHeight="1" x14ac:dyDescent="0.15">
      <c r="A1023" s="77" t="s">
        <v>346</v>
      </c>
      <c r="B1023" s="77" t="s">
        <v>341</v>
      </c>
      <c r="C1023" s="77" t="s">
        <v>123</v>
      </c>
      <c r="D1023" s="78">
        <v>2016</v>
      </c>
      <c r="E1023" s="77" t="s">
        <v>1598</v>
      </c>
      <c r="F1023" s="79">
        <v>1539</v>
      </c>
      <c r="G1023" s="79">
        <v>0</v>
      </c>
      <c r="H1023" s="83">
        <v>0</v>
      </c>
      <c r="I1023" s="79">
        <v>0</v>
      </c>
      <c r="J1023" s="79">
        <v>1079</v>
      </c>
      <c r="K1023" s="79">
        <v>0</v>
      </c>
      <c r="L1023" s="79">
        <v>0</v>
      </c>
      <c r="M1023" s="79">
        <v>0</v>
      </c>
      <c r="N1023" s="77">
        <v>1303</v>
      </c>
      <c r="O1023" s="79">
        <v>0</v>
      </c>
      <c r="P1023" s="79">
        <v>3087</v>
      </c>
      <c r="Q1023" s="80">
        <v>330</v>
      </c>
      <c r="R1023">
        <v>7008</v>
      </c>
      <c r="S1023">
        <v>330</v>
      </c>
      <c r="T1023" s="81">
        <f t="shared" si="0"/>
        <v>2016</v>
      </c>
      <c r="U1023" s="82">
        <f>VLOOKUP(A1023,'SB35 Determination Data'!$B$4:$F$542,5,FALSE)</f>
        <v>2014</v>
      </c>
    </row>
    <row r="1024" spans="1:21" ht="12.75" customHeight="1" x14ac:dyDescent="0.15">
      <c r="A1024" s="77" t="s">
        <v>346</v>
      </c>
      <c r="B1024" s="77" t="s">
        <v>341</v>
      </c>
      <c r="C1024" s="77" t="s">
        <v>123</v>
      </c>
      <c r="D1024" s="78">
        <v>2017</v>
      </c>
      <c r="E1024" s="77" t="s">
        <v>1598</v>
      </c>
      <c r="F1024" s="79">
        <v>1539</v>
      </c>
      <c r="G1024" s="79">
        <v>50</v>
      </c>
      <c r="H1024" s="83">
        <v>50</v>
      </c>
      <c r="I1024" s="79">
        <v>0</v>
      </c>
      <c r="J1024" s="79">
        <v>1079</v>
      </c>
      <c r="K1024" s="79">
        <v>0</v>
      </c>
      <c r="L1024" s="79">
        <v>0</v>
      </c>
      <c r="M1024" s="79">
        <v>0</v>
      </c>
      <c r="N1024" s="79">
        <v>1303</v>
      </c>
      <c r="O1024" s="79">
        <v>110</v>
      </c>
      <c r="P1024" s="79">
        <v>3087</v>
      </c>
      <c r="Q1024" s="80">
        <v>306</v>
      </c>
      <c r="R1024">
        <v>7008</v>
      </c>
      <c r="S1024">
        <v>466</v>
      </c>
      <c r="T1024" s="81">
        <f t="shared" si="0"/>
        <v>2017</v>
      </c>
      <c r="U1024" s="82">
        <f>VLOOKUP(A1024,'SB35 Determination Data'!$B$4:$F$542,5,FALSE)</f>
        <v>2014</v>
      </c>
    </row>
    <row r="1025" spans="1:21" ht="12.75" customHeight="1" x14ac:dyDescent="0.15">
      <c r="A1025" s="77" t="s">
        <v>385</v>
      </c>
      <c r="B1025" s="77" t="s">
        <v>352</v>
      </c>
      <c r="C1025" s="77" t="s">
        <v>144</v>
      </c>
      <c r="D1025" s="78">
        <v>2014</v>
      </c>
      <c r="E1025" s="77" t="s">
        <v>1598</v>
      </c>
      <c r="F1025" s="79">
        <v>209</v>
      </c>
      <c r="G1025" s="79">
        <v>0</v>
      </c>
      <c r="H1025" s="83">
        <v>0</v>
      </c>
      <c r="I1025" s="79">
        <v>0</v>
      </c>
      <c r="J1025" s="79">
        <v>141</v>
      </c>
      <c r="K1025" s="79">
        <v>0</v>
      </c>
      <c r="L1025" s="79">
        <v>0</v>
      </c>
      <c r="M1025" s="79">
        <v>0</v>
      </c>
      <c r="N1025" s="79">
        <v>158</v>
      </c>
      <c r="O1025" s="79">
        <v>0</v>
      </c>
      <c r="P1025" s="79">
        <v>340</v>
      </c>
      <c r="Q1025" s="80">
        <v>388</v>
      </c>
      <c r="R1025">
        <v>848</v>
      </c>
      <c r="S1025">
        <v>388</v>
      </c>
      <c r="T1025" s="81">
        <f t="shared" si="0"/>
        <v>2014</v>
      </c>
      <c r="U1025" s="82">
        <f>VLOOKUP(A1025,'SB35 Determination Data'!$B$4:$F$542,5,FALSE)</f>
        <v>2014</v>
      </c>
    </row>
    <row r="1026" spans="1:21" ht="12.75" customHeight="1" x14ac:dyDescent="0.15">
      <c r="A1026" s="77" t="s">
        <v>385</v>
      </c>
      <c r="B1026" s="77" t="s">
        <v>352</v>
      </c>
      <c r="C1026" s="77" t="s">
        <v>144</v>
      </c>
      <c r="D1026" s="78">
        <v>2015</v>
      </c>
      <c r="E1026" s="77" t="s">
        <v>1598</v>
      </c>
      <c r="F1026" s="79">
        <v>209</v>
      </c>
      <c r="G1026" s="79">
        <v>0</v>
      </c>
      <c r="H1026" s="83">
        <v>0</v>
      </c>
      <c r="I1026" s="79">
        <v>0</v>
      </c>
      <c r="J1026" s="79">
        <v>141</v>
      </c>
      <c r="K1026" s="79">
        <v>0</v>
      </c>
      <c r="L1026" s="79">
        <v>0</v>
      </c>
      <c r="M1026" s="79">
        <v>0</v>
      </c>
      <c r="N1026" s="79">
        <v>158</v>
      </c>
      <c r="O1026" s="79">
        <v>0</v>
      </c>
      <c r="P1026" s="79">
        <v>340</v>
      </c>
      <c r="Q1026" s="80">
        <v>425</v>
      </c>
      <c r="R1026">
        <v>848</v>
      </c>
      <c r="S1026">
        <v>425</v>
      </c>
      <c r="T1026" s="81">
        <f t="shared" si="0"/>
        <v>2015</v>
      </c>
      <c r="U1026" s="82">
        <f>VLOOKUP(A1026,'SB35 Determination Data'!$B$4:$F$542,5,FALSE)</f>
        <v>2014</v>
      </c>
    </row>
    <row r="1027" spans="1:21" ht="12.75" customHeight="1" x14ac:dyDescent="0.15">
      <c r="A1027" s="77" t="s">
        <v>385</v>
      </c>
      <c r="B1027" s="77" t="s">
        <v>352</v>
      </c>
      <c r="C1027" s="77" t="s">
        <v>144</v>
      </c>
      <c r="D1027" s="78">
        <v>2016</v>
      </c>
      <c r="E1027" s="77" t="s">
        <v>1598</v>
      </c>
      <c r="F1027" s="79">
        <v>209</v>
      </c>
      <c r="G1027" s="79">
        <v>0</v>
      </c>
      <c r="H1027" s="83">
        <v>0</v>
      </c>
      <c r="I1027" s="79">
        <v>0</v>
      </c>
      <c r="J1027" s="79">
        <v>141</v>
      </c>
      <c r="K1027" s="79">
        <v>0</v>
      </c>
      <c r="L1027" s="79">
        <v>0</v>
      </c>
      <c r="M1027" s="79">
        <v>0</v>
      </c>
      <c r="N1027" s="79">
        <v>158</v>
      </c>
      <c r="O1027" s="79">
        <v>0</v>
      </c>
      <c r="P1027" s="79">
        <v>340</v>
      </c>
      <c r="Q1027" s="80">
        <v>171</v>
      </c>
      <c r="R1027">
        <v>848</v>
      </c>
      <c r="S1027">
        <v>171</v>
      </c>
      <c r="T1027" s="81">
        <f t="shared" si="0"/>
        <v>2016</v>
      </c>
      <c r="U1027" s="82">
        <f>VLOOKUP(A1027,'SB35 Determination Data'!$B$4:$F$542,5,FALSE)</f>
        <v>2014</v>
      </c>
    </row>
    <row r="1028" spans="1:21" ht="12.75" customHeight="1" x14ac:dyDescent="0.15">
      <c r="A1028" s="77" t="s">
        <v>385</v>
      </c>
      <c r="B1028" s="77" t="s">
        <v>352</v>
      </c>
      <c r="C1028" s="77" t="s">
        <v>144</v>
      </c>
      <c r="D1028" s="78">
        <v>2017</v>
      </c>
      <c r="E1028" s="77" t="s">
        <v>1598</v>
      </c>
      <c r="F1028" s="79">
        <v>209</v>
      </c>
      <c r="G1028" s="79">
        <v>18</v>
      </c>
      <c r="H1028" s="83">
        <v>18</v>
      </c>
      <c r="I1028" s="79">
        <v>0</v>
      </c>
      <c r="J1028" s="79">
        <v>141</v>
      </c>
      <c r="K1028" s="79">
        <v>11</v>
      </c>
      <c r="L1028" s="79">
        <v>11</v>
      </c>
      <c r="M1028" s="79">
        <v>0</v>
      </c>
      <c r="N1028" s="77">
        <v>158</v>
      </c>
      <c r="O1028" s="79">
        <v>31</v>
      </c>
      <c r="P1028" s="79">
        <v>340</v>
      </c>
      <c r="Q1028" s="80">
        <v>296</v>
      </c>
      <c r="R1028">
        <v>848</v>
      </c>
      <c r="S1028">
        <v>356</v>
      </c>
      <c r="T1028" s="81">
        <f t="shared" si="0"/>
        <v>2017</v>
      </c>
      <c r="U1028" s="82">
        <f>VLOOKUP(A1028,'SB35 Determination Data'!$B$4:$F$542,5,FALSE)</f>
        <v>2014</v>
      </c>
    </row>
    <row r="1029" spans="1:21" ht="12.75" customHeight="1" x14ac:dyDescent="0.15">
      <c r="A1029" s="77" t="s">
        <v>336</v>
      </c>
      <c r="B1029" s="77" t="s">
        <v>316</v>
      </c>
      <c r="C1029" s="77" t="s">
        <v>144</v>
      </c>
      <c r="D1029" s="78">
        <v>2017</v>
      </c>
      <c r="E1029" s="77" t="s">
        <v>1598</v>
      </c>
      <c r="F1029" s="79">
        <v>23</v>
      </c>
      <c r="G1029" s="79">
        <v>0</v>
      </c>
      <c r="H1029" s="83">
        <v>0</v>
      </c>
      <c r="I1029" s="79">
        <v>0</v>
      </c>
      <c r="J1029" s="79">
        <v>15</v>
      </c>
      <c r="K1029" s="79">
        <v>0</v>
      </c>
      <c r="L1029" s="79">
        <v>0</v>
      </c>
      <c r="M1029" s="79">
        <v>0</v>
      </c>
      <c r="N1029" s="79">
        <v>18</v>
      </c>
      <c r="O1029" s="79">
        <v>1</v>
      </c>
      <c r="P1029" s="79">
        <v>39</v>
      </c>
      <c r="Q1029" s="80">
        <v>36</v>
      </c>
      <c r="R1029">
        <v>95</v>
      </c>
      <c r="S1029">
        <v>37</v>
      </c>
      <c r="T1029" s="81">
        <f t="shared" si="0"/>
        <v>2017</v>
      </c>
      <c r="U1029" s="82">
        <f>VLOOKUP(A1029,'SB35 Determination Data'!$B$4:$F$542,5,FALSE)</f>
        <v>2014</v>
      </c>
    </row>
    <row r="1030" spans="1:21" ht="12.75" customHeight="1" x14ac:dyDescent="0.15">
      <c r="A1030" s="77" t="s">
        <v>209</v>
      </c>
      <c r="B1030" s="77" t="s">
        <v>168</v>
      </c>
      <c r="C1030" s="77" t="s">
        <v>144</v>
      </c>
      <c r="D1030" s="78">
        <v>2014</v>
      </c>
      <c r="E1030" s="77" t="s">
        <v>1598</v>
      </c>
      <c r="F1030" s="79">
        <v>8</v>
      </c>
      <c r="G1030" s="79">
        <v>0</v>
      </c>
      <c r="H1030" s="83">
        <v>0</v>
      </c>
      <c r="I1030" s="79">
        <v>0</v>
      </c>
      <c r="J1030" s="79">
        <v>5</v>
      </c>
      <c r="K1030" s="79">
        <v>0</v>
      </c>
      <c r="L1030" s="79">
        <v>0</v>
      </c>
      <c r="M1030" s="79">
        <v>0</v>
      </c>
      <c r="N1030" s="79">
        <v>5</v>
      </c>
      <c r="O1030" s="79">
        <v>0</v>
      </c>
      <c r="P1030" s="79">
        <v>13</v>
      </c>
      <c r="Q1030" s="80">
        <v>4</v>
      </c>
      <c r="R1030">
        <v>31</v>
      </c>
      <c r="S1030">
        <v>4</v>
      </c>
      <c r="T1030" s="81">
        <f t="shared" si="0"/>
        <v>2014</v>
      </c>
      <c r="U1030" s="82">
        <f>VLOOKUP(A1030,'SB35 Determination Data'!$B$4:$F$542,5,FALSE)</f>
        <v>2014</v>
      </c>
    </row>
    <row r="1031" spans="1:21" ht="12.75" customHeight="1" x14ac:dyDescent="0.15">
      <c r="A1031" s="77" t="s">
        <v>209</v>
      </c>
      <c r="B1031" s="77" t="s">
        <v>168</v>
      </c>
      <c r="C1031" s="77" t="s">
        <v>144</v>
      </c>
      <c r="D1031" s="78">
        <v>2015</v>
      </c>
      <c r="E1031" s="77" t="s">
        <v>1598</v>
      </c>
      <c r="F1031" s="79">
        <v>8</v>
      </c>
      <c r="G1031" s="79">
        <v>0</v>
      </c>
      <c r="H1031" s="83">
        <v>0</v>
      </c>
      <c r="I1031" s="79">
        <v>0</v>
      </c>
      <c r="J1031" s="79">
        <v>5</v>
      </c>
      <c r="K1031" s="79">
        <v>0</v>
      </c>
      <c r="L1031" s="79">
        <v>0</v>
      </c>
      <c r="M1031" s="79">
        <v>0</v>
      </c>
      <c r="N1031" s="79">
        <v>5</v>
      </c>
      <c r="O1031" s="79">
        <v>0</v>
      </c>
      <c r="P1031" s="79">
        <v>13</v>
      </c>
      <c r="Q1031" s="80">
        <v>4</v>
      </c>
      <c r="R1031">
        <v>31</v>
      </c>
      <c r="S1031">
        <v>4</v>
      </c>
      <c r="T1031" s="81">
        <f t="shared" si="0"/>
        <v>2015</v>
      </c>
      <c r="U1031" s="82">
        <f>VLOOKUP(A1031,'SB35 Determination Data'!$B$4:$F$542,5,FALSE)</f>
        <v>2014</v>
      </c>
    </row>
    <row r="1032" spans="1:21" ht="12.75" customHeight="1" x14ac:dyDescent="0.15">
      <c r="A1032" s="77" t="s">
        <v>209</v>
      </c>
      <c r="B1032" s="77" t="s">
        <v>168</v>
      </c>
      <c r="C1032" s="77" t="s">
        <v>144</v>
      </c>
      <c r="D1032" s="78">
        <v>2016</v>
      </c>
      <c r="E1032" s="77" t="s">
        <v>1598</v>
      </c>
      <c r="F1032" s="79">
        <v>8</v>
      </c>
      <c r="G1032" s="79">
        <v>4</v>
      </c>
      <c r="H1032" s="83">
        <v>4</v>
      </c>
      <c r="I1032" s="79">
        <v>0</v>
      </c>
      <c r="J1032" s="79">
        <v>5</v>
      </c>
      <c r="K1032" s="79">
        <v>0</v>
      </c>
      <c r="L1032" s="79">
        <v>0</v>
      </c>
      <c r="M1032" s="79">
        <v>0</v>
      </c>
      <c r="N1032" s="79">
        <v>5</v>
      </c>
      <c r="O1032" s="79">
        <v>0</v>
      </c>
      <c r="P1032" s="79">
        <v>13</v>
      </c>
      <c r="Q1032" s="80">
        <v>48</v>
      </c>
      <c r="R1032">
        <v>31</v>
      </c>
      <c r="S1032">
        <v>52</v>
      </c>
      <c r="T1032" s="81">
        <f t="shared" si="0"/>
        <v>2016</v>
      </c>
      <c r="U1032" s="82">
        <f>VLOOKUP(A1032,'SB35 Determination Data'!$B$4:$F$542,5,FALSE)</f>
        <v>2014</v>
      </c>
    </row>
    <row r="1033" spans="1:21" ht="12.75" customHeight="1" x14ac:dyDescent="0.15">
      <c r="A1033" s="77" t="s">
        <v>209</v>
      </c>
      <c r="B1033" s="77" t="s">
        <v>168</v>
      </c>
      <c r="C1033" s="77" t="s">
        <v>144</v>
      </c>
      <c r="D1033" s="78">
        <v>2017</v>
      </c>
      <c r="E1033" s="77" t="s">
        <v>1598</v>
      </c>
      <c r="F1033" s="79">
        <v>8</v>
      </c>
      <c r="G1033" s="79">
        <v>1</v>
      </c>
      <c r="H1033" s="83">
        <v>1</v>
      </c>
      <c r="I1033" s="79">
        <v>0</v>
      </c>
      <c r="J1033" s="79">
        <v>5</v>
      </c>
      <c r="K1033" s="79">
        <v>0</v>
      </c>
      <c r="L1033" s="79">
        <v>0</v>
      </c>
      <c r="M1033" s="79">
        <v>0</v>
      </c>
      <c r="N1033" s="79">
        <v>5</v>
      </c>
      <c r="O1033" s="79">
        <v>0</v>
      </c>
      <c r="P1033" s="79">
        <v>13</v>
      </c>
      <c r="Q1033" s="80">
        <v>26</v>
      </c>
      <c r="R1033">
        <v>31</v>
      </c>
      <c r="S1033">
        <v>27</v>
      </c>
      <c r="T1033" s="81">
        <f t="shared" si="0"/>
        <v>2017</v>
      </c>
      <c r="U1033" s="82">
        <f>VLOOKUP(A1033,'SB35 Determination Data'!$B$4:$F$542,5,FALSE)</f>
        <v>2014</v>
      </c>
    </row>
    <row r="1034" spans="1:21" ht="12.75" customHeight="1" x14ac:dyDescent="0.15">
      <c r="A1034" s="77" t="s">
        <v>297</v>
      </c>
      <c r="B1034" s="77" t="s">
        <v>273</v>
      </c>
      <c r="C1034" s="77" t="s">
        <v>144</v>
      </c>
      <c r="D1034" s="78">
        <v>2014</v>
      </c>
      <c r="E1034" s="77" t="s">
        <v>1598</v>
      </c>
      <c r="F1034" s="79">
        <v>1</v>
      </c>
      <c r="G1034" s="79">
        <v>0</v>
      </c>
      <c r="H1034" s="83">
        <v>0</v>
      </c>
      <c r="I1034" s="79">
        <v>0</v>
      </c>
      <c r="J1034" s="79">
        <v>1</v>
      </c>
      <c r="K1034" s="79">
        <v>0</v>
      </c>
      <c r="L1034" s="79">
        <v>0</v>
      </c>
      <c r="M1034" s="79">
        <v>0</v>
      </c>
      <c r="N1034" s="77">
        <v>0</v>
      </c>
      <c r="O1034" s="79">
        <v>0</v>
      </c>
      <c r="P1034" s="79">
        <v>0</v>
      </c>
      <c r="Q1034" s="80">
        <v>0</v>
      </c>
      <c r="R1034">
        <v>2</v>
      </c>
      <c r="S1034">
        <v>0</v>
      </c>
      <c r="T1034" s="81">
        <f t="shared" si="0"/>
        <v>2014</v>
      </c>
      <c r="U1034" s="82">
        <f>VLOOKUP(A1034,'SB35 Determination Data'!$B$4:$F$542,5,FALSE)</f>
        <v>2014</v>
      </c>
    </row>
    <row r="1035" spans="1:21" ht="12.75" customHeight="1" x14ac:dyDescent="0.15">
      <c r="A1035" s="77" t="s">
        <v>297</v>
      </c>
      <c r="B1035" s="77" t="s">
        <v>273</v>
      </c>
      <c r="C1035" s="77" t="s">
        <v>144</v>
      </c>
      <c r="D1035" s="78">
        <v>2015</v>
      </c>
      <c r="E1035" s="77" t="s">
        <v>1598</v>
      </c>
      <c r="F1035" s="79">
        <v>1</v>
      </c>
      <c r="G1035" s="79">
        <v>0</v>
      </c>
      <c r="H1035" s="83">
        <v>0</v>
      </c>
      <c r="I1035" s="79">
        <v>0</v>
      </c>
      <c r="J1035" s="79">
        <v>1</v>
      </c>
      <c r="K1035" s="79">
        <v>0</v>
      </c>
      <c r="L1035" s="79">
        <v>0</v>
      </c>
      <c r="M1035" s="79">
        <v>0</v>
      </c>
      <c r="N1035" s="79">
        <v>0</v>
      </c>
      <c r="O1035" s="79">
        <v>0</v>
      </c>
      <c r="P1035" s="79">
        <v>0</v>
      </c>
      <c r="Q1035" s="80">
        <v>0</v>
      </c>
      <c r="R1035">
        <v>2</v>
      </c>
      <c r="S1035">
        <v>0</v>
      </c>
      <c r="T1035" s="81">
        <f t="shared" si="0"/>
        <v>2015</v>
      </c>
      <c r="U1035" s="82">
        <f>VLOOKUP(A1035,'SB35 Determination Data'!$B$4:$F$542,5,FALSE)</f>
        <v>2014</v>
      </c>
    </row>
    <row r="1036" spans="1:21" ht="12.75" customHeight="1" x14ac:dyDescent="0.15">
      <c r="A1036" s="77" t="s">
        <v>297</v>
      </c>
      <c r="B1036" s="77" t="s">
        <v>273</v>
      </c>
      <c r="C1036" s="77" t="s">
        <v>144</v>
      </c>
      <c r="D1036" s="78">
        <v>2016</v>
      </c>
      <c r="E1036" s="77" t="s">
        <v>1598</v>
      </c>
      <c r="F1036" s="79">
        <v>1</v>
      </c>
      <c r="G1036" s="79">
        <v>0</v>
      </c>
      <c r="H1036" s="83">
        <v>0</v>
      </c>
      <c r="I1036" s="79">
        <v>0</v>
      </c>
      <c r="J1036" s="79">
        <v>1</v>
      </c>
      <c r="K1036" s="79">
        <v>0</v>
      </c>
      <c r="L1036" s="79">
        <v>0</v>
      </c>
      <c r="M1036" s="79">
        <v>0</v>
      </c>
      <c r="N1036" s="79">
        <v>0</v>
      </c>
      <c r="O1036" s="79">
        <v>0</v>
      </c>
      <c r="P1036" s="79">
        <v>0</v>
      </c>
      <c r="Q1036" s="80">
        <v>0</v>
      </c>
      <c r="R1036">
        <v>2</v>
      </c>
      <c r="S1036">
        <v>0</v>
      </c>
      <c r="T1036" s="81">
        <f t="shared" si="0"/>
        <v>2016</v>
      </c>
      <c r="U1036" s="82">
        <f>VLOOKUP(A1036,'SB35 Determination Data'!$B$4:$F$542,5,FALSE)</f>
        <v>2014</v>
      </c>
    </row>
    <row r="1037" spans="1:21" ht="12.75" customHeight="1" x14ac:dyDescent="0.15">
      <c r="A1037" s="77" t="s">
        <v>297</v>
      </c>
      <c r="B1037" s="77" t="s">
        <v>273</v>
      </c>
      <c r="C1037" s="77" t="s">
        <v>144</v>
      </c>
      <c r="D1037" s="78">
        <v>2017</v>
      </c>
      <c r="E1037" s="77" t="s">
        <v>1598</v>
      </c>
      <c r="F1037" s="79">
        <v>1</v>
      </c>
      <c r="G1037" s="79">
        <v>0</v>
      </c>
      <c r="H1037" s="83">
        <v>0</v>
      </c>
      <c r="I1037" s="79">
        <v>0</v>
      </c>
      <c r="J1037" s="79">
        <v>1</v>
      </c>
      <c r="K1037" s="79">
        <v>0</v>
      </c>
      <c r="L1037" s="79">
        <v>0</v>
      </c>
      <c r="M1037" s="79">
        <v>0</v>
      </c>
      <c r="N1037" s="79">
        <v>0</v>
      </c>
      <c r="O1037" s="79">
        <v>0</v>
      </c>
      <c r="P1037" s="79">
        <v>0</v>
      </c>
      <c r="Q1037" s="80">
        <v>0</v>
      </c>
      <c r="R1037">
        <v>2</v>
      </c>
      <c r="S1037">
        <v>0</v>
      </c>
      <c r="T1037" s="81">
        <f t="shared" si="0"/>
        <v>2017</v>
      </c>
      <c r="U1037" s="82">
        <f>VLOOKUP(A1037,'SB35 Determination Data'!$B$4:$F$542,5,FALSE)</f>
        <v>2014</v>
      </c>
    </row>
    <row r="1038" spans="1:21" ht="12.75" customHeight="1" x14ac:dyDescent="0.15">
      <c r="A1038" s="77" t="s">
        <v>598</v>
      </c>
      <c r="B1038" s="77" t="s">
        <v>542</v>
      </c>
      <c r="C1038" s="77" t="s">
        <v>83</v>
      </c>
      <c r="D1038" s="78">
        <v>2014</v>
      </c>
      <c r="E1038" s="77" t="s">
        <v>1598</v>
      </c>
      <c r="F1038" s="79">
        <v>73</v>
      </c>
      <c r="G1038" s="79">
        <v>0</v>
      </c>
      <c r="H1038" s="83">
        <v>0</v>
      </c>
      <c r="I1038" s="79">
        <v>0</v>
      </c>
      <c r="J1038" s="79">
        <v>52</v>
      </c>
      <c r="K1038" s="79">
        <v>26</v>
      </c>
      <c r="L1038" s="79">
        <v>26</v>
      </c>
      <c r="M1038" s="79">
        <v>0</v>
      </c>
      <c r="N1038" s="77">
        <v>61</v>
      </c>
      <c r="O1038" s="79">
        <v>1</v>
      </c>
      <c r="P1038" s="79">
        <v>137</v>
      </c>
      <c r="Q1038" s="80">
        <v>0</v>
      </c>
      <c r="R1038">
        <v>323</v>
      </c>
      <c r="S1038">
        <v>27</v>
      </c>
      <c r="T1038" s="81">
        <f t="shared" si="0"/>
        <v>2014</v>
      </c>
      <c r="U1038" s="82">
        <f>VLOOKUP(A1038,'SB35 Determination Data'!$B$4:$F$542,5,FALSE)</f>
        <v>2014</v>
      </c>
    </row>
    <row r="1039" spans="1:21" ht="12.75" customHeight="1" x14ac:dyDescent="0.15">
      <c r="A1039" s="77" t="s">
        <v>598</v>
      </c>
      <c r="B1039" s="77" t="s">
        <v>542</v>
      </c>
      <c r="C1039" s="77" t="s">
        <v>83</v>
      </c>
      <c r="D1039" s="78">
        <v>2015</v>
      </c>
      <c r="E1039" s="77" t="s">
        <v>1598</v>
      </c>
      <c r="F1039" s="79">
        <v>73</v>
      </c>
      <c r="G1039" s="79">
        <v>0</v>
      </c>
      <c r="H1039" s="83">
        <v>0</v>
      </c>
      <c r="I1039" s="79">
        <v>0</v>
      </c>
      <c r="J1039" s="79">
        <v>52</v>
      </c>
      <c r="K1039" s="79">
        <v>0</v>
      </c>
      <c r="L1039" s="79">
        <v>0</v>
      </c>
      <c r="M1039" s="79">
        <v>0</v>
      </c>
      <c r="N1039" s="79">
        <v>61</v>
      </c>
      <c r="O1039" s="79">
        <v>1</v>
      </c>
      <c r="P1039" s="79">
        <v>137</v>
      </c>
      <c r="Q1039" s="80">
        <v>0</v>
      </c>
      <c r="R1039">
        <v>323</v>
      </c>
      <c r="S1039">
        <v>1</v>
      </c>
      <c r="T1039" s="81">
        <f t="shared" si="0"/>
        <v>2015</v>
      </c>
      <c r="U1039" s="82">
        <f>VLOOKUP(A1039,'SB35 Determination Data'!$B$4:$F$542,5,FALSE)</f>
        <v>2014</v>
      </c>
    </row>
    <row r="1040" spans="1:21" ht="12.75" customHeight="1" x14ac:dyDescent="0.15">
      <c r="A1040" s="77" t="s">
        <v>598</v>
      </c>
      <c r="B1040" s="77" t="s">
        <v>542</v>
      </c>
      <c r="C1040" s="77" t="s">
        <v>83</v>
      </c>
      <c r="D1040" s="78">
        <v>2016</v>
      </c>
      <c r="E1040" s="77" t="s">
        <v>1598</v>
      </c>
      <c r="F1040" s="79">
        <v>73</v>
      </c>
      <c r="G1040" s="79">
        <v>0</v>
      </c>
      <c r="H1040" s="83">
        <v>0</v>
      </c>
      <c r="I1040" s="79">
        <v>0</v>
      </c>
      <c r="J1040" s="79">
        <v>52</v>
      </c>
      <c r="K1040" s="79">
        <v>0</v>
      </c>
      <c r="L1040" s="79">
        <v>0</v>
      </c>
      <c r="M1040" s="79">
        <v>0</v>
      </c>
      <c r="N1040" s="79">
        <v>61</v>
      </c>
      <c r="O1040" s="79">
        <v>4</v>
      </c>
      <c r="P1040" s="79">
        <v>137</v>
      </c>
      <c r="Q1040" s="80">
        <v>0</v>
      </c>
      <c r="R1040">
        <v>323</v>
      </c>
      <c r="S1040">
        <v>4</v>
      </c>
      <c r="T1040" s="81">
        <f t="shared" si="0"/>
        <v>2016</v>
      </c>
      <c r="U1040" s="82">
        <f>VLOOKUP(A1040,'SB35 Determination Data'!$B$4:$F$542,5,FALSE)</f>
        <v>2014</v>
      </c>
    </row>
    <row r="1041" spans="1:21" ht="12.75" customHeight="1" x14ac:dyDescent="0.15">
      <c r="A1041" s="77" t="s">
        <v>598</v>
      </c>
      <c r="B1041" s="77" t="s">
        <v>542</v>
      </c>
      <c r="C1041" s="77" t="s">
        <v>83</v>
      </c>
      <c r="D1041" s="78">
        <v>2017</v>
      </c>
      <c r="E1041" s="77" t="s">
        <v>1598</v>
      </c>
      <c r="F1041" s="79">
        <v>73</v>
      </c>
      <c r="G1041" s="79">
        <v>0</v>
      </c>
      <c r="H1041" s="83">
        <v>0</v>
      </c>
      <c r="I1041" s="79">
        <v>0</v>
      </c>
      <c r="J1041" s="79">
        <v>52</v>
      </c>
      <c r="K1041" s="79">
        <v>18</v>
      </c>
      <c r="L1041" s="79">
        <v>0</v>
      </c>
      <c r="M1041" s="79">
        <v>18</v>
      </c>
      <c r="N1041" s="79">
        <v>61</v>
      </c>
      <c r="O1041" s="79">
        <v>20</v>
      </c>
      <c r="P1041" s="79">
        <v>137</v>
      </c>
      <c r="Q1041" s="80">
        <v>0</v>
      </c>
      <c r="R1041">
        <v>323</v>
      </c>
      <c r="S1041">
        <v>38</v>
      </c>
      <c r="T1041" s="81">
        <f t="shared" si="0"/>
        <v>2017</v>
      </c>
      <c r="U1041" s="82">
        <f>VLOOKUP(A1041,'SB35 Determination Data'!$B$4:$F$542,5,FALSE)</f>
        <v>2014</v>
      </c>
    </row>
    <row r="1042" spans="1:21" ht="12.75" customHeight="1" x14ac:dyDescent="0.15">
      <c r="A1042" s="77" t="s">
        <v>551</v>
      </c>
      <c r="B1042" s="77" t="s">
        <v>433</v>
      </c>
      <c r="C1042" s="77" t="s">
        <v>83</v>
      </c>
      <c r="D1042" s="78">
        <v>2014</v>
      </c>
      <c r="E1042" s="77" t="s">
        <v>1598</v>
      </c>
      <c r="F1042" s="79">
        <v>287</v>
      </c>
      <c r="G1042" s="79">
        <v>0</v>
      </c>
      <c r="H1042" s="83">
        <v>0</v>
      </c>
      <c r="I1042" s="79">
        <v>0</v>
      </c>
      <c r="J1042" s="79">
        <v>181</v>
      </c>
      <c r="K1042" s="79">
        <v>2</v>
      </c>
      <c r="L1042" s="79">
        <v>2</v>
      </c>
      <c r="M1042" s="79">
        <v>0</v>
      </c>
      <c r="N1042" s="79">
        <v>205</v>
      </c>
      <c r="O1042" s="79">
        <v>17</v>
      </c>
      <c r="P1042" s="79">
        <v>502</v>
      </c>
      <c r="Q1042" s="80">
        <v>83</v>
      </c>
      <c r="R1042">
        <v>1175</v>
      </c>
      <c r="S1042">
        <v>102</v>
      </c>
      <c r="T1042" s="81">
        <f t="shared" si="0"/>
        <v>2014</v>
      </c>
      <c r="U1042" s="82">
        <f>VLOOKUP(A1042,'SB35 Determination Data'!$B$4:$F$542,5,FALSE)</f>
        <v>2014</v>
      </c>
    </row>
    <row r="1043" spans="1:21" ht="12.75" customHeight="1" x14ac:dyDescent="0.15">
      <c r="A1043" s="77" t="s">
        <v>551</v>
      </c>
      <c r="B1043" s="77" t="s">
        <v>433</v>
      </c>
      <c r="C1043" s="77" t="s">
        <v>83</v>
      </c>
      <c r="D1043" s="78">
        <v>2015</v>
      </c>
      <c r="E1043" s="77" t="s">
        <v>1598</v>
      </c>
      <c r="F1043" s="79">
        <v>287</v>
      </c>
      <c r="G1043" s="79">
        <v>35</v>
      </c>
      <c r="H1043" s="83">
        <v>35</v>
      </c>
      <c r="I1043" s="79">
        <v>0</v>
      </c>
      <c r="J1043" s="79">
        <v>181</v>
      </c>
      <c r="K1043" s="79">
        <v>48</v>
      </c>
      <c r="L1043" s="79">
        <v>48</v>
      </c>
      <c r="M1043" s="79">
        <v>0</v>
      </c>
      <c r="N1043" s="77">
        <v>205</v>
      </c>
      <c r="O1043" s="79">
        <v>63</v>
      </c>
      <c r="P1043" s="79">
        <v>502</v>
      </c>
      <c r="Q1043" s="80">
        <v>174</v>
      </c>
      <c r="R1043">
        <v>1175</v>
      </c>
      <c r="S1043">
        <v>320</v>
      </c>
      <c r="T1043" s="81">
        <f t="shared" si="0"/>
        <v>2015</v>
      </c>
      <c r="U1043" s="82">
        <f>VLOOKUP(A1043,'SB35 Determination Data'!$B$4:$F$542,5,FALSE)</f>
        <v>2014</v>
      </c>
    </row>
    <row r="1044" spans="1:21" ht="12.75" customHeight="1" x14ac:dyDescent="0.15">
      <c r="A1044" s="77" t="s">
        <v>551</v>
      </c>
      <c r="B1044" s="77" t="s">
        <v>433</v>
      </c>
      <c r="C1044" s="77" t="s">
        <v>83</v>
      </c>
      <c r="D1044" s="78">
        <v>2016</v>
      </c>
      <c r="E1044" s="77" t="s">
        <v>1598</v>
      </c>
      <c r="F1044" s="79">
        <v>287</v>
      </c>
      <c r="G1044" s="79">
        <v>0</v>
      </c>
      <c r="H1044" s="83">
        <v>0</v>
      </c>
      <c r="I1044" s="79">
        <v>0</v>
      </c>
      <c r="J1044" s="79">
        <v>181</v>
      </c>
      <c r="K1044" s="79">
        <v>0</v>
      </c>
      <c r="L1044" s="79">
        <v>0</v>
      </c>
      <c r="M1044" s="79">
        <v>0</v>
      </c>
      <c r="N1044" s="79">
        <v>205</v>
      </c>
      <c r="O1044" s="79">
        <v>6</v>
      </c>
      <c r="P1044" s="79">
        <v>502</v>
      </c>
      <c r="Q1044" s="80">
        <v>128</v>
      </c>
      <c r="R1044">
        <v>1175</v>
      </c>
      <c r="S1044">
        <v>134</v>
      </c>
      <c r="T1044" s="81">
        <f t="shared" si="0"/>
        <v>2016</v>
      </c>
      <c r="U1044" s="82">
        <f>VLOOKUP(A1044,'SB35 Determination Data'!$B$4:$F$542,5,FALSE)</f>
        <v>2014</v>
      </c>
    </row>
    <row r="1045" spans="1:21" ht="12.75" customHeight="1" x14ac:dyDescent="0.15">
      <c r="A1045" s="77" t="s">
        <v>551</v>
      </c>
      <c r="B1045" s="77" t="s">
        <v>433</v>
      </c>
      <c r="C1045" s="77" t="s">
        <v>83</v>
      </c>
      <c r="D1045" s="78">
        <v>2017</v>
      </c>
      <c r="E1045" s="77" t="s">
        <v>1598</v>
      </c>
      <c r="F1045" s="79">
        <v>287</v>
      </c>
      <c r="G1045" s="79">
        <v>0</v>
      </c>
      <c r="H1045" s="83">
        <v>0</v>
      </c>
      <c r="I1045" s="79">
        <v>0</v>
      </c>
      <c r="J1045" s="79">
        <v>181</v>
      </c>
      <c r="K1045" s="79">
        <v>0</v>
      </c>
      <c r="L1045" s="79">
        <v>0</v>
      </c>
      <c r="M1045" s="79">
        <v>0</v>
      </c>
      <c r="N1045" s="79">
        <v>205</v>
      </c>
      <c r="O1045" s="79">
        <v>17</v>
      </c>
      <c r="P1045" s="79">
        <v>502</v>
      </c>
      <c r="Q1045" s="80">
        <v>135</v>
      </c>
      <c r="R1045">
        <v>1175</v>
      </c>
      <c r="S1045">
        <v>152</v>
      </c>
      <c r="T1045" s="81">
        <f t="shared" si="0"/>
        <v>2017</v>
      </c>
      <c r="U1045" s="82">
        <f>VLOOKUP(A1045,'SB35 Determination Data'!$B$4:$F$542,5,FALSE)</f>
        <v>2014</v>
      </c>
    </row>
    <row r="1046" spans="1:21" ht="12.75" customHeight="1" x14ac:dyDescent="0.15">
      <c r="A1046" s="77" t="s">
        <v>392</v>
      </c>
      <c r="B1046" s="77" t="s">
        <v>352</v>
      </c>
      <c r="C1046" s="77" t="s">
        <v>144</v>
      </c>
      <c r="D1046" s="78">
        <v>2014</v>
      </c>
      <c r="E1046" s="77" t="s">
        <v>1598</v>
      </c>
      <c r="F1046" s="79">
        <v>579</v>
      </c>
      <c r="G1046" s="79">
        <v>0</v>
      </c>
      <c r="H1046" s="83">
        <v>0</v>
      </c>
      <c r="I1046" s="79">
        <v>0</v>
      </c>
      <c r="J1046" s="79">
        <v>396</v>
      </c>
      <c r="K1046" s="79">
        <v>0</v>
      </c>
      <c r="L1046" s="79">
        <v>0</v>
      </c>
      <c r="M1046" s="79">
        <v>0</v>
      </c>
      <c r="N1046" s="79">
        <v>453</v>
      </c>
      <c r="O1046" s="79">
        <v>0</v>
      </c>
      <c r="P1046" s="79">
        <v>1001</v>
      </c>
      <c r="Q1046" s="80">
        <v>57</v>
      </c>
      <c r="R1046">
        <v>2429</v>
      </c>
      <c r="S1046">
        <v>57</v>
      </c>
      <c r="T1046" s="81">
        <f t="shared" si="0"/>
        <v>2014</v>
      </c>
      <c r="U1046" s="82">
        <f>VLOOKUP(A1046,'SB35 Determination Data'!$B$4:$F$542,5,FALSE)</f>
        <v>2014</v>
      </c>
    </row>
    <row r="1047" spans="1:21" ht="12.75" customHeight="1" x14ac:dyDescent="0.15">
      <c r="A1047" s="77" t="s">
        <v>392</v>
      </c>
      <c r="B1047" s="77" t="s">
        <v>352</v>
      </c>
      <c r="C1047" s="77" t="s">
        <v>144</v>
      </c>
      <c r="D1047" s="78">
        <v>2015</v>
      </c>
      <c r="E1047" s="77" t="s">
        <v>1598</v>
      </c>
      <c r="F1047" s="79">
        <v>579</v>
      </c>
      <c r="G1047" s="79">
        <v>0</v>
      </c>
      <c r="H1047" s="83">
        <v>0</v>
      </c>
      <c r="I1047" s="79">
        <v>0</v>
      </c>
      <c r="J1047" s="79">
        <v>396</v>
      </c>
      <c r="K1047" s="79">
        <v>0</v>
      </c>
      <c r="L1047" s="79">
        <v>0</v>
      </c>
      <c r="M1047" s="79">
        <v>0</v>
      </c>
      <c r="N1047" s="79">
        <v>453</v>
      </c>
      <c r="O1047" s="79">
        <v>2</v>
      </c>
      <c r="P1047" s="79">
        <v>1001</v>
      </c>
      <c r="Q1047" s="80">
        <v>68</v>
      </c>
      <c r="R1047">
        <v>2429</v>
      </c>
      <c r="S1047">
        <v>70</v>
      </c>
      <c r="T1047" s="81">
        <f t="shared" si="0"/>
        <v>2015</v>
      </c>
      <c r="U1047" s="82">
        <f>VLOOKUP(A1047,'SB35 Determination Data'!$B$4:$F$542,5,FALSE)</f>
        <v>2014</v>
      </c>
    </row>
    <row r="1048" spans="1:21" ht="12.75" customHeight="1" x14ac:dyDescent="0.15">
      <c r="A1048" s="77" t="s">
        <v>392</v>
      </c>
      <c r="B1048" s="77" t="s">
        <v>352</v>
      </c>
      <c r="C1048" s="77" t="s">
        <v>144</v>
      </c>
      <c r="D1048" s="78">
        <v>2016</v>
      </c>
      <c r="E1048" s="77" t="s">
        <v>1598</v>
      </c>
      <c r="F1048" s="79">
        <v>579</v>
      </c>
      <c r="G1048" s="79">
        <v>0</v>
      </c>
      <c r="H1048" s="83">
        <v>0</v>
      </c>
      <c r="I1048" s="79">
        <v>0</v>
      </c>
      <c r="J1048" s="79">
        <v>396</v>
      </c>
      <c r="K1048" s="79">
        <v>0</v>
      </c>
      <c r="L1048" s="79">
        <v>0</v>
      </c>
      <c r="M1048" s="79">
        <v>0</v>
      </c>
      <c r="N1048" s="79">
        <v>453</v>
      </c>
      <c r="O1048" s="79">
        <v>2</v>
      </c>
      <c r="P1048" s="79">
        <v>1001</v>
      </c>
      <c r="Q1048" s="80">
        <v>42</v>
      </c>
      <c r="R1048">
        <v>2429</v>
      </c>
      <c r="S1048">
        <v>44</v>
      </c>
      <c r="T1048" s="81">
        <f t="shared" si="0"/>
        <v>2016</v>
      </c>
      <c r="U1048" s="82">
        <f>VLOOKUP(A1048,'SB35 Determination Data'!$B$4:$F$542,5,FALSE)</f>
        <v>2014</v>
      </c>
    </row>
    <row r="1049" spans="1:21" ht="12.75" customHeight="1" x14ac:dyDescent="0.15">
      <c r="A1049" s="77" t="s">
        <v>392</v>
      </c>
      <c r="B1049" s="77" t="s">
        <v>352</v>
      </c>
      <c r="C1049" s="77" t="s">
        <v>144</v>
      </c>
      <c r="D1049" s="78">
        <v>2017</v>
      </c>
      <c r="E1049" s="77" t="s">
        <v>1598</v>
      </c>
      <c r="F1049" s="79">
        <v>579</v>
      </c>
      <c r="G1049" s="79">
        <v>0</v>
      </c>
      <c r="H1049" s="83">
        <v>0</v>
      </c>
      <c r="I1049" s="79">
        <v>0</v>
      </c>
      <c r="J1049" s="79">
        <v>396</v>
      </c>
      <c r="K1049" s="79">
        <v>0</v>
      </c>
      <c r="L1049" s="79">
        <v>0</v>
      </c>
      <c r="M1049" s="79">
        <v>0</v>
      </c>
      <c r="N1049" s="79">
        <v>453</v>
      </c>
      <c r="O1049" s="79">
        <v>0</v>
      </c>
      <c r="P1049" s="79">
        <v>1001</v>
      </c>
      <c r="Q1049" s="80">
        <v>96</v>
      </c>
      <c r="R1049">
        <v>2429</v>
      </c>
      <c r="S1049">
        <v>96</v>
      </c>
      <c r="T1049" s="81">
        <f t="shared" si="0"/>
        <v>2017</v>
      </c>
      <c r="U1049" s="82">
        <f>VLOOKUP(A1049,'SB35 Determination Data'!$B$4:$F$542,5,FALSE)</f>
        <v>2014</v>
      </c>
    </row>
    <row r="1050" spans="1:21" ht="12.75" customHeight="1" x14ac:dyDescent="0.15">
      <c r="A1050" s="77" t="s">
        <v>210</v>
      </c>
      <c r="B1050" s="77" t="s">
        <v>168</v>
      </c>
      <c r="C1050" s="77" t="s">
        <v>144</v>
      </c>
      <c r="D1050" s="78">
        <v>2014</v>
      </c>
      <c r="E1050" s="77" t="s">
        <v>1598</v>
      </c>
      <c r="F1050" s="79">
        <v>372</v>
      </c>
      <c r="G1050" s="79">
        <v>0</v>
      </c>
      <c r="H1050" s="83">
        <v>0</v>
      </c>
      <c r="I1050" s="79">
        <v>0</v>
      </c>
      <c r="J1050" s="79">
        <v>223</v>
      </c>
      <c r="K1050" s="79">
        <v>0</v>
      </c>
      <c r="L1050" s="79">
        <v>0</v>
      </c>
      <c r="M1050" s="79">
        <v>0</v>
      </c>
      <c r="N1050" s="79">
        <v>238</v>
      </c>
      <c r="O1050" s="79">
        <v>0</v>
      </c>
      <c r="P1050" s="79">
        <v>564</v>
      </c>
      <c r="Q1050" s="80">
        <v>35</v>
      </c>
      <c r="R1050">
        <v>1397</v>
      </c>
      <c r="S1050">
        <v>35</v>
      </c>
      <c r="T1050" s="81">
        <f t="shared" si="0"/>
        <v>2014</v>
      </c>
      <c r="U1050" s="82">
        <f>VLOOKUP(A1050,'SB35 Determination Data'!$B$4:$F$542,5,FALSE)</f>
        <v>2014</v>
      </c>
    </row>
    <row r="1051" spans="1:21" ht="12.75" customHeight="1" x14ac:dyDescent="0.15">
      <c r="A1051" s="77" t="s">
        <v>210</v>
      </c>
      <c r="B1051" s="77" t="s">
        <v>168</v>
      </c>
      <c r="C1051" s="77" t="s">
        <v>144</v>
      </c>
      <c r="D1051" s="78">
        <v>2015</v>
      </c>
      <c r="E1051" s="77" t="s">
        <v>1598</v>
      </c>
      <c r="F1051" s="79">
        <v>372</v>
      </c>
      <c r="G1051" s="79">
        <v>0</v>
      </c>
      <c r="H1051" s="83">
        <v>0</v>
      </c>
      <c r="I1051" s="79">
        <v>0</v>
      </c>
      <c r="J1051" s="79">
        <v>223</v>
      </c>
      <c r="K1051" s="79">
        <v>0</v>
      </c>
      <c r="L1051" s="79">
        <v>0</v>
      </c>
      <c r="M1051" s="79">
        <v>0</v>
      </c>
      <c r="N1051" s="79">
        <v>238</v>
      </c>
      <c r="O1051" s="79">
        <v>0</v>
      </c>
      <c r="P1051" s="79">
        <v>564</v>
      </c>
      <c r="Q1051" s="80">
        <v>68</v>
      </c>
      <c r="R1051">
        <v>1397</v>
      </c>
      <c r="S1051">
        <v>68</v>
      </c>
      <c r="T1051" s="81">
        <f t="shared" si="0"/>
        <v>2015</v>
      </c>
      <c r="U1051" s="82">
        <f>VLOOKUP(A1051,'SB35 Determination Data'!$B$4:$F$542,5,FALSE)</f>
        <v>2014</v>
      </c>
    </row>
    <row r="1052" spans="1:21" ht="12.75" customHeight="1" x14ac:dyDescent="0.15">
      <c r="A1052" s="77" t="s">
        <v>210</v>
      </c>
      <c r="B1052" s="77" t="s">
        <v>168</v>
      </c>
      <c r="C1052" s="77" t="s">
        <v>144</v>
      </c>
      <c r="D1052" s="78">
        <v>2016</v>
      </c>
      <c r="E1052" s="77" t="s">
        <v>1598</v>
      </c>
      <c r="F1052" s="79">
        <v>372</v>
      </c>
      <c r="G1052" s="79">
        <v>0</v>
      </c>
      <c r="H1052" s="83">
        <v>0</v>
      </c>
      <c r="I1052" s="79">
        <v>0</v>
      </c>
      <c r="J1052" s="79">
        <v>223</v>
      </c>
      <c r="K1052" s="79">
        <v>0</v>
      </c>
      <c r="L1052" s="79">
        <v>0</v>
      </c>
      <c r="M1052" s="79">
        <v>0</v>
      </c>
      <c r="N1052" s="79">
        <v>238</v>
      </c>
      <c r="O1052" s="79">
        <v>0</v>
      </c>
      <c r="P1052" s="79">
        <v>564</v>
      </c>
      <c r="Q1052" s="80">
        <v>21</v>
      </c>
      <c r="R1052">
        <v>1397</v>
      </c>
      <c r="S1052">
        <v>21</v>
      </c>
      <c r="T1052" s="81">
        <f t="shared" si="0"/>
        <v>2016</v>
      </c>
      <c r="U1052" s="82">
        <f>VLOOKUP(A1052,'SB35 Determination Data'!$B$4:$F$542,5,FALSE)</f>
        <v>2014</v>
      </c>
    </row>
    <row r="1053" spans="1:21" ht="12.75" customHeight="1" x14ac:dyDescent="0.15">
      <c r="A1053" s="77" t="s">
        <v>210</v>
      </c>
      <c r="B1053" s="77" t="s">
        <v>168</v>
      </c>
      <c r="C1053" s="77" t="s">
        <v>144</v>
      </c>
      <c r="D1053" s="78">
        <v>2017</v>
      </c>
      <c r="E1053" s="77" t="s">
        <v>1598</v>
      </c>
      <c r="F1053" s="79">
        <v>372</v>
      </c>
      <c r="G1053" s="79">
        <v>0</v>
      </c>
      <c r="H1053" s="83">
        <v>0</v>
      </c>
      <c r="I1053" s="79">
        <v>0</v>
      </c>
      <c r="J1053" s="79">
        <v>223</v>
      </c>
      <c r="K1053" s="79">
        <v>0</v>
      </c>
      <c r="L1053" s="79">
        <v>0</v>
      </c>
      <c r="M1053" s="79">
        <v>0</v>
      </c>
      <c r="N1053" s="79">
        <v>238</v>
      </c>
      <c r="O1053" s="79">
        <v>0</v>
      </c>
      <c r="P1053" s="79">
        <v>564</v>
      </c>
      <c r="Q1053" s="80">
        <v>0</v>
      </c>
      <c r="R1053">
        <v>1397</v>
      </c>
      <c r="S1053">
        <v>0</v>
      </c>
      <c r="T1053" s="81">
        <f t="shared" si="0"/>
        <v>2017</v>
      </c>
      <c r="U1053" s="82">
        <f>VLOOKUP(A1053,'SB35 Determination Data'!$B$4:$F$542,5,FALSE)</f>
        <v>2014</v>
      </c>
    </row>
    <row r="1054" spans="1:21" ht="12.75" customHeight="1" x14ac:dyDescent="0.15">
      <c r="A1054" s="77" t="s">
        <v>497</v>
      </c>
      <c r="B1054" s="77" t="s">
        <v>449</v>
      </c>
      <c r="C1054" s="77" t="s">
        <v>67</v>
      </c>
      <c r="D1054" s="78">
        <v>2015</v>
      </c>
      <c r="E1054" s="77" t="s">
        <v>1598</v>
      </c>
      <c r="F1054" s="79">
        <v>706</v>
      </c>
      <c r="G1054" s="79">
        <v>0</v>
      </c>
      <c r="H1054" s="83">
        <v>0</v>
      </c>
      <c r="I1054" s="79">
        <v>0</v>
      </c>
      <c r="J1054" s="79">
        <v>429</v>
      </c>
      <c r="K1054" s="79">
        <v>2</v>
      </c>
      <c r="L1054" s="79">
        <v>0</v>
      </c>
      <c r="M1054" s="79">
        <v>2</v>
      </c>
      <c r="N1054" s="77">
        <v>502</v>
      </c>
      <c r="O1054" s="79">
        <v>0</v>
      </c>
      <c r="P1054" s="79">
        <v>1152</v>
      </c>
      <c r="Q1054" s="80">
        <v>1126</v>
      </c>
      <c r="R1054">
        <v>2789</v>
      </c>
      <c r="S1054">
        <v>1128</v>
      </c>
      <c r="T1054" s="81">
        <f t="shared" si="0"/>
        <v>2015</v>
      </c>
      <c r="U1054" s="82">
        <f>VLOOKUP(A1054,'SB35 Determination Data'!$B$4:$F$542,5,FALSE)</f>
        <v>2015</v>
      </c>
    </row>
    <row r="1055" spans="1:21" ht="12.75" customHeight="1" x14ac:dyDescent="0.15">
      <c r="A1055" s="77" t="s">
        <v>497</v>
      </c>
      <c r="B1055" s="77" t="s">
        <v>449</v>
      </c>
      <c r="C1055" s="77" t="s">
        <v>67</v>
      </c>
      <c r="D1055" s="78">
        <v>2016</v>
      </c>
      <c r="E1055" s="77" t="s">
        <v>1598</v>
      </c>
      <c r="F1055" s="79">
        <v>706</v>
      </c>
      <c r="G1055" s="79">
        <v>7</v>
      </c>
      <c r="H1055" s="83">
        <v>7</v>
      </c>
      <c r="I1055" s="79">
        <v>0</v>
      </c>
      <c r="J1055" s="79">
        <v>429</v>
      </c>
      <c r="K1055" s="79">
        <v>16</v>
      </c>
      <c r="L1055" s="79">
        <v>0</v>
      </c>
      <c r="M1055" s="79">
        <v>16</v>
      </c>
      <c r="N1055" s="79">
        <v>502</v>
      </c>
      <c r="O1055" s="79">
        <v>0</v>
      </c>
      <c r="P1055" s="79">
        <v>1152</v>
      </c>
      <c r="Q1055" s="80">
        <v>240</v>
      </c>
      <c r="R1055">
        <v>2789</v>
      </c>
      <c r="S1055">
        <v>263</v>
      </c>
      <c r="T1055" s="81">
        <f t="shared" si="0"/>
        <v>2016</v>
      </c>
      <c r="U1055" s="82">
        <f>VLOOKUP(A1055,'SB35 Determination Data'!$B$4:$F$542,5,FALSE)</f>
        <v>2015</v>
      </c>
    </row>
    <row r="1056" spans="1:21" ht="12.75" customHeight="1" x14ac:dyDescent="0.15">
      <c r="A1056" s="77" t="s">
        <v>497</v>
      </c>
      <c r="B1056" s="77" t="s">
        <v>449</v>
      </c>
      <c r="C1056" s="77" t="s">
        <v>67</v>
      </c>
      <c r="D1056" s="78">
        <v>2017</v>
      </c>
      <c r="E1056" s="77" t="s">
        <v>1598</v>
      </c>
      <c r="F1056" s="79">
        <v>706</v>
      </c>
      <c r="G1056" s="79">
        <v>0</v>
      </c>
      <c r="H1056" s="83">
        <v>0</v>
      </c>
      <c r="I1056" s="79">
        <v>0</v>
      </c>
      <c r="J1056" s="79">
        <v>429</v>
      </c>
      <c r="K1056" s="79">
        <v>36</v>
      </c>
      <c r="L1056" s="79">
        <v>36</v>
      </c>
      <c r="M1056" s="79">
        <v>0</v>
      </c>
      <c r="N1056" s="79">
        <v>502</v>
      </c>
      <c r="O1056" s="79">
        <v>0</v>
      </c>
      <c r="P1056" s="79">
        <v>1152</v>
      </c>
      <c r="Q1056" s="80">
        <v>8</v>
      </c>
      <c r="R1056">
        <v>2789</v>
      </c>
      <c r="S1056">
        <v>44</v>
      </c>
      <c r="T1056" s="81">
        <f t="shared" si="0"/>
        <v>2017</v>
      </c>
      <c r="U1056" s="82">
        <f>VLOOKUP(A1056,'SB35 Determination Data'!$B$4:$F$542,5,FALSE)</f>
        <v>2015</v>
      </c>
    </row>
    <row r="1057" spans="1:21" ht="12.75" customHeight="1" x14ac:dyDescent="0.15">
      <c r="A1057" s="77" t="s">
        <v>134</v>
      </c>
      <c r="B1057" s="77" t="s">
        <v>127</v>
      </c>
      <c r="C1057" s="77" t="s">
        <v>128</v>
      </c>
      <c r="D1057" s="78">
        <v>2015</v>
      </c>
      <c r="E1057" s="77" t="s">
        <v>1598</v>
      </c>
      <c r="F1057" s="79">
        <v>393</v>
      </c>
      <c r="G1057" s="79">
        <v>55</v>
      </c>
      <c r="H1057" s="83">
        <v>55</v>
      </c>
      <c r="I1057" s="79">
        <v>0</v>
      </c>
      <c r="J1057" s="79">
        <v>204</v>
      </c>
      <c r="K1057" s="79">
        <v>0</v>
      </c>
      <c r="L1057" s="79">
        <v>0</v>
      </c>
      <c r="M1057" s="79">
        <v>0</v>
      </c>
      <c r="N1057" s="79">
        <v>161</v>
      </c>
      <c r="O1057" s="79">
        <v>3</v>
      </c>
      <c r="P1057" s="79">
        <v>553</v>
      </c>
      <c r="Q1057" s="80">
        <v>5</v>
      </c>
      <c r="R1057">
        <v>1311</v>
      </c>
      <c r="S1057">
        <v>63</v>
      </c>
      <c r="T1057" s="81">
        <f t="shared" si="0"/>
        <v>2016</v>
      </c>
      <c r="U1057" s="82">
        <f>VLOOKUP(A1057,'SB35 Determination Data'!$B$4:$F$542,5,FALSE)</f>
        <v>2016</v>
      </c>
    </row>
    <row r="1058" spans="1:21" ht="12.75" customHeight="1" x14ac:dyDescent="0.15">
      <c r="A1058" s="77" t="s">
        <v>134</v>
      </c>
      <c r="B1058" s="77" t="s">
        <v>127</v>
      </c>
      <c r="C1058" s="77" t="s">
        <v>128</v>
      </c>
      <c r="D1058" s="78">
        <v>2016</v>
      </c>
      <c r="E1058" s="77" t="s">
        <v>1598</v>
      </c>
      <c r="F1058" s="79">
        <v>393</v>
      </c>
      <c r="G1058" s="79">
        <v>0</v>
      </c>
      <c r="H1058" s="83">
        <v>0</v>
      </c>
      <c r="I1058" s="79">
        <v>0</v>
      </c>
      <c r="J1058" s="79">
        <v>204</v>
      </c>
      <c r="K1058" s="79">
        <v>0</v>
      </c>
      <c r="L1058" s="79">
        <v>0</v>
      </c>
      <c r="M1058" s="79">
        <v>0</v>
      </c>
      <c r="N1058" s="79">
        <v>161</v>
      </c>
      <c r="O1058" s="79">
        <v>9</v>
      </c>
      <c r="P1058" s="79">
        <v>553</v>
      </c>
      <c r="Q1058" s="80">
        <v>0</v>
      </c>
      <c r="R1058">
        <v>1311</v>
      </c>
      <c r="S1058">
        <v>9</v>
      </c>
      <c r="T1058" s="81">
        <f t="shared" si="0"/>
        <v>2016</v>
      </c>
      <c r="U1058" s="82">
        <f>VLOOKUP(A1058,'SB35 Determination Data'!$B$4:$F$542,5,FALSE)</f>
        <v>2016</v>
      </c>
    </row>
    <row r="1059" spans="1:21" ht="12.75" customHeight="1" x14ac:dyDescent="0.15">
      <c r="A1059" s="77" t="s">
        <v>134</v>
      </c>
      <c r="B1059" s="77" t="s">
        <v>127</v>
      </c>
      <c r="C1059" s="77" t="s">
        <v>128</v>
      </c>
      <c r="D1059" s="78">
        <v>2017</v>
      </c>
      <c r="E1059" s="77" t="s">
        <v>1598</v>
      </c>
      <c r="F1059" s="79">
        <v>393</v>
      </c>
      <c r="G1059" s="79">
        <v>0</v>
      </c>
      <c r="H1059" s="83">
        <v>0</v>
      </c>
      <c r="I1059" s="79">
        <v>0</v>
      </c>
      <c r="J1059" s="79">
        <v>204</v>
      </c>
      <c r="K1059" s="79">
        <v>0</v>
      </c>
      <c r="L1059" s="79">
        <v>0</v>
      </c>
      <c r="M1059" s="79">
        <v>0</v>
      </c>
      <c r="N1059" s="77">
        <v>161</v>
      </c>
      <c r="O1059" s="79">
        <v>3</v>
      </c>
      <c r="P1059" s="79">
        <v>553</v>
      </c>
      <c r="Q1059" s="80">
        <v>1</v>
      </c>
      <c r="R1059">
        <v>1311</v>
      </c>
      <c r="S1059">
        <v>4</v>
      </c>
      <c r="T1059" s="81">
        <f t="shared" si="0"/>
        <v>2017</v>
      </c>
      <c r="U1059" s="82">
        <f>VLOOKUP(A1059,'SB35 Determination Data'!$B$4:$F$542,5,FALSE)</f>
        <v>2016</v>
      </c>
    </row>
    <row r="1060" spans="1:21" ht="12.75" customHeight="1" x14ac:dyDescent="0.15">
      <c r="A1060" s="77" t="s">
        <v>397</v>
      </c>
      <c r="B1060" s="77" t="s">
        <v>352</v>
      </c>
      <c r="C1060" s="77" t="s">
        <v>144</v>
      </c>
      <c r="D1060" s="78">
        <v>2014</v>
      </c>
      <c r="E1060" s="77" t="s">
        <v>1598</v>
      </c>
      <c r="F1060" s="79">
        <v>636</v>
      </c>
      <c r="G1060" s="79">
        <v>0</v>
      </c>
      <c r="H1060" s="83">
        <v>0</v>
      </c>
      <c r="I1060" s="79">
        <v>0</v>
      </c>
      <c r="J1060" s="79">
        <v>432</v>
      </c>
      <c r="K1060" s="79">
        <v>0</v>
      </c>
      <c r="L1060" s="79">
        <v>0</v>
      </c>
      <c r="M1060" s="79">
        <v>0</v>
      </c>
      <c r="N1060" s="79">
        <v>496</v>
      </c>
      <c r="O1060" s="79">
        <v>0</v>
      </c>
      <c r="P1060" s="79">
        <v>1151</v>
      </c>
      <c r="Q1060" s="80">
        <v>76</v>
      </c>
      <c r="R1060">
        <v>2715</v>
      </c>
      <c r="S1060">
        <v>76</v>
      </c>
      <c r="T1060" s="81">
        <f t="shared" si="0"/>
        <v>2014</v>
      </c>
      <c r="U1060" s="82">
        <f>VLOOKUP(A1060,'SB35 Determination Data'!$B$4:$F$542,5,FALSE)</f>
        <v>2014</v>
      </c>
    </row>
    <row r="1061" spans="1:21" ht="12.75" customHeight="1" x14ac:dyDescent="0.15">
      <c r="A1061" s="77" t="s">
        <v>397</v>
      </c>
      <c r="B1061" s="77" t="s">
        <v>352</v>
      </c>
      <c r="C1061" s="77" t="s">
        <v>144</v>
      </c>
      <c r="D1061" s="78">
        <v>2015</v>
      </c>
      <c r="E1061" s="77" t="s">
        <v>1598</v>
      </c>
      <c r="F1061" s="79">
        <v>636</v>
      </c>
      <c r="G1061" s="79">
        <v>0</v>
      </c>
      <c r="H1061" s="83">
        <v>0</v>
      </c>
      <c r="I1061" s="79">
        <v>0</v>
      </c>
      <c r="J1061" s="79">
        <v>432</v>
      </c>
      <c r="K1061" s="79">
        <v>0</v>
      </c>
      <c r="L1061" s="79">
        <v>0</v>
      </c>
      <c r="M1061" s="79">
        <v>0</v>
      </c>
      <c r="N1061" s="79">
        <v>496</v>
      </c>
      <c r="O1061" s="79">
        <v>0</v>
      </c>
      <c r="P1061" s="79">
        <v>1151</v>
      </c>
      <c r="Q1061" s="80">
        <v>8</v>
      </c>
      <c r="R1061">
        <v>2715</v>
      </c>
      <c r="S1061">
        <v>8</v>
      </c>
      <c r="T1061" s="81">
        <f t="shared" si="0"/>
        <v>2015</v>
      </c>
      <c r="U1061" s="82">
        <f>VLOOKUP(A1061,'SB35 Determination Data'!$B$4:$F$542,5,FALSE)</f>
        <v>2014</v>
      </c>
    </row>
    <row r="1062" spans="1:21" ht="12.75" customHeight="1" x14ac:dyDescent="0.15">
      <c r="A1062" s="77" t="s">
        <v>397</v>
      </c>
      <c r="B1062" s="77" t="s">
        <v>352</v>
      </c>
      <c r="C1062" s="77" t="s">
        <v>144</v>
      </c>
      <c r="D1062" s="78">
        <v>2016</v>
      </c>
      <c r="E1062" s="77" t="s">
        <v>1598</v>
      </c>
      <c r="F1062" s="79">
        <v>636</v>
      </c>
      <c r="G1062" s="79">
        <v>0</v>
      </c>
      <c r="H1062" s="83">
        <v>0</v>
      </c>
      <c r="I1062" s="79">
        <v>0</v>
      </c>
      <c r="J1062" s="79">
        <v>432</v>
      </c>
      <c r="K1062" s="79">
        <v>0</v>
      </c>
      <c r="L1062" s="79">
        <v>0</v>
      </c>
      <c r="M1062" s="79">
        <v>0</v>
      </c>
      <c r="N1062" s="79">
        <v>496</v>
      </c>
      <c r="O1062" s="79">
        <v>0</v>
      </c>
      <c r="P1062" s="79">
        <v>1151</v>
      </c>
      <c r="Q1062" s="80">
        <v>5</v>
      </c>
      <c r="R1062">
        <v>2715</v>
      </c>
      <c r="S1062">
        <v>5</v>
      </c>
      <c r="T1062" s="81">
        <f t="shared" si="0"/>
        <v>2016</v>
      </c>
      <c r="U1062" s="82">
        <f>VLOOKUP(A1062,'SB35 Determination Data'!$B$4:$F$542,5,FALSE)</f>
        <v>2014</v>
      </c>
    </row>
    <row r="1063" spans="1:21" ht="12.75" customHeight="1" x14ac:dyDescent="0.15">
      <c r="A1063" s="77" t="s">
        <v>397</v>
      </c>
      <c r="B1063" s="77" t="s">
        <v>352</v>
      </c>
      <c r="C1063" s="77" t="s">
        <v>144</v>
      </c>
      <c r="D1063" s="78">
        <v>2017</v>
      </c>
      <c r="E1063" s="77" t="s">
        <v>1598</v>
      </c>
      <c r="F1063" s="79">
        <v>636</v>
      </c>
      <c r="G1063" s="79">
        <v>0</v>
      </c>
      <c r="H1063" s="83">
        <v>0</v>
      </c>
      <c r="I1063" s="79">
        <v>0</v>
      </c>
      <c r="J1063" s="79">
        <v>432</v>
      </c>
      <c r="K1063" s="79">
        <v>0</v>
      </c>
      <c r="L1063" s="79">
        <v>0</v>
      </c>
      <c r="M1063" s="79">
        <v>0</v>
      </c>
      <c r="N1063" s="79">
        <v>496</v>
      </c>
      <c r="O1063" s="79">
        <v>0</v>
      </c>
      <c r="P1063" s="79">
        <v>1151</v>
      </c>
      <c r="Q1063" s="80">
        <v>7</v>
      </c>
      <c r="R1063">
        <v>2715</v>
      </c>
      <c r="S1063">
        <v>7</v>
      </c>
      <c r="T1063" s="81">
        <f t="shared" si="0"/>
        <v>2017</v>
      </c>
      <c r="U1063" s="82">
        <f>VLOOKUP(A1063,'SB35 Determination Data'!$B$4:$F$542,5,FALSE)</f>
        <v>2014</v>
      </c>
    </row>
    <row r="1064" spans="1:21" ht="12.75" customHeight="1" x14ac:dyDescent="0.15">
      <c r="A1064" s="77" t="s">
        <v>116</v>
      </c>
      <c r="B1064" s="77" t="s">
        <v>99</v>
      </c>
      <c r="C1064" s="77" t="s">
        <v>67</v>
      </c>
      <c r="D1064" s="78">
        <v>2015</v>
      </c>
      <c r="E1064" s="77" t="s">
        <v>1598</v>
      </c>
      <c r="F1064" s="79">
        <v>438</v>
      </c>
      <c r="G1064" s="79">
        <v>0</v>
      </c>
      <c r="H1064" s="83">
        <v>0</v>
      </c>
      <c r="I1064" s="79">
        <v>0</v>
      </c>
      <c r="J1064" s="79">
        <v>305</v>
      </c>
      <c r="K1064" s="79">
        <v>79</v>
      </c>
      <c r="L1064" s="79">
        <v>79</v>
      </c>
      <c r="M1064" s="79">
        <v>0</v>
      </c>
      <c r="N1064" s="77">
        <v>410</v>
      </c>
      <c r="O1064" s="79">
        <v>0</v>
      </c>
      <c r="P1064" s="79">
        <v>1282</v>
      </c>
      <c r="Q1064" s="80">
        <v>112</v>
      </c>
      <c r="R1064">
        <v>2435</v>
      </c>
      <c r="S1064">
        <v>191</v>
      </c>
      <c r="T1064" s="81">
        <f t="shared" si="0"/>
        <v>2015</v>
      </c>
      <c r="U1064" s="82">
        <f>VLOOKUP(A1064,'SB35 Determination Data'!$B$4:$F$542,5,FALSE)</f>
        <v>2015</v>
      </c>
    </row>
    <row r="1065" spans="1:21" ht="12.75" customHeight="1" x14ac:dyDescent="0.15">
      <c r="A1065" s="77" t="s">
        <v>116</v>
      </c>
      <c r="B1065" s="77" t="s">
        <v>99</v>
      </c>
      <c r="C1065" s="77" t="s">
        <v>67</v>
      </c>
      <c r="D1065" s="78">
        <v>2016</v>
      </c>
      <c r="E1065" s="77" t="s">
        <v>1598</v>
      </c>
      <c r="F1065" s="79">
        <v>438</v>
      </c>
      <c r="G1065" s="79">
        <v>0</v>
      </c>
      <c r="H1065" s="83">
        <v>0</v>
      </c>
      <c r="I1065" s="79">
        <v>0</v>
      </c>
      <c r="J1065" s="79">
        <v>305</v>
      </c>
      <c r="K1065" s="79">
        <v>0</v>
      </c>
      <c r="L1065" s="79">
        <v>0</v>
      </c>
      <c r="M1065" s="79">
        <v>0</v>
      </c>
      <c r="N1065" s="79">
        <v>410</v>
      </c>
      <c r="O1065" s="79">
        <v>0</v>
      </c>
      <c r="P1065" s="79">
        <v>1282</v>
      </c>
      <c r="Q1065" s="80">
        <v>56</v>
      </c>
      <c r="R1065">
        <v>2435</v>
      </c>
      <c r="S1065">
        <v>56</v>
      </c>
      <c r="T1065" s="81">
        <f t="shared" si="0"/>
        <v>2016</v>
      </c>
      <c r="U1065" s="82">
        <f>VLOOKUP(A1065,'SB35 Determination Data'!$B$4:$F$542,5,FALSE)</f>
        <v>2015</v>
      </c>
    </row>
    <row r="1066" spans="1:21" ht="12.75" customHeight="1" x14ac:dyDescent="0.15">
      <c r="A1066" s="77" t="s">
        <v>116</v>
      </c>
      <c r="B1066" s="77" t="s">
        <v>99</v>
      </c>
      <c r="C1066" s="77" t="s">
        <v>67</v>
      </c>
      <c r="D1066" s="78">
        <v>2017</v>
      </c>
      <c r="E1066" s="77" t="s">
        <v>1598</v>
      </c>
      <c r="F1066" s="79">
        <v>438</v>
      </c>
      <c r="G1066" s="79">
        <v>79</v>
      </c>
      <c r="H1066" s="83">
        <v>79</v>
      </c>
      <c r="I1066" s="79">
        <v>0</v>
      </c>
      <c r="J1066" s="79">
        <v>305</v>
      </c>
      <c r="K1066" s="79">
        <v>0</v>
      </c>
      <c r="L1066" s="79">
        <v>0</v>
      </c>
      <c r="M1066" s="79">
        <v>0</v>
      </c>
      <c r="N1066" s="79">
        <v>410</v>
      </c>
      <c r="O1066" s="79">
        <v>0</v>
      </c>
      <c r="P1066" s="79">
        <v>1282</v>
      </c>
      <c r="Q1066" s="80">
        <v>59</v>
      </c>
      <c r="R1066">
        <v>2435</v>
      </c>
      <c r="S1066">
        <v>138</v>
      </c>
      <c r="T1066" s="81">
        <f t="shared" si="0"/>
        <v>2017</v>
      </c>
      <c r="U1066" s="82">
        <f>VLOOKUP(A1066,'SB35 Determination Data'!$B$4:$F$542,5,FALSE)</f>
        <v>2015</v>
      </c>
    </row>
    <row r="1067" spans="1:21" ht="12.75" customHeight="1" x14ac:dyDescent="0.15">
      <c r="A1067" s="77" t="s">
        <v>1296</v>
      </c>
      <c r="B1067" s="77" t="s">
        <v>472</v>
      </c>
      <c r="C1067" s="77" t="s">
        <v>67</v>
      </c>
      <c r="D1067" s="78">
        <v>2015</v>
      </c>
      <c r="E1067" s="77" t="s">
        <v>1598</v>
      </c>
      <c r="F1067" s="79">
        <v>45</v>
      </c>
      <c r="G1067" s="79">
        <v>0</v>
      </c>
      <c r="H1067" s="83">
        <v>0</v>
      </c>
      <c r="I1067" s="79">
        <v>0</v>
      </c>
      <c r="J1067" s="79">
        <v>36</v>
      </c>
      <c r="K1067" s="79">
        <v>0</v>
      </c>
      <c r="L1067" s="79">
        <v>0</v>
      </c>
      <c r="M1067" s="79">
        <v>0</v>
      </c>
      <c r="N1067" s="79">
        <v>48</v>
      </c>
      <c r="O1067" s="79">
        <v>67</v>
      </c>
      <c r="P1067" s="79">
        <v>170</v>
      </c>
      <c r="Q1067" s="80">
        <v>80</v>
      </c>
      <c r="R1067">
        <v>299</v>
      </c>
      <c r="S1067">
        <v>147</v>
      </c>
      <c r="T1067" s="81">
        <f t="shared" si="0"/>
        <v>2015</v>
      </c>
      <c r="U1067" s="82">
        <f>VLOOKUP(A1067,'SB35 Determination Data'!$B$4:$F$542,5,FALSE)</f>
        <v>2015</v>
      </c>
    </row>
    <row r="1068" spans="1:21" ht="12.75" customHeight="1" x14ac:dyDescent="0.15">
      <c r="A1068" s="77" t="s">
        <v>1296</v>
      </c>
      <c r="B1068" s="77" t="s">
        <v>472</v>
      </c>
      <c r="C1068" s="77" t="s">
        <v>67</v>
      </c>
      <c r="D1068" s="78">
        <v>2016</v>
      </c>
      <c r="E1068" s="77" t="s">
        <v>1598</v>
      </c>
      <c r="F1068" s="79">
        <v>45</v>
      </c>
      <c r="G1068" s="79">
        <v>0</v>
      </c>
      <c r="H1068" s="83">
        <v>0</v>
      </c>
      <c r="I1068" s="79">
        <v>0</v>
      </c>
      <c r="J1068" s="79">
        <v>36</v>
      </c>
      <c r="K1068" s="79">
        <v>0</v>
      </c>
      <c r="L1068" s="79">
        <v>0</v>
      </c>
      <c r="M1068" s="79">
        <v>0</v>
      </c>
      <c r="N1068" s="79">
        <v>48</v>
      </c>
      <c r="O1068" s="79">
        <v>12</v>
      </c>
      <c r="P1068" s="79">
        <v>170</v>
      </c>
      <c r="Q1068" s="80">
        <v>156</v>
      </c>
      <c r="R1068">
        <v>299</v>
      </c>
      <c r="S1068">
        <v>168</v>
      </c>
      <c r="T1068" s="81">
        <f t="shared" si="0"/>
        <v>2016</v>
      </c>
      <c r="U1068" s="82">
        <f>VLOOKUP(A1068,'SB35 Determination Data'!$B$4:$F$542,5,FALSE)</f>
        <v>2015</v>
      </c>
    </row>
    <row r="1069" spans="1:21" ht="12.75" customHeight="1" x14ac:dyDescent="0.15">
      <c r="A1069" s="77" t="s">
        <v>1296</v>
      </c>
      <c r="B1069" s="77" t="s">
        <v>472</v>
      </c>
      <c r="C1069" s="77" t="s">
        <v>67</v>
      </c>
      <c r="D1069" s="78">
        <v>2017</v>
      </c>
      <c r="E1069" s="77" t="s">
        <v>1598</v>
      </c>
      <c r="F1069" s="79">
        <v>45</v>
      </c>
      <c r="G1069" s="79">
        <v>0</v>
      </c>
      <c r="H1069" s="83">
        <v>0</v>
      </c>
      <c r="I1069" s="79">
        <v>0</v>
      </c>
      <c r="J1069" s="79">
        <v>36</v>
      </c>
      <c r="K1069" s="79">
        <v>4</v>
      </c>
      <c r="L1069" s="79">
        <v>0</v>
      </c>
      <c r="M1069" s="79">
        <v>4</v>
      </c>
      <c r="N1069" s="79">
        <v>48</v>
      </c>
      <c r="O1069" s="79">
        <v>73</v>
      </c>
      <c r="P1069" s="79">
        <v>170</v>
      </c>
      <c r="Q1069" s="80">
        <v>75</v>
      </c>
      <c r="R1069">
        <v>299</v>
      </c>
      <c r="S1069">
        <v>152</v>
      </c>
      <c r="T1069" s="81">
        <f t="shared" si="0"/>
        <v>2017</v>
      </c>
      <c r="U1069" s="82">
        <f>VLOOKUP(A1069,'SB35 Determination Data'!$B$4:$F$542,5,FALSE)</f>
        <v>2015</v>
      </c>
    </row>
    <row r="1070" spans="1:21" ht="12.75" customHeight="1" x14ac:dyDescent="0.15">
      <c r="A1070" s="77" t="s">
        <v>587</v>
      </c>
      <c r="B1070" s="77" t="s">
        <v>517</v>
      </c>
      <c r="C1070" s="77" t="s">
        <v>128</v>
      </c>
      <c r="D1070" s="78">
        <v>2015</v>
      </c>
      <c r="E1070" s="77" t="s">
        <v>1598</v>
      </c>
      <c r="F1070" s="79">
        <v>321</v>
      </c>
      <c r="G1070" s="79">
        <v>0</v>
      </c>
      <c r="H1070" s="83">
        <v>0</v>
      </c>
      <c r="I1070" s="79">
        <v>0</v>
      </c>
      <c r="J1070" s="79">
        <v>206</v>
      </c>
      <c r="K1070" s="79">
        <v>0</v>
      </c>
      <c r="L1070" s="79">
        <v>0</v>
      </c>
      <c r="M1070" s="79">
        <v>0</v>
      </c>
      <c r="N1070" s="77">
        <v>217</v>
      </c>
      <c r="O1070" s="79">
        <v>0</v>
      </c>
      <c r="P1070" s="79">
        <v>536</v>
      </c>
      <c r="Q1070" s="80">
        <v>52</v>
      </c>
      <c r="R1070">
        <v>1280</v>
      </c>
      <c r="S1070">
        <v>52</v>
      </c>
      <c r="T1070" s="81">
        <f t="shared" si="0"/>
        <v>2016</v>
      </c>
      <c r="U1070" s="82">
        <f>VLOOKUP(A1070,'SB35 Determination Data'!$B$4:$F$542,5,FALSE)</f>
        <v>2016</v>
      </c>
    </row>
    <row r="1071" spans="1:21" ht="12.75" customHeight="1" x14ac:dyDescent="0.15">
      <c r="A1071" s="77" t="s">
        <v>587</v>
      </c>
      <c r="B1071" s="77" t="s">
        <v>517</v>
      </c>
      <c r="C1071" s="77" t="s">
        <v>128</v>
      </c>
      <c r="D1071" s="78">
        <v>2016</v>
      </c>
      <c r="E1071" s="77" t="s">
        <v>1598</v>
      </c>
      <c r="F1071" s="79">
        <v>321</v>
      </c>
      <c r="G1071" s="79">
        <v>33</v>
      </c>
      <c r="H1071" s="83">
        <v>33</v>
      </c>
      <c r="I1071" s="79">
        <v>0</v>
      </c>
      <c r="J1071" s="79">
        <v>206</v>
      </c>
      <c r="K1071" s="79">
        <v>38</v>
      </c>
      <c r="L1071" s="79">
        <v>38</v>
      </c>
      <c r="M1071" s="79">
        <v>0</v>
      </c>
      <c r="N1071" s="79">
        <v>217</v>
      </c>
      <c r="O1071" s="79">
        <v>0</v>
      </c>
      <c r="P1071" s="79">
        <v>536</v>
      </c>
      <c r="Q1071" s="80">
        <v>0</v>
      </c>
      <c r="R1071">
        <v>1280</v>
      </c>
      <c r="S1071">
        <v>71</v>
      </c>
      <c r="T1071" s="81">
        <f t="shared" si="0"/>
        <v>2016</v>
      </c>
      <c r="U1071" s="82">
        <f>VLOOKUP(A1071,'SB35 Determination Data'!$B$4:$F$542,5,FALSE)</f>
        <v>2016</v>
      </c>
    </row>
    <row r="1072" spans="1:21" ht="12.75" customHeight="1" x14ac:dyDescent="0.15">
      <c r="A1072" s="77" t="s">
        <v>587</v>
      </c>
      <c r="B1072" s="77" t="s">
        <v>517</v>
      </c>
      <c r="C1072" s="77" t="s">
        <v>128</v>
      </c>
      <c r="D1072" s="78">
        <v>2017</v>
      </c>
      <c r="E1072" s="77" t="s">
        <v>1598</v>
      </c>
      <c r="F1072" s="79">
        <v>321</v>
      </c>
      <c r="G1072" s="79">
        <v>0</v>
      </c>
      <c r="H1072" s="83">
        <v>0</v>
      </c>
      <c r="I1072" s="79">
        <v>0</v>
      </c>
      <c r="J1072" s="79">
        <v>206</v>
      </c>
      <c r="K1072" s="79">
        <v>0</v>
      </c>
      <c r="L1072" s="79">
        <v>0</v>
      </c>
      <c r="M1072" s="79">
        <v>0</v>
      </c>
      <c r="N1072" s="79">
        <v>217</v>
      </c>
      <c r="O1072" s="79">
        <v>0</v>
      </c>
      <c r="P1072" s="79">
        <v>536</v>
      </c>
      <c r="Q1072" s="80">
        <v>13</v>
      </c>
      <c r="R1072">
        <v>1280</v>
      </c>
      <c r="S1072">
        <v>13</v>
      </c>
      <c r="T1072" s="81">
        <f t="shared" si="0"/>
        <v>2017</v>
      </c>
      <c r="U1072" s="82">
        <f>VLOOKUP(A1072,'SB35 Determination Data'!$B$4:$F$542,5,FALSE)</f>
        <v>2016</v>
      </c>
    </row>
    <row r="1073" spans="1:21" ht="12.75" customHeight="1" x14ac:dyDescent="0.15">
      <c r="A1073" s="77" t="s">
        <v>316</v>
      </c>
      <c r="B1073" s="77" t="s">
        <v>316</v>
      </c>
      <c r="C1073" s="77" t="s">
        <v>144</v>
      </c>
      <c r="D1073" s="78">
        <v>2017</v>
      </c>
      <c r="E1073" s="77" t="s">
        <v>1598</v>
      </c>
      <c r="F1073" s="79">
        <v>2002</v>
      </c>
      <c r="G1073" s="79">
        <v>0</v>
      </c>
      <c r="H1073" s="83">
        <v>0</v>
      </c>
      <c r="I1073" s="79">
        <v>0</v>
      </c>
      <c r="J1073" s="79">
        <v>1336</v>
      </c>
      <c r="K1073" s="79">
        <v>0</v>
      </c>
      <c r="L1073" s="79">
        <v>0</v>
      </c>
      <c r="M1073" s="79">
        <v>0</v>
      </c>
      <c r="N1073" s="79">
        <v>1503</v>
      </c>
      <c r="O1073" s="79">
        <v>12</v>
      </c>
      <c r="P1073" s="79">
        <v>3442</v>
      </c>
      <c r="Q1073" s="80">
        <v>70</v>
      </c>
      <c r="R1073">
        <v>8283</v>
      </c>
      <c r="S1073">
        <v>82</v>
      </c>
      <c r="T1073" s="81">
        <f t="shared" si="0"/>
        <v>2017</v>
      </c>
      <c r="U1073" s="82">
        <f>VLOOKUP(A1073,'SB35 Determination Data'!$B$4:$F$542,5,FALSE)</f>
        <v>2014</v>
      </c>
    </row>
    <row r="1074" spans="1:21" ht="12.75" customHeight="1" x14ac:dyDescent="0.15">
      <c r="A1074" s="77" t="s">
        <v>337</v>
      </c>
      <c r="B1074" s="77" t="s">
        <v>316</v>
      </c>
      <c r="C1074" s="77" t="s">
        <v>144</v>
      </c>
      <c r="D1074" s="78">
        <v>2014</v>
      </c>
      <c r="E1074" s="77" t="s">
        <v>1598</v>
      </c>
      <c r="F1074" s="79">
        <v>7173</v>
      </c>
      <c r="G1074" s="79">
        <v>43</v>
      </c>
      <c r="H1074" s="83">
        <v>43</v>
      </c>
      <c r="I1074" s="79">
        <v>0</v>
      </c>
      <c r="J1074" s="79">
        <v>4871</v>
      </c>
      <c r="K1074" s="79">
        <v>45</v>
      </c>
      <c r="L1074" s="79">
        <v>45</v>
      </c>
      <c r="M1074" s="79">
        <v>0</v>
      </c>
      <c r="N1074" s="79">
        <v>5534</v>
      </c>
      <c r="O1074" s="79">
        <v>430</v>
      </c>
      <c r="P1074" s="79">
        <v>12725</v>
      </c>
      <c r="Q1074" s="80">
        <v>630</v>
      </c>
      <c r="R1074">
        <v>30303</v>
      </c>
      <c r="S1074">
        <v>1148</v>
      </c>
      <c r="T1074" s="81">
        <f t="shared" si="0"/>
        <v>2014</v>
      </c>
      <c r="U1074" s="82">
        <f>VLOOKUP(A1074,'SB35 Determination Data'!$B$4:$F$542,5,FALSE)</f>
        <v>2014</v>
      </c>
    </row>
    <row r="1075" spans="1:21" ht="12.75" customHeight="1" x14ac:dyDescent="0.15">
      <c r="A1075" s="77" t="s">
        <v>337</v>
      </c>
      <c r="B1075" s="77" t="s">
        <v>316</v>
      </c>
      <c r="C1075" s="77" t="s">
        <v>144</v>
      </c>
      <c r="D1075" s="78">
        <v>2015</v>
      </c>
      <c r="E1075" s="77" t="s">
        <v>1598</v>
      </c>
      <c r="F1075" s="79">
        <v>7173</v>
      </c>
      <c r="G1075" s="79">
        <v>12</v>
      </c>
      <c r="H1075" s="83">
        <v>3</v>
      </c>
      <c r="I1075" s="79">
        <v>9</v>
      </c>
      <c r="J1075" s="79">
        <v>4871</v>
      </c>
      <c r="K1075" s="79">
        <v>8</v>
      </c>
      <c r="L1075" s="79">
        <v>8</v>
      </c>
      <c r="M1075" s="79">
        <v>0</v>
      </c>
      <c r="N1075" s="77">
        <v>5534</v>
      </c>
      <c r="O1075" s="79">
        <v>98</v>
      </c>
      <c r="P1075" s="79">
        <v>12725</v>
      </c>
      <c r="Q1075" s="80">
        <v>914</v>
      </c>
      <c r="R1075">
        <v>30303</v>
      </c>
      <c r="S1075">
        <v>1032</v>
      </c>
      <c r="T1075" s="81">
        <f t="shared" si="0"/>
        <v>2015</v>
      </c>
      <c r="U1075" s="82">
        <f>VLOOKUP(A1075,'SB35 Determination Data'!$B$4:$F$542,5,FALSE)</f>
        <v>2014</v>
      </c>
    </row>
    <row r="1076" spans="1:21" ht="12.75" customHeight="1" x14ac:dyDescent="0.15">
      <c r="A1076" s="77" t="s">
        <v>337</v>
      </c>
      <c r="B1076" s="77" t="s">
        <v>316</v>
      </c>
      <c r="C1076" s="77" t="s">
        <v>144</v>
      </c>
      <c r="D1076" s="78">
        <v>2016</v>
      </c>
      <c r="E1076" s="77" t="s">
        <v>1598</v>
      </c>
      <c r="F1076" s="79">
        <v>7173</v>
      </c>
      <c r="G1076" s="79">
        <v>23</v>
      </c>
      <c r="H1076" s="83">
        <v>23</v>
      </c>
      <c r="I1076" s="79">
        <v>0</v>
      </c>
      <c r="J1076" s="79">
        <v>4871</v>
      </c>
      <c r="K1076" s="79">
        <v>2</v>
      </c>
      <c r="L1076" s="79">
        <v>2</v>
      </c>
      <c r="M1076" s="79">
        <v>0</v>
      </c>
      <c r="N1076" s="79">
        <v>5534</v>
      </c>
      <c r="O1076" s="79">
        <v>0</v>
      </c>
      <c r="P1076" s="79">
        <v>12725</v>
      </c>
      <c r="Q1076" s="80">
        <v>394</v>
      </c>
      <c r="R1076">
        <v>30303</v>
      </c>
      <c r="S1076">
        <v>419</v>
      </c>
      <c r="T1076" s="81">
        <f t="shared" si="0"/>
        <v>2016</v>
      </c>
      <c r="U1076" s="82">
        <f>VLOOKUP(A1076,'SB35 Determination Data'!$B$4:$F$542,5,FALSE)</f>
        <v>2014</v>
      </c>
    </row>
    <row r="1077" spans="1:21" ht="12.75" customHeight="1" x14ac:dyDescent="0.15">
      <c r="A1077" s="77" t="s">
        <v>337</v>
      </c>
      <c r="B1077" s="77" t="s">
        <v>316</v>
      </c>
      <c r="C1077" s="77" t="s">
        <v>144</v>
      </c>
      <c r="D1077" s="78">
        <v>2017</v>
      </c>
      <c r="E1077" s="77" t="s">
        <v>1598</v>
      </c>
      <c r="F1077" s="79">
        <v>7173</v>
      </c>
      <c r="G1077" s="79">
        <v>86</v>
      </c>
      <c r="H1077" s="83">
        <v>86</v>
      </c>
      <c r="I1077" s="79">
        <v>0</v>
      </c>
      <c r="J1077" s="79">
        <v>4871</v>
      </c>
      <c r="K1077" s="79">
        <v>27</v>
      </c>
      <c r="L1077" s="79">
        <v>27</v>
      </c>
      <c r="M1077" s="79">
        <v>0</v>
      </c>
      <c r="N1077" s="79">
        <v>5534</v>
      </c>
      <c r="O1077" s="79">
        <v>505</v>
      </c>
      <c r="P1077" s="79">
        <v>12725</v>
      </c>
      <c r="Q1077" s="80">
        <v>62</v>
      </c>
      <c r="R1077">
        <v>30303</v>
      </c>
      <c r="S1077">
        <v>680</v>
      </c>
      <c r="T1077" s="81">
        <f t="shared" si="0"/>
        <v>2017</v>
      </c>
      <c r="U1077" s="82">
        <f>VLOOKUP(A1077,'SB35 Determination Data'!$B$4:$F$542,5,FALSE)</f>
        <v>2014</v>
      </c>
    </row>
    <row r="1078" spans="1:21" ht="12.75" customHeight="1" x14ac:dyDescent="0.15">
      <c r="A1078" s="77" t="s">
        <v>312</v>
      </c>
      <c r="B1078" s="77" t="s">
        <v>306</v>
      </c>
      <c r="C1078" s="77" t="s">
        <v>123</v>
      </c>
      <c r="D1078" s="78">
        <v>2013</v>
      </c>
      <c r="E1078" s="77" t="s">
        <v>1598</v>
      </c>
      <c r="F1078" s="79">
        <v>1040</v>
      </c>
      <c r="G1078" s="79">
        <v>0</v>
      </c>
      <c r="H1078" s="83">
        <v>0</v>
      </c>
      <c r="I1078" s="79">
        <v>0</v>
      </c>
      <c r="J1078" s="79">
        <v>729</v>
      </c>
      <c r="K1078" s="79">
        <v>0</v>
      </c>
      <c r="L1078" s="79">
        <v>0</v>
      </c>
      <c r="M1078" s="79">
        <v>0</v>
      </c>
      <c r="N1078" s="79">
        <v>709</v>
      </c>
      <c r="O1078" s="79">
        <v>0</v>
      </c>
      <c r="P1078" s="79">
        <v>1335</v>
      </c>
      <c r="Q1078" s="80">
        <v>0</v>
      </c>
      <c r="R1078">
        <v>3813</v>
      </c>
      <c r="S1078">
        <v>0</v>
      </c>
      <c r="T1078" s="81">
        <f t="shared" si="0"/>
        <v>2014</v>
      </c>
      <c r="U1078" s="82">
        <f>VLOOKUP(A1078,'SB35 Determination Data'!$B$4:$F$542,5,FALSE)</f>
        <v>2014</v>
      </c>
    </row>
    <row r="1079" spans="1:21" ht="12.75" customHeight="1" x14ac:dyDescent="0.15">
      <c r="A1079" s="77" t="s">
        <v>312</v>
      </c>
      <c r="B1079" s="77" t="s">
        <v>306</v>
      </c>
      <c r="C1079" s="77" t="s">
        <v>123</v>
      </c>
      <c r="D1079" s="78">
        <v>2014</v>
      </c>
      <c r="E1079" s="77" t="s">
        <v>1598</v>
      </c>
      <c r="F1079" s="79">
        <v>1040</v>
      </c>
      <c r="G1079" s="79">
        <v>0</v>
      </c>
      <c r="H1079" s="83">
        <v>0</v>
      </c>
      <c r="I1079" s="79">
        <v>0</v>
      </c>
      <c r="J1079" s="79">
        <v>729</v>
      </c>
      <c r="K1079" s="79">
        <v>0</v>
      </c>
      <c r="L1079" s="79">
        <v>0</v>
      </c>
      <c r="M1079" s="79">
        <v>0</v>
      </c>
      <c r="N1079" s="79">
        <v>709</v>
      </c>
      <c r="O1079" s="79">
        <v>37</v>
      </c>
      <c r="P1079" s="79">
        <v>1335</v>
      </c>
      <c r="Q1079" s="80">
        <v>360</v>
      </c>
      <c r="R1079">
        <v>3813</v>
      </c>
      <c r="S1079">
        <v>397</v>
      </c>
      <c r="T1079" s="81">
        <f t="shared" si="0"/>
        <v>2014</v>
      </c>
      <c r="U1079" s="82">
        <f>VLOOKUP(A1079,'SB35 Determination Data'!$B$4:$F$542,5,FALSE)</f>
        <v>2014</v>
      </c>
    </row>
    <row r="1080" spans="1:21" ht="12.75" customHeight="1" x14ac:dyDescent="0.15">
      <c r="A1080" s="77" t="s">
        <v>312</v>
      </c>
      <c r="B1080" s="77" t="s">
        <v>306</v>
      </c>
      <c r="C1080" s="77" t="s">
        <v>123</v>
      </c>
      <c r="D1080" s="78">
        <v>2015</v>
      </c>
      <c r="E1080" s="77" t="s">
        <v>1598</v>
      </c>
      <c r="F1080" s="79">
        <v>1040</v>
      </c>
      <c r="G1080" s="79">
        <v>0</v>
      </c>
      <c r="H1080" s="83">
        <v>0</v>
      </c>
      <c r="I1080" s="79">
        <v>0</v>
      </c>
      <c r="J1080" s="79">
        <v>729</v>
      </c>
      <c r="K1080" s="79">
        <v>0</v>
      </c>
      <c r="L1080" s="79">
        <v>0</v>
      </c>
      <c r="M1080" s="79">
        <v>0</v>
      </c>
      <c r="N1080" s="77">
        <v>709</v>
      </c>
      <c r="O1080" s="79">
        <v>385</v>
      </c>
      <c r="P1080" s="79">
        <v>1335</v>
      </c>
      <c r="Q1080" s="80">
        <v>312</v>
      </c>
      <c r="R1080">
        <v>3813</v>
      </c>
      <c r="S1080">
        <v>697</v>
      </c>
      <c r="T1080" s="81">
        <f t="shared" si="0"/>
        <v>2015</v>
      </c>
      <c r="U1080" s="82">
        <f>VLOOKUP(A1080,'SB35 Determination Data'!$B$4:$F$542,5,FALSE)</f>
        <v>2014</v>
      </c>
    </row>
    <row r="1081" spans="1:21" ht="12.75" customHeight="1" x14ac:dyDescent="0.15">
      <c r="A1081" s="77" t="s">
        <v>312</v>
      </c>
      <c r="B1081" s="77" t="s">
        <v>306</v>
      </c>
      <c r="C1081" s="77" t="s">
        <v>123</v>
      </c>
      <c r="D1081" s="78">
        <v>2016</v>
      </c>
      <c r="E1081" s="77" t="s">
        <v>1598</v>
      </c>
      <c r="F1081" s="79">
        <v>1040</v>
      </c>
      <c r="G1081" s="79">
        <v>0</v>
      </c>
      <c r="H1081" s="83">
        <v>0</v>
      </c>
      <c r="I1081" s="79">
        <v>0</v>
      </c>
      <c r="J1081" s="79">
        <v>729</v>
      </c>
      <c r="K1081" s="79">
        <v>0</v>
      </c>
      <c r="L1081" s="79">
        <v>0</v>
      </c>
      <c r="M1081" s="79">
        <v>0</v>
      </c>
      <c r="N1081" s="79">
        <v>709</v>
      </c>
      <c r="O1081" s="79">
        <v>184</v>
      </c>
      <c r="P1081" s="79">
        <v>1335</v>
      </c>
      <c r="Q1081" s="80">
        <v>352</v>
      </c>
      <c r="R1081">
        <v>3813</v>
      </c>
      <c r="S1081">
        <v>536</v>
      </c>
      <c r="T1081" s="81">
        <f t="shared" si="0"/>
        <v>2016</v>
      </c>
      <c r="U1081" s="82">
        <f>VLOOKUP(A1081,'SB35 Determination Data'!$B$4:$F$542,5,FALSE)</f>
        <v>2014</v>
      </c>
    </row>
    <row r="1082" spans="1:21" ht="12.75" customHeight="1" x14ac:dyDescent="0.15">
      <c r="A1082" s="77" t="s">
        <v>312</v>
      </c>
      <c r="B1082" s="77" t="s">
        <v>306</v>
      </c>
      <c r="C1082" s="77" t="s">
        <v>123</v>
      </c>
      <c r="D1082" s="78">
        <v>2017</v>
      </c>
      <c r="E1082" s="77" t="s">
        <v>1598</v>
      </c>
      <c r="F1082" s="79">
        <v>1040</v>
      </c>
      <c r="G1082" s="79">
        <v>0</v>
      </c>
      <c r="H1082" s="83">
        <v>0</v>
      </c>
      <c r="I1082" s="79">
        <v>0</v>
      </c>
      <c r="J1082" s="79">
        <v>729</v>
      </c>
      <c r="K1082" s="79">
        <v>0</v>
      </c>
      <c r="L1082" s="79">
        <v>0</v>
      </c>
      <c r="M1082" s="79">
        <v>0</v>
      </c>
      <c r="N1082" s="79">
        <v>709</v>
      </c>
      <c r="O1082" s="79">
        <v>181</v>
      </c>
      <c r="P1082" s="79">
        <v>1335</v>
      </c>
      <c r="Q1082" s="80">
        <v>643</v>
      </c>
      <c r="R1082">
        <v>3813</v>
      </c>
      <c r="S1082">
        <v>824</v>
      </c>
      <c r="T1082" s="81">
        <f t="shared" si="0"/>
        <v>2017</v>
      </c>
      <c r="U1082" s="82">
        <f>VLOOKUP(A1082,'SB35 Determination Data'!$B$4:$F$542,5,FALSE)</f>
        <v>2014</v>
      </c>
    </row>
    <row r="1083" spans="1:21" ht="12.75" customHeight="1" x14ac:dyDescent="0.15">
      <c r="A1083" s="77" t="s">
        <v>575</v>
      </c>
      <c r="B1083" s="77" t="s">
        <v>528</v>
      </c>
      <c r="C1083" s="77" t="s">
        <v>67</v>
      </c>
      <c r="D1083" s="78">
        <v>2014</v>
      </c>
      <c r="E1083" s="77" t="s">
        <v>1598</v>
      </c>
      <c r="F1083" s="79">
        <v>181</v>
      </c>
      <c r="G1083" s="79">
        <v>0</v>
      </c>
      <c r="H1083" s="83">
        <v>0</v>
      </c>
      <c r="I1083" s="79">
        <v>0</v>
      </c>
      <c r="J1083" s="79">
        <v>107</v>
      </c>
      <c r="K1083" s="79">
        <v>0</v>
      </c>
      <c r="L1083" s="79">
        <v>0</v>
      </c>
      <c r="M1083" s="79">
        <v>0</v>
      </c>
      <c r="N1083" s="77">
        <v>127</v>
      </c>
      <c r="O1083" s="79">
        <v>0</v>
      </c>
      <c r="P1083" s="79">
        <v>484</v>
      </c>
      <c r="Q1083" s="80">
        <v>0</v>
      </c>
      <c r="R1083">
        <v>899</v>
      </c>
      <c r="S1083">
        <v>0</v>
      </c>
      <c r="T1083" s="81">
        <f t="shared" si="0"/>
        <v>2015</v>
      </c>
      <c r="U1083" s="82">
        <f>VLOOKUP(A1083,'SB35 Determination Data'!$B$4:$F$542,5,FALSE)</f>
        <v>2015</v>
      </c>
    </row>
    <row r="1084" spans="1:21" ht="12.75" customHeight="1" x14ac:dyDescent="0.15">
      <c r="A1084" s="77" t="s">
        <v>575</v>
      </c>
      <c r="B1084" s="77" t="s">
        <v>528</v>
      </c>
      <c r="C1084" s="77" t="s">
        <v>67</v>
      </c>
      <c r="D1084" s="78">
        <v>2015</v>
      </c>
      <c r="E1084" s="77" t="s">
        <v>1598</v>
      </c>
      <c r="F1084" s="79">
        <v>181</v>
      </c>
      <c r="G1084" s="79">
        <v>0</v>
      </c>
      <c r="H1084" s="83">
        <v>0</v>
      </c>
      <c r="I1084" s="79">
        <v>0</v>
      </c>
      <c r="J1084" s="79">
        <v>107</v>
      </c>
      <c r="K1084" s="79">
        <v>0</v>
      </c>
      <c r="L1084" s="79">
        <v>0</v>
      </c>
      <c r="M1084" s="79">
        <v>0</v>
      </c>
      <c r="N1084" s="79">
        <v>127</v>
      </c>
      <c r="O1084" s="79">
        <v>0</v>
      </c>
      <c r="P1084" s="79">
        <v>484</v>
      </c>
      <c r="Q1084" s="80">
        <v>244</v>
      </c>
      <c r="R1084">
        <v>899</v>
      </c>
      <c r="S1084">
        <v>244</v>
      </c>
      <c r="T1084" s="81">
        <f t="shared" si="0"/>
        <v>2015</v>
      </c>
      <c r="U1084" s="82">
        <f>VLOOKUP(A1084,'SB35 Determination Data'!$B$4:$F$542,5,FALSE)</f>
        <v>2015</v>
      </c>
    </row>
    <row r="1085" spans="1:21" ht="12.75" customHeight="1" x14ac:dyDescent="0.15">
      <c r="A1085" s="77" t="s">
        <v>575</v>
      </c>
      <c r="B1085" s="77" t="s">
        <v>528</v>
      </c>
      <c r="C1085" s="77" t="s">
        <v>67</v>
      </c>
      <c r="D1085" s="78">
        <v>2016</v>
      </c>
      <c r="E1085" s="77" t="s">
        <v>1598</v>
      </c>
      <c r="F1085" s="79">
        <v>181</v>
      </c>
      <c r="G1085" s="79">
        <v>0</v>
      </c>
      <c r="H1085" s="83">
        <v>0</v>
      </c>
      <c r="I1085" s="79">
        <v>0</v>
      </c>
      <c r="J1085" s="79">
        <v>107</v>
      </c>
      <c r="K1085" s="79">
        <v>0</v>
      </c>
      <c r="L1085" s="79">
        <v>0</v>
      </c>
      <c r="M1085" s="79">
        <v>0</v>
      </c>
      <c r="N1085" s="79">
        <v>127</v>
      </c>
      <c r="O1085" s="79">
        <v>1</v>
      </c>
      <c r="P1085" s="79">
        <v>484</v>
      </c>
      <c r="Q1085" s="80">
        <v>161</v>
      </c>
      <c r="R1085">
        <v>899</v>
      </c>
      <c r="S1085">
        <v>162</v>
      </c>
      <c r="T1085" s="81">
        <f t="shared" si="0"/>
        <v>2016</v>
      </c>
      <c r="U1085" s="82">
        <f>VLOOKUP(A1085,'SB35 Determination Data'!$B$4:$F$542,5,FALSE)</f>
        <v>2015</v>
      </c>
    </row>
    <row r="1086" spans="1:21" ht="12.75" customHeight="1" x14ac:dyDescent="0.15">
      <c r="A1086" s="77" t="s">
        <v>575</v>
      </c>
      <c r="B1086" s="77" t="s">
        <v>528</v>
      </c>
      <c r="C1086" s="77" t="s">
        <v>67</v>
      </c>
      <c r="D1086" s="78">
        <v>2017</v>
      </c>
      <c r="E1086" s="77" t="s">
        <v>1598</v>
      </c>
      <c r="F1086" s="79">
        <v>181</v>
      </c>
      <c r="G1086" s="79">
        <v>0</v>
      </c>
      <c r="H1086" s="83">
        <v>0</v>
      </c>
      <c r="I1086" s="79">
        <v>0</v>
      </c>
      <c r="J1086" s="79">
        <v>107</v>
      </c>
      <c r="K1086" s="79">
        <v>0</v>
      </c>
      <c r="L1086" s="79">
        <v>0</v>
      </c>
      <c r="M1086" s="79">
        <v>0</v>
      </c>
      <c r="N1086" s="79">
        <v>127</v>
      </c>
      <c r="O1086" s="79">
        <v>13</v>
      </c>
      <c r="P1086" s="79">
        <v>484</v>
      </c>
      <c r="Q1086" s="80">
        <v>165</v>
      </c>
      <c r="R1086">
        <v>899</v>
      </c>
      <c r="S1086">
        <v>178</v>
      </c>
      <c r="T1086" s="81">
        <f t="shared" si="0"/>
        <v>2017</v>
      </c>
      <c r="U1086" s="82">
        <f>VLOOKUP(A1086,'SB35 Determination Data'!$B$4:$F$542,5,FALSE)</f>
        <v>2015</v>
      </c>
    </row>
    <row r="1087" spans="1:21" ht="12.75" customHeight="1" x14ac:dyDescent="0.15">
      <c r="A1087" s="77" t="s">
        <v>1299</v>
      </c>
      <c r="B1087" s="77" t="s">
        <v>168</v>
      </c>
      <c r="C1087" s="77" t="s">
        <v>144</v>
      </c>
      <c r="D1087" s="78">
        <v>2017</v>
      </c>
      <c r="E1087" s="77" t="s">
        <v>1598</v>
      </c>
      <c r="F1087" s="79">
        <v>1</v>
      </c>
      <c r="G1087" s="79">
        <v>0</v>
      </c>
      <c r="H1087" s="83">
        <v>0</v>
      </c>
      <c r="I1087" s="79">
        <v>0</v>
      </c>
      <c r="J1087" s="79">
        <v>1</v>
      </c>
      <c r="K1087" s="79">
        <v>0</v>
      </c>
      <c r="L1087" s="79">
        <v>0</v>
      </c>
      <c r="M1087" s="79">
        <v>0</v>
      </c>
      <c r="N1087" s="77">
        <v>1</v>
      </c>
      <c r="O1087" s="79">
        <v>1</v>
      </c>
      <c r="P1087" s="79">
        <v>2</v>
      </c>
      <c r="Q1087" s="80">
        <v>4</v>
      </c>
      <c r="R1087">
        <v>5</v>
      </c>
      <c r="S1087">
        <v>5</v>
      </c>
      <c r="T1087" s="81">
        <f t="shared" si="0"/>
        <v>2017</v>
      </c>
      <c r="U1087" s="82">
        <f>VLOOKUP(A1087,'SB35 Determination Data'!$B$4:$F$542,5,FALSE)</f>
        <v>2014</v>
      </c>
    </row>
    <row r="1088" spans="1:21" ht="12.75" customHeight="1" x14ac:dyDescent="0.15">
      <c r="A1088" s="77" t="s">
        <v>211</v>
      </c>
      <c r="B1088" s="77" t="s">
        <v>168</v>
      </c>
      <c r="C1088" s="77" t="s">
        <v>144</v>
      </c>
      <c r="D1088" s="78">
        <v>2014</v>
      </c>
      <c r="E1088" s="77" t="s">
        <v>1598</v>
      </c>
      <c r="F1088" s="79">
        <v>153</v>
      </c>
      <c r="G1088" s="79">
        <v>0</v>
      </c>
      <c r="H1088" s="83">
        <v>0</v>
      </c>
      <c r="I1088" s="79">
        <v>0</v>
      </c>
      <c r="J1088" s="79">
        <v>88</v>
      </c>
      <c r="K1088" s="79">
        <v>0</v>
      </c>
      <c r="L1088" s="79">
        <v>0</v>
      </c>
      <c r="M1088" s="79">
        <v>0</v>
      </c>
      <c r="N1088" s="79">
        <v>99</v>
      </c>
      <c r="O1088" s="79">
        <v>0</v>
      </c>
      <c r="P1088" s="79">
        <v>262</v>
      </c>
      <c r="Q1088" s="80">
        <v>0</v>
      </c>
      <c r="R1088">
        <v>602</v>
      </c>
      <c r="S1088">
        <v>0</v>
      </c>
      <c r="T1088" s="81">
        <f t="shared" si="0"/>
        <v>2014</v>
      </c>
      <c r="U1088" s="82">
        <f>VLOOKUP(A1088,'SB35 Determination Data'!$B$4:$F$542,5,FALSE)</f>
        <v>2014</v>
      </c>
    </row>
    <row r="1089" spans="1:21" ht="12.75" customHeight="1" x14ac:dyDescent="0.15">
      <c r="A1089" s="77" t="s">
        <v>211</v>
      </c>
      <c r="B1089" s="77" t="s">
        <v>168</v>
      </c>
      <c r="C1089" s="77" t="s">
        <v>144</v>
      </c>
      <c r="D1089" s="78">
        <v>2015</v>
      </c>
      <c r="E1089" s="77" t="s">
        <v>1598</v>
      </c>
      <c r="F1089" s="79">
        <v>153</v>
      </c>
      <c r="G1089" s="79">
        <v>0</v>
      </c>
      <c r="H1089" s="83">
        <v>0</v>
      </c>
      <c r="I1089" s="79">
        <v>0</v>
      </c>
      <c r="J1089" s="79">
        <v>88</v>
      </c>
      <c r="K1089" s="79">
        <v>0</v>
      </c>
      <c r="L1089" s="79">
        <v>0</v>
      </c>
      <c r="M1089" s="79">
        <v>0</v>
      </c>
      <c r="N1089" s="79">
        <v>99</v>
      </c>
      <c r="O1089" s="79">
        <v>0</v>
      </c>
      <c r="P1089" s="79">
        <v>262</v>
      </c>
      <c r="Q1089" s="80">
        <v>0</v>
      </c>
      <c r="R1089">
        <v>602</v>
      </c>
      <c r="S1089">
        <v>0</v>
      </c>
      <c r="T1089" s="81">
        <f t="shared" si="0"/>
        <v>2015</v>
      </c>
      <c r="U1089" s="82">
        <f>VLOOKUP(A1089,'SB35 Determination Data'!$B$4:$F$542,5,FALSE)</f>
        <v>2014</v>
      </c>
    </row>
    <row r="1090" spans="1:21" ht="12.75" customHeight="1" x14ac:dyDescent="0.15">
      <c r="A1090" s="77" t="s">
        <v>211</v>
      </c>
      <c r="B1090" s="77" t="s">
        <v>168</v>
      </c>
      <c r="C1090" s="77" t="s">
        <v>144</v>
      </c>
      <c r="D1090" s="78">
        <v>2016</v>
      </c>
      <c r="E1090" s="77" t="s">
        <v>1598</v>
      </c>
      <c r="F1090" s="79">
        <v>153</v>
      </c>
      <c r="G1090" s="79">
        <v>0</v>
      </c>
      <c r="H1090" s="83">
        <v>0</v>
      </c>
      <c r="I1090" s="79">
        <v>0</v>
      </c>
      <c r="J1090" s="79">
        <v>88</v>
      </c>
      <c r="K1090" s="79">
        <v>0</v>
      </c>
      <c r="L1090" s="79">
        <v>0</v>
      </c>
      <c r="M1090" s="79">
        <v>0</v>
      </c>
      <c r="N1090" s="79">
        <v>99</v>
      </c>
      <c r="O1090" s="79">
        <v>0</v>
      </c>
      <c r="P1090" s="79">
        <v>262</v>
      </c>
      <c r="Q1090" s="80">
        <v>0</v>
      </c>
      <c r="R1090">
        <v>602</v>
      </c>
      <c r="S1090">
        <v>0</v>
      </c>
      <c r="T1090" s="81">
        <f t="shared" si="0"/>
        <v>2016</v>
      </c>
      <c r="U1090" s="82">
        <f>VLOOKUP(A1090,'SB35 Determination Data'!$B$4:$F$542,5,FALSE)</f>
        <v>2014</v>
      </c>
    </row>
    <row r="1091" spans="1:21" ht="12.75" customHeight="1" x14ac:dyDescent="0.15">
      <c r="A1091" s="77" t="s">
        <v>211</v>
      </c>
      <c r="B1091" s="77" t="s">
        <v>168</v>
      </c>
      <c r="C1091" s="77" t="s">
        <v>144</v>
      </c>
      <c r="D1091" s="78">
        <v>2017</v>
      </c>
      <c r="E1091" s="77" t="s">
        <v>1598</v>
      </c>
      <c r="F1091" s="79">
        <v>153</v>
      </c>
      <c r="G1091" s="79">
        <v>0</v>
      </c>
      <c r="H1091" s="83">
        <v>0</v>
      </c>
      <c r="I1091" s="79">
        <v>0</v>
      </c>
      <c r="J1091" s="79">
        <v>88</v>
      </c>
      <c r="K1091" s="79">
        <v>0</v>
      </c>
      <c r="L1091" s="79">
        <v>0</v>
      </c>
      <c r="M1091" s="79">
        <v>0</v>
      </c>
      <c r="N1091" s="77">
        <v>99</v>
      </c>
      <c r="O1091" s="79">
        <v>0</v>
      </c>
      <c r="P1091" s="79">
        <v>262</v>
      </c>
      <c r="Q1091" s="80">
        <v>0</v>
      </c>
      <c r="R1091">
        <v>602</v>
      </c>
      <c r="S1091">
        <v>0</v>
      </c>
      <c r="T1091" s="81">
        <f t="shared" si="0"/>
        <v>2017</v>
      </c>
      <c r="U1091" s="82">
        <f>VLOOKUP(A1091,'SB35 Determination Data'!$B$4:$F$542,5,FALSE)</f>
        <v>2014</v>
      </c>
    </row>
    <row r="1092" spans="1:21" ht="12.75" customHeight="1" x14ac:dyDescent="0.15">
      <c r="A1092" s="77" t="s">
        <v>313</v>
      </c>
      <c r="B1092" s="77" t="s">
        <v>306</v>
      </c>
      <c r="C1092" s="77" t="s">
        <v>123</v>
      </c>
      <c r="D1092" s="78">
        <v>2013</v>
      </c>
      <c r="E1092" s="77" t="s">
        <v>1598</v>
      </c>
      <c r="F1092" s="79">
        <v>2268</v>
      </c>
      <c r="G1092" s="79">
        <v>0</v>
      </c>
      <c r="H1092" s="83">
        <v>0</v>
      </c>
      <c r="I1092" s="79">
        <v>0</v>
      </c>
      <c r="J1092" s="79">
        <v>1590</v>
      </c>
      <c r="K1092" s="79">
        <v>0</v>
      </c>
      <c r="L1092" s="79">
        <v>0</v>
      </c>
      <c r="M1092" s="79">
        <v>0</v>
      </c>
      <c r="N1092" s="79">
        <v>1577</v>
      </c>
      <c r="O1092" s="79">
        <v>142</v>
      </c>
      <c r="P1092" s="79">
        <v>3043</v>
      </c>
      <c r="Q1092" s="80">
        <v>384</v>
      </c>
      <c r="R1092">
        <v>8478</v>
      </c>
      <c r="S1092">
        <v>526</v>
      </c>
      <c r="T1092" s="81">
        <f t="shared" si="0"/>
        <v>2014</v>
      </c>
      <c r="U1092" s="82">
        <f>VLOOKUP(A1092,'SB35 Determination Data'!$B$4:$F$542,5,FALSE)</f>
        <v>2014</v>
      </c>
    </row>
    <row r="1093" spans="1:21" ht="12.75" customHeight="1" x14ac:dyDescent="0.15">
      <c r="A1093" s="77" t="s">
        <v>313</v>
      </c>
      <c r="B1093" s="77" t="s">
        <v>306</v>
      </c>
      <c r="C1093" s="77" t="s">
        <v>123</v>
      </c>
      <c r="D1093" s="78">
        <v>2014</v>
      </c>
      <c r="E1093" s="77" t="s">
        <v>1598</v>
      </c>
      <c r="F1093" s="79">
        <v>2268</v>
      </c>
      <c r="G1093" s="79">
        <v>9</v>
      </c>
      <c r="H1093" s="83">
        <v>9</v>
      </c>
      <c r="I1093" s="79">
        <v>0</v>
      </c>
      <c r="J1093" s="79">
        <v>1590</v>
      </c>
      <c r="K1093" s="79">
        <v>14</v>
      </c>
      <c r="L1093" s="79">
        <v>14</v>
      </c>
      <c r="M1093" s="79">
        <v>0</v>
      </c>
      <c r="N1093" s="79">
        <v>1577</v>
      </c>
      <c r="O1093" s="79">
        <v>438</v>
      </c>
      <c r="P1093" s="79">
        <v>3043</v>
      </c>
      <c r="Q1093" s="80">
        <v>333</v>
      </c>
      <c r="R1093">
        <v>8478</v>
      </c>
      <c r="S1093">
        <v>794</v>
      </c>
      <c r="T1093" s="81">
        <f t="shared" si="0"/>
        <v>2014</v>
      </c>
      <c r="U1093" s="82">
        <f>VLOOKUP(A1093,'SB35 Determination Data'!$B$4:$F$542,5,FALSE)</f>
        <v>2014</v>
      </c>
    </row>
    <row r="1094" spans="1:21" ht="12.75" customHeight="1" x14ac:dyDescent="0.15">
      <c r="A1094" s="77" t="s">
        <v>313</v>
      </c>
      <c r="B1094" s="77" t="s">
        <v>306</v>
      </c>
      <c r="C1094" s="77" t="s">
        <v>123</v>
      </c>
      <c r="D1094" s="78">
        <v>2015</v>
      </c>
      <c r="E1094" s="77" t="s">
        <v>1598</v>
      </c>
      <c r="F1094" s="79">
        <v>2268</v>
      </c>
      <c r="G1094" s="79">
        <v>0</v>
      </c>
      <c r="H1094" s="83">
        <v>0</v>
      </c>
      <c r="I1094" s="79">
        <v>0</v>
      </c>
      <c r="J1094" s="79">
        <v>1590</v>
      </c>
      <c r="K1094" s="79">
        <v>0</v>
      </c>
      <c r="L1094" s="79">
        <v>0</v>
      </c>
      <c r="M1094" s="79">
        <v>0</v>
      </c>
      <c r="N1094" s="79">
        <v>1577</v>
      </c>
      <c r="O1094" s="79">
        <v>378</v>
      </c>
      <c r="P1094" s="79">
        <v>3043</v>
      </c>
      <c r="Q1094" s="80">
        <v>544</v>
      </c>
      <c r="R1094">
        <v>8478</v>
      </c>
      <c r="S1094">
        <v>922</v>
      </c>
      <c r="T1094" s="81">
        <f t="shared" si="0"/>
        <v>2015</v>
      </c>
      <c r="U1094" s="82">
        <f>VLOOKUP(A1094,'SB35 Determination Data'!$B$4:$F$542,5,FALSE)</f>
        <v>2014</v>
      </c>
    </row>
    <row r="1095" spans="1:21" ht="12.75" customHeight="1" x14ac:dyDescent="0.15">
      <c r="A1095" s="77" t="s">
        <v>313</v>
      </c>
      <c r="B1095" s="77" t="s">
        <v>306</v>
      </c>
      <c r="C1095" s="77" t="s">
        <v>123</v>
      </c>
      <c r="D1095" s="78">
        <v>2016</v>
      </c>
      <c r="E1095" s="77" t="s">
        <v>1598</v>
      </c>
      <c r="F1095" s="79">
        <v>2268</v>
      </c>
      <c r="G1095" s="79">
        <v>42</v>
      </c>
      <c r="H1095" s="83">
        <v>42</v>
      </c>
      <c r="I1095" s="79">
        <v>0</v>
      </c>
      <c r="J1095" s="79">
        <v>1590</v>
      </c>
      <c r="K1095" s="79">
        <v>15</v>
      </c>
      <c r="L1095" s="79">
        <v>15</v>
      </c>
      <c r="M1095" s="79">
        <v>0</v>
      </c>
      <c r="N1095" s="79">
        <v>1577</v>
      </c>
      <c r="O1095" s="79">
        <v>216</v>
      </c>
      <c r="P1095" s="79">
        <v>3043</v>
      </c>
      <c r="Q1095" s="80">
        <v>584</v>
      </c>
      <c r="R1095">
        <v>8478</v>
      </c>
      <c r="S1095">
        <v>857</v>
      </c>
      <c r="T1095" s="81">
        <f t="shared" si="0"/>
        <v>2016</v>
      </c>
      <c r="U1095" s="82">
        <f>VLOOKUP(A1095,'SB35 Determination Data'!$B$4:$F$542,5,FALSE)</f>
        <v>2014</v>
      </c>
    </row>
    <row r="1096" spans="1:21" ht="12.75" customHeight="1" x14ac:dyDescent="0.15">
      <c r="A1096" s="77" t="s">
        <v>313</v>
      </c>
      <c r="B1096" s="77" t="s">
        <v>306</v>
      </c>
      <c r="C1096" s="77" t="s">
        <v>123</v>
      </c>
      <c r="D1096" s="78">
        <v>2017</v>
      </c>
      <c r="E1096" s="77" t="s">
        <v>1598</v>
      </c>
      <c r="F1096" s="79">
        <v>2268</v>
      </c>
      <c r="G1096" s="79">
        <v>43</v>
      </c>
      <c r="H1096" s="83">
        <v>43</v>
      </c>
      <c r="I1096" s="79">
        <v>0</v>
      </c>
      <c r="J1096" s="79">
        <v>1590</v>
      </c>
      <c r="K1096" s="79">
        <v>0</v>
      </c>
      <c r="L1096" s="79">
        <v>0</v>
      </c>
      <c r="M1096" s="79">
        <v>0</v>
      </c>
      <c r="N1096" s="79">
        <v>1577</v>
      </c>
      <c r="O1096" s="79">
        <v>1000</v>
      </c>
      <c r="P1096" s="79">
        <v>3043</v>
      </c>
      <c r="Q1096" s="80">
        <v>644</v>
      </c>
      <c r="R1096">
        <v>8478</v>
      </c>
      <c r="S1096">
        <v>1687</v>
      </c>
      <c r="T1096" s="81">
        <f t="shared" si="0"/>
        <v>2017</v>
      </c>
      <c r="U1096" s="82">
        <f>VLOOKUP(A1096,'SB35 Determination Data'!$B$4:$F$542,5,FALSE)</f>
        <v>2014</v>
      </c>
    </row>
    <row r="1097" spans="1:21" ht="12.75" customHeight="1" x14ac:dyDescent="0.15">
      <c r="A1097" s="77" t="s">
        <v>237</v>
      </c>
      <c r="B1097" s="77" t="s">
        <v>229</v>
      </c>
      <c r="C1097" s="77" t="s">
        <v>67</v>
      </c>
      <c r="D1097" s="78">
        <v>2015</v>
      </c>
      <c r="E1097" s="77" t="s">
        <v>1598</v>
      </c>
      <c r="F1097" s="79">
        <v>6</v>
      </c>
      <c r="G1097" s="79">
        <v>1</v>
      </c>
      <c r="H1097" s="83">
        <v>1</v>
      </c>
      <c r="I1097" s="79">
        <v>0</v>
      </c>
      <c r="J1097" s="79">
        <v>4</v>
      </c>
      <c r="K1097" s="79">
        <v>0</v>
      </c>
      <c r="L1097" s="79">
        <v>0</v>
      </c>
      <c r="M1097" s="79">
        <v>0</v>
      </c>
      <c r="N1097" s="79">
        <v>4</v>
      </c>
      <c r="O1097" s="79">
        <v>1</v>
      </c>
      <c r="P1097" s="79">
        <v>4</v>
      </c>
      <c r="Q1097" s="80">
        <v>0</v>
      </c>
      <c r="R1097">
        <v>18</v>
      </c>
      <c r="S1097">
        <v>2</v>
      </c>
      <c r="T1097" s="81">
        <f t="shared" si="0"/>
        <v>2015</v>
      </c>
      <c r="U1097" s="82">
        <f>VLOOKUP(A1097,'SB35 Determination Data'!$B$4:$F$542,5,FALSE)</f>
        <v>2015</v>
      </c>
    </row>
    <row r="1098" spans="1:21" ht="12.75" customHeight="1" x14ac:dyDescent="0.15">
      <c r="A1098" s="77" t="s">
        <v>237</v>
      </c>
      <c r="B1098" s="77" t="s">
        <v>229</v>
      </c>
      <c r="C1098" s="77" t="s">
        <v>67</v>
      </c>
      <c r="D1098" s="78">
        <v>2016</v>
      </c>
      <c r="E1098" s="77" t="s">
        <v>1598</v>
      </c>
      <c r="F1098" s="79">
        <v>6</v>
      </c>
      <c r="G1098" s="79">
        <v>1</v>
      </c>
      <c r="H1098" s="83">
        <v>1</v>
      </c>
      <c r="I1098" s="79">
        <v>0</v>
      </c>
      <c r="J1098" s="79">
        <v>4</v>
      </c>
      <c r="K1098" s="79">
        <v>0</v>
      </c>
      <c r="L1098" s="79">
        <v>0</v>
      </c>
      <c r="M1098" s="79">
        <v>0</v>
      </c>
      <c r="N1098" s="79">
        <v>4</v>
      </c>
      <c r="O1098" s="79">
        <v>0</v>
      </c>
      <c r="P1098" s="79">
        <v>4</v>
      </c>
      <c r="Q1098" s="80">
        <v>1</v>
      </c>
      <c r="R1098">
        <v>18</v>
      </c>
      <c r="S1098">
        <v>2</v>
      </c>
      <c r="T1098" s="81">
        <f t="shared" si="0"/>
        <v>2016</v>
      </c>
      <c r="U1098" s="82">
        <f>VLOOKUP(A1098,'SB35 Determination Data'!$B$4:$F$542,5,FALSE)</f>
        <v>2015</v>
      </c>
    </row>
    <row r="1099" spans="1:21" ht="12.75" customHeight="1" x14ac:dyDescent="0.15">
      <c r="A1099" s="77" t="s">
        <v>237</v>
      </c>
      <c r="B1099" s="77" t="s">
        <v>229</v>
      </c>
      <c r="C1099" s="77" t="s">
        <v>67</v>
      </c>
      <c r="D1099" s="78">
        <v>2017</v>
      </c>
      <c r="E1099" s="77" t="s">
        <v>1598</v>
      </c>
      <c r="F1099" s="79">
        <v>6</v>
      </c>
      <c r="G1099" s="79">
        <v>0</v>
      </c>
      <c r="H1099" s="83">
        <v>0</v>
      </c>
      <c r="I1099" s="79">
        <v>0</v>
      </c>
      <c r="J1099" s="79">
        <v>4</v>
      </c>
      <c r="K1099" s="79">
        <v>0</v>
      </c>
      <c r="L1099" s="79">
        <v>0</v>
      </c>
      <c r="M1099" s="79">
        <v>0</v>
      </c>
      <c r="N1099" s="79">
        <v>4</v>
      </c>
      <c r="O1099" s="79">
        <v>1</v>
      </c>
      <c r="P1099" s="79">
        <v>4</v>
      </c>
      <c r="Q1099" s="80">
        <v>0</v>
      </c>
      <c r="R1099">
        <v>18</v>
      </c>
      <c r="S1099">
        <v>1</v>
      </c>
      <c r="T1099" s="81">
        <f t="shared" si="0"/>
        <v>2017</v>
      </c>
      <c r="U1099" s="82">
        <f>VLOOKUP(A1099,'SB35 Determination Data'!$B$4:$F$542,5,FALSE)</f>
        <v>2015</v>
      </c>
    </row>
    <row r="1100" spans="1:21" ht="12.75" customHeight="1" x14ac:dyDescent="0.15">
      <c r="A1100" s="77" t="s">
        <v>341</v>
      </c>
      <c r="B1100" s="77" t="s">
        <v>341</v>
      </c>
      <c r="C1100" s="77" t="s">
        <v>123</v>
      </c>
      <c r="D1100" s="78">
        <v>2013</v>
      </c>
      <c r="E1100" s="77" t="s">
        <v>1598</v>
      </c>
      <c r="F1100" s="79">
        <v>4944</v>
      </c>
      <c r="G1100" s="79">
        <v>95</v>
      </c>
      <c r="H1100" s="83">
        <v>62</v>
      </c>
      <c r="I1100" s="79">
        <v>33</v>
      </c>
      <c r="J1100" s="79">
        <v>3467</v>
      </c>
      <c r="K1100" s="79">
        <v>137</v>
      </c>
      <c r="L1100" s="79">
        <v>24</v>
      </c>
      <c r="M1100" s="79">
        <v>113</v>
      </c>
      <c r="N1100" s="79">
        <v>4482</v>
      </c>
      <c r="O1100" s="79">
        <v>34</v>
      </c>
      <c r="P1100" s="79">
        <v>11208</v>
      </c>
      <c r="Q1100" s="80">
        <v>153</v>
      </c>
      <c r="R1100">
        <v>24101</v>
      </c>
      <c r="S1100">
        <v>419</v>
      </c>
      <c r="T1100" s="81">
        <f t="shared" si="0"/>
        <v>2014</v>
      </c>
      <c r="U1100" s="82">
        <f>VLOOKUP(A1100,'SB35 Determination Data'!$B$4:$F$542,5,FALSE)</f>
        <v>2014</v>
      </c>
    </row>
    <row r="1101" spans="1:21" ht="12.75" customHeight="1" x14ac:dyDescent="0.15">
      <c r="A1101" s="77" t="s">
        <v>341</v>
      </c>
      <c r="B1101" s="77" t="s">
        <v>341</v>
      </c>
      <c r="C1101" s="77" t="s">
        <v>123</v>
      </c>
      <c r="D1101" s="78">
        <v>2014</v>
      </c>
      <c r="E1101" s="77" t="s">
        <v>1598</v>
      </c>
      <c r="F1101" s="79">
        <v>4944</v>
      </c>
      <c r="G1101" s="79">
        <v>102</v>
      </c>
      <c r="H1101" s="83">
        <v>78</v>
      </c>
      <c r="I1101" s="79">
        <v>24</v>
      </c>
      <c r="J1101" s="79">
        <v>3467</v>
      </c>
      <c r="K1101" s="79">
        <v>123</v>
      </c>
      <c r="L1101" s="79">
        <v>95</v>
      </c>
      <c r="M1101" s="79">
        <v>28</v>
      </c>
      <c r="N1101" s="77">
        <v>4482</v>
      </c>
      <c r="O1101" s="79">
        <v>21</v>
      </c>
      <c r="P1101" s="79">
        <v>11208</v>
      </c>
      <c r="Q1101" s="80">
        <v>95</v>
      </c>
      <c r="R1101">
        <v>24101</v>
      </c>
      <c r="S1101">
        <v>341</v>
      </c>
      <c r="T1101" s="81">
        <f t="shared" si="0"/>
        <v>2014</v>
      </c>
      <c r="U1101" s="82">
        <f>VLOOKUP(A1101,'SB35 Determination Data'!$B$4:$F$542,5,FALSE)</f>
        <v>2014</v>
      </c>
    </row>
    <row r="1102" spans="1:21" ht="12.75" customHeight="1" x14ac:dyDescent="0.15">
      <c r="A1102" s="77" t="s">
        <v>341</v>
      </c>
      <c r="B1102" s="77" t="s">
        <v>341</v>
      </c>
      <c r="C1102" s="77" t="s">
        <v>123</v>
      </c>
      <c r="D1102" s="78">
        <v>2015</v>
      </c>
      <c r="E1102" s="77" t="s">
        <v>1598</v>
      </c>
      <c r="F1102" s="79">
        <v>4944</v>
      </c>
      <c r="G1102" s="79">
        <v>0</v>
      </c>
      <c r="H1102" s="83">
        <v>0</v>
      </c>
      <c r="I1102" s="79">
        <v>0</v>
      </c>
      <c r="J1102" s="79">
        <v>3467</v>
      </c>
      <c r="K1102" s="79">
        <v>68</v>
      </c>
      <c r="L1102" s="79">
        <v>0</v>
      </c>
      <c r="M1102" s="79">
        <v>68</v>
      </c>
      <c r="N1102" s="79">
        <v>4482</v>
      </c>
      <c r="O1102" s="79">
        <v>851</v>
      </c>
      <c r="P1102" s="79">
        <v>11208</v>
      </c>
      <c r="Q1102" s="80">
        <v>104</v>
      </c>
      <c r="R1102">
        <v>24101</v>
      </c>
      <c r="S1102">
        <v>1023</v>
      </c>
      <c r="T1102" s="81">
        <f t="shared" si="0"/>
        <v>2015</v>
      </c>
      <c r="U1102" s="82">
        <f>VLOOKUP(A1102,'SB35 Determination Data'!$B$4:$F$542,5,FALSE)</f>
        <v>2014</v>
      </c>
    </row>
    <row r="1103" spans="1:21" ht="12.75" customHeight="1" x14ac:dyDescent="0.15">
      <c r="A1103" s="77" t="s">
        <v>341</v>
      </c>
      <c r="B1103" s="77" t="s">
        <v>341</v>
      </c>
      <c r="C1103" s="77" t="s">
        <v>123</v>
      </c>
      <c r="D1103" s="78">
        <v>2016</v>
      </c>
      <c r="E1103" s="77" t="s">
        <v>1598</v>
      </c>
      <c r="F1103" s="79">
        <v>4944</v>
      </c>
      <c r="G1103" s="79">
        <v>0</v>
      </c>
      <c r="H1103" s="83">
        <v>0</v>
      </c>
      <c r="I1103" s="79">
        <v>0</v>
      </c>
      <c r="J1103" s="79">
        <v>3467</v>
      </c>
      <c r="K1103" s="79">
        <v>27</v>
      </c>
      <c r="L1103" s="79">
        <v>27</v>
      </c>
      <c r="M1103" s="79">
        <v>0</v>
      </c>
      <c r="N1103" s="79">
        <v>4482</v>
      </c>
      <c r="O1103" s="79">
        <v>820</v>
      </c>
      <c r="P1103" s="79">
        <v>11208</v>
      </c>
      <c r="Q1103" s="80">
        <v>730</v>
      </c>
      <c r="R1103">
        <v>24101</v>
      </c>
      <c r="S1103">
        <v>1577</v>
      </c>
      <c r="T1103" s="81">
        <f t="shared" si="0"/>
        <v>2016</v>
      </c>
      <c r="U1103" s="82">
        <f>VLOOKUP(A1103,'SB35 Determination Data'!$B$4:$F$542,5,FALSE)</f>
        <v>2014</v>
      </c>
    </row>
    <row r="1104" spans="1:21" ht="12.75" customHeight="1" x14ac:dyDescent="0.15">
      <c r="A1104" s="77" t="s">
        <v>341</v>
      </c>
      <c r="B1104" s="77" t="s">
        <v>341</v>
      </c>
      <c r="C1104" s="77" t="s">
        <v>123</v>
      </c>
      <c r="D1104" s="78">
        <v>2017</v>
      </c>
      <c r="E1104" s="77" t="s">
        <v>1598</v>
      </c>
      <c r="F1104" s="79">
        <v>4944</v>
      </c>
      <c r="G1104" s="79">
        <v>0</v>
      </c>
      <c r="H1104" s="83">
        <v>0</v>
      </c>
      <c r="I1104" s="79">
        <v>0</v>
      </c>
      <c r="J1104" s="79">
        <v>3467</v>
      </c>
      <c r="K1104" s="79">
        <v>3</v>
      </c>
      <c r="L1104" s="79">
        <v>0</v>
      </c>
      <c r="M1104" s="79">
        <v>3</v>
      </c>
      <c r="N1104" s="79">
        <v>4482</v>
      </c>
      <c r="O1104" s="79">
        <v>1757</v>
      </c>
      <c r="P1104" s="79">
        <v>11208</v>
      </c>
      <c r="Q1104" s="80">
        <v>1121</v>
      </c>
      <c r="R1104">
        <v>24101</v>
      </c>
      <c r="S1104">
        <v>2881</v>
      </c>
      <c r="T1104" s="81">
        <f t="shared" si="0"/>
        <v>2017</v>
      </c>
      <c r="U1104" s="82">
        <f>VLOOKUP(A1104,'SB35 Determination Data'!$B$4:$F$542,5,FALSE)</f>
        <v>2014</v>
      </c>
    </row>
    <row r="1105" spans="1:21" ht="12.75" customHeight="1" x14ac:dyDescent="0.15">
      <c r="A1105" s="77" t="s">
        <v>347</v>
      </c>
      <c r="B1105" s="77" t="s">
        <v>341</v>
      </c>
      <c r="C1105" s="77" t="s">
        <v>123</v>
      </c>
      <c r="D1105" s="78">
        <v>2013</v>
      </c>
      <c r="E1105" s="77" t="s">
        <v>1598</v>
      </c>
      <c r="F1105" s="79">
        <v>3149</v>
      </c>
      <c r="G1105" s="79">
        <v>0</v>
      </c>
      <c r="H1105" s="83">
        <v>0</v>
      </c>
      <c r="I1105" s="79">
        <v>0</v>
      </c>
      <c r="J1105" s="79">
        <v>2208</v>
      </c>
      <c r="K1105" s="79">
        <v>0</v>
      </c>
      <c r="L1105" s="79">
        <v>0</v>
      </c>
      <c r="M1105" s="79">
        <v>0</v>
      </c>
      <c r="N1105" s="79">
        <v>2574</v>
      </c>
      <c r="O1105" s="79">
        <v>137</v>
      </c>
      <c r="P1105" s="79">
        <v>5913</v>
      </c>
      <c r="Q1105" s="80">
        <v>268</v>
      </c>
      <c r="R1105">
        <v>13844</v>
      </c>
      <c r="S1105">
        <v>405</v>
      </c>
      <c r="T1105" s="81">
        <f t="shared" si="0"/>
        <v>2014</v>
      </c>
      <c r="U1105" s="82">
        <f>VLOOKUP(A1105,'SB35 Determination Data'!$B$4:$F$542,5,FALSE)</f>
        <v>2014</v>
      </c>
    </row>
    <row r="1106" spans="1:21" ht="12.75" customHeight="1" x14ac:dyDescent="0.15">
      <c r="A1106" s="77" t="s">
        <v>347</v>
      </c>
      <c r="B1106" s="77" t="s">
        <v>341</v>
      </c>
      <c r="C1106" s="77" t="s">
        <v>123</v>
      </c>
      <c r="D1106" s="78">
        <v>2014</v>
      </c>
      <c r="E1106" s="77" t="s">
        <v>1598</v>
      </c>
      <c r="F1106" s="79">
        <v>3149</v>
      </c>
      <c r="G1106" s="79">
        <v>0</v>
      </c>
      <c r="H1106" s="83">
        <v>0</v>
      </c>
      <c r="I1106" s="79">
        <v>0</v>
      </c>
      <c r="J1106" s="79">
        <v>2208</v>
      </c>
      <c r="K1106" s="79">
        <v>0</v>
      </c>
      <c r="L1106" s="79">
        <v>0</v>
      </c>
      <c r="M1106" s="79">
        <v>0</v>
      </c>
      <c r="N1106" s="77">
        <v>2574</v>
      </c>
      <c r="O1106" s="79">
        <v>97</v>
      </c>
      <c r="P1106" s="79">
        <v>5913</v>
      </c>
      <c r="Q1106" s="80">
        <v>228</v>
      </c>
      <c r="R1106">
        <v>13844</v>
      </c>
      <c r="S1106">
        <v>325</v>
      </c>
      <c r="T1106" s="81">
        <f t="shared" si="0"/>
        <v>2014</v>
      </c>
      <c r="U1106" s="82">
        <f>VLOOKUP(A1106,'SB35 Determination Data'!$B$4:$F$542,5,FALSE)</f>
        <v>2014</v>
      </c>
    </row>
    <row r="1107" spans="1:21" ht="12.75" customHeight="1" x14ac:dyDescent="0.15">
      <c r="A1107" s="77" t="s">
        <v>347</v>
      </c>
      <c r="B1107" s="77" t="s">
        <v>341</v>
      </c>
      <c r="C1107" s="77" t="s">
        <v>123</v>
      </c>
      <c r="D1107" s="78">
        <v>2015</v>
      </c>
      <c r="E1107" s="77" t="s">
        <v>1598</v>
      </c>
      <c r="F1107" s="79">
        <v>3149</v>
      </c>
      <c r="G1107" s="79">
        <v>30</v>
      </c>
      <c r="H1107" s="83">
        <v>30</v>
      </c>
      <c r="I1107" s="79">
        <v>0</v>
      </c>
      <c r="J1107" s="79">
        <v>2208</v>
      </c>
      <c r="K1107" s="79">
        <v>117</v>
      </c>
      <c r="L1107" s="79">
        <v>117</v>
      </c>
      <c r="M1107" s="79">
        <v>0</v>
      </c>
      <c r="N1107" s="79">
        <v>2574</v>
      </c>
      <c r="O1107" s="79">
        <v>135</v>
      </c>
      <c r="P1107" s="79">
        <v>5913</v>
      </c>
      <c r="Q1107" s="80">
        <v>264</v>
      </c>
      <c r="R1107">
        <v>13844</v>
      </c>
      <c r="S1107">
        <v>546</v>
      </c>
      <c r="T1107" s="81">
        <f t="shared" si="0"/>
        <v>2015</v>
      </c>
      <c r="U1107" s="82">
        <f>VLOOKUP(A1107,'SB35 Determination Data'!$B$4:$F$542,5,FALSE)</f>
        <v>2014</v>
      </c>
    </row>
    <row r="1108" spans="1:21" ht="12.75" customHeight="1" x14ac:dyDescent="0.15">
      <c r="A1108" s="77" t="s">
        <v>347</v>
      </c>
      <c r="B1108" s="77" t="s">
        <v>341</v>
      </c>
      <c r="C1108" s="77" t="s">
        <v>123</v>
      </c>
      <c r="D1108" s="78">
        <v>2016</v>
      </c>
      <c r="E1108" s="77" t="s">
        <v>1598</v>
      </c>
      <c r="F1108" s="79">
        <v>3149</v>
      </c>
      <c r="G1108" s="79">
        <v>46</v>
      </c>
      <c r="H1108" s="83">
        <v>46</v>
      </c>
      <c r="I1108" s="79">
        <v>0</v>
      </c>
      <c r="J1108" s="79">
        <v>2208</v>
      </c>
      <c r="K1108" s="79">
        <v>0</v>
      </c>
      <c r="L1108" s="79">
        <v>0</v>
      </c>
      <c r="M1108" s="79">
        <v>0</v>
      </c>
      <c r="N1108" s="79">
        <v>2574</v>
      </c>
      <c r="O1108" s="79">
        <v>274</v>
      </c>
      <c r="P1108" s="79">
        <v>5913</v>
      </c>
      <c r="Q1108" s="80">
        <v>353</v>
      </c>
      <c r="R1108">
        <v>13844</v>
      </c>
      <c r="S1108">
        <v>673</v>
      </c>
      <c r="T1108" s="81">
        <f t="shared" si="0"/>
        <v>2016</v>
      </c>
      <c r="U1108" s="82">
        <f>VLOOKUP(A1108,'SB35 Determination Data'!$B$4:$F$542,5,FALSE)</f>
        <v>2014</v>
      </c>
    </row>
    <row r="1109" spans="1:21" ht="12.75" customHeight="1" x14ac:dyDescent="0.15">
      <c r="A1109" s="77" t="s">
        <v>347</v>
      </c>
      <c r="B1109" s="77" t="s">
        <v>341</v>
      </c>
      <c r="C1109" s="77" t="s">
        <v>123</v>
      </c>
      <c r="D1109" s="78">
        <v>2017</v>
      </c>
      <c r="E1109" s="77" t="s">
        <v>1598</v>
      </c>
      <c r="F1109" s="79">
        <v>3149</v>
      </c>
      <c r="G1109" s="79">
        <v>0</v>
      </c>
      <c r="H1109" s="83">
        <v>0</v>
      </c>
      <c r="I1109" s="79">
        <v>0</v>
      </c>
      <c r="J1109" s="79">
        <v>2208</v>
      </c>
      <c r="K1109" s="79">
        <v>0</v>
      </c>
      <c r="L1109" s="79">
        <v>0</v>
      </c>
      <c r="M1109" s="79">
        <v>0</v>
      </c>
      <c r="N1109" s="79">
        <v>2574</v>
      </c>
      <c r="O1109" s="79">
        <v>247</v>
      </c>
      <c r="P1109" s="79">
        <v>5913</v>
      </c>
      <c r="Q1109" s="80">
        <v>414</v>
      </c>
      <c r="R1109">
        <v>13844</v>
      </c>
      <c r="S1109">
        <v>661</v>
      </c>
      <c r="T1109" s="81">
        <f t="shared" si="0"/>
        <v>2017</v>
      </c>
      <c r="U1109" s="82">
        <f>VLOOKUP(A1109,'SB35 Determination Data'!$B$4:$F$542,5,FALSE)</f>
        <v>2014</v>
      </c>
    </row>
    <row r="1110" spans="1:21" ht="12.75" customHeight="1" x14ac:dyDescent="0.15">
      <c r="A1110" s="77" t="s">
        <v>267</v>
      </c>
      <c r="B1110" s="77" t="s">
        <v>263</v>
      </c>
      <c r="C1110" s="77" t="s">
        <v>67</v>
      </c>
      <c r="D1110" s="78">
        <v>2015</v>
      </c>
      <c r="E1110" s="77" t="s">
        <v>1598</v>
      </c>
      <c r="F1110" s="79">
        <v>8</v>
      </c>
      <c r="G1110" s="79">
        <v>0</v>
      </c>
      <c r="H1110" s="83">
        <v>0</v>
      </c>
      <c r="I1110" s="79">
        <v>0</v>
      </c>
      <c r="J1110" s="79">
        <v>5</v>
      </c>
      <c r="K1110" s="79">
        <v>0</v>
      </c>
      <c r="L1110" s="79">
        <v>0</v>
      </c>
      <c r="M1110" s="79">
        <v>0</v>
      </c>
      <c r="N1110" s="79">
        <v>5</v>
      </c>
      <c r="O1110" s="79">
        <v>4</v>
      </c>
      <c r="P1110" s="79">
        <v>13</v>
      </c>
      <c r="Q1110" s="80">
        <v>23</v>
      </c>
      <c r="R1110">
        <v>31</v>
      </c>
      <c r="S1110">
        <v>27</v>
      </c>
      <c r="T1110" s="81">
        <f t="shared" si="0"/>
        <v>2015</v>
      </c>
      <c r="U1110" s="82">
        <f>VLOOKUP(A1110,'SB35 Determination Data'!$B$4:$F$542,5,FALSE)</f>
        <v>2015</v>
      </c>
    </row>
    <row r="1111" spans="1:21" ht="12.75" customHeight="1" x14ac:dyDescent="0.15">
      <c r="A1111" s="77" t="s">
        <v>267</v>
      </c>
      <c r="B1111" s="77" t="s">
        <v>263</v>
      </c>
      <c r="C1111" s="77" t="s">
        <v>67</v>
      </c>
      <c r="D1111" s="78">
        <v>2016</v>
      </c>
      <c r="E1111" s="77" t="s">
        <v>1598</v>
      </c>
      <c r="F1111" s="79">
        <v>8</v>
      </c>
      <c r="G1111" s="79">
        <v>5</v>
      </c>
      <c r="H1111" s="83">
        <v>5</v>
      </c>
      <c r="I1111" s="79">
        <v>0</v>
      </c>
      <c r="J1111" s="79">
        <v>5</v>
      </c>
      <c r="K1111" s="79">
        <v>3</v>
      </c>
      <c r="L1111" s="79">
        <v>3</v>
      </c>
      <c r="M1111" s="79">
        <v>0</v>
      </c>
      <c r="N1111" s="77">
        <v>5</v>
      </c>
      <c r="O1111" s="79">
        <v>0</v>
      </c>
      <c r="P1111" s="79">
        <v>13</v>
      </c>
      <c r="Q1111" s="80">
        <v>6</v>
      </c>
      <c r="R1111">
        <v>31</v>
      </c>
      <c r="S1111">
        <v>14</v>
      </c>
      <c r="T1111" s="81">
        <f t="shared" si="0"/>
        <v>2016</v>
      </c>
      <c r="U1111" s="82">
        <f>VLOOKUP(A1111,'SB35 Determination Data'!$B$4:$F$542,5,FALSE)</f>
        <v>2015</v>
      </c>
    </row>
    <row r="1112" spans="1:21" ht="12.75" customHeight="1" x14ac:dyDescent="0.15">
      <c r="A1112" s="77" t="s">
        <v>267</v>
      </c>
      <c r="B1112" s="77" t="s">
        <v>263</v>
      </c>
      <c r="C1112" s="77" t="s">
        <v>67</v>
      </c>
      <c r="D1112" s="78">
        <v>2017</v>
      </c>
      <c r="E1112" s="77" t="s">
        <v>1598</v>
      </c>
      <c r="F1112" s="79">
        <v>8</v>
      </c>
      <c r="G1112" s="79">
        <v>0</v>
      </c>
      <c r="H1112" s="83">
        <v>0</v>
      </c>
      <c r="I1112" s="79">
        <v>0</v>
      </c>
      <c r="J1112" s="79">
        <v>5</v>
      </c>
      <c r="K1112" s="79">
        <v>0</v>
      </c>
      <c r="L1112" s="79">
        <v>0</v>
      </c>
      <c r="M1112" s="79">
        <v>0</v>
      </c>
      <c r="N1112" s="79">
        <v>5</v>
      </c>
      <c r="O1112" s="79">
        <v>0</v>
      </c>
      <c r="P1112" s="79">
        <v>13</v>
      </c>
      <c r="Q1112" s="80">
        <v>11</v>
      </c>
      <c r="R1112">
        <v>31</v>
      </c>
      <c r="S1112">
        <v>11</v>
      </c>
      <c r="T1112" s="81">
        <f t="shared" si="0"/>
        <v>2017</v>
      </c>
      <c r="U1112" s="82">
        <f>VLOOKUP(A1112,'SB35 Determination Data'!$B$4:$F$542,5,FALSE)</f>
        <v>2015</v>
      </c>
    </row>
    <row r="1113" spans="1:21" ht="12.75" customHeight="1" x14ac:dyDescent="0.15">
      <c r="A1113" s="77" t="s">
        <v>262</v>
      </c>
      <c r="B1113" s="77" t="s">
        <v>257</v>
      </c>
      <c r="C1113" s="77" t="s">
        <v>128</v>
      </c>
      <c r="D1113" s="78">
        <v>2015</v>
      </c>
      <c r="E1113" s="77" t="s">
        <v>1598</v>
      </c>
      <c r="F1113" s="79">
        <v>537</v>
      </c>
      <c r="G1113" s="79">
        <v>0</v>
      </c>
      <c r="H1113" s="83">
        <v>0</v>
      </c>
      <c r="I1113" s="79">
        <v>0</v>
      </c>
      <c r="J1113" s="79">
        <v>351</v>
      </c>
      <c r="K1113" s="79">
        <v>0</v>
      </c>
      <c r="L1113" s="79">
        <v>0</v>
      </c>
      <c r="M1113" s="79">
        <v>0</v>
      </c>
      <c r="N1113" s="79">
        <v>407</v>
      </c>
      <c r="O1113" s="79">
        <v>0</v>
      </c>
      <c r="P1113" s="79">
        <v>934</v>
      </c>
      <c r="Q1113" s="80">
        <v>53</v>
      </c>
      <c r="R1113">
        <v>2229</v>
      </c>
      <c r="S1113">
        <v>53</v>
      </c>
      <c r="T1113" s="81">
        <f t="shared" si="0"/>
        <v>2016</v>
      </c>
      <c r="U1113" s="82">
        <f>VLOOKUP(A1113,'SB35 Determination Data'!$B$4:$F$542,5,FALSE)</f>
        <v>2016</v>
      </c>
    </row>
    <row r="1114" spans="1:21" ht="12.75" customHeight="1" x14ac:dyDescent="0.15">
      <c r="A1114" s="77" t="s">
        <v>262</v>
      </c>
      <c r="B1114" s="77" t="s">
        <v>257</v>
      </c>
      <c r="C1114" s="77" t="s">
        <v>128</v>
      </c>
      <c r="D1114" s="78">
        <v>2016</v>
      </c>
      <c r="E1114" s="77" t="s">
        <v>1598</v>
      </c>
      <c r="F1114" s="79">
        <v>537</v>
      </c>
      <c r="G1114" s="79">
        <v>24</v>
      </c>
      <c r="H1114" s="83">
        <v>24</v>
      </c>
      <c r="I1114" s="79">
        <v>0</v>
      </c>
      <c r="J1114" s="79">
        <v>351</v>
      </c>
      <c r="K1114" s="79">
        <v>16</v>
      </c>
      <c r="L1114" s="79">
        <v>16</v>
      </c>
      <c r="M1114" s="79">
        <v>0</v>
      </c>
      <c r="N1114" s="79">
        <v>407</v>
      </c>
      <c r="O1114" s="79">
        <v>1</v>
      </c>
      <c r="P1114" s="79">
        <v>934</v>
      </c>
      <c r="Q1114" s="80">
        <v>52</v>
      </c>
      <c r="R1114">
        <v>2229</v>
      </c>
      <c r="S1114">
        <v>93</v>
      </c>
      <c r="T1114" s="81">
        <f t="shared" si="0"/>
        <v>2016</v>
      </c>
      <c r="U1114" s="82">
        <f>VLOOKUP(A1114,'SB35 Determination Data'!$B$4:$F$542,5,FALSE)</f>
        <v>2016</v>
      </c>
    </row>
    <row r="1115" spans="1:21" ht="12.75" customHeight="1" x14ac:dyDescent="0.15">
      <c r="A1115" s="77" t="s">
        <v>262</v>
      </c>
      <c r="B1115" s="77" t="s">
        <v>257</v>
      </c>
      <c r="C1115" s="77" t="s">
        <v>128</v>
      </c>
      <c r="D1115" s="78">
        <v>2017</v>
      </c>
      <c r="E1115" s="77" t="s">
        <v>1598</v>
      </c>
      <c r="F1115" s="79">
        <v>537</v>
      </c>
      <c r="G1115" s="79">
        <v>50</v>
      </c>
      <c r="H1115" s="83">
        <v>50</v>
      </c>
      <c r="I1115" s="79">
        <v>0</v>
      </c>
      <c r="J1115" s="79">
        <v>351</v>
      </c>
      <c r="K1115" s="79">
        <v>0</v>
      </c>
      <c r="L1115" s="79">
        <v>0</v>
      </c>
      <c r="M1115" s="79">
        <v>0</v>
      </c>
      <c r="N1115" s="79">
        <v>407</v>
      </c>
      <c r="O1115" s="79">
        <v>3</v>
      </c>
      <c r="P1115" s="79">
        <v>934</v>
      </c>
      <c r="Q1115" s="80">
        <v>25</v>
      </c>
      <c r="R1115">
        <v>2229</v>
      </c>
      <c r="S1115">
        <v>78</v>
      </c>
      <c r="T1115" s="81">
        <f t="shared" si="0"/>
        <v>2017</v>
      </c>
      <c r="U1115" s="82">
        <f>VLOOKUP(A1115,'SB35 Determination Data'!$B$4:$F$542,5,FALSE)</f>
        <v>2016</v>
      </c>
    </row>
    <row r="1116" spans="1:21" ht="12.75" customHeight="1" x14ac:dyDescent="0.15">
      <c r="A1116" s="77" t="s">
        <v>238</v>
      </c>
      <c r="B1116" s="77" t="s">
        <v>229</v>
      </c>
      <c r="C1116" s="77" t="s">
        <v>67</v>
      </c>
      <c r="D1116" s="78">
        <v>2014</v>
      </c>
      <c r="E1116" s="77" t="s">
        <v>1598</v>
      </c>
      <c r="F1116" s="79">
        <v>33</v>
      </c>
      <c r="G1116" s="79">
        <v>9</v>
      </c>
      <c r="H1116" s="83">
        <v>9</v>
      </c>
      <c r="I1116" s="79">
        <v>0</v>
      </c>
      <c r="J1116" s="79">
        <v>17</v>
      </c>
      <c r="K1116" s="79">
        <v>16</v>
      </c>
      <c r="L1116" s="79">
        <v>16</v>
      </c>
      <c r="M1116" s="79">
        <v>0</v>
      </c>
      <c r="N1116" s="79">
        <v>19</v>
      </c>
      <c r="O1116" s="79">
        <v>2</v>
      </c>
      <c r="P1116" s="79">
        <v>37</v>
      </c>
      <c r="Q1116" s="80">
        <v>1</v>
      </c>
      <c r="R1116">
        <v>106</v>
      </c>
      <c r="S1116">
        <v>28</v>
      </c>
      <c r="T1116" s="81">
        <f t="shared" si="0"/>
        <v>2015</v>
      </c>
      <c r="U1116" s="82">
        <f>VLOOKUP(A1116,'SB35 Determination Data'!$B$4:$F$542,5,FALSE)</f>
        <v>2015</v>
      </c>
    </row>
    <row r="1117" spans="1:21" ht="12.75" customHeight="1" x14ac:dyDescent="0.15">
      <c r="A1117" s="77" t="s">
        <v>238</v>
      </c>
      <c r="B1117" s="77" t="s">
        <v>229</v>
      </c>
      <c r="C1117" s="77" t="s">
        <v>67</v>
      </c>
      <c r="D1117" s="78">
        <v>2015</v>
      </c>
      <c r="E1117" s="77" t="s">
        <v>1598</v>
      </c>
      <c r="F1117" s="79">
        <v>33</v>
      </c>
      <c r="G1117" s="79">
        <v>2</v>
      </c>
      <c r="H1117" s="83">
        <v>0</v>
      </c>
      <c r="I1117" s="79">
        <v>2</v>
      </c>
      <c r="J1117" s="79">
        <v>17</v>
      </c>
      <c r="K1117" s="79">
        <v>0</v>
      </c>
      <c r="L1117" s="79">
        <v>0</v>
      </c>
      <c r="M1117" s="79">
        <v>0</v>
      </c>
      <c r="N1117" s="77">
        <v>19</v>
      </c>
      <c r="O1117" s="79">
        <v>2</v>
      </c>
      <c r="P1117" s="79">
        <v>37</v>
      </c>
      <c r="Q1117" s="80">
        <v>1</v>
      </c>
      <c r="R1117">
        <v>106</v>
      </c>
      <c r="S1117">
        <v>5</v>
      </c>
      <c r="T1117" s="81">
        <f t="shared" si="0"/>
        <v>2015</v>
      </c>
      <c r="U1117" s="82">
        <f>VLOOKUP(A1117,'SB35 Determination Data'!$B$4:$F$542,5,FALSE)</f>
        <v>2015</v>
      </c>
    </row>
    <row r="1118" spans="1:21" ht="12.75" customHeight="1" x14ac:dyDescent="0.15">
      <c r="A1118" s="77" t="s">
        <v>238</v>
      </c>
      <c r="B1118" s="77" t="s">
        <v>229</v>
      </c>
      <c r="C1118" s="77" t="s">
        <v>67</v>
      </c>
      <c r="D1118" s="78">
        <v>2016</v>
      </c>
      <c r="E1118" s="77" t="s">
        <v>1598</v>
      </c>
      <c r="F1118" s="79">
        <v>33</v>
      </c>
      <c r="G1118" s="79">
        <v>1</v>
      </c>
      <c r="H1118" s="83">
        <v>1</v>
      </c>
      <c r="I1118" s="79">
        <v>0</v>
      </c>
      <c r="J1118" s="79">
        <v>17</v>
      </c>
      <c r="K1118" s="79">
        <v>0</v>
      </c>
      <c r="L1118" s="79">
        <v>0</v>
      </c>
      <c r="M1118" s="79">
        <v>0</v>
      </c>
      <c r="N1118" s="77">
        <v>19</v>
      </c>
      <c r="O1118" s="79">
        <v>1</v>
      </c>
      <c r="P1118" s="79">
        <v>37</v>
      </c>
      <c r="Q1118" s="80">
        <v>4</v>
      </c>
      <c r="R1118">
        <v>106</v>
      </c>
      <c r="S1118">
        <v>6</v>
      </c>
      <c r="T1118" s="81">
        <f t="shared" si="0"/>
        <v>2016</v>
      </c>
      <c r="U1118" s="82">
        <f>VLOOKUP(A1118,'SB35 Determination Data'!$B$4:$F$542,5,FALSE)</f>
        <v>2015</v>
      </c>
    </row>
    <row r="1119" spans="1:21" ht="12.75" customHeight="1" x14ac:dyDescent="0.15">
      <c r="A1119" s="77" t="s">
        <v>238</v>
      </c>
      <c r="B1119" s="77" t="s">
        <v>229</v>
      </c>
      <c r="C1119" s="77" t="s">
        <v>67</v>
      </c>
      <c r="D1119" s="78">
        <v>2017</v>
      </c>
      <c r="E1119" s="77" t="s">
        <v>1598</v>
      </c>
      <c r="F1119" s="79">
        <v>33</v>
      </c>
      <c r="G1119" s="79">
        <v>1</v>
      </c>
      <c r="H1119" s="83">
        <v>0</v>
      </c>
      <c r="I1119" s="79">
        <v>1</v>
      </c>
      <c r="J1119" s="79">
        <v>17</v>
      </c>
      <c r="K1119" s="79">
        <v>2</v>
      </c>
      <c r="L1119" s="79">
        <v>2</v>
      </c>
      <c r="M1119" s="79">
        <v>0</v>
      </c>
      <c r="N1119" s="79">
        <v>19</v>
      </c>
      <c r="O1119" s="79">
        <v>4</v>
      </c>
      <c r="P1119" s="79">
        <v>37</v>
      </c>
      <c r="Q1119" s="80">
        <v>5</v>
      </c>
      <c r="R1119">
        <v>106</v>
      </c>
      <c r="S1119">
        <v>12</v>
      </c>
      <c r="T1119" s="81">
        <f t="shared" si="0"/>
        <v>2017</v>
      </c>
      <c r="U1119" s="82">
        <f>VLOOKUP(A1119,'SB35 Determination Data'!$B$4:$F$542,5,FALSE)</f>
        <v>2015</v>
      </c>
    </row>
    <row r="1120" spans="1:21" ht="12.75" customHeight="1" x14ac:dyDescent="0.15">
      <c r="A1120" s="77" t="s">
        <v>351</v>
      </c>
      <c r="B1120" s="77" t="s">
        <v>348</v>
      </c>
      <c r="C1120" s="77" t="s">
        <v>128</v>
      </c>
      <c r="D1120" s="78">
        <v>2015</v>
      </c>
      <c r="E1120" s="77" t="s">
        <v>1598</v>
      </c>
      <c r="F1120" s="79">
        <v>198</v>
      </c>
      <c r="G1120" s="79">
        <v>0</v>
      </c>
      <c r="H1120" s="83">
        <v>0</v>
      </c>
      <c r="I1120" s="79">
        <v>0</v>
      </c>
      <c r="J1120" s="79">
        <v>120</v>
      </c>
      <c r="K1120" s="79">
        <v>0</v>
      </c>
      <c r="L1120" s="79">
        <v>0</v>
      </c>
      <c r="M1120" s="79">
        <v>0</v>
      </c>
      <c r="N1120" s="79">
        <v>164</v>
      </c>
      <c r="O1120" s="79">
        <v>2</v>
      </c>
      <c r="P1120" s="79">
        <v>355</v>
      </c>
      <c r="Q1120" s="80">
        <v>17</v>
      </c>
      <c r="R1120">
        <v>837</v>
      </c>
      <c r="S1120">
        <v>19</v>
      </c>
      <c r="T1120" s="81">
        <f t="shared" si="0"/>
        <v>2016</v>
      </c>
      <c r="U1120" s="82">
        <f>VLOOKUP(A1120,'SB35 Determination Data'!$B$4:$F$542,5,FALSE)</f>
        <v>2016</v>
      </c>
    </row>
    <row r="1121" spans="1:21" ht="12.75" customHeight="1" x14ac:dyDescent="0.15">
      <c r="A1121" s="77" t="s">
        <v>351</v>
      </c>
      <c r="B1121" s="77" t="s">
        <v>348</v>
      </c>
      <c r="C1121" s="77" t="s">
        <v>128</v>
      </c>
      <c r="D1121" s="78">
        <v>2016</v>
      </c>
      <c r="E1121" s="77" t="s">
        <v>1598</v>
      </c>
      <c r="F1121" s="79">
        <v>198</v>
      </c>
      <c r="G1121" s="79">
        <v>0</v>
      </c>
      <c r="H1121" s="83">
        <v>0</v>
      </c>
      <c r="I1121" s="79">
        <v>0</v>
      </c>
      <c r="J1121" s="79">
        <v>120</v>
      </c>
      <c r="K1121" s="79">
        <v>0</v>
      </c>
      <c r="L1121" s="79">
        <v>0</v>
      </c>
      <c r="M1121" s="79">
        <v>0</v>
      </c>
      <c r="N1121" s="79">
        <v>164</v>
      </c>
      <c r="O1121" s="79">
        <v>0</v>
      </c>
      <c r="P1121" s="79">
        <v>355</v>
      </c>
      <c r="Q1121" s="80">
        <v>61</v>
      </c>
      <c r="R1121">
        <v>837</v>
      </c>
      <c r="S1121">
        <v>61</v>
      </c>
      <c r="T1121" s="81">
        <f t="shared" si="0"/>
        <v>2016</v>
      </c>
      <c r="U1121" s="82">
        <f>VLOOKUP(A1121,'SB35 Determination Data'!$B$4:$F$542,5,FALSE)</f>
        <v>2016</v>
      </c>
    </row>
    <row r="1122" spans="1:21" ht="12.75" customHeight="1" x14ac:dyDescent="0.15">
      <c r="A1122" s="77" t="s">
        <v>351</v>
      </c>
      <c r="B1122" s="77" t="s">
        <v>348</v>
      </c>
      <c r="C1122" s="77" t="s">
        <v>128</v>
      </c>
      <c r="D1122" s="78">
        <v>2017</v>
      </c>
      <c r="E1122" s="77" t="s">
        <v>1598</v>
      </c>
      <c r="F1122" s="79">
        <v>198</v>
      </c>
      <c r="G1122" s="79">
        <v>0</v>
      </c>
      <c r="H1122" s="83">
        <v>0</v>
      </c>
      <c r="I1122" s="79">
        <v>0</v>
      </c>
      <c r="J1122" s="79">
        <v>120</v>
      </c>
      <c r="K1122" s="79">
        <v>0</v>
      </c>
      <c r="L1122" s="79">
        <v>0</v>
      </c>
      <c r="M1122" s="79">
        <v>0</v>
      </c>
      <c r="N1122" s="79">
        <v>164</v>
      </c>
      <c r="O1122" s="79">
        <v>0</v>
      </c>
      <c r="P1122" s="79">
        <v>355</v>
      </c>
      <c r="Q1122" s="80">
        <v>96</v>
      </c>
      <c r="R1122">
        <v>837</v>
      </c>
      <c r="S1122">
        <v>96</v>
      </c>
      <c r="T1122" s="81">
        <f t="shared" si="0"/>
        <v>2017</v>
      </c>
      <c r="U1122" s="82">
        <f>VLOOKUP(A1122,'SB35 Determination Data'!$B$4:$F$542,5,FALSE)</f>
        <v>2016</v>
      </c>
    </row>
    <row r="1123" spans="1:21" ht="12.75" customHeight="1" x14ac:dyDescent="0.15">
      <c r="A1123" s="77" t="s">
        <v>352</v>
      </c>
      <c r="B1123" s="77" t="s">
        <v>352</v>
      </c>
      <c r="C1123" s="77" t="s">
        <v>144</v>
      </c>
      <c r="D1123" s="78">
        <v>2014</v>
      </c>
      <c r="E1123" s="77" t="s">
        <v>1598</v>
      </c>
      <c r="F1123" s="79">
        <v>980</v>
      </c>
      <c r="G1123" s="79">
        <v>57</v>
      </c>
      <c r="H1123" s="83">
        <v>57</v>
      </c>
      <c r="I1123" s="79">
        <v>0</v>
      </c>
      <c r="J1123" s="79">
        <v>696</v>
      </c>
      <c r="K1123" s="79">
        <v>18</v>
      </c>
      <c r="L1123" s="79">
        <v>18</v>
      </c>
      <c r="M1123" s="79">
        <v>0</v>
      </c>
      <c r="N1123" s="77">
        <v>808</v>
      </c>
      <c r="O1123" s="79">
        <v>0</v>
      </c>
      <c r="P1123" s="79">
        <v>1900</v>
      </c>
      <c r="Q1123" s="80">
        <v>90</v>
      </c>
      <c r="R1123">
        <v>4384</v>
      </c>
      <c r="S1123">
        <v>165</v>
      </c>
      <c r="T1123" s="81">
        <f t="shared" si="0"/>
        <v>2014</v>
      </c>
      <c r="U1123" s="82">
        <f>VLOOKUP(A1123,'SB35 Determination Data'!$B$4:$F$542,5,FALSE)</f>
        <v>2014</v>
      </c>
    </row>
    <row r="1124" spans="1:21" ht="12.75" customHeight="1" x14ac:dyDescent="0.15">
      <c r="A1124" s="77" t="s">
        <v>352</v>
      </c>
      <c r="B1124" s="77" t="s">
        <v>352</v>
      </c>
      <c r="C1124" s="77" t="s">
        <v>144</v>
      </c>
      <c r="D1124" s="78">
        <v>2017</v>
      </c>
      <c r="E1124" s="77" t="s">
        <v>1598</v>
      </c>
      <c r="F1124" s="79">
        <v>980</v>
      </c>
      <c r="G1124" s="79">
        <v>0</v>
      </c>
      <c r="H1124" s="83">
        <v>0</v>
      </c>
      <c r="I1124" s="79">
        <v>0</v>
      </c>
      <c r="J1124" s="79">
        <v>696</v>
      </c>
      <c r="K1124" s="79">
        <v>0</v>
      </c>
      <c r="L1124" s="79">
        <v>0</v>
      </c>
      <c r="M1124" s="79">
        <v>0</v>
      </c>
      <c r="N1124" s="79">
        <v>808</v>
      </c>
      <c r="O1124" s="79">
        <v>12</v>
      </c>
      <c r="P1124" s="79">
        <v>1900</v>
      </c>
      <c r="Q1124" s="80">
        <v>0</v>
      </c>
      <c r="R1124">
        <v>4384</v>
      </c>
      <c r="S1124">
        <v>12</v>
      </c>
      <c r="T1124" s="81">
        <f t="shared" si="0"/>
        <v>2017</v>
      </c>
      <c r="U1124" s="82">
        <f>VLOOKUP(A1124,'SB35 Determination Data'!$B$4:$F$542,5,FALSE)</f>
        <v>2014</v>
      </c>
    </row>
    <row r="1125" spans="1:21" ht="12.75" customHeight="1" x14ac:dyDescent="0.15">
      <c r="A1125" s="77" t="s">
        <v>406</v>
      </c>
      <c r="B1125" s="77" t="s">
        <v>352</v>
      </c>
      <c r="C1125" s="77" t="s">
        <v>144</v>
      </c>
      <c r="D1125" s="78">
        <v>2014</v>
      </c>
      <c r="E1125" s="77" t="s">
        <v>1598</v>
      </c>
      <c r="F1125" s="79">
        <v>9</v>
      </c>
      <c r="G1125" s="79">
        <v>16</v>
      </c>
      <c r="H1125" s="83">
        <v>0</v>
      </c>
      <c r="I1125" s="79">
        <v>16</v>
      </c>
      <c r="J1125" s="79">
        <v>6</v>
      </c>
      <c r="K1125" s="79">
        <v>31</v>
      </c>
      <c r="L1125" s="79">
        <v>0</v>
      </c>
      <c r="M1125" s="79">
        <v>31</v>
      </c>
      <c r="N1125" s="79">
        <v>7</v>
      </c>
      <c r="O1125" s="79">
        <v>185</v>
      </c>
      <c r="P1125" s="79">
        <v>17</v>
      </c>
      <c r="Q1125" s="80">
        <v>160</v>
      </c>
      <c r="R1125">
        <v>39</v>
      </c>
      <c r="S1125">
        <v>392</v>
      </c>
      <c r="T1125" s="81">
        <f t="shared" si="0"/>
        <v>2014</v>
      </c>
      <c r="U1125" s="82">
        <f>VLOOKUP(A1125,'SB35 Determination Data'!$B$4:$F$542,5,FALSE)</f>
        <v>2014</v>
      </c>
    </row>
    <row r="1126" spans="1:21" ht="12.75" customHeight="1" x14ac:dyDescent="0.15">
      <c r="A1126" s="77" t="s">
        <v>406</v>
      </c>
      <c r="B1126" s="77" t="s">
        <v>352</v>
      </c>
      <c r="C1126" s="77" t="s">
        <v>144</v>
      </c>
      <c r="D1126" s="78">
        <v>2015</v>
      </c>
      <c r="E1126" s="77" t="s">
        <v>1598</v>
      </c>
      <c r="F1126" s="79">
        <v>9</v>
      </c>
      <c r="G1126" s="79">
        <v>16</v>
      </c>
      <c r="H1126" s="83">
        <v>0</v>
      </c>
      <c r="I1126" s="79">
        <v>16</v>
      </c>
      <c r="J1126" s="79">
        <v>6</v>
      </c>
      <c r="K1126" s="79">
        <v>236</v>
      </c>
      <c r="L1126" s="79">
        <v>0</v>
      </c>
      <c r="M1126" s="79">
        <v>236</v>
      </c>
      <c r="N1126" s="79">
        <v>7</v>
      </c>
      <c r="O1126" s="79">
        <v>86</v>
      </c>
      <c r="P1126" s="79">
        <v>17</v>
      </c>
      <c r="Q1126" s="80">
        <v>126</v>
      </c>
      <c r="R1126">
        <v>39</v>
      </c>
      <c r="S1126">
        <v>464</v>
      </c>
      <c r="T1126" s="81">
        <f t="shared" si="0"/>
        <v>2015</v>
      </c>
      <c r="U1126" s="82">
        <f>VLOOKUP(A1126,'SB35 Determination Data'!$B$4:$F$542,5,FALSE)</f>
        <v>2014</v>
      </c>
    </row>
    <row r="1127" spans="1:21" ht="12.75" customHeight="1" x14ac:dyDescent="0.15">
      <c r="A1127" s="77" t="s">
        <v>406</v>
      </c>
      <c r="B1127" s="77" t="s">
        <v>352</v>
      </c>
      <c r="C1127" s="77" t="s">
        <v>144</v>
      </c>
      <c r="D1127" s="78">
        <v>2016</v>
      </c>
      <c r="E1127" s="77" t="s">
        <v>1598</v>
      </c>
      <c r="F1127" s="79">
        <v>9</v>
      </c>
      <c r="G1127" s="79">
        <v>33</v>
      </c>
      <c r="H1127" s="83">
        <v>0</v>
      </c>
      <c r="I1127" s="79">
        <v>33</v>
      </c>
      <c r="J1127" s="79">
        <v>6</v>
      </c>
      <c r="K1127" s="79">
        <v>142</v>
      </c>
      <c r="L1127" s="79">
        <v>0</v>
      </c>
      <c r="M1127" s="79">
        <v>142</v>
      </c>
      <c r="N1127" s="79">
        <v>7</v>
      </c>
      <c r="O1127" s="79">
        <v>123</v>
      </c>
      <c r="P1127" s="79">
        <v>17</v>
      </c>
      <c r="Q1127" s="80">
        <v>200</v>
      </c>
      <c r="R1127">
        <v>39</v>
      </c>
      <c r="S1127">
        <v>498</v>
      </c>
      <c r="T1127" s="81">
        <f t="shared" si="0"/>
        <v>2016</v>
      </c>
      <c r="U1127" s="82">
        <f>VLOOKUP(A1127,'SB35 Determination Data'!$B$4:$F$542,5,FALSE)</f>
        <v>2014</v>
      </c>
    </row>
    <row r="1128" spans="1:21" ht="12.75" customHeight="1" x14ac:dyDescent="0.15">
      <c r="A1128" s="77" t="s">
        <v>406</v>
      </c>
      <c r="B1128" s="77" t="s">
        <v>352</v>
      </c>
      <c r="C1128" s="77" t="s">
        <v>144</v>
      </c>
      <c r="D1128" s="78">
        <v>2017</v>
      </c>
      <c r="E1128" s="77" t="s">
        <v>1598</v>
      </c>
      <c r="F1128" s="79">
        <v>9</v>
      </c>
      <c r="G1128" s="79">
        <v>51</v>
      </c>
      <c r="H1128" s="83">
        <v>51</v>
      </c>
      <c r="I1128" s="79">
        <v>0</v>
      </c>
      <c r="J1128" s="79">
        <v>6</v>
      </c>
      <c r="K1128" s="79">
        <v>23</v>
      </c>
      <c r="L1128" s="79">
        <v>23</v>
      </c>
      <c r="M1128" s="79">
        <v>0</v>
      </c>
      <c r="N1128" s="77">
        <v>7</v>
      </c>
      <c r="O1128" s="79">
        <v>9</v>
      </c>
      <c r="P1128" s="79">
        <v>17</v>
      </c>
      <c r="Q1128" s="80">
        <v>1</v>
      </c>
      <c r="R1128">
        <v>39</v>
      </c>
      <c r="S1128">
        <v>84</v>
      </c>
      <c r="T1128" s="81">
        <f t="shared" si="0"/>
        <v>2017</v>
      </c>
      <c r="U1128" s="82">
        <f>VLOOKUP(A1128,'SB35 Determination Data'!$B$4:$F$542,5,FALSE)</f>
        <v>2014</v>
      </c>
    </row>
    <row r="1129" spans="1:21" ht="12.75" customHeight="1" x14ac:dyDescent="0.15">
      <c r="A1129" s="77" t="s">
        <v>499</v>
      </c>
      <c r="B1129" s="77" t="s">
        <v>449</v>
      </c>
      <c r="C1129" s="77" t="s">
        <v>67</v>
      </c>
      <c r="D1129" s="78">
        <v>2014</v>
      </c>
      <c r="E1129" s="77" t="s">
        <v>1598</v>
      </c>
      <c r="F1129" s="79">
        <v>358</v>
      </c>
      <c r="G1129" s="79">
        <v>0</v>
      </c>
      <c r="H1129" s="83">
        <v>0</v>
      </c>
      <c r="I1129" s="79">
        <v>0</v>
      </c>
      <c r="J1129" s="79">
        <v>161</v>
      </c>
      <c r="K1129" s="79">
        <v>0</v>
      </c>
      <c r="L1129" s="79">
        <v>0</v>
      </c>
      <c r="M1129" s="79">
        <v>0</v>
      </c>
      <c r="N1129" s="79">
        <v>205</v>
      </c>
      <c r="O1129" s="79">
        <v>0</v>
      </c>
      <c r="P1129" s="79">
        <v>431</v>
      </c>
      <c r="Q1129" s="80">
        <v>1</v>
      </c>
      <c r="R1129">
        <v>1155</v>
      </c>
      <c r="S1129">
        <v>1</v>
      </c>
      <c r="T1129" s="81">
        <f t="shared" si="0"/>
        <v>2015</v>
      </c>
      <c r="U1129" s="82">
        <f>VLOOKUP(A1129,'SB35 Determination Data'!$B$4:$F$542,5,FALSE)</f>
        <v>2015</v>
      </c>
    </row>
    <row r="1130" spans="1:21" ht="12.75" customHeight="1" x14ac:dyDescent="0.15">
      <c r="A1130" s="77" t="s">
        <v>499</v>
      </c>
      <c r="B1130" s="77" t="s">
        <v>449</v>
      </c>
      <c r="C1130" s="77" t="s">
        <v>67</v>
      </c>
      <c r="D1130" s="78">
        <v>2015</v>
      </c>
      <c r="E1130" s="77" t="s">
        <v>1598</v>
      </c>
      <c r="F1130" s="79">
        <v>358</v>
      </c>
      <c r="G1130" s="79">
        <v>0</v>
      </c>
      <c r="H1130" s="83">
        <v>0</v>
      </c>
      <c r="I1130" s="79">
        <v>0</v>
      </c>
      <c r="J1130" s="79">
        <v>161</v>
      </c>
      <c r="K1130" s="79">
        <v>0</v>
      </c>
      <c r="L1130" s="79">
        <v>0</v>
      </c>
      <c r="M1130" s="79">
        <v>0</v>
      </c>
      <c r="N1130" s="79">
        <v>205</v>
      </c>
      <c r="O1130" s="79">
        <v>1</v>
      </c>
      <c r="P1130" s="79">
        <v>431</v>
      </c>
      <c r="Q1130" s="80">
        <v>9</v>
      </c>
      <c r="R1130">
        <v>1155</v>
      </c>
      <c r="S1130">
        <v>10</v>
      </c>
      <c r="T1130" s="81">
        <f t="shared" si="0"/>
        <v>2015</v>
      </c>
      <c r="U1130" s="82">
        <f>VLOOKUP(A1130,'SB35 Determination Data'!$B$4:$F$542,5,FALSE)</f>
        <v>2015</v>
      </c>
    </row>
    <row r="1131" spans="1:21" ht="12.75" customHeight="1" x14ac:dyDescent="0.15">
      <c r="A1131" s="77" t="s">
        <v>499</v>
      </c>
      <c r="B1131" s="77" t="s">
        <v>449</v>
      </c>
      <c r="C1131" s="77" t="s">
        <v>67</v>
      </c>
      <c r="D1131" s="78">
        <v>2016</v>
      </c>
      <c r="E1131" s="77" t="s">
        <v>1598</v>
      </c>
      <c r="F1131" s="79">
        <v>358</v>
      </c>
      <c r="G1131" s="79">
        <v>0</v>
      </c>
      <c r="H1131" s="83">
        <v>0</v>
      </c>
      <c r="I1131" s="79">
        <v>0</v>
      </c>
      <c r="J1131" s="79">
        <v>161</v>
      </c>
      <c r="K1131" s="79">
        <v>4</v>
      </c>
      <c r="L1131" s="79">
        <v>4</v>
      </c>
      <c r="M1131" s="79">
        <v>0</v>
      </c>
      <c r="N1131" s="79">
        <v>205</v>
      </c>
      <c r="O1131" s="79">
        <v>41</v>
      </c>
      <c r="P1131" s="79">
        <v>431</v>
      </c>
      <c r="Q1131" s="80">
        <v>42</v>
      </c>
      <c r="R1131">
        <v>1155</v>
      </c>
      <c r="S1131">
        <v>87</v>
      </c>
      <c r="T1131" s="81">
        <f t="shared" si="0"/>
        <v>2016</v>
      </c>
      <c r="U1131" s="82">
        <f>VLOOKUP(A1131,'SB35 Determination Data'!$B$4:$F$542,5,FALSE)</f>
        <v>2015</v>
      </c>
    </row>
    <row r="1132" spans="1:21" ht="12.75" customHeight="1" x14ac:dyDescent="0.15">
      <c r="A1132" s="77" t="s">
        <v>499</v>
      </c>
      <c r="B1132" s="77" t="s">
        <v>449</v>
      </c>
      <c r="C1132" s="77" t="s">
        <v>67</v>
      </c>
      <c r="D1132" s="78">
        <v>2017</v>
      </c>
      <c r="E1132" s="77" t="s">
        <v>1598</v>
      </c>
      <c r="F1132" s="79">
        <v>358</v>
      </c>
      <c r="G1132" s="79">
        <v>0</v>
      </c>
      <c r="H1132" s="83">
        <v>0</v>
      </c>
      <c r="I1132" s="79">
        <v>0</v>
      </c>
      <c r="J1132" s="79">
        <v>161</v>
      </c>
      <c r="K1132" s="79">
        <v>14</v>
      </c>
      <c r="L1132" s="79">
        <v>14</v>
      </c>
      <c r="M1132" s="79">
        <v>0</v>
      </c>
      <c r="N1132" s="79">
        <v>205</v>
      </c>
      <c r="O1132" s="79">
        <v>0</v>
      </c>
      <c r="P1132" s="79">
        <v>431</v>
      </c>
      <c r="Q1132" s="80">
        <v>1</v>
      </c>
      <c r="R1132">
        <v>1155</v>
      </c>
      <c r="S1132">
        <v>15</v>
      </c>
      <c r="T1132" s="81">
        <f t="shared" si="0"/>
        <v>2017</v>
      </c>
      <c r="U1132" s="82">
        <f>VLOOKUP(A1132,'SB35 Determination Data'!$B$4:$F$542,5,FALSE)</f>
        <v>2015</v>
      </c>
    </row>
    <row r="1133" spans="1:21" ht="12.75" customHeight="1" x14ac:dyDescent="0.15">
      <c r="A1133" s="77" t="s">
        <v>619</v>
      </c>
      <c r="B1133" s="77" t="s">
        <v>502</v>
      </c>
      <c r="C1133" s="77" t="s">
        <v>144</v>
      </c>
      <c r="D1133" s="78">
        <v>2014</v>
      </c>
      <c r="E1133" s="77" t="s">
        <v>1598</v>
      </c>
      <c r="F1133" s="79">
        <v>861</v>
      </c>
      <c r="G1133" s="79">
        <v>28</v>
      </c>
      <c r="H1133" s="83">
        <v>28</v>
      </c>
      <c r="I1133" s="79">
        <v>0</v>
      </c>
      <c r="J1133" s="79">
        <v>591</v>
      </c>
      <c r="K1133" s="79">
        <v>0</v>
      </c>
      <c r="L1133" s="79">
        <v>0</v>
      </c>
      <c r="M1133" s="79">
        <v>0</v>
      </c>
      <c r="N1133" s="77">
        <v>673</v>
      </c>
      <c r="O1133" s="79">
        <v>2</v>
      </c>
      <c r="P1133" s="79">
        <v>1529</v>
      </c>
      <c r="Q1133" s="80">
        <v>89</v>
      </c>
      <c r="R1133">
        <v>3654</v>
      </c>
      <c r="S1133">
        <v>119</v>
      </c>
      <c r="T1133" s="81">
        <f t="shared" si="0"/>
        <v>2014</v>
      </c>
      <c r="U1133" s="82">
        <f>VLOOKUP(A1133,'SB35 Determination Data'!$B$4:$F$542,5,FALSE)</f>
        <v>2014</v>
      </c>
    </row>
    <row r="1134" spans="1:21" ht="12.75" customHeight="1" x14ac:dyDescent="0.15">
      <c r="A1134" s="77" t="s">
        <v>619</v>
      </c>
      <c r="B1134" s="77" t="s">
        <v>502</v>
      </c>
      <c r="C1134" s="77" t="s">
        <v>144</v>
      </c>
      <c r="D1134" s="78">
        <v>2015</v>
      </c>
      <c r="E1134" s="77" t="s">
        <v>1598</v>
      </c>
      <c r="F1134" s="79">
        <v>861</v>
      </c>
      <c r="G1134" s="79">
        <v>49</v>
      </c>
      <c r="H1134" s="83">
        <v>49</v>
      </c>
      <c r="I1134" s="79">
        <v>0</v>
      </c>
      <c r="J1134" s="79">
        <v>591</v>
      </c>
      <c r="K1134" s="79">
        <v>0</v>
      </c>
      <c r="L1134" s="79">
        <v>0</v>
      </c>
      <c r="M1134" s="79">
        <v>0</v>
      </c>
      <c r="N1134" s="79">
        <v>673</v>
      </c>
      <c r="O1134" s="79">
        <v>41</v>
      </c>
      <c r="P1134" s="79">
        <v>1529</v>
      </c>
      <c r="Q1134" s="80">
        <v>55</v>
      </c>
      <c r="R1134">
        <v>3654</v>
      </c>
      <c r="S1134">
        <v>145</v>
      </c>
      <c r="T1134" s="81">
        <f t="shared" si="0"/>
        <v>2015</v>
      </c>
      <c r="U1134" s="82">
        <f>VLOOKUP(A1134,'SB35 Determination Data'!$B$4:$F$542,5,FALSE)</f>
        <v>2014</v>
      </c>
    </row>
    <row r="1135" spans="1:21" ht="12.75" customHeight="1" x14ac:dyDescent="0.15">
      <c r="A1135" s="77" t="s">
        <v>619</v>
      </c>
      <c r="B1135" s="77" t="s">
        <v>502</v>
      </c>
      <c r="C1135" s="77" t="s">
        <v>144</v>
      </c>
      <c r="D1135" s="78">
        <v>2016</v>
      </c>
      <c r="E1135" s="77" t="s">
        <v>1598</v>
      </c>
      <c r="F1135" s="79">
        <v>861</v>
      </c>
      <c r="G1135" s="79">
        <v>0</v>
      </c>
      <c r="H1135" s="83">
        <v>0</v>
      </c>
      <c r="I1135" s="79">
        <v>0</v>
      </c>
      <c r="J1135" s="79">
        <v>591</v>
      </c>
      <c r="K1135" s="79">
        <v>12</v>
      </c>
      <c r="L1135" s="79">
        <v>12</v>
      </c>
      <c r="M1135" s="79">
        <v>0</v>
      </c>
      <c r="N1135" s="79">
        <v>673</v>
      </c>
      <c r="O1135" s="79">
        <v>0</v>
      </c>
      <c r="P1135" s="79">
        <v>1529</v>
      </c>
      <c r="Q1135" s="80">
        <v>223</v>
      </c>
      <c r="R1135">
        <v>3654</v>
      </c>
      <c r="S1135">
        <v>235</v>
      </c>
      <c r="T1135" s="81">
        <f t="shared" si="0"/>
        <v>2016</v>
      </c>
      <c r="U1135" s="82">
        <f>VLOOKUP(A1135,'SB35 Determination Data'!$B$4:$F$542,5,FALSE)</f>
        <v>2014</v>
      </c>
    </row>
    <row r="1136" spans="1:21" ht="12.75" customHeight="1" x14ac:dyDescent="0.15">
      <c r="A1136" s="77" t="s">
        <v>619</v>
      </c>
      <c r="B1136" s="77" t="s">
        <v>502</v>
      </c>
      <c r="C1136" s="77" t="s">
        <v>144</v>
      </c>
      <c r="D1136" s="78">
        <v>2017</v>
      </c>
      <c r="E1136" s="77" t="s">
        <v>1598</v>
      </c>
      <c r="F1136" s="79">
        <v>861</v>
      </c>
      <c r="G1136" s="79">
        <v>36</v>
      </c>
      <c r="H1136" s="83">
        <v>36</v>
      </c>
      <c r="I1136" s="79">
        <v>0</v>
      </c>
      <c r="J1136" s="79">
        <v>591</v>
      </c>
      <c r="K1136" s="79">
        <v>34</v>
      </c>
      <c r="L1136" s="79">
        <v>34</v>
      </c>
      <c r="M1136" s="79">
        <v>0</v>
      </c>
      <c r="N1136" s="79">
        <v>673</v>
      </c>
      <c r="O1136" s="79">
        <v>19</v>
      </c>
      <c r="P1136" s="79">
        <v>1529</v>
      </c>
      <c r="Q1136" s="80">
        <v>646</v>
      </c>
      <c r="R1136">
        <v>3654</v>
      </c>
      <c r="S1136">
        <v>735</v>
      </c>
      <c r="T1136" s="81">
        <f t="shared" si="0"/>
        <v>2017</v>
      </c>
      <c r="U1136" s="82">
        <f>VLOOKUP(A1136,'SB35 Determination Data'!$B$4:$F$542,5,FALSE)</f>
        <v>2014</v>
      </c>
    </row>
    <row r="1137" spans="1:21" ht="12.75" customHeight="1" x14ac:dyDescent="0.15">
      <c r="A1137" s="77" t="s">
        <v>501</v>
      </c>
      <c r="B1137" s="77" t="s">
        <v>449</v>
      </c>
      <c r="C1137" s="77" t="s">
        <v>67</v>
      </c>
      <c r="D1137" s="78">
        <v>2016</v>
      </c>
      <c r="E1137" s="77" t="s">
        <v>1598</v>
      </c>
      <c r="F1137" s="79">
        <v>195</v>
      </c>
      <c r="G1137" s="79">
        <v>4</v>
      </c>
      <c r="H1137" s="83">
        <v>4</v>
      </c>
      <c r="I1137" s="79">
        <v>0</v>
      </c>
      <c r="J1137" s="79">
        <v>107</v>
      </c>
      <c r="K1137" s="79">
        <v>13</v>
      </c>
      <c r="L1137" s="79">
        <v>13</v>
      </c>
      <c r="M1137" s="79">
        <v>0</v>
      </c>
      <c r="N1137" s="79">
        <v>111</v>
      </c>
      <c r="O1137" s="79">
        <v>10</v>
      </c>
      <c r="P1137" s="79">
        <v>183</v>
      </c>
      <c r="Q1137" s="80">
        <v>358</v>
      </c>
      <c r="R1137">
        <v>596</v>
      </c>
      <c r="S1137">
        <v>385</v>
      </c>
      <c r="T1137" s="81">
        <f t="shared" si="0"/>
        <v>2016</v>
      </c>
      <c r="U1137" s="82">
        <f>VLOOKUP(A1137,'SB35 Determination Data'!$B$4:$F$542,5,FALSE)</f>
        <v>2015</v>
      </c>
    </row>
    <row r="1138" spans="1:21" ht="12.75" customHeight="1" x14ac:dyDescent="0.15">
      <c r="A1138" s="77" t="s">
        <v>501</v>
      </c>
      <c r="B1138" s="77" t="s">
        <v>449</v>
      </c>
      <c r="C1138" s="77" t="s">
        <v>67</v>
      </c>
      <c r="D1138" s="78">
        <v>2017</v>
      </c>
      <c r="E1138" s="77" t="s">
        <v>1598</v>
      </c>
      <c r="F1138" s="79">
        <v>195</v>
      </c>
      <c r="G1138" s="79">
        <v>1</v>
      </c>
      <c r="H1138" s="83">
        <v>1</v>
      </c>
      <c r="I1138" s="79">
        <v>0</v>
      </c>
      <c r="J1138" s="79">
        <v>107</v>
      </c>
      <c r="K1138" s="79">
        <v>0</v>
      </c>
      <c r="L1138" s="79">
        <v>0</v>
      </c>
      <c r="M1138" s="79">
        <v>0</v>
      </c>
      <c r="N1138" s="79">
        <v>111</v>
      </c>
      <c r="O1138" s="79">
        <v>1</v>
      </c>
      <c r="P1138" s="79">
        <v>183</v>
      </c>
      <c r="Q1138" s="80">
        <v>44</v>
      </c>
      <c r="R1138">
        <v>596</v>
      </c>
      <c r="S1138">
        <v>46</v>
      </c>
      <c r="T1138" s="81">
        <f t="shared" si="0"/>
        <v>2017</v>
      </c>
      <c r="U1138" s="82">
        <f>VLOOKUP(A1138,'SB35 Determination Data'!$B$4:$F$542,5,FALSE)</f>
        <v>2015</v>
      </c>
    </row>
    <row r="1139" spans="1:21" ht="12.75" customHeight="1" x14ac:dyDescent="0.15">
      <c r="A1139" s="77" t="s">
        <v>298</v>
      </c>
      <c r="B1139" s="77" t="s">
        <v>273</v>
      </c>
      <c r="C1139" s="77" t="s">
        <v>144</v>
      </c>
      <c r="D1139" s="78">
        <v>2014</v>
      </c>
      <c r="E1139" s="77" t="s">
        <v>1598</v>
      </c>
      <c r="F1139" s="79">
        <v>134</v>
      </c>
      <c r="G1139" s="79">
        <v>65</v>
      </c>
      <c r="H1139" s="83">
        <v>65</v>
      </c>
      <c r="I1139" s="79">
        <v>0</v>
      </c>
      <c r="J1139" s="79">
        <v>95</v>
      </c>
      <c r="K1139" s="79">
        <v>28</v>
      </c>
      <c r="L1139" s="79">
        <v>28</v>
      </c>
      <c r="M1139" s="79">
        <v>0</v>
      </c>
      <c r="N1139" s="79">
        <v>108</v>
      </c>
      <c r="O1139" s="79">
        <v>2</v>
      </c>
      <c r="P1139" s="79">
        <v>244</v>
      </c>
      <c r="Q1139" s="80">
        <v>84</v>
      </c>
      <c r="R1139">
        <v>581</v>
      </c>
      <c r="S1139">
        <v>179</v>
      </c>
      <c r="T1139" s="81">
        <f t="shared" si="0"/>
        <v>2014</v>
      </c>
      <c r="U1139" s="82">
        <f>VLOOKUP(A1139,'SB35 Determination Data'!$B$4:$F$542,5,FALSE)</f>
        <v>2014</v>
      </c>
    </row>
    <row r="1140" spans="1:21" ht="12.75" customHeight="1" x14ac:dyDescent="0.15">
      <c r="A1140" s="77" t="s">
        <v>298</v>
      </c>
      <c r="B1140" s="77" t="s">
        <v>273</v>
      </c>
      <c r="C1140" s="77" t="s">
        <v>144</v>
      </c>
      <c r="D1140" s="78">
        <v>2015</v>
      </c>
      <c r="E1140" s="77" t="s">
        <v>1598</v>
      </c>
      <c r="F1140" s="79">
        <v>134</v>
      </c>
      <c r="G1140" s="79">
        <v>0</v>
      </c>
      <c r="H1140" s="83">
        <v>0</v>
      </c>
      <c r="I1140" s="79">
        <v>0</v>
      </c>
      <c r="J1140" s="79">
        <v>95</v>
      </c>
      <c r="K1140" s="79">
        <v>0</v>
      </c>
      <c r="L1140" s="79">
        <v>0</v>
      </c>
      <c r="M1140" s="79">
        <v>0</v>
      </c>
      <c r="N1140" s="79">
        <v>108</v>
      </c>
      <c r="O1140" s="79">
        <v>1</v>
      </c>
      <c r="P1140" s="79">
        <v>244</v>
      </c>
      <c r="Q1140" s="80">
        <v>129</v>
      </c>
      <c r="R1140">
        <v>581</v>
      </c>
      <c r="S1140">
        <v>130</v>
      </c>
      <c r="T1140" s="81">
        <f t="shared" si="0"/>
        <v>2015</v>
      </c>
      <c r="U1140" s="82">
        <f>VLOOKUP(A1140,'SB35 Determination Data'!$B$4:$F$542,5,FALSE)</f>
        <v>2014</v>
      </c>
    </row>
    <row r="1141" spans="1:21" ht="12.75" customHeight="1" x14ac:dyDescent="0.15">
      <c r="A1141" s="77" t="s">
        <v>298</v>
      </c>
      <c r="B1141" s="77" t="s">
        <v>273</v>
      </c>
      <c r="C1141" s="77" t="s">
        <v>144</v>
      </c>
      <c r="D1141" s="78">
        <v>2016</v>
      </c>
      <c r="E1141" s="77" t="s">
        <v>1598</v>
      </c>
      <c r="F1141" s="79">
        <v>134</v>
      </c>
      <c r="G1141" s="79">
        <v>0</v>
      </c>
      <c r="H1141" s="83">
        <v>0</v>
      </c>
      <c r="I1141" s="79">
        <v>0</v>
      </c>
      <c r="J1141" s="79">
        <v>95</v>
      </c>
      <c r="K1141" s="79">
        <v>0</v>
      </c>
      <c r="L1141" s="79">
        <v>0</v>
      </c>
      <c r="M1141" s="79">
        <v>0</v>
      </c>
      <c r="N1141" s="79">
        <v>108</v>
      </c>
      <c r="O1141" s="79">
        <v>0</v>
      </c>
      <c r="P1141" s="79">
        <v>244</v>
      </c>
      <c r="Q1141" s="80">
        <v>107</v>
      </c>
      <c r="R1141">
        <v>581</v>
      </c>
      <c r="S1141">
        <v>107</v>
      </c>
      <c r="T1141" s="81">
        <f t="shared" si="0"/>
        <v>2016</v>
      </c>
      <c r="U1141" s="82">
        <f>VLOOKUP(A1141,'SB35 Determination Data'!$B$4:$F$542,5,FALSE)</f>
        <v>2014</v>
      </c>
    </row>
    <row r="1142" spans="1:21" ht="12.75" customHeight="1" x14ac:dyDescent="0.15">
      <c r="A1142" s="77" t="s">
        <v>298</v>
      </c>
      <c r="B1142" s="77" t="s">
        <v>273</v>
      </c>
      <c r="C1142" s="77" t="s">
        <v>144</v>
      </c>
      <c r="D1142" s="78">
        <v>2017</v>
      </c>
      <c r="E1142" s="77" t="s">
        <v>1598</v>
      </c>
      <c r="F1142" s="79">
        <v>134</v>
      </c>
      <c r="G1142" s="79">
        <v>0</v>
      </c>
      <c r="H1142" s="83">
        <v>0</v>
      </c>
      <c r="I1142" s="79">
        <v>0</v>
      </c>
      <c r="J1142" s="79">
        <v>95</v>
      </c>
      <c r="K1142" s="79">
        <v>0</v>
      </c>
      <c r="L1142" s="79">
        <v>0</v>
      </c>
      <c r="M1142" s="79">
        <v>0</v>
      </c>
      <c r="N1142" s="79">
        <v>108</v>
      </c>
      <c r="O1142" s="79">
        <v>4</v>
      </c>
      <c r="P1142" s="79">
        <v>244</v>
      </c>
      <c r="Q1142" s="80">
        <v>96</v>
      </c>
      <c r="R1142">
        <v>581</v>
      </c>
      <c r="S1142">
        <v>100</v>
      </c>
      <c r="T1142" s="81">
        <f t="shared" si="0"/>
        <v>2017</v>
      </c>
      <c r="U1142" s="82">
        <f>VLOOKUP(A1142,'SB35 Determination Data'!$B$4:$F$542,5,FALSE)</f>
        <v>2014</v>
      </c>
    </row>
    <row r="1143" spans="1:21" ht="12.75" customHeight="1" x14ac:dyDescent="0.15">
      <c r="A1143" s="77" t="s">
        <v>416</v>
      </c>
      <c r="B1143" s="77" t="s">
        <v>416</v>
      </c>
      <c r="C1143" s="77" t="s">
        <v>417</v>
      </c>
      <c r="D1143" s="78">
        <v>2013</v>
      </c>
      <c r="E1143" s="77" t="s">
        <v>1598</v>
      </c>
      <c r="F1143" s="79">
        <v>21977</v>
      </c>
      <c r="G1143" s="79">
        <v>609</v>
      </c>
      <c r="H1143" s="83">
        <v>609</v>
      </c>
      <c r="I1143" s="79">
        <v>0</v>
      </c>
      <c r="J1143" s="79">
        <v>16703</v>
      </c>
      <c r="K1143" s="79">
        <v>915</v>
      </c>
      <c r="L1143" s="79">
        <v>915</v>
      </c>
      <c r="M1143" s="79">
        <v>0</v>
      </c>
      <c r="N1143" s="79">
        <v>15462</v>
      </c>
      <c r="O1143" s="79">
        <v>0</v>
      </c>
      <c r="P1143" s="79">
        <v>33954</v>
      </c>
      <c r="Q1143" s="80">
        <v>7665</v>
      </c>
      <c r="R1143">
        <v>88096</v>
      </c>
      <c r="S1143">
        <v>9189</v>
      </c>
      <c r="T1143" s="81">
        <f t="shared" si="0"/>
        <v>2013</v>
      </c>
      <c r="U1143" s="82">
        <f>VLOOKUP(A1143,'SB35 Determination Data'!$B$4:$F$542,5,FALSE)</f>
        <v>2013</v>
      </c>
    </row>
    <row r="1144" spans="1:21" ht="12.75" customHeight="1" x14ac:dyDescent="0.15">
      <c r="A1144" s="77" t="s">
        <v>416</v>
      </c>
      <c r="B1144" s="77" t="s">
        <v>416</v>
      </c>
      <c r="C1144" s="77" t="s">
        <v>417</v>
      </c>
      <c r="D1144" s="78">
        <v>2014</v>
      </c>
      <c r="E1144" s="77" t="s">
        <v>1598</v>
      </c>
      <c r="F1144" s="79">
        <v>21977</v>
      </c>
      <c r="G1144" s="79">
        <v>229</v>
      </c>
      <c r="H1144" s="83">
        <v>229</v>
      </c>
      <c r="I1144" s="79">
        <v>0</v>
      </c>
      <c r="J1144" s="79">
        <v>16703</v>
      </c>
      <c r="K1144" s="79">
        <v>184</v>
      </c>
      <c r="L1144" s="79">
        <v>184</v>
      </c>
      <c r="M1144" s="79">
        <v>0</v>
      </c>
      <c r="N1144" s="77">
        <v>15462</v>
      </c>
      <c r="O1144" s="79">
        <v>4</v>
      </c>
      <c r="P1144" s="79">
        <v>33954</v>
      </c>
      <c r="Q1144" s="80">
        <v>1991</v>
      </c>
      <c r="R1144">
        <v>88096</v>
      </c>
      <c r="S1144">
        <v>2408</v>
      </c>
      <c r="T1144" s="81">
        <f t="shared" si="0"/>
        <v>2014</v>
      </c>
      <c r="U1144" s="82">
        <f>VLOOKUP(A1144,'SB35 Determination Data'!$B$4:$F$542,5,FALSE)</f>
        <v>2013</v>
      </c>
    </row>
    <row r="1145" spans="1:21" ht="12.75" customHeight="1" x14ac:dyDescent="0.15">
      <c r="A1145" s="77" t="s">
        <v>416</v>
      </c>
      <c r="B1145" s="77" t="s">
        <v>416</v>
      </c>
      <c r="C1145" s="77" t="s">
        <v>417</v>
      </c>
      <c r="D1145" s="78">
        <v>2015</v>
      </c>
      <c r="E1145" s="77" t="s">
        <v>1598</v>
      </c>
      <c r="F1145" s="79">
        <v>21977</v>
      </c>
      <c r="G1145" s="79">
        <v>265</v>
      </c>
      <c r="H1145" s="83">
        <v>265</v>
      </c>
      <c r="I1145" s="79">
        <v>0</v>
      </c>
      <c r="J1145" s="79">
        <v>16703</v>
      </c>
      <c r="K1145" s="79">
        <v>446</v>
      </c>
      <c r="L1145" s="79">
        <v>446</v>
      </c>
      <c r="M1145" s="79">
        <v>0</v>
      </c>
      <c r="N1145" s="79">
        <v>15462</v>
      </c>
      <c r="O1145" s="79">
        <v>0</v>
      </c>
      <c r="P1145" s="79">
        <v>33954</v>
      </c>
      <c r="Q1145" s="80">
        <v>4221</v>
      </c>
      <c r="R1145">
        <v>88096</v>
      </c>
      <c r="S1145">
        <v>4932</v>
      </c>
      <c r="T1145" s="81">
        <f t="shared" si="0"/>
        <v>2015</v>
      </c>
      <c r="U1145" s="82">
        <f>VLOOKUP(A1145,'SB35 Determination Data'!$B$4:$F$542,5,FALSE)</f>
        <v>2013</v>
      </c>
    </row>
    <row r="1146" spans="1:21" ht="12.75" customHeight="1" x14ac:dyDescent="0.15">
      <c r="A1146" s="77" t="s">
        <v>416</v>
      </c>
      <c r="B1146" s="77" t="s">
        <v>416</v>
      </c>
      <c r="C1146" s="77" t="s">
        <v>417</v>
      </c>
      <c r="D1146" s="78">
        <v>2016</v>
      </c>
      <c r="E1146" s="77" t="s">
        <v>1598</v>
      </c>
      <c r="F1146" s="79">
        <v>21977</v>
      </c>
      <c r="G1146" s="79">
        <v>103</v>
      </c>
      <c r="H1146" s="83">
        <v>103</v>
      </c>
      <c r="I1146" s="79">
        <v>0</v>
      </c>
      <c r="J1146" s="79">
        <v>16703</v>
      </c>
      <c r="K1146" s="79">
        <v>253</v>
      </c>
      <c r="L1146" s="79">
        <v>253</v>
      </c>
      <c r="M1146" s="79">
        <v>0</v>
      </c>
      <c r="N1146" s="79">
        <v>15462</v>
      </c>
      <c r="O1146" s="79">
        <v>0</v>
      </c>
      <c r="P1146" s="79">
        <v>33954</v>
      </c>
      <c r="Q1146" s="80">
        <v>7028</v>
      </c>
      <c r="R1146">
        <v>88096</v>
      </c>
      <c r="S1146">
        <v>7384</v>
      </c>
      <c r="T1146" s="81">
        <f t="shared" si="0"/>
        <v>2016</v>
      </c>
      <c r="U1146" s="82">
        <f>VLOOKUP(A1146,'SB35 Determination Data'!$B$4:$F$542,5,FALSE)</f>
        <v>2013</v>
      </c>
    </row>
    <row r="1147" spans="1:21" ht="12.75" customHeight="1" x14ac:dyDescent="0.15">
      <c r="A1147" s="77" t="s">
        <v>416</v>
      </c>
      <c r="B1147" s="77" t="s">
        <v>416</v>
      </c>
      <c r="C1147" s="77" t="s">
        <v>417</v>
      </c>
      <c r="D1147" s="78">
        <v>2017</v>
      </c>
      <c r="E1147" s="77" t="s">
        <v>1598</v>
      </c>
      <c r="F1147" s="79">
        <v>21977</v>
      </c>
      <c r="G1147" s="79">
        <v>324</v>
      </c>
      <c r="H1147" s="83">
        <v>324</v>
      </c>
      <c r="I1147" s="79">
        <v>0</v>
      </c>
      <c r="J1147" s="79">
        <v>16703</v>
      </c>
      <c r="K1147" s="79">
        <v>301</v>
      </c>
      <c r="L1147" s="79">
        <v>295</v>
      </c>
      <c r="M1147" s="79">
        <v>6</v>
      </c>
      <c r="N1147" s="79">
        <v>15462</v>
      </c>
      <c r="O1147" s="79">
        <v>0</v>
      </c>
      <c r="P1147" s="79">
        <v>33954</v>
      </c>
      <c r="Q1147" s="80">
        <v>4395</v>
      </c>
      <c r="R1147">
        <v>88096</v>
      </c>
      <c r="S1147">
        <v>5020</v>
      </c>
      <c r="T1147" s="81">
        <f t="shared" si="0"/>
        <v>2017</v>
      </c>
      <c r="U1147" s="82">
        <f>VLOOKUP(A1147,'SB35 Determination Data'!$B$4:$F$542,5,FALSE)</f>
        <v>2013</v>
      </c>
    </row>
    <row r="1148" spans="1:21" ht="12.75" customHeight="1" x14ac:dyDescent="0.15">
      <c r="A1148" s="77" t="s">
        <v>448</v>
      </c>
      <c r="B1148" s="77" t="s">
        <v>416</v>
      </c>
      <c r="C1148" s="77" t="s">
        <v>417</v>
      </c>
      <c r="D1148" s="78">
        <v>2013</v>
      </c>
      <c r="E1148" s="77" t="s">
        <v>1598</v>
      </c>
      <c r="F1148" s="79">
        <v>2085</v>
      </c>
      <c r="G1148" s="79">
        <v>23</v>
      </c>
      <c r="H1148" s="83">
        <v>23</v>
      </c>
      <c r="I1148" s="79">
        <v>0</v>
      </c>
      <c r="J1148" s="79">
        <v>1585</v>
      </c>
      <c r="K1148" s="79">
        <v>145</v>
      </c>
      <c r="L1148" s="79">
        <v>145</v>
      </c>
      <c r="M1148" s="79">
        <v>0</v>
      </c>
      <c r="N1148" s="79">
        <v>5864</v>
      </c>
      <c r="O1148" s="79">
        <v>200</v>
      </c>
      <c r="P1148" s="79">
        <v>12878</v>
      </c>
      <c r="Q1148" s="80">
        <v>1225</v>
      </c>
      <c r="R1148">
        <v>22412</v>
      </c>
      <c r="S1148">
        <v>1593</v>
      </c>
      <c r="T1148" s="81">
        <f t="shared" si="0"/>
        <v>2013</v>
      </c>
      <c r="U1148" s="82">
        <f>VLOOKUP(A1148,'SB35 Determination Data'!$B$4:$F$542,5,FALSE)</f>
        <v>2013</v>
      </c>
    </row>
    <row r="1149" spans="1:21" ht="12.75" customHeight="1" x14ac:dyDescent="0.15">
      <c r="A1149" s="77" t="s">
        <v>448</v>
      </c>
      <c r="B1149" s="77" t="s">
        <v>416</v>
      </c>
      <c r="C1149" s="77" t="s">
        <v>417</v>
      </c>
      <c r="D1149" s="78">
        <v>2014</v>
      </c>
      <c r="E1149" s="77" t="s">
        <v>1598</v>
      </c>
      <c r="F1149" s="79">
        <v>2085</v>
      </c>
      <c r="G1149" s="79">
        <v>0</v>
      </c>
      <c r="H1149" s="83">
        <v>0</v>
      </c>
      <c r="I1149" s="79">
        <v>0</v>
      </c>
      <c r="J1149" s="79">
        <v>1585</v>
      </c>
      <c r="K1149" s="79">
        <v>27</v>
      </c>
      <c r="L1149" s="79">
        <v>27</v>
      </c>
      <c r="M1149" s="79">
        <v>0</v>
      </c>
      <c r="N1149" s="79">
        <v>5864</v>
      </c>
      <c r="O1149" s="79">
        <v>114</v>
      </c>
      <c r="P1149" s="79">
        <v>12878</v>
      </c>
      <c r="Q1149" s="80">
        <v>576</v>
      </c>
      <c r="R1149">
        <v>22412</v>
      </c>
      <c r="S1149">
        <v>717</v>
      </c>
      <c r="T1149" s="81">
        <f t="shared" si="0"/>
        <v>2014</v>
      </c>
      <c r="U1149" s="82">
        <f>VLOOKUP(A1149,'SB35 Determination Data'!$B$4:$F$542,5,FALSE)</f>
        <v>2013</v>
      </c>
    </row>
    <row r="1150" spans="1:21" ht="12.75" customHeight="1" x14ac:dyDescent="0.15">
      <c r="A1150" s="77" t="s">
        <v>448</v>
      </c>
      <c r="B1150" s="77" t="s">
        <v>416</v>
      </c>
      <c r="C1150" s="77" t="s">
        <v>417</v>
      </c>
      <c r="D1150" s="78">
        <v>2015</v>
      </c>
      <c r="E1150" s="77" t="s">
        <v>1598</v>
      </c>
      <c r="F1150" s="79">
        <v>2085</v>
      </c>
      <c r="G1150" s="79">
        <v>2</v>
      </c>
      <c r="H1150" s="83">
        <v>2</v>
      </c>
      <c r="I1150" s="79">
        <v>0</v>
      </c>
      <c r="J1150" s="79">
        <v>1585</v>
      </c>
      <c r="K1150" s="79">
        <v>24</v>
      </c>
      <c r="L1150" s="79">
        <v>24</v>
      </c>
      <c r="M1150" s="79">
        <v>0</v>
      </c>
      <c r="N1150" s="79">
        <v>5864</v>
      </c>
      <c r="O1150" s="79">
        <v>228</v>
      </c>
      <c r="P1150" s="79">
        <v>12878</v>
      </c>
      <c r="Q1150" s="80">
        <v>613</v>
      </c>
      <c r="R1150">
        <v>22412</v>
      </c>
      <c r="S1150">
        <v>867</v>
      </c>
      <c r="T1150" s="81">
        <f t="shared" si="0"/>
        <v>2015</v>
      </c>
      <c r="U1150" s="82">
        <f>VLOOKUP(A1150,'SB35 Determination Data'!$B$4:$F$542,5,FALSE)</f>
        <v>2013</v>
      </c>
    </row>
    <row r="1151" spans="1:21" ht="12.75" customHeight="1" x14ac:dyDescent="0.15">
      <c r="A1151" s="77" t="s">
        <v>448</v>
      </c>
      <c r="B1151" s="77" t="s">
        <v>416</v>
      </c>
      <c r="C1151" s="77" t="s">
        <v>417</v>
      </c>
      <c r="D1151" s="78">
        <v>2016</v>
      </c>
      <c r="E1151" s="77" t="s">
        <v>1598</v>
      </c>
      <c r="F1151" s="79">
        <v>2085</v>
      </c>
      <c r="G1151" s="79">
        <v>0</v>
      </c>
      <c r="H1151" s="83">
        <v>0</v>
      </c>
      <c r="I1151" s="79">
        <v>0</v>
      </c>
      <c r="J1151" s="79">
        <v>1585</v>
      </c>
      <c r="K1151" s="79">
        <v>24</v>
      </c>
      <c r="L1151" s="79">
        <v>24</v>
      </c>
      <c r="M1151" s="79">
        <v>0</v>
      </c>
      <c r="N1151" s="79">
        <v>5864</v>
      </c>
      <c r="O1151" s="79">
        <v>177</v>
      </c>
      <c r="P1151" s="79">
        <v>12878</v>
      </c>
      <c r="Q1151" s="80">
        <v>381</v>
      </c>
      <c r="R1151">
        <v>22412</v>
      </c>
      <c r="S1151">
        <v>582</v>
      </c>
      <c r="T1151" s="81">
        <f t="shared" si="0"/>
        <v>2016</v>
      </c>
      <c r="U1151" s="82">
        <f>VLOOKUP(A1151,'SB35 Determination Data'!$B$4:$F$542,5,FALSE)</f>
        <v>2013</v>
      </c>
    </row>
    <row r="1152" spans="1:21" ht="12.75" customHeight="1" x14ac:dyDescent="0.15">
      <c r="A1152" s="77" t="s">
        <v>448</v>
      </c>
      <c r="B1152" s="77" t="s">
        <v>416</v>
      </c>
      <c r="C1152" s="77" t="s">
        <v>417</v>
      </c>
      <c r="D1152" s="78">
        <v>2017</v>
      </c>
      <c r="E1152" s="77" t="s">
        <v>1598</v>
      </c>
      <c r="F1152" s="79">
        <v>2085</v>
      </c>
      <c r="G1152" s="79">
        <v>0</v>
      </c>
      <c r="H1152" s="83">
        <v>0</v>
      </c>
      <c r="I1152" s="79">
        <v>0</v>
      </c>
      <c r="J1152" s="79">
        <v>1585</v>
      </c>
      <c r="K1152" s="79">
        <v>52</v>
      </c>
      <c r="L1152" s="79">
        <v>0</v>
      </c>
      <c r="M1152" s="79">
        <v>52</v>
      </c>
      <c r="N1152" s="79">
        <v>5864</v>
      </c>
      <c r="O1152" s="79">
        <v>71</v>
      </c>
      <c r="P1152" s="79">
        <v>12878</v>
      </c>
      <c r="Q1152" s="80">
        <v>532</v>
      </c>
      <c r="R1152">
        <v>22412</v>
      </c>
      <c r="S1152">
        <v>655</v>
      </c>
      <c r="T1152" s="81">
        <f t="shared" si="0"/>
        <v>2017</v>
      </c>
      <c r="U1152" s="82">
        <f>VLOOKUP(A1152,'SB35 Determination Data'!$B$4:$F$542,5,FALSE)</f>
        <v>2013</v>
      </c>
    </row>
    <row r="1153" spans="1:21" ht="12.75" customHeight="1" x14ac:dyDescent="0.15">
      <c r="A1153" s="77" t="s">
        <v>212</v>
      </c>
      <c r="B1153" s="77" t="s">
        <v>168</v>
      </c>
      <c r="C1153" s="77" t="s">
        <v>144</v>
      </c>
      <c r="D1153" s="78">
        <v>2014</v>
      </c>
      <c r="E1153" s="77" t="s">
        <v>1598</v>
      </c>
      <c r="F1153" s="79">
        <v>121</v>
      </c>
      <c r="G1153" s="79">
        <v>0</v>
      </c>
      <c r="H1153" s="83">
        <v>0</v>
      </c>
      <c r="I1153" s="79">
        <v>0</v>
      </c>
      <c r="J1153" s="79">
        <v>72</v>
      </c>
      <c r="K1153" s="79">
        <v>0</v>
      </c>
      <c r="L1153" s="79">
        <v>0</v>
      </c>
      <c r="M1153" s="79">
        <v>0</v>
      </c>
      <c r="N1153" s="79">
        <v>77</v>
      </c>
      <c r="O1153" s="79">
        <v>0</v>
      </c>
      <c r="P1153" s="79">
        <v>193</v>
      </c>
      <c r="Q1153" s="80">
        <v>3</v>
      </c>
      <c r="R1153">
        <v>463</v>
      </c>
      <c r="S1153">
        <v>3</v>
      </c>
      <c r="T1153" s="81">
        <f t="shared" si="0"/>
        <v>2014</v>
      </c>
      <c r="U1153" s="82">
        <f>VLOOKUP(A1153,'SB35 Determination Data'!$B$4:$F$542,5,FALSE)</f>
        <v>2014</v>
      </c>
    </row>
    <row r="1154" spans="1:21" ht="12.75" customHeight="1" x14ac:dyDescent="0.15">
      <c r="A1154" s="77" t="s">
        <v>212</v>
      </c>
      <c r="B1154" s="77" t="s">
        <v>168</v>
      </c>
      <c r="C1154" s="77" t="s">
        <v>144</v>
      </c>
      <c r="D1154" s="78">
        <v>2015</v>
      </c>
      <c r="E1154" s="77" t="s">
        <v>1598</v>
      </c>
      <c r="F1154" s="79">
        <v>121</v>
      </c>
      <c r="G1154" s="79">
        <v>0</v>
      </c>
      <c r="H1154" s="83">
        <v>0</v>
      </c>
      <c r="I1154" s="79">
        <v>0</v>
      </c>
      <c r="J1154" s="79">
        <v>72</v>
      </c>
      <c r="K1154" s="79">
        <v>0</v>
      </c>
      <c r="L1154" s="79">
        <v>0</v>
      </c>
      <c r="M1154" s="79">
        <v>0</v>
      </c>
      <c r="N1154" s="79">
        <v>77</v>
      </c>
      <c r="O1154" s="79">
        <v>0</v>
      </c>
      <c r="P1154" s="79">
        <v>193</v>
      </c>
      <c r="Q1154" s="80">
        <v>7</v>
      </c>
      <c r="R1154">
        <v>463</v>
      </c>
      <c r="S1154">
        <v>7</v>
      </c>
      <c r="T1154" s="81">
        <f t="shared" si="0"/>
        <v>2015</v>
      </c>
      <c r="U1154" s="82">
        <f>VLOOKUP(A1154,'SB35 Determination Data'!$B$4:$F$542,5,FALSE)</f>
        <v>2014</v>
      </c>
    </row>
    <row r="1155" spans="1:21" ht="12.75" customHeight="1" x14ac:dyDescent="0.15">
      <c r="A1155" s="77" t="s">
        <v>212</v>
      </c>
      <c r="B1155" s="77" t="s">
        <v>168</v>
      </c>
      <c r="C1155" s="77" t="s">
        <v>144</v>
      </c>
      <c r="D1155" s="78">
        <v>2016</v>
      </c>
      <c r="E1155" s="77" t="s">
        <v>1598</v>
      </c>
      <c r="F1155" s="79">
        <v>121</v>
      </c>
      <c r="G1155" s="79">
        <v>0</v>
      </c>
      <c r="H1155" s="83">
        <v>0</v>
      </c>
      <c r="I1155" s="79">
        <v>0</v>
      </c>
      <c r="J1155" s="79">
        <v>72</v>
      </c>
      <c r="K1155" s="79">
        <v>0</v>
      </c>
      <c r="L1155" s="79">
        <v>0</v>
      </c>
      <c r="M1155" s="79">
        <v>0</v>
      </c>
      <c r="N1155" s="79">
        <v>77</v>
      </c>
      <c r="O1155" s="79">
        <v>0</v>
      </c>
      <c r="P1155" s="79">
        <v>193</v>
      </c>
      <c r="Q1155" s="80">
        <v>18</v>
      </c>
      <c r="R1155">
        <v>463</v>
      </c>
      <c r="S1155">
        <v>18</v>
      </c>
      <c r="T1155" s="81">
        <f t="shared" si="0"/>
        <v>2016</v>
      </c>
      <c r="U1155" s="82">
        <f>VLOOKUP(A1155,'SB35 Determination Data'!$B$4:$F$542,5,FALSE)</f>
        <v>2014</v>
      </c>
    </row>
    <row r="1156" spans="1:21" ht="12.75" customHeight="1" x14ac:dyDescent="0.15">
      <c r="A1156" s="77" t="s">
        <v>212</v>
      </c>
      <c r="B1156" s="77" t="s">
        <v>168</v>
      </c>
      <c r="C1156" s="77" t="s">
        <v>144</v>
      </c>
      <c r="D1156" s="78">
        <v>2017</v>
      </c>
      <c r="E1156" s="77" t="s">
        <v>1598</v>
      </c>
      <c r="F1156" s="79">
        <v>121</v>
      </c>
      <c r="G1156" s="79">
        <v>0</v>
      </c>
      <c r="H1156" s="83">
        <v>0</v>
      </c>
      <c r="I1156" s="79">
        <v>0</v>
      </c>
      <c r="J1156" s="79">
        <v>72</v>
      </c>
      <c r="K1156" s="79">
        <v>0</v>
      </c>
      <c r="L1156" s="79">
        <v>0</v>
      </c>
      <c r="M1156" s="79">
        <v>0</v>
      </c>
      <c r="N1156" s="77">
        <v>77</v>
      </c>
      <c r="O1156" s="79">
        <v>0</v>
      </c>
      <c r="P1156" s="79">
        <v>193</v>
      </c>
      <c r="Q1156" s="80">
        <v>7</v>
      </c>
      <c r="R1156">
        <v>463</v>
      </c>
      <c r="S1156">
        <v>7</v>
      </c>
      <c r="T1156" s="81">
        <f t="shared" si="0"/>
        <v>2017</v>
      </c>
      <c r="U1156" s="82">
        <f>VLOOKUP(A1156,'SB35 Determination Data'!$B$4:$F$542,5,FALSE)</f>
        <v>2014</v>
      </c>
    </row>
    <row r="1157" spans="1:21" ht="12.75" customHeight="1" x14ac:dyDescent="0.15">
      <c r="A1157" s="77" t="s">
        <v>213</v>
      </c>
      <c r="B1157" s="77" t="s">
        <v>168</v>
      </c>
      <c r="C1157" s="77" t="s">
        <v>144</v>
      </c>
      <c r="D1157" s="78">
        <v>2014</v>
      </c>
      <c r="E1157" s="77" t="s">
        <v>1598</v>
      </c>
      <c r="F1157" s="79">
        <v>55</v>
      </c>
      <c r="G1157" s="79">
        <v>28</v>
      </c>
      <c r="H1157" s="83">
        <v>28</v>
      </c>
      <c r="I1157" s="79">
        <v>0</v>
      </c>
      <c r="J1157" s="79">
        <v>32</v>
      </c>
      <c r="K1157" s="79">
        <v>4</v>
      </c>
      <c r="L1157" s="79">
        <v>4</v>
      </c>
      <c r="M1157" s="79">
        <v>0</v>
      </c>
      <c r="N1157" s="79">
        <v>35</v>
      </c>
      <c r="O1157" s="79">
        <v>0</v>
      </c>
      <c r="P1157" s="79">
        <v>95</v>
      </c>
      <c r="Q1157" s="80">
        <v>27</v>
      </c>
      <c r="R1157">
        <v>217</v>
      </c>
      <c r="S1157">
        <v>59</v>
      </c>
      <c r="T1157" s="81">
        <f t="shared" si="0"/>
        <v>2014</v>
      </c>
      <c r="U1157" s="82">
        <f>VLOOKUP(A1157,'SB35 Determination Data'!$B$4:$F$542,5,FALSE)</f>
        <v>2014</v>
      </c>
    </row>
    <row r="1158" spans="1:21" ht="12.75" customHeight="1" x14ac:dyDescent="0.15">
      <c r="A1158" s="77" t="s">
        <v>213</v>
      </c>
      <c r="B1158" s="77" t="s">
        <v>168</v>
      </c>
      <c r="C1158" s="77" t="s">
        <v>144</v>
      </c>
      <c r="D1158" s="78">
        <v>2015</v>
      </c>
      <c r="E1158" s="77" t="s">
        <v>1598</v>
      </c>
      <c r="F1158" s="79">
        <v>55</v>
      </c>
      <c r="G1158" s="79">
        <v>0</v>
      </c>
      <c r="H1158" s="83">
        <v>0</v>
      </c>
      <c r="I1158" s="79">
        <v>0</v>
      </c>
      <c r="J1158" s="79">
        <v>32</v>
      </c>
      <c r="K1158" s="79">
        <v>5</v>
      </c>
      <c r="L1158" s="79">
        <v>0</v>
      </c>
      <c r="M1158" s="79">
        <v>5</v>
      </c>
      <c r="N1158" s="79">
        <v>35</v>
      </c>
      <c r="O1158" s="79">
        <v>0</v>
      </c>
      <c r="P1158" s="79">
        <v>95</v>
      </c>
      <c r="Q1158" s="80">
        <v>0</v>
      </c>
      <c r="R1158">
        <v>217</v>
      </c>
      <c r="S1158">
        <v>5</v>
      </c>
      <c r="T1158" s="81">
        <f t="shared" si="0"/>
        <v>2015</v>
      </c>
      <c r="U1158" s="82">
        <f>VLOOKUP(A1158,'SB35 Determination Data'!$B$4:$F$542,5,FALSE)</f>
        <v>2014</v>
      </c>
    </row>
    <row r="1159" spans="1:21" ht="12.75" customHeight="1" x14ac:dyDescent="0.15">
      <c r="A1159" s="77" t="s">
        <v>213</v>
      </c>
      <c r="B1159" s="77" t="s">
        <v>168</v>
      </c>
      <c r="C1159" s="77" t="s">
        <v>144</v>
      </c>
      <c r="D1159" s="78">
        <v>2016</v>
      </c>
      <c r="E1159" s="77" t="s">
        <v>1598</v>
      </c>
      <c r="F1159" s="79">
        <v>55</v>
      </c>
      <c r="G1159" s="79">
        <v>0</v>
      </c>
      <c r="H1159" s="83">
        <v>0</v>
      </c>
      <c r="I1159" s="79">
        <v>0</v>
      </c>
      <c r="J1159" s="79">
        <v>32</v>
      </c>
      <c r="K1159" s="79">
        <v>5</v>
      </c>
      <c r="L1159" s="79">
        <v>0</v>
      </c>
      <c r="M1159" s="79">
        <v>5</v>
      </c>
      <c r="N1159" s="79">
        <v>35</v>
      </c>
      <c r="O1159" s="79">
        <v>0</v>
      </c>
      <c r="P1159" s="79">
        <v>95</v>
      </c>
      <c r="Q1159" s="80">
        <v>9</v>
      </c>
      <c r="R1159">
        <v>217</v>
      </c>
      <c r="S1159">
        <v>14</v>
      </c>
      <c r="T1159" s="81">
        <f t="shared" si="0"/>
        <v>2016</v>
      </c>
      <c r="U1159" s="82">
        <f>VLOOKUP(A1159,'SB35 Determination Data'!$B$4:$F$542,5,FALSE)</f>
        <v>2014</v>
      </c>
    </row>
    <row r="1160" spans="1:21" ht="12.75" customHeight="1" x14ac:dyDescent="0.15">
      <c r="A1160" s="77" t="s">
        <v>213</v>
      </c>
      <c r="B1160" s="77" t="s">
        <v>168</v>
      </c>
      <c r="C1160" s="77" t="s">
        <v>144</v>
      </c>
      <c r="D1160" s="78">
        <v>2017</v>
      </c>
      <c r="E1160" s="77" t="s">
        <v>1598</v>
      </c>
      <c r="F1160" s="79">
        <v>55</v>
      </c>
      <c r="G1160" s="79">
        <v>0</v>
      </c>
      <c r="H1160" s="83">
        <v>0</v>
      </c>
      <c r="I1160" s="79">
        <v>0</v>
      </c>
      <c r="J1160" s="79">
        <v>32</v>
      </c>
      <c r="K1160" s="79">
        <v>24</v>
      </c>
      <c r="L1160" s="79">
        <v>0</v>
      </c>
      <c r="M1160" s="79">
        <v>24</v>
      </c>
      <c r="N1160" s="79">
        <v>35</v>
      </c>
      <c r="O1160" s="79">
        <v>3</v>
      </c>
      <c r="P1160" s="79">
        <v>95</v>
      </c>
      <c r="Q1160" s="80">
        <v>2</v>
      </c>
      <c r="R1160">
        <v>217</v>
      </c>
      <c r="S1160">
        <v>29</v>
      </c>
      <c r="T1160" s="81">
        <f t="shared" si="0"/>
        <v>2017</v>
      </c>
      <c r="U1160" s="82">
        <f>VLOOKUP(A1160,'SB35 Determination Data'!$B$4:$F$542,5,FALSE)</f>
        <v>2014</v>
      </c>
    </row>
    <row r="1161" spans="1:21" ht="12.75" customHeight="1" x14ac:dyDescent="0.15">
      <c r="A1161" s="77" t="s">
        <v>463</v>
      </c>
      <c r="B1161" s="77" t="s">
        <v>463</v>
      </c>
      <c r="C1161" s="77" t="s">
        <v>67</v>
      </c>
      <c r="D1161" s="78">
        <v>2014</v>
      </c>
      <c r="E1161" s="77" t="s">
        <v>1598</v>
      </c>
      <c r="F1161" s="79">
        <v>6234</v>
      </c>
      <c r="G1161" s="79">
        <v>552</v>
      </c>
      <c r="H1161" s="83">
        <v>552</v>
      </c>
      <c r="I1161" s="79">
        <v>0</v>
      </c>
      <c r="J1161" s="79">
        <v>4639</v>
      </c>
      <c r="K1161" s="79">
        <v>377</v>
      </c>
      <c r="L1161" s="79">
        <v>377</v>
      </c>
      <c r="M1161" s="79">
        <v>0</v>
      </c>
      <c r="N1161" s="79">
        <v>5460</v>
      </c>
      <c r="O1161" s="79">
        <v>77</v>
      </c>
      <c r="P1161" s="79">
        <v>12536</v>
      </c>
      <c r="Q1161" s="80">
        <v>2430</v>
      </c>
      <c r="R1161">
        <v>28869</v>
      </c>
      <c r="S1161">
        <v>3436</v>
      </c>
      <c r="T1161" s="81">
        <f t="shared" si="0"/>
        <v>2015</v>
      </c>
      <c r="U1161" s="82">
        <f>VLOOKUP(A1161,'SB35 Determination Data'!$B$4:$F$542,5,FALSE)</f>
        <v>2015</v>
      </c>
    </row>
    <row r="1162" spans="1:21" ht="12.75" customHeight="1" x14ac:dyDescent="0.15">
      <c r="A1162" s="77" t="s">
        <v>463</v>
      </c>
      <c r="B1162" s="77" t="s">
        <v>463</v>
      </c>
      <c r="C1162" s="77" t="s">
        <v>67</v>
      </c>
      <c r="D1162" s="78">
        <v>2015</v>
      </c>
      <c r="E1162" s="77" t="s">
        <v>1598</v>
      </c>
      <c r="F1162" s="79">
        <v>6234</v>
      </c>
      <c r="G1162" s="79">
        <v>429</v>
      </c>
      <c r="H1162" s="83">
        <v>429</v>
      </c>
      <c r="I1162" s="79">
        <v>0</v>
      </c>
      <c r="J1162" s="79">
        <v>4639</v>
      </c>
      <c r="K1162" s="79">
        <v>179</v>
      </c>
      <c r="L1162" s="79">
        <v>179</v>
      </c>
      <c r="M1162" s="79">
        <v>0</v>
      </c>
      <c r="N1162" s="79">
        <v>5460</v>
      </c>
      <c r="O1162" s="79">
        <v>113</v>
      </c>
      <c r="P1162" s="79">
        <v>12536</v>
      </c>
      <c r="Q1162" s="80">
        <v>2874</v>
      </c>
      <c r="R1162">
        <v>28869</v>
      </c>
      <c r="S1162">
        <v>3595</v>
      </c>
      <c r="T1162" s="81">
        <f t="shared" si="0"/>
        <v>2015</v>
      </c>
      <c r="U1162" s="82">
        <f>VLOOKUP(A1162,'SB35 Determination Data'!$B$4:$F$542,5,FALSE)</f>
        <v>2015</v>
      </c>
    </row>
    <row r="1163" spans="1:21" ht="12.75" customHeight="1" x14ac:dyDescent="0.15">
      <c r="A1163" s="77" t="s">
        <v>463</v>
      </c>
      <c r="B1163" s="77" t="s">
        <v>463</v>
      </c>
      <c r="C1163" s="77" t="s">
        <v>67</v>
      </c>
      <c r="D1163" s="78">
        <v>2016</v>
      </c>
      <c r="E1163" s="77" t="s">
        <v>1598</v>
      </c>
      <c r="F1163" s="79">
        <v>6234</v>
      </c>
      <c r="G1163" s="79">
        <v>410</v>
      </c>
      <c r="H1163" s="83">
        <v>410</v>
      </c>
      <c r="I1163" s="79">
        <v>0</v>
      </c>
      <c r="J1163" s="79">
        <v>4639</v>
      </c>
      <c r="K1163" s="79">
        <v>353</v>
      </c>
      <c r="L1163" s="79">
        <v>353</v>
      </c>
      <c r="M1163" s="79">
        <v>0</v>
      </c>
      <c r="N1163" s="79">
        <v>5460</v>
      </c>
      <c r="O1163" s="79">
        <v>333</v>
      </c>
      <c r="P1163" s="79">
        <v>12536</v>
      </c>
      <c r="Q1163" s="80">
        <v>3604</v>
      </c>
      <c r="R1163">
        <v>28869</v>
      </c>
      <c r="S1163">
        <v>4700</v>
      </c>
      <c r="T1163" s="81">
        <f t="shared" si="0"/>
        <v>2016</v>
      </c>
      <c r="U1163" s="82">
        <f>VLOOKUP(A1163,'SB35 Determination Data'!$B$4:$F$542,5,FALSE)</f>
        <v>2015</v>
      </c>
    </row>
    <row r="1164" spans="1:21" ht="12.75" customHeight="1" x14ac:dyDescent="0.15">
      <c r="A1164" s="77" t="s">
        <v>463</v>
      </c>
      <c r="B1164" s="77" t="s">
        <v>463</v>
      </c>
      <c r="C1164" s="77" t="s">
        <v>67</v>
      </c>
      <c r="D1164" s="78">
        <v>2017</v>
      </c>
      <c r="E1164" s="77" t="s">
        <v>1598</v>
      </c>
      <c r="F1164" s="79">
        <v>6234</v>
      </c>
      <c r="G1164" s="79">
        <v>468</v>
      </c>
      <c r="H1164" s="83">
        <v>468</v>
      </c>
      <c r="I1164" s="79">
        <v>0</v>
      </c>
      <c r="J1164" s="79">
        <v>4639</v>
      </c>
      <c r="K1164" s="79">
        <v>427</v>
      </c>
      <c r="L1164" s="79">
        <v>427</v>
      </c>
      <c r="M1164" s="79">
        <v>0</v>
      </c>
      <c r="N1164" s="79">
        <v>5460</v>
      </c>
      <c r="O1164" s="79">
        <v>268</v>
      </c>
      <c r="P1164" s="79">
        <v>12536</v>
      </c>
      <c r="Q1164" s="80">
        <v>4641</v>
      </c>
      <c r="R1164">
        <v>28869</v>
      </c>
      <c r="S1164">
        <v>5804</v>
      </c>
      <c r="T1164" s="81">
        <f t="shared" si="0"/>
        <v>2017</v>
      </c>
      <c r="U1164" s="82">
        <f>VLOOKUP(A1164,'SB35 Determination Data'!$B$4:$F$542,5,FALSE)</f>
        <v>2015</v>
      </c>
    </row>
    <row r="1165" spans="1:21" ht="12.75" customHeight="1" x14ac:dyDescent="0.15">
      <c r="A1165" s="77" t="s">
        <v>214</v>
      </c>
      <c r="B1165" s="77" t="s">
        <v>168</v>
      </c>
      <c r="C1165" s="77" t="s">
        <v>144</v>
      </c>
      <c r="D1165" s="78">
        <v>2014</v>
      </c>
      <c r="E1165" s="77" t="s">
        <v>1598</v>
      </c>
      <c r="F1165" s="79">
        <v>236</v>
      </c>
      <c r="G1165" s="79">
        <v>0</v>
      </c>
      <c r="H1165" s="83">
        <v>0</v>
      </c>
      <c r="I1165" s="79">
        <v>0</v>
      </c>
      <c r="J1165" s="79">
        <v>142</v>
      </c>
      <c r="K1165" s="79">
        <v>0</v>
      </c>
      <c r="L1165" s="79">
        <v>0</v>
      </c>
      <c r="M1165" s="79">
        <v>0</v>
      </c>
      <c r="N1165" s="79">
        <v>154</v>
      </c>
      <c r="O1165" s="79">
        <v>6</v>
      </c>
      <c r="P1165" s="79">
        <v>398</v>
      </c>
      <c r="Q1165" s="80">
        <v>18</v>
      </c>
      <c r="R1165">
        <v>930</v>
      </c>
      <c r="S1165">
        <v>24</v>
      </c>
      <c r="T1165" s="81">
        <f t="shared" si="0"/>
        <v>2014</v>
      </c>
      <c r="U1165" s="82">
        <f>VLOOKUP(A1165,'SB35 Determination Data'!$B$4:$F$542,5,FALSE)</f>
        <v>2014</v>
      </c>
    </row>
    <row r="1166" spans="1:21" ht="12.75" customHeight="1" x14ac:dyDescent="0.15">
      <c r="A1166" s="77" t="s">
        <v>214</v>
      </c>
      <c r="B1166" s="77" t="s">
        <v>168</v>
      </c>
      <c r="C1166" s="77" t="s">
        <v>144</v>
      </c>
      <c r="D1166" s="78">
        <v>2015</v>
      </c>
      <c r="E1166" s="77" t="s">
        <v>1598</v>
      </c>
      <c r="F1166" s="79">
        <v>236</v>
      </c>
      <c r="G1166" s="79">
        <v>1</v>
      </c>
      <c r="H1166" s="83">
        <v>0</v>
      </c>
      <c r="I1166" s="79">
        <v>1</v>
      </c>
      <c r="J1166" s="79">
        <v>142</v>
      </c>
      <c r="K1166" s="79">
        <v>0</v>
      </c>
      <c r="L1166" s="79">
        <v>0</v>
      </c>
      <c r="M1166" s="79">
        <v>0</v>
      </c>
      <c r="N1166" s="79">
        <v>154</v>
      </c>
      <c r="O1166" s="79">
        <v>54</v>
      </c>
      <c r="P1166" s="79">
        <v>398</v>
      </c>
      <c r="Q1166" s="80">
        <v>63</v>
      </c>
      <c r="R1166">
        <v>930</v>
      </c>
      <c r="S1166">
        <v>118</v>
      </c>
      <c r="T1166" s="81">
        <f t="shared" si="0"/>
        <v>2015</v>
      </c>
      <c r="U1166" s="82">
        <f>VLOOKUP(A1166,'SB35 Determination Data'!$B$4:$F$542,5,FALSE)</f>
        <v>2014</v>
      </c>
    </row>
    <row r="1167" spans="1:21" ht="12.75" customHeight="1" x14ac:dyDescent="0.15">
      <c r="A1167" s="77" t="s">
        <v>214</v>
      </c>
      <c r="B1167" s="77" t="s">
        <v>168</v>
      </c>
      <c r="C1167" s="77" t="s">
        <v>144</v>
      </c>
      <c r="D1167" s="78">
        <v>2016</v>
      </c>
      <c r="E1167" s="77" t="s">
        <v>1598</v>
      </c>
      <c r="F1167" s="79">
        <v>236</v>
      </c>
      <c r="G1167" s="79">
        <v>0</v>
      </c>
      <c r="H1167" s="83">
        <v>0</v>
      </c>
      <c r="I1167" s="79">
        <v>0</v>
      </c>
      <c r="J1167" s="79">
        <v>142</v>
      </c>
      <c r="K1167" s="79">
        <v>2</v>
      </c>
      <c r="L1167" s="79">
        <v>0</v>
      </c>
      <c r="M1167" s="79">
        <v>2</v>
      </c>
      <c r="N1167" s="79">
        <v>154</v>
      </c>
      <c r="O1167" s="79">
        <v>31</v>
      </c>
      <c r="P1167" s="79">
        <v>398</v>
      </c>
      <c r="Q1167" s="80">
        <v>37</v>
      </c>
      <c r="R1167">
        <v>930</v>
      </c>
      <c r="S1167">
        <v>70</v>
      </c>
      <c r="T1167" s="81">
        <f t="shared" si="0"/>
        <v>2016</v>
      </c>
      <c r="U1167" s="82">
        <f>VLOOKUP(A1167,'SB35 Determination Data'!$B$4:$F$542,5,FALSE)</f>
        <v>2014</v>
      </c>
    </row>
    <row r="1168" spans="1:21" ht="12.75" customHeight="1" x14ac:dyDescent="0.15">
      <c r="A1168" s="77" t="s">
        <v>214</v>
      </c>
      <c r="B1168" s="77" t="s">
        <v>168</v>
      </c>
      <c r="C1168" s="77" t="s">
        <v>144</v>
      </c>
      <c r="D1168" s="78">
        <v>2017</v>
      </c>
      <c r="E1168" s="77" t="s">
        <v>1598</v>
      </c>
      <c r="F1168" s="79">
        <v>236</v>
      </c>
      <c r="G1168" s="79">
        <v>0</v>
      </c>
      <c r="H1168" s="83">
        <v>0</v>
      </c>
      <c r="I1168" s="79">
        <v>0</v>
      </c>
      <c r="J1168" s="79">
        <v>142</v>
      </c>
      <c r="K1168" s="79">
        <v>0</v>
      </c>
      <c r="L1168" s="79">
        <v>0</v>
      </c>
      <c r="M1168" s="79">
        <v>0</v>
      </c>
      <c r="N1168" s="79">
        <v>154</v>
      </c>
      <c r="O1168" s="79">
        <v>2</v>
      </c>
      <c r="P1168" s="79">
        <v>398</v>
      </c>
      <c r="Q1168" s="80">
        <v>102</v>
      </c>
      <c r="R1168">
        <v>930</v>
      </c>
      <c r="S1168">
        <v>104</v>
      </c>
      <c r="T1168" s="81">
        <f t="shared" si="0"/>
        <v>2017</v>
      </c>
      <c r="U1168" s="82">
        <f>VLOOKUP(A1168,'SB35 Determination Data'!$B$4:$F$542,5,FALSE)</f>
        <v>2014</v>
      </c>
    </row>
    <row r="1169" spans="1:21" ht="12.75" customHeight="1" x14ac:dyDescent="0.15">
      <c r="A1169" s="77" t="s">
        <v>338</v>
      </c>
      <c r="B1169" s="77" t="s">
        <v>316</v>
      </c>
      <c r="C1169" s="77" t="s">
        <v>144</v>
      </c>
      <c r="D1169" s="78">
        <v>2014</v>
      </c>
      <c r="E1169" s="77" t="s">
        <v>1598</v>
      </c>
      <c r="F1169" s="79">
        <v>562</v>
      </c>
      <c r="G1169" s="79">
        <v>0</v>
      </c>
      <c r="H1169" s="83">
        <v>0</v>
      </c>
      <c r="I1169" s="79">
        <v>0</v>
      </c>
      <c r="J1169" s="79">
        <v>394</v>
      </c>
      <c r="K1169" s="79">
        <v>0</v>
      </c>
      <c r="L1169" s="79">
        <v>0</v>
      </c>
      <c r="M1169" s="79">
        <v>0</v>
      </c>
      <c r="N1169" s="79">
        <v>441</v>
      </c>
      <c r="O1169" s="79">
        <v>8</v>
      </c>
      <c r="P1169" s="79">
        <v>1036</v>
      </c>
      <c r="Q1169" s="80">
        <v>102</v>
      </c>
      <c r="R1169">
        <v>2433</v>
      </c>
      <c r="S1169">
        <v>110</v>
      </c>
      <c r="T1169" s="81">
        <f t="shared" si="0"/>
        <v>2014</v>
      </c>
      <c r="U1169" s="82">
        <f>VLOOKUP(A1169,'SB35 Determination Data'!$B$4:$F$542,5,FALSE)</f>
        <v>2014</v>
      </c>
    </row>
    <row r="1170" spans="1:21" ht="12.75" customHeight="1" x14ac:dyDescent="0.15">
      <c r="A1170" s="77" t="s">
        <v>338</v>
      </c>
      <c r="B1170" s="77" t="s">
        <v>316</v>
      </c>
      <c r="C1170" s="77" t="s">
        <v>144</v>
      </c>
      <c r="D1170" s="78">
        <v>2016</v>
      </c>
      <c r="E1170" s="77" t="s">
        <v>1598</v>
      </c>
      <c r="F1170" s="79">
        <v>562</v>
      </c>
      <c r="G1170" s="79">
        <v>0</v>
      </c>
      <c r="H1170" s="83">
        <v>0</v>
      </c>
      <c r="I1170" s="79">
        <v>0</v>
      </c>
      <c r="J1170" s="79">
        <v>394</v>
      </c>
      <c r="K1170" s="79">
        <v>0</v>
      </c>
      <c r="L1170" s="79">
        <v>0</v>
      </c>
      <c r="M1170" s="79">
        <v>0</v>
      </c>
      <c r="N1170" s="79">
        <v>441</v>
      </c>
      <c r="O1170" s="79">
        <v>0</v>
      </c>
      <c r="P1170" s="79">
        <v>1036</v>
      </c>
      <c r="Q1170" s="80">
        <v>0</v>
      </c>
      <c r="R1170">
        <v>2433</v>
      </c>
      <c r="S1170">
        <v>0</v>
      </c>
      <c r="T1170" s="81">
        <f t="shared" si="0"/>
        <v>2016</v>
      </c>
      <c r="U1170" s="82">
        <f>VLOOKUP(A1170,'SB35 Determination Data'!$B$4:$F$542,5,FALSE)</f>
        <v>2014</v>
      </c>
    </row>
    <row r="1171" spans="1:21" ht="12.75" customHeight="1" x14ac:dyDescent="0.15">
      <c r="A1171" s="77" t="s">
        <v>338</v>
      </c>
      <c r="B1171" s="77" t="s">
        <v>316</v>
      </c>
      <c r="C1171" s="77" t="s">
        <v>144</v>
      </c>
      <c r="D1171" s="78">
        <v>2017</v>
      </c>
      <c r="E1171" s="77" t="s">
        <v>1598</v>
      </c>
      <c r="F1171" s="79">
        <v>562</v>
      </c>
      <c r="G1171" s="79">
        <v>0</v>
      </c>
      <c r="H1171" s="83">
        <v>0</v>
      </c>
      <c r="I1171" s="79">
        <v>0</v>
      </c>
      <c r="J1171" s="79">
        <v>394</v>
      </c>
      <c r="K1171" s="79">
        <v>0</v>
      </c>
      <c r="L1171" s="79">
        <v>0</v>
      </c>
      <c r="M1171" s="79">
        <v>0</v>
      </c>
      <c r="N1171" s="79">
        <v>441</v>
      </c>
      <c r="O1171" s="79">
        <v>0</v>
      </c>
      <c r="P1171" s="79">
        <v>1036</v>
      </c>
      <c r="Q1171" s="80">
        <v>216</v>
      </c>
      <c r="R1171">
        <v>2433</v>
      </c>
      <c r="S1171">
        <v>216</v>
      </c>
      <c r="T1171" s="81">
        <f t="shared" si="0"/>
        <v>2017</v>
      </c>
      <c r="U1171" s="82">
        <f>VLOOKUP(A1171,'SB35 Determination Data'!$B$4:$F$542,5,FALSE)</f>
        <v>2014</v>
      </c>
    </row>
    <row r="1172" spans="1:21" ht="12.75" customHeight="1" x14ac:dyDescent="0.15">
      <c r="A1172" s="77" t="s">
        <v>466</v>
      </c>
      <c r="B1172" s="77" t="s">
        <v>464</v>
      </c>
      <c r="C1172" s="77" t="s">
        <v>128</v>
      </c>
      <c r="D1172" s="78">
        <v>2015</v>
      </c>
      <c r="E1172" s="77" t="s">
        <v>1598</v>
      </c>
      <c r="F1172" s="79">
        <v>2496</v>
      </c>
      <c r="G1172" s="79">
        <v>10</v>
      </c>
      <c r="H1172" s="83">
        <v>0</v>
      </c>
      <c r="I1172" s="79">
        <v>10</v>
      </c>
      <c r="J1172" s="79">
        <v>1727</v>
      </c>
      <c r="K1172" s="79">
        <v>56</v>
      </c>
      <c r="L1172" s="79">
        <v>10</v>
      </c>
      <c r="M1172" s="79">
        <v>46</v>
      </c>
      <c r="N1172" s="79">
        <v>1724</v>
      </c>
      <c r="O1172" s="79">
        <v>90</v>
      </c>
      <c r="P1172" s="79">
        <v>4220</v>
      </c>
      <c r="Q1172" s="80">
        <v>183</v>
      </c>
      <c r="R1172">
        <v>10167</v>
      </c>
      <c r="S1172">
        <v>339</v>
      </c>
      <c r="T1172" s="81">
        <f t="shared" si="0"/>
        <v>2016</v>
      </c>
      <c r="U1172" s="82">
        <f>VLOOKUP(A1172,'SB35 Determination Data'!$B$4:$F$542,5,FALSE)</f>
        <v>2016</v>
      </c>
    </row>
    <row r="1173" spans="1:21" ht="12.75" customHeight="1" x14ac:dyDescent="0.15">
      <c r="A1173" s="77" t="s">
        <v>466</v>
      </c>
      <c r="B1173" s="77" t="s">
        <v>464</v>
      </c>
      <c r="C1173" s="77" t="s">
        <v>128</v>
      </c>
      <c r="D1173" s="78">
        <v>2016</v>
      </c>
      <c r="E1173" s="77" t="s">
        <v>1598</v>
      </c>
      <c r="F1173" s="79">
        <v>2496</v>
      </c>
      <c r="G1173" s="79">
        <v>1</v>
      </c>
      <c r="H1173" s="83">
        <v>0</v>
      </c>
      <c r="I1173" s="79">
        <v>1</v>
      </c>
      <c r="J1173" s="79">
        <v>1727</v>
      </c>
      <c r="K1173" s="79">
        <v>134</v>
      </c>
      <c r="L1173" s="79">
        <v>0</v>
      </c>
      <c r="M1173" s="79">
        <v>134</v>
      </c>
      <c r="N1173" s="79">
        <v>1724</v>
      </c>
      <c r="O1173" s="79">
        <v>96</v>
      </c>
      <c r="P1173" s="79">
        <v>4220</v>
      </c>
      <c r="Q1173" s="80">
        <v>234</v>
      </c>
      <c r="R1173">
        <v>10167</v>
      </c>
      <c r="S1173">
        <v>465</v>
      </c>
      <c r="T1173" s="81">
        <f t="shared" si="0"/>
        <v>2016</v>
      </c>
      <c r="U1173" s="82">
        <f>VLOOKUP(A1173,'SB35 Determination Data'!$B$4:$F$542,5,FALSE)</f>
        <v>2016</v>
      </c>
    </row>
    <row r="1174" spans="1:21" ht="12.75" customHeight="1" x14ac:dyDescent="0.15">
      <c r="A1174" s="77" t="s">
        <v>466</v>
      </c>
      <c r="B1174" s="77" t="s">
        <v>464</v>
      </c>
      <c r="C1174" s="77" t="s">
        <v>128</v>
      </c>
      <c r="D1174" s="78">
        <v>2017</v>
      </c>
      <c r="E1174" s="77" t="s">
        <v>1598</v>
      </c>
      <c r="F1174" s="79">
        <v>2496</v>
      </c>
      <c r="G1174" s="79">
        <v>0</v>
      </c>
      <c r="H1174" s="83">
        <v>0</v>
      </c>
      <c r="I1174" s="79">
        <v>0</v>
      </c>
      <c r="J1174" s="79">
        <v>1727</v>
      </c>
      <c r="K1174" s="79">
        <v>70</v>
      </c>
      <c r="L1174" s="79">
        <v>70</v>
      </c>
      <c r="M1174" s="79">
        <v>0</v>
      </c>
      <c r="N1174" s="79">
        <v>1724</v>
      </c>
      <c r="O1174" s="79">
        <v>93</v>
      </c>
      <c r="P1174" s="79">
        <v>4220</v>
      </c>
      <c r="Q1174" s="80">
        <v>180</v>
      </c>
      <c r="R1174">
        <v>10167</v>
      </c>
      <c r="S1174">
        <v>343</v>
      </c>
      <c r="T1174" s="81">
        <f t="shared" si="0"/>
        <v>2017</v>
      </c>
      <c r="U1174" s="82">
        <f>VLOOKUP(A1174,'SB35 Determination Data'!$B$4:$F$542,5,FALSE)</f>
        <v>2016</v>
      </c>
    </row>
    <row r="1175" spans="1:21" ht="12.75" customHeight="1" x14ac:dyDescent="0.15">
      <c r="A1175" s="77" t="s">
        <v>537</v>
      </c>
      <c r="B1175" s="77" t="s">
        <v>505</v>
      </c>
      <c r="C1175" s="77" t="s">
        <v>67</v>
      </c>
      <c r="D1175" s="78">
        <v>2014</v>
      </c>
      <c r="E1175" s="77" t="s">
        <v>1598</v>
      </c>
      <c r="F1175" s="79">
        <v>9233</v>
      </c>
      <c r="G1175" s="79">
        <v>275</v>
      </c>
      <c r="H1175" s="83">
        <v>275</v>
      </c>
      <c r="I1175" s="79">
        <v>0</v>
      </c>
      <c r="J1175" s="79">
        <v>5428</v>
      </c>
      <c r="K1175" s="79">
        <v>231</v>
      </c>
      <c r="L1175" s="79">
        <v>231</v>
      </c>
      <c r="M1175" s="79">
        <v>0</v>
      </c>
      <c r="N1175" s="79">
        <v>6188</v>
      </c>
      <c r="O1175" s="79">
        <v>0</v>
      </c>
      <c r="P1175" s="79">
        <v>14231</v>
      </c>
      <c r="Q1175" s="80">
        <v>3946</v>
      </c>
      <c r="R1175">
        <v>35080</v>
      </c>
      <c r="S1175">
        <v>4452</v>
      </c>
      <c r="T1175" s="81">
        <f t="shared" si="0"/>
        <v>2015</v>
      </c>
      <c r="U1175" s="82">
        <f>VLOOKUP(A1175,'SB35 Determination Data'!$B$4:$F$542,5,FALSE)</f>
        <v>2015</v>
      </c>
    </row>
    <row r="1176" spans="1:21" ht="12.75" customHeight="1" x14ac:dyDescent="0.15">
      <c r="A1176" s="77" t="s">
        <v>537</v>
      </c>
      <c r="B1176" s="77" t="s">
        <v>505</v>
      </c>
      <c r="C1176" s="77" t="s">
        <v>67</v>
      </c>
      <c r="D1176" s="78">
        <v>2015</v>
      </c>
      <c r="E1176" s="77" t="s">
        <v>1598</v>
      </c>
      <c r="F1176" s="79">
        <v>9233</v>
      </c>
      <c r="G1176" s="79">
        <v>70</v>
      </c>
      <c r="H1176" s="83">
        <v>70</v>
      </c>
      <c r="I1176" s="79">
        <v>0</v>
      </c>
      <c r="J1176" s="79">
        <v>5428</v>
      </c>
      <c r="K1176" s="79">
        <v>0</v>
      </c>
      <c r="L1176" s="79">
        <v>0</v>
      </c>
      <c r="M1176" s="79">
        <v>0</v>
      </c>
      <c r="N1176" s="79">
        <v>6188</v>
      </c>
      <c r="O1176" s="79">
        <v>0</v>
      </c>
      <c r="P1176" s="79">
        <v>14231</v>
      </c>
      <c r="Q1176" s="80">
        <v>1951</v>
      </c>
      <c r="R1176">
        <v>35080</v>
      </c>
      <c r="S1176">
        <v>2021</v>
      </c>
      <c r="T1176" s="81">
        <f t="shared" si="0"/>
        <v>2015</v>
      </c>
      <c r="U1176" s="82">
        <f>VLOOKUP(A1176,'SB35 Determination Data'!$B$4:$F$542,5,FALSE)</f>
        <v>2015</v>
      </c>
    </row>
    <row r="1177" spans="1:21" ht="12.75" customHeight="1" x14ac:dyDescent="0.15">
      <c r="A1177" s="77" t="s">
        <v>537</v>
      </c>
      <c r="B1177" s="77" t="s">
        <v>505</v>
      </c>
      <c r="C1177" s="77" t="s">
        <v>67</v>
      </c>
      <c r="D1177" s="78">
        <v>2016</v>
      </c>
      <c r="E1177" s="77" t="s">
        <v>1598</v>
      </c>
      <c r="F1177" s="79">
        <v>9233</v>
      </c>
      <c r="G1177" s="79">
        <v>314</v>
      </c>
      <c r="H1177" s="83">
        <v>314</v>
      </c>
      <c r="I1177" s="79">
        <v>0</v>
      </c>
      <c r="J1177" s="79">
        <v>5428</v>
      </c>
      <c r="K1177" s="79">
        <v>0</v>
      </c>
      <c r="L1177" s="79">
        <v>0</v>
      </c>
      <c r="M1177" s="79">
        <v>0</v>
      </c>
      <c r="N1177" s="79">
        <v>6188</v>
      </c>
      <c r="O1177" s="79">
        <v>0</v>
      </c>
      <c r="P1177" s="79">
        <v>14231</v>
      </c>
      <c r="Q1177" s="80">
        <v>1774</v>
      </c>
      <c r="R1177">
        <v>35080</v>
      </c>
      <c r="S1177">
        <v>2088</v>
      </c>
      <c r="T1177" s="81">
        <f t="shared" si="0"/>
        <v>2016</v>
      </c>
      <c r="U1177" s="82">
        <f>VLOOKUP(A1177,'SB35 Determination Data'!$B$4:$F$542,5,FALSE)</f>
        <v>2015</v>
      </c>
    </row>
    <row r="1178" spans="1:21" ht="12.75" customHeight="1" x14ac:dyDescent="0.15">
      <c r="A1178" s="77" t="s">
        <v>537</v>
      </c>
      <c r="B1178" s="77" t="s">
        <v>505</v>
      </c>
      <c r="C1178" s="77" t="s">
        <v>67</v>
      </c>
      <c r="D1178" s="78">
        <v>2017</v>
      </c>
      <c r="E1178" s="77" t="s">
        <v>1598</v>
      </c>
      <c r="F1178" s="79">
        <v>9233</v>
      </c>
      <c r="G1178" s="79">
        <v>190</v>
      </c>
      <c r="H1178" s="83">
        <v>190</v>
      </c>
      <c r="I1178" s="79">
        <v>0</v>
      </c>
      <c r="J1178" s="79">
        <v>5428</v>
      </c>
      <c r="K1178" s="79">
        <v>0</v>
      </c>
      <c r="L1178" s="79">
        <v>0</v>
      </c>
      <c r="M1178" s="79">
        <v>0</v>
      </c>
      <c r="N1178" s="77">
        <v>6188</v>
      </c>
      <c r="O1178" s="79">
        <v>285</v>
      </c>
      <c r="P1178" s="79">
        <v>14231</v>
      </c>
      <c r="Q1178" s="80">
        <v>2622</v>
      </c>
      <c r="R1178">
        <v>35080</v>
      </c>
      <c r="S1178">
        <v>3097</v>
      </c>
      <c r="T1178" s="81">
        <f t="shared" si="0"/>
        <v>2017</v>
      </c>
      <c r="U1178" s="82">
        <f>VLOOKUP(A1178,'SB35 Determination Data'!$B$4:$F$542,5,FALSE)</f>
        <v>2015</v>
      </c>
    </row>
    <row r="1179" spans="1:21" ht="12.75" customHeight="1" x14ac:dyDescent="0.15">
      <c r="A1179" s="77" t="s">
        <v>299</v>
      </c>
      <c r="B1179" s="77" t="s">
        <v>273</v>
      </c>
      <c r="C1179" s="77" t="s">
        <v>144</v>
      </c>
      <c r="D1179" s="78">
        <v>2014</v>
      </c>
      <c r="E1179" s="77" t="s">
        <v>1598</v>
      </c>
      <c r="F1179" s="79">
        <v>147</v>
      </c>
      <c r="G1179" s="79">
        <v>0</v>
      </c>
      <c r="H1179" s="83">
        <v>0</v>
      </c>
      <c r="I1179" s="79">
        <v>0</v>
      </c>
      <c r="J1179" s="79">
        <v>104</v>
      </c>
      <c r="K1179" s="79">
        <v>2</v>
      </c>
      <c r="L1179" s="79">
        <v>2</v>
      </c>
      <c r="M1179" s="79">
        <v>0</v>
      </c>
      <c r="N1179" s="79">
        <v>120</v>
      </c>
      <c r="O1179" s="79">
        <v>2</v>
      </c>
      <c r="P1179" s="79">
        <v>267</v>
      </c>
      <c r="Q1179" s="80">
        <v>90</v>
      </c>
      <c r="R1179">
        <v>638</v>
      </c>
      <c r="S1179">
        <v>94</v>
      </c>
      <c r="T1179" s="81">
        <f t="shared" si="0"/>
        <v>2014</v>
      </c>
      <c r="U1179" s="82">
        <f>VLOOKUP(A1179,'SB35 Determination Data'!$B$4:$F$542,5,FALSE)</f>
        <v>2014</v>
      </c>
    </row>
    <row r="1180" spans="1:21" ht="12.75" customHeight="1" x14ac:dyDescent="0.15">
      <c r="A1180" s="77" t="s">
        <v>299</v>
      </c>
      <c r="B1180" s="77" t="s">
        <v>273</v>
      </c>
      <c r="C1180" s="77" t="s">
        <v>144</v>
      </c>
      <c r="D1180" s="78">
        <v>2015</v>
      </c>
      <c r="E1180" s="77" t="s">
        <v>1598</v>
      </c>
      <c r="F1180" s="79">
        <v>147</v>
      </c>
      <c r="G1180" s="79">
        <v>0</v>
      </c>
      <c r="H1180" s="83">
        <v>0</v>
      </c>
      <c r="I1180" s="79">
        <v>0</v>
      </c>
      <c r="J1180" s="79">
        <v>104</v>
      </c>
      <c r="K1180" s="79">
        <v>0</v>
      </c>
      <c r="L1180" s="79">
        <v>0</v>
      </c>
      <c r="M1180" s="79">
        <v>0</v>
      </c>
      <c r="N1180" s="79">
        <v>120</v>
      </c>
      <c r="O1180" s="79">
        <v>0</v>
      </c>
      <c r="P1180" s="79">
        <v>267</v>
      </c>
      <c r="Q1180" s="80">
        <v>96</v>
      </c>
      <c r="R1180">
        <v>638</v>
      </c>
      <c r="S1180">
        <v>96</v>
      </c>
      <c r="T1180" s="81">
        <f t="shared" si="0"/>
        <v>2015</v>
      </c>
      <c r="U1180" s="82">
        <f>VLOOKUP(A1180,'SB35 Determination Data'!$B$4:$F$542,5,FALSE)</f>
        <v>2014</v>
      </c>
    </row>
    <row r="1181" spans="1:21" ht="12.75" customHeight="1" x14ac:dyDescent="0.15">
      <c r="A1181" s="77" t="s">
        <v>299</v>
      </c>
      <c r="B1181" s="77" t="s">
        <v>273</v>
      </c>
      <c r="C1181" s="77" t="s">
        <v>144</v>
      </c>
      <c r="D1181" s="78">
        <v>2016</v>
      </c>
      <c r="E1181" s="77" t="s">
        <v>1598</v>
      </c>
      <c r="F1181" s="79">
        <v>147</v>
      </c>
      <c r="G1181" s="79">
        <v>0</v>
      </c>
      <c r="H1181" s="83">
        <v>0</v>
      </c>
      <c r="I1181" s="79">
        <v>0</v>
      </c>
      <c r="J1181" s="79">
        <v>104</v>
      </c>
      <c r="K1181" s="79">
        <v>0</v>
      </c>
      <c r="L1181" s="79">
        <v>0</v>
      </c>
      <c r="M1181" s="79">
        <v>0</v>
      </c>
      <c r="N1181" s="79">
        <v>120</v>
      </c>
      <c r="O1181" s="79">
        <v>0</v>
      </c>
      <c r="P1181" s="79">
        <v>267</v>
      </c>
      <c r="Q1181" s="80">
        <v>62</v>
      </c>
      <c r="R1181">
        <v>638</v>
      </c>
      <c r="S1181">
        <v>62</v>
      </c>
      <c r="T1181" s="81">
        <f t="shared" si="0"/>
        <v>2016</v>
      </c>
      <c r="U1181" s="82">
        <f>VLOOKUP(A1181,'SB35 Determination Data'!$B$4:$F$542,5,FALSE)</f>
        <v>2014</v>
      </c>
    </row>
    <row r="1182" spans="1:21" ht="12.75" customHeight="1" x14ac:dyDescent="0.15">
      <c r="A1182" s="77" t="s">
        <v>299</v>
      </c>
      <c r="B1182" s="77" t="s">
        <v>273</v>
      </c>
      <c r="C1182" s="77" t="s">
        <v>144</v>
      </c>
      <c r="D1182" s="78">
        <v>2017</v>
      </c>
      <c r="E1182" s="77" t="s">
        <v>1598</v>
      </c>
      <c r="F1182" s="79">
        <v>147</v>
      </c>
      <c r="G1182" s="79">
        <v>0</v>
      </c>
      <c r="H1182" s="83">
        <v>0</v>
      </c>
      <c r="I1182" s="79">
        <v>0</v>
      </c>
      <c r="J1182" s="79">
        <v>104</v>
      </c>
      <c r="K1182" s="79">
        <v>0</v>
      </c>
      <c r="L1182" s="79">
        <v>0</v>
      </c>
      <c r="M1182" s="79">
        <v>0</v>
      </c>
      <c r="N1182" s="79">
        <v>120</v>
      </c>
      <c r="O1182" s="79">
        <v>0</v>
      </c>
      <c r="P1182" s="79">
        <v>267</v>
      </c>
      <c r="Q1182" s="80">
        <v>103</v>
      </c>
      <c r="R1182">
        <v>638</v>
      </c>
      <c r="S1182">
        <v>103</v>
      </c>
      <c r="T1182" s="81">
        <f t="shared" si="0"/>
        <v>2017</v>
      </c>
      <c r="U1182" s="82">
        <f>VLOOKUP(A1182,'SB35 Determination Data'!$B$4:$F$542,5,FALSE)</f>
        <v>2014</v>
      </c>
    </row>
    <row r="1183" spans="1:21" ht="12.75" customHeight="1" x14ac:dyDescent="0.15">
      <c r="A1183" s="77" t="s">
        <v>80</v>
      </c>
      <c r="B1183" s="77" t="s">
        <v>66</v>
      </c>
      <c r="C1183" s="77" t="s">
        <v>67</v>
      </c>
      <c r="D1183" s="78">
        <v>2014</v>
      </c>
      <c r="E1183" s="77" t="s">
        <v>1598</v>
      </c>
      <c r="F1183" s="79">
        <v>504</v>
      </c>
      <c r="G1183" s="79">
        <v>0</v>
      </c>
      <c r="H1183" s="83">
        <v>0</v>
      </c>
      <c r="I1183" s="79">
        <v>0</v>
      </c>
      <c r="J1183" s="79">
        <v>270</v>
      </c>
      <c r="K1183" s="79">
        <v>0</v>
      </c>
      <c r="L1183" s="79">
        <v>0</v>
      </c>
      <c r="M1183" s="79">
        <v>0</v>
      </c>
      <c r="N1183" s="77">
        <v>352</v>
      </c>
      <c r="O1183" s="79">
        <v>0</v>
      </c>
      <c r="P1183" s="79">
        <v>1161</v>
      </c>
      <c r="Q1183" s="80">
        <v>0</v>
      </c>
      <c r="R1183">
        <v>2287</v>
      </c>
      <c r="S1183">
        <v>0</v>
      </c>
      <c r="T1183" s="81">
        <f t="shared" si="0"/>
        <v>2015</v>
      </c>
      <c r="U1183" s="82">
        <f>VLOOKUP(A1183,'SB35 Determination Data'!$B$4:$F$542,5,FALSE)</f>
        <v>2015</v>
      </c>
    </row>
    <row r="1184" spans="1:21" ht="12.75" customHeight="1" x14ac:dyDescent="0.15">
      <c r="A1184" s="77" t="s">
        <v>80</v>
      </c>
      <c r="B1184" s="77" t="s">
        <v>66</v>
      </c>
      <c r="C1184" s="77" t="s">
        <v>67</v>
      </c>
      <c r="D1184" s="78">
        <v>2015</v>
      </c>
      <c r="E1184" s="77" t="s">
        <v>1598</v>
      </c>
      <c r="F1184" s="79">
        <v>504</v>
      </c>
      <c r="G1184" s="79">
        <v>82</v>
      </c>
      <c r="H1184" s="83">
        <v>82</v>
      </c>
      <c r="I1184" s="79">
        <v>0</v>
      </c>
      <c r="J1184" s="79">
        <v>270</v>
      </c>
      <c r="K1184" s="79">
        <v>31</v>
      </c>
      <c r="L1184" s="79">
        <v>31</v>
      </c>
      <c r="M1184" s="79">
        <v>0</v>
      </c>
      <c r="N1184" s="79">
        <v>352</v>
      </c>
      <c r="O1184" s="79">
        <v>0</v>
      </c>
      <c r="P1184" s="79">
        <v>1161</v>
      </c>
      <c r="Q1184" s="80">
        <v>5</v>
      </c>
      <c r="R1184">
        <v>2287</v>
      </c>
      <c r="S1184">
        <v>118</v>
      </c>
      <c r="T1184" s="81">
        <f t="shared" si="0"/>
        <v>2015</v>
      </c>
      <c r="U1184" s="82">
        <f>VLOOKUP(A1184,'SB35 Determination Data'!$B$4:$F$542,5,FALSE)</f>
        <v>2015</v>
      </c>
    </row>
    <row r="1185" spans="1:21" ht="12.75" customHeight="1" x14ac:dyDescent="0.15">
      <c r="A1185" s="77" t="s">
        <v>80</v>
      </c>
      <c r="B1185" s="77" t="s">
        <v>66</v>
      </c>
      <c r="C1185" s="77" t="s">
        <v>67</v>
      </c>
      <c r="D1185" s="78">
        <v>2016</v>
      </c>
      <c r="E1185" s="77" t="s">
        <v>1598</v>
      </c>
      <c r="F1185" s="79">
        <v>504</v>
      </c>
      <c r="G1185" s="79">
        <v>0</v>
      </c>
      <c r="H1185" s="83">
        <v>0</v>
      </c>
      <c r="I1185" s="79">
        <v>0</v>
      </c>
      <c r="J1185" s="79">
        <v>270</v>
      </c>
      <c r="K1185" s="79">
        <v>0</v>
      </c>
      <c r="L1185" s="79">
        <v>0</v>
      </c>
      <c r="M1185" s="79">
        <v>0</v>
      </c>
      <c r="N1185" s="79">
        <v>352</v>
      </c>
      <c r="O1185" s="79">
        <v>0</v>
      </c>
      <c r="P1185" s="79">
        <v>1161</v>
      </c>
      <c r="Q1185" s="80">
        <v>3</v>
      </c>
      <c r="R1185">
        <v>2287</v>
      </c>
      <c r="S1185">
        <v>3</v>
      </c>
      <c r="T1185" s="81">
        <f t="shared" si="0"/>
        <v>2016</v>
      </c>
      <c r="U1185" s="82">
        <f>VLOOKUP(A1185,'SB35 Determination Data'!$B$4:$F$542,5,FALSE)</f>
        <v>2015</v>
      </c>
    </row>
    <row r="1186" spans="1:21" ht="12.75" customHeight="1" x14ac:dyDescent="0.15">
      <c r="A1186" s="77" t="s">
        <v>80</v>
      </c>
      <c r="B1186" s="77" t="s">
        <v>66</v>
      </c>
      <c r="C1186" s="77" t="s">
        <v>67</v>
      </c>
      <c r="D1186" s="78">
        <v>2017</v>
      </c>
      <c r="E1186" s="77" t="s">
        <v>1598</v>
      </c>
      <c r="F1186" s="79">
        <v>504</v>
      </c>
      <c r="G1186" s="79">
        <v>27</v>
      </c>
      <c r="H1186" s="83">
        <v>27</v>
      </c>
      <c r="I1186" s="79">
        <v>0</v>
      </c>
      <c r="J1186" s="79">
        <v>270</v>
      </c>
      <c r="K1186" s="79">
        <v>57</v>
      </c>
      <c r="L1186" s="79">
        <v>57</v>
      </c>
      <c r="M1186" s="79">
        <v>0</v>
      </c>
      <c r="N1186" s="79">
        <v>352</v>
      </c>
      <c r="O1186" s="79">
        <v>0</v>
      </c>
      <c r="P1186" s="79">
        <v>1161</v>
      </c>
      <c r="Q1186" s="80">
        <v>8</v>
      </c>
      <c r="R1186">
        <v>2287</v>
      </c>
      <c r="S1186">
        <v>92</v>
      </c>
      <c r="T1186" s="81">
        <f t="shared" si="0"/>
        <v>2017</v>
      </c>
      <c r="U1186" s="82">
        <f>VLOOKUP(A1186,'SB35 Determination Data'!$B$4:$F$542,5,FALSE)</f>
        <v>2015</v>
      </c>
    </row>
    <row r="1187" spans="1:21" ht="12.75" customHeight="1" x14ac:dyDescent="0.15">
      <c r="A1187" s="77" t="s">
        <v>441</v>
      </c>
      <c r="B1187" s="77" t="s">
        <v>441</v>
      </c>
      <c r="C1187" s="77" t="s">
        <v>83</v>
      </c>
      <c r="D1187" s="78">
        <v>2014</v>
      </c>
      <c r="E1187" s="77" t="s">
        <v>1598</v>
      </c>
      <c r="F1187" s="79">
        <v>285</v>
      </c>
      <c r="G1187" s="79">
        <v>35</v>
      </c>
      <c r="H1187" s="83">
        <v>35</v>
      </c>
      <c r="I1187" s="79">
        <v>0</v>
      </c>
      <c r="J1187" s="79">
        <v>179</v>
      </c>
      <c r="K1187" s="79">
        <v>16</v>
      </c>
      <c r="L1187" s="79">
        <v>16</v>
      </c>
      <c r="M1187" s="79">
        <v>0</v>
      </c>
      <c r="N1187" s="77">
        <v>201</v>
      </c>
      <c r="O1187" s="79">
        <v>8</v>
      </c>
      <c r="P1187" s="79">
        <v>478</v>
      </c>
      <c r="Q1187" s="80">
        <v>146</v>
      </c>
      <c r="R1187">
        <v>1143</v>
      </c>
      <c r="S1187">
        <v>205</v>
      </c>
      <c r="T1187" s="81">
        <f t="shared" si="0"/>
        <v>2014</v>
      </c>
      <c r="U1187" s="82">
        <f>VLOOKUP(A1187,'SB35 Determination Data'!$B$4:$F$542,5,FALSE)</f>
        <v>2014</v>
      </c>
    </row>
    <row r="1188" spans="1:21" ht="12.75" customHeight="1" x14ac:dyDescent="0.15">
      <c r="A1188" s="77" t="s">
        <v>441</v>
      </c>
      <c r="B1188" s="77" t="s">
        <v>441</v>
      </c>
      <c r="C1188" s="77" t="s">
        <v>83</v>
      </c>
      <c r="D1188" s="78">
        <v>2015</v>
      </c>
      <c r="E1188" s="77" t="s">
        <v>1598</v>
      </c>
      <c r="F1188" s="79">
        <v>285</v>
      </c>
      <c r="G1188" s="79">
        <v>1</v>
      </c>
      <c r="H1188" s="83">
        <v>1</v>
      </c>
      <c r="I1188" s="79">
        <v>0</v>
      </c>
      <c r="J1188" s="79">
        <v>179</v>
      </c>
      <c r="K1188" s="79">
        <v>1</v>
      </c>
      <c r="L1188" s="79">
        <v>1</v>
      </c>
      <c r="M1188" s="79">
        <v>0</v>
      </c>
      <c r="N1188" s="79">
        <v>201</v>
      </c>
      <c r="O1188" s="79">
        <v>2</v>
      </c>
      <c r="P1188" s="79">
        <v>478</v>
      </c>
      <c r="Q1188" s="80">
        <v>168</v>
      </c>
      <c r="R1188">
        <v>1143</v>
      </c>
      <c r="S1188">
        <v>172</v>
      </c>
      <c r="T1188" s="81">
        <f t="shared" si="0"/>
        <v>2015</v>
      </c>
      <c r="U1188" s="82">
        <f>VLOOKUP(A1188,'SB35 Determination Data'!$B$4:$F$542,5,FALSE)</f>
        <v>2014</v>
      </c>
    </row>
    <row r="1189" spans="1:21" ht="12.75" customHeight="1" x14ac:dyDescent="0.15">
      <c r="A1189" s="77" t="s">
        <v>441</v>
      </c>
      <c r="B1189" s="77" t="s">
        <v>441</v>
      </c>
      <c r="C1189" s="77" t="s">
        <v>83</v>
      </c>
      <c r="D1189" s="78">
        <v>2016</v>
      </c>
      <c r="E1189" s="77" t="s">
        <v>1598</v>
      </c>
      <c r="F1189" s="79">
        <v>285</v>
      </c>
      <c r="G1189" s="79">
        <v>19</v>
      </c>
      <c r="H1189" s="83">
        <v>19</v>
      </c>
      <c r="I1189" s="79">
        <v>0</v>
      </c>
      <c r="J1189" s="79">
        <v>179</v>
      </c>
      <c r="K1189" s="79">
        <v>1</v>
      </c>
      <c r="L1189" s="79">
        <v>1</v>
      </c>
      <c r="M1189" s="79">
        <v>0</v>
      </c>
      <c r="N1189" s="79">
        <v>201</v>
      </c>
      <c r="O1189" s="79">
        <v>3</v>
      </c>
      <c r="P1189" s="79">
        <v>478</v>
      </c>
      <c r="Q1189" s="80">
        <v>111</v>
      </c>
      <c r="R1189">
        <v>1143</v>
      </c>
      <c r="S1189">
        <v>134</v>
      </c>
      <c r="T1189" s="81">
        <f t="shared" si="0"/>
        <v>2016</v>
      </c>
      <c r="U1189" s="82">
        <f>VLOOKUP(A1189,'SB35 Determination Data'!$B$4:$F$542,5,FALSE)</f>
        <v>2014</v>
      </c>
    </row>
    <row r="1190" spans="1:21" ht="12.75" customHeight="1" x14ac:dyDescent="0.15">
      <c r="A1190" s="77" t="s">
        <v>441</v>
      </c>
      <c r="B1190" s="77" t="s">
        <v>441</v>
      </c>
      <c r="C1190" s="77" t="s">
        <v>83</v>
      </c>
      <c r="D1190" s="78">
        <v>2017</v>
      </c>
      <c r="E1190" s="77" t="s">
        <v>1598</v>
      </c>
      <c r="F1190" s="79">
        <v>285</v>
      </c>
      <c r="G1190" s="79">
        <v>41</v>
      </c>
      <c r="H1190" s="83">
        <v>41</v>
      </c>
      <c r="I1190" s="79">
        <v>0</v>
      </c>
      <c r="J1190" s="79">
        <v>179</v>
      </c>
      <c r="K1190" s="79">
        <v>9</v>
      </c>
      <c r="L1190" s="79">
        <v>9</v>
      </c>
      <c r="M1190" s="79">
        <v>0</v>
      </c>
      <c r="N1190" s="79">
        <v>201</v>
      </c>
      <c r="O1190" s="79">
        <v>0</v>
      </c>
      <c r="P1190" s="79">
        <v>478</v>
      </c>
      <c r="Q1190" s="80">
        <v>164</v>
      </c>
      <c r="R1190">
        <v>1143</v>
      </c>
      <c r="S1190">
        <v>214</v>
      </c>
      <c r="T1190" s="81">
        <f t="shared" si="0"/>
        <v>2017</v>
      </c>
      <c r="U1190" s="82">
        <f>VLOOKUP(A1190,'SB35 Determination Data'!$B$4:$F$542,5,FALSE)</f>
        <v>2014</v>
      </c>
    </row>
    <row r="1191" spans="1:21" ht="12.75" customHeight="1" x14ac:dyDescent="0.15">
      <c r="A1191" s="77" t="s">
        <v>471</v>
      </c>
      <c r="B1191" s="77" t="s">
        <v>441</v>
      </c>
      <c r="C1191" s="77" t="s">
        <v>83</v>
      </c>
      <c r="D1191" s="78">
        <v>2014</v>
      </c>
      <c r="E1191" s="77" t="s">
        <v>1598</v>
      </c>
      <c r="F1191" s="79">
        <v>336</v>
      </c>
      <c r="G1191" s="79">
        <v>1</v>
      </c>
      <c r="H1191" s="83">
        <v>1</v>
      </c>
      <c r="I1191" s="79">
        <v>0</v>
      </c>
      <c r="J1191" s="79">
        <v>211</v>
      </c>
      <c r="K1191" s="79">
        <v>5</v>
      </c>
      <c r="L1191" s="79">
        <v>5</v>
      </c>
      <c r="M1191" s="79">
        <v>0</v>
      </c>
      <c r="N1191" s="79">
        <v>237</v>
      </c>
      <c r="O1191" s="79">
        <v>22</v>
      </c>
      <c r="P1191" s="79">
        <v>563</v>
      </c>
      <c r="Q1191" s="80">
        <v>293</v>
      </c>
      <c r="R1191">
        <v>1347</v>
      </c>
      <c r="S1191">
        <v>321</v>
      </c>
      <c r="T1191" s="81">
        <f t="shared" si="0"/>
        <v>2014</v>
      </c>
      <c r="U1191" s="82">
        <f>VLOOKUP(A1191,'SB35 Determination Data'!$B$4:$F$542,5,FALSE)</f>
        <v>2014</v>
      </c>
    </row>
    <row r="1192" spans="1:21" ht="12.75" customHeight="1" x14ac:dyDescent="0.15">
      <c r="A1192" s="77" t="s">
        <v>471</v>
      </c>
      <c r="B1192" s="77" t="s">
        <v>441</v>
      </c>
      <c r="C1192" s="77" t="s">
        <v>83</v>
      </c>
      <c r="D1192" s="78">
        <v>2015</v>
      </c>
      <c r="E1192" s="77" t="s">
        <v>1598</v>
      </c>
      <c r="F1192" s="79">
        <v>336</v>
      </c>
      <c r="G1192" s="79">
        <v>7</v>
      </c>
      <c r="H1192" s="83">
        <v>2</v>
      </c>
      <c r="I1192" s="79">
        <v>5</v>
      </c>
      <c r="J1192" s="79">
        <v>211</v>
      </c>
      <c r="K1192" s="79">
        <v>10</v>
      </c>
      <c r="L1192" s="79">
        <v>3</v>
      </c>
      <c r="M1192" s="79">
        <v>7</v>
      </c>
      <c r="N1192" s="79">
        <v>237</v>
      </c>
      <c r="O1192" s="79">
        <v>27</v>
      </c>
      <c r="P1192" s="79">
        <v>563</v>
      </c>
      <c r="Q1192" s="80">
        <v>282</v>
      </c>
      <c r="R1192">
        <v>1347</v>
      </c>
      <c r="S1192">
        <v>326</v>
      </c>
      <c r="T1192" s="81">
        <f t="shared" si="0"/>
        <v>2015</v>
      </c>
      <c r="U1192" s="82">
        <f>VLOOKUP(A1192,'SB35 Determination Data'!$B$4:$F$542,5,FALSE)</f>
        <v>2014</v>
      </c>
    </row>
    <row r="1193" spans="1:21" ht="12.75" customHeight="1" x14ac:dyDescent="0.15">
      <c r="A1193" s="77" t="s">
        <v>471</v>
      </c>
      <c r="B1193" s="77" t="s">
        <v>441</v>
      </c>
      <c r="C1193" s="77" t="s">
        <v>83</v>
      </c>
      <c r="D1193" s="78">
        <v>2016</v>
      </c>
      <c r="E1193" s="77" t="s">
        <v>1598</v>
      </c>
      <c r="F1193" s="79">
        <v>336</v>
      </c>
      <c r="G1193" s="79">
        <v>20</v>
      </c>
      <c r="H1193" s="83">
        <v>14</v>
      </c>
      <c r="I1193" s="79">
        <v>6</v>
      </c>
      <c r="J1193" s="79">
        <v>211</v>
      </c>
      <c r="K1193" s="79">
        <v>43</v>
      </c>
      <c r="L1193" s="79">
        <v>34</v>
      </c>
      <c r="M1193" s="79">
        <v>9</v>
      </c>
      <c r="N1193" s="77">
        <v>237</v>
      </c>
      <c r="O1193" s="79">
        <v>48</v>
      </c>
      <c r="P1193" s="79">
        <v>563</v>
      </c>
      <c r="Q1193" s="80">
        <v>278</v>
      </c>
      <c r="R1193">
        <v>1347</v>
      </c>
      <c r="S1193">
        <v>389</v>
      </c>
      <c r="T1193" s="81">
        <f t="shared" si="0"/>
        <v>2016</v>
      </c>
      <c r="U1193" s="82">
        <f>VLOOKUP(A1193,'SB35 Determination Data'!$B$4:$F$542,5,FALSE)</f>
        <v>2014</v>
      </c>
    </row>
    <row r="1194" spans="1:21" ht="12.75" customHeight="1" x14ac:dyDescent="0.15">
      <c r="A1194" s="77" t="s">
        <v>471</v>
      </c>
      <c r="B1194" s="77" t="s">
        <v>441</v>
      </c>
      <c r="C1194" s="77" t="s">
        <v>83</v>
      </c>
      <c r="D1194" s="78">
        <v>2017</v>
      </c>
      <c r="E1194" s="77" t="s">
        <v>1598</v>
      </c>
      <c r="F1194" s="79">
        <v>336</v>
      </c>
      <c r="G1194" s="79">
        <v>12</v>
      </c>
      <c r="H1194" s="83">
        <v>3</v>
      </c>
      <c r="I1194" s="79">
        <v>9</v>
      </c>
      <c r="J1194" s="79">
        <v>211</v>
      </c>
      <c r="K1194" s="79">
        <v>14</v>
      </c>
      <c r="L1194" s="79">
        <v>5</v>
      </c>
      <c r="M1194" s="79">
        <v>9</v>
      </c>
      <c r="N1194" s="79">
        <v>237</v>
      </c>
      <c r="O1194" s="79">
        <v>45</v>
      </c>
      <c r="P1194" s="79">
        <v>563</v>
      </c>
      <c r="Q1194" s="80">
        <v>371</v>
      </c>
      <c r="R1194">
        <v>1347</v>
      </c>
      <c r="S1194">
        <v>442</v>
      </c>
      <c r="T1194" s="81">
        <f t="shared" si="0"/>
        <v>2017</v>
      </c>
      <c r="U1194" s="82">
        <f>VLOOKUP(A1194,'SB35 Determination Data'!$B$4:$F$542,5,FALSE)</f>
        <v>2014</v>
      </c>
    </row>
    <row r="1195" spans="1:21" ht="12.75" customHeight="1" x14ac:dyDescent="0.15">
      <c r="A1195" s="77" t="s">
        <v>451</v>
      </c>
      <c r="B1195" s="77" t="s">
        <v>416</v>
      </c>
      <c r="C1195" s="77" t="s">
        <v>417</v>
      </c>
      <c r="D1195" s="78">
        <v>2013</v>
      </c>
      <c r="E1195" s="77" t="s">
        <v>1598</v>
      </c>
      <c r="F1195" s="79">
        <v>1043</v>
      </c>
      <c r="G1195" s="79">
        <v>136</v>
      </c>
      <c r="H1195" s="83">
        <v>136</v>
      </c>
      <c r="I1195" s="79">
        <v>0</v>
      </c>
      <c r="J1195" s="79">
        <v>793</v>
      </c>
      <c r="K1195" s="79">
        <v>50</v>
      </c>
      <c r="L1195" s="79">
        <v>50</v>
      </c>
      <c r="M1195" s="79">
        <v>0</v>
      </c>
      <c r="N1195" s="79">
        <v>734</v>
      </c>
      <c r="O1195" s="79">
        <v>63</v>
      </c>
      <c r="P1195" s="79">
        <v>1613</v>
      </c>
      <c r="Q1195" s="80">
        <v>1684</v>
      </c>
      <c r="R1195">
        <v>4183</v>
      </c>
      <c r="S1195">
        <v>1933</v>
      </c>
      <c r="T1195" s="81">
        <f t="shared" si="0"/>
        <v>2013</v>
      </c>
      <c r="U1195" s="82">
        <f>VLOOKUP(A1195,'SB35 Determination Data'!$B$4:$F$542,5,FALSE)</f>
        <v>2013</v>
      </c>
    </row>
    <row r="1196" spans="1:21" ht="12.75" customHeight="1" x14ac:dyDescent="0.15">
      <c r="A1196" s="77" t="s">
        <v>451</v>
      </c>
      <c r="B1196" s="77" t="s">
        <v>416</v>
      </c>
      <c r="C1196" s="77" t="s">
        <v>417</v>
      </c>
      <c r="D1196" s="78">
        <v>2014</v>
      </c>
      <c r="E1196" s="77" t="s">
        <v>1598</v>
      </c>
      <c r="F1196" s="79">
        <v>1043</v>
      </c>
      <c r="G1196" s="79">
        <v>0</v>
      </c>
      <c r="H1196" s="83">
        <v>0</v>
      </c>
      <c r="I1196" s="79">
        <v>0</v>
      </c>
      <c r="J1196" s="79">
        <v>793</v>
      </c>
      <c r="K1196" s="79">
        <v>0</v>
      </c>
      <c r="L1196" s="79">
        <v>0</v>
      </c>
      <c r="M1196" s="79">
        <v>0</v>
      </c>
      <c r="N1196" s="79">
        <v>734</v>
      </c>
      <c r="O1196" s="79">
        <v>0</v>
      </c>
      <c r="P1196" s="79">
        <v>1613</v>
      </c>
      <c r="Q1196" s="80">
        <v>97</v>
      </c>
      <c r="R1196">
        <v>4183</v>
      </c>
      <c r="S1196">
        <v>97</v>
      </c>
      <c r="T1196" s="81">
        <f t="shared" si="0"/>
        <v>2014</v>
      </c>
      <c r="U1196" s="82">
        <f>VLOOKUP(A1196,'SB35 Determination Data'!$B$4:$F$542,5,FALSE)</f>
        <v>2013</v>
      </c>
    </row>
    <row r="1197" spans="1:21" ht="12.75" customHeight="1" x14ac:dyDescent="0.15">
      <c r="A1197" s="77" t="s">
        <v>451</v>
      </c>
      <c r="B1197" s="77" t="s">
        <v>416</v>
      </c>
      <c r="C1197" s="77" t="s">
        <v>417</v>
      </c>
      <c r="D1197" s="78">
        <v>2015</v>
      </c>
      <c r="E1197" s="77" t="s">
        <v>1598</v>
      </c>
      <c r="F1197" s="79">
        <v>1043</v>
      </c>
      <c r="G1197" s="79">
        <v>51</v>
      </c>
      <c r="H1197" s="83">
        <v>51</v>
      </c>
      <c r="I1197" s="79">
        <v>0</v>
      </c>
      <c r="J1197" s="79">
        <v>793</v>
      </c>
      <c r="K1197" s="79">
        <v>54</v>
      </c>
      <c r="L1197" s="79">
        <v>54</v>
      </c>
      <c r="M1197" s="79">
        <v>0</v>
      </c>
      <c r="N1197" s="79">
        <v>734</v>
      </c>
      <c r="O1197" s="79">
        <v>1</v>
      </c>
      <c r="P1197" s="79">
        <v>1613</v>
      </c>
      <c r="Q1197" s="80">
        <v>487</v>
      </c>
      <c r="R1197">
        <v>4183</v>
      </c>
      <c r="S1197">
        <v>593</v>
      </c>
      <c r="T1197" s="81">
        <f t="shared" si="0"/>
        <v>2015</v>
      </c>
      <c r="U1197" s="82">
        <f>VLOOKUP(A1197,'SB35 Determination Data'!$B$4:$F$542,5,FALSE)</f>
        <v>2013</v>
      </c>
    </row>
    <row r="1198" spans="1:21" ht="12.75" customHeight="1" x14ac:dyDescent="0.15">
      <c r="A1198" s="77" t="s">
        <v>451</v>
      </c>
      <c r="B1198" s="77" t="s">
        <v>416</v>
      </c>
      <c r="C1198" s="77" t="s">
        <v>417</v>
      </c>
      <c r="D1198" s="78">
        <v>2016</v>
      </c>
      <c r="E1198" s="77" t="s">
        <v>1598</v>
      </c>
      <c r="F1198" s="79">
        <v>1043</v>
      </c>
      <c r="G1198" s="79">
        <v>0</v>
      </c>
      <c r="H1198" s="83">
        <v>0</v>
      </c>
      <c r="I1198" s="79">
        <v>0</v>
      </c>
      <c r="J1198" s="79">
        <v>793</v>
      </c>
      <c r="K1198" s="79">
        <v>0</v>
      </c>
      <c r="L1198" s="79">
        <v>0</v>
      </c>
      <c r="M1198" s="79">
        <v>0</v>
      </c>
      <c r="N1198" s="79">
        <v>734</v>
      </c>
      <c r="O1198" s="79">
        <v>0</v>
      </c>
      <c r="P1198" s="79">
        <v>1613</v>
      </c>
      <c r="Q1198" s="80">
        <v>329</v>
      </c>
      <c r="R1198">
        <v>4183</v>
      </c>
      <c r="S1198">
        <v>329</v>
      </c>
      <c r="T1198" s="81">
        <f t="shared" si="0"/>
        <v>2016</v>
      </c>
      <c r="U1198" s="82">
        <f>VLOOKUP(A1198,'SB35 Determination Data'!$B$4:$F$542,5,FALSE)</f>
        <v>2013</v>
      </c>
    </row>
    <row r="1199" spans="1:21" ht="12.75" customHeight="1" x14ac:dyDescent="0.15">
      <c r="A1199" s="77" t="s">
        <v>451</v>
      </c>
      <c r="B1199" s="77" t="s">
        <v>416</v>
      </c>
      <c r="C1199" s="77" t="s">
        <v>417</v>
      </c>
      <c r="D1199" s="78">
        <v>2017</v>
      </c>
      <c r="E1199" s="77" t="s">
        <v>1598</v>
      </c>
      <c r="F1199" s="79">
        <v>1043</v>
      </c>
      <c r="G1199" s="79">
        <v>31</v>
      </c>
      <c r="H1199" s="83">
        <v>31</v>
      </c>
      <c r="I1199" s="79">
        <v>0</v>
      </c>
      <c r="J1199" s="79">
        <v>793</v>
      </c>
      <c r="K1199" s="79">
        <v>11</v>
      </c>
      <c r="L1199" s="79">
        <v>11</v>
      </c>
      <c r="M1199" s="79">
        <v>0</v>
      </c>
      <c r="N1199" s="79">
        <v>734</v>
      </c>
      <c r="O1199" s="79">
        <v>0</v>
      </c>
      <c r="P1199" s="79">
        <v>1613</v>
      </c>
      <c r="Q1199" s="80">
        <v>436</v>
      </c>
      <c r="R1199">
        <v>4183</v>
      </c>
      <c r="S1199">
        <v>478</v>
      </c>
      <c r="T1199" s="81">
        <f t="shared" si="0"/>
        <v>2017</v>
      </c>
      <c r="U1199" s="82">
        <f>VLOOKUP(A1199,'SB35 Determination Data'!$B$4:$F$542,5,FALSE)</f>
        <v>2013</v>
      </c>
    </row>
    <row r="1200" spans="1:21" ht="12.75" customHeight="1" x14ac:dyDescent="0.15">
      <c r="A1200" s="77" t="s">
        <v>215</v>
      </c>
      <c r="B1200" s="77" t="s">
        <v>168</v>
      </c>
      <c r="C1200" s="77" t="s">
        <v>144</v>
      </c>
      <c r="D1200" s="78">
        <v>2015</v>
      </c>
      <c r="E1200" s="77" t="s">
        <v>1598</v>
      </c>
      <c r="F1200" s="79">
        <v>1</v>
      </c>
      <c r="G1200" s="79">
        <v>0</v>
      </c>
      <c r="H1200" s="83">
        <v>0</v>
      </c>
      <c r="I1200" s="79">
        <v>0</v>
      </c>
      <c r="J1200" s="79">
        <v>1</v>
      </c>
      <c r="K1200" s="79">
        <v>0</v>
      </c>
      <c r="L1200" s="79">
        <v>0</v>
      </c>
      <c r="M1200" s="79">
        <v>0</v>
      </c>
      <c r="N1200" s="79">
        <v>0</v>
      </c>
      <c r="O1200" s="79">
        <v>0</v>
      </c>
      <c r="P1200" s="79">
        <v>0</v>
      </c>
      <c r="Q1200" s="80">
        <v>9</v>
      </c>
      <c r="R1200">
        <v>2</v>
      </c>
      <c r="S1200">
        <v>9</v>
      </c>
      <c r="T1200" s="81">
        <f t="shared" si="0"/>
        <v>2015</v>
      </c>
      <c r="U1200" s="82">
        <f>VLOOKUP(A1200,'SB35 Determination Data'!$B$4:$F$542,5,FALSE)</f>
        <v>2014</v>
      </c>
    </row>
    <row r="1201" spans="1:21" ht="12.75" customHeight="1" x14ac:dyDescent="0.15">
      <c r="A1201" s="77" t="s">
        <v>215</v>
      </c>
      <c r="B1201" s="77" t="s">
        <v>168</v>
      </c>
      <c r="C1201" s="77" t="s">
        <v>144</v>
      </c>
      <c r="D1201" s="78">
        <v>2016</v>
      </c>
      <c r="E1201" s="77" t="s">
        <v>1598</v>
      </c>
      <c r="F1201" s="79">
        <v>1</v>
      </c>
      <c r="G1201" s="79">
        <v>0</v>
      </c>
      <c r="H1201" s="83">
        <v>0</v>
      </c>
      <c r="I1201" s="79">
        <v>0</v>
      </c>
      <c r="J1201" s="79">
        <v>1</v>
      </c>
      <c r="K1201" s="79">
        <v>0</v>
      </c>
      <c r="L1201" s="79">
        <v>0</v>
      </c>
      <c r="M1201" s="79">
        <v>0</v>
      </c>
      <c r="N1201" s="79">
        <v>0</v>
      </c>
      <c r="O1201" s="79">
        <v>2</v>
      </c>
      <c r="P1201" s="79">
        <v>0</v>
      </c>
      <c r="Q1201" s="80">
        <v>8</v>
      </c>
      <c r="R1201">
        <v>2</v>
      </c>
      <c r="S1201">
        <v>10</v>
      </c>
      <c r="T1201" s="81">
        <f t="shared" si="0"/>
        <v>2016</v>
      </c>
      <c r="U1201" s="82">
        <f>VLOOKUP(A1201,'SB35 Determination Data'!$B$4:$F$542,5,FALSE)</f>
        <v>2014</v>
      </c>
    </row>
    <row r="1202" spans="1:21" ht="12.75" customHeight="1" x14ac:dyDescent="0.15">
      <c r="A1202" s="77" t="s">
        <v>215</v>
      </c>
      <c r="B1202" s="77" t="s">
        <v>168</v>
      </c>
      <c r="C1202" s="77" t="s">
        <v>144</v>
      </c>
      <c r="D1202" s="78">
        <v>2017</v>
      </c>
      <c r="E1202" s="77" t="s">
        <v>1598</v>
      </c>
      <c r="F1202" s="79">
        <v>1</v>
      </c>
      <c r="G1202" s="79">
        <v>1</v>
      </c>
      <c r="H1202" s="83">
        <v>1</v>
      </c>
      <c r="I1202" s="79">
        <v>0</v>
      </c>
      <c r="J1202" s="79">
        <v>1</v>
      </c>
      <c r="K1202" s="79">
        <v>0</v>
      </c>
      <c r="L1202" s="79">
        <v>0</v>
      </c>
      <c r="M1202" s="79">
        <v>0</v>
      </c>
      <c r="N1202" s="77">
        <v>0</v>
      </c>
      <c r="O1202" s="79">
        <v>2</v>
      </c>
      <c r="P1202" s="79">
        <v>0</v>
      </c>
      <c r="Q1202" s="80">
        <v>7</v>
      </c>
      <c r="R1202">
        <v>2</v>
      </c>
      <c r="S1202">
        <v>10</v>
      </c>
      <c r="T1202" s="81">
        <f t="shared" si="0"/>
        <v>2017</v>
      </c>
      <c r="U1202" s="82">
        <f>VLOOKUP(A1202,'SB35 Determination Data'!$B$4:$F$542,5,FALSE)</f>
        <v>2014</v>
      </c>
    </row>
    <row r="1203" spans="1:21" ht="12.75" customHeight="1" x14ac:dyDescent="0.15">
      <c r="A1203" s="77" t="s">
        <v>449</v>
      </c>
      <c r="B1203" s="77" t="s">
        <v>449</v>
      </c>
      <c r="C1203" s="77" t="s">
        <v>67</v>
      </c>
      <c r="D1203" s="78">
        <v>2015</v>
      </c>
      <c r="E1203" s="77" t="s">
        <v>1598</v>
      </c>
      <c r="F1203" s="79">
        <v>859</v>
      </c>
      <c r="G1203" s="79">
        <v>0</v>
      </c>
      <c r="H1203" s="83">
        <v>0</v>
      </c>
      <c r="I1203" s="79">
        <v>0</v>
      </c>
      <c r="J1203" s="79">
        <v>469</v>
      </c>
      <c r="K1203" s="79">
        <v>23</v>
      </c>
      <c r="L1203" s="79">
        <v>23</v>
      </c>
      <c r="M1203" s="79">
        <v>0</v>
      </c>
      <c r="N1203" s="79">
        <v>530</v>
      </c>
      <c r="O1203" s="79">
        <v>88</v>
      </c>
      <c r="P1203" s="79">
        <v>1242</v>
      </c>
      <c r="Q1203" s="80">
        <v>480</v>
      </c>
      <c r="R1203">
        <v>3100</v>
      </c>
      <c r="S1203">
        <v>591</v>
      </c>
      <c r="T1203" s="81">
        <f t="shared" si="0"/>
        <v>2015</v>
      </c>
      <c r="U1203" s="82">
        <f>VLOOKUP(A1203,'SB35 Determination Data'!$B$4:$F$542,5,FALSE)</f>
        <v>2015</v>
      </c>
    </row>
    <row r="1204" spans="1:21" ht="12.75" customHeight="1" x14ac:dyDescent="0.15">
      <c r="A1204" s="77" t="s">
        <v>449</v>
      </c>
      <c r="B1204" s="77" t="s">
        <v>449</v>
      </c>
      <c r="C1204" s="77" t="s">
        <v>67</v>
      </c>
      <c r="D1204" s="78">
        <v>2016</v>
      </c>
      <c r="E1204" s="77" t="s">
        <v>1598</v>
      </c>
      <c r="F1204" s="79">
        <v>859</v>
      </c>
      <c r="G1204" s="79">
        <v>12</v>
      </c>
      <c r="H1204" s="83">
        <v>12</v>
      </c>
      <c r="I1204" s="79">
        <v>0</v>
      </c>
      <c r="J1204" s="79">
        <v>469</v>
      </c>
      <c r="K1204" s="79">
        <v>3</v>
      </c>
      <c r="L1204" s="79">
        <v>3</v>
      </c>
      <c r="M1204" s="79">
        <v>0</v>
      </c>
      <c r="N1204" s="79">
        <v>530</v>
      </c>
      <c r="O1204" s="79">
        <v>2</v>
      </c>
      <c r="P1204" s="79">
        <v>1242</v>
      </c>
      <c r="Q1204" s="80">
        <v>172</v>
      </c>
      <c r="R1204">
        <v>3100</v>
      </c>
      <c r="S1204">
        <v>189</v>
      </c>
      <c r="T1204" s="81">
        <f t="shared" si="0"/>
        <v>2016</v>
      </c>
      <c r="U1204" s="82">
        <f>VLOOKUP(A1204,'SB35 Determination Data'!$B$4:$F$542,5,FALSE)</f>
        <v>2015</v>
      </c>
    </row>
    <row r="1205" spans="1:21" ht="12.75" customHeight="1" x14ac:dyDescent="0.15">
      <c r="A1205" s="77" t="s">
        <v>449</v>
      </c>
      <c r="B1205" s="77" t="s">
        <v>449</v>
      </c>
      <c r="C1205" s="77" t="s">
        <v>67</v>
      </c>
      <c r="D1205" s="78">
        <v>2017</v>
      </c>
      <c r="E1205" s="77" t="s">
        <v>1598</v>
      </c>
      <c r="F1205" s="79">
        <v>859</v>
      </c>
      <c r="G1205" s="79">
        <v>37</v>
      </c>
      <c r="H1205" s="83">
        <v>37</v>
      </c>
      <c r="I1205" s="79">
        <v>0</v>
      </c>
      <c r="J1205" s="79">
        <v>469</v>
      </c>
      <c r="K1205" s="79">
        <v>0</v>
      </c>
      <c r="L1205" s="79">
        <v>0</v>
      </c>
      <c r="M1205" s="79">
        <v>0</v>
      </c>
      <c r="N1205" s="79">
        <v>530</v>
      </c>
      <c r="O1205" s="79">
        <v>4</v>
      </c>
      <c r="P1205" s="79">
        <v>1242</v>
      </c>
      <c r="Q1205" s="80">
        <v>424</v>
      </c>
      <c r="R1205">
        <v>3100</v>
      </c>
      <c r="S1205">
        <v>465</v>
      </c>
      <c r="T1205" s="81">
        <f t="shared" si="0"/>
        <v>2017</v>
      </c>
      <c r="U1205" s="82">
        <f>VLOOKUP(A1205,'SB35 Determination Data'!$B$4:$F$542,5,FALSE)</f>
        <v>2015</v>
      </c>
    </row>
    <row r="1206" spans="1:21" ht="12.75" customHeight="1" x14ac:dyDescent="0.15">
      <c r="A1206" s="77" t="s">
        <v>504</v>
      </c>
      <c r="B1206" s="77" t="s">
        <v>449</v>
      </c>
      <c r="C1206" s="77" t="s">
        <v>67</v>
      </c>
      <c r="D1206" s="78">
        <v>2015</v>
      </c>
      <c r="E1206" s="77" t="s">
        <v>1598</v>
      </c>
      <c r="F1206" s="79">
        <v>153</v>
      </c>
      <c r="G1206" s="79">
        <v>0</v>
      </c>
      <c r="H1206" s="83">
        <v>0</v>
      </c>
      <c r="I1206" s="79">
        <v>0</v>
      </c>
      <c r="J1206" s="79">
        <v>103</v>
      </c>
      <c r="K1206" s="79">
        <v>1</v>
      </c>
      <c r="L1206" s="79">
        <v>0</v>
      </c>
      <c r="M1206" s="79">
        <v>1</v>
      </c>
      <c r="N1206" s="79">
        <v>102</v>
      </c>
      <c r="O1206" s="79">
        <v>6</v>
      </c>
      <c r="P1206" s="79">
        <v>555</v>
      </c>
      <c r="Q1206" s="80">
        <v>53</v>
      </c>
      <c r="R1206">
        <v>913</v>
      </c>
      <c r="S1206">
        <v>60</v>
      </c>
      <c r="T1206" s="81">
        <f t="shared" si="0"/>
        <v>2015</v>
      </c>
      <c r="U1206" s="82">
        <f>VLOOKUP(A1206,'SB35 Determination Data'!$B$4:$F$542,5,FALSE)</f>
        <v>2015</v>
      </c>
    </row>
    <row r="1207" spans="1:21" ht="12.75" customHeight="1" x14ac:dyDescent="0.15">
      <c r="A1207" s="77" t="s">
        <v>504</v>
      </c>
      <c r="B1207" s="77" t="s">
        <v>449</v>
      </c>
      <c r="C1207" s="77" t="s">
        <v>67</v>
      </c>
      <c r="D1207" s="78">
        <v>2016</v>
      </c>
      <c r="E1207" s="77" t="s">
        <v>1598</v>
      </c>
      <c r="F1207" s="79">
        <v>153</v>
      </c>
      <c r="G1207" s="79">
        <v>0</v>
      </c>
      <c r="H1207" s="83">
        <v>0</v>
      </c>
      <c r="I1207" s="79">
        <v>0</v>
      </c>
      <c r="J1207" s="79">
        <v>103</v>
      </c>
      <c r="K1207" s="79">
        <v>3</v>
      </c>
      <c r="L1207" s="79">
        <v>0</v>
      </c>
      <c r="M1207" s="79">
        <v>3</v>
      </c>
      <c r="N1207" s="79">
        <v>102</v>
      </c>
      <c r="O1207" s="79">
        <v>7</v>
      </c>
      <c r="P1207" s="79">
        <v>555</v>
      </c>
      <c r="Q1207" s="80">
        <v>50</v>
      </c>
      <c r="R1207">
        <v>913</v>
      </c>
      <c r="S1207">
        <v>60</v>
      </c>
      <c r="T1207" s="81">
        <f t="shared" si="0"/>
        <v>2016</v>
      </c>
      <c r="U1207" s="82">
        <f>VLOOKUP(A1207,'SB35 Determination Data'!$B$4:$F$542,5,FALSE)</f>
        <v>2015</v>
      </c>
    </row>
    <row r="1208" spans="1:21" ht="12.75" customHeight="1" x14ac:dyDescent="0.15">
      <c r="A1208" s="77" t="s">
        <v>504</v>
      </c>
      <c r="B1208" s="77" t="s">
        <v>449</v>
      </c>
      <c r="C1208" s="77" t="s">
        <v>67</v>
      </c>
      <c r="D1208" s="78">
        <v>2017</v>
      </c>
      <c r="E1208" s="77" t="s">
        <v>1598</v>
      </c>
      <c r="F1208" s="79">
        <v>153</v>
      </c>
      <c r="G1208" s="79">
        <v>1</v>
      </c>
      <c r="H1208" s="83">
        <v>0</v>
      </c>
      <c r="I1208" s="79">
        <v>1</v>
      </c>
      <c r="J1208" s="79">
        <v>103</v>
      </c>
      <c r="K1208" s="79">
        <v>8</v>
      </c>
      <c r="L1208" s="79">
        <v>7</v>
      </c>
      <c r="M1208" s="79">
        <v>1</v>
      </c>
      <c r="N1208" s="77">
        <v>102</v>
      </c>
      <c r="O1208" s="79">
        <v>4</v>
      </c>
      <c r="P1208" s="79">
        <v>555</v>
      </c>
      <c r="Q1208" s="80">
        <v>44</v>
      </c>
      <c r="R1208">
        <v>913</v>
      </c>
      <c r="S1208">
        <v>57</v>
      </c>
      <c r="T1208" s="81">
        <f t="shared" si="0"/>
        <v>2017</v>
      </c>
      <c r="U1208" s="82">
        <f>VLOOKUP(A1208,'SB35 Determination Data'!$B$4:$F$542,5,FALSE)</f>
        <v>2015</v>
      </c>
    </row>
    <row r="1209" spans="1:21" ht="12.75" customHeight="1" x14ac:dyDescent="0.15">
      <c r="A1209" s="77" t="s">
        <v>117</v>
      </c>
      <c r="B1209" s="77" t="s">
        <v>99</v>
      </c>
      <c r="C1209" s="77" t="s">
        <v>67</v>
      </c>
      <c r="D1209" s="78">
        <v>2015</v>
      </c>
      <c r="E1209" s="77" t="s">
        <v>1598</v>
      </c>
      <c r="F1209" s="79">
        <v>56</v>
      </c>
      <c r="G1209" s="79">
        <v>0</v>
      </c>
      <c r="H1209" s="83">
        <v>0</v>
      </c>
      <c r="I1209" s="79">
        <v>0</v>
      </c>
      <c r="J1209" s="79">
        <v>53</v>
      </c>
      <c r="K1209" s="79">
        <v>0</v>
      </c>
      <c r="L1209" s="79">
        <v>0</v>
      </c>
      <c r="M1209" s="79">
        <v>0</v>
      </c>
      <c r="N1209" s="79">
        <v>75</v>
      </c>
      <c r="O1209" s="79">
        <v>1</v>
      </c>
      <c r="P1209" s="79">
        <v>265</v>
      </c>
      <c r="Q1209" s="80">
        <v>29</v>
      </c>
      <c r="R1209">
        <v>449</v>
      </c>
      <c r="S1209">
        <v>30</v>
      </c>
      <c r="T1209" s="81">
        <f t="shared" si="0"/>
        <v>2015</v>
      </c>
      <c r="U1209" s="82">
        <f>VLOOKUP(A1209,'SB35 Determination Data'!$B$4:$F$542,5,FALSE)</f>
        <v>2015</v>
      </c>
    </row>
    <row r="1210" spans="1:21" ht="12.75" customHeight="1" x14ac:dyDescent="0.15">
      <c r="A1210" s="77" t="s">
        <v>117</v>
      </c>
      <c r="B1210" s="77" t="s">
        <v>99</v>
      </c>
      <c r="C1210" s="77" t="s">
        <v>67</v>
      </c>
      <c r="D1210" s="78">
        <v>2016</v>
      </c>
      <c r="E1210" s="77" t="s">
        <v>1598</v>
      </c>
      <c r="F1210" s="79">
        <v>56</v>
      </c>
      <c r="G1210" s="79">
        <v>0</v>
      </c>
      <c r="H1210" s="83">
        <v>0</v>
      </c>
      <c r="I1210" s="79">
        <v>0</v>
      </c>
      <c r="J1210" s="79">
        <v>53</v>
      </c>
      <c r="K1210" s="79">
        <v>2</v>
      </c>
      <c r="L1210" s="79">
        <v>2</v>
      </c>
      <c r="M1210" s="79">
        <v>0</v>
      </c>
      <c r="N1210" s="79">
        <v>75</v>
      </c>
      <c r="O1210" s="79">
        <v>5</v>
      </c>
      <c r="P1210" s="79">
        <v>265</v>
      </c>
      <c r="Q1210" s="80">
        <v>0</v>
      </c>
      <c r="R1210">
        <v>449</v>
      </c>
      <c r="S1210">
        <v>7</v>
      </c>
      <c r="T1210" s="81">
        <f t="shared" si="0"/>
        <v>2016</v>
      </c>
      <c r="U1210" s="82">
        <f>VLOOKUP(A1210,'SB35 Determination Data'!$B$4:$F$542,5,FALSE)</f>
        <v>2015</v>
      </c>
    </row>
    <row r="1211" spans="1:21" ht="12.75" customHeight="1" x14ac:dyDescent="0.15">
      <c r="A1211" s="77" t="s">
        <v>117</v>
      </c>
      <c r="B1211" s="77" t="s">
        <v>99</v>
      </c>
      <c r="C1211" s="77" t="s">
        <v>67</v>
      </c>
      <c r="D1211" s="78">
        <v>2017</v>
      </c>
      <c r="E1211" s="77" t="s">
        <v>1598</v>
      </c>
      <c r="F1211" s="79">
        <v>56</v>
      </c>
      <c r="G1211" s="79">
        <v>0</v>
      </c>
      <c r="H1211" s="83">
        <v>0</v>
      </c>
      <c r="I1211" s="79">
        <v>0</v>
      </c>
      <c r="J1211" s="79">
        <v>53</v>
      </c>
      <c r="K1211" s="79">
        <v>0</v>
      </c>
      <c r="L1211" s="79">
        <v>0</v>
      </c>
      <c r="M1211" s="79">
        <v>0</v>
      </c>
      <c r="N1211" s="79">
        <v>75</v>
      </c>
      <c r="O1211" s="79">
        <v>7</v>
      </c>
      <c r="P1211" s="79">
        <v>265</v>
      </c>
      <c r="Q1211" s="80">
        <v>0</v>
      </c>
      <c r="R1211">
        <v>449</v>
      </c>
      <c r="S1211">
        <v>7</v>
      </c>
      <c r="T1211" s="81">
        <f t="shared" si="0"/>
        <v>2017</v>
      </c>
      <c r="U1211" s="82">
        <f>VLOOKUP(A1211,'SB35 Determination Data'!$B$4:$F$542,5,FALSE)</f>
        <v>2015</v>
      </c>
    </row>
    <row r="1212" spans="1:21" ht="12.75" customHeight="1" x14ac:dyDescent="0.15">
      <c r="A1212" s="77" t="s">
        <v>239</v>
      </c>
      <c r="B1212" s="77" t="s">
        <v>229</v>
      </c>
      <c r="C1212" s="77" t="s">
        <v>67</v>
      </c>
      <c r="D1212" s="78">
        <v>2014</v>
      </c>
      <c r="E1212" s="77" t="s">
        <v>1598</v>
      </c>
      <c r="F1212" s="79">
        <v>240</v>
      </c>
      <c r="G1212" s="79">
        <v>1</v>
      </c>
      <c r="H1212" s="83">
        <v>1</v>
      </c>
      <c r="I1212" s="79">
        <v>0</v>
      </c>
      <c r="J1212" s="79">
        <v>148</v>
      </c>
      <c r="K1212" s="79">
        <v>1</v>
      </c>
      <c r="L1212" s="79">
        <v>1</v>
      </c>
      <c r="M1212" s="79">
        <v>0</v>
      </c>
      <c r="N1212" s="79">
        <v>181</v>
      </c>
      <c r="O1212" s="79">
        <v>0</v>
      </c>
      <c r="P1212" s="79">
        <v>438</v>
      </c>
      <c r="Q1212" s="80">
        <v>16</v>
      </c>
      <c r="R1212">
        <v>1007</v>
      </c>
      <c r="S1212">
        <v>18</v>
      </c>
      <c r="T1212" s="81">
        <f t="shared" si="0"/>
        <v>2015</v>
      </c>
      <c r="U1212" s="82">
        <f>VLOOKUP(A1212,'SB35 Determination Data'!$B$4:$F$542,5,FALSE)</f>
        <v>2015</v>
      </c>
    </row>
    <row r="1213" spans="1:21" ht="12.75" customHeight="1" x14ac:dyDescent="0.15">
      <c r="A1213" s="77" t="s">
        <v>239</v>
      </c>
      <c r="B1213" s="77" t="s">
        <v>229</v>
      </c>
      <c r="C1213" s="77" t="s">
        <v>67</v>
      </c>
      <c r="D1213" s="78">
        <v>2015</v>
      </c>
      <c r="E1213" s="77" t="s">
        <v>1598</v>
      </c>
      <c r="F1213" s="79">
        <v>240</v>
      </c>
      <c r="G1213" s="79">
        <v>2</v>
      </c>
      <c r="H1213" s="83">
        <v>2</v>
      </c>
      <c r="I1213" s="79">
        <v>0</v>
      </c>
      <c r="J1213" s="79">
        <v>148</v>
      </c>
      <c r="K1213" s="79">
        <v>14</v>
      </c>
      <c r="L1213" s="79">
        <v>10</v>
      </c>
      <c r="M1213" s="79">
        <v>4</v>
      </c>
      <c r="N1213" s="79">
        <v>181</v>
      </c>
      <c r="O1213" s="79">
        <v>10</v>
      </c>
      <c r="P1213" s="79">
        <v>438</v>
      </c>
      <c r="Q1213" s="80">
        <v>94</v>
      </c>
      <c r="R1213">
        <v>1007</v>
      </c>
      <c r="S1213">
        <v>120</v>
      </c>
      <c r="T1213" s="81">
        <f t="shared" si="0"/>
        <v>2015</v>
      </c>
      <c r="U1213" s="82">
        <f>VLOOKUP(A1213,'SB35 Determination Data'!$B$4:$F$542,5,FALSE)</f>
        <v>2015</v>
      </c>
    </row>
    <row r="1214" spans="1:21" ht="12.75" customHeight="1" x14ac:dyDescent="0.15">
      <c r="A1214" s="77" t="s">
        <v>239</v>
      </c>
      <c r="B1214" s="77" t="s">
        <v>229</v>
      </c>
      <c r="C1214" s="77" t="s">
        <v>67</v>
      </c>
      <c r="D1214" s="78">
        <v>2016</v>
      </c>
      <c r="E1214" s="77" t="s">
        <v>1598</v>
      </c>
      <c r="F1214" s="79">
        <v>240</v>
      </c>
      <c r="G1214" s="79">
        <v>0</v>
      </c>
      <c r="H1214" s="83">
        <v>0</v>
      </c>
      <c r="I1214" s="79">
        <v>0</v>
      </c>
      <c r="J1214" s="79">
        <v>148</v>
      </c>
      <c r="K1214" s="79">
        <v>5</v>
      </c>
      <c r="L1214" s="79">
        <v>5</v>
      </c>
      <c r="M1214" s="79">
        <v>0</v>
      </c>
      <c r="N1214" s="77">
        <v>181</v>
      </c>
      <c r="O1214" s="79">
        <v>0</v>
      </c>
      <c r="P1214" s="79">
        <v>438</v>
      </c>
      <c r="Q1214" s="80">
        <v>21</v>
      </c>
      <c r="R1214">
        <v>1007</v>
      </c>
      <c r="S1214">
        <v>26</v>
      </c>
      <c r="T1214" s="81">
        <f t="shared" si="0"/>
        <v>2016</v>
      </c>
      <c r="U1214" s="82">
        <f>VLOOKUP(A1214,'SB35 Determination Data'!$B$4:$F$542,5,FALSE)</f>
        <v>2015</v>
      </c>
    </row>
    <row r="1215" spans="1:21" ht="12.75" customHeight="1" x14ac:dyDescent="0.15">
      <c r="A1215" s="77" t="s">
        <v>239</v>
      </c>
      <c r="B1215" s="77" t="s">
        <v>229</v>
      </c>
      <c r="C1215" s="77" t="s">
        <v>67</v>
      </c>
      <c r="D1215" s="78">
        <v>2017</v>
      </c>
      <c r="E1215" s="77" t="s">
        <v>1598</v>
      </c>
      <c r="F1215" s="79">
        <v>240</v>
      </c>
      <c r="G1215" s="79">
        <v>0</v>
      </c>
      <c r="H1215" s="83">
        <v>0</v>
      </c>
      <c r="I1215" s="79">
        <v>0</v>
      </c>
      <c r="J1215" s="79">
        <v>148</v>
      </c>
      <c r="K1215" s="79">
        <v>7</v>
      </c>
      <c r="L1215" s="79">
        <v>0</v>
      </c>
      <c r="M1215" s="79">
        <v>7</v>
      </c>
      <c r="N1215" s="79">
        <v>181</v>
      </c>
      <c r="O1215" s="79">
        <v>0</v>
      </c>
      <c r="P1215" s="79">
        <v>438</v>
      </c>
      <c r="Q1215" s="80">
        <v>20</v>
      </c>
      <c r="R1215">
        <v>1007</v>
      </c>
      <c r="S1215">
        <v>27</v>
      </c>
      <c r="T1215" s="81">
        <f t="shared" si="0"/>
        <v>2017</v>
      </c>
      <c r="U1215" s="82">
        <f>VLOOKUP(A1215,'SB35 Determination Data'!$B$4:$F$542,5,FALSE)</f>
        <v>2015</v>
      </c>
    </row>
    <row r="1216" spans="1:21" ht="12.75" customHeight="1" x14ac:dyDescent="0.15">
      <c r="A1216" s="77" t="s">
        <v>118</v>
      </c>
      <c r="B1216" s="77" t="s">
        <v>99</v>
      </c>
      <c r="C1216" s="77" t="s">
        <v>67</v>
      </c>
      <c r="D1216" s="78">
        <v>2014</v>
      </c>
      <c r="E1216" s="77" t="s">
        <v>1598</v>
      </c>
      <c r="F1216" s="79">
        <v>516</v>
      </c>
      <c r="G1216" s="79">
        <v>0</v>
      </c>
      <c r="H1216" s="83">
        <v>0</v>
      </c>
      <c r="I1216" s="79">
        <v>0</v>
      </c>
      <c r="J1216" s="79">
        <v>279</v>
      </c>
      <c r="K1216" s="79">
        <v>0</v>
      </c>
      <c r="L1216" s="79">
        <v>0</v>
      </c>
      <c r="M1216" s="79">
        <v>0</v>
      </c>
      <c r="N1216" s="79">
        <v>282</v>
      </c>
      <c r="O1216" s="79">
        <v>5</v>
      </c>
      <c r="P1216" s="79">
        <v>340</v>
      </c>
      <c r="Q1216" s="80">
        <v>216</v>
      </c>
      <c r="R1216">
        <v>1417</v>
      </c>
      <c r="S1216">
        <v>221</v>
      </c>
      <c r="T1216" s="81">
        <f t="shared" si="0"/>
        <v>2015</v>
      </c>
      <c r="U1216" s="82">
        <f>VLOOKUP(A1216,'SB35 Determination Data'!$B$4:$F$542,5,FALSE)</f>
        <v>2015</v>
      </c>
    </row>
    <row r="1217" spans="1:21" ht="12.75" customHeight="1" x14ac:dyDescent="0.15">
      <c r="A1217" s="77" t="s">
        <v>118</v>
      </c>
      <c r="B1217" s="77" t="s">
        <v>99</v>
      </c>
      <c r="C1217" s="77" t="s">
        <v>67</v>
      </c>
      <c r="D1217" s="78">
        <v>2015</v>
      </c>
      <c r="E1217" s="77" t="s">
        <v>1598</v>
      </c>
      <c r="F1217" s="79">
        <v>516</v>
      </c>
      <c r="G1217" s="79">
        <v>0</v>
      </c>
      <c r="H1217" s="83">
        <v>0</v>
      </c>
      <c r="I1217" s="79">
        <v>0</v>
      </c>
      <c r="J1217" s="79">
        <v>279</v>
      </c>
      <c r="K1217" s="79">
        <v>0</v>
      </c>
      <c r="L1217" s="79">
        <v>0</v>
      </c>
      <c r="M1217" s="79">
        <v>0</v>
      </c>
      <c r="N1217" s="79">
        <v>282</v>
      </c>
      <c r="O1217" s="79">
        <v>2</v>
      </c>
      <c r="P1217" s="79">
        <v>340</v>
      </c>
      <c r="Q1217" s="80">
        <v>386</v>
      </c>
      <c r="R1217">
        <v>1417</v>
      </c>
      <c r="S1217">
        <v>388</v>
      </c>
      <c r="T1217" s="81">
        <f t="shared" si="0"/>
        <v>2015</v>
      </c>
      <c r="U1217" s="82">
        <f>VLOOKUP(A1217,'SB35 Determination Data'!$B$4:$F$542,5,FALSE)</f>
        <v>2015</v>
      </c>
    </row>
    <row r="1218" spans="1:21" ht="12.75" customHeight="1" x14ac:dyDescent="0.15">
      <c r="A1218" s="77" t="s">
        <v>118</v>
      </c>
      <c r="B1218" s="77" t="s">
        <v>99</v>
      </c>
      <c r="C1218" s="77" t="s">
        <v>67</v>
      </c>
      <c r="D1218" s="78">
        <v>2016</v>
      </c>
      <c r="E1218" s="77" t="s">
        <v>1598</v>
      </c>
      <c r="F1218" s="79">
        <v>516</v>
      </c>
      <c r="G1218" s="79">
        <v>20</v>
      </c>
      <c r="H1218" s="83">
        <v>20</v>
      </c>
      <c r="I1218" s="79">
        <v>0</v>
      </c>
      <c r="J1218" s="79">
        <v>279</v>
      </c>
      <c r="K1218" s="79">
        <v>82</v>
      </c>
      <c r="L1218" s="79">
        <v>82</v>
      </c>
      <c r="M1218" s="79">
        <v>0</v>
      </c>
      <c r="N1218" s="79">
        <v>282</v>
      </c>
      <c r="O1218" s="79">
        <v>162</v>
      </c>
      <c r="P1218" s="79">
        <v>340</v>
      </c>
      <c r="Q1218" s="80">
        <v>618</v>
      </c>
      <c r="R1218">
        <v>1417</v>
      </c>
      <c r="S1218">
        <v>882</v>
      </c>
      <c r="T1218" s="81">
        <f t="shared" si="0"/>
        <v>2016</v>
      </c>
      <c r="U1218" s="82">
        <f>VLOOKUP(A1218,'SB35 Determination Data'!$B$4:$F$542,5,FALSE)</f>
        <v>2015</v>
      </c>
    </row>
    <row r="1219" spans="1:21" ht="12.75" customHeight="1" x14ac:dyDescent="0.15">
      <c r="A1219" s="77" t="s">
        <v>118</v>
      </c>
      <c r="B1219" s="77" t="s">
        <v>99</v>
      </c>
      <c r="C1219" s="77" t="s">
        <v>67</v>
      </c>
      <c r="D1219" s="78">
        <v>2017</v>
      </c>
      <c r="E1219" s="77" t="s">
        <v>1598</v>
      </c>
      <c r="F1219" s="79">
        <v>516</v>
      </c>
      <c r="G1219" s="79">
        <v>0</v>
      </c>
      <c r="H1219" s="83">
        <v>0</v>
      </c>
      <c r="I1219" s="79">
        <v>0</v>
      </c>
      <c r="J1219" s="79">
        <v>279</v>
      </c>
      <c r="K1219" s="79">
        <v>0</v>
      </c>
      <c r="L1219" s="79">
        <v>0</v>
      </c>
      <c r="M1219" s="79">
        <v>0</v>
      </c>
      <c r="N1219" s="79">
        <v>282</v>
      </c>
      <c r="O1219" s="79">
        <v>0</v>
      </c>
      <c r="P1219" s="79">
        <v>340</v>
      </c>
      <c r="Q1219" s="80">
        <v>188</v>
      </c>
      <c r="R1219">
        <v>1417</v>
      </c>
      <c r="S1219">
        <v>188</v>
      </c>
      <c r="T1219" s="81">
        <f t="shared" si="0"/>
        <v>2017</v>
      </c>
      <c r="U1219" s="82">
        <f>VLOOKUP(A1219,'SB35 Determination Data'!$B$4:$F$542,5,FALSE)</f>
        <v>2015</v>
      </c>
    </row>
    <row r="1220" spans="1:21" ht="12.75" customHeight="1" x14ac:dyDescent="0.15">
      <c r="A1220" s="77" t="s">
        <v>135</v>
      </c>
      <c r="B1220" s="77" t="s">
        <v>127</v>
      </c>
      <c r="C1220" s="77" t="s">
        <v>128</v>
      </c>
      <c r="D1220" s="78">
        <v>2016</v>
      </c>
      <c r="E1220" s="77" t="s">
        <v>1598</v>
      </c>
      <c r="F1220" s="79">
        <v>312</v>
      </c>
      <c r="G1220" s="79">
        <v>0</v>
      </c>
      <c r="H1220" s="83">
        <v>0</v>
      </c>
      <c r="I1220" s="79">
        <v>0</v>
      </c>
      <c r="J1220" s="79">
        <v>175</v>
      </c>
      <c r="K1220" s="79">
        <v>0</v>
      </c>
      <c r="L1220" s="79">
        <v>0</v>
      </c>
      <c r="M1220" s="79">
        <v>0</v>
      </c>
      <c r="N1220" s="79">
        <v>163</v>
      </c>
      <c r="O1220" s="79">
        <v>0</v>
      </c>
      <c r="P1220" s="79">
        <v>568</v>
      </c>
      <c r="Q1220" s="80">
        <v>0</v>
      </c>
      <c r="R1220">
        <v>1218</v>
      </c>
      <c r="S1220">
        <v>0</v>
      </c>
      <c r="T1220" s="81">
        <f t="shared" si="0"/>
        <v>2016</v>
      </c>
      <c r="U1220" s="82">
        <f>VLOOKUP(A1220,'SB35 Determination Data'!$B$4:$F$542,5,FALSE)</f>
        <v>2016</v>
      </c>
    </row>
    <row r="1221" spans="1:21" ht="12.75" customHeight="1" x14ac:dyDescent="0.15">
      <c r="A1221" s="77" t="s">
        <v>300</v>
      </c>
      <c r="B1221" s="77" t="s">
        <v>273</v>
      </c>
      <c r="C1221" s="77" t="s">
        <v>144</v>
      </c>
      <c r="D1221" s="78">
        <v>2014</v>
      </c>
      <c r="E1221" s="77" t="s">
        <v>1598</v>
      </c>
      <c r="F1221" s="79">
        <v>45</v>
      </c>
      <c r="G1221" s="79">
        <v>20</v>
      </c>
      <c r="H1221" s="83">
        <v>20</v>
      </c>
      <c r="I1221" s="79">
        <v>0</v>
      </c>
      <c r="J1221" s="79">
        <v>32</v>
      </c>
      <c r="K1221" s="79">
        <v>20</v>
      </c>
      <c r="L1221" s="79">
        <v>20</v>
      </c>
      <c r="M1221" s="79">
        <v>0</v>
      </c>
      <c r="N1221" s="79">
        <v>37</v>
      </c>
      <c r="O1221" s="79">
        <v>0</v>
      </c>
      <c r="P1221" s="79">
        <v>90</v>
      </c>
      <c r="Q1221" s="80">
        <v>242</v>
      </c>
      <c r="R1221">
        <v>204</v>
      </c>
      <c r="S1221">
        <v>282</v>
      </c>
      <c r="T1221" s="81">
        <f t="shared" si="0"/>
        <v>2014</v>
      </c>
      <c r="U1221" s="82">
        <f>VLOOKUP(A1221,'SB35 Determination Data'!$B$4:$F$542,5,FALSE)</f>
        <v>2014</v>
      </c>
    </row>
    <row r="1222" spans="1:21" ht="12.75" customHeight="1" x14ac:dyDescent="0.15">
      <c r="A1222" s="77" t="s">
        <v>300</v>
      </c>
      <c r="B1222" s="77" t="s">
        <v>273</v>
      </c>
      <c r="C1222" s="77" t="s">
        <v>144</v>
      </c>
      <c r="D1222" s="78">
        <v>2015</v>
      </c>
      <c r="E1222" s="77" t="s">
        <v>1598</v>
      </c>
      <c r="F1222" s="79">
        <v>45</v>
      </c>
      <c r="G1222" s="79">
        <v>0</v>
      </c>
      <c r="H1222" s="83">
        <v>0</v>
      </c>
      <c r="I1222" s="79">
        <v>0</v>
      </c>
      <c r="J1222" s="79">
        <v>32</v>
      </c>
      <c r="K1222" s="79">
        <v>0</v>
      </c>
      <c r="L1222" s="79">
        <v>0</v>
      </c>
      <c r="M1222" s="79">
        <v>0</v>
      </c>
      <c r="N1222" s="79">
        <v>37</v>
      </c>
      <c r="O1222" s="79">
        <v>11</v>
      </c>
      <c r="P1222" s="79">
        <v>90</v>
      </c>
      <c r="Q1222" s="80">
        <v>127</v>
      </c>
      <c r="R1222">
        <v>204</v>
      </c>
      <c r="S1222">
        <v>138</v>
      </c>
      <c r="T1222" s="81">
        <f t="shared" si="0"/>
        <v>2015</v>
      </c>
      <c r="U1222" s="82">
        <f>VLOOKUP(A1222,'SB35 Determination Data'!$B$4:$F$542,5,FALSE)</f>
        <v>2014</v>
      </c>
    </row>
    <row r="1223" spans="1:21" ht="12.75" customHeight="1" x14ac:dyDescent="0.15">
      <c r="A1223" s="77" t="s">
        <v>300</v>
      </c>
      <c r="B1223" s="77" t="s">
        <v>273</v>
      </c>
      <c r="C1223" s="77" t="s">
        <v>144</v>
      </c>
      <c r="D1223" s="78">
        <v>2016</v>
      </c>
      <c r="E1223" s="77" t="s">
        <v>1598</v>
      </c>
      <c r="F1223" s="79">
        <v>45</v>
      </c>
      <c r="G1223" s="79">
        <v>0</v>
      </c>
      <c r="H1223" s="83">
        <v>0</v>
      </c>
      <c r="I1223" s="79">
        <v>0</v>
      </c>
      <c r="J1223" s="79">
        <v>32</v>
      </c>
      <c r="K1223" s="79">
        <v>12</v>
      </c>
      <c r="L1223" s="79">
        <v>12</v>
      </c>
      <c r="M1223" s="79">
        <v>0</v>
      </c>
      <c r="N1223" s="79">
        <v>37</v>
      </c>
      <c r="O1223" s="79">
        <v>2</v>
      </c>
      <c r="P1223" s="79">
        <v>90</v>
      </c>
      <c r="Q1223" s="80">
        <v>285</v>
      </c>
      <c r="R1223">
        <v>204</v>
      </c>
      <c r="S1223">
        <v>299</v>
      </c>
      <c r="T1223" s="81">
        <f t="shared" si="0"/>
        <v>2016</v>
      </c>
      <c r="U1223" s="82">
        <f>VLOOKUP(A1223,'SB35 Determination Data'!$B$4:$F$542,5,FALSE)</f>
        <v>2014</v>
      </c>
    </row>
    <row r="1224" spans="1:21" ht="12.75" customHeight="1" x14ac:dyDescent="0.15">
      <c r="A1224" s="77" t="s">
        <v>300</v>
      </c>
      <c r="B1224" s="77" t="s">
        <v>273</v>
      </c>
      <c r="C1224" s="77" t="s">
        <v>144</v>
      </c>
      <c r="D1224" s="78">
        <v>2017</v>
      </c>
      <c r="E1224" s="77" t="s">
        <v>1598</v>
      </c>
      <c r="F1224" s="79">
        <v>45</v>
      </c>
      <c r="G1224" s="79">
        <v>49</v>
      </c>
      <c r="H1224" s="83">
        <v>49</v>
      </c>
      <c r="I1224" s="79">
        <v>0</v>
      </c>
      <c r="J1224" s="79">
        <v>32</v>
      </c>
      <c r="K1224" s="79">
        <v>20</v>
      </c>
      <c r="L1224" s="79">
        <v>20</v>
      </c>
      <c r="M1224" s="79">
        <v>0</v>
      </c>
      <c r="N1224" s="77">
        <v>37</v>
      </c>
      <c r="O1224" s="79">
        <v>11</v>
      </c>
      <c r="P1224" s="79">
        <v>90</v>
      </c>
      <c r="Q1224" s="80">
        <v>115</v>
      </c>
      <c r="R1224">
        <v>204</v>
      </c>
      <c r="S1224">
        <v>195</v>
      </c>
      <c r="T1224" s="81">
        <f t="shared" si="0"/>
        <v>2017</v>
      </c>
      <c r="U1224" s="82">
        <f>VLOOKUP(A1224,'SB35 Determination Data'!$B$4:$F$542,5,FALSE)</f>
        <v>2014</v>
      </c>
    </row>
    <row r="1225" spans="1:21" ht="12.75" customHeight="1" x14ac:dyDescent="0.15">
      <c r="A1225" s="77" t="s">
        <v>488</v>
      </c>
      <c r="B1225" s="77" t="s">
        <v>488</v>
      </c>
      <c r="C1225" s="77" t="s">
        <v>492</v>
      </c>
      <c r="D1225" s="78">
        <v>2015</v>
      </c>
      <c r="E1225" s="77" t="s">
        <v>1598</v>
      </c>
      <c r="F1225" s="79">
        <v>962</v>
      </c>
      <c r="G1225" s="79">
        <v>0</v>
      </c>
      <c r="H1225" s="83">
        <v>0</v>
      </c>
      <c r="I1225" s="79">
        <v>0</v>
      </c>
      <c r="J1225" s="79">
        <v>701</v>
      </c>
      <c r="K1225" s="79">
        <v>0</v>
      </c>
      <c r="L1225" s="79">
        <v>0</v>
      </c>
      <c r="M1225" s="79">
        <v>0</v>
      </c>
      <c r="N1225" s="79">
        <v>820</v>
      </c>
      <c r="O1225" s="79">
        <v>4</v>
      </c>
      <c r="P1225" s="79">
        <v>1617</v>
      </c>
      <c r="Q1225" s="80">
        <v>290</v>
      </c>
      <c r="R1225">
        <v>4100</v>
      </c>
      <c r="S1225">
        <v>294</v>
      </c>
      <c r="T1225" s="81">
        <f t="shared" si="0"/>
        <v>2015</v>
      </c>
      <c r="U1225" s="82">
        <f>VLOOKUP(A1225,'SB35 Determination Data'!$B$4:$F$542,5,FALSE)</f>
        <v>2015</v>
      </c>
    </row>
    <row r="1226" spans="1:21" ht="12.75" customHeight="1" x14ac:dyDescent="0.15">
      <c r="A1226" s="77" t="s">
        <v>488</v>
      </c>
      <c r="B1226" s="77" t="s">
        <v>488</v>
      </c>
      <c r="C1226" s="77" t="s">
        <v>492</v>
      </c>
      <c r="D1226" s="78">
        <v>2016</v>
      </c>
      <c r="E1226" s="77" t="s">
        <v>1598</v>
      </c>
      <c r="F1226" s="79">
        <v>962</v>
      </c>
      <c r="G1226" s="79">
        <v>61</v>
      </c>
      <c r="H1226" s="83">
        <v>61</v>
      </c>
      <c r="I1226" s="79">
        <v>0</v>
      </c>
      <c r="J1226" s="79">
        <v>701</v>
      </c>
      <c r="K1226" s="79">
        <v>36</v>
      </c>
      <c r="L1226" s="79">
        <v>36</v>
      </c>
      <c r="M1226" s="79">
        <v>0</v>
      </c>
      <c r="N1226" s="79">
        <v>820</v>
      </c>
      <c r="O1226" s="79">
        <v>0</v>
      </c>
      <c r="P1226" s="79">
        <v>1617</v>
      </c>
      <c r="Q1226" s="80">
        <v>159</v>
      </c>
      <c r="R1226">
        <v>4100</v>
      </c>
      <c r="S1226">
        <v>256</v>
      </c>
      <c r="T1226" s="81">
        <f t="shared" si="0"/>
        <v>2016</v>
      </c>
      <c r="U1226" s="82">
        <f>VLOOKUP(A1226,'SB35 Determination Data'!$B$4:$F$542,5,FALSE)</f>
        <v>2015</v>
      </c>
    </row>
    <row r="1227" spans="1:21" ht="12.75" customHeight="1" x14ac:dyDescent="0.15">
      <c r="A1227" s="77" t="s">
        <v>488</v>
      </c>
      <c r="B1227" s="77" t="s">
        <v>488</v>
      </c>
      <c r="C1227" s="77" t="s">
        <v>492</v>
      </c>
      <c r="D1227" s="78">
        <v>2017</v>
      </c>
      <c r="E1227" s="77" t="s">
        <v>1598</v>
      </c>
      <c r="F1227" s="79">
        <v>962</v>
      </c>
      <c r="G1227" s="79">
        <v>0</v>
      </c>
      <c r="H1227" s="83">
        <v>0</v>
      </c>
      <c r="I1227" s="79">
        <v>0</v>
      </c>
      <c r="J1227" s="79">
        <v>701</v>
      </c>
      <c r="K1227" s="79">
        <v>0</v>
      </c>
      <c r="L1227" s="79">
        <v>0</v>
      </c>
      <c r="M1227" s="79">
        <v>0</v>
      </c>
      <c r="N1227" s="79">
        <v>820</v>
      </c>
      <c r="O1227" s="79">
        <v>0</v>
      </c>
      <c r="P1227" s="79">
        <v>1617</v>
      </c>
      <c r="Q1227" s="80">
        <v>117</v>
      </c>
      <c r="R1227">
        <v>4100</v>
      </c>
      <c r="S1227">
        <v>117</v>
      </c>
      <c r="T1227" s="81">
        <f t="shared" si="0"/>
        <v>2017</v>
      </c>
      <c r="U1227" s="82">
        <f>VLOOKUP(A1227,'SB35 Determination Data'!$B$4:$F$542,5,FALSE)</f>
        <v>2015</v>
      </c>
    </row>
    <row r="1228" spans="1:21" ht="12.75" customHeight="1" x14ac:dyDescent="0.15">
      <c r="A1228" s="77" t="s">
        <v>520</v>
      </c>
      <c r="B1228" s="77" t="s">
        <v>488</v>
      </c>
      <c r="C1228" s="77" t="s">
        <v>492</v>
      </c>
      <c r="D1228" s="78">
        <v>2014</v>
      </c>
      <c r="E1228" s="77" t="s">
        <v>1598</v>
      </c>
      <c r="F1228" s="79">
        <v>159</v>
      </c>
      <c r="G1228" s="79">
        <v>0</v>
      </c>
      <c r="H1228" s="83">
        <v>0</v>
      </c>
      <c r="I1228" s="79">
        <v>0</v>
      </c>
      <c r="J1228" s="79">
        <v>106</v>
      </c>
      <c r="K1228" s="79">
        <v>0</v>
      </c>
      <c r="L1228" s="79">
        <v>0</v>
      </c>
      <c r="M1228" s="79">
        <v>0</v>
      </c>
      <c r="N1228" s="79">
        <v>112</v>
      </c>
      <c r="O1228" s="79">
        <v>59</v>
      </c>
      <c r="P1228" s="79">
        <v>284</v>
      </c>
      <c r="Q1228" s="80">
        <v>80</v>
      </c>
      <c r="R1228">
        <v>661</v>
      </c>
      <c r="S1228">
        <v>139</v>
      </c>
      <c r="T1228" s="81">
        <f t="shared" si="0"/>
        <v>2015</v>
      </c>
      <c r="U1228" s="82">
        <f>VLOOKUP(A1228,'SB35 Determination Data'!$B$4:$F$542,5,FALSE)</f>
        <v>2015</v>
      </c>
    </row>
    <row r="1229" spans="1:21" ht="12.75" customHeight="1" x14ac:dyDescent="0.15">
      <c r="A1229" s="77" t="s">
        <v>520</v>
      </c>
      <c r="B1229" s="77" t="s">
        <v>488</v>
      </c>
      <c r="C1229" s="77" t="s">
        <v>492</v>
      </c>
      <c r="D1229" s="78">
        <v>2015</v>
      </c>
      <c r="E1229" s="77" t="s">
        <v>1598</v>
      </c>
      <c r="F1229" s="79">
        <v>159</v>
      </c>
      <c r="G1229" s="79">
        <v>49</v>
      </c>
      <c r="H1229" s="83">
        <v>49</v>
      </c>
      <c r="I1229" s="79">
        <v>0</v>
      </c>
      <c r="J1229" s="79">
        <v>106</v>
      </c>
      <c r="K1229" s="79">
        <v>41</v>
      </c>
      <c r="L1229" s="79">
        <v>36</v>
      </c>
      <c r="M1229" s="79">
        <v>5</v>
      </c>
      <c r="N1229" s="77">
        <v>112</v>
      </c>
      <c r="O1229" s="79">
        <v>44</v>
      </c>
      <c r="P1229" s="79">
        <v>284</v>
      </c>
      <c r="Q1229" s="80">
        <v>94</v>
      </c>
      <c r="R1229">
        <v>661</v>
      </c>
      <c r="S1229">
        <v>228</v>
      </c>
      <c r="T1229" s="81">
        <f t="shared" si="0"/>
        <v>2015</v>
      </c>
      <c r="U1229" s="82">
        <f>VLOOKUP(A1229,'SB35 Determination Data'!$B$4:$F$542,5,FALSE)</f>
        <v>2015</v>
      </c>
    </row>
    <row r="1230" spans="1:21" ht="12.75" customHeight="1" x14ac:dyDescent="0.15">
      <c r="A1230" s="77" t="s">
        <v>520</v>
      </c>
      <c r="B1230" s="77" t="s">
        <v>488</v>
      </c>
      <c r="C1230" s="77" t="s">
        <v>492</v>
      </c>
      <c r="D1230" s="78">
        <v>2016</v>
      </c>
      <c r="E1230" s="77" t="s">
        <v>1598</v>
      </c>
      <c r="F1230" s="79">
        <v>159</v>
      </c>
      <c r="G1230" s="79">
        <v>0</v>
      </c>
      <c r="H1230" s="83">
        <v>0</v>
      </c>
      <c r="I1230" s="79">
        <v>0</v>
      </c>
      <c r="J1230" s="79">
        <v>106</v>
      </c>
      <c r="K1230" s="79">
        <v>7</v>
      </c>
      <c r="L1230" s="79">
        <v>0</v>
      </c>
      <c r="M1230" s="79">
        <v>7</v>
      </c>
      <c r="N1230" s="79">
        <v>112</v>
      </c>
      <c r="O1230" s="79">
        <v>13</v>
      </c>
      <c r="P1230" s="79">
        <v>284</v>
      </c>
      <c r="Q1230" s="80">
        <v>31</v>
      </c>
      <c r="R1230">
        <v>661</v>
      </c>
      <c r="S1230">
        <v>51</v>
      </c>
      <c r="T1230" s="81">
        <f t="shared" si="0"/>
        <v>2016</v>
      </c>
      <c r="U1230" s="82">
        <f>VLOOKUP(A1230,'SB35 Determination Data'!$B$4:$F$542,5,FALSE)</f>
        <v>2015</v>
      </c>
    </row>
    <row r="1231" spans="1:21" ht="12.75" customHeight="1" x14ac:dyDescent="0.15">
      <c r="A1231" s="77" t="s">
        <v>520</v>
      </c>
      <c r="B1231" s="77" t="s">
        <v>488</v>
      </c>
      <c r="C1231" s="77" t="s">
        <v>492</v>
      </c>
      <c r="D1231" s="78">
        <v>2017</v>
      </c>
      <c r="E1231" s="77" t="s">
        <v>1598</v>
      </c>
      <c r="F1231" s="79">
        <v>159</v>
      </c>
      <c r="G1231" s="79">
        <v>8</v>
      </c>
      <c r="H1231" s="83">
        <v>8</v>
      </c>
      <c r="I1231" s="79">
        <v>0</v>
      </c>
      <c r="J1231" s="79">
        <v>106</v>
      </c>
      <c r="K1231" s="79">
        <v>1</v>
      </c>
      <c r="L1231" s="79">
        <v>0</v>
      </c>
      <c r="M1231" s="79">
        <v>1</v>
      </c>
      <c r="N1231" s="79">
        <v>112</v>
      </c>
      <c r="O1231" s="79">
        <v>54</v>
      </c>
      <c r="P1231" s="79">
        <v>284</v>
      </c>
      <c r="Q1231" s="80">
        <v>145</v>
      </c>
      <c r="R1231">
        <v>661</v>
      </c>
      <c r="S1231">
        <v>208</v>
      </c>
      <c r="T1231" s="81">
        <f t="shared" si="0"/>
        <v>2017</v>
      </c>
      <c r="U1231" s="82">
        <f>VLOOKUP(A1231,'SB35 Determination Data'!$B$4:$F$542,5,FALSE)</f>
        <v>2015</v>
      </c>
    </row>
    <row r="1232" spans="1:21" ht="12.75" customHeight="1" x14ac:dyDescent="0.15">
      <c r="A1232" s="77" t="s">
        <v>505</v>
      </c>
      <c r="B1232" s="77" t="s">
        <v>505</v>
      </c>
      <c r="C1232" s="77" t="s">
        <v>67</v>
      </c>
      <c r="D1232" s="78">
        <v>2015</v>
      </c>
      <c r="E1232" s="77" t="s">
        <v>1598</v>
      </c>
      <c r="F1232" s="79">
        <v>1050</v>
      </c>
      <c r="G1232" s="79">
        <v>0</v>
      </c>
      <c r="H1232" s="83">
        <v>0</v>
      </c>
      <c r="I1232" s="79">
        <v>0</v>
      </c>
      <c r="J1232" s="79">
        <v>695</v>
      </c>
      <c r="K1232" s="79">
        <v>0</v>
      </c>
      <c r="L1232" s="79">
        <v>0</v>
      </c>
      <c r="M1232" s="79">
        <v>0</v>
      </c>
      <c r="N1232" s="79">
        <v>755</v>
      </c>
      <c r="O1232" s="79">
        <v>19</v>
      </c>
      <c r="P1232" s="79">
        <v>1593</v>
      </c>
      <c r="Q1232" s="80">
        <v>212</v>
      </c>
      <c r="R1232">
        <v>4093</v>
      </c>
      <c r="S1232">
        <v>231</v>
      </c>
      <c r="T1232" s="81">
        <f t="shared" si="0"/>
        <v>2015</v>
      </c>
      <c r="U1232" s="82">
        <f>VLOOKUP(A1232,'SB35 Determination Data'!$B$4:$F$542,5,FALSE)</f>
        <v>2015</v>
      </c>
    </row>
    <row r="1233" spans="1:21" ht="12.75" customHeight="1" x14ac:dyDescent="0.15">
      <c r="A1233" s="77" t="s">
        <v>505</v>
      </c>
      <c r="B1233" s="77" t="s">
        <v>505</v>
      </c>
      <c r="C1233" s="77" t="s">
        <v>67</v>
      </c>
      <c r="D1233" s="78">
        <v>2016</v>
      </c>
      <c r="E1233" s="77" t="s">
        <v>1598</v>
      </c>
      <c r="F1233" s="79">
        <v>1050</v>
      </c>
      <c r="G1233" s="79">
        <v>1</v>
      </c>
      <c r="H1233" s="83">
        <v>1</v>
      </c>
      <c r="I1233" s="79">
        <v>0</v>
      </c>
      <c r="J1233" s="79">
        <v>695</v>
      </c>
      <c r="K1233" s="79">
        <v>1</v>
      </c>
      <c r="L1233" s="79">
        <v>1</v>
      </c>
      <c r="M1233" s="79">
        <v>0</v>
      </c>
      <c r="N1233" s="77">
        <v>755</v>
      </c>
      <c r="O1233" s="79">
        <v>16</v>
      </c>
      <c r="P1233" s="79">
        <v>1593</v>
      </c>
      <c r="Q1233" s="80">
        <v>399</v>
      </c>
      <c r="R1233">
        <v>4093</v>
      </c>
      <c r="S1233">
        <v>417</v>
      </c>
      <c r="T1233" s="81">
        <f t="shared" si="0"/>
        <v>2016</v>
      </c>
      <c r="U1233" s="82">
        <f>VLOOKUP(A1233,'SB35 Determination Data'!$B$4:$F$542,5,FALSE)</f>
        <v>2015</v>
      </c>
    </row>
    <row r="1234" spans="1:21" ht="12.75" customHeight="1" x14ac:dyDescent="0.15">
      <c r="A1234" s="77" t="s">
        <v>505</v>
      </c>
      <c r="B1234" s="77" t="s">
        <v>505</v>
      </c>
      <c r="C1234" s="77" t="s">
        <v>67</v>
      </c>
      <c r="D1234" s="78">
        <v>2017</v>
      </c>
      <c r="E1234" s="77" t="s">
        <v>1598</v>
      </c>
      <c r="F1234" s="79">
        <v>1050</v>
      </c>
      <c r="G1234" s="79">
        <v>0</v>
      </c>
      <c r="H1234" s="83">
        <v>0</v>
      </c>
      <c r="I1234" s="79">
        <v>0</v>
      </c>
      <c r="J1234" s="79">
        <v>695</v>
      </c>
      <c r="K1234" s="79">
        <v>0</v>
      </c>
      <c r="L1234" s="79">
        <v>0</v>
      </c>
      <c r="M1234" s="79">
        <v>0</v>
      </c>
      <c r="N1234" s="79">
        <v>755</v>
      </c>
      <c r="O1234" s="79">
        <v>6</v>
      </c>
      <c r="P1234" s="79">
        <v>1593</v>
      </c>
      <c r="Q1234" s="80">
        <v>1609</v>
      </c>
      <c r="R1234">
        <v>4093</v>
      </c>
      <c r="S1234">
        <v>1615</v>
      </c>
      <c r="T1234" s="81">
        <f t="shared" si="0"/>
        <v>2017</v>
      </c>
      <c r="U1234" s="82">
        <f>VLOOKUP(A1234,'SB35 Determination Data'!$B$4:$F$542,5,FALSE)</f>
        <v>2015</v>
      </c>
    </row>
    <row r="1235" spans="1:21" ht="12.75" customHeight="1" x14ac:dyDescent="0.15">
      <c r="A1235" s="77" t="s">
        <v>539</v>
      </c>
      <c r="B1235" s="77" t="s">
        <v>505</v>
      </c>
      <c r="C1235" s="77" t="s">
        <v>67</v>
      </c>
      <c r="D1235" s="78">
        <v>2014</v>
      </c>
      <c r="E1235" s="77" t="s">
        <v>1598</v>
      </c>
      <c r="F1235" s="79">
        <v>22</v>
      </c>
      <c r="G1235" s="79">
        <v>13</v>
      </c>
      <c r="H1235" s="83">
        <v>13</v>
      </c>
      <c r="I1235" s="79">
        <v>0</v>
      </c>
      <c r="J1235" s="79">
        <v>13</v>
      </c>
      <c r="K1235" s="79">
        <v>0</v>
      </c>
      <c r="L1235" s="79">
        <v>0</v>
      </c>
      <c r="M1235" s="79">
        <v>0</v>
      </c>
      <c r="N1235" s="79">
        <v>214</v>
      </c>
      <c r="O1235" s="79">
        <v>0</v>
      </c>
      <c r="P1235" s="79">
        <v>28</v>
      </c>
      <c r="Q1235" s="80">
        <v>58</v>
      </c>
      <c r="R1235">
        <v>277</v>
      </c>
      <c r="S1235">
        <v>71</v>
      </c>
      <c r="T1235" s="81">
        <f t="shared" si="0"/>
        <v>2015</v>
      </c>
      <c r="U1235" s="82">
        <f>VLOOKUP(A1235,'SB35 Determination Data'!$B$4:$F$542,5,FALSE)</f>
        <v>2015</v>
      </c>
    </row>
    <row r="1236" spans="1:21" ht="12.75" customHeight="1" x14ac:dyDescent="0.15">
      <c r="A1236" s="77" t="s">
        <v>539</v>
      </c>
      <c r="B1236" s="77" t="s">
        <v>505</v>
      </c>
      <c r="C1236" s="77" t="s">
        <v>67</v>
      </c>
      <c r="D1236" s="78">
        <v>2015</v>
      </c>
      <c r="E1236" s="77" t="s">
        <v>1598</v>
      </c>
      <c r="F1236" s="79">
        <v>22</v>
      </c>
      <c r="G1236" s="79">
        <v>5</v>
      </c>
      <c r="H1236" s="83">
        <v>5</v>
      </c>
      <c r="I1236" s="79">
        <v>0</v>
      </c>
      <c r="J1236" s="79">
        <v>13</v>
      </c>
      <c r="K1236" s="79">
        <v>0</v>
      </c>
      <c r="L1236" s="79">
        <v>0</v>
      </c>
      <c r="M1236" s="79">
        <v>0</v>
      </c>
      <c r="N1236" s="79">
        <v>214</v>
      </c>
      <c r="O1236" s="79">
        <v>0</v>
      </c>
      <c r="P1236" s="79">
        <v>28</v>
      </c>
      <c r="Q1236" s="80">
        <v>60</v>
      </c>
      <c r="R1236">
        <v>277</v>
      </c>
      <c r="S1236">
        <v>65</v>
      </c>
      <c r="T1236" s="81">
        <f t="shared" si="0"/>
        <v>2015</v>
      </c>
      <c r="U1236" s="82">
        <f>VLOOKUP(A1236,'SB35 Determination Data'!$B$4:$F$542,5,FALSE)</f>
        <v>2015</v>
      </c>
    </row>
    <row r="1237" spans="1:21" ht="12.75" customHeight="1" x14ac:dyDescent="0.15">
      <c r="A1237" s="77" t="s">
        <v>539</v>
      </c>
      <c r="B1237" s="77" t="s">
        <v>505</v>
      </c>
      <c r="C1237" s="77" t="s">
        <v>67</v>
      </c>
      <c r="D1237" s="78">
        <v>2016</v>
      </c>
      <c r="E1237" s="77" t="s">
        <v>1598</v>
      </c>
      <c r="F1237" s="79">
        <v>22</v>
      </c>
      <c r="G1237" s="79">
        <v>11</v>
      </c>
      <c r="H1237" s="83">
        <v>11</v>
      </c>
      <c r="I1237" s="79">
        <v>0</v>
      </c>
      <c r="J1237" s="79">
        <v>13</v>
      </c>
      <c r="K1237" s="79">
        <v>0</v>
      </c>
      <c r="L1237" s="79">
        <v>0</v>
      </c>
      <c r="M1237" s="79">
        <v>0</v>
      </c>
      <c r="N1237" s="79">
        <v>214</v>
      </c>
      <c r="O1237" s="79">
        <v>0</v>
      </c>
      <c r="P1237" s="79">
        <v>28</v>
      </c>
      <c r="Q1237" s="80">
        <v>66</v>
      </c>
      <c r="R1237">
        <v>277</v>
      </c>
      <c r="S1237">
        <v>77</v>
      </c>
      <c r="T1237" s="81">
        <f t="shared" si="0"/>
        <v>2016</v>
      </c>
      <c r="U1237" s="82">
        <f>VLOOKUP(A1237,'SB35 Determination Data'!$B$4:$F$542,5,FALSE)</f>
        <v>2015</v>
      </c>
    </row>
    <row r="1238" spans="1:21" ht="12.75" customHeight="1" x14ac:dyDescent="0.15">
      <c r="A1238" s="77" t="s">
        <v>539</v>
      </c>
      <c r="B1238" s="77" t="s">
        <v>505</v>
      </c>
      <c r="C1238" s="77" t="s">
        <v>67</v>
      </c>
      <c r="D1238" s="78">
        <v>2017</v>
      </c>
      <c r="E1238" s="77" t="s">
        <v>1598</v>
      </c>
      <c r="F1238" s="79">
        <v>22</v>
      </c>
      <c r="G1238" s="79">
        <v>13</v>
      </c>
      <c r="H1238" s="83">
        <v>0</v>
      </c>
      <c r="I1238" s="79">
        <v>13</v>
      </c>
      <c r="J1238" s="79">
        <v>13</v>
      </c>
      <c r="K1238" s="79">
        <v>0</v>
      </c>
      <c r="L1238" s="79">
        <v>0</v>
      </c>
      <c r="M1238" s="79">
        <v>0</v>
      </c>
      <c r="N1238" s="79">
        <v>214</v>
      </c>
      <c r="O1238" s="79">
        <v>0</v>
      </c>
      <c r="P1238" s="79">
        <v>28</v>
      </c>
      <c r="Q1238" s="80">
        <v>43</v>
      </c>
      <c r="R1238">
        <v>277</v>
      </c>
      <c r="S1238">
        <v>56</v>
      </c>
      <c r="T1238" s="81">
        <f t="shared" si="0"/>
        <v>2017</v>
      </c>
      <c r="U1238" s="82">
        <f>VLOOKUP(A1238,'SB35 Determination Data'!$B$4:$F$542,5,FALSE)</f>
        <v>2015</v>
      </c>
    </row>
    <row r="1239" spans="1:21" ht="12.75" customHeight="1" x14ac:dyDescent="0.15">
      <c r="A1239" s="77" t="s">
        <v>1302</v>
      </c>
      <c r="B1239" s="77" t="s">
        <v>168</v>
      </c>
      <c r="C1239" s="77" t="s">
        <v>144</v>
      </c>
      <c r="D1239" s="78">
        <v>2014</v>
      </c>
      <c r="E1239" s="77" t="s">
        <v>1598</v>
      </c>
      <c r="F1239" s="79">
        <v>2645</v>
      </c>
      <c r="G1239" s="79">
        <v>3</v>
      </c>
      <c r="H1239" s="83">
        <v>3</v>
      </c>
      <c r="I1239" s="79">
        <v>0</v>
      </c>
      <c r="J1239" s="79">
        <v>1678</v>
      </c>
      <c r="K1239" s="79">
        <v>32</v>
      </c>
      <c r="L1239" s="79">
        <v>2</v>
      </c>
      <c r="M1239" s="79">
        <v>30</v>
      </c>
      <c r="N1239" s="79">
        <v>1532</v>
      </c>
      <c r="O1239" s="79">
        <v>141</v>
      </c>
      <c r="P1239" s="79">
        <v>5126</v>
      </c>
      <c r="Q1239" s="80">
        <v>212</v>
      </c>
      <c r="R1239">
        <v>10981</v>
      </c>
      <c r="S1239">
        <v>388</v>
      </c>
      <c r="T1239" s="81">
        <f t="shared" si="0"/>
        <v>2014</v>
      </c>
      <c r="U1239" s="82">
        <f>VLOOKUP(A1239,'SB35 Determination Data'!$B$4:$F$542,5,FALSE)</f>
        <v>2014</v>
      </c>
    </row>
    <row r="1240" spans="1:21" ht="12.75" customHeight="1" x14ac:dyDescent="0.15">
      <c r="A1240" s="77" t="s">
        <v>1302</v>
      </c>
      <c r="B1240" s="77" t="s">
        <v>168</v>
      </c>
      <c r="C1240" s="77" t="s">
        <v>144</v>
      </c>
      <c r="D1240" s="78">
        <v>2015</v>
      </c>
      <c r="E1240" s="77" t="s">
        <v>1598</v>
      </c>
      <c r="F1240" s="79">
        <v>2645</v>
      </c>
      <c r="G1240" s="79">
        <v>0</v>
      </c>
      <c r="H1240" s="83">
        <v>0</v>
      </c>
      <c r="I1240" s="79">
        <v>0</v>
      </c>
      <c r="J1240" s="79">
        <v>1678</v>
      </c>
      <c r="K1240" s="79">
        <v>73</v>
      </c>
      <c r="L1240" s="79">
        <v>73</v>
      </c>
      <c r="M1240" s="79">
        <v>0</v>
      </c>
      <c r="N1240" s="79">
        <v>1532</v>
      </c>
      <c r="O1240" s="79">
        <v>11</v>
      </c>
      <c r="P1240" s="79">
        <v>5126</v>
      </c>
      <c r="Q1240" s="80">
        <v>306</v>
      </c>
      <c r="R1240">
        <v>10981</v>
      </c>
      <c r="S1240">
        <v>390</v>
      </c>
      <c r="T1240" s="81">
        <f t="shared" si="0"/>
        <v>2015</v>
      </c>
      <c r="U1240" s="82">
        <f>VLOOKUP(A1240,'SB35 Determination Data'!$B$4:$F$542,5,FALSE)</f>
        <v>2014</v>
      </c>
    </row>
    <row r="1241" spans="1:21" ht="12.75" customHeight="1" x14ac:dyDescent="0.15">
      <c r="A1241" s="77" t="s">
        <v>1302</v>
      </c>
      <c r="B1241" s="77" t="s">
        <v>168</v>
      </c>
      <c r="C1241" s="77" t="s">
        <v>144</v>
      </c>
      <c r="D1241" s="78">
        <v>2016</v>
      </c>
      <c r="E1241" s="77" t="s">
        <v>1598</v>
      </c>
      <c r="F1241" s="79">
        <v>2645</v>
      </c>
      <c r="G1241" s="79">
        <v>10</v>
      </c>
      <c r="H1241" s="83">
        <v>10</v>
      </c>
      <c r="I1241" s="79">
        <v>0</v>
      </c>
      <c r="J1241" s="79">
        <v>1678</v>
      </c>
      <c r="K1241" s="79">
        <v>19</v>
      </c>
      <c r="L1241" s="79">
        <v>19</v>
      </c>
      <c r="M1241" s="79">
        <v>0</v>
      </c>
      <c r="N1241" s="79">
        <v>1532</v>
      </c>
      <c r="O1241" s="79">
        <v>0</v>
      </c>
      <c r="P1241" s="79">
        <v>5126</v>
      </c>
      <c r="Q1241" s="80">
        <v>433</v>
      </c>
      <c r="R1241">
        <v>10981</v>
      </c>
      <c r="S1241">
        <v>462</v>
      </c>
      <c r="T1241" s="81">
        <f t="shared" si="0"/>
        <v>2016</v>
      </c>
      <c r="U1241" s="82">
        <f>VLOOKUP(A1241,'SB35 Determination Data'!$B$4:$F$542,5,FALSE)</f>
        <v>2014</v>
      </c>
    </row>
    <row r="1242" spans="1:21" ht="12.75" customHeight="1" x14ac:dyDescent="0.15">
      <c r="A1242" s="77" t="s">
        <v>1302</v>
      </c>
      <c r="B1242" s="77" t="s">
        <v>168</v>
      </c>
      <c r="C1242" s="77" t="s">
        <v>144</v>
      </c>
      <c r="D1242" s="78">
        <v>2017</v>
      </c>
      <c r="E1242" s="77" t="s">
        <v>1598</v>
      </c>
      <c r="F1242" s="79">
        <v>2645</v>
      </c>
      <c r="G1242" s="79">
        <v>0</v>
      </c>
      <c r="H1242" s="83">
        <v>0</v>
      </c>
      <c r="I1242" s="79">
        <v>0</v>
      </c>
      <c r="J1242" s="79">
        <v>1678</v>
      </c>
      <c r="K1242" s="79">
        <v>0</v>
      </c>
      <c r="L1242" s="79">
        <v>0</v>
      </c>
      <c r="M1242" s="79">
        <v>0</v>
      </c>
      <c r="N1242" s="79">
        <v>1532</v>
      </c>
      <c r="O1242" s="79">
        <v>0</v>
      </c>
      <c r="P1242" s="79">
        <v>5126</v>
      </c>
      <c r="Q1242" s="80">
        <v>578</v>
      </c>
      <c r="R1242">
        <v>10981</v>
      </c>
      <c r="S1242">
        <v>578</v>
      </c>
      <c r="T1242" s="81">
        <f t="shared" si="0"/>
        <v>2017</v>
      </c>
      <c r="U1242" s="82">
        <f>VLOOKUP(A1242,'SB35 Determination Data'!$B$4:$F$542,5,FALSE)</f>
        <v>2014</v>
      </c>
    </row>
    <row r="1243" spans="1:21" ht="12.75" customHeight="1" x14ac:dyDescent="0.15">
      <c r="A1243" s="77" t="s">
        <v>509</v>
      </c>
      <c r="B1243" s="77" t="s">
        <v>509</v>
      </c>
      <c r="C1243" s="77" t="s">
        <v>128</v>
      </c>
      <c r="D1243" s="78">
        <v>2015</v>
      </c>
      <c r="E1243" s="77" t="s">
        <v>1598</v>
      </c>
      <c r="F1243" s="79">
        <v>180</v>
      </c>
      <c r="G1243" s="79">
        <v>5</v>
      </c>
      <c r="H1243" s="83">
        <v>5</v>
      </c>
      <c r="I1243" s="79">
        <v>0</v>
      </c>
      <c r="J1243" s="79">
        <v>118</v>
      </c>
      <c r="K1243" s="79">
        <v>7</v>
      </c>
      <c r="L1243" s="79">
        <v>7</v>
      </c>
      <c r="M1243" s="79">
        <v>0</v>
      </c>
      <c r="N1243" s="77">
        <v>136</v>
      </c>
      <c r="O1243" s="79">
        <v>39</v>
      </c>
      <c r="P1243" s="79">
        <v>313</v>
      </c>
      <c r="Q1243" s="80">
        <v>94</v>
      </c>
      <c r="R1243">
        <v>747</v>
      </c>
      <c r="S1243">
        <v>145</v>
      </c>
      <c r="T1243" s="81">
        <f t="shared" si="0"/>
        <v>2016</v>
      </c>
      <c r="U1243" s="82">
        <f>VLOOKUP(A1243,'SB35 Determination Data'!$B$4:$F$542,5,FALSE)</f>
        <v>2016</v>
      </c>
    </row>
    <row r="1244" spans="1:21" ht="12.75" customHeight="1" x14ac:dyDescent="0.15">
      <c r="A1244" s="77" t="s">
        <v>509</v>
      </c>
      <c r="B1244" s="77" t="s">
        <v>509</v>
      </c>
      <c r="C1244" s="77" t="s">
        <v>128</v>
      </c>
      <c r="D1244" s="78">
        <v>2016</v>
      </c>
      <c r="E1244" s="77" t="s">
        <v>1598</v>
      </c>
      <c r="F1244" s="79">
        <v>180</v>
      </c>
      <c r="G1244" s="79">
        <v>1</v>
      </c>
      <c r="H1244" s="83">
        <v>1</v>
      </c>
      <c r="I1244" s="79">
        <v>0</v>
      </c>
      <c r="J1244" s="79">
        <v>118</v>
      </c>
      <c r="K1244" s="79">
        <v>15</v>
      </c>
      <c r="L1244" s="79">
        <v>15</v>
      </c>
      <c r="M1244" s="79">
        <v>0</v>
      </c>
      <c r="N1244" s="79">
        <v>136</v>
      </c>
      <c r="O1244" s="79">
        <v>112</v>
      </c>
      <c r="P1244" s="79">
        <v>313</v>
      </c>
      <c r="Q1244" s="80">
        <v>44</v>
      </c>
      <c r="R1244">
        <v>747</v>
      </c>
      <c r="S1244">
        <v>172</v>
      </c>
      <c r="T1244" s="81">
        <f t="shared" si="0"/>
        <v>2016</v>
      </c>
      <c r="U1244" s="82">
        <f>VLOOKUP(A1244,'SB35 Determination Data'!$B$4:$F$542,5,FALSE)</f>
        <v>2016</v>
      </c>
    </row>
    <row r="1245" spans="1:21" ht="12.75" customHeight="1" x14ac:dyDescent="0.15">
      <c r="A1245" s="77" t="s">
        <v>509</v>
      </c>
      <c r="B1245" s="77" t="s">
        <v>509</v>
      </c>
      <c r="C1245" s="77" t="s">
        <v>128</v>
      </c>
      <c r="D1245" s="78">
        <v>2017</v>
      </c>
      <c r="E1245" s="77" t="s">
        <v>1598</v>
      </c>
      <c r="F1245" s="79">
        <v>180</v>
      </c>
      <c r="G1245" s="79">
        <v>0</v>
      </c>
      <c r="H1245" s="83">
        <v>0</v>
      </c>
      <c r="I1245" s="79">
        <v>0</v>
      </c>
      <c r="J1245" s="79">
        <v>118</v>
      </c>
      <c r="K1245" s="79">
        <v>13</v>
      </c>
      <c r="L1245" s="79">
        <v>13</v>
      </c>
      <c r="M1245" s="79">
        <v>0</v>
      </c>
      <c r="N1245" s="79">
        <v>136</v>
      </c>
      <c r="O1245" s="79">
        <v>41</v>
      </c>
      <c r="P1245" s="79">
        <v>313</v>
      </c>
      <c r="Q1245" s="80">
        <v>109</v>
      </c>
      <c r="R1245">
        <v>747</v>
      </c>
      <c r="S1245">
        <v>163</v>
      </c>
      <c r="T1245" s="81">
        <f t="shared" si="0"/>
        <v>2017</v>
      </c>
      <c r="U1245" s="82">
        <f>VLOOKUP(A1245,'SB35 Determination Data'!$B$4:$F$542,5,FALSE)</f>
        <v>2016</v>
      </c>
    </row>
    <row r="1246" spans="1:21" ht="12.75" customHeight="1" x14ac:dyDescent="0.15">
      <c r="A1246" s="77" t="s">
        <v>545</v>
      </c>
      <c r="B1246" s="77" t="s">
        <v>509</v>
      </c>
      <c r="C1246" s="77" t="s">
        <v>128</v>
      </c>
      <c r="D1246" s="78">
        <v>2015</v>
      </c>
      <c r="E1246" s="77" t="s">
        <v>1598</v>
      </c>
      <c r="F1246" s="79">
        <v>317</v>
      </c>
      <c r="G1246" s="79">
        <v>1</v>
      </c>
      <c r="H1246" s="83">
        <v>1</v>
      </c>
      <c r="I1246" s="79">
        <v>0</v>
      </c>
      <c r="J1246" s="79">
        <v>207</v>
      </c>
      <c r="K1246" s="79">
        <v>2</v>
      </c>
      <c r="L1246" s="79">
        <v>2</v>
      </c>
      <c r="M1246" s="79">
        <v>0</v>
      </c>
      <c r="N1246" s="79">
        <v>239</v>
      </c>
      <c r="O1246" s="79">
        <v>84</v>
      </c>
      <c r="P1246" s="79">
        <v>551</v>
      </c>
      <c r="Q1246" s="80">
        <v>33</v>
      </c>
      <c r="R1246">
        <v>1314</v>
      </c>
      <c r="S1246">
        <v>120</v>
      </c>
      <c r="T1246" s="81">
        <f t="shared" si="0"/>
        <v>2016</v>
      </c>
      <c r="U1246" s="82">
        <f>VLOOKUP(A1246,'SB35 Determination Data'!$B$4:$F$542,5,FALSE)</f>
        <v>2016</v>
      </c>
    </row>
    <row r="1247" spans="1:21" ht="12.75" customHeight="1" x14ac:dyDescent="0.15">
      <c r="A1247" s="77" t="s">
        <v>545</v>
      </c>
      <c r="B1247" s="77" t="s">
        <v>509</v>
      </c>
      <c r="C1247" s="77" t="s">
        <v>128</v>
      </c>
      <c r="D1247" s="78">
        <v>2016</v>
      </c>
      <c r="E1247" s="77" t="s">
        <v>1598</v>
      </c>
      <c r="F1247" s="79">
        <v>317</v>
      </c>
      <c r="G1247" s="79">
        <v>42</v>
      </c>
      <c r="H1247" s="83">
        <v>42</v>
      </c>
      <c r="I1247" s="79">
        <v>0</v>
      </c>
      <c r="J1247" s="79">
        <v>207</v>
      </c>
      <c r="K1247" s="79">
        <v>23</v>
      </c>
      <c r="L1247" s="79">
        <v>23</v>
      </c>
      <c r="M1247" s="79">
        <v>0</v>
      </c>
      <c r="N1247" s="77">
        <v>239</v>
      </c>
      <c r="O1247" s="79">
        <v>35</v>
      </c>
      <c r="P1247" s="79">
        <v>551</v>
      </c>
      <c r="Q1247" s="80">
        <v>17</v>
      </c>
      <c r="R1247">
        <v>1314</v>
      </c>
      <c r="S1247">
        <v>117</v>
      </c>
      <c r="T1247" s="81">
        <f t="shared" si="0"/>
        <v>2016</v>
      </c>
      <c r="U1247" s="82">
        <f>VLOOKUP(A1247,'SB35 Determination Data'!$B$4:$F$542,5,FALSE)</f>
        <v>2016</v>
      </c>
    </row>
    <row r="1248" spans="1:21" ht="12.75" customHeight="1" x14ac:dyDescent="0.15">
      <c r="A1248" s="77" t="s">
        <v>545</v>
      </c>
      <c r="B1248" s="77" t="s">
        <v>509</v>
      </c>
      <c r="C1248" s="77" t="s">
        <v>128</v>
      </c>
      <c r="D1248" s="78">
        <v>2017</v>
      </c>
      <c r="E1248" s="77" t="s">
        <v>1598</v>
      </c>
      <c r="F1248" s="79">
        <v>317</v>
      </c>
      <c r="G1248" s="79">
        <v>0</v>
      </c>
      <c r="H1248" s="83">
        <v>0</v>
      </c>
      <c r="I1248" s="79">
        <v>0</v>
      </c>
      <c r="J1248" s="79">
        <v>207</v>
      </c>
      <c r="K1248" s="79">
        <v>0</v>
      </c>
      <c r="L1248" s="79">
        <v>0</v>
      </c>
      <c r="M1248" s="79">
        <v>0</v>
      </c>
      <c r="N1248" s="79">
        <v>239</v>
      </c>
      <c r="O1248" s="79">
        <v>66</v>
      </c>
      <c r="P1248" s="79">
        <v>551</v>
      </c>
      <c r="Q1248" s="80">
        <v>38</v>
      </c>
      <c r="R1248">
        <v>1314</v>
      </c>
      <c r="S1248">
        <v>104</v>
      </c>
      <c r="T1248" s="81">
        <f t="shared" si="0"/>
        <v>2017</v>
      </c>
      <c r="U1248" s="82">
        <f>VLOOKUP(A1248,'SB35 Determination Data'!$B$4:$F$542,5,FALSE)</f>
        <v>2016</v>
      </c>
    </row>
    <row r="1249" spans="1:21" ht="12.75" customHeight="1" x14ac:dyDescent="0.15">
      <c r="A1249" s="77" t="s">
        <v>216</v>
      </c>
      <c r="B1249" s="77" t="s">
        <v>168</v>
      </c>
      <c r="C1249" s="77" t="s">
        <v>144</v>
      </c>
      <c r="D1249" s="78">
        <v>2014</v>
      </c>
      <c r="E1249" s="77" t="s">
        <v>1598</v>
      </c>
      <c r="F1249" s="79">
        <v>82</v>
      </c>
      <c r="G1249" s="79">
        <v>0</v>
      </c>
      <c r="H1249" s="83">
        <v>0</v>
      </c>
      <c r="I1249" s="79">
        <v>0</v>
      </c>
      <c r="J1249" s="79">
        <v>50</v>
      </c>
      <c r="K1249" s="79">
        <v>0</v>
      </c>
      <c r="L1249" s="79">
        <v>0</v>
      </c>
      <c r="M1249" s="79">
        <v>0</v>
      </c>
      <c r="N1249" s="79">
        <v>53</v>
      </c>
      <c r="O1249" s="79">
        <v>0</v>
      </c>
      <c r="P1249" s="79">
        <v>139</v>
      </c>
      <c r="Q1249" s="80">
        <v>156</v>
      </c>
      <c r="R1249">
        <v>324</v>
      </c>
      <c r="S1249">
        <v>156</v>
      </c>
      <c r="T1249" s="81">
        <f t="shared" si="0"/>
        <v>2014</v>
      </c>
      <c r="U1249" s="82">
        <f>VLOOKUP(A1249,'SB35 Determination Data'!$B$4:$F$542,5,FALSE)</f>
        <v>2014</v>
      </c>
    </row>
    <row r="1250" spans="1:21" ht="12.75" customHeight="1" x14ac:dyDescent="0.15">
      <c r="A1250" s="77" t="s">
        <v>216</v>
      </c>
      <c r="B1250" s="77" t="s">
        <v>168</v>
      </c>
      <c r="C1250" s="77" t="s">
        <v>144</v>
      </c>
      <c r="D1250" s="78">
        <v>2015</v>
      </c>
      <c r="E1250" s="77" t="s">
        <v>1598</v>
      </c>
      <c r="F1250" s="79">
        <v>82</v>
      </c>
      <c r="G1250" s="79">
        <v>0</v>
      </c>
      <c r="H1250" s="83">
        <v>0</v>
      </c>
      <c r="I1250" s="79">
        <v>0</v>
      </c>
      <c r="J1250" s="79">
        <v>50</v>
      </c>
      <c r="K1250" s="79">
        <v>0</v>
      </c>
      <c r="L1250" s="79">
        <v>0</v>
      </c>
      <c r="M1250" s="79">
        <v>0</v>
      </c>
      <c r="N1250" s="79">
        <v>53</v>
      </c>
      <c r="O1250" s="79">
        <v>0</v>
      </c>
      <c r="P1250" s="79">
        <v>139</v>
      </c>
      <c r="Q1250" s="80">
        <v>51</v>
      </c>
      <c r="R1250">
        <v>324</v>
      </c>
      <c r="S1250">
        <v>51</v>
      </c>
      <c r="T1250" s="81">
        <f t="shared" si="0"/>
        <v>2015</v>
      </c>
      <c r="U1250" s="82">
        <f>VLOOKUP(A1250,'SB35 Determination Data'!$B$4:$F$542,5,FALSE)</f>
        <v>2014</v>
      </c>
    </row>
    <row r="1251" spans="1:21" ht="12.75" customHeight="1" x14ac:dyDescent="0.15">
      <c r="A1251" s="77" t="s">
        <v>216</v>
      </c>
      <c r="B1251" s="77" t="s">
        <v>168</v>
      </c>
      <c r="C1251" s="77" t="s">
        <v>144</v>
      </c>
      <c r="D1251" s="78">
        <v>2016</v>
      </c>
      <c r="E1251" s="77" t="s">
        <v>1598</v>
      </c>
      <c r="F1251" s="79">
        <v>82</v>
      </c>
      <c r="G1251" s="79">
        <v>0</v>
      </c>
      <c r="H1251" s="83">
        <v>0</v>
      </c>
      <c r="I1251" s="79">
        <v>0</v>
      </c>
      <c r="J1251" s="79">
        <v>50</v>
      </c>
      <c r="K1251" s="79">
        <v>0</v>
      </c>
      <c r="L1251" s="79">
        <v>0</v>
      </c>
      <c r="M1251" s="79">
        <v>0</v>
      </c>
      <c r="N1251" s="79">
        <v>53</v>
      </c>
      <c r="O1251" s="79">
        <v>0</v>
      </c>
      <c r="P1251" s="79">
        <v>139</v>
      </c>
      <c r="Q1251" s="80">
        <v>0</v>
      </c>
      <c r="R1251">
        <v>324</v>
      </c>
      <c r="S1251">
        <v>0</v>
      </c>
      <c r="T1251" s="81">
        <f t="shared" si="0"/>
        <v>2016</v>
      </c>
      <c r="U1251" s="82">
        <f>VLOOKUP(A1251,'SB35 Determination Data'!$B$4:$F$542,5,FALSE)</f>
        <v>2014</v>
      </c>
    </row>
    <row r="1252" spans="1:21" ht="12.75" customHeight="1" x14ac:dyDescent="0.15">
      <c r="A1252" s="77" t="s">
        <v>216</v>
      </c>
      <c r="B1252" s="77" t="s">
        <v>168</v>
      </c>
      <c r="C1252" s="77" t="s">
        <v>144</v>
      </c>
      <c r="D1252" s="78">
        <v>2017</v>
      </c>
      <c r="E1252" s="77" t="s">
        <v>1598</v>
      </c>
      <c r="F1252" s="79">
        <v>82</v>
      </c>
      <c r="G1252" s="79">
        <v>0</v>
      </c>
      <c r="H1252" s="83">
        <v>0</v>
      </c>
      <c r="I1252" s="79">
        <v>0</v>
      </c>
      <c r="J1252" s="79">
        <v>50</v>
      </c>
      <c r="K1252" s="79">
        <v>1</v>
      </c>
      <c r="L1252" s="79">
        <v>0</v>
      </c>
      <c r="M1252" s="79">
        <v>1</v>
      </c>
      <c r="N1252" s="79">
        <v>53</v>
      </c>
      <c r="O1252" s="79">
        <v>0</v>
      </c>
      <c r="P1252" s="79">
        <v>139</v>
      </c>
      <c r="Q1252" s="80">
        <v>14</v>
      </c>
      <c r="R1252">
        <v>324</v>
      </c>
      <c r="S1252">
        <v>15</v>
      </c>
      <c r="T1252" s="81">
        <f t="shared" si="0"/>
        <v>2017</v>
      </c>
      <c r="U1252" s="82">
        <f>VLOOKUP(A1252,'SB35 Determination Data'!$B$4:$F$542,5,FALSE)</f>
        <v>2014</v>
      </c>
    </row>
    <row r="1253" spans="1:21" ht="12.75" customHeight="1" x14ac:dyDescent="0.15">
      <c r="A1253" s="77" t="s">
        <v>522</v>
      </c>
      <c r="B1253" s="77" t="s">
        <v>488</v>
      </c>
      <c r="C1253" s="77" t="s">
        <v>492</v>
      </c>
      <c r="D1253" s="78">
        <v>2015</v>
      </c>
      <c r="E1253" s="77" t="s">
        <v>1598</v>
      </c>
      <c r="F1253" s="79">
        <v>985</v>
      </c>
      <c r="G1253" s="79">
        <v>0</v>
      </c>
      <c r="H1253" s="83">
        <v>0</v>
      </c>
      <c r="I1253" s="79">
        <v>0</v>
      </c>
      <c r="J1253" s="79">
        <v>656</v>
      </c>
      <c r="K1253" s="79">
        <v>0</v>
      </c>
      <c r="L1253" s="79">
        <v>0</v>
      </c>
      <c r="M1253" s="79">
        <v>0</v>
      </c>
      <c r="N1253" s="77">
        <v>730</v>
      </c>
      <c r="O1253" s="79">
        <v>286</v>
      </c>
      <c r="P1253" s="79">
        <v>1731</v>
      </c>
      <c r="Q1253" s="80">
        <v>150</v>
      </c>
      <c r="R1253">
        <v>4102</v>
      </c>
      <c r="S1253">
        <v>436</v>
      </c>
      <c r="T1253" s="81">
        <f t="shared" si="0"/>
        <v>2015</v>
      </c>
      <c r="U1253" s="82">
        <f>VLOOKUP(A1253,'SB35 Determination Data'!$B$4:$F$542,5,FALSE)</f>
        <v>2015</v>
      </c>
    </row>
    <row r="1254" spans="1:21" ht="12.75" customHeight="1" x14ac:dyDescent="0.15">
      <c r="A1254" s="77" t="s">
        <v>522</v>
      </c>
      <c r="B1254" s="77" t="s">
        <v>488</v>
      </c>
      <c r="C1254" s="77" t="s">
        <v>492</v>
      </c>
      <c r="D1254" s="78">
        <v>2016</v>
      </c>
      <c r="E1254" s="77" t="s">
        <v>1598</v>
      </c>
      <c r="F1254" s="79">
        <v>985</v>
      </c>
      <c r="G1254" s="79">
        <v>27</v>
      </c>
      <c r="H1254" s="83">
        <v>27</v>
      </c>
      <c r="I1254" s="79">
        <v>0</v>
      </c>
      <c r="J1254" s="79">
        <v>656</v>
      </c>
      <c r="K1254" s="79">
        <v>59</v>
      </c>
      <c r="L1254" s="79">
        <v>59</v>
      </c>
      <c r="M1254" s="79">
        <v>0</v>
      </c>
      <c r="N1254" s="79">
        <v>730</v>
      </c>
      <c r="O1254" s="79">
        <v>14</v>
      </c>
      <c r="P1254" s="79">
        <v>1731</v>
      </c>
      <c r="Q1254" s="80">
        <v>191</v>
      </c>
      <c r="R1254">
        <v>4102</v>
      </c>
      <c r="S1254">
        <v>291</v>
      </c>
      <c r="T1254" s="81">
        <f t="shared" si="0"/>
        <v>2016</v>
      </c>
      <c r="U1254" s="82">
        <f>VLOOKUP(A1254,'SB35 Determination Data'!$B$4:$F$542,5,FALSE)</f>
        <v>2015</v>
      </c>
    </row>
    <row r="1255" spans="1:21" ht="12.75" customHeight="1" x14ac:dyDescent="0.15">
      <c r="A1255" s="77" t="s">
        <v>522</v>
      </c>
      <c r="B1255" s="77" t="s">
        <v>488</v>
      </c>
      <c r="C1255" s="77" t="s">
        <v>492</v>
      </c>
      <c r="D1255" s="78">
        <v>2017</v>
      </c>
      <c r="E1255" s="77" t="s">
        <v>1598</v>
      </c>
      <c r="F1255" s="79">
        <v>985</v>
      </c>
      <c r="G1255" s="79">
        <v>0</v>
      </c>
      <c r="H1255" s="83">
        <v>0</v>
      </c>
      <c r="I1255" s="79">
        <v>0</v>
      </c>
      <c r="J1255" s="79">
        <v>656</v>
      </c>
      <c r="K1255" s="79">
        <v>0</v>
      </c>
      <c r="L1255" s="79">
        <v>0</v>
      </c>
      <c r="M1255" s="79">
        <v>0</v>
      </c>
      <c r="N1255" s="79">
        <v>730</v>
      </c>
      <c r="O1255" s="79">
        <v>391</v>
      </c>
      <c r="P1255" s="79">
        <v>1731</v>
      </c>
      <c r="Q1255" s="80">
        <v>125</v>
      </c>
      <c r="R1255">
        <v>4102</v>
      </c>
      <c r="S1255">
        <v>516</v>
      </c>
      <c r="T1255" s="81">
        <f t="shared" si="0"/>
        <v>2017</v>
      </c>
      <c r="U1255" s="82">
        <f>VLOOKUP(A1255,'SB35 Determination Data'!$B$4:$F$542,5,FALSE)</f>
        <v>2015</v>
      </c>
    </row>
    <row r="1256" spans="1:21" ht="12.75" customHeight="1" x14ac:dyDescent="0.15">
      <c r="A1256" s="77" t="s">
        <v>217</v>
      </c>
      <c r="B1256" s="77" t="s">
        <v>168</v>
      </c>
      <c r="C1256" s="77" t="s">
        <v>144</v>
      </c>
      <c r="D1256" s="78">
        <v>2014</v>
      </c>
      <c r="E1256" s="77" t="s">
        <v>1598</v>
      </c>
      <c r="F1256" s="79">
        <v>428</v>
      </c>
      <c r="G1256" s="79">
        <v>167</v>
      </c>
      <c r="H1256" s="83">
        <v>167</v>
      </c>
      <c r="I1256" s="79">
        <v>0</v>
      </c>
      <c r="J1256" s="79">
        <v>263</v>
      </c>
      <c r="K1256" s="79">
        <v>97</v>
      </c>
      <c r="L1256" s="79">
        <v>97</v>
      </c>
      <c r="M1256" s="79">
        <v>0</v>
      </c>
      <c r="N1256" s="79">
        <v>283</v>
      </c>
      <c r="O1256" s="79">
        <v>17</v>
      </c>
      <c r="P1256" s="79">
        <v>700</v>
      </c>
      <c r="Q1256" s="80">
        <v>301</v>
      </c>
      <c r="R1256">
        <v>1674</v>
      </c>
      <c r="S1256">
        <v>582</v>
      </c>
      <c r="T1256" s="81">
        <f t="shared" si="0"/>
        <v>2014</v>
      </c>
      <c r="U1256" s="82">
        <f>VLOOKUP(A1256,'SB35 Determination Data'!$B$4:$F$542,5,FALSE)</f>
        <v>2014</v>
      </c>
    </row>
    <row r="1257" spans="1:21" ht="12.75" customHeight="1" x14ac:dyDescent="0.15">
      <c r="A1257" s="77" t="s">
        <v>217</v>
      </c>
      <c r="B1257" s="77" t="s">
        <v>168</v>
      </c>
      <c r="C1257" s="77" t="s">
        <v>144</v>
      </c>
      <c r="D1257" s="78">
        <v>2015</v>
      </c>
      <c r="E1257" s="77" t="s">
        <v>1598</v>
      </c>
      <c r="F1257" s="79">
        <v>428</v>
      </c>
      <c r="G1257" s="79">
        <v>37</v>
      </c>
      <c r="H1257" s="83">
        <v>37</v>
      </c>
      <c r="I1257" s="79">
        <v>0</v>
      </c>
      <c r="J1257" s="79">
        <v>263</v>
      </c>
      <c r="K1257" s="79">
        <v>0</v>
      </c>
      <c r="L1257" s="79">
        <v>0</v>
      </c>
      <c r="M1257" s="79">
        <v>0</v>
      </c>
      <c r="N1257" s="79">
        <v>283</v>
      </c>
      <c r="O1257" s="79">
        <v>1</v>
      </c>
      <c r="P1257" s="79">
        <v>700</v>
      </c>
      <c r="Q1257" s="80">
        <v>108</v>
      </c>
      <c r="R1257">
        <v>1674</v>
      </c>
      <c r="S1257">
        <v>146</v>
      </c>
      <c r="T1257" s="81">
        <f t="shared" si="0"/>
        <v>2015</v>
      </c>
      <c r="U1257" s="82">
        <f>VLOOKUP(A1257,'SB35 Determination Data'!$B$4:$F$542,5,FALSE)</f>
        <v>2014</v>
      </c>
    </row>
    <row r="1258" spans="1:21" ht="12.75" customHeight="1" x14ac:dyDescent="0.15">
      <c r="A1258" s="77" t="s">
        <v>217</v>
      </c>
      <c r="B1258" s="77" t="s">
        <v>168</v>
      </c>
      <c r="C1258" s="77" t="s">
        <v>144</v>
      </c>
      <c r="D1258" s="78">
        <v>2016</v>
      </c>
      <c r="E1258" s="77" t="s">
        <v>1598</v>
      </c>
      <c r="F1258" s="79">
        <v>428</v>
      </c>
      <c r="G1258" s="79">
        <v>6</v>
      </c>
      <c r="H1258" s="83">
        <v>6</v>
      </c>
      <c r="I1258" s="79">
        <v>0</v>
      </c>
      <c r="J1258" s="79">
        <v>263</v>
      </c>
      <c r="K1258" s="79">
        <v>6</v>
      </c>
      <c r="L1258" s="79">
        <v>6</v>
      </c>
      <c r="M1258" s="79">
        <v>0</v>
      </c>
      <c r="N1258" s="79">
        <v>283</v>
      </c>
      <c r="O1258" s="79">
        <v>0</v>
      </c>
      <c r="P1258" s="79">
        <v>700</v>
      </c>
      <c r="Q1258" s="80">
        <v>244</v>
      </c>
      <c r="R1258">
        <v>1674</v>
      </c>
      <c r="S1258">
        <v>256</v>
      </c>
      <c r="T1258" s="81">
        <f t="shared" si="0"/>
        <v>2016</v>
      </c>
      <c r="U1258" s="82">
        <f>VLOOKUP(A1258,'SB35 Determination Data'!$B$4:$F$542,5,FALSE)</f>
        <v>2014</v>
      </c>
    </row>
    <row r="1259" spans="1:21" ht="12.75" customHeight="1" x14ac:dyDescent="0.15">
      <c r="A1259" s="77" t="s">
        <v>217</v>
      </c>
      <c r="B1259" s="77" t="s">
        <v>168</v>
      </c>
      <c r="C1259" s="77" t="s">
        <v>144</v>
      </c>
      <c r="D1259" s="78">
        <v>2017</v>
      </c>
      <c r="E1259" s="77" t="s">
        <v>1598</v>
      </c>
      <c r="F1259" s="79">
        <v>428</v>
      </c>
      <c r="G1259" s="79">
        <v>93</v>
      </c>
      <c r="H1259" s="83">
        <v>93</v>
      </c>
      <c r="I1259" s="79">
        <v>0</v>
      </c>
      <c r="J1259" s="79">
        <v>263</v>
      </c>
      <c r="K1259" s="79">
        <v>21</v>
      </c>
      <c r="L1259" s="79">
        <v>21</v>
      </c>
      <c r="M1259" s="79">
        <v>0</v>
      </c>
      <c r="N1259" s="79">
        <v>283</v>
      </c>
      <c r="O1259" s="79">
        <v>8</v>
      </c>
      <c r="P1259" s="79">
        <v>700</v>
      </c>
      <c r="Q1259" s="80">
        <v>569</v>
      </c>
      <c r="R1259">
        <v>1674</v>
      </c>
      <c r="S1259">
        <v>691</v>
      </c>
      <c r="T1259" s="81">
        <f t="shared" si="0"/>
        <v>2017</v>
      </c>
      <c r="U1259" s="82">
        <f>VLOOKUP(A1259,'SB35 Determination Data'!$B$4:$F$542,5,FALSE)</f>
        <v>2014</v>
      </c>
    </row>
    <row r="1260" spans="1:21" ht="12.75" customHeight="1" x14ac:dyDescent="0.15">
      <c r="A1260" s="77" t="s">
        <v>1303</v>
      </c>
      <c r="B1260" s="77" t="s">
        <v>502</v>
      </c>
      <c r="C1260" s="77" t="s">
        <v>144</v>
      </c>
      <c r="D1260" s="78">
        <v>2017</v>
      </c>
      <c r="E1260" s="77" t="s">
        <v>1598</v>
      </c>
      <c r="F1260" s="79">
        <v>288</v>
      </c>
      <c r="G1260" s="79">
        <v>0</v>
      </c>
      <c r="H1260" s="83">
        <v>0</v>
      </c>
      <c r="I1260" s="79">
        <v>0</v>
      </c>
      <c r="J1260" s="79">
        <v>201</v>
      </c>
      <c r="K1260" s="79">
        <v>10</v>
      </c>
      <c r="L1260" s="79">
        <v>10</v>
      </c>
      <c r="M1260" s="79">
        <v>0</v>
      </c>
      <c r="N1260" s="79">
        <v>241</v>
      </c>
      <c r="O1260" s="79">
        <v>6</v>
      </c>
      <c r="P1260" s="79">
        <v>555</v>
      </c>
      <c r="Q1260" s="80">
        <v>1</v>
      </c>
      <c r="R1260">
        <v>1285</v>
      </c>
      <c r="S1260">
        <v>17</v>
      </c>
      <c r="T1260" s="81">
        <f t="shared" si="0"/>
        <v>2017</v>
      </c>
      <c r="U1260" s="82">
        <f>VLOOKUP(A1260,'SB35 Determination Data'!$B$4:$F$542,5,FALSE)</f>
        <v>2014</v>
      </c>
    </row>
    <row r="1261" spans="1:21" ht="12.75" customHeight="1" x14ac:dyDescent="0.15">
      <c r="A1261" s="77" t="s">
        <v>576</v>
      </c>
      <c r="B1261" s="77" t="s">
        <v>528</v>
      </c>
      <c r="C1261" s="77" t="s">
        <v>67</v>
      </c>
      <c r="D1261" s="78">
        <v>2014</v>
      </c>
      <c r="E1261" s="77" t="s">
        <v>1598</v>
      </c>
      <c r="F1261" s="79">
        <v>1041</v>
      </c>
      <c r="G1261" s="79">
        <v>11</v>
      </c>
      <c r="H1261" s="83">
        <v>11</v>
      </c>
      <c r="I1261" s="79">
        <v>0</v>
      </c>
      <c r="J1261" s="79">
        <v>671</v>
      </c>
      <c r="K1261" s="79">
        <v>90</v>
      </c>
      <c r="L1261" s="79">
        <v>90</v>
      </c>
      <c r="M1261" s="79">
        <v>0</v>
      </c>
      <c r="N1261" s="79">
        <v>759</v>
      </c>
      <c r="O1261" s="79">
        <v>10</v>
      </c>
      <c r="P1261" s="79">
        <v>2612</v>
      </c>
      <c r="Q1261" s="80">
        <v>141</v>
      </c>
      <c r="R1261">
        <v>5083</v>
      </c>
      <c r="S1261">
        <v>252</v>
      </c>
      <c r="T1261" s="81">
        <f t="shared" si="0"/>
        <v>2015</v>
      </c>
      <c r="U1261" s="82">
        <f>VLOOKUP(A1261,'SB35 Determination Data'!$B$4:$F$542,5,FALSE)</f>
        <v>2015</v>
      </c>
    </row>
    <row r="1262" spans="1:21" ht="12.75" customHeight="1" x14ac:dyDescent="0.15">
      <c r="A1262" s="77" t="s">
        <v>576</v>
      </c>
      <c r="B1262" s="77" t="s">
        <v>528</v>
      </c>
      <c r="C1262" s="77" t="s">
        <v>67</v>
      </c>
      <c r="D1262" s="78">
        <v>2015</v>
      </c>
      <c r="E1262" s="77" t="s">
        <v>1598</v>
      </c>
      <c r="F1262" s="79">
        <v>1041</v>
      </c>
      <c r="G1262" s="79">
        <v>0</v>
      </c>
      <c r="H1262" s="83">
        <v>0</v>
      </c>
      <c r="I1262" s="79">
        <v>0</v>
      </c>
      <c r="J1262" s="79">
        <v>671</v>
      </c>
      <c r="K1262" s="79">
        <v>24</v>
      </c>
      <c r="L1262" s="79">
        <v>24</v>
      </c>
      <c r="M1262" s="79">
        <v>0</v>
      </c>
      <c r="N1262" s="79">
        <v>759</v>
      </c>
      <c r="O1262" s="79">
        <v>8</v>
      </c>
      <c r="P1262" s="79">
        <v>2612</v>
      </c>
      <c r="Q1262" s="80">
        <v>94</v>
      </c>
      <c r="R1262">
        <v>5083</v>
      </c>
      <c r="S1262">
        <v>126</v>
      </c>
      <c r="T1262" s="81">
        <f t="shared" si="0"/>
        <v>2015</v>
      </c>
      <c r="U1262" s="82">
        <f>VLOOKUP(A1262,'SB35 Determination Data'!$B$4:$F$542,5,FALSE)</f>
        <v>2015</v>
      </c>
    </row>
    <row r="1263" spans="1:21" ht="12.75" customHeight="1" x14ac:dyDescent="0.15">
      <c r="A1263" s="77" t="s">
        <v>576</v>
      </c>
      <c r="B1263" s="77" t="s">
        <v>528</v>
      </c>
      <c r="C1263" s="77" t="s">
        <v>67</v>
      </c>
      <c r="D1263" s="78">
        <v>2016</v>
      </c>
      <c r="E1263" s="77" t="s">
        <v>1598</v>
      </c>
      <c r="F1263" s="79">
        <v>1041</v>
      </c>
      <c r="G1263" s="79">
        <v>38</v>
      </c>
      <c r="H1263" s="83">
        <v>38</v>
      </c>
      <c r="I1263" s="79">
        <v>0</v>
      </c>
      <c r="J1263" s="79">
        <v>671</v>
      </c>
      <c r="K1263" s="79">
        <v>3</v>
      </c>
      <c r="L1263" s="79">
        <v>3</v>
      </c>
      <c r="M1263" s="79">
        <v>0</v>
      </c>
      <c r="N1263" s="77">
        <v>759</v>
      </c>
      <c r="O1263" s="79">
        <v>16</v>
      </c>
      <c r="P1263" s="79">
        <v>2612</v>
      </c>
      <c r="Q1263" s="80">
        <v>246</v>
      </c>
      <c r="R1263">
        <v>5083</v>
      </c>
      <c r="S1263">
        <v>303</v>
      </c>
      <c r="T1263" s="81">
        <f t="shared" si="0"/>
        <v>2016</v>
      </c>
      <c r="U1263" s="82">
        <f>VLOOKUP(A1263,'SB35 Determination Data'!$B$4:$F$542,5,FALSE)</f>
        <v>2015</v>
      </c>
    </row>
    <row r="1264" spans="1:21" ht="12.75" customHeight="1" x14ac:dyDescent="0.15">
      <c r="A1264" s="77" t="s">
        <v>576</v>
      </c>
      <c r="B1264" s="77" t="s">
        <v>528</v>
      </c>
      <c r="C1264" s="77" t="s">
        <v>67</v>
      </c>
      <c r="D1264" s="78">
        <v>2017</v>
      </c>
      <c r="E1264" s="77" t="s">
        <v>1598</v>
      </c>
      <c r="F1264" s="79">
        <v>1041</v>
      </c>
      <c r="G1264" s="79">
        <v>56</v>
      </c>
      <c r="H1264" s="83">
        <v>56</v>
      </c>
      <c r="I1264" s="79">
        <v>0</v>
      </c>
      <c r="J1264" s="79">
        <v>671</v>
      </c>
      <c r="K1264" s="79">
        <v>22</v>
      </c>
      <c r="L1264" s="79">
        <v>22</v>
      </c>
      <c r="M1264" s="79">
        <v>0</v>
      </c>
      <c r="N1264" s="79">
        <v>759</v>
      </c>
      <c r="O1264" s="79">
        <v>16</v>
      </c>
      <c r="P1264" s="79">
        <v>2612</v>
      </c>
      <c r="Q1264" s="80">
        <v>251</v>
      </c>
      <c r="R1264">
        <v>5083</v>
      </c>
      <c r="S1264">
        <v>345</v>
      </c>
      <c r="T1264" s="81">
        <f t="shared" si="0"/>
        <v>2017</v>
      </c>
      <c r="U1264" s="82">
        <f>VLOOKUP(A1264,'SB35 Determination Data'!$B$4:$F$542,5,FALSE)</f>
        <v>2015</v>
      </c>
    </row>
    <row r="1265" spans="1:21" ht="12.75" customHeight="1" x14ac:dyDescent="0.15">
      <c r="A1265" s="77" t="s">
        <v>455</v>
      </c>
      <c r="B1265" s="77" t="s">
        <v>416</v>
      </c>
      <c r="C1265" s="77" t="s">
        <v>417</v>
      </c>
      <c r="D1265" s="78">
        <v>2013</v>
      </c>
      <c r="E1265" s="77" t="s">
        <v>1598</v>
      </c>
      <c r="F1265" s="79">
        <v>914</v>
      </c>
      <c r="G1265" s="79">
        <v>10</v>
      </c>
      <c r="H1265" s="83">
        <v>10</v>
      </c>
      <c r="I1265" s="79">
        <v>0</v>
      </c>
      <c r="J1265" s="79">
        <v>694</v>
      </c>
      <c r="K1265" s="79">
        <v>41</v>
      </c>
      <c r="L1265" s="79">
        <v>37</v>
      </c>
      <c r="M1265" s="79">
        <v>4</v>
      </c>
      <c r="N1265" s="77">
        <v>642</v>
      </c>
      <c r="O1265" s="79">
        <v>80</v>
      </c>
      <c r="P1265" s="79">
        <v>1410</v>
      </c>
      <c r="Q1265" s="80">
        <v>368</v>
      </c>
      <c r="R1265">
        <v>3660</v>
      </c>
      <c r="S1265">
        <v>499</v>
      </c>
      <c r="T1265" s="81">
        <f t="shared" si="0"/>
        <v>2013</v>
      </c>
      <c r="U1265" s="82">
        <f>VLOOKUP(A1265,'SB35 Determination Data'!$B$4:$F$542,5,FALSE)</f>
        <v>2013</v>
      </c>
    </row>
    <row r="1266" spans="1:21" ht="12.75" customHeight="1" x14ac:dyDescent="0.15">
      <c r="A1266" s="77" t="s">
        <v>455</v>
      </c>
      <c r="B1266" s="77" t="s">
        <v>416</v>
      </c>
      <c r="C1266" s="77" t="s">
        <v>417</v>
      </c>
      <c r="D1266" s="78">
        <v>2014</v>
      </c>
      <c r="E1266" s="77" t="s">
        <v>1598</v>
      </c>
      <c r="F1266" s="79">
        <v>914</v>
      </c>
      <c r="G1266" s="79">
        <v>0</v>
      </c>
      <c r="H1266" s="83">
        <v>0</v>
      </c>
      <c r="I1266" s="79">
        <v>0</v>
      </c>
      <c r="J1266" s="79">
        <v>694</v>
      </c>
      <c r="K1266" s="79">
        <v>0</v>
      </c>
      <c r="L1266" s="79">
        <v>0</v>
      </c>
      <c r="M1266" s="79">
        <v>0</v>
      </c>
      <c r="N1266" s="79">
        <v>642</v>
      </c>
      <c r="O1266" s="79">
        <v>0</v>
      </c>
      <c r="P1266" s="79">
        <v>1410</v>
      </c>
      <c r="Q1266" s="80">
        <v>175</v>
      </c>
      <c r="R1266">
        <v>3660</v>
      </c>
      <c r="S1266">
        <v>175</v>
      </c>
      <c r="T1266" s="81">
        <f t="shared" si="0"/>
        <v>2014</v>
      </c>
      <c r="U1266" s="82">
        <f>VLOOKUP(A1266,'SB35 Determination Data'!$B$4:$F$542,5,FALSE)</f>
        <v>2013</v>
      </c>
    </row>
    <row r="1267" spans="1:21" ht="12.75" customHeight="1" x14ac:dyDescent="0.15">
      <c r="A1267" s="77" t="s">
        <v>455</v>
      </c>
      <c r="B1267" s="77" t="s">
        <v>416</v>
      </c>
      <c r="C1267" s="77" t="s">
        <v>417</v>
      </c>
      <c r="D1267" s="78">
        <v>2015</v>
      </c>
      <c r="E1267" s="77" t="s">
        <v>1598</v>
      </c>
      <c r="F1267" s="79">
        <v>914</v>
      </c>
      <c r="G1267" s="79">
        <v>0</v>
      </c>
      <c r="H1267" s="83">
        <v>0</v>
      </c>
      <c r="I1267" s="79">
        <v>0</v>
      </c>
      <c r="J1267" s="79">
        <v>694</v>
      </c>
      <c r="K1267" s="79">
        <v>0</v>
      </c>
      <c r="L1267" s="79">
        <v>0</v>
      </c>
      <c r="M1267" s="79">
        <v>0</v>
      </c>
      <c r="N1267" s="79">
        <v>642</v>
      </c>
      <c r="O1267" s="79">
        <v>0</v>
      </c>
      <c r="P1267" s="79">
        <v>1410</v>
      </c>
      <c r="Q1267" s="80">
        <v>5</v>
      </c>
      <c r="R1267">
        <v>3660</v>
      </c>
      <c r="S1267">
        <v>5</v>
      </c>
      <c r="T1267" s="81">
        <f t="shared" si="0"/>
        <v>2015</v>
      </c>
      <c r="U1267" s="82">
        <f>VLOOKUP(A1267,'SB35 Determination Data'!$B$4:$F$542,5,FALSE)</f>
        <v>2013</v>
      </c>
    </row>
    <row r="1268" spans="1:21" ht="12.75" customHeight="1" x14ac:dyDescent="0.15">
      <c r="A1268" s="77" t="s">
        <v>455</v>
      </c>
      <c r="B1268" s="77" t="s">
        <v>416</v>
      </c>
      <c r="C1268" s="77" t="s">
        <v>417</v>
      </c>
      <c r="D1268" s="78">
        <v>2016</v>
      </c>
      <c r="E1268" s="77" t="s">
        <v>1598</v>
      </c>
      <c r="F1268" s="79">
        <v>914</v>
      </c>
      <c r="G1268" s="79">
        <v>0</v>
      </c>
      <c r="H1268" s="83">
        <v>0</v>
      </c>
      <c r="I1268" s="79">
        <v>0</v>
      </c>
      <c r="J1268" s="79">
        <v>694</v>
      </c>
      <c r="K1268" s="79">
        <v>2</v>
      </c>
      <c r="L1268" s="79">
        <v>0</v>
      </c>
      <c r="M1268" s="79">
        <v>2</v>
      </c>
      <c r="N1268" s="79">
        <v>642</v>
      </c>
      <c r="O1268" s="79">
        <v>0</v>
      </c>
      <c r="P1268" s="79">
        <v>1410</v>
      </c>
      <c r="Q1268" s="80">
        <v>50</v>
      </c>
      <c r="R1268">
        <v>3660</v>
      </c>
      <c r="S1268">
        <v>52</v>
      </c>
      <c r="T1268" s="81">
        <f t="shared" si="0"/>
        <v>2016</v>
      </c>
      <c r="U1268" s="82">
        <f>VLOOKUP(A1268,'SB35 Determination Data'!$B$4:$F$542,5,FALSE)</f>
        <v>2013</v>
      </c>
    </row>
    <row r="1269" spans="1:21" ht="12.75" customHeight="1" x14ac:dyDescent="0.15">
      <c r="A1269" s="77" t="s">
        <v>455</v>
      </c>
      <c r="B1269" s="77" t="s">
        <v>416</v>
      </c>
      <c r="C1269" s="77" t="s">
        <v>417</v>
      </c>
      <c r="D1269" s="78">
        <v>2017</v>
      </c>
      <c r="E1269" s="77" t="s">
        <v>1598</v>
      </c>
      <c r="F1269" s="79">
        <v>914</v>
      </c>
      <c r="G1269" s="79">
        <v>0</v>
      </c>
      <c r="H1269" s="83">
        <v>0</v>
      </c>
      <c r="I1269" s="79">
        <v>0</v>
      </c>
      <c r="J1269" s="79">
        <v>694</v>
      </c>
      <c r="K1269" s="79">
        <v>0</v>
      </c>
      <c r="L1269" s="79">
        <v>0</v>
      </c>
      <c r="M1269" s="79">
        <v>0</v>
      </c>
      <c r="N1269" s="79">
        <v>642</v>
      </c>
      <c r="O1269" s="79">
        <v>16</v>
      </c>
      <c r="P1269" s="79">
        <v>1410</v>
      </c>
      <c r="Q1269" s="80">
        <v>128</v>
      </c>
      <c r="R1269">
        <v>3660</v>
      </c>
      <c r="S1269">
        <v>144</v>
      </c>
      <c r="T1269" s="81">
        <f t="shared" si="0"/>
        <v>2017</v>
      </c>
      <c r="U1269" s="82">
        <f>VLOOKUP(A1269,'SB35 Determination Data'!$B$4:$F$542,5,FALSE)</f>
        <v>2013</v>
      </c>
    </row>
    <row r="1270" spans="1:21" ht="12.75" customHeight="1" x14ac:dyDescent="0.15">
      <c r="A1270" s="77" t="s">
        <v>541</v>
      </c>
      <c r="B1270" s="77" t="s">
        <v>505</v>
      </c>
      <c r="C1270" s="77" t="s">
        <v>67</v>
      </c>
      <c r="D1270" s="78">
        <v>2015</v>
      </c>
      <c r="E1270" s="77" t="s">
        <v>1598</v>
      </c>
      <c r="F1270" s="79">
        <v>147</v>
      </c>
      <c r="G1270" s="79">
        <v>0</v>
      </c>
      <c r="H1270" s="83">
        <v>0</v>
      </c>
      <c r="I1270" s="79">
        <v>0</v>
      </c>
      <c r="J1270" s="79">
        <v>95</v>
      </c>
      <c r="K1270" s="79">
        <v>7</v>
      </c>
      <c r="L1270" s="79">
        <v>7</v>
      </c>
      <c r="M1270" s="79">
        <v>0</v>
      </c>
      <c r="N1270" s="77">
        <v>104</v>
      </c>
      <c r="O1270" s="79">
        <v>1</v>
      </c>
      <c r="P1270" s="79">
        <v>93</v>
      </c>
      <c r="Q1270" s="80">
        <v>6</v>
      </c>
      <c r="R1270">
        <v>439</v>
      </c>
      <c r="S1270">
        <v>14</v>
      </c>
      <c r="T1270" s="81">
        <f t="shared" si="0"/>
        <v>2015</v>
      </c>
      <c r="U1270" s="82">
        <f>VLOOKUP(A1270,'SB35 Determination Data'!$B$4:$F$542,5,FALSE)</f>
        <v>2015</v>
      </c>
    </row>
    <row r="1271" spans="1:21" ht="12.75" customHeight="1" x14ac:dyDescent="0.15">
      <c r="A1271" s="77" t="s">
        <v>541</v>
      </c>
      <c r="B1271" s="77" t="s">
        <v>505</v>
      </c>
      <c r="C1271" s="77" t="s">
        <v>67</v>
      </c>
      <c r="D1271" s="78">
        <v>2016</v>
      </c>
      <c r="E1271" s="77" t="s">
        <v>1598</v>
      </c>
      <c r="F1271" s="79">
        <v>147</v>
      </c>
      <c r="G1271" s="79">
        <v>0</v>
      </c>
      <c r="H1271" s="83">
        <v>0</v>
      </c>
      <c r="I1271" s="79">
        <v>0</v>
      </c>
      <c r="J1271" s="79">
        <v>95</v>
      </c>
      <c r="K1271" s="79">
        <v>11</v>
      </c>
      <c r="L1271" s="79">
        <v>11</v>
      </c>
      <c r="M1271" s="79">
        <v>0</v>
      </c>
      <c r="N1271" s="79">
        <v>104</v>
      </c>
      <c r="O1271" s="79">
        <v>1</v>
      </c>
      <c r="P1271" s="79">
        <v>93</v>
      </c>
      <c r="Q1271" s="80">
        <v>6</v>
      </c>
      <c r="R1271">
        <v>439</v>
      </c>
      <c r="S1271">
        <v>18</v>
      </c>
      <c r="T1271" s="81">
        <f t="shared" si="0"/>
        <v>2016</v>
      </c>
      <c r="U1271" s="82">
        <f>VLOOKUP(A1271,'SB35 Determination Data'!$B$4:$F$542,5,FALSE)</f>
        <v>2015</v>
      </c>
    </row>
    <row r="1272" spans="1:21" ht="12.75" customHeight="1" x14ac:dyDescent="0.15">
      <c r="A1272" s="77" t="s">
        <v>541</v>
      </c>
      <c r="B1272" s="77" t="s">
        <v>505</v>
      </c>
      <c r="C1272" s="77" t="s">
        <v>67</v>
      </c>
      <c r="D1272" s="78">
        <v>2017</v>
      </c>
      <c r="E1272" s="77" t="s">
        <v>1598</v>
      </c>
      <c r="F1272" s="79">
        <v>147</v>
      </c>
      <c r="G1272" s="79">
        <v>0</v>
      </c>
      <c r="H1272" s="83">
        <v>0</v>
      </c>
      <c r="I1272" s="79">
        <v>0</v>
      </c>
      <c r="J1272" s="79">
        <v>95</v>
      </c>
      <c r="K1272" s="79">
        <v>14</v>
      </c>
      <c r="L1272" s="79">
        <v>14</v>
      </c>
      <c r="M1272" s="79">
        <v>0</v>
      </c>
      <c r="N1272" s="79">
        <v>104</v>
      </c>
      <c r="O1272" s="79">
        <v>4</v>
      </c>
      <c r="P1272" s="79">
        <v>93</v>
      </c>
      <c r="Q1272" s="80">
        <v>7</v>
      </c>
      <c r="R1272">
        <v>439</v>
      </c>
      <c r="S1272">
        <v>25</v>
      </c>
      <c r="T1272" s="81">
        <f t="shared" si="0"/>
        <v>2017</v>
      </c>
      <c r="U1272" s="82">
        <f>VLOOKUP(A1272,'SB35 Determination Data'!$B$4:$F$542,5,FALSE)</f>
        <v>2015</v>
      </c>
    </row>
    <row r="1273" spans="1:21" ht="12.75" customHeight="1" x14ac:dyDescent="0.15">
      <c r="A1273" s="77" t="s">
        <v>240</v>
      </c>
      <c r="B1273" s="77" t="s">
        <v>229</v>
      </c>
      <c r="C1273" s="77" t="s">
        <v>67</v>
      </c>
      <c r="D1273" s="78">
        <v>2014</v>
      </c>
      <c r="E1273" s="77" t="s">
        <v>1598</v>
      </c>
      <c r="F1273" s="79">
        <v>26</v>
      </c>
      <c r="G1273" s="79">
        <v>6</v>
      </c>
      <c r="H1273" s="83">
        <v>0</v>
      </c>
      <c r="I1273" s="79">
        <v>6</v>
      </c>
      <c r="J1273" s="79">
        <v>14</v>
      </c>
      <c r="K1273" s="79">
        <v>11</v>
      </c>
      <c r="L1273" s="79">
        <v>0</v>
      </c>
      <c r="M1273" s="79">
        <v>11</v>
      </c>
      <c r="N1273" s="79">
        <v>16</v>
      </c>
      <c r="O1273" s="79">
        <v>3</v>
      </c>
      <c r="P1273" s="79">
        <v>23</v>
      </c>
      <c r="Q1273" s="80">
        <v>1</v>
      </c>
      <c r="R1273">
        <v>79</v>
      </c>
      <c r="S1273">
        <v>21</v>
      </c>
      <c r="T1273" s="81">
        <f t="shared" si="0"/>
        <v>2015</v>
      </c>
      <c r="U1273" s="82">
        <f>VLOOKUP(A1273,'SB35 Determination Data'!$B$4:$F$542,5,FALSE)</f>
        <v>2015</v>
      </c>
    </row>
    <row r="1274" spans="1:21" ht="12.75" customHeight="1" x14ac:dyDescent="0.15">
      <c r="A1274" s="77" t="s">
        <v>240</v>
      </c>
      <c r="B1274" s="77" t="s">
        <v>229</v>
      </c>
      <c r="C1274" s="77" t="s">
        <v>67</v>
      </c>
      <c r="D1274" s="78">
        <v>2015</v>
      </c>
      <c r="E1274" s="77" t="s">
        <v>1598</v>
      </c>
      <c r="F1274" s="79">
        <v>26</v>
      </c>
      <c r="G1274" s="79">
        <v>2</v>
      </c>
      <c r="H1274" s="83">
        <v>0</v>
      </c>
      <c r="I1274" s="79">
        <v>2</v>
      </c>
      <c r="J1274" s="79">
        <v>14</v>
      </c>
      <c r="K1274" s="79">
        <v>3</v>
      </c>
      <c r="L1274" s="79">
        <v>0</v>
      </c>
      <c r="M1274" s="79">
        <v>3</v>
      </c>
      <c r="N1274" s="79">
        <v>16</v>
      </c>
      <c r="O1274" s="79">
        <v>0</v>
      </c>
      <c r="P1274" s="79">
        <v>23</v>
      </c>
      <c r="Q1274" s="80">
        <v>0</v>
      </c>
      <c r="R1274">
        <v>79</v>
      </c>
      <c r="S1274">
        <v>5</v>
      </c>
      <c r="T1274" s="81">
        <f t="shared" si="0"/>
        <v>2015</v>
      </c>
      <c r="U1274" s="82">
        <f>VLOOKUP(A1274,'SB35 Determination Data'!$B$4:$F$542,5,FALSE)</f>
        <v>2015</v>
      </c>
    </row>
    <row r="1275" spans="1:21" ht="12.75" customHeight="1" x14ac:dyDescent="0.15">
      <c r="A1275" s="77" t="s">
        <v>240</v>
      </c>
      <c r="B1275" s="77" t="s">
        <v>229</v>
      </c>
      <c r="C1275" s="77" t="s">
        <v>67</v>
      </c>
      <c r="D1275" s="78">
        <v>2016</v>
      </c>
      <c r="E1275" s="77" t="s">
        <v>1598</v>
      </c>
      <c r="F1275" s="79">
        <v>26</v>
      </c>
      <c r="G1275" s="79">
        <v>1</v>
      </c>
      <c r="H1275" s="83">
        <v>1</v>
      </c>
      <c r="I1275" s="79">
        <v>0</v>
      </c>
      <c r="J1275" s="79">
        <v>14</v>
      </c>
      <c r="K1275" s="79">
        <v>1</v>
      </c>
      <c r="L1275" s="79">
        <v>1</v>
      </c>
      <c r="M1275" s="79">
        <v>0</v>
      </c>
      <c r="N1275" s="77">
        <v>16</v>
      </c>
      <c r="O1275" s="79">
        <v>0</v>
      </c>
      <c r="P1275" s="79">
        <v>23</v>
      </c>
      <c r="Q1275" s="80">
        <v>3</v>
      </c>
      <c r="R1275">
        <v>79</v>
      </c>
      <c r="S1275">
        <v>5</v>
      </c>
      <c r="T1275" s="81">
        <f t="shared" si="0"/>
        <v>2016</v>
      </c>
      <c r="U1275" s="82">
        <f>VLOOKUP(A1275,'SB35 Determination Data'!$B$4:$F$542,5,FALSE)</f>
        <v>2015</v>
      </c>
    </row>
    <row r="1276" spans="1:21" ht="12.75" customHeight="1" x14ac:dyDescent="0.15">
      <c r="A1276" s="77" t="s">
        <v>240</v>
      </c>
      <c r="B1276" s="77" t="s">
        <v>229</v>
      </c>
      <c r="C1276" s="77" t="s">
        <v>67</v>
      </c>
      <c r="D1276" s="78">
        <v>2017</v>
      </c>
      <c r="E1276" s="77" t="s">
        <v>1598</v>
      </c>
      <c r="F1276" s="79">
        <v>26</v>
      </c>
      <c r="G1276" s="79">
        <v>1</v>
      </c>
      <c r="H1276" s="83">
        <v>1</v>
      </c>
      <c r="I1276" s="79">
        <v>0</v>
      </c>
      <c r="J1276" s="79">
        <v>14</v>
      </c>
      <c r="K1276" s="79">
        <v>2</v>
      </c>
      <c r="L1276" s="79">
        <v>0</v>
      </c>
      <c r="M1276" s="79">
        <v>2</v>
      </c>
      <c r="N1276" s="79">
        <v>16</v>
      </c>
      <c r="O1276" s="79">
        <v>1</v>
      </c>
      <c r="P1276" s="79">
        <v>23</v>
      </c>
      <c r="Q1276" s="80">
        <v>1</v>
      </c>
      <c r="R1276">
        <v>79</v>
      </c>
      <c r="S1276">
        <v>5</v>
      </c>
      <c r="T1276" s="81">
        <f t="shared" si="0"/>
        <v>2017</v>
      </c>
      <c r="U1276" s="82">
        <f>VLOOKUP(A1276,'SB35 Determination Data'!$B$4:$F$542,5,FALSE)</f>
        <v>2015</v>
      </c>
    </row>
    <row r="1277" spans="1:21" ht="12.75" customHeight="1" x14ac:dyDescent="0.15">
      <c r="A1277" s="77" t="s">
        <v>1304</v>
      </c>
      <c r="B1277" s="77" t="s">
        <v>509</v>
      </c>
      <c r="C1277" s="77" t="s">
        <v>128</v>
      </c>
      <c r="D1277" s="78">
        <v>2015</v>
      </c>
      <c r="E1277" s="77" t="s">
        <v>1598</v>
      </c>
      <c r="F1277" s="79">
        <v>34</v>
      </c>
      <c r="G1277" s="79">
        <v>0</v>
      </c>
      <c r="H1277" s="83">
        <v>0</v>
      </c>
      <c r="I1277" s="79">
        <v>0</v>
      </c>
      <c r="J1277" s="79">
        <v>22</v>
      </c>
      <c r="K1277" s="79">
        <v>0</v>
      </c>
      <c r="L1277" s="79">
        <v>0</v>
      </c>
      <c r="M1277" s="79">
        <v>0</v>
      </c>
      <c r="N1277" s="79">
        <v>26</v>
      </c>
      <c r="O1277" s="79">
        <v>0</v>
      </c>
      <c r="P1277" s="79">
        <v>58</v>
      </c>
      <c r="Q1277" s="80">
        <v>5</v>
      </c>
      <c r="R1277">
        <v>140</v>
      </c>
      <c r="S1277">
        <v>5</v>
      </c>
      <c r="T1277" s="81">
        <f t="shared" si="0"/>
        <v>2016</v>
      </c>
      <c r="U1277" s="82">
        <f>VLOOKUP(A1277,'SB35 Determination Data'!$B$4:$F$542,5,FALSE)</f>
        <v>2016</v>
      </c>
    </row>
    <row r="1278" spans="1:21" ht="12.75" customHeight="1" x14ac:dyDescent="0.15">
      <c r="A1278" s="77" t="s">
        <v>1304</v>
      </c>
      <c r="B1278" s="77" t="s">
        <v>509</v>
      </c>
      <c r="C1278" s="77" t="s">
        <v>128</v>
      </c>
      <c r="D1278" s="78">
        <v>2016</v>
      </c>
      <c r="E1278" s="77" t="s">
        <v>1598</v>
      </c>
      <c r="F1278" s="79">
        <v>34</v>
      </c>
      <c r="G1278" s="79">
        <v>0</v>
      </c>
      <c r="H1278" s="83">
        <v>0</v>
      </c>
      <c r="I1278" s="79">
        <v>0</v>
      </c>
      <c r="J1278" s="79">
        <v>22</v>
      </c>
      <c r="K1278" s="79">
        <v>0</v>
      </c>
      <c r="L1278" s="79">
        <v>0</v>
      </c>
      <c r="M1278" s="79">
        <v>0</v>
      </c>
      <c r="N1278" s="79">
        <v>26</v>
      </c>
      <c r="O1278" s="79">
        <v>0</v>
      </c>
      <c r="P1278" s="79">
        <v>58</v>
      </c>
      <c r="Q1278" s="80">
        <v>9</v>
      </c>
      <c r="R1278">
        <v>140</v>
      </c>
      <c r="S1278">
        <v>9</v>
      </c>
      <c r="T1278" s="81">
        <f t="shared" si="0"/>
        <v>2016</v>
      </c>
      <c r="U1278" s="82">
        <f>VLOOKUP(A1278,'SB35 Determination Data'!$B$4:$F$542,5,FALSE)</f>
        <v>2016</v>
      </c>
    </row>
    <row r="1279" spans="1:21" ht="12.75" customHeight="1" x14ac:dyDescent="0.15">
      <c r="A1279" s="77" t="s">
        <v>1304</v>
      </c>
      <c r="B1279" s="77" t="s">
        <v>509</v>
      </c>
      <c r="C1279" s="77" t="s">
        <v>128</v>
      </c>
      <c r="D1279" s="78">
        <v>2017</v>
      </c>
      <c r="E1279" s="77" t="s">
        <v>1598</v>
      </c>
      <c r="F1279" s="79">
        <v>34</v>
      </c>
      <c r="G1279" s="79">
        <v>0</v>
      </c>
      <c r="H1279" s="83">
        <v>0</v>
      </c>
      <c r="I1279" s="79">
        <v>0</v>
      </c>
      <c r="J1279" s="79">
        <v>22</v>
      </c>
      <c r="K1279" s="79">
        <v>3</v>
      </c>
      <c r="L1279" s="79">
        <v>3</v>
      </c>
      <c r="M1279" s="79">
        <v>0</v>
      </c>
      <c r="N1279" s="79">
        <v>26</v>
      </c>
      <c r="O1279" s="79">
        <v>4</v>
      </c>
      <c r="P1279" s="79">
        <v>58</v>
      </c>
      <c r="Q1279" s="80">
        <v>38</v>
      </c>
      <c r="R1279">
        <v>140</v>
      </c>
      <c r="S1279">
        <v>45</v>
      </c>
      <c r="T1279" s="81">
        <f t="shared" si="0"/>
        <v>2017</v>
      </c>
      <c r="U1279" s="82">
        <f>VLOOKUP(A1279,'SB35 Determination Data'!$B$4:$F$542,5,FALSE)</f>
        <v>2016</v>
      </c>
    </row>
    <row r="1280" spans="1:21" ht="12.75" customHeight="1" x14ac:dyDescent="0.15">
      <c r="A1280" s="77" t="s">
        <v>1306</v>
      </c>
      <c r="B1280" s="77" t="s">
        <v>257</v>
      </c>
      <c r="C1280" s="77" t="s">
        <v>128</v>
      </c>
      <c r="D1280" s="78">
        <v>2015</v>
      </c>
      <c r="E1280" s="77" t="s">
        <v>1598</v>
      </c>
      <c r="F1280" s="79">
        <v>95</v>
      </c>
      <c r="G1280" s="79">
        <v>0</v>
      </c>
      <c r="H1280" s="83">
        <v>0</v>
      </c>
      <c r="I1280" s="79">
        <v>0</v>
      </c>
      <c r="J1280" s="79">
        <v>62</v>
      </c>
      <c r="K1280" s="79">
        <v>0</v>
      </c>
      <c r="L1280" s="79">
        <v>0</v>
      </c>
      <c r="M1280" s="79">
        <v>0</v>
      </c>
      <c r="N1280" s="77">
        <v>72</v>
      </c>
      <c r="O1280" s="79">
        <v>1</v>
      </c>
      <c r="P1280" s="79">
        <v>164</v>
      </c>
      <c r="Q1280" s="80">
        <v>0</v>
      </c>
      <c r="R1280">
        <v>393</v>
      </c>
      <c r="S1280">
        <v>1</v>
      </c>
      <c r="T1280" s="81">
        <f t="shared" si="0"/>
        <v>2016</v>
      </c>
      <c r="U1280" s="82">
        <f>VLOOKUP(A1280,'SB35 Determination Data'!$B$4:$F$542,5,FALSE)</f>
        <v>2016</v>
      </c>
    </row>
    <row r="1281" spans="1:21" ht="12.75" customHeight="1" x14ac:dyDescent="0.15">
      <c r="A1281" s="77" t="s">
        <v>1306</v>
      </c>
      <c r="B1281" s="77" t="s">
        <v>257</v>
      </c>
      <c r="C1281" s="77" t="s">
        <v>128</v>
      </c>
      <c r="D1281" s="78">
        <v>2016</v>
      </c>
      <c r="E1281" s="77" t="s">
        <v>1598</v>
      </c>
      <c r="F1281" s="79">
        <v>95</v>
      </c>
      <c r="G1281" s="79">
        <v>0</v>
      </c>
      <c r="H1281" s="83">
        <v>0</v>
      </c>
      <c r="I1281" s="79">
        <v>0</v>
      </c>
      <c r="J1281" s="79">
        <v>62</v>
      </c>
      <c r="K1281" s="79">
        <v>0</v>
      </c>
      <c r="L1281" s="79">
        <v>0</v>
      </c>
      <c r="M1281" s="79">
        <v>0</v>
      </c>
      <c r="N1281" s="79">
        <v>72</v>
      </c>
      <c r="O1281" s="79">
        <v>1</v>
      </c>
      <c r="P1281" s="79">
        <v>164</v>
      </c>
      <c r="Q1281" s="80">
        <v>0</v>
      </c>
      <c r="R1281">
        <v>393</v>
      </c>
      <c r="S1281">
        <v>1</v>
      </c>
      <c r="T1281" s="81">
        <f t="shared" si="0"/>
        <v>2016</v>
      </c>
      <c r="U1281" s="82">
        <f>VLOOKUP(A1281,'SB35 Determination Data'!$B$4:$F$542,5,FALSE)</f>
        <v>2016</v>
      </c>
    </row>
    <row r="1282" spans="1:21" ht="12.75" customHeight="1" x14ac:dyDescent="0.15">
      <c r="A1282" s="77" t="s">
        <v>1306</v>
      </c>
      <c r="B1282" s="77" t="s">
        <v>257</v>
      </c>
      <c r="C1282" s="77" t="s">
        <v>128</v>
      </c>
      <c r="D1282" s="78">
        <v>2017</v>
      </c>
      <c r="E1282" s="77" t="s">
        <v>1598</v>
      </c>
      <c r="F1282" s="79">
        <v>95</v>
      </c>
      <c r="G1282" s="79">
        <v>0</v>
      </c>
      <c r="H1282" s="83">
        <v>0</v>
      </c>
      <c r="I1282" s="79">
        <v>0</v>
      </c>
      <c r="J1282" s="79">
        <v>62</v>
      </c>
      <c r="K1282" s="79">
        <v>0</v>
      </c>
      <c r="L1282" s="79">
        <v>0</v>
      </c>
      <c r="M1282" s="79">
        <v>0</v>
      </c>
      <c r="N1282" s="79">
        <v>72</v>
      </c>
      <c r="O1282" s="79">
        <v>1</v>
      </c>
      <c r="P1282" s="79">
        <v>164</v>
      </c>
      <c r="Q1282" s="80">
        <v>0</v>
      </c>
      <c r="R1282">
        <v>393</v>
      </c>
      <c r="S1282">
        <v>1</v>
      </c>
      <c r="T1282" s="81">
        <f t="shared" si="0"/>
        <v>2017</v>
      </c>
      <c r="U1282" s="82">
        <f>VLOOKUP(A1282,'SB35 Determination Data'!$B$4:$F$542,5,FALSE)</f>
        <v>2016</v>
      </c>
    </row>
    <row r="1283" spans="1:21" ht="12.75" customHeight="1" x14ac:dyDescent="0.15">
      <c r="A1283" s="77" t="s">
        <v>578</v>
      </c>
      <c r="B1283" s="77" t="s">
        <v>528</v>
      </c>
      <c r="C1283" s="77" t="s">
        <v>67</v>
      </c>
      <c r="D1283" s="78">
        <v>2014</v>
      </c>
      <c r="E1283" s="77" t="s">
        <v>1598</v>
      </c>
      <c r="F1283" s="79">
        <v>22</v>
      </c>
      <c r="G1283" s="79">
        <v>0</v>
      </c>
      <c r="H1283" s="83">
        <v>0</v>
      </c>
      <c r="I1283" s="79">
        <v>0</v>
      </c>
      <c r="J1283" s="79">
        <v>17</v>
      </c>
      <c r="K1283" s="79">
        <v>0</v>
      </c>
      <c r="L1283" s="79">
        <v>0</v>
      </c>
      <c r="M1283" s="79">
        <v>0</v>
      </c>
      <c r="N1283" s="79">
        <v>19</v>
      </c>
      <c r="O1283" s="79">
        <v>3</v>
      </c>
      <c r="P1283" s="79">
        <v>62</v>
      </c>
      <c r="Q1283" s="80">
        <v>1</v>
      </c>
      <c r="R1283">
        <v>120</v>
      </c>
      <c r="S1283">
        <v>4</v>
      </c>
      <c r="T1283" s="81">
        <f t="shared" si="0"/>
        <v>2015</v>
      </c>
      <c r="U1283" s="82">
        <f>VLOOKUP(A1283,'SB35 Determination Data'!$B$4:$F$542,5,FALSE)</f>
        <v>2015</v>
      </c>
    </row>
    <row r="1284" spans="1:21" ht="12.75" customHeight="1" x14ac:dyDescent="0.15">
      <c r="A1284" s="77" t="s">
        <v>578</v>
      </c>
      <c r="B1284" s="77" t="s">
        <v>528</v>
      </c>
      <c r="C1284" s="77" t="s">
        <v>67</v>
      </c>
      <c r="D1284" s="78">
        <v>2015</v>
      </c>
      <c r="E1284" s="77" t="s">
        <v>1598</v>
      </c>
      <c r="F1284" s="79">
        <v>22</v>
      </c>
      <c r="G1284" s="79">
        <v>0</v>
      </c>
      <c r="H1284" s="83">
        <v>0</v>
      </c>
      <c r="I1284" s="79">
        <v>0</v>
      </c>
      <c r="J1284" s="79">
        <v>17</v>
      </c>
      <c r="K1284" s="79">
        <v>1</v>
      </c>
      <c r="L1284" s="79">
        <v>1</v>
      </c>
      <c r="M1284" s="79">
        <v>0</v>
      </c>
      <c r="N1284" s="79">
        <v>19</v>
      </c>
      <c r="O1284" s="79">
        <v>2</v>
      </c>
      <c r="P1284" s="79">
        <v>62</v>
      </c>
      <c r="Q1284" s="80">
        <v>9</v>
      </c>
      <c r="R1284">
        <v>120</v>
      </c>
      <c r="S1284">
        <v>12</v>
      </c>
      <c r="T1284" s="81">
        <f t="shared" si="0"/>
        <v>2015</v>
      </c>
      <c r="U1284" s="82">
        <f>VLOOKUP(A1284,'SB35 Determination Data'!$B$4:$F$542,5,FALSE)</f>
        <v>2015</v>
      </c>
    </row>
    <row r="1285" spans="1:21" ht="12.75" customHeight="1" x14ac:dyDescent="0.15">
      <c r="A1285" s="77" t="s">
        <v>578</v>
      </c>
      <c r="B1285" s="77" t="s">
        <v>528</v>
      </c>
      <c r="C1285" s="77" t="s">
        <v>67</v>
      </c>
      <c r="D1285" s="78">
        <v>2016</v>
      </c>
      <c r="E1285" s="77" t="s">
        <v>1598</v>
      </c>
      <c r="F1285" s="79">
        <v>22</v>
      </c>
      <c r="G1285" s="79">
        <v>0</v>
      </c>
      <c r="H1285" s="83">
        <v>0</v>
      </c>
      <c r="I1285" s="79">
        <v>0</v>
      </c>
      <c r="J1285" s="79">
        <v>17</v>
      </c>
      <c r="K1285" s="79">
        <v>0</v>
      </c>
      <c r="L1285" s="79">
        <v>0</v>
      </c>
      <c r="M1285" s="79">
        <v>0</v>
      </c>
      <c r="N1285" s="79">
        <v>19</v>
      </c>
      <c r="O1285" s="79">
        <v>6</v>
      </c>
      <c r="P1285" s="79">
        <v>62</v>
      </c>
      <c r="Q1285" s="80">
        <v>2</v>
      </c>
      <c r="R1285">
        <v>120</v>
      </c>
      <c r="S1285">
        <v>8</v>
      </c>
      <c r="T1285" s="81">
        <f t="shared" si="0"/>
        <v>2016</v>
      </c>
      <c r="U1285" s="82">
        <f>VLOOKUP(A1285,'SB35 Determination Data'!$B$4:$F$542,5,FALSE)</f>
        <v>2015</v>
      </c>
    </row>
    <row r="1286" spans="1:21" ht="12.75" customHeight="1" x14ac:dyDescent="0.15">
      <c r="A1286" s="77" t="s">
        <v>578</v>
      </c>
      <c r="B1286" s="77" t="s">
        <v>528</v>
      </c>
      <c r="C1286" s="77" t="s">
        <v>67</v>
      </c>
      <c r="D1286" s="78">
        <v>2017</v>
      </c>
      <c r="E1286" s="77" t="s">
        <v>1598</v>
      </c>
      <c r="F1286" s="79">
        <v>22</v>
      </c>
      <c r="G1286" s="79">
        <v>0</v>
      </c>
      <c r="H1286" s="83">
        <v>0</v>
      </c>
      <c r="I1286" s="79">
        <v>0</v>
      </c>
      <c r="J1286" s="79">
        <v>17</v>
      </c>
      <c r="K1286" s="79">
        <v>2</v>
      </c>
      <c r="L1286" s="79">
        <v>2</v>
      </c>
      <c r="M1286" s="79">
        <v>0</v>
      </c>
      <c r="N1286" s="79">
        <v>19</v>
      </c>
      <c r="O1286" s="79">
        <v>5</v>
      </c>
      <c r="P1286" s="79">
        <v>62</v>
      </c>
      <c r="Q1286" s="80">
        <v>11</v>
      </c>
      <c r="R1286">
        <v>120</v>
      </c>
      <c r="S1286">
        <v>18</v>
      </c>
      <c r="T1286" s="81">
        <f t="shared" si="0"/>
        <v>2017</v>
      </c>
      <c r="U1286" s="82">
        <f>VLOOKUP(A1286,'SB35 Determination Data'!$B$4:$F$542,5,FALSE)</f>
        <v>2015</v>
      </c>
    </row>
    <row r="1287" spans="1:21" ht="12.75" customHeight="1" x14ac:dyDescent="0.15">
      <c r="A1287" s="77" t="s">
        <v>1307</v>
      </c>
      <c r="B1287" s="77" t="s">
        <v>127</v>
      </c>
      <c r="C1287" s="77" t="s">
        <v>128</v>
      </c>
      <c r="D1287" s="78">
        <v>2015</v>
      </c>
      <c r="E1287" s="77" t="s">
        <v>1598</v>
      </c>
      <c r="F1287" s="79">
        <v>140</v>
      </c>
      <c r="G1287" s="79">
        <v>37</v>
      </c>
      <c r="H1287" s="83">
        <v>37</v>
      </c>
      <c r="I1287" s="79">
        <v>0</v>
      </c>
      <c r="J1287" s="79">
        <v>115</v>
      </c>
      <c r="K1287" s="79">
        <v>10</v>
      </c>
      <c r="L1287" s="79">
        <v>10</v>
      </c>
      <c r="M1287" s="79">
        <v>0</v>
      </c>
      <c r="N1287" s="79">
        <v>69</v>
      </c>
      <c r="O1287" s="79">
        <v>22</v>
      </c>
      <c r="P1287" s="79">
        <v>281</v>
      </c>
      <c r="Q1287" s="80">
        <v>0</v>
      </c>
      <c r="R1287">
        <v>605</v>
      </c>
      <c r="S1287">
        <v>69</v>
      </c>
      <c r="T1287" s="81">
        <f t="shared" si="0"/>
        <v>2016</v>
      </c>
      <c r="U1287" s="82">
        <f>VLOOKUP(A1287,'SB35 Determination Data'!$B$4:$F$542,5,FALSE)</f>
        <v>2016</v>
      </c>
    </row>
    <row r="1288" spans="1:21" ht="12.75" customHeight="1" x14ac:dyDescent="0.15">
      <c r="A1288" s="77" t="s">
        <v>1307</v>
      </c>
      <c r="B1288" s="77" t="s">
        <v>127</v>
      </c>
      <c r="C1288" s="77" t="s">
        <v>128</v>
      </c>
      <c r="D1288" s="78">
        <v>2016</v>
      </c>
      <c r="E1288" s="77" t="s">
        <v>1598</v>
      </c>
      <c r="F1288" s="79">
        <v>140</v>
      </c>
      <c r="G1288" s="79">
        <v>18</v>
      </c>
      <c r="H1288" s="83">
        <v>18</v>
      </c>
      <c r="I1288" s="79">
        <v>0</v>
      </c>
      <c r="J1288" s="79">
        <v>115</v>
      </c>
      <c r="K1288" s="79">
        <v>29</v>
      </c>
      <c r="L1288" s="79">
        <v>29</v>
      </c>
      <c r="M1288" s="79">
        <v>0</v>
      </c>
      <c r="N1288" s="79">
        <v>69</v>
      </c>
      <c r="O1288" s="79">
        <v>0</v>
      </c>
      <c r="P1288" s="79">
        <v>281</v>
      </c>
      <c r="Q1288" s="80">
        <v>0</v>
      </c>
      <c r="R1288">
        <v>605</v>
      </c>
      <c r="S1288">
        <v>47</v>
      </c>
      <c r="T1288" s="81">
        <f t="shared" si="0"/>
        <v>2016</v>
      </c>
      <c r="U1288" s="82">
        <f>VLOOKUP(A1288,'SB35 Determination Data'!$B$4:$F$542,5,FALSE)</f>
        <v>2016</v>
      </c>
    </row>
    <row r="1289" spans="1:21" ht="12.75" customHeight="1" x14ac:dyDescent="0.15">
      <c r="A1289" s="77" t="s">
        <v>1307</v>
      </c>
      <c r="B1289" s="77" t="s">
        <v>127</v>
      </c>
      <c r="C1289" s="77" t="s">
        <v>128</v>
      </c>
      <c r="D1289" s="78">
        <v>2017</v>
      </c>
      <c r="E1289" s="77" t="s">
        <v>1598</v>
      </c>
      <c r="F1289" s="79">
        <v>140</v>
      </c>
      <c r="G1289" s="79">
        <v>0</v>
      </c>
      <c r="H1289" s="83">
        <v>0</v>
      </c>
      <c r="I1289" s="79">
        <v>0</v>
      </c>
      <c r="J1289" s="79">
        <v>115</v>
      </c>
      <c r="K1289" s="79">
        <v>0</v>
      </c>
      <c r="L1289" s="79">
        <v>0</v>
      </c>
      <c r="M1289" s="79">
        <v>0</v>
      </c>
      <c r="N1289" s="77">
        <v>69</v>
      </c>
      <c r="O1289" s="79">
        <v>5</v>
      </c>
      <c r="P1289" s="79">
        <v>281</v>
      </c>
      <c r="Q1289" s="80">
        <v>2</v>
      </c>
      <c r="R1289">
        <v>605</v>
      </c>
      <c r="S1289">
        <v>7</v>
      </c>
      <c r="T1289" s="81">
        <f t="shared" si="0"/>
        <v>2017</v>
      </c>
      <c r="U1289" s="82">
        <f>VLOOKUP(A1289,'SB35 Determination Data'!$B$4:$F$542,5,FALSE)</f>
        <v>2016</v>
      </c>
    </row>
    <row r="1290" spans="1:21" ht="12.75" customHeight="1" x14ac:dyDescent="0.15">
      <c r="A1290" s="77" t="s">
        <v>552</v>
      </c>
      <c r="B1290" s="77" t="s">
        <v>433</v>
      </c>
      <c r="C1290" s="77" t="s">
        <v>83</v>
      </c>
      <c r="D1290" s="78">
        <v>2017</v>
      </c>
      <c r="E1290" s="77" t="s">
        <v>1598</v>
      </c>
      <c r="F1290" s="79">
        <v>189</v>
      </c>
      <c r="G1290" s="79">
        <v>4</v>
      </c>
      <c r="H1290" s="83">
        <v>0</v>
      </c>
      <c r="I1290" s="79">
        <v>4</v>
      </c>
      <c r="J1290" s="79">
        <v>117</v>
      </c>
      <c r="K1290" s="79">
        <v>9</v>
      </c>
      <c r="L1290" s="79">
        <v>0</v>
      </c>
      <c r="M1290" s="79">
        <v>9</v>
      </c>
      <c r="N1290" s="79">
        <v>128</v>
      </c>
      <c r="O1290" s="79">
        <v>132</v>
      </c>
      <c r="P1290" s="79">
        <v>321</v>
      </c>
      <c r="Q1290" s="80">
        <v>1</v>
      </c>
      <c r="R1290">
        <v>755</v>
      </c>
      <c r="S1290">
        <v>146</v>
      </c>
      <c r="T1290" s="81">
        <f t="shared" si="0"/>
        <v>2017</v>
      </c>
      <c r="U1290" s="82">
        <f>VLOOKUP(A1290,'SB35 Determination Data'!$B$4:$F$542,5,FALSE)</f>
        <v>2014</v>
      </c>
    </row>
    <row r="1291" spans="1:21" ht="12.75" customHeight="1" x14ac:dyDescent="0.15">
      <c r="A1291" s="77" t="s">
        <v>553</v>
      </c>
      <c r="B1291" s="77" t="s">
        <v>433</v>
      </c>
      <c r="C1291" s="77" t="s">
        <v>83</v>
      </c>
      <c r="D1291" s="78">
        <v>2015</v>
      </c>
      <c r="E1291" s="77" t="s">
        <v>1598</v>
      </c>
      <c r="F1291" s="79">
        <v>32</v>
      </c>
      <c r="G1291" s="79">
        <v>7</v>
      </c>
      <c r="H1291" s="83">
        <v>7</v>
      </c>
      <c r="I1291" s="79">
        <v>0</v>
      </c>
      <c r="J1291" s="79">
        <v>21</v>
      </c>
      <c r="K1291" s="79">
        <v>13</v>
      </c>
      <c r="L1291" s="79">
        <v>13</v>
      </c>
      <c r="M1291" s="79">
        <v>0</v>
      </c>
      <c r="N1291" s="79">
        <v>23</v>
      </c>
      <c r="O1291" s="79">
        <v>0</v>
      </c>
      <c r="P1291" s="79">
        <v>58</v>
      </c>
      <c r="Q1291" s="80">
        <v>0</v>
      </c>
      <c r="R1291">
        <v>134</v>
      </c>
      <c r="S1291">
        <v>20</v>
      </c>
      <c r="T1291" s="81">
        <f t="shared" si="0"/>
        <v>2015</v>
      </c>
      <c r="U1291" s="82">
        <f>VLOOKUP(A1291,'SB35 Determination Data'!$B$4:$F$542,5,FALSE)</f>
        <v>2014</v>
      </c>
    </row>
    <row r="1292" spans="1:21" ht="12.75" customHeight="1" x14ac:dyDescent="0.15">
      <c r="A1292" s="77" t="s">
        <v>553</v>
      </c>
      <c r="B1292" s="77" t="s">
        <v>433</v>
      </c>
      <c r="C1292" s="77" t="s">
        <v>83</v>
      </c>
      <c r="D1292" s="78">
        <v>2016</v>
      </c>
      <c r="E1292" s="77" t="s">
        <v>1598</v>
      </c>
      <c r="F1292" s="79">
        <v>32</v>
      </c>
      <c r="G1292" s="79">
        <v>2</v>
      </c>
      <c r="H1292" s="83">
        <v>2</v>
      </c>
      <c r="I1292" s="79">
        <v>0</v>
      </c>
      <c r="J1292" s="79">
        <v>21</v>
      </c>
      <c r="K1292" s="79">
        <v>0</v>
      </c>
      <c r="L1292" s="79">
        <v>0</v>
      </c>
      <c r="M1292" s="79">
        <v>0</v>
      </c>
      <c r="N1292" s="79">
        <v>23</v>
      </c>
      <c r="O1292" s="79">
        <v>8</v>
      </c>
      <c r="P1292" s="79">
        <v>58</v>
      </c>
      <c r="Q1292" s="80">
        <v>0</v>
      </c>
      <c r="R1292">
        <v>134</v>
      </c>
      <c r="S1292">
        <v>10</v>
      </c>
      <c r="T1292" s="81">
        <f t="shared" si="0"/>
        <v>2016</v>
      </c>
      <c r="U1292" s="82">
        <f>VLOOKUP(A1292,'SB35 Determination Data'!$B$4:$F$542,5,FALSE)</f>
        <v>2014</v>
      </c>
    </row>
    <row r="1293" spans="1:21" ht="12.75" customHeight="1" x14ac:dyDescent="0.15">
      <c r="A1293" s="77" t="s">
        <v>553</v>
      </c>
      <c r="B1293" s="77" t="s">
        <v>433</v>
      </c>
      <c r="C1293" s="77" t="s">
        <v>83</v>
      </c>
      <c r="D1293" s="78">
        <v>2017</v>
      </c>
      <c r="E1293" s="77" t="s">
        <v>1598</v>
      </c>
      <c r="F1293" s="79">
        <v>32</v>
      </c>
      <c r="G1293" s="79">
        <v>0</v>
      </c>
      <c r="H1293" s="83">
        <v>0</v>
      </c>
      <c r="I1293" s="79">
        <v>0</v>
      </c>
      <c r="J1293" s="79">
        <v>21</v>
      </c>
      <c r="K1293" s="79">
        <v>4</v>
      </c>
      <c r="L1293" s="79">
        <v>1</v>
      </c>
      <c r="M1293" s="79">
        <v>3</v>
      </c>
      <c r="N1293" s="79">
        <v>23</v>
      </c>
      <c r="O1293" s="79">
        <v>29</v>
      </c>
      <c r="P1293" s="79">
        <v>58</v>
      </c>
      <c r="Q1293" s="80">
        <v>2</v>
      </c>
      <c r="R1293">
        <v>134</v>
      </c>
      <c r="S1293">
        <v>35</v>
      </c>
      <c r="T1293" s="81">
        <f t="shared" si="0"/>
        <v>2017</v>
      </c>
      <c r="U1293" s="82">
        <f>VLOOKUP(A1293,'SB35 Determination Data'!$B$4:$F$542,5,FALSE)</f>
        <v>2014</v>
      </c>
    </row>
    <row r="1294" spans="1:21" ht="12.75" customHeight="1" x14ac:dyDescent="0.15">
      <c r="A1294" s="77" t="s">
        <v>218</v>
      </c>
      <c r="B1294" s="77" t="s">
        <v>168</v>
      </c>
      <c r="C1294" s="77" t="s">
        <v>144</v>
      </c>
      <c r="D1294" s="78">
        <v>2014</v>
      </c>
      <c r="E1294" s="77" t="s">
        <v>1598</v>
      </c>
      <c r="F1294" s="79">
        <v>14</v>
      </c>
      <c r="G1294" s="79">
        <v>2</v>
      </c>
      <c r="H1294" s="83">
        <v>0</v>
      </c>
      <c r="I1294" s="79">
        <v>2</v>
      </c>
      <c r="J1294" s="79">
        <v>9</v>
      </c>
      <c r="K1294" s="79">
        <v>5</v>
      </c>
      <c r="L1294" s="79">
        <v>0</v>
      </c>
      <c r="M1294" s="79">
        <v>5</v>
      </c>
      <c r="N1294" s="79">
        <v>9</v>
      </c>
      <c r="O1294" s="79">
        <v>0</v>
      </c>
      <c r="P1294" s="79">
        <v>23</v>
      </c>
      <c r="Q1294" s="80">
        <v>5</v>
      </c>
      <c r="R1294">
        <v>55</v>
      </c>
      <c r="S1294">
        <v>12</v>
      </c>
      <c r="T1294" s="81">
        <f t="shared" si="0"/>
        <v>2014</v>
      </c>
      <c r="U1294" s="82">
        <f>VLOOKUP(A1294,'SB35 Determination Data'!$B$4:$F$542,5,FALSE)</f>
        <v>2014</v>
      </c>
    </row>
    <row r="1295" spans="1:21" ht="12.75" customHeight="1" x14ac:dyDescent="0.15">
      <c r="A1295" s="77" t="s">
        <v>218</v>
      </c>
      <c r="B1295" s="77" t="s">
        <v>168</v>
      </c>
      <c r="C1295" s="77" t="s">
        <v>144</v>
      </c>
      <c r="D1295" s="78">
        <v>2015</v>
      </c>
      <c r="E1295" s="77" t="s">
        <v>1598</v>
      </c>
      <c r="F1295" s="79">
        <v>14</v>
      </c>
      <c r="G1295" s="79">
        <v>0</v>
      </c>
      <c r="H1295" s="83">
        <v>0</v>
      </c>
      <c r="I1295" s="79">
        <v>0</v>
      </c>
      <c r="J1295" s="79">
        <v>9</v>
      </c>
      <c r="K1295" s="79">
        <v>0</v>
      </c>
      <c r="L1295" s="79">
        <v>0</v>
      </c>
      <c r="M1295" s="79">
        <v>0</v>
      </c>
      <c r="N1295" s="79">
        <v>9</v>
      </c>
      <c r="O1295" s="79">
        <v>0</v>
      </c>
      <c r="P1295" s="79">
        <v>23</v>
      </c>
      <c r="Q1295" s="80">
        <v>77</v>
      </c>
      <c r="R1295">
        <v>55</v>
      </c>
      <c r="S1295">
        <v>77</v>
      </c>
      <c r="T1295" s="81">
        <f t="shared" si="0"/>
        <v>2015</v>
      </c>
      <c r="U1295" s="82">
        <f>VLOOKUP(A1295,'SB35 Determination Data'!$B$4:$F$542,5,FALSE)</f>
        <v>2014</v>
      </c>
    </row>
    <row r="1296" spans="1:21" ht="12.75" customHeight="1" x14ac:dyDescent="0.15">
      <c r="A1296" s="77" t="s">
        <v>218</v>
      </c>
      <c r="B1296" s="77" t="s">
        <v>168</v>
      </c>
      <c r="C1296" s="77" t="s">
        <v>144</v>
      </c>
      <c r="D1296" s="78">
        <v>2016</v>
      </c>
      <c r="E1296" s="77" t="s">
        <v>1598</v>
      </c>
      <c r="F1296" s="79">
        <v>14</v>
      </c>
      <c r="G1296" s="79">
        <v>0</v>
      </c>
      <c r="H1296" s="83">
        <v>0</v>
      </c>
      <c r="I1296" s="79">
        <v>0</v>
      </c>
      <c r="J1296" s="79">
        <v>9</v>
      </c>
      <c r="K1296" s="79">
        <v>1</v>
      </c>
      <c r="L1296" s="79">
        <v>0</v>
      </c>
      <c r="M1296" s="79">
        <v>1</v>
      </c>
      <c r="N1296" s="79">
        <v>9</v>
      </c>
      <c r="O1296" s="79">
        <v>0</v>
      </c>
      <c r="P1296" s="79">
        <v>23</v>
      </c>
      <c r="Q1296" s="80">
        <v>0</v>
      </c>
      <c r="R1296">
        <v>55</v>
      </c>
      <c r="S1296">
        <v>1</v>
      </c>
      <c r="T1296" s="81">
        <f t="shared" si="0"/>
        <v>2016</v>
      </c>
      <c r="U1296" s="82">
        <f>VLOOKUP(A1296,'SB35 Determination Data'!$B$4:$F$542,5,FALSE)</f>
        <v>2014</v>
      </c>
    </row>
    <row r="1297" spans="1:21" ht="12.75" customHeight="1" x14ac:dyDescent="0.15">
      <c r="A1297" s="77" t="s">
        <v>218</v>
      </c>
      <c r="B1297" s="77" t="s">
        <v>168</v>
      </c>
      <c r="C1297" s="77" t="s">
        <v>144</v>
      </c>
      <c r="D1297" s="78">
        <v>2017</v>
      </c>
      <c r="E1297" s="77" t="s">
        <v>1598</v>
      </c>
      <c r="F1297" s="79">
        <v>14</v>
      </c>
      <c r="G1297" s="79">
        <v>0</v>
      </c>
      <c r="H1297" s="83">
        <v>0</v>
      </c>
      <c r="I1297" s="79">
        <v>0</v>
      </c>
      <c r="J1297" s="79">
        <v>9</v>
      </c>
      <c r="K1297" s="79">
        <v>1</v>
      </c>
      <c r="L1297" s="79">
        <v>0</v>
      </c>
      <c r="M1297" s="79">
        <v>1</v>
      </c>
      <c r="N1297" s="77">
        <v>9</v>
      </c>
      <c r="O1297" s="79">
        <v>3</v>
      </c>
      <c r="P1297" s="79">
        <v>23</v>
      </c>
      <c r="Q1297" s="80">
        <v>0</v>
      </c>
      <c r="R1297">
        <v>55</v>
      </c>
      <c r="S1297">
        <v>4</v>
      </c>
      <c r="T1297" s="81">
        <f t="shared" si="0"/>
        <v>2017</v>
      </c>
      <c r="U1297" s="82">
        <f>VLOOKUP(A1297,'SB35 Determination Data'!$B$4:$F$542,5,FALSE)</f>
        <v>2014</v>
      </c>
    </row>
    <row r="1298" spans="1:21" ht="12.75" customHeight="1" x14ac:dyDescent="0.15">
      <c r="A1298" s="77" t="s">
        <v>219</v>
      </c>
      <c r="B1298" s="77" t="s">
        <v>168</v>
      </c>
      <c r="C1298" s="77" t="s">
        <v>144</v>
      </c>
      <c r="D1298" s="78">
        <v>2014</v>
      </c>
      <c r="E1298" s="77" t="s">
        <v>1598</v>
      </c>
      <c r="F1298" s="79">
        <v>44</v>
      </c>
      <c r="G1298" s="79">
        <v>0</v>
      </c>
      <c r="H1298" s="83">
        <v>0</v>
      </c>
      <c r="I1298" s="79">
        <v>0</v>
      </c>
      <c r="J1298" s="79">
        <v>27</v>
      </c>
      <c r="K1298" s="79">
        <v>0</v>
      </c>
      <c r="L1298" s="79">
        <v>0</v>
      </c>
      <c r="M1298" s="79">
        <v>0</v>
      </c>
      <c r="N1298" s="79">
        <v>28</v>
      </c>
      <c r="O1298" s="79">
        <v>17</v>
      </c>
      <c r="P1298" s="79">
        <v>70</v>
      </c>
      <c r="Q1298" s="80">
        <v>1</v>
      </c>
      <c r="R1298">
        <v>169</v>
      </c>
      <c r="S1298">
        <v>18</v>
      </c>
      <c r="T1298" s="81">
        <f t="shared" si="0"/>
        <v>2014</v>
      </c>
      <c r="U1298" s="82">
        <f>VLOOKUP(A1298,'SB35 Determination Data'!$B$4:$F$542,5,FALSE)</f>
        <v>2014</v>
      </c>
    </row>
    <row r="1299" spans="1:21" ht="12.75" customHeight="1" x14ac:dyDescent="0.15">
      <c r="A1299" s="77" t="s">
        <v>219</v>
      </c>
      <c r="B1299" s="77" t="s">
        <v>168</v>
      </c>
      <c r="C1299" s="77" t="s">
        <v>144</v>
      </c>
      <c r="D1299" s="78">
        <v>2015</v>
      </c>
      <c r="E1299" s="77" t="s">
        <v>1598</v>
      </c>
      <c r="F1299" s="79">
        <v>44</v>
      </c>
      <c r="G1299" s="79">
        <v>44</v>
      </c>
      <c r="H1299" s="83">
        <v>44</v>
      </c>
      <c r="I1299" s="79">
        <v>0</v>
      </c>
      <c r="J1299" s="79">
        <v>27</v>
      </c>
      <c r="K1299" s="79">
        <v>27</v>
      </c>
      <c r="L1299" s="79">
        <v>27</v>
      </c>
      <c r="M1299" s="79">
        <v>0</v>
      </c>
      <c r="N1299" s="79">
        <v>28</v>
      </c>
      <c r="O1299" s="79">
        <v>2</v>
      </c>
      <c r="P1299" s="79">
        <v>70</v>
      </c>
      <c r="Q1299" s="80">
        <v>0</v>
      </c>
      <c r="R1299">
        <v>169</v>
      </c>
      <c r="S1299">
        <v>73</v>
      </c>
      <c r="T1299" s="81">
        <f t="shared" si="0"/>
        <v>2015</v>
      </c>
      <c r="U1299" s="82">
        <f>VLOOKUP(A1299,'SB35 Determination Data'!$B$4:$F$542,5,FALSE)</f>
        <v>2014</v>
      </c>
    </row>
    <row r="1300" spans="1:21" ht="12.75" customHeight="1" x14ac:dyDescent="0.15">
      <c r="A1300" s="77" t="s">
        <v>219</v>
      </c>
      <c r="B1300" s="77" t="s">
        <v>168</v>
      </c>
      <c r="C1300" s="77" t="s">
        <v>144</v>
      </c>
      <c r="D1300" s="78">
        <v>2016</v>
      </c>
      <c r="E1300" s="77" t="s">
        <v>1598</v>
      </c>
      <c r="F1300" s="79">
        <v>44</v>
      </c>
      <c r="G1300" s="79">
        <v>0</v>
      </c>
      <c r="H1300" s="83">
        <v>0</v>
      </c>
      <c r="I1300" s="79">
        <v>0</v>
      </c>
      <c r="J1300" s="79">
        <v>27</v>
      </c>
      <c r="K1300" s="79">
        <v>0</v>
      </c>
      <c r="L1300" s="79">
        <v>0</v>
      </c>
      <c r="M1300" s="79">
        <v>0</v>
      </c>
      <c r="N1300" s="79">
        <v>28</v>
      </c>
      <c r="O1300" s="79">
        <v>0</v>
      </c>
      <c r="P1300" s="79">
        <v>70</v>
      </c>
      <c r="Q1300" s="80">
        <v>3</v>
      </c>
      <c r="R1300">
        <v>169</v>
      </c>
      <c r="S1300">
        <v>3</v>
      </c>
      <c r="T1300" s="81">
        <f t="shared" si="0"/>
        <v>2016</v>
      </c>
      <c r="U1300" s="82">
        <f>VLOOKUP(A1300,'SB35 Determination Data'!$B$4:$F$542,5,FALSE)</f>
        <v>2014</v>
      </c>
    </row>
    <row r="1301" spans="1:21" ht="12.75" customHeight="1" x14ac:dyDescent="0.15">
      <c r="A1301" s="77" t="s">
        <v>219</v>
      </c>
      <c r="B1301" s="77" t="s">
        <v>168</v>
      </c>
      <c r="C1301" s="77" t="s">
        <v>144</v>
      </c>
      <c r="D1301" s="78">
        <v>2017</v>
      </c>
      <c r="E1301" s="77" t="s">
        <v>1598</v>
      </c>
      <c r="F1301" s="79">
        <v>44</v>
      </c>
      <c r="G1301" s="79">
        <v>0</v>
      </c>
      <c r="H1301" s="83">
        <v>0</v>
      </c>
      <c r="I1301" s="79">
        <v>0</v>
      </c>
      <c r="J1301" s="79">
        <v>27</v>
      </c>
      <c r="K1301" s="79">
        <v>0</v>
      </c>
      <c r="L1301" s="79">
        <v>0</v>
      </c>
      <c r="M1301" s="79">
        <v>0</v>
      </c>
      <c r="N1301" s="79">
        <v>28</v>
      </c>
      <c r="O1301" s="79">
        <v>0</v>
      </c>
      <c r="P1301" s="79">
        <v>70</v>
      </c>
      <c r="Q1301" s="80">
        <v>24</v>
      </c>
      <c r="R1301">
        <v>169</v>
      </c>
      <c r="S1301">
        <v>24</v>
      </c>
      <c r="T1301" s="81">
        <f t="shared" si="0"/>
        <v>2017</v>
      </c>
      <c r="U1301" s="82">
        <f>VLOOKUP(A1301,'SB35 Determination Data'!$B$4:$F$542,5,FALSE)</f>
        <v>2014</v>
      </c>
    </row>
    <row r="1302" spans="1:21" ht="12.75" customHeight="1" x14ac:dyDescent="0.15">
      <c r="A1302" s="77" t="s">
        <v>621</v>
      </c>
      <c r="B1302" s="77" t="s">
        <v>502</v>
      </c>
      <c r="C1302" s="77" t="s">
        <v>144</v>
      </c>
      <c r="D1302" s="78">
        <v>2014</v>
      </c>
      <c r="E1302" s="77" t="s">
        <v>1598</v>
      </c>
      <c r="F1302" s="79">
        <v>310</v>
      </c>
      <c r="G1302" s="79">
        <v>0</v>
      </c>
      <c r="H1302" s="83">
        <v>0</v>
      </c>
      <c r="I1302" s="79">
        <v>0</v>
      </c>
      <c r="J1302" s="79">
        <v>208</v>
      </c>
      <c r="K1302" s="79">
        <v>0</v>
      </c>
      <c r="L1302" s="79">
        <v>0</v>
      </c>
      <c r="M1302" s="79">
        <v>0</v>
      </c>
      <c r="N1302" s="79">
        <v>229</v>
      </c>
      <c r="O1302" s="79">
        <v>0</v>
      </c>
      <c r="P1302" s="79">
        <v>509</v>
      </c>
      <c r="Q1302" s="80">
        <v>42</v>
      </c>
      <c r="R1302">
        <v>1256</v>
      </c>
      <c r="S1302">
        <v>42</v>
      </c>
      <c r="T1302" s="81">
        <f t="shared" si="0"/>
        <v>2014</v>
      </c>
      <c r="U1302" s="82">
        <f>VLOOKUP(A1302,'SB35 Determination Data'!$B$4:$F$542,5,FALSE)</f>
        <v>2014</v>
      </c>
    </row>
    <row r="1303" spans="1:21" ht="12.75" customHeight="1" x14ac:dyDescent="0.15">
      <c r="A1303" s="77" t="s">
        <v>621</v>
      </c>
      <c r="B1303" s="77" t="s">
        <v>502</v>
      </c>
      <c r="C1303" s="77" t="s">
        <v>144</v>
      </c>
      <c r="D1303" s="78">
        <v>2015</v>
      </c>
      <c r="E1303" s="77" t="s">
        <v>1598</v>
      </c>
      <c r="F1303" s="79">
        <v>310</v>
      </c>
      <c r="G1303" s="79">
        <v>0</v>
      </c>
      <c r="H1303" s="83">
        <v>0</v>
      </c>
      <c r="I1303" s="79">
        <v>0</v>
      </c>
      <c r="J1303" s="79">
        <v>208</v>
      </c>
      <c r="K1303" s="79">
        <v>0</v>
      </c>
      <c r="L1303" s="79">
        <v>0</v>
      </c>
      <c r="M1303" s="79">
        <v>0</v>
      </c>
      <c r="N1303" s="79">
        <v>229</v>
      </c>
      <c r="O1303" s="79">
        <v>15</v>
      </c>
      <c r="P1303" s="79">
        <v>509</v>
      </c>
      <c r="Q1303" s="80">
        <v>11</v>
      </c>
      <c r="R1303">
        <v>1256</v>
      </c>
      <c r="S1303">
        <v>26</v>
      </c>
      <c r="T1303" s="81">
        <f t="shared" si="0"/>
        <v>2015</v>
      </c>
      <c r="U1303" s="82">
        <f>VLOOKUP(A1303,'SB35 Determination Data'!$B$4:$F$542,5,FALSE)</f>
        <v>2014</v>
      </c>
    </row>
    <row r="1304" spans="1:21" ht="12.75" customHeight="1" x14ac:dyDescent="0.15">
      <c r="A1304" s="77" t="s">
        <v>621</v>
      </c>
      <c r="B1304" s="77" t="s">
        <v>502</v>
      </c>
      <c r="C1304" s="77" t="s">
        <v>144</v>
      </c>
      <c r="D1304" s="78">
        <v>2016</v>
      </c>
      <c r="E1304" s="77" t="s">
        <v>1598</v>
      </c>
      <c r="F1304" s="79">
        <v>310</v>
      </c>
      <c r="G1304" s="79">
        <v>0</v>
      </c>
      <c r="H1304" s="83">
        <v>0</v>
      </c>
      <c r="I1304" s="79">
        <v>0</v>
      </c>
      <c r="J1304" s="79">
        <v>208</v>
      </c>
      <c r="K1304" s="79">
        <v>1</v>
      </c>
      <c r="L1304" s="79">
        <v>1</v>
      </c>
      <c r="M1304" s="79">
        <v>0</v>
      </c>
      <c r="N1304" s="79">
        <v>229</v>
      </c>
      <c r="O1304" s="79">
        <v>0</v>
      </c>
      <c r="P1304" s="79">
        <v>509</v>
      </c>
      <c r="Q1304" s="80">
        <v>152</v>
      </c>
      <c r="R1304">
        <v>1256</v>
      </c>
      <c r="S1304">
        <v>153</v>
      </c>
      <c r="T1304" s="81">
        <f t="shared" si="0"/>
        <v>2016</v>
      </c>
      <c r="U1304" s="82">
        <f>VLOOKUP(A1304,'SB35 Determination Data'!$B$4:$F$542,5,FALSE)</f>
        <v>2014</v>
      </c>
    </row>
    <row r="1305" spans="1:21" ht="12.75" customHeight="1" x14ac:dyDescent="0.15">
      <c r="A1305" s="77" t="s">
        <v>621</v>
      </c>
      <c r="B1305" s="77" t="s">
        <v>502</v>
      </c>
      <c r="C1305" s="77" t="s">
        <v>144</v>
      </c>
      <c r="D1305" s="78">
        <v>2017</v>
      </c>
      <c r="E1305" s="77" t="s">
        <v>1598</v>
      </c>
      <c r="F1305" s="79">
        <v>310</v>
      </c>
      <c r="G1305" s="79">
        <v>30</v>
      </c>
      <c r="H1305" s="83">
        <v>30</v>
      </c>
      <c r="I1305" s="79">
        <v>0</v>
      </c>
      <c r="J1305" s="79">
        <v>208</v>
      </c>
      <c r="K1305" s="79">
        <v>0</v>
      </c>
      <c r="L1305" s="79">
        <v>0</v>
      </c>
      <c r="M1305" s="79">
        <v>0</v>
      </c>
      <c r="N1305" s="79">
        <v>229</v>
      </c>
      <c r="O1305" s="79">
        <v>12</v>
      </c>
      <c r="P1305" s="79">
        <v>509</v>
      </c>
      <c r="Q1305" s="80">
        <v>59</v>
      </c>
      <c r="R1305">
        <v>1256</v>
      </c>
      <c r="S1305">
        <v>101</v>
      </c>
      <c r="T1305" s="81">
        <f t="shared" si="0"/>
        <v>2017</v>
      </c>
      <c r="U1305" s="82">
        <f>VLOOKUP(A1305,'SB35 Determination Data'!$B$4:$F$542,5,FALSE)</f>
        <v>2014</v>
      </c>
    </row>
    <row r="1306" spans="1:21" ht="12.75" customHeight="1" x14ac:dyDescent="0.15">
      <c r="A1306" s="77" t="s">
        <v>458</v>
      </c>
      <c r="B1306" s="77" t="s">
        <v>416</v>
      </c>
      <c r="C1306" s="77" t="s">
        <v>417</v>
      </c>
      <c r="D1306" s="78">
        <v>2013</v>
      </c>
      <c r="E1306" s="77" t="s">
        <v>1598</v>
      </c>
      <c r="F1306" s="79">
        <v>85</v>
      </c>
      <c r="G1306" s="79">
        <v>0</v>
      </c>
      <c r="H1306" s="83">
        <v>0</v>
      </c>
      <c r="I1306" s="79">
        <v>0</v>
      </c>
      <c r="J1306" s="79">
        <v>65</v>
      </c>
      <c r="K1306" s="79">
        <v>1</v>
      </c>
      <c r="L1306" s="79">
        <v>0</v>
      </c>
      <c r="M1306" s="79">
        <v>1</v>
      </c>
      <c r="N1306" s="79">
        <v>59</v>
      </c>
      <c r="O1306" s="79">
        <v>0</v>
      </c>
      <c r="P1306" s="79">
        <v>131</v>
      </c>
      <c r="Q1306" s="80">
        <v>11</v>
      </c>
      <c r="R1306">
        <v>340</v>
      </c>
      <c r="S1306">
        <v>12</v>
      </c>
      <c r="T1306" s="81">
        <f t="shared" si="0"/>
        <v>2013</v>
      </c>
      <c r="U1306" s="82">
        <f>VLOOKUP(A1306,'SB35 Determination Data'!$B$4:$F$542,5,FALSE)</f>
        <v>2013</v>
      </c>
    </row>
    <row r="1307" spans="1:21" ht="12.75" customHeight="1" x14ac:dyDescent="0.15">
      <c r="A1307" s="77" t="s">
        <v>458</v>
      </c>
      <c r="B1307" s="77" t="s">
        <v>416</v>
      </c>
      <c r="C1307" s="77" t="s">
        <v>417</v>
      </c>
      <c r="D1307" s="78">
        <v>2014</v>
      </c>
      <c r="E1307" s="77" t="s">
        <v>1598</v>
      </c>
      <c r="F1307" s="79">
        <v>85</v>
      </c>
      <c r="G1307" s="79">
        <v>0</v>
      </c>
      <c r="H1307" s="83">
        <v>0</v>
      </c>
      <c r="I1307" s="79">
        <v>0</v>
      </c>
      <c r="J1307" s="79">
        <v>65</v>
      </c>
      <c r="K1307" s="79">
        <v>0</v>
      </c>
      <c r="L1307" s="79">
        <v>0</v>
      </c>
      <c r="M1307" s="79">
        <v>0</v>
      </c>
      <c r="N1307" s="79">
        <v>59</v>
      </c>
      <c r="O1307" s="79">
        <v>0</v>
      </c>
      <c r="P1307" s="79">
        <v>131</v>
      </c>
      <c r="Q1307" s="80">
        <v>5</v>
      </c>
      <c r="R1307">
        <v>340</v>
      </c>
      <c r="S1307">
        <v>5</v>
      </c>
      <c r="T1307" s="81">
        <f t="shared" si="0"/>
        <v>2014</v>
      </c>
      <c r="U1307" s="82">
        <f>VLOOKUP(A1307,'SB35 Determination Data'!$B$4:$F$542,5,FALSE)</f>
        <v>2013</v>
      </c>
    </row>
    <row r="1308" spans="1:21" ht="12.75" customHeight="1" x14ac:dyDescent="0.15">
      <c r="A1308" s="77" t="s">
        <v>458</v>
      </c>
      <c r="B1308" s="77" t="s">
        <v>416</v>
      </c>
      <c r="C1308" s="77" t="s">
        <v>417</v>
      </c>
      <c r="D1308" s="78">
        <v>2015</v>
      </c>
      <c r="E1308" s="77" t="s">
        <v>1598</v>
      </c>
      <c r="F1308" s="79">
        <v>85</v>
      </c>
      <c r="G1308" s="79">
        <v>0</v>
      </c>
      <c r="H1308" s="83">
        <v>0</v>
      </c>
      <c r="I1308" s="79">
        <v>0</v>
      </c>
      <c r="J1308" s="79">
        <v>65</v>
      </c>
      <c r="K1308" s="79">
        <v>1</v>
      </c>
      <c r="L1308" s="79">
        <v>1</v>
      </c>
      <c r="M1308" s="79">
        <v>0</v>
      </c>
      <c r="N1308" s="79">
        <v>59</v>
      </c>
      <c r="O1308" s="79">
        <v>0</v>
      </c>
      <c r="P1308" s="79">
        <v>131</v>
      </c>
      <c r="Q1308" s="80">
        <v>3</v>
      </c>
      <c r="R1308">
        <v>340</v>
      </c>
      <c r="S1308">
        <v>4</v>
      </c>
      <c r="T1308" s="81">
        <f t="shared" si="0"/>
        <v>2015</v>
      </c>
      <c r="U1308" s="82">
        <f>VLOOKUP(A1308,'SB35 Determination Data'!$B$4:$F$542,5,FALSE)</f>
        <v>2013</v>
      </c>
    </row>
    <row r="1309" spans="1:21" ht="12.75" customHeight="1" x14ac:dyDescent="0.15">
      <c r="A1309" s="77" t="s">
        <v>458</v>
      </c>
      <c r="B1309" s="77" t="s">
        <v>416</v>
      </c>
      <c r="C1309" s="77" t="s">
        <v>417</v>
      </c>
      <c r="D1309" s="78">
        <v>2016</v>
      </c>
      <c r="E1309" s="77" t="s">
        <v>1598</v>
      </c>
      <c r="F1309" s="79">
        <v>85</v>
      </c>
      <c r="G1309" s="79">
        <v>0</v>
      </c>
      <c r="H1309" s="83">
        <v>0</v>
      </c>
      <c r="I1309" s="79">
        <v>0</v>
      </c>
      <c r="J1309" s="79">
        <v>65</v>
      </c>
      <c r="K1309" s="79">
        <v>1</v>
      </c>
      <c r="L1309" s="79">
        <v>1</v>
      </c>
      <c r="M1309" s="79">
        <v>0</v>
      </c>
      <c r="N1309" s="77">
        <v>59</v>
      </c>
      <c r="O1309" s="79">
        <v>0</v>
      </c>
      <c r="P1309" s="79">
        <v>131</v>
      </c>
      <c r="Q1309" s="80">
        <v>5</v>
      </c>
      <c r="R1309">
        <v>340</v>
      </c>
      <c r="S1309">
        <v>6</v>
      </c>
      <c r="T1309" s="81">
        <f t="shared" si="0"/>
        <v>2016</v>
      </c>
      <c r="U1309" s="82">
        <f>VLOOKUP(A1309,'SB35 Determination Data'!$B$4:$F$542,5,FALSE)</f>
        <v>2013</v>
      </c>
    </row>
    <row r="1310" spans="1:21" ht="12.75" customHeight="1" x14ac:dyDescent="0.15">
      <c r="A1310" s="77" t="s">
        <v>458</v>
      </c>
      <c r="B1310" s="77" t="s">
        <v>416</v>
      </c>
      <c r="C1310" s="77" t="s">
        <v>417</v>
      </c>
      <c r="D1310" s="78">
        <v>2017</v>
      </c>
      <c r="E1310" s="77" t="s">
        <v>1598</v>
      </c>
      <c r="F1310" s="79">
        <v>85</v>
      </c>
      <c r="G1310" s="79">
        <v>0</v>
      </c>
      <c r="H1310" s="83">
        <v>0</v>
      </c>
      <c r="I1310" s="79">
        <v>0</v>
      </c>
      <c r="J1310" s="79">
        <v>65</v>
      </c>
      <c r="K1310" s="79">
        <v>2</v>
      </c>
      <c r="L1310" s="79">
        <v>2</v>
      </c>
      <c r="M1310" s="79">
        <v>0</v>
      </c>
      <c r="N1310" s="79">
        <v>59</v>
      </c>
      <c r="O1310" s="79">
        <v>3</v>
      </c>
      <c r="P1310" s="79">
        <v>131</v>
      </c>
      <c r="Q1310" s="80">
        <v>12</v>
      </c>
      <c r="R1310">
        <v>340</v>
      </c>
      <c r="S1310">
        <v>17</v>
      </c>
      <c r="T1310" s="81">
        <f t="shared" si="0"/>
        <v>2017</v>
      </c>
      <c r="U1310" s="82">
        <f>VLOOKUP(A1310,'SB35 Determination Data'!$B$4:$F$542,5,FALSE)</f>
        <v>2013</v>
      </c>
    </row>
    <row r="1311" spans="1:21" ht="12.75" customHeight="1" x14ac:dyDescent="0.15">
      <c r="A1311" s="77" t="s">
        <v>567</v>
      </c>
      <c r="B1311" s="77" t="s">
        <v>472</v>
      </c>
      <c r="C1311" s="77" t="s">
        <v>67</v>
      </c>
      <c r="D1311" s="78">
        <v>2014</v>
      </c>
      <c r="E1311" s="77" t="s">
        <v>1598</v>
      </c>
      <c r="F1311" s="79">
        <v>26</v>
      </c>
      <c r="G1311" s="79">
        <v>1</v>
      </c>
      <c r="H1311" s="83">
        <v>1</v>
      </c>
      <c r="I1311" s="79">
        <v>0</v>
      </c>
      <c r="J1311" s="79">
        <v>15</v>
      </c>
      <c r="K1311" s="79">
        <v>13</v>
      </c>
      <c r="L1311" s="79">
        <v>13</v>
      </c>
      <c r="M1311" s="79">
        <v>0</v>
      </c>
      <c r="N1311" s="79">
        <v>19</v>
      </c>
      <c r="O1311" s="79">
        <v>2</v>
      </c>
      <c r="P1311" s="79">
        <v>43</v>
      </c>
      <c r="Q1311" s="80">
        <v>7</v>
      </c>
      <c r="R1311">
        <v>103</v>
      </c>
      <c r="S1311">
        <v>23</v>
      </c>
      <c r="T1311" s="81">
        <f t="shared" si="0"/>
        <v>2015</v>
      </c>
      <c r="U1311" s="82">
        <f>VLOOKUP(A1311,'SB35 Determination Data'!$B$4:$F$542,5,FALSE)</f>
        <v>2015</v>
      </c>
    </row>
    <row r="1312" spans="1:21" ht="12.75" customHeight="1" x14ac:dyDescent="0.15">
      <c r="A1312" s="77" t="s">
        <v>567</v>
      </c>
      <c r="B1312" s="77" t="s">
        <v>472</v>
      </c>
      <c r="C1312" s="77" t="s">
        <v>67</v>
      </c>
      <c r="D1312" s="78">
        <v>2015</v>
      </c>
      <c r="E1312" s="77" t="s">
        <v>1598</v>
      </c>
      <c r="F1312" s="79">
        <v>26</v>
      </c>
      <c r="G1312" s="79">
        <v>0</v>
      </c>
      <c r="H1312" s="83">
        <v>0</v>
      </c>
      <c r="I1312" s="79">
        <v>0</v>
      </c>
      <c r="J1312" s="79">
        <v>15</v>
      </c>
      <c r="K1312" s="79">
        <v>11</v>
      </c>
      <c r="L1312" s="79">
        <v>0</v>
      </c>
      <c r="M1312" s="79">
        <v>11</v>
      </c>
      <c r="N1312" s="79">
        <v>19</v>
      </c>
      <c r="O1312" s="79">
        <v>7</v>
      </c>
      <c r="P1312" s="79">
        <v>43</v>
      </c>
      <c r="Q1312" s="80">
        <v>14</v>
      </c>
      <c r="R1312">
        <v>103</v>
      </c>
      <c r="S1312">
        <v>32</v>
      </c>
      <c r="T1312" s="81">
        <f t="shared" si="0"/>
        <v>2015</v>
      </c>
      <c r="U1312" s="82">
        <f>VLOOKUP(A1312,'SB35 Determination Data'!$B$4:$F$542,5,FALSE)</f>
        <v>2015</v>
      </c>
    </row>
    <row r="1313" spans="1:21" ht="12.75" customHeight="1" x14ac:dyDescent="0.15">
      <c r="A1313" s="77" t="s">
        <v>567</v>
      </c>
      <c r="B1313" s="77" t="s">
        <v>472</v>
      </c>
      <c r="C1313" s="77" t="s">
        <v>67</v>
      </c>
      <c r="D1313" s="78">
        <v>2016</v>
      </c>
      <c r="E1313" s="77" t="s">
        <v>1598</v>
      </c>
      <c r="F1313" s="79">
        <v>26</v>
      </c>
      <c r="G1313" s="79">
        <v>3</v>
      </c>
      <c r="H1313" s="83">
        <v>0</v>
      </c>
      <c r="I1313" s="79">
        <v>3</v>
      </c>
      <c r="J1313" s="79">
        <v>15</v>
      </c>
      <c r="K1313" s="79">
        <v>8</v>
      </c>
      <c r="L1313" s="79">
        <v>0</v>
      </c>
      <c r="M1313" s="79">
        <v>8</v>
      </c>
      <c r="N1313" s="77">
        <v>19</v>
      </c>
      <c r="O1313" s="79">
        <v>5</v>
      </c>
      <c r="P1313" s="79">
        <v>43</v>
      </c>
      <c r="Q1313" s="80">
        <v>16</v>
      </c>
      <c r="R1313">
        <v>103</v>
      </c>
      <c r="S1313">
        <v>32</v>
      </c>
      <c r="T1313" s="81">
        <f t="shared" si="0"/>
        <v>2016</v>
      </c>
      <c r="U1313" s="82">
        <f>VLOOKUP(A1313,'SB35 Determination Data'!$B$4:$F$542,5,FALSE)</f>
        <v>2015</v>
      </c>
    </row>
    <row r="1314" spans="1:21" ht="12.75" customHeight="1" x14ac:dyDescent="0.15">
      <c r="A1314" s="77" t="s">
        <v>567</v>
      </c>
      <c r="B1314" s="77" t="s">
        <v>472</v>
      </c>
      <c r="C1314" s="77" t="s">
        <v>67</v>
      </c>
      <c r="D1314" s="78">
        <v>2017</v>
      </c>
      <c r="E1314" s="77" t="s">
        <v>1598</v>
      </c>
      <c r="F1314" s="79">
        <v>26</v>
      </c>
      <c r="G1314" s="79">
        <v>0</v>
      </c>
      <c r="H1314" s="83">
        <v>0</v>
      </c>
      <c r="I1314" s="79">
        <v>0</v>
      </c>
      <c r="J1314" s="79">
        <v>15</v>
      </c>
      <c r="K1314" s="79">
        <v>6</v>
      </c>
      <c r="L1314" s="79">
        <v>0</v>
      </c>
      <c r="M1314" s="79">
        <v>6</v>
      </c>
      <c r="N1314" s="79">
        <v>19</v>
      </c>
      <c r="O1314" s="79">
        <v>5</v>
      </c>
      <c r="P1314" s="79">
        <v>43</v>
      </c>
      <c r="Q1314" s="80">
        <v>9</v>
      </c>
      <c r="R1314">
        <v>103</v>
      </c>
      <c r="S1314">
        <v>20</v>
      </c>
      <c r="T1314" s="81">
        <f t="shared" si="0"/>
        <v>2017</v>
      </c>
      <c r="U1314" s="82">
        <f>VLOOKUP(A1314,'SB35 Determination Data'!$B$4:$F$542,5,FALSE)</f>
        <v>2015</v>
      </c>
    </row>
    <row r="1315" spans="1:21" ht="12.75" customHeight="1" x14ac:dyDescent="0.15">
      <c r="A1315" s="77" t="s">
        <v>1311</v>
      </c>
      <c r="B1315" s="77" t="s">
        <v>257</v>
      </c>
      <c r="C1315" s="77" t="s">
        <v>128</v>
      </c>
      <c r="D1315" s="78">
        <v>2015</v>
      </c>
      <c r="E1315" s="77" t="s">
        <v>1598</v>
      </c>
      <c r="F1315" s="79">
        <v>46</v>
      </c>
      <c r="G1315" s="79">
        <v>0</v>
      </c>
      <c r="H1315" s="83">
        <v>0</v>
      </c>
      <c r="I1315" s="79">
        <v>0</v>
      </c>
      <c r="J1315" s="79">
        <v>30</v>
      </c>
      <c r="K1315" s="79">
        <v>0</v>
      </c>
      <c r="L1315" s="79">
        <v>0</v>
      </c>
      <c r="M1315" s="79">
        <v>0</v>
      </c>
      <c r="N1315" s="79">
        <v>35</v>
      </c>
      <c r="O1315" s="79">
        <v>0</v>
      </c>
      <c r="P1315" s="79">
        <v>80</v>
      </c>
      <c r="Q1315" s="80">
        <v>3</v>
      </c>
      <c r="R1315">
        <v>191</v>
      </c>
      <c r="S1315">
        <v>3</v>
      </c>
      <c r="T1315" s="81">
        <f t="shared" si="0"/>
        <v>2016</v>
      </c>
      <c r="U1315" s="82">
        <f>VLOOKUP(A1315,'SB35 Determination Data'!$B$4:$F$542,5,FALSE)</f>
        <v>2016</v>
      </c>
    </row>
    <row r="1316" spans="1:21" ht="12.75" customHeight="1" x14ac:dyDescent="0.15">
      <c r="A1316" s="77" t="s">
        <v>1311</v>
      </c>
      <c r="B1316" s="77" t="s">
        <v>257</v>
      </c>
      <c r="C1316" s="77" t="s">
        <v>128</v>
      </c>
      <c r="D1316" s="78">
        <v>2016</v>
      </c>
      <c r="E1316" s="77" t="s">
        <v>1598</v>
      </c>
      <c r="F1316" s="79">
        <v>46</v>
      </c>
      <c r="G1316" s="79">
        <v>0</v>
      </c>
      <c r="H1316" s="83">
        <v>0</v>
      </c>
      <c r="I1316" s="79">
        <v>0</v>
      </c>
      <c r="J1316" s="79">
        <v>30</v>
      </c>
      <c r="K1316" s="79">
        <v>0</v>
      </c>
      <c r="L1316" s="79">
        <v>0</v>
      </c>
      <c r="M1316" s="79">
        <v>0</v>
      </c>
      <c r="N1316" s="79">
        <v>35</v>
      </c>
      <c r="O1316" s="79">
        <v>0</v>
      </c>
      <c r="P1316" s="79">
        <v>80</v>
      </c>
      <c r="Q1316" s="80">
        <v>83</v>
      </c>
      <c r="R1316">
        <v>191</v>
      </c>
      <c r="S1316">
        <v>83</v>
      </c>
      <c r="T1316" s="81">
        <f t="shared" si="0"/>
        <v>2016</v>
      </c>
      <c r="U1316" s="82">
        <f>VLOOKUP(A1316,'SB35 Determination Data'!$B$4:$F$542,5,FALSE)</f>
        <v>2016</v>
      </c>
    </row>
    <row r="1317" spans="1:21" ht="12.75" customHeight="1" x14ac:dyDescent="0.15">
      <c r="A1317" s="77" t="s">
        <v>1311</v>
      </c>
      <c r="B1317" s="77" t="s">
        <v>257</v>
      </c>
      <c r="C1317" s="77" t="s">
        <v>128</v>
      </c>
      <c r="D1317" s="78">
        <v>2017</v>
      </c>
      <c r="E1317" s="77" t="s">
        <v>1598</v>
      </c>
      <c r="F1317" s="79">
        <v>46</v>
      </c>
      <c r="G1317" s="79">
        <v>0</v>
      </c>
      <c r="H1317" s="83">
        <v>0</v>
      </c>
      <c r="I1317" s="79">
        <v>0</v>
      </c>
      <c r="J1317" s="79">
        <v>30</v>
      </c>
      <c r="K1317" s="79">
        <v>0</v>
      </c>
      <c r="L1317" s="79">
        <v>0</v>
      </c>
      <c r="M1317" s="79">
        <v>0</v>
      </c>
      <c r="N1317" s="77">
        <v>35</v>
      </c>
      <c r="O1317" s="79">
        <v>0</v>
      </c>
      <c r="P1317" s="79">
        <v>80</v>
      </c>
      <c r="Q1317" s="80">
        <v>79</v>
      </c>
      <c r="R1317">
        <v>191</v>
      </c>
      <c r="S1317">
        <v>79</v>
      </c>
      <c r="T1317" s="81">
        <f t="shared" si="0"/>
        <v>2017</v>
      </c>
      <c r="U1317" s="82">
        <f>VLOOKUP(A1317,'SB35 Determination Data'!$B$4:$F$542,5,FALSE)</f>
        <v>2016</v>
      </c>
    </row>
    <row r="1318" spans="1:21" ht="12.75" customHeight="1" x14ac:dyDescent="0.15">
      <c r="A1318" s="77" t="s">
        <v>1312</v>
      </c>
      <c r="B1318" s="77" t="s">
        <v>488</v>
      </c>
      <c r="C1318" s="77" t="s">
        <v>492</v>
      </c>
      <c r="D1318" s="78">
        <v>2015</v>
      </c>
      <c r="E1318" s="77" t="s">
        <v>1598</v>
      </c>
      <c r="F1318" s="79">
        <v>42</v>
      </c>
      <c r="G1318" s="79">
        <v>0</v>
      </c>
      <c r="H1318" s="83">
        <v>0</v>
      </c>
      <c r="I1318" s="79">
        <v>0</v>
      </c>
      <c r="J1318" s="79">
        <v>28</v>
      </c>
      <c r="K1318" s="79">
        <v>0</v>
      </c>
      <c r="L1318" s="79">
        <v>0</v>
      </c>
      <c r="M1318" s="79">
        <v>0</v>
      </c>
      <c r="N1318" s="79">
        <v>30</v>
      </c>
      <c r="O1318" s="79">
        <v>0</v>
      </c>
      <c r="P1318" s="79">
        <v>75</v>
      </c>
      <c r="Q1318" s="80">
        <v>35</v>
      </c>
      <c r="R1318">
        <v>175</v>
      </c>
      <c r="S1318">
        <v>35</v>
      </c>
      <c r="T1318" s="81">
        <f t="shared" si="0"/>
        <v>2015</v>
      </c>
      <c r="U1318" s="82">
        <f>VLOOKUP(A1318,'SB35 Determination Data'!$B$4:$F$542,5,FALSE)</f>
        <v>2015</v>
      </c>
    </row>
    <row r="1319" spans="1:21" ht="12.75" customHeight="1" x14ac:dyDescent="0.15">
      <c r="A1319" s="77" t="s">
        <v>1312</v>
      </c>
      <c r="B1319" s="77" t="s">
        <v>488</v>
      </c>
      <c r="C1319" s="77" t="s">
        <v>492</v>
      </c>
      <c r="D1319" s="78">
        <v>2016</v>
      </c>
      <c r="E1319" s="77" t="s">
        <v>1598</v>
      </c>
      <c r="F1319" s="79">
        <v>42</v>
      </c>
      <c r="G1319" s="79">
        <v>35</v>
      </c>
      <c r="H1319" s="83">
        <v>35</v>
      </c>
      <c r="I1319" s="79">
        <v>0</v>
      </c>
      <c r="J1319" s="79">
        <v>28</v>
      </c>
      <c r="K1319" s="79">
        <v>10</v>
      </c>
      <c r="L1319" s="79">
        <v>10</v>
      </c>
      <c r="M1319" s="79">
        <v>0</v>
      </c>
      <c r="N1319" s="77">
        <v>30</v>
      </c>
      <c r="O1319" s="79">
        <v>0</v>
      </c>
      <c r="P1319" s="79">
        <v>75</v>
      </c>
      <c r="Q1319" s="80">
        <v>23</v>
      </c>
      <c r="R1319">
        <v>175</v>
      </c>
      <c r="S1319">
        <v>68</v>
      </c>
      <c r="T1319" s="81">
        <f t="shared" si="0"/>
        <v>2016</v>
      </c>
      <c r="U1319" s="82">
        <f>VLOOKUP(A1319,'SB35 Determination Data'!$B$4:$F$542,5,FALSE)</f>
        <v>2015</v>
      </c>
    </row>
    <row r="1320" spans="1:21" ht="12.75" customHeight="1" x14ac:dyDescent="0.15">
      <c r="A1320" s="77" t="s">
        <v>1312</v>
      </c>
      <c r="B1320" s="77" t="s">
        <v>488</v>
      </c>
      <c r="C1320" s="77" t="s">
        <v>492</v>
      </c>
      <c r="D1320" s="78">
        <v>2017</v>
      </c>
      <c r="E1320" s="77" t="s">
        <v>1598</v>
      </c>
      <c r="F1320" s="79">
        <v>42</v>
      </c>
      <c r="G1320" s="79">
        <v>0</v>
      </c>
      <c r="H1320" s="83">
        <v>0</v>
      </c>
      <c r="I1320" s="79">
        <v>0</v>
      </c>
      <c r="J1320" s="79">
        <v>28</v>
      </c>
      <c r="K1320" s="79">
        <v>0</v>
      </c>
      <c r="L1320" s="79">
        <v>0</v>
      </c>
      <c r="M1320" s="79">
        <v>0</v>
      </c>
      <c r="N1320" s="79">
        <v>30</v>
      </c>
      <c r="O1320" s="79">
        <v>1</v>
      </c>
      <c r="P1320" s="79">
        <v>75</v>
      </c>
      <c r="Q1320" s="80">
        <v>23</v>
      </c>
      <c r="R1320">
        <v>175</v>
      </c>
      <c r="S1320">
        <v>24</v>
      </c>
      <c r="T1320" s="81">
        <f t="shared" si="0"/>
        <v>2017</v>
      </c>
      <c r="U1320" s="82">
        <f>VLOOKUP(A1320,'SB35 Determination Data'!$B$4:$F$542,5,FALSE)</f>
        <v>2015</v>
      </c>
    </row>
    <row r="1321" spans="1:21" ht="12.75" customHeight="1" x14ac:dyDescent="0.15">
      <c r="A1321" s="77" t="s">
        <v>528</v>
      </c>
      <c r="B1321" s="77" t="s">
        <v>528</v>
      </c>
      <c r="C1321" s="77" t="s">
        <v>67</v>
      </c>
      <c r="D1321" s="78">
        <v>2016</v>
      </c>
      <c r="E1321" s="77" t="s">
        <v>1598</v>
      </c>
      <c r="F1321" s="79">
        <v>24</v>
      </c>
      <c r="G1321" s="79">
        <v>0</v>
      </c>
      <c r="H1321" s="83">
        <v>0</v>
      </c>
      <c r="I1321" s="79">
        <v>0</v>
      </c>
      <c r="J1321" s="79">
        <v>23</v>
      </c>
      <c r="K1321" s="79">
        <v>0</v>
      </c>
      <c r="L1321" s="79">
        <v>0</v>
      </c>
      <c r="M1321" s="79">
        <v>0</v>
      </c>
      <c r="N1321" s="79">
        <v>27</v>
      </c>
      <c r="O1321" s="79">
        <v>0</v>
      </c>
      <c r="P1321" s="79">
        <v>63</v>
      </c>
      <c r="Q1321" s="80">
        <v>12</v>
      </c>
      <c r="R1321">
        <v>137</v>
      </c>
      <c r="S1321">
        <v>12</v>
      </c>
      <c r="T1321" s="81">
        <f t="shared" si="0"/>
        <v>2016</v>
      </c>
      <c r="U1321" s="82">
        <f>VLOOKUP(A1321,'SB35 Determination Data'!$B$4:$F$542,5,FALSE)</f>
        <v>2015</v>
      </c>
    </row>
    <row r="1322" spans="1:21" ht="12.75" customHeight="1" x14ac:dyDescent="0.15">
      <c r="A1322" s="77" t="s">
        <v>528</v>
      </c>
      <c r="B1322" s="77" t="s">
        <v>528</v>
      </c>
      <c r="C1322" s="77" t="s">
        <v>67</v>
      </c>
      <c r="D1322" s="78">
        <v>2017</v>
      </c>
      <c r="E1322" s="77" t="s">
        <v>1598</v>
      </c>
      <c r="F1322" s="79">
        <v>24</v>
      </c>
      <c r="G1322" s="79">
        <v>0</v>
      </c>
      <c r="H1322" s="83">
        <v>0</v>
      </c>
      <c r="I1322" s="79">
        <v>0</v>
      </c>
      <c r="J1322" s="79">
        <v>23</v>
      </c>
      <c r="K1322" s="79">
        <v>0</v>
      </c>
      <c r="L1322" s="79">
        <v>0</v>
      </c>
      <c r="M1322" s="79">
        <v>0</v>
      </c>
      <c r="N1322" s="79">
        <v>27</v>
      </c>
      <c r="O1322" s="79">
        <v>1</v>
      </c>
      <c r="P1322" s="79">
        <v>63</v>
      </c>
      <c r="Q1322" s="80">
        <v>9</v>
      </c>
      <c r="R1322">
        <v>137</v>
      </c>
      <c r="S1322">
        <v>10</v>
      </c>
      <c r="T1322" s="81">
        <f t="shared" si="0"/>
        <v>2017</v>
      </c>
      <c r="U1322" s="82">
        <f>VLOOKUP(A1322,'SB35 Determination Data'!$B$4:$F$542,5,FALSE)</f>
        <v>2015</v>
      </c>
    </row>
    <row r="1323" spans="1:21" ht="12.75" customHeight="1" x14ac:dyDescent="0.15">
      <c r="A1323" s="77" t="s">
        <v>579</v>
      </c>
      <c r="B1323" s="77" t="s">
        <v>528</v>
      </c>
      <c r="C1323" s="77" t="s">
        <v>67</v>
      </c>
      <c r="D1323" s="78">
        <v>2014</v>
      </c>
      <c r="E1323" s="77" t="s">
        <v>1598</v>
      </c>
      <c r="F1323" s="79">
        <v>126</v>
      </c>
      <c r="G1323" s="79">
        <v>1</v>
      </c>
      <c r="H1323" s="83">
        <v>1</v>
      </c>
      <c r="I1323" s="79">
        <v>0</v>
      </c>
      <c r="J1323" s="79">
        <v>37</v>
      </c>
      <c r="K1323" s="79">
        <v>7</v>
      </c>
      <c r="L1323" s="79">
        <v>7</v>
      </c>
      <c r="M1323" s="79">
        <v>0</v>
      </c>
      <c r="N1323" s="79">
        <v>160</v>
      </c>
      <c r="O1323" s="79">
        <v>32</v>
      </c>
      <c r="P1323" s="79">
        <v>192</v>
      </c>
      <c r="Q1323" s="80">
        <v>51</v>
      </c>
      <c r="R1323">
        <v>515</v>
      </c>
      <c r="S1323">
        <v>91</v>
      </c>
      <c r="T1323" s="81">
        <f t="shared" si="0"/>
        <v>2015</v>
      </c>
      <c r="U1323" s="82">
        <f>VLOOKUP(A1323,'SB35 Determination Data'!$B$4:$F$542,5,FALSE)</f>
        <v>2015</v>
      </c>
    </row>
    <row r="1324" spans="1:21" ht="12.75" customHeight="1" x14ac:dyDescent="0.15">
      <c r="A1324" s="77" t="s">
        <v>579</v>
      </c>
      <c r="B1324" s="77" t="s">
        <v>528</v>
      </c>
      <c r="C1324" s="77" t="s">
        <v>67</v>
      </c>
      <c r="D1324" s="78">
        <v>2015</v>
      </c>
      <c r="E1324" s="77" t="s">
        <v>1598</v>
      </c>
      <c r="F1324" s="79">
        <v>126</v>
      </c>
      <c r="G1324" s="79">
        <v>24</v>
      </c>
      <c r="H1324" s="83">
        <v>24</v>
      </c>
      <c r="I1324" s="79">
        <v>0</v>
      </c>
      <c r="J1324" s="79">
        <v>37</v>
      </c>
      <c r="K1324" s="79">
        <v>46</v>
      </c>
      <c r="L1324" s="79">
        <v>46</v>
      </c>
      <c r="M1324" s="79">
        <v>0</v>
      </c>
      <c r="N1324" s="77">
        <v>160</v>
      </c>
      <c r="O1324" s="79">
        <v>44</v>
      </c>
      <c r="P1324" s="79">
        <v>192</v>
      </c>
      <c r="Q1324" s="80">
        <v>79</v>
      </c>
      <c r="R1324">
        <v>515</v>
      </c>
      <c r="S1324">
        <v>193</v>
      </c>
      <c r="T1324" s="81">
        <f t="shared" si="0"/>
        <v>2015</v>
      </c>
      <c r="U1324" s="82">
        <f>VLOOKUP(A1324,'SB35 Determination Data'!$B$4:$F$542,5,FALSE)</f>
        <v>2015</v>
      </c>
    </row>
    <row r="1325" spans="1:21" ht="12.75" customHeight="1" x14ac:dyDescent="0.15">
      <c r="A1325" s="77" t="s">
        <v>579</v>
      </c>
      <c r="B1325" s="77" t="s">
        <v>528</v>
      </c>
      <c r="C1325" s="77" t="s">
        <v>67</v>
      </c>
      <c r="D1325" s="78">
        <v>2016</v>
      </c>
      <c r="E1325" s="77" t="s">
        <v>1598</v>
      </c>
      <c r="F1325" s="79">
        <v>126</v>
      </c>
      <c r="G1325" s="79">
        <v>78</v>
      </c>
      <c r="H1325" s="83">
        <v>78</v>
      </c>
      <c r="I1325" s="79">
        <v>0</v>
      </c>
      <c r="J1325" s="79">
        <v>37</v>
      </c>
      <c r="K1325" s="79">
        <v>18</v>
      </c>
      <c r="L1325" s="79">
        <v>17</v>
      </c>
      <c r="M1325" s="79">
        <v>1</v>
      </c>
      <c r="N1325" s="79">
        <v>160</v>
      </c>
      <c r="O1325" s="79">
        <v>55</v>
      </c>
      <c r="P1325" s="79">
        <v>192</v>
      </c>
      <c r="Q1325" s="80">
        <v>154</v>
      </c>
      <c r="R1325">
        <v>515</v>
      </c>
      <c r="S1325">
        <v>305</v>
      </c>
      <c r="T1325" s="81">
        <f t="shared" si="0"/>
        <v>2016</v>
      </c>
      <c r="U1325" s="82">
        <f>VLOOKUP(A1325,'SB35 Determination Data'!$B$4:$F$542,5,FALSE)</f>
        <v>2015</v>
      </c>
    </row>
    <row r="1326" spans="1:21" ht="12.75" customHeight="1" x14ac:dyDescent="0.15">
      <c r="A1326" s="77" t="s">
        <v>579</v>
      </c>
      <c r="B1326" s="77" t="s">
        <v>528</v>
      </c>
      <c r="C1326" s="77" t="s">
        <v>67</v>
      </c>
      <c r="D1326" s="78">
        <v>2017</v>
      </c>
      <c r="E1326" s="77" t="s">
        <v>1598</v>
      </c>
      <c r="F1326" s="79">
        <v>126</v>
      </c>
      <c r="G1326" s="79">
        <v>0</v>
      </c>
      <c r="H1326" s="83">
        <v>0</v>
      </c>
      <c r="I1326" s="79">
        <v>0</v>
      </c>
      <c r="J1326" s="79">
        <v>37</v>
      </c>
      <c r="K1326" s="79">
        <v>10</v>
      </c>
      <c r="L1326" s="79">
        <v>10</v>
      </c>
      <c r="M1326" s="79">
        <v>0</v>
      </c>
      <c r="N1326" s="79">
        <v>160</v>
      </c>
      <c r="O1326" s="79">
        <v>57</v>
      </c>
      <c r="P1326" s="79">
        <v>192</v>
      </c>
      <c r="Q1326" s="80">
        <v>168</v>
      </c>
      <c r="R1326">
        <v>515</v>
      </c>
      <c r="S1326">
        <v>235</v>
      </c>
      <c r="T1326" s="81">
        <f t="shared" si="0"/>
        <v>2017</v>
      </c>
      <c r="U1326" s="82">
        <f>VLOOKUP(A1326,'SB35 Determination Data'!$B$4:$F$542,5,FALSE)</f>
        <v>2015</v>
      </c>
    </row>
    <row r="1327" spans="1:21" ht="12.75" customHeight="1" x14ac:dyDescent="0.15">
      <c r="A1327" s="77" t="s">
        <v>608</v>
      </c>
      <c r="B1327" s="77" t="s">
        <v>607</v>
      </c>
      <c r="C1327" s="77" t="s">
        <v>83</v>
      </c>
      <c r="D1327" s="78">
        <v>2014</v>
      </c>
      <c r="E1327" s="77" t="s">
        <v>1598</v>
      </c>
      <c r="F1327" s="79">
        <v>23</v>
      </c>
      <c r="G1327" s="79">
        <v>0</v>
      </c>
      <c r="H1327" s="83">
        <v>0</v>
      </c>
      <c r="I1327" s="79">
        <v>0</v>
      </c>
      <c r="J1327" s="79">
        <v>16</v>
      </c>
      <c r="K1327" s="79">
        <v>1</v>
      </c>
      <c r="L1327" s="79">
        <v>0</v>
      </c>
      <c r="M1327" s="79">
        <v>1</v>
      </c>
      <c r="N1327" s="79">
        <v>19</v>
      </c>
      <c r="O1327" s="79">
        <v>2</v>
      </c>
      <c r="P1327" s="79">
        <v>42</v>
      </c>
      <c r="Q1327" s="80">
        <v>0</v>
      </c>
      <c r="R1327">
        <v>100</v>
      </c>
      <c r="S1327">
        <v>3</v>
      </c>
      <c r="T1327" s="81">
        <f t="shared" si="0"/>
        <v>2014</v>
      </c>
      <c r="U1327" s="82">
        <f>VLOOKUP(A1327,'SB35 Determination Data'!$B$4:$F$542,5,FALSE)</f>
        <v>2014</v>
      </c>
    </row>
    <row r="1328" spans="1:21" ht="12.75" customHeight="1" x14ac:dyDescent="0.15">
      <c r="A1328" s="77" t="s">
        <v>608</v>
      </c>
      <c r="B1328" s="77" t="s">
        <v>607</v>
      </c>
      <c r="C1328" s="77" t="s">
        <v>83</v>
      </c>
      <c r="D1328" s="78">
        <v>2015</v>
      </c>
      <c r="E1328" s="77" t="s">
        <v>1598</v>
      </c>
      <c r="F1328" s="79">
        <v>23</v>
      </c>
      <c r="G1328" s="79">
        <v>0</v>
      </c>
      <c r="H1328" s="83">
        <v>0</v>
      </c>
      <c r="I1328" s="79">
        <v>0</v>
      </c>
      <c r="J1328" s="79">
        <v>16</v>
      </c>
      <c r="K1328" s="79">
        <v>1</v>
      </c>
      <c r="L1328" s="79">
        <v>0</v>
      </c>
      <c r="M1328" s="79">
        <v>1</v>
      </c>
      <c r="N1328" s="79">
        <v>19</v>
      </c>
      <c r="O1328" s="79">
        <v>2</v>
      </c>
      <c r="P1328" s="79">
        <v>42</v>
      </c>
      <c r="Q1328" s="80">
        <v>0</v>
      </c>
      <c r="R1328">
        <v>100</v>
      </c>
      <c r="S1328">
        <v>3</v>
      </c>
      <c r="T1328" s="81">
        <f t="shared" si="0"/>
        <v>2015</v>
      </c>
      <c r="U1328" s="82">
        <f>VLOOKUP(A1328,'SB35 Determination Data'!$B$4:$F$542,5,FALSE)</f>
        <v>2014</v>
      </c>
    </row>
    <row r="1329" spans="1:21" ht="12.75" customHeight="1" x14ac:dyDescent="0.15">
      <c r="A1329" s="77" t="s">
        <v>608</v>
      </c>
      <c r="B1329" s="77" t="s">
        <v>607</v>
      </c>
      <c r="C1329" s="77" t="s">
        <v>83</v>
      </c>
      <c r="D1329" s="78">
        <v>2016</v>
      </c>
      <c r="E1329" s="77" t="s">
        <v>1598</v>
      </c>
      <c r="F1329" s="79">
        <v>23</v>
      </c>
      <c r="G1329" s="79">
        <v>0</v>
      </c>
      <c r="H1329" s="83">
        <v>0</v>
      </c>
      <c r="I1329" s="79">
        <v>0</v>
      </c>
      <c r="J1329" s="79">
        <v>16</v>
      </c>
      <c r="K1329" s="79">
        <v>8</v>
      </c>
      <c r="L1329" s="79">
        <v>8</v>
      </c>
      <c r="M1329" s="79">
        <v>0</v>
      </c>
      <c r="N1329" s="79">
        <v>19</v>
      </c>
      <c r="O1329" s="79">
        <v>2</v>
      </c>
      <c r="P1329" s="79">
        <v>42</v>
      </c>
      <c r="Q1329" s="80">
        <v>4</v>
      </c>
      <c r="R1329">
        <v>100</v>
      </c>
      <c r="S1329">
        <v>14</v>
      </c>
      <c r="T1329" s="81">
        <f t="shared" si="0"/>
        <v>2016</v>
      </c>
      <c r="U1329" s="82">
        <f>VLOOKUP(A1329,'SB35 Determination Data'!$B$4:$F$542,5,FALSE)</f>
        <v>2014</v>
      </c>
    </row>
    <row r="1330" spans="1:21" ht="12.75" customHeight="1" x14ac:dyDescent="0.15">
      <c r="A1330" s="77" t="s">
        <v>608</v>
      </c>
      <c r="B1330" s="77" t="s">
        <v>607</v>
      </c>
      <c r="C1330" s="77" t="s">
        <v>83</v>
      </c>
      <c r="D1330" s="78">
        <v>2017</v>
      </c>
      <c r="E1330" s="77" t="s">
        <v>1598</v>
      </c>
      <c r="F1330" s="79">
        <v>23</v>
      </c>
      <c r="G1330" s="79">
        <v>0</v>
      </c>
      <c r="H1330" s="83">
        <v>0</v>
      </c>
      <c r="I1330" s="79">
        <v>0</v>
      </c>
      <c r="J1330" s="79">
        <v>16</v>
      </c>
      <c r="K1330" s="79">
        <v>0</v>
      </c>
      <c r="L1330" s="79">
        <v>0</v>
      </c>
      <c r="M1330" s="79">
        <v>0</v>
      </c>
      <c r="N1330" s="79">
        <v>19</v>
      </c>
      <c r="O1330" s="79">
        <v>1</v>
      </c>
      <c r="P1330" s="79">
        <v>42</v>
      </c>
      <c r="Q1330" s="80">
        <v>0</v>
      </c>
      <c r="R1330">
        <v>100</v>
      </c>
      <c r="S1330">
        <v>1</v>
      </c>
      <c r="T1330" s="81">
        <f t="shared" si="0"/>
        <v>2017</v>
      </c>
      <c r="U1330" s="82">
        <f>VLOOKUP(A1330,'SB35 Determination Data'!$B$4:$F$542,5,FALSE)</f>
        <v>2014</v>
      </c>
    </row>
    <row r="1331" spans="1:21" ht="12.75" customHeight="1" x14ac:dyDescent="0.15">
      <c r="A1331" s="77" t="s">
        <v>1313</v>
      </c>
      <c r="B1331" s="77" t="s">
        <v>168</v>
      </c>
      <c r="C1331" s="77" t="s">
        <v>144</v>
      </c>
      <c r="D1331" s="78">
        <v>2014</v>
      </c>
      <c r="E1331" s="77" t="s">
        <v>1598</v>
      </c>
      <c r="F1331" s="79">
        <v>43</v>
      </c>
      <c r="G1331" s="79">
        <v>0</v>
      </c>
      <c r="H1331" s="83">
        <v>0</v>
      </c>
      <c r="I1331" s="79">
        <v>0</v>
      </c>
      <c r="J1331" s="79">
        <v>25</v>
      </c>
      <c r="K1331" s="79">
        <v>4</v>
      </c>
      <c r="L1331" s="79">
        <v>0</v>
      </c>
      <c r="M1331" s="79">
        <v>4</v>
      </c>
      <c r="N1331" s="79">
        <v>28</v>
      </c>
      <c r="O1331" s="79">
        <v>0</v>
      </c>
      <c r="P1331" s="79">
        <v>76</v>
      </c>
      <c r="Q1331" s="80">
        <v>76</v>
      </c>
      <c r="R1331">
        <v>172</v>
      </c>
      <c r="S1331">
        <v>80</v>
      </c>
      <c r="T1331" s="81">
        <f t="shared" si="0"/>
        <v>2014</v>
      </c>
      <c r="U1331" s="82">
        <f>VLOOKUP(A1331,'SB35 Determination Data'!$B$4:$F$542,5,FALSE)</f>
        <v>2014</v>
      </c>
    </row>
    <row r="1332" spans="1:21" ht="12.75" customHeight="1" x14ac:dyDescent="0.15">
      <c r="A1332" s="77" t="s">
        <v>1313</v>
      </c>
      <c r="B1332" s="77" t="s">
        <v>168</v>
      </c>
      <c r="C1332" s="77" t="s">
        <v>144</v>
      </c>
      <c r="D1332" s="78">
        <v>2015</v>
      </c>
      <c r="E1332" s="77" t="s">
        <v>1598</v>
      </c>
      <c r="F1332" s="79">
        <v>43</v>
      </c>
      <c r="G1332" s="79">
        <v>0</v>
      </c>
      <c r="H1332" s="83">
        <v>0</v>
      </c>
      <c r="I1332" s="79">
        <v>0</v>
      </c>
      <c r="J1332" s="79">
        <v>25</v>
      </c>
      <c r="K1332" s="79">
        <v>2</v>
      </c>
      <c r="L1332" s="79">
        <v>0</v>
      </c>
      <c r="M1332" s="79">
        <v>2</v>
      </c>
      <c r="N1332" s="79">
        <v>28</v>
      </c>
      <c r="O1332" s="79">
        <v>0</v>
      </c>
      <c r="P1332" s="79">
        <v>76</v>
      </c>
      <c r="Q1332" s="80">
        <v>33</v>
      </c>
      <c r="R1332">
        <v>172</v>
      </c>
      <c r="S1332">
        <v>35</v>
      </c>
      <c r="T1332" s="81">
        <f t="shared" si="0"/>
        <v>2015</v>
      </c>
      <c r="U1332" s="82">
        <f>VLOOKUP(A1332,'SB35 Determination Data'!$B$4:$F$542,5,FALSE)</f>
        <v>2014</v>
      </c>
    </row>
    <row r="1333" spans="1:21" ht="12.75" customHeight="1" x14ac:dyDescent="0.15">
      <c r="A1333" s="77" t="s">
        <v>1313</v>
      </c>
      <c r="B1333" s="77" t="s">
        <v>168</v>
      </c>
      <c r="C1333" s="77" t="s">
        <v>144</v>
      </c>
      <c r="D1333" s="78">
        <v>2016</v>
      </c>
      <c r="E1333" s="77" t="s">
        <v>1598</v>
      </c>
      <c r="F1333" s="79">
        <v>43</v>
      </c>
      <c r="G1333" s="79">
        <v>0</v>
      </c>
      <c r="H1333" s="83">
        <v>0</v>
      </c>
      <c r="I1333" s="79">
        <v>0</v>
      </c>
      <c r="J1333" s="79">
        <v>25</v>
      </c>
      <c r="K1333" s="79">
        <v>6</v>
      </c>
      <c r="L1333" s="79">
        <v>0</v>
      </c>
      <c r="M1333" s="79">
        <v>6</v>
      </c>
      <c r="N1333" s="79">
        <v>28</v>
      </c>
      <c r="O1333" s="79">
        <v>0</v>
      </c>
      <c r="P1333" s="79">
        <v>76</v>
      </c>
      <c r="Q1333" s="80">
        <v>25</v>
      </c>
      <c r="R1333">
        <v>172</v>
      </c>
      <c r="S1333">
        <v>31</v>
      </c>
      <c r="T1333" s="81">
        <f t="shared" si="0"/>
        <v>2016</v>
      </c>
      <c r="U1333" s="82">
        <f>VLOOKUP(A1333,'SB35 Determination Data'!$B$4:$F$542,5,FALSE)</f>
        <v>2014</v>
      </c>
    </row>
    <row r="1334" spans="1:21" ht="12.75" customHeight="1" x14ac:dyDescent="0.15">
      <c r="A1334" s="77" t="s">
        <v>1313</v>
      </c>
      <c r="B1334" s="77" t="s">
        <v>168</v>
      </c>
      <c r="C1334" s="77" t="s">
        <v>144</v>
      </c>
      <c r="D1334" s="78">
        <v>2017</v>
      </c>
      <c r="E1334" s="77" t="s">
        <v>1598</v>
      </c>
      <c r="F1334" s="79">
        <v>43</v>
      </c>
      <c r="G1334" s="79">
        <v>0</v>
      </c>
      <c r="H1334" s="83">
        <v>0</v>
      </c>
      <c r="I1334" s="79">
        <v>0</v>
      </c>
      <c r="J1334" s="79">
        <v>25</v>
      </c>
      <c r="K1334" s="79">
        <v>1</v>
      </c>
      <c r="L1334" s="79">
        <v>0</v>
      </c>
      <c r="M1334" s="79">
        <v>1</v>
      </c>
      <c r="N1334" s="77">
        <v>28</v>
      </c>
      <c r="O1334" s="79">
        <v>0</v>
      </c>
      <c r="P1334" s="79">
        <v>76</v>
      </c>
      <c r="Q1334" s="80">
        <v>1</v>
      </c>
      <c r="R1334">
        <v>172</v>
      </c>
      <c r="S1334">
        <v>2</v>
      </c>
      <c r="T1334" s="81">
        <f t="shared" si="0"/>
        <v>2017</v>
      </c>
      <c r="U1334" s="82">
        <f>VLOOKUP(A1334,'SB35 Determination Data'!$B$4:$F$542,5,FALSE)</f>
        <v>2014</v>
      </c>
    </row>
    <row r="1335" spans="1:21" ht="12.75" customHeight="1" x14ac:dyDescent="0.15">
      <c r="A1335" s="77" t="s">
        <v>1314</v>
      </c>
      <c r="B1335" s="77" t="s">
        <v>168</v>
      </c>
      <c r="C1335" s="77" t="s">
        <v>144</v>
      </c>
      <c r="D1335" s="78">
        <v>2014</v>
      </c>
      <c r="E1335" s="77" t="s">
        <v>1598</v>
      </c>
      <c r="F1335" s="79">
        <v>314</v>
      </c>
      <c r="G1335" s="79">
        <v>22</v>
      </c>
      <c r="H1335" s="83">
        <v>22</v>
      </c>
      <c r="I1335" s="79">
        <v>0</v>
      </c>
      <c r="J1335" s="79">
        <v>185</v>
      </c>
      <c r="K1335" s="79">
        <v>192</v>
      </c>
      <c r="L1335" s="79">
        <v>192</v>
      </c>
      <c r="M1335" s="79">
        <v>0</v>
      </c>
      <c r="N1335" s="79">
        <v>205</v>
      </c>
      <c r="O1335" s="79">
        <v>15</v>
      </c>
      <c r="P1335" s="79">
        <v>558</v>
      </c>
      <c r="Q1335" s="80">
        <v>6</v>
      </c>
      <c r="R1335">
        <v>1262</v>
      </c>
      <c r="S1335">
        <v>235</v>
      </c>
      <c r="T1335" s="81">
        <f t="shared" si="0"/>
        <v>2014</v>
      </c>
      <c r="U1335" s="82">
        <f>VLOOKUP(A1335,'SB35 Determination Data'!$B$4:$F$542,5,FALSE)</f>
        <v>2014</v>
      </c>
    </row>
    <row r="1336" spans="1:21" ht="12.75" customHeight="1" x14ac:dyDescent="0.15">
      <c r="A1336" s="77" t="s">
        <v>1314</v>
      </c>
      <c r="B1336" s="77" t="s">
        <v>168</v>
      </c>
      <c r="C1336" s="77" t="s">
        <v>144</v>
      </c>
      <c r="D1336" s="78">
        <v>2015</v>
      </c>
      <c r="E1336" s="77" t="s">
        <v>1598</v>
      </c>
      <c r="F1336" s="79">
        <v>314</v>
      </c>
      <c r="G1336" s="79">
        <v>0</v>
      </c>
      <c r="H1336" s="83">
        <v>0</v>
      </c>
      <c r="I1336" s="79">
        <v>0</v>
      </c>
      <c r="J1336" s="79">
        <v>185</v>
      </c>
      <c r="K1336" s="79">
        <v>0</v>
      </c>
      <c r="L1336" s="79">
        <v>0</v>
      </c>
      <c r="M1336" s="79">
        <v>0</v>
      </c>
      <c r="N1336" s="77">
        <v>205</v>
      </c>
      <c r="O1336" s="79">
        <v>12</v>
      </c>
      <c r="P1336" s="79">
        <v>558</v>
      </c>
      <c r="Q1336" s="80">
        <v>3</v>
      </c>
      <c r="R1336">
        <v>1262</v>
      </c>
      <c r="S1336">
        <v>15</v>
      </c>
      <c r="T1336" s="81">
        <f t="shared" si="0"/>
        <v>2015</v>
      </c>
      <c r="U1336" s="82">
        <f>VLOOKUP(A1336,'SB35 Determination Data'!$B$4:$F$542,5,FALSE)</f>
        <v>2014</v>
      </c>
    </row>
    <row r="1337" spans="1:21" ht="12.75" customHeight="1" x14ac:dyDescent="0.15">
      <c r="A1337" s="77" t="s">
        <v>1314</v>
      </c>
      <c r="B1337" s="77" t="s">
        <v>168</v>
      </c>
      <c r="C1337" s="77" t="s">
        <v>144</v>
      </c>
      <c r="D1337" s="78">
        <v>2016</v>
      </c>
      <c r="E1337" s="77" t="s">
        <v>1598</v>
      </c>
      <c r="F1337" s="79">
        <v>314</v>
      </c>
      <c r="G1337" s="79">
        <v>0</v>
      </c>
      <c r="H1337" s="83">
        <v>0</v>
      </c>
      <c r="I1337" s="79">
        <v>0</v>
      </c>
      <c r="J1337" s="79">
        <v>185</v>
      </c>
      <c r="K1337" s="79">
        <v>0</v>
      </c>
      <c r="L1337" s="79">
        <v>0</v>
      </c>
      <c r="M1337" s="79">
        <v>0</v>
      </c>
      <c r="N1337" s="79">
        <v>205</v>
      </c>
      <c r="O1337" s="79">
        <v>15</v>
      </c>
      <c r="P1337" s="79">
        <v>558</v>
      </c>
      <c r="Q1337" s="80">
        <v>4</v>
      </c>
      <c r="R1337">
        <v>1262</v>
      </c>
      <c r="S1337">
        <v>19</v>
      </c>
      <c r="T1337" s="81">
        <f t="shared" si="0"/>
        <v>2016</v>
      </c>
      <c r="U1337" s="82">
        <f>VLOOKUP(A1337,'SB35 Determination Data'!$B$4:$F$542,5,FALSE)</f>
        <v>2014</v>
      </c>
    </row>
    <row r="1338" spans="1:21" ht="12.75" customHeight="1" x14ac:dyDescent="0.15">
      <c r="A1338" s="77" t="s">
        <v>1314</v>
      </c>
      <c r="B1338" s="77" t="s">
        <v>168</v>
      </c>
      <c r="C1338" s="77" t="s">
        <v>144</v>
      </c>
      <c r="D1338" s="78">
        <v>2017</v>
      </c>
      <c r="E1338" s="77" t="s">
        <v>1598</v>
      </c>
      <c r="F1338" s="79">
        <v>314</v>
      </c>
      <c r="G1338" s="79">
        <v>0</v>
      </c>
      <c r="H1338" s="83">
        <v>0</v>
      </c>
      <c r="I1338" s="79">
        <v>0</v>
      </c>
      <c r="J1338" s="79">
        <v>185</v>
      </c>
      <c r="K1338" s="79">
        <v>0</v>
      </c>
      <c r="L1338" s="79">
        <v>0</v>
      </c>
      <c r="M1338" s="79">
        <v>0</v>
      </c>
      <c r="N1338" s="79">
        <v>205</v>
      </c>
      <c r="O1338" s="79">
        <v>14</v>
      </c>
      <c r="P1338" s="79">
        <v>558</v>
      </c>
      <c r="Q1338" s="80">
        <v>4</v>
      </c>
      <c r="R1338">
        <v>1262</v>
      </c>
      <c r="S1338">
        <v>18</v>
      </c>
      <c r="T1338" s="81">
        <f t="shared" si="0"/>
        <v>2017</v>
      </c>
      <c r="U1338" s="82">
        <f>VLOOKUP(A1338,'SB35 Determination Data'!$B$4:$F$542,5,FALSE)</f>
        <v>2014</v>
      </c>
    </row>
    <row r="1339" spans="1:21" ht="12.75" customHeight="1" x14ac:dyDescent="0.15">
      <c r="A1339" s="77" t="s">
        <v>126</v>
      </c>
      <c r="B1339" s="77" t="s">
        <v>122</v>
      </c>
      <c r="C1339" s="77" t="s">
        <v>89</v>
      </c>
      <c r="D1339" s="78">
        <v>2017</v>
      </c>
      <c r="E1339" s="77" t="s">
        <v>1598</v>
      </c>
      <c r="F1339" s="79">
        <v>54</v>
      </c>
      <c r="G1339" s="79">
        <v>0</v>
      </c>
      <c r="H1339" s="83">
        <v>0</v>
      </c>
      <c r="I1339" s="79">
        <v>0</v>
      </c>
      <c r="J1339" s="79">
        <v>38</v>
      </c>
      <c r="K1339" s="79">
        <v>0</v>
      </c>
      <c r="L1339" s="79">
        <v>0</v>
      </c>
      <c r="M1339" s="79">
        <v>0</v>
      </c>
      <c r="N1339" s="79">
        <v>63</v>
      </c>
      <c r="O1339" s="79">
        <v>4</v>
      </c>
      <c r="P1339" s="79">
        <v>181</v>
      </c>
      <c r="Q1339" s="80">
        <v>35</v>
      </c>
      <c r="R1339">
        <v>336</v>
      </c>
      <c r="S1339">
        <v>39</v>
      </c>
      <c r="T1339" s="81">
        <f t="shared" si="0"/>
        <v>2017</v>
      </c>
      <c r="U1339" s="82">
        <f>VLOOKUP(A1339,'SB35 Determination Data'!$B$4:$F$542,5,FALSE)</f>
        <v>2014</v>
      </c>
    </row>
    <row r="1340" spans="1:21" ht="12.75" customHeight="1" x14ac:dyDescent="0.15">
      <c r="A1340" s="77" t="s">
        <v>220</v>
      </c>
      <c r="B1340" s="77" t="s">
        <v>168</v>
      </c>
      <c r="C1340" s="77" t="s">
        <v>144</v>
      </c>
      <c r="D1340" s="78">
        <v>2014</v>
      </c>
      <c r="E1340" s="77" t="s">
        <v>1598</v>
      </c>
      <c r="F1340" s="79">
        <v>17</v>
      </c>
      <c r="G1340" s="79">
        <v>0</v>
      </c>
      <c r="H1340" s="83">
        <v>0</v>
      </c>
      <c r="I1340" s="79">
        <v>0</v>
      </c>
      <c r="J1340" s="79">
        <v>10</v>
      </c>
      <c r="K1340" s="79">
        <v>0</v>
      </c>
      <c r="L1340" s="79">
        <v>0</v>
      </c>
      <c r="M1340" s="79">
        <v>0</v>
      </c>
      <c r="N1340" s="79">
        <v>11</v>
      </c>
      <c r="O1340" s="79">
        <v>0</v>
      </c>
      <c r="P1340" s="79">
        <v>25</v>
      </c>
      <c r="Q1340" s="80">
        <v>40</v>
      </c>
      <c r="R1340">
        <v>63</v>
      </c>
      <c r="S1340">
        <v>40</v>
      </c>
      <c r="T1340" s="81">
        <f t="shared" si="0"/>
        <v>2014</v>
      </c>
      <c r="U1340" s="82">
        <f>VLOOKUP(A1340,'SB35 Determination Data'!$B$4:$F$542,5,FALSE)</f>
        <v>2014</v>
      </c>
    </row>
    <row r="1341" spans="1:21" ht="12.75" customHeight="1" x14ac:dyDescent="0.15">
      <c r="A1341" s="77" t="s">
        <v>220</v>
      </c>
      <c r="B1341" s="77" t="s">
        <v>168</v>
      </c>
      <c r="C1341" s="77" t="s">
        <v>144</v>
      </c>
      <c r="D1341" s="78">
        <v>2015</v>
      </c>
      <c r="E1341" s="77" t="s">
        <v>1598</v>
      </c>
      <c r="F1341" s="79">
        <v>17</v>
      </c>
      <c r="G1341" s="79">
        <v>0</v>
      </c>
      <c r="H1341" s="83">
        <v>0</v>
      </c>
      <c r="I1341" s="79">
        <v>0</v>
      </c>
      <c r="J1341" s="79">
        <v>10</v>
      </c>
      <c r="K1341" s="79">
        <v>0</v>
      </c>
      <c r="L1341" s="79">
        <v>0</v>
      </c>
      <c r="M1341" s="79">
        <v>0</v>
      </c>
      <c r="N1341" s="77">
        <v>11</v>
      </c>
      <c r="O1341" s="79">
        <v>0</v>
      </c>
      <c r="P1341" s="79">
        <v>25</v>
      </c>
      <c r="Q1341" s="80">
        <v>6</v>
      </c>
      <c r="R1341">
        <v>63</v>
      </c>
      <c r="S1341">
        <v>6</v>
      </c>
      <c r="T1341" s="81">
        <f t="shared" si="0"/>
        <v>2015</v>
      </c>
      <c r="U1341" s="82">
        <f>VLOOKUP(A1341,'SB35 Determination Data'!$B$4:$F$542,5,FALSE)</f>
        <v>2014</v>
      </c>
    </row>
    <row r="1342" spans="1:21" ht="12.75" customHeight="1" x14ac:dyDescent="0.15">
      <c r="A1342" s="77" t="s">
        <v>220</v>
      </c>
      <c r="B1342" s="77" t="s">
        <v>168</v>
      </c>
      <c r="C1342" s="77" t="s">
        <v>144</v>
      </c>
      <c r="D1342" s="78">
        <v>2016</v>
      </c>
      <c r="E1342" s="77" t="s">
        <v>1598</v>
      </c>
      <c r="F1342" s="79">
        <v>17</v>
      </c>
      <c r="G1342" s="79">
        <v>0</v>
      </c>
      <c r="H1342" s="83">
        <v>0</v>
      </c>
      <c r="I1342" s="79">
        <v>0</v>
      </c>
      <c r="J1342" s="79">
        <v>10</v>
      </c>
      <c r="K1342" s="79">
        <v>0</v>
      </c>
      <c r="L1342" s="79">
        <v>0</v>
      </c>
      <c r="M1342" s="79">
        <v>0</v>
      </c>
      <c r="N1342" s="79">
        <v>11</v>
      </c>
      <c r="O1342" s="79">
        <v>0</v>
      </c>
      <c r="P1342" s="79">
        <v>25</v>
      </c>
      <c r="Q1342" s="80">
        <v>11</v>
      </c>
      <c r="R1342">
        <v>63</v>
      </c>
      <c r="S1342">
        <v>11</v>
      </c>
      <c r="T1342" s="81">
        <f t="shared" si="0"/>
        <v>2016</v>
      </c>
      <c r="U1342" s="82">
        <f>VLOOKUP(A1342,'SB35 Determination Data'!$B$4:$F$542,5,FALSE)</f>
        <v>2014</v>
      </c>
    </row>
    <row r="1343" spans="1:21" ht="12.75" customHeight="1" x14ac:dyDescent="0.15">
      <c r="A1343" s="77" t="s">
        <v>220</v>
      </c>
      <c r="B1343" s="77" t="s">
        <v>168</v>
      </c>
      <c r="C1343" s="77" t="s">
        <v>144</v>
      </c>
      <c r="D1343" s="78">
        <v>2017</v>
      </c>
      <c r="E1343" s="77" t="s">
        <v>1598</v>
      </c>
      <c r="F1343" s="79">
        <v>17</v>
      </c>
      <c r="G1343" s="79">
        <v>0</v>
      </c>
      <c r="H1343" s="83">
        <v>0</v>
      </c>
      <c r="I1343" s="79">
        <v>0</v>
      </c>
      <c r="J1343" s="79">
        <v>10</v>
      </c>
      <c r="K1343" s="79">
        <v>0</v>
      </c>
      <c r="L1343" s="79">
        <v>0</v>
      </c>
      <c r="M1343" s="79">
        <v>0</v>
      </c>
      <c r="N1343" s="79">
        <v>11</v>
      </c>
      <c r="O1343" s="79">
        <v>1</v>
      </c>
      <c r="P1343" s="79">
        <v>25</v>
      </c>
      <c r="Q1343" s="80">
        <v>18</v>
      </c>
      <c r="R1343">
        <v>63</v>
      </c>
      <c r="S1343">
        <v>19</v>
      </c>
      <c r="T1343" s="81">
        <f t="shared" si="0"/>
        <v>2017</v>
      </c>
      <c r="U1343" s="82">
        <f>VLOOKUP(A1343,'SB35 Determination Data'!$B$4:$F$542,5,FALSE)</f>
        <v>2014</v>
      </c>
    </row>
    <row r="1344" spans="1:21" ht="12.75" customHeight="1" x14ac:dyDescent="0.15">
      <c r="A1344" s="77" t="s">
        <v>507</v>
      </c>
      <c r="B1344" s="77" t="s">
        <v>449</v>
      </c>
      <c r="C1344" s="77" t="s">
        <v>67</v>
      </c>
      <c r="D1344" s="78">
        <v>2015</v>
      </c>
      <c r="E1344" s="77" t="s">
        <v>1598</v>
      </c>
      <c r="F1344" s="79">
        <v>565</v>
      </c>
      <c r="G1344" s="79">
        <v>0</v>
      </c>
      <c r="H1344" s="83">
        <v>0</v>
      </c>
      <c r="I1344" s="79">
        <v>0</v>
      </c>
      <c r="J1344" s="79">
        <v>281</v>
      </c>
      <c r="K1344" s="79">
        <v>3</v>
      </c>
      <c r="L1344" s="79">
        <v>3</v>
      </c>
      <c r="M1344" s="79">
        <v>0</v>
      </c>
      <c r="N1344" s="79">
        <v>313</v>
      </c>
      <c r="O1344" s="79">
        <v>10</v>
      </c>
      <c r="P1344" s="79">
        <v>705</v>
      </c>
      <c r="Q1344" s="80">
        <v>28</v>
      </c>
      <c r="R1344">
        <v>1864</v>
      </c>
      <c r="S1344">
        <v>41</v>
      </c>
      <c r="T1344" s="81">
        <f t="shared" si="0"/>
        <v>2015</v>
      </c>
      <c r="U1344" s="82">
        <f>VLOOKUP(A1344,'SB35 Determination Data'!$B$4:$F$542,5,FALSE)</f>
        <v>2015</v>
      </c>
    </row>
    <row r="1345" spans="1:21" ht="12.75" customHeight="1" x14ac:dyDescent="0.15">
      <c r="A1345" s="77" t="s">
        <v>507</v>
      </c>
      <c r="B1345" s="77" t="s">
        <v>449</v>
      </c>
      <c r="C1345" s="77" t="s">
        <v>67</v>
      </c>
      <c r="D1345" s="78">
        <v>2016</v>
      </c>
      <c r="E1345" s="77" t="s">
        <v>1598</v>
      </c>
      <c r="F1345" s="79">
        <v>565</v>
      </c>
      <c r="G1345" s="79">
        <v>0</v>
      </c>
      <c r="H1345" s="83">
        <v>0</v>
      </c>
      <c r="I1345" s="79">
        <v>0</v>
      </c>
      <c r="J1345" s="79">
        <v>281</v>
      </c>
      <c r="K1345" s="79">
        <v>1</v>
      </c>
      <c r="L1345" s="79">
        <v>1</v>
      </c>
      <c r="M1345" s="79">
        <v>0</v>
      </c>
      <c r="N1345" s="79">
        <v>313</v>
      </c>
      <c r="O1345" s="79">
        <v>13</v>
      </c>
      <c r="P1345" s="79">
        <v>705</v>
      </c>
      <c r="Q1345" s="80">
        <v>92</v>
      </c>
      <c r="R1345">
        <v>1864</v>
      </c>
      <c r="S1345">
        <v>106</v>
      </c>
      <c r="T1345" s="81">
        <f t="shared" si="0"/>
        <v>2016</v>
      </c>
      <c r="U1345" s="82">
        <f>VLOOKUP(A1345,'SB35 Determination Data'!$B$4:$F$542,5,FALSE)</f>
        <v>2015</v>
      </c>
    </row>
    <row r="1346" spans="1:21" ht="12.75" customHeight="1" x14ac:dyDescent="0.15">
      <c r="A1346" s="77" t="s">
        <v>507</v>
      </c>
      <c r="B1346" s="77" t="s">
        <v>449</v>
      </c>
      <c r="C1346" s="77" t="s">
        <v>67</v>
      </c>
      <c r="D1346" s="78">
        <v>2017</v>
      </c>
      <c r="E1346" s="77" t="s">
        <v>1598</v>
      </c>
      <c r="F1346" s="79">
        <v>565</v>
      </c>
      <c r="G1346" s="79">
        <v>80</v>
      </c>
      <c r="H1346" s="83">
        <v>80</v>
      </c>
      <c r="I1346" s="79">
        <v>0</v>
      </c>
      <c r="J1346" s="79">
        <v>281</v>
      </c>
      <c r="K1346" s="79">
        <v>0</v>
      </c>
      <c r="L1346" s="79">
        <v>0</v>
      </c>
      <c r="M1346" s="79">
        <v>0</v>
      </c>
      <c r="N1346" s="79">
        <v>313</v>
      </c>
      <c r="O1346" s="79">
        <v>5</v>
      </c>
      <c r="P1346" s="79">
        <v>705</v>
      </c>
      <c r="Q1346" s="80">
        <v>283</v>
      </c>
      <c r="R1346">
        <v>1864</v>
      </c>
      <c r="S1346">
        <v>368</v>
      </c>
      <c r="T1346" s="81">
        <f t="shared" si="0"/>
        <v>2017</v>
      </c>
      <c r="U1346" s="82">
        <f>VLOOKUP(A1346,'SB35 Determination Data'!$B$4:$F$542,5,FALSE)</f>
        <v>2015</v>
      </c>
    </row>
    <row r="1347" spans="1:21" ht="12.75" customHeight="1" x14ac:dyDescent="0.15">
      <c r="A1347" s="77" t="s">
        <v>591</v>
      </c>
      <c r="B1347" s="77" t="s">
        <v>517</v>
      </c>
      <c r="C1347" s="77" t="s">
        <v>128</v>
      </c>
      <c r="D1347" s="78">
        <v>2015</v>
      </c>
      <c r="E1347" s="77" t="s">
        <v>1598</v>
      </c>
      <c r="F1347" s="79">
        <v>538</v>
      </c>
      <c r="G1347" s="79">
        <v>0</v>
      </c>
      <c r="H1347" s="83">
        <v>0</v>
      </c>
      <c r="I1347" s="79">
        <v>0</v>
      </c>
      <c r="J1347" s="79">
        <v>345</v>
      </c>
      <c r="K1347" s="79">
        <v>0</v>
      </c>
      <c r="L1347" s="79">
        <v>0</v>
      </c>
      <c r="M1347" s="79">
        <v>0</v>
      </c>
      <c r="N1347" s="77">
        <v>391</v>
      </c>
      <c r="O1347" s="79">
        <v>30</v>
      </c>
      <c r="P1347" s="79">
        <v>967</v>
      </c>
      <c r="Q1347" s="80">
        <v>76</v>
      </c>
      <c r="R1347">
        <v>2241</v>
      </c>
      <c r="S1347">
        <v>106</v>
      </c>
      <c r="T1347" s="81">
        <f t="shared" si="0"/>
        <v>2016</v>
      </c>
      <c r="U1347" s="82">
        <f>VLOOKUP(A1347,'SB35 Determination Data'!$B$4:$F$542,5,FALSE)</f>
        <v>2016</v>
      </c>
    </row>
    <row r="1348" spans="1:21" ht="12.75" customHeight="1" x14ac:dyDescent="0.15">
      <c r="A1348" s="77" t="s">
        <v>591</v>
      </c>
      <c r="B1348" s="77" t="s">
        <v>517</v>
      </c>
      <c r="C1348" s="77" t="s">
        <v>128</v>
      </c>
      <c r="D1348" s="78">
        <v>2016</v>
      </c>
      <c r="E1348" s="77" t="s">
        <v>1598</v>
      </c>
      <c r="F1348" s="79">
        <v>538</v>
      </c>
      <c r="G1348" s="79">
        <v>0</v>
      </c>
      <c r="H1348" s="83">
        <v>0</v>
      </c>
      <c r="I1348" s="79">
        <v>0</v>
      </c>
      <c r="J1348" s="79">
        <v>345</v>
      </c>
      <c r="K1348" s="79">
        <v>10</v>
      </c>
      <c r="L1348" s="79">
        <v>0</v>
      </c>
      <c r="M1348" s="79">
        <v>10</v>
      </c>
      <c r="N1348" s="79">
        <v>391</v>
      </c>
      <c r="O1348" s="79">
        <v>3</v>
      </c>
      <c r="P1348" s="79">
        <v>967</v>
      </c>
      <c r="Q1348" s="80">
        <v>121</v>
      </c>
      <c r="R1348">
        <v>2241</v>
      </c>
      <c r="S1348">
        <v>134</v>
      </c>
      <c r="T1348" s="81">
        <f t="shared" si="0"/>
        <v>2016</v>
      </c>
      <c r="U1348" s="82">
        <f>VLOOKUP(A1348,'SB35 Determination Data'!$B$4:$F$542,5,FALSE)</f>
        <v>2016</v>
      </c>
    </row>
    <row r="1349" spans="1:21" ht="12.75" customHeight="1" x14ac:dyDescent="0.15">
      <c r="A1349" s="77" t="s">
        <v>591</v>
      </c>
      <c r="B1349" s="77" t="s">
        <v>517</v>
      </c>
      <c r="C1349" s="77" t="s">
        <v>128</v>
      </c>
      <c r="D1349" s="78">
        <v>2017</v>
      </c>
      <c r="E1349" s="77" t="s">
        <v>1598</v>
      </c>
      <c r="F1349" s="79">
        <v>538</v>
      </c>
      <c r="G1349" s="79">
        <v>0</v>
      </c>
      <c r="H1349" s="83">
        <v>0</v>
      </c>
      <c r="I1349" s="79">
        <v>0</v>
      </c>
      <c r="J1349" s="79">
        <v>345</v>
      </c>
      <c r="K1349" s="79">
        <v>0</v>
      </c>
      <c r="L1349" s="79">
        <v>0</v>
      </c>
      <c r="M1349" s="79">
        <v>0</v>
      </c>
      <c r="N1349" s="79">
        <v>391</v>
      </c>
      <c r="O1349" s="79">
        <v>11</v>
      </c>
      <c r="P1349" s="79">
        <v>967</v>
      </c>
      <c r="Q1349" s="80">
        <v>120</v>
      </c>
      <c r="R1349">
        <v>2241</v>
      </c>
      <c r="S1349">
        <v>131</v>
      </c>
      <c r="T1349" s="81">
        <f t="shared" si="0"/>
        <v>2017</v>
      </c>
      <c r="U1349" s="82">
        <f>VLOOKUP(A1349,'SB35 Determination Data'!$B$4:$F$542,5,FALSE)</f>
        <v>2016</v>
      </c>
    </row>
    <row r="1350" spans="1:21" ht="12.75" customHeight="1" x14ac:dyDescent="0.15">
      <c r="A1350" s="77" t="s">
        <v>301</v>
      </c>
      <c r="B1350" s="77" t="s">
        <v>273</v>
      </c>
      <c r="C1350" s="77" t="s">
        <v>144</v>
      </c>
      <c r="D1350" s="78">
        <v>2014</v>
      </c>
      <c r="E1350" s="77" t="s">
        <v>1598</v>
      </c>
      <c r="F1350" s="79">
        <v>68</v>
      </c>
      <c r="G1350" s="79">
        <v>0</v>
      </c>
      <c r="H1350" s="83">
        <v>0</v>
      </c>
      <c r="I1350" s="79">
        <v>0</v>
      </c>
      <c r="J1350" s="79">
        <v>49</v>
      </c>
      <c r="K1350" s="79">
        <v>0</v>
      </c>
      <c r="L1350" s="79">
        <v>0</v>
      </c>
      <c r="M1350" s="79">
        <v>0</v>
      </c>
      <c r="N1350" s="79">
        <v>56</v>
      </c>
      <c r="O1350" s="79">
        <v>0</v>
      </c>
      <c r="P1350" s="79">
        <v>140</v>
      </c>
      <c r="Q1350" s="80">
        <v>32</v>
      </c>
      <c r="R1350">
        <v>313</v>
      </c>
      <c r="S1350">
        <v>32</v>
      </c>
      <c r="T1350" s="81">
        <f t="shared" si="0"/>
        <v>2014</v>
      </c>
      <c r="U1350" s="82">
        <f>VLOOKUP(A1350,'SB35 Determination Data'!$B$4:$F$542,5,FALSE)</f>
        <v>2014</v>
      </c>
    </row>
    <row r="1351" spans="1:21" ht="12.75" customHeight="1" x14ac:dyDescent="0.15">
      <c r="A1351" s="77" t="s">
        <v>301</v>
      </c>
      <c r="B1351" s="77" t="s">
        <v>273</v>
      </c>
      <c r="C1351" s="77" t="s">
        <v>144</v>
      </c>
      <c r="D1351" s="78">
        <v>2015</v>
      </c>
      <c r="E1351" s="77" t="s">
        <v>1598</v>
      </c>
      <c r="F1351" s="79">
        <v>68</v>
      </c>
      <c r="G1351" s="79">
        <v>0</v>
      </c>
      <c r="H1351" s="83">
        <v>0</v>
      </c>
      <c r="I1351" s="79">
        <v>0</v>
      </c>
      <c r="J1351" s="79">
        <v>49</v>
      </c>
      <c r="K1351" s="79">
        <v>0</v>
      </c>
      <c r="L1351" s="79">
        <v>0</v>
      </c>
      <c r="M1351" s="79">
        <v>0</v>
      </c>
      <c r="N1351" s="79">
        <v>56</v>
      </c>
      <c r="O1351" s="79">
        <v>0</v>
      </c>
      <c r="P1351" s="79">
        <v>140</v>
      </c>
      <c r="Q1351" s="80">
        <v>37</v>
      </c>
      <c r="R1351">
        <v>313</v>
      </c>
      <c r="S1351">
        <v>37</v>
      </c>
      <c r="T1351" s="81">
        <f t="shared" si="0"/>
        <v>2015</v>
      </c>
      <c r="U1351" s="82">
        <f>VLOOKUP(A1351,'SB35 Determination Data'!$B$4:$F$542,5,FALSE)</f>
        <v>2014</v>
      </c>
    </row>
    <row r="1352" spans="1:21" ht="12.75" customHeight="1" x14ac:dyDescent="0.15">
      <c r="A1352" s="77" t="s">
        <v>301</v>
      </c>
      <c r="B1352" s="77" t="s">
        <v>273</v>
      </c>
      <c r="C1352" s="77" t="s">
        <v>144</v>
      </c>
      <c r="D1352" s="78">
        <v>2016</v>
      </c>
      <c r="E1352" s="77" t="s">
        <v>1598</v>
      </c>
      <c r="F1352" s="79">
        <v>68</v>
      </c>
      <c r="G1352" s="79">
        <v>0</v>
      </c>
      <c r="H1352" s="83">
        <v>0</v>
      </c>
      <c r="I1352" s="79">
        <v>0</v>
      </c>
      <c r="J1352" s="79">
        <v>49</v>
      </c>
      <c r="K1352" s="79">
        <v>0</v>
      </c>
      <c r="L1352" s="79">
        <v>0</v>
      </c>
      <c r="M1352" s="79">
        <v>0</v>
      </c>
      <c r="N1352" s="79">
        <v>56</v>
      </c>
      <c r="O1352" s="79">
        <v>0</v>
      </c>
      <c r="P1352" s="79">
        <v>140</v>
      </c>
      <c r="Q1352" s="80">
        <v>25</v>
      </c>
      <c r="R1352">
        <v>313</v>
      </c>
      <c r="S1352">
        <v>25</v>
      </c>
      <c r="T1352" s="81">
        <f t="shared" si="0"/>
        <v>2016</v>
      </c>
      <c r="U1352" s="82">
        <f>VLOOKUP(A1352,'SB35 Determination Data'!$B$4:$F$542,5,FALSE)</f>
        <v>2014</v>
      </c>
    </row>
    <row r="1353" spans="1:21" ht="12.75" customHeight="1" x14ac:dyDescent="0.15">
      <c r="A1353" s="77" t="s">
        <v>301</v>
      </c>
      <c r="B1353" s="77" t="s">
        <v>273</v>
      </c>
      <c r="C1353" s="77" t="s">
        <v>144</v>
      </c>
      <c r="D1353" s="78">
        <v>2017</v>
      </c>
      <c r="E1353" s="77" t="s">
        <v>1598</v>
      </c>
      <c r="F1353" s="79">
        <v>68</v>
      </c>
      <c r="G1353" s="79">
        <v>0</v>
      </c>
      <c r="H1353" s="83">
        <v>0</v>
      </c>
      <c r="I1353" s="79">
        <v>0</v>
      </c>
      <c r="J1353" s="79">
        <v>49</v>
      </c>
      <c r="K1353" s="79">
        <v>0</v>
      </c>
      <c r="L1353" s="79">
        <v>0</v>
      </c>
      <c r="M1353" s="79">
        <v>0</v>
      </c>
      <c r="N1353" s="79">
        <v>56</v>
      </c>
      <c r="O1353" s="79">
        <v>2</v>
      </c>
      <c r="P1353" s="79">
        <v>140</v>
      </c>
      <c r="Q1353" s="80">
        <v>0</v>
      </c>
      <c r="R1353" s="31">
        <v>313</v>
      </c>
      <c r="S1353" s="84">
        <v>2</v>
      </c>
      <c r="T1353" s="81">
        <f t="shared" si="0"/>
        <v>2017</v>
      </c>
      <c r="U1353" s="82">
        <f>VLOOKUP(A1353,'SB35 Determination Data'!$B$4:$F$542,5,FALSE)</f>
        <v>2014</v>
      </c>
    </row>
    <row r="1354" spans="1:21" ht="12.75" customHeight="1" x14ac:dyDescent="0.15">
      <c r="A1354" t="s">
        <v>1315</v>
      </c>
      <c r="B1354" t="s">
        <v>464</v>
      </c>
      <c r="C1354" t="s">
        <v>128</v>
      </c>
      <c r="D1354" s="85">
        <v>2017</v>
      </c>
      <c r="E1354" t="s">
        <v>1598</v>
      </c>
      <c r="F1354" s="83">
        <v>3157</v>
      </c>
      <c r="G1354" s="79">
        <v>164</v>
      </c>
      <c r="H1354" s="83">
        <v>164</v>
      </c>
      <c r="I1354" s="83">
        <v>0</v>
      </c>
      <c r="J1354" s="79">
        <v>2004</v>
      </c>
      <c r="K1354" s="79">
        <v>0</v>
      </c>
      <c r="L1354" s="83">
        <v>0</v>
      </c>
      <c r="M1354" s="83">
        <v>0</v>
      </c>
      <c r="N1354" s="83">
        <v>2103</v>
      </c>
      <c r="O1354" s="83">
        <v>47</v>
      </c>
      <c r="P1354" s="83">
        <v>4560</v>
      </c>
      <c r="Q1354" s="80">
        <v>175</v>
      </c>
      <c r="R1354">
        <v>11824</v>
      </c>
      <c r="S1354">
        <v>386</v>
      </c>
      <c r="T1354" s="86">
        <f t="shared" si="0"/>
        <v>2017</v>
      </c>
      <c r="U1354" s="82">
        <f>VLOOKUP(A1354,'SB35 Determination Data'!$B$4:$F$542,5,FALSE)</f>
        <v>2016</v>
      </c>
    </row>
    <row r="1355" spans="1:21" ht="12.75" customHeight="1" x14ac:dyDescent="0.15">
      <c r="A1355" t="s">
        <v>569</v>
      </c>
      <c r="B1355" t="s">
        <v>472</v>
      </c>
      <c r="C1355" t="s">
        <v>67</v>
      </c>
      <c r="D1355" s="85">
        <v>2014</v>
      </c>
      <c r="E1355" t="s">
        <v>1598</v>
      </c>
      <c r="F1355" s="83">
        <v>147</v>
      </c>
      <c r="G1355" s="79">
        <v>0</v>
      </c>
      <c r="H1355" s="83">
        <v>0</v>
      </c>
      <c r="I1355" s="83">
        <v>0</v>
      </c>
      <c r="J1355" s="79">
        <v>57</v>
      </c>
      <c r="K1355" s="79">
        <v>0</v>
      </c>
      <c r="L1355" s="83">
        <v>0</v>
      </c>
      <c r="M1355" s="83">
        <v>0</v>
      </c>
      <c r="N1355" s="83">
        <v>60</v>
      </c>
      <c r="O1355" s="83">
        <v>0</v>
      </c>
      <c r="P1355" s="83">
        <v>241</v>
      </c>
      <c r="Q1355" s="80">
        <v>0</v>
      </c>
      <c r="R1355">
        <v>505</v>
      </c>
      <c r="S1355">
        <v>0</v>
      </c>
      <c r="T1355" s="81">
        <f t="shared" si="0"/>
        <v>2015</v>
      </c>
      <c r="U1355" s="82">
        <f>VLOOKUP(A1355,'SB35 Determination Data'!$B$4:$F$542,5,FALSE)</f>
        <v>2015</v>
      </c>
    </row>
    <row r="1356" spans="1:21" ht="12.75" customHeight="1" x14ac:dyDescent="0.15">
      <c r="A1356" t="s">
        <v>569</v>
      </c>
      <c r="B1356" t="s">
        <v>472</v>
      </c>
      <c r="C1356" t="s">
        <v>67</v>
      </c>
      <c r="D1356" s="85">
        <v>2015</v>
      </c>
      <c r="E1356" t="s">
        <v>1598</v>
      </c>
      <c r="F1356" s="83">
        <v>147</v>
      </c>
      <c r="G1356" s="79">
        <v>0</v>
      </c>
      <c r="H1356" s="83">
        <v>0</v>
      </c>
      <c r="I1356" s="83">
        <v>0</v>
      </c>
      <c r="J1356" s="79">
        <v>57</v>
      </c>
      <c r="K1356" s="79">
        <v>0</v>
      </c>
      <c r="L1356" s="83">
        <v>0</v>
      </c>
      <c r="M1356" s="83">
        <v>0</v>
      </c>
      <c r="N1356" s="2">
        <v>60</v>
      </c>
      <c r="O1356" s="83">
        <v>0</v>
      </c>
      <c r="P1356" s="83">
        <v>241</v>
      </c>
      <c r="Q1356" s="80">
        <v>8</v>
      </c>
      <c r="R1356">
        <v>505</v>
      </c>
      <c r="S1356">
        <v>8</v>
      </c>
      <c r="T1356" s="81">
        <f t="shared" si="0"/>
        <v>2015</v>
      </c>
      <c r="U1356" s="82">
        <f>VLOOKUP(A1356,'SB35 Determination Data'!$B$4:$F$542,5,FALSE)</f>
        <v>2015</v>
      </c>
    </row>
    <row r="1357" spans="1:21" ht="12.75" customHeight="1" x14ac:dyDescent="0.15">
      <c r="A1357" t="s">
        <v>569</v>
      </c>
      <c r="B1357" t="s">
        <v>472</v>
      </c>
      <c r="C1357" t="s">
        <v>67</v>
      </c>
      <c r="D1357" s="85">
        <v>2016</v>
      </c>
      <c r="E1357" t="s">
        <v>1598</v>
      </c>
      <c r="F1357" s="83">
        <v>147</v>
      </c>
      <c r="G1357" s="79">
        <v>0</v>
      </c>
      <c r="H1357" s="83">
        <v>0</v>
      </c>
      <c r="I1357" s="83">
        <v>0</v>
      </c>
      <c r="J1357" s="79">
        <v>57</v>
      </c>
      <c r="K1357" s="79">
        <v>0</v>
      </c>
      <c r="L1357" s="83">
        <v>0</v>
      </c>
      <c r="M1357" s="83">
        <v>0</v>
      </c>
      <c r="N1357" s="83">
        <v>60</v>
      </c>
      <c r="O1357" s="83">
        <v>0</v>
      </c>
      <c r="P1357" s="83">
        <v>241</v>
      </c>
      <c r="Q1357" s="80">
        <v>52</v>
      </c>
      <c r="R1357">
        <v>505</v>
      </c>
      <c r="S1357">
        <v>52</v>
      </c>
      <c r="T1357" s="86">
        <f t="shared" si="0"/>
        <v>2016</v>
      </c>
      <c r="U1357" s="82">
        <f>VLOOKUP(A1357,'SB35 Determination Data'!$B$4:$F$542,5,FALSE)</f>
        <v>2015</v>
      </c>
    </row>
    <row r="1358" spans="1:21" ht="12.75" customHeight="1" x14ac:dyDescent="0.15">
      <c r="A1358" t="s">
        <v>569</v>
      </c>
      <c r="B1358" t="s">
        <v>472</v>
      </c>
      <c r="C1358" t="s">
        <v>67</v>
      </c>
      <c r="D1358" s="85">
        <v>2017</v>
      </c>
      <c r="E1358" t="s">
        <v>1598</v>
      </c>
      <c r="F1358" s="83">
        <v>147</v>
      </c>
      <c r="G1358" s="79">
        <v>0</v>
      </c>
      <c r="H1358" s="83">
        <v>0</v>
      </c>
      <c r="I1358" s="83">
        <v>0</v>
      </c>
      <c r="J1358" s="79">
        <v>57</v>
      </c>
      <c r="K1358" s="79">
        <v>0</v>
      </c>
      <c r="L1358" s="83">
        <v>0</v>
      </c>
      <c r="M1358" s="83">
        <v>0</v>
      </c>
      <c r="N1358" s="83">
        <v>60</v>
      </c>
      <c r="O1358" s="83">
        <v>0</v>
      </c>
      <c r="P1358" s="83">
        <v>241</v>
      </c>
      <c r="Q1358" s="80">
        <v>19</v>
      </c>
      <c r="R1358">
        <v>505</v>
      </c>
      <c r="S1358">
        <v>19</v>
      </c>
      <c r="T1358" s="86">
        <f t="shared" si="0"/>
        <v>2017</v>
      </c>
      <c r="U1358" s="82">
        <f>VLOOKUP(A1358,'SB35 Determination Data'!$B$4:$F$542,5,FALSE)</f>
        <v>2015</v>
      </c>
    </row>
    <row r="1359" spans="1:21" ht="12.75" customHeight="1" x14ac:dyDescent="0.15">
      <c r="A1359" t="s">
        <v>544</v>
      </c>
      <c r="B1359" t="s">
        <v>505</v>
      </c>
      <c r="C1359" t="s">
        <v>67</v>
      </c>
      <c r="D1359" s="85">
        <v>2015</v>
      </c>
      <c r="E1359" t="s">
        <v>1598</v>
      </c>
      <c r="F1359" s="83">
        <v>1640</v>
      </c>
      <c r="G1359" s="79">
        <v>43</v>
      </c>
      <c r="H1359" s="83">
        <v>43</v>
      </c>
      <c r="I1359" s="83">
        <v>0</v>
      </c>
      <c r="J1359" s="79">
        <v>906</v>
      </c>
      <c r="K1359" s="79">
        <v>0</v>
      </c>
      <c r="L1359" s="83">
        <v>0</v>
      </c>
      <c r="M1359" s="83">
        <v>0</v>
      </c>
      <c r="N1359" s="83">
        <v>932</v>
      </c>
      <c r="O1359" s="83">
        <v>26</v>
      </c>
      <c r="P1359" s="83">
        <v>1974</v>
      </c>
      <c r="Q1359" s="80">
        <v>796</v>
      </c>
      <c r="R1359">
        <v>5452</v>
      </c>
      <c r="S1359">
        <v>865</v>
      </c>
      <c r="T1359" s="81">
        <f t="shared" si="0"/>
        <v>2015</v>
      </c>
      <c r="U1359" s="82">
        <f>VLOOKUP(A1359,'SB35 Determination Data'!$B$4:$F$542,5,FALSE)</f>
        <v>2015</v>
      </c>
    </row>
    <row r="1360" spans="1:21" ht="12.75" customHeight="1" x14ac:dyDescent="0.15">
      <c r="A1360" t="s">
        <v>544</v>
      </c>
      <c r="B1360" t="s">
        <v>505</v>
      </c>
      <c r="C1360" t="s">
        <v>67</v>
      </c>
      <c r="D1360" s="85">
        <v>2016</v>
      </c>
      <c r="E1360" t="s">
        <v>1598</v>
      </c>
      <c r="F1360" s="83">
        <v>1640</v>
      </c>
      <c r="G1360" s="79">
        <v>0</v>
      </c>
      <c r="H1360" s="83">
        <v>0</v>
      </c>
      <c r="I1360" s="83">
        <v>0</v>
      </c>
      <c r="J1360" s="79">
        <v>906</v>
      </c>
      <c r="K1360" s="79">
        <v>1</v>
      </c>
      <c r="L1360" s="83">
        <v>1</v>
      </c>
      <c r="M1360" s="83">
        <v>0</v>
      </c>
      <c r="N1360" s="83">
        <v>932</v>
      </c>
      <c r="O1360" s="83">
        <v>32</v>
      </c>
      <c r="P1360" s="83">
        <v>1974</v>
      </c>
      <c r="Q1360" s="80">
        <v>222</v>
      </c>
      <c r="R1360">
        <v>5452</v>
      </c>
      <c r="S1360">
        <v>255</v>
      </c>
      <c r="T1360" s="86">
        <f t="shared" si="0"/>
        <v>2016</v>
      </c>
      <c r="U1360" s="82">
        <f>VLOOKUP(A1360,'SB35 Determination Data'!$B$4:$F$542,5,FALSE)</f>
        <v>2015</v>
      </c>
    </row>
    <row r="1361" spans="1:21" ht="12.75" customHeight="1" x14ac:dyDescent="0.15">
      <c r="A1361" t="s">
        <v>544</v>
      </c>
      <c r="B1361" t="s">
        <v>505</v>
      </c>
      <c r="C1361" t="s">
        <v>67</v>
      </c>
      <c r="D1361" s="85">
        <v>2017</v>
      </c>
      <c r="E1361" t="s">
        <v>1598</v>
      </c>
      <c r="F1361" s="83">
        <v>1640</v>
      </c>
      <c r="G1361" s="79">
        <v>46</v>
      </c>
      <c r="H1361" s="83">
        <v>46</v>
      </c>
      <c r="I1361" s="83">
        <v>0</v>
      </c>
      <c r="J1361" s="79">
        <v>906</v>
      </c>
      <c r="K1361" s="79">
        <v>20</v>
      </c>
      <c r="L1361" s="83">
        <v>20</v>
      </c>
      <c r="M1361" s="83">
        <v>0</v>
      </c>
      <c r="N1361" s="83">
        <v>932</v>
      </c>
      <c r="O1361" s="83">
        <v>47</v>
      </c>
      <c r="P1361" s="83">
        <v>1974</v>
      </c>
      <c r="Q1361" s="80">
        <v>381</v>
      </c>
      <c r="R1361">
        <v>5452</v>
      </c>
      <c r="S1361">
        <v>494</v>
      </c>
      <c r="T1361" s="86">
        <f t="shared" si="0"/>
        <v>2017</v>
      </c>
      <c r="U1361" s="82">
        <f>VLOOKUP(A1361,'SB35 Determination Data'!$B$4:$F$542,5,FALSE)</f>
        <v>2015</v>
      </c>
    </row>
    <row r="1362" spans="1:21" ht="12.75" customHeight="1" x14ac:dyDescent="0.15">
      <c r="A1362" t="s">
        <v>1317</v>
      </c>
      <c r="B1362" t="s">
        <v>594</v>
      </c>
      <c r="C1362" t="s">
        <v>123</v>
      </c>
      <c r="D1362" s="85">
        <v>2013</v>
      </c>
      <c r="E1362" t="s">
        <v>1598</v>
      </c>
      <c r="F1362" s="83">
        <v>85</v>
      </c>
      <c r="G1362" s="79">
        <v>0</v>
      </c>
      <c r="H1362" s="83">
        <v>0</v>
      </c>
      <c r="I1362" s="83">
        <v>0</v>
      </c>
      <c r="J1362" s="79">
        <v>60</v>
      </c>
      <c r="K1362" s="79">
        <v>0</v>
      </c>
      <c r="L1362" s="83">
        <v>0</v>
      </c>
      <c r="M1362" s="83">
        <v>0</v>
      </c>
      <c r="N1362" s="2">
        <v>62</v>
      </c>
      <c r="O1362" s="83">
        <v>4</v>
      </c>
      <c r="P1362" s="83">
        <v>128</v>
      </c>
      <c r="Q1362" s="80">
        <v>8</v>
      </c>
      <c r="R1362">
        <v>335</v>
      </c>
      <c r="S1362">
        <v>12</v>
      </c>
      <c r="T1362" s="81">
        <f t="shared" si="0"/>
        <v>2014</v>
      </c>
      <c r="U1362" s="82">
        <f>VLOOKUP(A1362,'SB35 Determination Data'!$B$4:$F$542,5,FALSE)</f>
        <v>2014</v>
      </c>
    </row>
    <row r="1363" spans="1:21" ht="12.75" customHeight="1" x14ac:dyDescent="0.15">
      <c r="A1363" t="s">
        <v>1317</v>
      </c>
      <c r="B1363" t="s">
        <v>594</v>
      </c>
      <c r="C1363" t="s">
        <v>123</v>
      </c>
      <c r="D1363" s="85">
        <v>2014</v>
      </c>
      <c r="E1363" t="s">
        <v>1598</v>
      </c>
      <c r="F1363" s="83">
        <v>85</v>
      </c>
      <c r="G1363" s="79">
        <v>0</v>
      </c>
      <c r="H1363" s="83">
        <v>0</v>
      </c>
      <c r="I1363" s="83">
        <v>0</v>
      </c>
      <c r="J1363" s="79">
        <v>60</v>
      </c>
      <c r="K1363" s="79">
        <v>0</v>
      </c>
      <c r="L1363" s="83">
        <v>0</v>
      </c>
      <c r="M1363" s="83">
        <v>0</v>
      </c>
      <c r="N1363" s="83">
        <v>62</v>
      </c>
      <c r="O1363" s="83">
        <v>1</v>
      </c>
      <c r="P1363" s="83">
        <v>128</v>
      </c>
      <c r="Q1363" s="80">
        <v>19</v>
      </c>
      <c r="R1363">
        <v>335</v>
      </c>
      <c r="S1363">
        <v>20</v>
      </c>
      <c r="T1363" s="81">
        <f t="shared" si="0"/>
        <v>2014</v>
      </c>
      <c r="U1363" s="82">
        <f>VLOOKUP(A1363,'SB35 Determination Data'!$B$4:$F$542,5,FALSE)</f>
        <v>2014</v>
      </c>
    </row>
    <row r="1364" spans="1:21" ht="12.75" customHeight="1" x14ac:dyDescent="0.15">
      <c r="A1364" t="s">
        <v>1317</v>
      </c>
      <c r="B1364" t="s">
        <v>594</v>
      </c>
      <c r="C1364" t="s">
        <v>123</v>
      </c>
      <c r="D1364" s="85">
        <v>2015</v>
      </c>
      <c r="E1364" t="s">
        <v>1598</v>
      </c>
      <c r="F1364" s="83">
        <v>85</v>
      </c>
      <c r="G1364" s="79">
        <v>0</v>
      </c>
      <c r="H1364" s="83">
        <v>0</v>
      </c>
      <c r="I1364" s="83">
        <v>0</v>
      </c>
      <c r="J1364" s="79">
        <v>60</v>
      </c>
      <c r="K1364" s="79">
        <v>0</v>
      </c>
      <c r="L1364" s="83">
        <v>0</v>
      </c>
      <c r="M1364" s="83">
        <v>0</v>
      </c>
      <c r="N1364" s="83">
        <v>62</v>
      </c>
      <c r="O1364" s="83">
        <v>7</v>
      </c>
      <c r="P1364" s="83">
        <v>128</v>
      </c>
      <c r="Q1364" s="80">
        <v>19</v>
      </c>
      <c r="R1364">
        <v>335</v>
      </c>
      <c r="S1364">
        <v>26</v>
      </c>
      <c r="T1364" s="86">
        <f t="shared" si="0"/>
        <v>2015</v>
      </c>
      <c r="U1364" s="82">
        <f>VLOOKUP(A1364,'SB35 Determination Data'!$B$4:$F$542,5,FALSE)</f>
        <v>2014</v>
      </c>
    </row>
    <row r="1365" spans="1:21" ht="12.75" customHeight="1" x14ac:dyDescent="0.15">
      <c r="A1365" t="s">
        <v>1317</v>
      </c>
      <c r="B1365" t="s">
        <v>594</v>
      </c>
      <c r="C1365" t="s">
        <v>123</v>
      </c>
      <c r="D1365" s="85">
        <v>2016</v>
      </c>
      <c r="E1365" t="s">
        <v>1598</v>
      </c>
      <c r="F1365" s="83">
        <v>85</v>
      </c>
      <c r="G1365" s="79">
        <v>0</v>
      </c>
      <c r="H1365" s="83">
        <v>0</v>
      </c>
      <c r="I1365" s="83">
        <v>0</v>
      </c>
      <c r="J1365" s="79">
        <v>60</v>
      </c>
      <c r="K1365" s="79">
        <v>0</v>
      </c>
      <c r="L1365" s="83">
        <v>0</v>
      </c>
      <c r="M1365" s="83">
        <v>0</v>
      </c>
      <c r="N1365" s="83">
        <v>62</v>
      </c>
      <c r="O1365" s="83">
        <v>2</v>
      </c>
      <c r="P1365" s="83">
        <v>128</v>
      </c>
      <c r="Q1365" s="80">
        <v>8</v>
      </c>
      <c r="R1365">
        <v>335</v>
      </c>
      <c r="S1365">
        <v>10</v>
      </c>
      <c r="T1365" s="86">
        <f t="shared" si="0"/>
        <v>2016</v>
      </c>
      <c r="U1365" s="82">
        <f>VLOOKUP(A1365,'SB35 Determination Data'!$B$4:$F$542,5,FALSE)</f>
        <v>2014</v>
      </c>
    </row>
    <row r="1366" spans="1:21" ht="12.75" customHeight="1" x14ac:dyDescent="0.15">
      <c r="A1366" t="s">
        <v>1317</v>
      </c>
      <c r="B1366" t="s">
        <v>594</v>
      </c>
      <c r="C1366" t="s">
        <v>123</v>
      </c>
      <c r="D1366" s="85">
        <v>2017</v>
      </c>
      <c r="E1366" t="s">
        <v>1598</v>
      </c>
      <c r="F1366" s="83">
        <v>85</v>
      </c>
      <c r="G1366" s="79">
        <v>0</v>
      </c>
      <c r="H1366" s="83">
        <v>0</v>
      </c>
      <c r="I1366" s="83">
        <v>0</v>
      </c>
      <c r="J1366" s="79">
        <v>60</v>
      </c>
      <c r="K1366" s="79">
        <v>0</v>
      </c>
      <c r="L1366" s="83">
        <v>0</v>
      </c>
      <c r="M1366" s="83">
        <v>0</v>
      </c>
      <c r="N1366" s="83">
        <v>62</v>
      </c>
      <c r="O1366" s="83">
        <v>3</v>
      </c>
      <c r="P1366" s="83">
        <v>128</v>
      </c>
      <c r="Q1366" s="80">
        <v>13</v>
      </c>
      <c r="R1366">
        <v>335</v>
      </c>
      <c r="S1366">
        <v>16</v>
      </c>
      <c r="T1366" s="86">
        <f t="shared" si="0"/>
        <v>2017</v>
      </c>
      <c r="U1366" s="82">
        <f>VLOOKUP(A1366,'SB35 Determination Data'!$B$4:$F$542,5,FALSE)</f>
        <v>2014</v>
      </c>
    </row>
    <row r="1367" spans="1:21" ht="12.75" customHeight="1" x14ac:dyDescent="0.15">
      <c r="A1367" t="s">
        <v>87</v>
      </c>
      <c r="B1367" t="s">
        <v>85</v>
      </c>
      <c r="C1367" t="s">
        <v>83</v>
      </c>
      <c r="D1367" s="85">
        <v>2014</v>
      </c>
      <c r="E1367" t="s">
        <v>1598</v>
      </c>
      <c r="F1367" s="83">
        <v>2</v>
      </c>
      <c r="G1367" s="79">
        <v>0</v>
      </c>
      <c r="H1367" s="83">
        <v>0</v>
      </c>
      <c r="I1367" s="83">
        <v>0</v>
      </c>
      <c r="J1367" s="79">
        <v>2</v>
      </c>
      <c r="K1367" s="79">
        <v>0</v>
      </c>
      <c r="L1367" s="83">
        <v>0</v>
      </c>
      <c r="M1367" s="83">
        <v>0</v>
      </c>
      <c r="N1367" s="83">
        <v>2</v>
      </c>
      <c r="O1367" s="83">
        <v>1</v>
      </c>
      <c r="P1367" s="83">
        <v>4</v>
      </c>
      <c r="Q1367" s="80">
        <v>0</v>
      </c>
      <c r="R1367">
        <v>10</v>
      </c>
      <c r="S1367">
        <v>1</v>
      </c>
      <c r="T1367" s="81">
        <f t="shared" si="0"/>
        <v>2014</v>
      </c>
      <c r="U1367" s="82">
        <f>VLOOKUP(A1367,'SB35 Determination Data'!$B$4:$F$542,5,FALSE)</f>
        <v>2014</v>
      </c>
    </row>
    <row r="1368" spans="1:21" ht="12.75" customHeight="1" x14ac:dyDescent="0.15">
      <c r="A1368" t="s">
        <v>87</v>
      </c>
      <c r="B1368" t="s">
        <v>85</v>
      </c>
      <c r="C1368" t="s">
        <v>83</v>
      </c>
      <c r="D1368" s="85">
        <v>2015</v>
      </c>
      <c r="E1368" t="s">
        <v>1598</v>
      </c>
      <c r="F1368" s="83">
        <v>2</v>
      </c>
      <c r="G1368" s="79">
        <v>0</v>
      </c>
      <c r="H1368" s="83">
        <v>0</v>
      </c>
      <c r="I1368" s="83">
        <v>0</v>
      </c>
      <c r="J1368" s="79">
        <v>2</v>
      </c>
      <c r="K1368" s="79">
        <v>0</v>
      </c>
      <c r="L1368" s="83">
        <v>0</v>
      </c>
      <c r="M1368" s="83">
        <v>0</v>
      </c>
      <c r="N1368" s="83">
        <v>2</v>
      </c>
      <c r="O1368" s="83">
        <v>1</v>
      </c>
      <c r="P1368" s="83">
        <v>4</v>
      </c>
      <c r="Q1368" s="80">
        <v>0</v>
      </c>
      <c r="R1368">
        <v>10</v>
      </c>
      <c r="S1368">
        <v>1</v>
      </c>
      <c r="T1368" s="86">
        <f t="shared" si="0"/>
        <v>2015</v>
      </c>
      <c r="U1368" s="82">
        <f>VLOOKUP(A1368,'SB35 Determination Data'!$B$4:$F$542,5,FALSE)</f>
        <v>2014</v>
      </c>
    </row>
    <row r="1369" spans="1:21" ht="12.75" customHeight="1" x14ac:dyDescent="0.15">
      <c r="A1369" t="s">
        <v>87</v>
      </c>
      <c r="B1369" t="s">
        <v>85</v>
      </c>
      <c r="C1369" t="s">
        <v>83</v>
      </c>
      <c r="D1369" s="85">
        <v>2016</v>
      </c>
      <c r="E1369" t="s">
        <v>1598</v>
      </c>
      <c r="F1369" s="83">
        <v>2</v>
      </c>
      <c r="G1369" s="79">
        <v>0</v>
      </c>
      <c r="H1369" s="83">
        <v>0</v>
      </c>
      <c r="I1369" s="83">
        <v>0</v>
      </c>
      <c r="J1369" s="79">
        <v>2</v>
      </c>
      <c r="K1369" s="79">
        <v>0</v>
      </c>
      <c r="L1369" s="83">
        <v>0</v>
      </c>
      <c r="M1369" s="83">
        <v>0</v>
      </c>
      <c r="N1369" s="2">
        <v>2</v>
      </c>
      <c r="O1369" s="83">
        <v>1</v>
      </c>
      <c r="P1369" s="83">
        <v>4</v>
      </c>
      <c r="Q1369" s="80">
        <v>10</v>
      </c>
      <c r="R1369">
        <v>10</v>
      </c>
      <c r="S1369">
        <v>11</v>
      </c>
      <c r="T1369" s="86">
        <f t="shared" si="0"/>
        <v>2016</v>
      </c>
      <c r="U1369" s="82">
        <f>VLOOKUP(A1369,'SB35 Determination Data'!$B$4:$F$542,5,FALSE)</f>
        <v>2014</v>
      </c>
    </row>
    <row r="1370" spans="1:21" ht="12.75" customHeight="1" x14ac:dyDescent="0.15">
      <c r="A1370" t="s">
        <v>87</v>
      </c>
      <c r="B1370" t="s">
        <v>85</v>
      </c>
      <c r="C1370" t="s">
        <v>83</v>
      </c>
      <c r="D1370" s="85">
        <v>2017</v>
      </c>
      <c r="E1370" t="s">
        <v>1598</v>
      </c>
      <c r="F1370" s="83">
        <v>2</v>
      </c>
      <c r="G1370" s="79">
        <v>0</v>
      </c>
      <c r="H1370" s="83">
        <v>0</v>
      </c>
      <c r="I1370" s="83">
        <v>0</v>
      </c>
      <c r="J1370" s="79">
        <v>2</v>
      </c>
      <c r="K1370" s="79">
        <v>0</v>
      </c>
      <c r="L1370" s="83">
        <v>0</v>
      </c>
      <c r="M1370" s="83">
        <v>0</v>
      </c>
      <c r="N1370" s="83">
        <v>2</v>
      </c>
      <c r="O1370" s="83">
        <v>17</v>
      </c>
      <c r="P1370" s="83">
        <v>4</v>
      </c>
      <c r="Q1370" s="80">
        <v>2</v>
      </c>
      <c r="R1370">
        <v>10</v>
      </c>
      <c r="S1370">
        <v>19</v>
      </c>
      <c r="T1370" s="86">
        <f t="shared" si="0"/>
        <v>2017</v>
      </c>
      <c r="U1370" s="82">
        <f>VLOOKUP(A1370,'SB35 Determination Data'!$B$4:$F$542,5,FALSE)</f>
        <v>2014</v>
      </c>
    </row>
    <row r="1371" spans="1:21" ht="12.75" customHeight="1" x14ac:dyDescent="0.15">
      <c r="A1371" t="s">
        <v>160</v>
      </c>
      <c r="B1371" t="s">
        <v>154</v>
      </c>
      <c r="C1371" t="s">
        <v>128</v>
      </c>
      <c r="D1371" s="85">
        <v>2015</v>
      </c>
      <c r="E1371" t="s">
        <v>1598</v>
      </c>
      <c r="F1371" s="83">
        <v>52</v>
      </c>
      <c r="G1371" s="79">
        <v>0</v>
      </c>
      <c r="H1371" s="83">
        <v>0</v>
      </c>
      <c r="I1371" s="83">
        <v>0</v>
      </c>
      <c r="J1371" s="79">
        <v>26</v>
      </c>
      <c r="K1371" s="79">
        <v>0</v>
      </c>
      <c r="L1371" s="83">
        <v>0</v>
      </c>
      <c r="M1371" s="83">
        <v>0</v>
      </c>
      <c r="N1371" s="83">
        <v>30</v>
      </c>
      <c r="O1371" s="83">
        <v>0</v>
      </c>
      <c r="P1371" s="83">
        <v>146</v>
      </c>
      <c r="Q1371" s="80">
        <v>11</v>
      </c>
      <c r="R1371">
        <v>254</v>
      </c>
      <c r="S1371">
        <v>11</v>
      </c>
      <c r="T1371" s="81">
        <f t="shared" si="0"/>
        <v>2016</v>
      </c>
      <c r="U1371" s="82">
        <f>VLOOKUP(A1371,'SB35 Determination Data'!$B$4:$F$542,5,FALSE)</f>
        <v>2016</v>
      </c>
    </row>
    <row r="1372" spans="1:21" ht="12.75" customHeight="1" x14ac:dyDescent="0.15">
      <c r="A1372" t="s">
        <v>160</v>
      </c>
      <c r="B1372" t="s">
        <v>154</v>
      </c>
      <c r="C1372" t="s">
        <v>128</v>
      </c>
      <c r="D1372" s="85">
        <v>2016</v>
      </c>
      <c r="E1372" t="s">
        <v>1598</v>
      </c>
      <c r="F1372" s="83">
        <v>52</v>
      </c>
      <c r="G1372" s="79">
        <v>0</v>
      </c>
      <c r="H1372" s="83">
        <v>0</v>
      </c>
      <c r="I1372" s="83">
        <v>0</v>
      </c>
      <c r="J1372" s="79">
        <v>26</v>
      </c>
      <c r="K1372" s="79">
        <v>0</v>
      </c>
      <c r="L1372" s="83">
        <v>0</v>
      </c>
      <c r="M1372" s="83">
        <v>0</v>
      </c>
      <c r="N1372" s="83">
        <v>30</v>
      </c>
      <c r="O1372" s="83">
        <v>0</v>
      </c>
      <c r="P1372" s="83">
        <v>146</v>
      </c>
      <c r="Q1372" s="80">
        <v>9</v>
      </c>
      <c r="R1372">
        <v>254</v>
      </c>
      <c r="S1372">
        <v>9</v>
      </c>
      <c r="T1372" s="81">
        <f t="shared" si="0"/>
        <v>2016</v>
      </c>
      <c r="U1372" s="82">
        <f>VLOOKUP(A1372,'SB35 Determination Data'!$B$4:$F$542,5,FALSE)</f>
        <v>2016</v>
      </c>
    </row>
    <row r="1373" spans="1:21" ht="12.75" customHeight="1" x14ac:dyDescent="0.15">
      <c r="A1373" t="s">
        <v>160</v>
      </c>
      <c r="B1373" t="s">
        <v>154</v>
      </c>
      <c r="C1373" t="s">
        <v>128</v>
      </c>
      <c r="D1373" s="85">
        <v>2017</v>
      </c>
      <c r="E1373" t="s">
        <v>1598</v>
      </c>
      <c r="F1373" s="83">
        <v>52</v>
      </c>
      <c r="G1373" s="79">
        <v>0</v>
      </c>
      <c r="H1373" s="83">
        <v>0</v>
      </c>
      <c r="I1373" s="83">
        <v>0</v>
      </c>
      <c r="J1373" s="79">
        <v>26</v>
      </c>
      <c r="K1373" s="79">
        <v>0</v>
      </c>
      <c r="L1373" s="83">
        <v>0</v>
      </c>
      <c r="M1373" s="83">
        <v>0</v>
      </c>
      <c r="N1373" s="83">
        <v>30</v>
      </c>
      <c r="O1373" s="83">
        <v>3</v>
      </c>
      <c r="P1373" s="83">
        <v>146</v>
      </c>
      <c r="Q1373" s="80">
        <v>12</v>
      </c>
      <c r="R1373">
        <v>254</v>
      </c>
      <c r="S1373">
        <v>15</v>
      </c>
      <c r="T1373" s="86">
        <f t="shared" si="0"/>
        <v>2017</v>
      </c>
      <c r="U1373" s="82">
        <f>VLOOKUP(A1373,'SB35 Determination Data'!$B$4:$F$542,5,FALSE)</f>
        <v>2016</v>
      </c>
    </row>
    <row r="1374" spans="1:21" ht="12.75" customHeight="1" x14ac:dyDescent="0.15">
      <c r="A1374" t="s">
        <v>542</v>
      </c>
      <c r="B1374" t="s">
        <v>542</v>
      </c>
      <c r="C1374" t="s">
        <v>83</v>
      </c>
      <c r="D1374" s="85">
        <v>2017</v>
      </c>
      <c r="E1374" t="s">
        <v>1598</v>
      </c>
      <c r="F1374" s="83">
        <v>2</v>
      </c>
      <c r="G1374" s="79">
        <v>0</v>
      </c>
      <c r="H1374" s="83">
        <v>0</v>
      </c>
      <c r="I1374" s="83">
        <v>0</v>
      </c>
      <c r="J1374" s="79">
        <v>2</v>
      </c>
      <c r="K1374" s="79">
        <v>0</v>
      </c>
      <c r="L1374" s="83">
        <v>0</v>
      </c>
      <c r="M1374" s="83">
        <v>0</v>
      </c>
      <c r="N1374" s="83">
        <v>2</v>
      </c>
      <c r="O1374" s="83">
        <v>0</v>
      </c>
      <c r="P1374" s="83">
        <v>4</v>
      </c>
      <c r="Q1374" s="80">
        <v>0</v>
      </c>
      <c r="R1374">
        <v>10</v>
      </c>
      <c r="S1374">
        <v>0</v>
      </c>
      <c r="T1374" s="86">
        <f t="shared" si="0"/>
        <v>2017</v>
      </c>
      <c r="U1374" s="82">
        <f>VLOOKUP(A1374,'SB35 Determination Data'!$B$4:$F$542,5,FALSE)</f>
        <v>2014</v>
      </c>
    </row>
    <row r="1375" spans="1:21" ht="12.75" customHeight="1" x14ac:dyDescent="0.15">
      <c r="A1375" t="s">
        <v>600</v>
      </c>
      <c r="B1375" t="s">
        <v>542</v>
      </c>
      <c r="C1375" t="s">
        <v>83</v>
      </c>
      <c r="D1375" s="85">
        <v>2014</v>
      </c>
      <c r="E1375" t="s">
        <v>1598</v>
      </c>
      <c r="F1375" s="83">
        <v>112</v>
      </c>
      <c r="G1375" s="79">
        <v>16</v>
      </c>
      <c r="H1375" s="83">
        <v>0</v>
      </c>
      <c r="I1375" s="83">
        <v>16</v>
      </c>
      <c r="J1375" s="79">
        <v>76</v>
      </c>
      <c r="K1375" s="79">
        <v>7</v>
      </c>
      <c r="L1375" s="83">
        <v>0</v>
      </c>
      <c r="M1375" s="83">
        <v>7</v>
      </c>
      <c r="N1375" s="83">
        <v>89</v>
      </c>
      <c r="O1375" s="83">
        <v>6</v>
      </c>
      <c r="P1375" s="83">
        <v>209</v>
      </c>
      <c r="Q1375" s="80">
        <v>52</v>
      </c>
      <c r="R1375">
        <v>486</v>
      </c>
      <c r="S1375">
        <v>81</v>
      </c>
      <c r="T1375" s="81">
        <f t="shared" si="0"/>
        <v>2014</v>
      </c>
      <c r="U1375" s="82">
        <f>VLOOKUP(A1375,'SB35 Determination Data'!$B$4:$F$542,5,FALSE)</f>
        <v>2014</v>
      </c>
    </row>
    <row r="1376" spans="1:21" ht="12.75" customHeight="1" x14ac:dyDescent="0.15">
      <c r="A1376" t="s">
        <v>600</v>
      </c>
      <c r="B1376" t="s">
        <v>542</v>
      </c>
      <c r="C1376" t="s">
        <v>83</v>
      </c>
      <c r="D1376" s="85">
        <v>2016</v>
      </c>
      <c r="E1376" t="s">
        <v>1598</v>
      </c>
      <c r="F1376" s="83">
        <v>112</v>
      </c>
      <c r="G1376" s="79">
        <v>0</v>
      </c>
      <c r="H1376" s="83">
        <v>0</v>
      </c>
      <c r="I1376" s="83">
        <v>0</v>
      </c>
      <c r="J1376" s="79">
        <v>76</v>
      </c>
      <c r="K1376" s="79">
        <v>23</v>
      </c>
      <c r="L1376" s="83">
        <v>23</v>
      </c>
      <c r="M1376" s="83">
        <v>0</v>
      </c>
      <c r="N1376" s="83">
        <v>89</v>
      </c>
      <c r="O1376" s="83">
        <v>8</v>
      </c>
      <c r="P1376" s="83">
        <v>209</v>
      </c>
      <c r="Q1376" s="80">
        <v>0</v>
      </c>
      <c r="R1376">
        <v>486</v>
      </c>
      <c r="S1376">
        <v>31</v>
      </c>
      <c r="T1376" s="86">
        <f t="shared" si="0"/>
        <v>2016</v>
      </c>
      <c r="U1376" s="82">
        <f>VLOOKUP(A1376,'SB35 Determination Data'!$B$4:$F$542,5,FALSE)</f>
        <v>2014</v>
      </c>
    </row>
    <row r="1377" spans="1:21" ht="12.75" customHeight="1" x14ac:dyDescent="0.15">
      <c r="A1377" t="s">
        <v>600</v>
      </c>
      <c r="B1377" t="s">
        <v>542</v>
      </c>
      <c r="C1377" t="s">
        <v>83</v>
      </c>
      <c r="D1377" s="85">
        <v>2017</v>
      </c>
      <c r="E1377" t="s">
        <v>1598</v>
      </c>
      <c r="F1377" s="83">
        <v>112</v>
      </c>
      <c r="G1377" s="79">
        <v>0</v>
      </c>
      <c r="H1377" s="83">
        <v>0</v>
      </c>
      <c r="I1377" s="83">
        <v>0</v>
      </c>
      <c r="J1377" s="79">
        <v>76</v>
      </c>
      <c r="K1377" s="79">
        <v>40</v>
      </c>
      <c r="L1377" s="83">
        <v>0</v>
      </c>
      <c r="M1377" s="83">
        <v>40</v>
      </c>
      <c r="N1377" s="83">
        <v>89</v>
      </c>
      <c r="O1377" s="83">
        <v>55</v>
      </c>
      <c r="P1377" s="83">
        <v>209</v>
      </c>
      <c r="Q1377" s="80">
        <v>0</v>
      </c>
      <c r="R1377">
        <v>486</v>
      </c>
      <c r="S1377">
        <v>95</v>
      </c>
      <c r="T1377" s="86">
        <f t="shared" si="0"/>
        <v>2017</v>
      </c>
      <c r="U1377" s="82">
        <f>VLOOKUP(A1377,'SB35 Determination Data'!$B$4:$F$542,5,FALSE)</f>
        <v>2014</v>
      </c>
    </row>
    <row r="1378" spans="1:21" ht="12.75" customHeight="1" x14ac:dyDescent="0.15">
      <c r="A1378" t="s">
        <v>339</v>
      </c>
      <c r="B1378" t="s">
        <v>316</v>
      </c>
      <c r="C1378" t="s">
        <v>144</v>
      </c>
      <c r="D1378" s="85">
        <v>2014</v>
      </c>
      <c r="E1378" t="s">
        <v>1598</v>
      </c>
      <c r="F1378" s="83">
        <v>375</v>
      </c>
      <c r="G1378" s="79">
        <v>0</v>
      </c>
      <c r="H1378" s="83">
        <v>0</v>
      </c>
      <c r="I1378" s="83">
        <v>0</v>
      </c>
      <c r="J1378" s="79">
        <v>251</v>
      </c>
      <c r="K1378" s="79">
        <v>0</v>
      </c>
      <c r="L1378" s="83">
        <v>0</v>
      </c>
      <c r="M1378" s="83">
        <v>0</v>
      </c>
      <c r="N1378" s="83">
        <v>271</v>
      </c>
      <c r="O1378" s="83">
        <v>0</v>
      </c>
      <c r="P1378" s="83">
        <v>596</v>
      </c>
      <c r="Q1378" s="80">
        <v>383</v>
      </c>
      <c r="R1378">
        <v>1493</v>
      </c>
      <c r="S1378">
        <v>383</v>
      </c>
      <c r="T1378" s="81">
        <f t="shared" si="0"/>
        <v>2014</v>
      </c>
      <c r="U1378" s="82">
        <f>VLOOKUP(A1378,'SB35 Determination Data'!$B$4:$F$542,5,FALSE)</f>
        <v>2014</v>
      </c>
    </row>
    <row r="1379" spans="1:21" ht="12.75" customHeight="1" x14ac:dyDescent="0.15">
      <c r="A1379" t="s">
        <v>339</v>
      </c>
      <c r="B1379" t="s">
        <v>316</v>
      </c>
      <c r="C1379" t="s">
        <v>144</v>
      </c>
      <c r="D1379" s="85">
        <v>2015</v>
      </c>
      <c r="E1379" t="s">
        <v>1598</v>
      </c>
      <c r="F1379" s="83">
        <v>375</v>
      </c>
      <c r="G1379" s="79">
        <v>0</v>
      </c>
      <c r="H1379" s="83">
        <v>0</v>
      </c>
      <c r="I1379" s="83">
        <v>0</v>
      </c>
      <c r="J1379" s="79">
        <v>251</v>
      </c>
      <c r="K1379" s="79">
        <v>0</v>
      </c>
      <c r="L1379" s="83">
        <v>0</v>
      </c>
      <c r="M1379" s="83">
        <v>0</v>
      </c>
      <c r="N1379" s="83">
        <v>271</v>
      </c>
      <c r="O1379" s="83">
        <v>0</v>
      </c>
      <c r="P1379" s="83">
        <v>596</v>
      </c>
      <c r="Q1379" s="80">
        <v>223</v>
      </c>
      <c r="R1379">
        <v>1493</v>
      </c>
      <c r="S1379">
        <v>223</v>
      </c>
      <c r="T1379" s="86">
        <f t="shared" si="0"/>
        <v>2015</v>
      </c>
      <c r="U1379" s="82">
        <f>VLOOKUP(A1379,'SB35 Determination Data'!$B$4:$F$542,5,FALSE)</f>
        <v>2014</v>
      </c>
    </row>
    <row r="1380" spans="1:21" ht="12.75" customHeight="1" x14ac:dyDescent="0.15">
      <c r="A1380" t="s">
        <v>339</v>
      </c>
      <c r="B1380" t="s">
        <v>316</v>
      </c>
      <c r="C1380" t="s">
        <v>144</v>
      </c>
      <c r="D1380" s="85">
        <v>2016</v>
      </c>
      <c r="E1380" t="s">
        <v>1598</v>
      </c>
      <c r="F1380" s="83">
        <v>375</v>
      </c>
      <c r="G1380" s="79">
        <v>0</v>
      </c>
      <c r="H1380" s="83">
        <v>0</v>
      </c>
      <c r="I1380" s="83">
        <v>0</v>
      </c>
      <c r="J1380" s="79">
        <v>251</v>
      </c>
      <c r="K1380" s="79">
        <v>0</v>
      </c>
      <c r="L1380" s="83">
        <v>0</v>
      </c>
      <c r="M1380" s="83">
        <v>0</v>
      </c>
      <c r="N1380" s="83">
        <v>271</v>
      </c>
      <c r="O1380" s="83">
        <v>0</v>
      </c>
      <c r="P1380" s="83">
        <v>596</v>
      </c>
      <c r="Q1380" s="80">
        <v>299</v>
      </c>
      <c r="R1380">
        <v>1493</v>
      </c>
      <c r="S1380">
        <v>299</v>
      </c>
      <c r="T1380" s="86">
        <f t="shared" si="0"/>
        <v>2016</v>
      </c>
      <c r="U1380" s="82">
        <f>VLOOKUP(A1380,'SB35 Determination Data'!$B$4:$F$542,5,FALSE)</f>
        <v>2014</v>
      </c>
    </row>
    <row r="1381" spans="1:21" ht="12.75" customHeight="1" x14ac:dyDescent="0.15">
      <c r="A1381" t="s">
        <v>339</v>
      </c>
      <c r="B1381" t="s">
        <v>316</v>
      </c>
      <c r="C1381" t="s">
        <v>144</v>
      </c>
      <c r="D1381" s="85">
        <v>2017</v>
      </c>
      <c r="E1381" t="s">
        <v>1598</v>
      </c>
      <c r="F1381" s="83">
        <v>375</v>
      </c>
      <c r="G1381" s="79">
        <v>15</v>
      </c>
      <c r="H1381" s="83">
        <v>15</v>
      </c>
      <c r="I1381" s="83">
        <v>0</v>
      </c>
      <c r="J1381" s="79">
        <v>251</v>
      </c>
      <c r="K1381" s="79">
        <v>0</v>
      </c>
      <c r="L1381" s="83">
        <v>0</v>
      </c>
      <c r="M1381" s="83">
        <v>0</v>
      </c>
      <c r="N1381" s="83">
        <v>271</v>
      </c>
      <c r="O1381" s="83">
        <v>15</v>
      </c>
      <c r="P1381" s="83">
        <v>596</v>
      </c>
      <c r="Q1381" s="80">
        <v>84</v>
      </c>
      <c r="R1381">
        <v>1493</v>
      </c>
      <c r="S1381">
        <v>114</v>
      </c>
      <c r="T1381" s="86">
        <f t="shared" si="0"/>
        <v>2017</v>
      </c>
      <c r="U1381" s="82">
        <f>VLOOKUP(A1381,'SB35 Determination Data'!$B$4:$F$542,5,FALSE)</f>
        <v>2014</v>
      </c>
    </row>
    <row r="1382" spans="1:21" ht="12.75" customHeight="1" x14ac:dyDescent="0.15">
      <c r="A1382" t="s">
        <v>1319</v>
      </c>
      <c r="B1382" t="s">
        <v>168</v>
      </c>
      <c r="C1382" t="s">
        <v>144</v>
      </c>
      <c r="D1382" s="85">
        <v>2017</v>
      </c>
      <c r="E1382" t="s">
        <v>1598</v>
      </c>
      <c r="F1382" s="83">
        <v>159</v>
      </c>
      <c r="G1382" s="79">
        <v>0</v>
      </c>
      <c r="H1382" s="83">
        <v>0</v>
      </c>
      <c r="I1382" s="83">
        <v>0</v>
      </c>
      <c r="J1382" s="79">
        <v>93</v>
      </c>
      <c r="K1382" s="79">
        <v>1</v>
      </c>
      <c r="L1382" s="83">
        <v>1</v>
      </c>
      <c r="M1382" s="83">
        <v>0</v>
      </c>
      <c r="N1382" s="83">
        <v>99</v>
      </c>
      <c r="O1382" s="83">
        <v>5</v>
      </c>
      <c r="P1382" s="83">
        <v>252</v>
      </c>
      <c r="Q1382" s="80">
        <v>92</v>
      </c>
      <c r="R1382">
        <v>603</v>
      </c>
      <c r="S1382">
        <v>98</v>
      </c>
      <c r="T1382" s="86">
        <f t="shared" si="0"/>
        <v>2017</v>
      </c>
      <c r="U1382" s="82">
        <f>VLOOKUP(A1382,'SB35 Determination Data'!$B$4:$F$542,5,FALSE)</f>
        <v>2014</v>
      </c>
    </row>
    <row r="1383" spans="1:21" ht="12.75" customHeight="1" x14ac:dyDescent="0.15">
      <c r="A1383" t="s">
        <v>622</v>
      </c>
      <c r="B1383" t="s">
        <v>502</v>
      </c>
      <c r="C1383" t="s">
        <v>144</v>
      </c>
      <c r="D1383" s="85">
        <v>2014</v>
      </c>
      <c r="E1383" t="s">
        <v>1598</v>
      </c>
      <c r="F1383" s="83">
        <v>47</v>
      </c>
      <c r="G1383" s="79">
        <v>17</v>
      </c>
      <c r="H1383" s="83">
        <v>17</v>
      </c>
      <c r="I1383" s="83">
        <v>0</v>
      </c>
      <c r="J1383" s="79">
        <v>32</v>
      </c>
      <c r="K1383" s="79">
        <v>2</v>
      </c>
      <c r="L1383" s="83">
        <v>2</v>
      </c>
      <c r="M1383" s="83">
        <v>0</v>
      </c>
      <c r="N1383" s="2">
        <v>36</v>
      </c>
      <c r="O1383" s="83">
        <v>1</v>
      </c>
      <c r="P1383" s="83">
        <v>77</v>
      </c>
      <c r="Q1383" s="80">
        <v>27</v>
      </c>
      <c r="R1383">
        <v>192</v>
      </c>
      <c r="S1383">
        <v>47</v>
      </c>
      <c r="T1383" s="81">
        <f t="shared" si="0"/>
        <v>2014</v>
      </c>
      <c r="U1383" s="82">
        <f>VLOOKUP(A1383,'SB35 Determination Data'!$B$4:$F$542,5,FALSE)</f>
        <v>2014</v>
      </c>
    </row>
    <row r="1384" spans="1:21" ht="12.75" customHeight="1" x14ac:dyDescent="0.15">
      <c r="A1384" t="s">
        <v>622</v>
      </c>
      <c r="B1384" t="s">
        <v>502</v>
      </c>
      <c r="C1384" t="s">
        <v>144</v>
      </c>
      <c r="D1384" s="85">
        <v>2015</v>
      </c>
      <c r="E1384" t="s">
        <v>1598</v>
      </c>
      <c r="F1384" s="83">
        <v>47</v>
      </c>
      <c r="G1384" s="79">
        <v>0</v>
      </c>
      <c r="H1384" s="83">
        <v>0</v>
      </c>
      <c r="I1384" s="83">
        <v>0</v>
      </c>
      <c r="J1384" s="79">
        <v>32</v>
      </c>
      <c r="K1384" s="79">
        <v>0</v>
      </c>
      <c r="L1384" s="83">
        <v>0</v>
      </c>
      <c r="M1384" s="83">
        <v>0</v>
      </c>
      <c r="N1384" s="83">
        <v>36</v>
      </c>
      <c r="O1384" s="83">
        <v>0</v>
      </c>
      <c r="P1384" s="83">
        <v>77</v>
      </c>
      <c r="Q1384" s="80">
        <v>115</v>
      </c>
      <c r="R1384">
        <v>192</v>
      </c>
      <c r="S1384">
        <v>115</v>
      </c>
      <c r="T1384" s="86">
        <f t="shared" si="0"/>
        <v>2015</v>
      </c>
      <c r="U1384" s="82">
        <f>VLOOKUP(A1384,'SB35 Determination Data'!$B$4:$F$542,5,FALSE)</f>
        <v>2014</v>
      </c>
    </row>
    <row r="1385" spans="1:21" ht="12.75" customHeight="1" x14ac:dyDescent="0.15">
      <c r="A1385" t="s">
        <v>622</v>
      </c>
      <c r="B1385" t="s">
        <v>502</v>
      </c>
      <c r="C1385" t="s">
        <v>144</v>
      </c>
      <c r="D1385" s="85">
        <v>2016</v>
      </c>
      <c r="E1385" t="s">
        <v>1598</v>
      </c>
      <c r="F1385" s="83">
        <v>47</v>
      </c>
      <c r="G1385" s="79">
        <v>0</v>
      </c>
      <c r="H1385" s="83">
        <v>0</v>
      </c>
      <c r="I1385" s="83">
        <v>0</v>
      </c>
      <c r="J1385" s="79">
        <v>32</v>
      </c>
      <c r="K1385" s="79">
        <v>0</v>
      </c>
      <c r="L1385" s="83">
        <v>0</v>
      </c>
      <c r="M1385" s="83">
        <v>0</v>
      </c>
      <c r="N1385" s="83">
        <v>36</v>
      </c>
      <c r="O1385" s="83">
        <v>38</v>
      </c>
      <c r="P1385" s="83">
        <v>77</v>
      </c>
      <c r="Q1385" s="80">
        <v>62</v>
      </c>
      <c r="R1385">
        <v>192</v>
      </c>
      <c r="S1385">
        <v>100</v>
      </c>
      <c r="T1385" s="86">
        <f t="shared" si="0"/>
        <v>2016</v>
      </c>
      <c r="U1385" s="82">
        <f>VLOOKUP(A1385,'SB35 Determination Data'!$B$4:$F$542,5,FALSE)</f>
        <v>2014</v>
      </c>
    </row>
    <row r="1386" spans="1:21" ht="12.75" customHeight="1" x14ac:dyDescent="0.15">
      <c r="A1386" t="s">
        <v>622</v>
      </c>
      <c r="B1386" t="s">
        <v>502</v>
      </c>
      <c r="C1386" t="s">
        <v>144</v>
      </c>
      <c r="D1386" s="85">
        <v>2017</v>
      </c>
      <c r="E1386" t="s">
        <v>1598</v>
      </c>
      <c r="F1386" s="83">
        <v>47</v>
      </c>
      <c r="G1386" s="79">
        <v>0</v>
      </c>
      <c r="H1386" s="83">
        <v>0</v>
      </c>
      <c r="I1386" s="83">
        <v>0</v>
      </c>
      <c r="J1386" s="79">
        <v>32</v>
      </c>
      <c r="K1386" s="79">
        <v>0</v>
      </c>
      <c r="L1386" s="83">
        <v>0</v>
      </c>
      <c r="M1386" s="83">
        <v>0</v>
      </c>
      <c r="N1386" s="83">
        <v>36</v>
      </c>
      <c r="O1386" s="83">
        <v>50</v>
      </c>
      <c r="P1386" s="83">
        <v>77</v>
      </c>
      <c r="Q1386" s="80">
        <v>16</v>
      </c>
      <c r="R1386">
        <v>192</v>
      </c>
      <c r="S1386">
        <v>66</v>
      </c>
      <c r="T1386" s="86">
        <f t="shared" si="0"/>
        <v>2017</v>
      </c>
      <c r="U1386" s="82">
        <f>VLOOKUP(A1386,'SB35 Determination Data'!$B$4:$F$542,5,FALSE)</f>
        <v>2014</v>
      </c>
    </row>
    <row r="1387" spans="1:21" ht="12.75" customHeight="1" x14ac:dyDescent="0.15">
      <c r="A1387" t="s">
        <v>241</v>
      </c>
      <c r="B1387" t="s">
        <v>229</v>
      </c>
      <c r="C1387" t="s">
        <v>67</v>
      </c>
      <c r="D1387" s="85">
        <v>2014</v>
      </c>
      <c r="E1387" t="s">
        <v>1598</v>
      </c>
      <c r="F1387" s="83">
        <v>24</v>
      </c>
      <c r="G1387" s="79">
        <v>0</v>
      </c>
      <c r="H1387" s="83">
        <v>0</v>
      </c>
      <c r="I1387" s="83">
        <v>0</v>
      </c>
      <c r="J1387" s="79">
        <v>16</v>
      </c>
      <c r="K1387" s="79">
        <v>0</v>
      </c>
      <c r="L1387" s="83">
        <v>0</v>
      </c>
      <c r="M1387" s="83">
        <v>0</v>
      </c>
      <c r="N1387" s="83">
        <v>19</v>
      </c>
      <c r="O1387" s="83">
        <v>0</v>
      </c>
      <c r="P1387" s="83">
        <v>19</v>
      </c>
      <c r="Q1387" s="80">
        <v>2</v>
      </c>
      <c r="R1387">
        <v>78</v>
      </c>
      <c r="S1387">
        <v>2</v>
      </c>
      <c r="T1387" s="81">
        <f t="shared" si="0"/>
        <v>2015</v>
      </c>
      <c r="U1387" s="82">
        <f>VLOOKUP(A1387,'SB35 Determination Data'!$B$4:$F$542,5,FALSE)</f>
        <v>2015</v>
      </c>
    </row>
    <row r="1388" spans="1:21" ht="12.75" customHeight="1" x14ac:dyDescent="0.15">
      <c r="A1388" t="s">
        <v>241</v>
      </c>
      <c r="B1388" t="s">
        <v>229</v>
      </c>
      <c r="C1388" t="s">
        <v>67</v>
      </c>
      <c r="D1388" s="85">
        <v>2015</v>
      </c>
      <c r="E1388" t="s">
        <v>1598</v>
      </c>
      <c r="F1388" s="83">
        <v>24</v>
      </c>
      <c r="G1388" s="79">
        <v>0</v>
      </c>
      <c r="H1388" s="83">
        <v>0</v>
      </c>
      <c r="I1388" s="83">
        <v>0</v>
      </c>
      <c r="J1388" s="79">
        <v>16</v>
      </c>
      <c r="K1388" s="79">
        <v>0</v>
      </c>
      <c r="L1388" s="83">
        <v>0</v>
      </c>
      <c r="M1388" s="83">
        <v>0</v>
      </c>
      <c r="N1388" s="2">
        <v>19</v>
      </c>
      <c r="O1388" s="83">
        <v>0</v>
      </c>
      <c r="P1388" s="83">
        <v>19</v>
      </c>
      <c r="Q1388" s="80">
        <v>0</v>
      </c>
      <c r="R1388">
        <v>78</v>
      </c>
      <c r="S1388">
        <v>0</v>
      </c>
      <c r="T1388" s="81">
        <f t="shared" si="0"/>
        <v>2015</v>
      </c>
      <c r="U1388" s="82">
        <f>VLOOKUP(A1388,'SB35 Determination Data'!$B$4:$F$542,5,FALSE)</f>
        <v>2015</v>
      </c>
    </row>
    <row r="1389" spans="1:21" ht="12.75" customHeight="1" x14ac:dyDescent="0.15">
      <c r="A1389" t="s">
        <v>241</v>
      </c>
      <c r="B1389" t="s">
        <v>229</v>
      </c>
      <c r="C1389" t="s">
        <v>67</v>
      </c>
      <c r="D1389" s="85">
        <v>2016</v>
      </c>
      <c r="E1389" t="s">
        <v>1598</v>
      </c>
      <c r="F1389" s="83">
        <v>24</v>
      </c>
      <c r="G1389" s="79">
        <v>0</v>
      </c>
      <c r="H1389" s="83">
        <v>0</v>
      </c>
      <c r="I1389" s="83">
        <v>0</v>
      </c>
      <c r="J1389" s="79">
        <v>16</v>
      </c>
      <c r="K1389" s="79">
        <v>0</v>
      </c>
      <c r="L1389" s="83">
        <v>0</v>
      </c>
      <c r="M1389" s="83">
        <v>0</v>
      </c>
      <c r="N1389" s="83">
        <v>19</v>
      </c>
      <c r="O1389" s="83">
        <v>0</v>
      </c>
      <c r="P1389" s="83">
        <v>19</v>
      </c>
      <c r="Q1389" s="80">
        <v>2</v>
      </c>
      <c r="R1389">
        <v>78</v>
      </c>
      <c r="S1389">
        <v>2</v>
      </c>
      <c r="T1389" s="86">
        <f t="shared" si="0"/>
        <v>2016</v>
      </c>
      <c r="U1389" s="82">
        <f>VLOOKUP(A1389,'SB35 Determination Data'!$B$4:$F$542,5,FALSE)</f>
        <v>2015</v>
      </c>
    </row>
    <row r="1390" spans="1:21" ht="12.75" customHeight="1" x14ac:dyDescent="0.15">
      <c r="A1390" t="s">
        <v>241</v>
      </c>
      <c r="B1390" t="s">
        <v>229</v>
      </c>
      <c r="C1390" t="s">
        <v>67</v>
      </c>
      <c r="D1390" s="85">
        <v>2017</v>
      </c>
      <c r="E1390" t="s">
        <v>1598</v>
      </c>
      <c r="F1390" s="83">
        <v>24</v>
      </c>
      <c r="G1390" s="79">
        <v>0</v>
      </c>
      <c r="H1390" s="83">
        <v>0</v>
      </c>
      <c r="I1390" s="83">
        <v>0</v>
      </c>
      <c r="J1390" s="79">
        <v>16</v>
      </c>
      <c r="K1390" s="79">
        <v>0</v>
      </c>
      <c r="L1390" s="83">
        <v>0</v>
      </c>
      <c r="M1390" s="83">
        <v>0</v>
      </c>
      <c r="N1390" s="83">
        <v>19</v>
      </c>
      <c r="O1390" s="83">
        <v>0</v>
      </c>
      <c r="P1390" s="83">
        <v>19</v>
      </c>
      <c r="Q1390" s="80">
        <v>7</v>
      </c>
      <c r="R1390">
        <v>78</v>
      </c>
      <c r="S1390">
        <v>7</v>
      </c>
      <c r="T1390" s="86">
        <f t="shared" si="0"/>
        <v>2017</v>
      </c>
      <c r="U1390" s="82">
        <f>VLOOKUP(A1390,'SB35 Determination Data'!$B$4:$F$542,5,FALSE)</f>
        <v>2015</v>
      </c>
    </row>
    <row r="1391" spans="1:21" ht="12.75" customHeight="1" x14ac:dyDescent="0.15">
      <c r="A1391" t="s">
        <v>221</v>
      </c>
      <c r="B1391" t="s">
        <v>168</v>
      </c>
      <c r="C1391" t="s">
        <v>144</v>
      </c>
      <c r="D1391" s="85">
        <v>2014</v>
      </c>
      <c r="E1391" t="s">
        <v>1598</v>
      </c>
      <c r="F1391" s="83">
        <v>380</v>
      </c>
      <c r="G1391" s="79">
        <v>0</v>
      </c>
      <c r="H1391" s="83">
        <v>0</v>
      </c>
      <c r="I1391" s="83">
        <v>0</v>
      </c>
      <c r="J1391" s="79">
        <v>227</v>
      </c>
      <c r="K1391" s="79">
        <v>0</v>
      </c>
      <c r="L1391" s="83">
        <v>0</v>
      </c>
      <c r="M1391" s="83">
        <v>0</v>
      </c>
      <c r="N1391" s="83">
        <v>243</v>
      </c>
      <c r="O1391" s="83">
        <v>0</v>
      </c>
      <c r="P1391" s="83">
        <v>600</v>
      </c>
      <c r="Q1391" s="80">
        <v>12</v>
      </c>
      <c r="R1391">
        <v>1450</v>
      </c>
      <c r="S1391">
        <v>12</v>
      </c>
      <c r="T1391" s="81">
        <f t="shared" si="0"/>
        <v>2014</v>
      </c>
      <c r="U1391" s="82">
        <f>VLOOKUP(A1391,'SB35 Determination Data'!$B$4:$F$542,5,FALSE)</f>
        <v>2014</v>
      </c>
    </row>
    <row r="1392" spans="1:21" ht="12.75" customHeight="1" x14ac:dyDescent="0.15">
      <c r="A1392" t="s">
        <v>221</v>
      </c>
      <c r="B1392" t="s">
        <v>168</v>
      </c>
      <c r="C1392" t="s">
        <v>144</v>
      </c>
      <c r="D1392" s="85">
        <v>2015</v>
      </c>
      <c r="E1392" t="s">
        <v>1598</v>
      </c>
      <c r="F1392" s="83">
        <v>380</v>
      </c>
      <c r="G1392" s="79">
        <v>0</v>
      </c>
      <c r="H1392" s="83">
        <v>0</v>
      </c>
      <c r="I1392" s="83">
        <v>0</v>
      </c>
      <c r="J1392" s="79">
        <v>227</v>
      </c>
      <c r="K1392" s="79">
        <v>0</v>
      </c>
      <c r="L1392" s="83">
        <v>0</v>
      </c>
      <c r="M1392" s="83">
        <v>0</v>
      </c>
      <c r="N1392" s="83">
        <v>243</v>
      </c>
      <c r="O1392" s="83">
        <v>0</v>
      </c>
      <c r="P1392" s="83">
        <v>600</v>
      </c>
      <c r="Q1392" s="80">
        <v>21</v>
      </c>
      <c r="R1392">
        <v>1450</v>
      </c>
      <c r="S1392">
        <v>21</v>
      </c>
      <c r="T1392" s="86">
        <f t="shared" si="0"/>
        <v>2015</v>
      </c>
      <c r="U1392" s="82">
        <f>VLOOKUP(A1392,'SB35 Determination Data'!$B$4:$F$542,5,FALSE)</f>
        <v>2014</v>
      </c>
    </row>
    <row r="1393" spans="1:21" ht="12.75" customHeight="1" x14ac:dyDescent="0.15">
      <c r="A1393" t="s">
        <v>221</v>
      </c>
      <c r="B1393" t="s">
        <v>168</v>
      </c>
      <c r="C1393" t="s">
        <v>144</v>
      </c>
      <c r="D1393" s="85">
        <v>2016</v>
      </c>
      <c r="E1393" t="s">
        <v>1598</v>
      </c>
      <c r="F1393" s="83">
        <v>380</v>
      </c>
      <c r="G1393" s="79">
        <v>0</v>
      </c>
      <c r="H1393" s="83">
        <v>0</v>
      </c>
      <c r="I1393" s="83">
        <v>0</v>
      </c>
      <c r="J1393" s="79">
        <v>227</v>
      </c>
      <c r="K1393" s="79">
        <v>0</v>
      </c>
      <c r="L1393" s="83">
        <v>0</v>
      </c>
      <c r="M1393" s="83">
        <v>0</v>
      </c>
      <c r="N1393" s="2">
        <v>243</v>
      </c>
      <c r="O1393" s="83">
        <v>1</v>
      </c>
      <c r="P1393" s="83">
        <v>600</v>
      </c>
      <c r="Q1393" s="80">
        <v>49</v>
      </c>
      <c r="R1393">
        <v>1450</v>
      </c>
      <c r="S1393">
        <v>50</v>
      </c>
      <c r="T1393" s="86">
        <f t="shared" si="0"/>
        <v>2016</v>
      </c>
      <c r="U1393" s="82">
        <f>VLOOKUP(A1393,'SB35 Determination Data'!$B$4:$F$542,5,FALSE)</f>
        <v>2014</v>
      </c>
    </row>
    <row r="1394" spans="1:21" ht="12.75" customHeight="1" x14ac:dyDescent="0.15">
      <c r="A1394" t="s">
        <v>221</v>
      </c>
      <c r="B1394" t="s">
        <v>168</v>
      </c>
      <c r="C1394" t="s">
        <v>144</v>
      </c>
      <c r="D1394" s="85">
        <v>2017</v>
      </c>
      <c r="E1394" t="s">
        <v>1598</v>
      </c>
      <c r="F1394" s="83">
        <v>380</v>
      </c>
      <c r="G1394" s="79">
        <v>0</v>
      </c>
      <c r="H1394" s="83">
        <v>0</v>
      </c>
      <c r="I1394" s="83">
        <v>0</v>
      </c>
      <c r="J1394" s="79">
        <v>227</v>
      </c>
      <c r="K1394" s="79">
        <v>0</v>
      </c>
      <c r="L1394" s="83">
        <v>0</v>
      </c>
      <c r="M1394" s="83">
        <v>0</v>
      </c>
      <c r="N1394" s="83">
        <v>243</v>
      </c>
      <c r="O1394" s="83">
        <v>4</v>
      </c>
      <c r="P1394" s="83">
        <v>600</v>
      </c>
      <c r="Q1394" s="80">
        <v>9</v>
      </c>
      <c r="R1394">
        <v>1450</v>
      </c>
      <c r="S1394">
        <v>13</v>
      </c>
      <c r="T1394" s="86">
        <f t="shared" si="0"/>
        <v>2017</v>
      </c>
      <c r="U1394" s="82">
        <f>VLOOKUP(A1394,'SB35 Determination Data'!$B$4:$F$542,5,FALSE)</f>
        <v>2014</v>
      </c>
    </row>
    <row r="1395" spans="1:21" ht="12.75" customHeight="1" x14ac:dyDescent="0.15">
      <c r="A1395" t="s">
        <v>467</v>
      </c>
      <c r="B1395" t="s">
        <v>464</v>
      </c>
      <c r="C1395" t="s">
        <v>128</v>
      </c>
      <c r="D1395" s="85">
        <v>2015</v>
      </c>
      <c r="E1395" t="s">
        <v>1598</v>
      </c>
      <c r="F1395" s="83">
        <v>980</v>
      </c>
      <c r="G1395" s="79">
        <v>0</v>
      </c>
      <c r="H1395" s="83">
        <v>0</v>
      </c>
      <c r="I1395" s="83">
        <v>0</v>
      </c>
      <c r="J1395" s="79">
        <v>705</v>
      </c>
      <c r="K1395" s="79">
        <v>0</v>
      </c>
      <c r="L1395" s="83">
        <v>0</v>
      </c>
      <c r="M1395" s="83">
        <v>0</v>
      </c>
      <c r="N1395" s="83">
        <v>828</v>
      </c>
      <c r="O1395" s="83">
        <v>0</v>
      </c>
      <c r="P1395" s="83">
        <v>2463</v>
      </c>
      <c r="Q1395" s="80">
        <v>0</v>
      </c>
      <c r="R1395">
        <v>4976</v>
      </c>
      <c r="S1395">
        <v>0</v>
      </c>
      <c r="T1395" s="81">
        <f t="shared" si="0"/>
        <v>2016</v>
      </c>
      <c r="U1395" s="82">
        <f>VLOOKUP(A1395,'SB35 Determination Data'!$B$4:$F$542,5,FALSE)</f>
        <v>2016</v>
      </c>
    </row>
    <row r="1396" spans="1:21" ht="12.75" customHeight="1" x14ac:dyDescent="0.15">
      <c r="A1396" t="s">
        <v>467</v>
      </c>
      <c r="B1396" t="s">
        <v>464</v>
      </c>
      <c r="C1396" t="s">
        <v>128</v>
      </c>
      <c r="D1396" s="85">
        <v>2016</v>
      </c>
      <c r="E1396" t="s">
        <v>1598</v>
      </c>
      <c r="F1396" s="83">
        <v>980</v>
      </c>
      <c r="G1396" s="79">
        <v>0</v>
      </c>
      <c r="H1396" s="83">
        <v>0</v>
      </c>
      <c r="I1396" s="83">
        <v>0</v>
      </c>
      <c r="J1396" s="79">
        <v>705</v>
      </c>
      <c r="K1396" s="79">
        <v>0</v>
      </c>
      <c r="L1396" s="83">
        <v>0</v>
      </c>
      <c r="M1396" s="83">
        <v>0</v>
      </c>
      <c r="N1396" s="2">
        <v>828</v>
      </c>
      <c r="O1396" s="83">
        <v>2</v>
      </c>
      <c r="P1396" s="83">
        <v>2463</v>
      </c>
      <c r="Q1396" s="80">
        <v>1003</v>
      </c>
      <c r="R1396">
        <v>4976</v>
      </c>
      <c r="S1396">
        <v>1005</v>
      </c>
      <c r="T1396" s="81">
        <f t="shared" si="0"/>
        <v>2016</v>
      </c>
      <c r="U1396" s="82">
        <f>VLOOKUP(A1396,'SB35 Determination Data'!$B$4:$F$542,5,FALSE)</f>
        <v>2016</v>
      </c>
    </row>
    <row r="1397" spans="1:21" ht="12.75" customHeight="1" x14ac:dyDescent="0.15">
      <c r="A1397" t="s">
        <v>467</v>
      </c>
      <c r="B1397" t="s">
        <v>464</v>
      </c>
      <c r="C1397" t="s">
        <v>128</v>
      </c>
      <c r="D1397" s="85">
        <v>2017</v>
      </c>
      <c r="E1397" t="s">
        <v>1598</v>
      </c>
      <c r="F1397" s="83">
        <v>980</v>
      </c>
      <c r="G1397" s="79">
        <v>0</v>
      </c>
      <c r="H1397" s="83">
        <v>0</v>
      </c>
      <c r="I1397" s="83">
        <v>0</v>
      </c>
      <c r="J1397" s="79">
        <v>705</v>
      </c>
      <c r="K1397" s="79">
        <v>0</v>
      </c>
      <c r="L1397" s="83">
        <v>0</v>
      </c>
      <c r="M1397" s="83">
        <v>0</v>
      </c>
      <c r="N1397" s="83">
        <v>828</v>
      </c>
      <c r="O1397" s="83">
        <v>3</v>
      </c>
      <c r="P1397" s="83">
        <v>2463</v>
      </c>
      <c r="Q1397" s="80">
        <v>301</v>
      </c>
      <c r="R1397">
        <v>4976</v>
      </c>
      <c r="S1397">
        <v>304</v>
      </c>
      <c r="T1397" s="86">
        <f t="shared" si="0"/>
        <v>2017</v>
      </c>
      <c r="U1397" s="82">
        <f>VLOOKUP(A1397,'SB35 Determination Data'!$B$4:$F$542,5,FALSE)</f>
        <v>2016</v>
      </c>
    </row>
    <row r="1398" spans="1:21" ht="12.75" customHeight="1" x14ac:dyDescent="0.15">
      <c r="A1398" t="s">
        <v>272</v>
      </c>
      <c r="B1398" t="s">
        <v>269</v>
      </c>
      <c r="C1398" t="s">
        <v>83</v>
      </c>
      <c r="D1398" s="85">
        <v>2014</v>
      </c>
      <c r="E1398" t="s">
        <v>1598</v>
      </c>
      <c r="F1398" s="83">
        <v>108</v>
      </c>
      <c r="G1398" s="79">
        <v>0</v>
      </c>
      <c r="H1398" s="83">
        <v>0</v>
      </c>
      <c r="I1398" s="83">
        <v>0</v>
      </c>
      <c r="J1398" s="79">
        <v>75</v>
      </c>
      <c r="K1398" s="79">
        <v>0</v>
      </c>
      <c r="L1398" s="83">
        <v>0</v>
      </c>
      <c r="M1398" s="83">
        <v>0</v>
      </c>
      <c r="N1398" s="83">
        <v>78</v>
      </c>
      <c r="O1398" s="83">
        <v>0</v>
      </c>
      <c r="P1398" s="83">
        <v>199</v>
      </c>
      <c r="Q1398" s="80">
        <v>95</v>
      </c>
      <c r="R1398">
        <v>460</v>
      </c>
      <c r="S1398">
        <v>95</v>
      </c>
      <c r="T1398" s="81">
        <f t="shared" si="0"/>
        <v>2014</v>
      </c>
      <c r="U1398" s="82">
        <f>VLOOKUP(A1398,'SB35 Determination Data'!$B$4:$F$542,5,FALSE)</f>
        <v>2014</v>
      </c>
    </row>
    <row r="1399" spans="1:21" ht="12.75" customHeight="1" x14ac:dyDescent="0.15">
      <c r="A1399" t="s">
        <v>272</v>
      </c>
      <c r="B1399" t="s">
        <v>269</v>
      </c>
      <c r="C1399" t="s">
        <v>83</v>
      </c>
      <c r="D1399" s="85">
        <v>2015</v>
      </c>
      <c r="E1399" t="s">
        <v>1598</v>
      </c>
      <c r="F1399" s="83">
        <v>108</v>
      </c>
      <c r="G1399" s="79">
        <v>0</v>
      </c>
      <c r="H1399" s="83">
        <v>0</v>
      </c>
      <c r="I1399" s="83">
        <v>0</v>
      </c>
      <c r="J1399" s="79">
        <v>75</v>
      </c>
      <c r="K1399" s="79">
        <v>0</v>
      </c>
      <c r="L1399" s="83">
        <v>0</v>
      </c>
      <c r="M1399" s="83">
        <v>0</v>
      </c>
      <c r="N1399" s="83">
        <v>78</v>
      </c>
      <c r="O1399" s="83">
        <v>0</v>
      </c>
      <c r="P1399" s="83">
        <v>199</v>
      </c>
      <c r="Q1399" s="80">
        <v>87</v>
      </c>
      <c r="R1399">
        <v>460</v>
      </c>
      <c r="S1399">
        <v>87</v>
      </c>
      <c r="T1399" s="86">
        <f t="shared" si="0"/>
        <v>2015</v>
      </c>
      <c r="U1399" s="82">
        <f>VLOOKUP(A1399,'SB35 Determination Data'!$B$4:$F$542,5,FALSE)</f>
        <v>2014</v>
      </c>
    </row>
    <row r="1400" spans="1:21" ht="12.75" customHeight="1" x14ac:dyDescent="0.15">
      <c r="A1400" t="s">
        <v>272</v>
      </c>
      <c r="B1400" t="s">
        <v>269</v>
      </c>
      <c r="C1400" t="s">
        <v>83</v>
      </c>
      <c r="D1400" s="85">
        <v>2016</v>
      </c>
      <c r="E1400" t="s">
        <v>1598</v>
      </c>
      <c r="F1400" s="83">
        <v>108</v>
      </c>
      <c r="G1400" s="79">
        <v>0</v>
      </c>
      <c r="H1400" s="83">
        <v>0</v>
      </c>
      <c r="I1400" s="83">
        <v>0</v>
      </c>
      <c r="J1400" s="79">
        <v>75</v>
      </c>
      <c r="K1400" s="79">
        <v>0</v>
      </c>
      <c r="L1400" s="83">
        <v>0</v>
      </c>
      <c r="M1400" s="83">
        <v>0</v>
      </c>
      <c r="N1400" s="83">
        <v>78</v>
      </c>
      <c r="O1400" s="83">
        <v>0</v>
      </c>
      <c r="P1400" s="83">
        <v>199</v>
      </c>
      <c r="Q1400" s="80">
        <v>116</v>
      </c>
      <c r="R1400">
        <v>460</v>
      </c>
      <c r="S1400">
        <v>116</v>
      </c>
      <c r="T1400" s="86">
        <f t="shared" si="0"/>
        <v>2016</v>
      </c>
      <c r="U1400" s="82">
        <f>VLOOKUP(A1400,'SB35 Determination Data'!$B$4:$F$542,5,FALSE)</f>
        <v>2014</v>
      </c>
    </row>
    <row r="1401" spans="1:21" ht="12.75" customHeight="1" x14ac:dyDescent="0.15">
      <c r="A1401" t="s">
        <v>272</v>
      </c>
      <c r="B1401" t="s">
        <v>269</v>
      </c>
      <c r="C1401" t="s">
        <v>83</v>
      </c>
      <c r="D1401" s="85">
        <v>2017</v>
      </c>
      <c r="E1401" t="s">
        <v>1598</v>
      </c>
      <c r="F1401" s="83">
        <v>108</v>
      </c>
      <c r="G1401" s="79">
        <v>0</v>
      </c>
      <c r="H1401" s="83">
        <v>0</v>
      </c>
      <c r="I1401" s="83">
        <v>0</v>
      </c>
      <c r="J1401" s="79">
        <v>75</v>
      </c>
      <c r="K1401" s="79">
        <v>0</v>
      </c>
      <c r="L1401" s="83">
        <v>0</v>
      </c>
      <c r="M1401" s="83">
        <v>0</v>
      </c>
      <c r="N1401" s="2">
        <v>78</v>
      </c>
      <c r="O1401" s="83">
        <v>0</v>
      </c>
      <c r="P1401" s="83">
        <v>199</v>
      </c>
      <c r="Q1401" s="80">
        <v>93</v>
      </c>
      <c r="R1401">
        <v>460</v>
      </c>
      <c r="S1401">
        <v>93</v>
      </c>
      <c r="T1401" s="86">
        <f t="shared" si="0"/>
        <v>2017</v>
      </c>
      <c r="U1401" s="82">
        <f>VLOOKUP(A1401,'SB35 Determination Data'!$B$4:$F$542,5,FALSE)</f>
        <v>2014</v>
      </c>
    </row>
    <row r="1402" spans="1:21" ht="12.75" customHeight="1" x14ac:dyDescent="0.15">
      <c r="A1402" t="s">
        <v>564</v>
      </c>
      <c r="B1402" t="s">
        <v>564</v>
      </c>
      <c r="C1402" t="s">
        <v>128</v>
      </c>
      <c r="D1402" s="85">
        <v>2015</v>
      </c>
      <c r="E1402" t="s">
        <v>1598</v>
      </c>
      <c r="F1402" s="83">
        <v>920</v>
      </c>
      <c r="G1402" s="79">
        <v>0</v>
      </c>
      <c r="H1402" s="83">
        <v>0</v>
      </c>
      <c r="I1402" s="83">
        <v>0</v>
      </c>
      <c r="J1402" s="79">
        <v>609</v>
      </c>
      <c r="K1402" s="79">
        <v>0</v>
      </c>
      <c r="L1402" s="83">
        <v>0</v>
      </c>
      <c r="M1402" s="83">
        <v>0</v>
      </c>
      <c r="N1402" s="83">
        <v>613</v>
      </c>
      <c r="O1402" s="83">
        <v>0</v>
      </c>
      <c r="P1402" s="83">
        <v>1452</v>
      </c>
      <c r="Q1402" s="80">
        <v>485</v>
      </c>
      <c r="R1402">
        <v>3594</v>
      </c>
      <c r="S1402">
        <v>485</v>
      </c>
      <c r="T1402" s="81">
        <f t="shared" si="0"/>
        <v>2016</v>
      </c>
      <c r="U1402" s="82">
        <f>VLOOKUP(A1402,'SB35 Determination Data'!$B$4:$F$542,5,FALSE)</f>
        <v>2016</v>
      </c>
    </row>
    <row r="1403" spans="1:21" ht="12.75" customHeight="1" x14ac:dyDescent="0.15">
      <c r="A1403" t="s">
        <v>564</v>
      </c>
      <c r="B1403" t="s">
        <v>564</v>
      </c>
      <c r="C1403" t="s">
        <v>128</v>
      </c>
      <c r="D1403" s="85">
        <v>2016</v>
      </c>
      <c r="E1403" t="s">
        <v>1598</v>
      </c>
      <c r="F1403" s="83">
        <v>920</v>
      </c>
      <c r="G1403" s="79">
        <v>0</v>
      </c>
      <c r="H1403" s="83">
        <v>0</v>
      </c>
      <c r="I1403" s="83">
        <v>0</v>
      </c>
      <c r="J1403" s="79">
        <v>609</v>
      </c>
      <c r="K1403" s="79">
        <v>0</v>
      </c>
      <c r="L1403" s="83">
        <v>0</v>
      </c>
      <c r="M1403" s="83">
        <v>0</v>
      </c>
      <c r="N1403" s="83">
        <v>613</v>
      </c>
      <c r="O1403" s="83">
        <v>0</v>
      </c>
      <c r="P1403" s="83">
        <v>1452</v>
      </c>
      <c r="Q1403" s="80">
        <v>335</v>
      </c>
      <c r="R1403">
        <v>3594</v>
      </c>
      <c r="S1403">
        <v>335</v>
      </c>
      <c r="T1403" s="81">
        <f t="shared" si="0"/>
        <v>2016</v>
      </c>
      <c r="U1403" s="82">
        <f>VLOOKUP(A1403,'SB35 Determination Data'!$B$4:$F$542,5,FALSE)</f>
        <v>2016</v>
      </c>
    </row>
    <row r="1404" spans="1:21" ht="12.75" customHeight="1" x14ac:dyDescent="0.15">
      <c r="A1404" t="s">
        <v>564</v>
      </c>
      <c r="B1404" t="s">
        <v>564</v>
      </c>
      <c r="C1404" t="s">
        <v>128</v>
      </c>
      <c r="D1404" s="85">
        <v>2017</v>
      </c>
      <c r="E1404" t="s">
        <v>1598</v>
      </c>
      <c r="F1404" s="83">
        <v>920</v>
      </c>
      <c r="G1404" s="79">
        <v>0</v>
      </c>
      <c r="H1404" s="83">
        <v>0</v>
      </c>
      <c r="I1404" s="83">
        <v>0</v>
      </c>
      <c r="J1404" s="79">
        <v>609</v>
      </c>
      <c r="K1404" s="79">
        <v>7</v>
      </c>
      <c r="L1404" s="83">
        <v>7</v>
      </c>
      <c r="M1404" s="83">
        <v>0</v>
      </c>
      <c r="N1404" s="83">
        <v>613</v>
      </c>
      <c r="O1404" s="83">
        <v>0</v>
      </c>
      <c r="P1404" s="83">
        <v>1452</v>
      </c>
      <c r="Q1404" s="80">
        <v>354</v>
      </c>
      <c r="R1404">
        <v>3594</v>
      </c>
      <c r="S1404">
        <v>361</v>
      </c>
      <c r="T1404" s="86">
        <f t="shared" si="0"/>
        <v>2017</v>
      </c>
      <c r="U1404" s="82">
        <f>VLOOKUP(A1404,'SB35 Determination Data'!$B$4:$F$542,5,FALSE)</f>
        <v>2016</v>
      </c>
    </row>
    <row r="1405" spans="1:21" ht="12.75" customHeight="1" x14ac:dyDescent="0.15">
      <c r="A1405" t="s">
        <v>604</v>
      </c>
      <c r="B1405" t="s">
        <v>564</v>
      </c>
      <c r="C1405" t="s">
        <v>128</v>
      </c>
      <c r="D1405" s="85">
        <v>2015</v>
      </c>
      <c r="E1405" t="s">
        <v>1598</v>
      </c>
      <c r="F1405" s="83">
        <v>1477</v>
      </c>
      <c r="G1405" s="79">
        <v>55</v>
      </c>
      <c r="H1405" s="83">
        <v>0</v>
      </c>
      <c r="I1405" s="83">
        <v>55</v>
      </c>
      <c r="J1405" s="79">
        <v>1065</v>
      </c>
      <c r="K1405" s="79">
        <v>63</v>
      </c>
      <c r="L1405" s="83">
        <v>0</v>
      </c>
      <c r="M1405" s="83">
        <v>63</v>
      </c>
      <c r="N1405" s="83">
        <v>1169</v>
      </c>
      <c r="O1405" s="83">
        <v>25</v>
      </c>
      <c r="P1405" s="83">
        <v>3370</v>
      </c>
      <c r="Q1405" s="80">
        <v>23</v>
      </c>
      <c r="R1405">
        <v>7081</v>
      </c>
      <c r="S1405">
        <v>166</v>
      </c>
      <c r="T1405" s="81">
        <f t="shared" si="0"/>
        <v>2016</v>
      </c>
      <c r="U1405" s="82">
        <f>VLOOKUP(A1405,'SB35 Determination Data'!$B$4:$F$542,5,FALSE)</f>
        <v>2016</v>
      </c>
    </row>
    <row r="1406" spans="1:21" ht="12.75" customHeight="1" x14ac:dyDescent="0.15">
      <c r="A1406" t="s">
        <v>604</v>
      </c>
      <c r="B1406" t="s">
        <v>564</v>
      </c>
      <c r="C1406" t="s">
        <v>128</v>
      </c>
      <c r="D1406" s="85">
        <v>2016</v>
      </c>
      <c r="E1406" t="s">
        <v>1598</v>
      </c>
      <c r="F1406" s="83">
        <v>1477</v>
      </c>
      <c r="G1406" s="79">
        <v>67</v>
      </c>
      <c r="H1406" s="83">
        <v>0</v>
      </c>
      <c r="I1406" s="83">
        <v>67</v>
      </c>
      <c r="J1406" s="79">
        <v>1065</v>
      </c>
      <c r="K1406" s="79">
        <v>27</v>
      </c>
      <c r="L1406" s="83">
        <v>0</v>
      </c>
      <c r="M1406" s="83">
        <v>27</v>
      </c>
      <c r="N1406" s="83">
        <v>1169</v>
      </c>
      <c r="O1406" s="83">
        <v>57</v>
      </c>
      <c r="P1406" s="83">
        <v>3370</v>
      </c>
      <c r="Q1406" s="80">
        <v>58</v>
      </c>
      <c r="R1406">
        <v>7081</v>
      </c>
      <c r="S1406">
        <v>209</v>
      </c>
      <c r="T1406" s="81">
        <f t="shared" si="0"/>
        <v>2016</v>
      </c>
      <c r="U1406" s="82">
        <f>VLOOKUP(A1406,'SB35 Determination Data'!$B$4:$F$542,5,FALSE)</f>
        <v>2016</v>
      </c>
    </row>
    <row r="1407" spans="1:21" ht="12.75" customHeight="1" x14ac:dyDescent="0.15">
      <c r="A1407" t="s">
        <v>604</v>
      </c>
      <c r="B1407" t="s">
        <v>564</v>
      </c>
      <c r="C1407" t="s">
        <v>128</v>
      </c>
      <c r="D1407" s="85">
        <v>2017</v>
      </c>
      <c r="E1407" t="s">
        <v>1598</v>
      </c>
      <c r="F1407" s="83">
        <v>1477</v>
      </c>
      <c r="G1407" s="79">
        <v>33</v>
      </c>
      <c r="H1407" s="83">
        <v>0</v>
      </c>
      <c r="I1407" s="83">
        <v>33</v>
      </c>
      <c r="J1407" s="79">
        <v>1065</v>
      </c>
      <c r="K1407" s="79">
        <v>84</v>
      </c>
      <c r="L1407" s="83">
        <v>0</v>
      </c>
      <c r="M1407" s="83">
        <v>84</v>
      </c>
      <c r="N1407" s="2">
        <v>1169</v>
      </c>
      <c r="O1407" s="83">
        <v>16</v>
      </c>
      <c r="P1407" s="83">
        <v>3370</v>
      </c>
      <c r="Q1407" s="80">
        <v>13</v>
      </c>
      <c r="R1407">
        <v>7081</v>
      </c>
      <c r="S1407">
        <v>146</v>
      </c>
      <c r="T1407" s="86">
        <f t="shared" si="0"/>
        <v>2017</v>
      </c>
      <c r="U1407" s="82">
        <f>VLOOKUP(A1407,'SB35 Determination Data'!$B$4:$F$542,5,FALSE)</f>
        <v>2016</v>
      </c>
    </row>
    <row r="1408" spans="1:21" ht="12.75" customHeight="1" x14ac:dyDescent="0.15">
      <c r="A1408" t="s">
        <v>610</v>
      </c>
      <c r="B1408" t="s">
        <v>607</v>
      </c>
      <c r="C1408" t="s">
        <v>83</v>
      </c>
      <c r="D1408" s="85">
        <v>2014</v>
      </c>
      <c r="E1408" t="s">
        <v>1598</v>
      </c>
      <c r="F1408" s="83">
        <v>102</v>
      </c>
      <c r="G1408" s="79">
        <v>0</v>
      </c>
      <c r="H1408" s="83">
        <v>0</v>
      </c>
      <c r="I1408" s="83">
        <v>0</v>
      </c>
      <c r="J1408" s="79">
        <v>74</v>
      </c>
      <c r="K1408" s="79">
        <v>2</v>
      </c>
      <c r="L1408" s="83">
        <v>2</v>
      </c>
      <c r="M1408" s="83">
        <v>0</v>
      </c>
      <c r="N1408" s="83">
        <v>81</v>
      </c>
      <c r="O1408" s="83">
        <v>0</v>
      </c>
      <c r="P1408" s="83">
        <v>193</v>
      </c>
      <c r="Q1408" s="80">
        <v>0</v>
      </c>
      <c r="R1408">
        <v>450</v>
      </c>
      <c r="S1408">
        <v>2</v>
      </c>
      <c r="T1408" s="81">
        <f t="shared" si="0"/>
        <v>2014</v>
      </c>
      <c r="U1408" s="82">
        <f>VLOOKUP(A1408,'SB35 Determination Data'!$B$4:$F$542,5,FALSE)</f>
        <v>2014</v>
      </c>
    </row>
    <row r="1409" spans="1:21" ht="12.75" customHeight="1" x14ac:dyDescent="0.15">
      <c r="A1409" t="s">
        <v>610</v>
      </c>
      <c r="B1409" t="s">
        <v>607</v>
      </c>
      <c r="C1409" t="s">
        <v>83</v>
      </c>
      <c r="D1409" s="85">
        <v>2015</v>
      </c>
      <c r="E1409" t="s">
        <v>1598</v>
      </c>
      <c r="F1409" s="83">
        <v>102</v>
      </c>
      <c r="G1409" s="79">
        <v>0</v>
      </c>
      <c r="H1409" s="83">
        <v>0</v>
      </c>
      <c r="I1409" s="83">
        <v>0</v>
      </c>
      <c r="J1409" s="79">
        <v>74</v>
      </c>
      <c r="K1409" s="79">
        <v>0</v>
      </c>
      <c r="L1409" s="83">
        <v>0</v>
      </c>
      <c r="M1409" s="83">
        <v>0</v>
      </c>
      <c r="N1409" s="83">
        <v>81</v>
      </c>
      <c r="O1409" s="83">
        <v>0</v>
      </c>
      <c r="P1409" s="83">
        <v>193</v>
      </c>
      <c r="Q1409" s="80">
        <v>33</v>
      </c>
      <c r="R1409">
        <v>450</v>
      </c>
      <c r="S1409">
        <v>33</v>
      </c>
      <c r="T1409" s="86">
        <f t="shared" si="0"/>
        <v>2015</v>
      </c>
      <c r="U1409" s="82">
        <f>VLOOKUP(A1409,'SB35 Determination Data'!$B$4:$F$542,5,FALSE)</f>
        <v>2014</v>
      </c>
    </row>
    <row r="1410" spans="1:21" ht="12.75" customHeight="1" x14ac:dyDescent="0.15">
      <c r="A1410" t="s">
        <v>610</v>
      </c>
      <c r="B1410" t="s">
        <v>607</v>
      </c>
      <c r="C1410" t="s">
        <v>83</v>
      </c>
      <c r="D1410" s="85">
        <v>2016</v>
      </c>
      <c r="E1410" t="s">
        <v>1598</v>
      </c>
      <c r="F1410" s="83">
        <v>102</v>
      </c>
      <c r="G1410" s="79">
        <v>0</v>
      </c>
      <c r="H1410" s="83">
        <v>0</v>
      </c>
      <c r="I1410" s="83">
        <v>0</v>
      </c>
      <c r="J1410" s="79">
        <v>74</v>
      </c>
      <c r="K1410" s="79">
        <v>2</v>
      </c>
      <c r="L1410" s="83">
        <v>2</v>
      </c>
      <c r="M1410" s="83">
        <v>0</v>
      </c>
      <c r="N1410" s="83">
        <v>81</v>
      </c>
      <c r="O1410" s="83">
        <v>0</v>
      </c>
      <c r="P1410" s="83">
        <v>193</v>
      </c>
      <c r="Q1410" s="80">
        <v>0</v>
      </c>
      <c r="R1410">
        <v>450</v>
      </c>
      <c r="S1410">
        <v>2</v>
      </c>
      <c r="T1410" s="86">
        <f t="shared" si="0"/>
        <v>2016</v>
      </c>
      <c r="U1410" s="82">
        <f>VLOOKUP(A1410,'SB35 Determination Data'!$B$4:$F$542,5,FALSE)</f>
        <v>2014</v>
      </c>
    </row>
    <row r="1411" spans="1:21" ht="12.75" customHeight="1" x14ac:dyDescent="0.15">
      <c r="A1411" t="s">
        <v>610</v>
      </c>
      <c r="B1411" t="s">
        <v>607</v>
      </c>
      <c r="C1411" t="s">
        <v>83</v>
      </c>
      <c r="D1411" s="85">
        <v>2017</v>
      </c>
      <c r="E1411" t="s">
        <v>1598</v>
      </c>
      <c r="F1411" s="83">
        <v>102</v>
      </c>
      <c r="G1411" s="79">
        <v>0</v>
      </c>
      <c r="H1411" s="83">
        <v>0</v>
      </c>
      <c r="I1411" s="83">
        <v>0</v>
      </c>
      <c r="J1411" s="79">
        <v>74</v>
      </c>
      <c r="K1411" s="79">
        <v>2</v>
      </c>
      <c r="L1411" s="83">
        <v>2</v>
      </c>
      <c r="M1411" s="83">
        <v>0</v>
      </c>
      <c r="N1411" s="83">
        <v>81</v>
      </c>
      <c r="O1411" s="83">
        <v>0</v>
      </c>
      <c r="P1411" s="83">
        <v>193</v>
      </c>
      <c r="Q1411" s="80">
        <v>71</v>
      </c>
      <c r="R1411">
        <v>450</v>
      </c>
      <c r="S1411">
        <v>73</v>
      </c>
      <c r="T1411" s="86">
        <f t="shared" si="0"/>
        <v>2017</v>
      </c>
      <c r="U1411" s="82">
        <f>VLOOKUP(A1411,'SB35 Determination Data'!$B$4:$F$542,5,FALSE)</f>
        <v>2014</v>
      </c>
    </row>
    <row r="1412" spans="1:21" ht="12.75" customHeight="1" x14ac:dyDescent="0.15">
      <c r="A1412" t="s">
        <v>592</v>
      </c>
      <c r="B1412" t="s">
        <v>517</v>
      </c>
      <c r="C1412" t="s">
        <v>128</v>
      </c>
      <c r="D1412" s="85">
        <v>2015</v>
      </c>
      <c r="E1412" t="s">
        <v>1598</v>
      </c>
      <c r="F1412" s="83">
        <v>877</v>
      </c>
      <c r="G1412" s="79">
        <v>1</v>
      </c>
      <c r="H1412" s="83">
        <v>1</v>
      </c>
      <c r="I1412" s="83">
        <v>0</v>
      </c>
      <c r="J1412" s="79">
        <v>562</v>
      </c>
      <c r="K1412" s="79">
        <v>3</v>
      </c>
      <c r="L1412" s="83">
        <v>3</v>
      </c>
      <c r="M1412" s="83">
        <v>0</v>
      </c>
      <c r="N1412" s="83">
        <v>627</v>
      </c>
      <c r="O1412" s="83">
        <v>41</v>
      </c>
      <c r="P1412" s="83">
        <v>1552</v>
      </c>
      <c r="Q1412" s="80">
        <v>15</v>
      </c>
      <c r="R1412">
        <v>3618</v>
      </c>
      <c r="S1412">
        <v>60</v>
      </c>
      <c r="T1412" s="81">
        <f t="shared" si="0"/>
        <v>2016</v>
      </c>
      <c r="U1412" s="82">
        <f>VLOOKUP(A1412,'SB35 Determination Data'!$B$4:$F$542,5,FALSE)</f>
        <v>2016</v>
      </c>
    </row>
    <row r="1413" spans="1:21" ht="12.75" customHeight="1" x14ac:dyDescent="0.15">
      <c r="A1413" t="s">
        <v>592</v>
      </c>
      <c r="B1413" t="s">
        <v>517</v>
      </c>
      <c r="C1413" t="s">
        <v>128</v>
      </c>
      <c r="D1413" s="85">
        <v>2016</v>
      </c>
      <c r="E1413" t="s">
        <v>1598</v>
      </c>
      <c r="F1413" s="83">
        <v>877</v>
      </c>
      <c r="G1413" s="79">
        <v>1</v>
      </c>
      <c r="H1413" s="83">
        <v>1</v>
      </c>
      <c r="I1413" s="83">
        <v>0</v>
      </c>
      <c r="J1413" s="79">
        <v>562</v>
      </c>
      <c r="K1413" s="79">
        <v>120</v>
      </c>
      <c r="L1413" s="83">
        <v>120</v>
      </c>
      <c r="M1413" s="83">
        <v>0</v>
      </c>
      <c r="N1413" s="2">
        <v>627</v>
      </c>
      <c r="O1413" s="83">
        <v>547</v>
      </c>
      <c r="P1413" s="83">
        <v>1552</v>
      </c>
      <c r="Q1413" s="80">
        <v>13</v>
      </c>
      <c r="R1413">
        <v>3618</v>
      </c>
      <c r="S1413">
        <v>681</v>
      </c>
      <c r="T1413" s="81">
        <f t="shared" si="0"/>
        <v>2016</v>
      </c>
      <c r="U1413" s="82">
        <f>VLOOKUP(A1413,'SB35 Determination Data'!$B$4:$F$542,5,FALSE)</f>
        <v>2016</v>
      </c>
    </row>
    <row r="1414" spans="1:21" ht="12.75" customHeight="1" x14ac:dyDescent="0.15">
      <c r="A1414" t="s">
        <v>592</v>
      </c>
      <c r="B1414" t="s">
        <v>517</v>
      </c>
      <c r="C1414" t="s">
        <v>128</v>
      </c>
      <c r="D1414" s="85">
        <v>2017</v>
      </c>
      <c r="E1414" t="s">
        <v>1598</v>
      </c>
      <c r="F1414" s="83">
        <v>877</v>
      </c>
      <c r="G1414" s="79">
        <v>0</v>
      </c>
      <c r="H1414" s="83">
        <v>0</v>
      </c>
      <c r="I1414" s="83">
        <v>0</v>
      </c>
      <c r="J1414" s="79">
        <v>562</v>
      </c>
      <c r="K1414" s="79">
        <v>0</v>
      </c>
      <c r="L1414" s="83">
        <v>0</v>
      </c>
      <c r="M1414" s="83">
        <v>0</v>
      </c>
      <c r="N1414" s="83">
        <v>627</v>
      </c>
      <c r="O1414" s="83">
        <v>3</v>
      </c>
      <c r="P1414" s="83">
        <v>1552</v>
      </c>
      <c r="Q1414" s="80">
        <v>18</v>
      </c>
      <c r="R1414">
        <v>3618</v>
      </c>
      <c r="S1414">
        <v>21</v>
      </c>
      <c r="T1414" s="86">
        <f t="shared" si="0"/>
        <v>2017</v>
      </c>
      <c r="U1414" s="82">
        <f>VLOOKUP(A1414,'SB35 Determination Data'!$B$4:$F$542,5,FALSE)</f>
        <v>2016</v>
      </c>
    </row>
    <row r="1415" spans="1:21" ht="12.75" customHeight="1" x14ac:dyDescent="0.15">
      <c r="A1415" t="s">
        <v>302</v>
      </c>
      <c r="B1415" t="s">
        <v>273</v>
      </c>
      <c r="C1415" t="s">
        <v>144</v>
      </c>
      <c r="D1415" s="85">
        <v>2014</v>
      </c>
      <c r="E1415" t="s">
        <v>1598</v>
      </c>
      <c r="F1415" s="83">
        <v>283</v>
      </c>
      <c r="G1415" s="79">
        <v>88</v>
      </c>
      <c r="H1415" s="83">
        <v>88</v>
      </c>
      <c r="I1415" s="83">
        <v>0</v>
      </c>
      <c r="J1415" s="79">
        <v>195</v>
      </c>
      <c r="K1415" s="79">
        <v>73</v>
      </c>
      <c r="L1415" s="83">
        <v>73</v>
      </c>
      <c r="M1415" s="83">
        <v>0</v>
      </c>
      <c r="N1415" s="83">
        <v>224</v>
      </c>
      <c r="O1415" s="83">
        <v>101</v>
      </c>
      <c r="P1415" s="83">
        <v>525</v>
      </c>
      <c r="Q1415" s="80">
        <v>496</v>
      </c>
      <c r="R1415">
        <v>1227</v>
      </c>
      <c r="S1415">
        <v>758</v>
      </c>
      <c r="T1415" s="81">
        <f t="shared" si="0"/>
        <v>2014</v>
      </c>
      <c r="U1415" s="82">
        <f>VLOOKUP(A1415,'SB35 Determination Data'!$B$4:$F$542,5,FALSE)</f>
        <v>2014</v>
      </c>
    </row>
    <row r="1416" spans="1:21" ht="12.75" customHeight="1" x14ac:dyDescent="0.15">
      <c r="A1416" t="s">
        <v>302</v>
      </c>
      <c r="B1416" t="s">
        <v>273</v>
      </c>
      <c r="C1416" t="s">
        <v>144</v>
      </c>
      <c r="D1416" s="85">
        <v>2015</v>
      </c>
      <c r="E1416" t="s">
        <v>1598</v>
      </c>
      <c r="F1416" s="83">
        <v>283</v>
      </c>
      <c r="G1416" s="79">
        <v>0</v>
      </c>
      <c r="H1416" s="83">
        <v>0</v>
      </c>
      <c r="I1416" s="83">
        <v>0</v>
      </c>
      <c r="J1416" s="79">
        <v>195</v>
      </c>
      <c r="K1416" s="79">
        <v>0</v>
      </c>
      <c r="L1416" s="83">
        <v>0</v>
      </c>
      <c r="M1416" s="83">
        <v>0</v>
      </c>
      <c r="N1416" s="83">
        <v>224</v>
      </c>
      <c r="O1416" s="83">
        <v>0</v>
      </c>
      <c r="P1416" s="83">
        <v>525</v>
      </c>
      <c r="Q1416" s="80">
        <v>240</v>
      </c>
      <c r="R1416">
        <v>1227</v>
      </c>
      <c r="S1416">
        <v>240</v>
      </c>
      <c r="T1416" s="86">
        <f t="shared" si="0"/>
        <v>2015</v>
      </c>
      <c r="U1416" s="82">
        <f>VLOOKUP(A1416,'SB35 Determination Data'!$B$4:$F$542,5,FALSE)</f>
        <v>2014</v>
      </c>
    </row>
    <row r="1417" spans="1:21" ht="12.75" customHeight="1" x14ac:dyDescent="0.15">
      <c r="A1417" t="s">
        <v>302</v>
      </c>
      <c r="B1417" t="s">
        <v>273</v>
      </c>
      <c r="C1417" t="s">
        <v>144</v>
      </c>
      <c r="D1417" s="85">
        <v>2016</v>
      </c>
      <c r="E1417" t="s">
        <v>1598</v>
      </c>
      <c r="F1417" s="83">
        <v>283</v>
      </c>
      <c r="G1417" s="79">
        <v>1</v>
      </c>
      <c r="H1417" s="83">
        <v>1</v>
      </c>
      <c r="I1417" s="83">
        <v>0</v>
      </c>
      <c r="J1417" s="79">
        <v>195</v>
      </c>
      <c r="K1417" s="79">
        <v>0</v>
      </c>
      <c r="L1417" s="83">
        <v>0</v>
      </c>
      <c r="M1417" s="83">
        <v>0</v>
      </c>
      <c r="N1417" s="83">
        <v>224</v>
      </c>
      <c r="O1417" s="83">
        <v>0</v>
      </c>
      <c r="P1417" s="83">
        <v>525</v>
      </c>
      <c r="Q1417" s="80">
        <v>157</v>
      </c>
      <c r="R1417">
        <v>1227</v>
      </c>
      <c r="S1417">
        <v>158</v>
      </c>
      <c r="T1417" s="86">
        <f t="shared" si="0"/>
        <v>2016</v>
      </c>
      <c r="U1417" s="82">
        <f>VLOOKUP(A1417,'SB35 Determination Data'!$B$4:$F$542,5,FALSE)</f>
        <v>2014</v>
      </c>
    </row>
    <row r="1418" spans="1:21" ht="12.75" customHeight="1" x14ac:dyDescent="0.15">
      <c r="A1418" t="s">
        <v>302</v>
      </c>
      <c r="B1418" t="s">
        <v>273</v>
      </c>
      <c r="C1418" t="s">
        <v>144</v>
      </c>
      <c r="D1418" s="85">
        <v>2017</v>
      </c>
      <c r="E1418" t="s">
        <v>1598</v>
      </c>
      <c r="F1418" s="83">
        <v>283</v>
      </c>
      <c r="G1418" s="79">
        <v>1</v>
      </c>
      <c r="H1418" s="83">
        <v>1</v>
      </c>
      <c r="I1418" s="83">
        <v>0</v>
      </c>
      <c r="J1418" s="79">
        <v>195</v>
      </c>
      <c r="K1418" s="79">
        <v>0</v>
      </c>
      <c r="L1418" s="83">
        <v>0</v>
      </c>
      <c r="M1418" s="83">
        <v>0</v>
      </c>
      <c r="N1418" s="2">
        <v>224</v>
      </c>
      <c r="O1418" s="83">
        <v>0</v>
      </c>
      <c r="P1418" s="83">
        <v>525</v>
      </c>
      <c r="Q1418" s="80">
        <v>13</v>
      </c>
      <c r="R1418">
        <v>1227</v>
      </c>
      <c r="S1418">
        <v>14</v>
      </c>
      <c r="T1418" s="86">
        <f t="shared" si="0"/>
        <v>2017</v>
      </c>
      <c r="U1418" s="82">
        <f>VLOOKUP(A1418,'SB35 Determination Data'!$B$4:$F$542,5,FALSE)</f>
        <v>2014</v>
      </c>
    </row>
    <row r="1419" spans="1:21" ht="12.75" customHeight="1" x14ac:dyDescent="0.15">
      <c r="A1419" t="s">
        <v>1325</v>
      </c>
      <c r="B1419" t="s">
        <v>352</v>
      </c>
      <c r="C1419" t="s">
        <v>144</v>
      </c>
      <c r="D1419" s="85">
        <v>2014</v>
      </c>
      <c r="E1419" t="s">
        <v>1598</v>
      </c>
      <c r="F1419" s="83">
        <v>103</v>
      </c>
      <c r="G1419" s="79">
        <v>0</v>
      </c>
      <c r="H1419" s="83">
        <v>0</v>
      </c>
      <c r="I1419" s="83">
        <v>0</v>
      </c>
      <c r="J1419" s="79">
        <v>72</v>
      </c>
      <c r="K1419" s="79">
        <v>0</v>
      </c>
      <c r="L1419" s="83">
        <v>0</v>
      </c>
      <c r="M1419" s="83">
        <v>0</v>
      </c>
      <c r="N1419" s="83">
        <v>84</v>
      </c>
      <c r="O1419" s="83">
        <v>7</v>
      </c>
      <c r="P1419" s="83">
        <v>195</v>
      </c>
      <c r="Q1419" s="80">
        <v>0</v>
      </c>
      <c r="R1419">
        <v>454</v>
      </c>
      <c r="S1419">
        <v>7</v>
      </c>
      <c r="T1419" s="81">
        <f t="shared" si="0"/>
        <v>2014</v>
      </c>
      <c r="U1419" s="82">
        <f>VLOOKUP(A1419,'SB35 Determination Data'!$B$4:$F$542,5,FALSE)</f>
        <v>2014</v>
      </c>
    </row>
    <row r="1420" spans="1:21" ht="12.75" customHeight="1" x14ac:dyDescent="0.15">
      <c r="A1420" t="s">
        <v>1325</v>
      </c>
      <c r="B1420" t="s">
        <v>352</v>
      </c>
      <c r="C1420" t="s">
        <v>144</v>
      </c>
      <c r="D1420" s="85">
        <v>2015</v>
      </c>
      <c r="E1420" t="s">
        <v>1598</v>
      </c>
      <c r="F1420" s="83">
        <v>103</v>
      </c>
      <c r="G1420" s="79">
        <v>0</v>
      </c>
      <c r="H1420" s="83">
        <v>0</v>
      </c>
      <c r="I1420" s="83">
        <v>0</v>
      </c>
      <c r="J1420" s="79">
        <v>72</v>
      </c>
      <c r="K1420" s="79">
        <v>0</v>
      </c>
      <c r="L1420" s="83">
        <v>0</v>
      </c>
      <c r="M1420" s="83">
        <v>0</v>
      </c>
      <c r="N1420" s="83">
        <v>84</v>
      </c>
      <c r="O1420" s="83">
        <v>5</v>
      </c>
      <c r="P1420" s="83">
        <v>195</v>
      </c>
      <c r="Q1420" s="80">
        <v>0</v>
      </c>
      <c r="R1420">
        <v>454</v>
      </c>
      <c r="S1420">
        <v>5</v>
      </c>
      <c r="T1420" s="86">
        <f t="shared" si="0"/>
        <v>2015</v>
      </c>
      <c r="U1420" s="82">
        <f>VLOOKUP(A1420,'SB35 Determination Data'!$B$4:$F$542,5,FALSE)</f>
        <v>2014</v>
      </c>
    </row>
    <row r="1421" spans="1:21" ht="12.75" customHeight="1" x14ac:dyDescent="0.15">
      <c r="A1421" t="s">
        <v>1325</v>
      </c>
      <c r="B1421" t="s">
        <v>352</v>
      </c>
      <c r="C1421" t="s">
        <v>144</v>
      </c>
      <c r="D1421" s="85">
        <v>2016</v>
      </c>
      <c r="E1421" t="s">
        <v>1598</v>
      </c>
      <c r="F1421" s="83">
        <v>103</v>
      </c>
      <c r="G1421" s="79">
        <v>0</v>
      </c>
      <c r="H1421" s="83">
        <v>0</v>
      </c>
      <c r="I1421" s="83">
        <v>0</v>
      </c>
      <c r="J1421" s="79">
        <v>72</v>
      </c>
      <c r="K1421" s="79">
        <v>0</v>
      </c>
      <c r="L1421" s="83">
        <v>0</v>
      </c>
      <c r="M1421" s="83">
        <v>0</v>
      </c>
      <c r="N1421" s="83">
        <v>84</v>
      </c>
      <c r="O1421" s="83">
        <v>1</v>
      </c>
      <c r="P1421" s="83">
        <v>195</v>
      </c>
      <c r="Q1421" s="80">
        <v>0</v>
      </c>
      <c r="R1421">
        <v>454</v>
      </c>
      <c r="S1421">
        <v>1</v>
      </c>
      <c r="T1421" s="86">
        <f t="shared" si="0"/>
        <v>2016</v>
      </c>
      <c r="U1421" s="82">
        <f>VLOOKUP(A1421,'SB35 Determination Data'!$B$4:$F$542,5,FALSE)</f>
        <v>2014</v>
      </c>
    </row>
    <row r="1422" spans="1:21" ht="12.75" customHeight="1" x14ac:dyDescent="0.15">
      <c r="A1422" t="s">
        <v>1325</v>
      </c>
      <c r="B1422" t="s">
        <v>352</v>
      </c>
      <c r="C1422" t="s">
        <v>144</v>
      </c>
      <c r="D1422" s="85">
        <v>2017</v>
      </c>
      <c r="E1422" t="s">
        <v>1598</v>
      </c>
      <c r="F1422" s="83">
        <v>103</v>
      </c>
      <c r="G1422" s="79">
        <v>0</v>
      </c>
      <c r="H1422" s="83">
        <v>0</v>
      </c>
      <c r="I1422" s="83">
        <v>0</v>
      </c>
      <c r="J1422" s="79">
        <v>72</v>
      </c>
      <c r="K1422" s="79">
        <v>0</v>
      </c>
      <c r="L1422" s="83">
        <v>0</v>
      </c>
      <c r="M1422" s="83">
        <v>0</v>
      </c>
      <c r="N1422" s="83">
        <v>84</v>
      </c>
      <c r="O1422" s="83">
        <v>10</v>
      </c>
      <c r="P1422" s="83">
        <v>195</v>
      </c>
      <c r="Q1422" s="80">
        <v>0</v>
      </c>
      <c r="R1422">
        <v>454</v>
      </c>
      <c r="S1422">
        <v>10</v>
      </c>
      <c r="T1422" s="86">
        <f t="shared" si="0"/>
        <v>2017</v>
      </c>
      <c r="U1422" s="82">
        <f>VLOOKUP(A1422,'SB35 Determination Data'!$B$4:$F$542,5,FALSE)</f>
        <v>2014</v>
      </c>
    </row>
    <row r="1423" spans="1:21" ht="12.75" customHeight="1" x14ac:dyDescent="0.15">
      <c r="A1423" t="s">
        <v>248</v>
      </c>
      <c r="B1423" t="s">
        <v>244</v>
      </c>
      <c r="C1423" t="s">
        <v>83</v>
      </c>
      <c r="D1423" s="85">
        <v>2014</v>
      </c>
      <c r="E1423" t="s">
        <v>1598</v>
      </c>
      <c r="F1423" s="83">
        <v>11</v>
      </c>
      <c r="G1423" s="79">
        <v>0</v>
      </c>
      <c r="H1423" s="83">
        <v>0</v>
      </c>
      <c r="I1423" s="83">
        <v>0</v>
      </c>
      <c r="J1423" s="79">
        <v>7</v>
      </c>
      <c r="K1423" s="79">
        <v>0</v>
      </c>
      <c r="L1423" s="83">
        <v>0</v>
      </c>
      <c r="M1423" s="83">
        <v>0</v>
      </c>
      <c r="N1423" s="83">
        <v>7</v>
      </c>
      <c r="O1423" s="83">
        <v>0</v>
      </c>
      <c r="P1423" s="83">
        <v>20</v>
      </c>
      <c r="Q1423" s="80">
        <v>0</v>
      </c>
      <c r="R1423">
        <v>45</v>
      </c>
      <c r="S1423">
        <v>0</v>
      </c>
      <c r="T1423" s="81">
        <f t="shared" si="0"/>
        <v>2014</v>
      </c>
      <c r="U1423" s="82">
        <f>VLOOKUP(A1423,'SB35 Determination Data'!$B$4:$F$542,5,FALSE)</f>
        <v>2014</v>
      </c>
    </row>
    <row r="1424" spans="1:21" ht="12.75" customHeight="1" x14ac:dyDescent="0.15">
      <c r="A1424" t="s">
        <v>248</v>
      </c>
      <c r="B1424" t="s">
        <v>244</v>
      </c>
      <c r="C1424" t="s">
        <v>83</v>
      </c>
      <c r="D1424" s="85">
        <v>2015</v>
      </c>
      <c r="E1424" t="s">
        <v>1598</v>
      </c>
      <c r="F1424" s="83">
        <v>11</v>
      </c>
      <c r="G1424" s="79">
        <v>31</v>
      </c>
      <c r="H1424" s="83">
        <v>31</v>
      </c>
      <c r="I1424" s="83">
        <v>0</v>
      </c>
      <c r="J1424" s="79">
        <v>7</v>
      </c>
      <c r="K1424" s="79">
        <v>10</v>
      </c>
      <c r="L1424" s="83">
        <v>10</v>
      </c>
      <c r="M1424" s="83">
        <v>0</v>
      </c>
      <c r="N1424" s="83">
        <v>7</v>
      </c>
      <c r="O1424" s="83">
        <v>0</v>
      </c>
      <c r="P1424" s="83">
        <v>20</v>
      </c>
      <c r="Q1424" s="80">
        <v>5</v>
      </c>
      <c r="R1424">
        <v>45</v>
      </c>
      <c r="S1424">
        <v>46</v>
      </c>
      <c r="T1424" s="86">
        <f t="shared" si="0"/>
        <v>2015</v>
      </c>
      <c r="U1424" s="82">
        <f>VLOOKUP(A1424,'SB35 Determination Data'!$B$4:$F$542,5,FALSE)</f>
        <v>2014</v>
      </c>
    </row>
    <row r="1425" spans="1:21" ht="12.75" customHeight="1" x14ac:dyDescent="0.15">
      <c r="A1425" t="s">
        <v>248</v>
      </c>
      <c r="B1425" t="s">
        <v>244</v>
      </c>
      <c r="C1425" t="s">
        <v>83</v>
      </c>
      <c r="D1425" s="85">
        <v>2016</v>
      </c>
      <c r="E1425" t="s">
        <v>1598</v>
      </c>
      <c r="F1425" s="83">
        <v>11</v>
      </c>
      <c r="G1425" s="79">
        <v>0</v>
      </c>
      <c r="H1425" s="83">
        <v>0</v>
      </c>
      <c r="I1425" s="83">
        <v>0</v>
      </c>
      <c r="J1425" s="79">
        <v>7</v>
      </c>
      <c r="K1425" s="79">
        <v>0</v>
      </c>
      <c r="L1425" s="83">
        <v>0</v>
      </c>
      <c r="M1425" s="83">
        <v>0</v>
      </c>
      <c r="N1425" s="83">
        <v>7</v>
      </c>
      <c r="O1425" s="83">
        <v>0</v>
      </c>
      <c r="P1425" s="83">
        <v>20</v>
      </c>
      <c r="Q1425" s="80">
        <v>7</v>
      </c>
      <c r="R1425">
        <v>45</v>
      </c>
      <c r="S1425">
        <v>7</v>
      </c>
      <c r="T1425" s="86">
        <f t="shared" si="0"/>
        <v>2016</v>
      </c>
      <c r="U1425" s="82">
        <f>VLOOKUP(A1425,'SB35 Determination Data'!$B$4:$F$542,5,FALSE)</f>
        <v>2014</v>
      </c>
    </row>
    <row r="1426" spans="1:21" ht="12.75" customHeight="1" x14ac:dyDescent="0.15">
      <c r="A1426" t="s">
        <v>248</v>
      </c>
      <c r="B1426" t="s">
        <v>244</v>
      </c>
      <c r="C1426" t="s">
        <v>83</v>
      </c>
      <c r="D1426" s="85">
        <v>2017</v>
      </c>
      <c r="E1426" t="s">
        <v>1598</v>
      </c>
      <c r="F1426" s="83">
        <v>11</v>
      </c>
      <c r="G1426" s="79">
        <v>0</v>
      </c>
      <c r="H1426" s="83">
        <v>0</v>
      </c>
      <c r="I1426" s="83">
        <v>0</v>
      </c>
      <c r="J1426" s="79">
        <v>7</v>
      </c>
      <c r="K1426" s="79">
        <v>0</v>
      </c>
      <c r="L1426" s="83">
        <v>0</v>
      </c>
      <c r="M1426" s="83">
        <v>0</v>
      </c>
      <c r="N1426" s="83">
        <v>7</v>
      </c>
      <c r="O1426" s="83">
        <v>0</v>
      </c>
      <c r="P1426" s="83">
        <v>20</v>
      </c>
      <c r="Q1426" s="80">
        <v>4</v>
      </c>
      <c r="R1426">
        <v>45</v>
      </c>
      <c r="S1426">
        <v>4</v>
      </c>
      <c r="T1426" s="86">
        <f t="shared" si="0"/>
        <v>2017</v>
      </c>
      <c r="U1426" s="82">
        <f>VLOOKUP(A1426,'SB35 Determination Data'!$B$4:$F$542,5,FALSE)</f>
        <v>2014</v>
      </c>
    </row>
    <row r="1427" spans="1:21" ht="12.75" customHeight="1" x14ac:dyDescent="0.15">
      <c r="A1427" t="s">
        <v>81</v>
      </c>
      <c r="B1427" t="s">
        <v>66</v>
      </c>
      <c r="C1427" t="s">
        <v>67</v>
      </c>
      <c r="D1427" s="85">
        <v>2014</v>
      </c>
      <c r="E1427" t="s">
        <v>1598</v>
      </c>
      <c r="F1427" s="83">
        <v>317</v>
      </c>
      <c r="G1427" s="79">
        <v>0</v>
      </c>
      <c r="H1427" s="83">
        <v>0</v>
      </c>
      <c r="I1427" s="83">
        <v>0</v>
      </c>
      <c r="J1427" s="79">
        <v>180</v>
      </c>
      <c r="K1427" s="79">
        <v>0</v>
      </c>
      <c r="L1427" s="83">
        <v>0</v>
      </c>
      <c r="M1427" s="83">
        <v>0</v>
      </c>
      <c r="N1427" s="2">
        <v>192</v>
      </c>
      <c r="O1427" s="83">
        <v>4</v>
      </c>
      <c r="P1427" s="83">
        <v>417</v>
      </c>
      <c r="Q1427" s="80">
        <v>2</v>
      </c>
      <c r="R1427">
        <v>1106</v>
      </c>
      <c r="S1427">
        <v>6</v>
      </c>
      <c r="T1427" s="81">
        <f t="shared" si="0"/>
        <v>2015</v>
      </c>
      <c r="U1427" s="82">
        <f>VLOOKUP(A1427,'SB35 Determination Data'!$B$4:$F$542,5,FALSE)</f>
        <v>2015</v>
      </c>
    </row>
    <row r="1428" spans="1:21" ht="12.75" customHeight="1" x14ac:dyDescent="0.15">
      <c r="A1428" t="s">
        <v>81</v>
      </c>
      <c r="B1428" t="s">
        <v>66</v>
      </c>
      <c r="C1428" t="s">
        <v>67</v>
      </c>
      <c r="D1428" s="85">
        <v>2015</v>
      </c>
      <c r="E1428" t="s">
        <v>1598</v>
      </c>
      <c r="F1428" s="83">
        <v>317</v>
      </c>
      <c r="G1428" s="79">
        <v>0</v>
      </c>
      <c r="H1428" s="83">
        <v>0</v>
      </c>
      <c r="I1428" s="83">
        <v>0</v>
      </c>
      <c r="J1428" s="79">
        <v>180</v>
      </c>
      <c r="K1428" s="79">
        <v>0</v>
      </c>
      <c r="L1428" s="83">
        <v>0</v>
      </c>
      <c r="M1428" s="83">
        <v>0</v>
      </c>
      <c r="N1428" s="83">
        <v>192</v>
      </c>
      <c r="O1428" s="83">
        <v>2</v>
      </c>
      <c r="P1428" s="83">
        <v>417</v>
      </c>
      <c r="Q1428" s="80">
        <v>288</v>
      </c>
      <c r="R1428">
        <v>1106</v>
      </c>
      <c r="S1428">
        <v>290</v>
      </c>
      <c r="T1428" s="81">
        <f t="shared" si="0"/>
        <v>2015</v>
      </c>
      <c r="U1428" s="82">
        <f>VLOOKUP(A1428,'SB35 Determination Data'!$B$4:$F$542,5,FALSE)</f>
        <v>2015</v>
      </c>
    </row>
    <row r="1429" spans="1:21" ht="12.75" customHeight="1" x14ac:dyDescent="0.15">
      <c r="A1429" t="s">
        <v>81</v>
      </c>
      <c r="B1429" t="s">
        <v>66</v>
      </c>
      <c r="C1429" t="s">
        <v>67</v>
      </c>
      <c r="D1429" s="85">
        <v>2016</v>
      </c>
      <c r="E1429" t="s">
        <v>1598</v>
      </c>
      <c r="F1429" s="83">
        <v>317</v>
      </c>
      <c r="G1429" s="79">
        <v>0</v>
      </c>
      <c r="H1429" s="83">
        <v>0</v>
      </c>
      <c r="I1429" s="83">
        <v>0</v>
      </c>
      <c r="J1429" s="79">
        <v>180</v>
      </c>
      <c r="K1429" s="79">
        <v>0</v>
      </c>
      <c r="L1429" s="83">
        <v>0</v>
      </c>
      <c r="M1429" s="83">
        <v>0</v>
      </c>
      <c r="N1429" s="83">
        <v>192</v>
      </c>
      <c r="O1429" s="83">
        <v>1</v>
      </c>
      <c r="P1429" s="83">
        <v>417</v>
      </c>
      <c r="Q1429" s="80">
        <v>1</v>
      </c>
      <c r="R1429">
        <v>1106</v>
      </c>
      <c r="S1429">
        <v>2</v>
      </c>
      <c r="T1429" s="86">
        <f t="shared" si="0"/>
        <v>2016</v>
      </c>
      <c r="U1429" s="82">
        <f>VLOOKUP(A1429,'SB35 Determination Data'!$B$4:$F$542,5,FALSE)</f>
        <v>2015</v>
      </c>
    </row>
    <row r="1430" spans="1:21" ht="12.75" customHeight="1" x14ac:dyDescent="0.15">
      <c r="A1430" t="s">
        <v>81</v>
      </c>
      <c r="B1430" t="s">
        <v>66</v>
      </c>
      <c r="C1430" t="s">
        <v>67</v>
      </c>
      <c r="D1430" s="85">
        <v>2017</v>
      </c>
      <c r="E1430" t="s">
        <v>1598</v>
      </c>
      <c r="F1430" s="83">
        <v>317</v>
      </c>
      <c r="G1430" s="79">
        <v>0</v>
      </c>
      <c r="H1430" s="83">
        <v>0</v>
      </c>
      <c r="I1430" s="83">
        <v>0</v>
      </c>
      <c r="J1430" s="79">
        <v>180</v>
      </c>
      <c r="K1430" s="79">
        <v>0</v>
      </c>
      <c r="L1430" s="83">
        <v>0</v>
      </c>
      <c r="M1430" s="83">
        <v>0</v>
      </c>
      <c r="N1430" s="83">
        <v>192</v>
      </c>
      <c r="O1430" s="83">
        <v>3</v>
      </c>
      <c r="P1430" s="83">
        <v>417</v>
      </c>
      <c r="Q1430" s="80">
        <v>27</v>
      </c>
      <c r="R1430">
        <v>1106</v>
      </c>
      <c r="S1430">
        <v>30</v>
      </c>
      <c r="T1430" s="86">
        <f t="shared" si="0"/>
        <v>2017</v>
      </c>
      <c r="U1430" s="82">
        <f>VLOOKUP(A1430,'SB35 Determination Data'!$B$4:$F$542,5,FALSE)</f>
        <v>2015</v>
      </c>
    </row>
    <row r="1431" spans="1:21" ht="12.75" customHeight="1" x14ac:dyDescent="0.15">
      <c r="A1431" t="s">
        <v>409</v>
      </c>
      <c r="B1431" t="s">
        <v>352</v>
      </c>
      <c r="C1431" t="s">
        <v>144</v>
      </c>
      <c r="D1431" s="85">
        <v>2015</v>
      </c>
      <c r="E1431" t="s">
        <v>1598</v>
      </c>
      <c r="F1431" s="83">
        <v>382</v>
      </c>
      <c r="G1431" s="79">
        <v>0</v>
      </c>
      <c r="H1431" s="83">
        <v>0</v>
      </c>
      <c r="I1431" s="83">
        <v>0</v>
      </c>
      <c r="J1431" s="79">
        <v>260</v>
      </c>
      <c r="K1431" s="79">
        <v>0</v>
      </c>
      <c r="L1431" s="83">
        <v>0</v>
      </c>
      <c r="M1431" s="83">
        <v>0</v>
      </c>
      <c r="N1431" s="83">
        <v>294</v>
      </c>
      <c r="O1431" s="83">
        <v>0</v>
      </c>
      <c r="P1431" s="83">
        <v>653</v>
      </c>
      <c r="Q1431" s="80">
        <v>100</v>
      </c>
      <c r="R1431">
        <v>1589</v>
      </c>
      <c r="S1431">
        <v>100</v>
      </c>
      <c r="T1431" s="86">
        <f t="shared" si="0"/>
        <v>2015</v>
      </c>
      <c r="U1431" s="82">
        <f>VLOOKUP(A1431,'SB35 Determination Data'!$B$4:$F$542,5,FALSE)</f>
        <v>2014</v>
      </c>
    </row>
    <row r="1432" spans="1:21" ht="12.75" customHeight="1" x14ac:dyDescent="0.15">
      <c r="A1432" t="s">
        <v>409</v>
      </c>
      <c r="B1432" t="s">
        <v>352</v>
      </c>
      <c r="C1432" t="s">
        <v>144</v>
      </c>
      <c r="D1432" s="85">
        <v>2016</v>
      </c>
      <c r="E1432" t="s">
        <v>1598</v>
      </c>
      <c r="F1432" s="83">
        <v>382</v>
      </c>
      <c r="G1432" s="79">
        <v>0</v>
      </c>
      <c r="H1432" s="83">
        <v>0</v>
      </c>
      <c r="I1432" s="83">
        <v>0</v>
      </c>
      <c r="J1432" s="79">
        <v>260</v>
      </c>
      <c r="K1432" s="79">
        <v>0</v>
      </c>
      <c r="L1432" s="83">
        <v>0</v>
      </c>
      <c r="M1432" s="83">
        <v>0</v>
      </c>
      <c r="N1432" s="83">
        <v>294</v>
      </c>
      <c r="O1432" s="83">
        <v>0</v>
      </c>
      <c r="P1432" s="83">
        <v>653</v>
      </c>
      <c r="Q1432" s="80">
        <v>103</v>
      </c>
      <c r="R1432">
        <v>1589</v>
      </c>
      <c r="S1432">
        <v>103</v>
      </c>
      <c r="T1432" s="86">
        <f t="shared" si="0"/>
        <v>2016</v>
      </c>
      <c r="U1432" s="82">
        <f>VLOOKUP(A1432,'SB35 Determination Data'!$B$4:$F$542,5,FALSE)</f>
        <v>2014</v>
      </c>
    </row>
    <row r="1433" spans="1:21" ht="12.75" customHeight="1" x14ac:dyDescent="0.15">
      <c r="A1433" t="s">
        <v>409</v>
      </c>
      <c r="B1433" t="s">
        <v>352</v>
      </c>
      <c r="C1433" t="s">
        <v>144</v>
      </c>
      <c r="D1433" s="85">
        <v>2017</v>
      </c>
      <c r="E1433" t="s">
        <v>1598</v>
      </c>
      <c r="F1433" s="83">
        <v>382</v>
      </c>
      <c r="G1433" s="79">
        <v>0</v>
      </c>
      <c r="H1433" s="83">
        <v>0</v>
      </c>
      <c r="I1433" s="83">
        <v>0</v>
      </c>
      <c r="J1433" s="79">
        <v>260</v>
      </c>
      <c r="K1433" s="79">
        <v>0</v>
      </c>
      <c r="L1433" s="83">
        <v>0</v>
      </c>
      <c r="M1433" s="83">
        <v>0</v>
      </c>
      <c r="N1433" s="83">
        <v>294</v>
      </c>
      <c r="O1433" s="83">
        <v>0</v>
      </c>
      <c r="P1433" s="83">
        <v>653</v>
      </c>
      <c r="Q1433" s="80">
        <v>99</v>
      </c>
      <c r="R1433">
        <v>1589</v>
      </c>
      <c r="S1433">
        <v>99</v>
      </c>
      <c r="T1433" s="86">
        <f t="shared" si="0"/>
        <v>2017</v>
      </c>
      <c r="U1433" s="82">
        <f>VLOOKUP(A1433,'SB35 Determination Data'!$B$4:$F$542,5,FALSE)</f>
        <v>2014</v>
      </c>
    </row>
    <row r="1434" spans="1:21" ht="12.75" customHeight="1" x14ac:dyDescent="0.15">
      <c r="A1434" t="s">
        <v>570</v>
      </c>
      <c r="B1434" t="s">
        <v>472</v>
      </c>
      <c r="C1434" t="s">
        <v>67</v>
      </c>
      <c r="D1434" s="85">
        <v>2015</v>
      </c>
      <c r="E1434" t="s">
        <v>1598</v>
      </c>
      <c r="F1434" s="83">
        <v>287</v>
      </c>
      <c r="G1434" s="79">
        <v>20</v>
      </c>
      <c r="H1434" s="83">
        <v>20</v>
      </c>
      <c r="I1434" s="83">
        <v>0</v>
      </c>
      <c r="J1434" s="79">
        <v>134</v>
      </c>
      <c r="K1434" s="79">
        <v>46</v>
      </c>
      <c r="L1434" s="83">
        <v>46</v>
      </c>
      <c r="M1434" s="83">
        <v>0</v>
      </c>
      <c r="N1434" s="83">
        <v>173</v>
      </c>
      <c r="O1434" s="83">
        <v>158</v>
      </c>
      <c r="P1434" s="83">
        <v>490</v>
      </c>
      <c r="Q1434" s="80">
        <v>212</v>
      </c>
      <c r="R1434">
        <v>1084</v>
      </c>
      <c r="S1434">
        <v>436</v>
      </c>
      <c r="T1434" s="81">
        <f t="shared" si="0"/>
        <v>2015</v>
      </c>
      <c r="U1434" s="82">
        <f>VLOOKUP(A1434,'SB35 Determination Data'!$B$4:$F$542,5,FALSE)</f>
        <v>2015</v>
      </c>
    </row>
    <row r="1435" spans="1:21" ht="12.75" customHeight="1" x14ac:dyDescent="0.15">
      <c r="A1435" t="s">
        <v>570</v>
      </c>
      <c r="B1435" t="s">
        <v>472</v>
      </c>
      <c r="C1435" t="s">
        <v>67</v>
      </c>
      <c r="D1435" s="85">
        <v>2016</v>
      </c>
      <c r="E1435" t="s">
        <v>1598</v>
      </c>
      <c r="F1435" s="83">
        <v>287</v>
      </c>
      <c r="G1435" s="79">
        <v>0</v>
      </c>
      <c r="H1435" s="83">
        <v>0</v>
      </c>
      <c r="I1435" s="83">
        <v>0</v>
      </c>
      <c r="J1435" s="79">
        <v>134</v>
      </c>
      <c r="K1435" s="79">
        <v>0</v>
      </c>
      <c r="L1435" s="83">
        <v>0</v>
      </c>
      <c r="M1435" s="83">
        <v>0</v>
      </c>
      <c r="N1435" s="83">
        <v>173</v>
      </c>
      <c r="O1435" s="83">
        <v>160</v>
      </c>
      <c r="P1435" s="83">
        <v>490</v>
      </c>
      <c r="Q1435" s="80">
        <v>177</v>
      </c>
      <c r="R1435">
        <v>1084</v>
      </c>
      <c r="S1435">
        <v>337</v>
      </c>
      <c r="T1435" s="86">
        <f t="shared" si="0"/>
        <v>2016</v>
      </c>
      <c r="U1435" s="82">
        <f>VLOOKUP(A1435,'SB35 Determination Data'!$B$4:$F$542,5,FALSE)</f>
        <v>2015</v>
      </c>
    </row>
    <row r="1436" spans="1:21" ht="12.75" customHeight="1" x14ac:dyDescent="0.15">
      <c r="A1436" t="s">
        <v>570</v>
      </c>
      <c r="B1436" t="s">
        <v>472</v>
      </c>
      <c r="C1436" t="s">
        <v>67</v>
      </c>
      <c r="D1436" s="85">
        <v>2017</v>
      </c>
      <c r="E1436" t="s">
        <v>1598</v>
      </c>
      <c r="F1436" s="83">
        <v>287</v>
      </c>
      <c r="G1436" s="79">
        <v>14</v>
      </c>
      <c r="H1436" s="83">
        <v>14</v>
      </c>
      <c r="I1436" s="83">
        <v>0</v>
      </c>
      <c r="J1436" s="79">
        <v>134</v>
      </c>
      <c r="K1436" s="79">
        <v>26</v>
      </c>
      <c r="L1436" s="83">
        <v>24</v>
      </c>
      <c r="M1436" s="83">
        <v>2</v>
      </c>
      <c r="N1436" s="83">
        <v>173</v>
      </c>
      <c r="O1436" s="83">
        <v>214</v>
      </c>
      <c r="P1436" s="83">
        <v>490</v>
      </c>
      <c r="Q1436" s="80">
        <v>63</v>
      </c>
      <c r="R1436">
        <v>1084</v>
      </c>
      <c r="S1436">
        <v>317</v>
      </c>
      <c r="T1436" s="86">
        <f t="shared" si="0"/>
        <v>2017</v>
      </c>
      <c r="U1436" s="82">
        <f>VLOOKUP(A1436,'SB35 Determination Data'!$B$4:$F$542,5,FALSE)</f>
        <v>2015</v>
      </c>
    </row>
    <row r="1437" spans="1:21" ht="12.75" customHeight="1" x14ac:dyDescent="0.15">
      <c r="A1437" t="s">
        <v>571</v>
      </c>
      <c r="B1437" t="s">
        <v>472</v>
      </c>
      <c r="C1437" t="s">
        <v>67</v>
      </c>
      <c r="D1437" s="85">
        <v>2016</v>
      </c>
      <c r="E1437" t="s">
        <v>1598</v>
      </c>
      <c r="F1437" s="83">
        <v>283</v>
      </c>
      <c r="G1437" s="79">
        <v>0</v>
      </c>
      <c r="H1437" s="83">
        <v>0</v>
      </c>
      <c r="I1437" s="83">
        <v>0</v>
      </c>
      <c r="J1437" s="79">
        <v>178</v>
      </c>
      <c r="K1437" s="79">
        <v>0</v>
      </c>
      <c r="L1437" s="83">
        <v>0</v>
      </c>
      <c r="M1437" s="83">
        <v>0</v>
      </c>
      <c r="N1437" s="83">
        <v>211</v>
      </c>
      <c r="O1437" s="83">
        <v>0</v>
      </c>
      <c r="P1437" s="83">
        <v>690</v>
      </c>
      <c r="Q1437" s="80">
        <v>47</v>
      </c>
      <c r="R1437">
        <v>1362</v>
      </c>
      <c r="S1437">
        <v>47</v>
      </c>
      <c r="T1437" s="86">
        <f t="shared" si="0"/>
        <v>2016</v>
      </c>
      <c r="U1437" s="82">
        <f>VLOOKUP(A1437,'SB35 Determination Data'!$B$4:$F$542,5,FALSE)</f>
        <v>2015</v>
      </c>
    </row>
    <row r="1438" spans="1:21" ht="12.75" customHeight="1" x14ac:dyDescent="0.15">
      <c r="A1438" t="s">
        <v>571</v>
      </c>
      <c r="B1438" t="s">
        <v>472</v>
      </c>
      <c r="C1438" t="s">
        <v>67</v>
      </c>
      <c r="D1438" s="85">
        <v>2017</v>
      </c>
      <c r="E1438" t="s">
        <v>1598</v>
      </c>
      <c r="F1438" s="83">
        <v>283</v>
      </c>
      <c r="G1438" s="79">
        <v>0</v>
      </c>
      <c r="H1438" s="83">
        <v>0</v>
      </c>
      <c r="I1438" s="83">
        <v>0</v>
      </c>
      <c r="J1438" s="79">
        <v>178</v>
      </c>
      <c r="K1438" s="79">
        <v>0</v>
      </c>
      <c r="L1438" s="83">
        <v>0</v>
      </c>
      <c r="M1438" s="83">
        <v>0</v>
      </c>
      <c r="N1438" s="2">
        <v>211</v>
      </c>
      <c r="O1438" s="83">
        <v>0</v>
      </c>
      <c r="P1438" s="83">
        <v>690</v>
      </c>
      <c r="Q1438" s="80">
        <v>44</v>
      </c>
      <c r="R1438">
        <v>1362</v>
      </c>
      <c r="S1438">
        <v>44</v>
      </c>
      <c r="T1438" s="86">
        <f t="shared" si="0"/>
        <v>2017</v>
      </c>
      <c r="U1438" s="82">
        <f>VLOOKUP(A1438,'SB35 Determination Data'!$B$4:$F$542,5,FALSE)</f>
        <v>2015</v>
      </c>
    </row>
    <row r="1439" spans="1:21" ht="12.75" customHeight="1" x14ac:dyDescent="0.15">
      <c r="A1439" t="s">
        <v>623</v>
      </c>
      <c r="B1439" t="s">
        <v>502</v>
      </c>
      <c r="C1439" t="s">
        <v>144</v>
      </c>
      <c r="D1439" s="85">
        <v>2014</v>
      </c>
      <c r="E1439" t="s">
        <v>1598</v>
      </c>
      <c r="F1439" s="83">
        <v>246</v>
      </c>
      <c r="G1439" s="79">
        <v>44</v>
      </c>
      <c r="H1439" s="83">
        <v>0</v>
      </c>
      <c r="I1439" s="83">
        <v>44</v>
      </c>
      <c r="J1439" s="79">
        <v>168</v>
      </c>
      <c r="K1439" s="79">
        <v>37</v>
      </c>
      <c r="L1439" s="83">
        <v>0</v>
      </c>
      <c r="M1439" s="83">
        <v>37</v>
      </c>
      <c r="N1439" s="83">
        <v>189</v>
      </c>
      <c r="O1439" s="83">
        <v>12</v>
      </c>
      <c r="P1439" s="83">
        <v>412</v>
      </c>
      <c r="Q1439" s="80">
        <v>58</v>
      </c>
      <c r="R1439">
        <v>1015</v>
      </c>
      <c r="S1439">
        <v>151</v>
      </c>
      <c r="T1439" s="81">
        <f t="shared" si="0"/>
        <v>2014</v>
      </c>
      <c r="U1439" s="82">
        <f>VLOOKUP(A1439,'SB35 Determination Data'!$B$4:$F$542,5,FALSE)</f>
        <v>2014</v>
      </c>
    </row>
    <row r="1440" spans="1:21" ht="12.75" customHeight="1" x14ac:dyDescent="0.15">
      <c r="A1440" t="s">
        <v>623</v>
      </c>
      <c r="B1440" t="s">
        <v>502</v>
      </c>
      <c r="C1440" t="s">
        <v>144</v>
      </c>
      <c r="D1440" s="85">
        <v>2015</v>
      </c>
      <c r="E1440" t="s">
        <v>1598</v>
      </c>
      <c r="F1440" s="83">
        <v>246</v>
      </c>
      <c r="G1440" s="79">
        <v>8</v>
      </c>
      <c r="H1440" s="83">
        <v>0</v>
      </c>
      <c r="I1440" s="83">
        <v>8</v>
      </c>
      <c r="J1440" s="79">
        <v>168</v>
      </c>
      <c r="K1440" s="79">
        <v>12</v>
      </c>
      <c r="L1440" s="83">
        <v>0</v>
      </c>
      <c r="M1440" s="83">
        <v>12</v>
      </c>
      <c r="N1440" s="83">
        <v>189</v>
      </c>
      <c r="O1440" s="83">
        <v>13</v>
      </c>
      <c r="P1440" s="83">
        <v>412</v>
      </c>
      <c r="Q1440" s="80">
        <v>46</v>
      </c>
      <c r="R1440">
        <v>1015</v>
      </c>
      <c r="S1440">
        <v>79</v>
      </c>
      <c r="T1440" s="86">
        <f t="shared" si="0"/>
        <v>2015</v>
      </c>
      <c r="U1440" s="82">
        <f>VLOOKUP(A1440,'SB35 Determination Data'!$B$4:$F$542,5,FALSE)</f>
        <v>2014</v>
      </c>
    </row>
    <row r="1441" spans="1:21" ht="12.75" customHeight="1" x14ac:dyDescent="0.15">
      <c r="A1441" t="s">
        <v>623</v>
      </c>
      <c r="B1441" t="s">
        <v>502</v>
      </c>
      <c r="C1441" t="s">
        <v>144</v>
      </c>
      <c r="D1441" s="85">
        <v>2016</v>
      </c>
      <c r="E1441" t="s">
        <v>1598</v>
      </c>
      <c r="F1441" s="83">
        <v>246</v>
      </c>
      <c r="G1441" s="79">
        <v>4</v>
      </c>
      <c r="H1441" s="83">
        <v>0</v>
      </c>
      <c r="I1441" s="83">
        <v>4</v>
      </c>
      <c r="J1441" s="79">
        <v>168</v>
      </c>
      <c r="K1441" s="79">
        <v>8</v>
      </c>
      <c r="L1441" s="83">
        <v>0</v>
      </c>
      <c r="M1441" s="83">
        <v>8</v>
      </c>
      <c r="N1441" s="83">
        <v>189</v>
      </c>
      <c r="O1441" s="83">
        <v>7</v>
      </c>
      <c r="P1441" s="83">
        <v>412</v>
      </c>
      <c r="Q1441" s="80">
        <v>44</v>
      </c>
      <c r="R1441">
        <v>1015</v>
      </c>
      <c r="S1441">
        <v>63</v>
      </c>
      <c r="T1441" s="86">
        <f t="shared" si="0"/>
        <v>2016</v>
      </c>
      <c r="U1441" s="82">
        <f>VLOOKUP(A1441,'SB35 Determination Data'!$B$4:$F$542,5,FALSE)</f>
        <v>2014</v>
      </c>
    </row>
    <row r="1442" spans="1:21" ht="12.75" customHeight="1" x14ac:dyDescent="0.15">
      <c r="A1442" t="s">
        <v>623</v>
      </c>
      <c r="B1442" t="s">
        <v>502</v>
      </c>
      <c r="C1442" t="s">
        <v>144</v>
      </c>
      <c r="D1442" s="85">
        <v>2017</v>
      </c>
      <c r="E1442" t="s">
        <v>1598</v>
      </c>
      <c r="F1442" s="83">
        <v>246</v>
      </c>
      <c r="G1442" s="79">
        <v>7</v>
      </c>
      <c r="H1442" s="83">
        <v>0</v>
      </c>
      <c r="I1442" s="83">
        <v>7</v>
      </c>
      <c r="J1442" s="79">
        <v>168</v>
      </c>
      <c r="K1442" s="79">
        <v>14</v>
      </c>
      <c r="L1442" s="83">
        <v>0</v>
      </c>
      <c r="M1442" s="83">
        <v>14</v>
      </c>
      <c r="N1442" s="83">
        <v>189</v>
      </c>
      <c r="O1442" s="83">
        <v>15</v>
      </c>
      <c r="P1442" s="83">
        <v>412</v>
      </c>
      <c r="Q1442" s="80">
        <v>45</v>
      </c>
      <c r="R1442">
        <v>1015</v>
      </c>
      <c r="S1442">
        <v>81</v>
      </c>
      <c r="T1442" s="86">
        <f t="shared" si="0"/>
        <v>2017</v>
      </c>
      <c r="U1442" s="82">
        <f>VLOOKUP(A1442,'SB35 Determination Data'!$B$4:$F$542,5,FALSE)</f>
        <v>2014</v>
      </c>
    </row>
    <row r="1443" spans="1:21" ht="12.75" customHeight="1" x14ac:dyDescent="0.15">
      <c r="A1443" t="s">
        <v>1328</v>
      </c>
      <c r="B1443" t="s">
        <v>352</v>
      </c>
      <c r="C1443" t="s">
        <v>144</v>
      </c>
      <c r="D1443" s="85">
        <v>2017</v>
      </c>
      <c r="E1443" t="s">
        <v>1598</v>
      </c>
      <c r="F1443" s="83">
        <v>1698</v>
      </c>
      <c r="G1443" s="79">
        <v>0</v>
      </c>
      <c r="H1443" s="83">
        <v>0</v>
      </c>
      <c r="I1443" s="83">
        <v>0</v>
      </c>
      <c r="J1443" s="79">
        <v>1207</v>
      </c>
      <c r="K1443" s="79">
        <v>0</v>
      </c>
      <c r="L1443" s="83">
        <v>0</v>
      </c>
      <c r="M1443" s="83">
        <v>0</v>
      </c>
      <c r="N1443" s="2">
        <v>1342</v>
      </c>
      <c r="O1443" s="83">
        <v>104</v>
      </c>
      <c r="P1443" s="83">
        <v>3124</v>
      </c>
      <c r="Q1443" s="80">
        <v>14</v>
      </c>
      <c r="R1443">
        <v>7371</v>
      </c>
      <c r="S1443">
        <v>118</v>
      </c>
      <c r="T1443" s="86">
        <f t="shared" si="0"/>
        <v>2017</v>
      </c>
      <c r="U1443" s="82">
        <f>VLOOKUP(A1443,'SB35 Determination Data'!$B$4:$F$542,5,FALSE)</f>
        <v>2014</v>
      </c>
    </row>
    <row r="1444" spans="1:21" ht="12.75" customHeight="1" x14ac:dyDescent="0.15">
      <c r="A1444" t="s">
        <v>303</v>
      </c>
      <c r="B1444" t="s">
        <v>273</v>
      </c>
      <c r="C1444" t="s">
        <v>144</v>
      </c>
      <c r="D1444" s="85">
        <v>2017</v>
      </c>
      <c r="E1444" t="s">
        <v>1598</v>
      </c>
      <c r="F1444" s="83">
        <v>3</v>
      </c>
      <c r="G1444" s="79">
        <v>0</v>
      </c>
      <c r="H1444" s="83">
        <v>0</v>
      </c>
      <c r="I1444" s="83">
        <v>0</v>
      </c>
      <c r="J1444" s="79">
        <v>2</v>
      </c>
      <c r="K1444" s="79">
        <v>0</v>
      </c>
      <c r="L1444" s="83">
        <v>0</v>
      </c>
      <c r="M1444" s="83">
        <v>0</v>
      </c>
      <c r="N1444" s="83">
        <v>3</v>
      </c>
      <c r="O1444" s="83">
        <v>0</v>
      </c>
      <c r="P1444" s="83">
        <v>6</v>
      </c>
      <c r="Q1444" s="80">
        <v>1</v>
      </c>
      <c r="R1444">
        <v>14</v>
      </c>
      <c r="S1444">
        <v>1</v>
      </c>
      <c r="T1444" s="86">
        <f t="shared" si="0"/>
        <v>2017</v>
      </c>
      <c r="U1444" s="82">
        <f>VLOOKUP(A1444,'SB35 Determination Data'!$B$4:$F$542,5,FALSE)</f>
        <v>2014</v>
      </c>
    </row>
    <row r="1445" spans="1:21" ht="12.75" customHeight="1" x14ac:dyDescent="0.15">
      <c r="A1445" t="s">
        <v>605</v>
      </c>
      <c r="B1445" t="s">
        <v>564</v>
      </c>
      <c r="C1445" t="s">
        <v>128</v>
      </c>
      <c r="D1445" s="85">
        <v>2015</v>
      </c>
      <c r="E1445" t="s">
        <v>1598</v>
      </c>
      <c r="F1445" s="83">
        <v>2616</v>
      </c>
      <c r="G1445" s="79">
        <v>9</v>
      </c>
      <c r="H1445" s="83">
        <v>9</v>
      </c>
      <c r="I1445" s="83">
        <v>0</v>
      </c>
      <c r="J1445" s="79">
        <v>1931</v>
      </c>
      <c r="K1445" s="79">
        <v>106</v>
      </c>
      <c r="L1445" s="83">
        <v>106</v>
      </c>
      <c r="M1445" s="83">
        <v>0</v>
      </c>
      <c r="N1445" s="83">
        <v>1802</v>
      </c>
      <c r="O1445" s="83">
        <v>132</v>
      </c>
      <c r="P1445" s="83">
        <v>3672</v>
      </c>
      <c r="Q1445" s="80">
        <v>367</v>
      </c>
      <c r="R1445">
        <v>10021</v>
      </c>
      <c r="S1445">
        <v>614</v>
      </c>
      <c r="T1445" s="81">
        <f t="shared" si="0"/>
        <v>2016</v>
      </c>
      <c r="U1445" s="82">
        <f>VLOOKUP(A1445,'SB35 Determination Data'!$B$4:$F$542,5,FALSE)</f>
        <v>2016</v>
      </c>
    </row>
    <row r="1446" spans="1:21" ht="12.75" customHeight="1" x14ac:dyDescent="0.15">
      <c r="A1446" t="s">
        <v>605</v>
      </c>
      <c r="B1446" t="s">
        <v>564</v>
      </c>
      <c r="C1446" t="s">
        <v>128</v>
      </c>
      <c r="D1446" s="85">
        <v>2016</v>
      </c>
      <c r="E1446" t="s">
        <v>1598</v>
      </c>
      <c r="F1446" s="83">
        <v>2616</v>
      </c>
      <c r="G1446" s="79">
        <v>78</v>
      </c>
      <c r="H1446" s="83">
        <v>36</v>
      </c>
      <c r="I1446" s="83">
        <v>42</v>
      </c>
      <c r="J1446" s="79">
        <v>1931</v>
      </c>
      <c r="K1446" s="79">
        <v>118</v>
      </c>
      <c r="L1446" s="83">
        <v>0</v>
      </c>
      <c r="M1446" s="83">
        <v>118</v>
      </c>
      <c r="N1446" s="83">
        <v>1802</v>
      </c>
      <c r="O1446" s="83">
        <v>279</v>
      </c>
      <c r="P1446" s="83">
        <v>3672</v>
      </c>
      <c r="Q1446" s="80">
        <v>246</v>
      </c>
      <c r="R1446">
        <v>10021</v>
      </c>
      <c r="S1446">
        <v>721</v>
      </c>
      <c r="T1446" s="81">
        <f t="shared" si="0"/>
        <v>2016</v>
      </c>
      <c r="U1446" s="82">
        <f>VLOOKUP(A1446,'SB35 Determination Data'!$B$4:$F$542,5,FALSE)</f>
        <v>2016</v>
      </c>
    </row>
    <row r="1447" spans="1:21" ht="12.75" customHeight="1" x14ac:dyDescent="0.15">
      <c r="A1447" t="s">
        <v>605</v>
      </c>
      <c r="B1447" t="s">
        <v>564</v>
      </c>
      <c r="C1447" t="s">
        <v>128</v>
      </c>
      <c r="D1447" s="85">
        <v>2017</v>
      </c>
      <c r="E1447" t="s">
        <v>1598</v>
      </c>
      <c r="F1447" s="83">
        <v>2616</v>
      </c>
      <c r="G1447" s="79">
        <v>2</v>
      </c>
      <c r="H1447" s="83">
        <v>2</v>
      </c>
      <c r="I1447" s="83">
        <v>0</v>
      </c>
      <c r="J1447" s="79">
        <v>1931</v>
      </c>
      <c r="K1447" s="79">
        <v>72</v>
      </c>
      <c r="L1447" s="83">
        <v>72</v>
      </c>
      <c r="M1447" s="83">
        <v>0</v>
      </c>
      <c r="N1447" s="83">
        <v>1802</v>
      </c>
      <c r="O1447" s="83">
        <v>29</v>
      </c>
      <c r="P1447" s="83">
        <v>3672</v>
      </c>
      <c r="Q1447" s="80">
        <v>403</v>
      </c>
      <c r="R1447">
        <v>10021</v>
      </c>
      <c r="S1447">
        <v>506</v>
      </c>
      <c r="T1447" s="86">
        <f t="shared" si="0"/>
        <v>2017</v>
      </c>
      <c r="U1447" s="82">
        <f>VLOOKUP(A1447,'SB35 Determination Data'!$B$4:$F$542,5,FALSE)</f>
        <v>2016</v>
      </c>
    </row>
    <row r="1448" spans="1:21" ht="12.75" customHeight="1" x14ac:dyDescent="0.15">
      <c r="A1448" t="s">
        <v>461</v>
      </c>
      <c r="B1448" t="s">
        <v>416</v>
      </c>
      <c r="C1448" t="s">
        <v>417</v>
      </c>
      <c r="D1448" s="85">
        <v>2013</v>
      </c>
      <c r="E1448" t="s">
        <v>1598</v>
      </c>
      <c r="F1448" s="83">
        <v>343</v>
      </c>
      <c r="G1448" s="79">
        <v>48</v>
      </c>
      <c r="H1448" s="83">
        <v>48</v>
      </c>
      <c r="I1448" s="83">
        <v>0</v>
      </c>
      <c r="J1448" s="79">
        <v>260</v>
      </c>
      <c r="K1448" s="79">
        <v>36</v>
      </c>
      <c r="L1448" s="83">
        <v>36</v>
      </c>
      <c r="M1448" s="83">
        <v>0</v>
      </c>
      <c r="N1448" s="83">
        <v>241</v>
      </c>
      <c r="O1448" s="83">
        <v>1</v>
      </c>
      <c r="P1448" s="83">
        <v>530</v>
      </c>
      <c r="Q1448" s="80">
        <v>252</v>
      </c>
      <c r="R1448">
        <v>1374</v>
      </c>
      <c r="S1448">
        <v>337</v>
      </c>
      <c r="T1448" s="81">
        <f t="shared" si="0"/>
        <v>2013</v>
      </c>
      <c r="U1448" s="82">
        <f>VLOOKUP(A1448,'SB35 Determination Data'!$B$4:$F$542,5,FALSE)</f>
        <v>2013</v>
      </c>
    </row>
    <row r="1449" spans="1:21" ht="12.75" customHeight="1" x14ac:dyDescent="0.15">
      <c r="A1449" t="s">
        <v>461</v>
      </c>
      <c r="B1449" t="s">
        <v>416</v>
      </c>
      <c r="C1449" t="s">
        <v>417</v>
      </c>
      <c r="D1449" s="85">
        <v>2014</v>
      </c>
      <c r="E1449" t="s">
        <v>1598</v>
      </c>
      <c r="F1449" s="83">
        <v>343</v>
      </c>
      <c r="G1449" s="79">
        <v>48</v>
      </c>
      <c r="H1449" s="83">
        <v>48</v>
      </c>
      <c r="I1449" s="83">
        <v>0</v>
      </c>
      <c r="J1449" s="79">
        <v>260</v>
      </c>
      <c r="K1449" s="79">
        <v>18</v>
      </c>
      <c r="L1449" s="83">
        <v>18</v>
      </c>
      <c r="M1449" s="83">
        <v>0</v>
      </c>
      <c r="N1449" s="2">
        <v>241</v>
      </c>
      <c r="O1449" s="83">
        <v>0</v>
      </c>
      <c r="P1449" s="83">
        <v>530</v>
      </c>
      <c r="Q1449" s="80">
        <v>691</v>
      </c>
      <c r="R1449">
        <v>1374</v>
      </c>
      <c r="S1449">
        <v>757</v>
      </c>
      <c r="T1449" s="86">
        <f t="shared" si="0"/>
        <v>2014</v>
      </c>
      <c r="U1449" s="82">
        <f>VLOOKUP(A1449,'SB35 Determination Data'!$B$4:$F$542,5,FALSE)</f>
        <v>2013</v>
      </c>
    </row>
    <row r="1450" spans="1:21" ht="12.75" customHeight="1" x14ac:dyDescent="0.15">
      <c r="A1450" t="s">
        <v>461</v>
      </c>
      <c r="B1450" t="s">
        <v>416</v>
      </c>
      <c r="C1450" t="s">
        <v>417</v>
      </c>
      <c r="D1450" s="85">
        <v>2015</v>
      </c>
      <c r="E1450" t="s">
        <v>1598</v>
      </c>
      <c r="F1450" s="83">
        <v>343</v>
      </c>
      <c r="G1450" s="79">
        <v>0</v>
      </c>
      <c r="H1450" s="83">
        <v>0</v>
      </c>
      <c r="I1450" s="83">
        <v>0</v>
      </c>
      <c r="J1450" s="79">
        <v>260</v>
      </c>
      <c r="K1450" s="79">
        <v>0</v>
      </c>
      <c r="L1450" s="83">
        <v>0</v>
      </c>
      <c r="M1450" s="83">
        <v>0</v>
      </c>
      <c r="N1450" s="83">
        <v>241</v>
      </c>
      <c r="O1450" s="83">
        <v>0</v>
      </c>
      <c r="P1450" s="83">
        <v>530</v>
      </c>
      <c r="Q1450" s="80">
        <v>415</v>
      </c>
      <c r="R1450">
        <v>1374</v>
      </c>
      <c r="S1450">
        <v>415</v>
      </c>
      <c r="T1450" s="86">
        <f t="shared" si="0"/>
        <v>2015</v>
      </c>
      <c r="U1450" s="82">
        <f>VLOOKUP(A1450,'SB35 Determination Data'!$B$4:$F$542,5,FALSE)</f>
        <v>2013</v>
      </c>
    </row>
    <row r="1451" spans="1:21" ht="12.75" customHeight="1" x14ac:dyDescent="0.15">
      <c r="A1451" t="s">
        <v>461</v>
      </c>
      <c r="B1451" t="s">
        <v>416</v>
      </c>
      <c r="C1451" t="s">
        <v>417</v>
      </c>
      <c r="D1451" s="85">
        <v>2016</v>
      </c>
      <c r="E1451" t="s">
        <v>1598</v>
      </c>
      <c r="F1451" s="83">
        <v>343</v>
      </c>
      <c r="G1451" s="79">
        <v>0</v>
      </c>
      <c r="H1451" s="83">
        <v>0</v>
      </c>
      <c r="I1451" s="83">
        <v>0</v>
      </c>
      <c r="J1451" s="79">
        <v>260</v>
      </c>
      <c r="K1451" s="79">
        <v>0</v>
      </c>
      <c r="L1451" s="83">
        <v>0</v>
      </c>
      <c r="M1451" s="83">
        <v>0</v>
      </c>
      <c r="N1451" s="83">
        <v>241</v>
      </c>
      <c r="O1451" s="83">
        <v>0</v>
      </c>
      <c r="P1451" s="83">
        <v>530</v>
      </c>
      <c r="Q1451" s="80">
        <v>35</v>
      </c>
      <c r="R1451">
        <v>1374</v>
      </c>
      <c r="S1451">
        <v>35</v>
      </c>
      <c r="T1451" s="86">
        <f t="shared" si="0"/>
        <v>2016</v>
      </c>
      <c r="U1451" s="82">
        <f>VLOOKUP(A1451,'SB35 Determination Data'!$B$4:$F$542,5,FALSE)</f>
        <v>2013</v>
      </c>
    </row>
    <row r="1452" spans="1:21" ht="12.75" customHeight="1" x14ac:dyDescent="0.15">
      <c r="A1452" t="s">
        <v>461</v>
      </c>
      <c r="B1452" t="s">
        <v>416</v>
      </c>
      <c r="C1452" t="s">
        <v>417</v>
      </c>
      <c r="D1452" s="85">
        <v>2017</v>
      </c>
      <c r="E1452" t="s">
        <v>1598</v>
      </c>
      <c r="F1452" s="83">
        <v>343</v>
      </c>
      <c r="G1452" s="79">
        <v>0</v>
      </c>
      <c r="H1452" s="83">
        <v>0</v>
      </c>
      <c r="I1452" s="83">
        <v>0</v>
      </c>
      <c r="J1452" s="79">
        <v>260</v>
      </c>
      <c r="K1452" s="79">
        <v>0</v>
      </c>
      <c r="L1452" s="83">
        <v>0</v>
      </c>
      <c r="M1452" s="83">
        <v>0</v>
      </c>
      <c r="N1452" s="83">
        <v>241</v>
      </c>
      <c r="O1452" s="83">
        <v>0</v>
      </c>
      <c r="P1452" s="83">
        <v>530</v>
      </c>
      <c r="Q1452" s="80">
        <v>154</v>
      </c>
      <c r="R1452">
        <v>1374</v>
      </c>
      <c r="S1452">
        <v>154</v>
      </c>
      <c r="T1452" s="86">
        <f t="shared" si="0"/>
        <v>2017</v>
      </c>
      <c r="U1452" s="82">
        <f>VLOOKUP(A1452,'SB35 Determination Data'!$B$4:$F$542,5,FALSE)</f>
        <v>2013</v>
      </c>
    </row>
    <row r="1453" spans="1:21" ht="12.75" customHeight="1" x14ac:dyDescent="0.15">
      <c r="A1453" t="s">
        <v>222</v>
      </c>
      <c r="B1453" t="s">
        <v>168</v>
      </c>
      <c r="C1453" t="s">
        <v>144</v>
      </c>
      <c r="D1453" s="85">
        <v>2014</v>
      </c>
      <c r="E1453" t="s">
        <v>1598</v>
      </c>
      <c r="F1453" s="83">
        <v>246</v>
      </c>
      <c r="G1453" s="79">
        <v>0</v>
      </c>
      <c r="H1453" s="83">
        <v>0</v>
      </c>
      <c r="I1453" s="83">
        <v>0</v>
      </c>
      <c r="J1453" s="79">
        <v>144</v>
      </c>
      <c r="K1453" s="79">
        <v>0</v>
      </c>
      <c r="L1453" s="83">
        <v>0</v>
      </c>
      <c r="M1453" s="83">
        <v>0</v>
      </c>
      <c r="N1453" s="83">
        <v>155</v>
      </c>
      <c r="O1453" s="83">
        <v>1</v>
      </c>
      <c r="P1453" s="83">
        <v>363</v>
      </c>
      <c r="Q1453" s="80">
        <v>325</v>
      </c>
      <c r="R1453">
        <v>908</v>
      </c>
      <c r="S1453">
        <v>326</v>
      </c>
      <c r="T1453" s="81">
        <f t="shared" si="0"/>
        <v>2014</v>
      </c>
      <c r="U1453" s="82">
        <f>VLOOKUP(A1453,'SB35 Determination Data'!$B$4:$F$542,5,FALSE)</f>
        <v>2014</v>
      </c>
    </row>
    <row r="1454" spans="1:21" ht="12.75" customHeight="1" x14ac:dyDescent="0.15">
      <c r="A1454" t="s">
        <v>222</v>
      </c>
      <c r="B1454" t="s">
        <v>168</v>
      </c>
      <c r="C1454" t="s">
        <v>144</v>
      </c>
      <c r="D1454" s="85">
        <v>2016</v>
      </c>
      <c r="E1454" t="s">
        <v>1598</v>
      </c>
      <c r="F1454" s="83">
        <v>246</v>
      </c>
      <c r="G1454" s="79">
        <v>0</v>
      </c>
      <c r="H1454" s="83">
        <v>0</v>
      </c>
      <c r="I1454" s="83">
        <v>0</v>
      </c>
      <c r="J1454" s="79">
        <v>144</v>
      </c>
      <c r="K1454" s="79">
        <v>0</v>
      </c>
      <c r="L1454" s="83">
        <v>0</v>
      </c>
      <c r="M1454" s="83">
        <v>0</v>
      </c>
      <c r="N1454" s="83">
        <v>155</v>
      </c>
      <c r="O1454" s="83">
        <v>0</v>
      </c>
      <c r="P1454" s="83">
        <v>363</v>
      </c>
      <c r="Q1454" s="80">
        <v>12</v>
      </c>
      <c r="R1454">
        <v>908</v>
      </c>
      <c r="S1454">
        <v>12</v>
      </c>
      <c r="T1454" s="86">
        <f t="shared" si="0"/>
        <v>2016</v>
      </c>
      <c r="U1454" s="82">
        <f>VLOOKUP(A1454,'SB35 Determination Data'!$B$4:$F$542,5,FALSE)</f>
        <v>2014</v>
      </c>
    </row>
    <row r="1455" spans="1:21" ht="12.75" customHeight="1" x14ac:dyDescent="0.15">
      <c r="A1455" t="s">
        <v>222</v>
      </c>
      <c r="B1455" t="s">
        <v>168</v>
      </c>
      <c r="C1455" t="s">
        <v>144</v>
      </c>
      <c r="D1455" s="85">
        <v>2017</v>
      </c>
      <c r="E1455" t="s">
        <v>1598</v>
      </c>
      <c r="F1455" s="83">
        <v>246</v>
      </c>
      <c r="G1455" s="79">
        <v>0</v>
      </c>
      <c r="H1455" s="83">
        <v>0</v>
      </c>
      <c r="I1455" s="83">
        <v>0</v>
      </c>
      <c r="J1455" s="79">
        <v>144</v>
      </c>
      <c r="K1455" s="79">
        <v>0</v>
      </c>
      <c r="L1455" s="83">
        <v>0</v>
      </c>
      <c r="M1455" s="83">
        <v>0</v>
      </c>
      <c r="N1455" s="83">
        <v>155</v>
      </c>
      <c r="O1455" s="83">
        <v>0</v>
      </c>
      <c r="P1455" s="83">
        <v>363</v>
      </c>
      <c r="Q1455" s="80">
        <v>87</v>
      </c>
      <c r="R1455">
        <v>908</v>
      </c>
      <c r="S1455">
        <v>87</v>
      </c>
      <c r="T1455" s="86">
        <f t="shared" si="0"/>
        <v>2017</v>
      </c>
      <c r="U1455" s="82">
        <f>VLOOKUP(A1455,'SB35 Determination Data'!$B$4:$F$542,5,FALSE)</f>
        <v>2014</v>
      </c>
    </row>
    <row r="1456" spans="1:21" ht="12.75" customHeight="1" x14ac:dyDescent="0.15">
      <c r="A1456" t="s">
        <v>119</v>
      </c>
      <c r="B1456" t="s">
        <v>99</v>
      </c>
      <c r="C1456" t="s">
        <v>67</v>
      </c>
      <c r="D1456" s="85">
        <v>2016</v>
      </c>
      <c r="E1456" t="s">
        <v>1598</v>
      </c>
      <c r="F1456" s="83">
        <v>604</v>
      </c>
      <c r="G1456" s="79">
        <v>42</v>
      </c>
      <c r="H1456" s="83">
        <v>42</v>
      </c>
      <c r="I1456" s="83">
        <v>0</v>
      </c>
      <c r="J1456" s="79">
        <v>355</v>
      </c>
      <c r="K1456" s="79">
        <v>16</v>
      </c>
      <c r="L1456" s="83">
        <v>16</v>
      </c>
      <c r="M1456" s="83">
        <v>0</v>
      </c>
      <c r="N1456" s="83">
        <v>381</v>
      </c>
      <c r="O1456" s="83">
        <v>12</v>
      </c>
      <c r="P1456" s="83">
        <v>895</v>
      </c>
      <c r="Q1456" s="80">
        <v>392</v>
      </c>
      <c r="R1456">
        <v>2235</v>
      </c>
      <c r="S1456">
        <v>462</v>
      </c>
      <c r="T1456" s="86">
        <f t="shared" si="0"/>
        <v>2016</v>
      </c>
      <c r="U1456" s="82">
        <f>VLOOKUP(A1456,'SB35 Determination Data'!$B$4:$F$542,5,FALSE)</f>
        <v>2015</v>
      </c>
    </row>
    <row r="1457" spans="1:21" ht="12.75" customHeight="1" x14ac:dyDescent="0.15">
      <c r="A1457" t="s">
        <v>119</v>
      </c>
      <c r="B1457" t="s">
        <v>99</v>
      </c>
      <c r="C1457" t="s">
        <v>67</v>
      </c>
      <c r="D1457" s="85">
        <v>2017</v>
      </c>
      <c r="E1457" t="s">
        <v>1598</v>
      </c>
      <c r="F1457" s="83">
        <v>604</v>
      </c>
      <c r="G1457" s="79">
        <v>0</v>
      </c>
      <c r="H1457" s="83">
        <v>0</v>
      </c>
      <c r="I1457" s="83">
        <v>0</v>
      </c>
      <c r="J1457" s="79">
        <v>355</v>
      </c>
      <c r="K1457" s="79">
        <v>0</v>
      </c>
      <c r="L1457" s="83">
        <v>0</v>
      </c>
      <c r="M1457" s="83">
        <v>0</v>
      </c>
      <c r="N1457" s="83">
        <v>381</v>
      </c>
      <c r="O1457" s="83">
        <v>6</v>
      </c>
      <c r="P1457" s="83">
        <v>895</v>
      </c>
      <c r="Q1457" s="80">
        <v>119</v>
      </c>
      <c r="R1457">
        <v>2235</v>
      </c>
      <c r="S1457">
        <v>125</v>
      </c>
      <c r="T1457" s="86">
        <f t="shared" si="0"/>
        <v>2017</v>
      </c>
      <c r="U1457" s="82">
        <f>VLOOKUP(A1457,'SB35 Determination Data'!$B$4:$F$542,5,FALSE)</f>
        <v>2015</v>
      </c>
    </row>
    <row r="1458" spans="1:21" ht="12.75" customHeight="1" x14ac:dyDescent="0.15">
      <c r="A1458" t="s">
        <v>161</v>
      </c>
      <c r="B1458" t="s">
        <v>154</v>
      </c>
      <c r="C1458" t="s">
        <v>128</v>
      </c>
      <c r="D1458" s="85">
        <v>2015</v>
      </c>
      <c r="E1458" t="s">
        <v>1598</v>
      </c>
      <c r="F1458" s="83">
        <v>350</v>
      </c>
      <c r="G1458" s="79">
        <v>0</v>
      </c>
      <c r="H1458" s="83">
        <v>0</v>
      </c>
      <c r="I1458" s="83">
        <v>0</v>
      </c>
      <c r="J1458" s="79">
        <v>275</v>
      </c>
      <c r="K1458" s="79">
        <v>8</v>
      </c>
      <c r="L1458" s="83">
        <v>0</v>
      </c>
      <c r="M1458" s="83">
        <v>8</v>
      </c>
      <c r="N1458" s="83">
        <v>280</v>
      </c>
      <c r="O1458" s="83">
        <v>0</v>
      </c>
      <c r="P1458" s="83">
        <v>521</v>
      </c>
      <c r="Q1458" s="80">
        <v>37</v>
      </c>
      <c r="R1458">
        <v>1426</v>
      </c>
      <c r="S1458">
        <v>45</v>
      </c>
      <c r="T1458" s="81">
        <f t="shared" si="0"/>
        <v>2016</v>
      </c>
      <c r="U1458" s="82">
        <f>VLOOKUP(A1458,'SB35 Determination Data'!$B$4:$F$542,5,FALSE)</f>
        <v>2016</v>
      </c>
    </row>
    <row r="1459" spans="1:21" ht="12.75" customHeight="1" x14ac:dyDescent="0.15">
      <c r="A1459" t="s">
        <v>161</v>
      </c>
      <c r="B1459" t="s">
        <v>154</v>
      </c>
      <c r="C1459" t="s">
        <v>128</v>
      </c>
      <c r="D1459" s="85">
        <v>2016</v>
      </c>
      <c r="E1459" t="s">
        <v>1598</v>
      </c>
      <c r="F1459" s="83">
        <v>350</v>
      </c>
      <c r="G1459" s="79">
        <v>0</v>
      </c>
      <c r="H1459" s="83">
        <v>0</v>
      </c>
      <c r="I1459" s="83">
        <v>0</v>
      </c>
      <c r="J1459" s="83">
        <v>275</v>
      </c>
      <c r="K1459" s="79">
        <v>16</v>
      </c>
      <c r="L1459" s="83">
        <v>0</v>
      </c>
      <c r="M1459" s="83">
        <v>16</v>
      </c>
      <c r="N1459" s="83">
        <v>280</v>
      </c>
      <c r="O1459" s="83">
        <v>3</v>
      </c>
      <c r="P1459" s="83">
        <v>521</v>
      </c>
      <c r="Q1459">
        <v>85</v>
      </c>
      <c r="R1459">
        <v>1426</v>
      </c>
      <c r="S1459">
        <v>104</v>
      </c>
      <c r="T1459" s="81">
        <f t="shared" si="0"/>
        <v>2016</v>
      </c>
      <c r="U1459" s="82">
        <f>VLOOKUP(A1459,'SB35 Determination Data'!$B$4:$F$542,5,FALSE)</f>
        <v>2016</v>
      </c>
    </row>
    <row r="1460" spans="1:21" ht="12.75" customHeight="1" x14ac:dyDescent="0.15">
      <c r="A1460" t="s">
        <v>161</v>
      </c>
      <c r="B1460" t="s">
        <v>154</v>
      </c>
      <c r="C1460" t="s">
        <v>128</v>
      </c>
      <c r="D1460" s="85">
        <v>2017</v>
      </c>
      <c r="E1460" t="s">
        <v>1598</v>
      </c>
      <c r="F1460" s="83">
        <v>350</v>
      </c>
      <c r="G1460" s="79">
        <v>0</v>
      </c>
      <c r="H1460" s="83">
        <v>0</v>
      </c>
      <c r="I1460" s="83">
        <v>0</v>
      </c>
      <c r="J1460" s="83">
        <v>275</v>
      </c>
      <c r="K1460" s="79">
        <v>37</v>
      </c>
      <c r="L1460" s="83">
        <v>0</v>
      </c>
      <c r="M1460" s="83">
        <v>37</v>
      </c>
      <c r="N1460" s="83">
        <v>280</v>
      </c>
      <c r="O1460" s="83">
        <v>1</v>
      </c>
      <c r="P1460" s="83">
        <v>521</v>
      </c>
      <c r="Q1460">
        <v>82</v>
      </c>
      <c r="R1460">
        <v>1426</v>
      </c>
      <c r="S1460">
        <v>120</v>
      </c>
      <c r="T1460" s="86">
        <f t="shared" si="0"/>
        <v>2017</v>
      </c>
      <c r="U1460" s="82">
        <f>VLOOKUP(A1460,'SB35 Determination Data'!$B$4:$F$542,5,FALSE)</f>
        <v>2016</v>
      </c>
    </row>
    <row r="1461" spans="1:21" ht="12.75" customHeight="1" x14ac:dyDescent="0.15">
      <c r="A1461" t="s">
        <v>548</v>
      </c>
      <c r="B1461" t="s">
        <v>509</v>
      </c>
      <c r="C1461" t="s">
        <v>128</v>
      </c>
      <c r="D1461" s="85">
        <v>2016</v>
      </c>
      <c r="E1461" t="s">
        <v>1598</v>
      </c>
      <c r="F1461" s="83">
        <v>169</v>
      </c>
      <c r="G1461" s="79">
        <v>20</v>
      </c>
      <c r="H1461" s="83">
        <v>20</v>
      </c>
      <c r="I1461" s="83">
        <v>0</v>
      </c>
      <c r="J1461" s="83">
        <v>110</v>
      </c>
      <c r="K1461" s="79">
        <v>2</v>
      </c>
      <c r="L1461" s="83">
        <v>2</v>
      </c>
      <c r="M1461" s="83">
        <v>0</v>
      </c>
      <c r="N1461" s="83">
        <v>128</v>
      </c>
      <c r="O1461" s="83">
        <v>4</v>
      </c>
      <c r="P1461" s="83">
        <v>293</v>
      </c>
      <c r="Q1461">
        <v>27</v>
      </c>
      <c r="R1461">
        <v>700</v>
      </c>
      <c r="S1461">
        <v>53</v>
      </c>
      <c r="T1461" s="81">
        <f t="shared" si="0"/>
        <v>2016</v>
      </c>
      <c r="U1461" s="82">
        <f>VLOOKUP(A1461,'SB35 Determination Data'!$B$4:$F$542,5,FALSE)</f>
        <v>2016</v>
      </c>
    </row>
    <row r="1462" spans="1:21" ht="12.75" customHeight="1" x14ac:dyDescent="0.15">
      <c r="A1462" t="s">
        <v>548</v>
      </c>
      <c r="B1462" t="s">
        <v>509</v>
      </c>
      <c r="C1462" t="s">
        <v>128</v>
      </c>
      <c r="D1462" s="85">
        <v>2017</v>
      </c>
      <c r="E1462" t="s">
        <v>1598</v>
      </c>
      <c r="F1462" s="83">
        <v>169</v>
      </c>
      <c r="G1462" s="79">
        <v>1</v>
      </c>
      <c r="H1462" s="83">
        <v>1</v>
      </c>
      <c r="I1462" s="83">
        <v>0</v>
      </c>
      <c r="J1462" s="83">
        <v>110</v>
      </c>
      <c r="K1462" s="79">
        <v>3</v>
      </c>
      <c r="L1462" s="83">
        <v>3</v>
      </c>
      <c r="M1462" s="83">
        <v>0</v>
      </c>
      <c r="N1462" s="2">
        <v>128</v>
      </c>
      <c r="O1462" s="83">
        <v>7</v>
      </c>
      <c r="P1462" s="83">
        <v>293</v>
      </c>
      <c r="Q1462">
        <v>103</v>
      </c>
      <c r="R1462">
        <v>700</v>
      </c>
      <c r="S1462">
        <v>114</v>
      </c>
      <c r="T1462" s="86">
        <f t="shared" si="0"/>
        <v>2017</v>
      </c>
      <c r="U1462" s="82">
        <f>VLOOKUP(A1462,'SB35 Determination Data'!$B$4:$F$542,5,FALSE)</f>
        <v>2016</v>
      </c>
    </row>
    <row r="1463" spans="1:21" ht="12.75" customHeight="1" x14ac:dyDescent="0.15">
      <c r="A1463" t="s">
        <v>223</v>
      </c>
      <c r="B1463" t="s">
        <v>168</v>
      </c>
      <c r="C1463" t="s">
        <v>144</v>
      </c>
      <c r="D1463" s="85">
        <v>2014</v>
      </c>
      <c r="E1463" t="s">
        <v>1598</v>
      </c>
      <c r="F1463" s="83">
        <v>217</v>
      </c>
      <c r="G1463" s="79">
        <v>0</v>
      </c>
      <c r="H1463" s="83">
        <v>0</v>
      </c>
      <c r="I1463" s="83">
        <v>0</v>
      </c>
      <c r="J1463" s="83">
        <v>129</v>
      </c>
      <c r="K1463" s="79">
        <v>0</v>
      </c>
      <c r="L1463" s="83">
        <v>0</v>
      </c>
      <c r="M1463" s="83">
        <v>0</v>
      </c>
      <c r="N1463" s="83">
        <v>138</v>
      </c>
      <c r="O1463" s="83">
        <v>0</v>
      </c>
      <c r="P1463" s="83">
        <v>347</v>
      </c>
      <c r="Q1463">
        <v>481</v>
      </c>
      <c r="R1463">
        <v>831</v>
      </c>
      <c r="S1463">
        <v>481</v>
      </c>
      <c r="T1463" s="81">
        <f t="shared" si="0"/>
        <v>2014</v>
      </c>
      <c r="U1463" s="82">
        <f>VLOOKUP(A1463,'SB35 Determination Data'!$B$4:$F$542,5,FALSE)</f>
        <v>2014</v>
      </c>
    </row>
    <row r="1464" spans="1:21" ht="12.75" customHeight="1" x14ac:dyDescent="0.15">
      <c r="A1464" t="s">
        <v>223</v>
      </c>
      <c r="B1464" t="s">
        <v>168</v>
      </c>
      <c r="C1464" t="s">
        <v>144</v>
      </c>
      <c r="D1464" s="85">
        <v>2015</v>
      </c>
      <c r="E1464" t="s">
        <v>1598</v>
      </c>
      <c r="F1464" s="83">
        <v>217</v>
      </c>
      <c r="G1464" s="79">
        <v>0</v>
      </c>
      <c r="H1464" s="83">
        <v>0</v>
      </c>
      <c r="I1464" s="83">
        <v>0</v>
      </c>
      <c r="J1464" s="83">
        <v>129</v>
      </c>
      <c r="K1464" s="79">
        <v>0</v>
      </c>
      <c r="L1464" s="83">
        <v>0</v>
      </c>
      <c r="M1464" s="83">
        <v>0</v>
      </c>
      <c r="N1464" s="83">
        <v>138</v>
      </c>
      <c r="O1464" s="83">
        <v>0</v>
      </c>
      <c r="P1464" s="83">
        <v>347</v>
      </c>
      <c r="Q1464">
        <v>140</v>
      </c>
      <c r="R1464">
        <v>831</v>
      </c>
      <c r="S1464">
        <v>140</v>
      </c>
      <c r="T1464" s="86">
        <f t="shared" si="0"/>
        <v>2015</v>
      </c>
      <c r="U1464" s="82">
        <f>VLOOKUP(A1464,'SB35 Determination Data'!$B$4:$F$542,5,FALSE)</f>
        <v>2014</v>
      </c>
    </row>
    <row r="1465" spans="1:21" ht="12.75" customHeight="1" x14ac:dyDescent="0.15">
      <c r="A1465" t="s">
        <v>223</v>
      </c>
      <c r="B1465" t="s">
        <v>168</v>
      </c>
      <c r="C1465" t="s">
        <v>144</v>
      </c>
      <c r="D1465" s="85">
        <v>2016</v>
      </c>
      <c r="E1465" t="s">
        <v>1598</v>
      </c>
      <c r="F1465" s="83">
        <v>217</v>
      </c>
      <c r="G1465" s="79">
        <v>0</v>
      </c>
      <c r="H1465" s="83">
        <v>0</v>
      </c>
      <c r="I1465" s="83">
        <v>0</v>
      </c>
      <c r="J1465" s="83">
        <v>129</v>
      </c>
      <c r="K1465" s="79">
        <v>0</v>
      </c>
      <c r="L1465" s="83">
        <v>0</v>
      </c>
      <c r="M1465" s="83">
        <v>0</v>
      </c>
      <c r="N1465" s="83">
        <v>138</v>
      </c>
      <c r="O1465" s="83">
        <v>0</v>
      </c>
      <c r="P1465" s="83">
        <v>347</v>
      </c>
      <c r="Q1465">
        <v>37</v>
      </c>
      <c r="R1465">
        <v>831</v>
      </c>
      <c r="S1465">
        <v>37</v>
      </c>
      <c r="T1465" s="86">
        <f t="shared" si="0"/>
        <v>2016</v>
      </c>
      <c r="U1465" s="82">
        <f>VLOOKUP(A1465,'SB35 Determination Data'!$B$4:$F$542,5,FALSE)</f>
        <v>2014</v>
      </c>
    </row>
    <row r="1466" spans="1:21" ht="12.75" customHeight="1" x14ac:dyDescent="0.15">
      <c r="A1466" t="s">
        <v>223</v>
      </c>
      <c r="B1466" t="s">
        <v>168</v>
      </c>
      <c r="C1466" t="s">
        <v>144</v>
      </c>
      <c r="D1466" s="85">
        <v>2017</v>
      </c>
      <c r="E1466" t="s">
        <v>1598</v>
      </c>
      <c r="F1466" s="83">
        <v>217</v>
      </c>
      <c r="G1466" s="79">
        <v>0</v>
      </c>
      <c r="H1466" s="83">
        <v>0</v>
      </c>
      <c r="I1466" s="83">
        <v>0</v>
      </c>
      <c r="J1466" s="83">
        <v>129</v>
      </c>
      <c r="K1466" s="79">
        <v>0</v>
      </c>
      <c r="L1466" s="83">
        <v>0</v>
      </c>
      <c r="M1466" s="83">
        <v>0</v>
      </c>
      <c r="N1466" s="83">
        <v>138</v>
      </c>
      <c r="O1466" s="83">
        <v>0</v>
      </c>
      <c r="P1466" s="83">
        <v>347</v>
      </c>
      <c r="Q1466">
        <v>2</v>
      </c>
      <c r="R1466">
        <v>831</v>
      </c>
      <c r="S1466">
        <v>2</v>
      </c>
      <c r="T1466" s="86">
        <f t="shared" si="0"/>
        <v>2017</v>
      </c>
      <c r="U1466" s="82">
        <f>VLOOKUP(A1466,'SB35 Determination Data'!$B$4:$F$542,5,FALSE)</f>
        <v>2014</v>
      </c>
    </row>
    <row r="1467" spans="1:21" ht="12.75" customHeight="1" x14ac:dyDescent="0.15">
      <c r="A1467" t="s">
        <v>224</v>
      </c>
      <c r="B1467" t="s">
        <v>168</v>
      </c>
      <c r="C1467" t="s">
        <v>144</v>
      </c>
      <c r="D1467" s="85">
        <v>2014</v>
      </c>
      <c r="E1467" t="s">
        <v>1598</v>
      </c>
      <c r="F1467" s="83">
        <v>19</v>
      </c>
      <c r="G1467" s="79">
        <v>0</v>
      </c>
      <c r="H1467" s="83">
        <v>0</v>
      </c>
      <c r="I1467" s="83">
        <v>0</v>
      </c>
      <c r="J1467" s="83">
        <v>12</v>
      </c>
      <c r="K1467" s="79">
        <v>18</v>
      </c>
      <c r="L1467" s="83">
        <v>18</v>
      </c>
      <c r="M1467" s="83">
        <v>0</v>
      </c>
      <c r="N1467" s="83">
        <v>13</v>
      </c>
      <c r="O1467" s="83">
        <v>19</v>
      </c>
      <c r="P1467" s="83">
        <v>33</v>
      </c>
      <c r="Q1467">
        <v>233</v>
      </c>
      <c r="R1467">
        <v>77</v>
      </c>
      <c r="S1467">
        <v>270</v>
      </c>
      <c r="T1467" s="81">
        <f t="shared" si="0"/>
        <v>2014</v>
      </c>
      <c r="U1467" s="82">
        <f>VLOOKUP(A1467,'SB35 Determination Data'!$B$4:$F$542,5,FALSE)</f>
        <v>2014</v>
      </c>
    </row>
    <row r="1468" spans="1:21" ht="12.75" customHeight="1" x14ac:dyDescent="0.15">
      <c r="A1468" t="s">
        <v>224</v>
      </c>
      <c r="B1468" t="s">
        <v>168</v>
      </c>
      <c r="C1468" t="s">
        <v>144</v>
      </c>
      <c r="D1468" s="85">
        <v>2015</v>
      </c>
      <c r="E1468" t="s">
        <v>1598</v>
      </c>
      <c r="F1468" s="83">
        <v>19</v>
      </c>
      <c r="G1468" s="79">
        <v>42</v>
      </c>
      <c r="H1468" s="83">
        <v>42</v>
      </c>
      <c r="I1468" s="83">
        <v>0</v>
      </c>
      <c r="J1468" s="83">
        <v>12</v>
      </c>
      <c r="K1468" s="79">
        <v>43</v>
      </c>
      <c r="L1468" s="83">
        <v>43</v>
      </c>
      <c r="M1468" s="83">
        <v>0</v>
      </c>
      <c r="N1468" s="2">
        <v>13</v>
      </c>
      <c r="O1468" s="83">
        <v>0</v>
      </c>
      <c r="P1468" s="83">
        <v>33</v>
      </c>
      <c r="Q1468">
        <v>390</v>
      </c>
      <c r="R1468">
        <v>77</v>
      </c>
      <c r="S1468">
        <v>475</v>
      </c>
      <c r="T1468" s="86">
        <f t="shared" si="0"/>
        <v>2015</v>
      </c>
      <c r="U1468" s="82">
        <f>VLOOKUP(A1468,'SB35 Determination Data'!$B$4:$F$542,5,FALSE)</f>
        <v>2014</v>
      </c>
    </row>
    <row r="1469" spans="1:21" ht="12.75" customHeight="1" x14ac:dyDescent="0.15">
      <c r="A1469" t="s">
        <v>224</v>
      </c>
      <c r="B1469" t="s">
        <v>168</v>
      </c>
      <c r="C1469" t="s">
        <v>144</v>
      </c>
      <c r="D1469" s="85">
        <v>2016</v>
      </c>
      <c r="E1469" t="s">
        <v>1598</v>
      </c>
      <c r="F1469" s="83">
        <v>19</v>
      </c>
      <c r="G1469" s="79">
        <v>27</v>
      </c>
      <c r="H1469" s="83">
        <v>27</v>
      </c>
      <c r="I1469" s="83">
        <v>0</v>
      </c>
      <c r="J1469" s="83">
        <v>12</v>
      </c>
      <c r="K1469" s="79">
        <v>13</v>
      </c>
      <c r="L1469" s="83">
        <v>13</v>
      </c>
      <c r="M1469" s="83">
        <v>0</v>
      </c>
      <c r="N1469" s="83">
        <v>13</v>
      </c>
      <c r="O1469" s="83">
        <v>20</v>
      </c>
      <c r="P1469" s="83">
        <v>33</v>
      </c>
      <c r="Q1469">
        <v>589</v>
      </c>
      <c r="R1469">
        <v>77</v>
      </c>
      <c r="S1469">
        <v>649</v>
      </c>
      <c r="T1469" s="86">
        <f t="shared" si="0"/>
        <v>2016</v>
      </c>
      <c r="U1469" s="82">
        <f>VLOOKUP(A1469,'SB35 Determination Data'!$B$4:$F$542,5,FALSE)</f>
        <v>2014</v>
      </c>
    </row>
    <row r="1470" spans="1:21" ht="12.75" customHeight="1" x14ac:dyDescent="0.15">
      <c r="A1470" t="s">
        <v>224</v>
      </c>
      <c r="B1470" t="s">
        <v>168</v>
      </c>
      <c r="C1470" t="s">
        <v>144</v>
      </c>
      <c r="D1470" s="85">
        <v>2017</v>
      </c>
      <c r="E1470" t="s">
        <v>1598</v>
      </c>
      <c r="F1470" s="83">
        <v>19</v>
      </c>
      <c r="G1470" s="79">
        <v>0</v>
      </c>
      <c r="H1470" s="83">
        <v>0</v>
      </c>
      <c r="I1470" s="83">
        <v>0</v>
      </c>
      <c r="J1470" s="83">
        <v>12</v>
      </c>
      <c r="K1470" s="79">
        <v>15</v>
      </c>
      <c r="L1470" s="83">
        <v>15</v>
      </c>
      <c r="M1470" s="83">
        <v>0</v>
      </c>
      <c r="N1470" s="83">
        <v>13</v>
      </c>
      <c r="O1470" s="83">
        <v>8</v>
      </c>
      <c r="P1470" s="83">
        <v>33</v>
      </c>
      <c r="Q1470">
        <v>161</v>
      </c>
      <c r="R1470">
        <v>77</v>
      </c>
      <c r="S1470">
        <v>184</v>
      </c>
      <c r="T1470" s="86">
        <f t="shared" si="0"/>
        <v>2017</v>
      </c>
      <c r="U1470" s="82">
        <f>VLOOKUP(A1470,'SB35 Determination Data'!$B$4:$F$542,5,FALSE)</f>
        <v>2014</v>
      </c>
    </row>
    <row r="1471" spans="1:21" ht="12.75" customHeight="1" x14ac:dyDescent="0.15">
      <c r="A1471" t="s">
        <v>625</v>
      </c>
      <c r="B1471" t="s">
        <v>558</v>
      </c>
      <c r="C1471" t="s">
        <v>123</v>
      </c>
      <c r="D1471" s="85">
        <v>2013</v>
      </c>
      <c r="E1471" t="s">
        <v>1598</v>
      </c>
      <c r="F1471" s="83">
        <v>1316</v>
      </c>
      <c r="G1471" s="79">
        <v>69</v>
      </c>
      <c r="H1471" s="83">
        <v>69</v>
      </c>
      <c r="I1471" s="83">
        <v>0</v>
      </c>
      <c r="J1471" s="83">
        <v>923</v>
      </c>
      <c r="K1471" s="79">
        <v>0</v>
      </c>
      <c r="L1471" s="83">
        <v>0</v>
      </c>
      <c r="M1471" s="83">
        <v>0</v>
      </c>
      <c r="N1471" s="83">
        <v>1111</v>
      </c>
      <c r="O1471" s="83">
        <v>437</v>
      </c>
      <c r="P1471" s="83">
        <v>2627</v>
      </c>
      <c r="Q1471">
        <v>76</v>
      </c>
      <c r="R1471">
        <v>5977</v>
      </c>
      <c r="S1471">
        <v>582</v>
      </c>
      <c r="T1471" s="81">
        <f t="shared" si="0"/>
        <v>2014</v>
      </c>
      <c r="U1471" s="82">
        <f>VLOOKUP(A1471,'SB35 Determination Data'!$B$4:$F$542,5,FALSE)</f>
        <v>2014</v>
      </c>
    </row>
    <row r="1472" spans="1:21" ht="12.75" customHeight="1" x14ac:dyDescent="0.15">
      <c r="A1472" t="s">
        <v>625</v>
      </c>
      <c r="B1472" t="s">
        <v>558</v>
      </c>
      <c r="C1472" t="s">
        <v>123</v>
      </c>
      <c r="D1472" s="85">
        <v>2014</v>
      </c>
      <c r="E1472" t="s">
        <v>1598</v>
      </c>
      <c r="F1472" s="83">
        <v>1316</v>
      </c>
      <c r="G1472" s="79">
        <v>0</v>
      </c>
      <c r="H1472" s="83">
        <v>0</v>
      </c>
      <c r="I1472" s="83">
        <v>0</v>
      </c>
      <c r="J1472" s="83">
        <v>923</v>
      </c>
      <c r="K1472" s="79">
        <v>0</v>
      </c>
      <c r="L1472" s="83">
        <v>0</v>
      </c>
      <c r="M1472" s="83">
        <v>0</v>
      </c>
      <c r="N1472" s="2">
        <v>1111</v>
      </c>
      <c r="O1472" s="83">
        <v>42</v>
      </c>
      <c r="P1472" s="83">
        <v>2627</v>
      </c>
      <c r="Q1472">
        <v>20</v>
      </c>
      <c r="R1472">
        <v>5977</v>
      </c>
      <c r="S1472">
        <v>62</v>
      </c>
      <c r="T1472" s="81">
        <f t="shared" si="0"/>
        <v>2014</v>
      </c>
      <c r="U1472" s="82">
        <f>VLOOKUP(A1472,'SB35 Determination Data'!$B$4:$F$542,5,FALSE)</f>
        <v>2014</v>
      </c>
    </row>
    <row r="1473" spans="1:21" ht="12.75" customHeight="1" x14ac:dyDescent="0.15">
      <c r="A1473" t="s">
        <v>625</v>
      </c>
      <c r="B1473" t="s">
        <v>558</v>
      </c>
      <c r="C1473" t="s">
        <v>123</v>
      </c>
      <c r="D1473" s="85">
        <v>2015</v>
      </c>
      <c r="E1473" t="s">
        <v>1598</v>
      </c>
      <c r="F1473" s="83">
        <v>1316</v>
      </c>
      <c r="G1473" s="79">
        <v>58</v>
      </c>
      <c r="H1473" s="83">
        <v>58</v>
      </c>
      <c r="I1473" s="83">
        <v>0</v>
      </c>
      <c r="J1473" s="83">
        <v>923</v>
      </c>
      <c r="K1473" s="79">
        <v>18</v>
      </c>
      <c r="L1473" s="83">
        <v>18</v>
      </c>
      <c r="M1473" s="83">
        <v>0</v>
      </c>
      <c r="N1473" s="83">
        <v>1111</v>
      </c>
      <c r="O1473" s="83">
        <v>42</v>
      </c>
      <c r="P1473" s="83">
        <v>2627</v>
      </c>
      <c r="Q1473">
        <v>19</v>
      </c>
      <c r="R1473">
        <v>5977</v>
      </c>
      <c r="S1473">
        <v>137</v>
      </c>
      <c r="T1473" s="86">
        <f t="shared" si="0"/>
        <v>2015</v>
      </c>
      <c r="U1473" s="82">
        <f>VLOOKUP(A1473,'SB35 Determination Data'!$B$4:$F$542,5,FALSE)</f>
        <v>2014</v>
      </c>
    </row>
    <row r="1474" spans="1:21" ht="12.75" customHeight="1" x14ac:dyDescent="0.15">
      <c r="A1474" t="s">
        <v>625</v>
      </c>
      <c r="B1474" t="s">
        <v>558</v>
      </c>
      <c r="C1474" t="s">
        <v>123</v>
      </c>
      <c r="D1474" s="85">
        <v>2016</v>
      </c>
      <c r="E1474" t="s">
        <v>1598</v>
      </c>
      <c r="F1474" s="83">
        <v>1316</v>
      </c>
      <c r="G1474" s="79">
        <v>0</v>
      </c>
      <c r="H1474" s="83">
        <v>0</v>
      </c>
      <c r="I1474" s="83">
        <v>0</v>
      </c>
      <c r="J1474" s="83">
        <v>923</v>
      </c>
      <c r="K1474" s="79">
        <v>0</v>
      </c>
      <c r="L1474" s="83">
        <v>0</v>
      </c>
      <c r="M1474" s="83">
        <v>0</v>
      </c>
      <c r="N1474" s="83">
        <v>1111</v>
      </c>
      <c r="O1474" s="83">
        <v>83</v>
      </c>
      <c r="P1474" s="83">
        <v>2627</v>
      </c>
      <c r="Q1474">
        <v>20</v>
      </c>
      <c r="R1474">
        <v>5977</v>
      </c>
      <c r="S1474">
        <v>103</v>
      </c>
      <c r="T1474" s="86">
        <f t="shared" si="0"/>
        <v>2016</v>
      </c>
      <c r="U1474" s="82">
        <f>VLOOKUP(A1474,'SB35 Determination Data'!$B$4:$F$542,5,FALSE)</f>
        <v>2014</v>
      </c>
    </row>
    <row r="1475" spans="1:21" ht="12.75" customHeight="1" x14ac:dyDescent="0.15">
      <c r="A1475" t="s">
        <v>625</v>
      </c>
      <c r="B1475" t="s">
        <v>558</v>
      </c>
      <c r="C1475" t="s">
        <v>123</v>
      </c>
      <c r="D1475" s="85">
        <v>2017</v>
      </c>
      <c r="E1475" t="s">
        <v>1598</v>
      </c>
      <c r="F1475" s="83">
        <v>1316</v>
      </c>
      <c r="G1475" s="79">
        <v>0</v>
      </c>
      <c r="H1475" s="83">
        <v>0</v>
      </c>
      <c r="I1475" s="83">
        <v>0</v>
      </c>
      <c r="J1475" s="83">
        <v>923</v>
      </c>
      <c r="K1475" s="79">
        <v>0</v>
      </c>
      <c r="L1475" s="83">
        <v>0</v>
      </c>
      <c r="M1475" s="83">
        <v>0</v>
      </c>
      <c r="N1475" s="83">
        <v>1111</v>
      </c>
      <c r="O1475" s="83">
        <v>125</v>
      </c>
      <c r="P1475" s="83">
        <v>2627</v>
      </c>
      <c r="Q1475">
        <v>12</v>
      </c>
      <c r="R1475">
        <v>5977</v>
      </c>
      <c r="S1475">
        <v>137</v>
      </c>
      <c r="T1475" s="86">
        <f t="shared" si="0"/>
        <v>2017</v>
      </c>
      <c r="U1475" s="82">
        <f>VLOOKUP(A1475,'SB35 Determination Data'!$B$4:$F$542,5,FALSE)</f>
        <v>2014</v>
      </c>
    </row>
    <row r="1476" spans="1:21" ht="12.75" customHeight="1" x14ac:dyDescent="0.15">
      <c r="A1476" t="s">
        <v>225</v>
      </c>
      <c r="B1476" t="s">
        <v>168</v>
      </c>
      <c r="C1476" t="s">
        <v>144</v>
      </c>
      <c r="D1476" s="85">
        <v>2017</v>
      </c>
      <c r="E1476" t="s">
        <v>1598</v>
      </c>
      <c r="F1476" s="83">
        <v>12</v>
      </c>
      <c r="G1476" s="79">
        <v>0</v>
      </c>
      <c r="H1476" s="83">
        <v>0</v>
      </c>
      <c r="I1476" s="83">
        <v>0</v>
      </c>
      <c r="J1476" s="83">
        <v>7</v>
      </c>
      <c r="K1476" s="79">
        <v>0</v>
      </c>
      <c r="L1476" s="83">
        <v>0</v>
      </c>
      <c r="M1476" s="83">
        <v>0</v>
      </c>
      <c r="N1476" s="2">
        <v>8</v>
      </c>
      <c r="O1476" s="83">
        <v>0</v>
      </c>
      <c r="P1476" s="83">
        <v>18</v>
      </c>
      <c r="Q1476">
        <v>0</v>
      </c>
      <c r="R1476">
        <v>45</v>
      </c>
      <c r="S1476">
        <v>0</v>
      </c>
      <c r="T1476" s="86">
        <f t="shared" si="0"/>
        <v>2017</v>
      </c>
      <c r="U1476" s="82">
        <f>VLOOKUP(A1476,'SB35 Determination Data'!$B$4:$F$542,5,FALSE)</f>
        <v>2014</v>
      </c>
    </row>
    <row r="1477" spans="1:21" ht="12.75" customHeight="1" x14ac:dyDescent="0.15">
      <c r="A1477" t="s">
        <v>304</v>
      </c>
      <c r="B1477" t="s">
        <v>273</v>
      </c>
      <c r="C1477" t="s">
        <v>144</v>
      </c>
      <c r="D1477" s="85">
        <v>2014</v>
      </c>
      <c r="E1477" t="s">
        <v>1598</v>
      </c>
      <c r="F1477" s="83">
        <v>1</v>
      </c>
      <c r="G1477" s="79">
        <v>0</v>
      </c>
      <c r="H1477" s="83">
        <v>0</v>
      </c>
      <c r="I1477" s="83">
        <v>0</v>
      </c>
      <c r="J1477" s="83">
        <v>1</v>
      </c>
      <c r="K1477" s="79">
        <v>0</v>
      </c>
      <c r="L1477" s="83">
        <v>0</v>
      </c>
      <c r="M1477" s="83">
        <v>0</v>
      </c>
      <c r="N1477" s="83">
        <v>0</v>
      </c>
      <c r="O1477" s="83">
        <v>0</v>
      </c>
      <c r="P1477" s="83">
        <v>0</v>
      </c>
      <c r="Q1477">
        <v>18</v>
      </c>
      <c r="R1477">
        <v>2</v>
      </c>
      <c r="S1477">
        <v>18</v>
      </c>
      <c r="T1477" s="81">
        <f t="shared" si="0"/>
        <v>2014</v>
      </c>
      <c r="U1477" s="82">
        <f>VLOOKUP(A1477,'SB35 Determination Data'!$B$4:$F$542,5,FALSE)</f>
        <v>2014</v>
      </c>
    </row>
    <row r="1478" spans="1:21" ht="12.75" customHeight="1" x14ac:dyDescent="0.15">
      <c r="A1478" t="s">
        <v>304</v>
      </c>
      <c r="B1478" t="s">
        <v>273</v>
      </c>
      <c r="C1478" t="s">
        <v>144</v>
      </c>
      <c r="D1478" s="85">
        <v>2015</v>
      </c>
      <c r="E1478" t="s">
        <v>1598</v>
      </c>
      <c r="F1478" s="83">
        <v>1</v>
      </c>
      <c r="G1478" s="79">
        <v>0</v>
      </c>
      <c r="H1478" s="83">
        <v>0</v>
      </c>
      <c r="I1478" s="83">
        <v>0</v>
      </c>
      <c r="J1478" s="83">
        <v>1</v>
      </c>
      <c r="K1478" s="79">
        <v>0</v>
      </c>
      <c r="L1478" s="83">
        <v>0</v>
      </c>
      <c r="M1478" s="83">
        <v>0</v>
      </c>
      <c r="N1478" s="83">
        <v>0</v>
      </c>
      <c r="O1478" s="83">
        <v>0</v>
      </c>
      <c r="P1478" s="83">
        <v>0</v>
      </c>
      <c r="Q1478">
        <v>81</v>
      </c>
      <c r="R1478">
        <v>2</v>
      </c>
      <c r="S1478">
        <v>81</v>
      </c>
      <c r="T1478" s="86">
        <f t="shared" si="0"/>
        <v>2015</v>
      </c>
      <c r="U1478" s="82">
        <f>VLOOKUP(A1478,'SB35 Determination Data'!$B$4:$F$542,5,FALSE)</f>
        <v>2014</v>
      </c>
    </row>
    <row r="1479" spans="1:21" ht="12.75" customHeight="1" x14ac:dyDescent="0.15">
      <c r="A1479" t="s">
        <v>304</v>
      </c>
      <c r="B1479" t="s">
        <v>273</v>
      </c>
      <c r="C1479" t="s">
        <v>144</v>
      </c>
      <c r="D1479" s="85">
        <v>2016</v>
      </c>
      <c r="E1479" t="s">
        <v>1598</v>
      </c>
      <c r="F1479" s="83">
        <v>1</v>
      </c>
      <c r="G1479" s="79">
        <v>0</v>
      </c>
      <c r="H1479" s="83">
        <v>0</v>
      </c>
      <c r="I1479" s="83">
        <v>0</v>
      </c>
      <c r="J1479" s="83">
        <v>1</v>
      </c>
      <c r="K1479" s="79">
        <v>0</v>
      </c>
      <c r="L1479" s="83">
        <v>0</v>
      </c>
      <c r="M1479" s="83">
        <v>0</v>
      </c>
      <c r="N1479" s="83">
        <v>0</v>
      </c>
      <c r="O1479" s="83">
        <v>0</v>
      </c>
      <c r="P1479" s="83">
        <v>0</v>
      </c>
      <c r="Q1479">
        <v>9</v>
      </c>
      <c r="R1479">
        <v>2</v>
      </c>
      <c r="S1479">
        <v>9</v>
      </c>
      <c r="T1479" s="86">
        <f t="shared" si="0"/>
        <v>2016</v>
      </c>
      <c r="U1479" s="82">
        <f>VLOOKUP(A1479,'SB35 Determination Data'!$B$4:$F$542,5,FALSE)</f>
        <v>2014</v>
      </c>
    </row>
    <row r="1480" spans="1:21" ht="12.75" customHeight="1" x14ac:dyDescent="0.15">
      <c r="A1480" t="s">
        <v>304</v>
      </c>
      <c r="B1480" t="s">
        <v>273</v>
      </c>
      <c r="C1480" t="s">
        <v>144</v>
      </c>
      <c r="D1480" s="85">
        <v>2017</v>
      </c>
      <c r="E1480" t="s">
        <v>1598</v>
      </c>
      <c r="F1480" s="83">
        <v>1</v>
      </c>
      <c r="G1480" s="79">
        <v>0</v>
      </c>
      <c r="H1480" s="83">
        <v>0</v>
      </c>
      <c r="I1480" s="83">
        <v>0</v>
      </c>
      <c r="J1480" s="83">
        <v>1</v>
      </c>
      <c r="K1480" s="79">
        <v>0</v>
      </c>
      <c r="L1480" s="83">
        <v>0</v>
      </c>
      <c r="M1480" s="83">
        <v>0</v>
      </c>
      <c r="N1480" s="2">
        <v>0</v>
      </c>
      <c r="O1480" s="83">
        <v>0</v>
      </c>
      <c r="P1480" s="83">
        <v>0</v>
      </c>
      <c r="Q1480">
        <v>80</v>
      </c>
      <c r="R1480">
        <v>2</v>
      </c>
      <c r="S1480">
        <v>80</v>
      </c>
      <c r="T1480" s="86">
        <f t="shared" si="0"/>
        <v>2017</v>
      </c>
      <c r="U1480" s="82">
        <f>VLOOKUP(A1480,'SB35 Determination Data'!$B$4:$F$542,5,FALSE)</f>
        <v>2014</v>
      </c>
    </row>
    <row r="1481" spans="1:21" ht="12.75" customHeight="1" x14ac:dyDescent="0.15">
      <c r="A1481" t="s">
        <v>150</v>
      </c>
      <c r="B1481" t="s">
        <v>143</v>
      </c>
      <c r="C1481" t="s">
        <v>144</v>
      </c>
      <c r="D1481" s="85">
        <v>2014</v>
      </c>
      <c r="E1481" t="s">
        <v>1598</v>
      </c>
      <c r="F1481" s="83">
        <v>57</v>
      </c>
      <c r="G1481" s="79">
        <v>0</v>
      </c>
      <c r="H1481" s="83">
        <v>0</v>
      </c>
      <c r="I1481" s="83">
        <v>0</v>
      </c>
      <c r="J1481" s="83">
        <v>35</v>
      </c>
      <c r="K1481" s="79">
        <v>0</v>
      </c>
      <c r="L1481" s="83">
        <v>0</v>
      </c>
      <c r="M1481" s="83">
        <v>0</v>
      </c>
      <c r="N1481" s="83">
        <v>36</v>
      </c>
      <c r="O1481" s="83">
        <v>0</v>
      </c>
      <c r="P1481" s="83">
        <v>105</v>
      </c>
      <c r="Q1481">
        <v>0</v>
      </c>
      <c r="R1481">
        <v>233</v>
      </c>
      <c r="S1481">
        <v>0</v>
      </c>
      <c r="T1481" s="81">
        <f t="shared" si="0"/>
        <v>2014</v>
      </c>
      <c r="U1481" s="82">
        <f>VLOOKUP(A1481,'SB35 Determination Data'!$B$4:$F$542,5,FALSE)</f>
        <v>2014</v>
      </c>
    </row>
    <row r="1482" spans="1:21" ht="12.75" customHeight="1" x14ac:dyDescent="0.15">
      <c r="A1482" t="s">
        <v>150</v>
      </c>
      <c r="B1482" t="s">
        <v>143</v>
      </c>
      <c r="C1482" t="s">
        <v>144</v>
      </c>
      <c r="D1482" s="85">
        <v>2015</v>
      </c>
      <c r="E1482" t="s">
        <v>1598</v>
      </c>
      <c r="F1482" s="83">
        <v>57</v>
      </c>
      <c r="G1482" s="79">
        <v>0</v>
      </c>
      <c r="H1482" s="83">
        <v>0</v>
      </c>
      <c r="I1482" s="83">
        <v>0</v>
      </c>
      <c r="J1482" s="83">
        <v>35</v>
      </c>
      <c r="K1482" s="79">
        <v>0</v>
      </c>
      <c r="L1482" s="83">
        <v>0</v>
      </c>
      <c r="M1482" s="83">
        <v>0</v>
      </c>
      <c r="N1482" s="83">
        <v>36</v>
      </c>
      <c r="O1482" s="83">
        <v>0</v>
      </c>
      <c r="P1482" s="83">
        <v>105</v>
      </c>
      <c r="Q1482">
        <v>0</v>
      </c>
      <c r="R1482">
        <v>233</v>
      </c>
      <c r="S1482">
        <v>0</v>
      </c>
      <c r="T1482" s="86">
        <f t="shared" si="0"/>
        <v>2015</v>
      </c>
      <c r="U1482" s="82">
        <f>VLOOKUP(A1482,'SB35 Determination Data'!$B$4:$F$542,5,FALSE)</f>
        <v>2014</v>
      </c>
    </row>
    <row r="1483" spans="1:21" ht="12.75" customHeight="1" x14ac:dyDescent="0.15">
      <c r="A1483" t="s">
        <v>150</v>
      </c>
      <c r="B1483" t="s">
        <v>143</v>
      </c>
      <c r="C1483" t="s">
        <v>144</v>
      </c>
      <c r="D1483" s="85">
        <v>2016</v>
      </c>
      <c r="E1483" t="s">
        <v>1598</v>
      </c>
      <c r="F1483" s="83">
        <v>57</v>
      </c>
      <c r="G1483" s="79">
        <v>0</v>
      </c>
      <c r="H1483" s="83">
        <v>0</v>
      </c>
      <c r="I1483" s="83">
        <v>0</v>
      </c>
      <c r="J1483" s="83">
        <v>35</v>
      </c>
      <c r="K1483" s="79">
        <v>0</v>
      </c>
      <c r="L1483" s="83">
        <v>0</v>
      </c>
      <c r="M1483" s="83">
        <v>0</v>
      </c>
      <c r="N1483" s="83">
        <v>36</v>
      </c>
      <c r="O1483" s="83">
        <v>0</v>
      </c>
      <c r="P1483" s="83">
        <v>105</v>
      </c>
      <c r="Q1483">
        <v>0</v>
      </c>
      <c r="R1483">
        <v>233</v>
      </c>
      <c r="S1483">
        <v>0</v>
      </c>
      <c r="T1483" s="86">
        <f t="shared" si="0"/>
        <v>2016</v>
      </c>
      <c r="U1483" s="82">
        <f>VLOOKUP(A1483,'SB35 Determination Data'!$B$4:$F$542,5,FALSE)</f>
        <v>2014</v>
      </c>
    </row>
    <row r="1484" spans="1:21" ht="12.75" customHeight="1" x14ac:dyDescent="0.15">
      <c r="A1484" t="s">
        <v>150</v>
      </c>
      <c r="B1484" t="s">
        <v>143</v>
      </c>
      <c r="C1484" t="s">
        <v>144</v>
      </c>
      <c r="D1484" s="85">
        <v>2017</v>
      </c>
      <c r="E1484" t="s">
        <v>1598</v>
      </c>
      <c r="F1484" s="83">
        <v>57</v>
      </c>
      <c r="G1484" s="79">
        <v>0</v>
      </c>
      <c r="H1484" s="83">
        <v>0</v>
      </c>
      <c r="I1484" s="83">
        <v>0</v>
      </c>
      <c r="J1484" s="83">
        <v>35</v>
      </c>
      <c r="K1484" s="79">
        <v>0</v>
      </c>
      <c r="L1484" s="83">
        <v>0</v>
      </c>
      <c r="M1484" s="83">
        <v>0</v>
      </c>
      <c r="N1484" s="2">
        <v>36</v>
      </c>
      <c r="O1484" s="83">
        <v>0</v>
      </c>
      <c r="P1484" s="83">
        <v>105</v>
      </c>
      <c r="Q1484">
        <v>0</v>
      </c>
      <c r="R1484">
        <v>233</v>
      </c>
      <c r="S1484">
        <v>0</v>
      </c>
      <c r="T1484" s="86">
        <f t="shared" si="0"/>
        <v>2017</v>
      </c>
      <c r="U1484" s="82">
        <f>VLOOKUP(A1484,'SB35 Determination Data'!$B$4:$F$542,5,FALSE)</f>
        <v>2014</v>
      </c>
    </row>
    <row r="1485" spans="1:21" ht="12.75" customHeight="1" x14ac:dyDescent="0.15">
      <c r="A1485" t="s">
        <v>1331</v>
      </c>
      <c r="B1485" t="s">
        <v>630</v>
      </c>
      <c r="C1485" t="s">
        <v>123</v>
      </c>
      <c r="D1485" s="85">
        <v>2017</v>
      </c>
      <c r="E1485" t="s">
        <v>1598</v>
      </c>
      <c r="F1485" s="83">
        <v>109</v>
      </c>
      <c r="G1485" s="79">
        <v>0</v>
      </c>
      <c r="H1485" s="83">
        <v>0</v>
      </c>
      <c r="I1485" s="83">
        <v>0</v>
      </c>
      <c r="J1485" s="83">
        <v>76</v>
      </c>
      <c r="K1485" s="79">
        <v>0</v>
      </c>
      <c r="L1485" s="83">
        <v>0</v>
      </c>
      <c r="M1485" s="83">
        <v>0</v>
      </c>
      <c r="N1485" s="2">
        <v>90</v>
      </c>
      <c r="O1485" s="83">
        <v>0</v>
      </c>
      <c r="P1485" s="83">
        <v>208</v>
      </c>
      <c r="Q1485">
        <v>0</v>
      </c>
      <c r="R1485">
        <v>483</v>
      </c>
      <c r="S1485">
        <v>0</v>
      </c>
      <c r="T1485" s="86">
        <f t="shared" si="0"/>
        <v>2017</v>
      </c>
      <c r="U1485" s="82">
        <f>VLOOKUP(A1485,'SB35 Determination Data'!$B$4:$F$542,5,FALSE)</f>
        <v>2014</v>
      </c>
    </row>
    <row r="1486" spans="1:21" ht="12.75" customHeight="1" x14ac:dyDescent="0.15">
      <c r="A1486" t="s">
        <v>226</v>
      </c>
      <c r="B1486" t="s">
        <v>168</v>
      </c>
      <c r="C1486" t="s">
        <v>144</v>
      </c>
      <c r="D1486" s="85">
        <v>2014</v>
      </c>
      <c r="E1486" t="s">
        <v>1598</v>
      </c>
      <c r="F1486" s="83">
        <v>228</v>
      </c>
      <c r="G1486" s="79">
        <v>0</v>
      </c>
      <c r="H1486" s="83">
        <v>0</v>
      </c>
      <c r="I1486" s="83">
        <v>0</v>
      </c>
      <c r="J1486" s="83">
        <v>135</v>
      </c>
      <c r="K1486" s="79">
        <v>0</v>
      </c>
      <c r="L1486" s="83">
        <v>0</v>
      </c>
      <c r="M1486" s="83">
        <v>0</v>
      </c>
      <c r="N1486" s="83">
        <v>146</v>
      </c>
      <c r="O1486" s="83">
        <v>71</v>
      </c>
      <c r="P1486" s="83">
        <v>369</v>
      </c>
      <c r="Q1486">
        <v>0</v>
      </c>
      <c r="R1486">
        <v>878</v>
      </c>
      <c r="S1486">
        <v>71</v>
      </c>
      <c r="T1486" s="81">
        <f t="shared" si="0"/>
        <v>2014</v>
      </c>
      <c r="U1486" s="82">
        <f>VLOOKUP(A1486,'SB35 Determination Data'!$B$4:$F$542,5,FALSE)</f>
        <v>2014</v>
      </c>
    </row>
    <row r="1487" spans="1:21" ht="12.75" customHeight="1" x14ac:dyDescent="0.15">
      <c r="A1487" t="s">
        <v>226</v>
      </c>
      <c r="B1487" t="s">
        <v>168</v>
      </c>
      <c r="C1487" t="s">
        <v>144</v>
      </c>
      <c r="D1487" s="85">
        <v>2015</v>
      </c>
      <c r="E1487" t="s">
        <v>1598</v>
      </c>
      <c r="F1487" s="83">
        <v>228</v>
      </c>
      <c r="G1487" s="79">
        <v>0</v>
      </c>
      <c r="H1487" s="83">
        <v>0</v>
      </c>
      <c r="I1487" s="83">
        <v>0</v>
      </c>
      <c r="J1487" s="83">
        <v>135</v>
      </c>
      <c r="K1487" s="79">
        <v>0</v>
      </c>
      <c r="L1487" s="83">
        <v>0</v>
      </c>
      <c r="M1487" s="83">
        <v>0</v>
      </c>
      <c r="N1487" s="83">
        <v>146</v>
      </c>
      <c r="O1487" s="83">
        <v>78</v>
      </c>
      <c r="P1487" s="83">
        <v>369</v>
      </c>
      <c r="Q1487">
        <v>0</v>
      </c>
      <c r="R1487">
        <v>878</v>
      </c>
      <c r="S1487">
        <v>78</v>
      </c>
      <c r="T1487" s="86">
        <f t="shared" si="0"/>
        <v>2015</v>
      </c>
      <c r="U1487" s="82">
        <f>VLOOKUP(A1487,'SB35 Determination Data'!$B$4:$F$542,5,FALSE)</f>
        <v>2014</v>
      </c>
    </row>
    <row r="1488" spans="1:21" ht="12.75" customHeight="1" x14ac:dyDescent="0.15">
      <c r="A1488" t="s">
        <v>226</v>
      </c>
      <c r="B1488" t="s">
        <v>168</v>
      </c>
      <c r="C1488" t="s">
        <v>144</v>
      </c>
      <c r="D1488" s="85">
        <v>2016</v>
      </c>
      <c r="E1488" t="s">
        <v>1598</v>
      </c>
      <c r="F1488" s="83">
        <v>228</v>
      </c>
      <c r="G1488" s="79">
        <v>0</v>
      </c>
      <c r="H1488" s="83">
        <v>0</v>
      </c>
      <c r="I1488" s="83">
        <v>0</v>
      </c>
      <c r="J1488" s="83">
        <v>135</v>
      </c>
      <c r="K1488" s="79">
        <v>0</v>
      </c>
      <c r="L1488" s="83">
        <v>0</v>
      </c>
      <c r="M1488" s="83">
        <v>0</v>
      </c>
      <c r="N1488" s="83">
        <v>146</v>
      </c>
      <c r="O1488" s="83">
        <v>13</v>
      </c>
      <c r="P1488" s="83">
        <v>369</v>
      </c>
      <c r="Q1488">
        <v>38</v>
      </c>
      <c r="R1488">
        <v>878</v>
      </c>
      <c r="S1488">
        <v>51</v>
      </c>
      <c r="T1488" s="86">
        <f t="shared" si="0"/>
        <v>2016</v>
      </c>
      <c r="U1488" s="82">
        <f>VLOOKUP(A1488,'SB35 Determination Data'!$B$4:$F$542,5,FALSE)</f>
        <v>2014</v>
      </c>
    </row>
    <row r="1489" spans="1:21" ht="12.75" customHeight="1" x14ac:dyDescent="0.15">
      <c r="A1489" t="s">
        <v>226</v>
      </c>
      <c r="B1489" t="s">
        <v>168</v>
      </c>
      <c r="C1489" t="s">
        <v>144</v>
      </c>
      <c r="D1489" s="85">
        <v>2017</v>
      </c>
      <c r="E1489" t="s">
        <v>1598</v>
      </c>
      <c r="F1489" s="83">
        <v>228</v>
      </c>
      <c r="G1489" s="79">
        <v>0</v>
      </c>
      <c r="H1489" s="83">
        <v>0</v>
      </c>
      <c r="I1489" s="83">
        <v>0</v>
      </c>
      <c r="J1489" s="83">
        <v>135</v>
      </c>
      <c r="K1489" s="79">
        <v>0</v>
      </c>
      <c r="L1489" s="83">
        <v>0</v>
      </c>
      <c r="M1489" s="83">
        <v>0</v>
      </c>
      <c r="N1489" s="83">
        <v>146</v>
      </c>
      <c r="O1489" s="83">
        <v>52</v>
      </c>
      <c r="P1489" s="83">
        <v>369</v>
      </c>
      <c r="Q1489">
        <v>3</v>
      </c>
      <c r="R1489">
        <v>878</v>
      </c>
      <c r="S1489">
        <v>55</v>
      </c>
      <c r="T1489" s="86">
        <f t="shared" si="0"/>
        <v>2017</v>
      </c>
      <c r="U1489" s="82">
        <f>VLOOKUP(A1489,'SB35 Determination Data'!$B$4:$F$542,5,FALSE)</f>
        <v>2014</v>
      </c>
    </row>
    <row r="1490" spans="1:21" ht="12.75" customHeight="1" x14ac:dyDescent="0.15">
      <c r="A1490" t="s">
        <v>340</v>
      </c>
      <c r="B1490" t="s">
        <v>316</v>
      </c>
      <c r="C1490" t="s">
        <v>144</v>
      </c>
      <c r="D1490" s="85">
        <v>2014</v>
      </c>
      <c r="E1490" t="s">
        <v>1598</v>
      </c>
      <c r="F1490" s="83">
        <v>621</v>
      </c>
      <c r="G1490" s="79">
        <v>0</v>
      </c>
      <c r="H1490" s="83">
        <v>0</v>
      </c>
      <c r="I1490" s="83">
        <v>0</v>
      </c>
      <c r="J1490" s="83">
        <v>415</v>
      </c>
      <c r="K1490" s="79">
        <v>0</v>
      </c>
      <c r="L1490" s="83">
        <v>0</v>
      </c>
      <c r="M1490" s="83">
        <v>0</v>
      </c>
      <c r="N1490" s="83">
        <v>461</v>
      </c>
      <c r="O1490" s="83">
        <v>4</v>
      </c>
      <c r="P1490" s="83">
        <v>1038</v>
      </c>
      <c r="Q1490">
        <v>307</v>
      </c>
      <c r="R1490">
        <v>2535</v>
      </c>
      <c r="S1490">
        <v>311</v>
      </c>
      <c r="T1490" s="81">
        <f t="shared" si="0"/>
        <v>2014</v>
      </c>
      <c r="U1490" s="82">
        <f>VLOOKUP(A1490,'SB35 Determination Data'!$B$4:$F$542,5,FALSE)</f>
        <v>2014</v>
      </c>
    </row>
    <row r="1491" spans="1:21" ht="12.75" customHeight="1" x14ac:dyDescent="0.15">
      <c r="A1491" t="s">
        <v>340</v>
      </c>
      <c r="B1491" t="s">
        <v>316</v>
      </c>
      <c r="C1491" t="s">
        <v>144</v>
      </c>
      <c r="D1491" s="85">
        <v>2015</v>
      </c>
      <c r="E1491" t="s">
        <v>1598</v>
      </c>
      <c r="F1491" s="83">
        <v>621</v>
      </c>
      <c r="G1491" s="79">
        <v>0</v>
      </c>
      <c r="H1491" s="83">
        <v>0</v>
      </c>
      <c r="I1491" s="83">
        <v>0</v>
      </c>
      <c r="J1491" s="83">
        <v>415</v>
      </c>
      <c r="K1491" s="79">
        <v>0</v>
      </c>
      <c r="L1491" s="83">
        <v>0</v>
      </c>
      <c r="M1491" s="83">
        <v>0</v>
      </c>
      <c r="N1491" s="83">
        <v>461</v>
      </c>
      <c r="O1491" s="83">
        <v>2</v>
      </c>
      <c r="P1491" s="83">
        <v>1038</v>
      </c>
      <c r="Q1491">
        <v>12</v>
      </c>
      <c r="R1491">
        <v>2535</v>
      </c>
      <c r="S1491">
        <v>14</v>
      </c>
      <c r="T1491" s="86">
        <f t="shared" si="0"/>
        <v>2015</v>
      </c>
      <c r="U1491" s="82">
        <f>VLOOKUP(A1491,'SB35 Determination Data'!$B$4:$F$542,5,FALSE)</f>
        <v>2014</v>
      </c>
    </row>
    <row r="1492" spans="1:21" ht="12.75" customHeight="1" x14ac:dyDescent="0.15">
      <c r="A1492" t="s">
        <v>340</v>
      </c>
      <c r="B1492" t="s">
        <v>316</v>
      </c>
      <c r="C1492" t="s">
        <v>144</v>
      </c>
      <c r="D1492" s="85">
        <v>2016</v>
      </c>
      <c r="E1492" t="s">
        <v>1598</v>
      </c>
      <c r="F1492" s="83">
        <v>621</v>
      </c>
      <c r="G1492" s="79">
        <v>0</v>
      </c>
      <c r="H1492" s="83">
        <v>0</v>
      </c>
      <c r="I1492" s="83">
        <v>0</v>
      </c>
      <c r="J1492" s="83">
        <v>415</v>
      </c>
      <c r="K1492" s="79">
        <v>0</v>
      </c>
      <c r="L1492" s="83">
        <v>0</v>
      </c>
      <c r="M1492" s="83">
        <v>0</v>
      </c>
      <c r="N1492" s="83">
        <v>461</v>
      </c>
      <c r="O1492" s="83">
        <v>9</v>
      </c>
      <c r="P1492" s="83">
        <v>1038</v>
      </c>
      <c r="Q1492">
        <v>141</v>
      </c>
      <c r="R1492">
        <v>2535</v>
      </c>
      <c r="S1492">
        <v>150</v>
      </c>
      <c r="T1492" s="86">
        <f t="shared" si="0"/>
        <v>2016</v>
      </c>
      <c r="U1492" s="82">
        <f>VLOOKUP(A1492,'SB35 Determination Data'!$B$4:$F$542,5,FALSE)</f>
        <v>2014</v>
      </c>
    </row>
    <row r="1493" spans="1:21" ht="12.75" customHeight="1" x14ac:dyDescent="0.15">
      <c r="A1493" t="s">
        <v>340</v>
      </c>
      <c r="B1493" t="s">
        <v>316</v>
      </c>
      <c r="C1493" t="s">
        <v>144</v>
      </c>
      <c r="D1493" s="85">
        <v>2017</v>
      </c>
      <c r="E1493" t="s">
        <v>1598</v>
      </c>
      <c r="F1493" s="83">
        <v>621</v>
      </c>
      <c r="G1493" s="79">
        <v>0</v>
      </c>
      <c r="H1493" s="83">
        <v>0</v>
      </c>
      <c r="I1493" s="83">
        <v>0</v>
      </c>
      <c r="J1493" s="83">
        <v>415</v>
      </c>
      <c r="K1493" s="79">
        <v>0</v>
      </c>
      <c r="L1493" s="83">
        <v>0</v>
      </c>
      <c r="M1493" s="83">
        <v>0</v>
      </c>
      <c r="N1493" s="83">
        <v>461</v>
      </c>
      <c r="O1493" s="83">
        <v>10</v>
      </c>
      <c r="P1493" s="83">
        <v>1038</v>
      </c>
      <c r="Q1493">
        <v>110</v>
      </c>
      <c r="R1493">
        <v>2535</v>
      </c>
      <c r="S1493">
        <v>120</v>
      </c>
      <c r="T1493" s="86">
        <f t="shared" si="0"/>
        <v>2017</v>
      </c>
      <c r="U1493" s="82">
        <f>VLOOKUP(A1493,'SB35 Determination Data'!$B$4:$F$542,5,FALSE)</f>
        <v>2014</v>
      </c>
    </row>
    <row r="1494" spans="1:21" ht="12.75" customHeight="1" x14ac:dyDescent="0.15">
      <c r="A1494" t="s">
        <v>138</v>
      </c>
      <c r="B1494" t="s">
        <v>136</v>
      </c>
      <c r="C1494" t="s">
        <v>83</v>
      </c>
      <c r="D1494" s="85">
        <v>2014</v>
      </c>
      <c r="E1494" t="s">
        <v>1598</v>
      </c>
      <c r="F1494" s="83">
        <v>15</v>
      </c>
      <c r="G1494" s="79">
        <v>0</v>
      </c>
      <c r="H1494" s="83">
        <v>0</v>
      </c>
      <c r="I1494" s="83">
        <v>0</v>
      </c>
      <c r="J1494" s="83">
        <v>11</v>
      </c>
      <c r="K1494" s="79">
        <v>0</v>
      </c>
      <c r="L1494" s="83">
        <v>0</v>
      </c>
      <c r="M1494" s="83">
        <v>0</v>
      </c>
      <c r="N1494" s="2">
        <v>11</v>
      </c>
      <c r="O1494" s="83">
        <v>0</v>
      </c>
      <c r="P1494" s="83">
        <v>26</v>
      </c>
      <c r="Q1494">
        <v>0</v>
      </c>
      <c r="R1494">
        <v>63</v>
      </c>
      <c r="S1494">
        <v>0</v>
      </c>
      <c r="T1494" s="81">
        <f t="shared" si="0"/>
        <v>2014</v>
      </c>
      <c r="U1494" s="82">
        <f>VLOOKUP(A1494,'SB35 Determination Data'!$B$4:$F$542,5,FALSE)</f>
        <v>2014</v>
      </c>
    </row>
    <row r="1495" spans="1:21" ht="12.75" customHeight="1" x14ac:dyDescent="0.15">
      <c r="A1495" t="s">
        <v>138</v>
      </c>
      <c r="B1495" t="s">
        <v>136</v>
      </c>
      <c r="C1495" t="s">
        <v>83</v>
      </c>
      <c r="D1495" s="85">
        <v>2015</v>
      </c>
      <c r="E1495" t="s">
        <v>1598</v>
      </c>
      <c r="F1495" s="83">
        <v>15</v>
      </c>
      <c r="G1495" s="79">
        <v>49</v>
      </c>
      <c r="H1495" s="83">
        <v>49</v>
      </c>
      <c r="I1495" s="83">
        <v>0</v>
      </c>
      <c r="J1495" s="83">
        <v>11</v>
      </c>
      <c r="K1495" s="79">
        <v>0</v>
      </c>
      <c r="L1495" s="83">
        <v>0</v>
      </c>
      <c r="M1495" s="83">
        <v>0</v>
      </c>
      <c r="N1495" s="83">
        <v>11</v>
      </c>
      <c r="O1495" s="83">
        <v>0</v>
      </c>
      <c r="P1495" s="83">
        <v>26</v>
      </c>
      <c r="Q1495">
        <v>0</v>
      </c>
      <c r="R1495">
        <v>63</v>
      </c>
      <c r="S1495">
        <v>49</v>
      </c>
      <c r="T1495" s="86">
        <f t="shared" si="0"/>
        <v>2015</v>
      </c>
      <c r="U1495" s="82">
        <f>VLOOKUP(A1495,'SB35 Determination Data'!$B$4:$F$542,5,FALSE)</f>
        <v>2014</v>
      </c>
    </row>
    <row r="1496" spans="1:21" ht="12.75" customHeight="1" x14ac:dyDescent="0.15">
      <c r="A1496" t="s">
        <v>138</v>
      </c>
      <c r="B1496" t="s">
        <v>136</v>
      </c>
      <c r="C1496" t="s">
        <v>83</v>
      </c>
      <c r="D1496" s="85">
        <v>2016</v>
      </c>
      <c r="E1496" t="s">
        <v>1598</v>
      </c>
      <c r="F1496" s="83">
        <v>15</v>
      </c>
      <c r="G1496" s="79">
        <v>0</v>
      </c>
      <c r="H1496" s="83">
        <v>0</v>
      </c>
      <c r="I1496" s="83">
        <v>0</v>
      </c>
      <c r="J1496" s="83">
        <v>11</v>
      </c>
      <c r="K1496" s="79">
        <v>2</v>
      </c>
      <c r="L1496" s="83">
        <v>2</v>
      </c>
      <c r="M1496" s="83">
        <v>0</v>
      </c>
      <c r="N1496" s="2">
        <v>11</v>
      </c>
      <c r="O1496" s="83">
        <v>1</v>
      </c>
      <c r="P1496" s="83">
        <v>26</v>
      </c>
      <c r="Q1496">
        <v>0</v>
      </c>
      <c r="R1496">
        <v>63</v>
      </c>
      <c r="S1496">
        <v>3</v>
      </c>
      <c r="T1496" s="86">
        <f t="shared" si="0"/>
        <v>2016</v>
      </c>
      <c r="U1496" s="82">
        <f>VLOOKUP(A1496,'SB35 Determination Data'!$B$4:$F$542,5,FALSE)</f>
        <v>2014</v>
      </c>
    </row>
    <row r="1497" spans="1:21" ht="12.75" customHeight="1" x14ac:dyDescent="0.15">
      <c r="A1497" t="s">
        <v>138</v>
      </c>
      <c r="B1497" t="s">
        <v>136</v>
      </c>
      <c r="C1497" t="s">
        <v>83</v>
      </c>
      <c r="D1497" s="85">
        <v>2017</v>
      </c>
      <c r="E1497" t="s">
        <v>1598</v>
      </c>
      <c r="F1497" s="83">
        <v>15</v>
      </c>
      <c r="G1497" s="79">
        <v>0</v>
      </c>
      <c r="H1497" s="83">
        <v>0</v>
      </c>
      <c r="I1497" s="83">
        <v>0</v>
      </c>
      <c r="J1497" s="83">
        <v>11</v>
      </c>
      <c r="K1497" s="79">
        <v>0</v>
      </c>
      <c r="L1497" s="83">
        <v>0</v>
      </c>
      <c r="M1497" s="83">
        <v>0</v>
      </c>
      <c r="N1497" s="83">
        <v>11</v>
      </c>
      <c r="O1497" s="83">
        <v>0</v>
      </c>
      <c r="P1497" s="83">
        <v>26</v>
      </c>
      <c r="Q1497">
        <v>2</v>
      </c>
      <c r="R1497">
        <v>63</v>
      </c>
      <c r="S1497">
        <v>2</v>
      </c>
      <c r="T1497" s="86">
        <f t="shared" si="0"/>
        <v>2017</v>
      </c>
      <c r="U1497" s="82">
        <f>VLOOKUP(A1497,'SB35 Determination Data'!$B$4:$F$542,5,FALSE)</f>
        <v>2014</v>
      </c>
    </row>
    <row r="1498" spans="1:21" ht="12.75" customHeight="1" x14ac:dyDescent="0.15">
      <c r="A1498" t="s">
        <v>581</v>
      </c>
      <c r="B1498" t="s">
        <v>528</v>
      </c>
      <c r="C1498" t="s">
        <v>67</v>
      </c>
      <c r="D1498" s="85">
        <v>2014</v>
      </c>
      <c r="E1498" t="s">
        <v>1598</v>
      </c>
      <c r="F1498" s="83">
        <v>120</v>
      </c>
      <c r="G1498" s="79">
        <v>0</v>
      </c>
      <c r="H1498" s="83">
        <v>0</v>
      </c>
      <c r="I1498" s="83">
        <v>0</v>
      </c>
      <c r="J1498" s="83">
        <v>65</v>
      </c>
      <c r="K1498" s="79">
        <v>0</v>
      </c>
      <c r="L1498" s="83">
        <v>0</v>
      </c>
      <c r="M1498" s="83">
        <v>0</v>
      </c>
      <c r="N1498" s="83">
        <v>67</v>
      </c>
      <c r="O1498" s="83">
        <v>1</v>
      </c>
      <c r="P1498" s="83">
        <v>188</v>
      </c>
      <c r="Q1498">
        <v>9</v>
      </c>
      <c r="R1498">
        <v>440</v>
      </c>
      <c r="S1498">
        <v>10</v>
      </c>
      <c r="T1498" s="81">
        <f t="shared" si="0"/>
        <v>2015</v>
      </c>
      <c r="U1498" s="82">
        <f>VLOOKUP(A1498,'SB35 Determination Data'!$B$4:$F$542,5,FALSE)</f>
        <v>2015</v>
      </c>
    </row>
    <row r="1499" spans="1:21" ht="12.75" customHeight="1" x14ac:dyDescent="0.15">
      <c r="A1499" t="s">
        <v>581</v>
      </c>
      <c r="B1499" t="s">
        <v>528</v>
      </c>
      <c r="C1499" t="s">
        <v>67</v>
      </c>
      <c r="D1499" s="85">
        <v>2015</v>
      </c>
      <c r="E1499" t="s">
        <v>1598</v>
      </c>
      <c r="F1499" s="83">
        <v>120</v>
      </c>
      <c r="G1499" s="79">
        <v>0</v>
      </c>
      <c r="H1499" s="83">
        <v>0</v>
      </c>
      <c r="I1499" s="83">
        <v>0</v>
      </c>
      <c r="J1499" s="83">
        <v>65</v>
      </c>
      <c r="K1499" s="79">
        <v>0</v>
      </c>
      <c r="L1499" s="83">
        <v>0</v>
      </c>
      <c r="M1499" s="83">
        <v>0</v>
      </c>
      <c r="N1499" s="83">
        <v>67</v>
      </c>
      <c r="O1499" s="83">
        <v>0</v>
      </c>
      <c r="P1499" s="83">
        <v>188</v>
      </c>
      <c r="Q1499">
        <v>55</v>
      </c>
      <c r="R1499">
        <v>440</v>
      </c>
      <c r="S1499">
        <v>55</v>
      </c>
      <c r="T1499" s="81">
        <f t="shared" si="0"/>
        <v>2015</v>
      </c>
      <c r="U1499" s="82">
        <f>VLOOKUP(A1499,'SB35 Determination Data'!$B$4:$F$542,5,FALSE)</f>
        <v>2015</v>
      </c>
    </row>
    <row r="1500" spans="1:21" ht="12.75" customHeight="1" x14ac:dyDescent="0.15">
      <c r="A1500" t="s">
        <v>581</v>
      </c>
      <c r="B1500" t="s">
        <v>528</v>
      </c>
      <c r="C1500" t="s">
        <v>67</v>
      </c>
      <c r="D1500" s="85">
        <v>2016</v>
      </c>
      <c r="E1500" t="s">
        <v>1598</v>
      </c>
      <c r="F1500" s="83">
        <v>120</v>
      </c>
      <c r="G1500" s="79">
        <v>0</v>
      </c>
      <c r="H1500" s="83">
        <v>0</v>
      </c>
      <c r="I1500" s="83">
        <v>0</v>
      </c>
      <c r="J1500" s="83">
        <v>65</v>
      </c>
      <c r="K1500" s="79">
        <v>0</v>
      </c>
      <c r="L1500" s="83">
        <v>0</v>
      </c>
      <c r="M1500" s="83">
        <v>0</v>
      </c>
      <c r="N1500" s="83">
        <v>67</v>
      </c>
      <c r="O1500" s="83">
        <v>0</v>
      </c>
      <c r="P1500" s="83">
        <v>188</v>
      </c>
      <c r="Q1500">
        <v>3</v>
      </c>
      <c r="R1500">
        <v>440</v>
      </c>
      <c r="S1500">
        <v>3</v>
      </c>
      <c r="T1500" s="86">
        <f t="shared" si="0"/>
        <v>2016</v>
      </c>
      <c r="U1500" s="82">
        <f>VLOOKUP(A1500,'SB35 Determination Data'!$B$4:$F$542,5,FALSE)</f>
        <v>2015</v>
      </c>
    </row>
    <row r="1501" spans="1:21" ht="12.75" customHeight="1" x14ac:dyDescent="0.15">
      <c r="A1501" t="s">
        <v>581</v>
      </c>
      <c r="B1501" t="s">
        <v>528</v>
      </c>
      <c r="C1501" t="s">
        <v>67</v>
      </c>
      <c r="D1501" s="85">
        <v>2017</v>
      </c>
      <c r="E1501" t="s">
        <v>1598</v>
      </c>
      <c r="F1501" s="83">
        <v>120</v>
      </c>
      <c r="G1501" s="79">
        <v>0</v>
      </c>
      <c r="H1501" s="83">
        <v>0</v>
      </c>
      <c r="I1501" s="83">
        <v>0</v>
      </c>
      <c r="J1501" s="83">
        <v>65</v>
      </c>
      <c r="K1501" s="79">
        <v>0</v>
      </c>
      <c r="L1501" s="83">
        <v>0</v>
      </c>
      <c r="M1501" s="83">
        <v>0</v>
      </c>
      <c r="N1501" s="2">
        <v>67</v>
      </c>
      <c r="O1501" s="83">
        <v>0</v>
      </c>
      <c r="P1501" s="83">
        <v>188</v>
      </c>
      <c r="Q1501">
        <v>5</v>
      </c>
      <c r="R1501">
        <v>440</v>
      </c>
      <c r="S1501">
        <v>5</v>
      </c>
      <c r="T1501" s="86">
        <f t="shared" si="0"/>
        <v>2017</v>
      </c>
      <c r="U1501" s="82">
        <f>VLOOKUP(A1501,'SB35 Determination Data'!$B$4:$F$542,5,FALSE)</f>
        <v>2015</v>
      </c>
    </row>
    <row r="1502" spans="1:21" ht="12.75" customHeight="1" x14ac:dyDescent="0.15">
      <c r="A1502" t="s">
        <v>627</v>
      </c>
      <c r="B1502" t="s">
        <v>558</v>
      </c>
      <c r="C1502" t="s">
        <v>123</v>
      </c>
      <c r="D1502" s="85">
        <v>2013</v>
      </c>
      <c r="E1502" t="s">
        <v>1598</v>
      </c>
      <c r="F1502" s="83">
        <v>76</v>
      </c>
      <c r="G1502" s="79">
        <v>0</v>
      </c>
      <c r="H1502" s="83">
        <v>0</v>
      </c>
      <c r="I1502" s="83">
        <v>0</v>
      </c>
      <c r="J1502" s="83">
        <v>54</v>
      </c>
      <c r="K1502" s="79">
        <v>0</v>
      </c>
      <c r="L1502" s="83">
        <v>0</v>
      </c>
      <c r="M1502" s="83">
        <v>0</v>
      </c>
      <c r="N1502" s="83">
        <v>59</v>
      </c>
      <c r="O1502" s="83">
        <v>1</v>
      </c>
      <c r="P1502" s="83">
        <v>130</v>
      </c>
      <c r="Q1502">
        <v>0</v>
      </c>
      <c r="R1502">
        <v>319</v>
      </c>
      <c r="S1502">
        <v>1</v>
      </c>
      <c r="T1502" s="81">
        <f t="shared" si="0"/>
        <v>2014</v>
      </c>
      <c r="U1502" s="82">
        <f>VLOOKUP(A1502,'SB35 Determination Data'!$B$4:$F$542,5,FALSE)</f>
        <v>2014</v>
      </c>
    </row>
    <row r="1503" spans="1:21" ht="12.75" customHeight="1" x14ac:dyDescent="0.15">
      <c r="A1503" t="s">
        <v>627</v>
      </c>
      <c r="B1503" t="s">
        <v>558</v>
      </c>
      <c r="C1503" t="s">
        <v>123</v>
      </c>
      <c r="D1503" s="85">
        <v>2014</v>
      </c>
      <c r="E1503" t="s">
        <v>1598</v>
      </c>
      <c r="F1503" s="83">
        <v>76</v>
      </c>
      <c r="G1503" s="79">
        <v>0</v>
      </c>
      <c r="H1503" s="83">
        <v>0</v>
      </c>
      <c r="I1503" s="83">
        <v>0</v>
      </c>
      <c r="J1503" s="83">
        <v>54</v>
      </c>
      <c r="K1503" s="79">
        <v>0</v>
      </c>
      <c r="L1503" s="83">
        <v>0</v>
      </c>
      <c r="M1503" s="83">
        <v>0</v>
      </c>
      <c r="N1503" s="83">
        <v>59</v>
      </c>
      <c r="O1503" s="83">
        <v>0</v>
      </c>
      <c r="P1503" s="83">
        <v>130</v>
      </c>
      <c r="Q1503">
        <v>0</v>
      </c>
      <c r="R1503">
        <v>319</v>
      </c>
      <c r="S1503">
        <v>0</v>
      </c>
      <c r="T1503" s="81">
        <f t="shared" si="0"/>
        <v>2014</v>
      </c>
      <c r="U1503" s="82">
        <f>VLOOKUP(A1503,'SB35 Determination Data'!$B$4:$F$542,5,FALSE)</f>
        <v>2014</v>
      </c>
    </row>
    <row r="1504" spans="1:21" ht="12.75" customHeight="1" x14ac:dyDescent="0.15">
      <c r="A1504" t="s">
        <v>627</v>
      </c>
      <c r="B1504" t="s">
        <v>558</v>
      </c>
      <c r="C1504" t="s">
        <v>123</v>
      </c>
      <c r="D1504" s="85">
        <v>2015</v>
      </c>
      <c r="E1504" t="s">
        <v>1598</v>
      </c>
      <c r="F1504" s="83">
        <v>76</v>
      </c>
      <c r="G1504" s="79">
        <v>0</v>
      </c>
      <c r="H1504" s="83">
        <v>0</v>
      </c>
      <c r="I1504" s="83">
        <v>0</v>
      </c>
      <c r="J1504" s="83">
        <v>54</v>
      </c>
      <c r="K1504" s="79">
        <v>0</v>
      </c>
      <c r="L1504" s="83">
        <v>0</v>
      </c>
      <c r="M1504" s="83">
        <v>0</v>
      </c>
      <c r="N1504" s="83">
        <v>59</v>
      </c>
      <c r="O1504" s="83">
        <v>0</v>
      </c>
      <c r="P1504" s="83">
        <v>130</v>
      </c>
      <c r="Q1504">
        <v>32</v>
      </c>
      <c r="R1504">
        <v>319</v>
      </c>
      <c r="S1504">
        <v>32</v>
      </c>
      <c r="T1504" s="86">
        <f t="shared" si="0"/>
        <v>2015</v>
      </c>
      <c r="U1504" s="82">
        <f>VLOOKUP(A1504,'SB35 Determination Data'!$B$4:$F$542,5,FALSE)</f>
        <v>2014</v>
      </c>
    </row>
    <row r="1505" spans="1:21" ht="12.75" customHeight="1" x14ac:dyDescent="0.15">
      <c r="A1505" t="s">
        <v>627</v>
      </c>
      <c r="B1505" t="s">
        <v>558</v>
      </c>
      <c r="C1505" t="s">
        <v>123</v>
      </c>
      <c r="D1505" s="85">
        <v>2016</v>
      </c>
      <c r="E1505" t="s">
        <v>1598</v>
      </c>
      <c r="F1505" s="83">
        <v>76</v>
      </c>
      <c r="G1505" s="79">
        <v>0</v>
      </c>
      <c r="H1505" s="83">
        <v>0</v>
      </c>
      <c r="I1505" s="83">
        <v>0</v>
      </c>
      <c r="J1505" s="83">
        <v>54</v>
      </c>
      <c r="K1505" s="79">
        <v>0</v>
      </c>
      <c r="L1505" s="83">
        <v>0</v>
      </c>
      <c r="M1505" s="83">
        <v>0</v>
      </c>
      <c r="N1505" s="2">
        <v>59</v>
      </c>
      <c r="O1505" s="83">
        <v>7</v>
      </c>
      <c r="P1505" s="83">
        <v>130</v>
      </c>
      <c r="Q1505">
        <v>26</v>
      </c>
      <c r="R1505">
        <v>319</v>
      </c>
      <c r="S1505">
        <v>33</v>
      </c>
      <c r="T1505" s="86">
        <f t="shared" si="0"/>
        <v>2016</v>
      </c>
      <c r="U1505" s="82">
        <f>VLOOKUP(A1505,'SB35 Determination Data'!$B$4:$F$542,5,FALSE)</f>
        <v>2014</v>
      </c>
    </row>
    <row r="1506" spans="1:21" ht="12.75" customHeight="1" x14ac:dyDescent="0.15">
      <c r="A1506" t="s">
        <v>627</v>
      </c>
      <c r="B1506" t="s">
        <v>558</v>
      </c>
      <c r="C1506" t="s">
        <v>123</v>
      </c>
      <c r="D1506" s="85">
        <v>2017</v>
      </c>
      <c r="E1506" t="s">
        <v>1598</v>
      </c>
      <c r="F1506" s="83">
        <v>76</v>
      </c>
      <c r="G1506" s="79">
        <v>0</v>
      </c>
      <c r="H1506" s="83">
        <v>0</v>
      </c>
      <c r="I1506" s="83">
        <v>0</v>
      </c>
      <c r="J1506" s="83">
        <v>54</v>
      </c>
      <c r="K1506" s="79">
        <v>0</v>
      </c>
      <c r="L1506" s="83">
        <v>0</v>
      </c>
      <c r="M1506" s="83">
        <v>0</v>
      </c>
      <c r="N1506" s="83">
        <v>59</v>
      </c>
      <c r="O1506" s="83">
        <v>0</v>
      </c>
      <c r="P1506" s="83">
        <v>130</v>
      </c>
      <c r="Q1506">
        <v>11</v>
      </c>
      <c r="R1506">
        <v>319</v>
      </c>
      <c r="S1506">
        <v>11</v>
      </c>
      <c r="T1506" s="86">
        <f t="shared" si="0"/>
        <v>2017</v>
      </c>
      <c r="U1506" s="82">
        <f>VLOOKUP(A1506,'SB35 Determination Data'!$B$4:$F$542,5,FALSE)</f>
        <v>2014</v>
      </c>
    </row>
    <row r="1507" spans="1:21" ht="12.75" customHeight="1" x14ac:dyDescent="0.15">
      <c r="A1507" t="s">
        <v>1334</v>
      </c>
      <c r="B1507" t="s">
        <v>564</v>
      </c>
      <c r="C1507" t="s">
        <v>128</v>
      </c>
      <c r="D1507" s="85">
        <v>2015</v>
      </c>
      <c r="E1507" t="s">
        <v>1598</v>
      </c>
      <c r="F1507" s="83">
        <v>71</v>
      </c>
      <c r="G1507" s="79">
        <v>0</v>
      </c>
      <c r="H1507" s="83">
        <v>0</v>
      </c>
      <c r="I1507" s="83">
        <v>0</v>
      </c>
      <c r="J1507" s="83">
        <v>41</v>
      </c>
      <c r="K1507" s="79">
        <v>0</v>
      </c>
      <c r="L1507" s="83">
        <v>0</v>
      </c>
      <c r="M1507" s="83">
        <v>0</v>
      </c>
      <c r="N1507" s="83">
        <v>69</v>
      </c>
      <c r="O1507" s="83">
        <v>6</v>
      </c>
      <c r="P1507" s="83">
        <v>191</v>
      </c>
      <c r="Q1507">
        <v>0</v>
      </c>
      <c r="R1507">
        <v>372</v>
      </c>
      <c r="S1507">
        <v>6</v>
      </c>
      <c r="T1507" s="81">
        <f t="shared" si="0"/>
        <v>2016</v>
      </c>
      <c r="U1507" s="82">
        <f>VLOOKUP(A1507,'SB35 Determination Data'!$B$4:$F$542,5,FALSE)</f>
        <v>2016</v>
      </c>
    </row>
    <row r="1508" spans="1:21" ht="12.75" customHeight="1" x14ac:dyDescent="0.15">
      <c r="A1508" t="s">
        <v>1334</v>
      </c>
      <c r="B1508" t="s">
        <v>564</v>
      </c>
      <c r="C1508" t="s">
        <v>128</v>
      </c>
      <c r="D1508" s="85">
        <v>2016</v>
      </c>
      <c r="E1508" t="s">
        <v>1598</v>
      </c>
      <c r="F1508" s="83">
        <v>71</v>
      </c>
      <c r="G1508" s="79">
        <v>3</v>
      </c>
      <c r="H1508" s="83">
        <v>0</v>
      </c>
      <c r="I1508" s="83">
        <v>3</v>
      </c>
      <c r="J1508" s="83">
        <v>41</v>
      </c>
      <c r="K1508" s="79">
        <v>3</v>
      </c>
      <c r="L1508" s="83">
        <v>0</v>
      </c>
      <c r="M1508" s="83">
        <v>3</v>
      </c>
      <c r="N1508" s="83">
        <v>69</v>
      </c>
      <c r="O1508" s="83">
        <v>1</v>
      </c>
      <c r="P1508" s="83">
        <v>191</v>
      </c>
      <c r="Q1508">
        <v>0</v>
      </c>
      <c r="R1508">
        <v>372</v>
      </c>
      <c r="S1508">
        <v>7</v>
      </c>
      <c r="T1508" s="81">
        <f t="shared" si="0"/>
        <v>2016</v>
      </c>
      <c r="U1508" s="82">
        <f>VLOOKUP(A1508,'SB35 Determination Data'!$B$4:$F$542,5,FALSE)</f>
        <v>2016</v>
      </c>
    </row>
    <row r="1509" spans="1:21" ht="12.75" customHeight="1" x14ac:dyDescent="0.15">
      <c r="A1509" t="s">
        <v>1334</v>
      </c>
      <c r="B1509" t="s">
        <v>564</v>
      </c>
      <c r="C1509" t="s">
        <v>128</v>
      </c>
      <c r="D1509" s="85">
        <v>2017</v>
      </c>
      <c r="E1509" t="s">
        <v>1598</v>
      </c>
      <c r="F1509" s="83">
        <v>71</v>
      </c>
      <c r="G1509" s="79">
        <v>2</v>
      </c>
      <c r="H1509" s="83">
        <v>0</v>
      </c>
      <c r="I1509" s="83">
        <v>2</v>
      </c>
      <c r="J1509" s="83">
        <v>41</v>
      </c>
      <c r="K1509" s="79">
        <v>1</v>
      </c>
      <c r="L1509" s="83">
        <v>0</v>
      </c>
      <c r="M1509" s="83">
        <v>1</v>
      </c>
      <c r="N1509" s="83">
        <v>69</v>
      </c>
      <c r="O1509" s="83">
        <v>0</v>
      </c>
      <c r="P1509" s="83">
        <v>191</v>
      </c>
      <c r="Q1509">
        <v>1</v>
      </c>
      <c r="R1509">
        <v>372</v>
      </c>
      <c r="S1509">
        <v>4</v>
      </c>
      <c r="T1509" s="86">
        <f t="shared" si="0"/>
        <v>2017</v>
      </c>
      <c r="U1509" s="82">
        <f>VLOOKUP(A1509,'SB35 Determination Data'!$B$4:$F$542,5,FALSE)</f>
        <v>2016</v>
      </c>
    </row>
    <row r="1510" spans="1:21" ht="12.75" customHeight="1" x14ac:dyDescent="0.15">
      <c r="A1510" t="s">
        <v>628</v>
      </c>
      <c r="B1510" t="s">
        <v>558</v>
      </c>
      <c r="C1510" t="s">
        <v>123</v>
      </c>
      <c r="D1510" s="85">
        <v>2013</v>
      </c>
      <c r="E1510" t="s">
        <v>1598</v>
      </c>
      <c r="F1510" s="83">
        <v>390</v>
      </c>
      <c r="G1510" s="79">
        <v>46</v>
      </c>
      <c r="H1510" s="83">
        <v>46</v>
      </c>
      <c r="I1510" s="83">
        <v>0</v>
      </c>
      <c r="J1510" s="83">
        <v>274</v>
      </c>
      <c r="K1510" s="79">
        <v>16</v>
      </c>
      <c r="L1510" s="83">
        <v>16</v>
      </c>
      <c r="M1510" s="83">
        <v>0</v>
      </c>
      <c r="N1510" s="83">
        <v>349</v>
      </c>
      <c r="O1510" s="83">
        <v>1</v>
      </c>
      <c r="P1510" s="83">
        <v>864</v>
      </c>
      <c r="Q1510">
        <v>97</v>
      </c>
      <c r="R1510">
        <v>1877</v>
      </c>
      <c r="S1510">
        <v>160</v>
      </c>
      <c r="T1510" s="81">
        <f t="shared" si="0"/>
        <v>2014</v>
      </c>
      <c r="U1510" s="82">
        <f>VLOOKUP(A1510,'SB35 Determination Data'!$B$4:$F$542,5,FALSE)</f>
        <v>2014</v>
      </c>
    </row>
    <row r="1511" spans="1:21" ht="12.75" customHeight="1" x14ac:dyDescent="0.15">
      <c r="A1511" t="s">
        <v>628</v>
      </c>
      <c r="B1511" t="s">
        <v>558</v>
      </c>
      <c r="C1511" t="s">
        <v>123</v>
      </c>
      <c r="D1511" s="85">
        <v>2014</v>
      </c>
      <c r="E1511" t="s">
        <v>1598</v>
      </c>
      <c r="F1511" s="83">
        <v>390</v>
      </c>
      <c r="G1511" s="79">
        <v>0</v>
      </c>
      <c r="H1511" s="83">
        <v>0</v>
      </c>
      <c r="I1511" s="83">
        <v>0</v>
      </c>
      <c r="J1511" s="83">
        <v>274</v>
      </c>
      <c r="K1511" s="79">
        <v>0</v>
      </c>
      <c r="L1511" s="83">
        <v>0</v>
      </c>
      <c r="M1511" s="83">
        <v>0</v>
      </c>
      <c r="N1511" s="83">
        <v>349</v>
      </c>
      <c r="O1511" s="83">
        <v>32</v>
      </c>
      <c r="P1511" s="83">
        <v>864</v>
      </c>
      <c r="Q1511">
        <v>96</v>
      </c>
      <c r="R1511">
        <v>1877</v>
      </c>
      <c r="S1511">
        <v>128</v>
      </c>
      <c r="T1511" s="81">
        <f t="shared" si="0"/>
        <v>2014</v>
      </c>
      <c r="U1511" s="82">
        <f>VLOOKUP(A1511,'SB35 Determination Data'!$B$4:$F$542,5,FALSE)</f>
        <v>2014</v>
      </c>
    </row>
    <row r="1512" spans="1:21" ht="12.75" customHeight="1" x14ac:dyDescent="0.15">
      <c r="A1512" t="s">
        <v>628</v>
      </c>
      <c r="B1512" t="s">
        <v>558</v>
      </c>
      <c r="C1512" t="s">
        <v>123</v>
      </c>
      <c r="D1512" s="85">
        <v>2015</v>
      </c>
      <c r="E1512" t="s">
        <v>1598</v>
      </c>
      <c r="F1512" s="83">
        <v>390</v>
      </c>
      <c r="G1512" s="79">
        <v>0</v>
      </c>
      <c r="H1512" s="83">
        <v>0</v>
      </c>
      <c r="I1512" s="83">
        <v>0</v>
      </c>
      <c r="J1512" s="83">
        <v>274</v>
      </c>
      <c r="K1512" s="79">
        <v>1</v>
      </c>
      <c r="L1512" s="83">
        <v>1</v>
      </c>
      <c r="M1512" s="83">
        <v>0</v>
      </c>
      <c r="N1512" s="83">
        <v>349</v>
      </c>
      <c r="O1512" s="83">
        <v>37</v>
      </c>
      <c r="P1512" s="83">
        <v>864</v>
      </c>
      <c r="Q1512">
        <v>114</v>
      </c>
      <c r="R1512">
        <v>1877</v>
      </c>
      <c r="S1512">
        <v>152</v>
      </c>
      <c r="T1512" s="86">
        <f t="shared" si="0"/>
        <v>2015</v>
      </c>
      <c r="U1512" s="82">
        <f>VLOOKUP(A1512,'SB35 Determination Data'!$B$4:$F$542,5,FALSE)</f>
        <v>2014</v>
      </c>
    </row>
    <row r="1513" spans="1:21" ht="12.75" customHeight="1" x14ac:dyDescent="0.15">
      <c r="A1513" t="s">
        <v>628</v>
      </c>
      <c r="B1513" t="s">
        <v>558</v>
      </c>
      <c r="C1513" t="s">
        <v>123</v>
      </c>
      <c r="D1513" s="85">
        <v>2016</v>
      </c>
      <c r="E1513" t="s">
        <v>1598</v>
      </c>
      <c r="F1513" s="83">
        <v>390</v>
      </c>
      <c r="G1513" s="79">
        <v>0</v>
      </c>
      <c r="H1513" s="83">
        <v>0</v>
      </c>
      <c r="I1513" s="83">
        <v>0</v>
      </c>
      <c r="J1513" s="83">
        <v>274</v>
      </c>
      <c r="K1513" s="79">
        <v>1</v>
      </c>
      <c r="L1513" s="83">
        <v>1</v>
      </c>
      <c r="M1513" s="83">
        <v>0</v>
      </c>
      <c r="N1513" s="83">
        <v>349</v>
      </c>
      <c r="O1513" s="83">
        <v>67</v>
      </c>
      <c r="P1513" s="83">
        <v>864</v>
      </c>
      <c r="Q1513">
        <v>199</v>
      </c>
      <c r="R1513">
        <v>1877</v>
      </c>
      <c r="S1513">
        <v>267</v>
      </c>
      <c r="T1513" s="86">
        <f t="shared" si="0"/>
        <v>2016</v>
      </c>
      <c r="U1513" s="82">
        <f>VLOOKUP(A1513,'SB35 Determination Data'!$B$4:$F$542,5,FALSE)</f>
        <v>2014</v>
      </c>
    </row>
    <row r="1514" spans="1:21" ht="12.75" customHeight="1" x14ac:dyDescent="0.15">
      <c r="A1514" t="s">
        <v>628</v>
      </c>
      <c r="B1514" t="s">
        <v>558</v>
      </c>
      <c r="C1514" t="s">
        <v>123</v>
      </c>
      <c r="D1514" s="85">
        <v>2017</v>
      </c>
      <c r="E1514" t="s">
        <v>1598</v>
      </c>
      <c r="F1514" s="83">
        <v>390</v>
      </c>
      <c r="G1514" s="79">
        <v>79</v>
      </c>
      <c r="H1514" s="83">
        <v>79</v>
      </c>
      <c r="I1514" s="83">
        <v>0</v>
      </c>
      <c r="J1514" s="83">
        <v>274</v>
      </c>
      <c r="K1514" s="79">
        <v>0</v>
      </c>
      <c r="L1514" s="83">
        <v>0</v>
      </c>
      <c r="M1514" s="83">
        <v>0</v>
      </c>
      <c r="N1514" s="83">
        <v>349</v>
      </c>
      <c r="O1514" s="83">
        <v>32</v>
      </c>
      <c r="P1514" s="83">
        <v>864</v>
      </c>
      <c r="Q1514">
        <v>99</v>
      </c>
      <c r="R1514">
        <v>1877</v>
      </c>
      <c r="S1514">
        <v>210</v>
      </c>
      <c r="T1514" s="86">
        <f t="shared" si="0"/>
        <v>2017</v>
      </c>
      <c r="U1514" s="82">
        <f>VLOOKUP(A1514,'SB35 Determination Data'!$B$4:$F$542,5,FALSE)</f>
        <v>2014</v>
      </c>
    </row>
    <row r="1515" spans="1:21" ht="12.75" customHeight="1" x14ac:dyDescent="0.15">
      <c r="A1515" t="s">
        <v>511</v>
      </c>
      <c r="B1515" t="s">
        <v>449</v>
      </c>
      <c r="C1515" t="s">
        <v>67</v>
      </c>
      <c r="D1515" s="85">
        <v>2015</v>
      </c>
      <c r="E1515" t="s">
        <v>1598</v>
      </c>
      <c r="F1515" s="83">
        <v>23</v>
      </c>
      <c r="G1515" s="79">
        <v>1</v>
      </c>
      <c r="H1515" s="83">
        <v>0</v>
      </c>
      <c r="I1515" s="83">
        <v>1</v>
      </c>
      <c r="J1515" s="83">
        <v>13</v>
      </c>
      <c r="K1515" s="79">
        <v>0</v>
      </c>
      <c r="L1515" s="83">
        <v>0</v>
      </c>
      <c r="M1515" s="83">
        <v>0</v>
      </c>
      <c r="N1515" s="83">
        <v>15</v>
      </c>
      <c r="O1515" s="83">
        <v>0</v>
      </c>
      <c r="P1515" s="83">
        <v>11</v>
      </c>
      <c r="Q1515">
        <v>4</v>
      </c>
      <c r="R1515">
        <v>62</v>
      </c>
      <c r="S1515">
        <v>5</v>
      </c>
      <c r="T1515" s="81">
        <f t="shared" si="0"/>
        <v>2015</v>
      </c>
      <c r="U1515" s="82">
        <f>VLOOKUP(A1515,'SB35 Determination Data'!$B$4:$F$542,5,FALSE)</f>
        <v>2015</v>
      </c>
    </row>
    <row r="1516" spans="1:21" ht="12.75" customHeight="1" x14ac:dyDescent="0.15">
      <c r="A1516" t="s">
        <v>511</v>
      </c>
      <c r="B1516" t="s">
        <v>449</v>
      </c>
      <c r="C1516" t="s">
        <v>67</v>
      </c>
      <c r="D1516" s="85">
        <v>2016</v>
      </c>
      <c r="E1516" t="s">
        <v>1598</v>
      </c>
      <c r="F1516" s="83">
        <v>23</v>
      </c>
      <c r="G1516" s="79">
        <v>5</v>
      </c>
      <c r="H1516" s="83">
        <v>0</v>
      </c>
      <c r="I1516" s="83">
        <v>5</v>
      </c>
      <c r="J1516" s="83">
        <v>13</v>
      </c>
      <c r="K1516" s="79">
        <v>1</v>
      </c>
      <c r="L1516" s="83">
        <v>0</v>
      </c>
      <c r="M1516" s="83">
        <v>1</v>
      </c>
      <c r="N1516" s="83">
        <v>15</v>
      </c>
      <c r="O1516" s="83">
        <v>1</v>
      </c>
      <c r="P1516" s="83">
        <v>11</v>
      </c>
      <c r="Q1516">
        <v>8</v>
      </c>
      <c r="R1516">
        <v>62</v>
      </c>
      <c r="S1516">
        <v>15</v>
      </c>
      <c r="T1516" s="86">
        <f t="shared" si="0"/>
        <v>2016</v>
      </c>
      <c r="U1516" s="82">
        <f>VLOOKUP(A1516,'SB35 Determination Data'!$B$4:$F$542,5,FALSE)</f>
        <v>2015</v>
      </c>
    </row>
    <row r="1517" spans="1:21" ht="12.75" customHeight="1" x14ac:dyDescent="0.15">
      <c r="A1517" t="s">
        <v>511</v>
      </c>
      <c r="B1517" t="s">
        <v>449</v>
      </c>
      <c r="C1517" t="s">
        <v>67</v>
      </c>
      <c r="D1517" s="85">
        <v>2017</v>
      </c>
      <c r="E1517" t="s">
        <v>1598</v>
      </c>
      <c r="F1517" s="83">
        <v>23</v>
      </c>
      <c r="G1517" s="79">
        <v>6</v>
      </c>
      <c r="H1517" s="83">
        <v>0</v>
      </c>
      <c r="I1517" s="83">
        <v>6</v>
      </c>
      <c r="J1517" s="83">
        <v>13</v>
      </c>
      <c r="K1517" s="79">
        <v>1</v>
      </c>
      <c r="L1517" s="83">
        <v>0</v>
      </c>
      <c r="M1517" s="83">
        <v>1</v>
      </c>
      <c r="N1517" s="83">
        <v>15</v>
      </c>
      <c r="O1517" s="83">
        <v>1</v>
      </c>
      <c r="P1517" s="83">
        <v>11</v>
      </c>
      <c r="Q1517">
        <v>5</v>
      </c>
      <c r="R1517">
        <v>62</v>
      </c>
      <c r="S1517">
        <v>13</v>
      </c>
      <c r="T1517" s="86">
        <f t="shared" si="0"/>
        <v>2017</v>
      </c>
      <c r="U1517" s="82">
        <f>VLOOKUP(A1517,'SB35 Determination Data'!$B$4:$F$542,5,FALSE)</f>
        <v>2015</v>
      </c>
    </row>
    <row r="1518" spans="1:21" ht="12.75" customHeight="1" x14ac:dyDescent="0.15">
      <c r="A1518" t="s">
        <v>629</v>
      </c>
      <c r="B1518" t="s">
        <v>558</v>
      </c>
      <c r="C1518" t="s">
        <v>123</v>
      </c>
      <c r="D1518" s="85">
        <v>2014</v>
      </c>
      <c r="E1518" t="s">
        <v>1598</v>
      </c>
      <c r="F1518" s="83">
        <v>427</v>
      </c>
      <c r="G1518" s="79">
        <v>6</v>
      </c>
      <c r="H1518" s="83">
        <v>6</v>
      </c>
      <c r="I1518" s="83">
        <v>0</v>
      </c>
      <c r="J1518" s="83">
        <v>299</v>
      </c>
      <c r="K1518" s="79">
        <v>3</v>
      </c>
      <c r="L1518" s="83">
        <v>3</v>
      </c>
      <c r="M1518" s="83">
        <v>0</v>
      </c>
      <c r="N1518" s="83">
        <v>351</v>
      </c>
      <c r="O1518" s="83">
        <v>4</v>
      </c>
      <c r="P1518" s="83">
        <v>813</v>
      </c>
      <c r="Q1518">
        <v>10</v>
      </c>
      <c r="R1518">
        <v>1890</v>
      </c>
      <c r="S1518">
        <v>23</v>
      </c>
      <c r="T1518" s="81">
        <f t="shared" si="0"/>
        <v>2014</v>
      </c>
      <c r="U1518" s="82">
        <f>VLOOKUP(A1518,'SB35 Determination Data'!$B$4:$F$542,5,FALSE)</f>
        <v>2014</v>
      </c>
    </row>
    <row r="1519" spans="1:21" ht="12.75" customHeight="1" x14ac:dyDescent="0.15">
      <c r="A1519" t="s">
        <v>629</v>
      </c>
      <c r="B1519" t="s">
        <v>558</v>
      </c>
      <c r="C1519" t="s">
        <v>123</v>
      </c>
      <c r="D1519" s="85">
        <v>2015</v>
      </c>
      <c r="E1519" t="s">
        <v>1598</v>
      </c>
      <c r="F1519" s="83">
        <v>427</v>
      </c>
      <c r="G1519" s="79">
        <v>0</v>
      </c>
      <c r="H1519" s="83">
        <v>0</v>
      </c>
      <c r="I1519" s="83">
        <v>0</v>
      </c>
      <c r="J1519" s="83">
        <v>299</v>
      </c>
      <c r="K1519" s="79">
        <v>1</v>
      </c>
      <c r="L1519" s="83">
        <v>0</v>
      </c>
      <c r="M1519" s="83">
        <v>1</v>
      </c>
      <c r="N1519" s="83">
        <v>351</v>
      </c>
      <c r="O1519" s="83">
        <v>2</v>
      </c>
      <c r="P1519" s="83">
        <v>813</v>
      </c>
      <c r="Q1519">
        <v>8</v>
      </c>
      <c r="R1519">
        <v>1890</v>
      </c>
      <c r="S1519">
        <v>11</v>
      </c>
      <c r="T1519" s="86">
        <f t="shared" si="0"/>
        <v>2015</v>
      </c>
      <c r="U1519" s="82">
        <f>VLOOKUP(A1519,'SB35 Determination Data'!$B$4:$F$542,5,FALSE)</f>
        <v>2014</v>
      </c>
    </row>
    <row r="1520" spans="1:21" ht="12.75" customHeight="1" x14ac:dyDescent="0.15">
      <c r="A1520" t="s">
        <v>629</v>
      </c>
      <c r="B1520" t="s">
        <v>558</v>
      </c>
      <c r="C1520" t="s">
        <v>123</v>
      </c>
      <c r="D1520" s="85">
        <v>2016</v>
      </c>
      <c r="E1520" t="s">
        <v>1598</v>
      </c>
      <c r="F1520" s="83">
        <v>427</v>
      </c>
      <c r="G1520" s="79">
        <v>40</v>
      </c>
      <c r="H1520" s="83">
        <v>40</v>
      </c>
      <c r="I1520" s="83">
        <v>0</v>
      </c>
      <c r="J1520" s="83">
        <v>299</v>
      </c>
      <c r="K1520" s="79">
        <v>4</v>
      </c>
      <c r="L1520" s="83">
        <v>0</v>
      </c>
      <c r="M1520" s="83">
        <v>4</v>
      </c>
      <c r="N1520" s="83">
        <v>351</v>
      </c>
      <c r="O1520" s="83">
        <v>7</v>
      </c>
      <c r="P1520" s="83">
        <v>813</v>
      </c>
      <c r="Q1520">
        <v>3</v>
      </c>
      <c r="R1520">
        <v>1890</v>
      </c>
      <c r="S1520">
        <v>54</v>
      </c>
      <c r="T1520" s="86">
        <f t="shared" si="0"/>
        <v>2016</v>
      </c>
      <c r="U1520" s="82">
        <f>VLOOKUP(A1520,'SB35 Determination Data'!$B$4:$F$542,5,FALSE)</f>
        <v>2014</v>
      </c>
    </row>
    <row r="1521" spans="1:21" ht="12.75" customHeight="1" x14ac:dyDescent="0.15">
      <c r="A1521" t="s">
        <v>629</v>
      </c>
      <c r="B1521" t="s">
        <v>558</v>
      </c>
      <c r="C1521" t="s">
        <v>123</v>
      </c>
      <c r="D1521" s="85">
        <v>2017</v>
      </c>
      <c r="E1521" t="s">
        <v>1598</v>
      </c>
      <c r="F1521" s="83">
        <v>427</v>
      </c>
      <c r="G1521" s="79">
        <v>3</v>
      </c>
      <c r="H1521" s="83">
        <v>0</v>
      </c>
      <c r="I1521" s="83">
        <v>3</v>
      </c>
      <c r="J1521" s="83">
        <v>299</v>
      </c>
      <c r="K1521" s="79">
        <v>4</v>
      </c>
      <c r="L1521" s="83">
        <v>0</v>
      </c>
      <c r="M1521" s="83">
        <v>4</v>
      </c>
      <c r="N1521" s="2">
        <v>351</v>
      </c>
      <c r="O1521" s="83">
        <v>3</v>
      </c>
      <c r="P1521" s="83">
        <v>813</v>
      </c>
      <c r="Q1521">
        <v>0</v>
      </c>
      <c r="R1521">
        <v>1890</v>
      </c>
      <c r="S1521">
        <v>10</v>
      </c>
      <c r="T1521" s="86">
        <f t="shared" si="0"/>
        <v>2017</v>
      </c>
      <c r="U1521" s="82">
        <f>VLOOKUP(A1521,'SB35 Determination Data'!$B$4:$F$542,5,FALSE)</f>
        <v>2014</v>
      </c>
    </row>
    <row r="1522" spans="1:21" ht="12.75" customHeight="1" x14ac:dyDescent="0.15">
      <c r="A1522" t="s">
        <v>305</v>
      </c>
      <c r="B1522" t="s">
        <v>273</v>
      </c>
      <c r="C1522" t="s">
        <v>144</v>
      </c>
      <c r="D1522" s="85">
        <v>2014</v>
      </c>
      <c r="E1522" t="s">
        <v>1598</v>
      </c>
      <c r="F1522" s="83">
        <v>160</v>
      </c>
      <c r="G1522" s="79">
        <v>4</v>
      </c>
      <c r="H1522" s="83">
        <v>0</v>
      </c>
      <c r="I1522" s="83">
        <v>4</v>
      </c>
      <c r="J1522" s="83">
        <v>113</v>
      </c>
      <c r="K1522" s="79">
        <v>0</v>
      </c>
      <c r="L1522" s="83">
        <v>0</v>
      </c>
      <c r="M1522" s="83">
        <v>0</v>
      </c>
      <c r="N1522" s="83">
        <v>126</v>
      </c>
      <c r="O1522" s="83">
        <v>1</v>
      </c>
      <c r="P1522" s="83">
        <v>270</v>
      </c>
      <c r="Q1522">
        <v>89</v>
      </c>
      <c r="R1522">
        <v>669</v>
      </c>
      <c r="S1522">
        <v>94</v>
      </c>
      <c r="T1522" s="81">
        <f t="shared" si="0"/>
        <v>2014</v>
      </c>
      <c r="U1522" s="82">
        <f>VLOOKUP(A1522,'SB35 Determination Data'!$B$4:$F$542,5,FALSE)</f>
        <v>2014</v>
      </c>
    </row>
    <row r="1523" spans="1:21" ht="12.75" customHeight="1" x14ac:dyDescent="0.15">
      <c r="A1523" t="s">
        <v>305</v>
      </c>
      <c r="B1523" t="s">
        <v>273</v>
      </c>
      <c r="C1523" t="s">
        <v>144</v>
      </c>
      <c r="D1523" s="85">
        <v>2015</v>
      </c>
      <c r="E1523" t="s">
        <v>1598</v>
      </c>
      <c r="F1523" s="83">
        <v>160</v>
      </c>
      <c r="G1523" s="79">
        <v>57</v>
      </c>
      <c r="H1523" s="83">
        <v>54</v>
      </c>
      <c r="I1523" s="83">
        <v>3</v>
      </c>
      <c r="J1523" s="83">
        <v>113</v>
      </c>
      <c r="K1523" s="79">
        <v>14</v>
      </c>
      <c r="L1523" s="83">
        <v>14</v>
      </c>
      <c r="M1523" s="83">
        <v>0</v>
      </c>
      <c r="N1523" s="83">
        <v>126</v>
      </c>
      <c r="O1523" s="83">
        <v>14</v>
      </c>
      <c r="P1523" s="83">
        <v>270</v>
      </c>
      <c r="Q1523">
        <v>285</v>
      </c>
      <c r="R1523">
        <v>669</v>
      </c>
      <c r="S1523">
        <v>370</v>
      </c>
      <c r="T1523" s="86">
        <f t="shared" si="0"/>
        <v>2015</v>
      </c>
      <c r="U1523" s="82">
        <f>VLOOKUP(A1523,'SB35 Determination Data'!$B$4:$F$542,5,FALSE)</f>
        <v>2014</v>
      </c>
    </row>
    <row r="1524" spans="1:21" ht="12.75" customHeight="1" x14ac:dyDescent="0.15">
      <c r="A1524" t="s">
        <v>305</v>
      </c>
      <c r="B1524" t="s">
        <v>273</v>
      </c>
      <c r="C1524" t="s">
        <v>144</v>
      </c>
      <c r="D1524" s="85">
        <v>2016</v>
      </c>
      <c r="E1524" t="s">
        <v>1598</v>
      </c>
      <c r="F1524" s="83">
        <v>160</v>
      </c>
      <c r="G1524" s="79">
        <v>24</v>
      </c>
      <c r="H1524" s="83">
        <v>20</v>
      </c>
      <c r="I1524" s="83">
        <v>4</v>
      </c>
      <c r="J1524" s="83">
        <v>113</v>
      </c>
      <c r="K1524" s="79">
        <v>4</v>
      </c>
      <c r="L1524" s="83">
        <v>4</v>
      </c>
      <c r="M1524" s="83">
        <v>0</v>
      </c>
      <c r="N1524" s="83">
        <v>126</v>
      </c>
      <c r="O1524" s="83">
        <v>0</v>
      </c>
      <c r="P1524" s="83">
        <v>270</v>
      </c>
      <c r="Q1524">
        <v>130</v>
      </c>
      <c r="R1524">
        <v>669</v>
      </c>
      <c r="S1524">
        <v>158</v>
      </c>
      <c r="T1524" s="86">
        <f t="shared" si="0"/>
        <v>2016</v>
      </c>
      <c r="U1524" s="82">
        <f>VLOOKUP(A1524,'SB35 Determination Data'!$B$4:$F$542,5,FALSE)</f>
        <v>2014</v>
      </c>
    </row>
    <row r="1525" spans="1:21" ht="12.75" customHeight="1" x14ac:dyDescent="0.15">
      <c r="A1525" t="s">
        <v>305</v>
      </c>
      <c r="B1525" t="s">
        <v>273</v>
      </c>
      <c r="C1525" t="s">
        <v>144</v>
      </c>
      <c r="D1525" s="85">
        <v>2017</v>
      </c>
      <c r="E1525" t="s">
        <v>1598</v>
      </c>
      <c r="F1525" s="83">
        <v>160</v>
      </c>
      <c r="G1525" s="79">
        <v>26</v>
      </c>
      <c r="H1525" s="83">
        <v>25</v>
      </c>
      <c r="I1525" s="83">
        <v>1</v>
      </c>
      <c r="J1525" s="83">
        <v>113</v>
      </c>
      <c r="K1525" s="79">
        <v>4</v>
      </c>
      <c r="L1525" s="83">
        <v>4</v>
      </c>
      <c r="M1525" s="83">
        <v>0</v>
      </c>
      <c r="N1525" s="2">
        <v>126</v>
      </c>
      <c r="O1525" s="83">
        <v>7</v>
      </c>
      <c r="P1525" s="83">
        <v>270</v>
      </c>
      <c r="Q1525">
        <v>64</v>
      </c>
      <c r="R1525">
        <v>669</v>
      </c>
      <c r="S1525">
        <v>101</v>
      </c>
      <c r="T1525" s="86">
        <f t="shared" si="0"/>
        <v>2017</v>
      </c>
      <c r="U1525" s="82">
        <f>VLOOKUP(A1525,'SB35 Determination Data'!$B$4:$F$542,5,FALSE)</f>
        <v>2014</v>
      </c>
    </row>
    <row r="1526" spans="1:21" ht="12.75" customHeight="1" x14ac:dyDescent="0.15">
      <c r="A1526" t="s">
        <v>268</v>
      </c>
      <c r="B1526" t="s">
        <v>263</v>
      </c>
      <c r="C1526" t="s">
        <v>67</v>
      </c>
      <c r="D1526" s="85">
        <v>2015</v>
      </c>
      <c r="E1526" t="s">
        <v>1598</v>
      </c>
      <c r="F1526" s="83">
        <v>4</v>
      </c>
      <c r="G1526" s="79">
        <v>1</v>
      </c>
      <c r="H1526" s="83">
        <v>1</v>
      </c>
      <c r="I1526" s="83">
        <v>0</v>
      </c>
      <c r="J1526" s="83">
        <v>2</v>
      </c>
      <c r="K1526" s="79">
        <v>1</v>
      </c>
      <c r="L1526" s="83">
        <v>1</v>
      </c>
      <c r="M1526" s="83">
        <v>0</v>
      </c>
      <c r="N1526" s="83">
        <v>3</v>
      </c>
      <c r="O1526" s="83">
        <v>6</v>
      </c>
      <c r="P1526" s="83">
        <v>8</v>
      </c>
      <c r="Q1526">
        <v>11</v>
      </c>
      <c r="R1526">
        <v>17</v>
      </c>
      <c r="S1526">
        <v>19</v>
      </c>
      <c r="T1526" s="81">
        <f t="shared" si="0"/>
        <v>2015</v>
      </c>
      <c r="U1526" s="82">
        <f>VLOOKUP(A1526,'SB35 Determination Data'!$B$4:$F$542,5,FALSE)</f>
        <v>2015</v>
      </c>
    </row>
    <row r="1527" spans="1:21" ht="12.75" customHeight="1" x14ac:dyDescent="0.15">
      <c r="A1527" t="s">
        <v>268</v>
      </c>
      <c r="B1527" t="s">
        <v>263</v>
      </c>
      <c r="C1527" t="s">
        <v>67</v>
      </c>
      <c r="D1527" s="85">
        <v>2016</v>
      </c>
      <c r="E1527" t="s">
        <v>1598</v>
      </c>
      <c r="F1527" s="83">
        <v>4</v>
      </c>
      <c r="G1527" s="79">
        <v>0</v>
      </c>
      <c r="H1527" s="83">
        <v>0</v>
      </c>
      <c r="I1527" s="83">
        <v>0</v>
      </c>
      <c r="J1527" s="83">
        <v>2</v>
      </c>
      <c r="K1527" s="79">
        <v>0</v>
      </c>
      <c r="L1527" s="83">
        <v>0</v>
      </c>
      <c r="M1527" s="83">
        <v>0</v>
      </c>
      <c r="N1527" s="83">
        <v>3</v>
      </c>
      <c r="O1527" s="83">
        <v>1</v>
      </c>
      <c r="P1527" s="83">
        <v>8</v>
      </c>
      <c r="Q1527">
        <v>0</v>
      </c>
      <c r="R1527">
        <v>17</v>
      </c>
      <c r="S1527">
        <v>1</v>
      </c>
      <c r="T1527" s="86">
        <f t="shared" si="0"/>
        <v>2016</v>
      </c>
      <c r="U1527" s="82">
        <f>VLOOKUP(A1527,'SB35 Determination Data'!$B$4:$F$542,5,FALSE)</f>
        <v>2015</v>
      </c>
    </row>
    <row r="1528" spans="1:21" ht="12.75" customHeight="1" x14ac:dyDescent="0.15">
      <c r="A1528" t="s">
        <v>268</v>
      </c>
      <c r="B1528" t="s">
        <v>263</v>
      </c>
      <c r="C1528" t="s">
        <v>67</v>
      </c>
      <c r="D1528" s="85">
        <v>2017</v>
      </c>
      <c r="E1528" t="s">
        <v>1598</v>
      </c>
      <c r="F1528" s="83">
        <v>4</v>
      </c>
      <c r="G1528" s="79">
        <v>0</v>
      </c>
      <c r="H1528" s="83">
        <v>0</v>
      </c>
      <c r="I1528" s="83">
        <v>0</v>
      </c>
      <c r="J1528" s="83">
        <v>2</v>
      </c>
      <c r="K1528" s="79">
        <v>0</v>
      </c>
      <c r="L1528" s="83">
        <v>0</v>
      </c>
      <c r="M1528" s="83">
        <v>0</v>
      </c>
      <c r="N1528" s="83">
        <v>3</v>
      </c>
      <c r="O1528" s="83">
        <v>2</v>
      </c>
      <c r="P1528" s="83">
        <v>8</v>
      </c>
      <c r="Q1528">
        <v>3</v>
      </c>
      <c r="R1528">
        <v>17</v>
      </c>
      <c r="S1528">
        <v>5</v>
      </c>
      <c r="T1528" s="86">
        <f t="shared" si="0"/>
        <v>2017</v>
      </c>
      <c r="U1528" s="82">
        <f>VLOOKUP(A1528,'SB35 Determination Data'!$B$4:$F$542,5,FALSE)</f>
        <v>2015</v>
      </c>
    </row>
    <row r="1529" spans="1:21" ht="12.75" customHeight="1" x14ac:dyDescent="0.15">
      <c r="A1529" t="s">
        <v>562</v>
      </c>
      <c r="B1529" t="s">
        <v>554</v>
      </c>
      <c r="C1529" t="s">
        <v>83</v>
      </c>
      <c r="D1529" s="85">
        <v>2015</v>
      </c>
      <c r="E1529" t="s">
        <v>1598</v>
      </c>
      <c r="F1529" s="83">
        <v>25</v>
      </c>
      <c r="G1529" s="79">
        <v>0</v>
      </c>
      <c r="H1529" s="83">
        <v>0</v>
      </c>
      <c r="I1529" s="83">
        <v>0</v>
      </c>
      <c r="J1529" s="83">
        <v>17</v>
      </c>
      <c r="K1529" s="79">
        <v>0</v>
      </c>
      <c r="L1529" s="83">
        <v>0</v>
      </c>
      <c r="M1529" s="83">
        <v>0</v>
      </c>
      <c r="N1529" s="2">
        <v>18</v>
      </c>
      <c r="O1529" s="83">
        <v>2</v>
      </c>
      <c r="P1529" s="83">
        <v>43</v>
      </c>
      <c r="Q1529">
        <v>0</v>
      </c>
      <c r="R1529">
        <v>103</v>
      </c>
      <c r="S1529">
        <v>2</v>
      </c>
      <c r="T1529" s="86">
        <f t="shared" si="0"/>
        <v>2015</v>
      </c>
      <c r="U1529" s="82">
        <f>VLOOKUP(A1529,'SB35 Determination Data'!$B$4:$F$542,5,FALSE)</f>
        <v>2014</v>
      </c>
    </row>
    <row r="1530" spans="1:21" ht="12.75" customHeight="1" x14ac:dyDescent="0.15">
      <c r="A1530" t="s">
        <v>562</v>
      </c>
      <c r="B1530" t="s">
        <v>554</v>
      </c>
      <c r="C1530" t="s">
        <v>83</v>
      </c>
      <c r="D1530" s="85">
        <v>2016</v>
      </c>
      <c r="E1530" t="s">
        <v>1598</v>
      </c>
      <c r="F1530" s="83">
        <v>25</v>
      </c>
      <c r="G1530" s="79">
        <v>0</v>
      </c>
      <c r="H1530" s="83">
        <v>0</v>
      </c>
      <c r="I1530" s="83">
        <v>0</v>
      </c>
      <c r="J1530" s="83">
        <v>17</v>
      </c>
      <c r="K1530" s="79">
        <v>0</v>
      </c>
      <c r="L1530" s="83">
        <v>0</v>
      </c>
      <c r="M1530" s="83">
        <v>0</v>
      </c>
      <c r="N1530" s="83">
        <v>18</v>
      </c>
      <c r="O1530" s="83">
        <v>0</v>
      </c>
      <c r="P1530" s="83">
        <v>43</v>
      </c>
      <c r="Q1530">
        <v>0</v>
      </c>
      <c r="R1530">
        <v>103</v>
      </c>
      <c r="S1530">
        <v>0</v>
      </c>
      <c r="T1530" s="86">
        <f t="shared" si="0"/>
        <v>2016</v>
      </c>
      <c r="U1530" s="82">
        <f>VLOOKUP(A1530,'SB35 Determination Data'!$B$4:$F$542,5,FALSE)</f>
        <v>2014</v>
      </c>
    </row>
    <row r="1531" spans="1:21" ht="12.75" customHeight="1" x14ac:dyDescent="0.15">
      <c r="A1531" t="s">
        <v>562</v>
      </c>
      <c r="B1531" t="s">
        <v>554</v>
      </c>
      <c r="C1531" t="s">
        <v>83</v>
      </c>
      <c r="D1531" s="85">
        <v>2017</v>
      </c>
      <c r="E1531" t="s">
        <v>1598</v>
      </c>
      <c r="F1531" s="83">
        <v>25</v>
      </c>
      <c r="G1531" s="79">
        <v>0</v>
      </c>
      <c r="H1531" s="83">
        <v>0</v>
      </c>
      <c r="I1531" s="83">
        <v>0</v>
      </c>
      <c r="J1531" s="83">
        <v>17</v>
      </c>
      <c r="K1531" s="79">
        <v>0</v>
      </c>
      <c r="L1531" s="83">
        <v>0</v>
      </c>
      <c r="M1531" s="83">
        <v>0</v>
      </c>
      <c r="N1531" s="83">
        <v>18</v>
      </c>
      <c r="O1531" s="83">
        <v>3</v>
      </c>
      <c r="P1531" s="83">
        <v>43</v>
      </c>
      <c r="Q1531">
        <v>0</v>
      </c>
      <c r="R1531">
        <v>103</v>
      </c>
      <c r="S1531">
        <v>3</v>
      </c>
      <c r="T1531" s="86">
        <f t="shared" si="0"/>
        <v>2017</v>
      </c>
      <c r="U1531" s="82">
        <f>VLOOKUP(A1531,'SB35 Determination Data'!$B$4:$F$542,5,FALSE)</f>
        <v>2014</v>
      </c>
    </row>
    <row r="1532" spans="1:21" ht="12.75" customHeight="1" x14ac:dyDescent="0.15">
      <c r="A1532" t="s">
        <v>597</v>
      </c>
      <c r="B1532" t="s">
        <v>594</v>
      </c>
      <c r="C1532" t="s">
        <v>123</v>
      </c>
      <c r="D1532" s="85">
        <v>2013</v>
      </c>
      <c r="E1532" t="s">
        <v>1598</v>
      </c>
      <c r="F1532" s="83">
        <v>624</v>
      </c>
      <c r="G1532" s="79">
        <v>0</v>
      </c>
      <c r="H1532" s="83">
        <v>0</v>
      </c>
      <c r="I1532" s="83">
        <v>0</v>
      </c>
      <c r="J1532" s="83">
        <v>437</v>
      </c>
      <c r="K1532" s="79">
        <v>0</v>
      </c>
      <c r="L1532" s="83">
        <v>0</v>
      </c>
      <c r="M1532" s="83">
        <v>0</v>
      </c>
      <c r="N1532" s="83">
        <v>498</v>
      </c>
      <c r="O1532" s="83">
        <v>0</v>
      </c>
      <c r="P1532" s="83">
        <v>1120</v>
      </c>
      <c r="Q1532">
        <v>50</v>
      </c>
      <c r="R1532">
        <v>2679</v>
      </c>
      <c r="S1532">
        <v>50</v>
      </c>
      <c r="T1532" s="81">
        <f t="shared" si="0"/>
        <v>2014</v>
      </c>
      <c r="U1532" s="82">
        <f>VLOOKUP(A1532,'SB35 Determination Data'!$B$4:$F$542,5,FALSE)</f>
        <v>2014</v>
      </c>
    </row>
    <row r="1533" spans="1:21" ht="12.75" customHeight="1" x14ac:dyDescent="0.15">
      <c r="A1533" t="s">
        <v>597</v>
      </c>
      <c r="B1533" t="s">
        <v>594</v>
      </c>
      <c r="C1533" t="s">
        <v>123</v>
      </c>
      <c r="D1533" s="85">
        <v>2014</v>
      </c>
      <c r="E1533" t="s">
        <v>1598</v>
      </c>
      <c r="F1533" s="83">
        <v>624</v>
      </c>
      <c r="G1533" s="79">
        <v>0</v>
      </c>
      <c r="H1533" s="83">
        <v>0</v>
      </c>
      <c r="I1533" s="83">
        <v>0</v>
      </c>
      <c r="J1533" s="83">
        <v>437</v>
      </c>
      <c r="K1533" s="79">
        <v>0</v>
      </c>
      <c r="L1533" s="83">
        <v>0</v>
      </c>
      <c r="M1533" s="83">
        <v>0</v>
      </c>
      <c r="N1533" s="83">
        <v>498</v>
      </c>
      <c r="O1533" s="83">
        <v>5</v>
      </c>
      <c r="P1533" s="83">
        <v>1120</v>
      </c>
      <c r="Q1533">
        <v>50</v>
      </c>
      <c r="R1533">
        <v>2679</v>
      </c>
      <c r="S1533">
        <v>55</v>
      </c>
      <c r="T1533" s="81">
        <f t="shared" si="0"/>
        <v>2014</v>
      </c>
      <c r="U1533" s="82">
        <f>VLOOKUP(A1533,'SB35 Determination Data'!$B$4:$F$542,5,FALSE)</f>
        <v>2014</v>
      </c>
    </row>
    <row r="1534" spans="1:21" ht="12.75" customHeight="1" x14ac:dyDescent="0.15">
      <c r="A1534" t="s">
        <v>597</v>
      </c>
      <c r="B1534" t="s">
        <v>594</v>
      </c>
      <c r="C1534" t="s">
        <v>123</v>
      </c>
      <c r="D1534" s="85">
        <v>2015</v>
      </c>
      <c r="E1534" t="s">
        <v>1598</v>
      </c>
      <c r="F1534" s="83">
        <v>624</v>
      </c>
      <c r="G1534" s="79">
        <v>0</v>
      </c>
      <c r="H1534" s="83">
        <v>0</v>
      </c>
      <c r="I1534" s="83">
        <v>0</v>
      </c>
      <c r="J1534" s="83">
        <v>437</v>
      </c>
      <c r="K1534" s="79">
        <v>2</v>
      </c>
      <c r="L1534" s="83">
        <v>2</v>
      </c>
      <c r="M1534" s="83">
        <v>0</v>
      </c>
      <c r="N1534" s="2">
        <v>498</v>
      </c>
      <c r="O1534" s="83">
        <v>45</v>
      </c>
      <c r="P1534" s="83">
        <v>1120</v>
      </c>
      <c r="Q1534">
        <v>0</v>
      </c>
      <c r="R1534">
        <v>2679</v>
      </c>
      <c r="S1534">
        <v>47</v>
      </c>
      <c r="T1534" s="86">
        <f t="shared" si="0"/>
        <v>2015</v>
      </c>
      <c r="U1534" s="82">
        <f>VLOOKUP(A1534,'SB35 Determination Data'!$B$4:$F$542,5,FALSE)</f>
        <v>2014</v>
      </c>
    </row>
    <row r="1535" spans="1:21" ht="12.75" customHeight="1" x14ac:dyDescent="0.15">
      <c r="A1535" t="s">
        <v>597</v>
      </c>
      <c r="B1535" t="s">
        <v>594</v>
      </c>
      <c r="C1535" t="s">
        <v>123</v>
      </c>
      <c r="D1535" s="85">
        <v>2016</v>
      </c>
      <c r="E1535" t="s">
        <v>1598</v>
      </c>
      <c r="F1535" s="83">
        <v>624</v>
      </c>
      <c r="G1535" s="79">
        <v>1</v>
      </c>
      <c r="H1535" s="83">
        <v>1</v>
      </c>
      <c r="I1535" s="83">
        <v>0</v>
      </c>
      <c r="J1535" s="83">
        <v>437</v>
      </c>
      <c r="K1535" s="79">
        <v>5</v>
      </c>
      <c r="L1535" s="83">
        <v>5</v>
      </c>
      <c r="M1535" s="83">
        <v>0</v>
      </c>
      <c r="N1535" s="83">
        <v>498</v>
      </c>
      <c r="O1535" s="83">
        <v>47</v>
      </c>
      <c r="P1535" s="83">
        <v>1120</v>
      </c>
      <c r="Q1535">
        <v>0</v>
      </c>
      <c r="R1535">
        <v>2679</v>
      </c>
      <c r="S1535">
        <v>53</v>
      </c>
      <c r="T1535" s="86">
        <f t="shared" si="0"/>
        <v>2016</v>
      </c>
      <c r="U1535" s="82">
        <f>VLOOKUP(A1535,'SB35 Determination Data'!$B$4:$F$542,5,FALSE)</f>
        <v>2014</v>
      </c>
    </row>
    <row r="1536" spans="1:21" ht="12.75" customHeight="1" x14ac:dyDescent="0.15">
      <c r="A1536" t="s">
        <v>597</v>
      </c>
      <c r="B1536" t="s">
        <v>594</v>
      </c>
      <c r="C1536" t="s">
        <v>123</v>
      </c>
      <c r="D1536" s="85">
        <v>2017</v>
      </c>
      <c r="E1536" t="s">
        <v>1598</v>
      </c>
      <c r="F1536" s="83">
        <v>624</v>
      </c>
      <c r="G1536" s="79">
        <v>2</v>
      </c>
      <c r="H1536" s="83">
        <v>2</v>
      </c>
      <c r="I1536" s="83">
        <v>0</v>
      </c>
      <c r="J1536" s="83">
        <v>437</v>
      </c>
      <c r="K1536" s="79">
        <v>4</v>
      </c>
      <c r="L1536" s="83">
        <v>4</v>
      </c>
      <c r="M1536" s="83">
        <v>0</v>
      </c>
      <c r="N1536" s="83">
        <v>498</v>
      </c>
      <c r="O1536" s="83">
        <v>38</v>
      </c>
      <c r="P1536" s="83">
        <v>1120</v>
      </c>
      <c r="Q1536">
        <v>0</v>
      </c>
      <c r="R1536">
        <v>2679</v>
      </c>
      <c r="S1536">
        <v>44</v>
      </c>
      <c r="T1536" s="86">
        <f t="shared" si="0"/>
        <v>2017</v>
      </c>
      <c r="U1536" s="82">
        <f>VLOOKUP(A1536,'SB35 Determination Data'!$B$4:$F$542,5,FALSE)</f>
        <v>2014</v>
      </c>
    </row>
    <row r="1537" spans="1:21" ht="12.75" customHeight="1" x14ac:dyDescent="0.15">
      <c r="A1537" t="s">
        <v>631</v>
      </c>
      <c r="B1537" t="s">
        <v>630</v>
      </c>
      <c r="C1537" t="s">
        <v>123</v>
      </c>
      <c r="D1537" s="85">
        <v>2013</v>
      </c>
      <c r="E1537" t="s">
        <v>1598</v>
      </c>
      <c r="F1537" s="83">
        <v>1036</v>
      </c>
      <c r="G1537" s="79">
        <v>0</v>
      </c>
      <c r="H1537" s="83">
        <v>0</v>
      </c>
      <c r="I1537" s="83">
        <v>0</v>
      </c>
      <c r="J1537" s="83">
        <v>727</v>
      </c>
      <c r="K1537" s="79">
        <v>0</v>
      </c>
      <c r="L1537" s="83">
        <v>0</v>
      </c>
      <c r="M1537" s="83">
        <v>0</v>
      </c>
      <c r="N1537" s="83">
        <v>870</v>
      </c>
      <c r="O1537" s="83">
        <v>1</v>
      </c>
      <c r="P1537" s="83">
        <v>2043</v>
      </c>
      <c r="Q1537">
        <v>85</v>
      </c>
      <c r="R1537">
        <v>4676</v>
      </c>
      <c r="S1537">
        <v>86</v>
      </c>
      <c r="T1537" s="81">
        <f t="shared" si="0"/>
        <v>2014</v>
      </c>
      <c r="U1537" s="82">
        <f>VLOOKUP(A1537,'SB35 Determination Data'!$B$4:$F$542,5,FALSE)</f>
        <v>2014</v>
      </c>
    </row>
    <row r="1538" spans="1:21" ht="12.75" customHeight="1" x14ac:dyDescent="0.15">
      <c r="A1538" t="s">
        <v>410</v>
      </c>
      <c r="B1538" t="s">
        <v>352</v>
      </c>
      <c r="C1538" t="s">
        <v>144</v>
      </c>
      <c r="D1538" s="85">
        <v>2014</v>
      </c>
      <c r="E1538" t="s">
        <v>1598</v>
      </c>
      <c r="F1538" s="83">
        <v>376</v>
      </c>
      <c r="G1538" s="79">
        <v>0</v>
      </c>
      <c r="H1538" s="83">
        <v>0</v>
      </c>
      <c r="I1538" s="83">
        <v>0</v>
      </c>
      <c r="J1538" s="83">
        <v>261</v>
      </c>
      <c r="K1538" s="79">
        <v>34</v>
      </c>
      <c r="L1538" s="83">
        <v>34</v>
      </c>
      <c r="M1538" s="83">
        <v>0</v>
      </c>
      <c r="N1538" s="2">
        <v>299</v>
      </c>
      <c r="O1538" s="83">
        <v>0</v>
      </c>
      <c r="P1538" s="83">
        <v>669</v>
      </c>
      <c r="Q1538">
        <v>32</v>
      </c>
      <c r="R1538">
        <v>1605</v>
      </c>
      <c r="S1538">
        <v>66</v>
      </c>
      <c r="T1538" s="81">
        <f t="shared" si="0"/>
        <v>2014</v>
      </c>
      <c r="U1538" s="82">
        <f>VLOOKUP(A1538,'SB35 Determination Data'!$B$4:$F$542,5,FALSE)</f>
        <v>2014</v>
      </c>
    </row>
    <row r="1539" spans="1:21" ht="12.75" customHeight="1" x14ac:dyDescent="0.15">
      <c r="A1539" t="s">
        <v>410</v>
      </c>
      <c r="B1539" t="s">
        <v>352</v>
      </c>
      <c r="C1539" t="s">
        <v>144</v>
      </c>
      <c r="D1539" s="85">
        <v>2015</v>
      </c>
      <c r="E1539" t="s">
        <v>1598</v>
      </c>
      <c r="F1539" s="83">
        <v>376</v>
      </c>
      <c r="G1539" s="79">
        <v>42</v>
      </c>
      <c r="H1539" s="83">
        <v>42</v>
      </c>
      <c r="I1539" s="83">
        <v>0</v>
      </c>
      <c r="J1539" s="83">
        <v>261</v>
      </c>
      <c r="K1539" s="79">
        <v>38</v>
      </c>
      <c r="L1539" s="83">
        <v>7</v>
      </c>
      <c r="M1539" s="83">
        <v>31</v>
      </c>
      <c r="N1539" s="83">
        <v>299</v>
      </c>
      <c r="O1539" s="83">
        <v>0</v>
      </c>
      <c r="P1539" s="83">
        <v>669</v>
      </c>
      <c r="Q1539">
        <v>111</v>
      </c>
      <c r="R1539">
        <v>1605</v>
      </c>
      <c r="S1539">
        <v>191</v>
      </c>
      <c r="T1539" s="86">
        <f t="shared" si="0"/>
        <v>2015</v>
      </c>
      <c r="U1539" s="82">
        <f>VLOOKUP(A1539,'SB35 Determination Data'!$B$4:$F$542,5,FALSE)</f>
        <v>2014</v>
      </c>
    </row>
    <row r="1540" spans="1:21" ht="12.75" customHeight="1" x14ac:dyDescent="0.15">
      <c r="A1540" t="s">
        <v>410</v>
      </c>
      <c r="B1540" t="s">
        <v>352</v>
      </c>
      <c r="C1540" t="s">
        <v>144</v>
      </c>
      <c r="D1540" s="85">
        <v>2016</v>
      </c>
      <c r="E1540" t="s">
        <v>1598</v>
      </c>
      <c r="F1540" s="83">
        <v>376</v>
      </c>
      <c r="G1540" s="79">
        <v>0</v>
      </c>
      <c r="H1540" s="83">
        <v>0</v>
      </c>
      <c r="I1540" s="83">
        <v>0</v>
      </c>
      <c r="J1540" s="83">
        <v>261</v>
      </c>
      <c r="K1540" s="79">
        <v>30</v>
      </c>
      <c r="L1540" s="83">
        <v>30</v>
      </c>
      <c r="M1540" s="83">
        <v>0</v>
      </c>
      <c r="N1540" s="83">
        <v>299</v>
      </c>
      <c r="O1540" s="83">
        <v>17</v>
      </c>
      <c r="P1540" s="83">
        <v>669</v>
      </c>
      <c r="Q1540">
        <v>102</v>
      </c>
      <c r="R1540">
        <v>1605</v>
      </c>
      <c r="S1540">
        <v>149</v>
      </c>
      <c r="T1540" s="86">
        <f t="shared" si="0"/>
        <v>2016</v>
      </c>
      <c r="U1540" s="82">
        <f>VLOOKUP(A1540,'SB35 Determination Data'!$B$4:$F$542,5,FALSE)</f>
        <v>2014</v>
      </c>
    </row>
    <row r="1541" spans="1:21" ht="12.75" customHeight="1" x14ac:dyDescent="0.15">
      <c r="A1541" t="s">
        <v>410</v>
      </c>
      <c r="B1541" t="s">
        <v>352</v>
      </c>
      <c r="C1541" t="s">
        <v>144</v>
      </c>
      <c r="D1541" s="85">
        <v>2017</v>
      </c>
      <c r="E1541" t="s">
        <v>1598</v>
      </c>
      <c r="F1541" s="83">
        <v>376</v>
      </c>
      <c r="G1541" s="79">
        <v>0</v>
      </c>
      <c r="H1541" s="83">
        <v>0</v>
      </c>
      <c r="I1541" s="83">
        <v>0</v>
      </c>
      <c r="J1541" s="83">
        <v>261</v>
      </c>
      <c r="K1541" s="79">
        <v>30</v>
      </c>
      <c r="L1541" s="83">
        <v>30</v>
      </c>
      <c r="M1541" s="83">
        <v>0</v>
      </c>
      <c r="N1541" s="83">
        <v>299</v>
      </c>
      <c r="O1541" s="83">
        <v>18</v>
      </c>
      <c r="P1541" s="83">
        <v>669</v>
      </c>
      <c r="Q1541">
        <v>9</v>
      </c>
      <c r="R1541">
        <v>1605</v>
      </c>
      <c r="S1541">
        <v>57</v>
      </c>
      <c r="T1541" s="86">
        <f t="shared" si="0"/>
        <v>2017</v>
      </c>
      <c r="U1541" s="82">
        <f>VLOOKUP(A1541,'SB35 Determination Data'!$B$4:$F$542,5,FALSE)</f>
        <v>2014</v>
      </c>
    </row>
    <row r="1542" spans="1:21" ht="12.75" customHeight="1" x14ac:dyDescent="0.15">
      <c r="A1542" t="s">
        <v>415</v>
      </c>
      <c r="B1542" t="s">
        <v>352</v>
      </c>
      <c r="C1542" t="s">
        <v>144</v>
      </c>
      <c r="D1542" s="85">
        <v>2014</v>
      </c>
      <c r="E1542" t="s">
        <v>1598</v>
      </c>
      <c r="F1542" s="83">
        <v>209</v>
      </c>
      <c r="G1542" s="79">
        <v>0</v>
      </c>
      <c r="H1542" s="83">
        <v>0</v>
      </c>
      <c r="I1542" s="83">
        <v>0</v>
      </c>
      <c r="J1542" s="83">
        <v>149</v>
      </c>
      <c r="K1542" s="79">
        <v>0</v>
      </c>
      <c r="L1542" s="83">
        <v>0</v>
      </c>
      <c r="M1542" s="83">
        <v>0</v>
      </c>
      <c r="N1542" s="83">
        <v>172</v>
      </c>
      <c r="O1542" s="83">
        <v>0</v>
      </c>
      <c r="P1542" s="83">
        <v>400</v>
      </c>
      <c r="Q1542">
        <v>18</v>
      </c>
      <c r="R1542">
        <v>930</v>
      </c>
      <c r="S1542">
        <v>18</v>
      </c>
      <c r="T1542" s="81">
        <f t="shared" si="0"/>
        <v>2014</v>
      </c>
      <c r="U1542" s="82">
        <f>VLOOKUP(A1542,'SB35 Determination Data'!$B$4:$F$542,5,FALSE)</f>
        <v>2014</v>
      </c>
    </row>
    <row r="1543" spans="1:21" ht="12.75" customHeight="1" x14ac:dyDescent="0.15">
      <c r="A1543" t="s">
        <v>415</v>
      </c>
      <c r="B1543" t="s">
        <v>352</v>
      </c>
      <c r="C1543" t="s">
        <v>144</v>
      </c>
      <c r="D1543" s="85">
        <v>2015</v>
      </c>
      <c r="E1543" t="s">
        <v>1598</v>
      </c>
      <c r="F1543" s="83">
        <v>209</v>
      </c>
      <c r="G1543" s="79">
        <v>0</v>
      </c>
      <c r="H1543" s="83">
        <v>0</v>
      </c>
      <c r="I1543" s="83">
        <v>0</v>
      </c>
      <c r="J1543" s="83">
        <v>149</v>
      </c>
      <c r="K1543" s="79">
        <v>0</v>
      </c>
      <c r="L1543" s="83">
        <v>0</v>
      </c>
      <c r="M1543" s="83">
        <v>0</v>
      </c>
      <c r="N1543" s="2">
        <v>172</v>
      </c>
      <c r="O1543" s="83">
        <v>0</v>
      </c>
      <c r="P1543" s="83">
        <v>400</v>
      </c>
      <c r="Q1543">
        <v>17</v>
      </c>
      <c r="R1543">
        <v>930</v>
      </c>
      <c r="S1543">
        <v>17</v>
      </c>
      <c r="T1543" s="86">
        <f t="shared" si="0"/>
        <v>2015</v>
      </c>
      <c r="U1543" s="82">
        <f>VLOOKUP(A1543,'SB35 Determination Data'!$B$4:$F$542,5,FALSE)</f>
        <v>2014</v>
      </c>
    </row>
    <row r="1544" spans="1:21" ht="12.75" customHeight="1" x14ac:dyDescent="0.15">
      <c r="A1544" t="s">
        <v>415</v>
      </c>
      <c r="B1544" t="s">
        <v>352</v>
      </c>
      <c r="C1544" t="s">
        <v>144</v>
      </c>
      <c r="D1544" s="85">
        <v>2016</v>
      </c>
      <c r="E1544" t="s">
        <v>1598</v>
      </c>
      <c r="F1544" s="83">
        <v>209</v>
      </c>
      <c r="G1544" s="79">
        <v>0</v>
      </c>
      <c r="H1544" s="83">
        <v>0</v>
      </c>
      <c r="I1544" s="83">
        <v>0</v>
      </c>
      <c r="J1544" s="83">
        <v>149</v>
      </c>
      <c r="K1544" s="79">
        <v>0</v>
      </c>
      <c r="L1544" s="83">
        <v>0</v>
      </c>
      <c r="M1544" s="83">
        <v>0</v>
      </c>
      <c r="N1544" s="83">
        <v>172</v>
      </c>
      <c r="O1544" s="83">
        <v>0</v>
      </c>
      <c r="P1544" s="83">
        <v>400</v>
      </c>
      <c r="Q1544">
        <v>17</v>
      </c>
      <c r="R1544">
        <v>930</v>
      </c>
      <c r="S1544">
        <v>17</v>
      </c>
      <c r="T1544" s="86">
        <f t="shared" si="0"/>
        <v>2016</v>
      </c>
      <c r="U1544" s="82">
        <f>VLOOKUP(A1544,'SB35 Determination Data'!$B$4:$F$542,5,FALSE)</f>
        <v>2014</v>
      </c>
    </row>
    <row r="1545" spans="1:21" ht="12.75" customHeight="1" x14ac:dyDescent="0.15">
      <c r="A1545" t="s">
        <v>415</v>
      </c>
      <c r="B1545" t="s">
        <v>352</v>
      </c>
      <c r="C1545" t="s">
        <v>144</v>
      </c>
      <c r="D1545" s="85">
        <v>2017</v>
      </c>
      <c r="E1545" t="s">
        <v>1598</v>
      </c>
      <c r="F1545" s="83">
        <v>209</v>
      </c>
      <c r="G1545" s="79">
        <v>0</v>
      </c>
      <c r="H1545" s="83">
        <v>0</v>
      </c>
      <c r="I1545" s="83">
        <v>0</v>
      </c>
      <c r="J1545" s="83">
        <v>149</v>
      </c>
      <c r="K1545" s="79">
        <v>0</v>
      </c>
      <c r="L1545" s="83">
        <v>0</v>
      </c>
      <c r="M1545" s="83">
        <v>0</v>
      </c>
      <c r="N1545" s="83">
        <v>172</v>
      </c>
      <c r="O1545" s="83">
        <v>0</v>
      </c>
      <c r="P1545" s="83">
        <v>400</v>
      </c>
      <c r="Q1545">
        <v>37</v>
      </c>
      <c r="R1545">
        <v>930</v>
      </c>
      <c r="S1545">
        <v>37</v>
      </c>
      <c r="T1545" s="86">
        <f t="shared" si="0"/>
        <v>2017</v>
      </c>
      <c r="U1545" s="82">
        <f>VLOOKUP(A1545,'SB35 Determination Data'!$B$4:$F$542,5,FALSE)</f>
        <v>2014</v>
      </c>
    </row>
    <row r="1546" spans="1:21" ht="12.75" customHeight="1" x14ac:dyDescent="0.15">
      <c r="A1546" t="s">
        <v>169</v>
      </c>
      <c r="B1546" t="s">
        <v>168</v>
      </c>
      <c r="C1546" t="s">
        <v>144</v>
      </c>
      <c r="D1546" s="85">
        <v>2018</v>
      </c>
      <c r="E1546" t="s">
        <v>1598</v>
      </c>
      <c r="F1546" s="83">
        <v>31</v>
      </c>
      <c r="G1546" s="79">
        <v>0</v>
      </c>
      <c r="H1546" s="83">
        <v>0</v>
      </c>
      <c r="I1546" s="83">
        <v>0</v>
      </c>
      <c r="J1546" s="83">
        <v>19</v>
      </c>
      <c r="K1546" s="79">
        <v>0</v>
      </c>
      <c r="L1546" s="83">
        <v>0</v>
      </c>
      <c r="M1546" s="83">
        <v>0</v>
      </c>
      <c r="N1546" s="83">
        <v>20</v>
      </c>
      <c r="O1546" s="83">
        <v>0</v>
      </c>
      <c r="P1546" s="2">
        <v>45</v>
      </c>
      <c r="Q1546">
        <v>4</v>
      </c>
      <c r="R1546">
        <v>115</v>
      </c>
      <c r="S1546">
        <v>4</v>
      </c>
      <c r="T1546" s="86">
        <f t="shared" si="0"/>
        <v>2018</v>
      </c>
      <c r="U1546" s="82">
        <f>VLOOKUP(A1546,'SB35 Determination Data'!$B$4:$F$542,5,FALSE)</f>
        <v>2014</v>
      </c>
    </row>
    <row r="1547" spans="1:21" ht="12.75" customHeight="1" x14ac:dyDescent="0.15">
      <c r="A1547" t="s">
        <v>66</v>
      </c>
      <c r="B1547" t="s">
        <v>66</v>
      </c>
      <c r="C1547" t="s">
        <v>67</v>
      </c>
      <c r="D1547" s="85">
        <v>2018</v>
      </c>
      <c r="E1547" t="s">
        <v>1598</v>
      </c>
      <c r="F1547" s="83">
        <v>444</v>
      </c>
      <c r="G1547" s="79">
        <v>1</v>
      </c>
      <c r="H1547" s="83">
        <v>1</v>
      </c>
      <c r="I1547" s="83">
        <v>0</v>
      </c>
      <c r="J1547" s="83">
        <v>248</v>
      </c>
      <c r="K1547" s="79">
        <v>0</v>
      </c>
      <c r="L1547" s="83">
        <v>0</v>
      </c>
      <c r="M1547" s="83">
        <v>0</v>
      </c>
      <c r="N1547" s="83">
        <v>283</v>
      </c>
      <c r="O1547" s="83">
        <v>0</v>
      </c>
      <c r="P1547" s="2">
        <v>748</v>
      </c>
      <c r="Q1547">
        <v>180</v>
      </c>
      <c r="R1547">
        <v>1723</v>
      </c>
      <c r="S1547">
        <v>181</v>
      </c>
      <c r="T1547" s="86">
        <f t="shared" si="0"/>
        <v>2018</v>
      </c>
      <c r="U1547" s="82">
        <f>VLOOKUP(A1547,'SB35 Determination Data'!$B$4:$F$542,5,FALSE)</f>
        <v>2015</v>
      </c>
    </row>
    <row r="1548" spans="1:21" ht="12.75" customHeight="1" x14ac:dyDescent="0.15">
      <c r="A1548" t="s">
        <v>68</v>
      </c>
      <c r="B1548" t="s">
        <v>66</v>
      </c>
      <c r="C1548" t="s">
        <v>67</v>
      </c>
      <c r="D1548" s="85">
        <v>2018</v>
      </c>
      <c r="E1548" t="s">
        <v>1598</v>
      </c>
      <c r="F1548" s="83">
        <v>430</v>
      </c>
      <c r="G1548" s="79">
        <v>0</v>
      </c>
      <c r="H1548" s="83">
        <v>0</v>
      </c>
      <c r="I1548" s="83">
        <v>0</v>
      </c>
      <c r="J1548" s="83">
        <v>227</v>
      </c>
      <c r="K1548" s="79">
        <v>11</v>
      </c>
      <c r="L1548" s="83">
        <v>0</v>
      </c>
      <c r="M1548" s="83">
        <v>11</v>
      </c>
      <c r="N1548" s="83">
        <v>295</v>
      </c>
      <c r="O1548" s="83">
        <v>0</v>
      </c>
      <c r="P1548" s="2">
        <v>817</v>
      </c>
      <c r="Q1548">
        <v>108</v>
      </c>
      <c r="R1548">
        <v>1769</v>
      </c>
      <c r="S1548">
        <v>119</v>
      </c>
      <c r="T1548" s="86">
        <f t="shared" si="0"/>
        <v>2018</v>
      </c>
      <c r="U1548" s="82">
        <f>VLOOKUP(A1548,'SB35 Determination Data'!$B$4:$F$542,5,FALSE)</f>
        <v>2015</v>
      </c>
    </row>
    <row r="1549" spans="1:21" ht="12.75" customHeight="1" x14ac:dyDescent="0.15">
      <c r="A1549" t="s">
        <v>69</v>
      </c>
      <c r="B1549" t="s">
        <v>66</v>
      </c>
      <c r="C1549" t="s">
        <v>67</v>
      </c>
      <c r="D1549" s="85">
        <v>2018</v>
      </c>
      <c r="E1549" t="s">
        <v>1598</v>
      </c>
      <c r="F1549" s="83">
        <v>80</v>
      </c>
      <c r="G1549" s="79">
        <v>0</v>
      </c>
      <c r="H1549" s="83">
        <v>0</v>
      </c>
      <c r="I1549" s="83">
        <v>0</v>
      </c>
      <c r="J1549" s="83">
        <v>53</v>
      </c>
      <c r="K1549" s="79">
        <v>0</v>
      </c>
      <c r="L1549" s="83">
        <v>0</v>
      </c>
      <c r="M1549" s="83">
        <v>0</v>
      </c>
      <c r="N1549" s="2">
        <v>57</v>
      </c>
      <c r="O1549" s="83">
        <v>17</v>
      </c>
      <c r="P1549" s="2">
        <v>145</v>
      </c>
      <c r="Q1549">
        <v>0</v>
      </c>
      <c r="R1549">
        <v>335</v>
      </c>
      <c r="S1549">
        <v>17</v>
      </c>
      <c r="T1549" s="86">
        <f t="shared" si="0"/>
        <v>2018</v>
      </c>
      <c r="U1549" s="82">
        <f>VLOOKUP(A1549,'SB35 Determination Data'!$B$4:$F$542,5,FALSE)</f>
        <v>2015</v>
      </c>
    </row>
    <row r="1550" spans="1:21" ht="12.75" customHeight="1" x14ac:dyDescent="0.15">
      <c r="A1550" t="s">
        <v>170</v>
      </c>
      <c r="B1550" t="s">
        <v>168</v>
      </c>
      <c r="C1550" t="s">
        <v>144</v>
      </c>
      <c r="D1550" s="85">
        <v>2018</v>
      </c>
      <c r="E1550" t="s">
        <v>1598</v>
      </c>
      <c r="F1550" s="83">
        <v>380</v>
      </c>
      <c r="G1550" s="79">
        <v>0</v>
      </c>
      <c r="H1550" s="83">
        <v>0</v>
      </c>
      <c r="I1550" s="83">
        <v>0</v>
      </c>
      <c r="J1550" s="83">
        <v>224</v>
      </c>
      <c r="K1550" s="79">
        <v>2</v>
      </c>
      <c r="L1550" s="83">
        <v>2</v>
      </c>
      <c r="M1550" s="83">
        <v>0</v>
      </c>
      <c r="N1550" s="83">
        <v>246</v>
      </c>
      <c r="O1550" s="83">
        <v>0</v>
      </c>
      <c r="P1550" s="2">
        <v>642</v>
      </c>
      <c r="Q1550">
        <v>11</v>
      </c>
      <c r="R1550">
        <v>1492</v>
      </c>
      <c r="S1550">
        <v>13</v>
      </c>
      <c r="T1550" s="86">
        <f t="shared" si="0"/>
        <v>2018</v>
      </c>
      <c r="U1550" s="82">
        <f>VLOOKUP(A1550,'SB35 Determination Data'!$B$4:$F$542,5,FALSE)</f>
        <v>2014</v>
      </c>
    </row>
    <row r="1551" spans="1:21" ht="12.75" customHeight="1" x14ac:dyDescent="0.15">
      <c r="A1551" t="s">
        <v>274</v>
      </c>
      <c r="B1551" t="s">
        <v>273</v>
      </c>
      <c r="C1551" t="s">
        <v>144</v>
      </c>
      <c r="D1551" s="85">
        <v>2018</v>
      </c>
      <c r="E1551" t="s">
        <v>1598</v>
      </c>
      <c r="F1551" s="83">
        <v>9</v>
      </c>
      <c r="G1551" s="79"/>
      <c r="H1551" s="83"/>
      <c r="I1551" s="83"/>
      <c r="J1551" s="83">
        <v>7</v>
      </c>
      <c r="K1551" s="79"/>
      <c r="L1551" s="83"/>
      <c r="M1551" s="83"/>
      <c r="N1551" s="83">
        <v>7</v>
      </c>
      <c r="O1551" s="83"/>
      <c r="P1551" s="2">
        <v>16</v>
      </c>
      <c r="R1551">
        <v>39</v>
      </c>
      <c r="T1551" s="86">
        <f t="shared" si="0"/>
        <v>2018</v>
      </c>
      <c r="U1551" s="82">
        <f>VLOOKUP(A1551,'SB35 Determination Data'!$B$4:$F$542,5,FALSE)</f>
        <v>2014</v>
      </c>
    </row>
    <row r="1552" spans="1:21" ht="12.75" customHeight="1" x14ac:dyDescent="0.15">
      <c r="A1552" t="s">
        <v>84</v>
      </c>
      <c r="B1552" t="s">
        <v>82</v>
      </c>
      <c r="C1552" t="s">
        <v>83</v>
      </c>
      <c r="D1552" s="85">
        <v>2018</v>
      </c>
      <c r="E1552" t="s">
        <v>1598</v>
      </c>
      <c r="F1552" s="83">
        <v>7</v>
      </c>
      <c r="G1552" s="79">
        <v>0</v>
      </c>
      <c r="H1552" s="83">
        <v>0</v>
      </c>
      <c r="I1552" s="83">
        <v>0</v>
      </c>
      <c r="J1552" s="83">
        <v>6</v>
      </c>
      <c r="K1552" s="79">
        <v>1</v>
      </c>
      <c r="L1552" s="83">
        <v>0</v>
      </c>
      <c r="M1552" s="83">
        <v>1</v>
      </c>
      <c r="N1552" s="83">
        <v>6</v>
      </c>
      <c r="O1552" s="83">
        <v>0</v>
      </c>
      <c r="P1552" s="2">
        <v>11</v>
      </c>
      <c r="Q1552">
        <v>0</v>
      </c>
      <c r="R1552">
        <v>30</v>
      </c>
      <c r="S1552">
        <v>1</v>
      </c>
      <c r="T1552" s="86">
        <f t="shared" si="0"/>
        <v>2018</v>
      </c>
      <c r="U1552" s="82">
        <f>VLOOKUP(A1552,'SB35 Determination Data'!$B$4:$F$542,5,FALSE)</f>
        <v>2014</v>
      </c>
    </row>
    <row r="1553" spans="1:21" ht="12.75" customHeight="1" x14ac:dyDescent="0.15">
      <c r="A1553" t="s">
        <v>430</v>
      </c>
      <c r="B1553" t="s">
        <v>85</v>
      </c>
      <c r="C1553" t="s">
        <v>83</v>
      </c>
      <c r="D1553" s="85">
        <v>2018</v>
      </c>
      <c r="E1553" t="s">
        <v>1598</v>
      </c>
      <c r="F1553" s="83">
        <v>10</v>
      </c>
      <c r="G1553" s="79">
        <v>1</v>
      </c>
      <c r="H1553" s="83">
        <v>0</v>
      </c>
      <c r="I1553" s="83">
        <v>1</v>
      </c>
      <c r="J1553" s="83">
        <v>7</v>
      </c>
      <c r="K1553" s="79">
        <v>4</v>
      </c>
      <c r="L1553" s="83">
        <v>0</v>
      </c>
      <c r="M1553" s="83">
        <v>4</v>
      </c>
      <c r="N1553" s="83">
        <v>9</v>
      </c>
      <c r="O1553" s="83">
        <v>21</v>
      </c>
      <c r="P1553" s="2">
        <v>23</v>
      </c>
      <c r="Q1553">
        <v>7</v>
      </c>
      <c r="R1553">
        <v>49</v>
      </c>
      <c r="S1553">
        <v>33</v>
      </c>
      <c r="T1553" s="86">
        <f t="shared" si="0"/>
        <v>2018</v>
      </c>
      <c r="U1553" s="82">
        <f>VLOOKUP(A1553,'SB35 Determination Data'!$B$4:$F$542,5,FALSE)</f>
        <v>2014</v>
      </c>
    </row>
    <row r="1554" spans="1:21" ht="12.75" customHeight="1" x14ac:dyDescent="0.15">
      <c r="A1554" t="s">
        <v>264</v>
      </c>
      <c r="B1554" t="s">
        <v>263</v>
      </c>
      <c r="C1554" t="s">
        <v>67</v>
      </c>
      <c r="D1554" s="85">
        <v>2018</v>
      </c>
      <c r="E1554" t="s">
        <v>1598</v>
      </c>
      <c r="F1554" s="83">
        <v>116</v>
      </c>
      <c r="G1554" s="79">
        <v>8</v>
      </c>
      <c r="H1554" s="83">
        <v>8</v>
      </c>
      <c r="I1554" s="83">
        <v>0</v>
      </c>
      <c r="J1554" s="83">
        <v>54</v>
      </c>
      <c r="K1554" s="79">
        <v>11</v>
      </c>
      <c r="L1554" s="83">
        <v>8</v>
      </c>
      <c r="M1554" s="83">
        <v>3</v>
      </c>
      <c r="N1554" s="83">
        <v>58</v>
      </c>
      <c r="O1554" s="83">
        <v>0</v>
      </c>
      <c r="P1554" s="2">
        <v>164</v>
      </c>
      <c r="Q1554">
        <v>143</v>
      </c>
      <c r="R1554">
        <v>392</v>
      </c>
      <c r="S1554">
        <v>162</v>
      </c>
      <c r="T1554" s="86">
        <f t="shared" si="0"/>
        <v>2018</v>
      </c>
      <c r="U1554" s="82">
        <f>VLOOKUP(A1554,'SB35 Determination Data'!$B$4:$F$542,5,FALSE)</f>
        <v>2015</v>
      </c>
    </row>
    <row r="1555" spans="1:21" ht="12.75" customHeight="1" x14ac:dyDescent="0.15">
      <c r="A1555" t="s">
        <v>275</v>
      </c>
      <c r="B1555" t="s">
        <v>273</v>
      </c>
      <c r="C1555" t="s">
        <v>144</v>
      </c>
      <c r="D1555" s="85">
        <v>2018</v>
      </c>
      <c r="E1555" t="s">
        <v>1598</v>
      </c>
      <c r="F1555" s="83">
        <v>1256</v>
      </c>
      <c r="G1555" s="79">
        <v>0</v>
      </c>
      <c r="H1555" s="83">
        <v>0</v>
      </c>
      <c r="I1555" s="83">
        <v>0</v>
      </c>
      <c r="J1555" s="83">
        <v>907</v>
      </c>
      <c r="K1555" s="79">
        <v>0</v>
      </c>
      <c r="L1555" s="83">
        <v>0</v>
      </c>
      <c r="M1555" s="83">
        <v>0</v>
      </c>
      <c r="N1555" s="2">
        <v>1038</v>
      </c>
      <c r="O1555" s="83">
        <v>5</v>
      </c>
      <c r="P1555" s="2">
        <v>2501</v>
      </c>
      <c r="Q1555">
        <v>944</v>
      </c>
      <c r="R1555">
        <v>5702</v>
      </c>
      <c r="S1555">
        <v>949</v>
      </c>
      <c r="T1555" s="86">
        <f t="shared" si="0"/>
        <v>2018</v>
      </c>
      <c r="U1555" s="82">
        <f>VLOOKUP(A1555,'SB35 Determination Data'!$B$4:$F$542,5,FALSE)</f>
        <v>2014</v>
      </c>
    </row>
    <row r="1556" spans="1:21" ht="12.75" customHeight="1" x14ac:dyDescent="0.15">
      <c r="A1556" t="s">
        <v>434</v>
      </c>
      <c r="B1556" t="s">
        <v>433</v>
      </c>
      <c r="C1556" t="s">
        <v>83</v>
      </c>
      <c r="D1556" s="85">
        <v>2018</v>
      </c>
      <c r="E1556" t="s">
        <v>1598</v>
      </c>
      <c r="F1556" s="83">
        <v>32</v>
      </c>
      <c r="G1556" s="79">
        <v>0</v>
      </c>
      <c r="H1556" s="83">
        <v>0</v>
      </c>
      <c r="I1556" s="83">
        <v>0</v>
      </c>
      <c r="J1556" s="83">
        <v>21</v>
      </c>
      <c r="K1556" s="79">
        <v>1</v>
      </c>
      <c r="L1556" s="83">
        <v>0</v>
      </c>
      <c r="M1556" s="83">
        <v>1</v>
      </c>
      <c r="N1556" s="83">
        <v>24</v>
      </c>
      <c r="O1556" s="83">
        <v>1</v>
      </c>
      <c r="P1556" s="2">
        <v>59</v>
      </c>
      <c r="Q1556">
        <v>27</v>
      </c>
      <c r="R1556">
        <v>136</v>
      </c>
      <c r="S1556">
        <v>29</v>
      </c>
      <c r="T1556" s="86">
        <f t="shared" si="0"/>
        <v>2018</v>
      </c>
      <c r="U1556" s="82">
        <f>VLOOKUP(A1556,'SB35 Determination Data'!$B$4:$F$542,5,FALSE)</f>
        <v>2014</v>
      </c>
    </row>
    <row r="1557" spans="1:21" ht="12.75" customHeight="1" x14ac:dyDescent="0.15">
      <c r="A1557" t="s">
        <v>435</v>
      </c>
      <c r="B1557" t="s">
        <v>95</v>
      </c>
      <c r="C1557" t="s">
        <v>83</v>
      </c>
      <c r="D1557" s="85">
        <v>2018</v>
      </c>
      <c r="E1557" t="s">
        <v>1598</v>
      </c>
      <c r="F1557" s="83">
        <v>39</v>
      </c>
      <c r="G1557" s="79">
        <v>1</v>
      </c>
      <c r="H1557" s="83">
        <v>0</v>
      </c>
      <c r="I1557" s="83">
        <v>1</v>
      </c>
      <c r="J1557" s="83">
        <v>25</v>
      </c>
      <c r="K1557" s="79">
        <v>0</v>
      </c>
      <c r="L1557" s="83">
        <v>0</v>
      </c>
      <c r="M1557" s="83">
        <v>0</v>
      </c>
      <c r="N1557" s="83">
        <v>28</v>
      </c>
      <c r="O1557" s="83">
        <v>1</v>
      </c>
      <c r="P1557" s="2">
        <v>69</v>
      </c>
      <c r="Q1557">
        <v>19</v>
      </c>
      <c r="R1557">
        <v>161</v>
      </c>
      <c r="S1557">
        <v>21</v>
      </c>
      <c r="T1557" s="86">
        <f t="shared" si="0"/>
        <v>2018</v>
      </c>
      <c r="U1557" s="82">
        <f>VLOOKUP(A1557,'SB35 Determination Data'!$B$4:$F$542,5,FALSE)</f>
        <v>2014</v>
      </c>
    </row>
    <row r="1558" spans="1:21" ht="12.75" customHeight="1" x14ac:dyDescent="0.15">
      <c r="A1558" t="s">
        <v>100</v>
      </c>
      <c r="B1558" t="s">
        <v>99</v>
      </c>
      <c r="C1558" t="s">
        <v>67</v>
      </c>
      <c r="D1558" s="85">
        <v>2018</v>
      </c>
      <c r="E1558" t="s">
        <v>1598</v>
      </c>
      <c r="F1558" s="83">
        <v>349</v>
      </c>
      <c r="G1558" s="79">
        <v>1</v>
      </c>
      <c r="H1558" s="83">
        <v>0</v>
      </c>
      <c r="I1558" s="83">
        <v>1</v>
      </c>
      <c r="J1558" s="83">
        <v>205</v>
      </c>
      <c r="K1558" s="79">
        <v>1</v>
      </c>
      <c r="L1558" s="83">
        <v>0</v>
      </c>
      <c r="M1558" s="83">
        <v>1</v>
      </c>
      <c r="N1558" s="83">
        <v>214</v>
      </c>
      <c r="O1558" s="83">
        <v>0</v>
      </c>
      <c r="P1558" s="2">
        <v>680</v>
      </c>
      <c r="Q1558">
        <v>119</v>
      </c>
      <c r="R1558">
        <v>1448</v>
      </c>
      <c r="S1558">
        <v>121</v>
      </c>
      <c r="T1558" s="86">
        <f t="shared" si="0"/>
        <v>2018</v>
      </c>
      <c r="U1558" s="82">
        <f>VLOOKUP(A1558,'SB35 Determination Data'!$B$4:$F$542,5,FALSE)</f>
        <v>2015</v>
      </c>
    </row>
    <row r="1559" spans="1:21" ht="12.75" customHeight="1" x14ac:dyDescent="0.15">
      <c r="A1559" t="s">
        <v>171</v>
      </c>
      <c r="B1559" t="s">
        <v>168</v>
      </c>
      <c r="C1559" t="s">
        <v>144</v>
      </c>
      <c r="D1559" s="85">
        <v>2018</v>
      </c>
      <c r="E1559" t="s">
        <v>1598</v>
      </c>
      <c r="F1559" s="83">
        <v>276</v>
      </c>
      <c r="G1559" s="79">
        <v>0</v>
      </c>
      <c r="H1559" s="83">
        <v>0</v>
      </c>
      <c r="I1559" s="83">
        <v>0</v>
      </c>
      <c r="J1559" s="83">
        <v>167</v>
      </c>
      <c r="K1559" s="79">
        <v>0</v>
      </c>
      <c r="L1559" s="83">
        <v>0</v>
      </c>
      <c r="M1559" s="83">
        <v>0</v>
      </c>
      <c r="N1559" s="2">
        <v>177</v>
      </c>
      <c r="O1559" s="83">
        <v>0</v>
      </c>
      <c r="P1559" s="2">
        <v>434</v>
      </c>
      <c r="Q1559">
        <v>69</v>
      </c>
      <c r="R1559">
        <v>1054</v>
      </c>
      <c r="S1559">
        <v>69</v>
      </c>
      <c r="T1559" s="86">
        <f t="shared" si="0"/>
        <v>2018</v>
      </c>
      <c r="U1559" s="82">
        <f>VLOOKUP(A1559,'SB35 Determination Data'!$B$4:$F$542,5,FALSE)</f>
        <v>2014</v>
      </c>
    </row>
    <row r="1560" spans="1:21" ht="12.75" customHeight="1" x14ac:dyDescent="0.15">
      <c r="A1560" t="s">
        <v>140</v>
      </c>
      <c r="B1560" t="s">
        <v>139</v>
      </c>
      <c r="C1560" t="s">
        <v>83</v>
      </c>
      <c r="D1560" s="85">
        <v>2018</v>
      </c>
      <c r="E1560" t="s">
        <v>1598</v>
      </c>
      <c r="F1560" s="83">
        <v>85</v>
      </c>
      <c r="G1560" s="79">
        <v>0</v>
      </c>
      <c r="H1560" s="83">
        <v>0</v>
      </c>
      <c r="I1560" s="83">
        <v>0</v>
      </c>
      <c r="J1560" s="83">
        <v>56</v>
      </c>
      <c r="K1560" s="79">
        <v>0</v>
      </c>
      <c r="L1560" s="83">
        <v>0</v>
      </c>
      <c r="M1560" s="83">
        <v>0</v>
      </c>
      <c r="N1560" s="83">
        <v>62</v>
      </c>
      <c r="O1560" s="83">
        <v>40</v>
      </c>
      <c r="P1560" s="2">
        <v>160</v>
      </c>
      <c r="Q1560">
        <v>32</v>
      </c>
      <c r="R1560">
        <v>363</v>
      </c>
      <c r="S1560">
        <v>72</v>
      </c>
      <c r="T1560" s="86">
        <f t="shared" si="0"/>
        <v>2018</v>
      </c>
      <c r="U1560" s="82">
        <f>VLOOKUP(A1560,'SB35 Determination Data'!$B$4:$F$542,5,FALSE)</f>
        <v>2014</v>
      </c>
    </row>
    <row r="1561" spans="1:21" ht="12.75" customHeight="1" x14ac:dyDescent="0.15">
      <c r="A1561" t="s">
        <v>442</v>
      </c>
      <c r="B1561" t="s">
        <v>441</v>
      </c>
      <c r="C1561" t="s">
        <v>83</v>
      </c>
      <c r="D1561" s="85">
        <v>2018</v>
      </c>
      <c r="E1561" t="s">
        <v>1598</v>
      </c>
      <c r="F1561" s="83">
        <v>60</v>
      </c>
      <c r="G1561" s="79">
        <v>0</v>
      </c>
      <c r="H1561" s="83">
        <v>0</v>
      </c>
      <c r="I1561" s="83">
        <v>0</v>
      </c>
      <c r="J1561" s="83">
        <v>38</v>
      </c>
      <c r="K1561" s="79">
        <v>13</v>
      </c>
      <c r="L1561" s="83">
        <v>0</v>
      </c>
      <c r="M1561" s="83">
        <v>13</v>
      </c>
      <c r="N1561" s="83">
        <v>43</v>
      </c>
      <c r="O1561" s="83">
        <v>0</v>
      </c>
      <c r="P1561" s="2">
        <v>101</v>
      </c>
      <c r="Q1561">
        <v>22</v>
      </c>
      <c r="R1561">
        <v>242</v>
      </c>
      <c r="S1561">
        <v>35</v>
      </c>
      <c r="T1561" s="86">
        <f t="shared" si="0"/>
        <v>2018</v>
      </c>
      <c r="U1561" s="82">
        <f>VLOOKUP(A1561,'SB35 Determination Data'!$B$4:$F$542,5,FALSE)</f>
        <v>2014</v>
      </c>
    </row>
    <row r="1562" spans="1:21" ht="12.75" customHeight="1" x14ac:dyDescent="0.15">
      <c r="A1562" t="s">
        <v>172</v>
      </c>
      <c r="B1562" t="s">
        <v>168</v>
      </c>
      <c r="C1562" t="s">
        <v>144</v>
      </c>
      <c r="D1562" s="85">
        <v>2018</v>
      </c>
      <c r="E1562" t="s">
        <v>1598</v>
      </c>
      <c r="F1562" s="83">
        <v>31</v>
      </c>
      <c r="G1562" s="79">
        <v>0</v>
      </c>
      <c r="H1562" s="83">
        <v>0</v>
      </c>
      <c r="I1562" s="83">
        <v>0</v>
      </c>
      <c r="J1562" s="83">
        <v>18</v>
      </c>
      <c r="K1562" s="79">
        <v>0</v>
      </c>
      <c r="L1562" s="83">
        <v>0</v>
      </c>
      <c r="M1562" s="83">
        <v>0</v>
      </c>
      <c r="N1562" s="83">
        <v>20</v>
      </c>
      <c r="O1562" s="83">
        <v>0</v>
      </c>
      <c r="P1562" s="2">
        <v>51</v>
      </c>
      <c r="Q1562">
        <v>7</v>
      </c>
      <c r="R1562">
        <v>120</v>
      </c>
      <c r="S1562">
        <v>7</v>
      </c>
      <c r="T1562" s="86">
        <f t="shared" si="0"/>
        <v>2018</v>
      </c>
      <c r="U1562" s="82">
        <f>VLOOKUP(A1562,'SB35 Determination Data'!$B$4:$F$542,5,FALSE)</f>
        <v>2014</v>
      </c>
    </row>
    <row r="1563" spans="1:21" ht="12.75" customHeight="1" x14ac:dyDescent="0.15">
      <c r="A1563" t="s">
        <v>155</v>
      </c>
      <c r="B1563" t="s">
        <v>154</v>
      </c>
      <c r="C1563" t="s">
        <v>128</v>
      </c>
      <c r="D1563" s="85">
        <v>2018</v>
      </c>
      <c r="E1563" t="s">
        <v>1598</v>
      </c>
      <c r="F1563" s="83">
        <v>398</v>
      </c>
      <c r="G1563" s="79">
        <v>0</v>
      </c>
      <c r="H1563" s="83">
        <v>0</v>
      </c>
      <c r="I1563" s="83">
        <v>0</v>
      </c>
      <c r="J1563" s="83">
        <v>239</v>
      </c>
      <c r="K1563" s="79">
        <v>0</v>
      </c>
      <c r="L1563" s="83">
        <v>0</v>
      </c>
      <c r="M1563" s="83">
        <v>0</v>
      </c>
      <c r="N1563" s="83">
        <v>183</v>
      </c>
      <c r="O1563" s="83">
        <v>102</v>
      </c>
      <c r="P1563" s="2">
        <v>349</v>
      </c>
      <c r="Q1563">
        <v>0</v>
      </c>
      <c r="R1563">
        <v>1169</v>
      </c>
      <c r="S1563">
        <v>102</v>
      </c>
      <c r="T1563" s="86">
        <f t="shared" si="0"/>
        <v>2018</v>
      </c>
      <c r="U1563" s="82">
        <f>VLOOKUP(A1563,'SB35 Determination Data'!$B$4:$F$542,5,FALSE)</f>
        <v>2016</v>
      </c>
    </row>
    <row r="1564" spans="1:21" ht="12.75" customHeight="1" x14ac:dyDescent="0.15">
      <c r="A1564" t="s">
        <v>447</v>
      </c>
      <c r="B1564" t="s">
        <v>441</v>
      </c>
      <c r="C1564" t="s">
        <v>83</v>
      </c>
      <c r="D1564" s="85">
        <v>2018</v>
      </c>
      <c r="E1564" t="s">
        <v>1598</v>
      </c>
      <c r="F1564" s="83">
        <v>98</v>
      </c>
      <c r="G1564" s="79">
        <v>0</v>
      </c>
      <c r="H1564" s="83">
        <v>0</v>
      </c>
      <c r="I1564" s="83">
        <v>0</v>
      </c>
      <c r="J1564" s="83">
        <v>62</v>
      </c>
      <c r="K1564" s="79">
        <v>0</v>
      </c>
      <c r="L1564" s="83">
        <v>0</v>
      </c>
      <c r="M1564" s="83">
        <v>0</v>
      </c>
      <c r="N1564" s="2">
        <v>69</v>
      </c>
      <c r="O1564" s="83">
        <v>7</v>
      </c>
      <c r="P1564" s="2">
        <v>164</v>
      </c>
      <c r="Q1564">
        <v>12</v>
      </c>
      <c r="R1564">
        <v>393</v>
      </c>
      <c r="S1564">
        <v>19</v>
      </c>
      <c r="T1564" s="86">
        <f t="shared" si="0"/>
        <v>2018</v>
      </c>
      <c r="U1564" s="82">
        <f>VLOOKUP(A1564,'SB35 Determination Data'!$B$4:$F$542,5,FALSE)</f>
        <v>2014</v>
      </c>
    </row>
    <row r="1565" spans="1:21" ht="12.75" customHeight="1" x14ac:dyDescent="0.15">
      <c r="A1565" t="s">
        <v>450</v>
      </c>
      <c r="B1565" t="s">
        <v>449</v>
      </c>
      <c r="C1565" t="s">
        <v>67</v>
      </c>
      <c r="D1565" s="85">
        <v>2018</v>
      </c>
      <c r="E1565" t="s">
        <v>1598</v>
      </c>
      <c r="F1565" s="83">
        <v>35</v>
      </c>
      <c r="G1565" s="79">
        <v>3</v>
      </c>
      <c r="H1565" s="83">
        <v>0</v>
      </c>
      <c r="I1565" s="83">
        <v>3</v>
      </c>
      <c r="J1565" s="83">
        <v>26</v>
      </c>
      <c r="K1565" s="79">
        <v>2</v>
      </c>
      <c r="L1565" s="83">
        <v>0</v>
      </c>
      <c r="M1565" s="83">
        <v>2</v>
      </c>
      <c r="N1565" s="83">
        <v>29</v>
      </c>
      <c r="O1565" s="83">
        <v>1</v>
      </c>
      <c r="P1565" s="2">
        <v>3</v>
      </c>
      <c r="Q1565">
        <v>28</v>
      </c>
      <c r="R1565">
        <v>93</v>
      </c>
      <c r="S1565">
        <v>34</v>
      </c>
      <c r="T1565" s="86">
        <f t="shared" si="0"/>
        <v>2018</v>
      </c>
      <c r="U1565" s="82">
        <f>VLOOKUP(A1565,'SB35 Determination Data'!$B$4:$F$542,5,FALSE)</f>
        <v>2015</v>
      </c>
    </row>
    <row r="1566" spans="1:21" ht="12.75" customHeight="1" x14ac:dyDescent="0.15">
      <c r="A1566" t="s">
        <v>452</v>
      </c>
      <c r="B1566" t="s">
        <v>249</v>
      </c>
      <c r="C1566" t="s">
        <v>250</v>
      </c>
      <c r="D1566" s="85">
        <v>2018</v>
      </c>
      <c r="E1566" t="s">
        <v>1598</v>
      </c>
      <c r="F1566" s="83">
        <v>429</v>
      </c>
      <c r="G1566" s="79">
        <v>0</v>
      </c>
      <c r="H1566" s="83">
        <v>0</v>
      </c>
      <c r="I1566" s="83">
        <v>0</v>
      </c>
      <c r="J1566" s="83">
        <v>307</v>
      </c>
      <c r="K1566" s="79">
        <v>0</v>
      </c>
      <c r="L1566" s="83">
        <v>0</v>
      </c>
      <c r="M1566" s="83">
        <v>0</v>
      </c>
      <c r="N1566" s="83">
        <v>281</v>
      </c>
      <c r="O1566" s="83">
        <v>0</v>
      </c>
      <c r="P1566" s="2">
        <v>748</v>
      </c>
      <c r="Q1566">
        <v>16</v>
      </c>
      <c r="R1566">
        <v>1765</v>
      </c>
      <c r="S1566">
        <v>16</v>
      </c>
      <c r="T1566" s="86">
        <f t="shared" si="0"/>
        <v>2018</v>
      </c>
      <c r="U1566" s="82">
        <f>VLOOKUP(A1566,'SB35 Determination Data'!$B$4:$F$542,5,FALSE)</f>
        <v>2016</v>
      </c>
    </row>
    <row r="1567" spans="1:21" ht="12.75" customHeight="1" x14ac:dyDescent="0.15">
      <c r="A1567" t="s">
        <v>307</v>
      </c>
      <c r="B1567" t="s">
        <v>306</v>
      </c>
      <c r="C1567" t="s">
        <v>123</v>
      </c>
      <c r="D1567" s="85">
        <v>2018</v>
      </c>
      <c r="E1567" t="s">
        <v>1598</v>
      </c>
      <c r="F1567" s="83">
        <v>74</v>
      </c>
      <c r="G1567" s="79">
        <v>0</v>
      </c>
      <c r="H1567" s="83">
        <v>0</v>
      </c>
      <c r="I1567" s="83">
        <v>0</v>
      </c>
      <c r="J1567" s="83">
        <v>52</v>
      </c>
      <c r="K1567" s="79">
        <v>1</v>
      </c>
      <c r="L1567" s="83">
        <v>0</v>
      </c>
      <c r="M1567" s="83">
        <v>1</v>
      </c>
      <c r="N1567" s="83">
        <v>57</v>
      </c>
      <c r="O1567" s="83">
        <v>6</v>
      </c>
      <c r="P1567" s="2">
        <v>125</v>
      </c>
      <c r="Q1567">
        <v>26</v>
      </c>
      <c r="R1567">
        <v>308</v>
      </c>
      <c r="S1567">
        <v>33</v>
      </c>
      <c r="T1567" s="86">
        <f t="shared" si="0"/>
        <v>2018</v>
      </c>
      <c r="U1567" s="82">
        <f>VLOOKUP(A1567,'SB35 Determination Data'!$B$4:$F$542,5,FALSE)</f>
        <v>2014</v>
      </c>
    </row>
    <row r="1568" spans="1:21" ht="12.75" customHeight="1" x14ac:dyDescent="0.15">
      <c r="A1568" t="s">
        <v>173</v>
      </c>
      <c r="B1568" t="s">
        <v>168</v>
      </c>
      <c r="C1568" t="s">
        <v>144</v>
      </c>
      <c r="D1568" s="85">
        <v>2018</v>
      </c>
      <c r="E1568" t="s">
        <v>1598</v>
      </c>
      <c r="F1568" s="83">
        <v>20</v>
      </c>
      <c r="G1568" s="79"/>
      <c r="H1568" s="83"/>
      <c r="I1568" s="83"/>
      <c r="J1568" s="83">
        <v>12</v>
      </c>
      <c r="K1568" s="79"/>
      <c r="L1568" s="83"/>
      <c r="M1568" s="83"/>
      <c r="N1568" s="2">
        <v>14</v>
      </c>
      <c r="O1568" s="83"/>
      <c r="P1568" s="2">
        <v>34</v>
      </c>
      <c r="R1568">
        <v>80</v>
      </c>
      <c r="T1568" s="86">
        <f t="shared" si="0"/>
        <v>2018</v>
      </c>
      <c r="U1568" s="82">
        <f>VLOOKUP(A1568,'SB35 Determination Data'!$B$4:$F$542,5,FALSE)</f>
        <v>2014</v>
      </c>
    </row>
    <row r="1569" spans="1:21" ht="12.75" customHeight="1" x14ac:dyDescent="0.15">
      <c r="A1569" t="s">
        <v>164</v>
      </c>
      <c r="B1569" t="s">
        <v>162</v>
      </c>
      <c r="C1569" t="s">
        <v>163</v>
      </c>
      <c r="D1569" s="85">
        <v>2018</v>
      </c>
      <c r="E1569" t="s">
        <v>1598</v>
      </c>
      <c r="F1569" s="83">
        <v>145</v>
      </c>
      <c r="G1569" s="79">
        <v>0</v>
      </c>
      <c r="H1569" s="83">
        <v>0</v>
      </c>
      <c r="I1569" s="83">
        <v>0</v>
      </c>
      <c r="J1569" s="83">
        <v>108</v>
      </c>
      <c r="K1569" s="79">
        <v>36</v>
      </c>
      <c r="L1569" s="83">
        <v>36</v>
      </c>
      <c r="M1569" s="83">
        <v>0</v>
      </c>
      <c r="N1569" s="2">
        <v>115</v>
      </c>
      <c r="O1569" s="83">
        <v>15</v>
      </c>
      <c r="P1569" s="2">
        <v>271</v>
      </c>
      <c r="Q1569">
        <v>0</v>
      </c>
      <c r="R1569">
        <v>639</v>
      </c>
      <c r="S1569">
        <v>51</v>
      </c>
      <c r="T1569" s="86">
        <f t="shared" si="0"/>
        <v>2018</v>
      </c>
      <c r="U1569" s="82">
        <f>VLOOKUP(A1569,'SB35 Determination Data'!$B$4:$F$542,5,FALSE)</f>
        <v>2016</v>
      </c>
    </row>
    <row r="1570" spans="1:21" ht="12.75" customHeight="1" x14ac:dyDescent="0.15">
      <c r="A1570" t="s">
        <v>462</v>
      </c>
      <c r="B1570" t="s">
        <v>168</v>
      </c>
      <c r="C1570" t="s">
        <v>144</v>
      </c>
      <c r="D1570" s="85">
        <v>2018</v>
      </c>
      <c r="E1570" t="s">
        <v>1598</v>
      </c>
      <c r="F1570" s="83">
        <v>198</v>
      </c>
      <c r="G1570" s="79">
        <v>0</v>
      </c>
      <c r="H1570" s="83">
        <v>0</v>
      </c>
      <c r="I1570" s="83">
        <v>0</v>
      </c>
      <c r="J1570" s="83">
        <v>118</v>
      </c>
      <c r="K1570" s="79">
        <v>6</v>
      </c>
      <c r="L1570" s="83">
        <v>6</v>
      </c>
      <c r="M1570" s="83">
        <v>0</v>
      </c>
      <c r="N1570" s="83">
        <v>127</v>
      </c>
      <c r="O1570" s="83">
        <v>183</v>
      </c>
      <c r="P1570" s="2">
        <v>336</v>
      </c>
      <c r="Q1570">
        <v>0</v>
      </c>
      <c r="R1570">
        <v>779</v>
      </c>
      <c r="S1570">
        <v>189</v>
      </c>
      <c r="T1570" s="86">
        <f t="shared" si="0"/>
        <v>2018</v>
      </c>
      <c r="U1570" s="82">
        <f>VLOOKUP(A1570,'SB35 Determination Data'!$B$4:$F$542,5,FALSE)</f>
        <v>2014</v>
      </c>
    </row>
    <row r="1571" spans="1:21" ht="12.75" customHeight="1" x14ac:dyDescent="0.15">
      <c r="A1571" t="s">
        <v>156</v>
      </c>
      <c r="B1571" t="s">
        <v>154</v>
      </c>
      <c r="C1571" t="s">
        <v>128</v>
      </c>
      <c r="D1571" s="85">
        <v>2018</v>
      </c>
      <c r="E1571" t="s">
        <v>1598</v>
      </c>
      <c r="F1571" s="83">
        <v>9706</v>
      </c>
      <c r="G1571" s="79">
        <v>0</v>
      </c>
      <c r="H1571" s="83">
        <v>0</v>
      </c>
      <c r="I1571" s="83">
        <v>0</v>
      </c>
      <c r="J1571" s="83">
        <v>5800</v>
      </c>
      <c r="K1571" s="79">
        <v>1</v>
      </c>
      <c r="L1571" s="83">
        <v>1</v>
      </c>
      <c r="M1571" s="83">
        <v>0</v>
      </c>
      <c r="N1571" s="83">
        <v>6453</v>
      </c>
      <c r="O1571" s="83">
        <v>1</v>
      </c>
      <c r="P1571" s="2">
        <v>14331</v>
      </c>
      <c r="Q1571">
        <v>1178</v>
      </c>
      <c r="R1571">
        <v>36290</v>
      </c>
      <c r="S1571">
        <v>1180</v>
      </c>
      <c r="T1571" s="86">
        <f t="shared" si="0"/>
        <v>2018</v>
      </c>
      <c r="U1571" s="82">
        <f>VLOOKUP(A1571,'SB35 Determination Data'!$B$4:$F$542,5,FALSE)</f>
        <v>2016</v>
      </c>
    </row>
    <row r="1572" spans="1:21" ht="12.75" customHeight="1" x14ac:dyDescent="0.15">
      <c r="A1572" t="s">
        <v>174</v>
      </c>
      <c r="B1572" t="s">
        <v>168</v>
      </c>
      <c r="C1572" t="s">
        <v>144</v>
      </c>
      <c r="D1572" s="85">
        <v>2018</v>
      </c>
      <c r="E1572" t="s">
        <v>1598</v>
      </c>
      <c r="F1572" s="83">
        <v>142</v>
      </c>
      <c r="G1572" s="79">
        <v>0</v>
      </c>
      <c r="H1572" s="83">
        <v>0</v>
      </c>
      <c r="I1572" s="83">
        <v>0</v>
      </c>
      <c r="J1572" s="83">
        <v>83</v>
      </c>
      <c r="K1572" s="79">
        <v>0</v>
      </c>
      <c r="L1572" s="83">
        <v>0</v>
      </c>
      <c r="M1572" s="83">
        <v>0</v>
      </c>
      <c r="N1572" s="83">
        <v>90</v>
      </c>
      <c r="O1572" s="83">
        <v>1</v>
      </c>
      <c r="P1572" s="2">
        <v>242</v>
      </c>
      <c r="Q1572">
        <v>86</v>
      </c>
      <c r="R1572">
        <v>557</v>
      </c>
      <c r="S1572">
        <v>87</v>
      </c>
      <c r="T1572" s="86">
        <f t="shared" si="0"/>
        <v>2018</v>
      </c>
      <c r="U1572" s="82">
        <f>VLOOKUP(A1572,'SB35 Determination Data'!$B$4:$F$542,5,FALSE)</f>
        <v>2014</v>
      </c>
    </row>
    <row r="1573" spans="1:21" ht="12.75" customHeight="1" x14ac:dyDescent="0.15">
      <c r="A1573" t="s">
        <v>317</v>
      </c>
      <c r="B1573" t="s">
        <v>316</v>
      </c>
      <c r="C1573" t="s">
        <v>144</v>
      </c>
      <c r="D1573" s="85">
        <v>2018</v>
      </c>
      <c r="E1573" t="s">
        <v>1598</v>
      </c>
      <c r="F1573" s="83">
        <v>872</v>
      </c>
      <c r="G1573" s="79">
        <v>0</v>
      </c>
      <c r="H1573" s="83">
        <v>0</v>
      </c>
      <c r="I1573" s="83">
        <v>0</v>
      </c>
      <c r="J1573" s="83">
        <v>593</v>
      </c>
      <c r="K1573" s="79">
        <v>0</v>
      </c>
      <c r="L1573" s="83">
        <v>0</v>
      </c>
      <c r="M1573" s="83">
        <v>0</v>
      </c>
      <c r="N1573" s="2">
        <v>685</v>
      </c>
      <c r="O1573" s="83">
        <v>0</v>
      </c>
      <c r="P1573" s="2">
        <v>1642</v>
      </c>
      <c r="Q1573">
        <v>1</v>
      </c>
      <c r="R1573">
        <v>3792</v>
      </c>
      <c r="S1573">
        <v>1</v>
      </c>
      <c r="T1573" s="86">
        <f t="shared" si="0"/>
        <v>2018</v>
      </c>
      <c r="U1573" s="82">
        <f>VLOOKUP(A1573,'SB35 Determination Data'!$B$4:$F$542,5,FALSE)</f>
        <v>2014</v>
      </c>
    </row>
    <row r="1574" spans="1:21" ht="12.75" customHeight="1" x14ac:dyDescent="0.15">
      <c r="A1574" t="s">
        <v>354</v>
      </c>
      <c r="B1574" t="s">
        <v>352</v>
      </c>
      <c r="C1574" t="s">
        <v>144</v>
      </c>
      <c r="D1574" s="85">
        <v>2018</v>
      </c>
      <c r="E1574" t="s">
        <v>1598</v>
      </c>
      <c r="F1574" s="83">
        <v>188</v>
      </c>
      <c r="G1574" s="79"/>
      <c r="H1574" s="83"/>
      <c r="I1574" s="83"/>
      <c r="J1574" s="83">
        <v>138</v>
      </c>
      <c r="K1574" s="79"/>
      <c r="L1574" s="83"/>
      <c r="M1574" s="83"/>
      <c r="N1574" s="83">
        <v>154</v>
      </c>
      <c r="O1574" s="83"/>
      <c r="P1574" s="2">
        <v>363</v>
      </c>
      <c r="R1574">
        <v>843</v>
      </c>
      <c r="T1574" s="86">
        <f t="shared" si="0"/>
        <v>2018</v>
      </c>
      <c r="U1574" s="82">
        <f>VLOOKUP(A1574,'SB35 Determination Data'!$B$4:$F$542,5,FALSE)</f>
        <v>2014</v>
      </c>
    </row>
    <row r="1575" spans="1:21" ht="12.75" customHeight="1" x14ac:dyDescent="0.15">
      <c r="A1575" t="s">
        <v>177</v>
      </c>
      <c r="B1575" t="s">
        <v>168</v>
      </c>
      <c r="C1575" t="s">
        <v>144</v>
      </c>
      <c r="D1575" s="85">
        <v>2018</v>
      </c>
      <c r="E1575" t="s">
        <v>1598</v>
      </c>
      <c r="F1575" s="83">
        <v>1</v>
      </c>
      <c r="G1575" s="79">
        <v>0</v>
      </c>
      <c r="H1575" s="83">
        <v>0</v>
      </c>
      <c r="I1575" s="83">
        <v>0</v>
      </c>
      <c r="J1575" s="83">
        <v>1</v>
      </c>
      <c r="K1575" s="79">
        <v>0</v>
      </c>
      <c r="L1575" s="83">
        <v>0</v>
      </c>
      <c r="M1575" s="83">
        <v>0</v>
      </c>
      <c r="N1575" s="83">
        <v>0</v>
      </c>
      <c r="O1575" s="83">
        <v>0</v>
      </c>
      <c r="P1575" s="2">
        <v>0</v>
      </c>
      <c r="Q1575">
        <v>49</v>
      </c>
      <c r="R1575">
        <v>2</v>
      </c>
      <c r="S1575">
        <v>49</v>
      </c>
      <c r="T1575" s="86">
        <f t="shared" si="0"/>
        <v>2018</v>
      </c>
      <c r="U1575" s="82">
        <f>VLOOKUP(A1575,'SB35 Determination Data'!$B$4:$F$542,5,FALSE)</f>
        <v>2014</v>
      </c>
    </row>
    <row r="1576" spans="1:21" ht="12.75" customHeight="1" x14ac:dyDescent="0.15">
      <c r="A1576" t="s">
        <v>470</v>
      </c>
      <c r="B1576" t="s">
        <v>449</v>
      </c>
      <c r="C1576" t="s">
        <v>67</v>
      </c>
      <c r="D1576" s="85">
        <v>2018</v>
      </c>
      <c r="E1576" t="s">
        <v>1598</v>
      </c>
      <c r="F1576" s="83">
        <v>116</v>
      </c>
      <c r="G1576" s="79">
        <v>0</v>
      </c>
      <c r="H1576" s="83">
        <v>0</v>
      </c>
      <c r="I1576" s="83">
        <v>0</v>
      </c>
      <c r="J1576" s="83">
        <v>63</v>
      </c>
      <c r="K1576" s="79">
        <v>0</v>
      </c>
      <c r="L1576" s="83">
        <v>0</v>
      </c>
      <c r="M1576" s="83">
        <v>0</v>
      </c>
      <c r="N1576" s="83">
        <v>67</v>
      </c>
      <c r="O1576" s="83">
        <v>9</v>
      </c>
      <c r="P1576" s="2">
        <v>222</v>
      </c>
      <c r="Q1576">
        <v>6</v>
      </c>
      <c r="R1576">
        <v>468</v>
      </c>
      <c r="S1576">
        <v>15</v>
      </c>
      <c r="T1576" s="86">
        <f t="shared" si="0"/>
        <v>2018</v>
      </c>
      <c r="U1576" s="82">
        <f>VLOOKUP(A1576,'SB35 Determination Data'!$B$4:$F$542,5,FALSE)</f>
        <v>2015</v>
      </c>
    </row>
    <row r="1577" spans="1:21" ht="12.75" customHeight="1" x14ac:dyDescent="0.15">
      <c r="A1577" t="s">
        <v>230</v>
      </c>
      <c r="B1577" t="s">
        <v>229</v>
      </c>
      <c r="C1577" t="s">
        <v>67</v>
      </c>
      <c r="D1577" s="85">
        <v>2018</v>
      </c>
      <c r="E1577" t="s">
        <v>1598</v>
      </c>
      <c r="F1577" s="83">
        <v>4</v>
      </c>
      <c r="G1577" s="79"/>
      <c r="H1577" s="83"/>
      <c r="I1577" s="83"/>
      <c r="J1577" s="83">
        <v>3</v>
      </c>
      <c r="K1577" s="79"/>
      <c r="L1577" s="83"/>
      <c r="M1577" s="83"/>
      <c r="N1577" s="83">
        <v>4</v>
      </c>
      <c r="O1577" s="83"/>
      <c r="P1577" s="2">
        <v>5</v>
      </c>
      <c r="R1577">
        <v>16</v>
      </c>
      <c r="T1577" s="86">
        <f t="shared" si="0"/>
        <v>2018</v>
      </c>
      <c r="U1577" s="82">
        <f>VLOOKUP(A1577,'SB35 Determination Data'!$B$4:$F$542,5,FALSE)</f>
        <v>2015</v>
      </c>
    </row>
    <row r="1578" spans="1:21" ht="12.75" customHeight="1" x14ac:dyDescent="0.15">
      <c r="A1578" t="s">
        <v>473</v>
      </c>
      <c r="B1578" t="s">
        <v>472</v>
      </c>
      <c r="C1578" t="s">
        <v>67</v>
      </c>
      <c r="D1578" s="85">
        <v>2018</v>
      </c>
      <c r="E1578" t="s">
        <v>1598</v>
      </c>
      <c r="F1578" s="83">
        <v>94</v>
      </c>
      <c r="G1578" s="79">
        <v>0</v>
      </c>
      <c r="H1578" s="83">
        <v>0</v>
      </c>
      <c r="I1578" s="83">
        <v>0</v>
      </c>
      <c r="J1578" s="83">
        <v>54</v>
      </c>
      <c r="K1578" s="79">
        <v>0</v>
      </c>
      <c r="L1578" s="83">
        <v>0</v>
      </c>
      <c r="M1578" s="83">
        <v>0</v>
      </c>
      <c r="N1578" s="83">
        <v>56</v>
      </c>
      <c r="O1578" s="83">
        <v>3</v>
      </c>
      <c r="P1578" s="2">
        <v>123</v>
      </c>
      <c r="Q1578">
        <v>0</v>
      </c>
      <c r="R1578">
        <v>327</v>
      </c>
      <c r="S1578">
        <v>3</v>
      </c>
      <c r="T1578" s="86">
        <f t="shared" si="0"/>
        <v>2018</v>
      </c>
      <c r="U1578" s="82">
        <f>VLOOKUP(A1578,'SB35 Determination Data'!$B$4:$F$542,5,FALSE)</f>
        <v>2015</v>
      </c>
    </row>
    <row r="1579" spans="1:21" ht="12.75" customHeight="1" x14ac:dyDescent="0.15">
      <c r="A1579" t="s">
        <v>70</v>
      </c>
      <c r="B1579" t="s">
        <v>66</v>
      </c>
      <c r="C1579" t="s">
        <v>67</v>
      </c>
      <c r="D1579" s="85">
        <v>2018</v>
      </c>
      <c r="E1579" t="s">
        <v>1598</v>
      </c>
      <c r="F1579" s="83">
        <v>532</v>
      </c>
      <c r="G1579" s="79">
        <v>1</v>
      </c>
      <c r="H1579" s="83">
        <v>1</v>
      </c>
      <c r="I1579" s="83">
        <v>0</v>
      </c>
      <c r="J1579" s="83">
        <v>442</v>
      </c>
      <c r="K1579" s="79">
        <v>0</v>
      </c>
      <c r="L1579" s="83">
        <v>0</v>
      </c>
      <c r="M1579" s="83">
        <v>0</v>
      </c>
      <c r="N1579" s="83">
        <v>584</v>
      </c>
      <c r="O1579" s="83">
        <v>0</v>
      </c>
      <c r="P1579" s="2">
        <v>1401</v>
      </c>
      <c r="Q1579">
        <v>332</v>
      </c>
      <c r="R1579">
        <v>2959</v>
      </c>
      <c r="S1579">
        <v>333</v>
      </c>
      <c r="T1579" s="86">
        <f t="shared" si="0"/>
        <v>2018</v>
      </c>
      <c r="U1579" s="82">
        <f>VLOOKUP(A1579,'SB35 Determination Data'!$B$4:$F$542,5,FALSE)</f>
        <v>2015</v>
      </c>
    </row>
    <row r="1580" spans="1:21" ht="12.75" customHeight="1" x14ac:dyDescent="0.15">
      <c r="A1580" t="s">
        <v>178</v>
      </c>
      <c r="B1580" t="s">
        <v>168</v>
      </c>
      <c r="C1580" t="s">
        <v>144</v>
      </c>
      <c r="D1580" s="85">
        <v>2018</v>
      </c>
      <c r="E1580" t="s">
        <v>1598</v>
      </c>
      <c r="F1580" s="83">
        <v>1</v>
      </c>
      <c r="G1580" s="79">
        <v>0</v>
      </c>
      <c r="H1580" s="83">
        <v>0</v>
      </c>
      <c r="I1580" s="83">
        <v>0</v>
      </c>
      <c r="J1580" s="83">
        <v>1</v>
      </c>
      <c r="K1580" s="79">
        <v>0</v>
      </c>
      <c r="L1580" s="83">
        <v>0</v>
      </c>
      <c r="M1580" s="83">
        <v>0</v>
      </c>
      <c r="N1580" s="83">
        <v>1</v>
      </c>
      <c r="O1580" s="83">
        <v>0</v>
      </c>
      <c r="P1580" s="2">
        <v>0</v>
      </c>
      <c r="Q1580">
        <v>7</v>
      </c>
      <c r="R1580">
        <v>3</v>
      </c>
      <c r="S1580">
        <v>7</v>
      </c>
      <c r="T1580" s="86">
        <f t="shared" si="0"/>
        <v>2018</v>
      </c>
      <c r="U1580" s="82">
        <f>VLOOKUP(A1580,'SB35 Determination Data'!$B$4:$F$542,5,FALSE)</f>
        <v>2014</v>
      </c>
    </row>
    <row r="1581" spans="1:21" ht="12.75" customHeight="1" x14ac:dyDescent="0.15">
      <c r="A1581" t="s">
        <v>474</v>
      </c>
      <c r="B1581" t="s">
        <v>352</v>
      </c>
      <c r="C1581" t="s">
        <v>144</v>
      </c>
      <c r="D1581" s="85">
        <v>2018</v>
      </c>
      <c r="E1581" t="s">
        <v>1598</v>
      </c>
      <c r="F1581" s="83">
        <v>1</v>
      </c>
      <c r="G1581" s="79">
        <v>0</v>
      </c>
      <c r="H1581" s="83">
        <v>0</v>
      </c>
      <c r="I1581" s="83">
        <v>0</v>
      </c>
      <c r="J1581" s="83">
        <v>1</v>
      </c>
      <c r="K1581" s="79">
        <v>2</v>
      </c>
      <c r="L1581" s="83">
        <v>0</v>
      </c>
      <c r="M1581" s="83">
        <v>2</v>
      </c>
      <c r="N1581" s="2">
        <v>0</v>
      </c>
      <c r="O1581" s="83">
        <v>5</v>
      </c>
      <c r="P1581" s="2">
        <v>0</v>
      </c>
      <c r="Q1581">
        <v>27</v>
      </c>
      <c r="R1581">
        <v>2</v>
      </c>
      <c r="S1581">
        <v>34</v>
      </c>
      <c r="T1581" s="86">
        <f t="shared" si="0"/>
        <v>2018</v>
      </c>
      <c r="U1581" s="82">
        <f>VLOOKUP(A1581,'SB35 Determination Data'!$B$4:$F$542,5,FALSE)</f>
        <v>2014</v>
      </c>
    </row>
    <row r="1582" spans="1:21" ht="12.75" customHeight="1" x14ac:dyDescent="0.15">
      <c r="A1582" t="s">
        <v>90</v>
      </c>
      <c r="B1582" t="s">
        <v>88</v>
      </c>
      <c r="C1582" t="s">
        <v>89</v>
      </c>
      <c r="D1582" s="85">
        <v>2018</v>
      </c>
      <c r="E1582" t="s">
        <v>1598</v>
      </c>
      <c r="F1582" s="83">
        <v>48</v>
      </c>
      <c r="G1582" s="79"/>
      <c r="H1582" s="83"/>
      <c r="I1582" s="83"/>
      <c r="J1582" s="83">
        <v>30</v>
      </c>
      <c r="K1582" s="79"/>
      <c r="L1582" s="83"/>
      <c r="M1582" s="83"/>
      <c r="N1582" s="83">
        <v>24</v>
      </c>
      <c r="O1582" s="83"/>
      <c r="P1582" s="2">
        <v>82</v>
      </c>
      <c r="R1582">
        <v>184</v>
      </c>
      <c r="T1582" s="86">
        <f t="shared" si="0"/>
        <v>2018</v>
      </c>
      <c r="U1582" s="82">
        <f>VLOOKUP(A1582,'SB35 Determination Data'!$B$4:$F$542,5,FALSE)</f>
        <v>2014</v>
      </c>
    </row>
    <row r="1583" spans="1:21" ht="12.75" customHeight="1" x14ac:dyDescent="0.15">
      <c r="A1583" t="s">
        <v>152</v>
      </c>
      <c r="B1583" t="s">
        <v>151</v>
      </c>
      <c r="C1583" t="s">
        <v>83</v>
      </c>
      <c r="D1583" s="85">
        <v>2018</v>
      </c>
      <c r="E1583" t="s">
        <v>1598</v>
      </c>
      <c r="F1583" s="83">
        <v>15</v>
      </c>
      <c r="G1583" s="79">
        <v>0</v>
      </c>
      <c r="H1583" s="83">
        <v>0</v>
      </c>
      <c r="I1583" s="83">
        <v>0</v>
      </c>
      <c r="J1583" s="83">
        <v>10</v>
      </c>
      <c r="K1583" s="79">
        <v>0</v>
      </c>
      <c r="L1583" s="83">
        <v>0</v>
      </c>
      <c r="M1583" s="83">
        <v>0</v>
      </c>
      <c r="N1583" s="2">
        <v>12</v>
      </c>
      <c r="O1583" s="83">
        <v>0</v>
      </c>
      <c r="P1583" s="2">
        <v>28</v>
      </c>
      <c r="Q1583">
        <v>1</v>
      </c>
      <c r="R1583">
        <v>65</v>
      </c>
      <c r="S1583">
        <v>1</v>
      </c>
      <c r="T1583" s="86">
        <f t="shared" si="0"/>
        <v>2018</v>
      </c>
      <c r="U1583" s="82">
        <f>VLOOKUP(A1583,'SB35 Determination Data'!$B$4:$F$542,5,FALSE)</f>
        <v>2014</v>
      </c>
    </row>
    <row r="1584" spans="1:21" ht="12.75" customHeight="1" x14ac:dyDescent="0.15">
      <c r="A1584" t="s">
        <v>145</v>
      </c>
      <c r="B1584" t="s">
        <v>143</v>
      </c>
      <c r="C1584" t="s">
        <v>144</v>
      </c>
      <c r="D1584" s="85">
        <v>2018</v>
      </c>
      <c r="E1584" t="s">
        <v>1598</v>
      </c>
      <c r="F1584" s="83">
        <v>760</v>
      </c>
      <c r="G1584" s="79">
        <v>21</v>
      </c>
      <c r="H1584" s="83">
        <v>21</v>
      </c>
      <c r="I1584" s="83">
        <v>0</v>
      </c>
      <c r="J1584" s="83">
        <v>470</v>
      </c>
      <c r="K1584" s="79">
        <v>27</v>
      </c>
      <c r="L1584" s="83">
        <v>25</v>
      </c>
      <c r="M1584" s="83">
        <v>2</v>
      </c>
      <c r="N1584" s="83">
        <v>466</v>
      </c>
      <c r="O1584" s="83">
        <v>15</v>
      </c>
      <c r="P1584" s="2">
        <v>1338</v>
      </c>
      <c r="Q1584">
        <v>29</v>
      </c>
      <c r="R1584">
        <v>3034</v>
      </c>
      <c r="S1584">
        <v>92</v>
      </c>
      <c r="T1584" s="86">
        <f t="shared" si="0"/>
        <v>2018</v>
      </c>
      <c r="U1584" s="82">
        <f>VLOOKUP(A1584,'SB35 Determination Data'!$B$4:$F$542,5,FALSE)</f>
        <v>2014</v>
      </c>
    </row>
    <row r="1585" spans="1:21" ht="12.75" customHeight="1" x14ac:dyDescent="0.15">
      <c r="A1585" t="s">
        <v>276</v>
      </c>
      <c r="B1585" t="s">
        <v>273</v>
      </c>
      <c r="C1585" t="s">
        <v>144</v>
      </c>
      <c r="D1585" s="85">
        <v>2018</v>
      </c>
      <c r="E1585" t="s">
        <v>1598</v>
      </c>
      <c r="F1585" s="83">
        <v>426</v>
      </c>
      <c r="G1585" s="79">
        <v>0</v>
      </c>
      <c r="H1585" s="83">
        <v>0</v>
      </c>
      <c r="I1585" s="83">
        <v>0</v>
      </c>
      <c r="J1585" s="83">
        <v>305</v>
      </c>
      <c r="K1585" s="79">
        <v>0</v>
      </c>
      <c r="L1585" s="83">
        <v>0</v>
      </c>
      <c r="M1585" s="83">
        <v>0</v>
      </c>
      <c r="N1585" s="83">
        <v>335</v>
      </c>
      <c r="O1585" s="83">
        <v>0</v>
      </c>
      <c r="P1585" s="2">
        <v>785</v>
      </c>
      <c r="Q1585">
        <v>7</v>
      </c>
      <c r="R1585">
        <v>1851</v>
      </c>
      <c r="S1585">
        <v>7</v>
      </c>
      <c r="T1585" s="86">
        <f t="shared" si="0"/>
        <v>2018</v>
      </c>
      <c r="U1585" s="82">
        <f>VLOOKUP(A1585,'SB35 Determination Data'!$B$4:$F$542,5,FALSE)</f>
        <v>2014</v>
      </c>
    </row>
    <row r="1586" spans="1:21" ht="12.75" customHeight="1" x14ac:dyDescent="0.15">
      <c r="A1586" t="s">
        <v>475</v>
      </c>
      <c r="B1586" t="s">
        <v>449</v>
      </c>
      <c r="C1586" t="s">
        <v>67</v>
      </c>
      <c r="D1586" s="85">
        <v>2018</v>
      </c>
      <c r="E1586" t="s">
        <v>1598</v>
      </c>
      <c r="F1586" s="83">
        <v>25</v>
      </c>
      <c r="G1586" s="79">
        <v>0</v>
      </c>
      <c r="H1586" s="83">
        <v>0</v>
      </c>
      <c r="I1586" s="83">
        <v>0</v>
      </c>
      <c r="J1586" s="83">
        <v>13</v>
      </c>
      <c r="K1586" s="79">
        <v>0</v>
      </c>
      <c r="L1586" s="83">
        <v>0</v>
      </c>
      <c r="M1586" s="83">
        <v>0</v>
      </c>
      <c r="N1586" s="83">
        <v>15</v>
      </c>
      <c r="O1586" s="83">
        <v>5</v>
      </c>
      <c r="P1586" s="2">
        <v>30</v>
      </c>
      <c r="Q1586">
        <v>1</v>
      </c>
      <c r="R1586">
        <v>83</v>
      </c>
      <c r="S1586">
        <v>6</v>
      </c>
      <c r="T1586" s="86">
        <f t="shared" si="0"/>
        <v>2018</v>
      </c>
      <c r="U1586" s="82">
        <f>VLOOKUP(A1586,'SB35 Determination Data'!$B$4:$F$542,5,FALSE)</f>
        <v>2015</v>
      </c>
    </row>
    <row r="1587" spans="1:21" ht="12.75" customHeight="1" x14ac:dyDescent="0.15">
      <c r="A1587" t="s">
        <v>489</v>
      </c>
      <c r="B1587" t="s">
        <v>488</v>
      </c>
      <c r="C1587" t="s">
        <v>492</v>
      </c>
      <c r="D1587" s="85">
        <v>2018</v>
      </c>
      <c r="E1587" t="s">
        <v>1598</v>
      </c>
      <c r="F1587" s="83">
        <v>66</v>
      </c>
      <c r="G1587" s="79">
        <v>0</v>
      </c>
      <c r="H1587" s="83">
        <v>0</v>
      </c>
      <c r="I1587" s="83">
        <v>0</v>
      </c>
      <c r="J1587" s="83">
        <v>44</v>
      </c>
      <c r="K1587" s="79">
        <v>0</v>
      </c>
      <c r="L1587" s="83">
        <v>0</v>
      </c>
      <c r="M1587" s="83">
        <v>0</v>
      </c>
      <c r="N1587" s="83">
        <v>41</v>
      </c>
      <c r="O1587" s="83">
        <v>0</v>
      </c>
      <c r="P1587" s="2">
        <v>124</v>
      </c>
      <c r="Q1587">
        <v>36</v>
      </c>
      <c r="R1587">
        <v>275</v>
      </c>
      <c r="S1587">
        <v>36</v>
      </c>
      <c r="T1587" s="86">
        <f t="shared" si="0"/>
        <v>2018</v>
      </c>
      <c r="U1587" s="82">
        <f>VLOOKUP(A1587,'SB35 Determination Data'!$B$4:$F$542,5,FALSE)</f>
        <v>2015</v>
      </c>
    </row>
    <row r="1588" spans="1:21" ht="12.75" customHeight="1" x14ac:dyDescent="0.15">
      <c r="A1588" t="s">
        <v>277</v>
      </c>
      <c r="B1588" t="s">
        <v>273</v>
      </c>
      <c r="C1588" t="s">
        <v>144</v>
      </c>
      <c r="D1588" s="85">
        <v>2018</v>
      </c>
      <c r="E1588" t="s">
        <v>1598</v>
      </c>
      <c r="F1588" s="83">
        <v>76</v>
      </c>
      <c r="G1588" s="79">
        <v>0</v>
      </c>
      <c r="H1588" s="83">
        <v>0</v>
      </c>
      <c r="I1588" s="83">
        <v>0</v>
      </c>
      <c r="J1588" s="83">
        <v>53</v>
      </c>
      <c r="K1588" s="79">
        <v>0</v>
      </c>
      <c r="L1588" s="83">
        <v>0</v>
      </c>
      <c r="M1588" s="83">
        <v>0</v>
      </c>
      <c r="N1588" s="83">
        <v>62</v>
      </c>
      <c r="O1588" s="83">
        <v>0</v>
      </c>
      <c r="P1588" s="2">
        <v>148</v>
      </c>
      <c r="Q1588">
        <v>7</v>
      </c>
      <c r="R1588">
        <v>339</v>
      </c>
      <c r="S1588">
        <v>7</v>
      </c>
      <c r="T1588" s="86">
        <f t="shared" si="0"/>
        <v>2018</v>
      </c>
      <c r="U1588" s="82">
        <f>VLOOKUP(A1588,'SB35 Determination Data'!$B$4:$F$542,5,FALSE)</f>
        <v>2014</v>
      </c>
    </row>
    <row r="1589" spans="1:21" ht="12.75" customHeight="1" x14ac:dyDescent="0.15">
      <c r="A1589" t="s">
        <v>179</v>
      </c>
      <c r="B1589" t="s">
        <v>168</v>
      </c>
      <c r="C1589" t="s">
        <v>144</v>
      </c>
      <c r="D1589" s="85">
        <v>2018</v>
      </c>
      <c r="E1589" t="s">
        <v>1598</v>
      </c>
      <c r="F1589" s="83">
        <v>694</v>
      </c>
      <c r="G1589" s="79">
        <v>0</v>
      </c>
      <c r="H1589" s="83">
        <v>0</v>
      </c>
      <c r="I1589" s="83">
        <v>0</v>
      </c>
      <c r="J1589" s="83">
        <v>413</v>
      </c>
      <c r="K1589" s="79">
        <v>20</v>
      </c>
      <c r="L1589" s="83">
        <v>0</v>
      </c>
      <c r="M1589" s="83">
        <v>20</v>
      </c>
      <c r="N1589" s="83">
        <v>443</v>
      </c>
      <c r="O1589" s="83">
        <v>6</v>
      </c>
      <c r="P1589" s="2">
        <v>1134</v>
      </c>
      <c r="Q1589">
        <v>35</v>
      </c>
      <c r="R1589">
        <v>2684</v>
      </c>
      <c r="S1589">
        <v>61</v>
      </c>
      <c r="T1589" s="86">
        <f t="shared" si="0"/>
        <v>2018</v>
      </c>
      <c r="U1589" s="82">
        <f>VLOOKUP(A1589,'SB35 Determination Data'!$B$4:$F$542,5,FALSE)</f>
        <v>2014</v>
      </c>
    </row>
    <row r="1590" spans="1:21" ht="12.75" customHeight="1" x14ac:dyDescent="0.15">
      <c r="A1590" t="s">
        <v>478</v>
      </c>
      <c r="B1590" t="s">
        <v>449</v>
      </c>
      <c r="C1590" t="s">
        <v>67</v>
      </c>
      <c r="D1590" s="85">
        <v>2018</v>
      </c>
      <c r="E1590" t="s">
        <v>1598</v>
      </c>
      <c r="F1590" s="83">
        <v>276</v>
      </c>
      <c r="G1590" s="79">
        <v>0</v>
      </c>
      <c r="H1590" s="83">
        <v>0</v>
      </c>
      <c r="I1590" s="83">
        <v>0</v>
      </c>
      <c r="J1590" s="83">
        <v>144</v>
      </c>
      <c r="K1590" s="79">
        <v>0</v>
      </c>
      <c r="L1590" s="83">
        <v>0</v>
      </c>
      <c r="M1590" s="83">
        <v>0</v>
      </c>
      <c r="N1590" s="83">
        <v>155</v>
      </c>
      <c r="O1590" s="83">
        <v>29</v>
      </c>
      <c r="P1590" s="2">
        <v>288</v>
      </c>
      <c r="Q1590">
        <v>271</v>
      </c>
      <c r="R1590">
        <v>863</v>
      </c>
      <c r="S1590">
        <v>300</v>
      </c>
      <c r="T1590" s="86">
        <f t="shared" si="0"/>
        <v>2018</v>
      </c>
      <c r="U1590" s="82">
        <f>VLOOKUP(A1590,'SB35 Determination Data'!$B$4:$F$542,5,FALSE)</f>
        <v>2015</v>
      </c>
    </row>
    <row r="1591" spans="1:21" ht="12.75" customHeight="1" x14ac:dyDescent="0.15">
      <c r="A1591" t="s">
        <v>91</v>
      </c>
      <c r="B1591" t="s">
        <v>88</v>
      </c>
      <c r="C1591" t="s">
        <v>89</v>
      </c>
      <c r="D1591" s="85">
        <v>2018</v>
      </c>
      <c r="E1591" t="s">
        <v>1598</v>
      </c>
      <c r="F1591" s="83">
        <v>682</v>
      </c>
      <c r="G1591" s="79">
        <v>0</v>
      </c>
      <c r="H1591" s="83">
        <v>0</v>
      </c>
      <c r="I1591" s="83">
        <v>0</v>
      </c>
      <c r="J1591" s="83">
        <v>545</v>
      </c>
      <c r="K1591" s="79">
        <v>9</v>
      </c>
      <c r="L1591" s="83">
        <v>0</v>
      </c>
      <c r="M1591" s="83">
        <v>9</v>
      </c>
      <c r="N1591" s="2">
        <v>480</v>
      </c>
      <c r="O1591" s="83">
        <v>72</v>
      </c>
      <c r="P1591" s="2">
        <v>1267</v>
      </c>
      <c r="Q1591">
        <v>73</v>
      </c>
      <c r="R1591">
        <v>2974</v>
      </c>
      <c r="S1591">
        <v>154</v>
      </c>
      <c r="T1591" s="86">
        <f t="shared" si="0"/>
        <v>2018</v>
      </c>
      <c r="U1591" s="82">
        <f>VLOOKUP(A1591,'SB35 Determination Data'!$B$4:$F$542,5,FALSE)</f>
        <v>2014</v>
      </c>
    </row>
    <row r="1592" spans="1:21" ht="12.75" customHeight="1" x14ac:dyDescent="0.15">
      <c r="A1592" t="s">
        <v>180</v>
      </c>
      <c r="B1592" t="s">
        <v>168</v>
      </c>
      <c r="C1592" t="s">
        <v>144</v>
      </c>
      <c r="D1592" s="85">
        <v>2018</v>
      </c>
      <c r="E1592" t="s">
        <v>1598</v>
      </c>
      <c r="F1592" s="83">
        <v>88</v>
      </c>
      <c r="G1592" s="79">
        <v>4</v>
      </c>
      <c r="H1592" s="83">
        <v>4</v>
      </c>
      <c r="I1592" s="83">
        <v>0</v>
      </c>
      <c r="J1592" s="83">
        <v>54</v>
      </c>
      <c r="K1592" s="79">
        <v>0</v>
      </c>
      <c r="L1592" s="83">
        <v>0</v>
      </c>
      <c r="M1592" s="83">
        <v>0</v>
      </c>
      <c r="N1592" s="83">
        <v>57</v>
      </c>
      <c r="O1592" s="83">
        <v>1</v>
      </c>
      <c r="P1592" s="2">
        <v>131</v>
      </c>
      <c r="Q1592">
        <v>78</v>
      </c>
      <c r="R1592">
        <v>330</v>
      </c>
      <c r="S1592">
        <v>83</v>
      </c>
      <c r="T1592" s="86">
        <f t="shared" si="0"/>
        <v>2018</v>
      </c>
      <c r="U1592" s="82">
        <f>VLOOKUP(A1592,'SB35 Determination Data'!$B$4:$F$542,5,FALSE)</f>
        <v>2014</v>
      </c>
    </row>
    <row r="1593" spans="1:21" ht="12.75" customHeight="1" x14ac:dyDescent="0.15">
      <c r="A1593" t="s">
        <v>96</v>
      </c>
      <c r="B1593" t="s">
        <v>95</v>
      </c>
      <c r="C1593" t="s">
        <v>83</v>
      </c>
      <c r="D1593" s="85">
        <v>2018</v>
      </c>
      <c r="E1593" t="s">
        <v>1598</v>
      </c>
      <c r="F1593" s="83">
        <v>241</v>
      </c>
      <c r="G1593" s="79">
        <v>1</v>
      </c>
      <c r="H1593" s="83">
        <v>0</v>
      </c>
      <c r="I1593" s="83">
        <v>1</v>
      </c>
      <c r="J1593" s="83">
        <v>175</v>
      </c>
      <c r="K1593" s="79">
        <v>0</v>
      </c>
      <c r="L1593" s="83">
        <v>0</v>
      </c>
      <c r="M1593" s="83">
        <v>0</v>
      </c>
      <c r="N1593" s="83">
        <v>192</v>
      </c>
      <c r="O1593" s="83">
        <v>23</v>
      </c>
      <c r="P1593" s="2">
        <v>471</v>
      </c>
      <c r="Q1593">
        <v>20</v>
      </c>
      <c r="R1593">
        <v>1079</v>
      </c>
      <c r="S1593">
        <v>44</v>
      </c>
      <c r="T1593" s="86">
        <f t="shared" si="0"/>
        <v>2018</v>
      </c>
      <c r="U1593" s="82">
        <f>VLOOKUP(A1593,'SB35 Determination Data'!$B$4:$F$542,5,FALSE)</f>
        <v>2014</v>
      </c>
    </row>
    <row r="1594" spans="1:21" ht="12.75" customHeight="1" x14ac:dyDescent="0.15">
      <c r="A1594" t="s">
        <v>498</v>
      </c>
      <c r="B1594" t="s">
        <v>143</v>
      </c>
      <c r="C1594" t="s">
        <v>144</v>
      </c>
      <c r="D1594" s="85">
        <v>2018</v>
      </c>
      <c r="E1594" t="s">
        <v>1598</v>
      </c>
      <c r="F1594" s="83">
        <v>817</v>
      </c>
      <c r="G1594" s="79"/>
      <c r="H1594" s="83"/>
      <c r="I1594" s="83"/>
      <c r="J1594" s="83">
        <v>489</v>
      </c>
      <c r="K1594" s="79"/>
      <c r="L1594" s="83"/>
      <c r="M1594" s="83"/>
      <c r="N1594" s="83">
        <v>490</v>
      </c>
      <c r="O1594" s="83"/>
      <c r="P1594" s="2">
        <v>1428</v>
      </c>
      <c r="R1594">
        <v>3224</v>
      </c>
      <c r="T1594" s="86">
        <f t="shared" si="0"/>
        <v>2018</v>
      </c>
      <c r="U1594" s="82">
        <f>VLOOKUP(A1594,'SB35 Determination Data'!$B$4:$F$542,5,FALSE)</f>
        <v>2014</v>
      </c>
    </row>
    <row r="1595" spans="1:21" ht="12.75" customHeight="1" x14ac:dyDescent="0.15">
      <c r="A1595" t="s">
        <v>319</v>
      </c>
      <c r="B1595" t="s">
        <v>316</v>
      </c>
      <c r="C1595" t="s">
        <v>144</v>
      </c>
      <c r="D1595" s="85">
        <v>2018</v>
      </c>
      <c r="E1595" t="s">
        <v>1598</v>
      </c>
      <c r="F1595" s="83">
        <v>543</v>
      </c>
      <c r="G1595" s="79">
        <v>0</v>
      </c>
      <c r="H1595" s="83">
        <v>0</v>
      </c>
      <c r="I1595" s="83">
        <v>0</v>
      </c>
      <c r="J1595" s="83">
        <v>383</v>
      </c>
      <c r="K1595" s="79">
        <v>0</v>
      </c>
      <c r="L1595" s="83">
        <v>0</v>
      </c>
      <c r="M1595" s="83">
        <v>0</v>
      </c>
      <c r="N1595" s="83">
        <v>433</v>
      </c>
      <c r="O1595" s="83">
        <v>0</v>
      </c>
      <c r="P1595" s="2">
        <v>982</v>
      </c>
      <c r="Q1595">
        <v>86</v>
      </c>
      <c r="R1595">
        <v>2341</v>
      </c>
      <c r="S1595">
        <v>86</v>
      </c>
      <c r="T1595" s="86">
        <f t="shared" si="0"/>
        <v>2018</v>
      </c>
      <c r="U1595" s="82">
        <f>VLOOKUP(A1595,'SB35 Determination Data'!$B$4:$F$542,5,FALSE)</f>
        <v>2014</v>
      </c>
    </row>
    <row r="1596" spans="1:21" ht="12.75" customHeight="1" x14ac:dyDescent="0.15">
      <c r="A1596" t="s">
        <v>265</v>
      </c>
      <c r="B1596" t="s">
        <v>263</v>
      </c>
      <c r="C1596" t="s">
        <v>67</v>
      </c>
      <c r="D1596" s="85">
        <v>2018</v>
      </c>
      <c r="E1596" t="s">
        <v>1598</v>
      </c>
      <c r="F1596" s="83">
        <v>6</v>
      </c>
      <c r="G1596" s="79">
        <v>0</v>
      </c>
      <c r="H1596" s="83">
        <v>0</v>
      </c>
      <c r="I1596" s="83">
        <v>0</v>
      </c>
      <c r="J1596" s="83">
        <v>2</v>
      </c>
      <c r="K1596" s="79">
        <v>0</v>
      </c>
      <c r="L1596" s="83">
        <v>0</v>
      </c>
      <c r="M1596" s="83">
        <v>0</v>
      </c>
      <c r="N1596" s="2">
        <v>4</v>
      </c>
      <c r="O1596" s="83">
        <v>4</v>
      </c>
      <c r="P1596" s="2">
        <v>15</v>
      </c>
      <c r="Q1596">
        <v>6</v>
      </c>
      <c r="R1596">
        <v>27</v>
      </c>
      <c r="S1596">
        <v>10</v>
      </c>
      <c r="T1596" s="86">
        <f t="shared" si="0"/>
        <v>2018</v>
      </c>
      <c r="U1596" s="82">
        <f>VLOOKUP(A1596,'SB35 Determination Data'!$B$4:$F$542,5,FALSE)</f>
        <v>2015</v>
      </c>
    </row>
    <row r="1597" spans="1:21" ht="12.75" customHeight="1" x14ac:dyDescent="0.15">
      <c r="A1597" t="s">
        <v>503</v>
      </c>
      <c r="B1597" t="s">
        <v>502</v>
      </c>
      <c r="C1597" t="s">
        <v>144</v>
      </c>
      <c r="D1597" s="85">
        <v>2018</v>
      </c>
      <c r="E1597" t="s">
        <v>1598</v>
      </c>
      <c r="F1597" s="83">
        <v>539</v>
      </c>
      <c r="G1597" s="79">
        <v>1</v>
      </c>
      <c r="H1597" s="83">
        <v>1</v>
      </c>
      <c r="I1597" s="83">
        <v>0</v>
      </c>
      <c r="J1597" s="83">
        <v>366</v>
      </c>
      <c r="K1597" s="79">
        <v>0</v>
      </c>
      <c r="L1597" s="83">
        <v>0</v>
      </c>
      <c r="M1597" s="83">
        <v>0</v>
      </c>
      <c r="N1597" s="83">
        <v>411</v>
      </c>
      <c r="O1597" s="83">
        <v>228</v>
      </c>
      <c r="P1597" s="2">
        <v>908</v>
      </c>
      <c r="Q1597">
        <v>238</v>
      </c>
      <c r="R1597">
        <v>2224</v>
      </c>
      <c r="S1597">
        <v>467</v>
      </c>
      <c r="T1597" s="86">
        <f t="shared" si="0"/>
        <v>2018</v>
      </c>
      <c r="U1597" s="82">
        <f>VLOOKUP(A1597,'SB35 Determination Data'!$B$4:$F$542,5,FALSE)</f>
        <v>2014</v>
      </c>
    </row>
    <row r="1598" spans="1:21" ht="12.75" customHeight="1" x14ac:dyDescent="0.15">
      <c r="A1598" t="s">
        <v>506</v>
      </c>
      <c r="B1598" t="s">
        <v>505</v>
      </c>
      <c r="C1598" t="s">
        <v>67</v>
      </c>
      <c r="D1598" s="85">
        <v>2018</v>
      </c>
      <c r="E1598" t="s">
        <v>1598</v>
      </c>
      <c r="F1598" s="83">
        <v>253</v>
      </c>
      <c r="G1598" s="79">
        <v>2</v>
      </c>
      <c r="H1598" s="83">
        <v>2</v>
      </c>
      <c r="I1598" s="83">
        <v>0</v>
      </c>
      <c r="J1598" s="83">
        <v>138</v>
      </c>
      <c r="K1598" s="79">
        <v>2</v>
      </c>
      <c r="L1598" s="83">
        <v>2</v>
      </c>
      <c r="M1598" s="83">
        <v>0</v>
      </c>
      <c r="N1598" s="83">
        <v>151</v>
      </c>
      <c r="O1598" s="83">
        <v>3</v>
      </c>
      <c r="P1598" s="2">
        <v>391</v>
      </c>
      <c r="Q1598">
        <v>46</v>
      </c>
      <c r="R1598">
        <v>933</v>
      </c>
      <c r="S1598">
        <v>53</v>
      </c>
      <c r="T1598" s="86">
        <f t="shared" si="0"/>
        <v>2018</v>
      </c>
      <c r="U1598" s="82">
        <f>VLOOKUP(A1598,'SB35 Determination Data'!$B$4:$F$542,5,FALSE)</f>
        <v>2015</v>
      </c>
    </row>
    <row r="1599" spans="1:21" ht="12.75" customHeight="1" x14ac:dyDescent="0.15">
      <c r="A1599" t="s">
        <v>510</v>
      </c>
      <c r="B1599" t="s">
        <v>509</v>
      </c>
      <c r="C1599" t="s">
        <v>128</v>
      </c>
      <c r="D1599" s="85">
        <v>2018</v>
      </c>
      <c r="E1599" t="s">
        <v>1598</v>
      </c>
      <c r="F1599" s="83">
        <v>34</v>
      </c>
      <c r="G1599" s="79">
        <v>0</v>
      </c>
      <c r="H1599" s="83">
        <v>0</v>
      </c>
      <c r="I1599" s="83">
        <v>0</v>
      </c>
      <c r="J1599" s="83">
        <v>23</v>
      </c>
      <c r="K1599" s="79">
        <v>0</v>
      </c>
      <c r="L1599" s="83">
        <v>0</v>
      </c>
      <c r="M1599" s="83">
        <v>0</v>
      </c>
      <c r="N1599" s="83">
        <v>26</v>
      </c>
      <c r="O1599" s="83">
        <v>0</v>
      </c>
      <c r="P1599" s="2">
        <v>60</v>
      </c>
      <c r="Q1599">
        <v>0</v>
      </c>
      <c r="R1599">
        <v>143</v>
      </c>
      <c r="S1599">
        <v>0</v>
      </c>
      <c r="T1599" s="86">
        <f t="shared" si="0"/>
        <v>2018</v>
      </c>
      <c r="U1599" s="82">
        <f>VLOOKUP(A1599,'SB35 Determination Data'!$B$4:$F$542,5,FALSE)</f>
        <v>2016</v>
      </c>
    </row>
    <row r="1600" spans="1:21" ht="12.75" customHeight="1" x14ac:dyDescent="0.15">
      <c r="A1600" t="s">
        <v>418</v>
      </c>
      <c r="B1600" t="s">
        <v>416</v>
      </c>
      <c r="C1600" t="s">
        <v>417</v>
      </c>
      <c r="D1600" s="85">
        <v>2018</v>
      </c>
      <c r="E1600" t="s">
        <v>1598</v>
      </c>
      <c r="F1600" s="83">
        <v>912</v>
      </c>
      <c r="G1600" s="79">
        <v>0</v>
      </c>
      <c r="H1600" s="83">
        <v>0</v>
      </c>
      <c r="I1600" s="83">
        <v>0</v>
      </c>
      <c r="J1600" s="83">
        <v>693</v>
      </c>
      <c r="K1600" s="79">
        <v>5</v>
      </c>
      <c r="L1600" s="83">
        <v>4</v>
      </c>
      <c r="M1600" s="83">
        <v>1</v>
      </c>
      <c r="N1600" s="83">
        <v>1062</v>
      </c>
      <c r="O1600" s="83">
        <v>28</v>
      </c>
      <c r="P1600" s="2">
        <v>2332</v>
      </c>
      <c r="Q1600">
        <v>182</v>
      </c>
      <c r="R1600">
        <v>4999</v>
      </c>
      <c r="S1600">
        <v>215</v>
      </c>
      <c r="T1600" s="86">
        <f t="shared" si="0"/>
        <v>2018</v>
      </c>
      <c r="U1600" s="82">
        <f>VLOOKUP(A1600,'SB35 Determination Data'!$B$4:$F$542,5,FALSE)</f>
        <v>2013</v>
      </c>
    </row>
    <row r="1601" spans="1:21" ht="12.75" customHeight="1" x14ac:dyDescent="0.15">
      <c r="A1601" t="s">
        <v>515</v>
      </c>
      <c r="B1601" t="s">
        <v>488</v>
      </c>
      <c r="C1601" t="s">
        <v>492</v>
      </c>
      <c r="D1601" s="85">
        <v>2018</v>
      </c>
      <c r="E1601" t="s">
        <v>1598</v>
      </c>
      <c r="F1601" s="83">
        <v>39</v>
      </c>
      <c r="G1601" s="79">
        <v>0</v>
      </c>
      <c r="H1601" s="83">
        <v>0</v>
      </c>
      <c r="I1601" s="83">
        <v>0</v>
      </c>
      <c r="J1601" s="83">
        <v>26</v>
      </c>
      <c r="K1601" s="79">
        <v>0</v>
      </c>
      <c r="L1601" s="83">
        <v>0</v>
      </c>
      <c r="M1601" s="83">
        <v>0</v>
      </c>
      <c r="N1601" s="2">
        <v>34</v>
      </c>
      <c r="O1601" s="83">
        <v>0</v>
      </c>
      <c r="P1601" s="2">
        <v>64</v>
      </c>
      <c r="Q1601">
        <v>1</v>
      </c>
      <c r="R1601">
        <v>163</v>
      </c>
      <c r="S1601">
        <v>1</v>
      </c>
      <c r="T1601" s="86">
        <f t="shared" si="0"/>
        <v>2018</v>
      </c>
      <c r="U1601" s="82">
        <f>VLOOKUP(A1601,'SB35 Determination Data'!$B$4:$F$542,5,FALSE)</f>
        <v>2015</v>
      </c>
    </row>
    <row r="1602" spans="1:21" ht="12.75" customHeight="1" x14ac:dyDescent="0.15">
      <c r="A1602" t="s">
        <v>181</v>
      </c>
      <c r="B1602" t="s">
        <v>168</v>
      </c>
      <c r="C1602" t="s">
        <v>144</v>
      </c>
      <c r="D1602" s="85">
        <v>2018</v>
      </c>
      <c r="E1602" t="s">
        <v>1598</v>
      </c>
      <c r="F1602" s="83">
        <v>447</v>
      </c>
      <c r="G1602" s="79">
        <v>0</v>
      </c>
      <c r="H1602" s="83">
        <v>0</v>
      </c>
      <c r="I1602" s="83">
        <v>0</v>
      </c>
      <c r="J1602" s="83">
        <v>263</v>
      </c>
      <c r="K1602" s="79">
        <v>1</v>
      </c>
      <c r="L1602" s="83">
        <v>0</v>
      </c>
      <c r="M1602" s="83">
        <v>1</v>
      </c>
      <c r="N1602" s="83">
        <v>280</v>
      </c>
      <c r="O1602" s="83">
        <v>0</v>
      </c>
      <c r="P1602" s="2">
        <v>708</v>
      </c>
      <c r="Q1602">
        <v>6</v>
      </c>
      <c r="R1602">
        <v>1698</v>
      </c>
      <c r="S1602">
        <v>7</v>
      </c>
      <c r="T1602" s="86">
        <f t="shared" si="0"/>
        <v>2018</v>
      </c>
      <c r="U1602" s="82">
        <f>VLOOKUP(A1602,'SB35 Determination Data'!$B$4:$F$542,5,FALSE)</f>
        <v>2014</v>
      </c>
    </row>
    <row r="1603" spans="1:21" ht="12.75" customHeight="1" x14ac:dyDescent="0.15">
      <c r="A1603" t="s">
        <v>320</v>
      </c>
      <c r="B1603" t="s">
        <v>316</v>
      </c>
      <c r="C1603" t="s">
        <v>144</v>
      </c>
      <c r="D1603" s="85">
        <v>2018</v>
      </c>
      <c r="E1603" t="s">
        <v>1598</v>
      </c>
      <c r="F1603" s="83">
        <v>141</v>
      </c>
      <c r="G1603" s="79">
        <v>0</v>
      </c>
      <c r="H1603" s="83">
        <v>0</v>
      </c>
      <c r="I1603" s="83">
        <v>0</v>
      </c>
      <c r="J1603" s="83">
        <v>95</v>
      </c>
      <c r="K1603" s="79">
        <v>0</v>
      </c>
      <c r="L1603" s="83">
        <v>0</v>
      </c>
      <c r="M1603" s="83">
        <v>0</v>
      </c>
      <c r="N1603" s="83">
        <v>110</v>
      </c>
      <c r="O1603" s="83">
        <v>0</v>
      </c>
      <c r="P1603" s="2">
        <v>254</v>
      </c>
      <c r="Q1603">
        <v>89</v>
      </c>
      <c r="R1603">
        <v>600</v>
      </c>
      <c r="S1603">
        <v>89</v>
      </c>
      <c r="T1603" s="86">
        <f t="shared" si="0"/>
        <v>2018</v>
      </c>
      <c r="U1603" s="82">
        <f>VLOOKUP(A1603,'SB35 Determination Data'!$B$4:$F$542,5,FALSE)</f>
        <v>2014</v>
      </c>
    </row>
    <row r="1604" spans="1:21" ht="12.75" customHeight="1" x14ac:dyDescent="0.15">
      <c r="A1604" t="s">
        <v>518</v>
      </c>
      <c r="B1604" t="s">
        <v>517</v>
      </c>
      <c r="C1604" t="s">
        <v>128</v>
      </c>
      <c r="D1604" s="85">
        <v>2018</v>
      </c>
      <c r="E1604" t="s">
        <v>1598</v>
      </c>
      <c r="F1604" s="83">
        <v>622</v>
      </c>
      <c r="G1604" s="79">
        <v>0</v>
      </c>
      <c r="H1604" s="83">
        <v>0</v>
      </c>
      <c r="I1604" s="83">
        <v>0</v>
      </c>
      <c r="J1604" s="83">
        <v>399</v>
      </c>
      <c r="K1604" s="79">
        <v>0</v>
      </c>
      <c r="L1604" s="83">
        <v>0</v>
      </c>
      <c r="M1604" s="83">
        <v>0</v>
      </c>
      <c r="N1604" s="83">
        <v>446</v>
      </c>
      <c r="O1604" s="83">
        <v>0</v>
      </c>
      <c r="P1604" s="2">
        <v>1104</v>
      </c>
      <c r="Q1604">
        <v>0</v>
      </c>
      <c r="R1604">
        <v>2571</v>
      </c>
      <c r="S1604">
        <v>0</v>
      </c>
      <c r="T1604" s="86">
        <f t="shared" si="0"/>
        <v>2018</v>
      </c>
      <c r="U1604" s="82">
        <f>VLOOKUP(A1604,'SB35 Determination Data'!$B$4:$F$542,5,FALSE)</f>
        <v>2016</v>
      </c>
    </row>
    <row r="1605" spans="1:21" ht="12.75" customHeight="1" x14ac:dyDescent="0.15">
      <c r="A1605" t="s">
        <v>182</v>
      </c>
      <c r="B1605" t="s">
        <v>168</v>
      </c>
      <c r="C1605" t="s">
        <v>144</v>
      </c>
      <c r="D1605" s="85">
        <v>2018</v>
      </c>
      <c r="E1605" t="s">
        <v>1598</v>
      </c>
      <c r="F1605" s="83">
        <v>23</v>
      </c>
      <c r="G1605" s="79"/>
      <c r="H1605" s="83"/>
      <c r="I1605" s="83"/>
      <c r="J1605" s="83">
        <v>14</v>
      </c>
      <c r="K1605" s="79"/>
      <c r="L1605" s="83"/>
      <c r="M1605" s="83"/>
      <c r="N1605" s="83">
        <v>14</v>
      </c>
      <c r="O1605" s="83"/>
      <c r="P1605" s="2">
        <v>35</v>
      </c>
      <c r="R1605">
        <v>86</v>
      </c>
      <c r="T1605" s="86">
        <f t="shared" si="0"/>
        <v>2018</v>
      </c>
      <c r="U1605" s="82">
        <f>VLOOKUP(A1605,'SB35 Determination Data'!$B$4:$F$542,5,FALSE)</f>
        <v>2014</v>
      </c>
    </row>
    <row r="1606" spans="1:21" ht="12.75" customHeight="1" x14ac:dyDescent="0.15">
      <c r="A1606" t="s">
        <v>92</v>
      </c>
      <c r="B1606" t="s">
        <v>88</v>
      </c>
      <c r="C1606" t="s">
        <v>89</v>
      </c>
      <c r="D1606" s="85">
        <v>2018</v>
      </c>
      <c r="E1606" t="s">
        <v>1598</v>
      </c>
      <c r="F1606" s="83">
        <v>974</v>
      </c>
      <c r="G1606" s="79">
        <v>0</v>
      </c>
      <c r="H1606" s="83">
        <v>0</v>
      </c>
      <c r="I1606" s="83">
        <v>0</v>
      </c>
      <c r="J1606" s="83">
        <v>643</v>
      </c>
      <c r="K1606" s="79">
        <v>2</v>
      </c>
      <c r="L1606" s="83">
        <v>2</v>
      </c>
      <c r="M1606" s="83">
        <v>0</v>
      </c>
      <c r="N1606" s="83">
        <v>708</v>
      </c>
      <c r="O1606" s="83">
        <v>0</v>
      </c>
      <c r="P1606" s="2">
        <v>1638</v>
      </c>
      <c r="Q1606">
        <v>115</v>
      </c>
      <c r="R1606">
        <v>3963</v>
      </c>
      <c r="S1606">
        <v>117</v>
      </c>
      <c r="T1606" s="86">
        <f t="shared" si="0"/>
        <v>2018</v>
      </c>
      <c r="U1606" s="82">
        <f>VLOOKUP(A1606,'SB35 Determination Data'!$B$4:$F$542,5,FALSE)</f>
        <v>2014</v>
      </c>
    </row>
    <row r="1607" spans="1:21" ht="12.75" customHeight="1" x14ac:dyDescent="0.15">
      <c r="A1607" t="s">
        <v>355</v>
      </c>
      <c r="B1607" t="s">
        <v>352</v>
      </c>
      <c r="C1607" t="s">
        <v>144</v>
      </c>
      <c r="D1607" s="85">
        <v>2018</v>
      </c>
      <c r="E1607" t="s">
        <v>1598</v>
      </c>
      <c r="F1607" s="83">
        <v>707</v>
      </c>
      <c r="G1607" s="79">
        <v>0</v>
      </c>
      <c r="H1607" s="83">
        <v>0</v>
      </c>
      <c r="I1607" s="83">
        <v>0</v>
      </c>
      <c r="J1607" s="83">
        <v>478</v>
      </c>
      <c r="K1607" s="79">
        <v>0</v>
      </c>
      <c r="L1607" s="83">
        <v>0</v>
      </c>
      <c r="M1607" s="83">
        <v>0</v>
      </c>
      <c r="N1607" s="2">
        <v>533</v>
      </c>
      <c r="O1607" s="83">
        <v>0</v>
      </c>
      <c r="P1607" s="2">
        <v>1176</v>
      </c>
      <c r="Q1607">
        <v>521</v>
      </c>
      <c r="R1607">
        <v>2894</v>
      </c>
      <c r="S1607">
        <v>521</v>
      </c>
      <c r="T1607" s="86">
        <f t="shared" si="0"/>
        <v>2018</v>
      </c>
      <c r="U1607" s="82">
        <f>VLOOKUP(A1607,'SB35 Determination Data'!$B$4:$F$542,5,FALSE)</f>
        <v>2014</v>
      </c>
    </row>
    <row r="1608" spans="1:21" ht="12.75" customHeight="1" x14ac:dyDescent="0.15">
      <c r="A1608" t="s">
        <v>356</v>
      </c>
      <c r="B1608" t="s">
        <v>352</v>
      </c>
      <c r="C1608" t="s">
        <v>144</v>
      </c>
      <c r="D1608" s="85">
        <v>2018</v>
      </c>
      <c r="E1608" t="s">
        <v>1598</v>
      </c>
      <c r="F1608" s="83">
        <v>217</v>
      </c>
      <c r="G1608" s="79">
        <v>0</v>
      </c>
      <c r="H1608" s="83">
        <v>0</v>
      </c>
      <c r="I1608" s="83">
        <v>0</v>
      </c>
      <c r="J1608" s="83">
        <v>148</v>
      </c>
      <c r="K1608" s="79">
        <v>0</v>
      </c>
      <c r="L1608" s="83">
        <v>0</v>
      </c>
      <c r="M1608" s="83">
        <v>0</v>
      </c>
      <c r="N1608" s="83">
        <v>164</v>
      </c>
      <c r="O1608" s="83">
        <v>0</v>
      </c>
      <c r="P1608" s="2">
        <v>333</v>
      </c>
      <c r="Q1608">
        <v>224</v>
      </c>
      <c r="R1608">
        <v>862</v>
      </c>
      <c r="S1608">
        <v>224</v>
      </c>
      <c r="T1608" s="86">
        <f t="shared" si="0"/>
        <v>2018</v>
      </c>
      <c r="U1608" s="82">
        <f>VLOOKUP(A1608,'SB35 Determination Data'!$B$4:$F$542,5,FALSE)</f>
        <v>2014</v>
      </c>
    </row>
    <row r="1609" spans="1:21" ht="12.75" customHeight="1" x14ac:dyDescent="0.15">
      <c r="A1609" t="s">
        <v>521</v>
      </c>
      <c r="B1609" t="s">
        <v>227</v>
      </c>
      <c r="C1609" t="s">
        <v>83</v>
      </c>
      <c r="D1609" s="85">
        <v>2018</v>
      </c>
      <c r="E1609" t="s">
        <v>1598</v>
      </c>
      <c r="F1609" s="83">
        <v>253</v>
      </c>
      <c r="G1609" s="79">
        <v>0</v>
      </c>
      <c r="H1609" s="83">
        <v>0</v>
      </c>
      <c r="I1609" s="83">
        <v>0</v>
      </c>
      <c r="J1609" s="83">
        <v>190</v>
      </c>
      <c r="K1609" s="79">
        <v>0</v>
      </c>
      <c r="L1609" s="83">
        <v>0</v>
      </c>
      <c r="M1609" s="83">
        <v>0</v>
      </c>
      <c r="N1609" s="83">
        <v>204</v>
      </c>
      <c r="O1609" s="83">
        <v>20</v>
      </c>
      <c r="P1609" s="2">
        <v>467</v>
      </c>
      <c r="Q1609">
        <v>0</v>
      </c>
      <c r="R1609">
        <v>1114</v>
      </c>
      <c r="S1609">
        <v>20</v>
      </c>
      <c r="T1609" s="86">
        <f t="shared" si="0"/>
        <v>2018</v>
      </c>
      <c r="U1609" s="82">
        <f>VLOOKUP(A1609,'SB35 Determination Data'!$B$4:$F$542,5,FALSE)</f>
        <v>2016</v>
      </c>
    </row>
    <row r="1610" spans="1:21" ht="12.75" customHeight="1" x14ac:dyDescent="0.15">
      <c r="A1610" t="s">
        <v>419</v>
      </c>
      <c r="B1610" t="s">
        <v>416</v>
      </c>
      <c r="C1610" t="s">
        <v>417</v>
      </c>
      <c r="D1610" s="85">
        <v>2018</v>
      </c>
      <c r="E1610" t="s">
        <v>1598</v>
      </c>
      <c r="F1610" s="83">
        <v>3209</v>
      </c>
      <c r="G1610" s="79">
        <v>0</v>
      </c>
      <c r="H1610" s="83">
        <v>0</v>
      </c>
      <c r="I1610" s="83">
        <v>0</v>
      </c>
      <c r="J1610" s="83">
        <v>2439</v>
      </c>
      <c r="K1610" s="79">
        <v>0</v>
      </c>
      <c r="L1610" s="83">
        <v>0</v>
      </c>
      <c r="M1610" s="83">
        <v>0</v>
      </c>
      <c r="N1610" s="83">
        <v>2257</v>
      </c>
      <c r="O1610" s="83">
        <v>0</v>
      </c>
      <c r="P1610" s="2">
        <v>4956</v>
      </c>
      <c r="Q1610">
        <v>1777</v>
      </c>
      <c r="R1610">
        <v>12861</v>
      </c>
      <c r="S1610">
        <v>1777</v>
      </c>
      <c r="T1610" s="86">
        <f t="shared" si="0"/>
        <v>2018</v>
      </c>
      <c r="U1610" s="82">
        <f>VLOOKUP(A1610,'SB35 Determination Data'!$B$4:$F$542,5,FALSE)</f>
        <v>2013</v>
      </c>
    </row>
    <row r="1611" spans="1:21" ht="12.75" customHeight="1" x14ac:dyDescent="0.15">
      <c r="A1611" t="s">
        <v>342</v>
      </c>
      <c r="B1611" t="s">
        <v>341</v>
      </c>
      <c r="C1611" t="s">
        <v>123</v>
      </c>
      <c r="D1611" s="85">
        <v>2018</v>
      </c>
      <c r="E1611" t="s">
        <v>1598</v>
      </c>
      <c r="F1611" s="83">
        <v>146</v>
      </c>
      <c r="G1611" s="79">
        <v>2</v>
      </c>
      <c r="H1611" s="83">
        <v>0</v>
      </c>
      <c r="I1611" s="83">
        <v>2</v>
      </c>
      <c r="J1611" s="83">
        <v>102</v>
      </c>
      <c r="K1611" s="79">
        <v>0</v>
      </c>
      <c r="L1611" s="83">
        <v>0</v>
      </c>
      <c r="M1611" s="83">
        <v>0</v>
      </c>
      <c r="N1611" s="83">
        <v>130</v>
      </c>
      <c r="O1611" s="83">
        <v>0</v>
      </c>
      <c r="P1611" s="2">
        <v>318</v>
      </c>
      <c r="Q1611">
        <v>16</v>
      </c>
      <c r="R1611">
        <v>696</v>
      </c>
      <c r="S1611">
        <v>18</v>
      </c>
      <c r="T1611" s="86">
        <f t="shared" si="0"/>
        <v>2018</v>
      </c>
      <c r="U1611" s="82">
        <f>VLOOKUP(A1611,'SB35 Determination Data'!$B$4:$F$542,5,FALSE)</f>
        <v>2014</v>
      </c>
    </row>
    <row r="1612" spans="1:21" ht="12.75" customHeight="1" x14ac:dyDescent="0.15">
      <c r="A1612" t="s">
        <v>183</v>
      </c>
      <c r="B1612" t="s">
        <v>168</v>
      </c>
      <c r="C1612" t="s">
        <v>144</v>
      </c>
      <c r="D1612" s="85">
        <v>2018</v>
      </c>
      <c r="E1612" t="s">
        <v>1598</v>
      </c>
      <c r="F1612" s="83">
        <v>98</v>
      </c>
      <c r="G1612" s="79">
        <v>0</v>
      </c>
      <c r="H1612" s="83">
        <v>0</v>
      </c>
      <c r="I1612" s="83">
        <v>0</v>
      </c>
      <c r="J1612" s="83">
        <v>59</v>
      </c>
      <c r="K1612" s="79">
        <v>0</v>
      </c>
      <c r="L1612" s="83">
        <v>0</v>
      </c>
      <c r="M1612" s="83">
        <v>0</v>
      </c>
      <c r="N1612" s="2">
        <v>64</v>
      </c>
      <c r="O1612" s="83">
        <v>7</v>
      </c>
      <c r="P1612" s="2">
        <v>152</v>
      </c>
      <c r="Q1612">
        <v>30</v>
      </c>
      <c r="R1612">
        <v>373</v>
      </c>
      <c r="S1612">
        <v>37</v>
      </c>
      <c r="T1612" s="86">
        <f t="shared" si="0"/>
        <v>2018</v>
      </c>
      <c r="U1612" s="82">
        <f>VLOOKUP(A1612,'SB35 Determination Data'!$B$4:$F$542,5,FALSE)</f>
        <v>2014</v>
      </c>
    </row>
    <row r="1613" spans="1:21" ht="12.75" customHeight="1" x14ac:dyDescent="0.15">
      <c r="A1613" t="s">
        <v>102</v>
      </c>
      <c r="B1613" t="s">
        <v>99</v>
      </c>
      <c r="C1613" t="s">
        <v>67</v>
      </c>
      <c r="D1613" s="85">
        <v>2018</v>
      </c>
      <c r="E1613" t="s">
        <v>1598</v>
      </c>
      <c r="F1613" s="83">
        <v>51</v>
      </c>
      <c r="G1613" s="79"/>
      <c r="H1613" s="83"/>
      <c r="I1613" s="83"/>
      <c r="J1613" s="83">
        <v>25</v>
      </c>
      <c r="K1613" s="79"/>
      <c r="L1613" s="83"/>
      <c r="M1613" s="83"/>
      <c r="N1613" s="83">
        <v>31</v>
      </c>
      <c r="O1613" s="83"/>
      <c r="P1613" s="2">
        <v>34</v>
      </c>
      <c r="R1613">
        <v>141</v>
      </c>
      <c r="T1613" s="86">
        <f t="shared" si="0"/>
        <v>2018</v>
      </c>
      <c r="U1613" s="82">
        <f>VLOOKUP(A1613,'SB35 Determination Data'!$B$4:$F$542,5,FALSE)</f>
        <v>2015</v>
      </c>
    </row>
    <row r="1614" spans="1:21" ht="12.75" customHeight="1" x14ac:dyDescent="0.15">
      <c r="A1614" t="s">
        <v>526</v>
      </c>
      <c r="B1614" t="s">
        <v>166</v>
      </c>
      <c r="C1614" t="s">
        <v>83</v>
      </c>
      <c r="D1614" s="85">
        <v>2018</v>
      </c>
      <c r="E1614" t="s">
        <v>1598</v>
      </c>
      <c r="F1614" s="83">
        <v>108</v>
      </c>
      <c r="G1614" s="79">
        <v>1</v>
      </c>
      <c r="H1614" s="83">
        <v>0</v>
      </c>
      <c r="I1614" s="83">
        <v>1</v>
      </c>
      <c r="J1614" s="83">
        <v>67</v>
      </c>
      <c r="K1614" s="79">
        <v>1</v>
      </c>
      <c r="L1614" s="83">
        <v>0</v>
      </c>
      <c r="M1614" s="83">
        <v>1</v>
      </c>
      <c r="N1614" s="83">
        <v>87</v>
      </c>
      <c r="O1614" s="83">
        <v>2</v>
      </c>
      <c r="P1614" s="2">
        <v>205</v>
      </c>
      <c r="Q1614">
        <v>5</v>
      </c>
      <c r="R1614">
        <v>467</v>
      </c>
      <c r="S1614">
        <v>9</v>
      </c>
      <c r="T1614" s="86">
        <f t="shared" si="0"/>
        <v>2018</v>
      </c>
      <c r="U1614" s="82">
        <f>VLOOKUP(A1614,'SB35 Determination Data'!$B$4:$F$542,5,FALSE)</f>
        <v>2014</v>
      </c>
    </row>
    <row r="1615" spans="1:21" ht="12.75" customHeight="1" x14ac:dyDescent="0.15">
      <c r="A1615" t="s">
        <v>529</v>
      </c>
      <c r="B1615" t="s">
        <v>528</v>
      </c>
      <c r="C1615" t="s">
        <v>67</v>
      </c>
      <c r="D1615" s="85">
        <v>2018</v>
      </c>
      <c r="E1615" t="s">
        <v>1598</v>
      </c>
      <c r="F1615" s="83">
        <v>39</v>
      </c>
      <c r="G1615" s="79">
        <v>0</v>
      </c>
      <c r="H1615" s="83">
        <v>0</v>
      </c>
      <c r="I1615" s="83">
        <v>0</v>
      </c>
      <c r="J1615" s="83">
        <v>29</v>
      </c>
      <c r="K1615" s="79">
        <v>0</v>
      </c>
      <c r="L1615" s="83">
        <v>0</v>
      </c>
      <c r="M1615" s="83">
        <v>0</v>
      </c>
      <c r="N1615" s="83">
        <v>31</v>
      </c>
      <c r="O1615" s="83">
        <v>0</v>
      </c>
      <c r="P1615" s="2">
        <v>112</v>
      </c>
      <c r="Q1615">
        <v>14</v>
      </c>
      <c r="R1615">
        <v>211</v>
      </c>
      <c r="S1615">
        <v>14</v>
      </c>
      <c r="T1615" s="86">
        <f t="shared" si="0"/>
        <v>2018</v>
      </c>
      <c r="U1615" s="82">
        <f>VLOOKUP(A1615,'SB35 Determination Data'!$B$4:$F$542,5,FALSE)</f>
        <v>2015</v>
      </c>
    </row>
    <row r="1616" spans="1:21" ht="12.75" customHeight="1" x14ac:dyDescent="0.15">
      <c r="A1616" t="s">
        <v>129</v>
      </c>
      <c r="B1616" t="s">
        <v>127</v>
      </c>
      <c r="C1616" t="s">
        <v>128</v>
      </c>
      <c r="D1616" s="85">
        <v>2018</v>
      </c>
      <c r="E1616" t="s">
        <v>1598</v>
      </c>
      <c r="F1616" s="83">
        <v>2321</v>
      </c>
      <c r="G1616" s="79">
        <v>0</v>
      </c>
      <c r="H1616" s="83">
        <v>0</v>
      </c>
      <c r="I1616" s="83">
        <v>0</v>
      </c>
      <c r="J1616" s="83">
        <v>1145</v>
      </c>
      <c r="K1616" s="79">
        <v>2</v>
      </c>
      <c r="L1616" s="83">
        <v>2</v>
      </c>
      <c r="M1616" s="83">
        <v>0</v>
      </c>
      <c r="N1616" s="2">
        <v>1018</v>
      </c>
      <c r="O1616" s="83">
        <v>411</v>
      </c>
      <c r="P1616" s="2">
        <v>1844</v>
      </c>
      <c r="Q1616">
        <v>694</v>
      </c>
      <c r="R1616">
        <v>6328</v>
      </c>
      <c r="S1616">
        <v>1107</v>
      </c>
      <c r="T1616" s="86">
        <f t="shared" si="0"/>
        <v>2018</v>
      </c>
      <c r="U1616" s="82">
        <f>VLOOKUP(A1616,'SB35 Determination Data'!$B$4:$F$542,5,FALSE)</f>
        <v>2016</v>
      </c>
    </row>
    <row r="1617" spans="1:21" ht="12.75" customHeight="1" x14ac:dyDescent="0.15">
      <c r="A1617" t="s">
        <v>321</v>
      </c>
      <c r="B1617" t="s">
        <v>316</v>
      </c>
      <c r="C1617" t="s">
        <v>144</v>
      </c>
      <c r="D1617" s="85">
        <v>2018</v>
      </c>
      <c r="E1617" t="s">
        <v>1598</v>
      </c>
      <c r="F1617" s="83">
        <v>1555</v>
      </c>
      <c r="G1617" s="79"/>
      <c r="H1617" s="83"/>
      <c r="I1617" s="83"/>
      <c r="J1617" s="83">
        <v>1059</v>
      </c>
      <c r="K1617" s="79"/>
      <c r="L1617" s="83"/>
      <c r="M1617" s="83"/>
      <c r="N1617" s="83">
        <v>1212</v>
      </c>
      <c r="O1617" s="83"/>
      <c r="P1617" s="2">
        <v>2945</v>
      </c>
      <c r="R1617">
        <v>6771</v>
      </c>
      <c r="T1617" s="86">
        <f t="shared" si="0"/>
        <v>2018</v>
      </c>
      <c r="U1617" s="82">
        <f>VLOOKUP(A1617,'SB35 Determination Data'!$B$4:$F$542,5,FALSE)</f>
        <v>2014</v>
      </c>
    </row>
    <row r="1618" spans="1:21" ht="12.75" customHeight="1" x14ac:dyDescent="0.15">
      <c r="A1618" t="s">
        <v>130</v>
      </c>
      <c r="B1618" t="s">
        <v>127</v>
      </c>
      <c r="C1618" t="s">
        <v>128</v>
      </c>
      <c r="D1618" s="85">
        <v>2018</v>
      </c>
      <c r="E1618" t="s">
        <v>1598</v>
      </c>
      <c r="F1618" s="83">
        <v>150</v>
      </c>
      <c r="G1618" s="79">
        <v>0</v>
      </c>
      <c r="H1618" s="83">
        <v>0</v>
      </c>
      <c r="I1618" s="83">
        <v>0</v>
      </c>
      <c r="J1618" s="83">
        <v>115</v>
      </c>
      <c r="K1618" s="79">
        <v>0</v>
      </c>
      <c r="L1618" s="83">
        <v>0</v>
      </c>
      <c r="M1618" s="83">
        <v>0</v>
      </c>
      <c r="N1618" s="83">
        <v>123</v>
      </c>
      <c r="O1618" s="83">
        <v>14</v>
      </c>
      <c r="P1618" s="2">
        <v>201</v>
      </c>
      <c r="Q1618">
        <v>30</v>
      </c>
      <c r="R1618">
        <v>589</v>
      </c>
      <c r="S1618">
        <v>44</v>
      </c>
      <c r="T1618" s="86">
        <f t="shared" si="0"/>
        <v>2018</v>
      </c>
      <c r="U1618" s="82">
        <f>VLOOKUP(A1618,'SB35 Determination Data'!$B$4:$F$542,5,FALSE)</f>
        <v>2016</v>
      </c>
    </row>
    <row r="1619" spans="1:21" ht="12.75" customHeight="1" x14ac:dyDescent="0.15">
      <c r="A1619" t="s">
        <v>308</v>
      </c>
      <c r="B1619" t="s">
        <v>306</v>
      </c>
      <c r="C1619" t="s">
        <v>123</v>
      </c>
      <c r="D1619" s="85">
        <v>2018</v>
      </c>
      <c r="E1619" t="s">
        <v>1598</v>
      </c>
      <c r="F1619" s="83">
        <v>10</v>
      </c>
      <c r="G1619" s="79"/>
      <c r="H1619" s="83"/>
      <c r="I1619" s="83"/>
      <c r="J1619" s="83">
        <v>7</v>
      </c>
      <c r="K1619" s="79"/>
      <c r="L1619" s="83"/>
      <c r="M1619" s="83"/>
      <c r="N1619" s="83">
        <v>10</v>
      </c>
      <c r="O1619" s="83"/>
      <c r="P1619" s="2">
        <v>24</v>
      </c>
      <c r="R1619">
        <v>51</v>
      </c>
      <c r="T1619" s="86">
        <f t="shared" si="0"/>
        <v>2018</v>
      </c>
      <c r="U1619" s="82">
        <f>VLOOKUP(A1619,'SB35 Determination Data'!$B$4:$F$542,5,FALSE)</f>
        <v>2014</v>
      </c>
    </row>
    <row r="1620" spans="1:21" ht="12.75" customHeight="1" x14ac:dyDescent="0.15">
      <c r="A1620" t="s">
        <v>480</v>
      </c>
      <c r="B1620" t="s">
        <v>449</v>
      </c>
      <c r="C1620" t="s">
        <v>67</v>
      </c>
      <c r="D1620" s="85">
        <v>2018</v>
      </c>
      <c r="E1620" t="s">
        <v>1598</v>
      </c>
      <c r="F1620" s="83">
        <v>20</v>
      </c>
      <c r="G1620" s="79">
        <v>31</v>
      </c>
      <c r="H1620" s="83">
        <v>31</v>
      </c>
      <c r="I1620" s="83">
        <v>0</v>
      </c>
      <c r="J1620" s="83">
        <v>8</v>
      </c>
      <c r="K1620" s="79">
        <v>34</v>
      </c>
      <c r="L1620" s="83">
        <v>34</v>
      </c>
      <c r="M1620" s="83">
        <v>0</v>
      </c>
      <c r="N1620" s="83">
        <v>9</v>
      </c>
      <c r="O1620" s="83">
        <v>0</v>
      </c>
      <c r="P1620" s="2">
        <v>22</v>
      </c>
      <c r="Q1620">
        <v>4</v>
      </c>
      <c r="R1620">
        <v>59</v>
      </c>
      <c r="S1620">
        <v>69</v>
      </c>
      <c r="T1620" s="86">
        <f t="shared" si="0"/>
        <v>2018</v>
      </c>
      <c r="U1620" s="82">
        <f>VLOOKUP(A1620,'SB35 Determination Data'!$B$4:$F$542,5,FALSE)</f>
        <v>2015</v>
      </c>
    </row>
    <row r="1621" spans="1:21" ht="12.75" customHeight="1" x14ac:dyDescent="0.15">
      <c r="A1621" t="s">
        <v>358</v>
      </c>
      <c r="B1621" t="s">
        <v>352</v>
      </c>
      <c r="C1621" t="s">
        <v>144</v>
      </c>
      <c r="D1621" s="85">
        <v>2018</v>
      </c>
      <c r="E1621" t="s">
        <v>1598</v>
      </c>
      <c r="F1621" s="83">
        <v>443</v>
      </c>
      <c r="G1621" s="79">
        <v>0</v>
      </c>
      <c r="H1621" s="83">
        <v>0</v>
      </c>
      <c r="I1621" s="83">
        <v>0</v>
      </c>
      <c r="J1621" s="83">
        <v>302</v>
      </c>
      <c r="K1621" s="79">
        <v>0</v>
      </c>
      <c r="L1621" s="83">
        <v>0</v>
      </c>
      <c r="M1621" s="83">
        <v>0</v>
      </c>
      <c r="N1621" s="83">
        <v>347</v>
      </c>
      <c r="O1621" s="83">
        <v>0</v>
      </c>
      <c r="P1621" s="2">
        <v>831</v>
      </c>
      <c r="Q1621">
        <v>69</v>
      </c>
      <c r="R1621">
        <v>1923</v>
      </c>
      <c r="S1621">
        <v>69</v>
      </c>
      <c r="T1621" s="86">
        <f t="shared" si="0"/>
        <v>2018</v>
      </c>
      <c r="U1621" s="82">
        <f>VLOOKUP(A1621,'SB35 Determination Data'!$B$4:$F$542,5,FALSE)</f>
        <v>2014</v>
      </c>
    </row>
    <row r="1622" spans="1:21" ht="12.75" customHeight="1" x14ac:dyDescent="0.15">
      <c r="A1622" t="s">
        <v>98</v>
      </c>
      <c r="B1622" t="s">
        <v>97</v>
      </c>
      <c r="C1622" t="s">
        <v>83</v>
      </c>
      <c r="D1622" s="85">
        <v>2018</v>
      </c>
      <c r="E1622" t="s">
        <v>1598</v>
      </c>
      <c r="F1622" s="83">
        <v>107</v>
      </c>
      <c r="G1622" s="79">
        <v>3</v>
      </c>
      <c r="H1622" s="83">
        <v>0</v>
      </c>
      <c r="I1622" s="83">
        <v>3</v>
      </c>
      <c r="J1622" s="83">
        <v>91</v>
      </c>
      <c r="K1622" s="79">
        <v>0</v>
      </c>
      <c r="L1622" s="83">
        <v>0</v>
      </c>
      <c r="M1622" s="83">
        <v>0</v>
      </c>
      <c r="N1622" s="2">
        <v>91</v>
      </c>
      <c r="O1622" s="83">
        <v>2</v>
      </c>
      <c r="P1622" s="2">
        <v>210</v>
      </c>
      <c r="Q1622">
        <v>6</v>
      </c>
      <c r="R1622">
        <v>499</v>
      </c>
      <c r="S1622">
        <v>11</v>
      </c>
      <c r="T1622" s="86">
        <f t="shared" si="0"/>
        <v>2018</v>
      </c>
      <c r="U1622" s="82">
        <f>VLOOKUP(A1622,'SB35 Determination Data'!$B$4:$F$542,5,FALSE)</f>
        <v>2014</v>
      </c>
    </row>
    <row r="1623" spans="1:21" ht="12.75" customHeight="1" x14ac:dyDescent="0.15">
      <c r="A1623" t="s">
        <v>103</v>
      </c>
      <c r="B1623" t="s">
        <v>99</v>
      </c>
      <c r="C1623" t="s">
        <v>67</v>
      </c>
      <c r="D1623" s="85">
        <v>2018</v>
      </c>
      <c r="E1623" t="s">
        <v>1598</v>
      </c>
      <c r="F1623" s="83">
        <v>798</v>
      </c>
      <c r="G1623" s="79">
        <v>0</v>
      </c>
      <c r="H1623" s="83">
        <v>0</v>
      </c>
      <c r="I1623" s="83">
        <v>0</v>
      </c>
      <c r="J1623" s="83">
        <v>444</v>
      </c>
      <c r="K1623" s="79">
        <v>0</v>
      </c>
      <c r="L1623" s="83">
        <v>0</v>
      </c>
      <c r="M1623" s="83">
        <v>0</v>
      </c>
      <c r="N1623" s="83">
        <v>559</v>
      </c>
      <c r="O1623" s="83">
        <v>0</v>
      </c>
      <c r="P1623" s="2">
        <v>1677</v>
      </c>
      <c r="Q1623">
        <v>24</v>
      </c>
      <c r="R1623">
        <v>3478</v>
      </c>
      <c r="S1623">
        <v>24</v>
      </c>
      <c r="T1623" s="86">
        <f t="shared" si="0"/>
        <v>2018</v>
      </c>
      <c r="U1623" s="82">
        <f>VLOOKUP(A1623,'SB35 Determination Data'!$B$4:$F$542,5,FALSE)</f>
        <v>2015</v>
      </c>
    </row>
    <row r="1624" spans="1:21" ht="12.75" customHeight="1" x14ac:dyDescent="0.15">
      <c r="A1624" t="s">
        <v>104</v>
      </c>
      <c r="B1624" t="s">
        <v>99</v>
      </c>
      <c r="C1624" t="s">
        <v>67</v>
      </c>
      <c r="D1624" s="85">
        <v>2018</v>
      </c>
      <c r="E1624" t="s">
        <v>1598</v>
      </c>
      <c r="F1624" s="83">
        <v>374</v>
      </c>
      <c r="G1624" s="79">
        <v>63</v>
      </c>
      <c r="H1624" s="83">
        <v>62</v>
      </c>
      <c r="I1624" s="83">
        <v>1</v>
      </c>
      <c r="J1624" s="83">
        <v>218</v>
      </c>
      <c r="K1624" s="79">
        <v>171</v>
      </c>
      <c r="L1624" s="83">
        <v>171</v>
      </c>
      <c r="M1624" s="83">
        <v>0</v>
      </c>
      <c r="N1624" s="83">
        <v>243</v>
      </c>
      <c r="O1624" s="83">
        <v>1</v>
      </c>
      <c r="P1624" s="2">
        <v>532</v>
      </c>
      <c r="Q1624">
        <v>434</v>
      </c>
      <c r="R1624">
        <v>1367</v>
      </c>
      <c r="S1624">
        <v>669</v>
      </c>
      <c r="T1624" s="86">
        <f t="shared" si="0"/>
        <v>2018</v>
      </c>
      <c r="U1624" s="82">
        <f>VLOOKUP(A1624,'SB35 Determination Data'!$B$4:$F$542,5,FALSE)</f>
        <v>2015</v>
      </c>
    </row>
    <row r="1625" spans="1:21" ht="12.75" customHeight="1" x14ac:dyDescent="0.15">
      <c r="A1625" t="s">
        <v>543</v>
      </c>
      <c r="B1625" t="s">
        <v>542</v>
      </c>
      <c r="C1625" t="s">
        <v>83</v>
      </c>
      <c r="D1625" s="85">
        <v>2018</v>
      </c>
      <c r="E1625" t="s">
        <v>1598</v>
      </c>
      <c r="F1625" s="83">
        <v>38</v>
      </c>
      <c r="G1625" s="79">
        <v>0</v>
      </c>
      <c r="H1625" s="83">
        <v>0</v>
      </c>
      <c r="I1625" s="83">
        <v>0</v>
      </c>
      <c r="J1625" s="83">
        <v>30</v>
      </c>
      <c r="K1625" s="79">
        <v>0</v>
      </c>
      <c r="L1625" s="83">
        <v>0</v>
      </c>
      <c r="M1625" s="83">
        <v>0</v>
      </c>
      <c r="N1625" s="83">
        <v>33</v>
      </c>
      <c r="O1625" s="83">
        <v>4</v>
      </c>
      <c r="P1625" s="2">
        <v>75</v>
      </c>
      <c r="Q1625">
        <v>13</v>
      </c>
      <c r="R1625">
        <v>176</v>
      </c>
      <c r="S1625">
        <v>17</v>
      </c>
      <c r="T1625" s="86">
        <f t="shared" si="0"/>
        <v>2018</v>
      </c>
      <c r="U1625" s="82">
        <f>VLOOKUP(A1625,'SB35 Determination Data'!$B$4:$F$542,5,FALSE)</f>
        <v>2014</v>
      </c>
    </row>
    <row r="1626" spans="1:21" ht="12.75" customHeight="1" x14ac:dyDescent="0.15">
      <c r="A1626" t="s">
        <v>322</v>
      </c>
      <c r="B1626" t="s">
        <v>316</v>
      </c>
      <c r="C1626" t="s">
        <v>144</v>
      </c>
      <c r="D1626" s="85">
        <v>2018</v>
      </c>
      <c r="E1626" t="s">
        <v>1598</v>
      </c>
      <c r="F1626" s="83">
        <v>192</v>
      </c>
      <c r="G1626" s="79">
        <v>11</v>
      </c>
      <c r="H1626" s="83">
        <v>11</v>
      </c>
      <c r="I1626" s="83">
        <v>0</v>
      </c>
      <c r="J1626" s="83">
        <v>128</v>
      </c>
      <c r="K1626" s="79">
        <v>73</v>
      </c>
      <c r="L1626" s="83">
        <v>73</v>
      </c>
      <c r="M1626" s="83">
        <v>0</v>
      </c>
      <c r="N1626" s="83">
        <v>142</v>
      </c>
      <c r="O1626" s="83">
        <v>1</v>
      </c>
      <c r="P1626" s="2">
        <v>308</v>
      </c>
      <c r="Q1626">
        <v>336</v>
      </c>
      <c r="R1626">
        <v>770</v>
      </c>
      <c r="S1626">
        <v>421</v>
      </c>
      <c r="T1626" s="86">
        <f t="shared" si="0"/>
        <v>2018</v>
      </c>
      <c r="U1626" s="82">
        <f>VLOOKUP(A1626,'SB35 Determination Data'!$B$4:$F$542,5,FALSE)</f>
        <v>2014</v>
      </c>
    </row>
    <row r="1627" spans="1:21" ht="12.75" customHeight="1" x14ac:dyDescent="0.15">
      <c r="A1627" t="s">
        <v>420</v>
      </c>
      <c r="B1627" t="s">
        <v>416</v>
      </c>
      <c r="C1627" t="s">
        <v>417</v>
      </c>
      <c r="D1627" s="85">
        <v>2018</v>
      </c>
      <c r="E1627" t="s">
        <v>1598</v>
      </c>
      <c r="F1627" s="83">
        <v>13</v>
      </c>
      <c r="G1627" s="79">
        <v>0</v>
      </c>
      <c r="H1627" s="83">
        <v>0</v>
      </c>
      <c r="I1627" s="83">
        <v>0</v>
      </c>
      <c r="J1627" s="83">
        <v>9</v>
      </c>
      <c r="K1627" s="79">
        <v>0</v>
      </c>
      <c r="L1627" s="83">
        <v>0</v>
      </c>
      <c r="M1627" s="83">
        <v>0</v>
      </c>
      <c r="N1627" s="2">
        <v>9</v>
      </c>
      <c r="O1627" s="83">
        <v>0</v>
      </c>
      <c r="P1627" s="2">
        <v>19</v>
      </c>
      <c r="Q1627">
        <v>15</v>
      </c>
      <c r="R1627">
        <v>50</v>
      </c>
      <c r="S1627">
        <v>15</v>
      </c>
      <c r="T1627" s="86">
        <f t="shared" si="0"/>
        <v>2018</v>
      </c>
      <c r="U1627" s="82">
        <f>VLOOKUP(A1627,'SB35 Determination Data'!$B$4:$F$542,5,FALSE)</f>
        <v>2013</v>
      </c>
    </row>
    <row r="1628" spans="1:21" ht="12.75" customHeight="1" x14ac:dyDescent="0.15">
      <c r="A1628" t="s">
        <v>231</v>
      </c>
      <c r="B1628" t="s">
        <v>229</v>
      </c>
      <c r="C1628" t="s">
        <v>67</v>
      </c>
      <c r="D1628" s="85">
        <v>2018</v>
      </c>
      <c r="E1628" t="s">
        <v>1598</v>
      </c>
      <c r="F1628" s="83">
        <v>22</v>
      </c>
      <c r="G1628" s="79">
        <v>5</v>
      </c>
      <c r="H1628" s="83">
        <v>0</v>
      </c>
      <c r="I1628" s="83">
        <v>5</v>
      </c>
      <c r="J1628" s="83">
        <v>13</v>
      </c>
      <c r="K1628" s="79">
        <v>0</v>
      </c>
      <c r="L1628" s="83">
        <v>0</v>
      </c>
      <c r="M1628" s="83">
        <v>0</v>
      </c>
      <c r="N1628" s="83">
        <v>13</v>
      </c>
      <c r="O1628" s="83">
        <v>2</v>
      </c>
      <c r="P1628" s="2">
        <v>24</v>
      </c>
      <c r="Q1628">
        <v>0</v>
      </c>
      <c r="R1628">
        <v>72</v>
      </c>
      <c r="S1628">
        <v>7</v>
      </c>
      <c r="T1628" s="86">
        <f t="shared" si="0"/>
        <v>2018</v>
      </c>
      <c r="U1628" s="82">
        <f>VLOOKUP(A1628,'SB35 Determination Data'!$B$4:$F$542,5,FALSE)</f>
        <v>2015</v>
      </c>
    </row>
    <row r="1629" spans="1:21" ht="12.75" customHeight="1" x14ac:dyDescent="0.15">
      <c r="A1629" t="s">
        <v>278</v>
      </c>
      <c r="B1629" t="s">
        <v>273</v>
      </c>
      <c r="C1629" t="s">
        <v>144</v>
      </c>
      <c r="D1629" s="85">
        <v>2018</v>
      </c>
      <c r="E1629" t="s">
        <v>1598</v>
      </c>
      <c r="F1629" s="83">
        <v>1</v>
      </c>
      <c r="G1629" s="79">
        <v>0</v>
      </c>
      <c r="H1629" s="83">
        <v>0</v>
      </c>
      <c r="I1629" s="83">
        <v>0</v>
      </c>
      <c r="J1629" s="83">
        <v>1</v>
      </c>
      <c r="K1629" s="79">
        <v>4</v>
      </c>
      <c r="L1629" s="83">
        <v>0</v>
      </c>
      <c r="M1629" s="83">
        <v>4</v>
      </c>
      <c r="N1629" s="83">
        <v>0</v>
      </c>
      <c r="O1629" s="83">
        <v>0</v>
      </c>
      <c r="P1629" s="2">
        <v>0</v>
      </c>
      <c r="Q1629">
        <v>177</v>
      </c>
      <c r="R1629">
        <v>2</v>
      </c>
      <c r="S1629">
        <v>181</v>
      </c>
      <c r="T1629" s="86">
        <f t="shared" si="0"/>
        <v>2018</v>
      </c>
      <c r="U1629" s="82">
        <f>VLOOKUP(A1629,'SB35 Determination Data'!$B$4:$F$542,5,FALSE)</f>
        <v>2014</v>
      </c>
    </row>
    <row r="1630" spans="1:21" ht="12.75" customHeight="1" x14ac:dyDescent="0.15">
      <c r="A1630" t="s">
        <v>546</v>
      </c>
      <c r="B1630" t="s">
        <v>528</v>
      </c>
      <c r="C1630" t="s">
        <v>67</v>
      </c>
      <c r="D1630" s="85">
        <v>2018</v>
      </c>
      <c r="E1630" t="s">
        <v>1598</v>
      </c>
      <c r="F1630" s="83">
        <v>35</v>
      </c>
      <c r="G1630" s="79">
        <v>0</v>
      </c>
      <c r="H1630" s="83">
        <v>0</v>
      </c>
      <c r="I1630" s="83">
        <v>0</v>
      </c>
      <c r="J1630" s="83">
        <v>18</v>
      </c>
      <c r="K1630" s="79">
        <v>0</v>
      </c>
      <c r="L1630" s="83">
        <v>0</v>
      </c>
      <c r="M1630" s="83">
        <v>0</v>
      </c>
      <c r="N1630" s="83">
        <v>18</v>
      </c>
      <c r="O1630" s="83">
        <v>2</v>
      </c>
      <c r="P1630" s="2">
        <v>66</v>
      </c>
      <c r="Q1630">
        <v>0</v>
      </c>
      <c r="R1630">
        <v>137</v>
      </c>
      <c r="S1630">
        <v>2</v>
      </c>
      <c r="T1630" s="86">
        <f t="shared" si="0"/>
        <v>2018</v>
      </c>
      <c r="U1630" s="82">
        <f>VLOOKUP(A1630,'SB35 Determination Data'!$B$4:$F$542,5,FALSE)</f>
        <v>2015</v>
      </c>
    </row>
    <row r="1631" spans="1:21" ht="12.75" customHeight="1" x14ac:dyDescent="0.15">
      <c r="A1631" t="s">
        <v>550</v>
      </c>
      <c r="B1631" t="s">
        <v>168</v>
      </c>
      <c r="C1631" t="s">
        <v>144</v>
      </c>
      <c r="D1631" s="85">
        <v>2018</v>
      </c>
      <c r="E1631" t="s">
        <v>1598</v>
      </c>
      <c r="F1631" s="83">
        <v>48</v>
      </c>
      <c r="G1631" s="79">
        <v>0</v>
      </c>
      <c r="H1631" s="83">
        <v>0</v>
      </c>
      <c r="I1631" s="83">
        <v>0</v>
      </c>
      <c r="J1631" s="83">
        <v>29</v>
      </c>
      <c r="K1631" s="79">
        <v>4</v>
      </c>
      <c r="L1631" s="83">
        <v>4</v>
      </c>
      <c r="M1631" s="83">
        <v>0</v>
      </c>
      <c r="N1631" s="83">
        <v>31</v>
      </c>
      <c r="O1631" s="83">
        <v>4</v>
      </c>
      <c r="P1631" s="2">
        <v>77</v>
      </c>
      <c r="Q1631">
        <v>271</v>
      </c>
      <c r="R1631">
        <v>185</v>
      </c>
      <c r="S1631">
        <v>279</v>
      </c>
      <c r="T1631" s="86">
        <f t="shared" si="0"/>
        <v>2018</v>
      </c>
      <c r="U1631" s="82">
        <f>VLOOKUP(A1631,'SB35 Determination Data'!$B$4:$F$542,5,FALSE)</f>
        <v>2014</v>
      </c>
    </row>
    <row r="1632" spans="1:21" ht="12.75" customHeight="1" x14ac:dyDescent="0.15">
      <c r="A1632" t="s">
        <v>523</v>
      </c>
      <c r="B1632" t="s">
        <v>505</v>
      </c>
      <c r="C1632" t="s">
        <v>67</v>
      </c>
      <c r="D1632" s="85">
        <v>2018</v>
      </c>
      <c r="E1632" t="s">
        <v>1598</v>
      </c>
      <c r="F1632" s="83">
        <v>356</v>
      </c>
      <c r="G1632" s="79">
        <v>19</v>
      </c>
      <c r="H1632" s="83">
        <v>18</v>
      </c>
      <c r="I1632" s="83">
        <v>1</v>
      </c>
      <c r="J1632" s="83">
        <v>207</v>
      </c>
      <c r="K1632" s="79">
        <v>0</v>
      </c>
      <c r="L1632" s="83">
        <v>0</v>
      </c>
      <c r="M1632" s="83">
        <v>0</v>
      </c>
      <c r="N1632" s="83">
        <v>231</v>
      </c>
      <c r="O1632" s="83">
        <v>15</v>
      </c>
      <c r="P1632" s="2">
        <v>270</v>
      </c>
      <c r="Q1632">
        <v>2</v>
      </c>
      <c r="R1632">
        <v>1064</v>
      </c>
      <c r="S1632">
        <v>36</v>
      </c>
      <c r="T1632" s="86">
        <f t="shared" si="0"/>
        <v>2018</v>
      </c>
      <c r="U1632" s="82">
        <f>VLOOKUP(A1632,'SB35 Determination Data'!$B$4:$F$542,5,FALSE)</f>
        <v>2015</v>
      </c>
    </row>
    <row r="1633" spans="1:21" ht="12.75" customHeight="1" x14ac:dyDescent="0.15">
      <c r="A1633" t="s">
        <v>482</v>
      </c>
      <c r="B1633" t="s">
        <v>449</v>
      </c>
      <c r="C1633" t="s">
        <v>67</v>
      </c>
      <c r="D1633" s="85">
        <v>2018</v>
      </c>
      <c r="E1633" t="s">
        <v>1598</v>
      </c>
      <c r="F1633" s="83">
        <v>400</v>
      </c>
      <c r="G1633" s="79">
        <v>0</v>
      </c>
      <c r="H1633" s="83">
        <v>0</v>
      </c>
      <c r="I1633" s="83">
        <v>0</v>
      </c>
      <c r="J1633" s="83">
        <v>188</v>
      </c>
      <c r="K1633" s="79">
        <v>37</v>
      </c>
      <c r="L1633" s="83">
        <v>0</v>
      </c>
      <c r="M1633" s="83">
        <v>37</v>
      </c>
      <c r="N1633" s="83">
        <v>221</v>
      </c>
      <c r="O1633" s="83">
        <v>37</v>
      </c>
      <c r="P1633" s="2">
        <v>541</v>
      </c>
      <c r="Q1633">
        <v>22</v>
      </c>
      <c r="R1633">
        <v>1350</v>
      </c>
      <c r="S1633">
        <v>96</v>
      </c>
      <c r="T1633" s="86">
        <f t="shared" si="0"/>
        <v>2018</v>
      </c>
      <c r="U1633" s="82">
        <f>VLOOKUP(A1633,'SB35 Determination Data'!$B$4:$F$542,5,FALSE)</f>
        <v>2015</v>
      </c>
    </row>
    <row r="1634" spans="1:21" ht="12.75" customHeight="1" x14ac:dyDescent="0.15">
      <c r="A1634" t="s">
        <v>280</v>
      </c>
      <c r="B1634" t="s">
        <v>273</v>
      </c>
      <c r="C1634" t="s">
        <v>144</v>
      </c>
      <c r="D1634" s="85">
        <v>2018</v>
      </c>
      <c r="E1634" t="s">
        <v>1598</v>
      </c>
      <c r="F1634" s="83">
        <v>76</v>
      </c>
      <c r="G1634" s="79">
        <v>0</v>
      </c>
      <c r="H1634" s="83">
        <v>0</v>
      </c>
      <c r="I1634" s="83">
        <v>0</v>
      </c>
      <c r="J1634" s="83">
        <v>53</v>
      </c>
      <c r="K1634" s="79">
        <v>1</v>
      </c>
      <c r="L1634" s="83">
        <v>0</v>
      </c>
      <c r="M1634" s="83">
        <v>1</v>
      </c>
      <c r="N1634" s="83">
        <v>61</v>
      </c>
      <c r="O1634" s="83">
        <v>8</v>
      </c>
      <c r="P1634" s="2">
        <v>137</v>
      </c>
      <c r="Q1634">
        <v>168</v>
      </c>
      <c r="R1634">
        <v>327</v>
      </c>
      <c r="S1634">
        <v>177</v>
      </c>
      <c r="T1634" s="86">
        <f t="shared" si="0"/>
        <v>2018</v>
      </c>
      <c r="U1634" s="82">
        <f>VLOOKUP(A1634,'SB35 Determination Data'!$B$4:$F$542,5,FALSE)</f>
        <v>2014</v>
      </c>
    </row>
    <row r="1635" spans="1:21" ht="12.75" customHeight="1" x14ac:dyDescent="0.15">
      <c r="A1635" t="s">
        <v>105</v>
      </c>
      <c r="B1635" t="s">
        <v>99</v>
      </c>
      <c r="C1635" t="s">
        <v>67</v>
      </c>
      <c r="D1635" s="85">
        <v>2018</v>
      </c>
      <c r="E1635" t="s">
        <v>1598</v>
      </c>
      <c r="F1635" s="83">
        <v>196</v>
      </c>
      <c r="G1635" s="79">
        <v>0</v>
      </c>
      <c r="H1635" s="83">
        <v>0</v>
      </c>
      <c r="I1635" s="83">
        <v>0</v>
      </c>
      <c r="J1635" s="83">
        <v>111</v>
      </c>
      <c r="K1635" s="79">
        <v>2</v>
      </c>
      <c r="L1635" s="83">
        <v>0</v>
      </c>
      <c r="M1635" s="83">
        <v>2</v>
      </c>
      <c r="N1635" s="2">
        <v>124</v>
      </c>
      <c r="O1635" s="83">
        <v>10</v>
      </c>
      <c r="P1635" s="2">
        <v>126</v>
      </c>
      <c r="Q1635">
        <v>34</v>
      </c>
      <c r="R1635">
        <v>557</v>
      </c>
      <c r="S1635">
        <v>46</v>
      </c>
      <c r="T1635" s="86">
        <f t="shared" si="0"/>
        <v>2018</v>
      </c>
      <c r="U1635" s="82">
        <f>VLOOKUP(A1635,'SB35 Determination Data'!$B$4:$F$542,5,FALSE)</f>
        <v>2015</v>
      </c>
    </row>
    <row r="1636" spans="1:21" ht="12.75" customHeight="1" x14ac:dyDescent="0.15">
      <c r="A1636" t="s">
        <v>559</v>
      </c>
      <c r="B1636" t="s">
        <v>558</v>
      </c>
      <c r="C1636" t="s">
        <v>123</v>
      </c>
      <c r="D1636" s="85">
        <v>2018</v>
      </c>
      <c r="E1636" t="s">
        <v>1598</v>
      </c>
      <c r="F1636" s="83">
        <v>248</v>
      </c>
      <c r="G1636" s="79">
        <v>58</v>
      </c>
      <c r="H1636" s="83">
        <v>58</v>
      </c>
      <c r="I1636" s="83">
        <v>0</v>
      </c>
      <c r="J1636" s="83">
        <v>174</v>
      </c>
      <c r="K1636" s="79">
        <v>32</v>
      </c>
      <c r="L1636" s="83">
        <v>32</v>
      </c>
      <c r="M1636" s="83">
        <v>0</v>
      </c>
      <c r="N1636" s="83">
        <v>198</v>
      </c>
      <c r="O1636" s="83">
        <v>16</v>
      </c>
      <c r="P1636" s="2">
        <v>446</v>
      </c>
      <c r="Q1636">
        <v>263</v>
      </c>
      <c r="R1636">
        <v>1066</v>
      </c>
      <c r="S1636">
        <v>369</v>
      </c>
      <c r="T1636" s="86">
        <f t="shared" si="0"/>
        <v>2018</v>
      </c>
      <c r="U1636" s="82">
        <f>VLOOKUP(A1636,'SB35 Determination Data'!$B$4:$F$542,5,FALSE)</f>
        <v>2014</v>
      </c>
    </row>
    <row r="1637" spans="1:21" ht="12.75" customHeight="1" x14ac:dyDescent="0.15">
      <c r="A1637" t="s">
        <v>421</v>
      </c>
      <c r="B1637" t="s">
        <v>416</v>
      </c>
      <c r="C1637" t="s">
        <v>417</v>
      </c>
      <c r="D1637" s="85">
        <v>2018</v>
      </c>
      <c r="E1637" t="s">
        <v>1598</v>
      </c>
      <c r="F1637" s="83">
        <v>7</v>
      </c>
      <c r="G1637" s="79">
        <v>0</v>
      </c>
      <c r="H1637" s="83">
        <v>0</v>
      </c>
      <c r="I1637" s="83">
        <v>0</v>
      </c>
      <c r="J1637" s="83">
        <v>5</v>
      </c>
      <c r="K1637" s="79">
        <v>0</v>
      </c>
      <c r="L1637" s="83">
        <v>0</v>
      </c>
      <c r="M1637" s="83">
        <v>0</v>
      </c>
      <c r="N1637" s="83">
        <v>15</v>
      </c>
      <c r="O1637" s="83">
        <v>1</v>
      </c>
      <c r="P1637" s="2">
        <v>34</v>
      </c>
      <c r="Q1637">
        <v>0</v>
      </c>
      <c r="R1637">
        <v>61</v>
      </c>
      <c r="S1637">
        <v>1</v>
      </c>
      <c r="T1637" s="86">
        <f t="shared" si="0"/>
        <v>2018</v>
      </c>
      <c r="U1637" s="82">
        <f>VLOOKUP(A1637,'SB35 Determination Data'!$B$4:$F$542,5,FALSE)</f>
        <v>2013</v>
      </c>
    </row>
    <row r="1638" spans="1:21" ht="12.75" customHeight="1" x14ac:dyDescent="0.15">
      <c r="A1638" t="s">
        <v>121</v>
      </c>
      <c r="B1638" t="s">
        <v>120</v>
      </c>
      <c r="C1638" t="s">
        <v>83</v>
      </c>
      <c r="D1638" s="85">
        <v>2018</v>
      </c>
      <c r="E1638" t="s">
        <v>1598</v>
      </c>
      <c r="F1638" s="83">
        <v>60</v>
      </c>
      <c r="G1638" s="79">
        <v>3</v>
      </c>
      <c r="H1638" s="83">
        <v>0</v>
      </c>
      <c r="I1638" s="83">
        <v>3</v>
      </c>
      <c r="J1638" s="83">
        <v>37</v>
      </c>
      <c r="K1638" s="79">
        <v>9</v>
      </c>
      <c r="L1638" s="83">
        <v>0</v>
      </c>
      <c r="M1638" s="83">
        <v>9</v>
      </c>
      <c r="N1638" s="83">
        <v>30</v>
      </c>
      <c r="O1638" s="83">
        <v>8</v>
      </c>
      <c r="P1638" s="2">
        <v>106</v>
      </c>
      <c r="Q1638">
        <v>24</v>
      </c>
      <c r="R1638">
        <v>233</v>
      </c>
      <c r="S1638">
        <v>44</v>
      </c>
      <c r="T1638" s="86">
        <f t="shared" si="0"/>
        <v>2018</v>
      </c>
      <c r="U1638" s="82">
        <f>VLOOKUP(A1638,'SB35 Determination Data'!$B$4:$F$542,5,FALSE)</f>
        <v>2014</v>
      </c>
    </row>
    <row r="1639" spans="1:21" ht="12.75" customHeight="1" x14ac:dyDescent="0.15">
      <c r="A1639" t="s">
        <v>561</v>
      </c>
      <c r="B1639" t="s">
        <v>257</v>
      </c>
      <c r="C1639" t="s">
        <v>128</v>
      </c>
      <c r="D1639" s="85">
        <v>2018</v>
      </c>
      <c r="E1639" t="s">
        <v>1598</v>
      </c>
      <c r="F1639" s="83">
        <v>7</v>
      </c>
      <c r="G1639" s="79"/>
      <c r="H1639" s="83"/>
      <c r="I1639" s="83"/>
      <c r="J1639" s="83">
        <v>4</v>
      </c>
      <c r="K1639" s="79"/>
      <c r="L1639" s="83"/>
      <c r="M1639" s="83"/>
      <c r="N1639" s="83">
        <v>5</v>
      </c>
      <c r="O1639" s="83"/>
      <c r="P1639" s="2">
        <v>11</v>
      </c>
      <c r="R1639">
        <v>27</v>
      </c>
      <c r="T1639" s="86">
        <f t="shared" si="0"/>
        <v>2018</v>
      </c>
      <c r="U1639" s="82">
        <f>VLOOKUP(A1639,'SB35 Determination Data'!$B$4:$F$542,5,FALSE)</f>
        <v>2016</v>
      </c>
    </row>
    <row r="1640" spans="1:21" ht="12.75" customHeight="1" x14ac:dyDescent="0.15">
      <c r="A1640" t="s">
        <v>157</v>
      </c>
      <c r="B1640" t="s">
        <v>154</v>
      </c>
      <c r="C1640" t="s">
        <v>128</v>
      </c>
      <c r="D1640" s="85">
        <v>2018</v>
      </c>
      <c r="E1640" t="s">
        <v>1598</v>
      </c>
      <c r="F1640" s="83">
        <v>396</v>
      </c>
      <c r="G1640" s="79">
        <v>0</v>
      </c>
      <c r="H1640" s="83">
        <v>0</v>
      </c>
      <c r="I1640" s="83">
        <v>0</v>
      </c>
      <c r="J1640" s="83">
        <v>277</v>
      </c>
      <c r="K1640" s="79">
        <v>0</v>
      </c>
      <c r="L1640" s="83">
        <v>0</v>
      </c>
      <c r="M1640" s="83">
        <v>0</v>
      </c>
      <c r="N1640" s="2">
        <v>243</v>
      </c>
      <c r="O1640" s="83">
        <v>0</v>
      </c>
      <c r="P1640" s="2">
        <v>546</v>
      </c>
      <c r="Q1640">
        <v>68</v>
      </c>
      <c r="R1640">
        <v>1462</v>
      </c>
      <c r="S1640">
        <v>68</v>
      </c>
      <c r="T1640" s="86">
        <f t="shared" si="0"/>
        <v>2018</v>
      </c>
      <c r="U1640" s="82">
        <f>VLOOKUP(A1640,'SB35 Determination Data'!$B$4:$F$542,5,FALSE)</f>
        <v>2016</v>
      </c>
    </row>
    <row r="1641" spans="1:21" ht="12.75" customHeight="1" x14ac:dyDescent="0.15">
      <c r="A1641" t="s">
        <v>323</v>
      </c>
      <c r="B1641" t="s">
        <v>316</v>
      </c>
      <c r="C1641" t="s">
        <v>144</v>
      </c>
      <c r="D1641" s="85">
        <v>2018</v>
      </c>
      <c r="E1641" t="s">
        <v>1598</v>
      </c>
      <c r="F1641" s="83">
        <v>946</v>
      </c>
      <c r="G1641" s="79">
        <v>10</v>
      </c>
      <c r="H1641" s="83">
        <v>10</v>
      </c>
      <c r="I1641" s="83">
        <v>0</v>
      </c>
      <c r="J1641" s="83">
        <v>661</v>
      </c>
      <c r="K1641" s="79">
        <v>1</v>
      </c>
      <c r="L1641" s="83">
        <v>0</v>
      </c>
      <c r="M1641" s="83">
        <v>1</v>
      </c>
      <c r="N1641" s="83">
        <v>772</v>
      </c>
      <c r="O1641" s="83">
        <v>34</v>
      </c>
      <c r="P1641" s="2">
        <v>1817</v>
      </c>
      <c r="Q1641">
        <v>0</v>
      </c>
      <c r="R1641">
        <v>4196</v>
      </c>
      <c r="S1641">
        <v>45</v>
      </c>
      <c r="T1641" s="86">
        <f t="shared" si="0"/>
        <v>2018</v>
      </c>
      <c r="U1641" s="82">
        <f>VLOOKUP(A1641,'SB35 Determination Data'!$B$4:$F$542,5,FALSE)</f>
        <v>2014</v>
      </c>
    </row>
    <row r="1642" spans="1:21" ht="12.75" customHeight="1" x14ac:dyDescent="0.15">
      <c r="A1642" t="s">
        <v>185</v>
      </c>
      <c r="B1642" t="s">
        <v>168</v>
      </c>
      <c r="C1642" t="s">
        <v>144</v>
      </c>
      <c r="D1642" s="85">
        <v>2018</v>
      </c>
      <c r="E1642" t="s">
        <v>1598</v>
      </c>
      <c r="F1642" s="83">
        <v>308</v>
      </c>
      <c r="G1642" s="79">
        <v>0</v>
      </c>
      <c r="H1642" s="83">
        <v>0</v>
      </c>
      <c r="I1642" s="83">
        <v>0</v>
      </c>
      <c r="J1642" s="83">
        <v>182</v>
      </c>
      <c r="K1642" s="79">
        <v>0</v>
      </c>
      <c r="L1642" s="83">
        <v>0</v>
      </c>
      <c r="M1642" s="83">
        <v>0</v>
      </c>
      <c r="N1642" s="2">
        <v>190</v>
      </c>
      <c r="O1642" s="83">
        <v>0</v>
      </c>
      <c r="P1642" s="2">
        <v>466</v>
      </c>
      <c r="Q1642">
        <v>33</v>
      </c>
      <c r="R1642">
        <v>1146</v>
      </c>
      <c r="S1642">
        <v>33</v>
      </c>
      <c r="T1642" s="86">
        <f t="shared" si="0"/>
        <v>2018</v>
      </c>
      <c r="U1642" s="82">
        <f>VLOOKUP(A1642,'SB35 Determination Data'!$B$4:$F$542,5,FALSE)</f>
        <v>2014</v>
      </c>
    </row>
    <row r="1643" spans="1:21" ht="12.75" customHeight="1" x14ac:dyDescent="0.15">
      <c r="A1643" t="s">
        <v>565</v>
      </c>
      <c r="B1643" t="s">
        <v>564</v>
      </c>
      <c r="C1643" t="s">
        <v>128</v>
      </c>
      <c r="D1643" s="85">
        <v>2018</v>
      </c>
      <c r="E1643" t="s">
        <v>1598</v>
      </c>
      <c r="F1643" s="83">
        <v>211</v>
      </c>
      <c r="G1643" s="79">
        <v>0</v>
      </c>
      <c r="H1643" s="83">
        <v>0</v>
      </c>
      <c r="I1643" s="83">
        <v>0</v>
      </c>
      <c r="J1643" s="83">
        <v>163</v>
      </c>
      <c r="K1643" s="79">
        <v>0</v>
      </c>
      <c r="L1643" s="83">
        <v>0</v>
      </c>
      <c r="M1643" s="83">
        <v>0</v>
      </c>
      <c r="N1643" s="83">
        <v>121</v>
      </c>
      <c r="O1643" s="83">
        <v>69</v>
      </c>
      <c r="P1643" s="2">
        <v>470</v>
      </c>
      <c r="Q1643">
        <v>30</v>
      </c>
      <c r="R1643">
        <v>965</v>
      </c>
      <c r="S1643">
        <v>99</v>
      </c>
      <c r="T1643" s="86">
        <f t="shared" si="0"/>
        <v>2018</v>
      </c>
      <c r="U1643" s="82">
        <f>VLOOKUP(A1643,'SB35 Determination Data'!$B$4:$F$542,5,FALSE)</f>
        <v>2016</v>
      </c>
    </row>
    <row r="1644" spans="1:21" ht="12.75" customHeight="1" x14ac:dyDescent="0.15">
      <c r="A1644" t="s">
        <v>563</v>
      </c>
      <c r="B1644" t="s">
        <v>472</v>
      </c>
      <c r="C1644" t="s">
        <v>67</v>
      </c>
      <c r="D1644" s="85">
        <v>2018</v>
      </c>
      <c r="E1644" t="s">
        <v>1598</v>
      </c>
      <c r="F1644" s="83">
        <v>50</v>
      </c>
      <c r="G1644" s="79"/>
      <c r="H1644" s="83"/>
      <c r="I1644" s="83"/>
      <c r="J1644" s="83">
        <v>24</v>
      </c>
      <c r="K1644" s="79"/>
      <c r="L1644" s="83"/>
      <c r="M1644" s="83"/>
      <c r="N1644" s="83">
        <v>30</v>
      </c>
      <c r="O1644" s="83"/>
      <c r="P1644" s="2">
        <v>93</v>
      </c>
      <c r="R1644">
        <v>197</v>
      </c>
      <c r="T1644" s="86">
        <f t="shared" si="0"/>
        <v>2018</v>
      </c>
      <c r="U1644" s="82">
        <f>VLOOKUP(A1644,'SB35 Determination Data'!$B$4:$F$542,5,FALSE)</f>
        <v>2015</v>
      </c>
    </row>
    <row r="1645" spans="1:21" ht="12.75" customHeight="1" x14ac:dyDescent="0.15">
      <c r="A1645" t="s">
        <v>555</v>
      </c>
      <c r="B1645" t="s">
        <v>554</v>
      </c>
      <c r="C1645" t="s">
        <v>83</v>
      </c>
      <c r="D1645" s="85">
        <v>2018</v>
      </c>
      <c r="E1645" t="s">
        <v>1598</v>
      </c>
      <c r="F1645" s="83">
        <v>3</v>
      </c>
      <c r="G1645" s="79"/>
      <c r="H1645" s="83"/>
      <c r="I1645" s="83"/>
      <c r="J1645" s="83">
        <v>2</v>
      </c>
      <c r="K1645" s="79"/>
      <c r="L1645" s="83"/>
      <c r="M1645" s="83"/>
      <c r="N1645" s="83">
        <v>2</v>
      </c>
      <c r="O1645" s="83"/>
      <c r="P1645" s="2">
        <v>5</v>
      </c>
      <c r="R1645">
        <v>12</v>
      </c>
      <c r="T1645" s="86">
        <f t="shared" si="0"/>
        <v>2018</v>
      </c>
      <c r="U1645" s="82">
        <f>VLOOKUP(A1645,'SB35 Determination Data'!$B$4:$F$542,5,FALSE)</f>
        <v>2014</v>
      </c>
    </row>
    <row r="1646" spans="1:21" ht="12.75" customHeight="1" x14ac:dyDescent="0.15">
      <c r="A1646" t="s">
        <v>186</v>
      </c>
      <c r="B1646" t="s">
        <v>168</v>
      </c>
      <c r="C1646" t="s">
        <v>144</v>
      </c>
      <c r="D1646" s="85">
        <v>2018</v>
      </c>
      <c r="E1646" t="s">
        <v>1598</v>
      </c>
      <c r="F1646" s="83">
        <v>210</v>
      </c>
      <c r="G1646" s="79">
        <v>0</v>
      </c>
      <c r="H1646" s="83">
        <v>0</v>
      </c>
      <c r="I1646" s="83">
        <v>0</v>
      </c>
      <c r="J1646" s="83">
        <v>123</v>
      </c>
      <c r="K1646" s="79">
        <v>0</v>
      </c>
      <c r="L1646" s="83">
        <v>0</v>
      </c>
      <c r="M1646" s="83">
        <v>0</v>
      </c>
      <c r="N1646" s="83">
        <v>135</v>
      </c>
      <c r="O1646" s="83">
        <v>0</v>
      </c>
      <c r="P1646" s="2">
        <v>346</v>
      </c>
      <c r="Q1646">
        <v>87</v>
      </c>
      <c r="R1646">
        <v>814</v>
      </c>
      <c r="S1646">
        <v>87</v>
      </c>
      <c r="T1646" s="86">
        <f t="shared" si="0"/>
        <v>2018</v>
      </c>
      <c r="U1646" s="82">
        <f>VLOOKUP(A1646,'SB35 Determination Data'!$B$4:$F$542,5,FALSE)</f>
        <v>2014</v>
      </c>
    </row>
    <row r="1647" spans="1:21" ht="12.75" customHeight="1" x14ac:dyDescent="0.15">
      <c r="A1647" t="s">
        <v>187</v>
      </c>
      <c r="B1647" t="s">
        <v>168</v>
      </c>
      <c r="C1647" t="s">
        <v>144</v>
      </c>
      <c r="D1647" s="85">
        <v>2018</v>
      </c>
      <c r="E1647" t="s">
        <v>1598</v>
      </c>
      <c r="F1647" s="83">
        <v>87</v>
      </c>
      <c r="G1647" s="79">
        <v>0</v>
      </c>
      <c r="H1647" s="83">
        <v>0</v>
      </c>
      <c r="I1647" s="83">
        <v>0</v>
      </c>
      <c r="J1647" s="83">
        <v>53</v>
      </c>
      <c r="K1647" s="79">
        <v>6</v>
      </c>
      <c r="L1647" s="83">
        <v>0</v>
      </c>
      <c r="M1647" s="83">
        <v>6</v>
      </c>
      <c r="N1647" s="83">
        <v>55</v>
      </c>
      <c r="O1647" s="83">
        <v>0</v>
      </c>
      <c r="P1647" s="2">
        <v>142</v>
      </c>
      <c r="Q1647">
        <v>18</v>
      </c>
      <c r="R1647">
        <v>337</v>
      </c>
      <c r="S1647">
        <v>24</v>
      </c>
      <c r="T1647" s="86">
        <f t="shared" si="0"/>
        <v>2018</v>
      </c>
      <c r="U1647" s="82">
        <f>VLOOKUP(A1647,'SB35 Determination Data'!$B$4:$F$542,5,FALSE)</f>
        <v>2014</v>
      </c>
    </row>
    <row r="1648" spans="1:21" ht="12.75" customHeight="1" x14ac:dyDescent="0.15">
      <c r="A1648" t="s">
        <v>71</v>
      </c>
      <c r="B1648" t="s">
        <v>66</v>
      </c>
      <c r="C1648" t="s">
        <v>67</v>
      </c>
      <c r="D1648" s="85">
        <v>2018</v>
      </c>
      <c r="E1648" t="s">
        <v>1598</v>
      </c>
      <c r="F1648" s="83">
        <v>796</v>
      </c>
      <c r="G1648" s="79">
        <v>0</v>
      </c>
      <c r="H1648" s="83">
        <v>0</v>
      </c>
      <c r="I1648" s="83">
        <v>0</v>
      </c>
      <c r="J1648" s="83">
        <v>446</v>
      </c>
      <c r="K1648" s="79">
        <v>0</v>
      </c>
      <c r="L1648" s="83">
        <v>0</v>
      </c>
      <c r="M1648" s="83">
        <v>0</v>
      </c>
      <c r="N1648" s="83">
        <v>425</v>
      </c>
      <c r="O1648" s="83">
        <v>17</v>
      </c>
      <c r="P1648" s="2">
        <v>618</v>
      </c>
      <c r="Q1648">
        <v>770</v>
      </c>
      <c r="R1648">
        <v>2285</v>
      </c>
      <c r="S1648">
        <v>787</v>
      </c>
      <c r="T1648" s="86">
        <f t="shared" si="0"/>
        <v>2018</v>
      </c>
      <c r="U1648" s="82">
        <f>VLOOKUP(A1648,'SB35 Determination Data'!$B$4:$F$542,5,FALSE)</f>
        <v>2015</v>
      </c>
    </row>
    <row r="1649" spans="1:21" ht="12.75" customHeight="1" x14ac:dyDescent="0.15">
      <c r="A1649" t="s">
        <v>572</v>
      </c>
      <c r="B1649" t="s">
        <v>554</v>
      </c>
      <c r="C1649" t="s">
        <v>83</v>
      </c>
      <c r="D1649" s="85">
        <v>2018</v>
      </c>
      <c r="E1649" t="s">
        <v>1598</v>
      </c>
      <c r="F1649" s="83">
        <v>6</v>
      </c>
      <c r="G1649" s="79"/>
      <c r="H1649" s="83"/>
      <c r="I1649" s="83"/>
      <c r="J1649" s="83">
        <v>4</v>
      </c>
      <c r="K1649" s="79"/>
      <c r="L1649" s="83"/>
      <c r="M1649" s="83"/>
      <c r="N1649" s="83">
        <v>4</v>
      </c>
      <c r="O1649" s="83"/>
      <c r="P1649" s="2">
        <v>9</v>
      </c>
      <c r="R1649">
        <v>23</v>
      </c>
      <c r="T1649" s="86">
        <f t="shared" si="0"/>
        <v>2018</v>
      </c>
      <c r="U1649" s="82">
        <f>VLOOKUP(A1649,'SB35 Determination Data'!$B$4:$F$542,5,FALSE)</f>
        <v>2014</v>
      </c>
    </row>
    <row r="1650" spans="1:21" ht="12.75" customHeight="1" x14ac:dyDescent="0.15">
      <c r="A1650" t="s">
        <v>484</v>
      </c>
      <c r="B1650" t="s">
        <v>449</v>
      </c>
      <c r="C1650" t="s">
        <v>67</v>
      </c>
      <c r="D1650" s="85">
        <v>2018</v>
      </c>
      <c r="E1650" t="s">
        <v>1598</v>
      </c>
      <c r="F1650" s="83">
        <v>64</v>
      </c>
      <c r="G1650" s="79"/>
      <c r="H1650" s="83"/>
      <c r="I1650" s="83"/>
      <c r="J1650" s="83">
        <v>54</v>
      </c>
      <c r="K1650" s="79"/>
      <c r="L1650" s="83"/>
      <c r="M1650" s="83"/>
      <c r="N1650" s="2">
        <v>83</v>
      </c>
      <c r="O1650" s="83"/>
      <c r="P1650" s="2">
        <v>266</v>
      </c>
      <c r="R1650">
        <v>467</v>
      </c>
      <c r="T1650" s="86">
        <f t="shared" si="0"/>
        <v>2018</v>
      </c>
      <c r="U1650" s="82">
        <f>VLOOKUP(A1650,'SB35 Determination Data'!$B$4:$F$542,5,FALSE)</f>
        <v>2015</v>
      </c>
    </row>
    <row r="1651" spans="1:21" ht="12.75" customHeight="1" x14ac:dyDescent="0.15">
      <c r="A1651" t="s">
        <v>324</v>
      </c>
      <c r="B1651" t="s">
        <v>316</v>
      </c>
      <c r="C1651" t="s">
        <v>144</v>
      </c>
      <c r="D1651" s="85">
        <v>2018</v>
      </c>
      <c r="E1651" t="s">
        <v>1598</v>
      </c>
      <c r="F1651" s="83">
        <v>374</v>
      </c>
      <c r="G1651" s="79">
        <v>0</v>
      </c>
      <c r="H1651" s="83">
        <v>0</v>
      </c>
      <c r="I1651" s="83">
        <v>0</v>
      </c>
      <c r="J1651" s="83">
        <v>250</v>
      </c>
      <c r="K1651" s="79">
        <v>0</v>
      </c>
      <c r="L1651" s="83">
        <v>0</v>
      </c>
      <c r="M1651" s="83">
        <v>0</v>
      </c>
      <c r="N1651" s="83">
        <v>274</v>
      </c>
      <c r="O1651" s="83">
        <v>0</v>
      </c>
      <c r="P1651" s="2">
        <v>565</v>
      </c>
      <c r="Q1651">
        <v>117</v>
      </c>
      <c r="R1651">
        <v>1463</v>
      </c>
      <c r="S1651">
        <v>117</v>
      </c>
      <c r="T1651" s="86">
        <f t="shared" si="0"/>
        <v>2018</v>
      </c>
      <c r="U1651" s="82">
        <f>VLOOKUP(A1651,'SB35 Determination Data'!$B$4:$F$542,5,FALSE)</f>
        <v>2014</v>
      </c>
    </row>
    <row r="1652" spans="1:21" ht="12.75" customHeight="1" x14ac:dyDescent="0.15">
      <c r="A1652" t="s">
        <v>426</v>
      </c>
      <c r="B1652" t="s">
        <v>416</v>
      </c>
      <c r="C1652" t="s">
        <v>417</v>
      </c>
      <c r="D1652" s="85">
        <v>2018</v>
      </c>
      <c r="E1652" t="s">
        <v>1598</v>
      </c>
      <c r="F1652" s="83">
        <v>1448</v>
      </c>
      <c r="G1652" s="79">
        <v>0</v>
      </c>
      <c r="H1652" s="83">
        <v>0</v>
      </c>
      <c r="I1652" s="83">
        <v>0</v>
      </c>
      <c r="J1652" s="83">
        <v>1101</v>
      </c>
      <c r="K1652" s="79">
        <v>74</v>
      </c>
      <c r="L1652" s="83">
        <v>74</v>
      </c>
      <c r="M1652" s="83">
        <v>0</v>
      </c>
      <c r="N1652" s="83">
        <v>1019</v>
      </c>
      <c r="O1652" s="83">
        <v>0</v>
      </c>
      <c r="P1652" s="2">
        <v>2237</v>
      </c>
      <c r="Q1652">
        <v>94</v>
      </c>
      <c r="R1652">
        <v>5805</v>
      </c>
      <c r="S1652">
        <v>168</v>
      </c>
      <c r="T1652" s="86">
        <f t="shared" si="0"/>
        <v>2018</v>
      </c>
      <c r="U1652" s="82">
        <f>VLOOKUP(A1652,'SB35 Determination Data'!$B$4:$F$542,5,FALSE)</f>
        <v>2013</v>
      </c>
    </row>
    <row r="1653" spans="1:21" ht="12.75" customHeight="1" x14ac:dyDescent="0.15">
      <c r="A1653" t="s">
        <v>147</v>
      </c>
      <c r="B1653" t="s">
        <v>143</v>
      </c>
      <c r="C1653" t="s">
        <v>144</v>
      </c>
      <c r="D1653" s="85">
        <v>2018</v>
      </c>
      <c r="E1653" t="s">
        <v>1598</v>
      </c>
      <c r="F1653" s="83">
        <v>487</v>
      </c>
      <c r="G1653" s="79">
        <v>80</v>
      </c>
      <c r="H1653" s="83">
        <v>0</v>
      </c>
      <c r="I1653" s="83">
        <v>80</v>
      </c>
      <c r="J1653" s="83">
        <v>300</v>
      </c>
      <c r="K1653" s="79">
        <v>7</v>
      </c>
      <c r="L1653" s="83">
        <v>0</v>
      </c>
      <c r="M1653" s="83">
        <v>7</v>
      </c>
      <c r="N1653" s="83">
        <v>297</v>
      </c>
      <c r="O1653" s="83">
        <v>92</v>
      </c>
      <c r="P1653" s="2">
        <v>840</v>
      </c>
      <c r="Q1653">
        <v>6</v>
      </c>
      <c r="R1653">
        <v>1924</v>
      </c>
      <c r="S1653">
        <v>185</v>
      </c>
      <c r="T1653" s="86">
        <f t="shared" si="0"/>
        <v>2018</v>
      </c>
      <c r="U1653" s="82">
        <f>VLOOKUP(A1653,'SB35 Determination Data'!$B$4:$F$542,5,FALSE)</f>
        <v>2014</v>
      </c>
    </row>
    <row r="1654" spans="1:21" ht="12.75" customHeight="1" x14ac:dyDescent="0.15">
      <c r="A1654" t="s">
        <v>106</v>
      </c>
      <c r="B1654" t="s">
        <v>99</v>
      </c>
      <c r="C1654" t="s">
        <v>67</v>
      </c>
      <c r="D1654" s="85">
        <v>2018</v>
      </c>
      <c r="E1654" t="s">
        <v>1598</v>
      </c>
      <c r="F1654" s="83">
        <v>100</v>
      </c>
      <c r="G1654" s="79">
        <v>0</v>
      </c>
      <c r="H1654" s="83">
        <v>0</v>
      </c>
      <c r="I1654" s="83">
        <v>0</v>
      </c>
      <c r="J1654" s="83">
        <v>63</v>
      </c>
      <c r="K1654" s="79">
        <v>0</v>
      </c>
      <c r="L1654" s="83">
        <v>0</v>
      </c>
      <c r="M1654" s="83">
        <v>0</v>
      </c>
      <c r="N1654" s="83">
        <v>69</v>
      </c>
      <c r="O1654" s="83">
        <v>0</v>
      </c>
      <c r="P1654" s="2">
        <v>166</v>
      </c>
      <c r="Q1654">
        <v>18</v>
      </c>
      <c r="R1654">
        <v>398</v>
      </c>
      <c r="S1654">
        <v>18</v>
      </c>
      <c r="T1654" s="86">
        <f t="shared" si="0"/>
        <v>2018</v>
      </c>
      <c r="U1654" s="82">
        <f>VLOOKUP(A1654,'SB35 Determination Data'!$B$4:$F$542,5,FALSE)</f>
        <v>2015</v>
      </c>
    </row>
    <row r="1655" spans="1:21" ht="12.75" customHeight="1" x14ac:dyDescent="0.15">
      <c r="A1655" t="s">
        <v>124</v>
      </c>
      <c r="B1655" t="s">
        <v>122</v>
      </c>
      <c r="C1655" t="s">
        <v>123</v>
      </c>
      <c r="D1655" s="85">
        <v>2018</v>
      </c>
      <c r="E1655" t="s">
        <v>1598</v>
      </c>
      <c r="F1655" s="83">
        <v>1086</v>
      </c>
      <c r="G1655" s="79">
        <v>0</v>
      </c>
      <c r="H1655" s="83">
        <v>0</v>
      </c>
      <c r="I1655" s="83">
        <v>0</v>
      </c>
      <c r="J1655" s="83">
        <v>762</v>
      </c>
      <c r="K1655" s="79">
        <v>0</v>
      </c>
      <c r="L1655" s="83">
        <v>0</v>
      </c>
      <c r="M1655" s="83">
        <v>0</v>
      </c>
      <c r="N1655" s="83">
        <v>823</v>
      </c>
      <c r="O1655" s="83">
        <v>0</v>
      </c>
      <c r="P1655" s="2">
        <v>1757</v>
      </c>
      <c r="Q1655">
        <v>452</v>
      </c>
      <c r="R1655">
        <v>4428</v>
      </c>
      <c r="S1655">
        <v>452</v>
      </c>
      <c r="T1655" s="86">
        <f t="shared" si="0"/>
        <v>2018</v>
      </c>
      <c r="U1655" s="82">
        <f>VLOOKUP(A1655,'SB35 Determination Data'!$B$4:$F$542,5,FALSE)</f>
        <v>2014</v>
      </c>
    </row>
    <row r="1656" spans="1:21" ht="12.75" customHeight="1" x14ac:dyDescent="0.15">
      <c r="A1656" t="s">
        <v>188</v>
      </c>
      <c r="B1656" t="s">
        <v>168</v>
      </c>
      <c r="C1656" t="s">
        <v>144</v>
      </c>
      <c r="D1656" s="85">
        <v>2018</v>
      </c>
      <c r="E1656" t="s">
        <v>1598</v>
      </c>
      <c r="F1656" s="83">
        <v>529</v>
      </c>
      <c r="G1656" s="79">
        <v>0</v>
      </c>
      <c r="H1656" s="83">
        <v>0</v>
      </c>
      <c r="I1656" s="83">
        <v>0</v>
      </c>
      <c r="J1656" s="83">
        <v>315</v>
      </c>
      <c r="K1656" s="79">
        <v>0</v>
      </c>
      <c r="L1656" s="83">
        <v>0</v>
      </c>
      <c r="M1656" s="83">
        <v>0</v>
      </c>
      <c r="N1656" s="83">
        <v>352</v>
      </c>
      <c r="O1656" s="83">
        <v>0</v>
      </c>
      <c r="P1656" s="2">
        <v>946</v>
      </c>
      <c r="Q1656">
        <v>281</v>
      </c>
      <c r="R1656">
        <v>2142</v>
      </c>
      <c r="S1656">
        <v>281</v>
      </c>
      <c r="T1656" s="86">
        <f t="shared" si="0"/>
        <v>2018</v>
      </c>
      <c r="U1656" s="82">
        <f>VLOOKUP(A1656,'SB35 Determination Data'!$B$4:$F$542,5,FALSE)</f>
        <v>2014</v>
      </c>
    </row>
    <row r="1657" spans="1:21" ht="12.75" customHeight="1" x14ac:dyDescent="0.15">
      <c r="A1657" t="s">
        <v>577</v>
      </c>
      <c r="B1657" t="s">
        <v>168</v>
      </c>
      <c r="C1657" t="s">
        <v>144</v>
      </c>
      <c r="D1657" s="85">
        <v>2018</v>
      </c>
      <c r="E1657" t="s">
        <v>1598</v>
      </c>
      <c r="F1657" s="83">
        <v>18</v>
      </c>
      <c r="G1657" s="79">
        <v>4</v>
      </c>
      <c r="H1657" s="83">
        <v>4</v>
      </c>
      <c r="I1657" s="83">
        <v>0</v>
      </c>
      <c r="J1657" s="83">
        <v>11</v>
      </c>
      <c r="K1657" s="79">
        <v>2</v>
      </c>
      <c r="L1657" s="83">
        <v>2</v>
      </c>
      <c r="M1657" s="83">
        <v>0</v>
      </c>
      <c r="N1657" s="83">
        <v>12</v>
      </c>
      <c r="O1657" s="83">
        <v>0</v>
      </c>
      <c r="P1657" s="2">
        <v>28</v>
      </c>
      <c r="Q1657">
        <v>39</v>
      </c>
      <c r="R1657">
        <v>69</v>
      </c>
      <c r="S1657">
        <v>45</v>
      </c>
      <c r="T1657" s="86">
        <f t="shared" si="0"/>
        <v>2018</v>
      </c>
      <c r="U1657" s="82">
        <f>VLOOKUP(A1657,'SB35 Determination Data'!$B$4:$F$542,5,FALSE)</f>
        <v>2014</v>
      </c>
    </row>
    <row r="1658" spans="1:21" ht="12.75" customHeight="1" x14ac:dyDescent="0.15">
      <c r="A1658" t="s">
        <v>343</v>
      </c>
      <c r="B1658" t="s">
        <v>341</v>
      </c>
      <c r="C1658" t="s">
        <v>123</v>
      </c>
      <c r="D1658" s="85">
        <v>2018</v>
      </c>
      <c r="E1658" t="s">
        <v>1598</v>
      </c>
      <c r="F1658" s="83">
        <v>2035</v>
      </c>
      <c r="G1658" s="79">
        <v>0</v>
      </c>
      <c r="H1658" s="83">
        <v>0</v>
      </c>
      <c r="I1658" s="83">
        <v>0</v>
      </c>
      <c r="J1658" s="83">
        <v>1427</v>
      </c>
      <c r="K1658" s="79">
        <v>0</v>
      </c>
      <c r="L1658" s="83">
        <v>0</v>
      </c>
      <c r="M1658" s="83">
        <v>0</v>
      </c>
      <c r="N1658" s="83">
        <v>1377</v>
      </c>
      <c r="O1658" s="83">
        <v>0</v>
      </c>
      <c r="P1658" s="2">
        <v>2563</v>
      </c>
      <c r="Q1658">
        <v>793</v>
      </c>
      <c r="R1658">
        <v>7402</v>
      </c>
      <c r="S1658">
        <v>793</v>
      </c>
      <c r="T1658" s="86">
        <f t="shared" si="0"/>
        <v>2018</v>
      </c>
      <c r="U1658" s="82">
        <f>VLOOKUP(A1658,'SB35 Determination Data'!$B$4:$F$542,5,FALSE)</f>
        <v>2014</v>
      </c>
    </row>
    <row r="1659" spans="1:21" ht="12.75" customHeight="1" x14ac:dyDescent="0.15">
      <c r="A1659" t="s">
        <v>72</v>
      </c>
      <c r="B1659" t="s">
        <v>66</v>
      </c>
      <c r="C1659" t="s">
        <v>67</v>
      </c>
      <c r="D1659" s="85">
        <v>2018</v>
      </c>
      <c r="E1659" t="s">
        <v>1598</v>
      </c>
      <c r="F1659" s="83">
        <v>276</v>
      </c>
      <c r="G1659" s="79">
        <v>1</v>
      </c>
      <c r="H1659" s="83">
        <v>1</v>
      </c>
      <c r="I1659" s="83">
        <v>0</v>
      </c>
      <c r="J1659" s="83">
        <v>211</v>
      </c>
      <c r="K1659" s="79">
        <v>3</v>
      </c>
      <c r="L1659" s="83">
        <v>3</v>
      </c>
      <c r="M1659" s="83">
        <v>0</v>
      </c>
      <c r="N1659" s="2">
        <v>259</v>
      </c>
      <c r="O1659" s="83">
        <v>4</v>
      </c>
      <c r="P1659" s="2">
        <v>752</v>
      </c>
      <c r="Q1659">
        <v>70</v>
      </c>
      <c r="R1659">
        <v>1498</v>
      </c>
      <c r="S1659">
        <v>78</v>
      </c>
      <c r="T1659" s="86">
        <f t="shared" si="0"/>
        <v>2018</v>
      </c>
      <c r="U1659" s="82">
        <f>VLOOKUP(A1659,'SB35 Determination Data'!$B$4:$F$542,5,FALSE)</f>
        <v>2015</v>
      </c>
    </row>
    <row r="1660" spans="1:21" ht="12.75" customHeight="1" x14ac:dyDescent="0.15">
      <c r="A1660" t="s">
        <v>428</v>
      </c>
      <c r="B1660" t="s">
        <v>416</v>
      </c>
      <c r="C1660" t="s">
        <v>417</v>
      </c>
      <c r="D1660" s="85">
        <v>2018</v>
      </c>
      <c r="E1660" t="s">
        <v>1598</v>
      </c>
      <c r="F1660" s="83">
        <v>587</v>
      </c>
      <c r="G1660" s="79">
        <v>8</v>
      </c>
      <c r="H1660" s="83">
        <v>2</v>
      </c>
      <c r="I1660" s="83">
        <v>6</v>
      </c>
      <c r="J1660" s="83">
        <v>446</v>
      </c>
      <c r="K1660" s="79">
        <v>2</v>
      </c>
      <c r="L1660" s="83">
        <v>0</v>
      </c>
      <c r="M1660" s="83">
        <v>2</v>
      </c>
      <c r="N1660" s="83">
        <v>413</v>
      </c>
      <c r="O1660" s="83">
        <v>7</v>
      </c>
      <c r="P1660" s="2">
        <v>907</v>
      </c>
      <c r="Q1660">
        <v>131</v>
      </c>
      <c r="R1660">
        <v>2353</v>
      </c>
      <c r="S1660">
        <v>148</v>
      </c>
      <c r="T1660" s="86">
        <f t="shared" si="0"/>
        <v>2018</v>
      </c>
      <c r="U1660" s="82">
        <f>VLOOKUP(A1660,'SB35 Determination Data'!$B$4:$F$542,5,FALSE)</f>
        <v>2013</v>
      </c>
    </row>
    <row r="1661" spans="1:21" ht="12.75" customHeight="1" x14ac:dyDescent="0.15">
      <c r="A1661" t="s">
        <v>580</v>
      </c>
      <c r="B1661" t="s">
        <v>464</v>
      </c>
      <c r="C1661" t="s">
        <v>128</v>
      </c>
      <c r="D1661" s="85">
        <v>2018</v>
      </c>
      <c r="E1661" t="s">
        <v>1598</v>
      </c>
      <c r="F1661" s="83">
        <v>103</v>
      </c>
      <c r="G1661" s="79">
        <v>0</v>
      </c>
      <c r="H1661" s="83">
        <v>0</v>
      </c>
      <c r="I1661" s="83">
        <v>0</v>
      </c>
      <c r="J1661" s="83">
        <v>66</v>
      </c>
      <c r="K1661" s="79">
        <v>0</v>
      </c>
      <c r="L1661" s="83">
        <v>0</v>
      </c>
      <c r="M1661" s="83">
        <v>0</v>
      </c>
      <c r="N1661" s="83">
        <v>64</v>
      </c>
      <c r="O1661" s="83">
        <v>0</v>
      </c>
      <c r="P1661" s="2">
        <v>192</v>
      </c>
      <c r="Q1661">
        <v>8</v>
      </c>
      <c r="R1661">
        <v>425</v>
      </c>
      <c r="S1661">
        <v>8</v>
      </c>
      <c r="T1661" s="86">
        <f t="shared" si="0"/>
        <v>2018</v>
      </c>
      <c r="U1661" s="82">
        <f>VLOOKUP(A1661,'SB35 Determination Data'!$B$4:$F$542,5,FALSE)</f>
        <v>2016</v>
      </c>
    </row>
    <row r="1662" spans="1:21" ht="12.75" customHeight="1" x14ac:dyDescent="0.15">
      <c r="A1662" t="s">
        <v>431</v>
      </c>
      <c r="B1662" t="s">
        <v>416</v>
      </c>
      <c r="C1662" t="s">
        <v>417</v>
      </c>
      <c r="D1662" s="85">
        <v>2018</v>
      </c>
      <c r="E1662" t="s">
        <v>1598</v>
      </c>
      <c r="F1662" s="83">
        <v>1042</v>
      </c>
      <c r="G1662" s="79">
        <v>1</v>
      </c>
      <c r="H1662" s="83">
        <v>0</v>
      </c>
      <c r="I1662" s="83">
        <v>1</v>
      </c>
      <c r="J1662" s="83">
        <v>791</v>
      </c>
      <c r="K1662" s="79">
        <v>1</v>
      </c>
      <c r="L1662" s="83">
        <v>0</v>
      </c>
      <c r="M1662" s="83">
        <v>1</v>
      </c>
      <c r="N1662" s="83">
        <v>733</v>
      </c>
      <c r="O1662" s="83">
        <v>18</v>
      </c>
      <c r="P1662" s="2">
        <v>1609</v>
      </c>
      <c r="Q1662">
        <v>220</v>
      </c>
      <c r="R1662">
        <v>4175</v>
      </c>
      <c r="S1662">
        <v>240</v>
      </c>
      <c r="T1662" s="86">
        <f t="shared" si="0"/>
        <v>2018</v>
      </c>
      <c r="U1662" s="82">
        <f>VLOOKUP(A1662,'SB35 Determination Data'!$B$4:$F$542,5,FALSE)</f>
        <v>2013</v>
      </c>
    </row>
    <row r="1663" spans="1:21" ht="12.75" customHeight="1" x14ac:dyDescent="0.15">
      <c r="A1663" t="s">
        <v>556</v>
      </c>
      <c r="B1663" t="s">
        <v>554</v>
      </c>
      <c r="C1663" t="s">
        <v>83</v>
      </c>
      <c r="D1663" s="85">
        <v>2018</v>
      </c>
      <c r="E1663" t="s">
        <v>1598</v>
      </c>
      <c r="F1663" s="83">
        <v>3</v>
      </c>
      <c r="G1663" s="79"/>
      <c r="H1663" s="83"/>
      <c r="I1663" s="83"/>
      <c r="J1663" s="83">
        <v>2</v>
      </c>
      <c r="K1663" s="79"/>
      <c r="L1663" s="83"/>
      <c r="M1663" s="83"/>
      <c r="N1663" s="83">
        <v>2</v>
      </c>
      <c r="O1663" s="83"/>
      <c r="P1663" s="2">
        <v>3</v>
      </c>
      <c r="R1663">
        <v>10</v>
      </c>
      <c r="T1663" s="86">
        <f t="shared" si="0"/>
        <v>2018</v>
      </c>
      <c r="U1663" s="82">
        <f>VLOOKUP(A1663,'SB35 Determination Data'!$B$4:$F$542,5,FALSE)</f>
        <v>2014</v>
      </c>
    </row>
    <row r="1664" spans="1:21" ht="12.75" customHeight="1" x14ac:dyDescent="0.15">
      <c r="A1664" t="s">
        <v>141</v>
      </c>
      <c r="B1664" t="s">
        <v>139</v>
      </c>
      <c r="C1664" t="s">
        <v>83</v>
      </c>
      <c r="D1664" s="85">
        <v>2018</v>
      </c>
      <c r="E1664" t="s">
        <v>1598</v>
      </c>
      <c r="F1664" s="83">
        <v>145</v>
      </c>
      <c r="G1664" s="79">
        <v>38</v>
      </c>
      <c r="H1664" s="83">
        <v>38</v>
      </c>
      <c r="I1664" s="83">
        <v>0</v>
      </c>
      <c r="J1664" s="83">
        <v>96</v>
      </c>
      <c r="K1664" s="79">
        <v>12</v>
      </c>
      <c r="L1664" s="83">
        <v>12</v>
      </c>
      <c r="M1664" s="83">
        <v>0</v>
      </c>
      <c r="N1664" s="2">
        <v>104</v>
      </c>
      <c r="O1664" s="83">
        <v>0</v>
      </c>
      <c r="P1664" s="2">
        <v>264</v>
      </c>
      <c r="Q1664">
        <v>30</v>
      </c>
      <c r="R1664">
        <v>609</v>
      </c>
      <c r="S1664">
        <v>80</v>
      </c>
      <c r="T1664" s="86">
        <f t="shared" si="0"/>
        <v>2018</v>
      </c>
      <c r="U1664" s="82">
        <f>VLOOKUP(A1664,'SB35 Determination Data'!$B$4:$F$542,5,FALSE)</f>
        <v>2014</v>
      </c>
    </row>
    <row r="1665" spans="1:21" ht="12.75" customHeight="1" x14ac:dyDescent="0.15">
      <c r="A1665" t="s">
        <v>583</v>
      </c>
      <c r="B1665" t="s">
        <v>564</v>
      </c>
      <c r="C1665" t="s">
        <v>128</v>
      </c>
      <c r="D1665" s="85">
        <v>2018</v>
      </c>
      <c r="E1665" t="s">
        <v>1598</v>
      </c>
      <c r="F1665" s="83">
        <v>143</v>
      </c>
      <c r="G1665" s="79"/>
      <c r="H1665" s="83"/>
      <c r="I1665" s="83"/>
      <c r="J1665" s="83">
        <v>125</v>
      </c>
      <c r="K1665" s="79"/>
      <c r="L1665" s="83"/>
      <c r="M1665" s="83"/>
      <c r="N1665" s="83">
        <v>85</v>
      </c>
      <c r="O1665" s="83"/>
      <c r="P1665" s="2">
        <v>272</v>
      </c>
      <c r="R1665">
        <v>625</v>
      </c>
      <c r="T1665" s="86">
        <f t="shared" si="0"/>
        <v>2018</v>
      </c>
      <c r="U1665" s="82">
        <f>VLOOKUP(A1665,'SB35 Determination Data'!$B$4:$F$542,5,FALSE)</f>
        <v>2016</v>
      </c>
    </row>
    <row r="1666" spans="1:21" ht="12.75" customHeight="1" x14ac:dyDescent="0.15">
      <c r="A1666" t="s">
        <v>232</v>
      </c>
      <c r="B1666" t="s">
        <v>229</v>
      </c>
      <c r="C1666" t="s">
        <v>67</v>
      </c>
      <c r="D1666" s="85">
        <v>2018</v>
      </c>
      <c r="E1666" t="s">
        <v>1598</v>
      </c>
      <c r="F1666" s="83">
        <v>16</v>
      </c>
      <c r="G1666" s="79">
        <v>12</v>
      </c>
      <c r="H1666" s="83">
        <v>6</v>
      </c>
      <c r="I1666" s="83">
        <v>6</v>
      </c>
      <c r="J1666" s="83">
        <v>11</v>
      </c>
      <c r="K1666" s="79">
        <v>55</v>
      </c>
      <c r="L1666" s="83">
        <v>47</v>
      </c>
      <c r="M1666" s="83">
        <v>8</v>
      </c>
      <c r="N1666" s="83">
        <v>11</v>
      </c>
      <c r="O1666" s="83">
        <v>1</v>
      </c>
      <c r="P1666" s="2">
        <v>23</v>
      </c>
      <c r="Q1666">
        <v>0</v>
      </c>
      <c r="R1666">
        <v>61</v>
      </c>
      <c r="S1666">
        <v>68</v>
      </c>
      <c r="T1666" s="86">
        <f t="shared" si="0"/>
        <v>2018</v>
      </c>
      <c r="U1666" s="82">
        <f>VLOOKUP(A1666,'SB35 Determination Data'!$B$4:$F$542,5,FALSE)</f>
        <v>2015</v>
      </c>
    </row>
    <row r="1667" spans="1:21" ht="12.75" customHeight="1" x14ac:dyDescent="0.15">
      <c r="A1667" t="s">
        <v>566</v>
      </c>
      <c r="B1667" t="s">
        <v>472</v>
      </c>
      <c r="C1667" t="s">
        <v>67</v>
      </c>
      <c r="D1667" s="85">
        <v>2018</v>
      </c>
      <c r="E1667" t="s">
        <v>1598</v>
      </c>
      <c r="F1667" s="83">
        <v>779</v>
      </c>
      <c r="G1667" s="79">
        <v>0</v>
      </c>
      <c r="H1667" s="83">
        <v>0</v>
      </c>
      <c r="I1667" s="83">
        <v>0</v>
      </c>
      <c r="J1667" s="83">
        <v>404</v>
      </c>
      <c r="K1667" s="79">
        <v>0</v>
      </c>
      <c r="L1667" s="83">
        <v>0</v>
      </c>
      <c r="M1667" s="83">
        <v>0</v>
      </c>
      <c r="N1667" s="83">
        <v>456</v>
      </c>
      <c r="O1667" s="83">
        <v>0</v>
      </c>
      <c r="P1667" s="2">
        <v>1461</v>
      </c>
      <c r="Q1667">
        <v>311</v>
      </c>
      <c r="R1667">
        <v>3100</v>
      </c>
      <c r="S1667">
        <v>311</v>
      </c>
      <c r="T1667" s="86">
        <f t="shared" si="0"/>
        <v>2018</v>
      </c>
      <c r="U1667" s="82">
        <f>VLOOKUP(A1667,'SB35 Determination Data'!$B$4:$F$542,5,FALSE)</f>
        <v>2015</v>
      </c>
    </row>
    <row r="1668" spans="1:21" ht="12.75" customHeight="1" x14ac:dyDescent="0.15">
      <c r="A1668" t="s">
        <v>586</v>
      </c>
      <c r="B1668" t="s">
        <v>564</v>
      </c>
      <c r="C1668" t="s">
        <v>128</v>
      </c>
      <c r="D1668" s="85">
        <v>2018</v>
      </c>
      <c r="E1668" t="s">
        <v>1598</v>
      </c>
      <c r="F1668" s="83">
        <v>74</v>
      </c>
      <c r="G1668" s="79"/>
      <c r="H1668" s="83"/>
      <c r="I1668" s="83"/>
      <c r="J1668" s="83">
        <v>65</v>
      </c>
      <c r="K1668" s="79"/>
      <c r="L1668" s="83"/>
      <c r="M1668" s="83"/>
      <c r="N1668" s="2">
        <v>68</v>
      </c>
      <c r="O1668" s="83"/>
      <c r="P1668" s="2">
        <v>259</v>
      </c>
      <c r="R1668">
        <v>466</v>
      </c>
      <c r="T1668" s="86">
        <f t="shared" si="0"/>
        <v>2018</v>
      </c>
      <c r="U1668" s="82">
        <f>VLOOKUP(A1668,'SB35 Determination Data'!$B$4:$F$542,5,FALSE)</f>
        <v>2016</v>
      </c>
    </row>
    <row r="1669" spans="1:21" ht="12.75" customHeight="1" x14ac:dyDescent="0.15">
      <c r="A1669" t="s">
        <v>590</v>
      </c>
      <c r="B1669" t="s">
        <v>127</v>
      </c>
      <c r="C1669" t="s">
        <v>128</v>
      </c>
      <c r="D1669" s="85">
        <v>2018</v>
      </c>
      <c r="E1669" t="s">
        <v>1598</v>
      </c>
      <c r="F1669" s="83">
        <v>128</v>
      </c>
      <c r="G1669" s="79"/>
      <c r="H1669" s="83"/>
      <c r="I1669" s="83"/>
      <c r="J1669" s="83">
        <v>169</v>
      </c>
      <c r="K1669" s="79"/>
      <c r="L1669" s="83"/>
      <c r="M1669" s="83"/>
      <c r="N1669" s="83">
        <v>204</v>
      </c>
      <c r="O1669" s="83"/>
      <c r="P1669" s="2">
        <v>211</v>
      </c>
      <c r="R1669">
        <v>712</v>
      </c>
      <c r="T1669" s="86">
        <f t="shared" si="0"/>
        <v>2018</v>
      </c>
      <c r="U1669" s="82">
        <f>VLOOKUP(A1669,'SB35 Determination Data'!$B$4:$F$542,5,FALSE)</f>
        <v>2016</v>
      </c>
    </row>
    <row r="1670" spans="1:21" ht="12.75" customHeight="1" x14ac:dyDescent="0.15">
      <c r="A1670" t="s">
        <v>344</v>
      </c>
      <c r="B1670" t="s">
        <v>341</v>
      </c>
      <c r="C1670" t="s">
        <v>123</v>
      </c>
      <c r="D1670" s="85">
        <v>2018</v>
      </c>
      <c r="E1670" t="s">
        <v>1598</v>
      </c>
      <c r="F1670" s="83">
        <v>1218</v>
      </c>
      <c r="G1670" s="79">
        <v>0</v>
      </c>
      <c r="H1670" s="83">
        <v>0</v>
      </c>
      <c r="I1670" s="83">
        <v>0</v>
      </c>
      <c r="J1670" s="83">
        <v>854</v>
      </c>
      <c r="K1670" s="79">
        <v>0</v>
      </c>
      <c r="L1670" s="83">
        <v>0</v>
      </c>
      <c r="M1670" s="83">
        <v>0</v>
      </c>
      <c r="N1670" s="83">
        <v>862</v>
      </c>
      <c r="O1670" s="83">
        <v>11</v>
      </c>
      <c r="P1670" s="2">
        <v>1699</v>
      </c>
      <c r="Q1670">
        <v>398</v>
      </c>
      <c r="R1670">
        <v>4633</v>
      </c>
      <c r="S1670">
        <v>409</v>
      </c>
      <c r="T1670" s="86">
        <f t="shared" si="0"/>
        <v>2018</v>
      </c>
      <c r="U1670" s="82">
        <f>VLOOKUP(A1670,'SB35 Determination Data'!$B$4:$F$542,5,FALSE)</f>
        <v>2014</v>
      </c>
    </row>
    <row r="1671" spans="1:21" ht="12.75" customHeight="1" x14ac:dyDescent="0.15">
      <c r="A1671" t="s">
        <v>359</v>
      </c>
      <c r="B1671" t="s">
        <v>352</v>
      </c>
      <c r="C1671" t="s">
        <v>144</v>
      </c>
      <c r="D1671" s="85">
        <v>2018</v>
      </c>
      <c r="E1671" t="s">
        <v>1598</v>
      </c>
      <c r="F1671" s="83">
        <v>1442</v>
      </c>
      <c r="G1671" s="79">
        <v>0</v>
      </c>
      <c r="H1671" s="83">
        <v>0</v>
      </c>
      <c r="I1671" s="83">
        <v>0</v>
      </c>
      <c r="J1671" s="83">
        <v>974</v>
      </c>
      <c r="K1671" s="79">
        <v>0</v>
      </c>
      <c r="L1671" s="83">
        <v>0</v>
      </c>
      <c r="M1671" s="83">
        <v>0</v>
      </c>
      <c r="N1671" s="83">
        <v>1090</v>
      </c>
      <c r="O1671" s="83">
        <v>0</v>
      </c>
      <c r="P1671" s="2">
        <v>2471</v>
      </c>
      <c r="Q1671">
        <v>413</v>
      </c>
      <c r="R1671">
        <v>5977</v>
      </c>
      <c r="S1671">
        <v>413</v>
      </c>
      <c r="T1671" s="86">
        <f t="shared" si="0"/>
        <v>2018</v>
      </c>
      <c r="U1671" s="82">
        <f>VLOOKUP(A1671,'SB35 Determination Data'!$B$4:$F$542,5,FALSE)</f>
        <v>2014</v>
      </c>
    </row>
    <row r="1672" spans="1:21" ht="12.75" customHeight="1" x14ac:dyDescent="0.15">
      <c r="A1672" t="s">
        <v>245</v>
      </c>
      <c r="B1672" t="s">
        <v>244</v>
      </c>
      <c r="C1672" t="s">
        <v>83</v>
      </c>
      <c r="D1672" s="85">
        <v>2018</v>
      </c>
      <c r="E1672" t="s">
        <v>1598</v>
      </c>
      <c r="F1672" s="83">
        <v>5</v>
      </c>
      <c r="G1672" s="79">
        <v>0</v>
      </c>
      <c r="H1672" s="83">
        <v>0</v>
      </c>
      <c r="I1672" s="83">
        <v>0</v>
      </c>
      <c r="J1672" s="83">
        <v>3</v>
      </c>
      <c r="K1672" s="79">
        <v>0</v>
      </c>
      <c r="L1672" s="83">
        <v>0</v>
      </c>
      <c r="M1672" s="83">
        <v>0</v>
      </c>
      <c r="N1672" s="83">
        <v>3</v>
      </c>
      <c r="O1672" s="83">
        <v>0</v>
      </c>
      <c r="P1672" s="2">
        <v>9</v>
      </c>
      <c r="Q1672">
        <v>9</v>
      </c>
      <c r="R1672">
        <v>20</v>
      </c>
      <c r="S1672">
        <v>9</v>
      </c>
      <c r="T1672" s="86">
        <f t="shared" si="0"/>
        <v>2018</v>
      </c>
      <c r="U1672" s="82">
        <f>VLOOKUP(A1672,'SB35 Determination Data'!$B$4:$F$542,5,FALSE)</f>
        <v>2014</v>
      </c>
    </row>
    <row r="1673" spans="1:21" ht="12.75" customHeight="1" x14ac:dyDescent="0.15">
      <c r="A1673" t="s">
        <v>596</v>
      </c>
      <c r="B1673" t="s">
        <v>139</v>
      </c>
      <c r="C1673" t="s">
        <v>83</v>
      </c>
      <c r="D1673" s="85">
        <v>2018</v>
      </c>
      <c r="E1673" t="s">
        <v>1598</v>
      </c>
      <c r="F1673" s="83">
        <v>39</v>
      </c>
      <c r="G1673" s="79">
        <v>0</v>
      </c>
      <c r="H1673" s="83">
        <v>0</v>
      </c>
      <c r="I1673" s="83">
        <v>0</v>
      </c>
      <c r="J1673" s="83">
        <v>24</v>
      </c>
      <c r="K1673" s="79">
        <v>0</v>
      </c>
      <c r="L1673" s="83">
        <v>0</v>
      </c>
      <c r="M1673" s="83">
        <v>0</v>
      </c>
      <c r="N1673" s="83">
        <v>27</v>
      </c>
      <c r="O1673" s="83">
        <v>16</v>
      </c>
      <c r="P1673" s="2">
        <v>71</v>
      </c>
      <c r="Q1673">
        <v>20</v>
      </c>
      <c r="R1673">
        <v>161</v>
      </c>
      <c r="S1673">
        <v>36</v>
      </c>
      <c r="T1673" s="86">
        <f t="shared" si="0"/>
        <v>2018</v>
      </c>
      <c r="U1673" s="82">
        <f>VLOOKUP(A1673,'SB35 Determination Data'!$B$4:$F$542,5,FALSE)</f>
        <v>2014</v>
      </c>
    </row>
    <row r="1674" spans="1:21" ht="12.75" customHeight="1" x14ac:dyDescent="0.15">
      <c r="A1674" t="s">
        <v>485</v>
      </c>
      <c r="B1674" t="s">
        <v>449</v>
      </c>
      <c r="C1674" t="s">
        <v>67</v>
      </c>
      <c r="D1674" s="85">
        <v>2018</v>
      </c>
      <c r="E1674" t="s">
        <v>1598</v>
      </c>
      <c r="F1674" s="83">
        <v>148</v>
      </c>
      <c r="G1674" s="79"/>
      <c r="H1674" s="83"/>
      <c r="I1674" s="83"/>
      <c r="J1674" s="83">
        <v>87</v>
      </c>
      <c r="K1674" s="79"/>
      <c r="L1674" s="83"/>
      <c r="M1674" s="83"/>
      <c r="N1674" s="83">
        <v>76</v>
      </c>
      <c r="O1674" s="83"/>
      <c r="P1674" s="2">
        <v>119</v>
      </c>
      <c r="R1674">
        <v>430</v>
      </c>
      <c r="T1674" s="86">
        <f t="shared" si="0"/>
        <v>2018</v>
      </c>
      <c r="U1674" s="82">
        <f>VLOOKUP(A1674,'SB35 Determination Data'!$B$4:$F$542,5,FALSE)</f>
        <v>2015</v>
      </c>
    </row>
    <row r="1675" spans="1:21" ht="12.75" customHeight="1" x14ac:dyDescent="0.15">
      <c r="A1675" t="s">
        <v>281</v>
      </c>
      <c r="B1675" t="s">
        <v>273</v>
      </c>
      <c r="C1675" t="s">
        <v>144</v>
      </c>
      <c r="D1675" s="85">
        <v>2018</v>
      </c>
      <c r="E1675" t="s">
        <v>1598</v>
      </c>
      <c r="F1675" s="83">
        <v>83</v>
      </c>
      <c r="G1675" s="79">
        <v>0</v>
      </c>
      <c r="H1675" s="83">
        <v>0</v>
      </c>
      <c r="I1675" s="83">
        <v>0</v>
      </c>
      <c r="J1675" s="83">
        <v>59</v>
      </c>
      <c r="K1675" s="79">
        <v>13</v>
      </c>
      <c r="L1675" s="83">
        <v>0</v>
      </c>
      <c r="M1675" s="83">
        <v>13</v>
      </c>
      <c r="N1675" s="83">
        <v>65</v>
      </c>
      <c r="O1675" s="83">
        <v>0</v>
      </c>
      <c r="P1675" s="2">
        <v>151</v>
      </c>
      <c r="Q1675">
        <v>4</v>
      </c>
      <c r="R1675">
        <v>358</v>
      </c>
      <c r="S1675">
        <v>17</v>
      </c>
      <c r="T1675" s="86">
        <f t="shared" si="0"/>
        <v>2018</v>
      </c>
      <c r="U1675" s="82">
        <f>VLOOKUP(A1675,'SB35 Determination Data'!$B$4:$F$542,5,FALSE)</f>
        <v>2014</v>
      </c>
    </row>
    <row r="1676" spans="1:21" ht="12.75" customHeight="1" x14ac:dyDescent="0.15">
      <c r="A1676" t="s">
        <v>73</v>
      </c>
      <c r="B1676" t="s">
        <v>66</v>
      </c>
      <c r="C1676" t="s">
        <v>67</v>
      </c>
      <c r="D1676" s="85">
        <v>2018</v>
      </c>
      <c r="E1676" t="s">
        <v>1598</v>
      </c>
      <c r="F1676" s="83">
        <v>1714</v>
      </c>
      <c r="G1676" s="79">
        <v>34</v>
      </c>
      <c r="H1676" s="83">
        <v>34</v>
      </c>
      <c r="I1676" s="83">
        <v>0</v>
      </c>
      <c r="J1676" s="83">
        <v>926</v>
      </c>
      <c r="K1676" s="79">
        <v>68</v>
      </c>
      <c r="L1676" s="83">
        <v>68</v>
      </c>
      <c r="M1676" s="83">
        <v>0</v>
      </c>
      <c r="N1676" s="83">
        <v>978</v>
      </c>
      <c r="O1676" s="83">
        <v>19</v>
      </c>
      <c r="P1676" s="2">
        <v>1837</v>
      </c>
      <c r="Q1676">
        <v>1742</v>
      </c>
      <c r="R1676">
        <v>5455</v>
      </c>
      <c r="S1676">
        <v>1863</v>
      </c>
      <c r="T1676" s="86">
        <f t="shared" si="0"/>
        <v>2018</v>
      </c>
      <c r="U1676" s="82">
        <f>VLOOKUP(A1676,'SB35 Determination Data'!$B$4:$F$542,5,FALSE)</f>
        <v>2015</v>
      </c>
    </row>
    <row r="1677" spans="1:21" ht="12.75" customHeight="1" x14ac:dyDescent="0.15">
      <c r="A1677" t="s">
        <v>127</v>
      </c>
      <c r="B1677" t="s">
        <v>127</v>
      </c>
      <c r="C1677" t="s">
        <v>128</v>
      </c>
      <c r="D1677" s="85">
        <v>2018</v>
      </c>
      <c r="E1677" t="s">
        <v>1598</v>
      </c>
      <c r="F1677" s="83">
        <v>5666</v>
      </c>
      <c r="G1677" s="79">
        <v>135</v>
      </c>
      <c r="H1677" s="83">
        <v>135</v>
      </c>
      <c r="I1677" s="83">
        <v>0</v>
      </c>
      <c r="J1677" s="83">
        <v>3289</v>
      </c>
      <c r="K1677" s="79">
        <v>0</v>
      </c>
      <c r="L1677" s="83">
        <v>0</v>
      </c>
      <c r="M1677" s="83">
        <v>0</v>
      </c>
      <c r="N1677" s="83">
        <v>3571</v>
      </c>
      <c r="O1677" s="83">
        <v>0</v>
      </c>
      <c r="P1677" s="2">
        <v>11039</v>
      </c>
      <c r="Q1677">
        <v>1202</v>
      </c>
      <c r="R1677">
        <v>23565</v>
      </c>
      <c r="S1677">
        <v>1337</v>
      </c>
      <c r="T1677" s="86">
        <f t="shared" si="0"/>
        <v>2018</v>
      </c>
      <c r="U1677" s="82">
        <f>VLOOKUP(A1677,'SB35 Determination Data'!$B$4:$F$542,5,FALSE)</f>
        <v>2016</v>
      </c>
    </row>
    <row r="1678" spans="1:21" ht="12.75" customHeight="1" x14ac:dyDescent="0.15">
      <c r="A1678" t="s">
        <v>131</v>
      </c>
      <c r="B1678" t="s">
        <v>127</v>
      </c>
      <c r="C1678" t="s">
        <v>128</v>
      </c>
      <c r="D1678" s="85">
        <v>2018</v>
      </c>
      <c r="E1678" t="s">
        <v>1598</v>
      </c>
      <c r="F1678" s="83">
        <v>460</v>
      </c>
      <c r="G1678" s="79">
        <v>28</v>
      </c>
      <c r="H1678" s="83">
        <v>2</v>
      </c>
      <c r="I1678" s="83">
        <v>26</v>
      </c>
      <c r="J1678" s="83">
        <v>527</v>
      </c>
      <c r="K1678" s="79">
        <v>9</v>
      </c>
      <c r="L1678" s="83">
        <v>0</v>
      </c>
      <c r="M1678" s="83">
        <v>9</v>
      </c>
      <c r="N1678" s="2">
        <v>589</v>
      </c>
      <c r="O1678" s="83">
        <v>18</v>
      </c>
      <c r="P1678" s="2">
        <v>1146</v>
      </c>
      <c r="Q1678">
        <v>0</v>
      </c>
      <c r="R1678">
        <v>2722</v>
      </c>
      <c r="S1678">
        <v>55</v>
      </c>
      <c r="T1678" s="86">
        <f t="shared" si="0"/>
        <v>2018</v>
      </c>
      <c r="U1678" s="82">
        <f>VLOOKUP(A1678,'SB35 Determination Data'!$B$4:$F$542,5,FALSE)</f>
        <v>2016</v>
      </c>
    </row>
    <row r="1679" spans="1:21" ht="12.75" customHeight="1" x14ac:dyDescent="0.15">
      <c r="A1679" t="s">
        <v>282</v>
      </c>
      <c r="B1679" t="s">
        <v>273</v>
      </c>
      <c r="C1679" t="s">
        <v>144</v>
      </c>
      <c r="D1679" s="85">
        <v>2018</v>
      </c>
      <c r="E1679" t="s">
        <v>1598</v>
      </c>
      <c r="F1679" s="83">
        <v>411</v>
      </c>
      <c r="G1679" s="79">
        <v>26</v>
      </c>
      <c r="H1679" s="83">
        <v>26</v>
      </c>
      <c r="I1679" s="83">
        <v>0</v>
      </c>
      <c r="J1679" s="83">
        <v>299</v>
      </c>
      <c r="K1679" s="79">
        <v>19</v>
      </c>
      <c r="L1679" s="83">
        <v>19</v>
      </c>
      <c r="M1679" s="83">
        <v>0</v>
      </c>
      <c r="N1679" s="83">
        <v>337</v>
      </c>
      <c r="O1679" s="83">
        <v>0</v>
      </c>
      <c r="P1679" s="2">
        <v>794</v>
      </c>
      <c r="Q1679">
        <v>41</v>
      </c>
      <c r="R1679">
        <v>1841</v>
      </c>
      <c r="S1679">
        <v>86</v>
      </c>
      <c r="T1679" s="86">
        <f t="shared" si="0"/>
        <v>2018</v>
      </c>
      <c r="U1679" s="82">
        <f>VLOOKUP(A1679,'SB35 Determination Data'!$B$4:$F$542,5,FALSE)</f>
        <v>2014</v>
      </c>
    </row>
    <row r="1680" spans="1:21" ht="12.75" customHeight="1" x14ac:dyDescent="0.15">
      <c r="A1680" t="s">
        <v>345</v>
      </c>
      <c r="B1680" t="s">
        <v>341</v>
      </c>
      <c r="C1680" t="s">
        <v>123</v>
      </c>
      <c r="D1680" s="85">
        <v>2018</v>
      </c>
      <c r="E1680" t="s">
        <v>1598</v>
      </c>
      <c r="F1680" s="83">
        <v>131</v>
      </c>
      <c r="G1680" s="79">
        <v>0</v>
      </c>
      <c r="H1680" s="83">
        <v>0</v>
      </c>
      <c r="I1680" s="83">
        <v>0</v>
      </c>
      <c r="J1680" s="83">
        <v>91</v>
      </c>
      <c r="K1680" s="79">
        <v>14</v>
      </c>
      <c r="L1680" s="83">
        <v>0</v>
      </c>
      <c r="M1680" s="83">
        <v>14</v>
      </c>
      <c r="N1680" s="83">
        <v>126</v>
      </c>
      <c r="O1680" s="83">
        <v>0</v>
      </c>
      <c r="P1680" s="2">
        <v>331</v>
      </c>
      <c r="Q1680">
        <v>24</v>
      </c>
      <c r="R1680">
        <v>679</v>
      </c>
      <c r="S1680">
        <v>38</v>
      </c>
      <c r="T1680" s="86">
        <f t="shared" si="0"/>
        <v>2018</v>
      </c>
      <c r="U1680" s="82">
        <f>VLOOKUP(A1680,'SB35 Determination Data'!$B$4:$F$542,5,FALSE)</f>
        <v>2014</v>
      </c>
    </row>
    <row r="1681" spans="1:21" ht="12.75" customHeight="1" x14ac:dyDescent="0.15">
      <c r="A1681" t="s">
        <v>189</v>
      </c>
      <c r="B1681" t="s">
        <v>168</v>
      </c>
      <c r="C1681" t="s">
        <v>144</v>
      </c>
      <c r="D1681" s="85">
        <v>2018</v>
      </c>
      <c r="E1681" t="s">
        <v>1598</v>
      </c>
      <c r="F1681" s="83">
        <v>98</v>
      </c>
      <c r="G1681" s="79">
        <v>0</v>
      </c>
      <c r="H1681" s="83">
        <v>0</v>
      </c>
      <c r="I1681" s="83">
        <v>0</v>
      </c>
      <c r="J1681" s="83">
        <v>60</v>
      </c>
      <c r="K1681" s="79">
        <v>0</v>
      </c>
      <c r="L1681" s="83">
        <v>0</v>
      </c>
      <c r="M1681" s="83">
        <v>0</v>
      </c>
      <c r="N1681" s="83">
        <v>66</v>
      </c>
      <c r="O1681" s="83">
        <v>0</v>
      </c>
      <c r="P1681" s="2">
        <v>173</v>
      </c>
      <c r="Q1681">
        <v>124</v>
      </c>
      <c r="R1681">
        <v>397</v>
      </c>
      <c r="S1681">
        <v>124</v>
      </c>
      <c r="T1681" s="86">
        <f t="shared" si="0"/>
        <v>2018</v>
      </c>
      <c r="U1681" s="82">
        <f>VLOOKUP(A1681,'SB35 Determination Data'!$B$4:$F$542,5,FALSE)</f>
        <v>2014</v>
      </c>
    </row>
    <row r="1682" spans="1:21" ht="12.75" customHeight="1" x14ac:dyDescent="0.15">
      <c r="A1682" t="s">
        <v>524</v>
      </c>
      <c r="B1682" t="s">
        <v>505</v>
      </c>
      <c r="C1682" t="s">
        <v>67</v>
      </c>
      <c r="D1682" s="85">
        <v>2018</v>
      </c>
      <c r="E1682" t="s">
        <v>1598</v>
      </c>
      <c r="F1682" s="83">
        <v>236</v>
      </c>
      <c r="G1682" s="79">
        <v>37</v>
      </c>
      <c r="H1682" s="83">
        <v>37</v>
      </c>
      <c r="I1682" s="83">
        <v>0</v>
      </c>
      <c r="J1682" s="83">
        <v>160</v>
      </c>
      <c r="K1682" s="79">
        <v>38</v>
      </c>
      <c r="L1682" s="83">
        <v>38</v>
      </c>
      <c r="M1682" s="83">
        <v>0</v>
      </c>
      <c r="N1682" s="2">
        <v>217</v>
      </c>
      <c r="O1682" s="83">
        <v>0</v>
      </c>
      <c r="P1682" s="2">
        <v>475</v>
      </c>
      <c r="Q1682">
        <v>1</v>
      </c>
      <c r="R1682">
        <v>1088</v>
      </c>
      <c r="S1682">
        <v>76</v>
      </c>
      <c r="T1682" s="86">
        <f t="shared" si="0"/>
        <v>2018</v>
      </c>
      <c r="U1682" s="82">
        <f>VLOOKUP(A1682,'SB35 Determination Data'!$B$4:$F$542,5,FALSE)</f>
        <v>2015</v>
      </c>
    </row>
    <row r="1683" spans="1:21" ht="12.75" customHeight="1" x14ac:dyDescent="0.15">
      <c r="A1683" t="s">
        <v>191</v>
      </c>
      <c r="B1683" t="s">
        <v>168</v>
      </c>
      <c r="C1683" t="s">
        <v>144</v>
      </c>
      <c r="D1683" s="85">
        <v>2018</v>
      </c>
      <c r="E1683" t="s">
        <v>1598</v>
      </c>
      <c r="F1683" s="83">
        <v>171</v>
      </c>
      <c r="G1683" s="79">
        <v>0</v>
      </c>
      <c r="H1683" s="83">
        <v>0</v>
      </c>
      <c r="I1683" s="83">
        <v>0</v>
      </c>
      <c r="J1683" s="83">
        <v>100</v>
      </c>
      <c r="K1683" s="79">
        <v>0</v>
      </c>
      <c r="L1683" s="83">
        <v>0</v>
      </c>
      <c r="M1683" s="83">
        <v>0</v>
      </c>
      <c r="N1683" s="83">
        <v>108</v>
      </c>
      <c r="O1683" s="83">
        <v>0</v>
      </c>
      <c r="P1683" s="2">
        <v>267</v>
      </c>
      <c r="Q1683">
        <v>51</v>
      </c>
      <c r="R1683">
        <v>646</v>
      </c>
      <c r="S1683">
        <v>51</v>
      </c>
      <c r="T1683" s="86">
        <f t="shared" si="0"/>
        <v>2018</v>
      </c>
      <c r="U1683" s="82">
        <f>VLOOKUP(A1683,'SB35 Determination Data'!$B$4:$F$542,5,FALSE)</f>
        <v>2014</v>
      </c>
    </row>
    <row r="1684" spans="1:21" ht="12.75" customHeight="1" x14ac:dyDescent="0.15">
      <c r="A1684" t="s">
        <v>516</v>
      </c>
      <c r="B1684" t="s">
        <v>488</v>
      </c>
      <c r="C1684" t="s">
        <v>492</v>
      </c>
      <c r="D1684" s="85">
        <v>2018</v>
      </c>
      <c r="E1684" t="s">
        <v>1598</v>
      </c>
      <c r="F1684" s="83">
        <v>235</v>
      </c>
      <c r="G1684" s="79">
        <v>0</v>
      </c>
      <c r="H1684" s="83">
        <v>0</v>
      </c>
      <c r="I1684" s="83">
        <v>0</v>
      </c>
      <c r="J1684" s="83">
        <v>157</v>
      </c>
      <c r="K1684" s="79">
        <v>69</v>
      </c>
      <c r="L1684" s="83">
        <v>69</v>
      </c>
      <c r="M1684" s="83">
        <v>0</v>
      </c>
      <c r="N1684" s="2">
        <v>174</v>
      </c>
      <c r="O1684" s="83">
        <v>0</v>
      </c>
      <c r="P1684" s="2">
        <v>413</v>
      </c>
      <c r="Q1684">
        <v>0</v>
      </c>
      <c r="R1684">
        <v>979</v>
      </c>
      <c r="S1684">
        <v>69</v>
      </c>
      <c r="T1684" s="86">
        <f t="shared" si="0"/>
        <v>2018</v>
      </c>
      <c r="U1684" s="82">
        <f>VLOOKUP(A1684,'SB35 Determination Data'!$B$4:$F$542,5,FALSE)</f>
        <v>2015</v>
      </c>
    </row>
    <row r="1685" spans="1:21" ht="12.75" customHeight="1" x14ac:dyDescent="0.15">
      <c r="A1685" t="s">
        <v>606</v>
      </c>
      <c r="B1685" t="s">
        <v>257</v>
      </c>
      <c r="C1685" t="s">
        <v>128</v>
      </c>
      <c r="D1685" s="85">
        <v>2018</v>
      </c>
      <c r="E1685" t="s">
        <v>1598</v>
      </c>
      <c r="F1685" s="83">
        <v>71</v>
      </c>
      <c r="G1685" s="79"/>
      <c r="H1685" s="83"/>
      <c r="I1685" s="83"/>
      <c r="J1685" s="83">
        <v>46</v>
      </c>
      <c r="K1685" s="79"/>
      <c r="L1685" s="83"/>
      <c r="M1685" s="83"/>
      <c r="N1685" s="83">
        <v>53</v>
      </c>
      <c r="O1685" s="83"/>
      <c r="P1685" s="2">
        <v>123</v>
      </c>
      <c r="R1685">
        <v>293</v>
      </c>
      <c r="T1685" s="86">
        <f t="shared" si="0"/>
        <v>2018</v>
      </c>
      <c r="U1685" s="82">
        <f>VLOOKUP(A1685,'SB35 Determination Data'!$B$4:$F$542,5,FALSE)</f>
        <v>2016</v>
      </c>
    </row>
    <row r="1686" spans="1:21" ht="12.75" customHeight="1" x14ac:dyDescent="0.15">
      <c r="A1686" t="s">
        <v>360</v>
      </c>
      <c r="B1686" t="s">
        <v>352</v>
      </c>
      <c r="C1686" t="s">
        <v>144</v>
      </c>
      <c r="D1686" s="85">
        <v>2018</v>
      </c>
      <c r="E1686" t="s">
        <v>1598</v>
      </c>
      <c r="F1686" s="83">
        <v>28</v>
      </c>
      <c r="G1686" s="79">
        <v>1</v>
      </c>
      <c r="H1686" s="83">
        <v>1</v>
      </c>
      <c r="I1686" s="83">
        <v>0</v>
      </c>
      <c r="J1686" s="83">
        <v>19</v>
      </c>
      <c r="K1686" s="79">
        <v>1</v>
      </c>
      <c r="L1686" s="83">
        <v>1</v>
      </c>
      <c r="M1686" s="83">
        <v>0</v>
      </c>
      <c r="N1686" s="83">
        <v>22</v>
      </c>
      <c r="O1686" s="83">
        <v>0</v>
      </c>
      <c r="P1686" s="2">
        <v>49</v>
      </c>
      <c r="Q1686">
        <v>17</v>
      </c>
      <c r="R1686">
        <v>118</v>
      </c>
      <c r="S1686">
        <v>19</v>
      </c>
      <c r="T1686" s="86">
        <f t="shared" si="0"/>
        <v>2018</v>
      </c>
      <c r="U1686" s="82">
        <f>VLOOKUP(A1686,'SB35 Determination Data'!$B$4:$F$542,5,FALSE)</f>
        <v>2014</v>
      </c>
    </row>
    <row r="1687" spans="1:21" ht="12.75" customHeight="1" x14ac:dyDescent="0.15">
      <c r="A1687" t="s">
        <v>270</v>
      </c>
      <c r="B1687" t="s">
        <v>269</v>
      </c>
      <c r="C1687" t="s">
        <v>83</v>
      </c>
      <c r="D1687" s="85">
        <v>2018</v>
      </c>
      <c r="E1687" t="s">
        <v>1598</v>
      </c>
      <c r="F1687" s="83">
        <v>122</v>
      </c>
      <c r="G1687" s="79">
        <v>0</v>
      </c>
      <c r="H1687" s="83">
        <v>0</v>
      </c>
      <c r="I1687" s="83">
        <v>0</v>
      </c>
      <c r="J1687" s="83">
        <v>88</v>
      </c>
      <c r="K1687" s="79">
        <v>3</v>
      </c>
      <c r="L1687" s="83">
        <v>0</v>
      </c>
      <c r="M1687" s="83">
        <v>3</v>
      </c>
      <c r="N1687" s="83">
        <v>100</v>
      </c>
      <c r="O1687" s="83">
        <v>0</v>
      </c>
      <c r="P1687" s="2">
        <v>220</v>
      </c>
      <c r="Q1687">
        <v>6</v>
      </c>
      <c r="R1687">
        <v>530</v>
      </c>
      <c r="S1687">
        <v>9</v>
      </c>
      <c r="T1687" s="86">
        <f t="shared" si="0"/>
        <v>2018</v>
      </c>
      <c r="U1687" s="82">
        <f>VLOOKUP(A1687,'SB35 Determination Data'!$B$4:$F$542,5,FALSE)</f>
        <v>2014</v>
      </c>
    </row>
    <row r="1688" spans="1:21" ht="12.75" customHeight="1" x14ac:dyDescent="0.15">
      <c r="A1688" t="s">
        <v>609</v>
      </c>
      <c r="B1688" t="s">
        <v>257</v>
      </c>
      <c r="C1688" t="s">
        <v>128</v>
      </c>
      <c r="D1688" s="85">
        <v>2018</v>
      </c>
      <c r="E1688" t="s">
        <v>1598</v>
      </c>
      <c r="F1688" s="83">
        <v>87</v>
      </c>
      <c r="G1688" s="79">
        <v>0</v>
      </c>
      <c r="H1688" s="83">
        <v>0</v>
      </c>
      <c r="I1688" s="83">
        <v>0</v>
      </c>
      <c r="J1688" s="83">
        <v>57</v>
      </c>
      <c r="K1688" s="79">
        <v>0</v>
      </c>
      <c r="L1688" s="83">
        <v>0</v>
      </c>
      <c r="M1688" s="83">
        <v>0</v>
      </c>
      <c r="N1688" s="2">
        <v>66</v>
      </c>
      <c r="O1688" s="83">
        <v>1</v>
      </c>
      <c r="P1688" s="2">
        <v>153</v>
      </c>
      <c r="Q1688">
        <v>1</v>
      </c>
      <c r="R1688">
        <v>363</v>
      </c>
      <c r="S1688">
        <v>2</v>
      </c>
      <c r="T1688" s="86">
        <f t="shared" si="0"/>
        <v>2018</v>
      </c>
      <c r="U1688" s="82">
        <f>VLOOKUP(A1688,'SB35 Determination Data'!$B$4:$F$542,5,FALSE)</f>
        <v>2016</v>
      </c>
    </row>
    <row r="1689" spans="1:21" ht="12.75" customHeight="1" x14ac:dyDescent="0.15">
      <c r="A1689" t="s">
        <v>611</v>
      </c>
      <c r="B1689" t="s">
        <v>88</v>
      </c>
      <c r="C1689" t="s">
        <v>89</v>
      </c>
      <c r="D1689" s="85">
        <v>2018</v>
      </c>
      <c r="E1689" t="s">
        <v>1598</v>
      </c>
      <c r="F1689" s="83">
        <v>231</v>
      </c>
      <c r="G1689" s="79"/>
      <c r="H1689" s="83"/>
      <c r="I1689" s="83"/>
      <c r="J1689" s="83">
        <v>118</v>
      </c>
      <c r="K1689" s="79"/>
      <c r="L1689" s="83"/>
      <c r="M1689" s="83"/>
      <c r="N1689" s="83">
        <v>99</v>
      </c>
      <c r="O1689" s="83"/>
      <c r="P1689" s="2">
        <v>321</v>
      </c>
      <c r="R1689">
        <v>769</v>
      </c>
      <c r="T1689" s="86">
        <f t="shared" si="0"/>
        <v>2018</v>
      </c>
      <c r="U1689" s="82">
        <f>VLOOKUP(A1689,'SB35 Determination Data'!$B$4:$F$542,5,FALSE)</f>
        <v>2014</v>
      </c>
    </row>
    <row r="1690" spans="1:21" ht="12.75" customHeight="1" x14ac:dyDescent="0.15">
      <c r="A1690" t="s">
        <v>468</v>
      </c>
      <c r="B1690" t="s">
        <v>441</v>
      </c>
      <c r="C1690" t="s">
        <v>83</v>
      </c>
      <c r="D1690" s="85">
        <v>2018</v>
      </c>
      <c r="E1690" t="s">
        <v>1598</v>
      </c>
      <c r="F1690" s="83">
        <v>41</v>
      </c>
      <c r="G1690" s="79">
        <v>0</v>
      </c>
      <c r="H1690" s="83">
        <v>0</v>
      </c>
      <c r="I1690" s="83">
        <v>0</v>
      </c>
      <c r="J1690" s="83">
        <v>26</v>
      </c>
      <c r="K1690" s="79">
        <v>4</v>
      </c>
      <c r="L1690" s="83">
        <v>4</v>
      </c>
      <c r="M1690" s="83">
        <v>0</v>
      </c>
      <c r="N1690" s="83">
        <v>29</v>
      </c>
      <c r="O1690" s="83">
        <v>0</v>
      </c>
      <c r="P1690" s="2">
        <v>69</v>
      </c>
      <c r="Q1690">
        <v>25</v>
      </c>
      <c r="R1690">
        <v>165</v>
      </c>
      <c r="S1690">
        <v>29</v>
      </c>
      <c r="T1690" s="86">
        <f t="shared" si="0"/>
        <v>2018</v>
      </c>
      <c r="U1690" s="82">
        <f>VLOOKUP(A1690,'SB35 Determination Data'!$B$4:$F$542,5,FALSE)</f>
        <v>2014</v>
      </c>
    </row>
    <row r="1691" spans="1:21" ht="12.75" customHeight="1" x14ac:dyDescent="0.15">
      <c r="A1691" t="s">
        <v>614</v>
      </c>
      <c r="B1691" t="s">
        <v>488</v>
      </c>
      <c r="C1691" t="s">
        <v>492</v>
      </c>
      <c r="D1691" s="85">
        <v>2018</v>
      </c>
      <c r="E1691" t="s">
        <v>1598</v>
      </c>
      <c r="F1691" s="83">
        <v>12</v>
      </c>
      <c r="G1691" s="79">
        <v>30</v>
      </c>
      <c r="H1691" s="83">
        <v>30</v>
      </c>
      <c r="I1691" s="83">
        <v>0</v>
      </c>
      <c r="J1691" s="83">
        <v>8</v>
      </c>
      <c r="K1691" s="79">
        <v>7</v>
      </c>
      <c r="L1691" s="83">
        <v>7</v>
      </c>
      <c r="M1691" s="83">
        <v>0</v>
      </c>
      <c r="N1691" s="83">
        <v>13</v>
      </c>
      <c r="O1691" s="83">
        <v>0</v>
      </c>
      <c r="P1691" s="2">
        <v>16</v>
      </c>
      <c r="Q1691">
        <v>62</v>
      </c>
      <c r="R1691">
        <v>49</v>
      </c>
      <c r="S1691">
        <v>99</v>
      </c>
      <c r="T1691" s="86">
        <f t="shared" si="0"/>
        <v>2018</v>
      </c>
      <c r="U1691" s="82">
        <f>VLOOKUP(A1691,'SB35 Determination Data'!$B$4:$F$542,5,FALSE)</f>
        <v>2015</v>
      </c>
    </row>
    <row r="1692" spans="1:21" ht="12.75" customHeight="1" x14ac:dyDescent="0.15">
      <c r="A1692" t="s">
        <v>486</v>
      </c>
      <c r="B1692" t="s">
        <v>449</v>
      </c>
      <c r="C1692" t="s">
        <v>67</v>
      </c>
      <c r="D1692" s="85">
        <v>2018</v>
      </c>
      <c r="E1692" t="s">
        <v>1598</v>
      </c>
      <c r="F1692" s="83">
        <v>52</v>
      </c>
      <c r="G1692" s="79">
        <v>0</v>
      </c>
      <c r="H1692" s="83">
        <v>0</v>
      </c>
      <c r="I1692" s="83">
        <v>0</v>
      </c>
      <c r="J1692" s="83">
        <v>31</v>
      </c>
      <c r="K1692" s="79">
        <v>0</v>
      </c>
      <c r="L1692" s="83">
        <v>0</v>
      </c>
      <c r="M1692" s="83">
        <v>0</v>
      </c>
      <c r="N1692" s="83">
        <v>36</v>
      </c>
      <c r="O1692" s="83">
        <v>3</v>
      </c>
      <c r="P1692" s="2">
        <v>121</v>
      </c>
      <c r="Q1692">
        <v>10</v>
      </c>
      <c r="R1692">
        <v>240</v>
      </c>
      <c r="S1692">
        <v>13</v>
      </c>
      <c r="T1692" s="86">
        <f t="shared" si="0"/>
        <v>2018</v>
      </c>
      <c r="U1692" s="82">
        <f>VLOOKUP(A1692,'SB35 Determination Data'!$B$4:$F$542,5,FALSE)</f>
        <v>2015</v>
      </c>
    </row>
    <row r="1693" spans="1:21" ht="12.75" customHeight="1" x14ac:dyDescent="0.15">
      <c r="A1693" t="s">
        <v>618</v>
      </c>
      <c r="B1693" t="s">
        <v>162</v>
      </c>
      <c r="C1693" t="s">
        <v>163</v>
      </c>
      <c r="D1693" s="85">
        <v>2018</v>
      </c>
      <c r="E1693" t="s">
        <v>1598</v>
      </c>
      <c r="F1693" s="83">
        <v>1097</v>
      </c>
      <c r="G1693" s="79">
        <v>0</v>
      </c>
      <c r="H1693" s="83">
        <v>0</v>
      </c>
      <c r="I1693" s="83">
        <v>0</v>
      </c>
      <c r="J1693" s="83">
        <v>821</v>
      </c>
      <c r="K1693" s="79">
        <v>0</v>
      </c>
      <c r="L1693" s="83">
        <v>0</v>
      </c>
      <c r="M1693" s="83">
        <v>0</v>
      </c>
      <c r="N1693" s="2">
        <v>865</v>
      </c>
      <c r="O1693" s="83">
        <v>0</v>
      </c>
      <c r="P1693" s="2">
        <v>2049</v>
      </c>
      <c r="Q1693">
        <v>202</v>
      </c>
      <c r="R1693">
        <v>4832</v>
      </c>
      <c r="S1693">
        <v>202</v>
      </c>
      <c r="T1693" s="86">
        <f t="shared" si="0"/>
        <v>2018</v>
      </c>
      <c r="U1693" s="82">
        <f>VLOOKUP(A1693,'SB35 Determination Data'!$B$4:$F$542,5,FALSE)</f>
        <v>2016</v>
      </c>
    </row>
    <row r="1694" spans="1:21" ht="12.75" customHeight="1" x14ac:dyDescent="0.15">
      <c r="A1694" t="s">
        <v>620</v>
      </c>
      <c r="B1694" t="s">
        <v>168</v>
      </c>
      <c r="C1694" t="s">
        <v>144</v>
      </c>
      <c r="D1694" s="85">
        <v>2018</v>
      </c>
      <c r="E1694" t="s">
        <v>1598</v>
      </c>
      <c r="F1694" s="83">
        <v>32</v>
      </c>
      <c r="G1694" s="79">
        <v>0</v>
      </c>
      <c r="H1694" s="83">
        <v>0</v>
      </c>
      <c r="I1694" s="83">
        <v>0</v>
      </c>
      <c r="J1694" s="83">
        <v>19</v>
      </c>
      <c r="K1694" s="79">
        <v>0</v>
      </c>
      <c r="L1694" s="83">
        <v>0</v>
      </c>
      <c r="M1694" s="83">
        <v>0</v>
      </c>
      <c r="N1694" s="83">
        <v>21</v>
      </c>
      <c r="O1694" s="83">
        <v>0</v>
      </c>
      <c r="P1694" s="2">
        <v>57</v>
      </c>
      <c r="Q1694">
        <v>1</v>
      </c>
      <c r="R1694">
        <v>129</v>
      </c>
      <c r="S1694">
        <v>1</v>
      </c>
      <c r="T1694" s="86">
        <f t="shared" si="0"/>
        <v>2018</v>
      </c>
      <c r="U1694" s="82">
        <f>VLOOKUP(A1694,'SB35 Determination Data'!$B$4:$F$542,5,FALSE)</f>
        <v>2014</v>
      </c>
    </row>
    <row r="1695" spans="1:21" ht="12.75" customHeight="1" x14ac:dyDescent="0.15">
      <c r="A1695" t="s">
        <v>192</v>
      </c>
      <c r="B1695" t="s">
        <v>168</v>
      </c>
      <c r="C1695" t="s">
        <v>144</v>
      </c>
      <c r="D1695" s="85">
        <v>2018</v>
      </c>
      <c r="E1695" t="s">
        <v>1598</v>
      </c>
      <c r="F1695" s="83">
        <v>170</v>
      </c>
      <c r="G1695" s="79">
        <v>9</v>
      </c>
      <c r="H1695" s="83">
        <v>9</v>
      </c>
      <c r="I1695" s="83">
        <v>0</v>
      </c>
      <c r="J1695" s="83">
        <v>101</v>
      </c>
      <c r="K1695" s="79">
        <v>0</v>
      </c>
      <c r="L1695" s="83">
        <v>0</v>
      </c>
      <c r="M1695" s="83">
        <v>0</v>
      </c>
      <c r="N1695" s="83">
        <v>112</v>
      </c>
      <c r="O1695" s="83">
        <v>3</v>
      </c>
      <c r="P1695" s="2">
        <v>300</v>
      </c>
      <c r="Q1695">
        <v>282</v>
      </c>
      <c r="R1695">
        <v>683</v>
      </c>
      <c r="S1695">
        <v>294</v>
      </c>
      <c r="T1695" s="86">
        <f t="shared" si="0"/>
        <v>2018</v>
      </c>
      <c r="U1695" s="82">
        <f>VLOOKUP(A1695,'SB35 Determination Data'!$B$4:$F$542,5,FALSE)</f>
        <v>2014</v>
      </c>
    </row>
    <row r="1696" spans="1:21" ht="12.75" customHeight="1" x14ac:dyDescent="0.15">
      <c r="A1696" t="s">
        <v>74</v>
      </c>
      <c r="B1696" t="s">
        <v>66</v>
      </c>
      <c r="C1696" t="s">
        <v>67</v>
      </c>
      <c r="D1696" s="85">
        <v>2018</v>
      </c>
      <c r="E1696" t="s">
        <v>1598</v>
      </c>
      <c r="F1696" s="83">
        <v>851</v>
      </c>
      <c r="G1696" s="79">
        <v>0</v>
      </c>
      <c r="H1696" s="83">
        <v>0</v>
      </c>
      <c r="I1696" s="83">
        <v>0</v>
      </c>
      <c r="J1696" s="83">
        <v>480</v>
      </c>
      <c r="K1696" s="79">
        <v>0</v>
      </c>
      <c r="L1696" s="83">
        <v>0</v>
      </c>
      <c r="M1696" s="83">
        <v>0</v>
      </c>
      <c r="N1696" s="83">
        <v>608</v>
      </c>
      <c r="O1696" s="83">
        <v>0</v>
      </c>
      <c r="P1696" s="2">
        <v>1981</v>
      </c>
      <c r="Q1696">
        <v>145</v>
      </c>
      <c r="R1696">
        <v>3920</v>
      </c>
      <c r="S1696">
        <v>145</v>
      </c>
      <c r="T1696" s="86">
        <f t="shared" si="0"/>
        <v>2018</v>
      </c>
      <c r="U1696" s="82">
        <f>VLOOKUP(A1696,'SB35 Determination Data'!$B$4:$F$542,5,FALSE)</f>
        <v>2015</v>
      </c>
    </row>
    <row r="1697" spans="1:21" ht="12.75" customHeight="1" x14ac:dyDescent="0.15">
      <c r="A1697" t="s">
        <v>573</v>
      </c>
      <c r="B1697" t="s">
        <v>528</v>
      </c>
      <c r="C1697" t="s">
        <v>67</v>
      </c>
      <c r="D1697" s="85">
        <v>2018</v>
      </c>
      <c r="E1697" t="s">
        <v>1598</v>
      </c>
      <c r="F1697" s="83">
        <v>31</v>
      </c>
      <c r="G1697" s="79">
        <v>0</v>
      </c>
      <c r="H1697" s="83">
        <v>0</v>
      </c>
      <c r="I1697" s="83">
        <v>0</v>
      </c>
      <c r="J1697" s="83">
        <v>24</v>
      </c>
      <c r="K1697" s="79">
        <v>0</v>
      </c>
      <c r="L1697" s="83">
        <v>0</v>
      </c>
      <c r="M1697" s="83">
        <v>0</v>
      </c>
      <c r="N1697" s="83">
        <v>26</v>
      </c>
      <c r="O1697" s="83">
        <v>11</v>
      </c>
      <c r="P1697" s="2">
        <v>76</v>
      </c>
      <c r="Q1697">
        <v>41</v>
      </c>
      <c r="R1697">
        <v>157</v>
      </c>
      <c r="S1697">
        <v>52</v>
      </c>
      <c r="T1697" s="86">
        <f t="shared" si="0"/>
        <v>2018</v>
      </c>
      <c r="U1697" s="82">
        <f>VLOOKUP(A1697,'SB35 Determination Data'!$B$4:$F$542,5,FALSE)</f>
        <v>2015</v>
      </c>
    </row>
    <row r="1698" spans="1:21" ht="12.75" customHeight="1" x14ac:dyDescent="0.15">
      <c r="A1698" t="s">
        <v>325</v>
      </c>
      <c r="B1698" t="s">
        <v>316</v>
      </c>
      <c r="C1698" t="s">
        <v>144</v>
      </c>
      <c r="D1698" s="85">
        <v>2018</v>
      </c>
      <c r="E1698" t="s">
        <v>1598</v>
      </c>
      <c r="F1698" s="83">
        <v>134</v>
      </c>
      <c r="G1698" s="79">
        <v>0</v>
      </c>
      <c r="H1698" s="83">
        <v>0</v>
      </c>
      <c r="I1698" s="83">
        <v>0</v>
      </c>
      <c r="J1698" s="83">
        <v>96</v>
      </c>
      <c r="K1698" s="79">
        <v>3</v>
      </c>
      <c r="L1698" s="83">
        <v>0</v>
      </c>
      <c r="M1698" s="83">
        <v>3</v>
      </c>
      <c r="N1698" s="2">
        <v>112</v>
      </c>
      <c r="O1698" s="83">
        <v>59</v>
      </c>
      <c r="P1698" s="2">
        <v>262</v>
      </c>
      <c r="Q1698">
        <v>1</v>
      </c>
      <c r="R1698">
        <v>604</v>
      </c>
      <c r="S1698">
        <v>63</v>
      </c>
      <c r="T1698" s="86">
        <f t="shared" si="0"/>
        <v>2018</v>
      </c>
      <c r="U1698" s="82">
        <f>VLOOKUP(A1698,'SB35 Determination Data'!$B$4:$F$542,5,FALSE)</f>
        <v>2014</v>
      </c>
    </row>
    <row r="1699" spans="1:21" ht="12.75" customHeight="1" x14ac:dyDescent="0.15">
      <c r="A1699" t="s">
        <v>107</v>
      </c>
      <c r="B1699" t="s">
        <v>99</v>
      </c>
      <c r="C1699" t="s">
        <v>67</v>
      </c>
      <c r="D1699" s="85">
        <v>2018</v>
      </c>
      <c r="E1699" t="s">
        <v>1598</v>
      </c>
      <c r="F1699" s="83">
        <v>220</v>
      </c>
      <c r="G1699" s="79">
        <v>0</v>
      </c>
      <c r="H1699" s="83">
        <v>0</v>
      </c>
      <c r="I1699" s="83">
        <v>0</v>
      </c>
      <c r="J1699" s="83">
        <v>118</v>
      </c>
      <c r="K1699" s="79">
        <v>0</v>
      </c>
      <c r="L1699" s="83">
        <v>0</v>
      </c>
      <c r="M1699" s="83">
        <v>0</v>
      </c>
      <c r="N1699" s="83">
        <v>100</v>
      </c>
      <c r="O1699" s="83">
        <v>0</v>
      </c>
      <c r="P1699" s="2">
        <v>244</v>
      </c>
      <c r="Q1699">
        <v>227</v>
      </c>
      <c r="R1699">
        <v>682</v>
      </c>
      <c r="S1699">
        <v>227</v>
      </c>
      <c r="T1699" s="86">
        <f t="shared" si="0"/>
        <v>2018</v>
      </c>
      <c r="U1699" s="82">
        <f>VLOOKUP(A1699,'SB35 Determination Data'!$B$4:$F$542,5,FALSE)</f>
        <v>2015</v>
      </c>
    </row>
    <row r="1700" spans="1:21" ht="12.75" customHeight="1" x14ac:dyDescent="0.15">
      <c r="A1700" t="s">
        <v>624</v>
      </c>
      <c r="B1700" t="s">
        <v>168</v>
      </c>
      <c r="C1700" t="s">
        <v>144</v>
      </c>
      <c r="D1700" s="85">
        <v>2018</v>
      </c>
      <c r="E1700" t="s">
        <v>1598</v>
      </c>
      <c r="F1700" s="83">
        <v>1</v>
      </c>
      <c r="G1700" s="79">
        <v>0</v>
      </c>
      <c r="H1700" s="83">
        <v>0</v>
      </c>
      <c r="I1700" s="83">
        <v>0</v>
      </c>
      <c r="J1700" s="83">
        <v>1</v>
      </c>
      <c r="K1700" s="79">
        <v>0</v>
      </c>
      <c r="L1700" s="83">
        <v>0</v>
      </c>
      <c r="M1700" s="83">
        <v>0</v>
      </c>
      <c r="N1700" s="83">
        <v>0</v>
      </c>
      <c r="O1700" s="83">
        <v>1</v>
      </c>
      <c r="P1700" s="2">
        <v>0</v>
      </c>
      <c r="Q1700">
        <v>10</v>
      </c>
      <c r="R1700">
        <v>2</v>
      </c>
      <c r="S1700">
        <v>11</v>
      </c>
      <c r="T1700" s="86">
        <f t="shared" si="0"/>
        <v>2018</v>
      </c>
      <c r="U1700" s="82">
        <f>VLOOKUP(A1700,'SB35 Determination Data'!$B$4:$F$542,5,FALSE)</f>
        <v>2014</v>
      </c>
    </row>
    <row r="1701" spans="1:21" ht="12.75" customHeight="1" x14ac:dyDescent="0.15">
      <c r="A1701" t="s">
        <v>626</v>
      </c>
      <c r="B1701" t="s">
        <v>168</v>
      </c>
      <c r="C1701" t="s">
        <v>144</v>
      </c>
      <c r="D1701" s="85">
        <v>2018</v>
      </c>
      <c r="E1701" t="s">
        <v>1598</v>
      </c>
      <c r="F1701" s="83">
        <v>5</v>
      </c>
      <c r="G1701" s="79"/>
      <c r="H1701" s="83"/>
      <c r="I1701" s="83"/>
      <c r="J1701" s="83">
        <v>3</v>
      </c>
      <c r="K1701" s="79"/>
      <c r="L1701" s="83"/>
      <c r="M1701" s="83"/>
      <c r="N1701" s="83">
        <v>3</v>
      </c>
      <c r="O1701" s="83"/>
      <c r="P1701" s="2">
        <v>7</v>
      </c>
      <c r="R1701">
        <v>18</v>
      </c>
      <c r="T1701" s="86">
        <f t="shared" si="0"/>
        <v>2018</v>
      </c>
      <c r="U1701" s="82">
        <f>VLOOKUP(A1701,'SB35 Determination Data'!$B$4:$F$542,5,FALSE)</f>
        <v>2014</v>
      </c>
    </row>
    <row r="1702" spans="1:21" ht="12.75" customHeight="1" x14ac:dyDescent="0.15">
      <c r="A1702" t="s">
        <v>380</v>
      </c>
      <c r="B1702" t="s">
        <v>352</v>
      </c>
      <c r="C1702" t="s">
        <v>144</v>
      </c>
      <c r="D1702" s="85">
        <v>2018</v>
      </c>
      <c r="E1702" t="s">
        <v>1598</v>
      </c>
      <c r="F1702" s="83">
        <v>349</v>
      </c>
      <c r="G1702" s="79">
        <v>0</v>
      </c>
      <c r="H1702" s="83">
        <v>0</v>
      </c>
      <c r="I1702" s="83">
        <v>0</v>
      </c>
      <c r="J1702" s="83">
        <v>246</v>
      </c>
      <c r="K1702" s="79">
        <v>0</v>
      </c>
      <c r="L1702" s="83">
        <v>0</v>
      </c>
      <c r="M1702" s="83">
        <v>0</v>
      </c>
      <c r="N1702" s="83">
        <v>280</v>
      </c>
      <c r="O1702" s="83">
        <v>0</v>
      </c>
      <c r="P1702" s="2">
        <v>625</v>
      </c>
      <c r="Q1702">
        <v>17</v>
      </c>
      <c r="R1702">
        <v>1500</v>
      </c>
      <c r="S1702">
        <v>17</v>
      </c>
      <c r="T1702" s="86">
        <f t="shared" si="0"/>
        <v>2018</v>
      </c>
      <c r="U1702" s="82">
        <f>VLOOKUP(A1702,'SB35 Determination Data'!$B$4:$F$542,5,FALSE)</f>
        <v>2014</v>
      </c>
    </row>
    <row r="1703" spans="1:21" ht="12.75" customHeight="1" x14ac:dyDescent="0.15">
      <c r="A1703" t="s">
        <v>487</v>
      </c>
      <c r="B1703" t="s">
        <v>449</v>
      </c>
      <c r="C1703" t="s">
        <v>67</v>
      </c>
      <c r="D1703" s="85">
        <v>2018</v>
      </c>
      <c r="E1703" t="s">
        <v>1598</v>
      </c>
      <c r="F1703" s="83">
        <v>32</v>
      </c>
      <c r="G1703" s="79">
        <v>6</v>
      </c>
      <c r="H1703" s="83">
        <v>0</v>
      </c>
      <c r="I1703" s="83">
        <v>6</v>
      </c>
      <c r="J1703" s="83">
        <v>17</v>
      </c>
      <c r="K1703" s="79">
        <v>4</v>
      </c>
      <c r="L1703" s="83">
        <v>0</v>
      </c>
      <c r="M1703" s="83">
        <v>4</v>
      </c>
      <c r="N1703" s="2">
        <v>21</v>
      </c>
      <c r="O1703" s="83">
        <v>3</v>
      </c>
      <c r="P1703" s="2">
        <v>21</v>
      </c>
      <c r="Q1703">
        <v>3</v>
      </c>
      <c r="R1703">
        <v>91</v>
      </c>
      <c r="S1703">
        <v>16</v>
      </c>
      <c r="T1703" s="86">
        <f t="shared" si="0"/>
        <v>2018</v>
      </c>
      <c r="U1703" s="82">
        <f>VLOOKUP(A1703,'SB35 Determination Data'!$B$4:$F$542,5,FALSE)</f>
        <v>2015</v>
      </c>
    </row>
    <row r="1704" spans="1:21" ht="12.75" customHeight="1" x14ac:dyDescent="0.15">
      <c r="A1704" t="s">
        <v>349</v>
      </c>
      <c r="B1704" t="s">
        <v>348</v>
      </c>
      <c r="C1704" t="s">
        <v>128</v>
      </c>
      <c r="D1704" s="85">
        <v>2018</v>
      </c>
      <c r="E1704" t="s">
        <v>1598</v>
      </c>
      <c r="F1704" s="83">
        <v>312</v>
      </c>
      <c r="G1704" s="79">
        <v>0</v>
      </c>
      <c r="H1704" s="83">
        <v>0</v>
      </c>
      <c r="I1704" s="83">
        <v>0</v>
      </c>
      <c r="J1704" s="83">
        <v>189</v>
      </c>
      <c r="K1704" s="79">
        <v>0</v>
      </c>
      <c r="L1704" s="83">
        <v>0</v>
      </c>
      <c r="M1704" s="83">
        <v>0</v>
      </c>
      <c r="N1704" s="83">
        <v>258</v>
      </c>
      <c r="O1704" s="83">
        <v>1</v>
      </c>
      <c r="P1704" s="2">
        <v>557</v>
      </c>
      <c r="Q1704">
        <v>87</v>
      </c>
      <c r="R1704">
        <v>1316</v>
      </c>
      <c r="S1704">
        <v>88</v>
      </c>
      <c r="T1704" s="86">
        <f t="shared" si="0"/>
        <v>2018</v>
      </c>
      <c r="U1704" s="82">
        <f>VLOOKUP(A1704,'SB35 Determination Data'!$B$4:$F$542,5,FALSE)</f>
        <v>2016</v>
      </c>
    </row>
    <row r="1705" spans="1:21" ht="12.75" customHeight="1" x14ac:dyDescent="0.15">
      <c r="A1705" t="s">
        <v>582</v>
      </c>
      <c r="B1705" t="s">
        <v>517</v>
      </c>
      <c r="C1705" t="s">
        <v>128</v>
      </c>
      <c r="D1705" s="85">
        <v>2018</v>
      </c>
      <c r="E1705" t="s">
        <v>1598</v>
      </c>
      <c r="F1705" s="83">
        <v>53</v>
      </c>
      <c r="G1705" s="79">
        <v>0</v>
      </c>
      <c r="H1705" s="83">
        <v>0</v>
      </c>
      <c r="I1705" s="83">
        <v>0</v>
      </c>
      <c r="J1705" s="83">
        <v>34</v>
      </c>
      <c r="K1705" s="79">
        <v>0</v>
      </c>
      <c r="L1705" s="83">
        <v>0</v>
      </c>
      <c r="M1705" s="83">
        <v>0</v>
      </c>
      <c r="N1705" s="83">
        <v>38</v>
      </c>
      <c r="O1705" s="83">
        <v>0</v>
      </c>
      <c r="P1705" s="2">
        <v>93</v>
      </c>
      <c r="Q1705">
        <v>8</v>
      </c>
      <c r="R1705">
        <v>218</v>
      </c>
      <c r="S1705">
        <v>8</v>
      </c>
      <c r="T1705" s="86">
        <f t="shared" si="0"/>
        <v>2018</v>
      </c>
      <c r="U1705" s="82">
        <f>VLOOKUP(A1705,'SB35 Determination Data'!$B$4:$F$542,5,FALSE)</f>
        <v>2016</v>
      </c>
    </row>
    <row r="1706" spans="1:21" ht="12.75" customHeight="1" x14ac:dyDescent="0.15">
      <c r="A1706" t="s">
        <v>142</v>
      </c>
      <c r="B1706" t="s">
        <v>139</v>
      </c>
      <c r="C1706" t="s">
        <v>83</v>
      </c>
      <c r="D1706" s="85">
        <v>2018</v>
      </c>
      <c r="E1706" t="s">
        <v>1598</v>
      </c>
      <c r="F1706" s="83">
        <v>212</v>
      </c>
      <c r="G1706" s="79">
        <v>2</v>
      </c>
      <c r="H1706" s="83">
        <v>0</v>
      </c>
      <c r="I1706" s="83">
        <v>2</v>
      </c>
      <c r="J1706" s="83">
        <v>135</v>
      </c>
      <c r="K1706" s="79">
        <v>1</v>
      </c>
      <c r="L1706" s="83">
        <v>0</v>
      </c>
      <c r="M1706" s="83">
        <v>1</v>
      </c>
      <c r="N1706" s="83">
        <v>146</v>
      </c>
      <c r="O1706" s="83">
        <v>31</v>
      </c>
      <c r="P1706" s="2">
        <v>366</v>
      </c>
      <c r="Q1706">
        <v>40</v>
      </c>
      <c r="R1706">
        <v>859</v>
      </c>
      <c r="S1706">
        <v>74</v>
      </c>
      <c r="T1706" s="86">
        <f t="shared" si="0"/>
        <v>2018</v>
      </c>
      <c r="U1706" s="82">
        <f>VLOOKUP(A1706,'SB35 Determination Data'!$B$4:$F$542,5,FALSE)</f>
        <v>2014</v>
      </c>
    </row>
    <row r="1707" spans="1:21" ht="12.75" customHeight="1" x14ac:dyDescent="0.15">
      <c r="A1707" t="s">
        <v>143</v>
      </c>
      <c r="B1707" t="s">
        <v>143</v>
      </c>
      <c r="C1707" t="s">
        <v>144</v>
      </c>
      <c r="D1707" s="85">
        <v>2018</v>
      </c>
      <c r="E1707" t="s">
        <v>1598</v>
      </c>
      <c r="F1707" s="83">
        <v>349</v>
      </c>
      <c r="G1707" s="79">
        <v>0</v>
      </c>
      <c r="H1707" s="83">
        <v>0</v>
      </c>
      <c r="I1707" s="83">
        <v>0</v>
      </c>
      <c r="J1707" s="83">
        <v>205</v>
      </c>
      <c r="K1707" s="79">
        <v>0</v>
      </c>
      <c r="L1707" s="83">
        <v>0</v>
      </c>
      <c r="M1707" s="83">
        <v>0</v>
      </c>
      <c r="N1707" s="83">
        <v>202</v>
      </c>
      <c r="O1707" s="83">
        <v>90</v>
      </c>
      <c r="P1707" s="2">
        <v>553</v>
      </c>
      <c r="Q1707">
        <v>26</v>
      </c>
      <c r="R1707">
        <v>1309</v>
      </c>
      <c r="S1707">
        <v>116</v>
      </c>
      <c r="T1707" s="86">
        <f t="shared" si="0"/>
        <v>2018</v>
      </c>
      <c r="U1707" s="82">
        <f>VLOOKUP(A1707,'SB35 Determination Data'!$B$4:$F$542,5,FALSE)</f>
        <v>2014</v>
      </c>
    </row>
    <row r="1708" spans="1:21" ht="12.75" customHeight="1" x14ac:dyDescent="0.15">
      <c r="A1708" t="s">
        <v>432</v>
      </c>
      <c r="B1708" t="s">
        <v>416</v>
      </c>
      <c r="C1708" t="s">
        <v>417</v>
      </c>
      <c r="D1708" s="85">
        <v>2018</v>
      </c>
      <c r="E1708" t="s">
        <v>1598</v>
      </c>
      <c r="F1708" s="83">
        <v>63</v>
      </c>
      <c r="G1708" s="79">
        <v>0</v>
      </c>
      <c r="H1708" s="83">
        <v>0</v>
      </c>
      <c r="I1708" s="83">
        <v>0</v>
      </c>
      <c r="J1708" s="83">
        <v>48</v>
      </c>
      <c r="K1708" s="79">
        <v>0</v>
      </c>
      <c r="L1708" s="83">
        <v>0</v>
      </c>
      <c r="M1708" s="83">
        <v>0</v>
      </c>
      <c r="N1708" s="2">
        <v>45</v>
      </c>
      <c r="O1708" s="83">
        <v>0</v>
      </c>
      <c r="P1708" s="2">
        <v>98</v>
      </c>
      <c r="Q1708">
        <v>64</v>
      </c>
      <c r="R1708">
        <v>254</v>
      </c>
      <c r="S1708">
        <v>64</v>
      </c>
      <c r="T1708" s="86">
        <f t="shared" si="0"/>
        <v>2018</v>
      </c>
      <c r="U1708" s="82">
        <f>VLOOKUP(A1708,'SB35 Determination Data'!$B$4:$F$542,5,FALSE)</f>
        <v>2013</v>
      </c>
    </row>
    <row r="1709" spans="1:21" ht="12.75" customHeight="1" x14ac:dyDescent="0.15">
      <c r="A1709" t="s">
        <v>326</v>
      </c>
      <c r="B1709" t="s">
        <v>316</v>
      </c>
      <c r="C1709" t="s">
        <v>144</v>
      </c>
      <c r="D1709" s="85">
        <v>2018</v>
      </c>
      <c r="E1709" t="s">
        <v>1598</v>
      </c>
      <c r="F1709" s="83">
        <v>40</v>
      </c>
      <c r="G1709" s="79">
        <v>0</v>
      </c>
      <c r="H1709" s="83">
        <v>0</v>
      </c>
      <c r="I1709" s="83">
        <v>0</v>
      </c>
      <c r="J1709" s="83">
        <v>27</v>
      </c>
      <c r="K1709" s="79">
        <v>0</v>
      </c>
      <c r="L1709" s="83">
        <v>0</v>
      </c>
      <c r="M1709" s="83">
        <v>0</v>
      </c>
      <c r="N1709" s="83">
        <v>31</v>
      </c>
      <c r="O1709" s="83">
        <v>0</v>
      </c>
      <c r="P1709" s="2">
        <v>62</v>
      </c>
      <c r="Q1709">
        <v>46</v>
      </c>
      <c r="R1709">
        <v>160</v>
      </c>
      <c r="S1709">
        <v>46</v>
      </c>
      <c r="T1709" s="86">
        <f t="shared" si="0"/>
        <v>2018</v>
      </c>
      <c r="U1709" s="82">
        <f>VLOOKUP(A1709,'SB35 Determination Data'!$B$4:$F$542,5,FALSE)</f>
        <v>2014</v>
      </c>
    </row>
    <row r="1710" spans="1:21" ht="12.75" customHeight="1" x14ac:dyDescent="0.15">
      <c r="A1710" t="s">
        <v>327</v>
      </c>
      <c r="B1710" t="s">
        <v>316</v>
      </c>
      <c r="C1710" t="s">
        <v>144</v>
      </c>
      <c r="D1710" s="85">
        <v>2018</v>
      </c>
      <c r="E1710" t="s">
        <v>1598</v>
      </c>
      <c r="F1710" s="83">
        <v>714</v>
      </c>
      <c r="G1710" s="79">
        <v>0</v>
      </c>
      <c r="H1710" s="83">
        <v>0</v>
      </c>
      <c r="I1710" s="83">
        <v>0</v>
      </c>
      <c r="J1710" s="83">
        <v>487</v>
      </c>
      <c r="K1710" s="79">
        <v>0</v>
      </c>
      <c r="L1710" s="83">
        <v>0</v>
      </c>
      <c r="M1710" s="83">
        <v>0</v>
      </c>
      <c r="N1710" s="83">
        <v>553</v>
      </c>
      <c r="O1710" s="83">
        <v>0</v>
      </c>
      <c r="P1710" s="2">
        <v>1271</v>
      </c>
      <c r="Q1710">
        <v>31</v>
      </c>
      <c r="R1710">
        <v>3025</v>
      </c>
      <c r="S1710">
        <v>31</v>
      </c>
      <c r="T1710" s="86">
        <f t="shared" si="0"/>
        <v>2018</v>
      </c>
      <c r="U1710" s="82">
        <f>VLOOKUP(A1710,'SB35 Determination Data'!$B$4:$F$542,5,FALSE)</f>
        <v>2014</v>
      </c>
    </row>
    <row r="1711" spans="1:21" ht="12.75" customHeight="1" x14ac:dyDescent="0.15">
      <c r="A1711" t="s">
        <v>634</v>
      </c>
      <c r="B1711" t="s">
        <v>168</v>
      </c>
      <c r="C1711" t="s">
        <v>144</v>
      </c>
      <c r="D1711" s="85">
        <v>2018</v>
      </c>
      <c r="E1711" t="s">
        <v>1598</v>
      </c>
      <c r="F1711" s="83">
        <v>0</v>
      </c>
      <c r="G1711" s="79"/>
      <c r="H1711" s="83"/>
      <c r="I1711" s="83"/>
      <c r="J1711" s="83">
        <v>0</v>
      </c>
      <c r="K1711" s="79"/>
      <c r="L1711" s="83"/>
      <c r="M1711" s="83"/>
      <c r="N1711" s="83">
        <v>0</v>
      </c>
      <c r="O1711" s="83"/>
      <c r="P1711" s="2">
        <v>0</v>
      </c>
      <c r="R1711">
        <v>0</v>
      </c>
      <c r="T1711" s="86">
        <f t="shared" si="0"/>
        <v>2018</v>
      </c>
      <c r="U1711" s="82">
        <f>VLOOKUP(A1711,'SB35 Determination Data'!$B$4:$F$542,5,FALSE)</f>
        <v>2014</v>
      </c>
    </row>
    <row r="1712" spans="1:21" ht="12.75" customHeight="1" x14ac:dyDescent="0.15">
      <c r="A1712" t="s">
        <v>1057</v>
      </c>
      <c r="B1712" t="s">
        <v>85</v>
      </c>
      <c r="C1712" t="s">
        <v>83</v>
      </c>
      <c r="D1712" s="85">
        <v>2018</v>
      </c>
      <c r="E1712" t="s">
        <v>1598</v>
      </c>
      <c r="F1712" s="83">
        <v>3</v>
      </c>
      <c r="G1712" s="79">
        <v>0</v>
      </c>
      <c r="H1712" s="83">
        <v>0</v>
      </c>
      <c r="I1712" s="83">
        <v>0</v>
      </c>
      <c r="J1712" s="83">
        <v>3</v>
      </c>
      <c r="K1712" s="79">
        <v>0</v>
      </c>
      <c r="L1712" s="83">
        <v>0</v>
      </c>
      <c r="M1712" s="83">
        <v>0</v>
      </c>
      <c r="N1712" s="2">
        <v>3</v>
      </c>
      <c r="O1712" s="83">
        <v>65</v>
      </c>
      <c r="P1712" s="2">
        <v>7</v>
      </c>
      <c r="Q1712">
        <v>41</v>
      </c>
      <c r="R1712">
        <v>16</v>
      </c>
      <c r="S1712">
        <v>106</v>
      </c>
      <c r="T1712" s="86">
        <f t="shared" si="0"/>
        <v>2018</v>
      </c>
      <c r="U1712" s="82">
        <f>VLOOKUP(A1712,'SB35 Determination Data'!$B$4:$F$542,5,FALSE)</f>
        <v>2014</v>
      </c>
    </row>
    <row r="1713" spans="1:21" ht="12.75" customHeight="1" x14ac:dyDescent="0.15">
      <c r="A1713" t="s">
        <v>284</v>
      </c>
      <c r="B1713" t="s">
        <v>273</v>
      </c>
      <c r="C1713" t="s">
        <v>144</v>
      </c>
      <c r="D1713" s="85">
        <v>2018</v>
      </c>
      <c r="E1713" t="s">
        <v>1598</v>
      </c>
      <c r="F1713" s="83">
        <v>2817</v>
      </c>
      <c r="G1713" s="79">
        <v>0</v>
      </c>
      <c r="H1713" s="83">
        <v>0</v>
      </c>
      <c r="I1713" s="83">
        <v>0</v>
      </c>
      <c r="J1713" s="83">
        <v>2034</v>
      </c>
      <c r="K1713" s="79">
        <v>0</v>
      </c>
      <c r="L1713" s="83">
        <v>0</v>
      </c>
      <c r="M1713" s="83">
        <v>0</v>
      </c>
      <c r="N1713" s="83">
        <v>2239</v>
      </c>
      <c r="O1713" s="83">
        <v>0</v>
      </c>
      <c r="P1713" s="2">
        <v>5059</v>
      </c>
      <c r="Q1713">
        <v>3455</v>
      </c>
      <c r="R1713">
        <v>12149</v>
      </c>
      <c r="S1713">
        <v>3455</v>
      </c>
      <c r="T1713" s="86">
        <f t="shared" si="0"/>
        <v>2018</v>
      </c>
      <c r="U1713" s="82">
        <f>VLOOKUP(A1713,'SB35 Determination Data'!$B$4:$F$542,5,FALSE)</f>
        <v>2014</v>
      </c>
    </row>
    <row r="1714" spans="1:21" ht="12.75" customHeight="1" x14ac:dyDescent="0.15">
      <c r="A1714" t="s">
        <v>194</v>
      </c>
      <c r="B1714" t="s">
        <v>168</v>
      </c>
      <c r="C1714" t="s">
        <v>144</v>
      </c>
      <c r="D1714" s="85">
        <v>2018</v>
      </c>
      <c r="E1714" t="s">
        <v>1598</v>
      </c>
      <c r="F1714" s="83">
        <v>4</v>
      </c>
      <c r="G1714" s="79"/>
      <c r="H1714" s="83"/>
      <c r="I1714" s="83"/>
      <c r="J1714" s="83">
        <v>2</v>
      </c>
      <c r="K1714" s="79"/>
      <c r="L1714" s="83"/>
      <c r="M1714" s="83"/>
      <c r="N1714" s="83">
        <v>2</v>
      </c>
      <c r="O1714" s="83"/>
      <c r="P1714" s="2">
        <v>7</v>
      </c>
      <c r="R1714">
        <v>15</v>
      </c>
      <c r="T1714" s="86">
        <f t="shared" si="0"/>
        <v>2018</v>
      </c>
      <c r="U1714" s="82">
        <f>VLOOKUP(A1714,'SB35 Determination Data'!$B$4:$F$542,5,FALSE)</f>
        <v>2014</v>
      </c>
    </row>
    <row r="1715" spans="1:21" ht="12.75" customHeight="1" x14ac:dyDescent="0.15">
      <c r="A1715" t="s">
        <v>1064</v>
      </c>
      <c r="B1715" t="s">
        <v>341</v>
      </c>
      <c r="C1715" t="s">
        <v>123</v>
      </c>
      <c r="D1715" s="85">
        <v>2018</v>
      </c>
      <c r="E1715" t="s">
        <v>1598</v>
      </c>
      <c r="F1715" s="83">
        <v>4</v>
      </c>
      <c r="G1715" s="79"/>
      <c r="H1715" s="83"/>
      <c r="I1715" s="83"/>
      <c r="J1715" s="83">
        <v>3</v>
      </c>
      <c r="K1715" s="79"/>
      <c r="L1715" s="83"/>
      <c r="M1715" s="83"/>
      <c r="N1715" s="83">
        <v>4</v>
      </c>
      <c r="O1715" s="83"/>
      <c r="P1715" s="2">
        <v>12</v>
      </c>
      <c r="R1715">
        <v>23</v>
      </c>
      <c r="T1715" s="86">
        <f t="shared" si="0"/>
        <v>2018</v>
      </c>
      <c r="U1715" s="82">
        <f>VLOOKUP(A1715,'SB35 Determination Data'!$B$4:$F$542,5,FALSE)</f>
        <v>2014</v>
      </c>
    </row>
    <row r="1716" spans="1:21" ht="12.75" customHeight="1" x14ac:dyDescent="0.15">
      <c r="A1716" t="s">
        <v>86</v>
      </c>
      <c r="B1716" t="s">
        <v>85</v>
      </c>
      <c r="C1716" t="s">
        <v>83</v>
      </c>
      <c r="D1716" s="85">
        <v>2018</v>
      </c>
      <c r="E1716" t="s">
        <v>1598</v>
      </c>
      <c r="F1716" s="83">
        <v>4</v>
      </c>
      <c r="G1716" s="79">
        <v>0</v>
      </c>
      <c r="H1716" s="83">
        <v>0</v>
      </c>
      <c r="I1716" s="83">
        <v>0</v>
      </c>
      <c r="J1716" s="83">
        <v>3</v>
      </c>
      <c r="K1716" s="79">
        <v>0</v>
      </c>
      <c r="L1716" s="83">
        <v>0</v>
      </c>
      <c r="M1716" s="83">
        <v>0</v>
      </c>
      <c r="N1716" s="83">
        <v>4</v>
      </c>
      <c r="O1716" s="83">
        <v>0</v>
      </c>
      <c r="P1716" s="2">
        <v>8</v>
      </c>
      <c r="Q1716">
        <v>18</v>
      </c>
      <c r="R1716">
        <v>19</v>
      </c>
      <c r="S1716">
        <v>18</v>
      </c>
      <c r="T1716" s="86">
        <f t="shared" si="0"/>
        <v>2018</v>
      </c>
      <c r="U1716" s="82">
        <f>VLOOKUP(A1716,'SB35 Determination Data'!$B$4:$F$542,5,FALSE)</f>
        <v>2014</v>
      </c>
    </row>
    <row r="1717" spans="1:21" ht="12.75" customHeight="1" x14ac:dyDescent="0.15">
      <c r="A1717" t="s">
        <v>1071</v>
      </c>
      <c r="B1717" t="s">
        <v>316</v>
      </c>
      <c r="C1717" t="s">
        <v>144</v>
      </c>
      <c r="D1717" s="85">
        <v>2018</v>
      </c>
      <c r="E1717" t="s">
        <v>1598</v>
      </c>
      <c r="F1717" s="83">
        <v>409</v>
      </c>
      <c r="G1717" s="79">
        <v>0</v>
      </c>
      <c r="H1717" s="83">
        <v>0</v>
      </c>
      <c r="I1717" s="83">
        <v>0</v>
      </c>
      <c r="J1717" s="83">
        <v>275</v>
      </c>
      <c r="K1717" s="79">
        <v>0</v>
      </c>
      <c r="L1717" s="83">
        <v>0</v>
      </c>
      <c r="M1717" s="83">
        <v>0</v>
      </c>
      <c r="N1717" s="83">
        <v>307</v>
      </c>
      <c r="O1717" s="83">
        <v>0</v>
      </c>
      <c r="P1717" s="2">
        <v>721</v>
      </c>
      <c r="Q1717">
        <v>340</v>
      </c>
      <c r="R1717">
        <v>1712</v>
      </c>
      <c r="S1717">
        <v>340</v>
      </c>
      <c r="T1717" s="86">
        <f t="shared" si="0"/>
        <v>2018</v>
      </c>
      <c r="U1717" s="82">
        <f>VLOOKUP(A1717,'SB35 Determination Data'!$B$4:$F$542,5,FALSE)</f>
        <v>2014</v>
      </c>
    </row>
    <row r="1718" spans="1:21" ht="12.75" customHeight="1" x14ac:dyDescent="0.15">
      <c r="A1718" t="s">
        <v>1074</v>
      </c>
      <c r="B1718" t="s">
        <v>127</v>
      </c>
      <c r="C1718" t="s">
        <v>128</v>
      </c>
      <c r="D1718" s="85">
        <v>2018</v>
      </c>
      <c r="E1718" t="s">
        <v>1598</v>
      </c>
      <c r="F1718" s="83">
        <v>238</v>
      </c>
      <c r="G1718" s="79">
        <v>0</v>
      </c>
      <c r="H1718" s="83">
        <v>0</v>
      </c>
      <c r="I1718" s="83">
        <v>0</v>
      </c>
      <c r="J1718" s="83">
        <v>211</v>
      </c>
      <c r="K1718" s="79">
        <v>1</v>
      </c>
      <c r="L1718" s="83">
        <v>0</v>
      </c>
      <c r="M1718" s="83">
        <v>1</v>
      </c>
      <c r="N1718" s="83">
        <v>202</v>
      </c>
      <c r="O1718" s="83">
        <v>37</v>
      </c>
      <c r="P1718" s="2">
        <v>258</v>
      </c>
      <c r="Q1718">
        <v>58</v>
      </c>
      <c r="R1718">
        <v>909</v>
      </c>
      <c r="S1718">
        <v>96</v>
      </c>
      <c r="T1718" s="86">
        <f t="shared" si="0"/>
        <v>2018</v>
      </c>
      <c r="U1718" s="82">
        <f>VLOOKUP(A1718,'SB35 Determination Data'!$B$4:$F$542,5,FALSE)</f>
        <v>2016</v>
      </c>
    </row>
    <row r="1719" spans="1:21" ht="12.75" customHeight="1" x14ac:dyDescent="0.15">
      <c r="A1719" t="s">
        <v>158</v>
      </c>
      <c r="B1719" t="s">
        <v>154</v>
      </c>
      <c r="C1719" t="s">
        <v>128</v>
      </c>
      <c r="D1719" s="85">
        <v>2018</v>
      </c>
      <c r="E1719" t="s">
        <v>1598</v>
      </c>
      <c r="F1719" s="83">
        <v>4888</v>
      </c>
      <c r="G1719" s="79"/>
      <c r="H1719" s="83"/>
      <c r="I1719" s="83"/>
      <c r="J1719" s="83">
        <v>3107</v>
      </c>
      <c r="K1719" s="79"/>
      <c r="L1719" s="83"/>
      <c r="M1719" s="83"/>
      <c r="N1719" s="83">
        <v>3126</v>
      </c>
      <c r="O1719" s="83"/>
      <c r="P1719" s="2">
        <v>10462</v>
      </c>
      <c r="R1719">
        <v>21583</v>
      </c>
      <c r="T1719" s="86">
        <f t="shared" si="0"/>
        <v>2018</v>
      </c>
      <c r="U1719" s="82">
        <f>VLOOKUP(A1719,'SB35 Determination Data'!$B$4:$F$542,5,FALSE)</f>
        <v>2016</v>
      </c>
    </row>
    <row r="1720" spans="1:21" ht="12.75" customHeight="1" x14ac:dyDescent="0.15">
      <c r="A1720" t="s">
        <v>258</v>
      </c>
      <c r="B1720" t="s">
        <v>257</v>
      </c>
      <c r="C1720" t="s">
        <v>128</v>
      </c>
      <c r="D1720" s="85">
        <v>2018</v>
      </c>
      <c r="E1720" t="s">
        <v>1598</v>
      </c>
      <c r="F1720" s="83">
        <v>43</v>
      </c>
      <c r="G1720" s="79">
        <v>0</v>
      </c>
      <c r="H1720" s="83">
        <v>0</v>
      </c>
      <c r="I1720" s="83">
        <v>0</v>
      </c>
      <c r="J1720" s="83">
        <v>28</v>
      </c>
      <c r="K1720" s="79">
        <v>0</v>
      </c>
      <c r="L1720" s="83">
        <v>0</v>
      </c>
      <c r="M1720" s="83">
        <v>0</v>
      </c>
      <c r="N1720" s="2">
        <v>33</v>
      </c>
      <c r="O1720" s="83">
        <v>0</v>
      </c>
      <c r="P1720" s="2">
        <v>76</v>
      </c>
      <c r="Q1720">
        <v>40</v>
      </c>
      <c r="R1720">
        <v>180</v>
      </c>
      <c r="S1720">
        <v>40</v>
      </c>
      <c r="T1720" s="86">
        <f t="shared" si="0"/>
        <v>2018</v>
      </c>
      <c r="U1720" s="82">
        <f>VLOOKUP(A1720,'SB35 Determination Data'!$B$4:$F$542,5,FALSE)</f>
        <v>2016</v>
      </c>
    </row>
    <row r="1721" spans="1:21" ht="12.75" customHeight="1" x14ac:dyDescent="0.15">
      <c r="A1721" t="s">
        <v>165</v>
      </c>
      <c r="B1721" t="s">
        <v>162</v>
      </c>
      <c r="C1721" t="s">
        <v>163</v>
      </c>
      <c r="D1721" s="85">
        <v>2018</v>
      </c>
      <c r="E1721" t="s">
        <v>1598</v>
      </c>
      <c r="F1721" s="83">
        <v>186</v>
      </c>
      <c r="G1721" s="79">
        <v>0</v>
      </c>
      <c r="H1721" s="83">
        <v>0</v>
      </c>
      <c r="I1721" s="83">
        <v>0</v>
      </c>
      <c r="J1721" s="83">
        <v>138</v>
      </c>
      <c r="K1721" s="79">
        <v>11</v>
      </c>
      <c r="L1721" s="83">
        <v>0</v>
      </c>
      <c r="M1721" s="83">
        <v>11</v>
      </c>
      <c r="N1721" s="83">
        <v>147</v>
      </c>
      <c r="O1721" s="83">
        <v>1</v>
      </c>
      <c r="P1721" s="2">
        <v>347</v>
      </c>
      <c r="Q1721">
        <v>8</v>
      </c>
      <c r="R1721">
        <v>818</v>
      </c>
      <c r="S1721">
        <v>20</v>
      </c>
      <c r="T1721" s="86">
        <f t="shared" si="0"/>
        <v>2018</v>
      </c>
      <c r="U1721" s="82">
        <f>VLOOKUP(A1721,'SB35 Determination Data'!$B$4:$F$542,5,FALSE)</f>
        <v>2016</v>
      </c>
    </row>
    <row r="1722" spans="1:21" ht="12.75" customHeight="1" x14ac:dyDescent="0.15">
      <c r="A1722" t="s">
        <v>195</v>
      </c>
      <c r="B1722" t="s">
        <v>168</v>
      </c>
      <c r="C1722" t="s">
        <v>144</v>
      </c>
      <c r="D1722" s="85">
        <v>2018</v>
      </c>
      <c r="E1722" t="s">
        <v>1598</v>
      </c>
      <c r="F1722" s="83">
        <v>30</v>
      </c>
      <c r="G1722" s="79">
        <v>0</v>
      </c>
      <c r="H1722" s="83">
        <v>0</v>
      </c>
      <c r="I1722" s="83">
        <v>0</v>
      </c>
      <c r="J1722" s="83">
        <v>18</v>
      </c>
      <c r="K1722" s="79">
        <v>0</v>
      </c>
      <c r="L1722" s="83">
        <v>0</v>
      </c>
      <c r="M1722" s="83">
        <v>0</v>
      </c>
      <c r="N1722" s="83">
        <v>20</v>
      </c>
      <c r="O1722" s="83">
        <v>0</v>
      </c>
      <c r="P1722" s="2">
        <v>44</v>
      </c>
      <c r="Q1722">
        <v>19</v>
      </c>
      <c r="R1722">
        <v>112</v>
      </c>
      <c r="S1722">
        <v>19</v>
      </c>
      <c r="T1722" s="86">
        <f t="shared" si="0"/>
        <v>2018</v>
      </c>
      <c r="U1722" s="82">
        <f>VLOOKUP(A1722,'SB35 Determination Data'!$B$4:$F$542,5,FALSE)</f>
        <v>2014</v>
      </c>
    </row>
    <row r="1723" spans="1:21" ht="12.75" customHeight="1" x14ac:dyDescent="0.15">
      <c r="A1723" t="s">
        <v>285</v>
      </c>
      <c r="B1723" t="s">
        <v>273</v>
      </c>
      <c r="C1723" t="s">
        <v>144</v>
      </c>
      <c r="D1723" s="85">
        <v>2018</v>
      </c>
      <c r="E1723" t="s">
        <v>1598</v>
      </c>
      <c r="F1723" s="83">
        <v>1</v>
      </c>
      <c r="G1723" s="79">
        <v>2</v>
      </c>
      <c r="H1723" s="83">
        <v>0</v>
      </c>
      <c r="I1723" s="83">
        <v>2</v>
      </c>
      <c r="J1723" s="83">
        <v>1</v>
      </c>
      <c r="K1723" s="79">
        <v>2</v>
      </c>
      <c r="L1723" s="83">
        <v>0</v>
      </c>
      <c r="M1723" s="83">
        <v>2</v>
      </c>
      <c r="N1723" s="83">
        <v>1</v>
      </c>
      <c r="O1723" s="83">
        <v>3</v>
      </c>
      <c r="P1723" s="2">
        <v>1</v>
      </c>
      <c r="Q1723">
        <v>47</v>
      </c>
      <c r="R1723">
        <v>4</v>
      </c>
      <c r="S1723">
        <v>54</v>
      </c>
      <c r="T1723" s="86">
        <f t="shared" si="0"/>
        <v>2018</v>
      </c>
      <c r="U1723" s="82">
        <f>VLOOKUP(A1723,'SB35 Determination Data'!$B$4:$F$542,5,FALSE)</f>
        <v>2014</v>
      </c>
    </row>
    <row r="1724" spans="1:21" ht="12.75" customHeight="1" x14ac:dyDescent="0.15">
      <c r="A1724" t="s">
        <v>1093</v>
      </c>
      <c r="B1724" t="s">
        <v>168</v>
      </c>
      <c r="C1724" t="s">
        <v>144</v>
      </c>
      <c r="D1724" s="85">
        <v>2018</v>
      </c>
      <c r="E1724" t="s">
        <v>1598</v>
      </c>
      <c r="F1724" s="83">
        <v>32</v>
      </c>
      <c r="G1724" s="79"/>
      <c r="H1724" s="83"/>
      <c r="I1724" s="83"/>
      <c r="J1724" s="83">
        <v>19</v>
      </c>
      <c r="K1724" s="79"/>
      <c r="L1724" s="83"/>
      <c r="M1724" s="83"/>
      <c r="N1724" s="2">
        <v>21</v>
      </c>
      <c r="O1724" s="83"/>
      <c r="P1724" s="2">
        <v>47</v>
      </c>
      <c r="R1724">
        <v>119</v>
      </c>
      <c r="T1724" s="86">
        <f t="shared" si="0"/>
        <v>2018</v>
      </c>
      <c r="U1724" s="82">
        <f>VLOOKUP(A1724,'SB35 Determination Data'!$B$4:$F$542,5,FALSE)</f>
        <v>2014</v>
      </c>
    </row>
    <row r="1725" spans="1:21" ht="12.75" customHeight="1" x14ac:dyDescent="0.15">
      <c r="A1725" t="s">
        <v>436</v>
      </c>
      <c r="B1725" t="s">
        <v>416</v>
      </c>
      <c r="C1725" t="s">
        <v>417</v>
      </c>
      <c r="D1725" s="85">
        <v>2018</v>
      </c>
      <c r="E1725" t="s">
        <v>1598</v>
      </c>
      <c r="F1725" s="83">
        <v>430</v>
      </c>
      <c r="G1725" s="79">
        <v>0</v>
      </c>
      <c r="H1725" s="83">
        <v>0</v>
      </c>
      <c r="I1725" s="83">
        <v>0</v>
      </c>
      <c r="J1725" s="83">
        <v>326</v>
      </c>
      <c r="K1725" s="79">
        <v>0</v>
      </c>
      <c r="L1725" s="83">
        <v>0</v>
      </c>
      <c r="M1725" s="83">
        <v>0</v>
      </c>
      <c r="N1725" s="2">
        <v>302</v>
      </c>
      <c r="O1725" s="83">
        <v>0</v>
      </c>
      <c r="P1725" s="2">
        <v>664</v>
      </c>
      <c r="Q1725">
        <v>122</v>
      </c>
      <c r="R1725">
        <v>1722</v>
      </c>
      <c r="S1725">
        <v>122</v>
      </c>
      <c r="T1725" s="86">
        <f t="shared" si="0"/>
        <v>2018</v>
      </c>
      <c r="U1725" s="82">
        <f>VLOOKUP(A1725,'SB35 Determination Data'!$B$4:$F$542,5,FALSE)</f>
        <v>2013</v>
      </c>
    </row>
    <row r="1726" spans="1:21" ht="12.75" customHeight="1" x14ac:dyDescent="0.15">
      <c r="A1726" t="s">
        <v>286</v>
      </c>
      <c r="B1726" t="s">
        <v>273</v>
      </c>
      <c r="C1726" t="s">
        <v>144</v>
      </c>
      <c r="D1726" s="85">
        <v>2018</v>
      </c>
      <c r="E1726" t="s">
        <v>1598</v>
      </c>
      <c r="F1726" s="83">
        <v>2</v>
      </c>
      <c r="G1726" s="79"/>
      <c r="H1726" s="83"/>
      <c r="I1726" s="83"/>
      <c r="J1726" s="83">
        <v>2</v>
      </c>
      <c r="K1726" s="79"/>
      <c r="L1726" s="83"/>
      <c r="M1726" s="83"/>
      <c r="N1726" s="83">
        <v>2</v>
      </c>
      <c r="O1726" s="83"/>
      <c r="P1726" s="2">
        <v>3</v>
      </c>
      <c r="R1726">
        <v>9</v>
      </c>
      <c r="T1726" s="86">
        <f t="shared" si="0"/>
        <v>2018</v>
      </c>
      <c r="U1726" s="82">
        <f>VLOOKUP(A1726,'SB35 Determination Data'!$B$4:$F$542,5,FALSE)</f>
        <v>2014</v>
      </c>
    </row>
    <row r="1727" spans="1:21" ht="12.75" customHeight="1" x14ac:dyDescent="0.15">
      <c r="A1727" t="s">
        <v>1103</v>
      </c>
      <c r="B1727" t="s">
        <v>316</v>
      </c>
      <c r="C1727" t="s">
        <v>144</v>
      </c>
      <c r="D1727" s="85">
        <v>2018</v>
      </c>
      <c r="E1727" t="s">
        <v>1598</v>
      </c>
      <c r="F1727" s="83">
        <v>91</v>
      </c>
      <c r="G1727" s="79">
        <v>0</v>
      </c>
      <c r="H1727" s="83">
        <v>0</v>
      </c>
      <c r="I1727" s="83">
        <v>0</v>
      </c>
      <c r="J1727" s="83">
        <v>61</v>
      </c>
      <c r="K1727" s="79">
        <v>0</v>
      </c>
      <c r="L1727" s="83">
        <v>0</v>
      </c>
      <c r="M1727" s="83">
        <v>0</v>
      </c>
      <c r="N1727" s="83">
        <v>66</v>
      </c>
      <c r="O1727" s="83">
        <v>15</v>
      </c>
      <c r="P1727" s="2">
        <v>146</v>
      </c>
      <c r="Q1727">
        <v>45</v>
      </c>
      <c r="R1727">
        <v>364</v>
      </c>
      <c r="S1727">
        <v>60</v>
      </c>
      <c r="T1727" s="86">
        <f t="shared" si="0"/>
        <v>2018</v>
      </c>
      <c r="U1727" s="82">
        <f>VLOOKUP(A1727,'SB35 Determination Data'!$B$4:$F$542,5,FALSE)</f>
        <v>2014</v>
      </c>
    </row>
    <row r="1728" spans="1:21" ht="12.75" customHeight="1" x14ac:dyDescent="0.15">
      <c r="A1728" t="s">
        <v>108</v>
      </c>
      <c r="B1728" t="s">
        <v>99</v>
      </c>
      <c r="C1728" t="s">
        <v>67</v>
      </c>
      <c r="D1728" s="85">
        <v>2018</v>
      </c>
      <c r="E1728" t="s">
        <v>1598</v>
      </c>
      <c r="F1728" s="83">
        <v>138</v>
      </c>
      <c r="G1728" s="79">
        <v>0</v>
      </c>
      <c r="H1728" s="83">
        <v>0</v>
      </c>
      <c r="I1728" s="83">
        <v>0</v>
      </c>
      <c r="J1728" s="83">
        <v>78</v>
      </c>
      <c r="K1728" s="79">
        <v>0</v>
      </c>
      <c r="L1728" s="83">
        <v>0</v>
      </c>
      <c r="M1728" s="83">
        <v>0</v>
      </c>
      <c r="N1728" s="83">
        <v>85</v>
      </c>
      <c r="O1728" s="83">
        <v>2</v>
      </c>
      <c r="P1728" s="2">
        <v>99</v>
      </c>
      <c r="Q1728">
        <v>29</v>
      </c>
      <c r="R1728">
        <v>400</v>
      </c>
      <c r="S1728">
        <v>31</v>
      </c>
      <c r="T1728" s="86">
        <f t="shared" si="0"/>
        <v>2018</v>
      </c>
      <c r="U1728" s="82">
        <f>VLOOKUP(A1728,'SB35 Determination Data'!$B$4:$F$542,5,FALSE)</f>
        <v>2015</v>
      </c>
    </row>
    <row r="1729" spans="1:21" ht="12.75" customHeight="1" x14ac:dyDescent="0.15">
      <c r="A1729" t="s">
        <v>287</v>
      </c>
      <c r="B1729" t="s">
        <v>273</v>
      </c>
      <c r="C1729" t="s">
        <v>144</v>
      </c>
      <c r="D1729" s="85">
        <v>2018</v>
      </c>
      <c r="E1729" t="s">
        <v>1598</v>
      </c>
      <c r="F1729" s="83">
        <v>1</v>
      </c>
      <c r="G1729" s="79">
        <v>0</v>
      </c>
      <c r="H1729" s="83">
        <v>0</v>
      </c>
      <c r="I1729" s="83">
        <v>0</v>
      </c>
      <c r="J1729" s="83">
        <v>1</v>
      </c>
      <c r="K1729" s="79">
        <v>1</v>
      </c>
      <c r="L1729" s="83">
        <v>1</v>
      </c>
      <c r="M1729" s="83">
        <v>0</v>
      </c>
      <c r="N1729" s="83">
        <v>0</v>
      </c>
      <c r="O1729" s="83">
        <v>4</v>
      </c>
      <c r="P1729" s="2">
        <v>0</v>
      </c>
      <c r="Q1729">
        <v>7</v>
      </c>
      <c r="R1729">
        <v>2</v>
      </c>
      <c r="S1729">
        <v>12</v>
      </c>
      <c r="T1729" s="86">
        <f t="shared" si="0"/>
        <v>2018</v>
      </c>
      <c r="U1729" s="82">
        <f>VLOOKUP(A1729,'SB35 Determination Data'!$B$4:$F$542,5,FALSE)</f>
        <v>2014</v>
      </c>
    </row>
    <row r="1730" spans="1:21" ht="12.75" customHeight="1" x14ac:dyDescent="0.15">
      <c r="A1730" t="s">
        <v>289</v>
      </c>
      <c r="B1730" t="s">
        <v>273</v>
      </c>
      <c r="C1730" t="s">
        <v>144</v>
      </c>
      <c r="D1730" s="85">
        <v>2018</v>
      </c>
      <c r="E1730" t="s">
        <v>1598</v>
      </c>
      <c r="F1730" s="83">
        <v>43</v>
      </c>
      <c r="G1730" s="79">
        <v>9</v>
      </c>
      <c r="H1730" s="83">
        <v>9</v>
      </c>
      <c r="I1730" s="83">
        <v>0</v>
      </c>
      <c r="J1730" s="83">
        <v>30</v>
      </c>
      <c r="K1730" s="79">
        <v>0</v>
      </c>
      <c r="L1730" s="83">
        <v>0</v>
      </c>
      <c r="M1730" s="83">
        <v>0</v>
      </c>
      <c r="N1730" s="83">
        <v>34</v>
      </c>
      <c r="O1730" s="83">
        <v>0</v>
      </c>
      <c r="P1730" s="2">
        <v>75</v>
      </c>
      <c r="Q1730">
        <v>291</v>
      </c>
      <c r="R1730">
        <v>182</v>
      </c>
      <c r="S1730">
        <v>300</v>
      </c>
      <c r="T1730" s="86">
        <f t="shared" si="0"/>
        <v>2018</v>
      </c>
      <c r="U1730" s="82">
        <f>VLOOKUP(A1730,'SB35 Determination Data'!$B$4:$F$542,5,FALSE)</f>
        <v>2014</v>
      </c>
    </row>
    <row r="1731" spans="1:21" ht="12.75" customHeight="1" x14ac:dyDescent="0.15">
      <c r="A1731" t="s">
        <v>290</v>
      </c>
      <c r="B1731" t="s">
        <v>273</v>
      </c>
      <c r="C1731" t="s">
        <v>144</v>
      </c>
      <c r="D1731" s="85">
        <v>2018</v>
      </c>
      <c r="E1731" t="s">
        <v>1598</v>
      </c>
      <c r="F1731" s="83">
        <v>1</v>
      </c>
      <c r="G1731" s="79"/>
      <c r="H1731" s="83"/>
      <c r="I1731" s="83"/>
      <c r="J1731" s="83">
        <v>1</v>
      </c>
      <c r="K1731" s="79"/>
      <c r="L1731" s="83"/>
      <c r="M1731" s="83"/>
      <c r="N1731" s="83">
        <v>0</v>
      </c>
      <c r="O1731" s="83"/>
      <c r="P1731" s="2">
        <v>0</v>
      </c>
      <c r="R1731">
        <v>2</v>
      </c>
      <c r="T1731" s="86">
        <f t="shared" si="0"/>
        <v>2018</v>
      </c>
      <c r="U1731" s="82">
        <f>VLOOKUP(A1731,'SB35 Determination Data'!$B$4:$F$542,5,FALSE)</f>
        <v>2014</v>
      </c>
    </row>
    <row r="1732" spans="1:21" ht="12.75" customHeight="1" x14ac:dyDescent="0.15">
      <c r="A1732" t="s">
        <v>1117</v>
      </c>
      <c r="B1732" t="s">
        <v>166</v>
      </c>
      <c r="C1732" t="s">
        <v>83</v>
      </c>
      <c r="D1732" s="85">
        <v>2018</v>
      </c>
      <c r="E1732" t="s">
        <v>1598</v>
      </c>
      <c r="F1732" s="83">
        <v>368</v>
      </c>
      <c r="G1732" s="79">
        <v>8</v>
      </c>
      <c r="H1732" s="83">
        <v>0</v>
      </c>
      <c r="I1732" s="83">
        <v>8</v>
      </c>
      <c r="J1732" s="83">
        <v>231</v>
      </c>
      <c r="K1732" s="79">
        <v>17</v>
      </c>
      <c r="L1732" s="83">
        <v>0</v>
      </c>
      <c r="M1732" s="83">
        <v>17</v>
      </c>
      <c r="N1732" s="83">
        <v>256</v>
      </c>
      <c r="O1732" s="83">
        <v>22</v>
      </c>
      <c r="P1732" s="2">
        <v>601</v>
      </c>
      <c r="Q1732">
        <v>16</v>
      </c>
      <c r="R1732">
        <v>1456</v>
      </c>
      <c r="S1732">
        <v>63</v>
      </c>
      <c r="T1732" s="86">
        <f t="shared" si="0"/>
        <v>2018</v>
      </c>
      <c r="U1732" s="82">
        <f>VLOOKUP(A1732,'SB35 Determination Data'!$B$4:$F$542,5,FALSE)</f>
        <v>2014</v>
      </c>
    </row>
    <row r="1733" spans="1:21" ht="12.75" customHeight="1" x14ac:dyDescent="0.15">
      <c r="A1733" t="s">
        <v>328</v>
      </c>
      <c r="B1733" t="s">
        <v>316</v>
      </c>
      <c r="C1733" t="s">
        <v>144</v>
      </c>
      <c r="D1733" s="85">
        <v>2018</v>
      </c>
      <c r="E1733" t="s">
        <v>1598</v>
      </c>
      <c r="F1733" s="83">
        <v>1196</v>
      </c>
      <c r="G1733" s="79">
        <v>0</v>
      </c>
      <c r="H1733" s="83">
        <v>0</v>
      </c>
      <c r="I1733" s="83">
        <v>0</v>
      </c>
      <c r="J1733" s="83">
        <v>801</v>
      </c>
      <c r="K1733" s="79">
        <v>2</v>
      </c>
      <c r="L1733" s="83">
        <v>0</v>
      </c>
      <c r="M1733" s="83">
        <v>2</v>
      </c>
      <c r="N1733" s="83">
        <v>897</v>
      </c>
      <c r="O1733" s="83">
        <v>56</v>
      </c>
      <c r="P1733" s="2">
        <v>2035</v>
      </c>
      <c r="Q1733">
        <v>286</v>
      </c>
      <c r="R1733">
        <v>4929</v>
      </c>
      <c r="S1733">
        <v>344</v>
      </c>
      <c r="T1733" s="86">
        <f t="shared" si="0"/>
        <v>2018</v>
      </c>
      <c r="U1733" s="82">
        <f>VLOOKUP(A1733,'SB35 Determination Data'!$B$4:$F$542,5,FALSE)</f>
        <v>2014</v>
      </c>
    </row>
    <row r="1734" spans="1:21" ht="12.75" customHeight="1" x14ac:dyDescent="0.15">
      <c r="A1734" t="s">
        <v>291</v>
      </c>
      <c r="B1734" t="s">
        <v>273</v>
      </c>
      <c r="C1734" t="s">
        <v>144</v>
      </c>
      <c r="D1734" s="85">
        <v>2018</v>
      </c>
      <c r="E1734" t="s">
        <v>1598</v>
      </c>
      <c r="F1734" s="83">
        <v>647</v>
      </c>
      <c r="G1734" s="79">
        <v>0</v>
      </c>
      <c r="H1734" s="83">
        <v>0</v>
      </c>
      <c r="I1734" s="83">
        <v>0</v>
      </c>
      <c r="J1734" s="83">
        <v>450</v>
      </c>
      <c r="K1734" s="79">
        <v>0</v>
      </c>
      <c r="L1734" s="83">
        <v>0</v>
      </c>
      <c r="M1734" s="83">
        <v>0</v>
      </c>
      <c r="N1734" s="83">
        <v>497</v>
      </c>
      <c r="O1734" s="83">
        <v>1</v>
      </c>
      <c r="P1734" s="2">
        <v>1133</v>
      </c>
      <c r="Q1734">
        <v>237</v>
      </c>
      <c r="R1734">
        <v>2727</v>
      </c>
      <c r="S1734">
        <v>238</v>
      </c>
      <c r="T1734" s="86">
        <f t="shared" si="0"/>
        <v>2018</v>
      </c>
      <c r="U1734" s="82">
        <f>VLOOKUP(A1734,'SB35 Determination Data'!$B$4:$F$542,5,FALSE)</f>
        <v>2014</v>
      </c>
    </row>
    <row r="1735" spans="1:21" ht="12.75" customHeight="1" x14ac:dyDescent="0.15">
      <c r="A1735" t="s">
        <v>197</v>
      </c>
      <c r="B1735" t="s">
        <v>168</v>
      </c>
      <c r="C1735" t="s">
        <v>144</v>
      </c>
      <c r="D1735" s="85">
        <v>2018</v>
      </c>
      <c r="E1735" t="s">
        <v>1598</v>
      </c>
      <c r="F1735" s="83">
        <v>107</v>
      </c>
      <c r="G1735" s="79">
        <v>9</v>
      </c>
      <c r="H1735" s="83">
        <v>0</v>
      </c>
      <c r="I1735" s="83">
        <v>9</v>
      </c>
      <c r="J1735" s="83">
        <v>63</v>
      </c>
      <c r="K1735" s="79">
        <v>0</v>
      </c>
      <c r="L1735" s="83">
        <v>0</v>
      </c>
      <c r="M1735" s="83">
        <v>0</v>
      </c>
      <c r="N1735" s="83">
        <v>67</v>
      </c>
      <c r="O1735" s="83">
        <v>1</v>
      </c>
      <c r="P1735" s="2">
        <v>166</v>
      </c>
      <c r="Q1735">
        <v>0</v>
      </c>
      <c r="R1735">
        <v>403</v>
      </c>
      <c r="S1735">
        <v>10</v>
      </c>
      <c r="T1735" s="86">
        <f t="shared" si="0"/>
        <v>2018</v>
      </c>
      <c r="U1735" s="82">
        <f>VLOOKUP(A1735,'SB35 Determination Data'!$B$4:$F$542,5,FALSE)</f>
        <v>2014</v>
      </c>
    </row>
    <row r="1736" spans="1:21" ht="12.75" customHeight="1" x14ac:dyDescent="0.15">
      <c r="A1736" t="s">
        <v>1128</v>
      </c>
      <c r="B1736" t="s">
        <v>168</v>
      </c>
      <c r="C1736" t="s">
        <v>144</v>
      </c>
      <c r="D1736" s="85">
        <v>2018</v>
      </c>
      <c r="E1736" t="s">
        <v>1598</v>
      </c>
      <c r="F1736" s="83">
        <v>627</v>
      </c>
      <c r="G1736" s="79">
        <v>135</v>
      </c>
      <c r="H1736" s="83">
        <v>135</v>
      </c>
      <c r="I1736" s="83">
        <v>0</v>
      </c>
      <c r="J1736" s="83">
        <v>384</v>
      </c>
      <c r="K1736" s="79">
        <v>40</v>
      </c>
      <c r="L1736" s="83">
        <v>40</v>
      </c>
      <c r="M1736" s="83">
        <v>0</v>
      </c>
      <c r="N1736" s="83">
        <v>413</v>
      </c>
      <c r="O1736" s="83">
        <v>0</v>
      </c>
      <c r="P1736" s="2">
        <v>1086</v>
      </c>
      <c r="Q1736">
        <v>33</v>
      </c>
      <c r="R1736">
        <v>2510</v>
      </c>
      <c r="S1736">
        <v>208</v>
      </c>
      <c r="T1736" s="86">
        <f t="shared" si="0"/>
        <v>2018</v>
      </c>
      <c r="U1736" s="82">
        <f>VLOOKUP(A1736,'SB35 Determination Data'!$B$4:$F$542,5,FALSE)</f>
        <v>2014</v>
      </c>
    </row>
    <row r="1737" spans="1:21" ht="12.75" customHeight="1" x14ac:dyDescent="0.15">
      <c r="A1737" t="s">
        <v>233</v>
      </c>
      <c r="B1737" t="s">
        <v>229</v>
      </c>
      <c r="C1737" t="s">
        <v>67</v>
      </c>
      <c r="D1737" s="85">
        <v>2018</v>
      </c>
      <c r="E1737" t="s">
        <v>1598</v>
      </c>
      <c r="F1737" s="83">
        <v>40</v>
      </c>
      <c r="G1737" s="79">
        <v>1</v>
      </c>
      <c r="H1737" s="83">
        <v>0</v>
      </c>
      <c r="I1737" s="83">
        <v>1</v>
      </c>
      <c r="J1737" s="83">
        <v>20</v>
      </c>
      <c r="K1737" s="79">
        <v>0</v>
      </c>
      <c r="L1737" s="83">
        <v>0</v>
      </c>
      <c r="M1737" s="83">
        <v>0</v>
      </c>
      <c r="N1737" s="83">
        <v>21</v>
      </c>
      <c r="O1737" s="83">
        <v>0</v>
      </c>
      <c r="P1737" s="2">
        <v>51</v>
      </c>
      <c r="Q1737">
        <v>3</v>
      </c>
      <c r="R1737">
        <v>132</v>
      </c>
      <c r="S1737">
        <v>4</v>
      </c>
      <c r="T1737" s="86">
        <f t="shared" si="0"/>
        <v>2018</v>
      </c>
      <c r="U1737" s="82">
        <f>VLOOKUP(A1737,'SB35 Determination Data'!$B$4:$F$542,5,FALSE)</f>
        <v>2015</v>
      </c>
    </row>
    <row r="1738" spans="1:21" ht="12.75" customHeight="1" x14ac:dyDescent="0.15">
      <c r="A1738" t="s">
        <v>465</v>
      </c>
      <c r="B1738" t="s">
        <v>464</v>
      </c>
      <c r="C1738" t="s">
        <v>128</v>
      </c>
      <c r="D1738" s="85">
        <v>2018</v>
      </c>
      <c r="E1738" t="s">
        <v>1598</v>
      </c>
      <c r="F1738" s="83">
        <v>1019</v>
      </c>
      <c r="G1738" s="79">
        <v>0</v>
      </c>
      <c r="H1738" s="83">
        <v>0</v>
      </c>
      <c r="I1738" s="83">
        <v>0</v>
      </c>
      <c r="J1738" s="83">
        <v>759</v>
      </c>
      <c r="K1738" s="79">
        <v>0</v>
      </c>
      <c r="L1738" s="83">
        <v>0</v>
      </c>
      <c r="M1738" s="83">
        <v>0</v>
      </c>
      <c r="N1738" s="83">
        <v>957</v>
      </c>
      <c r="O1738" s="83">
        <v>0</v>
      </c>
      <c r="P1738" s="2">
        <v>2421</v>
      </c>
      <c r="Q1738">
        <v>383</v>
      </c>
      <c r="R1738">
        <v>5156</v>
      </c>
      <c r="S1738">
        <v>383</v>
      </c>
      <c r="T1738" s="86">
        <f t="shared" si="0"/>
        <v>2018</v>
      </c>
      <c r="U1738" s="82">
        <f>VLOOKUP(A1738,'SB35 Determination Data'!$B$4:$F$542,5,FALSE)</f>
        <v>2016</v>
      </c>
    </row>
    <row r="1739" spans="1:21" ht="12.75" customHeight="1" x14ac:dyDescent="0.15">
      <c r="A1739" t="s">
        <v>198</v>
      </c>
      <c r="B1739" t="s">
        <v>168</v>
      </c>
      <c r="C1739" t="s">
        <v>144</v>
      </c>
      <c r="D1739" s="85">
        <v>2018</v>
      </c>
      <c r="E1739" t="s">
        <v>1598</v>
      </c>
      <c r="F1739" s="83">
        <v>96</v>
      </c>
      <c r="G1739" s="79">
        <v>0</v>
      </c>
      <c r="H1739" s="83">
        <v>0</v>
      </c>
      <c r="I1739" s="83">
        <v>0</v>
      </c>
      <c r="J1739" s="83">
        <v>57</v>
      </c>
      <c r="K1739" s="79">
        <v>0</v>
      </c>
      <c r="L1739" s="83">
        <v>0</v>
      </c>
      <c r="M1739" s="83">
        <v>0</v>
      </c>
      <c r="N1739" s="83">
        <v>62</v>
      </c>
      <c r="O1739" s="83">
        <v>0</v>
      </c>
      <c r="P1739" s="2">
        <v>166</v>
      </c>
      <c r="Q1739">
        <v>20</v>
      </c>
      <c r="R1739">
        <v>381</v>
      </c>
      <c r="S1739">
        <v>20</v>
      </c>
      <c r="T1739" s="86">
        <f t="shared" si="0"/>
        <v>2018</v>
      </c>
      <c r="U1739" s="82">
        <f>VLOOKUP(A1739,'SB35 Determination Data'!$B$4:$F$542,5,FALSE)</f>
        <v>2014</v>
      </c>
    </row>
    <row r="1740" spans="1:21" ht="12.75" customHeight="1" x14ac:dyDescent="0.15">
      <c r="A1740" t="s">
        <v>437</v>
      </c>
      <c r="B1740" t="s">
        <v>416</v>
      </c>
      <c r="C1740" t="s">
        <v>417</v>
      </c>
      <c r="D1740" s="85">
        <v>2018</v>
      </c>
      <c r="E1740" t="s">
        <v>1598</v>
      </c>
      <c r="F1740" s="83">
        <v>77</v>
      </c>
      <c r="G1740" s="79">
        <v>0</v>
      </c>
      <c r="H1740" s="83">
        <v>0</v>
      </c>
      <c r="I1740" s="83">
        <v>0</v>
      </c>
      <c r="J1740" s="83">
        <v>59</v>
      </c>
      <c r="K1740" s="79">
        <v>1</v>
      </c>
      <c r="L1740" s="83">
        <v>0</v>
      </c>
      <c r="M1740" s="83">
        <v>1</v>
      </c>
      <c r="N1740" s="83">
        <v>54</v>
      </c>
      <c r="O1740" s="83">
        <v>24</v>
      </c>
      <c r="P1740" s="2">
        <v>119</v>
      </c>
      <c r="Q1740">
        <v>3</v>
      </c>
      <c r="R1740">
        <v>309</v>
      </c>
      <c r="S1740">
        <v>28</v>
      </c>
      <c r="T1740" s="86">
        <f t="shared" si="0"/>
        <v>2018</v>
      </c>
      <c r="U1740" s="82">
        <f>VLOOKUP(A1740,'SB35 Determination Data'!$B$4:$F$542,5,FALSE)</f>
        <v>2013</v>
      </c>
    </row>
    <row r="1741" spans="1:21" ht="12.75" customHeight="1" x14ac:dyDescent="0.15">
      <c r="A1741" t="s">
        <v>601</v>
      </c>
      <c r="B1741" t="s">
        <v>564</v>
      </c>
      <c r="C1741" t="s">
        <v>128</v>
      </c>
      <c r="D1741" s="85">
        <v>2018</v>
      </c>
      <c r="E1741" t="s">
        <v>1598</v>
      </c>
      <c r="F1741" s="83">
        <v>80</v>
      </c>
      <c r="G1741" s="79">
        <v>0</v>
      </c>
      <c r="H1741" s="83">
        <v>0</v>
      </c>
      <c r="I1741" s="83">
        <v>0</v>
      </c>
      <c r="J1741" s="83">
        <v>80</v>
      </c>
      <c r="K1741" s="79">
        <v>1</v>
      </c>
      <c r="L1741" s="83">
        <v>0</v>
      </c>
      <c r="M1741" s="83">
        <v>1</v>
      </c>
      <c r="N1741" s="2">
        <v>82</v>
      </c>
      <c r="O1741" s="83">
        <v>20</v>
      </c>
      <c r="P1741" s="2">
        <v>348</v>
      </c>
      <c r="Q1741">
        <v>0</v>
      </c>
      <c r="R1741">
        <v>590</v>
      </c>
      <c r="S1741">
        <v>21</v>
      </c>
      <c r="T1741" s="86">
        <f t="shared" si="0"/>
        <v>2018</v>
      </c>
      <c r="U1741" s="82">
        <f>VLOOKUP(A1741,'SB35 Determination Data'!$B$4:$F$542,5,FALSE)</f>
        <v>2016</v>
      </c>
    </row>
    <row r="1742" spans="1:21" ht="12.75" customHeight="1" x14ac:dyDescent="0.15">
      <c r="A1742" t="s">
        <v>595</v>
      </c>
      <c r="B1742" t="s">
        <v>594</v>
      </c>
      <c r="C1742" t="s">
        <v>123</v>
      </c>
      <c r="D1742" s="85">
        <v>2018</v>
      </c>
      <c r="E1742" t="s">
        <v>1598</v>
      </c>
      <c r="F1742" s="83">
        <v>104</v>
      </c>
      <c r="G1742" s="79">
        <v>0</v>
      </c>
      <c r="H1742" s="83">
        <v>0</v>
      </c>
      <c r="I1742" s="83">
        <v>0</v>
      </c>
      <c r="J1742" s="83">
        <v>72</v>
      </c>
      <c r="K1742" s="79">
        <v>0</v>
      </c>
      <c r="L1742" s="83">
        <v>0</v>
      </c>
      <c r="M1742" s="83">
        <v>0</v>
      </c>
      <c r="N1742" s="83">
        <v>83</v>
      </c>
      <c r="O1742" s="83">
        <v>0</v>
      </c>
      <c r="P1742" s="2">
        <v>190</v>
      </c>
      <c r="Q1742">
        <v>52</v>
      </c>
      <c r="R1742">
        <v>449</v>
      </c>
      <c r="S1742">
        <v>52</v>
      </c>
      <c r="T1742" s="86">
        <f t="shared" si="0"/>
        <v>2018</v>
      </c>
      <c r="U1742" s="82">
        <f>VLOOKUP(A1742,'SB35 Determination Data'!$B$4:$F$542,5,FALSE)</f>
        <v>2014</v>
      </c>
    </row>
    <row r="1743" spans="1:21" ht="12.75" customHeight="1" x14ac:dyDescent="0.15">
      <c r="A1743" t="s">
        <v>75</v>
      </c>
      <c r="B1743" t="s">
        <v>66</v>
      </c>
      <c r="C1743" t="s">
        <v>67</v>
      </c>
      <c r="D1743" s="85">
        <v>2018</v>
      </c>
      <c r="E1743" t="s">
        <v>1598</v>
      </c>
      <c r="F1743" s="83">
        <v>839</v>
      </c>
      <c r="G1743" s="79">
        <v>34</v>
      </c>
      <c r="H1743" s="83">
        <v>34</v>
      </c>
      <c r="I1743" s="83">
        <v>0</v>
      </c>
      <c r="J1743" s="83">
        <v>474</v>
      </c>
      <c r="K1743" s="79">
        <v>10</v>
      </c>
      <c r="L1743" s="83">
        <v>10</v>
      </c>
      <c r="M1743" s="83">
        <v>0</v>
      </c>
      <c r="N1743" s="83">
        <v>496</v>
      </c>
      <c r="O1743" s="83">
        <v>26</v>
      </c>
      <c r="P1743" s="2">
        <v>920</v>
      </c>
      <c r="Q1743">
        <v>235</v>
      </c>
      <c r="R1743">
        <v>2729</v>
      </c>
      <c r="S1743">
        <v>305</v>
      </c>
      <c r="T1743" s="86">
        <f t="shared" si="0"/>
        <v>2018</v>
      </c>
      <c r="U1743" s="82">
        <f>VLOOKUP(A1743,'SB35 Determination Data'!$B$4:$F$542,5,FALSE)</f>
        <v>2015</v>
      </c>
    </row>
    <row r="1744" spans="1:21" ht="12.75" customHeight="1" x14ac:dyDescent="0.15">
      <c r="A1744" t="s">
        <v>1141</v>
      </c>
      <c r="B1744" t="s">
        <v>464</v>
      </c>
      <c r="C1744" t="s">
        <v>128</v>
      </c>
      <c r="D1744" s="85">
        <v>2018</v>
      </c>
      <c r="E1744" t="s">
        <v>1598</v>
      </c>
      <c r="F1744" s="83">
        <v>497</v>
      </c>
      <c r="G1744" s="79">
        <v>0</v>
      </c>
      <c r="H1744" s="83">
        <v>0</v>
      </c>
      <c r="I1744" s="83">
        <v>0</v>
      </c>
      <c r="J1744" s="83">
        <v>331</v>
      </c>
      <c r="K1744" s="79">
        <v>0</v>
      </c>
      <c r="L1744" s="83">
        <v>0</v>
      </c>
      <c r="M1744" s="83">
        <v>0</v>
      </c>
      <c r="N1744" s="83">
        <v>333</v>
      </c>
      <c r="O1744" s="83">
        <v>48</v>
      </c>
      <c r="P1744" s="2">
        <v>770</v>
      </c>
      <c r="Q1744">
        <v>170</v>
      </c>
      <c r="R1744">
        <v>1931</v>
      </c>
      <c r="S1744">
        <v>218</v>
      </c>
      <c r="T1744" s="86">
        <f t="shared" si="0"/>
        <v>2018</v>
      </c>
      <c r="U1744" s="82">
        <f>VLOOKUP(A1744,'SB35 Determination Data'!$B$4:$F$542,5,FALSE)</f>
        <v>2016</v>
      </c>
    </row>
    <row r="1745" spans="1:21" ht="12.75" customHeight="1" x14ac:dyDescent="0.15">
      <c r="A1745" t="s">
        <v>1142</v>
      </c>
      <c r="B1745" t="s">
        <v>352</v>
      </c>
      <c r="C1745" t="s">
        <v>144</v>
      </c>
      <c r="D1745" s="85">
        <v>2018</v>
      </c>
      <c r="E1745" t="s">
        <v>1598</v>
      </c>
      <c r="F1745" s="83">
        <v>254</v>
      </c>
      <c r="G1745" s="79">
        <v>36</v>
      </c>
      <c r="H1745" s="83">
        <v>0</v>
      </c>
      <c r="I1745" s="83">
        <v>36</v>
      </c>
      <c r="J1745" s="83">
        <v>177</v>
      </c>
      <c r="K1745" s="79">
        <v>50</v>
      </c>
      <c r="L1745" s="83">
        <v>0</v>
      </c>
      <c r="M1745" s="83">
        <v>50</v>
      </c>
      <c r="N1745" s="83">
        <v>202</v>
      </c>
      <c r="O1745" s="83">
        <v>1</v>
      </c>
      <c r="P1745" s="2">
        <v>462</v>
      </c>
      <c r="Q1745">
        <v>40</v>
      </c>
      <c r="R1745">
        <v>1095</v>
      </c>
      <c r="S1745">
        <v>127</v>
      </c>
      <c r="T1745" s="86">
        <f t="shared" si="0"/>
        <v>2018</v>
      </c>
      <c r="U1745" s="82">
        <f>VLOOKUP(A1745,'SB35 Determination Data'!$B$4:$F$542,5,FALSE)</f>
        <v>2014</v>
      </c>
    </row>
    <row r="1746" spans="1:21" ht="12.75" customHeight="1" x14ac:dyDescent="0.15">
      <c r="A1746" t="s">
        <v>199</v>
      </c>
      <c r="B1746" t="s">
        <v>168</v>
      </c>
      <c r="C1746" t="s">
        <v>144</v>
      </c>
      <c r="D1746" s="85">
        <v>2018</v>
      </c>
      <c r="E1746" t="s">
        <v>1598</v>
      </c>
      <c r="F1746" s="83">
        <v>12</v>
      </c>
      <c r="G1746" s="79">
        <v>0</v>
      </c>
      <c r="H1746" s="83">
        <v>0</v>
      </c>
      <c r="I1746" s="83">
        <v>0</v>
      </c>
      <c r="J1746" s="83">
        <v>7</v>
      </c>
      <c r="K1746" s="79">
        <v>3</v>
      </c>
      <c r="L1746" s="83">
        <v>0</v>
      </c>
      <c r="M1746" s="83">
        <v>3</v>
      </c>
      <c r="N1746" s="2">
        <v>8</v>
      </c>
      <c r="O1746" s="83">
        <v>0</v>
      </c>
      <c r="P1746" s="2">
        <v>20</v>
      </c>
      <c r="Q1746">
        <v>20</v>
      </c>
      <c r="R1746">
        <v>47</v>
      </c>
      <c r="S1746">
        <v>23</v>
      </c>
      <c r="T1746" s="86">
        <f t="shared" si="0"/>
        <v>2018</v>
      </c>
      <c r="U1746" s="82">
        <f>VLOOKUP(A1746,'SB35 Determination Data'!$B$4:$F$542,5,FALSE)</f>
        <v>2014</v>
      </c>
    </row>
    <row r="1747" spans="1:21" ht="12.75" customHeight="1" x14ac:dyDescent="0.15">
      <c r="A1747" t="s">
        <v>519</v>
      </c>
      <c r="B1747" t="s">
        <v>488</v>
      </c>
      <c r="C1747" t="s">
        <v>492</v>
      </c>
      <c r="D1747" s="85">
        <v>2018</v>
      </c>
      <c r="E1747" t="s">
        <v>1598</v>
      </c>
      <c r="F1747" s="83">
        <v>126</v>
      </c>
      <c r="G1747" s="79">
        <v>0</v>
      </c>
      <c r="H1747" s="83">
        <v>0</v>
      </c>
      <c r="I1747" s="83">
        <v>0</v>
      </c>
      <c r="J1747" s="83">
        <v>84</v>
      </c>
      <c r="K1747" s="79">
        <v>0</v>
      </c>
      <c r="L1747" s="83">
        <v>0</v>
      </c>
      <c r="M1747" s="83">
        <v>0</v>
      </c>
      <c r="N1747" s="2">
        <v>95</v>
      </c>
      <c r="O1747" s="83">
        <v>5</v>
      </c>
      <c r="P1747" s="2">
        <v>221</v>
      </c>
      <c r="Q1747">
        <v>0</v>
      </c>
      <c r="R1747">
        <v>526</v>
      </c>
      <c r="S1747">
        <v>5</v>
      </c>
      <c r="T1747" s="86">
        <f t="shared" si="0"/>
        <v>2018</v>
      </c>
      <c r="U1747" s="82">
        <f>VLOOKUP(A1747,'SB35 Determination Data'!$B$4:$F$542,5,FALSE)</f>
        <v>2015</v>
      </c>
    </row>
    <row r="1748" spans="1:21" ht="12.75" customHeight="1" x14ac:dyDescent="0.15">
      <c r="A1748" t="s">
        <v>200</v>
      </c>
      <c r="B1748" t="s">
        <v>168</v>
      </c>
      <c r="C1748" t="s">
        <v>144</v>
      </c>
      <c r="D1748" s="85">
        <v>2018</v>
      </c>
      <c r="E1748" t="s">
        <v>1598</v>
      </c>
      <c r="F1748" s="83">
        <v>1773</v>
      </c>
      <c r="G1748" s="79">
        <v>11</v>
      </c>
      <c r="H1748" s="83">
        <v>11</v>
      </c>
      <c r="I1748" s="83">
        <v>0</v>
      </c>
      <c r="J1748" s="83">
        <v>1066</v>
      </c>
      <c r="K1748" s="79">
        <v>36</v>
      </c>
      <c r="L1748" s="83">
        <v>36</v>
      </c>
      <c r="M1748" s="83">
        <v>0</v>
      </c>
      <c r="N1748" s="83">
        <v>1170</v>
      </c>
      <c r="O1748" s="83">
        <v>0</v>
      </c>
      <c r="P1748" s="2">
        <v>3039</v>
      </c>
      <c r="Q1748">
        <v>222</v>
      </c>
      <c r="R1748">
        <v>7048</v>
      </c>
      <c r="S1748">
        <v>269</v>
      </c>
      <c r="T1748" s="86">
        <f t="shared" si="0"/>
        <v>2018</v>
      </c>
      <c r="U1748" s="82">
        <f>VLOOKUP(A1748,'SB35 Determination Data'!$B$4:$F$542,5,FALSE)</f>
        <v>2014</v>
      </c>
    </row>
    <row r="1749" spans="1:21" ht="12.75" customHeight="1" x14ac:dyDescent="0.15">
      <c r="A1749" t="s">
        <v>310</v>
      </c>
      <c r="B1749" t="s">
        <v>306</v>
      </c>
      <c r="C1749" t="s">
        <v>123</v>
      </c>
      <c r="D1749" s="85">
        <v>2018</v>
      </c>
      <c r="E1749" t="s">
        <v>1598</v>
      </c>
      <c r="F1749" s="83">
        <v>39</v>
      </c>
      <c r="G1749" s="79"/>
      <c r="H1749" s="83"/>
      <c r="I1749" s="83"/>
      <c r="J1749" s="83">
        <v>27</v>
      </c>
      <c r="K1749" s="79"/>
      <c r="L1749" s="83"/>
      <c r="M1749" s="83"/>
      <c r="N1749" s="83">
        <v>29</v>
      </c>
      <c r="O1749" s="83"/>
      <c r="P1749" s="2">
        <v>59</v>
      </c>
      <c r="R1749">
        <v>154</v>
      </c>
      <c r="T1749" s="86">
        <f t="shared" si="0"/>
        <v>2018</v>
      </c>
      <c r="U1749" s="82">
        <f>VLOOKUP(A1749,'SB35 Determination Data'!$B$4:$F$542,5,FALSE)</f>
        <v>2014</v>
      </c>
    </row>
    <row r="1750" spans="1:21" ht="12.75" customHeight="1" x14ac:dyDescent="0.15">
      <c r="A1750" t="s">
        <v>525</v>
      </c>
      <c r="B1750" t="s">
        <v>505</v>
      </c>
      <c r="C1750" t="s">
        <v>67</v>
      </c>
      <c r="D1750" s="85">
        <v>2018</v>
      </c>
      <c r="E1750" t="s">
        <v>1598</v>
      </c>
      <c r="F1750" s="83">
        <v>169</v>
      </c>
      <c r="G1750" s="79">
        <v>0</v>
      </c>
      <c r="H1750" s="83">
        <v>0</v>
      </c>
      <c r="I1750" s="83">
        <v>0</v>
      </c>
      <c r="J1750" s="83">
        <v>99</v>
      </c>
      <c r="K1750" s="79">
        <v>10</v>
      </c>
      <c r="L1750" s="83">
        <v>2</v>
      </c>
      <c r="M1750" s="83">
        <v>8</v>
      </c>
      <c r="N1750" s="83">
        <v>112</v>
      </c>
      <c r="O1750" s="83">
        <v>1</v>
      </c>
      <c r="P1750" s="2">
        <v>97</v>
      </c>
      <c r="Q1750">
        <v>60</v>
      </c>
      <c r="R1750">
        <v>477</v>
      </c>
      <c r="S1750">
        <v>71</v>
      </c>
      <c r="T1750" s="86">
        <f t="shared" si="0"/>
        <v>2018</v>
      </c>
      <c r="U1750" s="82">
        <f>VLOOKUP(A1750,'SB35 Determination Data'!$B$4:$F$542,5,FALSE)</f>
        <v>2015</v>
      </c>
    </row>
    <row r="1751" spans="1:21" ht="12.75" customHeight="1" x14ac:dyDescent="0.15">
      <c r="A1751" t="s">
        <v>527</v>
      </c>
      <c r="B1751" t="s">
        <v>505</v>
      </c>
      <c r="C1751" t="s">
        <v>67</v>
      </c>
      <c r="D1751" s="85">
        <v>2018</v>
      </c>
      <c r="E1751" t="s">
        <v>1598</v>
      </c>
      <c r="F1751" s="83">
        <v>46</v>
      </c>
      <c r="G1751" s="79">
        <v>3</v>
      </c>
      <c r="H1751" s="83">
        <v>0</v>
      </c>
      <c r="I1751" s="83">
        <v>3</v>
      </c>
      <c r="J1751" s="83">
        <v>28</v>
      </c>
      <c r="K1751" s="79">
        <v>1</v>
      </c>
      <c r="L1751" s="83">
        <v>0</v>
      </c>
      <c r="M1751" s="83">
        <v>1</v>
      </c>
      <c r="N1751" s="83">
        <v>32</v>
      </c>
      <c r="O1751" s="83">
        <v>1</v>
      </c>
      <c r="P1751" s="2">
        <v>15</v>
      </c>
      <c r="Q1751">
        <v>23</v>
      </c>
      <c r="R1751">
        <v>121</v>
      </c>
      <c r="S1751">
        <v>28</v>
      </c>
      <c r="T1751" s="86">
        <f t="shared" si="0"/>
        <v>2018</v>
      </c>
      <c r="U1751" s="82">
        <f>VLOOKUP(A1751,'SB35 Determination Data'!$B$4:$F$542,5,FALSE)</f>
        <v>2015</v>
      </c>
    </row>
    <row r="1752" spans="1:21" ht="12.75" customHeight="1" x14ac:dyDescent="0.15">
      <c r="A1752" t="s">
        <v>168</v>
      </c>
      <c r="B1752" t="s">
        <v>168</v>
      </c>
      <c r="C1752" t="s">
        <v>144</v>
      </c>
      <c r="D1752" s="85">
        <v>2018</v>
      </c>
      <c r="E1752" t="s">
        <v>1598</v>
      </c>
      <c r="F1752" s="83">
        <v>20427</v>
      </c>
      <c r="G1752" s="79">
        <v>1101</v>
      </c>
      <c r="H1752" s="83">
        <v>1101</v>
      </c>
      <c r="I1752" s="83">
        <v>0</v>
      </c>
      <c r="J1752" s="83">
        <v>12435</v>
      </c>
      <c r="K1752" s="79">
        <v>326</v>
      </c>
      <c r="L1752" s="83">
        <v>326</v>
      </c>
      <c r="M1752" s="83">
        <v>0</v>
      </c>
      <c r="N1752" s="2">
        <v>13728</v>
      </c>
      <c r="O1752" s="83">
        <v>168</v>
      </c>
      <c r="P1752" s="2">
        <v>35412</v>
      </c>
      <c r="Q1752">
        <v>19236</v>
      </c>
      <c r="R1752">
        <v>82002</v>
      </c>
      <c r="S1752">
        <v>20831</v>
      </c>
      <c r="T1752" s="86">
        <f t="shared" si="0"/>
        <v>2018</v>
      </c>
      <c r="U1752" s="82">
        <f>VLOOKUP(A1752,'SB35 Determination Data'!$B$4:$F$542,5,FALSE)</f>
        <v>2014</v>
      </c>
    </row>
    <row r="1753" spans="1:21" ht="12.75" customHeight="1" x14ac:dyDescent="0.15">
      <c r="A1753" t="s">
        <v>201</v>
      </c>
      <c r="B1753" t="s">
        <v>168</v>
      </c>
      <c r="C1753" t="s">
        <v>144</v>
      </c>
      <c r="D1753" s="85">
        <v>2018</v>
      </c>
      <c r="E1753" t="s">
        <v>1598</v>
      </c>
      <c r="F1753" s="83">
        <v>7417</v>
      </c>
      <c r="G1753" s="79">
        <v>38</v>
      </c>
      <c r="H1753" s="83">
        <v>38</v>
      </c>
      <c r="I1753" s="83">
        <v>0</v>
      </c>
      <c r="J1753" s="83">
        <v>4287</v>
      </c>
      <c r="K1753" s="79">
        <v>14</v>
      </c>
      <c r="L1753" s="83">
        <v>14</v>
      </c>
      <c r="M1753" s="83">
        <v>0</v>
      </c>
      <c r="N1753" s="83">
        <v>4938</v>
      </c>
      <c r="O1753" s="83">
        <v>19</v>
      </c>
      <c r="P1753" s="2">
        <v>10844</v>
      </c>
      <c r="Q1753">
        <v>562</v>
      </c>
      <c r="R1753">
        <v>27486</v>
      </c>
      <c r="S1753">
        <v>633</v>
      </c>
      <c r="T1753" s="86">
        <f t="shared" si="0"/>
        <v>2018</v>
      </c>
      <c r="U1753" s="82">
        <f>VLOOKUP(A1753,'SB35 Determination Data'!$B$4:$F$542,5,FALSE)</f>
        <v>2014</v>
      </c>
    </row>
    <row r="1754" spans="1:21" ht="12.75" customHeight="1" x14ac:dyDescent="0.15">
      <c r="A1754" t="s">
        <v>252</v>
      </c>
      <c r="B1754" t="s">
        <v>249</v>
      </c>
      <c r="C1754" t="s">
        <v>250</v>
      </c>
      <c r="D1754" s="85">
        <v>2018</v>
      </c>
      <c r="E1754" t="s">
        <v>1598</v>
      </c>
      <c r="F1754" s="83">
        <v>604</v>
      </c>
      <c r="G1754" s="79">
        <v>0</v>
      </c>
      <c r="H1754" s="83">
        <v>0</v>
      </c>
      <c r="I1754" s="83">
        <v>0</v>
      </c>
      <c r="J1754" s="83">
        <v>431</v>
      </c>
      <c r="K1754" s="79">
        <v>1</v>
      </c>
      <c r="L1754" s="83">
        <v>0</v>
      </c>
      <c r="M1754" s="83">
        <v>1</v>
      </c>
      <c r="N1754" s="83">
        <v>396</v>
      </c>
      <c r="O1754" s="83">
        <v>4</v>
      </c>
      <c r="P1754" s="2">
        <v>1049</v>
      </c>
      <c r="Q1754">
        <v>258</v>
      </c>
      <c r="R1754">
        <v>2480</v>
      </c>
      <c r="S1754">
        <v>263</v>
      </c>
      <c r="T1754" s="86">
        <f t="shared" si="0"/>
        <v>2018</v>
      </c>
      <c r="U1754" s="82">
        <f>VLOOKUP(A1754,'SB35 Determination Data'!$B$4:$F$542,5,FALSE)</f>
        <v>2016</v>
      </c>
    </row>
    <row r="1755" spans="1:21" ht="12.75" customHeight="1" x14ac:dyDescent="0.15">
      <c r="A1755" t="s">
        <v>530</v>
      </c>
      <c r="B1755" t="s">
        <v>505</v>
      </c>
      <c r="C1755" t="s">
        <v>67</v>
      </c>
      <c r="D1755" s="85">
        <v>2018</v>
      </c>
      <c r="E1755" t="s">
        <v>1598</v>
      </c>
      <c r="F1755" s="83">
        <v>201</v>
      </c>
      <c r="G1755" s="79">
        <v>0</v>
      </c>
      <c r="H1755" s="83">
        <v>0</v>
      </c>
      <c r="I1755" s="83">
        <v>0</v>
      </c>
      <c r="J1755" s="83">
        <v>112</v>
      </c>
      <c r="K1755" s="79">
        <v>0</v>
      </c>
      <c r="L1755" s="83">
        <v>0</v>
      </c>
      <c r="M1755" s="83">
        <v>0</v>
      </c>
      <c r="N1755" s="83">
        <v>132</v>
      </c>
      <c r="O1755" s="83">
        <v>16</v>
      </c>
      <c r="P1755" s="2">
        <v>174</v>
      </c>
      <c r="Q1755">
        <v>7</v>
      </c>
      <c r="R1755">
        <v>619</v>
      </c>
      <c r="S1755">
        <v>23</v>
      </c>
      <c r="T1755" s="86">
        <f t="shared" si="0"/>
        <v>2018</v>
      </c>
      <c r="U1755" s="82">
        <f>VLOOKUP(A1755,'SB35 Determination Data'!$B$4:$F$542,5,FALSE)</f>
        <v>2015</v>
      </c>
    </row>
    <row r="1756" spans="1:21" ht="12.75" customHeight="1" x14ac:dyDescent="0.15">
      <c r="A1756" t="s">
        <v>1154</v>
      </c>
      <c r="B1756" t="s">
        <v>168</v>
      </c>
      <c r="C1756" t="s">
        <v>144</v>
      </c>
      <c r="D1756" s="85">
        <v>2018</v>
      </c>
      <c r="E1756" t="s">
        <v>1598</v>
      </c>
      <c r="F1756" s="83">
        <v>123</v>
      </c>
      <c r="G1756" s="79"/>
      <c r="H1756" s="83"/>
      <c r="I1756" s="83"/>
      <c r="J1756" s="83">
        <v>72</v>
      </c>
      <c r="K1756" s="79"/>
      <c r="L1756" s="83"/>
      <c r="M1756" s="83"/>
      <c r="N1756" s="83">
        <v>81</v>
      </c>
      <c r="O1756" s="83"/>
      <c r="P1756" s="2">
        <v>218</v>
      </c>
      <c r="R1756">
        <v>494</v>
      </c>
      <c r="T1756" s="86">
        <f t="shared" si="0"/>
        <v>2018</v>
      </c>
      <c r="U1756" s="82">
        <f>VLOOKUP(A1756,'SB35 Determination Data'!$B$4:$F$542,5,FALSE)</f>
        <v>2014</v>
      </c>
    </row>
    <row r="1757" spans="1:21" ht="12.75" customHeight="1" x14ac:dyDescent="0.15">
      <c r="A1757" t="s">
        <v>227</v>
      </c>
      <c r="B1757" t="s">
        <v>227</v>
      </c>
      <c r="C1757" t="s">
        <v>83</v>
      </c>
      <c r="D1757" s="85">
        <v>2018</v>
      </c>
      <c r="E1757" t="s">
        <v>1598</v>
      </c>
      <c r="F1757" s="83">
        <v>1352</v>
      </c>
      <c r="G1757" s="79">
        <v>0</v>
      </c>
      <c r="H1757" s="83">
        <v>0</v>
      </c>
      <c r="I1757" s="83">
        <v>0</v>
      </c>
      <c r="J1757" s="83">
        <v>1056</v>
      </c>
      <c r="K1757" s="79">
        <v>0</v>
      </c>
      <c r="L1757" s="83">
        <v>0</v>
      </c>
      <c r="M1757" s="83">
        <v>0</v>
      </c>
      <c r="N1757" s="83">
        <v>1091</v>
      </c>
      <c r="O1757" s="83">
        <v>0</v>
      </c>
      <c r="P1757" s="2">
        <v>2600</v>
      </c>
      <c r="Q1757">
        <v>69</v>
      </c>
      <c r="R1757">
        <v>6099</v>
      </c>
      <c r="S1757">
        <v>69</v>
      </c>
      <c r="T1757" s="86">
        <f t="shared" si="0"/>
        <v>2018</v>
      </c>
      <c r="U1757" s="82">
        <f>VLOOKUP(A1757,'SB35 Determination Data'!$B$4:$F$542,5,FALSE)</f>
        <v>2016</v>
      </c>
    </row>
    <row r="1758" spans="1:21" ht="12.75" customHeight="1" x14ac:dyDescent="0.15">
      <c r="A1758" t="s">
        <v>228</v>
      </c>
      <c r="B1758" t="s">
        <v>227</v>
      </c>
      <c r="C1758" t="s">
        <v>163</v>
      </c>
      <c r="D1758" s="85">
        <v>2018</v>
      </c>
      <c r="E1758" t="s">
        <v>1598</v>
      </c>
      <c r="F1758" s="83">
        <v>1285</v>
      </c>
      <c r="G1758" s="79">
        <v>0</v>
      </c>
      <c r="H1758" s="83">
        <v>0</v>
      </c>
      <c r="I1758" s="83">
        <v>0</v>
      </c>
      <c r="J1758" s="83">
        <v>984</v>
      </c>
      <c r="K1758" s="79">
        <v>10</v>
      </c>
      <c r="L1758" s="83">
        <v>0</v>
      </c>
      <c r="M1758" s="83">
        <v>10</v>
      </c>
      <c r="N1758" s="83">
        <v>1015</v>
      </c>
      <c r="O1758" s="83">
        <v>0</v>
      </c>
      <c r="P1758" s="2">
        <v>2398</v>
      </c>
      <c r="Q1758">
        <v>295</v>
      </c>
      <c r="R1758">
        <v>5682</v>
      </c>
      <c r="S1758">
        <v>305</v>
      </c>
      <c r="T1758" s="86">
        <f t="shared" si="0"/>
        <v>2018</v>
      </c>
      <c r="U1758" s="82">
        <f>VLOOKUP(A1758,'SB35 Determination Data'!$B$4:$F$542,5,FALSE)</f>
        <v>2016</v>
      </c>
    </row>
    <row r="1759" spans="1:21" ht="12.75" customHeight="1" x14ac:dyDescent="0.15">
      <c r="A1759" t="s">
        <v>202</v>
      </c>
      <c r="B1759" t="s">
        <v>168</v>
      </c>
      <c r="C1759" t="s">
        <v>144</v>
      </c>
      <c r="D1759" s="85">
        <v>2018</v>
      </c>
      <c r="E1759" t="s">
        <v>1598</v>
      </c>
      <c r="F1759" s="83">
        <v>1</v>
      </c>
      <c r="G1759" s="79">
        <v>0</v>
      </c>
      <c r="H1759" s="83">
        <v>0</v>
      </c>
      <c r="I1759" s="83">
        <v>0</v>
      </c>
      <c r="J1759" s="83">
        <v>1</v>
      </c>
      <c r="K1759" s="79">
        <v>0</v>
      </c>
      <c r="L1759" s="83">
        <v>0</v>
      </c>
      <c r="M1759" s="83">
        <v>0</v>
      </c>
      <c r="N1759" s="2">
        <v>0</v>
      </c>
      <c r="O1759" s="83">
        <v>0</v>
      </c>
      <c r="P1759" s="2">
        <v>0</v>
      </c>
      <c r="Q1759">
        <v>17</v>
      </c>
      <c r="R1759">
        <v>2</v>
      </c>
      <c r="S1759">
        <v>17</v>
      </c>
      <c r="T1759" s="86">
        <f t="shared" si="0"/>
        <v>2018</v>
      </c>
      <c r="U1759" s="82">
        <f>VLOOKUP(A1759,'SB35 Determination Data'!$B$4:$F$542,5,FALSE)</f>
        <v>2014</v>
      </c>
    </row>
    <row r="1760" spans="1:21" ht="12.75" customHeight="1" x14ac:dyDescent="0.15">
      <c r="A1760" t="s">
        <v>255</v>
      </c>
      <c r="B1760" t="s">
        <v>254</v>
      </c>
      <c r="C1760" t="s">
        <v>83</v>
      </c>
      <c r="D1760" s="85">
        <v>2018</v>
      </c>
      <c r="E1760" t="s">
        <v>1598</v>
      </c>
      <c r="F1760" s="83">
        <v>17</v>
      </c>
      <c r="G1760" s="79">
        <v>0</v>
      </c>
      <c r="H1760" s="83">
        <v>0</v>
      </c>
      <c r="I1760" s="83">
        <v>0</v>
      </c>
      <c r="J1760" s="83">
        <v>12</v>
      </c>
      <c r="K1760" s="79">
        <v>0</v>
      </c>
      <c r="L1760" s="83">
        <v>0</v>
      </c>
      <c r="M1760" s="83">
        <v>0</v>
      </c>
      <c r="N1760" s="83">
        <v>14</v>
      </c>
      <c r="O1760" s="83">
        <v>0</v>
      </c>
      <c r="P1760" s="2">
        <v>31</v>
      </c>
      <c r="Q1760">
        <v>38</v>
      </c>
      <c r="R1760">
        <v>74</v>
      </c>
      <c r="S1760">
        <v>38</v>
      </c>
      <c r="T1760" s="86">
        <f t="shared" si="0"/>
        <v>2018</v>
      </c>
      <c r="U1760" s="82">
        <f>VLOOKUP(A1760,'SB35 Determination Data'!$B$4:$F$542,5,FALSE)</f>
        <v>2014</v>
      </c>
    </row>
    <row r="1761" spans="1:21" ht="12.75" customHeight="1" x14ac:dyDescent="0.15">
      <c r="A1761" t="s">
        <v>1164</v>
      </c>
      <c r="B1761" t="s">
        <v>168</v>
      </c>
      <c r="C1761" t="s">
        <v>144</v>
      </c>
      <c r="D1761" s="85">
        <v>2018</v>
      </c>
      <c r="E1761" t="s">
        <v>1598</v>
      </c>
      <c r="F1761" s="83">
        <v>10</v>
      </c>
      <c r="G1761" s="79">
        <v>0</v>
      </c>
      <c r="H1761" s="83">
        <v>0</v>
      </c>
      <c r="I1761" s="83">
        <v>0</v>
      </c>
      <c r="J1761" s="83">
        <v>6</v>
      </c>
      <c r="K1761" s="79">
        <v>0</v>
      </c>
      <c r="L1761" s="83">
        <v>0</v>
      </c>
      <c r="M1761" s="83">
        <v>0</v>
      </c>
      <c r="N1761" s="83">
        <v>7</v>
      </c>
      <c r="O1761" s="83">
        <v>0</v>
      </c>
      <c r="P1761" s="2">
        <v>15</v>
      </c>
      <c r="Q1761">
        <v>43</v>
      </c>
      <c r="R1761">
        <v>38</v>
      </c>
      <c r="S1761">
        <v>43</v>
      </c>
      <c r="T1761" s="86">
        <f t="shared" si="0"/>
        <v>2018</v>
      </c>
      <c r="U1761" s="82">
        <f>VLOOKUP(A1761,'SB35 Determination Data'!$B$4:$F$542,5,FALSE)</f>
        <v>2014</v>
      </c>
    </row>
    <row r="1762" spans="1:21" ht="12.75" customHeight="1" x14ac:dyDescent="0.15">
      <c r="A1762" t="s">
        <v>1166</v>
      </c>
      <c r="B1762" t="s">
        <v>464</v>
      </c>
      <c r="C1762" t="s">
        <v>128</v>
      </c>
      <c r="D1762" s="85">
        <v>2018</v>
      </c>
      <c r="E1762" t="s">
        <v>1598</v>
      </c>
      <c r="F1762" s="83">
        <v>925</v>
      </c>
      <c r="G1762" s="79">
        <v>4</v>
      </c>
      <c r="H1762" s="83">
        <v>0</v>
      </c>
      <c r="I1762" s="83">
        <v>4</v>
      </c>
      <c r="J1762" s="83">
        <v>693</v>
      </c>
      <c r="K1762" s="79">
        <v>5</v>
      </c>
      <c r="L1762" s="83">
        <v>0</v>
      </c>
      <c r="M1762" s="83">
        <v>5</v>
      </c>
      <c r="N1762" s="2">
        <v>825</v>
      </c>
      <c r="O1762" s="83">
        <v>4</v>
      </c>
      <c r="P1762" s="2">
        <v>1958</v>
      </c>
      <c r="Q1762">
        <v>476</v>
      </c>
      <c r="R1762">
        <v>4401</v>
      </c>
      <c r="S1762">
        <v>489</v>
      </c>
      <c r="T1762" s="86">
        <f t="shared" si="0"/>
        <v>2018</v>
      </c>
      <c r="U1762" s="82">
        <f>VLOOKUP(A1762,'SB35 Determination Data'!$B$4:$F$542,5,FALSE)</f>
        <v>2016</v>
      </c>
    </row>
    <row r="1763" spans="1:21" ht="12.75" customHeight="1" x14ac:dyDescent="0.15">
      <c r="A1763" t="s">
        <v>234</v>
      </c>
      <c r="B1763" t="s">
        <v>229</v>
      </c>
      <c r="C1763" t="s">
        <v>67</v>
      </c>
      <c r="D1763" s="85">
        <v>2018</v>
      </c>
      <c r="E1763" t="s">
        <v>1598</v>
      </c>
      <c r="F1763" s="83">
        <v>55</v>
      </c>
      <c r="G1763" s="79">
        <v>8</v>
      </c>
      <c r="H1763" s="83">
        <v>1</v>
      </c>
      <c r="I1763" s="83">
        <v>7</v>
      </c>
      <c r="J1763" s="83">
        <v>32</v>
      </c>
      <c r="K1763" s="79">
        <v>0</v>
      </c>
      <c r="L1763" s="83">
        <v>0</v>
      </c>
      <c r="M1763" s="83">
        <v>0</v>
      </c>
      <c r="N1763" s="83">
        <v>37</v>
      </c>
      <c r="O1763" s="83">
        <v>3</v>
      </c>
      <c r="P1763" s="2">
        <v>61</v>
      </c>
      <c r="Q1763">
        <v>36</v>
      </c>
      <c r="R1763">
        <v>185</v>
      </c>
      <c r="S1763">
        <v>47</v>
      </c>
      <c r="T1763" s="86">
        <f t="shared" si="0"/>
        <v>2018</v>
      </c>
      <c r="U1763" s="82">
        <f>VLOOKUP(A1763,'SB35 Determination Data'!$B$4:$F$542,5,FALSE)</f>
        <v>2015</v>
      </c>
    </row>
    <row r="1764" spans="1:21" ht="12.75" customHeight="1" x14ac:dyDescent="0.15">
      <c r="A1764" t="s">
        <v>259</v>
      </c>
      <c r="B1764" t="s">
        <v>257</v>
      </c>
      <c r="C1764" t="s">
        <v>128</v>
      </c>
      <c r="D1764" s="85">
        <v>2018</v>
      </c>
      <c r="E1764" t="s">
        <v>1598</v>
      </c>
      <c r="F1764" s="83">
        <v>315</v>
      </c>
      <c r="G1764" s="79">
        <v>0</v>
      </c>
      <c r="H1764" s="83">
        <v>0</v>
      </c>
      <c r="I1764" s="83">
        <v>0</v>
      </c>
      <c r="J1764" s="83">
        <v>206</v>
      </c>
      <c r="K1764" s="79">
        <v>0</v>
      </c>
      <c r="L1764" s="83">
        <v>0</v>
      </c>
      <c r="M1764" s="83">
        <v>0</v>
      </c>
      <c r="N1764" s="83">
        <v>239</v>
      </c>
      <c r="O1764" s="83">
        <v>0</v>
      </c>
      <c r="P1764" s="2">
        <v>548</v>
      </c>
      <c r="Q1764">
        <v>121</v>
      </c>
      <c r="R1764">
        <v>1308</v>
      </c>
      <c r="S1764">
        <v>121</v>
      </c>
      <c r="T1764" s="86">
        <f t="shared" si="0"/>
        <v>2018</v>
      </c>
      <c r="U1764" s="82">
        <f>VLOOKUP(A1764,'SB35 Determination Data'!$B$4:$F$542,5,FALSE)</f>
        <v>2016</v>
      </c>
    </row>
    <row r="1765" spans="1:21" ht="12.75" customHeight="1" x14ac:dyDescent="0.15">
      <c r="A1765" t="s">
        <v>243</v>
      </c>
      <c r="B1765" t="s">
        <v>242</v>
      </c>
      <c r="C1765" t="s">
        <v>83</v>
      </c>
      <c r="D1765" s="85">
        <v>2018</v>
      </c>
      <c r="E1765" t="s">
        <v>1598</v>
      </c>
      <c r="F1765" s="83">
        <v>265</v>
      </c>
      <c r="G1765" s="79">
        <v>0</v>
      </c>
      <c r="H1765" s="83">
        <v>0</v>
      </c>
      <c r="I1765" s="83">
        <v>0</v>
      </c>
      <c r="J1765" s="83">
        <v>130</v>
      </c>
      <c r="K1765" s="79">
        <v>0</v>
      </c>
      <c r="L1765" s="83">
        <v>0</v>
      </c>
      <c r="M1765" s="83">
        <v>0</v>
      </c>
      <c r="N1765" s="83">
        <v>180</v>
      </c>
      <c r="O1765" s="83">
        <v>0</v>
      </c>
      <c r="P1765" s="2">
        <v>420</v>
      </c>
      <c r="Q1765">
        <v>56</v>
      </c>
      <c r="R1765">
        <v>995</v>
      </c>
      <c r="S1765">
        <v>56</v>
      </c>
      <c r="T1765" s="86">
        <f t="shared" si="0"/>
        <v>2018</v>
      </c>
      <c r="U1765" s="82">
        <f>VLOOKUP(A1765,'SB35 Determination Data'!$B$4:$F$542,5,FALSE)</f>
        <v>2014</v>
      </c>
    </row>
    <row r="1766" spans="1:21" ht="12.75" customHeight="1" x14ac:dyDescent="0.15">
      <c r="A1766" t="s">
        <v>109</v>
      </c>
      <c r="B1766" t="s">
        <v>99</v>
      </c>
      <c r="C1766" t="s">
        <v>67</v>
      </c>
      <c r="D1766" s="85">
        <v>2018</v>
      </c>
      <c r="E1766" t="s">
        <v>1598</v>
      </c>
      <c r="F1766" s="83">
        <v>124</v>
      </c>
      <c r="G1766" s="79">
        <v>0</v>
      </c>
      <c r="H1766" s="83">
        <v>0</v>
      </c>
      <c r="I1766" s="83">
        <v>0</v>
      </c>
      <c r="J1766" s="83">
        <v>72</v>
      </c>
      <c r="K1766" s="79">
        <v>0</v>
      </c>
      <c r="L1766" s="83">
        <v>0</v>
      </c>
      <c r="M1766" s="83">
        <v>0</v>
      </c>
      <c r="N1766" s="2">
        <v>78</v>
      </c>
      <c r="O1766" s="83">
        <v>0</v>
      </c>
      <c r="P1766" s="2">
        <v>195</v>
      </c>
      <c r="Q1766">
        <v>5</v>
      </c>
      <c r="R1766">
        <v>469</v>
      </c>
      <c r="S1766">
        <v>5</v>
      </c>
      <c r="T1766" s="86">
        <f t="shared" si="0"/>
        <v>2018</v>
      </c>
      <c r="U1766" s="82">
        <f>VLOOKUP(A1766,'SB35 Determination Data'!$B$4:$F$542,5,FALSE)</f>
        <v>2015</v>
      </c>
    </row>
    <row r="1767" spans="1:21" ht="12.75" customHeight="1" x14ac:dyDescent="0.15">
      <c r="A1767" t="s">
        <v>1181</v>
      </c>
      <c r="B1767" t="s">
        <v>630</v>
      </c>
      <c r="C1767" t="s">
        <v>123</v>
      </c>
      <c r="D1767" s="85">
        <v>2018</v>
      </c>
      <c r="E1767" t="s">
        <v>1598</v>
      </c>
      <c r="F1767" s="83">
        <v>12</v>
      </c>
      <c r="G1767" s="79">
        <v>0</v>
      </c>
      <c r="H1767" s="83">
        <v>0</v>
      </c>
      <c r="I1767" s="83">
        <v>0</v>
      </c>
      <c r="J1767" s="83">
        <v>8</v>
      </c>
      <c r="K1767" s="79">
        <v>0</v>
      </c>
      <c r="L1767" s="83">
        <v>0</v>
      </c>
      <c r="M1767" s="83">
        <v>0</v>
      </c>
      <c r="N1767" s="83">
        <v>13</v>
      </c>
      <c r="O1767" s="83">
        <v>0</v>
      </c>
      <c r="P1767" s="2">
        <v>39</v>
      </c>
      <c r="Q1767">
        <v>4</v>
      </c>
      <c r="R1767">
        <v>72</v>
      </c>
      <c r="S1767">
        <v>4</v>
      </c>
      <c r="T1767" s="86">
        <f t="shared" si="0"/>
        <v>2018</v>
      </c>
      <c r="U1767" s="82">
        <f>VLOOKUP(A1767,'SB35 Determination Data'!$B$4:$F$542,5,FALSE)</f>
        <v>2014</v>
      </c>
    </row>
    <row r="1768" spans="1:21" ht="12.75" customHeight="1" x14ac:dyDescent="0.15">
      <c r="A1768" t="s">
        <v>329</v>
      </c>
      <c r="B1768" t="s">
        <v>316</v>
      </c>
      <c r="C1768" t="s">
        <v>144</v>
      </c>
      <c r="D1768" s="85">
        <v>2018</v>
      </c>
      <c r="E1768" t="s">
        <v>1598</v>
      </c>
      <c r="F1768" s="83">
        <v>1488</v>
      </c>
      <c r="G1768" s="79">
        <v>0</v>
      </c>
      <c r="H1768" s="83">
        <v>0</v>
      </c>
      <c r="I1768" s="83">
        <v>0</v>
      </c>
      <c r="J1768" s="83">
        <v>1007</v>
      </c>
      <c r="K1768" s="79">
        <v>1</v>
      </c>
      <c r="L1768" s="83">
        <v>0</v>
      </c>
      <c r="M1768" s="83">
        <v>1</v>
      </c>
      <c r="N1768" s="83">
        <v>1140</v>
      </c>
      <c r="O1768" s="83">
        <v>181</v>
      </c>
      <c r="P1768" s="2">
        <v>2610</v>
      </c>
      <c r="Q1768">
        <v>759</v>
      </c>
      <c r="R1768">
        <v>6245</v>
      </c>
      <c r="S1768">
        <v>941</v>
      </c>
      <c r="T1768" s="86">
        <f t="shared" si="0"/>
        <v>2018</v>
      </c>
      <c r="U1768" s="82">
        <f>VLOOKUP(A1768,'SB35 Determination Data'!$B$4:$F$542,5,FALSE)</f>
        <v>2014</v>
      </c>
    </row>
    <row r="1769" spans="1:21" ht="12.75" customHeight="1" x14ac:dyDescent="0.15">
      <c r="A1769" t="s">
        <v>493</v>
      </c>
      <c r="B1769" t="s">
        <v>449</v>
      </c>
      <c r="C1769" t="s">
        <v>67</v>
      </c>
      <c r="D1769" s="85">
        <v>2018</v>
      </c>
      <c r="E1769" t="s">
        <v>1598</v>
      </c>
      <c r="F1769" s="83">
        <v>233</v>
      </c>
      <c r="G1769" s="79">
        <v>9</v>
      </c>
      <c r="H1769" s="83">
        <v>0</v>
      </c>
      <c r="I1769" s="83">
        <v>9</v>
      </c>
      <c r="J1769" s="83">
        <v>129</v>
      </c>
      <c r="K1769" s="79">
        <v>6</v>
      </c>
      <c r="L1769" s="83">
        <v>1</v>
      </c>
      <c r="M1769" s="83">
        <v>5</v>
      </c>
      <c r="N1769" s="2">
        <v>143</v>
      </c>
      <c r="O1769" s="83">
        <v>3</v>
      </c>
      <c r="P1769" s="2">
        <v>150</v>
      </c>
      <c r="Q1769">
        <v>26</v>
      </c>
      <c r="R1769">
        <v>655</v>
      </c>
      <c r="S1769">
        <v>44</v>
      </c>
      <c r="T1769" s="86">
        <f t="shared" si="0"/>
        <v>2018</v>
      </c>
      <c r="U1769" s="82">
        <f>VLOOKUP(A1769,'SB35 Determination Data'!$B$4:$F$542,5,FALSE)</f>
        <v>2015</v>
      </c>
    </row>
    <row r="1770" spans="1:21" ht="12.75" customHeight="1" x14ac:dyDescent="0.15">
      <c r="A1770" t="s">
        <v>249</v>
      </c>
      <c r="B1770" t="s">
        <v>249</v>
      </c>
      <c r="C1770" t="s">
        <v>250</v>
      </c>
      <c r="D1770" s="85">
        <v>2018</v>
      </c>
      <c r="E1770" t="s">
        <v>1598</v>
      </c>
      <c r="F1770" s="83">
        <v>1351</v>
      </c>
      <c r="G1770" s="79">
        <v>0</v>
      </c>
      <c r="H1770" s="83">
        <v>0</v>
      </c>
      <c r="I1770" s="83">
        <v>0</v>
      </c>
      <c r="J1770" s="83">
        <v>966</v>
      </c>
      <c r="K1770" s="79">
        <v>0</v>
      </c>
      <c r="L1770" s="83">
        <v>0</v>
      </c>
      <c r="M1770" s="83">
        <v>0</v>
      </c>
      <c r="N1770" s="83">
        <v>886</v>
      </c>
      <c r="O1770" s="83">
        <v>0</v>
      </c>
      <c r="P1770" s="2">
        <v>2348</v>
      </c>
      <c r="Q1770">
        <v>603</v>
      </c>
      <c r="R1770">
        <v>5551</v>
      </c>
      <c r="S1770">
        <v>603</v>
      </c>
      <c r="T1770" s="86">
        <f t="shared" si="0"/>
        <v>2018</v>
      </c>
      <c r="U1770" s="82">
        <f>VLOOKUP(A1770,'SB35 Determination Data'!$B$4:$F$542,5,FALSE)</f>
        <v>2016</v>
      </c>
    </row>
    <row r="1771" spans="1:21" ht="12.75" customHeight="1" x14ac:dyDescent="0.15">
      <c r="A1771" t="s">
        <v>253</v>
      </c>
      <c r="B1771" t="s">
        <v>249</v>
      </c>
      <c r="C1771" t="s">
        <v>250</v>
      </c>
      <c r="D1771" s="85">
        <v>2018</v>
      </c>
      <c r="E1771" t="s">
        <v>1598</v>
      </c>
      <c r="F1771" s="83">
        <v>1085</v>
      </c>
      <c r="G1771" s="79">
        <v>0</v>
      </c>
      <c r="H1771" s="83">
        <v>0</v>
      </c>
      <c r="I1771" s="83">
        <v>0</v>
      </c>
      <c r="J1771" s="83">
        <v>775</v>
      </c>
      <c r="K1771" s="79">
        <v>11</v>
      </c>
      <c r="L1771" s="83">
        <v>0</v>
      </c>
      <c r="M1771" s="83">
        <v>11</v>
      </c>
      <c r="N1771" s="83">
        <v>711</v>
      </c>
      <c r="O1771" s="83">
        <v>1</v>
      </c>
      <c r="P1771" s="2">
        <v>1885</v>
      </c>
      <c r="Q1771">
        <v>148</v>
      </c>
      <c r="R1771">
        <v>4456</v>
      </c>
      <c r="S1771">
        <v>160</v>
      </c>
      <c r="T1771" s="86">
        <f t="shared" si="0"/>
        <v>2018</v>
      </c>
      <c r="U1771" s="82">
        <f>VLOOKUP(A1771,'SB35 Determination Data'!$B$4:$F$542,5,FALSE)</f>
        <v>2016</v>
      </c>
    </row>
    <row r="1772" spans="1:21" ht="12.75" customHeight="1" x14ac:dyDescent="0.15">
      <c r="A1772" t="s">
        <v>235</v>
      </c>
      <c r="B1772" t="s">
        <v>229</v>
      </c>
      <c r="C1772" t="s">
        <v>67</v>
      </c>
      <c r="D1772" s="85">
        <v>2018</v>
      </c>
      <c r="E1772" t="s">
        <v>1598</v>
      </c>
      <c r="F1772" s="83">
        <v>41</v>
      </c>
      <c r="G1772" s="79">
        <v>5</v>
      </c>
      <c r="H1772" s="83">
        <v>0</v>
      </c>
      <c r="I1772" s="83">
        <v>5</v>
      </c>
      <c r="J1772" s="83">
        <v>24</v>
      </c>
      <c r="K1772" s="79">
        <v>3</v>
      </c>
      <c r="L1772" s="83">
        <v>0</v>
      </c>
      <c r="M1772" s="83">
        <v>3</v>
      </c>
      <c r="N1772" s="83">
        <v>26</v>
      </c>
      <c r="O1772" s="83">
        <v>3</v>
      </c>
      <c r="P1772" s="2">
        <v>38</v>
      </c>
      <c r="Q1772">
        <v>4</v>
      </c>
      <c r="R1772">
        <v>129</v>
      </c>
      <c r="S1772">
        <v>15</v>
      </c>
      <c r="T1772" s="86">
        <f t="shared" si="0"/>
        <v>2018</v>
      </c>
      <c r="U1772" s="82">
        <f>VLOOKUP(A1772,'SB35 Determination Data'!$B$4:$F$542,5,FALSE)</f>
        <v>2015</v>
      </c>
    </row>
    <row r="1773" spans="1:21" ht="12.75" customHeight="1" x14ac:dyDescent="0.15">
      <c r="A1773" t="s">
        <v>494</v>
      </c>
      <c r="B1773" t="s">
        <v>449</v>
      </c>
      <c r="C1773" t="s">
        <v>67</v>
      </c>
      <c r="D1773" s="85">
        <v>2018</v>
      </c>
      <c r="E1773" t="s">
        <v>1598</v>
      </c>
      <c r="F1773" s="83">
        <v>193</v>
      </c>
      <c r="G1773" s="79"/>
      <c r="H1773" s="83"/>
      <c r="I1773" s="83"/>
      <c r="J1773" s="83">
        <v>101</v>
      </c>
      <c r="K1773" s="79"/>
      <c r="L1773" s="83"/>
      <c r="M1773" s="83"/>
      <c r="N1773" s="2">
        <v>112</v>
      </c>
      <c r="O1773" s="83"/>
      <c r="P1773" s="2">
        <v>257</v>
      </c>
      <c r="R1773">
        <v>663</v>
      </c>
      <c r="T1773" s="86">
        <f t="shared" si="0"/>
        <v>2018</v>
      </c>
      <c r="U1773" s="82">
        <f>VLOOKUP(A1773,'SB35 Determination Data'!$B$4:$F$542,5,FALSE)</f>
        <v>2015</v>
      </c>
    </row>
    <row r="1774" spans="1:21" ht="12.75" customHeight="1" x14ac:dyDescent="0.15">
      <c r="A1774" t="s">
        <v>531</v>
      </c>
      <c r="B1774" t="s">
        <v>505</v>
      </c>
      <c r="C1774" t="s">
        <v>67</v>
      </c>
      <c r="D1774" s="85">
        <v>2018</v>
      </c>
      <c r="E1774" t="s">
        <v>1598</v>
      </c>
      <c r="F1774" s="83">
        <v>1004</v>
      </c>
      <c r="G1774" s="79">
        <v>10</v>
      </c>
      <c r="H1774" s="83">
        <v>10</v>
      </c>
      <c r="I1774" s="83">
        <v>0</v>
      </c>
      <c r="J1774" s="83">
        <v>570</v>
      </c>
      <c r="K1774" s="79">
        <v>0</v>
      </c>
      <c r="L1774" s="83">
        <v>0</v>
      </c>
      <c r="M1774" s="83">
        <v>0</v>
      </c>
      <c r="N1774" s="83">
        <v>565</v>
      </c>
      <c r="O1774" s="83">
        <v>0</v>
      </c>
      <c r="P1774" s="2">
        <v>1151</v>
      </c>
      <c r="Q1774">
        <v>1776</v>
      </c>
      <c r="R1774">
        <v>3290</v>
      </c>
      <c r="S1774">
        <v>1786</v>
      </c>
      <c r="T1774" s="86">
        <f t="shared" si="0"/>
        <v>2018</v>
      </c>
      <c r="U1774" s="82">
        <f>VLOOKUP(A1774,'SB35 Determination Data'!$B$4:$F$542,5,FALSE)</f>
        <v>2015</v>
      </c>
    </row>
    <row r="1775" spans="1:21" ht="12.75" customHeight="1" x14ac:dyDescent="0.15">
      <c r="A1775" t="s">
        <v>293</v>
      </c>
      <c r="B1775" t="s">
        <v>273</v>
      </c>
      <c r="C1775" t="s">
        <v>144</v>
      </c>
      <c r="D1775" s="85">
        <v>2018</v>
      </c>
      <c r="E1775" t="s">
        <v>1598</v>
      </c>
      <c r="F1775" s="83">
        <v>42</v>
      </c>
      <c r="G1775" s="79">
        <v>0</v>
      </c>
      <c r="H1775" s="83">
        <v>0</v>
      </c>
      <c r="I1775" s="83">
        <v>0</v>
      </c>
      <c r="J1775" s="83">
        <v>29</v>
      </c>
      <c r="K1775" s="79">
        <v>0</v>
      </c>
      <c r="L1775" s="83">
        <v>0</v>
      </c>
      <c r="M1775" s="83">
        <v>0</v>
      </c>
      <c r="N1775" s="83">
        <v>33</v>
      </c>
      <c r="O1775" s="83">
        <v>0</v>
      </c>
      <c r="P1775" s="2">
        <v>73</v>
      </c>
      <c r="Q1775">
        <v>5</v>
      </c>
      <c r="R1775">
        <v>177</v>
      </c>
      <c r="S1775">
        <v>5</v>
      </c>
      <c r="T1775" s="86">
        <f t="shared" si="0"/>
        <v>2018</v>
      </c>
      <c r="U1775" s="82">
        <f>VLOOKUP(A1775,'SB35 Determination Data'!$B$4:$F$542,5,FALSE)</f>
        <v>2014</v>
      </c>
    </row>
    <row r="1776" spans="1:21" ht="12.75" customHeight="1" x14ac:dyDescent="0.15">
      <c r="A1776" t="s">
        <v>584</v>
      </c>
      <c r="B1776" t="s">
        <v>517</v>
      </c>
      <c r="C1776" t="s">
        <v>128</v>
      </c>
      <c r="D1776" s="85">
        <v>2018</v>
      </c>
      <c r="E1776" t="s">
        <v>1598</v>
      </c>
      <c r="F1776" s="83">
        <v>1546</v>
      </c>
      <c r="G1776" s="79">
        <v>0</v>
      </c>
      <c r="H1776" s="83">
        <v>0</v>
      </c>
      <c r="I1776" s="83">
        <v>0</v>
      </c>
      <c r="J1776" s="83">
        <v>991</v>
      </c>
      <c r="K1776" s="79">
        <v>6</v>
      </c>
      <c r="L1776" s="83">
        <v>5</v>
      </c>
      <c r="M1776" s="83">
        <v>1</v>
      </c>
      <c r="N1776" s="83">
        <v>1100</v>
      </c>
      <c r="O1776" s="83">
        <v>87</v>
      </c>
      <c r="P1776" s="2">
        <v>2724</v>
      </c>
      <c r="Q1776">
        <v>120</v>
      </c>
      <c r="R1776">
        <v>6361</v>
      </c>
      <c r="S1776">
        <v>213</v>
      </c>
      <c r="T1776" s="86">
        <f t="shared" si="0"/>
        <v>2018</v>
      </c>
      <c r="U1776" s="82">
        <f>VLOOKUP(A1776,'SB35 Determination Data'!$B$4:$F$542,5,FALSE)</f>
        <v>2016</v>
      </c>
    </row>
    <row r="1777" spans="1:21" ht="12.75" customHeight="1" x14ac:dyDescent="0.15">
      <c r="A1777" t="s">
        <v>256</v>
      </c>
      <c r="B1777" t="s">
        <v>254</v>
      </c>
      <c r="C1777" t="s">
        <v>83</v>
      </c>
      <c r="D1777" s="85">
        <v>2018</v>
      </c>
      <c r="E1777" t="s">
        <v>1598</v>
      </c>
      <c r="F1777" s="83">
        <v>11</v>
      </c>
      <c r="G1777" s="79">
        <v>0</v>
      </c>
      <c r="H1777" s="83">
        <v>0</v>
      </c>
      <c r="I1777" s="83">
        <v>0</v>
      </c>
      <c r="J1777" s="83">
        <v>7</v>
      </c>
      <c r="K1777" s="79">
        <v>9</v>
      </c>
      <c r="L1777" s="83">
        <v>0</v>
      </c>
      <c r="M1777" s="83">
        <v>9</v>
      </c>
      <c r="N1777" s="83">
        <v>9</v>
      </c>
      <c r="O1777" s="83">
        <v>11</v>
      </c>
      <c r="P1777" s="2">
        <v>19</v>
      </c>
      <c r="Q1777">
        <v>7</v>
      </c>
      <c r="R1777">
        <v>46</v>
      </c>
      <c r="S1777">
        <v>27</v>
      </c>
      <c r="T1777" s="86">
        <f t="shared" si="0"/>
        <v>2018</v>
      </c>
      <c r="U1777" s="82">
        <f>VLOOKUP(A1777,'SB35 Determination Data'!$B$4:$F$542,5,FALSE)</f>
        <v>2014</v>
      </c>
    </row>
    <row r="1778" spans="1:21" ht="12.75" customHeight="1" x14ac:dyDescent="0.15">
      <c r="A1778" t="s">
        <v>203</v>
      </c>
      <c r="B1778" t="s">
        <v>168</v>
      </c>
      <c r="C1778" t="s">
        <v>144</v>
      </c>
      <c r="D1778" s="85">
        <v>2018</v>
      </c>
      <c r="E1778" t="s">
        <v>1598</v>
      </c>
      <c r="F1778" s="83">
        <v>101</v>
      </c>
      <c r="G1778" s="79">
        <v>0</v>
      </c>
      <c r="H1778" s="83">
        <v>0</v>
      </c>
      <c r="I1778" s="83">
        <v>0</v>
      </c>
      <c r="J1778" s="83">
        <v>61</v>
      </c>
      <c r="K1778" s="79">
        <v>0</v>
      </c>
      <c r="L1778" s="83">
        <v>0</v>
      </c>
      <c r="M1778" s="83">
        <v>0</v>
      </c>
      <c r="N1778" s="83">
        <v>65</v>
      </c>
      <c r="O1778" s="83">
        <v>0</v>
      </c>
      <c r="P1778" s="2">
        <v>162</v>
      </c>
      <c r="Q1778">
        <v>26</v>
      </c>
      <c r="R1778">
        <v>389</v>
      </c>
      <c r="S1778">
        <v>26</v>
      </c>
      <c r="T1778" s="86">
        <f t="shared" si="0"/>
        <v>2018</v>
      </c>
      <c r="U1778" s="82">
        <f>VLOOKUP(A1778,'SB35 Determination Data'!$B$4:$F$542,5,FALSE)</f>
        <v>2014</v>
      </c>
    </row>
    <row r="1779" spans="1:21" ht="12.75" customHeight="1" x14ac:dyDescent="0.15">
      <c r="A1779" t="s">
        <v>557</v>
      </c>
      <c r="B1779" t="s">
        <v>554</v>
      </c>
      <c r="C1779" t="s">
        <v>83</v>
      </c>
      <c r="D1779" s="85">
        <v>2018</v>
      </c>
      <c r="E1779" t="s">
        <v>1598</v>
      </c>
      <c r="F1779" s="83">
        <v>5</v>
      </c>
      <c r="G1779" s="79"/>
      <c r="H1779" s="83"/>
      <c r="I1779" s="83"/>
      <c r="J1779" s="83">
        <v>3</v>
      </c>
      <c r="K1779" s="79"/>
      <c r="L1779" s="83"/>
      <c r="M1779" s="83"/>
      <c r="N1779" s="2">
        <v>3</v>
      </c>
      <c r="O1779" s="83"/>
      <c r="P1779" s="2">
        <v>8</v>
      </c>
      <c r="R1779">
        <v>19</v>
      </c>
      <c r="T1779" s="86">
        <f t="shared" si="0"/>
        <v>2018</v>
      </c>
      <c r="U1779" s="82">
        <f>VLOOKUP(A1779,'SB35 Determination Data'!$B$4:$F$542,5,FALSE)</f>
        <v>2014</v>
      </c>
    </row>
    <row r="1780" spans="1:21" ht="12.75" customHeight="1" x14ac:dyDescent="0.15">
      <c r="A1780" t="s">
        <v>1217</v>
      </c>
      <c r="B1780" t="s">
        <v>352</v>
      </c>
      <c r="C1780" t="s">
        <v>144</v>
      </c>
      <c r="D1780" s="85">
        <v>2018</v>
      </c>
      <c r="E1780" t="s">
        <v>1598</v>
      </c>
      <c r="F1780" s="83">
        <v>164</v>
      </c>
      <c r="G1780" s="79">
        <v>0</v>
      </c>
      <c r="H1780" s="83">
        <v>0</v>
      </c>
      <c r="I1780" s="83">
        <v>0</v>
      </c>
      <c r="J1780" s="83">
        <v>114</v>
      </c>
      <c r="K1780" s="79">
        <v>0</v>
      </c>
      <c r="L1780" s="83">
        <v>0</v>
      </c>
      <c r="M1780" s="83">
        <v>0</v>
      </c>
      <c r="N1780" s="83">
        <v>125</v>
      </c>
      <c r="O1780" s="83">
        <v>0</v>
      </c>
      <c r="P1780" s="2">
        <v>294</v>
      </c>
      <c r="Q1780">
        <v>221</v>
      </c>
      <c r="R1780">
        <v>697</v>
      </c>
      <c r="S1780">
        <v>221</v>
      </c>
      <c r="T1780" s="86">
        <f t="shared" si="0"/>
        <v>2018</v>
      </c>
      <c r="U1780" s="82">
        <f>VLOOKUP(A1780,'SB35 Determination Data'!$B$4:$F$542,5,FALSE)</f>
        <v>2014</v>
      </c>
    </row>
    <row r="1781" spans="1:21" ht="12.75" customHeight="1" x14ac:dyDescent="0.15">
      <c r="A1781" t="s">
        <v>532</v>
      </c>
      <c r="B1781" t="s">
        <v>505</v>
      </c>
      <c r="C1781" t="s">
        <v>67</v>
      </c>
      <c r="D1781" s="85">
        <v>2018</v>
      </c>
      <c r="E1781" t="s">
        <v>1598</v>
      </c>
      <c r="F1781" s="83">
        <v>23</v>
      </c>
      <c r="G1781" s="79">
        <v>8</v>
      </c>
      <c r="H1781" s="83">
        <v>0</v>
      </c>
      <c r="I1781" s="83">
        <v>8</v>
      </c>
      <c r="J1781" s="83">
        <v>13</v>
      </c>
      <c r="K1781" s="79">
        <v>0</v>
      </c>
      <c r="L1781" s="83">
        <v>0</v>
      </c>
      <c r="M1781" s="83">
        <v>0</v>
      </c>
      <c r="N1781" s="83">
        <v>13</v>
      </c>
      <c r="O1781" s="83">
        <v>0</v>
      </c>
      <c r="P1781" s="2">
        <v>12</v>
      </c>
      <c r="Q1781">
        <v>0</v>
      </c>
      <c r="R1781">
        <v>61</v>
      </c>
      <c r="S1781">
        <v>8</v>
      </c>
      <c r="T1781" s="86">
        <f t="shared" si="0"/>
        <v>2018</v>
      </c>
      <c r="U1781" s="82">
        <f>VLOOKUP(A1781,'SB35 Determination Data'!$B$4:$F$542,5,FALSE)</f>
        <v>2015</v>
      </c>
    </row>
    <row r="1782" spans="1:21" ht="12.75" customHeight="1" x14ac:dyDescent="0.15">
      <c r="A1782" t="s">
        <v>257</v>
      </c>
      <c r="B1782" t="s">
        <v>257</v>
      </c>
      <c r="C1782" t="s">
        <v>128</v>
      </c>
      <c r="D1782" s="85">
        <v>2018</v>
      </c>
      <c r="E1782" t="s">
        <v>1598</v>
      </c>
      <c r="F1782" s="83">
        <v>157</v>
      </c>
      <c r="G1782" s="79">
        <v>0</v>
      </c>
      <c r="H1782" s="83">
        <v>0</v>
      </c>
      <c r="I1782" s="83">
        <v>0</v>
      </c>
      <c r="J1782" s="83">
        <v>102</v>
      </c>
      <c r="K1782" s="79">
        <v>0</v>
      </c>
      <c r="L1782" s="83">
        <v>0</v>
      </c>
      <c r="M1782" s="83">
        <v>0</v>
      </c>
      <c r="N1782" s="83">
        <v>119</v>
      </c>
      <c r="O1782" s="83">
        <v>0</v>
      </c>
      <c r="P1782" s="2">
        <v>272</v>
      </c>
      <c r="Q1782">
        <v>4</v>
      </c>
      <c r="R1782">
        <v>650</v>
      </c>
      <c r="S1782">
        <v>4</v>
      </c>
      <c r="T1782" s="86">
        <f t="shared" si="0"/>
        <v>2018</v>
      </c>
      <c r="U1782" s="82">
        <f>VLOOKUP(A1782,'SB35 Determination Data'!$B$4:$F$542,5,FALSE)</f>
        <v>2016</v>
      </c>
    </row>
    <row r="1783" spans="1:21" ht="12.75" customHeight="1" x14ac:dyDescent="0.15">
      <c r="A1783" t="s">
        <v>260</v>
      </c>
      <c r="B1783" t="s">
        <v>257</v>
      </c>
      <c r="C1783" t="s">
        <v>128</v>
      </c>
      <c r="D1783" s="85">
        <v>2018</v>
      </c>
      <c r="E1783" t="s">
        <v>1598</v>
      </c>
      <c r="F1783" s="83">
        <v>374</v>
      </c>
      <c r="G1783" s="79">
        <v>0</v>
      </c>
      <c r="H1783" s="83">
        <v>0</v>
      </c>
      <c r="I1783" s="83">
        <v>0</v>
      </c>
      <c r="J1783" s="83">
        <v>244</v>
      </c>
      <c r="K1783" s="79">
        <v>0</v>
      </c>
      <c r="L1783" s="83">
        <v>0</v>
      </c>
      <c r="M1783" s="83">
        <v>0</v>
      </c>
      <c r="N1783" s="83">
        <v>282</v>
      </c>
      <c r="O1783" s="83">
        <v>4</v>
      </c>
      <c r="P1783" s="2">
        <v>651</v>
      </c>
      <c r="Q1783">
        <v>230</v>
      </c>
      <c r="R1783">
        <v>1551</v>
      </c>
      <c r="S1783">
        <v>234</v>
      </c>
      <c r="T1783" s="86">
        <f t="shared" si="0"/>
        <v>2018</v>
      </c>
      <c r="U1783" s="82">
        <f>VLOOKUP(A1783,'SB35 Determination Data'!$B$4:$F$542,5,FALSE)</f>
        <v>2016</v>
      </c>
    </row>
    <row r="1784" spans="1:21" ht="12.75" customHeight="1" x14ac:dyDescent="0.15">
      <c r="A1784" t="s">
        <v>612</v>
      </c>
      <c r="B1784" t="s">
        <v>502</v>
      </c>
      <c r="C1784" t="s">
        <v>144</v>
      </c>
      <c r="D1784" s="85">
        <v>2018</v>
      </c>
      <c r="E1784" t="s">
        <v>1598</v>
      </c>
      <c r="F1784" s="83">
        <v>289</v>
      </c>
      <c r="G1784" s="79">
        <v>0</v>
      </c>
      <c r="H1784" s="83">
        <v>0</v>
      </c>
      <c r="I1784" s="83">
        <v>0</v>
      </c>
      <c r="J1784" s="83">
        <v>197</v>
      </c>
      <c r="K1784" s="79">
        <v>3</v>
      </c>
      <c r="L1784" s="83">
        <v>0</v>
      </c>
      <c r="M1784" s="83">
        <v>3</v>
      </c>
      <c r="N1784" s="83">
        <v>216</v>
      </c>
      <c r="O1784" s="83">
        <v>0</v>
      </c>
      <c r="P1784" s="2">
        <v>462</v>
      </c>
      <c r="Q1784">
        <v>16</v>
      </c>
      <c r="R1784">
        <v>1164</v>
      </c>
      <c r="S1784">
        <v>19</v>
      </c>
      <c r="T1784" s="86">
        <f t="shared" si="0"/>
        <v>2018</v>
      </c>
      <c r="U1784" s="82">
        <f>VLOOKUP(A1784,'SB35 Determination Data'!$B$4:$F$542,5,FALSE)</f>
        <v>2014</v>
      </c>
    </row>
    <row r="1785" spans="1:21" ht="12.75" customHeight="1" x14ac:dyDescent="0.15">
      <c r="A1785" t="s">
        <v>110</v>
      </c>
      <c r="B1785" t="s">
        <v>99</v>
      </c>
      <c r="C1785" t="s">
        <v>67</v>
      </c>
      <c r="D1785" s="85">
        <v>2018</v>
      </c>
      <c r="E1785" t="s">
        <v>1598</v>
      </c>
      <c r="F1785" s="83">
        <v>75</v>
      </c>
      <c r="G1785" s="79">
        <v>0</v>
      </c>
      <c r="H1785" s="83">
        <v>0</v>
      </c>
      <c r="I1785" s="83">
        <v>0</v>
      </c>
      <c r="J1785" s="83">
        <v>44</v>
      </c>
      <c r="K1785" s="79">
        <v>0</v>
      </c>
      <c r="L1785" s="83">
        <v>0</v>
      </c>
      <c r="M1785" s="83">
        <v>0</v>
      </c>
      <c r="N1785" s="2">
        <v>50</v>
      </c>
      <c r="O1785" s="83">
        <v>1</v>
      </c>
      <c r="P1785" s="2">
        <v>60</v>
      </c>
      <c r="Q1785">
        <v>34</v>
      </c>
      <c r="R1785">
        <v>229</v>
      </c>
      <c r="S1785">
        <v>35</v>
      </c>
      <c r="T1785" s="86">
        <f t="shared" si="0"/>
        <v>2018</v>
      </c>
      <c r="U1785" s="82">
        <f>VLOOKUP(A1785,'SB35 Determination Data'!$B$4:$F$542,5,FALSE)</f>
        <v>2015</v>
      </c>
    </row>
    <row r="1786" spans="1:21" ht="12.75" customHeight="1" x14ac:dyDescent="0.15">
      <c r="A1786" t="s">
        <v>533</v>
      </c>
      <c r="B1786" t="s">
        <v>505</v>
      </c>
      <c r="C1786" t="s">
        <v>67</v>
      </c>
      <c r="D1786" s="85">
        <v>2018</v>
      </c>
      <c r="E1786" t="s">
        <v>1598</v>
      </c>
      <c r="F1786" s="83">
        <v>273</v>
      </c>
      <c r="G1786" s="79">
        <v>39</v>
      </c>
      <c r="H1786" s="83">
        <v>39</v>
      </c>
      <c r="I1786" s="83">
        <v>0</v>
      </c>
      <c r="J1786" s="83">
        <v>154</v>
      </c>
      <c r="K1786" s="79">
        <v>24</v>
      </c>
      <c r="L1786" s="83">
        <v>24</v>
      </c>
      <c r="M1786" s="83">
        <v>0</v>
      </c>
      <c r="N1786" s="83">
        <v>185</v>
      </c>
      <c r="O1786" s="83">
        <v>263</v>
      </c>
      <c r="P1786" s="2">
        <v>316</v>
      </c>
      <c r="Q1786">
        <v>193</v>
      </c>
      <c r="R1786">
        <v>928</v>
      </c>
      <c r="S1786">
        <v>519</v>
      </c>
      <c r="T1786" s="86">
        <f t="shared" si="0"/>
        <v>2018</v>
      </c>
      <c r="U1786" s="82">
        <f>VLOOKUP(A1786,'SB35 Determination Data'!$B$4:$F$542,5,FALSE)</f>
        <v>2015</v>
      </c>
    </row>
    <row r="1787" spans="1:21" ht="12.75" customHeight="1" x14ac:dyDescent="0.15">
      <c r="A1787" t="s">
        <v>1232</v>
      </c>
      <c r="B1787" t="s">
        <v>441</v>
      </c>
      <c r="C1787" t="s">
        <v>83</v>
      </c>
      <c r="D1787" s="85">
        <v>2018</v>
      </c>
      <c r="E1787" t="s">
        <v>1598</v>
      </c>
      <c r="F1787" s="83">
        <v>39</v>
      </c>
      <c r="G1787" s="79">
        <v>0</v>
      </c>
      <c r="H1787" s="83">
        <v>0</v>
      </c>
      <c r="I1787" s="83">
        <v>0</v>
      </c>
      <c r="J1787" s="83">
        <v>24</v>
      </c>
      <c r="K1787" s="79">
        <v>0</v>
      </c>
      <c r="L1787" s="83">
        <v>0</v>
      </c>
      <c r="M1787" s="83">
        <v>0</v>
      </c>
      <c r="N1787" s="83">
        <v>27</v>
      </c>
      <c r="O1787" s="83">
        <v>2</v>
      </c>
      <c r="P1787" s="2">
        <v>65</v>
      </c>
      <c r="Q1787">
        <v>38</v>
      </c>
      <c r="R1787">
        <v>155</v>
      </c>
      <c r="S1787">
        <v>40</v>
      </c>
      <c r="T1787" s="86">
        <f t="shared" si="0"/>
        <v>2018</v>
      </c>
      <c r="U1787" s="82">
        <f>VLOOKUP(A1787,'SB35 Determination Data'!$B$4:$F$542,5,FALSE)</f>
        <v>2014</v>
      </c>
    </row>
    <row r="1788" spans="1:21" ht="12.75" customHeight="1" x14ac:dyDescent="0.15">
      <c r="A1788" t="s">
        <v>534</v>
      </c>
      <c r="B1788" t="s">
        <v>505</v>
      </c>
      <c r="C1788" t="s">
        <v>67</v>
      </c>
      <c r="D1788" s="85">
        <v>2018</v>
      </c>
      <c r="E1788" t="s">
        <v>1598</v>
      </c>
      <c r="F1788" s="83">
        <v>814</v>
      </c>
      <c r="G1788" s="79">
        <v>0</v>
      </c>
      <c r="H1788" s="83">
        <v>0</v>
      </c>
      <c r="I1788" s="83">
        <v>0</v>
      </c>
      <c r="J1788" s="83">
        <v>492</v>
      </c>
      <c r="K1788" s="79">
        <v>10</v>
      </c>
      <c r="L1788" s="83">
        <v>10</v>
      </c>
      <c r="M1788" s="83">
        <v>0</v>
      </c>
      <c r="N1788" s="83">
        <v>527</v>
      </c>
      <c r="O1788" s="83">
        <v>0</v>
      </c>
      <c r="P1788" s="2">
        <v>1093</v>
      </c>
      <c r="Q1788">
        <v>320</v>
      </c>
      <c r="R1788">
        <v>2926</v>
      </c>
      <c r="S1788">
        <v>330</v>
      </c>
      <c r="T1788" s="86">
        <f t="shared" si="0"/>
        <v>2018</v>
      </c>
      <c r="U1788" s="82">
        <f>VLOOKUP(A1788,'SB35 Determination Data'!$B$4:$F$542,5,FALSE)</f>
        <v>2015</v>
      </c>
    </row>
    <row r="1789" spans="1:21" ht="12.75" customHeight="1" x14ac:dyDescent="0.15">
      <c r="A1789" t="s">
        <v>331</v>
      </c>
      <c r="B1789" t="s">
        <v>316</v>
      </c>
      <c r="C1789" t="s">
        <v>144</v>
      </c>
      <c r="D1789" s="85">
        <v>2018</v>
      </c>
      <c r="E1789" t="s">
        <v>1598</v>
      </c>
      <c r="F1789" s="83">
        <v>395</v>
      </c>
      <c r="G1789" s="79">
        <v>0</v>
      </c>
      <c r="H1789" s="83">
        <v>0</v>
      </c>
      <c r="I1789" s="83">
        <v>0</v>
      </c>
      <c r="J1789" s="83">
        <v>262</v>
      </c>
      <c r="K1789" s="79">
        <v>0</v>
      </c>
      <c r="L1789" s="83">
        <v>0</v>
      </c>
      <c r="M1789" s="83">
        <v>0</v>
      </c>
      <c r="N1789" s="2">
        <v>289</v>
      </c>
      <c r="O1789" s="83">
        <v>0</v>
      </c>
      <c r="P1789" s="2">
        <v>627</v>
      </c>
      <c r="Q1789">
        <v>245</v>
      </c>
      <c r="R1789">
        <v>1573</v>
      </c>
      <c r="S1789">
        <v>245</v>
      </c>
      <c r="T1789" s="86">
        <f t="shared" si="0"/>
        <v>2018</v>
      </c>
      <c r="U1789" s="82">
        <f>VLOOKUP(A1789,'SB35 Determination Data'!$B$4:$F$542,5,FALSE)</f>
        <v>2014</v>
      </c>
    </row>
    <row r="1790" spans="1:21" ht="12.75" customHeight="1" x14ac:dyDescent="0.15">
      <c r="A1790" t="s">
        <v>263</v>
      </c>
      <c r="B1790" t="s">
        <v>263</v>
      </c>
      <c r="C1790" t="s">
        <v>67</v>
      </c>
      <c r="D1790" s="85">
        <v>2018</v>
      </c>
      <c r="E1790" t="s">
        <v>1598</v>
      </c>
      <c r="F1790" s="83">
        <v>185</v>
      </c>
      <c r="G1790" s="79">
        <v>53</v>
      </c>
      <c r="H1790" s="83">
        <v>53</v>
      </c>
      <c r="I1790" s="83">
        <v>0</v>
      </c>
      <c r="J1790" s="83">
        <v>106</v>
      </c>
      <c r="K1790" s="79">
        <v>15</v>
      </c>
      <c r="L1790" s="83">
        <v>15</v>
      </c>
      <c r="M1790" s="83">
        <v>0</v>
      </c>
      <c r="N1790" s="83">
        <v>141</v>
      </c>
      <c r="O1790" s="83">
        <v>0</v>
      </c>
      <c r="P1790" s="2">
        <v>403</v>
      </c>
      <c r="Q1790">
        <v>523</v>
      </c>
      <c r="R1790">
        <v>835</v>
      </c>
      <c r="S1790">
        <v>591</v>
      </c>
      <c r="T1790" s="86">
        <f t="shared" si="0"/>
        <v>2018</v>
      </c>
      <c r="U1790" s="82">
        <f>VLOOKUP(A1790,'SB35 Determination Data'!$B$4:$F$542,5,FALSE)</f>
        <v>2015</v>
      </c>
    </row>
    <row r="1791" spans="1:21" ht="12.75" customHeight="1" x14ac:dyDescent="0.15">
      <c r="A1791" t="s">
        <v>266</v>
      </c>
      <c r="B1791" t="s">
        <v>263</v>
      </c>
      <c r="C1791" t="s">
        <v>67</v>
      </c>
      <c r="D1791" s="85">
        <v>2018</v>
      </c>
      <c r="E1791" t="s">
        <v>1598</v>
      </c>
      <c r="F1791" s="83">
        <v>51</v>
      </c>
      <c r="G1791" s="79">
        <v>3</v>
      </c>
      <c r="H1791" s="83">
        <v>0</v>
      </c>
      <c r="I1791" s="83">
        <v>3</v>
      </c>
      <c r="J1791" s="83">
        <v>30</v>
      </c>
      <c r="K1791" s="79">
        <v>0</v>
      </c>
      <c r="L1791" s="83">
        <v>0</v>
      </c>
      <c r="M1791" s="83">
        <v>0</v>
      </c>
      <c r="N1791" s="83">
        <v>32</v>
      </c>
      <c r="O1791" s="83">
        <v>6</v>
      </c>
      <c r="P1791" s="2">
        <v>67</v>
      </c>
      <c r="Q1791">
        <v>22</v>
      </c>
      <c r="R1791">
        <v>180</v>
      </c>
      <c r="S1791">
        <v>31</v>
      </c>
      <c r="T1791" s="86">
        <f t="shared" si="0"/>
        <v>2018</v>
      </c>
      <c r="U1791" s="82">
        <f>VLOOKUP(A1791,'SB35 Determination Data'!$B$4:$F$542,5,FALSE)</f>
        <v>2015</v>
      </c>
    </row>
    <row r="1792" spans="1:21" ht="12.75" customHeight="1" x14ac:dyDescent="0.15">
      <c r="A1792" t="s">
        <v>439</v>
      </c>
      <c r="B1792" t="s">
        <v>416</v>
      </c>
      <c r="C1792" t="s">
        <v>417</v>
      </c>
      <c r="D1792" s="85">
        <v>2018</v>
      </c>
      <c r="E1792" t="s">
        <v>1598</v>
      </c>
      <c r="F1792" s="83">
        <v>465</v>
      </c>
      <c r="G1792" s="79">
        <v>0</v>
      </c>
      <c r="H1792" s="83">
        <v>0</v>
      </c>
      <c r="I1792" s="83">
        <v>0</v>
      </c>
      <c r="J1792" s="83">
        <v>353</v>
      </c>
      <c r="K1792" s="79">
        <v>0</v>
      </c>
      <c r="L1792" s="83">
        <v>0</v>
      </c>
      <c r="M1792" s="83">
        <v>0</v>
      </c>
      <c r="N1792" s="2">
        <v>327</v>
      </c>
      <c r="O1792" s="83">
        <v>0</v>
      </c>
      <c r="P1792" s="2">
        <v>718</v>
      </c>
      <c r="Q1792">
        <v>60</v>
      </c>
      <c r="R1792">
        <v>1863</v>
      </c>
      <c r="S1792">
        <v>60</v>
      </c>
      <c r="T1792" s="86">
        <f t="shared" si="0"/>
        <v>2018</v>
      </c>
      <c r="U1792" s="82">
        <f>VLOOKUP(A1792,'SB35 Determination Data'!$B$4:$F$542,5,FALSE)</f>
        <v>2013</v>
      </c>
    </row>
    <row r="1793" spans="1:21" ht="12.75" customHeight="1" x14ac:dyDescent="0.15">
      <c r="A1793" t="s">
        <v>1248</v>
      </c>
      <c r="B1793" t="s">
        <v>269</v>
      </c>
      <c r="C1793" t="s">
        <v>83</v>
      </c>
      <c r="D1793" s="85">
        <v>2018</v>
      </c>
      <c r="E1793" t="s">
        <v>1598</v>
      </c>
      <c r="F1793" s="83">
        <v>19</v>
      </c>
      <c r="G1793" s="79">
        <v>0</v>
      </c>
      <c r="H1793" s="83">
        <v>0</v>
      </c>
      <c r="I1793" s="83">
        <v>0</v>
      </c>
      <c r="J1793" s="83">
        <v>14</v>
      </c>
      <c r="K1793" s="79">
        <v>1</v>
      </c>
      <c r="L1793" s="83">
        <v>0</v>
      </c>
      <c r="M1793" s="83">
        <v>1</v>
      </c>
      <c r="N1793" s="2">
        <v>16</v>
      </c>
      <c r="O1793" s="83">
        <v>1</v>
      </c>
      <c r="P1793" s="2">
        <v>36</v>
      </c>
      <c r="Q1793">
        <v>1</v>
      </c>
      <c r="R1793">
        <v>85</v>
      </c>
      <c r="S1793">
        <v>3</v>
      </c>
      <c r="T1793" s="86">
        <f t="shared" si="0"/>
        <v>2018</v>
      </c>
      <c r="U1793" s="82">
        <f>VLOOKUP(A1793,'SB35 Determination Data'!$B$4:$F$542,5,FALSE)</f>
        <v>2014</v>
      </c>
    </row>
    <row r="1794" spans="1:21" ht="12.75" customHeight="1" x14ac:dyDescent="0.15">
      <c r="A1794" t="s">
        <v>271</v>
      </c>
      <c r="B1794" t="s">
        <v>269</v>
      </c>
      <c r="C1794" t="s">
        <v>83</v>
      </c>
      <c r="D1794" s="85">
        <v>2018</v>
      </c>
      <c r="E1794" t="s">
        <v>1598</v>
      </c>
      <c r="F1794" s="83">
        <v>174</v>
      </c>
      <c r="G1794" s="79">
        <v>4</v>
      </c>
      <c r="H1794" s="83">
        <v>0</v>
      </c>
      <c r="I1794" s="83">
        <v>4</v>
      </c>
      <c r="J1794" s="83">
        <v>126</v>
      </c>
      <c r="K1794" s="79">
        <v>11</v>
      </c>
      <c r="L1794" s="83">
        <v>0</v>
      </c>
      <c r="M1794" s="83">
        <v>11</v>
      </c>
      <c r="N1794" s="83">
        <v>150</v>
      </c>
      <c r="O1794" s="83">
        <v>3</v>
      </c>
      <c r="P1794" s="2">
        <v>314</v>
      </c>
      <c r="Q1794">
        <v>10</v>
      </c>
      <c r="R1794">
        <v>764</v>
      </c>
      <c r="S1794">
        <v>28</v>
      </c>
      <c r="T1794" s="86">
        <f t="shared" si="0"/>
        <v>2018</v>
      </c>
      <c r="U1794" s="82">
        <f>VLOOKUP(A1794,'SB35 Determination Data'!$B$4:$F$542,5,FALSE)</f>
        <v>2014</v>
      </c>
    </row>
    <row r="1795" spans="1:21" ht="12.75" customHeight="1" x14ac:dyDescent="0.15">
      <c r="A1795" t="s">
        <v>76</v>
      </c>
      <c r="B1795" t="s">
        <v>66</v>
      </c>
      <c r="C1795" t="s">
        <v>67</v>
      </c>
      <c r="D1795" s="85">
        <v>2018</v>
      </c>
      <c r="E1795" t="s">
        <v>1598</v>
      </c>
      <c r="F1795" s="83">
        <v>330</v>
      </c>
      <c r="G1795" s="79">
        <v>0</v>
      </c>
      <c r="H1795" s="83">
        <v>0</v>
      </c>
      <c r="I1795" s="83">
        <v>0</v>
      </c>
      <c r="J1795" s="83">
        <v>167</v>
      </c>
      <c r="K1795" s="79">
        <v>0</v>
      </c>
      <c r="L1795" s="83">
        <v>0</v>
      </c>
      <c r="M1795" s="83">
        <v>0</v>
      </c>
      <c r="N1795" s="83">
        <v>158</v>
      </c>
      <c r="O1795" s="83">
        <v>0</v>
      </c>
      <c r="P1795" s="2">
        <v>423</v>
      </c>
      <c r="Q1795">
        <v>460</v>
      </c>
      <c r="R1795">
        <v>1078</v>
      </c>
      <c r="S1795">
        <v>460</v>
      </c>
      <c r="T1795" s="86">
        <f t="shared" si="0"/>
        <v>2018</v>
      </c>
      <c r="U1795" s="82">
        <f>VLOOKUP(A1795,'SB35 Determination Data'!$B$4:$F$542,5,FALSE)</f>
        <v>2015</v>
      </c>
    </row>
    <row r="1796" spans="1:21" ht="12.75" customHeight="1" x14ac:dyDescent="0.15">
      <c r="A1796" t="s">
        <v>294</v>
      </c>
      <c r="B1796" t="s">
        <v>273</v>
      </c>
      <c r="C1796" t="s">
        <v>144</v>
      </c>
      <c r="D1796" s="85">
        <v>2018</v>
      </c>
      <c r="E1796" t="s">
        <v>1598</v>
      </c>
      <c r="F1796" s="83">
        <v>1</v>
      </c>
      <c r="G1796" s="79">
        <v>1</v>
      </c>
      <c r="H1796" s="83">
        <v>0</v>
      </c>
      <c r="I1796" s="83">
        <v>1</v>
      </c>
      <c r="J1796" s="83">
        <v>1</v>
      </c>
      <c r="K1796" s="79">
        <v>0</v>
      </c>
      <c r="L1796" s="83">
        <v>0</v>
      </c>
      <c r="M1796" s="83">
        <v>0</v>
      </c>
      <c r="N1796" s="83">
        <v>1</v>
      </c>
      <c r="O1796" s="83">
        <v>0</v>
      </c>
      <c r="P1796" s="2">
        <v>2</v>
      </c>
      <c r="Q1796">
        <v>35</v>
      </c>
      <c r="R1796">
        <v>5</v>
      </c>
      <c r="S1796">
        <v>36</v>
      </c>
      <c r="T1796" s="86">
        <f t="shared" si="0"/>
        <v>2018</v>
      </c>
      <c r="U1796" s="82">
        <f>VLOOKUP(A1796,'SB35 Determination Data'!$B$4:$F$542,5,FALSE)</f>
        <v>2014</v>
      </c>
    </row>
    <row r="1797" spans="1:21" ht="12.75" customHeight="1" x14ac:dyDescent="0.15">
      <c r="A1797" t="s">
        <v>205</v>
      </c>
      <c r="B1797" t="s">
        <v>168</v>
      </c>
      <c r="C1797" t="s">
        <v>144</v>
      </c>
      <c r="D1797" s="85">
        <v>2018</v>
      </c>
      <c r="E1797" t="s">
        <v>1598</v>
      </c>
      <c r="F1797" s="83">
        <v>52</v>
      </c>
      <c r="G1797" s="79">
        <v>0</v>
      </c>
      <c r="H1797" s="83">
        <v>0</v>
      </c>
      <c r="I1797" s="83">
        <v>0</v>
      </c>
      <c r="J1797" s="83">
        <v>31</v>
      </c>
      <c r="K1797" s="79">
        <v>3</v>
      </c>
      <c r="L1797" s="83">
        <v>0</v>
      </c>
      <c r="M1797" s="83">
        <v>3</v>
      </c>
      <c r="N1797" s="83">
        <v>33</v>
      </c>
      <c r="O1797" s="83">
        <v>3</v>
      </c>
      <c r="P1797" s="2">
        <v>85</v>
      </c>
      <c r="Q1797">
        <v>26</v>
      </c>
      <c r="R1797">
        <v>201</v>
      </c>
      <c r="S1797">
        <v>32</v>
      </c>
      <c r="T1797" s="86">
        <f t="shared" si="0"/>
        <v>2018</v>
      </c>
      <c r="U1797" s="82">
        <f>VLOOKUP(A1797,'SB35 Determination Data'!$B$4:$F$542,5,FALSE)</f>
        <v>2014</v>
      </c>
    </row>
    <row r="1798" spans="1:21" ht="12.75" customHeight="1" x14ac:dyDescent="0.15">
      <c r="A1798" t="s">
        <v>236</v>
      </c>
      <c r="B1798" t="s">
        <v>229</v>
      </c>
      <c r="C1798" t="s">
        <v>67</v>
      </c>
      <c r="D1798" s="85">
        <v>2018</v>
      </c>
      <c r="E1798" t="s">
        <v>1598</v>
      </c>
      <c r="F1798" s="83">
        <v>111</v>
      </c>
      <c r="G1798" s="79">
        <v>9</v>
      </c>
      <c r="H1798" s="83">
        <v>5</v>
      </c>
      <c r="I1798" s="83">
        <v>4</v>
      </c>
      <c r="J1798" s="83">
        <v>65</v>
      </c>
      <c r="K1798" s="79">
        <v>6</v>
      </c>
      <c r="L1798" s="83">
        <v>4</v>
      </c>
      <c r="M1798" s="83">
        <v>2</v>
      </c>
      <c r="N1798" s="83">
        <v>72</v>
      </c>
      <c r="O1798" s="83">
        <v>39</v>
      </c>
      <c r="P1798" s="2">
        <v>167</v>
      </c>
      <c r="Q1798">
        <v>8</v>
      </c>
      <c r="R1798">
        <v>415</v>
      </c>
      <c r="S1798">
        <v>62</v>
      </c>
      <c r="T1798" s="86">
        <f t="shared" si="0"/>
        <v>2018</v>
      </c>
      <c r="U1798" s="82">
        <f>VLOOKUP(A1798,'SB35 Determination Data'!$B$4:$F$542,5,FALSE)</f>
        <v>2015</v>
      </c>
    </row>
    <row r="1799" spans="1:21" ht="12.75" customHeight="1" x14ac:dyDescent="0.15">
      <c r="A1799" t="s">
        <v>585</v>
      </c>
      <c r="B1799" t="s">
        <v>517</v>
      </c>
      <c r="C1799" t="s">
        <v>128</v>
      </c>
      <c r="D1799" s="85">
        <v>2018</v>
      </c>
      <c r="E1799" t="s">
        <v>1598</v>
      </c>
      <c r="F1799" s="83">
        <v>315</v>
      </c>
      <c r="G1799" s="79">
        <v>0</v>
      </c>
      <c r="H1799" s="83">
        <v>0</v>
      </c>
      <c r="I1799" s="83">
        <v>0</v>
      </c>
      <c r="J1799" s="83">
        <v>202</v>
      </c>
      <c r="K1799" s="79">
        <v>1</v>
      </c>
      <c r="L1799" s="83">
        <v>0</v>
      </c>
      <c r="M1799" s="83">
        <v>1</v>
      </c>
      <c r="N1799" s="83">
        <v>210</v>
      </c>
      <c r="O1799" s="83">
        <v>4</v>
      </c>
      <c r="P1799" s="2">
        <v>520</v>
      </c>
      <c r="Q1799">
        <v>119</v>
      </c>
      <c r="R1799">
        <v>1247</v>
      </c>
      <c r="S1799">
        <v>124</v>
      </c>
      <c r="T1799" s="86">
        <f t="shared" si="0"/>
        <v>2018</v>
      </c>
      <c r="U1799" s="82">
        <f>VLOOKUP(A1799,'SB35 Determination Data'!$B$4:$F$542,5,FALSE)</f>
        <v>2016</v>
      </c>
    </row>
    <row r="1800" spans="1:21" ht="12.75" customHeight="1" x14ac:dyDescent="0.15">
      <c r="A1800" t="s">
        <v>77</v>
      </c>
      <c r="B1800" t="s">
        <v>66</v>
      </c>
      <c r="C1800" t="s">
        <v>67</v>
      </c>
      <c r="D1800" s="85">
        <v>2018</v>
      </c>
      <c r="E1800" t="s">
        <v>1598</v>
      </c>
      <c r="F1800" s="83">
        <v>2059</v>
      </c>
      <c r="G1800" s="79">
        <v>370</v>
      </c>
      <c r="H1800" s="83">
        <v>370</v>
      </c>
      <c r="I1800" s="83">
        <v>0</v>
      </c>
      <c r="J1800" s="83">
        <v>2075</v>
      </c>
      <c r="K1800" s="79">
        <v>403</v>
      </c>
      <c r="L1800" s="83">
        <v>403</v>
      </c>
      <c r="M1800" s="83">
        <v>0</v>
      </c>
      <c r="N1800" s="83">
        <v>2815</v>
      </c>
      <c r="O1800" s="83">
        <v>55</v>
      </c>
      <c r="P1800" s="2">
        <v>7816</v>
      </c>
      <c r="Q1800">
        <v>8878</v>
      </c>
      <c r="R1800">
        <v>14765</v>
      </c>
      <c r="S1800">
        <v>9706</v>
      </c>
      <c r="T1800" s="86">
        <f t="shared" si="0"/>
        <v>2018</v>
      </c>
      <c r="U1800" s="82">
        <f>VLOOKUP(A1800,'SB35 Determination Data'!$B$4:$F$542,5,FALSE)</f>
        <v>2015</v>
      </c>
    </row>
    <row r="1801" spans="1:21" ht="12.75" customHeight="1" x14ac:dyDescent="0.15">
      <c r="A1801" t="s">
        <v>111</v>
      </c>
      <c r="B1801" t="s">
        <v>99</v>
      </c>
      <c r="C1801" t="s">
        <v>67</v>
      </c>
      <c r="D1801" s="85">
        <v>2018</v>
      </c>
      <c r="E1801" t="s">
        <v>1598</v>
      </c>
      <c r="F1801" s="83">
        <v>317</v>
      </c>
      <c r="G1801" s="79">
        <v>0</v>
      </c>
      <c r="H1801" s="83">
        <v>0</v>
      </c>
      <c r="I1801" s="83">
        <v>0</v>
      </c>
      <c r="J1801" s="83">
        <v>174</v>
      </c>
      <c r="K1801" s="79">
        <v>0</v>
      </c>
      <c r="L1801" s="83">
        <v>0</v>
      </c>
      <c r="M1801" s="83">
        <v>0</v>
      </c>
      <c r="N1801" s="83">
        <v>175</v>
      </c>
      <c r="O1801" s="83">
        <v>0</v>
      </c>
      <c r="P1801" s="2">
        <v>502</v>
      </c>
      <c r="Q1801">
        <v>192</v>
      </c>
      <c r="R1801">
        <v>1168</v>
      </c>
      <c r="S1801">
        <v>192</v>
      </c>
      <c r="T1801" s="86">
        <f t="shared" si="0"/>
        <v>2018</v>
      </c>
      <c r="U1801" s="82">
        <f>VLOOKUP(A1801,'SB35 Determination Data'!$B$4:$F$542,5,FALSE)</f>
        <v>2015</v>
      </c>
    </row>
    <row r="1802" spans="1:21" ht="12.75" customHeight="1" x14ac:dyDescent="0.15">
      <c r="A1802" t="s">
        <v>440</v>
      </c>
      <c r="B1802" t="s">
        <v>416</v>
      </c>
      <c r="C1802" t="s">
        <v>417</v>
      </c>
      <c r="D1802" s="85">
        <v>2018</v>
      </c>
      <c r="E1802" t="s">
        <v>1598</v>
      </c>
      <c r="F1802" s="83">
        <v>1549</v>
      </c>
      <c r="G1802" s="79">
        <v>0</v>
      </c>
      <c r="H1802" s="83">
        <v>0</v>
      </c>
      <c r="I1802" s="83">
        <v>0</v>
      </c>
      <c r="J1802" s="83">
        <v>1178</v>
      </c>
      <c r="K1802" s="79">
        <v>0</v>
      </c>
      <c r="L1802" s="83">
        <v>0</v>
      </c>
      <c r="M1802" s="83">
        <v>0</v>
      </c>
      <c r="N1802" s="2">
        <v>1090</v>
      </c>
      <c r="O1802" s="83">
        <v>27</v>
      </c>
      <c r="P1802" s="2">
        <v>2393</v>
      </c>
      <c r="Q1802">
        <v>267</v>
      </c>
      <c r="R1802">
        <v>6210</v>
      </c>
      <c r="S1802">
        <v>294</v>
      </c>
      <c r="T1802" s="86">
        <f t="shared" si="0"/>
        <v>2018</v>
      </c>
      <c r="U1802" s="82">
        <f>VLOOKUP(A1802,'SB35 Determination Data'!$B$4:$F$542,5,FALSE)</f>
        <v>2013</v>
      </c>
    </row>
    <row r="1803" spans="1:21" ht="12.75" customHeight="1" x14ac:dyDescent="0.15">
      <c r="A1803" t="s">
        <v>383</v>
      </c>
      <c r="B1803" t="s">
        <v>352</v>
      </c>
      <c r="C1803" t="s">
        <v>144</v>
      </c>
      <c r="D1803" s="85">
        <v>2018</v>
      </c>
      <c r="E1803" t="s">
        <v>1598</v>
      </c>
      <c r="F1803" s="83">
        <v>2592</v>
      </c>
      <c r="G1803" s="79">
        <v>50</v>
      </c>
      <c r="H1803" s="83">
        <v>50</v>
      </c>
      <c r="I1803" s="83">
        <v>0</v>
      </c>
      <c r="J1803" s="83">
        <v>1745</v>
      </c>
      <c r="K1803" s="79">
        <v>24</v>
      </c>
      <c r="L1803" s="83">
        <v>24</v>
      </c>
      <c r="M1803" s="83">
        <v>0</v>
      </c>
      <c r="N1803" s="83">
        <v>1977</v>
      </c>
      <c r="O1803" s="83">
        <v>72</v>
      </c>
      <c r="P1803" s="2">
        <v>4547</v>
      </c>
      <c r="Q1803">
        <v>1167</v>
      </c>
      <c r="R1803">
        <v>10861</v>
      </c>
      <c r="S1803">
        <v>1313</v>
      </c>
      <c r="T1803" s="86">
        <f t="shared" si="0"/>
        <v>2018</v>
      </c>
      <c r="U1803" s="82">
        <f>VLOOKUP(A1803,'SB35 Determination Data'!$B$4:$F$542,5,FALSE)</f>
        <v>2014</v>
      </c>
    </row>
    <row r="1804" spans="1:21" ht="12.75" customHeight="1" x14ac:dyDescent="0.15">
      <c r="A1804" t="s">
        <v>273</v>
      </c>
      <c r="B1804" t="s">
        <v>273</v>
      </c>
      <c r="C1804" t="s">
        <v>144</v>
      </c>
      <c r="D1804" s="85">
        <v>2018</v>
      </c>
      <c r="E1804" t="s">
        <v>1598</v>
      </c>
      <c r="F1804" s="83">
        <v>83</v>
      </c>
      <c r="G1804" s="79">
        <v>0</v>
      </c>
      <c r="H1804" s="83">
        <v>0</v>
      </c>
      <c r="I1804" s="83">
        <v>0</v>
      </c>
      <c r="J1804" s="83">
        <v>59</v>
      </c>
      <c r="K1804" s="79">
        <v>0</v>
      </c>
      <c r="L1804" s="83">
        <v>0</v>
      </c>
      <c r="M1804" s="83">
        <v>0</v>
      </c>
      <c r="N1804" s="83">
        <v>66</v>
      </c>
      <c r="O1804" s="83">
        <v>10</v>
      </c>
      <c r="P1804" s="2">
        <v>155</v>
      </c>
      <c r="Q1804">
        <v>19</v>
      </c>
      <c r="R1804">
        <v>363</v>
      </c>
      <c r="S1804">
        <v>29</v>
      </c>
      <c r="T1804" s="86">
        <f t="shared" si="0"/>
        <v>2018</v>
      </c>
      <c r="U1804" s="82">
        <f>VLOOKUP(A1804,'SB35 Determination Data'!$B$4:$F$542,5,FALSE)</f>
        <v>2014</v>
      </c>
    </row>
    <row r="1805" spans="1:21" ht="12.75" customHeight="1" x14ac:dyDescent="0.15">
      <c r="A1805" t="s">
        <v>295</v>
      </c>
      <c r="B1805" t="s">
        <v>273</v>
      </c>
      <c r="C1805" t="s">
        <v>144</v>
      </c>
      <c r="D1805" s="85">
        <v>2018</v>
      </c>
      <c r="E1805" t="s">
        <v>1598</v>
      </c>
      <c r="F1805" s="83">
        <v>1240</v>
      </c>
      <c r="G1805" s="79">
        <v>0</v>
      </c>
      <c r="H1805" s="83">
        <v>0</v>
      </c>
      <c r="I1805" s="83">
        <v>0</v>
      </c>
      <c r="J1805" s="83">
        <v>879</v>
      </c>
      <c r="K1805" s="79">
        <v>0</v>
      </c>
      <c r="L1805" s="83">
        <v>0</v>
      </c>
      <c r="M1805" s="83">
        <v>0</v>
      </c>
      <c r="N1805" s="83">
        <v>979</v>
      </c>
      <c r="O1805" s="83">
        <v>0</v>
      </c>
      <c r="P1805" s="2">
        <v>2174</v>
      </c>
      <c r="Q1805">
        <v>606</v>
      </c>
      <c r="R1805">
        <v>5272</v>
      </c>
      <c r="S1805">
        <v>606</v>
      </c>
      <c r="T1805" s="86">
        <f t="shared" si="0"/>
        <v>2018</v>
      </c>
      <c r="U1805" s="82">
        <f>VLOOKUP(A1805,'SB35 Determination Data'!$B$4:$F$542,5,FALSE)</f>
        <v>2014</v>
      </c>
    </row>
    <row r="1806" spans="1:21" ht="12.75" customHeight="1" x14ac:dyDescent="0.15">
      <c r="A1806" t="s">
        <v>1282</v>
      </c>
      <c r="B1806" t="s">
        <v>127</v>
      </c>
      <c r="C1806" t="s">
        <v>128</v>
      </c>
      <c r="D1806" s="85">
        <v>2018</v>
      </c>
      <c r="E1806" t="s">
        <v>1598</v>
      </c>
      <c r="F1806" s="83">
        <v>111</v>
      </c>
      <c r="G1806" s="79">
        <v>0</v>
      </c>
      <c r="H1806" s="83">
        <v>0</v>
      </c>
      <c r="I1806" s="83">
        <v>0</v>
      </c>
      <c r="J1806" s="83">
        <v>86</v>
      </c>
      <c r="K1806" s="79">
        <v>1</v>
      </c>
      <c r="L1806" s="83">
        <v>0</v>
      </c>
      <c r="M1806" s="83">
        <v>1</v>
      </c>
      <c r="N1806" s="83">
        <v>105</v>
      </c>
      <c r="O1806" s="83">
        <v>1</v>
      </c>
      <c r="P1806" s="2">
        <v>367</v>
      </c>
      <c r="Q1806">
        <v>0</v>
      </c>
      <c r="R1806">
        <v>669</v>
      </c>
      <c r="S1806">
        <v>2</v>
      </c>
      <c r="T1806" s="86">
        <f t="shared" si="0"/>
        <v>2018</v>
      </c>
      <c r="U1806" s="82">
        <f>VLOOKUP(A1806,'SB35 Determination Data'!$B$4:$F$542,5,FALSE)</f>
        <v>2016</v>
      </c>
    </row>
    <row r="1807" spans="1:21" ht="12.75" customHeight="1" x14ac:dyDescent="0.15">
      <c r="A1807" t="s">
        <v>112</v>
      </c>
      <c r="B1807" t="s">
        <v>99</v>
      </c>
      <c r="C1807" t="s">
        <v>67</v>
      </c>
      <c r="D1807" s="85">
        <v>2018</v>
      </c>
      <c r="E1807" t="s">
        <v>1598</v>
      </c>
      <c r="F1807" s="83">
        <v>84</v>
      </c>
      <c r="G1807" s="79">
        <v>0</v>
      </c>
      <c r="H1807" s="83">
        <v>0</v>
      </c>
      <c r="I1807" s="83">
        <v>0</v>
      </c>
      <c r="J1807" s="83">
        <v>47</v>
      </c>
      <c r="K1807" s="79">
        <v>0</v>
      </c>
      <c r="L1807" s="83">
        <v>0</v>
      </c>
      <c r="M1807" s="83">
        <v>0</v>
      </c>
      <c r="N1807" s="83">
        <v>54</v>
      </c>
      <c r="O1807" s="83">
        <v>4</v>
      </c>
      <c r="P1807" s="2">
        <v>42</v>
      </c>
      <c r="Q1807">
        <v>51</v>
      </c>
      <c r="R1807">
        <v>227</v>
      </c>
      <c r="S1807">
        <v>55</v>
      </c>
      <c r="T1807" s="86">
        <f t="shared" si="0"/>
        <v>2018</v>
      </c>
      <c r="U1807" s="82">
        <f>VLOOKUP(A1807,'SB35 Determination Data'!$B$4:$F$542,5,FALSE)</f>
        <v>2015</v>
      </c>
    </row>
    <row r="1808" spans="1:21" ht="12.75" customHeight="1" x14ac:dyDescent="0.15">
      <c r="A1808" t="s">
        <v>137</v>
      </c>
      <c r="B1808" t="s">
        <v>136</v>
      </c>
      <c r="C1808" t="s">
        <v>83</v>
      </c>
      <c r="D1808" s="85">
        <v>2018</v>
      </c>
      <c r="E1808" t="s">
        <v>1598</v>
      </c>
      <c r="F1808" s="83">
        <v>20</v>
      </c>
      <c r="G1808" s="79">
        <v>0</v>
      </c>
      <c r="H1808" s="83">
        <v>0</v>
      </c>
      <c r="I1808" s="83">
        <v>0</v>
      </c>
      <c r="J1808" s="83">
        <v>10</v>
      </c>
      <c r="K1808" s="79">
        <v>33</v>
      </c>
      <c r="L1808" s="83">
        <v>33</v>
      </c>
      <c r="M1808" s="83">
        <v>0</v>
      </c>
      <c r="N1808" s="2">
        <v>14</v>
      </c>
      <c r="O1808" s="83">
        <v>13</v>
      </c>
      <c r="P1808" s="2">
        <v>36</v>
      </c>
      <c r="Q1808">
        <v>0</v>
      </c>
      <c r="R1808">
        <v>80</v>
      </c>
      <c r="S1808">
        <v>46</v>
      </c>
      <c r="T1808" s="86">
        <f t="shared" si="0"/>
        <v>2018</v>
      </c>
      <c r="U1808" s="82">
        <f>VLOOKUP(A1808,'SB35 Determination Data'!$B$4:$F$542,5,FALSE)</f>
        <v>2014</v>
      </c>
    </row>
    <row r="1809" spans="1:21" ht="12.75" customHeight="1" x14ac:dyDescent="0.15">
      <c r="A1809" t="s">
        <v>93</v>
      </c>
      <c r="B1809" t="s">
        <v>88</v>
      </c>
      <c r="C1809" t="s">
        <v>89</v>
      </c>
      <c r="D1809" s="85">
        <v>2018</v>
      </c>
      <c r="E1809" t="s">
        <v>1598</v>
      </c>
      <c r="F1809" s="83">
        <v>419</v>
      </c>
      <c r="G1809" s="79">
        <v>0</v>
      </c>
      <c r="H1809" s="83">
        <v>0</v>
      </c>
      <c r="I1809" s="83">
        <v>0</v>
      </c>
      <c r="J1809" s="83">
        <v>284</v>
      </c>
      <c r="K1809" s="79">
        <v>0</v>
      </c>
      <c r="L1809" s="83">
        <v>0</v>
      </c>
      <c r="M1809" s="83">
        <v>0</v>
      </c>
      <c r="N1809" s="83">
        <v>306</v>
      </c>
      <c r="O1809" s="83">
        <v>0</v>
      </c>
      <c r="P1809" s="2">
        <v>784</v>
      </c>
      <c r="Q1809">
        <v>9</v>
      </c>
      <c r="R1809">
        <v>1793</v>
      </c>
      <c r="S1809">
        <v>9</v>
      </c>
      <c r="T1809" s="86">
        <f t="shared" si="0"/>
        <v>2018</v>
      </c>
      <c r="U1809" s="82">
        <f>VLOOKUP(A1809,'SB35 Determination Data'!$B$4:$F$542,5,FALSE)</f>
        <v>2014</v>
      </c>
    </row>
    <row r="1810" spans="1:21" ht="12.75" customHeight="1" x14ac:dyDescent="0.15">
      <c r="A1810" t="s">
        <v>615</v>
      </c>
      <c r="B1810" t="s">
        <v>502</v>
      </c>
      <c r="C1810" t="s">
        <v>144</v>
      </c>
      <c r="D1810" s="85">
        <v>2018</v>
      </c>
      <c r="E1810" t="s">
        <v>1598</v>
      </c>
      <c r="F1810" s="83">
        <v>1688</v>
      </c>
      <c r="G1810" s="79">
        <v>51</v>
      </c>
      <c r="H1810" s="83">
        <v>51</v>
      </c>
      <c r="I1810" s="83">
        <v>0</v>
      </c>
      <c r="J1810" s="83">
        <v>1160</v>
      </c>
      <c r="K1810" s="79">
        <v>230</v>
      </c>
      <c r="L1810" s="83">
        <v>229</v>
      </c>
      <c r="M1810" s="83">
        <v>1</v>
      </c>
      <c r="N1810" s="2">
        <v>1351</v>
      </c>
      <c r="O1810" s="83">
        <v>0</v>
      </c>
      <c r="P1810" s="2">
        <v>3102</v>
      </c>
      <c r="Q1810">
        <v>146</v>
      </c>
      <c r="R1810">
        <v>7301</v>
      </c>
      <c r="S1810">
        <v>427</v>
      </c>
      <c r="T1810" s="86">
        <f t="shared" si="0"/>
        <v>2018</v>
      </c>
      <c r="U1810" s="82">
        <f>VLOOKUP(A1810,'SB35 Determination Data'!$B$4:$F$542,5,FALSE)</f>
        <v>2014</v>
      </c>
    </row>
    <row r="1811" spans="1:21" ht="12.75" customHeight="1" x14ac:dyDescent="0.15">
      <c r="A1811" t="s">
        <v>495</v>
      </c>
      <c r="B1811" t="s">
        <v>449</v>
      </c>
      <c r="C1811" t="s">
        <v>67</v>
      </c>
      <c r="D1811" s="85">
        <v>2018</v>
      </c>
      <c r="E1811" t="s">
        <v>1598</v>
      </c>
      <c r="F1811" s="83">
        <v>121</v>
      </c>
      <c r="G1811" s="79">
        <v>0</v>
      </c>
      <c r="H1811" s="83">
        <v>0</v>
      </c>
      <c r="I1811" s="83">
        <v>0</v>
      </c>
      <c r="J1811" s="83">
        <v>68</v>
      </c>
      <c r="K1811" s="79">
        <v>0</v>
      </c>
      <c r="L1811" s="83">
        <v>0</v>
      </c>
      <c r="M1811" s="83">
        <v>0</v>
      </c>
      <c r="N1811" s="83">
        <v>70</v>
      </c>
      <c r="O1811" s="83">
        <v>0</v>
      </c>
      <c r="P1811" s="2">
        <v>154</v>
      </c>
      <c r="Q1811">
        <v>26</v>
      </c>
      <c r="R1811">
        <v>413</v>
      </c>
      <c r="S1811">
        <v>26</v>
      </c>
      <c r="T1811" s="86">
        <f t="shared" si="0"/>
        <v>2018</v>
      </c>
      <c r="U1811" s="82">
        <f>VLOOKUP(A1811,'SB35 Determination Data'!$B$4:$F$542,5,FALSE)</f>
        <v>2015</v>
      </c>
    </row>
    <row r="1812" spans="1:21" ht="12.75" customHeight="1" x14ac:dyDescent="0.15">
      <c r="A1812" t="s">
        <v>333</v>
      </c>
      <c r="B1812" t="s">
        <v>316</v>
      </c>
      <c r="C1812" t="s">
        <v>144</v>
      </c>
      <c r="D1812" s="85">
        <v>2018</v>
      </c>
      <c r="E1812" t="s">
        <v>1598</v>
      </c>
      <c r="F1812" s="83">
        <v>98</v>
      </c>
      <c r="G1812" s="79"/>
      <c r="H1812" s="83"/>
      <c r="I1812" s="83"/>
      <c r="J1812" s="83">
        <v>67</v>
      </c>
      <c r="K1812" s="79"/>
      <c r="L1812" s="83"/>
      <c r="M1812" s="83"/>
      <c r="N1812" s="83">
        <v>76</v>
      </c>
      <c r="O1812" s="83"/>
      <c r="P1812" s="2">
        <v>172</v>
      </c>
      <c r="R1812">
        <v>413</v>
      </c>
      <c r="T1812" s="86">
        <f t="shared" si="0"/>
        <v>2018</v>
      </c>
      <c r="U1812" s="82">
        <f>VLOOKUP(A1812,'SB35 Determination Data'!$B$4:$F$542,5,FALSE)</f>
        <v>2014</v>
      </c>
    </row>
    <row r="1813" spans="1:21" ht="12.75" customHeight="1" x14ac:dyDescent="0.15">
      <c r="A1813" t="s">
        <v>535</v>
      </c>
      <c r="B1813" t="s">
        <v>505</v>
      </c>
      <c r="C1813" t="s">
        <v>67</v>
      </c>
      <c r="D1813" s="85">
        <v>2018</v>
      </c>
      <c r="E1813" t="s">
        <v>1598</v>
      </c>
      <c r="F1813" s="83">
        <v>691</v>
      </c>
      <c r="G1813" s="79">
        <v>0</v>
      </c>
      <c r="H1813" s="83">
        <v>0</v>
      </c>
      <c r="I1813" s="83">
        <v>0</v>
      </c>
      <c r="J1813" s="83">
        <v>432</v>
      </c>
      <c r="K1813" s="79">
        <v>0</v>
      </c>
      <c r="L1813" s="83">
        <v>0</v>
      </c>
      <c r="M1813" s="83">
        <v>0</v>
      </c>
      <c r="N1813" s="83">
        <v>278</v>
      </c>
      <c r="O1813" s="83">
        <v>0</v>
      </c>
      <c r="P1813" s="2">
        <v>587</v>
      </c>
      <c r="Q1813">
        <v>54</v>
      </c>
      <c r="R1813">
        <v>1988</v>
      </c>
      <c r="S1813">
        <v>54</v>
      </c>
      <c r="T1813" s="86">
        <f t="shared" si="0"/>
        <v>2018</v>
      </c>
      <c r="U1813" s="82">
        <f>VLOOKUP(A1813,'SB35 Determination Data'!$B$4:$F$542,5,FALSE)</f>
        <v>2015</v>
      </c>
    </row>
    <row r="1814" spans="1:21" ht="12.75" customHeight="1" x14ac:dyDescent="0.15">
      <c r="A1814" t="s">
        <v>207</v>
      </c>
      <c r="B1814" t="s">
        <v>168</v>
      </c>
      <c r="C1814" t="s">
        <v>144</v>
      </c>
      <c r="D1814" s="85">
        <v>2018</v>
      </c>
      <c r="E1814" t="s">
        <v>1598</v>
      </c>
      <c r="F1814" s="83">
        <v>26</v>
      </c>
      <c r="G1814" s="79">
        <v>0</v>
      </c>
      <c r="H1814" s="83">
        <v>0</v>
      </c>
      <c r="I1814" s="83">
        <v>0</v>
      </c>
      <c r="J1814" s="83">
        <v>16</v>
      </c>
      <c r="K1814" s="79">
        <v>0</v>
      </c>
      <c r="L1814" s="83">
        <v>0</v>
      </c>
      <c r="M1814" s="83">
        <v>0</v>
      </c>
      <c r="N1814" s="83">
        <v>17</v>
      </c>
      <c r="O1814" s="83">
        <v>0</v>
      </c>
      <c r="P1814" s="2">
        <v>46</v>
      </c>
      <c r="Q1814">
        <v>43</v>
      </c>
      <c r="R1814">
        <v>105</v>
      </c>
      <c r="S1814">
        <v>43</v>
      </c>
      <c r="T1814" s="86">
        <f t="shared" si="0"/>
        <v>2018</v>
      </c>
      <c r="U1814" s="82">
        <f>VLOOKUP(A1814,'SB35 Determination Data'!$B$4:$F$542,5,FALSE)</f>
        <v>2014</v>
      </c>
    </row>
    <row r="1815" spans="1:21" ht="12.75" customHeight="1" x14ac:dyDescent="0.15">
      <c r="A1815" t="s">
        <v>208</v>
      </c>
      <c r="B1815" t="s">
        <v>168</v>
      </c>
      <c r="C1815" t="s">
        <v>144</v>
      </c>
      <c r="D1815" s="85">
        <v>2018</v>
      </c>
      <c r="E1815" t="s">
        <v>1598</v>
      </c>
      <c r="F1815" s="83">
        <v>340</v>
      </c>
      <c r="G1815" s="79">
        <v>1</v>
      </c>
      <c r="H1815" s="83">
        <v>1</v>
      </c>
      <c r="I1815" s="83">
        <v>0</v>
      </c>
      <c r="J1815" s="83">
        <v>207</v>
      </c>
      <c r="K1815" s="79">
        <v>0</v>
      </c>
      <c r="L1815" s="83">
        <v>0</v>
      </c>
      <c r="M1815" s="83">
        <v>0</v>
      </c>
      <c r="N1815" s="2">
        <v>224</v>
      </c>
      <c r="O1815" s="83">
        <v>0</v>
      </c>
      <c r="P1815" s="2">
        <v>561</v>
      </c>
      <c r="Q1815">
        <v>535</v>
      </c>
      <c r="R1815">
        <v>1332</v>
      </c>
      <c r="S1815">
        <v>536</v>
      </c>
      <c r="T1815" s="86">
        <f t="shared" si="0"/>
        <v>2018</v>
      </c>
      <c r="U1815" s="82">
        <f>VLOOKUP(A1815,'SB35 Determination Data'!$B$4:$F$542,5,FALSE)</f>
        <v>2014</v>
      </c>
    </row>
    <row r="1816" spans="1:21" ht="12.75" customHeight="1" x14ac:dyDescent="0.15">
      <c r="A1816" t="s">
        <v>469</v>
      </c>
      <c r="B1816" t="s">
        <v>441</v>
      </c>
      <c r="C1816" t="s">
        <v>83</v>
      </c>
      <c r="D1816" s="85">
        <v>2018</v>
      </c>
      <c r="E1816" t="s">
        <v>1598</v>
      </c>
      <c r="F1816" s="83">
        <v>123</v>
      </c>
      <c r="G1816" s="79">
        <v>54</v>
      </c>
      <c r="H1816" s="83">
        <v>54</v>
      </c>
      <c r="I1816" s="83">
        <v>0</v>
      </c>
      <c r="J1816" s="83">
        <v>77</v>
      </c>
      <c r="K1816" s="79">
        <v>21</v>
      </c>
      <c r="L1816" s="83">
        <v>21</v>
      </c>
      <c r="M1816" s="83">
        <v>0</v>
      </c>
      <c r="N1816" s="83">
        <v>87</v>
      </c>
      <c r="O1816" s="83">
        <v>13</v>
      </c>
      <c r="P1816" s="2">
        <v>206</v>
      </c>
      <c r="Q1816">
        <v>12</v>
      </c>
      <c r="R1816">
        <v>493</v>
      </c>
      <c r="S1816">
        <v>100</v>
      </c>
      <c r="T1816" s="86">
        <f t="shared" si="0"/>
        <v>2018</v>
      </c>
      <c r="U1816" s="82">
        <f>VLOOKUP(A1816,'SB35 Determination Data'!$B$4:$F$542,5,FALSE)</f>
        <v>2014</v>
      </c>
    </row>
    <row r="1817" spans="1:21" ht="12.75" customHeight="1" x14ac:dyDescent="0.15">
      <c r="A1817" t="s">
        <v>335</v>
      </c>
      <c r="B1817" t="s">
        <v>316</v>
      </c>
      <c r="C1817" t="s">
        <v>144</v>
      </c>
      <c r="D1817" s="85">
        <v>2018</v>
      </c>
      <c r="E1817" t="s">
        <v>1598</v>
      </c>
      <c r="F1817" s="83">
        <v>1026</v>
      </c>
      <c r="G1817" s="79"/>
      <c r="H1817" s="83"/>
      <c r="I1817" s="83"/>
      <c r="J1817" s="83">
        <v>681</v>
      </c>
      <c r="K1817" s="79"/>
      <c r="L1817" s="83"/>
      <c r="M1817" s="83"/>
      <c r="N1817" s="83">
        <v>759</v>
      </c>
      <c r="O1817" s="83"/>
      <c r="P1817" s="2">
        <v>1814</v>
      </c>
      <c r="R1817">
        <v>4280</v>
      </c>
      <c r="T1817" s="86">
        <f t="shared" si="0"/>
        <v>2018</v>
      </c>
      <c r="U1817" s="82">
        <f>VLOOKUP(A1817,'SB35 Determination Data'!$B$4:$F$542,5,FALSE)</f>
        <v>2014</v>
      </c>
    </row>
    <row r="1818" spans="1:21" ht="12.75" customHeight="1" x14ac:dyDescent="0.15">
      <c r="A1818" t="s">
        <v>574</v>
      </c>
      <c r="B1818" t="s">
        <v>528</v>
      </c>
      <c r="C1818" t="s">
        <v>67</v>
      </c>
      <c r="D1818" s="85">
        <v>2018</v>
      </c>
      <c r="E1818" t="s">
        <v>1598</v>
      </c>
      <c r="F1818" s="83">
        <v>199</v>
      </c>
      <c r="G1818" s="79">
        <v>0</v>
      </c>
      <c r="H1818" s="83">
        <v>0</v>
      </c>
      <c r="I1818" s="83">
        <v>0</v>
      </c>
      <c r="J1818" s="83">
        <v>103</v>
      </c>
      <c r="K1818" s="79">
        <v>4</v>
      </c>
      <c r="L1818" s="83">
        <v>4</v>
      </c>
      <c r="M1818" s="83">
        <v>0</v>
      </c>
      <c r="N1818" s="83">
        <v>121</v>
      </c>
      <c r="O1818" s="83">
        <v>31</v>
      </c>
      <c r="P1818" s="2">
        <v>322</v>
      </c>
      <c r="Q1818">
        <v>77</v>
      </c>
      <c r="R1818">
        <v>745</v>
      </c>
      <c r="S1818">
        <v>112</v>
      </c>
      <c r="T1818" s="86">
        <f t="shared" si="0"/>
        <v>2018</v>
      </c>
      <c r="U1818" s="82">
        <f>VLOOKUP(A1818,'SB35 Determination Data'!$B$4:$F$542,5,FALSE)</f>
        <v>2015</v>
      </c>
    </row>
    <row r="1819" spans="1:21" ht="12.75" customHeight="1" x14ac:dyDescent="0.15">
      <c r="A1819" t="s">
        <v>78</v>
      </c>
      <c r="B1819" t="s">
        <v>66</v>
      </c>
      <c r="C1819" t="s">
        <v>67</v>
      </c>
      <c r="D1819" s="85">
        <v>2018</v>
      </c>
      <c r="E1819" t="s">
        <v>1598</v>
      </c>
      <c r="F1819" s="83">
        <v>24</v>
      </c>
      <c r="G1819" s="79">
        <v>0</v>
      </c>
      <c r="H1819" s="83">
        <v>0</v>
      </c>
      <c r="I1819" s="83">
        <v>0</v>
      </c>
      <c r="J1819" s="83">
        <v>14</v>
      </c>
      <c r="K1819" s="79">
        <v>4</v>
      </c>
      <c r="L1819" s="83">
        <v>0</v>
      </c>
      <c r="M1819" s="83">
        <v>4</v>
      </c>
      <c r="N1819" s="83">
        <v>15</v>
      </c>
      <c r="O1819" s="83">
        <v>2</v>
      </c>
      <c r="P1819" s="2">
        <v>7</v>
      </c>
      <c r="Q1819">
        <v>8</v>
      </c>
      <c r="R1819">
        <v>60</v>
      </c>
      <c r="S1819">
        <v>14</v>
      </c>
      <c r="T1819" s="86">
        <f t="shared" si="0"/>
        <v>2018</v>
      </c>
      <c r="U1819" s="82">
        <f>VLOOKUP(A1819,'SB35 Determination Data'!$B$4:$F$542,5,FALSE)</f>
        <v>2015</v>
      </c>
    </row>
    <row r="1820" spans="1:21" ht="12.75" customHeight="1" x14ac:dyDescent="0.15">
      <c r="A1820" t="s">
        <v>1290</v>
      </c>
      <c r="B1820" t="s">
        <v>441</v>
      </c>
      <c r="C1820" t="s">
        <v>83</v>
      </c>
      <c r="D1820" s="85">
        <v>2018</v>
      </c>
      <c r="E1820" t="s">
        <v>1598</v>
      </c>
      <c r="F1820" s="83">
        <v>38</v>
      </c>
      <c r="G1820" s="79">
        <v>0</v>
      </c>
      <c r="H1820" s="83">
        <v>0</v>
      </c>
      <c r="I1820" s="83">
        <v>0</v>
      </c>
      <c r="J1820" s="83">
        <v>24</v>
      </c>
      <c r="K1820" s="79">
        <v>0</v>
      </c>
      <c r="L1820" s="83">
        <v>0</v>
      </c>
      <c r="M1820" s="83">
        <v>0</v>
      </c>
      <c r="N1820" s="83">
        <v>27</v>
      </c>
      <c r="O1820" s="83">
        <v>0</v>
      </c>
      <c r="P1820" s="2">
        <v>64</v>
      </c>
      <c r="Q1820">
        <v>10</v>
      </c>
      <c r="R1820">
        <v>153</v>
      </c>
      <c r="S1820">
        <v>10</v>
      </c>
      <c r="T1820" s="86">
        <f t="shared" si="0"/>
        <v>2018</v>
      </c>
      <c r="U1820" s="82">
        <f>VLOOKUP(A1820,'SB35 Determination Data'!$B$4:$F$542,5,FALSE)</f>
        <v>2014</v>
      </c>
    </row>
    <row r="1821" spans="1:21" ht="12.75" customHeight="1" x14ac:dyDescent="0.15">
      <c r="A1821" t="s">
        <v>114</v>
      </c>
      <c r="B1821" t="s">
        <v>99</v>
      </c>
      <c r="C1821" t="s">
        <v>67</v>
      </c>
      <c r="D1821" s="85">
        <v>2018</v>
      </c>
      <c r="E1821" t="s">
        <v>1598</v>
      </c>
      <c r="F1821" s="83">
        <v>392</v>
      </c>
      <c r="G1821" s="79">
        <v>23</v>
      </c>
      <c r="H1821" s="83">
        <v>23</v>
      </c>
      <c r="I1821" s="83">
        <v>0</v>
      </c>
      <c r="J1821" s="83">
        <v>254</v>
      </c>
      <c r="K1821" s="79">
        <v>208</v>
      </c>
      <c r="L1821" s="83">
        <v>205</v>
      </c>
      <c r="M1821" s="83">
        <v>3</v>
      </c>
      <c r="N1821" s="83">
        <v>316</v>
      </c>
      <c r="O1821" s="83">
        <v>48</v>
      </c>
      <c r="P1821" s="2">
        <v>1063</v>
      </c>
      <c r="Q1821">
        <v>68</v>
      </c>
      <c r="R1821">
        <v>2025</v>
      </c>
      <c r="S1821">
        <v>347</v>
      </c>
      <c r="T1821" s="86">
        <f t="shared" si="0"/>
        <v>2018</v>
      </c>
      <c r="U1821" s="82">
        <f>VLOOKUP(A1821,'SB35 Determination Data'!$B$4:$F$542,5,FALSE)</f>
        <v>2015</v>
      </c>
    </row>
    <row r="1822" spans="1:21" ht="12.75" customHeight="1" x14ac:dyDescent="0.15">
      <c r="A1822" t="s">
        <v>296</v>
      </c>
      <c r="B1822" t="s">
        <v>273</v>
      </c>
      <c r="C1822" t="s">
        <v>144</v>
      </c>
      <c r="D1822" s="85">
        <v>2018</v>
      </c>
      <c r="E1822" t="s">
        <v>1598</v>
      </c>
      <c r="F1822" s="83">
        <v>112</v>
      </c>
      <c r="G1822" s="79">
        <v>49</v>
      </c>
      <c r="H1822" s="83">
        <v>49</v>
      </c>
      <c r="I1822" s="83">
        <v>0</v>
      </c>
      <c r="J1822" s="83">
        <v>81</v>
      </c>
      <c r="K1822" s="79">
        <v>0</v>
      </c>
      <c r="L1822" s="83">
        <v>0</v>
      </c>
      <c r="M1822" s="83">
        <v>0</v>
      </c>
      <c r="N1822" s="83">
        <v>90</v>
      </c>
      <c r="O1822" s="83">
        <v>2</v>
      </c>
      <c r="P1822" s="2">
        <v>209</v>
      </c>
      <c r="Q1822">
        <v>3</v>
      </c>
      <c r="R1822">
        <v>492</v>
      </c>
      <c r="S1822">
        <v>54</v>
      </c>
      <c r="T1822" s="86">
        <f t="shared" si="0"/>
        <v>2018</v>
      </c>
      <c r="U1822" s="82">
        <f>VLOOKUP(A1822,'SB35 Determination Data'!$B$4:$F$542,5,FALSE)</f>
        <v>2014</v>
      </c>
    </row>
    <row r="1823" spans="1:21" ht="12.75" customHeight="1" x14ac:dyDescent="0.15">
      <c r="A1823" t="s">
        <v>311</v>
      </c>
      <c r="B1823" t="s">
        <v>306</v>
      </c>
      <c r="C1823" t="s">
        <v>123</v>
      </c>
      <c r="D1823" s="85">
        <v>2018</v>
      </c>
      <c r="E1823" t="s">
        <v>1598</v>
      </c>
      <c r="F1823" s="83">
        <v>1365</v>
      </c>
      <c r="G1823" s="79">
        <v>0</v>
      </c>
      <c r="H1823" s="83">
        <v>0</v>
      </c>
      <c r="I1823" s="83">
        <v>0</v>
      </c>
      <c r="J1823" s="83">
        <v>957</v>
      </c>
      <c r="K1823" s="79">
        <v>1</v>
      </c>
      <c r="L1823" s="83">
        <v>1</v>
      </c>
      <c r="M1823" s="83">
        <v>0</v>
      </c>
      <c r="N1823" s="83">
        <v>936</v>
      </c>
      <c r="O1823" s="83">
        <v>48</v>
      </c>
      <c r="P1823" s="2">
        <v>1773</v>
      </c>
      <c r="Q1823">
        <v>290</v>
      </c>
      <c r="R1823">
        <v>5031</v>
      </c>
      <c r="S1823">
        <v>339</v>
      </c>
      <c r="T1823" s="86">
        <f t="shared" si="0"/>
        <v>2018</v>
      </c>
      <c r="U1823" s="82">
        <f>VLOOKUP(A1823,'SB35 Determination Data'!$B$4:$F$542,5,FALSE)</f>
        <v>2014</v>
      </c>
    </row>
    <row r="1824" spans="1:21" ht="12.75" customHeight="1" x14ac:dyDescent="0.15">
      <c r="A1824" t="s">
        <v>125</v>
      </c>
      <c r="B1824" t="s">
        <v>122</v>
      </c>
      <c r="C1824" t="s">
        <v>123</v>
      </c>
      <c r="D1824" s="85">
        <v>2018</v>
      </c>
      <c r="E1824" t="s">
        <v>1598</v>
      </c>
      <c r="F1824" s="83">
        <v>78</v>
      </c>
      <c r="G1824" s="79">
        <v>0</v>
      </c>
      <c r="H1824" s="83">
        <v>0</v>
      </c>
      <c r="I1824" s="83">
        <v>0</v>
      </c>
      <c r="J1824" s="83">
        <v>55</v>
      </c>
      <c r="K1824" s="79">
        <v>0</v>
      </c>
      <c r="L1824" s="83">
        <v>0</v>
      </c>
      <c r="M1824" s="83">
        <v>0</v>
      </c>
      <c r="N1824" s="83">
        <v>69</v>
      </c>
      <c r="O1824" s="83">
        <v>7</v>
      </c>
      <c r="P1824" s="2">
        <v>170</v>
      </c>
      <c r="Q1824">
        <v>18</v>
      </c>
      <c r="R1824">
        <v>372</v>
      </c>
      <c r="S1824">
        <v>25</v>
      </c>
      <c r="T1824" s="86">
        <f t="shared" si="0"/>
        <v>2018</v>
      </c>
      <c r="U1824" s="82">
        <f>VLOOKUP(A1824,'SB35 Determination Data'!$B$4:$F$542,5,FALSE)</f>
        <v>2014</v>
      </c>
    </row>
    <row r="1825" spans="1:21" ht="12.75" customHeight="1" x14ac:dyDescent="0.15">
      <c r="A1825" t="s">
        <v>115</v>
      </c>
      <c r="B1825" t="s">
        <v>99</v>
      </c>
      <c r="C1825" t="s">
        <v>67</v>
      </c>
      <c r="D1825" s="85">
        <v>2018</v>
      </c>
      <c r="E1825" t="s">
        <v>1598</v>
      </c>
      <c r="F1825" s="83">
        <v>118</v>
      </c>
      <c r="G1825" s="79">
        <v>0</v>
      </c>
      <c r="H1825" s="83">
        <v>0</v>
      </c>
      <c r="I1825" s="83">
        <v>0</v>
      </c>
      <c r="J1825" s="83">
        <v>69</v>
      </c>
      <c r="K1825" s="79">
        <v>0</v>
      </c>
      <c r="L1825" s="83">
        <v>0</v>
      </c>
      <c r="M1825" s="83">
        <v>0</v>
      </c>
      <c r="N1825" s="83">
        <v>84</v>
      </c>
      <c r="O1825" s="83">
        <v>9</v>
      </c>
      <c r="P1825" s="2">
        <v>177</v>
      </c>
      <c r="Q1825">
        <v>39</v>
      </c>
      <c r="R1825">
        <v>448</v>
      </c>
      <c r="S1825">
        <v>48</v>
      </c>
      <c r="T1825" s="86">
        <f t="shared" si="0"/>
        <v>2018</v>
      </c>
      <c r="U1825" s="82">
        <f>VLOOKUP(A1825,'SB35 Determination Data'!$B$4:$F$542,5,FALSE)</f>
        <v>2015</v>
      </c>
    </row>
    <row r="1826" spans="1:21" ht="12.75" customHeight="1" x14ac:dyDescent="0.15">
      <c r="A1826" t="s">
        <v>79</v>
      </c>
      <c r="B1826" t="s">
        <v>66</v>
      </c>
      <c r="C1826" t="s">
        <v>67</v>
      </c>
      <c r="D1826" s="85">
        <v>2018</v>
      </c>
      <c r="E1826" t="s">
        <v>1598</v>
      </c>
      <c r="F1826" s="83">
        <v>716</v>
      </c>
      <c r="G1826" s="79">
        <v>25</v>
      </c>
      <c r="H1826" s="83">
        <v>25</v>
      </c>
      <c r="I1826" s="83">
        <v>0</v>
      </c>
      <c r="J1826" s="83">
        <v>391</v>
      </c>
      <c r="K1826" s="79">
        <v>28</v>
      </c>
      <c r="L1826" s="83">
        <v>28</v>
      </c>
      <c r="M1826" s="83">
        <v>0</v>
      </c>
      <c r="N1826" s="2">
        <v>407</v>
      </c>
      <c r="O1826" s="83">
        <v>7</v>
      </c>
      <c r="P1826" s="2">
        <v>553</v>
      </c>
      <c r="Q1826">
        <v>38</v>
      </c>
      <c r="R1826">
        <v>2067</v>
      </c>
      <c r="S1826">
        <v>98</v>
      </c>
      <c r="T1826" s="86">
        <f t="shared" si="0"/>
        <v>2018</v>
      </c>
      <c r="U1826" s="82">
        <f>VLOOKUP(A1826,'SB35 Determination Data'!$B$4:$F$542,5,FALSE)</f>
        <v>2015</v>
      </c>
    </row>
    <row r="1827" spans="1:21" ht="12.75" customHeight="1" x14ac:dyDescent="0.15">
      <c r="A1827" t="s">
        <v>315</v>
      </c>
      <c r="B1827" t="s">
        <v>314</v>
      </c>
      <c r="C1827" t="s">
        <v>83</v>
      </c>
      <c r="D1827" s="85">
        <v>2018</v>
      </c>
      <c r="E1827" t="s">
        <v>1598</v>
      </c>
      <c r="F1827" s="83">
        <v>12</v>
      </c>
      <c r="G1827" s="79">
        <v>0</v>
      </c>
      <c r="H1827" s="83">
        <v>0</v>
      </c>
      <c r="I1827" s="83">
        <v>0</v>
      </c>
      <c r="J1827" s="83">
        <v>8</v>
      </c>
      <c r="K1827" s="79">
        <v>0</v>
      </c>
      <c r="L1827" s="83">
        <v>0</v>
      </c>
      <c r="M1827" s="83">
        <v>0</v>
      </c>
      <c r="N1827" s="83">
        <v>12</v>
      </c>
      <c r="O1827" s="83">
        <v>15</v>
      </c>
      <c r="P1827" s="2">
        <v>25</v>
      </c>
      <c r="Q1827">
        <v>41</v>
      </c>
      <c r="R1827">
        <v>57</v>
      </c>
      <c r="S1827">
        <v>56</v>
      </c>
      <c r="T1827" s="86">
        <f t="shared" si="0"/>
        <v>2018</v>
      </c>
      <c r="U1827" s="82">
        <f>VLOOKUP(A1827,'SB35 Determination Data'!$B$4:$F$542,5,FALSE)</f>
        <v>2014</v>
      </c>
    </row>
    <row r="1828" spans="1:21" ht="12.75" customHeight="1" x14ac:dyDescent="0.15">
      <c r="A1828" t="s">
        <v>247</v>
      </c>
      <c r="B1828" t="s">
        <v>244</v>
      </c>
      <c r="C1828" t="s">
        <v>83</v>
      </c>
      <c r="D1828" s="85">
        <v>2018</v>
      </c>
      <c r="E1828" t="s">
        <v>1598</v>
      </c>
      <c r="F1828" s="83">
        <v>1</v>
      </c>
      <c r="G1828" s="79">
        <v>0</v>
      </c>
      <c r="H1828" s="83">
        <v>0</v>
      </c>
      <c r="I1828" s="83">
        <v>0</v>
      </c>
      <c r="J1828" s="83">
        <v>1</v>
      </c>
      <c r="K1828" s="79">
        <v>0</v>
      </c>
      <c r="L1828" s="83">
        <v>0</v>
      </c>
      <c r="M1828" s="83">
        <v>0</v>
      </c>
      <c r="N1828" s="83">
        <v>1</v>
      </c>
      <c r="O1828" s="83">
        <v>0</v>
      </c>
      <c r="P1828" s="2">
        <v>1</v>
      </c>
      <c r="Q1828">
        <v>8</v>
      </c>
      <c r="R1828">
        <v>4</v>
      </c>
      <c r="S1828">
        <v>8</v>
      </c>
      <c r="T1828" s="86">
        <f t="shared" si="0"/>
        <v>2018</v>
      </c>
      <c r="U1828" s="82">
        <f>VLOOKUP(A1828,'SB35 Determination Data'!$B$4:$F$542,5,FALSE)</f>
        <v>2014</v>
      </c>
    </row>
    <row r="1829" spans="1:21" ht="12.75" customHeight="1" x14ac:dyDescent="0.15">
      <c r="A1829" t="s">
        <v>617</v>
      </c>
      <c r="B1829" t="s">
        <v>502</v>
      </c>
      <c r="C1829" t="s">
        <v>144</v>
      </c>
      <c r="D1829" s="85">
        <v>2018</v>
      </c>
      <c r="E1829" t="s">
        <v>1598</v>
      </c>
      <c r="F1829" s="83">
        <v>1</v>
      </c>
      <c r="G1829" s="79"/>
      <c r="H1829" s="83"/>
      <c r="I1829" s="83"/>
      <c r="J1829" s="83">
        <v>1</v>
      </c>
      <c r="K1829" s="79"/>
      <c r="L1829" s="83"/>
      <c r="M1829" s="83"/>
      <c r="N1829" s="83">
        <v>0</v>
      </c>
      <c r="O1829" s="83"/>
      <c r="P1829" s="2">
        <v>0</v>
      </c>
      <c r="R1829">
        <v>2</v>
      </c>
      <c r="T1829" s="86">
        <f t="shared" si="0"/>
        <v>2018</v>
      </c>
      <c r="U1829" s="82">
        <f>VLOOKUP(A1829,'SB35 Determination Data'!$B$4:$F$542,5,FALSE)</f>
        <v>2014</v>
      </c>
    </row>
    <row r="1830" spans="1:21" ht="12.75" customHeight="1" x14ac:dyDescent="0.15">
      <c r="A1830" t="s">
        <v>496</v>
      </c>
      <c r="B1830" t="s">
        <v>449</v>
      </c>
      <c r="C1830" t="s">
        <v>67</v>
      </c>
      <c r="D1830" s="85">
        <v>2018</v>
      </c>
      <c r="E1830" t="s">
        <v>1598</v>
      </c>
      <c r="F1830" s="83">
        <v>21</v>
      </c>
      <c r="G1830" s="79">
        <v>4</v>
      </c>
      <c r="H1830" s="83">
        <v>0</v>
      </c>
      <c r="I1830" s="83">
        <v>4</v>
      </c>
      <c r="J1830" s="83">
        <v>15</v>
      </c>
      <c r="K1830" s="79">
        <v>1</v>
      </c>
      <c r="L1830" s="83">
        <v>0</v>
      </c>
      <c r="M1830" s="83">
        <v>1</v>
      </c>
      <c r="N1830" s="83">
        <v>15</v>
      </c>
      <c r="O1830" s="83">
        <v>1</v>
      </c>
      <c r="P1830" s="2">
        <v>13</v>
      </c>
      <c r="Q1830">
        <v>2</v>
      </c>
      <c r="R1830">
        <v>64</v>
      </c>
      <c r="S1830">
        <v>8</v>
      </c>
      <c r="T1830" s="86">
        <f t="shared" si="0"/>
        <v>2018</v>
      </c>
      <c r="U1830" s="82">
        <f>VLOOKUP(A1830,'SB35 Determination Data'!$B$4:$F$542,5,FALSE)</f>
        <v>2015</v>
      </c>
    </row>
    <row r="1831" spans="1:21" ht="12.75" customHeight="1" x14ac:dyDescent="0.15">
      <c r="A1831" t="s">
        <v>443</v>
      </c>
      <c r="B1831" t="s">
        <v>416</v>
      </c>
      <c r="C1831" t="s">
        <v>417</v>
      </c>
      <c r="D1831" s="85">
        <v>2018</v>
      </c>
      <c r="E1831" t="s">
        <v>1598</v>
      </c>
      <c r="F1831" s="83">
        <v>201</v>
      </c>
      <c r="G1831" s="79">
        <v>0</v>
      </c>
      <c r="H1831" s="83">
        <v>0</v>
      </c>
      <c r="I1831" s="83">
        <v>0</v>
      </c>
      <c r="J1831" s="83">
        <v>152</v>
      </c>
      <c r="K1831" s="79">
        <v>0</v>
      </c>
      <c r="L1831" s="83">
        <v>0</v>
      </c>
      <c r="M1831" s="83">
        <v>0</v>
      </c>
      <c r="N1831" s="2">
        <v>282</v>
      </c>
      <c r="O1831" s="83">
        <v>0</v>
      </c>
      <c r="P1831" s="2">
        <v>618</v>
      </c>
      <c r="Q1831">
        <v>15</v>
      </c>
      <c r="R1831">
        <v>1253</v>
      </c>
      <c r="S1831">
        <v>15</v>
      </c>
      <c r="T1831" s="86">
        <f t="shared" si="0"/>
        <v>2018</v>
      </c>
      <c r="U1831" s="82">
        <f>VLOOKUP(A1831,'SB35 Determination Data'!$B$4:$F$542,5,FALSE)</f>
        <v>2013</v>
      </c>
    </row>
    <row r="1832" spans="1:21" ht="12.75" customHeight="1" x14ac:dyDescent="0.15">
      <c r="A1832" t="s">
        <v>346</v>
      </c>
      <c r="B1832" t="s">
        <v>341</v>
      </c>
      <c r="C1832" t="s">
        <v>123</v>
      </c>
      <c r="D1832" s="85">
        <v>2018</v>
      </c>
      <c r="E1832" t="s">
        <v>1598</v>
      </c>
      <c r="F1832" s="83">
        <v>1539</v>
      </c>
      <c r="G1832" s="79">
        <v>0</v>
      </c>
      <c r="H1832" s="83">
        <v>0</v>
      </c>
      <c r="I1832" s="83">
        <v>0</v>
      </c>
      <c r="J1832" s="83">
        <v>1079</v>
      </c>
      <c r="K1832" s="79">
        <v>0</v>
      </c>
      <c r="L1832" s="83">
        <v>0</v>
      </c>
      <c r="M1832" s="83">
        <v>0</v>
      </c>
      <c r="N1832" s="83">
        <v>1303</v>
      </c>
      <c r="O1832" s="83">
        <v>104</v>
      </c>
      <c r="P1832" s="2">
        <v>3087</v>
      </c>
      <c r="Q1832">
        <v>142</v>
      </c>
      <c r="R1832">
        <v>7008</v>
      </c>
      <c r="S1832">
        <v>246</v>
      </c>
      <c r="T1832" s="86">
        <f t="shared" si="0"/>
        <v>2018</v>
      </c>
      <c r="U1832" s="82">
        <f>VLOOKUP(A1832,'SB35 Determination Data'!$B$4:$F$542,5,FALSE)</f>
        <v>2014</v>
      </c>
    </row>
    <row r="1833" spans="1:21" ht="12.75" customHeight="1" x14ac:dyDescent="0.15">
      <c r="A1833" t="s">
        <v>385</v>
      </c>
      <c r="B1833" t="s">
        <v>352</v>
      </c>
      <c r="C1833" t="s">
        <v>144</v>
      </c>
      <c r="D1833" s="85">
        <v>2018</v>
      </c>
      <c r="E1833" t="s">
        <v>1598</v>
      </c>
      <c r="F1833" s="83">
        <v>209</v>
      </c>
      <c r="G1833" s="79">
        <v>0</v>
      </c>
      <c r="H1833" s="83">
        <v>0</v>
      </c>
      <c r="I1833" s="83">
        <v>0</v>
      </c>
      <c r="J1833" s="83">
        <v>141</v>
      </c>
      <c r="K1833" s="79">
        <v>0</v>
      </c>
      <c r="L1833" s="83">
        <v>0</v>
      </c>
      <c r="M1833" s="83">
        <v>0</v>
      </c>
      <c r="N1833" s="83">
        <v>158</v>
      </c>
      <c r="O1833" s="83">
        <v>0</v>
      </c>
      <c r="P1833" s="2">
        <v>340</v>
      </c>
      <c r="Q1833">
        <v>255</v>
      </c>
      <c r="R1833">
        <v>848</v>
      </c>
      <c r="S1833">
        <v>255</v>
      </c>
      <c r="T1833" s="86">
        <f t="shared" si="0"/>
        <v>2018</v>
      </c>
      <c r="U1833" s="82">
        <f>VLOOKUP(A1833,'SB35 Determination Data'!$B$4:$F$542,5,FALSE)</f>
        <v>2014</v>
      </c>
    </row>
    <row r="1834" spans="1:21" ht="12.75" customHeight="1" x14ac:dyDescent="0.15">
      <c r="A1834" t="s">
        <v>336</v>
      </c>
      <c r="B1834" t="s">
        <v>316</v>
      </c>
      <c r="C1834" t="s">
        <v>144</v>
      </c>
      <c r="D1834" s="85">
        <v>2018</v>
      </c>
      <c r="E1834" t="s">
        <v>1598</v>
      </c>
      <c r="F1834" s="83">
        <v>23</v>
      </c>
      <c r="G1834" s="79">
        <v>0</v>
      </c>
      <c r="H1834" s="83">
        <v>0</v>
      </c>
      <c r="I1834" s="83">
        <v>0</v>
      </c>
      <c r="J1834" s="83">
        <v>15</v>
      </c>
      <c r="K1834" s="79">
        <v>0</v>
      </c>
      <c r="L1834" s="83">
        <v>0</v>
      </c>
      <c r="M1834" s="83">
        <v>0</v>
      </c>
      <c r="N1834" s="83">
        <v>18</v>
      </c>
      <c r="O1834" s="83">
        <v>1</v>
      </c>
      <c r="P1834" s="2">
        <v>39</v>
      </c>
      <c r="Q1834">
        <v>0</v>
      </c>
      <c r="R1834">
        <v>95</v>
      </c>
      <c r="S1834">
        <v>1</v>
      </c>
      <c r="T1834" s="86">
        <f t="shared" si="0"/>
        <v>2018</v>
      </c>
      <c r="U1834" s="82">
        <f>VLOOKUP(A1834,'SB35 Determination Data'!$B$4:$F$542,5,FALSE)</f>
        <v>2014</v>
      </c>
    </row>
    <row r="1835" spans="1:21" ht="12.75" customHeight="1" x14ac:dyDescent="0.15">
      <c r="A1835" t="s">
        <v>209</v>
      </c>
      <c r="B1835" t="s">
        <v>168</v>
      </c>
      <c r="C1835" t="s">
        <v>144</v>
      </c>
      <c r="D1835" s="85">
        <v>2018</v>
      </c>
      <c r="E1835" t="s">
        <v>1598</v>
      </c>
      <c r="F1835" s="83">
        <v>8</v>
      </c>
      <c r="G1835" s="79">
        <v>0</v>
      </c>
      <c r="H1835" s="83">
        <v>0</v>
      </c>
      <c r="I1835" s="83">
        <v>0</v>
      </c>
      <c r="J1835" s="83">
        <v>5</v>
      </c>
      <c r="K1835" s="79">
        <v>0</v>
      </c>
      <c r="L1835" s="83">
        <v>0</v>
      </c>
      <c r="M1835" s="83">
        <v>0</v>
      </c>
      <c r="N1835" s="83">
        <v>5</v>
      </c>
      <c r="O1835" s="83">
        <v>1</v>
      </c>
      <c r="P1835" s="2">
        <v>13</v>
      </c>
      <c r="Q1835">
        <v>21</v>
      </c>
      <c r="R1835">
        <v>31</v>
      </c>
      <c r="S1835">
        <v>22</v>
      </c>
      <c r="T1835" s="86">
        <f t="shared" si="0"/>
        <v>2018</v>
      </c>
      <c r="U1835" s="82">
        <f>VLOOKUP(A1835,'SB35 Determination Data'!$B$4:$F$542,5,FALSE)</f>
        <v>2014</v>
      </c>
    </row>
    <row r="1836" spans="1:21" ht="12.75" customHeight="1" x14ac:dyDescent="0.15">
      <c r="A1836" t="s">
        <v>297</v>
      </c>
      <c r="B1836" t="s">
        <v>273</v>
      </c>
      <c r="C1836" t="s">
        <v>144</v>
      </c>
      <c r="D1836" s="85">
        <v>2018</v>
      </c>
      <c r="E1836" t="s">
        <v>1598</v>
      </c>
      <c r="F1836" s="83">
        <v>1</v>
      </c>
      <c r="G1836" s="79"/>
      <c r="H1836" s="83"/>
      <c r="I1836" s="83"/>
      <c r="J1836" s="83">
        <v>1</v>
      </c>
      <c r="K1836" s="79"/>
      <c r="L1836" s="83"/>
      <c r="M1836" s="83"/>
      <c r="N1836" s="2">
        <v>0</v>
      </c>
      <c r="O1836" s="83"/>
      <c r="P1836" s="2">
        <v>0</v>
      </c>
      <c r="R1836">
        <v>2</v>
      </c>
      <c r="T1836" s="86">
        <f t="shared" si="0"/>
        <v>2018</v>
      </c>
      <c r="U1836" s="82">
        <f>VLOOKUP(A1836,'SB35 Determination Data'!$B$4:$F$542,5,FALSE)</f>
        <v>2014</v>
      </c>
    </row>
    <row r="1837" spans="1:21" ht="12.75" customHeight="1" x14ac:dyDescent="0.15">
      <c r="A1837" t="s">
        <v>598</v>
      </c>
      <c r="B1837" t="s">
        <v>542</v>
      </c>
      <c r="C1837" t="s">
        <v>83</v>
      </c>
      <c r="D1837" s="85">
        <v>2018</v>
      </c>
      <c r="E1837" t="s">
        <v>1598</v>
      </c>
      <c r="F1837" s="83">
        <v>73</v>
      </c>
      <c r="G1837" s="79">
        <v>0</v>
      </c>
      <c r="H1837" s="83">
        <v>0</v>
      </c>
      <c r="I1837" s="83">
        <v>0</v>
      </c>
      <c r="J1837" s="83">
        <v>52</v>
      </c>
      <c r="K1837" s="79">
        <v>2</v>
      </c>
      <c r="L1837" s="83">
        <v>0</v>
      </c>
      <c r="M1837" s="83">
        <v>2</v>
      </c>
      <c r="N1837" s="83">
        <v>61</v>
      </c>
      <c r="O1837" s="83">
        <v>3</v>
      </c>
      <c r="P1837" s="2">
        <v>137</v>
      </c>
      <c r="Q1837">
        <v>0</v>
      </c>
      <c r="R1837">
        <v>323</v>
      </c>
      <c r="S1837">
        <v>5</v>
      </c>
      <c r="T1837" s="86">
        <f t="shared" si="0"/>
        <v>2018</v>
      </c>
      <c r="U1837" s="82">
        <f>VLOOKUP(A1837,'SB35 Determination Data'!$B$4:$F$542,5,FALSE)</f>
        <v>2014</v>
      </c>
    </row>
    <row r="1838" spans="1:21" ht="12.75" customHeight="1" x14ac:dyDescent="0.15">
      <c r="A1838" t="s">
        <v>551</v>
      </c>
      <c r="B1838" t="s">
        <v>433</v>
      </c>
      <c r="C1838" t="s">
        <v>83</v>
      </c>
      <c r="D1838" s="85">
        <v>2018</v>
      </c>
      <c r="E1838" t="s">
        <v>1598</v>
      </c>
      <c r="F1838" s="83">
        <v>287</v>
      </c>
      <c r="G1838" s="79">
        <v>0</v>
      </c>
      <c r="H1838" s="83">
        <v>0</v>
      </c>
      <c r="I1838" s="83">
        <v>0</v>
      </c>
      <c r="J1838" s="83">
        <v>181</v>
      </c>
      <c r="K1838" s="79">
        <v>79</v>
      </c>
      <c r="L1838" s="83">
        <v>79</v>
      </c>
      <c r="M1838" s="83">
        <v>0</v>
      </c>
      <c r="N1838" s="83">
        <v>205</v>
      </c>
      <c r="O1838" s="83">
        <v>10</v>
      </c>
      <c r="P1838" s="2">
        <v>502</v>
      </c>
      <c r="Q1838">
        <v>109</v>
      </c>
      <c r="R1838">
        <v>1175</v>
      </c>
      <c r="S1838">
        <v>198</v>
      </c>
      <c r="T1838" s="86">
        <f t="shared" si="0"/>
        <v>2018</v>
      </c>
      <c r="U1838" s="82">
        <f>VLOOKUP(A1838,'SB35 Determination Data'!$B$4:$F$542,5,FALSE)</f>
        <v>2014</v>
      </c>
    </row>
    <row r="1839" spans="1:21" ht="12.75" customHeight="1" x14ac:dyDescent="0.15">
      <c r="A1839" t="s">
        <v>210</v>
      </c>
      <c r="B1839" t="s">
        <v>168</v>
      </c>
      <c r="C1839" t="s">
        <v>144</v>
      </c>
      <c r="D1839" s="85">
        <v>2018</v>
      </c>
      <c r="E1839" t="s">
        <v>1598</v>
      </c>
      <c r="F1839" s="83">
        <v>372</v>
      </c>
      <c r="G1839" s="79">
        <v>0</v>
      </c>
      <c r="H1839" s="83">
        <v>0</v>
      </c>
      <c r="I1839" s="83">
        <v>0</v>
      </c>
      <c r="J1839" s="83">
        <v>223</v>
      </c>
      <c r="K1839" s="79">
        <v>13</v>
      </c>
      <c r="L1839" s="83">
        <v>0</v>
      </c>
      <c r="M1839" s="83">
        <v>13</v>
      </c>
      <c r="N1839" s="83">
        <v>238</v>
      </c>
      <c r="O1839" s="83">
        <v>0</v>
      </c>
      <c r="P1839" s="2">
        <v>564</v>
      </c>
      <c r="Q1839">
        <v>115</v>
      </c>
      <c r="R1839">
        <v>1397</v>
      </c>
      <c r="S1839">
        <v>128</v>
      </c>
      <c r="T1839" s="86">
        <f t="shared" si="0"/>
        <v>2018</v>
      </c>
      <c r="U1839" s="82">
        <f>VLOOKUP(A1839,'SB35 Determination Data'!$B$4:$F$542,5,FALSE)</f>
        <v>2014</v>
      </c>
    </row>
    <row r="1840" spans="1:21" ht="12.75" customHeight="1" x14ac:dyDescent="0.15">
      <c r="A1840" t="s">
        <v>497</v>
      </c>
      <c r="B1840" t="s">
        <v>449</v>
      </c>
      <c r="C1840" t="s">
        <v>67</v>
      </c>
      <c r="D1840" s="85">
        <v>2018</v>
      </c>
      <c r="E1840" t="s">
        <v>1598</v>
      </c>
      <c r="F1840" s="83">
        <v>706</v>
      </c>
      <c r="G1840" s="79">
        <v>0</v>
      </c>
      <c r="H1840" s="83">
        <v>0</v>
      </c>
      <c r="I1840" s="83">
        <v>0</v>
      </c>
      <c r="J1840" s="83">
        <v>429</v>
      </c>
      <c r="K1840" s="79">
        <v>58</v>
      </c>
      <c r="L1840" s="83">
        <v>35</v>
      </c>
      <c r="M1840" s="83">
        <v>23</v>
      </c>
      <c r="N1840" s="83">
        <v>502</v>
      </c>
      <c r="O1840" s="83">
        <v>0</v>
      </c>
      <c r="P1840" s="2">
        <v>1152</v>
      </c>
      <c r="Q1840">
        <v>348</v>
      </c>
      <c r="R1840">
        <v>2789</v>
      </c>
      <c r="S1840">
        <v>406</v>
      </c>
      <c r="T1840" s="86">
        <f t="shared" si="0"/>
        <v>2018</v>
      </c>
      <c r="U1840" s="82">
        <f>VLOOKUP(A1840,'SB35 Determination Data'!$B$4:$F$542,5,FALSE)</f>
        <v>2015</v>
      </c>
    </row>
    <row r="1841" spans="1:21" ht="12.75" customHeight="1" x14ac:dyDescent="0.15">
      <c r="A1841" t="s">
        <v>134</v>
      </c>
      <c r="B1841" t="s">
        <v>127</v>
      </c>
      <c r="C1841" t="s">
        <v>128</v>
      </c>
      <c r="D1841" s="85">
        <v>2018</v>
      </c>
      <c r="E1841" t="s">
        <v>1598</v>
      </c>
      <c r="F1841" s="83">
        <v>393</v>
      </c>
      <c r="G1841" s="79">
        <v>0</v>
      </c>
      <c r="H1841" s="83">
        <v>0</v>
      </c>
      <c r="I1841" s="83">
        <v>0</v>
      </c>
      <c r="J1841" s="83">
        <v>204</v>
      </c>
      <c r="K1841" s="79">
        <v>1</v>
      </c>
      <c r="L1841" s="83">
        <v>0</v>
      </c>
      <c r="M1841" s="83">
        <v>1</v>
      </c>
      <c r="N1841" s="2">
        <v>161</v>
      </c>
      <c r="O1841" s="83">
        <v>21</v>
      </c>
      <c r="P1841" s="2">
        <v>553</v>
      </c>
      <c r="Q1841">
        <v>1</v>
      </c>
      <c r="R1841">
        <v>1311</v>
      </c>
      <c r="S1841">
        <v>23</v>
      </c>
      <c r="T1841" s="86">
        <f t="shared" si="0"/>
        <v>2018</v>
      </c>
      <c r="U1841" s="82">
        <f>VLOOKUP(A1841,'SB35 Determination Data'!$B$4:$F$542,5,FALSE)</f>
        <v>2016</v>
      </c>
    </row>
    <row r="1842" spans="1:21" ht="12.75" customHeight="1" x14ac:dyDescent="0.15">
      <c r="A1842" t="s">
        <v>1295</v>
      </c>
      <c r="B1842" t="s">
        <v>139</v>
      </c>
      <c r="C1842" t="s">
        <v>83</v>
      </c>
      <c r="D1842" s="85">
        <v>2018</v>
      </c>
      <c r="E1842" t="s">
        <v>1598</v>
      </c>
      <c r="F1842" s="83">
        <v>8</v>
      </c>
      <c r="G1842" s="79">
        <v>0</v>
      </c>
      <c r="H1842" s="83">
        <v>0</v>
      </c>
      <c r="I1842" s="83">
        <v>0</v>
      </c>
      <c r="J1842" s="83">
        <v>4</v>
      </c>
      <c r="K1842" s="79">
        <v>0</v>
      </c>
      <c r="L1842" s="83">
        <v>0</v>
      </c>
      <c r="M1842" s="83">
        <v>0</v>
      </c>
      <c r="N1842" s="83">
        <v>4</v>
      </c>
      <c r="O1842" s="83">
        <v>0</v>
      </c>
      <c r="P1842" s="2">
        <v>15</v>
      </c>
      <c r="Q1842">
        <v>1</v>
      </c>
      <c r="R1842">
        <v>31</v>
      </c>
      <c r="S1842">
        <v>1</v>
      </c>
      <c r="T1842" s="86">
        <f t="shared" si="0"/>
        <v>2018</v>
      </c>
      <c r="U1842" s="82">
        <f>VLOOKUP(A1842,'SB35 Determination Data'!$B$4:$F$542,5,FALSE)</f>
        <v>2014</v>
      </c>
    </row>
    <row r="1843" spans="1:21" ht="12.75" customHeight="1" x14ac:dyDescent="0.15">
      <c r="A1843" t="s">
        <v>1296</v>
      </c>
      <c r="B1843" t="s">
        <v>472</v>
      </c>
      <c r="C1843" t="s">
        <v>67</v>
      </c>
      <c r="D1843" s="85">
        <v>2018</v>
      </c>
      <c r="E1843" t="s">
        <v>1598</v>
      </c>
      <c r="F1843" s="83">
        <v>45</v>
      </c>
      <c r="G1843" s="79">
        <v>0</v>
      </c>
      <c r="H1843" s="83">
        <v>0</v>
      </c>
      <c r="I1843" s="83">
        <v>0</v>
      </c>
      <c r="J1843" s="83">
        <v>36</v>
      </c>
      <c r="K1843" s="79">
        <v>0</v>
      </c>
      <c r="L1843" s="83">
        <v>0</v>
      </c>
      <c r="M1843" s="83">
        <v>0</v>
      </c>
      <c r="N1843" s="83">
        <v>48</v>
      </c>
      <c r="O1843" s="83">
        <v>3</v>
      </c>
      <c r="P1843" s="2">
        <v>170</v>
      </c>
      <c r="Q1843">
        <v>6</v>
      </c>
      <c r="R1843">
        <v>299</v>
      </c>
      <c r="S1843">
        <v>9</v>
      </c>
      <c r="T1843" s="86">
        <f t="shared" si="0"/>
        <v>2018</v>
      </c>
      <c r="U1843" s="82">
        <f>VLOOKUP(A1843,'SB35 Determination Data'!$B$4:$F$542,5,FALSE)</f>
        <v>2015</v>
      </c>
    </row>
    <row r="1844" spans="1:21" ht="12.75" customHeight="1" x14ac:dyDescent="0.15">
      <c r="A1844" t="s">
        <v>587</v>
      </c>
      <c r="B1844" t="s">
        <v>517</v>
      </c>
      <c r="C1844" t="s">
        <v>128</v>
      </c>
      <c r="D1844" s="85">
        <v>2018</v>
      </c>
      <c r="E1844" t="s">
        <v>1598</v>
      </c>
      <c r="F1844" s="83">
        <v>321</v>
      </c>
      <c r="G1844" s="79">
        <v>0</v>
      </c>
      <c r="H1844" s="83">
        <v>0</v>
      </c>
      <c r="I1844" s="83">
        <v>0</v>
      </c>
      <c r="J1844" s="83">
        <v>206</v>
      </c>
      <c r="K1844" s="79">
        <v>0</v>
      </c>
      <c r="L1844" s="83">
        <v>0</v>
      </c>
      <c r="M1844" s="83">
        <v>0</v>
      </c>
      <c r="N1844" s="83">
        <v>217</v>
      </c>
      <c r="O1844" s="83">
        <v>0</v>
      </c>
      <c r="P1844" s="2">
        <v>536</v>
      </c>
      <c r="Q1844">
        <v>38</v>
      </c>
      <c r="R1844">
        <v>1280</v>
      </c>
      <c r="S1844">
        <v>38</v>
      </c>
      <c r="T1844" s="86">
        <f t="shared" si="0"/>
        <v>2018</v>
      </c>
      <c r="U1844" s="82">
        <f>VLOOKUP(A1844,'SB35 Determination Data'!$B$4:$F$542,5,FALSE)</f>
        <v>2016</v>
      </c>
    </row>
    <row r="1845" spans="1:21" ht="12.75" customHeight="1" x14ac:dyDescent="0.15">
      <c r="A1845" t="s">
        <v>316</v>
      </c>
      <c r="B1845" t="s">
        <v>316</v>
      </c>
      <c r="C1845" t="s">
        <v>144</v>
      </c>
      <c r="D1845" s="85">
        <v>2018</v>
      </c>
      <c r="E1845" t="s">
        <v>1598</v>
      </c>
      <c r="F1845" s="83">
        <v>2002</v>
      </c>
      <c r="G1845" s="79">
        <v>4</v>
      </c>
      <c r="H1845" s="83">
        <v>0</v>
      </c>
      <c r="I1845" s="83">
        <v>4</v>
      </c>
      <c r="J1845" s="83">
        <v>1336</v>
      </c>
      <c r="K1845" s="79">
        <v>0</v>
      </c>
      <c r="L1845" s="83">
        <v>0</v>
      </c>
      <c r="M1845" s="83">
        <v>0</v>
      </c>
      <c r="N1845" s="83">
        <v>1503</v>
      </c>
      <c r="O1845" s="83">
        <v>0</v>
      </c>
      <c r="P1845" s="2">
        <v>3442</v>
      </c>
      <c r="Q1845">
        <v>601</v>
      </c>
      <c r="R1845">
        <v>8283</v>
      </c>
      <c r="S1845">
        <v>605</v>
      </c>
      <c r="T1845" s="86">
        <f t="shared" si="0"/>
        <v>2018</v>
      </c>
      <c r="U1845" s="82">
        <f>VLOOKUP(A1845,'SB35 Determination Data'!$B$4:$F$542,5,FALSE)</f>
        <v>2014</v>
      </c>
    </row>
    <row r="1846" spans="1:21" ht="12.75" customHeight="1" x14ac:dyDescent="0.15">
      <c r="A1846" t="s">
        <v>337</v>
      </c>
      <c r="B1846" t="s">
        <v>316</v>
      </c>
      <c r="C1846" t="s">
        <v>144</v>
      </c>
      <c r="D1846" s="85">
        <v>2018</v>
      </c>
      <c r="E1846" t="s">
        <v>1598</v>
      </c>
      <c r="F1846" s="83">
        <v>7173</v>
      </c>
      <c r="G1846" s="79">
        <v>57</v>
      </c>
      <c r="H1846" s="83">
        <v>57</v>
      </c>
      <c r="I1846" s="83">
        <v>0</v>
      </c>
      <c r="J1846" s="83">
        <v>4871</v>
      </c>
      <c r="K1846" s="79">
        <v>0</v>
      </c>
      <c r="L1846" s="83">
        <v>0</v>
      </c>
      <c r="M1846" s="83">
        <v>0</v>
      </c>
      <c r="N1846" s="83">
        <v>5534</v>
      </c>
      <c r="O1846" s="83">
        <v>0</v>
      </c>
      <c r="P1846" s="2">
        <v>12725</v>
      </c>
      <c r="Q1846">
        <v>2250</v>
      </c>
      <c r="R1846">
        <v>30303</v>
      </c>
      <c r="S1846">
        <v>2307</v>
      </c>
      <c r="T1846" s="86">
        <f t="shared" si="0"/>
        <v>2018</v>
      </c>
      <c r="U1846" s="82">
        <f>VLOOKUP(A1846,'SB35 Determination Data'!$B$4:$F$542,5,FALSE)</f>
        <v>2014</v>
      </c>
    </row>
    <row r="1847" spans="1:21" ht="12.75" customHeight="1" x14ac:dyDescent="0.15">
      <c r="A1847" t="s">
        <v>312</v>
      </c>
      <c r="B1847" t="s">
        <v>306</v>
      </c>
      <c r="C1847" t="s">
        <v>123</v>
      </c>
      <c r="D1847" s="85">
        <v>2018</v>
      </c>
      <c r="E1847" t="s">
        <v>1598</v>
      </c>
      <c r="F1847" s="83">
        <v>1040</v>
      </c>
      <c r="G1847" s="79">
        <v>0</v>
      </c>
      <c r="H1847" s="83">
        <v>0</v>
      </c>
      <c r="I1847" s="83">
        <v>0</v>
      </c>
      <c r="J1847" s="83">
        <v>729</v>
      </c>
      <c r="K1847" s="79">
        <v>0</v>
      </c>
      <c r="L1847" s="83">
        <v>0</v>
      </c>
      <c r="M1847" s="83">
        <v>0</v>
      </c>
      <c r="N1847" s="83">
        <v>709</v>
      </c>
      <c r="O1847" s="83">
        <v>45</v>
      </c>
      <c r="P1847" s="2">
        <v>1335</v>
      </c>
      <c r="Q1847">
        <v>540</v>
      </c>
      <c r="R1847">
        <v>3813</v>
      </c>
      <c r="S1847">
        <v>585</v>
      </c>
      <c r="T1847" s="86">
        <f t="shared" si="0"/>
        <v>2018</v>
      </c>
      <c r="U1847" s="82">
        <f>VLOOKUP(A1847,'SB35 Determination Data'!$B$4:$F$542,5,FALSE)</f>
        <v>2014</v>
      </c>
    </row>
    <row r="1848" spans="1:21" ht="12.75" customHeight="1" x14ac:dyDescent="0.15">
      <c r="A1848" t="s">
        <v>575</v>
      </c>
      <c r="B1848" t="s">
        <v>528</v>
      </c>
      <c r="C1848" t="s">
        <v>67</v>
      </c>
      <c r="D1848" s="85">
        <v>2018</v>
      </c>
      <c r="E1848" t="s">
        <v>1598</v>
      </c>
      <c r="F1848" s="83">
        <v>181</v>
      </c>
      <c r="G1848" s="79">
        <v>109</v>
      </c>
      <c r="H1848" s="83">
        <v>109</v>
      </c>
      <c r="I1848" s="83">
        <v>0</v>
      </c>
      <c r="J1848" s="83">
        <v>107</v>
      </c>
      <c r="K1848" s="79">
        <v>109</v>
      </c>
      <c r="L1848" s="83">
        <v>109</v>
      </c>
      <c r="M1848" s="83">
        <v>0</v>
      </c>
      <c r="N1848" s="83">
        <v>127</v>
      </c>
      <c r="O1848" s="83">
        <v>5</v>
      </c>
      <c r="P1848" s="2">
        <v>484</v>
      </c>
      <c r="Q1848">
        <v>371</v>
      </c>
      <c r="R1848">
        <v>899</v>
      </c>
      <c r="S1848">
        <v>594</v>
      </c>
      <c r="T1848" s="86">
        <f t="shared" si="0"/>
        <v>2018</v>
      </c>
      <c r="U1848" s="82">
        <f>VLOOKUP(A1848,'SB35 Determination Data'!$B$4:$F$542,5,FALSE)</f>
        <v>2015</v>
      </c>
    </row>
    <row r="1849" spans="1:21" ht="12.75" customHeight="1" x14ac:dyDescent="0.15">
      <c r="A1849" t="s">
        <v>1299</v>
      </c>
      <c r="B1849" t="s">
        <v>168</v>
      </c>
      <c r="C1849" t="s">
        <v>144</v>
      </c>
      <c r="D1849" s="85">
        <v>2018</v>
      </c>
      <c r="E1849" t="s">
        <v>1598</v>
      </c>
      <c r="F1849" s="83">
        <v>1</v>
      </c>
      <c r="G1849" s="79">
        <v>0</v>
      </c>
      <c r="H1849" s="83">
        <v>0</v>
      </c>
      <c r="I1849" s="83">
        <v>0</v>
      </c>
      <c r="J1849" s="83">
        <v>1</v>
      </c>
      <c r="K1849" s="79">
        <v>0</v>
      </c>
      <c r="L1849" s="83">
        <v>0</v>
      </c>
      <c r="M1849" s="83">
        <v>0</v>
      </c>
      <c r="N1849" s="83">
        <v>1</v>
      </c>
      <c r="O1849" s="83">
        <v>0</v>
      </c>
      <c r="P1849" s="2">
        <v>2</v>
      </c>
      <c r="Q1849">
        <v>276</v>
      </c>
      <c r="R1849">
        <v>5</v>
      </c>
      <c r="S1849">
        <v>276</v>
      </c>
      <c r="T1849" s="86">
        <f t="shared" si="0"/>
        <v>2018</v>
      </c>
      <c r="U1849" s="82">
        <f>VLOOKUP(A1849,'SB35 Determination Data'!$B$4:$F$542,5,FALSE)</f>
        <v>2014</v>
      </c>
    </row>
    <row r="1850" spans="1:21" ht="12.75" customHeight="1" x14ac:dyDescent="0.15">
      <c r="A1850" t="s">
        <v>211</v>
      </c>
      <c r="B1850" t="s">
        <v>168</v>
      </c>
      <c r="C1850" t="s">
        <v>144</v>
      </c>
      <c r="D1850" s="85">
        <v>2018</v>
      </c>
      <c r="E1850" t="s">
        <v>1598</v>
      </c>
      <c r="F1850" s="83">
        <v>153</v>
      </c>
      <c r="G1850" s="79">
        <v>0</v>
      </c>
      <c r="H1850" s="83">
        <v>0</v>
      </c>
      <c r="I1850" s="83">
        <v>0</v>
      </c>
      <c r="J1850" s="83">
        <v>88</v>
      </c>
      <c r="K1850" s="79">
        <v>9</v>
      </c>
      <c r="L1850" s="83">
        <v>9</v>
      </c>
      <c r="M1850" s="83">
        <v>0</v>
      </c>
      <c r="N1850" s="2">
        <v>99</v>
      </c>
      <c r="O1850" s="83">
        <v>51</v>
      </c>
      <c r="P1850" s="2">
        <v>262</v>
      </c>
      <c r="Q1850">
        <v>82</v>
      </c>
      <c r="R1850">
        <v>602</v>
      </c>
      <c r="S1850">
        <v>142</v>
      </c>
      <c r="T1850" s="86">
        <f t="shared" si="0"/>
        <v>2018</v>
      </c>
      <c r="U1850" s="82">
        <f>VLOOKUP(A1850,'SB35 Determination Data'!$B$4:$F$542,5,FALSE)</f>
        <v>2014</v>
      </c>
    </row>
    <row r="1851" spans="1:21" ht="12.75" customHeight="1" x14ac:dyDescent="0.15">
      <c r="A1851" t="s">
        <v>313</v>
      </c>
      <c r="B1851" t="s">
        <v>306</v>
      </c>
      <c r="C1851" t="s">
        <v>123</v>
      </c>
      <c r="D1851" s="85">
        <v>2018</v>
      </c>
      <c r="E1851" t="s">
        <v>1598</v>
      </c>
      <c r="F1851" s="83">
        <v>2268</v>
      </c>
      <c r="G1851" s="79">
        <v>0</v>
      </c>
      <c r="H1851" s="83">
        <v>0</v>
      </c>
      <c r="I1851" s="83">
        <v>0</v>
      </c>
      <c r="J1851" s="83">
        <v>1590</v>
      </c>
      <c r="K1851" s="79">
        <v>3</v>
      </c>
      <c r="L1851" s="83">
        <v>0</v>
      </c>
      <c r="M1851" s="83">
        <v>3</v>
      </c>
      <c r="N1851" s="83">
        <v>1577</v>
      </c>
      <c r="O1851" s="83">
        <v>333</v>
      </c>
      <c r="P1851" s="2">
        <v>3043</v>
      </c>
      <c r="Q1851">
        <v>472</v>
      </c>
      <c r="R1851">
        <v>8478</v>
      </c>
      <c r="S1851">
        <v>808</v>
      </c>
      <c r="T1851" s="86">
        <f t="shared" si="0"/>
        <v>2018</v>
      </c>
      <c r="U1851" s="82">
        <f>VLOOKUP(A1851,'SB35 Determination Data'!$B$4:$F$542,5,FALSE)</f>
        <v>2014</v>
      </c>
    </row>
    <row r="1852" spans="1:21" ht="12.75" customHeight="1" x14ac:dyDescent="0.15">
      <c r="A1852" t="s">
        <v>237</v>
      </c>
      <c r="B1852" t="s">
        <v>229</v>
      </c>
      <c r="C1852" t="s">
        <v>67</v>
      </c>
      <c r="D1852" s="85">
        <v>2018</v>
      </c>
      <c r="E1852" t="s">
        <v>1598</v>
      </c>
      <c r="F1852" s="83">
        <v>6</v>
      </c>
      <c r="G1852" s="79">
        <v>0</v>
      </c>
      <c r="H1852" s="83">
        <v>0</v>
      </c>
      <c r="I1852" s="83">
        <v>0</v>
      </c>
      <c r="J1852" s="83">
        <v>4</v>
      </c>
      <c r="K1852" s="79">
        <v>0</v>
      </c>
      <c r="L1852" s="83">
        <v>0</v>
      </c>
      <c r="M1852" s="83">
        <v>0</v>
      </c>
      <c r="N1852" s="83">
        <v>4</v>
      </c>
      <c r="O1852" s="83">
        <v>1</v>
      </c>
      <c r="P1852" s="2">
        <v>4</v>
      </c>
      <c r="Q1852">
        <v>0</v>
      </c>
      <c r="R1852">
        <v>18</v>
      </c>
      <c r="S1852">
        <v>1</v>
      </c>
      <c r="T1852" s="86">
        <f t="shared" si="0"/>
        <v>2018</v>
      </c>
      <c r="U1852" s="82">
        <f>VLOOKUP(A1852,'SB35 Determination Data'!$B$4:$F$542,5,FALSE)</f>
        <v>2015</v>
      </c>
    </row>
    <row r="1853" spans="1:21" ht="12.75" customHeight="1" x14ac:dyDescent="0.15">
      <c r="A1853" t="s">
        <v>341</v>
      </c>
      <c r="B1853" t="s">
        <v>341</v>
      </c>
      <c r="C1853" t="s">
        <v>123</v>
      </c>
      <c r="D1853" s="85">
        <v>2018</v>
      </c>
      <c r="E1853" t="s">
        <v>1598</v>
      </c>
      <c r="F1853" s="83">
        <v>4944</v>
      </c>
      <c r="G1853" s="79">
        <v>11</v>
      </c>
      <c r="H1853" s="83">
        <v>1</v>
      </c>
      <c r="I1853" s="83">
        <v>10</v>
      </c>
      <c r="J1853" s="83">
        <v>3467</v>
      </c>
      <c r="K1853" s="79">
        <v>69</v>
      </c>
      <c r="L1853" s="83">
        <v>59</v>
      </c>
      <c r="M1853" s="83">
        <v>10</v>
      </c>
      <c r="N1853" s="83">
        <v>4482</v>
      </c>
      <c r="O1853" s="83">
        <v>401</v>
      </c>
      <c r="P1853" s="2">
        <v>11208</v>
      </c>
      <c r="Q1853">
        <v>1894</v>
      </c>
      <c r="R1853">
        <v>24101</v>
      </c>
      <c r="S1853">
        <v>2375</v>
      </c>
      <c r="T1853" s="86">
        <f t="shared" si="0"/>
        <v>2018</v>
      </c>
      <c r="U1853" s="82">
        <f>VLOOKUP(A1853,'SB35 Determination Data'!$B$4:$F$542,5,FALSE)</f>
        <v>2014</v>
      </c>
    </row>
    <row r="1854" spans="1:21" ht="12.75" customHeight="1" x14ac:dyDescent="0.15">
      <c r="A1854" t="s">
        <v>347</v>
      </c>
      <c r="B1854" t="s">
        <v>341</v>
      </c>
      <c r="C1854" t="s">
        <v>123</v>
      </c>
      <c r="D1854" s="85">
        <v>2018</v>
      </c>
      <c r="E1854" t="s">
        <v>1598</v>
      </c>
      <c r="F1854" s="83">
        <v>3149</v>
      </c>
      <c r="G1854" s="79">
        <v>0</v>
      </c>
      <c r="H1854" s="83">
        <v>0</v>
      </c>
      <c r="I1854" s="83">
        <v>0</v>
      </c>
      <c r="J1854" s="83">
        <v>2208</v>
      </c>
      <c r="K1854" s="79">
        <v>12</v>
      </c>
      <c r="L1854" s="83">
        <v>12</v>
      </c>
      <c r="M1854" s="83">
        <v>0</v>
      </c>
      <c r="N1854" s="83">
        <v>2574</v>
      </c>
      <c r="O1854" s="83">
        <v>269</v>
      </c>
      <c r="P1854" s="2">
        <v>5913</v>
      </c>
      <c r="Q1854">
        <v>375</v>
      </c>
      <c r="R1854">
        <v>13844</v>
      </c>
      <c r="S1854">
        <v>656</v>
      </c>
      <c r="T1854" s="86">
        <f t="shared" si="0"/>
        <v>2018</v>
      </c>
      <c r="U1854" s="82">
        <f>VLOOKUP(A1854,'SB35 Determination Data'!$B$4:$F$542,5,FALSE)</f>
        <v>2014</v>
      </c>
    </row>
    <row r="1855" spans="1:21" ht="12.75" customHeight="1" x14ac:dyDescent="0.15">
      <c r="A1855" t="s">
        <v>267</v>
      </c>
      <c r="B1855" t="s">
        <v>263</v>
      </c>
      <c r="C1855" t="s">
        <v>67</v>
      </c>
      <c r="D1855" s="85">
        <v>2018</v>
      </c>
      <c r="E1855" t="s">
        <v>1598</v>
      </c>
      <c r="F1855" s="83">
        <v>8</v>
      </c>
      <c r="G1855" s="79">
        <v>0</v>
      </c>
      <c r="H1855" s="83">
        <v>0</v>
      </c>
      <c r="I1855" s="83">
        <v>0</v>
      </c>
      <c r="J1855" s="83">
        <v>5</v>
      </c>
      <c r="K1855" s="79">
        <v>0</v>
      </c>
      <c r="L1855" s="83">
        <v>0</v>
      </c>
      <c r="M1855" s="83">
        <v>0</v>
      </c>
      <c r="N1855" s="83">
        <v>5</v>
      </c>
      <c r="O1855" s="83">
        <v>0</v>
      </c>
      <c r="P1855" s="2">
        <v>13</v>
      </c>
      <c r="Q1855">
        <v>10</v>
      </c>
      <c r="R1855">
        <v>31</v>
      </c>
      <c r="S1855">
        <v>10</v>
      </c>
      <c r="T1855" s="86">
        <f t="shared" si="0"/>
        <v>2018</v>
      </c>
      <c r="U1855" s="82">
        <f>VLOOKUP(A1855,'SB35 Determination Data'!$B$4:$F$542,5,FALSE)</f>
        <v>2015</v>
      </c>
    </row>
    <row r="1856" spans="1:21" ht="12.75" customHeight="1" x14ac:dyDescent="0.15">
      <c r="A1856" t="s">
        <v>262</v>
      </c>
      <c r="B1856" t="s">
        <v>257</v>
      </c>
      <c r="C1856" t="s">
        <v>128</v>
      </c>
      <c r="D1856" s="85">
        <v>2018</v>
      </c>
      <c r="E1856" t="s">
        <v>1598</v>
      </c>
      <c r="F1856" s="83">
        <v>537</v>
      </c>
      <c r="G1856" s="79">
        <v>42</v>
      </c>
      <c r="H1856" s="83">
        <v>42</v>
      </c>
      <c r="I1856" s="83">
        <v>0</v>
      </c>
      <c r="J1856" s="83">
        <v>351</v>
      </c>
      <c r="K1856" s="79">
        <v>53</v>
      </c>
      <c r="L1856" s="83">
        <v>53</v>
      </c>
      <c r="M1856" s="83">
        <v>0</v>
      </c>
      <c r="N1856" s="2">
        <v>407</v>
      </c>
      <c r="O1856" s="83">
        <v>0</v>
      </c>
      <c r="P1856" s="2">
        <v>934</v>
      </c>
      <c r="Q1856">
        <v>71</v>
      </c>
      <c r="R1856">
        <v>2229</v>
      </c>
      <c r="S1856">
        <v>166</v>
      </c>
      <c r="T1856" s="86">
        <f t="shared" si="0"/>
        <v>2018</v>
      </c>
      <c r="U1856" s="82">
        <f>VLOOKUP(A1856,'SB35 Determination Data'!$B$4:$F$542,5,FALSE)</f>
        <v>2016</v>
      </c>
    </row>
    <row r="1857" spans="1:21" ht="12.75" customHeight="1" x14ac:dyDescent="0.15">
      <c r="A1857" t="s">
        <v>238</v>
      </c>
      <c r="B1857" t="s">
        <v>229</v>
      </c>
      <c r="C1857" t="s">
        <v>67</v>
      </c>
      <c r="D1857" s="85">
        <v>2018</v>
      </c>
      <c r="E1857" t="s">
        <v>1598</v>
      </c>
      <c r="F1857" s="83">
        <v>33</v>
      </c>
      <c r="G1857" s="79">
        <v>2</v>
      </c>
      <c r="H1857" s="83">
        <v>2</v>
      </c>
      <c r="I1857" s="83">
        <v>0</v>
      </c>
      <c r="J1857" s="83">
        <v>17</v>
      </c>
      <c r="K1857" s="79">
        <v>3</v>
      </c>
      <c r="L1857" s="83">
        <v>2</v>
      </c>
      <c r="M1857" s="83">
        <v>1</v>
      </c>
      <c r="N1857" s="83">
        <v>19</v>
      </c>
      <c r="O1857" s="83">
        <v>7</v>
      </c>
      <c r="P1857" s="2">
        <v>37</v>
      </c>
      <c r="Q1857">
        <v>25</v>
      </c>
      <c r="R1857">
        <v>106</v>
      </c>
      <c r="S1857">
        <v>37</v>
      </c>
      <c r="T1857" s="86">
        <f t="shared" si="0"/>
        <v>2018</v>
      </c>
      <c r="U1857" s="82">
        <f>VLOOKUP(A1857,'SB35 Determination Data'!$B$4:$F$542,5,FALSE)</f>
        <v>2015</v>
      </c>
    </row>
    <row r="1858" spans="1:21" ht="12.75" customHeight="1" x14ac:dyDescent="0.15">
      <c r="A1858" t="s">
        <v>351</v>
      </c>
      <c r="B1858" t="s">
        <v>348</v>
      </c>
      <c r="C1858" t="s">
        <v>128</v>
      </c>
      <c r="D1858" s="85">
        <v>2018</v>
      </c>
      <c r="E1858" t="s">
        <v>1598</v>
      </c>
      <c r="F1858" s="83">
        <v>198</v>
      </c>
      <c r="G1858" s="79">
        <v>0</v>
      </c>
      <c r="H1858" s="83">
        <v>0</v>
      </c>
      <c r="I1858" s="83">
        <v>0</v>
      </c>
      <c r="J1858" s="83">
        <v>120</v>
      </c>
      <c r="K1858" s="79">
        <v>0</v>
      </c>
      <c r="L1858" s="83">
        <v>0</v>
      </c>
      <c r="M1858" s="83">
        <v>0</v>
      </c>
      <c r="N1858" s="83">
        <v>164</v>
      </c>
      <c r="O1858" s="83">
        <v>1</v>
      </c>
      <c r="P1858" s="2">
        <v>355</v>
      </c>
      <c r="Q1858">
        <v>177</v>
      </c>
      <c r="R1858">
        <v>837</v>
      </c>
      <c r="S1858">
        <v>178</v>
      </c>
      <c r="T1858" s="86">
        <f t="shared" si="0"/>
        <v>2018</v>
      </c>
      <c r="U1858" s="82">
        <f>VLOOKUP(A1858,'SB35 Determination Data'!$B$4:$F$542,5,FALSE)</f>
        <v>2016</v>
      </c>
    </row>
    <row r="1859" spans="1:21" ht="12.75" customHeight="1" x14ac:dyDescent="0.15">
      <c r="A1859" t="s">
        <v>406</v>
      </c>
      <c r="B1859" t="s">
        <v>352</v>
      </c>
      <c r="C1859" t="s">
        <v>144</v>
      </c>
      <c r="D1859" s="85">
        <v>2018</v>
      </c>
      <c r="E1859" t="s">
        <v>1598</v>
      </c>
      <c r="F1859" s="83">
        <v>9</v>
      </c>
      <c r="G1859" s="79">
        <v>1</v>
      </c>
      <c r="H1859" s="83">
        <v>0</v>
      </c>
      <c r="I1859" s="83">
        <v>1</v>
      </c>
      <c r="J1859" s="83">
        <v>6</v>
      </c>
      <c r="K1859" s="79">
        <v>6</v>
      </c>
      <c r="L1859" s="83">
        <v>0</v>
      </c>
      <c r="M1859" s="83">
        <v>6</v>
      </c>
      <c r="N1859" s="83">
        <v>7</v>
      </c>
      <c r="O1859" s="83">
        <v>53</v>
      </c>
      <c r="P1859" s="2">
        <v>17</v>
      </c>
      <c r="Q1859">
        <v>247</v>
      </c>
      <c r="R1859">
        <v>39</v>
      </c>
      <c r="S1859">
        <v>307</v>
      </c>
      <c r="T1859" s="86">
        <f t="shared" si="0"/>
        <v>2018</v>
      </c>
      <c r="U1859" s="82">
        <f>VLOOKUP(A1859,'SB35 Determination Data'!$B$4:$F$542,5,FALSE)</f>
        <v>2014</v>
      </c>
    </row>
    <row r="1860" spans="1:21" ht="12.75" customHeight="1" x14ac:dyDescent="0.15">
      <c r="A1860" t="s">
        <v>499</v>
      </c>
      <c r="B1860" t="s">
        <v>449</v>
      </c>
      <c r="C1860" t="s">
        <v>67</v>
      </c>
      <c r="D1860" s="85">
        <v>2018</v>
      </c>
      <c r="E1860" t="s">
        <v>1598</v>
      </c>
      <c r="F1860" s="83">
        <v>358</v>
      </c>
      <c r="G1860" s="79">
        <v>0</v>
      </c>
      <c r="H1860" s="83">
        <v>0</v>
      </c>
      <c r="I1860" s="83">
        <v>0</v>
      </c>
      <c r="J1860" s="83">
        <v>161</v>
      </c>
      <c r="K1860" s="79">
        <v>6</v>
      </c>
      <c r="L1860" s="83">
        <v>0</v>
      </c>
      <c r="M1860" s="83">
        <v>6</v>
      </c>
      <c r="N1860" s="2">
        <v>205</v>
      </c>
      <c r="O1860" s="83">
        <v>0</v>
      </c>
      <c r="P1860" s="2">
        <v>431</v>
      </c>
      <c r="Q1860">
        <v>0</v>
      </c>
      <c r="R1860">
        <v>1155</v>
      </c>
      <c r="S1860">
        <v>6</v>
      </c>
      <c r="T1860" s="86">
        <f t="shared" si="0"/>
        <v>2018</v>
      </c>
      <c r="U1860" s="82">
        <f>VLOOKUP(A1860,'SB35 Determination Data'!$B$4:$F$542,5,FALSE)</f>
        <v>2015</v>
      </c>
    </row>
    <row r="1861" spans="1:21" ht="12.75" customHeight="1" x14ac:dyDescent="0.15">
      <c r="A1861" t="s">
        <v>619</v>
      </c>
      <c r="B1861" t="s">
        <v>502</v>
      </c>
      <c r="C1861" t="s">
        <v>144</v>
      </c>
      <c r="D1861" s="85">
        <v>2018</v>
      </c>
      <c r="E1861" t="s">
        <v>1598</v>
      </c>
      <c r="F1861" s="83">
        <v>861</v>
      </c>
      <c r="G1861" s="79">
        <v>24</v>
      </c>
      <c r="H1861" s="83">
        <v>24</v>
      </c>
      <c r="I1861" s="83">
        <v>0</v>
      </c>
      <c r="J1861" s="83">
        <v>591</v>
      </c>
      <c r="K1861" s="79">
        <v>12</v>
      </c>
      <c r="L1861" s="83">
        <v>12</v>
      </c>
      <c r="M1861" s="83">
        <v>0</v>
      </c>
      <c r="N1861" s="83">
        <v>673</v>
      </c>
      <c r="O1861" s="83">
        <v>15</v>
      </c>
      <c r="P1861" s="2">
        <v>1529</v>
      </c>
      <c r="Q1861">
        <v>291</v>
      </c>
      <c r="R1861">
        <v>3654</v>
      </c>
      <c r="S1861">
        <v>342</v>
      </c>
      <c r="T1861" s="86">
        <f t="shared" si="0"/>
        <v>2018</v>
      </c>
      <c r="U1861" s="82">
        <f>VLOOKUP(A1861,'SB35 Determination Data'!$B$4:$F$542,5,FALSE)</f>
        <v>2014</v>
      </c>
    </row>
    <row r="1862" spans="1:21" ht="12.75" customHeight="1" x14ac:dyDescent="0.15">
      <c r="A1862" t="s">
        <v>501</v>
      </c>
      <c r="B1862" t="s">
        <v>449</v>
      </c>
      <c r="C1862" t="s">
        <v>67</v>
      </c>
      <c r="D1862" s="85">
        <v>2018</v>
      </c>
      <c r="E1862" t="s">
        <v>1598</v>
      </c>
      <c r="F1862" s="83">
        <v>195</v>
      </c>
      <c r="G1862" s="79">
        <v>0</v>
      </c>
      <c r="H1862" s="83">
        <v>0</v>
      </c>
      <c r="I1862" s="83">
        <v>0</v>
      </c>
      <c r="J1862" s="83">
        <v>107</v>
      </c>
      <c r="K1862" s="79">
        <v>0</v>
      </c>
      <c r="L1862" s="83">
        <v>0</v>
      </c>
      <c r="M1862" s="83">
        <v>0</v>
      </c>
      <c r="N1862" s="83">
        <v>111</v>
      </c>
      <c r="O1862" s="83">
        <v>0</v>
      </c>
      <c r="P1862" s="2">
        <v>183</v>
      </c>
      <c r="Q1862">
        <v>32</v>
      </c>
      <c r="R1862">
        <v>596</v>
      </c>
      <c r="S1862">
        <v>32</v>
      </c>
      <c r="T1862" s="86">
        <f t="shared" si="0"/>
        <v>2018</v>
      </c>
      <c r="U1862" s="82">
        <f>VLOOKUP(A1862,'SB35 Determination Data'!$B$4:$F$542,5,FALSE)</f>
        <v>2015</v>
      </c>
    </row>
    <row r="1863" spans="1:21" ht="12.75" customHeight="1" x14ac:dyDescent="0.15">
      <c r="A1863" t="s">
        <v>298</v>
      </c>
      <c r="B1863" t="s">
        <v>273</v>
      </c>
      <c r="C1863" t="s">
        <v>144</v>
      </c>
      <c r="D1863" s="85">
        <v>2018</v>
      </c>
      <c r="E1863" t="s">
        <v>1598</v>
      </c>
      <c r="F1863" s="83">
        <v>134</v>
      </c>
      <c r="G1863" s="79">
        <v>0</v>
      </c>
      <c r="H1863" s="83">
        <v>0</v>
      </c>
      <c r="I1863" s="83">
        <v>0</v>
      </c>
      <c r="J1863" s="83">
        <v>95</v>
      </c>
      <c r="K1863" s="79">
        <v>0</v>
      </c>
      <c r="L1863" s="83">
        <v>0</v>
      </c>
      <c r="M1863" s="83">
        <v>0</v>
      </c>
      <c r="N1863" s="83">
        <v>108</v>
      </c>
      <c r="O1863" s="83">
        <v>11</v>
      </c>
      <c r="P1863" s="2">
        <v>244</v>
      </c>
      <c r="Q1863">
        <v>69</v>
      </c>
      <c r="R1863">
        <v>581</v>
      </c>
      <c r="S1863">
        <v>80</v>
      </c>
      <c r="T1863" s="86">
        <f t="shared" si="0"/>
        <v>2018</v>
      </c>
      <c r="U1863" s="82">
        <f>VLOOKUP(A1863,'SB35 Determination Data'!$B$4:$F$542,5,FALSE)</f>
        <v>2014</v>
      </c>
    </row>
    <row r="1864" spans="1:21" ht="12.75" customHeight="1" x14ac:dyDescent="0.15">
      <c r="A1864" t="s">
        <v>416</v>
      </c>
      <c r="B1864" t="s">
        <v>416</v>
      </c>
      <c r="C1864" t="s">
        <v>417</v>
      </c>
      <c r="D1864" s="85">
        <v>2018</v>
      </c>
      <c r="E1864" t="s">
        <v>1598</v>
      </c>
      <c r="F1864" s="83">
        <v>21977</v>
      </c>
      <c r="G1864" s="79">
        <v>249</v>
      </c>
      <c r="H1864" s="83">
        <v>249</v>
      </c>
      <c r="I1864" s="83">
        <v>0</v>
      </c>
      <c r="J1864" s="83">
        <v>16703</v>
      </c>
      <c r="K1864" s="79">
        <v>203</v>
      </c>
      <c r="L1864" s="83">
        <v>203</v>
      </c>
      <c r="M1864" s="83">
        <v>0</v>
      </c>
      <c r="N1864" s="83">
        <v>15462</v>
      </c>
      <c r="O1864" s="83">
        <v>6</v>
      </c>
      <c r="P1864" s="2">
        <v>33954</v>
      </c>
      <c r="Q1864">
        <v>3437</v>
      </c>
      <c r="R1864">
        <v>88096</v>
      </c>
      <c r="S1864">
        <v>3895</v>
      </c>
      <c r="T1864" s="86">
        <f t="shared" si="0"/>
        <v>2018</v>
      </c>
      <c r="U1864" s="82">
        <f>VLOOKUP(A1864,'SB35 Determination Data'!$B$4:$F$542,5,FALSE)</f>
        <v>2013</v>
      </c>
    </row>
    <row r="1865" spans="1:21" ht="12.75" customHeight="1" x14ac:dyDescent="0.15">
      <c r="A1865" t="s">
        <v>448</v>
      </c>
      <c r="B1865" t="s">
        <v>416</v>
      </c>
      <c r="C1865" t="s">
        <v>417</v>
      </c>
      <c r="D1865" s="85">
        <v>2018</v>
      </c>
      <c r="E1865" t="s">
        <v>1598</v>
      </c>
      <c r="F1865" s="83">
        <v>2085</v>
      </c>
      <c r="G1865" s="79">
        <v>10</v>
      </c>
      <c r="H1865" s="83">
        <v>0</v>
      </c>
      <c r="I1865" s="83">
        <v>10</v>
      </c>
      <c r="J1865" s="83">
        <v>1585</v>
      </c>
      <c r="K1865" s="79">
        <v>142</v>
      </c>
      <c r="L1865" s="83">
        <v>0</v>
      </c>
      <c r="M1865" s="83">
        <v>142</v>
      </c>
      <c r="N1865" s="2">
        <v>5864</v>
      </c>
      <c r="O1865" s="83">
        <v>177</v>
      </c>
      <c r="P1865" s="2">
        <v>12878</v>
      </c>
      <c r="Q1865">
        <v>399</v>
      </c>
      <c r="R1865">
        <v>22412</v>
      </c>
      <c r="S1865">
        <v>728</v>
      </c>
      <c r="T1865" s="86">
        <f t="shared" si="0"/>
        <v>2018</v>
      </c>
      <c r="U1865" s="82">
        <f>VLOOKUP(A1865,'SB35 Determination Data'!$B$4:$F$542,5,FALSE)</f>
        <v>2013</v>
      </c>
    </row>
    <row r="1866" spans="1:21" ht="12.75" customHeight="1" x14ac:dyDescent="0.15">
      <c r="A1866" t="s">
        <v>212</v>
      </c>
      <c r="B1866" t="s">
        <v>168</v>
      </c>
      <c r="C1866" t="s">
        <v>144</v>
      </c>
      <c r="D1866" s="85">
        <v>2018</v>
      </c>
      <c r="E1866" t="s">
        <v>1598</v>
      </c>
      <c r="F1866" s="83">
        <v>121</v>
      </c>
      <c r="G1866" s="79">
        <v>0</v>
      </c>
      <c r="H1866" s="83">
        <v>0</v>
      </c>
      <c r="I1866" s="83">
        <v>0</v>
      </c>
      <c r="J1866" s="83">
        <v>72</v>
      </c>
      <c r="K1866" s="79">
        <v>0</v>
      </c>
      <c r="L1866" s="83">
        <v>0</v>
      </c>
      <c r="M1866" s="83">
        <v>0</v>
      </c>
      <c r="N1866" s="83">
        <v>77</v>
      </c>
      <c r="O1866" s="83">
        <v>1</v>
      </c>
      <c r="P1866" s="2">
        <v>193</v>
      </c>
      <c r="Q1866">
        <v>1</v>
      </c>
      <c r="R1866">
        <v>463</v>
      </c>
      <c r="S1866">
        <v>2</v>
      </c>
      <c r="T1866" s="86">
        <f t="shared" si="0"/>
        <v>2018</v>
      </c>
      <c r="U1866" s="82">
        <f>VLOOKUP(A1866,'SB35 Determination Data'!$B$4:$F$542,5,FALSE)</f>
        <v>2014</v>
      </c>
    </row>
    <row r="1867" spans="1:21" ht="12.75" customHeight="1" x14ac:dyDescent="0.15">
      <c r="A1867" t="s">
        <v>213</v>
      </c>
      <c r="B1867" t="s">
        <v>168</v>
      </c>
      <c r="C1867" t="s">
        <v>144</v>
      </c>
      <c r="D1867" s="85">
        <v>2018</v>
      </c>
      <c r="E1867" t="s">
        <v>1598</v>
      </c>
      <c r="F1867" s="83">
        <v>55</v>
      </c>
      <c r="G1867" s="79">
        <v>0</v>
      </c>
      <c r="H1867" s="83">
        <v>0</v>
      </c>
      <c r="I1867" s="83">
        <v>0</v>
      </c>
      <c r="J1867" s="83">
        <v>32</v>
      </c>
      <c r="K1867" s="79">
        <v>67</v>
      </c>
      <c r="L1867" s="83">
        <v>0</v>
      </c>
      <c r="M1867" s="83">
        <v>67</v>
      </c>
      <c r="N1867" s="83">
        <v>35</v>
      </c>
      <c r="O1867" s="83">
        <v>27</v>
      </c>
      <c r="P1867" s="2">
        <v>95</v>
      </c>
      <c r="Q1867">
        <v>2</v>
      </c>
      <c r="R1867">
        <v>217</v>
      </c>
      <c r="S1867">
        <v>96</v>
      </c>
      <c r="T1867" s="86">
        <f t="shared" si="0"/>
        <v>2018</v>
      </c>
      <c r="U1867" s="82">
        <f>VLOOKUP(A1867,'SB35 Determination Data'!$B$4:$F$542,5,FALSE)</f>
        <v>2014</v>
      </c>
    </row>
    <row r="1868" spans="1:21" ht="12.75" customHeight="1" x14ac:dyDescent="0.15">
      <c r="A1868" t="s">
        <v>463</v>
      </c>
      <c r="B1868" t="s">
        <v>463</v>
      </c>
      <c r="C1868" t="s">
        <v>67</v>
      </c>
      <c r="D1868" s="85">
        <v>2018</v>
      </c>
      <c r="E1868" t="s">
        <v>1598</v>
      </c>
      <c r="F1868" s="83">
        <v>6234</v>
      </c>
      <c r="G1868" s="79">
        <v>0</v>
      </c>
      <c r="H1868" s="83">
        <v>0</v>
      </c>
      <c r="I1868" s="83">
        <v>0</v>
      </c>
      <c r="J1868" s="83">
        <v>4639</v>
      </c>
      <c r="K1868" s="79">
        <v>922</v>
      </c>
      <c r="L1868" s="83">
        <v>922</v>
      </c>
      <c r="M1868" s="83">
        <v>0</v>
      </c>
      <c r="N1868" s="83">
        <v>5460</v>
      </c>
      <c r="O1868" s="83">
        <v>492</v>
      </c>
      <c r="P1868" s="2">
        <v>12536</v>
      </c>
      <c r="Q1868">
        <v>4683</v>
      </c>
      <c r="R1868">
        <v>28869</v>
      </c>
      <c r="S1868">
        <v>6097</v>
      </c>
      <c r="T1868" s="86">
        <f t="shared" si="0"/>
        <v>2018</v>
      </c>
      <c r="U1868" s="82">
        <f>VLOOKUP(A1868,'SB35 Determination Data'!$B$4:$F$542,5,FALSE)</f>
        <v>2015</v>
      </c>
    </row>
    <row r="1869" spans="1:21" ht="12.75" customHeight="1" x14ac:dyDescent="0.15">
      <c r="A1869" t="s">
        <v>214</v>
      </c>
      <c r="B1869" t="s">
        <v>168</v>
      </c>
      <c r="C1869" t="s">
        <v>144</v>
      </c>
      <c r="D1869" s="85">
        <v>2018</v>
      </c>
      <c r="E1869" t="s">
        <v>1598</v>
      </c>
      <c r="F1869" s="83">
        <v>236</v>
      </c>
      <c r="G1869" s="79">
        <v>0</v>
      </c>
      <c r="H1869" s="83">
        <v>0</v>
      </c>
      <c r="I1869" s="83">
        <v>0</v>
      </c>
      <c r="J1869" s="83">
        <v>142</v>
      </c>
      <c r="K1869" s="79">
        <v>0</v>
      </c>
      <c r="L1869" s="83">
        <v>0</v>
      </c>
      <c r="M1869" s="83">
        <v>0</v>
      </c>
      <c r="N1869" s="2">
        <v>154</v>
      </c>
      <c r="O1869" s="83">
        <v>10</v>
      </c>
      <c r="P1869" s="2">
        <v>398</v>
      </c>
      <c r="Q1869">
        <v>12</v>
      </c>
      <c r="R1869">
        <v>930</v>
      </c>
      <c r="S1869">
        <v>22</v>
      </c>
      <c r="T1869" s="86">
        <f t="shared" si="0"/>
        <v>2018</v>
      </c>
      <c r="U1869" s="82">
        <f>VLOOKUP(A1869,'SB35 Determination Data'!$B$4:$F$542,5,FALSE)</f>
        <v>2014</v>
      </c>
    </row>
    <row r="1870" spans="1:21" ht="12.75" customHeight="1" x14ac:dyDescent="0.15">
      <c r="A1870" t="s">
        <v>338</v>
      </c>
      <c r="B1870" t="s">
        <v>316</v>
      </c>
      <c r="C1870" t="s">
        <v>144</v>
      </c>
      <c r="D1870" s="85">
        <v>2018</v>
      </c>
      <c r="E1870" t="s">
        <v>1598</v>
      </c>
      <c r="F1870" s="83">
        <v>562</v>
      </c>
      <c r="G1870" s="79">
        <v>0</v>
      </c>
      <c r="H1870" s="83">
        <v>0</v>
      </c>
      <c r="I1870" s="83">
        <v>0</v>
      </c>
      <c r="J1870" s="83">
        <v>394</v>
      </c>
      <c r="K1870" s="79">
        <v>0</v>
      </c>
      <c r="L1870" s="83">
        <v>0</v>
      </c>
      <c r="M1870" s="83">
        <v>0</v>
      </c>
      <c r="N1870" s="83">
        <v>441</v>
      </c>
      <c r="O1870" s="83">
        <v>270</v>
      </c>
      <c r="P1870" s="2">
        <v>1036</v>
      </c>
      <c r="Q1870">
        <v>0</v>
      </c>
      <c r="R1870">
        <v>2433</v>
      </c>
      <c r="S1870">
        <v>270</v>
      </c>
      <c r="T1870" s="86">
        <f t="shared" si="0"/>
        <v>2018</v>
      </c>
      <c r="U1870" s="82">
        <f>VLOOKUP(A1870,'SB35 Determination Data'!$B$4:$F$542,5,FALSE)</f>
        <v>2014</v>
      </c>
    </row>
    <row r="1871" spans="1:21" ht="12.75" customHeight="1" x14ac:dyDescent="0.15">
      <c r="A1871" t="s">
        <v>464</v>
      </c>
      <c r="B1871" t="s">
        <v>127</v>
      </c>
      <c r="C1871" t="s">
        <v>128</v>
      </c>
      <c r="D1871" s="85">
        <v>2018</v>
      </c>
      <c r="E1871" t="s">
        <v>1598</v>
      </c>
      <c r="F1871" s="83">
        <v>103</v>
      </c>
      <c r="G1871" s="79"/>
      <c r="H1871" s="83"/>
      <c r="I1871" s="83"/>
      <c r="J1871" s="83">
        <v>36</v>
      </c>
      <c r="K1871" s="79"/>
      <c r="L1871" s="83"/>
      <c r="M1871" s="83"/>
      <c r="N1871" s="83">
        <v>35</v>
      </c>
      <c r="O1871" s="83"/>
      <c r="P1871" s="2">
        <v>204</v>
      </c>
      <c r="R1871">
        <v>378</v>
      </c>
      <c r="T1871" s="86">
        <f t="shared" si="0"/>
        <v>2018</v>
      </c>
      <c r="U1871" s="82">
        <f>VLOOKUP(A1871,'SB35 Determination Data'!$B$4:$F$542,5,FALSE)</f>
        <v>2016</v>
      </c>
    </row>
    <row r="1872" spans="1:21" ht="12.75" customHeight="1" x14ac:dyDescent="0.15">
      <c r="A1872" t="s">
        <v>537</v>
      </c>
      <c r="B1872" t="s">
        <v>505</v>
      </c>
      <c r="C1872" t="s">
        <v>67</v>
      </c>
      <c r="D1872" s="85">
        <v>2018</v>
      </c>
      <c r="E1872" t="s">
        <v>1598</v>
      </c>
      <c r="F1872" s="83">
        <v>9233</v>
      </c>
      <c r="G1872" s="79">
        <v>146</v>
      </c>
      <c r="H1872" s="83">
        <v>146</v>
      </c>
      <c r="I1872" s="83">
        <v>0</v>
      </c>
      <c r="J1872" s="83">
        <v>5428</v>
      </c>
      <c r="K1872" s="79">
        <v>0</v>
      </c>
      <c r="L1872" s="83">
        <v>0</v>
      </c>
      <c r="M1872" s="83">
        <v>0</v>
      </c>
      <c r="N1872" s="83">
        <v>6188</v>
      </c>
      <c r="O1872" s="83">
        <v>1300</v>
      </c>
      <c r="P1872" s="2">
        <v>14231</v>
      </c>
      <c r="Q1872">
        <v>1527</v>
      </c>
      <c r="R1872">
        <v>35080</v>
      </c>
      <c r="S1872">
        <v>2973</v>
      </c>
      <c r="T1872" s="86">
        <f t="shared" si="0"/>
        <v>2018</v>
      </c>
      <c r="U1872" s="82">
        <f>VLOOKUP(A1872,'SB35 Determination Data'!$B$4:$F$542,5,FALSE)</f>
        <v>2015</v>
      </c>
    </row>
    <row r="1873" spans="1:21" ht="12.75" customHeight="1" x14ac:dyDescent="0.15">
      <c r="A1873" t="s">
        <v>1300</v>
      </c>
      <c r="B1873" t="s">
        <v>348</v>
      </c>
      <c r="C1873" t="s">
        <v>128</v>
      </c>
      <c r="D1873" s="85">
        <v>2018</v>
      </c>
      <c r="E1873" t="s">
        <v>1598</v>
      </c>
      <c r="F1873" s="83">
        <v>10</v>
      </c>
      <c r="G1873" s="79"/>
      <c r="H1873" s="83"/>
      <c r="I1873" s="83"/>
      <c r="J1873" s="83">
        <v>6</v>
      </c>
      <c r="K1873" s="79"/>
      <c r="L1873" s="83"/>
      <c r="M1873" s="83"/>
      <c r="N1873" s="2">
        <v>8</v>
      </c>
      <c r="O1873" s="83"/>
      <c r="P1873" s="2">
        <v>17</v>
      </c>
      <c r="R1873">
        <v>41</v>
      </c>
      <c r="T1873" s="86">
        <f t="shared" si="0"/>
        <v>2018</v>
      </c>
      <c r="U1873" s="82">
        <f>VLOOKUP(A1873,'SB35 Determination Data'!$B$4:$F$542,5,FALSE)</f>
        <v>2016</v>
      </c>
    </row>
    <row r="1874" spans="1:21" ht="12.75" customHeight="1" x14ac:dyDescent="0.15">
      <c r="A1874" t="s">
        <v>299</v>
      </c>
      <c r="B1874" t="s">
        <v>273</v>
      </c>
      <c r="C1874" t="s">
        <v>144</v>
      </c>
      <c r="D1874" s="85">
        <v>2018</v>
      </c>
      <c r="E1874" t="s">
        <v>1598</v>
      </c>
      <c r="F1874" s="83">
        <v>147</v>
      </c>
      <c r="G1874" s="79">
        <v>0</v>
      </c>
      <c r="H1874" s="83">
        <v>0</v>
      </c>
      <c r="I1874" s="83">
        <v>0</v>
      </c>
      <c r="J1874" s="83">
        <v>104</v>
      </c>
      <c r="K1874" s="79">
        <v>0</v>
      </c>
      <c r="L1874" s="83">
        <v>0</v>
      </c>
      <c r="M1874" s="83">
        <v>0</v>
      </c>
      <c r="N1874" s="83">
        <v>120</v>
      </c>
      <c r="O1874" s="83">
        <v>24</v>
      </c>
      <c r="P1874" s="2">
        <v>267</v>
      </c>
      <c r="Q1874">
        <v>64</v>
      </c>
      <c r="R1874">
        <v>638</v>
      </c>
      <c r="S1874">
        <v>88</v>
      </c>
      <c r="T1874" s="86">
        <f t="shared" si="0"/>
        <v>2018</v>
      </c>
      <c r="U1874" s="82">
        <f>VLOOKUP(A1874,'SB35 Determination Data'!$B$4:$F$542,5,FALSE)</f>
        <v>2014</v>
      </c>
    </row>
    <row r="1875" spans="1:21" ht="12.75" customHeight="1" x14ac:dyDescent="0.15">
      <c r="A1875" t="s">
        <v>80</v>
      </c>
      <c r="B1875" t="s">
        <v>66</v>
      </c>
      <c r="C1875" t="s">
        <v>67</v>
      </c>
      <c r="D1875" s="85">
        <v>2018</v>
      </c>
      <c r="E1875" t="s">
        <v>1598</v>
      </c>
      <c r="F1875" s="83">
        <v>504</v>
      </c>
      <c r="G1875" s="79">
        <v>0</v>
      </c>
      <c r="H1875" s="83">
        <v>0</v>
      </c>
      <c r="I1875" s="83">
        <v>0</v>
      </c>
      <c r="J1875" s="83">
        <v>270</v>
      </c>
      <c r="K1875" s="79">
        <v>0</v>
      </c>
      <c r="L1875" s="83">
        <v>0</v>
      </c>
      <c r="M1875" s="83">
        <v>0</v>
      </c>
      <c r="N1875" s="83">
        <v>352</v>
      </c>
      <c r="O1875" s="83">
        <v>0</v>
      </c>
      <c r="P1875" s="2">
        <v>1161</v>
      </c>
      <c r="Q1875">
        <v>7</v>
      </c>
      <c r="R1875">
        <v>2287</v>
      </c>
      <c r="S1875">
        <v>7</v>
      </c>
      <c r="T1875" s="86">
        <f t="shared" si="0"/>
        <v>2018</v>
      </c>
      <c r="U1875" s="82">
        <f>VLOOKUP(A1875,'SB35 Determination Data'!$B$4:$F$542,5,FALSE)</f>
        <v>2015</v>
      </c>
    </row>
    <row r="1876" spans="1:21" ht="12.75" customHeight="1" x14ac:dyDescent="0.15">
      <c r="A1876" t="s">
        <v>441</v>
      </c>
      <c r="B1876" t="s">
        <v>441</v>
      </c>
      <c r="C1876" t="s">
        <v>83</v>
      </c>
      <c r="D1876" s="85">
        <v>2018</v>
      </c>
      <c r="E1876" t="s">
        <v>1598</v>
      </c>
      <c r="F1876" s="83">
        <v>285</v>
      </c>
      <c r="G1876" s="79">
        <v>70</v>
      </c>
      <c r="H1876" s="83">
        <v>70</v>
      </c>
      <c r="I1876" s="83">
        <v>0</v>
      </c>
      <c r="J1876" s="83">
        <v>179</v>
      </c>
      <c r="K1876" s="79">
        <v>4</v>
      </c>
      <c r="L1876" s="83">
        <v>4</v>
      </c>
      <c r="M1876" s="83">
        <v>0</v>
      </c>
      <c r="N1876" s="83">
        <v>201</v>
      </c>
      <c r="O1876" s="83">
        <v>0</v>
      </c>
      <c r="P1876" s="2">
        <v>478</v>
      </c>
      <c r="Q1876">
        <v>220</v>
      </c>
      <c r="R1876">
        <v>1143</v>
      </c>
      <c r="S1876">
        <v>294</v>
      </c>
      <c r="T1876" s="86">
        <f t="shared" si="0"/>
        <v>2018</v>
      </c>
      <c r="U1876" s="82">
        <f>VLOOKUP(A1876,'SB35 Determination Data'!$B$4:$F$542,5,FALSE)</f>
        <v>2014</v>
      </c>
    </row>
    <row r="1877" spans="1:21" ht="12.75" customHeight="1" x14ac:dyDescent="0.15">
      <c r="A1877" t="s">
        <v>471</v>
      </c>
      <c r="B1877" t="s">
        <v>441</v>
      </c>
      <c r="C1877" t="s">
        <v>83</v>
      </c>
      <c r="D1877" s="85">
        <v>2018</v>
      </c>
      <c r="E1877" t="s">
        <v>1598</v>
      </c>
      <c r="F1877" s="83">
        <v>336</v>
      </c>
      <c r="G1877" s="79">
        <v>12</v>
      </c>
      <c r="H1877" s="83">
        <v>12</v>
      </c>
      <c r="I1877" s="83">
        <v>0</v>
      </c>
      <c r="J1877" s="83">
        <v>211</v>
      </c>
      <c r="K1877" s="79">
        <v>17</v>
      </c>
      <c r="L1877" s="83">
        <v>17</v>
      </c>
      <c r="M1877" s="83">
        <v>0</v>
      </c>
      <c r="N1877" s="83">
        <v>237</v>
      </c>
      <c r="O1877" s="83">
        <v>14</v>
      </c>
      <c r="P1877" s="2">
        <v>563</v>
      </c>
      <c r="Q1877">
        <v>343</v>
      </c>
      <c r="R1877">
        <v>1347</v>
      </c>
      <c r="S1877">
        <v>386</v>
      </c>
      <c r="T1877" s="86">
        <f t="shared" si="0"/>
        <v>2018</v>
      </c>
      <c r="U1877" s="82">
        <f>VLOOKUP(A1877,'SB35 Determination Data'!$B$4:$F$542,5,FALSE)</f>
        <v>2014</v>
      </c>
    </row>
    <row r="1878" spans="1:21" ht="12.75" customHeight="1" x14ac:dyDescent="0.15">
      <c r="A1878" t="s">
        <v>451</v>
      </c>
      <c r="B1878" t="s">
        <v>416</v>
      </c>
      <c r="C1878" t="s">
        <v>417</v>
      </c>
      <c r="D1878" s="85">
        <v>2018</v>
      </c>
      <c r="E1878" t="s">
        <v>1598</v>
      </c>
      <c r="F1878" s="83">
        <v>1043</v>
      </c>
      <c r="G1878" s="79">
        <v>2</v>
      </c>
      <c r="H1878" s="83">
        <v>2</v>
      </c>
      <c r="I1878" s="83">
        <v>0</v>
      </c>
      <c r="J1878" s="83">
        <v>793</v>
      </c>
      <c r="K1878" s="79">
        <v>0</v>
      </c>
      <c r="L1878" s="83">
        <v>0</v>
      </c>
      <c r="M1878" s="83">
        <v>0</v>
      </c>
      <c r="N1878" s="83">
        <v>734</v>
      </c>
      <c r="O1878" s="83">
        <v>0</v>
      </c>
      <c r="P1878" s="2">
        <v>1613</v>
      </c>
      <c r="Q1878">
        <v>253</v>
      </c>
      <c r="R1878">
        <v>4183</v>
      </c>
      <c r="S1878">
        <v>255</v>
      </c>
      <c r="T1878" s="86">
        <f t="shared" si="0"/>
        <v>2018</v>
      </c>
      <c r="U1878" s="82">
        <f>VLOOKUP(A1878,'SB35 Determination Data'!$B$4:$F$542,5,FALSE)</f>
        <v>2013</v>
      </c>
    </row>
    <row r="1879" spans="1:21" ht="12.75" customHeight="1" x14ac:dyDescent="0.15">
      <c r="A1879" t="s">
        <v>215</v>
      </c>
      <c r="B1879" t="s">
        <v>168</v>
      </c>
      <c r="C1879" t="s">
        <v>144</v>
      </c>
      <c r="D1879" s="85">
        <v>2018</v>
      </c>
      <c r="E1879" t="s">
        <v>1598</v>
      </c>
      <c r="F1879" s="83">
        <v>1</v>
      </c>
      <c r="G1879" s="79">
        <v>2</v>
      </c>
      <c r="H1879" s="83">
        <v>2</v>
      </c>
      <c r="I1879" s="83">
        <v>0</v>
      </c>
      <c r="J1879" s="83">
        <v>1</v>
      </c>
      <c r="K1879" s="79">
        <v>1</v>
      </c>
      <c r="L1879" s="83">
        <v>1</v>
      </c>
      <c r="M1879" s="83">
        <v>0</v>
      </c>
      <c r="N1879" s="83">
        <v>0</v>
      </c>
      <c r="O1879" s="83">
        <v>1</v>
      </c>
      <c r="P1879" s="2">
        <v>0</v>
      </c>
      <c r="Q1879">
        <v>6</v>
      </c>
      <c r="R1879">
        <v>2</v>
      </c>
      <c r="S1879">
        <v>10</v>
      </c>
      <c r="T1879" s="86">
        <f t="shared" si="0"/>
        <v>2018</v>
      </c>
      <c r="U1879" s="82">
        <f>VLOOKUP(A1879,'SB35 Determination Data'!$B$4:$F$542,5,FALSE)</f>
        <v>2014</v>
      </c>
    </row>
    <row r="1880" spans="1:21" ht="12.75" customHeight="1" x14ac:dyDescent="0.15">
      <c r="A1880" t="s">
        <v>449</v>
      </c>
      <c r="B1880" t="s">
        <v>449</v>
      </c>
      <c r="C1880" t="s">
        <v>67</v>
      </c>
      <c r="D1880" s="85">
        <v>2018</v>
      </c>
      <c r="E1880" t="s">
        <v>1598</v>
      </c>
      <c r="F1880" s="83">
        <v>859</v>
      </c>
      <c r="G1880" s="79">
        <v>0</v>
      </c>
      <c r="H1880" s="83">
        <v>0</v>
      </c>
      <c r="I1880" s="83">
        <v>0</v>
      </c>
      <c r="J1880" s="83">
        <v>469</v>
      </c>
      <c r="K1880" s="79">
        <v>21</v>
      </c>
      <c r="L1880" s="83">
        <v>0</v>
      </c>
      <c r="M1880" s="83">
        <v>21</v>
      </c>
      <c r="N1880" s="83">
        <v>530</v>
      </c>
      <c r="O1880" s="83">
        <v>0</v>
      </c>
      <c r="P1880" s="2">
        <v>1242</v>
      </c>
      <c r="Q1880">
        <v>62</v>
      </c>
      <c r="R1880">
        <v>3100</v>
      </c>
      <c r="S1880">
        <v>83</v>
      </c>
      <c r="T1880" s="86">
        <f t="shared" si="0"/>
        <v>2018</v>
      </c>
      <c r="U1880" s="82">
        <f>VLOOKUP(A1880,'SB35 Determination Data'!$B$4:$F$542,5,FALSE)</f>
        <v>2015</v>
      </c>
    </row>
    <row r="1881" spans="1:21" ht="12.75" customHeight="1" x14ac:dyDescent="0.15">
      <c r="A1881" t="s">
        <v>504</v>
      </c>
      <c r="B1881" t="s">
        <v>449</v>
      </c>
      <c r="C1881" t="s">
        <v>67</v>
      </c>
      <c r="D1881" s="85">
        <v>2018</v>
      </c>
      <c r="E1881" t="s">
        <v>1598</v>
      </c>
      <c r="F1881" s="83">
        <v>153</v>
      </c>
      <c r="G1881" s="79">
        <v>0</v>
      </c>
      <c r="H1881" s="83">
        <v>0</v>
      </c>
      <c r="I1881" s="83">
        <v>0</v>
      </c>
      <c r="J1881" s="83">
        <v>103</v>
      </c>
      <c r="K1881" s="79">
        <v>21</v>
      </c>
      <c r="L1881" s="83">
        <v>0</v>
      </c>
      <c r="M1881" s="83">
        <v>21</v>
      </c>
      <c r="N1881" s="83">
        <v>102</v>
      </c>
      <c r="O1881" s="83">
        <v>0</v>
      </c>
      <c r="P1881" s="2">
        <v>555</v>
      </c>
      <c r="Q1881">
        <v>62</v>
      </c>
      <c r="R1881">
        <v>913</v>
      </c>
      <c r="S1881">
        <v>83</v>
      </c>
      <c r="T1881" s="86">
        <f t="shared" si="0"/>
        <v>2018</v>
      </c>
      <c r="U1881" s="82">
        <f>VLOOKUP(A1881,'SB35 Determination Data'!$B$4:$F$542,5,FALSE)</f>
        <v>2015</v>
      </c>
    </row>
    <row r="1882" spans="1:21" ht="12.75" customHeight="1" x14ac:dyDescent="0.15">
      <c r="A1882" t="s">
        <v>117</v>
      </c>
      <c r="B1882" t="s">
        <v>99</v>
      </c>
      <c r="C1882" t="s">
        <v>67</v>
      </c>
      <c r="D1882" s="85">
        <v>2018</v>
      </c>
      <c r="E1882" t="s">
        <v>1598</v>
      </c>
      <c r="F1882" s="83">
        <v>56</v>
      </c>
      <c r="G1882" s="79">
        <v>0</v>
      </c>
      <c r="H1882" s="83">
        <v>0</v>
      </c>
      <c r="I1882" s="83">
        <v>0</v>
      </c>
      <c r="J1882" s="83">
        <v>53</v>
      </c>
      <c r="K1882" s="79">
        <v>2</v>
      </c>
      <c r="L1882" s="83">
        <v>1</v>
      </c>
      <c r="M1882" s="83">
        <v>1</v>
      </c>
      <c r="N1882" s="83">
        <v>75</v>
      </c>
      <c r="O1882" s="83">
        <v>0</v>
      </c>
      <c r="P1882" s="2">
        <v>265</v>
      </c>
      <c r="Q1882">
        <v>2</v>
      </c>
      <c r="R1882">
        <v>449</v>
      </c>
      <c r="S1882">
        <v>4</v>
      </c>
      <c r="T1882" s="86">
        <f t="shared" si="0"/>
        <v>2018</v>
      </c>
      <c r="U1882" s="82">
        <f>VLOOKUP(A1882,'SB35 Determination Data'!$B$4:$F$542,5,FALSE)</f>
        <v>2015</v>
      </c>
    </row>
    <row r="1883" spans="1:21" ht="12.75" customHeight="1" x14ac:dyDescent="0.15">
      <c r="A1883" t="s">
        <v>239</v>
      </c>
      <c r="B1883" t="s">
        <v>229</v>
      </c>
      <c r="C1883" t="s">
        <v>67</v>
      </c>
      <c r="D1883" s="85">
        <v>2018</v>
      </c>
      <c r="E1883" t="s">
        <v>1598</v>
      </c>
      <c r="F1883" s="83">
        <v>240</v>
      </c>
      <c r="G1883" s="79">
        <v>1</v>
      </c>
      <c r="H1883" s="83">
        <v>1</v>
      </c>
      <c r="I1883" s="83">
        <v>0</v>
      </c>
      <c r="J1883" s="83">
        <v>148</v>
      </c>
      <c r="K1883" s="79">
        <v>23</v>
      </c>
      <c r="L1883" s="83">
        <v>1</v>
      </c>
      <c r="M1883" s="83">
        <v>22</v>
      </c>
      <c r="N1883" s="2">
        <v>181</v>
      </c>
      <c r="O1883" s="83">
        <v>1</v>
      </c>
      <c r="P1883" s="2">
        <v>438</v>
      </c>
      <c r="Q1883">
        <v>14</v>
      </c>
      <c r="R1883">
        <v>1007</v>
      </c>
      <c r="S1883">
        <v>39</v>
      </c>
      <c r="T1883" s="86">
        <f t="shared" si="0"/>
        <v>2018</v>
      </c>
      <c r="U1883" s="82">
        <f>VLOOKUP(A1883,'SB35 Determination Data'!$B$4:$F$542,5,FALSE)</f>
        <v>2015</v>
      </c>
    </row>
    <row r="1884" spans="1:21" ht="12.75" customHeight="1" x14ac:dyDescent="0.15">
      <c r="A1884" t="s">
        <v>239</v>
      </c>
      <c r="B1884" t="s">
        <v>229</v>
      </c>
      <c r="C1884" t="s">
        <v>67</v>
      </c>
      <c r="D1884" s="85">
        <v>2018</v>
      </c>
      <c r="E1884" t="s">
        <v>1598</v>
      </c>
      <c r="F1884" s="83">
        <v>240</v>
      </c>
      <c r="G1884" s="79">
        <v>1</v>
      </c>
      <c r="H1884" s="83">
        <v>1</v>
      </c>
      <c r="I1884" s="83">
        <v>0</v>
      </c>
      <c r="J1884" s="83">
        <v>148</v>
      </c>
      <c r="K1884" s="79">
        <v>23</v>
      </c>
      <c r="L1884" s="83">
        <v>1</v>
      </c>
      <c r="M1884" s="83">
        <v>22</v>
      </c>
      <c r="N1884" s="83">
        <v>181</v>
      </c>
      <c r="O1884" s="83">
        <v>1</v>
      </c>
      <c r="P1884" s="2">
        <v>438</v>
      </c>
      <c r="Q1884">
        <v>14</v>
      </c>
      <c r="R1884">
        <v>1007</v>
      </c>
      <c r="S1884">
        <v>39</v>
      </c>
      <c r="T1884" s="86">
        <f t="shared" si="0"/>
        <v>2018</v>
      </c>
      <c r="U1884" s="82">
        <f>VLOOKUP(A1884,'SB35 Determination Data'!$B$4:$F$542,5,FALSE)</f>
        <v>2015</v>
      </c>
    </row>
    <row r="1885" spans="1:21" ht="12.75" customHeight="1" x14ac:dyDescent="0.15">
      <c r="A1885" t="s">
        <v>118</v>
      </c>
      <c r="B1885" t="s">
        <v>99</v>
      </c>
      <c r="C1885" t="s">
        <v>67</v>
      </c>
      <c r="D1885" s="85">
        <v>2018</v>
      </c>
      <c r="E1885" t="s">
        <v>1598</v>
      </c>
      <c r="F1885" s="83">
        <v>516</v>
      </c>
      <c r="G1885" s="79">
        <v>0</v>
      </c>
      <c r="H1885" s="83">
        <v>0</v>
      </c>
      <c r="I1885" s="83">
        <v>0</v>
      </c>
      <c r="J1885" s="83">
        <v>279</v>
      </c>
      <c r="K1885" s="79">
        <v>0</v>
      </c>
      <c r="L1885" s="83">
        <v>0</v>
      </c>
      <c r="M1885" s="83">
        <v>0</v>
      </c>
      <c r="N1885" s="83">
        <v>282</v>
      </c>
      <c r="O1885" s="83">
        <v>0</v>
      </c>
      <c r="P1885" s="2">
        <v>340</v>
      </c>
      <c r="Q1885">
        <v>275</v>
      </c>
      <c r="R1885">
        <v>1417</v>
      </c>
      <c r="S1885">
        <v>275</v>
      </c>
      <c r="T1885" s="86">
        <f t="shared" si="0"/>
        <v>2018</v>
      </c>
      <c r="U1885" s="82">
        <f>VLOOKUP(A1885,'SB35 Determination Data'!$B$4:$F$542,5,FALSE)</f>
        <v>2015</v>
      </c>
    </row>
    <row r="1886" spans="1:21" ht="12.75" customHeight="1" x14ac:dyDescent="0.15">
      <c r="A1886" t="s">
        <v>1301</v>
      </c>
      <c r="B1886" t="s">
        <v>257</v>
      </c>
      <c r="C1886" t="s">
        <v>128</v>
      </c>
      <c r="D1886" s="85">
        <v>2018</v>
      </c>
      <c r="E1886" t="s">
        <v>1598</v>
      </c>
      <c r="F1886" s="83">
        <v>13</v>
      </c>
      <c r="G1886" s="79">
        <v>0</v>
      </c>
      <c r="H1886" s="83">
        <v>0</v>
      </c>
      <c r="I1886" s="83">
        <v>0</v>
      </c>
      <c r="J1886" s="83">
        <v>9</v>
      </c>
      <c r="K1886" s="79">
        <v>0</v>
      </c>
      <c r="L1886" s="83">
        <v>0</v>
      </c>
      <c r="M1886" s="83">
        <v>0</v>
      </c>
      <c r="N1886" s="83">
        <v>10</v>
      </c>
      <c r="O1886" s="83">
        <v>0</v>
      </c>
      <c r="P1886" s="2">
        <v>23</v>
      </c>
      <c r="Q1886">
        <v>0</v>
      </c>
      <c r="R1886">
        <v>55</v>
      </c>
      <c r="S1886">
        <v>0</v>
      </c>
      <c r="T1886" s="86">
        <f t="shared" si="0"/>
        <v>2018</v>
      </c>
      <c r="U1886" s="82">
        <f>VLOOKUP(A1886,'SB35 Determination Data'!$B$4:$F$542,5,FALSE)</f>
        <v>2016</v>
      </c>
    </row>
    <row r="1887" spans="1:21" ht="12.75" customHeight="1" x14ac:dyDescent="0.15">
      <c r="A1887" t="s">
        <v>300</v>
      </c>
      <c r="B1887" t="s">
        <v>273</v>
      </c>
      <c r="C1887" t="s">
        <v>144</v>
      </c>
      <c r="D1887" s="85">
        <v>2018</v>
      </c>
      <c r="E1887" t="s">
        <v>1598</v>
      </c>
      <c r="F1887" s="83">
        <v>45</v>
      </c>
      <c r="G1887" s="79">
        <v>172</v>
      </c>
      <c r="H1887" s="83">
        <v>172</v>
      </c>
      <c r="I1887" s="83">
        <v>0</v>
      </c>
      <c r="J1887" s="83">
        <v>32</v>
      </c>
      <c r="K1887" s="79">
        <v>388</v>
      </c>
      <c r="L1887" s="83">
        <v>388</v>
      </c>
      <c r="M1887" s="83">
        <v>0</v>
      </c>
      <c r="N1887" s="83">
        <v>37</v>
      </c>
      <c r="O1887" s="83">
        <v>17</v>
      </c>
      <c r="P1887" s="2">
        <v>90</v>
      </c>
      <c r="Q1887">
        <v>796</v>
      </c>
      <c r="R1887">
        <v>204</v>
      </c>
      <c r="S1887">
        <v>1373</v>
      </c>
      <c r="T1887" s="86">
        <f t="shared" si="0"/>
        <v>2018</v>
      </c>
      <c r="U1887" s="82">
        <f>VLOOKUP(A1887,'SB35 Determination Data'!$B$4:$F$542,5,FALSE)</f>
        <v>2014</v>
      </c>
    </row>
    <row r="1888" spans="1:21" ht="12.75" customHeight="1" x14ac:dyDescent="0.15">
      <c r="A1888" t="s">
        <v>488</v>
      </c>
      <c r="B1888" t="s">
        <v>488</v>
      </c>
      <c r="C1888" t="s">
        <v>492</v>
      </c>
      <c r="D1888" s="85">
        <v>2018</v>
      </c>
      <c r="E1888" t="s">
        <v>1598</v>
      </c>
      <c r="F1888" s="83">
        <v>962</v>
      </c>
      <c r="G1888" s="79">
        <v>57</v>
      </c>
      <c r="H1888" s="83">
        <v>57</v>
      </c>
      <c r="I1888" s="83">
        <v>0</v>
      </c>
      <c r="J1888" s="83">
        <v>701</v>
      </c>
      <c r="K1888" s="79">
        <v>48</v>
      </c>
      <c r="L1888" s="83">
        <v>48</v>
      </c>
      <c r="M1888" s="83">
        <v>0</v>
      </c>
      <c r="N1888" s="2">
        <v>820</v>
      </c>
      <c r="O1888" s="83">
        <v>0</v>
      </c>
      <c r="P1888" s="2">
        <v>1617</v>
      </c>
      <c r="Q1888">
        <v>245</v>
      </c>
      <c r="R1888">
        <v>4100</v>
      </c>
      <c r="S1888">
        <v>350</v>
      </c>
      <c r="T1888" s="86">
        <f t="shared" si="0"/>
        <v>2018</v>
      </c>
      <c r="U1888" s="82">
        <f>VLOOKUP(A1888,'SB35 Determination Data'!$B$4:$F$542,5,FALSE)</f>
        <v>2015</v>
      </c>
    </row>
    <row r="1889" spans="1:21" ht="12.75" customHeight="1" x14ac:dyDescent="0.15">
      <c r="A1889" t="s">
        <v>520</v>
      </c>
      <c r="B1889" t="s">
        <v>488</v>
      </c>
      <c r="C1889" t="s">
        <v>492</v>
      </c>
      <c r="D1889" s="85">
        <v>2018</v>
      </c>
      <c r="E1889" t="s">
        <v>1598</v>
      </c>
      <c r="F1889" s="83">
        <v>159</v>
      </c>
      <c r="G1889" s="79">
        <v>1</v>
      </c>
      <c r="H1889" s="83">
        <v>0</v>
      </c>
      <c r="I1889" s="83">
        <v>1</v>
      </c>
      <c r="J1889" s="83">
        <v>106</v>
      </c>
      <c r="K1889" s="79">
        <v>14</v>
      </c>
      <c r="L1889" s="83">
        <v>0</v>
      </c>
      <c r="M1889" s="83">
        <v>14</v>
      </c>
      <c r="N1889" s="83">
        <v>112</v>
      </c>
      <c r="O1889" s="83">
        <v>82</v>
      </c>
      <c r="P1889" s="2">
        <v>284</v>
      </c>
      <c r="Q1889">
        <v>231</v>
      </c>
      <c r="R1889">
        <v>661</v>
      </c>
      <c r="S1889">
        <v>328</v>
      </c>
      <c r="T1889" s="86">
        <f t="shared" si="0"/>
        <v>2018</v>
      </c>
      <c r="U1889" s="82">
        <f>VLOOKUP(A1889,'SB35 Determination Data'!$B$4:$F$542,5,FALSE)</f>
        <v>2015</v>
      </c>
    </row>
    <row r="1890" spans="1:21" ht="12.75" customHeight="1" x14ac:dyDescent="0.15">
      <c r="A1890" t="s">
        <v>505</v>
      </c>
      <c r="B1890" t="s">
        <v>505</v>
      </c>
      <c r="C1890" t="s">
        <v>67</v>
      </c>
      <c r="D1890" s="85">
        <v>2018</v>
      </c>
      <c r="E1890" t="s">
        <v>1598</v>
      </c>
      <c r="F1890" s="83">
        <v>1050</v>
      </c>
      <c r="G1890" s="79">
        <v>0</v>
      </c>
      <c r="H1890" s="83">
        <v>0</v>
      </c>
      <c r="I1890" s="83">
        <v>0</v>
      </c>
      <c r="J1890" s="83">
        <v>695</v>
      </c>
      <c r="K1890" s="79">
        <v>0</v>
      </c>
      <c r="L1890" s="83">
        <v>0</v>
      </c>
      <c r="M1890" s="83">
        <v>0</v>
      </c>
      <c r="N1890" s="83">
        <v>755</v>
      </c>
      <c r="O1890" s="83">
        <v>5</v>
      </c>
      <c r="P1890" s="2">
        <v>1593</v>
      </c>
      <c r="Q1890">
        <v>1162</v>
      </c>
      <c r="R1890">
        <v>4093</v>
      </c>
      <c r="S1890">
        <v>1167</v>
      </c>
      <c r="T1890" s="86">
        <f t="shared" si="0"/>
        <v>2018</v>
      </c>
      <c r="U1890" s="82">
        <f>VLOOKUP(A1890,'SB35 Determination Data'!$B$4:$F$542,5,FALSE)</f>
        <v>2015</v>
      </c>
    </row>
    <row r="1891" spans="1:21" ht="12.75" customHeight="1" x14ac:dyDescent="0.15">
      <c r="A1891" t="s">
        <v>539</v>
      </c>
      <c r="B1891" t="s">
        <v>505</v>
      </c>
      <c r="C1891" t="s">
        <v>67</v>
      </c>
      <c r="D1891" s="85">
        <v>2018</v>
      </c>
      <c r="E1891" t="s">
        <v>1598</v>
      </c>
      <c r="F1891" s="83">
        <v>22</v>
      </c>
      <c r="G1891" s="79">
        <v>22</v>
      </c>
      <c r="H1891" s="83">
        <v>0</v>
      </c>
      <c r="I1891" s="83">
        <v>22</v>
      </c>
      <c r="J1891" s="83">
        <v>13</v>
      </c>
      <c r="K1891" s="79">
        <v>0</v>
      </c>
      <c r="L1891" s="83">
        <v>0</v>
      </c>
      <c r="M1891" s="83">
        <v>0</v>
      </c>
      <c r="N1891" s="83">
        <v>214</v>
      </c>
      <c r="O1891" s="83">
        <v>65</v>
      </c>
      <c r="P1891" s="2">
        <v>28</v>
      </c>
      <c r="Q1891">
        <v>0</v>
      </c>
      <c r="R1891">
        <v>277</v>
      </c>
      <c r="S1891">
        <v>87</v>
      </c>
      <c r="T1891" s="86">
        <f t="shared" si="0"/>
        <v>2018</v>
      </c>
      <c r="U1891" s="82">
        <f>VLOOKUP(A1891,'SB35 Determination Data'!$B$4:$F$542,5,FALSE)</f>
        <v>2015</v>
      </c>
    </row>
    <row r="1892" spans="1:21" ht="12.75" customHeight="1" x14ac:dyDescent="0.15">
      <c r="A1892" t="s">
        <v>1302</v>
      </c>
      <c r="B1892" t="s">
        <v>168</v>
      </c>
      <c r="C1892" t="s">
        <v>144</v>
      </c>
      <c r="D1892" s="85">
        <v>2018</v>
      </c>
      <c r="E1892" t="s">
        <v>1598</v>
      </c>
      <c r="F1892" s="83">
        <v>2645</v>
      </c>
      <c r="G1892" s="79">
        <v>0</v>
      </c>
      <c r="H1892" s="83">
        <v>0</v>
      </c>
      <c r="I1892" s="83">
        <v>0</v>
      </c>
      <c r="J1892" s="83">
        <v>1678</v>
      </c>
      <c r="K1892" s="79">
        <v>0</v>
      </c>
      <c r="L1892" s="83">
        <v>0</v>
      </c>
      <c r="M1892" s="83">
        <v>0</v>
      </c>
      <c r="N1892" s="83">
        <v>1532</v>
      </c>
      <c r="O1892" s="83">
        <v>3</v>
      </c>
      <c r="P1892" s="2">
        <v>5126</v>
      </c>
      <c r="Q1892">
        <v>415</v>
      </c>
      <c r="R1892">
        <v>10981</v>
      </c>
      <c r="S1892">
        <v>418</v>
      </c>
      <c r="T1892" s="86">
        <f t="shared" si="0"/>
        <v>2018</v>
      </c>
      <c r="U1892" s="82">
        <f>VLOOKUP(A1892,'SB35 Determination Data'!$B$4:$F$542,5,FALSE)</f>
        <v>2014</v>
      </c>
    </row>
    <row r="1893" spans="1:21" ht="12.75" customHeight="1" x14ac:dyDescent="0.15">
      <c r="A1893" t="s">
        <v>509</v>
      </c>
      <c r="B1893" t="s">
        <v>509</v>
      </c>
      <c r="C1893" t="s">
        <v>128</v>
      </c>
      <c r="D1893" s="85">
        <v>2018</v>
      </c>
      <c r="E1893" t="s">
        <v>1598</v>
      </c>
      <c r="F1893">
        <v>180</v>
      </c>
      <c r="G1893" s="79">
        <v>6</v>
      </c>
      <c r="H1893" s="2">
        <v>6</v>
      </c>
      <c r="I1893" s="2">
        <v>0</v>
      </c>
      <c r="J1893" s="2">
        <v>118</v>
      </c>
      <c r="K1893" s="79">
        <v>53</v>
      </c>
      <c r="L1893">
        <v>47</v>
      </c>
      <c r="M1893">
        <v>6</v>
      </c>
      <c r="N1893">
        <v>136</v>
      </c>
      <c r="O1893">
        <v>1</v>
      </c>
      <c r="P1893" s="2">
        <v>313</v>
      </c>
      <c r="Q1893">
        <v>90</v>
      </c>
      <c r="R1893">
        <v>747</v>
      </c>
      <c r="S1893">
        <v>150</v>
      </c>
      <c r="T1893" s="86">
        <f t="shared" si="0"/>
        <v>2018</v>
      </c>
      <c r="U1893" s="82">
        <f>VLOOKUP(A1893,'SB35 Determination Data'!$B$4:$F$542,5,FALSE)</f>
        <v>2016</v>
      </c>
    </row>
    <row r="1894" spans="1:21" ht="12.75" customHeight="1" x14ac:dyDescent="0.15">
      <c r="A1894" t="s">
        <v>545</v>
      </c>
      <c r="B1894" t="s">
        <v>509</v>
      </c>
      <c r="C1894" t="s">
        <v>128</v>
      </c>
      <c r="D1894" s="85">
        <v>2018</v>
      </c>
      <c r="E1894" t="s">
        <v>1598</v>
      </c>
      <c r="F1894">
        <v>317</v>
      </c>
      <c r="G1894" s="79">
        <v>0</v>
      </c>
      <c r="H1894" s="2">
        <v>0</v>
      </c>
      <c r="I1894" s="2">
        <v>0</v>
      </c>
      <c r="J1894" s="2">
        <v>207</v>
      </c>
      <c r="K1894" s="79">
        <v>15</v>
      </c>
      <c r="L1894">
        <v>0</v>
      </c>
      <c r="M1894">
        <v>15</v>
      </c>
      <c r="N1894">
        <v>239</v>
      </c>
      <c r="O1894">
        <v>26</v>
      </c>
      <c r="P1894" s="2">
        <v>551</v>
      </c>
      <c r="Q1894">
        <v>44</v>
      </c>
      <c r="R1894">
        <v>1314</v>
      </c>
      <c r="S1894">
        <v>85</v>
      </c>
      <c r="T1894" s="86">
        <f t="shared" si="0"/>
        <v>2018</v>
      </c>
      <c r="U1894" s="82">
        <f>VLOOKUP(A1894,'SB35 Determination Data'!$B$4:$F$542,5,FALSE)</f>
        <v>2016</v>
      </c>
    </row>
    <row r="1895" spans="1:21" ht="12.75" customHeight="1" x14ac:dyDescent="0.15">
      <c r="A1895" t="s">
        <v>216</v>
      </c>
      <c r="B1895" t="s">
        <v>168</v>
      </c>
      <c r="C1895" t="s">
        <v>144</v>
      </c>
      <c r="D1895" s="85">
        <v>2018</v>
      </c>
      <c r="E1895" t="s">
        <v>1598</v>
      </c>
      <c r="F1895">
        <v>82</v>
      </c>
      <c r="G1895" s="79">
        <v>0</v>
      </c>
      <c r="H1895" s="2">
        <v>0</v>
      </c>
      <c r="I1895" s="2">
        <v>0</v>
      </c>
      <c r="J1895" s="2">
        <v>50</v>
      </c>
      <c r="K1895" s="79">
        <v>2</v>
      </c>
      <c r="L1895">
        <v>0</v>
      </c>
      <c r="M1895">
        <v>2</v>
      </c>
      <c r="N1895">
        <v>53</v>
      </c>
      <c r="O1895">
        <v>0</v>
      </c>
      <c r="P1895" s="2">
        <v>139</v>
      </c>
      <c r="Q1895">
        <v>0</v>
      </c>
      <c r="R1895">
        <v>324</v>
      </c>
      <c r="S1895">
        <v>2</v>
      </c>
      <c r="T1895" s="86">
        <f t="shared" si="0"/>
        <v>2018</v>
      </c>
      <c r="U1895" s="82">
        <f>VLOOKUP(A1895,'SB35 Determination Data'!$B$4:$F$542,5,FALSE)</f>
        <v>2014</v>
      </c>
    </row>
    <row r="1896" spans="1:21" ht="12.75" customHeight="1" x14ac:dyDescent="0.15">
      <c r="A1896" t="s">
        <v>522</v>
      </c>
      <c r="B1896" t="s">
        <v>488</v>
      </c>
      <c r="C1896" t="s">
        <v>492</v>
      </c>
      <c r="D1896" s="85">
        <v>2018</v>
      </c>
      <c r="E1896" t="s">
        <v>1598</v>
      </c>
      <c r="F1896">
        <v>985</v>
      </c>
      <c r="G1896" s="79">
        <v>0</v>
      </c>
      <c r="H1896" s="2">
        <v>0</v>
      </c>
      <c r="I1896" s="2">
        <v>0</v>
      </c>
      <c r="J1896" s="2">
        <v>656</v>
      </c>
      <c r="K1896" s="79">
        <v>108</v>
      </c>
      <c r="L1896">
        <v>78</v>
      </c>
      <c r="M1896">
        <v>30</v>
      </c>
      <c r="N1896">
        <v>730</v>
      </c>
      <c r="O1896">
        <v>0</v>
      </c>
      <c r="P1896" s="2">
        <v>1731</v>
      </c>
      <c r="Q1896">
        <v>52</v>
      </c>
      <c r="R1896">
        <v>4102</v>
      </c>
      <c r="S1896">
        <v>160</v>
      </c>
      <c r="T1896" s="86">
        <f t="shared" si="0"/>
        <v>2018</v>
      </c>
      <c r="U1896" s="82">
        <f>VLOOKUP(A1896,'SB35 Determination Data'!$B$4:$F$542,5,FALSE)</f>
        <v>2015</v>
      </c>
    </row>
    <row r="1897" spans="1:21" ht="12.75" customHeight="1" x14ac:dyDescent="0.15">
      <c r="A1897" t="s">
        <v>217</v>
      </c>
      <c r="B1897" t="s">
        <v>168</v>
      </c>
      <c r="C1897" t="s">
        <v>144</v>
      </c>
      <c r="D1897" s="85">
        <v>2018</v>
      </c>
      <c r="E1897" t="s">
        <v>1598</v>
      </c>
      <c r="F1897">
        <v>428</v>
      </c>
      <c r="G1897" s="79">
        <v>53</v>
      </c>
      <c r="H1897" s="2">
        <v>53</v>
      </c>
      <c r="I1897" s="2">
        <v>0</v>
      </c>
      <c r="J1897" s="2">
        <v>263</v>
      </c>
      <c r="K1897" s="79">
        <v>9</v>
      </c>
      <c r="L1897">
        <v>9</v>
      </c>
      <c r="M1897">
        <v>0</v>
      </c>
      <c r="N1897">
        <v>283</v>
      </c>
      <c r="O1897">
        <v>25</v>
      </c>
      <c r="P1897" s="2">
        <v>700</v>
      </c>
      <c r="Q1897">
        <v>312</v>
      </c>
      <c r="R1897">
        <v>1674</v>
      </c>
      <c r="S1897">
        <v>399</v>
      </c>
      <c r="T1897" s="86">
        <f t="shared" si="0"/>
        <v>2018</v>
      </c>
      <c r="U1897" s="82">
        <f>VLOOKUP(A1897,'SB35 Determination Data'!$B$4:$F$542,5,FALSE)</f>
        <v>2014</v>
      </c>
    </row>
    <row r="1898" spans="1:21" ht="12.75" customHeight="1" x14ac:dyDescent="0.15">
      <c r="A1898" t="s">
        <v>1303</v>
      </c>
      <c r="B1898" t="s">
        <v>502</v>
      </c>
      <c r="C1898" t="s">
        <v>144</v>
      </c>
      <c r="D1898" s="85">
        <v>2018</v>
      </c>
      <c r="E1898" t="s">
        <v>1598</v>
      </c>
      <c r="F1898">
        <v>288</v>
      </c>
      <c r="G1898" s="79"/>
      <c r="H1898" s="2"/>
      <c r="I1898" s="2"/>
      <c r="J1898" s="2">
        <v>201</v>
      </c>
      <c r="K1898" s="79"/>
      <c r="N1898">
        <v>241</v>
      </c>
      <c r="P1898" s="2">
        <v>555</v>
      </c>
      <c r="R1898">
        <v>1285</v>
      </c>
      <c r="T1898" s="86">
        <f t="shared" si="0"/>
        <v>2018</v>
      </c>
      <c r="U1898" s="82">
        <f>VLOOKUP(A1898,'SB35 Determination Data'!$B$4:$F$542,5,FALSE)</f>
        <v>2014</v>
      </c>
    </row>
    <row r="1899" spans="1:21" ht="12.75" customHeight="1" x14ac:dyDescent="0.15">
      <c r="A1899" t="s">
        <v>455</v>
      </c>
      <c r="B1899" t="s">
        <v>416</v>
      </c>
      <c r="C1899" t="s">
        <v>417</v>
      </c>
      <c r="D1899" s="85">
        <v>2018</v>
      </c>
      <c r="E1899" t="s">
        <v>1598</v>
      </c>
      <c r="F1899">
        <v>914</v>
      </c>
      <c r="G1899" s="79">
        <v>0</v>
      </c>
      <c r="H1899" s="2">
        <v>0</v>
      </c>
      <c r="I1899" s="2">
        <v>0</v>
      </c>
      <c r="J1899" s="2">
        <v>694</v>
      </c>
      <c r="K1899" s="79">
        <v>0</v>
      </c>
      <c r="L1899">
        <v>0</v>
      </c>
      <c r="M1899">
        <v>0</v>
      </c>
      <c r="N1899">
        <v>642</v>
      </c>
      <c r="O1899">
        <v>0</v>
      </c>
      <c r="P1899" s="2">
        <v>1410</v>
      </c>
      <c r="Q1899">
        <v>157</v>
      </c>
      <c r="R1899">
        <v>3660</v>
      </c>
      <c r="S1899">
        <v>157</v>
      </c>
      <c r="T1899" s="86">
        <f t="shared" si="0"/>
        <v>2018</v>
      </c>
      <c r="U1899" s="82">
        <f>VLOOKUP(A1899,'SB35 Determination Data'!$B$4:$F$542,5,FALSE)</f>
        <v>2013</v>
      </c>
    </row>
    <row r="1900" spans="1:21" ht="12.75" customHeight="1" x14ac:dyDescent="0.15">
      <c r="A1900" t="s">
        <v>541</v>
      </c>
      <c r="B1900" t="s">
        <v>505</v>
      </c>
      <c r="C1900" t="s">
        <v>67</v>
      </c>
      <c r="D1900" s="85">
        <v>2018</v>
      </c>
      <c r="E1900" t="s">
        <v>1598</v>
      </c>
      <c r="F1900">
        <v>147</v>
      </c>
      <c r="G1900" s="79"/>
      <c r="H1900" s="2"/>
      <c r="I1900" s="2"/>
      <c r="J1900" s="2">
        <v>95</v>
      </c>
      <c r="K1900" s="79"/>
      <c r="N1900">
        <v>104</v>
      </c>
      <c r="P1900" s="2">
        <v>93</v>
      </c>
      <c r="R1900">
        <v>439</v>
      </c>
      <c r="T1900" s="86">
        <f t="shared" si="0"/>
        <v>2018</v>
      </c>
      <c r="U1900" s="82">
        <f>VLOOKUP(A1900,'SB35 Determination Data'!$B$4:$F$542,5,FALSE)</f>
        <v>2015</v>
      </c>
    </row>
    <row r="1901" spans="1:21" ht="12.75" customHeight="1" x14ac:dyDescent="0.15">
      <c r="A1901" t="s">
        <v>240</v>
      </c>
      <c r="B1901" t="s">
        <v>229</v>
      </c>
      <c r="C1901" t="s">
        <v>67</v>
      </c>
      <c r="D1901" s="85">
        <v>2018</v>
      </c>
      <c r="E1901" t="s">
        <v>1598</v>
      </c>
      <c r="F1901">
        <v>26</v>
      </c>
      <c r="G1901" s="79">
        <v>0</v>
      </c>
      <c r="H1901" s="2">
        <v>0</v>
      </c>
      <c r="I1901" s="2">
        <v>0</v>
      </c>
      <c r="J1901" s="2">
        <v>14</v>
      </c>
      <c r="K1901" s="79">
        <v>0</v>
      </c>
      <c r="L1901">
        <v>0</v>
      </c>
      <c r="M1901">
        <v>0</v>
      </c>
      <c r="N1901">
        <v>16</v>
      </c>
      <c r="O1901">
        <v>1</v>
      </c>
      <c r="P1901" s="2">
        <v>23</v>
      </c>
      <c r="Q1901">
        <v>2</v>
      </c>
      <c r="R1901">
        <v>79</v>
      </c>
      <c r="S1901">
        <v>3</v>
      </c>
      <c r="T1901" s="86">
        <f t="shared" si="0"/>
        <v>2018</v>
      </c>
      <c r="U1901" s="82">
        <f>VLOOKUP(A1901,'SB35 Determination Data'!$B$4:$F$542,5,FALSE)</f>
        <v>2015</v>
      </c>
    </row>
    <row r="1902" spans="1:21" ht="12.75" customHeight="1" x14ac:dyDescent="0.15">
      <c r="A1902" t="s">
        <v>1304</v>
      </c>
      <c r="B1902" t="s">
        <v>509</v>
      </c>
      <c r="C1902" t="s">
        <v>128</v>
      </c>
      <c r="D1902" s="85">
        <v>2018</v>
      </c>
      <c r="E1902" t="s">
        <v>1598</v>
      </c>
      <c r="F1902">
        <v>34</v>
      </c>
      <c r="G1902" s="79">
        <v>0</v>
      </c>
      <c r="H1902" s="2">
        <v>0</v>
      </c>
      <c r="I1902" s="2">
        <v>0</v>
      </c>
      <c r="J1902" s="2">
        <v>22</v>
      </c>
      <c r="K1902" s="79">
        <v>0</v>
      </c>
      <c r="L1902">
        <v>0</v>
      </c>
      <c r="M1902">
        <v>0</v>
      </c>
      <c r="N1902">
        <v>26</v>
      </c>
      <c r="O1902">
        <v>3</v>
      </c>
      <c r="P1902" s="2">
        <v>58</v>
      </c>
      <c r="Q1902">
        <v>63</v>
      </c>
      <c r="R1902">
        <v>140</v>
      </c>
      <c r="S1902">
        <v>66</v>
      </c>
      <c r="T1902" s="86">
        <f t="shared" si="0"/>
        <v>2018</v>
      </c>
      <c r="U1902" s="82">
        <f>VLOOKUP(A1902,'SB35 Determination Data'!$B$4:$F$542,5,FALSE)</f>
        <v>2016</v>
      </c>
    </row>
    <row r="1903" spans="1:21" ht="12.75" customHeight="1" x14ac:dyDescent="0.15">
      <c r="A1903" t="s">
        <v>1305</v>
      </c>
      <c r="B1903" t="s">
        <v>273</v>
      </c>
      <c r="C1903" t="s">
        <v>144</v>
      </c>
      <c r="D1903" s="85">
        <v>2018</v>
      </c>
      <c r="E1903" t="s">
        <v>1598</v>
      </c>
      <c r="F1903">
        <v>1</v>
      </c>
      <c r="G1903" s="79"/>
      <c r="H1903" s="2"/>
      <c r="I1903" s="2"/>
      <c r="J1903" s="2">
        <v>1</v>
      </c>
      <c r="K1903" s="79"/>
      <c r="N1903">
        <v>0</v>
      </c>
      <c r="P1903" s="2">
        <v>0</v>
      </c>
      <c r="R1903">
        <v>2</v>
      </c>
      <c r="T1903" s="86">
        <f t="shared" si="0"/>
        <v>2018</v>
      </c>
      <c r="U1903" s="82">
        <f>VLOOKUP(A1903,'SB35 Determination Data'!$B$4:$F$542,5,FALSE)</f>
        <v>2014</v>
      </c>
    </row>
    <row r="1904" spans="1:21" ht="12.75" customHeight="1" x14ac:dyDescent="0.15">
      <c r="A1904" t="s">
        <v>1306</v>
      </c>
      <c r="B1904" t="s">
        <v>257</v>
      </c>
      <c r="C1904" t="s">
        <v>128</v>
      </c>
      <c r="D1904" s="85">
        <v>2018</v>
      </c>
      <c r="E1904" t="s">
        <v>1598</v>
      </c>
      <c r="F1904">
        <v>95</v>
      </c>
      <c r="G1904" s="79">
        <v>0</v>
      </c>
      <c r="H1904" s="2">
        <v>0</v>
      </c>
      <c r="I1904" s="2">
        <v>0</v>
      </c>
      <c r="J1904" s="2">
        <v>62</v>
      </c>
      <c r="K1904" s="79">
        <v>0</v>
      </c>
      <c r="L1904">
        <v>0</v>
      </c>
      <c r="M1904">
        <v>0</v>
      </c>
      <c r="N1904">
        <v>72</v>
      </c>
      <c r="O1904">
        <v>0</v>
      </c>
      <c r="P1904" s="2">
        <v>164</v>
      </c>
      <c r="Q1904">
        <v>3</v>
      </c>
      <c r="R1904">
        <v>393</v>
      </c>
      <c r="S1904">
        <v>3</v>
      </c>
      <c r="T1904" s="86">
        <f t="shared" si="0"/>
        <v>2018</v>
      </c>
      <c r="U1904" s="82">
        <f>VLOOKUP(A1904,'SB35 Determination Data'!$B$4:$F$542,5,FALSE)</f>
        <v>2016</v>
      </c>
    </row>
    <row r="1905" spans="1:21" ht="12.75" customHeight="1" x14ac:dyDescent="0.15">
      <c r="A1905" t="s">
        <v>578</v>
      </c>
      <c r="B1905" t="s">
        <v>528</v>
      </c>
      <c r="C1905" t="s">
        <v>67</v>
      </c>
      <c r="D1905" s="85">
        <v>2018</v>
      </c>
      <c r="E1905" t="s">
        <v>1598</v>
      </c>
      <c r="F1905">
        <v>22</v>
      </c>
      <c r="G1905" s="79">
        <v>3</v>
      </c>
      <c r="H1905" s="2">
        <v>0</v>
      </c>
      <c r="I1905" s="2">
        <v>3</v>
      </c>
      <c r="J1905" s="2">
        <v>17</v>
      </c>
      <c r="K1905" s="79">
        <v>4</v>
      </c>
      <c r="L1905">
        <v>0</v>
      </c>
      <c r="M1905">
        <v>4</v>
      </c>
      <c r="N1905">
        <v>19</v>
      </c>
      <c r="O1905">
        <v>4</v>
      </c>
      <c r="P1905" s="2">
        <v>62</v>
      </c>
      <c r="Q1905">
        <v>1</v>
      </c>
      <c r="R1905">
        <v>120</v>
      </c>
      <c r="S1905">
        <v>12</v>
      </c>
      <c r="T1905" s="86">
        <f t="shared" si="0"/>
        <v>2018</v>
      </c>
      <c r="U1905" s="82">
        <f>VLOOKUP(A1905,'SB35 Determination Data'!$B$4:$F$542,5,FALSE)</f>
        <v>2015</v>
      </c>
    </row>
    <row r="1906" spans="1:21" ht="12.75" customHeight="1" x14ac:dyDescent="0.15">
      <c r="A1906" t="s">
        <v>552</v>
      </c>
      <c r="B1906" t="s">
        <v>433</v>
      </c>
      <c r="C1906" t="s">
        <v>83</v>
      </c>
      <c r="D1906" s="85">
        <v>2018</v>
      </c>
      <c r="E1906" t="s">
        <v>1598</v>
      </c>
      <c r="F1906">
        <v>189</v>
      </c>
      <c r="G1906" s="79">
        <v>12</v>
      </c>
      <c r="H1906" s="2">
        <v>0</v>
      </c>
      <c r="I1906" s="2">
        <v>12</v>
      </c>
      <c r="J1906" s="2">
        <v>117</v>
      </c>
      <c r="K1906" s="79">
        <v>23</v>
      </c>
      <c r="L1906">
        <v>0</v>
      </c>
      <c r="M1906">
        <v>23</v>
      </c>
      <c r="N1906">
        <v>128</v>
      </c>
      <c r="O1906">
        <v>6</v>
      </c>
      <c r="P1906" s="2">
        <v>321</v>
      </c>
      <c r="Q1906">
        <v>144</v>
      </c>
      <c r="R1906">
        <v>755</v>
      </c>
      <c r="S1906">
        <v>185</v>
      </c>
      <c r="T1906" s="86">
        <f t="shared" si="0"/>
        <v>2018</v>
      </c>
      <c r="U1906" s="82">
        <f>VLOOKUP(A1906,'SB35 Determination Data'!$B$4:$F$542,5,FALSE)</f>
        <v>2014</v>
      </c>
    </row>
    <row r="1907" spans="1:21" ht="12.75" customHeight="1" x14ac:dyDescent="0.15">
      <c r="A1907" t="s">
        <v>553</v>
      </c>
      <c r="B1907" t="s">
        <v>433</v>
      </c>
      <c r="C1907" t="s">
        <v>83</v>
      </c>
      <c r="D1907" s="85">
        <v>2018</v>
      </c>
      <c r="E1907" t="s">
        <v>1598</v>
      </c>
      <c r="F1907">
        <v>32</v>
      </c>
      <c r="G1907" s="79">
        <v>0</v>
      </c>
      <c r="H1907" s="2">
        <v>0</v>
      </c>
      <c r="I1907" s="2">
        <v>0</v>
      </c>
      <c r="J1907" s="2">
        <v>21</v>
      </c>
      <c r="K1907" s="79">
        <v>15</v>
      </c>
      <c r="L1907">
        <v>0</v>
      </c>
      <c r="M1907">
        <v>15</v>
      </c>
      <c r="N1907">
        <v>23</v>
      </c>
      <c r="O1907">
        <v>26</v>
      </c>
      <c r="P1907" s="2">
        <v>58</v>
      </c>
      <c r="Q1907">
        <v>0</v>
      </c>
      <c r="R1907">
        <v>134</v>
      </c>
      <c r="S1907">
        <v>41</v>
      </c>
      <c r="T1907" s="86">
        <f t="shared" si="0"/>
        <v>2018</v>
      </c>
      <c r="U1907" s="82">
        <f>VLOOKUP(A1907,'SB35 Determination Data'!$B$4:$F$542,5,FALSE)</f>
        <v>2014</v>
      </c>
    </row>
    <row r="1908" spans="1:21" ht="12.75" customHeight="1" x14ac:dyDescent="0.15">
      <c r="A1908" t="s">
        <v>218</v>
      </c>
      <c r="B1908" t="s">
        <v>168</v>
      </c>
      <c r="C1908" t="s">
        <v>144</v>
      </c>
      <c r="D1908" s="85">
        <v>2018</v>
      </c>
      <c r="E1908" t="s">
        <v>1598</v>
      </c>
      <c r="F1908">
        <v>14</v>
      </c>
      <c r="G1908" s="79">
        <v>0</v>
      </c>
      <c r="H1908" s="2">
        <v>0</v>
      </c>
      <c r="I1908" s="2">
        <v>0</v>
      </c>
      <c r="J1908" s="2">
        <v>9</v>
      </c>
      <c r="K1908" s="79">
        <v>1</v>
      </c>
      <c r="L1908">
        <v>0</v>
      </c>
      <c r="M1908">
        <v>1</v>
      </c>
      <c r="N1908">
        <v>9</v>
      </c>
      <c r="O1908">
        <v>0</v>
      </c>
      <c r="P1908" s="2">
        <v>23</v>
      </c>
      <c r="Q1908">
        <v>0</v>
      </c>
      <c r="R1908">
        <v>55</v>
      </c>
      <c r="S1908">
        <v>1</v>
      </c>
      <c r="T1908" s="86">
        <f t="shared" si="0"/>
        <v>2018</v>
      </c>
      <c r="U1908" s="82">
        <f>VLOOKUP(A1908,'SB35 Determination Data'!$B$4:$F$542,5,FALSE)</f>
        <v>2014</v>
      </c>
    </row>
    <row r="1909" spans="1:21" ht="12.75" customHeight="1" x14ac:dyDescent="0.15">
      <c r="A1909" t="s">
        <v>621</v>
      </c>
      <c r="B1909" t="s">
        <v>502</v>
      </c>
      <c r="C1909" t="s">
        <v>144</v>
      </c>
      <c r="D1909" s="85">
        <v>2018</v>
      </c>
      <c r="E1909" t="s">
        <v>1598</v>
      </c>
      <c r="F1909">
        <v>310</v>
      </c>
      <c r="G1909" s="79">
        <v>5</v>
      </c>
      <c r="H1909" s="2">
        <v>5</v>
      </c>
      <c r="I1909" s="2">
        <v>0</v>
      </c>
      <c r="J1909" s="2">
        <v>208</v>
      </c>
      <c r="K1909" s="79">
        <v>2</v>
      </c>
      <c r="L1909">
        <v>2</v>
      </c>
      <c r="M1909">
        <v>0</v>
      </c>
      <c r="N1909">
        <v>229</v>
      </c>
      <c r="O1909">
        <v>27</v>
      </c>
      <c r="P1909" s="2">
        <v>509</v>
      </c>
      <c r="Q1909">
        <v>174</v>
      </c>
      <c r="R1909">
        <v>1256</v>
      </c>
      <c r="S1909">
        <v>208</v>
      </c>
      <c r="T1909" s="86">
        <f t="shared" si="0"/>
        <v>2018</v>
      </c>
      <c r="U1909" s="82">
        <f>VLOOKUP(A1909,'SB35 Determination Data'!$B$4:$F$542,5,FALSE)</f>
        <v>2014</v>
      </c>
    </row>
    <row r="1910" spans="1:21" ht="12.75" customHeight="1" x14ac:dyDescent="0.15">
      <c r="A1910" t="s">
        <v>458</v>
      </c>
      <c r="B1910" t="s">
        <v>416</v>
      </c>
      <c r="C1910" t="s">
        <v>417</v>
      </c>
      <c r="D1910" s="85">
        <v>2018</v>
      </c>
      <c r="E1910" t="s">
        <v>1598</v>
      </c>
      <c r="F1910">
        <v>85</v>
      </c>
      <c r="G1910" s="79">
        <v>0</v>
      </c>
      <c r="H1910" s="2">
        <v>0</v>
      </c>
      <c r="I1910" s="2">
        <v>0</v>
      </c>
      <c r="J1910" s="2">
        <v>65</v>
      </c>
      <c r="K1910" s="79">
        <v>1</v>
      </c>
      <c r="L1910">
        <v>1</v>
      </c>
      <c r="M1910">
        <v>0</v>
      </c>
      <c r="N1910">
        <v>59</v>
      </c>
      <c r="O1910">
        <v>5</v>
      </c>
      <c r="P1910" s="2">
        <v>131</v>
      </c>
      <c r="Q1910">
        <v>11</v>
      </c>
      <c r="R1910">
        <v>340</v>
      </c>
      <c r="S1910">
        <v>17</v>
      </c>
      <c r="T1910" s="86">
        <f t="shared" si="0"/>
        <v>2018</v>
      </c>
      <c r="U1910" s="82">
        <f>VLOOKUP(A1910,'SB35 Determination Data'!$B$4:$F$542,5,FALSE)</f>
        <v>2013</v>
      </c>
    </row>
    <row r="1911" spans="1:21" ht="12.75" customHeight="1" x14ac:dyDescent="0.15">
      <c r="A1911" t="s">
        <v>567</v>
      </c>
      <c r="B1911" t="s">
        <v>472</v>
      </c>
      <c r="C1911" t="s">
        <v>67</v>
      </c>
      <c r="D1911" s="85">
        <v>2018</v>
      </c>
      <c r="E1911" t="s">
        <v>1598</v>
      </c>
      <c r="F1911">
        <v>26</v>
      </c>
      <c r="G1911" s="79">
        <v>1</v>
      </c>
      <c r="H1911" s="2">
        <v>0</v>
      </c>
      <c r="I1911" s="2">
        <v>1</v>
      </c>
      <c r="J1911" s="2">
        <v>15</v>
      </c>
      <c r="K1911" s="79">
        <v>17</v>
      </c>
      <c r="L1911">
        <v>0</v>
      </c>
      <c r="M1911">
        <v>17</v>
      </c>
      <c r="N1911">
        <v>19</v>
      </c>
      <c r="O1911">
        <v>3</v>
      </c>
      <c r="P1911" s="2">
        <v>43</v>
      </c>
      <c r="Q1911">
        <v>13</v>
      </c>
      <c r="R1911">
        <v>103</v>
      </c>
      <c r="S1911">
        <v>34</v>
      </c>
      <c r="T1911" s="86">
        <f t="shared" si="0"/>
        <v>2018</v>
      </c>
      <c r="U1911" s="82">
        <f>VLOOKUP(A1911,'SB35 Determination Data'!$B$4:$F$542,5,FALSE)</f>
        <v>2015</v>
      </c>
    </row>
    <row r="1912" spans="1:21" ht="12.75" customHeight="1" x14ac:dyDescent="0.15">
      <c r="A1912" t="s">
        <v>1311</v>
      </c>
      <c r="B1912" t="s">
        <v>257</v>
      </c>
      <c r="C1912" t="s">
        <v>128</v>
      </c>
      <c r="D1912" s="85">
        <v>2018</v>
      </c>
      <c r="E1912" t="s">
        <v>1598</v>
      </c>
      <c r="F1912">
        <v>46</v>
      </c>
      <c r="G1912" s="79">
        <v>0</v>
      </c>
      <c r="H1912" s="2">
        <v>0</v>
      </c>
      <c r="I1912" s="2">
        <v>0</v>
      </c>
      <c r="J1912" s="2">
        <v>30</v>
      </c>
      <c r="K1912" s="79">
        <v>0</v>
      </c>
      <c r="L1912">
        <v>0</v>
      </c>
      <c r="M1912">
        <v>0</v>
      </c>
      <c r="N1912">
        <v>35</v>
      </c>
      <c r="O1912">
        <v>0</v>
      </c>
      <c r="P1912" s="2">
        <v>80</v>
      </c>
      <c r="Q1912">
        <v>131</v>
      </c>
      <c r="R1912">
        <v>191</v>
      </c>
      <c r="S1912">
        <v>131</v>
      </c>
      <c r="T1912" s="86">
        <f t="shared" si="0"/>
        <v>2018</v>
      </c>
      <c r="U1912" s="82">
        <f>VLOOKUP(A1912,'SB35 Determination Data'!$B$4:$F$542,5,FALSE)</f>
        <v>2016</v>
      </c>
    </row>
    <row r="1913" spans="1:21" ht="12.75" customHeight="1" x14ac:dyDescent="0.15">
      <c r="A1913" t="s">
        <v>1312</v>
      </c>
      <c r="B1913" t="s">
        <v>488</v>
      </c>
      <c r="C1913" t="s">
        <v>492</v>
      </c>
      <c r="D1913" s="85">
        <v>2018</v>
      </c>
      <c r="E1913" t="s">
        <v>1598</v>
      </c>
      <c r="F1913">
        <v>42</v>
      </c>
      <c r="G1913" s="79"/>
      <c r="H1913" s="2"/>
      <c r="I1913" s="2"/>
      <c r="J1913" s="2">
        <v>28</v>
      </c>
      <c r="K1913" s="79"/>
      <c r="N1913">
        <v>30</v>
      </c>
      <c r="P1913" s="2">
        <v>75</v>
      </c>
      <c r="R1913">
        <v>175</v>
      </c>
      <c r="T1913" s="86">
        <f t="shared" si="0"/>
        <v>2018</v>
      </c>
      <c r="U1913" s="82">
        <f>VLOOKUP(A1913,'SB35 Determination Data'!$B$4:$F$542,5,FALSE)</f>
        <v>2015</v>
      </c>
    </row>
    <row r="1914" spans="1:21" ht="12.75" customHeight="1" x14ac:dyDescent="0.15">
      <c r="A1914" t="s">
        <v>528</v>
      </c>
      <c r="B1914" t="s">
        <v>528</v>
      </c>
      <c r="C1914" t="s">
        <v>67</v>
      </c>
      <c r="D1914" s="85">
        <v>2018</v>
      </c>
      <c r="E1914" t="s">
        <v>1598</v>
      </c>
      <c r="F1914">
        <v>24</v>
      </c>
      <c r="G1914" s="79">
        <v>0</v>
      </c>
      <c r="H1914" s="2">
        <v>0</v>
      </c>
      <c r="I1914" s="2">
        <v>0</v>
      </c>
      <c r="J1914" s="2">
        <v>23</v>
      </c>
      <c r="K1914" s="79">
        <v>7</v>
      </c>
      <c r="L1914">
        <v>0</v>
      </c>
      <c r="M1914">
        <v>7</v>
      </c>
      <c r="N1914">
        <v>27</v>
      </c>
      <c r="O1914">
        <v>10</v>
      </c>
      <c r="P1914" s="2">
        <v>63</v>
      </c>
      <c r="Q1914">
        <v>7</v>
      </c>
      <c r="R1914">
        <v>137</v>
      </c>
      <c r="S1914">
        <v>24</v>
      </c>
      <c r="T1914" s="86">
        <f t="shared" si="0"/>
        <v>2018</v>
      </c>
      <c r="U1914" s="82">
        <f>VLOOKUP(A1914,'SB35 Determination Data'!$B$4:$F$542,5,FALSE)</f>
        <v>2015</v>
      </c>
    </row>
    <row r="1915" spans="1:21" ht="12.75" customHeight="1" x14ac:dyDescent="0.15">
      <c r="A1915" t="s">
        <v>579</v>
      </c>
      <c r="B1915" t="s">
        <v>528</v>
      </c>
      <c r="C1915" t="s">
        <v>67</v>
      </c>
      <c r="D1915" s="85">
        <v>2018</v>
      </c>
      <c r="E1915" t="s">
        <v>1598</v>
      </c>
      <c r="F1915">
        <v>126</v>
      </c>
      <c r="G1915" s="79">
        <v>12</v>
      </c>
      <c r="H1915" s="2">
        <v>12</v>
      </c>
      <c r="I1915" s="2">
        <v>0</v>
      </c>
      <c r="J1915" s="2">
        <v>37</v>
      </c>
      <c r="K1915" s="79">
        <v>86</v>
      </c>
      <c r="L1915">
        <v>85</v>
      </c>
      <c r="M1915">
        <v>1</v>
      </c>
      <c r="N1915">
        <v>160</v>
      </c>
      <c r="O1915">
        <v>71</v>
      </c>
      <c r="P1915" s="2">
        <v>192</v>
      </c>
      <c r="Q1915">
        <v>108</v>
      </c>
      <c r="R1915">
        <v>515</v>
      </c>
      <c r="S1915">
        <v>277</v>
      </c>
      <c r="T1915" s="86">
        <f t="shared" si="0"/>
        <v>2018</v>
      </c>
      <c r="U1915" s="82">
        <f>VLOOKUP(A1915,'SB35 Determination Data'!$B$4:$F$542,5,FALSE)</f>
        <v>2015</v>
      </c>
    </row>
    <row r="1916" spans="1:21" ht="12.75" customHeight="1" x14ac:dyDescent="0.15">
      <c r="A1916" t="s">
        <v>608</v>
      </c>
      <c r="B1916" t="s">
        <v>607</v>
      </c>
      <c r="C1916" t="s">
        <v>83</v>
      </c>
      <c r="D1916" s="85">
        <v>2018</v>
      </c>
      <c r="E1916" t="s">
        <v>1598</v>
      </c>
      <c r="F1916">
        <v>23</v>
      </c>
      <c r="G1916" s="79">
        <v>0</v>
      </c>
      <c r="H1916" s="2">
        <v>0</v>
      </c>
      <c r="I1916" s="2">
        <v>0</v>
      </c>
      <c r="J1916" s="2">
        <v>16</v>
      </c>
      <c r="K1916" s="79">
        <v>0</v>
      </c>
      <c r="L1916">
        <v>0</v>
      </c>
      <c r="M1916">
        <v>0</v>
      </c>
      <c r="N1916">
        <v>19</v>
      </c>
      <c r="O1916">
        <v>1</v>
      </c>
      <c r="P1916" s="2">
        <v>42</v>
      </c>
      <c r="Q1916">
        <v>1</v>
      </c>
      <c r="R1916">
        <v>100</v>
      </c>
      <c r="S1916">
        <v>2</v>
      </c>
      <c r="T1916" s="86">
        <f t="shared" si="0"/>
        <v>2018</v>
      </c>
      <c r="U1916" s="82">
        <f>VLOOKUP(A1916,'SB35 Determination Data'!$B$4:$F$542,5,FALSE)</f>
        <v>2014</v>
      </c>
    </row>
    <row r="1917" spans="1:21" ht="12.75" customHeight="1" x14ac:dyDescent="0.15">
      <c r="A1917" t="s">
        <v>1313</v>
      </c>
      <c r="B1917" t="s">
        <v>168</v>
      </c>
      <c r="C1917" t="s">
        <v>144</v>
      </c>
      <c r="D1917" s="85">
        <v>2018</v>
      </c>
      <c r="E1917" t="s">
        <v>1598</v>
      </c>
      <c r="F1917">
        <v>43</v>
      </c>
      <c r="G1917" s="79">
        <v>0</v>
      </c>
      <c r="H1917" s="2">
        <v>0</v>
      </c>
      <c r="I1917" s="2">
        <v>0</v>
      </c>
      <c r="J1917" s="2">
        <v>25</v>
      </c>
      <c r="K1917" s="79">
        <v>6</v>
      </c>
      <c r="L1917">
        <v>6</v>
      </c>
      <c r="M1917">
        <v>0</v>
      </c>
      <c r="N1917">
        <v>28</v>
      </c>
      <c r="O1917">
        <v>0</v>
      </c>
      <c r="P1917" s="2">
        <v>76</v>
      </c>
      <c r="Q1917">
        <v>2</v>
      </c>
      <c r="R1917">
        <v>172</v>
      </c>
      <c r="S1917">
        <v>8</v>
      </c>
      <c r="T1917" s="86">
        <f t="shared" si="0"/>
        <v>2018</v>
      </c>
      <c r="U1917" s="82">
        <f>VLOOKUP(A1917,'SB35 Determination Data'!$B$4:$F$542,5,FALSE)</f>
        <v>2014</v>
      </c>
    </row>
    <row r="1918" spans="1:21" ht="12.75" customHeight="1" x14ac:dyDescent="0.15">
      <c r="A1918" t="s">
        <v>1314</v>
      </c>
      <c r="B1918" t="s">
        <v>168</v>
      </c>
      <c r="C1918" t="s">
        <v>144</v>
      </c>
      <c r="D1918" s="85">
        <v>2018</v>
      </c>
      <c r="E1918" t="s">
        <v>1598</v>
      </c>
      <c r="F1918">
        <v>314</v>
      </c>
      <c r="G1918" s="79">
        <v>0</v>
      </c>
      <c r="H1918" s="2">
        <v>0</v>
      </c>
      <c r="I1918" s="2">
        <v>0</v>
      </c>
      <c r="J1918" s="2">
        <v>185</v>
      </c>
      <c r="K1918" s="79">
        <v>0</v>
      </c>
      <c r="L1918">
        <v>0</v>
      </c>
      <c r="M1918">
        <v>0</v>
      </c>
      <c r="N1918">
        <v>205</v>
      </c>
      <c r="O1918">
        <v>26</v>
      </c>
      <c r="P1918" s="2">
        <v>558</v>
      </c>
      <c r="Q1918">
        <v>2</v>
      </c>
      <c r="R1918">
        <v>1262</v>
      </c>
      <c r="S1918">
        <v>28</v>
      </c>
      <c r="T1918" s="86">
        <f t="shared" si="0"/>
        <v>2018</v>
      </c>
      <c r="U1918" s="82">
        <f>VLOOKUP(A1918,'SB35 Determination Data'!$B$4:$F$542,5,FALSE)</f>
        <v>2014</v>
      </c>
    </row>
    <row r="1919" spans="1:21" ht="12.75" customHeight="1" x14ac:dyDescent="0.15">
      <c r="A1919" t="s">
        <v>126</v>
      </c>
      <c r="B1919" t="s">
        <v>122</v>
      </c>
      <c r="C1919" t="s">
        <v>89</v>
      </c>
      <c r="D1919" s="85">
        <v>2018</v>
      </c>
      <c r="E1919" t="s">
        <v>1598</v>
      </c>
      <c r="F1919">
        <v>54</v>
      </c>
      <c r="G1919" s="79">
        <v>0</v>
      </c>
      <c r="H1919" s="2">
        <v>0</v>
      </c>
      <c r="I1919" s="2">
        <v>0</v>
      </c>
      <c r="J1919" s="2">
        <v>38</v>
      </c>
      <c r="K1919" s="79">
        <v>0</v>
      </c>
      <c r="L1919">
        <v>0</v>
      </c>
      <c r="M1919">
        <v>0</v>
      </c>
      <c r="N1919">
        <v>63</v>
      </c>
      <c r="O1919">
        <v>0</v>
      </c>
      <c r="P1919" s="2">
        <v>181</v>
      </c>
      <c r="Q1919">
        <v>55</v>
      </c>
      <c r="R1919">
        <v>336</v>
      </c>
      <c r="S1919">
        <v>55</v>
      </c>
      <c r="T1919" s="86">
        <f t="shared" si="0"/>
        <v>2018</v>
      </c>
      <c r="U1919" s="82">
        <f>VLOOKUP(A1919,'SB35 Determination Data'!$B$4:$F$542,5,FALSE)</f>
        <v>2014</v>
      </c>
    </row>
    <row r="1920" spans="1:21" ht="12.75" customHeight="1" x14ac:dyDescent="0.15">
      <c r="A1920" t="s">
        <v>220</v>
      </c>
      <c r="B1920" t="s">
        <v>168</v>
      </c>
      <c r="C1920" t="s">
        <v>144</v>
      </c>
      <c r="D1920" s="85">
        <v>2018</v>
      </c>
      <c r="E1920" t="s">
        <v>1598</v>
      </c>
      <c r="F1920">
        <v>17</v>
      </c>
      <c r="G1920" s="79">
        <v>1</v>
      </c>
      <c r="H1920" s="2">
        <v>0</v>
      </c>
      <c r="I1920" s="2">
        <v>1</v>
      </c>
      <c r="J1920" s="2">
        <v>10</v>
      </c>
      <c r="K1920" s="79">
        <v>3</v>
      </c>
      <c r="L1920">
        <v>0</v>
      </c>
      <c r="M1920">
        <v>3</v>
      </c>
      <c r="N1920">
        <v>11</v>
      </c>
      <c r="O1920">
        <v>0</v>
      </c>
      <c r="P1920" s="2">
        <v>25</v>
      </c>
      <c r="Q1920">
        <v>3</v>
      </c>
      <c r="R1920">
        <v>63</v>
      </c>
      <c r="S1920">
        <v>7</v>
      </c>
      <c r="T1920" s="86">
        <f t="shared" si="0"/>
        <v>2018</v>
      </c>
      <c r="U1920" s="82">
        <f>VLOOKUP(A1920,'SB35 Determination Data'!$B$4:$F$542,5,FALSE)</f>
        <v>2014</v>
      </c>
    </row>
    <row r="1921" spans="1:21" ht="12.75" customHeight="1" x14ac:dyDescent="0.15">
      <c r="A1921" t="s">
        <v>507</v>
      </c>
      <c r="B1921" t="s">
        <v>449</v>
      </c>
      <c r="C1921" t="s">
        <v>67</v>
      </c>
      <c r="D1921" s="85">
        <v>2018</v>
      </c>
      <c r="E1921" t="s">
        <v>1598</v>
      </c>
      <c r="F1921">
        <v>565</v>
      </c>
      <c r="G1921" s="79">
        <v>0</v>
      </c>
      <c r="H1921" s="2">
        <v>0</v>
      </c>
      <c r="I1921" s="2">
        <v>0</v>
      </c>
      <c r="J1921" s="2">
        <v>281</v>
      </c>
      <c r="K1921" s="79">
        <v>0</v>
      </c>
      <c r="L1921">
        <v>0</v>
      </c>
      <c r="M1921">
        <v>0</v>
      </c>
      <c r="N1921">
        <v>313</v>
      </c>
      <c r="O1921">
        <v>5</v>
      </c>
      <c r="P1921" s="2">
        <v>705</v>
      </c>
      <c r="Q1921">
        <v>162</v>
      </c>
      <c r="R1921">
        <v>1864</v>
      </c>
      <c r="S1921">
        <v>167</v>
      </c>
      <c r="T1921" s="86">
        <f t="shared" si="0"/>
        <v>2018</v>
      </c>
      <c r="U1921" s="82">
        <f>VLOOKUP(A1921,'SB35 Determination Data'!$B$4:$F$542,5,FALSE)</f>
        <v>2015</v>
      </c>
    </row>
    <row r="1922" spans="1:21" ht="12.75" customHeight="1" x14ac:dyDescent="0.15">
      <c r="A1922" t="s">
        <v>591</v>
      </c>
      <c r="B1922" t="s">
        <v>517</v>
      </c>
      <c r="C1922" t="s">
        <v>128</v>
      </c>
      <c r="D1922" s="85">
        <v>2018</v>
      </c>
      <c r="E1922" t="s">
        <v>1598</v>
      </c>
      <c r="F1922">
        <v>538</v>
      </c>
      <c r="G1922" s="79">
        <v>0</v>
      </c>
      <c r="H1922" s="2">
        <v>0</v>
      </c>
      <c r="I1922" s="2">
        <v>0</v>
      </c>
      <c r="J1922" s="2">
        <v>345</v>
      </c>
      <c r="K1922" s="79">
        <v>6</v>
      </c>
      <c r="L1922">
        <v>0</v>
      </c>
      <c r="M1922">
        <v>6</v>
      </c>
      <c r="N1922">
        <v>391</v>
      </c>
      <c r="O1922">
        <v>0</v>
      </c>
      <c r="P1922" s="2">
        <v>967</v>
      </c>
      <c r="Q1922">
        <v>108</v>
      </c>
      <c r="R1922">
        <v>2241</v>
      </c>
      <c r="S1922">
        <v>114</v>
      </c>
      <c r="T1922" s="86">
        <f t="shared" si="0"/>
        <v>2018</v>
      </c>
      <c r="U1922" s="82">
        <f>VLOOKUP(A1922,'SB35 Determination Data'!$B$4:$F$542,5,FALSE)</f>
        <v>2016</v>
      </c>
    </row>
    <row r="1923" spans="1:21" ht="12.75" customHeight="1" x14ac:dyDescent="0.15">
      <c r="A1923" t="s">
        <v>301</v>
      </c>
      <c r="B1923" t="s">
        <v>273</v>
      </c>
      <c r="C1923" t="s">
        <v>144</v>
      </c>
      <c r="D1923" s="85">
        <v>2018</v>
      </c>
      <c r="E1923" t="s">
        <v>1598</v>
      </c>
      <c r="F1923">
        <v>68</v>
      </c>
      <c r="G1923" s="79">
        <v>0</v>
      </c>
      <c r="H1923" s="2">
        <v>0</v>
      </c>
      <c r="I1923" s="2">
        <v>0</v>
      </c>
      <c r="J1923" s="2">
        <v>49</v>
      </c>
      <c r="K1923" s="79">
        <v>0</v>
      </c>
      <c r="L1923">
        <v>0</v>
      </c>
      <c r="M1923">
        <v>0</v>
      </c>
      <c r="N1923">
        <v>56</v>
      </c>
      <c r="O1923">
        <v>12</v>
      </c>
      <c r="P1923" s="2">
        <v>140</v>
      </c>
      <c r="Q1923">
        <v>45</v>
      </c>
      <c r="R1923">
        <v>313</v>
      </c>
      <c r="S1923">
        <v>57</v>
      </c>
      <c r="T1923" s="86">
        <f t="shared" si="0"/>
        <v>2018</v>
      </c>
      <c r="U1923" s="82">
        <f>VLOOKUP(A1923,'SB35 Determination Data'!$B$4:$F$542,5,FALSE)</f>
        <v>2014</v>
      </c>
    </row>
    <row r="1924" spans="1:21" ht="12.75" customHeight="1" x14ac:dyDescent="0.15">
      <c r="A1924" t="s">
        <v>1315</v>
      </c>
      <c r="B1924" t="s">
        <v>464</v>
      </c>
      <c r="C1924" t="s">
        <v>128</v>
      </c>
      <c r="D1924" s="85">
        <v>2018</v>
      </c>
      <c r="E1924" t="s">
        <v>1598</v>
      </c>
      <c r="F1924">
        <v>3157</v>
      </c>
      <c r="G1924" s="79">
        <v>0</v>
      </c>
      <c r="H1924" s="2">
        <v>0</v>
      </c>
      <c r="I1924" s="2">
        <v>0</v>
      </c>
      <c r="J1924" s="2">
        <v>2004</v>
      </c>
      <c r="K1924" s="79">
        <v>4</v>
      </c>
      <c r="L1924">
        <v>0</v>
      </c>
      <c r="M1924">
        <v>4</v>
      </c>
      <c r="N1924">
        <v>2103</v>
      </c>
      <c r="O1924">
        <v>80</v>
      </c>
      <c r="P1924" s="2">
        <v>4560</v>
      </c>
      <c r="Q1924">
        <v>243</v>
      </c>
      <c r="R1924">
        <v>11824</v>
      </c>
      <c r="S1924">
        <v>327</v>
      </c>
      <c r="T1924" s="86">
        <f t="shared" si="0"/>
        <v>2018</v>
      </c>
      <c r="U1924" s="82">
        <f>VLOOKUP(A1924,'SB35 Determination Data'!$B$4:$F$542,5,FALSE)</f>
        <v>2016</v>
      </c>
    </row>
    <row r="1925" spans="1:21" ht="12.75" customHeight="1" x14ac:dyDescent="0.15">
      <c r="A1925" t="s">
        <v>569</v>
      </c>
      <c r="B1925" t="s">
        <v>472</v>
      </c>
      <c r="C1925" t="s">
        <v>67</v>
      </c>
      <c r="D1925" s="85">
        <v>2018</v>
      </c>
      <c r="E1925" t="s">
        <v>1598</v>
      </c>
      <c r="F1925">
        <v>147</v>
      </c>
      <c r="G1925" s="79">
        <v>0</v>
      </c>
      <c r="H1925" s="2">
        <v>0</v>
      </c>
      <c r="I1925" s="2">
        <v>0</v>
      </c>
      <c r="J1925" s="2">
        <v>57</v>
      </c>
      <c r="K1925" s="79">
        <v>0</v>
      </c>
      <c r="L1925">
        <v>0</v>
      </c>
      <c r="M1925">
        <v>0</v>
      </c>
      <c r="N1925">
        <v>60</v>
      </c>
      <c r="O1925">
        <v>0</v>
      </c>
      <c r="P1925" s="2">
        <v>241</v>
      </c>
      <c r="Q1925">
        <v>5</v>
      </c>
      <c r="R1925">
        <v>505</v>
      </c>
      <c r="S1925">
        <v>5</v>
      </c>
      <c r="T1925" s="86">
        <f t="shared" si="0"/>
        <v>2018</v>
      </c>
      <c r="U1925" s="82">
        <f>VLOOKUP(A1925,'SB35 Determination Data'!$B$4:$F$542,5,FALSE)</f>
        <v>2015</v>
      </c>
    </row>
    <row r="1926" spans="1:21" ht="12.75" customHeight="1" x14ac:dyDescent="0.15">
      <c r="A1926" t="s">
        <v>544</v>
      </c>
      <c r="B1926" t="s">
        <v>505</v>
      </c>
      <c r="C1926" t="s">
        <v>67</v>
      </c>
      <c r="D1926" s="85">
        <v>2018</v>
      </c>
      <c r="E1926" t="s">
        <v>1598</v>
      </c>
      <c r="F1926">
        <v>1640</v>
      </c>
      <c r="G1926" s="79">
        <v>0</v>
      </c>
      <c r="H1926" s="2">
        <v>0</v>
      </c>
      <c r="I1926" s="2">
        <v>0</v>
      </c>
      <c r="J1926" s="2">
        <v>906</v>
      </c>
      <c r="K1926" s="79">
        <v>0</v>
      </c>
      <c r="L1926">
        <v>0</v>
      </c>
      <c r="M1926">
        <v>0</v>
      </c>
      <c r="N1926">
        <v>932</v>
      </c>
      <c r="O1926">
        <v>62</v>
      </c>
      <c r="P1926" s="2">
        <v>1974</v>
      </c>
      <c r="Q1926">
        <v>207</v>
      </c>
      <c r="R1926">
        <v>5452</v>
      </c>
      <c r="S1926">
        <v>269</v>
      </c>
      <c r="T1926" s="86">
        <f t="shared" si="0"/>
        <v>2018</v>
      </c>
      <c r="U1926" s="82">
        <f>VLOOKUP(A1926,'SB35 Determination Data'!$B$4:$F$542,5,FALSE)</f>
        <v>2015</v>
      </c>
    </row>
    <row r="1927" spans="1:21" ht="12.75" customHeight="1" x14ac:dyDescent="0.15">
      <c r="A1927" t="s">
        <v>1317</v>
      </c>
      <c r="B1927" t="s">
        <v>594</v>
      </c>
      <c r="C1927" t="s">
        <v>123</v>
      </c>
      <c r="D1927" s="85">
        <v>2018</v>
      </c>
      <c r="E1927" t="s">
        <v>1598</v>
      </c>
      <c r="F1927">
        <v>85</v>
      </c>
      <c r="G1927" s="79">
        <v>2</v>
      </c>
      <c r="H1927" s="2">
        <v>0</v>
      </c>
      <c r="I1927" s="2">
        <v>2</v>
      </c>
      <c r="J1927" s="2">
        <v>60</v>
      </c>
      <c r="K1927" s="79">
        <v>1</v>
      </c>
      <c r="L1927">
        <v>0</v>
      </c>
      <c r="M1927">
        <v>1</v>
      </c>
      <c r="N1927">
        <v>62</v>
      </c>
      <c r="O1927">
        <v>2</v>
      </c>
      <c r="P1927" s="2">
        <v>128</v>
      </c>
      <c r="Q1927">
        <v>5</v>
      </c>
      <c r="R1927">
        <v>335</v>
      </c>
      <c r="S1927">
        <v>10</v>
      </c>
      <c r="T1927" s="86">
        <f t="shared" si="0"/>
        <v>2018</v>
      </c>
      <c r="U1927" s="82">
        <f>VLOOKUP(A1927,'SB35 Determination Data'!$B$4:$F$542,5,FALSE)</f>
        <v>2014</v>
      </c>
    </row>
    <row r="1928" spans="1:21" ht="12.75" customHeight="1" x14ac:dyDescent="0.15">
      <c r="A1928" t="s">
        <v>160</v>
      </c>
      <c r="B1928" t="s">
        <v>154</v>
      </c>
      <c r="C1928" t="s">
        <v>128</v>
      </c>
      <c r="D1928" s="85">
        <v>2018</v>
      </c>
      <c r="E1928" t="s">
        <v>1598</v>
      </c>
      <c r="F1928">
        <v>52</v>
      </c>
      <c r="G1928" s="79">
        <v>0</v>
      </c>
      <c r="H1928" s="2">
        <v>0</v>
      </c>
      <c r="I1928" s="2">
        <v>0</v>
      </c>
      <c r="J1928" s="2">
        <v>26</v>
      </c>
      <c r="K1928" s="79">
        <v>0</v>
      </c>
      <c r="L1928">
        <v>0</v>
      </c>
      <c r="M1928">
        <v>0</v>
      </c>
      <c r="N1928">
        <v>30</v>
      </c>
      <c r="O1928">
        <v>2</v>
      </c>
      <c r="P1928" s="2">
        <v>146</v>
      </c>
      <c r="Q1928">
        <v>6</v>
      </c>
      <c r="R1928">
        <v>254</v>
      </c>
      <c r="S1928">
        <v>8</v>
      </c>
      <c r="T1928" s="86">
        <f t="shared" si="0"/>
        <v>2018</v>
      </c>
      <c r="U1928" s="82">
        <f>VLOOKUP(A1928,'SB35 Determination Data'!$B$4:$F$542,5,FALSE)</f>
        <v>2016</v>
      </c>
    </row>
    <row r="1929" spans="1:21" ht="12.75" customHeight="1" x14ac:dyDescent="0.15">
      <c r="A1929" t="s">
        <v>1318</v>
      </c>
      <c r="B1929" t="s">
        <v>154</v>
      </c>
      <c r="C1929" t="s">
        <v>128</v>
      </c>
      <c r="D1929" s="85">
        <v>2018</v>
      </c>
      <c r="E1929" t="s">
        <v>1598</v>
      </c>
      <c r="F1929">
        <v>127</v>
      </c>
      <c r="G1929" s="79">
        <v>0</v>
      </c>
      <c r="H1929" s="2">
        <v>0</v>
      </c>
      <c r="I1929" s="2">
        <v>0</v>
      </c>
      <c r="J1929" s="2">
        <v>64</v>
      </c>
      <c r="K1929" s="79">
        <v>0</v>
      </c>
      <c r="L1929">
        <v>0</v>
      </c>
      <c r="M1929">
        <v>0</v>
      </c>
      <c r="N1929">
        <v>88</v>
      </c>
      <c r="O1929">
        <v>0</v>
      </c>
      <c r="P1929" s="2">
        <v>216</v>
      </c>
      <c r="Q1929">
        <v>21</v>
      </c>
      <c r="R1929">
        <v>495</v>
      </c>
      <c r="S1929">
        <v>21</v>
      </c>
      <c r="T1929" s="86">
        <f t="shared" si="0"/>
        <v>2018</v>
      </c>
      <c r="U1929" s="82">
        <f>VLOOKUP(A1929,'SB35 Determination Data'!$B$4:$F$542,5,FALSE)</f>
        <v>2016</v>
      </c>
    </row>
    <row r="1930" spans="1:21" ht="12.75" customHeight="1" x14ac:dyDescent="0.15">
      <c r="A1930" t="s">
        <v>542</v>
      </c>
      <c r="B1930" t="s">
        <v>542</v>
      </c>
      <c r="C1930" t="s">
        <v>83</v>
      </c>
      <c r="D1930" s="85">
        <v>2018</v>
      </c>
      <c r="E1930" t="s">
        <v>1598</v>
      </c>
      <c r="F1930">
        <v>2</v>
      </c>
      <c r="G1930" s="79"/>
      <c r="H1930" s="2"/>
      <c r="I1930" s="2"/>
      <c r="J1930" s="2">
        <v>2</v>
      </c>
      <c r="K1930" s="79"/>
      <c r="N1930">
        <v>2</v>
      </c>
      <c r="P1930" s="2">
        <v>4</v>
      </c>
      <c r="R1930">
        <v>10</v>
      </c>
      <c r="T1930" s="86">
        <f t="shared" si="0"/>
        <v>2018</v>
      </c>
      <c r="U1930" s="82">
        <f>VLOOKUP(A1930,'SB35 Determination Data'!$B$4:$F$542,5,FALSE)</f>
        <v>2014</v>
      </c>
    </row>
    <row r="1931" spans="1:21" ht="12.75" customHeight="1" x14ac:dyDescent="0.15">
      <c r="A1931" t="s">
        <v>600</v>
      </c>
      <c r="B1931" t="s">
        <v>542</v>
      </c>
      <c r="C1931" t="s">
        <v>83</v>
      </c>
      <c r="D1931" s="85">
        <v>2018</v>
      </c>
      <c r="E1931" t="s">
        <v>1598</v>
      </c>
      <c r="F1931">
        <v>112</v>
      </c>
      <c r="G1931" s="79"/>
      <c r="H1931" s="2"/>
      <c r="I1931" s="2"/>
      <c r="J1931" s="2">
        <v>76</v>
      </c>
      <c r="K1931" s="79"/>
      <c r="N1931">
        <v>89</v>
      </c>
      <c r="P1931" s="2">
        <v>209</v>
      </c>
      <c r="R1931">
        <v>486</v>
      </c>
      <c r="T1931" s="86">
        <f t="shared" si="0"/>
        <v>2018</v>
      </c>
      <c r="U1931" s="82">
        <f>VLOOKUP(A1931,'SB35 Determination Data'!$B$4:$F$542,5,FALSE)</f>
        <v>2014</v>
      </c>
    </row>
    <row r="1932" spans="1:21" ht="12.75" customHeight="1" x14ac:dyDescent="0.15">
      <c r="A1932" t="s">
        <v>339</v>
      </c>
      <c r="B1932" t="s">
        <v>316</v>
      </c>
      <c r="C1932" t="s">
        <v>144</v>
      </c>
      <c r="D1932" s="85">
        <v>2018</v>
      </c>
      <c r="E1932" t="s">
        <v>1598</v>
      </c>
      <c r="F1932">
        <v>375</v>
      </c>
      <c r="G1932" s="79">
        <v>0</v>
      </c>
      <c r="H1932" s="2">
        <v>0</v>
      </c>
      <c r="I1932" s="2">
        <v>0</v>
      </c>
      <c r="J1932" s="2">
        <v>251</v>
      </c>
      <c r="K1932" s="79">
        <v>0</v>
      </c>
      <c r="L1932">
        <v>0</v>
      </c>
      <c r="M1932">
        <v>0</v>
      </c>
      <c r="N1932">
        <v>271</v>
      </c>
      <c r="O1932">
        <v>0</v>
      </c>
      <c r="P1932" s="2">
        <v>596</v>
      </c>
      <c r="Q1932">
        <v>90</v>
      </c>
      <c r="R1932">
        <v>1493</v>
      </c>
      <c r="S1932">
        <v>90</v>
      </c>
      <c r="T1932" s="86">
        <f t="shared" si="0"/>
        <v>2018</v>
      </c>
      <c r="U1932" s="82">
        <f>VLOOKUP(A1932,'SB35 Determination Data'!$B$4:$F$542,5,FALSE)</f>
        <v>2014</v>
      </c>
    </row>
    <row r="1933" spans="1:21" ht="12.75" customHeight="1" x14ac:dyDescent="0.15">
      <c r="A1933" t="s">
        <v>1319</v>
      </c>
      <c r="B1933" t="s">
        <v>168</v>
      </c>
      <c r="C1933" t="s">
        <v>144</v>
      </c>
      <c r="D1933" s="85">
        <v>2018</v>
      </c>
      <c r="E1933" t="s">
        <v>1598</v>
      </c>
      <c r="F1933">
        <v>159</v>
      </c>
      <c r="G1933" s="79">
        <v>7</v>
      </c>
      <c r="H1933" s="2">
        <v>0</v>
      </c>
      <c r="I1933" s="2">
        <v>7</v>
      </c>
      <c r="J1933" s="2">
        <v>93</v>
      </c>
      <c r="K1933" s="79">
        <v>0</v>
      </c>
      <c r="L1933">
        <v>0</v>
      </c>
      <c r="M1933">
        <v>0</v>
      </c>
      <c r="N1933">
        <v>99</v>
      </c>
      <c r="O1933">
        <v>0</v>
      </c>
      <c r="P1933" s="2">
        <v>252</v>
      </c>
      <c r="Q1933">
        <v>4</v>
      </c>
      <c r="R1933">
        <v>603</v>
      </c>
      <c r="S1933">
        <v>11</v>
      </c>
      <c r="T1933" s="86">
        <f t="shared" si="0"/>
        <v>2018</v>
      </c>
      <c r="U1933" s="82">
        <f>VLOOKUP(A1933,'SB35 Determination Data'!$B$4:$F$542,5,FALSE)</f>
        <v>2014</v>
      </c>
    </row>
    <row r="1934" spans="1:21" ht="12.75" customHeight="1" x14ac:dyDescent="0.15">
      <c r="A1934" t="s">
        <v>622</v>
      </c>
      <c r="B1934" t="s">
        <v>502</v>
      </c>
      <c r="C1934" t="s">
        <v>144</v>
      </c>
      <c r="D1934" s="85">
        <v>2018</v>
      </c>
      <c r="E1934" t="s">
        <v>1598</v>
      </c>
      <c r="F1934">
        <v>47</v>
      </c>
      <c r="G1934" s="79">
        <v>3</v>
      </c>
      <c r="H1934" s="2">
        <v>3</v>
      </c>
      <c r="I1934" s="2">
        <v>0</v>
      </c>
      <c r="J1934" s="2">
        <v>32</v>
      </c>
      <c r="K1934" s="79">
        <v>0</v>
      </c>
      <c r="L1934">
        <v>0</v>
      </c>
      <c r="M1934">
        <v>0</v>
      </c>
      <c r="N1934">
        <v>36</v>
      </c>
      <c r="O1934">
        <v>47</v>
      </c>
      <c r="P1934" s="2">
        <v>77</v>
      </c>
      <c r="Q1934">
        <v>32</v>
      </c>
      <c r="R1934">
        <v>192</v>
      </c>
      <c r="S1934">
        <v>82</v>
      </c>
      <c r="T1934" s="86">
        <f t="shared" si="0"/>
        <v>2018</v>
      </c>
      <c r="U1934" s="82">
        <f>VLOOKUP(A1934,'SB35 Determination Data'!$B$4:$F$542,5,FALSE)</f>
        <v>2014</v>
      </c>
    </row>
    <row r="1935" spans="1:21" ht="12.75" customHeight="1" x14ac:dyDescent="0.15">
      <c r="A1935" t="s">
        <v>241</v>
      </c>
      <c r="B1935" t="s">
        <v>229</v>
      </c>
      <c r="C1935" t="s">
        <v>67</v>
      </c>
      <c r="D1935" s="85">
        <v>2018</v>
      </c>
      <c r="E1935" t="s">
        <v>1598</v>
      </c>
      <c r="F1935">
        <v>24</v>
      </c>
      <c r="G1935" s="79">
        <v>0</v>
      </c>
      <c r="H1935" s="2">
        <v>0</v>
      </c>
      <c r="I1935" s="2">
        <v>0</v>
      </c>
      <c r="J1935" s="2">
        <v>16</v>
      </c>
      <c r="K1935" s="79">
        <v>1</v>
      </c>
      <c r="L1935">
        <v>0</v>
      </c>
      <c r="M1935">
        <v>1</v>
      </c>
      <c r="N1935">
        <v>19</v>
      </c>
      <c r="O1935">
        <v>0</v>
      </c>
      <c r="P1935" s="2">
        <v>19</v>
      </c>
      <c r="Q1935">
        <v>4</v>
      </c>
      <c r="R1935">
        <v>78</v>
      </c>
      <c r="S1935">
        <v>5</v>
      </c>
      <c r="T1935" s="86">
        <f t="shared" si="0"/>
        <v>2018</v>
      </c>
      <c r="U1935" s="82">
        <f>VLOOKUP(A1935,'SB35 Determination Data'!$B$4:$F$542,5,FALSE)</f>
        <v>2015</v>
      </c>
    </row>
    <row r="1936" spans="1:21" ht="12.75" customHeight="1" x14ac:dyDescent="0.15">
      <c r="A1936" t="s">
        <v>221</v>
      </c>
      <c r="B1936" t="s">
        <v>168</v>
      </c>
      <c r="C1936" t="s">
        <v>144</v>
      </c>
      <c r="D1936" s="85">
        <v>2018</v>
      </c>
      <c r="E1936" t="s">
        <v>1598</v>
      </c>
      <c r="F1936">
        <v>380</v>
      </c>
      <c r="G1936" s="79">
        <v>0</v>
      </c>
      <c r="H1936" s="2">
        <v>0</v>
      </c>
      <c r="I1936" s="2">
        <v>0</v>
      </c>
      <c r="J1936" s="2">
        <v>227</v>
      </c>
      <c r="K1936" s="79">
        <v>0</v>
      </c>
      <c r="L1936">
        <v>0</v>
      </c>
      <c r="M1936">
        <v>0</v>
      </c>
      <c r="N1936">
        <v>243</v>
      </c>
      <c r="O1936">
        <v>0</v>
      </c>
      <c r="P1936" s="2">
        <v>600</v>
      </c>
      <c r="Q1936">
        <v>23</v>
      </c>
      <c r="R1936">
        <v>1450</v>
      </c>
      <c r="S1936">
        <v>23</v>
      </c>
      <c r="T1936" s="86">
        <f t="shared" si="0"/>
        <v>2018</v>
      </c>
      <c r="U1936" s="82">
        <f>VLOOKUP(A1936,'SB35 Determination Data'!$B$4:$F$542,5,FALSE)</f>
        <v>2014</v>
      </c>
    </row>
    <row r="1937" spans="1:21" ht="12.75" customHeight="1" x14ac:dyDescent="0.15">
      <c r="A1937" t="s">
        <v>467</v>
      </c>
      <c r="B1937" t="s">
        <v>464</v>
      </c>
      <c r="C1937" t="s">
        <v>128</v>
      </c>
      <c r="D1937" s="85">
        <v>2018</v>
      </c>
      <c r="E1937" t="s">
        <v>1598</v>
      </c>
      <c r="F1937">
        <v>980</v>
      </c>
      <c r="G1937" s="79">
        <v>0</v>
      </c>
      <c r="H1937" s="2">
        <v>0</v>
      </c>
      <c r="I1937" s="2">
        <v>0</v>
      </c>
      <c r="J1937" s="2">
        <v>705</v>
      </c>
      <c r="K1937" s="79">
        <v>0</v>
      </c>
      <c r="L1937">
        <v>0</v>
      </c>
      <c r="M1937">
        <v>0</v>
      </c>
      <c r="N1937">
        <v>828</v>
      </c>
      <c r="O1937">
        <v>7</v>
      </c>
      <c r="P1937" s="2">
        <v>2463</v>
      </c>
      <c r="Q1937">
        <v>1146</v>
      </c>
      <c r="R1937">
        <v>4976</v>
      </c>
      <c r="S1937">
        <v>1153</v>
      </c>
      <c r="T1937" s="86">
        <f t="shared" si="0"/>
        <v>2018</v>
      </c>
      <c r="U1937" s="82">
        <f>VLOOKUP(A1937,'SB35 Determination Data'!$B$4:$F$542,5,FALSE)</f>
        <v>2016</v>
      </c>
    </row>
    <row r="1938" spans="1:21" ht="12.75" customHeight="1" x14ac:dyDescent="0.15">
      <c r="A1938" t="s">
        <v>272</v>
      </c>
      <c r="B1938" t="s">
        <v>269</v>
      </c>
      <c r="C1938" t="s">
        <v>83</v>
      </c>
      <c r="D1938" s="85">
        <v>2018</v>
      </c>
      <c r="E1938" t="s">
        <v>1598</v>
      </c>
      <c r="F1938">
        <v>108</v>
      </c>
      <c r="G1938" s="79">
        <v>0</v>
      </c>
      <c r="H1938" s="2">
        <v>0</v>
      </c>
      <c r="I1938" s="2">
        <v>0</v>
      </c>
      <c r="J1938" s="2">
        <v>75</v>
      </c>
      <c r="K1938" s="79">
        <v>33</v>
      </c>
      <c r="L1938">
        <v>6</v>
      </c>
      <c r="M1938">
        <v>27</v>
      </c>
      <c r="N1938">
        <v>78</v>
      </c>
      <c r="O1938">
        <v>96</v>
      </c>
      <c r="P1938" s="2">
        <v>199</v>
      </c>
      <c r="Q1938">
        <v>122</v>
      </c>
      <c r="R1938">
        <v>460</v>
      </c>
      <c r="S1938">
        <v>251</v>
      </c>
      <c r="T1938" s="86">
        <f t="shared" si="0"/>
        <v>2018</v>
      </c>
      <c r="U1938" s="82">
        <f>VLOOKUP(A1938,'SB35 Determination Data'!$B$4:$F$542,5,FALSE)</f>
        <v>2014</v>
      </c>
    </row>
    <row r="1939" spans="1:21" ht="12.75" customHeight="1" x14ac:dyDescent="0.15">
      <c r="A1939" t="s">
        <v>564</v>
      </c>
      <c r="B1939" t="s">
        <v>564</v>
      </c>
      <c r="C1939" t="s">
        <v>128</v>
      </c>
      <c r="D1939" s="85">
        <v>2018</v>
      </c>
      <c r="E1939" t="s">
        <v>1598</v>
      </c>
      <c r="F1939">
        <v>920</v>
      </c>
      <c r="G1939" s="79">
        <v>43</v>
      </c>
      <c r="H1939" s="2">
        <v>43</v>
      </c>
      <c r="I1939" s="2">
        <v>0</v>
      </c>
      <c r="J1939" s="2">
        <v>609</v>
      </c>
      <c r="K1939" s="79">
        <v>21</v>
      </c>
      <c r="L1939">
        <v>21</v>
      </c>
      <c r="M1939">
        <v>0</v>
      </c>
      <c r="N1939">
        <v>613</v>
      </c>
      <c r="O1939">
        <v>0</v>
      </c>
      <c r="P1939" s="2">
        <v>1452</v>
      </c>
      <c r="Q1939">
        <v>533</v>
      </c>
      <c r="R1939">
        <v>3594</v>
      </c>
      <c r="S1939">
        <v>597</v>
      </c>
      <c r="T1939" s="86">
        <f t="shared" si="0"/>
        <v>2018</v>
      </c>
      <c r="U1939" s="82">
        <f>VLOOKUP(A1939,'SB35 Determination Data'!$B$4:$F$542,5,FALSE)</f>
        <v>2016</v>
      </c>
    </row>
    <row r="1940" spans="1:21" ht="12.75" customHeight="1" x14ac:dyDescent="0.15">
      <c r="A1940" t="s">
        <v>604</v>
      </c>
      <c r="B1940" t="s">
        <v>564</v>
      </c>
      <c r="C1940" t="s">
        <v>128</v>
      </c>
      <c r="D1940" s="85">
        <v>2018</v>
      </c>
      <c r="E1940" t="s">
        <v>1598</v>
      </c>
      <c r="F1940">
        <v>1477</v>
      </c>
      <c r="G1940" s="79">
        <v>60</v>
      </c>
      <c r="H1940" s="2">
        <v>0</v>
      </c>
      <c r="I1940" s="2">
        <v>60</v>
      </c>
      <c r="J1940" s="2">
        <v>1065</v>
      </c>
      <c r="K1940" s="79">
        <v>41</v>
      </c>
      <c r="L1940">
        <v>0</v>
      </c>
      <c r="M1940">
        <v>41</v>
      </c>
      <c r="N1940">
        <v>1169</v>
      </c>
      <c r="O1940">
        <v>21</v>
      </c>
      <c r="P1940" s="2">
        <v>3370</v>
      </c>
      <c r="Q1940">
        <v>23</v>
      </c>
      <c r="R1940">
        <v>7081</v>
      </c>
      <c r="S1940">
        <v>145</v>
      </c>
      <c r="T1940" s="86">
        <f t="shared" si="0"/>
        <v>2018</v>
      </c>
      <c r="U1940" s="82">
        <f>VLOOKUP(A1940,'SB35 Determination Data'!$B$4:$F$542,5,FALSE)</f>
        <v>2016</v>
      </c>
    </row>
    <row r="1941" spans="1:21" ht="12.75" customHeight="1" x14ac:dyDescent="0.15">
      <c r="A1941" t="s">
        <v>1324</v>
      </c>
      <c r="B1941" t="s">
        <v>554</v>
      </c>
      <c r="C1941" t="s">
        <v>83</v>
      </c>
      <c r="D1941" s="85">
        <v>2018</v>
      </c>
      <c r="E1941" t="s">
        <v>1598</v>
      </c>
      <c r="F1941">
        <v>3</v>
      </c>
      <c r="G1941" s="79"/>
      <c r="H1941" s="2"/>
      <c r="I1941" s="2"/>
      <c r="J1941" s="2">
        <v>2</v>
      </c>
      <c r="K1941" s="79"/>
      <c r="N1941">
        <v>2</v>
      </c>
      <c r="P1941" s="2">
        <v>6</v>
      </c>
      <c r="R1941">
        <v>13</v>
      </c>
      <c r="T1941" s="86">
        <f t="shared" si="0"/>
        <v>2018</v>
      </c>
      <c r="U1941" s="82">
        <f>VLOOKUP(A1941,'SB35 Determination Data'!$B$4:$F$542,5,FALSE)</f>
        <v>2014</v>
      </c>
    </row>
    <row r="1942" spans="1:21" ht="12.75" customHeight="1" x14ac:dyDescent="0.15">
      <c r="A1942" t="s">
        <v>610</v>
      </c>
      <c r="B1942" t="s">
        <v>607</v>
      </c>
      <c r="C1942" t="s">
        <v>83</v>
      </c>
      <c r="D1942" s="85">
        <v>2018</v>
      </c>
      <c r="E1942" t="s">
        <v>1598</v>
      </c>
      <c r="F1942">
        <v>102</v>
      </c>
      <c r="G1942" s="79">
        <v>0</v>
      </c>
      <c r="H1942" s="2">
        <v>0</v>
      </c>
      <c r="I1942" s="2">
        <v>0</v>
      </c>
      <c r="J1942" s="2">
        <v>74</v>
      </c>
      <c r="K1942" s="79">
        <v>0</v>
      </c>
      <c r="L1942">
        <v>0</v>
      </c>
      <c r="M1942">
        <v>0</v>
      </c>
      <c r="N1942">
        <v>81</v>
      </c>
      <c r="O1942">
        <v>0</v>
      </c>
      <c r="P1942" s="2">
        <v>193</v>
      </c>
      <c r="Q1942">
        <v>9</v>
      </c>
      <c r="R1942">
        <v>450</v>
      </c>
      <c r="S1942">
        <v>9</v>
      </c>
      <c r="T1942" s="86">
        <f t="shared" si="0"/>
        <v>2018</v>
      </c>
      <c r="U1942" s="82">
        <f>VLOOKUP(A1942,'SB35 Determination Data'!$B$4:$F$542,5,FALSE)</f>
        <v>2014</v>
      </c>
    </row>
    <row r="1943" spans="1:21" ht="12.75" customHeight="1" x14ac:dyDescent="0.15">
      <c r="A1943" t="s">
        <v>1325</v>
      </c>
      <c r="B1943" t="s">
        <v>352</v>
      </c>
      <c r="C1943" t="s">
        <v>144</v>
      </c>
      <c r="D1943" s="85">
        <v>2018</v>
      </c>
      <c r="E1943" t="s">
        <v>1598</v>
      </c>
      <c r="F1943">
        <v>103</v>
      </c>
      <c r="G1943" s="79">
        <v>0</v>
      </c>
      <c r="H1943" s="2">
        <v>0</v>
      </c>
      <c r="I1943" s="2">
        <v>0</v>
      </c>
      <c r="J1943" s="2">
        <v>72</v>
      </c>
      <c r="K1943" s="79">
        <v>10</v>
      </c>
      <c r="L1943">
        <v>0</v>
      </c>
      <c r="M1943">
        <v>10</v>
      </c>
      <c r="N1943">
        <v>84</v>
      </c>
      <c r="O1943">
        <v>28</v>
      </c>
      <c r="P1943" s="2">
        <v>195</v>
      </c>
      <c r="Q1943">
        <v>0</v>
      </c>
      <c r="R1943">
        <v>454</v>
      </c>
      <c r="S1943">
        <v>38</v>
      </c>
      <c r="T1943" s="86">
        <f t="shared" si="0"/>
        <v>2018</v>
      </c>
      <c r="U1943" s="82">
        <f>VLOOKUP(A1943,'SB35 Determination Data'!$B$4:$F$542,5,FALSE)</f>
        <v>2014</v>
      </c>
    </row>
    <row r="1944" spans="1:21" ht="12.75" customHeight="1" x14ac:dyDescent="0.15">
      <c r="A1944" t="s">
        <v>248</v>
      </c>
      <c r="B1944" t="s">
        <v>244</v>
      </c>
      <c r="C1944" t="s">
        <v>83</v>
      </c>
      <c r="D1944" s="85">
        <v>2018</v>
      </c>
      <c r="E1944" t="s">
        <v>1598</v>
      </c>
      <c r="F1944">
        <v>11</v>
      </c>
      <c r="G1944" s="79">
        <v>37</v>
      </c>
      <c r="H1944" s="2">
        <v>37</v>
      </c>
      <c r="I1944" s="2">
        <v>0</v>
      </c>
      <c r="J1944" s="2">
        <v>7</v>
      </c>
      <c r="K1944" s="79">
        <v>0</v>
      </c>
      <c r="L1944">
        <v>0</v>
      </c>
      <c r="M1944">
        <v>0</v>
      </c>
      <c r="N1944">
        <v>7</v>
      </c>
      <c r="O1944">
        <v>35</v>
      </c>
      <c r="P1944" s="2">
        <v>20</v>
      </c>
      <c r="Q1944">
        <v>16</v>
      </c>
      <c r="R1944">
        <v>45</v>
      </c>
      <c r="S1944">
        <v>88</v>
      </c>
      <c r="T1944" s="86">
        <f t="shared" si="0"/>
        <v>2018</v>
      </c>
      <c r="U1944" s="82">
        <f>VLOOKUP(A1944,'SB35 Determination Data'!$B$4:$F$542,5,FALSE)</f>
        <v>2014</v>
      </c>
    </row>
    <row r="1945" spans="1:21" ht="12.75" customHeight="1" x14ac:dyDescent="0.15">
      <c r="A1945" t="s">
        <v>81</v>
      </c>
      <c r="B1945" t="s">
        <v>66</v>
      </c>
      <c r="C1945" t="s">
        <v>67</v>
      </c>
      <c r="D1945" s="85">
        <v>2018</v>
      </c>
      <c r="E1945" t="s">
        <v>1598</v>
      </c>
      <c r="F1945">
        <v>317</v>
      </c>
      <c r="G1945" s="79">
        <v>0</v>
      </c>
      <c r="H1945" s="2">
        <v>0</v>
      </c>
      <c r="I1945" s="2">
        <v>0</v>
      </c>
      <c r="J1945" s="2">
        <v>180</v>
      </c>
      <c r="K1945" s="79">
        <v>0</v>
      </c>
      <c r="L1945">
        <v>0</v>
      </c>
      <c r="M1945">
        <v>0</v>
      </c>
      <c r="N1945">
        <v>192</v>
      </c>
      <c r="O1945">
        <v>8</v>
      </c>
      <c r="P1945" s="2">
        <v>417</v>
      </c>
      <c r="Q1945">
        <v>77</v>
      </c>
      <c r="R1945">
        <v>1106</v>
      </c>
      <c r="S1945">
        <v>85</v>
      </c>
      <c r="T1945" s="86">
        <f t="shared" si="0"/>
        <v>2018</v>
      </c>
      <c r="U1945" s="82">
        <f>VLOOKUP(A1945,'SB35 Determination Data'!$B$4:$F$542,5,FALSE)</f>
        <v>2015</v>
      </c>
    </row>
    <row r="1946" spans="1:21" ht="12.75" customHeight="1" x14ac:dyDescent="0.15">
      <c r="A1946" t="s">
        <v>81</v>
      </c>
      <c r="B1946" t="s">
        <v>66</v>
      </c>
      <c r="C1946" t="s">
        <v>67</v>
      </c>
      <c r="D1946" s="85">
        <v>2018</v>
      </c>
      <c r="E1946" t="s">
        <v>1598</v>
      </c>
      <c r="F1946">
        <v>317</v>
      </c>
      <c r="G1946" s="79">
        <v>0</v>
      </c>
      <c r="H1946" s="2">
        <v>0</v>
      </c>
      <c r="I1946" s="2">
        <v>0</v>
      </c>
      <c r="J1946" s="2">
        <v>180</v>
      </c>
      <c r="K1946" s="79">
        <v>0</v>
      </c>
      <c r="L1946">
        <v>0</v>
      </c>
      <c r="M1946">
        <v>0</v>
      </c>
      <c r="N1946">
        <v>192</v>
      </c>
      <c r="O1946">
        <v>8</v>
      </c>
      <c r="P1946" s="2">
        <v>417</v>
      </c>
      <c r="Q1946">
        <v>77</v>
      </c>
      <c r="R1946">
        <v>1106</v>
      </c>
      <c r="S1946">
        <v>85</v>
      </c>
      <c r="T1946" s="86">
        <f t="shared" si="0"/>
        <v>2018</v>
      </c>
      <c r="U1946" s="82">
        <f>VLOOKUP(A1946,'SB35 Determination Data'!$B$4:$F$542,5,FALSE)</f>
        <v>2015</v>
      </c>
    </row>
    <row r="1947" spans="1:21" ht="12.75" customHeight="1" x14ac:dyDescent="0.15">
      <c r="A1947" t="s">
        <v>409</v>
      </c>
      <c r="B1947" t="s">
        <v>352</v>
      </c>
      <c r="C1947" t="s">
        <v>144</v>
      </c>
      <c r="D1947" s="85">
        <v>2018</v>
      </c>
      <c r="E1947" t="s">
        <v>1598</v>
      </c>
      <c r="F1947">
        <v>382</v>
      </c>
      <c r="G1947" s="79"/>
      <c r="H1947" s="2"/>
      <c r="I1947" s="2"/>
      <c r="J1947" s="2">
        <v>260</v>
      </c>
      <c r="K1947" s="79"/>
      <c r="N1947">
        <v>294</v>
      </c>
      <c r="P1947" s="2">
        <v>653</v>
      </c>
      <c r="R1947">
        <v>1589</v>
      </c>
      <c r="T1947" s="86">
        <f t="shared" si="0"/>
        <v>2018</v>
      </c>
      <c r="U1947" s="82">
        <f>VLOOKUP(A1947,'SB35 Determination Data'!$B$4:$F$542,5,FALSE)</f>
        <v>2014</v>
      </c>
    </row>
    <row r="1948" spans="1:21" ht="12.75" customHeight="1" x14ac:dyDescent="0.15">
      <c r="A1948" t="s">
        <v>570</v>
      </c>
      <c r="B1948" t="s">
        <v>472</v>
      </c>
      <c r="C1948" t="s">
        <v>67</v>
      </c>
      <c r="D1948" s="85">
        <v>2018</v>
      </c>
      <c r="E1948" t="s">
        <v>1598</v>
      </c>
      <c r="F1948">
        <v>287</v>
      </c>
      <c r="G1948" s="79">
        <v>14</v>
      </c>
      <c r="H1948" s="2">
        <v>14</v>
      </c>
      <c r="I1948" s="2">
        <v>0</v>
      </c>
      <c r="J1948" s="2">
        <v>134</v>
      </c>
      <c r="K1948" s="79">
        <v>24</v>
      </c>
      <c r="L1948">
        <v>24</v>
      </c>
      <c r="M1948">
        <v>0</v>
      </c>
      <c r="N1948">
        <v>173</v>
      </c>
      <c r="O1948">
        <v>1</v>
      </c>
      <c r="P1948" s="2">
        <v>490</v>
      </c>
      <c r="Q1948">
        <v>205</v>
      </c>
      <c r="R1948">
        <v>1084</v>
      </c>
      <c r="S1948">
        <v>244</v>
      </c>
      <c r="T1948" s="86">
        <f t="shared" si="0"/>
        <v>2018</v>
      </c>
      <c r="U1948" s="82">
        <f>VLOOKUP(A1948,'SB35 Determination Data'!$B$4:$F$542,5,FALSE)</f>
        <v>2015</v>
      </c>
    </row>
    <row r="1949" spans="1:21" ht="12.75" customHeight="1" x14ac:dyDescent="0.15">
      <c r="A1949" t="s">
        <v>571</v>
      </c>
      <c r="B1949" t="s">
        <v>472</v>
      </c>
      <c r="C1949" t="s">
        <v>67</v>
      </c>
      <c r="D1949" s="85">
        <v>2018</v>
      </c>
      <c r="E1949" t="s">
        <v>1598</v>
      </c>
      <c r="F1949">
        <v>283</v>
      </c>
      <c r="G1949" s="79">
        <v>0</v>
      </c>
      <c r="H1949" s="2">
        <v>0</v>
      </c>
      <c r="I1949" s="2">
        <v>0</v>
      </c>
      <c r="J1949" s="2">
        <v>178</v>
      </c>
      <c r="K1949" s="79">
        <v>0</v>
      </c>
      <c r="L1949">
        <v>0</v>
      </c>
      <c r="M1949">
        <v>0</v>
      </c>
      <c r="N1949">
        <v>211</v>
      </c>
      <c r="O1949">
        <v>0</v>
      </c>
      <c r="P1949" s="2">
        <v>690</v>
      </c>
      <c r="Q1949">
        <v>55</v>
      </c>
      <c r="R1949">
        <v>1362</v>
      </c>
      <c r="S1949">
        <v>55</v>
      </c>
      <c r="T1949" s="86">
        <f t="shared" si="0"/>
        <v>2018</v>
      </c>
      <c r="U1949" s="82">
        <f>VLOOKUP(A1949,'SB35 Determination Data'!$B$4:$F$542,5,FALSE)</f>
        <v>2015</v>
      </c>
    </row>
    <row r="1950" spans="1:21" ht="12.75" customHeight="1" x14ac:dyDescent="0.15">
      <c r="A1950" t="s">
        <v>623</v>
      </c>
      <c r="B1950" t="s">
        <v>502</v>
      </c>
      <c r="C1950" t="s">
        <v>144</v>
      </c>
      <c r="D1950" s="85">
        <v>2018</v>
      </c>
      <c r="E1950" t="s">
        <v>1598</v>
      </c>
      <c r="F1950">
        <v>246</v>
      </c>
      <c r="G1950" s="79">
        <v>11</v>
      </c>
      <c r="H1950" s="2">
        <v>0</v>
      </c>
      <c r="I1950" s="2">
        <v>11</v>
      </c>
      <c r="J1950" s="2">
        <v>168</v>
      </c>
      <c r="K1950" s="79">
        <v>43</v>
      </c>
      <c r="L1950">
        <v>0</v>
      </c>
      <c r="M1950">
        <v>43</v>
      </c>
      <c r="N1950">
        <v>189</v>
      </c>
      <c r="O1950">
        <v>20</v>
      </c>
      <c r="P1950" s="2">
        <v>412</v>
      </c>
      <c r="Q1950">
        <v>38</v>
      </c>
      <c r="R1950">
        <v>1015</v>
      </c>
      <c r="S1950">
        <v>112</v>
      </c>
      <c r="T1950" s="86">
        <f t="shared" si="0"/>
        <v>2018</v>
      </c>
      <c r="U1950" s="82">
        <f>VLOOKUP(A1950,'SB35 Determination Data'!$B$4:$F$542,5,FALSE)</f>
        <v>2014</v>
      </c>
    </row>
    <row r="1951" spans="1:21" ht="12.75" customHeight="1" x14ac:dyDescent="0.15">
      <c r="A1951" t="s">
        <v>1328</v>
      </c>
      <c r="B1951" t="s">
        <v>352</v>
      </c>
      <c r="C1951" t="s">
        <v>144</v>
      </c>
      <c r="D1951" s="85">
        <v>2018</v>
      </c>
      <c r="E1951" t="s">
        <v>1598</v>
      </c>
      <c r="F1951">
        <v>1698</v>
      </c>
      <c r="G1951" s="79"/>
      <c r="H1951" s="2"/>
      <c r="I1951" s="2"/>
      <c r="J1951" s="2">
        <v>1207</v>
      </c>
      <c r="K1951" s="79"/>
      <c r="N1951">
        <v>1342</v>
      </c>
      <c r="P1951" s="2">
        <v>3124</v>
      </c>
      <c r="R1951">
        <v>7371</v>
      </c>
      <c r="T1951" s="86">
        <f t="shared" si="0"/>
        <v>2018</v>
      </c>
      <c r="U1951" s="82">
        <f>VLOOKUP(A1951,'SB35 Determination Data'!$B$4:$F$542,5,FALSE)</f>
        <v>2014</v>
      </c>
    </row>
    <row r="1952" spans="1:21" ht="12.75" customHeight="1" x14ac:dyDescent="0.15">
      <c r="A1952" t="s">
        <v>303</v>
      </c>
      <c r="B1952" t="s">
        <v>273</v>
      </c>
      <c r="C1952" t="s">
        <v>144</v>
      </c>
      <c r="D1952" s="85">
        <v>2018</v>
      </c>
      <c r="E1952" t="s">
        <v>1598</v>
      </c>
      <c r="F1952">
        <v>3</v>
      </c>
      <c r="G1952" s="79">
        <v>0</v>
      </c>
      <c r="H1952" s="2">
        <v>0</v>
      </c>
      <c r="I1952" s="2">
        <v>0</v>
      </c>
      <c r="J1952" s="2">
        <v>2</v>
      </c>
      <c r="K1952" s="79">
        <v>0</v>
      </c>
      <c r="L1952">
        <v>0</v>
      </c>
      <c r="M1952">
        <v>0</v>
      </c>
      <c r="N1952">
        <v>3</v>
      </c>
      <c r="O1952">
        <v>3</v>
      </c>
      <c r="P1952" s="2">
        <v>6</v>
      </c>
      <c r="Q1952">
        <v>3</v>
      </c>
      <c r="R1952">
        <v>14</v>
      </c>
      <c r="S1952">
        <v>6</v>
      </c>
      <c r="T1952" s="86">
        <f t="shared" si="0"/>
        <v>2018</v>
      </c>
      <c r="U1952" s="82">
        <f>VLOOKUP(A1952,'SB35 Determination Data'!$B$4:$F$542,5,FALSE)</f>
        <v>2014</v>
      </c>
    </row>
    <row r="1953" spans="1:21" ht="12.75" customHeight="1" x14ac:dyDescent="0.15">
      <c r="A1953" t="s">
        <v>605</v>
      </c>
      <c r="B1953" t="s">
        <v>564</v>
      </c>
      <c r="C1953" t="s">
        <v>128</v>
      </c>
      <c r="D1953" s="85">
        <v>2018</v>
      </c>
      <c r="E1953" t="s">
        <v>1598</v>
      </c>
      <c r="F1953">
        <v>2616</v>
      </c>
      <c r="G1953" s="79">
        <v>0</v>
      </c>
      <c r="H1953" s="2">
        <v>0</v>
      </c>
      <c r="I1953" s="2">
        <v>0</v>
      </c>
      <c r="J1953" s="2">
        <v>1931</v>
      </c>
      <c r="K1953" s="79">
        <v>86</v>
      </c>
      <c r="L1953">
        <v>0</v>
      </c>
      <c r="M1953">
        <v>86</v>
      </c>
      <c r="N1953">
        <v>1802</v>
      </c>
      <c r="O1953">
        <v>102</v>
      </c>
      <c r="P1953" s="2">
        <v>3672</v>
      </c>
      <c r="Q1953">
        <v>391</v>
      </c>
      <c r="R1953">
        <v>10021</v>
      </c>
      <c r="S1953">
        <v>579</v>
      </c>
      <c r="T1953" s="86">
        <f t="shared" si="0"/>
        <v>2018</v>
      </c>
      <c r="U1953" s="82">
        <f>VLOOKUP(A1953,'SB35 Determination Data'!$B$4:$F$542,5,FALSE)</f>
        <v>2016</v>
      </c>
    </row>
    <row r="1954" spans="1:21" ht="12.75" customHeight="1" x14ac:dyDescent="0.15">
      <c r="A1954" t="s">
        <v>461</v>
      </c>
      <c r="B1954" t="s">
        <v>416</v>
      </c>
      <c r="C1954" t="s">
        <v>417</v>
      </c>
      <c r="D1954" s="85">
        <v>2018</v>
      </c>
      <c r="E1954" t="s">
        <v>1598</v>
      </c>
      <c r="F1954">
        <v>343</v>
      </c>
      <c r="G1954" s="79">
        <v>0</v>
      </c>
      <c r="H1954" s="2">
        <v>0</v>
      </c>
      <c r="I1954" s="2">
        <v>0</v>
      </c>
      <c r="J1954" s="2">
        <v>260</v>
      </c>
      <c r="K1954" s="79">
        <v>0</v>
      </c>
      <c r="L1954">
        <v>0</v>
      </c>
      <c r="M1954">
        <v>0</v>
      </c>
      <c r="N1954">
        <v>241</v>
      </c>
      <c r="O1954">
        <v>0</v>
      </c>
      <c r="P1954" s="2">
        <v>530</v>
      </c>
      <c r="Q1954">
        <v>475</v>
      </c>
      <c r="R1954">
        <v>1374</v>
      </c>
      <c r="S1954">
        <v>475</v>
      </c>
      <c r="T1954" s="86">
        <f t="shared" si="0"/>
        <v>2018</v>
      </c>
      <c r="U1954" s="82">
        <f>VLOOKUP(A1954,'SB35 Determination Data'!$B$4:$F$542,5,FALSE)</f>
        <v>2013</v>
      </c>
    </row>
    <row r="1955" spans="1:21" ht="12.75" customHeight="1" x14ac:dyDescent="0.15">
      <c r="A1955" t="s">
        <v>222</v>
      </c>
      <c r="B1955" t="s">
        <v>168</v>
      </c>
      <c r="C1955" t="s">
        <v>144</v>
      </c>
      <c r="D1955" s="85">
        <v>2018</v>
      </c>
      <c r="E1955" t="s">
        <v>1598</v>
      </c>
      <c r="F1955">
        <v>246</v>
      </c>
      <c r="G1955" s="79">
        <v>0</v>
      </c>
      <c r="H1955" s="2">
        <v>0</v>
      </c>
      <c r="I1955" s="2">
        <v>0</v>
      </c>
      <c r="J1955" s="2">
        <v>144</v>
      </c>
      <c r="K1955" s="79">
        <v>0</v>
      </c>
      <c r="L1955">
        <v>0</v>
      </c>
      <c r="M1955">
        <v>0</v>
      </c>
      <c r="N1955">
        <v>155</v>
      </c>
      <c r="O1955">
        <v>0</v>
      </c>
      <c r="P1955" s="2">
        <v>363</v>
      </c>
      <c r="Q1955">
        <v>15</v>
      </c>
      <c r="R1955">
        <v>908</v>
      </c>
      <c r="S1955">
        <v>15</v>
      </c>
      <c r="T1955" s="86">
        <f t="shared" si="0"/>
        <v>2018</v>
      </c>
      <c r="U1955" s="82">
        <f>VLOOKUP(A1955,'SB35 Determination Data'!$B$4:$F$542,5,FALSE)</f>
        <v>2014</v>
      </c>
    </row>
    <row r="1956" spans="1:21" ht="12.75" customHeight="1" x14ac:dyDescent="0.15">
      <c r="A1956" t="s">
        <v>161</v>
      </c>
      <c r="B1956" t="s">
        <v>154</v>
      </c>
      <c r="C1956" t="s">
        <v>128</v>
      </c>
      <c r="D1956" s="85">
        <v>2018</v>
      </c>
      <c r="E1956" t="s">
        <v>1598</v>
      </c>
      <c r="F1956">
        <v>350</v>
      </c>
      <c r="G1956" s="79">
        <v>0</v>
      </c>
      <c r="H1956" s="2">
        <v>0</v>
      </c>
      <c r="I1956" s="2">
        <v>0</v>
      </c>
      <c r="J1956" s="2">
        <v>275</v>
      </c>
      <c r="K1956" s="79">
        <v>0</v>
      </c>
      <c r="L1956">
        <v>0</v>
      </c>
      <c r="M1956">
        <v>0</v>
      </c>
      <c r="N1956">
        <v>280</v>
      </c>
      <c r="O1956">
        <v>0</v>
      </c>
      <c r="P1956" s="2">
        <v>521</v>
      </c>
      <c r="Q1956">
        <v>96</v>
      </c>
      <c r="R1956">
        <v>1426</v>
      </c>
      <c r="S1956">
        <v>96</v>
      </c>
      <c r="T1956" s="86">
        <f t="shared" si="0"/>
        <v>2018</v>
      </c>
      <c r="U1956" s="82">
        <f>VLOOKUP(A1956,'SB35 Determination Data'!$B$4:$F$542,5,FALSE)</f>
        <v>2016</v>
      </c>
    </row>
    <row r="1957" spans="1:21" ht="12.75" customHeight="1" x14ac:dyDescent="0.15">
      <c r="A1957" t="s">
        <v>1329</v>
      </c>
      <c r="B1957" t="s">
        <v>517</v>
      </c>
      <c r="C1957" t="s">
        <v>128</v>
      </c>
      <c r="D1957" s="85">
        <v>2018</v>
      </c>
      <c r="E1957" t="s">
        <v>1598</v>
      </c>
      <c r="F1957">
        <v>131</v>
      </c>
      <c r="G1957" s="79">
        <v>0</v>
      </c>
      <c r="H1957" s="2">
        <v>0</v>
      </c>
      <c r="I1957" s="2">
        <v>0</v>
      </c>
      <c r="J1957" s="2">
        <v>84</v>
      </c>
      <c r="K1957" s="79">
        <v>0</v>
      </c>
      <c r="L1957">
        <v>0</v>
      </c>
      <c r="M1957">
        <v>0</v>
      </c>
      <c r="N1957">
        <v>89</v>
      </c>
      <c r="O1957">
        <v>0</v>
      </c>
      <c r="P1957" s="2">
        <v>221</v>
      </c>
      <c r="Q1957">
        <v>8</v>
      </c>
      <c r="R1957">
        <v>525</v>
      </c>
      <c r="S1957">
        <v>8</v>
      </c>
      <c r="T1957" s="86">
        <f t="shared" si="0"/>
        <v>2018</v>
      </c>
      <c r="U1957" s="82">
        <f>VLOOKUP(A1957,'SB35 Determination Data'!$B$4:$F$542,5,FALSE)</f>
        <v>2016</v>
      </c>
    </row>
    <row r="1958" spans="1:21" ht="12.75" customHeight="1" x14ac:dyDescent="0.15">
      <c r="A1958" t="s">
        <v>548</v>
      </c>
      <c r="B1958" t="s">
        <v>509</v>
      </c>
      <c r="C1958" t="s">
        <v>128</v>
      </c>
      <c r="D1958" s="85">
        <v>2018</v>
      </c>
      <c r="E1958" t="s">
        <v>1598</v>
      </c>
      <c r="F1958">
        <v>169</v>
      </c>
      <c r="G1958" s="79">
        <v>0</v>
      </c>
      <c r="H1958" s="2">
        <v>0</v>
      </c>
      <c r="I1958" s="2">
        <v>0</v>
      </c>
      <c r="J1958" s="2">
        <v>110</v>
      </c>
      <c r="K1958" s="79">
        <v>0</v>
      </c>
      <c r="L1958">
        <v>0</v>
      </c>
      <c r="M1958">
        <v>0</v>
      </c>
      <c r="N1958">
        <v>128</v>
      </c>
      <c r="O1958">
        <v>0</v>
      </c>
      <c r="P1958" s="2">
        <v>293</v>
      </c>
      <c r="Q1958">
        <v>4</v>
      </c>
      <c r="R1958">
        <v>700</v>
      </c>
      <c r="S1958">
        <v>4</v>
      </c>
      <c r="T1958" s="86">
        <f t="shared" si="0"/>
        <v>2018</v>
      </c>
      <c r="U1958" s="82">
        <f>VLOOKUP(A1958,'SB35 Determination Data'!$B$4:$F$542,5,FALSE)</f>
        <v>2016</v>
      </c>
    </row>
    <row r="1959" spans="1:21" ht="12.75" customHeight="1" x14ac:dyDescent="0.15">
      <c r="A1959" t="s">
        <v>1330</v>
      </c>
      <c r="B1959" t="s">
        <v>554</v>
      </c>
      <c r="C1959" t="s">
        <v>83</v>
      </c>
      <c r="D1959" s="85">
        <v>2018</v>
      </c>
      <c r="E1959" t="s">
        <v>1598</v>
      </c>
      <c r="F1959">
        <v>10</v>
      </c>
      <c r="G1959" s="79">
        <v>0</v>
      </c>
      <c r="H1959" s="2">
        <v>0</v>
      </c>
      <c r="I1959" s="2">
        <v>0</v>
      </c>
      <c r="J1959" s="2">
        <v>6</v>
      </c>
      <c r="K1959" s="79">
        <v>0</v>
      </c>
      <c r="L1959">
        <v>0</v>
      </c>
      <c r="M1959">
        <v>0</v>
      </c>
      <c r="N1959">
        <v>6</v>
      </c>
      <c r="O1959">
        <v>0</v>
      </c>
      <c r="P1959" s="2">
        <v>16</v>
      </c>
      <c r="Q1959">
        <v>2</v>
      </c>
      <c r="R1959">
        <v>38</v>
      </c>
      <c r="S1959">
        <v>2</v>
      </c>
      <c r="T1959" s="86">
        <f t="shared" si="0"/>
        <v>2018</v>
      </c>
      <c r="U1959" s="82">
        <f>VLOOKUP(A1959,'SB35 Determination Data'!$B$4:$F$542,5,FALSE)</f>
        <v>2014</v>
      </c>
    </row>
    <row r="1960" spans="1:21" ht="12.75" customHeight="1" x14ac:dyDescent="0.15">
      <c r="A1960" t="s">
        <v>223</v>
      </c>
      <c r="B1960" t="s">
        <v>168</v>
      </c>
      <c r="C1960" t="s">
        <v>144</v>
      </c>
      <c r="D1960" s="85">
        <v>2018</v>
      </c>
      <c r="E1960" t="s">
        <v>1598</v>
      </c>
      <c r="F1960">
        <v>217</v>
      </c>
      <c r="G1960" s="79"/>
      <c r="H1960" s="2"/>
      <c r="I1960" s="2"/>
      <c r="J1960" s="2">
        <v>129</v>
      </c>
      <c r="K1960" s="79"/>
      <c r="N1960">
        <v>138</v>
      </c>
      <c r="P1960" s="2">
        <v>347</v>
      </c>
      <c r="R1960">
        <v>831</v>
      </c>
      <c r="T1960" s="86">
        <f t="shared" si="0"/>
        <v>2018</v>
      </c>
      <c r="U1960" s="82">
        <f>VLOOKUP(A1960,'SB35 Determination Data'!$B$4:$F$542,5,FALSE)</f>
        <v>2014</v>
      </c>
    </row>
    <row r="1961" spans="1:21" ht="12.75" customHeight="1" x14ac:dyDescent="0.15">
      <c r="A1961" t="s">
        <v>625</v>
      </c>
      <c r="B1961" t="s">
        <v>558</v>
      </c>
      <c r="C1961" t="s">
        <v>123</v>
      </c>
      <c r="D1961" s="85">
        <v>2018</v>
      </c>
      <c r="E1961" t="s">
        <v>1598</v>
      </c>
      <c r="F1961">
        <v>1316</v>
      </c>
      <c r="G1961" s="79">
        <v>0</v>
      </c>
      <c r="H1961" s="2">
        <v>0</v>
      </c>
      <c r="I1961" s="2">
        <v>0</v>
      </c>
      <c r="J1961" s="2">
        <v>923</v>
      </c>
      <c r="K1961" s="79">
        <v>4</v>
      </c>
      <c r="L1961">
        <v>0</v>
      </c>
      <c r="M1961">
        <v>4</v>
      </c>
      <c r="N1961">
        <v>1111</v>
      </c>
      <c r="O1961">
        <v>106</v>
      </c>
      <c r="P1961" s="2">
        <v>2627</v>
      </c>
      <c r="Q1961">
        <v>44</v>
      </c>
      <c r="R1961">
        <v>5977</v>
      </c>
      <c r="S1961">
        <v>154</v>
      </c>
      <c r="T1961" s="86">
        <f t="shared" si="0"/>
        <v>2018</v>
      </c>
      <c r="U1961" s="82">
        <f>VLOOKUP(A1961,'SB35 Determination Data'!$B$4:$F$542,5,FALSE)</f>
        <v>2014</v>
      </c>
    </row>
    <row r="1962" spans="1:21" ht="12.75" customHeight="1" x14ac:dyDescent="0.15">
      <c r="A1962" t="s">
        <v>225</v>
      </c>
      <c r="B1962" t="s">
        <v>168</v>
      </c>
      <c r="C1962" t="s">
        <v>144</v>
      </c>
      <c r="D1962" s="85">
        <v>2018</v>
      </c>
      <c r="E1962" t="s">
        <v>1598</v>
      </c>
      <c r="F1962">
        <v>12</v>
      </c>
      <c r="G1962" s="79">
        <v>0</v>
      </c>
      <c r="H1962" s="2">
        <v>0</v>
      </c>
      <c r="I1962" s="2">
        <v>0</v>
      </c>
      <c r="J1962" s="2">
        <v>7</v>
      </c>
      <c r="K1962" s="79">
        <v>0</v>
      </c>
      <c r="L1962">
        <v>0</v>
      </c>
      <c r="M1962">
        <v>0</v>
      </c>
      <c r="N1962">
        <v>8</v>
      </c>
      <c r="O1962">
        <v>0</v>
      </c>
      <c r="P1962" s="2">
        <v>18</v>
      </c>
      <c r="Q1962">
        <v>2</v>
      </c>
      <c r="R1962">
        <v>45</v>
      </c>
      <c r="S1962">
        <v>2</v>
      </c>
      <c r="T1962" s="86">
        <f t="shared" si="0"/>
        <v>2018</v>
      </c>
      <c r="U1962" s="82">
        <f>VLOOKUP(A1962,'SB35 Determination Data'!$B$4:$F$542,5,FALSE)</f>
        <v>2014</v>
      </c>
    </row>
    <row r="1963" spans="1:21" ht="12.75" customHeight="1" x14ac:dyDescent="0.15">
      <c r="A1963" t="s">
        <v>304</v>
      </c>
      <c r="B1963" t="s">
        <v>273</v>
      </c>
      <c r="C1963" t="s">
        <v>144</v>
      </c>
      <c r="D1963" s="85">
        <v>2018</v>
      </c>
      <c r="E1963" t="s">
        <v>1598</v>
      </c>
      <c r="F1963">
        <v>1</v>
      </c>
      <c r="G1963" s="79">
        <v>2</v>
      </c>
      <c r="H1963" s="2">
        <v>2</v>
      </c>
      <c r="I1963" s="2">
        <v>0</v>
      </c>
      <c r="J1963" s="2">
        <v>1</v>
      </c>
      <c r="K1963" s="79">
        <v>3</v>
      </c>
      <c r="L1963">
        <v>3</v>
      </c>
      <c r="M1963">
        <v>0</v>
      </c>
      <c r="N1963">
        <v>0</v>
      </c>
      <c r="O1963">
        <v>0</v>
      </c>
      <c r="P1963" s="2">
        <v>0</v>
      </c>
      <c r="Q1963">
        <v>103</v>
      </c>
      <c r="R1963">
        <v>2</v>
      </c>
      <c r="S1963">
        <v>108</v>
      </c>
      <c r="T1963" s="86">
        <f t="shared" si="0"/>
        <v>2018</v>
      </c>
      <c r="U1963" s="82">
        <f>VLOOKUP(A1963,'SB35 Determination Data'!$B$4:$F$542,5,FALSE)</f>
        <v>2014</v>
      </c>
    </row>
    <row r="1964" spans="1:21" ht="12.75" customHeight="1" x14ac:dyDescent="0.15">
      <c r="A1964" t="s">
        <v>150</v>
      </c>
      <c r="B1964" t="s">
        <v>143</v>
      </c>
      <c r="C1964" t="s">
        <v>144</v>
      </c>
      <c r="D1964" s="85">
        <v>2018</v>
      </c>
      <c r="E1964" t="s">
        <v>1598</v>
      </c>
      <c r="F1964">
        <v>57</v>
      </c>
      <c r="G1964" s="79"/>
      <c r="H1964" s="2"/>
      <c r="I1964" s="2"/>
      <c r="J1964" s="2">
        <v>35</v>
      </c>
      <c r="K1964" s="79"/>
      <c r="N1964">
        <v>36</v>
      </c>
      <c r="P1964" s="2">
        <v>105</v>
      </c>
      <c r="R1964">
        <v>233</v>
      </c>
      <c r="T1964" s="86">
        <f t="shared" si="0"/>
        <v>2018</v>
      </c>
      <c r="U1964" s="82">
        <f>VLOOKUP(A1964,'SB35 Determination Data'!$B$4:$F$542,5,FALSE)</f>
        <v>2014</v>
      </c>
    </row>
    <row r="1965" spans="1:21" ht="12.75" customHeight="1" x14ac:dyDescent="0.15">
      <c r="A1965" t="s">
        <v>340</v>
      </c>
      <c r="B1965" t="s">
        <v>316</v>
      </c>
      <c r="C1965" t="s">
        <v>144</v>
      </c>
      <c r="D1965" s="85">
        <v>2018</v>
      </c>
      <c r="E1965" t="s">
        <v>1598</v>
      </c>
      <c r="F1965">
        <v>621</v>
      </c>
      <c r="G1965" s="79">
        <v>0</v>
      </c>
      <c r="H1965" s="2">
        <v>0</v>
      </c>
      <c r="I1965" s="2">
        <v>0</v>
      </c>
      <c r="J1965" s="2">
        <v>415</v>
      </c>
      <c r="K1965" s="79">
        <v>14</v>
      </c>
      <c r="L1965">
        <v>0</v>
      </c>
      <c r="M1965">
        <v>14</v>
      </c>
      <c r="N1965">
        <v>461</v>
      </c>
      <c r="O1965">
        <v>3</v>
      </c>
      <c r="P1965" s="2">
        <v>1038</v>
      </c>
      <c r="Q1965">
        <v>39</v>
      </c>
      <c r="R1965">
        <v>2535</v>
      </c>
      <c r="S1965">
        <v>56</v>
      </c>
      <c r="T1965" s="86">
        <f t="shared" si="0"/>
        <v>2018</v>
      </c>
      <c r="U1965" s="82">
        <f>VLOOKUP(A1965,'SB35 Determination Data'!$B$4:$F$542,5,FALSE)</f>
        <v>2014</v>
      </c>
    </row>
    <row r="1966" spans="1:21" ht="12.75" customHeight="1" x14ac:dyDescent="0.15">
      <c r="A1966" t="s">
        <v>1333</v>
      </c>
      <c r="B1966" t="s">
        <v>244</v>
      </c>
      <c r="C1966" t="s">
        <v>83</v>
      </c>
      <c r="D1966" s="85">
        <v>2018</v>
      </c>
      <c r="E1966" t="s">
        <v>1598</v>
      </c>
      <c r="F1966">
        <v>3</v>
      </c>
      <c r="G1966" s="79">
        <v>0</v>
      </c>
      <c r="H1966" s="2">
        <v>0</v>
      </c>
      <c r="I1966" s="2">
        <v>0</v>
      </c>
      <c r="J1966" s="2">
        <v>2</v>
      </c>
      <c r="K1966" s="79">
        <v>2</v>
      </c>
      <c r="L1966">
        <v>0</v>
      </c>
      <c r="M1966">
        <v>2</v>
      </c>
      <c r="N1966">
        <v>2</v>
      </c>
      <c r="O1966">
        <v>0</v>
      </c>
      <c r="P1966" s="2">
        <v>6</v>
      </c>
      <c r="Q1966">
        <v>1</v>
      </c>
      <c r="R1966">
        <v>13</v>
      </c>
      <c r="S1966">
        <v>3</v>
      </c>
      <c r="T1966" s="86">
        <f t="shared" si="0"/>
        <v>2018</v>
      </c>
      <c r="U1966" s="82">
        <f>VLOOKUP(A1966,'SB35 Determination Data'!$B$4:$F$542,5,FALSE)</f>
        <v>2014</v>
      </c>
    </row>
    <row r="1967" spans="1:21" ht="12.75" customHeight="1" x14ac:dyDescent="0.15">
      <c r="A1967" t="s">
        <v>581</v>
      </c>
      <c r="B1967" t="s">
        <v>528</v>
      </c>
      <c r="C1967" t="s">
        <v>67</v>
      </c>
      <c r="D1967" s="85">
        <v>2018</v>
      </c>
      <c r="E1967" t="s">
        <v>1598</v>
      </c>
      <c r="F1967">
        <v>120</v>
      </c>
      <c r="G1967" s="79">
        <v>0</v>
      </c>
      <c r="H1967" s="2">
        <v>0</v>
      </c>
      <c r="I1967" s="2">
        <v>0</v>
      </c>
      <c r="J1967" s="2">
        <v>65</v>
      </c>
      <c r="K1967" s="79">
        <v>0</v>
      </c>
      <c r="L1967">
        <v>0</v>
      </c>
      <c r="M1967">
        <v>0</v>
      </c>
      <c r="N1967">
        <v>67</v>
      </c>
      <c r="O1967">
        <v>0</v>
      </c>
      <c r="P1967" s="2">
        <v>188</v>
      </c>
      <c r="Q1967">
        <v>18</v>
      </c>
      <c r="R1967">
        <v>440</v>
      </c>
      <c r="S1967">
        <v>18</v>
      </c>
      <c r="T1967" s="86">
        <f t="shared" si="0"/>
        <v>2018</v>
      </c>
      <c r="U1967" s="82">
        <f>VLOOKUP(A1967,'SB35 Determination Data'!$B$4:$F$542,5,FALSE)</f>
        <v>2015</v>
      </c>
    </row>
    <row r="1968" spans="1:21" ht="12.75" customHeight="1" x14ac:dyDescent="0.15">
      <c r="A1968" t="s">
        <v>627</v>
      </c>
      <c r="B1968" t="s">
        <v>558</v>
      </c>
      <c r="C1968" t="s">
        <v>123</v>
      </c>
      <c r="D1968" s="85">
        <v>2018</v>
      </c>
      <c r="E1968" t="s">
        <v>1598</v>
      </c>
      <c r="F1968">
        <v>76</v>
      </c>
      <c r="G1968" s="79">
        <v>0</v>
      </c>
      <c r="H1968" s="2">
        <v>0</v>
      </c>
      <c r="I1968" s="2">
        <v>0</v>
      </c>
      <c r="J1968" s="2">
        <v>54</v>
      </c>
      <c r="K1968" s="79">
        <v>0</v>
      </c>
      <c r="L1968">
        <v>0</v>
      </c>
      <c r="M1968">
        <v>0</v>
      </c>
      <c r="N1968">
        <v>59</v>
      </c>
      <c r="O1968">
        <v>0</v>
      </c>
      <c r="P1968" s="2">
        <v>130</v>
      </c>
      <c r="Q1968">
        <v>36</v>
      </c>
      <c r="R1968">
        <v>319</v>
      </c>
      <c r="S1968">
        <v>36</v>
      </c>
      <c r="T1968" s="86">
        <f t="shared" si="0"/>
        <v>2018</v>
      </c>
      <c r="U1968" s="82">
        <f>VLOOKUP(A1968,'SB35 Determination Data'!$B$4:$F$542,5,FALSE)</f>
        <v>2014</v>
      </c>
    </row>
    <row r="1969" spans="1:21" ht="12.75" customHeight="1" x14ac:dyDescent="0.15">
      <c r="A1969" t="s">
        <v>1334</v>
      </c>
      <c r="B1969" t="s">
        <v>564</v>
      </c>
      <c r="C1969" t="s">
        <v>128</v>
      </c>
      <c r="D1969" s="85">
        <v>2018</v>
      </c>
      <c r="E1969" t="s">
        <v>1598</v>
      </c>
      <c r="F1969">
        <v>71</v>
      </c>
      <c r="G1969" s="79">
        <v>0</v>
      </c>
      <c r="H1969" s="2">
        <v>0</v>
      </c>
      <c r="I1969" s="2">
        <v>0</v>
      </c>
      <c r="J1969" s="2">
        <v>41</v>
      </c>
      <c r="K1969" s="79">
        <v>25</v>
      </c>
      <c r="L1969">
        <v>0</v>
      </c>
      <c r="M1969">
        <v>25</v>
      </c>
      <c r="N1969">
        <v>69</v>
      </c>
      <c r="O1969">
        <v>0</v>
      </c>
      <c r="P1969" s="2">
        <v>191</v>
      </c>
      <c r="Q1969">
        <v>0</v>
      </c>
      <c r="R1969">
        <v>372</v>
      </c>
      <c r="S1969">
        <v>25</v>
      </c>
      <c r="T1969" s="86">
        <f t="shared" si="0"/>
        <v>2018</v>
      </c>
      <c r="U1969" s="82">
        <f>VLOOKUP(A1969,'SB35 Determination Data'!$B$4:$F$542,5,FALSE)</f>
        <v>2016</v>
      </c>
    </row>
    <row r="1970" spans="1:21" ht="12.75" customHeight="1" x14ac:dyDescent="0.15">
      <c r="A1970" t="s">
        <v>628</v>
      </c>
      <c r="B1970" t="s">
        <v>558</v>
      </c>
      <c r="C1970" t="s">
        <v>123</v>
      </c>
      <c r="D1970" s="85">
        <v>2018</v>
      </c>
      <c r="E1970" t="s">
        <v>1598</v>
      </c>
      <c r="F1970">
        <v>390</v>
      </c>
      <c r="G1970" s="79">
        <v>0</v>
      </c>
      <c r="H1970" s="2">
        <v>0</v>
      </c>
      <c r="I1970" s="2">
        <v>0</v>
      </c>
      <c r="J1970" s="2">
        <v>274</v>
      </c>
      <c r="K1970" s="79">
        <v>39</v>
      </c>
      <c r="L1970">
        <v>39</v>
      </c>
      <c r="M1970">
        <v>0</v>
      </c>
      <c r="N1970">
        <v>349</v>
      </c>
      <c r="O1970">
        <v>38</v>
      </c>
      <c r="P1970" s="2">
        <v>864</v>
      </c>
      <c r="Q1970">
        <v>174</v>
      </c>
      <c r="R1970">
        <v>1877</v>
      </c>
      <c r="S1970">
        <v>251</v>
      </c>
      <c r="T1970" s="86">
        <f t="shared" si="0"/>
        <v>2018</v>
      </c>
      <c r="U1970" s="82">
        <f>VLOOKUP(A1970,'SB35 Determination Data'!$B$4:$F$542,5,FALSE)</f>
        <v>2014</v>
      </c>
    </row>
    <row r="1971" spans="1:21" ht="12.75" customHeight="1" x14ac:dyDescent="0.15">
      <c r="A1971" t="s">
        <v>511</v>
      </c>
      <c r="B1971" t="s">
        <v>449</v>
      </c>
      <c r="C1971" t="s">
        <v>67</v>
      </c>
      <c r="D1971" s="85">
        <v>2018</v>
      </c>
      <c r="E1971" t="s">
        <v>1598</v>
      </c>
      <c r="F1971">
        <v>23</v>
      </c>
      <c r="G1971" s="79">
        <v>11</v>
      </c>
      <c r="H1971" s="2">
        <v>0</v>
      </c>
      <c r="I1971" s="2">
        <v>11</v>
      </c>
      <c r="J1971" s="2">
        <v>13</v>
      </c>
      <c r="K1971" s="79">
        <v>2</v>
      </c>
      <c r="L1971">
        <v>0</v>
      </c>
      <c r="M1971">
        <v>2</v>
      </c>
      <c r="N1971">
        <v>15</v>
      </c>
      <c r="O1971">
        <v>1</v>
      </c>
      <c r="P1971" s="2">
        <v>11</v>
      </c>
      <c r="Q1971">
        <v>7</v>
      </c>
      <c r="R1971">
        <v>62</v>
      </c>
      <c r="S1971">
        <v>21</v>
      </c>
      <c r="T1971" s="86">
        <f t="shared" si="0"/>
        <v>2018</v>
      </c>
      <c r="U1971" s="82">
        <f>VLOOKUP(A1971,'SB35 Determination Data'!$B$4:$F$542,5,FALSE)</f>
        <v>2015</v>
      </c>
    </row>
    <row r="1972" spans="1:21" ht="12.75" customHeight="1" x14ac:dyDescent="0.15">
      <c r="A1972" t="s">
        <v>629</v>
      </c>
      <c r="B1972" t="s">
        <v>558</v>
      </c>
      <c r="C1972" t="s">
        <v>123</v>
      </c>
      <c r="D1972" s="85">
        <v>2018</v>
      </c>
      <c r="E1972" t="s">
        <v>1598</v>
      </c>
      <c r="F1972">
        <v>427</v>
      </c>
      <c r="G1972" s="79">
        <v>2</v>
      </c>
      <c r="H1972" s="2">
        <v>0</v>
      </c>
      <c r="I1972" s="2">
        <v>2</v>
      </c>
      <c r="J1972" s="2">
        <v>299</v>
      </c>
      <c r="K1972" s="79">
        <v>1</v>
      </c>
      <c r="L1972">
        <v>0</v>
      </c>
      <c r="M1972">
        <v>1</v>
      </c>
      <c r="N1972">
        <v>351</v>
      </c>
      <c r="O1972">
        <v>8</v>
      </c>
      <c r="P1972" s="2">
        <v>813</v>
      </c>
      <c r="Q1972">
        <v>4</v>
      </c>
      <c r="R1972">
        <v>1890</v>
      </c>
      <c r="S1972">
        <v>15</v>
      </c>
      <c r="T1972" s="86">
        <f t="shared" si="0"/>
        <v>2018</v>
      </c>
      <c r="U1972" s="82">
        <f>VLOOKUP(A1972,'SB35 Determination Data'!$B$4:$F$542,5,FALSE)</f>
        <v>2014</v>
      </c>
    </row>
    <row r="1973" spans="1:21" ht="12.75" customHeight="1" x14ac:dyDescent="0.15">
      <c r="A1973" t="s">
        <v>305</v>
      </c>
      <c r="B1973" t="s">
        <v>273</v>
      </c>
      <c r="C1973" t="s">
        <v>144</v>
      </c>
      <c r="D1973" s="85">
        <v>2018</v>
      </c>
      <c r="E1973" t="s">
        <v>1598</v>
      </c>
      <c r="F1973">
        <v>160</v>
      </c>
      <c r="G1973" s="79">
        <v>2</v>
      </c>
      <c r="H1973" s="2">
        <v>0</v>
      </c>
      <c r="I1973" s="2">
        <v>2</v>
      </c>
      <c r="J1973" s="2">
        <v>113</v>
      </c>
      <c r="K1973" s="79">
        <v>1</v>
      </c>
      <c r="L1973">
        <v>0</v>
      </c>
      <c r="M1973">
        <v>1</v>
      </c>
      <c r="N1973">
        <v>126</v>
      </c>
      <c r="O1973">
        <v>0</v>
      </c>
      <c r="P1973" s="2">
        <v>270</v>
      </c>
      <c r="Q1973">
        <v>117</v>
      </c>
      <c r="R1973">
        <v>669</v>
      </c>
      <c r="S1973">
        <v>120</v>
      </c>
      <c r="T1973" s="86">
        <f t="shared" si="0"/>
        <v>2018</v>
      </c>
      <c r="U1973" s="82">
        <f>VLOOKUP(A1973,'SB35 Determination Data'!$B$4:$F$542,5,FALSE)</f>
        <v>2014</v>
      </c>
    </row>
    <row r="1974" spans="1:21" ht="12.75" customHeight="1" x14ac:dyDescent="0.15">
      <c r="A1974" t="s">
        <v>268</v>
      </c>
      <c r="B1974" t="s">
        <v>263</v>
      </c>
      <c r="C1974" t="s">
        <v>67</v>
      </c>
      <c r="D1974" s="85">
        <v>2018</v>
      </c>
      <c r="E1974" t="s">
        <v>1598</v>
      </c>
      <c r="F1974">
        <v>4</v>
      </c>
      <c r="G1974" s="79">
        <v>0</v>
      </c>
      <c r="H1974" s="2">
        <v>0</v>
      </c>
      <c r="I1974" s="2">
        <v>0</v>
      </c>
      <c r="J1974" s="2">
        <v>2</v>
      </c>
      <c r="K1974" s="79">
        <v>0</v>
      </c>
      <c r="L1974">
        <v>0</v>
      </c>
      <c r="M1974">
        <v>0</v>
      </c>
      <c r="N1974">
        <v>3</v>
      </c>
      <c r="O1974">
        <v>3</v>
      </c>
      <c r="P1974" s="2">
        <v>8</v>
      </c>
      <c r="Q1974">
        <v>0</v>
      </c>
      <c r="R1974">
        <v>17</v>
      </c>
      <c r="S1974">
        <v>3</v>
      </c>
      <c r="T1974" s="86">
        <f t="shared" si="0"/>
        <v>2018</v>
      </c>
      <c r="U1974" s="82">
        <f>VLOOKUP(A1974,'SB35 Determination Data'!$B$4:$F$542,5,FALSE)</f>
        <v>2015</v>
      </c>
    </row>
    <row r="1975" spans="1:21" ht="12.75" customHeight="1" x14ac:dyDescent="0.15">
      <c r="A1975" t="s">
        <v>562</v>
      </c>
      <c r="B1975" t="s">
        <v>554</v>
      </c>
      <c r="C1975" t="s">
        <v>83</v>
      </c>
      <c r="D1975" s="85">
        <v>2018</v>
      </c>
      <c r="E1975" t="s">
        <v>1598</v>
      </c>
      <c r="F1975">
        <v>25</v>
      </c>
      <c r="G1975" s="79">
        <v>0</v>
      </c>
      <c r="H1975" s="2">
        <v>0</v>
      </c>
      <c r="I1975" s="2">
        <v>0</v>
      </c>
      <c r="J1975" s="2">
        <v>17</v>
      </c>
      <c r="K1975" s="79">
        <v>0</v>
      </c>
      <c r="L1975">
        <v>0</v>
      </c>
      <c r="M1975">
        <v>0</v>
      </c>
      <c r="N1975">
        <v>18</v>
      </c>
      <c r="O1975">
        <v>1</v>
      </c>
      <c r="P1975" s="2">
        <v>43</v>
      </c>
      <c r="Q1975">
        <v>0</v>
      </c>
      <c r="R1975">
        <v>103</v>
      </c>
      <c r="S1975">
        <v>1</v>
      </c>
      <c r="T1975" s="86">
        <f t="shared" si="0"/>
        <v>2018</v>
      </c>
      <c r="U1975" s="82">
        <f>VLOOKUP(A1975,'SB35 Determination Data'!$B$4:$F$542,5,FALSE)</f>
        <v>2014</v>
      </c>
    </row>
    <row r="1976" spans="1:21" ht="12.75" customHeight="1" x14ac:dyDescent="0.15">
      <c r="A1976" t="s">
        <v>410</v>
      </c>
      <c r="B1976" t="s">
        <v>352</v>
      </c>
      <c r="C1976" t="s">
        <v>144</v>
      </c>
      <c r="D1976" s="85">
        <v>2018</v>
      </c>
      <c r="E1976" t="s">
        <v>1598</v>
      </c>
      <c r="F1976">
        <v>376</v>
      </c>
      <c r="G1976" s="79">
        <v>19</v>
      </c>
      <c r="H1976" s="2">
        <v>19</v>
      </c>
      <c r="I1976" s="2">
        <v>0</v>
      </c>
      <c r="J1976" s="2">
        <v>261</v>
      </c>
      <c r="K1976" s="79">
        <v>77</v>
      </c>
      <c r="L1976">
        <v>77</v>
      </c>
      <c r="M1976">
        <v>0</v>
      </c>
      <c r="N1976">
        <v>299</v>
      </c>
      <c r="O1976">
        <v>0</v>
      </c>
      <c r="P1976" s="2">
        <v>669</v>
      </c>
      <c r="Q1976">
        <v>13</v>
      </c>
      <c r="R1976">
        <v>1605</v>
      </c>
      <c r="S1976">
        <v>109</v>
      </c>
      <c r="T1976" s="86">
        <f t="shared" si="0"/>
        <v>2018</v>
      </c>
      <c r="U1976" s="82">
        <f>VLOOKUP(A1976,'SB35 Determination Data'!$B$4:$F$542,5,FALSE)</f>
        <v>2014</v>
      </c>
    </row>
    <row r="1977" spans="1:21" ht="12.75" customHeight="1" x14ac:dyDescent="0.15">
      <c r="A1977" t="s">
        <v>415</v>
      </c>
      <c r="B1977" t="s">
        <v>352</v>
      </c>
      <c r="C1977" t="s">
        <v>144</v>
      </c>
      <c r="D1977" s="85">
        <v>2018</v>
      </c>
      <c r="E1977" t="s">
        <v>1598</v>
      </c>
      <c r="F1977">
        <v>209</v>
      </c>
      <c r="G1977" s="79">
        <v>0</v>
      </c>
      <c r="H1977" s="2">
        <v>0</v>
      </c>
      <c r="I1977" s="2">
        <v>0</v>
      </c>
      <c r="J1977" s="2">
        <v>149</v>
      </c>
      <c r="K1977" s="79">
        <v>0</v>
      </c>
      <c r="L1977">
        <v>0</v>
      </c>
      <c r="M1977">
        <v>0</v>
      </c>
      <c r="N1977">
        <v>172</v>
      </c>
      <c r="O1977">
        <v>0</v>
      </c>
      <c r="P1977" s="2">
        <v>400</v>
      </c>
      <c r="Q1977">
        <v>38</v>
      </c>
      <c r="R1977">
        <v>930</v>
      </c>
      <c r="S1977">
        <v>38</v>
      </c>
      <c r="T1977" s="86">
        <f t="shared" si="0"/>
        <v>2018</v>
      </c>
      <c r="U1977" s="82">
        <f>VLOOKUP(A1977,'SB35 Determination Data'!$B$4:$F$542,5,FALSE)</f>
        <v>2014</v>
      </c>
    </row>
    <row r="1978" spans="1:21" ht="12.75" customHeight="1" x14ac:dyDescent="0.15">
      <c r="D1978" s="85"/>
      <c r="F1978">
        <f>F31/2</f>
        <v>58</v>
      </c>
      <c r="P1978" s="83"/>
    </row>
    <row r="1979" spans="1:21" ht="12.75" customHeight="1" x14ac:dyDescent="0.15">
      <c r="D1979" s="85"/>
      <c r="P1979" s="83"/>
    </row>
    <row r="1980" spans="1:21" ht="12.75" customHeight="1" x14ac:dyDescent="0.15">
      <c r="D1980" s="85"/>
      <c r="G1980" s="83"/>
      <c r="P1980" s="83"/>
    </row>
  </sheetData>
  <autoFilter ref="A2:S1978" xr:uid="{00000000-0009-0000-0000-000008000000}"/>
  <mergeCells count="1">
    <mergeCell ref="A1:L1"/>
  </mergeCells>
  <pageMargins left="0.7" right="0.7" top="0.75" bottom="0.75" header="0" footer="0"/>
  <pageSetup paperSize="5" fitToHeight="0" orientation="landscape"/>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1000"/>
  <sheetViews>
    <sheetView workbookViewId="0"/>
  </sheetViews>
  <sheetFormatPr baseColWidth="10" defaultColWidth="14.5" defaultRowHeight="15" customHeight="1" x14ac:dyDescent="0.15"/>
  <cols>
    <col min="1" max="1" width="8.6640625" customWidth="1"/>
    <col min="2" max="2" width="33.5" customWidth="1"/>
    <col min="3" max="6" width="8.6640625" customWidth="1"/>
    <col min="7" max="7" width="28.6640625" customWidth="1"/>
    <col min="8" max="36" width="8.6640625" customWidth="1"/>
  </cols>
  <sheetData>
    <row r="1" spans="1:36" ht="12.75" customHeight="1" x14ac:dyDescent="0.15">
      <c r="A1" s="18" t="s">
        <v>40</v>
      </c>
      <c r="B1" s="18" t="s">
        <v>41</v>
      </c>
      <c r="C1" s="18" t="s">
        <v>42</v>
      </c>
      <c r="D1" s="19" t="s">
        <v>43</v>
      </c>
      <c r="E1" s="19" t="s">
        <v>44</v>
      </c>
      <c r="F1" s="19" t="s">
        <v>45</v>
      </c>
      <c r="G1" s="19" t="s">
        <v>46</v>
      </c>
      <c r="H1" s="19" t="s">
        <v>47</v>
      </c>
      <c r="I1" s="20" t="s">
        <v>48</v>
      </c>
      <c r="J1" s="21" t="s">
        <v>49</v>
      </c>
      <c r="K1" s="21" t="s">
        <v>50</v>
      </c>
      <c r="L1" s="21" t="s">
        <v>51</v>
      </c>
      <c r="M1" s="21" t="s">
        <v>52</v>
      </c>
      <c r="N1" s="21" t="s">
        <v>53</v>
      </c>
      <c r="O1" s="22" t="s">
        <v>54</v>
      </c>
      <c r="P1" s="23" t="s">
        <v>55</v>
      </c>
      <c r="Q1" s="23" t="s">
        <v>56</v>
      </c>
      <c r="R1" s="23" t="s">
        <v>57</v>
      </c>
      <c r="S1" s="24" t="s">
        <v>58</v>
      </c>
      <c r="T1" s="25" t="s">
        <v>59</v>
      </c>
      <c r="U1" s="25" t="s">
        <v>60</v>
      </c>
      <c r="V1" s="25" t="s">
        <v>61</v>
      </c>
      <c r="W1" s="26" t="s">
        <v>62</v>
      </c>
      <c r="X1" s="27" t="s">
        <v>63</v>
      </c>
      <c r="Y1" s="27" t="s">
        <v>64</v>
      </c>
      <c r="Z1" s="27" t="s">
        <v>65</v>
      </c>
    </row>
    <row r="2" spans="1:36" ht="12.75" customHeight="1" x14ac:dyDescent="0.15">
      <c r="A2" s="18"/>
      <c r="B2" s="18"/>
      <c r="C2" s="18"/>
      <c r="D2" s="19"/>
      <c r="E2" s="19"/>
      <c r="F2" s="19"/>
      <c r="G2" s="19">
        <v>1</v>
      </c>
      <c r="H2" s="19">
        <v>2</v>
      </c>
      <c r="I2" s="19">
        <f t="shared" ref="I2:AF2" si="0">H2+1</f>
        <v>3</v>
      </c>
      <c r="J2" s="19">
        <f t="shared" si="0"/>
        <v>4</v>
      </c>
      <c r="K2" s="19">
        <f t="shared" si="0"/>
        <v>5</v>
      </c>
      <c r="L2" s="19">
        <f t="shared" si="0"/>
        <v>6</v>
      </c>
      <c r="M2" s="19">
        <f t="shared" si="0"/>
        <v>7</v>
      </c>
      <c r="N2" s="19">
        <f t="shared" si="0"/>
        <v>8</v>
      </c>
      <c r="O2" s="19">
        <f t="shared" si="0"/>
        <v>9</v>
      </c>
      <c r="P2" s="19">
        <f t="shared" si="0"/>
        <v>10</v>
      </c>
      <c r="Q2" s="19">
        <f t="shared" si="0"/>
        <v>11</v>
      </c>
      <c r="R2" s="19">
        <f t="shared" si="0"/>
        <v>12</v>
      </c>
      <c r="S2" s="19">
        <f t="shared" si="0"/>
        <v>13</v>
      </c>
      <c r="T2" s="19">
        <f t="shared" si="0"/>
        <v>14</v>
      </c>
      <c r="U2" s="19">
        <f t="shared" si="0"/>
        <v>15</v>
      </c>
      <c r="V2" s="19">
        <f t="shared" si="0"/>
        <v>16</v>
      </c>
      <c r="W2" s="19">
        <f t="shared" si="0"/>
        <v>17</v>
      </c>
      <c r="X2" s="19">
        <f t="shared" si="0"/>
        <v>18</v>
      </c>
      <c r="Y2" s="19">
        <f t="shared" si="0"/>
        <v>19</v>
      </c>
      <c r="Z2" s="19">
        <f t="shared" si="0"/>
        <v>20</v>
      </c>
      <c r="AA2" s="19">
        <f t="shared" si="0"/>
        <v>21</v>
      </c>
      <c r="AB2" s="19">
        <f t="shared" si="0"/>
        <v>22</v>
      </c>
      <c r="AC2" s="19">
        <f t="shared" si="0"/>
        <v>23</v>
      </c>
      <c r="AD2" s="19">
        <f t="shared" si="0"/>
        <v>24</v>
      </c>
      <c r="AE2" s="19">
        <f t="shared" si="0"/>
        <v>25</v>
      </c>
      <c r="AF2" s="19">
        <f t="shared" si="0"/>
        <v>26</v>
      </c>
    </row>
    <row r="3" spans="1:36" ht="12.75" customHeight="1" x14ac:dyDescent="0.15">
      <c r="A3" s="18" t="s">
        <v>40</v>
      </c>
      <c r="B3" s="18" t="s">
        <v>381</v>
      </c>
      <c r="C3" s="18" t="s">
        <v>382</v>
      </c>
      <c r="D3" s="41" t="s">
        <v>388</v>
      </c>
      <c r="E3" s="18" t="s">
        <v>389</v>
      </c>
      <c r="F3" s="18" t="s">
        <v>41</v>
      </c>
      <c r="G3" s="18" t="s">
        <v>42</v>
      </c>
      <c r="H3" s="19" t="s">
        <v>43</v>
      </c>
      <c r="I3" s="19" t="s">
        <v>44</v>
      </c>
      <c r="J3" s="19" t="s">
        <v>45</v>
      </c>
      <c r="K3" s="19" t="s">
        <v>46</v>
      </c>
      <c r="L3" s="19" t="s">
        <v>47</v>
      </c>
      <c r="M3" s="20" t="s">
        <v>48</v>
      </c>
      <c r="N3" s="57" t="s">
        <v>390</v>
      </c>
      <c r="O3" s="57" t="s">
        <v>391</v>
      </c>
      <c r="P3" s="21" t="s">
        <v>49</v>
      </c>
      <c r="Q3" s="21" t="s">
        <v>50</v>
      </c>
      <c r="R3" s="21" t="s">
        <v>51</v>
      </c>
      <c r="S3" s="21" t="s">
        <v>52</v>
      </c>
      <c r="T3" s="21" t="s">
        <v>53</v>
      </c>
      <c r="U3" s="57" t="s">
        <v>393</v>
      </c>
      <c r="V3" s="57" t="s">
        <v>394</v>
      </c>
      <c r="W3" s="22" t="s">
        <v>54</v>
      </c>
      <c r="X3" s="57" t="s">
        <v>395</v>
      </c>
      <c r="Y3" s="23" t="s">
        <v>55</v>
      </c>
      <c r="Z3" s="23" t="s">
        <v>56</v>
      </c>
      <c r="AA3" s="23" t="s">
        <v>57</v>
      </c>
      <c r="AB3" s="24" t="s">
        <v>58</v>
      </c>
      <c r="AC3" s="25" t="s">
        <v>59</v>
      </c>
      <c r="AD3" s="25" t="s">
        <v>60</v>
      </c>
      <c r="AE3" s="25" t="s">
        <v>61</v>
      </c>
      <c r="AF3" s="26" t="s">
        <v>62</v>
      </c>
      <c r="AG3" s="27" t="s">
        <v>63</v>
      </c>
      <c r="AH3" s="27" t="s">
        <v>64</v>
      </c>
      <c r="AI3" s="27" t="s">
        <v>65</v>
      </c>
      <c r="AJ3" s="58" t="s">
        <v>396</v>
      </c>
    </row>
    <row r="4" spans="1:36" ht="12.75" customHeight="1" x14ac:dyDescent="0.15">
      <c r="A4" t="s">
        <v>66</v>
      </c>
      <c r="F4" t="s">
        <v>67</v>
      </c>
      <c r="G4" t="s">
        <v>66</v>
      </c>
      <c r="H4" s="87">
        <f>'5th Cycle Summary-Final'!D4-VLOOKUP(FinalComparison!$G4,'SB35 Determination Data'!$K$4:$AN$415,H$2,FALSE)</f>
        <v>0</v>
      </c>
      <c r="I4" s="87">
        <f>'5th Cycle Summary-Final'!E4-VLOOKUP(FinalComparison!$G4,'SB35 Determination Data'!$K$4:$AN$415,I$2,FALSE)</f>
        <v>-1</v>
      </c>
      <c r="J4" s="87">
        <f>'5th Cycle Summary-Final'!F4-VLOOKUP(FinalComparison!$G4,'SB35 Determination Data'!$K$4:$AN$415,J$2,FALSE)</f>
        <v>-1</v>
      </c>
      <c r="K4" s="87">
        <f>'5th Cycle Summary-Final'!G4-VLOOKUP(FinalComparison!$G4,'SB35 Determination Data'!$K$4:$AN$415,K$2,FALSE)</f>
        <v>0</v>
      </c>
      <c r="L4" s="87">
        <f>'5th Cycle Summary-Final'!H4-VLOOKUP(FinalComparison!$G4,'SB35 Determination Data'!$K$4:$AN$415,L$2,FALSE)</f>
        <v>1</v>
      </c>
      <c r="M4" s="87">
        <f>'5th Cycle Summary-Final'!I4-VLOOKUP(FinalComparison!$G4,'SB35 Determination Data'!$K$4:$AN$415,M$2,FALSE)</f>
        <v>-2.2522522522522431E-3</v>
      </c>
      <c r="N4" s="87"/>
      <c r="O4" s="87"/>
      <c r="P4" s="87">
        <f>'5th Cycle Summary-Final'!J4-VLOOKUP(FinalComparison!$G4,'SB35 Determination Data'!$K$4:$AN$415,P$2,FALSE)</f>
        <v>0</v>
      </c>
      <c r="Q4" s="87">
        <f>'5th Cycle Summary-Final'!K4-VLOOKUP(FinalComparison!$G4,'SB35 Determination Data'!$K$4:$AN$415,Q$2,FALSE)</f>
        <v>0</v>
      </c>
      <c r="R4" s="87">
        <f>'5th Cycle Summary-Final'!L4-VLOOKUP(FinalComparison!$G4,'SB35 Determination Data'!$K$4:$AN$415,R$2,FALSE)</f>
        <v>0</v>
      </c>
      <c r="S4" s="87">
        <f>'5th Cycle Summary-Final'!M4-VLOOKUP(FinalComparison!$G4,'SB35 Determination Data'!$K$4:$AN$415,S$2,FALSE)</f>
        <v>0</v>
      </c>
      <c r="T4" s="87">
        <f>'5th Cycle Summary-Final'!N4-VLOOKUP(FinalComparison!$G4,'SB35 Determination Data'!$K$4:$AN$415,T$2,FALSE)</f>
        <v>0</v>
      </c>
      <c r="U4" s="80"/>
      <c r="V4" s="80"/>
      <c r="W4" s="87">
        <f>'5th Cycle Summary-Final'!O4-VLOOKUP(FinalComparison!$G4,'SB35 Determination Data'!$K$4:$AN$415,W$2,FALSE)</f>
        <v>0</v>
      </c>
      <c r="X4" s="80"/>
      <c r="Y4" s="87">
        <f>'5th Cycle Summary-Final'!P4-VLOOKUP(FinalComparison!$G4,'SB35 Determination Data'!$K$4:$AN$415,Y$2,FALSE)</f>
        <v>0</v>
      </c>
      <c r="Z4" s="87">
        <f>'5th Cycle Summary-Final'!Q4-VLOOKUP(FinalComparison!$G4,'SB35 Determination Data'!$K$4:$AN$415,Z$2,FALSE)</f>
        <v>0</v>
      </c>
      <c r="AA4" s="87">
        <f>'5th Cycle Summary-Final'!R4-VLOOKUP(FinalComparison!$G4,'SB35 Determination Data'!$K$4:$AN$415,AA$2,FALSE)</f>
        <v>0</v>
      </c>
      <c r="AB4" s="87">
        <f>'5th Cycle Summary-Final'!S4-VLOOKUP(FinalComparison!$G4,'SB35 Determination Data'!$K$4:$AN$415,AB$2,FALSE)</f>
        <v>0</v>
      </c>
      <c r="AC4" s="87">
        <f>'5th Cycle Summary-Final'!T4-VLOOKUP(FinalComparison!$G4,'SB35 Determination Data'!$K$4:$AN$415,AC$2,FALSE)</f>
        <v>0</v>
      </c>
      <c r="AD4" s="87">
        <f>'5th Cycle Summary-Final'!U4-VLOOKUP(FinalComparison!$G4,'SB35 Determination Data'!$K$4:$AN$415,AD$2,FALSE)</f>
        <v>-180</v>
      </c>
      <c r="AE4" s="87">
        <f>'5th Cycle Summary-Final'!V4-VLOOKUP(FinalComparison!$G4,'SB35 Determination Data'!$K$4:$AN$415,AE$2,FALSE)</f>
        <v>180</v>
      </c>
      <c r="AF4" s="87">
        <f>'5th Cycle Summary-Final'!W4-VLOOKUP(FinalComparison!$G4,'SB35 Determination Data'!$K$4:$AN$415,AF$2,FALSE)</f>
        <v>-0.24064171122994654</v>
      </c>
    </row>
    <row r="5" spans="1:36" ht="12.75" customHeight="1" x14ac:dyDescent="0.15">
      <c r="A5" t="s">
        <v>66</v>
      </c>
      <c r="F5" t="s">
        <v>67</v>
      </c>
      <c r="G5" t="s">
        <v>68</v>
      </c>
      <c r="H5" s="87">
        <f>'5th Cycle Summary-Final'!D5-VLOOKUP(FinalComparison!$G5,'SB35 Determination Data'!$K$4:$AN$415,H$2,FALSE)</f>
        <v>0</v>
      </c>
      <c r="I5" s="87">
        <f>'5th Cycle Summary-Final'!E5-VLOOKUP(FinalComparison!$G5,'SB35 Determination Data'!$K$4:$AN$415,I$2,FALSE)</f>
        <v>0</v>
      </c>
      <c r="J5" s="87">
        <f>'5th Cycle Summary-Final'!F5-VLOOKUP(FinalComparison!$G5,'SB35 Determination Data'!$K$4:$AN$415,J$2,FALSE)</f>
        <v>0</v>
      </c>
      <c r="K5" s="87">
        <f>'5th Cycle Summary-Final'!G5-VLOOKUP(FinalComparison!$G5,'SB35 Determination Data'!$K$4:$AN$415,K$2,FALSE)</f>
        <v>0</v>
      </c>
      <c r="L5" s="87">
        <f>'5th Cycle Summary-Final'!H5-VLOOKUP(FinalComparison!$G5,'SB35 Determination Data'!$K$4:$AN$415,L$2,FALSE)</f>
        <v>0</v>
      </c>
      <c r="M5" s="87">
        <f>'5th Cycle Summary-Final'!I5-VLOOKUP(FinalComparison!$G5,'SB35 Determination Data'!$K$4:$AN$415,M$2,FALSE)</f>
        <v>0</v>
      </c>
      <c r="N5" s="87"/>
      <c r="O5" s="87"/>
      <c r="P5" s="87">
        <f>'5th Cycle Summary-Final'!J5-VLOOKUP(FinalComparison!$G5,'SB35 Determination Data'!$K$4:$AN$415,P$2,FALSE)</f>
        <v>0</v>
      </c>
      <c r="Q5" s="87">
        <f>'5th Cycle Summary-Final'!K5-VLOOKUP(FinalComparison!$G5,'SB35 Determination Data'!$K$4:$AN$415,Q$2,FALSE)</f>
        <v>-11</v>
      </c>
      <c r="R5" s="87">
        <f>'5th Cycle Summary-Final'!L5-VLOOKUP(FinalComparison!$G5,'SB35 Determination Data'!$K$4:$AN$415,R$2,FALSE)</f>
        <v>0</v>
      </c>
      <c r="S5" s="87">
        <f>'5th Cycle Summary-Final'!M5-VLOOKUP(FinalComparison!$G5,'SB35 Determination Data'!$K$4:$AN$415,S$2,FALSE)</f>
        <v>-11</v>
      </c>
      <c r="T5" s="87">
        <f>'5th Cycle Summary-Final'!N5-VLOOKUP(FinalComparison!$G5,'SB35 Determination Data'!$K$4:$AN$415,T$2,FALSE)</f>
        <v>11</v>
      </c>
      <c r="U5" s="80"/>
      <c r="V5" s="80"/>
      <c r="W5" s="87">
        <f>'5th Cycle Summary-Final'!O5-VLOOKUP(FinalComparison!$G5,'SB35 Determination Data'!$K$4:$AN$415,W$2,FALSE)</f>
        <v>-4.8458149779735671E-2</v>
      </c>
      <c r="X5" s="80"/>
      <c r="Y5" s="87">
        <f>'5th Cycle Summary-Final'!P5-VLOOKUP(FinalComparison!$G5,'SB35 Determination Data'!$K$4:$AN$415,Y$2,FALSE)</f>
        <v>0</v>
      </c>
      <c r="Z5" s="87">
        <f>'5th Cycle Summary-Final'!Q5-VLOOKUP(FinalComparison!$G5,'SB35 Determination Data'!$K$4:$AN$415,Z$2,FALSE)</f>
        <v>0</v>
      </c>
      <c r="AA5" s="87">
        <f>'5th Cycle Summary-Final'!R5-VLOOKUP(FinalComparison!$G5,'SB35 Determination Data'!$K$4:$AN$415,AA$2,FALSE)</f>
        <v>0</v>
      </c>
      <c r="AB5" s="87">
        <f>'5th Cycle Summary-Final'!S5-VLOOKUP(FinalComparison!$G5,'SB35 Determination Data'!$K$4:$AN$415,AB$2,FALSE)</f>
        <v>0</v>
      </c>
      <c r="AC5" s="87">
        <f>'5th Cycle Summary-Final'!T5-VLOOKUP(FinalComparison!$G5,'SB35 Determination Data'!$K$4:$AN$415,AC$2,FALSE)</f>
        <v>0</v>
      </c>
      <c r="AD5" s="87">
        <f>'5th Cycle Summary-Final'!U5-VLOOKUP(FinalComparison!$G5,'SB35 Determination Data'!$K$4:$AN$415,AD$2,FALSE)</f>
        <v>-108</v>
      </c>
      <c r="AE5" s="87">
        <f>'5th Cycle Summary-Final'!V5-VLOOKUP(FinalComparison!$G5,'SB35 Determination Data'!$K$4:$AN$415,AE$2,FALSE)</f>
        <v>108</v>
      </c>
      <c r="AF5" s="87">
        <f>'5th Cycle Summary-Final'!W5-VLOOKUP(FinalComparison!$G5,'SB35 Determination Data'!$K$4:$AN$415,AF$2,FALSE)</f>
        <v>-0.13219094247246022</v>
      </c>
    </row>
    <row r="6" spans="1:36" ht="12.75" customHeight="1" x14ac:dyDescent="0.15">
      <c r="A6" t="s">
        <v>66</v>
      </c>
      <c r="F6" t="s">
        <v>67</v>
      </c>
      <c r="G6" t="s">
        <v>69</v>
      </c>
      <c r="H6" s="87">
        <f>'5th Cycle Summary-Final'!D6-VLOOKUP(FinalComparison!$G6,'SB35 Determination Data'!$K$4:$AN$415,H$2,FALSE)</f>
        <v>0</v>
      </c>
      <c r="I6" s="87">
        <f>'5th Cycle Summary-Final'!E6-VLOOKUP(FinalComparison!$G6,'SB35 Determination Data'!$K$4:$AN$415,I$2,FALSE)</f>
        <v>0</v>
      </c>
      <c r="J6" s="87">
        <f>'5th Cycle Summary-Final'!F6-VLOOKUP(FinalComparison!$G6,'SB35 Determination Data'!$K$4:$AN$415,J$2,FALSE)</f>
        <v>0</v>
      </c>
      <c r="K6" s="87">
        <f>'5th Cycle Summary-Final'!G6-VLOOKUP(FinalComparison!$G6,'SB35 Determination Data'!$K$4:$AN$415,K$2,FALSE)</f>
        <v>0</v>
      </c>
      <c r="L6" s="87">
        <f>'5th Cycle Summary-Final'!H6-VLOOKUP(FinalComparison!$G6,'SB35 Determination Data'!$K$4:$AN$415,L$2,FALSE)</f>
        <v>0</v>
      </c>
      <c r="M6" s="87">
        <f>'5th Cycle Summary-Final'!I6-VLOOKUP(FinalComparison!$G6,'SB35 Determination Data'!$K$4:$AN$415,M$2,FALSE)</f>
        <v>0</v>
      </c>
      <c r="N6" s="87"/>
      <c r="O6" s="87"/>
      <c r="P6" s="87">
        <f>'5th Cycle Summary-Final'!J6-VLOOKUP(FinalComparison!$G6,'SB35 Determination Data'!$K$4:$AN$415,P$2,FALSE)</f>
        <v>0</v>
      </c>
      <c r="Q6" s="87">
        <f>'5th Cycle Summary-Final'!K6-VLOOKUP(FinalComparison!$G6,'SB35 Determination Data'!$K$4:$AN$415,Q$2,FALSE)</f>
        <v>0</v>
      </c>
      <c r="R6" s="87">
        <f>'5th Cycle Summary-Final'!L6-VLOOKUP(FinalComparison!$G6,'SB35 Determination Data'!$K$4:$AN$415,R$2,FALSE)</f>
        <v>0</v>
      </c>
      <c r="S6" s="87">
        <f>'5th Cycle Summary-Final'!M6-VLOOKUP(FinalComparison!$G6,'SB35 Determination Data'!$K$4:$AN$415,S$2,FALSE)</f>
        <v>0</v>
      </c>
      <c r="T6" s="87">
        <f>'5th Cycle Summary-Final'!N6-VLOOKUP(FinalComparison!$G6,'SB35 Determination Data'!$K$4:$AN$415,T$2,FALSE)</f>
        <v>0</v>
      </c>
      <c r="U6" s="80"/>
      <c r="V6" s="80"/>
      <c r="W6" s="87">
        <f>'5th Cycle Summary-Final'!O6-VLOOKUP(FinalComparison!$G6,'SB35 Determination Data'!$K$4:$AN$415,W$2,FALSE)</f>
        <v>0</v>
      </c>
      <c r="X6" s="80"/>
      <c r="Y6" s="87">
        <f>'5th Cycle Summary-Final'!P6-VLOOKUP(FinalComparison!$G6,'SB35 Determination Data'!$K$4:$AN$415,Y$2,FALSE)</f>
        <v>0</v>
      </c>
      <c r="Z6" s="87">
        <f>'5th Cycle Summary-Final'!Q6-VLOOKUP(FinalComparison!$G6,'SB35 Determination Data'!$K$4:$AN$415,Z$2,FALSE)</f>
        <v>-17</v>
      </c>
      <c r="AA6" s="87">
        <f>'5th Cycle Summary-Final'!R6-VLOOKUP(FinalComparison!$G6,'SB35 Determination Data'!$K$4:$AN$415,AA$2,FALSE)</f>
        <v>17</v>
      </c>
      <c r="AB6" s="87">
        <f>'5th Cycle Summary-Final'!S6-VLOOKUP(FinalComparison!$G6,'SB35 Determination Data'!$K$4:$AN$415,AB$2,FALSE)</f>
        <v>-0.2982456140350877</v>
      </c>
      <c r="AC6" s="87">
        <f>'5th Cycle Summary-Final'!T6-VLOOKUP(FinalComparison!$G6,'SB35 Determination Data'!$K$4:$AN$415,AC$2,FALSE)</f>
        <v>0</v>
      </c>
      <c r="AD6" s="87">
        <f>'5th Cycle Summary-Final'!U6-VLOOKUP(FinalComparison!$G6,'SB35 Determination Data'!$K$4:$AN$415,AD$2,FALSE)</f>
        <v>0</v>
      </c>
      <c r="AE6" s="87">
        <f>'5th Cycle Summary-Final'!V6-VLOOKUP(FinalComparison!$G6,'SB35 Determination Data'!$K$4:$AN$415,AE$2,FALSE)</f>
        <v>0</v>
      </c>
      <c r="AF6" s="87">
        <f>'5th Cycle Summary-Final'!W6-VLOOKUP(FinalComparison!$G6,'SB35 Determination Data'!$K$4:$AN$415,AF$2,FALSE)</f>
        <v>0</v>
      </c>
    </row>
    <row r="7" spans="1:36" ht="12.75" customHeight="1" x14ac:dyDescent="0.15">
      <c r="A7" t="s">
        <v>66</v>
      </c>
      <c r="F7" t="s">
        <v>67</v>
      </c>
      <c r="G7" t="s">
        <v>70</v>
      </c>
      <c r="H7" s="87">
        <f>'5th Cycle Summary-Final'!D7-VLOOKUP(FinalComparison!$G7,'SB35 Determination Data'!$K$4:$AN$415,H$2,FALSE)</f>
        <v>0</v>
      </c>
      <c r="I7" s="87">
        <f>'5th Cycle Summary-Final'!E7-VLOOKUP(FinalComparison!$G7,'SB35 Determination Data'!$K$4:$AN$415,I$2,FALSE)</f>
        <v>-1</v>
      </c>
      <c r="J7" s="87">
        <f>'5th Cycle Summary-Final'!F7-VLOOKUP(FinalComparison!$G7,'SB35 Determination Data'!$K$4:$AN$415,J$2,FALSE)</f>
        <v>-1</v>
      </c>
      <c r="K7" s="87">
        <f>'5th Cycle Summary-Final'!G7-VLOOKUP(FinalComparison!$G7,'SB35 Determination Data'!$K$4:$AN$415,K$2,FALSE)</f>
        <v>0</v>
      </c>
      <c r="L7" s="87">
        <f>'5th Cycle Summary-Final'!H7-VLOOKUP(FinalComparison!$G7,'SB35 Determination Data'!$K$4:$AN$415,L$2,FALSE)</f>
        <v>1</v>
      </c>
      <c r="M7" s="87">
        <f>'5th Cycle Summary-Final'!I7-VLOOKUP(FinalComparison!$G7,'SB35 Determination Data'!$K$4:$AN$415,M$2,FALSE)</f>
        <v>-1.8796992481202868E-3</v>
      </c>
      <c r="N7" s="87"/>
      <c r="O7" s="87"/>
      <c r="P7" s="87">
        <f>'5th Cycle Summary-Final'!J7-VLOOKUP(FinalComparison!$G7,'SB35 Determination Data'!$K$4:$AN$415,P$2,FALSE)</f>
        <v>0</v>
      </c>
      <c r="Q7" s="87">
        <f>'5th Cycle Summary-Final'!K7-VLOOKUP(FinalComparison!$G7,'SB35 Determination Data'!$K$4:$AN$415,Q$2,FALSE)</f>
        <v>0</v>
      </c>
      <c r="R7" s="87">
        <f>'5th Cycle Summary-Final'!L7-VLOOKUP(FinalComparison!$G7,'SB35 Determination Data'!$K$4:$AN$415,R$2,FALSE)</f>
        <v>0</v>
      </c>
      <c r="S7" s="87">
        <f>'5th Cycle Summary-Final'!M7-VLOOKUP(FinalComparison!$G7,'SB35 Determination Data'!$K$4:$AN$415,S$2,FALSE)</f>
        <v>0</v>
      </c>
      <c r="T7" s="87">
        <f>'5th Cycle Summary-Final'!N7-VLOOKUP(FinalComparison!$G7,'SB35 Determination Data'!$K$4:$AN$415,T$2,FALSE)</f>
        <v>0</v>
      </c>
      <c r="U7" s="80"/>
      <c r="V7" s="80"/>
      <c r="W7" s="87">
        <f>'5th Cycle Summary-Final'!O7-VLOOKUP(FinalComparison!$G7,'SB35 Determination Data'!$K$4:$AN$415,W$2,FALSE)</f>
        <v>0</v>
      </c>
      <c r="X7" s="80"/>
      <c r="Y7" s="87">
        <f>'5th Cycle Summary-Final'!P7-VLOOKUP(FinalComparison!$G7,'SB35 Determination Data'!$K$4:$AN$415,Y$2,FALSE)</f>
        <v>0</v>
      </c>
      <c r="Z7" s="87">
        <f>'5th Cycle Summary-Final'!Q7-VLOOKUP(FinalComparison!$G7,'SB35 Determination Data'!$K$4:$AN$415,Z$2,FALSE)</f>
        <v>0</v>
      </c>
      <c r="AA7" s="87">
        <f>'5th Cycle Summary-Final'!R7-VLOOKUP(FinalComparison!$G7,'SB35 Determination Data'!$K$4:$AN$415,AA$2,FALSE)</f>
        <v>0</v>
      </c>
      <c r="AB7" s="87">
        <f>'5th Cycle Summary-Final'!S7-VLOOKUP(FinalComparison!$G7,'SB35 Determination Data'!$K$4:$AN$415,AB$2,FALSE)</f>
        <v>0</v>
      </c>
      <c r="AC7" s="87">
        <f>'5th Cycle Summary-Final'!T7-VLOOKUP(FinalComparison!$G7,'SB35 Determination Data'!$K$4:$AN$415,AC$2,FALSE)</f>
        <v>0</v>
      </c>
      <c r="AD7" s="87">
        <f>'5th Cycle Summary-Final'!U7-VLOOKUP(FinalComparison!$G7,'SB35 Determination Data'!$K$4:$AN$415,AD$2,FALSE)</f>
        <v>-332</v>
      </c>
      <c r="AE7" s="87">
        <f>'5th Cycle Summary-Final'!V7-VLOOKUP(FinalComparison!$G7,'SB35 Determination Data'!$K$4:$AN$415,AE$2,FALSE)</f>
        <v>332</v>
      </c>
      <c r="AF7" s="87">
        <f>'5th Cycle Summary-Final'!W7-VLOOKUP(FinalComparison!$G7,'SB35 Determination Data'!$K$4:$AN$415,AF$2,FALSE)</f>
        <v>-0.23697359029264808</v>
      </c>
    </row>
    <row r="8" spans="1:36" ht="12.75" customHeight="1" x14ac:dyDescent="0.15">
      <c r="A8" t="s">
        <v>66</v>
      </c>
      <c r="F8" t="s">
        <v>67</v>
      </c>
      <c r="G8" t="s">
        <v>71</v>
      </c>
      <c r="H8" s="87">
        <f>'5th Cycle Summary-Final'!D8-VLOOKUP(FinalComparison!$G8,'SB35 Determination Data'!$K$4:$AN$415,H$2,FALSE)</f>
        <v>0</v>
      </c>
      <c r="I8" s="87">
        <f>'5th Cycle Summary-Final'!E8-VLOOKUP(FinalComparison!$G8,'SB35 Determination Data'!$K$4:$AN$415,I$2,FALSE)</f>
        <v>0</v>
      </c>
      <c r="J8" s="87">
        <f>'5th Cycle Summary-Final'!F8-VLOOKUP(FinalComparison!$G8,'SB35 Determination Data'!$K$4:$AN$415,J$2,FALSE)</f>
        <v>0</v>
      </c>
      <c r="K8" s="87">
        <f>'5th Cycle Summary-Final'!G8-VLOOKUP(FinalComparison!$G8,'SB35 Determination Data'!$K$4:$AN$415,K$2,FALSE)</f>
        <v>0</v>
      </c>
      <c r="L8" s="87">
        <f>'5th Cycle Summary-Final'!H8-VLOOKUP(FinalComparison!$G8,'SB35 Determination Data'!$K$4:$AN$415,L$2,FALSE)</f>
        <v>0</v>
      </c>
      <c r="M8" s="87">
        <f>'5th Cycle Summary-Final'!I8-VLOOKUP(FinalComparison!$G8,'SB35 Determination Data'!$K$4:$AN$415,M$2,FALSE)</f>
        <v>0</v>
      </c>
      <c r="N8" s="87"/>
      <c r="O8" s="87"/>
      <c r="P8" s="87">
        <f>'5th Cycle Summary-Final'!J8-VLOOKUP(FinalComparison!$G8,'SB35 Determination Data'!$K$4:$AN$415,P$2,FALSE)</f>
        <v>0</v>
      </c>
      <c r="Q8" s="87">
        <f>'5th Cycle Summary-Final'!K8-VLOOKUP(FinalComparison!$G8,'SB35 Determination Data'!$K$4:$AN$415,Q$2,FALSE)</f>
        <v>0</v>
      </c>
      <c r="R8" s="87">
        <f>'5th Cycle Summary-Final'!L8-VLOOKUP(FinalComparison!$G8,'SB35 Determination Data'!$K$4:$AN$415,R$2,FALSE)</f>
        <v>0</v>
      </c>
      <c r="S8" s="87">
        <f>'5th Cycle Summary-Final'!M8-VLOOKUP(FinalComparison!$G8,'SB35 Determination Data'!$K$4:$AN$415,S$2,FALSE)</f>
        <v>0</v>
      </c>
      <c r="T8" s="87">
        <f>'5th Cycle Summary-Final'!N8-VLOOKUP(FinalComparison!$G8,'SB35 Determination Data'!$K$4:$AN$415,T$2,FALSE)</f>
        <v>0</v>
      </c>
      <c r="U8" s="80"/>
      <c r="V8" s="80"/>
      <c r="W8" s="87">
        <f>'5th Cycle Summary-Final'!O8-VLOOKUP(FinalComparison!$G8,'SB35 Determination Data'!$K$4:$AN$415,W$2,FALSE)</f>
        <v>0</v>
      </c>
      <c r="X8" s="80"/>
      <c r="Y8" s="87">
        <f>'5th Cycle Summary-Final'!P8-VLOOKUP(FinalComparison!$G8,'SB35 Determination Data'!$K$4:$AN$415,Y$2,FALSE)</f>
        <v>0</v>
      </c>
      <c r="Z8" s="87">
        <f>'5th Cycle Summary-Final'!Q8-VLOOKUP(FinalComparison!$G8,'SB35 Determination Data'!$K$4:$AN$415,Z$2,FALSE)</f>
        <v>-17</v>
      </c>
      <c r="AA8" s="87">
        <f>'5th Cycle Summary-Final'!R8-VLOOKUP(FinalComparison!$G8,'SB35 Determination Data'!$K$4:$AN$415,AA$2,FALSE)</f>
        <v>17</v>
      </c>
      <c r="AB8" s="87">
        <f>'5th Cycle Summary-Final'!S8-VLOOKUP(FinalComparison!$G8,'SB35 Determination Data'!$K$4:$AN$415,AB$2,FALSE)</f>
        <v>-3.9999999999999994E-2</v>
      </c>
      <c r="AC8" s="87">
        <f>'5th Cycle Summary-Final'!T8-VLOOKUP(FinalComparison!$G8,'SB35 Determination Data'!$K$4:$AN$415,AC$2,FALSE)</f>
        <v>0</v>
      </c>
      <c r="AD8" s="87">
        <f>'5th Cycle Summary-Final'!U8-VLOOKUP(FinalComparison!$G8,'SB35 Determination Data'!$K$4:$AN$415,AD$2,FALSE)</f>
        <v>-770</v>
      </c>
      <c r="AE8" s="87">
        <f>'5th Cycle Summary-Final'!V8-VLOOKUP(FinalComparison!$G8,'SB35 Determination Data'!$K$4:$AN$415,AE$2,FALSE)</f>
        <v>0</v>
      </c>
      <c r="AF8" s="87">
        <f>'5th Cycle Summary-Final'!W8-VLOOKUP(FinalComparison!$G8,'SB35 Determination Data'!$K$4:$AN$415,AF$2,FALSE)</f>
        <v>-1.2459546925566345</v>
      </c>
    </row>
    <row r="9" spans="1:36" ht="12.75" customHeight="1" x14ac:dyDescent="0.15">
      <c r="A9" t="s">
        <v>66</v>
      </c>
      <c r="F9" t="s">
        <v>67</v>
      </c>
      <c r="G9" t="s">
        <v>72</v>
      </c>
      <c r="H9" s="87">
        <f>'5th Cycle Summary-Final'!D9-VLOOKUP(FinalComparison!$G9,'SB35 Determination Data'!$K$4:$AN$415,H$2,FALSE)</f>
        <v>0</v>
      </c>
      <c r="I9" s="87">
        <f>'5th Cycle Summary-Final'!E9-VLOOKUP(FinalComparison!$G9,'SB35 Determination Data'!$K$4:$AN$415,I$2,FALSE)</f>
        <v>-1</v>
      </c>
      <c r="J9" s="87">
        <f>'5th Cycle Summary-Final'!F9-VLOOKUP(FinalComparison!$G9,'SB35 Determination Data'!$K$4:$AN$415,J$2,FALSE)</f>
        <v>-1</v>
      </c>
      <c r="K9" s="87">
        <f>'5th Cycle Summary-Final'!G9-VLOOKUP(FinalComparison!$G9,'SB35 Determination Data'!$K$4:$AN$415,K$2,FALSE)</f>
        <v>0</v>
      </c>
      <c r="L9" s="87">
        <f>'5th Cycle Summary-Final'!H9-VLOOKUP(FinalComparison!$G9,'SB35 Determination Data'!$K$4:$AN$415,L$2,FALSE)</f>
        <v>1</v>
      </c>
      <c r="M9" s="87">
        <f>'5th Cycle Summary-Final'!I9-VLOOKUP(FinalComparison!$G9,'SB35 Determination Data'!$K$4:$AN$415,M$2,FALSE)</f>
        <v>-3.6231884057971175E-3</v>
      </c>
      <c r="N9" s="87"/>
      <c r="O9" s="87"/>
      <c r="P9" s="87">
        <f>'5th Cycle Summary-Final'!J9-VLOOKUP(FinalComparison!$G9,'SB35 Determination Data'!$K$4:$AN$415,P$2,FALSE)</f>
        <v>0</v>
      </c>
      <c r="Q9" s="87">
        <f>'5th Cycle Summary-Final'!K9-VLOOKUP(FinalComparison!$G9,'SB35 Determination Data'!$K$4:$AN$415,Q$2,FALSE)</f>
        <v>-3</v>
      </c>
      <c r="R9" s="87">
        <f>'5th Cycle Summary-Final'!L9-VLOOKUP(FinalComparison!$G9,'SB35 Determination Data'!$K$4:$AN$415,R$2,FALSE)</f>
        <v>-3</v>
      </c>
      <c r="S9" s="87">
        <f>'5th Cycle Summary-Final'!M9-VLOOKUP(FinalComparison!$G9,'SB35 Determination Data'!$K$4:$AN$415,S$2,FALSE)</f>
        <v>0</v>
      </c>
      <c r="T9" s="87">
        <f>'5th Cycle Summary-Final'!N9-VLOOKUP(FinalComparison!$G9,'SB35 Determination Data'!$K$4:$AN$415,T$2,FALSE)</f>
        <v>3</v>
      </c>
      <c r="U9" s="80"/>
      <c r="V9" s="80"/>
      <c r="W9" s="87">
        <f>'5th Cycle Summary-Final'!O9-VLOOKUP(FinalComparison!$G9,'SB35 Determination Data'!$K$4:$AN$415,W$2,FALSE)</f>
        <v>-1.421800947867298E-2</v>
      </c>
      <c r="X9" s="80"/>
      <c r="Y9" s="87">
        <f>'5th Cycle Summary-Final'!P9-VLOOKUP(FinalComparison!$G9,'SB35 Determination Data'!$K$4:$AN$415,Y$2,FALSE)</f>
        <v>0</v>
      </c>
      <c r="Z9" s="87">
        <f>'5th Cycle Summary-Final'!Q9-VLOOKUP(FinalComparison!$G9,'SB35 Determination Data'!$K$4:$AN$415,Z$2,FALSE)</f>
        <v>-4</v>
      </c>
      <c r="AA9" s="87">
        <f>'5th Cycle Summary-Final'!R9-VLOOKUP(FinalComparison!$G9,'SB35 Determination Data'!$K$4:$AN$415,AA$2,FALSE)</f>
        <v>4</v>
      </c>
      <c r="AB9" s="87">
        <f>'5th Cycle Summary-Final'!S9-VLOOKUP(FinalComparison!$G9,'SB35 Determination Data'!$K$4:$AN$415,AB$2,FALSE)</f>
        <v>-1.5444015444015441E-2</v>
      </c>
      <c r="AC9" s="87">
        <f>'5th Cycle Summary-Final'!T9-VLOOKUP(FinalComparison!$G9,'SB35 Determination Data'!$K$4:$AN$415,AC$2,FALSE)</f>
        <v>0</v>
      </c>
      <c r="AD9" s="87">
        <f>'5th Cycle Summary-Final'!U9-VLOOKUP(FinalComparison!$G9,'SB35 Determination Data'!$K$4:$AN$415,AD$2,FALSE)</f>
        <v>-70</v>
      </c>
      <c r="AE9" s="87">
        <f>'5th Cycle Summary-Final'!V9-VLOOKUP(FinalComparison!$G9,'SB35 Determination Data'!$K$4:$AN$415,AE$2,FALSE)</f>
        <v>70</v>
      </c>
      <c r="AF9" s="87">
        <f>'5th Cycle Summary-Final'!W9-VLOOKUP(FinalComparison!$G9,'SB35 Determination Data'!$K$4:$AN$415,AF$2,FALSE)</f>
        <v>-9.3085106382978733E-2</v>
      </c>
    </row>
    <row r="10" spans="1:36" ht="12.75" customHeight="1" x14ac:dyDescent="0.15">
      <c r="A10" t="s">
        <v>66</v>
      </c>
      <c r="F10" t="s">
        <v>67</v>
      </c>
      <c r="G10" t="s">
        <v>73</v>
      </c>
      <c r="H10" s="87">
        <f>'5th Cycle Summary-Final'!D10-VLOOKUP(FinalComparison!$G10,'SB35 Determination Data'!$K$4:$AN$415,H$2,FALSE)</f>
        <v>0</v>
      </c>
      <c r="I10" s="87">
        <f>'5th Cycle Summary-Final'!E10-VLOOKUP(FinalComparison!$G10,'SB35 Determination Data'!$K$4:$AN$415,I$2,FALSE)</f>
        <v>-34</v>
      </c>
      <c r="J10" s="87">
        <f>'5th Cycle Summary-Final'!F10-VLOOKUP(FinalComparison!$G10,'SB35 Determination Data'!$K$4:$AN$415,J$2,FALSE)</f>
        <v>-34</v>
      </c>
      <c r="K10" s="87">
        <f>'5th Cycle Summary-Final'!G10-VLOOKUP(FinalComparison!$G10,'SB35 Determination Data'!$K$4:$AN$415,K$2,FALSE)</f>
        <v>0</v>
      </c>
      <c r="L10" s="87">
        <f>'5th Cycle Summary-Final'!H10-VLOOKUP(FinalComparison!$G10,'SB35 Determination Data'!$K$4:$AN$415,L$2,FALSE)</f>
        <v>34</v>
      </c>
      <c r="M10" s="87">
        <f>'5th Cycle Summary-Final'!I10-VLOOKUP(FinalComparison!$G10,'SB35 Determination Data'!$K$4:$AN$415,M$2,FALSE)</f>
        <v>-1.9836639439906656E-2</v>
      </c>
      <c r="N10" s="87"/>
      <c r="O10" s="87"/>
      <c r="P10" s="87">
        <f>'5th Cycle Summary-Final'!J10-VLOOKUP(FinalComparison!$G10,'SB35 Determination Data'!$K$4:$AN$415,P$2,FALSE)</f>
        <v>0</v>
      </c>
      <c r="Q10" s="87">
        <f>'5th Cycle Summary-Final'!K10-VLOOKUP(FinalComparison!$G10,'SB35 Determination Data'!$K$4:$AN$415,Q$2,FALSE)</f>
        <v>-68</v>
      </c>
      <c r="R10" s="87">
        <f>'5th Cycle Summary-Final'!L10-VLOOKUP(FinalComparison!$G10,'SB35 Determination Data'!$K$4:$AN$415,R$2,FALSE)</f>
        <v>-68</v>
      </c>
      <c r="S10" s="87">
        <f>'5th Cycle Summary-Final'!M10-VLOOKUP(FinalComparison!$G10,'SB35 Determination Data'!$K$4:$AN$415,S$2,FALSE)</f>
        <v>0</v>
      </c>
      <c r="T10" s="87">
        <f>'5th Cycle Summary-Final'!N10-VLOOKUP(FinalComparison!$G10,'SB35 Determination Data'!$K$4:$AN$415,T$2,FALSE)</f>
        <v>68</v>
      </c>
      <c r="U10" s="80"/>
      <c r="V10" s="80"/>
      <c r="W10" s="87">
        <f>'5th Cycle Summary-Final'!O10-VLOOKUP(FinalComparison!$G10,'SB35 Determination Data'!$K$4:$AN$415,W$2,FALSE)</f>
        <v>-7.3434125269978445E-2</v>
      </c>
      <c r="X10" s="80"/>
      <c r="Y10" s="87">
        <f>'5th Cycle Summary-Final'!P10-VLOOKUP(FinalComparison!$G10,'SB35 Determination Data'!$K$4:$AN$415,Y$2,FALSE)</f>
        <v>0</v>
      </c>
      <c r="Z10" s="87">
        <f>'5th Cycle Summary-Final'!Q10-VLOOKUP(FinalComparison!$G10,'SB35 Determination Data'!$K$4:$AN$415,Z$2,FALSE)</f>
        <v>-19</v>
      </c>
      <c r="AA10" s="87">
        <f>'5th Cycle Summary-Final'!R10-VLOOKUP(FinalComparison!$G10,'SB35 Determination Data'!$K$4:$AN$415,AA$2,FALSE)</f>
        <v>19</v>
      </c>
      <c r="AB10" s="87">
        <f>'5th Cycle Summary-Final'!S10-VLOOKUP(FinalComparison!$G10,'SB35 Determination Data'!$K$4:$AN$415,AB$2,FALSE)</f>
        <v>-1.9427402862985686E-2</v>
      </c>
      <c r="AC10" s="87">
        <f>'5th Cycle Summary-Final'!T10-VLOOKUP(FinalComparison!$G10,'SB35 Determination Data'!$K$4:$AN$415,AC$2,FALSE)</f>
        <v>0</v>
      </c>
      <c r="AD10" s="87">
        <f>'5th Cycle Summary-Final'!U10-VLOOKUP(FinalComparison!$G10,'SB35 Determination Data'!$K$4:$AN$415,AD$2,FALSE)</f>
        <v>-1742</v>
      </c>
      <c r="AE10" s="87">
        <f>'5th Cycle Summary-Final'!V10-VLOOKUP(FinalComparison!$G10,'SB35 Determination Data'!$K$4:$AN$415,AE$2,FALSE)</f>
        <v>0</v>
      </c>
      <c r="AF10" s="87">
        <f>'5th Cycle Summary-Final'!W10-VLOOKUP(FinalComparison!$G10,'SB35 Determination Data'!$K$4:$AN$415,AF$2,FALSE)</f>
        <v>-0.94828524768644518</v>
      </c>
    </row>
    <row r="11" spans="1:36" ht="12.75" customHeight="1" x14ac:dyDescent="0.15">
      <c r="A11" t="s">
        <v>66</v>
      </c>
      <c r="F11" t="s">
        <v>67</v>
      </c>
      <c r="G11" t="s">
        <v>74</v>
      </c>
      <c r="H11" s="87">
        <f>'5th Cycle Summary-Final'!D11-VLOOKUP(FinalComparison!$G11,'SB35 Determination Data'!$K$4:$AN$415,H$2,FALSE)</f>
        <v>0</v>
      </c>
      <c r="I11" s="87">
        <f>'5th Cycle Summary-Final'!E11-VLOOKUP(FinalComparison!$G11,'SB35 Determination Data'!$K$4:$AN$415,I$2,FALSE)</f>
        <v>0</v>
      </c>
      <c r="J11" s="87">
        <f>'5th Cycle Summary-Final'!F11-VLOOKUP(FinalComparison!$G11,'SB35 Determination Data'!$K$4:$AN$415,J$2,FALSE)</f>
        <v>0</v>
      </c>
      <c r="K11" s="87">
        <f>'5th Cycle Summary-Final'!G11-VLOOKUP(FinalComparison!$G11,'SB35 Determination Data'!$K$4:$AN$415,K$2,FALSE)</f>
        <v>0</v>
      </c>
      <c r="L11" s="87">
        <f>'5th Cycle Summary-Final'!H11-VLOOKUP(FinalComparison!$G11,'SB35 Determination Data'!$K$4:$AN$415,L$2,FALSE)</f>
        <v>0</v>
      </c>
      <c r="M11" s="87">
        <f>'5th Cycle Summary-Final'!I11-VLOOKUP(FinalComparison!$G11,'SB35 Determination Data'!$K$4:$AN$415,M$2,FALSE)</f>
        <v>0</v>
      </c>
      <c r="N11" s="87"/>
      <c r="O11" s="87"/>
      <c r="P11" s="87">
        <f>'5th Cycle Summary-Final'!J11-VLOOKUP(FinalComparison!$G11,'SB35 Determination Data'!$K$4:$AN$415,P$2,FALSE)</f>
        <v>0</v>
      </c>
      <c r="Q11" s="87">
        <f>'5th Cycle Summary-Final'!K11-VLOOKUP(FinalComparison!$G11,'SB35 Determination Data'!$K$4:$AN$415,Q$2,FALSE)</f>
        <v>0</v>
      </c>
      <c r="R11" s="87">
        <f>'5th Cycle Summary-Final'!L11-VLOOKUP(FinalComparison!$G11,'SB35 Determination Data'!$K$4:$AN$415,R$2,FALSE)</f>
        <v>0</v>
      </c>
      <c r="S11" s="87">
        <f>'5th Cycle Summary-Final'!M11-VLOOKUP(FinalComparison!$G11,'SB35 Determination Data'!$K$4:$AN$415,S$2,FALSE)</f>
        <v>0</v>
      </c>
      <c r="T11" s="87">
        <f>'5th Cycle Summary-Final'!N11-VLOOKUP(FinalComparison!$G11,'SB35 Determination Data'!$K$4:$AN$415,T$2,FALSE)</f>
        <v>0</v>
      </c>
      <c r="U11" s="80"/>
      <c r="V11" s="80"/>
      <c r="W11" s="87">
        <f>'5th Cycle Summary-Final'!O11-VLOOKUP(FinalComparison!$G11,'SB35 Determination Data'!$K$4:$AN$415,W$2,FALSE)</f>
        <v>0</v>
      </c>
      <c r="X11" s="80"/>
      <c r="Y11" s="87">
        <f>'5th Cycle Summary-Final'!P11-VLOOKUP(FinalComparison!$G11,'SB35 Determination Data'!$K$4:$AN$415,Y$2,FALSE)</f>
        <v>0</v>
      </c>
      <c r="Z11" s="87">
        <f>'5th Cycle Summary-Final'!Q11-VLOOKUP(FinalComparison!$G11,'SB35 Determination Data'!$K$4:$AN$415,Z$2,FALSE)</f>
        <v>0</v>
      </c>
      <c r="AA11" s="87">
        <f>'5th Cycle Summary-Final'!R11-VLOOKUP(FinalComparison!$G11,'SB35 Determination Data'!$K$4:$AN$415,AA$2,FALSE)</f>
        <v>0</v>
      </c>
      <c r="AB11" s="87">
        <f>'5th Cycle Summary-Final'!S11-VLOOKUP(FinalComparison!$G11,'SB35 Determination Data'!$K$4:$AN$415,AB$2,FALSE)</f>
        <v>0</v>
      </c>
      <c r="AC11" s="87">
        <f>'5th Cycle Summary-Final'!T11-VLOOKUP(FinalComparison!$G11,'SB35 Determination Data'!$K$4:$AN$415,AC$2,FALSE)</f>
        <v>0</v>
      </c>
      <c r="AD11" s="87">
        <f>'5th Cycle Summary-Final'!U11-VLOOKUP(FinalComparison!$G11,'SB35 Determination Data'!$K$4:$AN$415,AD$2,FALSE)</f>
        <v>-145</v>
      </c>
      <c r="AE11" s="87">
        <f>'5th Cycle Summary-Final'!V11-VLOOKUP(FinalComparison!$G11,'SB35 Determination Data'!$K$4:$AN$415,AE$2,FALSE)</f>
        <v>145</v>
      </c>
      <c r="AF11" s="87">
        <f>'5th Cycle Summary-Final'!W11-VLOOKUP(FinalComparison!$G11,'SB35 Determination Data'!$K$4:$AN$415,AF$2,FALSE)</f>
        <v>-7.3195355880868229E-2</v>
      </c>
    </row>
    <row r="12" spans="1:36" ht="12.75" customHeight="1" x14ac:dyDescent="0.15">
      <c r="A12" t="s">
        <v>66</v>
      </c>
      <c r="F12" t="s">
        <v>67</v>
      </c>
      <c r="G12" t="s">
        <v>75</v>
      </c>
      <c r="H12" s="87">
        <f>'5th Cycle Summary-Final'!D12-VLOOKUP(FinalComparison!$G12,'SB35 Determination Data'!$K$4:$AN$415,H$2,FALSE)</f>
        <v>0</v>
      </c>
      <c r="I12" s="87">
        <f>'5th Cycle Summary-Final'!E12-VLOOKUP(FinalComparison!$G12,'SB35 Determination Data'!$K$4:$AN$415,I$2,FALSE)</f>
        <v>-34</v>
      </c>
      <c r="J12" s="87">
        <f>'5th Cycle Summary-Final'!F12-VLOOKUP(FinalComparison!$G12,'SB35 Determination Data'!$K$4:$AN$415,J$2,FALSE)</f>
        <v>-34</v>
      </c>
      <c r="K12" s="87">
        <f>'5th Cycle Summary-Final'!G12-VLOOKUP(FinalComparison!$G12,'SB35 Determination Data'!$K$4:$AN$415,K$2,FALSE)</f>
        <v>0</v>
      </c>
      <c r="L12" s="87">
        <f>'5th Cycle Summary-Final'!H12-VLOOKUP(FinalComparison!$G12,'SB35 Determination Data'!$K$4:$AN$415,L$2,FALSE)</f>
        <v>34</v>
      </c>
      <c r="M12" s="87">
        <f>'5th Cycle Summary-Final'!I12-VLOOKUP(FinalComparison!$G12,'SB35 Determination Data'!$K$4:$AN$415,M$2,FALSE)</f>
        <v>-4.0524433849821219E-2</v>
      </c>
      <c r="N12" s="87"/>
      <c r="O12" s="87"/>
      <c r="P12" s="87">
        <f>'5th Cycle Summary-Final'!J12-VLOOKUP(FinalComparison!$G12,'SB35 Determination Data'!$K$4:$AN$415,P$2,FALSE)</f>
        <v>0</v>
      </c>
      <c r="Q12" s="87">
        <f>'5th Cycle Summary-Final'!K12-VLOOKUP(FinalComparison!$G12,'SB35 Determination Data'!$K$4:$AN$415,Q$2,FALSE)</f>
        <v>-10</v>
      </c>
      <c r="R12" s="87">
        <f>'5th Cycle Summary-Final'!L12-VLOOKUP(FinalComparison!$G12,'SB35 Determination Data'!$K$4:$AN$415,R$2,FALSE)</f>
        <v>-10</v>
      </c>
      <c r="S12" s="87">
        <f>'5th Cycle Summary-Final'!M12-VLOOKUP(FinalComparison!$G12,'SB35 Determination Data'!$K$4:$AN$415,S$2,FALSE)</f>
        <v>0</v>
      </c>
      <c r="T12" s="87">
        <f>'5th Cycle Summary-Final'!N12-VLOOKUP(FinalComparison!$G12,'SB35 Determination Data'!$K$4:$AN$415,T$2,FALSE)</f>
        <v>10</v>
      </c>
      <c r="U12" s="80"/>
      <c r="V12" s="80"/>
      <c r="W12" s="87">
        <f>'5th Cycle Summary-Final'!O12-VLOOKUP(FinalComparison!$G12,'SB35 Determination Data'!$K$4:$AN$415,W$2,FALSE)</f>
        <v>-2.1097046413502102E-2</v>
      </c>
      <c r="X12" s="80"/>
      <c r="Y12" s="87">
        <f>'5th Cycle Summary-Final'!P12-VLOOKUP(FinalComparison!$G12,'SB35 Determination Data'!$K$4:$AN$415,Y$2,FALSE)</f>
        <v>0</v>
      </c>
      <c r="Z12" s="87">
        <f>'5th Cycle Summary-Final'!Q12-VLOOKUP(FinalComparison!$G12,'SB35 Determination Data'!$K$4:$AN$415,Z$2,FALSE)</f>
        <v>-26</v>
      </c>
      <c r="AA12" s="87">
        <f>'5th Cycle Summary-Final'!R12-VLOOKUP(FinalComparison!$G12,'SB35 Determination Data'!$K$4:$AN$415,AA$2,FALSE)</f>
        <v>26</v>
      </c>
      <c r="AB12" s="87">
        <f>'5th Cycle Summary-Final'!S12-VLOOKUP(FinalComparison!$G12,'SB35 Determination Data'!$K$4:$AN$415,AB$2,FALSE)</f>
        <v>-5.2419354838709631E-2</v>
      </c>
      <c r="AC12" s="87">
        <f>'5th Cycle Summary-Final'!T12-VLOOKUP(FinalComparison!$G12,'SB35 Determination Data'!$K$4:$AN$415,AC$2,FALSE)</f>
        <v>0</v>
      </c>
      <c r="AD12" s="87">
        <f>'5th Cycle Summary-Final'!U12-VLOOKUP(FinalComparison!$G12,'SB35 Determination Data'!$K$4:$AN$415,AD$2,FALSE)</f>
        <v>-235</v>
      </c>
      <c r="AE12" s="87">
        <f>'5th Cycle Summary-Final'!V12-VLOOKUP(FinalComparison!$G12,'SB35 Determination Data'!$K$4:$AN$415,AE$2,FALSE)</f>
        <v>94</v>
      </c>
      <c r="AF12" s="87">
        <f>'5th Cycle Summary-Final'!W12-VLOOKUP(FinalComparison!$G12,'SB35 Determination Data'!$K$4:$AN$415,AF$2,FALSE)</f>
        <v>-0.25543478260869557</v>
      </c>
    </row>
    <row r="13" spans="1:36" ht="12.75" customHeight="1" x14ac:dyDescent="0.15">
      <c r="A13" t="s">
        <v>66</v>
      </c>
      <c r="F13" t="s">
        <v>67</v>
      </c>
      <c r="G13" t="s">
        <v>76</v>
      </c>
      <c r="H13" s="87">
        <f>'5th Cycle Summary-Final'!D13-VLOOKUP(FinalComparison!$G13,'SB35 Determination Data'!$K$4:$AN$415,H$2,FALSE)</f>
        <v>0</v>
      </c>
      <c r="I13" s="87">
        <f>'5th Cycle Summary-Final'!E13-VLOOKUP(FinalComparison!$G13,'SB35 Determination Data'!$K$4:$AN$415,I$2,FALSE)</f>
        <v>0</v>
      </c>
      <c r="J13" s="87">
        <f>'5th Cycle Summary-Final'!F13-VLOOKUP(FinalComparison!$G13,'SB35 Determination Data'!$K$4:$AN$415,J$2,FALSE)</f>
        <v>0</v>
      </c>
      <c r="K13" s="87">
        <f>'5th Cycle Summary-Final'!G13-VLOOKUP(FinalComparison!$G13,'SB35 Determination Data'!$K$4:$AN$415,K$2,FALSE)</f>
        <v>0</v>
      </c>
      <c r="L13" s="87">
        <f>'5th Cycle Summary-Final'!H13-VLOOKUP(FinalComparison!$G13,'SB35 Determination Data'!$K$4:$AN$415,L$2,FALSE)</f>
        <v>0</v>
      </c>
      <c r="M13" s="87">
        <f>'5th Cycle Summary-Final'!I13-VLOOKUP(FinalComparison!$G13,'SB35 Determination Data'!$K$4:$AN$415,M$2,FALSE)</f>
        <v>0</v>
      </c>
      <c r="N13" s="87"/>
      <c r="O13" s="87"/>
      <c r="P13" s="87">
        <f>'5th Cycle Summary-Final'!J13-VLOOKUP(FinalComparison!$G13,'SB35 Determination Data'!$K$4:$AN$415,P$2,FALSE)</f>
        <v>0</v>
      </c>
      <c r="Q13" s="87">
        <f>'5th Cycle Summary-Final'!K13-VLOOKUP(FinalComparison!$G13,'SB35 Determination Data'!$K$4:$AN$415,Q$2,FALSE)</f>
        <v>0</v>
      </c>
      <c r="R13" s="87">
        <f>'5th Cycle Summary-Final'!L13-VLOOKUP(FinalComparison!$G13,'SB35 Determination Data'!$K$4:$AN$415,R$2,FALSE)</f>
        <v>0</v>
      </c>
      <c r="S13" s="87">
        <f>'5th Cycle Summary-Final'!M13-VLOOKUP(FinalComparison!$G13,'SB35 Determination Data'!$K$4:$AN$415,S$2,FALSE)</f>
        <v>0</v>
      </c>
      <c r="T13" s="87">
        <f>'5th Cycle Summary-Final'!N13-VLOOKUP(FinalComparison!$G13,'SB35 Determination Data'!$K$4:$AN$415,T$2,FALSE)</f>
        <v>0</v>
      </c>
      <c r="U13" s="80"/>
      <c r="V13" s="80"/>
      <c r="W13" s="87">
        <f>'5th Cycle Summary-Final'!O13-VLOOKUP(FinalComparison!$G13,'SB35 Determination Data'!$K$4:$AN$415,W$2,FALSE)</f>
        <v>0</v>
      </c>
      <c r="X13" s="80"/>
      <c r="Y13" s="87">
        <f>'5th Cycle Summary-Final'!P13-VLOOKUP(FinalComparison!$G13,'SB35 Determination Data'!$K$4:$AN$415,Y$2,FALSE)</f>
        <v>0</v>
      </c>
      <c r="Z13" s="87">
        <f>'5th Cycle Summary-Final'!Q13-VLOOKUP(FinalComparison!$G13,'SB35 Determination Data'!$K$4:$AN$415,Z$2,FALSE)</f>
        <v>0</v>
      </c>
      <c r="AA13" s="87">
        <f>'5th Cycle Summary-Final'!R13-VLOOKUP(FinalComparison!$G13,'SB35 Determination Data'!$K$4:$AN$415,AA$2,FALSE)</f>
        <v>0</v>
      </c>
      <c r="AB13" s="87">
        <f>'5th Cycle Summary-Final'!S13-VLOOKUP(FinalComparison!$G13,'SB35 Determination Data'!$K$4:$AN$415,AB$2,FALSE)</f>
        <v>0</v>
      </c>
      <c r="AC13" s="87">
        <f>'5th Cycle Summary-Final'!T13-VLOOKUP(FinalComparison!$G13,'SB35 Determination Data'!$K$4:$AN$415,AC$2,FALSE)</f>
        <v>0</v>
      </c>
      <c r="AD13" s="87">
        <f>'5th Cycle Summary-Final'!U13-VLOOKUP(FinalComparison!$G13,'SB35 Determination Data'!$K$4:$AN$415,AD$2,FALSE)</f>
        <v>-460</v>
      </c>
      <c r="AE13" s="87">
        <f>'5th Cycle Summary-Final'!V13-VLOOKUP(FinalComparison!$G13,'SB35 Determination Data'!$K$4:$AN$415,AE$2,FALSE)</f>
        <v>369</v>
      </c>
      <c r="AF13" s="87">
        <f>'5th Cycle Summary-Final'!W13-VLOOKUP(FinalComparison!$G13,'SB35 Determination Data'!$K$4:$AN$415,AF$2,FALSE)</f>
        <v>-1.0874704491725768</v>
      </c>
    </row>
    <row r="14" spans="1:36" ht="12.75" customHeight="1" x14ac:dyDescent="0.15">
      <c r="A14" t="s">
        <v>66</v>
      </c>
      <c r="F14" t="s">
        <v>67</v>
      </c>
      <c r="G14" t="s">
        <v>77</v>
      </c>
      <c r="H14" s="87">
        <f>'5th Cycle Summary-Final'!D14-VLOOKUP(FinalComparison!$G14,'SB35 Determination Data'!$K$4:$AN$415,H$2,FALSE)</f>
        <v>0</v>
      </c>
      <c r="I14" s="87">
        <f>'5th Cycle Summary-Final'!E14-VLOOKUP(FinalComparison!$G14,'SB35 Determination Data'!$K$4:$AN$415,I$2,FALSE)</f>
        <v>-370</v>
      </c>
      <c r="J14" s="87">
        <f>'5th Cycle Summary-Final'!F14-VLOOKUP(FinalComparison!$G14,'SB35 Determination Data'!$K$4:$AN$415,J$2,FALSE)</f>
        <v>-370</v>
      </c>
      <c r="K14" s="87">
        <f>'5th Cycle Summary-Final'!G14-VLOOKUP(FinalComparison!$G14,'SB35 Determination Data'!$K$4:$AN$415,K$2,FALSE)</f>
        <v>0</v>
      </c>
      <c r="L14" s="87">
        <f>'5th Cycle Summary-Final'!H14-VLOOKUP(FinalComparison!$G14,'SB35 Determination Data'!$K$4:$AN$415,L$2,FALSE)</f>
        <v>370</v>
      </c>
      <c r="M14" s="87">
        <f>'5th Cycle Summary-Final'!I14-VLOOKUP(FinalComparison!$G14,'SB35 Determination Data'!$K$4:$AN$415,M$2,FALSE)</f>
        <v>-0.17969888295288977</v>
      </c>
      <c r="N14" s="87"/>
      <c r="O14" s="87"/>
      <c r="P14" s="87">
        <f>'5th Cycle Summary-Final'!J14-VLOOKUP(FinalComparison!$G14,'SB35 Determination Data'!$K$4:$AN$415,P$2,FALSE)</f>
        <v>0</v>
      </c>
      <c r="Q14" s="87">
        <f>'5th Cycle Summary-Final'!K14-VLOOKUP(FinalComparison!$G14,'SB35 Determination Data'!$K$4:$AN$415,Q$2,FALSE)</f>
        <v>-403</v>
      </c>
      <c r="R14" s="87">
        <f>'5th Cycle Summary-Final'!L14-VLOOKUP(FinalComparison!$G14,'SB35 Determination Data'!$K$4:$AN$415,R$2,FALSE)</f>
        <v>-403</v>
      </c>
      <c r="S14" s="87">
        <f>'5th Cycle Summary-Final'!M14-VLOOKUP(FinalComparison!$G14,'SB35 Determination Data'!$K$4:$AN$415,S$2,FALSE)</f>
        <v>0</v>
      </c>
      <c r="T14" s="87">
        <f>'5th Cycle Summary-Final'!N14-VLOOKUP(FinalComparison!$G14,'SB35 Determination Data'!$K$4:$AN$415,T$2,FALSE)</f>
        <v>403</v>
      </c>
      <c r="U14" s="80"/>
      <c r="V14" s="80"/>
      <c r="W14" s="87">
        <f>'5th Cycle Summary-Final'!O14-VLOOKUP(FinalComparison!$G14,'SB35 Determination Data'!$K$4:$AN$415,W$2,FALSE)</f>
        <v>-0.19421686746987951</v>
      </c>
      <c r="X14" s="80"/>
      <c r="Y14" s="87">
        <f>'5th Cycle Summary-Final'!P14-VLOOKUP(FinalComparison!$G14,'SB35 Determination Data'!$K$4:$AN$415,Y$2,FALSE)</f>
        <v>0</v>
      </c>
      <c r="Z14" s="87">
        <f>'5th Cycle Summary-Final'!Q14-VLOOKUP(FinalComparison!$G14,'SB35 Determination Data'!$K$4:$AN$415,Z$2,FALSE)</f>
        <v>-55</v>
      </c>
      <c r="AA14" s="87">
        <f>'5th Cycle Summary-Final'!R14-VLOOKUP(FinalComparison!$G14,'SB35 Determination Data'!$K$4:$AN$415,AA$2,FALSE)</f>
        <v>55</v>
      </c>
      <c r="AB14" s="87">
        <f>'5th Cycle Summary-Final'!S14-VLOOKUP(FinalComparison!$G14,'SB35 Determination Data'!$K$4:$AN$415,AB$2,FALSE)</f>
        <v>-1.9538188277087035E-2</v>
      </c>
      <c r="AC14" s="87">
        <f>'5th Cycle Summary-Final'!T14-VLOOKUP(FinalComparison!$G14,'SB35 Determination Data'!$K$4:$AN$415,AC$2,FALSE)</f>
        <v>0</v>
      </c>
      <c r="AD14" s="87">
        <f>'5th Cycle Summary-Final'!U14-VLOOKUP(FinalComparison!$G14,'SB35 Determination Data'!$K$4:$AN$415,AD$2,FALSE)</f>
        <v>-8878</v>
      </c>
      <c r="AE14" s="87">
        <f>'5th Cycle Summary-Final'!V14-VLOOKUP(FinalComparison!$G14,'SB35 Determination Data'!$K$4:$AN$415,AE$2,FALSE)</f>
        <v>1072</v>
      </c>
      <c r="AF14" s="87">
        <f>'5th Cycle Summary-Final'!W14-VLOOKUP(FinalComparison!$G14,'SB35 Determination Data'!$K$4:$AN$415,AF$2,FALSE)</f>
        <v>-1.1358751279426818</v>
      </c>
    </row>
    <row r="15" spans="1:36" ht="12.75" customHeight="1" x14ac:dyDescent="0.15">
      <c r="A15" t="s">
        <v>66</v>
      </c>
      <c r="F15" t="s">
        <v>67</v>
      </c>
      <c r="G15" t="s">
        <v>78</v>
      </c>
      <c r="H15" s="87">
        <f>'5th Cycle Summary-Final'!D15-VLOOKUP(FinalComparison!$G15,'SB35 Determination Data'!$K$4:$AN$415,H$2,FALSE)</f>
        <v>0</v>
      </c>
      <c r="I15" s="87">
        <f>'5th Cycle Summary-Final'!E15-VLOOKUP(FinalComparison!$G15,'SB35 Determination Data'!$K$4:$AN$415,I$2,FALSE)</f>
        <v>0</v>
      </c>
      <c r="J15" s="87">
        <f>'5th Cycle Summary-Final'!F15-VLOOKUP(FinalComparison!$G15,'SB35 Determination Data'!$K$4:$AN$415,J$2,FALSE)</f>
        <v>0</v>
      </c>
      <c r="K15" s="87">
        <f>'5th Cycle Summary-Final'!G15-VLOOKUP(FinalComparison!$G15,'SB35 Determination Data'!$K$4:$AN$415,K$2,FALSE)</f>
        <v>0</v>
      </c>
      <c r="L15" s="87">
        <f>'5th Cycle Summary-Final'!H15-VLOOKUP(FinalComparison!$G15,'SB35 Determination Data'!$K$4:$AN$415,L$2,FALSE)</f>
        <v>0</v>
      </c>
      <c r="M15" s="87">
        <f>'5th Cycle Summary-Final'!I15-VLOOKUP(FinalComparison!$G15,'SB35 Determination Data'!$K$4:$AN$415,M$2,FALSE)</f>
        <v>0</v>
      </c>
      <c r="N15" s="87"/>
      <c r="O15" s="87"/>
      <c r="P15" s="87">
        <f>'5th Cycle Summary-Final'!J15-VLOOKUP(FinalComparison!$G15,'SB35 Determination Data'!$K$4:$AN$415,P$2,FALSE)</f>
        <v>0</v>
      </c>
      <c r="Q15" s="87">
        <f>'5th Cycle Summary-Final'!K15-VLOOKUP(FinalComparison!$G15,'SB35 Determination Data'!$K$4:$AN$415,Q$2,FALSE)</f>
        <v>-4</v>
      </c>
      <c r="R15" s="87">
        <f>'5th Cycle Summary-Final'!L15-VLOOKUP(FinalComparison!$G15,'SB35 Determination Data'!$K$4:$AN$415,R$2,FALSE)</f>
        <v>0</v>
      </c>
      <c r="S15" s="87">
        <f>'5th Cycle Summary-Final'!M15-VLOOKUP(FinalComparison!$G15,'SB35 Determination Data'!$K$4:$AN$415,S$2,FALSE)</f>
        <v>-4</v>
      </c>
      <c r="T15" s="87">
        <f>'5th Cycle Summary-Final'!N15-VLOOKUP(FinalComparison!$G15,'SB35 Determination Data'!$K$4:$AN$415,T$2,FALSE)</f>
        <v>4</v>
      </c>
      <c r="U15" s="80"/>
      <c r="V15" s="80"/>
      <c r="W15" s="87">
        <f>'5th Cycle Summary-Final'!O15-VLOOKUP(FinalComparison!$G15,'SB35 Determination Data'!$K$4:$AN$415,W$2,FALSE)</f>
        <v>-0.2857142857142857</v>
      </c>
      <c r="X15" s="80"/>
      <c r="Y15" s="87">
        <f>'5th Cycle Summary-Final'!P15-VLOOKUP(FinalComparison!$G15,'SB35 Determination Data'!$K$4:$AN$415,Y$2,FALSE)</f>
        <v>0</v>
      </c>
      <c r="Z15" s="87">
        <f>'5th Cycle Summary-Final'!Q15-VLOOKUP(FinalComparison!$G15,'SB35 Determination Data'!$K$4:$AN$415,Z$2,FALSE)</f>
        <v>-2</v>
      </c>
      <c r="AA15" s="87">
        <f>'5th Cycle Summary-Final'!R15-VLOOKUP(FinalComparison!$G15,'SB35 Determination Data'!$K$4:$AN$415,AA$2,FALSE)</f>
        <v>2</v>
      </c>
      <c r="AB15" s="87">
        <f>'5th Cycle Summary-Final'!S15-VLOOKUP(FinalComparison!$G15,'SB35 Determination Data'!$K$4:$AN$415,AB$2,FALSE)</f>
        <v>-0.1333333333333333</v>
      </c>
      <c r="AC15" s="87">
        <f>'5th Cycle Summary-Final'!T15-VLOOKUP(FinalComparison!$G15,'SB35 Determination Data'!$K$4:$AN$415,AC$2,FALSE)</f>
        <v>0</v>
      </c>
      <c r="AD15" s="87">
        <f>'5th Cycle Summary-Final'!U15-VLOOKUP(FinalComparison!$G15,'SB35 Determination Data'!$K$4:$AN$415,AD$2,FALSE)</f>
        <v>-8</v>
      </c>
      <c r="AE15" s="87">
        <f>'5th Cycle Summary-Final'!V15-VLOOKUP(FinalComparison!$G15,'SB35 Determination Data'!$K$4:$AN$415,AE$2,FALSE)</f>
        <v>3</v>
      </c>
      <c r="AF15" s="87">
        <f>'5th Cycle Summary-Final'!W15-VLOOKUP(FinalComparison!$G15,'SB35 Determination Data'!$K$4:$AN$415,AF$2,FALSE)</f>
        <v>-1.1428571428571428</v>
      </c>
    </row>
    <row r="16" spans="1:36" ht="12.75" customHeight="1" x14ac:dyDescent="0.15">
      <c r="A16" t="s">
        <v>66</v>
      </c>
      <c r="F16" t="s">
        <v>67</v>
      </c>
      <c r="G16" t="s">
        <v>79</v>
      </c>
      <c r="H16" s="87">
        <f>'5th Cycle Summary-Final'!D16-VLOOKUP(FinalComparison!$G16,'SB35 Determination Data'!$K$4:$AN$415,H$2,FALSE)</f>
        <v>0</v>
      </c>
      <c r="I16" s="87">
        <f>'5th Cycle Summary-Final'!E16-VLOOKUP(FinalComparison!$G16,'SB35 Determination Data'!$K$4:$AN$415,I$2,FALSE)</f>
        <v>-25</v>
      </c>
      <c r="J16" s="87">
        <f>'5th Cycle Summary-Final'!F16-VLOOKUP(FinalComparison!$G16,'SB35 Determination Data'!$K$4:$AN$415,J$2,FALSE)</f>
        <v>-25</v>
      </c>
      <c r="K16" s="87">
        <f>'5th Cycle Summary-Final'!G16-VLOOKUP(FinalComparison!$G16,'SB35 Determination Data'!$K$4:$AN$415,K$2,FALSE)</f>
        <v>0</v>
      </c>
      <c r="L16" s="87">
        <f>'5th Cycle Summary-Final'!H16-VLOOKUP(FinalComparison!$G16,'SB35 Determination Data'!$K$4:$AN$415,L$2,FALSE)</f>
        <v>25</v>
      </c>
      <c r="M16" s="87">
        <f>'5th Cycle Summary-Final'!I16-VLOOKUP(FinalComparison!$G16,'SB35 Determination Data'!$K$4:$AN$415,M$2,FALSE)</f>
        <v>-3.4916201117318413E-2</v>
      </c>
      <c r="N16" s="87"/>
      <c r="O16" s="87"/>
      <c r="P16" s="87">
        <f>'5th Cycle Summary-Final'!J16-VLOOKUP(FinalComparison!$G16,'SB35 Determination Data'!$K$4:$AN$415,P$2,FALSE)</f>
        <v>0</v>
      </c>
      <c r="Q16" s="87">
        <f>'5th Cycle Summary-Final'!K16-VLOOKUP(FinalComparison!$G16,'SB35 Determination Data'!$K$4:$AN$415,Q$2,FALSE)</f>
        <v>-28</v>
      </c>
      <c r="R16" s="87">
        <f>'5th Cycle Summary-Final'!L16-VLOOKUP(FinalComparison!$G16,'SB35 Determination Data'!$K$4:$AN$415,R$2,FALSE)</f>
        <v>-28</v>
      </c>
      <c r="S16" s="87">
        <f>'5th Cycle Summary-Final'!M16-VLOOKUP(FinalComparison!$G16,'SB35 Determination Data'!$K$4:$AN$415,S$2,FALSE)</f>
        <v>0</v>
      </c>
      <c r="T16" s="87">
        <f>'5th Cycle Summary-Final'!N16-VLOOKUP(FinalComparison!$G16,'SB35 Determination Data'!$K$4:$AN$415,T$2,FALSE)</f>
        <v>28</v>
      </c>
      <c r="U16" s="80"/>
      <c r="V16" s="80"/>
      <c r="W16" s="87">
        <f>'5th Cycle Summary-Final'!O16-VLOOKUP(FinalComparison!$G16,'SB35 Determination Data'!$K$4:$AN$415,W$2,FALSE)</f>
        <v>-7.1611253196930957E-2</v>
      </c>
      <c r="X16" s="80"/>
      <c r="Y16" s="87">
        <f>'5th Cycle Summary-Final'!P16-VLOOKUP(FinalComparison!$G16,'SB35 Determination Data'!$K$4:$AN$415,Y$2,FALSE)</f>
        <v>0</v>
      </c>
      <c r="Z16" s="87">
        <f>'5th Cycle Summary-Final'!Q16-VLOOKUP(FinalComparison!$G16,'SB35 Determination Data'!$K$4:$AN$415,Z$2,FALSE)</f>
        <v>-12</v>
      </c>
      <c r="AA16" s="87">
        <f>'5th Cycle Summary-Final'!R16-VLOOKUP(FinalComparison!$G16,'SB35 Determination Data'!$K$4:$AN$415,AA$2,FALSE)</f>
        <v>12</v>
      </c>
      <c r="AB16" s="87">
        <f>'5th Cycle Summary-Final'!S16-VLOOKUP(FinalComparison!$G16,'SB35 Determination Data'!$K$4:$AN$415,AB$2,FALSE)</f>
        <v>-2.9484029484029478E-2</v>
      </c>
      <c r="AC16" s="87">
        <f>'5th Cycle Summary-Final'!T16-VLOOKUP(FinalComparison!$G16,'SB35 Determination Data'!$K$4:$AN$415,AC$2,FALSE)</f>
        <v>0</v>
      </c>
      <c r="AD16" s="87">
        <f>'5th Cycle Summary-Final'!U16-VLOOKUP(FinalComparison!$G16,'SB35 Determination Data'!$K$4:$AN$415,AD$2,FALSE)</f>
        <v>-38</v>
      </c>
      <c r="AE16" s="87">
        <f>'5th Cycle Summary-Final'!V16-VLOOKUP(FinalComparison!$G16,'SB35 Determination Data'!$K$4:$AN$415,AE$2,FALSE)</f>
        <v>0</v>
      </c>
      <c r="AF16" s="87">
        <f>'5th Cycle Summary-Final'!W16-VLOOKUP(FinalComparison!$G16,'SB35 Determination Data'!$K$4:$AN$415,AF$2,FALSE)</f>
        <v>-6.8716094032549524E-2</v>
      </c>
    </row>
    <row r="17" spans="1:32" ht="12.75" customHeight="1" x14ac:dyDescent="0.15">
      <c r="A17" t="s">
        <v>66</v>
      </c>
      <c r="F17" t="s">
        <v>67</v>
      </c>
      <c r="G17" t="s">
        <v>80</v>
      </c>
      <c r="H17" s="87" t="e">
        <f>'5th Cycle Summary-Final'!D17-VLOOKUP(FinalComparison!$G17,'SB35 Determination Data'!$K$4:$AN$415,H$2,FALSE)</f>
        <v>#N/A</v>
      </c>
      <c r="I17" s="87" t="e">
        <f>'5th Cycle Summary-Final'!E17-VLOOKUP(FinalComparison!$G17,'SB35 Determination Data'!$K$4:$AN$415,I$2,FALSE)</f>
        <v>#N/A</v>
      </c>
      <c r="J17" s="87" t="e">
        <f>'5th Cycle Summary-Final'!F17-VLOOKUP(FinalComparison!$G17,'SB35 Determination Data'!$K$4:$AN$415,J$2,FALSE)</f>
        <v>#N/A</v>
      </c>
      <c r="K17" s="87" t="e">
        <f>'5th Cycle Summary-Final'!G17-VLOOKUP(FinalComparison!$G17,'SB35 Determination Data'!$K$4:$AN$415,K$2,FALSE)</f>
        <v>#N/A</v>
      </c>
      <c r="L17" s="87" t="e">
        <f>'5th Cycle Summary-Final'!H17-VLOOKUP(FinalComparison!$G17,'SB35 Determination Data'!$K$4:$AN$415,L$2,FALSE)</f>
        <v>#N/A</v>
      </c>
      <c r="M17" s="87" t="e">
        <f>'5th Cycle Summary-Final'!I17-VLOOKUP(FinalComparison!$G17,'SB35 Determination Data'!$K$4:$AN$415,M$2,FALSE)</f>
        <v>#N/A</v>
      </c>
      <c r="N17" s="87"/>
      <c r="O17" s="87"/>
      <c r="P17" s="87" t="e">
        <f>'5th Cycle Summary-Final'!J17-VLOOKUP(FinalComparison!$G17,'SB35 Determination Data'!$K$4:$AN$415,P$2,FALSE)</f>
        <v>#N/A</v>
      </c>
      <c r="Q17" s="87" t="e">
        <f>'5th Cycle Summary-Final'!K17-VLOOKUP(FinalComparison!$G17,'SB35 Determination Data'!$K$4:$AN$415,Q$2,FALSE)</f>
        <v>#N/A</v>
      </c>
      <c r="R17" s="87" t="e">
        <f>'5th Cycle Summary-Final'!L17-VLOOKUP(FinalComparison!$G17,'SB35 Determination Data'!$K$4:$AN$415,R$2,FALSE)</f>
        <v>#N/A</v>
      </c>
      <c r="S17" s="87" t="e">
        <f>'5th Cycle Summary-Final'!M17-VLOOKUP(FinalComparison!$G17,'SB35 Determination Data'!$K$4:$AN$415,S$2,FALSE)</f>
        <v>#N/A</v>
      </c>
      <c r="T17" s="87" t="e">
        <f>'5th Cycle Summary-Final'!N17-VLOOKUP(FinalComparison!$G17,'SB35 Determination Data'!$K$4:$AN$415,T$2,FALSE)</f>
        <v>#N/A</v>
      </c>
      <c r="U17" s="80"/>
      <c r="V17" s="80"/>
      <c r="W17" s="87" t="e">
        <f>'5th Cycle Summary-Final'!O17-VLOOKUP(FinalComparison!$G17,'SB35 Determination Data'!$K$4:$AN$415,W$2,FALSE)</f>
        <v>#N/A</v>
      </c>
      <c r="X17" s="80"/>
      <c r="Y17" s="87" t="e">
        <f>'5th Cycle Summary-Final'!P17-VLOOKUP(FinalComparison!$G17,'SB35 Determination Data'!$K$4:$AN$415,Y$2,FALSE)</f>
        <v>#N/A</v>
      </c>
      <c r="Z17" s="87" t="e">
        <f>'5th Cycle Summary-Final'!Q17-VLOOKUP(FinalComparison!$G17,'SB35 Determination Data'!$K$4:$AN$415,Z$2,FALSE)</f>
        <v>#N/A</v>
      </c>
      <c r="AA17" s="87" t="e">
        <f>'5th Cycle Summary-Final'!R17-VLOOKUP(FinalComparison!$G17,'SB35 Determination Data'!$K$4:$AN$415,AA$2,FALSE)</f>
        <v>#N/A</v>
      </c>
      <c r="AB17" s="87" t="e">
        <f>'5th Cycle Summary-Final'!S17-VLOOKUP(FinalComparison!$G17,'SB35 Determination Data'!$K$4:$AN$415,AB$2,FALSE)</f>
        <v>#N/A</v>
      </c>
      <c r="AC17" s="87" t="e">
        <f>'5th Cycle Summary-Final'!T17-VLOOKUP(FinalComparison!$G17,'SB35 Determination Data'!$K$4:$AN$415,AC$2,FALSE)</f>
        <v>#N/A</v>
      </c>
      <c r="AD17" s="87" t="e">
        <f>'5th Cycle Summary-Final'!U17-VLOOKUP(FinalComparison!$G17,'SB35 Determination Data'!$K$4:$AN$415,AD$2,FALSE)</f>
        <v>#N/A</v>
      </c>
      <c r="AE17" s="87" t="e">
        <f>'5th Cycle Summary-Final'!V17-VLOOKUP(FinalComparison!$G17,'SB35 Determination Data'!$K$4:$AN$415,AE$2,FALSE)</f>
        <v>#N/A</v>
      </c>
      <c r="AF17" s="87" t="e">
        <f>'5th Cycle Summary-Final'!W17-VLOOKUP(FinalComparison!$G17,'SB35 Determination Data'!$K$4:$AN$415,AF$2,FALSE)</f>
        <v>#N/A</v>
      </c>
    </row>
    <row r="18" spans="1:32" ht="12.75" customHeight="1" x14ac:dyDescent="0.15">
      <c r="A18" t="s">
        <v>66</v>
      </c>
      <c r="F18" t="s">
        <v>67</v>
      </c>
      <c r="G18" t="s">
        <v>81</v>
      </c>
      <c r="H18" s="87" t="e">
        <f>'5th Cycle Summary-Final'!D18-VLOOKUP(FinalComparison!$G18,'SB35 Determination Data'!$K$4:$AN$415,H$2,FALSE)</f>
        <v>#N/A</v>
      </c>
      <c r="I18" s="87" t="e">
        <f>'5th Cycle Summary-Final'!E18-VLOOKUP(FinalComparison!$G18,'SB35 Determination Data'!$K$4:$AN$415,I$2,FALSE)</f>
        <v>#N/A</v>
      </c>
      <c r="J18" s="87" t="e">
        <f>'5th Cycle Summary-Final'!F18-VLOOKUP(FinalComparison!$G18,'SB35 Determination Data'!$K$4:$AN$415,J$2,FALSE)</f>
        <v>#N/A</v>
      </c>
      <c r="K18" s="87" t="e">
        <f>'5th Cycle Summary-Final'!G18-VLOOKUP(FinalComparison!$G18,'SB35 Determination Data'!$K$4:$AN$415,K$2,FALSE)</f>
        <v>#N/A</v>
      </c>
      <c r="L18" s="87" t="e">
        <f>'5th Cycle Summary-Final'!H18-VLOOKUP(FinalComparison!$G18,'SB35 Determination Data'!$K$4:$AN$415,L$2,FALSE)</f>
        <v>#N/A</v>
      </c>
      <c r="M18" s="87" t="e">
        <f>'5th Cycle Summary-Final'!I18-VLOOKUP(FinalComparison!$G18,'SB35 Determination Data'!$K$4:$AN$415,M$2,FALSE)</f>
        <v>#N/A</v>
      </c>
      <c r="N18" s="87"/>
      <c r="O18" s="87"/>
      <c r="P18" s="87" t="e">
        <f>'5th Cycle Summary-Final'!J18-VLOOKUP(FinalComparison!$G18,'SB35 Determination Data'!$K$4:$AN$415,P$2,FALSE)</f>
        <v>#N/A</v>
      </c>
      <c r="Q18" s="87" t="e">
        <f>'5th Cycle Summary-Final'!K18-VLOOKUP(FinalComparison!$G18,'SB35 Determination Data'!$K$4:$AN$415,Q$2,FALSE)</f>
        <v>#N/A</v>
      </c>
      <c r="R18" s="87" t="e">
        <f>'5th Cycle Summary-Final'!L18-VLOOKUP(FinalComparison!$G18,'SB35 Determination Data'!$K$4:$AN$415,R$2,FALSE)</f>
        <v>#N/A</v>
      </c>
      <c r="S18" s="87" t="e">
        <f>'5th Cycle Summary-Final'!M18-VLOOKUP(FinalComparison!$G18,'SB35 Determination Data'!$K$4:$AN$415,S$2,FALSE)</f>
        <v>#N/A</v>
      </c>
      <c r="T18" s="87" t="e">
        <f>'5th Cycle Summary-Final'!N18-VLOOKUP(FinalComparison!$G18,'SB35 Determination Data'!$K$4:$AN$415,T$2,FALSE)</f>
        <v>#N/A</v>
      </c>
      <c r="U18" s="80"/>
      <c r="V18" s="80"/>
      <c r="W18" s="87" t="e">
        <f>'5th Cycle Summary-Final'!O18-VLOOKUP(FinalComparison!$G18,'SB35 Determination Data'!$K$4:$AN$415,W$2,FALSE)</f>
        <v>#N/A</v>
      </c>
      <c r="X18" s="80"/>
      <c r="Y18" s="87" t="e">
        <f>'5th Cycle Summary-Final'!P18-VLOOKUP(FinalComparison!$G18,'SB35 Determination Data'!$K$4:$AN$415,Y$2,FALSE)</f>
        <v>#N/A</v>
      </c>
      <c r="Z18" s="87" t="e">
        <f>'5th Cycle Summary-Final'!Q18-VLOOKUP(FinalComparison!$G18,'SB35 Determination Data'!$K$4:$AN$415,Z$2,FALSE)</f>
        <v>#N/A</v>
      </c>
      <c r="AA18" s="87" t="e">
        <f>'5th Cycle Summary-Final'!R18-VLOOKUP(FinalComparison!$G18,'SB35 Determination Data'!$K$4:$AN$415,AA$2,FALSE)</f>
        <v>#N/A</v>
      </c>
      <c r="AB18" s="87" t="e">
        <f>'5th Cycle Summary-Final'!S18-VLOOKUP(FinalComparison!$G18,'SB35 Determination Data'!$K$4:$AN$415,AB$2,FALSE)</f>
        <v>#N/A</v>
      </c>
      <c r="AC18" s="87" t="e">
        <f>'5th Cycle Summary-Final'!T18-VLOOKUP(FinalComparison!$G18,'SB35 Determination Data'!$K$4:$AN$415,AC$2,FALSE)</f>
        <v>#N/A</v>
      </c>
      <c r="AD18" s="87" t="e">
        <f>'5th Cycle Summary-Final'!U18-VLOOKUP(FinalComparison!$G18,'SB35 Determination Data'!$K$4:$AN$415,AD$2,FALSE)</f>
        <v>#N/A</v>
      </c>
      <c r="AE18" s="87" t="e">
        <f>'5th Cycle Summary-Final'!V18-VLOOKUP(FinalComparison!$G18,'SB35 Determination Data'!$K$4:$AN$415,AE$2,FALSE)</f>
        <v>#N/A</v>
      </c>
      <c r="AF18" s="87" t="e">
        <f>'5th Cycle Summary-Final'!W18-VLOOKUP(FinalComparison!$G18,'SB35 Determination Data'!$K$4:$AN$415,AF$2,FALSE)</f>
        <v>#N/A</v>
      </c>
    </row>
    <row r="19" spans="1:32" ht="12.75" customHeight="1" x14ac:dyDescent="0.15">
      <c r="A19" t="s">
        <v>82</v>
      </c>
      <c r="F19" t="s">
        <v>83</v>
      </c>
      <c r="G19" t="s">
        <v>84</v>
      </c>
      <c r="H19" s="87">
        <f>'5th Cycle Summary-Final'!D19-VLOOKUP(FinalComparison!$G19,'SB35 Determination Data'!$K$4:$AN$415,H$2,FALSE)</f>
        <v>0</v>
      </c>
      <c r="I19" s="87">
        <f>'5th Cycle Summary-Final'!E19-VLOOKUP(FinalComparison!$G19,'SB35 Determination Data'!$K$4:$AN$415,I$2,FALSE)</f>
        <v>0</v>
      </c>
      <c r="J19" s="87">
        <f>'5th Cycle Summary-Final'!F19-VLOOKUP(FinalComparison!$G19,'SB35 Determination Data'!$K$4:$AN$415,J$2,FALSE)</f>
        <v>0</v>
      </c>
      <c r="K19" s="87">
        <f>'5th Cycle Summary-Final'!G19-VLOOKUP(FinalComparison!$G19,'SB35 Determination Data'!$K$4:$AN$415,K$2,FALSE)</f>
        <v>0</v>
      </c>
      <c r="L19" s="87">
        <f>'5th Cycle Summary-Final'!H19-VLOOKUP(FinalComparison!$G19,'SB35 Determination Data'!$K$4:$AN$415,L$2,FALSE)</f>
        <v>0</v>
      </c>
      <c r="M19" s="87">
        <f>'5th Cycle Summary-Final'!I19-VLOOKUP(FinalComparison!$G19,'SB35 Determination Data'!$K$4:$AN$415,M$2,FALSE)</f>
        <v>0</v>
      </c>
      <c r="N19" s="87"/>
      <c r="O19" s="87"/>
      <c r="P19" s="87">
        <f>'5th Cycle Summary-Final'!J19-VLOOKUP(FinalComparison!$G19,'SB35 Determination Data'!$K$4:$AN$415,P$2,FALSE)</f>
        <v>0</v>
      </c>
      <c r="Q19" s="87">
        <f>'5th Cycle Summary-Final'!K19-VLOOKUP(FinalComparison!$G19,'SB35 Determination Data'!$K$4:$AN$415,Q$2,FALSE)</f>
        <v>-1</v>
      </c>
      <c r="R19" s="87">
        <f>'5th Cycle Summary-Final'!L19-VLOOKUP(FinalComparison!$G19,'SB35 Determination Data'!$K$4:$AN$415,R$2,FALSE)</f>
        <v>0</v>
      </c>
      <c r="S19" s="87">
        <f>'5th Cycle Summary-Final'!M19-VLOOKUP(FinalComparison!$G19,'SB35 Determination Data'!$K$4:$AN$415,S$2,FALSE)</f>
        <v>-1</v>
      </c>
      <c r="T19" s="87">
        <f>'5th Cycle Summary-Final'!N19-VLOOKUP(FinalComparison!$G19,'SB35 Determination Data'!$K$4:$AN$415,T$2,FALSE)</f>
        <v>1</v>
      </c>
      <c r="U19" s="80"/>
      <c r="V19" s="80"/>
      <c r="W19" s="87">
        <f>'5th Cycle Summary-Final'!O19-VLOOKUP(FinalComparison!$G19,'SB35 Determination Data'!$K$4:$AN$415,W$2,FALSE)</f>
        <v>-0.16666666666666669</v>
      </c>
      <c r="X19" s="80"/>
      <c r="Y19" s="87">
        <f>'5th Cycle Summary-Final'!P19-VLOOKUP(FinalComparison!$G19,'SB35 Determination Data'!$K$4:$AN$415,Y$2,FALSE)</f>
        <v>0</v>
      </c>
      <c r="Z19" s="87">
        <f>'5th Cycle Summary-Final'!Q19-VLOOKUP(FinalComparison!$G19,'SB35 Determination Data'!$K$4:$AN$415,Z$2,FALSE)</f>
        <v>0</v>
      </c>
      <c r="AA19" s="87">
        <f>'5th Cycle Summary-Final'!R19-VLOOKUP(FinalComparison!$G19,'SB35 Determination Data'!$K$4:$AN$415,AA$2,FALSE)</f>
        <v>0</v>
      </c>
      <c r="AB19" s="87">
        <f>'5th Cycle Summary-Final'!S19-VLOOKUP(FinalComparison!$G19,'SB35 Determination Data'!$K$4:$AN$415,AB$2,FALSE)</f>
        <v>0</v>
      </c>
      <c r="AC19" s="87">
        <f>'5th Cycle Summary-Final'!T19-VLOOKUP(FinalComparison!$G19,'SB35 Determination Data'!$K$4:$AN$415,AC$2,FALSE)</f>
        <v>0</v>
      </c>
      <c r="AD19" s="87">
        <f>'5th Cycle Summary-Final'!U19-VLOOKUP(FinalComparison!$G19,'SB35 Determination Data'!$K$4:$AN$415,AD$2,FALSE)</f>
        <v>0</v>
      </c>
      <c r="AE19" s="87">
        <f>'5th Cycle Summary-Final'!V19-VLOOKUP(FinalComparison!$G19,'SB35 Determination Data'!$K$4:$AN$415,AE$2,FALSE)</f>
        <v>0</v>
      </c>
      <c r="AF19" s="87">
        <f>'5th Cycle Summary-Final'!W19-VLOOKUP(FinalComparison!$G19,'SB35 Determination Data'!$K$4:$AN$415,AF$2,FALSE)</f>
        <v>0</v>
      </c>
    </row>
    <row r="20" spans="1:32" ht="12.75" customHeight="1" x14ac:dyDescent="0.15">
      <c r="A20" t="s">
        <v>85</v>
      </c>
      <c r="F20" t="s">
        <v>83</v>
      </c>
      <c r="G20" t="s">
        <v>86</v>
      </c>
      <c r="H20" s="87">
        <f>'5th Cycle Summary-Final'!D20-VLOOKUP(FinalComparison!$G20,'SB35 Determination Data'!$K$4:$AN$415,H$2,FALSE)</f>
        <v>0</v>
      </c>
      <c r="I20" s="87">
        <f>'5th Cycle Summary-Final'!E20-VLOOKUP(FinalComparison!$G20,'SB35 Determination Data'!$K$4:$AN$415,I$2,FALSE)</f>
        <v>0</v>
      </c>
      <c r="J20" s="87">
        <f>'5th Cycle Summary-Final'!F20-VLOOKUP(FinalComparison!$G20,'SB35 Determination Data'!$K$4:$AN$415,J$2,FALSE)</f>
        <v>0</v>
      </c>
      <c r="K20" s="87">
        <f>'5th Cycle Summary-Final'!G20-VLOOKUP(FinalComparison!$G20,'SB35 Determination Data'!$K$4:$AN$415,K$2,FALSE)</f>
        <v>0</v>
      </c>
      <c r="L20" s="87">
        <f>'5th Cycle Summary-Final'!H20-VLOOKUP(FinalComparison!$G20,'SB35 Determination Data'!$K$4:$AN$415,L$2,FALSE)</f>
        <v>0</v>
      </c>
      <c r="M20" s="87">
        <f>'5th Cycle Summary-Final'!I20-VLOOKUP(FinalComparison!$G20,'SB35 Determination Data'!$K$4:$AN$415,M$2,FALSE)</f>
        <v>0</v>
      </c>
      <c r="N20" s="87"/>
      <c r="O20" s="87"/>
      <c r="P20" s="87">
        <f>'5th Cycle Summary-Final'!J20-VLOOKUP(FinalComparison!$G20,'SB35 Determination Data'!$K$4:$AN$415,P$2,FALSE)</f>
        <v>0</v>
      </c>
      <c r="Q20" s="87">
        <f>'5th Cycle Summary-Final'!K20-VLOOKUP(FinalComparison!$G20,'SB35 Determination Data'!$K$4:$AN$415,Q$2,FALSE)</f>
        <v>0</v>
      </c>
      <c r="R20" s="87">
        <f>'5th Cycle Summary-Final'!L20-VLOOKUP(FinalComparison!$G20,'SB35 Determination Data'!$K$4:$AN$415,R$2,FALSE)</f>
        <v>0</v>
      </c>
      <c r="S20" s="87">
        <f>'5th Cycle Summary-Final'!M20-VLOOKUP(FinalComparison!$G20,'SB35 Determination Data'!$K$4:$AN$415,S$2,FALSE)</f>
        <v>0</v>
      </c>
      <c r="T20" s="87">
        <f>'5th Cycle Summary-Final'!N20-VLOOKUP(FinalComparison!$G20,'SB35 Determination Data'!$K$4:$AN$415,T$2,FALSE)</f>
        <v>0</v>
      </c>
      <c r="U20" s="80"/>
      <c r="V20" s="80"/>
      <c r="W20" s="87">
        <f>'5th Cycle Summary-Final'!O20-VLOOKUP(FinalComparison!$G20,'SB35 Determination Data'!$K$4:$AN$415,W$2,FALSE)</f>
        <v>0</v>
      </c>
      <c r="X20" s="80"/>
      <c r="Y20" s="87">
        <f>'5th Cycle Summary-Final'!P20-VLOOKUP(FinalComparison!$G20,'SB35 Determination Data'!$K$4:$AN$415,Y$2,FALSE)</f>
        <v>0</v>
      </c>
      <c r="Z20" s="87">
        <f>'5th Cycle Summary-Final'!Q20-VLOOKUP(FinalComparison!$G20,'SB35 Determination Data'!$K$4:$AN$415,Z$2,FALSE)</f>
        <v>0</v>
      </c>
      <c r="AA20" s="87">
        <f>'5th Cycle Summary-Final'!R20-VLOOKUP(FinalComparison!$G20,'SB35 Determination Data'!$K$4:$AN$415,AA$2,FALSE)</f>
        <v>0</v>
      </c>
      <c r="AB20" s="87">
        <f>'5th Cycle Summary-Final'!S20-VLOOKUP(FinalComparison!$G20,'SB35 Determination Data'!$K$4:$AN$415,AB$2,FALSE)</f>
        <v>0</v>
      </c>
      <c r="AC20" s="87">
        <f>'5th Cycle Summary-Final'!T20-VLOOKUP(FinalComparison!$G20,'SB35 Determination Data'!$K$4:$AN$415,AC$2,FALSE)</f>
        <v>0</v>
      </c>
      <c r="AD20" s="87">
        <f>'5th Cycle Summary-Final'!U20-VLOOKUP(FinalComparison!$G20,'SB35 Determination Data'!$K$4:$AN$415,AD$2,FALSE)</f>
        <v>-18</v>
      </c>
      <c r="AE20" s="87">
        <f>'5th Cycle Summary-Final'!V20-VLOOKUP(FinalComparison!$G20,'SB35 Determination Data'!$K$4:$AN$415,AE$2,FALSE)</f>
        <v>8</v>
      </c>
      <c r="AF20" s="87">
        <f>'5th Cycle Summary-Final'!W20-VLOOKUP(FinalComparison!$G20,'SB35 Determination Data'!$K$4:$AN$415,AF$2,FALSE)</f>
        <v>-2.25</v>
      </c>
    </row>
    <row r="21" spans="1:32" ht="12.75" customHeight="1" x14ac:dyDescent="0.15">
      <c r="A21" t="s">
        <v>85</v>
      </c>
      <c r="F21" t="s">
        <v>83</v>
      </c>
      <c r="G21" t="s">
        <v>87</v>
      </c>
      <c r="H21" s="87" t="e">
        <f>'5th Cycle Summary-Final'!D21-VLOOKUP(FinalComparison!$G21,'SB35 Determination Data'!$K$4:$AN$415,H$2,FALSE)</f>
        <v>#N/A</v>
      </c>
      <c r="I21" s="87" t="e">
        <f>'5th Cycle Summary-Final'!E21-VLOOKUP(FinalComparison!$G21,'SB35 Determination Data'!$K$4:$AN$415,I$2,FALSE)</f>
        <v>#N/A</v>
      </c>
      <c r="J21" s="87" t="e">
        <f>'5th Cycle Summary-Final'!F21-VLOOKUP(FinalComparison!$G21,'SB35 Determination Data'!$K$4:$AN$415,J$2,FALSE)</f>
        <v>#N/A</v>
      </c>
      <c r="K21" s="87" t="e">
        <f>'5th Cycle Summary-Final'!G21-VLOOKUP(FinalComparison!$G21,'SB35 Determination Data'!$K$4:$AN$415,K$2,FALSE)</f>
        <v>#N/A</v>
      </c>
      <c r="L21" s="87" t="e">
        <f>'5th Cycle Summary-Final'!H21-VLOOKUP(FinalComparison!$G21,'SB35 Determination Data'!$K$4:$AN$415,L$2,FALSE)</f>
        <v>#N/A</v>
      </c>
      <c r="M21" s="87" t="e">
        <f>'5th Cycle Summary-Final'!I21-VLOOKUP(FinalComparison!$G21,'SB35 Determination Data'!$K$4:$AN$415,M$2,FALSE)</f>
        <v>#N/A</v>
      </c>
      <c r="N21" s="87"/>
      <c r="O21" s="87"/>
      <c r="P21" s="87" t="e">
        <f>'5th Cycle Summary-Final'!J21-VLOOKUP(FinalComparison!$G21,'SB35 Determination Data'!$K$4:$AN$415,P$2,FALSE)</f>
        <v>#N/A</v>
      </c>
      <c r="Q21" s="87" t="e">
        <f>'5th Cycle Summary-Final'!K21-VLOOKUP(FinalComparison!$G21,'SB35 Determination Data'!$K$4:$AN$415,Q$2,FALSE)</f>
        <v>#N/A</v>
      </c>
      <c r="R21" s="87" t="e">
        <f>'5th Cycle Summary-Final'!L21-VLOOKUP(FinalComparison!$G21,'SB35 Determination Data'!$K$4:$AN$415,R$2,FALSE)</f>
        <v>#N/A</v>
      </c>
      <c r="S21" s="87" t="e">
        <f>'5th Cycle Summary-Final'!M21-VLOOKUP(FinalComparison!$G21,'SB35 Determination Data'!$K$4:$AN$415,S$2,FALSE)</f>
        <v>#N/A</v>
      </c>
      <c r="T21" s="87" t="e">
        <f>'5th Cycle Summary-Final'!N21-VLOOKUP(FinalComparison!$G21,'SB35 Determination Data'!$K$4:$AN$415,T$2,FALSE)</f>
        <v>#N/A</v>
      </c>
      <c r="U21" s="80"/>
      <c r="V21" s="80"/>
      <c r="W21" s="87" t="e">
        <f>'5th Cycle Summary-Final'!O21-VLOOKUP(FinalComparison!$G21,'SB35 Determination Data'!$K$4:$AN$415,W$2,FALSE)</f>
        <v>#N/A</v>
      </c>
      <c r="X21" s="80"/>
      <c r="Y21" s="87" t="e">
        <f>'5th Cycle Summary-Final'!P21-VLOOKUP(FinalComparison!$G21,'SB35 Determination Data'!$K$4:$AN$415,Y$2,FALSE)</f>
        <v>#N/A</v>
      </c>
      <c r="Z21" s="87" t="e">
        <f>'5th Cycle Summary-Final'!Q21-VLOOKUP(FinalComparison!$G21,'SB35 Determination Data'!$K$4:$AN$415,Z$2,FALSE)</f>
        <v>#N/A</v>
      </c>
      <c r="AA21" s="87" t="e">
        <f>'5th Cycle Summary-Final'!R21-VLOOKUP(FinalComparison!$G21,'SB35 Determination Data'!$K$4:$AN$415,AA$2,FALSE)</f>
        <v>#N/A</v>
      </c>
      <c r="AB21" s="87" t="e">
        <f>'5th Cycle Summary-Final'!S21-VLOOKUP(FinalComparison!$G21,'SB35 Determination Data'!$K$4:$AN$415,AB$2,FALSE)</f>
        <v>#N/A</v>
      </c>
      <c r="AC21" s="87" t="e">
        <f>'5th Cycle Summary-Final'!T21-VLOOKUP(FinalComparison!$G21,'SB35 Determination Data'!$K$4:$AN$415,AC$2,FALSE)</f>
        <v>#N/A</v>
      </c>
      <c r="AD21" s="87" t="e">
        <f>'5th Cycle Summary-Final'!U21-VLOOKUP(FinalComparison!$G21,'SB35 Determination Data'!$K$4:$AN$415,AD$2,FALSE)</f>
        <v>#N/A</v>
      </c>
      <c r="AE21" s="87" t="e">
        <f>'5th Cycle Summary-Final'!V21-VLOOKUP(FinalComparison!$G21,'SB35 Determination Data'!$K$4:$AN$415,AE$2,FALSE)</f>
        <v>#N/A</v>
      </c>
      <c r="AF21" s="87" t="e">
        <f>'5th Cycle Summary-Final'!W21-VLOOKUP(FinalComparison!$G21,'SB35 Determination Data'!$K$4:$AN$415,AF$2,FALSE)</f>
        <v>#N/A</v>
      </c>
    </row>
    <row r="22" spans="1:32" ht="12.75" customHeight="1" x14ac:dyDescent="0.15">
      <c r="A22" t="s">
        <v>88</v>
      </c>
      <c r="F22" t="s">
        <v>89</v>
      </c>
      <c r="G22" t="s">
        <v>90</v>
      </c>
      <c r="H22" s="87">
        <f>'5th Cycle Summary-Final'!D22-VLOOKUP(FinalComparison!$G22,'SB35 Determination Data'!$K$4:$AN$415,H$2,FALSE)</f>
        <v>0</v>
      </c>
      <c r="I22" s="87">
        <f>'5th Cycle Summary-Final'!E22-VLOOKUP(FinalComparison!$G22,'SB35 Determination Data'!$K$4:$AN$415,I$2,FALSE)</f>
        <v>0</v>
      </c>
      <c r="J22" s="87">
        <f>'5th Cycle Summary-Final'!F22-VLOOKUP(FinalComparison!$G22,'SB35 Determination Data'!$K$4:$AN$415,J$2,FALSE)</f>
        <v>0</v>
      </c>
      <c r="K22" s="87">
        <f>'5th Cycle Summary-Final'!G22-VLOOKUP(FinalComparison!$G22,'SB35 Determination Data'!$K$4:$AN$415,K$2,FALSE)</f>
        <v>0</v>
      </c>
      <c r="L22" s="87">
        <f>'5th Cycle Summary-Final'!H22-VLOOKUP(FinalComparison!$G22,'SB35 Determination Data'!$K$4:$AN$415,L$2,FALSE)</f>
        <v>0</v>
      </c>
      <c r="M22" s="87">
        <f>'5th Cycle Summary-Final'!I22-VLOOKUP(FinalComparison!$G22,'SB35 Determination Data'!$K$4:$AN$415,M$2,FALSE)</f>
        <v>0</v>
      </c>
      <c r="N22" s="87"/>
      <c r="O22" s="87"/>
      <c r="P22" s="87">
        <f>'5th Cycle Summary-Final'!J22-VLOOKUP(FinalComparison!$G22,'SB35 Determination Data'!$K$4:$AN$415,P$2,FALSE)</f>
        <v>0</v>
      </c>
      <c r="Q22" s="87">
        <f>'5th Cycle Summary-Final'!K22-VLOOKUP(FinalComparison!$G22,'SB35 Determination Data'!$K$4:$AN$415,Q$2,FALSE)</f>
        <v>0</v>
      </c>
      <c r="R22" s="87">
        <f>'5th Cycle Summary-Final'!L22-VLOOKUP(FinalComparison!$G22,'SB35 Determination Data'!$K$4:$AN$415,R$2,FALSE)</f>
        <v>0</v>
      </c>
      <c r="S22" s="87">
        <f>'5th Cycle Summary-Final'!M22-VLOOKUP(FinalComparison!$G22,'SB35 Determination Data'!$K$4:$AN$415,S$2,FALSE)</f>
        <v>0</v>
      </c>
      <c r="T22" s="87">
        <f>'5th Cycle Summary-Final'!N22-VLOOKUP(FinalComparison!$G22,'SB35 Determination Data'!$K$4:$AN$415,T$2,FALSE)</f>
        <v>0</v>
      </c>
      <c r="U22" s="80"/>
      <c r="V22" s="80"/>
      <c r="W22" s="87">
        <f>'5th Cycle Summary-Final'!O22-VLOOKUP(FinalComparison!$G22,'SB35 Determination Data'!$K$4:$AN$415,W$2,FALSE)</f>
        <v>0</v>
      </c>
      <c r="X22" s="80"/>
      <c r="Y22" s="87">
        <f>'5th Cycle Summary-Final'!P22-VLOOKUP(FinalComparison!$G22,'SB35 Determination Data'!$K$4:$AN$415,Y$2,FALSE)</f>
        <v>0</v>
      </c>
      <c r="Z22" s="87">
        <f>'5th Cycle Summary-Final'!Q22-VLOOKUP(FinalComparison!$G22,'SB35 Determination Data'!$K$4:$AN$415,Z$2,FALSE)</f>
        <v>-1</v>
      </c>
      <c r="AA22" s="87">
        <f>'5th Cycle Summary-Final'!R22-VLOOKUP(FinalComparison!$G22,'SB35 Determination Data'!$K$4:$AN$415,AA$2,FALSE)</f>
        <v>1</v>
      </c>
      <c r="AB22" s="87">
        <f>'5th Cycle Summary-Final'!S22-VLOOKUP(FinalComparison!$G22,'SB35 Determination Data'!$K$4:$AN$415,AB$2,FALSE)</f>
        <v>-4.1666666666666664E-2</v>
      </c>
      <c r="AC22" s="87">
        <f>'5th Cycle Summary-Final'!T22-VLOOKUP(FinalComparison!$G22,'SB35 Determination Data'!$K$4:$AN$415,AC$2,FALSE)</f>
        <v>0</v>
      </c>
      <c r="AD22" s="87">
        <f>'5th Cycle Summary-Final'!U22-VLOOKUP(FinalComparison!$G22,'SB35 Determination Data'!$K$4:$AN$415,AD$2,FALSE)</f>
        <v>0</v>
      </c>
      <c r="AE22" s="87">
        <f>'5th Cycle Summary-Final'!V22-VLOOKUP(FinalComparison!$G22,'SB35 Determination Data'!$K$4:$AN$415,AE$2,FALSE)</f>
        <v>0</v>
      </c>
      <c r="AF22" s="87">
        <f>'5th Cycle Summary-Final'!W22-VLOOKUP(FinalComparison!$G22,'SB35 Determination Data'!$K$4:$AN$415,AF$2,FALSE)</f>
        <v>0</v>
      </c>
    </row>
    <row r="23" spans="1:32" ht="12.75" customHeight="1" x14ac:dyDescent="0.15">
      <c r="A23" t="s">
        <v>88</v>
      </c>
      <c r="F23" t="s">
        <v>89</v>
      </c>
      <c r="G23" t="s">
        <v>91</v>
      </c>
      <c r="H23" s="87">
        <f>'5th Cycle Summary-Final'!D23-VLOOKUP(FinalComparison!$G23,'SB35 Determination Data'!$K$4:$AN$415,H$2,FALSE)</f>
        <v>0</v>
      </c>
      <c r="I23" s="87">
        <f>'5th Cycle Summary-Final'!E23-VLOOKUP(FinalComparison!$G23,'SB35 Determination Data'!$K$4:$AN$415,I$2,FALSE)</f>
        <v>0</v>
      </c>
      <c r="J23" s="87">
        <f>'5th Cycle Summary-Final'!F23-VLOOKUP(FinalComparison!$G23,'SB35 Determination Data'!$K$4:$AN$415,J$2,FALSE)</f>
        <v>0</v>
      </c>
      <c r="K23" s="87">
        <f>'5th Cycle Summary-Final'!G23-VLOOKUP(FinalComparison!$G23,'SB35 Determination Data'!$K$4:$AN$415,K$2,FALSE)</f>
        <v>0</v>
      </c>
      <c r="L23" s="87">
        <f>'5th Cycle Summary-Final'!H23-VLOOKUP(FinalComparison!$G23,'SB35 Determination Data'!$K$4:$AN$415,L$2,FALSE)</f>
        <v>0</v>
      </c>
      <c r="M23" s="87">
        <f>'5th Cycle Summary-Final'!I23-VLOOKUP(FinalComparison!$G23,'SB35 Determination Data'!$K$4:$AN$415,M$2,FALSE)</f>
        <v>0</v>
      </c>
      <c r="N23" s="87"/>
      <c r="O23" s="87"/>
      <c r="P23" s="87">
        <f>'5th Cycle Summary-Final'!J23-VLOOKUP(FinalComparison!$G23,'SB35 Determination Data'!$K$4:$AN$415,P$2,FALSE)</f>
        <v>0</v>
      </c>
      <c r="Q23" s="87">
        <f>'5th Cycle Summary-Final'!K23-VLOOKUP(FinalComparison!$G23,'SB35 Determination Data'!$K$4:$AN$415,Q$2,FALSE)</f>
        <v>0</v>
      </c>
      <c r="R23" s="87">
        <f>'5th Cycle Summary-Final'!L23-VLOOKUP(FinalComparison!$G23,'SB35 Determination Data'!$K$4:$AN$415,R$2,FALSE)</f>
        <v>0</v>
      </c>
      <c r="S23" s="87">
        <f>'5th Cycle Summary-Final'!M23-VLOOKUP(FinalComparison!$G23,'SB35 Determination Data'!$K$4:$AN$415,S$2,FALSE)</f>
        <v>0</v>
      </c>
      <c r="T23" s="87">
        <f>'5th Cycle Summary-Final'!N23-VLOOKUP(FinalComparison!$G23,'SB35 Determination Data'!$K$4:$AN$415,T$2,FALSE)</f>
        <v>0</v>
      </c>
      <c r="U23" s="80"/>
      <c r="V23" s="80"/>
      <c r="W23" s="87">
        <f>'5th Cycle Summary-Final'!O23-VLOOKUP(FinalComparison!$G23,'SB35 Determination Data'!$K$4:$AN$415,W$2,FALSE)</f>
        <v>0</v>
      </c>
      <c r="X23" s="80"/>
      <c r="Y23" s="87">
        <f>'5th Cycle Summary-Final'!P23-VLOOKUP(FinalComparison!$G23,'SB35 Determination Data'!$K$4:$AN$415,Y$2,FALSE)</f>
        <v>0</v>
      </c>
      <c r="Z23" s="87">
        <f>'5th Cycle Summary-Final'!Q23-VLOOKUP(FinalComparison!$G23,'SB35 Determination Data'!$K$4:$AN$415,Z$2,FALSE)</f>
        <v>0</v>
      </c>
      <c r="AA23" s="87">
        <f>'5th Cycle Summary-Final'!R23-VLOOKUP(FinalComparison!$G23,'SB35 Determination Data'!$K$4:$AN$415,AA$2,FALSE)</f>
        <v>0</v>
      </c>
      <c r="AB23" s="87">
        <f>'5th Cycle Summary-Final'!S23-VLOOKUP(FinalComparison!$G23,'SB35 Determination Data'!$K$4:$AN$415,AB$2,FALSE)</f>
        <v>0</v>
      </c>
      <c r="AC23" s="87">
        <f>'5th Cycle Summary-Final'!T23-VLOOKUP(FinalComparison!$G23,'SB35 Determination Data'!$K$4:$AN$415,AC$2,FALSE)</f>
        <v>0</v>
      </c>
      <c r="AD23" s="87">
        <f>'5th Cycle Summary-Final'!U23-VLOOKUP(FinalComparison!$G23,'SB35 Determination Data'!$K$4:$AN$415,AD$2,FALSE)</f>
        <v>0</v>
      </c>
      <c r="AE23" s="87">
        <f>'5th Cycle Summary-Final'!V23-VLOOKUP(FinalComparison!$G23,'SB35 Determination Data'!$K$4:$AN$415,AE$2,FALSE)</f>
        <v>0</v>
      </c>
      <c r="AF23" s="87">
        <f>'5th Cycle Summary-Final'!W23-VLOOKUP(FinalComparison!$G23,'SB35 Determination Data'!$K$4:$AN$415,AF$2,FALSE)</f>
        <v>0</v>
      </c>
    </row>
    <row r="24" spans="1:32" ht="12.75" customHeight="1" x14ac:dyDescent="0.15">
      <c r="A24" t="s">
        <v>88</v>
      </c>
      <c r="F24" t="s">
        <v>89</v>
      </c>
      <c r="G24" t="s">
        <v>92</v>
      </c>
      <c r="H24" s="87">
        <f>'5th Cycle Summary-Final'!D24-VLOOKUP(FinalComparison!$G24,'SB35 Determination Data'!$K$4:$AN$415,H$2,FALSE)</f>
        <v>0</v>
      </c>
      <c r="I24" s="87">
        <f>'5th Cycle Summary-Final'!E24-VLOOKUP(FinalComparison!$G24,'SB35 Determination Data'!$K$4:$AN$415,I$2,FALSE)</f>
        <v>0</v>
      </c>
      <c r="J24" s="87">
        <f>'5th Cycle Summary-Final'!F24-VLOOKUP(FinalComparison!$G24,'SB35 Determination Data'!$K$4:$AN$415,J$2,FALSE)</f>
        <v>0</v>
      </c>
      <c r="K24" s="87">
        <f>'5th Cycle Summary-Final'!G24-VLOOKUP(FinalComparison!$G24,'SB35 Determination Data'!$K$4:$AN$415,K$2,FALSE)</f>
        <v>0</v>
      </c>
      <c r="L24" s="87">
        <f>'5th Cycle Summary-Final'!H24-VLOOKUP(FinalComparison!$G24,'SB35 Determination Data'!$K$4:$AN$415,L$2,FALSE)</f>
        <v>0</v>
      </c>
      <c r="M24" s="87">
        <f>'5th Cycle Summary-Final'!I24-VLOOKUP(FinalComparison!$G24,'SB35 Determination Data'!$K$4:$AN$415,M$2,FALSE)</f>
        <v>0</v>
      </c>
      <c r="N24" s="87"/>
      <c r="O24" s="87"/>
      <c r="P24" s="87">
        <f>'5th Cycle Summary-Final'!J24-VLOOKUP(FinalComparison!$G24,'SB35 Determination Data'!$K$4:$AN$415,P$2,FALSE)</f>
        <v>0</v>
      </c>
      <c r="Q24" s="87">
        <f>'5th Cycle Summary-Final'!K24-VLOOKUP(FinalComparison!$G24,'SB35 Determination Data'!$K$4:$AN$415,Q$2,FALSE)</f>
        <v>0</v>
      </c>
      <c r="R24" s="87">
        <f>'5th Cycle Summary-Final'!L24-VLOOKUP(FinalComparison!$G24,'SB35 Determination Data'!$K$4:$AN$415,R$2,FALSE)</f>
        <v>0</v>
      </c>
      <c r="S24" s="87">
        <f>'5th Cycle Summary-Final'!M24-VLOOKUP(FinalComparison!$G24,'SB35 Determination Data'!$K$4:$AN$415,S$2,FALSE)</f>
        <v>0</v>
      </c>
      <c r="T24" s="87">
        <f>'5th Cycle Summary-Final'!N24-VLOOKUP(FinalComparison!$G24,'SB35 Determination Data'!$K$4:$AN$415,T$2,FALSE)</f>
        <v>0</v>
      </c>
      <c r="U24" s="80"/>
      <c r="V24" s="80"/>
      <c r="W24" s="87">
        <f>'5th Cycle Summary-Final'!O24-VLOOKUP(FinalComparison!$G24,'SB35 Determination Data'!$K$4:$AN$415,W$2,FALSE)</f>
        <v>0</v>
      </c>
      <c r="X24" s="80"/>
      <c r="Y24" s="87">
        <f>'5th Cycle Summary-Final'!P24-VLOOKUP(FinalComparison!$G24,'SB35 Determination Data'!$K$4:$AN$415,Y$2,FALSE)</f>
        <v>0</v>
      </c>
      <c r="Z24" s="87">
        <f>'5th Cycle Summary-Final'!Q24-VLOOKUP(FinalComparison!$G24,'SB35 Determination Data'!$K$4:$AN$415,Z$2,FALSE)</f>
        <v>0</v>
      </c>
      <c r="AA24" s="87">
        <f>'5th Cycle Summary-Final'!R24-VLOOKUP(FinalComparison!$G24,'SB35 Determination Data'!$K$4:$AN$415,AA$2,FALSE)</f>
        <v>0</v>
      </c>
      <c r="AB24" s="87">
        <f>'5th Cycle Summary-Final'!S24-VLOOKUP(FinalComparison!$G24,'SB35 Determination Data'!$K$4:$AN$415,AB$2,FALSE)</f>
        <v>0</v>
      </c>
      <c r="AC24" s="87">
        <f>'5th Cycle Summary-Final'!T24-VLOOKUP(FinalComparison!$G24,'SB35 Determination Data'!$K$4:$AN$415,AC$2,FALSE)</f>
        <v>0</v>
      </c>
      <c r="AD24" s="87">
        <f>'5th Cycle Summary-Final'!U24-VLOOKUP(FinalComparison!$G24,'SB35 Determination Data'!$K$4:$AN$415,AD$2,FALSE)</f>
        <v>0</v>
      </c>
      <c r="AE24" s="87">
        <f>'5th Cycle Summary-Final'!V24-VLOOKUP(FinalComparison!$G24,'SB35 Determination Data'!$K$4:$AN$415,AE$2,FALSE)</f>
        <v>0</v>
      </c>
      <c r="AF24" s="87">
        <f>'5th Cycle Summary-Final'!W24-VLOOKUP(FinalComparison!$G24,'SB35 Determination Data'!$K$4:$AN$415,AF$2,FALSE)</f>
        <v>0</v>
      </c>
    </row>
    <row r="25" spans="1:32" ht="12.75" customHeight="1" x14ac:dyDescent="0.15">
      <c r="A25" t="s">
        <v>88</v>
      </c>
      <c r="F25" t="s">
        <v>89</v>
      </c>
      <c r="G25" t="s">
        <v>93</v>
      </c>
      <c r="H25" s="87">
        <f>'5th Cycle Summary-Final'!D25-VLOOKUP(FinalComparison!$G25,'SB35 Determination Data'!$K$4:$AN$415,H$2,FALSE)</f>
        <v>0</v>
      </c>
      <c r="I25" s="87">
        <f>'5th Cycle Summary-Final'!E25-VLOOKUP(FinalComparison!$G25,'SB35 Determination Data'!$K$4:$AN$415,I$2,FALSE)</f>
        <v>0</v>
      </c>
      <c r="J25" s="87">
        <f>'5th Cycle Summary-Final'!F25-VLOOKUP(FinalComparison!$G25,'SB35 Determination Data'!$K$4:$AN$415,J$2,FALSE)</f>
        <v>0</v>
      </c>
      <c r="K25" s="87">
        <f>'5th Cycle Summary-Final'!G25-VLOOKUP(FinalComparison!$G25,'SB35 Determination Data'!$K$4:$AN$415,K$2,FALSE)</f>
        <v>0</v>
      </c>
      <c r="L25" s="87">
        <f>'5th Cycle Summary-Final'!H25-VLOOKUP(FinalComparison!$G25,'SB35 Determination Data'!$K$4:$AN$415,L$2,FALSE)</f>
        <v>0</v>
      </c>
      <c r="M25" s="87">
        <f>'5th Cycle Summary-Final'!I25-VLOOKUP(FinalComparison!$G25,'SB35 Determination Data'!$K$4:$AN$415,M$2,FALSE)</f>
        <v>0</v>
      </c>
      <c r="N25" s="87"/>
      <c r="O25" s="87"/>
      <c r="P25" s="87">
        <f>'5th Cycle Summary-Final'!J25-VLOOKUP(FinalComparison!$G25,'SB35 Determination Data'!$K$4:$AN$415,P$2,FALSE)</f>
        <v>0</v>
      </c>
      <c r="Q25" s="87">
        <f>'5th Cycle Summary-Final'!K25-VLOOKUP(FinalComparison!$G25,'SB35 Determination Data'!$K$4:$AN$415,Q$2,FALSE)</f>
        <v>0</v>
      </c>
      <c r="R25" s="87">
        <f>'5th Cycle Summary-Final'!L25-VLOOKUP(FinalComparison!$G25,'SB35 Determination Data'!$K$4:$AN$415,R$2,FALSE)</f>
        <v>0</v>
      </c>
      <c r="S25" s="87">
        <f>'5th Cycle Summary-Final'!M25-VLOOKUP(FinalComparison!$G25,'SB35 Determination Data'!$K$4:$AN$415,S$2,FALSE)</f>
        <v>0</v>
      </c>
      <c r="T25" s="87">
        <f>'5th Cycle Summary-Final'!N25-VLOOKUP(FinalComparison!$G25,'SB35 Determination Data'!$K$4:$AN$415,T$2,FALSE)</f>
        <v>0</v>
      </c>
      <c r="U25" s="80"/>
      <c r="V25" s="80"/>
      <c r="W25" s="87">
        <f>'5th Cycle Summary-Final'!O25-VLOOKUP(FinalComparison!$G25,'SB35 Determination Data'!$K$4:$AN$415,W$2,FALSE)</f>
        <v>0</v>
      </c>
      <c r="X25" s="80"/>
      <c r="Y25" s="87">
        <f>'5th Cycle Summary-Final'!P25-VLOOKUP(FinalComparison!$G25,'SB35 Determination Data'!$K$4:$AN$415,Y$2,FALSE)</f>
        <v>0</v>
      </c>
      <c r="Z25" s="87">
        <f>'5th Cycle Summary-Final'!Q25-VLOOKUP(FinalComparison!$G25,'SB35 Determination Data'!$K$4:$AN$415,Z$2,FALSE)</f>
        <v>0</v>
      </c>
      <c r="AA25" s="87">
        <f>'5th Cycle Summary-Final'!R25-VLOOKUP(FinalComparison!$G25,'SB35 Determination Data'!$K$4:$AN$415,AA$2,FALSE)</f>
        <v>0</v>
      </c>
      <c r="AB25" s="87">
        <f>'5th Cycle Summary-Final'!S25-VLOOKUP(FinalComparison!$G25,'SB35 Determination Data'!$K$4:$AN$415,AB$2,FALSE)</f>
        <v>0</v>
      </c>
      <c r="AC25" s="87">
        <f>'5th Cycle Summary-Final'!T25-VLOOKUP(FinalComparison!$G25,'SB35 Determination Data'!$K$4:$AN$415,AC$2,FALSE)</f>
        <v>0</v>
      </c>
      <c r="AD25" s="87">
        <f>'5th Cycle Summary-Final'!U25-VLOOKUP(FinalComparison!$G25,'SB35 Determination Data'!$K$4:$AN$415,AD$2,FALSE)</f>
        <v>0</v>
      </c>
      <c r="AE25" s="87">
        <f>'5th Cycle Summary-Final'!V25-VLOOKUP(FinalComparison!$G25,'SB35 Determination Data'!$K$4:$AN$415,AE$2,FALSE)</f>
        <v>0</v>
      </c>
      <c r="AF25" s="87">
        <f>'5th Cycle Summary-Final'!W25-VLOOKUP(FinalComparison!$G25,'SB35 Determination Data'!$K$4:$AN$415,AF$2,FALSE)</f>
        <v>0</v>
      </c>
    </row>
    <row r="26" spans="1:32" ht="12.75" customHeight="1" x14ac:dyDescent="0.15">
      <c r="A26" t="s">
        <v>88</v>
      </c>
      <c r="F26" t="s">
        <v>89</v>
      </c>
      <c r="G26" t="s">
        <v>94</v>
      </c>
      <c r="H26" s="87">
        <f>'5th Cycle Summary-Final'!D26-VLOOKUP(FinalComparison!$G26,'SB35 Determination Data'!$K$4:$AN$415,H$2,FALSE)</f>
        <v>0</v>
      </c>
      <c r="I26" s="87">
        <f>'5th Cycle Summary-Final'!E26-VLOOKUP(FinalComparison!$G26,'SB35 Determination Data'!$K$4:$AN$415,I$2,FALSE)</f>
        <v>0</v>
      </c>
      <c r="J26" s="87">
        <f>'5th Cycle Summary-Final'!F26-VLOOKUP(FinalComparison!$G26,'SB35 Determination Data'!$K$4:$AN$415,J$2,FALSE)</f>
        <v>0</v>
      </c>
      <c r="K26" s="87">
        <f>'5th Cycle Summary-Final'!G26-VLOOKUP(FinalComparison!$G26,'SB35 Determination Data'!$K$4:$AN$415,K$2,FALSE)</f>
        <v>0</v>
      </c>
      <c r="L26" s="87">
        <f>'5th Cycle Summary-Final'!H26-VLOOKUP(FinalComparison!$G26,'SB35 Determination Data'!$K$4:$AN$415,L$2,FALSE)</f>
        <v>0</v>
      </c>
      <c r="M26" s="87">
        <f>'5th Cycle Summary-Final'!I26-VLOOKUP(FinalComparison!$G26,'SB35 Determination Data'!$K$4:$AN$415,M$2,FALSE)</f>
        <v>0</v>
      </c>
      <c r="N26" s="87"/>
      <c r="O26" s="87"/>
      <c r="P26" s="87">
        <f>'5th Cycle Summary-Final'!J26-VLOOKUP(FinalComparison!$G26,'SB35 Determination Data'!$K$4:$AN$415,P$2,FALSE)</f>
        <v>0</v>
      </c>
      <c r="Q26" s="87">
        <f>'5th Cycle Summary-Final'!K26-VLOOKUP(FinalComparison!$G26,'SB35 Determination Data'!$K$4:$AN$415,Q$2,FALSE)</f>
        <v>0</v>
      </c>
      <c r="R26" s="87">
        <f>'5th Cycle Summary-Final'!L26-VLOOKUP(FinalComparison!$G26,'SB35 Determination Data'!$K$4:$AN$415,R$2,FALSE)</f>
        <v>0</v>
      </c>
      <c r="S26" s="87">
        <f>'5th Cycle Summary-Final'!M26-VLOOKUP(FinalComparison!$G26,'SB35 Determination Data'!$K$4:$AN$415,S$2,FALSE)</f>
        <v>0</v>
      </c>
      <c r="T26" s="87">
        <f>'5th Cycle Summary-Final'!N26-VLOOKUP(FinalComparison!$G26,'SB35 Determination Data'!$K$4:$AN$415,T$2,FALSE)</f>
        <v>0</v>
      </c>
      <c r="U26" s="80"/>
      <c r="V26" s="80"/>
      <c r="W26" s="87">
        <f>'5th Cycle Summary-Final'!O26-VLOOKUP(FinalComparison!$G26,'SB35 Determination Data'!$K$4:$AN$415,W$2,FALSE)</f>
        <v>0</v>
      </c>
      <c r="X26" s="80"/>
      <c r="Y26" s="87">
        <f>'5th Cycle Summary-Final'!P26-VLOOKUP(FinalComparison!$G26,'SB35 Determination Data'!$K$4:$AN$415,Y$2,FALSE)</f>
        <v>0</v>
      </c>
      <c r="Z26" s="87">
        <f>'5th Cycle Summary-Final'!Q26-VLOOKUP(FinalComparison!$G26,'SB35 Determination Data'!$K$4:$AN$415,Z$2,FALSE)</f>
        <v>0</v>
      </c>
      <c r="AA26" s="87">
        <f>'5th Cycle Summary-Final'!R26-VLOOKUP(FinalComparison!$G26,'SB35 Determination Data'!$K$4:$AN$415,AA$2,FALSE)</f>
        <v>0</v>
      </c>
      <c r="AB26" s="87">
        <f>'5th Cycle Summary-Final'!S26-VLOOKUP(FinalComparison!$G26,'SB35 Determination Data'!$K$4:$AN$415,AB$2,FALSE)</f>
        <v>0</v>
      </c>
      <c r="AC26" s="87">
        <f>'5th Cycle Summary-Final'!T26-VLOOKUP(FinalComparison!$G26,'SB35 Determination Data'!$K$4:$AN$415,AC$2,FALSE)</f>
        <v>0</v>
      </c>
      <c r="AD26" s="87">
        <f>'5th Cycle Summary-Final'!U26-VLOOKUP(FinalComparison!$G26,'SB35 Determination Data'!$K$4:$AN$415,AD$2,FALSE)</f>
        <v>0</v>
      </c>
      <c r="AE26" s="87">
        <f>'5th Cycle Summary-Final'!V26-VLOOKUP(FinalComparison!$G26,'SB35 Determination Data'!$K$4:$AN$415,AE$2,FALSE)</f>
        <v>0</v>
      </c>
      <c r="AF26" s="87">
        <f>'5th Cycle Summary-Final'!W26-VLOOKUP(FinalComparison!$G26,'SB35 Determination Data'!$K$4:$AN$415,AF$2,FALSE)</f>
        <v>0</v>
      </c>
    </row>
    <row r="27" spans="1:32" ht="12.75" customHeight="1" x14ac:dyDescent="0.15">
      <c r="A27" t="s">
        <v>95</v>
      </c>
      <c r="F27" t="s">
        <v>83</v>
      </c>
      <c r="G27" t="s">
        <v>96</v>
      </c>
      <c r="H27" s="87">
        <f>'5th Cycle Summary-Final'!D27-VLOOKUP(FinalComparison!$G27,'SB35 Determination Data'!$K$4:$AN$415,H$2,FALSE)</f>
        <v>0</v>
      </c>
      <c r="I27" s="87">
        <f>'5th Cycle Summary-Final'!E27-VLOOKUP(FinalComparison!$G27,'SB35 Determination Data'!$K$4:$AN$415,I$2,FALSE)</f>
        <v>-1</v>
      </c>
      <c r="J27" s="87">
        <f>'5th Cycle Summary-Final'!F27-VLOOKUP(FinalComparison!$G27,'SB35 Determination Data'!$K$4:$AN$415,J$2,FALSE)</f>
        <v>0</v>
      </c>
      <c r="K27" s="87">
        <f>'5th Cycle Summary-Final'!G27-VLOOKUP(FinalComparison!$G27,'SB35 Determination Data'!$K$4:$AN$415,K$2,FALSE)</f>
        <v>-1</v>
      </c>
      <c r="L27" s="87">
        <f>'5th Cycle Summary-Final'!H27-VLOOKUP(FinalComparison!$G27,'SB35 Determination Data'!$K$4:$AN$415,L$2,FALSE)</f>
        <v>1</v>
      </c>
      <c r="M27" s="87">
        <f>'5th Cycle Summary-Final'!I27-VLOOKUP(FinalComparison!$G27,'SB35 Determination Data'!$K$4:$AN$415,M$2,FALSE)</f>
        <v>-4.1493775933610366E-3</v>
      </c>
      <c r="N27" s="87"/>
      <c r="O27" s="87"/>
      <c r="P27" s="87">
        <f>'5th Cycle Summary-Final'!J27-VLOOKUP(FinalComparison!$G27,'SB35 Determination Data'!$K$4:$AN$415,P$2,FALSE)</f>
        <v>0</v>
      </c>
      <c r="Q27" s="87">
        <f>'5th Cycle Summary-Final'!K27-VLOOKUP(FinalComparison!$G27,'SB35 Determination Data'!$K$4:$AN$415,Q$2,FALSE)</f>
        <v>0</v>
      </c>
      <c r="R27" s="87">
        <f>'5th Cycle Summary-Final'!L27-VLOOKUP(FinalComparison!$G27,'SB35 Determination Data'!$K$4:$AN$415,R$2,FALSE)</f>
        <v>0</v>
      </c>
      <c r="S27" s="87">
        <f>'5th Cycle Summary-Final'!M27-VLOOKUP(FinalComparison!$G27,'SB35 Determination Data'!$K$4:$AN$415,S$2,FALSE)</f>
        <v>0</v>
      </c>
      <c r="T27" s="87">
        <f>'5th Cycle Summary-Final'!N27-VLOOKUP(FinalComparison!$G27,'SB35 Determination Data'!$K$4:$AN$415,T$2,FALSE)</f>
        <v>0</v>
      </c>
      <c r="U27" s="80"/>
      <c r="V27" s="80"/>
      <c r="W27" s="87">
        <f>'5th Cycle Summary-Final'!O27-VLOOKUP(FinalComparison!$G27,'SB35 Determination Data'!$K$4:$AN$415,W$2,FALSE)</f>
        <v>0</v>
      </c>
      <c r="X27" s="80"/>
      <c r="Y27" s="87">
        <f>'5th Cycle Summary-Final'!P27-VLOOKUP(FinalComparison!$G27,'SB35 Determination Data'!$K$4:$AN$415,Y$2,FALSE)</f>
        <v>0</v>
      </c>
      <c r="Z27" s="87">
        <f>'5th Cycle Summary-Final'!Q27-VLOOKUP(FinalComparison!$G27,'SB35 Determination Data'!$K$4:$AN$415,Z$2,FALSE)</f>
        <v>-23</v>
      </c>
      <c r="AA27" s="87">
        <f>'5th Cycle Summary-Final'!R27-VLOOKUP(FinalComparison!$G27,'SB35 Determination Data'!$K$4:$AN$415,AA$2,FALSE)</f>
        <v>0</v>
      </c>
      <c r="AB27" s="87">
        <f>'5th Cycle Summary-Final'!S27-VLOOKUP(FinalComparison!$G27,'SB35 Determination Data'!$K$4:$AN$415,AB$2,FALSE)</f>
        <v>-0.11979166666666674</v>
      </c>
      <c r="AC27" s="87">
        <f>'5th Cycle Summary-Final'!T27-VLOOKUP(FinalComparison!$G27,'SB35 Determination Data'!$K$4:$AN$415,AC$2,FALSE)</f>
        <v>0</v>
      </c>
      <c r="AD27" s="87">
        <f>'5th Cycle Summary-Final'!U27-VLOOKUP(FinalComparison!$G27,'SB35 Determination Data'!$K$4:$AN$415,AD$2,FALSE)</f>
        <v>-20</v>
      </c>
      <c r="AE27" s="87">
        <f>'5th Cycle Summary-Final'!V27-VLOOKUP(FinalComparison!$G27,'SB35 Determination Data'!$K$4:$AN$415,AE$2,FALSE)</f>
        <v>20</v>
      </c>
      <c r="AF27" s="87">
        <f>'5th Cycle Summary-Final'!W27-VLOOKUP(FinalComparison!$G27,'SB35 Determination Data'!$K$4:$AN$415,AF$2,FALSE)</f>
        <v>-4.2462845010615702E-2</v>
      </c>
    </row>
    <row r="28" spans="1:32" ht="12.75" customHeight="1" x14ac:dyDescent="0.15">
      <c r="A28" t="s">
        <v>97</v>
      </c>
      <c r="F28" t="s">
        <v>83</v>
      </c>
      <c r="G28" t="s">
        <v>98</v>
      </c>
      <c r="H28" s="87">
        <f>'5th Cycle Summary-Final'!D28-VLOOKUP(FinalComparison!$G28,'SB35 Determination Data'!$K$4:$AN$415,H$2,FALSE)</f>
        <v>0</v>
      </c>
      <c r="I28" s="87">
        <f>'5th Cycle Summary-Final'!E28-VLOOKUP(FinalComparison!$G28,'SB35 Determination Data'!$K$4:$AN$415,I$2,FALSE)</f>
        <v>-3</v>
      </c>
      <c r="J28" s="87">
        <f>'5th Cycle Summary-Final'!F28-VLOOKUP(FinalComparison!$G28,'SB35 Determination Data'!$K$4:$AN$415,J$2,FALSE)</f>
        <v>0</v>
      </c>
      <c r="K28" s="87">
        <f>'5th Cycle Summary-Final'!G28-VLOOKUP(FinalComparison!$G28,'SB35 Determination Data'!$K$4:$AN$415,K$2,FALSE)</f>
        <v>-3</v>
      </c>
      <c r="L28" s="87">
        <f>'5th Cycle Summary-Final'!H28-VLOOKUP(FinalComparison!$G28,'SB35 Determination Data'!$K$4:$AN$415,L$2,FALSE)</f>
        <v>3</v>
      </c>
      <c r="M28" s="87">
        <f>'5th Cycle Summary-Final'!I28-VLOOKUP(FinalComparison!$G28,'SB35 Determination Data'!$K$4:$AN$415,M$2,FALSE)</f>
        <v>-2.803738317757009E-2</v>
      </c>
      <c r="N28" s="87"/>
      <c r="O28" s="87"/>
      <c r="P28" s="87">
        <f>'5th Cycle Summary-Final'!J28-VLOOKUP(FinalComparison!$G28,'SB35 Determination Data'!$K$4:$AN$415,P$2,FALSE)</f>
        <v>0</v>
      </c>
      <c r="Q28" s="87">
        <f>'5th Cycle Summary-Final'!K28-VLOOKUP(FinalComparison!$G28,'SB35 Determination Data'!$K$4:$AN$415,Q$2,FALSE)</f>
        <v>0</v>
      </c>
      <c r="R28" s="87">
        <f>'5th Cycle Summary-Final'!L28-VLOOKUP(FinalComparison!$G28,'SB35 Determination Data'!$K$4:$AN$415,R$2,FALSE)</f>
        <v>0</v>
      </c>
      <c r="S28" s="87">
        <f>'5th Cycle Summary-Final'!M28-VLOOKUP(FinalComparison!$G28,'SB35 Determination Data'!$K$4:$AN$415,S$2,FALSE)</f>
        <v>0</v>
      </c>
      <c r="T28" s="87">
        <f>'5th Cycle Summary-Final'!N28-VLOOKUP(FinalComparison!$G28,'SB35 Determination Data'!$K$4:$AN$415,T$2,FALSE)</f>
        <v>0</v>
      </c>
      <c r="U28" s="80"/>
      <c r="V28" s="80"/>
      <c r="W28" s="87">
        <f>'5th Cycle Summary-Final'!O28-VLOOKUP(FinalComparison!$G28,'SB35 Determination Data'!$K$4:$AN$415,W$2,FALSE)</f>
        <v>0</v>
      </c>
      <c r="X28" s="80"/>
      <c r="Y28" s="87">
        <f>'5th Cycle Summary-Final'!P28-VLOOKUP(FinalComparison!$G28,'SB35 Determination Data'!$K$4:$AN$415,Y$2,FALSE)</f>
        <v>0</v>
      </c>
      <c r="Z28" s="87">
        <f>'5th Cycle Summary-Final'!Q28-VLOOKUP(FinalComparison!$G28,'SB35 Determination Data'!$K$4:$AN$415,Z$2,FALSE)</f>
        <v>-2</v>
      </c>
      <c r="AA28" s="87">
        <f>'5th Cycle Summary-Final'!R28-VLOOKUP(FinalComparison!$G28,'SB35 Determination Data'!$K$4:$AN$415,AA$2,FALSE)</f>
        <v>2</v>
      </c>
      <c r="AB28" s="87">
        <f>'5th Cycle Summary-Final'!S28-VLOOKUP(FinalComparison!$G28,'SB35 Determination Data'!$K$4:$AN$415,AB$2,FALSE)</f>
        <v>-2.1978021978022011E-2</v>
      </c>
      <c r="AC28" s="87">
        <f>'5th Cycle Summary-Final'!T28-VLOOKUP(FinalComparison!$G28,'SB35 Determination Data'!$K$4:$AN$415,AC$2,FALSE)</f>
        <v>0</v>
      </c>
      <c r="AD28" s="87">
        <f>'5th Cycle Summary-Final'!U28-VLOOKUP(FinalComparison!$G28,'SB35 Determination Data'!$K$4:$AN$415,AD$2,FALSE)</f>
        <v>-6</v>
      </c>
      <c r="AE28" s="87">
        <f>'5th Cycle Summary-Final'!V28-VLOOKUP(FinalComparison!$G28,'SB35 Determination Data'!$K$4:$AN$415,AE$2,FALSE)</f>
        <v>6</v>
      </c>
      <c r="AF28" s="87">
        <f>'5th Cycle Summary-Final'!W28-VLOOKUP(FinalComparison!$G28,'SB35 Determination Data'!$K$4:$AN$415,AF$2,FALSE)</f>
        <v>-2.8571428571428581E-2</v>
      </c>
    </row>
    <row r="29" spans="1:32" ht="12.75" customHeight="1" x14ac:dyDescent="0.15">
      <c r="A29" t="s">
        <v>99</v>
      </c>
      <c r="F29" t="s">
        <v>67</v>
      </c>
      <c r="G29" t="s">
        <v>100</v>
      </c>
      <c r="H29" s="87">
        <f>'5th Cycle Summary-Final'!D29-VLOOKUP(FinalComparison!$G29,'SB35 Determination Data'!$K$4:$AN$415,H$2,FALSE)</f>
        <v>0</v>
      </c>
      <c r="I29" s="87">
        <f>'5th Cycle Summary-Final'!E29-VLOOKUP(FinalComparison!$G29,'SB35 Determination Data'!$K$4:$AN$415,I$2,FALSE)</f>
        <v>-1</v>
      </c>
      <c r="J29" s="87">
        <f>'5th Cycle Summary-Final'!F29-VLOOKUP(FinalComparison!$G29,'SB35 Determination Data'!$K$4:$AN$415,J$2,FALSE)</f>
        <v>0</v>
      </c>
      <c r="K29" s="87">
        <f>'5th Cycle Summary-Final'!G29-VLOOKUP(FinalComparison!$G29,'SB35 Determination Data'!$K$4:$AN$415,K$2,FALSE)</f>
        <v>-1</v>
      </c>
      <c r="L29" s="87">
        <f>'5th Cycle Summary-Final'!H29-VLOOKUP(FinalComparison!$G29,'SB35 Determination Data'!$K$4:$AN$415,L$2,FALSE)</f>
        <v>1</v>
      </c>
      <c r="M29" s="87">
        <f>'5th Cycle Summary-Final'!I29-VLOOKUP(FinalComparison!$G29,'SB35 Determination Data'!$K$4:$AN$415,M$2,FALSE)</f>
        <v>-2.8653295128939771E-3</v>
      </c>
      <c r="N29" s="87"/>
      <c r="O29" s="87"/>
      <c r="P29" s="87">
        <f>'5th Cycle Summary-Final'!J29-VLOOKUP(FinalComparison!$G29,'SB35 Determination Data'!$K$4:$AN$415,P$2,FALSE)</f>
        <v>0</v>
      </c>
      <c r="Q29" s="87">
        <f>'5th Cycle Summary-Final'!K29-VLOOKUP(FinalComparison!$G29,'SB35 Determination Data'!$K$4:$AN$415,Q$2,FALSE)</f>
        <v>-1</v>
      </c>
      <c r="R29" s="87">
        <f>'5th Cycle Summary-Final'!L29-VLOOKUP(FinalComparison!$G29,'SB35 Determination Data'!$K$4:$AN$415,R$2,FALSE)</f>
        <v>0</v>
      </c>
      <c r="S29" s="87">
        <f>'5th Cycle Summary-Final'!M29-VLOOKUP(FinalComparison!$G29,'SB35 Determination Data'!$K$4:$AN$415,S$2,FALSE)</f>
        <v>-1</v>
      </c>
      <c r="T29" s="87">
        <f>'5th Cycle Summary-Final'!N29-VLOOKUP(FinalComparison!$G29,'SB35 Determination Data'!$K$4:$AN$415,T$2,FALSE)</f>
        <v>1</v>
      </c>
      <c r="U29" s="80"/>
      <c r="V29" s="80"/>
      <c r="W29" s="87">
        <f>'5th Cycle Summary-Final'!O29-VLOOKUP(FinalComparison!$G29,'SB35 Determination Data'!$K$4:$AN$415,W$2,FALSE)</f>
        <v>-4.8780487804878049E-3</v>
      </c>
      <c r="X29" s="80"/>
      <c r="Y29" s="87">
        <f>'5th Cycle Summary-Final'!P29-VLOOKUP(FinalComparison!$G29,'SB35 Determination Data'!$K$4:$AN$415,Y$2,FALSE)</f>
        <v>0</v>
      </c>
      <c r="Z29" s="87">
        <f>'5th Cycle Summary-Final'!Q29-VLOOKUP(FinalComparison!$G29,'SB35 Determination Data'!$K$4:$AN$415,Z$2,FALSE)</f>
        <v>0</v>
      </c>
      <c r="AA29" s="87">
        <f>'5th Cycle Summary-Final'!R29-VLOOKUP(FinalComparison!$G29,'SB35 Determination Data'!$K$4:$AN$415,AA$2,FALSE)</f>
        <v>0</v>
      </c>
      <c r="AB29" s="87">
        <f>'5th Cycle Summary-Final'!S29-VLOOKUP(FinalComparison!$G29,'SB35 Determination Data'!$K$4:$AN$415,AB$2,FALSE)</f>
        <v>0</v>
      </c>
      <c r="AC29" s="87">
        <f>'5th Cycle Summary-Final'!T29-VLOOKUP(FinalComparison!$G29,'SB35 Determination Data'!$K$4:$AN$415,AC$2,FALSE)</f>
        <v>0</v>
      </c>
      <c r="AD29" s="87">
        <f>'5th Cycle Summary-Final'!U29-VLOOKUP(FinalComparison!$G29,'SB35 Determination Data'!$K$4:$AN$415,AD$2,FALSE)</f>
        <v>-119</v>
      </c>
      <c r="AE29" s="87">
        <f>'5th Cycle Summary-Final'!V29-VLOOKUP(FinalComparison!$G29,'SB35 Determination Data'!$K$4:$AN$415,AE$2,FALSE)</f>
        <v>119</v>
      </c>
      <c r="AF29" s="87">
        <f>'5th Cycle Summary-Final'!W29-VLOOKUP(FinalComparison!$G29,'SB35 Determination Data'!$K$4:$AN$415,AF$2,FALSE)</f>
        <v>-0.17499999999999999</v>
      </c>
    </row>
    <row r="30" spans="1:32" ht="12.75" customHeight="1" x14ac:dyDescent="0.15">
      <c r="A30" t="s">
        <v>99</v>
      </c>
      <c r="F30" t="s">
        <v>67</v>
      </c>
      <c r="G30" t="s">
        <v>101</v>
      </c>
      <c r="H30" s="87">
        <f>'5th Cycle Summary-Final'!D30-VLOOKUP(FinalComparison!$G30,'SB35 Determination Data'!$K$4:$AN$415,H$2,FALSE)</f>
        <v>0</v>
      </c>
      <c r="I30" s="87">
        <f>'5th Cycle Summary-Final'!E30-VLOOKUP(FinalComparison!$G30,'SB35 Determination Data'!$K$4:$AN$415,I$2,FALSE)</f>
        <v>0</v>
      </c>
      <c r="J30" s="87">
        <f>'5th Cycle Summary-Final'!F30-VLOOKUP(FinalComparison!$G30,'SB35 Determination Data'!$K$4:$AN$415,J$2,FALSE)</f>
        <v>0</v>
      </c>
      <c r="K30" s="87">
        <f>'5th Cycle Summary-Final'!G30-VLOOKUP(FinalComparison!$G30,'SB35 Determination Data'!$K$4:$AN$415,K$2,FALSE)</f>
        <v>0</v>
      </c>
      <c r="L30" s="87">
        <f>'5th Cycle Summary-Final'!H30-VLOOKUP(FinalComparison!$G30,'SB35 Determination Data'!$K$4:$AN$415,L$2,FALSE)</f>
        <v>0</v>
      </c>
      <c r="M30" s="87">
        <f>'5th Cycle Summary-Final'!I30-VLOOKUP(FinalComparison!$G30,'SB35 Determination Data'!$K$4:$AN$415,M$2,FALSE)</f>
        <v>0</v>
      </c>
      <c r="N30" s="87"/>
      <c r="O30" s="87"/>
      <c r="P30" s="87">
        <f>'5th Cycle Summary-Final'!J30-VLOOKUP(FinalComparison!$G30,'SB35 Determination Data'!$K$4:$AN$415,P$2,FALSE)</f>
        <v>0</v>
      </c>
      <c r="Q30" s="87">
        <f>'5th Cycle Summary-Final'!K30-VLOOKUP(FinalComparison!$G30,'SB35 Determination Data'!$K$4:$AN$415,Q$2,FALSE)</f>
        <v>0</v>
      </c>
      <c r="R30" s="87">
        <f>'5th Cycle Summary-Final'!L30-VLOOKUP(FinalComparison!$G30,'SB35 Determination Data'!$K$4:$AN$415,R$2,FALSE)</f>
        <v>0</v>
      </c>
      <c r="S30" s="87">
        <f>'5th Cycle Summary-Final'!M30-VLOOKUP(FinalComparison!$G30,'SB35 Determination Data'!$K$4:$AN$415,S$2,FALSE)</f>
        <v>0</v>
      </c>
      <c r="T30" s="87">
        <f>'5th Cycle Summary-Final'!N30-VLOOKUP(FinalComparison!$G30,'SB35 Determination Data'!$K$4:$AN$415,T$2,FALSE)</f>
        <v>0</v>
      </c>
      <c r="U30" s="80"/>
      <c r="V30" s="80"/>
      <c r="W30" s="87">
        <f>'5th Cycle Summary-Final'!O30-VLOOKUP(FinalComparison!$G30,'SB35 Determination Data'!$K$4:$AN$415,W$2,FALSE)</f>
        <v>0</v>
      </c>
      <c r="X30" s="80"/>
      <c r="Y30" s="87">
        <f>'5th Cycle Summary-Final'!P30-VLOOKUP(FinalComparison!$G30,'SB35 Determination Data'!$K$4:$AN$415,Y$2,FALSE)</f>
        <v>0</v>
      </c>
      <c r="Z30" s="87">
        <f>'5th Cycle Summary-Final'!Q30-VLOOKUP(FinalComparison!$G30,'SB35 Determination Data'!$K$4:$AN$415,Z$2,FALSE)</f>
        <v>0</v>
      </c>
      <c r="AA30" s="87">
        <f>'5th Cycle Summary-Final'!R30-VLOOKUP(FinalComparison!$G30,'SB35 Determination Data'!$K$4:$AN$415,AA$2,FALSE)</f>
        <v>0</v>
      </c>
      <c r="AB30" s="87">
        <f>'5th Cycle Summary-Final'!S30-VLOOKUP(FinalComparison!$G30,'SB35 Determination Data'!$K$4:$AN$415,AB$2,FALSE)</f>
        <v>0</v>
      </c>
      <c r="AC30" s="87">
        <f>'5th Cycle Summary-Final'!T30-VLOOKUP(FinalComparison!$G30,'SB35 Determination Data'!$K$4:$AN$415,AC$2,FALSE)</f>
        <v>0</v>
      </c>
      <c r="AD30" s="87">
        <f>'5th Cycle Summary-Final'!U30-VLOOKUP(FinalComparison!$G30,'SB35 Determination Data'!$K$4:$AN$415,AD$2,FALSE)</f>
        <v>0</v>
      </c>
      <c r="AE30" s="87">
        <f>'5th Cycle Summary-Final'!V30-VLOOKUP(FinalComparison!$G30,'SB35 Determination Data'!$K$4:$AN$415,AE$2,FALSE)</f>
        <v>0</v>
      </c>
      <c r="AF30" s="87">
        <f>'5th Cycle Summary-Final'!W30-VLOOKUP(FinalComparison!$G30,'SB35 Determination Data'!$K$4:$AN$415,AF$2,FALSE)</f>
        <v>0</v>
      </c>
    </row>
    <row r="31" spans="1:32" ht="12.75" customHeight="1" x14ac:dyDescent="0.15">
      <c r="A31" t="s">
        <v>99</v>
      </c>
      <c r="F31" t="s">
        <v>67</v>
      </c>
      <c r="G31" t="s">
        <v>102</v>
      </c>
      <c r="H31" s="87">
        <f>'5th Cycle Summary-Final'!D31-VLOOKUP(FinalComparison!$G31,'SB35 Determination Data'!$K$4:$AN$415,H$2,FALSE)</f>
        <v>0</v>
      </c>
      <c r="I31" s="87">
        <f>'5th Cycle Summary-Final'!E31-VLOOKUP(FinalComparison!$G31,'SB35 Determination Data'!$K$4:$AN$415,I$2,FALSE)</f>
        <v>0</v>
      </c>
      <c r="J31" s="87">
        <f>'5th Cycle Summary-Final'!F31-VLOOKUP(FinalComparison!$G31,'SB35 Determination Data'!$K$4:$AN$415,J$2,FALSE)</f>
        <v>0</v>
      </c>
      <c r="K31" s="87">
        <f>'5th Cycle Summary-Final'!G31-VLOOKUP(FinalComparison!$G31,'SB35 Determination Data'!$K$4:$AN$415,K$2,FALSE)</f>
        <v>0</v>
      </c>
      <c r="L31" s="87">
        <f>'5th Cycle Summary-Final'!H31-VLOOKUP(FinalComparison!$G31,'SB35 Determination Data'!$K$4:$AN$415,L$2,FALSE)</f>
        <v>0</v>
      </c>
      <c r="M31" s="87">
        <f>'5th Cycle Summary-Final'!I31-VLOOKUP(FinalComparison!$G31,'SB35 Determination Data'!$K$4:$AN$415,M$2,FALSE)</f>
        <v>0</v>
      </c>
      <c r="N31" s="87"/>
      <c r="O31" s="87"/>
      <c r="P31" s="87">
        <f>'5th Cycle Summary-Final'!J31-VLOOKUP(FinalComparison!$G31,'SB35 Determination Data'!$K$4:$AN$415,P$2,FALSE)</f>
        <v>0</v>
      </c>
      <c r="Q31" s="87">
        <f>'5th Cycle Summary-Final'!K31-VLOOKUP(FinalComparison!$G31,'SB35 Determination Data'!$K$4:$AN$415,Q$2,FALSE)</f>
        <v>0</v>
      </c>
      <c r="R31" s="87">
        <f>'5th Cycle Summary-Final'!L31-VLOOKUP(FinalComparison!$G31,'SB35 Determination Data'!$K$4:$AN$415,R$2,FALSE)</f>
        <v>0</v>
      </c>
      <c r="S31" s="87">
        <f>'5th Cycle Summary-Final'!M31-VLOOKUP(FinalComparison!$G31,'SB35 Determination Data'!$K$4:$AN$415,S$2,FALSE)</f>
        <v>0</v>
      </c>
      <c r="T31" s="87">
        <f>'5th Cycle Summary-Final'!N31-VLOOKUP(FinalComparison!$G31,'SB35 Determination Data'!$K$4:$AN$415,T$2,FALSE)</f>
        <v>0</v>
      </c>
      <c r="U31" s="80"/>
      <c r="V31" s="80"/>
      <c r="W31" s="87">
        <f>'5th Cycle Summary-Final'!O31-VLOOKUP(FinalComparison!$G31,'SB35 Determination Data'!$K$4:$AN$415,W$2,FALSE)</f>
        <v>0</v>
      </c>
      <c r="X31" s="80"/>
      <c r="Y31" s="87">
        <f>'5th Cycle Summary-Final'!P31-VLOOKUP(FinalComparison!$G31,'SB35 Determination Data'!$K$4:$AN$415,Y$2,FALSE)</f>
        <v>0</v>
      </c>
      <c r="Z31" s="87">
        <f>'5th Cycle Summary-Final'!Q31-VLOOKUP(FinalComparison!$G31,'SB35 Determination Data'!$K$4:$AN$415,Z$2,FALSE)</f>
        <v>0</v>
      </c>
      <c r="AA31" s="87">
        <f>'5th Cycle Summary-Final'!R31-VLOOKUP(FinalComparison!$G31,'SB35 Determination Data'!$K$4:$AN$415,AA$2,FALSE)</f>
        <v>0</v>
      </c>
      <c r="AB31" s="87">
        <f>'5th Cycle Summary-Final'!S31-VLOOKUP(FinalComparison!$G31,'SB35 Determination Data'!$K$4:$AN$415,AB$2,FALSE)</f>
        <v>0</v>
      </c>
      <c r="AC31" s="87">
        <f>'5th Cycle Summary-Final'!T31-VLOOKUP(FinalComparison!$G31,'SB35 Determination Data'!$K$4:$AN$415,AC$2,FALSE)</f>
        <v>0</v>
      </c>
      <c r="AD31" s="87">
        <f>'5th Cycle Summary-Final'!U31-VLOOKUP(FinalComparison!$G31,'SB35 Determination Data'!$K$4:$AN$415,AD$2,FALSE)</f>
        <v>0</v>
      </c>
      <c r="AE31" s="87">
        <f>'5th Cycle Summary-Final'!V31-VLOOKUP(FinalComparison!$G31,'SB35 Determination Data'!$K$4:$AN$415,AE$2,FALSE)</f>
        <v>0</v>
      </c>
      <c r="AF31" s="87">
        <f>'5th Cycle Summary-Final'!W31-VLOOKUP(FinalComparison!$G31,'SB35 Determination Data'!$K$4:$AN$415,AF$2,FALSE)</f>
        <v>0</v>
      </c>
    </row>
    <row r="32" spans="1:32" ht="12.75" customHeight="1" x14ac:dyDescent="0.15">
      <c r="A32" t="s">
        <v>99</v>
      </c>
      <c r="F32" t="s">
        <v>67</v>
      </c>
      <c r="G32" t="s">
        <v>103</v>
      </c>
      <c r="H32" s="87">
        <f>'5th Cycle Summary-Final'!D32-VLOOKUP(FinalComparison!$G32,'SB35 Determination Data'!$K$4:$AN$415,H$2,FALSE)</f>
        <v>0</v>
      </c>
      <c r="I32" s="87">
        <f>'5th Cycle Summary-Final'!E32-VLOOKUP(FinalComparison!$G32,'SB35 Determination Data'!$K$4:$AN$415,I$2,FALSE)</f>
        <v>0</v>
      </c>
      <c r="J32" s="87">
        <f>'5th Cycle Summary-Final'!F32-VLOOKUP(FinalComparison!$G32,'SB35 Determination Data'!$K$4:$AN$415,J$2,FALSE)</f>
        <v>0</v>
      </c>
      <c r="K32" s="87">
        <f>'5th Cycle Summary-Final'!G32-VLOOKUP(FinalComparison!$G32,'SB35 Determination Data'!$K$4:$AN$415,K$2,FALSE)</f>
        <v>0</v>
      </c>
      <c r="L32" s="87">
        <f>'5th Cycle Summary-Final'!H32-VLOOKUP(FinalComparison!$G32,'SB35 Determination Data'!$K$4:$AN$415,L$2,FALSE)</f>
        <v>0</v>
      </c>
      <c r="M32" s="87">
        <f>'5th Cycle Summary-Final'!I32-VLOOKUP(FinalComparison!$G32,'SB35 Determination Data'!$K$4:$AN$415,M$2,FALSE)</f>
        <v>0</v>
      </c>
      <c r="N32" s="87"/>
      <c r="O32" s="87"/>
      <c r="P32" s="87">
        <f>'5th Cycle Summary-Final'!J32-VLOOKUP(FinalComparison!$G32,'SB35 Determination Data'!$K$4:$AN$415,P$2,FALSE)</f>
        <v>0</v>
      </c>
      <c r="Q32" s="87">
        <f>'5th Cycle Summary-Final'!K32-VLOOKUP(FinalComparison!$G32,'SB35 Determination Data'!$K$4:$AN$415,Q$2,FALSE)</f>
        <v>0</v>
      </c>
      <c r="R32" s="87">
        <f>'5th Cycle Summary-Final'!L32-VLOOKUP(FinalComparison!$G32,'SB35 Determination Data'!$K$4:$AN$415,R$2,FALSE)</f>
        <v>0</v>
      </c>
      <c r="S32" s="87">
        <f>'5th Cycle Summary-Final'!M32-VLOOKUP(FinalComparison!$G32,'SB35 Determination Data'!$K$4:$AN$415,S$2,FALSE)</f>
        <v>0</v>
      </c>
      <c r="T32" s="87">
        <f>'5th Cycle Summary-Final'!N32-VLOOKUP(FinalComparison!$G32,'SB35 Determination Data'!$K$4:$AN$415,T$2,FALSE)</f>
        <v>0</v>
      </c>
      <c r="U32" s="80"/>
      <c r="V32" s="80"/>
      <c r="W32" s="87">
        <f>'5th Cycle Summary-Final'!O32-VLOOKUP(FinalComparison!$G32,'SB35 Determination Data'!$K$4:$AN$415,W$2,FALSE)</f>
        <v>0</v>
      </c>
      <c r="X32" s="80"/>
      <c r="Y32" s="87">
        <f>'5th Cycle Summary-Final'!P32-VLOOKUP(FinalComparison!$G32,'SB35 Determination Data'!$K$4:$AN$415,Y$2,FALSE)</f>
        <v>0</v>
      </c>
      <c r="Z32" s="87">
        <f>'5th Cycle Summary-Final'!Q32-VLOOKUP(FinalComparison!$G32,'SB35 Determination Data'!$K$4:$AN$415,Z$2,FALSE)</f>
        <v>0</v>
      </c>
      <c r="AA32" s="87">
        <f>'5th Cycle Summary-Final'!R32-VLOOKUP(FinalComparison!$G32,'SB35 Determination Data'!$K$4:$AN$415,AA$2,FALSE)</f>
        <v>0</v>
      </c>
      <c r="AB32" s="87">
        <f>'5th Cycle Summary-Final'!S32-VLOOKUP(FinalComparison!$G32,'SB35 Determination Data'!$K$4:$AN$415,AB$2,FALSE)</f>
        <v>0</v>
      </c>
      <c r="AC32" s="87">
        <f>'5th Cycle Summary-Final'!T32-VLOOKUP(FinalComparison!$G32,'SB35 Determination Data'!$K$4:$AN$415,AC$2,FALSE)</f>
        <v>0</v>
      </c>
      <c r="AD32" s="87">
        <f>'5th Cycle Summary-Final'!U32-VLOOKUP(FinalComparison!$G32,'SB35 Determination Data'!$K$4:$AN$415,AD$2,FALSE)</f>
        <v>-24</v>
      </c>
      <c r="AE32" s="87">
        <f>'5th Cycle Summary-Final'!V32-VLOOKUP(FinalComparison!$G32,'SB35 Determination Data'!$K$4:$AN$415,AE$2,FALSE)</f>
        <v>24</v>
      </c>
      <c r="AF32" s="87">
        <f>'5th Cycle Summary-Final'!W32-VLOOKUP(FinalComparison!$G32,'SB35 Determination Data'!$K$4:$AN$415,AF$2,FALSE)</f>
        <v>-1.431127012522361E-2</v>
      </c>
    </row>
    <row r="33" spans="1:32" ht="12.75" customHeight="1" x14ac:dyDescent="0.15">
      <c r="A33" t="s">
        <v>99</v>
      </c>
      <c r="F33" t="s">
        <v>67</v>
      </c>
      <c r="G33" t="s">
        <v>104</v>
      </c>
      <c r="H33" s="87">
        <f>'5th Cycle Summary-Final'!D33-VLOOKUP(FinalComparison!$G33,'SB35 Determination Data'!$K$4:$AN$415,H$2,FALSE)</f>
        <v>0</v>
      </c>
      <c r="I33" s="87">
        <f>'5th Cycle Summary-Final'!E33-VLOOKUP(FinalComparison!$G33,'SB35 Determination Data'!$K$4:$AN$415,I$2,FALSE)</f>
        <v>-63</v>
      </c>
      <c r="J33" s="87">
        <f>'5th Cycle Summary-Final'!F33-VLOOKUP(FinalComparison!$G33,'SB35 Determination Data'!$K$4:$AN$415,J$2,FALSE)</f>
        <v>-62</v>
      </c>
      <c r="K33" s="87">
        <f>'5th Cycle Summary-Final'!G33-VLOOKUP(FinalComparison!$G33,'SB35 Determination Data'!$K$4:$AN$415,K$2,FALSE)</f>
        <v>-1</v>
      </c>
      <c r="L33" s="87">
        <f>'5th Cycle Summary-Final'!H33-VLOOKUP(FinalComparison!$G33,'SB35 Determination Data'!$K$4:$AN$415,L$2,FALSE)</f>
        <v>63</v>
      </c>
      <c r="M33" s="87">
        <f>'5th Cycle Summary-Final'!I33-VLOOKUP(FinalComparison!$G33,'SB35 Determination Data'!$K$4:$AN$415,M$2,FALSE)</f>
        <v>-0.16844919786096257</v>
      </c>
      <c r="N33" s="87"/>
      <c r="O33" s="87"/>
      <c r="P33" s="87">
        <f>'5th Cycle Summary-Final'!J33-VLOOKUP(FinalComparison!$G33,'SB35 Determination Data'!$K$4:$AN$415,P$2,FALSE)</f>
        <v>0</v>
      </c>
      <c r="Q33" s="87">
        <f>'5th Cycle Summary-Final'!K33-VLOOKUP(FinalComparison!$G33,'SB35 Determination Data'!$K$4:$AN$415,Q$2,FALSE)</f>
        <v>-171</v>
      </c>
      <c r="R33" s="87">
        <f>'5th Cycle Summary-Final'!L33-VLOOKUP(FinalComparison!$G33,'SB35 Determination Data'!$K$4:$AN$415,R$2,FALSE)</f>
        <v>-171</v>
      </c>
      <c r="S33" s="87">
        <f>'5th Cycle Summary-Final'!M33-VLOOKUP(FinalComparison!$G33,'SB35 Determination Data'!$K$4:$AN$415,S$2,FALSE)</f>
        <v>0</v>
      </c>
      <c r="T33" s="87">
        <f>'5th Cycle Summary-Final'!N33-VLOOKUP(FinalComparison!$G33,'SB35 Determination Data'!$K$4:$AN$415,T$2,FALSE)</f>
        <v>171</v>
      </c>
      <c r="U33" s="80"/>
      <c r="V33" s="80"/>
      <c r="W33" s="87">
        <f>'5th Cycle Summary-Final'!O33-VLOOKUP(FinalComparison!$G33,'SB35 Determination Data'!$K$4:$AN$415,W$2,FALSE)</f>
        <v>-0.7844036697247706</v>
      </c>
      <c r="X33" s="80"/>
      <c r="Y33" s="87">
        <f>'5th Cycle Summary-Final'!P33-VLOOKUP(FinalComparison!$G33,'SB35 Determination Data'!$K$4:$AN$415,Y$2,FALSE)</f>
        <v>0</v>
      </c>
      <c r="Z33" s="87">
        <f>'5th Cycle Summary-Final'!Q33-VLOOKUP(FinalComparison!$G33,'SB35 Determination Data'!$K$4:$AN$415,Z$2,FALSE)</f>
        <v>-1</v>
      </c>
      <c r="AA33" s="87">
        <f>'5th Cycle Summary-Final'!R33-VLOOKUP(FinalComparison!$G33,'SB35 Determination Data'!$K$4:$AN$415,AA$2,FALSE)</f>
        <v>1</v>
      </c>
      <c r="AB33" s="87">
        <f>'5th Cycle Summary-Final'!S33-VLOOKUP(FinalComparison!$G33,'SB35 Determination Data'!$K$4:$AN$415,AB$2,FALSE)</f>
        <v>-4.1152263374485409E-3</v>
      </c>
      <c r="AC33" s="87">
        <f>'5th Cycle Summary-Final'!T33-VLOOKUP(FinalComparison!$G33,'SB35 Determination Data'!$K$4:$AN$415,AC$2,FALSE)</f>
        <v>0</v>
      </c>
      <c r="AD33" s="87">
        <f>'5th Cycle Summary-Final'!U33-VLOOKUP(FinalComparison!$G33,'SB35 Determination Data'!$K$4:$AN$415,AD$2,FALSE)</f>
        <v>-434</v>
      </c>
      <c r="AE33" s="87">
        <f>'5th Cycle Summary-Final'!V33-VLOOKUP(FinalComparison!$G33,'SB35 Determination Data'!$K$4:$AN$415,AE$2,FALSE)</f>
        <v>0</v>
      </c>
      <c r="AF33" s="87">
        <f>'5th Cycle Summary-Final'!W33-VLOOKUP(FinalComparison!$G33,'SB35 Determination Data'!$K$4:$AN$415,AF$2,FALSE)</f>
        <v>-0.8157894736842104</v>
      </c>
    </row>
    <row r="34" spans="1:32" ht="12.75" customHeight="1" x14ac:dyDescent="0.15">
      <c r="A34" t="s">
        <v>99</v>
      </c>
      <c r="F34" t="s">
        <v>67</v>
      </c>
      <c r="G34" t="s">
        <v>105</v>
      </c>
      <c r="H34" s="87">
        <f>'5th Cycle Summary-Final'!D34-VLOOKUP(FinalComparison!$G34,'SB35 Determination Data'!$K$4:$AN$415,H$2,FALSE)</f>
        <v>0</v>
      </c>
      <c r="I34" s="87">
        <f>'5th Cycle Summary-Final'!E34-VLOOKUP(FinalComparison!$G34,'SB35 Determination Data'!$K$4:$AN$415,I$2,FALSE)</f>
        <v>0</v>
      </c>
      <c r="J34" s="87">
        <f>'5th Cycle Summary-Final'!F34-VLOOKUP(FinalComparison!$G34,'SB35 Determination Data'!$K$4:$AN$415,J$2,FALSE)</f>
        <v>0</v>
      </c>
      <c r="K34" s="87">
        <f>'5th Cycle Summary-Final'!G34-VLOOKUP(FinalComparison!$G34,'SB35 Determination Data'!$K$4:$AN$415,K$2,FALSE)</f>
        <v>0</v>
      </c>
      <c r="L34" s="87">
        <f>'5th Cycle Summary-Final'!H34-VLOOKUP(FinalComparison!$G34,'SB35 Determination Data'!$K$4:$AN$415,L$2,FALSE)</f>
        <v>0</v>
      </c>
      <c r="M34" s="87">
        <f>'5th Cycle Summary-Final'!I34-VLOOKUP(FinalComparison!$G34,'SB35 Determination Data'!$K$4:$AN$415,M$2,FALSE)</f>
        <v>0</v>
      </c>
      <c r="N34" s="87"/>
      <c r="O34" s="87"/>
      <c r="P34" s="87">
        <f>'5th Cycle Summary-Final'!J34-VLOOKUP(FinalComparison!$G34,'SB35 Determination Data'!$K$4:$AN$415,P$2,FALSE)</f>
        <v>0</v>
      </c>
      <c r="Q34" s="87">
        <f>'5th Cycle Summary-Final'!K34-VLOOKUP(FinalComparison!$G34,'SB35 Determination Data'!$K$4:$AN$415,Q$2,FALSE)</f>
        <v>-2</v>
      </c>
      <c r="R34" s="87">
        <f>'5th Cycle Summary-Final'!L34-VLOOKUP(FinalComparison!$G34,'SB35 Determination Data'!$K$4:$AN$415,R$2,FALSE)</f>
        <v>0</v>
      </c>
      <c r="S34" s="87">
        <f>'5th Cycle Summary-Final'!M34-VLOOKUP(FinalComparison!$G34,'SB35 Determination Data'!$K$4:$AN$415,S$2,FALSE)</f>
        <v>-2</v>
      </c>
      <c r="T34" s="87">
        <f>'5th Cycle Summary-Final'!N34-VLOOKUP(FinalComparison!$G34,'SB35 Determination Data'!$K$4:$AN$415,T$2,FALSE)</f>
        <v>2</v>
      </c>
      <c r="U34" s="80"/>
      <c r="V34" s="80"/>
      <c r="W34" s="87">
        <f>'5th Cycle Summary-Final'!O34-VLOOKUP(FinalComparison!$G34,'SB35 Determination Data'!$K$4:$AN$415,W$2,FALSE)</f>
        <v>-1.8018018018018014E-2</v>
      </c>
      <c r="X34" s="80"/>
      <c r="Y34" s="87">
        <f>'5th Cycle Summary-Final'!P34-VLOOKUP(FinalComparison!$G34,'SB35 Determination Data'!$K$4:$AN$415,Y$2,FALSE)</f>
        <v>0</v>
      </c>
      <c r="Z34" s="87">
        <f>'5th Cycle Summary-Final'!Q34-VLOOKUP(FinalComparison!$G34,'SB35 Determination Data'!$K$4:$AN$415,Z$2,FALSE)</f>
        <v>-10</v>
      </c>
      <c r="AA34" s="87">
        <f>'5th Cycle Summary-Final'!R34-VLOOKUP(FinalComparison!$G34,'SB35 Determination Data'!$K$4:$AN$415,AA$2,FALSE)</f>
        <v>10</v>
      </c>
      <c r="AB34" s="87">
        <f>'5th Cycle Summary-Final'!S34-VLOOKUP(FinalComparison!$G34,'SB35 Determination Data'!$K$4:$AN$415,AB$2,FALSE)</f>
        <v>-8.0645161290322565E-2</v>
      </c>
      <c r="AC34" s="87">
        <f>'5th Cycle Summary-Final'!T34-VLOOKUP(FinalComparison!$G34,'SB35 Determination Data'!$K$4:$AN$415,AC$2,FALSE)</f>
        <v>0</v>
      </c>
      <c r="AD34" s="87">
        <f>'5th Cycle Summary-Final'!U34-VLOOKUP(FinalComparison!$G34,'SB35 Determination Data'!$K$4:$AN$415,AD$2,FALSE)</f>
        <v>-34</v>
      </c>
      <c r="AE34" s="87">
        <f>'5th Cycle Summary-Final'!V34-VLOOKUP(FinalComparison!$G34,'SB35 Determination Data'!$K$4:$AN$415,AE$2,FALSE)</f>
        <v>0</v>
      </c>
      <c r="AF34" s="87">
        <f>'5th Cycle Summary-Final'!W34-VLOOKUP(FinalComparison!$G34,'SB35 Determination Data'!$K$4:$AN$415,AF$2,FALSE)</f>
        <v>-0.26984126984126977</v>
      </c>
    </row>
    <row r="35" spans="1:32" ht="12.75" customHeight="1" x14ac:dyDescent="0.15">
      <c r="A35" t="s">
        <v>99</v>
      </c>
      <c r="F35" t="s">
        <v>67</v>
      </c>
      <c r="G35" t="s">
        <v>106</v>
      </c>
      <c r="H35" s="87">
        <f>'5th Cycle Summary-Final'!D35-VLOOKUP(FinalComparison!$G35,'SB35 Determination Data'!$K$4:$AN$415,H$2,FALSE)</f>
        <v>0</v>
      </c>
      <c r="I35" s="87">
        <f>'5th Cycle Summary-Final'!E35-VLOOKUP(FinalComparison!$G35,'SB35 Determination Data'!$K$4:$AN$415,I$2,FALSE)</f>
        <v>0</v>
      </c>
      <c r="J35" s="87">
        <f>'5th Cycle Summary-Final'!F35-VLOOKUP(FinalComparison!$G35,'SB35 Determination Data'!$K$4:$AN$415,J$2,FALSE)</f>
        <v>0</v>
      </c>
      <c r="K35" s="87">
        <f>'5th Cycle Summary-Final'!G35-VLOOKUP(FinalComparison!$G35,'SB35 Determination Data'!$K$4:$AN$415,K$2,FALSE)</f>
        <v>0</v>
      </c>
      <c r="L35" s="87">
        <f>'5th Cycle Summary-Final'!H35-VLOOKUP(FinalComparison!$G35,'SB35 Determination Data'!$K$4:$AN$415,L$2,FALSE)</f>
        <v>0</v>
      </c>
      <c r="M35" s="87">
        <f>'5th Cycle Summary-Final'!I35-VLOOKUP(FinalComparison!$G35,'SB35 Determination Data'!$K$4:$AN$415,M$2,FALSE)</f>
        <v>0</v>
      </c>
      <c r="N35" s="87"/>
      <c r="O35" s="87"/>
      <c r="P35" s="87">
        <f>'5th Cycle Summary-Final'!J35-VLOOKUP(FinalComparison!$G35,'SB35 Determination Data'!$K$4:$AN$415,P$2,FALSE)</f>
        <v>0</v>
      </c>
      <c r="Q35" s="87">
        <f>'5th Cycle Summary-Final'!K35-VLOOKUP(FinalComparison!$G35,'SB35 Determination Data'!$K$4:$AN$415,Q$2,FALSE)</f>
        <v>0</v>
      </c>
      <c r="R35" s="87">
        <f>'5th Cycle Summary-Final'!L35-VLOOKUP(FinalComparison!$G35,'SB35 Determination Data'!$K$4:$AN$415,R$2,FALSE)</f>
        <v>0</v>
      </c>
      <c r="S35" s="87">
        <f>'5th Cycle Summary-Final'!M35-VLOOKUP(FinalComparison!$G35,'SB35 Determination Data'!$K$4:$AN$415,S$2,FALSE)</f>
        <v>0</v>
      </c>
      <c r="T35" s="87">
        <f>'5th Cycle Summary-Final'!N35-VLOOKUP(FinalComparison!$G35,'SB35 Determination Data'!$K$4:$AN$415,T$2,FALSE)</f>
        <v>0</v>
      </c>
      <c r="U35" s="80"/>
      <c r="V35" s="80"/>
      <c r="W35" s="87">
        <f>'5th Cycle Summary-Final'!O35-VLOOKUP(FinalComparison!$G35,'SB35 Determination Data'!$K$4:$AN$415,W$2,FALSE)</f>
        <v>0</v>
      </c>
      <c r="X35" s="80"/>
      <c r="Y35" s="87">
        <f>'5th Cycle Summary-Final'!P35-VLOOKUP(FinalComparison!$G35,'SB35 Determination Data'!$K$4:$AN$415,Y$2,FALSE)</f>
        <v>0</v>
      </c>
      <c r="Z35" s="87">
        <f>'5th Cycle Summary-Final'!Q35-VLOOKUP(FinalComparison!$G35,'SB35 Determination Data'!$K$4:$AN$415,Z$2,FALSE)</f>
        <v>0</v>
      </c>
      <c r="AA35" s="87">
        <f>'5th Cycle Summary-Final'!R35-VLOOKUP(FinalComparison!$G35,'SB35 Determination Data'!$K$4:$AN$415,AA$2,FALSE)</f>
        <v>0</v>
      </c>
      <c r="AB35" s="87">
        <f>'5th Cycle Summary-Final'!S35-VLOOKUP(FinalComparison!$G35,'SB35 Determination Data'!$K$4:$AN$415,AB$2,FALSE)</f>
        <v>0</v>
      </c>
      <c r="AC35" s="87">
        <f>'5th Cycle Summary-Final'!T35-VLOOKUP(FinalComparison!$G35,'SB35 Determination Data'!$K$4:$AN$415,AC$2,FALSE)</f>
        <v>0</v>
      </c>
      <c r="AD35" s="87">
        <f>'5th Cycle Summary-Final'!U35-VLOOKUP(FinalComparison!$G35,'SB35 Determination Data'!$K$4:$AN$415,AD$2,FALSE)</f>
        <v>-18</v>
      </c>
      <c r="AE35" s="87">
        <f>'5th Cycle Summary-Final'!V35-VLOOKUP(FinalComparison!$G35,'SB35 Determination Data'!$K$4:$AN$415,AE$2,FALSE)</f>
        <v>0</v>
      </c>
      <c r="AF35" s="87">
        <f>'5th Cycle Summary-Final'!W35-VLOOKUP(FinalComparison!$G35,'SB35 Determination Data'!$K$4:$AN$415,AF$2,FALSE)</f>
        <v>-0.10843373493975905</v>
      </c>
    </row>
    <row r="36" spans="1:32" ht="12.75" customHeight="1" x14ac:dyDescent="0.15">
      <c r="A36" t="s">
        <v>99</v>
      </c>
      <c r="F36" t="s">
        <v>67</v>
      </c>
      <c r="G36" t="s">
        <v>107</v>
      </c>
      <c r="H36" s="87">
        <f>'5th Cycle Summary-Final'!D36-VLOOKUP(FinalComparison!$G36,'SB35 Determination Data'!$K$4:$AN$415,H$2,FALSE)</f>
        <v>0</v>
      </c>
      <c r="I36" s="87">
        <f>'5th Cycle Summary-Final'!E36-VLOOKUP(FinalComparison!$G36,'SB35 Determination Data'!$K$4:$AN$415,I$2,FALSE)</f>
        <v>0</v>
      </c>
      <c r="J36" s="87">
        <f>'5th Cycle Summary-Final'!F36-VLOOKUP(FinalComparison!$G36,'SB35 Determination Data'!$K$4:$AN$415,J$2,FALSE)</f>
        <v>0</v>
      </c>
      <c r="K36" s="87">
        <f>'5th Cycle Summary-Final'!G36-VLOOKUP(FinalComparison!$G36,'SB35 Determination Data'!$K$4:$AN$415,K$2,FALSE)</f>
        <v>0</v>
      </c>
      <c r="L36" s="87">
        <f>'5th Cycle Summary-Final'!H36-VLOOKUP(FinalComparison!$G36,'SB35 Determination Data'!$K$4:$AN$415,L$2,FALSE)</f>
        <v>0</v>
      </c>
      <c r="M36" s="87">
        <f>'5th Cycle Summary-Final'!I36-VLOOKUP(FinalComparison!$G36,'SB35 Determination Data'!$K$4:$AN$415,M$2,FALSE)</f>
        <v>0</v>
      </c>
      <c r="N36" s="87"/>
      <c r="O36" s="87"/>
      <c r="P36" s="87">
        <f>'5th Cycle Summary-Final'!J36-VLOOKUP(FinalComparison!$G36,'SB35 Determination Data'!$K$4:$AN$415,P$2,FALSE)</f>
        <v>0</v>
      </c>
      <c r="Q36" s="87">
        <f>'5th Cycle Summary-Final'!K36-VLOOKUP(FinalComparison!$G36,'SB35 Determination Data'!$K$4:$AN$415,Q$2,FALSE)</f>
        <v>0</v>
      </c>
      <c r="R36" s="87">
        <f>'5th Cycle Summary-Final'!L36-VLOOKUP(FinalComparison!$G36,'SB35 Determination Data'!$K$4:$AN$415,R$2,FALSE)</f>
        <v>0</v>
      </c>
      <c r="S36" s="87">
        <f>'5th Cycle Summary-Final'!M36-VLOOKUP(FinalComparison!$G36,'SB35 Determination Data'!$K$4:$AN$415,S$2,FALSE)</f>
        <v>0</v>
      </c>
      <c r="T36" s="87">
        <f>'5th Cycle Summary-Final'!N36-VLOOKUP(FinalComparison!$G36,'SB35 Determination Data'!$K$4:$AN$415,T$2,FALSE)</f>
        <v>0</v>
      </c>
      <c r="U36" s="80"/>
      <c r="V36" s="80"/>
      <c r="W36" s="87">
        <f>'5th Cycle Summary-Final'!O36-VLOOKUP(FinalComparison!$G36,'SB35 Determination Data'!$K$4:$AN$415,W$2,FALSE)</f>
        <v>0</v>
      </c>
      <c r="X36" s="80"/>
      <c r="Y36" s="87">
        <f>'5th Cycle Summary-Final'!P36-VLOOKUP(FinalComparison!$G36,'SB35 Determination Data'!$K$4:$AN$415,Y$2,FALSE)</f>
        <v>0</v>
      </c>
      <c r="Z36" s="87">
        <f>'5th Cycle Summary-Final'!Q36-VLOOKUP(FinalComparison!$G36,'SB35 Determination Data'!$K$4:$AN$415,Z$2,FALSE)</f>
        <v>0</v>
      </c>
      <c r="AA36" s="87">
        <f>'5th Cycle Summary-Final'!R36-VLOOKUP(FinalComparison!$G36,'SB35 Determination Data'!$K$4:$AN$415,AA$2,FALSE)</f>
        <v>0</v>
      </c>
      <c r="AB36" s="87">
        <f>'5th Cycle Summary-Final'!S36-VLOOKUP(FinalComparison!$G36,'SB35 Determination Data'!$K$4:$AN$415,AB$2,FALSE)</f>
        <v>0</v>
      </c>
      <c r="AC36" s="87">
        <f>'5th Cycle Summary-Final'!T36-VLOOKUP(FinalComparison!$G36,'SB35 Determination Data'!$K$4:$AN$415,AC$2,FALSE)</f>
        <v>0</v>
      </c>
      <c r="AD36" s="87">
        <f>'5th Cycle Summary-Final'!U36-VLOOKUP(FinalComparison!$G36,'SB35 Determination Data'!$K$4:$AN$415,AD$2,FALSE)</f>
        <v>-227</v>
      </c>
      <c r="AE36" s="87">
        <f>'5th Cycle Summary-Final'!V36-VLOOKUP(FinalComparison!$G36,'SB35 Determination Data'!$K$4:$AN$415,AE$2,FALSE)</f>
        <v>0</v>
      </c>
      <c r="AF36" s="87">
        <f>'5th Cycle Summary-Final'!W36-VLOOKUP(FinalComparison!$G36,'SB35 Determination Data'!$K$4:$AN$415,AF$2,FALSE)</f>
        <v>-0.93032786885245899</v>
      </c>
    </row>
    <row r="37" spans="1:32" ht="12.75" customHeight="1" x14ac:dyDescent="0.15">
      <c r="A37" t="s">
        <v>99</v>
      </c>
      <c r="F37" t="s">
        <v>67</v>
      </c>
      <c r="G37" t="s">
        <v>108</v>
      </c>
      <c r="H37" s="87">
        <f>'5th Cycle Summary-Final'!D37-VLOOKUP(FinalComparison!$G37,'SB35 Determination Data'!$K$4:$AN$415,H$2,FALSE)</f>
        <v>0</v>
      </c>
      <c r="I37" s="87">
        <f>'5th Cycle Summary-Final'!E37-VLOOKUP(FinalComparison!$G37,'SB35 Determination Data'!$K$4:$AN$415,I$2,FALSE)</f>
        <v>0</v>
      </c>
      <c r="J37" s="87">
        <f>'5th Cycle Summary-Final'!F37-VLOOKUP(FinalComparison!$G37,'SB35 Determination Data'!$K$4:$AN$415,J$2,FALSE)</f>
        <v>0</v>
      </c>
      <c r="K37" s="87">
        <f>'5th Cycle Summary-Final'!G37-VLOOKUP(FinalComparison!$G37,'SB35 Determination Data'!$K$4:$AN$415,K$2,FALSE)</f>
        <v>0</v>
      </c>
      <c r="L37" s="87">
        <f>'5th Cycle Summary-Final'!H37-VLOOKUP(FinalComparison!$G37,'SB35 Determination Data'!$K$4:$AN$415,L$2,FALSE)</f>
        <v>0</v>
      </c>
      <c r="M37" s="87">
        <f>'5th Cycle Summary-Final'!I37-VLOOKUP(FinalComparison!$G37,'SB35 Determination Data'!$K$4:$AN$415,M$2,FALSE)</f>
        <v>0</v>
      </c>
      <c r="N37" s="87"/>
      <c r="O37" s="87"/>
      <c r="P37" s="87">
        <f>'5th Cycle Summary-Final'!J37-VLOOKUP(FinalComparison!$G37,'SB35 Determination Data'!$K$4:$AN$415,P$2,FALSE)</f>
        <v>0</v>
      </c>
      <c r="Q37" s="87">
        <f>'5th Cycle Summary-Final'!K37-VLOOKUP(FinalComparison!$G37,'SB35 Determination Data'!$K$4:$AN$415,Q$2,FALSE)</f>
        <v>0</v>
      </c>
      <c r="R37" s="87">
        <f>'5th Cycle Summary-Final'!L37-VLOOKUP(FinalComparison!$G37,'SB35 Determination Data'!$K$4:$AN$415,R$2,FALSE)</f>
        <v>0</v>
      </c>
      <c r="S37" s="87">
        <f>'5th Cycle Summary-Final'!M37-VLOOKUP(FinalComparison!$G37,'SB35 Determination Data'!$K$4:$AN$415,S$2,FALSE)</f>
        <v>0</v>
      </c>
      <c r="T37" s="87">
        <f>'5th Cycle Summary-Final'!N37-VLOOKUP(FinalComparison!$G37,'SB35 Determination Data'!$K$4:$AN$415,T$2,FALSE)</f>
        <v>0</v>
      </c>
      <c r="U37" s="80"/>
      <c r="V37" s="80"/>
      <c r="W37" s="87">
        <f>'5th Cycle Summary-Final'!O37-VLOOKUP(FinalComparison!$G37,'SB35 Determination Data'!$K$4:$AN$415,W$2,FALSE)</f>
        <v>0</v>
      </c>
      <c r="X37" s="80"/>
      <c r="Y37" s="87">
        <f>'5th Cycle Summary-Final'!P37-VLOOKUP(FinalComparison!$G37,'SB35 Determination Data'!$K$4:$AN$415,Y$2,FALSE)</f>
        <v>0</v>
      </c>
      <c r="Z37" s="87">
        <f>'5th Cycle Summary-Final'!Q37-VLOOKUP(FinalComparison!$G37,'SB35 Determination Data'!$K$4:$AN$415,Z$2,FALSE)</f>
        <v>-2</v>
      </c>
      <c r="AA37" s="87">
        <f>'5th Cycle Summary-Final'!R37-VLOOKUP(FinalComparison!$G37,'SB35 Determination Data'!$K$4:$AN$415,AA$2,FALSE)</f>
        <v>2</v>
      </c>
      <c r="AB37" s="87">
        <f>'5th Cycle Summary-Final'!S37-VLOOKUP(FinalComparison!$G37,'SB35 Determination Data'!$K$4:$AN$415,AB$2,FALSE)</f>
        <v>-2.352941176470591E-2</v>
      </c>
      <c r="AC37" s="87">
        <f>'5th Cycle Summary-Final'!T37-VLOOKUP(FinalComparison!$G37,'SB35 Determination Data'!$K$4:$AN$415,AC$2,FALSE)</f>
        <v>0</v>
      </c>
      <c r="AD37" s="87">
        <f>'5th Cycle Summary-Final'!U37-VLOOKUP(FinalComparison!$G37,'SB35 Determination Data'!$K$4:$AN$415,AD$2,FALSE)</f>
        <v>-29</v>
      </c>
      <c r="AE37" s="87">
        <f>'5th Cycle Summary-Final'!V37-VLOOKUP(FinalComparison!$G37,'SB35 Determination Data'!$K$4:$AN$415,AE$2,FALSE)</f>
        <v>0</v>
      </c>
      <c r="AF37" s="87">
        <f>'5th Cycle Summary-Final'!W37-VLOOKUP(FinalComparison!$G37,'SB35 Determination Data'!$K$4:$AN$415,AF$2,FALSE)</f>
        <v>-0.29292929292929282</v>
      </c>
    </row>
    <row r="38" spans="1:32" ht="12.75" customHeight="1" x14ac:dyDescent="0.15">
      <c r="A38" t="s">
        <v>99</v>
      </c>
      <c r="F38" t="s">
        <v>67</v>
      </c>
      <c r="G38" t="s">
        <v>109</v>
      </c>
      <c r="H38" s="87">
        <f>'5th Cycle Summary-Final'!D38-VLOOKUP(FinalComparison!$G38,'SB35 Determination Data'!$K$4:$AN$415,H$2,FALSE)</f>
        <v>0</v>
      </c>
      <c r="I38" s="87">
        <f>'5th Cycle Summary-Final'!E38-VLOOKUP(FinalComparison!$G38,'SB35 Determination Data'!$K$4:$AN$415,I$2,FALSE)</f>
        <v>0</v>
      </c>
      <c r="J38" s="87">
        <f>'5th Cycle Summary-Final'!F38-VLOOKUP(FinalComparison!$G38,'SB35 Determination Data'!$K$4:$AN$415,J$2,FALSE)</f>
        <v>0</v>
      </c>
      <c r="K38" s="87">
        <f>'5th Cycle Summary-Final'!G38-VLOOKUP(FinalComparison!$G38,'SB35 Determination Data'!$K$4:$AN$415,K$2,FALSE)</f>
        <v>0</v>
      </c>
      <c r="L38" s="87">
        <f>'5th Cycle Summary-Final'!H38-VLOOKUP(FinalComparison!$G38,'SB35 Determination Data'!$K$4:$AN$415,L$2,FALSE)</f>
        <v>0</v>
      </c>
      <c r="M38" s="87">
        <f>'5th Cycle Summary-Final'!I38-VLOOKUP(FinalComparison!$G38,'SB35 Determination Data'!$K$4:$AN$415,M$2,FALSE)</f>
        <v>0</v>
      </c>
      <c r="N38" s="87"/>
      <c r="O38" s="87"/>
      <c r="P38" s="87">
        <f>'5th Cycle Summary-Final'!J38-VLOOKUP(FinalComparison!$G38,'SB35 Determination Data'!$K$4:$AN$415,P$2,FALSE)</f>
        <v>0</v>
      </c>
      <c r="Q38" s="87">
        <f>'5th Cycle Summary-Final'!K38-VLOOKUP(FinalComparison!$G38,'SB35 Determination Data'!$K$4:$AN$415,Q$2,FALSE)</f>
        <v>0</v>
      </c>
      <c r="R38" s="87">
        <f>'5th Cycle Summary-Final'!L38-VLOOKUP(FinalComparison!$G38,'SB35 Determination Data'!$K$4:$AN$415,R$2,FALSE)</f>
        <v>0</v>
      </c>
      <c r="S38" s="87">
        <f>'5th Cycle Summary-Final'!M38-VLOOKUP(FinalComparison!$G38,'SB35 Determination Data'!$K$4:$AN$415,S$2,FALSE)</f>
        <v>0</v>
      </c>
      <c r="T38" s="87">
        <f>'5th Cycle Summary-Final'!N38-VLOOKUP(FinalComparison!$G38,'SB35 Determination Data'!$K$4:$AN$415,T$2,FALSE)</f>
        <v>0</v>
      </c>
      <c r="U38" s="80"/>
      <c r="V38" s="80"/>
      <c r="W38" s="87">
        <f>'5th Cycle Summary-Final'!O38-VLOOKUP(FinalComparison!$G38,'SB35 Determination Data'!$K$4:$AN$415,W$2,FALSE)</f>
        <v>0</v>
      </c>
      <c r="X38" s="80"/>
      <c r="Y38" s="87">
        <f>'5th Cycle Summary-Final'!P38-VLOOKUP(FinalComparison!$G38,'SB35 Determination Data'!$K$4:$AN$415,Y$2,FALSE)</f>
        <v>0</v>
      </c>
      <c r="Z38" s="87">
        <f>'5th Cycle Summary-Final'!Q38-VLOOKUP(FinalComparison!$G38,'SB35 Determination Data'!$K$4:$AN$415,Z$2,FALSE)</f>
        <v>0</v>
      </c>
      <c r="AA38" s="87">
        <f>'5th Cycle Summary-Final'!R38-VLOOKUP(FinalComparison!$G38,'SB35 Determination Data'!$K$4:$AN$415,AA$2,FALSE)</f>
        <v>0</v>
      </c>
      <c r="AB38" s="87">
        <f>'5th Cycle Summary-Final'!S38-VLOOKUP(FinalComparison!$G38,'SB35 Determination Data'!$K$4:$AN$415,AB$2,FALSE)</f>
        <v>0</v>
      </c>
      <c r="AC38" s="87">
        <f>'5th Cycle Summary-Final'!T38-VLOOKUP(FinalComparison!$G38,'SB35 Determination Data'!$K$4:$AN$415,AC$2,FALSE)</f>
        <v>0</v>
      </c>
      <c r="AD38" s="87">
        <f>'5th Cycle Summary-Final'!U38-VLOOKUP(FinalComparison!$G38,'SB35 Determination Data'!$K$4:$AN$415,AD$2,FALSE)</f>
        <v>-9</v>
      </c>
      <c r="AE38" s="87">
        <f>'5th Cycle Summary-Final'!V38-VLOOKUP(FinalComparison!$G38,'SB35 Determination Data'!$K$4:$AN$415,AE$2,FALSE)</f>
        <v>9</v>
      </c>
      <c r="AF38" s="87">
        <f>'5th Cycle Summary-Final'!W38-VLOOKUP(FinalComparison!$G38,'SB35 Determination Data'!$K$4:$AN$415,AF$2,FALSE)</f>
        <v>-4.6153846153846156E-2</v>
      </c>
    </row>
    <row r="39" spans="1:32" ht="12.75" customHeight="1" x14ac:dyDescent="0.15">
      <c r="A39" t="s">
        <v>99</v>
      </c>
      <c r="F39" t="s">
        <v>67</v>
      </c>
      <c r="G39" t="s">
        <v>110</v>
      </c>
      <c r="H39" s="87">
        <f>'5th Cycle Summary-Final'!D39-VLOOKUP(FinalComparison!$G39,'SB35 Determination Data'!$K$4:$AN$415,H$2,FALSE)</f>
        <v>0</v>
      </c>
      <c r="I39" s="87">
        <f>'5th Cycle Summary-Final'!E39-VLOOKUP(FinalComparison!$G39,'SB35 Determination Data'!$K$4:$AN$415,I$2,FALSE)</f>
        <v>0</v>
      </c>
      <c r="J39" s="87">
        <f>'5th Cycle Summary-Final'!F39-VLOOKUP(FinalComparison!$G39,'SB35 Determination Data'!$K$4:$AN$415,J$2,FALSE)</f>
        <v>0</v>
      </c>
      <c r="K39" s="87">
        <f>'5th Cycle Summary-Final'!G39-VLOOKUP(FinalComparison!$G39,'SB35 Determination Data'!$K$4:$AN$415,K$2,FALSE)</f>
        <v>0</v>
      </c>
      <c r="L39" s="87">
        <f>'5th Cycle Summary-Final'!H39-VLOOKUP(FinalComparison!$G39,'SB35 Determination Data'!$K$4:$AN$415,L$2,FALSE)</f>
        <v>0</v>
      </c>
      <c r="M39" s="87">
        <f>'5th Cycle Summary-Final'!I39-VLOOKUP(FinalComparison!$G39,'SB35 Determination Data'!$K$4:$AN$415,M$2,FALSE)</f>
        <v>0</v>
      </c>
      <c r="N39" s="87"/>
      <c r="O39" s="87"/>
      <c r="P39" s="87">
        <f>'5th Cycle Summary-Final'!J39-VLOOKUP(FinalComparison!$G39,'SB35 Determination Data'!$K$4:$AN$415,P$2,FALSE)</f>
        <v>0</v>
      </c>
      <c r="Q39" s="87">
        <f>'5th Cycle Summary-Final'!K39-VLOOKUP(FinalComparison!$G39,'SB35 Determination Data'!$K$4:$AN$415,Q$2,FALSE)</f>
        <v>0</v>
      </c>
      <c r="R39" s="87">
        <f>'5th Cycle Summary-Final'!L39-VLOOKUP(FinalComparison!$G39,'SB35 Determination Data'!$K$4:$AN$415,R$2,FALSE)</f>
        <v>0</v>
      </c>
      <c r="S39" s="87">
        <f>'5th Cycle Summary-Final'!M39-VLOOKUP(FinalComparison!$G39,'SB35 Determination Data'!$K$4:$AN$415,S$2,FALSE)</f>
        <v>0</v>
      </c>
      <c r="T39" s="87">
        <f>'5th Cycle Summary-Final'!N39-VLOOKUP(FinalComparison!$G39,'SB35 Determination Data'!$K$4:$AN$415,T$2,FALSE)</f>
        <v>0</v>
      </c>
      <c r="U39" s="80"/>
      <c r="V39" s="80"/>
      <c r="W39" s="87">
        <f>'5th Cycle Summary-Final'!O39-VLOOKUP(FinalComparison!$G39,'SB35 Determination Data'!$K$4:$AN$415,W$2,FALSE)</f>
        <v>0</v>
      </c>
      <c r="X39" s="80"/>
      <c r="Y39" s="87">
        <f>'5th Cycle Summary-Final'!P39-VLOOKUP(FinalComparison!$G39,'SB35 Determination Data'!$K$4:$AN$415,Y$2,FALSE)</f>
        <v>0</v>
      </c>
      <c r="Z39" s="87">
        <f>'5th Cycle Summary-Final'!Q39-VLOOKUP(FinalComparison!$G39,'SB35 Determination Data'!$K$4:$AN$415,Z$2,FALSE)</f>
        <v>-1</v>
      </c>
      <c r="AA39" s="87">
        <f>'5th Cycle Summary-Final'!R39-VLOOKUP(FinalComparison!$G39,'SB35 Determination Data'!$K$4:$AN$415,AA$2,FALSE)</f>
        <v>1</v>
      </c>
      <c r="AB39" s="87">
        <f>'5th Cycle Summary-Final'!S39-VLOOKUP(FinalComparison!$G39,'SB35 Determination Data'!$K$4:$AN$415,AB$2,FALSE)</f>
        <v>-0.02</v>
      </c>
      <c r="AC39" s="87">
        <f>'5th Cycle Summary-Final'!T39-VLOOKUP(FinalComparison!$G39,'SB35 Determination Data'!$K$4:$AN$415,AC$2,FALSE)</f>
        <v>0</v>
      </c>
      <c r="AD39" s="87">
        <f>'5th Cycle Summary-Final'!U39-VLOOKUP(FinalComparison!$G39,'SB35 Determination Data'!$K$4:$AN$415,AD$2,FALSE)</f>
        <v>-64</v>
      </c>
      <c r="AE39" s="87">
        <f>'5th Cycle Summary-Final'!V39-VLOOKUP(FinalComparison!$G39,'SB35 Determination Data'!$K$4:$AN$415,AE$2,FALSE)</f>
        <v>16</v>
      </c>
      <c r="AF39" s="87">
        <f>'5th Cycle Summary-Final'!W39-VLOOKUP(FinalComparison!$G39,'SB35 Determination Data'!$K$4:$AN$415,AF$2,FALSE)</f>
        <v>-1.0666666666666669</v>
      </c>
    </row>
    <row r="40" spans="1:32" ht="12.75" customHeight="1" x14ac:dyDescent="0.15">
      <c r="A40" t="s">
        <v>99</v>
      </c>
      <c r="F40" t="s">
        <v>67</v>
      </c>
      <c r="G40" t="s">
        <v>111</v>
      </c>
      <c r="H40" s="87">
        <f>'5th Cycle Summary-Final'!D40-VLOOKUP(FinalComparison!$G40,'SB35 Determination Data'!$K$4:$AN$415,H$2,FALSE)</f>
        <v>-20</v>
      </c>
      <c r="I40" s="87">
        <f>'5th Cycle Summary-Final'!E40-VLOOKUP(FinalComparison!$G40,'SB35 Determination Data'!$K$4:$AN$415,I$2,FALSE)</f>
        <v>0</v>
      </c>
      <c r="J40" s="87">
        <f>'5th Cycle Summary-Final'!F40-VLOOKUP(FinalComparison!$G40,'SB35 Determination Data'!$K$4:$AN$415,J$2,FALSE)</f>
        <v>0</v>
      </c>
      <c r="K40" s="87">
        <f>'5th Cycle Summary-Final'!G40-VLOOKUP(FinalComparison!$G40,'SB35 Determination Data'!$K$4:$AN$415,K$2,FALSE)</f>
        <v>0</v>
      </c>
      <c r="L40" s="87">
        <f>'5th Cycle Summary-Final'!H40-VLOOKUP(FinalComparison!$G40,'SB35 Determination Data'!$K$4:$AN$415,L$2,FALSE)</f>
        <v>-20</v>
      </c>
      <c r="M40" s="87">
        <f>'5th Cycle Summary-Final'!I40-VLOOKUP(FinalComparison!$G40,'SB35 Determination Data'!$K$4:$AN$415,M$2,FALSE)</f>
        <v>1.6994338760900271E-3</v>
      </c>
      <c r="N40" s="87"/>
      <c r="O40" s="87"/>
      <c r="P40" s="87">
        <f>'5th Cycle Summary-Final'!J40-VLOOKUP(FinalComparison!$G40,'SB35 Determination Data'!$K$4:$AN$415,P$2,FALSE)</f>
        <v>-11</v>
      </c>
      <c r="Q40" s="87">
        <f>'5th Cycle Summary-Final'!K40-VLOOKUP(FinalComparison!$G40,'SB35 Determination Data'!$K$4:$AN$415,Q$2,FALSE)</f>
        <v>0</v>
      </c>
      <c r="R40" s="87">
        <f>'5th Cycle Summary-Final'!L40-VLOOKUP(FinalComparison!$G40,'SB35 Determination Data'!$K$4:$AN$415,R$2,FALSE)</f>
        <v>0</v>
      </c>
      <c r="S40" s="87">
        <f>'5th Cycle Summary-Final'!M40-VLOOKUP(FinalComparison!$G40,'SB35 Determination Data'!$K$4:$AN$415,S$2,FALSE)</f>
        <v>0</v>
      </c>
      <c r="T40" s="87">
        <f>'5th Cycle Summary-Final'!N40-VLOOKUP(FinalComparison!$G40,'SB35 Determination Data'!$K$4:$AN$415,T$2,FALSE)</f>
        <v>-11</v>
      </c>
      <c r="U40" s="80"/>
      <c r="V40" s="80"/>
      <c r="W40" s="87">
        <f>'5th Cycle Summary-Final'!O40-VLOOKUP(FinalComparison!$G40,'SB35 Determination Data'!$K$4:$AN$415,W$2,FALSE)</f>
        <v>2.5597630632536506E-2</v>
      </c>
      <c r="X40" s="80"/>
      <c r="Y40" s="87">
        <f>'5th Cycle Summary-Final'!P40-VLOOKUP(FinalComparison!$G40,'SB35 Determination Data'!$K$4:$AN$415,Y$2,FALSE)</f>
        <v>-33</v>
      </c>
      <c r="Z40" s="87">
        <f>'5th Cycle Summary-Final'!Q40-VLOOKUP(FinalComparison!$G40,'SB35 Determination Data'!$K$4:$AN$415,Z$2,FALSE)</f>
        <v>0</v>
      </c>
      <c r="AA40" s="87">
        <f>'5th Cycle Summary-Final'!R40-VLOOKUP(FinalComparison!$G40,'SB35 Determination Data'!$K$4:$AN$415,AA$2,FALSE)</f>
        <v>0</v>
      </c>
      <c r="AB40" s="87">
        <f>'5th Cycle Summary-Final'!S40-VLOOKUP(FinalComparison!$G40,'SB35 Determination Data'!$K$4:$AN$415,AB$2,FALSE)</f>
        <v>0.2775452716297786</v>
      </c>
      <c r="AC40" s="87">
        <f>'5th Cycle Summary-Final'!T40-VLOOKUP(FinalComparison!$G40,'SB35 Determination Data'!$K$4:$AN$415,AC$2,FALSE)</f>
        <v>-56</v>
      </c>
      <c r="AD40" s="87">
        <f>'5th Cycle Summary-Final'!U40-VLOOKUP(FinalComparison!$G40,'SB35 Determination Data'!$K$4:$AN$415,AD$2,FALSE)</f>
        <v>-192</v>
      </c>
      <c r="AE40" s="87">
        <f>'5th Cycle Summary-Final'!V40-VLOOKUP(FinalComparison!$G40,'SB35 Determination Data'!$K$4:$AN$415,AE$2,FALSE)</f>
        <v>0</v>
      </c>
      <c r="AF40" s="87">
        <f>'5th Cycle Summary-Final'!W40-VLOOKUP(FinalComparison!$G40,'SB35 Determination Data'!$K$4:$AN$415,AF$2,FALSE)</f>
        <v>-0.26016114912547117</v>
      </c>
    </row>
    <row r="41" spans="1:32" ht="12.75" customHeight="1" x14ac:dyDescent="0.15">
      <c r="A41" t="s">
        <v>99</v>
      </c>
      <c r="F41" t="s">
        <v>67</v>
      </c>
      <c r="G41" t="s">
        <v>112</v>
      </c>
      <c r="H41" s="87">
        <f>'5th Cycle Summary-Final'!D41-VLOOKUP(FinalComparison!$G41,'SB35 Determination Data'!$K$4:$AN$415,H$2,FALSE)</f>
        <v>0</v>
      </c>
      <c r="I41" s="87">
        <f>'5th Cycle Summary-Final'!E41-VLOOKUP(FinalComparison!$G41,'SB35 Determination Data'!$K$4:$AN$415,I$2,FALSE)</f>
        <v>0</v>
      </c>
      <c r="J41" s="87">
        <f>'5th Cycle Summary-Final'!F41-VLOOKUP(FinalComparison!$G41,'SB35 Determination Data'!$K$4:$AN$415,J$2,FALSE)</f>
        <v>0</v>
      </c>
      <c r="K41" s="87">
        <f>'5th Cycle Summary-Final'!G41-VLOOKUP(FinalComparison!$G41,'SB35 Determination Data'!$K$4:$AN$415,K$2,FALSE)</f>
        <v>0</v>
      </c>
      <c r="L41" s="87">
        <f>'5th Cycle Summary-Final'!H41-VLOOKUP(FinalComparison!$G41,'SB35 Determination Data'!$K$4:$AN$415,L$2,FALSE)</f>
        <v>0</v>
      </c>
      <c r="M41" s="87">
        <f>'5th Cycle Summary-Final'!I41-VLOOKUP(FinalComparison!$G41,'SB35 Determination Data'!$K$4:$AN$415,M$2,FALSE)</f>
        <v>0</v>
      </c>
      <c r="N41" s="87"/>
      <c r="O41" s="87"/>
      <c r="P41" s="87">
        <f>'5th Cycle Summary-Final'!J41-VLOOKUP(FinalComparison!$G41,'SB35 Determination Data'!$K$4:$AN$415,P$2,FALSE)</f>
        <v>0</v>
      </c>
      <c r="Q41" s="87">
        <f>'5th Cycle Summary-Final'!K41-VLOOKUP(FinalComparison!$G41,'SB35 Determination Data'!$K$4:$AN$415,Q$2,FALSE)</f>
        <v>0</v>
      </c>
      <c r="R41" s="87">
        <f>'5th Cycle Summary-Final'!L41-VLOOKUP(FinalComparison!$G41,'SB35 Determination Data'!$K$4:$AN$415,R$2,FALSE)</f>
        <v>0</v>
      </c>
      <c r="S41" s="87">
        <f>'5th Cycle Summary-Final'!M41-VLOOKUP(FinalComparison!$G41,'SB35 Determination Data'!$K$4:$AN$415,S$2,FALSE)</f>
        <v>0</v>
      </c>
      <c r="T41" s="87">
        <f>'5th Cycle Summary-Final'!N41-VLOOKUP(FinalComparison!$G41,'SB35 Determination Data'!$K$4:$AN$415,T$2,FALSE)</f>
        <v>0</v>
      </c>
      <c r="U41" s="80"/>
      <c r="V41" s="80"/>
      <c r="W41" s="87">
        <f>'5th Cycle Summary-Final'!O41-VLOOKUP(FinalComparison!$G41,'SB35 Determination Data'!$K$4:$AN$415,W$2,FALSE)</f>
        <v>0</v>
      </c>
      <c r="X41" s="80"/>
      <c r="Y41" s="87">
        <f>'5th Cycle Summary-Final'!P41-VLOOKUP(FinalComparison!$G41,'SB35 Determination Data'!$K$4:$AN$415,Y$2,FALSE)</f>
        <v>-5</v>
      </c>
      <c r="Z41" s="87">
        <f>'5th Cycle Summary-Final'!Q41-VLOOKUP(FinalComparison!$G41,'SB35 Determination Data'!$K$4:$AN$415,Z$2,FALSE)</f>
        <v>-4</v>
      </c>
      <c r="AA41" s="87">
        <f>'5th Cycle Summary-Final'!R41-VLOOKUP(FinalComparison!$G41,'SB35 Determination Data'!$K$4:$AN$415,AA$2,FALSE)</f>
        <v>-1</v>
      </c>
      <c r="AB41" s="87">
        <f>'5th Cycle Summary-Final'!S41-VLOOKUP(FinalComparison!$G41,'SB35 Determination Data'!$K$4:$AN$415,AB$2,FALSE)</f>
        <v>-3.0612244897959162E-2</v>
      </c>
      <c r="AC41" s="87">
        <f>'5th Cycle Summary-Final'!T41-VLOOKUP(FinalComparison!$G41,'SB35 Determination Data'!$K$4:$AN$415,AC$2,FALSE)</f>
        <v>74</v>
      </c>
      <c r="AD41" s="87">
        <f>'5th Cycle Summary-Final'!U41-VLOOKUP(FinalComparison!$G41,'SB35 Determination Data'!$K$4:$AN$415,AD$2,FALSE)</f>
        <v>-51</v>
      </c>
      <c r="AE41" s="87">
        <f>'5th Cycle Summary-Final'!V41-VLOOKUP(FinalComparison!$G41,'SB35 Determination Data'!$K$4:$AN$415,AE$2,FALSE)</f>
        <v>0</v>
      </c>
      <c r="AF41" s="87">
        <f>'5th Cycle Summary-Final'!W41-VLOOKUP(FinalComparison!$G41,'SB35 Determination Data'!$K$4:$AN$415,AF$2,FALSE)</f>
        <v>-3.8723316912972088</v>
      </c>
    </row>
    <row r="42" spans="1:32" ht="12.75" customHeight="1" x14ac:dyDescent="0.15">
      <c r="A42" t="s">
        <v>99</v>
      </c>
      <c r="F42" t="s">
        <v>67</v>
      </c>
      <c r="G42" t="s">
        <v>113</v>
      </c>
      <c r="H42" s="87">
        <f>'5th Cycle Summary-Final'!D42-VLOOKUP(FinalComparison!$G42,'SB35 Determination Data'!$K$4:$AN$415,H$2,FALSE)</f>
        <v>0</v>
      </c>
      <c r="I42" s="87">
        <f>'5th Cycle Summary-Final'!E42-VLOOKUP(FinalComparison!$G42,'SB35 Determination Data'!$K$4:$AN$415,I$2,FALSE)</f>
        <v>0</v>
      </c>
      <c r="J42" s="87">
        <f>'5th Cycle Summary-Final'!F42-VLOOKUP(FinalComparison!$G42,'SB35 Determination Data'!$K$4:$AN$415,J$2,FALSE)</f>
        <v>0</v>
      </c>
      <c r="K42" s="87">
        <f>'5th Cycle Summary-Final'!G42-VLOOKUP(FinalComparison!$G42,'SB35 Determination Data'!$K$4:$AN$415,K$2,FALSE)</f>
        <v>0</v>
      </c>
      <c r="L42" s="87">
        <f>'5th Cycle Summary-Final'!H42-VLOOKUP(FinalComparison!$G42,'SB35 Determination Data'!$K$4:$AN$415,L$2,FALSE)</f>
        <v>0</v>
      </c>
      <c r="M42" s="87">
        <f>'5th Cycle Summary-Final'!I42-VLOOKUP(FinalComparison!$G42,'SB35 Determination Data'!$K$4:$AN$415,M$2,FALSE)</f>
        <v>0</v>
      </c>
      <c r="N42" s="87"/>
      <c r="O42" s="87"/>
      <c r="P42" s="87">
        <f>'5th Cycle Summary-Final'!J42-VLOOKUP(FinalComparison!$G42,'SB35 Determination Data'!$K$4:$AN$415,P$2,FALSE)</f>
        <v>0</v>
      </c>
      <c r="Q42" s="87">
        <f>'5th Cycle Summary-Final'!K42-VLOOKUP(FinalComparison!$G42,'SB35 Determination Data'!$K$4:$AN$415,Q$2,FALSE)</f>
        <v>0</v>
      </c>
      <c r="R42" s="87">
        <f>'5th Cycle Summary-Final'!L42-VLOOKUP(FinalComparison!$G42,'SB35 Determination Data'!$K$4:$AN$415,R$2,FALSE)</f>
        <v>0</v>
      </c>
      <c r="S42" s="87">
        <f>'5th Cycle Summary-Final'!M42-VLOOKUP(FinalComparison!$G42,'SB35 Determination Data'!$K$4:$AN$415,S$2,FALSE)</f>
        <v>0</v>
      </c>
      <c r="T42" s="87">
        <f>'5th Cycle Summary-Final'!N42-VLOOKUP(FinalComparison!$G42,'SB35 Determination Data'!$K$4:$AN$415,T$2,FALSE)</f>
        <v>0</v>
      </c>
      <c r="U42" s="80"/>
      <c r="V42" s="80"/>
      <c r="W42" s="87">
        <f>'5th Cycle Summary-Final'!O42-VLOOKUP(FinalComparison!$G42,'SB35 Determination Data'!$K$4:$AN$415,W$2,FALSE)</f>
        <v>0</v>
      </c>
      <c r="X42" s="80"/>
      <c r="Y42" s="87">
        <f>'5th Cycle Summary-Final'!P42-VLOOKUP(FinalComparison!$G42,'SB35 Determination Data'!$K$4:$AN$415,Y$2,FALSE)</f>
        <v>0</v>
      </c>
      <c r="Z42" s="87">
        <f>'5th Cycle Summary-Final'!Q42-VLOOKUP(FinalComparison!$G42,'SB35 Determination Data'!$K$4:$AN$415,Z$2,FALSE)</f>
        <v>0</v>
      </c>
      <c r="AA42" s="87">
        <f>'5th Cycle Summary-Final'!R42-VLOOKUP(FinalComparison!$G42,'SB35 Determination Data'!$K$4:$AN$415,AA$2,FALSE)</f>
        <v>0</v>
      </c>
      <c r="AB42" s="87">
        <f>'5th Cycle Summary-Final'!S42-VLOOKUP(FinalComparison!$G42,'SB35 Determination Data'!$K$4:$AN$415,AB$2,FALSE)</f>
        <v>0</v>
      </c>
      <c r="AC42" s="87">
        <f>'5th Cycle Summary-Final'!T42-VLOOKUP(FinalComparison!$G42,'SB35 Determination Data'!$K$4:$AN$415,AC$2,FALSE)</f>
        <v>0</v>
      </c>
      <c r="AD42" s="87">
        <f>'5th Cycle Summary-Final'!U42-VLOOKUP(FinalComparison!$G42,'SB35 Determination Data'!$K$4:$AN$415,AD$2,FALSE)</f>
        <v>0</v>
      </c>
      <c r="AE42" s="87">
        <f>'5th Cycle Summary-Final'!V42-VLOOKUP(FinalComparison!$G42,'SB35 Determination Data'!$K$4:$AN$415,AE$2,FALSE)</f>
        <v>0</v>
      </c>
      <c r="AF42" s="87">
        <f>'5th Cycle Summary-Final'!W42-VLOOKUP(FinalComparison!$G42,'SB35 Determination Data'!$K$4:$AN$415,AF$2,FALSE)</f>
        <v>0</v>
      </c>
    </row>
    <row r="43" spans="1:32" ht="12.75" customHeight="1" x14ac:dyDescent="0.15">
      <c r="A43" t="s">
        <v>99</v>
      </c>
      <c r="F43" t="s">
        <v>67</v>
      </c>
      <c r="G43" t="s">
        <v>114</v>
      </c>
      <c r="H43" s="87">
        <f>'5th Cycle Summary-Final'!D43-VLOOKUP(FinalComparison!$G43,'SB35 Determination Data'!$K$4:$AN$415,H$2,FALSE)</f>
        <v>0</v>
      </c>
      <c r="I43" s="87">
        <f>'5th Cycle Summary-Final'!E43-VLOOKUP(FinalComparison!$G43,'SB35 Determination Data'!$K$4:$AN$415,I$2,FALSE)</f>
        <v>-23</v>
      </c>
      <c r="J43" s="87">
        <f>'5th Cycle Summary-Final'!F43-VLOOKUP(FinalComparison!$G43,'SB35 Determination Data'!$K$4:$AN$415,J$2,FALSE)</f>
        <v>-23</v>
      </c>
      <c r="K43" s="87">
        <f>'5th Cycle Summary-Final'!G43-VLOOKUP(FinalComparison!$G43,'SB35 Determination Data'!$K$4:$AN$415,K$2,FALSE)</f>
        <v>0</v>
      </c>
      <c r="L43" s="87">
        <f>'5th Cycle Summary-Final'!H43-VLOOKUP(FinalComparison!$G43,'SB35 Determination Data'!$K$4:$AN$415,L$2,FALSE)</f>
        <v>23</v>
      </c>
      <c r="M43" s="87">
        <f>'5th Cycle Summary-Final'!I43-VLOOKUP(FinalComparison!$G43,'SB35 Determination Data'!$K$4:$AN$415,M$2,FALSE)</f>
        <v>-5.8673469387755105E-2</v>
      </c>
      <c r="N43" s="87"/>
      <c r="O43" s="87"/>
      <c r="P43" s="87">
        <f>'5th Cycle Summary-Final'!J43-VLOOKUP(FinalComparison!$G43,'SB35 Determination Data'!$K$4:$AN$415,P$2,FALSE)</f>
        <v>0</v>
      </c>
      <c r="Q43" s="87">
        <f>'5th Cycle Summary-Final'!K43-VLOOKUP(FinalComparison!$G43,'SB35 Determination Data'!$K$4:$AN$415,Q$2,FALSE)</f>
        <v>-208</v>
      </c>
      <c r="R43" s="87">
        <f>'5th Cycle Summary-Final'!L43-VLOOKUP(FinalComparison!$G43,'SB35 Determination Data'!$K$4:$AN$415,R$2,FALSE)</f>
        <v>-205</v>
      </c>
      <c r="S43" s="87">
        <f>'5th Cycle Summary-Final'!M43-VLOOKUP(FinalComparison!$G43,'SB35 Determination Data'!$K$4:$AN$415,S$2,FALSE)</f>
        <v>-3</v>
      </c>
      <c r="T43" s="87">
        <f>'5th Cycle Summary-Final'!N43-VLOOKUP(FinalComparison!$G43,'SB35 Determination Data'!$K$4:$AN$415,T$2,FALSE)</f>
        <v>37</v>
      </c>
      <c r="U43" s="80"/>
      <c r="V43" s="80"/>
      <c r="W43" s="87">
        <f>'5th Cycle Summary-Final'!O43-VLOOKUP(FinalComparison!$G43,'SB35 Determination Data'!$K$4:$AN$415,W$2,FALSE)</f>
        <v>-0.81889763779527547</v>
      </c>
      <c r="X43" s="80"/>
      <c r="Y43" s="87">
        <f>'5th Cycle Summary-Final'!P43-VLOOKUP(FinalComparison!$G43,'SB35 Determination Data'!$K$4:$AN$415,Y$2,FALSE)</f>
        <v>0</v>
      </c>
      <c r="Z43" s="87">
        <f>'5th Cycle Summary-Final'!Q43-VLOOKUP(FinalComparison!$G43,'SB35 Determination Data'!$K$4:$AN$415,Z$2,FALSE)</f>
        <v>-48</v>
      </c>
      <c r="AA43" s="87">
        <f>'5th Cycle Summary-Final'!R43-VLOOKUP(FinalComparison!$G43,'SB35 Determination Data'!$K$4:$AN$415,AA$2,FALSE)</f>
        <v>0</v>
      </c>
      <c r="AB43" s="87">
        <f>'5th Cycle Summary-Final'!S43-VLOOKUP(FinalComparison!$G43,'SB35 Determination Data'!$K$4:$AN$415,AB$2,FALSE)</f>
        <v>-0.15189873417721533</v>
      </c>
      <c r="AC43" s="87">
        <f>'5th Cycle Summary-Final'!T43-VLOOKUP(FinalComparison!$G43,'SB35 Determination Data'!$K$4:$AN$415,AC$2,FALSE)</f>
        <v>0</v>
      </c>
      <c r="AD43" s="87">
        <f>'5th Cycle Summary-Final'!U43-VLOOKUP(FinalComparison!$G43,'SB35 Determination Data'!$K$4:$AN$415,AD$2,FALSE)</f>
        <v>-68</v>
      </c>
      <c r="AE43" s="87">
        <f>'5th Cycle Summary-Final'!V43-VLOOKUP(FinalComparison!$G43,'SB35 Determination Data'!$K$4:$AN$415,AE$2,FALSE)</f>
        <v>68</v>
      </c>
      <c r="AF43" s="87">
        <f>'5th Cycle Summary-Final'!W43-VLOOKUP(FinalComparison!$G43,'SB35 Determination Data'!$K$4:$AN$415,AF$2,FALSE)</f>
        <v>-6.3969896519285085E-2</v>
      </c>
    </row>
    <row r="44" spans="1:32" ht="12.75" customHeight="1" x14ac:dyDescent="0.15">
      <c r="A44" t="s">
        <v>99</v>
      </c>
      <c r="F44" t="s">
        <v>67</v>
      </c>
      <c r="G44" t="s">
        <v>115</v>
      </c>
      <c r="H44" s="87">
        <f>'5th Cycle Summary-Final'!D44-VLOOKUP(FinalComparison!$G44,'SB35 Determination Data'!$K$4:$AN$415,H$2,FALSE)</f>
        <v>0</v>
      </c>
      <c r="I44" s="87">
        <f>'5th Cycle Summary-Final'!E44-VLOOKUP(FinalComparison!$G44,'SB35 Determination Data'!$K$4:$AN$415,I$2,FALSE)</f>
        <v>0</v>
      </c>
      <c r="J44" s="87">
        <f>'5th Cycle Summary-Final'!F44-VLOOKUP(FinalComparison!$G44,'SB35 Determination Data'!$K$4:$AN$415,J$2,FALSE)</f>
        <v>0</v>
      </c>
      <c r="K44" s="87">
        <f>'5th Cycle Summary-Final'!G44-VLOOKUP(FinalComparison!$G44,'SB35 Determination Data'!$K$4:$AN$415,K$2,FALSE)</f>
        <v>0</v>
      </c>
      <c r="L44" s="87">
        <f>'5th Cycle Summary-Final'!H44-VLOOKUP(FinalComparison!$G44,'SB35 Determination Data'!$K$4:$AN$415,L$2,FALSE)</f>
        <v>0</v>
      </c>
      <c r="M44" s="87">
        <f>'5th Cycle Summary-Final'!I44-VLOOKUP(FinalComparison!$G44,'SB35 Determination Data'!$K$4:$AN$415,M$2,FALSE)</f>
        <v>0</v>
      </c>
      <c r="N44" s="87"/>
      <c r="O44" s="87"/>
      <c r="P44" s="87">
        <f>'5th Cycle Summary-Final'!J44-VLOOKUP(FinalComparison!$G44,'SB35 Determination Data'!$K$4:$AN$415,P$2,FALSE)</f>
        <v>0</v>
      </c>
      <c r="Q44" s="87">
        <f>'5th Cycle Summary-Final'!K44-VLOOKUP(FinalComparison!$G44,'SB35 Determination Data'!$K$4:$AN$415,Q$2,FALSE)</f>
        <v>0</v>
      </c>
      <c r="R44" s="87">
        <f>'5th Cycle Summary-Final'!L44-VLOOKUP(FinalComparison!$G44,'SB35 Determination Data'!$K$4:$AN$415,R$2,FALSE)</f>
        <v>0</v>
      </c>
      <c r="S44" s="87">
        <f>'5th Cycle Summary-Final'!M44-VLOOKUP(FinalComparison!$G44,'SB35 Determination Data'!$K$4:$AN$415,S$2,FALSE)</f>
        <v>0</v>
      </c>
      <c r="T44" s="87">
        <f>'5th Cycle Summary-Final'!N44-VLOOKUP(FinalComparison!$G44,'SB35 Determination Data'!$K$4:$AN$415,T$2,FALSE)</f>
        <v>0</v>
      </c>
      <c r="U44" s="80"/>
      <c r="V44" s="80"/>
      <c r="W44" s="87">
        <f>'5th Cycle Summary-Final'!O44-VLOOKUP(FinalComparison!$G44,'SB35 Determination Data'!$K$4:$AN$415,W$2,FALSE)</f>
        <v>0</v>
      </c>
      <c r="X44" s="80"/>
      <c r="Y44" s="87">
        <f>'5th Cycle Summary-Final'!P44-VLOOKUP(FinalComparison!$G44,'SB35 Determination Data'!$K$4:$AN$415,Y$2,FALSE)</f>
        <v>0</v>
      </c>
      <c r="Z44" s="87">
        <f>'5th Cycle Summary-Final'!Q44-VLOOKUP(FinalComparison!$G44,'SB35 Determination Data'!$K$4:$AN$415,Z$2,FALSE)</f>
        <v>-9</v>
      </c>
      <c r="AA44" s="87">
        <f>'5th Cycle Summary-Final'!R44-VLOOKUP(FinalComparison!$G44,'SB35 Determination Data'!$K$4:$AN$415,AA$2,FALSE)</f>
        <v>9</v>
      </c>
      <c r="AB44" s="87">
        <f>'5th Cycle Summary-Final'!S44-VLOOKUP(FinalComparison!$G44,'SB35 Determination Data'!$K$4:$AN$415,AB$2,FALSE)</f>
        <v>-0.10714285714285715</v>
      </c>
      <c r="AC44" s="87">
        <f>'5th Cycle Summary-Final'!T44-VLOOKUP(FinalComparison!$G44,'SB35 Determination Data'!$K$4:$AN$415,AC$2,FALSE)</f>
        <v>0</v>
      </c>
      <c r="AD44" s="87">
        <f>'5th Cycle Summary-Final'!U44-VLOOKUP(FinalComparison!$G44,'SB35 Determination Data'!$K$4:$AN$415,AD$2,FALSE)</f>
        <v>-39</v>
      </c>
      <c r="AE44" s="87">
        <f>'5th Cycle Summary-Final'!V44-VLOOKUP(FinalComparison!$G44,'SB35 Determination Data'!$K$4:$AN$415,AE$2,FALSE)</f>
        <v>39</v>
      </c>
      <c r="AF44" s="87">
        <f>'5th Cycle Summary-Final'!W44-VLOOKUP(FinalComparison!$G44,'SB35 Determination Data'!$K$4:$AN$415,AF$2,FALSE)</f>
        <v>-0.22033898305084743</v>
      </c>
    </row>
    <row r="45" spans="1:32" ht="12.75" customHeight="1" x14ac:dyDescent="0.15">
      <c r="A45" t="s">
        <v>99</v>
      </c>
      <c r="F45" t="s">
        <v>67</v>
      </c>
      <c r="G45" t="s">
        <v>116</v>
      </c>
      <c r="H45" s="87">
        <f>'5th Cycle Summary-Final'!D45-VLOOKUP(FinalComparison!$G45,'SB35 Determination Data'!$K$4:$AN$415,H$2,FALSE)</f>
        <v>0</v>
      </c>
      <c r="I45" s="87">
        <f>'5th Cycle Summary-Final'!E45-VLOOKUP(FinalComparison!$G45,'SB35 Determination Data'!$K$4:$AN$415,I$2,FALSE)</f>
        <v>-79</v>
      </c>
      <c r="J45" s="87">
        <f>'5th Cycle Summary-Final'!F45-VLOOKUP(FinalComparison!$G45,'SB35 Determination Data'!$K$4:$AN$415,J$2,FALSE)</f>
        <v>-79</v>
      </c>
      <c r="K45" s="87">
        <f>'5th Cycle Summary-Final'!G45-VLOOKUP(FinalComparison!$G45,'SB35 Determination Data'!$K$4:$AN$415,K$2,FALSE)</f>
        <v>0</v>
      </c>
      <c r="L45" s="87">
        <f>'5th Cycle Summary-Final'!H45-VLOOKUP(FinalComparison!$G45,'SB35 Determination Data'!$K$4:$AN$415,L$2,FALSE)</f>
        <v>79</v>
      </c>
      <c r="M45" s="87">
        <f>'5th Cycle Summary-Final'!I45-VLOOKUP(FinalComparison!$G45,'SB35 Determination Data'!$K$4:$AN$415,M$2,FALSE)</f>
        <v>-0.18036529680365296</v>
      </c>
      <c r="N45" s="87"/>
      <c r="O45" s="87"/>
      <c r="P45" s="87">
        <f>'5th Cycle Summary-Final'!J45-VLOOKUP(FinalComparison!$G45,'SB35 Determination Data'!$K$4:$AN$415,P$2,FALSE)</f>
        <v>0</v>
      </c>
      <c r="Q45" s="87">
        <f>'5th Cycle Summary-Final'!K45-VLOOKUP(FinalComparison!$G45,'SB35 Determination Data'!$K$4:$AN$415,Q$2,FALSE)</f>
        <v>0</v>
      </c>
      <c r="R45" s="87">
        <f>'5th Cycle Summary-Final'!L45-VLOOKUP(FinalComparison!$G45,'SB35 Determination Data'!$K$4:$AN$415,R$2,FALSE)</f>
        <v>0</v>
      </c>
      <c r="S45" s="87">
        <f>'5th Cycle Summary-Final'!M45-VLOOKUP(FinalComparison!$G45,'SB35 Determination Data'!$K$4:$AN$415,S$2,FALSE)</f>
        <v>0</v>
      </c>
      <c r="T45" s="87">
        <f>'5th Cycle Summary-Final'!N45-VLOOKUP(FinalComparison!$G45,'SB35 Determination Data'!$K$4:$AN$415,T$2,FALSE)</f>
        <v>0</v>
      </c>
      <c r="U45" s="80"/>
      <c r="V45" s="80"/>
      <c r="W45" s="87">
        <f>'5th Cycle Summary-Final'!O45-VLOOKUP(FinalComparison!$G45,'SB35 Determination Data'!$K$4:$AN$415,W$2,FALSE)</f>
        <v>0</v>
      </c>
      <c r="X45" s="80"/>
      <c r="Y45" s="87">
        <f>'5th Cycle Summary-Final'!P45-VLOOKUP(FinalComparison!$G45,'SB35 Determination Data'!$K$4:$AN$415,Y$2,FALSE)</f>
        <v>0</v>
      </c>
      <c r="Z45" s="87">
        <f>'5th Cycle Summary-Final'!Q45-VLOOKUP(FinalComparison!$G45,'SB35 Determination Data'!$K$4:$AN$415,Z$2,FALSE)</f>
        <v>0</v>
      </c>
      <c r="AA45" s="87">
        <f>'5th Cycle Summary-Final'!R45-VLOOKUP(FinalComparison!$G45,'SB35 Determination Data'!$K$4:$AN$415,AA$2,FALSE)</f>
        <v>0</v>
      </c>
      <c r="AB45" s="87">
        <f>'5th Cycle Summary-Final'!S45-VLOOKUP(FinalComparison!$G45,'SB35 Determination Data'!$K$4:$AN$415,AB$2,FALSE)</f>
        <v>0</v>
      </c>
      <c r="AC45" s="87">
        <f>'5th Cycle Summary-Final'!T45-VLOOKUP(FinalComparison!$G45,'SB35 Determination Data'!$K$4:$AN$415,AC$2,FALSE)</f>
        <v>0</v>
      </c>
      <c r="AD45" s="87">
        <f>'5th Cycle Summary-Final'!U45-VLOOKUP(FinalComparison!$G45,'SB35 Determination Data'!$K$4:$AN$415,AD$2,FALSE)</f>
        <v>-59</v>
      </c>
      <c r="AE45" s="87">
        <f>'5th Cycle Summary-Final'!V45-VLOOKUP(FinalComparison!$G45,'SB35 Determination Data'!$K$4:$AN$415,AE$2,FALSE)</f>
        <v>59</v>
      </c>
      <c r="AF45" s="87">
        <f>'5th Cycle Summary-Final'!W45-VLOOKUP(FinalComparison!$G45,'SB35 Determination Data'!$K$4:$AN$415,AF$2,FALSE)</f>
        <v>-4.602184087363495E-2</v>
      </c>
    </row>
    <row r="46" spans="1:32" ht="12.75" customHeight="1" x14ac:dyDescent="0.15">
      <c r="A46" t="s">
        <v>99</v>
      </c>
      <c r="F46" t="s">
        <v>67</v>
      </c>
      <c r="G46" t="s">
        <v>117</v>
      </c>
      <c r="H46" s="87" t="e">
        <f>'5th Cycle Summary-Final'!D46-VLOOKUP(FinalComparison!$G46,'SB35 Determination Data'!$K$4:$AN$415,H$2,FALSE)</f>
        <v>#N/A</v>
      </c>
      <c r="I46" s="87" t="e">
        <f>'5th Cycle Summary-Final'!E46-VLOOKUP(FinalComparison!$G46,'SB35 Determination Data'!$K$4:$AN$415,I$2,FALSE)</f>
        <v>#N/A</v>
      </c>
      <c r="J46" s="87" t="e">
        <f>'5th Cycle Summary-Final'!F46-VLOOKUP(FinalComparison!$G46,'SB35 Determination Data'!$K$4:$AN$415,J$2,FALSE)</f>
        <v>#N/A</v>
      </c>
      <c r="K46" s="87" t="e">
        <f>'5th Cycle Summary-Final'!G46-VLOOKUP(FinalComparison!$G46,'SB35 Determination Data'!$K$4:$AN$415,K$2,FALSE)</f>
        <v>#N/A</v>
      </c>
      <c r="L46" s="87" t="e">
        <f>'5th Cycle Summary-Final'!H46-VLOOKUP(FinalComparison!$G46,'SB35 Determination Data'!$K$4:$AN$415,L$2,FALSE)</f>
        <v>#N/A</v>
      </c>
      <c r="M46" s="87" t="e">
        <f>'5th Cycle Summary-Final'!I46-VLOOKUP(FinalComparison!$G46,'SB35 Determination Data'!$K$4:$AN$415,M$2,FALSE)</f>
        <v>#N/A</v>
      </c>
      <c r="N46" s="87"/>
      <c r="O46" s="87"/>
      <c r="P46" s="87" t="e">
        <f>'5th Cycle Summary-Final'!J46-VLOOKUP(FinalComparison!$G46,'SB35 Determination Data'!$K$4:$AN$415,P$2,FALSE)</f>
        <v>#N/A</v>
      </c>
      <c r="Q46" s="87" t="e">
        <f>'5th Cycle Summary-Final'!K46-VLOOKUP(FinalComparison!$G46,'SB35 Determination Data'!$K$4:$AN$415,Q$2,FALSE)</f>
        <v>#N/A</v>
      </c>
      <c r="R46" s="87" t="e">
        <f>'5th Cycle Summary-Final'!L46-VLOOKUP(FinalComparison!$G46,'SB35 Determination Data'!$K$4:$AN$415,R$2,FALSE)</f>
        <v>#N/A</v>
      </c>
      <c r="S46" s="87" t="e">
        <f>'5th Cycle Summary-Final'!M46-VLOOKUP(FinalComparison!$G46,'SB35 Determination Data'!$K$4:$AN$415,S$2,FALSE)</f>
        <v>#N/A</v>
      </c>
      <c r="T46" s="87" t="e">
        <f>'5th Cycle Summary-Final'!N46-VLOOKUP(FinalComparison!$G46,'SB35 Determination Data'!$K$4:$AN$415,T$2,FALSE)</f>
        <v>#N/A</v>
      </c>
      <c r="U46" s="80"/>
      <c r="V46" s="80"/>
      <c r="W46" s="87" t="e">
        <f>'5th Cycle Summary-Final'!O46-VLOOKUP(FinalComparison!$G46,'SB35 Determination Data'!$K$4:$AN$415,W$2,FALSE)</f>
        <v>#N/A</v>
      </c>
      <c r="X46" s="80"/>
      <c r="Y46" s="87" t="e">
        <f>'5th Cycle Summary-Final'!P46-VLOOKUP(FinalComparison!$G46,'SB35 Determination Data'!$K$4:$AN$415,Y$2,FALSE)</f>
        <v>#N/A</v>
      </c>
      <c r="Z46" s="87" t="e">
        <f>'5th Cycle Summary-Final'!Q46-VLOOKUP(FinalComparison!$G46,'SB35 Determination Data'!$K$4:$AN$415,Z$2,FALSE)</f>
        <v>#N/A</v>
      </c>
      <c r="AA46" s="87" t="e">
        <f>'5th Cycle Summary-Final'!R46-VLOOKUP(FinalComparison!$G46,'SB35 Determination Data'!$K$4:$AN$415,AA$2,FALSE)</f>
        <v>#N/A</v>
      </c>
      <c r="AB46" s="87" t="e">
        <f>'5th Cycle Summary-Final'!S46-VLOOKUP(FinalComparison!$G46,'SB35 Determination Data'!$K$4:$AN$415,AB$2,FALSE)</f>
        <v>#N/A</v>
      </c>
      <c r="AC46" s="87" t="e">
        <f>'5th Cycle Summary-Final'!T46-VLOOKUP(FinalComparison!$G46,'SB35 Determination Data'!$K$4:$AN$415,AC$2,FALSE)</f>
        <v>#N/A</v>
      </c>
      <c r="AD46" s="87" t="e">
        <f>'5th Cycle Summary-Final'!U46-VLOOKUP(FinalComparison!$G46,'SB35 Determination Data'!$K$4:$AN$415,AD$2,FALSE)</f>
        <v>#N/A</v>
      </c>
      <c r="AE46" s="87" t="e">
        <f>'5th Cycle Summary-Final'!V46-VLOOKUP(FinalComparison!$G46,'SB35 Determination Data'!$K$4:$AN$415,AE$2,FALSE)</f>
        <v>#N/A</v>
      </c>
      <c r="AF46" s="87" t="e">
        <f>'5th Cycle Summary-Final'!W46-VLOOKUP(FinalComparison!$G46,'SB35 Determination Data'!$K$4:$AN$415,AF$2,FALSE)</f>
        <v>#N/A</v>
      </c>
    </row>
    <row r="47" spans="1:32" ht="12.75" customHeight="1" x14ac:dyDescent="0.15">
      <c r="A47" t="s">
        <v>99</v>
      </c>
      <c r="F47" t="s">
        <v>67</v>
      </c>
      <c r="G47" t="s">
        <v>118</v>
      </c>
      <c r="H47" s="87" t="e">
        <f>'5th Cycle Summary-Final'!D47-VLOOKUP(FinalComparison!$G47,'SB35 Determination Data'!$K$4:$AN$415,H$2,FALSE)</f>
        <v>#N/A</v>
      </c>
      <c r="I47" s="87" t="e">
        <f>'5th Cycle Summary-Final'!E47-VLOOKUP(FinalComparison!$G47,'SB35 Determination Data'!$K$4:$AN$415,I$2,FALSE)</f>
        <v>#N/A</v>
      </c>
      <c r="J47" s="87" t="e">
        <f>'5th Cycle Summary-Final'!F47-VLOOKUP(FinalComparison!$G47,'SB35 Determination Data'!$K$4:$AN$415,J$2,FALSE)</f>
        <v>#N/A</v>
      </c>
      <c r="K47" s="87" t="e">
        <f>'5th Cycle Summary-Final'!G47-VLOOKUP(FinalComparison!$G47,'SB35 Determination Data'!$K$4:$AN$415,K$2,FALSE)</f>
        <v>#N/A</v>
      </c>
      <c r="L47" s="87" t="e">
        <f>'5th Cycle Summary-Final'!H47-VLOOKUP(FinalComparison!$G47,'SB35 Determination Data'!$K$4:$AN$415,L$2,FALSE)</f>
        <v>#N/A</v>
      </c>
      <c r="M47" s="87" t="e">
        <f>'5th Cycle Summary-Final'!I47-VLOOKUP(FinalComparison!$G47,'SB35 Determination Data'!$K$4:$AN$415,M$2,FALSE)</f>
        <v>#N/A</v>
      </c>
      <c r="N47" s="87"/>
      <c r="O47" s="87"/>
      <c r="P47" s="87" t="e">
        <f>'5th Cycle Summary-Final'!J47-VLOOKUP(FinalComparison!$G47,'SB35 Determination Data'!$K$4:$AN$415,P$2,FALSE)</f>
        <v>#N/A</v>
      </c>
      <c r="Q47" s="87" t="e">
        <f>'5th Cycle Summary-Final'!K47-VLOOKUP(FinalComparison!$G47,'SB35 Determination Data'!$K$4:$AN$415,Q$2,FALSE)</f>
        <v>#N/A</v>
      </c>
      <c r="R47" s="87" t="e">
        <f>'5th Cycle Summary-Final'!L47-VLOOKUP(FinalComparison!$G47,'SB35 Determination Data'!$K$4:$AN$415,R$2,FALSE)</f>
        <v>#N/A</v>
      </c>
      <c r="S47" s="87" t="e">
        <f>'5th Cycle Summary-Final'!M47-VLOOKUP(FinalComparison!$G47,'SB35 Determination Data'!$K$4:$AN$415,S$2,FALSE)</f>
        <v>#N/A</v>
      </c>
      <c r="T47" s="87" t="e">
        <f>'5th Cycle Summary-Final'!N47-VLOOKUP(FinalComparison!$G47,'SB35 Determination Data'!$K$4:$AN$415,T$2,FALSE)</f>
        <v>#N/A</v>
      </c>
      <c r="U47" s="80"/>
      <c r="V47" s="80"/>
      <c r="W47" s="87" t="e">
        <f>'5th Cycle Summary-Final'!O47-VLOOKUP(FinalComparison!$G47,'SB35 Determination Data'!$K$4:$AN$415,W$2,FALSE)</f>
        <v>#N/A</v>
      </c>
      <c r="X47" s="80"/>
      <c r="Y47" s="87" t="e">
        <f>'5th Cycle Summary-Final'!P47-VLOOKUP(FinalComparison!$G47,'SB35 Determination Data'!$K$4:$AN$415,Y$2,FALSE)</f>
        <v>#N/A</v>
      </c>
      <c r="Z47" s="87" t="e">
        <f>'5th Cycle Summary-Final'!Q47-VLOOKUP(FinalComparison!$G47,'SB35 Determination Data'!$K$4:$AN$415,Z$2,FALSE)</f>
        <v>#N/A</v>
      </c>
      <c r="AA47" s="87" t="e">
        <f>'5th Cycle Summary-Final'!R47-VLOOKUP(FinalComparison!$G47,'SB35 Determination Data'!$K$4:$AN$415,AA$2,FALSE)</f>
        <v>#N/A</v>
      </c>
      <c r="AB47" s="87" t="e">
        <f>'5th Cycle Summary-Final'!S47-VLOOKUP(FinalComparison!$G47,'SB35 Determination Data'!$K$4:$AN$415,AB$2,FALSE)</f>
        <v>#N/A</v>
      </c>
      <c r="AC47" s="87" t="e">
        <f>'5th Cycle Summary-Final'!T47-VLOOKUP(FinalComparison!$G47,'SB35 Determination Data'!$K$4:$AN$415,AC$2,FALSE)</f>
        <v>#N/A</v>
      </c>
      <c r="AD47" s="87" t="e">
        <f>'5th Cycle Summary-Final'!U47-VLOOKUP(FinalComparison!$G47,'SB35 Determination Data'!$K$4:$AN$415,AD$2,FALSE)</f>
        <v>#N/A</v>
      </c>
      <c r="AE47" s="87" t="e">
        <f>'5th Cycle Summary-Final'!V47-VLOOKUP(FinalComparison!$G47,'SB35 Determination Data'!$K$4:$AN$415,AE$2,FALSE)</f>
        <v>#N/A</v>
      </c>
      <c r="AF47" s="87" t="e">
        <f>'5th Cycle Summary-Final'!W47-VLOOKUP(FinalComparison!$G47,'SB35 Determination Data'!$K$4:$AN$415,AF$2,FALSE)</f>
        <v>#N/A</v>
      </c>
    </row>
    <row r="48" spans="1:32" ht="12.75" customHeight="1" x14ac:dyDescent="0.15">
      <c r="A48" t="s">
        <v>99</v>
      </c>
      <c r="F48" t="s">
        <v>67</v>
      </c>
      <c r="G48" t="s">
        <v>119</v>
      </c>
      <c r="H48" s="87" t="e">
        <f>'5th Cycle Summary-Final'!D48-VLOOKUP(FinalComparison!$G48,'SB35 Determination Data'!$K$4:$AN$415,H$2,FALSE)</f>
        <v>#N/A</v>
      </c>
      <c r="I48" s="87" t="e">
        <f>'5th Cycle Summary-Final'!E48-VLOOKUP(FinalComparison!$G48,'SB35 Determination Data'!$K$4:$AN$415,I$2,FALSE)</f>
        <v>#N/A</v>
      </c>
      <c r="J48" s="87" t="e">
        <f>'5th Cycle Summary-Final'!F48-VLOOKUP(FinalComparison!$G48,'SB35 Determination Data'!$K$4:$AN$415,J$2,FALSE)</f>
        <v>#N/A</v>
      </c>
      <c r="K48" s="87" t="e">
        <f>'5th Cycle Summary-Final'!G48-VLOOKUP(FinalComparison!$G48,'SB35 Determination Data'!$K$4:$AN$415,K$2,FALSE)</f>
        <v>#N/A</v>
      </c>
      <c r="L48" s="87" t="e">
        <f>'5th Cycle Summary-Final'!H48-VLOOKUP(FinalComparison!$G48,'SB35 Determination Data'!$K$4:$AN$415,L$2,FALSE)</f>
        <v>#N/A</v>
      </c>
      <c r="M48" s="87" t="e">
        <f>'5th Cycle Summary-Final'!I48-VLOOKUP(FinalComparison!$G48,'SB35 Determination Data'!$K$4:$AN$415,M$2,FALSE)</f>
        <v>#N/A</v>
      </c>
      <c r="N48" s="87"/>
      <c r="O48" s="87"/>
      <c r="P48" s="87" t="e">
        <f>'5th Cycle Summary-Final'!J48-VLOOKUP(FinalComparison!$G48,'SB35 Determination Data'!$K$4:$AN$415,P$2,FALSE)</f>
        <v>#N/A</v>
      </c>
      <c r="Q48" s="87" t="e">
        <f>'5th Cycle Summary-Final'!K48-VLOOKUP(FinalComparison!$G48,'SB35 Determination Data'!$K$4:$AN$415,Q$2,FALSE)</f>
        <v>#N/A</v>
      </c>
      <c r="R48" s="87" t="e">
        <f>'5th Cycle Summary-Final'!L48-VLOOKUP(FinalComparison!$G48,'SB35 Determination Data'!$K$4:$AN$415,R$2,FALSE)</f>
        <v>#N/A</v>
      </c>
      <c r="S48" s="87" t="e">
        <f>'5th Cycle Summary-Final'!M48-VLOOKUP(FinalComparison!$G48,'SB35 Determination Data'!$K$4:$AN$415,S$2,FALSE)</f>
        <v>#N/A</v>
      </c>
      <c r="T48" s="87" t="e">
        <f>'5th Cycle Summary-Final'!N48-VLOOKUP(FinalComparison!$G48,'SB35 Determination Data'!$K$4:$AN$415,T$2,FALSE)</f>
        <v>#N/A</v>
      </c>
      <c r="U48" s="80"/>
      <c r="V48" s="80"/>
      <c r="W48" s="87" t="e">
        <f>'5th Cycle Summary-Final'!O48-VLOOKUP(FinalComparison!$G48,'SB35 Determination Data'!$K$4:$AN$415,W$2,FALSE)</f>
        <v>#N/A</v>
      </c>
      <c r="X48" s="80"/>
      <c r="Y48" s="87" t="e">
        <f>'5th Cycle Summary-Final'!P48-VLOOKUP(FinalComparison!$G48,'SB35 Determination Data'!$K$4:$AN$415,Y$2,FALSE)</f>
        <v>#N/A</v>
      </c>
      <c r="Z48" s="87" t="e">
        <f>'5th Cycle Summary-Final'!Q48-VLOOKUP(FinalComparison!$G48,'SB35 Determination Data'!$K$4:$AN$415,Z$2,FALSE)</f>
        <v>#N/A</v>
      </c>
      <c r="AA48" s="87" t="e">
        <f>'5th Cycle Summary-Final'!R48-VLOOKUP(FinalComparison!$G48,'SB35 Determination Data'!$K$4:$AN$415,AA$2,FALSE)</f>
        <v>#N/A</v>
      </c>
      <c r="AB48" s="87" t="e">
        <f>'5th Cycle Summary-Final'!S48-VLOOKUP(FinalComparison!$G48,'SB35 Determination Data'!$K$4:$AN$415,AB$2,FALSE)</f>
        <v>#N/A</v>
      </c>
      <c r="AC48" s="87" t="e">
        <f>'5th Cycle Summary-Final'!T48-VLOOKUP(FinalComparison!$G48,'SB35 Determination Data'!$K$4:$AN$415,AC$2,FALSE)</f>
        <v>#N/A</v>
      </c>
      <c r="AD48" s="87" t="e">
        <f>'5th Cycle Summary-Final'!U48-VLOOKUP(FinalComparison!$G48,'SB35 Determination Data'!$K$4:$AN$415,AD$2,FALSE)</f>
        <v>#N/A</v>
      </c>
      <c r="AE48" s="87" t="e">
        <f>'5th Cycle Summary-Final'!V48-VLOOKUP(FinalComparison!$G48,'SB35 Determination Data'!$K$4:$AN$415,AE$2,FALSE)</f>
        <v>#N/A</v>
      </c>
      <c r="AF48" s="87" t="e">
        <f>'5th Cycle Summary-Final'!W48-VLOOKUP(FinalComparison!$G48,'SB35 Determination Data'!$K$4:$AN$415,AF$2,FALSE)</f>
        <v>#N/A</v>
      </c>
    </row>
    <row r="49" spans="1:32" ht="12.75" customHeight="1" x14ac:dyDescent="0.15">
      <c r="A49" t="s">
        <v>120</v>
      </c>
      <c r="F49" t="s">
        <v>83</v>
      </c>
      <c r="G49" t="s">
        <v>121</v>
      </c>
      <c r="H49" s="87">
        <f>'5th Cycle Summary-Final'!D49-VLOOKUP(FinalComparison!$G49,'SB35 Determination Data'!$K$4:$AN$415,H$2,FALSE)</f>
        <v>0</v>
      </c>
      <c r="I49" s="87">
        <f>'5th Cycle Summary-Final'!E49-VLOOKUP(FinalComparison!$G49,'SB35 Determination Data'!$K$4:$AN$415,I$2,FALSE)</f>
        <v>-3</v>
      </c>
      <c r="J49" s="87">
        <f>'5th Cycle Summary-Final'!F49-VLOOKUP(FinalComparison!$G49,'SB35 Determination Data'!$K$4:$AN$415,J$2,FALSE)</f>
        <v>0</v>
      </c>
      <c r="K49" s="87">
        <f>'5th Cycle Summary-Final'!G49-VLOOKUP(FinalComparison!$G49,'SB35 Determination Data'!$K$4:$AN$415,K$2,FALSE)</f>
        <v>-3</v>
      </c>
      <c r="L49" s="87">
        <f>'5th Cycle Summary-Final'!H49-VLOOKUP(FinalComparison!$G49,'SB35 Determination Data'!$K$4:$AN$415,L$2,FALSE)</f>
        <v>3</v>
      </c>
      <c r="M49" s="87">
        <f>'5th Cycle Summary-Final'!I49-VLOOKUP(FinalComparison!$G49,'SB35 Determination Data'!$K$4:$AN$415,M$2,FALSE)</f>
        <v>-4.9999999999999989E-2</v>
      </c>
      <c r="N49" s="87"/>
      <c r="O49" s="87"/>
      <c r="P49" s="87">
        <f>'5th Cycle Summary-Final'!J49-VLOOKUP(FinalComparison!$G49,'SB35 Determination Data'!$K$4:$AN$415,P$2,FALSE)</f>
        <v>0</v>
      </c>
      <c r="Q49" s="87">
        <f>'5th Cycle Summary-Final'!K49-VLOOKUP(FinalComparison!$G49,'SB35 Determination Data'!$K$4:$AN$415,Q$2,FALSE)</f>
        <v>-9</v>
      </c>
      <c r="R49" s="87">
        <f>'5th Cycle Summary-Final'!L49-VLOOKUP(FinalComparison!$G49,'SB35 Determination Data'!$K$4:$AN$415,R$2,FALSE)</f>
        <v>0</v>
      </c>
      <c r="S49" s="87">
        <f>'5th Cycle Summary-Final'!M49-VLOOKUP(FinalComparison!$G49,'SB35 Determination Data'!$K$4:$AN$415,S$2,FALSE)</f>
        <v>-9</v>
      </c>
      <c r="T49" s="87">
        <f>'5th Cycle Summary-Final'!N49-VLOOKUP(FinalComparison!$G49,'SB35 Determination Data'!$K$4:$AN$415,T$2,FALSE)</f>
        <v>9</v>
      </c>
      <c r="U49" s="80"/>
      <c r="V49" s="80"/>
      <c r="W49" s="87">
        <f>'5th Cycle Summary-Final'!O49-VLOOKUP(FinalComparison!$G49,'SB35 Determination Data'!$K$4:$AN$415,W$2,FALSE)</f>
        <v>-0.24324324324324326</v>
      </c>
      <c r="X49" s="80"/>
      <c r="Y49" s="87">
        <f>'5th Cycle Summary-Final'!P49-VLOOKUP(FinalComparison!$G49,'SB35 Determination Data'!$K$4:$AN$415,Y$2,FALSE)</f>
        <v>0</v>
      </c>
      <c r="Z49" s="87">
        <f>'5th Cycle Summary-Final'!Q49-VLOOKUP(FinalComparison!$G49,'SB35 Determination Data'!$K$4:$AN$415,Z$2,FALSE)</f>
        <v>-8</v>
      </c>
      <c r="AA49" s="87">
        <f>'5th Cycle Summary-Final'!R49-VLOOKUP(FinalComparison!$G49,'SB35 Determination Data'!$K$4:$AN$415,AA$2,FALSE)</f>
        <v>8</v>
      </c>
      <c r="AB49" s="87">
        <f>'5th Cycle Summary-Final'!S49-VLOOKUP(FinalComparison!$G49,'SB35 Determination Data'!$K$4:$AN$415,AB$2,FALSE)</f>
        <v>-0.26666666666666661</v>
      </c>
      <c r="AC49" s="87">
        <f>'5th Cycle Summary-Final'!T49-VLOOKUP(FinalComparison!$G49,'SB35 Determination Data'!$K$4:$AN$415,AC$2,FALSE)</f>
        <v>0</v>
      </c>
      <c r="AD49" s="87">
        <f>'5th Cycle Summary-Final'!U49-VLOOKUP(FinalComparison!$G49,'SB35 Determination Data'!$K$4:$AN$415,AD$2,FALSE)</f>
        <v>-24</v>
      </c>
      <c r="AE49" s="87">
        <f>'5th Cycle Summary-Final'!V49-VLOOKUP(FinalComparison!$G49,'SB35 Determination Data'!$K$4:$AN$415,AE$2,FALSE)</f>
        <v>24</v>
      </c>
      <c r="AF49" s="87">
        <f>'5th Cycle Summary-Final'!W49-VLOOKUP(FinalComparison!$G49,'SB35 Determination Data'!$K$4:$AN$415,AF$2,FALSE)</f>
        <v>-0.22641509433962259</v>
      </c>
    </row>
    <row r="50" spans="1:32" ht="12.75" customHeight="1" x14ac:dyDescent="0.15">
      <c r="A50" t="s">
        <v>122</v>
      </c>
      <c r="F50" t="s">
        <v>123</v>
      </c>
      <c r="G50" t="s">
        <v>124</v>
      </c>
      <c r="H50" s="87">
        <f>'5th Cycle Summary-Final'!D50-VLOOKUP(FinalComparison!$G50,'SB35 Determination Data'!$K$4:$AN$415,H$2,FALSE)</f>
        <v>0</v>
      </c>
      <c r="I50" s="87">
        <f>'5th Cycle Summary-Final'!E50-VLOOKUP(FinalComparison!$G50,'SB35 Determination Data'!$K$4:$AN$415,I$2,FALSE)</f>
        <v>0</v>
      </c>
      <c r="J50" s="87">
        <f>'5th Cycle Summary-Final'!F50-VLOOKUP(FinalComparison!$G50,'SB35 Determination Data'!$K$4:$AN$415,J$2,FALSE)</f>
        <v>0</v>
      </c>
      <c r="K50" s="87">
        <f>'5th Cycle Summary-Final'!G50-VLOOKUP(FinalComparison!$G50,'SB35 Determination Data'!$K$4:$AN$415,K$2,FALSE)</f>
        <v>0</v>
      </c>
      <c r="L50" s="87">
        <f>'5th Cycle Summary-Final'!H50-VLOOKUP(FinalComparison!$G50,'SB35 Determination Data'!$K$4:$AN$415,L$2,FALSE)</f>
        <v>0</v>
      </c>
      <c r="M50" s="87">
        <f>'5th Cycle Summary-Final'!I50-VLOOKUP(FinalComparison!$G50,'SB35 Determination Data'!$K$4:$AN$415,M$2,FALSE)</f>
        <v>0</v>
      </c>
      <c r="N50" s="87"/>
      <c r="O50" s="87"/>
      <c r="P50" s="87">
        <f>'5th Cycle Summary-Final'!J50-VLOOKUP(FinalComparison!$G50,'SB35 Determination Data'!$K$4:$AN$415,P$2,FALSE)</f>
        <v>0</v>
      </c>
      <c r="Q50" s="87">
        <f>'5th Cycle Summary-Final'!K50-VLOOKUP(FinalComparison!$G50,'SB35 Determination Data'!$K$4:$AN$415,Q$2,FALSE)</f>
        <v>0</v>
      </c>
      <c r="R50" s="87">
        <f>'5th Cycle Summary-Final'!L50-VLOOKUP(FinalComparison!$G50,'SB35 Determination Data'!$K$4:$AN$415,R$2,FALSE)</f>
        <v>0</v>
      </c>
      <c r="S50" s="87">
        <f>'5th Cycle Summary-Final'!M50-VLOOKUP(FinalComparison!$G50,'SB35 Determination Data'!$K$4:$AN$415,S$2,FALSE)</f>
        <v>0</v>
      </c>
      <c r="T50" s="87">
        <f>'5th Cycle Summary-Final'!N50-VLOOKUP(FinalComparison!$G50,'SB35 Determination Data'!$K$4:$AN$415,T$2,FALSE)</f>
        <v>0</v>
      </c>
      <c r="U50" s="80"/>
      <c r="V50" s="80"/>
      <c r="W50" s="87">
        <f>'5th Cycle Summary-Final'!O50-VLOOKUP(FinalComparison!$G50,'SB35 Determination Data'!$K$4:$AN$415,W$2,FALSE)</f>
        <v>0</v>
      </c>
      <c r="X50" s="80"/>
      <c r="Y50" s="87">
        <f>'5th Cycle Summary-Final'!P50-VLOOKUP(FinalComparison!$G50,'SB35 Determination Data'!$K$4:$AN$415,Y$2,FALSE)</f>
        <v>0</v>
      </c>
      <c r="Z50" s="87">
        <f>'5th Cycle Summary-Final'!Q50-VLOOKUP(FinalComparison!$G50,'SB35 Determination Data'!$K$4:$AN$415,Z$2,FALSE)</f>
        <v>0</v>
      </c>
      <c r="AA50" s="87">
        <f>'5th Cycle Summary-Final'!R50-VLOOKUP(FinalComparison!$G50,'SB35 Determination Data'!$K$4:$AN$415,AA$2,FALSE)</f>
        <v>0</v>
      </c>
      <c r="AB50" s="87">
        <f>'5th Cycle Summary-Final'!S50-VLOOKUP(FinalComparison!$G50,'SB35 Determination Data'!$K$4:$AN$415,AB$2,FALSE)</f>
        <v>0</v>
      </c>
      <c r="AC50" s="87">
        <f>'5th Cycle Summary-Final'!T50-VLOOKUP(FinalComparison!$G50,'SB35 Determination Data'!$K$4:$AN$415,AC$2,FALSE)</f>
        <v>0</v>
      </c>
      <c r="AD50" s="87">
        <f>'5th Cycle Summary-Final'!U50-VLOOKUP(FinalComparison!$G50,'SB35 Determination Data'!$K$4:$AN$415,AD$2,FALSE)</f>
        <v>0</v>
      </c>
      <c r="AE50" s="87">
        <f>'5th Cycle Summary-Final'!V50-VLOOKUP(FinalComparison!$G50,'SB35 Determination Data'!$K$4:$AN$415,AE$2,FALSE)</f>
        <v>0</v>
      </c>
      <c r="AF50" s="87">
        <f>'5th Cycle Summary-Final'!W50-VLOOKUP(FinalComparison!$G50,'SB35 Determination Data'!$K$4:$AN$415,AF$2,FALSE)</f>
        <v>0</v>
      </c>
    </row>
    <row r="51" spans="1:32" ht="12.75" customHeight="1" x14ac:dyDescent="0.15">
      <c r="A51" t="s">
        <v>122</v>
      </c>
      <c r="F51" t="s">
        <v>123</v>
      </c>
      <c r="G51" t="s">
        <v>125</v>
      </c>
      <c r="H51" s="87">
        <f>'5th Cycle Summary-Final'!D51-VLOOKUP(FinalComparison!$G51,'SB35 Determination Data'!$K$4:$AN$415,H$2,FALSE)</f>
        <v>0</v>
      </c>
      <c r="I51" s="87">
        <f>'5th Cycle Summary-Final'!E51-VLOOKUP(FinalComparison!$G51,'SB35 Determination Data'!$K$4:$AN$415,I$2,FALSE)</f>
        <v>0</v>
      </c>
      <c r="J51" s="87">
        <f>'5th Cycle Summary-Final'!F51-VLOOKUP(FinalComparison!$G51,'SB35 Determination Data'!$K$4:$AN$415,J$2,FALSE)</f>
        <v>0</v>
      </c>
      <c r="K51" s="87">
        <f>'5th Cycle Summary-Final'!G51-VLOOKUP(FinalComparison!$G51,'SB35 Determination Data'!$K$4:$AN$415,K$2,FALSE)</f>
        <v>0</v>
      </c>
      <c r="L51" s="87">
        <f>'5th Cycle Summary-Final'!H51-VLOOKUP(FinalComparison!$G51,'SB35 Determination Data'!$K$4:$AN$415,L$2,FALSE)</f>
        <v>0</v>
      </c>
      <c r="M51" s="87">
        <f>'5th Cycle Summary-Final'!I51-VLOOKUP(FinalComparison!$G51,'SB35 Determination Data'!$K$4:$AN$415,M$2,FALSE)</f>
        <v>0</v>
      </c>
      <c r="N51" s="87"/>
      <c r="O51" s="87"/>
      <c r="P51" s="87">
        <f>'5th Cycle Summary-Final'!J51-VLOOKUP(FinalComparison!$G51,'SB35 Determination Data'!$K$4:$AN$415,P$2,FALSE)</f>
        <v>0</v>
      </c>
      <c r="Q51" s="87">
        <f>'5th Cycle Summary-Final'!K51-VLOOKUP(FinalComparison!$G51,'SB35 Determination Data'!$K$4:$AN$415,Q$2,FALSE)</f>
        <v>0</v>
      </c>
      <c r="R51" s="87">
        <f>'5th Cycle Summary-Final'!L51-VLOOKUP(FinalComparison!$G51,'SB35 Determination Data'!$K$4:$AN$415,R$2,FALSE)</f>
        <v>0</v>
      </c>
      <c r="S51" s="87">
        <f>'5th Cycle Summary-Final'!M51-VLOOKUP(FinalComparison!$G51,'SB35 Determination Data'!$K$4:$AN$415,S$2,FALSE)</f>
        <v>0</v>
      </c>
      <c r="T51" s="87">
        <f>'5th Cycle Summary-Final'!N51-VLOOKUP(FinalComparison!$G51,'SB35 Determination Data'!$K$4:$AN$415,T$2,FALSE)</f>
        <v>0</v>
      </c>
      <c r="U51" s="80"/>
      <c r="V51" s="80"/>
      <c r="W51" s="87">
        <f>'5th Cycle Summary-Final'!O51-VLOOKUP(FinalComparison!$G51,'SB35 Determination Data'!$K$4:$AN$415,W$2,FALSE)</f>
        <v>0</v>
      </c>
      <c r="X51" s="80"/>
      <c r="Y51" s="87">
        <f>'5th Cycle Summary-Final'!P51-VLOOKUP(FinalComparison!$G51,'SB35 Determination Data'!$K$4:$AN$415,Y$2,FALSE)</f>
        <v>0</v>
      </c>
      <c r="Z51" s="87">
        <f>'5th Cycle Summary-Final'!Q51-VLOOKUP(FinalComparison!$G51,'SB35 Determination Data'!$K$4:$AN$415,Z$2,FALSE)</f>
        <v>0</v>
      </c>
      <c r="AA51" s="87">
        <f>'5th Cycle Summary-Final'!R51-VLOOKUP(FinalComparison!$G51,'SB35 Determination Data'!$K$4:$AN$415,AA$2,FALSE)</f>
        <v>0</v>
      </c>
      <c r="AB51" s="87">
        <f>'5th Cycle Summary-Final'!S51-VLOOKUP(FinalComparison!$G51,'SB35 Determination Data'!$K$4:$AN$415,AB$2,FALSE)</f>
        <v>0</v>
      </c>
      <c r="AC51" s="87">
        <f>'5th Cycle Summary-Final'!T51-VLOOKUP(FinalComparison!$G51,'SB35 Determination Data'!$K$4:$AN$415,AC$2,FALSE)</f>
        <v>0</v>
      </c>
      <c r="AD51" s="87">
        <f>'5th Cycle Summary-Final'!U51-VLOOKUP(FinalComparison!$G51,'SB35 Determination Data'!$K$4:$AN$415,AD$2,FALSE)</f>
        <v>0</v>
      </c>
      <c r="AE51" s="87">
        <f>'5th Cycle Summary-Final'!V51-VLOOKUP(FinalComparison!$G51,'SB35 Determination Data'!$K$4:$AN$415,AE$2,FALSE)</f>
        <v>0</v>
      </c>
      <c r="AF51" s="87">
        <f>'5th Cycle Summary-Final'!W51-VLOOKUP(FinalComparison!$G51,'SB35 Determination Data'!$K$4:$AN$415,AF$2,FALSE)</f>
        <v>0</v>
      </c>
    </row>
    <row r="52" spans="1:32" ht="12.75" customHeight="1" x14ac:dyDescent="0.15">
      <c r="A52" t="s">
        <v>122</v>
      </c>
      <c r="F52" t="s">
        <v>89</v>
      </c>
      <c r="G52" t="s">
        <v>126</v>
      </c>
      <c r="H52" s="87" t="e">
        <f>'5th Cycle Summary-Final'!D52-VLOOKUP(FinalComparison!$G52,'SB35 Determination Data'!$K$4:$AN$415,H$2,FALSE)</f>
        <v>#N/A</v>
      </c>
      <c r="I52" s="87" t="e">
        <f>'5th Cycle Summary-Final'!E52-VLOOKUP(FinalComparison!$G52,'SB35 Determination Data'!$K$4:$AN$415,I$2,FALSE)</f>
        <v>#N/A</v>
      </c>
      <c r="J52" s="87" t="e">
        <f>'5th Cycle Summary-Final'!F52-VLOOKUP(FinalComparison!$G52,'SB35 Determination Data'!$K$4:$AN$415,J$2,FALSE)</f>
        <v>#N/A</v>
      </c>
      <c r="K52" s="87" t="e">
        <f>'5th Cycle Summary-Final'!G52-VLOOKUP(FinalComparison!$G52,'SB35 Determination Data'!$K$4:$AN$415,K$2,FALSE)</f>
        <v>#N/A</v>
      </c>
      <c r="L52" s="87" t="e">
        <f>'5th Cycle Summary-Final'!H52-VLOOKUP(FinalComparison!$G52,'SB35 Determination Data'!$K$4:$AN$415,L$2,FALSE)</f>
        <v>#N/A</v>
      </c>
      <c r="M52" s="87" t="e">
        <f>'5th Cycle Summary-Final'!I52-VLOOKUP(FinalComparison!$G52,'SB35 Determination Data'!$K$4:$AN$415,M$2,FALSE)</f>
        <v>#N/A</v>
      </c>
      <c r="N52" s="87"/>
      <c r="O52" s="87"/>
      <c r="P52" s="87" t="e">
        <f>'5th Cycle Summary-Final'!J52-VLOOKUP(FinalComparison!$G52,'SB35 Determination Data'!$K$4:$AN$415,P$2,FALSE)</f>
        <v>#N/A</v>
      </c>
      <c r="Q52" s="87" t="e">
        <f>'5th Cycle Summary-Final'!K52-VLOOKUP(FinalComparison!$G52,'SB35 Determination Data'!$K$4:$AN$415,Q$2,FALSE)</f>
        <v>#N/A</v>
      </c>
      <c r="R52" s="87" t="e">
        <f>'5th Cycle Summary-Final'!L52-VLOOKUP(FinalComparison!$G52,'SB35 Determination Data'!$K$4:$AN$415,R$2,FALSE)</f>
        <v>#N/A</v>
      </c>
      <c r="S52" s="87" t="e">
        <f>'5th Cycle Summary-Final'!M52-VLOOKUP(FinalComparison!$G52,'SB35 Determination Data'!$K$4:$AN$415,S$2,FALSE)</f>
        <v>#N/A</v>
      </c>
      <c r="T52" s="87" t="e">
        <f>'5th Cycle Summary-Final'!N52-VLOOKUP(FinalComparison!$G52,'SB35 Determination Data'!$K$4:$AN$415,T$2,FALSE)</f>
        <v>#N/A</v>
      </c>
      <c r="U52" s="80"/>
      <c r="V52" s="80"/>
      <c r="W52" s="87" t="e">
        <f>'5th Cycle Summary-Final'!O52-VLOOKUP(FinalComparison!$G52,'SB35 Determination Data'!$K$4:$AN$415,W$2,FALSE)</f>
        <v>#N/A</v>
      </c>
      <c r="X52" s="80"/>
      <c r="Y52" s="87" t="e">
        <f>'5th Cycle Summary-Final'!P52-VLOOKUP(FinalComparison!$G52,'SB35 Determination Data'!$K$4:$AN$415,Y$2,FALSE)</f>
        <v>#N/A</v>
      </c>
      <c r="Z52" s="87" t="e">
        <f>'5th Cycle Summary-Final'!Q52-VLOOKUP(FinalComparison!$G52,'SB35 Determination Data'!$K$4:$AN$415,Z$2,FALSE)</f>
        <v>#N/A</v>
      </c>
      <c r="AA52" s="87" t="e">
        <f>'5th Cycle Summary-Final'!R52-VLOOKUP(FinalComparison!$G52,'SB35 Determination Data'!$K$4:$AN$415,AA$2,FALSE)</f>
        <v>#N/A</v>
      </c>
      <c r="AB52" s="87" t="e">
        <f>'5th Cycle Summary-Final'!S52-VLOOKUP(FinalComparison!$G52,'SB35 Determination Data'!$K$4:$AN$415,AB$2,FALSE)</f>
        <v>#N/A</v>
      </c>
      <c r="AC52" s="87" t="e">
        <f>'5th Cycle Summary-Final'!T52-VLOOKUP(FinalComparison!$G52,'SB35 Determination Data'!$K$4:$AN$415,AC$2,FALSE)</f>
        <v>#N/A</v>
      </c>
      <c r="AD52" s="87" t="e">
        <f>'5th Cycle Summary-Final'!U52-VLOOKUP(FinalComparison!$G52,'SB35 Determination Data'!$K$4:$AN$415,AD$2,FALSE)</f>
        <v>#N/A</v>
      </c>
      <c r="AE52" s="87" t="e">
        <f>'5th Cycle Summary-Final'!V52-VLOOKUP(FinalComparison!$G52,'SB35 Determination Data'!$K$4:$AN$415,AE$2,FALSE)</f>
        <v>#N/A</v>
      </c>
      <c r="AF52" s="87" t="e">
        <f>'5th Cycle Summary-Final'!W52-VLOOKUP(FinalComparison!$G52,'SB35 Determination Data'!$K$4:$AN$415,AF$2,FALSE)</f>
        <v>#N/A</v>
      </c>
    </row>
    <row r="53" spans="1:32" ht="12.75" customHeight="1" x14ac:dyDescent="0.15">
      <c r="A53" t="s">
        <v>127</v>
      </c>
      <c r="F53" t="s">
        <v>128</v>
      </c>
      <c r="G53" t="s">
        <v>129</v>
      </c>
      <c r="H53" s="87">
        <f>'5th Cycle Summary-Final'!D53-VLOOKUP(FinalComparison!$G53,'SB35 Determination Data'!$K$4:$AN$415,H$2,FALSE)</f>
        <v>0</v>
      </c>
      <c r="I53" s="87">
        <f>'5th Cycle Summary-Final'!E53-VLOOKUP(FinalComparison!$G53,'SB35 Determination Data'!$K$4:$AN$415,I$2,FALSE)</f>
        <v>0</v>
      </c>
      <c r="J53" s="87">
        <f>'5th Cycle Summary-Final'!F53-VLOOKUP(FinalComparison!$G53,'SB35 Determination Data'!$K$4:$AN$415,J$2,FALSE)</f>
        <v>0</v>
      </c>
      <c r="K53" s="87">
        <f>'5th Cycle Summary-Final'!G53-VLOOKUP(FinalComparison!$G53,'SB35 Determination Data'!$K$4:$AN$415,K$2,FALSE)</f>
        <v>0</v>
      </c>
      <c r="L53" s="87">
        <f>'5th Cycle Summary-Final'!H53-VLOOKUP(FinalComparison!$G53,'SB35 Determination Data'!$K$4:$AN$415,L$2,FALSE)</f>
        <v>0</v>
      </c>
      <c r="M53" s="87">
        <f>'5th Cycle Summary-Final'!I53-VLOOKUP(FinalComparison!$G53,'SB35 Determination Data'!$K$4:$AN$415,M$2,FALSE)</f>
        <v>0</v>
      </c>
      <c r="N53" s="87"/>
      <c r="O53" s="87"/>
      <c r="P53" s="87">
        <f>'5th Cycle Summary-Final'!J53-VLOOKUP(FinalComparison!$G53,'SB35 Determination Data'!$K$4:$AN$415,P$2,FALSE)</f>
        <v>0</v>
      </c>
      <c r="Q53" s="87">
        <f>'5th Cycle Summary-Final'!K53-VLOOKUP(FinalComparison!$G53,'SB35 Determination Data'!$K$4:$AN$415,Q$2,FALSE)</f>
        <v>-2</v>
      </c>
      <c r="R53" s="87">
        <f>'5th Cycle Summary-Final'!L53-VLOOKUP(FinalComparison!$G53,'SB35 Determination Data'!$K$4:$AN$415,R$2,FALSE)</f>
        <v>-2</v>
      </c>
      <c r="S53" s="87">
        <f>'5th Cycle Summary-Final'!M53-VLOOKUP(FinalComparison!$G53,'SB35 Determination Data'!$K$4:$AN$415,S$2,FALSE)</f>
        <v>0</v>
      </c>
      <c r="T53" s="87">
        <f>'5th Cycle Summary-Final'!N53-VLOOKUP(FinalComparison!$G53,'SB35 Determination Data'!$K$4:$AN$415,T$2,FALSE)</f>
        <v>2</v>
      </c>
      <c r="U53" s="80"/>
      <c r="V53" s="80"/>
      <c r="W53" s="87">
        <f>'5th Cycle Summary-Final'!O53-VLOOKUP(FinalComparison!$G53,'SB35 Determination Data'!$K$4:$AN$415,W$2,FALSE)</f>
        <v>-1.7467248908296963E-3</v>
      </c>
      <c r="X53" s="80"/>
      <c r="Y53" s="87">
        <f>'5th Cycle Summary-Final'!P53-VLOOKUP(FinalComparison!$G53,'SB35 Determination Data'!$K$4:$AN$415,Y$2,FALSE)</f>
        <v>0</v>
      </c>
      <c r="Z53" s="87">
        <f>'5th Cycle Summary-Final'!Q53-VLOOKUP(FinalComparison!$G53,'SB35 Determination Data'!$K$4:$AN$415,Z$2,FALSE)</f>
        <v>-411</v>
      </c>
      <c r="AA53" s="87">
        <f>'5th Cycle Summary-Final'!R53-VLOOKUP(FinalComparison!$G53,'SB35 Determination Data'!$K$4:$AN$415,AA$2,FALSE)</f>
        <v>0</v>
      </c>
      <c r="AB53" s="87">
        <f>'5th Cycle Summary-Final'!S53-VLOOKUP(FinalComparison!$G53,'SB35 Determination Data'!$K$4:$AN$415,AB$2,FALSE)</f>
        <v>-0.40373280943025547</v>
      </c>
      <c r="AC53" s="87">
        <f>'5th Cycle Summary-Final'!T53-VLOOKUP(FinalComparison!$G53,'SB35 Determination Data'!$K$4:$AN$415,AC$2,FALSE)</f>
        <v>0</v>
      </c>
      <c r="AD53" s="87">
        <f>'5th Cycle Summary-Final'!U53-VLOOKUP(FinalComparison!$G53,'SB35 Determination Data'!$K$4:$AN$415,AD$2,FALSE)</f>
        <v>-694</v>
      </c>
      <c r="AE53" s="87">
        <f>'5th Cycle Summary-Final'!V53-VLOOKUP(FinalComparison!$G53,'SB35 Determination Data'!$K$4:$AN$415,AE$2,FALSE)</f>
        <v>0</v>
      </c>
      <c r="AF53" s="87">
        <f>'5th Cycle Summary-Final'!W53-VLOOKUP(FinalComparison!$G53,'SB35 Determination Data'!$K$4:$AN$415,AF$2,FALSE)</f>
        <v>-0.37635574837310193</v>
      </c>
    </row>
    <row r="54" spans="1:32" ht="12.75" customHeight="1" x14ac:dyDescent="0.15">
      <c r="A54" t="s">
        <v>127</v>
      </c>
      <c r="F54" t="s">
        <v>128</v>
      </c>
      <c r="G54" t="s">
        <v>130</v>
      </c>
      <c r="H54" s="87">
        <f>'5th Cycle Summary-Final'!D54-VLOOKUP(FinalComparison!$G54,'SB35 Determination Data'!$K$4:$AN$415,H$2,FALSE)</f>
        <v>0</v>
      </c>
      <c r="I54" s="87">
        <f>'5th Cycle Summary-Final'!E54-VLOOKUP(FinalComparison!$G54,'SB35 Determination Data'!$K$4:$AN$415,I$2,FALSE)</f>
        <v>0</v>
      </c>
      <c r="J54" s="87">
        <f>'5th Cycle Summary-Final'!F54-VLOOKUP(FinalComparison!$G54,'SB35 Determination Data'!$K$4:$AN$415,J$2,FALSE)</f>
        <v>0</v>
      </c>
      <c r="K54" s="87">
        <f>'5th Cycle Summary-Final'!G54-VLOOKUP(FinalComparison!$G54,'SB35 Determination Data'!$K$4:$AN$415,K$2,FALSE)</f>
        <v>0</v>
      </c>
      <c r="L54" s="87">
        <f>'5th Cycle Summary-Final'!H54-VLOOKUP(FinalComparison!$G54,'SB35 Determination Data'!$K$4:$AN$415,L$2,FALSE)</f>
        <v>0</v>
      </c>
      <c r="M54" s="87">
        <f>'5th Cycle Summary-Final'!I54-VLOOKUP(FinalComparison!$G54,'SB35 Determination Data'!$K$4:$AN$415,M$2,FALSE)</f>
        <v>0</v>
      </c>
      <c r="N54" s="87"/>
      <c r="O54" s="87"/>
      <c r="P54" s="87">
        <f>'5th Cycle Summary-Final'!J54-VLOOKUP(FinalComparison!$G54,'SB35 Determination Data'!$K$4:$AN$415,P$2,FALSE)</f>
        <v>0</v>
      </c>
      <c r="Q54" s="87">
        <f>'5th Cycle Summary-Final'!K54-VLOOKUP(FinalComparison!$G54,'SB35 Determination Data'!$K$4:$AN$415,Q$2,FALSE)</f>
        <v>0</v>
      </c>
      <c r="R54" s="87">
        <f>'5th Cycle Summary-Final'!L54-VLOOKUP(FinalComparison!$G54,'SB35 Determination Data'!$K$4:$AN$415,R$2,FALSE)</f>
        <v>0</v>
      </c>
      <c r="S54" s="87">
        <f>'5th Cycle Summary-Final'!M54-VLOOKUP(FinalComparison!$G54,'SB35 Determination Data'!$K$4:$AN$415,S$2,FALSE)</f>
        <v>0</v>
      </c>
      <c r="T54" s="87">
        <f>'5th Cycle Summary-Final'!N54-VLOOKUP(FinalComparison!$G54,'SB35 Determination Data'!$K$4:$AN$415,T$2,FALSE)</f>
        <v>0</v>
      </c>
      <c r="U54" s="80"/>
      <c r="V54" s="80"/>
      <c r="W54" s="87">
        <f>'5th Cycle Summary-Final'!O54-VLOOKUP(FinalComparison!$G54,'SB35 Determination Data'!$K$4:$AN$415,W$2,FALSE)</f>
        <v>0</v>
      </c>
      <c r="X54" s="80"/>
      <c r="Y54" s="87">
        <f>'5th Cycle Summary-Final'!P54-VLOOKUP(FinalComparison!$G54,'SB35 Determination Data'!$K$4:$AN$415,Y$2,FALSE)</f>
        <v>0</v>
      </c>
      <c r="Z54" s="87">
        <f>'5th Cycle Summary-Final'!Q54-VLOOKUP(FinalComparison!$G54,'SB35 Determination Data'!$K$4:$AN$415,Z$2,FALSE)</f>
        <v>-14</v>
      </c>
      <c r="AA54" s="87">
        <f>'5th Cycle Summary-Final'!R54-VLOOKUP(FinalComparison!$G54,'SB35 Determination Data'!$K$4:$AN$415,AA$2,FALSE)</f>
        <v>14</v>
      </c>
      <c r="AB54" s="87">
        <f>'5th Cycle Summary-Final'!S54-VLOOKUP(FinalComparison!$G54,'SB35 Determination Data'!$K$4:$AN$415,AB$2,FALSE)</f>
        <v>-0.11382113821138209</v>
      </c>
      <c r="AC54" s="87">
        <f>'5th Cycle Summary-Final'!T54-VLOOKUP(FinalComparison!$G54,'SB35 Determination Data'!$K$4:$AN$415,AC$2,FALSE)</f>
        <v>0</v>
      </c>
      <c r="AD54" s="87">
        <f>'5th Cycle Summary-Final'!U54-VLOOKUP(FinalComparison!$G54,'SB35 Determination Data'!$K$4:$AN$415,AD$2,FALSE)</f>
        <v>-30</v>
      </c>
      <c r="AE54" s="87">
        <f>'5th Cycle Summary-Final'!V54-VLOOKUP(FinalComparison!$G54,'SB35 Determination Data'!$K$4:$AN$415,AE$2,FALSE)</f>
        <v>30</v>
      </c>
      <c r="AF54" s="87">
        <f>'5th Cycle Summary-Final'!W54-VLOOKUP(FinalComparison!$G54,'SB35 Determination Data'!$K$4:$AN$415,AF$2,FALSE)</f>
        <v>-0.14925373134328357</v>
      </c>
    </row>
    <row r="55" spans="1:32" ht="12.75" customHeight="1" x14ac:dyDescent="0.15">
      <c r="A55" t="s">
        <v>127</v>
      </c>
      <c r="F55" t="s">
        <v>128</v>
      </c>
      <c r="G55" t="s">
        <v>127</v>
      </c>
      <c r="H55" s="87">
        <f>'5th Cycle Summary-Final'!D55-VLOOKUP(FinalComparison!$G55,'SB35 Determination Data'!$K$4:$AN$415,H$2,FALSE)</f>
        <v>2305</v>
      </c>
      <c r="I55" s="87">
        <f>'5th Cycle Summary-Final'!E55-VLOOKUP(FinalComparison!$G55,'SB35 Determination Data'!$K$4:$AN$415,I$2,FALSE)</f>
        <v>-135</v>
      </c>
      <c r="J55" s="87">
        <f>'5th Cycle Summary-Final'!F55-VLOOKUP(FinalComparison!$G55,'SB35 Determination Data'!$K$4:$AN$415,J$2,FALSE)</f>
        <v>-135</v>
      </c>
      <c r="K55" s="87">
        <f>'5th Cycle Summary-Final'!G55-VLOOKUP(FinalComparison!$G55,'SB35 Determination Data'!$K$4:$AN$415,K$2,FALSE)</f>
        <v>0</v>
      </c>
      <c r="L55" s="87">
        <f>'5th Cycle Summary-Final'!H55-VLOOKUP(FinalComparison!$G55,'SB35 Determination Data'!$K$4:$AN$415,L$2,FALSE)</f>
        <v>2440</v>
      </c>
      <c r="M55" s="87">
        <f>'5th Cycle Summary-Final'!I55-VLOOKUP(FinalComparison!$G55,'SB35 Determination Data'!$K$4:$AN$415,M$2,FALSE)</f>
        <v>-3.9800781539398714E-2</v>
      </c>
      <c r="N55" s="87"/>
      <c r="O55" s="87"/>
      <c r="P55" s="87">
        <f>'5th Cycle Summary-Final'!J55-VLOOKUP(FinalComparison!$G55,'SB35 Determination Data'!$K$4:$AN$415,P$2,FALSE)</f>
        <v>2447</v>
      </c>
      <c r="Q55" s="87">
        <f>'5th Cycle Summary-Final'!K55-VLOOKUP(FinalComparison!$G55,'SB35 Determination Data'!$K$4:$AN$415,Q$2,FALSE)</f>
        <v>0</v>
      </c>
      <c r="R55" s="87">
        <f>'5th Cycle Summary-Final'!L55-VLOOKUP(FinalComparison!$G55,'SB35 Determination Data'!$K$4:$AN$415,R$2,FALSE)</f>
        <v>0</v>
      </c>
      <c r="S55" s="87">
        <f>'5th Cycle Summary-Final'!M55-VLOOKUP(FinalComparison!$G55,'SB35 Determination Data'!$K$4:$AN$415,S$2,FALSE)</f>
        <v>0</v>
      </c>
      <c r="T55" s="87">
        <f>'5th Cycle Summary-Final'!N55-VLOOKUP(FinalComparison!$G55,'SB35 Determination Data'!$K$4:$AN$415,T$2,FALSE)</f>
        <v>2447</v>
      </c>
      <c r="U55" s="80"/>
      <c r="V55" s="80"/>
      <c r="W55" s="87">
        <f>'5th Cycle Summary-Final'!O55-VLOOKUP(FinalComparison!$G55,'SB35 Determination Data'!$K$4:$AN$415,W$2,FALSE)</f>
        <v>-3.6317754163852037E-2</v>
      </c>
      <c r="X55" s="80"/>
      <c r="Y55" s="87">
        <f>'5th Cycle Summary-Final'!P55-VLOOKUP(FinalComparison!$G55,'SB35 Determination Data'!$K$4:$AN$415,Y$2,FALSE)</f>
        <v>-343</v>
      </c>
      <c r="Z55" s="87">
        <f>'5th Cycle Summary-Final'!Q55-VLOOKUP(FinalComparison!$G55,'SB35 Determination Data'!$K$4:$AN$415,Z$2,FALSE)</f>
        <v>0</v>
      </c>
      <c r="AA55" s="87">
        <f>'5th Cycle Summary-Final'!R55-VLOOKUP(FinalComparison!$G55,'SB35 Determination Data'!$K$4:$AN$415,AA$2,FALSE)</f>
        <v>-343</v>
      </c>
      <c r="AB55" s="87">
        <f>'5th Cycle Summary-Final'!S55-VLOOKUP(FinalComparison!$G55,'SB35 Determination Data'!$K$4:$AN$415,AB$2,FALSE)</f>
        <v>4.478238751723318E-2</v>
      </c>
      <c r="AC55" s="87">
        <f>'5th Cycle Summary-Final'!T55-VLOOKUP(FinalComparison!$G55,'SB35 Determination Data'!$K$4:$AN$415,AC$2,FALSE)</f>
        <v>-923</v>
      </c>
      <c r="AD55" s="87">
        <f>'5th Cycle Summary-Final'!U55-VLOOKUP(FinalComparison!$G55,'SB35 Determination Data'!$K$4:$AN$415,AD$2,FALSE)</f>
        <v>-1202</v>
      </c>
      <c r="AE55" s="87">
        <f>'5th Cycle Summary-Final'!V55-VLOOKUP(FinalComparison!$G55,'SB35 Determination Data'!$K$4:$AN$415,AE$2,FALSE)</f>
        <v>279</v>
      </c>
      <c r="AF55" s="87">
        <f>'5th Cycle Summary-Final'!W55-VLOOKUP(FinalComparison!$G55,'SB35 Determination Data'!$K$4:$AN$415,AF$2,FALSE)</f>
        <v>-7.6428503192122577E-2</v>
      </c>
    </row>
    <row r="56" spans="1:32" ht="12.75" customHeight="1" x14ac:dyDescent="0.15">
      <c r="A56" t="s">
        <v>127</v>
      </c>
      <c r="F56" t="s">
        <v>128</v>
      </c>
      <c r="G56" t="s">
        <v>131</v>
      </c>
      <c r="H56" s="87">
        <f>'5th Cycle Summary-Final'!D56-VLOOKUP(FinalComparison!$G56,'SB35 Determination Data'!$K$4:$AN$415,H$2,FALSE)</f>
        <v>0</v>
      </c>
      <c r="I56" s="87">
        <f>'5th Cycle Summary-Final'!E56-VLOOKUP(FinalComparison!$G56,'SB35 Determination Data'!$K$4:$AN$415,I$2,FALSE)</f>
        <v>-28</v>
      </c>
      <c r="J56" s="87">
        <f>'5th Cycle Summary-Final'!F56-VLOOKUP(FinalComparison!$G56,'SB35 Determination Data'!$K$4:$AN$415,J$2,FALSE)</f>
        <v>-2</v>
      </c>
      <c r="K56" s="87">
        <f>'5th Cycle Summary-Final'!G56-VLOOKUP(FinalComparison!$G56,'SB35 Determination Data'!$K$4:$AN$415,K$2,FALSE)</f>
        <v>-26</v>
      </c>
      <c r="L56" s="87">
        <f>'5th Cycle Summary-Final'!H56-VLOOKUP(FinalComparison!$G56,'SB35 Determination Data'!$K$4:$AN$415,L$2,FALSE)</f>
        <v>28</v>
      </c>
      <c r="M56" s="87">
        <f>'5th Cycle Summary-Final'!I56-VLOOKUP(FinalComparison!$G56,'SB35 Determination Data'!$K$4:$AN$415,M$2,FALSE)</f>
        <v>-6.0869565217391307E-2</v>
      </c>
      <c r="N56" s="87"/>
      <c r="O56" s="87"/>
      <c r="P56" s="87">
        <f>'5th Cycle Summary-Final'!J56-VLOOKUP(FinalComparison!$G56,'SB35 Determination Data'!$K$4:$AN$415,P$2,FALSE)</f>
        <v>0</v>
      </c>
      <c r="Q56" s="87">
        <f>'5th Cycle Summary-Final'!K56-VLOOKUP(FinalComparison!$G56,'SB35 Determination Data'!$K$4:$AN$415,Q$2,FALSE)</f>
        <v>-9</v>
      </c>
      <c r="R56" s="87">
        <f>'5th Cycle Summary-Final'!L56-VLOOKUP(FinalComparison!$G56,'SB35 Determination Data'!$K$4:$AN$415,R$2,FALSE)</f>
        <v>0</v>
      </c>
      <c r="S56" s="87">
        <f>'5th Cycle Summary-Final'!M56-VLOOKUP(FinalComparison!$G56,'SB35 Determination Data'!$K$4:$AN$415,S$2,FALSE)</f>
        <v>-9</v>
      </c>
      <c r="T56" s="87">
        <f>'5th Cycle Summary-Final'!N56-VLOOKUP(FinalComparison!$G56,'SB35 Determination Data'!$K$4:$AN$415,T$2,FALSE)</f>
        <v>9</v>
      </c>
      <c r="U56" s="80"/>
      <c r="V56" s="80"/>
      <c r="W56" s="87">
        <f>'5th Cycle Summary-Final'!O56-VLOOKUP(FinalComparison!$G56,'SB35 Determination Data'!$K$4:$AN$415,W$2,FALSE)</f>
        <v>-1.7077798861480076E-2</v>
      </c>
      <c r="X56" s="80"/>
      <c r="Y56" s="87">
        <f>'5th Cycle Summary-Final'!P56-VLOOKUP(FinalComparison!$G56,'SB35 Determination Data'!$K$4:$AN$415,Y$2,FALSE)</f>
        <v>0</v>
      </c>
      <c r="Z56" s="87">
        <f>'5th Cycle Summary-Final'!Q56-VLOOKUP(FinalComparison!$G56,'SB35 Determination Data'!$K$4:$AN$415,Z$2,FALSE)</f>
        <v>-18</v>
      </c>
      <c r="AA56" s="87">
        <f>'5th Cycle Summary-Final'!R56-VLOOKUP(FinalComparison!$G56,'SB35 Determination Data'!$K$4:$AN$415,AA$2,FALSE)</f>
        <v>18</v>
      </c>
      <c r="AB56" s="87">
        <f>'5th Cycle Summary-Final'!S56-VLOOKUP(FinalComparison!$G56,'SB35 Determination Data'!$K$4:$AN$415,AB$2,FALSE)</f>
        <v>-3.0560271646859094E-2</v>
      </c>
      <c r="AC56" s="87">
        <f>'5th Cycle Summary-Final'!T56-VLOOKUP(FinalComparison!$G56,'SB35 Determination Data'!$K$4:$AN$415,AC$2,FALSE)</f>
        <v>0</v>
      </c>
      <c r="AD56" s="87">
        <f>'5th Cycle Summary-Final'!U56-VLOOKUP(FinalComparison!$G56,'SB35 Determination Data'!$K$4:$AN$415,AD$2,FALSE)</f>
        <v>0</v>
      </c>
      <c r="AE56" s="87">
        <f>'5th Cycle Summary-Final'!V56-VLOOKUP(FinalComparison!$G56,'SB35 Determination Data'!$K$4:$AN$415,AE$2,FALSE)</f>
        <v>0</v>
      </c>
      <c r="AF56" s="87">
        <f>'5th Cycle Summary-Final'!W56-VLOOKUP(FinalComparison!$G56,'SB35 Determination Data'!$K$4:$AN$415,AF$2,FALSE)</f>
        <v>0</v>
      </c>
    </row>
    <row r="57" spans="1:32" ht="12.75" customHeight="1" x14ac:dyDescent="0.15">
      <c r="A57" t="s">
        <v>127</v>
      </c>
      <c r="F57" t="s">
        <v>128</v>
      </c>
      <c r="G57" t="s">
        <v>132</v>
      </c>
      <c r="H57" s="87">
        <f>'5th Cycle Summary-Final'!D57-VLOOKUP(FinalComparison!$G57,'SB35 Determination Data'!$K$4:$AN$415,H$2,FALSE)</f>
        <v>0</v>
      </c>
      <c r="I57" s="87">
        <f>'5th Cycle Summary-Final'!E57-VLOOKUP(FinalComparison!$G57,'SB35 Determination Data'!$K$4:$AN$415,I$2,FALSE)</f>
        <v>0</v>
      </c>
      <c r="J57" s="87">
        <f>'5th Cycle Summary-Final'!F57-VLOOKUP(FinalComparison!$G57,'SB35 Determination Data'!$K$4:$AN$415,J$2,FALSE)</f>
        <v>0</v>
      </c>
      <c r="K57" s="87">
        <f>'5th Cycle Summary-Final'!G57-VLOOKUP(FinalComparison!$G57,'SB35 Determination Data'!$K$4:$AN$415,K$2,FALSE)</f>
        <v>0</v>
      </c>
      <c r="L57" s="87">
        <f>'5th Cycle Summary-Final'!H57-VLOOKUP(FinalComparison!$G57,'SB35 Determination Data'!$K$4:$AN$415,L$2,FALSE)</f>
        <v>0</v>
      </c>
      <c r="M57" s="87">
        <f>'5th Cycle Summary-Final'!I57-VLOOKUP(FinalComparison!$G57,'SB35 Determination Data'!$K$4:$AN$415,M$2,FALSE)</f>
        <v>0</v>
      </c>
      <c r="N57" s="87"/>
      <c r="O57" s="87"/>
      <c r="P57" s="87">
        <f>'5th Cycle Summary-Final'!J57-VLOOKUP(FinalComparison!$G57,'SB35 Determination Data'!$K$4:$AN$415,P$2,FALSE)</f>
        <v>0</v>
      </c>
      <c r="Q57" s="87">
        <f>'5th Cycle Summary-Final'!K57-VLOOKUP(FinalComparison!$G57,'SB35 Determination Data'!$K$4:$AN$415,Q$2,FALSE)</f>
        <v>-22</v>
      </c>
      <c r="R57" s="87">
        <f>'5th Cycle Summary-Final'!L57-VLOOKUP(FinalComparison!$G57,'SB35 Determination Data'!$K$4:$AN$415,R$2,FALSE)</f>
        <v>-22</v>
      </c>
      <c r="S57" s="87">
        <f>'5th Cycle Summary-Final'!M57-VLOOKUP(FinalComparison!$G57,'SB35 Determination Data'!$K$4:$AN$415,S$2,FALSE)</f>
        <v>0</v>
      </c>
      <c r="T57" s="87">
        <f>'5th Cycle Summary-Final'!N57-VLOOKUP(FinalComparison!$G57,'SB35 Determination Data'!$K$4:$AN$415,T$2,FALSE)</f>
        <v>22</v>
      </c>
      <c r="U57" s="80"/>
      <c r="V57" s="80"/>
      <c r="W57" s="87">
        <f>'5th Cycle Summary-Final'!O57-VLOOKUP(FinalComparison!$G57,'SB35 Determination Data'!$K$4:$AN$415,W$2,FALSE)</f>
        <v>-0.20560747663551401</v>
      </c>
      <c r="X57" s="80"/>
      <c r="Y57" s="87">
        <f>'5th Cycle Summary-Final'!P57-VLOOKUP(FinalComparison!$G57,'SB35 Determination Data'!$K$4:$AN$415,Y$2,FALSE)</f>
        <v>0</v>
      </c>
      <c r="Z57" s="87">
        <f>'5th Cycle Summary-Final'!Q57-VLOOKUP(FinalComparison!$G57,'SB35 Determination Data'!$K$4:$AN$415,Z$2,FALSE)</f>
        <v>-34</v>
      </c>
      <c r="AA57" s="87">
        <f>'5th Cycle Summary-Final'!R57-VLOOKUP(FinalComparison!$G57,'SB35 Determination Data'!$K$4:$AN$415,AA$2,FALSE)</f>
        <v>34</v>
      </c>
      <c r="AB57" s="87">
        <f>'5th Cycle Summary-Final'!S57-VLOOKUP(FinalComparison!$G57,'SB35 Determination Data'!$K$4:$AN$415,AB$2,FALSE)</f>
        <v>-0.32075471698113206</v>
      </c>
      <c r="AC57" s="87">
        <f>'5th Cycle Summary-Final'!T57-VLOOKUP(FinalComparison!$G57,'SB35 Determination Data'!$K$4:$AN$415,AC$2,FALSE)</f>
        <v>0</v>
      </c>
      <c r="AD57" s="87">
        <f>'5th Cycle Summary-Final'!U57-VLOOKUP(FinalComparison!$G57,'SB35 Determination Data'!$K$4:$AN$415,AD$2,FALSE)</f>
        <v>0</v>
      </c>
      <c r="AE57" s="87">
        <f>'5th Cycle Summary-Final'!V57-VLOOKUP(FinalComparison!$G57,'SB35 Determination Data'!$K$4:$AN$415,AE$2,FALSE)</f>
        <v>0</v>
      </c>
      <c r="AF57" s="87">
        <f>'5th Cycle Summary-Final'!W57-VLOOKUP(FinalComparison!$G57,'SB35 Determination Data'!$K$4:$AN$415,AF$2,FALSE)</f>
        <v>0</v>
      </c>
    </row>
    <row r="58" spans="1:32" ht="12.75" customHeight="1" x14ac:dyDescent="0.15">
      <c r="A58" t="s">
        <v>127</v>
      </c>
      <c r="F58" t="s">
        <v>128</v>
      </c>
      <c r="G58" t="s">
        <v>133</v>
      </c>
      <c r="H58" s="87">
        <f>'5th Cycle Summary-Final'!D58-VLOOKUP(FinalComparison!$G58,'SB35 Determination Data'!$K$4:$AN$415,H$2,FALSE)</f>
        <v>0</v>
      </c>
      <c r="I58" s="87">
        <f>'5th Cycle Summary-Final'!E58-VLOOKUP(FinalComparison!$G58,'SB35 Determination Data'!$K$4:$AN$415,I$2,FALSE)</f>
        <v>-7</v>
      </c>
      <c r="J58" s="87">
        <f>'5th Cycle Summary-Final'!F58-VLOOKUP(FinalComparison!$G58,'SB35 Determination Data'!$K$4:$AN$415,J$2,FALSE)</f>
        <v>-4</v>
      </c>
      <c r="K58" s="87">
        <f>'5th Cycle Summary-Final'!G58-VLOOKUP(FinalComparison!$G58,'SB35 Determination Data'!$K$4:$AN$415,K$2,FALSE)</f>
        <v>-3</v>
      </c>
      <c r="L58" s="87">
        <f>'5th Cycle Summary-Final'!H58-VLOOKUP(FinalComparison!$G58,'SB35 Determination Data'!$K$4:$AN$415,L$2,FALSE)</f>
        <v>1</v>
      </c>
      <c r="M58" s="87">
        <f>'5th Cycle Summary-Final'!I58-VLOOKUP(FinalComparison!$G58,'SB35 Determination Data'!$K$4:$AN$415,M$2,FALSE)</f>
        <v>-6.3636363636363491E-2</v>
      </c>
      <c r="N58" s="87"/>
      <c r="O58" s="87"/>
      <c r="P58" s="87">
        <f>'5th Cycle Summary-Final'!J58-VLOOKUP(FinalComparison!$G58,'SB35 Determination Data'!$K$4:$AN$415,P$2,FALSE)</f>
        <v>0</v>
      </c>
      <c r="Q58" s="87">
        <f>'5th Cycle Summary-Final'!K58-VLOOKUP(FinalComparison!$G58,'SB35 Determination Data'!$K$4:$AN$415,Q$2,FALSE)</f>
        <v>-27</v>
      </c>
      <c r="R58" s="87">
        <f>'5th Cycle Summary-Final'!L58-VLOOKUP(FinalComparison!$G58,'SB35 Determination Data'!$K$4:$AN$415,R$2,FALSE)</f>
        <v>-17</v>
      </c>
      <c r="S58" s="87">
        <f>'5th Cycle Summary-Final'!M58-VLOOKUP(FinalComparison!$G58,'SB35 Determination Data'!$K$4:$AN$415,S$2,FALSE)</f>
        <v>-10</v>
      </c>
      <c r="T58" s="87">
        <f>'5th Cycle Summary-Final'!N58-VLOOKUP(FinalComparison!$G58,'SB35 Determination Data'!$K$4:$AN$415,T$2,FALSE)</f>
        <v>27</v>
      </c>
      <c r="U58" s="80"/>
      <c r="V58" s="80"/>
      <c r="W58" s="87">
        <f>'5th Cycle Summary-Final'!O58-VLOOKUP(FinalComparison!$G58,'SB35 Determination Data'!$K$4:$AN$415,W$2,FALSE)</f>
        <v>-0.32926829268292684</v>
      </c>
      <c r="X58" s="80"/>
      <c r="Y58" s="87">
        <f>'5th Cycle Summary-Final'!P58-VLOOKUP(FinalComparison!$G58,'SB35 Determination Data'!$K$4:$AN$415,Y$2,FALSE)</f>
        <v>0</v>
      </c>
      <c r="Z58" s="87">
        <f>'5th Cycle Summary-Final'!Q58-VLOOKUP(FinalComparison!$G58,'SB35 Determination Data'!$K$4:$AN$415,Z$2,FALSE)</f>
        <v>0</v>
      </c>
      <c r="AA58" s="87">
        <f>'5th Cycle Summary-Final'!R58-VLOOKUP(FinalComparison!$G58,'SB35 Determination Data'!$K$4:$AN$415,AA$2,FALSE)</f>
        <v>0</v>
      </c>
      <c r="AB58" s="87">
        <f>'5th Cycle Summary-Final'!S58-VLOOKUP(FinalComparison!$G58,'SB35 Determination Data'!$K$4:$AN$415,AB$2,FALSE)</f>
        <v>0</v>
      </c>
      <c r="AC58" s="87">
        <f>'5th Cycle Summary-Final'!T58-VLOOKUP(FinalComparison!$G58,'SB35 Determination Data'!$K$4:$AN$415,AC$2,FALSE)</f>
        <v>-319</v>
      </c>
      <c r="AD58" s="87">
        <f>'5th Cycle Summary-Final'!U58-VLOOKUP(FinalComparison!$G58,'SB35 Determination Data'!$K$4:$AN$415,AD$2,FALSE)</f>
        <v>0</v>
      </c>
      <c r="AE58" s="87">
        <f>'5th Cycle Summary-Final'!V58-VLOOKUP(FinalComparison!$G58,'SB35 Determination Data'!$K$4:$AN$415,AE$2,FALSE)</f>
        <v>-319</v>
      </c>
      <c r="AF58" s="87" t="e">
        <f>'5th Cycle Summary-Final'!W58-VLOOKUP(FinalComparison!$G58,'SB35 Determination Data'!$K$4:$AN$415,AF$2,FALSE)</f>
        <v>#DIV/0!</v>
      </c>
    </row>
    <row r="59" spans="1:32" ht="12.75" customHeight="1" x14ac:dyDescent="0.15">
      <c r="A59" t="s">
        <v>127</v>
      </c>
      <c r="F59" t="s">
        <v>128</v>
      </c>
      <c r="G59" t="s">
        <v>134</v>
      </c>
      <c r="H59" s="87">
        <f>'5th Cycle Summary-Final'!D59-VLOOKUP(FinalComparison!$G59,'SB35 Determination Data'!$K$4:$AN$415,H$2,FALSE)</f>
        <v>0</v>
      </c>
      <c r="I59" s="87">
        <f>'5th Cycle Summary-Final'!E59-VLOOKUP(FinalComparison!$G59,'SB35 Determination Data'!$K$4:$AN$415,I$2,FALSE)</f>
        <v>0</v>
      </c>
      <c r="J59" s="87">
        <f>'5th Cycle Summary-Final'!F59-VLOOKUP(FinalComparison!$G59,'SB35 Determination Data'!$K$4:$AN$415,J$2,FALSE)</f>
        <v>0</v>
      </c>
      <c r="K59" s="87">
        <f>'5th Cycle Summary-Final'!G59-VLOOKUP(FinalComparison!$G59,'SB35 Determination Data'!$K$4:$AN$415,K$2,FALSE)</f>
        <v>0</v>
      </c>
      <c r="L59" s="87">
        <f>'5th Cycle Summary-Final'!H59-VLOOKUP(FinalComparison!$G59,'SB35 Determination Data'!$K$4:$AN$415,L$2,FALSE)</f>
        <v>0</v>
      </c>
      <c r="M59" s="87">
        <f>'5th Cycle Summary-Final'!I59-VLOOKUP(FinalComparison!$G59,'SB35 Determination Data'!$K$4:$AN$415,M$2,FALSE)</f>
        <v>0</v>
      </c>
      <c r="N59" s="87"/>
      <c r="O59" s="87"/>
      <c r="P59" s="87">
        <f>'5th Cycle Summary-Final'!J59-VLOOKUP(FinalComparison!$G59,'SB35 Determination Data'!$K$4:$AN$415,P$2,FALSE)</f>
        <v>0</v>
      </c>
      <c r="Q59" s="87">
        <f>'5th Cycle Summary-Final'!K59-VLOOKUP(FinalComparison!$G59,'SB35 Determination Data'!$K$4:$AN$415,Q$2,FALSE)</f>
        <v>-1</v>
      </c>
      <c r="R59" s="87">
        <f>'5th Cycle Summary-Final'!L59-VLOOKUP(FinalComparison!$G59,'SB35 Determination Data'!$K$4:$AN$415,R$2,FALSE)</f>
        <v>0</v>
      </c>
      <c r="S59" s="87">
        <f>'5th Cycle Summary-Final'!M59-VLOOKUP(FinalComparison!$G59,'SB35 Determination Data'!$K$4:$AN$415,S$2,FALSE)</f>
        <v>-1</v>
      </c>
      <c r="T59" s="87">
        <f>'5th Cycle Summary-Final'!N59-VLOOKUP(FinalComparison!$G59,'SB35 Determination Data'!$K$4:$AN$415,T$2,FALSE)</f>
        <v>1</v>
      </c>
      <c r="U59" s="80"/>
      <c r="V59" s="80"/>
      <c r="W59" s="87">
        <f>'5th Cycle Summary-Final'!O59-VLOOKUP(FinalComparison!$G59,'SB35 Determination Data'!$K$4:$AN$415,W$2,FALSE)</f>
        <v>-4.9019607843137254E-3</v>
      </c>
      <c r="X59" s="80"/>
      <c r="Y59" s="87">
        <f>'5th Cycle Summary-Final'!P59-VLOOKUP(FinalComparison!$G59,'SB35 Determination Data'!$K$4:$AN$415,Y$2,FALSE)</f>
        <v>0</v>
      </c>
      <c r="Z59" s="87">
        <f>'5th Cycle Summary-Final'!Q59-VLOOKUP(FinalComparison!$G59,'SB35 Determination Data'!$K$4:$AN$415,Z$2,FALSE)</f>
        <v>-21</v>
      </c>
      <c r="AA59" s="87">
        <f>'5th Cycle Summary-Final'!R59-VLOOKUP(FinalComparison!$G59,'SB35 Determination Data'!$K$4:$AN$415,AA$2,FALSE)</f>
        <v>21</v>
      </c>
      <c r="AB59" s="87">
        <f>'5th Cycle Summary-Final'!S59-VLOOKUP(FinalComparison!$G59,'SB35 Determination Data'!$K$4:$AN$415,AB$2,FALSE)</f>
        <v>-0.13043478260869568</v>
      </c>
      <c r="AC59" s="87">
        <f>'5th Cycle Summary-Final'!T59-VLOOKUP(FinalComparison!$G59,'SB35 Determination Data'!$K$4:$AN$415,AC$2,FALSE)</f>
        <v>0</v>
      </c>
      <c r="AD59" s="87">
        <f>'5th Cycle Summary-Final'!U59-VLOOKUP(FinalComparison!$G59,'SB35 Determination Data'!$K$4:$AN$415,AD$2,FALSE)</f>
        <v>-1</v>
      </c>
      <c r="AE59" s="87">
        <f>'5th Cycle Summary-Final'!V59-VLOOKUP(FinalComparison!$G59,'SB35 Determination Data'!$K$4:$AN$415,AE$2,FALSE)</f>
        <v>1</v>
      </c>
      <c r="AF59" s="87">
        <f>'5th Cycle Summary-Final'!W59-VLOOKUP(FinalComparison!$G59,'SB35 Determination Data'!$K$4:$AN$415,AF$2,FALSE)</f>
        <v>-1.8083182640144663E-3</v>
      </c>
    </row>
    <row r="60" spans="1:32" ht="12.75" customHeight="1" x14ac:dyDescent="0.15">
      <c r="A60" t="s">
        <v>127</v>
      </c>
      <c r="F60" t="s">
        <v>128</v>
      </c>
      <c r="G60" t="s">
        <v>135</v>
      </c>
      <c r="H60" s="87" t="e">
        <f>'5th Cycle Summary-Final'!D60-VLOOKUP(FinalComparison!$G60,'SB35 Determination Data'!$K$4:$AN$415,H$2,FALSE)</f>
        <v>#N/A</v>
      </c>
      <c r="I60" s="87" t="e">
        <f>'5th Cycle Summary-Final'!E60-VLOOKUP(FinalComparison!$G60,'SB35 Determination Data'!$K$4:$AN$415,I$2,FALSE)</f>
        <v>#N/A</v>
      </c>
      <c r="J60" s="87" t="e">
        <f>'5th Cycle Summary-Final'!F60-VLOOKUP(FinalComparison!$G60,'SB35 Determination Data'!$K$4:$AN$415,J$2,FALSE)</f>
        <v>#N/A</v>
      </c>
      <c r="K60" s="87" t="e">
        <f>'5th Cycle Summary-Final'!G60-VLOOKUP(FinalComparison!$G60,'SB35 Determination Data'!$K$4:$AN$415,K$2,FALSE)</f>
        <v>#N/A</v>
      </c>
      <c r="L60" s="87" t="e">
        <f>'5th Cycle Summary-Final'!H60-VLOOKUP(FinalComparison!$G60,'SB35 Determination Data'!$K$4:$AN$415,L$2,FALSE)</f>
        <v>#N/A</v>
      </c>
      <c r="M60" s="87" t="e">
        <f>'5th Cycle Summary-Final'!I60-VLOOKUP(FinalComparison!$G60,'SB35 Determination Data'!$K$4:$AN$415,M$2,FALSE)</f>
        <v>#N/A</v>
      </c>
      <c r="N60" s="87"/>
      <c r="O60" s="87"/>
      <c r="P60" s="87" t="e">
        <f>'5th Cycle Summary-Final'!J60-VLOOKUP(FinalComparison!$G60,'SB35 Determination Data'!$K$4:$AN$415,P$2,FALSE)</f>
        <v>#N/A</v>
      </c>
      <c r="Q60" s="87" t="e">
        <f>'5th Cycle Summary-Final'!K60-VLOOKUP(FinalComparison!$G60,'SB35 Determination Data'!$K$4:$AN$415,Q$2,FALSE)</f>
        <v>#N/A</v>
      </c>
      <c r="R60" s="87" t="e">
        <f>'5th Cycle Summary-Final'!L60-VLOOKUP(FinalComparison!$G60,'SB35 Determination Data'!$K$4:$AN$415,R$2,FALSE)</f>
        <v>#N/A</v>
      </c>
      <c r="S60" s="87" t="e">
        <f>'5th Cycle Summary-Final'!M60-VLOOKUP(FinalComparison!$G60,'SB35 Determination Data'!$K$4:$AN$415,S$2,FALSE)</f>
        <v>#N/A</v>
      </c>
      <c r="T60" s="87" t="e">
        <f>'5th Cycle Summary-Final'!N60-VLOOKUP(FinalComparison!$G60,'SB35 Determination Data'!$K$4:$AN$415,T$2,FALSE)</f>
        <v>#N/A</v>
      </c>
      <c r="U60" s="80"/>
      <c r="V60" s="80"/>
      <c r="W60" s="87" t="e">
        <f>'5th Cycle Summary-Final'!O60-VLOOKUP(FinalComparison!$G60,'SB35 Determination Data'!$K$4:$AN$415,W$2,FALSE)</f>
        <v>#N/A</v>
      </c>
      <c r="X60" s="80"/>
      <c r="Y60" s="87" t="e">
        <f>'5th Cycle Summary-Final'!P60-VLOOKUP(FinalComparison!$G60,'SB35 Determination Data'!$K$4:$AN$415,Y$2,FALSE)</f>
        <v>#N/A</v>
      </c>
      <c r="Z60" s="87" t="e">
        <f>'5th Cycle Summary-Final'!Q60-VLOOKUP(FinalComparison!$G60,'SB35 Determination Data'!$K$4:$AN$415,Z$2,FALSE)</f>
        <v>#N/A</v>
      </c>
      <c r="AA60" s="87" t="e">
        <f>'5th Cycle Summary-Final'!R60-VLOOKUP(FinalComparison!$G60,'SB35 Determination Data'!$K$4:$AN$415,AA$2,FALSE)</f>
        <v>#N/A</v>
      </c>
      <c r="AB60" s="87" t="e">
        <f>'5th Cycle Summary-Final'!S60-VLOOKUP(FinalComparison!$G60,'SB35 Determination Data'!$K$4:$AN$415,AB$2,FALSE)</f>
        <v>#N/A</v>
      </c>
      <c r="AC60" s="87" t="e">
        <f>'5th Cycle Summary-Final'!T60-VLOOKUP(FinalComparison!$G60,'SB35 Determination Data'!$K$4:$AN$415,AC$2,FALSE)</f>
        <v>#N/A</v>
      </c>
      <c r="AD60" s="87" t="e">
        <f>'5th Cycle Summary-Final'!U60-VLOOKUP(FinalComparison!$G60,'SB35 Determination Data'!$K$4:$AN$415,AD$2,FALSE)</f>
        <v>#N/A</v>
      </c>
      <c r="AE60" s="87" t="e">
        <f>'5th Cycle Summary-Final'!V60-VLOOKUP(FinalComparison!$G60,'SB35 Determination Data'!$K$4:$AN$415,AE$2,FALSE)</f>
        <v>#N/A</v>
      </c>
      <c r="AF60" s="87" t="e">
        <f>'5th Cycle Summary-Final'!W60-VLOOKUP(FinalComparison!$G60,'SB35 Determination Data'!$K$4:$AN$415,AF$2,FALSE)</f>
        <v>#N/A</v>
      </c>
    </row>
    <row r="61" spans="1:32" ht="12.75" customHeight="1" x14ac:dyDescent="0.15">
      <c r="A61" t="s">
        <v>136</v>
      </c>
      <c r="F61" t="s">
        <v>83</v>
      </c>
      <c r="G61" t="s">
        <v>137</v>
      </c>
      <c r="H61" s="87">
        <f>'5th Cycle Summary-Final'!D61-VLOOKUP(FinalComparison!$G61,'SB35 Determination Data'!$K$4:$AN$415,H$2,FALSE)</f>
        <v>0</v>
      </c>
      <c r="I61" s="87">
        <f>'5th Cycle Summary-Final'!E61-VLOOKUP(FinalComparison!$G61,'SB35 Determination Data'!$K$4:$AN$415,I$2,FALSE)</f>
        <v>0</v>
      </c>
      <c r="J61" s="87">
        <f>'5th Cycle Summary-Final'!F61-VLOOKUP(FinalComparison!$G61,'SB35 Determination Data'!$K$4:$AN$415,J$2,FALSE)</f>
        <v>0</v>
      </c>
      <c r="K61" s="87">
        <f>'5th Cycle Summary-Final'!G61-VLOOKUP(FinalComparison!$G61,'SB35 Determination Data'!$K$4:$AN$415,K$2,FALSE)</f>
        <v>0</v>
      </c>
      <c r="L61" s="87">
        <f>'5th Cycle Summary-Final'!H61-VLOOKUP(FinalComparison!$G61,'SB35 Determination Data'!$K$4:$AN$415,L$2,FALSE)</f>
        <v>0</v>
      </c>
      <c r="M61" s="87">
        <f>'5th Cycle Summary-Final'!I61-VLOOKUP(FinalComparison!$G61,'SB35 Determination Data'!$K$4:$AN$415,M$2,FALSE)</f>
        <v>0</v>
      </c>
      <c r="N61" s="87"/>
      <c r="O61" s="87"/>
      <c r="P61" s="87">
        <f>'5th Cycle Summary-Final'!J61-VLOOKUP(FinalComparison!$G61,'SB35 Determination Data'!$K$4:$AN$415,P$2,FALSE)</f>
        <v>0</v>
      </c>
      <c r="Q61" s="87">
        <f>'5th Cycle Summary-Final'!K61-VLOOKUP(FinalComparison!$G61,'SB35 Determination Data'!$K$4:$AN$415,Q$2,FALSE)</f>
        <v>-33</v>
      </c>
      <c r="R61" s="87">
        <f>'5th Cycle Summary-Final'!L61-VLOOKUP(FinalComparison!$G61,'SB35 Determination Data'!$K$4:$AN$415,R$2,FALSE)</f>
        <v>-33</v>
      </c>
      <c r="S61" s="87">
        <f>'5th Cycle Summary-Final'!M61-VLOOKUP(FinalComparison!$G61,'SB35 Determination Data'!$K$4:$AN$415,S$2,FALSE)</f>
        <v>0</v>
      </c>
      <c r="T61" s="87">
        <f>'5th Cycle Summary-Final'!N61-VLOOKUP(FinalComparison!$G61,'SB35 Determination Data'!$K$4:$AN$415,T$2,FALSE)</f>
        <v>0</v>
      </c>
      <c r="U61" s="80"/>
      <c r="V61" s="80"/>
      <c r="W61" s="87">
        <f>'5th Cycle Summary-Final'!O61-VLOOKUP(FinalComparison!$G61,'SB35 Determination Data'!$K$4:$AN$415,W$2,FALSE)</f>
        <v>-3.3000000000000003</v>
      </c>
      <c r="X61" s="80"/>
      <c r="Y61" s="87">
        <f>'5th Cycle Summary-Final'!P61-VLOOKUP(FinalComparison!$G61,'SB35 Determination Data'!$K$4:$AN$415,Y$2,FALSE)</f>
        <v>0</v>
      </c>
      <c r="Z61" s="87">
        <f>'5th Cycle Summary-Final'!Q61-VLOOKUP(FinalComparison!$G61,'SB35 Determination Data'!$K$4:$AN$415,Z$2,FALSE)</f>
        <v>-13</v>
      </c>
      <c r="AA61" s="87">
        <f>'5th Cycle Summary-Final'!R61-VLOOKUP(FinalComparison!$G61,'SB35 Determination Data'!$K$4:$AN$415,AA$2,FALSE)</f>
        <v>0</v>
      </c>
      <c r="AB61" s="87">
        <f>'5th Cycle Summary-Final'!S61-VLOOKUP(FinalComparison!$G61,'SB35 Determination Data'!$K$4:$AN$415,AB$2,FALSE)</f>
        <v>-0.9285714285714286</v>
      </c>
      <c r="AC61" s="87">
        <f>'5th Cycle Summary-Final'!T61-VLOOKUP(FinalComparison!$G61,'SB35 Determination Data'!$K$4:$AN$415,AC$2,FALSE)</f>
        <v>0</v>
      </c>
      <c r="AD61" s="87">
        <f>'5th Cycle Summary-Final'!U61-VLOOKUP(FinalComparison!$G61,'SB35 Determination Data'!$K$4:$AN$415,AD$2,FALSE)</f>
        <v>0</v>
      </c>
      <c r="AE61" s="87">
        <f>'5th Cycle Summary-Final'!V61-VLOOKUP(FinalComparison!$G61,'SB35 Determination Data'!$K$4:$AN$415,AE$2,FALSE)</f>
        <v>0</v>
      </c>
      <c r="AF61" s="87">
        <f>'5th Cycle Summary-Final'!W61-VLOOKUP(FinalComparison!$G61,'SB35 Determination Data'!$K$4:$AN$415,AF$2,FALSE)</f>
        <v>0</v>
      </c>
    </row>
    <row r="62" spans="1:32" ht="12.75" customHeight="1" x14ac:dyDescent="0.15">
      <c r="A62" t="s">
        <v>136</v>
      </c>
      <c r="F62" t="s">
        <v>83</v>
      </c>
      <c r="G62" t="s">
        <v>138</v>
      </c>
      <c r="H62" s="87" t="e">
        <f>'5th Cycle Summary-Final'!D62-VLOOKUP(FinalComparison!$G62,'SB35 Determination Data'!$K$4:$AN$415,H$2,FALSE)</f>
        <v>#N/A</v>
      </c>
      <c r="I62" s="87" t="e">
        <f>'5th Cycle Summary-Final'!E62-VLOOKUP(FinalComparison!$G62,'SB35 Determination Data'!$K$4:$AN$415,I$2,FALSE)</f>
        <v>#N/A</v>
      </c>
      <c r="J62" s="87" t="e">
        <f>'5th Cycle Summary-Final'!F62-VLOOKUP(FinalComparison!$G62,'SB35 Determination Data'!$K$4:$AN$415,J$2,FALSE)</f>
        <v>#N/A</v>
      </c>
      <c r="K62" s="87" t="e">
        <f>'5th Cycle Summary-Final'!G62-VLOOKUP(FinalComparison!$G62,'SB35 Determination Data'!$K$4:$AN$415,K$2,FALSE)</f>
        <v>#N/A</v>
      </c>
      <c r="L62" s="87" t="e">
        <f>'5th Cycle Summary-Final'!H62-VLOOKUP(FinalComparison!$G62,'SB35 Determination Data'!$K$4:$AN$415,L$2,FALSE)</f>
        <v>#N/A</v>
      </c>
      <c r="M62" s="87" t="e">
        <f>'5th Cycle Summary-Final'!I62-VLOOKUP(FinalComparison!$G62,'SB35 Determination Data'!$K$4:$AN$415,M$2,FALSE)</f>
        <v>#N/A</v>
      </c>
      <c r="N62" s="87"/>
      <c r="O62" s="87"/>
      <c r="P62" s="87" t="e">
        <f>'5th Cycle Summary-Final'!J62-VLOOKUP(FinalComparison!$G62,'SB35 Determination Data'!$K$4:$AN$415,P$2,FALSE)</f>
        <v>#N/A</v>
      </c>
      <c r="Q62" s="87" t="e">
        <f>'5th Cycle Summary-Final'!K62-VLOOKUP(FinalComparison!$G62,'SB35 Determination Data'!$K$4:$AN$415,Q$2,FALSE)</f>
        <v>#N/A</v>
      </c>
      <c r="R62" s="87" t="e">
        <f>'5th Cycle Summary-Final'!L62-VLOOKUP(FinalComparison!$G62,'SB35 Determination Data'!$K$4:$AN$415,R$2,FALSE)</f>
        <v>#N/A</v>
      </c>
      <c r="S62" s="87" t="e">
        <f>'5th Cycle Summary-Final'!M62-VLOOKUP(FinalComparison!$G62,'SB35 Determination Data'!$K$4:$AN$415,S$2,FALSE)</f>
        <v>#N/A</v>
      </c>
      <c r="T62" s="87" t="e">
        <f>'5th Cycle Summary-Final'!N62-VLOOKUP(FinalComparison!$G62,'SB35 Determination Data'!$K$4:$AN$415,T$2,FALSE)</f>
        <v>#N/A</v>
      </c>
      <c r="U62" s="80"/>
      <c r="V62" s="80"/>
      <c r="W62" s="87" t="e">
        <f>'5th Cycle Summary-Final'!O62-VLOOKUP(FinalComparison!$G62,'SB35 Determination Data'!$K$4:$AN$415,W$2,FALSE)</f>
        <v>#N/A</v>
      </c>
      <c r="X62" s="80"/>
      <c r="Y62" s="87" t="e">
        <f>'5th Cycle Summary-Final'!P62-VLOOKUP(FinalComparison!$G62,'SB35 Determination Data'!$K$4:$AN$415,Y$2,FALSE)</f>
        <v>#N/A</v>
      </c>
      <c r="Z62" s="87" t="e">
        <f>'5th Cycle Summary-Final'!Q62-VLOOKUP(FinalComparison!$G62,'SB35 Determination Data'!$K$4:$AN$415,Z$2,FALSE)</f>
        <v>#N/A</v>
      </c>
      <c r="AA62" s="87" t="e">
        <f>'5th Cycle Summary-Final'!R62-VLOOKUP(FinalComparison!$G62,'SB35 Determination Data'!$K$4:$AN$415,AA$2,FALSE)</f>
        <v>#N/A</v>
      </c>
      <c r="AB62" s="87" t="e">
        <f>'5th Cycle Summary-Final'!S62-VLOOKUP(FinalComparison!$G62,'SB35 Determination Data'!$K$4:$AN$415,AB$2,FALSE)</f>
        <v>#N/A</v>
      </c>
      <c r="AC62" s="87" t="e">
        <f>'5th Cycle Summary-Final'!T62-VLOOKUP(FinalComparison!$G62,'SB35 Determination Data'!$K$4:$AN$415,AC$2,FALSE)</f>
        <v>#N/A</v>
      </c>
      <c r="AD62" s="87" t="e">
        <f>'5th Cycle Summary-Final'!U62-VLOOKUP(FinalComparison!$G62,'SB35 Determination Data'!$K$4:$AN$415,AD$2,FALSE)</f>
        <v>#N/A</v>
      </c>
      <c r="AE62" s="87" t="e">
        <f>'5th Cycle Summary-Final'!V62-VLOOKUP(FinalComparison!$G62,'SB35 Determination Data'!$K$4:$AN$415,AE$2,FALSE)</f>
        <v>#N/A</v>
      </c>
      <c r="AF62" s="87" t="e">
        <f>'5th Cycle Summary-Final'!W62-VLOOKUP(FinalComparison!$G62,'SB35 Determination Data'!$K$4:$AN$415,AF$2,FALSE)</f>
        <v>#N/A</v>
      </c>
    </row>
    <row r="63" spans="1:32" ht="12.75" customHeight="1" x14ac:dyDescent="0.15">
      <c r="A63" t="s">
        <v>139</v>
      </c>
      <c r="F63" t="s">
        <v>83</v>
      </c>
      <c r="G63" t="s">
        <v>140</v>
      </c>
      <c r="H63" s="87">
        <f>'5th Cycle Summary-Final'!D63-VLOOKUP(FinalComparison!$G63,'SB35 Determination Data'!$K$4:$AN$415,H$2,FALSE)</f>
        <v>0</v>
      </c>
      <c r="I63" s="87">
        <f>'5th Cycle Summary-Final'!E63-VLOOKUP(FinalComparison!$G63,'SB35 Determination Data'!$K$4:$AN$415,I$2,FALSE)</f>
        <v>0</v>
      </c>
      <c r="J63" s="87">
        <f>'5th Cycle Summary-Final'!F63-VLOOKUP(FinalComparison!$G63,'SB35 Determination Data'!$K$4:$AN$415,J$2,FALSE)</f>
        <v>0</v>
      </c>
      <c r="K63" s="87">
        <f>'5th Cycle Summary-Final'!G63-VLOOKUP(FinalComparison!$G63,'SB35 Determination Data'!$K$4:$AN$415,K$2,FALSE)</f>
        <v>0</v>
      </c>
      <c r="L63" s="87">
        <f>'5th Cycle Summary-Final'!H63-VLOOKUP(FinalComparison!$G63,'SB35 Determination Data'!$K$4:$AN$415,L$2,FALSE)</f>
        <v>0</v>
      </c>
      <c r="M63" s="87">
        <f>'5th Cycle Summary-Final'!I63-VLOOKUP(FinalComparison!$G63,'SB35 Determination Data'!$K$4:$AN$415,M$2,FALSE)</f>
        <v>0</v>
      </c>
      <c r="N63" s="87"/>
      <c r="O63" s="87"/>
      <c r="P63" s="87">
        <f>'5th Cycle Summary-Final'!J63-VLOOKUP(FinalComparison!$G63,'SB35 Determination Data'!$K$4:$AN$415,P$2,FALSE)</f>
        <v>0</v>
      </c>
      <c r="Q63" s="87">
        <f>'5th Cycle Summary-Final'!K63-VLOOKUP(FinalComparison!$G63,'SB35 Determination Data'!$K$4:$AN$415,Q$2,FALSE)</f>
        <v>0</v>
      </c>
      <c r="R63" s="87">
        <f>'5th Cycle Summary-Final'!L63-VLOOKUP(FinalComparison!$G63,'SB35 Determination Data'!$K$4:$AN$415,R$2,FALSE)</f>
        <v>0</v>
      </c>
      <c r="S63" s="87">
        <f>'5th Cycle Summary-Final'!M63-VLOOKUP(FinalComparison!$G63,'SB35 Determination Data'!$K$4:$AN$415,S$2,FALSE)</f>
        <v>0</v>
      </c>
      <c r="T63" s="87">
        <f>'5th Cycle Summary-Final'!N63-VLOOKUP(FinalComparison!$G63,'SB35 Determination Data'!$K$4:$AN$415,T$2,FALSE)</f>
        <v>0</v>
      </c>
      <c r="U63" s="80"/>
      <c r="V63" s="80"/>
      <c r="W63" s="87">
        <f>'5th Cycle Summary-Final'!O63-VLOOKUP(FinalComparison!$G63,'SB35 Determination Data'!$K$4:$AN$415,W$2,FALSE)</f>
        <v>0</v>
      </c>
      <c r="X63" s="80"/>
      <c r="Y63" s="87">
        <f>'5th Cycle Summary-Final'!P63-VLOOKUP(FinalComparison!$G63,'SB35 Determination Data'!$K$4:$AN$415,Y$2,FALSE)</f>
        <v>0</v>
      </c>
      <c r="Z63" s="87">
        <f>'5th Cycle Summary-Final'!Q63-VLOOKUP(FinalComparison!$G63,'SB35 Determination Data'!$K$4:$AN$415,Z$2,FALSE)</f>
        <v>-40</v>
      </c>
      <c r="AA63" s="87">
        <f>'5th Cycle Summary-Final'!R63-VLOOKUP(FinalComparison!$G63,'SB35 Determination Data'!$K$4:$AN$415,AA$2,FALSE)</f>
        <v>0</v>
      </c>
      <c r="AB63" s="87">
        <f>'5th Cycle Summary-Final'!S63-VLOOKUP(FinalComparison!$G63,'SB35 Determination Data'!$K$4:$AN$415,AB$2,FALSE)</f>
        <v>-0.64516129032258052</v>
      </c>
      <c r="AC63" s="87">
        <f>'5th Cycle Summary-Final'!T63-VLOOKUP(FinalComparison!$G63,'SB35 Determination Data'!$K$4:$AN$415,AC$2,FALSE)</f>
        <v>0</v>
      </c>
      <c r="AD63" s="87">
        <f>'5th Cycle Summary-Final'!U63-VLOOKUP(FinalComparison!$G63,'SB35 Determination Data'!$K$4:$AN$415,AD$2,FALSE)</f>
        <v>-32</v>
      </c>
      <c r="AE63" s="87">
        <f>'5th Cycle Summary-Final'!V63-VLOOKUP(FinalComparison!$G63,'SB35 Determination Data'!$K$4:$AN$415,AE$2,FALSE)</f>
        <v>32</v>
      </c>
      <c r="AF63" s="87">
        <f>'5th Cycle Summary-Final'!W63-VLOOKUP(FinalComparison!$G63,'SB35 Determination Data'!$K$4:$AN$415,AF$2,FALSE)</f>
        <v>-0.19999999999999998</v>
      </c>
    </row>
    <row r="64" spans="1:32" ht="12.75" customHeight="1" x14ac:dyDescent="0.15">
      <c r="A64" t="s">
        <v>139</v>
      </c>
      <c r="F64" t="s">
        <v>83</v>
      </c>
      <c r="G64" t="s">
        <v>141</v>
      </c>
      <c r="H64" s="87">
        <f>'5th Cycle Summary-Final'!D64-VLOOKUP(FinalComparison!$G64,'SB35 Determination Data'!$K$4:$AN$415,H$2,FALSE)</f>
        <v>0</v>
      </c>
      <c r="I64" s="87">
        <f>'5th Cycle Summary-Final'!E64-VLOOKUP(FinalComparison!$G64,'SB35 Determination Data'!$K$4:$AN$415,I$2,FALSE)</f>
        <v>-38</v>
      </c>
      <c r="J64" s="87">
        <f>'5th Cycle Summary-Final'!F64-VLOOKUP(FinalComparison!$G64,'SB35 Determination Data'!$K$4:$AN$415,J$2,FALSE)</f>
        <v>-38</v>
      </c>
      <c r="K64" s="87">
        <f>'5th Cycle Summary-Final'!G64-VLOOKUP(FinalComparison!$G64,'SB35 Determination Data'!$K$4:$AN$415,K$2,FALSE)</f>
        <v>0</v>
      </c>
      <c r="L64" s="87">
        <f>'5th Cycle Summary-Final'!H64-VLOOKUP(FinalComparison!$G64,'SB35 Determination Data'!$K$4:$AN$415,L$2,FALSE)</f>
        <v>38</v>
      </c>
      <c r="M64" s="87">
        <f>'5th Cycle Summary-Final'!I64-VLOOKUP(FinalComparison!$G64,'SB35 Determination Data'!$K$4:$AN$415,M$2,FALSE)</f>
        <v>-0.2620689655172414</v>
      </c>
      <c r="N64" s="87"/>
      <c r="O64" s="87"/>
      <c r="P64" s="87">
        <f>'5th Cycle Summary-Final'!J64-VLOOKUP(FinalComparison!$G64,'SB35 Determination Data'!$K$4:$AN$415,P$2,FALSE)</f>
        <v>0</v>
      </c>
      <c r="Q64" s="87">
        <f>'5th Cycle Summary-Final'!K64-VLOOKUP(FinalComparison!$G64,'SB35 Determination Data'!$K$4:$AN$415,Q$2,FALSE)</f>
        <v>-12</v>
      </c>
      <c r="R64" s="87">
        <f>'5th Cycle Summary-Final'!L64-VLOOKUP(FinalComparison!$G64,'SB35 Determination Data'!$K$4:$AN$415,R$2,FALSE)</f>
        <v>-12</v>
      </c>
      <c r="S64" s="87">
        <f>'5th Cycle Summary-Final'!M64-VLOOKUP(FinalComparison!$G64,'SB35 Determination Data'!$K$4:$AN$415,S$2,FALSE)</f>
        <v>0</v>
      </c>
      <c r="T64" s="87">
        <f>'5th Cycle Summary-Final'!N64-VLOOKUP(FinalComparison!$G64,'SB35 Determination Data'!$K$4:$AN$415,T$2,FALSE)</f>
        <v>12</v>
      </c>
      <c r="U64" s="80"/>
      <c r="V64" s="80"/>
      <c r="W64" s="87">
        <f>'5th Cycle Summary-Final'!O64-VLOOKUP(FinalComparison!$G64,'SB35 Determination Data'!$K$4:$AN$415,W$2,FALSE)</f>
        <v>-0.125</v>
      </c>
      <c r="X64" s="80"/>
      <c r="Y64" s="87">
        <f>'5th Cycle Summary-Final'!P64-VLOOKUP(FinalComparison!$G64,'SB35 Determination Data'!$K$4:$AN$415,Y$2,FALSE)</f>
        <v>0</v>
      </c>
      <c r="Z64" s="87">
        <f>'5th Cycle Summary-Final'!Q64-VLOOKUP(FinalComparison!$G64,'SB35 Determination Data'!$K$4:$AN$415,Z$2,FALSE)</f>
        <v>0</v>
      </c>
      <c r="AA64" s="87">
        <f>'5th Cycle Summary-Final'!R64-VLOOKUP(FinalComparison!$G64,'SB35 Determination Data'!$K$4:$AN$415,AA$2,FALSE)</f>
        <v>0</v>
      </c>
      <c r="AB64" s="87">
        <f>'5th Cycle Summary-Final'!S64-VLOOKUP(FinalComparison!$G64,'SB35 Determination Data'!$K$4:$AN$415,AB$2,FALSE)</f>
        <v>0</v>
      </c>
      <c r="AC64" s="87">
        <f>'5th Cycle Summary-Final'!T64-VLOOKUP(FinalComparison!$G64,'SB35 Determination Data'!$K$4:$AN$415,AC$2,FALSE)</f>
        <v>0</v>
      </c>
      <c r="AD64" s="87">
        <f>'5th Cycle Summary-Final'!U64-VLOOKUP(FinalComparison!$G64,'SB35 Determination Data'!$K$4:$AN$415,AD$2,FALSE)</f>
        <v>-30</v>
      </c>
      <c r="AE64" s="87">
        <f>'5th Cycle Summary-Final'!V64-VLOOKUP(FinalComparison!$G64,'SB35 Determination Data'!$K$4:$AN$415,AE$2,FALSE)</f>
        <v>30</v>
      </c>
      <c r="AF64" s="87">
        <f>'5th Cycle Summary-Final'!W64-VLOOKUP(FinalComparison!$G64,'SB35 Determination Data'!$K$4:$AN$415,AF$2,FALSE)</f>
        <v>-0.11363636363636362</v>
      </c>
    </row>
    <row r="65" spans="1:32" ht="12.75" customHeight="1" x14ac:dyDescent="0.15">
      <c r="A65" t="s">
        <v>139</v>
      </c>
      <c r="F65" t="s">
        <v>83</v>
      </c>
      <c r="G65" t="s">
        <v>142</v>
      </c>
      <c r="H65" s="87">
        <f>'5th Cycle Summary-Final'!D65-VLOOKUP(FinalComparison!$G65,'SB35 Determination Data'!$K$4:$AN$415,H$2,FALSE)</f>
        <v>-1</v>
      </c>
      <c r="I65" s="87">
        <f>'5th Cycle Summary-Final'!E65-VLOOKUP(FinalComparison!$G65,'SB35 Determination Data'!$K$4:$AN$415,I$2,FALSE)</f>
        <v>-2</v>
      </c>
      <c r="J65" s="87">
        <f>'5th Cycle Summary-Final'!F65-VLOOKUP(FinalComparison!$G65,'SB35 Determination Data'!$K$4:$AN$415,J$2,FALSE)</f>
        <v>0</v>
      </c>
      <c r="K65" s="87">
        <f>'5th Cycle Summary-Final'!G65-VLOOKUP(FinalComparison!$G65,'SB35 Determination Data'!$K$4:$AN$415,K$2,FALSE)</f>
        <v>-2</v>
      </c>
      <c r="L65" s="87">
        <f>'5th Cycle Summary-Final'!H65-VLOOKUP(FinalComparison!$G65,'SB35 Determination Data'!$K$4:$AN$415,L$2,FALSE)</f>
        <v>1</v>
      </c>
      <c r="M65" s="87">
        <f>'5th Cycle Summary-Final'!I65-VLOOKUP(FinalComparison!$G65,'SB35 Determination Data'!$K$4:$AN$415,M$2,FALSE)</f>
        <v>-8.7409460788697158E-3</v>
      </c>
      <c r="N65" s="87"/>
      <c r="O65" s="87"/>
      <c r="P65" s="87">
        <f>'5th Cycle Summary-Final'!J65-VLOOKUP(FinalComparison!$G65,'SB35 Determination Data'!$K$4:$AN$415,P$2,FALSE)</f>
        <v>1</v>
      </c>
      <c r="Q65" s="87">
        <f>'5th Cycle Summary-Final'!K65-VLOOKUP(FinalComparison!$G65,'SB35 Determination Data'!$K$4:$AN$415,Q$2,FALSE)</f>
        <v>-1</v>
      </c>
      <c r="R65" s="87">
        <f>'5th Cycle Summary-Final'!L65-VLOOKUP(FinalComparison!$G65,'SB35 Determination Data'!$K$4:$AN$415,R$2,FALSE)</f>
        <v>0</v>
      </c>
      <c r="S65" s="87">
        <f>'5th Cycle Summary-Final'!M65-VLOOKUP(FinalComparison!$G65,'SB35 Determination Data'!$K$4:$AN$415,S$2,FALSE)</f>
        <v>-1</v>
      </c>
      <c r="T65" s="87">
        <f>'5th Cycle Summary-Final'!N65-VLOOKUP(FinalComparison!$G65,'SB35 Determination Data'!$K$4:$AN$415,T$2,FALSE)</f>
        <v>2</v>
      </c>
      <c r="U65" s="80"/>
      <c r="V65" s="80"/>
      <c r="W65" s="87">
        <f>'5th Cycle Summary-Final'!O65-VLOOKUP(FinalComparison!$G65,'SB35 Determination Data'!$K$4:$AN$415,W$2,FALSE)</f>
        <v>-9.7494553376906712E-3</v>
      </c>
      <c r="X65" s="80"/>
      <c r="Y65" s="87">
        <f>'5th Cycle Summary-Final'!P65-VLOOKUP(FinalComparison!$G65,'SB35 Determination Data'!$K$4:$AN$415,Y$2,FALSE)</f>
        <v>0</v>
      </c>
      <c r="Z65" s="87">
        <f>'5th Cycle Summary-Final'!Q65-VLOOKUP(FinalComparison!$G65,'SB35 Determination Data'!$K$4:$AN$415,Z$2,FALSE)</f>
        <v>-31</v>
      </c>
      <c r="AA65" s="87">
        <f>'5th Cycle Summary-Final'!R65-VLOOKUP(FinalComparison!$G65,'SB35 Determination Data'!$K$4:$AN$415,AA$2,FALSE)</f>
        <v>0</v>
      </c>
      <c r="AB65" s="87">
        <f>'5th Cycle Summary-Final'!S65-VLOOKUP(FinalComparison!$G65,'SB35 Determination Data'!$K$4:$AN$415,AB$2,FALSE)</f>
        <v>-0.21232876712328763</v>
      </c>
      <c r="AC65" s="87">
        <f>'5th Cycle Summary-Final'!T65-VLOOKUP(FinalComparison!$G65,'SB35 Determination Data'!$K$4:$AN$415,AC$2,FALSE)</f>
        <v>524</v>
      </c>
      <c r="AD65" s="87">
        <f>'5th Cycle Summary-Final'!U65-VLOOKUP(FinalComparison!$G65,'SB35 Determination Data'!$K$4:$AN$415,AD$2,FALSE)</f>
        <v>-40</v>
      </c>
      <c r="AE65" s="87">
        <f>'5th Cycle Summary-Final'!V65-VLOOKUP(FinalComparison!$G65,'SB35 Determination Data'!$K$4:$AN$415,AE$2,FALSE)</f>
        <v>564</v>
      </c>
      <c r="AF65" s="87">
        <f>'5th Cycle Summary-Final'!W65-VLOOKUP(FinalComparison!$G65,'SB35 Determination Data'!$K$4:$AN$415,AF$2,FALSE)</f>
        <v>-0.36828145146435814</v>
      </c>
    </row>
    <row r="66" spans="1:32" ht="12.75" customHeight="1" x14ac:dyDescent="0.15">
      <c r="A66" t="s">
        <v>143</v>
      </c>
      <c r="F66" t="s">
        <v>144</v>
      </c>
      <c r="G66" t="s">
        <v>145</v>
      </c>
      <c r="H66" s="87">
        <f>'5th Cycle Summary-Final'!D66-VLOOKUP(FinalComparison!$G66,'SB35 Determination Data'!$K$4:$AN$415,H$2,FALSE)</f>
        <v>-4</v>
      </c>
      <c r="I66" s="87">
        <f>'5th Cycle Summary-Final'!E66-VLOOKUP(FinalComparison!$G66,'SB35 Determination Data'!$K$4:$AN$415,I$2,FALSE)</f>
        <v>0</v>
      </c>
      <c r="J66" s="87">
        <f>'5th Cycle Summary-Final'!F66-VLOOKUP(FinalComparison!$G66,'SB35 Determination Data'!$K$4:$AN$415,J$2,FALSE)</f>
        <v>0</v>
      </c>
      <c r="K66" s="87">
        <f>'5th Cycle Summary-Final'!G66-VLOOKUP(FinalComparison!$G66,'SB35 Determination Data'!$K$4:$AN$415,K$2,FALSE)</f>
        <v>0</v>
      </c>
      <c r="L66" s="87">
        <f>'5th Cycle Summary-Final'!H66-VLOOKUP(FinalComparison!$G66,'SB35 Determination Data'!$K$4:$AN$415,L$2,FALSE)</f>
        <v>-4</v>
      </c>
      <c r="M66" s="87">
        <f>'5th Cycle Summary-Final'!I66-VLOOKUP(FinalComparison!$G66,'SB35 Determination Data'!$K$4:$AN$415,M$2,FALSE)</f>
        <v>2.7151211361737398E-4</v>
      </c>
      <c r="N66" s="87"/>
      <c r="O66" s="87"/>
      <c r="P66" s="87">
        <f>'5th Cycle Summary-Final'!J66-VLOOKUP(FinalComparison!$G66,'SB35 Determination Data'!$K$4:$AN$415,P$2,FALSE)</f>
        <v>41</v>
      </c>
      <c r="Q66" s="87">
        <f>'5th Cycle Summary-Final'!K66-VLOOKUP(FinalComparison!$G66,'SB35 Determination Data'!$K$4:$AN$415,Q$2,FALSE)</f>
        <v>0</v>
      </c>
      <c r="R66" s="87">
        <f>'5th Cycle Summary-Final'!L66-VLOOKUP(FinalComparison!$G66,'SB35 Determination Data'!$K$4:$AN$415,R$2,FALSE)</f>
        <v>0</v>
      </c>
      <c r="S66" s="87">
        <f>'5th Cycle Summary-Final'!M66-VLOOKUP(FinalComparison!$G66,'SB35 Determination Data'!$K$4:$AN$415,S$2,FALSE)</f>
        <v>0</v>
      </c>
      <c r="T66" s="87">
        <f>'5th Cycle Summary-Final'!N66-VLOOKUP(FinalComparison!$G66,'SB35 Determination Data'!$K$4:$AN$415,T$2,FALSE)</f>
        <v>41</v>
      </c>
      <c r="U66" s="80"/>
      <c r="V66" s="80"/>
      <c r="W66" s="87">
        <f>'5th Cycle Summary-Final'!O66-VLOOKUP(FinalComparison!$G66,'SB35 Determination Data'!$K$4:$AN$415,W$2,FALSE)</f>
        <v>-9.0477578381979451E-3</v>
      </c>
      <c r="X66" s="80"/>
      <c r="Y66" s="87">
        <f>'5th Cycle Summary-Final'!P66-VLOOKUP(FinalComparison!$G66,'SB35 Determination Data'!$K$4:$AN$415,Y$2,FALSE)</f>
        <v>28</v>
      </c>
      <c r="Z66" s="87">
        <f>'5th Cycle Summary-Final'!Q66-VLOOKUP(FinalComparison!$G66,'SB35 Determination Data'!$K$4:$AN$415,Z$2,FALSE)</f>
        <v>0</v>
      </c>
      <c r="AA66" s="87">
        <f>'5th Cycle Summary-Final'!R66-VLOOKUP(FinalComparison!$G66,'SB35 Determination Data'!$K$4:$AN$415,AA$2,FALSE)</f>
        <v>28</v>
      </c>
      <c r="AB66" s="87">
        <f>'5th Cycle Summary-Final'!S66-VLOOKUP(FinalComparison!$G66,'SB35 Determination Data'!$K$4:$AN$415,AB$2,FALSE)</f>
        <v>-1.1433337387708298E-2</v>
      </c>
      <c r="AC66" s="87">
        <f>'5th Cycle Summary-Final'!T66-VLOOKUP(FinalComparison!$G66,'SB35 Determination Data'!$K$4:$AN$415,AC$2,FALSE)</f>
        <v>-12</v>
      </c>
      <c r="AD66" s="87">
        <f>'5th Cycle Summary-Final'!U66-VLOOKUP(FinalComparison!$G66,'SB35 Determination Data'!$K$4:$AN$415,AD$2,FALSE)</f>
        <v>0</v>
      </c>
      <c r="AE66" s="87">
        <f>'5th Cycle Summary-Final'!V66-VLOOKUP(FinalComparison!$G66,'SB35 Determination Data'!$K$4:$AN$415,AE$2,FALSE)</f>
        <v>-12</v>
      </c>
      <c r="AF66" s="87">
        <f>'5th Cycle Summary-Final'!W66-VLOOKUP(FinalComparison!$G66,'SB35 Determination Data'!$K$4:$AN$415,AF$2,FALSE)</f>
        <v>6.0872917638942273E-5</v>
      </c>
    </row>
    <row r="67" spans="1:32" ht="12.75" customHeight="1" x14ac:dyDescent="0.15">
      <c r="A67" t="s">
        <v>143</v>
      </c>
      <c r="F67" t="s">
        <v>144</v>
      </c>
      <c r="G67" t="s">
        <v>146</v>
      </c>
      <c r="H67" s="87">
        <f>'5th Cycle Summary-Final'!D67-VLOOKUP(FinalComparison!$G67,'SB35 Determination Data'!$K$4:$AN$415,H$2,FALSE)</f>
        <v>0</v>
      </c>
      <c r="I67" s="87">
        <f>'5th Cycle Summary-Final'!E67-VLOOKUP(FinalComparison!$G67,'SB35 Determination Data'!$K$4:$AN$415,I$2,FALSE)</f>
        <v>0</v>
      </c>
      <c r="J67" s="87">
        <f>'5th Cycle Summary-Final'!F67-VLOOKUP(FinalComparison!$G67,'SB35 Determination Data'!$K$4:$AN$415,J$2,FALSE)</f>
        <v>0</v>
      </c>
      <c r="K67" s="87">
        <f>'5th Cycle Summary-Final'!G67-VLOOKUP(FinalComparison!$G67,'SB35 Determination Data'!$K$4:$AN$415,K$2,FALSE)</f>
        <v>0</v>
      </c>
      <c r="L67" s="87">
        <f>'5th Cycle Summary-Final'!H67-VLOOKUP(FinalComparison!$G67,'SB35 Determination Data'!$K$4:$AN$415,L$2,FALSE)</f>
        <v>0</v>
      </c>
      <c r="M67" s="87">
        <f>'5th Cycle Summary-Final'!I67-VLOOKUP(FinalComparison!$G67,'SB35 Determination Data'!$K$4:$AN$415,M$2,FALSE)</f>
        <v>0</v>
      </c>
      <c r="N67" s="87"/>
      <c r="O67" s="87"/>
      <c r="P67" s="87">
        <f>'5th Cycle Summary-Final'!J67-VLOOKUP(FinalComparison!$G67,'SB35 Determination Data'!$K$4:$AN$415,P$2,FALSE)</f>
        <v>0</v>
      </c>
      <c r="Q67" s="87">
        <f>'5th Cycle Summary-Final'!K67-VLOOKUP(FinalComparison!$G67,'SB35 Determination Data'!$K$4:$AN$415,Q$2,FALSE)</f>
        <v>0</v>
      </c>
      <c r="R67" s="87">
        <f>'5th Cycle Summary-Final'!L67-VLOOKUP(FinalComparison!$G67,'SB35 Determination Data'!$K$4:$AN$415,R$2,FALSE)</f>
        <v>0</v>
      </c>
      <c r="S67" s="87">
        <f>'5th Cycle Summary-Final'!M67-VLOOKUP(FinalComparison!$G67,'SB35 Determination Data'!$K$4:$AN$415,S$2,FALSE)</f>
        <v>0</v>
      </c>
      <c r="T67" s="87">
        <f>'5th Cycle Summary-Final'!N67-VLOOKUP(FinalComparison!$G67,'SB35 Determination Data'!$K$4:$AN$415,T$2,FALSE)</f>
        <v>0</v>
      </c>
      <c r="U67" s="80"/>
      <c r="V67" s="80"/>
      <c r="W67" s="87">
        <f>'5th Cycle Summary-Final'!O67-VLOOKUP(FinalComparison!$G67,'SB35 Determination Data'!$K$4:$AN$415,W$2,FALSE)</f>
        <v>0</v>
      </c>
      <c r="X67" s="80"/>
      <c r="Y67" s="87">
        <f>'5th Cycle Summary-Final'!P67-VLOOKUP(FinalComparison!$G67,'SB35 Determination Data'!$K$4:$AN$415,Y$2,FALSE)</f>
        <v>0</v>
      </c>
      <c r="Z67" s="87">
        <f>'5th Cycle Summary-Final'!Q67-VLOOKUP(FinalComparison!$G67,'SB35 Determination Data'!$K$4:$AN$415,Z$2,FALSE)</f>
        <v>0</v>
      </c>
      <c r="AA67" s="87">
        <f>'5th Cycle Summary-Final'!R67-VLOOKUP(FinalComparison!$G67,'SB35 Determination Data'!$K$4:$AN$415,AA$2,FALSE)</f>
        <v>0</v>
      </c>
      <c r="AB67" s="87">
        <f>'5th Cycle Summary-Final'!S67-VLOOKUP(FinalComparison!$G67,'SB35 Determination Data'!$K$4:$AN$415,AB$2,FALSE)</f>
        <v>0</v>
      </c>
      <c r="AC67" s="87">
        <f>'5th Cycle Summary-Final'!T67-VLOOKUP(FinalComparison!$G67,'SB35 Determination Data'!$K$4:$AN$415,AC$2,FALSE)</f>
        <v>0</v>
      </c>
      <c r="AD67" s="87">
        <f>'5th Cycle Summary-Final'!U67-VLOOKUP(FinalComparison!$G67,'SB35 Determination Data'!$K$4:$AN$415,AD$2,FALSE)</f>
        <v>0</v>
      </c>
      <c r="AE67" s="87">
        <f>'5th Cycle Summary-Final'!V67-VLOOKUP(FinalComparison!$G67,'SB35 Determination Data'!$K$4:$AN$415,AE$2,FALSE)</f>
        <v>0</v>
      </c>
      <c r="AF67" s="87">
        <f>'5th Cycle Summary-Final'!W67-VLOOKUP(FinalComparison!$G67,'SB35 Determination Data'!$K$4:$AN$415,AF$2,FALSE)</f>
        <v>0</v>
      </c>
    </row>
    <row r="68" spans="1:32" ht="12.75" customHeight="1" x14ac:dyDescent="0.15">
      <c r="A68" t="s">
        <v>143</v>
      </c>
      <c r="F68" t="s">
        <v>144</v>
      </c>
      <c r="G68" t="s">
        <v>147</v>
      </c>
      <c r="H68" s="87">
        <f>'5th Cycle Summary-Final'!D68-VLOOKUP(FinalComparison!$G68,'SB35 Determination Data'!$K$4:$AN$415,H$2,FALSE)</f>
        <v>0</v>
      </c>
      <c r="I68" s="87">
        <f>'5th Cycle Summary-Final'!E68-VLOOKUP(FinalComparison!$G68,'SB35 Determination Data'!$K$4:$AN$415,I$2,FALSE)</f>
        <v>0</v>
      </c>
      <c r="J68" s="87">
        <f>'5th Cycle Summary-Final'!F68-VLOOKUP(FinalComparison!$G68,'SB35 Determination Data'!$K$4:$AN$415,J$2,FALSE)</f>
        <v>0</v>
      </c>
      <c r="K68" s="87">
        <f>'5th Cycle Summary-Final'!G68-VLOOKUP(FinalComparison!$G68,'SB35 Determination Data'!$K$4:$AN$415,K$2,FALSE)</f>
        <v>0</v>
      </c>
      <c r="L68" s="87">
        <f>'5th Cycle Summary-Final'!H68-VLOOKUP(FinalComparison!$G68,'SB35 Determination Data'!$K$4:$AN$415,L$2,FALSE)</f>
        <v>0</v>
      </c>
      <c r="M68" s="87">
        <f>'5th Cycle Summary-Final'!I68-VLOOKUP(FinalComparison!$G68,'SB35 Determination Data'!$K$4:$AN$415,M$2,FALSE)</f>
        <v>0</v>
      </c>
      <c r="N68" s="87"/>
      <c r="O68" s="87"/>
      <c r="P68" s="87">
        <f>'5th Cycle Summary-Final'!J68-VLOOKUP(FinalComparison!$G68,'SB35 Determination Data'!$K$4:$AN$415,P$2,FALSE)</f>
        <v>0</v>
      </c>
      <c r="Q68" s="87">
        <f>'5th Cycle Summary-Final'!K68-VLOOKUP(FinalComparison!$G68,'SB35 Determination Data'!$K$4:$AN$415,Q$2,FALSE)</f>
        <v>0</v>
      </c>
      <c r="R68" s="87">
        <f>'5th Cycle Summary-Final'!L68-VLOOKUP(FinalComparison!$G68,'SB35 Determination Data'!$K$4:$AN$415,R$2,FALSE)</f>
        <v>0</v>
      </c>
      <c r="S68" s="87">
        <f>'5th Cycle Summary-Final'!M68-VLOOKUP(FinalComparison!$G68,'SB35 Determination Data'!$K$4:$AN$415,S$2,FALSE)</f>
        <v>0</v>
      </c>
      <c r="T68" s="87">
        <f>'5th Cycle Summary-Final'!N68-VLOOKUP(FinalComparison!$G68,'SB35 Determination Data'!$K$4:$AN$415,T$2,FALSE)</f>
        <v>0</v>
      </c>
      <c r="U68" s="80"/>
      <c r="V68" s="80"/>
      <c r="W68" s="87">
        <f>'5th Cycle Summary-Final'!O68-VLOOKUP(FinalComparison!$G68,'SB35 Determination Data'!$K$4:$AN$415,W$2,FALSE)</f>
        <v>0</v>
      </c>
      <c r="X68" s="80"/>
      <c r="Y68" s="87">
        <f>'5th Cycle Summary-Final'!P68-VLOOKUP(FinalComparison!$G68,'SB35 Determination Data'!$K$4:$AN$415,Y$2,FALSE)</f>
        <v>0</v>
      </c>
      <c r="Z68" s="87">
        <f>'5th Cycle Summary-Final'!Q68-VLOOKUP(FinalComparison!$G68,'SB35 Determination Data'!$K$4:$AN$415,Z$2,FALSE)</f>
        <v>0</v>
      </c>
      <c r="AA68" s="87">
        <f>'5th Cycle Summary-Final'!R68-VLOOKUP(FinalComparison!$G68,'SB35 Determination Data'!$K$4:$AN$415,AA$2,FALSE)</f>
        <v>0</v>
      </c>
      <c r="AB68" s="87">
        <f>'5th Cycle Summary-Final'!S68-VLOOKUP(FinalComparison!$G68,'SB35 Determination Data'!$K$4:$AN$415,AB$2,FALSE)</f>
        <v>0</v>
      </c>
      <c r="AC68" s="87">
        <f>'5th Cycle Summary-Final'!T68-VLOOKUP(FinalComparison!$G68,'SB35 Determination Data'!$K$4:$AN$415,AC$2,FALSE)</f>
        <v>0</v>
      </c>
      <c r="AD68" s="87">
        <f>'5th Cycle Summary-Final'!U68-VLOOKUP(FinalComparison!$G68,'SB35 Determination Data'!$K$4:$AN$415,AD$2,FALSE)</f>
        <v>0</v>
      </c>
      <c r="AE68" s="87">
        <f>'5th Cycle Summary-Final'!V68-VLOOKUP(FinalComparison!$G68,'SB35 Determination Data'!$K$4:$AN$415,AE$2,FALSE)</f>
        <v>0</v>
      </c>
      <c r="AF68" s="87">
        <f>'5th Cycle Summary-Final'!W68-VLOOKUP(FinalComparison!$G68,'SB35 Determination Data'!$K$4:$AN$415,AF$2,FALSE)</f>
        <v>0</v>
      </c>
    </row>
    <row r="69" spans="1:32" ht="12.75" customHeight="1" x14ac:dyDescent="0.15">
      <c r="A69" t="s">
        <v>143</v>
      </c>
      <c r="F69" t="s">
        <v>144</v>
      </c>
      <c r="G69" t="s">
        <v>148</v>
      </c>
      <c r="H69" s="87">
        <f>'5th Cycle Summary-Final'!D69-VLOOKUP(FinalComparison!$G69,'SB35 Determination Data'!$K$4:$AN$415,H$2,FALSE)</f>
        <v>0</v>
      </c>
      <c r="I69" s="87">
        <f>'5th Cycle Summary-Final'!E69-VLOOKUP(FinalComparison!$G69,'SB35 Determination Data'!$K$4:$AN$415,I$2,FALSE)</f>
        <v>0</v>
      </c>
      <c r="J69" s="87">
        <f>'5th Cycle Summary-Final'!F69-VLOOKUP(FinalComparison!$G69,'SB35 Determination Data'!$K$4:$AN$415,J$2,FALSE)</f>
        <v>0</v>
      </c>
      <c r="K69" s="87">
        <f>'5th Cycle Summary-Final'!G69-VLOOKUP(FinalComparison!$G69,'SB35 Determination Data'!$K$4:$AN$415,K$2,FALSE)</f>
        <v>0</v>
      </c>
      <c r="L69" s="87">
        <f>'5th Cycle Summary-Final'!H69-VLOOKUP(FinalComparison!$G69,'SB35 Determination Data'!$K$4:$AN$415,L$2,FALSE)</f>
        <v>0</v>
      </c>
      <c r="M69" s="87">
        <f>'5th Cycle Summary-Final'!I69-VLOOKUP(FinalComparison!$G69,'SB35 Determination Data'!$K$4:$AN$415,M$2,FALSE)</f>
        <v>0</v>
      </c>
      <c r="N69" s="87"/>
      <c r="O69" s="87"/>
      <c r="P69" s="87">
        <f>'5th Cycle Summary-Final'!J69-VLOOKUP(FinalComparison!$G69,'SB35 Determination Data'!$K$4:$AN$415,P$2,FALSE)</f>
        <v>0</v>
      </c>
      <c r="Q69" s="87">
        <f>'5th Cycle Summary-Final'!K69-VLOOKUP(FinalComparison!$G69,'SB35 Determination Data'!$K$4:$AN$415,Q$2,FALSE)</f>
        <v>0</v>
      </c>
      <c r="R69" s="87">
        <f>'5th Cycle Summary-Final'!L69-VLOOKUP(FinalComparison!$G69,'SB35 Determination Data'!$K$4:$AN$415,R$2,FALSE)</f>
        <v>0</v>
      </c>
      <c r="S69" s="87">
        <f>'5th Cycle Summary-Final'!M69-VLOOKUP(FinalComparison!$G69,'SB35 Determination Data'!$K$4:$AN$415,S$2,FALSE)</f>
        <v>0</v>
      </c>
      <c r="T69" s="87">
        <f>'5th Cycle Summary-Final'!N69-VLOOKUP(FinalComparison!$G69,'SB35 Determination Data'!$K$4:$AN$415,T$2,FALSE)</f>
        <v>0</v>
      </c>
      <c r="U69" s="80"/>
      <c r="V69" s="80"/>
      <c r="W69" s="87">
        <f>'5th Cycle Summary-Final'!O69-VLOOKUP(FinalComparison!$G69,'SB35 Determination Data'!$K$4:$AN$415,W$2,FALSE)</f>
        <v>0</v>
      </c>
      <c r="X69" s="80"/>
      <c r="Y69" s="87">
        <f>'5th Cycle Summary-Final'!P69-VLOOKUP(FinalComparison!$G69,'SB35 Determination Data'!$K$4:$AN$415,Y$2,FALSE)</f>
        <v>0</v>
      </c>
      <c r="Z69" s="87">
        <f>'5th Cycle Summary-Final'!Q69-VLOOKUP(FinalComparison!$G69,'SB35 Determination Data'!$K$4:$AN$415,Z$2,FALSE)</f>
        <v>0</v>
      </c>
      <c r="AA69" s="87">
        <f>'5th Cycle Summary-Final'!R69-VLOOKUP(FinalComparison!$G69,'SB35 Determination Data'!$K$4:$AN$415,AA$2,FALSE)</f>
        <v>0</v>
      </c>
      <c r="AB69" s="87">
        <f>'5th Cycle Summary-Final'!S69-VLOOKUP(FinalComparison!$G69,'SB35 Determination Data'!$K$4:$AN$415,AB$2,FALSE)</f>
        <v>0</v>
      </c>
      <c r="AC69" s="87">
        <f>'5th Cycle Summary-Final'!T69-VLOOKUP(FinalComparison!$G69,'SB35 Determination Data'!$K$4:$AN$415,AC$2,FALSE)</f>
        <v>0</v>
      </c>
      <c r="AD69" s="87">
        <f>'5th Cycle Summary-Final'!U69-VLOOKUP(FinalComparison!$G69,'SB35 Determination Data'!$K$4:$AN$415,AD$2,FALSE)</f>
        <v>0</v>
      </c>
      <c r="AE69" s="87">
        <f>'5th Cycle Summary-Final'!V69-VLOOKUP(FinalComparison!$G69,'SB35 Determination Data'!$K$4:$AN$415,AE$2,FALSE)</f>
        <v>0</v>
      </c>
      <c r="AF69" s="87">
        <f>'5th Cycle Summary-Final'!W69-VLOOKUP(FinalComparison!$G69,'SB35 Determination Data'!$K$4:$AN$415,AF$2,FALSE)</f>
        <v>0</v>
      </c>
    </row>
    <row r="70" spans="1:32" ht="12.75" customHeight="1" x14ac:dyDescent="0.15">
      <c r="A70" t="s">
        <v>143</v>
      </c>
      <c r="F70" t="s">
        <v>144</v>
      </c>
      <c r="G70" t="s">
        <v>143</v>
      </c>
      <c r="H70" s="87">
        <f>'5th Cycle Summary-Final'!D70-VLOOKUP(FinalComparison!$G70,'SB35 Determination Data'!$K$4:$AN$415,H$2,FALSE)</f>
        <v>0</v>
      </c>
      <c r="I70" s="87">
        <f>'5th Cycle Summary-Final'!E70-VLOOKUP(FinalComparison!$G70,'SB35 Determination Data'!$K$4:$AN$415,I$2,FALSE)</f>
        <v>0</v>
      </c>
      <c r="J70" s="87">
        <f>'5th Cycle Summary-Final'!F70-VLOOKUP(FinalComparison!$G70,'SB35 Determination Data'!$K$4:$AN$415,J$2,FALSE)</f>
        <v>0</v>
      </c>
      <c r="K70" s="87">
        <f>'5th Cycle Summary-Final'!G70-VLOOKUP(FinalComparison!$G70,'SB35 Determination Data'!$K$4:$AN$415,K$2,FALSE)</f>
        <v>0</v>
      </c>
      <c r="L70" s="87">
        <f>'5th Cycle Summary-Final'!H70-VLOOKUP(FinalComparison!$G70,'SB35 Determination Data'!$K$4:$AN$415,L$2,FALSE)</f>
        <v>0</v>
      </c>
      <c r="M70" s="87">
        <f>'5th Cycle Summary-Final'!I70-VLOOKUP(FinalComparison!$G70,'SB35 Determination Data'!$K$4:$AN$415,M$2,FALSE)</f>
        <v>0</v>
      </c>
      <c r="N70" s="87"/>
      <c r="O70" s="87"/>
      <c r="P70" s="87">
        <f>'5th Cycle Summary-Final'!J70-VLOOKUP(FinalComparison!$G70,'SB35 Determination Data'!$K$4:$AN$415,P$2,FALSE)</f>
        <v>0</v>
      </c>
      <c r="Q70" s="87">
        <f>'5th Cycle Summary-Final'!K70-VLOOKUP(FinalComparison!$G70,'SB35 Determination Data'!$K$4:$AN$415,Q$2,FALSE)</f>
        <v>0</v>
      </c>
      <c r="R70" s="87">
        <f>'5th Cycle Summary-Final'!L70-VLOOKUP(FinalComparison!$G70,'SB35 Determination Data'!$K$4:$AN$415,R$2,FALSE)</f>
        <v>0</v>
      </c>
      <c r="S70" s="87">
        <f>'5th Cycle Summary-Final'!M70-VLOOKUP(FinalComparison!$G70,'SB35 Determination Data'!$K$4:$AN$415,S$2,FALSE)</f>
        <v>0</v>
      </c>
      <c r="T70" s="87">
        <f>'5th Cycle Summary-Final'!N70-VLOOKUP(FinalComparison!$G70,'SB35 Determination Data'!$K$4:$AN$415,T$2,FALSE)</f>
        <v>0</v>
      </c>
      <c r="U70" s="80"/>
      <c r="V70" s="80"/>
      <c r="W70" s="87">
        <f>'5th Cycle Summary-Final'!O70-VLOOKUP(FinalComparison!$G70,'SB35 Determination Data'!$K$4:$AN$415,W$2,FALSE)</f>
        <v>0</v>
      </c>
      <c r="X70" s="80"/>
      <c r="Y70" s="87">
        <f>'5th Cycle Summary-Final'!P70-VLOOKUP(FinalComparison!$G70,'SB35 Determination Data'!$K$4:$AN$415,Y$2,FALSE)</f>
        <v>0</v>
      </c>
      <c r="Z70" s="87">
        <f>'5th Cycle Summary-Final'!Q70-VLOOKUP(FinalComparison!$G70,'SB35 Determination Data'!$K$4:$AN$415,Z$2,FALSE)</f>
        <v>0</v>
      </c>
      <c r="AA70" s="87">
        <f>'5th Cycle Summary-Final'!R70-VLOOKUP(FinalComparison!$G70,'SB35 Determination Data'!$K$4:$AN$415,AA$2,FALSE)</f>
        <v>0</v>
      </c>
      <c r="AB70" s="87">
        <f>'5th Cycle Summary-Final'!S70-VLOOKUP(FinalComparison!$G70,'SB35 Determination Data'!$K$4:$AN$415,AB$2,FALSE)</f>
        <v>0</v>
      </c>
      <c r="AC70" s="87">
        <f>'5th Cycle Summary-Final'!T70-VLOOKUP(FinalComparison!$G70,'SB35 Determination Data'!$K$4:$AN$415,AC$2,FALSE)</f>
        <v>0</v>
      </c>
      <c r="AD70" s="87">
        <f>'5th Cycle Summary-Final'!U70-VLOOKUP(FinalComparison!$G70,'SB35 Determination Data'!$K$4:$AN$415,AD$2,FALSE)</f>
        <v>0</v>
      </c>
      <c r="AE70" s="87">
        <f>'5th Cycle Summary-Final'!V70-VLOOKUP(FinalComparison!$G70,'SB35 Determination Data'!$K$4:$AN$415,AE$2,FALSE)</f>
        <v>0</v>
      </c>
      <c r="AF70" s="87">
        <f>'5th Cycle Summary-Final'!W70-VLOOKUP(FinalComparison!$G70,'SB35 Determination Data'!$K$4:$AN$415,AF$2,FALSE)</f>
        <v>0</v>
      </c>
    </row>
    <row r="71" spans="1:32" ht="12.75" customHeight="1" x14ac:dyDescent="0.15">
      <c r="A71" t="s">
        <v>143</v>
      </c>
      <c r="F71" t="s">
        <v>144</v>
      </c>
      <c r="G71" t="s">
        <v>149</v>
      </c>
      <c r="H71" s="87">
        <f>'5th Cycle Summary-Final'!D71-VLOOKUP(FinalComparison!$G71,'SB35 Determination Data'!$K$4:$AN$415,H$2,FALSE)</f>
        <v>-1576</v>
      </c>
      <c r="I71" s="87">
        <f>'5th Cycle Summary-Final'!E71-VLOOKUP(FinalComparison!$G71,'SB35 Determination Data'!$K$4:$AN$415,I$2,FALSE)</f>
        <v>0</v>
      </c>
      <c r="J71" s="87">
        <f>'5th Cycle Summary-Final'!F71-VLOOKUP(FinalComparison!$G71,'SB35 Determination Data'!$K$4:$AN$415,J$2,FALSE)</f>
        <v>0</v>
      </c>
      <c r="K71" s="87">
        <f>'5th Cycle Summary-Final'!G71-VLOOKUP(FinalComparison!$G71,'SB35 Determination Data'!$K$4:$AN$415,K$2,FALSE)</f>
        <v>0</v>
      </c>
      <c r="L71" s="87">
        <f>'5th Cycle Summary-Final'!H71-VLOOKUP(FinalComparison!$G71,'SB35 Determination Data'!$K$4:$AN$415,L$2,FALSE)</f>
        <v>-1576</v>
      </c>
      <c r="M71" s="87">
        <f>'5th Cycle Summary-Final'!I71-VLOOKUP(FinalComparison!$G71,'SB35 Determination Data'!$K$4:$AN$415,M$2,FALSE)</f>
        <v>0</v>
      </c>
      <c r="N71" s="87"/>
      <c r="O71" s="87"/>
      <c r="P71" s="87">
        <f>'5th Cycle Summary-Final'!J71-VLOOKUP(FinalComparison!$G71,'SB35 Determination Data'!$K$4:$AN$415,P$2,FALSE)</f>
        <v>-966</v>
      </c>
      <c r="Q71" s="87">
        <f>'5th Cycle Summary-Final'!K71-VLOOKUP(FinalComparison!$G71,'SB35 Determination Data'!$K$4:$AN$415,Q$2,FALSE)</f>
        <v>0</v>
      </c>
      <c r="R71" s="87">
        <f>'5th Cycle Summary-Final'!L71-VLOOKUP(FinalComparison!$G71,'SB35 Determination Data'!$K$4:$AN$415,R$2,FALSE)</f>
        <v>0</v>
      </c>
      <c r="S71" s="87">
        <f>'5th Cycle Summary-Final'!M71-VLOOKUP(FinalComparison!$G71,'SB35 Determination Data'!$K$4:$AN$415,S$2,FALSE)</f>
        <v>0</v>
      </c>
      <c r="T71" s="87">
        <f>'5th Cycle Summary-Final'!N71-VLOOKUP(FinalComparison!$G71,'SB35 Determination Data'!$K$4:$AN$415,T$2,FALSE)</f>
        <v>-966</v>
      </c>
      <c r="U71" s="80"/>
      <c r="V71" s="80"/>
      <c r="W71" s="87">
        <f>'5th Cycle Summary-Final'!O71-VLOOKUP(FinalComparison!$G71,'SB35 Determination Data'!$K$4:$AN$415,W$2,FALSE)</f>
        <v>0</v>
      </c>
      <c r="X71" s="80"/>
      <c r="Y71" s="87">
        <f>'5th Cycle Summary-Final'!P71-VLOOKUP(FinalComparison!$G71,'SB35 Determination Data'!$K$4:$AN$415,Y$2,FALSE)</f>
        <v>-965</v>
      </c>
      <c r="Z71" s="87">
        <f>'5th Cycle Summary-Final'!Q71-VLOOKUP(FinalComparison!$G71,'SB35 Determination Data'!$K$4:$AN$415,Z$2,FALSE)</f>
        <v>0</v>
      </c>
      <c r="AA71" s="87">
        <f>'5th Cycle Summary-Final'!R71-VLOOKUP(FinalComparison!$G71,'SB35 Determination Data'!$K$4:$AN$415,AA$2,FALSE)</f>
        <v>-964</v>
      </c>
      <c r="AB71" s="87">
        <f>'5th Cycle Summary-Final'!S71-VLOOKUP(FinalComparison!$G71,'SB35 Determination Data'!$K$4:$AN$415,AB$2,FALSE)</f>
        <v>0.99081474081474075</v>
      </c>
      <c r="AC71" s="87">
        <f>'5th Cycle Summary-Final'!T71-VLOOKUP(FinalComparison!$G71,'SB35 Determination Data'!$K$4:$AN$415,AC$2,FALSE)</f>
        <v>-2734</v>
      </c>
      <c r="AD71" s="87">
        <f>'5th Cycle Summary-Final'!U71-VLOOKUP(FinalComparison!$G71,'SB35 Determination Data'!$K$4:$AN$415,AD$2,FALSE)</f>
        <v>0</v>
      </c>
      <c r="AE71" s="87">
        <f>'5th Cycle Summary-Final'!V71-VLOOKUP(FinalComparison!$G71,'SB35 Determination Data'!$K$4:$AN$415,AE$2,FALSE)</f>
        <v>-2734</v>
      </c>
      <c r="AF71" s="87">
        <f>'5th Cycle Summary-Final'!W71-VLOOKUP(FinalComparison!$G71,'SB35 Determination Data'!$K$4:$AN$415,AF$2,FALSE)</f>
        <v>0</v>
      </c>
    </row>
    <row r="72" spans="1:32" ht="12.75" customHeight="1" x14ac:dyDescent="0.15">
      <c r="A72" t="s">
        <v>143</v>
      </c>
      <c r="F72" t="s">
        <v>144</v>
      </c>
      <c r="G72" t="s">
        <v>150</v>
      </c>
      <c r="H72" s="87" t="e">
        <f>'5th Cycle Summary-Final'!D72-VLOOKUP(FinalComparison!$G72,'SB35 Determination Data'!$K$4:$AN$415,H$2,FALSE)</f>
        <v>#N/A</v>
      </c>
      <c r="I72" s="87" t="e">
        <f>'5th Cycle Summary-Final'!E72-VLOOKUP(FinalComparison!$G72,'SB35 Determination Data'!$K$4:$AN$415,I$2,FALSE)</f>
        <v>#N/A</v>
      </c>
      <c r="J72" s="87" t="e">
        <f>'5th Cycle Summary-Final'!F72-VLOOKUP(FinalComparison!$G72,'SB35 Determination Data'!$K$4:$AN$415,J$2,FALSE)</f>
        <v>#N/A</v>
      </c>
      <c r="K72" s="87" t="e">
        <f>'5th Cycle Summary-Final'!G72-VLOOKUP(FinalComparison!$G72,'SB35 Determination Data'!$K$4:$AN$415,K$2,FALSE)</f>
        <v>#N/A</v>
      </c>
      <c r="L72" s="87" t="e">
        <f>'5th Cycle Summary-Final'!H72-VLOOKUP(FinalComparison!$G72,'SB35 Determination Data'!$K$4:$AN$415,L$2,FALSE)</f>
        <v>#N/A</v>
      </c>
      <c r="M72" s="87" t="e">
        <f>'5th Cycle Summary-Final'!I72-VLOOKUP(FinalComparison!$G72,'SB35 Determination Data'!$K$4:$AN$415,M$2,FALSE)</f>
        <v>#N/A</v>
      </c>
      <c r="N72" s="87"/>
      <c r="O72" s="87"/>
      <c r="P72" s="87" t="e">
        <f>'5th Cycle Summary-Final'!J72-VLOOKUP(FinalComparison!$G72,'SB35 Determination Data'!$K$4:$AN$415,P$2,FALSE)</f>
        <v>#N/A</v>
      </c>
      <c r="Q72" s="87" t="e">
        <f>'5th Cycle Summary-Final'!K72-VLOOKUP(FinalComparison!$G72,'SB35 Determination Data'!$K$4:$AN$415,Q$2,FALSE)</f>
        <v>#N/A</v>
      </c>
      <c r="R72" s="87" t="e">
        <f>'5th Cycle Summary-Final'!L72-VLOOKUP(FinalComparison!$G72,'SB35 Determination Data'!$K$4:$AN$415,R$2,FALSE)</f>
        <v>#N/A</v>
      </c>
      <c r="S72" s="87" t="e">
        <f>'5th Cycle Summary-Final'!M72-VLOOKUP(FinalComparison!$G72,'SB35 Determination Data'!$K$4:$AN$415,S$2,FALSE)</f>
        <v>#N/A</v>
      </c>
      <c r="T72" s="87" t="e">
        <f>'5th Cycle Summary-Final'!N72-VLOOKUP(FinalComparison!$G72,'SB35 Determination Data'!$K$4:$AN$415,T$2,FALSE)</f>
        <v>#N/A</v>
      </c>
      <c r="U72" s="80"/>
      <c r="V72" s="80"/>
      <c r="W72" s="87" t="e">
        <f>'5th Cycle Summary-Final'!O72-VLOOKUP(FinalComparison!$G72,'SB35 Determination Data'!$K$4:$AN$415,W$2,FALSE)</f>
        <v>#N/A</v>
      </c>
      <c r="X72" s="80"/>
      <c r="Y72" s="87" t="e">
        <f>'5th Cycle Summary-Final'!P72-VLOOKUP(FinalComparison!$G72,'SB35 Determination Data'!$K$4:$AN$415,Y$2,FALSE)</f>
        <v>#N/A</v>
      </c>
      <c r="Z72" s="87" t="e">
        <f>'5th Cycle Summary-Final'!Q72-VLOOKUP(FinalComparison!$G72,'SB35 Determination Data'!$K$4:$AN$415,Z$2,FALSE)</f>
        <v>#N/A</v>
      </c>
      <c r="AA72" s="87" t="e">
        <f>'5th Cycle Summary-Final'!R72-VLOOKUP(FinalComparison!$G72,'SB35 Determination Data'!$K$4:$AN$415,AA$2,FALSE)</f>
        <v>#N/A</v>
      </c>
      <c r="AB72" s="87" t="e">
        <f>'5th Cycle Summary-Final'!S72-VLOOKUP(FinalComparison!$G72,'SB35 Determination Data'!$K$4:$AN$415,AB$2,FALSE)</f>
        <v>#N/A</v>
      </c>
      <c r="AC72" s="87" t="e">
        <f>'5th Cycle Summary-Final'!T72-VLOOKUP(FinalComparison!$G72,'SB35 Determination Data'!$K$4:$AN$415,AC$2,FALSE)</f>
        <v>#N/A</v>
      </c>
      <c r="AD72" s="87" t="e">
        <f>'5th Cycle Summary-Final'!U72-VLOOKUP(FinalComparison!$G72,'SB35 Determination Data'!$K$4:$AN$415,AD$2,FALSE)</f>
        <v>#N/A</v>
      </c>
      <c r="AE72" s="87" t="e">
        <f>'5th Cycle Summary-Final'!V72-VLOOKUP(FinalComparison!$G72,'SB35 Determination Data'!$K$4:$AN$415,AE$2,FALSE)</f>
        <v>#N/A</v>
      </c>
      <c r="AF72" s="87" t="e">
        <f>'5th Cycle Summary-Final'!W72-VLOOKUP(FinalComparison!$G72,'SB35 Determination Data'!$K$4:$AN$415,AF$2,FALSE)</f>
        <v>#N/A</v>
      </c>
    </row>
    <row r="73" spans="1:32" ht="12.75" customHeight="1" x14ac:dyDescent="0.15">
      <c r="A73" t="s">
        <v>151</v>
      </c>
      <c r="F73" t="s">
        <v>83</v>
      </c>
      <c r="G73" t="s">
        <v>152</v>
      </c>
      <c r="H73" s="87">
        <f>'5th Cycle Summary-Final'!D73-VLOOKUP(FinalComparison!$G73,'SB35 Determination Data'!$K$4:$AN$415,H$2,FALSE)</f>
        <v>0</v>
      </c>
      <c r="I73" s="87">
        <f>'5th Cycle Summary-Final'!E73-VLOOKUP(FinalComparison!$G73,'SB35 Determination Data'!$K$4:$AN$415,I$2,FALSE)</f>
        <v>0</v>
      </c>
      <c r="J73" s="87">
        <f>'5th Cycle Summary-Final'!F73-VLOOKUP(FinalComparison!$G73,'SB35 Determination Data'!$K$4:$AN$415,J$2,FALSE)</f>
        <v>0</v>
      </c>
      <c r="K73" s="87">
        <f>'5th Cycle Summary-Final'!G73-VLOOKUP(FinalComparison!$G73,'SB35 Determination Data'!$K$4:$AN$415,K$2,FALSE)</f>
        <v>0</v>
      </c>
      <c r="L73" s="87">
        <f>'5th Cycle Summary-Final'!H73-VLOOKUP(FinalComparison!$G73,'SB35 Determination Data'!$K$4:$AN$415,L$2,FALSE)</f>
        <v>0</v>
      </c>
      <c r="M73" s="87">
        <f>'5th Cycle Summary-Final'!I73-VLOOKUP(FinalComparison!$G73,'SB35 Determination Data'!$K$4:$AN$415,M$2,FALSE)</f>
        <v>0</v>
      </c>
      <c r="N73" s="87"/>
      <c r="O73" s="87"/>
      <c r="P73" s="87">
        <f>'5th Cycle Summary-Final'!J73-VLOOKUP(FinalComparison!$G73,'SB35 Determination Data'!$K$4:$AN$415,P$2,FALSE)</f>
        <v>0</v>
      </c>
      <c r="Q73" s="87">
        <f>'5th Cycle Summary-Final'!K73-VLOOKUP(FinalComparison!$G73,'SB35 Determination Data'!$K$4:$AN$415,Q$2,FALSE)</f>
        <v>0</v>
      </c>
      <c r="R73" s="87">
        <f>'5th Cycle Summary-Final'!L73-VLOOKUP(FinalComparison!$G73,'SB35 Determination Data'!$K$4:$AN$415,R$2,FALSE)</f>
        <v>0</v>
      </c>
      <c r="S73" s="87">
        <f>'5th Cycle Summary-Final'!M73-VLOOKUP(FinalComparison!$G73,'SB35 Determination Data'!$K$4:$AN$415,S$2,FALSE)</f>
        <v>0</v>
      </c>
      <c r="T73" s="87">
        <f>'5th Cycle Summary-Final'!N73-VLOOKUP(FinalComparison!$G73,'SB35 Determination Data'!$K$4:$AN$415,T$2,FALSE)</f>
        <v>0</v>
      </c>
      <c r="U73" s="80"/>
      <c r="V73" s="80"/>
      <c r="W73" s="87">
        <f>'5th Cycle Summary-Final'!O73-VLOOKUP(FinalComparison!$G73,'SB35 Determination Data'!$K$4:$AN$415,W$2,FALSE)</f>
        <v>0</v>
      </c>
      <c r="X73" s="80"/>
      <c r="Y73" s="87">
        <f>'5th Cycle Summary-Final'!P73-VLOOKUP(FinalComparison!$G73,'SB35 Determination Data'!$K$4:$AN$415,Y$2,FALSE)</f>
        <v>0</v>
      </c>
      <c r="Z73" s="87">
        <f>'5th Cycle Summary-Final'!Q73-VLOOKUP(FinalComparison!$G73,'SB35 Determination Data'!$K$4:$AN$415,Z$2,FALSE)</f>
        <v>0</v>
      </c>
      <c r="AA73" s="87">
        <f>'5th Cycle Summary-Final'!R73-VLOOKUP(FinalComparison!$G73,'SB35 Determination Data'!$K$4:$AN$415,AA$2,FALSE)</f>
        <v>0</v>
      </c>
      <c r="AB73" s="87">
        <f>'5th Cycle Summary-Final'!S73-VLOOKUP(FinalComparison!$G73,'SB35 Determination Data'!$K$4:$AN$415,AB$2,FALSE)</f>
        <v>0</v>
      </c>
      <c r="AC73" s="87">
        <f>'5th Cycle Summary-Final'!T73-VLOOKUP(FinalComparison!$G73,'SB35 Determination Data'!$K$4:$AN$415,AC$2,FALSE)</f>
        <v>0</v>
      </c>
      <c r="AD73" s="87">
        <f>'5th Cycle Summary-Final'!U73-VLOOKUP(FinalComparison!$G73,'SB35 Determination Data'!$K$4:$AN$415,AD$2,FALSE)</f>
        <v>-1</v>
      </c>
      <c r="AE73" s="87">
        <f>'5th Cycle Summary-Final'!V73-VLOOKUP(FinalComparison!$G73,'SB35 Determination Data'!$K$4:$AN$415,AE$2,FALSE)</f>
        <v>1</v>
      </c>
      <c r="AF73" s="87">
        <f>'5th Cycle Summary-Final'!W73-VLOOKUP(FinalComparison!$G73,'SB35 Determination Data'!$K$4:$AN$415,AF$2,FALSE)</f>
        <v>-3.5714285714285712E-2</v>
      </c>
    </row>
    <row r="74" spans="1:32" ht="12.75" customHeight="1" x14ac:dyDescent="0.15">
      <c r="A74" t="s">
        <v>151</v>
      </c>
      <c r="F74" t="s">
        <v>83</v>
      </c>
      <c r="G74" t="s">
        <v>153</v>
      </c>
      <c r="H74" s="87">
        <f>'5th Cycle Summary-Final'!D74-VLOOKUP(FinalComparison!$G74,'SB35 Determination Data'!$K$4:$AN$415,H$2,FALSE)</f>
        <v>0</v>
      </c>
      <c r="I74" s="87">
        <f>'5th Cycle Summary-Final'!E74-VLOOKUP(FinalComparison!$G74,'SB35 Determination Data'!$K$4:$AN$415,I$2,FALSE)</f>
        <v>0</v>
      </c>
      <c r="J74" s="87">
        <f>'5th Cycle Summary-Final'!F74-VLOOKUP(FinalComparison!$G74,'SB35 Determination Data'!$K$4:$AN$415,J$2,FALSE)</f>
        <v>0</v>
      </c>
      <c r="K74" s="87">
        <f>'5th Cycle Summary-Final'!G74-VLOOKUP(FinalComparison!$G74,'SB35 Determination Data'!$K$4:$AN$415,K$2,FALSE)</f>
        <v>0</v>
      </c>
      <c r="L74" s="87">
        <f>'5th Cycle Summary-Final'!H74-VLOOKUP(FinalComparison!$G74,'SB35 Determination Data'!$K$4:$AN$415,L$2,FALSE)</f>
        <v>0</v>
      </c>
      <c r="M74" s="87">
        <f>'5th Cycle Summary-Final'!I74-VLOOKUP(FinalComparison!$G74,'SB35 Determination Data'!$K$4:$AN$415,M$2,FALSE)</f>
        <v>0</v>
      </c>
      <c r="N74" s="87"/>
      <c r="O74" s="87"/>
      <c r="P74" s="87">
        <f>'5th Cycle Summary-Final'!J74-VLOOKUP(FinalComparison!$G74,'SB35 Determination Data'!$K$4:$AN$415,P$2,FALSE)</f>
        <v>0</v>
      </c>
      <c r="Q74" s="87">
        <f>'5th Cycle Summary-Final'!K74-VLOOKUP(FinalComparison!$G74,'SB35 Determination Data'!$K$4:$AN$415,Q$2,FALSE)</f>
        <v>0</v>
      </c>
      <c r="R74" s="87">
        <f>'5th Cycle Summary-Final'!L74-VLOOKUP(FinalComparison!$G74,'SB35 Determination Data'!$K$4:$AN$415,R$2,FALSE)</f>
        <v>0</v>
      </c>
      <c r="S74" s="87">
        <f>'5th Cycle Summary-Final'!M74-VLOOKUP(FinalComparison!$G74,'SB35 Determination Data'!$K$4:$AN$415,S$2,FALSE)</f>
        <v>0</v>
      </c>
      <c r="T74" s="87">
        <f>'5th Cycle Summary-Final'!N74-VLOOKUP(FinalComparison!$G74,'SB35 Determination Data'!$K$4:$AN$415,T$2,FALSE)</f>
        <v>0</v>
      </c>
      <c r="U74" s="80"/>
      <c r="V74" s="80"/>
      <c r="W74" s="87">
        <f>'5th Cycle Summary-Final'!O74-VLOOKUP(FinalComparison!$G74,'SB35 Determination Data'!$K$4:$AN$415,W$2,FALSE)</f>
        <v>0</v>
      </c>
      <c r="X74" s="80"/>
      <c r="Y74" s="87">
        <f>'5th Cycle Summary-Final'!P74-VLOOKUP(FinalComparison!$G74,'SB35 Determination Data'!$K$4:$AN$415,Y$2,FALSE)</f>
        <v>0</v>
      </c>
      <c r="Z74" s="87">
        <f>'5th Cycle Summary-Final'!Q74-VLOOKUP(FinalComparison!$G74,'SB35 Determination Data'!$K$4:$AN$415,Z$2,FALSE)</f>
        <v>0</v>
      </c>
      <c r="AA74" s="87">
        <f>'5th Cycle Summary-Final'!R74-VLOOKUP(FinalComparison!$G74,'SB35 Determination Data'!$K$4:$AN$415,AA$2,FALSE)</f>
        <v>0</v>
      </c>
      <c r="AB74" s="87">
        <f>'5th Cycle Summary-Final'!S74-VLOOKUP(FinalComparison!$G74,'SB35 Determination Data'!$K$4:$AN$415,AB$2,FALSE)</f>
        <v>0</v>
      </c>
      <c r="AC74" s="87">
        <f>'5th Cycle Summary-Final'!T74-VLOOKUP(FinalComparison!$G74,'SB35 Determination Data'!$K$4:$AN$415,AC$2,FALSE)</f>
        <v>0</v>
      </c>
      <c r="AD74" s="87">
        <f>'5th Cycle Summary-Final'!U74-VLOOKUP(FinalComparison!$G74,'SB35 Determination Data'!$K$4:$AN$415,AD$2,FALSE)</f>
        <v>0</v>
      </c>
      <c r="AE74" s="87">
        <f>'5th Cycle Summary-Final'!V74-VLOOKUP(FinalComparison!$G74,'SB35 Determination Data'!$K$4:$AN$415,AE$2,FALSE)</f>
        <v>0</v>
      </c>
      <c r="AF74" s="87">
        <f>'5th Cycle Summary-Final'!W74-VLOOKUP(FinalComparison!$G74,'SB35 Determination Data'!$K$4:$AN$415,AF$2,FALSE)</f>
        <v>0</v>
      </c>
    </row>
    <row r="75" spans="1:32" ht="12.75" customHeight="1" x14ac:dyDescent="0.15">
      <c r="A75" t="s">
        <v>154</v>
      </c>
      <c r="F75" t="s">
        <v>128</v>
      </c>
      <c r="G75" t="s">
        <v>155</v>
      </c>
      <c r="H75" s="87">
        <f>'5th Cycle Summary-Final'!D75-VLOOKUP(FinalComparison!$G75,'SB35 Determination Data'!$K$4:$AN$415,H$2,FALSE)</f>
        <v>0</v>
      </c>
      <c r="I75" s="87">
        <f>'5th Cycle Summary-Final'!E75-VLOOKUP(FinalComparison!$G75,'SB35 Determination Data'!$K$4:$AN$415,I$2,FALSE)</f>
        <v>0</v>
      </c>
      <c r="J75" s="87">
        <f>'5th Cycle Summary-Final'!F75-VLOOKUP(FinalComparison!$G75,'SB35 Determination Data'!$K$4:$AN$415,J$2,FALSE)</f>
        <v>0</v>
      </c>
      <c r="K75" s="87">
        <f>'5th Cycle Summary-Final'!G75-VLOOKUP(FinalComparison!$G75,'SB35 Determination Data'!$K$4:$AN$415,K$2,FALSE)</f>
        <v>0</v>
      </c>
      <c r="L75" s="87">
        <f>'5th Cycle Summary-Final'!H75-VLOOKUP(FinalComparison!$G75,'SB35 Determination Data'!$K$4:$AN$415,L$2,FALSE)</f>
        <v>0</v>
      </c>
      <c r="M75" s="87">
        <f>'5th Cycle Summary-Final'!I75-VLOOKUP(FinalComparison!$G75,'SB35 Determination Data'!$K$4:$AN$415,M$2,FALSE)</f>
        <v>0</v>
      </c>
      <c r="N75" s="87"/>
      <c r="O75" s="87"/>
      <c r="P75" s="87">
        <f>'5th Cycle Summary-Final'!J75-VLOOKUP(FinalComparison!$G75,'SB35 Determination Data'!$K$4:$AN$415,P$2,FALSE)</f>
        <v>0</v>
      </c>
      <c r="Q75" s="87">
        <f>'5th Cycle Summary-Final'!K75-VLOOKUP(FinalComparison!$G75,'SB35 Determination Data'!$K$4:$AN$415,Q$2,FALSE)</f>
        <v>0</v>
      </c>
      <c r="R75" s="87">
        <f>'5th Cycle Summary-Final'!L75-VLOOKUP(FinalComparison!$G75,'SB35 Determination Data'!$K$4:$AN$415,R$2,FALSE)</f>
        <v>0</v>
      </c>
      <c r="S75" s="87">
        <f>'5th Cycle Summary-Final'!M75-VLOOKUP(FinalComparison!$G75,'SB35 Determination Data'!$K$4:$AN$415,S$2,FALSE)</f>
        <v>0</v>
      </c>
      <c r="T75" s="87">
        <f>'5th Cycle Summary-Final'!N75-VLOOKUP(FinalComparison!$G75,'SB35 Determination Data'!$K$4:$AN$415,T$2,FALSE)</f>
        <v>0</v>
      </c>
      <c r="U75" s="80"/>
      <c r="V75" s="80"/>
      <c r="W75" s="87">
        <f>'5th Cycle Summary-Final'!O75-VLOOKUP(FinalComparison!$G75,'SB35 Determination Data'!$K$4:$AN$415,W$2,FALSE)</f>
        <v>0</v>
      </c>
      <c r="X75" s="80"/>
      <c r="Y75" s="87">
        <f>'5th Cycle Summary-Final'!P75-VLOOKUP(FinalComparison!$G75,'SB35 Determination Data'!$K$4:$AN$415,Y$2,FALSE)</f>
        <v>0</v>
      </c>
      <c r="Z75" s="87">
        <f>'5th Cycle Summary-Final'!Q75-VLOOKUP(FinalComparison!$G75,'SB35 Determination Data'!$K$4:$AN$415,Z$2,FALSE)</f>
        <v>-102</v>
      </c>
      <c r="AA75" s="87">
        <f>'5th Cycle Summary-Final'!R75-VLOOKUP(FinalComparison!$G75,'SB35 Determination Data'!$K$4:$AN$415,AA$2,FALSE)</f>
        <v>15</v>
      </c>
      <c r="AB75" s="87">
        <f>'5th Cycle Summary-Final'!S75-VLOOKUP(FinalComparison!$G75,'SB35 Determination Data'!$K$4:$AN$415,AB$2,FALSE)</f>
        <v>-0.55737704918032793</v>
      </c>
      <c r="AC75" s="87">
        <f>'5th Cycle Summary-Final'!T75-VLOOKUP(FinalComparison!$G75,'SB35 Determination Data'!$K$4:$AN$415,AC$2,FALSE)</f>
        <v>0</v>
      </c>
      <c r="AD75" s="87">
        <f>'5th Cycle Summary-Final'!U75-VLOOKUP(FinalComparison!$G75,'SB35 Determination Data'!$K$4:$AN$415,AD$2,FALSE)</f>
        <v>0</v>
      </c>
      <c r="AE75" s="87">
        <f>'5th Cycle Summary-Final'!V75-VLOOKUP(FinalComparison!$G75,'SB35 Determination Data'!$K$4:$AN$415,AE$2,FALSE)</f>
        <v>0</v>
      </c>
      <c r="AF75" s="87">
        <f>'5th Cycle Summary-Final'!W75-VLOOKUP(FinalComparison!$G75,'SB35 Determination Data'!$K$4:$AN$415,AF$2,FALSE)</f>
        <v>0</v>
      </c>
    </row>
    <row r="76" spans="1:32" ht="12.75" customHeight="1" x14ac:dyDescent="0.15">
      <c r="A76" t="s">
        <v>154</v>
      </c>
      <c r="F76" t="s">
        <v>128</v>
      </c>
      <c r="G76" t="s">
        <v>156</v>
      </c>
      <c r="H76" s="87">
        <f>'5th Cycle Summary-Final'!D76-VLOOKUP(FinalComparison!$G76,'SB35 Determination Data'!$K$4:$AN$415,H$2,FALSE)</f>
        <v>0</v>
      </c>
      <c r="I76" s="87">
        <f>'5th Cycle Summary-Final'!E76-VLOOKUP(FinalComparison!$G76,'SB35 Determination Data'!$K$4:$AN$415,I$2,FALSE)</f>
        <v>0</v>
      </c>
      <c r="J76" s="87">
        <f>'5th Cycle Summary-Final'!F76-VLOOKUP(FinalComparison!$G76,'SB35 Determination Data'!$K$4:$AN$415,J$2,FALSE)</f>
        <v>0</v>
      </c>
      <c r="K76" s="87">
        <f>'5th Cycle Summary-Final'!G76-VLOOKUP(FinalComparison!$G76,'SB35 Determination Data'!$K$4:$AN$415,K$2,FALSE)</f>
        <v>0</v>
      </c>
      <c r="L76" s="87">
        <f>'5th Cycle Summary-Final'!H76-VLOOKUP(FinalComparison!$G76,'SB35 Determination Data'!$K$4:$AN$415,L$2,FALSE)</f>
        <v>0</v>
      </c>
      <c r="M76" s="87">
        <f>'5th Cycle Summary-Final'!I76-VLOOKUP(FinalComparison!$G76,'SB35 Determination Data'!$K$4:$AN$415,M$2,FALSE)</f>
        <v>0</v>
      </c>
      <c r="N76" s="87"/>
      <c r="O76" s="87"/>
      <c r="P76" s="87">
        <f>'5th Cycle Summary-Final'!J76-VLOOKUP(FinalComparison!$G76,'SB35 Determination Data'!$K$4:$AN$415,P$2,FALSE)</f>
        <v>0</v>
      </c>
      <c r="Q76" s="87">
        <f>'5th Cycle Summary-Final'!K76-VLOOKUP(FinalComparison!$G76,'SB35 Determination Data'!$K$4:$AN$415,Q$2,FALSE)</f>
        <v>-1</v>
      </c>
      <c r="R76" s="87">
        <f>'5th Cycle Summary-Final'!L76-VLOOKUP(FinalComparison!$G76,'SB35 Determination Data'!$K$4:$AN$415,R$2,FALSE)</f>
        <v>-1</v>
      </c>
      <c r="S76" s="87">
        <f>'5th Cycle Summary-Final'!M76-VLOOKUP(FinalComparison!$G76,'SB35 Determination Data'!$K$4:$AN$415,S$2,FALSE)</f>
        <v>0</v>
      </c>
      <c r="T76" s="87">
        <f>'5th Cycle Summary-Final'!N76-VLOOKUP(FinalComparison!$G76,'SB35 Determination Data'!$K$4:$AN$415,T$2,FALSE)</f>
        <v>1</v>
      </c>
      <c r="U76" s="80"/>
      <c r="V76" s="80"/>
      <c r="W76" s="87">
        <f>'5th Cycle Summary-Final'!O76-VLOOKUP(FinalComparison!$G76,'SB35 Determination Data'!$K$4:$AN$415,W$2,FALSE)</f>
        <v>-1.7241379310344723E-4</v>
      </c>
      <c r="X76" s="80"/>
      <c r="Y76" s="87">
        <f>'5th Cycle Summary-Final'!P76-VLOOKUP(FinalComparison!$G76,'SB35 Determination Data'!$K$4:$AN$415,Y$2,FALSE)</f>
        <v>0</v>
      </c>
      <c r="Z76" s="87">
        <f>'5th Cycle Summary-Final'!Q76-VLOOKUP(FinalComparison!$G76,'SB35 Determination Data'!$K$4:$AN$415,Z$2,FALSE)</f>
        <v>-1</v>
      </c>
      <c r="AA76" s="87">
        <f>'5th Cycle Summary-Final'!R76-VLOOKUP(FinalComparison!$G76,'SB35 Determination Data'!$K$4:$AN$415,AA$2,FALSE)</f>
        <v>1</v>
      </c>
      <c r="AB76" s="87">
        <f>'5th Cycle Summary-Final'!S76-VLOOKUP(FinalComparison!$G76,'SB35 Determination Data'!$K$4:$AN$415,AB$2,FALSE)</f>
        <v>-1.5496668216330445E-4</v>
      </c>
      <c r="AC76" s="87">
        <f>'5th Cycle Summary-Final'!T76-VLOOKUP(FinalComparison!$G76,'SB35 Determination Data'!$K$4:$AN$415,AC$2,FALSE)</f>
        <v>0</v>
      </c>
      <c r="AD76" s="87">
        <f>'5th Cycle Summary-Final'!U76-VLOOKUP(FinalComparison!$G76,'SB35 Determination Data'!$K$4:$AN$415,AD$2,FALSE)</f>
        <v>-1178</v>
      </c>
      <c r="AE76" s="87">
        <f>'5th Cycle Summary-Final'!V76-VLOOKUP(FinalComparison!$G76,'SB35 Determination Data'!$K$4:$AN$415,AE$2,FALSE)</f>
        <v>1178</v>
      </c>
      <c r="AF76" s="87">
        <f>'5th Cycle Summary-Final'!W76-VLOOKUP(FinalComparison!$G76,'SB35 Determination Data'!$K$4:$AN$415,AF$2,FALSE)</f>
        <v>-8.2199427813830162E-2</v>
      </c>
    </row>
    <row r="77" spans="1:32" ht="12.75" customHeight="1" x14ac:dyDescent="0.15">
      <c r="A77" t="s">
        <v>154</v>
      </c>
      <c r="F77" t="s">
        <v>128</v>
      </c>
      <c r="G77" t="s">
        <v>157</v>
      </c>
      <c r="H77" s="87">
        <f>'5th Cycle Summary-Final'!D77-VLOOKUP(FinalComparison!$G77,'SB35 Determination Data'!$K$4:$AN$415,H$2,FALSE)</f>
        <v>-1</v>
      </c>
      <c r="I77" s="87">
        <f>'5th Cycle Summary-Final'!E77-VLOOKUP(FinalComparison!$G77,'SB35 Determination Data'!$K$4:$AN$415,I$2,FALSE)</f>
        <v>0</v>
      </c>
      <c r="J77" s="87">
        <f>'5th Cycle Summary-Final'!F77-VLOOKUP(FinalComparison!$G77,'SB35 Determination Data'!$K$4:$AN$415,J$2,FALSE)</f>
        <v>0</v>
      </c>
      <c r="K77" s="87">
        <f>'5th Cycle Summary-Final'!G77-VLOOKUP(FinalComparison!$G77,'SB35 Determination Data'!$K$4:$AN$415,K$2,FALSE)</f>
        <v>0</v>
      </c>
      <c r="L77" s="87">
        <f>'5th Cycle Summary-Final'!H77-VLOOKUP(FinalComparison!$G77,'SB35 Determination Data'!$K$4:$AN$415,L$2,FALSE)</f>
        <v>-1</v>
      </c>
      <c r="M77" s="87">
        <f>'5th Cycle Summary-Final'!I77-VLOOKUP(FinalComparison!$G77,'SB35 Determination Data'!$K$4:$AN$415,M$2,FALSE)</f>
        <v>0</v>
      </c>
      <c r="N77" s="87"/>
      <c r="O77" s="87"/>
      <c r="P77" s="87">
        <f>'5th Cycle Summary-Final'!J77-VLOOKUP(FinalComparison!$G77,'SB35 Determination Data'!$K$4:$AN$415,P$2,FALSE)</f>
        <v>0</v>
      </c>
      <c r="Q77" s="87">
        <f>'5th Cycle Summary-Final'!K77-VLOOKUP(FinalComparison!$G77,'SB35 Determination Data'!$K$4:$AN$415,Q$2,FALSE)</f>
        <v>0</v>
      </c>
      <c r="R77" s="87">
        <f>'5th Cycle Summary-Final'!L77-VLOOKUP(FinalComparison!$G77,'SB35 Determination Data'!$K$4:$AN$415,R$2,FALSE)</f>
        <v>0</v>
      </c>
      <c r="S77" s="87">
        <f>'5th Cycle Summary-Final'!M77-VLOOKUP(FinalComparison!$G77,'SB35 Determination Data'!$K$4:$AN$415,S$2,FALSE)</f>
        <v>0</v>
      </c>
      <c r="T77" s="87">
        <f>'5th Cycle Summary-Final'!N77-VLOOKUP(FinalComparison!$G77,'SB35 Determination Data'!$K$4:$AN$415,T$2,FALSE)</f>
        <v>0</v>
      </c>
      <c r="U77" s="80"/>
      <c r="V77" s="80"/>
      <c r="W77" s="87">
        <f>'5th Cycle Summary-Final'!O77-VLOOKUP(FinalComparison!$G77,'SB35 Determination Data'!$K$4:$AN$415,W$2,FALSE)</f>
        <v>0</v>
      </c>
      <c r="X77" s="80"/>
      <c r="Y77" s="87">
        <f>'5th Cycle Summary-Final'!P77-VLOOKUP(FinalComparison!$G77,'SB35 Determination Data'!$K$4:$AN$415,Y$2,FALSE)</f>
        <v>0</v>
      </c>
      <c r="Z77" s="87">
        <f>'5th Cycle Summary-Final'!Q77-VLOOKUP(FinalComparison!$G77,'SB35 Determination Data'!$K$4:$AN$415,Z$2,FALSE)</f>
        <v>0</v>
      </c>
      <c r="AA77" s="87">
        <f>'5th Cycle Summary-Final'!R77-VLOOKUP(FinalComparison!$G77,'SB35 Determination Data'!$K$4:$AN$415,AA$2,FALSE)</f>
        <v>0</v>
      </c>
      <c r="AB77" s="87">
        <f>'5th Cycle Summary-Final'!S77-VLOOKUP(FinalComparison!$G77,'SB35 Determination Data'!$K$4:$AN$415,AB$2,FALSE)</f>
        <v>0</v>
      </c>
      <c r="AC77" s="87">
        <f>'5th Cycle Summary-Final'!T77-VLOOKUP(FinalComparison!$G77,'SB35 Determination Data'!$K$4:$AN$415,AC$2,FALSE)</f>
        <v>0</v>
      </c>
      <c r="AD77" s="87">
        <f>'5th Cycle Summary-Final'!U77-VLOOKUP(FinalComparison!$G77,'SB35 Determination Data'!$K$4:$AN$415,AD$2,FALSE)</f>
        <v>-68</v>
      </c>
      <c r="AE77" s="87">
        <f>'5th Cycle Summary-Final'!V77-VLOOKUP(FinalComparison!$G77,'SB35 Determination Data'!$K$4:$AN$415,AE$2,FALSE)</f>
        <v>68</v>
      </c>
      <c r="AF77" s="87">
        <f>'5th Cycle Summary-Final'!W77-VLOOKUP(FinalComparison!$G77,'SB35 Determination Data'!$K$4:$AN$415,AF$2,FALSE)</f>
        <v>-0.12454212454212454</v>
      </c>
    </row>
    <row r="78" spans="1:32" ht="12.75" customHeight="1" x14ac:dyDescent="0.15">
      <c r="A78" t="s">
        <v>154</v>
      </c>
      <c r="F78" t="s">
        <v>128</v>
      </c>
      <c r="G78" t="s">
        <v>158</v>
      </c>
      <c r="H78" s="87">
        <f>'5th Cycle Summary-Final'!D78-VLOOKUP(FinalComparison!$G78,'SB35 Determination Data'!$K$4:$AN$415,H$2,FALSE)</f>
        <v>0</v>
      </c>
      <c r="I78" s="87">
        <f>'5th Cycle Summary-Final'!E78-VLOOKUP(FinalComparison!$G78,'SB35 Determination Data'!$K$4:$AN$415,I$2,FALSE)</f>
        <v>0</v>
      </c>
      <c r="J78" s="87">
        <f>'5th Cycle Summary-Final'!F78-VLOOKUP(FinalComparison!$G78,'SB35 Determination Data'!$K$4:$AN$415,J$2,FALSE)</f>
        <v>0</v>
      </c>
      <c r="K78" s="87">
        <f>'5th Cycle Summary-Final'!G78-VLOOKUP(FinalComparison!$G78,'SB35 Determination Data'!$K$4:$AN$415,K$2,FALSE)</f>
        <v>0</v>
      </c>
      <c r="L78" s="87">
        <f>'5th Cycle Summary-Final'!H78-VLOOKUP(FinalComparison!$G78,'SB35 Determination Data'!$K$4:$AN$415,L$2,FALSE)</f>
        <v>0</v>
      </c>
      <c r="M78" s="87">
        <f>'5th Cycle Summary-Final'!I78-VLOOKUP(FinalComparison!$G78,'SB35 Determination Data'!$K$4:$AN$415,M$2,FALSE)</f>
        <v>0</v>
      </c>
      <c r="N78" s="87"/>
      <c r="O78" s="87"/>
      <c r="P78" s="87">
        <f>'5th Cycle Summary-Final'!J78-VLOOKUP(FinalComparison!$G78,'SB35 Determination Data'!$K$4:$AN$415,P$2,FALSE)</f>
        <v>0</v>
      </c>
      <c r="Q78" s="87">
        <f>'5th Cycle Summary-Final'!K78-VLOOKUP(FinalComparison!$G78,'SB35 Determination Data'!$K$4:$AN$415,Q$2,FALSE)</f>
        <v>0</v>
      </c>
      <c r="R78" s="87">
        <f>'5th Cycle Summary-Final'!L78-VLOOKUP(FinalComparison!$G78,'SB35 Determination Data'!$K$4:$AN$415,R$2,FALSE)</f>
        <v>0</v>
      </c>
      <c r="S78" s="87">
        <f>'5th Cycle Summary-Final'!M78-VLOOKUP(FinalComparison!$G78,'SB35 Determination Data'!$K$4:$AN$415,S$2,FALSE)</f>
        <v>0</v>
      </c>
      <c r="T78" s="87">
        <f>'5th Cycle Summary-Final'!N78-VLOOKUP(FinalComparison!$G78,'SB35 Determination Data'!$K$4:$AN$415,T$2,FALSE)</f>
        <v>0</v>
      </c>
      <c r="U78" s="80"/>
      <c r="V78" s="80"/>
      <c r="W78" s="87">
        <f>'5th Cycle Summary-Final'!O78-VLOOKUP(FinalComparison!$G78,'SB35 Determination Data'!$K$4:$AN$415,W$2,FALSE)</f>
        <v>0</v>
      </c>
      <c r="X78" s="80"/>
      <c r="Y78" s="87">
        <f>'5th Cycle Summary-Final'!P78-VLOOKUP(FinalComparison!$G78,'SB35 Determination Data'!$K$4:$AN$415,Y$2,FALSE)</f>
        <v>0</v>
      </c>
      <c r="Z78" s="87">
        <f>'5th Cycle Summary-Final'!Q78-VLOOKUP(FinalComparison!$G78,'SB35 Determination Data'!$K$4:$AN$415,Z$2,FALSE)</f>
        <v>0</v>
      </c>
      <c r="AA78" s="87">
        <f>'5th Cycle Summary-Final'!R78-VLOOKUP(FinalComparison!$G78,'SB35 Determination Data'!$K$4:$AN$415,AA$2,FALSE)</f>
        <v>0</v>
      </c>
      <c r="AB78" s="87">
        <f>'5th Cycle Summary-Final'!S78-VLOOKUP(FinalComparison!$G78,'SB35 Determination Data'!$K$4:$AN$415,AB$2,FALSE)</f>
        <v>0</v>
      </c>
      <c r="AC78" s="87">
        <f>'5th Cycle Summary-Final'!T78-VLOOKUP(FinalComparison!$G78,'SB35 Determination Data'!$K$4:$AN$415,AC$2,FALSE)</f>
        <v>0</v>
      </c>
      <c r="AD78" s="87">
        <f>'5th Cycle Summary-Final'!U78-VLOOKUP(FinalComparison!$G78,'SB35 Determination Data'!$K$4:$AN$415,AD$2,FALSE)</f>
        <v>0</v>
      </c>
      <c r="AE78" s="87">
        <f>'5th Cycle Summary-Final'!V78-VLOOKUP(FinalComparison!$G78,'SB35 Determination Data'!$K$4:$AN$415,AE$2,FALSE)</f>
        <v>0</v>
      </c>
      <c r="AF78" s="87">
        <f>'5th Cycle Summary-Final'!W78-VLOOKUP(FinalComparison!$G78,'SB35 Determination Data'!$K$4:$AN$415,AF$2,FALSE)</f>
        <v>0</v>
      </c>
    </row>
    <row r="79" spans="1:32" ht="12.75" customHeight="1" x14ac:dyDescent="0.15">
      <c r="A79" t="s">
        <v>154</v>
      </c>
      <c r="F79" t="s">
        <v>128</v>
      </c>
      <c r="G79" t="s">
        <v>159</v>
      </c>
      <c r="H79" s="87">
        <f>'5th Cycle Summary-Final'!D79-VLOOKUP(FinalComparison!$G79,'SB35 Determination Data'!$K$4:$AN$415,H$2,FALSE)</f>
        <v>95</v>
      </c>
      <c r="I79" s="87">
        <f>'5th Cycle Summary-Final'!E79-VLOOKUP(FinalComparison!$G79,'SB35 Determination Data'!$K$4:$AN$415,I$2,FALSE)</f>
        <v>0</v>
      </c>
      <c r="J79" s="87">
        <f>'5th Cycle Summary-Final'!F79-VLOOKUP(FinalComparison!$G79,'SB35 Determination Data'!$K$4:$AN$415,J$2,FALSE)</f>
        <v>0</v>
      </c>
      <c r="K79" s="87">
        <f>'5th Cycle Summary-Final'!G79-VLOOKUP(FinalComparison!$G79,'SB35 Determination Data'!$K$4:$AN$415,K$2,FALSE)</f>
        <v>0</v>
      </c>
      <c r="L79" s="87">
        <f>'5th Cycle Summary-Final'!H79-VLOOKUP(FinalComparison!$G79,'SB35 Determination Data'!$K$4:$AN$415,L$2,FALSE)</f>
        <v>95</v>
      </c>
      <c r="M79" s="87">
        <f>'5th Cycle Summary-Final'!I79-VLOOKUP(FinalComparison!$G79,'SB35 Determination Data'!$K$4:$AN$415,M$2,FALSE)</f>
        <v>-3.2601235415236789E-2</v>
      </c>
      <c r="N79" s="87"/>
      <c r="O79" s="87"/>
      <c r="P79" s="87">
        <f>'5th Cycle Summary-Final'!J79-VLOOKUP(FinalComparison!$G79,'SB35 Determination Data'!$K$4:$AN$415,P$2,FALSE)</f>
        <v>85</v>
      </c>
      <c r="Q79" s="87">
        <f>'5th Cycle Summary-Final'!K79-VLOOKUP(FinalComparison!$G79,'SB35 Determination Data'!$K$4:$AN$415,Q$2,FALSE)</f>
        <v>0</v>
      </c>
      <c r="R79" s="87">
        <f>'5th Cycle Summary-Final'!L79-VLOOKUP(FinalComparison!$G79,'SB35 Determination Data'!$K$4:$AN$415,R$2,FALSE)</f>
        <v>0</v>
      </c>
      <c r="S79" s="87">
        <f>'5th Cycle Summary-Final'!M79-VLOOKUP(FinalComparison!$G79,'SB35 Determination Data'!$K$4:$AN$415,S$2,FALSE)</f>
        <v>0</v>
      </c>
      <c r="T79" s="87">
        <f>'5th Cycle Summary-Final'!N79-VLOOKUP(FinalComparison!$G79,'SB35 Determination Data'!$K$4:$AN$415,T$2,FALSE)</f>
        <v>85</v>
      </c>
      <c r="U79" s="80"/>
      <c r="V79" s="80"/>
      <c r="W79" s="87">
        <f>'5th Cycle Summary-Final'!O79-VLOOKUP(FinalComparison!$G79,'SB35 Determination Data'!$K$4:$AN$415,W$2,FALSE)</f>
        <v>-4.4217097277614005E-2</v>
      </c>
      <c r="X79" s="80"/>
      <c r="Y79" s="87">
        <f>'5th Cycle Summary-Final'!P79-VLOOKUP(FinalComparison!$G79,'SB35 Determination Data'!$K$4:$AN$415,Y$2,FALSE)</f>
        <v>75</v>
      </c>
      <c r="Z79" s="87">
        <f>'5th Cycle Summary-Final'!Q79-VLOOKUP(FinalComparison!$G79,'SB35 Determination Data'!$K$4:$AN$415,Z$2,FALSE)</f>
        <v>-25</v>
      </c>
      <c r="AA79" s="87">
        <f>'5th Cycle Summary-Final'!R79-VLOOKUP(FinalComparison!$G79,'SB35 Determination Data'!$K$4:$AN$415,AA$2,FALSE)</f>
        <v>100</v>
      </c>
      <c r="AB79" s="87">
        <f>'5th Cycle Summary-Final'!S79-VLOOKUP(FinalComparison!$G79,'SB35 Determination Data'!$K$4:$AN$415,AB$2,FALSE)</f>
        <v>-0.43520309477756286</v>
      </c>
      <c r="AC79" s="87">
        <f>'5th Cycle Summary-Final'!T79-VLOOKUP(FinalComparison!$G79,'SB35 Determination Data'!$K$4:$AN$415,AC$2,FALSE)</f>
        <v>239</v>
      </c>
      <c r="AD79" s="87">
        <f>'5th Cycle Summary-Final'!U79-VLOOKUP(FinalComparison!$G79,'SB35 Determination Data'!$K$4:$AN$415,AD$2,FALSE)</f>
        <v>0</v>
      </c>
      <c r="AE79" s="87">
        <f>'5th Cycle Summary-Final'!V79-VLOOKUP(FinalComparison!$G79,'SB35 Determination Data'!$K$4:$AN$415,AE$2,FALSE)</f>
        <v>239</v>
      </c>
      <c r="AF79" s="87">
        <f>'5th Cycle Summary-Final'!W79-VLOOKUP(FinalComparison!$G79,'SB35 Determination Data'!$K$4:$AN$415,AF$2,FALSE)</f>
        <v>0</v>
      </c>
    </row>
    <row r="80" spans="1:32" ht="12.75" customHeight="1" x14ac:dyDescent="0.15">
      <c r="A80" t="s">
        <v>154</v>
      </c>
      <c r="F80" t="s">
        <v>128</v>
      </c>
      <c r="G80" t="s">
        <v>160</v>
      </c>
      <c r="H80" s="87" t="e">
        <f>'5th Cycle Summary-Final'!D80-VLOOKUP(FinalComparison!$G80,'SB35 Determination Data'!$K$4:$AN$415,H$2,FALSE)</f>
        <v>#N/A</v>
      </c>
      <c r="I80" s="87" t="e">
        <f>'5th Cycle Summary-Final'!E80-VLOOKUP(FinalComparison!$G80,'SB35 Determination Data'!$K$4:$AN$415,I$2,FALSE)</f>
        <v>#N/A</v>
      </c>
      <c r="J80" s="87" t="e">
        <f>'5th Cycle Summary-Final'!F80-VLOOKUP(FinalComparison!$G80,'SB35 Determination Data'!$K$4:$AN$415,J$2,FALSE)</f>
        <v>#N/A</v>
      </c>
      <c r="K80" s="87" t="e">
        <f>'5th Cycle Summary-Final'!G80-VLOOKUP(FinalComparison!$G80,'SB35 Determination Data'!$K$4:$AN$415,K$2,FALSE)</f>
        <v>#N/A</v>
      </c>
      <c r="L80" s="87" t="e">
        <f>'5th Cycle Summary-Final'!H80-VLOOKUP(FinalComparison!$G80,'SB35 Determination Data'!$K$4:$AN$415,L$2,FALSE)</f>
        <v>#N/A</v>
      </c>
      <c r="M80" s="87" t="e">
        <f>'5th Cycle Summary-Final'!I80-VLOOKUP(FinalComparison!$G80,'SB35 Determination Data'!$K$4:$AN$415,M$2,FALSE)</f>
        <v>#N/A</v>
      </c>
      <c r="N80" s="87"/>
      <c r="O80" s="87"/>
      <c r="P80" s="87" t="e">
        <f>'5th Cycle Summary-Final'!J80-VLOOKUP(FinalComparison!$G80,'SB35 Determination Data'!$K$4:$AN$415,P$2,FALSE)</f>
        <v>#N/A</v>
      </c>
      <c r="Q80" s="87" t="e">
        <f>'5th Cycle Summary-Final'!K80-VLOOKUP(FinalComparison!$G80,'SB35 Determination Data'!$K$4:$AN$415,Q$2,FALSE)</f>
        <v>#N/A</v>
      </c>
      <c r="R80" s="87" t="e">
        <f>'5th Cycle Summary-Final'!L80-VLOOKUP(FinalComparison!$G80,'SB35 Determination Data'!$K$4:$AN$415,R$2,FALSE)</f>
        <v>#N/A</v>
      </c>
      <c r="S80" s="87" t="e">
        <f>'5th Cycle Summary-Final'!M80-VLOOKUP(FinalComparison!$G80,'SB35 Determination Data'!$K$4:$AN$415,S$2,FALSE)</f>
        <v>#N/A</v>
      </c>
      <c r="T80" s="87" t="e">
        <f>'5th Cycle Summary-Final'!N80-VLOOKUP(FinalComparison!$G80,'SB35 Determination Data'!$K$4:$AN$415,T$2,FALSE)</f>
        <v>#N/A</v>
      </c>
      <c r="U80" s="80"/>
      <c r="V80" s="80"/>
      <c r="W80" s="87" t="e">
        <f>'5th Cycle Summary-Final'!O80-VLOOKUP(FinalComparison!$G80,'SB35 Determination Data'!$K$4:$AN$415,W$2,FALSE)</f>
        <v>#N/A</v>
      </c>
      <c r="X80" s="80"/>
      <c r="Y80" s="87" t="e">
        <f>'5th Cycle Summary-Final'!P80-VLOOKUP(FinalComparison!$G80,'SB35 Determination Data'!$K$4:$AN$415,Y$2,FALSE)</f>
        <v>#N/A</v>
      </c>
      <c r="Z80" s="87" t="e">
        <f>'5th Cycle Summary-Final'!Q80-VLOOKUP(FinalComparison!$G80,'SB35 Determination Data'!$K$4:$AN$415,Z$2,FALSE)</f>
        <v>#N/A</v>
      </c>
      <c r="AA80" s="87" t="e">
        <f>'5th Cycle Summary-Final'!R80-VLOOKUP(FinalComparison!$G80,'SB35 Determination Data'!$K$4:$AN$415,AA$2,FALSE)</f>
        <v>#N/A</v>
      </c>
      <c r="AB80" s="87" t="e">
        <f>'5th Cycle Summary-Final'!S80-VLOOKUP(FinalComparison!$G80,'SB35 Determination Data'!$K$4:$AN$415,AB$2,FALSE)</f>
        <v>#N/A</v>
      </c>
      <c r="AC80" s="87" t="e">
        <f>'5th Cycle Summary-Final'!T80-VLOOKUP(FinalComparison!$G80,'SB35 Determination Data'!$K$4:$AN$415,AC$2,FALSE)</f>
        <v>#N/A</v>
      </c>
      <c r="AD80" s="87" t="e">
        <f>'5th Cycle Summary-Final'!U80-VLOOKUP(FinalComparison!$G80,'SB35 Determination Data'!$K$4:$AN$415,AD$2,FALSE)</f>
        <v>#N/A</v>
      </c>
      <c r="AE80" s="87" t="e">
        <f>'5th Cycle Summary-Final'!V80-VLOOKUP(FinalComparison!$G80,'SB35 Determination Data'!$K$4:$AN$415,AE$2,FALSE)</f>
        <v>#N/A</v>
      </c>
      <c r="AF80" s="87" t="e">
        <f>'5th Cycle Summary-Final'!W80-VLOOKUP(FinalComparison!$G80,'SB35 Determination Data'!$K$4:$AN$415,AF$2,FALSE)</f>
        <v>#N/A</v>
      </c>
    </row>
    <row r="81" spans="1:32" ht="12.75" customHeight="1" x14ac:dyDescent="0.15">
      <c r="A81" t="s">
        <v>154</v>
      </c>
      <c r="F81" t="s">
        <v>128</v>
      </c>
      <c r="G81" t="s">
        <v>161</v>
      </c>
      <c r="H81" s="87" t="e">
        <f>'5th Cycle Summary-Final'!D81-VLOOKUP(FinalComparison!$G81,'SB35 Determination Data'!$K$4:$AN$415,H$2,FALSE)</f>
        <v>#N/A</v>
      </c>
      <c r="I81" s="87" t="e">
        <f>'5th Cycle Summary-Final'!E81-VLOOKUP(FinalComparison!$G81,'SB35 Determination Data'!$K$4:$AN$415,I$2,FALSE)</f>
        <v>#N/A</v>
      </c>
      <c r="J81" s="87" t="e">
        <f>'5th Cycle Summary-Final'!F81-VLOOKUP(FinalComparison!$G81,'SB35 Determination Data'!$K$4:$AN$415,J$2,FALSE)</f>
        <v>#N/A</v>
      </c>
      <c r="K81" s="87" t="e">
        <f>'5th Cycle Summary-Final'!G81-VLOOKUP(FinalComparison!$G81,'SB35 Determination Data'!$K$4:$AN$415,K$2,FALSE)</f>
        <v>#N/A</v>
      </c>
      <c r="L81" s="87" t="e">
        <f>'5th Cycle Summary-Final'!H81-VLOOKUP(FinalComparison!$G81,'SB35 Determination Data'!$K$4:$AN$415,L$2,FALSE)</f>
        <v>#N/A</v>
      </c>
      <c r="M81" s="87" t="e">
        <f>'5th Cycle Summary-Final'!I81-VLOOKUP(FinalComparison!$G81,'SB35 Determination Data'!$K$4:$AN$415,M$2,FALSE)</f>
        <v>#N/A</v>
      </c>
      <c r="N81" s="87"/>
      <c r="O81" s="87"/>
      <c r="P81" s="87" t="e">
        <f>'5th Cycle Summary-Final'!J81-VLOOKUP(FinalComparison!$G81,'SB35 Determination Data'!$K$4:$AN$415,P$2,FALSE)</f>
        <v>#N/A</v>
      </c>
      <c r="Q81" s="87" t="e">
        <f>'5th Cycle Summary-Final'!K81-VLOOKUP(FinalComparison!$G81,'SB35 Determination Data'!$K$4:$AN$415,Q$2,FALSE)</f>
        <v>#N/A</v>
      </c>
      <c r="R81" s="87" t="e">
        <f>'5th Cycle Summary-Final'!L81-VLOOKUP(FinalComparison!$G81,'SB35 Determination Data'!$K$4:$AN$415,R$2,FALSE)</f>
        <v>#N/A</v>
      </c>
      <c r="S81" s="87" t="e">
        <f>'5th Cycle Summary-Final'!M81-VLOOKUP(FinalComparison!$G81,'SB35 Determination Data'!$K$4:$AN$415,S$2,FALSE)</f>
        <v>#N/A</v>
      </c>
      <c r="T81" s="87" t="e">
        <f>'5th Cycle Summary-Final'!N81-VLOOKUP(FinalComparison!$G81,'SB35 Determination Data'!$K$4:$AN$415,T$2,FALSE)</f>
        <v>#N/A</v>
      </c>
      <c r="U81" s="80"/>
      <c r="V81" s="80"/>
      <c r="W81" s="87" t="e">
        <f>'5th Cycle Summary-Final'!O81-VLOOKUP(FinalComparison!$G81,'SB35 Determination Data'!$K$4:$AN$415,W$2,FALSE)</f>
        <v>#N/A</v>
      </c>
      <c r="X81" s="80"/>
      <c r="Y81" s="87" t="e">
        <f>'5th Cycle Summary-Final'!P81-VLOOKUP(FinalComparison!$G81,'SB35 Determination Data'!$K$4:$AN$415,Y$2,FALSE)</f>
        <v>#N/A</v>
      </c>
      <c r="Z81" s="87" t="e">
        <f>'5th Cycle Summary-Final'!Q81-VLOOKUP(FinalComparison!$G81,'SB35 Determination Data'!$K$4:$AN$415,Z$2,FALSE)</f>
        <v>#N/A</v>
      </c>
      <c r="AA81" s="87" t="e">
        <f>'5th Cycle Summary-Final'!R81-VLOOKUP(FinalComparison!$G81,'SB35 Determination Data'!$K$4:$AN$415,AA$2,FALSE)</f>
        <v>#N/A</v>
      </c>
      <c r="AB81" s="87" t="e">
        <f>'5th Cycle Summary-Final'!S81-VLOOKUP(FinalComparison!$G81,'SB35 Determination Data'!$K$4:$AN$415,AB$2,FALSE)</f>
        <v>#N/A</v>
      </c>
      <c r="AC81" s="87" t="e">
        <f>'5th Cycle Summary-Final'!T81-VLOOKUP(FinalComparison!$G81,'SB35 Determination Data'!$K$4:$AN$415,AC$2,FALSE)</f>
        <v>#N/A</v>
      </c>
      <c r="AD81" s="87" t="e">
        <f>'5th Cycle Summary-Final'!U81-VLOOKUP(FinalComparison!$G81,'SB35 Determination Data'!$K$4:$AN$415,AD$2,FALSE)</f>
        <v>#N/A</v>
      </c>
      <c r="AE81" s="87" t="e">
        <f>'5th Cycle Summary-Final'!V81-VLOOKUP(FinalComparison!$G81,'SB35 Determination Data'!$K$4:$AN$415,AE$2,FALSE)</f>
        <v>#N/A</v>
      </c>
      <c r="AF81" s="87" t="e">
        <f>'5th Cycle Summary-Final'!W81-VLOOKUP(FinalComparison!$G81,'SB35 Determination Data'!$K$4:$AN$415,AF$2,FALSE)</f>
        <v>#N/A</v>
      </c>
    </row>
    <row r="82" spans="1:32" ht="12.75" customHeight="1" x14ac:dyDescent="0.15">
      <c r="A82" t="s">
        <v>162</v>
      </c>
      <c r="F82" t="s">
        <v>163</v>
      </c>
      <c r="G82" t="s">
        <v>164</v>
      </c>
      <c r="H82" s="87">
        <f>'5th Cycle Summary-Final'!D82-VLOOKUP(FinalComparison!$G82,'SB35 Determination Data'!$K$4:$AN$415,H$2,FALSE)</f>
        <v>-73</v>
      </c>
      <c r="I82" s="87">
        <f>'5th Cycle Summary-Final'!E82-VLOOKUP(FinalComparison!$G82,'SB35 Determination Data'!$K$4:$AN$415,I$2,FALSE)</f>
        <v>0</v>
      </c>
      <c r="J82" s="87">
        <f>'5th Cycle Summary-Final'!F82-VLOOKUP(FinalComparison!$G82,'SB35 Determination Data'!$K$4:$AN$415,J$2,FALSE)</f>
        <v>0</v>
      </c>
      <c r="K82" s="87">
        <f>'5th Cycle Summary-Final'!G82-VLOOKUP(FinalComparison!$G82,'SB35 Determination Data'!$K$4:$AN$415,K$2,FALSE)</f>
        <v>0</v>
      </c>
      <c r="L82" s="87">
        <f>'5th Cycle Summary-Final'!H82-VLOOKUP(FinalComparison!$G82,'SB35 Determination Data'!$K$4:$AN$415,L$2,FALSE)</f>
        <v>-73</v>
      </c>
      <c r="M82" s="87">
        <f>'5th Cycle Summary-Final'!I82-VLOOKUP(FinalComparison!$G82,'SB35 Determination Data'!$K$4:$AN$415,M$2,FALSE)</f>
        <v>0</v>
      </c>
      <c r="N82" s="87"/>
      <c r="O82" s="87"/>
      <c r="P82" s="87">
        <f>'5th Cycle Summary-Final'!J82-VLOOKUP(FinalComparison!$G82,'SB35 Determination Data'!$K$4:$AN$415,P$2,FALSE)</f>
        <v>0</v>
      </c>
      <c r="Q82" s="87">
        <f>'5th Cycle Summary-Final'!K82-VLOOKUP(FinalComparison!$G82,'SB35 Determination Data'!$K$4:$AN$415,Q$2,FALSE)</f>
        <v>-36</v>
      </c>
      <c r="R82" s="87">
        <f>'5th Cycle Summary-Final'!L82-VLOOKUP(FinalComparison!$G82,'SB35 Determination Data'!$K$4:$AN$415,R$2,FALSE)</f>
        <v>-36</v>
      </c>
      <c r="S82" s="87">
        <f>'5th Cycle Summary-Final'!M82-VLOOKUP(FinalComparison!$G82,'SB35 Determination Data'!$K$4:$AN$415,S$2,FALSE)</f>
        <v>0</v>
      </c>
      <c r="T82" s="87">
        <f>'5th Cycle Summary-Final'!N82-VLOOKUP(FinalComparison!$G82,'SB35 Determination Data'!$K$4:$AN$415,T$2,FALSE)</f>
        <v>36</v>
      </c>
      <c r="U82" s="80"/>
      <c r="V82" s="80"/>
      <c r="W82" s="87">
        <f>'5th Cycle Summary-Final'!O82-VLOOKUP(FinalComparison!$G82,'SB35 Determination Data'!$K$4:$AN$415,W$2,FALSE)</f>
        <v>-0.33333333333333337</v>
      </c>
      <c r="X82" s="80"/>
      <c r="Y82" s="87">
        <f>'5th Cycle Summary-Final'!P82-VLOOKUP(FinalComparison!$G82,'SB35 Determination Data'!$K$4:$AN$415,Y$2,FALSE)</f>
        <v>0</v>
      </c>
      <c r="Z82" s="87">
        <f>'5th Cycle Summary-Final'!Q82-VLOOKUP(FinalComparison!$G82,'SB35 Determination Data'!$K$4:$AN$415,Z$2,FALSE)</f>
        <v>-15</v>
      </c>
      <c r="AA82" s="87">
        <f>'5th Cycle Summary-Final'!R82-VLOOKUP(FinalComparison!$G82,'SB35 Determination Data'!$K$4:$AN$415,AA$2,FALSE)</f>
        <v>15</v>
      </c>
      <c r="AB82" s="87">
        <f>'5th Cycle Summary-Final'!S82-VLOOKUP(FinalComparison!$G82,'SB35 Determination Data'!$K$4:$AN$415,AB$2,FALSE)</f>
        <v>-0.13043478260869565</v>
      </c>
      <c r="AC82" s="87">
        <f>'5th Cycle Summary-Final'!T82-VLOOKUP(FinalComparison!$G82,'SB35 Determination Data'!$K$4:$AN$415,AC$2,FALSE)</f>
        <v>-156</v>
      </c>
      <c r="AD82" s="87">
        <f>'5th Cycle Summary-Final'!U82-VLOOKUP(FinalComparison!$G82,'SB35 Determination Data'!$K$4:$AN$415,AD$2,FALSE)</f>
        <v>0</v>
      </c>
      <c r="AE82" s="87">
        <f>'5th Cycle Summary-Final'!V82-VLOOKUP(FinalComparison!$G82,'SB35 Determination Data'!$K$4:$AN$415,AE$2,FALSE)</f>
        <v>-156</v>
      </c>
      <c r="AF82" s="87">
        <f>'5th Cycle Summary-Final'!W82-VLOOKUP(FinalComparison!$G82,'SB35 Determination Data'!$K$4:$AN$415,AF$2,FALSE)</f>
        <v>0</v>
      </c>
    </row>
    <row r="83" spans="1:32" ht="12.75" customHeight="1" x14ac:dyDescent="0.15">
      <c r="A83" t="s">
        <v>162</v>
      </c>
      <c r="F83" t="s">
        <v>163</v>
      </c>
      <c r="G83" t="s">
        <v>165</v>
      </c>
      <c r="H83" s="87">
        <f>'5th Cycle Summary-Final'!D83-VLOOKUP(FinalComparison!$G83,'SB35 Determination Data'!$K$4:$AN$415,H$2,FALSE)</f>
        <v>0</v>
      </c>
      <c r="I83" s="87">
        <f>'5th Cycle Summary-Final'!E83-VLOOKUP(FinalComparison!$G83,'SB35 Determination Data'!$K$4:$AN$415,I$2,FALSE)</f>
        <v>0</v>
      </c>
      <c r="J83" s="87">
        <f>'5th Cycle Summary-Final'!F83-VLOOKUP(FinalComparison!$G83,'SB35 Determination Data'!$K$4:$AN$415,J$2,FALSE)</f>
        <v>0</v>
      </c>
      <c r="K83" s="87">
        <f>'5th Cycle Summary-Final'!G83-VLOOKUP(FinalComparison!$G83,'SB35 Determination Data'!$K$4:$AN$415,K$2,FALSE)</f>
        <v>0</v>
      </c>
      <c r="L83" s="87">
        <f>'5th Cycle Summary-Final'!H83-VLOOKUP(FinalComparison!$G83,'SB35 Determination Data'!$K$4:$AN$415,L$2,FALSE)</f>
        <v>0</v>
      </c>
      <c r="M83" s="87">
        <f>'5th Cycle Summary-Final'!I83-VLOOKUP(FinalComparison!$G83,'SB35 Determination Data'!$K$4:$AN$415,M$2,FALSE)</f>
        <v>0</v>
      </c>
      <c r="N83" s="87"/>
      <c r="O83" s="87"/>
      <c r="P83" s="87">
        <f>'5th Cycle Summary-Final'!J83-VLOOKUP(FinalComparison!$G83,'SB35 Determination Data'!$K$4:$AN$415,P$2,FALSE)</f>
        <v>0</v>
      </c>
      <c r="Q83" s="87">
        <f>'5th Cycle Summary-Final'!K83-VLOOKUP(FinalComparison!$G83,'SB35 Determination Data'!$K$4:$AN$415,Q$2,FALSE)</f>
        <v>-11</v>
      </c>
      <c r="R83" s="87">
        <f>'5th Cycle Summary-Final'!L83-VLOOKUP(FinalComparison!$G83,'SB35 Determination Data'!$K$4:$AN$415,R$2,FALSE)</f>
        <v>0</v>
      </c>
      <c r="S83" s="87">
        <f>'5th Cycle Summary-Final'!M83-VLOOKUP(FinalComparison!$G83,'SB35 Determination Data'!$K$4:$AN$415,S$2,FALSE)</f>
        <v>-11</v>
      </c>
      <c r="T83" s="87">
        <f>'5th Cycle Summary-Final'!N83-VLOOKUP(FinalComparison!$G83,'SB35 Determination Data'!$K$4:$AN$415,T$2,FALSE)</f>
        <v>11</v>
      </c>
      <c r="U83" s="80"/>
      <c r="V83" s="80"/>
      <c r="W83" s="87">
        <f>'5th Cycle Summary-Final'!O83-VLOOKUP(FinalComparison!$G83,'SB35 Determination Data'!$K$4:$AN$415,W$2,FALSE)</f>
        <v>-7.9710144927536225E-2</v>
      </c>
      <c r="X83" s="80"/>
      <c r="Y83" s="87">
        <f>'5th Cycle Summary-Final'!P83-VLOOKUP(FinalComparison!$G83,'SB35 Determination Data'!$K$4:$AN$415,Y$2,FALSE)</f>
        <v>0</v>
      </c>
      <c r="Z83" s="87">
        <f>'5th Cycle Summary-Final'!Q83-VLOOKUP(FinalComparison!$G83,'SB35 Determination Data'!$K$4:$AN$415,Z$2,FALSE)</f>
        <v>-1</v>
      </c>
      <c r="AA83" s="87">
        <f>'5th Cycle Summary-Final'!R83-VLOOKUP(FinalComparison!$G83,'SB35 Determination Data'!$K$4:$AN$415,AA$2,FALSE)</f>
        <v>1</v>
      </c>
      <c r="AB83" s="87">
        <f>'5th Cycle Summary-Final'!S83-VLOOKUP(FinalComparison!$G83,'SB35 Determination Data'!$K$4:$AN$415,AB$2,FALSE)</f>
        <v>-6.8027210884353739E-3</v>
      </c>
      <c r="AC83" s="87">
        <f>'5th Cycle Summary-Final'!T83-VLOOKUP(FinalComparison!$G83,'SB35 Determination Data'!$K$4:$AN$415,AC$2,FALSE)</f>
        <v>0</v>
      </c>
      <c r="AD83" s="87">
        <f>'5th Cycle Summary-Final'!U83-VLOOKUP(FinalComparison!$G83,'SB35 Determination Data'!$K$4:$AN$415,AD$2,FALSE)</f>
        <v>-8</v>
      </c>
      <c r="AE83" s="87">
        <f>'5th Cycle Summary-Final'!V83-VLOOKUP(FinalComparison!$G83,'SB35 Determination Data'!$K$4:$AN$415,AE$2,FALSE)</f>
        <v>8</v>
      </c>
      <c r="AF83" s="87">
        <f>'5th Cycle Summary-Final'!W83-VLOOKUP(FinalComparison!$G83,'SB35 Determination Data'!$K$4:$AN$415,AF$2,FALSE)</f>
        <v>-2.3054755043227664E-2</v>
      </c>
    </row>
    <row r="84" spans="1:32" ht="12.75" customHeight="1" x14ac:dyDescent="0.15">
      <c r="A84" t="s">
        <v>166</v>
      </c>
      <c r="F84" t="s">
        <v>83</v>
      </c>
      <c r="G84" t="s">
        <v>167</v>
      </c>
      <c r="H84" s="87">
        <f>'5th Cycle Summary-Final'!D84-VLOOKUP(FinalComparison!$G84,'SB35 Determination Data'!$K$4:$AN$415,H$2,FALSE)</f>
        <v>4</v>
      </c>
      <c r="I84" s="87">
        <f>'5th Cycle Summary-Final'!E84-VLOOKUP(FinalComparison!$G84,'SB35 Determination Data'!$K$4:$AN$415,I$2,FALSE)</f>
        <v>0</v>
      </c>
      <c r="J84" s="87">
        <f>'5th Cycle Summary-Final'!F84-VLOOKUP(FinalComparison!$G84,'SB35 Determination Data'!$K$4:$AN$415,J$2,FALSE)</f>
        <v>0</v>
      </c>
      <c r="K84" s="87">
        <f>'5th Cycle Summary-Final'!G84-VLOOKUP(FinalComparison!$G84,'SB35 Determination Data'!$K$4:$AN$415,K$2,FALSE)</f>
        <v>0</v>
      </c>
      <c r="L84" s="87">
        <f>'5th Cycle Summary-Final'!H84-VLOOKUP(FinalComparison!$G84,'SB35 Determination Data'!$K$4:$AN$415,L$2,FALSE)</f>
        <v>4</v>
      </c>
      <c r="M84" s="87">
        <f>'5th Cycle Summary-Final'!I84-VLOOKUP(FinalComparison!$G84,'SB35 Determination Data'!$K$4:$AN$415,M$2,FALSE)</f>
        <v>0</v>
      </c>
      <c r="N84" s="87"/>
      <c r="O84" s="87"/>
      <c r="P84" s="87">
        <f>'5th Cycle Summary-Final'!J84-VLOOKUP(FinalComparison!$G84,'SB35 Determination Data'!$K$4:$AN$415,P$2,FALSE)</f>
        <v>2</v>
      </c>
      <c r="Q84" s="87">
        <f>'5th Cycle Summary-Final'!K84-VLOOKUP(FinalComparison!$G84,'SB35 Determination Data'!$K$4:$AN$415,Q$2,FALSE)</f>
        <v>0</v>
      </c>
      <c r="R84" s="87">
        <f>'5th Cycle Summary-Final'!L84-VLOOKUP(FinalComparison!$G84,'SB35 Determination Data'!$K$4:$AN$415,R$2,FALSE)</f>
        <v>0</v>
      </c>
      <c r="S84" s="87">
        <f>'5th Cycle Summary-Final'!M84-VLOOKUP(FinalComparison!$G84,'SB35 Determination Data'!$K$4:$AN$415,S$2,FALSE)</f>
        <v>0</v>
      </c>
      <c r="T84" s="87">
        <f>'5th Cycle Summary-Final'!N84-VLOOKUP(FinalComparison!$G84,'SB35 Determination Data'!$K$4:$AN$415,T$2,FALSE)</f>
        <v>2</v>
      </c>
      <c r="U84" s="80"/>
      <c r="V84" s="80"/>
      <c r="W84" s="87">
        <f>'5th Cycle Summary-Final'!O84-VLOOKUP(FinalComparison!$G84,'SB35 Determination Data'!$K$4:$AN$415,W$2,FALSE)</f>
        <v>0</v>
      </c>
      <c r="X84" s="80"/>
      <c r="Y84" s="87">
        <f>'5th Cycle Summary-Final'!P84-VLOOKUP(FinalComparison!$G84,'SB35 Determination Data'!$K$4:$AN$415,Y$2,FALSE)</f>
        <v>0</v>
      </c>
      <c r="Z84" s="87">
        <f>'5th Cycle Summary-Final'!Q84-VLOOKUP(FinalComparison!$G84,'SB35 Determination Data'!$K$4:$AN$415,Z$2,FALSE)</f>
        <v>0</v>
      </c>
      <c r="AA84" s="87">
        <f>'5th Cycle Summary-Final'!R84-VLOOKUP(FinalComparison!$G84,'SB35 Determination Data'!$K$4:$AN$415,AA$2,FALSE)</f>
        <v>0</v>
      </c>
      <c r="AB84" s="87">
        <f>'5th Cycle Summary-Final'!S84-VLOOKUP(FinalComparison!$G84,'SB35 Determination Data'!$K$4:$AN$415,AB$2,FALSE)</f>
        <v>0</v>
      </c>
      <c r="AC84" s="87">
        <f>'5th Cycle Summary-Final'!T84-VLOOKUP(FinalComparison!$G84,'SB35 Determination Data'!$K$4:$AN$415,AC$2,FALSE)</f>
        <v>0</v>
      </c>
      <c r="AD84" s="87">
        <f>'5th Cycle Summary-Final'!U84-VLOOKUP(FinalComparison!$G84,'SB35 Determination Data'!$K$4:$AN$415,AD$2,FALSE)</f>
        <v>0</v>
      </c>
      <c r="AE84" s="87">
        <f>'5th Cycle Summary-Final'!V84-VLOOKUP(FinalComparison!$G84,'SB35 Determination Data'!$K$4:$AN$415,AE$2,FALSE)</f>
        <v>0</v>
      </c>
      <c r="AF84" s="87">
        <f>'5th Cycle Summary-Final'!W84-VLOOKUP(FinalComparison!$G84,'SB35 Determination Data'!$K$4:$AN$415,AF$2,FALSE)</f>
        <v>0</v>
      </c>
    </row>
    <row r="85" spans="1:32" ht="12.75" customHeight="1" x14ac:dyDescent="0.15">
      <c r="A85" t="s">
        <v>168</v>
      </c>
      <c r="F85" t="s">
        <v>144</v>
      </c>
      <c r="G85" t="s">
        <v>169</v>
      </c>
      <c r="H85" s="87">
        <f>'5th Cycle Summary-Final'!D85-VLOOKUP(FinalComparison!$G85,'SB35 Determination Data'!$K$4:$AN$415,H$2,FALSE)</f>
        <v>0</v>
      </c>
      <c r="I85" s="87">
        <f>'5th Cycle Summary-Final'!E85-VLOOKUP(FinalComparison!$G85,'SB35 Determination Data'!$K$4:$AN$415,I$2,FALSE)</f>
        <v>0</v>
      </c>
      <c r="J85" s="87">
        <f>'5th Cycle Summary-Final'!F85-VLOOKUP(FinalComparison!$G85,'SB35 Determination Data'!$K$4:$AN$415,J$2,FALSE)</f>
        <v>0</v>
      </c>
      <c r="K85" s="87">
        <f>'5th Cycle Summary-Final'!G85-VLOOKUP(FinalComparison!$G85,'SB35 Determination Data'!$K$4:$AN$415,K$2,FALSE)</f>
        <v>0</v>
      </c>
      <c r="L85" s="87">
        <f>'5th Cycle Summary-Final'!H85-VLOOKUP(FinalComparison!$G85,'SB35 Determination Data'!$K$4:$AN$415,L$2,FALSE)</f>
        <v>0</v>
      </c>
      <c r="M85" s="87">
        <f>'5th Cycle Summary-Final'!I85-VLOOKUP(FinalComparison!$G85,'SB35 Determination Data'!$K$4:$AN$415,M$2,FALSE)</f>
        <v>0</v>
      </c>
      <c r="N85" s="87"/>
      <c r="O85" s="87"/>
      <c r="P85" s="87">
        <f>'5th Cycle Summary-Final'!J85-VLOOKUP(FinalComparison!$G85,'SB35 Determination Data'!$K$4:$AN$415,P$2,FALSE)</f>
        <v>0</v>
      </c>
      <c r="Q85" s="87">
        <f>'5th Cycle Summary-Final'!K85-VLOOKUP(FinalComparison!$G85,'SB35 Determination Data'!$K$4:$AN$415,Q$2,FALSE)</f>
        <v>0</v>
      </c>
      <c r="R85" s="87">
        <f>'5th Cycle Summary-Final'!L85-VLOOKUP(FinalComparison!$G85,'SB35 Determination Data'!$K$4:$AN$415,R$2,FALSE)</f>
        <v>0</v>
      </c>
      <c r="S85" s="87">
        <f>'5th Cycle Summary-Final'!M85-VLOOKUP(FinalComparison!$G85,'SB35 Determination Data'!$K$4:$AN$415,S$2,FALSE)</f>
        <v>0</v>
      </c>
      <c r="T85" s="87">
        <f>'5th Cycle Summary-Final'!N85-VLOOKUP(FinalComparison!$G85,'SB35 Determination Data'!$K$4:$AN$415,T$2,FALSE)</f>
        <v>0</v>
      </c>
      <c r="U85" s="80"/>
      <c r="V85" s="80"/>
      <c r="W85" s="87">
        <f>'5th Cycle Summary-Final'!O85-VLOOKUP(FinalComparison!$G85,'SB35 Determination Data'!$K$4:$AN$415,W$2,FALSE)</f>
        <v>0</v>
      </c>
      <c r="X85" s="80"/>
      <c r="Y85" s="87">
        <f>'5th Cycle Summary-Final'!P85-VLOOKUP(FinalComparison!$G85,'SB35 Determination Data'!$K$4:$AN$415,Y$2,FALSE)</f>
        <v>0</v>
      </c>
      <c r="Z85" s="87">
        <f>'5th Cycle Summary-Final'!Q85-VLOOKUP(FinalComparison!$G85,'SB35 Determination Data'!$K$4:$AN$415,Z$2,FALSE)</f>
        <v>0</v>
      </c>
      <c r="AA85" s="87">
        <f>'5th Cycle Summary-Final'!R85-VLOOKUP(FinalComparison!$G85,'SB35 Determination Data'!$K$4:$AN$415,AA$2,FALSE)</f>
        <v>0</v>
      </c>
      <c r="AB85" s="87">
        <f>'5th Cycle Summary-Final'!S85-VLOOKUP(FinalComparison!$G85,'SB35 Determination Data'!$K$4:$AN$415,AB$2,FALSE)</f>
        <v>0</v>
      </c>
      <c r="AC85" s="87">
        <f>'5th Cycle Summary-Final'!T85-VLOOKUP(FinalComparison!$G85,'SB35 Determination Data'!$K$4:$AN$415,AC$2,FALSE)</f>
        <v>0</v>
      </c>
      <c r="AD85" s="87">
        <f>'5th Cycle Summary-Final'!U85-VLOOKUP(FinalComparison!$G85,'SB35 Determination Data'!$K$4:$AN$415,AD$2,FALSE)</f>
        <v>0</v>
      </c>
      <c r="AE85" s="87">
        <f>'5th Cycle Summary-Final'!V85-VLOOKUP(FinalComparison!$G85,'SB35 Determination Data'!$K$4:$AN$415,AE$2,FALSE)</f>
        <v>0</v>
      </c>
      <c r="AF85" s="87">
        <f>'5th Cycle Summary-Final'!W85-VLOOKUP(FinalComparison!$G85,'SB35 Determination Data'!$K$4:$AN$415,AF$2,FALSE)</f>
        <v>0</v>
      </c>
    </row>
    <row r="86" spans="1:32" ht="12.75" customHeight="1" x14ac:dyDescent="0.15">
      <c r="A86" t="s">
        <v>168</v>
      </c>
      <c r="F86" t="s">
        <v>144</v>
      </c>
      <c r="G86" t="s">
        <v>170</v>
      </c>
      <c r="H86" s="87">
        <f>'5th Cycle Summary-Final'!D86-VLOOKUP(FinalComparison!$G86,'SB35 Determination Data'!$K$4:$AN$415,H$2,FALSE)</f>
        <v>0</v>
      </c>
      <c r="I86" s="87">
        <f>'5th Cycle Summary-Final'!E86-VLOOKUP(FinalComparison!$G86,'SB35 Determination Data'!$K$4:$AN$415,I$2,FALSE)</f>
        <v>0</v>
      </c>
      <c r="J86" s="87">
        <f>'5th Cycle Summary-Final'!F86-VLOOKUP(FinalComparison!$G86,'SB35 Determination Data'!$K$4:$AN$415,J$2,FALSE)</f>
        <v>0</v>
      </c>
      <c r="K86" s="87">
        <f>'5th Cycle Summary-Final'!G86-VLOOKUP(FinalComparison!$G86,'SB35 Determination Data'!$K$4:$AN$415,K$2,FALSE)</f>
        <v>0</v>
      </c>
      <c r="L86" s="87">
        <f>'5th Cycle Summary-Final'!H86-VLOOKUP(FinalComparison!$G86,'SB35 Determination Data'!$K$4:$AN$415,L$2,FALSE)</f>
        <v>0</v>
      </c>
      <c r="M86" s="87">
        <f>'5th Cycle Summary-Final'!I86-VLOOKUP(FinalComparison!$G86,'SB35 Determination Data'!$K$4:$AN$415,M$2,FALSE)</f>
        <v>0</v>
      </c>
      <c r="N86" s="87"/>
      <c r="O86" s="87"/>
      <c r="P86" s="87">
        <f>'5th Cycle Summary-Final'!J86-VLOOKUP(FinalComparison!$G86,'SB35 Determination Data'!$K$4:$AN$415,P$2,FALSE)</f>
        <v>0</v>
      </c>
      <c r="Q86" s="87">
        <f>'5th Cycle Summary-Final'!K86-VLOOKUP(FinalComparison!$G86,'SB35 Determination Data'!$K$4:$AN$415,Q$2,FALSE)</f>
        <v>8</v>
      </c>
      <c r="R86" s="87">
        <f>'5th Cycle Summary-Final'!L86-VLOOKUP(FinalComparison!$G86,'SB35 Determination Data'!$K$4:$AN$415,R$2,FALSE)</f>
        <v>8</v>
      </c>
      <c r="S86" s="87">
        <f>'5th Cycle Summary-Final'!M86-VLOOKUP(FinalComparison!$G86,'SB35 Determination Data'!$K$4:$AN$415,S$2,FALSE)</f>
        <v>0</v>
      </c>
      <c r="T86" s="87">
        <f>'5th Cycle Summary-Final'!N86-VLOOKUP(FinalComparison!$G86,'SB35 Determination Data'!$K$4:$AN$415,T$2,FALSE)</f>
        <v>-8</v>
      </c>
      <c r="U86" s="80"/>
      <c r="V86" s="80"/>
      <c r="W86" s="87">
        <f>'5th Cycle Summary-Final'!O86-VLOOKUP(FinalComparison!$G86,'SB35 Determination Data'!$K$4:$AN$415,W$2,FALSE)</f>
        <v>3.5714285714285712E-2</v>
      </c>
      <c r="X86" s="80"/>
      <c r="Y86" s="87">
        <f>'5th Cycle Summary-Final'!P86-VLOOKUP(FinalComparison!$G86,'SB35 Determination Data'!$K$4:$AN$415,Y$2,FALSE)</f>
        <v>0</v>
      </c>
      <c r="Z86" s="87">
        <f>'5th Cycle Summary-Final'!Q86-VLOOKUP(FinalComparison!$G86,'SB35 Determination Data'!$K$4:$AN$415,Z$2,FALSE)</f>
        <v>0</v>
      </c>
      <c r="AA86" s="87">
        <f>'5th Cycle Summary-Final'!R86-VLOOKUP(FinalComparison!$G86,'SB35 Determination Data'!$K$4:$AN$415,AA$2,FALSE)</f>
        <v>0</v>
      </c>
      <c r="AB86" s="87">
        <f>'5th Cycle Summary-Final'!S86-VLOOKUP(FinalComparison!$G86,'SB35 Determination Data'!$K$4:$AN$415,AB$2,FALSE)</f>
        <v>0</v>
      </c>
      <c r="AC86" s="87">
        <f>'5th Cycle Summary-Final'!T86-VLOOKUP(FinalComparison!$G86,'SB35 Determination Data'!$K$4:$AN$415,AC$2,FALSE)</f>
        <v>0</v>
      </c>
      <c r="AD86" s="87">
        <f>'5th Cycle Summary-Final'!U86-VLOOKUP(FinalComparison!$G86,'SB35 Determination Data'!$K$4:$AN$415,AD$2,FALSE)</f>
        <v>0</v>
      </c>
      <c r="AE86" s="87">
        <f>'5th Cycle Summary-Final'!V86-VLOOKUP(FinalComparison!$G86,'SB35 Determination Data'!$K$4:$AN$415,AE$2,FALSE)</f>
        <v>0</v>
      </c>
      <c r="AF86" s="87">
        <f>'5th Cycle Summary-Final'!W86-VLOOKUP(FinalComparison!$G86,'SB35 Determination Data'!$K$4:$AN$415,AF$2,FALSE)</f>
        <v>0</v>
      </c>
    </row>
    <row r="87" spans="1:32" ht="12.75" customHeight="1" x14ac:dyDescent="0.15">
      <c r="A87" t="s">
        <v>168</v>
      </c>
      <c r="F87" t="s">
        <v>144</v>
      </c>
      <c r="G87" t="s">
        <v>171</v>
      </c>
      <c r="H87" s="87">
        <f>'5th Cycle Summary-Final'!D87-VLOOKUP(FinalComparison!$G87,'SB35 Determination Data'!$K$4:$AN$415,H$2,FALSE)</f>
        <v>0</v>
      </c>
      <c r="I87" s="87">
        <f>'5th Cycle Summary-Final'!E87-VLOOKUP(FinalComparison!$G87,'SB35 Determination Data'!$K$4:$AN$415,I$2,FALSE)</f>
        <v>0</v>
      </c>
      <c r="J87" s="87">
        <f>'5th Cycle Summary-Final'!F87-VLOOKUP(FinalComparison!$G87,'SB35 Determination Data'!$K$4:$AN$415,J$2,FALSE)</f>
        <v>0</v>
      </c>
      <c r="K87" s="87">
        <f>'5th Cycle Summary-Final'!G87-VLOOKUP(FinalComparison!$G87,'SB35 Determination Data'!$K$4:$AN$415,K$2,FALSE)</f>
        <v>0</v>
      </c>
      <c r="L87" s="87">
        <f>'5th Cycle Summary-Final'!H87-VLOOKUP(FinalComparison!$G87,'SB35 Determination Data'!$K$4:$AN$415,L$2,FALSE)</f>
        <v>0</v>
      </c>
      <c r="M87" s="87">
        <f>'5th Cycle Summary-Final'!I87-VLOOKUP(FinalComparison!$G87,'SB35 Determination Data'!$K$4:$AN$415,M$2,FALSE)</f>
        <v>0</v>
      </c>
      <c r="N87" s="87"/>
      <c r="O87" s="87"/>
      <c r="P87" s="87">
        <f>'5th Cycle Summary-Final'!J87-VLOOKUP(FinalComparison!$G87,'SB35 Determination Data'!$K$4:$AN$415,P$2,FALSE)</f>
        <v>0</v>
      </c>
      <c r="Q87" s="87">
        <f>'5th Cycle Summary-Final'!K87-VLOOKUP(FinalComparison!$G87,'SB35 Determination Data'!$K$4:$AN$415,Q$2,FALSE)</f>
        <v>0</v>
      </c>
      <c r="R87" s="87">
        <f>'5th Cycle Summary-Final'!L87-VLOOKUP(FinalComparison!$G87,'SB35 Determination Data'!$K$4:$AN$415,R$2,FALSE)</f>
        <v>0</v>
      </c>
      <c r="S87" s="87">
        <f>'5th Cycle Summary-Final'!M87-VLOOKUP(FinalComparison!$G87,'SB35 Determination Data'!$K$4:$AN$415,S$2,FALSE)</f>
        <v>0</v>
      </c>
      <c r="T87" s="87">
        <f>'5th Cycle Summary-Final'!N87-VLOOKUP(FinalComparison!$G87,'SB35 Determination Data'!$K$4:$AN$415,T$2,FALSE)</f>
        <v>0</v>
      </c>
      <c r="U87" s="80"/>
      <c r="V87" s="80"/>
      <c r="W87" s="87">
        <f>'5th Cycle Summary-Final'!O87-VLOOKUP(FinalComparison!$G87,'SB35 Determination Data'!$K$4:$AN$415,W$2,FALSE)</f>
        <v>0</v>
      </c>
      <c r="X87" s="80"/>
      <c r="Y87" s="87">
        <f>'5th Cycle Summary-Final'!P87-VLOOKUP(FinalComparison!$G87,'SB35 Determination Data'!$K$4:$AN$415,Y$2,FALSE)</f>
        <v>0</v>
      </c>
      <c r="Z87" s="87">
        <f>'5th Cycle Summary-Final'!Q87-VLOOKUP(FinalComparison!$G87,'SB35 Determination Data'!$K$4:$AN$415,Z$2,FALSE)</f>
        <v>0</v>
      </c>
      <c r="AA87" s="87">
        <f>'5th Cycle Summary-Final'!R87-VLOOKUP(FinalComparison!$G87,'SB35 Determination Data'!$K$4:$AN$415,AA$2,FALSE)</f>
        <v>0</v>
      </c>
      <c r="AB87" s="87">
        <f>'5th Cycle Summary-Final'!S87-VLOOKUP(FinalComparison!$G87,'SB35 Determination Data'!$K$4:$AN$415,AB$2,FALSE)</f>
        <v>0</v>
      </c>
      <c r="AC87" s="87">
        <f>'5th Cycle Summary-Final'!T87-VLOOKUP(FinalComparison!$G87,'SB35 Determination Data'!$K$4:$AN$415,AC$2,FALSE)</f>
        <v>-10</v>
      </c>
      <c r="AD87" s="87">
        <f>'5th Cycle Summary-Final'!U87-VLOOKUP(FinalComparison!$G87,'SB35 Determination Data'!$K$4:$AN$415,AD$2,FALSE)</f>
        <v>0</v>
      </c>
      <c r="AE87" s="87">
        <f>'5th Cycle Summary-Final'!V87-VLOOKUP(FinalComparison!$G87,'SB35 Determination Data'!$K$4:$AN$415,AE$2,FALSE)</f>
        <v>-10</v>
      </c>
      <c r="AF87" s="87">
        <f>'5th Cycle Summary-Final'!W87-VLOOKUP(FinalComparison!$G87,'SB35 Determination Data'!$K$4:$AN$415,AF$2,FALSE)</f>
        <v>5.488653160594742E-3</v>
      </c>
    </row>
    <row r="88" spans="1:32" ht="12.75" customHeight="1" x14ac:dyDescent="0.15">
      <c r="A88" t="s">
        <v>168</v>
      </c>
      <c r="F88" t="s">
        <v>144</v>
      </c>
      <c r="G88" t="s">
        <v>172</v>
      </c>
      <c r="H88" s="87">
        <f>'5th Cycle Summary-Final'!D88-VLOOKUP(FinalComparison!$G88,'SB35 Determination Data'!$K$4:$AN$415,H$2,FALSE)</f>
        <v>0</v>
      </c>
      <c r="I88" s="87">
        <f>'5th Cycle Summary-Final'!E88-VLOOKUP(FinalComparison!$G88,'SB35 Determination Data'!$K$4:$AN$415,I$2,FALSE)</f>
        <v>0</v>
      </c>
      <c r="J88" s="87">
        <f>'5th Cycle Summary-Final'!F88-VLOOKUP(FinalComparison!$G88,'SB35 Determination Data'!$K$4:$AN$415,J$2,FALSE)</f>
        <v>0</v>
      </c>
      <c r="K88" s="87">
        <f>'5th Cycle Summary-Final'!G88-VLOOKUP(FinalComparison!$G88,'SB35 Determination Data'!$K$4:$AN$415,K$2,FALSE)</f>
        <v>0</v>
      </c>
      <c r="L88" s="87">
        <f>'5th Cycle Summary-Final'!H88-VLOOKUP(FinalComparison!$G88,'SB35 Determination Data'!$K$4:$AN$415,L$2,FALSE)</f>
        <v>0</v>
      </c>
      <c r="M88" s="87">
        <f>'5th Cycle Summary-Final'!I88-VLOOKUP(FinalComparison!$G88,'SB35 Determination Data'!$K$4:$AN$415,M$2,FALSE)</f>
        <v>0</v>
      </c>
      <c r="N88" s="87"/>
      <c r="O88" s="87"/>
      <c r="P88" s="87">
        <f>'5th Cycle Summary-Final'!J88-VLOOKUP(FinalComparison!$G88,'SB35 Determination Data'!$K$4:$AN$415,P$2,FALSE)</f>
        <v>0</v>
      </c>
      <c r="Q88" s="87">
        <f>'5th Cycle Summary-Final'!K88-VLOOKUP(FinalComparison!$G88,'SB35 Determination Data'!$K$4:$AN$415,Q$2,FALSE)</f>
        <v>0</v>
      </c>
      <c r="R88" s="87">
        <f>'5th Cycle Summary-Final'!L88-VLOOKUP(FinalComparison!$G88,'SB35 Determination Data'!$K$4:$AN$415,R$2,FALSE)</f>
        <v>0</v>
      </c>
      <c r="S88" s="87">
        <f>'5th Cycle Summary-Final'!M88-VLOOKUP(FinalComparison!$G88,'SB35 Determination Data'!$K$4:$AN$415,S$2,FALSE)</f>
        <v>0</v>
      </c>
      <c r="T88" s="87">
        <f>'5th Cycle Summary-Final'!N88-VLOOKUP(FinalComparison!$G88,'SB35 Determination Data'!$K$4:$AN$415,T$2,FALSE)</f>
        <v>0</v>
      </c>
      <c r="U88" s="80"/>
      <c r="V88" s="80"/>
      <c r="W88" s="87">
        <f>'5th Cycle Summary-Final'!O88-VLOOKUP(FinalComparison!$G88,'SB35 Determination Data'!$K$4:$AN$415,W$2,FALSE)</f>
        <v>0</v>
      </c>
      <c r="X88" s="80"/>
      <c r="Y88" s="87">
        <f>'5th Cycle Summary-Final'!P88-VLOOKUP(FinalComparison!$G88,'SB35 Determination Data'!$K$4:$AN$415,Y$2,FALSE)</f>
        <v>0</v>
      </c>
      <c r="Z88" s="87">
        <f>'5th Cycle Summary-Final'!Q88-VLOOKUP(FinalComparison!$G88,'SB35 Determination Data'!$K$4:$AN$415,Z$2,FALSE)</f>
        <v>0</v>
      </c>
      <c r="AA88" s="87">
        <f>'5th Cycle Summary-Final'!R88-VLOOKUP(FinalComparison!$G88,'SB35 Determination Data'!$K$4:$AN$415,AA$2,FALSE)</f>
        <v>0</v>
      </c>
      <c r="AB88" s="87">
        <f>'5th Cycle Summary-Final'!S88-VLOOKUP(FinalComparison!$G88,'SB35 Determination Data'!$K$4:$AN$415,AB$2,FALSE)</f>
        <v>0</v>
      </c>
      <c r="AC88" s="87">
        <f>'5th Cycle Summary-Final'!T88-VLOOKUP(FinalComparison!$G88,'SB35 Determination Data'!$K$4:$AN$415,AC$2,FALSE)</f>
        <v>0</v>
      </c>
      <c r="AD88" s="87">
        <f>'5th Cycle Summary-Final'!U88-VLOOKUP(FinalComparison!$G88,'SB35 Determination Data'!$K$4:$AN$415,AD$2,FALSE)</f>
        <v>0</v>
      </c>
      <c r="AE88" s="87">
        <f>'5th Cycle Summary-Final'!V88-VLOOKUP(FinalComparison!$G88,'SB35 Determination Data'!$K$4:$AN$415,AE$2,FALSE)</f>
        <v>0</v>
      </c>
      <c r="AF88" s="87">
        <f>'5th Cycle Summary-Final'!W88-VLOOKUP(FinalComparison!$G88,'SB35 Determination Data'!$K$4:$AN$415,AF$2,FALSE)</f>
        <v>0</v>
      </c>
    </row>
    <row r="89" spans="1:32" ht="12.75" customHeight="1" x14ac:dyDescent="0.15">
      <c r="A89" t="s">
        <v>168</v>
      </c>
      <c r="F89" t="s">
        <v>144</v>
      </c>
      <c r="G89" t="s">
        <v>173</v>
      </c>
      <c r="H89" s="87">
        <f>'5th Cycle Summary-Final'!D89-VLOOKUP(FinalComparison!$G89,'SB35 Determination Data'!$K$4:$AN$415,H$2,FALSE)</f>
        <v>0</v>
      </c>
      <c r="I89" s="87">
        <f>'5th Cycle Summary-Final'!E89-VLOOKUP(FinalComparison!$G89,'SB35 Determination Data'!$K$4:$AN$415,I$2,FALSE)</f>
        <v>0</v>
      </c>
      <c r="J89" s="87">
        <f>'5th Cycle Summary-Final'!F89-VLOOKUP(FinalComparison!$G89,'SB35 Determination Data'!$K$4:$AN$415,J$2,FALSE)</f>
        <v>0</v>
      </c>
      <c r="K89" s="87">
        <f>'5th Cycle Summary-Final'!G89-VLOOKUP(FinalComparison!$G89,'SB35 Determination Data'!$K$4:$AN$415,K$2,FALSE)</f>
        <v>0</v>
      </c>
      <c r="L89" s="87">
        <f>'5th Cycle Summary-Final'!H89-VLOOKUP(FinalComparison!$G89,'SB35 Determination Data'!$K$4:$AN$415,L$2,FALSE)</f>
        <v>0</v>
      </c>
      <c r="M89" s="87">
        <f>'5th Cycle Summary-Final'!I89-VLOOKUP(FinalComparison!$G89,'SB35 Determination Data'!$K$4:$AN$415,M$2,FALSE)</f>
        <v>0</v>
      </c>
      <c r="N89" s="87"/>
      <c r="O89" s="87"/>
      <c r="P89" s="87">
        <f>'5th Cycle Summary-Final'!J89-VLOOKUP(FinalComparison!$G89,'SB35 Determination Data'!$K$4:$AN$415,P$2,FALSE)</f>
        <v>0</v>
      </c>
      <c r="Q89" s="87">
        <f>'5th Cycle Summary-Final'!K89-VLOOKUP(FinalComparison!$G89,'SB35 Determination Data'!$K$4:$AN$415,Q$2,FALSE)</f>
        <v>0</v>
      </c>
      <c r="R89" s="87">
        <f>'5th Cycle Summary-Final'!L89-VLOOKUP(FinalComparison!$G89,'SB35 Determination Data'!$K$4:$AN$415,R$2,FALSE)</f>
        <v>0</v>
      </c>
      <c r="S89" s="87">
        <f>'5th Cycle Summary-Final'!M89-VLOOKUP(FinalComparison!$G89,'SB35 Determination Data'!$K$4:$AN$415,S$2,FALSE)</f>
        <v>0</v>
      </c>
      <c r="T89" s="87">
        <f>'5th Cycle Summary-Final'!N89-VLOOKUP(FinalComparison!$G89,'SB35 Determination Data'!$K$4:$AN$415,T$2,FALSE)</f>
        <v>0</v>
      </c>
      <c r="U89" s="80"/>
      <c r="V89" s="80"/>
      <c r="W89" s="87">
        <f>'5th Cycle Summary-Final'!O89-VLOOKUP(FinalComparison!$G89,'SB35 Determination Data'!$K$4:$AN$415,W$2,FALSE)</f>
        <v>0</v>
      </c>
      <c r="X89" s="80"/>
      <c r="Y89" s="87">
        <f>'5th Cycle Summary-Final'!P89-VLOOKUP(FinalComparison!$G89,'SB35 Determination Data'!$K$4:$AN$415,Y$2,FALSE)</f>
        <v>0</v>
      </c>
      <c r="Z89" s="87">
        <f>'5th Cycle Summary-Final'!Q89-VLOOKUP(FinalComparison!$G89,'SB35 Determination Data'!$K$4:$AN$415,Z$2,FALSE)</f>
        <v>0</v>
      </c>
      <c r="AA89" s="87">
        <f>'5th Cycle Summary-Final'!R89-VLOOKUP(FinalComparison!$G89,'SB35 Determination Data'!$K$4:$AN$415,AA$2,FALSE)</f>
        <v>0</v>
      </c>
      <c r="AB89" s="87">
        <f>'5th Cycle Summary-Final'!S89-VLOOKUP(FinalComparison!$G89,'SB35 Determination Data'!$K$4:$AN$415,AB$2,FALSE)</f>
        <v>0</v>
      </c>
      <c r="AC89" s="87">
        <f>'5th Cycle Summary-Final'!T89-VLOOKUP(FinalComparison!$G89,'SB35 Determination Data'!$K$4:$AN$415,AC$2,FALSE)</f>
        <v>0</v>
      </c>
      <c r="AD89" s="87">
        <f>'5th Cycle Summary-Final'!U89-VLOOKUP(FinalComparison!$G89,'SB35 Determination Data'!$K$4:$AN$415,AD$2,FALSE)</f>
        <v>0</v>
      </c>
      <c r="AE89" s="87">
        <f>'5th Cycle Summary-Final'!V89-VLOOKUP(FinalComparison!$G89,'SB35 Determination Data'!$K$4:$AN$415,AE$2,FALSE)</f>
        <v>0</v>
      </c>
      <c r="AF89" s="87">
        <f>'5th Cycle Summary-Final'!W89-VLOOKUP(FinalComparison!$G89,'SB35 Determination Data'!$K$4:$AN$415,AF$2,FALSE)</f>
        <v>0</v>
      </c>
    </row>
    <row r="90" spans="1:32" ht="12.75" customHeight="1" x14ac:dyDescent="0.15">
      <c r="A90" t="s">
        <v>168</v>
      </c>
      <c r="F90" t="s">
        <v>144</v>
      </c>
      <c r="G90" t="s">
        <v>174</v>
      </c>
      <c r="H90" s="87">
        <f>'5th Cycle Summary-Final'!D90-VLOOKUP(FinalComparison!$G90,'SB35 Determination Data'!$K$4:$AN$415,H$2,FALSE)</f>
        <v>0</v>
      </c>
      <c r="I90" s="87">
        <f>'5th Cycle Summary-Final'!E90-VLOOKUP(FinalComparison!$G90,'SB35 Determination Data'!$K$4:$AN$415,I$2,FALSE)</f>
        <v>0</v>
      </c>
      <c r="J90" s="87">
        <f>'5th Cycle Summary-Final'!F90-VLOOKUP(FinalComparison!$G90,'SB35 Determination Data'!$K$4:$AN$415,J$2,FALSE)</f>
        <v>0</v>
      </c>
      <c r="K90" s="87">
        <f>'5th Cycle Summary-Final'!G90-VLOOKUP(FinalComparison!$G90,'SB35 Determination Data'!$K$4:$AN$415,K$2,FALSE)</f>
        <v>0</v>
      </c>
      <c r="L90" s="87">
        <f>'5th Cycle Summary-Final'!H90-VLOOKUP(FinalComparison!$G90,'SB35 Determination Data'!$K$4:$AN$415,L$2,FALSE)</f>
        <v>0</v>
      </c>
      <c r="M90" s="87">
        <f>'5th Cycle Summary-Final'!I90-VLOOKUP(FinalComparison!$G90,'SB35 Determination Data'!$K$4:$AN$415,M$2,FALSE)</f>
        <v>0</v>
      </c>
      <c r="N90" s="87"/>
      <c r="O90" s="87"/>
      <c r="P90" s="87">
        <f>'5th Cycle Summary-Final'!J90-VLOOKUP(FinalComparison!$G90,'SB35 Determination Data'!$K$4:$AN$415,P$2,FALSE)</f>
        <v>0</v>
      </c>
      <c r="Q90" s="87">
        <f>'5th Cycle Summary-Final'!K90-VLOOKUP(FinalComparison!$G90,'SB35 Determination Data'!$K$4:$AN$415,Q$2,FALSE)</f>
        <v>0</v>
      </c>
      <c r="R90" s="87">
        <f>'5th Cycle Summary-Final'!L90-VLOOKUP(FinalComparison!$G90,'SB35 Determination Data'!$K$4:$AN$415,R$2,FALSE)</f>
        <v>0</v>
      </c>
      <c r="S90" s="87">
        <f>'5th Cycle Summary-Final'!M90-VLOOKUP(FinalComparison!$G90,'SB35 Determination Data'!$K$4:$AN$415,S$2,FALSE)</f>
        <v>0</v>
      </c>
      <c r="T90" s="87">
        <f>'5th Cycle Summary-Final'!N90-VLOOKUP(FinalComparison!$G90,'SB35 Determination Data'!$K$4:$AN$415,T$2,FALSE)</f>
        <v>0</v>
      </c>
      <c r="U90" s="80"/>
      <c r="V90" s="80"/>
      <c r="W90" s="87">
        <f>'5th Cycle Summary-Final'!O90-VLOOKUP(FinalComparison!$G90,'SB35 Determination Data'!$K$4:$AN$415,W$2,FALSE)</f>
        <v>0</v>
      </c>
      <c r="X90" s="80"/>
      <c r="Y90" s="87">
        <f>'5th Cycle Summary-Final'!P90-VLOOKUP(FinalComparison!$G90,'SB35 Determination Data'!$K$4:$AN$415,Y$2,FALSE)</f>
        <v>0</v>
      </c>
      <c r="Z90" s="87">
        <f>'5th Cycle Summary-Final'!Q90-VLOOKUP(FinalComparison!$G90,'SB35 Determination Data'!$K$4:$AN$415,Z$2,FALSE)</f>
        <v>0</v>
      </c>
      <c r="AA90" s="87">
        <f>'5th Cycle Summary-Final'!R90-VLOOKUP(FinalComparison!$G90,'SB35 Determination Data'!$K$4:$AN$415,AA$2,FALSE)</f>
        <v>0</v>
      </c>
      <c r="AB90" s="87">
        <f>'5th Cycle Summary-Final'!S90-VLOOKUP(FinalComparison!$G90,'SB35 Determination Data'!$K$4:$AN$415,AB$2,FALSE)</f>
        <v>0</v>
      </c>
      <c r="AC90" s="87">
        <f>'5th Cycle Summary-Final'!T90-VLOOKUP(FinalComparison!$G90,'SB35 Determination Data'!$K$4:$AN$415,AC$2,FALSE)</f>
        <v>0</v>
      </c>
      <c r="AD90" s="87">
        <f>'5th Cycle Summary-Final'!U90-VLOOKUP(FinalComparison!$G90,'SB35 Determination Data'!$K$4:$AN$415,AD$2,FALSE)</f>
        <v>0</v>
      </c>
      <c r="AE90" s="87">
        <f>'5th Cycle Summary-Final'!V90-VLOOKUP(FinalComparison!$G90,'SB35 Determination Data'!$K$4:$AN$415,AE$2,FALSE)</f>
        <v>0</v>
      </c>
      <c r="AF90" s="87">
        <f>'5th Cycle Summary-Final'!W90-VLOOKUP(FinalComparison!$G90,'SB35 Determination Data'!$K$4:$AN$415,AF$2,FALSE)</f>
        <v>0</v>
      </c>
    </row>
    <row r="91" spans="1:32" ht="12.75" customHeight="1" x14ac:dyDescent="0.15">
      <c r="A91" t="s">
        <v>168</v>
      </c>
      <c r="F91" t="s">
        <v>144</v>
      </c>
      <c r="G91" t="s">
        <v>175</v>
      </c>
      <c r="H91" s="87">
        <f>'5th Cycle Summary-Final'!D91-VLOOKUP(FinalComparison!$G91,'SB35 Determination Data'!$K$4:$AN$415,H$2,FALSE)</f>
        <v>0</v>
      </c>
      <c r="I91" s="87">
        <f>'5th Cycle Summary-Final'!E91-VLOOKUP(FinalComparison!$G91,'SB35 Determination Data'!$K$4:$AN$415,I$2,FALSE)</f>
        <v>0</v>
      </c>
      <c r="J91" s="87">
        <f>'5th Cycle Summary-Final'!F91-VLOOKUP(FinalComparison!$G91,'SB35 Determination Data'!$K$4:$AN$415,J$2,FALSE)</f>
        <v>0</v>
      </c>
      <c r="K91" s="87">
        <f>'5th Cycle Summary-Final'!G91-VLOOKUP(FinalComparison!$G91,'SB35 Determination Data'!$K$4:$AN$415,K$2,FALSE)</f>
        <v>0</v>
      </c>
      <c r="L91" s="87">
        <f>'5th Cycle Summary-Final'!H91-VLOOKUP(FinalComparison!$G91,'SB35 Determination Data'!$K$4:$AN$415,L$2,FALSE)</f>
        <v>0</v>
      </c>
      <c r="M91" s="87">
        <f>'5th Cycle Summary-Final'!I91-VLOOKUP(FinalComparison!$G91,'SB35 Determination Data'!$K$4:$AN$415,M$2,FALSE)</f>
        <v>0</v>
      </c>
      <c r="N91" s="87"/>
      <c r="O91" s="87"/>
      <c r="P91" s="87">
        <f>'5th Cycle Summary-Final'!J91-VLOOKUP(FinalComparison!$G91,'SB35 Determination Data'!$K$4:$AN$415,P$2,FALSE)</f>
        <v>0</v>
      </c>
      <c r="Q91" s="87">
        <f>'5th Cycle Summary-Final'!K91-VLOOKUP(FinalComparison!$G91,'SB35 Determination Data'!$K$4:$AN$415,Q$2,FALSE)</f>
        <v>0</v>
      </c>
      <c r="R91" s="87">
        <f>'5th Cycle Summary-Final'!L91-VLOOKUP(FinalComparison!$G91,'SB35 Determination Data'!$K$4:$AN$415,R$2,FALSE)</f>
        <v>0</v>
      </c>
      <c r="S91" s="87">
        <f>'5th Cycle Summary-Final'!M91-VLOOKUP(FinalComparison!$G91,'SB35 Determination Data'!$K$4:$AN$415,S$2,FALSE)</f>
        <v>0</v>
      </c>
      <c r="T91" s="87">
        <f>'5th Cycle Summary-Final'!N91-VLOOKUP(FinalComparison!$G91,'SB35 Determination Data'!$K$4:$AN$415,T$2,FALSE)</f>
        <v>0</v>
      </c>
      <c r="U91" s="80"/>
      <c r="V91" s="80"/>
      <c r="W91" s="87">
        <f>'5th Cycle Summary-Final'!O91-VLOOKUP(FinalComparison!$G91,'SB35 Determination Data'!$K$4:$AN$415,W$2,FALSE)</f>
        <v>0</v>
      </c>
      <c r="X91" s="80"/>
      <c r="Y91" s="87">
        <f>'5th Cycle Summary-Final'!P91-VLOOKUP(FinalComparison!$G91,'SB35 Determination Data'!$K$4:$AN$415,Y$2,FALSE)</f>
        <v>0</v>
      </c>
      <c r="Z91" s="87">
        <f>'5th Cycle Summary-Final'!Q91-VLOOKUP(FinalComparison!$G91,'SB35 Determination Data'!$K$4:$AN$415,Z$2,FALSE)</f>
        <v>0</v>
      </c>
      <c r="AA91" s="87">
        <f>'5th Cycle Summary-Final'!R91-VLOOKUP(FinalComparison!$G91,'SB35 Determination Data'!$K$4:$AN$415,AA$2,FALSE)</f>
        <v>0</v>
      </c>
      <c r="AB91" s="87">
        <f>'5th Cycle Summary-Final'!S91-VLOOKUP(FinalComparison!$G91,'SB35 Determination Data'!$K$4:$AN$415,AB$2,FALSE)</f>
        <v>0</v>
      </c>
      <c r="AC91" s="87">
        <f>'5th Cycle Summary-Final'!T91-VLOOKUP(FinalComparison!$G91,'SB35 Determination Data'!$K$4:$AN$415,AC$2,FALSE)</f>
        <v>0</v>
      </c>
      <c r="AD91" s="87">
        <f>'5th Cycle Summary-Final'!U91-VLOOKUP(FinalComparison!$G91,'SB35 Determination Data'!$K$4:$AN$415,AD$2,FALSE)</f>
        <v>0</v>
      </c>
      <c r="AE91" s="87">
        <f>'5th Cycle Summary-Final'!V91-VLOOKUP(FinalComparison!$G91,'SB35 Determination Data'!$K$4:$AN$415,AE$2,FALSE)</f>
        <v>0</v>
      </c>
      <c r="AF91" s="87">
        <f>'5th Cycle Summary-Final'!W91-VLOOKUP(FinalComparison!$G91,'SB35 Determination Data'!$K$4:$AN$415,AF$2,FALSE)</f>
        <v>0</v>
      </c>
    </row>
    <row r="92" spans="1:32" ht="12.75" customHeight="1" x14ac:dyDescent="0.15">
      <c r="A92" t="s">
        <v>168</v>
      </c>
      <c r="F92" t="s">
        <v>144</v>
      </c>
      <c r="G92" t="s">
        <v>176</v>
      </c>
      <c r="H92" s="87">
        <f>'5th Cycle Summary-Final'!D92-VLOOKUP(FinalComparison!$G92,'SB35 Determination Data'!$K$4:$AN$415,H$2,FALSE)</f>
        <v>0</v>
      </c>
      <c r="I92" s="87">
        <f>'5th Cycle Summary-Final'!E92-VLOOKUP(FinalComparison!$G92,'SB35 Determination Data'!$K$4:$AN$415,I$2,FALSE)</f>
        <v>0</v>
      </c>
      <c r="J92" s="87">
        <f>'5th Cycle Summary-Final'!F92-VLOOKUP(FinalComparison!$G92,'SB35 Determination Data'!$K$4:$AN$415,J$2,FALSE)</f>
        <v>0</v>
      </c>
      <c r="K92" s="87">
        <f>'5th Cycle Summary-Final'!G92-VLOOKUP(FinalComparison!$G92,'SB35 Determination Data'!$K$4:$AN$415,K$2,FALSE)</f>
        <v>0</v>
      </c>
      <c r="L92" s="87">
        <f>'5th Cycle Summary-Final'!H92-VLOOKUP(FinalComparison!$G92,'SB35 Determination Data'!$K$4:$AN$415,L$2,FALSE)</f>
        <v>0</v>
      </c>
      <c r="M92" s="87">
        <f>'5th Cycle Summary-Final'!I92-VLOOKUP(FinalComparison!$G92,'SB35 Determination Data'!$K$4:$AN$415,M$2,FALSE)</f>
        <v>0</v>
      </c>
      <c r="N92" s="87"/>
      <c r="O92" s="87"/>
      <c r="P92" s="87">
        <f>'5th Cycle Summary-Final'!J92-VLOOKUP(FinalComparison!$G92,'SB35 Determination Data'!$K$4:$AN$415,P$2,FALSE)</f>
        <v>0</v>
      </c>
      <c r="Q92" s="87">
        <f>'5th Cycle Summary-Final'!K92-VLOOKUP(FinalComparison!$G92,'SB35 Determination Data'!$K$4:$AN$415,Q$2,FALSE)</f>
        <v>0</v>
      </c>
      <c r="R92" s="87">
        <f>'5th Cycle Summary-Final'!L92-VLOOKUP(FinalComparison!$G92,'SB35 Determination Data'!$K$4:$AN$415,R$2,FALSE)</f>
        <v>0</v>
      </c>
      <c r="S92" s="87">
        <f>'5th Cycle Summary-Final'!M92-VLOOKUP(FinalComparison!$G92,'SB35 Determination Data'!$K$4:$AN$415,S$2,FALSE)</f>
        <v>0</v>
      </c>
      <c r="T92" s="87">
        <f>'5th Cycle Summary-Final'!N92-VLOOKUP(FinalComparison!$G92,'SB35 Determination Data'!$K$4:$AN$415,T$2,FALSE)</f>
        <v>0</v>
      </c>
      <c r="U92" s="80"/>
      <c r="V92" s="80"/>
      <c r="W92" s="87">
        <f>'5th Cycle Summary-Final'!O92-VLOOKUP(FinalComparison!$G92,'SB35 Determination Data'!$K$4:$AN$415,W$2,FALSE)</f>
        <v>0</v>
      </c>
      <c r="X92" s="80"/>
      <c r="Y92" s="87">
        <f>'5th Cycle Summary-Final'!P92-VLOOKUP(FinalComparison!$G92,'SB35 Determination Data'!$K$4:$AN$415,Y$2,FALSE)</f>
        <v>0</v>
      </c>
      <c r="Z92" s="87">
        <f>'5th Cycle Summary-Final'!Q92-VLOOKUP(FinalComparison!$G92,'SB35 Determination Data'!$K$4:$AN$415,Z$2,FALSE)</f>
        <v>0</v>
      </c>
      <c r="AA92" s="87">
        <f>'5th Cycle Summary-Final'!R92-VLOOKUP(FinalComparison!$G92,'SB35 Determination Data'!$K$4:$AN$415,AA$2,FALSE)</f>
        <v>0</v>
      </c>
      <c r="AB92" s="87">
        <f>'5th Cycle Summary-Final'!S92-VLOOKUP(FinalComparison!$G92,'SB35 Determination Data'!$K$4:$AN$415,AB$2,FALSE)</f>
        <v>0</v>
      </c>
      <c r="AC92" s="87">
        <f>'5th Cycle Summary-Final'!T92-VLOOKUP(FinalComparison!$G92,'SB35 Determination Data'!$K$4:$AN$415,AC$2,FALSE)</f>
        <v>0</v>
      </c>
      <c r="AD92" s="87">
        <f>'5th Cycle Summary-Final'!U92-VLOOKUP(FinalComparison!$G92,'SB35 Determination Data'!$K$4:$AN$415,AD$2,FALSE)</f>
        <v>0</v>
      </c>
      <c r="AE92" s="87">
        <f>'5th Cycle Summary-Final'!V92-VLOOKUP(FinalComparison!$G92,'SB35 Determination Data'!$K$4:$AN$415,AE$2,FALSE)</f>
        <v>0</v>
      </c>
      <c r="AF92" s="87">
        <f>'5th Cycle Summary-Final'!W92-VLOOKUP(FinalComparison!$G92,'SB35 Determination Data'!$K$4:$AN$415,AF$2,FALSE)</f>
        <v>0</v>
      </c>
    </row>
    <row r="93" spans="1:32" ht="12.75" customHeight="1" x14ac:dyDescent="0.15">
      <c r="A93" t="s">
        <v>168</v>
      </c>
      <c r="F93" t="s">
        <v>144</v>
      </c>
      <c r="G93" t="s">
        <v>177</v>
      </c>
      <c r="H93" s="87">
        <f>'5th Cycle Summary-Final'!D93-VLOOKUP(FinalComparison!$G93,'SB35 Determination Data'!$K$4:$AN$415,H$2,FALSE)</f>
        <v>262</v>
      </c>
      <c r="I93" s="87">
        <f>'5th Cycle Summary-Final'!E93-VLOOKUP(FinalComparison!$G93,'SB35 Determination Data'!$K$4:$AN$415,I$2,FALSE)</f>
        <v>0</v>
      </c>
      <c r="J93" s="87">
        <f>'5th Cycle Summary-Final'!F93-VLOOKUP(FinalComparison!$G93,'SB35 Determination Data'!$K$4:$AN$415,J$2,FALSE)</f>
        <v>0</v>
      </c>
      <c r="K93" s="87">
        <f>'5th Cycle Summary-Final'!G93-VLOOKUP(FinalComparison!$G93,'SB35 Determination Data'!$K$4:$AN$415,K$2,FALSE)</f>
        <v>0</v>
      </c>
      <c r="L93" s="87">
        <f>'5th Cycle Summary-Final'!H93-VLOOKUP(FinalComparison!$G93,'SB35 Determination Data'!$K$4:$AN$415,L$2,FALSE)</f>
        <v>262</v>
      </c>
      <c r="M93" s="87">
        <f>'5th Cycle Summary-Final'!I93-VLOOKUP(FinalComparison!$G93,'SB35 Determination Data'!$K$4:$AN$415,M$2,FALSE)</f>
        <v>0</v>
      </c>
      <c r="N93" s="87"/>
      <c r="O93" s="87"/>
      <c r="P93" s="87">
        <f>'5th Cycle Summary-Final'!J93-VLOOKUP(FinalComparison!$G93,'SB35 Determination Data'!$K$4:$AN$415,P$2,FALSE)</f>
        <v>163</v>
      </c>
      <c r="Q93" s="87">
        <f>'5th Cycle Summary-Final'!K93-VLOOKUP(FinalComparison!$G93,'SB35 Determination Data'!$K$4:$AN$415,Q$2,FALSE)</f>
        <v>0</v>
      </c>
      <c r="R93" s="87">
        <f>'5th Cycle Summary-Final'!L93-VLOOKUP(FinalComparison!$G93,'SB35 Determination Data'!$K$4:$AN$415,R$2,FALSE)</f>
        <v>0</v>
      </c>
      <c r="S93" s="87">
        <f>'5th Cycle Summary-Final'!M93-VLOOKUP(FinalComparison!$G93,'SB35 Determination Data'!$K$4:$AN$415,S$2,FALSE)</f>
        <v>0</v>
      </c>
      <c r="T93" s="87">
        <f>'5th Cycle Summary-Final'!N93-VLOOKUP(FinalComparison!$G93,'SB35 Determination Data'!$K$4:$AN$415,T$2,FALSE)</f>
        <v>158</v>
      </c>
      <c r="U93" s="80"/>
      <c r="V93" s="80"/>
      <c r="W93" s="87">
        <f>'5th Cycle Summary-Final'!O93-VLOOKUP(FinalComparison!$G93,'SB35 Determination Data'!$K$4:$AN$415,W$2,FALSE)</f>
        <v>-5.9634146341463419</v>
      </c>
      <c r="X93" s="80"/>
      <c r="Y93" s="87">
        <f>'5th Cycle Summary-Final'!P93-VLOOKUP(FinalComparison!$G93,'SB35 Determination Data'!$K$4:$AN$415,Y$2,FALSE)</f>
        <v>178</v>
      </c>
      <c r="Z93" s="87">
        <f>'5th Cycle Summary-Final'!Q93-VLOOKUP(FinalComparison!$G93,'SB35 Determination Data'!$K$4:$AN$415,Z$2,FALSE)</f>
        <v>0</v>
      </c>
      <c r="AA93" s="87">
        <f>'5th Cycle Summary-Final'!R93-VLOOKUP(FinalComparison!$G93,'SB35 Determination Data'!$K$4:$AN$415,AA$2,FALSE)</f>
        <v>172</v>
      </c>
      <c r="AB93" s="87" t="e">
        <f>'5th Cycle Summary-Final'!S93-VLOOKUP(FinalComparison!$G93,'SB35 Determination Data'!$K$4:$AN$415,AB$2,FALSE)</f>
        <v>#VALUE!</v>
      </c>
      <c r="AC93" s="87">
        <f>'5th Cycle Summary-Final'!T93-VLOOKUP(FinalComparison!$G93,'SB35 Determination Data'!$K$4:$AN$415,AC$2,FALSE)</f>
        <v>462</v>
      </c>
      <c r="AD93" s="87">
        <f>'5th Cycle Summary-Final'!U93-VLOOKUP(FinalComparison!$G93,'SB35 Determination Data'!$K$4:$AN$415,AD$2,FALSE)</f>
        <v>0</v>
      </c>
      <c r="AE93" s="87">
        <f>'5th Cycle Summary-Final'!V93-VLOOKUP(FinalComparison!$G93,'SB35 Determination Data'!$K$4:$AN$415,AE$2,FALSE)</f>
        <v>220</v>
      </c>
      <c r="AF93" s="87" t="e">
        <f>'5th Cycle Summary-Final'!W93-VLOOKUP(FinalComparison!$G93,'SB35 Determination Data'!$K$4:$AN$415,AF$2,FALSE)</f>
        <v>#VALUE!</v>
      </c>
    </row>
    <row r="94" spans="1:32" ht="12.75" customHeight="1" x14ac:dyDescent="0.15">
      <c r="A94" t="s">
        <v>168</v>
      </c>
      <c r="F94" t="s">
        <v>144</v>
      </c>
      <c r="G94" t="s">
        <v>178</v>
      </c>
      <c r="H94" s="87">
        <f>'5th Cycle Summary-Final'!D94-VLOOKUP(FinalComparison!$G94,'SB35 Determination Data'!$K$4:$AN$415,H$2,FALSE)</f>
        <v>0</v>
      </c>
      <c r="I94" s="87">
        <f>'5th Cycle Summary-Final'!E94-VLOOKUP(FinalComparison!$G94,'SB35 Determination Data'!$K$4:$AN$415,I$2,FALSE)</f>
        <v>0</v>
      </c>
      <c r="J94" s="87">
        <f>'5th Cycle Summary-Final'!F94-VLOOKUP(FinalComparison!$G94,'SB35 Determination Data'!$K$4:$AN$415,J$2,FALSE)</f>
        <v>0</v>
      </c>
      <c r="K94" s="87">
        <f>'5th Cycle Summary-Final'!G94-VLOOKUP(FinalComparison!$G94,'SB35 Determination Data'!$K$4:$AN$415,K$2,FALSE)</f>
        <v>0</v>
      </c>
      <c r="L94" s="87">
        <f>'5th Cycle Summary-Final'!H94-VLOOKUP(FinalComparison!$G94,'SB35 Determination Data'!$K$4:$AN$415,L$2,FALSE)</f>
        <v>0</v>
      </c>
      <c r="M94" s="87">
        <f>'5th Cycle Summary-Final'!I94-VLOOKUP(FinalComparison!$G94,'SB35 Determination Data'!$K$4:$AN$415,M$2,FALSE)</f>
        <v>0</v>
      </c>
      <c r="N94" s="87"/>
      <c r="O94" s="87"/>
      <c r="P94" s="87">
        <f>'5th Cycle Summary-Final'!J94-VLOOKUP(FinalComparison!$G94,'SB35 Determination Data'!$K$4:$AN$415,P$2,FALSE)</f>
        <v>0</v>
      </c>
      <c r="Q94" s="87">
        <f>'5th Cycle Summary-Final'!K94-VLOOKUP(FinalComparison!$G94,'SB35 Determination Data'!$K$4:$AN$415,Q$2,FALSE)</f>
        <v>0</v>
      </c>
      <c r="R94" s="87">
        <f>'5th Cycle Summary-Final'!L94-VLOOKUP(FinalComparison!$G94,'SB35 Determination Data'!$K$4:$AN$415,R$2,FALSE)</f>
        <v>0</v>
      </c>
      <c r="S94" s="87">
        <f>'5th Cycle Summary-Final'!M94-VLOOKUP(FinalComparison!$G94,'SB35 Determination Data'!$K$4:$AN$415,S$2,FALSE)</f>
        <v>0</v>
      </c>
      <c r="T94" s="87">
        <f>'5th Cycle Summary-Final'!N94-VLOOKUP(FinalComparison!$G94,'SB35 Determination Data'!$K$4:$AN$415,T$2,FALSE)</f>
        <v>0</v>
      </c>
      <c r="U94" s="80"/>
      <c r="V94" s="80"/>
      <c r="W94" s="87">
        <f>'5th Cycle Summary-Final'!O94-VLOOKUP(FinalComparison!$G94,'SB35 Determination Data'!$K$4:$AN$415,W$2,FALSE)</f>
        <v>0</v>
      </c>
      <c r="X94" s="80"/>
      <c r="Y94" s="87">
        <f>'5th Cycle Summary-Final'!P94-VLOOKUP(FinalComparison!$G94,'SB35 Determination Data'!$K$4:$AN$415,Y$2,FALSE)</f>
        <v>0</v>
      </c>
      <c r="Z94" s="87">
        <f>'5th Cycle Summary-Final'!Q94-VLOOKUP(FinalComparison!$G94,'SB35 Determination Data'!$K$4:$AN$415,Z$2,FALSE)</f>
        <v>0</v>
      </c>
      <c r="AA94" s="87">
        <f>'5th Cycle Summary-Final'!R94-VLOOKUP(FinalComparison!$G94,'SB35 Determination Data'!$K$4:$AN$415,AA$2,FALSE)</f>
        <v>0</v>
      </c>
      <c r="AB94" s="87">
        <f>'5th Cycle Summary-Final'!S94-VLOOKUP(FinalComparison!$G94,'SB35 Determination Data'!$K$4:$AN$415,AB$2,FALSE)</f>
        <v>0</v>
      </c>
      <c r="AC94" s="87">
        <f>'5th Cycle Summary-Final'!T94-VLOOKUP(FinalComparison!$G94,'SB35 Determination Data'!$K$4:$AN$415,AC$2,FALSE)</f>
        <v>0</v>
      </c>
      <c r="AD94" s="87">
        <f>'5th Cycle Summary-Final'!U94-VLOOKUP(FinalComparison!$G94,'SB35 Determination Data'!$K$4:$AN$415,AD$2,FALSE)</f>
        <v>0</v>
      </c>
      <c r="AE94" s="87">
        <f>'5th Cycle Summary-Final'!V94-VLOOKUP(FinalComparison!$G94,'SB35 Determination Data'!$K$4:$AN$415,AE$2,FALSE)</f>
        <v>0</v>
      </c>
      <c r="AF94" s="87" t="e">
        <f>'5th Cycle Summary-Final'!W94-VLOOKUP(FinalComparison!$G94,'SB35 Determination Data'!$K$4:$AN$415,AF$2,FALSE)</f>
        <v>#DIV/0!</v>
      </c>
    </row>
    <row r="95" spans="1:32" ht="12.75" customHeight="1" x14ac:dyDescent="0.15">
      <c r="A95" t="s">
        <v>168</v>
      </c>
      <c r="F95" t="s">
        <v>144</v>
      </c>
      <c r="G95" t="s">
        <v>179</v>
      </c>
      <c r="H95" s="87">
        <f>'5th Cycle Summary-Final'!D95-VLOOKUP(FinalComparison!$G95,'SB35 Determination Data'!$K$4:$AN$415,H$2,FALSE)</f>
        <v>0</v>
      </c>
      <c r="I95" s="87">
        <f>'5th Cycle Summary-Final'!E95-VLOOKUP(FinalComparison!$G95,'SB35 Determination Data'!$K$4:$AN$415,I$2,FALSE)</f>
        <v>0</v>
      </c>
      <c r="J95" s="87">
        <f>'5th Cycle Summary-Final'!F95-VLOOKUP(FinalComparison!$G95,'SB35 Determination Data'!$K$4:$AN$415,J$2,FALSE)</f>
        <v>0</v>
      </c>
      <c r="K95" s="87">
        <f>'5th Cycle Summary-Final'!G95-VLOOKUP(FinalComparison!$G95,'SB35 Determination Data'!$K$4:$AN$415,K$2,FALSE)</f>
        <v>0</v>
      </c>
      <c r="L95" s="87">
        <f>'5th Cycle Summary-Final'!H95-VLOOKUP(FinalComparison!$G95,'SB35 Determination Data'!$K$4:$AN$415,L$2,FALSE)</f>
        <v>0</v>
      </c>
      <c r="M95" s="87">
        <f>'5th Cycle Summary-Final'!I95-VLOOKUP(FinalComparison!$G95,'SB35 Determination Data'!$K$4:$AN$415,M$2,FALSE)</f>
        <v>0</v>
      </c>
      <c r="N95" s="87"/>
      <c r="O95" s="87"/>
      <c r="P95" s="87">
        <f>'5th Cycle Summary-Final'!J95-VLOOKUP(FinalComparison!$G95,'SB35 Determination Data'!$K$4:$AN$415,P$2,FALSE)</f>
        <v>0</v>
      </c>
      <c r="Q95" s="87">
        <f>'5th Cycle Summary-Final'!K95-VLOOKUP(FinalComparison!$G95,'SB35 Determination Data'!$K$4:$AN$415,Q$2,FALSE)</f>
        <v>0</v>
      </c>
      <c r="R95" s="87">
        <f>'5th Cycle Summary-Final'!L95-VLOOKUP(FinalComparison!$G95,'SB35 Determination Data'!$K$4:$AN$415,R$2,FALSE)</f>
        <v>0</v>
      </c>
      <c r="S95" s="87">
        <f>'5th Cycle Summary-Final'!M95-VLOOKUP(FinalComparison!$G95,'SB35 Determination Data'!$K$4:$AN$415,S$2,FALSE)</f>
        <v>0</v>
      </c>
      <c r="T95" s="87">
        <f>'5th Cycle Summary-Final'!N95-VLOOKUP(FinalComparison!$G95,'SB35 Determination Data'!$K$4:$AN$415,T$2,FALSE)</f>
        <v>0</v>
      </c>
      <c r="U95" s="80"/>
      <c r="V95" s="80"/>
      <c r="W95" s="87">
        <f>'5th Cycle Summary-Final'!O95-VLOOKUP(FinalComparison!$G95,'SB35 Determination Data'!$K$4:$AN$415,W$2,FALSE)</f>
        <v>0</v>
      </c>
      <c r="X95" s="80"/>
      <c r="Y95" s="87">
        <f>'5th Cycle Summary-Final'!P95-VLOOKUP(FinalComparison!$G95,'SB35 Determination Data'!$K$4:$AN$415,Y$2,FALSE)</f>
        <v>0</v>
      </c>
      <c r="Z95" s="87">
        <f>'5th Cycle Summary-Final'!Q95-VLOOKUP(FinalComparison!$G95,'SB35 Determination Data'!$K$4:$AN$415,Z$2,FALSE)</f>
        <v>0</v>
      </c>
      <c r="AA95" s="87">
        <f>'5th Cycle Summary-Final'!R95-VLOOKUP(FinalComparison!$G95,'SB35 Determination Data'!$K$4:$AN$415,AA$2,FALSE)</f>
        <v>0</v>
      </c>
      <c r="AB95" s="87">
        <f>'5th Cycle Summary-Final'!S95-VLOOKUP(FinalComparison!$G95,'SB35 Determination Data'!$K$4:$AN$415,AB$2,FALSE)</f>
        <v>0</v>
      </c>
      <c r="AC95" s="87">
        <f>'5th Cycle Summary-Final'!T95-VLOOKUP(FinalComparison!$G95,'SB35 Determination Data'!$K$4:$AN$415,AC$2,FALSE)</f>
        <v>0</v>
      </c>
      <c r="AD95" s="87">
        <f>'5th Cycle Summary-Final'!U95-VLOOKUP(FinalComparison!$G95,'SB35 Determination Data'!$K$4:$AN$415,AD$2,FALSE)</f>
        <v>0</v>
      </c>
      <c r="AE95" s="87">
        <f>'5th Cycle Summary-Final'!V95-VLOOKUP(FinalComparison!$G95,'SB35 Determination Data'!$K$4:$AN$415,AE$2,FALSE)</f>
        <v>0</v>
      </c>
      <c r="AF95" s="87">
        <f>'5th Cycle Summary-Final'!W95-VLOOKUP(FinalComparison!$G95,'SB35 Determination Data'!$K$4:$AN$415,AF$2,FALSE)</f>
        <v>0</v>
      </c>
    </row>
    <row r="96" spans="1:32" ht="12.75" customHeight="1" x14ac:dyDescent="0.15">
      <c r="A96" t="s">
        <v>168</v>
      </c>
      <c r="F96" t="s">
        <v>144</v>
      </c>
      <c r="G96" t="s">
        <v>180</v>
      </c>
      <c r="H96" s="87">
        <f>'5th Cycle Summary-Final'!D96-VLOOKUP(FinalComparison!$G96,'SB35 Determination Data'!$K$4:$AN$415,H$2,FALSE)</f>
        <v>0</v>
      </c>
      <c r="I96" s="87">
        <f>'5th Cycle Summary-Final'!E96-VLOOKUP(FinalComparison!$G96,'SB35 Determination Data'!$K$4:$AN$415,I$2,FALSE)</f>
        <v>0</v>
      </c>
      <c r="J96" s="87">
        <f>'5th Cycle Summary-Final'!F96-VLOOKUP(FinalComparison!$G96,'SB35 Determination Data'!$K$4:$AN$415,J$2,FALSE)</f>
        <v>0</v>
      </c>
      <c r="K96" s="87">
        <f>'5th Cycle Summary-Final'!G96-VLOOKUP(FinalComparison!$G96,'SB35 Determination Data'!$K$4:$AN$415,K$2,FALSE)</f>
        <v>0</v>
      </c>
      <c r="L96" s="87">
        <f>'5th Cycle Summary-Final'!H96-VLOOKUP(FinalComparison!$G96,'SB35 Determination Data'!$K$4:$AN$415,L$2,FALSE)</f>
        <v>0</v>
      </c>
      <c r="M96" s="87">
        <f>'5th Cycle Summary-Final'!I96-VLOOKUP(FinalComparison!$G96,'SB35 Determination Data'!$K$4:$AN$415,M$2,FALSE)</f>
        <v>0</v>
      </c>
      <c r="N96" s="87"/>
      <c r="O96" s="87"/>
      <c r="P96" s="87">
        <f>'5th Cycle Summary-Final'!J96-VLOOKUP(FinalComparison!$G96,'SB35 Determination Data'!$K$4:$AN$415,P$2,FALSE)</f>
        <v>0</v>
      </c>
      <c r="Q96" s="87">
        <f>'5th Cycle Summary-Final'!K96-VLOOKUP(FinalComparison!$G96,'SB35 Determination Data'!$K$4:$AN$415,Q$2,FALSE)</f>
        <v>0</v>
      </c>
      <c r="R96" s="87">
        <f>'5th Cycle Summary-Final'!L96-VLOOKUP(FinalComparison!$G96,'SB35 Determination Data'!$K$4:$AN$415,R$2,FALSE)</f>
        <v>0</v>
      </c>
      <c r="S96" s="87">
        <f>'5th Cycle Summary-Final'!M96-VLOOKUP(FinalComparison!$G96,'SB35 Determination Data'!$K$4:$AN$415,S$2,FALSE)</f>
        <v>0</v>
      </c>
      <c r="T96" s="87">
        <f>'5th Cycle Summary-Final'!N96-VLOOKUP(FinalComparison!$G96,'SB35 Determination Data'!$K$4:$AN$415,T$2,FALSE)</f>
        <v>0</v>
      </c>
      <c r="U96" s="80"/>
      <c r="V96" s="80"/>
      <c r="W96" s="87">
        <f>'5th Cycle Summary-Final'!O96-VLOOKUP(FinalComparison!$G96,'SB35 Determination Data'!$K$4:$AN$415,W$2,FALSE)</f>
        <v>0</v>
      </c>
      <c r="X96" s="80"/>
      <c r="Y96" s="87">
        <f>'5th Cycle Summary-Final'!P96-VLOOKUP(FinalComparison!$G96,'SB35 Determination Data'!$K$4:$AN$415,Y$2,FALSE)</f>
        <v>0</v>
      </c>
      <c r="Z96" s="87">
        <f>'5th Cycle Summary-Final'!Q96-VLOOKUP(FinalComparison!$G96,'SB35 Determination Data'!$K$4:$AN$415,Z$2,FALSE)</f>
        <v>0</v>
      </c>
      <c r="AA96" s="87">
        <f>'5th Cycle Summary-Final'!R96-VLOOKUP(FinalComparison!$G96,'SB35 Determination Data'!$K$4:$AN$415,AA$2,FALSE)</f>
        <v>0</v>
      </c>
      <c r="AB96" s="87">
        <f>'5th Cycle Summary-Final'!S96-VLOOKUP(FinalComparison!$G96,'SB35 Determination Data'!$K$4:$AN$415,AB$2,FALSE)</f>
        <v>0</v>
      </c>
      <c r="AC96" s="87">
        <f>'5th Cycle Summary-Final'!T96-VLOOKUP(FinalComparison!$G96,'SB35 Determination Data'!$K$4:$AN$415,AC$2,FALSE)</f>
        <v>0</v>
      </c>
      <c r="AD96" s="87">
        <f>'5th Cycle Summary-Final'!U96-VLOOKUP(FinalComparison!$G96,'SB35 Determination Data'!$K$4:$AN$415,AD$2,FALSE)</f>
        <v>0</v>
      </c>
      <c r="AE96" s="87">
        <f>'5th Cycle Summary-Final'!V96-VLOOKUP(FinalComparison!$G96,'SB35 Determination Data'!$K$4:$AN$415,AE$2,FALSE)</f>
        <v>0</v>
      </c>
      <c r="AF96" s="87">
        <f>'5th Cycle Summary-Final'!W96-VLOOKUP(FinalComparison!$G96,'SB35 Determination Data'!$K$4:$AN$415,AF$2,FALSE)</f>
        <v>0</v>
      </c>
    </row>
    <row r="97" spans="1:32" ht="12.75" customHeight="1" x14ac:dyDescent="0.15">
      <c r="A97" t="s">
        <v>168</v>
      </c>
      <c r="F97" t="s">
        <v>144</v>
      </c>
      <c r="G97" t="s">
        <v>181</v>
      </c>
      <c r="H97" s="87">
        <f>'5th Cycle Summary-Final'!D97-VLOOKUP(FinalComparison!$G97,'SB35 Determination Data'!$K$4:$AN$415,H$2,FALSE)</f>
        <v>0</v>
      </c>
      <c r="I97" s="87">
        <f>'5th Cycle Summary-Final'!E97-VLOOKUP(FinalComparison!$G97,'SB35 Determination Data'!$K$4:$AN$415,I$2,FALSE)</f>
        <v>0</v>
      </c>
      <c r="J97" s="87">
        <f>'5th Cycle Summary-Final'!F97-VLOOKUP(FinalComparison!$G97,'SB35 Determination Data'!$K$4:$AN$415,J$2,FALSE)</f>
        <v>0</v>
      </c>
      <c r="K97" s="87">
        <f>'5th Cycle Summary-Final'!G97-VLOOKUP(FinalComparison!$G97,'SB35 Determination Data'!$K$4:$AN$415,K$2,FALSE)</f>
        <v>0</v>
      </c>
      <c r="L97" s="87">
        <f>'5th Cycle Summary-Final'!H97-VLOOKUP(FinalComparison!$G97,'SB35 Determination Data'!$K$4:$AN$415,L$2,FALSE)</f>
        <v>0</v>
      </c>
      <c r="M97" s="87">
        <f>'5th Cycle Summary-Final'!I97-VLOOKUP(FinalComparison!$G97,'SB35 Determination Data'!$K$4:$AN$415,M$2,FALSE)</f>
        <v>0</v>
      </c>
      <c r="N97" s="87"/>
      <c r="O97" s="87"/>
      <c r="P97" s="87">
        <f>'5th Cycle Summary-Final'!J97-VLOOKUP(FinalComparison!$G97,'SB35 Determination Data'!$K$4:$AN$415,P$2,FALSE)</f>
        <v>0</v>
      </c>
      <c r="Q97" s="87">
        <f>'5th Cycle Summary-Final'!K97-VLOOKUP(FinalComparison!$G97,'SB35 Determination Data'!$K$4:$AN$415,Q$2,FALSE)</f>
        <v>0</v>
      </c>
      <c r="R97" s="87">
        <f>'5th Cycle Summary-Final'!L97-VLOOKUP(FinalComparison!$G97,'SB35 Determination Data'!$K$4:$AN$415,R$2,FALSE)</f>
        <v>0</v>
      </c>
      <c r="S97" s="87">
        <f>'5th Cycle Summary-Final'!M97-VLOOKUP(FinalComparison!$G97,'SB35 Determination Data'!$K$4:$AN$415,S$2,FALSE)</f>
        <v>0</v>
      </c>
      <c r="T97" s="87">
        <f>'5th Cycle Summary-Final'!N97-VLOOKUP(FinalComparison!$G97,'SB35 Determination Data'!$K$4:$AN$415,T$2,FALSE)</f>
        <v>0</v>
      </c>
      <c r="U97" s="80"/>
      <c r="V97" s="80"/>
      <c r="W97" s="87">
        <f>'5th Cycle Summary-Final'!O97-VLOOKUP(FinalComparison!$G97,'SB35 Determination Data'!$K$4:$AN$415,W$2,FALSE)</f>
        <v>0</v>
      </c>
      <c r="X97" s="80"/>
      <c r="Y97" s="87">
        <f>'5th Cycle Summary-Final'!P97-VLOOKUP(FinalComparison!$G97,'SB35 Determination Data'!$K$4:$AN$415,Y$2,FALSE)</f>
        <v>0</v>
      </c>
      <c r="Z97" s="87">
        <f>'5th Cycle Summary-Final'!Q97-VLOOKUP(FinalComparison!$G97,'SB35 Determination Data'!$K$4:$AN$415,Z$2,FALSE)</f>
        <v>0</v>
      </c>
      <c r="AA97" s="87">
        <f>'5th Cycle Summary-Final'!R97-VLOOKUP(FinalComparison!$G97,'SB35 Determination Data'!$K$4:$AN$415,AA$2,FALSE)</f>
        <v>0</v>
      </c>
      <c r="AB97" s="87">
        <f>'5th Cycle Summary-Final'!S97-VLOOKUP(FinalComparison!$G97,'SB35 Determination Data'!$K$4:$AN$415,AB$2,FALSE)</f>
        <v>0</v>
      </c>
      <c r="AC97" s="87">
        <f>'5th Cycle Summary-Final'!T97-VLOOKUP(FinalComparison!$G97,'SB35 Determination Data'!$K$4:$AN$415,AC$2,FALSE)</f>
        <v>0</v>
      </c>
      <c r="AD97" s="87">
        <f>'5th Cycle Summary-Final'!U97-VLOOKUP(FinalComparison!$G97,'SB35 Determination Data'!$K$4:$AN$415,AD$2,FALSE)</f>
        <v>0</v>
      </c>
      <c r="AE97" s="87">
        <f>'5th Cycle Summary-Final'!V97-VLOOKUP(FinalComparison!$G97,'SB35 Determination Data'!$K$4:$AN$415,AE$2,FALSE)</f>
        <v>0</v>
      </c>
      <c r="AF97" s="87">
        <f>'5th Cycle Summary-Final'!W97-VLOOKUP(FinalComparison!$G97,'SB35 Determination Data'!$K$4:$AN$415,AF$2,FALSE)</f>
        <v>0</v>
      </c>
    </row>
    <row r="98" spans="1:32" ht="12.75" customHeight="1" x14ac:dyDescent="0.15">
      <c r="A98" t="s">
        <v>168</v>
      </c>
      <c r="F98" t="s">
        <v>144</v>
      </c>
      <c r="G98" t="s">
        <v>182</v>
      </c>
      <c r="H98" s="87">
        <f>'5th Cycle Summary-Final'!D98-VLOOKUP(FinalComparison!$G98,'SB35 Determination Data'!$K$4:$AN$415,H$2,FALSE)</f>
        <v>0</v>
      </c>
      <c r="I98" s="87">
        <f>'5th Cycle Summary-Final'!E98-VLOOKUP(FinalComparison!$G98,'SB35 Determination Data'!$K$4:$AN$415,I$2,FALSE)</f>
        <v>0</v>
      </c>
      <c r="J98" s="87">
        <f>'5th Cycle Summary-Final'!F98-VLOOKUP(FinalComparison!$G98,'SB35 Determination Data'!$K$4:$AN$415,J$2,FALSE)</f>
        <v>0</v>
      </c>
      <c r="K98" s="87">
        <f>'5th Cycle Summary-Final'!G98-VLOOKUP(FinalComparison!$G98,'SB35 Determination Data'!$K$4:$AN$415,K$2,FALSE)</f>
        <v>0</v>
      </c>
      <c r="L98" s="87">
        <f>'5th Cycle Summary-Final'!H98-VLOOKUP(FinalComparison!$G98,'SB35 Determination Data'!$K$4:$AN$415,L$2,FALSE)</f>
        <v>0</v>
      </c>
      <c r="M98" s="87">
        <f>'5th Cycle Summary-Final'!I98-VLOOKUP(FinalComparison!$G98,'SB35 Determination Data'!$K$4:$AN$415,M$2,FALSE)</f>
        <v>0</v>
      </c>
      <c r="N98" s="87"/>
      <c r="O98" s="87"/>
      <c r="P98" s="87">
        <f>'5th Cycle Summary-Final'!J98-VLOOKUP(FinalComparison!$G98,'SB35 Determination Data'!$K$4:$AN$415,P$2,FALSE)</f>
        <v>0</v>
      </c>
      <c r="Q98" s="87">
        <f>'5th Cycle Summary-Final'!K98-VLOOKUP(FinalComparison!$G98,'SB35 Determination Data'!$K$4:$AN$415,Q$2,FALSE)</f>
        <v>0</v>
      </c>
      <c r="R98" s="87">
        <f>'5th Cycle Summary-Final'!L98-VLOOKUP(FinalComparison!$G98,'SB35 Determination Data'!$K$4:$AN$415,R$2,FALSE)</f>
        <v>0</v>
      </c>
      <c r="S98" s="87">
        <f>'5th Cycle Summary-Final'!M98-VLOOKUP(FinalComparison!$G98,'SB35 Determination Data'!$K$4:$AN$415,S$2,FALSE)</f>
        <v>0</v>
      </c>
      <c r="T98" s="87">
        <f>'5th Cycle Summary-Final'!N98-VLOOKUP(FinalComparison!$G98,'SB35 Determination Data'!$K$4:$AN$415,T$2,FALSE)</f>
        <v>0</v>
      </c>
      <c r="U98" s="80"/>
      <c r="V98" s="80"/>
      <c r="W98" s="87">
        <f>'5th Cycle Summary-Final'!O98-VLOOKUP(FinalComparison!$G98,'SB35 Determination Data'!$K$4:$AN$415,W$2,FALSE)</f>
        <v>0</v>
      </c>
      <c r="X98" s="80"/>
      <c r="Y98" s="87">
        <f>'5th Cycle Summary-Final'!P98-VLOOKUP(FinalComparison!$G98,'SB35 Determination Data'!$K$4:$AN$415,Y$2,FALSE)</f>
        <v>0</v>
      </c>
      <c r="Z98" s="87">
        <f>'5th Cycle Summary-Final'!Q98-VLOOKUP(FinalComparison!$G98,'SB35 Determination Data'!$K$4:$AN$415,Z$2,FALSE)</f>
        <v>0</v>
      </c>
      <c r="AA98" s="87">
        <f>'5th Cycle Summary-Final'!R98-VLOOKUP(FinalComparison!$G98,'SB35 Determination Data'!$K$4:$AN$415,AA$2,FALSE)</f>
        <v>0</v>
      </c>
      <c r="AB98" s="87">
        <f>'5th Cycle Summary-Final'!S98-VLOOKUP(FinalComparison!$G98,'SB35 Determination Data'!$K$4:$AN$415,AB$2,FALSE)</f>
        <v>0</v>
      </c>
      <c r="AC98" s="87">
        <f>'5th Cycle Summary-Final'!T98-VLOOKUP(FinalComparison!$G98,'SB35 Determination Data'!$K$4:$AN$415,AC$2,FALSE)</f>
        <v>0</v>
      </c>
      <c r="AD98" s="87">
        <f>'5th Cycle Summary-Final'!U98-VLOOKUP(FinalComparison!$G98,'SB35 Determination Data'!$K$4:$AN$415,AD$2,FALSE)</f>
        <v>0</v>
      </c>
      <c r="AE98" s="87">
        <f>'5th Cycle Summary-Final'!V98-VLOOKUP(FinalComparison!$G98,'SB35 Determination Data'!$K$4:$AN$415,AE$2,FALSE)</f>
        <v>0</v>
      </c>
      <c r="AF98" s="87">
        <f>'5th Cycle Summary-Final'!W98-VLOOKUP(FinalComparison!$G98,'SB35 Determination Data'!$K$4:$AN$415,AF$2,FALSE)</f>
        <v>0</v>
      </c>
    </row>
    <row r="99" spans="1:32" ht="12.75" customHeight="1" x14ac:dyDescent="0.15">
      <c r="A99" t="s">
        <v>168</v>
      </c>
      <c r="F99" t="s">
        <v>144</v>
      </c>
      <c r="G99" t="s">
        <v>183</v>
      </c>
      <c r="H99" s="87">
        <f>'5th Cycle Summary-Final'!D99-VLOOKUP(FinalComparison!$G99,'SB35 Determination Data'!$K$4:$AN$415,H$2,FALSE)</f>
        <v>0</v>
      </c>
      <c r="I99" s="87">
        <f>'5th Cycle Summary-Final'!E99-VLOOKUP(FinalComparison!$G99,'SB35 Determination Data'!$K$4:$AN$415,I$2,FALSE)</f>
        <v>0</v>
      </c>
      <c r="J99" s="87">
        <f>'5th Cycle Summary-Final'!F99-VLOOKUP(FinalComparison!$G99,'SB35 Determination Data'!$K$4:$AN$415,J$2,FALSE)</f>
        <v>0</v>
      </c>
      <c r="K99" s="87">
        <f>'5th Cycle Summary-Final'!G99-VLOOKUP(FinalComparison!$G99,'SB35 Determination Data'!$K$4:$AN$415,K$2,FALSE)</f>
        <v>0</v>
      </c>
      <c r="L99" s="87">
        <f>'5th Cycle Summary-Final'!H99-VLOOKUP(FinalComparison!$G99,'SB35 Determination Data'!$K$4:$AN$415,L$2,FALSE)</f>
        <v>0</v>
      </c>
      <c r="M99" s="87">
        <f>'5th Cycle Summary-Final'!I99-VLOOKUP(FinalComparison!$G99,'SB35 Determination Data'!$K$4:$AN$415,M$2,FALSE)</f>
        <v>0</v>
      </c>
      <c r="N99" s="87"/>
      <c r="O99" s="87"/>
      <c r="P99" s="87">
        <f>'5th Cycle Summary-Final'!J99-VLOOKUP(FinalComparison!$G99,'SB35 Determination Data'!$K$4:$AN$415,P$2,FALSE)</f>
        <v>0</v>
      </c>
      <c r="Q99" s="87">
        <f>'5th Cycle Summary-Final'!K99-VLOOKUP(FinalComparison!$G99,'SB35 Determination Data'!$K$4:$AN$415,Q$2,FALSE)</f>
        <v>0</v>
      </c>
      <c r="R99" s="87">
        <f>'5th Cycle Summary-Final'!L99-VLOOKUP(FinalComparison!$G99,'SB35 Determination Data'!$K$4:$AN$415,R$2,FALSE)</f>
        <v>0</v>
      </c>
      <c r="S99" s="87">
        <f>'5th Cycle Summary-Final'!M99-VLOOKUP(FinalComparison!$G99,'SB35 Determination Data'!$K$4:$AN$415,S$2,FALSE)</f>
        <v>0</v>
      </c>
      <c r="T99" s="87">
        <f>'5th Cycle Summary-Final'!N99-VLOOKUP(FinalComparison!$G99,'SB35 Determination Data'!$K$4:$AN$415,T$2,FALSE)</f>
        <v>0</v>
      </c>
      <c r="U99" s="80"/>
      <c r="V99" s="80"/>
      <c r="W99" s="87">
        <f>'5th Cycle Summary-Final'!O99-VLOOKUP(FinalComparison!$G99,'SB35 Determination Data'!$K$4:$AN$415,W$2,FALSE)</f>
        <v>0</v>
      </c>
      <c r="X99" s="80"/>
      <c r="Y99" s="87">
        <f>'5th Cycle Summary-Final'!P99-VLOOKUP(FinalComparison!$G99,'SB35 Determination Data'!$K$4:$AN$415,Y$2,FALSE)</f>
        <v>0</v>
      </c>
      <c r="Z99" s="87">
        <f>'5th Cycle Summary-Final'!Q99-VLOOKUP(FinalComparison!$G99,'SB35 Determination Data'!$K$4:$AN$415,Z$2,FALSE)</f>
        <v>0</v>
      </c>
      <c r="AA99" s="87">
        <f>'5th Cycle Summary-Final'!R99-VLOOKUP(FinalComparison!$G99,'SB35 Determination Data'!$K$4:$AN$415,AA$2,FALSE)</f>
        <v>0</v>
      </c>
      <c r="AB99" s="87">
        <f>'5th Cycle Summary-Final'!S99-VLOOKUP(FinalComparison!$G99,'SB35 Determination Data'!$K$4:$AN$415,AB$2,FALSE)</f>
        <v>0</v>
      </c>
      <c r="AC99" s="87">
        <f>'5th Cycle Summary-Final'!T99-VLOOKUP(FinalComparison!$G99,'SB35 Determination Data'!$K$4:$AN$415,AC$2,FALSE)</f>
        <v>0</v>
      </c>
      <c r="AD99" s="87">
        <f>'5th Cycle Summary-Final'!U99-VLOOKUP(FinalComparison!$G99,'SB35 Determination Data'!$K$4:$AN$415,AD$2,FALSE)</f>
        <v>0</v>
      </c>
      <c r="AE99" s="87">
        <f>'5th Cycle Summary-Final'!V99-VLOOKUP(FinalComparison!$G99,'SB35 Determination Data'!$K$4:$AN$415,AE$2,FALSE)</f>
        <v>0</v>
      </c>
      <c r="AF99" s="87">
        <f>'5th Cycle Summary-Final'!W99-VLOOKUP(FinalComparison!$G99,'SB35 Determination Data'!$K$4:$AN$415,AF$2,FALSE)</f>
        <v>0</v>
      </c>
    </row>
    <row r="100" spans="1:32" ht="12.75" customHeight="1" x14ac:dyDescent="0.15">
      <c r="A100" t="s">
        <v>168</v>
      </c>
      <c r="F100" t="s">
        <v>144</v>
      </c>
      <c r="G100" t="s">
        <v>184</v>
      </c>
      <c r="H100" s="87">
        <f>'5th Cycle Summary-Final'!D100-VLOOKUP(FinalComparison!$G100,'SB35 Determination Data'!$K$4:$AN$415,H$2,FALSE)</f>
        <v>14</v>
      </c>
      <c r="I100" s="87">
        <f>'5th Cycle Summary-Final'!E100-VLOOKUP(FinalComparison!$G100,'SB35 Determination Data'!$K$4:$AN$415,I$2,FALSE)</f>
        <v>0</v>
      </c>
      <c r="J100" s="87">
        <f>'5th Cycle Summary-Final'!F100-VLOOKUP(FinalComparison!$G100,'SB35 Determination Data'!$K$4:$AN$415,J$2,FALSE)</f>
        <v>0</v>
      </c>
      <c r="K100" s="87">
        <f>'5th Cycle Summary-Final'!G100-VLOOKUP(FinalComparison!$G100,'SB35 Determination Data'!$K$4:$AN$415,K$2,FALSE)</f>
        <v>0</v>
      </c>
      <c r="L100" s="87">
        <f>'5th Cycle Summary-Final'!H100-VLOOKUP(FinalComparison!$G100,'SB35 Determination Data'!$K$4:$AN$415,L$2,FALSE)</f>
        <v>14</v>
      </c>
      <c r="M100" s="87">
        <f>'5th Cycle Summary-Final'!I100-VLOOKUP(FinalComparison!$G100,'SB35 Determination Data'!$K$4:$AN$415,M$2,FALSE)</f>
        <v>0</v>
      </c>
      <c r="N100" s="87"/>
      <c r="O100" s="87"/>
      <c r="P100" s="87">
        <f>'5th Cycle Summary-Final'!J100-VLOOKUP(FinalComparison!$G100,'SB35 Determination Data'!$K$4:$AN$415,P$2,FALSE)</f>
        <v>14</v>
      </c>
      <c r="Q100" s="87">
        <f>'5th Cycle Summary-Final'!K100-VLOOKUP(FinalComparison!$G100,'SB35 Determination Data'!$K$4:$AN$415,Q$2,FALSE)</f>
        <v>0</v>
      </c>
      <c r="R100" s="87">
        <f>'5th Cycle Summary-Final'!L100-VLOOKUP(FinalComparison!$G100,'SB35 Determination Data'!$K$4:$AN$415,R$2,FALSE)</f>
        <v>0</v>
      </c>
      <c r="S100" s="87">
        <f>'5th Cycle Summary-Final'!M100-VLOOKUP(FinalComparison!$G100,'SB35 Determination Data'!$K$4:$AN$415,S$2,FALSE)</f>
        <v>0</v>
      </c>
      <c r="T100" s="87">
        <f>'5th Cycle Summary-Final'!N100-VLOOKUP(FinalComparison!$G100,'SB35 Determination Data'!$K$4:$AN$415,T$2,FALSE)</f>
        <v>14</v>
      </c>
      <c r="U100" s="80"/>
      <c r="V100" s="80"/>
      <c r="W100" s="87">
        <f>'5th Cycle Summary-Final'!O100-VLOOKUP(FinalComparison!$G100,'SB35 Determination Data'!$K$4:$AN$415,W$2,FALSE)</f>
        <v>0</v>
      </c>
      <c r="X100" s="80"/>
      <c r="Y100" s="87">
        <f>'5th Cycle Summary-Final'!P100-VLOOKUP(FinalComparison!$G100,'SB35 Determination Data'!$K$4:$AN$415,Y$2,FALSE)</f>
        <v>16</v>
      </c>
      <c r="Z100" s="87">
        <f>'5th Cycle Summary-Final'!Q100-VLOOKUP(FinalComparison!$G100,'SB35 Determination Data'!$K$4:$AN$415,Z$2,FALSE)</f>
        <v>0</v>
      </c>
      <c r="AA100" s="87">
        <f>'5th Cycle Summary-Final'!R100-VLOOKUP(FinalComparison!$G100,'SB35 Determination Data'!$K$4:$AN$415,AA$2,FALSE)</f>
        <v>16</v>
      </c>
      <c r="AB100" s="87">
        <f>'5th Cycle Summary-Final'!S100-VLOOKUP(FinalComparison!$G100,'SB35 Determination Data'!$K$4:$AN$415,AB$2,FALSE)</f>
        <v>0</v>
      </c>
      <c r="AC100" s="87">
        <f>'5th Cycle Summary-Final'!T100-VLOOKUP(FinalComparison!$G100,'SB35 Determination Data'!$K$4:$AN$415,AC$2,FALSE)</f>
        <v>39</v>
      </c>
      <c r="AD100" s="87">
        <f>'5th Cycle Summary-Final'!U100-VLOOKUP(FinalComparison!$G100,'SB35 Determination Data'!$K$4:$AN$415,AD$2,FALSE)</f>
        <v>0</v>
      </c>
      <c r="AE100" s="87">
        <f>'5th Cycle Summary-Final'!V100-VLOOKUP(FinalComparison!$G100,'SB35 Determination Data'!$K$4:$AN$415,AE$2,FALSE)</f>
        <v>39</v>
      </c>
      <c r="AF100" s="87">
        <f>'5th Cycle Summary-Final'!W100-VLOOKUP(FinalComparison!$G100,'SB35 Determination Data'!$K$4:$AN$415,AF$2,FALSE)</f>
        <v>0</v>
      </c>
    </row>
    <row r="101" spans="1:32" ht="12.75" customHeight="1" x14ac:dyDescent="0.15">
      <c r="A101" t="s">
        <v>168</v>
      </c>
      <c r="F101" t="s">
        <v>144</v>
      </c>
      <c r="G101" t="s">
        <v>185</v>
      </c>
      <c r="H101" s="87">
        <f>'5th Cycle Summary-Final'!D101-VLOOKUP(FinalComparison!$G101,'SB35 Determination Data'!$K$4:$AN$415,H$2,FALSE)</f>
        <v>0</v>
      </c>
      <c r="I101" s="87">
        <f>'5th Cycle Summary-Final'!E101-VLOOKUP(FinalComparison!$G101,'SB35 Determination Data'!$K$4:$AN$415,I$2,FALSE)</f>
        <v>0</v>
      </c>
      <c r="J101" s="87">
        <f>'5th Cycle Summary-Final'!F101-VLOOKUP(FinalComparison!$G101,'SB35 Determination Data'!$K$4:$AN$415,J$2,FALSE)</f>
        <v>0</v>
      </c>
      <c r="K101" s="87">
        <f>'5th Cycle Summary-Final'!G101-VLOOKUP(FinalComparison!$G101,'SB35 Determination Data'!$K$4:$AN$415,K$2,FALSE)</f>
        <v>0</v>
      </c>
      <c r="L101" s="87">
        <f>'5th Cycle Summary-Final'!H101-VLOOKUP(FinalComparison!$G101,'SB35 Determination Data'!$K$4:$AN$415,L$2,FALSE)</f>
        <v>0</v>
      </c>
      <c r="M101" s="87">
        <f>'5th Cycle Summary-Final'!I101-VLOOKUP(FinalComparison!$G101,'SB35 Determination Data'!$K$4:$AN$415,M$2,FALSE)</f>
        <v>0</v>
      </c>
      <c r="N101" s="87"/>
      <c r="O101" s="87"/>
      <c r="P101" s="87">
        <f>'5th Cycle Summary-Final'!J101-VLOOKUP(FinalComparison!$G101,'SB35 Determination Data'!$K$4:$AN$415,P$2,FALSE)</f>
        <v>0</v>
      </c>
      <c r="Q101" s="87">
        <f>'5th Cycle Summary-Final'!K101-VLOOKUP(FinalComparison!$G101,'SB35 Determination Data'!$K$4:$AN$415,Q$2,FALSE)</f>
        <v>0</v>
      </c>
      <c r="R101" s="87">
        <f>'5th Cycle Summary-Final'!L101-VLOOKUP(FinalComparison!$G101,'SB35 Determination Data'!$K$4:$AN$415,R$2,FALSE)</f>
        <v>0</v>
      </c>
      <c r="S101" s="87">
        <f>'5th Cycle Summary-Final'!M101-VLOOKUP(FinalComparison!$G101,'SB35 Determination Data'!$K$4:$AN$415,S$2,FALSE)</f>
        <v>0</v>
      </c>
      <c r="T101" s="87">
        <f>'5th Cycle Summary-Final'!N101-VLOOKUP(FinalComparison!$G101,'SB35 Determination Data'!$K$4:$AN$415,T$2,FALSE)</f>
        <v>0</v>
      </c>
      <c r="U101" s="80"/>
      <c r="V101" s="80"/>
      <c r="W101" s="87">
        <f>'5th Cycle Summary-Final'!O101-VLOOKUP(FinalComparison!$G101,'SB35 Determination Data'!$K$4:$AN$415,W$2,FALSE)</f>
        <v>0</v>
      </c>
      <c r="X101" s="80"/>
      <c r="Y101" s="87">
        <f>'5th Cycle Summary-Final'!P101-VLOOKUP(FinalComparison!$G101,'SB35 Determination Data'!$K$4:$AN$415,Y$2,FALSE)</f>
        <v>0</v>
      </c>
      <c r="Z101" s="87">
        <f>'5th Cycle Summary-Final'!Q101-VLOOKUP(FinalComparison!$G101,'SB35 Determination Data'!$K$4:$AN$415,Z$2,FALSE)</f>
        <v>0</v>
      </c>
      <c r="AA101" s="87">
        <f>'5th Cycle Summary-Final'!R101-VLOOKUP(FinalComparison!$G101,'SB35 Determination Data'!$K$4:$AN$415,AA$2,FALSE)</f>
        <v>0</v>
      </c>
      <c r="AB101" s="87">
        <f>'5th Cycle Summary-Final'!S101-VLOOKUP(FinalComparison!$G101,'SB35 Determination Data'!$K$4:$AN$415,AB$2,FALSE)</f>
        <v>0</v>
      </c>
      <c r="AC101" s="87">
        <f>'5th Cycle Summary-Final'!T101-VLOOKUP(FinalComparison!$G101,'SB35 Determination Data'!$K$4:$AN$415,AC$2,FALSE)</f>
        <v>0</v>
      </c>
      <c r="AD101" s="87">
        <f>'5th Cycle Summary-Final'!U101-VLOOKUP(FinalComparison!$G101,'SB35 Determination Data'!$K$4:$AN$415,AD$2,FALSE)</f>
        <v>0</v>
      </c>
      <c r="AE101" s="87">
        <f>'5th Cycle Summary-Final'!V101-VLOOKUP(FinalComparison!$G101,'SB35 Determination Data'!$K$4:$AN$415,AE$2,FALSE)</f>
        <v>0</v>
      </c>
      <c r="AF101" s="87">
        <f>'5th Cycle Summary-Final'!W101-VLOOKUP(FinalComparison!$G101,'SB35 Determination Data'!$K$4:$AN$415,AF$2,FALSE)</f>
        <v>0</v>
      </c>
    </row>
    <row r="102" spans="1:32" ht="12.75" customHeight="1" x14ac:dyDescent="0.15">
      <c r="A102" t="s">
        <v>168</v>
      </c>
      <c r="F102" t="s">
        <v>144</v>
      </c>
      <c r="G102" t="s">
        <v>186</v>
      </c>
      <c r="H102" s="87">
        <f>'5th Cycle Summary-Final'!D102-VLOOKUP(FinalComparison!$G102,'SB35 Determination Data'!$K$4:$AN$415,H$2,FALSE)</f>
        <v>0</v>
      </c>
      <c r="I102" s="87">
        <f>'5th Cycle Summary-Final'!E102-VLOOKUP(FinalComparison!$G102,'SB35 Determination Data'!$K$4:$AN$415,I$2,FALSE)</f>
        <v>0</v>
      </c>
      <c r="J102" s="87">
        <f>'5th Cycle Summary-Final'!F102-VLOOKUP(FinalComparison!$G102,'SB35 Determination Data'!$K$4:$AN$415,J$2,FALSE)</f>
        <v>0</v>
      </c>
      <c r="K102" s="87">
        <f>'5th Cycle Summary-Final'!G102-VLOOKUP(FinalComparison!$G102,'SB35 Determination Data'!$K$4:$AN$415,K$2,FALSE)</f>
        <v>0</v>
      </c>
      <c r="L102" s="87">
        <f>'5th Cycle Summary-Final'!H102-VLOOKUP(FinalComparison!$G102,'SB35 Determination Data'!$K$4:$AN$415,L$2,FALSE)</f>
        <v>0</v>
      </c>
      <c r="M102" s="87">
        <f>'5th Cycle Summary-Final'!I102-VLOOKUP(FinalComparison!$G102,'SB35 Determination Data'!$K$4:$AN$415,M$2,FALSE)</f>
        <v>0</v>
      </c>
      <c r="N102" s="87"/>
      <c r="O102" s="87"/>
      <c r="P102" s="87">
        <f>'5th Cycle Summary-Final'!J102-VLOOKUP(FinalComparison!$G102,'SB35 Determination Data'!$K$4:$AN$415,P$2,FALSE)</f>
        <v>0</v>
      </c>
      <c r="Q102" s="87">
        <f>'5th Cycle Summary-Final'!K102-VLOOKUP(FinalComparison!$G102,'SB35 Determination Data'!$K$4:$AN$415,Q$2,FALSE)</f>
        <v>0</v>
      </c>
      <c r="R102" s="87">
        <f>'5th Cycle Summary-Final'!L102-VLOOKUP(FinalComparison!$G102,'SB35 Determination Data'!$K$4:$AN$415,R$2,FALSE)</f>
        <v>0</v>
      </c>
      <c r="S102" s="87">
        <f>'5th Cycle Summary-Final'!M102-VLOOKUP(FinalComparison!$G102,'SB35 Determination Data'!$K$4:$AN$415,S$2,FALSE)</f>
        <v>0</v>
      </c>
      <c r="T102" s="87">
        <f>'5th Cycle Summary-Final'!N102-VLOOKUP(FinalComparison!$G102,'SB35 Determination Data'!$K$4:$AN$415,T$2,FALSE)</f>
        <v>0</v>
      </c>
      <c r="U102" s="80"/>
      <c r="V102" s="80"/>
      <c r="W102" s="87">
        <f>'5th Cycle Summary-Final'!O102-VLOOKUP(FinalComparison!$G102,'SB35 Determination Data'!$K$4:$AN$415,W$2,FALSE)</f>
        <v>0</v>
      </c>
      <c r="X102" s="80"/>
      <c r="Y102" s="87">
        <f>'5th Cycle Summary-Final'!P102-VLOOKUP(FinalComparison!$G102,'SB35 Determination Data'!$K$4:$AN$415,Y$2,FALSE)</f>
        <v>0</v>
      </c>
      <c r="Z102" s="87">
        <f>'5th Cycle Summary-Final'!Q102-VLOOKUP(FinalComparison!$G102,'SB35 Determination Data'!$K$4:$AN$415,Z$2,FALSE)</f>
        <v>0</v>
      </c>
      <c r="AA102" s="87">
        <f>'5th Cycle Summary-Final'!R102-VLOOKUP(FinalComparison!$G102,'SB35 Determination Data'!$K$4:$AN$415,AA$2,FALSE)</f>
        <v>0</v>
      </c>
      <c r="AB102" s="87">
        <f>'5th Cycle Summary-Final'!S102-VLOOKUP(FinalComparison!$G102,'SB35 Determination Data'!$K$4:$AN$415,AB$2,FALSE)</f>
        <v>0</v>
      </c>
      <c r="AC102" s="87">
        <f>'5th Cycle Summary-Final'!T102-VLOOKUP(FinalComparison!$G102,'SB35 Determination Data'!$K$4:$AN$415,AC$2,FALSE)</f>
        <v>0</v>
      </c>
      <c r="AD102" s="87">
        <f>'5th Cycle Summary-Final'!U102-VLOOKUP(FinalComparison!$G102,'SB35 Determination Data'!$K$4:$AN$415,AD$2,FALSE)</f>
        <v>-135</v>
      </c>
      <c r="AE102" s="87">
        <f>'5th Cycle Summary-Final'!V102-VLOOKUP(FinalComparison!$G102,'SB35 Determination Data'!$K$4:$AN$415,AE$2,FALSE)</f>
        <v>135</v>
      </c>
      <c r="AF102" s="87">
        <f>'5th Cycle Summary-Final'!W102-VLOOKUP(FinalComparison!$G102,'SB35 Determination Data'!$K$4:$AN$415,AF$2,FALSE)</f>
        <v>-0.39017341040462428</v>
      </c>
    </row>
    <row r="103" spans="1:32" ht="12.75" customHeight="1" x14ac:dyDescent="0.15">
      <c r="A103" t="s">
        <v>168</v>
      </c>
      <c r="F103" t="s">
        <v>144</v>
      </c>
      <c r="G103" t="s">
        <v>187</v>
      </c>
      <c r="H103" s="87">
        <f>'5th Cycle Summary-Final'!D103-VLOOKUP(FinalComparison!$G103,'SB35 Determination Data'!$K$4:$AN$415,H$2,FALSE)</f>
        <v>0</v>
      </c>
      <c r="I103" s="87">
        <f>'5th Cycle Summary-Final'!E103-VLOOKUP(FinalComparison!$G103,'SB35 Determination Data'!$K$4:$AN$415,I$2,FALSE)</f>
        <v>0</v>
      </c>
      <c r="J103" s="87">
        <f>'5th Cycle Summary-Final'!F103-VLOOKUP(FinalComparison!$G103,'SB35 Determination Data'!$K$4:$AN$415,J$2,FALSE)</f>
        <v>0</v>
      </c>
      <c r="K103" s="87">
        <f>'5th Cycle Summary-Final'!G103-VLOOKUP(FinalComparison!$G103,'SB35 Determination Data'!$K$4:$AN$415,K$2,FALSE)</f>
        <v>0</v>
      </c>
      <c r="L103" s="87">
        <f>'5th Cycle Summary-Final'!H103-VLOOKUP(FinalComparison!$G103,'SB35 Determination Data'!$K$4:$AN$415,L$2,FALSE)</f>
        <v>0</v>
      </c>
      <c r="M103" s="87">
        <f>'5th Cycle Summary-Final'!I103-VLOOKUP(FinalComparison!$G103,'SB35 Determination Data'!$K$4:$AN$415,M$2,FALSE)</f>
        <v>0</v>
      </c>
      <c r="N103" s="87"/>
      <c r="O103" s="87"/>
      <c r="P103" s="87">
        <f>'5th Cycle Summary-Final'!J103-VLOOKUP(FinalComparison!$G103,'SB35 Determination Data'!$K$4:$AN$415,P$2,FALSE)</f>
        <v>0</v>
      </c>
      <c r="Q103" s="87">
        <f>'5th Cycle Summary-Final'!K103-VLOOKUP(FinalComparison!$G103,'SB35 Determination Data'!$K$4:$AN$415,Q$2,FALSE)</f>
        <v>0</v>
      </c>
      <c r="R103" s="87">
        <f>'5th Cycle Summary-Final'!L103-VLOOKUP(FinalComparison!$G103,'SB35 Determination Data'!$K$4:$AN$415,R$2,FALSE)</f>
        <v>0</v>
      </c>
      <c r="S103" s="87">
        <f>'5th Cycle Summary-Final'!M103-VLOOKUP(FinalComparison!$G103,'SB35 Determination Data'!$K$4:$AN$415,S$2,FALSE)</f>
        <v>0</v>
      </c>
      <c r="T103" s="87">
        <f>'5th Cycle Summary-Final'!N103-VLOOKUP(FinalComparison!$G103,'SB35 Determination Data'!$K$4:$AN$415,T$2,FALSE)</f>
        <v>0</v>
      </c>
      <c r="U103" s="80"/>
      <c r="V103" s="80"/>
      <c r="W103" s="87">
        <f>'5th Cycle Summary-Final'!O103-VLOOKUP(FinalComparison!$G103,'SB35 Determination Data'!$K$4:$AN$415,W$2,FALSE)</f>
        <v>0</v>
      </c>
      <c r="X103" s="80"/>
      <c r="Y103" s="87">
        <f>'5th Cycle Summary-Final'!P103-VLOOKUP(FinalComparison!$G103,'SB35 Determination Data'!$K$4:$AN$415,Y$2,FALSE)</f>
        <v>0</v>
      </c>
      <c r="Z103" s="87">
        <f>'5th Cycle Summary-Final'!Q103-VLOOKUP(FinalComparison!$G103,'SB35 Determination Data'!$K$4:$AN$415,Z$2,FALSE)</f>
        <v>0</v>
      </c>
      <c r="AA103" s="87">
        <f>'5th Cycle Summary-Final'!R103-VLOOKUP(FinalComparison!$G103,'SB35 Determination Data'!$K$4:$AN$415,AA$2,FALSE)</f>
        <v>0</v>
      </c>
      <c r="AB103" s="87">
        <f>'5th Cycle Summary-Final'!S103-VLOOKUP(FinalComparison!$G103,'SB35 Determination Data'!$K$4:$AN$415,AB$2,FALSE)</f>
        <v>0</v>
      </c>
      <c r="AC103" s="87">
        <f>'5th Cycle Summary-Final'!T103-VLOOKUP(FinalComparison!$G103,'SB35 Determination Data'!$K$4:$AN$415,AC$2,FALSE)</f>
        <v>0</v>
      </c>
      <c r="AD103" s="87">
        <f>'5th Cycle Summary-Final'!U103-VLOOKUP(FinalComparison!$G103,'SB35 Determination Data'!$K$4:$AN$415,AD$2,FALSE)</f>
        <v>0</v>
      </c>
      <c r="AE103" s="87">
        <f>'5th Cycle Summary-Final'!V103-VLOOKUP(FinalComparison!$G103,'SB35 Determination Data'!$K$4:$AN$415,AE$2,FALSE)</f>
        <v>0</v>
      </c>
      <c r="AF103" s="87">
        <f>'5th Cycle Summary-Final'!W103-VLOOKUP(FinalComparison!$G103,'SB35 Determination Data'!$K$4:$AN$415,AF$2,FALSE)</f>
        <v>0</v>
      </c>
    </row>
    <row r="104" spans="1:32" ht="12.75" customHeight="1" x14ac:dyDescent="0.15">
      <c r="A104" t="s">
        <v>168</v>
      </c>
      <c r="F104" t="s">
        <v>144</v>
      </c>
      <c r="G104" t="s">
        <v>188</v>
      </c>
      <c r="H104" s="87">
        <f>'5th Cycle Summary-Final'!D104-VLOOKUP(FinalComparison!$G104,'SB35 Determination Data'!$K$4:$AN$415,H$2,FALSE)</f>
        <v>0</v>
      </c>
      <c r="I104" s="87">
        <f>'5th Cycle Summary-Final'!E104-VLOOKUP(FinalComparison!$G104,'SB35 Determination Data'!$K$4:$AN$415,I$2,FALSE)</f>
        <v>0</v>
      </c>
      <c r="J104" s="87">
        <f>'5th Cycle Summary-Final'!F104-VLOOKUP(FinalComparison!$G104,'SB35 Determination Data'!$K$4:$AN$415,J$2,FALSE)</f>
        <v>0</v>
      </c>
      <c r="K104" s="87">
        <f>'5th Cycle Summary-Final'!G104-VLOOKUP(FinalComparison!$G104,'SB35 Determination Data'!$K$4:$AN$415,K$2,FALSE)</f>
        <v>0</v>
      </c>
      <c r="L104" s="87">
        <f>'5th Cycle Summary-Final'!H104-VLOOKUP(FinalComparison!$G104,'SB35 Determination Data'!$K$4:$AN$415,L$2,FALSE)</f>
        <v>0</v>
      </c>
      <c r="M104" s="87">
        <f>'5th Cycle Summary-Final'!I104-VLOOKUP(FinalComparison!$G104,'SB35 Determination Data'!$K$4:$AN$415,M$2,FALSE)</f>
        <v>0</v>
      </c>
      <c r="N104" s="87"/>
      <c r="O104" s="87"/>
      <c r="P104" s="87">
        <f>'5th Cycle Summary-Final'!J104-VLOOKUP(FinalComparison!$G104,'SB35 Determination Data'!$K$4:$AN$415,P$2,FALSE)</f>
        <v>0</v>
      </c>
      <c r="Q104" s="87">
        <f>'5th Cycle Summary-Final'!K104-VLOOKUP(FinalComparison!$G104,'SB35 Determination Data'!$K$4:$AN$415,Q$2,FALSE)</f>
        <v>0</v>
      </c>
      <c r="R104" s="87">
        <f>'5th Cycle Summary-Final'!L104-VLOOKUP(FinalComparison!$G104,'SB35 Determination Data'!$K$4:$AN$415,R$2,FALSE)</f>
        <v>0</v>
      </c>
      <c r="S104" s="87">
        <f>'5th Cycle Summary-Final'!M104-VLOOKUP(FinalComparison!$G104,'SB35 Determination Data'!$K$4:$AN$415,S$2,FALSE)</f>
        <v>0</v>
      </c>
      <c r="T104" s="87">
        <f>'5th Cycle Summary-Final'!N104-VLOOKUP(FinalComparison!$G104,'SB35 Determination Data'!$K$4:$AN$415,T$2,FALSE)</f>
        <v>0</v>
      </c>
      <c r="U104" s="80"/>
      <c r="V104" s="80"/>
      <c r="W104" s="87">
        <f>'5th Cycle Summary-Final'!O104-VLOOKUP(FinalComparison!$G104,'SB35 Determination Data'!$K$4:$AN$415,W$2,FALSE)</f>
        <v>0</v>
      </c>
      <c r="X104" s="80"/>
      <c r="Y104" s="87">
        <f>'5th Cycle Summary-Final'!P104-VLOOKUP(FinalComparison!$G104,'SB35 Determination Data'!$K$4:$AN$415,Y$2,FALSE)</f>
        <v>0</v>
      </c>
      <c r="Z104" s="87">
        <f>'5th Cycle Summary-Final'!Q104-VLOOKUP(FinalComparison!$G104,'SB35 Determination Data'!$K$4:$AN$415,Z$2,FALSE)</f>
        <v>0</v>
      </c>
      <c r="AA104" s="87">
        <f>'5th Cycle Summary-Final'!R104-VLOOKUP(FinalComparison!$G104,'SB35 Determination Data'!$K$4:$AN$415,AA$2,FALSE)</f>
        <v>0</v>
      </c>
      <c r="AB104" s="87">
        <f>'5th Cycle Summary-Final'!S104-VLOOKUP(FinalComparison!$G104,'SB35 Determination Data'!$K$4:$AN$415,AB$2,FALSE)</f>
        <v>0</v>
      </c>
      <c r="AC104" s="87">
        <f>'5th Cycle Summary-Final'!T104-VLOOKUP(FinalComparison!$G104,'SB35 Determination Data'!$K$4:$AN$415,AC$2,FALSE)</f>
        <v>0</v>
      </c>
      <c r="AD104" s="87">
        <f>'5th Cycle Summary-Final'!U104-VLOOKUP(FinalComparison!$G104,'SB35 Determination Data'!$K$4:$AN$415,AD$2,FALSE)</f>
        <v>0</v>
      </c>
      <c r="AE104" s="87">
        <f>'5th Cycle Summary-Final'!V104-VLOOKUP(FinalComparison!$G104,'SB35 Determination Data'!$K$4:$AN$415,AE$2,FALSE)</f>
        <v>0</v>
      </c>
      <c r="AF104" s="87">
        <f>'5th Cycle Summary-Final'!W104-VLOOKUP(FinalComparison!$G104,'SB35 Determination Data'!$K$4:$AN$415,AF$2,FALSE)</f>
        <v>0</v>
      </c>
    </row>
    <row r="105" spans="1:32" ht="12.75" customHeight="1" x14ac:dyDescent="0.15">
      <c r="A105" t="s">
        <v>168</v>
      </c>
      <c r="F105" t="s">
        <v>144</v>
      </c>
      <c r="G105" t="s">
        <v>189</v>
      </c>
      <c r="H105" s="87">
        <f>'5th Cycle Summary-Final'!D105-VLOOKUP(FinalComparison!$G105,'SB35 Determination Data'!$K$4:$AN$415,H$2,FALSE)</f>
        <v>0</v>
      </c>
      <c r="I105" s="87">
        <f>'5th Cycle Summary-Final'!E105-VLOOKUP(FinalComparison!$G105,'SB35 Determination Data'!$K$4:$AN$415,I$2,FALSE)</f>
        <v>0</v>
      </c>
      <c r="J105" s="87">
        <f>'5th Cycle Summary-Final'!F105-VLOOKUP(FinalComparison!$G105,'SB35 Determination Data'!$K$4:$AN$415,J$2,FALSE)</f>
        <v>0</v>
      </c>
      <c r="K105" s="87">
        <f>'5th Cycle Summary-Final'!G105-VLOOKUP(FinalComparison!$G105,'SB35 Determination Data'!$K$4:$AN$415,K$2,FALSE)</f>
        <v>0</v>
      </c>
      <c r="L105" s="87">
        <f>'5th Cycle Summary-Final'!H105-VLOOKUP(FinalComparison!$G105,'SB35 Determination Data'!$K$4:$AN$415,L$2,FALSE)</f>
        <v>0</v>
      </c>
      <c r="M105" s="87">
        <f>'5th Cycle Summary-Final'!I105-VLOOKUP(FinalComparison!$G105,'SB35 Determination Data'!$K$4:$AN$415,M$2,FALSE)</f>
        <v>0</v>
      </c>
      <c r="N105" s="87"/>
      <c r="O105" s="87"/>
      <c r="P105" s="87">
        <f>'5th Cycle Summary-Final'!J105-VLOOKUP(FinalComparison!$G105,'SB35 Determination Data'!$K$4:$AN$415,P$2,FALSE)</f>
        <v>0</v>
      </c>
      <c r="Q105" s="87">
        <f>'5th Cycle Summary-Final'!K105-VLOOKUP(FinalComparison!$G105,'SB35 Determination Data'!$K$4:$AN$415,Q$2,FALSE)</f>
        <v>0</v>
      </c>
      <c r="R105" s="87">
        <f>'5th Cycle Summary-Final'!L105-VLOOKUP(FinalComparison!$G105,'SB35 Determination Data'!$K$4:$AN$415,R$2,FALSE)</f>
        <v>0</v>
      </c>
      <c r="S105" s="87">
        <f>'5th Cycle Summary-Final'!M105-VLOOKUP(FinalComparison!$G105,'SB35 Determination Data'!$K$4:$AN$415,S$2,FALSE)</f>
        <v>0</v>
      </c>
      <c r="T105" s="87">
        <f>'5th Cycle Summary-Final'!N105-VLOOKUP(FinalComparison!$G105,'SB35 Determination Data'!$K$4:$AN$415,T$2,FALSE)</f>
        <v>0</v>
      </c>
      <c r="U105" s="80"/>
      <c r="V105" s="80"/>
      <c r="W105" s="87">
        <f>'5th Cycle Summary-Final'!O105-VLOOKUP(FinalComparison!$G105,'SB35 Determination Data'!$K$4:$AN$415,W$2,FALSE)</f>
        <v>0</v>
      </c>
      <c r="X105" s="80"/>
      <c r="Y105" s="87">
        <f>'5th Cycle Summary-Final'!P105-VLOOKUP(FinalComparison!$G105,'SB35 Determination Data'!$K$4:$AN$415,Y$2,FALSE)</f>
        <v>0</v>
      </c>
      <c r="Z105" s="87">
        <f>'5th Cycle Summary-Final'!Q105-VLOOKUP(FinalComparison!$G105,'SB35 Determination Data'!$K$4:$AN$415,Z$2,FALSE)</f>
        <v>0</v>
      </c>
      <c r="AA105" s="87">
        <f>'5th Cycle Summary-Final'!R105-VLOOKUP(FinalComparison!$G105,'SB35 Determination Data'!$K$4:$AN$415,AA$2,FALSE)</f>
        <v>0</v>
      </c>
      <c r="AB105" s="87">
        <f>'5th Cycle Summary-Final'!S105-VLOOKUP(FinalComparison!$G105,'SB35 Determination Data'!$K$4:$AN$415,AB$2,FALSE)</f>
        <v>0</v>
      </c>
      <c r="AC105" s="87">
        <f>'5th Cycle Summary-Final'!T105-VLOOKUP(FinalComparison!$G105,'SB35 Determination Data'!$K$4:$AN$415,AC$2,FALSE)</f>
        <v>0</v>
      </c>
      <c r="AD105" s="87">
        <f>'5th Cycle Summary-Final'!U105-VLOOKUP(FinalComparison!$G105,'SB35 Determination Data'!$K$4:$AN$415,AD$2,FALSE)</f>
        <v>0</v>
      </c>
      <c r="AE105" s="87">
        <f>'5th Cycle Summary-Final'!V105-VLOOKUP(FinalComparison!$G105,'SB35 Determination Data'!$K$4:$AN$415,AE$2,FALSE)</f>
        <v>0</v>
      </c>
      <c r="AF105" s="87">
        <f>'5th Cycle Summary-Final'!W105-VLOOKUP(FinalComparison!$G105,'SB35 Determination Data'!$K$4:$AN$415,AF$2,FALSE)</f>
        <v>0</v>
      </c>
    </row>
    <row r="106" spans="1:32" ht="12.75" customHeight="1" x14ac:dyDescent="0.15">
      <c r="A106" t="s">
        <v>168</v>
      </c>
      <c r="F106" t="s">
        <v>144</v>
      </c>
      <c r="G106" t="s">
        <v>190</v>
      </c>
      <c r="H106" s="87">
        <f>'5th Cycle Summary-Final'!D106-VLOOKUP(FinalComparison!$G106,'SB35 Determination Data'!$K$4:$AN$415,H$2,FALSE)</f>
        <v>0</v>
      </c>
      <c r="I106" s="87">
        <f>'5th Cycle Summary-Final'!E106-VLOOKUP(FinalComparison!$G106,'SB35 Determination Data'!$K$4:$AN$415,I$2,FALSE)</f>
        <v>0</v>
      </c>
      <c r="J106" s="87">
        <f>'5th Cycle Summary-Final'!F106-VLOOKUP(FinalComparison!$G106,'SB35 Determination Data'!$K$4:$AN$415,J$2,FALSE)</f>
        <v>0</v>
      </c>
      <c r="K106" s="87">
        <f>'5th Cycle Summary-Final'!G106-VLOOKUP(FinalComparison!$G106,'SB35 Determination Data'!$K$4:$AN$415,K$2,FALSE)</f>
        <v>0</v>
      </c>
      <c r="L106" s="87">
        <f>'5th Cycle Summary-Final'!H106-VLOOKUP(FinalComparison!$G106,'SB35 Determination Data'!$K$4:$AN$415,L$2,FALSE)</f>
        <v>0</v>
      </c>
      <c r="M106" s="87">
        <f>'5th Cycle Summary-Final'!I106-VLOOKUP(FinalComparison!$G106,'SB35 Determination Data'!$K$4:$AN$415,M$2,FALSE)</f>
        <v>0</v>
      </c>
      <c r="N106" s="87"/>
      <c r="O106" s="87"/>
      <c r="P106" s="87">
        <f>'5th Cycle Summary-Final'!J106-VLOOKUP(FinalComparison!$G106,'SB35 Determination Data'!$K$4:$AN$415,P$2,FALSE)</f>
        <v>0</v>
      </c>
      <c r="Q106" s="87">
        <f>'5th Cycle Summary-Final'!K106-VLOOKUP(FinalComparison!$G106,'SB35 Determination Data'!$K$4:$AN$415,Q$2,FALSE)</f>
        <v>0</v>
      </c>
      <c r="R106" s="87">
        <f>'5th Cycle Summary-Final'!L106-VLOOKUP(FinalComparison!$G106,'SB35 Determination Data'!$K$4:$AN$415,R$2,FALSE)</f>
        <v>0</v>
      </c>
      <c r="S106" s="87">
        <f>'5th Cycle Summary-Final'!M106-VLOOKUP(FinalComparison!$G106,'SB35 Determination Data'!$K$4:$AN$415,S$2,FALSE)</f>
        <v>0</v>
      </c>
      <c r="T106" s="87">
        <f>'5th Cycle Summary-Final'!N106-VLOOKUP(FinalComparison!$G106,'SB35 Determination Data'!$K$4:$AN$415,T$2,FALSE)</f>
        <v>0</v>
      </c>
      <c r="U106" s="80"/>
      <c r="V106" s="80"/>
      <c r="W106" s="87">
        <f>'5th Cycle Summary-Final'!O106-VLOOKUP(FinalComparison!$G106,'SB35 Determination Data'!$K$4:$AN$415,W$2,FALSE)</f>
        <v>0</v>
      </c>
      <c r="X106" s="80"/>
      <c r="Y106" s="87">
        <f>'5th Cycle Summary-Final'!P106-VLOOKUP(FinalComparison!$G106,'SB35 Determination Data'!$K$4:$AN$415,Y$2,FALSE)</f>
        <v>0</v>
      </c>
      <c r="Z106" s="87">
        <f>'5th Cycle Summary-Final'!Q106-VLOOKUP(FinalComparison!$G106,'SB35 Determination Data'!$K$4:$AN$415,Z$2,FALSE)</f>
        <v>0</v>
      </c>
      <c r="AA106" s="87">
        <f>'5th Cycle Summary-Final'!R106-VLOOKUP(FinalComparison!$G106,'SB35 Determination Data'!$K$4:$AN$415,AA$2,FALSE)</f>
        <v>0</v>
      </c>
      <c r="AB106" s="87">
        <f>'5th Cycle Summary-Final'!S106-VLOOKUP(FinalComparison!$G106,'SB35 Determination Data'!$K$4:$AN$415,AB$2,FALSE)</f>
        <v>0</v>
      </c>
      <c r="AC106" s="87">
        <f>'5th Cycle Summary-Final'!T106-VLOOKUP(FinalComparison!$G106,'SB35 Determination Data'!$K$4:$AN$415,AC$2,FALSE)</f>
        <v>0</v>
      </c>
      <c r="AD106" s="87">
        <f>'5th Cycle Summary-Final'!U106-VLOOKUP(FinalComparison!$G106,'SB35 Determination Data'!$K$4:$AN$415,AD$2,FALSE)</f>
        <v>0</v>
      </c>
      <c r="AE106" s="87">
        <f>'5th Cycle Summary-Final'!V106-VLOOKUP(FinalComparison!$G106,'SB35 Determination Data'!$K$4:$AN$415,AE$2,FALSE)</f>
        <v>0</v>
      </c>
      <c r="AF106" s="87">
        <f>'5th Cycle Summary-Final'!W106-VLOOKUP(FinalComparison!$G106,'SB35 Determination Data'!$K$4:$AN$415,AF$2,FALSE)</f>
        <v>0</v>
      </c>
    </row>
    <row r="107" spans="1:32" ht="12.75" customHeight="1" x14ac:dyDescent="0.15">
      <c r="A107" t="s">
        <v>168</v>
      </c>
      <c r="F107" t="s">
        <v>144</v>
      </c>
      <c r="G107" t="s">
        <v>191</v>
      </c>
      <c r="H107" s="87">
        <f>'5th Cycle Summary-Final'!D107-VLOOKUP(FinalComparison!$G107,'SB35 Determination Data'!$K$4:$AN$415,H$2,FALSE)</f>
        <v>0</v>
      </c>
      <c r="I107" s="87">
        <f>'5th Cycle Summary-Final'!E107-VLOOKUP(FinalComparison!$G107,'SB35 Determination Data'!$K$4:$AN$415,I$2,FALSE)</f>
        <v>0</v>
      </c>
      <c r="J107" s="87">
        <f>'5th Cycle Summary-Final'!F107-VLOOKUP(FinalComparison!$G107,'SB35 Determination Data'!$K$4:$AN$415,J$2,FALSE)</f>
        <v>0</v>
      </c>
      <c r="K107" s="87">
        <f>'5th Cycle Summary-Final'!G107-VLOOKUP(FinalComparison!$G107,'SB35 Determination Data'!$K$4:$AN$415,K$2,FALSE)</f>
        <v>0</v>
      </c>
      <c r="L107" s="87">
        <f>'5th Cycle Summary-Final'!H107-VLOOKUP(FinalComparison!$G107,'SB35 Determination Data'!$K$4:$AN$415,L$2,FALSE)</f>
        <v>0</v>
      </c>
      <c r="M107" s="87">
        <f>'5th Cycle Summary-Final'!I107-VLOOKUP(FinalComparison!$G107,'SB35 Determination Data'!$K$4:$AN$415,M$2,FALSE)</f>
        <v>0</v>
      </c>
      <c r="N107" s="87"/>
      <c r="O107" s="87"/>
      <c r="P107" s="87">
        <f>'5th Cycle Summary-Final'!J107-VLOOKUP(FinalComparison!$G107,'SB35 Determination Data'!$K$4:$AN$415,P$2,FALSE)</f>
        <v>0</v>
      </c>
      <c r="Q107" s="87">
        <f>'5th Cycle Summary-Final'!K107-VLOOKUP(FinalComparison!$G107,'SB35 Determination Data'!$K$4:$AN$415,Q$2,FALSE)</f>
        <v>0</v>
      </c>
      <c r="R107" s="87">
        <f>'5th Cycle Summary-Final'!L107-VLOOKUP(FinalComparison!$G107,'SB35 Determination Data'!$K$4:$AN$415,R$2,FALSE)</f>
        <v>0</v>
      </c>
      <c r="S107" s="87">
        <f>'5th Cycle Summary-Final'!M107-VLOOKUP(FinalComparison!$G107,'SB35 Determination Data'!$K$4:$AN$415,S$2,FALSE)</f>
        <v>0</v>
      </c>
      <c r="T107" s="87">
        <f>'5th Cycle Summary-Final'!N107-VLOOKUP(FinalComparison!$G107,'SB35 Determination Data'!$K$4:$AN$415,T$2,FALSE)</f>
        <v>0</v>
      </c>
      <c r="U107" s="80"/>
      <c r="V107" s="80"/>
      <c r="W107" s="87">
        <f>'5th Cycle Summary-Final'!O107-VLOOKUP(FinalComparison!$G107,'SB35 Determination Data'!$K$4:$AN$415,W$2,FALSE)</f>
        <v>0</v>
      </c>
      <c r="X107" s="80"/>
      <c r="Y107" s="87">
        <f>'5th Cycle Summary-Final'!P107-VLOOKUP(FinalComparison!$G107,'SB35 Determination Data'!$K$4:$AN$415,Y$2,FALSE)</f>
        <v>0</v>
      </c>
      <c r="Z107" s="87">
        <f>'5th Cycle Summary-Final'!Q107-VLOOKUP(FinalComparison!$G107,'SB35 Determination Data'!$K$4:$AN$415,Z$2,FALSE)</f>
        <v>0</v>
      </c>
      <c r="AA107" s="87">
        <f>'5th Cycle Summary-Final'!R107-VLOOKUP(FinalComparison!$G107,'SB35 Determination Data'!$K$4:$AN$415,AA$2,FALSE)</f>
        <v>0</v>
      </c>
      <c r="AB107" s="87">
        <f>'5th Cycle Summary-Final'!S107-VLOOKUP(FinalComparison!$G107,'SB35 Determination Data'!$K$4:$AN$415,AB$2,FALSE)</f>
        <v>0</v>
      </c>
      <c r="AC107" s="87">
        <f>'5th Cycle Summary-Final'!T107-VLOOKUP(FinalComparison!$G107,'SB35 Determination Data'!$K$4:$AN$415,AC$2,FALSE)</f>
        <v>40</v>
      </c>
      <c r="AD107" s="87">
        <f>'5th Cycle Summary-Final'!U107-VLOOKUP(FinalComparison!$G107,'SB35 Determination Data'!$K$4:$AN$415,AD$2,FALSE)</f>
        <v>0</v>
      </c>
      <c r="AE107" s="87">
        <f>'5th Cycle Summary-Final'!V107-VLOOKUP(FinalComparison!$G107,'SB35 Determination Data'!$K$4:$AN$415,AE$2,FALSE)</f>
        <v>0</v>
      </c>
      <c r="AF107" s="87">
        <f>'5th Cycle Summary-Final'!W107-VLOOKUP(FinalComparison!$G107,'SB35 Determination Data'!$K$4:$AN$415,AF$2,FALSE)</f>
        <v>-0.23569886176481347</v>
      </c>
    </row>
    <row r="108" spans="1:32" ht="12.75" customHeight="1" x14ac:dyDescent="0.15">
      <c r="A108" t="s">
        <v>168</v>
      </c>
      <c r="F108" t="s">
        <v>144</v>
      </c>
      <c r="G108" t="s">
        <v>192</v>
      </c>
      <c r="H108" s="87">
        <f>'5th Cycle Summary-Final'!D108-VLOOKUP(FinalComparison!$G108,'SB35 Determination Data'!$K$4:$AN$415,H$2,FALSE)</f>
        <v>0</v>
      </c>
      <c r="I108" s="87">
        <f>'5th Cycle Summary-Final'!E108-VLOOKUP(FinalComparison!$G108,'SB35 Determination Data'!$K$4:$AN$415,I$2,FALSE)</f>
        <v>0</v>
      </c>
      <c r="J108" s="87">
        <f>'5th Cycle Summary-Final'!F108-VLOOKUP(FinalComparison!$G108,'SB35 Determination Data'!$K$4:$AN$415,J$2,FALSE)</f>
        <v>0</v>
      </c>
      <c r="K108" s="87">
        <f>'5th Cycle Summary-Final'!G108-VLOOKUP(FinalComparison!$G108,'SB35 Determination Data'!$K$4:$AN$415,K$2,FALSE)</f>
        <v>0</v>
      </c>
      <c r="L108" s="87">
        <f>'5th Cycle Summary-Final'!H108-VLOOKUP(FinalComparison!$G108,'SB35 Determination Data'!$K$4:$AN$415,L$2,FALSE)</f>
        <v>0</v>
      </c>
      <c r="M108" s="87">
        <f>'5th Cycle Summary-Final'!I108-VLOOKUP(FinalComparison!$G108,'SB35 Determination Data'!$K$4:$AN$415,M$2,FALSE)</f>
        <v>0</v>
      </c>
      <c r="N108" s="87"/>
      <c r="O108" s="87"/>
      <c r="P108" s="87">
        <f>'5th Cycle Summary-Final'!J108-VLOOKUP(FinalComparison!$G108,'SB35 Determination Data'!$K$4:$AN$415,P$2,FALSE)</f>
        <v>0</v>
      </c>
      <c r="Q108" s="87">
        <f>'5th Cycle Summary-Final'!K108-VLOOKUP(FinalComparison!$G108,'SB35 Determination Data'!$K$4:$AN$415,Q$2,FALSE)</f>
        <v>0</v>
      </c>
      <c r="R108" s="87">
        <f>'5th Cycle Summary-Final'!L108-VLOOKUP(FinalComparison!$G108,'SB35 Determination Data'!$K$4:$AN$415,R$2,FALSE)</f>
        <v>0</v>
      </c>
      <c r="S108" s="87">
        <f>'5th Cycle Summary-Final'!M108-VLOOKUP(FinalComparison!$G108,'SB35 Determination Data'!$K$4:$AN$415,S$2,FALSE)</f>
        <v>0</v>
      </c>
      <c r="T108" s="87">
        <f>'5th Cycle Summary-Final'!N108-VLOOKUP(FinalComparison!$G108,'SB35 Determination Data'!$K$4:$AN$415,T$2,FALSE)</f>
        <v>0</v>
      </c>
      <c r="U108" s="80"/>
      <c r="V108" s="80"/>
      <c r="W108" s="87">
        <f>'5th Cycle Summary-Final'!O108-VLOOKUP(FinalComparison!$G108,'SB35 Determination Data'!$K$4:$AN$415,W$2,FALSE)</f>
        <v>0</v>
      </c>
      <c r="X108" s="80"/>
      <c r="Y108" s="87">
        <f>'5th Cycle Summary-Final'!P108-VLOOKUP(FinalComparison!$G108,'SB35 Determination Data'!$K$4:$AN$415,Y$2,FALSE)</f>
        <v>0</v>
      </c>
      <c r="Z108" s="87">
        <f>'5th Cycle Summary-Final'!Q108-VLOOKUP(FinalComparison!$G108,'SB35 Determination Data'!$K$4:$AN$415,Z$2,FALSE)</f>
        <v>0</v>
      </c>
      <c r="AA108" s="87">
        <f>'5th Cycle Summary-Final'!R108-VLOOKUP(FinalComparison!$G108,'SB35 Determination Data'!$K$4:$AN$415,AA$2,FALSE)</f>
        <v>0</v>
      </c>
      <c r="AB108" s="87">
        <f>'5th Cycle Summary-Final'!S108-VLOOKUP(FinalComparison!$G108,'SB35 Determination Data'!$K$4:$AN$415,AB$2,FALSE)</f>
        <v>0</v>
      </c>
      <c r="AC108" s="87">
        <f>'5th Cycle Summary-Final'!T108-VLOOKUP(FinalComparison!$G108,'SB35 Determination Data'!$K$4:$AN$415,AC$2,FALSE)</f>
        <v>0</v>
      </c>
      <c r="AD108" s="87">
        <f>'5th Cycle Summary-Final'!U108-VLOOKUP(FinalComparison!$G108,'SB35 Determination Data'!$K$4:$AN$415,AD$2,FALSE)</f>
        <v>0</v>
      </c>
      <c r="AE108" s="87">
        <f>'5th Cycle Summary-Final'!V108-VLOOKUP(FinalComparison!$G108,'SB35 Determination Data'!$K$4:$AN$415,AE$2,FALSE)</f>
        <v>0</v>
      </c>
      <c r="AF108" s="87">
        <f>'5th Cycle Summary-Final'!W108-VLOOKUP(FinalComparison!$G108,'SB35 Determination Data'!$K$4:$AN$415,AF$2,FALSE)</f>
        <v>0</v>
      </c>
    </row>
    <row r="109" spans="1:32" ht="12.75" customHeight="1" x14ac:dyDescent="0.15">
      <c r="A109" t="s">
        <v>168</v>
      </c>
      <c r="F109" t="s">
        <v>144</v>
      </c>
      <c r="G109" t="s">
        <v>193</v>
      </c>
      <c r="H109" s="87">
        <f>'5th Cycle Summary-Final'!D109-VLOOKUP(FinalComparison!$G109,'SB35 Determination Data'!$K$4:$AN$415,H$2,FALSE)</f>
        <v>0</v>
      </c>
      <c r="I109" s="87">
        <f>'5th Cycle Summary-Final'!E109-VLOOKUP(FinalComparison!$G109,'SB35 Determination Data'!$K$4:$AN$415,I$2,FALSE)</f>
        <v>0</v>
      </c>
      <c r="J109" s="87">
        <f>'5th Cycle Summary-Final'!F109-VLOOKUP(FinalComparison!$G109,'SB35 Determination Data'!$K$4:$AN$415,J$2,FALSE)</f>
        <v>0</v>
      </c>
      <c r="K109" s="87">
        <f>'5th Cycle Summary-Final'!G109-VLOOKUP(FinalComparison!$G109,'SB35 Determination Data'!$K$4:$AN$415,K$2,FALSE)</f>
        <v>0</v>
      </c>
      <c r="L109" s="87">
        <f>'5th Cycle Summary-Final'!H109-VLOOKUP(FinalComparison!$G109,'SB35 Determination Data'!$K$4:$AN$415,L$2,FALSE)</f>
        <v>0</v>
      </c>
      <c r="M109" s="87">
        <f>'5th Cycle Summary-Final'!I109-VLOOKUP(FinalComparison!$G109,'SB35 Determination Data'!$K$4:$AN$415,M$2,FALSE)</f>
        <v>0</v>
      </c>
      <c r="N109" s="87"/>
      <c r="O109" s="87"/>
      <c r="P109" s="87">
        <f>'5th Cycle Summary-Final'!J109-VLOOKUP(FinalComparison!$G109,'SB35 Determination Data'!$K$4:$AN$415,P$2,FALSE)</f>
        <v>0</v>
      </c>
      <c r="Q109" s="87">
        <f>'5th Cycle Summary-Final'!K109-VLOOKUP(FinalComparison!$G109,'SB35 Determination Data'!$K$4:$AN$415,Q$2,FALSE)</f>
        <v>0</v>
      </c>
      <c r="R109" s="87">
        <f>'5th Cycle Summary-Final'!L109-VLOOKUP(FinalComparison!$G109,'SB35 Determination Data'!$K$4:$AN$415,R$2,FALSE)</f>
        <v>0</v>
      </c>
      <c r="S109" s="87">
        <f>'5th Cycle Summary-Final'!M109-VLOOKUP(FinalComparison!$G109,'SB35 Determination Data'!$K$4:$AN$415,S$2,FALSE)</f>
        <v>0</v>
      </c>
      <c r="T109" s="87">
        <f>'5th Cycle Summary-Final'!N109-VLOOKUP(FinalComparison!$G109,'SB35 Determination Data'!$K$4:$AN$415,T$2,FALSE)</f>
        <v>0</v>
      </c>
      <c r="U109" s="80"/>
      <c r="V109" s="80"/>
      <c r="W109" s="87">
        <f>'5th Cycle Summary-Final'!O109-VLOOKUP(FinalComparison!$G109,'SB35 Determination Data'!$K$4:$AN$415,W$2,FALSE)</f>
        <v>0</v>
      </c>
      <c r="X109" s="80"/>
      <c r="Y109" s="87">
        <f>'5th Cycle Summary-Final'!P109-VLOOKUP(FinalComparison!$G109,'SB35 Determination Data'!$K$4:$AN$415,Y$2,FALSE)</f>
        <v>0</v>
      </c>
      <c r="Z109" s="87">
        <f>'5th Cycle Summary-Final'!Q109-VLOOKUP(FinalComparison!$G109,'SB35 Determination Data'!$K$4:$AN$415,Z$2,FALSE)</f>
        <v>0</v>
      </c>
      <c r="AA109" s="87">
        <f>'5th Cycle Summary-Final'!R109-VLOOKUP(FinalComparison!$G109,'SB35 Determination Data'!$K$4:$AN$415,AA$2,FALSE)</f>
        <v>0</v>
      </c>
      <c r="AB109" s="87">
        <f>'5th Cycle Summary-Final'!S109-VLOOKUP(FinalComparison!$G109,'SB35 Determination Data'!$K$4:$AN$415,AB$2,FALSE)</f>
        <v>0</v>
      </c>
      <c r="AC109" s="87">
        <f>'5th Cycle Summary-Final'!T109-VLOOKUP(FinalComparison!$G109,'SB35 Determination Data'!$K$4:$AN$415,AC$2,FALSE)</f>
        <v>0</v>
      </c>
      <c r="AD109" s="87">
        <f>'5th Cycle Summary-Final'!U109-VLOOKUP(FinalComparison!$G109,'SB35 Determination Data'!$K$4:$AN$415,AD$2,FALSE)</f>
        <v>0</v>
      </c>
      <c r="AE109" s="87">
        <f>'5th Cycle Summary-Final'!V109-VLOOKUP(FinalComparison!$G109,'SB35 Determination Data'!$K$4:$AN$415,AE$2,FALSE)</f>
        <v>0</v>
      </c>
      <c r="AF109" s="87">
        <f>'5th Cycle Summary-Final'!W109-VLOOKUP(FinalComparison!$G109,'SB35 Determination Data'!$K$4:$AN$415,AF$2,FALSE)</f>
        <v>0</v>
      </c>
    </row>
    <row r="110" spans="1:32" ht="12.75" customHeight="1" x14ac:dyDescent="0.15">
      <c r="A110" t="s">
        <v>168</v>
      </c>
      <c r="F110" t="s">
        <v>144</v>
      </c>
      <c r="G110" t="s">
        <v>194</v>
      </c>
      <c r="H110" s="87">
        <f>'5th Cycle Summary-Final'!D110-VLOOKUP(FinalComparison!$G110,'SB35 Determination Data'!$K$4:$AN$415,H$2,FALSE)</f>
        <v>0</v>
      </c>
      <c r="I110" s="87">
        <f>'5th Cycle Summary-Final'!E110-VLOOKUP(FinalComparison!$G110,'SB35 Determination Data'!$K$4:$AN$415,I$2,FALSE)</f>
        <v>0</v>
      </c>
      <c r="J110" s="87">
        <f>'5th Cycle Summary-Final'!F110-VLOOKUP(FinalComparison!$G110,'SB35 Determination Data'!$K$4:$AN$415,J$2,FALSE)</f>
        <v>0</v>
      </c>
      <c r="K110" s="87">
        <f>'5th Cycle Summary-Final'!G110-VLOOKUP(FinalComparison!$G110,'SB35 Determination Data'!$K$4:$AN$415,K$2,FALSE)</f>
        <v>0</v>
      </c>
      <c r="L110" s="87">
        <f>'5th Cycle Summary-Final'!H110-VLOOKUP(FinalComparison!$G110,'SB35 Determination Data'!$K$4:$AN$415,L$2,FALSE)</f>
        <v>0</v>
      </c>
      <c r="M110" s="87">
        <f>'5th Cycle Summary-Final'!I110-VLOOKUP(FinalComparison!$G110,'SB35 Determination Data'!$K$4:$AN$415,M$2,FALSE)</f>
        <v>0</v>
      </c>
      <c r="N110" s="87"/>
      <c r="O110" s="87"/>
      <c r="P110" s="87">
        <f>'5th Cycle Summary-Final'!J110-VLOOKUP(FinalComparison!$G110,'SB35 Determination Data'!$K$4:$AN$415,P$2,FALSE)</f>
        <v>0</v>
      </c>
      <c r="Q110" s="87">
        <f>'5th Cycle Summary-Final'!K110-VLOOKUP(FinalComparison!$G110,'SB35 Determination Data'!$K$4:$AN$415,Q$2,FALSE)</f>
        <v>0</v>
      </c>
      <c r="R110" s="87">
        <f>'5th Cycle Summary-Final'!L110-VLOOKUP(FinalComparison!$G110,'SB35 Determination Data'!$K$4:$AN$415,R$2,FALSE)</f>
        <v>0</v>
      </c>
      <c r="S110" s="87">
        <f>'5th Cycle Summary-Final'!M110-VLOOKUP(FinalComparison!$G110,'SB35 Determination Data'!$K$4:$AN$415,S$2,FALSE)</f>
        <v>0</v>
      </c>
      <c r="T110" s="87">
        <f>'5th Cycle Summary-Final'!N110-VLOOKUP(FinalComparison!$G110,'SB35 Determination Data'!$K$4:$AN$415,T$2,FALSE)</f>
        <v>0</v>
      </c>
      <c r="U110" s="80"/>
      <c r="V110" s="80"/>
      <c r="W110" s="87">
        <f>'5th Cycle Summary-Final'!O110-VLOOKUP(FinalComparison!$G110,'SB35 Determination Data'!$K$4:$AN$415,W$2,FALSE)</f>
        <v>0</v>
      </c>
      <c r="X110" s="80"/>
      <c r="Y110" s="87">
        <f>'5th Cycle Summary-Final'!P110-VLOOKUP(FinalComparison!$G110,'SB35 Determination Data'!$K$4:$AN$415,Y$2,FALSE)</f>
        <v>0</v>
      </c>
      <c r="Z110" s="87">
        <f>'5th Cycle Summary-Final'!Q110-VLOOKUP(FinalComparison!$G110,'SB35 Determination Data'!$K$4:$AN$415,Z$2,FALSE)</f>
        <v>0</v>
      </c>
      <c r="AA110" s="87">
        <f>'5th Cycle Summary-Final'!R110-VLOOKUP(FinalComparison!$G110,'SB35 Determination Data'!$K$4:$AN$415,AA$2,FALSE)</f>
        <v>0</v>
      </c>
      <c r="AB110" s="87">
        <f>'5th Cycle Summary-Final'!S110-VLOOKUP(FinalComparison!$G110,'SB35 Determination Data'!$K$4:$AN$415,AB$2,FALSE)</f>
        <v>0</v>
      </c>
      <c r="AC110" s="87">
        <f>'5th Cycle Summary-Final'!T110-VLOOKUP(FinalComparison!$G110,'SB35 Determination Data'!$K$4:$AN$415,AC$2,FALSE)</f>
        <v>0</v>
      </c>
      <c r="AD110" s="87">
        <f>'5th Cycle Summary-Final'!U110-VLOOKUP(FinalComparison!$G110,'SB35 Determination Data'!$K$4:$AN$415,AD$2,FALSE)</f>
        <v>0</v>
      </c>
      <c r="AE110" s="87">
        <f>'5th Cycle Summary-Final'!V110-VLOOKUP(FinalComparison!$G110,'SB35 Determination Data'!$K$4:$AN$415,AE$2,FALSE)</f>
        <v>0</v>
      </c>
      <c r="AF110" s="87">
        <f>'5th Cycle Summary-Final'!W110-VLOOKUP(FinalComparison!$G110,'SB35 Determination Data'!$K$4:$AN$415,AF$2,FALSE)</f>
        <v>0</v>
      </c>
    </row>
    <row r="111" spans="1:32" ht="12.75" customHeight="1" x14ac:dyDescent="0.15">
      <c r="A111" t="s">
        <v>168</v>
      </c>
      <c r="F111" t="s">
        <v>144</v>
      </c>
      <c r="G111" t="s">
        <v>195</v>
      </c>
      <c r="H111" s="87">
        <f>'5th Cycle Summary-Final'!D111-VLOOKUP(FinalComparison!$G111,'SB35 Determination Data'!$K$4:$AN$415,H$2,FALSE)</f>
        <v>62</v>
      </c>
      <c r="I111" s="87">
        <f>'5th Cycle Summary-Final'!E111-VLOOKUP(FinalComparison!$G111,'SB35 Determination Data'!$K$4:$AN$415,I$2,FALSE)</f>
        <v>0</v>
      </c>
      <c r="J111" s="87">
        <f>'5th Cycle Summary-Final'!F111-VLOOKUP(FinalComparison!$G111,'SB35 Determination Data'!$K$4:$AN$415,J$2,FALSE)</f>
        <v>0</v>
      </c>
      <c r="K111" s="87">
        <f>'5th Cycle Summary-Final'!G111-VLOOKUP(FinalComparison!$G111,'SB35 Determination Data'!$K$4:$AN$415,K$2,FALSE)</f>
        <v>0</v>
      </c>
      <c r="L111" s="87">
        <f>'5th Cycle Summary-Final'!H111-VLOOKUP(FinalComparison!$G111,'SB35 Determination Data'!$K$4:$AN$415,L$2,FALSE)</f>
        <v>62</v>
      </c>
      <c r="M111" s="87">
        <f>'5th Cycle Summary-Final'!I111-VLOOKUP(FinalComparison!$G111,'SB35 Determination Data'!$K$4:$AN$415,M$2,FALSE)</f>
        <v>0</v>
      </c>
      <c r="N111" s="87"/>
      <c r="O111" s="87"/>
      <c r="P111" s="87">
        <f>'5th Cycle Summary-Final'!J111-VLOOKUP(FinalComparison!$G111,'SB35 Determination Data'!$K$4:$AN$415,P$2,FALSE)</f>
        <v>39</v>
      </c>
      <c r="Q111" s="87">
        <f>'5th Cycle Summary-Final'!K111-VLOOKUP(FinalComparison!$G111,'SB35 Determination Data'!$K$4:$AN$415,Q$2,FALSE)</f>
        <v>0</v>
      </c>
      <c r="R111" s="87">
        <f>'5th Cycle Summary-Final'!L111-VLOOKUP(FinalComparison!$G111,'SB35 Determination Data'!$K$4:$AN$415,R$2,FALSE)</f>
        <v>0</v>
      </c>
      <c r="S111" s="87">
        <f>'5th Cycle Summary-Final'!M111-VLOOKUP(FinalComparison!$G111,'SB35 Determination Data'!$K$4:$AN$415,S$2,FALSE)</f>
        <v>0</v>
      </c>
      <c r="T111" s="87">
        <f>'5th Cycle Summary-Final'!N111-VLOOKUP(FinalComparison!$G111,'SB35 Determination Data'!$K$4:$AN$415,T$2,FALSE)</f>
        <v>39</v>
      </c>
      <c r="U111" s="80"/>
      <c r="V111" s="80"/>
      <c r="W111" s="87">
        <f>'5th Cycle Summary-Final'!O111-VLOOKUP(FinalComparison!$G111,'SB35 Determination Data'!$K$4:$AN$415,W$2,FALSE)</f>
        <v>0</v>
      </c>
      <c r="X111" s="80"/>
      <c r="Y111" s="87">
        <f>'5th Cycle Summary-Final'!P111-VLOOKUP(FinalComparison!$G111,'SB35 Determination Data'!$K$4:$AN$415,Y$2,FALSE)</f>
        <v>42</v>
      </c>
      <c r="Z111" s="87">
        <f>'5th Cycle Summary-Final'!Q111-VLOOKUP(FinalComparison!$G111,'SB35 Determination Data'!$K$4:$AN$415,Z$2,FALSE)</f>
        <v>0</v>
      </c>
      <c r="AA111" s="87">
        <f>'5th Cycle Summary-Final'!R111-VLOOKUP(FinalComparison!$G111,'SB35 Determination Data'!$K$4:$AN$415,AA$2,FALSE)</f>
        <v>42</v>
      </c>
      <c r="AB111" s="87">
        <f>'5th Cycle Summary-Final'!S111-VLOOKUP(FinalComparison!$G111,'SB35 Determination Data'!$K$4:$AN$415,AB$2,FALSE)</f>
        <v>0</v>
      </c>
      <c r="AC111" s="87">
        <f>'5th Cycle Summary-Final'!T111-VLOOKUP(FinalComparison!$G111,'SB35 Determination Data'!$K$4:$AN$415,AC$2,FALSE)</f>
        <v>88</v>
      </c>
      <c r="AD111" s="87">
        <f>'5th Cycle Summary-Final'!U111-VLOOKUP(FinalComparison!$G111,'SB35 Determination Data'!$K$4:$AN$415,AD$2,FALSE)</f>
        <v>0</v>
      </c>
      <c r="AE111" s="87">
        <f>'5th Cycle Summary-Final'!V111-VLOOKUP(FinalComparison!$G111,'SB35 Determination Data'!$K$4:$AN$415,AE$2,FALSE)</f>
        <v>88</v>
      </c>
      <c r="AF111" s="87">
        <f>'5th Cycle Summary-Final'!W111-VLOOKUP(FinalComparison!$G111,'SB35 Determination Data'!$K$4:$AN$415,AF$2,FALSE)</f>
        <v>-0.51515151515151514</v>
      </c>
    </row>
    <row r="112" spans="1:32" ht="12.75" customHeight="1" x14ac:dyDescent="0.15">
      <c r="A112" t="s">
        <v>168</v>
      </c>
      <c r="F112" t="s">
        <v>144</v>
      </c>
      <c r="G112" t="s">
        <v>196</v>
      </c>
      <c r="H112" s="87">
        <f>'5th Cycle Summary-Final'!D112-VLOOKUP(FinalComparison!$G112,'SB35 Determination Data'!$K$4:$AN$415,H$2,FALSE)</f>
        <v>0</v>
      </c>
      <c r="I112" s="87">
        <f>'5th Cycle Summary-Final'!E112-VLOOKUP(FinalComparison!$G112,'SB35 Determination Data'!$K$4:$AN$415,I$2,FALSE)</f>
        <v>-35</v>
      </c>
      <c r="J112" s="87">
        <f>'5th Cycle Summary-Final'!F112-VLOOKUP(FinalComparison!$G112,'SB35 Determination Data'!$K$4:$AN$415,J$2,FALSE)</f>
        <v>-35</v>
      </c>
      <c r="K112" s="87">
        <f>'5th Cycle Summary-Final'!G112-VLOOKUP(FinalComparison!$G112,'SB35 Determination Data'!$K$4:$AN$415,K$2,FALSE)</f>
        <v>0</v>
      </c>
      <c r="L112" s="87">
        <f>'5th Cycle Summary-Final'!H112-VLOOKUP(FinalComparison!$G112,'SB35 Determination Data'!$K$4:$AN$415,L$2,FALSE)</f>
        <v>35</v>
      </c>
      <c r="M112" s="87">
        <f>'5th Cycle Summary-Final'!I112-VLOOKUP(FinalComparison!$G112,'SB35 Determination Data'!$K$4:$AN$415,M$2,FALSE)</f>
        <v>-0.23809523809523808</v>
      </c>
      <c r="N112" s="87"/>
      <c r="O112" s="87"/>
      <c r="P112" s="87">
        <f>'5th Cycle Summary-Final'!J112-VLOOKUP(FinalComparison!$G112,'SB35 Determination Data'!$K$4:$AN$415,P$2,FALSE)</f>
        <v>0</v>
      </c>
      <c r="Q112" s="87">
        <f>'5th Cycle Summary-Final'!K112-VLOOKUP(FinalComparison!$G112,'SB35 Determination Data'!$K$4:$AN$415,Q$2,FALSE)</f>
        <v>-3</v>
      </c>
      <c r="R112" s="87">
        <f>'5th Cycle Summary-Final'!L112-VLOOKUP(FinalComparison!$G112,'SB35 Determination Data'!$K$4:$AN$415,R$2,FALSE)</f>
        <v>-2</v>
      </c>
      <c r="S112" s="87">
        <f>'5th Cycle Summary-Final'!M112-VLOOKUP(FinalComparison!$G112,'SB35 Determination Data'!$K$4:$AN$415,S$2,FALSE)</f>
        <v>-1</v>
      </c>
      <c r="T112" s="87">
        <f>'5th Cycle Summary-Final'!N112-VLOOKUP(FinalComparison!$G112,'SB35 Determination Data'!$K$4:$AN$415,T$2,FALSE)</f>
        <v>3</v>
      </c>
      <c r="U112" s="80"/>
      <c r="V112" s="80"/>
      <c r="W112" s="87">
        <f>'5th Cycle Summary-Final'!O112-VLOOKUP(FinalComparison!$G112,'SB35 Determination Data'!$K$4:$AN$415,W$2,FALSE)</f>
        <v>-3.4090909090909088E-2</v>
      </c>
      <c r="X112" s="80"/>
      <c r="Y112" s="87">
        <f>'5th Cycle Summary-Final'!P112-VLOOKUP(FinalComparison!$G112,'SB35 Determination Data'!$K$4:$AN$415,Y$2,FALSE)</f>
        <v>0</v>
      </c>
      <c r="Z112" s="87">
        <f>'5th Cycle Summary-Final'!Q112-VLOOKUP(FinalComparison!$G112,'SB35 Determination Data'!$K$4:$AN$415,Z$2,FALSE)</f>
        <v>0</v>
      </c>
      <c r="AA112" s="87">
        <f>'5th Cycle Summary-Final'!R112-VLOOKUP(FinalComparison!$G112,'SB35 Determination Data'!$K$4:$AN$415,AA$2,FALSE)</f>
        <v>0</v>
      </c>
      <c r="AB112" s="87">
        <f>'5th Cycle Summary-Final'!S112-VLOOKUP(FinalComparison!$G112,'SB35 Determination Data'!$K$4:$AN$415,AB$2,FALSE)</f>
        <v>0</v>
      </c>
      <c r="AC112" s="87">
        <f>'5th Cycle Summary-Final'!T112-VLOOKUP(FinalComparison!$G112,'SB35 Determination Data'!$K$4:$AN$415,AC$2,FALSE)</f>
        <v>0</v>
      </c>
      <c r="AD112" s="87">
        <f>'5th Cycle Summary-Final'!U112-VLOOKUP(FinalComparison!$G112,'SB35 Determination Data'!$K$4:$AN$415,AD$2,FALSE)</f>
        <v>-92</v>
      </c>
      <c r="AE112" s="87">
        <f>'5th Cycle Summary-Final'!V112-VLOOKUP(FinalComparison!$G112,'SB35 Determination Data'!$K$4:$AN$415,AE$2,FALSE)</f>
        <v>92</v>
      </c>
      <c r="AF112" s="87">
        <f>'5th Cycle Summary-Final'!W112-VLOOKUP(FinalComparison!$G112,'SB35 Determination Data'!$K$4:$AN$415,AF$2,FALSE)</f>
        <v>-0.39484978540772531</v>
      </c>
    </row>
    <row r="113" spans="1:32" ht="12.75" customHeight="1" x14ac:dyDescent="0.15">
      <c r="A113" t="s">
        <v>168</v>
      </c>
      <c r="F113" t="s">
        <v>144</v>
      </c>
      <c r="G113" t="s">
        <v>197</v>
      </c>
      <c r="H113" s="87">
        <f>'5th Cycle Summary-Final'!D113-VLOOKUP(FinalComparison!$G113,'SB35 Determination Data'!$K$4:$AN$415,H$2,FALSE)</f>
        <v>0</v>
      </c>
      <c r="I113" s="87">
        <f>'5th Cycle Summary-Final'!E113-VLOOKUP(FinalComparison!$G113,'SB35 Determination Data'!$K$4:$AN$415,I$2,FALSE)</f>
        <v>-2</v>
      </c>
      <c r="J113" s="87">
        <f>'5th Cycle Summary-Final'!F113-VLOOKUP(FinalComparison!$G113,'SB35 Determination Data'!$K$4:$AN$415,J$2,FALSE)</f>
        <v>0</v>
      </c>
      <c r="K113" s="87">
        <f>'5th Cycle Summary-Final'!G113-VLOOKUP(FinalComparison!$G113,'SB35 Determination Data'!$K$4:$AN$415,K$2,FALSE)</f>
        <v>-2</v>
      </c>
      <c r="L113" s="87">
        <f>'5th Cycle Summary-Final'!H113-VLOOKUP(FinalComparison!$G113,'SB35 Determination Data'!$K$4:$AN$415,L$2,FALSE)</f>
        <v>2</v>
      </c>
      <c r="M113" s="87">
        <f>'5th Cycle Summary-Final'!I113-VLOOKUP(FinalComparison!$G113,'SB35 Determination Data'!$K$4:$AN$415,M$2,FALSE)</f>
        <v>-1.8691588785046728E-2</v>
      </c>
      <c r="N113" s="87"/>
      <c r="O113" s="87"/>
      <c r="P113" s="87">
        <f>'5th Cycle Summary-Final'!J113-VLOOKUP(FinalComparison!$G113,'SB35 Determination Data'!$K$4:$AN$415,P$2,FALSE)</f>
        <v>0</v>
      </c>
      <c r="Q113" s="87">
        <f>'5th Cycle Summary-Final'!K113-VLOOKUP(FinalComparison!$G113,'SB35 Determination Data'!$K$4:$AN$415,Q$2,FALSE)</f>
        <v>0</v>
      </c>
      <c r="R113" s="87">
        <f>'5th Cycle Summary-Final'!L113-VLOOKUP(FinalComparison!$G113,'SB35 Determination Data'!$K$4:$AN$415,R$2,FALSE)</f>
        <v>0</v>
      </c>
      <c r="S113" s="87">
        <f>'5th Cycle Summary-Final'!M113-VLOOKUP(FinalComparison!$G113,'SB35 Determination Data'!$K$4:$AN$415,S$2,FALSE)</f>
        <v>0</v>
      </c>
      <c r="T113" s="87">
        <f>'5th Cycle Summary-Final'!N113-VLOOKUP(FinalComparison!$G113,'SB35 Determination Data'!$K$4:$AN$415,T$2,FALSE)</f>
        <v>0</v>
      </c>
      <c r="U113" s="80"/>
      <c r="V113" s="80"/>
      <c r="W113" s="87">
        <f>'5th Cycle Summary-Final'!O113-VLOOKUP(FinalComparison!$G113,'SB35 Determination Data'!$K$4:$AN$415,W$2,FALSE)</f>
        <v>0</v>
      </c>
      <c r="X113" s="80"/>
      <c r="Y113" s="87">
        <f>'5th Cycle Summary-Final'!P113-VLOOKUP(FinalComparison!$G113,'SB35 Determination Data'!$K$4:$AN$415,Y$2,FALSE)</f>
        <v>0</v>
      </c>
      <c r="Z113" s="87">
        <f>'5th Cycle Summary-Final'!Q113-VLOOKUP(FinalComparison!$G113,'SB35 Determination Data'!$K$4:$AN$415,Z$2,FALSE)</f>
        <v>0</v>
      </c>
      <c r="AA113" s="87">
        <f>'5th Cycle Summary-Final'!R113-VLOOKUP(FinalComparison!$G113,'SB35 Determination Data'!$K$4:$AN$415,AA$2,FALSE)</f>
        <v>0</v>
      </c>
      <c r="AB113" s="87">
        <f>'5th Cycle Summary-Final'!S113-VLOOKUP(FinalComparison!$G113,'SB35 Determination Data'!$K$4:$AN$415,AB$2,FALSE)</f>
        <v>0</v>
      </c>
      <c r="AC113" s="87">
        <f>'5th Cycle Summary-Final'!T113-VLOOKUP(FinalComparison!$G113,'SB35 Determination Data'!$K$4:$AN$415,AC$2,FALSE)</f>
        <v>0</v>
      </c>
      <c r="AD113" s="87">
        <f>'5th Cycle Summary-Final'!U113-VLOOKUP(FinalComparison!$G113,'SB35 Determination Data'!$K$4:$AN$415,AD$2,FALSE)</f>
        <v>-1</v>
      </c>
      <c r="AE113" s="87">
        <f>'5th Cycle Summary-Final'!V113-VLOOKUP(FinalComparison!$G113,'SB35 Determination Data'!$K$4:$AN$415,AE$2,FALSE)</f>
        <v>1</v>
      </c>
      <c r="AF113" s="87">
        <f>'5th Cycle Summary-Final'!W113-VLOOKUP(FinalComparison!$G113,'SB35 Determination Data'!$K$4:$AN$415,AF$2,FALSE)</f>
        <v>-6.0240963855421326E-3</v>
      </c>
    </row>
    <row r="114" spans="1:32" ht="12.75" customHeight="1" x14ac:dyDescent="0.15">
      <c r="A114" t="s">
        <v>168</v>
      </c>
      <c r="F114" t="s">
        <v>144</v>
      </c>
      <c r="G114" t="s">
        <v>198</v>
      </c>
      <c r="H114" s="87">
        <f>'5th Cycle Summary-Final'!D114-VLOOKUP(FinalComparison!$G114,'SB35 Determination Data'!$K$4:$AN$415,H$2,FALSE)</f>
        <v>0</v>
      </c>
      <c r="I114" s="87">
        <f>'5th Cycle Summary-Final'!E114-VLOOKUP(FinalComparison!$G114,'SB35 Determination Data'!$K$4:$AN$415,I$2,FALSE)</f>
        <v>0</v>
      </c>
      <c r="J114" s="87">
        <f>'5th Cycle Summary-Final'!F114-VLOOKUP(FinalComparison!$G114,'SB35 Determination Data'!$K$4:$AN$415,J$2,FALSE)</f>
        <v>0</v>
      </c>
      <c r="K114" s="87">
        <f>'5th Cycle Summary-Final'!G114-VLOOKUP(FinalComparison!$G114,'SB35 Determination Data'!$K$4:$AN$415,K$2,FALSE)</f>
        <v>0</v>
      </c>
      <c r="L114" s="87">
        <f>'5th Cycle Summary-Final'!H114-VLOOKUP(FinalComparison!$G114,'SB35 Determination Data'!$K$4:$AN$415,L$2,FALSE)</f>
        <v>0</v>
      </c>
      <c r="M114" s="87">
        <f>'5th Cycle Summary-Final'!I114-VLOOKUP(FinalComparison!$G114,'SB35 Determination Data'!$K$4:$AN$415,M$2,FALSE)</f>
        <v>0</v>
      </c>
      <c r="N114" s="87"/>
      <c r="O114" s="87"/>
      <c r="P114" s="87">
        <f>'5th Cycle Summary-Final'!J114-VLOOKUP(FinalComparison!$G114,'SB35 Determination Data'!$K$4:$AN$415,P$2,FALSE)</f>
        <v>0</v>
      </c>
      <c r="Q114" s="87">
        <f>'5th Cycle Summary-Final'!K114-VLOOKUP(FinalComparison!$G114,'SB35 Determination Data'!$K$4:$AN$415,Q$2,FALSE)</f>
        <v>0</v>
      </c>
      <c r="R114" s="87">
        <f>'5th Cycle Summary-Final'!L114-VLOOKUP(FinalComparison!$G114,'SB35 Determination Data'!$K$4:$AN$415,R$2,FALSE)</f>
        <v>0</v>
      </c>
      <c r="S114" s="87">
        <f>'5th Cycle Summary-Final'!M114-VLOOKUP(FinalComparison!$G114,'SB35 Determination Data'!$K$4:$AN$415,S$2,FALSE)</f>
        <v>0</v>
      </c>
      <c r="T114" s="87">
        <f>'5th Cycle Summary-Final'!N114-VLOOKUP(FinalComparison!$G114,'SB35 Determination Data'!$K$4:$AN$415,T$2,FALSE)</f>
        <v>0</v>
      </c>
      <c r="U114" s="80"/>
      <c r="V114" s="80"/>
      <c r="W114" s="87">
        <f>'5th Cycle Summary-Final'!O114-VLOOKUP(FinalComparison!$G114,'SB35 Determination Data'!$K$4:$AN$415,W$2,FALSE)</f>
        <v>0</v>
      </c>
      <c r="X114" s="80"/>
      <c r="Y114" s="87">
        <f>'5th Cycle Summary-Final'!P114-VLOOKUP(FinalComparison!$G114,'SB35 Determination Data'!$K$4:$AN$415,Y$2,FALSE)</f>
        <v>0</v>
      </c>
      <c r="Z114" s="87">
        <f>'5th Cycle Summary-Final'!Q114-VLOOKUP(FinalComparison!$G114,'SB35 Determination Data'!$K$4:$AN$415,Z$2,FALSE)</f>
        <v>0</v>
      </c>
      <c r="AA114" s="87">
        <f>'5th Cycle Summary-Final'!R114-VLOOKUP(FinalComparison!$G114,'SB35 Determination Data'!$K$4:$AN$415,AA$2,FALSE)</f>
        <v>0</v>
      </c>
      <c r="AB114" s="87">
        <f>'5th Cycle Summary-Final'!S114-VLOOKUP(FinalComparison!$G114,'SB35 Determination Data'!$K$4:$AN$415,AB$2,FALSE)</f>
        <v>0</v>
      </c>
      <c r="AC114" s="87">
        <f>'5th Cycle Summary-Final'!T114-VLOOKUP(FinalComparison!$G114,'SB35 Determination Data'!$K$4:$AN$415,AC$2,FALSE)</f>
        <v>0</v>
      </c>
      <c r="AD114" s="87">
        <f>'5th Cycle Summary-Final'!U114-VLOOKUP(FinalComparison!$G114,'SB35 Determination Data'!$K$4:$AN$415,AD$2,FALSE)</f>
        <v>0</v>
      </c>
      <c r="AE114" s="87">
        <f>'5th Cycle Summary-Final'!V114-VLOOKUP(FinalComparison!$G114,'SB35 Determination Data'!$K$4:$AN$415,AE$2,FALSE)</f>
        <v>0</v>
      </c>
      <c r="AF114" s="87">
        <f>'5th Cycle Summary-Final'!W114-VLOOKUP(FinalComparison!$G114,'SB35 Determination Data'!$K$4:$AN$415,AF$2,FALSE)</f>
        <v>0</v>
      </c>
    </row>
    <row r="115" spans="1:32" ht="12.75" customHeight="1" x14ac:dyDescent="0.15">
      <c r="A115" t="s">
        <v>168</v>
      </c>
      <c r="F115" t="s">
        <v>144</v>
      </c>
      <c r="G115" t="s">
        <v>199</v>
      </c>
      <c r="H115" s="87">
        <f>'5th Cycle Summary-Final'!D115-VLOOKUP(FinalComparison!$G115,'SB35 Determination Data'!$K$4:$AN$415,H$2,FALSE)</f>
        <v>0</v>
      </c>
      <c r="I115" s="87">
        <f>'5th Cycle Summary-Final'!E115-VLOOKUP(FinalComparison!$G115,'SB35 Determination Data'!$K$4:$AN$415,I$2,FALSE)</f>
        <v>0</v>
      </c>
      <c r="J115" s="87">
        <f>'5th Cycle Summary-Final'!F115-VLOOKUP(FinalComparison!$G115,'SB35 Determination Data'!$K$4:$AN$415,J$2,FALSE)</f>
        <v>0</v>
      </c>
      <c r="K115" s="87">
        <f>'5th Cycle Summary-Final'!G115-VLOOKUP(FinalComparison!$G115,'SB35 Determination Data'!$K$4:$AN$415,K$2,FALSE)</f>
        <v>0</v>
      </c>
      <c r="L115" s="87">
        <f>'5th Cycle Summary-Final'!H115-VLOOKUP(FinalComparison!$G115,'SB35 Determination Data'!$K$4:$AN$415,L$2,FALSE)</f>
        <v>0</v>
      </c>
      <c r="M115" s="87">
        <f>'5th Cycle Summary-Final'!I115-VLOOKUP(FinalComparison!$G115,'SB35 Determination Data'!$K$4:$AN$415,M$2,FALSE)</f>
        <v>0</v>
      </c>
      <c r="N115" s="87"/>
      <c r="O115" s="87"/>
      <c r="P115" s="87">
        <f>'5th Cycle Summary-Final'!J115-VLOOKUP(FinalComparison!$G115,'SB35 Determination Data'!$K$4:$AN$415,P$2,FALSE)</f>
        <v>0</v>
      </c>
      <c r="Q115" s="87">
        <f>'5th Cycle Summary-Final'!K115-VLOOKUP(FinalComparison!$G115,'SB35 Determination Data'!$K$4:$AN$415,Q$2,FALSE)</f>
        <v>0</v>
      </c>
      <c r="R115" s="87">
        <f>'5th Cycle Summary-Final'!L115-VLOOKUP(FinalComparison!$G115,'SB35 Determination Data'!$K$4:$AN$415,R$2,FALSE)</f>
        <v>0</v>
      </c>
      <c r="S115" s="87">
        <f>'5th Cycle Summary-Final'!M115-VLOOKUP(FinalComparison!$G115,'SB35 Determination Data'!$K$4:$AN$415,S$2,FALSE)</f>
        <v>0</v>
      </c>
      <c r="T115" s="87">
        <f>'5th Cycle Summary-Final'!N115-VLOOKUP(FinalComparison!$G115,'SB35 Determination Data'!$K$4:$AN$415,T$2,FALSE)</f>
        <v>0</v>
      </c>
      <c r="U115" s="80"/>
      <c r="V115" s="80"/>
      <c r="W115" s="87">
        <f>'5th Cycle Summary-Final'!O115-VLOOKUP(FinalComparison!$G115,'SB35 Determination Data'!$K$4:$AN$415,W$2,FALSE)</f>
        <v>0</v>
      </c>
      <c r="X115" s="80"/>
      <c r="Y115" s="87">
        <f>'5th Cycle Summary-Final'!P115-VLOOKUP(FinalComparison!$G115,'SB35 Determination Data'!$K$4:$AN$415,Y$2,FALSE)</f>
        <v>0</v>
      </c>
      <c r="Z115" s="87">
        <f>'5th Cycle Summary-Final'!Q115-VLOOKUP(FinalComparison!$G115,'SB35 Determination Data'!$K$4:$AN$415,Z$2,FALSE)</f>
        <v>0</v>
      </c>
      <c r="AA115" s="87">
        <f>'5th Cycle Summary-Final'!R115-VLOOKUP(FinalComparison!$G115,'SB35 Determination Data'!$K$4:$AN$415,AA$2,FALSE)</f>
        <v>0</v>
      </c>
      <c r="AB115" s="87">
        <f>'5th Cycle Summary-Final'!S115-VLOOKUP(FinalComparison!$G115,'SB35 Determination Data'!$K$4:$AN$415,AB$2,FALSE)</f>
        <v>0</v>
      </c>
      <c r="AC115" s="87">
        <f>'5th Cycle Summary-Final'!T115-VLOOKUP(FinalComparison!$G115,'SB35 Determination Data'!$K$4:$AN$415,AC$2,FALSE)</f>
        <v>0</v>
      </c>
      <c r="AD115" s="87">
        <f>'5th Cycle Summary-Final'!U115-VLOOKUP(FinalComparison!$G115,'SB35 Determination Data'!$K$4:$AN$415,AD$2,FALSE)</f>
        <v>0</v>
      </c>
      <c r="AE115" s="87">
        <f>'5th Cycle Summary-Final'!V115-VLOOKUP(FinalComparison!$G115,'SB35 Determination Data'!$K$4:$AN$415,AE$2,FALSE)</f>
        <v>0</v>
      </c>
      <c r="AF115" s="87">
        <f>'5th Cycle Summary-Final'!W115-VLOOKUP(FinalComparison!$G115,'SB35 Determination Data'!$K$4:$AN$415,AF$2,FALSE)</f>
        <v>0</v>
      </c>
    </row>
    <row r="116" spans="1:32" ht="12.75" customHeight="1" x14ac:dyDescent="0.15">
      <c r="A116" t="s">
        <v>168</v>
      </c>
      <c r="F116" t="s">
        <v>144</v>
      </c>
      <c r="G116" t="s">
        <v>200</v>
      </c>
      <c r="H116" s="87">
        <f>'5th Cycle Summary-Final'!D116-VLOOKUP(FinalComparison!$G116,'SB35 Determination Data'!$K$4:$AN$415,H$2,FALSE)</f>
        <v>0</v>
      </c>
      <c r="I116" s="87">
        <f>'5th Cycle Summary-Final'!E116-VLOOKUP(FinalComparison!$G116,'SB35 Determination Data'!$K$4:$AN$415,I$2,FALSE)</f>
        <v>0</v>
      </c>
      <c r="J116" s="87">
        <f>'5th Cycle Summary-Final'!F116-VLOOKUP(FinalComparison!$G116,'SB35 Determination Data'!$K$4:$AN$415,J$2,FALSE)</f>
        <v>0</v>
      </c>
      <c r="K116" s="87">
        <f>'5th Cycle Summary-Final'!G116-VLOOKUP(FinalComparison!$G116,'SB35 Determination Data'!$K$4:$AN$415,K$2,FALSE)</f>
        <v>0</v>
      </c>
      <c r="L116" s="87">
        <f>'5th Cycle Summary-Final'!H116-VLOOKUP(FinalComparison!$G116,'SB35 Determination Data'!$K$4:$AN$415,L$2,FALSE)</f>
        <v>0</v>
      </c>
      <c r="M116" s="87">
        <f>'5th Cycle Summary-Final'!I116-VLOOKUP(FinalComparison!$G116,'SB35 Determination Data'!$K$4:$AN$415,M$2,FALSE)</f>
        <v>0</v>
      </c>
      <c r="N116" s="87"/>
      <c r="O116" s="87"/>
      <c r="P116" s="87">
        <f>'5th Cycle Summary-Final'!J116-VLOOKUP(FinalComparison!$G116,'SB35 Determination Data'!$K$4:$AN$415,P$2,FALSE)</f>
        <v>0</v>
      </c>
      <c r="Q116" s="87">
        <f>'5th Cycle Summary-Final'!K116-VLOOKUP(FinalComparison!$G116,'SB35 Determination Data'!$K$4:$AN$415,Q$2,FALSE)</f>
        <v>0</v>
      </c>
      <c r="R116" s="87">
        <f>'5th Cycle Summary-Final'!L116-VLOOKUP(FinalComparison!$G116,'SB35 Determination Data'!$K$4:$AN$415,R$2,FALSE)</f>
        <v>0</v>
      </c>
      <c r="S116" s="87">
        <f>'5th Cycle Summary-Final'!M116-VLOOKUP(FinalComparison!$G116,'SB35 Determination Data'!$K$4:$AN$415,S$2,FALSE)</f>
        <v>0</v>
      </c>
      <c r="T116" s="87">
        <f>'5th Cycle Summary-Final'!N116-VLOOKUP(FinalComparison!$G116,'SB35 Determination Data'!$K$4:$AN$415,T$2,FALSE)</f>
        <v>0</v>
      </c>
      <c r="U116" s="80"/>
      <c r="V116" s="80"/>
      <c r="W116" s="87">
        <f>'5th Cycle Summary-Final'!O116-VLOOKUP(FinalComparison!$G116,'SB35 Determination Data'!$K$4:$AN$415,W$2,FALSE)</f>
        <v>0</v>
      </c>
      <c r="X116" s="80"/>
      <c r="Y116" s="87">
        <f>'5th Cycle Summary-Final'!P116-VLOOKUP(FinalComparison!$G116,'SB35 Determination Data'!$K$4:$AN$415,Y$2,FALSE)</f>
        <v>0</v>
      </c>
      <c r="Z116" s="87">
        <f>'5th Cycle Summary-Final'!Q116-VLOOKUP(FinalComparison!$G116,'SB35 Determination Data'!$K$4:$AN$415,Z$2,FALSE)</f>
        <v>0</v>
      </c>
      <c r="AA116" s="87">
        <f>'5th Cycle Summary-Final'!R116-VLOOKUP(FinalComparison!$G116,'SB35 Determination Data'!$K$4:$AN$415,AA$2,FALSE)</f>
        <v>0</v>
      </c>
      <c r="AB116" s="87">
        <f>'5th Cycle Summary-Final'!S116-VLOOKUP(FinalComparison!$G116,'SB35 Determination Data'!$K$4:$AN$415,AB$2,FALSE)</f>
        <v>0</v>
      </c>
      <c r="AC116" s="87">
        <f>'5th Cycle Summary-Final'!T116-VLOOKUP(FinalComparison!$G116,'SB35 Determination Data'!$K$4:$AN$415,AC$2,FALSE)</f>
        <v>0</v>
      </c>
      <c r="AD116" s="87">
        <f>'5th Cycle Summary-Final'!U116-VLOOKUP(FinalComparison!$G116,'SB35 Determination Data'!$K$4:$AN$415,AD$2,FALSE)</f>
        <v>0</v>
      </c>
      <c r="AE116" s="87">
        <f>'5th Cycle Summary-Final'!V116-VLOOKUP(FinalComparison!$G116,'SB35 Determination Data'!$K$4:$AN$415,AE$2,FALSE)</f>
        <v>0</v>
      </c>
      <c r="AF116" s="87">
        <f>'5th Cycle Summary-Final'!W116-VLOOKUP(FinalComparison!$G116,'SB35 Determination Data'!$K$4:$AN$415,AF$2,FALSE)</f>
        <v>0</v>
      </c>
    </row>
    <row r="117" spans="1:32" ht="12.75" customHeight="1" x14ac:dyDescent="0.15">
      <c r="A117" t="s">
        <v>168</v>
      </c>
      <c r="F117" t="s">
        <v>144</v>
      </c>
      <c r="G117" t="s">
        <v>168</v>
      </c>
      <c r="H117" s="87">
        <f>'5th Cycle Summary-Final'!D117-VLOOKUP(FinalComparison!$G117,'SB35 Determination Data'!$K$4:$AN$415,H$2,FALSE)</f>
        <v>0</v>
      </c>
      <c r="I117" s="87">
        <f>'5th Cycle Summary-Final'!E117-VLOOKUP(FinalComparison!$G117,'SB35 Determination Data'!$K$4:$AN$415,I$2,FALSE)</f>
        <v>0</v>
      </c>
      <c r="J117" s="87">
        <f>'5th Cycle Summary-Final'!F117-VLOOKUP(FinalComparison!$G117,'SB35 Determination Data'!$K$4:$AN$415,J$2,FALSE)</f>
        <v>0</v>
      </c>
      <c r="K117" s="87">
        <f>'5th Cycle Summary-Final'!G117-VLOOKUP(FinalComparison!$G117,'SB35 Determination Data'!$K$4:$AN$415,K$2,FALSE)</f>
        <v>0</v>
      </c>
      <c r="L117" s="87">
        <f>'5th Cycle Summary-Final'!H117-VLOOKUP(FinalComparison!$G117,'SB35 Determination Data'!$K$4:$AN$415,L$2,FALSE)</f>
        <v>0</v>
      </c>
      <c r="M117" s="87">
        <f>'5th Cycle Summary-Final'!I117-VLOOKUP(FinalComparison!$G117,'SB35 Determination Data'!$K$4:$AN$415,M$2,FALSE)</f>
        <v>0</v>
      </c>
      <c r="N117" s="87"/>
      <c r="O117" s="87"/>
      <c r="P117" s="87">
        <f>'5th Cycle Summary-Final'!J117-VLOOKUP(FinalComparison!$G117,'SB35 Determination Data'!$K$4:$AN$415,P$2,FALSE)</f>
        <v>0</v>
      </c>
      <c r="Q117" s="87">
        <f>'5th Cycle Summary-Final'!K117-VLOOKUP(FinalComparison!$G117,'SB35 Determination Data'!$K$4:$AN$415,Q$2,FALSE)</f>
        <v>0</v>
      </c>
      <c r="R117" s="87">
        <f>'5th Cycle Summary-Final'!L117-VLOOKUP(FinalComparison!$G117,'SB35 Determination Data'!$K$4:$AN$415,R$2,FALSE)</f>
        <v>0</v>
      </c>
      <c r="S117" s="87">
        <f>'5th Cycle Summary-Final'!M117-VLOOKUP(FinalComparison!$G117,'SB35 Determination Data'!$K$4:$AN$415,S$2,FALSE)</f>
        <v>0</v>
      </c>
      <c r="T117" s="87">
        <f>'5th Cycle Summary-Final'!N117-VLOOKUP(FinalComparison!$G117,'SB35 Determination Data'!$K$4:$AN$415,T$2,FALSE)</f>
        <v>0</v>
      </c>
      <c r="U117" s="80"/>
      <c r="V117" s="80"/>
      <c r="W117" s="87">
        <f>'5th Cycle Summary-Final'!O117-VLOOKUP(FinalComparison!$G117,'SB35 Determination Data'!$K$4:$AN$415,W$2,FALSE)</f>
        <v>0</v>
      </c>
      <c r="X117" s="80"/>
      <c r="Y117" s="87">
        <f>'5th Cycle Summary-Final'!P117-VLOOKUP(FinalComparison!$G117,'SB35 Determination Data'!$K$4:$AN$415,Y$2,FALSE)</f>
        <v>0</v>
      </c>
      <c r="Z117" s="87">
        <f>'5th Cycle Summary-Final'!Q117-VLOOKUP(FinalComparison!$G117,'SB35 Determination Data'!$K$4:$AN$415,Z$2,FALSE)</f>
        <v>0</v>
      </c>
      <c r="AA117" s="87">
        <f>'5th Cycle Summary-Final'!R117-VLOOKUP(FinalComparison!$G117,'SB35 Determination Data'!$K$4:$AN$415,AA$2,FALSE)</f>
        <v>0</v>
      </c>
      <c r="AB117" s="87">
        <f>'5th Cycle Summary-Final'!S117-VLOOKUP(FinalComparison!$G117,'SB35 Determination Data'!$K$4:$AN$415,AB$2,FALSE)</f>
        <v>0</v>
      </c>
      <c r="AC117" s="87">
        <f>'5th Cycle Summary-Final'!T117-VLOOKUP(FinalComparison!$G117,'SB35 Determination Data'!$K$4:$AN$415,AC$2,FALSE)</f>
        <v>0</v>
      </c>
      <c r="AD117" s="87">
        <f>'5th Cycle Summary-Final'!U117-VLOOKUP(FinalComparison!$G117,'SB35 Determination Data'!$K$4:$AN$415,AD$2,FALSE)</f>
        <v>0</v>
      </c>
      <c r="AE117" s="87">
        <f>'5th Cycle Summary-Final'!V117-VLOOKUP(FinalComparison!$G117,'SB35 Determination Data'!$K$4:$AN$415,AE$2,FALSE)</f>
        <v>0</v>
      </c>
      <c r="AF117" s="87">
        <f>'5th Cycle Summary-Final'!W117-VLOOKUP(FinalComparison!$G117,'SB35 Determination Data'!$K$4:$AN$415,AF$2,FALSE)</f>
        <v>0</v>
      </c>
    </row>
    <row r="118" spans="1:32" ht="12.75" customHeight="1" x14ac:dyDescent="0.15">
      <c r="A118" t="s">
        <v>168</v>
      </c>
      <c r="F118" t="s">
        <v>144</v>
      </c>
      <c r="G118" t="s">
        <v>201</v>
      </c>
      <c r="H118" s="87">
        <f>'5th Cycle Summary-Final'!D118-VLOOKUP(FinalComparison!$G118,'SB35 Determination Data'!$K$4:$AN$415,H$2,FALSE)</f>
        <v>424</v>
      </c>
      <c r="I118" s="87">
        <f>'5th Cycle Summary-Final'!E118-VLOOKUP(FinalComparison!$G118,'SB35 Determination Data'!$K$4:$AN$415,I$2,FALSE)</f>
        <v>0</v>
      </c>
      <c r="J118" s="87">
        <f>'5th Cycle Summary-Final'!F118-VLOOKUP(FinalComparison!$G118,'SB35 Determination Data'!$K$4:$AN$415,J$2,FALSE)</f>
        <v>0</v>
      </c>
      <c r="K118" s="87">
        <f>'5th Cycle Summary-Final'!G118-VLOOKUP(FinalComparison!$G118,'SB35 Determination Data'!$K$4:$AN$415,K$2,FALSE)</f>
        <v>0</v>
      </c>
      <c r="L118" s="87">
        <f>'5th Cycle Summary-Final'!H118-VLOOKUP(FinalComparison!$G118,'SB35 Determination Data'!$K$4:$AN$415,L$2,FALSE)</f>
        <v>424</v>
      </c>
      <c r="M118" s="87">
        <f>'5th Cycle Summary-Final'!I118-VLOOKUP(FinalComparison!$G118,'SB35 Determination Data'!$K$4:$AN$415,M$2,FALSE)</f>
        <v>-4.228575773483137E-3</v>
      </c>
      <c r="N118" s="87"/>
      <c r="O118" s="87"/>
      <c r="P118" s="87">
        <f>'5th Cycle Summary-Final'!J118-VLOOKUP(FinalComparison!$G118,'SB35 Determination Data'!$K$4:$AN$415,P$2,FALSE)</f>
        <v>357</v>
      </c>
      <c r="Q118" s="87">
        <f>'5th Cycle Summary-Final'!K118-VLOOKUP(FinalComparison!$G118,'SB35 Determination Data'!$K$4:$AN$415,Q$2,FALSE)</f>
        <v>0</v>
      </c>
      <c r="R118" s="87">
        <f>'5th Cycle Summary-Final'!L118-VLOOKUP(FinalComparison!$G118,'SB35 Determination Data'!$K$4:$AN$415,R$2,FALSE)</f>
        <v>0</v>
      </c>
      <c r="S118" s="87">
        <f>'5th Cycle Summary-Final'!M118-VLOOKUP(FinalComparison!$G118,'SB35 Determination Data'!$K$4:$AN$415,S$2,FALSE)</f>
        <v>0</v>
      </c>
      <c r="T118" s="87">
        <f>'5th Cycle Summary-Final'!N118-VLOOKUP(FinalComparison!$G118,'SB35 Determination Data'!$K$4:$AN$415,T$2,FALSE)</f>
        <v>357</v>
      </c>
      <c r="U118" s="80"/>
      <c r="V118" s="80"/>
      <c r="W118" s="87">
        <f>'5th Cycle Summary-Final'!O118-VLOOKUP(FinalComparison!$G118,'SB35 Determination Data'!$K$4:$AN$415,W$2,FALSE)</f>
        <v>-1.9366283138314323E-3</v>
      </c>
      <c r="X118" s="80"/>
      <c r="Y118" s="87">
        <f>'5th Cycle Summary-Final'!P118-VLOOKUP(FinalComparison!$G118,'SB35 Determination Data'!$K$4:$AN$415,Y$2,FALSE)</f>
        <v>114</v>
      </c>
      <c r="Z118" s="87">
        <f>'5th Cycle Summary-Final'!Q118-VLOOKUP(FinalComparison!$G118,'SB35 Determination Data'!$K$4:$AN$415,Z$2,FALSE)</f>
        <v>0</v>
      </c>
      <c r="AA118" s="87">
        <f>'5th Cycle Summary-Final'!R118-VLOOKUP(FinalComparison!$G118,'SB35 Determination Data'!$K$4:$AN$415,AA$2,FALSE)</f>
        <v>114</v>
      </c>
      <c r="AB118" s="87">
        <f>'5th Cycle Summary-Final'!S118-VLOOKUP(FinalComparison!$G118,'SB35 Determination Data'!$K$4:$AN$415,AB$2,FALSE)</f>
        <v>0</v>
      </c>
      <c r="AC118" s="87">
        <f>'5th Cycle Summary-Final'!T118-VLOOKUP(FinalComparison!$G118,'SB35 Determination Data'!$K$4:$AN$415,AC$2,FALSE)</f>
        <v>1718</v>
      </c>
      <c r="AD118" s="87">
        <f>'5th Cycle Summary-Final'!U118-VLOOKUP(FinalComparison!$G118,'SB35 Determination Data'!$K$4:$AN$415,AD$2,FALSE)</f>
        <v>0</v>
      </c>
      <c r="AE118" s="87">
        <f>'5th Cycle Summary-Final'!V118-VLOOKUP(FinalComparison!$G118,'SB35 Determination Data'!$K$4:$AN$415,AE$2,FALSE)</f>
        <v>1718</v>
      </c>
      <c r="AF118" s="87">
        <f>'5th Cycle Summary-Final'!W118-VLOOKUP(FinalComparison!$G118,'SB35 Determination Data'!$K$4:$AN$415,AF$2,FALSE)</f>
        <v>-4.4708603130024338E-2</v>
      </c>
    </row>
    <row r="119" spans="1:32" ht="12.75" customHeight="1" x14ac:dyDescent="0.15">
      <c r="A119" t="s">
        <v>168</v>
      </c>
      <c r="F119" t="s">
        <v>144</v>
      </c>
      <c r="G119" t="s">
        <v>202</v>
      </c>
      <c r="H119" s="87">
        <f>'5th Cycle Summary-Final'!D119-VLOOKUP(FinalComparison!$G119,'SB35 Determination Data'!$K$4:$AN$415,H$2,FALSE)</f>
        <v>0</v>
      </c>
      <c r="I119" s="87">
        <f>'5th Cycle Summary-Final'!E119-VLOOKUP(FinalComparison!$G119,'SB35 Determination Data'!$K$4:$AN$415,I$2,FALSE)</f>
        <v>0</v>
      </c>
      <c r="J119" s="87">
        <f>'5th Cycle Summary-Final'!F119-VLOOKUP(FinalComparison!$G119,'SB35 Determination Data'!$K$4:$AN$415,J$2,FALSE)</f>
        <v>0</v>
      </c>
      <c r="K119" s="87">
        <f>'5th Cycle Summary-Final'!G119-VLOOKUP(FinalComparison!$G119,'SB35 Determination Data'!$K$4:$AN$415,K$2,FALSE)</f>
        <v>0</v>
      </c>
      <c r="L119" s="87">
        <f>'5th Cycle Summary-Final'!H119-VLOOKUP(FinalComparison!$G119,'SB35 Determination Data'!$K$4:$AN$415,L$2,FALSE)</f>
        <v>0</v>
      </c>
      <c r="M119" s="87">
        <f>'5th Cycle Summary-Final'!I119-VLOOKUP(FinalComparison!$G119,'SB35 Determination Data'!$K$4:$AN$415,M$2,FALSE)</f>
        <v>0</v>
      </c>
      <c r="N119" s="87"/>
      <c r="O119" s="87"/>
      <c r="P119" s="87">
        <f>'5th Cycle Summary-Final'!J119-VLOOKUP(FinalComparison!$G119,'SB35 Determination Data'!$K$4:$AN$415,P$2,FALSE)</f>
        <v>0</v>
      </c>
      <c r="Q119" s="87">
        <f>'5th Cycle Summary-Final'!K119-VLOOKUP(FinalComparison!$G119,'SB35 Determination Data'!$K$4:$AN$415,Q$2,FALSE)</f>
        <v>0</v>
      </c>
      <c r="R119" s="87">
        <f>'5th Cycle Summary-Final'!L119-VLOOKUP(FinalComparison!$G119,'SB35 Determination Data'!$K$4:$AN$415,R$2,FALSE)</f>
        <v>0</v>
      </c>
      <c r="S119" s="87">
        <f>'5th Cycle Summary-Final'!M119-VLOOKUP(FinalComparison!$G119,'SB35 Determination Data'!$K$4:$AN$415,S$2,FALSE)</f>
        <v>0</v>
      </c>
      <c r="T119" s="87">
        <f>'5th Cycle Summary-Final'!N119-VLOOKUP(FinalComparison!$G119,'SB35 Determination Data'!$K$4:$AN$415,T$2,FALSE)</f>
        <v>0</v>
      </c>
      <c r="U119" s="80"/>
      <c r="V119" s="80"/>
      <c r="W119" s="87">
        <f>'5th Cycle Summary-Final'!O119-VLOOKUP(FinalComparison!$G119,'SB35 Determination Data'!$K$4:$AN$415,W$2,FALSE)</f>
        <v>0</v>
      </c>
      <c r="X119" s="80"/>
      <c r="Y119" s="87">
        <f>'5th Cycle Summary-Final'!P119-VLOOKUP(FinalComparison!$G119,'SB35 Determination Data'!$K$4:$AN$415,Y$2,FALSE)</f>
        <v>0</v>
      </c>
      <c r="Z119" s="87">
        <f>'5th Cycle Summary-Final'!Q119-VLOOKUP(FinalComparison!$G119,'SB35 Determination Data'!$K$4:$AN$415,Z$2,FALSE)</f>
        <v>0</v>
      </c>
      <c r="AA119" s="87">
        <f>'5th Cycle Summary-Final'!R119-VLOOKUP(FinalComparison!$G119,'SB35 Determination Data'!$K$4:$AN$415,AA$2,FALSE)</f>
        <v>0</v>
      </c>
      <c r="AB119" s="87" t="e">
        <f>'5th Cycle Summary-Final'!S119-VLOOKUP(FinalComparison!$G119,'SB35 Determination Data'!$K$4:$AN$415,AB$2,FALSE)</f>
        <v>#DIV/0!</v>
      </c>
      <c r="AC119" s="87">
        <f>'5th Cycle Summary-Final'!T119-VLOOKUP(FinalComparison!$G119,'SB35 Determination Data'!$K$4:$AN$415,AC$2,FALSE)</f>
        <v>0</v>
      </c>
      <c r="AD119" s="87">
        <f>'5th Cycle Summary-Final'!U119-VLOOKUP(FinalComparison!$G119,'SB35 Determination Data'!$K$4:$AN$415,AD$2,FALSE)</f>
        <v>0</v>
      </c>
      <c r="AE119" s="87">
        <f>'5th Cycle Summary-Final'!V119-VLOOKUP(FinalComparison!$G119,'SB35 Determination Data'!$K$4:$AN$415,AE$2,FALSE)</f>
        <v>0</v>
      </c>
      <c r="AF119" s="87" t="e">
        <f>'5th Cycle Summary-Final'!W119-VLOOKUP(FinalComparison!$G119,'SB35 Determination Data'!$K$4:$AN$415,AF$2,FALSE)</f>
        <v>#DIV/0!</v>
      </c>
    </row>
    <row r="120" spans="1:32" ht="12.75" customHeight="1" x14ac:dyDescent="0.15">
      <c r="A120" t="s">
        <v>168</v>
      </c>
      <c r="F120" t="s">
        <v>144</v>
      </c>
      <c r="G120" t="s">
        <v>203</v>
      </c>
      <c r="H120" s="87">
        <f>'5th Cycle Summary-Final'!D120-VLOOKUP(FinalComparison!$G120,'SB35 Determination Data'!$K$4:$AN$415,H$2,FALSE)</f>
        <v>41</v>
      </c>
      <c r="I120" s="87">
        <f>'5th Cycle Summary-Final'!E120-VLOOKUP(FinalComparison!$G120,'SB35 Determination Data'!$K$4:$AN$415,I$2,FALSE)</f>
        <v>0</v>
      </c>
      <c r="J120" s="87">
        <f>'5th Cycle Summary-Final'!F120-VLOOKUP(FinalComparison!$G120,'SB35 Determination Data'!$K$4:$AN$415,J$2,FALSE)</f>
        <v>0</v>
      </c>
      <c r="K120" s="87">
        <f>'5th Cycle Summary-Final'!G120-VLOOKUP(FinalComparison!$G120,'SB35 Determination Data'!$K$4:$AN$415,K$2,FALSE)</f>
        <v>0</v>
      </c>
      <c r="L120" s="87">
        <f>'5th Cycle Summary-Final'!H120-VLOOKUP(FinalComparison!$G120,'SB35 Determination Data'!$K$4:$AN$415,L$2,FALSE)</f>
        <v>41</v>
      </c>
      <c r="M120" s="87">
        <f>'5th Cycle Summary-Final'!I120-VLOOKUP(FinalComparison!$G120,'SB35 Determination Data'!$K$4:$AN$415,M$2,FALSE)</f>
        <v>0</v>
      </c>
      <c r="N120" s="87"/>
      <c r="O120" s="87"/>
      <c r="P120" s="87">
        <f>'5th Cycle Summary-Final'!J120-VLOOKUP(FinalComparison!$G120,'SB35 Determination Data'!$K$4:$AN$415,P$2,FALSE)</f>
        <v>27</v>
      </c>
      <c r="Q120" s="87">
        <f>'5th Cycle Summary-Final'!K120-VLOOKUP(FinalComparison!$G120,'SB35 Determination Data'!$K$4:$AN$415,Q$2,FALSE)</f>
        <v>0</v>
      </c>
      <c r="R120" s="87">
        <f>'5th Cycle Summary-Final'!L120-VLOOKUP(FinalComparison!$G120,'SB35 Determination Data'!$K$4:$AN$415,R$2,FALSE)</f>
        <v>0</v>
      </c>
      <c r="S120" s="87">
        <f>'5th Cycle Summary-Final'!M120-VLOOKUP(FinalComparison!$G120,'SB35 Determination Data'!$K$4:$AN$415,S$2,FALSE)</f>
        <v>0</v>
      </c>
      <c r="T120" s="87">
        <f>'5th Cycle Summary-Final'!N120-VLOOKUP(FinalComparison!$G120,'SB35 Determination Data'!$K$4:$AN$415,T$2,FALSE)</f>
        <v>27</v>
      </c>
      <c r="U120" s="80"/>
      <c r="V120" s="80"/>
      <c r="W120" s="87">
        <f>'5th Cycle Summary-Final'!O120-VLOOKUP(FinalComparison!$G120,'SB35 Determination Data'!$K$4:$AN$415,W$2,FALSE)</f>
        <v>0</v>
      </c>
      <c r="X120" s="80"/>
      <c r="Y120" s="87">
        <f>'5th Cycle Summary-Final'!P120-VLOOKUP(FinalComparison!$G120,'SB35 Determination Data'!$K$4:$AN$415,Y$2,FALSE)</f>
        <v>31</v>
      </c>
      <c r="Z120" s="87">
        <f>'5th Cycle Summary-Final'!Q120-VLOOKUP(FinalComparison!$G120,'SB35 Determination Data'!$K$4:$AN$415,Z$2,FALSE)</f>
        <v>0</v>
      </c>
      <c r="AA120" s="87">
        <f>'5th Cycle Summary-Final'!R120-VLOOKUP(FinalComparison!$G120,'SB35 Determination Data'!$K$4:$AN$415,AA$2,FALSE)</f>
        <v>31</v>
      </c>
      <c r="AB120" s="87">
        <f>'5th Cycle Summary-Final'!S120-VLOOKUP(FinalComparison!$G120,'SB35 Determination Data'!$K$4:$AN$415,AB$2,FALSE)</f>
        <v>-1.9871794871794878E-2</v>
      </c>
      <c r="AC120" s="87">
        <f>'5th Cycle Summary-Final'!T120-VLOOKUP(FinalComparison!$G120,'SB35 Determination Data'!$K$4:$AN$415,AC$2,FALSE)</f>
        <v>79</v>
      </c>
      <c r="AD120" s="87">
        <f>'5th Cycle Summary-Final'!U120-VLOOKUP(FinalComparison!$G120,'SB35 Determination Data'!$K$4:$AN$415,AD$2,FALSE)</f>
        <v>0</v>
      </c>
      <c r="AE120" s="87">
        <f>'5th Cycle Summary-Final'!V120-VLOOKUP(FinalComparison!$G120,'SB35 Determination Data'!$K$4:$AN$415,AE$2,FALSE)</f>
        <v>0</v>
      </c>
      <c r="AF120" s="87">
        <f>'5th Cycle Summary-Final'!W120-VLOOKUP(FinalComparison!$G120,'SB35 Determination Data'!$K$4:$AN$415,AF$2,FALSE)</f>
        <v>-1.0319655755340404</v>
      </c>
    </row>
    <row r="121" spans="1:32" ht="12.75" customHeight="1" x14ac:dyDescent="0.15">
      <c r="A121" t="s">
        <v>168</v>
      </c>
      <c r="F121" t="s">
        <v>144</v>
      </c>
      <c r="G121" t="s">
        <v>204</v>
      </c>
      <c r="H121" s="87">
        <f>'5th Cycle Summary-Final'!D121-VLOOKUP(FinalComparison!$G121,'SB35 Determination Data'!$K$4:$AN$415,H$2,FALSE)</f>
        <v>0</v>
      </c>
      <c r="I121" s="87">
        <f>'5th Cycle Summary-Final'!E121-VLOOKUP(FinalComparison!$G121,'SB35 Determination Data'!$K$4:$AN$415,I$2,FALSE)</f>
        <v>0</v>
      </c>
      <c r="J121" s="87">
        <f>'5th Cycle Summary-Final'!F121-VLOOKUP(FinalComparison!$G121,'SB35 Determination Data'!$K$4:$AN$415,J$2,FALSE)</f>
        <v>0</v>
      </c>
      <c r="K121" s="87">
        <f>'5th Cycle Summary-Final'!G121-VLOOKUP(FinalComparison!$G121,'SB35 Determination Data'!$K$4:$AN$415,K$2,FALSE)</f>
        <v>0</v>
      </c>
      <c r="L121" s="87">
        <f>'5th Cycle Summary-Final'!H121-VLOOKUP(FinalComparison!$G121,'SB35 Determination Data'!$K$4:$AN$415,L$2,FALSE)</f>
        <v>0</v>
      </c>
      <c r="M121" s="87">
        <f>'5th Cycle Summary-Final'!I121-VLOOKUP(FinalComparison!$G121,'SB35 Determination Data'!$K$4:$AN$415,M$2,FALSE)</f>
        <v>0</v>
      </c>
      <c r="N121" s="87"/>
      <c r="O121" s="87"/>
      <c r="P121" s="87">
        <f>'5th Cycle Summary-Final'!J121-VLOOKUP(FinalComparison!$G121,'SB35 Determination Data'!$K$4:$AN$415,P$2,FALSE)</f>
        <v>0</v>
      </c>
      <c r="Q121" s="87">
        <f>'5th Cycle Summary-Final'!K121-VLOOKUP(FinalComparison!$G121,'SB35 Determination Data'!$K$4:$AN$415,Q$2,FALSE)</f>
        <v>0</v>
      </c>
      <c r="R121" s="87">
        <f>'5th Cycle Summary-Final'!L121-VLOOKUP(FinalComparison!$G121,'SB35 Determination Data'!$K$4:$AN$415,R$2,FALSE)</f>
        <v>0</v>
      </c>
      <c r="S121" s="87">
        <f>'5th Cycle Summary-Final'!M121-VLOOKUP(FinalComparison!$G121,'SB35 Determination Data'!$K$4:$AN$415,S$2,FALSE)</f>
        <v>0</v>
      </c>
      <c r="T121" s="87">
        <f>'5th Cycle Summary-Final'!N121-VLOOKUP(FinalComparison!$G121,'SB35 Determination Data'!$K$4:$AN$415,T$2,FALSE)</f>
        <v>0</v>
      </c>
      <c r="U121" s="80"/>
      <c r="V121" s="80"/>
      <c r="W121" s="87">
        <f>'5th Cycle Summary-Final'!O121-VLOOKUP(FinalComparison!$G121,'SB35 Determination Data'!$K$4:$AN$415,W$2,FALSE)</f>
        <v>0</v>
      </c>
      <c r="X121" s="80"/>
      <c r="Y121" s="87">
        <f>'5th Cycle Summary-Final'!P121-VLOOKUP(FinalComparison!$G121,'SB35 Determination Data'!$K$4:$AN$415,Y$2,FALSE)</f>
        <v>0</v>
      </c>
      <c r="Z121" s="87">
        <f>'5th Cycle Summary-Final'!Q121-VLOOKUP(FinalComparison!$G121,'SB35 Determination Data'!$K$4:$AN$415,Z$2,FALSE)</f>
        <v>0</v>
      </c>
      <c r="AA121" s="87">
        <f>'5th Cycle Summary-Final'!R121-VLOOKUP(FinalComparison!$G121,'SB35 Determination Data'!$K$4:$AN$415,AA$2,FALSE)</f>
        <v>0</v>
      </c>
      <c r="AB121" s="87">
        <f>'5th Cycle Summary-Final'!S121-VLOOKUP(FinalComparison!$G121,'SB35 Determination Data'!$K$4:$AN$415,AB$2,FALSE)</f>
        <v>0</v>
      </c>
      <c r="AC121" s="87">
        <f>'5th Cycle Summary-Final'!T121-VLOOKUP(FinalComparison!$G121,'SB35 Determination Data'!$K$4:$AN$415,AC$2,FALSE)</f>
        <v>0</v>
      </c>
      <c r="AD121" s="87">
        <f>'5th Cycle Summary-Final'!U121-VLOOKUP(FinalComparison!$G121,'SB35 Determination Data'!$K$4:$AN$415,AD$2,FALSE)</f>
        <v>0</v>
      </c>
      <c r="AE121" s="87">
        <f>'5th Cycle Summary-Final'!V121-VLOOKUP(FinalComparison!$G121,'SB35 Determination Data'!$K$4:$AN$415,AE$2,FALSE)</f>
        <v>0</v>
      </c>
      <c r="AF121" s="87">
        <f>'5th Cycle Summary-Final'!W121-VLOOKUP(FinalComparison!$G121,'SB35 Determination Data'!$K$4:$AN$415,AF$2,FALSE)</f>
        <v>0</v>
      </c>
    </row>
    <row r="122" spans="1:32" ht="12.75" customHeight="1" x14ac:dyDescent="0.15">
      <c r="A122" t="s">
        <v>168</v>
      </c>
      <c r="F122" t="s">
        <v>144</v>
      </c>
      <c r="G122" t="s">
        <v>205</v>
      </c>
      <c r="H122" s="87">
        <f>'5th Cycle Summary-Final'!D122-VLOOKUP(FinalComparison!$G122,'SB35 Determination Data'!$K$4:$AN$415,H$2,FALSE)</f>
        <v>0</v>
      </c>
      <c r="I122" s="87">
        <f>'5th Cycle Summary-Final'!E122-VLOOKUP(FinalComparison!$G122,'SB35 Determination Data'!$K$4:$AN$415,I$2,FALSE)</f>
        <v>0</v>
      </c>
      <c r="J122" s="87">
        <f>'5th Cycle Summary-Final'!F122-VLOOKUP(FinalComparison!$G122,'SB35 Determination Data'!$K$4:$AN$415,J$2,FALSE)</f>
        <v>0</v>
      </c>
      <c r="K122" s="87">
        <f>'5th Cycle Summary-Final'!G122-VLOOKUP(FinalComparison!$G122,'SB35 Determination Data'!$K$4:$AN$415,K$2,FALSE)</f>
        <v>0</v>
      </c>
      <c r="L122" s="87">
        <f>'5th Cycle Summary-Final'!H122-VLOOKUP(FinalComparison!$G122,'SB35 Determination Data'!$K$4:$AN$415,L$2,FALSE)</f>
        <v>0</v>
      </c>
      <c r="M122" s="87">
        <f>'5th Cycle Summary-Final'!I122-VLOOKUP(FinalComparison!$G122,'SB35 Determination Data'!$K$4:$AN$415,M$2,FALSE)</f>
        <v>0</v>
      </c>
      <c r="N122" s="87"/>
      <c r="O122" s="87"/>
      <c r="P122" s="87">
        <f>'5th Cycle Summary-Final'!J122-VLOOKUP(FinalComparison!$G122,'SB35 Determination Data'!$K$4:$AN$415,P$2,FALSE)</f>
        <v>0</v>
      </c>
      <c r="Q122" s="87">
        <f>'5th Cycle Summary-Final'!K122-VLOOKUP(FinalComparison!$G122,'SB35 Determination Data'!$K$4:$AN$415,Q$2,FALSE)</f>
        <v>0</v>
      </c>
      <c r="R122" s="87">
        <f>'5th Cycle Summary-Final'!L122-VLOOKUP(FinalComparison!$G122,'SB35 Determination Data'!$K$4:$AN$415,R$2,FALSE)</f>
        <v>0</v>
      </c>
      <c r="S122" s="87">
        <f>'5th Cycle Summary-Final'!M122-VLOOKUP(FinalComparison!$G122,'SB35 Determination Data'!$K$4:$AN$415,S$2,FALSE)</f>
        <v>0</v>
      </c>
      <c r="T122" s="87">
        <f>'5th Cycle Summary-Final'!N122-VLOOKUP(FinalComparison!$G122,'SB35 Determination Data'!$K$4:$AN$415,T$2,FALSE)</f>
        <v>0</v>
      </c>
      <c r="U122" s="80"/>
      <c r="V122" s="80"/>
      <c r="W122" s="87">
        <f>'5th Cycle Summary-Final'!O122-VLOOKUP(FinalComparison!$G122,'SB35 Determination Data'!$K$4:$AN$415,W$2,FALSE)</f>
        <v>0</v>
      </c>
      <c r="X122" s="80"/>
      <c r="Y122" s="87">
        <f>'5th Cycle Summary-Final'!P122-VLOOKUP(FinalComparison!$G122,'SB35 Determination Data'!$K$4:$AN$415,Y$2,FALSE)</f>
        <v>0</v>
      </c>
      <c r="Z122" s="87">
        <f>'5th Cycle Summary-Final'!Q122-VLOOKUP(FinalComparison!$G122,'SB35 Determination Data'!$K$4:$AN$415,Z$2,FALSE)</f>
        <v>0</v>
      </c>
      <c r="AA122" s="87">
        <f>'5th Cycle Summary-Final'!R122-VLOOKUP(FinalComparison!$G122,'SB35 Determination Data'!$K$4:$AN$415,AA$2,FALSE)</f>
        <v>0</v>
      </c>
      <c r="AB122" s="87">
        <f>'5th Cycle Summary-Final'!S122-VLOOKUP(FinalComparison!$G122,'SB35 Determination Data'!$K$4:$AN$415,AB$2,FALSE)</f>
        <v>0</v>
      </c>
      <c r="AC122" s="87">
        <f>'5th Cycle Summary-Final'!T122-VLOOKUP(FinalComparison!$G122,'SB35 Determination Data'!$K$4:$AN$415,AC$2,FALSE)</f>
        <v>0</v>
      </c>
      <c r="AD122" s="87">
        <f>'5th Cycle Summary-Final'!U122-VLOOKUP(FinalComparison!$G122,'SB35 Determination Data'!$K$4:$AN$415,AD$2,FALSE)</f>
        <v>0</v>
      </c>
      <c r="AE122" s="87">
        <f>'5th Cycle Summary-Final'!V122-VLOOKUP(FinalComparison!$G122,'SB35 Determination Data'!$K$4:$AN$415,AE$2,FALSE)</f>
        <v>0</v>
      </c>
      <c r="AF122" s="87">
        <f>'5th Cycle Summary-Final'!W122-VLOOKUP(FinalComparison!$G122,'SB35 Determination Data'!$K$4:$AN$415,AF$2,FALSE)</f>
        <v>0</v>
      </c>
    </row>
    <row r="123" spans="1:32" ht="12.75" customHeight="1" x14ac:dyDescent="0.15">
      <c r="A123" t="s">
        <v>168</v>
      </c>
      <c r="F123" t="s">
        <v>144</v>
      </c>
      <c r="G123" t="s">
        <v>206</v>
      </c>
      <c r="H123" s="87">
        <f>'5th Cycle Summary-Final'!D123-VLOOKUP(FinalComparison!$G123,'SB35 Determination Data'!$K$4:$AN$415,H$2,FALSE)</f>
        <v>0</v>
      </c>
      <c r="I123" s="87">
        <f>'5th Cycle Summary-Final'!E123-VLOOKUP(FinalComparison!$G123,'SB35 Determination Data'!$K$4:$AN$415,I$2,FALSE)</f>
        <v>0</v>
      </c>
      <c r="J123" s="87">
        <f>'5th Cycle Summary-Final'!F123-VLOOKUP(FinalComparison!$G123,'SB35 Determination Data'!$K$4:$AN$415,J$2,FALSE)</f>
        <v>0</v>
      </c>
      <c r="K123" s="87">
        <f>'5th Cycle Summary-Final'!G123-VLOOKUP(FinalComparison!$G123,'SB35 Determination Data'!$K$4:$AN$415,K$2,FALSE)</f>
        <v>0</v>
      </c>
      <c r="L123" s="87">
        <f>'5th Cycle Summary-Final'!H123-VLOOKUP(FinalComparison!$G123,'SB35 Determination Data'!$K$4:$AN$415,L$2,FALSE)</f>
        <v>0</v>
      </c>
      <c r="M123" s="87">
        <f>'5th Cycle Summary-Final'!I123-VLOOKUP(FinalComparison!$G123,'SB35 Determination Data'!$K$4:$AN$415,M$2,FALSE)</f>
        <v>0</v>
      </c>
      <c r="N123" s="87"/>
      <c r="O123" s="87"/>
      <c r="P123" s="87">
        <f>'5th Cycle Summary-Final'!J123-VLOOKUP(FinalComparison!$G123,'SB35 Determination Data'!$K$4:$AN$415,P$2,FALSE)</f>
        <v>0</v>
      </c>
      <c r="Q123" s="87">
        <f>'5th Cycle Summary-Final'!K123-VLOOKUP(FinalComparison!$G123,'SB35 Determination Data'!$K$4:$AN$415,Q$2,FALSE)</f>
        <v>0</v>
      </c>
      <c r="R123" s="87">
        <f>'5th Cycle Summary-Final'!L123-VLOOKUP(FinalComparison!$G123,'SB35 Determination Data'!$K$4:$AN$415,R$2,FALSE)</f>
        <v>0</v>
      </c>
      <c r="S123" s="87">
        <f>'5th Cycle Summary-Final'!M123-VLOOKUP(FinalComparison!$G123,'SB35 Determination Data'!$K$4:$AN$415,S$2,FALSE)</f>
        <v>0</v>
      </c>
      <c r="T123" s="87">
        <f>'5th Cycle Summary-Final'!N123-VLOOKUP(FinalComparison!$G123,'SB35 Determination Data'!$K$4:$AN$415,T$2,FALSE)</f>
        <v>0</v>
      </c>
      <c r="U123" s="80"/>
      <c r="V123" s="80"/>
      <c r="W123" s="87">
        <f>'5th Cycle Summary-Final'!O123-VLOOKUP(FinalComparison!$G123,'SB35 Determination Data'!$K$4:$AN$415,W$2,FALSE)</f>
        <v>0</v>
      </c>
      <c r="X123" s="80"/>
      <c r="Y123" s="87">
        <f>'5th Cycle Summary-Final'!P123-VLOOKUP(FinalComparison!$G123,'SB35 Determination Data'!$K$4:$AN$415,Y$2,FALSE)</f>
        <v>0</v>
      </c>
      <c r="Z123" s="87">
        <f>'5th Cycle Summary-Final'!Q123-VLOOKUP(FinalComparison!$G123,'SB35 Determination Data'!$K$4:$AN$415,Z$2,FALSE)</f>
        <v>0</v>
      </c>
      <c r="AA123" s="87">
        <f>'5th Cycle Summary-Final'!R123-VLOOKUP(FinalComparison!$G123,'SB35 Determination Data'!$K$4:$AN$415,AA$2,FALSE)</f>
        <v>0</v>
      </c>
      <c r="AB123" s="87">
        <f>'5th Cycle Summary-Final'!S123-VLOOKUP(FinalComparison!$G123,'SB35 Determination Data'!$K$4:$AN$415,AB$2,FALSE)</f>
        <v>0</v>
      </c>
      <c r="AC123" s="87">
        <f>'5th Cycle Summary-Final'!T123-VLOOKUP(FinalComparison!$G123,'SB35 Determination Data'!$K$4:$AN$415,AC$2,FALSE)</f>
        <v>0</v>
      </c>
      <c r="AD123" s="87">
        <f>'5th Cycle Summary-Final'!U123-VLOOKUP(FinalComparison!$G123,'SB35 Determination Data'!$K$4:$AN$415,AD$2,FALSE)</f>
        <v>0</v>
      </c>
      <c r="AE123" s="87">
        <f>'5th Cycle Summary-Final'!V123-VLOOKUP(FinalComparison!$G123,'SB35 Determination Data'!$K$4:$AN$415,AE$2,FALSE)</f>
        <v>0</v>
      </c>
      <c r="AF123" s="87">
        <f>'5th Cycle Summary-Final'!W123-VLOOKUP(FinalComparison!$G123,'SB35 Determination Data'!$K$4:$AN$415,AF$2,FALSE)</f>
        <v>0</v>
      </c>
    </row>
    <row r="124" spans="1:32" ht="12.75" customHeight="1" x14ac:dyDescent="0.15">
      <c r="A124" t="s">
        <v>168</v>
      </c>
      <c r="F124" t="s">
        <v>144</v>
      </c>
      <c r="G124" t="s">
        <v>207</v>
      </c>
      <c r="H124" s="87">
        <f>'5th Cycle Summary-Final'!D124-VLOOKUP(FinalComparison!$G124,'SB35 Determination Data'!$K$4:$AN$415,H$2,FALSE)</f>
        <v>0</v>
      </c>
      <c r="I124" s="87">
        <f>'5th Cycle Summary-Final'!E124-VLOOKUP(FinalComparison!$G124,'SB35 Determination Data'!$K$4:$AN$415,I$2,FALSE)</f>
        <v>0</v>
      </c>
      <c r="J124" s="87">
        <f>'5th Cycle Summary-Final'!F124-VLOOKUP(FinalComparison!$G124,'SB35 Determination Data'!$K$4:$AN$415,J$2,FALSE)</f>
        <v>0</v>
      </c>
      <c r="K124" s="87">
        <f>'5th Cycle Summary-Final'!G124-VLOOKUP(FinalComparison!$G124,'SB35 Determination Data'!$K$4:$AN$415,K$2,FALSE)</f>
        <v>0</v>
      </c>
      <c r="L124" s="87">
        <f>'5th Cycle Summary-Final'!H124-VLOOKUP(FinalComparison!$G124,'SB35 Determination Data'!$K$4:$AN$415,L$2,FALSE)</f>
        <v>0</v>
      </c>
      <c r="M124" s="87">
        <f>'5th Cycle Summary-Final'!I124-VLOOKUP(FinalComparison!$G124,'SB35 Determination Data'!$K$4:$AN$415,M$2,FALSE)</f>
        <v>0</v>
      </c>
      <c r="N124" s="87"/>
      <c r="O124" s="87"/>
      <c r="P124" s="87">
        <f>'5th Cycle Summary-Final'!J124-VLOOKUP(FinalComparison!$G124,'SB35 Determination Data'!$K$4:$AN$415,P$2,FALSE)</f>
        <v>0</v>
      </c>
      <c r="Q124" s="87">
        <f>'5th Cycle Summary-Final'!K124-VLOOKUP(FinalComparison!$G124,'SB35 Determination Data'!$K$4:$AN$415,Q$2,FALSE)</f>
        <v>0</v>
      </c>
      <c r="R124" s="87">
        <f>'5th Cycle Summary-Final'!L124-VLOOKUP(FinalComparison!$G124,'SB35 Determination Data'!$K$4:$AN$415,R$2,FALSE)</f>
        <v>0</v>
      </c>
      <c r="S124" s="87">
        <f>'5th Cycle Summary-Final'!M124-VLOOKUP(FinalComparison!$G124,'SB35 Determination Data'!$K$4:$AN$415,S$2,FALSE)</f>
        <v>0</v>
      </c>
      <c r="T124" s="87">
        <f>'5th Cycle Summary-Final'!N124-VLOOKUP(FinalComparison!$G124,'SB35 Determination Data'!$K$4:$AN$415,T$2,FALSE)</f>
        <v>0</v>
      </c>
      <c r="U124" s="80"/>
      <c r="V124" s="80"/>
      <c r="W124" s="87">
        <f>'5th Cycle Summary-Final'!O124-VLOOKUP(FinalComparison!$G124,'SB35 Determination Data'!$K$4:$AN$415,W$2,FALSE)</f>
        <v>0</v>
      </c>
      <c r="X124" s="80"/>
      <c r="Y124" s="87">
        <f>'5th Cycle Summary-Final'!P124-VLOOKUP(FinalComparison!$G124,'SB35 Determination Data'!$K$4:$AN$415,Y$2,FALSE)</f>
        <v>0</v>
      </c>
      <c r="Z124" s="87">
        <f>'5th Cycle Summary-Final'!Q124-VLOOKUP(FinalComparison!$G124,'SB35 Determination Data'!$K$4:$AN$415,Z$2,FALSE)</f>
        <v>0</v>
      </c>
      <c r="AA124" s="87">
        <f>'5th Cycle Summary-Final'!R124-VLOOKUP(FinalComparison!$G124,'SB35 Determination Data'!$K$4:$AN$415,AA$2,FALSE)</f>
        <v>0</v>
      </c>
      <c r="AB124" s="87">
        <f>'5th Cycle Summary-Final'!S124-VLOOKUP(FinalComparison!$G124,'SB35 Determination Data'!$K$4:$AN$415,AB$2,FALSE)</f>
        <v>0</v>
      </c>
      <c r="AC124" s="87">
        <f>'5th Cycle Summary-Final'!T124-VLOOKUP(FinalComparison!$G124,'SB35 Determination Data'!$K$4:$AN$415,AC$2,FALSE)</f>
        <v>0</v>
      </c>
      <c r="AD124" s="87">
        <f>'5th Cycle Summary-Final'!U124-VLOOKUP(FinalComparison!$G124,'SB35 Determination Data'!$K$4:$AN$415,AD$2,FALSE)</f>
        <v>0</v>
      </c>
      <c r="AE124" s="87">
        <f>'5th Cycle Summary-Final'!V124-VLOOKUP(FinalComparison!$G124,'SB35 Determination Data'!$K$4:$AN$415,AE$2,FALSE)</f>
        <v>0</v>
      </c>
      <c r="AF124" s="87">
        <f>'5th Cycle Summary-Final'!W124-VLOOKUP(FinalComparison!$G124,'SB35 Determination Data'!$K$4:$AN$415,AF$2,FALSE)</f>
        <v>0</v>
      </c>
    </row>
    <row r="125" spans="1:32" ht="12.75" customHeight="1" x14ac:dyDescent="0.15">
      <c r="A125" t="s">
        <v>168</v>
      </c>
      <c r="F125" t="s">
        <v>144</v>
      </c>
      <c r="G125" t="s">
        <v>208</v>
      </c>
      <c r="H125" s="87">
        <f>'5th Cycle Summary-Final'!D125-VLOOKUP(FinalComparison!$G125,'SB35 Determination Data'!$K$4:$AN$415,H$2,FALSE)</f>
        <v>0</v>
      </c>
      <c r="I125" s="87">
        <f>'5th Cycle Summary-Final'!E125-VLOOKUP(FinalComparison!$G125,'SB35 Determination Data'!$K$4:$AN$415,I$2,FALSE)</f>
        <v>0</v>
      </c>
      <c r="J125" s="87">
        <f>'5th Cycle Summary-Final'!F125-VLOOKUP(FinalComparison!$G125,'SB35 Determination Data'!$K$4:$AN$415,J$2,FALSE)</f>
        <v>0</v>
      </c>
      <c r="K125" s="87">
        <f>'5th Cycle Summary-Final'!G125-VLOOKUP(FinalComparison!$G125,'SB35 Determination Data'!$K$4:$AN$415,K$2,FALSE)</f>
        <v>0</v>
      </c>
      <c r="L125" s="87">
        <f>'5th Cycle Summary-Final'!H125-VLOOKUP(FinalComparison!$G125,'SB35 Determination Data'!$K$4:$AN$415,L$2,FALSE)</f>
        <v>0</v>
      </c>
      <c r="M125" s="87">
        <f>'5th Cycle Summary-Final'!I125-VLOOKUP(FinalComparison!$G125,'SB35 Determination Data'!$K$4:$AN$415,M$2,FALSE)</f>
        <v>0</v>
      </c>
      <c r="N125" s="87"/>
      <c r="O125" s="87"/>
      <c r="P125" s="87">
        <f>'5th Cycle Summary-Final'!J125-VLOOKUP(FinalComparison!$G125,'SB35 Determination Data'!$K$4:$AN$415,P$2,FALSE)</f>
        <v>0</v>
      </c>
      <c r="Q125" s="87">
        <f>'5th Cycle Summary-Final'!K125-VLOOKUP(FinalComparison!$G125,'SB35 Determination Data'!$K$4:$AN$415,Q$2,FALSE)</f>
        <v>0</v>
      </c>
      <c r="R125" s="87">
        <f>'5th Cycle Summary-Final'!L125-VLOOKUP(FinalComparison!$G125,'SB35 Determination Data'!$K$4:$AN$415,R$2,FALSE)</f>
        <v>0</v>
      </c>
      <c r="S125" s="87">
        <f>'5th Cycle Summary-Final'!M125-VLOOKUP(FinalComparison!$G125,'SB35 Determination Data'!$K$4:$AN$415,S$2,FALSE)</f>
        <v>0</v>
      </c>
      <c r="T125" s="87">
        <f>'5th Cycle Summary-Final'!N125-VLOOKUP(FinalComparison!$G125,'SB35 Determination Data'!$K$4:$AN$415,T$2,FALSE)</f>
        <v>0</v>
      </c>
      <c r="U125" s="80"/>
      <c r="V125" s="80"/>
      <c r="W125" s="87">
        <f>'5th Cycle Summary-Final'!O125-VLOOKUP(FinalComparison!$G125,'SB35 Determination Data'!$K$4:$AN$415,W$2,FALSE)</f>
        <v>0</v>
      </c>
      <c r="X125" s="80"/>
      <c r="Y125" s="87">
        <f>'5th Cycle Summary-Final'!P125-VLOOKUP(FinalComparison!$G125,'SB35 Determination Data'!$K$4:$AN$415,Y$2,FALSE)</f>
        <v>0</v>
      </c>
      <c r="Z125" s="87">
        <f>'5th Cycle Summary-Final'!Q125-VLOOKUP(FinalComparison!$G125,'SB35 Determination Data'!$K$4:$AN$415,Z$2,FALSE)</f>
        <v>0</v>
      </c>
      <c r="AA125" s="87">
        <f>'5th Cycle Summary-Final'!R125-VLOOKUP(FinalComparison!$G125,'SB35 Determination Data'!$K$4:$AN$415,AA$2,FALSE)</f>
        <v>0</v>
      </c>
      <c r="AB125" s="87">
        <f>'5th Cycle Summary-Final'!S125-VLOOKUP(FinalComparison!$G125,'SB35 Determination Data'!$K$4:$AN$415,AB$2,FALSE)</f>
        <v>0</v>
      </c>
      <c r="AC125" s="87">
        <f>'5th Cycle Summary-Final'!T125-VLOOKUP(FinalComparison!$G125,'SB35 Determination Data'!$K$4:$AN$415,AC$2,FALSE)</f>
        <v>0</v>
      </c>
      <c r="AD125" s="87">
        <f>'5th Cycle Summary-Final'!U125-VLOOKUP(FinalComparison!$G125,'SB35 Determination Data'!$K$4:$AN$415,AD$2,FALSE)</f>
        <v>0</v>
      </c>
      <c r="AE125" s="87">
        <f>'5th Cycle Summary-Final'!V125-VLOOKUP(FinalComparison!$G125,'SB35 Determination Data'!$K$4:$AN$415,AE$2,FALSE)</f>
        <v>0</v>
      </c>
      <c r="AF125" s="87">
        <f>'5th Cycle Summary-Final'!W125-VLOOKUP(FinalComparison!$G125,'SB35 Determination Data'!$K$4:$AN$415,AF$2,FALSE)</f>
        <v>0</v>
      </c>
    </row>
    <row r="126" spans="1:32" ht="12.75" customHeight="1" x14ac:dyDescent="0.15">
      <c r="A126" t="s">
        <v>168</v>
      </c>
      <c r="F126" t="s">
        <v>144</v>
      </c>
      <c r="G126" t="s">
        <v>209</v>
      </c>
      <c r="H126" s="87">
        <f>'5th Cycle Summary-Final'!D126-VLOOKUP(FinalComparison!$G126,'SB35 Determination Data'!$K$4:$AN$415,H$2,FALSE)</f>
        <v>0</v>
      </c>
      <c r="I126" s="87">
        <f>'5th Cycle Summary-Final'!E126-VLOOKUP(FinalComparison!$G126,'SB35 Determination Data'!$K$4:$AN$415,I$2,FALSE)</f>
        <v>0</v>
      </c>
      <c r="J126" s="87">
        <f>'5th Cycle Summary-Final'!F126-VLOOKUP(FinalComparison!$G126,'SB35 Determination Data'!$K$4:$AN$415,J$2,FALSE)</f>
        <v>0</v>
      </c>
      <c r="K126" s="87">
        <f>'5th Cycle Summary-Final'!G126-VLOOKUP(FinalComparison!$G126,'SB35 Determination Data'!$K$4:$AN$415,K$2,FALSE)</f>
        <v>0</v>
      </c>
      <c r="L126" s="87">
        <f>'5th Cycle Summary-Final'!H126-VLOOKUP(FinalComparison!$G126,'SB35 Determination Data'!$K$4:$AN$415,L$2,FALSE)</f>
        <v>0</v>
      </c>
      <c r="M126" s="87">
        <f>'5th Cycle Summary-Final'!I126-VLOOKUP(FinalComparison!$G126,'SB35 Determination Data'!$K$4:$AN$415,M$2,FALSE)</f>
        <v>0</v>
      </c>
      <c r="N126" s="87"/>
      <c r="O126" s="87"/>
      <c r="P126" s="87">
        <f>'5th Cycle Summary-Final'!J126-VLOOKUP(FinalComparison!$G126,'SB35 Determination Data'!$K$4:$AN$415,P$2,FALSE)</f>
        <v>0</v>
      </c>
      <c r="Q126" s="87">
        <f>'5th Cycle Summary-Final'!K126-VLOOKUP(FinalComparison!$G126,'SB35 Determination Data'!$K$4:$AN$415,Q$2,FALSE)</f>
        <v>0</v>
      </c>
      <c r="R126" s="87">
        <f>'5th Cycle Summary-Final'!L126-VLOOKUP(FinalComparison!$G126,'SB35 Determination Data'!$K$4:$AN$415,R$2,FALSE)</f>
        <v>0</v>
      </c>
      <c r="S126" s="87">
        <f>'5th Cycle Summary-Final'!M126-VLOOKUP(FinalComparison!$G126,'SB35 Determination Data'!$K$4:$AN$415,S$2,FALSE)</f>
        <v>0</v>
      </c>
      <c r="T126" s="87">
        <f>'5th Cycle Summary-Final'!N126-VLOOKUP(FinalComparison!$G126,'SB35 Determination Data'!$K$4:$AN$415,T$2,FALSE)</f>
        <v>0</v>
      </c>
      <c r="U126" s="80"/>
      <c r="V126" s="80"/>
      <c r="W126" s="87">
        <f>'5th Cycle Summary-Final'!O126-VLOOKUP(FinalComparison!$G126,'SB35 Determination Data'!$K$4:$AN$415,W$2,FALSE)</f>
        <v>0</v>
      </c>
      <c r="X126" s="80"/>
      <c r="Y126" s="87">
        <f>'5th Cycle Summary-Final'!P126-VLOOKUP(FinalComparison!$G126,'SB35 Determination Data'!$K$4:$AN$415,Y$2,FALSE)</f>
        <v>0</v>
      </c>
      <c r="Z126" s="87">
        <f>'5th Cycle Summary-Final'!Q126-VLOOKUP(FinalComparison!$G126,'SB35 Determination Data'!$K$4:$AN$415,Z$2,FALSE)</f>
        <v>0</v>
      </c>
      <c r="AA126" s="87">
        <f>'5th Cycle Summary-Final'!R126-VLOOKUP(FinalComparison!$G126,'SB35 Determination Data'!$K$4:$AN$415,AA$2,FALSE)</f>
        <v>0</v>
      </c>
      <c r="AB126" s="87">
        <f>'5th Cycle Summary-Final'!S126-VLOOKUP(FinalComparison!$G126,'SB35 Determination Data'!$K$4:$AN$415,AB$2,FALSE)</f>
        <v>0</v>
      </c>
      <c r="AC126" s="87">
        <f>'5th Cycle Summary-Final'!T126-VLOOKUP(FinalComparison!$G126,'SB35 Determination Data'!$K$4:$AN$415,AC$2,FALSE)</f>
        <v>0</v>
      </c>
      <c r="AD126" s="87">
        <f>'5th Cycle Summary-Final'!U126-VLOOKUP(FinalComparison!$G126,'SB35 Determination Data'!$K$4:$AN$415,AD$2,FALSE)</f>
        <v>0</v>
      </c>
      <c r="AE126" s="87">
        <f>'5th Cycle Summary-Final'!V126-VLOOKUP(FinalComparison!$G126,'SB35 Determination Data'!$K$4:$AN$415,AE$2,FALSE)</f>
        <v>0</v>
      </c>
      <c r="AF126" s="87">
        <f>'5th Cycle Summary-Final'!W126-VLOOKUP(FinalComparison!$G126,'SB35 Determination Data'!$K$4:$AN$415,AF$2,FALSE)</f>
        <v>0</v>
      </c>
    </row>
    <row r="127" spans="1:32" ht="12.75" customHeight="1" x14ac:dyDescent="0.15">
      <c r="A127" t="s">
        <v>168</v>
      </c>
      <c r="F127" t="s">
        <v>144</v>
      </c>
      <c r="G127" t="s">
        <v>210</v>
      </c>
      <c r="H127" s="87">
        <f>'5th Cycle Summary-Final'!D127-VLOOKUP(FinalComparison!$G127,'SB35 Determination Data'!$K$4:$AN$415,H$2,FALSE)</f>
        <v>0</v>
      </c>
      <c r="I127" s="87">
        <f>'5th Cycle Summary-Final'!E127-VLOOKUP(FinalComparison!$G127,'SB35 Determination Data'!$K$4:$AN$415,I$2,FALSE)</f>
        <v>0</v>
      </c>
      <c r="J127" s="87">
        <f>'5th Cycle Summary-Final'!F127-VLOOKUP(FinalComparison!$G127,'SB35 Determination Data'!$K$4:$AN$415,J$2,FALSE)</f>
        <v>0</v>
      </c>
      <c r="K127" s="87">
        <f>'5th Cycle Summary-Final'!G127-VLOOKUP(FinalComparison!$G127,'SB35 Determination Data'!$K$4:$AN$415,K$2,FALSE)</f>
        <v>0</v>
      </c>
      <c r="L127" s="87">
        <f>'5th Cycle Summary-Final'!H127-VLOOKUP(FinalComparison!$G127,'SB35 Determination Data'!$K$4:$AN$415,L$2,FALSE)</f>
        <v>0</v>
      </c>
      <c r="M127" s="87">
        <f>'5th Cycle Summary-Final'!I127-VLOOKUP(FinalComparison!$G127,'SB35 Determination Data'!$K$4:$AN$415,M$2,FALSE)</f>
        <v>0</v>
      </c>
      <c r="N127" s="87"/>
      <c r="O127" s="87"/>
      <c r="P127" s="87">
        <f>'5th Cycle Summary-Final'!J127-VLOOKUP(FinalComparison!$G127,'SB35 Determination Data'!$K$4:$AN$415,P$2,FALSE)</f>
        <v>0</v>
      </c>
      <c r="Q127" s="87">
        <f>'5th Cycle Summary-Final'!K127-VLOOKUP(FinalComparison!$G127,'SB35 Determination Data'!$K$4:$AN$415,Q$2,FALSE)</f>
        <v>0</v>
      </c>
      <c r="R127" s="87">
        <f>'5th Cycle Summary-Final'!L127-VLOOKUP(FinalComparison!$G127,'SB35 Determination Data'!$K$4:$AN$415,R$2,FALSE)</f>
        <v>0</v>
      </c>
      <c r="S127" s="87">
        <f>'5th Cycle Summary-Final'!M127-VLOOKUP(FinalComparison!$G127,'SB35 Determination Data'!$K$4:$AN$415,S$2,FALSE)</f>
        <v>0</v>
      </c>
      <c r="T127" s="87">
        <f>'5th Cycle Summary-Final'!N127-VLOOKUP(FinalComparison!$G127,'SB35 Determination Data'!$K$4:$AN$415,T$2,FALSE)</f>
        <v>0</v>
      </c>
      <c r="U127" s="80"/>
      <c r="V127" s="80"/>
      <c r="W127" s="87">
        <f>'5th Cycle Summary-Final'!O127-VLOOKUP(FinalComparison!$G127,'SB35 Determination Data'!$K$4:$AN$415,W$2,FALSE)</f>
        <v>0</v>
      </c>
      <c r="X127" s="80"/>
      <c r="Y127" s="87">
        <f>'5th Cycle Summary-Final'!P127-VLOOKUP(FinalComparison!$G127,'SB35 Determination Data'!$K$4:$AN$415,Y$2,FALSE)</f>
        <v>0</v>
      </c>
      <c r="Z127" s="87">
        <f>'5th Cycle Summary-Final'!Q127-VLOOKUP(FinalComparison!$G127,'SB35 Determination Data'!$K$4:$AN$415,Z$2,FALSE)</f>
        <v>0</v>
      </c>
      <c r="AA127" s="87">
        <f>'5th Cycle Summary-Final'!R127-VLOOKUP(FinalComparison!$G127,'SB35 Determination Data'!$K$4:$AN$415,AA$2,FALSE)</f>
        <v>0</v>
      </c>
      <c r="AB127" s="87">
        <f>'5th Cycle Summary-Final'!S127-VLOOKUP(FinalComparison!$G127,'SB35 Determination Data'!$K$4:$AN$415,AB$2,FALSE)</f>
        <v>0</v>
      </c>
      <c r="AC127" s="87">
        <f>'5th Cycle Summary-Final'!T127-VLOOKUP(FinalComparison!$G127,'SB35 Determination Data'!$K$4:$AN$415,AC$2,FALSE)</f>
        <v>0</v>
      </c>
      <c r="AD127" s="87">
        <f>'5th Cycle Summary-Final'!U127-VLOOKUP(FinalComparison!$G127,'SB35 Determination Data'!$K$4:$AN$415,AD$2,FALSE)</f>
        <v>0</v>
      </c>
      <c r="AE127" s="87">
        <f>'5th Cycle Summary-Final'!V127-VLOOKUP(FinalComparison!$G127,'SB35 Determination Data'!$K$4:$AN$415,AE$2,FALSE)</f>
        <v>0</v>
      </c>
      <c r="AF127" s="87">
        <f>'5th Cycle Summary-Final'!W127-VLOOKUP(FinalComparison!$G127,'SB35 Determination Data'!$K$4:$AN$415,AF$2,FALSE)</f>
        <v>0</v>
      </c>
    </row>
    <row r="128" spans="1:32" ht="12.75" customHeight="1" x14ac:dyDescent="0.15">
      <c r="A128" t="s">
        <v>168</v>
      </c>
      <c r="F128" t="s">
        <v>144</v>
      </c>
      <c r="G128" t="s">
        <v>211</v>
      </c>
      <c r="H128" s="87">
        <f>'5th Cycle Summary-Final'!D128-VLOOKUP(FinalComparison!$G128,'SB35 Determination Data'!$K$4:$AN$415,H$2,FALSE)</f>
        <v>0</v>
      </c>
      <c r="I128" s="87">
        <f>'5th Cycle Summary-Final'!E128-VLOOKUP(FinalComparison!$G128,'SB35 Determination Data'!$K$4:$AN$415,I$2,FALSE)</f>
        <v>0</v>
      </c>
      <c r="J128" s="87">
        <f>'5th Cycle Summary-Final'!F128-VLOOKUP(FinalComparison!$G128,'SB35 Determination Data'!$K$4:$AN$415,J$2,FALSE)</f>
        <v>0</v>
      </c>
      <c r="K128" s="87">
        <f>'5th Cycle Summary-Final'!G128-VLOOKUP(FinalComparison!$G128,'SB35 Determination Data'!$K$4:$AN$415,K$2,FALSE)</f>
        <v>0</v>
      </c>
      <c r="L128" s="87">
        <f>'5th Cycle Summary-Final'!H128-VLOOKUP(FinalComparison!$G128,'SB35 Determination Data'!$K$4:$AN$415,L$2,FALSE)</f>
        <v>0</v>
      </c>
      <c r="M128" s="87">
        <f>'5th Cycle Summary-Final'!I128-VLOOKUP(FinalComparison!$G128,'SB35 Determination Data'!$K$4:$AN$415,M$2,FALSE)</f>
        <v>0</v>
      </c>
      <c r="N128" s="87"/>
      <c r="O128" s="87"/>
      <c r="P128" s="87">
        <f>'5th Cycle Summary-Final'!J128-VLOOKUP(FinalComparison!$G128,'SB35 Determination Data'!$K$4:$AN$415,P$2,FALSE)</f>
        <v>0</v>
      </c>
      <c r="Q128" s="87">
        <f>'5th Cycle Summary-Final'!K128-VLOOKUP(FinalComparison!$G128,'SB35 Determination Data'!$K$4:$AN$415,Q$2,FALSE)</f>
        <v>0</v>
      </c>
      <c r="R128" s="87">
        <f>'5th Cycle Summary-Final'!L128-VLOOKUP(FinalComparison!$G128,'SB35 Determination Data'!$K$4:$AN$415,R$2,FALSE)</f>
        <v>0</v>
      </c>
      <c r="S128" s="87">
        <f>'5th Cycle Summary-Final'!M128-VLOOKUP(FinalComparison!$G128,'SB35 Determination Data'!$K$4:$AN$415,S$2,FALSE)</f>
        <v>0</v>
      </c>
      <c r="T128" s="87">
        <f>'5th Cycle Summary-Final'!N128-VLOOKUP(FinalComparison!$G128,'SB35 Determination Data'!$K$4:$AN$415,T$2,FALSE)</f>
        <v>0</v>
      </c>
      <c r="U128" s="80"/>
      <c r="V128" s="80"/>
      <c r="W128" s="87">
        <f>'5th Cycle Summary-Final'!O128-VLOOKUP(FinalComparison!$G128,'SB35 Determination Data'!$K$4:$AN$415,W$2,FALSE)</f>
        <v>0</v>
      </c>
      <c r="X128" s="80"/>
      <c r="Y128" s="87">
        <f>'5th Cycle Summary-Final'!P128-VLOOKUP(FinalComparison!$G128,'SB35 Determination Data'!$K$4:$AN$415,Y$2,FALSE)</f>
        <v>0</v>
      </c>
      <c r="Z128" s="87">
        <f>'5th Cycle Summary-Final'!Q128-VLOOKUP(FinalComparison!$G128,'SB35 Determination Data'!$K$4:$AN$415,Z$2,FALSE)</f>
        <v>0</v>
      </c>
      <c r="AA128" s="87">
        <f>'5th Cycle Summary-Final'!R128-VLOOKUP(FinalComparison!$G128,'SB35 Determination Data'!$K$4:$AN$415,AA$2,FALSE)</f>
        <v>0</v>
      </c>
      <c r="AB128" s="87">
        <f>'5th Cycle Summary-Final'!S128-VLOOKUP(FinalComparison!$G128,'SB35 Determination Data'!$K$4:$AN$415,AB$2,FALSE)</f>
        <v>0</v>
      </c>
      <c r="AC128" s="87">
        <f>'5th Cycle Summary-Final'!T128-VLOOKUP(FinalComparison!$G128,'SB35 Determination Data'!$K$4:$AN$415,AC$2,FALSE)</f>
        <v>0</v>
      </c>
      <c r="AD128" s="87">
        <f>'5th Cycle Summary-Final'!U128-VLOOKUP(FinalComparison!$G128,'SB35 Determination Data'!$K$4:$AN$415,AD$2,FALSE)</f>
        <v>0</v>
      </c>
      <c r="AE128" s="87">
        <f>'5th Cycle Summary-Final'!V128-VLOOKUP(FinalComparison!$G128,'SB35 Determination Data'!$K$4:$AN$415,AE$2,FALSE)</f>
        <v>0</v>
      </c>
      <c r="AF128" s="87">
        <f>'5th Cycle Summary-Final'!W128-VLOOKUP(FinalComparison!$G128,'SB35 Determination Data'!$K$4:$AN$415,AF$2,FALSE)</f>
        <v>0</v>
      </c>
    </row>
    <row r="129" spans="1:32" ht="12.75" customHeight="1" x14ac:dyDescent="0.15">
      <c r="A129" t="s">
        <v>168</v>
      </c>
      <c r="F129" t="s">
        <v>144</v>
      </c>
      <c r="G129" t="s">
        <v>212</v>
      </c>
      <c r="H129" s="87">
        <f>'5th Cycle Summary-Final'!D129-VLOOKUP(FinalComparison!$G129,'SB35 Determination Data'!$K$4:$AN$415,H$2,FALSE)</f>
        <v>0</v>
      </c>
      <c r="I129" s="87">
        <f>'5th Cycle Summary-Final'!E129-VLOOKUP(FinalComparison!$G129,'SB35 Determination Data'!$K$4:$AN$415,I$2,FALSE)</f>
        <v>0</v>
      </c>
      <c r="J129" s="87">
        <f>'5th Cycle Summary-Final'!F129-VLOOKUP(FinalComparison!$G129,'SB35 Determination Data'!$K$4:$AN$415,J$2,FALSE)</f>
        <v>0</v>
      </c>
      <c r="K129" s="87">
        <f>'5th Cycle Summary-Final'!G129-VLOOKUP(FinalComparison!$G129,'SB35 Determination Data'!$K$4:$AN$415,K$2,FALSE)</f>
        <v>0</v>
      </c>
      <c r="L129" s="87">
        <f>'5th Cycle Summary-Final'!H129-VLOOKUP(FinalComparison!$G129,'SB35 Determination Data'!$K$4:$AN$415,L$2,FALSE)</f>
        <v>0</v>
      </c>
      <c r="M129" s="87">
        <f>'5th Cycle Summary-Final'!I129-VLOOKUP(FinalComparison!$G129,'SB35 Determination Data'!$K$4:$AN$415,M$2,FALSE)</f>
        <v>0</v>
      </c>
      <c r="N129" s="87"/>
      <c r="O129" s="87"/>
      <c r="P129" s="87">
        <f>'5th Cycle Summary-Final'!J129-VLOOKUP(FinalComparison!$G129,'SB35 Determination Data'!$K$4:$AN$415,P$2,FALSE)</f>
        <v>0</v>
      </c>
      <c r="Q129" s="87">
        <f>'5th Cycle Summary-Final'!K129-VLOOKUP(FinalComparison!$G129,'SB35 Determination Data'!$K$4:$AN$415,Q$2,FALSE)</f>
        <v>0</v>
      </c>
      <c r="R129" s="87">
        <f>'5th Cycle Summary-Final'!L129-VLOOKUP(FinalComparison!$G129,'SB35 Determination Data'!$K$4:$AN$415,R$2,FALSE)</f>
        <v>0</v>
      </c>
      <c r="S129" s="87">
        <f>'5th Cycle Summary-Final'!M129-VLOOKUP(FinalComparison!$G129,'SB35 Determination Data'!$K$4:$AN$415,S$2,FALSE)</f>
        <v>0</v>
      </c>
      <c r="T129" s="87">
        <f>'5th Cycle Summary-Final'!N129-VLOOKUP(FinalComparison!$G129,'SB35 Determination Data'!$K$4:$AN$415,T$2,FALSE)</f>
        <v>0</v>
      </c>
      <c r="U129" s="80"/>
      <c r="V129" s="80"/>
      <c r="W129" s="87">
        <f>'5th Cycle Summary-Final'!O129-VLOOKUP(FinalComparison!$G129,'SB35 Determination Data'!$K$4:$AN$415,W$2,FALSE)</f>
        <v>0</v>
      </c>
      <c r="X129" s="80"/>
      <c r="Y129" s="87">
        <f>'5th Cycle Summary-Final'!P129-VLOOKUP(FinalComparison!$G129,'SB35 Determination Data'!$K$4:$AN$415,Y$2,FALSE)</f>
        <v>0</v>
      </c>
      <c r="Z129" s="87">
        <f>'5th Cycle Summary-Final'!Q129-VLOOKUP(FinalComparison!$G129,'SB35 Determination Data'!$K$4:$AN$415,Z$2,FALSE)</f>
        <v>0</v>
      </c>
      <c r="AA129" s="87">
        <f>'5th Cycle Summary-Final'!R129-VLOOKUP(FinalComparison!$G129,'SB35 Determination Data'!$K$4:$AN$415,AA$2,FALSE)</f>
        <v>0</v>
      </c>
      <c r="AB129" s="87">
        <f>'5th Cycle Summary-Final'!S129-VLOOKUP(FinalComparison!$G129,'SB35 Determination Data'!$K$4:$AN$415,AB$2,FALSE)</f>
        <v>0</v>
      </c>
      <c r="AC129" s="87">
        <f>'5th Cycle Summary-Final'!T129-VLOOKUP(FinalComparison!$G129,'SB35 Determination Data'!$K$4:$AN$415,AC$2,FALSE)</f>
        <v>0</v>
      </c>
      <c r="AD129" s="87">
        <f>'5th Cycle Summary-Final'!U129-VLOOKUP(FinalComparison!$G129,'SB35 Determination Data'!$K$4:$AN$415,AD$2,FALSE)</f>
        <v>0</v>
      </c>
      <c r="AE129" s="87">
        <f>'5th Cycle Summary-Final'!V129-VLOOKUP(FinalComparison!$G129,'SB35 Determination Data'!$K$4:$AN$415,AE$2,FALSE)</f>
        <v>0</v>
      </c>
      <c r="AF129" s="87">
        <f>'5th Cycle Summary-Final'!W129-VLOOKUP(FinalComparison!$G129,'SB35 Determination Data'!$K$4:$AN$415,AF$2,FALSE)</f>
        <v>0</v>
      </c>
    </row>
    <row r="130" spans="1:32" ht="12.75" customHeight="1" x14ac:dyDescent="0.15">
      <c r="A130" t="s">
        <v>168</v>
      </c>
      <c r="F130" t="s">
        <v>144</v>
      </c>
      <c r="G130" t="s">
        <v>213</v>
      </c>
      <c r="H130" s="87">
        <f>'5th Cycle Summary-Final'!D130-VLOOKUP(FinalComparison!$G130,'SB35 Determination Data'!$K$4:$AN$415,H$2,FALSE)</f>
        <v>0</v>
      </c>
      <c r="I130" s="87">
        <f>'5th Cycle Summary-Final'!E130-VLOOKUP(FinalComparison!$G130,'SB35 Determination Data'!$K$4:$AN$415,I$2,FALSE)</f>
        <v>0</v>
      </c>
      <c r="J130" s="87">
        <f>'5th Cycle Summary-Final'!F130-VLOOKUP(FinalComparison!$G130,'SB35 Determination Data'!$K$4:$AN$415,J$2,FALSE)</f>
        <v>0</v>
      </c>
      <c r="K130" s="87">
        <f>'5th Cycle Summary-Final'!G130-VLOOKUP(FinalComparison!$G130,'SB35 Determination Data'!$K$4:$AN$415,K$2,FALSE)</f>
        <v>0</v>
      </c>
      <c r="L130" s="87">
        <f>'5th Cycle Summary-Final'!H130-VLOOKUP(FinalComparison!$G130,'SB35 Determination Data'!$K$4:$AN$415,L$2,FALSE)</f>
        <v>0</v>
      </c>
      <c r="M130" s="87">
        <f>'5th Cycle Summary-Final'!I130-VLOOKUP(FinalComparison!$G130,'SB35 Determination Data'!$K$4:$AN$415,M$2,FALSE)</f>
        <v>0</v>
      </c>
      <c r="N130" s="87"/>
      <c r="O130" s="87"/>
      <c r="P130" s="87">
        <f>'5th Cycle Summary-Final'!J130-VLOOKUP(FinalComparison!$G130,'SB35 Determination Data'!$K$4:$AN$415,P$2,FALSE)</f>
        <v>0</v>
      </c>
      <c r="Q130" s="87">
        <f>'5th Cycle Summary-Final'!K130-VLOOKUP(FinalComparison!$G130,'SB35 Determination Data'!$K$4:$AN$415,Q$2,FALSE)</f>
        <v>-24</v>
      </c>
      <c r="R130" s="87">
        <f>'5th Cycle Summary-Final'!L130-VLOOKUP(FinalComparison!$G130,'SB35 Determination Data'!$K$4:$AN$415,R$2,FALSE)</f>
        <v>0</v>
      </c>
      <c r="S130" s="87">
        <f>'5th Cycle Summary-Final'!M130-VLOOKUP(FinalComparison!$G130,'SB35 Determination Data'!$K$4:$AN$415,S$2,FALSE)</f>
        <v>-24</v>
      </c>
      <c r="T130" s="87">
        <f>'5th Cycle Summary-Final'!N130-VLOOKUP(FinalComparison!$G130,'SB35 Determination Data'!$K$4:$AN$415,T$2,FALSE)</f>
        <v>18</v>
      </c>
      <c r="U130" s="80"/>
      <c r="V130" s="80"/>
      <c r="W130" s="87">
        <f>'5th Cycle Summary-Final'!O130-VLOOKUP(FinalComparison!$G130,'SB35 Determination Data'!$K$4:$AN$415,W$2,FALSE)</f>
        <v>-0.75</v>
      </c>
      <c r="X130" s="80"/>
      <c r="Y130" s="87">
        <f>'5th Cycle Summary-Final'!P130-VLOOKUP(FinalComparison!$G130,'SB35 Determination Data'!$K$4:$AN$415,Y$2,FALSE)</f>
        <v>0</v>
      </c>
      <c r="Z130" s="87">
        <f>'5th Cycle Summary-Final'!Q130-VLOOKUP(FinalComparison!$G130,'SB35 Determination Data'!$K$4:$AN$415,Z$2,FALSE)</f>
        <v>-3</v>
      </c>
      <c r="AA130" s="87">
        <f>'5th Cycle Summary-Final'!R130-VLOOKUP(FinalComparison!$G130,'SB35 Determination Data'!$K$4:$AN$415,AA$2,FALSE)</f>
        <v>3</v>
      </c>
      <c r="AB130" s="87">
        <f>'5th Cycle Summary-Final'!S130-VLOOKUP(FinalComparison!$G130,'SB35 Determination Data'!$K$4:$AN$415,AB$2,FALSE)</f>
        <v>-8.5714285714285715E-2</v>
      </c>
      <c r="AC130" s="87">
        <f>'5th Cycle Summary-Final'!T130-VLOOKUP(FinalComparison!$G130,'SB35 Determination Data'!$K$4:$AN$415,AC$2,FALSE)</f>
        <v>0</v>
      </c>
      <c r="AD130" s="87">
        <f>'5th Cycle Summary-Final'!U130-VLOOKUP(FinalComparison!$G130,'SB35 Determination Data'!$K$4:$AN$415,AD$2,FALSE)</f>
        <v>-2</v>
      </c>
      <c r="AE130" s="87">
        <f>'5th Cycle Summary-Final'!V130-VLOOKUP(FinalComparison!$G130,'SB35 Determination Data'!$K$4:$AN$415,AE$2,FALSE)</f>
        <v>2</v>
      </c>
      <c r="AF130" s="87">
        <f>'5th Cycle Summary-Final'!W130-VLOOKUP(FinalComparison!$G130,'SB35 Determination Data'!$K$4:$AN$415,AF$2,FALSE)</f>
        <v>-2.1052631578947378E-2</v>
      </c>
    </row>
    <row r="131" spans="1:32" ht="12.75" customHeight="1" x14ac:dyDescent="0.15">
      <c r="A131" t="s">
        <v>168</v>
      </c>
      <c r="F131" t="s">
        <v>144</v>
      </c>
      <c r="G131" t="s">
        <v>214</v>
      </c>
      <c r="H131" s="87">
        <f>'5th Cycle Summary-Final'!D131-VLOOKUP(FinalComparison!$G131,'SB35 Determination Data'!$K$4:$AN$415,H$2,FALSE)</f>
        <v>0</v>
      </c>
      <c r="I131" s="87">
        <f>'5th Cycle Summary-Final'!E131-VLOOKUP(FinalComparison!$G131,'SB35 Determination Data'!$K$4:$AN$415,I$2,FALSE)</f>
        <v>0</v>
      </c>
      <c r="J131" s="87">
        <f>'5th Cycle Summary-Final'!F131-VLOOKUP(FinalComparison!$G131,'SB35 Determination Data'!$K$4:$AN$415,J$2,FALSE)</f>
        <v>0</v>
      </c>
      <c r="K131" s="87">
        <f>'5th Cycle Summary-Final'!G131-VLOOKUP(FinalComparison!$G131,'SB35 Determination Data'!$K$4:$AN$415,K$2,FALSE)</f>
        <v>0</v>
      </c>
      <c r="L131" s="87">
        <f>'5th Cycle Summary-Final'!H131-VLOOKUP(FinalComparison!$G131,'SB35 Determination Data'!$K$4:$AN$415,L$2,FALSE)</f>
        <v>0</v>
      </c>
      <c r="M131" s="87">
        <f>'5th Cycle Summary-Final'!I131-VLOOKUP(FinalComparison!$G131,'SB35 Determination Data'!$K$4:$AN$415,M$2,FALSE)</f>
        <v>0</v>
      </c>
      <c r="N131" s="87"/>
      <c r="O131" s="87"/>
      <c r="P131" s="87">
        <f>'5th Cycle Summary-Final'!J131-VLOOKUP(FinalComparison!$G131,'SB35 Determination Data'!$K$4:$AN$415,P$2,FALSE)</f>
        <v>0</v>
      </c>
      <c r="Q131" s="87">
        <f>'5th Cycle Summary-Final'!K131-VLOOKUP(FinalComparison!$G131,'SB35 Determination Data'!$K$4:$AN$415,Q$2,FALSE)</f>
        <v>-2</v>
      </c>
      <c r="R131" s="87">
        <f>'5th Cycle Summary-Final'!L131-VLOOKUP(FinalComparison!$G131,'SB35 Determination Data'!$K$4:$AN$415,R$2,FALSE)</f>
        <v>0</v>
      </c>
      <c r="S131" s="87">
        <f>'5th Cycle Summary-Final'!M131-VLOOKUP(FinalComparison!$G131,'SB35 Determination Data'!$K$4:$AN$415,S$2,FALSE)</f>
        <v>-2</v>
      </c>
      <c r="T131" s="87">
        <f>'5th Cycle Summary-Final'!N131-VLOOKUP(FinalComparison!$G131,'SB35 Determination Data'!$K$4:$AN$415,T$2,FALSE)</f>
        <v>2</v>
      </c>
      <c r="U131" s="80"/>
      <c r="V131" s="80"/>
      <c r="W131" s="87">
        <f>'5th Cycle Summary-Final'!O131-VLOOKUP(FinalComparison!$G131,'SB35 Determination Data'!$K$4:$AN$415,W$2,FALSE)</f>
        <v>-1.4084507042253521E-2</v>
      </c>
      <c r="X131" s="80"/>
      <c r="Y131" s="87">
        <f>'5th Cycle Summary-Final'!P131-VLOOKUP(FinalComparison!$G131,'SB35 Determination Data'!$K$4:$AN$415,Y$2,FALSE)</f>
        <v>0</v>
      </c>
      <c r="Z131" s="87">
        <f>'5th Cycle Summary-Final'!Q131-VLOOKUP(FinalComparison!$G131,'SB35 Determination Data'!$K$4:$AN$415,Z$2,FALSE)</f>
        <v>-33</v>
      </c>
      <c r="AA131" s="87">
        <f>'5th Cycle Summary-Final'!R131-VLOOKUP(FinalComparison!$G131,'SB35 Determination Data'!$K$4:$AN$415,AA$2,FALSE)</f>
        <v>33</v>
      </c>
      <c r="AB131" s="87">
        <f>'5th Cycle Summary-Final'!S131-VLOOKUP(FinalComparison!$G131,'SB35 Determination Data'!$K$4:$AN$415,AB$2,FALSE)</f>
        <v>-0.2142857142857143</v>
      </c>
      <c r="AC131" s="87">
        <f>'5th Cycle Summary-Final'!T131-VLOOKUP(FinalComparison!$G131,'SB35 Determination Data'!$K$4:$AN$415,AC$2,FALSE)</f>
        <v>0</v>
      </c>
      <c r="AD131" s="87">
        <f>'5th Cycle Summary-Final'!U131-VLOOKUP(FinalComparison!$G131,'SB35 Determination Data'!$K$4:$AN$415,AD$2,FALSE)</f>
        <v>-139</v>
      </c>
      <c r="AE131" s="87">
        <f>'5th Cycle Summary-Final'!V131-VLOOKUP(FinalComparison!$G131,'SB35 Determination Data'!$K$4:$AN$415,AE$2,FALSE)</f>
        <v>139</v>
      </c>
      <c r="AF131" s="87">
        <f>'5th Cycle Summary-Final'!W131-VLOOKUP(FinalComparison!$G131,'SB35 Determination Data'!$K$4:$AN$415,AF$2,FALSE)</f>
        <v>-0.34924623115577885</v>
      </c>
    </row>
    <row r="132" spans="1:32" ht="12.75" customHeight="1" x14ac:dyDescent="0.15">
      <c r="A132" t="s">
        <v>168</v>
      </c>
      <c r="F132" t="s">
        <v>144</v>
      </c>
      <c r="G132" t="s">
        <v>215</v>
      </c>
      <c r="H132" s="87" t="e">
        <f>'5th Cycle Summary-Final'!D132-VLOOKUP(FinalComparison!$G132,'SB35 Determination Data'!$K$4:$AN$415,H$2,FALSE)</f>
        <v>#N/A</v>
      </c>
      <c r="I132" s="87" t="e">
        <f>'5th Cycle Summary-Final'!E132-VLOOKUP(FinalComparison!$G132,'SB35 Determination Data'!$K$4:$AN$415,I$2,FALSE)</f>
        <v>#N/A</v>
      </c>
      <c r="J132" s="87" t="e">
        <f>'5th Cycle Summary-Final'!F132-VLOOKUP(FinalComparison!$G132,'SB35 Determination Data'!$K$4:$AN$415,J$2,FALSE)</f>
        <v>#N/A</v>
      </c>
      <c r="K132" s="87" t="e">
        <f>'5th Cycle Summary-Final'!G132-VLOOKUP(FinalComparison!$G132,'SB35 Determination Data'!$K$4:$AN$415,K$2,FALSE)</f>
        <v>#N/A</v>
      </c>
      <c r="L132" s="87" t="e">
        <f>'5th Cycle Summary-Final'!H132-VLOOKUP(FinalComparison!$G132,'SB35 Determination Data'!$K$4:$AN$415,L$2,FALSE)</f>
        <v>#N/A</v>
      </c>
      <c r="M132" s="87" t="e">
        <f>'5th Cycle Summary-Final'!I132-VLOOKUP(FinalComparison!$G132,'SB35 Determination Data'!$K$4:$AN$415,M$2,FALSE)</f>
        <v>#N/A</v>
      </c>
      <c r="N132" s="87"/>
      <c r="O132" s="87"/>
      <c r="P132" s="87" t="e">
        <f>'5th Cycle Summary-Final'!J132-VLOOKUP(FinalComparison!$G132,'SB35 Determination Data'!$K$4:$AN$415,P$2,FALSE)</f>
        <v>#N/A</v>
      </c>
      <c r="Q132" s="87" t="e">
        <f>'5th Cycle Summary-Final'!K132-VLOOKUP(FinalComparison!$G132,'SB35 Determination Data'!$K$4:$AN$415,Q$2,FALSE)</f>
        <v>#N/A</v>
      </c>
      <c r="R132" s="87" t="e">
        <f>'5th Cycle Summary-Final'!L132-VLOOKUP(FinalComparison!$G132,'SB35 Determination Data'!$K$4:$AN$415,R$2,FALSE)</f>
        <v>#N/A</v>
      </c>
      <c r="S132" s="87" t="e">
        <f>'5th Cycle Summary-Final'!M132-VLOOKUP(FinalComparison!$G132,'SB35 Determination Data'!$K$4:$AN$415,S$2,FALSE)</f>
        <v>#N/A</v>
      </c>
      <c r="T132" s="87" t="e">
        <f>'5th Cycle Summary-Final'!N132-VLOOKUP(FinalComparison!$G132,'SB35 Determination Data'!$K$4:$AN$415,T$2,FALSE)</f>
        <v>#N/A</v>
      </c>
      <c r="U132" s="80"/>
      <c r="V132" s="80"/>
      <c r="W132" s="87" t="e">
        <f>'5th Cycle Summary-Final'!O132-VLOOKUP(FinalComparison!$G132,'SB35 Determination Data'!$K$4:$AN$415,W$2,FALSE)</f>
        <v>#N/A</v>
      </c>
      <c r="X132" s="80"/>
      <c r="Y132" s="87" t="e">
        <f>'5th Cycle Summary-Final'!P132-VLOOKUP(FinalComparison!$G132,'SB35 Determination Data'!$K$4:$AN$415,Y$2,FALSE)</f>
        <v>#N/A</v>
      </c>
      <c r="Z132" s="87" t="e">
        <f>'5th Cycle Summary-Final'!Q132-VLOOKUP(FinalComparison!$G132,'SB35 Determination Data'!$K$4:$AN$415,Z$2,FALSE)</f>
        <v>#N/A</v>
      </c>
      <c r="AA132" s="87" t="e">
        <f>'5th Cycle Summary-Final'!R132-VLOOKUP(FinalComparison!$G132,'SB35 Determination Data'!$K$4:$AN$415,AA$2,FALSE)</f>
        <v>#N/A</v>
      </c>
      <c r="AB132" s="87" t="e">
        <f>'5th Cycle Summary-Final'!S132-VLOOKUP(FinalComparison!$G132,'SB35 Determination Data'!$K$4:$AN$415,AB$2,FALSE)</f>
        <v>#N/A</v>
      </c>
      <c r="AC132" s="87" t="e">
        <f>'5th Cycle Summary-Final'!T132-VLOOKUP(FinalComparison!$G132,'SB35 Determination Data'!$K$4:$AN$415,AC$2,FALSE)</f>
        <v>#N/A</v>
      </c>
      <c r="AD132" s="87" t="e">
        <f>'5th Cycle Summary-Final'!U132-VLOOKUP(FinalComparison!$G132,'SB35 Determination Data'!$K$4:$AN$415,AD$2,FALSE)</f>
        <v>#N/A</v>
      </c>
      <c r="AE132" s="87" t="e">
        <f>'5th Cycle Summary-Final'!V132-VLOOKUP(FinalComparison!$G132,'SB35 Determination Data'!$K$4:$AN$415,AE$2,FALSE)</f>
        <v>#N/A</v>
      </c>
      <c r="AF132" s="87" t="e">
        <f>'5th Cycle Summary-Final'!W132-VLOOKUP(FinalComparison!$G132,'SB35 Determination Data'!$K$4:$AN$415,AF$2,FALSE)</f>
        <v>#DIV/0!</v>
      </c>
    </row>
    <row r="133" spans="1:32" ht="12.75" customHeight="1" x14ac:dyDescent="0.15">
      <c r="A133" t="s">
        <v>168</v>
      </c>
      <c r="F133" t="s">
        <v>144</v>
      </c>
      <c r="G133" t="s">
        <v>216</v>
      </c>
      <c r="H133" s="87" t="e">
        <f>'5th Cycle Summary-Final'!D133-VLOOKUP(FinalComparison!$G133,'SB35 Determination Data'!$K$4:$AN$415,H$2,FALSE)</f>
        <v>#N/A</v>
      </c>
      <c r="I133" s="87" t="e">
        <f>'5th Cycle Summary-Final'!E133-VLOOKUP(FinalComparison!$G133,'SB35 Determination Data'!$K$4:$AN$415,I$2,FALSE)</f>
        <v>#N/A</v>
      </c>
      <c r="J133" s="87" t="e">
        <f>'5th Cycle Summary-Final'!F133-VLOOKUP(FinalComparison!$G133,'SB35 Determination Data'!$K$4:$AN$415,J$2,FALSE)</f>
        <v>#N/A</v>
      </c>
      <c r="K133" s="87" t="e">
        <f>'5th Cycle Summary-Final'!G133-VLOOKUP(FinalComparison!$G133,'SB35 Determination Data'!$K$4:$AN$415,K$2,FALSE)</f>
        <v>#N/A</v>
      </c>
      <c r="L133" s="87" t="e">
        <f>'5th Cycle Summary-Final'!H133-VLOOKUP(FinalComparison!$G133,'SB35 Determination Data'!$K$4:$AN$415,L$2,FALSE)</f>
        <v>#N/A</v>
      </c>
      <c r="M133" s="87" t="e">
        <f>'5th Cycle Summary-Final'!I133-VLOOKUP(FinalComparison!$G133,'SB35 Determination Data'!$K$4:$AN$415,M$2,FALSE)</f>
        <v>#N/A</v>
      </c>
      <c r="N133" s="87"/>
      <c r="O133" s="87"/>
      <c r="P133" s="87" t="e">
        <f>'5th Cycle Summary-Final'!J133-VLOOKUP(FinalComparison!$G133,'SB35 Determination Data'!$K$4:$AN$415,P$2,FALSE)</f>
        <v>#N/A</v>
      </c>
      <c r="Q133" s="87" t="e">
        <f>'5th Cycle Summary-Final'!K133-VLOOKUP(FinalComparison!$G133,'SB35 Determination Data'!$K$4:$AN$415,Q$2,FALSE)</f>
        <v>#N/A</v>
      </c>
      <c r="R133" s="87" t="e">
        <f>'5th Cycle Summary-Final'!L133-VLOOKUP(FinalComparison!$G133,'SB35 Determination Data'!$K$4:$AN$415,R$2,FALSE)</f>
        <v>#N/A</v>
      </c>
      <c r="S133" s="87" t="e">
        <f>'5th Cycle Summary-Final'!M133-VLOOKUP(FinalComparison!$G133,'SB35 Determination Data'!$K$4:$AN$415,S$2,FALSE)</f>
        <v>#N/A</v>
      </c>
      <c r="T133" s="87" t="e">
        <f>'5th Cycle Summary-Final'!N133-VLOOKUP(FinalComparison!$G133,'SB35 Determination Data'!$K$4:$AN$415,T$2,FALSE)</f>
        <v>#N/A</v>
      </c>
      <c r="U133" s="80"/>
      <c r="V133" s="80"/>
      <c r="W133" s="87" t="e">
        <f>'5th Cycle Summary-Final'!O133-VLOOKUP(FinalComparison!$G133,'SB35 Determination Data'!$K$4:$AN$415,W$2,FALSE)</f>
        <v>#N/A</v>
      </c>
      <c r="X133" s="80"/>
      <c r="Y133" s="87" t="e">
        <f>'5th Cycle Summary-Final'!P133-VLOOKUP(FinalComparison!$G133,'SB35 Determination Data'!$K$4:$AN$415,Y$2,FALSE)</f>
        <v>#N/A</v>
      </c>
      <c r="Z133" s="87" t="e">
        <f>'5th Cycle Summary-Final'!Q133-VLOOKUP(FinalComparison!$G133,'SB35 Determination Data'!$K$4:$AN$415,Z$2,FALSE)</f>
        <v>#N/A</v>
      </c>
      <c r="AA133" s="87" t="e">
        <f>'5th Cycle Summary-Final'!R133-VLOOKUP(FinalComparison!$G133,'SB35 Determination Data'!$K$4:$AN$415,AA$2,FALSE)</f>
        <v>#N/A</v>
      </c>
      <c r="AB133" s="87" t="e">
        <f>'5th Cycle Summary-Final'!S133-VLOOKUP(FinalComparison!$G133,'SB35 Determination Data'!$K$4:$AN$415,AB$2,FALSE)</f>
        <v>#N/A</v>
      </c>
      <c r="AC133" s="87" t="e">
        <f>'5th Cycle Summary-Final'!T133-VLOOKUP(FinalComparison!$G133,'SB35 Determination Data'!$K$4:$AN$415,AC$2,FALSE)</f>
        <v>#N/A</v>
      </c>
      <c r="AD133" s="87" t="e">
        <f>'5th Cycle Summary-Final'!U133-VLOOKUP(FinalComparison!$G133,'SB35 Determination Data'!$K$4:$AN$415,AD$2,FALSE)</f>
        <v>#N/A</v>
      </c>
      <c r="AE133" s="87" t="e">
        <f>'5th Cycle Summary-Final'!V133-VLOOKUP(FinalComparison!$G133,'SB35 Determination Data'!$K$4:$AN$415,AE$2,FALSE)</f>
        <v>#N/A</v>
      </c>
      <c r="AF133" s="87" t="e">
        <f>'5th Cycle Summary-Final'!W133-VLOOKUP(FinalComparison!$G133,'SB35 Determination Data'!$K$4:$AN$415,AF$2,FALSE)</f>
        <v>#N/A</v>
      </c>
    </row>
    <row r="134" spans="1:32" ht="12.75" customHeight="1" x14ac:dyDescent="0.15">
      <c r="A134" t="s">
        <v>168</v>
      </c>
      <c r="F134" t="s">
        <v>144</v>
      </c>
      <c r="G134" t="s">
        <v>217</v>
      </c>
      <c r="H134" s="87" t="e">
        <f>'5th Cycle Summary-Final'!D134-VLOOKUP(FinalComparison!$G134,'SB35 Determination Data'!$K$4:$AN$415,H$2,FALSE)</f>
        <v>#N/A</v>
      </c>
      <c r="I134" s="87" t="e">
        <f>'5th Cycle Summary-Final'!E134-VLOOKUP(FinalComparison!$G134,'SB35 Determination Data'!$K$4:$AN$415,I$2,FALSE)</f>
        <v>#N/A</v>
      </c>
      <c r="J134" s="87" t="e">
        <f>'5th Cycle Summary-Final'!F134-VLOOKUP(FinalComparison!$G134,'SB35 Determination Data'!$K$4:$AN$415,J$2,FALSE)</f>
        <v>#N/A</v>
      </c>
      <c r="K134" s="87" t="e">
        <f>'5th Cycle Summary-Final'!G134-VLOOKUP(FinalComparison!$G134,'SB35 Determination Data'!$K$4:$AN$415,K$2,FALSE)</f>
        <v>#N/A</v>
      </c>
      <c r="L134" s="87" t="e">
        <f>'5th Cycle Summary-Final'!H134-VLOOKUP(FinalComparison!$G134,'SB35 Determination Data'!$K$4:$AN$415,L$2,FALSE)</f>
        <v>#N/A</v>
      </c>
      <c r="M134" s="87" t="e">
        <f>'5th Cycle Summary-Final'!I134-VLOOKUP(FinalComparison!$G134,'SB35 Determination Data'!$K$4:$AN$415,M$2,FALSE)</f>
        <v>#N/A</v>
      </c>
      <c r="N134" s="87"/>
      <c r="O134" s="87"/>
      <c r="P134" s="87" t="e">
        <f>'5th Cycle Summary-Final'!J134-VLOOKUP(FinalComparison!$G134,'SB35 Determination Data'!$K$4:$AN$415,P$2,FALSE)</f>
        <v>#N/A</v>
      </c>
      <c r="Q134" s="87" t="e">
        <f>'5th Cycle Summary-Final'!K134-VLOOKUP(FinalComparison!$G134,'SB35 Determination Data'!$K$4:$AN$415,Q$2,FALSE)</f>
        <v>#N/A</v>
      </c>
      <c r="R134" s="87" t="e">
        <f>'5th Cycle Summary-Final'!L134-VLOOKUP(FinalComparison!$G134,'SB35 Determination Data'!$K$4:$AN$415,R$2,FALSE)</f>
        <v>#N/A</v>
      </c>
      <c r="S134" s="87" t="e">
        <f>'5th Cycle Summary-Final'!M134-VLOOKUP(FinalComparison!$G134,'SB35 Determination Data'!$K$4:$AN$415,S$2,FALSE)</f>
        <v>#N/A</v>
      </c>
      <c r="T134" s="87" t="e">
        <f>'5th Cycle Summary-Final'!N134-VLOOKUP(FinalComparison!$G134,'SB35 Determination Data'!$K$4:$AN$415,T$2,FALSE)</f>
        <v>#N/A</v>
      </c>
      <c r="U134" s="80"/>
      <c r="V134" s="80"/>
      <c r="W134" s="87" t="e">
        <f>'5th Cycle Summary-Final'!O134-VLOOKUP(FinalComparison!$G134,'SB35 Determination Data'!$K$4:$AN$415,W$2,FALSE)</f>
        <v>#N/A</v>
      </c>
      <c r="X134" s="80"/>
      <c r="Y134" s="87" t="e">
        <f>'5th Cycle Summary-Final'!P134-VLOOKUP(FinalComparison!$G134,'SB35 Determination Data'!$K$4:$AN$415,Y$2,FALSE)</f>
        <v>#N/A</v>
      </c>
      <c r="Z134" s="87" t="e">
        <f>'5th Cycle Summary-Final'!Q134-VLOOKUP(FinalComparison!$G134,'SB35 Determination Data'!$K$4:$AN$415,Z$2,FALSE)</f>
        <v>#N/A</v>
      </c>
      <c r="AA134" s="87" t="e">
        <f>'5th Cycle Summary-Final'!R134-VLOOKUP(FinalComparison!$G134,'SB35 Determination Data'!$K$4:$AN$415,AA$2,FALSE)</f>
        <v>#N/A</v>
      </c>
      <c r="AB134" s="87" t="e">
        <f>'5th Cycle Summary-Final'!S134-VLOOKUP(FinalComparison!$G134,'SB35 Determination Data'!$K$4:$AN$415,AB$2,FALSE)</f>
        <v>#N/A</v>
      </c>
      <c r="AC134" s="87" t="e">
        <f>'5th Cycle Summary-Final'!T134-VLOOKUP(FinalComparison!$G134,'SB35 Determination Data'!$K$4:$AN$415,AC$2,FALSE)</f>
        <v>#N/A</v>
      </c>
      <c r="AD134" s="87" t="e">
        <f>'5th Cycle Summary-Final'!U134-VLOOKUP(FinalComparison!$G134,'SB35 Determination Data'!$K$4:$AN$415,AD$2,FALSE)</f>
        <v>#N/A</v>
      </c>
      <c r="AE134" s="87" t="e">
        <f>'5th Cycle Summary-Final'!V134-VLOOKUP(FinalComparison!$G134,'SB35 Determination Data'!$K$4:$AN$415,AE$2,FALSE)</f>
        <v>#N/A</v>
      </c>
      <c r="AF134" s="87" t="e">
        <f>'5th Cycle Summary-Final'!W134-VLOOKUP(FinalComparison!$G134,'SB35 Determination Data'!$K$4:$AN$415,AF$2,FALSE)</f>
        <v>#N/A</v>
      </c>
    </row>
    <row r="135" spans="1:32" ht="12.75" customHeight="1" x14ac:dyDescent="0.15">
      <c r="A135" t="s">
        <v>168</v>
      </c>
      <c r="F135" t="s">
        <v>144</v>
      </c>
      <c r="G135" t="s">
        <v>218</v>
      </c>
      <c r="H135" s="87" t="e">
        <f>'5th Cycle Summary-Final'!D135-VLOOKUP(FinalComparison!$G135,'SB35 Determination Data'!$K$4:$AN$415,H$2,FALSE)</f>
        <v>#N/A</v>
      </c>
      <c r="I135" s="87" t="e">
        <f>'5th Cycle Summary-Final'!E135-VLOOKUP(FinalComparison!$G135,'SB35 Determination Data'!$K$4:$AN$415,I$2,FALSE)</f>
        <v>#N/A</v>
      </c>
      <c r="J135" s="87" t="e">
        <f>'5th Cycle Summary-Final'!F135-VLOOKUP(FinalComparison!$G135,'SB35 Determination Data'!$K$4:$AN$415,J$2,FALSE)</f>
        <v>#N/A</v>
      </c>
      <c r="K135" s="87" t="e">
        <f>'5th Cycle Summary-Final'!G135-VLOOKUP(FinalComparison!$G135,'SB35 Determination Data'!$K$4:$AN$415,K$2,FALSE)</f>
        <v>#N/A</v>
      </c>
      <c r="L135" s="87" t="e">
        <f>'5th Cycle Summary-Final'!H135-VLOOKUP(FinalComparison!$G135,'SB35 Determination Data'!$K$4:$AN$415,L$2,FALSE)</f>
        <v>#N/A</v>
      </c>
      <c r="M135" s="87" t="e">
        <f>'5th Cycle Summary-Final'!I135-VLOOKUP(FinalComparison!$G135,'SB35 Determination Data'!$K$4:$AN$415,M$2,FALSE)</f>
        <v>#N/A</v>
      </c>
      <c r="N135" s="87"/>
      <c r="O135" s="87"/>
      <c r="P135" s="87" t="e">
        <f>'5th Cycle Summary-Final'!J135-VLOOKUP(FinalComparison!$G135,'SB35 Determination Data'!$K$4:$AN$415,P$2,FALSE)</f>
        <v>#N/A</v>
      </c>
      <c r="Q135" s="87" t="e">
        <f>'5th Cycle Summary-Final'!K135-VLOOKUP(FinalComparison!$G135,'SB35 Determination Data'!$K$4:$AN$415,Q$2,FALSE)</f>
        <v>#N/A</v>
      </c>
      <c r="R135" s="87" t="e">
        <f>'5th Cycle Summary-Final'!L135-VLOOKUP(FinalComparison!$G135,'SB35 Determination Data'!$K$4:$AN$415,R$2,FALSE)</f>
        <v>#N/A</v>
      </c>
      <c r="S135" s="87" t="e">
        <f>'5th Cycle Summary-Final'!M135-VLOOKUP(FinalComparison!$G135,'SB35 Determination Data'!$K$4:$AN$415,S$2,FALSE)</f>
        <v>#N/A</v>
      </c>
      <c r="T135" s="87" t="e">
        <f>'5th Cycle Summary-Final'!N135-VLOOKUP(FinalComparison!$G135,'SB35 Determination Data'!$K$4:$AN$415,T$2,FALSE)</f>
        <v>#N/A</v>
      </c>
      <c r="U135" s="80"/>
      <c r="V135" s="80"/>
      <c r="W135" s="87" t="e">
        <f>'5th Cycle Summary-Final'!O135-VLOOKUP(FinalComparison!$G135,'SB35 Determination Data'!$K$4:$AN$415,W$2,FALSE)</f>
        <v>#N/A</v>
      </c>
      <c r="X135" s="80"/>
      <c r="Y135" s="87" t="e">
        <f>'5th Cycle Summary-Final'!P135-VLOOKUP(FinalComparison!$G135,'SB35 Determination Data'!$K$4:$AN$415,Y$2,FALSE)</f>
        <v>#N/A</v>
      </c>
      <c r="Z135" s="87" t="e">
        <f>'5th Cycle Summary-Final'!Q135-VLOOKUP(FinalComparison!$G135,'SB35 Determination Data'!$K$4:$AN$415,Z$2,FALSE)</f>
        <v>#N/A</v>
      </c>
      <c r="AA135" s="87" t="e">
        <f>'5th Cycle Summary-Final'!R135-VLOOKUP(FinalComparison!$G135,'SB35 Determination Data'!$K$4:$AN$415,AA$2,FALSE)</f>
        <v>#N/A</v>
      </c>
      <c r="AB135" s="87" t="e">
        <f>'5th Cycle Summary-Final'!S135-VLOOKUP(FinalComparison!$G135,'SB35 Determination Data'!$K$4:$AN$415,AB$2,FALSE)</f>
        <v>#N/A</v>
      </c>
      <c r="AC135" s="87" t="e">
        <f>'5th Cycle Summary-Final'!T135-VLOOKUP(FinalComparison!$G135,'SB35 Determination Data'!$K$4:$AN$415,AC$2,FALSE)</f>
        <v>#N/A</v>
      </c>
      <c r="AD135" s="87" t="e">
        <f>'5th Cycle Summary-Final'!U135-VLOOKUP(FinalComparison!$G135,'SB35 Determination Data'!$K$4:$AN$415,AD$2,FALSE)</f>
        <v>#N/A</v>
      </c>
      <c r="AE135" s="87" t="e">
        <f>'5th Cycle Summary-Final'!V135-VLOOKUP(FinalComparison!$G135,'SB35 Determination Data'!$K$4:$AN$415,AE$2,FALSE)</f>
        <v>#N/A</v>
      </c>
      <c r="AF135" s="87" t="e">
        <f>'5th Cycle Summary-Final'!W135-VLOOKUP(FinalComparison!$G135,'SB35 Determination Data'!$K$4:$AN$415,AF$2,FALSE)</f>
        <v>#N/A</v>
      </c>
    </row>
    <row r="136" spans="1:32" ht="12.75" customHeight="1" x14ac:dyDescent="0.15">
      <c r="A136" t="s">
        <v>168</v>
      </c>
      <c r="F136" t="s">
        <v>144</v>
      </c>
      <c r="G136" t="s">
        <v>219</v>
      </c>
      <c r="H136" s="87" t="e">
        <f>'5th Cycle Summary-Final'!D136-VLOOKUP(FinalComparison!$G136,'SB35 Determination Data'!$K$4:$AN$415,H$2,FALSE)</f>
        <v>#N/A</v>
      </c>
      <c r="I136" s="87" t="e">
        <f>'5th Cycle Summary-Final'!E136-VLOOKUP(FinalComparison!$G136,'SB35 Determination Data'!$K$4:$AN$415,I$2,FALSE)</f>
        <v>#N/A</v>
      </c>
      <c r="J136" s="87" t="e">
        <f>'5th Cycle Summary-Final'!F136-VLOOKUP(FinalComparison!$G136,'SB35 Determination Data'!$K$4:$AN$415,J$2,FALSE)</f>
        <v>#N/A</v>
      </c>
      <c r="K136" s="87" t="e">
        <f>'5th Cycle Summary-Final'!G136-VLOOKUP(FinalComparison!$G136,'SB35 Determination Data'!$K$4:$AN$415,K$2,FALSE)</f>
        <v>#N/A</v>
      </c>
      <c r="L136" s="87" t="e">
        <f>'5th Cycle Summary-Final'!H136-VLOOKUP(FinalComparison!$G136,'SB35 Determination Data'!$K$4:$AN$415,L$2,FALSE)</f>
        <v>#N/A</v>
      </c>
      <c r="M136" s="87" t="e">
        <f>'5th Cycle Summary-Final'!I136-VLOOKUP(FinalComparison!$G136,'SB35 Determination Data'!$K$4:$AN$415,M$2,FALSE)</f>
        <v>#N/A</v>
      </c>
      <c r="N136" s="87"/>
      <c r="O136" s="87"/>
      <c r="P136" s="87" t="e">
        <f>'5th Cycle Summary-Final'!J136-VLOOKUP(FinalComparison!$G136,'SB35 Determination Data'!$K$4:$AN$415,P$2,FALSE)</f>
        <v>#N/A</v>
      </c>
      <c r="Q136" s="87" t="e">
        <f>'5th Cycle Summary-Final'!K136-VLOOKUP(FinalComparison!$G136,'SB35 Determination Data'!$K$4:$AN$415,Q$2,FALSE)</f>
        <v>#N/A</v>
      </c>
      <c r="R136" s="87" t="e">
        <f>'5th Cycle Summary-Final'!L136-VLOOKUP(FinalComparison!$G136,'SB35 Determination Data'!$K$4:$AN$415,R$2,FALSE)</f>
        <v>#N/A</v>
      </c>
      <c r="S136" s="87" t="e">
        <f>'5th Cycle Summary-Final'!M136-VLOOKUP(FinalComparison!$G136,'SB35 Determination Data'!$K$4:$AN$415,S$2,FALSE)</f>
        <v>#N/A</v>
      </c>
      <c r="T136" s="87" t="e">
        <f>'5th Cycle Summary-Final'!N136-VLOOKUP(FinalComparison!$G136,'SB35 Determination Data'!$K$4:$AN$415,T$2,FALSE)</f>
        <v>#N/A</v>
      </c>
      <c r="U136" s="80"/>
      <c r="V136" s="80"/>
      <c r="W136" s="87" t="e">
        <f>'5th Cycle Summary-Final'!O136-VLOOKUP(FinalComparison!$G136,'SB35 Determination Data'!$K$4:$AN$415,W$2,FALSE)</f>
        <v>#N/A</v>
      </c>
      <c r="X136" s="80"/>
      <c r="Y136" s="87" t="e">
        <f>'5th Cycle Summary-Final'!P136-VLOOKUP(FinalComparison!$G136,'SB35 Determination Data'!$K$4:$AN$415,Y$2,FALSE)</f>
        <v>#N/A</v>
      </c>
      <c r="Z136" s="87" t="e">
        <f>'5th Cycle Summary-Final'!Q136-VLOOKUP(FinalComparison!$G136,'SB35 Determination Data'!$K$4:$AN$415,Z$2,FALSE)</f>
        <v>#N/A</v>
      </c>
      <c r="AA136" s="87" t="e">
        <f>'5th Cycle Summary-Final'!R136-VLOOKUP(FinalComparison!$G136,'SB35 Determination Data'!$K$4:$AN$415,AA$2,FALSE)</f>
        <v>#N/A</v>
      </c>
      <c r="AB136" s="87" t="e">
        <f>'5th Cycle Summary-Final'!S136-VLOOKUP(FinalComparison!$G136,'SB35 Determination Data'!$K$4:$AN$415,AB$2,FALSE)</f>
        <v>#N/A</v>
      </c>
      <c r="AC136" s="87" t="e">
        <f>'5th Cycle Summary-Final'!T136-VLOOKUP(FinalComparison!$G136,'SB35 Determination Data'!$K$4:$AN$415,AC$2,FALSE)</f>
        <v>#N/A</v>
      </c>
      <c r="AD136" s="87" t="e">
        <f>'5th Cycle Summary-Final'!U136-VLOOKUP(FinalComparison!$G136,'SB35 Determination Data'!$K$4:$AN$415,AD$2,FALSE)</f>
        <v>#N/A</v>
      </c>
      <c r="AE136" s="87" t="e">
        <f>'5th Cycle Summary-Final'!V136-VLOOKUP(FinalComparison!$G136,'SB35 Determination Data'!$K$4:$AN$415,AE$2,FALSE)</f>
        <v>#N/A</v>
      </c>
      <c r="AF136" s="87" t="e">
        <f>'5th Cycle Summary-Final'!W136-VLOOKUP(FinalComparison!$G136,'SB35 Determination Data'!$K$4:$AN$415,AF$2,FALSE)</f>
        <v>#N/A</v>
      </c>
    </row>
    <row r="137" spans="1:32" ht="12.75" customHeight="1" x14ac:dyDescent="0.15">
      <c r="A137" t="s">
        <v>168</v>
      </c>
      <c r="F137" t="s">
        <v>144</v>
      </c>
      <c r="G137" t="s">
        <v>220</v>
      </c>
      <c r="H137" s="87" t="e">
        <f>'5th Cycle Summary-Final'!D137-VLOOKUP(FinalComparison!$G137,'SB35 Determination Data'!$K$4:$AN$415,H$2,FALSE)</f>
        <v>#N/A</v>
      </c>
      <c r="I137" s="87" t="e">
        <f>'5th Cycle Summary-Final'!E137-VLOOKUP(FinalComparison!$G137,'SB35 Determination Data'!$K$4:$AN$415,I$2,FALSE)</f>
        <v>#N/A</v>
      </c>
      <c r="J137" s="87" t="e">
        <f>'5th Cycle Summary-Final'!F137-VLOOKUP(FinalComparison!$G137,'SB35 Determination Data'!$K$4:$AN$415,J$2,FALSE)</f>
        <v>#N/A</v>
      </c>
      <c r="K137" s="87" t="e">
        <f>'5th Cycle Summary-Final'!G137-VLOOKUP(FinalComparison!$G137,'SB35 Determination Data'!$K$4:$AN$415,K$2,FALSE)</f>
        <v>#N/A</v>
      </c>
      <c r="L137" s="87" t="e">
        <f>'5th Cycle Summary-Final'!H137-VLOOKUP(FinalComparison!$G137,'SB35 Determination Data'!$K$4:$AN$415,L$2,FALSE)</f>
        <v>#N/A</v>
      </c>
      <c r="M137" s="87" t="e">
        <f>'5th Cycle Summary-Final'!I137-VLOOKUP(FinalComparison!$G137,'SB35 Determination Data'!$K$4:$AN$415,M$2,FALSE)</f>
        <v>#N/A</v>
      </c>
      <c r="N137" s="87"/>
      <c r="O137" s="87"/>
      <c r="P137" s="87" t="e">
        <f>'5th Cycle Summary-Final'!J137-VLOOKUP(FinalComparison!$G137,'SB35 Determination Data'!$K$4:$AN$415,P$2,FALSE)</f>
        <v>#N/A</v>
      </c>
      <c r="Q137" s="87" t="e">
        <f>'5th Cycle Summary-Final'!K137-VLOOKUP(FinalComparison!$G137,'SB35 Determination Data'!$K$4:$AN$415,Q$2,FALSE)</f>
        <v>#N/A</v>
      </c>
      <c r="R137" s="87" t="e">
        <f>'5th Cycle Summary-Final'!L137-VLOOKUP(FinalComparison!$G137,'SB35 Determination Data'!$K$4:$AN$415,R$2,FALSE)</f>
        <v>#N/A</v>
      </c>
      <c r="S137" s="87" t="e">
        <f>'5th Cycle Summary-Final'!M137-VLOOKUP(FinalComparison!$G137,'SB35 Determination Data'!$K$4:$AN$415,S$2,FALSE)</f>
        <v>#N/A</v>
      </c>
      <c r="T137" s="87" t="e">
        <f>'5th Cycle Summary-Final'!N137-VLOOKUP(FinalComparison!$G137,'SB35 Determination Data'!$K$4:$AN$415,T$2,FALSE)</f>
        <v>#N/A</v>
      </c>
      <c r="U137" s="80"/>
      <c r="V137" s="80"/>
      <c r="W137" s="87" t="e">
        <f>'5th Cycle Summary-Final'!O137-VLOOKUP(FinalComparison!$G137,'SB35 Determination Data'!$K$4:$AN$415,W$2,FALSE)</f>
        <v>#N/A</v>
      </c>
      <c r="X137" s="80"/>
      <c r="Y137" s="87" t="e">
        <f>'5th Cycle Summary-Final'!P137-VLOOKUP(FinalComparison!$G137,'SB35 Determination Data'!$K$4:$AN$415,Y$2,FALSE)</f>
        <v>#N/A</v>
      </c>
      <c r="Z137" s="87" t="e">
        <f>'5th Cycle Summary-Final'!Q137-VLOOKUP(FinalComparison!$G137,'SB35 Determination Data'!$K$4:$AN$415,Z$2,FALSE)</f>
        <v>#N/A</v>
      </c>
      <c r="AA137" s="87" t="e">
        <f>'5th Cycle Summary-Final'!R137-VLOOKUP(FinalComparison!$G137,'SB35 Determination Data'!$K$4:$AN$415,AA$2,FALSE)</f>
        <v>#N/A</v>
      </c>
      <c r="AB137" s="87" t="e">
        <f>'5th Cycle Summary-Final'!S137-VLOOKUP(FinalComparison!$G137,'SB35 Determination Data'!$K$4:$AN$415,AB$2,FALSE)</f>
        <v>#N/A</v>
      </c>
      <c r="AC137" s="87" t="e">
        <f>'5th Cycle Summary-Final'!T137-VLOOKUP(FinalComparison!$G137,'SB35 Determination Data'!$K$4:$AN$415,AC$2,FALSE)</f>
        <v>#N/A</v>
      </c>
      <c r="AD137" s="87" t="e">
        <f>'5th Cycle Summary-Final'!U137-VLOOKUP(FinalComparison!$G137,'SB35 Determination Data'!$K$4:$AN$415,AD$2,FALSE)</f>
        <v>#N/A</v>
      </c>
      <c r="AE137" s="87" t="e">
        <f>'5th Cycle Summary-Final'!V137-VLOOKUP(FinalComparison!$G137,'SB35 Determination Data'!$K$4:$AN$415,AE$2,FALSE)</f>
        <v>#N/A</v>
      </c>
      <c r="AF137" s="87" t="e">
        <f>'5th Cycle Summary-Final'!W137-VLOOKUP(FinalComparison!$G137,'SB35 Determination Data'!$K$4:$AN$415,AF$2,FALSE)</f>
        <v>#N/A</v>
      </c>
    </row>
    <row r="138" spans="1:32" ht="12.75" customHeight="1" x14ac:dyDescent="0.15">
      <c r="A138" t="s">
        <v>168</v>
      </c>
      <c r="F138" t="s">
        <v>144</v>
      </c>
      <c r="G138" t="s">
        <v>221</v>
      </c>
      <c r="H138" s="87" t="e">
        <f>'5th Cycle Summary-Final'!D138-VLOOKUP(FinalComparison!$G138,'SB35 Determination Data'!$K$4:$AN$415,H$2,FALSE)</f>
        <v>#N/A</v>
      </c>
      <c r="I138" s="87" t="e">
        <f>'5th Cycle Summary-Final'!E138-VLOOKUP(FinalComparison!$G138,'SB35 Determination Data'!$K$4:$AN$415,I$2,FALSE)</f>
        <v>#N/A</v>
      </c>
      <c r="J138" s="87" t="e">
        <f>'5th Cycle Summary-Final'!F138-VLOOKUP(FinalComparison!$G138,'SB35 Determination Data'!$K$4:$AN$415,J$2,FALSE)</f>
        <v>#N/A</v>
      </c>
      <c r="K138" s="87" t="e">
        <f>'5th Cycle Summary-Final'!G138-VLOOKUP(FinalComparison!$G138,'SB35 Determination Data'!$K$4:$AN$415,K$2,FALSE)</f>
        <v>#N/A</v>
      </c>
      <c r="L138" s="87" t="e">
        <f>'5th Cycle Summary-Final'!H138-VLOOKUP(FinalComparison!$G138,'SB35 Determination Data'!$K$4:$AN$415,L$2,FALSE)</f>
        <v>#N/A</v>
      </c>
      <c r="M138" s="87" t="e">
        <f>'5th Cycle Summary-Final'!I138-VLOOKUP(FinalComparison!$G138,'SB35 Determination Data'!$K$4:$AN$415,M$2,FALSE)</f>
        <v>#N/A</v>
      </c>
      <c r="N138" s="87"/>
      <c r="O138" s="87"/>
      <c r="P138" s="87" t="e">
        <f>'5th Cycle Summary-Final'!J138-VLOOKUP(FinalComparison!$G138,'SB35 Determination Data'!$K$4:$AN$415,P$2,FALSE)</f>
        <v>#N/A</v>
      </c>
      <c r="Q138" s="87" t="e">
        <f>'5th Cycle Summary-Final'!K138-VLOOKUP(FinalComparison!$G138,'SB35 Determination Data'!$K$4:$AN$415,Q$2,FALSE)</f>
        <v>#N/A</v>
      </c>
      <c r="R138" s="87" t="e">
        <f>'5th Cycle Summary-Final'!L138-VLOOKUP(FinalComparison!$G138,'SB35 Determination Data'!$K$4:$AN$415,R$2,FALSE)</f>
        <v>#N/A</v>
      </c>
      <c r="S138" s="87" t="e">
        <f>'5th Cycle Summary-Final'!M138-VLOOKUP(FinalComparison!$G138,'SB35 Determination Data'!$K$4:$AN$415,S$2,FALSE)</f>
        <v>#N/A</v>
      </c>
      <c r="T138" s="87" t="e">
        <f>'5th Cycle Summary-Final'!N138-VLOOKUP(FinalComparison!$G138,'SB35 Determination Data'!$K$4:$AN$415,T$2,FALSE)</f>
        <v>#N/A</v>
      </c>
      <c r="U138" s="80"/>
      <c r="V138" s="80"/>
      <c r="W138" s="87" t="e">
        <f>'5th Cycle Summary-Final'!O138-VLOOKUP(FinalComparison!$G138,'SB35 Determination Data'!$K$4:$AN$415,W$2,FALSE)</f>
        <v>#N/A</v>
      </c>
      <c r="X138" s="80"/>
      <c r="Y138" s="87" t="e">
        <f>'5th Cycle Summary-Final'!P138-VLOOKUP(FinalComparison!$G138,'SB35 Determination Data'!$K$4:$AN$415,Y$2,FALSE)</f>
        <v>#N/A</v>
      </c>
      <c r="Z138" s="87" t="e">
        <f>'5th Cycle Summary-Final'!Q138-VLOOKUP(FinalComparison!$G138,'SB35 Determination Data'!$K$4:$AN$415,Z$2,FALSE)</f>
        <v>#N/A</v>
      </c>
      <c r="AA138" s="87" t="e">
        <f>'5th Cycle Summary-Final'!R138-VLOOKUP(FinalComparison!$G138,'SB35 Determination Data'!$K$4:$AN$415,AA$2,FALSE)</f>
        <v>#N/A</v>
      </c>
      <c r="AB138" s="87" t="e">
        <f>'5th Cycle Summary-Final'!S138-VLOOKUP(FinalComparison!$G138,'SB35 Determination Data'!$K$4:$AN$415,AB$2,FALSE)</f>
        <v>#N/A</v>
      </c>
      <c r="AC138" s="87" t="e">
        <f>'5th Cycle Summary-Final'!T138-VLOOKUP(FinalComparison!$G138,'SB35 Determination Data'!$K$4:$AN$415,AC$2,FALSE)</f>
        <v>#N/A</v>
      </c>
      <c r="AD138" s="87" t="e">
        <f>'5th Cycle Summary-Final'!U138-VLOOKUP(FinalComparison!$G138,'SB35 Determination Data'!$K$4:$AN$415,AD$2,FALSE)</f>
        <v>#N/A</v>
      </c>
      <c r="AE138" s="87" t="e">
        <f>'5th Cycle Summary-Final'!V138-VLOOKUP(FinalComparison!$G138,'SB35 Determination Data'!$K$4:$AN$415,AE$2,FALSE)</f>
        <v>#N/A</v>
      </c>
      <c r="AF138" s="87" t="e">
        <f>'5th Cycle Summary-Final'!W138-VLOOKUP(FinalComparison!$G138,'SB35 Determination Data'!$K$4:$AN$415,AF$2,FALSE)</f>
        <v>#N/A</v>
      </c>
    </row>
    <row r="139" spans="1:32" ht="12.75" customHeight="1" x14ac:dyDescent="0.15">
      <c r="A139" t="s">
        <v>168</v>
      </c>
      <c r="F139" t="s">
        <v>144</v>
      </c>
      <c r="G139" t="s">
        <v>222</v>
      </c>
      <c r="H139" s="87" t="e">
        <f>'5th Cycle Summary-Final'!D139-VLOOKUP(FinalComparison!$G139,'SB35 Determination Data'!$K$4:$AN$415,H$2,FALSE)</f>
        <v>#N/A</v>
      </c>
      <c r="I139" s="87" t="e">
        <f>'5th Cycle Summary-Final'!E139-VLOOKUP(FinalComparison!$G139,'SB35 Determination Data'!$K$4:$AN$415,I$2,FALSE)</f>
        <v>#N/A</v>
      </c>
      <c r="J139" s="87" t="e">
        <f>'5th Cycle Summary-Final'!F139-VLOOKUP(FinalComparison!$G139,'SB35 Determination Data'!$K$4:$AN$415,J$2,FALSE)</f>
        <v>#N/A</v>
      </c>
      <c r="K139" s="87" t="e">
        <f>'5th Cycle Summary-Final'!G139-VLOOKUP(FinalComparison!$G139,'SB35 Determination Data'!$K$4:$AN$415,K$2,FALSE)</f>
        <v>#N/A</v>
      </c>
      <c r="L139" s="87" t="e">
        <f>'5th Cycle Summary-Final'!H139-VLOOKUP(FinalComparison!$G139,'SB35 Determination Data'!$K$4:$AN$415,L$2,FALSE)</f>
        <v>#N/A</v>
      </c>
      <c r="M139" s="87" t="e">
        <f>'5th Cycle Summary-Final'!I139-VLOOKUP(FinalComparison!$G139,'SB35 Determination Data'!$K$4:$AN$415,M$2,FALSE)</f>
        <v>#N/A</v>
      </c>
      <c r="N139" s="87"/>
      <c r="O139" s="87"/>
      <c r="P139" s="87" t="e">
        <f>'5th Cycle Summary-Final'!J139-VLOOKUP(FinalComparison!$G139,'SB35 Determination Data'!$K$4:$AN$415,P$2,FALSE)</f>
        <v>#N/A</v>
      </c>
      <c r="Q139" s="87" t="e">
        <f>'5th Cycle Summary-Final'!K139-VLOOKUP(FinalComparison!$G139,'SB35 Determination Data'!$K$4:$AN$415,Q$2,FALSE)</f>
        <v>#N/A</v>
      </c>
      <c r="R139" s="87" t="e">
        <f>'5th Cycle Summary-Final'!L139-VLOOKUP(FinalComparison!$G139,'SB35 Determination Data'!$K$4:$AN$415,R$2,FALSE)</f>
        <v>#N/A</v>
      </c>
      <c r="S139" s="87" t="e">
        <f>'5th Cycle Summary-Final'!M139-VLOOKUP(FinalComparison!$G139,'SB35 Determination Data'!$K$4:$AN$415,S$2,FALSE)</f>
        <v>#N/A</v>
      </c>
      <c r="T139" s="87" t="e">
        <f>'5th Cycle Summary-Final'!N139-VLOOKUP(FinalComparison!$G139,'SB35 Determination Data'!$K$4:$AN$415,T$2,FALSE)</f>
        <v>#N/A</v>
      </c>
      <c r="U139" s="80"/>
      <c r="V139" s="80"/>
      <c r="W139" s="87" t="e">
        <f>'5th Cycle Summary-Final'!O139-VLOOKUP(FinalComparison!$G139,'SB35 Determination Data'!$K$4:$AN$415,W$2,FALSE)</f>
        <v>#N/A</v>
      </c>
      <c r="X139" s="80"/>
      <c r="Y139" s="87" t="e">
        <f>'5th Cycle Summary-Final'!P139-VLOOKUP(FinalComparison!$G139,'SB35 Determination Data'!$K$4:$AN$415,Y$2,FALSE)</f>
        <v>#N/A</v>
      </c>
      <c r="Z139" s="87" t="e">
        <f>'5th Cycle Summary-Final'!Q139-VLOOKUP(FinalComparison!$G139,'SB35 Determination Data'!$K$4:$AN$415,Z$2,FALSE)</f>
        <v>#N/A</v>
      </c>
      <c r="AA139" s="87" t="e">
        <f>'5th Cycle Summary-Final'!R139-VLOOKUP(FinalComparison!$G139,'SB35 Determination Data'!$K$4:$AN$415,AA$2,FALSE)</f>
        <v>#N/A</v>
      </c>
      <c r="AB139" s="87" t="e">
        <f>'5th Cycle Summary-Final'!S139-VLOOKUP(FinalComparison!$G139,'SB35 Determination Data'!$K$4:$AN$415,AB$2,FALSE)</f>
        <v>#N/A</v>
      </c>
      <c r="AC139" s="87" t="e">
        <f>'5th Cycle Summary-Final'!T139-VLOOKUP(FinalComparison!$G139,'SB35 Determination Data'!$K$4:$AN$415,AC$2,FALSE)</f>
        <v>#N/A</v>
      </c>
      <c r="AD139" s="87" t="e">
        <f>'5th Cycle Summary-Final'!U139-VLOOKUP(FinalComparison!$G139,'SB35 Determination Data'!$K$4:$AN$415,AD$2,FALSE)</f>
        <v>#N/A</v>
      </c>
      <c r="AE139" s="87" t="e">
        <f>'5th Cycle Summary-Final'!V139-VLOOKUP(FinalComparison!$G139,'SB35 Determination Data'!$K$4:$AN$415,AE$2,FALSE)</f>
        <v>#N/A</v>
      </c>
      <c r="AF139" s="87" t="e">
        <f>'5th Cycle Summary-Final'!W139-VLOOKUP(FinalComparison!$G139,'SB35 Determination Data'!$K$4:$AN$415,AF$2,FALSE)</f>
        <v>#N/A</v>
      </c>
    </row>
    <row r="140" spans="1:32" ht="12.75" customHeight="1" x14ac:dyDescent="0.15">
      <c r="A140" t="s">
        <v>168</v>
      </c>
      <c r="F140" t="s">
        <v>144</v>
      </c>
      <c r="G140" t="s">
        <v>223</v>
      </c>
      <c r="H140" s="87" t="e">
        <f>'5th Cycle Summary-Final'!D140-VLOOKUP(FinalComparison!$G140,'SB35 Determination Data'!$K$4:$AN$415,H$2,FALSE)</f>
        <v>#N/A</v>
      </c>
      <c r="I140" s="87" t="e">
        <f>'5th Cycle Summary-Final'!E140-VLOOKUP(FinalComparison!$G140,'SB35 Determination Data'!$K$4:$AN$415,I$2,FALSE)</f>
        <v>#N/A</v>
      </c>
      <c r="J140" s="87" t="e">
        <f>'5th Cycle Summary-Final'!F140-VLOOKUP(FinalComparison!$G140,'SB35 Determination Data'!$K$4:$AN$415,J$2,FALSE)</f>
        <v>#N/A</v>
      </c>
      <c r="K140" s="87" t="e">
        <f>'5th Cycle Summary-Final'!G140-VLOOKUP(FinalComparison!$G140,'SB35 Determination Data'!$K$4:$AN$415,K$2,FALSE)</f>
        <v>#N/A</v>
      </c>
      <c r="L140" s="87" t="e">
        <f>'5th Cycle Summary-Final'!H140-VLOOKUP(FinalComparison!$G140,'SB35 Determination Data'!$K$4:$AN$415,L$2,FALSE)</f>
        <v>#N/A</v>
      </c>
      <c r="M140" s="87" t="e">
        <f>'5th Cycle Summary-Final'!I140-VLOOKUP(FinalComparison!$G140,'SB35 Determination Data'!$K$4:$AN$415,M$2,FALSE)</f>
        <v>#N/A</v>
      </c>
      <c r="N140" s="87"/>
      <c r="O140" s="87"/>
      <c r="P140" s="87" t="e">
        <f>'5th Cycle Summary-Final'!J140-VLOOKUP(FinalComparison!$G140,'SB35 Determination Data'!$K$4:$AN$415,P$2,FALSE)</f>
        <v>#N/A</v>
      </c>
      <c r="Q140" s="87" t="e">
        <f>'5th Cycle Summary-Final'!K140-VLOOKUP(FinalComparison!$G140,'SB35 Determination Data'!$K$4:$AN$415,Q$2,FALSE)</f>
        <v>#N/A</v>
      </c>
      <c r="R140" s="87" t="e">
        <f>'5th Cycle Summary-Final'!L140-VLOOKUP(FinalComparison!$G140,'SB35 Determination Data'!$K$4:$AN$415,R$2,FALSE)</f>
        <v>#N/A</v>
      </c>
      <c r="S140" s="87" t="e">
        <f>'5th Cycle Summary-Final'!M140-VLOOKUP(FinalComparison!$G140,'SB35 Determination Data'!$K$4:$AN$415,S$2,FALSE)</f>
        <v>#N/A</v>
      </c>
      <c r="T140" s="87" t="e">
        <f>'5th Cycle Summary-Final'!N140-VLOOKUP(FinalComparison!$G140,'SB35 Determination Data'!$K$4:$AN$415,T$2,FALSE)</f>
        <v>#N/A</v>
      </c>
      <c r="U140" s="80"/>
      <c r="V140" s="80"/>
      <c r="W140" s="87" t="e">
        <f>'5th Cycle Summary-Final'!O140-VLOOKUP(FinalComparison!$G140,'SB35 Determination Data'!$K$4:$AN$415,W$2,FALSE)</f>
        <v>#N/A</v>
      </c>
      <c r="X140" s="80"/>
      <c r="Y140" s="87" t="e">
        <f>'5th Cycle Summary-Final'!P140-VLOOKUP(FinalComparison!$G140,'SB35 Determination Data'!$K$4:$AN$415,Y$2,FALSE)</f>
        <v>#N/A</v>
      </c>
      <c r="Z140" s="87" t="e">
        <f>'5th Cycle Summary-Final'!Q140-VLOOKUP(FinalComparison!$G140,'SB35 Determination Data'!$K$4:$AN$415,Z$2,FALSE)</f>
        <v>#N/A</v>
      </c>
      <c r="AA140" s="87" t="e">
        <f>'5th Cycle Summary-Final'!R140-VLOOKUP(FinalComparison!$G140,'SB35 Determination Data'!$K$4:$AN$415,AA$2,FALSE)</f>
        <v>#N/A</v>
      </c>
      <c r="AB140" s="87" t="e">
        <f>'5th Cycle Summary-Final'!S140-VLOOKUP(FinalComparison!$G140,'SB35 Determination Data'!$K$4:$AN$415,AB$2,FALSE)</f>
        <v>#N/A</v>
      </c>
      <c r="AC140" s="87" t="e">
        <f>'5th Cycle Summary-Final'!T140-VLOOKUP(FinalComparison!$G140,'SB35 Determination Data'!$K$4:$AN$415,AC$2,FALSE)</f>
        <v>#N/A</v>
      </c>
      <c r="AD140" s="87" t="e">
        <f>'5th Cycle Summary-Final'!U140-VLOOKUP(FinalComparison!$G140,'SB35 Determination Data'!$K$4:$AN$415,AD$2,FALSE)</f>
        <v>#N/A</v>
      </c>
      <c r="AE140" s="87" t="e">
        <f>'5th Cycle Summary-Final'!V140-VLOOKUP(FinalComparison!$G140,'SB35 Determination Data'!$K$4:$AN$415,AE$2,FALSE)</f>
        <v>#N/A</v>
      </c>
      <c r="AF140" s="87" t="e">
        <f>'5th Cycle Summary-Final'!W140-VLOOKUP(FinalComparison!$G140,'SB35 Determination Data'!$K$4:$AN$415,AF$2,FALSE)</f>
        <v>#N/A</v>
      </c>
    </row>
    <row r="141" spans="1:32" ht="12.75" customHeight="1" x14ac:dyDescent="0.15">
      <c r="A141" t="s">
        <v>168</v>
      </c>
      <c r="F141" t="s">
        <v>144</v>
      </c>
      <c r="G141" t="s">
        <v>224</v>
      </c>
      <c r="H141" s="87" t="e">
        <f>'5th Cycle Summary-Final'!D141-VLOOKUP(FinalComparison!$G141,'SB35 Determination Data'!$K$4:$AN$415,H$2,FALSE)</f>
        <v>#N/A</v>
      </c>
      <c r="I141" s="87" t="e">
        <f>'5th Cycle Summary-Final'!E141-VLOOKUP(FinalComparison!$G141,'SB35 Determination Data'!$K$4:$AN$415,I$2,FALSE)</f>
        <v>#N/A</v>
      </c>
      <c r="J141" s="87" t="e">
        <f>'5th Cycle Summary-Final'!F141-VLOOKUP(FinalComparison!$G141,'SB35 Determination Data'!$K$4:$AN$415,J$2,FALSE)</f>
        <v>#N/A</v>
      </c>
      <c r="K141" s="87" t="e">
        <f>'5th Cycle Summary-Final'!G141-VLOOKUP(FinalComparison!$G141,'SB35 Determination Data'!$K$4:$AN$415,K$2,FALSE)</f>
        <v>#N/A</v>
      </c>
      <c r="L141" s="87" t="e">
        <f>'5th Cycle Summary-Final'!H141-VLOOKUP(FinalComparison!$G141,'SB35 Determination Data'!$K$4:$AN$415,L$2,FALSE)</f>
        <v>#N/A</v>
      </c>
      <c r="M141" s="87" t="e">
        <f>'5th Cycle Summary-Final'!I141-VLOOKUP(FinalComparison!$G141,'SB35 Determination Data'!$K$4:$AN$415,M$2,FALSE)</f>
        <v>#N/A</v>
      </c>
      <c r="N141" s="87"/>
      <c r="O141" s="87"/>
      <c r="P141" s="87" t="e">
        <f>'5th Cycle Summary-Final'!J141-VLOOKUP(FinalComparison!$G141,'SB35 Determination Data'!$K$4:$AN$415,P$2,FALSE)</f>
        <v>#N/A</v>
      </c>
      <c r="Q141" s="87" t="e">
        <f>'5th Cycle Summary-Final'!K141-VLOOKUP(FinalComparison!$G141,'SB35 Determination Data'!$K$4:$AN$415,Q$2,FALSE)</f>
        <v>#N/A</v>
      </c>
      <c r="R141" s="87" t="e">
        <f>'5th Cycle Summary-Final'!L141-VLOOKUP(FinalComparison!$G141,'SB35 Determination Data'!$K$4:$AN$415,R$2,FALSE)</f>
        <v>#N/A</v>
      </c>
      <c r="S141" s="87" t="e">
        <f>'5th Cycle Summary-Final'!M141-VLOOKUP(FinalComparison!$G141,'SB35 Determination Data'!$K$4:$AN$415,S$2,FALSE)</f>
        <v>#N/A</v>
      </c>
      <c r="T141" s="87" t="e">
        <f>'5th Cycle Summary-Final'!N141-VLOOKUP(FinalComparison!$G141,'SB35 Determination Data'!$K$4:$AN$415,T$2,FALSE)</f>
        <v>#N/A</v>
      </c>
      <c r="U141" s="80"/>
      <c r="V141" s="80"/>
      <c r="W141" s="87" t="e">
        <f>'5th Cycle Summary-Final'!O141-VLOOKUP(FinalComparison!$G141,'SB35 Determination Data'!$K$4:$AN$415,W$2,FALSE)</f>
        <v>#N/A</v>
      </c>
      <c r="X141" s="80"/>
      <c r="Y141" s="87" t="e">
        <f>'5th Cycle Summary-Final'!P141-VLOOKUP(FinalComparison!$G141,'SB35 Determination Data'!$K$4:$AN$415,Y$2,FALSE)</f>
        <v>#N/A</v>
      </c>
      <c r="Z141" s="87" t="e">
        <f>'5th Cycle Summary-Final'!Q141-VLOOKUP(FinalComparison!$G141,'SB35 Determination Data'!$K$4:$AN$415,Z$2,FALSE)</f>
        <v>#N/A</v>
      </c>
      <c r="AA141" s="87" t="e">
        <f>'5th Cycle Summary-Final'!R141-VLOOKUP(FinalComparison!$G141,'SB35 Determination Data'!$K$4:$AN$415,AA$2,FALSE)</f>
        <v>#N/A</v>
      </c>
      <c r="AB141" s="87" t="e">
        <f>'5th Cycle Summary-Final'!S141-VLOOKUP(FinalComparison!$G141,'SB35 Determination Data'!$K$4:$AN$415,AB$2,FALSE)</f>
        <v>#N/A</v>
      </c>
      <c r="AC141" s="87" t="e">
        <f>'5th Cycle Summary-Final'!T141-VLOOKUP(FinalComparison!$G141,'SB35 Determination Data'!$K$4:$AN$415,AC$2,FALSE)</f>
        <v>#N/A</v>
      </c>
      <c r="AD141" s="87" t="e">
        <f>'5th Cycle Summary-Final'!U141-VLOOKUP(FinalComparison!$G141,'SB35 Determination Data'!$K$4:$AN$415,AD$2,FALSE)</f>
        <v>#N/A</v>
      </c>
      <c r="AE141" s="87" t="e">
        <f>'5th Cycle Summary-Final'!V141-VLOOKUP(FinalComparison!$G141,'SB35 Determination Data'!$K$4:$AN$415,AE$2,FALSE)</f>
        <v>#N/A</v>
      </c>
      <c r="AF141" s="87" t="e">
        <f>'5th Cycle Summary-Final'!W141-VLOOKUP(FinalComparison!$G141,'SB35 Determination Data'!$K$4:$AN$415,AF$2,FALSE)</f>
        <v>#N/A</v>
      </c>
    </row>
    <row r="142" spans="1:32" ht="12.75" customHeight="1" x14ac:dyDescent="0.15">
      <c r="A142" t="s">
        <v>168</v>
      </c>
      <c r="F142" t="s">
        <v>144</v>
      </c>
      <c r="G142" t="s">
        <v>225</v>
      </c>
      <c r="H142" s="87" t="e">
        <f>'5th Cycle Summary-Final'!D142-VLOOKUP(FinalComparison!$G142,'SB35 Determination Data'!$K$4:$AN$415,H$2,FALSE)</f>
        <v>#N/A</v>
      </c>
      <c r="I142" s="87" t="e">
        <f>'5th Cycle Summary-Final'!E142-VLOOKUP(FinalComparison!$G142,'SB35 Determination Data'!$K$4:$AN$415,I$2,FALSE)</f>
        <v>#N/A</v>
      </c>
      <c r="J142" s="87" t="e">
        <f>'5th Cycle Summary-Final'!F142-VLOOKUP(FinalComparison!$G142,'SB35 Determination Data'!$K$4:$AN$415,J$2,FALSE)</f>
        <v>#N/A</v>
      </c>
      <c r="K142" s="87" t="e">
        <f>'5th Cycle Summary-Final'!G142-VLOOKUP(FinalComparison!$G142,'SB35 Determination Data'!$K$4:$AN$415,K$2,FALSE)</f>
        <v>#N/A</v>
      </c>
      <c r="L142" s="87" t="e">
        <f>'5th Cycle Summary-Final'!H142-VLOOKUP(FinalComparison!$G142,'SB35 Determination Data'!$K$4:$AN$415,L$2,FALSE)</f>
        <v>#N/A</v>
      </c>
      <c r="M142" s="87" t="e">
        <f>'5th Cycle Summary-Final'!I142-VLOOKUP(FinalComparison!$G142,'SB35 Determination Data'!$K$4:$AN$415,M$2,FALSE)</f>
        <v>#N/A</v>
      </c>
      <c r="N142" s="87"/>
      <c r="O142" s="87"/>
      <c r="P142" s="87" t="e">
        <f>'5th Cycle Summary-Final'!J142-VLOOKUP(FinalComparison!$G142,'SB35 Determination Data'!$K$4:$AN$415,P$2,FALSE)</f>
        <v>#N/A</v>
      </c>
      <c r="Q142" s="87" t="e">
        <f>'5th Cycle Summary-Final'!K142-VLOOKUP(FinalComparison!$G142,'SB35 Determination Data'!$K$4:$AN$415,Q$2,FALSE)</f>
        <v>#N/A</v>
      </c>
      <c r="R142" s="87" t="e">
        <f>'5th Cycle Summary-Final'!L142-VLOOKUP(FinalComparison!$G142,'SB35 Determination Data'!$K$4:$AN$415,R$2,FALSE)</f>
        <v>#N/A</v>
      </c>
      <c r="S142" s="87" t="e">
        <f>'5th Cycle Summary-Final'!M142-VLOOKUP(FinalComparison!$G142,'SB35 Determination Data'!$K$4:$AN$415,S$2,FALSE)</f>
        <v>#N/A</v>
      </c>
      <c r="T142" s="87" t="e">
        <f>'5th Cycle Summary-Final'!N142-VLOOKUP(FinalComparison!$G142,'SB35 Determination Data'!$K$4:$AN$415,T$2,FALSE)</f>
        <v>#N/A</v>
      </c>
      <c r="U142" s="80"/>
      <c r="V142" s="80"/>
      <c r="W142" s="87" t="e">
        <f>'5th Cycle Summary-Final'!O142-VLOOKUP(FinalComparison!$G142,'SB35 Determination Data'!$K$4:$AN$415,W$2,FALSE)</f>
        <v>#N/A</v>
      </c>
      <c r="X142" s="80"/>
      <c r="Y142" s="87" t="e">
        <f>'5th Cycle Summary-Final'!P142-VLOOKUP(FinalComparison!$G142,'SB35 Determination Data'!$K$4:$AN$415,Y$2,FALSE)</f>
        <v>#N/A</v>
      </c>
      <c r="Z142" s="87" t="e">
        <f>'5th Cycle Summary-Final'!Q142-VLOOKUP(FinalComparison!$G142,'SB35 Determination Data'!$K$4:$AN$415,Z$2,FALSE)</f>
        <v>#N/A</v>
      </c>
      <c r="AA142" s="87" t="e">
        <f>'5th Cycle Summary-Final'!R142-VLOOKUP(FinalComparison!$G142,'SB35 Determination Data'!$K$4:$AN$415,AA$2,FALSE)</f>
        <v>#N/A</v>
      </c>
      <c r="AB142" s="87" t="e">
        <f>'5th Cycle Summary-Final'!S142-VLOOKUP(FinalComparison!$G142,'SB35 Determination Data'!$K$4:$AN$415,AB$2,FALSE)</f>
        <v>#N/A</v>
      </c>
      <c r="AC142" s="87" t="e">
        <f>'5th Cycle Summary-Final'!T142-VLOOKUP(FinalComparison!$G142,'SB35 Determination Data'!$K$4:$AN$415,AC$2,FALSE)</f>
        <v>#N/A</v>
      </c>
      <c r="AD142" s="87" t="e">
        <f>'5th Cycle Summary-Final'!U142-VLOOKUP(FinalComparison!$G142,'SB35 Determination Data'!$K$4:$AN$415,AD$2,FALSE)</f>
        <v>#N/A</v>
      </c>
      <c r="AE142" s="87" t="e">
        <f>'5th Cycle Summary-Final'!V142-VLOOKUP(FinalComparison!$G142,'SB35 Determination Data'!$K$4:$AN$415,AE$2,FALSE)</f>
        <v>#N/A</v>
      </c>
      <c r="AF142" s="87" t="e">
        <f>'5th Cycle Summary-Final'!W142-VLOOKUP(FinalComparison!$G142,'SB35 Determination Data'!$K$4:$AN$415,AF$2,FALSE)</f>
        <v>#N/A</v>
      </c>
    </row>
    <row r="143" spans="1:32" ht="12.75" customHeight="1" x14ac:dyDescent="0.15">
      <c r="A143" t="s">
        <v>168</v>
      </c>
      <c r="F143" t="s">
        <v>144</v>
      </c>
      <c r="G143" t="s">
        <v>226</v>
      </c>
      <c r="H143" s="87" t="e">
        <f>'5th Cycle Summary-Final'!D143-VLOOKUP(FinalComparison!$G143,'SB35 Determination Data'!$K$4:$AN$415,H$2,FALSE)</f>
        <v>#N/A</v>
      </c>
      <c r="I143" s="87" t="e">
        <f>'5th Cycle Summary-Final'!E143-VLOOKUP(FinalComparison!$G143,'SB35 Determination Data'!$K$4:$AN$415,I$2,FALSE)</f>
        <v>#N/A</v>
      </c>
      <c r="J143" s="87" t="e">
        <f>'5th Cycle Summary-Final'!F143-VLOOKUP(FinalComparison!$G143,'SB35 Determination Data'!$K$4:$AN$415,J$2,FALSE)</f>
        <v>#N/A</v>
      </c>
      <c r="K143" s="87" t="e">
        <f>'5th Cycle Summary-Final'!G143-VLOOKUP(FinalComparison!$G143,'SB35 Determination Data'!$K$4:$AN$415,K$2,FALSE)</f>
        <v>#N/A</v>
      </c>
      <c r="L143" s="87" t="e">
        <f>'5th Cycle Summary-Final'!H143-VLOOKUP(FinalComparison!$G143,'SB35 Determination Data'!$K$4:$AN$415,L$2,FALSE)</f>
        <v>#N/A</v>
      </c>
      <c r="M143" s="87" t="e">
        <f>'5th Cycle Summary-Final'!I143-VLOOKUP(FinalComparison!$G143,'SB35 Determination Data'!$K$4:$AN$415,M$2,FALSE)</f>
        <v>#N/A</v>
      </c>
      <c r="N143" s="87"/>
      <c r="O143" s="87"/>
      <c r="P143" s="87" t="e">
        <f>'5th Cycle Summary-Final'!J143-VLOOKUP(FinalComparison!$G143,'SB35 Determination Data'!$K$4:$AN$415,P$2,FALSE)</f>
        <v>#N/A</v>
      </c>
      <c r="Q143" s="87" t="e">
        <f>'5th Cycle Summary-Final'!K143-VLOOKUP(FinalComparison!$G143,'SB35 Determination Data'!$K$4:$AN$415,Q$2,FALSE)</f>
        <v>#N/A</v>
      </c>
      <c r="R143" s="87" t="e">
        <f>'5th Cycle Summary-Final'!L143-VLOOKUP(FinalComparison!$G143,'SB35 Determination Data'!$K$4:$AN$415,R$2,FALSE)</f>
        <v>#N/A</v>
      </c>
      <c r="S143" s="87" t="e">
        <f>'5th Cycle Summary-Final'!M143-VLOOKUP(FinalComparison!$G143,'SB35 Determination Data'!$K$4:$AN$415,S$2,FALSE)</f>
        <v>#N/A</v>
      </c>
      <c r="T143" s="87" t="e">
        <f>'5th Cycle Summary-Final'!N143-VLOOKUP(FinalComparison!$G143,'SB35 Determination Data'!$K$4:$AN$415,T$2,FALSE)</f>
        <v>#N/A</v>
      </c>
      <c r="U143" s="80"/>
      <c r="V143" s="80"/>
      <c r="W143" s="87" t="e">
        <f>'5th Cycle Summary-Final'!O143-VLOOKUP(FinalComparison!$G143,'SB35 Determination Data'!$K$4:$AN$415,W$2,FALSE)</f>
        <v>#N/A</v>
      </c>
      <c r="X143" s="80"/>
      <c r="Y143" s="87" t="e">
        <f>'5th Cycle Summary-Final'!P143-VLOOKUP(FinalComparison!$G143,'SB35 Determination Data'!$K$4:$AN$415,Y$2,FALSE)</f>
        <v>#N/A</v>
      </c>
      <c r="Z143" s="87" t="e">
        <f>'5th Cycle Summary-Final'!Q143-VLOOKUP(FinalComparison!$G143,'SB35 Determination Data'!$K$4:$AN$415,Z$2,FALSE)</f>
        <v>#N/A</v>
      </c>
      <c r="AA143" s="87" t="e">
        <f>'5th Cycle Summary-Final'!R143-VLOOKUP(FinalComparison!$G143,'SB35 Determination Data'!$K$4:$AN$415,AA$2,FALSE)</f>
        <v>#N/A</v>
      </c>
      <c r="AB143" s="87" t="e">
        <f>'5th Cycle Summary-Final'!S143-VLOOKUP(FinalComparison!$G143,'SB35 Determination Data'!$K$4:$AN$415,AB$2,FALSE)</f>
        <v>#N/A</v>
      </c>
      <c r="AC143" s="87" t="e">
        <f>'5th Cycle Summary-Final'!T143-VLOOKUP(FinalComparison!$G143,'SB35 Determination Data'!$K$4:$AN$415,AC$2,FALSE)</f>
        <v>#N/A</v>
      </c>
      <c r="AD143" s="87" t="e">
        <f>'5th Cycle Summary-Final'!U143-VLOOKUP(FinalComparison!$G143,'SB35 Determination Data'!$K$4:$AN$415,AD$2,FALSE)</f>
        <v>#N/A</v>
      </c>
      <c r="AE143" s="87" t="e">
        <f>'5th Cycle Summary-Final'!V143-VLOOKUP(FinalComparison!$G143,'SB35 Determination Data'!$K$4:$AN$415,AE$2,FALSE)</f>
        <v>#N/A</v>
      </c>
      <c r="AF143" s="87" t="e">
        <f>'5th Cycle Summary-Final'!W143-VLOOKUP(FinalComparison!$G143,'SB35 Determination Data'!$K$4:$AN$415,AF$2,FALSE)</f>
        <v>#N/A</v>
      </c>
    </row>
    <row r="144" spans="1:32" ht="12.75" customHeight="1" x14ac:dyDescent="0.15">
      <c r="A144" t="s">
        <v>227</v>
      </c>
      <c r="F144" t="s">
        <v>163</v>
      </c>
      <c r="G144" t="s">
        <v>227</v>
      </c>
      <c r="H144" s="87">
        <f>'5th Cycle Summary-Final'!D144-VLOOKUP(FinalComparison!$G144,'SB35 Determination Data'!$K$4:$AN$415,H$2,FALSE)</f>
        <v>0</v>
      </c>
      <c r="I144" s="87">
        <f>'5th Cycle Summary-Final'!E144-VLOOKUP(FinalComparison!$G144,'SB35 Determination Data'!$K$4:$AN$415,I$2,FALSE)</f>
        <v>0</v>
      </c>
      <c r="J144" s="87">
        <f>'5th Cycle Summary-Final'!F144-VLOOKUP(FinalComparison!$G144,'SB35 Determination Data'!$K$4:$AN$415,J$2,FALSE)</f>
        <v>0</v>
      </c>
      <c r="K144" s="87">
        <f>'5th Cycle Summary-Final'!G144-VLOOKUP(FinalComparison!$G144,'SB35 Determination Data'!$K$4:$AN$415,K$2,FALSE)</f>
        <v>0</v>
      </c>
      <c r="L144" s="87">
        <f>'5th Cycle Summary-Final'!H144-VLOOKUP(FinalComparison!$G144,'SB35 Determination Data'!$K$4:$AN$415,L$2,FALSE)</f>
        <v>0</v>
      </c>
      <c r="M144" s="87">
        <f>'5th Cycle Summary-Final'!I144-VLOOKUP(FinalComparison!$G144,'SB35 Determination Data'!$K$4:$AN$415,M$2,FALSE)</f>
        <v>0</v>
      </c>
      <c r="N144" s="87"/>
      <c r="O144" s="87"/>
      <c r="P144" s="87">
        <f>'5th Cycle Summary-Final'!J144-VLOOKUP(FinalComparison!$G144,'SB35 Determination Data'!$K$4:$AN$415,P$2,FALSE)</f>
        <v>0</v>
      </c>
      <c r="Q144" s="87">
        <f>'5th Cycle Summary-Final'!K144-VLOOKUP(FinalComparison!$G144,'SB35 Determination Data'!$K$4:$AN$415,Q$2,FALSE)</f>
        <v>0</v>
      </c>
      <c r="R144" s="87">
        <f>'5th Cycle Summary-Final'!L144-VLOOKUP(FinalComparison!$G144,'SB35 Determination Data'!$K$4:$AN$415,R$2,FALSE)</f>
        <v>0</v>
      </c>
      <c r="S144" s="87">
        <f>'5th Cycle Summary-Final'!M144-VLOOKUP(FinalComparison!$G144,'SB35 Determination Data'!$K$4:$AN$415,S$2,FALSE)</f>
        <v>0</v>
      </c>
      <c r="T144" s="87">
        <f>'5th Cycle Summary-Final'!N144-VLOOKUP(FinalComparison!$G144,'SB35 Determination Data'!$K$4:$AN$415,T$2,FALSE)</f>
        <v>0</v>
      </c>
      <c r="U144" s="80"/>
      <c r="V144" s="80"/>
      <c r="W144" s="87">
        <f>'5th Cycle Summary-Final'!O144-VLOOKUP(FinalComparison!$G144,'SB35 Determination Data'!$K$4:$AN$415,W$2,FALSE)</f>
        <v>0</v>
      </c>
      <c r="X144" s="80"/>
      <c r="Y144" s="87">
        <f>'5th Cycle Summary-Final'!P144-VLOOKUP(FinalComparison!$G144,'SB35 Determination Data'!$K$4:$AN$415,Y$2,FALSE)</f>
        <v>0</v>
      </c>
      <c r="Z144" s="87">
        <f>'5th Cycle Summary-Final'!Q144-VLOOKUP(FinalComparison!$G144,'SB35 Determination Data'!$K$4:$AN$415,Z$2,FALSE)</f>
        <v>0</v>
      </c>
      <c r="AA144" s="87">
        <f>'5th Cycle Summary-Final'!R144-VLOOKUP(FinalComparison!$G144,'SB35 Determination Data'!$K$4:$AN$415,AA$2,FALSE)</f>
        <v>0</v>
      </c>
      <c r="AB144" s="87">
        <f>'5th Cycle Summary-Final'!S144-VLOOKUP(FinalComparison!$G144,'SB35 Determination Data'!$K$4:$AN$415,AB$2,FALSE)</f>
        <v>0</v>
      </c>
      <c r="AC144" s="87">
        <f>'5th Cycle Summary-Final'!T144-VLOOKUP(FinalComparison!$G144,'SB35 Determination Data'!$K$4:$AN$415,AC$2,FALSE)</f>
        <v>0</v>
      </c>
      <c r="AD144" s="87">
        <f>'5th Cycle Summary-Final'!U144-VLOOKUP(FinalComparison!$G144,'SB35 Determination Data'!$K$4:$AN$415,AD$2,FALSE)</f>
        <v>-69</v>
      </c>
      <c r="AE144" s="87">
        <f>'5th Cycle Summary-Final'!V144-VLOOKUP(FinalComparison!$G144,'SB35 Determination Data'!$K$4:$AN$415,AE$2,FALSE)</f>
        <v>69</v>
      </c>
      <c r="AF144" s="87">
        <f>'5th Cycle Summary-Final'!W144-VLOOKUP(FinalComparison!$G144,'SB35 Determination Data'!$K$4:$AN$415,AF$2,FALSE)</f>
        <v>-2.6538461538461539E-2</v>
      </c>
    </row>
    <row r="145" spans="1:32" ht="12.75" customHeight="1" x14ac:dyDescent="0.15">
      <c r="A145" t="s">
        <v>227</v>
      </c>
      <c r="F145" t="s">
        <v>163</v>
      </c>
      <c r="G145" t="s">
        <v>228</v>
      </c>
      <c r="H145" s="87">
        <f>'5th Cycle Summary-Final'!D145-VLOOKUP(FinalComparison!$G145,'SB35 Determination Data'!$K$4:$AN$415,H$2,FALSE)</f>
        <v>0</v>
      </c>
      <c r="I145" s="87">
        <f>'5th Cycle Summary-Final'!E145-VLOOKUP(FinalComparison!$G145,'SB35 Determination Data'!$K$4:$AN$415,I$2,FALSE)</f>
        <v>0</v>
      </c>
      <c r="J145" s="87">
        <f>'5th Cycle Summary-Final'!F145-VLOOKUP(FinalComparison!$G145,'SB35 Determination Data'!$K$4:$AN$415,J$2,FALSE)</f>
        <v>0</v>
      </c>
      <c r="K145" s="87">
        <f>'5th Cycle Summary-Final'!G145-VLOOKUP(FinalComparison!$G145,'SB35 Determination Data'!$K$4:$AN$415,K$2,FALSE)</f>
        <v>0</v>
      </c>
      <c r="L145" s="87">
        <f>'5th Cycle Summary-Final'!H145-VLOOKUP(FinalComparison!$G145,'SB35 Determination Data'!$K$4:$AN$415,L$2,FALSE)</f>
        <v>0</v>
      </c>
      <c r="M145" s="87">
        <f>'5th Cycle Summary-Final'!I145-VLOOKUP(FinalComparison!$G145,'SB35 Determination Data'!$K$4:$AN$415,M$2,FALSE)</f>
        <v>0</v>
      </c>
      <c r="N145" s="87"/>
      <c r="O145" s="87"/>
      <c r="P145" s="87">
        <f>'5th Cycle Summary-Final'!J145-VLOOKUP(FinalComparison!$G145,'SB35 Determination Data'!$K$4:$AN$415,P$2,FALSE)</f>
        <v>72</v>
      </c>
      <c r="Q145" s="87">
        <f>'5th Cycle Summary-Final'!K145-VLOOKUP(FinalComparison!$G145,'SB35 Determination Data'!$K$4:$AN$415,Q$2,FALSE)</f>
        <v>-10</v>
      </c>
      <c r="R145" s="87">
        <f>'5th Cycle Summary-Final'!L145-VLOOKUP(FinalComparison!$G145,'SB35 Determination Data'!$K$4:$AN$415,R$2,FALSE)</f>
        <v>0</v>
      </c>
      <c r="S145" s="87">
        <f>'5th Cycle Summary-Final'!M145-VLOOKUP(FinalComparison!$G145,'SB35 Determination Data'!$K$4:$AN$415,S$2,FALSE)</f>
        <v>-10</v>
      </c>
      <c r="T145" s="87">
        <f>'5th Cycle Summary-Final'!N145-VLOOKUP(FinalComparison!$G145,'SB35 Determination Data'!$K$4:$AN$415,T$2,FALSE)</f>
        <v>82</v>
      </c>
      <c r="U145" s="80"/>
      <c r="V145" s="80"/>
      <c r="W145" s="87">
        <f>'5th Cycle Summary-Final'!O145-VLOOKUP(FinalComparison!$G145,'SB35 Determination Data'!$K$4:$AN$415,W$2,FALSE)</f>
        <v>-1.2310606060606057E-2</v>
      </c>
      <c r="X145" s="80"/>
      <c r="Y145" s="87">
        <f>'5th Cycle Summary-Final'!P145-VLOOKUP(FinalComparison!$G145,'SB35 Determination Data'!$K$4:$AN$415,Y$2,FALSE)</f>
        <v>76</v>
      </c>
      <c r="Z145" s="87">
        <f>'5th Cycle Summary-Final'!Q145-VLOOKUP(FinalComparison!$G145,'SB35 Determination Data'!$K$4:$AN$415,Z$2,FALSE)</f>
        <v>0</v>
      </c>
      <c r="AA145" s="87">
        <f>'5th Cycle Summary-Final'!R145-VLOOKUP(FinalComparison!$G145,'SB35 Determination Data'!$K$4:$AN$415,AA$2,FALSE)</f>
        <v>76</v>
      </c>
      <c r="AB145" s="87">
        <f>'5th Cycle Summary-Final'!S145-VLOOKUP(FinalComparison!$G145,'SB35 Determination Data'!$K$4:$AN$415,AB$2,FALSE)</f>
        <v>0</v>
      </c>
      <c r="AC145" s="87">
        <f>'5th Cycle Summary-Final'!T145-VLOOKUP(FinalComparison!$G145,'SB35 Determination Data'!$K$4:$AN$415,AC$2,FALSE)</f>
        <v>-2398</v>
      </c>
      <c r="AD145" s="87">
        <f>'5th Cycle Summary-Final'!U145-VLOOKUP(FinalComparison!$G145,'SB35 Determination Data'!$K$4:$AN$415,AD$2,FALSE)</f>
        <v>-295</v>
      </c>
      <c r="AE145" s="87">
        <f>'5th Cycle Summary-Final'!V145-VLOOKUP(FinalComparison!$G145,'SB35 Determination Data'!$K$4:$AN$415,AE$2,FALSE)</f>
        <v>-1955</v>
      </c>
      <c r="AF145" s="87" t="e">
        <f>'5th Cycle Summary-Final'!W145-VLOOKUP(FinalComparison!$G145,'SB35 Determination Data'!$K$4:$AN$415,AF$2,FALSE)</f>
        <v>#DIV/0!</v>
      </c>
    </row>
    <row r="146" spans="1:32" ht="12.75" customHeight="1" x14ac:dyDescent="0.15">
      <c r="A146" t="s">
        <v>229</v>
      </c>
      <c r="F146" t="s">
        <v>67</v>
      </c>
      <c r="G146" t="s">
        <v>230</v>
      </c>
      <c r="H146" s="87">
        <f>'5th Cycle Summary-Final'!D146-VLOOKUP(FinalComparison!$G146,'SB35 Determination Data'!$K$4:$AN$415,H$2,FALSE)</f>
        <v>0</v>
      </c>
      <c r="I146" s="87">
        <f>'5th Cycle Summary-Final'!E146-VLOOKUP(FinalComparison!$G146,'SB35 Determination Data'!$K$4:$AN$415,I$2,FALSE)</f>
        <v>0</v>
      </c>
      <c r="J146" s="87">
        <f>'5th Cycle Summary-Final'!F146-VLOOKUP(FinalComparison!$G146,'SB35 Determination Data'!$K$4:$AN$415,J$2,FALSE)</f>
        <v>0</v>
      </c>
      <c r="K146" s="87">
        <f>'5th Cycle Summary-Final'!G146-VLOOKUP(FinalComparison!$G146,'SB35 Determination Data'!$K$4:$AN$415,K$2,FALSE)</f>
        <v>0</v>
      </c>
      <c r="L146" s="87">
        <f>'5th Cycle Summary-Final'!H146-VLOOKUP(FinalComparison!$G146,'SB35 Determination Data'!$K$4:$AN$415,L$2,FALSE)</f>
        <v>0</v>
      </c>
      <c r="M146" s="87">
        <f>'5th Cycle Summary-Final'!I146-VLOOKUP(FinalComparison!$G146,'SB35 Determination Data'!$K$4:$AN$415,M$2,FALSE)</f>
        <v>0</v>
      </c>
      <c r="N146" s="87"/>
      <c r="O146" s="87"/>
      <c r="P146" s="87">
        <f>'5th Cycle Summary-Final'!J146-VLOOKUP(FinalComparison!$G146,'SB35 Determination Data'!$K$4:$AN$415,P$2,FALSE)</f>
        <v>0</v>
      </c>
      <c r="Q146" s="87">
        <f>'5th Cycle Summary-Final'!K146-VLOOKUP(FinalComparison!$G146,'SB35 Determination Data'!$K$4:$AN$415,Q$2,FALSE)</f>
        <v>0</v>
      </c>
      <c r="R146" s="87">
        <f>'5th Cycle Summary-Final'!L146-VLOOKUP(FinalComparison!$G146,'SB35 Determination Data'!$K$4:$AN$415,R$2,FALSE)</f>
        <v>0</v>
      </c>
      <c r="S146" s="87">
        <f>'5th Cycle Summary-Final'!M146-VLOOKUP(FinalComparison!$G146,'SB35 Determination Data'!$K$4:$AN$415,S$2,FALSE)</f>
        <v>0</v>
      </c>
      <c r="T146" s="87">
        <f>'5th Cycle Summary-Final'!N146-VLOOKUP(FinalComparison!$G146,'SB35 Determination Data'!$K$4:$AN$415,T$2,FALSE)</f>
        <v>0</v>
      </c>
      <c r="U146" s="80"/>
      <c r="V146" s="80"/>
      <c r="W146" s="87">
        <f>'5th Cycle Summary-Final'!O146-VLOOKUP(FinalComparison!$G146,'SB35 Determination Data'!$K$4:$AN$415,W$2,FALSE)</f>
        <v>0</v>
      </c>
      <c r="X146" s="80"/>
      <c r="Y146" s="87">
        <f>'5th Cycle Summary-Final'!P146-VLOOKUP(FinalComparison!$G146,'SB35 Determination Data'!$K$4:$AN$415,Y$2,FALSE)</f>
        <v>0</v>
      </c>
      <c r="Z146" s="87">
        <f>'5th Cycle Summary-Final'!Q146-VLOOKUP(FinalComparison!$G146,'SB35 Determination Data'!$K$4:$AN$415,Z$2,FALSE)</f>
        <v>1</v>
      </c>
      <c r="AA146" s="87">
        <f>'5th Cycle Summary-Final'!R146-VLOOKUP(FinalComparison!$G146,'SB35 Determination Data'!$K$4:$AN$415,AA$2,FALSE)</f>
        <v>-1</v>
      </c>
      <c r="AB146" s="87">
        <f>'5th Cycle Summary-Final'!S146-VLOOKUP(FinalComparison!$G146,'SB35 Determination Data'!$K$4:$AN$415,AB$2,FALSE)</f>
        <v>0.25</v>
      </c>
      <c r="AC146" s="87">
        <f>'5th Cycle Summary-Final'!T146-VLOOKUP(FinalComparison!$G146,'SB35 Determination Data'!$K$4:$AN$415,AC$2,FALSE)</f>
        <v>0</v>
      </c>
      <c r="AD146" s="87">
        <f>'5th Cycle Summary-Final'!U146-VLOOKUP(FinalComparison!$G146,'SB35 Determination Data'!$K$4:$AN$415,AD$2,FALSE)</f>
        <v>1</v>
      </c>
      <c r="AE146" s="87">
        <f>'5th Cycle Summary-Final'!V146-VLOOKUP(FinalComparison!$G146,'SB35 Determination Data'!$K$4:$AN$415,AE$2,FALSE)</f>
        <v>-1</v>
      </c>
      <c r="AF146" s="87">
        <f>'5th Cycle Summary-Final'!W146-VLOOKUP(FinalComparison!$G146,'SB35 Determination Data'!$K$4:$AN$415,AF$2,FALSE)</f>
        <v>0.2</v>
      </c>
    </row>
    <row r="147" spans="1:32" ht="12.75" customHeight="1" x14ac:dyDescent="0.15">
      <c r="A147" t="s">
        <v>229</v>
      </c>
      <c r="F147" t="s">
        <v>67</v>
      </c>
      <c r="G147" t="s">
        <v>231</v>
      </c>
      <c r="H147" s="87">
        <f>'5th Cycle Summary-Final'!D147-VLOOKUP(FinalComparison!$G147,'SB35 Determination Data'!$K$4:$AN$415,H$2,FALSE)</f>
        <v>0</v>
      </c>
      <c r="I147" s="87">
        <f>'5th Cycle Summary-Final'!E147-VLOOKUP(FinalComparison!$G147,'SB35 Determination Data'!$K$4:$AN$415,I$2,FALSE)</f>
        <v>-6</v>
      </c>
      <c r="J147" s="87">
        <f>'5th Cycle Summary-Final'!F147-VLOOKUP(FinalComparison!$G147,'SB35 Determination Data'!$K$4:$AN$415,J$2,FALSE)</f>
        <v>2</v>
      </c>
      <c r="K147" s="87">
        <f>'5th Cycle Summary-Final'!G147-VLOOKUP(FinalComparison!$G147,'SB35 Determination Data'!$K$4:$AN$415,K$2,FALSE)</f>
        <v>-8</v>
      </c>
      <c r="L147" s="87">
        <f>'5th Cycle Summary-Final'!H147-VLOOKUP(FinalComparison!$G147,'SB35 Determination Data'!$K$4:$AN$415,L$2,FALSE)</f>
        <v>6</v>
      </c>
      <c r="M147" s="87">
        <f>'5th Cycle Summary-Final'!I147-VLOOKUP(FinalComparison!$G147,'SB35 Determination Data'!$K$4:$AN$415,M$2,FALSE)</f>
        <v>-0.27272727272727276</v>
      </c>
      <c r="N147" s="87"/>
      <c r="O147" s="87"/>
      <c r="P147" s="87">
        <f>'5th Cycle Summary-Final'!J147-VLOOKUP(FinalComparison!$G147,'SB35 Determination Data'!$K$4:$AN$415,P$2,FALSE)</f>
        <v>0</v>
      </c>
      <c r="Q147" s="87">
        <f>'5th Cycle Summary-Final'!K147-VLOOKUP(FinalComparison!$G147,'SB35 Determination Data'!$K$4:$AN$415,Q$2,FALSE)</f>
        <v>0</v>
      </c>
      <c r="R147" s="87">
        <f>'5th Cycle Summary-Final'!L147-VLOOKUP(FinalComparison!$G147,'SB35 Determination Data'!$K$4:$AN$415,R$2,FALSE)</f>
        <v>0</v>
      </c>
      <c r="S147" s="87">
        <f>'5th Cycle Summary-Final'!M147-VLOOKUP(FinalComparison!$G147,'SB35 Determination Data'!$K$4:$AN$415,S$2,FALSE)</f>
        <v>0</v>
      </c>
      <c r="T147" s="87">
        <f>'5th Cycle Summary-Final'!N147-VLOOKUP(FinalComparison!$G147,'SB35 Determination Data'!$K$4:$AN$415,T$2,FALSE)</f>
        <v>0</v>
      </c>
      <c r="U147" s="80"/>
      <c r="V147" s="80"/>
      <c r="W147" s="87">
        <f>'5th Cycle Summary-Final'!O147-VLOOKUP(FinalComparison!$G147,'SB35 Determination Data'!$K$4:$AN$415,W$2,FALSE)</f>
        <v>0</v>
      </c>
      <c r="X147" s="80"/>
      <c r="Y147" s="87">
        <f>'5th Cycle Summary-Final'!P147-VLOOKUP(FinalComparison!$G147,'SB35 Determination Data'!$K$4:$AN$415,Y$2,FALSE)</f>
        <v>0</v>
      </c>
      <c r="Z147" s="87">
        <f>'5th Cycle Summary-Final'!Q147-VLOOKUP(FinalComparison!$G147,'SB35 Determination Data'!$K$4:$AN$415,Z$2,FALSE)</f>
        <v>-2</v>
      </c>
      <c r="AA147" s="87">
        <f>'5th Cycle Summary-Final'!R147-VLOOKUP(FinalComparison!$G147,'SB35 Determination Data'!$K$4:$AN$415,AA$2,FALSE)</f>
        <v>2</v>
      </c>
      <c r="AB147" s="87">
        <f>'5th Cycle Summary-Final'!S147-VLOOKUP(FinalComparison!$G147,'SB35 Determination Data'!$K$4:$AN$415,AB$2,FALSE)</f>
        <v>-0.1538461538461538</v>
      </c>
      <c r="AC147" s="87">
        <f>'5th Cycle Summary-Final'!T147-VLOOKUP(FinalComparison!$G147,'SB35 Determination Data'!$K$4:$AN$415,AC$2,FALSE)</f>
        <v>0</v>
      </c>
      <c r="AD147" s="87">
        <f>'5th Cycle Summary-Final'!U147-VLOOKUP(FinalComparison!$G147,'SB35 Determination Data'!$K$4:$AN$415,AD$2,FALSE)</f>
        <v>0</v>
      </c>
      <c r="AE147" s="87">
        <f>'5th Cycle Summary-Final'!V147-VLOOKUP(FinalComparison!$G147,'SB35 Determination Data'!$K$4:$AN$415,AE$2,FALSE)</f>
        <v>0</v>
      </c>
      <c r="AF147" s="87">
        <f>'5th Cycle Summary-Final'!W147-VLOOKUP(FinalComparison!$G147,'SB35 Determination Data'!$K$4:$AN$415,AF$2,FALSE)</f>
        <v>0</v>
      </c>
    </row>
    <row r="148" spans="1:32" ht="12.75" customHeight="1" x14ac:dyDescent="0.15">
      <c r="A148" t="s">
        <v>229</v>
      </c>
      <c r="F148" t="s">
        <v>67</v>
      </c>
      <c r="G148" t="s">
        <v>232</v>
      </c>
      <c r="H148" s="87">
        <f>'5th Cycle Summary-Final'!D148-VLOOKUP(FinalComparison!$G148,'SB35 Determination Data'!$K$4:$AN$415,H$2,FALSE)</f>
        <v>0</v>
      </c>
      <c r="I148" s="87">
        <f>'5th Cycle Summary-Final'!E148-VLOOKUP(FinalComparison!$G148,'SB35 Determination Data'!$K$4:$AN$415,I$2,FALSE)</f>
        <v>-12</v>
      </c>
      <c r="J148" s="87">
        <f>'5th Cycle Summary-Final'!F148-VLOOKUP(FinalComparison!$G148,'SB35 Determination Data'!$K$4:$AN$415,J$2,FALSE)</f>
        <v>-6</v>
      </c>
      <c r="K148" s="87">
        <f>'5th Cycle Summary-Final'!G148-VLOOKUP(FinalComparison!$G148,'SB35 Determination Data'!$K$4:$AN$415,K$2,FALSE)</f>
        <v>-6</v>
      </c>
      <c r="L148" s="87">
        <f>'5th Cycle Summary-Final'!H148-VLOOKUP(FinalComparison!$G148,'SB35 Determination Data'!$K$4:$AN$415,L$2,FALSE)</f>
        <v>12</v>
      </c>
      <c r="M148" s="87">
        <f>'5th Cycle Summary-Final'!I148-VLOOKUP(FinalComparison!$G148,'SB35 Determination Data'!$K$4:$AN$415,M$2,FALSE)</f>
        <v>-0.75</v>
      </c>
      <c r="N148" s="87"/>
      <c r="O148" s="87"/>
      <c r="P148" s="87">
        <f>'5th Cycle Summary-Final'!J148-VLOOKUP(FinalComparison!$G148,'SB35 Determination Data'!$K$4:$AN$415,P$2,FALSE)</f>
        <v>0</v>
      </c>
      <c r="Q148" s="87">
        <f>'5th Cycle Summary-Final'!K148-VLOOKUP(FinalComparison!$G148,'SB35 Determination Data'!$K$4:$AN$415,Q$2,FALSE)</f>
        <v>-55</v>
      </c>
      <c r="R148" s="87">
        <f>'5th Cycle Summary-Final'!L148-VLOOKUP(FinalComparison!$G148,'SB35 Determination Data'!$K$4:$AN$415,R$2,FALSE)</f>
        <v>-47</v>
      </c>
      <c r="S148" s="87">
        <f>'5th Cycle Summary-Final'!M148-VLOOKUP(FinalComparison!$G148,'SB35 Determination Data'!$K$4:$AN$415,S$2,FALSE)</f>
        <v>-8</v>
      </c>
      <c r="T148" s="87">
        <f>'5th Cycle Summary-Final'!N148-VLOOKUP(FinalComparison!$G148,'SB35 Determination Data'!$K$4:$AN$415,T$2,FALSE)</f>
        <v>10</v>
      </c>
      <c r="U148" s="80"/>
      <c r="V148" s="80"/>
      <c r="W148" s="87">
        <f>'5th Cycle Summary-Final'!O148-VLOOKUP(FinalComparison!$G148,'SB35 Determination Data'!$K$4:$AN$415,W$2,FALSE)</f>
        <v>-5</v>
      </c>
      <c r="X148" s="80"/>
      <c r="Y148" s="87">
        <f>'5th Cycle Summary-Final'!P148-VLOOKUP(FinalComparison!$G148,'SB35 Determination Data'!$K$4:$AN$415,Y$2,FALSE)</f>
        <v>0</v>
      </c>
      <c r="Z148" s="87">
        <f>'5th Cycle Summary-Final'!Q148-VLOOKUP(FinalComparison!$G148,'SB35 Determination Data'!$K$4:$AN$415,Z$2,FALSE)</f>
        <v>-1</v>
      </c>
      <c r="AA148" s="87">
        <f>'5th Cycle Summary-Final'!R148-VLOOKUP(FinalComparison!$G148,'SB35 Determination Data'!$K$4:$AN$415,AA$2,FALSE)</f>
        <v>1</v>
      </c>
      <c r="AB148" s="87">
        <f>'5th Cycle Summary-Final'!S148-VLOOKUP(FinalComparison!$G148,'SB35 Determination Data'!$K$4:$AN$415,AB$2,FALSE)</f>
        <v>-9.0909090909090912E-2</v>
      </c>
      <c r="AC148" s="87">
        <f>'5th Cycle Summary-Final'!T148-VLOOKUP(FinalComparison!$G148,'SB35 Determination Data'!$K$4:$AN$415,AC$2,FALSE)</f>
        <v>0</v>
      </c>
      <c r="AD148" s="87">
        <f>'5th Cycle Summary-Final'!U148-VLOOKUP(FinalComparison!$G148,'SB35 Determination Data'!$K$4:$AN$415,AD$2,FALSE)</f>
        <v>0</v>
      </c>
      <c r="AE148" s="87">
        <f>'5th Cycle Summary-Final'!V148-VLOOKUP(FinalComparison!$G148,'SB35 Determination Data'!$K$4:$AN$415,AE$2,FALSE)</f>
        <v>0</v>
      </c>
      <c r="AF148" s="87">
        <f>'5th Cycle Summary-Final'!W148-VLOOKUP(FinalComparison!$G148,'SB35 Determination Data'!$K$4:$AN$415,AF$2,FALSE)</f>
        <v>0</v>
      </c>
    </row>
    <row r="149" spans="1:32" ht="12.75" customHeight="1" x14ac:dyDescent="0.15">
      <c r="A149" t="s">
        <v>229</v>
      </c>
      <c r="F149" t="s">
        <v>67</v>
      </c>
      <c r="G149" t="s">
        <v>233</v>
      </c>
      <c r="H149" s="87">
        <f>'5th Cycle Summary-Final'!D149-VLOOKUP(FinalComparison!$G149,'SB35 Determination Data'!$K$4:$AN$415,H$2,FALSE)</f>
        <v>0</v>
      </c>
      <c r="I149" s="87">
        <f>'5th Cycle Summary-Final'!E149-VLOOKUP(FinalComparison!$G149,'SB35 Determination Data'!$K$4:$AN$415,I$2,FALSE)</f>
        <v>-1</v>
      </c>
      <c r="J149" s="87">
        <f>'5th Cycle Summary-Final'!F149-VLOOKUP(FinalComparison!$G149,'SB35 Determination Data'!$K$4:$AN$415,J$2,FALSE)</f>
        <v>0</v>
      </c>
      <c r="K149" s="87">
        <f>'5th Cycle Summary-Final'!G149-VLOOKUP(FinalComparison!$G149,'SB35 Determination Data'!$K$4:$AN$415,K$2,FALSE)</f>
        <v>-1</v>
      </c>
      <c r="L149" s="87">
        <f>'5th Cycle Summary-Final'!H149-VLOOKUP(FinalComparison!$G149,'SB35 Determination Data'!$K$4:$AN$415,L$2,FALSE)</f>
        <v>1</v>
      </c>
      <c r="M149" s="87">
        <f>'5th Cycle Summary-Final'!I149-VLOOKUP(FinalComparison!$G149,'SB35 Determination Data'!$K$4:$AN$415,M$2,FALSE)</f>
        <v>-2.5000000000000008E-2</v>
      </c>
      <c r="N149" s="87"/>
      <c r="O149" s="87"/>
      <c r="P149" s="87">
        <f>'5th Cycle Summary-Final'!J149-VLOOKUP(FinalComparison!$G149,'SB35 Determination Data'!$K$4:$AN$415,P$2,FALSE)</f>
        <v>0</v>
      </c>
      <c r="Q149" s="87">
        <f>'5th Cycle Summary-Final'!K149-VLOOKUP(FinalComparison!$G149,'SB35 Determination Data'!$K$4:$AN$415,Q$2,FALSE)</f>
        <v>0</v>
      </c>
      <c r="R149" s="87">
        <f>'5th Cycle Summary-Final'!L149-VLOOKUP(FinalComparison!$G149,'SB35 Determination Data'!$K$4:$AN$415,R$2,FALSE)</f>
        <v>0</v>
      </c>
      <c r="S149" s="87">
        <f>'5th Cycle Summary-Final'!M149-VLOOKUP(FinalComparison!$G149,'SB35 Determination Data'!$K$4:$AN$415,S$2,FALSE)</f>
        <v>0</v>
      </c>
      <c r="T149" s="87">
        <f>'5th Cycle Summary-Final'!N149-VLOOKUP(FinalComparison!$G149,'SB35 Determination Data'!$K$4:$AN$415,T$2,FALSE)</f>
        <v>0</v>
      </c>
      <c r="U149" s="80"/>
      <c r="V149" s="80"/>
      <c r="W149" s="87">
        <f>'5th Cycle Summary-Final'!O149-VLOOKUP(FinalComparison!$G149,'SB35 Determination Data'!$K$4:$AN$415,W$2,FALSE)</f>
        <v>0</v>
      </c>
      <c r="X149" s="80"/>
      <c r="Y149" s="87">
        <f>'5th Cycle Summary-Final'!P149-VLOOKUP(FinalComparison!$G149,'SB35 Determination Data'!$K$4:$AN$415,Y$2,FALSE)</f>
        <v>0</v>
      </c>
      <c r="Z149" s="87">
        <f>'5th Cycle Summary-Final'!Q149-VLOOKUP(FinalComparison!$G149,'SB35 Determination Data'!$K$4:$AN$415,Z$2,FALSE)</f>
        <v>0</v>
      </c>
      <c r="AA149" s="87">
        <f>'5th Cycle Summary-Final'!R149-VLOOKUP(FinalComparison!$G149,'SB35 Determination Data'!$K$4:$AN$415,AA$2,FALSE)</f>
        <v>0</v>
      </c>
      <c r="AB149" s="87">
        <f>'5th Cycle Summary-Final'!S149-VLOOKUP(FinalComparison!$G149,'SB35 Determination Data'!$K$4:$AN$415,AB$2,FALSE)</f>
        <v>0</v>
      </c>
      <c r="AC149" s="87">
        <f>'5th Cycle Summary-Final'!T149-VLOOKUP(FinalComparison!$G149,'SB35 Determination Data'!$K$4:$AN$415,AC$2,FALSE)</f>
        <v>0</v>
      </c>
      <c r="AD149" s="87">
        <f>'5th Cycle Summary-Final'!U149-VLOOKUP(FinalComparison!$G149,'SB35 Determination Data'!$K$4:$AN$415,AD$2,FALSE)</f>
        <v>-3</v>
      </c>
      <c r="AE149" s="87">
        <f>'5th Cycle Summary-Final'!V149-VLOOKUP(FinalComparison!$G149,'SB35 Determination Data'!$K$4:$AN$415,AE$2,FALSE)</f>
        <v>0</v>
      </c>
      <c r="AF149" s="87">
        <f>'5th Cycle Summary-Final'!W149-VLOOKUP(FinalComparison!$G149,'SB35 Determination Data'!$K$4:$AN$415,AF$2,FALSE)</f>
        <v>-5.8823529411764719E-2</v>
      </c>
    </row>
    <row r="150" spans="1:32" ht="12.75" customHeight="1" x14ac:dyDescent="0.15">
      <c r="A150" t="s">
        <v>229</v>
      </c>
      <c r="F150" t="s">
        <v>67</v>
      </c>
      <c r="G150" t="s">
        <v>234</v>
      </c>
      <c r="H150" s="87">
        <f>'5th Cycle Summary-Final'!D150-VLOOKUP(FinalComparison!$G150,'SB35 Determination Data'!$K$4:$AN$415,H$2,FALSE)</f>
        <v>0</v>
      </c>
      <c r="I150" s="87">
        <f>'5th Cycle Summary-Final'!E150-VLOOKUP(FinalComparison!$G150,'SB35 Determination Data'!$K$4:$AN$415,I$2,FALSE)</f>
        <v>-8</v>
      </c>
      <c r="J150" s="87">
        <f>'5th Cycle Summary-Final'!F150-VLOOKUP(FinalComparison!$G150,'SB35 Determination Data'!$K$4:$AN$415,J$2,FALSE)</f>
        <v>-1</v>
      </c>
      <c r="K150" s="87">
        <f>'5th Cycle Summary-Final'!G150-VLOOKUP(FinalComparison!$G150,'SB35 Determination Data'!$K$4:$AN$415,K$2,FALSE)</f>
        <v>-7</v>
      </c>
      <c r="L150" s="87">
        <f>'5th Cycle Summary-Final'!H150-VLOOKUP(FinalComparison!$G150,'SB35 Determination Data'!$K$4:$AN$415,L$2,FALSE)</f>
        <v>8</v>
      </c>
      <c r="M150" s="87">
        <f>'5th Cycle Summary-Final'!I150-VLOOKUP(FinalComparison!$G150,'SB35 Determination Data'!$K$4:$AN$415,M$2,FALSE)</f>
        <v>-0.14545454545454545</v>
      </c>
      <c r="N150" s="87"/>
      <c r="O150" s="87"/>
      <c r="P150" s="87">
        <f>'5th Cycle Summary-Final'!J150-VLOOKUP(FinalComparison!$G150,'SB35 Determination Data'!$K$4:$AN$415,P$2,FALSE)</f>
        <v>0</v>
      </c>
      <c r="Q150" s="87">
        <f>'5th Cycle Summary-Final'!K150-VLOOKUP(FinalComparison!$G150,'SB35 Determination Data'!$K$4:$AN$415,Q$2,FALSE)</f>
        <v>0</v>
      </c>
      <c r="R150" s="87">
        <f>'5th Cycle Summary-Final'!L150-VLOOKUP(FinalComparison!$G150,'SB35 Determination Data'!$K$4:$AN$415,R$2,FALSE)</f>
        <v>0</v>
      </c>
      <c r="S150" s="87">
        <f>'5th Cycle Summary-Final'!M150-VLOOKUP(FinalComparison!$G150,'SB35 Determination Data'!$K$4:$AN$415,S$2,FALSE)</f>
        <v>0</v>
      </c>
      <c r="T150" s="87">
        <f>'5th Cycle Summary-Final'!N150-VLOOKUP(FinalComparison!$G150,'SB35 Determination Data'!$K$4:$AN$415,T$2,FALSE)</f>
        <v>0</v>
      </c>
      <c r="U150" s="80"/>
      <c r="V150" s="80"/>
      <c r="W150" s="87">
        <f>'5th Cycle Summary-Final'!O150-VLOOKUP(FinalComparison!$G150,'SB35 Determination Data'!$K$4:$AN$415,W$2,FALSE)</f>
        <v>0</v>
      </c>
      <c r="X150" s="80"/>
      <c r="Y150" s="87">
        <f>'5th Cycle Summary-Final'!P150-VLOOKUP(FinalComparison!$G150,'SB35 Determination Data'!$K$4:$AN$415,Y$2,FALSE)</f>
        <v>0</v>
      </c>
      <c r="Z150" s="87">
        <f>'5th Cycle Summary-Final'!Q150-VLOOKUP(FinalComparison!$G150,'SB35 Determination Data'!$K$4:$AN$415,Z$2,FALSE)</f>
        <v>-3</v>
      </c>
      <c r="AA150" s="87">
        <f>'5th Cycle Summary-Final'!R150-VLOOKUP(FinalComparison!$G150,'SB35 Determination Data'!$K$4:$AN$415,AA$2,FALSE)</f>
        <v>3</v>
      </c>
      <c r="AB150" s="87">
        <f>'5th Cycle Summary-Final'!S150-VLOOKUP(FinalComparison!$G150,'SB35 Determination Data'!$K$4:$AN$415,AB$2,FALSE)</f>
        <v>-8.108108108108103E-2</v>
      </c>
      <c r="AC150" s="87">
        <f>'5th Cycle Summary-Final'!T150-VLOOKUP(FinalComparison!$G150,'SB35 Determination Data'!$K$4:$AN$415,AC$2,FALSE)</f>
        <v>0</v>
      </c>
      <c r="AD150" s="87">
        <f>'5th Cycle Summary-Final'!U150-VLOOKUP(FinalComparison!$G150,'SB35 Determination Data'!$K$4:$AN$415,AD$2,FALSE)</f>
        <v>-36</v>
      </c>
      <c r="AE150" s="87">
        <f>'5th Cycle Summary-Final'!V150-VLOOKUP(FinalComparison!$G150,'SB35 Determination Data'!$K$4:$AN$415,AE$2,FALSE)</f>
        <v>0</v>
      </c>
      <c r="AF150" s="87">
        <f>'5th Cycle Summary-Final'!W150-VLOOKUP(FinalComparison!$G150,'SB35 Determination Data'!$K$4:$AN$415,AF$2,FALSE)</f>
        <v>-0.5901639344262295</v>
      </c>
    </row>
    <row r="151" spans="1:32" ht="12.75" customHeight="1" x14ac:dyDescent="0.15">
      <c r="A151" t="s">
        <v>229</v>
      </c>
      <c r="F151" t="s">
        <v>67</v>
      </c>
      <c r="G151" t="s">
        <v>235</v>
      </c>
      <c r="H151" s="87">
        <f>'5th Cycle Summary-Final'!D151-VLOOKUP(FinalComparison!$G151,'SB35 Determination Data'!$K$4:$AN$415,H$2,FALSE)</f>
        <v>0</v>
      </c>
      <c r="I151" s="87">
        <f>'5th Cycle Summary-Final'!E151-VLOOKUP(FinalComparison!$G151,'SB35 Determination Data'!$K$4:$AN$415,I$2,FALSE)</f>
        <v>-2</v>
      </c>
      <c r="J151" s="87">
        <f>'5th Cycle Summary-Final'!F151-VLOOKUP(FinalComparison!$G151,'SB35 Determination Data'!$K$4:$AN$415,J$2,FALSE)</f>
        <v>2</v>
      </c>
      <c r="K151" s="87">
        <f>'5th Cycle Summary-Final'!G151-VLOOKUP(FinalComparison!$G151,'SB35 Determination Data'!$K$4:$AN$415,K$2,FALSE)</f>
        <v>-4</v>
      </c>
      <c r="L151" s="87">
        <f>'5th Cycle Summary-Final'!H151-VLOOKUP(FinalComparison!$G151,'SB35 Determination Data'!$K$4:$AN$415,L$2,FALSE)</f>
        <v>2</v>
      </c>
      <c r="M151" s="87">
        <f>'5th Cycle Summary-Final'!I151-VLOOKUP(FinalComparison!$G151,'SB35 Determination Data'!$K$4:$AN$415,M$2,FALSE)</f>
        <v>-4.8780487804878037E-2</v>
      </c>
      <c r="N151" s="87"/>
      <c r="O151" s="87"/>
      <c r="P151" s="87">
        <f>'5th Cycle Summary-Final'!J151-VLOOKUP(FinalComparison!$G151,'SB35 Determination Data'!$K$4:$AN$415,P$2,FALSE)</f>
        <v>0</v>
      </c>
      <c r="Q151" s="87">
        <f>'5th Cycle Summary-Final'!K151-VLOOKUP(FinalComparison!$G151,'SB35 Determination Data'!$K$4:$AN$415,Q$2,FALSE)</f>
        <v>2</v>
      </c>
      <c r="R151" s="87">
        <f>'5th Cycle Summary-Final'!L151-VLOOKUP(FinalComparison!$G151,'SB35 Determination Data'!$K$4:$AN$415,R$2,FALSE)</f>
        <v>0</v>
      </c>
      <c r="S151" s="87">
        <f>'5th Cycle Summary-Final'!M151-VLOOKUP(FinalComparison!$G151,'SB35 Determination Data'!$K$4:$AN$415,S$2,FALSE)</f>
        <v>2</v>
      </c>
      <c r="T151" s="87">
        <f>'5th Cycle Summary-Final'!N151-VLOOKUP(FinalComparison!$G151,'SB35 Determination Data'!$K$4:$AN$415,T$2,FALSE)</f>
        <v>-2</v>
      </c>
      <c r="U151" s="80"/>
      <c r="V151" s="80"/>
      <c r="W151" s="87">
        <f>'5th Cycle Summary-Final'!O151-VLOOKUP(FinalComparison!$G151,'SB35 Determination Data'!$K$4:$AN$415,W$2,FALSE)</f>
        <v>8.333333333333337E-2</v>
      </c>
      <c r="X151" s="80"/>
      <c r="Y151" s="87">
        <f>'5th Cycle Summary-Final'!P151-VLOOKUP(FinalComparison!$G151,'SB35 Determination Data'!$K$4:$AN$415,Y$2,FALSE)</f>
        <v>0</v>
      </c>
      <c r="Z151" s="87">
        <f>'5th Cycle Summary-Final'!Q151-VLOOKUP(FinalComparison!$G151,'SB35 Determination Data'!$K$4:$AN$415,Z$2,FALSE)</f>
        <v>-3</v>
      </c>
      <c r="AA151" s="87">
        <f>'5th Cycle Summary-Final'!R151-VLOOKUP(FinalComparison!$G151,'SB35 Determination Data'!$K$4:$AN$415,AA$2,FALSE)</f>
        <v>3</v>
      </c>
      <c r="AB151" s="87">
        <f>'5th Cycle Summary-Final'!S151-VLOOKUP(FinalComparison!$G151,'SB35 Determination Data'!$K$4:$AN$415,AB$2,FALSE)</f>
        <v>-0.11538461538461536</v>
      </c>
      <c r="AC151" s="87">
        <f>'5th Cycle Summary-Final'!T151-VLOOKUP(FinalComparison!$G151,'SB35 Determination Data'!$K$4:$AN$415,AC$2,FALSE)</f>
        <v>0</v>
      </c>
      <c r="AD151" s="87">
        <f>'5th Cycle Summary-Final'!U151-VLOOKUP(FinalComparison!$G151,'SB35 Determination Data'!$K$4:$AN$415,AD$2,FALSE)</f>
        <v>-1</v>
      </c>
      <c r="AE151" s="87">
        <f>'5th Cycle Summary-Final'!V151-VLOOKUP(FinalComparison!$G151,'SB35 Determination Data'!$K$4:$AN$415,AE$2,FALSE)</f>
        <v>1</v>
      </c>
      <c r="AF151" s="87">
        <f>'5th Cycle Summary-Final'!W151-VLOOKUP(FinalComparison!$G151,'SB35 Determination Data'!$K$4:$AN$415,AF$2,FALSE)</f>
        <v>-2.6315789473684237E-2</v>
      </c>
    </row>
    <row r="152" spans="1:32" ht="12.75" customHeight="1" x14ac:dyDescent="0.15">
      <c r="A152" t="s">
        <v>229</v>
      </c>
      <c r="F152" t="s">
        <v>67</v>
      </c>
      <c r="G152" t="s">
        <v>236</v>
      </c>
      <c r="H152" s="87">
        <f>'5th Cycle Summary-Final'!D152-VLOOKUP(FinalComparison!$G152,'SB35 Determination Data'!$K$4:$AN$415,H$2,FALSE)</f>
        <v>0</v>
      </c>
      <c r="I152" s="87">
        <f>'5th Cycle Summary-Final'!E152-VLOOKUP(FinalComparison!$G152,'SB35 Determination Data'!$K$4:$AN$415,I$2,FALSE)</f>
        <v>-9</v>
      </c>
      <c r="J152" s="87">
        <f>'5th Cycle Summary-Final'!F152-VLOOKUP(FinalComparison!$G152,'SB35 Determination Data'!$K$4:$AN$415,J$2,FALSE)</f>
        <v>-5</v>
      </c>
      <c r="K152" s="87">
        <f>'5th Cycle Summary-Final'!G152-VLOOKUP(FinalComparison!$G152,'SB35 Determination Data'!$K$4:$AN$415,K$2,FALSE)</f>
        <v>-4</v>
      </c>
      <c r="L152" s="87">
        <f>'5th Cycle Summary-Final'!H152-VLOOKUP(FinalComparison!$G152,'SB35 Determination Data'!$K$4:$AN$415,L$2,FALSE)</f>
        <v>9</v>
      </c>
      <c r="M152" s="87">
        <f>'5th Cycle Summary-Final'!I152-VLOOKUP(FinalComparison!$G152,'SB35 Determination Data'!$K$4:$AN$415,M$2,FALSE)</f>
        <v>-8.1081081081081086E-2</v>
      </c>
      <c r="N152" s="87"/>
      <c r="O152" s="87"/>
      <c r="P152" s="87">
        <f>'5th Cycle Summary-Final'!J152-VLOOKUP(FinalComparison!$G152,'SB35 Determination Data'!$K$4:$AN$415,P$2,FALSE)</f>
        <v>0</v>
      </c>
      <c r="Q152" s="87">
        <f>'5th Cycle Summary-Final'!K152-VLOOKUP(FinalComparison!$G152,'SB35 Determination Data'!$K$4:$AN$415,Q$2,FALSE)</f>
        <v>-6</v>
      </c>
      <c r="R152" s="87">
        <f>'5th Cycle Summary-Final'!L152-VLOOKUP(FinalComparison!$G152,'SB35 Determination Data'!$K$4:$AN$415,R$2,FALSE)</f>
        <v>-4</v>
      </c>
      <c r="S152" s="87">
        <f>'5th Cycle Summary-Final'!M152-VLOOKUP(FinalComparison!$G152,'SB35 Determination Data'!$K$4:$AN$415,S$2,FALSE)</f>
        <v>-2</v>
      </c>
      <c r="T152" s="87">
        <f>'5th Cycle Summary-Final'!N152-VLOOKUP(FinalComparison!$G152,'SB35 Determination Data'!$K$4:$AN$415,T$2,FALSE)</f>
        <v>6</v>
      </c>
      <c r="U152" s="80"/>
      <c r="V152" s="80"/>
      <c r="W152" s="87">
        <f>'5th Cycle Summary-Final'!O152-VLOOKUP(FinalComparison!$G152,'SB35 Determination Data'!$K$4:$AN$415,W$2,FALSE)</f>
        <v>-9.2307692307692313E-2</v>
      </c>
      <c r="X152" s="80"/>
      <c r="Y152" s="87">
        <f>'5th Cycle Summary-Final'!P152-VLOOKUP(FinalComparison!$G152,'SB35 Determination Data'!$K$4:$AN$415,Y$2,FALSE)</f>
        <v>0</v>
      </c>
      <c r="Z152" s="87">
        <f>'5th Cycle Summary-Final'!Q152-VLOOKUP(FinalComparison!$G152,'SB35 Determination Data'!$K$4:$AN$415,Z$2,FALSE)</f>
        <v>-39</v>
      </c>
      <c r="AA152" s="87">
        <f>'5th Cycle Summary-Final'!R152-VLOOKUP(FinalComparison!$G152,'SB35 Determination Data'!$K$4:$AN$415,AA$2,FALSE)</f>
        <v>39</v>
      </c>
      <c r="AB152" s="87">
        <f>'5th Cycle Summary-Final'!S152-VLOOKUP(FinalComparison!$G152,'SB35 Determination Data'!$K$4:$AN$415,AB$2,FALSE)</f>
        <v>-0.54166666666666663</v>
      </c>
      <c r="AC152" s="87">
        <f>'5th Cycle Summary-Final'!T152-VLOOKUP(FinalComparison!$G152,'SB35 Determination Data'!$K$4:$AN$415,AC$2,FALSE)</f>
        <v>0</v>
      </c>
      <c r="AD152" s="87">
        <f>'5th Cycle Summary-Final'!U152-VLOOKUP(FinalComparison!$G152,'SB35 Determination Data'!$K$4:$AN$415,AD$2,FALSE)</f>
        <v>-8</v>
      </c>
      <c r="AE152" s="87">
        <f>'5th Cycle Summary-Final'!V152-VLOOKUP(FinalComparison!$G152,'SB35 Determination Data'!$K$4:$AN$415,AE$2,FALSE)</f>
        <v>8</v>
      </c>
      <c r="AF152" s="87">
        <f>'5th Cycle Summary-Final'!W152-VLOOKUP(FinalComparison!$G152,'SB35 Determination Data'!$K$4:$AN$415,AF$2,FALSE)</f>
        <v>-4.7904191616766456E-2</v>
      </c>
    </row>
    <row r="153" spans="1:32" ht="12.75" customHeight="1" x14ac:dyDescent="0.15">
      <c r="A153" t="s">
        <v>229</v>
      </c>
      <c r="F153" t="s">
        <v>67</v>
      </c>
      <c r="G153" t="s">
        <v>237</v>
      </c>
      <c r="H153" s="87">
        <f>'5th Cycle Summary-Final'!D153-VLOOKUP(FinalComparison!$G153,'SB35 Determination Data'!$K$4:$AN$415,H$2,FALSE)</f>
        <v>0</v>
      </c>
      <c r="I153" s="87">
        <f>'5th Cycle Summary-Final'!E153-VLOOKUP(FinalComparison!$G153,'SB35 Determination Data'!$K$4:$AN$415,I$2,FALSE)</f>
        <v>0</v>
      </c>
      <c r="J153" s="87">
        <f>'5th Cycle Summary-Final'!F153-VLOOKUP(FinalComparison!$G153,'SB35 Determination Data'!$K$4:$AN$415,J$2,FALSE)</f>
        <v>0</v>
      </c>
      <c r="K153" s="87">
        <f>'5th Cycle Summary-Final'!G153-VLOOKUP(FinalComparison!$G153,'SB35 Determination Data'!$K$4:$AN$415,K$2,FALSE)</f>
        <v>0</v>
      </c>
      <c r="L153" s="87">
        <f>'5th Cycle Summary-Final'!H153-VLOOKUP(FinalComparison!$G153,'SB35 Determination Data'!$K$4:$AN$415,L$2,FALSE)</f>
        <v>0</v>
      </c>
      <c r="M153" s="87">
        <f>'5th Cycle Summary-Final'!I153-VLOOKUP(FinalComparison!$G153,'SB35 Determination Data'!$K$4:$AN$415,M$2,FALSE)</f>
        <v>0</v>
      </c>
      <c r="N153" s="87"/>
      <c r="O153" s="87"/>
      <c r="P153" s="87">
        <f>'5th Cycle Summary-Final'!J153-VLOOKUP(FinalComparison!$G153,'SB35 Determination Data'!$K$4:$AN$415,P$2,FALSE)</f>
        <v>0</v>
      </c>
      <c r="Q153" s="87">
        <f>'5th Cycle Summary-Final'!K153-VLOOKUP(FinalComparison!$G153,'SB35 Determination Data'!$K$4:$AN$415,Q$2,FALSE)</f>
        <v>0</v>
      </c>
      <c r="R153" s="87">
        <f>'5th Cycle Summary-Final'!L153-VLOOKUP(FinalComparison!$G153,'SB35 Determination Data'!$K$4:$AN$415,R$2,FALSE)</f>
        <v>0</v>
      </c>
      <c r="S153" s="87">
        <f>'5th Cycle Summary-Final'!M153-VLOOKUP(FinalComparison!$G153,'SB35 Determination Data'!$K$4:$AN$415,S$2,FALSE)</f>
        <v>0</v>
      </c>
      <c r="T153" s="87">
        <f>'5th Cycle Summary-Final'!N153-VLOOKUP(FinalComparison!$G153,'SB35 Determination Data'!$K$4:$AN$415,T$2,FALSE)</f>
        <v>0</v>
      </c>
      <c r="U153" s="80"/>
      <c r="V153" s="80"/>
      <c r="W153" s="87">
        <f>'5th Cycle Summary-Final'!O153-VLOOKUP(FinalComparison!$G153,'SB35 Determination Data'!$K$4:$AN$415,W$2,FALSE)</f>
        <v>0</v>
      </c>
      <c r="X153" s="80"/>
      <c r="Y153" s="87">
        <f>'5th Cycle Summary-Final'!P153-VLOOKUP(FinalComparison!$G153,'SB35 Determination Data'!$K$4:$AN$415,Y$2,FALSE)</f>
        <v>0</v>
      </c>
      <c r="Z153" s="87">
        <f>'5th Cycle Summary-Final'!Q153-VLOOKUP(FinalComparison!$G153,'SB35 Determination Data'!$K$4:$AN$415,Z$2,FALSE)</f>
        <v>-1</v>
      </c>
      <c r="AA153" s="87">
        <f>'5th Cycle Summary-Final'!R153-VLOOKUP(FinalComparison!$G153,'SB35 Determination Data'!$K$4:$AN$415,AA$2,FALSE)</f>
        <v>1</v>
      </c>
      <c r="AB153" s="87">
        <f>'5th Cycle Summary-Final'!S153-VLOOKUP(FinalComparison!$G153,'SB35 Determination Data'!$K$4:$AN$415,AB$2,FALSE)</f>
        <v>-0.25</v>
      </c>
      <c r="AC153" s="87">
        <f>'5th Cycle Summary-Final'!T153-VLOOKUP(FinalComparison!$G153,'SB35 Determination Data'!$K$4:$AN$415,AC$2,FALSE)</f>
        <v>0</v>
      </c>
      <c r="AD153" s="87">
        <f>'5th Cycle Summary-Final'!U153-VLOOKUP(FinalComparison!$G153,'SB35 Determination Data'!$K$4:$AN$415,AD$2,FALSE)</f>
        <v>0</v>
      </c>
      <c r="AE153" s="87">
        <f>'5th Cycle Summary-Final'!V153-VLOOKUP(FinalComparison!$G153,'SB35 Determination Data'!$K$4:$AN$415,AE$2,FALSE)</f>
        <v>0</v>
      </c>
      <c r="AF153" s="87">
        <f>'5th Cycle Summary-Final'!W153-VLOOKUP(FinalComparison!$G153,'SB35 Determination Data'!$K$4:$AN$415,AF$2,FALSE)</f>
        <v>0</v>
      </c>
    </row>
    <row r="154" spans="1:32" ht="12.75" customHeight="1" x14ac:dyDescent="0.15">
      <c r="A154" t="s">
        <v>229</v>
      </c>
      <c r="F154" t="s">
        <v>67</v>
      </c>
      <c r="G154" t="s">
        <v>238</v>
      </c>
      <c r="H154" s="87">
        <f>'5th Cycle Summary-Final'!D154-VLOOKUP(FinalComparison!$G154,'SB35 Determination Data'!$K$4:$AN$415,H$2,FALSE)</f>
        <v>0</v>
      </c>
      <c r="I154" s="87">
        <f>'5th Cycle Summary-Final'!E154-VLOOKUP(FinalComparison!$G154,'SB35 Determination Data'!$K$4:$AN$415,I$2,FALSE)</f>
        <v>-4</v>
      </c>
      <c r="J154" s="87">
        <f>'5th Cycle Summary-Final'!F154-VLOOKUP(FinalComparison!$G154,'SB35 Determination Data'!$K$4:$AN$415,J$2,FALSE)</f>
        <v>-2</v>
      </c>
      <c r="K154" s="87">
        <f>'5th Cycle Summary-Final'!G154-VLOOKUP(FinalComparison!$G154,'SB35 Determination Data'!$K$4:$AN$415,K$2,FALSE)</f>
        <v>-2</v>
      </c>
      <c r="L154" s="87">
        <f>'5th Cycle Summary-Final'!H154-VLOOKUP(FinalComparison!$G154,'SB35 Determination Data'!$K$4:$AN$415,L$2,FALSE)</f>
        <v>4</v>
      </c>
      <c r="M154" s="87">
        <f>'5th Cycle Summary-Final'!I154-VLOOKUP(FinalComparison!$G154,'SB35 Determination Data'!$K$4:$AN$415,M$2,FALSE)</f>
        <v>-0.12121212121212122</v>
      </c>
      <c r="N154" s="87"/>
      <c r="O154" s="87"/>
      <c r="P154" s="87">
        <f>'5th Cycle Summary-Final'!J154-VLOOKUP(FinalComparison!$G154,'SB35 Determination Data'!$K$4:$AN$415,P$2,FALSE)</f>
        <v>0</v>
      </c>
      <c r="Q154" s="87">
        <f>'5th Cycle Summary-Final'!K154-VLOOKUP(FinalComparison!$G154,'SB35 Determination Data'!$K$4:$AN$415,Q$2,FALSE)</f>
        <v>-3</v>
      </c>
      <c r="R154" s="87">
        <f>'5th Cycle Summary-Final'!L154-VLOOKUP(FinalComparison!$G154,'SB35 Determination Data'!$K$4:$AN$415,R$2,FALSE)</f>
        <v>-2</v>
      </c>
      <c r="S154" s="87">
        <f>'5th Cycle Summary-Final'!M154-VLOOKUP(FinalComparison!$G154,'SB35 Determination Data'!$K$4:$AN$415,S$2,FALSE)</f>
        <v>-1</v>
      </c>
      <c r="T154" s="87">
        <f>'5th Cycle Summary-Final'!N154-VLOOKUP(FinalComparison!$G154,'SB35 Determination Data'!$K$4:$AN$415,T$2,FALSE)</f>
        <v>0</v>
      </c>
      <c r="U154" s="80"/>
      <c r="V154" s="80"/>
      <c r="W154" s="87">
        <f>'5th Cycle Summary-Final'!O154-VLOOKUP(FinalComparison!$G154,'SB35 Determination Data'!$K$4:$AN$415,W$2,FALSE)</f>
        <v>-0.17647058823529416</v>
      </c>
      <c r="X154" s="80"/>
      <c r="Y154" s="87">
        <f>'5th Cycle Summary-Final'!P154-VLOOKUP(FinalComparison!$G154,'SB35 Determination Data'!$K$4:$AN$415,Y$2,FALSE)</f>
        <v>0</v>
      </c>
      <c r="Z154" s="87">
        <f>'5th Cycle Summary-Final'!Q154-VLOOKUP(FinalComparison!$G154,'SB35 Determination Data'!$K$4:$AN$415,Z$2,FALSE)</f>
        <v>-9</v>
      </c>
      <c r="AA154" s="87">
        <f>'5th Cycle Summary-Final'!R154-VLOOKUP(FinalComparison!$G154,'SB35 Determination Data'!$K$4:$AN$415,AA$2,FALSE)</f>
        <v>9</v>
      </c>
      <c r="AB154" s="87">
        <f>'5th Cycle Summary-Final'!S154-VLOOKUP(FinalComparison!$G154,'SB35 Determination Data'!$K$4:$AN$415,AB$2,FALSE)</f>
        <v>-0.47368421052631576</v>
      </c>
      <c r="AC154" s="87">
        <f>'5th Cycle Summary-Final'!T154-VLOOKUP(FinalComparison!$G154,'SB35 Determination Data'!$K$4:$AN$415,AC$2,FALSE)</f>
        <v>0</v>
      </c>
      <c r="AD154" s="87">
        <f>'5th Cycle Summary-Final'!U154-VLOOKUP(FinalComparison!$G154,'SB35 Determination Data'!$K$4:$AN$415,AD$2,FALSE)</f>
        <v>-26</v>
      </c>
      <c r="AE154" s="87">
        <f>'5th Cycle Summary-Final'!V154-VLOOKUP(FinalComparison!$G154,'SB35 Determination Data'!$K$4:$AN$415,AE$2,FALSE)</f>
        <v>26</v>
      </c>
      <c r="AF154" s="87">
        <f>'5th Cycle Summary-Final'!W154-VLOOKUP(FinalComparison!$G154,'SB35 Determination Data'!$K$4:$AN$415,AF$2,FALSE)</f>
        <v>-0.70270270270270274</v>
      </c>
    </row>
    <row r="155" spans="1:32" ht="12.75" customHeight="1" x14ac:dyDescent="0.15">
      <c r="A155" t="s">
        <v>229</v>
      </c>
      <c r="F155" t="s">
        <v>67</v>
      </c>
      <c r="G155" t="s">
        <v>239</v>
      </c>
      <c r="H155" s="87" t="e">
        <f>'5th Cycle Summary-Final'!D155-VLOOKUP(FinalComparison!$G155,'SB35 Determination Data'!$K$4:$AN$415,H$2,FALSE)</f>
        <v>#N/A</v>
      </c>
      <c r="I155" s="87" t="e">
        <f>'5th Cycle Summary-Final'!E155-VLOOKUP(FinalComparison!$G155,'SB35 Determination Data'!$K$4:$AN$415,I$2,FALSE)</f>
        <v>#N/A</v>
      </c>
      <c r="J155" s="87" t="e">
        <f>'5th Cycle Summary-Final'!F155-VLOOKUP(FinalComparison!$G155,'SB35 Determination Data'!$K$4:$AN$415,J$2,FALSE)</f>
        <v>#N/A</v>
      </c>
      <c r="K155" s="87" t="e">
        <f>'5th Cycle Summary-Final'!G155-VLOOKUP(FinalComparison!$G155,'SB35 Determination Data'!$K$4:$AN$415,K$2,FALSE)</f>
        <v>#N/A</v>
      </c>
      <c r="L155" s="87" t="e">
        <f>'5th Cycle Summary-Final'!H155-VLOOKUP(FinalComparison!$G155,'SB35 Determination Data'!$K$4:$AN$415,L$2,FALSE)</f>
        <v>#N/A</v>
      </c>
      <c r="M155" s="87" t="e">
        <f>'5th Cycle Summary-Final'!I155-VLOOKUP(FinalComparison!$G155,'SB35 Determination Data'!$K$4:$AN$415,M$2,FALSE)</f>
        <v>#N/A</v>
      </c>
      <c r="N155" s="87"/>
      <c r="O155" s="87"/>
      <c r="P155" s="87" t="e">
        <f>'5th Cycle Summary-Final'!J155-VLOOKUP(FinalComparison!$G155,'SB35 Determination Data'!$K$4:$AN$415,P$2,FALSE)</f>
        <v>#N/A</v>
      </c>
      <c r="Q155" s="87" t="e">
        <f>'5th Cycle Summary-Final'!K155-VLOOKUP(FinalComparison!$G155,'SB35 Determination Data'!$K$4:$AN$415,Q$2,FALSE)</f>
        <v>#N/A</v>
      </c>
      <c r="R155" s="87" t="e">
        <f>'5th Cycle Summary-Final'!L155-VLOOKUP(FinalComparison!$G155,'SB35 Determination Data'!$K$4:$AN$415,R$2,FALSE)</f>
        <v>#N/A</v>
      </c>
      <c r="S155" s="87" t="e">
        <f>'5th Cycle Summary-Final'!M155-VLOOKUP(FinalComparison!$G155,'SB35 Determination Data'!$K$4:$AN$415,S$2,FALSE)</f>
        <v>#N/A</v>
      </c>
      <c r="T155" s="87" t="e">
        <f>'5th Cycle Summary-Final'!N155-VLOOKUP(FinalComparison!$G155,'SB35 Determination Data'!$K$4:$AN$415,T$2,FALSE)</f>
        <v>#N/A</v>
      </c>
      <c r="U155" s="80"/>
      <c r="V155" s="80"/>
      <c r="W155" s="87" t="e">
        <f>'5th Cycle Summary-Final'!O155-VLOOKUP(FinalComparison!$G155,'SB35 Determination Data'!$K$4:$AN$415,W$2,FALSE)</f>
        <v>#N/A</v>
      </c>
      <c r="X155" s="80"/>
      <c r="Y155" s="87" t="e">
        <f>'5th Cycle Summary-Final'!P155-VLOOKUP(FinalComparison!$G155,'SB35 Determination Data'!$K$4:$AN$415,Y$2,FALSE)</f>
        <v>#N/A</v>
      </c>
      <c r="Z155" s="87" t="e">
        <f>'5th Cycle Summary-Final'!Q155-VLOOKUP(FinalComparison!$G155,'SB35 Determination Data'!$K$4:$AN$415,Z$2,FALSE)</f>
        <v>#N/A</v>
      </c>
      <c r="AA155" s="87" t="e">
        <f>'5th Cycle Summary-Final'!R155-VLOOKUP(FinalComparison!$G155,'SB35 Determination Data'!$K$4:$AN$415,AA$2,FALSE)</f>
        <v>#N/A</v>
      </c>
      <c r="AB155" s="87" t="e">
        <f>'5th Cycle Summary-Final'!S155-VLOOKUP(FinalComparison!$G155,'SB35 Determination Data'!$K$4:$AN$415,AB$2,FALSE)</f>
        <v>#N/A</v>
      </c>
      <c r="AC155" s="87" t="e">
        <f>'5th Cycle Summary-Final'!T155-VLOOKUP(FinalComparison!$G155,'SB35 Determination Data'!$K$4:$AN$415,AC$2,FALSE)</f>
        <v>#N/A</v>
      </c>
      <c r="AD155" s="87" t="e">
        <f>'5th Cycle Summary-Final'!U155-VLOOKUP(FinalComparison!$G155,'SB35 Determination Data'!$K$4:$AN$415,AD$2,FALSE)</f>
        <v>#N/A</v>
      </c>
      <c r="AE155" s="87" t="e">
        <f>'5th Cycle Summary-Final'!V155-VLOOKUP(FinalComparison!$G155,'SB35 Determination Data'!$K$4:$AN$415,AE$2,FALSE)</f>
        <v>#N/A</v>
      </c>
      <c r="AF155" s="87" t="e">
        <f>'5th Cycle Summary-Final'!W155-VLOOKUP(FinalComparison!$G155,'SB35 Determination Data'!$K$4:$AN$415,AF$2,FALSE)</f>
        <v>#N/A</v>
      </c>
    </row>
    <row r="156" spans="1:32" ht="12.75" customHeight="1" x14ac:dyDescent="0.15">
      <c r="A156" t="s">
        <v>229</v>
      </c>
      <c r="F156" t="s">
        <v>67</v>
      </c>
      <c r="G156" t="s">
        <v>240</v>
      </c>
      <c r="H156" s="87" t="e">
        <f>'5th Cycle Summary-Final'!D156-VLOOKUP(FinalComparison!$G156,'SB35 Determination Data'!$K$4:$AN$415,H$2,FALSE)</f>
        <v>#N/A</v>
      </c>
      <c r="I156" s="87" t="e">
        <f>'5th Cycle Summary-Final'!E156-VLOOKUP(FinalComparison!$G156,'SB35 Determination Data'!$K$4:$AN$415,I$2,FALSE)</f>
        <v>#N/A</v>
      </c>
      <c r="J156" s="87" t="e">
        <f>'5th Cycle Summary-Final'!F156-VLOOKUP(FinalComparison!$G156,'SB35 Determination Data'!$K$4:$AN$415,J$2,FALSE)</f>
        <v>#N/A</v>
      </c>
      <c r="K156" s="87" t="e">
        <f>'5th Cycle Summary-Final'!G156-VLOOKUP(FinalComparison!$G156,'SB35 Determination Data'!$K$4:$AN$415,K$2,FALSE)</f>
        <v>#N/A</v>
      </c>
      <c r="L156" s="87" t="e">
        <f>'5th Cycle Summary-Final'!H156-VLOOKUP(FinalComparison!$G156,'SB35 Determination Data'!$K$4:$AN$415,L$2,FALSE)</f>
        <v>#N/A</v>
      </c>
      <c r="M156" s="87" t="e">
        <f>'5th Cycle Summary-Final'!I156-VLOOKUP(FinalComparison!$G156,'SB35 Determination Data'!$K$4:$AN$415,M$2,FALSE)</f>
        <v>#N/A</v>
      </c>
      <c r="N156" s="87"/>
      <c r="O156" s="87"/>
      <c r="P156" s="87" t="e">
        <f>'5th Cycle Summary-Final'!J156-VLOOKUP(FinalComparison!$G156,'SB35 Determination Data'!$K$4:$AN$415,P$2,FALSE)</f>
        <v>#N/A</v>
      </c>
      <c r="Q156" s="87" t="e">
        <f>'5th Cycle Summary-Final'!K156-VLOOKUP(FinalComparison!$G156,'SB35 Determination Data'!$K$4:$AN$415,Q$2,FALSE)</f>
        <v>#N/A</v>
      </c>
      <c r="R156" s="87" t="e">
        <f>'5th Cycle Summary-Final'!L156-VLOOKUP(FinalComparison!$G156,'SB35 Determination Data'!$K$4:$AN$415,R$2,FALSE)</f>
        <v>#N/A</v>
      </c>
      <c r="S156" s="87" t="e">
        <f>'5th Cycle Summary-Final'!M156-VLOOKUP(FinalComparison!$G156,'SB35 Determination Data'!$K$4:$AN$415,S$2,FALSE)</f>
        <v>#N/A</v>
      </c>
      <c r="T156" s="87" t="e">
        <f>'5th Cycle Summary-Final'!N156-VLOOKUP(FinalComparison!$G156,'SB35 Determination Data'!$K$4:$AN$415,T$2,FALSE)</f>
        <v>#N/A</v>
      </c>
      <c r="U156" s="80"/>
      <c r="V156" s="80"/>
      <c r="W156" s="87" t="e">
        <f>'5th Cycle Summary-Final'!O156-VLOOKUP(FinalComparison!$G156,'SB35 Determination Data'!$K$4:$AN$415,W$2,FALSE)</f>
        <v>#N/A</v>
      </c>
      <c r="X156" s="80"/>
      <c r="Y156" s="87" t="e">
        <f>'5th Cycle Summary-Final'!P156-VLOOKUP(FinalComparison!$G156,'SB35 Determination Data'!$K$4:$AN$415,Y$2,FALSE)</f>
        <v>#N/A</v>
      </c>
      <c r="Z156" s="87" t="e">
        <f>'5th Cycle Summary-Final'!Q156-VLOOKUP(FinalComparison!$G156,'SB35 Determination Data'!$K$4:$AN$415,Z$2,FALSE)</f>
        <v>#N/A</v>
      </c>
      <c r="AA156" s="87" t="e">
        <f>'5th Cycle Summary-Final'!R156-VLOOKUP(FinalComparison!$G156,'SB35 Determination Data'!$K$4:$AN$415,AA$2,FALSE)</f>
        <v>#N/A</v>
      </c>
      <c r="AB156" s="87" t="e">
        <f>'5th Cycle Summary-Final'!S156-VLOOKUP(FinalComparison!$G156,'SB35 Determination Data'!$K$4:$AN$415,AB$2,FALSE)</f>
        <v>#N/A</v>
      </c>
      <c r="AC156" s="87" t="e">
        <f>'5th Cycle Summary-Final'!T156-VLOOKUP(FinalComparison!$G156,'SB35 Determination Data'!$K$4:$AN$415,AC$2,FALSE)</f>
        <v>#N/A</v>
      </c>
      <c r="AD156" s="87" t="e">
        <f>'5th Cycle Summary-Final'!U156-VLOOKUP(FinalComparison!$G156,'SB35 Determination Data'!$K$4:$AN$415,AD$2,FALSE)</f>
        <v>#N/A</v>
      </c>
      <c r="AE156" s="87" t="e">
        <f>'5th Cycle Summary-Final'!V156-VLOOKUP(FinalComparison!$G156,'SB35 Determination Data'!$K$4:$AN$415,AE$2,FALSE)</f>
        <v>#N/A</v>
      </c>
      <c r="AF156" s="87" t="e">
        <f>'5th Cycle Summary-Final'!W156-VLOOKUP(FinalComparison!$G156,'SB35 Determination Data'!$K$4:$AN$415,AF$2,FALSE)</f>
        <v>#N/A</v>
      </c>
    </row>
    <row r="157" spans="1:32" ht="12.75" customHeight="1" x14ac:dyDescent="0.15">
      <c r="A157" t="s">
        <v>229</v>
      </c>
      <c r="F157" t="s">
        <v>67</v>
      </c>
      <c r="G157" t="s">
        <v>241</v>
      </c>
      <c r="H157" s="87" t="e">
        <f>'5th Cycle Summary-Final'!D157-VLOOKUP(FinalComparison!$G157,'SB35 Determination Data'!$K$4:$AN$415,H$2,FALSE)</f>
        <v>#N/A</v>
      </c>
      <c r="I157" s="87" t="e">
        <f>'5th Cycle Summary-Final'!E157-VLOOKUP(FinalComparison!$G157,'SB35 Determination Data'!$K$4:$AN$415,I$2,FALSE)</f>
        <v>#N/A</v>
      </c>
      <c r="J157" s="87" t="e">
        <f>'5th Cycle Summary-Final'!F157-VLOOKUP(FinalComparison!$G157,'SB35 Determination Data'!$K$4:$AN$415,J$2,FALSE)</f>
        <v>#N/A</v>
      </c>
      <c r="K157" s="87" t="e">
        <f>'5th Cycle Summary-Final'!G157-VLOOKUP(FinalComparison!$G157,'SB35 Determination Data'!$K$4:$AN$415,K$2,FALSE)</f>
        <v>#N/A</v>
      </c>
      <c r="L157" s="87" t="e">
        <f>'5th Cycle Summary-Final'!H157-VLOOKUP(FinalComparison!$G157,'SB35 Determination Data'!$K$4:$AN$415,L$2,FALSE)</f>
        <v>#N/A</v>
      </c>
      <c r="M157" s="87" t="e">
        <f>'5th Cycle Summary-Final'!I157-VLOOKUP(FinalComparison!$G157,'SB35 Determination Data'!$K$4:$AN$415,M$2,FALSE)</f>
        <v>#N/A</v>
      </c>
      <c r="N157" s="87"/>
      <c r="O157" s="87"/>
      <c r="P157" s="87" t="e">
        <f>'5th Cycle Summary-Final'!J157-VLOOKUP(FinalComparison!$G157,'SB35 Determination Data'!$K$4:$AN$415,P$2,FALSE)</f>
        <v>#N/A</v>
      </c>
      <c r="Q157" s="87" t="e">
        <f>'5th Cycle Summary-Final'!K157-VLOOKUP(FinalComparison!$G157,'SB35 Determination Data'!$K$4:$AN$415,Q$2,FALSE)</f>
        <v>#N/A</v>
      </c>
      <c r="R157" s="87" t="e">
        <f>'5th Cycle Summary-Final'!L157-VLOOKUP(FinalComparison!$G157,'SB35 Determination Data'!$K$4:$AN$415,R$2,FALSE)</f>
        <v>#N/A</v>
      </c>
      <c r="S157" s="87" t="e">
        <f>'5th Cycle Summary-Final'!M157-VLOOKUP(FinalComparison!$G157,'SB35 Determination Data'!$K$4:$AN$415,S$2,FALSE)</f>
        <v>#N/A</v>
      </c>
      <c r="T157" s="87" t="e">
        <f>'5th Cycle Summary-Final'!N157-VLOOKUP(FinalComparison!$G157,'SB35 Determination Data'!$K$4:$AN$415,T$2,FALSE)</f>
        <v>#N/A</v>
      </c>
      <c r="U157" s="80"/>
      <c r="V157" s="80"/>
      <c r="W157" s="87" t="e">
        <f>'5th Cycle Summary-Final'!O157-VLOOKUP(FinalComparison!$G157,'SB35 Determination Data'!$K$4:$AN$415,W$2,FALSE)</f>
        <v>#N/A</v>
      </c>
      <c r="X157" s="80"/>
      <c r="Y157" s="87" t="e">
        <f>'5th Cycle Summary-Final'!P157-VLOOKUP(FinalComparison!$G157,'SB35 Determination Data'!$K$4:$AN$415,Y$2,FALSE)</f>
        <v>#N/A</v>
      </c>
      <c r="Z157" s="87" t="e">
        <f>'5th Cycle Summary-Final'!Q157-VLOOKUP(FinalComparison!$G157,'SB35 Determination Data'!$K$4:$AN$415,Z$2,FALSE)</f>
        <v>#N/A</v>
      </c>
      <c r="AA157" s="87" t="e">
        <f>'5th Cycle Summary-Final'!R157-VLOOKUP(FinalComparison!$G157,'SB35 Determination Data'!$K$4:$AN$415,AA$2,FALSE)</f>
        <v>#N/A</v>
      </c>
      <c r="AB157" s="87" t="e">
        <f>'5th Cycle Summary-Final'!S157-VLOOKUP(FinalComparison!$G157,'SB35 Determination Data'!$K$4:$AN$415,AB$2,FALSE)</f>
        <v>#N/A</v>
      </c>
      <c r="AC157" s="87" t="e">
        <f>'5th Cycle Summary-Final'!T157-VLOOKUP(FinalComparison!$G157,'SB35 Determination Data'!$K$4:$AN$415,AC$2,FALSE)</f>
        <v>#N/A</v>
      </c>
      <c r="AD157" s="87" t="e">
        <f>'5th Cycle Summary-Final'!U157-VLOOKUP(FinalComparison!$G157,'SB35 Determination Data'!$K$4:$AN$415,AD$2,FALSE)</f>
        <v>#N/A</v>
      </c>
      <c r="AE157" s="87" t="e">
        <f>'5th Cycle Summary-Final'!V157-VLOOKUP(FinalComparison!$G157,'SB35 Determination Data'!$K$4:$AN$415,AE$2,FALSE)</f>
        <v>#N/A</v>
      </c>
      <c r="AF157" s="87" t="e">
        <f>'5th Cycle Summary-Final'!W157-VLOOKUP(FinalComparison!$G157,'SB35 Determination Data'!$K$4:$AN$415,AF$2,FALSE)</f>
        <v>#N/A</v>
      </c>
    </row>
    <row r="158" spans="1:32" ht="12.75" customHeight="1" x14ac:dyDescent="0.15">
      <c r="A158" t="s">
        <v>242</v>
      </c>
      <c r="F158" t="s">
        <v>83</v>
      </c>
      <c r="G158" t="s">
        <v>243</v>
      </c>
      <c r="H158" s="87">
        <f>'5th Cycle Summary-Final'!D158-VLOOKUP(FinalComparison!$G158,'SB35 Determination Data'!$K$4:$AN$415,H$2,FALSE)</f>
        <v>0</v>
      </c>
      <c r="I158" s="87">
        <f>'5th Cycle Summary-Final'!E158-VLOOKUP(FinalComparison!$G158,'SB35 Determination Data'!$K$4:$AN$415,I$2,FALSE)</f>
        <v>0</v>
      </c>
      <c r="J158" s="87">
        <f>'5th Cycle Summary-Final'!F158-VLOOKUP(FinalComparison!$G158,'SB35 Determination Data'!$K$4:$AN$415,J$2,FALSE)</f>
        <v>0</v>
      </c>
      <c r="K158" s="87">
        <f>'5th Cycle Summary-Final'!G158-VLOOKUP(FinalComparison!$G158,'SB35 Determination Data'!$K$4:$AN$415,K$2,FALSE)</f>
        <v>0</v>
      </c>
      <c r="L158" s="87">
        <f>'5th Cycle Summary-Final'!H158-VLOOKUP(FinalComparison!$G158,'SB35 Determination Data'!$K$4:$AN$415,L$2,FALSE)</f>
        <v>0</v>
      </c>
      <c r="M158" s="87">
        <f>'5th Cycle Summary-Final'!I158-VLOOKUP(FinalComparison!$G158,'SB35 Determination Data'!$K$4:$AN$415,M$2,FALSE)</f>
        <v>0</v>
      </c>
      <c r="N158" s="87"/>
      <c r="O158" s="87"/>
      <c r="P158" s="87">
        <f>'5th Cycle Summary-Final'!J158-VLOOKUP(FinalComparison!$G158,'SB35 Determination Data'!$K$4:$AN$415,P$2,FALSE)</f>
        <v>0</v>
      </c>
      <c r="Q158" s="87">
        <f>'5th Cycle Summary-Final'!K158-VLOOKUP(FinalComparison!$G158,'SB35 Determination Data'!$K$4:$AN$415,Q$2,FALSE)</f>
        <v>0</v>
      </c>
      <c r="R158" s="87">
        <f>'5th Cycle Summary-Final'!L158-VLOOKUP(FinalComparison!$G158,'SB35 Determination Data'!$K$4:$AN$415,R$2,FALSE)</f>
        <v>0</v>
      </c>
      <c r="S158" s="87">
        <f>'5th Cycle Summary-Final'!M158-VLOOKUP(FinalComparison!$G158,'SB35 Determination Data'!$K$4:$AN$415,S$2,FALSE)</f>
        <v>0</v>
      </c>
      <c r="T158" s="87">
        <f>'5th Cycle Summary-Final'!N158-VLOOKUP(FinalComparison!$G158,'SB35 Determination Data'!$K$4:$AN$415,T$2,FALSE)</f>
        <v>0</v>
      </c>
      <c r="U158" s="80"/>
      <c r="V158" s="80"/>
      <c r="W158" s="87">
        <f>'5th Cycle Summary-Final'!O158-VLOOKUP(FinalComparison!$G158,'SB35 Determination Data'!$K$4:$AN$415,W$2,FALSE)</f>
        <v>0</v>
      </c>
      <c r="X158" s="80"/>
      <c r="Y158" s="87">
        <f>'5th Cycle Summary-Final'!P158-VLOOKUP(FinalComparison!$G158,'SB35 Determination Data'!$K$4:$AN$415,Y$2,FALSE)</f>
        <v>0</v>
      </c>
      <c r="Z158" s="87">
        <f>'5th Cycle Summary-Final'!Q158-VLOOKUP(FinalComparison!$G158,'SB35 Determination Data'!$K$4:$AN$415,Z$2,FALSE)</f>
        <v>0</v>
      </c>
      <c r="AA158" s="87">
        <f>'5th Cycle Summary-Final'!R158-VLOOKUP(FinalComparison!$G158,'SB35 Determination Data'!$K$4:$AN$415,AA$2,FALSE)</f>
        <v>0</v>
      </c>
      <c r="AB158" s="87">
        <f>'5th Cycle Summary-Final'!S158-VLOOKUP(FinalComparison!$G158,'SB35 Determination Data'!$K$4:$AN$415,AB$2,FALSE)</f>
        <v>0</v>
      </c>
      <c r="AC158" s="87">
        <f>'5th Cycle Summary-Final'!T158-VLOOKUP(FinalComparison!$G158,'SB35 Determination Data'!$K$4:$AN$415,AC$2,FALSE)</f>
        <v>0</v>
      </c>
      <c r="AD158" s="87">
        <f>'5th Cycle Summary-Final'!U158-VLOOKUP(FinalComparison!$G158,'SB35 Determination Data'!$K$4:$AN$415,AD$2,FALSE)</f>
        <v>-56</v>
      </c>
      <c r="AE158" s="87">
        <f>'5th Cycle Summary-Final'!V158-VLOOKUP(FinalComparison!$G158,'SB35 Determination Data'!$K$4:$AN$415,AE$2,FALSE)</f>
        <v>56</v>
      </c>
      <c r="AF158" s="87">
        <f>'5th Cycle Summary-Final'!W158-VLOOKUP(FinalComparison!$G158,'SB35 Determination Data'!$K$4:$AN$415,AF$2,FALSE)</f>
        <v>-0.13333333333333333</v>
      </c>
    </row>
    <row r="159" spans="1:32" ht="12.75" customHeight="1" x14ac:dyDescent="0.15">
      <c r="A159" t="s">
        <v>244</v>
      </c>
      <c r="F159" t="s">
        <v>83</v>
      </c>
      <c r="G159" t="s">
        <v>245</v>
      </c>
      <c r="H159" s="87">
        <f>'5th Cycle Summary-Final'!D159-VLOOKUP(FinalComparison!$G159,'SB35 Determination Data'!$K$4:$AN$415,H$2,FALSE)</f>
        <v>0</v>
      </c>
      <c r="I159" s="87">
        <f>'5th Cycle Summary-Final'!E159-VLOOKUP(FinalComparison!$G159,'SB35 Determination Data'!$K$4:$AN$415,I$2,FALSE)</f>
        <v>0</v>
      </c>
      <c r="J159" s="87">
        <f>'5th Cycle Summary-Final'!F159-VLOOKUP(FinalComparison!$G159,'SB35 Determination Data'!$K$4:$AN$415,J$2,FALSE)</f>
        <v>0</v>
      </c>
      <c r="K159" s="87">
        <f>'5th Cycle Summary-Final'!G159-VLOOKUP(FinalComparison!$G159,'SB35 Determination Data'!$K$4:$AN$415,K$2,FALSE)</f>
        <v>0</v>
      </c>
      <c r="L159" s="87">
        <f>'5th Cycle Summary-Final'!H159-VLOOKUP(FinalComparison!$G159,'SB35 Determination Data'!$K$4:$AN$415,L$2,FALSE)</f>
        <v>0</v>
      </c>
      <c r="M159" s="87">
        <f>'5th Cycle Summary-Final'!I159-VLOOKUP(FinalComparison!$G159,'SB35 Determination Data'!$K$4:$AN$415,M$2,FALSE)</f>
        <v>0</v>
      </c>
      <c r="N159" s="87"/>
      <c r="O159" s="87"/>
      <c r="P159" s="87">
        <f>'5th Cycle Summary-Final'!J159-VLOOKUP(FinalComparison!$G159,'SB35 Determination Data'!$K$4:$AN$415,P$2,FALSE)</f>
        <v>2</v>
      </c>
      <c r="Q159" s="87">
        <f>'5th Cycle Summary-Final'!K159-VLOOKUP(FinalComparison!$G159,'SB35 Determination Data'!$K$4:$AN$415,Q$2,FALSE)</f>
        <v>0</v>
      </c>
      <c r="R159" s="87">
        <f>'5th Cycle Summary-Final'!L159-VLOOKUP(FinalComparison!$G159,'SB35 Determination Data'!$K$4:$AN$415,R$2,FALSE)</f>
        <v>0</v>
      </c>
      <c r="S159" s="87">
        <f>'5th Cycle Summary-Final'!M159-VLOOKUP(FinalComparison!$G159,'SB35 Determination Data'!$K$4:$AN$415,S$2,FALSE)</f>
        <v>0</v>
      </c>
      <c r="T159" s="87">
        <f>'5th Cycle Summary-Final'!N159-VLOOKUP(FinalComparison!$G159,'SB35 Determination Data'!$K$4:$AN$415,T$2,FALSE)</f>
        <v>2</v>
      </c>
      <c r="U159" s="80"/>
      <c r="V159" s="80"/>
      <c r="W159" s="87">
        <f>'5th Cycle Summary-Final'!O159-VLOOKUP(FinalComparison!$G159,'SB35 Determination Data'!$K$4:$AN$415,W$2,FALSE)</f>
        <v>-0.26666666666666661</v>
      </c>
      <c r="X159" s="80"/>
      <c r="Y159" s="87">
        <f>'5th Cycle Summary-Final'!P159-VLOOKUP(FinalComparison!$G159,'SB35 Determination Data'!$K$4:$AN$415,Y$2,FALSE)</f>
        <v>0</v>
      </c>
      <c r="Z159" s="87">
        <f>'5th Cycle Summary-Final'!Q159-VLOOKUP(FinalComparison!$G159,'SB35 Determination Data'!$K$4:$AN$415,Z$2,FALSE)</f>
        <v>0</v>
      </c>
      <c r="AA159" s="87">
        <f>'5th Cycle Summary-Final'!R159-VLOOKUP(FinalComparison!$G159,'SB35 Determination Data'!$K$4:$AN$415,AA$2,FALSE)</f>
        <v>0</v>
      </c>
      <c r="AB159" s="87">
        <f>'5th Cycle Summary-Final'!S159-VLOOKUP(FinalComparison!$G159,'SB35 Determination Data'!$K$4:$AN$415,AB$2,FALSE)</f>
        <v>0</v>
      </c>
      <c r="AC159" s="87">
        <f>'5th Cycle Summary-Final'!T159-VLOOKUP(FinalComparison!$G159,'SB35 Determination Data'!$K$4:$AN$415,AC$2,FALSE)</f>
        <v>0</v>
      </c>
      <c r="AD159" s="87">
        <f>'5th Cycle Summary-Final'!U159-VLOOKUP(FinalComparison!$G159,'SB35 Determination Data'!$K$4:$AN$415,AD$2,FALSE)</f>
        <v>-9</v>
      </c>
      <c r="AE159" s="87">
        <f>'5th Cycle Summary-Final'!V159-VLOOKUP(FinalComparison!$G159,'SB35 Determination Data'!$K$4:$AN$415,AE$2,FALSE)</f>
        <v>6</v>
      </c>
      <c r="AF159" s="87">
        <f>'5th Cycle Summary-Final'!W159-VLOOKUP(FinalComparison!$G159,'SB35 Determination Data'!$K$4:$AN$415,AF$2,FALSE)</f>
        <v>-1</v>
      </c>
    </row>
    <row r="160" spans="1:32" ht="12.75" customHeight="1" x14ac:dyDescent="0.15">
      <c r="A160" t="s">
        <v>244</v>
      </c>
      <c r="F160" t="s">
        <v>83</v>
      </c>
      <c r="G160" t="s">
        <v>246</v>
      </c>
      <c r="H160" s="87">
        <f>'5th Cycle Summary-Final'!D160-VLOOKUP(FinalComparison!$G160,'SB35 Determination Data'!$K$4:$AN$415,H$2,FALSE)</f>
        <v>0</v>
      </c>
      <c r="I160" s="87">
        <f>'5th Cycle Summary-Final'!E160-VLOOKUP(FinalComparison!$G160,'SB35 Determination Data'!$K$4:$AN$415,I$2,FALSE)</f>
        <v>0</v>
      </c>
      <c r="J160" s="87">
        <f>'5th Cycle Summary-Final'!F160-VLOOKUP(FinalComparison!$G160,'SB35 Determination Data'!$K$4:$AN$415,J$2,FALSE)</f>
        <v>0</v>
      </c>
      <c r="K160" s="87">
        <f>'5th Cycle Summary-Final'!G160-VLOOKUP(FinalComparison!$G160,'SB35 Determination Data'!$K$4:$AN$415,K$2,FALSE)</f>
        <v>0</v>
      </c>
      <c r="L160" s="87">
        <f>'5th Cycle Summary-Final'!H160-VLOOKUP(FinalComparison!$G160,'SB35 Determination Data'!$K$4:$AN$415,L$2,FALSE)</f>
        <v>0</v>
      </c>
      <c r="M160" s="87">
        <f>'5th Cycle Summary-Final'!I160-VLOOKUP(FinalComparison!$G160,'SB35 Determination Data'!$K$4:$AN$415,M$2,FALSE)</f>
        <v>0</v>
      </c>
      <c r="N160" s="87"/>
      <c r="O160" s="87"/>
      <c r="P160" s="87">
        <f>'5th Cycle Summary-Final'!J160-VLOOKUP(FinalComparison!$G160,'SB35 Determination Data'!$K$4:$AN$415,P$2,FALSE)</f>
        <v>0</v>
      </c>
      <c r="Q160" s="87">
        <f>'5th Cycle Summary-Final'!K160-VLOOKUP(FinalComparison!$G160,'SB35 Determination Data'!$K$4:$AN$415,Q$2,FALSE)</f>
        <v>0</v>
      </c>
      <c r="R160" s="87">
        <f>'5th Cycle Summary-Final'!L160-VLOOKUP(FinalComparison!$G160,'SB35 Determination Data'!$K$4:$AN$415,R$2,FALSE)</f>
        <v>0</v>
      </c>
      <c r="S160" s="87">
        <f>'5th Cycle Summary-Final'!M160-VLOOKUP(FinalComparison!$G160,'SB35 Determination Data'!$K$4:$AN$415,S$2,FALSE)</f>
        <v>0</v>
      </c>
      <c r="T160" s="87">
        <f>'5th Cycle Summary-Final'!N160-VLOOKUP(FinalComparison!$G160,'SB35 Determination Data'!$K$4:$AN$415,T$2,FALSE)</f>
        <v>0</v>
      </c>
      <c r="U160" s="80"/>
      <c r="V160" s="80"/>
      <c r="W160" s="87">
        <f>'5th Cycle Summary-Final'!O160-VLOOKUP(FinalComparison!$G160,'SB35 Determination Data'!$K$4:$AN$415,W$2,FALSE)</f>
        <v>0</v>
      </c>
      <c r="X160" s="80"/>
      <c r="Y160" s="87">
        <f>'5th Cycle Summary-Final'!P160-VLOOKUP(FinalComparison!$G160,'SB35 Determination Data'!$K$4:$AN$415,Y$2,FALSE)</f>
        <v>0</v>
      </c>
      <c r="Z160" s="87">
        <f>'5th Cycle Summary-Final'!Q160-VLOOKUP(FinalComparison!$G160,'SB35 Determination Data'!$K$4:$AN$415,Z$2,FALSE)</f>
        <v>0</v>
      </c>
      <c r="AA160" s="87">
        <f>'5th Cycle Summary-Final'!R160-VLOOKUP(FinalComparison!$G160,'SB35 Determination Data'!$K$4:$AN$415,AA$2,FALSE)</f>
        <v>0</v>
      </c>
      <c r="AB160" s="87">
        <f>'5th Cycle Summary-Final'!S160-VLOOKUP(FinalComparison!$G160,'SB35 Determination Data'!$K$4:$AN$415,AB$2,FALSE)</f>
        <v>0</v>
      </c>
      <c r="AC160" s="87">
        <f>'5th Cycle Summary-Final'!T160-VLOOKUP(FinalComparison!$G160,'SB35 Determination Data'!$K$4:$AN$415,AC$2,FALSE)</f>
        <v>0</v>
      </c>
      <c r="AD160" s="87">
        <f>'5th Cycle Summary-Final'!U160-VLOOKUP(FinalComparison!$G160,'SB35 Determination Data'!$K$4:$AN$415,AD$2,FALSE)</f>
        <v>0</v>
      </c>
      <c r="AE160" s="87">
        <f>'5th Cycle Summary-Final'!V160-VLOOKUP(FinalComparison!$G160,'SB35 Determination Data'!$K$4:$AN$415,AE$2,FALSE)</f>
        <v>0</v>
      </c>
      <c r="AF160" s="87">
        <f>'5th Cycle Summary-Final'!W160-VLOOKUP(FinalComparison!$G160,'SB35 Determination Data'!$K$4:$AN$415,AF$2,FALSE)</f>
        <v>0</v>
      </c>
    </row>
    <row r="161" spans="1:32" ht="12.75" customHeight="1" x14ac:dyDescent="0.15">
      <c r="A161" t="s">
        <v>244</v>
      </c>
      <c r="F161" t="s">
        <v>83</v>
      </c>
      <c r="G161" t="s">
        <v>247</v>
      </c>
      <c r="H161" s="87">
        <f>'5th Cycle Summary-Final'!D161-VLOOKUP(FinalComparison!$G161,'SB35 Determination Data'!$K$4:$AN$415,H$2,FALSE)</f>
        <v>0</v>
      </c>
      <c r="I161" s="87">
        <f>'5th Cycle Summary-Final'!E161-VLOOKUP(FinalComparison!$G161,'SB35 Determination Data'!$K$4:$AN$415,I$2,FALSE)</f>
        <v>0</v>
      </c>
      <c r="J161" s="87">
        <f>'5th Cycle Summary-Final'!F161-VLOOKUP(FinalComparison!$G161,'SB35 Determination Data'!$K$4:$AN$415,J$2,FALSE)</f>
        <v>0</v>
      </c>
      <c r="K161" s="87">
        <f>'5th Cycle Summary-Final'!G161-VLOOKUP(FinalComparison!$G161,'SB35 Determination Data'!$K$4:$AN$415,K$2,FALSE)</f>
        <v>0</v>
      </c>
      <c r="L161" s="87">
        <f>'5th Cycle Summary-Final'!H161-VLOOKUP(FinalComparison!$G161,'SB35 Determination Data'!$K$4:$AN$415,L$2,FALSE)</f>
        <v>0</v>
      </c>
      <c r="M161" s="87">
        <f>'5th Cycle Summary-Final'!I161-VLOOKUP(FinalComparison!$G161,'SB35 Determination Data'!$K$4:$AN$415,M$2,FALSE)</f>
        <v>0</v>
      </c>
      <c r="N161" s="87"/>
      <c r="O161" s="87"/>
      <c r="P161" s="87">
        <f>'5th Cycle Summary-Final'!J161-VLOOKUP(FinalComparison!$G161,'SB35 Determination Data'!$K$4:$AN$415,P$2,FALSE)</f>
        <v>0</v>
      </c>
      <c r="Q161" s="87">
        <f>'5th Cycle Summary-Final'!K161-VLOOKUP(FinalComparison!$G161,'SB35 Determination Data'!$K$4:$AN$415,Q$2,FALSE)</f>
        <v>0</v>
      </c>
      <c r="R161" s="87">
        <f>'5th Cycle Summary-Final'!L161-VLOOKUP(FinalComparison!$G161,'SB35 Determination Data'!$K$4:$AN$415,R$2,FALSE)</f>
        <v>0</v>
      </c>
      <c r="S161" s="87">
        <f>'5th Cycle Summary-Final'!M161-VLOOKUP(FinalComparison!$G161,'SB35 Determination Data'!$K$4:$AN$415,S$2,FALSE)</f>
        <v>0</v>
      </c>
      <c r="T161" s="87">
        <f>'5th Cycle Summary-Final'!N161-VLOOKUP(FinalComparison!$G161,'SB35 Determination Data'!$K$4:$AN$415,T$2,FALSE)</f>
        <v>0</v>
      </c>
      <c r="U161" s="80"/>
      <c r="V161" s="80"/>
      <c r="W161" s="87">
        <f>'5th Cycle Summary-Final'!O161-VLOOKUP(FinalComparison!$G161,'SB35 Determination Data'!$K$4:$AN$415,W$2,FALSE)</f>
        <v>0</v>
      </c>
      <c r="X161" s="80"/>
      <c r="Y161" s="87">
        <f>'5th Cycle Summary-Final'!P161-VLOOKUP(FinalComparison!$G161,'SB35 Determination Data'!$K$4:$AN$415,Y$2,FALSE)</f>
        <v>0</v>
      </c>
      <c r="Z161" s="87">
        <f>'5th Cycle Summary-Final'!Q161-VLOOKUP(FinalComparison!$G161,'SB35 Determination Data'!$K$4:$AN$415,Z$2,FALSE)</f>
        <v>0</v>
      </c>
      <c r="AA161" s="87">
        <f>'5th Cycle Summary-Final'!R161-VLOOKUP(FinalComparison!$G161,'SB35 Determination Data'!$K$4:$AN$415,AA$2,FALSE)</f>
        <v>0</v>
      </c>
      <c r="AB161" s="87">
        <f>'5th Cycle Summary-Final'!S161-VLOOKUP(FinalComparison!$G161,'SB35 Determination Data'!$K$4:$AN$415,AB$2,FALSE)</f>
        <v>0</v>
      </c>
      <c r="AC161" s="87">
        <f>'5th Cycle Summary-Final'!T161-VLOOKUP(FinalComparison!$G161,'SB35 Determination Data'!$K$4:$AN$415,AC$2,FALSE)</f>
        <v>0</v>
      </c>
      <c r="AD161" s="87">
        <f>'5th Cycle Summary-Final'!U161-VLOOKUP(FinalComparison!$G161,'SB35 Determination Data'!$K$4:$AN$415,AD$2,FALSE)</f>
        <v>-8</v>
      </c>
      <c r="AE161" s="87">
        <f>'5th Cycle Summary-Final'!V161-VLOOKUP(FinalComparison!$G161,'SB35 Determination Data'!$K$4:$AN$415,AE$2,FALSE)</f>
        <v>1</v>
      </c>
      <c r="AF161" s="87">
        <f>'5th Cycle Summary-Final'!W161-VLOOKUP(FinalComparison!$G161,'SB35 Determination Data'!$K$4:$AN$415,AF$2,FALSE)</f>
        <v>-8</v>
      </c>
    </row>
    <row r="162" spans="1:32" ht="12.75" customHeight="1" x14ac:dyDescent="0.15">
      <c r="A162" t="s">
        <v>244</v>
      </c>
      <c r="F162" t="s">
        <v>83</v>
      </c>
      <c r="G162" t="s">
        <v>248</v>
      </c>
      <c r="H162" s="87" t="e">
        <f>'5th Cycle Summary-Final'!D162-VLOOKUP(FinalComparison!$G162,'SB35 Determination Data'!$K$4:$AN$415,H$2,FALSE)</f>
        <v>#N/A</v>
      </c>
      <c r="I162" s="87" t="e">
        <f>'5th Cycle Summary-Final'!E162-VLOOKUP(FinalComparison!$G162,'SB35 Determination Data'!$K$4:$AN$415,I$2,FALSE)</f>
        <v>#N/A</v>
      </c>
      <c r="J162" s="87" t="e">
        <f>'5th Cycle Summary-Final'!F162-VLOOKUP(FinalComparison!$G162,'SB35 Determination Data'!$K$4:$AN$415,J$2,FALSE)</f>
        <v>#N/A</v>
      </c>
      <c r="K162" s="87" t="e">
        <f>'5th Cycle Summary-Final'!G162-VLOOKUP(FinalComparison!$G162,'SB35 Determination Data'!$K$4:$AN$415,K$2,FALSE)</f>
        <v>#N/A</v>
      </c>
      <c r="L162" s="87" t="e">
        <f>'5th Cycle Summary-Final'!H162-VLOOKUP(FinalComparison!$G162,'SB35 Determination Data'!$K$4:$AN$415,L$2,FALSE)</f>
        <v>#N/A</v>
      </c>
      <c r="M162" s="87" t="e">
        <f>'5th Cycle Summary-Final'!I162-VLOOKUP(FinalComparison!$G162,'SB35 Determination Data'!$K$4:$AN$415,M$2,FALSE)</f>
        <v>#N/A</v>
      </c>
      <c r="N162" s="87"/>
      <c r="O162" s="87"/>
      <c r="P162" s="87" t="e">
        <f>'5th Cycle Summary-Final'!J162-VLOOKUP(FinalComparison!$G162,'SB35 Determination Data'!$K$4:$AN$415,P$2,FALSE)</f>
        <v>#N/A</v>
      </c>
      <c r="Q162" s="87" t="e">
        <f>'5th Cycle Summary-Final'!K162-VLOOKUP(FinalComparison!$G162,'SB35 Determination Data'!$K$4:$AN$415,Q$2,FALSE)</f>
        <v>#N/A</v>
      </c>
      <c r="R162" s="87" t="e">
        <f>'5th Cycle Summary-Final'!L162-VLOOKUP(FinalComparison!$G162,'SB35 Determination Data'!$K$4:$AN$415,R$2,FALSE)</f>
        <v>#N/A</v>
      </c>
      <c r="S162" s="87" t="e">
        <f>'5th Cycle Summary-Final'!M162-VLOOKUP(FinalComparison!$G162,'SB35 Determination Data'!$K$4:$AN$415,S$2,FALSE)</f>
        <v>#N/A</v>
      </c>
      <c r="T162" s="87" t="e">
        <f>'5th Cycle Summary-Final'!N162-VLOOKUP(FinalComparison!$G162,'SB35 Determination Data'!$K$4:$AN$415,T$2,FALSE)</f>
        <v>#N/A</v>
      </c>
      <c r="U162" s="80"/>
      <c r="V162" s="80"/>
      <c r="W162" s="87" t="e">
        <f>'5th Cycle Summary-Final'!O162-VLOOKUP(FinalComparison!$G162,'SB35 Determination Data'!$K$4:$AN$415,W$2,FALSE)</f>
        <v>#N/A</v>
      </c>
      <c r="X162" s="80"/>
      <c r="Y162" s="87" t="e">
        <f>'5th Cycle Summary-Final'!P162-VLOOKUP(FinalComparison!$G162,'SB35 Determination Data'!$K$4:$AN$415,Y$2,FALSE)</f>
        <v>#N/A</v>
      </c>
      <c r="Z162" s="87" t="e">
        <f>'5th Cycle Summary-Final'!Q162-VLOOKUP(FinalComparison!$G162,'SB35 Determination Data'!$K$4:$AN$415,Z$2,FALSE)</f>
        <v>#N/A</v>
      </c>
      <c r="AA162" s="87" t="e">
        <f>'5th Cycle Summary-Final'!R162-VLOOKUP(FinalComparison!$G162,'SB35 Determination Data'!$K$4:$AN$415,AA$2,FALSE)</f>
        <v>#N/A</v>
      </c>
      <c r="AB162" s="87" t="e">
        <f>'5th Cycle Summary-Final'!S162-VLOOKUP(FinalComparison!$G162,'SB35 Determination Data'!$K$4:$AN$415,AB$2,FALSE)</f>
        <v>#N/A</v>
      </c>
      <c r="AC162" s="87" t="e">
        <f>'5th Cycle Summary-Final'!T162-VLOOKUP(FinalComparison!$G162,'SB35 Determination Data'!$K$4:$AN$415,AC$2,FALSE)</f>
        <v>#N/A</v>
      </c>
      <c r="AD162" s="87" t="e">
        <f>'5th Cycle Summary-Final'!U162-VLOOKUP(FinalComparison!$G162,'SB35 Determination Data'!$K$4:$AN$415,AD$2,FALSE)</f>
        <v>#N/A</v>
      </c>
      <c r="AE162" s="87" t="e">
        <f>'5th Cycle Summary-Final'!V162-VLOOKUP(FinalComparison!$G162,'SB35 Determination Data'!$K$4:$AN$415,AE$2,FALSE)</f>
        <v>#N/A</v>
      </c>
      <c r="AF162" s="87" t="e">
        <f>'5th Cycle Summary-Final'!W162-VLOOKUP(FinalComparison!$G162,'SB35 Determination Data'!$K$4:$AN$415,AF$2,FALSE)</f>
        <v>#N/A</v>
      </c>
    </row>
    <row r="163" spans="1:32" ht="12.75" customHeight="1" x14ac:dyDescent="0.15">
      <c r="A163" t="s">
        <v>249</v>
      </c>
      <c r="F163" t="s">
        <v>250</v>
      </c>
      <c r="G163" t="s">
        <v>251</v>
      </c>
      <c r="H163" s="87">
        <f>'5th Cycle Summary-Final'!D163-VLOOKUP(FinalComparison!$G163,'SB35 Determination Data'!$K$4:$AN$415,H$2,FALSE)</f>
        <v>-2</v>
      </c>
      <c r="I163" s="87">
        <f>'5th Cycle Summary-Final'!E163-VLOOKUP(FinalComparison!$G163,'SB35 Determination Data'!$K$4:$AN$415,I$2,FALSE)</f>
        <v>0</v>
      </c>
      <c r="J163" s="87">
        <f>'5th Cycle Summary-Final'!F163-VLOOKUP(FinalComparison!$G163,'SB35 Determination Data'!$K$4:$AN$415,J$2,FALSE)</f>
        <v>0</v>
      </c>
      <c r="K163" s="87">
        <f>'5th Cycle Summary-Final'!G163-VLOOKUP(FinalComparison!$G163,'SB35 Determination Data'!$K$4:$AN$415,K$2,FALSE)</f>
        <v>0</v>
      </c>
      <c r="L163" s="87">
        <f>'5th Cycle Summary-Final'!H163-VLOOKUP(FinalComparison!$G163,'SB35 Determination Data'!$K$4:$AN$415,L$2,FALSE)</f>
        <v>-2</v>
      </c>
      <c r="M163" s="87">
        <f>'5th Cycle Summary-Final'!I163-VLOOKUP(FinalComparison!$G163,'SB35 Determination Data'!$K$4:$AN$415,M$2,FALSE)</f>
        <v>0</v>
      </c>
      <c r="N163" s="87"/>
      <c r="O163" s="87"/>
      <c r="P163" s="87">
        <f>'5th Cycle Summary-Final'!J163-VLOOKUP(FinalComparison!$G163,'SB35 Determination Data'!$K$4:$AN$415,P$2,FALSE)</f>
        <v>0</v>
      </c>
      <c r="Q163" s="87">
        <f>'5th Cycle Summary-Final'!K163-VLOOKUP(FinalComparison!$G163,'SB35 Determination Data'!$K$4:$AN$415,Q$2,FALSE)</f>
        <v>0</v>
      </c>
      <c r="R163" s="87">
        <f>'5th Cycle Summary-Final'!L163-VLOOKUP(FinalComparison!$G163,'SB35 Determination Data'!$K$4:$AN$415,R$2,FALSE)</f>
        <v>0</v>
      </c>
      <c r="S163" s="87">
        <f>'5th Cycle Summary-Final'!M163-VLOOKUP(FinalComparison!$G163,'SB35 Determination Data'!$K$4:$AN$415,S$2,FALSE)</f>
        <v>0</v>
      </c>
      <c r="T163" s="87">
        <f>'5th Cycle Summary-Final'!N163-VLOOKUP(FinalComparison!$G163,'SB35 Determination Data'!$K$4:$AN$415,T$2,FALSE)</f>
        <v>0</v>
      </c>
      <c r="U163" s="80"/>
      <c r="V163" s="80"/>
      <c r="W163" s="87">
        <f>'5th Cycle Summary-Final'!O163-VLOOKUP(FinalComparison!$G163,'SB35 Determination Data'!$K$4:$AN$415,W$2,FALSE)</f>
        <v>0</v>
      </c>
      <c r="X163" s="80"/>
      <c r="Y163" s="87">
        <f>'5th Cycle Summary-Final'!P163-VLOOKUP(FinalComparison!$G163,'SB35 Determination Data'!$K$4:$AN$415,Y$2,FALSE)</f>
        <v>0</v>
      </c>
      <c r="Z163" s="87">
        <f>'5th Cycle Summary-Final'!Q163-VLOOKUP(FinalComparison!$G163,'SB35 Determination Data'!$K$4:$AN$415,Z$2,FALSE)</f>
        <v>0</v>
      </c>
      <c r="AA163" s="87">
        <f>'5th Cycle Summary-Final'!R163-VLOOKUP(FinalComparison!$G163,'SB35 Determination Data'!$K$4:$AN$415,AA$2,FALSE)</f>
        <v>0</v>
      </c>
      <c r="AB163" s="87">
        <f>'5th Cycle Summary-Final'!S163-VLOOKUP(FinalComparison!$G163,'SB35 Determination Data'!$K$4:$AN$415,AB$2,FALSE)</f>
        <v>0</v>
      </c>
      <c r="AC163" s="87">
        <f>'5th Cycle Summary-Final'!T163-VLOOKUP(FinalComparison!$G163,'SB35 Determination Data'!$K$4:$AN$415,AC$2,FALSE)</f>
        <v>0</v>
      </c>
      <c r="AD163" s="87">
        <f>'5th Cycle Summary-Final'!U163-VLOOKUP(FinalComparison!$G163,'SB35 Determination Data'!$K$4:$AN$415,AD$2,FALSE)</f>
        <v>0</v>
      </c>
      <c r="AE163" s="87">
        <f>'5th Cycle Summary-Final'!V163-VLOOKUP(FinalComparison!$G163,'SB35 Determination Data'!$K$4:$AN$415,AE$2,FALSE)</f>
        <v>0</v>
      </c>
      <c r="AF163" s="87">
        <f>'5th Cycle Summary-Final'!W163-VLOOKUP(FinalComparison!$G163,'SB35 Determination Data'!$K$4:$AN$415,AF$2,FALSE)</f>
        <v>0</v>
      </c>
    </row>
    <row r="164" spans="1:32" ht="12.75" customHeight="1" x14ac:dyDescent="0.15">
      <c r="A164" t="s">
        <v>249</v>
      </c>
      <c r="F164" t="s">
        <v>250</v>
      </c>
      <c r="G164" t="s">
        <v>252</v>
      </c>
      <c r="H164" s="87">
        <f>'5th Cycle Summary-Final'!D164-VLOOKUP(FinalComparison!$G164,'SB35 Determination Data'!$K$4:$AN$415,H$2,FALSE)</f>
        <v>0</v>
      </c>
      <c r="I164" s="87">
        <f>'5th Cycle Summary-Final'!E164-VLOOKUP(FinalComparison!$G164,'SB35 Determination Data'!$K$4:$AN$415,I$2,FALSE)</f>
        <v>0</v>
      </c>
      <c r="J164" s="87">
        <f>'5th Cycle Summary-Final'!F164-VLOOKUP(FinalComparison!$G164,'SB35 Determination Data'!$K$4:$AN$415,J$2,FALSE)</f>
        <v>0</v>
      </c>
      <c r="K164" s="87">
        <f>'5th Cycle Summary-Final'!G164-VLOOKUP(FinalComparison!$G164,'SB35 Determination Data'!$K$4:$AN$415,K$2,FALSE)</f>
        <v>0</v>
      </c>
      <c r="L164" s="87">
        <f>'5th Cycle Summary-Final'!H164-VLOOKUP(FinalComparison!$G164,'SB35 Determination Data'!$K$4:$AN$415,L$2,FALSE)</f>
        <v>0</v>
      </c>
      <c r="M164" s="87">
        <f>'5th Cycle Summary-Final'!I164-VLOOKUP(FinalComparison!$G164,'SB35 Determination Data'!$K$4:$AN$415,M$2,FALSE)</f>
        <v>0</v>
      </c>
      <c r="N164" s="87"/>
      <c r="O164" s="87"/>
      <c r="P164" s="87">
        <f>'5th Cycle Summary-Final'!J164-VLOOKUP(FinalComparison!$G164,'SB35 Determination Data'!$K$4:$AN$415,P$2,FALSE)</f>
        <v>0</v>
      </c>
      <c r="Q164" s="87">
        <f>'5th Cycle Summary-Final'!K164-VLOOKUP(FinalComparison!$G164,'SB35 Determination Data'!$K$4:$AN$415,Q$2,FALSE)</f>
        <v>-1</v>
      </c>
      <c r="R164" s="87">
        <f>'5th Cycle Summary-Final'!L164-VLOOKUP(FinalComparison!$G164,'SB35 Determination Data'!$K$4:$AN$415,R$2,FALSE)</f>
        <v>0</v>
      </c>
      <c r="S164" s="87">
        <f>'5th Cycle Summary-Final'!M164-VLOOKUP(FinalComparison!$G164,'SB35 Determination Data'!$K$4:$AN$415,S$2,FALSE)</f>
        <v>-1</v>
      </c>
      <c r="T164" s="87">
        <f>'5th Cycle Summary-Final'!N164-VLOOKUP(FinalComparison!$G164,'SB35 Determination Data'!$K$4:$AN$415,T$2,FALSE)</f>
        <v>1</v>
      </c>
      <c r="U164" s="80"/>
      <c r="V164" s="80"/>
      <c r="W164" s="87">
        <f>'5th Cycle Summary-Final'!O164-VLOOKUP(FinalComparison!$G164,'SB35 Determination Data'!$K$4:$AN$415,W$2,FALSE)</f>
        <v>-2.3201856148491878E-3</v>
      </c>
      <c r="X164" s="80"/>
      <c r="Y164" s="87">
        <f>'5th Cycle Summary-Final'!P164-VLOOKUP(FinalComparison!$G164,'SB35 Determination Data'!$K$4:$AN$415,Y$2,FALSE)</f>
        <v>-90</v>
      </c>
      <c r="Z164" s="87">
        <f>'5th Cycle Summary-Final'!Q164-VLOOKUP(FinalComparison!$G164,'SB35 Determination Data'!$K$4:$AN$415,Z$2,FALSE)</f>
        <v>-4</v>
      </c>
      <c r="AA164" s="87">
        <f>'5th Cycle Summary-Final'!R164-VLOOKUP(FinalComparison!$G164,'SB35 Determination Data'!$K$4:$AN$415,AA$2,FALSE)</f>
        <v>-86</v>
      </c>
      <c r="AB164" s="87">
        <f>'5th Cycle Summary-Final'!S164-VLOOKUP(FinalComparison!$G164,'SB35 Determination Data'!$K$4:$AN$415,AB$2,FALSE)</f>
        <v>-4.9019607843137254E-3</v>
      </c>
      <c r="AC164" s="87">
        <f>'5th Cycle Summary-Final'!T164-VLOOKUP(FinalComparison!$G164,'SB35 Determination Data'!$K$4:$AN$415,AC$2,FALSE)</f>
        <v>0</v>
      </c>
      <c r="AD164" s="87">
        <f>'5th Cycle Summary-Final'!U164-VLOOKUP(FinalComparison!$G164,'SB35 Determination Data'!$K$4:$AN$415,AD$2,FALSE)</f>
        <v>-258</v>
      </c>
      <c r="AE164" s="87">
        <f>'5th Cycle Summary-Final'!V164-VLOOKUP(FinalComparison!$G164,'SB35 Determination Data'!$K$4:$AN$415,AE$2,FALSE)</f>
        <v>258</v>
      </c>
      <c r="AF164" s="87">
        <f>'5th Cycle Summary-Final'!W164-VLOOKUP(FinalComparison!$G164,'SB35 Determination Data'!$K$4:$AN$415,AF$2,FALSE)</f>
        <v>-0.24594852240228787</v>
      </c>
    </row>
    <row r="165" spans="1:32" ht="12.75" customHeight="1" x14ac:dyDescent="0.15">
      <c r="A165" t="s">
        <v>249</v>
      </c>
      <c r="F165" t="s">
        <v>250</v>
      </c>
      <c r="G165" t="s">
        <v>249</v>
      </c>
      <c r="H165" s="87">
        <f>'5th Cycle Summary-Final'!D165-VLOOKUP(FinalComparison!$G165,'SB35 Determination Data'!$K$4:$AN$415,H$2,FALSE)</f>
        <v>-266</v>
      </c>
      <c r="I165" s="87">
        <f>'5th Cycle Summary-Final'!E165-VLOOKUP(FinalComparison!$G165,'SB35 Determination Data'!$K$4:$AN$415,I$2,FALSE)</f>
        <v>0</v>
      </c>
      <c r="J165" s="87">
        <f>'5th Cycle Summary-Final'!F165-VLOOKUP(FinalComparison!$G165,'SB35 Determination Data'!$K$4:$AN$415,J$2,FALSE)</f>
        <v>0</v>
      </c>
      <c r="K165" s="87">
        <f>'5th Cycle Summary-Final'!G165-VLOOKUP(FinalComparison!$G165,'SB35 Determination Data'!$K$4:$AN$415,K$2,FALSE)</f>
        <v>0</v>
      </c>
      <c r="L165" s="87">
        <f>'5th Cycle Summary-Final'!H165-VLOOKUP(FinalComparison!$G165,'SB35 Determination Data'!$K$4:$AN$415,L$2,FALSE)</f>
        <v>-266</v>
      </c>
      <c r="M165" s="87">
        <f>'5th Cycle Summary-Final'!I165-VLOOKUP(FinalComparison!$G165,'SB35 Determination Data'!$K$4:$AN$415,M$2,FALSE)</f>
        <v>0</v>
      </c>
      <c r="N165" s="87"/>
      <c r="O165" s="87"/>
      <c r="P165" s="87">
        <f>'5th Cycle Summary-Final'!J165-VLOOKUP(FinalComparison!$G165,'SB35 Determination Data'!$K$4:$AN$415,P$2,FALSE)</f>
        <v>-191</v>
      </c>
      <c r="Q165" s="87">
        <f>'5th Cycle Summary-Final'!K165-VLOOKUP(FinalComparison!$G165,'SB35 Determination Data'!$K$4:$AN$415,Q$2,FALSE)</f>
        <v>0</v>
      </c>
      <c r="R165" s="87">
        <f>'5th Cycle Summary-Final'!L165-VLOOKUP(FinalComparison!$G165,'SB35 Determination Data'!$K$4:$AN$415,R$2,FALSE)</f>
        <v>0</v>
      </c>
      <c r="S165" s="87">
        <f>'5th Cycle Summary-Final'!M165-VLOOKUP(FinalComparison!$G165,'SB35 Determination Data'!$K$4:$AN$415,S$2,FALSE)</f>
        <v>0</v>
      </c>
      <c r="T165" s="87">
        <f>'5th Cycle Summary-Final'!N165-VLOOKUP(FinalComparison!$G165,'SB35 Determination Data'!$K$4:$AN$415,T$2,FALSE)</f>
        <v>-191</v>
      </c>
      <c r="U165" s="80"/>
      <c r="V165" s="80"/>
      <c r="W165" s="87">
        <f>'5th Cycle Summary-Final'!O165-VLOOKUP(FinalComparison!$G165,'SB35 Determination Data'!$K$4:$AN$415,W$2,FALSE)</f>
        <v>0</v>
      </c>
      <c r="X165" s="80"/>
      <c r="Y165" s="87">
        <f>'5th Cycle Summary-Final'!P165-VLOOKUP(FinalComparison!$G165,'SB35 Determination Data'!$K$4:$AN$415,Y$2,FALSE)</f>
        <v>-175</v>
      </c>
      <c r="Z165" s="87">
        <f>'5th Cycle Summary-Final'!Q165-VLOOKUP(FinalComparison!$G165,'SB35 Determination Data'!$K$4:$AN$415,Z$2,FALSE)</f>
        <v>0</v>
      </c>
      <c r="AA165" s="87">
        <f>'5th Cycle Summary-Final'!R165-VLOOKUP(FinalComparison!$G165,'SB35 Determination Data'!$K$4:$AN$415,AA$2,FALSE)</f>
        <v>-175</v>
      </c>
      <c r="AB165" s="87">
        <f>'5th Cycle Summary-Final'!S165-VLOOKUP(FinalComparison!$G165,'SB35 Determination Data'!$K$4:$AN$415,AB$2,FALSE)</f>
        <v>4.0281230454673883E-2</v>
      </c>
      <c r="AC165" s="87">
        <f>'5th Cycle Summary-Final'!T165-VLOOKUP(FinalComparison!$G165,'SB35 Determination Data'!$K$4:$AN$415,AC$2,FALSE)</f>
        <v>-463</v>
      </c>
      <c r="AD165" s="87">
        <f>'5th Cycle Summary-Final'!U165-VLOOKUP(FinalComparison!$G165,'SB35 Determination Data'!$K$4:$AN$415,AD$2,FALSE)</f>
        <v>-603</v>
      </c>
      <c r="AE165" s="87">
        <f>'5th Cycle Summary-Final'!V165-VLOOKUP(FinalComparison!$G165,'SB35 Determination Data'!$K$4:$AN$415,AE$2,FALSE)</f>
        <v>140</v>
      </c>
      <c r="AF165" s="87">
        <f>'5th Cycle Summary-Final'!W165-VLOOKUP(FinalComparison!$G165,'SB35 Determination Data'!$K$4:$AN$415,AF$2,FALSE)</f>
        <v>-0.24823632280308539</v>
      </c>
    </row>
    <row r="166" spans="1:32" ht="12.75" customHeight="1" x14ac:dyDescent="0.15">
      <c r="A166" t="s">
        <v>249</v>
      </c>
      <c r="F166" t="s">
        <v>250</v>
      </c>
      <c r="G166" t="s">
        <v>253</v>
      </c>
      <c r="H166" s="87">
        <f>'5th Cycle Summary-Final'!D166-VLOOKUP(FinalComparison!$G166,'SB35 Determination Data'!$K$4:$AN$415,H$2,FALSE)</f>
        <v>0</v>
      </c>
      <c r="I166" s="87">
        <f>'5th Cycle Summary-Final'!E166-VLOOKUP(FinalComparison!$G166,'SB35 Determination Data'!$K$4:$AN$415,I$2,FALSE)</f>
        <v>0</v>
      </c>
      <c r="J166" s="87">
        <f>'5th Cycle Summary-Final'!F166-VLOOKUP(FinalComparison!$G166,'SB35 Determination Data'!$K$4:$AN$415,J$2,FALSE)</f>
        <v>0</v>
      </c>
      <c r="K166" s="87">
        <f>'5th Cycle Summary-Final'!G166-VLOOKUP(FinalComparison!$G166,'SB35 Determination Data'!$K$4:$AN$415,K$2,FALSE)</f>
        <v>0</v>
      </c>
      <c r="L166" s="87">
        <f>'5th Cycle Summary-Final'!H166-VLOOKUP(FinalComparison!$G166,'SB35 Determination Data'!$K$4:$AN$415,L$2,FALSE)</f>
        <v>0</v>
      </c>
      <c r="M166" s="87">
        <f>'5th Cycle Summary-Final'!I166-VLOOKUP(FinalComparison!$G166,'SB35 Determination Data'!$K$4:$AN$415,M$2,FALSE)</f>
        <v>0</v>
      </c>
      <c r="N166" s="87"/>
      <c r="O166" s="87"/>
      <c r="P166" s="87">
        <f>'5th Cycle Summary-Final'!J166-VLOOKUP(FinalComparison!$G166,'SB35 Determination Data'!$K$4:$AN$415,P$2,FALSE)</f>
        <v>0</v>
      </c>
      <c r="Q166" s="87">
        <f>'5th Cycle Summary-Final'!K166-VLOOKUP(FinalComparison!$G166,'SB35 Determination Data'!$K$4:$AN$415,Q$2,FALSE)</f>
        <v>-11</v>
      </c>
      <c r="R166" s="87">
        <f>'5th Cycle Summary-Final'!L166-VLOOKUP(FinalComparison!$G166,'SB35 Determination Data'!$K$4:$AN$415,R$2,FALSE)</f>
        <v>0</v>
      </c>
      <c r="S166" s="87">
        <f>'5th Cycle Summary-Final'!M166-VLOOKUP(FinalComparison!$G166,'SB35 Determination Data'!$K$4:$AN$415,S$2,FALSE)</f>
        <v>-11</v>
      </c>
      <c r="T166" s="87">
        <f>'5th Cycle Summary-Final'!N166-VLOOKUP(FinalComparison!$G166,'SB35 Determination Data'!$K$4:$AN$415,T$2,FALSE)</f>
        <v>11</v>
      </c>
      <c r="U166" s="80"/>
      <c r="V166" s="80"/>
      <c r="W166" s="87">
        <f>'5th Cycle Summary-Final'!O166-VLOOKUP(FinalComparison!$G166,'SB35 Determination Data'!$K$4:$AN$415,W$2,FALSE)</f>
        <v>-1.4193548387096775E-2</v>
      </c>
      <c r="X166" s="80"/>
      <c r="Y166" s="87">
        <f>'5th Cycle Summary-Final'!P166-VLOOKUP(FinalComparison!$G166,'SB35 Determination Data'!$K$4:$AN$415,Y$2,FALSE)</f>
        <v>0</v>
      </c>
      <c r="Z166" s="87">
        <f>'5th Cycle Summary-Final'!Q166-VLOOKUP(FinalComparison!$G166,'SB35 Determination Data'!$K$4:$AN$415,Z$2,FALSE)</f>
        <v>-1</v>
      </c>
      <c r="AA166" s="87">
        <f>'5th Cycle Summary-Final'!R166-VLOOKUP(FinalComparison!$G166,'SB35 Determination Data'!$K$4:$AN$415,AA$2,FALSE)</f>
        <v>1</v>
      </c>
      <c r="AB166" s="87">
        <f>'5th Cycle Summary-Final'!S166-VLOOKUP(FinalComparison!$G166,'SB35 Determination Data'!$K$4:$AN$415,AB$2,FALSE)</f>
        <v>-1.406469760900142E-3</v>
      </c>
      <c r="AC166" s="87">
        <f>'5th Cycle Summary-Final'!T166-VLOOKUP(FinalComparison!$G166,'SB35 Determination Data'!$K$4:$AN$415,AC$2,FALSE)</f>
        <v>0</v>
      </c>
      <c r="AD166" s="87">
        <f>'5th Cycle Summary-Final'!U166-VLOOKUP(FinalComparison!$G166,'SB35 Determination Data'!$K$4:$AN$415,AD$2,FALSE)</f>
        <v>-148</v>
      </c>
      <c r="AE166" s="87">
        <f>'5th Cycle Summary-Final'!V166-VLOOKUP(FinalComparison!$G166,'SB35 Determination Data'!$K$4:$AN$415,AE$2,FALSE)</f>
        <v>148</v>
      </c>
      <c r="AF166" s="87">
        <f>'5th Cycle Summary-Final'!W166-VLOOKUP(FinalComparison!$G166,'SB35 Determination Data'!$K$4:$AN$415,AF$2,FALSE)</f>
        <v>-7.8514588859416451E-2</v>
      </c>
    </row>
    <row r="167" spans="1:32" ht="12.75" customHeight="1" x14ac:dyDescent="0.15">
      <c r="A167" t="s">
        <v>254</v>
      </c>
      <c r="F167" t="s">
        <v>83</v>
      </c>
      <c r="G167" t="s">
        <v>255</v>
      </c>
      <c r="H167" s="87">
        <f>'5th Cycle Summary-Final'!D167-VLOOKUP(FinalComparison!$G167,'SB35 Determination Data'!$K$4:$AN$415,H$2,FALSE)</f>
        <v>0</v>
      </c>
      <c r="I167" s="87">
        <f>'5th Cycle Summary-Final'!E167-VLOOKUP(FinalComparison!$G167,'SB35 Determination Data'!$K$4:$AN$415,I$2,FALSE)</f>
        <v>0</v>
      </c>
      <c r="J167" s="87">
        <f>'5th Cycle Summary-Final'!F167-VLOOKUP(FinalComparison!$G167,'SB35 Determination Data'!$K$4:$AN$415,J$2,FALSE)</f>
        <v>0</v>
      </c>
      <c r="K167" s="87">
        <f>'5th Cycle Summary-Final'!G167-VLOOKUP(FinalComparison!$G167,'SB35 Determination Data'!$K$4:$AN$415,K$2,FALSE)</f>
        <v>0</v>
      </c>
      <c r="L167" s="87">
        <f>'5th Cycle Summary-Final'!H167-VLOOKUP(FinalComparison!$G167,'SB35 Determination Data'!$K$4:$AN$415,L$2,FALSE)</f>
        <v>0</v>
      </c>
      <c r="M167" s="87">
        <f>'5th Cycle Summary-Final'!I167-VLOOKUP(FinalComparison!$G167,'SB35 Determination Data'!$K$4:$AN$415,M$2,FALSE)</f>
        <v>0</v>
      </c>
      <c r="N167" s="87"/>
      <c r="O167" s="87"/>
      <c r="P167" s="87">
        <f>'5th Cycle Summary-Final'!J167-VLOOKUP(FinalComparison!$G167,'SB35 Determination Data'!$K$4:$AN$415,P$2,FALSE)</f>
        <v>0</v>
      </c>
      <c r="Q167" s="87">
        <f>'5th Cycle Summary-Final'!K167-VLOOKUP(FinalComparison!$G167,'SB35 Determination Data'!$K$4:$AN$415,Q$2,FALSE)</f>
        <v>0</v>
      </c>
      <c r="R167" s="87">
        <f>'5th Cycle Summary-Final'!L167-VLOOKUP(FinalComparison!$G167,'SB35 Determination Data'!$K$4:$AN$415,R$2,FALSE)</f>
        <v>0</v>
      </c>
      <c r="S167" s="87">
        <f>'5th Cycle Summary-Final'!M167-VLOOKUP(FinalComparison!$G167,'SB35 Determination Data'!$K$4:$AN$415,S$2,FALSE)</f>
        <v>0</v>
      </c>
      <c r="T167" s="87">
        <f>'5th Cycle Summary-Final'!N167-VLOOKUP(FinalComparison!$G167,'SB35 Determination Data'!$K$4:$AN$415,T$2,FALSE)</f>
        <v>0</v>
      </c>
      <c r="U167" s="80"/>
      <c r="V167" s="80"/>
      <c r="W167" s="87">
        <f>'5th Cycle Summary-Final'!O167-VLOOKUP(FinalComparison!$G167,'SB35 Determination Data'!$K$4:$AN$415,W$2,FALSE)</f>
        <v>0</v>
      </c>
      <c r="X167" s="80"/>
      <c r="Y167" s="87">
        <f>'5th Cycle Summary-Final'!P167-VLOOKUP(FinalComparison!$G167,'SB35 Determination Data'!$K$4:$AN$415,Y$2,FALSE)</f>
        <v>0</v>
      </c>
      <c r="Z167" s="87">
        <f>'5th Cycle Summary-Final'!Q167-VLOOKUP(FinalComparison!$G167,'SB35 Determination Data'!$K$4:$AN$415,Z$2,FALSE)</f>
        <v>0</v>
      </c>
      <c r="AA167" s="87">
        <f>'5th Cycle Summary-Final'!R167-VLOOKUP(FinalComparison!$G167,'SB35 Determination Data'!$K$4:$AN$415,AA$2,FALSE)</f>
        <v>0</v>
      </c>
      <c r="AB167" s="87">
        <f>'5th Cycle Summary-Final'!S167-VLOOKUP(FinalComparison!$G167,'SB35 Determination Data'!$K$4:$AN$415,AB$2,FALSE)</f>
        <v>0</v>
      </c>
      <c r="AC167" s="87">
        <f>'5th Cycle Summary-Final'!T167-VLOOKUP(FinalComparison!$G167,'SB35 Determination Data'!$K$4:$AN$415,AC$2,FALSE)</f>
        <v>0</v>
      </c>
      <c r="AD167" s="87">
        <f>'5th Cycle Summary-Final'!U167-VLOOKUP(FinalComparison!$G167,'SB35 Determination Data'!$K$4:$AN$415,AD$2,FALSE)</f>
        <v>-38</v>
      </c>
      <c r="AE167" s="87">
        <f>'5th Cycle Summary-Final'!V167-VLOOKUP(FinalComparison!$G167,'SB35 Determination Data'!$K$4:$AN$415,AE$2,FALSE)</f>
        <v>0</v>
      </c>
      <c r="AF167" s="87">
        <f>'5th Cycle Summary-Final'!W167-VLOOKUP(FinalComparison!$G167,'SB35 Determination Data'!$K$4:$AN$415,AF$2,FALSE)</f>
        <v>-1.225806451612903</v>
      </c>
    </row>
    <row r="168" spans="1:32" ht="12.75" customHeight="1" x14ac:dyDescent="0.15">
      <c r="A168" t="s">
        <v>254</v>
      </c>
      <c r="F168" t="s">
        <v>83</v>
      </c>
      <c r="G168" t="s">
        <v>256</v>
      </c>
      <c r="H168" s="87">
        <f>'5th Cycle Summary-Final'!D168-VLOOKUP(FinalComparison!$G168,'SB35 Determination Data'!$K$4:$AN$415,H$2,FALSE)</f>
        <v>0</v>
      </c>
      <c r="I168" s="87">
        <f>'5th Cycle Summary-Final'!E168-VLOOKUP(FinalComparison!$G168,'SB35 Determination Data'!$K$4:$AN$415,I$2,FALSE)</f>
        <v>0</v>
      </c>
      <c r="J168" s="87">
        <f>'5th Cycle Summary-Final'!F168-VLOOKUP(FinalComparison!$G168,'SB35 Determination Data'!$K$4:$AN$415,J$2,FALSE)</f>
        <v>0</v>
      </c>
      <c r="K168" s="87">
        <f>'5th Cycle Summary-Final'!G168-VLOOKUP(FinalComparison!$G168,'SB35 Determination Data'!$K$4:$AN$415,K$2,FALSE)</f>
        <v>0</v>
      </c>
      <c r="L168" s="87">
        <f>'5th Cycle Summary-Final'!H168-VLOOKUP(FinalComparison!$G168,'SB35 Determination Data'!$K$4:$AN$415,L$2,FALSE)</f>
        <v>0</v>
      </c>
      <c r="M168" s="87">
        <f>'5th Cycle Summary-Final'!I168-VLOOKUP(FinalComparison!$G168,'SB35 Determination Data'!$K$4:$AN$415,M$2,FALSE)</f>
        <v>0</v>
      </c>
      <c r="N168" s="87"/>
      <c r="O168" s="87"/>
      <c r="P168" s="87">
        <f>'5th Cycle Summary-Final'!J168-VLOOKUP(FinalComparison!$G168,'SB35 Determination Data'!$K$4:$AN$415,P$2,FALSE)</f>
        <v>0</v>
      </c>
      <c r="Q168" s="87">
        <f>'5th Cycle Summary-Final'!K168-VLOOKUP(FinalComparison!$G168,'SB35 Determination Data'!$K$4:$AN$415,Q$2,FALSE)</f>
        <v>-9</v>
      </c>
      <c r="R168" s="87">
        <f>'5th Cycle Summary-Final'!L168-VLOOKUP(FinalComparison!$G168,'SB35 Determination Data'!$K$4:$AN$415,R$2,FALSE)</f>
        <v>0</v>
      </c>
      <c r="S168" s="87">
        <f>'5th Cycle Summary-Final'!M168-VLOOKUP(FinalComparison!$G168,'SB35 Determination Data'!$K$4:$AN$415,S$2,FALSE)</f>
        <v>-9</v>
      </c>
      <c r="T168" s="87">
        <f>'5th Cycle Summary-Final'!N168-VLOOKUP(FinalComparison!$G168,'SB35 Determination Data'!$K$4:$AN$415,T$2,FALSE)</f>
        <v>0</v>
      </c>
      <c r="U168" s="80"/>
      <c r="V168" s="80"/>
      <c r="W168" s="87">
        <f>'5th Cycle Summary-Final'!O168-VLOOKUP(FinalComparison!$G168,'SB35 Determination Data'!$K$4:$AN$415,W$2,FALSE)</f>
        <v>-1.2857142857142856</v>
      </c>
      <c r="X168" s="80"/>
      <c r="Y168" s="87">
        <f>'5th Cycle Summary-Final'!P168-VLOOKUP(FinalComparison!$G168,'SB35 Determination Data'!$K$4:$AN$415,Y$2,FALSE)</f>
        <v>0</v>
      </c>
      <c r="Z168" s="87">
        <f>'5th Cycle Summary-Final'!Q168-VLOOKUP(FinalComparison!$G168,'SB35 Determination Data'!$K$4:$AN$415,Z$2,FALSE)</f>
        <v>-11</v>
      </c>
      <c r="AA168" s="87">
        <f>'5th Cycle Summary-Final'!R168-VLOOKUP(FinalComparison!$G168,'SB35 Determination Data'!$K$4:$AN$415,AA$2,FALSE)</f>
        <v>0</v>
      </c>
      <c r="AB168" s="87">
        <f>'5th Cycle Summary-Final'!S168-VLOOKUP(FinalComparison!$G168,'SB35 Determination Data'!$K$4:$AN$415,AB$2,FALSE)</f>
        <v>-1.2222222222222214</v>
      </c>
      <c r="AC168" s="87">
        <f>'5th Cycle Summary-Final'!T168-VLOOKUP(FinalComparison!$G168,'SB35 Determination Data'!$K$4:$AN$415,AC$2,FALSE)</f>
        <v>0</v>
      </c>
      <c r="AD168" s="87">
        <f>'5th Cycle Summary-Final'!U168-VLOOKUP(FinalComparison!$G168,'SB35 Determination Data'!$K$4:$AN$415,AD$2,FALSE)</f>
        <v>-7</v>
      </c>
      <c r="AE168" s="87">
        <f>'5th Cycle Summary-Final'!V168-VLOOKUP(FinalComparison!$G168,'SB35 Determination Data'!$K$4:$AN$415,AE$2,FALSE)</f>
        <v>0</v>
      </c>
      <c r="AF168" s="87">
        <f>'5th Cycle Summary-Final'!W168-VLOOKUP(FinalComparison!$G168,'SB35 Determination Data'!$K$4:$AN$415,AF$2,FALSE)</f>
        <v>-0.36842105263157898</v>
      </c>
    </row>
    <row r="169" spans="1:32" ht="12.75" customHeight="1" x14ac:dyDescent="0.15">
      <c r="A169" t="s">
        <v>257</v>
      </c>
      <c r="F169" t="s">
        <v>128</v>
      </c>
      <c r="G169" t="s">
        <v>258</v>
      </c>
      <c r="H169" s="87">
        <f>'5th Cycle Summary-Final'!D169-VLOOKUP(FinalComparison!$G169,'SB35 Determination Data'!$K$4:$AN$415,H$2,FALSE)</f>
        <v>0</v>
      </c>
      <c r="I169" s="87">
        <f>'5th Cycle Summary-Final'!E169-VLOOKUP(FinalComparison!$G169,'SB35 Determination Data'!$K$4:$AN$415,I$2,FALSE)</f>
        <v>0</v>
      </c>
      <c r="J169" s="87">
        <f>'5th Cycle Summary-Final'!F169-VLOOKUP(FinalComparison!$G169,'SB35 Determination Data'!$K$4:$AN$415,J$2,FALSE)</f>
        <v>0</v>
      </c>
      <c r="K169" s="87">
        <f>'5th Cycle Summary-Final'!G169-VLOOKUP(FinalComparison!$G169,'SB35 Determination Data'!$K$4:$AN$415,K$2,FALSE)</f>
        <v>0</v>
      </c>
      <c r="L169" s="87">
        <f>'5th Cycle Summary-Final'!H169-VLOOKUP(FinalComparison!$G169,'SB35 Determination Data'!$K$4:$AN$415,L$2,FALSE)</f>
        <v>0</v>
      </c>
      <c r="M169" s="87">
        <f>'5th Cycle Summary-Final'!I169-VLOOKUP(FinalComparison!$G169,'SB35 Determination Data'!$K$4:$AN$415,M$2,FALSE)</f>
        <v>0</v>
      </c>
      <c r="N169" s="87"/>
      <c r="O169" s="87"/>
      <c r="P169" s="87">
        <f>'5th Cycle Summary-Final'!J169-VLOOKUP(FinalComparison!$G169,'SB35 Determination Data'!$K$4:$AN$415,P$2,FALSE)</f>
        <v>0</v>
      </c>
      <c r="Q169" s="87">
        <f>'5th Cycle Summary-Final'!K169-VLOOKUP(FinalComparison!$G169,'SB35 Determination Data'!$K$4:$AN$415,Q$2,FALSE)</f>
        <v>0</v>
      </c>
      <c r="R169" s="87">
        <f>'5th Cycle Summary-Final'!L169-VLOOKUP(FinalComparison!$G169,'SB35 Determination Data'!$K$4:$AN$415,R$2,FALSE)</f>
        <v>0</v>
      </c>
      <c r="S169" s="87">
        <f>'5th Cycle Summary-Final'!M169-VLOOKUP(FinalComparison!$G169,'SB35 Determination Data'!$K$4:$AN$415,S$2,FALSE)</f>
        <v>0</v>
      </c>
      <c r="T169" s="87">
        <f>'5th Cycle Summary-Final'!N169-VLOOKUP(FinalComparison!$G169,'SB35 Determination Data'!$K$4:$AN$415,T$2,FALSE)</f>
        <v>0</v>
      </c>
      <c r="U169" s="80"/>
      <c r="V169" s="80"/>
      <c r="W169" s="87">
        <f>'5th Cycle Summary-Final'!O169-VLOOKUP(FinalComparison!$G169,'SB35 Determination Data'!$K$4:$AN$415,W$2,FALSE)</f>
        <v>0</v>
      </c>
      <c r="X169" s="80"/>
      <c r="Y169" s="87">
        <f>'5th Cycle Summary-Final'!P169-VLOOKUP(FinalComparison!$G169,'SB35 Determination Data'!$K$4:$AN$415,Y$2,FALSE)</f>
        <v>0</v>
      </c>
      <c r="Z169" s="87">
        <f>'5th Cycle Summary-Final'!Q169-VLOOKUP(FinalComparison!$G169,'SB35 Determination Data'!$K$4:$AN$415,Z$2,FALSE)</f>
        <v>0</v>
      </c>
      <c r="AA169" s="87">
        <f>'5th Cycle Summary-Final'!R169-VLOOKUP(FinalComparison!$G169,'SB35 Determination Data'!$K$4:$AN$415,AA$2,FALSE)</f>
        <v>0</v>
      </c>
      <c r="AB169" s="87">
        <f>'5th Cycle Summary-Final'!S169-VLOOKUP(FinalComparison!$G169,'SB35 Determination Data'!$K$4:$AN$415,AB$2,FALSE)</f>
        <v>0</v>
      </c>
      <c r="AC169" s="87">
        <f>'5th Cycle Summary-Final'!T169-VLOOKUP(FinalComparison!$G169,'SB35 Determination Data'!$K$4:$AN$415,AC$2,FALSE)</f>
        <v>0</v>
      </c>
      <c r="AD169" s="87">
        <f>'5th Cycle Summary-Final'!U169-VLOOKUP(FinalComparison!$G169,'SB35 Determination Data'!$K$4:$AN$415,AD$2,FALSE)</f>
        <v>-40</v>
      </c>
      <c r="AE169" s="87">
        <f>'5th Cycle Summary-Final'!V169-VLOOKUP(FinalComparison!$G169,'SB35 Determination Data'!$K$4:$AN$415,AE$2,FALSE)</f>
        <v>0</v>
      </c>
      <c r="AF169" s="87">
        <f>'5th Cycle Summary-Final'!W169-VLOOKUP(FinalComparison!$G169,'SB35 Determination Data'!$K$4:$AN$415,AF$2,FALSE)</f>
        <v>-0.52631578947368429</v>
      </c>
    </row>
    <row r="170" spans="1:32" ht="12.75" customHeight="1" x14ac:dyDescent="0.15">
      <c r="A170" t="s">
        <v>257</v>
      </c>
      <c r="F170" t="s">
        <v>128</v>
      </c>
      <c r="G170" t="s">
        <v>259</v>
      </c>
      <c r="H170" s="87">
        <f>'5th Cycle Summary-Final'!D170-VLOOKUP(FinalComparison!$G170,'SB35 Determination Data'!$K$4:$AN$415,H$2,FALSE)</f>
        <v>0</v>
      </c>
      <c r="I170" s="87">
        <f>'5th Cycle Summary-Final'!E170-VLOOKUP(FinalComparison!$G170,'SB35 Determination Data'!$K$4:$AN$415,I$2,FALSE)</f>
        <v>0</v>
      </c>
      <c r="J170" s="87">
        <f>'5th Cycle Summary-Final'!F170-VLOOKUP(FinalComparison!$G170,'SB35 Determination Data'!$K$4:$AN$415,J$2,FALSE)</f>
        <v>0</v>
      </c>
      <c r="K170" s="87">
        <f>'5th Cycle Summary-Final'!G170-VLOOKUP(FinalComparison!$G170,'SB35 Determination Data'!$K$4:$AN$415,K$2,FALSE)</f>
        <v>0</v>
      </c>
      <c r="L170" s="87">
        <f>'5th Cycle Summary-Final'!H170-VLOOKUP(FinalComparison!$G170,'SB35 Determination Data'!$K$4:$AN$415,L$2,FALSE)</f>
        <v>0</v>
      </c>
      <c r="M170" s="87">
        <f>'5th Cycle Summary-Final'!I170-VLOOKUP(FinalComparison!$G170,'SB35 Determination Data'!$K$4:$AN$415,M$2,FALSE)</f>
        <v>0</v>
      </c>
      <c r="N170" s="87"/>
      <c r="O170" s="87"/>
      <c r="P170" s="87">
        <f>'5th Cycle Summary-Final'!J170-VLOOKUP(FinalComparison!$G170,'SB35 Determination Data'!$K$4:$AN$415,P$2,FALSE)</f>
        <v>0</v>
      </c>
      <c r="Q170" s="87">
        <f>'5th Cycle Summary-Final'!K170-VLOOKUP(FinalComparison!$G170,'SB35 Determination Data'!$K$4:$AN$415,Q$2,FALSE)</f>
        <v>0</v>
      </c>
      <c r="R170" s="87">
        <f>'5th Cycle Summary-Final'!L170-VLOOKUP(FinalComparison!$G170,'SB35 Determination Data'!$K$4:$AN$415,R$2,FALSE)</f>
        <v>0</v>
      </c>
      <c r="S170" s="87">
        <f>'5th Cycle Summary-Final'!M170-VLOOKUP(FinalComparison!$G170,'SB35 Determination Data'!$K$4:$AN$415,S$2,FALSE)</f>
        <v>0</v>
      </c>
      <c r="T170" s="87">
        <f>'5th Cycle Summary-Final'!N170-VLOOKUP(FinalComparison!$G170,'SB35 Determination Data'!$K$4:$AN$415,T$2,FALSE)</f>
        <v>0</v>
      </c>
      <c r="U170" s="80"/>
      <c r="V170" s="80"/>
      <c r="W170" s="87">
        <f>'5th Cycle Summary-Final'!O170-VLOOKUP(FinalComparison!$G170,'SB35 Determination Data'!$K$4:$AN$415,W$2,FALSE)</f>
        <v>0</v>
      </c>
      <c r="X170" s="80"/>
      <c r="Y170" s="87">
        <f>'5th Cycle Summary-Final'!P170-VLOOKUP(FinalComparison!$G170,'SB35 Determination Data'!$K$4:$AN$415,Y$2,FALSE)</f>
        <v>0</v>
      </c>
      <c r="Z170" s="87">
        <f>'5th Cycle Summary-Final'!Q170-VLOOKUP(FinalComparison!$G170,'SB35 Determination Data'!$K$4:$AN$415,Z$2,FALSE)</f>
        <v>0</v>
      </c>
      <c r="AA170" s="87">
        <f>'5th Cycle Summary-Final'!R170-VLOOKUP(FinalComparison!$G170,'SB35 Determination Data'!$K$4:$AN$415,AA$2,FALSE)</f>
        <v>0</v>
      </c>
      <c r="AB170" s="87">
        <f>'5th Cycle Summary-Final'!S170-VLOOKUP(FinalComparison!$G170,'SB35 Determination Data'!$K$4:$AN$415,AB$2,FALSE)</f>
        <v>0</v>
      </c>
      <c r="AC170" s="87">
        <f>'5th Cycle Summary-Final'!T170-VLOOKUP(FinalComparison!$G170,'SB35 Determination Data'!$K$4:$AN$415,AC$2,FALSE)</f>
        <v>0</v>
      </c>
      <c r="AD170" s="87">
        <f>'5th Cycle Summary-Final'!U170-VLOOKUP(FinalComparison!$G170,'SB35 Determination Data'!$K$4:$AN$415,AD$2,FALSE)</f>
        <v>-256</v>
      </c>
      <c r="AE170" s="87">
        <f>'5th Cycle Summary-Final'!V170-VLOOKUP(FinalComparison!$G170,'SB35 Determination Data'!$K$4:$AN$415,AE$2,FALSE)</f>
        <v>256</v>
      </c>
      <c r="AF170" s="87">
        <f>'5th Cycle Summary-Final'!W170-VLOOKUP(FinalComparison!$G170,'SB35 Determination Data'!$K$4:$AN$415,AF$2,FALSE)</f>
        <v>-0.46715328467153283</v>
      </c>
    </row>
    <row r="171" spans="1:32" ht="12.75" customHeight="1" x14ac:dyDescent="0.15">
      <c r="A171" t="s">
        <v>257</v>
      </c>
      <c r="F171" t="s">
        <v>128</v>
      </c>
      <c r="G171" t="s">
        <v>257</v>
      </c>
      <c r="H171" s="87">
        <f>'5th Cycle Summary-Final'!D171-VLOOKUP(FinalComparison!$G171,'SB35 Determination Data'!$K$4:$AN$415,H$2,FALSE)</f>
        <v>0</v>
      </c>
      <c r="I171" s="87">
        <f>'5th Cycle Summary-Final'!E171-VLOOKUP(FinalComparison!$G171,'SB35 Determination Data'!$K$4:$AN$415,I$2,FALSE)</f>
        <v>-19</v>
      </c>
      <c r="J171" s="87">
        <f>'5th Cycle Summary-Final'!F171-VLOOKUP(FinalComparison!$G171,'SB35 Determination Data'!$K$4:$AN$415,J$2,FALSE)</f>
        <v>-19</v>
      </c>
      <c r="K171" s="87">
        <f>'5th Cycle Summary-Final'!G171-VLOOKUP(FinalComparison!$G171,'SB35 Determination Data'!$K$4:$AN$415,K$2,FALSE)</f>
        <v>0</v>
      </c>
      <c r="L171" s="87">
        <f>'5th Cycle Summary-Final'!H171-VLOOKUP(FinalComparison!$G171,'SB35 Determination Data'!$K$4:$AN$415,L$2,FALSE)</f>
        <v>19</v>
      </c>
      <c r="M171" s="87">
        <f>'5th Cycle Summary-Final'!I171-VLOOKUP(FinalComparison!$G171,'SB35 Determination Data'!$K$4:$AN$415,M$2,FALSE)</f>
        <v>-0.12101910828025478</v>
      </c>
      <c r="N171" s="87"/>
      <c r="O171" s="87"/>
      <c r="P171" s="87">
        <f>'5th Cycle Summary-Final'!J171-VLOOKUP(FinalComparison!$G171,'SB35 Determination Data'!$K$4:$AN$415,P$2,FALSE)</f>
        <v>0</v>
      </c>
      <c r="Q171" s="87">
        <f>'5th Cycle Summary-Final'!K171-VLOOKUP(FinalComparison!$G171,'SB35 Determination Data'!$K$4:$AN$415,Q$2,FALSE)</f>
        <v>0</v>
      </c>
      <c r="R171" s="87">
        <f>'5th Cycle Summary-Final'!L171-VLOOKUP(FinalComparison!$G171,'SB35 Determination Data'!$K$4:$AN$415,R$2,FALSE)</f>
        <v>0</v>
      </c>
      <c r="S171" s="87">
        <f>'5th Cycle Summary-Final'!M171-VLOOKUP(FinalComparison!$G171,'SB35 Determination Data'!$K$4:$AN$415,S$2,FALSE)</f>
        <v>0</v>
      </c>
      <c r="T171" s="87">
        <f>'5th Cycle Summary-Final'!N171-VLOOKUP(FinalComparison!$G171,'SB35 Determination Data'!$K$4:$AN$415,T$2,FALSE)</f>
        <v>0</v>
      </c>
      <c r="U171" s="80"/>
      <c r="V171" s="80"/>
      <c r="W171" s="87">
        <f>'5th Cycle Summary-Final'!O171-VLOOKUP(FinalComparison!$G171,'SB35 Determination Data'!$K$4:$AN$415,W$2,FALSE)</f>
        <v>0</v>
      </c>
      <c r="X171" s="80"/>
      <c r="Y171" s="87">
        <f>'5th Cycle Summary-Final'!P171-VLOOKUP(FinalComparison!$G171,'SB35 Determination Data'!$K$4:$AN$415,Y$2,FALSE)</f>
        <v>0</v>
      </c>
      <c r="Z171" s="87">
        <f>'5th Cycle Summary-Final'!Q171-VLOOKUP(FinalComparison!$G171,'SB35 Determination Data'!$K$4:$AN$415,Z$2,FALSE)</f>
        <v>-2</v>
      </c>
      <c r="AA171" s="87">
        <f>'5th Cycle Summary-Final'!R171-VLOOKUP(FinalComparison!$G171,'SB35 Determination Data'!$K$4:$AN$415,AA$2,FALSE)</f>
        <v>2</v>
      </c>
      <c r="AB171" s="87">
        <f>'5th Cycle Summary-Final'!S171-VLOOKUP(FinalComparison!$G171,'SB35 Determination Data'!$K$4:$AN$415,AB$2,FALSE)</f>
        <v>-1.680672268907563E-2</v>
      </c>
      <c r="AC171" s="87">
        <f>'5th Cycle Summary-Final'!T171-VLOOKUP(FinalComparison!$G171,'SB35 Determination Data'!$K$4:$AN$415,AC$2,FALSE)</f>
        <v>0</v>
      </c>
      <c r="AD171" s="87">
        <f>'5th Cycle Summary-Final'!U171-VLOOKUP(FinalComparison!$G171,'SB35 Determination Data'!$K$4:$AN$415,AD$2,FALSE)</f>
        <v>-67</v>
      </c>
      <c r="AE171" s="87">
        <f>'5th Cycle Summary-Final'!V171-VLOOKUP(FinalComparison!$G171,'SB35 Determination Data'!$K$4:$AN$415,AE$2,FALSE)</f>
        <v>67</v>
      </c>
      <c r="AF171" s="87">
        <f>'5th Cycle Summary-Final'!W171-VLOOKUP(FinalComparison!$G171,'SB35 Determination Data'!$K$4:$AN$415,AF$2,FALSE)</f>
        <v>-0.24632352941176472</v>
      </c>
    </row>
    <row r="172" spans="1:32" ht="12.75" customHeight="1" x14ac:dyDescent="0.15">
      <c r="A172" t="s">
        <v>257</v>
      </c>
      <c r="F172" t="s">
        <v>128</v>
      </c>
      <c r="G172" t="s">
        <v>260</v>
      </c>
      <c r="H172" s="87">
        <f>'5th Cycle Summary-Final'!D172-VLOOKUP(FinalComparison!$G172,'SB35 Determination Data'!$K$4:$AN$415,H$2,FALSE)</f>
        <v>0</v>
      </c>
      <c r="I172" s="87">
        <f>'5th Cycle Summary-Final'!E172-VLOOKUP(FinalComparison!$G172,'SB35 Determination Data'!$K$4:$AN$415,I$2,FALSE)</f>
        <v>-182</v>
      </c>
      <c r="J172" s="87">
        <f>'5th Cycle Summary-Final'!F172-VLOOKUP(FinalComparison!$G172,'SB35 Determination Data'!$K$4:$AN$415,J$2,FALSE)</f>
        <v>-7</v>
      </c>
      <c r="K172" s="87">
        <f>'5th Cycle Summary-Final'!G172-VLOOKUP(FinalComparison!$G172,'SB35 Determination Data'!$K$4:$AN$415,K$2,FALSE)</f>
        <v>-175</v>
      </c>
      <c r="L172" s="87">
        <f>'5th Cycle Summary-Final'!H172-VLOOKUP(FinalComparison!$G172,'SB35 Determination Data'!$K$4:$AN$415,L$2,FALSE)</f>
        <v>182</v>
      </c>
      <c r="M172" s="87">
        <f>'5th Cycle Summary-Final'!I172-VLOOKUP(FinalComparison!$G172,'SB35 Determination Data'!$K$4:$AN$415,M$2,FALSE)</f>
        <v>-0.48663101604278075</v>
      </c>
      <c r="N172" s="87"/>
      <c r="O172" s="87"/>
      <c r="P172" s="87">
        <f>'5th Cycle Summary-Final'!J172-VLOOKUP(FinalComparison!$G172,'SB35 Determination Data'!$K$4:$AN$415,P$2,FALSE)</f>
        <v>0</v>
      </c>
      <c r="Q172" s="87">
        <f>'5th Cycle Summary-Final'!K172-VLOOKUP(FinalComparison!$G172,'SB35 Determination Data'!$K$4:$AN$415,Q$2,FALSE)</f>
        <v>-7</v>
      </c>
      <c r="R172" s="87">
        <f>'5th Cycle Summary-Final'!L172-VLOOKUP(FinalComparison!$G172,'SB35 Determination Data'!$K$4:$AN$415,R$2,FALSE)</f>
        <v>-7</v>
      </c>
      <c r="S172" s="87">
        <f>'5th Cycle Summary-Final'!M172-VLOOKUP(FinalComparison!$G172,'SB35 Determination Data'!$K$4:$AN$415,S$2,FALSE)</f>
        <v>0</v>
      </c>
      <c r="T172" s="87">
        <f>'5th Cycle Summary-Final'!N172-VLOOKUP(FinalComparison!$G172,'SB35 Determination Data'!$K$4:$AN$415,T$2,FALSE)</f>
        <v>7</v>
      </c>
      <c r="U172" s="80"/>
      <c r="V172" s="80"/>
      <c r="W172" s="87">
        <f>'5th Cycle Summary-Final'!O172-VLOOKUP(FinalComparison!$G172,'SB35 Determination Data'!$K$4:$AN$415,W$2,FALSE)</f>
        <v>-2.8688524590163932E-2</v>
      </c>
      <c r="X172" s="80"/>
      <c r="Y172" s="87">
        <f>'5th Cycle Summary-Final'!P172-VLOOKUP(FinalComparison!$G172,'SB35 Determination Data'!$K$4:$AN$415,Y$2,FALSE)</f>
        <v>0</v>
      </c>
      <c r="Z172" s="87">
        <f>'5th Cycle Summary-Final'!Q172-VLOOKUP(FinalComparison!$G172,'SB35 Determination Data'!$K$4:$AN$415,Z$2,FALSE)</f>
        <v>-27</v>
      </c>
      <c r="AA172" s="87">
        <f>'5th Cycle Summary-Final'!R172-VLOOKUP(FinalComparison!$G172,'SB35 Determination Data'!$K$4:$AN$415,AA$2,FALSE)</f>
        <v>27</v>
      </c>
      <c r="AB172" s="87">
        <f>'5th Cycle Summary-Final'!S172-VLOOKUP(FinalComparison!$G172,'SB35 Determination Data'!$K$4:$AN$415,AB$2,FALSE)</f>
        <v>-9.5744680851063829E-2</v>
      </c>
      <c r="AC172" s="87">
        <f>'5th Cycle Summary-Final'!T172-VLOOKUP(FinalComparison!$G172,'SB35 Determination Data'!$K$4:$AN$415,AC$2,FALSE)</f>
        <v>0</v>
      </c>
      <c r="AD172" s="87">
        <f>'5th Cycle Summary-Final'!U172-VLOOKUP(FinalComparison!$G172,'SB35 Determination Data'!$K$4:$AN$415,AD$2,FALSE)</f>
        <v>-612</v>
      </c>
      <c r="AE172" s="87">
        <f>'5th Cycle Summary-Final'!V172-VLOOKUP(FinalComparison!$G172,'SB35 Determination Data'!$K$4:$AN$415,AE$2,FALSE)</f>
        <v>268</v>
      </c>
      <c r="AF172" s="87">
        <f>'5th Cycle Summary-Final'!W172-VLOOKUP(FinalComparison!$G172,'SB35 Determination Data'!$K$4:$AN$415,AF$2,FALSE)</f>
        <v>-0.94009216589861755</v>
      </c>
    </row>
    <row r="173" spans="1:32" ht="12.75" customHeight="1" x14ac:dyDescent="0.15">
      <c r="A173" t="s">
        <v>257</v>
      </c>
      <c r="F173" t="s">
        <v>128</v>
      </c>
      <c r="G173" t="s">
        <v>261</v>
      </c>
      <c r="H173" s="87">
        <f>'5th Cycle Summary-Final'!D173-VLOOKUP(FinalComparison!$G173,'SB35 Determination Data'!$K$4:$AN$415,H$2,FALSE)</f>
        <v>0</v>
      </c>
      <c r="I173" s="87">
        <f>'5th Cycle Summary-Final'!E173-VLOOKUP(FinalComparison!$G173,'SB35 Determination Data'!$K$4:$AN$415,I$2,FALSE)</f>
        <v>0</v>
      </c>
      <c r="J173" s="87">
        <f>'5th Cycle Summary-Final'!F173-VLOOKUP(FinalComparison!$G173,'SB35 Determination Data'!$K$4:$AN$415,J$2,FALSE)</f>
        <v>0</v>
      </c>
      <c r="K173" s="87">
        <f>'5th Cycle Summary-Final'!G173-VLOOKUP(FinalComparison!$G173,'SB35 Determination Data'!$K$4:$AN$415,K$2,FALSE)</f>
        <v>0</v>
      </c>
      <c r="L173" s="87">
        <f>'5th Cycle Summary-Final'!H173-VLOOKUP(FinalComparison!$G173,'SB35 Determination Data'!$K$4:$AN$415,L$2,FALSE)</f>
        <v>0</v>
      </c>
      <c r="M173" s="87">
        <f>'5th Cycle Summary-Final'!I173-VLOOKUP(FinalComparison!$G173,'SB35 Determination Data'!$K$4:$AN$415,M$2,FALSE)</f>
        <v>0</v>
      </c>
      <c r="N173" s="87"/>
      <c r="O173" s="87"/>
      <c r="P173" s="87">
        <f>'5th Cycle Summary-Final'!J173-VLOOKUP(FinalComparison!$G173,'SB35 Determination Data'!$K$4:$AN$415,P$2,FALSE)</f>
        <v>0</v>
      </c>
      <c r="Q173" s="87">
        <f>'5th Cycle Summary-Final'!K173-VLOOKUP(FinalComparison!$G173,'SB35 Determination Data'!$K$4:$AN$415,Q$2,FALSE)</f>
        <v>0</v>
      </c>
      <c r="R173" s="87">
        <f>'5th Cycle Summary-Final'!L173-VLOOKUP(FinalComparison!$G173,'SB35 Determination Data'!$K$4:$AN$415,R$2,FALSE)</f>
        <v>0</v>
      </c>
      <c r="S173" s="87">
        <f>'5th Cycle Summary-Final'!M173-VLOOKUP(FinalComparison!$G173,'SB35 Determination Data'!$K$4:$AN$415,S$2,FALSE)</f>
        <v>0</v>
      </c>
      <c r="T173" s="87">
        <f>'5th Cycle Summary-Final'!N173-VLOOKUP(FinalComparison!$G173,'SB35 Determination Data'!$K$4:$AN$415,T$2,FALSE)</f>
        <v>0</v>
      </c>
      <c r="U173" s="80"/>
      <c r="V173" s="80"/>
      <c r="W173" s="87">
        <f>'5th Cycle Summary-Final'!O173-VLOOKUP(FinalComparison!$G173,'SB35 Determination Data'!$K$4:$AN$415,W$2,FALSE)</f>
        <v>0</v>
      </c>
      <c r="X173" s="80"/>
      <c r="Y173" s="87">
        <f>'5th Cycle Summary-Final'!P173-VLOOKUP(FinalComparison!$G173,'SB35 Determination Data'!$K$4:$AN$415,Y$2,FALSE)</f>
        <v>0</v>
      </c>
      <c r="Z173" s="87">
        <f>'5th Cycle Summary-Final'!Q173-VLOOKUP(FinalComparison!$G173,'SB35 Determination Data'!$K$4:$AN$415,Z$2,FALSE)</f>
        <v>0</v>
      </c>
      <c r="AA173" s="87">
        <f>'5th Cycle Summary-Final'!R173-VLOOKUP(FinalComparison!$G173,'SB35 Determination Data'!$K$4:$AN$415,AA$2,FALSE)</f>
        <v>0</v>
      </c>
      <c r="AB173" s="87">
        <f>'5th Cycle Summary-Final'!S173-VLOOKUP(FinalComparison!$G173,'SB35 Determination Data'!$K$4:$AN$415,AB$2,FALSE)</f>
        <v>0</v>
      </c>
      <c r="AC173" s="87">
        <f>'5th Cycle Summary-Final'!T173-VLOOKUP(FinalComparison!$G173,'SB35 Determination Data'!$K$4:$AN$415,AC$2,FALSE)</f>
        <v>0</v>
      </c>
      <c r="AD173" s="87">
        <f>'5th Cycle Summary-Final'!U173-VLOOKUP(FinalComparison!$G173,'SB35 Determination Data'!$K$4:$AN$415,AD$2,FALSE)</f>
        <v>0</v>
      </c>
      <c r="AE173" s="87">
        <f>'5th Cycle Summary-Final'!V173-VLOOKUP(FinalComparison!$G173,'SB35 Determination Data'!$K$4:$AN$415,AE$2,FALSE)</f>
        <v>0</v>
      </c>
      <c r="AF173" s="87">
        <f>'5th Cycle Summary-Final'!W173-VLOOKUP(FinalComparison!$G173,'SB35 Determination Data'!$K$4:$AN$415,AF$2,FALSE)</f>
        <v>0</v>
      </c>
    </row>
    <row r="174" spans="1:32" ht="12.75" customHeight="1" x14ac:dyDescent="0.15">
      <c r="A174" t="s">
        <v>257</v>
      </c>
      <c r="F174" t="s">
        <v>128</v>
      </c>
      <c r="G174" t="s">
        <v>262</v>
      </c>
      <c r="H174" s="87">
        <f>'5th Cycle Summary-Final'!D174-VLOOKUP(FinalComparison!$G174,'SB35 Determination Data'!$K$4:$AN$415,H$2,FALSE)</f>
        <v>-20</v>
      </c>
      <c r="I174" s="87">
        <f>'5th Cycle Summary-Final'!E174-VLOOKUP(FinalComparison!$G174,'SB35 Determination Data'!$K$4:$AN$415,I$2,FALSE)</f>
        <v>-42</v>
      </c>
      <c r="J174" s="87">
        <f>'5th Cycle Summary-Final'!F174-VLOOKUP(FinalComparison!$G174,'SB35 Determination Data'!$K$4:$AN$415,J$2,FALSE)</f>
        <v>-42</v>
      </c>
      <c r="K174" s="87">
        <f>'5th Cycle Summary-Final'!G174-VLOOKUP(FinalComparison!$G174,'SB35 Determination Data'!$K$4:$AN$415,K$2,FALSE)</f>
        <v>0</v>
      </c>
      <c r="L174" s="87">
        <f>'5th Cycle Summary-Final'!H174-VLOOKUP(FinalComparison!$G174,'SB35 Determination Data'!$K$4:$AN$415,L$2,FALSE)</f>
        <v>22</v>
      </c>
      <c r="M174" s="87">
        <f>'5th Cycle Summary-Final'!I174-VLOOKUP(FinalComparison!$G174,'SB35 Determination Data'!$K$4:$AN$415,M$2,FALSE)</f>
        <v>-7.2881435296744929E-2</v>
      </c>
      <c r="N174" s="87"/>
      <c r="O174" s="87"/>
      <c r="P174" s="87">
        <f>'5th Cycle Summary-Final'!J174-VLOOKUP(FinalComparison!$G174,'SB35 Determination Data'!$K$4:$AN$415,P$2,FALSE)</f>
        <v>-21</v>
      </c>
      <c r="Q174" s="87">
        <f>'5th Cycle Summary-Final'!K174-VLOOKUP(FinalComparison!$G174,'SB35 Determination Data'!$K$4:$AN$415,Q$2,FALSE)</f>
        <v>-53</v>
      </c>
      <c r="R174" s="87">
        <f>'5th Cycle Summary-Final'!L174-VLOOKUP(FinalComparison!$G174,'SB35 Determination Data'!$K$4:$AN$415,R$2,FALSE)</f>
        <v>-53</v>
      </c>
      <c r="S174" s="87">
        <f>'5th Cycle Summary-Final'!M174-VLOOKUP(FinalComparison!$G174,'SB35 Determination Data'!$K$4:$AN$415,S$2,FALSE)</f>
        <v>0</v>
      </c>
      <c r="T174" s="87">
        <f>'5th Cycle Summary-Final'!N174-VLOOKUP(FinalComparison!$G174,'SB35 Determination Data'!$K$4:$AN$415,T$2,FALSE)</f>
        <v>32</v>
      </c>
      <c r="U174" s="80"/>
      <c r="V174" s="80"/>
      <c r="W174" s="87">
        <f>'5th Cycle Summary-Final'!O174-VLOOKUP(FinalComparison!$G174,'SB35 Determination Data'!$K$4:$AN$415,W$2,FALSE)</f>
        <v>-0.14809634809634808</v>
      </c>
      <c r="X174" s="80"/>
      <c r="Y174" s="87">
        <f>'5th Cycle Summary-Final'!P174-VLOOKUP(FinalComparison!$G174,'SB35 Determination Data'!$K$4:$AN$415,Y$2,FALSE)</f>
        <v>-7</v>
      </c>
      <c r="Z174" s="87">
        <f>'5th Cycle Summary-Final'!Q174-VLOOKUP(FinalComparison!$G174,'SB35 Determination Data'!$K$4:$AN$415,Z$2,FALSE)</f>
        <v>0</v>
      </c>
      <c r="AA174" s="87">
        <f>'5th Cycle Summary-Final'!R174-VLOOKUP(FinalComparison!$G174,'SB35 Determination Data'!$K$4:$AN$415,AA$2,FALSE)</f>
        <v>-7</v>
      </c>
      <c r="AB174" s="87">
        <f>'5th Cycle Summary-Final'!S174-VLOOKUP(FinalComparison!$G174,'SB35 Determination Data'!$K$4:$AN$415,AB$2,FALSE)</f>
        <v>1.7199017199017244E-4</v>
      </c>
      <c r="AC174" s="87">
        <f>'5th Cycle Summary-Final'!T174-VLOOKUP(FinalComparison!$G174,'SB35 Determination Data'!$K$4:$AN$415,AC$2,FALSE)</f>
        <v>-88</v>
      </c>
      <c r="AD174" s="87">
        <f>'5th Cycle Summary-Final'!U174-VLOOKUP(FinalComparison!$G174,'SB35 Determination Data'!$K$4:$AN$415,AD$2,FALSE)</f>
        <v>-71</v>
      </c>
      <c r="AE174" s="87">
        <f>'5th Cycle Summary-Final'!V174-VLOOKUP(FinalComparison!$G174,'SB35 Determination Data'!$K$4:$AN$415,AE$2,FALSE)</f>
        <v>-17</v>
      </c>
      <c r="AF174" s="87">
        <f>'5th Cycle Summary-Final'!W174-VLOOKUP(FinalComparison!$G174,'SB35 Determination Data'!$K$4:$AN$415,AF$2,FALSE)</f>
        <v>-6.1539123523724176E-2</v>
      </c>
    </row>
    <row r="175" spans="1:32" ht="12.75" customHeight="1" x14ac:dyDescent="0.15">
      <c r="A175" t="s">
        <v>263</v>
      </c>
      <c r="F175" t="s">
        <v>67</v>
      </c>
      <c r="G175" t="s">
        <v>264</v>
      </c>
      <c r="H175" s="87">
        <f>'5th Cycle Summary-Final'!D175-VLOOKUP(FinalComparison!$G175,'SB35 Determination Data'!$K$4:$AN$415,H$2,FALSE)</f>
        <v>0</v>
      </c>
      <c r="I175" s="87">
        <f>'5th Cycle Summary-Final'!E175-VLOOKUP(FinalComparison!$G175,'SB35 Determination Data'!$K$4:$AN$415,I$2,FALSE)</f>
        <v>-8</v>
      </c>
      <c r="J175" s="87">
        <f>'5th Cycle Summary-Final'!F175-VLOOKUP(FinalComparison!$G175,'SB35 Determination Data'!$K$4:$AN$415,J$2,FALSE)</f>
        <v>-8</v>
      </c>
      <c r="K175" s="87">
        <f>'5th Cycle Summary-Final'!G175-VLOOKUP(FinalComparison!$G175,'SB35 Determination Data'!$K$4:$AN$415,K$2,FALSE)</f>
        <v>0</v>
      </c>
      <c r="L175" s="87">
        <f>'5th Cycle Summary-Final'!H175-VLOOKUP(FinalComparison!$G175,'SB35 Determination Data'!$K$4:$AN$415,L$2,FALSE)</f>
        <v>8</v>
      </c>
      <c r="M175" s="87">
        <f>'5th Cycle Summary-Final'!I175-VLOOKUP(FinalComparison!$G175,'SB35 Determination Data'!$K$4:$AN$415,M$2,FALSE)</f>
        <v>-6.8965517241379282E-2</v>
      </c>
      <c r="N175" s="87"/>
      <c r="O175" s="87"/>
      <c r="P175" s="87">
        <f>'5th Cycle Summary-Final'!J175-VLOOKUP(FinalComparison!$G175,'SB35 Determination Data'!$K$4:$AN$415,P$2,FALSE)</f>
        <v>0</v>
      </c>
      <c r="Q175" s="87">
        <f>'5th Cycle Summary-Final'!K175-VLOOKUP(FinalComparison!$G175,'SB35 Determination Data'!$K$4:$AN$415,Q$2,FALSE)</f>
        <v>-11</v>
      </c>
      <c r="R175" s="87">
        <f>'5th Cycle Summary-Final'!L175-VLOOKUP(FinalComparison!$G175,'SB35 Determination Data'!$K$4:$AN$415,R$2,FALSE)</f>
        <v>-8</v>
      </c>
      <c r="S175" s="87">
        <f>'5th Cycle Summary-Final'!M175-VLOOKUP(FinalComparison!$G175,'SB35 Determination Data'!$K$4:$AN$415,S$2,FALSE)</f>
        <v>-3</v>
      </c>
      <c r="T175" s="87">
        <f>'5th Cycle Summary-Final'!N175-VLOOKUP(FinalComparison!$G175,'SB35 Determination Data'!$K$4:$AN$415,T$2,FALSE)</f>
        <v>11</v>
      </c>
      <c r="U175" s="80"/>
      <c r="V175" s="80"/>
      <c r="W175" s="87">
        <f>'5th Cycle Summary-Final'!O175-VLOOKUP(FinalComparison!$G175,'SB35 Determination Data'!$K$4:$AN$415,W$2,FALSE)</f>
        <v>-0.20370370370370361</v>
      </c>
      <c r="X175" s="80"/>
      <c r="Y175" s="87">
        <f>'5th Cycle Summary-Final'!P175-VLOOKUP(FinalComparison!$G175,'SB35 Determination Data'!$K$4:$AN$415,Y$2,FALSE)</f>
        <v>0</v>
      </c>
      <c r="Z175" s="87">
        <f>'5th Cycle Summary-Final'!Q175-VLOOKUP(FinalComparison!$G175,'SB35 Determination Data'!$K$4:$AN$415,Z$2,FALSE)</f>
        <v>140</v>
      </c>
      <c r="AA175" s="87">
        <f>'5th Cycle Summary-Final'!R175-VLOOKUP(FinalComparison!$G175,'SB35 Determination Data'!$K$4:$AN$415,AA$2,FALSE)</f>
        <v>0</v>
      </c>
      <c r="AB175" s="87">
        <f>'5th Cycle Summary-Final'!S175-VLOOKUP(FinalComparison!$G175,'SB35 Determination Data'!$K$4:$AN$415,AB$2,FALSE)</f>
        <v>2.4137931034482762</v>
      </c>
      <c r="AC175" s="87">
        <f>'5th Cycle Summary-Final'!T175-VLOOKUP(FinalComparison!$G175,'SB35 Determination Data'!$K$4:$AN$415,AC$2,FALSE)</f>
        <v>0</v>
      </c>
      <c r="AD175" s="87">
        <f>'5th Cycle Summary-Final'!U175-VLOOKUP(FinalComparison!$G175,'SB35 Determination Data'!$K$4:$AN$415,AD$2,FALSE)</f>
        <v>5</v>
      </c>
      <c r="AE175" s="87">
        <f>'5th Cycle Summary-Final'!V175-VLOOKUP(FinalComparison!$G175,'SB35 Determination Data'!$K$4:$AN$415,AE$2,FALSE)</f>
        <v>-5</v>
      </c>
      <c r="AF175" s="87">
        <f>'5th Cycle Summary-Final'!W175-VLOOKUP(FinalComparison!$G175,'SB35 Determination Data'!$K$4:$AN$415,AF$2,FALSE)</f>
        <v>3.0487804878048808E-2</v>
      </c>
    </row>
    <row r="176" spans="1:32" ht="12.75" customHeight="1" x14ac:dyDescent="0.15">
      <c r="A176" t="s">
        <v>263</v>
      </c>
      <c r="F176" t="s">
        <v>67</v>
      </c>
      <c r="G176" t="s">
        <v>265</v>
      </c>
      <c r="H176" s="87">
        <f>'5th Cycle Summary-Final'!D176-VLOOKUP(FinalComparison!$G176,'SB35 Determination Data'!$K$4:$AN$415,H$2,FALSE)</f>
        <v>0</v>
      </c>
      <c r="I176" s="87">
        <f>'5th Cycle Summary-Final'!E176-VLOOKUP(FinalComparison!$G176,'SB35 Determination Data'!$K$4:$AN$415,I$2,FALSE)</f>
        <v>0</v>
      </c>
      <c r="J176" s="87">
        <f>'5th Cycle Summary-Final'!F176-VLOOKUP(FinalComparison!$G176,'SB35 Determination Data'!$K$4:$AN$415,J$2,FALSE)</f>
        <v>0</v>
      </c>
      <c r="K176" s="87">
        <f>'5th Cycle Summary-Final'!G176-VLOOKUP(FinalComparison!$G176,'SB35 Determination Data'!$K$4:$AN$415,K$2,FALSE)</f>
        <v>0</v>
      </c>
      <c r="L176" s="87">
        <f>'5th Cycle Summary-Final'!H176-VLOOKUP(FinalComparison!$G176,'SB35 Determination Data'!$K$4:$AN$415,L$2,FALSE)</f>
        <v>0</v>
      </c>
      <c r="M176" s="87">
        <f>'5th Cycle Summary-Final'!I176-VLOOKUP(FinalComparison!$G176,'SB35 Determination Data'!$K$4:$AN$415,M$2,FALSE)</f>
        <v>0</v>
      </c>
      <c r="N176" s="87"/>
      <c r="O176" s="87"/>
      <c r="P176" s="87">
        <f>'5th Cycle Summary-Final'!J176-VLOOKUP(FinalComparison!$G176,'SB35 Determination Data'!$K$4:$AN$415,P$2,FALSE)</f>
        <v>0</v>
      </c>
      <c r="Q176" s="87">
        <f>'5th Cycle Summary-Final'!K176-VLOOKUP(FinalComparison!$G176,'SB35 Determination Data'!$K$4:$AN$415,Q$2,FALSE)</f>
        <v>0</v>
      </c>
      <c r="R176" s="87">
        <f>'5th Cycle Summary-Final'!L176-VLOOKUP(FinalComparison!$G176,'SB35 Determination Data'!$K$4:$AN$415,R$2,FALSE)</f>
        <v>0</v>
      </c>
      <c r="S176" s="87">
        <f>'5th Cycle Summary-Final'!M176-VLOOKUP(FinalComparison!$G176,'SB35 Determination Data'!$K$4:$AN$415,S$2,FALSE)</f>
        <v>0</v>
      </c>
      <c r="T176" s="87">
        <f>'5th Cycle Summary-Final'!N176-VLOOKUP(FinalComparison!$G176,'SB35 Determination Data'!$K$4:$AN$415,T$2,FALSE)</f>
        <v>0</v>
      </c>
      <c r="U176" s="80"/>
      <c r="V176" s="80"/>
      <c r="W176" s="87">
        <f>'5th Cycle Summary-Final'!O176-VLOOKUP(FinalComparison!$G176,'SB35 Determination Data'!$K$4:$AN$415,W$2,FALSE)</f>
        <v>0</v>
      </c>
      <c r="X176" s="80"/>
      <c r="Y176" s="87">
        <f>'5th Cycle Summary-Final'!P176-VLOOKUP(FinalComparison!$G176,'SB35 Determination Data'!$K$4:$AN$415,Y$2,FALSE)</f>
        <v>0</v>
      </c>
      <c r="Z176" s="87">
        <f>'5th Cycle Summary-Final'!Q176-VLOOKUP(FinalComparison!$G176,'SB35 Determination Data'!$K$4:$AN$415,Z$2,FALSE)</f>
        <v>-4</v>
      </c>
      <c r="AA176" s="87">
        <f>'5th Cycle Summary-Final'!R176-VLOOKUP(FinalComparison!$G176,'SB35 Determination Data'!$K$4:$AN$415,AA$2,FALSE)</f>
        <v>1</v>
      </c>
      <c r="AB176" s="87">
        <f>'5th Cycle Summary-Final'!S176-VLOOKUP(FinalComparison!$G176,'SB35 Determination Data'!$K$4:$AN$415,AB$2,FALSE)</f>
        <v>-1</v>
      </c>
      <c r="AC176" s="87">
        <f>'5th Cycle Summary-Final'!T176-VLOOKUP(FinalComparison!$G176,'SB35 Determination Data'!$K$4:$AN$415,AC$2,FALSE)</f>
        <v>0</v>
      </c>
      <c r="AD176" s="87">
        <f>'5th Cycle Summary-Final'!U176-VLOOKUP(FinalComparison!$G176,'SB35 Determination Data'!$K$4:$AN$415,AD$2,FALSE)</f>
        <v>-6</v>
      </c>
      <c r="AE176" s="87">
        <f>'5th Cycle Summary-Final'!V176-VLOOKUP(FinalComparison!$G176,'SB35 Determination Data'!$K$4:$AN$415,AE$2,FALSE)</f>
        <v>0</v>
      </c>
      <c r="AF176" s="87">
        <f>'5th Cycle Summary-Final'!W176-VLOOKUP(FinalComparison!$G176,'SB35 Determination Data'!$K$4:$AN$415,AF$2,FALSE)</f>
        <v>-0.39999999999999991</v>
      </c>
    </row>
    <row r="177" spans="1:32" ht="12.75" customHeight="1" x14ac:dyDescent="0.15">
      <c r="A177" t="s">
        <v>263</v>
      </c>
      <c r="F177" t="s">
        <v>67</v>
      </c>
      <c r="G177" t="s">
        <v>263</v>
      </c>
      <c r="H177" s="87">
        <f>'5th Cycle Summary-Final'!D177-VLOOKUP(FinalComparison!$G177,'SB35 Determination Data'!$K$4:$AN$415,H$2,FALSE)</f>
        <v>0</v>
      </c>
      <c r="I177" s="87">
        <f>'5th Cycle Summary-Final'!E177-VLOOKUP(FinalComparison!$G177,'SB35 Determination Data'!$K$4:$AN$415,I$2,FALSE)</f>
        <v>-53</v>
      </c>
      <c r="J177" s="87">
        <f>'5th Cycle Summary-Final'!F177-VLOOKUP(FinalComparison!$G177,'SB35 Determination Data'!$K$4:$AN$415,J$2,FALSE)</f>
        <v>-53</v>
      </c>
      <c r="K177" s="87">
        <f>'5th Cycle Summary-Final'!G177-VLOOKUP(FinalComparison!$G177,'SB35 Determination Data'!$K$4:$AN$415,K$2,FALSE)</f>
        <v>0</v>
      </c>
      <c r="L177" s="87">
        <f>'5th Cycle Summary-Final'!H177-VLOOKUP(FinalComparison!$G177,'SB35 Determination Data'!$K$4:$AN$415,L$2,FALSE)</f>
        <v>53</v>
      </c>
      <c r="M177" s="87">
        <f>'5th Cycle Summary-Final'!I177-VLOOKUP(FinalComparison!$G177,'SB35 Determination Data'!$K$4:$AN$415,M$2,FALSE)</f>
        <v>-0.2864864864864865</v>
      </c>
      <c r="N177" s="87"/>
      <c r="O177" s="87"/>
      <c r="P177" s="87">
        <f>'5th Cycle Summary-Final'!J177-VLOOKUP(FinalComparison!$G177,'SB35 Determination Data'!$K$4:$AN$415,P$2,FALSE)</f>
        <v>0</v>
      </c>
      <c r="Q177" s="87">
        <f>'5th Cycle Summary-Final'!K177-VLOOKUP(FinalComparison!$G177,'SB35 Determination Data'!$K$4:$AN$415,Q$2,FALSE)</f>
        <v>-15</v>
      </c>
      <c r="R177" s="87">
        <f>'5th Cycle Summary-Final'!L177-VLOOKUP(FinalComparison!$G177,'SB35 Determination Data'!$K$4:$AN$415,R$2,FALSE)</f>
        <v>-15</v>
      </c>
      <c r="S177" s="87">
        <f>'5th Cycle Summary-Final'!M177-VLOOKUP(FinalComparison!$G177,'SB35 Determination Data'!$K$4:$AN$415,S$2,FALSE)</f>
        <v>0</v>
      </c>
      <c r="T177" s="87">
        <f>'5th Cycle Summary-Final'!N177-VLOOKUP(FinalComparison!$G177,'SB35 Determination Data'!$K$4:$AN$415,T$2,FALSE)</f>
        <v>15</v>
      </c>
      <c r="U177" s="80"/>
      <c r="V177" s="80"/>
      <c r="W177" s="87">
        <f>'5th Cycle Summary-Final'!O177-VLOOKUP(FinalComparison!$G177,'SB35 Determination Data'!$K$4:$AN$415,W$2,FALSE)</f>
        <v>-0.14150943396226418</v>
      </c>
      <c r="X177" s="80"/>
      <c r="Y177" s="87">
        <f>'5th Cycle Summary-Final'!P177-VLOOKUP(FinalComparison!$G177,'SB35 Determination Data'!$K$4:$AN$415,Y$2,FALSE)</f>
        <v>0</v>
      </c>
      <c r="Z177" s="87">
        <f>'5th Cycle Summary-Final'!Q177-VLOOKUP(FinalComparison!$G177,'SB35 Determination Data'!$K$4:$AN$415,Z$2,FALSE)</f>
        <v>0</v>
      </c>
      <c r="AA177" s="87">
        <f>'5th Cycle Summary-Final'!R177-VLOOKUP(FinalComparison!$G177,'SB35 Determination Data'!$K$4:$AN$415,AA$2,FALSE)</f>
        <v>0</v>
      </c>
      <c r="AB177" s="87">
        <f>'5th Cycle Summary-Final'!S177-VLOOKUP(FinalComparison!$G177,'SB35 Determination Data'!$K$4:$AN$415,AB$2,FALSE)</f>
        <v>0</v>
      </c>
      <c r="AC177" s="87">
        <f>'5th Cycle Summary-Final'!T177-VLOOKUP(FinalComparison!$G177,'SB35 Determination Data'!$K$4:$AN$415,AC$2,FALSE)</f>
        <v>0</v>
      </c>
      <c r="AD177" s="87">
        <f>'5th Cycle Summary-Final'!U177-VLOOKUP(FinalComparison!$G177,'SB35 Determination Data'!$K$4:$AN$415,AD$2,FALSE)</f>
        <v>-523</v>
      </c>
      <c r="AE177" s="87">
        <f>'5th Cycle Summary-Final'!V177-VLOOKUP(FinalComparison!$G177,'SB35 Determination Data'!$K$4:$AN$415,AE$2,FALSE)</f>
        <v>231</v>
      </c>
      <c r="AF177" s="87">
        <f>'5th Cycle Summary-Final'!W177-VLOOKUP(FinalComparison!$G177,'SB35 Determination Data'!$K$4:$AN$415,AF$2,FALSE)</f>
        <v>-1.2977667493796525</v>
      </c>
    </row>
    <row r="178" spans="1:32" ht="12.75" customHeight="1" x14ac:dyDescent="0.15">
      <c r="A178" t="s">
        <v>263</v>
      </c>
      <c r="F178" t="s">
        <v>67</v>
      </c>
      <c r="G178" t="s">
        <v>266</v>
      </c>
      <c r="H178" s="87">
        <f>'5th Cycle Summary-Final'!D178-VLOOKUP(FinalComparison!$G178,'SB35 Determination Data'!$K$4:$AN$415,H$2,FALSE)</f>
        <v>0</v>
      </c>
      <c r="I178" s="87">
        <f>'5th Cycle Summary-Final'!E178-VLOOKUP(FinalComparison!$G178,'SB35 Determination Data'!$K$4:$AN$415,I$2,FALSE)</f>
        <v>-3</v>
      </c>
      <c r="J178" s="87">
        <f>'5th Cycle Summary-Final'!F178-VLOOKUP(FinalComparison!$G178,'SB35 Determination Data'!$K$4:$AN$415,J$2,FALSE)</f>
        <v>0</v>
      </c>
      <c r="K178" s="87">
        <f>'5th Cycle Summary-Final'!G178-VLOOKUP(FinalComparison!$G178,'SB35 Determination Data'!$K$4:$AN$415,K$2,FALSE)</f>
        <v>-3</v>
      </c>
      <c r="L178" s="87">
        <f>'5th Cycle Summary-Final'!H178-VLOOKUP(FinalComparison!$G178,'SB35 Determination Data'!$K$4:$AN$415,L$2,FALSE)</f>
        <v>3</v>
      </c>
      <c r="M178" s="87">
        <f>'5th Cycle Summary-Final'!I178-VLOOKUP(FinalComparison!$G178,'SB35 Determination Data'!$K$4:$AN$415,M$2,FALSE)</f>
        <v>-5.8823529411764705E-2</v>
      </c>
      <c r="N178" s="87"/>
      <c r="O178" s="87"/>
      <c r="P178" s="87">
        <f>'5th Cycle Summary-Final'!J178-VLOOKUP(FinalComparison!$G178,'SB35 Determination Data'!$K$4:$AN$415,P$2,FALSE)</f>
        <v>0</v>
      </c>
      <c r="Q178" s="87">
        <f>'5th Cycle Summary-Final'!K178-VLOOKUP(FinalComparison!$G178,'SB35 Determination Data'!$K$4:$AN$415,Q$2,FALSE)</f>
        <v>0</v>
      </c>
      <c r="R178" s="87">
        <f>'5th Cycle Summary-Final'!L178-VLOOKUP(FinalComparison!$G178,'SB35 Determination Data'!$K$4:$AN$415,R$2,FALSE)</f>
        <v>0</v>
      </c>
      <c r="S178" s="87">
        <f>'5th Cycle Summary-Final'!M178-VLOOKUP(FinalComparison!$G178,'SB35 Determination Data'!$K$4:$AN$415,S$2,FALSE)</f>
        <v>0</v>
      </c>
      <c r="T178" s="87">
        <f>'5th Cycle Summary-Final'!N178-VLOOKUP(FinalComparison!$G178,'SB35 Determination Data'!$K$4:$AN$415,T$2,FALSE)</f>
        <v>0</v>
      </c>
      <c r="U178" s="80"/>
      <c r="V178" s="80"/>
      <c r="W178" s="87">
        <f>'5th Cycle Summary-Final'!O178-VLOOKUP(FinalComparison!$G178,'SB35 Determination Data'!$K$4:$AN$415,W$2,FALSE)</f>
        <v>0</v>
      </c>
      <c r="X178" s="80"/>
      <c r="Y178" s="87">
        <f>'5th Cycle Summary-Final'!P178-VLOOKUP(FinalComparison!$G178,'SB35 Determination Data'!$K$4:$AN$415,Y$2,FALSE)</f>
        <v>0</v>
      </c>
      <c r="Z178" s="87">
        <f>'5th Cycle Summary-Final'!Q178-VLOOKUP(FinalComparison!$G178,'SB35 Determination Data'!$K$4:$AN$415,Z$2,FALSE)</f>
        <v>-6</v>
      </c>
      <c r="AA178" s="87">
        <f>'5th Cycle Summary-Final'!R178-VLOOKUP(FinalComparison!$G178,'SB35 Determination Data'!$K$4:$AN$415,AA$2,FALSE)</f>
        <v>0</v>
      </c>
      <c r="AB178" s="87">
        <f>'5th Cycle Summary-Final'!S178-VLOOKUP(FinalComparison!$G178,'SB35 Determination Data'!$K$4:$AN$415,AB$2,FALSE)</f>
        <v>-0.1875</v>
      </c>
      <c r="AC178" s="87">
        <f>'5th Cycle Summary-Final'!T178-VLOOKUP(FinalComparison!$G178,'SB35 Determination Data'!$K$4:$AN$415,AC$2,FALSE)</f>
        <v>0</v>
      </c>
      <c r="AD178" s="87">
        <f>'5th Cycle Summary-Final'!U178-VLOOKUP(FinalComparison!$G178,'SB35 Determination Data'!$K$4:$AN$415,AD$2,FALSE)</f>
        <v>-22</v>
      </c>
      <c r="AE178" s="87">
        <f>'5th Cycle Summary-Final'!V178-VLOOKUP(FinalComparison!$G178,'SB35 Determination Data'!$K$4:$AN$415,AE$2,FALSE)</f>
        <v>11</v>
      </c>
      <c r="AF178" s="87">
        <f>'5th Cycle Summary-Final'!W178-VLOOKUP(FinalComparison!$G178,'SB35 Determination Data'!$K$4:$AN$415,AF$2,FALSE)</f>
        <v>-0.32835820895522394</v>
      </c>
    </row>
    <row r="179" spans="1:32" ht="12.75" customHeight="1" x14ac:dyDescent="0.15">
      <c r="A179" t="s">
        <v>263</v>
      </c>
      <c r="F179" t="s">
        <v>67</v>
      </c>
      <c r="G179" t="s">
        <v>267</v>
      </c>
      <c r="H179" s="87">
        <f>'5th Cycle Summary-Final'!D179-VLOOKUP(FinalComparison!$G179,'SB35 Determination Data'!$K$4:$AN$415,H$2,FALSE)</f>
        <v>0</v>
      </c>
      <c r="I179" s="87">
        <f>'5th Cycle Summary-Final'!E179-VLOOKUP(FinalComparison!$G179,'SB35 Determination Data'!$K$4:$AN$415,I$2,FALSE)</f>
        <v>-5</v>
      </c>
      <c r="J179" s="87">
        <f>'5th Cycle Summary-Final'!F179-VLOOKUP(FinalComparison!$G179,'SB35 Determination Data'!$K$4:$AN$415,J$2,FALSE)</f>
        <v>-5</v>
      </c>
      <c r="K179" s="87">
        <f>'5th Cycle Summary-Final'!G179-VLOOKUP(FinalComparison!$G179,'SB35 Determination Data'!$K$4:$AN$415,K$2,FALSE)</f>
        <v>0</v>
      </c>
      <c r="L179" s="87">
        <f>'5th Cycle Summary-Final'!H179-VLOOKUP(FinalComparison!$G179,'SB35 Determination Data'!$K$4:$AN$415,L$2,FALSE)</f>
        <v>5</v>
      </c>
      <c r="M179" s="87">
        <f>'5th Cycle Summary-Final'!I179-VLOOKUP(FinalComparison!$G179,'SB35 Determination Data'!$K$4:$AN$415,M$2,FALSE)</f>
        <v>-0.625</v>
      </c>
      <c r="N179" s="87"/>
      <c r="O179" s="87"/>
      <c r="P179" s="87">
        <f>'5th Cycle Summary-Final'!J179-VLOOKUP(FinalComparison!$G179,'SB35 Determination Data'!$K$4:$AN$415,P$2,FALSE)</f>
        <v>0</v>
      </c>
      <c r="Q179" s="87">
        <f>'5th Cycle Summary-Final'!K179-VLOOKUP(FinalComparison!$G179,'SB35 Determination Data'!$K$4:$AN$415,Q$2,FALSE)</f>
        <v>5</v>
      </c>
      <c r="R179" s="87">
        <f>'5th Cycle Summary-Final'!L179-VLOOKUP(FinalComparison!$G179,'SB35 Determination Data'!$K$4:$AN$415,R$2,FALSE)</f>
        <v>5</v>
      </c>
      <c r="S179" s="87">
        <f>'5th Cycle Summary-Final'!M179-VLOOKUP(FinalComparison!$G179,'SB35 Determination Data'!$K$4:$AN$415,S$2,FALSE)</f>
        <v>0</v>
      </c>
      <c r="T179" s="87">
        <f>'5th Cycle Summary-Final'!N179-VLOOKUP(FinalComparison!$G179,'SB35 Determination Data'!$K$4:$AN$415,T$2,FALSE)</f>
        <v>-2</v>
      </c>
      <c r="U179" s="80"/>
      <c r="V179" s="80"/>
      <c r="W179" s="87">
        <f>'5th Cycle Summary-Final'!O179-VLOOKUP(FinalComparison!$G179,'SB35 Determination Data'!$K$4:$AN$415,W$2,FALSE)</f>
        <v>1</v>
      </c>
      <c r="X179" s="80"/>
      <c r="Y179" s="87">
        <f>'5th Cycle Summary-Final'!P179-VLOOKUP(FinalComparison!$G179,'SB35 Determination Data'!$K$4:$AN$415,Y$2,FALSE)</f>
        <v>0</v>
      </c>
      <c r="Z179" s="87">
        <f>'5th Cycle Summary-Final'!Q179-VLOOKUP(FinalComparison!$G179,'SB35 Determination Data'!$K$4:$AN$415,Z$2,FALSE)</f>
        <v>0</v>
      </c>
      <c r="AA179" s="87">
        <f>'5th Cycle Summary-Final'!R179-VLOOKUP(FinalComparison!$G179,'SB35 Determination Data'!$K$4:$AN$415,AA$2,FALSE)</f>
        <v>0</v>
      </c>
      <c r="AB179" s="87">
        <f>'5th Cycle Summary-Final'!S179-VLOOKUP(FinalComparison!$G179,'SB35 Determination Data'!$K$4:$AN$415,AB$2,FALSE)</f>
        <v>0</v>
      </c>
      <c r="AC179" s="87">
        <f>'5th Cycle Summary-Final'!T179-VLOOKUP(FinalComparison!$G179,'SB35 Determination Data'!$K$4:$AN$415,AC$2,FALSE)</f>
        <v>0</v>
      </c>
      <c r="AD179" s="87">
        <f>'5th Cycle Summary-Final'!U179-VLOOKUP(FinalComparison!$G179,'SB35 Determination Data'!$K$4:$AN$415,AD$2,FALSE)</f>
        <v>-10</v>
      </c>
      <c r="AE179" s="87">
        <f>'5th Cycle Summary-Final'!V179-VLOOKUP(FinalComparison!$G179,'SB35 Determination Data'!$K$4:$AN$415,AE$2,FALSE)</f>
        <v>0</v>
      </c>
      <c r="AF179" s="87">
        <f>'5th Cycle Summary-Final'!W179-VLOOKUP(FinalComparison!$G179,'SB35 Determination Data'!$K$4:$AN$415,AF$2,FALSE)</f>
        <v>-0.76923076923076916</v>
      </c>
    </row>
    <row r="180" spans="1:32" ht="12.75" customHeight="1" x14ac:dyDescent="0.15">
      <c r="A180" t="s">
        <v>263</v>
      </c>
      <c r="F180" t="s">
        <v>67</v>
      </c>
      <c r="G180" t="s">
        <v>268</v>
      </c>
      <c r="H180" s="87" t="e">
        <f>'5th Cycle Summary-Final'!D180-VLOOKUP(FinalComparison!$G180,'SB35 Determination Data'!$K$4:$AN$415,H$2,FALSE)</f>
        <v>#N/A</v>
      </c>
      <c r="I180" s="87" t="e">
        <f>'5th Cycle Summary-Final'!E180-VLOOKUP(FinalComparison!$G180,'SB35 Determination Data'!$K$4:$AN$415,I$2,FALSE)</f>
        <v>#N/A</v>
      </c>
      <c r="J180" s="87" t="e">
        <f>'5th Cycle Summary-Final'!F180-VLOOKUP(FinalComparison!$G180,'SB35 Determination Data'!$K$4:$AN$415,J$2,FALSE)</f>
        <v>#N/A</v>
      </c>
      <c r="K180" s="87" t="e">
        <f>'5th Cycle Summary-Final'!G180-VLOOKUP(FinalComparison!$G180,'SB35 Determination Data'!$K$4:$AN$415,K$2,FALSE)</f>
        <v>#N/A</v>
      </c>
      <c r="L180" s="87" t="e">
        <f>'5th Cycle Summary-Final'!H180-VLOOKUP(FinalComparison!$G180,'SB35 Determination Data'!$K$4:$AN$415,L$2,FALSE)</f>
        <v>#N/A</v>
      </c>
      <c r="M180" s="87" t="e">
        <f>'5th Cycle Summary-Final'!I180-VLOOKUP(FinalComparison!$G180,'SB35 Determination Data'!$K$4:$AN$415,M$2,FALSE)</f>
        <v>#N/A</v>
      </c>
      <c r="N180" s="87"/>
      <c r="O180" s="87"/>
      <c r="P180" s="87" t="e">
        <f>'5th Cycle Summary-Final'!J180-VLOOKUP(FinalComparison!$G180,'SB35 Determination Data'!$K$4:$AN$415,P$2,FALSE)</f>
        <v>#N/A</v>
      </c>
      <c r="Q180" s="87" t="e">
        <f>'5th Cycle Summary-Final'!K180-VLOOKUP(FinalComparison!$G180,'SB35 Determination Data'!$K$4:$AN$415,Q$2,FALSE)</f>
        <v>#N/A</v>
      </c>
      <c r="R180" s="87" t="e">
        <f>'5th Cycle Summary-Final'!L180-VLOOKUP(FinalComparison!$G180,'SB35 Determination Data'!$K$4:$AN$415,R$2,FALSE)</f>
        <v>#N/A</v>
      </c>
      <c r="S180" s="87" t="e">
        <f>'5th Cycle Summary-Final'!M180-VLOOKUP(FinalComparison!$G180,'SB35 Determination Data'!$K$4:$AN$415,S$2,FALSE)</f>
        <v>#N/A</v>
      </c>
      <c r="T180" s="87" t="e">
        <f>'5th Cycle Summary-Final'!N180-VLOOKUP(FinalComparison!$G180,'SB35 Determination Data'!$K$4:$AN$415,T$2,FALSE)</f>
        <v>#N/A</v>
      </c>
      <c r="U180" s="80"/>
      <c r="V180" s="80"/>
      <c r="W180" s="87" t="e">
        <f>'5th Cycle Summary-Final'!O180-VLOOKUP(FinalComparison!$G180,'SB35 Determination Data'!$K$4:$AN$415,W$2,FALSE)</f>
        <v>#N/A</v>
      </c>
      <c r="X180" s="80"/>
      <c r="Y180" s="87" t="e">
        <f>'5th Cycle Summary-Final'!P180-VLOOKUP(FinalComparison!$G180,'SB35 Determination Data'!$K$4:$AN$415,Y$2,FALSE)</f>
        <v>#N/A</v>
      </c>
      <c r="Z180" s="87" t="e">
        <f>'5th Cycle Summary-Final'!Q180-VLOOKUP(FinalComparison!$G180,'SB35 Determination Data'!$K$4:$AN$415,Z$2,FALSE)</f>
        <v>#N/A</v>
      </c>
      <c r="AA180" s="87" t="e">
        <f>'5th Cycle Summary-Final'!R180-VLOOKUP(FinalComparison!$G180,'SB35 Determination Data'!$K$4:$AN$415,AA$2,FALSE)</f>
        <v>#N/A</v>
      </c>
      <c r="AB180" s="87" t="e">
        <f>'5th Cycle Summary-Final'!S180-VLOOKUP(FinalComparison!$G180,'SB35 Determination Data'!$K$4:$AN$415,AB$2,FALSE)</f>
        <v>#N/A</v>
      </c>
      <c r="AC180" s="87" t="e">
        <f>'5th Cycle Summary-Final'!T180-VLOOKUP(FinalComparison!$G180,'SB35 Determination Data'!$K$4:$AN$415,AC$2,FALSE)</f>
        <v>#N/A</v>
      </c>
      <c r="AD180" s="87" t="e">
        <f>'5th Cycle Summary-Final'!U180-VLOOKUP(FinalComparison!$G180,'SB35 Determination Data'!$K$4:$AN$415,AD$2,FALSE)</f>
        <v>#N/A</v>
      </c>
      <c r="AE180" s="87" t="e">
        <f>'5th Cycle Summary-Final'!V180-VLOOKUP(FinalComparison!$G180,'SB35 Determination Data'!$K$4:$AN$415,AE$2,FALSE)</f>
        <v>#N/A</v>
      </c>
      <c r="AF180" s="87" t="e">
        <f>'5th Cycle Summary-Final'!W180-VLOOKUP(FinalComparison!$G180,'SB35 Determination Data'!$K$4:$AN$415,AF$2,FALSE)</f>
        <v>#N/A</v>
      </c>
    </row>
    <row r="181" spans="1:32" ht="12.75" customHeight="1" x14ac:dyDescent="0.15">
      <c r="A181" t="s">
        <v>269</v>
      </c>
      <c r="F181" t="s">
        <v>83</v>
      </c>
      <c r="G181" t="s">
        <v>270</v>
      </c>
      <c r="H181" s="87">
        <f>'5th Cycle Summary-Final'!D181-VLOOKUP(FinalComparison!$G181,'SB35 Determination Data'!$K$4:$AN$415,H$2,FALSE)</f>
        <v>0</v>
      </c>
      <c r="I181" s="87">
        <f>'5th Cycle Summary-Final'!E181-VLOOKUP(FinalComparison!$G181,'SB35 Determination Data'!$K$4:$AN$415,I$2,FALSE)</f>
        <v>0</v>
      </c>
      <c r="J181" s="87">
        <f>'5th Cycle Summary-Final'!F181-VLOOKUP(FinalComparison!$G181,'SB35 Determination Data'!$K$4:$AN$415,J$2,FALSE)</f>
        <v>0</v>
      </c>
      <c r="K181" s="87">
        <f>'5th Cycle Summary-Final'!G181-VLOOKUP(FinalComparison!$G181,'SB35 Determination Data'!$K$4:$AN$415,K$2,FALSE)</f>
        <v>0</v>
      </c>
      <c r="L181" s="87">
        <f>'5th Cycle Summary-Final'!H181-VLOOKUP(FinalComparison!$G181,'SB35 Determination Data'!$K$4:$AN$415,L$2,FALSE)</f>
        <v>0</v>
      </c>
      <c r="M181" s="87">
        <f>'5th Cycle Summary-Final'!I181-VLOOKUP(FinalComparison!$G181,'SB35 Determination Data'!$K$4:$AN$415,M$2,FALSE)</f>
        <v>0</v>
      </c>
      <c r="N181" s="87"/>
      <c r="O181" s="87"/>
      <c r="P181" s="87">
        <f>'5th Cycle Summary-Final'!J181-VLOOKUP(FinalComparison!$G181,'SB35 Determination Data'!$K$4:$AN$415,P$2,FALSE)</f>
        <v>0</v>
      </c>
      <c r="Q181" s="87">
        <f>'5th Cycle Summary-Final'!K181-VLOOKUP(FinalComparison!$G181,'SB35 Determination Data'!$K$4:$AN$415,Q$2,FALSE)</f>
        <v>-3</v>
      </c>
      <c r="R181" s="87">
        <f>'5th Cycle Summary-Final'!L181-VLOOKUP(FinalComparison!$G181,'SB35 Determination Data'!$K$4:$AN$415,R$2,FALSE)</f>
        <v>0</v>
      </c>
      <c r="S181" s="87">
        <f>'5th Cycle Summary-Final'!M181-VLOOKUP(FinalComparison!$G181,'SB35 Determination Data'!$K$4:$AN$415,S$2,FALSE)</f>
        <v>-3</v>
      </c>
      <c r="T181" s="87">
        <f>'5th Cycle Summary-Final'!N181-VLOOKUP(FinalComparison!$G181,'SB35 Determination Data'!$K$4:$AN$415,T$2,FALSE)</f>
        <v>3</v>
      </c>
      <c r="U181" s="80"/>
      <c r="V181" s="80"/>
      <c r="W181" s="87">
        <f>'5th Cycle Summary-Final'!O181-VLOOKUP(FinalComparison!$G181,'SB35 Determination Data'!$K$4:$AN$415,W$2,FALSE)</f>
        <v>-3.4090909090909061E-2</v>
      </c>
      <c r="X181" s="80"/>
      <c r="Y181" s="87">
        <f>'5th Cycle Summary-Final'!P181-VLOOKUP(FinalComparison!$G181,'SB35 Determination Data'!$K$4:$AN$415,Y$2,FALSE)</f>
        <v>0</v>
      </c>
      <c r="Z181" s="87">
        <f>'5th Cycle Summary-Final'!Q181-VLOOKUP(FinalComparison!$G181,'SB35 Determination Data'!$K$4:$AN$415,Z$2,FALSE)</f>
        <v>0</v>
      </c>
      <c r="AA181" s="87">
        <f>'5th Cycle Summary-Final'!R181-VLOOKUP(FinalComparison!$G181,'SB35 Determination Data'!$K$4:$AN$415,AA$2,FALSE)</f>
        <v>0</v>
      </c>
      <c r="AB181" s="87">
        <f>'5th Cycle Summary-Final'!S181-VLOOKUP(FinalComparison!$G181,'SB35 Determination Data'!$K$4:$AN$415,AB$2,FALSE)</f>
        <v>0</v>
      </c>
      <c r="AC181" s="87">
        <f>'5th Cycle Summary-Final'!T181-VLOOKUP(FinalComparison!$G181,'SB35 Determination Data'!$K$4:$AN$415,AC$2,FALSE)</f>
        <v>0</v>
      </c>
      <c r="AD181" s="87">
        <f>'5th Cycle Summary-Final'!U181-VLOOKUP(FinalComparison!$G181,'SB35 Determination Data'!$K$4:$AN$415,AD$2,FALSE)</f>
        <v>-6</v>
      </c>
      <c r="AE181" s="87">
        <f>'5th Cycle Summary-Final'!V181-VLOOKUP(FinalComparison!$G181,'SB35 Determination Data'!$K$4:$AN$415,AE$2,FALSE)</f>
        <v>6</v>
      </c>
      <c r="AF181" s="87">
        <f>'5th Cycle Summary-Final'!W181-VLOOKUP(FinalComparison!$G181,'SB35 Determination Data'!$K$4:$AN$415,AF$2,FALSE)</f>
        <v>-2.7272727272727254E-2</v>
      </c>
    </row>
    <row r="182" spans="1:32" ht="12.75" customHeight="1" x14ac:dyDescent="0.15">
      <c r="A182" t="s">
        <v>269</v>
      </c>
      <c r="F182" t="s">
        <v>83</v>
      </c>
      <c r="G182" t="s">
        <v>271</v>
      </c>
      <c r="H182" s="87">
        <f>'5th Cycle Summary-Final'!D182-VLOOKUP(FinalComparison!$G182,'SB35 Determination Data'!$K$4:$AN$415,H$2,FALSE)</f>
        <v>0</v>
      </c>
      <c r="I182" s="87">
        <f>'5th Cycle Summary-Final'!E182-VLOOKUP(FinalComparison!$G182,'SB35 Determination Data'!$K$4:$AN$415,I$2,FALSE)</f>
        <v>-4</v>
      </c>
      <c r="J182" s="87">
        <f>'5th Cycle Summary-Final'!F182-VLOOKUP(FinalComparison!$G182,'SB35 Determination Data'!$K$4:$AN$415,J$2,FALSE)</f>
        <v>34</v>
      </c>
      <c r="K182" s="87">
        <f>'5th Cycle Summary-Final'!G182-VLOOKUP(FinalComparison!$G182,'SB35 Determination Data'!$K$4:$AN$415,K$2,FALSE)</f>
        <v>-38</v>
      </c>
      <c r="L182" s="87">
        <f>'5th Cycle Summary-Final'!H182-VLOOKUP(FinalComparison!$G182,'SB35 Determination Data'!$K$4:$AN$415,L$2,FALSE)</f>
        <v>4</v>
      </c>
      <c r="M182" s="87">
        <f>'5th Cycle Summary-Final'!I182-VLOOKUP(FinalComparison!$G182,'SB35 Determination Data'!$K$4:$AN$415,M$2,FALSE)</f>
        <v>-2.2988505747126464E-2</v>
      </c>
      <c r="N182" s="87"/>
      <c r="O182" s="87"/>
      <c r="P182" s="87">
        <f>'5th Cycle Summary-Final'!J182-VLOOKUP(FinalComparison!$G182,'SB35 Determination Data'!$K$4:$AN$415,P$2,FALSE)</f>
        <v>0</v>
      </c>
      <c r="Q182" s="87">
        <f>'5th Cycle Summary-Final'!K182-VLOOKUP(FinalComparison!$G182,'SB35 Determination Data'!$K$4:$AN$415,Q$2,FALSE)</f>
        <v>-11</v>
      </c>
      <c r="R182" s="87">
        <f>'5th Cycle Summary-Final'!L182-VLOOKUP(FinalComparison!$G182,'SB35 Determination Data'!$K$4:$AN$415,R$2,FALSE)</f>
        <v>17</v>
      </c>
      <c r="S182" s="87">
        <f>'5th Cycle Summary-Final'!M182-VLOOKUP(FinalComparison!$G182,'SB35 Determination Data'!$K$4:$AN$415,S$2,FALSE)</f>
        <v>-28</v>
      </c>
      <c r="T182" s="87">
        <f>'5th Cycle Summary-Final'!N182-VLOOKUP(FinalComparison!$G182,'SB35 Determination Data'!$K$4:$AN$415,T$2,FALSE)</f>
        <v>11</v>
      </c>
      <c r="U182" s="80"/>
      <c r="V182" s="80"/>
      <c r="W182" s="87">
        <f>'5th Cycle Summary-Final'!O182-VLOOKUP(FinalComparison!$G182,'SB35 Determination Data'!$K$4:$AN$415,W$2,FALSE)</f>
        <v>-8.7301587301587213E-2</v>
      </c>
      <c r="X182" s="80"/>
      <c r="Y182" s="87">
        <f>'5th Cycle Summary-Final'!P182-VLOOKUP(FinalComparison!$G182,'SB35 Determination Data'!$K$4:$AN$415,Y$2,FALSE)</f>
        <v>0</v>
      </c>
      <c r="Z182" s="87">
        <f>'5th Cycle Summary-Final'!Q182-VLOOKUP(FinalComparison!$G182,'SB35 Determination Data'!$K$4:$AN$415,Z$2,FALSE)</f>
        <v>-3</v>
      </c>
      <c r="AA182" s="87">
        <f>'5th Cycle Summary-Final'!R182-VLOOKUP(FinalComparison!$G182,'SB35 Determination Data'!$K$4:$AN$415,AA$2,FALSE)</f>
        <v>3</v>
      </c>
      <c r="AB182" s="87">
        <f>'5th Cycle Summary-Final'!S182-VLOOKUP(FinalComparison!$G182,'SB35 Determination Data'!$K$4:$AN$415,AB$2,FALSE)</f>
        <v>-2.0000000000000018E-2</v>
      </c>
      <c r="AC182" s="87">
        <f>'5th Cycle Summary-Final'!T182-VLOOKUP(FinalComparison!$G182,'SB35 Determination Data'!$K$4:$AN$415,AC$2,FALSE)</f>
        <v>0</v>
      </c>
      <c r="AD182" s="87">
        <f>'5th Cycle Summary-Final'!U182-VLOOKUP(FinalComparison!$G182,'SB35 Determination Data'!$K$4:$AN$415,AD$2,FALSE)</f>
        <v>-10</v>
      </c>
      <c r="AE182" s="87">
        <f>'5th Cycle Summary-Final'!V182-VLOOKUP(FinalComparison!$G182,'SB35 Determination Data'!$K$4:$AN$415,AE$2,FALSE)</f>
        <v>10</v>
      </c>
      <c r="AF182" s="87">
        <f>'5th Cycle Summary-Final'!W182-VLOOKUP(FinalComparison!$G182,'SB35 Determination Data'!$K$4:$AN$415,AF$2,FALSE)</f>
        <v>-3.1847133757961776E-2</v>
      </c>
    </row>
    <row r="183" spans="1:32" ht="12.75" customHeight="1" x14ac:dyDescent="0.15">
      <c r="A183" t="s">
        <v>269</v>
      </c>
      <c r="F183" t="s">
        <v>83</v>
      </c>
      <c r="G183" t="s">
        <v>272</v>
      </c>
      <c r="H183" s="87" t="e">
        <f>'5th Cycle Summary-Final'!D183-VLOOKUP(FinalComparison!$G183,'SB35 Determination Data'!$K$4:$AN$415,H$2,FALSE)</f>
        <v>#N/A</v>
      </c>
      <c r="I183" s="87" t="e">
        <f>'5th Cycle Summary-Final'!E183-VLOOKUP(FinalComparison!$G183,'SB35 Determination Data'!$K$4:$AN$415,I$2,FALSE)</f>
        <v>#N/A</v>
      </c>
      <c r="J183" s="87" t="e">
        <f>'5th Cycle Summary-Final'!F183-VLOOKUP(FinalComparison!$G183,'SB35 Determination Data'!$K$4:$AN$415,J$2,FALSE)</f>
        <v>#N/A</v>
      </c>
      <c r="K183" s="87" t="e">
        <f>'5th Cycle Summary-Final'!G183-VLOOKUP(FinalComparison!$G183,'SB35 Determination Data'!$K$4:$AN$415,K$2,FALSE)</f>
        <v>#N/A</v>
      </c>
      <c r="L183" s="87" t="e">
        <f>'5th Cycle Summary-Final'!H183-VLOOKUP(FinalComparison!$G183,'SB35 Determination Data'!$K$4:$AN$415,L$2,FALSE)</f>
        <v>#N/A</v>
      </c>
      <c r="M183" s="87" t="e">
        <f>'5th Cycle Summary-Final'!I183-VLOOKUP(FinalComparison!$G183,'SB35 Determination Data'!$K$4:$AN$415,M$2,FALSE)</f>
        <v>#N/A</v>
      </c>
      <c r="N183" s="87"/>
      <c r="O183" s="87"/>
      <c r="P183" s="87" t="e">
        <f>'5th Cycle Summary-Final'!J183-VLOOKUP(FinalComparison!$G183,'SB35 Determination Data'!$K$4:$AN$415,P$2,FALSE)</f>
        <v>#N/A</v>
      </c>
      <c r="Q183" s="87" t="e">
        <f>'5th Cycle Summary-Final'!K183-VLOOKUP(FinalComparison!$G183,'SB35 Determination Data'!$K$4:$AN$415,Q$2,FALSE)</f>
        <v>#N/A</v>
      </c>
      <c r="R183" s="87" t="e">
        <f>'5th Cycle Summary-Final'!L183-VLOOKUP(FinalComparison!$G183,'SB35 Determination Data'!$K$4:$AN$415,R$2,FALSE)</f>
        <v>#N/A</v>
      </c>
      <c r="S183" s="87" t="e">
        <f>'5th Cycle Summary-Final'!M183-VLOOKUP(FinalComparison!$G183,'SB35 Determination Data'!$K$4:$AN$415,S$2,FALSE)</f>
        <v>#N/A</v>
      </c>
      <c r="T183" s="87" t="e">
        <f>'5th Cycle Summary-Final'!N183-VLOOKUP(FinalComparison!$G183,'SB35 Determination Data'!$K$4:$AN$415,T$2,FALSE)</f>
        <v>#N/A</v>
      </c>
      <c r="U183" s="80"/>
      <c r="V183" s="80"/>
      <c r="W183" s="87" t="e">
        <f>'5th Cycle Summary-Final'!O183-VLOOKUP(FinalComparison!$G183,'SB35 Determination Data'!$K$4:$AN$415,W$2,FALSE)</f>
        <v>#N/A</v>
      </c>
      <c r="X183" s="80"/>
      <c r="Y183" s="87" t="e">
        <f>'5th Cycle Summary-Final'!P183-VLOOKUP(FinalComparison!$G183,'SB35 Determination Data'!$K$4:$AN$415,Y$2,FALSE)</f>
        <v>#N/A</v>
      </c>
      <c r="Z183" s="87" t="e">
        <f>'5th Cycle Summary-Final'!Q183-VLOOKUP(FinalComparison!$G183,'SB35 Determination Data'!$K$4:$AN$415,Z$2,FALSE)</f>
        <v>#N/A</v>
      </c>
      <c r="AA183" s="87" t="e">
        <f>'5th Cycle Summary-Final'!R183-VLOOKUP(FinalComparison!$G183,'SB35 Determination Data'!$K$4:$AN$415,AA$2,FALSE)</f>
        <v>#N/A</v>
      </c>
      <c r="AB183" s="87" t="e">
        <f>'5th Cycle Summary-Final'!S183-VLOOKUP(FinalComparison!$G183,'SB35 Determination Data'!$K$4:$AN$415,AB$2,FALSE)</f>
        <v>#N/A</v>
      </c>
      <c r="AC183" s="87" t="e">
        <f>'5th Cycle Summary-Final'!T183-VLOOKUP(FinalComparison!$G183,'SB35 Determination Data'!$K$4:$AN$415,AC$2,FALSE)</f>
        <v>#N/A</v>
      </c>
      <c r="AD183" s="87" t="e">
        <f>'5th Cycle Summary-Final'!U183-VLOOKUP(FinalComparison!$G183,'SB35 Determination Data'!$K$4:$AN$415,AD$2,FALSE)</f>
        <v>#N/A</v>
      </c>
      <c r="AE183" s="87" t="e">
        <f>'5th Cycle Summary-Final'!V183-VLOOKUP(FinalComparison!$G183,'SB35 Determination Data'!$K$4:$AN$415,AE$2,FALSE)</f>
        <v>#N/A</v>
      </c>
      <c r="AF183" s="87" t="e">
        <f>'5th Cycle Summary-Final'!W183-VLOOKUP(FinalComparison!$G183,'SB35 Determination Data'!$K$4:$AN$415,AF$2,FALSE)</f>
        <v>#N/A</v>
      </c>
    </row>
    <row r="184" spans="1:32" ht="12.75" customHeight="1" x14ac:dyDescent="0.15">
      <c r="A184" t="s">
        <v>273</v>
      </c>
      <c r="F184" t="s">
        <v>144</v>
      </c>
      <c r="G184" t="s">
        <v>274</v>
      </c>
      <c r="H184" s="87">
        <f>'5th Cycle Summary-Final'!D184-VLOOKUP(FinalComparison!$G184,'SB35 Determination Data'!$K$4:$AN$415,H$2,FALSE)</f>
        <v>201</v>
      </c>
      <c r="I184" s="87">
        <f>'5th Cycle Summary-Final'!E184-VLOOKUP(FinalComparison!$G184,'SB35 Determination Data'!$K$4:$AN$415,I$2,FALSE)</f>
        <v>0</v>
      </c>
      <c r="J184" s="87">
        <f>'5th Cycle Summary-Final'!F184-VLOOKUP(FinalComparison!$G184,'SB35 Determination Data'!$K$4:$AN$415,J$2,FALSE)</f>
        <v>0</v>
      </c>
      <c r="K184" s="87">
        <f>'5th Cycle Summary-Final'!G184-VLOOKUP(FinalComparison!$G184,'SB35 Determination Data'!$K$4:$AN$415,K$2,FALSE)</f>
        <v>0</v>
      </c>
      <c r="L184" s="87">
        <f>'5th Cycle Summary-Final'!H184-VLOOKUP(FinalComparison!$G184,'SB35 Determination Data'!$K$4:$AN$415,L$2,FALSE)</f>
        <v>127</v>
      </c>
      <c r="M184" s="87">
        <f>'5th Cycle Summary-Final'!I184-VLOOKUP(FinalComparison!$G184,'SB35 Determination Data'!$K$4:$AN$415,M$2,FALSE)</f>
        <v>-8.8269841269841258</v>
      </c>
      <c r="N184" s="87"/>
      <c r="O184" s="87"/>
      <c r="P184" s="87">
        <f>'5th Cycle Summary-Final'!J184-VLOOKUP(FinalComparison!$G184,'SB35 Determination Data'!$K$4:$AN$415,P$2,FALSE)</f>
        <v>73</v>
      </c>
      <c r="Q184" s="87">
        <f>'5th Cycle Summary-Final'!K184-VLOOKUP(FinalComparison!$G184,'SB35 Determination Data'!$K$4:$AN$415,Q$2,FALSE)</f>
        <v>0</v>
      </c>
      <c r="R184" s="87">
        <f>'5th Cycle Summary-Final'!L184-VLOOKUP(FinalComparison!$G184,'SB35 Determination Data'!$K$4:$AN$415,R$2,FALSE)</f>
        <v>0</v>
      </c>
      <c r="S184" s="87">
        <f>'5th Cycle Summary-Final'!M184-VLOOKUP(FinalComparison!$G184,'SB35 Determination Data'!$K$4:$AN$415,S$2,FALSE)</f>
        <v>0</v>
      </c>
      <c r="T184" s="87">
        <f>'5th Cycle Summary-Final'!N184-VLOOKUP(FinalComparison!$G184,'SB35 Determination Data'!$K$4:$AN$415,T$2,FALSE)</f>
        <v>0</v>
      </c>
      <c r="U184" s="80"/>
      <c r="V184" s="80"/>
      <c r="W184" s="87">
        <f>'5th Cycle Summary-Final'!O184-VLOOKUP(FinalComparison!$G184,'SB35 Determination Data'!$K$4:$AN$415,W$2,FALSE)</f>
        <v>-43.669642857142854</v>
      </c>
      <c r="X184" s="80"/>
      <c r="Y184" s="87">
        <f>'5th Cycle Summary-Final'!P184-VLOOKUP(FinalComparison!$G184,'SB35 Determination Data'!$K$4:$AN$415,Y$2,FALSE)</f>
        <v>0</v>
      </c>
      <c r="Z184" s="87">
        <f>'5th Cycle Summary-Final'!Q184-VLOOKUP(FinalComparison!$G184,'SB35 Determination Data'!$K$4:$AN$415,Z$2,FALSE)</f>
        <v>415</v>
      </c>
      <c r="AA184" s="87">
        <f>'5th Cycle Summary-Final'!R184-VLOOKUP(FinalComparison!$G184,'SB35 Determination Data'!$K$4:$AN$415,AA$2,FALSE)</f>
        <v>0</v>
      </c>
      <c r="AB184" s="87">
        <f>'5th Cycle Summary-Final'!S184-VLOOKUP(FinalComparison!$G184,'SB35 Determination Data'!$K$4:$AN$415,AB$2,FALSE)</f>
        <v>59.285714285714292</v>
      </c>
      <c r="AC184" s="87">
        <f>'5th Cycle Summary-Final'!T184-VLOOKUP(FinalComparison!$G184,'SB35 Determination Data'!$K$4:$AN$415,AC$2,FALSE)</f>
        <v>2</v>
      </c>
      <c r="AD184" s="87">
        <f>'5th Cycle Summary-Final'!U184-VLOOKUP(FinalComparison!$G184,'SB35 Determination Data'!$K$4:$AN$415,AD$2,FALSE)</f>
        <v>0</v>
      </c>
      <c r="AE184" s="87">
        <f>'5th Cycle Summary-Final'!V184-VLOOKUP(FinalComparison!$G184,'SB35 Determination Data'!$K$4:$AN$415,AE$2,FALSE)</f>
        <v>2</v>
      </c>
      <c r="AF184" s="87">
        <f>'5th Cycle Summary-Final'!W184-VLOOKUP(FinalComparison!$G184,'SB35 Determination Data'!$K$4:$AN$415,AF$2,FALSE)</f>
        <v>0</v>
      </c>
    </row>
    <row r="185" spans="1:32" ht="12.75" customHeight="1" x14ac:dyDescent="0.15">
      <c r="A185" t="s">
        <v>273</v>
      </c>
      <c r="F185" t="s">
        <v>144</v>
      </c>
      <c r="G185" t="s">
        <v>275</v>
      </c>
      <c r="H185" s="87">
        <f>'5th Cycle Summary-Final'!D185-VLOOKUP(FinalComparison!$G185,'SB35 Determination Data'!$K$4:$AN$415,H$2,FALSE)</f>
        <v>0</v>
      </c>
      <c r="I185" s="87">
        <f>'5th Cycle Summary-Final'!E185-VLOOKUP(FinalComparison!$G185,'SB35 Determination Data'!$K$4:$AN$415,I$2,FALSE)</f>
        <v>0</v>
      </c>
      <c r="J185" s="87">
        <f>'5th Cycle Summary-Final'!F185-VLOOKUP(FinalComparison!$G185,'SB35 Determination Data'!$K$4:$AN$415,J$2,FALSE)</f>
        <v>0</v>
      </c>
      <c r="K185" s="87">
        <f>'5th Cycle Summary-Final'!G185-VLOOKUP(FinalComparison!$G185,'SB35 Determination Data'!$K$4:$AN$415,K$2,FALSE)</f>
        <v>0</v>
      </c>
      <c r="L185" s="87">
        <f>'5th Cycle Summary-Final'!H185-VLOOKUP(FinalComparison!$G185,'SB35 Determination Data'!$K$4:$AN$415,L$2,FALSE)</f>
        <v>0</v>
      </c>
      <c r="M185" s="87">
        <f>'5th Cycle Summary-Final'!I185-VLOOKUP(FinalComparison!$G185,'SB35 Determination Data'!$K$4:$AN$415,M$2,FALSE)</f>
        <v>0</v>
      </c>
      <c r="N185" s="87"/>
      <c r="O185" s="87"/>
      <c r="P185" s="87">
        <f>'5th Cycle Summary-Final'!J185-VLOOKUP(FinalComparison!$G185,'SB35 Determination Data'!$K$4:$AN$415,P$2,FALSE)</f>
        <v>0</v>
      </c>
      <c r="Q185" s="87">
        <f>'5th Cycle Summary-Final'!K185-VLOOKUP(FinalComparison!$G185,'SB35 Determination Data'!$K$4:$AN$415,Q$2,FALSE)</f>
        <v>0</v>
      </c>
      <c r="R185" s="87">
        <f>'5th Cycle Summary-Final'!L185-VLOOKUP(FinalComparison!$G185,'SB35 Determination Data'!$K$4:$AN$415,R$2,FALSE)</f>
        <v>0</v>
      </c>
      <c r="S185" s="87">
        <f>'5th Cycle Summary-Final'!M185-VLOOKUP(FinalComparison!$G185,'SB35 Determination Data'!$K$4:$AN$415,S$2,FALSE)</f>
        <v>0</v>
      </c>
      <c r="T185" s="87">
        <f>'5th Cycle Summary-Final'!N185-VLOOKUP(FinalComparison!$G185,'SB35 Determination Data'!$K$4:$AN$415,T$2,FALSE)</f>
        <v>0</v>
      </c>
      <c r="U185" s="80"/>
      <c r="V185" s="80"/>
      <c r="W185" s="87">
        <f>'5th Cycle Summary-Final'!O185-VLOOKUP(FinalComparison!$G185,'SB35 Determination Data'!$K$4:$AN$415,W$2,FALSE)</f>
        <v>0</v>
      </c>
      <c r="X185" s="80"/>
      <c r="Y185" s="87">
        <f>'5th Cycle Summary-Final'!P185-VLOOKUP(FinalComparison!$G185,'SB35 Determination Data'!$K$4:$AN$415,Y$2,FALSE)</f>
        <v>0</v>
      </c>
      <c r="Z185" s="87">
        <f>'5th Cycle Summary-Final'!Q185-VLOOKUP(FinalComparison!$G185,'SB35 Determination Data'!$K$4:$AN$415,Z$2,FALSE)</f>
        <v>0</v>
      </c>
      <c r="AA185" s="87">
        <f>'5th Cycle Summary-Final'!R185-VLOOKUP(FinalComparison!$G185,'SB35 Determination Data'!$K$4:$AN$415,AA$2,FALSE)</f>
        <v>0</v>
      </c>
      <c r="AB185" s="87">
        <f>'5th Cycle Summary-Final'!S185-VLOOKUP(FinalComparison!$G185,'SB35 Determination Data'!$K$4:$AN$415,AB$2,FALSE)</f>
        <v>0</v>
      </c>
      <c r="AC185" s="87">
        <f>'5th Cycle Summary-Final'!T185-VLOOKUP(FinalComparison!$G185,'SB35 Determination Data'!$K$4:$AN$415,AC$2,FALSE)</f>
        <v>0</v>
      </c>
      <c r="AD185" s="87">
        <f>'5th Cycle Summary-Final'!U185-VLOOKUP(FinalComparison!$G185,'SB35 Determination Data'!$K$4:$AN$415,AD$2,FALSE)</f>
        <v>0</v>
      </c>
      <c r="AE185" s="87">
        <f>'5th Cycle Summary-Final'!V185-VLOOKUP(FinalComparison!$G185,'SB35 Determination Data'!$K$4:$AN$415,AE$2,FALSE)</f>
        <v>0</v>
      </c>
      <c r="AF185" s="87">
        <f>'5th Cycle Summary-Final'!W185-VLOOKUP(FinalComparison!$G185,'SB35 Determination Data'!$K$4:$AN$415,AF$2,FALSE)</f>
        <v>0</v>
      </c>
    </row>
    <row r="186" spans="1:32" ht="12.75" customHeight="1" x14ac:dyDescent="0.15">
      <c r="A186" t="s">
        <v>273</v>
      </c>
      <c r="F186" t="s">
        <v>144</v>
      </c>
      <c r="G186" t="s">
        <v>276</v>
      </c>
      <c r="H186" s="87">
        <f>'5th Cycle Summary-Final'!D186-VLOOKUP(FinalComparison!$G186,'SB35 Determination Data'!$K$4:$AN$415,H$2,FALSE)</f>
        <v>10</v>
      </c>
      <c r="I186" s="87">
        <f>'5th Cycle Summary-Final'!E186-VLOOKUP(FinalComparison!$G186,'SB35 Determination Data'!$K$4:$AN$415,I$2,FALSE)</f>
        <v>0</v>
      </c>
      <c r="J186" s="87">
        <f>'5th Cycle Summary-Final'!F186-VLOOKUP(FinalComparison!$G186,'SB35 Determination Data'!$K$4:$AN$415,J$2,FALSE)</f>
        <v>0</v>
      </c>
      <c r="K186" s="87">
        <f>'5th Cycle Summary-Final'!G186-VLOOKUP(FinalComparison!$G186,'SB35 Determination Data'!$K$4:$AN$415,K$2,FALSE)</f>
        <v>0</v>
      </c>
      <c r="L186" s="87">
        <f>'5th Cycle Summary-Final'!H186-VLOOKUP(FinalComparison!$G186,'SB35 Determination Data'!$K$4:$AN$415,L$2,FALSE)</f>
        <v>10</v>
      </c>
      <c r="M186" s="87">
        <f>'5th Cycle Summary-Final'!I186-VLOOKUP(FinalComparison!$G186,'SB35 Determination Data'!$K$4:$AN$415,M$2,FALSE)</f>
        <v>0</v>
      </c>
      <c r="N186" s="87"/>
      <c r="O186" s="87"/>
      <c r="P186" s="87">
        <f>'5th Cycle Summary-Final'!J186-VLOOKUP(FinalComparison!$G186,'SB35 Determination Data'!$K$4:$AN$415,P$2,FALSE)</f>
        <v>0</v>
      </c>
      <c r="Q186" s="87">
        <f>'5th Cycle Summary-Final'!K186-VLOOKUP(FinalComparison!$G186,'SB35 Determination Data'!$K$4:$AN$415,Q$2,FALSE)</f>
        <v>0</v>
      </c>
      <c r="R186" s="87">
        <f>'5th Cycle Summary-Final'!L186-VLOOKUP(FinalComparison!$G186,'SB35 Determination Data'!$K$4:$AN$415,R$2,FALSE)</f>
        <v>0</v>
      </c>
      <c r="S186" s="87">
        <f>'5th Cycle Summary-Final'!M186-VLOOKUP(FinalComparison!$G186,'SB35 Determination Data'!$K$4:$AN$415,S$2,FALSE)</f>
        <v>0</v>
      </c>
      <c r="T186" s="87">
        <f>'5th Cycle Summary-Final'!N186-VLOOKUP(FinalComparison!$G186,'SB35 Determination Data'!$K$4:$AN$415,T$2,FALSE)</f>
        <v>0</v>
      </c>
      <c r="U186" s="80"/>
      <c r="V186" s="80"/>
      <c r="W186" s="87">
        <f>'5th Cycle Summary-Final'!O186-VLOOKUP(FinalComparison!$G186,'SB35 Determination Data'!$K$4:$AN$415,W$2,FALSE)</f>
        <v>0</v>
      </c>
      <c r="X186" s="80"/>
      <c r="Y186" s="87">
        <f>'5th Cycle Summary-Final'!P186-VLOOKUP(FinalComparison!$G186,'SB35 Determination Data'!$K$4:$AN$415,Y$2,FALSE)</f>
        <v>0</v>
      </c>
      <c r="Z186" s="87">
        <f>'5th Cycle Summary-Final'!Q186-VLOOKUP(FinalComparison!$G186,'SB35 Determination Data'!$K$4:$AN$415,Z$2,FALSE)</f>
        <v>0</v>
      </c>
      <c r="AA186" s="87">
        <f>'5th Cycle Summary-Final'!R186-VLOOKUP(FinalComparison!$G186,'SB35 Determination Data'!$K$4:$AN$415,AA$2,FALSE)</f>
        <v>0</v>
      </c>
      <c r="AB186" s="87">
        <f>'5th Cycle Summary-Final'!S186-VLOOKUP(FinalComparison!$G186,'SB35 Determination Data'!$K$4:$AN$415,AB$2,FALSE)</f>
        <v>0</v>
      </c>
      <c r="AC186" s="87">
        <f>'5th Cycle Summary-Final'!T186-VLOOKUP(FinalComparison!$G186,'SB35 Determination Data'!$K$4:$AN$415,AC$2,FALSE)</f>
        <v>0</v>
      </c>
      <c r="AD186" s="87">
        <f>'5th Cycle Summary-Final'!U186-VLOOKUP(FinalComparison!$G186,'SB35 Determination Data'!$K$4:$AN$415,AD$2,FALSE)</f>
        <v>-549</v>
      </c>
      <c r="AE186" s="87">
        <f>'5th Cycle Summary-Final'!V186-VLOOKUP(FinalComparison!$G186,'SB35 Determination Data'!$K$4:$AN$415,AE$2,FALSE)</f>
        <v>0</v>
      </c>
      <c r="AF186" s="87">
        <f>'5th Cycle Summary-Final'!W186-VLOOKUP(FinalComparison!$G186,'SB35 Determination Data'!$K$4:$AN$415,AF$2,FALSE)</f>
        <v>-0.69936305732484083</v>
      </c>
    </row>
    <row r="187" spans="1:32" ht="12.75" customHeight="1" x14ac:dyDescent="0.15">
      <c r="A187" t="s">
        <v>273</v>
      </c>
      <c r="F187" t="s">
        <v>144</v>
      </c>
      <c r="G187" t="s">
        <v>277</v>
      </c>
      <c r="H187" s="87">
        <f>'5th Cycle Summary-Final'!D187-VLOOKUP(FinalComparison!$G187,'SB35 Determination Data'!$K$4:$AN$415,H$2,FALSE)</f>
        <v>0</v>
      </c>
      <c r="I187" s="87">
        <f>'5th Cycle Summary-Final'!E187-VLOOKUP(FinalComparison!$G187,'SB35 Determination Data'!$K$4:$AN$415,I$2,FALSE)</f>
        <v>-21</v>
      </c>
      <c r="J187" s="87">
        <f>'5th Cycle Summary-Final'!F187-VLOOKUP(FinalComparison!$G187,'SB35 Determination Data'!$K$4:$AN$415,J$2,FALSE)</f>
        <v>-21</v>
      </c>
      <c r="K187" s="87">
        <f>'5th Cycle Summary-Final'!G187-VLOOKUP(FinalComparison!$G187,'SB35 Determination Data'!$K$4:$AN$415,K$2,FALSE)</f>
        <v>0</v>
      </c>
      <c r="L187" s="87">
        <f>'5th Cycle Summary-Final'!H187-VLOOKUP(FinalComparison!$G187,'SB35 Determination Data'!$K$4:$AN$415,L$2,FALSE)</f>
        <v>21</v>
      </c>
      <c r="M187" s="87">
        <f>'5th Cycle Summary-Final'!I187-VLOOKUP(FinalComparison!$G187,'SB35 Determination Data'!$K$4:$AN$415,M$2,FALSE)</f>
        <v>-0.27631578947368424</v>
      </c>
      <c r="N187" s="87"/>
      <c r="O187" s="87"/>
      <c r="P187" s="87">
        <f>'5th Cycle Summary-Final'!J187-VLOOKUP(FinalComparison!$G187,'SB35 Determination Data'!$K$4:$AN$415,P$2,FALSE)</f>
        <v>0</v>
      </c>
      <c r="Q187" s="87">
        <f>'5th Cycle Summary-Final'!K187-VLOOKUP(FinalComparison!$G187,'SB35 Determination Data'!$K$4:$AN$415,Q$2,FALSE)</f>
        <v>-49</v>
      </c>
      <c r="R187" s="87">
        <f>'5th Cycle Summary-Final'!L187-VLOOKUP(FinalComparison!$G187,'SB35 Determination Data'!$K$4:$AN$415,R$2,FALSE)</f>
        <v>-49</v>
      </c>
      <c r="S187" s="87">
        <f>'5th Cycle Summary-Final'!M187-VLOOKUP(FinalComparison!$G187,'SB35 Determination Data'!$K$4:$AN$415,S$2,FALSE)</f>
        <v>0</v>
      </c>
      <c r="T187" s="87">
        <f>'5th Cycle Summary-Final'!N187-VLOOKUP(FinalComparison!$G187,'SB35 Determination Data'!$K$4:$AN$415,T$2,FALSE)</f>
        <v>49</v>
      </c>
      <c r="U187" s="80"/>
      <c r="V187" s="80"/>
      <c r="W187" s="87">
        <f>'5th Cycle Summary-Final'!O187-VLOOKUP(FinalComparison!$G187,'SB35 Determination Data'!$K$4:$AN$415,W$2,FALSE)</f>
        <v>-0.92452830188679247</v>
      </c>
      <c r="X187" s="80"/>
      <c r="Y187" s="87">
        <f>'5th Cycle Summary-Final'!P187-VLOOKUP(FinalComparison!$G187,'SB35 Determination Data'!$K$4:$AN$415,Y$2,FALSE)</f>
        <v>0</v>
      </c>
      <c r="Z187" s="87">
        <f>'5th Cycle Summary-Final'!Q187-VLOOKUP(FinalComparison!$G187,'SB35 Determination Data'!$K$4:$AN$415,Z$2,FALSE)</f>
        <v>-181</v>
      </c>
      <c r="AA187" s="87">
        <f>'5th Cycle Summary-Final'!R187-VLOOKUP(FinalComparison!$G187,'SB35 Determination Data'!$K$4:$AN$415,AA$2,FALSE)</f>
        <v>62</v>
      </c>
      <c r="AB187" s="87">
        <f>'5th Cycle Summary-Final'!S187-VLOOKUP(FinalComparison!$G187,'SB35 Determination Data'!$K$4:$AN$415,AB$2,FALSE)</f>
        <v>-2.9193548387096775</v>
      </c>
      <c r="AC187" s="87">
        <f>'5th Cycle Summary-Final'!T187-VLOOKUP(FinalComparison!$G187,'SB35 Determination Data'!$K$4:$AN$415,AC$2,FALSE)</f>
        <v>0</v>
      </c>
      <c r="AD187" s="87">
        <f>'5th Cycle Summary-Final'!U187-VLOOKUP(FinalComparison!$G187,'SB35 Determination Data'!$K$4:$AN$415,AD$2,FALSE)</f>
        <v>-155</v>
      </c>
      <c r="AE187" s="87">
        <f>'5th Cycle Summary-Final'!V187-VLOOKUP(FinalComparison!$G187,'SB35 Determination Data'!$K$4:$AN$415,AE$2,FALSE)</f>
        <v>122</v>
      </c>
      <c r="AF187" s="87">
        <f>'5th Cycle Summary-Final'!W187-VLOOKUP(FinalComparison!$G187,'SB35 Determination Data'!$K$4:$AN$415,AF$2,FALSE)</f>
        <v>-1.0472972972972974</v>
      </c>
    </row>
    <row r="188" spans="1:32" ht="12.75" customHeight="1" x14ac:dyDescent="0.15">
      <c r="A188" t="s">
        <v>273</v>
      </c>
      <c r="F188" t="s">
        <v>144</v>
      </c>
      <c r="G188" t="s">
        <v>278</v>
      </c>
      <c r="H188" s="87">
        <f>'5th Cycle Summary-Final'!D188-VLOOKUP(FinalComparison!$G188,'SB35 Determination Data'!$K$4:$AN$415,H$2,FALSE)</f>
        <v>0</v>
      </c>
      <c r="I188" s="87">
        <f>'5th Cycle Summary-Final'!E188-VLOOKUP(FinalComparison!$G188,'SB35 Determination Data'!$K$4:$AN$415,I$2,FALSE)</f>
        <v>0</v>
      </c>
      <c r="J188" s="87">
        <f>'5th Cycle Summary-Final'!F188-VLOOKUP(FinalComparison!$G188,'SB35 Determination Data'!$K$4:$AN$415,J$2,FALSE)</f>
        <v>0</v>
      </c>
      <c r="K188" s="87">
        <f>'5th Cycle Summary-Final'!G188-VLOOKUP(FinalComparison!$G188,'SB35 Determination Data'!$K$4:$AN$415,K$2,FALSE)</f>
        <v>0</v>
      </c>
      <c r="L188" s="87">
        <f>'5th Cycle Summary-Final'!H188-VLOOKUP(FinalComparison!$G188,'SB35 Determination Data'!$K$4:$AN$415,L$2,FALSE)</f>
        <v>0</v>
      </c>
      <c r="M188" s="87">
        <f>'5th Cycle Summary-Final'!I188-VLOOKUP(FinalComparison!$G188,'SB35 Determination Data'!$K$4:$AN$415,M$2,FALSE)</f>
        <v>0</v>
      </c>
      <c r="N188" s="87"/>
      <c r="O188" s="87"/>
      <c r="P188" s="87">
        <f>'5th Cycle Summary-Final'!J188-VLOOKUP(FinalComparison!$G188,'SB35 Determination Data'!$K$4:$AN$415,P$2,FALSE)</f>
        <v>0</v>
      </c>
      <c r="Q188" s="87">
        <f>'5th Cycle Summary-Final'!K188-VLOOKUP(FinalComparison!$G188,'SB35 Determination Data'!$K$4:$AN$415,Q$2,FALSE)</f>
        <v>0</v>
      </c>
      <c r="R188" s="87">
        <f>'5th Cycle Summary-Final'!L188-VLOOKUP(FinalComparison!$G188,'SB35 Determination Data'!$K$4:$AN$415,R$2,FALSE)</f>
        <v>0</v>
      </c>
      <c r="S188" s="87">
        <f>'5th Cycle Summary-Final'!M188-VLOOKUP(FinalComparison!$G188,'SB35 Determination Data'!$K$4:$AN$415,S$2,FALSE)</f>
        <v>0</v>
      </c>
      <c r="T188" s="87">
        <f>'5th Cycle Summary-Final'!N188-VLOOKUP(FinalComparison!$G188,'SB35 Determination Data'!$K$4:$AN$415,T$2,FALSE)</f>
        <v>0</v>
      </c>
      <c r="U188" s="80"/>
      <c r="V188" s="80"/>
      <c r="W188" s="87">
        <f>'5th Cycle Summary-Final'!O188-VLOOKUP(FinalComparison!$G188,'SB35 Determination Data'!$K$4:$AN$415,W$2,FALSE)</f>
        <v>0</v>
      </c>
      <c r="X188" s="80"/>
      <c r="Y188" s="87">
        <f>'5th Cycle Summary-Final'!P188-VLOOKUP(FinalComparison!$G188,'SB35 Determination Data'!$K$4:$AN$415,Y$2,FALSE)</f>
        <v>0</v>
      </c>
      <c r="Z188" s="87">
        <f>'5th Cycle Summary-Final'!Q188-VLOOKUP(FinalComparison!$G188,'SB35 Determination Data'!$K$4:$AN$415,Z$2,FALSE)</f>
        <v>0</v>
      </c>
      <c r="AA188" s="87">
        <f>'5th Cycle Summary-Final'!R188-VLOOKUP(FinalComparison!$G188,'SB35 Determination Data'!$K$4:$AN$415,AA$2,FALSE)</f>
        <v>0</v>
      </c>
      <c r="AB188" s="87" t="e">
        <f>'5th Cycle Summary-Final'!S188-VLOOKUP(FinalComparison!$G188,'SB35 Determination Data'!$K$4:$AN$415,AB$2,FALSE)</f>
        <v>#DIV/0!</v>
      </c>
      <c r="AC188" s="87">
        <f>'5th Cycle Summary-Final'!T188-VLOOKUP(FinalComparison!$G188,'SB35 Determination Data'!$K$4:$AN$415,AC$2,FALSE)</f>
        <v>0</v>
      </c>
      <c r="AD188" s="87">
        <f>'5th Cycle Summary-Final'!U188-VLOOKUP(FinalComparison!$G188,'SB35 Determination Data'!$K$4:$AN$415,AD$2,FALSE)</f>
        <v>0</v>
      </c>
      <c r="AE188" s="87">
        <f>'5th Cycle Summary-Final'!V188-VLOOKUP(FinalComparison!$G188,'SB35 Determination Data'!$K$4:$AN$415,AE$2,FALSE)</f>
        <v>0</v>
      </c>
      <c r="AF188" s="87" t="e">
        <f>'5th Cycle Summary-Final'!W188-VLOOKUP(FinalComparison!$G188,'SB35 Determination Data'!$K$4:$AN$415,AF$2,FALSE)</f>
        <v>#DIV/0!</v>
      </c>
    </row>
    <row r="189" spans="1:32" ht="12.75" customHeight="1" x14ac:dyDescent="0.15">
      <c r="A189" t="s">
        <v>273</v>
      </c>
      <c r="F189" t="s">
        <v>144</v>
      </c>
      <c r="G189" t="s">
        <v>279</v>
      </c>
      <c r="H189" s="87">
        <f>'5th Cycle Summary-Final'!D189-VLOOKUP(FinalComparison!$G189,'SB35 Determination Data'!$K$4:$AN$415,H$2,FALSE)</f>
        <v>0</v>
      </c>
      <c r="I189" s="87">
        <f>'5th Cycle Summary-Final'!E189-VLOOKUP(FinalComparison!$G189,'SB35 Determination Data'!$K$4:$AN$415,I$2,FALSE)</f>
        <v>0</v>
      </c>
      <c r="J189" s="87">
        <f>'5th Cycle Summary-Final'!F189-VLOOKUP(FinalComparison!$G189,'SB35 Determination Data'!$K$4:$AN$415,J$2,FALSE)</f>
        <v>0</v>
      </c>
      <c r="K189" s="87">
        <f>'5th Cycle Summary-Final'!G189-VLOOKUP(FinalComparison!$G189,'SB35 Determination Data'!$K$4:$AN$415,K$2,FALSE)</f>
        <v>0</v>
      </c>
      <c r="L189" s="87">
        <f>'5th Cycle Summary-Final'!H189-VLOOKUP(FinalComparison!$G189,'SB35 Determination Data'!$K$4:$AN$415,L$2,FALSE)</f>
        <v>0</v>
      </c>
      <c r="M189" s="87">
        <f>'5th Cycle Summary-Final'!I189-VLOOKUP(FinalComparison!$G189,'SB35 Determination Data'!$K$4:$AN$415,M$2,FALSE)</f>
        <v>0</v>
      </c>
      <c r="N189" s="87"/>
      <c r="O189" s="87"/>
      <c r="P189" s="87">
        <f>'5th Cycle Summary-Final'!J189-VLOOKUP(FinalComparison!$G189,'SB35 Determination Data'!$K$4:$AN$415,P$2,FALSE)</f>
        <v>0</v>
      </c>
      <c r="Q189" s="87">
        <f>'5th Cycle Summary-Final'!K189-VLOOKUP(FinalComparison!$G189,'SB35 Determination Data'!$K$4:$AN$415,Q$2,FALSE)</f>
        <v>0</v>
      </c>
      <c r="R189" s="87">
        <f>'5th Cycle Summary-Final'!L189-VLOOKUP(FinalComparison!$G189,'SB35 Determination Data'!$K$4:$AN$415,R$2,FALSE)</f>
        <v>0</v>
      </c>
      <c r="S189" s="87">
        <f>'5th Cycle Summary-Final'!M189-VLOOKUP(FinalComparison!$G189,'SB35 Determination Data'!$K$4:$AN$415,S$2,FALSE)</f>
        <v>0</v>
      </c>
      <c r="T189" s="87">
        <f>'5th Cycle Summary-Final'!N189-VLOOKUP(FinalComparison!$G189,'SB35 Determination Data'!$K$4:$AN$415,T$2,FALSE)</f>
        <v>0</v>
      </c>
      <c r="U189" s="80"/>
      <c r="V189" s="80"/>
      <c r="W189" s="87">
        <f>'5th Cycle Summary-Final'!O189-VLOOKUP(FinalComparison!$G189,'SB35 Determination Data'!$K$4:$AN$415,W$2,FALSE)</f>
        <v>0</v>
      </c>
      <c r="X189" s="80"/>
      <c r="Y189" s="87">
        <f>'5th Cycle Summary-Final'!P189-VLOOKUP(FinalComparison!$G189,'SB35 Determination Data'!$K$4:$AN$415,Y$2,FALSE)</f>
        <v>0</v>
      </c>
      <c r="Z189" s="87">
        <f>'5th Cycle Summary-Final'!Q189-VLOOKUP(FinalComparison!$G189,'SB35 Determination Data'!$K$4:$AN$415,Z$2,FALSE)</f>
        <v>0</v>
      </c>
      <c r="AA189" s="87">
        <f>'5th Cycle Summary-Final'!R189-VLOOKUP(FinalComparison!$G189,'SB35 Determination Data'!$K$4:$AN$415,AA$2,FALSE)</f>
        <v>0</v>
      </c>
      <c r="AB189" s="87">
        <f>'5th Cycle Summary-Final'!S189-VLOOKUP(FinalComparison!$G189,'SB35 Determination Data'!$K$4:$AN$415,AB$2,FALSE)</f>
        <v>0</v>
      </c>
      <c r="AC189" s="87">
        <f>'5th Cycle Summary-Final'!T189-VLOOKUP(FinalComparison!$G189,'SB35 Determination Data'!$K$4:$AN$415,AC$2,FALSE)</f>
        <v>0</v>
      </c>
      <c r="AD189" s="87">
        <f>'5th Cycle Summary-Final'!U189-VLOOKUP(FinalComparison!$G189,'SB35 Determination Data'!$K$4:$AN$415,AD$2,FALSE)</f>
        <v>0</v>
      </c>
      <c r="AE189" s="87">
        <f>'5th Cycle Summary-Final'!V189-VLOOKUP(FinalComparison!$G189,'SB35 Determination Data'!$K$4:$AN$415,AE$2,FALSE)</f>
        <v>0</v>
      </c>
      <c r="AF189" s="87">
        <f>'5th Cycle Summary-Final'!W189-VLOOKUP(FinalComparison!$G189,'SB35 Determination Data'!$K$4:$AN$415,AF$2,FALSE)</f>
        <v>0</v>
      </c>
    </row>
    <row r="190" spans="1:32" ht="12.75" customHeight="1" x14ac:dyDescent="0.15">
      <c r="A190" t="s">
        <v>273</v>
      </c>
      <c r="F190" t="s">
        <v>144</v>
      </c>
      <c r="G190" t="s">
        <v>280</v>
      </c>
      <c r="H190" s="87">
        <f>'5th Cycle Summary-Final'!D190-VLOOKUP(FinalComparison!$G190,'SB35 Determination Data'!$K$4:$AN$415,H$2,FALSE)</f>
        <v>0</v>
      </c>
      <c r="I190" s="87">
        <f>'5th Cycle Summary-Final'!E190-VLOOKUP(FinalComparison!$G190,'SB35 Determination Data'!$K$4:$AN$415,I$2,FALSE)</f>
        <v>0</v>
      </c>
      <c r="J190" s="87">
        <f>'5th Cycle Summary-Final'!F190-VLOOKUP(FinalComparison!$G190,'SB35 Determination Data'!$K$4:$AN$415,J$2,FALSE)</f>
        <v>0</v>
      </c>
      <c r="K190" s="87">
        <f>'5th Cycle Summary-Final'!G190-VLOOKUP(FinalComparison!$G190,'SB35 Determination Data'!$K$4:$AN$415,K$2,FALSE)</f>
        <v>0</v>
      </c>
      <c r="L190" s="87">
        <f>'5th Cycle Summary-Final'!H190-VLOOKUP(FinalComparison!$G190,'SB35 Determination Data'!$K$4:$AN$415,L$2,FALSE)</f>
        <v>0</v>
      </c>
      <c r="M190" s="87">
        <f>'5th Cycle Summary-Final'!I190-VLOOKUP(FinalComparison!$G190,'SB35 Determination Data'!$K$4:$AN$415,M$2,FALSE)</f>
        <v>0</v>
      </c>
      <c r="N190" s="87"/>
      <c r="O190" s="87"/>
      <c r="P190" s="87">
        <f>'5th Cycle Summary-Final'!J190-VLOOKUP(FinalComparison!$G190,'SB35 Determination Data'!$K$4:$AN$415,P$2,FALSE)</f>
        <v>0</v>
      </c>
      <c r="Q190" s="87">
        <f>'5th Cycle Summary-Final'!K190-VLOOKUP(FinalComparison!$G190,'SB35 Determination Data'!$K$4:$AN$415,Q$2,FALSE)</f>
        <v>0</v>
      </c>
      <c r="R190" s="87">
        <f>'5th Cycle Summary-Final'!L190-VLOOKUP(FinalComparison!$G190,'SB35 Determination Data'!$K$4:$AN$415,R$2,FALSE)</f>
        <v>0</v>
      </c>
      <c r="S190" s="87">
        <f>'5th Cycle Summary-Final'!M190-VLOOKUP(FinalComparison!$G190,'SB35 Determination Data'!$K$4:$AN$415,S$2,FALSE)</f>
        <v>0</v>
      </c>
      <c r="T190" s="87">
        <f>'5th Cycle Summary-Final'!N190-VLOOKUP(FinalComparison!$G190,'SB35 Determination Data'!$K$4:$AN$415,T$2,FALSE)</f>
        <v>0</v>
      </c>
      <c r="U190" s="80"/>
      <c r="V190" s="80"/>
      <c r="W190" s="87">
        <f>'5th Cycle Summary-Final'!O190-VLOOKUP(FinalComparison!$G190,'SB35 Determination Data'!$K$4:$AN$415,W$2,FALSE)</f>
        <v>0</v>
      </c>
      <c r="X190" s="80"/>
      <c r="Y190" s="87">
        <f>'5th Cycle Summary-Final'!P190-VLOOKUP(FinalComparison!$G190,'SB35 Determination Data'!$K$4:$AN$415,Y$2,FALSE)</f>
        <v>0</v>
      </c>
      <c r="Z190" s="87">
        <f>'5th Cycle Summary-Final'!Q190-VLOOKUP(FinalComparison!$G190,'SB35 Determination Data'!$K$4:$AN$415,Z$2,FALSE)</f>
        <v>0</v>
      </c>
      <c r="AA190" s="87">
        <f>'5th Cycle Summary-Final'!R190-VLOOKUP(FinalComparison!$G190,'SB35 Determination Data'!$K$4:$AN$415,AA$2,FALSE)</f>
        <v>0</v>
      </c>
      <c r="AB190" s="87">
        <f>'5th Cycle Summary-Final'!S190-VLOOKUP(FinalComparison!$G190,'SB35 Determination Data'!$K$4:$AN$415,AB$2,FALSE)</f>
        <v>0</v>
      </c>
      <c r="AC190" s="87">
        <f>'5th Cycle Summary-Final'!T190-VLOOKUP(FinalComparison!$G190,'SB35 Determination Data'!$K$4:$AN$415,AC$2,FALSE)</f>
        <v>0</v>
      </c>
      <c r="AD190" s="87">
        <f>'5th Cycle Summary-Final'!U190-VLOOKUP(FinalComparison!$G190,'SB35 Determination Data'!$K$4:$AN$415,AD$2,FALSE)</f>
        <v>0</v>
      </c>
      <c r="AE190" s="87">
        <f>'5th Cycle Summary-Final'!V190-VLOOKUP(FinalComparison!$G190,'SB35 Determination Data'!$K$4:$AN$415,AE$2,FALSE)</f>
        <v>0</v>
      </c>
      <c r="AF190" s="87">
        <f>'5th Cycle Summary-Final'!W190-VLOOKUP(FinalComparison!$G190,'SB35 Determination Data'!$K$4:$AN$415,AF$2,FALSE)</f>
        <v>0</v>
      </c>
    </row>
    <row r="191" spans="1:32" ht="12.75" customHeight="1" x14ac:dyDescent="0.15">
      <c r="A191" t="s">
        <v>273</v>
      </c>
      <c r="F191" t="s">
        <v>144</v>
      </c>
      <c r="G191" t="s">
        <v>281</v>
      </c>
      <c r="H191" s="87">
        <f>'5th Cycle Summary-Final'!D191-VLOOKUP(FinalComparison!$G191,'SB35 Determination Data'!$K$4:$AN$415,H$2,FALSE)</f>
        <v>0</v>
      </c>
      <c r="I191" s="87">
        <f>'5th Cycle Summary-Final'!E191-VLOOKUP(FinalComparison!$G191,'SB35 Determination Data'!$K$4:$AN$415,I$2,FALSE)</f>
        <v>0</v>
      </c>
      <c r="J191" s="87">
        <f>'5th Cycle Summary-Final'!F191-VLOOKUP(FinalComparison!$G191,'SB35 Determination Data'!$K$4:$AN$415,J$2,FALSE)</f>
        <v>0</v>
      </c>
      <c r="K191" s="87">
        <f>'5th Cycle Summary-Final'!G191-VLOOKUP(FinalComparison!$G191,'SB35 Determination Data'!$K$4:$AN$415,K$2,FALSE)</f>
        <v>0</v>
      </c>
      <c r="L191" s="87">
        <f>'5th Cycle Summary-Final'!H191-VLOOKUP(FinalComparison!$G191,'SB35 Determination Data'!$K$4:$AN$415,L$2,FALSE)</f>
        <v>0</v>
      </c>
      <c r="M191" s="87">
        <f>'5th Cycle Summary-Final'!I191-VLOOKUP(FinalComparison!$G191,'SB35 Determination Data'!$K$4:$AN$415,M$2,FALSE)</f>
        <v>0</v>
      </c>
      <c r="N191" s="87"/>
      <c r="O191" s="87"/>
      <c r="P191" s="87">
        <f>'5th Cycle Summary-Final'!J191-VLOOKUP(FinalComparison!$G191,'SB35 Determination Data'!$K$4:$AN$415,P$2,FALSE)</f>
        <v>0</v>
      </c>
      <c r="Q191" s="87">
        <f>'5th Cycle Summary-Final'!K191-VLOOKUP(FinalComparison!$G191,'SB35 Determination Data'!$K$4:$AN$415,Q$2,FALSE)</f>
        <v>0</v>
      </c>
      <c r="R191" s="87">
        <f>'5th Cycle Summary-Final'!L191-VLOOKUP(FinalComparison!$G191,'SB35 Determination Data'!$K$4:$AN$415,R$2,FALSE)</f>
        <v>0</v>
      </c>
      <c r="S191" s="87">
        <f>'5th Cycle Summary-Final'!M191-VLOOKUP(FinalComparison!$G191,'SB35 Determination Data'!$K$4:$AN$415,S$2,FALSE)</f>
        <v>0</v>
      </c>
      <c r="T191" s="87">
        <f>'5th Cycle Summary-Final'!N191-VLOOKUP(FinalComparison!$G191,'SB35 Determination Data'!$K$4:$AN$415,T$2,FALSE)</f>
        <v>0</v>
      </c>
      <c r="U191" s="80"/>
      <c r="V191" s="80"/>
      <c r="W191" s="87">
        <f>'5th Cycle Summary-Final'!O191-VLOOKUP(FinalComparison!$G191,'SB35 Determination Data'!$K$4:$AN$415,W$2,FALSE)</f>
        <v>0</v>
      </c>
      <c r="X191" s="80"/>
      <c r="Y191" s="87">
        <f>'5th Cycle Summary-Final'!P191-VLOOKUP(FinalComparison!$G191,'SB35 Determination Data'!$K$4:$AN$415,Y$2,FALSE)</f>
        <v>0</v>
      </c>
      <c r="Z191" s="87">
        <f>'5th Cycle Summary-Final'!Q191-VLOOKUP(FinalComparison!$G191,'SB35 Determination Data'!$K$4:$AN$415,Z$2,FALSE)</f>
        <v>0</v>
      </c>
      <c r="AA191" s="87">
        <f>'5th Cycle Summary-Final'!R191-VLOOKUP(FinalComparison!$G191,'SB35 Determination Data'!$K$4:$AN$415,AA$2,FALSE)</f>
        <v>0</v>
      </c>
      <c r="AB191" s="87">
        <f>'5th Cycle Summary-Final'!S191-VLOOKUP(FinalComparison!$G191,'SB35 Determination Data'!$K$4:$AN$415,AB$2,FALSE)</f>
        <v>0</v>
      </c>
      <c r="AC191" s="87">
        <f>'5th Cycle Summary-Final'!T191-VLOOKUP(FinalComparison!$G191,'SB35 Determination Data'!$K$4:$AN$415,AC$2,FALSE)</f>
        <v>0</v>
      </c>
      <c r="AD191" s="87">
        <f>'5th Cycle Summary-Final'!U191-VLOOKUP(FinalComparison!$G191,'SB35 Determination Data'!$K$4:$AN$415,AD$2,FALSE)</f>
        <v>0</v>
      </c>
      <c r="AE191" s="87">
        <f>'5th Cycle Summary-Final'!V191-VLOOKUP(FinalComparison!$G191,'SB35 Determination Data'!$K$4:$AN$415,AE$2,FALSE)</f>
        <v>0</v>
      </c>
      <c r="AF191" s="87">
        <f>'5th Cycle Summary-Final'!W191-VLOOKUP(FinalComparison!$G191,'SB35 Determination Data'!$K$4:$AN$415,AF$2,FALSE)</f>
        <v>0</v>
      </c>
    </row>
    <row r="192" spans="1:32" ht="12.75" customHeight="1" x14ac:dyDescent="0.15">
      <c r="A192" t="s">
        <v>273</v>
      </c>
      <c r="F192" t="s">
        <v>144</v>
      </c>
      <c r="G192" t="s">
        <v>282</v>
      </c>
      <c r="H192" s="87">
        <f>'5th Cycle Summary-Final'!D192-VLOOKUP(FinalComparison!$G192,'SB35 Determination Data'!$K$4:$AN$415,H$2,FALSE)</f>
        <v>0</v>
      </c>
      <c r="I192" s="87">
        <f>'5th Cycle Summary-Final'!E192-VLOOKUP(FinalComparison!$G192,'SB35 Determination Data'!$K$4:$AN$415,I$2,FALSE)</f>
        <v>-62</v>
      </c>
      <c r="J192" s="87">
        <f>'5th Cycle Summary-Final'!F192-VLOOKUP(FinalComparison!$G192,'SB35 Determination Data'!$K$4:$AN$415,J$2,FALSE)</f>
        <v>-62</v>
      </c>
      <c r="K192" s="87">
        <f>'5th Cycle Summary-Final'!G192-VLOOKUP(FinalComparison!$G192,'SB35 Determination Data'!$K$4:$AN$415,K$2,FALSE)</f>
        <v>0</v>
      </c>
      <c r="L192" s="87">
        <f>'5th Cycle Summary-Final'!H192-VLOOKUP(FinalComparison!$G192,'SB35 Determination Data'!$K$4:$AN$415,L$2,FALSE)</f>
        <v>62</v>
      </c>
      <c r="M192" s="87">
        <f>'5th Cycle Summary-Final'!I192-VLOOKUP(FinalComparison!$G192,'SB35 Determination Data'!$K$4:$AN$415,M$2,FALSE)</f>
        <v>-0.1508515815085158</v>
      </c>
      <c r="N192" s="87"/>
      <c r="O192" s="87"/>
      <c r="P192" s="87">
        <f>'5th Cycle Summary-Final'!J192-VLOOKUP(FinalComparison!$G192,'SB35 Determination Data'!$K$4:$AN$415,P$2,FALSE)</f>
        <v>0</v>
      </c>
      <c r="Q192" s="87">
        <f>'5th Cycle Summary-Final'!K192-VLOOKUP(FinalComparison!$G192,'SB35 Determination Data'!$K$4:$AN$415,Q$2,FALSE)</f>
        <v>-29</v>
      </c>
      <c r="R192" s="87">
        <f>'5th Cycle Summary-Final'!L192-VLOOKUP(FinalComparison!$G192,'SB35 Determination Data'!$K$4:$AN$415,R$2,FALSE)</f>
        <v>-29</v>
      </c>
      <c r="S192" s="87">
        <f>'5th Cycle Summary-Final'!M192-VLOOKUP(FinalComparison!$G192,'SB35 Determination Data'!$K$4:$AN$415,S$2,FALSE)</f>
        <v>0</v>
      </c>
      <c r="T192" s="87">
        <f>'5th Cycle Summary-Final'!N192-VLOOKUP(FinalComparison!$G192,'SB35 Determination Data'!$K$4:$AN$415,T$2,FALSE)</f>
        <v>29</v>
      </c>
      <c r="U192" s="80"/>
      <c r="V192" s="80"/>
      <c r="W192" s="87">
        <f>'5th Cycle Summary-Final'!O192-VLOOKUP(FinalComparison!$G192,'SB35 Determination Data'!$K$4:$AN$415,W$2,FALSE)</f>
        <v>-9.6989966555183993E-2</v>
      </c>
      <c r="X192" s="80"/>
      <c r="Y192" s="87">
        <f>'5th Cycle Summary-Final'!P192-VLOOKUP(FinalComparison!$G192,'SB35 Determination Data'!$K$4:$AN$415,Y$2,FALSE)</f>
        <v>0</v>
      </c>
      <c r="Z192" s="87">
        <f>'5th Cycle Summary-Final'!Q192-VLOOKUP(FinalComparison!$G192,'SB35 Determination Data'!$K$4:$AN$415,Z$2,FALSE)</f>
        <v>8</v>
      </c>
      <c r="AA192" s="87">
        <f>'5th Cycle Summary-Final'!R192-VLOOKUP(FinalComparison!$G192,'SB35 Determination Data'!$K$4:$AN$415,AA$2,FALSE)</f>
        <v>-8</v>
      </c>
      <c r="AB192" s="87">
        <f>'5th Cycle Summary-Final'!S192-VLOOKUP(FinalComparison!$G192,'SB35 Determination Data'!$K$4:$AN$415,AB$2,FALSE)</f>
        <v>2.3738872403560832E-2</v>
      </c>
      <c r="AC192" s="87">
        <f>'5th Cycle Summary-Final'!T192-VLOOKUP(FinalComparison!$G192,'SB35 Determination Data'!$K$4:$AN$415,AC$2,FALSE)</f>
        <v>0</v>
      </c>
      <c r="AD192" s="87">
        <f>'5th Cycle Summary-Final'!U192-VLOOKUP(FinalComparison!$G192,'SB35 Determination Data'!$K$4:$AN$415,AD$2,FALSE)</f>
        <v>-21</v>
      </c>
      <c r="AE192" s="87">
        <f>'5th Cycle Summary-Final'!V192-VLOOKUP(FinalComparison!$G192,'SB35 Determination Data'!$K$4:$AN$415,AE$2,FALSE)</f>
        <v>13</v>
      </c>
      <c r="AF192" s="87">
        <f>'5th Cycle Summary-Final'!W192-VLOOKUP(FinalComparison!$G192,'SB35 Determination Data'!$K$4:$AN$415,AF$2,FALSE)</f>
        <v>-2.6448362720403074E-2</v>
      </c>
    </row>
    <row r="193" spans="1:32" ht="12.75" customHeight="1" x14ac:dyDescent="0.15">
      <c r="A193" t="s">
        <v>273</v>
      </c>
      <c r="F193" t="s">
        <v>144</v>
      </c>
      <c r="G193" t="s">
        <v>283</v>
      </c>
      <c r="H193" s="87">
        <f>'5th Cycle Summary-Final'!D193-VLOOKUP(FinalComparison!$G193,'SB35 Determination Data'!$K$4:$AN$415,H$2,FALSE)</f>
        <v>0</v>
      </c>
      <c r="I193" s="87">
        <f>'5th Cycle Summary-Final'!E193-VLOOKUP(FinalComparison!$G193,'SB35 Determination Data'!$K$4:$AN$415,I$2,FALSE)</f>
        <v>0</v>
      </c>
      <c r="J193" s="87">
        <f>'5th Cycle Summary-Final'!F193-VLOOKUP(FinalComparison!$G193,'SB35 Determination Data'!$K$4:$AN$415,J$2,FALSE)</f>
        <v>0</v>
      </c>
      <c r="K193" s="87">
        <f>'5th Cycle Summary-Final'!G193-VLOOKUP(FinalComparison!$G193,'SB35 Determination Data'!$K$4:$AN$415,K$2,FALSE)</f>
        <v>0</v>
      </c>
      <c r="L193" s="87">
        <f>'5th Cycle Summary-Final'!H193-VLOOKUP(FinalComparison!$G193,'SB35 Determination Data'!$K$4:$AN$415,L$2,FALSE)</f>
        <v>0</v>
      </c>
      <c r="M193" s="87">
        <f>'5th Cycle Summary-Final'!I193-VLOOKUP(FinalComparison!$G193,'SB35 Determination Data'!$K$4:$AN$415,M$2,FALSE)</f>
        <v>0</v>
      </c>
      <c r="N193" s="87"/>
      <c r="O193" s="87"/>
      <c r="P193" s="87">
        <f>'5th Cycle Summary-Final'!J193-VLOOKUP(FinalComparison!$G193,'SB35 Determination Data'!$K$4:$AN$415,P$2,FALSE)</f>
        <v>0</v>
      </c>
      <c r="Q193" s="87">
        <f>'5th Cycle Summary-Final'!K193-VLOOKUP(FinalComparison!$G193,'SB35 Determination Data'!$K$4:$AN$415,Q$2,FALSE)</f>
        <v>0</v>
      </c>
      <c r="R193" s="87">
        <f>'5th Cycle Summary-Final'!L193-VLOOKUP(FinalComparison!$G193,'SB35 Determination Data'!$K$4:$AN$415,R$2,FALSE)</f>
        <v>0</v>
      </c>
      <c r="S193" s="87">
        <f>'5th Cycle Summary-Final'!M193-VLOOKUP(FinalComparison!$G193,'SB35 Determination Data'!$K$4:$AN$415,S$2,FALSE)</f>
        <v>0</v>
      </c>
      <c r="T193" s="87">
        <f>'5th Cycle Summary-Final'!N193-VLOOKUP(FinalComparison!$G193,'SB35 Determination Data'!$K$4:$AN$415,T$2,FALSE)</f>
        <v>0</v>
      </c>
      <c r="U193" s="80"/>
      <c r="V193" s="80"/>
      <c r="W193" s="87">
        <f>'5th Cycle Summary-Final'!O193-VLOOKUP(FinalComparison!$G193,'SB35 Determination Data'!$K$4:$AN$415,W$2,FALSE)</f>
        <v>0</v>
      </c>
      <c r="X193" s="80"/>
      <c r="Y193" s="87">
        <f>'5th Cycle Summary-Final'!P193-VLOOKUP(FinalComparison!$G193,'SB35 Determination Data'!$K$4:$AN$415,Y$2,FALSE)</f>
        <v>0</v>
      </c>
      <c r="Z193" s="87">
        <f>'5th Cycle Summary-Final'!Q193-VLOOKUP(FinalComparison!$G193,'SB35 Determination Data'!$K$4:$AN$415,Z$2,FALSE)</f>
        <v>0</v>
      </c>
      <c r="AA193" s="87">
        <f>'5th Cycle Summary-Final'!R193-VLOOKUP(FinalComparison!$G193,'SB35 Determination Data'!$K$4:$AN$415,AA$2,FALSE)</f>
        <v>0</v>
      </c>
      <c r="AB193" s="87">
        <f>'5th Cycle Summary-Final'!S193-VLOOKUP(FinalComparison!$G193,'SB35 Determination Data'!$K$4:$AN$415,AB$2,FALSE)</f>
        <v>0</v>
      </c>
      <c r="AC193" s="87">
        <f>'5th Cycle Summary-Final'!T193-VLOOKUP(FinalComparison!$G193,'SB35 Determination Data'!$K$4:$AN$415,AC$2,FALSE)</f>
        <v>0</v>
      </c>
      <c r="AD193" s="87">
        <f>'5th Cycle Summary-Final'!U193-VLOOKUP(FinalComparison!$G193,'SB35 Determination Data'!$K$4:$AN$415,AD$2,FALSE)</f>
        <v>0</v>
      </c>
      <c r="AE193" s="87">
        <f>'5th Cycle Summary-Final'!V193-VLOOKUP(FinalComparison!$G193,'SB35 Determination Data'!$K$4:$AN$415,AE$2,FALSE)</f>
        <v>0</v>
      </c>
      <c r="AF193" s="87">
        <f>'5th Cycle Summary-Final'!W193-VLOOKUP(FinalComparison!$G193,'SB35 Determination Data'!$K$4:$AN$415,AF$2,FALSE)</f>
        <v>0</v>
      </c>
    </row>
    <row r="194" spans="1:32" ht="12.75" customHeight="1" x14ac:dyDescent="0.15">
      <c r="A194" t="s">
        <v>273</v>
      </c>
      <c r="F194" t="s">
        <v>144</v>
      </c>
      <c r="G194" t="s">
        <v>284</v>
      </c>
      <c r="H194" s="87">
        <f>'5th Cycle Summary-Final'!D194-VLOOKUP(FinalComparison!$G194,'SB35 Determination Data'!$K$4:$AN$415,H$2,FALSE)</f>
        <v>0</v>
      </c>
      <c r="I194" s="87">
        <f>'5th Cycle Summary-Final'!E194-VLOOKUP(FinalComparison!$G194,'SB35 Determination Data'!$K$4:$AN$415,I$2,FALSE)</f>
        <v>0</v>
      </c>
      <c r="J194" s="87">
        <f>'5th Cycle Summary-Final'!F194-VLOOKUP(FinalComparison!$G194,'SB35 Determination Data'!$K$4:$AN$415,J$2,FALSE)</f>
        <v>0</v>
      </c>
      <c r="K194" s="87">
        <f>'5th Cycle Summary-Final'!G194-VLOOKUP(FinalComparison!$G194,'SB35 Determination Data'!$K$4:$AN$415,K$2,FALSE)</f>
        <v>0</v>
      </c>
      <c r="L194" s="87">
        <f>'5th Cycle Summary-Final'!H194-VLOOKUP(FinalComparison!$G194,'SB35 Determination Data'!$K$4:$AN$415,L$2,FALSE)</f>
        <v>0</v>
      </c>
      <c r="M194" s="87">
        <f>'5th Cycle Summary-Final'!I194-VLOOKUP(FinalComparison!$G194,'SB35 Determination Data'!$K$4:$AN$415,M$2,FALSE)</f>
        <v>0</v>
      </c>
      <c r="N194" s="87"/>
      <c r="O194" s="87"/>
      <c r="P194" s="87">
        <f>'5th Cycle Summary-Final'!J194-VLOOKUP(FinalComparison!$G194,'SB35 Determination Data'!$K$4:$AN$415,P$2,FALSE)</f>
        <v>0</v>
      </c>
      <c r="Q194" s="87">
        <f>'5th Cycle Summary-Final'!K194-VLOOKUP(FinalComparison!$G194,'SB35 Determination Data'!$K$4:$AN$415,Q$2,FALSE)</f>
        <v>0</v>
      </c>
      <c r="R194" s="87">
        <f>'5th Cycle Summary-Final'!L194-VLOOKUP(FinalComparison!$G194,'SB35 Determination Data'!$K$4:$AN$415,R$2,FALSE)</f>
        <v>0</v>
      </c>
      <c r="S194" s="87">
        <f>'5th Cycle Summary-Final'!M194-VLOOKUP(FinalComparison!$G194,'SB35 Determination Data'!$K$4:$AN$415,S$2,FALSE)</f>
        <v>0</v>
      </c>
      <c r="T194" s="87">
        <f>'5th Cycle Summary-Final'!N194-VLOOKUP(FinalComparison!$G194,'SB35 Determination Data'!$K$4:$AN$415,T$2,FALSE)</f>
        <v>0</v>
      </c>
      <c r="U194" s="80"/>
      <c r="V194" s="80"/>
      <c r="W194" s="87">
        <f>'5th Cycle Summary-Final'!O194-VLOOKUP(FinalComparison!$G194,'SB35 Determination Data'!$K$4:$AN$415,W$2,FALSE)</f>
        <v>0</v>
      </c>
      <c r="X194" s="80"/>
      <c r="Y194" s="87">
        <f>'5th Cycle Summary-Final'!P194-VLOOKUP(FinalComparison!$G194,'SB35 Determination Data'!$K$4:$AN$415,Y$2,FALSE)</f>
        <v>0</v>
      </c>
      <c r="Z194" s="87">
        <f>'5th Cycle Summary-Final'!Q194-VLOOKUP(FinalComparison!$G194,'SB35 Determination Data'!$K$4:$AN$415,Z$2,FALSE)</f>
        <v>0</v>
      </c>
      <c r="AA194" s="87">
        <f>'5th Cycle Summary-Final'!R194-VLOOKUP(FinalComparison!$G194,'SB35 Determination Data'!$K$4:$AN$415,AA$2,FALSE)</f>
        <v>0</v>
      </c>
      <c r="AB194" s="87">
        <f>'5th Cycle Summary-Final'!S194-VLOOKUP(FinalComparison!$G194,'SB35 Determination Data'!$K$4:$AN$415,AB$2,FALSE)</f>
        <v>0</v>
      </c>
      <c r="AC194" s="87">
        <f>'5th Cycle Summary-Final'!T194-VLOOKUP(FinalComparison!$G194,'SB35 Determination Data'!$K$4:$AN$415,AC$2,FALSE)</f>
        <v>0</v>
      </c>
      <c r="AD194" s="87">
        <f>'5th Cycle Summary-Final'!U194-VLOOKUP(FinalComparison!$G194,'SB35 Determination Data'!$K$4:$AN$415,AD$2,FALSE)</f>
        <v>0</v>
      </c>
      <c r="AE194" s="87">
        <f>'5th Cycle Summary-Final'!V194-VLOOKUP(FinalComparison!$G194,'SB35 Determination Data'!$K$4:$AN$415,AE$2,FALSE)</f>
        <v>0</v>
      </c>
      <c r="AF194" s="87">
        <f>'5th Cycle Summary-Final'!W194-VLOOKUP(FinalComparison!$G194,'SB35 Determination Data'!$K$4:$AN$415,AF$2,FALSE)</f>
        <v>0</v>
      </c>
    </row>
    <row r="195" spans="1:32" ht="12.75" customHeight="1" x14ac:dyDescent="0.15">
      <c r="A195" t="s">
        <v>273</v>
      </c>
      <c r="F195" t="s">
        <v>144</v>
      </c>
      <c r="G195" t="s">
        <v>285</v>
      </c>
      <c r="H195" s="87">
        <f>'5th Cycle Summary-Final'!D195-VLOOKUP(FinalComparison!$G195,'SB35 Determination Data'!$K$4:$AN$415,H$2,FALSE)</f>
        <v>0</v>
      </c>
      <c r="I195" s="87">
        <f>'5th Cycle Summary-Final'!E195-VLOOKUP(FinalComparison!$G195,'SB35 Determination Data'!$K$4:$AN$415,I$2,FALSE)</f>
        <v>0</v>
      </c>
      <c r="J195" s="87">
        <f>'5th Cycle Summary-Final'!F195-VLOOKUP(FinalComparison!$G195,'SB35 Determination Data'!$K$4:$AN$415,J$2,FALSE)</f>
        <v>0</v>
      </c>
      <c r="K195" s="87">
        <f>'5th Cycle Summary-Final'!G195-VLOOKUP(FinalComparison!$G195,'SB35 Determination Data'!$K$4:$AN$415,K$2,FALSE)</f>
        <v>0</v>
      </c>
      <c r="L195" s="87">
        <f>'5th Cycle Summary-Final'!H195-VLOOKUP(FinalComparison!$G195,'SB35 Determination Data'!$K$4:$AN$415,L$2,FALSE)</f>
        <v>0</v>
      </c>
      <c r="M195" s="87">
        <f>'5th Cycle Summary-Final'!I195-VLOOKUP(FinalComparison!$G195,'SB35 Determination Data'!$K$4:$AN$415,M$2,FALSE)</f>
        <v>0</v>
      </c>
      <c r="N195" s="87"/>
      <c r="O195" s="87"/>
      <c r="P195" s="87">
        <f>'5th Cycle Summary-Final'!J195-VLOOKUP(FinalComparison!$G195,'SB35 Determination Data'!$K$4:$AN$415,P$2,FALSE)</f>
        <v>76</v>
      </c>
      <c r="Q195" s="87">
        <f>'5th Cycle Summary-Final'!K195-VLOOKUP(FinalComparison!$G195,'SB35 Determination Data'!$K$4:$AN$415,Q$2,FALSE)</f>
        <v>0</v>
      </c>
      <c r="R195" s="87">
        <f>'5th Cycle Summary-Final'!L195-VLOOKUP(FinalComparison!$G195,'SB35 Determination Data'!$K$4:$AN$415,R$2,FALSE)</f>
        <v>0</v>
      </c>
      <c r="S195" s="87">
        <f>'5th Cycle Summary-Final'!M195-VLOOKUP(FinalComparison!$G195,'SB35 Determination Data'!$K$4:$AN$415,S$2,FALSE)</f>
        <v>0</v>
      </c>
      <c r="T195" s="87">
        <f>'5th Cycle Summary-Final'!N195-VLOOKUP(FinalComparison!$G195,'SB35 Determination Data'!$K$4:$AN$415,T$2,FALSE)</f>
        <v>74</v>
      </c>
      <c r="U195" s="80"/>
      <c r="V195" s="80"/>
      <c r="W195" s="87">
        <f>'5th Cycle Summary-Final'!O195-VLOOKUP(FinalComparison!$G195,'SB35 Determination Data'!$K$4:$AN$415,W$2,FALSE)</f>
        <v>-2.9610389610389611</v>
      </c>
      <c r="X195" s="80"/>
      <c r="Y195" s="87">
        <f>'5th Cycle Summary-Final'!P195-VLOOKUP(FinalComparison!$G195,'SB35 Determination Data'!$K$4:$AN$415,Y$2,FALSE)</f>
        <v>0</v>
      </c>
      <c r="Z195" s="87">
        <f>'5th Cycle Summary-Final'!Q195-VLOOKUP(FinalComparison!$G195,'SB35 Determination Data'!$K$4:$AN$415,Z$2,FALSE)</f>
        <v>0</v>
      </c>
      <c r="AA195" s="87">
        <f>'5th Cycle Summary-Final'!R195-VLOOKUP(FinalComparison!$G195,'SB35 Determination Data'!$K$4:$AN$415,AA$2,FALSE)</f>
        <v>0</v>
      </c>
      <c r="AB195" s="87">
        <f>'5th Cycle Summary-Final'!S195-VLOOKUP(FinalComparison!$G195,'SB35 Determination Data'!$K$4:$AN$415,AB$2,FALSE)</f>
        <v>0</v>
      </c>
      <c r="AC195" s="87">
        <f>'5th Cycle Summary-Final'!T195-VLOOKUP(FinalComparison!$G195,'SB35 Determination Data'!$K$4:$AN$415,AC$2,FALSE)</f>
        <v>0</v>
      </c>
      <c r="AD195" s="87">
        <f>'5th Cycle Summary-Final'!U195-VLOOKUP(FinalComparison!$G195,'SB35 Determination Data'!$K$4:$AN$415,AD$2,FALSE)</f>
        <v>-398</v>
      </c>
      <c r="AE195" s="87">
        <f>'5th Cycle Summary-Final'!V195-VLOOKUP(FinalComparison!$G195,'SB35 Determination Data'!$K$4:$AN$415,AE$2,FALSE)</f>
        <v>0</v>
      </c>
      <c r="AF195" s="87">
        <f>'5th Cycle Summary-Final'!W195-VLOOKUP(FinalComparison!$G195,'SB35 Determination Data'!$K$4:$AN$415,AF$2,FALSE)</f>
        <v>-398</v>
      </c>
    </row>
    <row r="196" spans="1:32" ht="12.75" customHeight="1" x14ac:dyDescent="0.15">
      <c r="A196" t="s">
        <v>273</v>
      </c>
      <c r="F196" t="s">
        <v>144</v>
      </c>
      <c r="G196" t="s">
        <v>286</v>
      </c>
      <c r="H196" s="87">
        <f>'5th Cycle Summary-Final'!D196-VLOOKUP(FinalComparison!$G196,'SB35 Determination Data'!$K$4:$AN$415,H$2,FALSE)</f>
        <v>0</v>
      </c>
      <c r="I196" s="87">
        <f>'5th Cycle Summary-Final'!E196-VLOOKUP(FinalComparison!$G196,'SB35 Determination Data'!$K$4:$AN$415,I$2,FALSE)</f>
        <v>0</v>
      </c>
      <c r="J196" s="87">
        <f>'5th Cycle Summary-Final'!F196-VLOOKUP(FinalComparison!$G196,'SB35 Determination Data'!$K$4:$AN$415,J$2,FALSE)</f>
        <v>0</v>
      </c>
      <c r="K196" s="87">
        <f>'5th Cycle Summary-Final'!G196-VLOOKUP(FinalComparison!$G196,'SB35 Determination Data'!$K$4:$AN$415,K$2,FALSE)</f>
        <v>0</v>
      </c>
      <c r="L196" s="87">
        <f>'5th Cycle Summary-Final'!H196-VLOOKUP(FinalComparison!$G196,'SB35 Determination Data'!$K$4:$AN$415,L$2,FALSE)</f>
        <v>0</v>
      </c>
      <c r="M196" s="87">
        <f>'5th Cycle Summary-Final'!I196-VLOOKUP(FinalComparison!$G196,'SB35 Determination Data'!$K$4:$AN$415,M$2,FALSE)</f>
        <v>0</v>
      </c>
      <c r="N196" s="87"/>
      <c r="O196" s="87"/>
      <c r="P196" s="87">
        <f>'5th Cycle Summary-Final'!J196-VLOOKUP(FinalComparison!$G196,'SB35 Determination Data'!$K$4:$AN$415,P$2,FALSE)</f>
        <v>0</v>
      </c>
      <c r="Q196" s="87">
        <f>'5th Cycle Summary-Final'!K196-VLOOKUP(FinalComparison!$G196,'SB35 Determination Data'!$K$4:$AN$415,Q$2,FALSE)</f>
        <v>0</v>
      </c>
      <c r="R196" s="87">
        <f>'5th Cycle Summary-Final'!L196-VLOOKUP(FinalComparison!$G196,'SB35 Determination Data'!$K$4:$AN$415,R$2,FALSE)</f>
        <v>0</v>
      </c>
      <c r="S196" s="87">
        <f>'5th Cycle Summary-Final'!M196-VLOOKUP(FinalComparison!$G196,'SB35 Determination Data'!$K$4:$AN$415,S$2,FALSE)</f>
        <v>0</v>
      </c>
      <c r="T196" s="87">
        <f>'5th Cycle Summary-Final'!N196-VLOOKUP(FinalComparison!$G196,'SB35 Determination Data'!$K$4:$AN$415,T$2,FALSE)</f>
        <v>0</v>
      </c>
      <c r="U196" s="80"/>
      <c r="V196" s="80"/>
      <c r="W196" s="87">
        <f>'5th Cycle Summary-Final'!O196-VLOOKUP(FinalComparison!$G196,'SB35 Determination Data'!$K$4:$AN$415,W$2,FALSE)</f>
        <v>0</v>
      </c>
      <c r="X196" s="80"/>
      <c r="Y196" s="87">
        <f>'5th Cycle Summary-Final'!P196-VLOOKUP(FinalComparison!$G196,'SB35 Determination Data'!$K$4:$AN$415,Y$2,FALSE)</f>
        <v>0</v>
      </c>
      <c r="Z196" s="87">
        <f>'5th Cycle Summary-Final'!Q196-VLOOKUP(FinalComparison!$G196,'SB35 Determination Data'!$K$4:$AN$415,Z$2,FALSE)</f>
        <v>0</v>
      </c>
      <c r="AA196" s="87">
        <f>'5th Cycle Summary-Final'!R196-VLOOKUP(FinalComparison!$G196,'SB35 Determination Data'!$K$4:$AN$415,AA$2,FALSE)</f>
        <v>0</v>
      </c>
      <c r="AB196" s="87">
        <f>'5th Cycle Summary-Final'!S196-VLOOKUP(FinalComparison!$G196,'SB35 Determination Data'!$K$4:$AN$415,AB$2,FALSE)</f>
        <v>0</v>
      </c>
      <c r="AC196" s="87">
        <f>'5th Cycle Summary-Final'!T196-VLOOKUP(FinalComparison!$G196,'SB35 Determination Data'!$K$4:$AN$415,AC$2,FALSE)</f>
        <v>0</v>
      </c>
      <c r="AD196" s="87">
        <f>'5th Cycle Summary-Final'!U196-VLOOKUP(FinalComparison!$G196,'SB35 Determination Data'!$K$4:$AN$415,AD$2,FALSE)</f>
        <v>-10</v>
      </c>
      <c r="AE196" s="87">
        <f>'5th Cycle Summary-Final'!V196-VLOOKUP(FinalComparison!$G196,'SB35 Determination Data'!$K$4:$AN$415,AE$2,FALSE)</f>
        <v>3</v>
      </c>
      <c r="AF196" s="87">
        <f>'5th Cycle Summary-Final'!W196-VLOOKUP(FinalComparison!$G196,'SB35 Determination Data'!$K$4:$AN$415,AF$2,FALSE)</f>
        <v>-3.3333333333333335</v>
      </c>
    </row>
    <row r="197" spans="1:32" ht="12.75" customHeight="1" x14ac:dyDescent="0.15">
      <c r="A197" t="s">
        <v>273</v>
      </c>
      <c r="F197" t="s">
        <v>144</v>
      </c>
      <c r="G197" t="s">
        <v>287</v>
      </c>
      <c r="H197" s="87">
        <f>'5th Cycle Summary-Final'!D197-VLOOKUP(FinalComparison!$G197,'SB35 Determination Data'!$K$4:$AN$415,H$2,FALSE)</f>
        <v>0</v>
      </c>
      <c r="I197" s="87">
        <f>'5th Cycle Summary-Final'!E197-VLOOKUP(FinalComparison!$G197,'SB35 Determination Data'!$K$4:$AN$415,I$2,FALSE)</f>
        <v>0</v>
      </c>
      <c r="J197" s="87">
        <f>'5th Cycle Summary-Final'!F197-VLOOKUP(FinalComparison!$G197,'SB35 Determination Data'!$K$4:$AN$415,J$2,FALSE)</f>
        <v>0</v>
      </c>
      <c r="K197" s="87">
        <f>'5th Cycle Summary-Final'!G197-VLOOKUP(FinalComparison!$G197,'SB35 Determination Data'!$K$4:$AN$415,K$2,FALSE)</f>
        <v>0</v>
      </c>
      <c r="L197" s="87">
        <f>'5th Cycle Summary-Final'!H197-VLOOKUP(FinalComparison!$G197,'SB35 Determination Data'!$K$4:$AN$415,L$2,FALSE)</f>
        <v>0</v>
      </c>
      <c r="M197" s="87">
        <f>'5th Cycle Summary-Final'!I197-VLOOKUP(FinalComparison!$G197,'SB35 Determination Data'!$K$4:$AN$415,M$2,FALSE)</f>
        <v>0</v>
      </c>
      <c r="N197" s="87"/>
      <c r="O197" s="87"/>
      <c r="P197" s="87">
        <f>'5th Cycle Summary-Final'!J197-VLOOKUP(FinalComparison!$G197,'SB35 Determination Data'!$K$4:$AN$415,P$2,FALSE)</f>
        <v>0</v>
      </c>
      <c r="Q197" s="87">
        <f>'5th Cycle Summary-Final'!K197-VLOOKUP(FinalComparison!$G197,'SB35 Determination Data'!$K$4:$AN$415,Q$2,FALSE)</f>
        <v>0</v>
      </c>
      <c r="R197" s="87">
        <f>'5th Cycle Summary-Final'!L197-VLOOKUP(FinalComparison!$G197,'SB35 Determination Data'!$K$4:$AN$415,R$2,FALSE)</f>
        <v>0</v>
      </c>
      <c r="S197" s="87">
        <f>'5th Cycle Summary-Final'!M197-VLOOKUP(FinalComparison!$G197,'SB35 Determination Data'!$K$4:$AN$415,S$2,FALSE)</f>
        <v>0</v>
      </c>
      <c r="T197" s="87">
        <f>'5th Cycle Summary-Final'!N197-VLOOKUP(FinalComparison!$G197,'SB35 Determination Data'!$K$4:$AN$415,T$2,FALSE)</f>
        <v>0</v>
      </c>
      <c r="U197" s="80"/>
      <c r="V197" s="80"/>
      <c r="W197" s="87">
        <f>'5th Cycle Summary-Final'!O197-VLOOKUP(FinalComparison!$G197,'SB35 Determination Data'!$K$4:$AN$415,W$2,FALSE)</f>
        <v>0</v>
      </c>
      <c r="X197" s="80"/>
      <c r="Y197" s="87">
        <f>'5th Cycle Summary-Final'!P197-VLOOKUP(FinalComparison!$G197,'SB35 Determination Data'!$K$4:$AN$415,Y$2,FALSE)</f>
        <v>0</v>
      </c>
      <c r="Z197" s="87">
        <f>'5th Cycle Summary-Final'!Q197-VLOOKUP(FinalComparison!$G197,'SB35 Determination Data'!$K$4:$AN$415,Z$2,FALSE)</f>
        <v>0</v>
      </c>
      <c r="AA197" s="87">
        <f>'5th Cycle Summary-Final'!R197-VLOOKUP(FinalComparison!$G197,'SB35 Determination Data'!$K$4:$AN$415,AA$2,FALSE)</f>
        <v>0</v>
      </c>
      <c r="AB197" s="87" t="e">
        <f>'5th Cycle Summary-Final'!S197-VLOOKUP(FinalComparison!$G197,'SB35 Determination Data'!$K$4:$AN$415,AB$2,FALSE)</f>
        <v>#DIV/0!</v>
      </c>
      <c r="AC197" s="87">
        <f>'5th Cycle Summary-Final'!T197-VLOOKUP(FinalComparison!$G197,'SB35 Determination Data'!$K$4:$AN$415,AC$2,FALSE)</f>
        <v>0</v>
      </c>
      <c r="AD197" s="87">
        <f>'5th Cycle Summary-Final'!U197-VLOOKUP(FinalComparison!$G197,'SB35 Determination Data'!$K$4:$AN$415,AD$2,FALSE)</f>
        <v>0</v>
      </c>
      <c r="AE197" s="87">
        <f>'5th Cycle Summary-Final'!V197-VLOOKUP(FinalComparison!$G197,'SB35 Determination Data'!$K$4:$AN$415,AE$2,FALSE)</f>
        <v>0</v>
      </c>
      <c r="AF197" s="87" t="e">
        <f>'5th Cycle Summary-Final'!W197-VLOOKUP(FinalComparison!$G197,'SB35 Determination Data'!$K$4:$AN$415,AF$2,FALSE)</f>
        <v>#DIV/0!</v>
      </c>
    </row>
    <row r="198" spans="1:32" ht="12.75" customHeight="1" x14ac:dyDescent="0.15">
      <c r="A198" t="s">
        <v>273</v>
      </c>
      <c r="F198" t="s">
        <v>144</v>
      </c>
      <c r="G198" t="s">
        <v>288</v>
      </c>
      <c r="H198" s="87">
        <f>'5th Cycle Summary-Final'!D198-VLOOKUP(FinalComparison!$G198,'SB35 Determination Data'!$K$4:$AN$415,H$2,FALSE)</f>
        <v>0</v>
      </c>
      <c r="I198" s="87">
        <f>'5th Cycle Summary-Final'!E198-VLOOKUP(FinalComparison!$G198,'SB35 Determination Data'!$K$4:$AN$415,I$2,FALSE)</f>
        <v>0</v>
      </c>
      <c r="J198" s="87">
        <f>'5th Cycle Summary-Final'!F198-VLOOKUP(FinalComparison!$G198,'SB35 Determination Data'!$K$4:$AN$415,J$2,FALSE)</f>
        <v>0</v>
      </c>
      <c r="K198" s="87">
        <f>'5th Cycle Summary-Final'!G198-VLOOKUP(FinalComparison!$G198,'SB35 Determination Data'!$K$4:$AN$415,K$2,FALSE)</f>
        <v>0</v>
      </c>
      <c r="L198" s="87">
        <f>'5th Cycle Summary-Final'!H198-VLOOKUP(FinalComparison!$G198,'SB35 Determination Data'!$K$4:$AN$415,L$2,FALSE)</f>
        <v>0</v>
      </c>
      <c r="M198" s="87">
        <f>'5th Cycle Summary-Final'!I198-VLOOKUP(FinalComparison!$G198,'SB35 Determination Data'!$K$4:$AN$415,M$2,FALSE)</f>
        <v>0</v>
      </c>
      <c r="N198" s="87"/>
      <c r="O198" s="87"/>
      <c r="P198" s="87">
        <f>'5th Cycle Summary-Final'!J198-VLOOKUP(FinalComparison!$G198,'SB35 Determination Data'!$K$4:$AN$415,P$2,FALSE)</f>
        <v>0</v>
      </c>
      <c r="Q198" s="87">
        <f>'5th Cycle Summary-Final'!K198-VLOOKUP(FinalComparison!$G198,'SB35 Determination Data'!$K$4:$AN$415,Q$2,FALSE)</f>
        <v>0</v>
      </c>
      <c r="R198" s="87">
        <f>'5th Cycle Summary-Final'!L198-VLOOKUP(FinalComparison!$G198,'SB35 Determination Data'!$K$4:$AN$415,R$2,FALSE)</f>
        <v>0</v>
      </c>
      <c r="S198" s="87">
        <f>'5th Cycle Summary-Final'!M198-VLOOKUP(FinalComparison!$G198,'SB35 Determination Data'!$K$4:$AN$415,S$2,FALSE)</f>
        <v>0</v>
      </c>
      <c r="T198" s="87">
        <f>'5th Cycle Summary-Final'!N198-VLOOKUP(FinalComparison!$G198,'SB35 Determination Data'!$K$4:$AN$415,T$2,FALSE)</f>
        <v>0</v>
      </c>
      <c r="U198" s="80"/>
      <c r="V198" s="80"/>
      <c r="W198" s="87">
        <f>'5th Cycle Summary-Final'!O198-VLOOKUP(FinalComparison!$G198,'SB35 Determination Data'!$K$4:$AN$415,W$2,FALSE)</f>
        <v>0</v>
      </c>
      <c r="X198" s="80"/>
      <c r="Y198" s="87">
        <f>'5th Cycle Summary-Final'!P198-VLOOKUP(FinalComparison!$G198,'SB35 Determination Data'!$K$4:$AN$415,Y$2,FALSE)</f>
        <v>0</v>
      </c>
      <c r="Z198" s="87">
        <f>'5th Cycle Summary-Final'!Q198-VLOOKUP(FinalComparison!$G198,'SB35 Determination Data'!$K$4:$AN$415,Z$2,FALSE)</f>
        <v>0</v>
      </c>
      <c r="AA198" s="87">
        <f>'5th Cycle Summary-Final'!R198-VLOOKUP(FinalComparison!$G198,'SB35 Determination Data'!$K$4:$AN$415,AA$2,FALSE)</f>
        <v>0</v>
      </c>
      <c r="AB198" s="87" t="e">
        <f>'5th Cycle Summary-Final'!S198-VLOOKUP(FinalComparison!$G198,'SB35 Determination Data'!$K$4:$AN$415,AB$2,FALSE)</f>
        <v>#DIV/0!</v>
      </c>
      <c r="AC198" s="87">
        <f>'5th Cycle Summary-Final'!T198-VLOOKUP(FinalComparison!$G198,'SB35 Determination Data'!$K$4:$AN$415,AC$2,FALSE)</f>
        <v>0</v>
      </c>
      <c r="AD198" s="87">
        <f>'5th Cycle Summary-Final'!U198-VLOOKUP(FinalComparison!$G198,'SB35 Determination Data'!$K$4:$AN$415,AD$2,FALSE)</f>
        <v>0</v>
      </c>
      <c r="AE198" s="87">
        <f>'5th Cycle Summary-Final'!V198-VLOOKUP(FinalComparison!$G198,'SB35 Determination Data'!$K$4:$AN$415,AE$2,FALSE)</f>
        <v>0</v>
      </c>
      <c r="AF198" s="87" t="e">
        <f>'5th Cycle Summary-Final'!W198-VLOOKUP(FinalComparison!$G198,'SB35 Determination Data'!$K$4:$AN$415,AF$2,FALSE)</f>
        <v>#DIV/0!</v>
      </c>
    </row>
    <row r="199" spans="1:32" ht="12.75" customHeight="1" x14ac:dyDescent="0.15">
      <c r="A199" t="s">
        <v>273</v>
      </c>
      <c r="F199" t="s">
        <v>144</v>
      </c>
      <c r="G199" t="s">
        <v>289</v>
      </c>
      <c r="H199" s="87">
        <f>'5th Cycle Summary-Final'!D199-VLOOKUP(FinalComparison!$G199,'SB35 Determination Data'!$K$4:$AN$415,H$2,FALSE)</f>
        <v>0</v>
      </c>
      <c r="I199" s="87">
        <f>'5th Cycle Summary-Final'!E199-VLOOKUP(FinalComparison!$G199,'SB35 Determination Data'!$K$4:$AN$415,I$2,FALSE)</f>
        <v>0</v>
      </c>
      <c r="J199" s="87">
        <f>'5th Cycle Summary-Final'!F199-VLOOKUP(FinalComparison!$G199,'SB35 Determination Data'!$K$4:$AN$415,J$2,FALSE)</f>
        <v>0</v>
      </c>
      <c r="K199" s="87">
        <f>'5th Cycle Summary-Final'!G199-VLOOKUP(FinalComparison!$G199,'SB35 Determination Data'!$K$4:$AN$415,K$2,FALSE)</f>
        <v>0</v>
      </c>
      <c r="L199" s="87">
        <f>'5th Cycle Summary-Final'!H199-VLOOKUP(FinalComparison!$G199,'SB35 Determination Data'!$K$4:$AN$415,L$2,FALSE)</f>
        <v>0</v>
      </c>
      <c r="M199" s="87">
        <f>'5th Cycle Summary-Final'!I199-VLOOKUP(FinalComparison!$G199,'SB35 Determination Data'!$K$4:$AN$415,M$2,FALSE)</f>
        <v>0</v>
      </c>
      <c r="N199" s="87"/>
      <c r="O199" s="87"/>
      <c r="P199" s="87">
        <f>'5th Cycle Summary-Final'!J199-VLOOKUP(FinalComparison!$G199,'SB35 Determination Data'!$K$4:$AN$415,P$2,FALSE)</f>
        <v>0</v>
      </c>
      <c r="Q199" s="87">
        <f>'5th Cycle Summary-Final'!K199-VLOOKUP(FinalComparison!$G199,'SB35 Determination Data'!$K$4:$AN$415,Q$2,FALSE)</f>
        <v>0</v>
      </c>
      <c r="R199" s="87">
        <f>'5th Cycle Summary-Final'!L199-VLOOKUP(FinalComparison!$G199,'SB35 Determination Data'!$K$4:$AN$415,R$2,FALSE)</f>
        <v>0</v>
      </c>
      <c r="S199" s="87">
        <f>'5th Cycle Summary-Final'!M199-VLOOKUP(FinalComparison!$G199,'SB35 Determination Data'!$K$4:$AN$415,S$2,FALSE)</f>
        <v>0</v>
      </c>
      <c r="T199" s="87">
        <f>'5th Cycle Summary-Final'!N199-VLOOKUP(FinalComparison!$G199,'SB35 Determination Data'!$K$4:$AN$415,T$2,FALSE)</f>
        <v>0</v>
      </c>
      <c r="U199" s="80"/>
      <c r="V199" s="80"/>
      <c r="W199" s="87">
        <f>'5th Cycle Summary-Final'!O199-VLOOKUP(FinalComparison!$G199,'SB35 Determination Data'!$K$4:$AN$415,W$2,FALSE)</f>
        <v>0</v>
      </c>
      <c r="X199" s="80"/>
      <c r="Y199" s="87">
        <f>'5th Cycle Summary-Final'!P199-VLOOKUP(FinalComparison!$G199,'SB35 Determination Data'!$K$4:$AN$415,Y$2,FALSE)</f>
        <v>0</v>
      </c>
      <c r="Z199" s="87">
        <f>'5th Cycle Summary-Final'!Q199-VLOOKUP(FinalComparison!$G199,'SB35 Determination Data'!$K$4:$AN$415,Z$2,FALSE)</f>
        <v>0</v>
      </c>
      <c r="AA199" s="87">
        <f>'5th Cycle Summary-Final'!R199-VLOOKUP(FinalComparison!$G199,'SB35 Determination Data'!$K$4:$AN$415,AA$2,FALSE)</f>
        <v>0</v>
      </c>
      <c r="AB199" s="87">
        <f>'5th Cycle Summary-Final'!S199-VLOOKUP(FinalComparison!$G199,'SB35 Determination Data'!$K$4:$AN$415,AB$2,FALSE)</f>
        <v>0</v>
      </c>
      <c r="AC199" s="87">
        <f>'5th Cycle Summary-Final'!T199-VLOOKUP(FinalComparison!$G199,'SB35 Determination Data'!$K$4:$AN$415,AC$2,FALSE)</f>
        <v>0</v>
      </c>
      <c r="AD199" s="87">
        <f>'5th Cycle Summary-Final'!U199-VLOOKUP(FinalComparison!$G199,'SB35 Determination Data'!$K$4:$AN$415,AD$2,FALSE)</f>
        <v>0</v>
      </c>
      <c r="AE199" s="87">
        <f>'5th Cycle Summary-Final'!V199-VLOOKUP(FinalComparison!$G199,'SB35 Determination Data'!$K$4:$AN$415,AE$2,FALSE)</f>
        <v>0</v>
      </c>
      <c r="AF199" s="87">
        <f>'5th Cycle Summary-Final'!W199-VLOOKUP(FinalComparison!$G199,'SB35 Determination Data'!$K$4:$AN$415,AF$2,FALSE)</f>
        <v>0</v>
      </c>
    </row>
    <row r="200" spans="1:32" ht="12.75" customHeight="1" x14ac:dyDescent="0.15">
      <c r="A200" t="s">
        <v>273</v>
      </c>
      <c r="F200" t="s">
        <v>144</v>
      </c>
      <c r="G200" t="s">
        <v>290</v>
      </c>
      <c r="H200" s="87">
        <f>'5th Cycle Summary-Final'!D200-VLOOKUP(FinalComparison!$G200,'SB35 Determination Data'!$K$4:$AN$415,H$2,FALSE)</f>
        <v>0</v>
      </c>
      <c r="I200" s="87">
        <f>'5th Cycle Summary-Final'!E200-VLOOKUP(FinalComparison!$G200,'SB35 Determination Data'!$K$4:$AN$415,I$2,FALSE)</f>
        <v>0</v>
      </c>
      <c r="J200" s="87">
        <f>'5th Cycle Summary-Final'!F200-VLOOKUP(FinalComparison!$G200,'SB35 Determination Data'!$K$4:$AN$415,J$2,FALSE)</f>
        <v>0</v>
      </c>
      <c r="K200" s="87">
        <f>'5th Cycle Summary-Final'!G200-VLOOKUP(FinalComparison!$G200,'SB35 Determination Data'!$K$4:$AN$415,K$2,FALSE)</f>
        <v>0</v>
      </c>
      <c r="L200" s="87">
        <f>'5th Cycle Summary-Final'!H200-VLOOKUP(FinalComparison!$G200,'SB35 Determination Data'!$K$4:$AN$415,L$2,FALSE)</f>
        <v>0</v>
      </c>
      <c r="M200" s="87">
        <f>'5th Cycle Summary-Final'!I200-VLOOKUP(FinalComparison!$G200,'SB35 Determination Data'!$K$4:$AN$415,M$2,FALSE)</f>
        <v>0</v>
      </c>
      <c r="N200" s="87"/>
      <c r="O200" s="87"/>
      <c r="P200" s="87">
        <f>'5th Cycle Summary-Final'!J200-VLOOKUP(FinalComparison!$G200,'SB35 Determination Data'!$K$4:$AN$415,P$2,FALSE)</f>
        <v>0</v>
      </c>
      <c r="Q200" s="87">
        <f>'5th Cycle Summary-Final'!K200-VLOOKUP(FinalComparison!$G200,'SB35 Determination Data'!$K$4:$AN$415,Q$2,FALSE)</f>
        <v>0</v>
      </c>
      <c r="R200" s="87">
        <f>'5th Cycle Summary-Final'!L200-VLOOKUP(FinalComparison!$G200,'SB35 Determination Data'!$K$4:$AN$415,R$2,FALSE)</f>
        <v>0</v>
      </c>
      <c r="S200" s="87">
        <f>'5th Cycle Summary-Final'!M200-VLOOKUP(FinalComparison!$G200,'SB35 Determination Data'!$K$4:$AN$415,S$2,FALSE)</f>
        <v>0</v>
      </c>
      <c r="T200" s="87">
        <f>'5th Cycle Summary-Final'!N200-VLOOKUP(FinalComparison!$G200,'SB35 Determination Data'!$K$4:$AN$415,T$2,FALSE)</f>
        <v>0</v>
      </c>
      <c r="U200" s="80"/>
      <c r="V200" s="80"/>
      <c r="W200" s="87">
        <f>'5th Cycle Summary-Final'!O200-VLOOKUP(FinalComparison!$G200,'SB35 Determination Data'!$K$4:$AN$415,W$2,FALSE)</f>
        <v>0</v>
      </c>
      <c r="X200" s="80"/>
      <c r="Y200" s="87">
        <f>'5th Cycle Summary-Final'!P200-VLOOKUP(FinalComparison!$G200,'SB35 Determination Data'!$K$4:$AN$415,Y$2,FALSE)</f>
        <v>0</v>
      </c>
      <c r="Z200" s="87">
        <f>'5th Cycle Summary-Final'!Q200-VLOOKUP(FinalComparison!$G200,'SB35 Determination Data'!$K$4:$AN$415,Z$2,FALSE)</f>
        <v>0</v>
      </c>
      <c r="AA200" s="87">
        <f>'5th Cycle Summary-Final'!R200-VLOOKUP(FinalComparison!$G200,'SB35 Determination Data'!$K$4:$AN$415,AA$2,FALSE)</f>
        <v>0</v>
      </c>
      <c r="AB200" s="87" t="e">
        <f>'5th Cycle Summary-Final'!S200-VLOOKUP(FinalComparison!$G200,'SB35 Determination Data'!$K$4:$AN$415,AB$2,FALSE)</f>
        <v>#DIV/0!</v>
      </c>
      <c r="AC200" s="87">
        <f>'5th Cycle Summary-Final'!T200-VLOOKUP(FinalComparison!$G200,'SB35 Determination Data'!$K$4:$AN$415,AC$2,FALSE)</f>
        <v>0</v>
      </c>
      <c r="AD200" s="87">
        <f>'5th Cycle Summary-Final'!U200-VLOOKUP(FinalComparison!$G200,'SB35 Determination Data'!$K$4:$AN$415,AD$2,FALSE)</f>
        <v>0</v>
      </c>
      <c r="AE200" s="87">
        <f>'5th Cycle Summary-Final'!V200-VLOOKUP(FinalComparison!$G200,'SB35 Determination Data'!$K$4:$AN$415,AE$2,FALSE)</f>
        <v>0</v>
      </c>
      <c r="AF200" s="87" t="e">
        <f>'5th Cycle Summary-Final'!W200-VLOOKUP(FinalComparison!$G200,'SB35 Determination Data'!$K$4:$AN$415,AF$2,FALSE)</f>
        <v>#DIV/0!</v>
      </c>
    </row>
    <row r="201" spans="1:32" ht="12.75" customHeight="1" x14ac:dyDescent="0.15">
      <c r="A201" t="s">
        <v>273</v>
      </c>
      <c r="F201" t="s">
        <v>144</v>
      </c>
      <c r="G201" t="s">
        <v>291</v>
      </c>
      <c r="H201" s="87">
        <f>'5th Cycle Summary-Final'!D201-VLOOKUP(FinalComparison!$G201,'SB35 Determination Data'!$K$4:$AN$415,H$2,FALSE)</f>
        <v>0</v>
      </c>
      <c r="I201" s="87">
        <f>'5th Cycle Summary-Final'!E201-VLOOKUP(FinalComparison!$G201,'SB35 Determination Data'!$K$4:$AN$415,I$2,FALSE)</f>
        <v>0</v>
      </c>
      <c r="J201" s="87">
        <f>'5th Cycle Summary-Final'!F201-VLOOKUP(FinalComparison!$G201,'SB35 Determination Data'!$K$4:$AN$415,J$2,FALSE)</f>
        <v>0</v>
      </c>
      <c r="K201" s="87">
        <f>'5th Cycle Summary-Final'!G201-VLOOKUP(FinalComparison!$G201,'SB35 Determination Data'!$K$4:$AN$415,K$2,FALSE)</f>
        <v>0</v>
      </c>
      <c r="L201" s="87">
        <f>'5th Cycle Summary-Final'!H201-VLOOKUP(FinalComparison!$G201,'SB35 Determination Data'!$K$4:$AN$415,L$2,FALSE)</f>
        <v>0</v>
      </c>
      <c r="M201" s="87">
        <f>'5th Cycle Summary-Final'!I201-VLOOKUP(FinalComparison!$G201,'SB35 Determination Data'!$K$4:$AN$415,M$2,FALSE)</f>
        <v>0</v>
      </c>
      <c r="N201" s="87"/>
      <c r="O201" s="87"/>
      <c r="P201" s="87">
        <f>'5th Cycle Summary-Final'!J201-VLOOKUP(FinalComparison!$G201,'SB35 Determination Data'!$K$4:$AN$415,P$2,FALSE)</f>
        <v>0</v>
      </c>
      <c r="Q201" s="87">
        <f>'5th Cycle Summary-Final'!K201-VLOOKUP(FinalComparison!$G201,'SB35 Determination Data'!$K$4:$AN$415,Q$2,FALSE)</f>
        <v>0</v>
      </c>
      <c r="R201" s="87">
        <f>'5th Cycle Summary-Final'!L201-VLOOKUP(FinalComparison!$G201,'SB35 Determination Data'!$K$4:$AN$415,R$2,FALSE)</f>
        <v>0</v>
      </c>
      <c r="S201" s="87">
        <f>'5th Cycle Summary-Final'!M201-VLOOKUP(FinalComparison!$G201,'SB35 Determination Data'!$K$4:$AN$415,S$2,FALSE)</f>
        <v>0</v>
      </c>
      <c r="T201" s="87">
        <f>'5th Cycle Summary-Final'!N201-VLOOKUP(FinalComparison!$G201,'SB35 Determination Data'!$K$4:$AN$415,T$2,FALSE)</f>
        <v>0</v>
      </c>
      <c r="U201" s="80"/>
      <c r="V201" s="80"/>
      <c r="W201" s="87">
        <f>'5th Cycle Summary-Final'!O201-VLOOKUP(FinalComparison!$G201,'SB35 Determination Data'!$K$4:$AN$415,W$2,FALSE)</f>
        <v>0</v>
      </c>
      <c r="X201" s="80"/>
      <c r="Y201" s="87">
        <f>'5th Cycle Summary-Final'!P201-VLOOKUP(FinalComparison!$G201,'SB35 Determination Data'!$K$4:$AN$415,Y$2,FALSE)</f>
        <v>0</v>
      </c>
      <c r="Z201" s="87">
        <f>'5th Cycle Summary-Final'!Q201-VLOOKUP(FinalComparison!$G201,'SB35 Determination Data'!$K$4:$AN$415,Z$2,FALSE)</f>
        <v>0</v>
      </c>
      <c r="AA201" s="87">
        <f>'5th Cycle Summary-Final'!R201-VLOOKUP(FinalComparison!$G201,'SB35 Determination Data'!$K$4:$AN$415,AA$2,FALSE)</f>
        <v>0</v>
      </c>
      <c r="AB201" s="87">
        <f>'5th Cycle Summary-Final'!S201-VLOOKUP(FinalComparison!$G201,'SB35 Determination Data'!$K$4:$AN$415,AB$2,FALSE)</f>
        <v>0</v>
      </c>
      <c r="AC201" s="87">
        <f>'5th Cycle Summary-Final'!T201-VLOOKUP(FinalComparison!$G201,'SB35 Determination Data'!$K$4:$AN$415,AC$2,FALSE)</f>
        <v>0</v>
      </c>
      <c r="AD201" s="87">
        <f>'5th Cycle Summary-Final'!U201-VLOOKUP(FinalComparison!$G201,'SB35 Determination Data'!$K$4:$AN$415,AD$2,FALSE)</f>
        <v>0</v>
      </c>
      <c r="AE201" s="87">
        <f>'5th Cycle Summary-Final'!V201-VLOOKUP(FinalComparison!$G201,'SB35 Determination Data'!$K$4:$AN$415,AE$2,FALSE)</f>
        <v>0</v>
      </c>
      <c r="AF201" s="87">
        <f>'5th Cycle Summary-Final'!W201-VLOOKUP(FinalComparison!$G201,'SB35 Determination Data'!$K$4:$AN$415,AF$2,FALSE)</f>
        <v>0</v>
      </c>
    </row>
    <row r="202" spans="1:32" ht="12.75" customHeight="1" x14ac:dyDescent="0.15">
      <c r="A202" t="s">
        <v>273</v>
      </c>
      <c r="F202" t="s">
        <v>144</v>
      </c>
      <c r="G202" t="s">
        <v>292</v>
      </c>
      <c r="H202" s="87">
        <f>'5th Cycle Summary-Final'!D202-VLOOKUP(FinalComparison!$G202,'SB35 Determination Data'!$K$4:$AN$415,H$2,FALSE)</f>
        <v>0</v>
      </c>
      <c r="I202" s="87">
        <f>'5th Cycle Summary-Final'!E202-VLOOKUP(FinalComparison!$G202,'SB35 Determination Data'!$K$4:$AN$415,I$2,FALSE)</f>
        <v>0</v>
      </c>
      <c r="J202" s="87">
        <f>'5th Cycle Summary-Final'!F202-VLOOKUP(FinalComparison!$G202,'SB35 Determination Data'!$K$4:$AN$415,J$2,FALSE)</f>
        <v>0</v>
      </c>
      <c r="K202" s="87">
        <f>'5th Cycle Summary-Final'!G202-VLOOKUP(FinalComparison!$G202,'SB35 Determination Data'!$K$4:$AN$415,K$2,FALSE)</f>
        <v>0</v>
      </c>
      <c r="L202" s="87">
        <f>'5th Cycle Summary-Final'!H202-VLOOKUP(FinalComparison!$G202,'SB35 Determination Data'!$K$4:$AN$415,L$2,FALSE)</f>
        <v>0</v>
      </c>
      <c r="M202" s="87">
        <f>'5th Cycle Summary-Final'!I202-VLOOKUP(FinalComparison!$G202,'SB35 Determination Data'!$K$4:$AN$415,M$2,FALSE)</f>
        <v>0</v>
      </c>
      <c r="N202" s="87"/>
      <c r="O202" s="87"/>
      <c r="P202" s="87">
        <f>'5th Cycle Summary-Final'!J202-VLOOKUP(FinalComparison!$G202,'SB35 Determination Data'!$K$4:$AN$415,P$2,FALSE)</f>
        <v>0</v>
      </c>
      <c r="Q202" s="87">
        <f>'5th Cycle Summary-Final'!K202-VLOOKUP(FinalComparison!$G202,'SB35 Determination Data'!$K$4:$AN$415,Q$2,FALSE)</f>
        <v>0</v>
      </c>
      <c r="R202" s="87">
        <f>'5th Cycle Summary-Final'!L202-VLOOKUP(FinalComparison!$G202,'SB35 Determination Data'!$K$4:$AN$415,R$2,FALSE)</f>
        <v>0</v>
      </c>
      <c r="S202" s="87">
        <f>'5th Cycle Summary-Final'!M202-VLOOKUP(FinalComparison!$G202,'SB35 Determination Data'!$K$4:$AN$415,S$2,FALSE)</f>
        <v>0</v>
      </c>
      <c r="T202" s="87">
        <f>'5th Cycle Summary-Final'!N202-VLOOKUP(FinalComparison!$G202,'SB35 Determination Data'!$K$4:$AN$415,T$2,FALSE)</f>
        <v>0</v>
      </c>
      <c r="U202" s="80"/>
      <c r="V202" s="80"/>
      <c r="W202" s="87">
        <f>'5th Cycle Summary-Final'!O202-VLOOKUP(FinalComparison!$G202,'SB35 Determination Data'!$K$4:$AN$415,W$2,FALSE)</f>
        <v>0</v>
      </c>
      <c r="X202" s="80"/>
      <c r="Y202" s="87">
        <f>'5th Cycle Summary-Final'!P202-VLOOKUP(FinalComparison!$G202,'SB35 Determination Data'!$K$4:$AN$415,Y$2,FALSE)</f>
        <v>0</v>
      </c>
      <c r="Z202" s="87">
        <f>'5th Cycle Summary-Final'!Q202-VLOOKUP(FinalComparison!$G202,'SB35 Determination Data'!$K$4:$AN$415,Z$2,FALSE)</f>
        <v>0</v>
      </c>
      <c r="AA202" s="87">
        <f>'5th Cycle Summary-Final'!R202-VLOOKUP(FinalComparison!$G202,'SB35 Determination Data'!$K$4:$AN$415,AA$2,FALSE)</f>
        <v>0</v>
      </c>
      <c r="AB202" s="87">
        <f>'5th Cycle Summary-Final'!S202-VLOOKUP(FinalComparison!$G202,'SB35 Determination Data'!$K$4:$AN$415,AB$2,FALSE)</f>
        <v>0</v>
      </c>
      <c r="AC202" s="87">
        <f>'5th Cycle Summary-Final'!T202-VLOOKUP(FinalComparison!$G202,'SB35 Determination Data'!$K$4:$AN$415,AC$2,FALSE)</f>
        <v>0</v>
      </c>
      <c r="AD202" s="87">
        <f>'5th Cycle Summary-Final'!U202-VLOOKUP(FinalComparison!$G202,'SB35 Determination Data'!$K$4:$AN$415,AD$2,FALSE)</f>
        <v>0</v>
      </c>
      <c r="AE202" s="87">
        <f>'5th Cycle Summary-Final'!V202-VLOOKUP(FinalComparison!$G202,'SB35 Determination Data'!$K$4:$AN$415,AE$2,FALSE)</f>
        <v>0</v>
      </c>
      <c r="AF202" s="87">
        <f>'5th Cycle Summary-Final'!W202-VLOOKUP(FinalComparison!$G202,'SB35 Determination Data'!$K$4:$AN$415,AF$2,FALSE)</f>
        <v>0</v>
      </c>
    </row>
    <row r="203" spans="1:32" ht="12.75" customHeight="1" x14ac:dyDescent="0.15">
      <c r="A203" t="s">
        <v>273</v>
      </c>
      <c r="F203" t="s">
        <v>144</v>
      </c>
      <c r="G203" t="s">
        <v>293</v>
      </c>
      <c r="H203" s="87">
        <f>'5th Cycle Summary-Final'!D203-VLOOKUP(FinalComparison!$G203,'SB35 Determination Data'!$K$4:$AN$415,H$2,FALSE)</f>
        <v>0</v>
      </c>
      <c r="I203" s="87">
        <f>'5th Cycle Summary-Final'!E203-VLOOKUP(FinalComparison!$G203,'SB35 Determination Data'!$K$4:$AN$415,I$2,FALSE)</f>
        <v>0</v>
      </c>
      <c r="J203" s="87">
        <f>'5th Cycle Summary-Final'!F203-VLOOKUP(FinalComparison!$G203,'SB35 Determination Data'!$K$4:$AN$415,J$2,FALSE)</f>
        <v>0</v>
      </c>
      <c r="K203" s="87">
        <f>'5th Cycle Summary-Final'!G203-VLOOKUP(FinalComparison!$G203,'SB35 Determination Data'!$K$4:$AN$415,K$2,FALSE)</f>
        <v>0</v>
      </c>
      <c r="L203" s="87">
        <f>'5th Cycle Summary-Final'!H203-VLOOKUP(FinalComparison!$G203,'SB35 Determination Data'!$K$4:$AN$415,L$2,FALSE)</f>
        <v>0</v>
      </c>
      <c r="M203" s="87">
        <f>'5th Cycle Summary-Final'!I203-VLOOKUP(FinalComparison!$G203,'SB35 Determination Data'!$K$4:$AN$415,M$2,FALSE)</f>
        <v>0</v>
      </c>
      <c r="N203" s="87"/>
      <c r="O203" s="87"/>
      <c r="P203" s="87">
        <f>'5th Cycle Summary-Final'!J203-VLOOKUP(FinalComparison!$G203,'SB35 Determination Data'!$K$4:$AN$415,P$2,FALSE)</f>
        <v>0</v>
      </c>
      <c r="Q203" s="87">
        <f>'5th Cycle Summary-Final'!K203-VLOOKUP(FinalComparison!$G203,'SB35 Determination Data'!$K$4:$AN$415,Q$2,FALSE)</f>
        <v>0</v>
      </c>
      <c r="R203" s="87">
        <f>'5th Cycle Summary-Final'!L203-VLOOKUP(FinalComparison!$G203,'SB35 Determination Data'!$K$4:$AN$415,R$2,FALSE)</f>
        <v>0</v>
      </c>
      <c r="S203" s="87">
        <f>'5th Cycle Summary-Final'!M203-VLOOKUP(FinalComparison!$G203,'SB35 Determination Data'!$K$4:$AN$415,S$2,FALSE)</f>
        <v>0</v>
      </c>
      <c r="T203" s="87">
        <f>'5th Cycle Summary-Final'!N203-VLOOKUP(FinalComparison!$G203,'SB35 Determination Data'!$K$4:$AN$415,T$2,FALSE)</f>
        <v>0</v>
      </c>
      <c r="U203" s="80"/>
      <c r="V203" s="80"/>
      <c r="W203" s="87">
        <f>'5th Cycle Summary-Final'!O203-VLOOKUP(FinalComparison!$G203,'SB35 Determination Data'!$K$4:$AN$415,W$2,FALSE)</f>
        <v>0</v>
      </c>
      <c r="X203" s="80"/>
      <c r="Y203" s="87">
        <f>'5th Cycle Summary-Final'!P203-VLOOKUP(FinalComparison!$G203,'SB35 Determination Data'!$K$4:$AN$415,Y$2,FALSE)</f>
        <v>0</v>
      </c>
      <c r="Z203" s="87">
        <f>'5th Cycle Summary-Final'!Q203-VLOOKUP(FinalComparison!$G203,'SB35 Determination Data'!$K$4:$AN$415,Z$2,FALSE)</f>
        <v>0</v>
      </c>
      <c r="AA203" s="87">
        <f>'5th Cycle Summary-Final'!R203-VLOOKUP(FinalComparison!$G203,'SB35 Determination Data'!$K$4:$AN$415,AA$2,FALSE)</f>
        <v>0</v>
      </c>
      <c r="AB203" s="87">
        <f>'5th Cycle Summary-Final'!S203-VLOOKUP(FinalComparison!$G203,'SB35 Determination Data'!$K$4:$AN$415,AB$2,FALSE)</f>
        <v>0</v>
      </c>
      <c r="AC203" s="87">
        <f>'5th Cycle Summary-Final'!T203-VLOOKUP(FinalComparison!$G203,'SB35 Determination Data'!$K$4:$AN$415,AC$2,FALSE)</f>
        <v>0</v>
      </c>
      <c r="AD203" s="87">
        <f>'5th Cycle Summary-Final'!U203-VLOOKUP(FinalComparison!$G203,'SB35 Determination Data'!$K$4:$AN$415,AD$2,FALSE)</f>
        <v>0</v>
      </c>
      <c r="AE203" s="87">
        <f>'5th Cycle Summary-Final'!V203-VLOOKUP(FinalComparison!$G203,'SB35 Determination Data'!$K$4:$AN$415,AE$2,FALSE)</f>
        <v>0</v>
      </c>
      <c r="AF203" s="87">
        <f>'5th Cycle Summary-Final'!W203-VLOOKUP(FinalComparison!$G203,'SB35 Determination Data'!$K$4:$AN$415,AF$2,FALSE)</f>
        <v>0</v>
      </c>
    </row>
    <row r="204" spans="1:32" ht="12.75" customHeight="1" x14ac:dyDescent="0.15">
      <c r="A204" t="s">
        <v>273</v>
      </c>
      <c r="F204" t="s">
        <v>144</v>
      </c>
      <c r="G204" t="s">
        <v>294</v>
      </c>
      <c r="H204" s="87">
        <f>'5th Cycle Summary-Final'!D204-VLOOKUP(FinalComparison!$G204,'SB35 Determination Data'!$K$4:$AN$415,H$2,FALSE)</f>
        <v>0</v>
      </c>
      <c r="I204" s="87">
        <f>'5th Cycle Summary-Final'!E204-VLOOKUP(FinalComparison!$G204,'SB35 Determination Data'!$K$4:$AN$415,I$2,FALSE)</f>
        <v>0</v>
      </c>
      <c r="J204" s="87">
        <f>'5th Cycle Summary-Final'!F204-VLOOKUP(FinalComparison!$G204,'SB35 Determination Data'!$K$4:$AN$415,J$2,FALSE)</f>
        <v>0</v>
      </c>
      <c r="K204" s="87">
        <f>'5th Cycle Summary-Final'!G204-VLOOKUP(FinalComparison!$G204,'SB35 Determination Data'!$K$4:$AN$415,K$2,FALSE)</f>
        <v>0</v>
      </c>
      <c r="L204" s="87">
        <f>'5th Cycle Summary-Final'!H204-VLOOKUP(FinalComparison!$G204,'SB35 Determination Data'!$K$4:$AN$415,L$2,FALSE)</f>
        <v>0</v>
      </c>
      <c r="M204" s="87">
        <f>'5th Cycle Summary-Final'!I204-VLOOKUP(FinalComparison!$G204,'SB35 Determination Data'!$K$4:$AN$415,M$2,FALSE)</f>
        <v>0</v>
      </c>
      <c r="N204" s="87"/>
      <c r="O204" s="87"/>
      <c r="P204" s="87">
        <f>'5th Cycle Summary-Final'!J204-VLOOKUP(FinalComparison!$G204,'SB35 Determination Data'!$K$4:$AN$415,P$2,FALSE)</f>
        <v>0</v>
      </c>
      <c r="Q204" s="87">
        <f>'5th Cycle Summary-Final'!K204-VLOOKUP(FinalComparison!$G204,'SB35 Determination Data'!$K$4:$AN$415,Q$2,FALSE)</f>
        <v>0</v>
      </c>
      <c r="R204" s="87">
        <f>'5th Cycle Summary-Final'!L204-VLOOKUP(FinalComparison!$G204,'SB35 Determination Data'!$K$4:$AN$415,R$2,FALSE)</f>
        <v>0</v>
      </c>
      <c r="S204" s="87">
        <f>'5th Cycle Summary-Final'!M204-VLOOKUP(FinalComparison!$G204,'SB35 Determination Data'!$K$4:$AN$415,S$2,FALSE)</f>
        <v>0</v>
      </c>
      <c r="T204" s="87">
        <f>'5th Cycle Summary-Final'!N204-VLOOKUP(FinalComparison!$G204,'SB35 Determination Data'!$K$4:$AN$415,T$2,FALSE)</f>
        <v>0</v>
      </c>
      <c r="U204" s="80"/>
      <c r="V204" s="80"/>
      <c r="W204" s="87">
        <f>'5th Cycle Summary-Final'!O204-VLOOKUP(FinalComparison!$G204,'SB35 Determination Data'!$K$4:$AN$415,W$2,FALSE)</f>
        <v>0</v>
      </c>
      <c r="X204" s="80"/>
      <c r="Y204" s="87">
        <f>'5th Cycle Summary-Final'!P204-VLOOKUP(FinalComparison!$G204,'SB35 Determination Data'!$K$4:$AN$415,Y$2,FALSE)</f>
        <v>0</v>
      </c>
      <c r="Z204" s="87">
        <f>'5th Cycle Summary-Final'!Q204-VLOOKUP(FinalComparison!$G204,'SB35 Determination Data'!$K$4:$AN$415,Z$2,FALSE)</f>
        <v>0</v>
      </c>
      <c r="AA204" s="87">
        <f>'5th Cycle Summary-Final'!R204-VLOOKUP(FinalComparison!$G204,'SB35 Determination Data'!$K$4:$AN$415,AA$2,FALSE)</f>
        <v>0</v>
      </c>
      <c r="AB204" s="87">
        <f>'5th Cycle Summary-Final'!S204-VLOOKUP(FinalComparison!$G204,'SB35 Determination Data'!$K$4:$AN$415,AB$2,FALSE)</f>
        <v>0</v>
      </c>
      <c r="AC204" s="87">
        <f>'5th Cycle Summary-Final'!T204-VLOOKUP(FinalComparison!$G204,'SB35 Determination Data'!$K$4:$AN$415,AC$2,FALSE)</f>
        <v>0</v>
      </c>
      <c r="AD204" s="87">
        <f>'5th Cycle Summary-Final'!U204-VLOOKUP(FinalComparison!$G204,'SB35 Determination Data'!$K$4:$AN$415,AD$2,FALSE)</f>
        <v>0</v>
      </c>
      <c r="AE204" s="87">
        <f>'5th Cycle Summary-Final'!V204-VLOOKUP(FinalComparison!$G204,'SB35 Determination Data'!$K$4:$AN$415,AE$2,FALSE)</f>
        <v>0</v>
      </c>
      <c r="AF204" s="87">
        <f>'5th Cycle Summary-Final'!W204-VLOOKUP(FinalComparison!$G204,'SB35 Determination Data'!$K$4:$AN$415,AF$2,FALSE)</f>
        <v>0</v>
      </c>
    </row>
    <row r="205" spans="1:32" ht="12.75" customHeight="1" x14ac:dyDescent="0.15">
      <c r="A205" t="s">
        <v>273</v>
      </c>
      <c r="F205" t="s">
        <v>144</v>
      </c>
      <c r="G205" t="s">
        <v>273</v>
      </c>
      <c r="H205" s="87">
        <f>'5th Cycle Summary-Final'!D205-VLOOKUP(FinalComparison!$G205,'SB35 Determination Data'!$K$4:$AN$415,H$2,FALSE)</f>
        <v>0</v>
      </c>
      <c r="I205" s="87">
        <f>'5th Cycle Summary-Final'!E205-VLOOKUP(FinalComparison!$G205,'SB35 Determination Data'!$K$4:$AN$415,I$2,FALSE)</f>
        <v>-7</v>
      </c>
      <c r="J205" s="87">
        <f>'5th Cycle Summary-Final'!F205-VLOOKUP(FinalComparison!$G205,'SB35 Determination Data'!$K$4:$AN$415,J$2,FALSE)</f>
        <v>-7</v>
      </c>
      <c r="K205" s="87">
        <f>'5th Cycle Summary-Final'!G205-VLOOKUP(FinalComparison!$G205,'SB35 Determination Data'!$K$4:$AN$415,K$2,FALSE)</f>
        <v>0</v>
      </c>
      <c r="L205" s="87">
        <f>'5th Cycle Summary-Final'!H205-VLOOKUP(FinalComparison!$G205,'SB35 Determination Data'!$K$4:$AN$415,L$2,FALSE)</f>
        <v>7</v>
      </c>
      <c r="M205" s="87">
        <f>'5th Cycle Summary-Final'!I205-VLOOKUP(FinalComparison!$G205,'SB35 Determination Data'!$K$4:$AN$415,M$2,FALSE)</f>
        <v>-8.4337349397590355E-2</v>
      </c>
      <c r="N205" s="87"/>
      <c r="O205" s="87"/>
      <c r="P205" s="87">
        <f>'5th Cycle Summary-Final'!J205-VLOOKUP(FinalComparison!$G205,'SB35 Determination Data'!$K$4:$AN$415,P$2,FALSE)</f>
        <v>0</v>
      </c>
      <c r="Q205" s="87">
        <f>'5th Cycle Summary-Final'!K205-VLOOKUP(FinalComparison!$G205,'SB35 Determination Data'!$K$4:$AN$415,Q$2,FALSE)</f>
        <v>-2</v>
      </c>
      <c r="R205" s="87">
        <f>'5th Cycle Summary-Final'!L205-VLOOKUP(FinalComparison!$G205,'SB35 Determination Data'!$K$4:$AN$415,R$2,FALSE)</f>
        <v>-2</v>
      </c>
      <c r="S205" s="87">
        <f>'5th Cycle Summary-Final'!M205-VLOOKUP(FinalComparison!$G205,'SB35 Determination Data'!$K$4:$AN$415,S$2,FALSE)</f>
        <v>0</v>
      </c>
      <c r="T205" s="87">
        <f>'5th Cycle Summary-Final'!N205-VLOOKUP(FinalComparison!$G205,'SB35 Determination Data'!$K$4:$AN$415,T$2,FALSE)</f>
        <v>2</v>
      </c>
      <c r="U205" s="80"/>
      <c r="V205" s="80"/>
      <c r="W205" s="87">
        <f>'5th Cycle Summary-Final'!O205-VLOOKUP(FinalComparison!$G205,'SB35 Determination Data'!$K$4:$AN$415,W$2,FALSE)</f>
        <v>-3.389830508474577E-2</v>
      </c>
      <c r="X205" s="80"/>
      <c r="Y205" s="87">
        <f>'5th Cycle Summary-Final'!P205-VLOOKUP(FinalComparison!$G205,'SB35 Determination Data'!$K$4:$AN$415,Y$2,FALSE)</f>
        <v>0</v>
      </c>
      <c r="Z205" s="87">
        <f>'5th Cycle Summary-Final'!Q205-VLOOKUP(FinalComparison!$G205,'SB35 Determination Data'!$K$4:$AN$415,Z$2,FALSE)</f>
        <v>-73</v>
      </c>
      <c r="AA205" s="87">
        <f>'5th Cycle Summary-Final'!R205-VLOOKUP(FinalComparison!$G205,'SB35 Determination Data'!$K$4:$AN$415,AA$2,FALSE)</f>
        <v>58</v>
      </c>
      <c r="AB205" s="87">
        <f>'5th Cycle Summary-Final'!S205-VLOOKUP(FinalComparison!$G205,'SB35 Determination Data'!$K$4:$AN$415,AB$2,FALSE)</f>
        <v>-1.106060606060606</v>
      </c>
      <c r="AC205" s="87">
        <f>'5th Cycle Summary-Final'!T205-VLOOKUP(FinalComparison!$G205,'SB35 Determination Data'!$K$4:$AN$415,AC$2,FALSE)</f>
        <v>0</v>
      </c>
      <c r="AD205" s="87">
        <f>'5th Cycle Summary-Final'!U205-VLOOKUP(FinalComparison!$G205,'SB35 Determination Data'!$K$4:$AN$415,AD$2,FALSE)</f>
        <v>-393</v>
      </c>
      <c r="AE205" s="87">
        <f>'5th Cycle Summary-Final'!V205-VLOOKUP(FinalComparison!$G205,'SB35 Determination Data'!$K$4:$AN$415,AE$2,FALSE)</f>
        <v>148</v>
      </c>
      <c r="AF205" s="87">
        <f>'5th Cycle Summary-Final'!W205-VLOOKUP(FinalComparison!$G205,'SB35 Determination Data'!$K$4:$AN$415,AF$2,FALSE)</f>
        <v>-2.5354838709677421</v>
      </c>
    </row>
    <row r="206" spans="1:32" ht="12.75" customHeight="1" x14ac:dyDescent="0.15">
      <c r="A206" t="s">
        <v>273</v>
      </c>
      <c r="F206" t="s">
        <v>144</v>
      </c>
      <c r="G206" t="s">
        <v>295</v>
      </c>
      <c r="H206" s="87">
        <f>'5th Cycle Summary-Final'!D206-VLOOKUP(FinalComparison!$G206,'SB35 Determination Data'!$K$4:$AN$415,H$2,FALSE)</f>
        <v>0</v>
      </c>
      <c r="I206" s="87">
        <f>'5th Cycle Summary-Final'!E206-VLOOKUP(FinalComparison!$G206,'SB35 Determination Data'!$K$4:$AN$415,I$2,FALSE)</f>
        <v>0</v>
      </c>
      <c r="J206" s="87">
        <f>'5th Cycle Summary-Final'!F206-VLOOKUP(FinalComparison!$G206,'SB35 Determination Data'!$K$4:$AN$415,J$2,FALSE)</f>
        <v>0</v>
      </c>
      <c r="K206" s="87">
        <f>'5th Cycle Summary-Final'!G206-VLOOKUP(FinalComparison!$G206,'SB35 Determination Data'!$K$4:$AN$415,K$2,FALSE)</f>
        <v>0</v>
      </c>
      <c r="L206" s="87">
        <f>'5th Cycle Summary-Final'!H206-VLOOKUP(FinalComparison!$G206,'SB35 Determination Data'!$K$4:$AN$415,L$2,FALSE)</f>
        <v>0</v>
      </c>
      <c r="M206" s="87">
        <f>'5th Cycle Summary-Final'!I206-VLOOKUP(FinalComparison!$G206,'SB35 Determination Data'!$K$4:$AN$415,M$2,FALSE)</f>
        <v>0</v>
      </c>
      <c r="N206" s="87"/>
      <c r="O206" s="87"/>
      <c r="P206" s="87">
        <f>'5th Cycle Summary-Final'!J206-VLOOKUP(FinalComparison!$G206,'SB35 Determination Data'!$K$4:$AN$415,P$2,FALSE)</f>
        <v>0</v>
      </c>
      <c r="Q206" s="87">
        <f>'5th Cycle Summary-Final'!K206-VLOOKUP(FinalComparison!$G206,'SB35 Determination Data'!$K$4:$AN$415,Q$2,FALSE)</f>
        <v>0</v>
      </c>
      <c r="R206" s="87">
        <f>'5th Cycle Summary-Final'!L206-VLOOKUP(FinalComparison!$G206,'SB35 Determination Data'!$K$4:$AN$415,R$2,FALSE)</f>
        <v>0</v>
      </c>
      <c r="S206" s="87">
        <f>'5th Cycle Summary-Final'!M206-VLOOKUP(FinalComparison!$G206,'SB35 Determination Data'!$K$4:$AN$415,S$2,FALSE)</f>
        <v>0</v>
      </c>
      <c r="T206" s="87">
        <f>'5th Cycle Summary-Final'!N206-VLOOKUP(FinalComparison!$G206,'SB35 Determination Data'!$K$4:$AN$415,T$2,FALSE)</f>
        <v>0</v>
      </c>
      <c r="U206" s="80"/>
      <c r="V206" s="80"/>
      <c r="W206" s="87">
        <f>'5th Cycle Summary-Final'!O206-VLOOKUP(FinalComparison!$G206,'SB35 Determination Data'!$K$4:$AN$415,W$2,FALSE)</f>
        <v>0</v>
      </c>
      <c r="X206" s="80"/>
      <c r="Y206" s="87">
        <f>'5th Cycle Summary-Final'!P206-VLOOKUP(FinalComparison!$G206,'SB35 Determination Data'!$K$4:$AN$415,Y$2,FALSE)</f>
        <v>0</v>
      </c>
      <c r="Z206" s="87">
        <f>'5th Cycle Summary-Final'!Q206-VLOOKUP(FinalComparison!$G206,'SB35 Determination Data'!$K$4:$AN$415,Z$2,FALSE)</f>
        <v>0</v>
      </c>
      <c r="AA206" s="87">
        <f>'5th Cycle Summary-Final'!R206-VLOOKUP(FinalComparison!$G206,'SB35 Determination Data'!$K$4:$AN$415,AA$2,FALSE)</f>
        <v>0</v>
      </c>
      <c r="AB206" s="87">
        <f>'5th Cycle Summary-Final'!S206-VLOOKUP(FinalComparison!$G206,'SB35 Determination Data'!$K$4:$AN$415,AB$2,FALSE)</f>
        <v>0</v>
      </c>
      <c r="AC206" s="87">
        <f>'5th Cycle Summary-Final'!T206-VLOOKUP(FinalComparison!$G206,'SB35 Determination Data'!$K$4:$AN$415,AC$2,FALSE)</f>
        <v>0</v>
      </c>
      <c r="AD206" s="87">
        <f>'5th Cycle Summary-Final'!U206-VLOOKUP(FinalComparison!$G206,'SB35 Determination Data'!$K$4:$AN$415,AD$2,FALSE)</f>
        <v>9</v>
      </c>
      <c r="AE206" s="87">
        <f>'5th Cycle Summary-Final'!V206-VLOOKUP(FinalComparison!$G206,'SB35 Determination Data'!$K$4:$AN$415,AE$2,FALSE)</f>
        <v>0</v>
      </c>
      <c r="AF206" s="87">
        <f>'5th Cycle Summary-Final'!W206-VLOOKUP(FinalComparison!$G206,'SB35 Determination Data'!$K$4:$AN$415,AF$2,FALSE)</f>
        <v>4.1398344066239101E-3</v>
      </c>
    </row>
    <row r="207" spans="1:32" ht="12.75" customHeight="1" x14ac:dyDescent="0.15">
      <c r="A207" t="s">
        <v>273</v>
      </c>
      <c r="F207" t="s">
        <v>144</v>
      </c>
      <c r="G207" t="s">
        <v>296</v>
      </c>
      <c r="H207" s="87">
        <f>'5th Cycle Summary-Final'!D207-VLOOKUP(FinalComparison!$G207,'SB35 Determination Data'!$K$4:$AN$415,H$2,FALSE)</f>
        <v>0</v>
      </c>
      <c r="I207" s="87">
        <f>'5th Cycle Summary-Final'!E207-VLOOKUP(FinalComparison!$G207,'SB35 Determination Data'!$K$4:$AN$415,I$2,FALSE)</f>
        <v>0</v>
      </c>
      <c r="J207" s="87">
        <f>'5th Cycle Summary-Final'!F207-VLOOKUP(FinalComparison!$G207,'SB35 Determination Data'!$K$4:$AN$415,J$2,FALSE)</f>
        <v>0</v>
      </c>
      <c r="K207" s="87">
        <f>'5th Cycle Summary-Final'!G207-VLOOKUP(FinalComparison!$G207,'SB35 Determination Data'!$K$4:$AN$415,K$2,FALSE)</f>
        <v>0</v>
      </c>
      <c r="L207" s="87">
        <f>'5th Cycle Summary-Final'!H207-VLOOKUP(FinalComparison!$G207,'SB35 Determination Data'!$K$4:$AN$415,L$2,FALSE)</f>
        <v>0</v>
      </c>
      <c r="M207" s="87">
        <f>'5th Cycle Summary-Final'!I207-VLOOKUP(FinalComparison!$G207,'SB35 Determination Data'!$K$4:$AN$415,M$2,FALSE)</f>
        <v>0</v>
      </c>
      <c r="N207" s="87"/>
      <c r="O207" s="87"/>
      <c r="P207" s="87">
        <f>'5th Cycle Summary-Final'!J207-VLOOKUP(FinalComparison!$G207,'SB35 Determination Data'!$K$4:$AN$415,P$2,FALSE)</f>
        <v>0</v>
      </c>
      <c r="Q207" s="87">
        <f>'5th Cycle Summary-Final'!K207-VLOOKUP(FinalComparison!$G207,'SB35 Determination Data'!$K$4:$AN$415,Q$2,FALSE)</f>
        <v>0</v>
      </c>
      <c r="R207" s="87">
        <f>'5th Cycle Summary-Final'!L207-VLOOKUP(FinalComparison!$G207,'SB35 Determination Data'!$K$4:$AN$415,R$2,FALSE)</f>
        <v>0</v>
      </c>
      <c r="S207" s="87">
        <f>'5th Cycle Summary-Final'!M207-VLOOKUP(FinalComparison!$G207,'SB35 Determination Data'!$K$4:$AN$415,S$2,FALSE)</f>
        <v>0</v>
      </c>
      <c r="T207" s="87">
        <f>'5th Cycle Summary-Final'!N207-VLOOKUP(FinalComparison!$G207,'SB35 Determination Data'!$K$4:$AN$415,T$2,FALSE)</f>
        <v>0</v>
      </c>
      <c r="U207" s="80"/>
      <c r="V207" s="80"/>
      <c r="W207" s="87">
        <f>'5th Cycle Summary-Final'!O207-VLOOKUP(FinalComparison!$G207,'SB35 Determination Data'!$K$4:$AN$415,W$2,FALSE)</f>
        <v>0</v>
      </c>
      <c r="X207" s="80"/>
      <c r="Y207" s="87">
        <f>'5th Cycle Summary-Final'!P207-VLOOKUP(FinalComparison!$G207,'SB35 Determination Data'!$K$4:$AN$415,Y$2,FALSE)</f>
        <v>0</v>
      </c>
      <c r="Z207" s="87">
        <f>'5th Cycle Summary-Final'!Q207-VLOOKUP(FinalComparison!$G207,'SB35 Determination Data'!$K$4:$AN$415,Z$2,FALSE)</f>
        <v>0</v>
      </c>
      <c r="AA207" s="87">
        <f>'5th Cycle Summary-Final'!R207-VLOOKUP(FinalComparison!$G207,'SB35 Determination Data'!$K$4:$AN$415,AA$2,FALSE)</f>
        <v>0</v>
      </c>
      <c r="AB207" s="87">
        <f>'5th Cycle Summary-Final'!S207-VLOOKUP(FinalComparison!$G207,'SB35 Determination Data'!$K$4:$AN$415,AB$2,FALSE)</f>
        <v>0</v>
      </c>
      <c r="AC207" s="87">
        <f>'5th Cycle Summary-Final'!T207-VLOOKUP(FinalComparison!$G207,'SB35 Determination Data'!$K$4:$AN$415,AC$2,FALSE)</f>
        <v>0</v>
      </c>
      <c r="AD207" s="87">
        <f>'5th Cycle Summary-Final'!U207-VLOOKUP(FinalComparison!$G207,'SB35 Determination Data'!$K$4:$AN$415,AD$2,FALSE)</f>
        <v>0</v>
      </c>
      <c r="AE207" s="87">
        <f>'5th Cycle Summary-Final'!V207-VLOOKUP(FinalComparison!$G207,'SB35 Determination Data'!$K$4:$AN$415,AE$2,FALSE)</f>
        <v>0</v>
      </c>
      <c r="AF207" s="87">
        <f>'5th Cycle Summary-Final'!W207-VLOOKUP(FinalComparison!$G207,'SB35 Determination Data'!$K$4:$AN$415,AF$2,FALSE)</f>
        <v>0</v>
      </c>
    </row>
    <row r="208" spans="1:32" ht="12.75" customHeight="1" x14ac:dyDescent="0.15">
      <c r="A208" t="s">
        <v>273</v>
      </c>
      <c r="F208" t="s">
        <v>144</v>
      </c>
      <c r="G208" t="s">
        <v>297</v>
      </c>
      <c r="H208" s="87">
        <f>'5th Cycle Summary-Final'!D208-VLOOKUP(FinalComparison!$G208,'SB35 Determination Data'!$K$4:$AN$415,H$2,FALSE)</f>
        <v>0</v>
      </c>
      <c r="I208" s="87">
        <f>'5th Cycle Summary-Final'!E208-VLOOKUP(FinalComparison!$G208,'SB35 Determination Data'!$K$4:$AN$415,I$2,FALSE)</f>
        <v>0</v>
      </c>
      <c r="J208" s="87">
        <f>'5th Cycle Summary-Final'!F208-VLOOKUP(FinalComparison!$G208,'SB35 Determination Data'!$K$4:$AN$415,J$2,FALSE)</f>
        <v>0</v>
      </c>
      <c r="K208" s="87">
        <f>'5th Cycle Summary-Final'!G208-VLOOKUP(FinalComparison!$G208,'SB35 Determination Data'!$K$4:$AN$415,K$2,FALSE)</f>
        <v>0</v>
      </c>
      <c r="L208" s="87">
        <f>'5th Cycle Summary-Final'!H208-VLOOKUP(FinalComparison!$G208,'SB35 Determination Data'!$K$4:$AN$415,L$2,FALSE)</f>
        <v>0</v>
      </c>
      <c r="M208" s="87">
        <f>'5th Cycle Summary-Final'!I208-VLOOKUP(FinalComparison!$G208,'SB35 Determination Data'!$K$4:$AN$415,M$2,FALSE)</f>
        <v>0</v>
      </c>
      <c r="N208" s="87"/>
      <c r="O208" s="87"/>
      <c r="P208" s="87">
        <f>'5th Cycle Summary-Final'!J208-VLOOKUP(FinalComparison!$G208,'SB35 Determination Data'!$K$4:$AN$415,P$2,FALSE)</f>
        <v>0</v>
      </c>
      <c r="Q208" s="87">
        <f>'5th Cycle Summary-Final'!K208-VLOOKUP(FinalComparison!$G208,'SB35 Determination Data'!$K$4:$AN$415,Q$2,FALSE)</f>
        <v>0</v>
      </c>
      <c r="R208" s="87">
        <f>'5th Cycle Summary-Final'!L208-VLOOKUP(FinalComparison!$G208,'SB35 Determination Data'!$K$4:$AN$415,R$2,FALSE)</f>
        <v>0</v>
      </c>
      <c r="S208" s="87">
        <f>'5th Cycle Summary-Final'!M208-VLOOKUP(FinalComparison!$G208,'SB35 Determination Data'!$K$4:$AN$415,S$2,FALSE)</f>
        <v>0</v>
      </c>
      <c r="T208" s="87">
        <f>'5th Cycle Summary-Final'!N208-VLOOKUP(FinalComparison!$G208,'SB35 Determination Data'!$K$4:$AN$415,T$2,FALSE)</f>
        <v>0</v>
      </c>
      <c r="U208" s="80"/>
      <c r="V208" s="80"/>
      <c r="W208" s="87">
        <f>'5th Cycle Summary-Final'!O208-VLOOKUP(FinalComparison!$G208,'SB35 Determination Data'!$K$4:$AN$415,W$2,FALSE)</f>
        <v>0</v>
      </c>
      <c r="X208" s="80"/>
      <c r="Y208" s="87">
        <f>'5th Cycle Summary-Final'!P208-VLOOKUP(FinalComparison!$G208,'SB35 Determination Data'!$K$4:$AN$415,Y$2,FALSE)</f>
        <v>0</v>
      </c>
      <c r="Z208" s="87">
        <f>'5th Cycle Summary-Final'!Q208-VLOOKUP(FinalComparison!$G208,'SB35 Determination Data'!$K$4:$AN$415,Z$2,FALSE)</f>
        <v>0</v>
      </c>
      <c r="AA208" s="87">
        <f>'5th Cycle Summary-Final'!R208-VLOOKUP(FinalComparison!$G208,'SB35 Determination Data'!$K$4:$AN$415,AA$2,FALSE)</f>
        <v>0</v>
      </c>
      <c r="AB208" s="87" t="e">
        <f>'5th Cycle Summary-Final'!S208-VLOOKUP(FinalComparison!$G208,'SB35 Determination Data'!$K$4:$AN$415,AB$2,FALSE)</f>
        <v>#DIV/0!</v>
      </c>
      <c r="AC208" s="87">
        <f>'5th Cycle Summary-Final'!T208-VLOOKUP(FinalComparison!$G208,'SB35 Determination Data'!$K$4:$AN$415,AC$2,FALSE)</f>
        <v>0</v>
      </c>
      <c r="AD208" s="87">
        <f>'5th Cycle Summary-Final'!U208-VLOOKUP(FinalComparison!$G208,'SB35 Determination Data'!$K$4:$AN$415,AD$2,FALSE)</f>
        <v>0</v>
      </c>
      <c r="AE208" s="87">
        <f>'5th Cycle Summary-Final'!V208-VLOOKUP(FinalComparison!$G208,'SB35 Determination Data'!$K$4:$AN$415,AE$2,FALSE)</f>
        <v>0</v>
      </c>
      <c r="AF208" s="87" t="e">
        <f>'5th Cycle Summary-Final'!W208-VLOOKUP(FinalComparison!$G208,'SB35 Determination Data'!$K$4:$AN$415,AF$2,FALSE)</f>
        <v>#DIV/0!</v>
      </c>
    </row>
    <row r="209" spans="1:32" ht="12.75" customHeight="1" x14ac:dyDescent="0.15">
      <c r="A209" t="s">
        <v>273</v>
      </c>
      <c r="F209" t="s">
        <v>144</v>
      </c>
      <c r="G209" t="s">
        <v>298</v>
      </c>
      <c r="H209" s="87">
        <f>'5th Cycle Summary-Final'!D209-VLOOKUP(FinalComparison!$G209,'SB35 Determination Data'!$K$4:$AN$415,H$2,FALSE)</f>
        <v>0</v>
      </c>
      <c r="I209" s="87">
        <f>'5th Cycle Summary-Final'!E209-VLOOKUP(FinalComparison!$G209,'SB35 Determination Data'!$K$4:$AN$415,I$2,FALSE)</f>
        <v>0</v>
      </c>
      <c r="J209" s="87">
        <f>'5th Cycle Summary-Final'!F209-VLOOKUP(FinalComparison!$G209,'SB35 Determination Data'!$K$4:$AN$415,J$2,FALSE)</f>
        <v>0</v>
      </c>
      <c r="K209" s="87">
        <f>'5th Cycle Summary-Final'!G209-VLOOKUP(FinalComparison!$G209,'SB35 Determination Data'!$K$4:$AN$415,K$2,FALSE)</f>
        <v>0</v>
      </c>
      <c r="L209" s="87">
        <f>'5th Cycle Summary-Final'!H209-VLOOKUP(FinalComparison!$G209,'SB35 Determination Data'!$K$4:$AN$415,L$2,FALSE)</f>
        <v>0</v>
      </c>
      <c r="M209" s="87">
        <f>'5th Cycle Summary-Final'!I209-VLOOKUP(FinalComparison!$G209,'SB35 Determination Data'!$K$4:$AN$415,M$2,FALSE)</f>
        <v>0</v>
      </c>
      <c r="N209" s="87"/>
      <c r="O209" s="87"/>
      <c r="P209" s="87">
        <f>'5th Cycle Summary-Final'!J209-VLOOKUP(FinalComparison!$G209,'SB35 Determination Data'!$K$4:$AN$415,P$2,FALSE)</f>
        <v>0</v>
      </c>
      <c r="Q209" s="87">
        <f>'5th Cycle Summary-Final'!K209-VLOOKUP(FinalComparison!$G209,'SB35 Determination Data'!$K$4:$AN$415,Q$2,FALSE)</f>
        <v>0</v>
      </c>
      <c r="R209" s="87">
        <f>'5th Cycle Summary-Final'!L209-VLOOKUP(FinalComparison!$G209,'SB35 Determination Data'!$K$4:$AN$415,R$2,FALSE)</f>
        <v>0</v>
      </c>
      <c r="S209" s="87">
        <f>'5th Cycle Summary-Final'!M209-VLOOKUP(FinalComparison!$G209,'SB35 Determination Data'!$K$4:$AN$415,S$2,FALSE)</f>
        <v>0</v>
      </c>
      <c r="T209" s="87">
        <f>'5th Cycle Summary-Final'!N209-VLOOKUP(FinalComparison!$G209,'SB35 Determination Data'!$K$4:$AN$415,T$2,FALSE)</f>
        <v>0</v>
      </c>
      <c r="U209" s="80"/>
      <c r="V209" s="80"/>
      <c r="W209" s="87">
        <f>'5th Cycle Summary-Final'!O209-VLOOKUP(FinalComparison!$G209,'SB35 Determination Data'!$K$4:$AN$415,W$2,FALSE)</f>
        <v>0</v>
      </c>
      <c r="X209" s="80"/>
      <c r="Y209" s="87">
        <f>'5th Cycle Summary-Final'!P209-VLOOKUP(FinalComparison!$G209,'SB35 Determination Data'!$K$4:$AN$415,Y$2,FALSE)</f>
        <v>0</v>
      </c>
      <c r="Z209" s="87">
        <f>'5th Cycle Summary-Final'!Q209-VLOOKUP(FinalComparison!$G209,'SB35 Determination Data'!$K$4:$AN$415,Z$2,FALSE)</f>
        <v>0</v>
      </c>
      <c r="AA209" s="87">
        <f>'5th Cycle Summary-Final'!R209-VLOOKUP(FinalComparison!$G209,'SB35 Determination Data'!$K$4:$AN$415,AA$2,FALSE)</f>
        <v>0</v>
      </c>
      <c r="AB209" s="87">
        <f>'5th Cycle Summary-Final'!S209-VLOOKUP(FinalComparison!$G209,'SB35 Determination Data'!$K$4:$AN$415,AB$2,FALSE)</f>
        <v>0</v>
      </c>
      <c r="AC209" s="87">
        <f>'5th Cycle Summary-Final'!T209-VLOOKUP(FinalComparison!$G209,'SB35 Determination Data'!$K$4:$AN$415,AC$2,FALSE)</f>
        <v>0</v>
      </c>
      <c r="AD209" s="87">
        <f>'5th Cycle Summary-Final'!U209-VLOOKUP(FinalComparison!$G209,'SB35 Determination Data'!$K$4:$AN$415,AD$2,FALSE)</f>
        <v>0</v>
      </c>
      <c r="AE209" s="87">
        <f>'5th Cycle Summary-Final'!V209-VLOOKUP(FinalComparison!$G209,'SB35 Determination Data'!$K$4:$AN$415,AE$2,FALSE)</f>
        <v>0</v>
      </c>
      <c r="AF209" s="87">
        <f>'5th Cycle Summary-Final'!W209-VLOOKUP(FinalComparison!$G209,'SB35 Determination Data'!$K$4:$AN$415,AF$2,FALSE)</f>
        <v>0</v>
      </c>
    </row>
    <row r="210" spans="1:32" ht="12.75" customHeight="1" x14ac:dyDescent="0.15">
      <c r="A210" t="s">
        <v>273</v>
      </c>
      <c r="F210" t="s">
        <v>144</v>
      </c>
      <c r="G210" t="s">
        <v>299</v>
      </c>
      <c r="H210" s="87" t="e">
        <f>'5th Cycle Summary-Final'!D210-VLOOKUP(FinalComparison!$G210,'SB35 Determination Data'!$K$4:$AN$415,H$2,FALSE)</f>
        <v>#N/A</v>
      </c>
      <c r="I210" s="87" t="e">
        <f>'5th Cycle Summary-Final'!E210-VLOOKUP(FinalComparison!$G210,'SB35 Determination Data'!$K$4:$AN$415,I$2,FALSE)</f>
        <v>#N/A</v>
      </c>
      <c r="J210" s="87" t="e">
        <f>'5th Cycle Summary-Final'!F210-VLOOKUP(FinalComparison!$G210,'SB35 Determination Data'!$K$4:$AN$415,J$2,FALSE)</f>
        <v>#N/A</v>
      </c>
      <c r="K210" s="87" t="e">
        <f>'5th Cycle Summary-Final'!G210-VLOOKUP(FinalComparison!$G210,'SB35 Determination Data'!$K$4:$AN$415,K$2,FALSE)</f>
        <v>#N/A</v>
      </c>
      <c r="L210" s="87" t="e">
        <f>'5th Cycle Summary-Final'!H210-VLOOKUP(FinalComparison!$G210,'SB35 Determination Data'!$K$4:$AN$415,L$2,FALSE)</f>
        <v>#N/A</v>
      </c>
      <c r="M210" s="87" t="e">
        <f>'5th Cycle Summary-Final'!I210-VLOOKUP(FinalComparison!$G210,'SB35 Determination Data'!$K$4:$AN$415,M$2,FALSE)</f>
        <v>#N/A</v>
      </c>
      <c r="N210" s="87"/>
      <c r="O210" s="87"/>
      <c r="P210" s="87" t="e">
        <f>'5th Cycle Summary-Final'!J210-VLOOKUP(FinalComparison!$G210,'SB35 Determination Data'!$K$4:$AN$415,P$2,FALSE)</f>
        <v>#N/A</v>
      </c>
      <c r="Q210" s="87" t="e">
        <f>'5th Cycle Summary-Final'!K210-VLOOKUP(FinalComparison!$G210,'SB35 Determination Data'!$K$4:$AN$415,Q$2,FALSE)</f>
        <v>#N/A</v>
      </c>
      <c r="R210" s="87" t="e">
        <f>'5th Cycle Summary-Final'!L210-VLOOKUP(FinalComparison!$G210,'SB35 Determination Data'!$K$4:$AN$415,R$2,FALSE)</f>
        <v>#N/A</v>
      </c>
      <c r="S210" s="87" t="e">
        <f>'5th Cycle Summary-Final'!M210-VLOOKUP(FinalComparison!$G210,'SB35 Determination Data'!$K$4:$AN$415,S$2,FALSE)</f>
        <v>#N/A</v>
      </c>
      <c r="T210" s="87" t="e">
        <f>'5th Cycle Summary-Final'!N210-VLOOKUP(FinalComparison!$G210,'SB35 Determination Data'!$K$4:$AN$415,T$2,FALSE)</f>
        <v>#N/A</v>
      </c>
      <c r="U210" s="80"/>
      <c r="V210" s="80"/>
      <c r="W210" s="87" t="e">
        <f>'5th Cycle Summary-Final'!O210-VLOOKUP(FinalComparison!$G210,'SB35 Determination Data'!$K$4:$AN$415,W$2,FALSE)</f>
        <v>#N/A</v>
      </c>
      <c r="X210" s="80"/>
      <c r="Y210" s="87" t="e">
        <f>'5th Cycle Summary-Final'!P210-VLOOKUP(FinalComparison!$G210,'SB35 Determination Data'!$K$4:$AN$415,Y$2,FALSE)</f>
        <v>#N/A</v>
      </c>
      <c r="Z210" s="87" t="e">
        <f>'5th Cycle Summary-Final'!Q210-VLOOKUP(FinalComparison!$G210,'SB35 Determination Data'!$K$4:$AN$415,Z$2,FALSE)</f>
        <v>#N/A</v>
      </c>
      <c r="AA210" s="87" t="e">
        <f>'5th Cycle Summary-Final'!R210-VLOOKUP(FinalComparison!$G210,'SB35 Determination Data'!$K$4:$AN$415,AA$2,FALSE)</f>
        <v>#N/A</v>
      </c>
      <c r="AB210" s="87" t="e">
        <f>'5th Cycle Summary-Final'!S210-VLOOKUP(FinalComparison!$G210,'SB35 Determination Data'!$K$4:$AN$415,AB$2,FALSE)</f>
        <v>#N/A</v>
      </c>
      <c r="AC210" s="87" t="e">
        <f>'5th Cycle Summary-Final'!T210-VLOOKUP(FinalComparison!$G210,'SB35 Determination Data'!$K$4:$AN$415,AC$2,FALSE)</f>
        <v>#N/A</v>
      </c>
      <c r="AD210" s="87" t="e">
        <f>'5th Cycle Summary-Final'!U210-VLOOKUP(FinalComparison!$G210,'SB35 Determination Data'!$K$4:$AN$415,AD$2,FALSE)</f>
        <v>#N/A</v>
      </c>
      <c r="AE210" s="87" t="e">
        <f>'5th Cycle Summary-Final'!V210-VLOOKUP(FinalComparison!$G210,'SB35 Determination Data'!$K$4:$AN$415,AE$2,FALSE)</f>
        <v>#N/A</v>
      </c>
      <c r="AF210" s="87" t="e">
        <f>'5th Cycle Summary-Final'!W210-VLOOKUP(FinalComparison!$G210,'SB35 Determination Data'!$K$4:$AN$415,AF$2,FALSE)</f>
        <v>#N/A</v>
      </c>
    </row>
    <row r="211" spans="1:32" ht="12.75" customHeight="1" x14ac:dyDescent="0.15">
      <c r="A211" t="s">
        <v>273</v>
      </c>
      <c r="F211" t="s">
        <v>144</v>
      </c>
      <c r="G211" t="s">
        <v>300</v>
      </c>
      <c r="H211" s="87" t="e">
        <f>'5th Cycle Summary-Final'!D211-VLOOKUP(FinalComparison!$G211,'SB35 Determination Data'!$K$4:$AN$415,H$2,FALSE)</f>
        <v>#N/A</v>
      </c>
      <c r="I211" s="87" t="e">
        <f>'5th Cycle Summary-Final'!E211-VLOOKUP(FinalComparison!$G211,'SB35 Determination Data'!$K$4:$AN$415,I$2,FALSE)</f>
        <v>#N/A</v>
      </c>
      <c r="J211" s="87" t="e">
        <f>'5th Cycle Summary-Final'!F211-VLOOKUP(FinalComparison!$G211,'SB35 Determination Data'!$K$4:$AN$415,J$2,FALSE)</f>
        <v>#N/A</v>
      </c>
      <c r="K211" s="87" t="e">
        <f>'5th Cycle Summary-Final'!G211-VLOOKUP(FinalComparison!$G211,'SB35 Determination Data'!$K$4:$AN$415,K$2,FALSE)</f>
        <v>#N/A</v>
      </c>
      <c r="L211" s="87" t="e">
        <f>'5th Cycle Summary-Final'!H211-VLOOKUP(FinalComparison!$G211,'SB35 Determination Data'!$K$4:$AN$415,L$2,FALSE)</f>
        <v>#N/A</v>
      </c>
      <c r="M211" s="87" t="e">
        <f>'5th Cycle Summary-Final'!I211-VLOOKUP(FinalComparison!$G211,'SB35 Determination Data'!$K$4:$AN$415,M$2,FALSE)</f>
        <v>#N/A</v>
      </c>
      <c r="N211" s="87"/>
      <c r="O211" s="87"/>
      <c r="P211" s="87" t="e">
        <f>'5th Cycle Summary-Final'!J211-VLOOKUP(FinalComparison!$G211,'SB35 Determination Data'!$K$4:$AN$415,P$2,FALSE)</f>
        <v>#N/A</v>
      </c>
      <c r="Q211" s="87" t="e">
        <f>'5th Cycle Summary-Final'!K211-VLOOKUP(FinalComparison!$G211,'SB35 Determination Data'!$K$4:$AN$415,Q$2,FALSE)</f>
        <v>#N/A</v>
      </c>
      <c r="R211" s="87" t="e">
        <f>'5th Cycle Summary-Final'!L211-VLOOKUP(FinalComparison!$G211,'SB35 Determination Data'!$K$4:$AN$415,R$2,FALSE)</f>
        <v>#N/A</v>
      </c>
      <c r="S211" s="87" t="e">
        <f>'5th Cycle Summary-Final'!M211-VLOOKUP(FinalComparison!$G211,'SB35 Determination Data'!$K$4:$AN$415,S$2,FALSE)</f>
        <v>#N/A</v>
      </c>
      <c r="T211" s="87" t="e">
        <f>'5th Cycle Summary-Final'!N211-VLOOKUP(FinalComparison!$G211,'SB35 Determination Data'!$K$4:$AN$415,T$2,FALSE)</f>
        <v>#N/A</v>
      </c>
      <c r="U211" s="80"/>
      <c r="V211" s="80"/>
      <c r="W211" s="87" t="e">
        <f>'5th Cycle Summary-Final'!O211-VLOOKUP(FinalComparison!$G211,'SB35 Determination Data'!$K$4:$AN$415,W$2,FALSE)</f>
        <v>#N/A</v>
      </c>
      <c r="X211" s="80"/>
      <c r="Y211" s="87" t="e">
        <f>'5th Cycle Summary-Final'!P211-VLOOKUP(FinalComparison!$G211,'SB35 Determination Data'!$K$4:$AN$415,Y$2,FALSE)</f>
        <v>#N/A</v>
      </c>
      <c r="Z211" s="87" t="e">
        <f>'5th Cycle Summary-Final'!Q211-VLOOKUP(FinalComparison!$G211,'SB35 Determination Data'!$K$4:$AN$415,Z$2,FALSE)</f>
        <v>#N/A</v>
      </c>
      <c r="AA211" s="87" t="e">
        <f>'5th Cycle Summary-Final'!R211-VLOOKUP(FinalComparison!$G211,'SB35 Determination Data'!$K$4:$AN$415,AA$2,FALSE)</f>
        <v>#N/A</v>
      </c>
      <c r="AB211" s="87" t="e">
        <f>'5th Cycle Summary-Final'!S211-VLOOKUP(FinalComparison!$G211,'SB35 Determination Data'!$K$4:$AN$415,AB$2,FALSE)</f>
        <v>#N/A</v>
      </c>
      <c r="AC211" s="87" t="e">
        <f>'5th Cycle Summary-Final'!T211-VLOOKUP(FinalComparison!$G211,'SB35 Determination Data'!$K$4:$AN$415,AC$2,FALSE)</f>
        <v>#N/A</v>
      </c>
      <c r="AD211" s="87" t="e">
        <f>'5th Cycle Summary-Final'!U211-VLOOKUP(FinalComparison!$G211,'SB35 Determination Data'!$K$4:$AN$415,AD$2,FALSE)</f>
        <v>#N/A</v>
      </c>
      <c r="AE211" s="87" t="e">
        <f>'5th Cycle Summary-Final'!V211-VLOOKUP(FinalComparison!$G211,'SB35 Determination Data'!$K$4:$AN$415,AE$2,FALSE)</f>
        <v>#N/A</v>
      </c>
      <c r="AF211" s="87" t="e">
        <f>'5th Cycle Summary-Final'!W211-VLOOKUP(FinalComparison!$G211,'SB35 Determination Data'!$K$4:$AN$415,AF$2,FALSE)</f>
        <v>#N/A</v>
      </c>
    </row>
    <row r="212" spans="1:32" ht="12.75" customHeight="1" x14ac:dyDescent="0.15">
      <c r="A212" t="s">
        <v>273</v>
      </c>
      <c r="F212" t="s">
        <v>144</v>
      </c>
      <c r="G212" t="s">
        <v>301</v>
      </c>
      <c r="H212" s="87" t="e">
        <f>'5th Cycle Summary-Final'!D212-VLOOKUP(FinalComparison!$G212,'SB35 Determination Data'!$K$4:$AN$415,H$2,FALSE)</f>
        <v>#N/A</v>
      </c>
      <c r="I212" s="87" t="e">
        <f>'5th Cycle Summary-Final'!E212-VLOOKUP(FinalComparison!$G212,'SB35 Determination Data'!$K$4:$AN$415,I$2,FALSE)</f>
        <v>#N/A</v>
      </c>
      <c r="J212" s="87" t="e">
        <f>'5th Cycle Summary-Final'!F212-VLOOKUP(FinalComparison!$G212,'SB35 Determination Data'!$K$4:$AN$415,J$2,FALSE)</f>
        <v>#N/A</v>
      </c>
      <c r="K212" s="87" t="e">
        <f>'5th Cycle Summary-Final'!G212-VLOOKUP(FinalComparison!$G212,'SB35 Determination Data'!$K$4:$AN$415,K$2,FALSE)</f>
        <v>#N/A</v>
      </c>
      <c r="L212" s="87" t="e">
        <f>'5th Cycle Summary-Final'!H212-VLOOKUP(FinalComparison!$G212,'SB35 Determination Data'!$K$4:$AN$415,L$2,FALSE)</f>
        <v>#N/A</v>
      </c>
      <c r="M212" s="87" t="e">
        <f>'5th Cycle Summary-Final'!I212-VLOOKUP(FinalComparison!$G212,'SB35 Determination Data'!$K$4:$AN$415,M$2,FALSE)</f>
        <v>#N/A</v>
      </c>
      <c r="N212" s="87"/>
      <c r="O212" s="87"/>
      <c r="P212" s="87" t="e">
        <f>'5th Cycle Summary-Final'!J212-VLOOKUP(FinalComparison!$G212,'SB35 Determination Data'!$K$4:$AN$415,P$2,FALSE)</f>
        <v>#N/A</v>
      </c>
      <c r="Q212" s="87" t="e">
        <f>'5th Cycle Summary-Final'!K212-VLOOKUP(FinalComparison!$G212,'SB35 Determination Data'!$K$4:$AN$415,Q$2,FALSE)</f>
        <v>#N/A</v>
      </c>
      <c r="R212" s="87" t="e">
        <f>'5th Cycle Summary-Final'!L212-VLOOKUP(FinalComparison!$G212,'SB35 Determination Data'!$K$4:$AN$415,R$2,FALSE)</f>
        <v>#N/A</v>
      </c>
      <c r="S212" s="87" t="e">
        <f>'5th Cycle Summary-Final'!M212-VLOOKUP(FinalComparison!$G212,'SB35 Determination Data'!$K$4:$AN$415,S$2,FALSE)</f>
        <v>#N/A</v>
      </c>
      <c r="T212" s="87" t="e">
        <f>'5th Cycle Summary-Final'!N212-VLOOKUP(FinalComparison!$G212,'SB35 Determination Data'!$K$4:$AN$415,T$2,FALSE)</f>
        <v>#N/A</v>
      </c>
      <c r="U212" s="80"/>
      <c r="V212" s="80"/>
      <c r="W212" s="87" t="e">
        <f>'5th Cycle Summary-Final'!O212-VLOOKUP(FinalComparison!$G212,'SB35 Determination Data'!$K$4:$AN$415,W$2,FALSE)</f>
        <v>#N/A</v>
      </c>
      <c r="X212" s="80"/>
      <c r="Y212" s="87" t="e">
        <f>'5th Cycle Summary-Final'!P212-VLOOKUP(FinalComparison!$G212,'SB35 Determination Data'!$K$4:$AN$415,Y$2,FALSE)</f>
        <v>#N/A</v>
      </c>
      <c r="Z212" s="87" t="e">
        <f>'5th Cycle Summary-Final'!Q212-VLOOKUP(FinalComparison!$G212,'SB35 Determination Data'!$K$4:$AN$415,Z$2,FALSE)</f>
        <v>#N/A</v>
      </c>
      <c r="AA212" s="87" t="e">
        <f>'5th Cycle Summary-Final'!R212-VLOOKUP(FinalComparison!$G212,'SB35 Determination Data'!$K$4:$AN$415,AA$2,FALSE)</f>
        <v>#N/A</v>
      </c>
      <c r="AB212" s="87" t="e">
        <f>'5th Cycle Summary-Final'!S212-VLOOKUP(FinalComparison!$G212,'SB35 Determination Data'!$K$4:$AN$415,AB$2,FALSE)</f>
        <v>#N/A</v>
      </c>
      <c r="AC212" s="87" t="e">
        <f>'5th Cycle Summary-Final'!T212-VLOOKUP(FinalComparison!$G212,'SB35 Determination Data'!$K$4:$AN$415,AC$2,FALSE)</f>
        <v>#N/A</v>
      </c>
      <c r="AD212" s="87" t="e">
        <f>'5th Cycle Summary-Final'!U212-VLOOKUP(FinalComparison!$G212,'SB35 Determination Data'!$K$4:$AN$415,AD$2,FALSE)</f>
        <v>#N/A</v>
      </c>
      <c r="AE212" s="87" t="e">
        <f>'5th Cycle Summary-Final'!V212-VLOOKUP(FinalComparison!$G212,'SB35 Determination Data'!$K$4:$AN$415,AE$2,FALSE)</f>
        <v>#N/A</v>
      </c>
      <c r="AF212" s="87" t="e">
        <f>'5th Cycle Summary-Final'!W212-VLOOKUP(FinalComparison!$G212,'SB35 Determination Data'!$K$4:$AN$415,AF$2,FALSE)</f>
        <v>#N/A</v>
      </c>
    </row>
    <row r="213" spans="1:32" ht="12.75" customHeight="1" x14ac:dyDescent="0.15">
      <c r="A213" t="s">
        <v>273</v>
      </c>
      <c r="F213" t="s">
        <v>144</v>
      </c>
      <c r="G213" t="s">
        <v>302</v>
      </c>
      <c r="H213" s="87" t="e">
        <f>'5th Cycle Summary-Final'!D213-VLOOKUP(FinalComparison!$G213,'SB35 Determination Data'!$K$4:$AN$415,H$2,FALSE)</f>
        <v>#N/A</v>
      </c>
      <c r="I213" s="87" t="e">
        <f>'5th Cycle Summary-Final'!E213-VLOOKUP(FinalComparison!$G213,'SB35 Determination Data'!$K$4:$AN$415,I$2,FALSE)</f>
        <v>#N/A</v>
      </c>
      <c r="J213" s="87" t="e">
        <f>'5th Cycle Summary-Final'!F213-VLOOKUP(FinalComparison!$G213,'SB35 Determination Data'!$K$4:$AN$415,J$2,FALSE)</f>
        <v>#N/A</v>
      </c>
      <c r="K213" s="87" t="e">
        <f>'5th Cycle Summary-Final'!G213-VLOOKUP(FinalComparison!$G213,'SB35 Determination Data'!$K$4:$AN$415,K$2,FALSE)</f>
        <v>#N/A</v>
      </c>
      <c r="L213" s="87" t="e">
        <f>'5th Cycle Summary-Final'!H213-VLOOKUP(FinalComparison!$G213,'SB35 Determination Data'!$K$4:$AN$415,L$2,FALSE)</f>
        <v>#N/A</v>
      </c>
      <c r="M213" s="87" t="e">
        <f>'5th Cycle Summary-Final'!I213-VLOOKUP(FinalComparison!$G213,'SB35 Determination Data'!$K$4:$AN$415,M$2,FALSE)</f>
        <v>#N/A</v>
      </c>
      <c r="N213" s="87"/>
      <c r="O213" s="87"/>
      <c r="P213" s="87" t="e">
        <f>'5th Cycle Summary-Final'!J213-VLOOKUP(FinalComparison!$G213,'SB35 Determination Data'!$K$4:$AN$415,P$2,FALSE)</f>
        <v>#N/A</v>
      </c>
      <c r="Q213" s="87" t="e">
        <f>'5th Cycle Summary-Final'!K213-VLOOKUP(FinalComparison!$G213,'SB35 Determination Data'!$K$4:$AN$415,Q$2,FALSE)</f>
        <v>#N/A</v>
      </c>
      <c r="R213" s="87" t="e">
        <f>'5th Cycle Summary-Final'!L213-VLOOKUP(FinalComparison!$G213,'SB35 Determination Data'!$K$4:$AN$415,R$2,FALSE)</f>
        <v>#N/A</v>
      </c>
      <c r="S213" s="87" t="e">
        <f>'5th Cycle Summary-Final'!M213-VLOOKUP(FinalComparison!$G213,'SB35 Determination Data'!$K$4:$AN$415,S$2,FALSE)</f>
        <v>#N/A</v>
      </c>
      <c r="T213" s="87" t="e">
        <f>'5th Cycle Summary-Final'!N213-VLOOKUP(FinalComparison!$G213,'SB35 Determination Data'!$K$4:$AN$415,T$2,FALSE)</f>
        <v>#N/A</v>
      </c>
      <c r="U213" s="80"/>
      <c r="V213" s="80"/>
      <c r="W213" s="87" t="e">
        <f>'5th Cycle Summary-Final'!O213-VLOOKUP(FinalComparison!$G213,'SB35 Determination Data'!$K$4:$AN$415,W$2,FALSE)</f>
        <v>#N/A</v>
      </c>
      <c r="X213" s="80"/>
      <c r="Y213" s="87" t="e">
        <f>'5th Cycle Summary-Final'!P213-VLOOKUP(FinalComparison!$G213,'SB35 Determination Data'!$K$4:$AN$415,Y$2,FALSE)</f>
        <v>#N/A</v>
      </c>
      <c r="Z213" s="87" t="e">
        <f>'5th Cycle Summary-Final'!Q213-VLOOKUP(FinalComparison!$G213,'SB35 Determination Data'!$K$4:$AN$415,Z$2,FALSE)</f>
        <v>#N/A</v>
      </c>
      <c r="AA213" s="87" t="e">
        <f>'5th Cycle Summary-Final'!R213-VLOOKUP(FinalComparison!$G213,'SB35 Determination Data'!$K$4:$AN$415,AA$2,FALSE)</f>
        <v>#N/A</v>
      </c>
      <c r="AB213" s="87" t="e">
        <f>'5th Cycle Summary-Final'!S213-VLOOKUP(FinalComparison!$G213,'SB35 Determination Data'!$K$4:$AN$415,AB$2,FALSE)</f>
        <v>#N/A</v>
      </c>
      <c r="AC213" s="87" t="e">
        <f>'5th Cycle Summary-Final'!T213-VLOOKUP(FinalComparison!$G213,'SB35 Determination Data'!$K$4:$AN$415,AC$2,FALSE)</f>
        <v>#N/A</v>
      </c>
      <c r="AD213" s="87" t="e">
        <f>'5th Cycle Summary-Final'!U213-VLOOKUP(FinalComparison!$G213,'SB35 Determination Data'!$K$4:$AN$415,AD$2,FALSE)</f>
        <v>#N/A</v>
      </c>
      <c r="AE213" s="87" t="e">
        <f>'5th Cycle Summary-Final'!V213-VLOOKUP(FinalComparison!$G213,'SB35 Determination Data'!$K$4:$AN$415,AE$2,FALSE)</f>
        <v>#N/A</v>
      </c>
      <c r="AF213" s="87" t="e">
        <f>'5th Cycle Summary-Final'!W213-VLOOKUP(FinalComparison!$G213,'SB35 Determination Data'!$K$4:$AN$415,AF$2,FALSE)</f>
        <v>#N/A</v>
      </c>
    </row>
    <row r="214" spans="1:32" ht="12.75" customHeight="1" x14ac:dyDescent="0.15">
      <c r="A214" t="s">
        <v>273</v>
      </c>
      <c r="F214" t="s">
        <v>144</v>
      </c>
      <c r="G214" t="s">
        <v>303</v>
      </c>
      <c r="H214" s="87" t="e">
        <f>'5th Cycle Summary-Final'!D214-VLOOKUP(FinalComparison!$G214,'SB35 Determination Data'!$K$4:$AN$415,H$2,FALSE)</f>
        <v>#N/A</v>
      </c>
      <c r="I214" s="87" t="e">
        <f>'5th Cycle Summary-Final'!E214-VLOOKUP(FinalComparison!$G214,'SB35 Determination Data'!$K$4:$AN$415,I$2,FALSE)</f>
        <v>#N/A</v>
      </c>
      <c r="J214" s="87" t="e">
        <f>'5th Cycle Summary-Final'!F214-VLOOKUP(FinalComparison!$G214,'SB35 Determination Data'!$K$4:$AN$415,J$2,FALSE)</f>
        <v>#N/A</v>
      </c>
      <c r="K214" s="87" t="e">
        <f>'5th Cycle Summary-Final'!G214-VLOOKUP(FinalComparison!$G214,'SB35 Determination Data'!$K$4:$AN$415,K$2,FALSE)</f>
        <v>#N/A</v>
      </c>
      <c r="L214" s="87" t="e">
        <f>'5th Cycle Summary-Final'!H214-VLOOKUP(FinalComparison!$G214,'SB35 Determination Data'!$K$4:$AN$415,L$2,FALSE)</f>
        <v>#N/A</v>
      </c>
      <c r="M214" s="87" t="e">
        <f>'5th Cycle Summary-Final'!I214-VLOOKUP(FinalComparison!$G214,'SB35 Determination Data'!$K$4:$AN$415,M$2,FALSE)</f>
        <v>#N/A</v>
      </c>
      <c r="N214" s="87"/>
      <c r="O214" s="87"/>
      <c r="P214" s="87" t="e">
        <f>'5th Cycle Summary-Final'!J214-VLOOKUP(FinalComparison!$G214,'SB35 Determination Data'!$K$4:$AN$415,P$2,FALSE)</f>
        <v>#N/A</v>
      </c>
      <c r="Q214" s="87" t="e">
        <f>'5th Cycle Summary-Final'!K214-VLOOKUP(FinalComparison!$G214,'SB35 Determination Data'!$K$4:$AN$415,Q$2,FALSE)</f>
        <v>#N/A</v>
      </c>
      <c r="R214" s="87" t="e">
        <f>'5th Cycle Summary-Final'!L214-VLOOKUP(FinalComparison!$G214,'SB35 Determination Data'!$K$4:$AN$415,R$2,FALSE)</f>
        <v>#N/A</v>
      </c>
      <c r="S214" s="87" t="e">
        <f>'5th Cycle Summary-Final'!M214-VLOOKUP(FinalComparison!$G214,'SB35 Determination Data'!$K$4:$AN$415,S$2,FALSE)</f>
        <v>#N/A</v>
      </c>
      <c r="T214" s="87" t="e">
        <f>'5th Cycle Summary-Final'!N214-VLOOKUP(FinalComparison!$G214,'SB35 Determination Data'!$K$4:$AN$415,T$2,FALSE)</f>
        <v>#N/A</v>
      </c>
      <c r="U214" s="80"/>
      <c r="V214" s="80"/>
      <c r="W214" s="87" t="e">
        <f>'5th Cycle Summary-Final'!O214-VLOOKUP(FinalComparison!$G214,'SB35 Determination Data'!$K$4:$AN$415,W$2,FALSE)</f>
        <v>#N/A</v>
      </c>
      <c r="X214" s="80"/>
      <c r="Y214" s="87" t="e">
        <f>'5th Cycle Summary-Final'!P214-VLOOKUP(FinalComparison!$G214,'SB35 Determination Data'!$K$4:$AN$415,Y$2,FALSE)</f>
        <v>#N/A</v>
      </c>
      <c r="Z214" s="87" t="e">
        <f>'5th Cycle Summary-Final'!Q214-VLOOKUP(FinalComparison!$G214,'SB35 Determination Data'!$K$4:$AN$415,Z$2,FALSE)</f>
        <v>#N/A</v>
      </c>
      <c r="AA214" s="87" t="e">
        <f>'5th Cycle Summary-Final'!R214-VLOOKUP(FinalComparison!$G214,'SB35 Determination Data'!$K$4:$AN$415,AA$2,FALSE)</f>
        <v>#N/A</v>
      </c>
      <c r="AB214" s="87" t="e">
        <f>'5th Cycle Summary-Final'!S214-VLOOKUP(FinalComparison!$G214,'SB35 Determination Data'!$K$4:$AN$415,AB$2,FALSE)</f>
        <v>#N/A</v>
      </c>
      <c r="AC214" s="87" t="e">
        <f>'5th Cycle Summary-Final'!T214-VLOOKUP(FinalComparison!$G214,'SB35 Determination Data'!$K$4:$AN$415,AC$2,FALSE)</f>
        <v>#N/A</v>
      </c>
      <c r="AD214" s="87" t="e">
        <f>'5th Cycle Summary-Final'!U214-VLOOKUP(FinalComparison!$G214,'SB35 Determination Data'!$K$4:$AN$415,AD$2,FALSE)</f>
        <v>#N/A</v>
      </c>
      <c r="AE214" s="87" t="e">
        <f>'5th Cycle Summary-Final'!V214-VLOOKUP(FinalComparison!$G214,'SB35 Determination Data'!$K$4:$AN$415,AE$2,FALSE)</f>
        <v>#N/A</v>
      </c>
      <c r="AF214" s="87" t="e">
        <f>'5th Cycle Summary-Final'!W214-VLOOKUP(FinalComparison!$G214,'SB35 Determination Data'!$K$4:$AN$415,AF$2,FALSE)</f>
        <v>#N/A</v>
      </c>
    </row>
    <row r="215" spans="1:32" ht="12.75" customHeight="1" x14ac:dyDescent="0.15">
      <c r="A215" t="s">
        <v>273</v>
      </c>
      <c r="F215" t="s">
        <v>144</v>
      </c>
      <c r="G215" t="s">
        <v>304</v>
      </c>
      <c r="H215" s="87" t="e">
        <f>'5th Cycle Summary-Final'!D215-VLOOKUP(FinalComparison!$G215,'SB35 Determination Data'!$K$4:$AN$415,H$2,FALSE)</f>
        <v>#N/A</v>
      </c>
      <c r="I215" s="87" t="e">
        <f>'5th Cycle Summary-Final'!E215-VLOOKUP(FinalComparison!$G215,'SB35 Determination Data'!$K$4:$AN$415,I$2,FALSE)</f>
        <v>#N/A</v>
      </c>
      <c r="J215" s="87" t="e">
        <f>'5th Cycle Summary-Final'!F215-VLOOKUP(FinalComparison!$G215,'SB35 Determination Data'!$K$4:$AN$415,J$2,FALSE)</f>
        <v>#N/A</v>
      </c>
      <c r="K215" s="87" t="e">
        <f>'5th Cycle Summary-Final'!G215-VLOOKUP(FinalComparison!$G215,'SB35 Determination Data'!$K$4:$AN$415,K$2,FALSE)</f>
        <v>#N/A</v>
      </c>
      <c r="L215" s="87" t="e">
        <f>'5th Cycle Summary-Final'!H215-VLOOKUP(FinalComparison!$G215,'SB35 Determination Data'!$K$4:$AN$415,L$2,FALSE)</f>
        <v>#N/A</v>
      </c>
      <c r="M215" s="87" t="e">
        <f>'5th Cycle Summary-Final'!I215-VLOOKUP(FinalComparison!$G215,'SB35 Determination Data'!$K$4:$AN$415,M$2,FALSE)</f>
        <v>#N/A</v>
      </c>
      <c r="N215" s="87"/>
      <c r="O215" s="87"/>
      <c r="P215" s="87" t="e">
        <f>'5th Cycle Summary-Final'!J215-VLOOKUP(FinalComparison!$G215,'SB35 Determination Data'!$K$4:$AN$415,P$2,FALSE)</f>
        <v>#N/A</v>
      </c>
      <c r="Q215" s="87" t="e">
        <f>'5th Cycle Summary-Final'!K215-VLOOKUP(FinalComparison!$G215,'SB35 Determination Data'!$K$4:$AN$415,Q$2,FALSE)</f>
        <v>#N/A</v>
      </c>
      <c r="R215" s="87" t="e">
        <f>'5th Cycle Summary-Final'!L215-VLOOKUP(FinalComparison!$G215,'SB35 Determination Data'!$K$4:$AN$415,R$2,FALSE)</f>
        <v>#N/A</v>
      </c>
      <c r="S215" s="87" t="e">
        <f>'5th Cycle Summary-Final'!M215-VLOOKUP(FinalComparison!$G215,'SB35 Determination Data'!$K$4:$AN$415,S$2,FALSE)</f>
        <v>#N/A</v>
      </c>
      <c r="T215" s="87" t="e">
        <f>'5th Cycle Summary-Final'!N215-VLOOKUP(FinalComparison!$G215,'SB35 Determination Data'!$K$4:$AN$415,T$2,FALSE)</f>
        <v>#N/A</v>
      </c>
      <c r="U215" s="80"/>
      <c r="V215" s="80"/>
      <c r="W215" s="87" t="e">
        <f>'5th Cycle Summary-Final'!O215-VLOOKUP(FinalComparison!$G215,'SB35 Determination Data'!$K$4:$AN$415,W$2,FALSE)</f>
        <v>#N/A</v>
      </c>
      <c r="X215" s="80"/>
      <c r="Y215" s="87" t="e">
        <f>'5th Cycle Summary-Final'!P215-VLOOKUP(FinalComparison!$G215,'SB35 Determination Data'!$K$4:$AN$415,Y$2,FALSE)</f>
        <v>#N/A</v>
      </c>
      <c r="Z215" s="87" t="e">
        <f>'5th Cycle Summary-Final'!Q215-VLOOKUP(FinalComparison!$G215,'SB35 Determination Data'!$K$4:$AN$415,Z$2,FALSE)</f>
        <v>#N/A</v>
      </c>
      <c r="AA215" s="87" t="e">
        <f>'5th Cycle Summary-Final'!R215-VLOOKUP(FinalComparison!$G215,'SB35 Determination Data'!$K$4:$AN$415,AA$2,FALSE)</f>
        <v>#N/A</v>
      </c>
      <c r="AB215" s="87" t="e">
        <f>'5th Cycle Summary-Final'!S215-VLOOKUP(FinalComparison!$G215,'SB35 Determination Data'!$K$4:$AN$415,AB$2,FALSE)</f>
        <v>#DIV/0!</v>
      </c>
      <c r="AC215" s="87" t="e">
        <f>'5th Cycle Summary-Final'!T215-VLOOKUP(FinalComparison!$G215,'SB35 Determination Data'!$K$4:$AN$415,AC$2,FALSE)</f>
        <v>#N/A</v>
      </c>
      <c r="AD215" s="87" t="e">
        <f>'5th Cycle Summary-Final'!U215-VLOOKUP(FinalComparison!$G215,'SB35 Determination Data'!$K$4:$AN$415,AD$2,FALSE)</f>
        <v>#N/A</v>
      </c>
      <c r="AE215" s="87" t="e">
        <f>'5th Cycle Summary-Final'!V215-VLOOKUP(FinalComparison!$G215,'SB35 Determination Data'!$K$4:$AN$415,AE$2,FALSE)</f>
        <v>#N/A</v>
      </c>
      <c r="AF215" s="87" t="e">
        <f>'5th Cycle Summary-Final'!W215-VLOOKUP(FinalComparison!$G215,'SB35 Determination Data'!$K$4:$AN$415,AF$2,FALSE)</f>
        <v>#DIV/0!</v>
      </c>
    </row>
    <row r="216" spans="1:32" ht="12.75" customHeight="1" x14ac:dyDescent="0.15">
      <c r="A216" t="s">
        <v>273</v>
      </c>
      <c r="F216" t="s">
        <v>144</v>
      </c>
      <c r="G216" t="s">
        <v>305</v>
      </c>
      <c r="H216" s="87" t="e">
        <f>'5th Cycle Summary-Final'!D216-VLOOKUP(FinalComparison!$G216,'SB35 Determination Data'!$K$4:$AN$415,H$2,FALSE)</f>
        <v>#N/A</v>
      </c>
      <c r="I216" s="87" t="e">
        <f>'5th Cycle Summary-Final'!E216-VLOOKUP(FinalComparison!$G216,'SB35 Determination Data'!$K$4:$AN$415,I$2,FALSE)</f>
        <v>#N/A</v>
      </c>
      <c r="J216" s="87" t="e">
        <f>'5th Cycle Summary-Final'!F216-VLOOKUP(FinalComparison!$G216,'SB35 Determination Data'!$K$4:$AN$415,J$2,FALSE)</f>
        <v>#N/A</v>
      </c>
      <c r="K216" s="87" t="e">
        <f>'5th Cycle Summary-Final'!G216-VLOOKUP(FinalComparison!$G216,'SB35 Determination Data'!$K$4:$AN$415,K$2,FALSE)</f>
        <v>#N/A</v>
      </c>
      <c r="L216" s="87" t="e">
        <f>'5th Cycle Summary-Final'!H216-VLOOKUP(FinalComparison!$G216,'SB35 Determination Data'!$K$4:$AN$415,L$2,FALSE)</f>
        <v>#N/A</v>
      </c>
      <c r="M216" s="87" t="e">
        <f>'5th Cycle Summary-Final'!I216-VLOOKUP(FinalComparison!$G216,'SB35 Determination Data'!$K$4:$AN$415,M$2,FALSE)</f>
        <v>#N/A</v>
      </c>
      <c r="N216" s="87"/>
      <c r="O216" s="87"/>
      <c r="P216" s="87" t="e">
        <f>'5th Cycle Summary-Final'!J216-VLOOKUP(FinalComparison!$G216,'SB35 Determination Data'!$K$4:$AN$415,P$2,FALSE)</f>
        <v>#N/A</v>
      </c>
      <c r="Q216" s="87" t="e">
        <f>'5th Cycle Summary-Final'!K216-VLOOKUP(FinalComparison!$G216,'SB35 Determination Data'!$K$4:$AN$415,Q$2,FALSE)</f>
        <v>#N/A</v>
      </c>
      <c r="R216" s="87" t="e">
        <f>'5th Cycle Summary-Final'!L216-VLOOKUP(FinalComparison!$G216,'SB35 Determination Data'!$K$4:$AN$415,R$2,FALSE)</f>
        <v>#N/A</v>
      </c>
      <c r="S216" s="87" t="e">
        <f>'5th Cycle Summary-Final'!M216-VLOOKUP(FinalComparison!$G216,'SB35 Determination Data'!$K$4:$AN$415,S$2,FALSE)</f>
        <v>#N/A</v>
      </c>
      <c r="T216" s="87" t="e">
        <f>'5th Cycle Summary-Final'!N216-VLOOKUP(FinalComparison!$G216,'SB35 Determination Data'!$K$4:$AN$415,T$2,FALSE)</f>
        <v>#N/A</v>
      </c>
      <c r="U216" s="80"/>
      <c r="V216" s="80"/>
      <c r="W216" s="87" t="e">
        <f>'5th Cycle Summary-Final'!O216-VLOOKUP(FinalComparison!$G216,'SB35 Determination Data'!$K$4:$AN$415,W$2,FALSE)</f>
        <v>#N/A</v>
      </c>
      <c r="X216" s="80"/>
      <c r="Y216" s="87" t="e">
        <f>'5th Cycle Summary-Final'!P216-VLOOKUP(FinalComparison!$G216,'SB35 Determination Data'!$K$4:$AN$415,Y$2,FALSE)</f>
        <v>#N/A</v>
      </c>
      <c r="Z216" s="87" t="e">
        <f>'5th Cycle Summary-Final'!Q216-VLOOKUP(FinalComparison!$G216,'SB35 Determination Data'!$K$4:$AN$415,Z$2,FALSE)</f>
        <v>#N/A</v>
      </c>
      <c r="AA216" s="87" t="e">
        <f>'5th Cycle Summary-Final'!R216-VLOOKUP(FinalComparison!$G216,'SB35 Determination Data'!$K$4:$AN$415,AA$2,FALSE)</f>
        <v>#N/A</v>
      </c>
      <c r="AB216" s="87" t="e">
        <f>'5th Cycle Summary-Final'!S216-VLOOKUP(FinalComparison!$G216,'SB35 Determination Data'!$K$4:$AN$415,AB$2,FALSE)</f>
        <v>#N/A</v>
      </c>
      <c r="AC216" s="87" t="e">
        <f>'5th Cycle Summary-Final'!T216-VLOOKUP(FinalComparison!$G216,'SB35 Determination Data'!$K$4:$AN$415,AC$2,FALSE)</f>
        <v>#N/A</v>
      </c>
      <c r="AD216" s="87" t="e">
        <f>'5th Cycle Summary-Final'!U216-VLOOKUP(FinalComparison!$G216,'SB35 Determination Data'!$K$4:$AN$415,AD$2,FALSE)</f>
        <v>#N/A</v>
      </c>
      <c r="AE216" s="87" t="e">
        <f>'5th Cycle Summary-Final'!V216-VLOOKUP(FinalComparison!$G216,'SB35 Determination Data'!$K$4:$AN$415,AE$2,FALSE)</f>
        <v>#N/A</v>
      </c>
      <c r="AF216" s="87" t="e">
        <f>'5th Cycle Summary-Final'!W216-VLOOKUP(FinalComparison!$G216,'SB35 Determination Data'!$K$4:$AN$415,AF$2,FALSE)</f>
        <v>#N/A</v>
      </c>
    </row>
    <row r="217" spans="1:32" ht="12.75" customHeight="1" x14ac:dyDescent="0.15">
      <c r="A217" t="s">
        <v>306</v>
      </c>
      <c r="F217" t="s">
        <v>123</v>
      </c>
      <c r="G217" t="s">
        <v>307</v>
      </c>
      <c r="H217" s="87">
        <f>'5th Cycle Summary-Final'!D217-VLOOKUP(FinalComparison!$G217,'SB35 Determination Data'!$K$4:$AN$415,H$2,FALSE)</f>
        <v>0</v>
      </c>
      <c r="I217" s="87">
        <f>'5th Cycle Summary-Final'!E217-VLOOKUP(FinalComparison!$G217,'SB35 Determination Data'!$K$4:$AN$415,I$2,FALSE)</f>
        <v>0</v>
      </c>
      <c r="J217" s="87">
        <f>'5th Cycle Summary-Final'!F217-VLOOKUP(FinalComparison!$G217,'SB35 Determination Data'!$K$4:$AN$415,J$2,FALSE)</f>
        <v>0</v>
      </c>
      <c r="K217" s="87">
        <f>'5th Cycle Summary-Final'!G217-VLOOKUP(FinalComparison!$G217,'SB35 Determination Data'!$K$4:$AN$415,K$2,FALSE)</f>
        <v>0</v>
      </c>
      <c r="L217" s="87">
        <f>'5th Cycle Summary-Final'!H217-VLOOKUP(FinalComparison!$G217,'SB35 Determination Data'!$K$4:$AN$415,L$2,FALSE)</f>
        <v>0</v>
      </c>
      <c r="M217" s="87">
        <f>'5th Cycle Summary-Final'!I217-VLOOKUP(FinalComparison!$G217,'SB35 Determination Data'!$K$4:$AN$415,M$2,FALSE)</f>
        <v>0</v>
      </c>
      <c r="N217" s="87"/>
      <c r="O217" s="87"/>
      <c r="P217" s="87">
        <f>'5th Cycle Summary-Final'!J217-VLOOKUP(FinalComparison!$G217,'SB35 Determination Data'!$K$4:$AN$415,P$2,FALSE)</f>
        <v>0</v>
      </c>
      <c r="Q217" s="87">
        <f>'5th Cycle Summary-Final'!K217-VLOOKUP(FinalComparison!$G217,'SB35 Determination Data'!$K$4:$AN$415,Q$2,FALSE)</f>
        <v>0</v>
      </c>
      <c r="R217" s="87">
        <f>'5th Cycle Summary-Final'!L217-VLOOKUP(FinalComparison!$G217,'SB35 Determination Data'!$K$4:$AN$415,R$2,FALSE)</f>
        <v>0</v>
      </c>
      <c r="S217" s="87">
        <f>'5th Cycle Summary-Final'!M217-VLOOKUP(FinalComparison!$G217,'SB35 Determination Data'!$K$4:$AN$415,S$2,FALSE)</f>
        <v>0</v>
      </c>
      <c r="T217" s="87">
        <f>'5th Cycle Summary-Final'!N217-VLOOKUP(FinalComparison!$G217,'SB35 Determination Data'!$K$4:$AN$415,T$2,FALSE)</f>
        <v>0</v>
      </c>
      <c r="U217" s="80"/>
      <c r="V217" s="80"/>
      <c r="W217" s="87">
        <f>'5th Cycle Summary-Final'!O217-VLOOKUP(FinalComparison!$G217,'SB35 Determination Data'!$K$4:$AN$415,W$2,FALSE)</f>
        <v>0</v>
      </c>
      <c r="X217" s="80"/>
      <c r="Y217" s="87">
        <f>'5th Cycle Summary-Final'!P217-VLOOKUP(FinalComparison!$G217,'SB35 Determination Data'!$K$4:$AN$415,Y$2,FALSE)</f>
        <v>0</v>
      </c>
      <c r="Z217" s="87">
        <f>'5th Cycle Summary-Final'!Q217-VLOOKUP(FinalComparison!$G217,'SB35 Determination Data'!$K$4:$AN$415,Z$2,FALSE)</f>
        <v>0</v>
      </c>
      <c r="AA217" s="87">
        <f>'5th Cycle Summary-Final'!R217-VLOOKUP(FinalComparison!$G217,'SB35 Determination Data'!$K$4:$AN$415,AA$2,FALSE)</f>
        <v>0</v>
      </c>
      <c r="AB217" s="87">
        <f>'5th Cycle Summary-Final'!S217-VLOOKUP(FinalComparison!$G217,'SB35 Determination Data'!$K$4:$AN$415,AB$2,FALSE)</f>
        <v>0</v>
      </c>
      <c r="AC217" s="87">
        <f>'5th Cycle Summary-Final'!T217-VLOOKUP(FinalComparison!$G217,'SB35 Determination Data'!$K$4:$AN$415,AC$2,FALSE)</f>
        <v>0</v>
      </c>
      <c r="AD217" s="87">
        <f>'5th Cycle Summary-Final'!U217-VLOOKUP(FinalComparison!$G217,'SB35 Determination Data'!$K$4:$AN$415,AD$2,FALSE)</f>
        <v>0</v>
      </c>
      <c r="AE217" s="87">
        <f>'5th Cycle Summary-Final'!V217-VLOOKUP(FinalComparison!$G217,'SB35 Determination Data'!$K$4:$AN$415,AE$2,FALSE)</f>
        <v>0</v>
      </c>
      <c r="AF217" s="87">
        <f>'5th Cycle Summary-Final'!W217-VLOOKUP(FinalComparison!$G217,'SB35 Determination Data'!$K$4:$AN$415,AF$2,FALSE)</f>
        <v>0</v>
      </c>
    </row>
    <row r="218" spans="1:32" ht="12.75" customHeight="1" x14ac:dyDescent="0.15">
      <c r="A218" t="s">
        <v>306</v>
      </c>
      <c r="F218" t="s">
        <v>123</v>
      </c>
      <c r="G218" t="s">
        <v>308</v>
      </c>
      <c r="H218" s="87">
        <f>'5th Cycle Summary-Final'!D218-VLOOKUP(FinalComparison!$G218,'SB35 Determination Data'!$K$4:$AN$415,H$2,FALSE)</f>
        <v>1</v>
      </c>
      <c r="I218" s="87">
        <f>'5th Cycle Summary-Final'!E218-VLOOKUP(FinalComparison!$G218,'SB35 Determination Data'!$K$4:$AN$415,I$2,FALSE)</f>
        <v>0</v>
      </c>
      <c r="J218" s="87">
        <f>'5th Cycle Summary-Final'!F218-VLOOKUP(FinalComparison!$G218,'SB35 Determination Data'!$K$4:$AN$415,J$2,FALSE)</f>
        <v>0</v>
      </c>
      <c r="K218" s="87">
        <f>'5th Cycle Summary-Final'!G218-VLOOKUP(FinalComparison!$G218,'SB35 Determination Data'!$K$4:$AN$415,K$2,FALSE)</f>
        <v>0</v>
      </c>
      <c r="L218" s="87">
        <f>'5th Cycle Summary-Final'!H218-VLOOKUP(FinalComparison!$G218,'SB35 Determination Data'!$K$4:$AN$415,L$2,FALSE)</f>
        <v>1</v>
      </c>
      <c r="M218" s="87">
        <f>'5th Cycle Summary-Final'!I218-VLOOKUP(FinalComparison!$G218,'SB35 Determination Data'!$K$4:$AN$415,M$2,FALSE)</f>
        <v>0</v>
      </c>
      <c r="N218" s="87"/>
      <c r="O218" s="87"/>
      <c r="P218" s="87">
        <f>'5th Cycle Summary-Final'!J218-VLOOKUP(FinalComparison!$G218,'SB35 Determination Data'!$K$4:$AN$415,P$2,FALSE)</f>
        <v>3</v>
      </c>
      <c r="Q218" s="87">
        <f>'5th Cycle Summary-Final'!K218-VLOOKUP(FinalComparison!$G218,'SB35 Determination Data'!$K$4:$AN$415,Q$2,FALSE)</f>
        <v>0</v>
      </c>
      <c r="R218" s="87">
        <f>'5th Cycle Summary-Final'!L218-VLOOKUP(FinalComparison!$G218,'SB35 Determination Data'!$K$4:$AN$415,R$2,FALSE)</f>
        <v>0</v>
      </c>
      <c r="S218" s="87">
        <f>'5th Cycle Summary-Final'!M218-VLOOKUP(FinalComparison!$G218,'SB35 Determination Data'!$K$4:$AN$415,S$2,FALSE)</f>
        <v>0</v>
      </c>
      <c r="T218" s="87">
        <f>'5th Cycle Summary-Final'!N218-VLOOKUP(FinalComparison!$G218,'SB35 Determination Data'!$K$4:$AN$415,T$2,FALSE)</f>
        <v>3</v>
      </c>
      <c r="U218" s="80"/>
      <c r="V218" s="80"/>
      <c r="W218" s="87">
        <f>'5th Cycle Summary-Final'!O218-VLOOKUP(FinalComparison!$G218,'SB35 Determination Data'!$K$4:$AN$415,W$2,FALSE)</f>
        <v>0</v>
      </c>
      <c r="X218" s="80"/>
      <c r="Y218" s="87">
        <f>'5th Cycle Summary-Final'!P218-VLOOKUP(FinalComparison!$G218,'SB35 Determination Data'!$K$4:$AN$415,Y$2,FALSE)</f>
        <v>2</v>
      </c>
      <c r="Z218" s="87">
        <f>'5th Cycle Summary-Final'!Q218-VLOOKUP(FinalComparison!$G218,'SB35 Determination Data'!$K$4:$AN$415,Z$2,FALSE)</f>
        <v>0</v>
      </c>
      <c r="AA218" s="87">
        <f>'5th Cycle Summary-Final'!R218-VLOOKUP(FinalComparison!$G218,'SB35 Determination Data'!$K$4:$AN$415,AA$2,FALSE)</f>
        <v>2</v>
      </c>
      <c r="AB218" s="87">
        <f>'5th Cycle Summary-Final'!S218-VLOOKUP(FinalComparison!$G218,'SB35 Determination Data'!$K$4:$AN$415,AB$2,FALSE)</f>
        <v>0</v>
      </c>
      <c r="AC218" s="87">
        <f>'5th Cycle Summary-Final'!T218-VLOOKUP(FinalComparison!$G218,'SB35 Determination Data'!$K$4:$AN$415,AC$2,FALSE)</f>
        <v>12</v>
      </c>
      <c r="AD218" s="87">
        <f>'5th Cycle Summary-Final'!U218-VLOOKUP(FinalComparison!$G218,'SB35 Determination Data'!$K$4:$AN$415,AD$2,FALSE)</f>
        <v>0</v>
      </c>
      <c r="AE218" s="87">
        <f>'5th Cycle Summary-Final'!V218-VLOOKUP(FinalComparison!$G218,'SB35 Determination Data'!$K$4:$AN$415,AE$2,FALSE)</f>
        <v>12</v>
      </c>
      <c r="AF218" s="87">
        <f>'5th Cycle Summary-Final'!W218-VLOOKUP(FinalComparison!$G218,'SB35 Determination Data'!$K$4:$AN$415,AF$2,FALSE)</f>
        <v>0</v>
      </c>
    </row>
    <row r="219" spans="1:32" ht="12.75" customHeight="1" x14ac:dyDescent="0.15">
      <c r="A219" t="s">
        <v>306</v>
      </c>
      <c r="F219" t="s">
        <v>123</v>
      </c>
      <c r="G219" t="s">
        <v>309</v>
      </c>
      <c r="H219" s="87">
        <f>'5th Cycle Summary-Final'!D219-VLOOKUP(FinalComparison!$G219,'SB35 Determination Data'!$K$4:$AN$415,H$2,FALSE)</f>
        <v>0</v>
      </c>
      <c r="I219" s="87">
        <f>'5th Cycle Summary-Final'!E219-VLOOKUP(FinalComparison!$G219,'SB35 Determination Data'!$K$4:$AN$415,I$2,FALSE)</f>
        <v>0</v>
      </c>
      <c r="J219" s="87">
        <f>'5th Cycle Summary-Final'!F219-VLOOKUP(FinalComparison!$G219,'SB35 Determination Data'!$K$4:$AN$415,J$2,FALSE)</f>
        <v>0</v>
      </c>
      <c r="K219" s="87">
        <f>'5th Cycle Summary-Final'!G219-VLOOKUP(FinalComparison!$G219,'SB35 Determination Data'!$K$4:$AN$415,K$2,FALSE)</f>
        <v>0</v>
      </c>
      <c r="L219" s="87">
        <f>'5th Cycle Summary-Final'!H219-VLOOKUP(FinalComparison!$G219,'SB35 Determination Data'!$K$4:$AN$415,L$2,FALSE)</f>
        <v>0</v>
      </c>
      <c r="M219" s="87">
        <f>'5th Cycle Summary-Final'!I219-VLOOKUP(FinalComparison!$G219,'SB35 Determination Data'!$K$4:$AN$415,M$2,FALSE)</f>
        <v>0</v>
      </c>
      <c r="N219" s="87"/>
      <c r="O219" s="87"/>
      <c r="P219" s="87">
        <f>'5th Cycle Summary-Final'!J219-VLOOKUP(FinalComparison!$G219,'SB35 Determination Data'!$K$4:$AN$415,P$2,FALSE)</f>
        <v>0</v>
      </c>
      <c r="Q219" s="87">
        <f>'5th Cycle Summary-Final'!K219-VLOOKUP(FinalComparison!$G219,'SB35 Determination Data'!$K$4:$AN$415,Q$2,FALSE)</f>
        <v>0</v>
      </c>
      <c r="R219" s="87">
        <f>'5th Cycle Summary-Final'!L219-VLOOKUP(FinalComparison!$G219,'SB35 Determination Data'!$K$4:$AN$415,R$2,FALSE)</f>
        <v>0</v>
      </c>
      <c r="S219" s="87">
        <f>'5th Cycle Summary-Final'!M219-VLOOKUP(FinalComparison!$G219,'SB35 Determination Data'!$K$4:$AN$415,S$2,FALSE)</f>
        <v>0</v>
      </c>
      <c r="T219" s="87">
        <f>'5th Cycle Summary-Final'!N219-VLOOKUP(FinalComparison!$G219,'SB35 Determination Data'!$K$4:$AN$415,T$2,FALSE)</f>
        <v>0</v>
      </c>
      <c r="U219" s="80"/>
      <c r="V219" s="80"/>
      <c r="W219" s="87">
        <f>'5th Cycle Summary-Final'!O219-VLOOKUP(FinalComparison!$G219,'SB35 Determination Data'!$K$4:$AN$415,W$2,FALSE)</f>
        <v>0</v>
      </c>
      <c r="X219" s="80"/>
      <c r="Y219" s="87">
        <f>'5th Cycle Summary-Final'!P219-VLOOKUP(FinalComparison!$G219,'SB35 Determination Data'!$K$4:$AN$415,Y$2,FALSE)</f>
        <v>0</v>
      </c>
      <c r="Z219" s="87">
        <f>'5th Cycle Summary-Final'!Q219-VLOOKUP(FinalComparison!$G219,'SB35 Determination Data'!$K$4:$AN$415,Z$2,FALSE)</f>
        <v>0</v>
      </c>
      <c r="AA219" s="87">
        <f>'5th Cycle Summary-Final'!R219-VLOOKUP(FinalComparison!$G219,'SB35 Determination Data'!$K$4:$AN$415,AA$2,FALSE)</f>
        <v>0</v>
      </c>
      <c r="AB219" s="87">
        <f>'5th Cycle Summary-Final'!S219-VLOOKUP(FinalComparison!$G219,'SB35 Determination Data'!$K$4:$AN$415,AB$2,FALSE)</f>
        <v>0</v>
      </c>
      <c r="AC219" s="87">
        <f>'5th Cycle Summary-Final'!T219-VLOOKUP(FinalComparison!$G219,'SB35 Determination Data'!$K$4:$AN$415,AC$2,FALSE)</f>
        <v>0</v>
      </c>
      <c r="AD219" s="87">
        <f>'5th Cycle Summary-Final'!U219-VLOOKUP(FinalComparison!$G219,'SB35 Determination Data'!$K$4:$AN$415,AD$2,FALSE)</f>
        <v>0</v>
      </c>
      <c r="AE219" s="87">
        <f>'5th Cycle Summary-Final'!V219-VLOOKUP(FinalComparison!$G219,'SB35 Determination Data'!$K$4:$AN$415,AE$2,FALSE)</f>
        <v>0</v>
      </c>
      <c r="AF219" s="87">
        <f>'5th Cycle Summary-Final'!W219-VLOOKUP(FinalComparison!$G219,'SB35 Determination Data'!$K$4:$AN$415,AF$2,FALSE)</f>
        <v>0</v>
      </c>
    </row>
    <row r="220" spans="1:32" ht="12.75" customHeight="1" x14ac:dyDescent="0.15">
      <c r="A220" t="s">
        <v>306</v>
      </c>
      <c r="F220" t="s">
        <v>123</v>
      </c>
      <c r="G220" t="s">
        <v>310</v>
      </c>
      <c r="H220" s="87">
        <f>'5th Cycle Summary-Final'!D220-VLOOKUP(FinalComparison!$G220,'SB35 Determination Data'!$K$4:$AN$415,H$2,FALSE)</f>
        <v>44</v>
      </c>
      <c r="I220" s="87">
        <f>'5th Cycle Summary-Final'!E220-VLOOKUP(FinalComparison!$G220,'SB35 Determination Data'!$K$4:$AN$415,I$2,FALSE)</f>
        <v>0</v>
      </c>
      <c r="J220" s="87">
        <f>'5th Cycle Summary-Final'!F220-VLOOKUP(FinalComparison!$G220,'SB35 Determination Data'!$K$4:$AN$415,J$2,FALSE)</f>
        <v>0</v>
      </c>
      <c r="K220" s="87">
        <f>'5th Cycle Summary-Final'!G220-VLOOKUP(FinalComparison!$G220,'SB35 Determination Data'!$K$4:$AN$415,K$2,FALSE)</f>
        <v>0</v>
      </c>
      <c r="L220" s="87">
        <f>'5th Cycle Summary-Final'!H220-VLOOKUP(FinalComparison!$G220,'SB35 Determination Data'!$K$4:$AN$415,L$2,FALSE)</f>
        <v>44</v>
      </c>
      <c r="M220" s="87">
        <f>'5th Cycle Summary-Final'!I220-VLOOKUP(FinalComparison!$G220,'SB35 Determination Data'!$K$4:$AN$415,M$2,FALSE)</f>
        <v>0</v>
      </c>
      <c r="N220" s="87"/>
      <c r="O220" s="87"/>
      <c r="P220" s="87">
        <f>'5th Cycle Summary-Final'!J220-VLOOKUP(FinalComparison!$G220,'SB35 Determination Data'!$K$4:$AN$415,P$2,FALSE)</f>
        <v>19</v>
      </c>
      <c r="Q220" s="87">
        <f>'5th Cycle Summary-Final'!K220-VLOOKUP(FinalComparison!$G220,'SB35 Determination Data'!$K$4:$AN$415,Q$2,FALSE)</f>
        <v>0</v>
      </c>
      <c r="R220" s="87">
        <f>'5th Cycle Summary-Final'!L220-VLOOKUP(FinalComparison!$G220,'SB35 Determination Data'!$K$4:$AN$415,R$2,FALSE)</f>
        <v>0</v>
      </c>
      <c r="S220" s="87">
        <f>'5th Cycle Summary-Final'!M220-VLOOKUP(FinalComparison!$G220,'SB35 Determination Data'!$K$4:$AN$415,S$2,FALSE)</f>
        <v>0</v>
      </c>
      <c r="T220" s="87">
        <f>'5th Cycle Summary-Final'!N220-VLOOKUP(FinalComparison!$G220,'SB35 Determination Data'!$K$4:$AN$415,T$2,FALSE)</f>
        <v>19</v>
      </c>
      <c r="U220" s="80"/>
      <c r="V220" s="80"/>
      <c r="W220" s="87">
        <f>'5th Cycle Summary-Final'!O220-VLOOKUP(FinalComparison!$G220,'SB35 Determination Data'!$K$4:$AN$415,W$2,FALSE)</f>
        <v>0</v>
      </c>
      <c r="X220" s="80"/>
      <c r="Y220" s="87">
        <f>'5th Cycle Summary-Final'!P220-VLOOKUP(FinalComparison!$G220,'SB35 Determination Data'!$K$4:$AN$415,Y$2,FALSE)</f>
        <v>26</v>
      </c>
      <c r="Z220" s="87">
        <f>'5th Cycle Summary-Final'!Q220-VLOOKUP(FinalComparison!$G220,'SB35 Determination Data'!$K$4:$AN$415,Z$2,FALSE)</f>
        <v>0</v>
      </c>
      <c r="AA220" s="87">
        <f>'5th Cycle Summary-Final'!R220-VLOOKUP(FinalComparison!$G220,'SB35 Determination Data'!$K$4:$AN$415,AA$2,FALSE)</f>
        <v>26</v>
      </c>
      <c r="AB220" s="87">
        <f>'5th Cycle Summary-Final'!S220-VLOOKUP(FinalComparison!$G220,'SB35 Determination Data'!$K$4:$AN$415,AB$2,FALSE)</f>
        <v>-1.6300940438871474E-2</v>
      </c>
      <c r="AC220" s="87">
        <f>'5th Cycle Summary-Final'!T220-VLOOKUP(FinalComparison!$G220,'SB35 Determination Data'!$K$4:$AN$415,AC$2,FALSE)</f>
        <v>0</v>
      </c>
      <c r="AD220" s="87">
        <f>'5th Cycle Summary-Final'!U220-VLOOKUP(FinalComparison!$G220,'SB35 Determination Data'!$K$4:$AN$415,AD$2,FALSE)</f>
        <v>0</v>
      </c>
      <c r="AE220" s="87">
        <f>'5th Cycle Summary-Final'!V220-VLOOKUP(FinalComparison!$G220,'SB35 Determination Data'!$K$4:$AN$415,AE$2,FALSE)</f>
        <v>0</v>
      </c>
      <c r="AF220" s="87">
        <f>'5th Cycle Summary-Final'!W220-VLOOKUP(FinalComparison!$G220,'SB35 Determination Data'!$K$4:$AN$415,AF$2,FALSE)</f>
        <v>0</v>
      </c>
    </row>
    <row r="221" spans="1:32" ht="12.75" customHeight="1" x14ac:dyDescent="0.15">
      <c r="A221" t="s">
        <v>306</v>
      </c>
      <c r="F221" t="s">
        <v>123</v>
      </c>
      <c r="G221" t="s">
        <v>311</v>
      </c>
      <c r="H221" s="87">
        <f>'5th Cycle Summary-Final'!D221-VLOOKUP(FinalComparison!$G221,'SB35 Determination Data'!$K$4:$AN$415,H$2,FALSE)</f>
        <v>0</v>
      </c>
      <c r="I221" s="87">
        <f>'5th Cycle Summary-Final'!E221-VLOOKUP(FinalComparison!$G221,'SB35 Determination Data'!$K$4:$AN$415,I$2,FALSE)</f>
        <v>0</v>
      </c>
      <c r="J221" s="87">
        <f>'5th Cycle Summary-Final'!F221-VLOOKUP(FinalComparison!$G221,'SB35 Determination Data'!$K$4:$AN$415,J$2,FALSE)</f>
        <v>0</v>
      </c>
      <c r="K221" s="87">
        <f>'5th Cycle Summary-Final'!G221-VLOOKUP(FinalComparison!$G221,'SB35 Determination Data'!$K$4:$AN$415,K$2,FALSE)</f>
        <v>0</v>
      </c>
      <c r="L221" s="87">
        <f>'5th Cycle Summary-Final'!H221-VLOOKUP(FinalComparison!$G221,'SB35 Determination Data'!$K$4:$AN$415,L$2,FALSE)</f>
        <v>0</v>
      </c>
      <c r="M221" s="87">
        <f>'5th Cycle Summary-Final'!I221-VLOOKUP(FinalComparison!$G221,'SB35 Determination Data'!$K$4:$AN$415,M$2,FALSE)</f>
        <v>0</v>
      </c>
      <c r="N221" s="87"/>
      <c r="O221" s="87"/>
      <c r="P221" s="87">
        <f>'5th Cycle Summary-Final'!J221-VLOOKUP(FinalComparison!$G221,'SB35 Determination Data'!$K$4:$AN$415,P$2,FALSE)</f>
        <v>0</v>
      </c>
      <c r="Q221" s="87">
        <f>'5th Cycle Summary-Final'!K221-VLOOKUP(FinalComparison!$G221,'SB35 Determination Data'!$K$4:$AN$415,Q$2,FALSE)</f>
        <v>0</v>
      </c>
      <c r="R221" s="87">
        <f>'5th Cycle Summary-Final'!L221-VLOOKUP(FinalComparison!$G221,'SB35 Determination Data'!$K$4:$AN$415,R$2,FALSE)</f>
        <v>0</v>
      </c>
      <c r="S221" s="87">
        <f>'5th Cycle Summary-Final'!M221-VLOOKUP(FinalComparison!$G221,'SB35 Determination Data'!$K$4:$AN$415,S$2,FALSE)</f>
        <v>0</v>
      </c>
      <c r="T221" s="87">
        <f>'5th Cycle Summary-Final'!N221-VLOOKUP(FinalComparison!$G221,'SB35 Determination Data'!$K$4:$AN$415,T$2,FALSE)</f>
        <v>0</v>
      </c>
      <c r="U221" s="80"/>
      <c r="V221" s="80"/>
      <c r="W221" s="87">
        <f>'5th Cycle Summary-Final'!O221-VLOOKUP(FinalComparison!$G221,'SB35 Determination Data'!$K$4:$AN$415,W$2,FALSE)</f>
        <v>0</v>
      </c>
      <c r="X221" s="80"/>
      <c r="Y221" s="87">
        <f>'5th Cycle Summary-Final'!P221-VLOOKUP(FinalComparison!$G221,'SB35 Determination Data'!$K$4:$AN$415,Y$2,FALSE)</f>
        <v>0</v>
      </c>
      <c r="Z221" s="87">
        <f>'5th Cycle Summary-Final'!Q221-VLOOKUP(FinalComparison!$G221,'SB35 Determination Data'!$K$4:$AN$415,Z$2,FALSE)</f>
        <v>0</v>
      </c>
      <c r="AA221" s="87">
        <f>'5th Cycle Summary-Final'!R221-VLOOKUP(FinalComparison!$G221,'SB35 Determination Data'!$K$4:$AN$415,AA$2,FALSE)</f>
        <v>0</v>
      </c>
      <c r="AB221" s="87">
        <f>'5th Cycle Summary-Final'!S221-VLOOKUP(FinalComparison!$G221,'SB35 Determination Data'!$K$4:$AN$415,AB$2,FALSE)</f>
        <v>0</v>
      </c>
      <c r="AC221" s="87">
        <f>'5th Cycle Summary-Final'!T221-VLOOKUP(FinalComparison!$G221,'SB35 Determination Data'!$K$4:$AN$415,AC$2,FALSE)</f>
        <v>0</v>
      </c>
      <c r="AD221" s="87">
        <f>'5th Cycle Summary-Final'!U221-VLOOKUP(FinalComparison!$G221,'SB35 Determination Data'!$K$4:$AN$415,AD$2,FALSE)</f>
        <v>0</v>
      </c>
      <c r="AE221" s="87">
        <f>'5th Cycle Summary-Final'!V221-VLOOKUP(FinalComparison!$G221,'SB35 Determination Data'!$K$4:$AN$415,AE$2,FALSE)</f>
        <v>0</v>
      </c>
      <c r="AF221" s="87">
        <f>'5th Cycle Summary-Final'!W221-VLOOKUP(FinalComparison!$G221,'SB35 Determination Data'!$K$4:$AN$415,AF$2,FALSE)</f>
        <v>0</v>
      </c>
    </row>
    <row r="222" spans="1:32" ht="12.75" customHeight="1" x14ac:dyDescent="0.15">
      <c r="A222" t="s">
        <v>306</v>
      </c>
      <c r="F222" t="s">
        <v>123</v>
      </c>
      <c r="G222" t="s">
        <v>312</v>
      </c>
      <c r="H222" s="87">
        <f>'5th Cycle Summary-Final'!D222-VLOOKUP(FinalComparison!$G222,'SB35 Determination Data'!$K$4:$AN$415,H$2,FALSE)</f>
        <v>0</v>
      </c>
      <c r="I222" s="87">
        <f>'5th Cycle Summary-Final'!E222-VLOOKUP(FinalComparison!$G222,'SB35 Determination Data'!$K$4:$AN$415,I$2,FALSE)</f>
        <v>0</v>
      </c>
      <c r="J222" s="87">
        <f>'5th Cycle Summary-Final'!F222-VLOOKUP(FinalComparison!$G222,'SB35 Determination Data'!$K$4:$AN$415,J$2,FALSE)</f>
        <v>0</v>
      </c>
      <c r="K222" s="87">
        <f>'5th Cycle Summary-Final'!G222-VLOOKUP(FinalComparison!$G222,'SB35 Determination Data'!$K$4:$AN$415,K$2,FALSE)</f>
        <v>0</v>
      </c>
      <c r="L222" s="87">
        <f>'5th Cycle Summary-Final'!H222-VLOOKUP(FinalComparison!$G222,'SB35 Determination Data'!$K$4:$AN$415,L$2,FALSE)</f>
        <v>0</v>
      </c>
      <c r="M222" s="87">
        <f>'5th Cycle Summary-Final'!I222-VLOOKUP(FinalComparison!$G222,'SB35 Determination Data'!$K$4:$AN$415,M$2,FALSE)</f>
        <v>0</v>
      </c>
      <c r="N222" s="87"/>
      <c r="O222" s="87"/>
      <c r="P222" s="87">
        <f>'5th Cycle Summary-Final'!J222-VLOOKUP(FinalComparison!$G222,'SB35 Determination Data'!$K$4:$AN$415,P$2,FALSE)</f>
        <v>0</v>
      </c>
      <c r="Q222" s="87">
        <f>'5th Cycle Summary-Final'!K222-VLOOKUP(FinalComparison!$G222,'SB35 Determination Data'!$K$4:$AN$415,Q$2,FALSE)</f>
        <v>0</v>
      </c>
      <c r="R222" s="87">
        <f>'5th Cycle Summary-Final'!L222-VLOOKUP(FinalComparison!$G222,'SB35 Determination Data'!$K$4:$AN$415,R$2,FALSE)</f>
        <v>0</v>
      </c>
      <c r="S222" s="87">
        <f>'5th Cycle Summary-Final'!M222-VLOOKUP(FinalComparison!$G222,'SB35 Determination Data'!$K$4:$AN$415,S$2,FALSE)</f>
        <v>0</v>
      </c>
      <c r="T222" s="87">
        <f>'5th Cycle Summary-Final'!N222-VLOOKUP(FinalComparison!$G222,'SB35 Determination Data'!$K$4:$AN$415,T$2,FALSE)</f>
        <v>0</v>
      </c>
      <c r="U222" s="80"/>
      <c r="V222" s="80"/>
      <c r="W222" s="87">
        <f>'5th Cycle Summary-Final'!O222-VLOOKUP(FinalComparison!$G222,'SB35 Determination Data'!$K$4:$AN$415,W$2,FALSE)</f>
        <v>0</v>
      </c>
      <c r="X222" s="80"/>
      <c r="Y222" s="87">
        <f>'5th Cycle Summary-Final'!P222-VLOOKUP(FinalComparison!$G222,'SB35 Determination Data'!$K$4:$AN$415,Y$2,FALSE)</f>
        <v>0</v>
      </c>
      <c r="Z222" s="87">
        <f>'5th Cycle Summary-Final'!Q222-VLOOKUP(FinalComparison!$G222,'SB35 Determination Data'!$K$4:$AN$415,Z$2,FALSE)</f>
        <v>0</v>
      </c>
      <c r="AA222" s="87">
        <f>'5th Cycle Summary-Final'!R222-VLOOKUP(FinalComparison!$G222,'SB35 Determination Data'!$K$4:$AN$415,AA$2,FALSE)</f>
        <v>0</v>
      </c>
      <c r="AB222" s="87">
        <f>'5th Cycle Summary-Final'!S222-VLOOKUP(FinalComparison!$G222,'SB35 Determination Data'!$K$4:$AN$415,AB$2,FALSE)</f>
        <v>0</v>
      </c>
      <c r="AC222" s="87">
        <f>'5th Cycle Summary-Final'!T222-VLOOKUP(FinalComparison!$G222,'SB35 Determination Data'!$K$4:$AN$415,AC$2,FALSE)</f>
        <v>0</v>
      </c>
      <c r="AD222" s="87">
        <f>'5th Cycle Summary-Final'!U222-VLOOKUP(FinalComparison!$G222,'SB35 Determination Data'!$K$4:$AN$415,AD$2,FALSE)</f>
        <v>0</v>
      </c>
      <c r="AE222" s="87">
        <f>'5th Cycle Summary-Final'!V222-VLOOKUP(FinalComparison!$G222,'SB35 Determination Data'!$K$4:$AN$415,AE$2,FALSE)</f>
        <v>0</v>
      </c>
      <c r="AF222" s="87">
        <f>'5th Cycle Summary-Final'!W222-VLOOKUP(FinalComparison!$G222,'SB35 Determination Data'!$K$4:$AN$415,AF$2,FALSE)</f>
        <v>0</v>
      </c>
    </row>
    <row r="223" spans="1:32" ht="12.75" customHeight="1" x14ac:dyDescent="0.15">
      <c r="A223" t="s">
        <v>306</v>
      </c>
      <c r="F223" t="s">
        <v>123</v>
      </c>
      <c r="G223" t="s">
        <v>313</v>
      </c>
      <c r="H223" s="87">
        <f>'5th Cycle Summary-Final'!D223-VLOOKUP(FinalComparison!$G223,'SB35 Determination Data'!$K$4:$AN$415,H$2,FALSE)</f>
        <v>0</v>
      </c>
      <c r="I223" s="87">
        <f>'5th Cycle Summary-Final'!E223-VLOOKUP(FinalComparison!$G223,'SB35 Determination Data'!$K$4:$AN$415,I$2,FALSE)</f>
        <v>0</v>
      </c>
      <c r="J223" s="87">
        <f>'5th Cycle Summary-Final'!F223-VLOOKUP(FinalComparison!$G223,'SB35 Determination Data'!$K$4:$AN$415,J$2,FALSE)</f>
        <v>0</v>
      </c>
      <c r="K223" s="87">
        <f>'5th Cycle Summary-Final'!G223-VLOOKUP(FinalComparison!$G223,'SB35 Determination Data'!$K$4:$AN$415,K$2,FALSE)</f>
        <v>0</v>
      </c>
      <c r="L223" s="87">
        <f>'5th Cycle Summary-Final'!H223-VLOOKUP(FinalComparison!$G223,'SB35 Determination Data'!$K$4:$AN$415,L$2,FALSE)</f>
        <v>0</v>
      </c>
      <c r="M223" s="87">
        <f>'5th Cycle Summary-Final'!I223-VLOOKUP(FinalComparison!$G223,'SB35 Determination Data'!$K$4:$AN$415,M$2,FALSE)</f>
        <v>0</v>
      </c>
      <c r="N223" s="87"/>
      <c r="O223" s="87"/>
      <c r="P223" s="87">
        <f>'5th Cycle Summary-Final'!J223-VLOOKUP(FinalComparison!$G223,'SB35 Determination Data'!$K$4:$AN$415,P$2,FALSE)</f>
        <v>0</v>
      </c>
      <c r="Q223" s="87">
        <f>'5th Cycle Summary-Final'!K223-VLOOKUP(FinalComparison!$G223,'SB35 Determination Data'!$K$4:$AN$415,Q$2,FALSE)</f>
        <v>0</v>
      </c>
      <c r="R223" s="87">
        <f>'5th Cycle Summary-Final'!L223-VLOOKUP(FinalComparison!$G223,'SB35 Determination Data'!$K$4:$AN$415,R$2,FALSE)</f>
        <v>0</v>
      </c>
      <c r="S223" s="87">
        <f>'5th Cycle Summary-Final'!M223-VLOOKUP(FinalComparison!$G223,'SB35 Determination Data'!$K$4:$AN$415,S$2,FALSE)</f>
        <v>0</v>
      </c>
      <c r="T223" s="87">
        <f>'5th Cycle Summary-Final'!N223-VLOOKUP(FinalComparison!$G223,'SB35 Determination Data'!$K$4:$AN$415,T$2,FALSE)</f>
        <v>0</v>
      </c>
      <c r="U223" s="80"/>
      <c r="V223" s="80"/>
      <c r="W223" s="87">
        <f>'5th Cycle Summary-Final'!O223-VLOOKUP(FinalComparison!$G223,'SB35 Determination Data'!$K$4:$AN$415,W$2,FALSE)</f>
        <v>0</v>
      </c>
      <c r="X223" s="80"/>
      <c r="Y223" s="87">
        <f>'5th Cycle Summary-Final'!P223-VLOOKUP(FinalComparison!$G223,'SB35 Determination Data'!$K$4:$AN$415,Y$2,FALSE)</f>
        <v>0</v>
      </c>
      <c r="Z223" s="87">
        <f>'5th Cycle Summary-Final'!Q223-VLOOKUP(FinalComparison!$G223,'SB35 Determination Data'!$K$4:$AN$415,Z$2,FALSE)</f>
        <v>0</v>
      </c>
      <c r="AA223" s="87">
        <f>'5th Cycle Summary-Final'!R223-VLOOKUP(FinalComparison!$G223,'SB35 Determination Data'!$K$4:$AN$415,AA$2,FALSE)</f>
        <v>0</v>
      </c>
      <c r="AB223" s="87">
        <f>'5th Cycle Summary-Final'!S223-VLOOKUP(FinalComparison!$G223,'SB35 Determination Data'!$K$4:$AN$415,AB$2,FALSE)</f>
        <v>0</v>
      </c>
      <c r="AC223" s="87">
        <f>'5th Cycle Summary-Final'!T223-VLOOKUP(FinalComparison!$G223,'SB35 Determination Data'!$K$4:$AN$415,AC$2,FALSE)</f>
        <v>0</v>
      </c>
      <c r="AD223" s="87">
        <f>'5th Cycle Summary-Final'!U223-VLOOKUP(FinalComparison!$G223,'SB35 Determination Data'!$K$4:$AN$415,AD$2,FALSE)</f>
        <v>0</v>
      </c>
      <c r="AE223" s="87">
        <f>'5th Cycle Summary-Final'!V223-VLOOKUP(FinalComparison!$G223,'SB35 Determination Data'!$K$4:$AN$415,AE$2,FALSE)</f>
        <v>0</v>
      </c>
      <c r="AF223" s="87">
        <f>'5th Cycle Summary-Final'!W223-VLOOKUP(FinalComparison!$G223,'SB35 Determination Data'!$K$4:$AN$415,AF$2,FALSE)</f>
        <v>0</v>
      </c>
    </row>
    <row r="224" spans="1:32" ht="12.75" customHeight="1" x14ac:dyDescent="0.15">
      <c r="A224" t="s">
        <v>314</v>
      </c>
      <c r="F224" t="s">
        <v>83</v>
      </c>
      <c r="G224" t="s">
        <v>315</v>
      </c>
      <c r="H224" s="87">
        <f>'5th Cycle Summary-Final'!D224-VLOOKUP(FinalComparison!$G224,'SB35 Determination Data'!$K$4:$AN$415,H$2,FALSE)</f>
        <v>0</v>
      </c>
      <c r="I224" s="87">
        <f>'5th Cycle Summary-Final'!E224-VLOOKUP(FinalComparison!$G224,'SB35 Determination Data'!$K$4:$AN$415,I$2,FALSE)</f>
        <v>0</v>
      </c>
      <c r="J224" s="87">
        <f>'5th Cycle Summary-Final'!F224-VLOOKUP(FinalComparison!$G224,'SB35 Determination Data'!$K$4:$AN$415,J$2,FALSE)</f>
        <v>0</v>
      </c>
      <c r="K224" s="87">
        <f>'5th Cycle Summary-Final'!G224-VLOOKUP(FinalComparison!$G224,'SB35 Determination Data'!$K$4:$AN$415,K$2,FALSE)</f>
        <v>0</v>
      </c>
      <c r="L224" s="87">
        <f>'5th Cycle Summary-Final'!H224-VLOOKUP(FinalComparison!$G224,'SB35 Determination Data'!$K$4:$AN$415,L$2,FALSE)</f>
        <v>0</v>
      </c>
      <c r="M224" s="87">
        <f>'5th Cycle Summary-Final'!I224-VLOOKUP(FinalComparison!$G224,'SB35 Determination Data'!$K$4:$AN$415,M$2,FALSE)</f>
        <v>0</v>
      </c>
      <c r="N224" s="87"/>
      <c r="O224" s="87"/>
      <c r="P224" s="87">
        <f>'5th Cycle Summary-Final'!J224-VLOOKUP(FinalComparison!$G224,'SB35 Determination Data'!$K$4:$AN$415,P$2,FALSE)</f>
        <v>0</v>
      </c>
      <c r="Q224" s="87">
        <f>'5th Cycle Summary-Final'!K224-VLOOKUP(FinalComparison!$G224,'SB35 Determination Data'!$K$4:$AN$415,Q$2,FALSE)</f>
        <v>0</v>
      </c>
      <c r="R224" s="87">
        <f>'5th Cycle Summary-Final'!L224-VLOOKUP(FinalComparison!$G224,'SB35 Determination Data'!$K$4:$AN$415,R$2,FALSE)</f>
        <v>0</v>
      </c>
      <c r="S224" s="87">
        <f>'5th Cycle Summary-Final'!M224-VLOOKUP(FinalComparison!$G224,'SB35 Determination Data'!$K$4:$AN$415,S$2,FALSE)</f>
        <v>0</v>
      </c>
      <c r="T224" s="87">
        <f>'5th Cycle Summary-Final'!N224-VLOOKUP(FinalComparison!$G224,'SB35 Determination Data'!$K$4:$AN$415,T$2,FALSE)</f>
        <v>0</v>
      </c>
      <c r="U224" s="80"/>
      <c r="V224" s="80"/>
      <c r="W224" s="87">
        <f>'5th Cycle Summary-Final'!O224-VLOOKUP(FinalComparison!$G224,'SB35 Determination Data'!$K$4:$AN$415,W$2,FALSE)</f>
        <v>0</v>
      </c>
      <c r="X224" s="80"/>
      <c r="Y224" s="87">
        <f>'5th Cycle Summary-Final'!P224-VLOOKUP(FinalComparison!$G224,'SB35 Determination Data'!$K$4:$AN$415,Y$2,FALSE)</f>
        <v>0</v>
      </c>
      <c r="Z224" s="87">
        <f>'5th Cycle Summary-Final'!Q224-VLOOKUP(FinalComparison!$G224,'SB35 Determination Data'!$K$4:$AN$415,Z$2,FALSE)</f>
        <v>-15</v>
      </c>
      <c r="AA224" s="87">
        <f>'5th Cycle Summary-Final'!R224-VLOOKUP(FinalComparison!$G224,'SB35 Determination Data'!$K$4:$AN$415,AA$2,FALSE)</f>
        <v>0</v>
      </c>
      <c r="AB224" s="87">
        <f>'5th Cycle Summary-Final'!S224-VLOOKUP(FinalComparison!$G224,'SB35 Determination Data'!$K$4:$AN$415,AB$2,FALSE)</f>
        <v>-1.2500000000000002</v>
      </c>
      <c r="AC224" s="87">
        <f>'5th Cycle Summary-Final'!T224-VLOOKUP(FinalComparison!$G224,'SB35 Determination Data'!$K$4:$AN$415,AC$2,FALSE)</f>
        <v>0</v>
      </c>
      <c r="AD224" s="87">
        <f>'5th Cycle Summary-Final'!U224-VLOOKUP(FinalComparison!$G224,'SB35 Determination Data'!$K$4:$AN$415,AD$2,FALSE)</f>
        <v>-41</v>
      </c>
      <c r="AE224" s="87">
        <f>'5th Cycle Summary-Final'!V224-VLOOKUP(FinalComparison!$G224,'SB35 Determination Data'!$K$4:$AN$415,AE$2,FALSE)</f>
        <v>0</v>
      </c>
      <c r="AF224" s="87">
        <f>'5th Cycle Summary-Final'!W224-VLOOKUP(FinalComparison!$G224,'SB35 Determination Data'!$K$4:$AN$415,AF$2,FALSE)</f>
        <v>-1.6400000000000001</v>
      </c>
    </row>
    <row r="225" spans="1:32" ht="12.75" customHeight="1" x14ac:dyDescent="0.15">
      <c r="A225" t="s">
        <v>316</v>
      </c>
      <c r="F225" t="s">
        <v>144</v>
      </c>
      <c r="G225" t="s">
        <v>317</v>
      </c>
      <c r="H225" s="87">
        <f>'5th Cycle Summary-Final'!D225-VLOOKUP(FinalComparison!$G225,'SB35 Determination Data'!$K$4:$AN$415,H$2,FALSE)</f>
        <v>0</v>
      </c>
      <c r="I225" s="87">
        <f>'5th Cycle Summary-Final'!E225-VLOOKUP(FinalComparison!$G225,'SB35 Determination Data'!$K$4:$AN$415,I$2,FALSE)</f>
        <v>0</v>
      </c>
      <c r="J225" s="87">
        <f>'5th Cycle Summary-Final'!F225-VLOOKUP(FinalComparison!$G225,'SB35 Determination Data'!$K$4:$AN$415,J$2,FALSE)</f>
        <v>0</v>
      </c>
      <c r="K225" s="87">
        <f>'5th Cycle Summary-Final'!G225-VLOOKUP(FinalComparison!$G225,'SB35 Determination Data'!$K$4:$AN$415,K$2,FALSE)</f>
        <v>0</v>
      </c>
      <c r="L225" s="87">
        <f>'5th Cycle Summary-Final'!H225-VLOOKUP(FinalComparison!$G225,'SB35 Determination Data'!$K$4:$AN$415,L$2,FALSE)</f>
        <v>0</v>
      </c>
      <c r="M225" s="87">
        <f>'5th Cycle Summary-Final'!I225-VLOOKUP(FinalComparison!$G225,'SB35 Determination Data'!$K$4:$AN$415,M$2,FALSE)</f>
        <v>0</v>
      </c>
      <c r="N225" s="87"/>
      <c r="O225" s="87"/>
      <c r="P225" s="87">
        <f>'5th Cycle Summary-Final'!J225-VLOOKUP(FinalComparison!$G225,'SB35 Determination Data'!$K$4:$AN$415,P$2,FALSE)</f>
        <v>0</v>
      </c>
      <c r="Q225" s="87">
        <f>'5th Cycle Summary-Final'!K225-VLOOKUP(FinalComparison!$G225,'SB35 Determination Data'!$K$4:$AN$415,Q$2,FALSE)</f>
        <v>0</v>
      </c>
      <c r="R225" s="87">
        <f>'5th Cycle Summary-Final'!L225-VLOOKUP(FinalComparison!$G225,'SB35 Determination Data'!$K$4:$AN$415,R$2,FALSE)</f>
        <v>0</v>
      </c>
      <c r="S225" s="87">
        <f>'5th Cycle Summary-Final'!M225-VLOOKUP(FinalComparison!$G225,'SB35 Determination Data'!$K$4:$AN$415,S$2,FALSE)</f>
        <v>0</v>
      </c>
      <c r="T225" s="87">
        <f>'5th Cycle Summary-Final'!N225-VLOOKUP(FinalComparison!$G225,'SB35 Determination Data'!$K$4:$AN$415,T$2,FALSE)</f>
        <v>0</v>
      </c>
      <c r="U225" s="80"/>
      <c r="V225" s="80"/>
      <c r="W225" s="87">
        <f>'5th Cycle Summary-Final'!O225-VLOOKUP(FinalComparison!$G225,'SB35 Determination Data'!$K$4:$AN$415,W$2,FALSE)</f>
        <v>0</v>
      </c>
      <c r="X225" s="80"/>
      <c r="Y225" s="87">
        <f>'5th Cycle Summary-Final'!P225-VLOOKUP(FinalComparison!$G225,'SB35 Determination Data'!$K$4:$AN$415,Y$2,FALSE)</f>
        <v>0</v>
      </c>
      <c r="Z225" s="87">
        <f>'5th Cycle Summary-Final'!Q225-VLOOKUP(FinalComparison!$G225,'SB35 Determination Data'!$K$4:$AN$415,Z$2,FALSE)</f>
        <v>0</v>
      </c>
      <c r="AA225" s="87">
        <f>'5th Cycle Summary-Final'!R225-VLOOKUP(FinalComparison!$G225,'SB35 Determination Data'!$K$4:$AN$415,AA$2,FALSE)</f>
        <v>0</v>
      </c>
      <c r="AB225" s="87">
        <f>'5th Cycle Summary-Final'!S225-VLOOKUP(FinalComparison!$G225,'SB35 Determination Data'!$K$4:$AN$415,AB$2,FALSE)</f>
        <v>0</v>
      </c>
      <c r="AC225" s="87">
        <f>'5th Cycle Summary-Final'!T225-VLOOKUP(FinalComparison!$G225,'SB35 Determination Data'!$K$4:$AN$415,AC$2,FALSE)</f>
        <v>0</v>
      </c>
      <c r="AD225" s="87">
        <f>'5th Cycle Summary-Final'!U225-VLOOKUP(FinalComparison!$G225,'SB35 Determination Data'!$K$4:$AN$415,AD$2,FALSE)</f>
        <v>0</v>
      </c>
      <c r="AE225" s="87">
        <f>'5th Cycle Summary-Final'!V225-VLOOKUP(FinalComparison!$G225,'SB35 Determination Data'!$K$4:$AN$415,AE$2,FALSE)</f>
        <v>0</v>
      </c>
      <c r="AF225" s="87">
        <f>'5th Cycle Summary-Final'!W225-VLOOKUP(FinalComparison!$G225,'SB35 Determination Data'!$K$4:$AN$415,AF$2,FALSE)</f>
        <v>0</v>
      </c>
    </row>
    <row r="226" spans="1:32" ht="12.75" customHeight="1" x14ac:dyDescent="0.15">
      <c r="A226" t="s">
        <v>316</v>
      </c>
      <c r="F226" t="s">
        <v>144</v>
      </c>
      <c r="G226" t="s">
        <v>318</v>
      </c>
      <c r="H226" s="87">
        <f>'5th Cycle Summary-Final'!D226-VLOOKUP(FinalComparison!$G226,'SB35 Determination Data'!$K$4:$AN$415,H$2,FALSE)</f>
        <v>-3</v>
      </c>
      <c r="I226" s="87">
        <f>'5th Cycle Summary-Final'!E226-VLOOKUP(FinalComparison!$G226,'SB35 Determination Data'!$K$4:$AN$415,I$2,FALSE)</f>
        <v>0</v>
      </c>
      <c r="J226" s="87">
        <f>'5th Cycle Summary-Final'!F226-VLOOKUP(FinalComparison!$G226,'SB35 Determination Data'!$K$4:$AN$415,J$2,FALSE)</f>
        <v>0</v>
      </c>
      <c r="K226" s="87">
        <f>'5th Cycle Summary-Final'!G226-VLOOKUP(FinalComparison!$G226,'SB35 Determination Data'!$K$4:$AN$415,K$2,FALSE)</f>
        <v>0</v>
      </c>
      <c r="L226" s="87">
        <f>'5th Cycle Summary-Final'!H226-VLOOKUP(FinalComparison!$G226,'SB35 Determination Data'!$K$4:$AN$415,L$2,FALSE)</f>
        <v>-3</v>
      </c>
      <c r="M226" s="87">
        <f>'5th Cycle Summary-Final'!I226-VLOOKUP(FinalComparison!$G226,'SB35 Determination Data'!$K$4:$AN$415,M$2,FALSE)</f>
        <v>0</v>
      </c>
      <c r="N226" s="87"/>
      <c r="O226" s="87"/>
      <c r="P226" s="87">
        <f>'5th Cycle Summary-Final'!J226-VLOOKUP(FinalComparison!$G226,'SB35 Determination Data'!$K$4:$AN$415,P$2,FALSE)</f>
        <v>0</v>
      </c>
      <c r="Q226" s="87">
        <f>'5th Cycle Summary-Final'!K226-VLOOKUP(FinalComparison!$G226,'SB35 Determination Data'!$K$4:$AN$415,Q$2,FALSE)</f>
        <v>0</v>
      </c>
      <c r="R226" s="87">
        <f>'5th Cycle Summary-Final'!L226-VLOOKUP(FinalComparison!$G226,'SB35 Determination Data'!$K$4:$AN$415,R$2,FALSE)</f>
        <v>0</v>
      </c>
      <c r="S226" s="87">
        <f>'5th Cycle Summary-Final'!M226-VLOOKUP(FinalComparison!$G226,'SB35 Determination Data'!$K$4:$AN$415,S$2,FALSE)</f>
        <v>0</v>
      </c>
      <c r="T226" s="87">
        <f>'5th Cycle Summary-Final'!N226-VLOOKUP(FinalComparison!$G226,'SB35 Determination Data'!$K$4:$AN$415,T$2,FALSE)</f>
        <v>0</v>
      </c>
      <c r="U226" s="80"/>
      <c r="V226" s="80"/>
      <c r="W226" s="87">
        <f>'5th Cycle Summary-Final'!O226-VLOOKUP(FinalComparison!$G226,'SB35 Determination Data'!$K$4:$AN$415,W$2,FALSE)</f>
        <v>0</v>
      </c>
      <c r="X226" s="80"/>
      <c r="Y226" s="87">
        <f>'5th Cycle Summary-Final'!P226-VLOOKUP(FinalComparison!$G226,'SB35 Determination Data'!$K$4:$AN$415,Y$2,FALSE)</f>
        <v>0</v>
      </c>
      <c r="Z226" s="87">
        <f>'5th Cycle Summary-Final'!Q226-VLOOKUP(FinalComparison!$G226,'SB35 Determination Data'!$K$4:$AN$415,Z$2,FALSE)</f>
        <v>0</v>
      </c>
      <c r="AA226" s="87">
        <f>'5th Cycle Summary-Final'!R226-VLOOKUP(FinalComparison!$G226,'SB35 Determination Data'!$K$4:$AN$415,AA$2,FALSE)</f>
        <v>0</v>
      </c>
      <c r="AB226" s="87">
        <f>'5th Cycle Summary-Final'!S226-VLOOKUP(FinalComparison!$G226,'SB35 Determination Data'!$K$4:$AN$415,AB$2,FALSE)</f>
        <v>0</v>
      </c>
      <c r="AC226" s="87">
        <f>'5th Cycle Summary-Final'!T226-VLOOKUP(FinalComparison!$G226,'SB35 Determination Data'!$K$4:$AN$415,AC$2,FALSE)</f>
        <v>0</v>
      </c>
      <c r="AD226" s="87">
        <f>'5th Cycle Summary-Final'!U226-VLOOKUP(FinalComparison!$G226,'SB35 Determination Data'!$K$4:$AN$415,AD$2,FALSE)</f>
        <v>0</v>
      </c>
      <c r="AE226" s="87">
        <f>'5th Cycle Summary-Final'!V226-VLOOKUP(FinalComparison!$G226,'SB35 Determination Data'!$K$4:$AN$415,AE$2,FALSE)</f>
        <v>0</v>
      </c>
      <c r="AF226" s="87">
        <f>'5th Cycle Summary-Final'!W226-VLOOKUP(FinalComparison!$G226,'SB35 Determination Data'!$K$4:$AN$415,AF$2,FALSE)</f>
        <v>0</v>
      </c>
    </row>
    <row r="227" spans="1:32" ht="12.75" customHeight="1" x14ac:dyDescent="0.15">
      <c r="A227" t="s">
        <v>316</v>
      </c>
      <c r="F227" t="s">
        <v>144</v>
      </c>
      <c r="G227" t="s">
        <v>319</v>
      </c>
      <c r="H227" s="87">
        <f>'5th Cycle Summary-Final'!D227-VLOOKUP(FinalComparison!$G227,'SB35 Determination Data'!$K$4:$AN$415,H$2,FALSE)</f>
        <v>0</v>
      </c>
      <c r="I227" s="87">
        <f>'5th Cycle Summary-Final'!E227-VLOOKUP(FinalComparison!$G227,'SB35 Determination Data'!$K$4:$AN$415,I$2,FALSE)</f>
        <v>0</v>
      </c>
      <c r="J227" s="87">
        <f>'5th Cycle Summary-Final'!F227-VLOOKUP(FinalComparison!$G227,'SB35 Determination Data'!$K$4:$AN$415,J$2,FALSE)</f>
        <v>0</v>
      </c>
      <c r="K227" s="87">
        <f>'5th Cycle Summary-Final'!G227-VLOOKUP(FinalComparison!$G227,'SB35 Determination Data'!$K$4:$AN$415,K$2,FALSE)</f>
        <v>0</v>
      </c>
      <c r="L227" s="87">
        <f>'5th Cycle Summary-Final'!H227-VLOOKUP(FinalComparison!$G227,'SB35 Determination Data'!$K$4:$AN$415,L$2,FALSE)</f>
        <v>0</v>
      </c>
      <c r="M227" s="87">
        <f>'5th Cycle Summary-Final'!I227-VLOOKUP(FinalComparison!$G227,'SB35 Determination Data'!$K$4:$AN$415,M$2,FALSE)</f>
        <v>0</v>
      </c>
      <c r="N227" s="87"/>
      <c r="O227" s="87"/>
      <c r="P227" s="87">
        <f>'5th Cycle Summary-Final'!J227-VLOOKUP(FinalComparison!$G227,'SB35 Determination Data'!$K$4:$AN$415,P$2,FALSE)</f>
        <v>0</v>
      </c>
      <c r="Q227" s="87">
        <f>'5th Cycle Summary-Final'!K227-VLOOKUP(FinalComparison!$G227,'SB35 Determination Data'!$K$4:$AN$415,Q$2,FALSE)</f>
        <v>0</v>
      </c>
      <c r="R227" s="87">
        <f>'5th Cycle Summary-Final'!L227-VLOOKUP(FinalComparison!$G227,'SB35 Determination Data'!$K$4:$AN$415,R$2,FALSE)</f>
        <v>0</v>
      </c>
      <c r="S227" s="87">
        <f>'5th Cycle Summary-Final'!M227-VLOOKUP(FinalComparison!$G227,'SB35 Determination Data'!$K$4:$AN$415,S$2,FALSE)</f>
        <v>0</v>
      </c>
      <c r="T227" s="87">
        <f>'5th Cycle Summary-Final'!N227-VLOOKUP(FinalComparison!$G227,'SB35 Determination Data'!$K$4:$AN$415,T$2,FALSE)</f>
        <v>0</v>
      </c>
      <c r="U227" s="80"/>
      <c r="V227" s="80"/>
      <c r="W227" s="87">
        <f>'5th Cycle Summary-Final'!O227-VLOOKUP(FinalComparison!$G227,'SB35 Determination Data'!$K$4:$AN$415,W$2,FALSE)</f>
        <v>0</v>
      </c>
      <c r="X227" s="80"/>
      <c r="Y227" s="87">
        <f>'5th Cycle Summary-Final'!P227-VLOOKUP(FinalComparison!$G227,'SB35 Determination Data'!$K$4:$AN$415,Y$2,FALSE)</f>
        <v>0</v>
      </c>
      <c r="Z227" s="87">
        <f>'5th Cycle Summary-Final'!Q227-VLOOKUP(FinalComparison!$G227,'SB35 Determination Data'!$K$4:$AN$415,Z$2,FALSE)</f>
        <v>0</v>
      </c>
      <c r="AA227" s="87">
        <f>'5th Cycle Summary-Final'!R227-VLOOKUP(FinalComparison!$G227,'SB35 Determination Data'!$K$4:$AN$415,AA$2,FALSE)</f>
        <v>0</v>
      </c>
      <c r="AB227" s="87">
        <f>'5th Cycle Summary-Final'!S227-VLOOKUP(FinalComparison!$G227,'SB35 Determination Data'!$K$4:$AN$415,AB$2,FALSE)</f>
        <v>0</v>
      </c>
      <c r="AC227" s="87">
        <f>'5th Cycle Summary-Final'!T227-VLOOKUP(FinalComparison!$G227,'SB35 Determination Data'!$K$4:$AN$415,AC$2,FALSE)</f>
        <v>0</v>
      </c>
      <c r="AD227" s="87">
        <f>'5th Cycle Summary-Final'!U227-VLOOKUP(FinalComparison!$G227,'SB35 Determination Data'!$K$4:$AN$415,AD$2,FALSE)</f>
        <v>0</v>
      </c>
      <c r="AE227" s="87">
        <f>'5th Cycle Summary-Final'!V227-VLOOKUP(FinalComparison!$G227,'SB35 Determination Data'!$K$4:$AN$415,AE$2,FALSE)</f>
        <v>0</v>
      </c>
      <c r="AF227" s="87">
        <f>'5th Cycle Summary-Final'!W227-VLOOKUP(FinalComparison!$G227,'SB35 Determination Data'!$K$4:$AN$415,AF$2,FALSE)</f>
        <v>0</v>
      </c>
    </row>
    <row r="228" spans="1:32" ht="12.75" customHeight="1" x14ac:dyDescent="0.15">
      <c r="A228" t="s">
        <v>316</v>
      </c>
      <c r="F228" t="s">
        <v>144</v>
      </c>
      <c r="G228" t="s">
        <v>320</v>
      </c>
      <c r="H228" s="87">
        <f>'5th Cycle Summary-Final'!D228-VLOOKUP(FinalComparison!$G228,'SB35 Determination Data'!$K$4:$AN$415,H$2,FALSE)</f>
        <v>0</v>
      </c>
      <c r="I228" s="87">
        <f>'5th Cycle Summary-Final'!E228-VLOOKUP(FinalComparison!$G228,'SB35 Determination Data'!$K$4:$AN$415,I$2,FALSE)</f>
        <v>0</v>
      </c>
      <c r="J228" s="87">
        <f>'5th Cycle Summary-Final'!F228-VLOOKUP(FinalComparison!$G228,'SB35 Determination Data'!$K$4:$AN$415,J$2,FALSE)</f>
        <v>0</v>
      </c>
      <c r="K228" s="87">
        <f>'5th Cycle Summary-Final'!G228-VLOOKUP(FinalComparison!$G228,'SB35 Determination Data'!$K$4:$AN$415,K$2,FALSE)</f>
        <v>0</v>
      </c>
      <c r="L228" s="87">
        <f>'5th Cycle Summary-Final'!H228-VLOOKUP(FinalComparison!$G228,'SB35 Determination Data'!$K$4:$AN$415,L$2,FALSE)</f>
        <v>0</v>
      </c>
      <c r="M228" s="87">
        <f>'5th Cycle Summary-Final'!I228-VLOOKUP(FinalComparison!$G228,'SB35 Determination Data'!$K$4:$AN$415,M$2,FALSE)</f>
        <v>0</v>
      </c>
      <c r="N228" s="87"/>
      <c r="O228" s="87"/>
      <c r="P228" s="87">
        <f>'5th Cycle Summary-Final'!J228-VLOOKUP(FinalComparison!$G228,'SB35 Determination Data'!$K$4:$AN$415,P$2,FALSE)</f>
        <v>0</v>
      </c>
      <c r="Q228" s="87">
        <f>'5th Cycle Summary-Final'!K228-VLOOKUP(FinalComparison!$G228,'SB35 Determination Data'!$K$4:$AN$415,Q$2,FALSE)</f>
        <v>0</v>
      </c>
      <c r="R228" s="87">
        <f>'5th Cycle Summary-Final'!L228-VLOOKUP(FinalComparison!$G228,'SB35 Determination Data'!$K$4:$AN$415,R$2,FALSE)</f>
        <v>0</v>
      </c>
      <c r="S228" s="87">
        <f>'5th Cycle Summary-Final'!M228-VLOOKUP(FinalComparison!$G228,'SB35 Determination Data'!$K$4:$AN$415,S$2,FALSE)</f>
        <v>0</v>
      </c>
      <c r="T228" s="87">
        <f>'5th Cycle Summary-Final'!N228-VLOOKUP(FinalComparison!$G228,'SB35 Determination Data'!$K$4:$AN$415,T$2,FALSE)</f>
        <v>0</v>
      </c>
      <c r="U228" s="80"/>
      <c r="V228" s="80"/>
      <c r="W228" s="87">
        <f>'5th Cycle Summary-Final'!O228-VLOOKUP(FinalComparison!$G228,'SB35 Determination Data'!$K$4:$AN$415,W$2,FALSE)</f>
        <v>0</v>
      </c>
      <c r="X228" s="80"/>
      <c r="Y228" s="87">
        <f>'5th Cycle Summary-Final'!P228-VLOOKUP(FinalComparison!$G228,'SB35 Determination Data'!$K$4:$AN$415,Y$2,FALSE)</f>
        <v>0</v>
      </c>
      <c r="Z228" s="87">
        <f>'5th Cycle Summary-Final'!Q228-VLOOKUP(FinalComparison!$G228,'SB35 Determination Data'!$K$4:$AN$415,Z$2,FALSE)</f>
        <v>0</v>
      </c>
      <c r="AA228" s="87">
        <f>'5th Cycle Summary-Final'!R228-VLOOKUP(FinalComparison!$G228,'SB35 Determination Data'!$K$4:$AN$415,AA$2,FALSE)</f>
        <v>0</v>
      </c>
      <c r="AB228" s="87">
        <f>'5th Cycle Summary-Final'!S228-VLOOKUP(FinalComparison!$G228,'SB35 Determination Data'!$K$4:$AN$415,AB$2,FALSE)</f>
        <v>0</v>
      </c>
      <c r="AC228" s="87">
        <f>'5th Cycle Summary-Final'!T228-VLOOKUP(FinalComparison!$G228,'SB35 Determination Data'!$K$4:$AN$415,AC$2,FALSE)</f>
        <v>0</v>
      </c>
      <c r="AD228" s="87">
        <f>'5th Cycle Summary-Final'!U228-VLOOKUP(FinalComparison!$G228,'SB35 Determination Data'!$K$4:$AN$415,AD$2,FALSE)</f>
        <v>0</v>
      </c>
      <c r="AE228" s="87">
        <f>'5th Cycle Summary-Final'!V228-VLOOKUP(FinalComparison!$G228,'SB35 Determination Data'!$K$4:$AN$415,AE$2,FALSE)</f>
        <v>0</v>
      </c>
      <c r="AF228" s="87">
        <f>'5th Cycle Summary-Final'!W228-VLOOKUP(FinalComparison!$G228,'SB35 Determination Data'!$K$4:$AN$415,AF$2,FALSE)</f>
        <v>0</v>
      </c>
    </row>
    <row r="229" spans="1:32" ht="12.75" customHeight="1" x14ac:dyDescent="0.15">
      <c r="A229" t="s">
        <v>316</v>
      </c>
      <c r="F229" t="s">
        <v>144</v>
      </c>
      <c r="G229" t="s">
        <v>321</v>
      </c>
      <c r="H229" s="87">
        <f>'5th Cycle Summary-Final'!D229-VLOOKUP(FinalComparison!$G229,'SB35 Determination Data'!$K$4:$AN$415,H$2,FALSE)</f>
        <v>-787</v>
      </c>
      <c r="I229" s="87">
        <f>'5th Cycle Summary-Final'!E229-VLOOKUP(FinalComparison!$G229,'SB35 Determination Data'!$K$4:$AN$415,I$2,FALSE)</f>
        <v>0</v>
      </c>
      <c r="J229" s="87">
        <f>'5th Cycle Summary-Final'!F229-VLOOKUP(FinalComparison!$G229,'SB35 Determination Data'!$K$4:$AN$415,J$2,FALSE)</f>
        <v>0</v>
      </c>
      <c r="K229" s="87">
        <f>'5th Cycle Summary-Final'!G229-VLOOKUP(FinalComparison!$G229,'SB35 Determination Data'!$K$4:$AN$415,K$2,FALSE)</f>
        <v>0</v>
      </c>
      <c r="L229" s="87">
        <f>'5th Cycle Summary-Final'!H229-VLOOKUP(FinalComparison!$G229,'SB35 Determination Data'!$K$4:$AN$415,L$2,FALSE)</f>
        <v>-787</v>
      </c>
      <c r="M229" s="87">
        <f>'5th Cycle Summary-Final'!I229-VLOOKUP(FinalComparison!$G229,'SB35 Determination Data'!$K$4:$AN$415,M$2,FALSE)</f>
        <v>5.1401728295819939E-2</v>
      </c>
      <c r="N229" s="87"/>
      <c r="O229" s="87"/>
      <c r="P229" s="87">
        <f>'5th Cycle Summary-Final'!J229-VLOOKUP(FinalComparison!$G229,'SB35 Determination Data'!$K$4:$AN$415,P$2,FALSE)</f>
        <v>-501</v>
      </c>
      <c r="Q229" s="87">
        <f>'5th Cycle Summary-Final'!K229-VLOOKUP(FinalComparison!$G229,'SB35 Determination Data'!$K$4:$AN$415,Q$2,FALSE)</f>
        <v>0</v>
      </c>
      <c r="R229" s="87">
        <f>'5th Cycle Summary-Final'!L229-VLOOKUP(FinalComparison!$G229,'SB35 Determination Data'!$K$4:$AN$415,R$2,FALSE)</f>
        <v>0</v>
      </c>
      <c r="S229" s="87">
        <f>'5th Cycle Summary-Final'!M229-VLOOKUP(FinalComparison!$G229,'SB35 Determination Data'!$K$4:$AN$415,S$2,FALSE)</f>
        <v>0</v>
      </c>
      <c r="T229" s="87">
        <f>'5th Cycle Summary-Final'!N229-VLOOKUP(FinalComparison!$G229,'SB35 Determination Data'!$K$4:$AN$415,T$2,FALSE)</f>
        <v>-501</v>
      </c>
      <c r="U229" s="80"/>
      <c r="V229" s="80"/>
      <c r="W229" s="87">
        <f>'5th Cycle Summary-Final'!O229-VLOOKUP(FinalComparison!$G229,'SB35 Determination Data'!$K$4:$AN$415,W$2,FALSE)</f>
        <v>4.3239209235736702E-2</v>
      </c>
      <c r="X229" s="80"/>
      <c r="Y229" s="87">
        <f>'5th Cycle Summary-Final'!P229-VLOOKUP(FinalComparison!$G229,'SB35 Determination Data'!$K$4:$AN$415,Y$2,FALSE)</f>
        <v>-584</v>
      </c>
      <c r="Z229" s="87">
        <f>'5th Cycle Summary-Final'!Q229-VLOOKUP(FinalComparison!$G229,'SB35 Determination Data'!$K$4:$AN$415,Z$2,FALSE)</f>
        <v>0</v>
      </c>
      <c r="AA229" s="87">
        <f>'5th Cycle Summary-Final'!R229-VLOOKUP(FinalComparison!$G229,'SB35 Determination Data'!$K$4:$AN$415,AA$2,FALSE)</f>
        <v>-584</v>
      </c>
      <c r="AB229" s="87">
        <f>'5th Cycle Summary-Final'!S229-VLOOKUP(FinalComparison!$G229,'SB35 Determination Data'!$K$4:$AN$415,AB$2,FALSE)</f>
        <v>0</v>
      </c>
      <c r="AC229" s="87">
        <f>'5th Cycle Summary-Final'!T229-VLOOKUP(FinalComparison!$G229,'SB35 Determination Data'!$K$4:$AN$415,AC$2,FALSE)</f>
        <v>-2945</v>
      </c>
      <c r="AD229" s="87">
        <f>'5th Cycle Summary-Final'!U229-VLOOKUP(FinalComparison!$G229,'SB35 Determination Data'!$K$4:$AN$415,AD$2,FALSE)</f>
        <v>0</v>
      </c>
      <c r="AE229" s="87">
        <f>'5th Cycle Summary-Final'!V229-VLOOKUP(FinalComparison!$G229,'SB35 Determination Data'!$K$4:$AN$415,AE$2,FALSE)</f>
        <v>-2857</v>
      </c>
      <c r="AF229" s="87" t="e">
        <f>'5th Cycle Summary-Final'!W229-VLOOKUP(FinalComparison!$G229,'SB35 Determination Data'!$K$4:$AN$415,AF$2,FALSE)</f>
        <v>#DIV/0!</v>
      </c>
    </row>
    <row r="230" spans="1:32" ht="12.75" customHeight="1" x14ac:dyDescent="0.15">
      <c r="A230" t="s">
        <v>316</v>
      </c>
      <c r="F230" t="s">
        <v>144</v>
      </c>
      <c r="G230" t="s">
        <v>322</v>
      </c>
      <c r="H230" s="87">
        <f>'5th Cycle Summary-Final'!D230-VLOOKUP(FinalComparison!$G230,'SB35 Determination Data'!$K$4:$AN$415,H$2,FALSE)</f>
        <v>0</v>
      </c>
      <c r="I230" s="87">
        <f>'5th Cycle Summary-Final'!E230-VLOOKUP(FinalComparison!$G230,'SB35 Determination Data'!$K$4:$AN$415,I$2,FALSE)</f>
        <v>0</v>
      </c>
      <c r="J230" s="87">
        <f>'5th Cycle Summary-Final'!F230-VLOOKUP(FinalComparison!$G230,'SB35 Determination Data'!$K$4:$AN$415,J$2,FALSE)</f>
        <v>0</v>
      </c>
      <c r="K230" s="87">
        <f>'5th Cycle Summary-Final'!G230-VLOOKUP(FinalComparison!$G230,'SB35 Determination Data'!$K$4:$AN$415,K$2,FALSE)</f>
        <v>0</v>
      </c>
      <c r="L230" s="87">
        <f>'5th Cycle Summary-Final'!H230-VLOOKUP(FinalComparison!$G230,'SB35 Determination Data'!$K$4:$AN$415,L$2,FALSE)</f>
        <v>0</v>
      </c>
      <c r="M230" s="87">
        <f>'5th Cycle Summary-Final'!I230-VLOOKUP(FinalComparison!$G230,'SB35 Determination Data'!$K$4:$AN$415,M$2,FALSE)</f>
        <v>0</v>
      </c>
      <c r="N230" s="87"/>
      <c r="O230" s="87"/>
      <c r="P230" s="87">
        <f>'5th Cycle Summary-Final'!J230-VLOOKUP(FinalComparison!$G230,'SB35 Determination Data'!$K$4:$AN$415,P$2,FALSE)</f>
        <v>0</v>
      </c>
      <c r="Q230" s="87">
        <f>'5th Cycle Summary-Final'!K230-VLOOKUP(FinalComparison!$G230,'SB35 Determination Data'!$K$4:$AN$415,Q$2,FALSE)</f>
        <v>0</v>
      </c>
      <c r="R230" s="87">
        <f>'5th Cycle Summary-Final'!L230-VLOOKUP(FinalComparison!$G230,'SB35 Determination Data'!$K$4:$AN$415,R$2,FALSE)</f>
        <v>0</v>
      </c>
      <c r="S230" s="87">
        <f>'5th Cycle Summary-Final'!M230-VLOOKUP(FinalComparison!$G230,'SB35 Determination Data'!$K$4:$AN$415,S$2,FALSE)</f>
        <v>0</v>
      </c>
      <c r="T230" s="87">
        <f>'5th Cycle Summary-Final'!N230-VLOOKUP(FinalComparison!$G230,'SB35 Determination Data'!$K$4:$AN$415,T$2,FALSE)</f>
        <v>0</v>
      </c>
      <c r="U230" s="80"/>
      <c r="V230" s="80"/>
      <c r="W230" s="87">
        <f>'5th Cycle Summary-Final'!O230-VLOOKUP(FinalComparison!$G230,'SB35 Determination Data'!$K$4:$AN$415,W$2,FALSE)</f>
        <v>0</v>
      </c>
      <c r="X230" s="80"/>
      <c r="Y230" s="87">
        <f>'5th Cycle Summary-Final'!P230-VLOOKUP(FinalComparison!$G230,'SB35 Determination Data'!$K$4:$AN$415,Y$2,FALSE)</f>
        <v>0</v>
      </c>
      <c r="Z230" s="87">
        <f>'5th Cycle Summary-Final'!Q230-VLOOKUP(FinalComparison!$G230,'SB35 Determination Data'!$K$4:$AN$415,Z$2,FALSE)</f>
        <v>0</v>
      </c>
      <c r="AA230" s="87">
        <f>'5th Cycle Summary-Final'!R230-VLOOKUP(FinalComparison!$G230,'SB35 Determination Data'!$K$4:$AN$415,AA$2,FALSE)</f>
        <v>0</v>
      </c>
      <c r="AB230" s="87">
        <f>'5th Cycle Summary-Final'!S230-VLOOKUP(FinalComparison!$G230,'SB35 Determination Data'!$K$4:$AN$415,AB$2,FALSE)</f>
        <v>0</v>
      </c>
      <c r="AC230" s="87">
        <f>'5th Cycle Summary-Final'!T230-VLOOKUP(FinalComparison!$G230,'SB35 Determination Data'!$K$4:$AN$415,AC$2,FALSE)</f>
        <v>0</v>
      </c>
      <c r="AD230" s="87">
        <f>'5th Cycle Summary-Final'!U230-VLOOKUP(FinalComparison!$G230,'SB35 Determination Data'!$K$4:$AN$415,AD$2,FALSE)</f>
        <v>0</v>
      </c>
      <c r="AE230" s="87">
        <f>'5th Cycle Summary-Final'!V230-VLOOKUP(FinalComparison!$G230,'SB35 Determination Data'!$K$4:$AN$415,AE$2,FALSE)</f>
        <v>0</v>
      </c>
      <c r="AF230" s="87">
        <f>'5th Cycle Summary-Final'!W230-VLOOKUP(FinalComparison!$G230,'SB35 Determination Data'!$K$4:$AN$415,AF$2,FALSE)</f>
        <v>0</v>
      </c>
    </row>
    <row r="231" spans="1:32" ht="12.75" customHeight="1" x14ac:dyDescent="0.15">
      <c r="A231" t="s">
        <v>316</v>
      </c>
      <c r="F231" t="s">
        <v>144</v>
      </c>
      <c r="G231" t="s">
        <v>323</v>
      </c>
      <c r="H231" s="87">
        <f>'5th Cycle Summary-Final'!D231-VLOOKUP(FinalComparison!$G231,'SB35 Determination Data'!$K$4:$AN$415,H$2,FALSE)</f>
        <v>0</v>
      </c>
      <c r="I231" s="87">
        <f>'5th Cycle Summary-Final'!E231-VLOOKUP(FinalComparison!$G231,'SB35 Determination Data'!$K$4:$AN$415,I$2,FALSE)</f>
        <v>0</v>
      </c>
      <c r="J231" s="87">
        <f>'5th Cycle Summary-Final'!F231-VLOOKUP(FinalComparison!$G231,'SB35 Determination Data'!$K$4:$AN$415,J$2,FALSE)</f>
        <v>0</v>
      </c>
      <c r="K231" s="87">
        <f>'5th Cycle Summary-Final'!G231-VLOOKUP(FinalComparison!$G231,'SB35 Determination Data'!$K$4:$AN$415,K$2,FALSE)</f>
        <v>0</v>
      </c>
      <c r="L231" s="87">
        <f>'5th Cycle Summary-Final'!H231-VLOOKUP(FinalComparison!$G231,'SB35 Determination Data'!$K$4:$AN$415,L$2,FALSE)</f>
        <v>0</v>
      </c>
      <c r="M231" s="87">
        <f>'5th Cycle Summary-Final'!I231-VLOOKUP(FinalComparison!$G231,'SB35 Determination Data'!$K$4:$AN$415,M$2,FALSE)</f>
        <v>0</v>
      </c>
      <c r="N231" s="87"/>
      <c r="O231" s="87"/>
      <c r="P231" s="87">
        <f>'5th Cycle Summary-Final'!J231-VLOOKUP(FinalComparison!$G231,'SB35 Determination Data'!$K$4:$AN$415,P$2,FALSE)</f>
        <v>0</v>
      </c>
      <c r="Q231" s="87">
        <f>'5th Cycle Summary-Final'!K231-VLOOKUP(FinalComparison!$G231,'SB35 Determination Data'!$K$4:$AN$415,Q$2,FALSE)</f>
        <v>0</v>
      </c>
      <c r="R231" s="87">
        <f>'5th Cycle Summary-Final'!L231-VLOOKUP(FinalComparison!$G231,'SB35 Determination Data'!$K$4:$AN$415,R$2,FALSE)</f>
        <v>0</v>
      </c>
      <c r="S231" s="87">
        <f>'5th Cycle Summary-Final'!M231-VLOOKUP(FinalComparison!$G231,'SB35 Determination Data'!$K$4:$AN$415,S$2,FALSE)</f>
        <v>0</v>
      </c>
      <c r="T231" s="87">
        <f>'5th Cycle Summary-Final'!N231-VLOOKUP(FinalComparison!$G231,'SB35 Determination Data'!$K$4:$AN$415,T$2,FALSE)</f>
        <v>0</v>
      </c>
      <c r="U231" s="80"/>
      <c r="V231" s="80"/>
      <c r="W231" s="87">
        <f>'5th Cycle Summary-Final'!O231-VLOOKUP(FinalComparison!$G231,'SB35 Determination Data'!$K$4:$AN$415,W$2,FALSE)</f>
        <v>0</v>
      </c>
      <c r="X231" s="80"/>
      <c r="Y231" s="87">
        <f>'5th Cycle Summary-Final'!P231-VLOOKUP(FinalComparison!$G231,'SB35 Determination Data'!$K$4:$AN$415,Y$2,FALSE)</f>
        <v>0</v>
      </c>
      <c r="Z231" s="87">
        <f>'5th Cycle Summary-Final'!Q231-VLOOKUP(FinalComparison!$G231,'SB35 Determination Data'!$K$4:$AN$415,Z$2,FALSE)</f>
        <v>0</v>
      </c>
      <c r="AA231" s="87">
        <f>'5th Cycle Summary-Final'!R231-VLOOKUP(FinalComparison!$G231,'SB35 Determination Data'!$K$4:$AN$415,AA$2,FALSE)</f>
        <v>0</v>
      </c>
      <c r="AB231" s="87">
        <f>'5th Cycle Summary-Final'!S231-VLOOKUP(FinalComparison!$G231,'SB35 Determination Data'!$K$4:$AN$415,AB$2,FALSE)</f>
        <v>0</v>
      </c>
      <c r="AC231" s="87">
        <f>'5th Cycle Summary-Final'!T231-VLOOKUP(FinalComparison!$G231,'SB35 Determination Data'!$K$4:$AN$415,AC$2,FALSE)</f>
        <v>0</v>
      </c>
      <c r="AD231" s="87">
        <f>'5th Cycle Summary-Final'!U231-VLOOKUP(FinalComparison!$G231,'SB35 Determination Data'!$K$4:$AN$415,AD$2,FALSE)</f>
        <v>0</v>
      </c>
      <c r="AE231" s="87">
        <f>'5th Cycle Summary-Final'!V231-VLOOKUP(FinalComparison!$G231,'SB35 Determination Data'!$K$4:$AN$415,AE$2,FALSE)</f>
        <v>0</v>
      </c>
      <c r="AF231" s="87">
        <f>'5th Cycle Summary-Final'!W231-VLOOKUP(FinalComparison!$G231,'SB35 Determination Data'!$K$4:$AN$415,AF$2,FALSE)</f>
        <v>0</v>
      </c>
    </row>
    <row r="232" spans="1:32" ht="12.75" customHeight="1" x14ac:dyDescent="0.15">
      <c r="A232" t="s">
        <v>316</v>
      </c>
      <c r="F232" t="s">
        <v>144</v>
      </c>
      <c r="G232" t="s">
        <v>324</v>
      </c>
      <c r="H232" s="87">
        <f>'5th Cycle Summary-Final'!D232-VLOOKUP(FinalComparison!$G232,'SB35 Determination Data'!$K$4:$AN$415,H$2,FALSE)</f>
        <v>0</v>
      </c>
      <c r="I232" s="87">
        <f>'5th Cycle Summary-Final'!E232-VLOOKUP(FinalComparison!$G232,'SB35 Determination Data'!$K$4:$AN$415,I$2,FALSE)</f>
        <v>0</v>
      </c>
      <c r="J232" s="87">
        <f>'5th Cycle Summary-Final'!F232-VLOOKUP(FinalComparison!$G232,'SB35 Determination Data'!$K$4:$AN$415,J$2,FALSE)</f>
        <v>0</v>
      </c>
      <c r="K232" s="87">
        <f>'5th Cycle Summary-Final'!G232-VLOOKUP(FinalComparison!$G232,'SB35 Determination Data'!$K$4:$AN$415,K$2,FALSE)</f>
        <v>0</v>
      </c>
      <c r="L232" s="87">
        <f>'5th Cycle Summary-Final'!H232-VLOOKUP(FinalComparison!$G232,'SB35 Determination Data'!$K$4:$AN$415,L$2,FALSE)</f>
        <v>0</v>
      </c>
      <c r="M232" s="87">
        <f>'5th Cycle Summary-Final'!I232-VLOOKUP(FinalComparison!$G232,'SB35 Determination Data'!$K$4:$AN$415,M$2,FALSE)</f>
        <v>0</v>
      </c>
      <c r="N232" s="87"/>
      <c r="O232" s="87"/>
      <c r="P232" s="87">
        <f>'5th Cycle Summary-Final'!J232-VLOOKUP(FinalComparison!$G232,'SB35 Determination Data'!$K$4:$AN$415,P$2,FALSE)</f>
        <v>0</v>
      </c>
      <c r="Q232" s="87">
        <f>'5th Cycle Summary-Final'!K232-VLOOKUP(FinalComparison!$G232,'SB35 Determination Data'!$K$4:$AN$415,Q$2,FALSE)</f>
        <v>0</v>
      </c>
      <c r="R232" s="87">
        <f>'5th Cycle Summary-Final'!L232-VLOOKUP(FinalComparison!$G232,'SB35 Determination Data'!$K$4:$AN$415,R$2,FALSE)</f>
        <v>0</v>
      </c>
      <c r="S232" s="87">
        <f>'5th Cycle Summary-Final'!M232-VLOOKUP(FinalComparison!$G232,'SB35 Determination Data'!$K$4:$AN$415,S$2,FALSE)</f>
        <v>0</v>
      </c>
      <c r="T232" s="87">
        <f>'5th Cycle Summary-Final'!N232-VLOOKUP(FinalComparison!$G232,'SB35 Determination Data'!$K$4:$AN$415,T$2,FALSE)</f>
        <v>0</v>
      </c>
      <c r="U232" s="80"/>
      <c r="V232" s="80"/>
      <c r="W232" s="87">
        <f>'5th Cycle Summary-Final'!O232-VLOOKUP(FinalComparison!$G232,'SB35 Determination Data'!$K$4:$AN$415,W$2,FALSE)</f>
        <v>0</v>
      </c>
      <c r="X232" s="80"/>
      <c r="Y232" s="87">
        <f>'5th Cycle Summary-Final'!P232-VLOOKUP(FinalComparison!$G232,'SB35 Determination Data'!$K$4:$AN$415,Y$2,FALSE)</f>
        <v>0</v>
      </c>
      <c r="Z232" s="87">
        <f>'5th Cycle Summary-Final'!Q232-VLOOKUP(FinalComparison!$G232,'SB35 Determination Data'!$K$4:$AN$415,Z$2,FALSE)</f>
        <v>0</v>
      </c>
      <c r="AA232" s="87">
        <f>'5th Cycle Summary-Final'!R232-VLOOKUP(FinalComparison!$G232,'SB35 Determination Data'!$K$4:$AN$415,AA$2,FALSE)</f>
        <v>0</v>
      </c>
      <c r="AB232" s="87">
        <f>'5th Cycle Summary-Final'!S232-VLOOKUP(FinalComparison!$G232,'SB35 Determination Data'!$K$4:$AN$415,AB$2,FALSE)</f>
        <v>0</v>
      </c>
      <c r="AC232" s="87">
        <f>'5th Cycle Summary-Final'!T232-VLOOKUP(FinalComparison!$G232,'SB35 Determination Data'!$K$4:$AN$415,AC$2,FALSE)</f>
        <v>0</v>
      </c>
      <c r="AD232" s="87">
        <f>'5th Cycle Summary-Final'!U232-VLOOKUP(FinalComparison!$G232,'SB35 Determination Data'!$K$4:$AN$415,AD$2,FALSE)</f>
        <v>0</v>
      </c>
      <c r="AE232" s="87">
        <f>'5th Cycle Summary-Final'!V232-VLOOKUP(FinalComparison!$G232,'SB35 Determination Data'!$K$4:$AN$415,AE$2,FALSE)</f>
        <v>0</v>
      </c>
      <c r="AF232" s="87">
        <f>'5th Cycle Summary-Final'!W232-VLOOKUP(FinalComparison!$G232,'SB35 Determination Data'!$K$4:$AN$415,AF$2,FALSE)</f>
        <v>0</v>
      </c>
    </row>
    <row r="233" spans="1:32" ht="12.75" customHeight="1" x14ac:dyDescent="0.15">
      <c r="A233" t="s">
        <v>316</v>
      </c>
      <c r="F233" t="s">
        <v>144</v>
      </c>
      <c r="G233" t="s">
        <v>325</v>
      </c>
      <c r="H233" s="87">
        <f>'5th Cycle Summary-Final'!D233-VLOOKUP(FinalComparison!$G233,'SB35 Determination Data'!$K$4:$AN$415,H$2,FALSE)</f>
        <v>0</v>
      </c>
      <c r="I233" s="87">
        <f>'5th Cycle Summary-Final'!E233-VLOOKUP(FinalComparison!$G233,'SB35 Determination Data'!$K$4:$AN$415,I$2,FALSE)</f>
        <v>0</v>
      </c>
      <c r="J233" s="87">
        <f>'5th Cycle Summary-Final'!F233-VLOOKUP(FinalComparison!$G233,'SB35 Determination Data'!$K$4:$AN$415,J$2,FALSE)</f>
        <v>0</v>
      </c>
      <c r="K233" s="87">
        <f>'5th Cycle Summary-Final'!G233-VLOOKUP(FinalComparison!$G233,'SB35 Determination Data'!$K$4:$AN$415,K$2,FALSE)</f>
        <v>0</v>
      </c>
      <c r="L233" s="87">
        <f>'5th Cycle Summary-Final'!H233-VLOOKUP(FinalComparison!$G233,'SB35 Determination Data'!$K$4:$AN$415,L$2,FALSE)</f>
        <v>0</v>
      </c>
      <c r="M233" s="87">
        <f>'5th Cycle Summary-Final'!I233-VLOOKUP(FinalComparison!$G233,'SB35 Determination Data'!$K$4:$AN$415,M$2,FALSE)</f>
        <v>0</v>
      </c>
      <c r="N233" s="87"/>
      <c r="O233" s="87"/>
      <c r="P233" s="87">
        <f>'5th Cycle Summary-Final'!J233-VLOOKUP(FinalComparison!$G233,'SB35 Determination Data'!$K$4:$AN$415,P$2,FALSE)</f>
        <v>0</v>
      </c>
      <c r="Q233" s="87">
        <f>'5th Cycle Summary-Final'!K233-VLOOKUP(FinalComparison!$G233,'SB35 Determination Data'!$K$4:$AN$415,Q$2,FALSE)</f>
        <v>0</v>
      </c>
      <c r="R233" s="87">
        <f>'5th Cycle Summary-Final'!L233-VLOOKUP(FinalComparison!$G233,'SB35 Determination Data'!$K$4:$AN$415,R$2,FALSE)</f>
        <v>0</v>
      </c>
      <c r="S233" s="87">
        <f>'5th Cycle Summary-Final'!M233-VLOOKUP(FinalComparison!$G233,'SB35 Determination Data'!$K$4:$AN$415,S$2,FALSE)</f>
        <v>0</v>
      </c>
      <c r="T233" s="87">
        <f>'5th Cycle Summary-Final'!N233-VLOOKUP(FinalComparison!$G233,'SB35 Determination Data'!$K$4:$AN$415,T$2,FALSE)</f>
        <v>0</v>
      </c>
      <c r="U233" s="80"/>
      <c r="V233" s="80"/>
      <c r="W233" s="87">
        <f>'5th Cycle Summary-Final'!O233-VLOOKUP(FinalComparison!$G233,'SB35 Determination Data'!$K$4:$AN$415,W$2,FALSE)</f>
        <v>0</v>
      </c>
      <c r="X233" s="80"/>
      <c r="Y233" s="87">
        <f>'5th Cycle Summary-Final'!P233-VLOOKUP(FinalComparison!$G233,'SB35 Determination Data'!$K$4:$AN$415,Y$2,FALSE)</f>
        <v>0</v>
      </c>
      <c r="Z233" s="87">
        <f>'5th Cycle Summary-Final'!Q233-VLOOKUP(FinalComparison!$G233,'SB35 Determination Data'!$K$4:$AN$415,Z$2,FALSE)</f>
        <v>0</v>
      </c>
      <c r="AA233" s="87">
        <f>'5th Cycle Summary-Final'!R233-VLOOKUP(FinalComparison!$G233,'SB35 Determination Data'!$K$4:$AN$415,AA$2,FALSE)</f>
        <v>0</v>
      </c>
      <c r="AB233" s="87">
        <f>'5th Cycle Summary-Final'!S233-VLOOKUP(FinalComparison!$G233,'SB35 Determination Data'!$K$4:$AN$415,AB$2,FALSE)</f>
        <v>0</v>
      </c>
      <c r="AC233" s="87">
        <f>'5th Cycle Summary-Final'!T233-VLOOKUP(FinalComparison!$G233,'SB35 Determination Data'!$K$4:$AN$415,AC$2,FALSE)</f>
        <v>0</v>
      </c>
      <c r="AD233" s="87">
        <f>'5th Cycle Summary-Final'!U233-VLOOKUP(FinalComparison!$G233,'SB35 Determination Data'!$K$4:$AN$415,AD$2,FALSE)</f>
        <v>0</v>
      </c>
      <c r="AE233" s="87">
        <f>'5th Cycle Summary-Final'!V233-VLOOKUP(FinalComparison!$G233,'SB35 Determination Data'!$K$4:$AN$415,AE$2,FALSE)</f>
        <v>0</v>
      </c>
      <c r="AF233" s="87">
        <f>'5th Cycle Summary-Final'!W233-VLOOKUP(FinalComparison!$G233,'SB35 Determination Data'!$K$4:$AN$415,AF$2,FALSE)</f>
        <v>0</v>
      </c>
    </row>
    <row r="234" spans="1:32" ht="12.75" customHeight="1" x14ac:dyDescent="0.15">
      <c r="A234" t="s">
        <v>316</v>
      </c>
      <c r="F234" t="s">
        <v>144</v>
      </c>
      <c r="G234" t="s">
        <v>326</v>
      </c>
      <c r="H234" s="87">
        <f>'5th Cycle Summary-Final'!D234-VLOOKUP(FinalComparison!$G234,'SB35 Determination Data'!$K$4:$AN$415,H$2,FALSE)</f>
        <v>0</v>
      </c>
      <c r="I234" s="87">
        <f>'5th Cycle Summary-Final'!E234-VLOOKUP(FinalComparison!$G234,'SB35 Determination Data'!$K$4:$AN$415,I$2,FALSE)</f>
        <v>0</v>
      </c>
      <c r="J234" s="87">
        <f>'5th Cycle Summary-Final'!F234-VLOOKUP(FinalComparison!$G234,'SB35 Determination Data'!$K$4:$AN$415,J$2,FALSE)</f>
        <v>0</v>
      </c>
      <c r="K234" s="87">
        <f>'5th Cycle Summary-Final'!G234-VLOOKUP(FinalComparison!$G234,'SB35 Determination Data'!$K$4:$AN$415,K$2,FALSE)</f>
        <v>0</v>
      </c>
      <c r="L234" s="87">
        <f>'5th Cycle Summary-Final'!H234-VLOOKUP(FinalComparison!$G234,'SB35 Determination Data'!$K$4:$AN$415,L$2,FALSE)</f>
        <v>0</v>
      </c>
      <c r="M234" s="87">
        <f>'5th Cycle Summary-Final'!I234-VLOOKUP(FinalComparison!$G234,'SB35 Determination Data'!$K$4:$AN$415,M$2,FALSE)</f>
        <v>0</v>
      </c>
      <c r="N234" s="87"/>
      <c r="O234" s="87"/>
      <c r="P234" s="87">
        <f>'5th Cycle Summary-Final'!J234-VLOOKUP(FinalComparison!$G234,'SB35 Determination Data'!$K$4:$AN$415,P$2,FALSE)</f>
        <v>0</v>
      </c>
      <c r="Q234" s="87">
        <f>'5th Cycle Summary-Final'!K234-VLOOKUP(FinalComparison!$G234,'SB35 Determination Data'!$K$4:$AN$415,Q$2,FALSE)</f>
        <v>0</v>
      </c>
      <c r="R234" s="87">
        <f>'5th Cycle Summary-Final'!L234-VLOOKUP(FinalComparison!$G234,'SB35 Determination Data'!$K$4:$AN$415,R$2,FALSE)</f>
        <v>0</v>
      </c>
      <c r="S234" s="87">
        <f>'5th Cycle Summary-Final'!M234-VLOOKUP(FinalComparison!$G234,'SB35 Determination Data'!$K$4:$AN$415,S$2,FALSE)</f>
        <v>0</v>
      </c>
      <c r="T234" s="87">
        <f>'5th Cycle Summary-Final'!N234-VLOOKUP(FinalComparison!$G234,'SB35 Determination Data'!$K$4:$AN$415,T$2,FALSE)</f>
        <v>0</v>
      </c>
      <c r="U234" s="80"/>
      <c r="V234" s="80"/>
      <c r="W234" s="87">
        <f>'5th Cycle Summary-Final'!O234-VLOOKUP(FinalComparison!$G234,'SB35 Determination Data'!$K$4:$AN$415,W$2,FALSE)</f>
        <v>0</v>
      </c>
      <c r="X234" s="80"/>
      <c r="Y234" s="87">
        <f>'5th Cycle Summary-Final'!P234-VLOOKUP(FinalComparison!$G234,'SB35 Determination Data'!$K$4:$AN$415,Y$2,FALSE)</f>
        <v>0</v>
      </c>
      <c r="Z234" s="87">
        <f>'5th Cycle Summary-Final'!Q234-VLOOKUP(FinalComparison!$G234,'SB35 Determination Data'!$K$4:$AN$415,Z$2,FALSE)</f>
        <v>0</v>
      </c>
      <c r="AA234" s="87">
        <f>'5th Cycle Summary-Final'!R234-VLOOKUP(FinalComparison!$G234,'SB35 Determination Data'!$K$4:$AN$415,AA$2,FALSE)</f>
        <v>0</v>
      </c>
      <c r="AB234" s="87">
        <f>'5th Cycle Summary-Final'!S234-VLOOKUP(FinalComparison!$G234,'SB35 Determination Data'!$K$4:$AN$415,AB$2,FALSE)</f>
        <v>0</v>
      </c>
      <c r="AC234" s="87">
        <f>'5th Cycle Summary-Final'!T234-VLOOKUP(FinalComparison!$G234,'SB35 Determination Data'!$K$4:$AN$415,AC$2,FALSE)</f>
        <v>0</v>
      </c>
      <c r="AD234" s="87">
        <f>'5th Cycle Summary-Final'!U234-VLOOKUP(FinalComparison!$G234,'SB35 Determination Data'!$K$4:$AN$415,AD$2,FALSE)</f>
        <v>-24</v>
      </c>
      <c r="AE234" s="87">
        <f>'5th Cycle Summary-Final'!V234-VLOOKUP(FinalComparison!$G234,'SB35 Determination Data'!$K$4:$AN$415,AE$2,FALSE)</f>
        <v>0</v>
      </c>
      <c r="AF234" s="87">
        <f>'5th Cycle Summary-Final'!W234-VLOOKUP(FinalComparison!$G234,'SB35 Determination Data'!$K$4:$AN$415,AF$2,FALSE)</f>
        <v>-0.38709677419354849</v>
      </c>
    </row>
    <row r="235" spans="1:32" ht="12.75" customHeight="1" x14ac:dyDescent="0.15">
      <c r="A235" t="s">
        <v>316</v>
      </c>
      <c r="F235" t="s">
        <v>144</v>
      </c>
      <c r="G235" t="s">
        <v>327</v>
      </c>
      <c r="H235" s="87">
        <f>'5th Cycle Summary-Final'!D235-VLOOKUP(FinalComparison!$G235,'SB35 Determination Data'!$K$4:$AN$415,H$2,FALSE)</f>
        <v>0</v>
      </c>
      <c r="I235" s="87">
        <f>'5th Cycle Summary-Final'!E235-VLOOKUP(FinalComparison!$G235,'SB35 Determination Data'!$K$4:$AN$415,I$2,FALSE)</f>
        <v>0</v>
      </c>
      <c r="J235" s="87">
        <f>'5th Cycle Summary-Final'!F235-VLOOKUP(FinalComparison!$G235,'SB35 Determination Data'!$K$4:$AN$415,J$2,FALSE)</f>
        <v>0</v>
      </c>
      <c r="K235" s="87">
        <f>'5th Cycle Summary-Final'!G235-VLOOKUP(FinalComparison!$G235,'SB35 Determination Data'!$K$4:$AN$415,K$2,FALSE)</f>
        <v>0</v>
      </c>
      <c r="L235" s="87">
        <f>'5th Cycle Summary-Final'!H235-VLOOKUP(FinalComparison!$G235,'SB35 Determination Data'!$K$4:$AN$415,L$2,FALSE)</f>
        <v>0</v>
      </c>
      <c r="M235" s="87">
        <f>'5th Cycle Summary-Final'!I235-VLOOKUP(FinalComparison!$G235,'SB35 Determination Data'!$K$4:$AN$415,M$2,FALSE)</f>
        <v>0</v>
      </c>
      <c r="N235" s="87"/>
      <c r="O235" s="87"/>
      <c r="P235" s="87">
        <f>'5th Cycle Summary-Final'!J235-VLOOKUP(FinalComparison!$G235,'SB35 Determination Data'!$K$4:$AN$415,P$2,FALSE)</f>
        <v>0</v>
      </c>
      <c r="Q235" s="87">
        <f>'5th Cycle Summary-Final'!K235-VLOOKUP(FinalComparison!$G235,'SB35 Determination Data'!$K$4:$AN$415,Q$2,FALSE)</f>
        <v>0</v>
      </c>
      <c r="R235" s="87">
        <f>'5th Cycle Summary-Final'!L235-VLOOKUP(FinalComparison!$G235,'SB35 Determination Data'!$K$4:$AN$415,R$2,FALSE)</f>
        <v>0</v>
      </c>
      <c r="S235" s="87">
        <f>'5th Cycle Summary-Final'!M235-VLOOKUP(FinalComparison!$G235,'SB35 Determination Data'!$K$4:$AN$415,S$2,FALSE)</f>
        <v>0</v>
      </c>
      <c r="T235" s="87">
        <f>'5th Cycle Summary-Final'!N235-VLOOKUP(FinalComparison!$G235,'SB35 Determination Data'!$K$4:$AN$415,T$2,FALSE)</f>
        <v>0</v>
      </c>
      <c r="U235" s="80"/>
      <c r="V235" s="80"/>
      <c r="W235" s="87">
        <f>'5th Cycle Summary-Final'!O235-VLOOKUP(FinalComparison!$G235,'SB35 Determination Data'!$K$4:$AN$415,W$2,FALSE)</f>
        <v>0</v>
      </c>
      <c r="X235" s="80"/>
      <c r="Y235" s="87">
        <f>'5th Cycle Summary-Final'!P235-VLOOKUP(FinalComparison!$G235,'SB35 Determination Data'!$K$4:$AN$415,Y$2,FALSE)</f>
        <v>0</v>
      </c>
      <c r="Z235" s="87">
        <f>'5th Cycle Summary-Final'!Q235-VLOOKUP(FinalComparison!$G235,'SB35 Determination Data'!$K$4:$AN$415,Z$2,FALSE)</f>
        <v>0</v>
      </c>
      <c r="AA235" s="87">
        <f>'5th Cycle Summary-Final'!R235-VLOOKUP(FinalComparison!$G235,'SB35 Determination Data'!$K$4:$AN$415,AA$2,FALSE)</f>
        <v>0</v>
      </c>
      <c r="AB235" s="87">
        <f>'5th Cycle Summary-Final'!S235-VLOOKUP(FinalComparison!$G235,'SB35 Determination Data'!$K$4:$AN$415,AB$2,FALSE)</f>
        <v>0</v>
      </c>
      <c r="AC235" s="87">
        <f>'5th Cycle Summary-Final'!T235-VLOOKUP(FinalComparison!$G235,'SB35 Determination Data'!$K$4:$AN$415,AC$2,FALSE)</f>
        <v>0</v>
      </c>
      <c r="AD235" s="87">
        <f>'5th Cycle Summary-Final'!U235-VLOOKUP(FinalComparison!$G235,'SB35 Determination Data'!$K$4:$AN$415,AD$2,FALSE)</f>
        <v>0</v>
      </c>
      <c r="AE235" s="87">
        <f>'5th Cycle Summary-Final'!V235-VLOOKUP(FinalComparison!$G235,'SB35 Determination Data'!$K$4:$AN$415,AE$2,FALSE)</f>
        <v>0</v>
      </c>
      <c r="AF235" s="87">
        <f>'5th Cycle Summary-Final'!W235-VLOOKUP(FinalComparison!$G235,'SB35 Determination Data'!$K$4:$AN$415,AF$2,FALSE)</f>
        <v>0</v>
      </c>
    </row>
    <row r="236" spans="1:32" ht="12.75" customHeight="1" x14ac:dyDescent="0.15">
      <c r="A236" t="s">
        <v>316</v>
      </c>
      <c r="F236" t="s">
        <v>144</v>
      </c>
      <c r="G236" t="s">
        <v>328</v>
      </c>
      <c r="H236" s="87">
        <f>'5th Cycle Summary-Final'!D236-VLOOKUP(FinalComparison!$G236,'SB35 Determination Data'!$K$4:$AN$415,H$2,FALSE)</f>
        <v>-218</v>
      </c>
      <c r="I236" s="87">
        <f>'5th Cycle Summary-Final'!E236-VLOOKUP(FinalComparison!$G236,'SB35 Determination Data'!$K$4:$AN$415,I$2,FALSE)</f>
        <v>0</v>
      </c>
      <c r="J236" s="87">
        <f>'5th Cycle Summary-Final'!F236-VLOOKUP(FinalComparison!$G236,'SB35 Determination Data'!$K$4:$AN$415,J$2,FALSE)</f>
        <v>0</v>
      </c>
      <c r="K236" s="87">
        <f>'5th Cycle Summary-Final'!G236-VLOOKUP(FinalComparison!$G236,'SB35 Determination Data'!$K$4:$AN$415,K$2,FALSE)</f>
        <v>0</v>
      </c>
      <c r="L236" s="87">
        <f>'5th Cycle Summary-Final'!H236-VLOOKUP(FinalComparison!$G236,'SB35 Determination Data'!$K$4:$AN$415,L$2,FALSE)</f>
        <v>-218</v>
      </c>
      <c r="M236" s="87">
        <f>'5th Cycle Summary-Final'!I236-VLOOKUP(FinalComparison!$G236,'SB35 Determination Data'!$K$4:$AN$415,M$2,FALSE)</f>
        <v>3.7274897237553968E-4</v>
      </c>
      <c r="N236" s="87"/>
      <c r="O236" s="87"/>
      <c r="P236" s="87">
        <f>'5th Cycle Summary-Final'!J236-VLOOKUP(FinalComparison!$G236,'SB35 Determination Data'!$K$4:$AN$415,P$2,FALSE)</f>
        <v>-162</v>
      </c>
      <c r="Q236" s="87">
        <f>'5th Cycle Summary-Final'!K236-VLOOKUP(FinalComparison!$G236,'SB35 Determination Data'!$K$4:$AN$415,Q$2,FALSE)</f>
        <v>0</v>
      </c>
      <c r="R236" s="87">
        <f>'5th Cycle Summary-Final'!L236-VLOOKUP(FinalComparison!$G236,'SB35 Determination Data'!$K$4:$AN$415,R$2,FALSE)</f>
        <v>0</v>
      </c>
      <c r="S236" s="87">
        <f>'5th Cycle Summary-Final'!M236-VLOOKUP(FinalComparison!$G236,'SB35 Determination Data'!$K$4:$AN$415,S$2,FALSE)</f>
        <v>0</v>
      </c>
      <c r="T236" s="87">
        <f>'5th Cycle Summary-Final'!N236-VLOOKUP(FinalComparison!$G236,'SB35 Determination Data'!$K$4:$AN$415,T$2,FALSE)</f>
        <v>-162</v>
      </c>
      <c r="U236" s="80"/>
      <c r="V236" s="80"/>
      <c r="W236" s="87">
        <f>'5th Cycle Summary-Final'!O236-VLOOKUP(FinalComparison!$G236,'SB35 Determination Data'!$K$4:$AN$415,W$2,FALSE)</f>
        <v>0</v>
      </c>
      <c r="X236" s="80"/>
      <c r="Y236" s="87">
        <f>'5th Cycle Summary-Final'!P236-VLOOKUP(FinalComparison!$G236,'SB35 Determination Data'!$K$4:$AN$415,Y$2,FALSE)</f>
        <v>-68</v>
      </c>
      <c r="Z236" s="87">
        <f>'5th Cycle Summary-Final'!Q236-VLOOKUP(FinalComparison!$G236,'SB35 Determination Data'!$K$4:$AN$415,Z$2,FALSE)</f>
        <v>0</v>
      </c>
      <c r="AA236" s="87">
        <f>'5th Cycle Summary-Final'!R236-VLOOKUP(FinalComparison!$G236,'SB35 Determination Data'!$K$4:$AN$415,AA$2,FALSE)</f>
        <v>-68</v>
      </c>
      <c r="AB236" s="87">
        <f>'5th Cycle Summary-Final'!S236-VLOOKUP(FinalComparison!$G236,'SB35 Determination Data'!$K$4:$AN$415,AB$2,FALSE)</f>
        <v>6.1542764852147491E-2</v>
      </c>
      <c r="AC236" s="87">
        <f>'5th Cycle Summary-Final'!T236-VLOOKUP(FinalComparison!$G236,'SB35 Determination Data'!$K$4:$AN$415,AC$2,FALSE)</f>
        <v>-718</v>
      </c>
      <c r="AD236" s="87">
        <f>'5th Cycle Summary-Final'!U236-VLOOKUP(FinalComparison!$G236,'SB35 Determination Data'!$K$4:$AN$415,AD$2,FALSE)</f>
        <v>0</v>
      </c>
      <c r="AE236" s="87">
        <f>'5th Cycle Summary-Final'!V236-VLOOKUP(FinalComparison!$G236,'SB35 Determination Data'!$K$4:$AN$415,AE$2,FALSE)</f>
        <v>-718</v>
      </c>
      <c r="AF236" s="87">
        <f>'5th Cycle Summary-Final'!W236-VLOOKUP(FinalComparison!$G236,'SB35 Determination Data'!$K$4:$AN$415,AF$2,FALSE)</f>
        <v>0.18619116113421352</v>
      </c>
    </row>
    <row r="237" spans="1:32" ht="12.75" customHeight="1" x14ac:dyDescent="0.15">
      <c r="A237" t="s">
        <v>316</v>
      </c>
      <c r="F237" t="s">
        <v>144</v>
      </c>
      <c r="G237" t="s">
        <v>329</v>
      </c>
      <c r="H237" s="87">
        <f>'5th Cycle Summary-Final'!D237-VLOOKUP(FinalComparison!$G237,'SB35 Determination Data'!$K$4:$AN$415,H$2,FALSE)</f>
        <v>0</v>
      </c>
      <c r="I237" s="87">
        <f>'5th Cycle Summary-Final'!E237-VLOOKUP(FinalComparison!$G237,'SB35 Determination Data'!$K$4:$AN$415,I$2,FALSE)</f>
        <v>0</v>
      </c>
      <c r="J237" s="87">
        <f>'5th Cycle Summary-Final'!F237-VLOOKUP(FinalComparison!$G237,'SB35 Determination Data'!$K$4:$AN$415,J$2,FALSE)</f>
        <v>0</v>
      </c>
      <c r="K237" s="87">
        <f>'5th Cycle Summary-Final'!G237-VLOOKUP(FinalComparison!$G237,'SB35 Determination Data'!$K$4:$AN$415,K$2,FALSE)</f>
        <v>0</v>
      </c>
      <c r="L237" s="87">
        <f>'5th Cycle Summary-Final'!H237-VLOOKUP(FinalComparison!$G237,'SB35 Determination Data'!$K$4:$AN$415,L$2,FALSE)</f>
        <v>0</v>
      </c>
      <c r="M237" s="87">
        <f>'5th Cycle Summary-Final'!I237-VLOOKUP(FinalComparison!$G237,'SB35 Determination Data'!$K$4:$AN$415,M$2,FALSE)</f>
        <v>0</v>
      </c>
      <c r="N237" s="87"/>
      <c r="O237" s="87"/>
      <c r="P237" s="87">
        <f>'5th Cycle Summary-Final'!J237-VLOOKUP(FinalComparison!$G237,'SB35 Determination Data'!$K$4:$AN$415,P$2,FALSE)</f>
        <v>0</v>
      </c>
      <c r="Q237" s="87">
        <f>'5th Cycle Summary-Final'!K237-VLOOKUP(FinalComparison!$G237,'SB35 Determination Data'!$K$4:$AN$415,Q$2,FALSE)</f>
        <v>0</v>
      </c>
      <c r="R237" s="87">
        <f>'5th Cycle Summary-Final'!L237-VLOOKUP(FinalComparison!$G237,'SB35 Determination Data'!$K$4:$AN$415,R$2,FALSE)</f>
        <v>0</v>
      </c>
      <c r="S237" s="87">
        <f>'5th Cycle Summary-Final'!M237-VLOOKUP(FinalComparison!$G237,'SB35 Determination Data'!$K$4:$AN$415,S$2,FALSE)</f>
        <v>0</v>
      </c>
      <c r="T237" s="87">
        <f>'5th Cycle Summary-Final'!N237-VLOOKUP(FinalComparison!$G237,'SB35 Determination Data'!$K$4:$AN$415,T$2,FALSE)</f>
        <v>0</v>
      </c>
      <c r="U237" s="80"/>
      <c r="V237" s="80"/>
      <c r="W237" s="87">
        <f>'5th Cycle Summary-Final'!O237-VLOOKUP(FinalComparison!$G237,'SB35 Determination Data'!$K$4:$AN$415,W$2,FALSE)</f>
        <v>0</v>
      </c>
      <c r="X237" s="80"/>
      <c r="Y237" s="87">
        <f>'5th Cycle Summary-Final'!P237-VLOOKUP(FinalComparison!$G237,'SB35 Determination Data'!$K$4:$AN$415,Y$2,FALSE)</f>
        <v>0</v>
      </c>
      <c r="Z237" s="87">
        <f>'5th Cycle Summary-Final'!Q237-VLOOKUP(FinalComparison!$G237,'SB35 Determination Data'!$K$4:$AN$415,Z$2,FALSE)</f>
        <v>0</v>
      </c>
      <c r="AA237" s="87">
        <f>'5th Cycle Summary-Final'!R237-VLOOKUP(FinalComparison!$G237,'SB35 Determination Data'!$K$4:$AN$415,AA$2,FALSE)</f>
        <v>0</v>
      </c>
      <c r="AB237" s="87">
        <f>'5th Cycle Summary-Final'!S237-VLOOKUP(FinalComparison!$G237,'SB35 Determination Data'!$K$4:$AN$415,AB$2,FALSE)</f>
        <v>0</v>
      </c>
      <c r="AC237" s="87">
        <f>'5th Cycle Summary-Final'!T237-VLOOKUP(FinalComparison!$G237,'SB35 Determination Data'!$K$4:$AN$415,AC$2,FALSE)</f>
        <v>0</v>
      </c>
      <c r="AD237" s="87">
        <f>'5th Cycle Summary-Final'!U237-VLOOKUP(FinalComparison!$G237,'SB35 Determination Data'!$K$4:$AN$415,AD$2,FALSE)</f>
        <v>0</v>
      </c>
      <c r="AE237" s="87">
        <f>'5th Cycle Summary-Final'!V237-VLOOKUP(FinalComparison!$G237,'SB35 Determination Data'!$K$4:$AN$415,AE$2,FALSE)</f>
        <v>0</v>
      </c>
      <c r="AF237" s="87">
        <f>'5th Cycle Summary-Final'!W237-VLOOKUP(FinalComparison!$G237,'SB35 Determination Data'!$K$4:$AN$415,AF$2,FALSE)</f>
        <v>0</v>
      </c>
    </row>
    <row r="238" spans="1:32" ht="12.75" customHeight="1" x14ac:dyDescent="0.15">
      <c r="A238" t="s">
        <v>316</v>
      </c>
      <c r="F238" t="s">
        <v>144</v>
      </c>
      <c r="G238" t="s">
        <v>330</v>
      </c>
      <c r="H238" s="87">
        <f>'5th Cycle Summary-Final'!D238-VLOOKUP(FinalComparison!$G238,'SB35 Determination Data'!$K$4:$AN$415,H$2,FALSE)</f>
        <v>0</v>
      </c>
      <c r="I238" s="87">
        <f>'5th Cycle Summary-Final'!E238-VLOOKUP(FinalComparison!$G238,'SB35 Determination Data'!$K$4:$AN$415,I$2,FALSE)</f>
        <v>0</v>
      </c>
      <c r="J238" s="87">
        <f>'5th Cycle Summary-Final'!F238-VLOOKUP(FinalComparison!$G238,'SB35 Determination Data'!$K$4:$AN$415,J$2,FALSE)</f>
        <v>0</v>
      </c>
      <c r="K238" s="87">
        <f>'5th Cycle Summary-Final'!G238-VLOOKUP(FinalComparison!$G238,'SB35 Determination Data'!$K$4:$AN$415,K$2,FALSE)</f>
        <v>0</v>
      </c>
      <c r="L238" s="87">
        <f>'5th Cycle Summary-Final'!H238-VLOOKUP(FinalComparison!$G238,'SB35 Determination Data'!$K$4:$AN$415,L$2,FALSE)</f>
        <v>0</v>
      </c>
      <c r="M238" s="87">
        <f>'5th Cycle Summary-Final'!I238-VLOOKUP(FinalComparison!$G238,'SB35 Determination Data'!$K$4:$AN$415,M$2,FALSE)</f>
        <v>0</v>
      </c>
      <c r="N238" s="87"/>
      <c r="O238" s="87"/>
      <c r="P238" s="87">
        <f>'5th Cycle Summary-Final'!J238-VLOOKUP(FinalComparison!$G238,'SB35 Determination Data'!$K$4:$AN$415,P$2,FALSE)</f>
        <v>0</v>
      </c>
      <c r="Q238" s="87">
        <f>'5th Cycle Summary-Final'!K238-VLOOKUP(FinalComparison!$G238,'SB35 Determination Data'!$K$4:$AN$415,Q$2,FALSE)</f>
        <v>0</v>
      </c>
      <c r="R238" s="87">
        <f>'5th Cycle Summary-Final'!L238-VLOOKUP(FinalComparison!$G238,'SB35 Determination Data'!$K$4:$AN$415,R$2,FALSE)</f>
        <v>0</v>
      </c>
      <c r="S238" s="87">
        <f>'5th Cycle Summary-Final'!M238-VLOOKUP(FinalComparison!$G238,'SB35 Determination Data'!$K$4:$AN$415,S$2,FALSE)</f>
        <v>0</v>
      </c>
      <c r="T238" s="87">
        <f>'5th Cycle Summary-Final'!N238-VLOOKUP(FinalComparison!$G238,'SB35 Determination Data'!$K$4:$AN$415,T$2,FALSE)</f>
        <v>0</v>
      </c>
      <c r="U238" s="80"/>
      <c r="V238" s="80"/>
      <c r="W238" s="87">
        <f>'5th Cycle Summary-Final'!O238-VLOOKUP(FinalComparison!$G238,'SB35 Determination Data'!$K$4:$AN$415,W$2,FALSE)</f>
        <v>0</v>
      </c>
      <c r="X238" s="80"/>
      <c r="Y238" s="87">
        <f>'5th Cycle Summary-Final'!P238-VLOOKUP(FinalComparison!$G238,'SB35 Determination Data'!$K$4:$AN$415,Y$2,FALSE)</f>
        <v>0</v>
      </c>
      <c r="Z238" s="87">
        <f>'5th Cycle Summary-Final'!Q238-VLOOKUP(FinalComparison!$G238,'SB35 Determination Data'!$K$4:$AN$415,Z$2,FALSE)</f>
        <v>0</v>
      </c>
      <c r="AA238" s="87">
        <f>'5th Cycle Summary-Final'!R238-VLOOKUP(FinalComparison!$G238,'SB35 Determination Data'!$K$4:$AN$415,AA$2,FALSE)</f>
        <v>0</v>
      </c>
      <c r="AB238" s="87">
        <f>'5th Cycle Summary-Final'!S238-VLOOKUP(FinalComparison!$G238,'SB35 Determination Data'!$K$4:$AN$415,AB$2,FALSE)</f>
        <v>0</v>
      </c>
      <c r="AC238" s="87">
        <f>'5th Cycle Summary-Final'!T238-VLOOKUP(FinalComparison!$G238,'SB35 Determination Data'!$K$4:$AN$415,AC$2,FALSE)</f>
        <v>0</v>
      </c>
      <c r="AD238" s="87">
        <f>'5th Cycle Summary-Final'!U238-VLOOKUP(FinalComparison!$G238,'SB35 Determination Data'!$K$4:$AN$415,AD$2,FALSE)</f>
        <v>0</v>
      </c>
      <c r="AE238" s="87">
        <f>'5th Cycle Summary-Final'!V238-VLOOKUP(FinalComparison!$G238,'SB35 Determination Data'!$K$4:$AN$415,AE$2,FALSE)</f>
        <v>0</v>
      </c>
      <c r="AF238" s="87">
        <f>'5th Cycle Summary-Final'!W238-VLOOKUP(FinalComparison!$G238,'SB35 Determination Data'!$K$4:$AN$415,AF$2,FALSE)</f>
        <v>0</v>
      </c>
    </row>
    <row r="239" spans="1:32" ht="12.75" customHeight="1" x14ac:dyDescent="0.15">
      <c r="A239" t="s">
        <v>316</v>
      </c>
      <c r="F239" t="s">
        <v>144</v>
      </c>
      <c r="G239" t="s">
        <v>331</v>
      </c>
      <c r="H239" s="87">
        <f>'5th Cycle Summary-Final'!D239-VLOOKUP(FinalComparison!$G239,'SB35 Determination Data'!$K$4:$AN$415,H$2,FALSE)</f>
        <v>0</v>
      </c>
      <c r="I239" s="87">
        <f>'5th Cycle Summary-Final'!E239-VLOOKUP(FinalComparison!$G239,'SB35 Determination Data'!$K$4:$AN$415,I$2,FALSE)</f>
        <v>0</v>
      </c>
      <c r="J239" s="87">
        <f>'5th Cycle Summary-Final'!F239-VLOOKUP(FinalComparison!$G239,'SB35 Determination Data'!$K$4:$AN$415,J$2,FALSE)</f>
        <v>0</v>
      </c>
      <c r="K239" s="87">
        <f>'5th Cycle Summary-Final'!G239-VLOOKUP(FinalComparison!$G239,'SB35 Determination Data'!$K$4:$AN$415,K$2,FALSE)</f>
        <v>0</v>
      </c>
      <c r="L239" s="87">
        <f>'5th Cycle Summary-Final'!H239-VLOOKUP(FinalComparison!$G239,'SB35 Determination Data'!$K$4:$AN$415,L$2,FALSE)</f>
        <v>0</v>
      </c>
      <c r="M239" s="87">
        <f>'5th Cycle Summary-Final'!I239-VLOOKUP(FinalComparison!$G239,'SB35 Determination Data'!$K$4:$AN$415,M$2,FALSE)</f>
        <v>0</v>
      </c>
      <c r="N239" s="87"/>
      <c r="O239" s="87"/>
      <c r="P239" s="87">
        <f>'5th Cycle Summary-Final'!J239-VLOOKUP(FinalComparison!$G239,'SB35 Determination Data'!$K$4:$AN$415,P$2,FALSE)</f>
        <v>0</v>
      </c>
      <c r="Q239" s="87">
        <f>'5th Cycle Summary-Final'!K239-VLOOKUP(FinalComparison!$G239,'SB35 Determination Data'!$K$4:$AN$415,Q$2,FALSE)</f>
        <v>0</v>
      </c>
      <c r="R239" s="87">
        <f>'5th Cycle Summary-Final'!L239-VLOOKUP(FinalComparison!$G239,'SB35 Determination Data'!$K$4:$AN$415,R$2,FALSE)</f>
        <v>0</v>
      </c>
      <c r="S239" s="87">
        <f>'5th Cycle Summary-Final'!M239-VLOOKUP(FinalComparison!$G239,'SB35 Determination Data'!$K$4:$AN$415,S$2,FALSE)</f>
        <v>0</v>
      </c>
      <c r="T239" s="87">
        <f>'5th Cycle Summary-Final'!N239-VLOOKUP(FinalComparison!$G239,'SB35 Determination Data'!$K$4:$AN$415,T$2,FALSE)</f>
        <v>0</v>
      </c>
      <c r="U239" s="80"/>
      <c r="V239" s="80"/>
      <c r="W239" s="87">
        <f>'5th Cycle Summary-Final'!O239-VLOOKUP(FinalComparison!$G239,'SB35 Determination Data'!$K$4:$AN$415,W$2,FALSE)</f>
        <v>0</v>
      </c>
      <c r="X239" s="80"/>
      <c r="Y239" s="87">
        <f>'5th Cycle Summary-Final'!P239-VLOOKUP(FinalComparison!$G239,'SB35 Determination Data'!$K$4:$AN$415,Y$2,FALSE)</f>
        <v>0</v>
      </c>
      <c r="Z239" s="87">
        <f>'5th Cycle Summary-Final'!Q239-VLOOKUP(FinalComparison!$G239,'SB35 Determination Data'!$K$4:$AN$415,Z$2,FALSE)</f>
        <v>0</v>
      </c>
      <c r="AA239" s="87">
        <f>'5th Cycle Summary-Final'!R239-VLOOKUP(FinalComparison!$G239,'SB35 Determination Data'!$K$4:$AN$415,AA$2,FALSE)</f>
        <v>0</v>
      </c>
      <c r="AB239" s="87">
        <f>'5th Cycle Summary-Final'!S239-VLOOKUP(FinalComparison!$G239,'SB35 Determination Data'!$K$4:$AN$415,AB$2,FALSE)</f>
        <v>0</v>
      </c>
      <c r="AC239" s="87">
        <f>'5th Cycle Summary-Final'!T239-VLOOKUP(FinalComparison!$G239,'SB35 Determination Data'!$K$4:$AN$415,AC$2,FALSE)</f>
        <v>0</v>
      </c>
      <c r="AD239" s="87">
        <f>'5th Cycle Summary-Final'!U239-VLOOKUP(FinalComparison!$G239,'SB35 Determination Data'!$K$4:$AN$415,AD$2,FALSE)</f>
        <v>-872</v>
      </c>
      <c r="AE239" s="87">
        <f>'5th Cycle Summary-Final'!V239-VLOOKUP(FinalComparison!$G239,'SB35 Determination Data'!$K$4:$AN$415,AE$2,FALSE)</f>
        <v>613</v>
      </c>
      <c r="AF239" s="87">
        <f>'5th Cycle Summary-Final'!W239-VLOOKUP(FinalComparison!$G239,'SB35 Determination Data'!$K$4:$AN$415,AF$2,FALSE)</f>
        <v>-1.3907496012759171</v>
      </c>
    </row>
    <row r="240" spans="1:32" ht="12.75" customHeight="1" x14ac:dyDescent="0.15">
      <c r="A240" t="s">
        <v>316</v>
      </c>
      <c r="F240" t="s">
        <v>144</v>
      </c>
      <c r="G240" t="s">
        <v>332</v>
      </c>
      <c r="H240" s="87">
        <f>'5th Cycle Summary-Final'!D240-VLOOKUP(FinalComparison!$G240,'SB35 Determination Data'!$K$4:$AN$415,H$2,FALSE)</f>
        <v>-102</v>
      </c>
      <c r="I240" s="87">
        <f>'5th Cycle Summary-Final'!E240-VLOOKUP(FinalComparison!$G240,'SB35 Determination Data'!$K$4:$AN$415,I$2,FALSE)</f>
        <v>0</v>
      </c>
      <c r="J240" s="87">
        <f>'5th Cycle Summary-Final'!F240-VLOOKUP(FinalComparison!$G240,'SB35 Determination Data'!$K$4:$AN$415,J$2,FALSE)</f>
        <v>0</v>
      </c>
      <c r="K240" s="87">
        <f>'5th Cycle Summary-Final'!G240-VLOOKUP(FinalComparison!$G240,'SB35 Determination Data'!$K$4:$AN$415,K$2,FALSE)</f>
        <v>0</v>
      </c>
      <c r="L240" s="87">
        <f>'5th Cycle Summary-Final'!H240-VLOOKUP(FinalComparison!$G240,'SB35 Determination Data'!$K$4:$AN$415,L$2,FALSE)</f>
        <v>-102</v>
      </c>
      <c r="M240" s="87">
        <f>'5th Cycle Summary-Final'!I240-VLOOKUP(FinalComparison!$G240,'SB35 Determination Data'!$K$4:$AN$415,M$2,FALSE)</f>
        <v>0</v>
      </c>
      <c r="N240" s="87"/>
      <c r="O240" s="87"/>
      <c r="P240" s="87">
        <f>'5th Cycle Summary-Final'!J240-VLOOKUP(FinalComparison!$G240,'SB35 Determination Data'!$K$4:$AN$415,P$2,FALSE)</f>
        <v>-34</v>
      </c>
      <c r="Q240" s="87">
        <f>'5th Cycle Summary-Final'!K240-VLOOKUP(FinalComparison!$G240,'SB35 Determination Data'!$K$4:$AN$415,Q$2,FALSE)</f>
        <v>0</v>
      </c>
      <c r="R240" s="87">
        <f>'5th Cycle Summary-Final'!L240-VLOOKUP(FinalComparison!$G240,'SB35 Determination Data'!$K$4:$AN$415,R$2,FALSE)</f>
        <v>0</v>
      </c>
      <c r="S240" s="87">
        <f>'5th Cycle Summary-Final'!M240-VLOOKUP(FinalComparison!$G240,'SB35 Determination Data'!$K$4:$AN$415,S$2,FALSE)</f>
        <v>0</v>
      </c>
      <c r="T240" s="87">
        <f>'5th Cycle Summary-Final'!N240-VLOOKUP(FinalComparison!$G240,'SB35 Determination Data'!$K$4:$AN$415,T$2,FALSE)</f>
        <v>-34</v>
      </c>
      <c r="U240" s="80"/>
      <c r="V240" s="80"/>
      <c r="W240" s="87">
        <f>'5th Cycle Summary-Final'!O240-VLOOKUP(FinalComparison!$G240,'SB35 Determination Data'!$K$4:$AN$415,W$2,FALSE)</f>
        <v>0</v>
      </c>
      <c r="X240" s="80"/>
      <c r="Y240" s="87">
        <f>'5th Cycle Summary-Final'!P240-VLOOKUP(FinalComparison!$G240,'SB35 Determination Data'!$K$4:$AN$415,Y$2,FALSE)</f>
        <v>-15</v>
      </c>
      <c r="Z240" s="87">
        <f>'5th Cycle Summary-Final'!Q240-VLOOKUP(FinalComparison!$G240,'SB35 Determination Data'!$K$4:$AN$415,Z$2,FALSE)</f>
        <v>0</v>
      </c>
      <c r="AA240" s="87">
        <f>'5th Cycle Summary-Final'!R240-VLOOKUP(FinalComparison!$G240,'SB35 Determination Data'!$K$4:$AN$415,AA$2,FALSE)</f>
        <v>-15</v>
      </c>
      <c r="AB240" s="87">
        <f>'5th Cycle Summary-Final'!S240-VLOOKUP(FinalComparison!$G240,'SB35 Determination Data'!$K$4:$AN$415,AB$2,FALSE)</f>
        <v>0</v>
      </c>
      <c r="AC240" s="87">
        <f>'5th Cycle Summary-Final'!T240-VLOOKUP(FinalComparison!$G240,'SB35 Determination Data'!$K$4:$AN$415,AC$2,FALSE)</f>
        <v>-175</v>
      </c>
      <c r="AD240" s="87">
        <f>'5th Cycle Summary-Final'!U240-VLOOKUP(FinalComparison!$G240,'SB35 Determination Data'!$K$4:$AN$415,AD$2,FALSE)</f>
        <v>0</v>
      </c>
      <c r="AE240" s="87">
        <f>'5th Cycle Summary-Final'!V240-VLOOKUP(FinalComparison!$G240,'SB35 Determination Data'!$K$4:$AN$415,AE$2,FALSE)</f>
        <v>-175</v>
      </c>
      <c r="AF240" s="87">
        <f>'5th Cycle Summary-Final'!W240-VLOOKUP(FinalComparison!$G240,'SB35 Determination Data'!$K$4:$AN$415,AF$2,FALSE)</f>
        <v>7.1100637874294071E-3</v>
      </c>
    </row>
    <row r="241" spans="1:32" ht="12.75" customHeight="1" x14ac:dyDescent="0.15">
      <c r="A241" t="s">
        <v>316</v>
      </c>
      <c r="F241" t="s">
        <v>144</v>
      </c>
      <c r="G241" t="s">
        <v>333</v>
      </c>
      <c r="H241" s="87">
        <f>'5th Cycle Summary-Final'!D241-VLOOKUP(FinalComparison!$G241,'SB35 Determination Data'!$K$4:$AN$415,H$2,FALSE)</f>
        <v>1007</v>
      </c>
      <c r="I241" s="87">
        <f>'5th Cycle Summary-Final'!E241-VLOOKUP(FinalComparison!$G241,'SB35 Determination Data'!$K$4:$AN$415,I$2,FALSE)</f>
        <v>0</v>
      </c>
      <c r="J241" s="87">
        <f>'5th Cycle Summary-Final'!F241-VLOOKUP(FinalComparison!$G241,'SB35 Determination Data'!$K$4:$AN$415,J$2,FALSE)</f>
        <v>0</v>
      </c>
      <c r="K241" s="87">
        <f>'5th Cycle Summary-Final'!G241-VLOOKUP(FinalComparison!$G241,'SB35 Determination Data'!$K$4:$AN$415,K$2,FALSE)</f>
        <v>0</v>
      </c>
      <c r="L241" s="87">
        <f>'5th Cycle Summary-Final'!H241-VLOOKUP(FinalComparison!$G241,'SB35 Determination Data'!$K$4:$AN$415,L$2,FALSE)</f>
        <v>1007</v>
      </c>
      <c r="M241" s="87">
        <f>'5th Cycle Summary-Final'!I241-VLOOKUP(FinalComparison!$G241,'SB35 Determination Data'!$K$4:$AN$415,M$2,FALSE)</f>
        <v>-0.35336596176932311</v>
      </c>
      <c r="N241" s="87"/>
      <c r="O241" s="87"/>
      <c r="P241" s="87">
        <f>'5th Cycle Summary-Final'!J241-VLOOKUP(FinalComparison!$G241,'SB35 Determination Data'!$K$4:$AN$415,P$2,FALSE)</f>
        <v>692</v>
      </c>
      <c r="Q241" s="87">
        <f>'5th Cycle Summary-Final'!K241-VLOOKUP(FinalComparison!$G241,'SB35 Determination Data'!$K$4:$AN$415,Q$2,FALSE)</f>
        <v>0</v>
      </c>
      <c r="R241" s="87">
        <f>'5th Cycle Summary-Final'!L241-VLOOKUP(FinalComparison!$G241,'SB35 Determination Data'!$K$4:$AN$415,R$2,FALSE)</f>
        <v>0</v>
      </c>
      <c r="S241" s="87">
        <f>'5th Cycle Summary-Final'!M241-VLOOKUP(FinalComparison!$G241,'SB35 Determination Data'!$K$4:$AN$415,S$2,FALSE)</f>
        <v>0</v>
      </c>
      <c r="T241" s="87">
        <f>'5th Cycle Summary-Final'!N241-VLOOKUP(FinalComparison!$G241,'SB35 Determination Data'!$K$4:$AN$415,T$2,FALSE)</f>
        <v>692</v>
      </c>
      <c r="U241" s="80"/>
      <c r="V241" s="80"/>
      <c r="W241" s="87">
        <f>'5th Cycle Summary-Final'!O241-VLOOKUP(FinalComparison!$G241,'SB35 Determination Data'!$K$4:$AN$415,W$2,FALSE)</f>
        <v>-0.4898826027962952</v>
      </c>
      <c r="X241" s="80"/>
      <c r="Y241" s="87">
        <f>'5th Cycle Summary-Final'!P241-VLOOKUP(FinalComparison!$G241,'SB35 Determination Data'!$K$4:$AN$415,Y$2,FALSE)</f>
        <v>771</v>
      </c>
      <c r="Z241" s="87">
        <f>'5th Cycle Summary-Final'!Q241-VLOOKUP(FinalComparison!$G241,'SB35 Determination Data'!$K$4:$AN$415,Z$2,FALSE)</f>
        <v>0</v>
      </c>
      <c r="AA241" s="87">
        <f>'5th Cycle Summary-Final'!R241-VLOOKUP(FinalComparison!$G241,'SB35 Determination Data'!$K$4:$AN$415,AA$2,FALSE)</f>
        <v>771</v>
      </c>
      <c r="AB241" s="87">
        <f>'5th Cycle Summary-Final'!S241-VLOOKUP(FinalComparison!$G241,'SB35 Determination Data'!$K$4:$AN$415,AB$2,FALSE)</f>
        <v>0</v>
      </c>
      <c r="AC241" s="87">
        <f>'5th Cycle Summary-Final'!T241-VLOOKUP(FinalComparison!$G241,'SB35 Determination Data'!$K$4:$AN$415,AC$2,FALSE)</f>
        <v>1703</v>
      </c>
      <c r="AD241" s="87">
        <f>'5th Cycle Summary-Final'!U241-VLOOKUP(FinalComparison!$G241,'SB35 Determination Data'!$K$4:$AN$415,AD$2,FALSE)</f>
        <v>0</v>
      </c>
      <c r="AE241" s="87">
        <f>'5th Cycle Summary-Final'!V241-VLOOKUP(FinalComparison!$G241,'SB35 Determination Data'!$K$4:$AN$415,AE$2,FALSE)</f>
        <v>1480</v>
      </c>
      <c r="AF241" s="87">
        <f>'5th Cycle Summary-Final'!W241-VLOOKUP(FinalComparison!$G241,'SB35 Determination Data'!$K$4:$AN$415,AF$2,FALSE)</f>
        <v>-2.0858449612403103</v>
      </c>
    </row>
    <row r="242" spans="1:32" ht="12.75" customHeight="1" x14ac:dyDescent="0.15">
      <c r="A242" t="s">
        <v>316</v>
      </c>
      <c r="F242" t="s">
        <v>144</v>
      </c>
      <c r="G242" t="s">
        <v>334</v>
      </c>
      <c r="H242" s="87">
        <f>'5th Cycle Summary-Final'!D242-VLOOKUP(FinalComparison!$G242,'SB35 Determination Data'!$K$4:$AN$415,H$2,FALSE)</f>
        <v>460</v>
      </c>
      <c r="I242" s="87">
        <f>'5th Cycle Summary-Final'!E242-VLOOKUP(FinalComparison!$G242,'SB35 Determination Data'!$K$4:$AN$415,I$2,FALSE)</f>
        <v>0</v>
      </c>
      <c r="J242" s="87">
        <f>'5th Cycle Summary-Final'!F242-VLOOKUP(FinalComparison!$G242,'SB35 Determination Data'!$K$4:$AN$415,J$2,FALSE)</f>
        <v>0</v>
      </c>
      <c r="K242" s="87">
        <f>'5th Cycle Summary-Final'!G242-VLOOKUP(FinalComparison!$G242,'SB35 Determination Data'!$K$4:$AN$415,K$2,FALSE)</f>
        <v>0</v>
      </c>
      <c r="L242" s="87">
        <f>'5th Cycle Summary-Final'!H242-VLOOKUP(FinalComparison!$G242,'SB35 Determination Data'!$K$4:$AN$415,L$2,FALSE)</f>
        <v>460</v>
      </c>
      <c r="M242" s="87">
        <f>'5th Cycle Summary-Final'!I242-VLOOKUP(FinalComparison!$G242,'SB35 Determination Data'!$K$4:$AN$415,M$2,FALSE)</f>
        <v>0</v>
      </c>
      <c r="N242" s="87"/>
      <c r="O242" s="87"/>
      <c r="P242" s="87">
        <f>'5th Cycle Summary-Final'!J242-VLOOKUP(FinalComparison!$G242,'SB35 Determination Data'!$K$4:$AN$415,P$2,FALSE)</f>
        <v>323</v>
      </c>
      <c r="Q242" s="87">
        <f>'5th Cycle Summary-Final'!K242-VLOOKUP(FinalComparison!$G242,'SB35 Determination Data'!$K$4:$AN$415,Q$2,FALSE)</f>
        <v>0</v>
      </c>
      <c r="R242" s="87">
        <f>'5th Cycle Summary-Final'!L242-VLOOKUP(FinalComparison!$G242,'SB35 Determination Data'!$K$4:$AN$415,R$2,FALSE)</f>
        <v>0</v>
      </c>
      <c r="S242" s="87">
        <f>'5th Cycle Summary-Final'!M242-VLOOKUP(FinalComparison!$G242,'SB35 Determination Data'!$K$4:$AN$415,S$2,FALSE)</f>
        <v>0</v>
      </c>
      <c r="T242" s="87">
        <f>'5th Cycle Summary-Final'!N242-VLOOKUP(FinalComparison!$G242,'SB35 Determination Data'!$K$4:$AN$415,T$2,FALSE)</f>
        <v>323</v>
      </c>
      <c r="U242" s="80"/>
      <c r="V242" s="80"/>
      <c r="W242" s="87">
        <f>'5th Cycle Summary-Final'!O242-VLOOKUP(FinalComparison!$G242,'SB35 Determination Data'!$K$4:$AN$415,W$2,FALSE)</f>
        <v>0</v>
      </c>
      <c r="X242" s="80"/>
      <c r="Y242" s="87">
        <f>'5th Cycle Summary-Final'!P242-VLOOKUP(FinalComparison!$G242,'SB35 Determination Data'!$K$4:$AN$415,Y$2,FALSE)</f>
        <v>371</v>
      </c>
      <c r="Z242" s="87">
        <f>'5th Cycle Summary-Final'!Q242-VLOOKUP(FinalComparison!$G242,'SB35 Determination Data'!$K$4:$AN$415,Z$2,FALSE)</f>
        <v>0</v>
      </c>
      <c r="AA242" s="87">
        <f>'5th Cycle Summary-Final'!R242-VLOOKUP(FinalComparison!$G242,'SB35 Determination Data'!$K$4:$AN$415,AA$2,FALSE)</f>
        <v>371</v>
      </c>
      <c r="AB242" s="87">
        <f>'5th Cycle Summary-Final'!S242-VLOOKUP(FinalComparison!$G242,'SB35 Determination Data'!$K$4:$AN$415,AB$2,FALSE)</f>
        <v>0</v>
      </c>
      <c r="AC242" s="87">
        <f>'5th Cycle Summary-Final'!T242-VLOOKUP(FinalComparison!$G242,'SB35 Determination Data'!$K$4:$AN$415,AC$2,FALSE)</f>
        <v>835</v>
      </c>
      <c r="AD242" s="87">
        <f>'5th Cycle Summary-Final'!U242-VLOOKUP(FinalComparison!$G242,'SB35 Determination Data'!$K$4:$AN$415,AD$2,FALSE)</f>
        <v>0</v>
      </c>
      <c r="AE242" s="87">
        <f>'5th Cycle Summary-Final'!V242-VLOOKUP(FinalComparison!$G242,'SB35 Determination Data'!$K$4:$AN$415,AE$2,FALSE)</f>
        <v>181</v>
      </c>
      <c r="AF242" s="87">
        <f>'5th Cycle Summary-Final'!W242-VLOOKUP(FinalComparison!$G242,'SB35 Determination Data'!$K$4:$AN$415,AF$2,FALSE)</f>
        <v>-5.8282570071431161</v>
      </c>
    </row>
    <row r="243" spans="1:32" ht="12.75" customHeight="1" x14ac:dyDescent="0.15">
      <c r="A243" t="s">
        <v>316</v>
      </c>
      <c r="F243" t="s">
        <v>144</v>
      </c>
      <c r="G243" t="s">
        <v>335</v>
      </c>
      <c r="H243" s="87">
        <f>'5th Cycle Summary-Final'!D243-VLOOKUP(FinalComparison!$G243,'SB35 Determination Data'!$K$4:$AN$415,H$2,FALSE)</f>
        <v>0</v>
      </c>
      <c r="I243" s="87">
        <f>'5th Cycle Summary-Final'!E243-VLOOKUP(FinalComparison!$G243,'SB35 Determination Data'!$K$4:$AN$415,I$2,FALSE)</f>
        <v>0</v>
      </c>
      <c r="J243" s="87">
        <f>'5th Cycle Summary-Final'!F243-VLOOKUP(FinalComparison!$G243,'SB35 Determination Data'!$K$4:$AN$415,J$2,FALSE)</f>
        <v>0</v>
      </c>
      <c r="K243" s="87">
        <f>'5th Cycle Summary-Final'!G243-VLOOKUP(FinalComparison!$G243,'SB35 Determination Data'!$K$4:$AN$415,K$2,FALSE)</f>
        <v>0</v>
      </c>
      <c r="L243" s="87">
        <f>'5th Cycle Summary-Final'!H243-VLOOKUP(FinalComparison!$G243,'SB35 Determination Data'!$K$4:$AN$415,L$2,FALSE)</f>
        <v>0</v>
      </c>
      <c r="M243" s="87">
        <f>'5th Cycle Summary-Final'!I243-VLOOKUP(FinalComparison!$G243,'SB35 Determination Data'!$K$4:$AN$415,M$2,FALSE)</f>
        <v>0</v>
      </c>
      <c r="N243" s="87"/>
      <c r="O243" s="87"/>
      <c r="P243" s="87">
        <f>'5th Cycle Summary-Final'!J243-VLOOKUP(FinalComparison!$G243,'SB35 Determination Data'!$K$4:$AN$415,P$2,FALSE)</f>
        <v>0</v>
      </c>
      <c r="Q243" s="87">
        <f>'5th Cycle Summary-Final'!K243-VLOOKUP(FinalComparison!$G243,'SB35 Determination Data'!$K$4:$AN$415,Q$2,FALSE)</f>
        <v>0</v>
      </c>
      <c r="R243" s="87">
        <f>'5th Cycle Summary-Final'!L243-VLOOKUP(FinalComparison!$G243,'SB35 Determination Data'!$K$4:$AN$415,R$2,FALSE)</f>
        <v>0</v>
      </c>
      <c r="S243" s="87">
        <f>'5th Cycle Summary-Final'!M243-VLOOKUP(FinalComparison!$G243,'SB35 Determination Data'!$K$4:$AN$415,S$2,FALSE)</f>
        <v>0</v>
      </c>
      <c r="T243" s="87">
        <f>'5th Cycle Summary-Final'!N243-VLOOKUP(FinalComparison!$G243,'SB35 Determination Data'!$K$4:$AN$415,T$2,FALSE)</f>
        <v>0</v>
      </c>
      <c r="U243" s="80"/>
      <c r="V243" s="80"/>
      <c r="W243" s="87">
        <f>'5th Cycle Summary-Final'!O243-VLOOKUP(FinalComparison!$G243,'SB35 Determination Data'!$K$4:$AN$415,W$2,FALSE)</f>
        <v>0</v>
      </c>
      <c r="X243" s="80"/>
      <c r="Y243" s="87">
        <f>'5th Cycle Summary-Final'!P243-VLOOKUP(FinalComparison!$G243,'SB35 Determination Data'!$K$4:$AN$415,Y$2,FALSE)</f>
        <v>0</v>
      </c>
      <c r="Z243" s="87">
        <f>'5th Cycle Summary-Final'!Q243-VLOOKUP(FinalComparison!$G243,'SB35 Determination Data'!$K$4:$AN$415,Z$2,FALSE)</f>
        <v>0</v>
      </c>
      <c r="AA243" s="87">
        <f>'5th Cycle Summary-Final'!R243-VLOOKUP(FinalComparison!$G243,'SB35 Determination Data'!$K$4:$AN$415,AA$2,FALSE)</f>
        <v>0</v>
      </c>
      <c r="AB243" s="87">
        <f>'5th Cycle Summary-Final'!S243-VLOOKUP(FinalComparison!$G243,'SB35 Determination Data'!$K$4:$AN$415,AB$2,FALSE)</f>
        <v>0</v>
      </c>
      <c r="AC243" s="87">
        <f>'5th Cycle Summary-Final'!T243-VLOOKUP(FinalComparison!$G243,'SB35 Determination Data'!$K$4:$AN$415,AC$2,FALSE)</f>
        <v>0</v>
      </c>
      <c r="AD243" s="87">
        <f>'5th Cycle Summary-Final'!U243-VLOOKUP(FinalComparison!$G243,'SB35 Determination Data'!$K$4:$AN$415,AD$2,FALSE)</f>
        <v>0</v>
      </c>
      <c r="AE243" s="87">
        <f>'5th Cycle Summary-Final'!V243-VLOOKUP(FinalComparison!$G243,'SB35 Determination Data'!$K$4:$AN$415,AE$2,FALSE)</f>
        <v>0</v>
      </c>
      <c r="AF243" s="87">
        <f>'5th Cycle Summary-Final'!W243-VLOOKUP(FinalComparison!$G243,'SB35 Determination Data'!$K$4:$AN$415,AF$2,FALSE)</f>
        <v>0</v>
      </c>
    </row>
    <row r="244" spans="1:32" ht="12.75" customHeight="1" x14ac:dyDescent="0.15">
      <c r="A244" t="s">
        <v>316</v>
      </c>
      <c r="F244" t="s">
        <v>144</v>
      </c>
      <c r="G244" t="s">
        <v>336</v>
      </c>
      <c r="H244" s="87">
        <f>'5th Cycle Summary-Final'!D244-VLOOKUP(FinalComparison!$G244,'SB35 Determination Data'!$K$4:$AN$415,H$2,FALSE)</f>
        <v>0</v>
      </c>
      <c r="I244" s="87">
        <f>'5th Cycle Summary-Final'!E244-VLOOKUP(FinalComparison!$G244,'SB35 Determination Data'!$K$4:$AN$415,I$2,FALSE)</f>
        <v>0</v>
      </c>
      <c r="J244" s="87">
        <f>'5th Cycle Summary-Final'!F244-VLOOKUP(FinalComparison!$G244,'SB35 Determination Data'!$K$4:$AN$415,J$2,FALSE)</f>
        <v>0</v>
      </c>
      <c r="K244" s="87">
        <f>'5th Cycle Summary-Final'!G244-VLOOKUP(FinalComparison!$G244,'SB35 Determination Data'!$K$4:$AN$415,K$2,FALSE)</f>
        <v>0</v>
      </c>
      <c r="L244" s="87">
        <f>'5th Cycle Summary-Final'!H244-VLOOKUP(FinalComparison!$G244,'SB35 Determination Data'!$K$4:$AN$415,L$2,FALSE)</f>
        <v>0</v>
      </c>
      <c r="M244" s="87">
        <f>'5th Cycle Summary-Final'!I244-VLOOKUP(FinalComparison!$G244,'SB35 Determination Data'!$K$4:$AN$415,M$2,FALSE)</f>
        <v>0</v>
      </c>
      <c r="N244" s="87"/>
      <c r="O244" s="87"/>
      <c r="P244" s="87">
        <f>'5th Cycle Summary-Final'!J244-VLOOKUP(FinalComparison!$G244,'SB35 Determination Data'!$K$4:$AN$415,P$2,FALSE)</f>
        <v>0</v>
      </c>
      <c r="Q244" s="87">
        <f>'5th Cycle Summary-Final'!K244-VLOOKUP(FinalComparison!$G244,'SB35 Determination Data'!$K$4:$AN$415,Q$2,FALSE)</f>
        <v>0</v>
      </c>
      <c r="R244" s="87">
        <f>'5th Cycle Summary-Final'!L244-VLOOKUP(FinalComparison!$G244,'SB35 Determination Data'!$K$4:$AN$415,R$2,FALSE)</f>
        <v>0</v>
      </c>
      <c r="S244" s="87">
        <f>'5th Cycle Summary-Final'!M244-VLOOKUP(FinalComparison!$G244,'SB35 Determination Data'!$K$4:$AN$415,S$2,FALSE)</f>
        <v>0</v>
      </c>
      <c r="T244" s="87">
        <f>'5th Cycle Summary-Final'!N244-VLOOKUP(FinalComparison!$G244,'SB35 Determination Data'!$K$4:$AN$415,T$2,FALSE)</f>
        <v>0</v>
      </c>
      <c r="U244" s="80"/>
      <c r="V244" s="80"/>
      <c r="W244" s="87">
        <f>'5th Cycle Summary-Final'!O244-VLOOKUP(FinalComparison!$G244,'SB35 Determination Data'!$K$4:$AN$415,W$2,FALSE)</f>
        <v>0</v>
      </c>
      <c r="X244" s="80"/>
      <c r="Y244" s="87">
        <f>'5th Cycle Summary-Final'!P244-VLOOKUP(FinalComparison!$G244,'SB35 Determination Data'!$K$4:$AN$415,Y$2,FALSE)</f>
        <v>0</v>
      </c>
      <c r="Z244" s="87">
        <f>'5th Cycle Summary-Final'!Q244-VLOOKUP(FinalComparison!$G244,'SB35 Determination Data'!$K$4:$AN$415,Z$2,FALSE)</f>
        <v>0</v>
      </c>
      <c r="AA244" s="87">
        <f>'5th Cycle Summary-Final'!R244-VLOOKUP(FinalComparison!$G244,'SB35 Determination Data'!$K$4:$AN$415,AA$2,FALSE)</f>
        <v>0</v>
      </c>
      <c r="AB244" s="87">
        <f>'5th Cycle Summary-Final'!S244-VLOOKUP(FinalComparison!$G244,'SB35 Determination Data'!$K$4:$AN$415,AB$2,FALSE)</f>
        <v>0</v>
      </c>
      <c r="AC244" s="87">
        <f>'5th Cycle Summary-Final'!T244-VLOOKUP(FinalComparison!$G244,'SB35 Determination Data'!$K$4:$AN$415,AC$2,FALSE)</f>
        <v>0</v>
      </c>
      <c r="AD244" s="87">
        <f>'5th Cycle Summary-Final'!U244-VLOOKUP(FinalComparison!$G244,'SB35 Determination Data'!$K$4:$AN$415,AD$2,FALSE)</f>
        <v>0</v>
      </c>
      <c r="AE244" s="87">
        <f>'5th Cycle Summary-Final'!V244-VLOOKUP(FinalComparison!$G244,'SB35 Determination Data'!$K$4:$AN$415,AE$2,FALSE)</f>
        <v>0</v>
      </c>
      <c r="AF244" s="87">
        <f>'5th Cycle Summary-Final'!W244-VLOOKUP(FinalComparison!$G244,'SB35 Determination Data'!$K$4:$AN$415,AF$2,FALSE)</f>
        <v>0</v>
      </c>
    </row>
    <row r="245" spans="1:32" ht="12.75" customHeight="1" x14ac:dyDescent="0.15">
      <c r="A245" t="s">
        <v>316</v>
      </c>
      <c r="F245" t="s">
        <v>144</v>
      </c>
      <c r="G245" t="s">
        <v>316</v>
      </c>
      <c r="H245" s="87">
        <f>'5th Cycle Summary-Final'!D245-VLOOKUP(FinalComparison!$G245,'SB35 Determination Data'!$K$4:$AN$415,H$2,FALSE)</f>
        <v>0</v>
      </c>
      <c r="I245" s="87">
        <f>'5th Cycle Summary-Final'!E245-VLOOKUP(FinalComparison!$G245,'SB35 Determination Data'!$K$4:$AN$415,I$2,FALSE)</f>
        <v>0</v>
      </c>
      <c r="J245" s="87">
        <f>'5th Cycle Summary-Final'!F245-VLOOKUP(FinalComparison!$G245,'SB35 Determination Data'!$K$4:$AN$415,J$2,FALSE)</f>
        <v>0</v>
      </c>
      <c r="K245" s="87">
        <f>'5th Cycle Summary-Final'!G245-VLOOKUP(FinalComparison!$G245,'SB35 Determination Data'!$K$4:$AN$415,K$2,FALSE)</f>
        <v>0</v>
      </c>
      <c r="L245" s="87">
        <f>'5th Cycle Summary-Final'!H245-VLOOKUP(FinalComparison!$G245,'SB35 Determination Data'!$K$4:$AN$415,L$2,FALSE)</f>
        <v>0</v>
      </c>
      <c r="M245" s="87">
        <f>'5th Cycle Summary-Final'!I245-VLOOKUP(FinalComparison!$G245,'SB35 Determination Data'!$K$4:$AN$415,M$2,FALSE)</f>
        <v>0</v>
      </c>
      <c r="N245" s="87"/>
      <c r="O245" s="87"/>
      <c r="P245" s="87">
        <f>'5th Cycle Summary-Final'!J245-VLOOKUP(FinalComparison!$G245,'SB35 Determination Data'!$K$4:$AN$415,P$2,FALSE)</f>
        <v>0</v>
      </c>
      <c r="Q245" s="87">
        <f>'5th Cycle Summary-Final'!K245-VLOOKUP(FinalComparison!$G245,'SB35 Determination Data'!$K$4:$AN$415,Q$2,FALSE)</f>
        <v>0</v>
      </c>
      <c r="R245" s="87">
        <f>'5th Cycle Summary-Final'!L245-VLOOKUP(FinalComparison!$G245,'SB35 Determination Data'!$K$4:$AN$415,R$2,FALSE)</f>
        <v>0</v>
      </c>
      <c r="S245" s="87">
        <f>'5th Cycle Summary-Final'!M245-VLOOKUP(FinalComparison!$G245,'SB35 Determination Data'!$K$4:$AN$415,S$2,FALSE)</f>
        <v>0</v>
      </c>
      <c r="T245" s="87">
        <f>'5th Cycle Summary-Final'!N245-VLOOKUP(FinalComparison!$G245,'SB35 Determination Data'!$K$4:$AN$415,T$2,FALSE)</f>
        <v>0</v>
      </c>
      <c r="U245" s="80"/>
      <c r="V245" s="80"/>
      <c r="W245" s="87">
        <f>'5th Cycle Summary-Final'!O245-VLOOKUP(FinalComparison!$G245,'SB35 Determination Data'!$K$4:$AN$415,W$2,FALSE)</f>
        <v>0</v>
      </c>
      <c r="X245" s="80"/>
      <c r="Y245" s="87">
        <f>'5th Cycle Summary-Final'!P245-VLOOKUP(FinalComparison!$G245,'SB35 Determination Data'!$K$4:$AN$415,Y$2,FALSE)</f>
        <v>0</v>
      </c>
      <c r="Z245" s="87">
        <f>'5th Cycle Summary-Final'!Q245-VLOOKUP(FinalComparison!$G245,'SB35 Determination Data'!$K$4:$AN$415,Z$2,FALSE)</f>
        <v>0</v>
      </c>
      <c r="AA245" s="87">
        <f>'5th Cycle Summary-Final'!R245-VLOOKUP(FinalComparison!$G245,'SB35 Determination Data'!$K$4:$AN$415,AA$2,FALSE)</f>
        <v>0</v>
      </c>
      <c r="AB245" s="87">
        <f>'5th Cycle Summary-Final'!S245-VLOOKUP(FinalComparison!$G245,'SB35 Determination Data'!$K$4:$AN$415,AB$2,FALSE)</f>
        <v>0</v>
      </c>
      <c r="AC245" s="87">
        <f>'5th Cycle Summary-Final'!T245-VLOOKUP(FinalComparison!$G245,'SB35 Determination Data'!$K$4:$AN$415,AC$2,FALSE)</f>
        <v>0</v>
      </c>
      <c r="AD245" s="87">
        <f>'5th Cycle Summary-Final'!U245-VLOOKUP(FinalComparison!$G245,'SB35 Determination Data'!$K$4:$AN$415,AD$2,FALSE)</f>
        <v>0</v>
      </c>
      <c r="AE245" s="87">
        <f>'5th Cycle Summary-Final'!V245-VLOOKUP(FinalComparison!$G245,'SB35 Determination Data'!$K$4:$AN$415,AE$2,FALSE)</f>
        <v>0</v>
      </c>
      <c r="AF245" s="87">
        <f>'5th Cycle Summary-Final'!W245-VLOOKUP(FinalComparison!$G245,'SB35 Determination Data'!$K$4:$AN$415,AF$2,FALSE)</f>
        <v>0</v>
      </c>
    </row>
    <row r="246" spans="1:32" ht="12.75" customHeight="1" x14ac:dyDescent="0.15">
      <c r="A246" t="s">
        <v>316</v>
      </c>
      <c r="F246" t="s">
        <v>144</v>
      </c>
      <c r="G246" t="s">
        <v>337</v>
      </c>
      <c r="H246" s="87">
        <f>'5th Cycle Summary-Final'!D246-VLOOKUP(FinalComparison!$G246,'SB35 Determination Data'!$K$4:$AN$415,H$2,FALSE)</f>
        <v>0</v>
      </c>
      <c r="I246" s="87">
        <f>'5th Cycle Summary-Final'!E246-VLOOKUP(FinalComparison!$G246,'SB35 Determination Data'!$K$4:$AN$415,I$2,FALSE)</f>
        <v>0</v>
      </c>
      <c r="J246" s="87">
        <f>'5th Cycle Summary-Final'!F246-VLOOKUP(FinalComparison!$G246,'SB35 Determination Data'!$K$4:$AN$415,J$2,FALSE)</f>
        <v>0</v>
      </c>
      <c r="K246" s="87">
        <f>'5th Cycle Summary-Final'!G246-VLOOKUP(FinalComparison!$G246,'SB35 Determination Data'!$K$4:$AN$415,K$2,FALSE)</f>
        <v>0</v>
      </c>
      <c r="L246" s="87">
        <f>'5th Cycle Summary-Final'!H246-VLOOKUP(FinalComparison!$G246,'SB35 Determination Data'!$K$4:$AN$415,L$2,FALSE)</f>
        <v>0</v>
      </c>
      <c r="M246" s="87">
        <f>'5th Cycle Summary-Final'!I246-VLOOKUP(FinalComparison!$G246,'SB35 Determination Data'!$K$4:$AN$415,M$2,FALSE)</f>
        <v>0</v>
      </c>
      <c r="N246" s="87"/>
      <c r="O246" s="87"/>
      <c r="P246" s="87">
        <f>'5th Cycle Summary-Final'!J246-VLOOKUP(FinalComparison!$G246,'SB35 Determination Data'!$K$4:$AN$415,P$2,FALSE)</f>
        <v>0</v>
      </c>
      <c r="Q246" s="87">
        <f>'5th Cycle Summary-Final'!K246-VLOOKUP(FinalComparison!$G246,'SB35 Determination Data'!$K$4:$AN$415,Q$2,FALSE)</f>
        <v>0</v>
      </c>
      <c r="R246" s="87">
        <f>'5th Cycle Summary-Final'!L246-VLOOKUP(FinalComparison!$G246,'SB35 Determination Data'!$K$4:$AN$415,R$2,FALSE)</f>
        <v>0</v>
      </c>
      <c r="S246" s="87">
        <f>'5th Cycle Summary-Final'!M246-VLOOKUP(FinalComparison!$G246,'SB35 Determination Data'!$K$4:$AN$415,S$2,FALSE)</f>
        <v>0</v>
      </c>
      <c r="T246" s="87">
        <f>'5th Cycle Summary-Final'!N246-VLOOKUP(FinalComparison!$G246,'SB35 Determination Data'!$K$4:$AN$415,T$2,FALSE)</f>
        <v>0</v>
      </c>
      <c r="U246" s="80"/>
      <c r="V246" s="80"/>
      <c r="W246" s="87">
        <f>'5th Cycle Summary-Final'!O246-VLOOKUP(FinalComparison!$G246,'SB35 Determination Data'!$K$4:$AN$415,W$2,FALSE)</f>
        <v>0</v>
      </c>
      <c r="X246" s="80"/>
      <c r="Y246" s="87">
        <f>'5th Cycle Summary-Final'!P246-VLOOKUP(FinalComparison!$G246,'SB35 Determination Data'!$K$4:$AN$415,Y$2,FALSE)</f>
        <v>0</v>
      </c>
      <c r="Z246" s="87">
        <f>'5th Cycle Summary-Final'!Q246-VLOOKUP(FinalComparison!$G246,'SB35 Determination Data'!$K$4:$AN$415,Z$2,FALSE)</f>
        <v>0</v>
      </c>
      <c r="AA246" s="87">
        <f>'5th Cycle Summary-Final'!R246-VLOOKUP(FinalComparison!$G246,'SB35 Determination Data'!$K$4:$AN$415,AA$2,FALSE)</f>
        <v>0</v>
      </c>
      <c r="AB246" s="87">
        <f>'5th Cycle Summary-Final'!S246-VLOOKUP(FinalComparison!$G246,'SB35 Determination Data'!$K$4:$AN$415,AB$2,FALSE)</f>
        <v>0</v>
      </c>
      <c r="AC246" s="87">
        <f>'5th Cycle Summary-Final'!T246-VLOOKUP(FinalComparison!$G246,'SB35 Determination Data'!$K$4:$AN$415,AC$2,FALSE)</f>
        <v>0</v>
      </c>
      <c r="AD246" s="87">
        <f>'5th Cycle Summary-Final'!U246-VLOOKUP(FinalComparison!$G246,'SB35 Determination Data'!$K$4:$AN$415,AD$2,FALSE)</f>
        <v>0</v>
      </c>
      <c r="AE246" s="87">
        <f>'5th Cycle Summary-Final'!V246-VLOOKUP(FinalComparison!$G246,'SB35 Determination Data'!$K$4:$AN$415,AE$2,FALSE)</f>
        <v>0</v>
      </c>
      <c r="AF246" s="87">
        <f>'5th Cycle Summary-Final'!W246-VLOOKUP(FinalComparison!$G246,'SB35 Determination Data'!$K$4:$AN$415,AF$2,FALSE)</f>
        <v>0</v>
      </c>
    </row>
    <row r="247" spans="1:32" ht="12.75" customHeight="1" x14ac:dyDescent="0.15">
      <c r="A247" t="s">
        <v>316</v>
      </c>
      <c r="F247" t="s">
        <v>144</v>
      </c>
      <c r="G247" t="s">
        <v>338</v>
      </c>
      <c r="H247" s="87">
        <f>'5th Cycle Summary-Final'!D247-VLOOKUP(FinalComparison!$G247,'SB35 Determination Data'!$K$4:$AN$415,H$2,FALSE)</f>
        <v>0</v>
      </c>
      <c r="I247" s="87">
        <f>'5th Cycle Summary-Final'!E247-VLOOKUP(FinalComparison!$G247,'SB35 Determination Data'!$K$4:$AN$415,I$2,FALSE)</f>
        <v>0</v>
      </c>
      <c r="J247" s="87">
        <f>'5th Cycle Summary-Final'!F247-VLOOKUP(FinalComparison!$G247,'SB35 Determination Data'!$K$4:$AN$415,J$2,FALSE)</f>
        <v>0</v>
      </c>
      <c r="K247" s="87">
        <f>'5th Cycle Summary-Final'!G247-VLOOKUP(FinalComparison!$G247,'SB35 Determination Data'!$K$4:$AN$415,K$2,FALSE)</f>
        <v>0</v>
      </c>
      <c r="L247" s="87">
        <f>'5th Cycle Summary-Final'!H247-VLOOKUP(FinalComparison!$G247,'SB35 Determination Data'!$K$4:$AN$415,L$2,FALSE)</f>
        <v>0</v>
      </c>
      <c r="M247" s="87">
        <f>'5th Cycle Summary-Final'!I247-VLOOKUP(FinalComparison!$G247,'SB35 Determination Data'!$K$4:$AN$415,M$2,FALSE)</f>
        <v>0</v>
      </c>
      <c r="N247" s="87"/>
      <c r="O247" s="87"/>
      <c r="P247" s="87">
        <f>'5th Cycle Summary-Final'!J247-VLOOKUP(FinalComparison!$G247,'SB35 Determination Data'!$K$4:$AN$415,P$2,FALSE)</f>
        <v>0</v>
      </c>
      <c r="Q247" s="87">
        <f>'5th Cycle Summary-Final'!K247-VLOOKUP(FinalComparison!$G247,'SB35 Determination Data'!$K$4:$AN$415,Q$2,FALSE)</f>
        <v>0</v>
      </c>
      <c r="R247" s="87">
        <f>'5th Cycle Summary-Final'!L247-VLOOKUP(FinalComparison!$G247,'SB35 Determination Data'!$K$4:$AN$415,R$2,FALSE)</f>
        <v>0</v>
      </c>
      <c r="S247" s="87">
        <f>'5th Cycle Summary-Final'!M247-VLOOKUP(FinalComparison!$G247,'SB35 Determination Data'!$K$4:$AN$415,S$2,FALSE)</f>
        <v>0</v>
      </c>
      <c r="T247" s="87">
        <f>'5th Cycle Summary-Final'!N247-VLOOKUP(FinalComparison!$G247,'SB35 Determination Data'!$K$4:$AN$415,T$2,FALSE)</f>
        <v>0</v>
      </c>
      <c r="U247" s="80"/>
      <c r="V247" s="80"/>
      <c r="W247" s="87">
        <f>'5th Cycle Summary-Final'!O247-VLOOKUP(FinalComparison!$G247,'SB35 Determination Data'!$K$4:$AN$415,W$2,FALSE)</f>
        <v>0</v>
      </c>
      <c r="X247" s="80"/>
      <c r="Y247" s="87">
        <f>'5th Cycle Summary-Final'!P247-VLOOKUP(FinalComparison!$G247,'SB35 Determination Data'!$K$4:$AN$415,Y$2,FALSE)</f>
        <v>0</v>
      </c>
      <c r="Z247" s="87">
        <f>'5th Cycle Summary-Final'!Q247-VLOOKUP(FinalComparison!$G247,'SB35 Determination Data'!$K$4:$AN$415,Z$2,FALSE)</f>
        <v>0</v>
      </c>
      <c r="AA247" s="87">
        <f>'5th Cycle Summary-Final'!R247-VLOOKUP(FinalComparison!$G247,'SB35 Determination Data'!$K$4:$AN$415,AA$2,FALSE)</f>
        <v>0</v>
      </c>
      <c r="AB247" s="87">
        <f>'5th Cycle Summary-Final'!S247-VLOOKUP(FinalComparison!$G247,'SB35 Determination Data'!$K$4:$AN$415,AB$2,FALSE)</f>
        <v>0</v>
      </c>
      <c r="AC247" s="87">
        <f>'5th Cycle Summary-Final'!T247-VLOOKUP(FinalComparison!$G247,'SB35 Determination Data'!$K$4:$AN$415,AC$2,FALSE)</f>
        <v>0</v>
      </c>
      <c r="AD247" s="87">
        <f>'5th Cycle Summary-Final'!U247-VLOOKUP(FinalComparison!$G247,'SB35 Determination Data'!$K$4:$AN$415,AD$2,FALSE)</f>
        <v>0</v>
      </c>
      <c r="AE247" s="87">
        <f>'5th Cycle Summary-Final'!V247-VLOOKUP(FinalComparison!$G247,'SB35 Determination Data'!$K$4:$AN$415,AE$2,FALSE)</f>
        <v>0</v>
      </c>
      <c r="AF247" s="87">
        <f>'5th Cycle Summary-Final'!W247-VLOOKUP(FinalComparison!$G247,'SB35 Determination Data'!$K$4:$AN$415,AF$2,FALSE)</f>
        <v>0</v>
      </c>
    </row>
    <row r="248" spans="1:32" ht="12.75" customHeight="1" x14ac:dyDescent="0.15">
      <c r="A248" t="s">
        <v>316</v>
      </c>
      <c r="F248" t="s">
        <v>144</v>
      </c>
      <c r="G248" t="s">
        <v>339</v>
      </c>
      <c r="H248" s="87" t="e">
        <f>'5th Cycle Summary-Final'!D248-VLOOKUP(FinalComparison!$G248,'SB35 Determination Data'!$K$4:$AN$415,H$2,FALSE)</f>
        <v>#N/A</v>
      </c>
      <c r="I248" s="87" t="e">
        <f>'5th Cycle Summary-Final'!E248-VLOOKUP(FinalComparison!$G248,'SB35 Determination Data'!$K$4:$AN$415,I$2,FALSE)</f>
        <v>#N/A</v>
      </c>
      <c r="J248" s="87" t="e">
        <f>'5th Cycle Summary-Final'!F248-VLOOKUP(FinalComparison!$G248,'SB35 Determination Data'!$K$4:$AN$415,J$2,FALSE)</f>
        <v>#N/A</v>
      </c>
      <c r="K248" s="87" t="e">
        <f>'5th Cycle Summary-Final'!G248-VLOOKUP(FinalComparison!$G248,'SB35 Determination Data'!$K$4:$AN$415,K$2,FALSE)</f>
        <v>#N/A</v>
      </c>
      <c r="L248" s="87" t="e">
        <f>'5th Cycle Summary-Final'!H248-VLOOKUP(FinalComparison!$G248,'SB35 Determination Data'!$K$4:$AN$415,L$2,FALSE)</f>
        <v>#N/A</v>
      </c>
      <c r="M248" s="87" t="e">
        <f>'5th Cycle Summary-Final'!I248-VLOOKUP(FinalComparison!$G248,'SB35 Determination Data'!$K$4:$AN$415,M$2,FALSE)</f>
        <v>#N/A</v>
      </c>
      <c r="N248" s="87"/>
      <c r="O248" s="87"/>
      <c r="P248" s="87" t="e">
        <f>'5th Cycle Summary-Final'!J248-VLOOKUP(FinalComparison!$G248,'SB35 Determination Data'!$K$4:$AN$415,P$2,FALSE)</f>
        <v>#N/A</v>
      </c>
      <c r="Q248" s="87" t="e">
        <f>'5th Cycle Summary-Final'!K248-VLOOKUP(FinalComparison!$G248,'SB35 Determination Data'!$K$4:$AN$415,Q$2,FALSE)</f>
        <v>#N/A</v>
      </c>
      <c r="R248" s="87" t="e">
        <f>'5th Cycle Summary-Final'!L248-VLOOKUP(FinalComparison!$G248,'SB35 Determination Data'!$K$4:$AN$415,R$2,FALSE)</f>
        <v>#N/A</v>
      </c>
      <c r="S248" s="87" t="e">
        <f>'5th Cycle Summary-Final'!M248-VLOOKUP(FinalComparison!$G248,'SB35 Determination Data'!$K$4:$AN$415,S$2,FALSE)</f>
        <v>#N/A</v>
      </c>
      <c r="T248" s="87" t="e">
        <f>'5th Cycle Summary-Final'!N248-VLOOKUP(FinalComparison!$G248,'SB35 Determination Data'!$K$4:$AN$415,T$2,FALSE)</f>
        <v>#N/A</v>
      </c>
      <c r="U248" s="80"/>
      <c r="V248" s="80"/>
      <c r="W248" s="87" t="e">
        <f>'5th Cycle Summary-Final'!O248-VLOOKUP(FinalComparison!$G248,'SB35 Determination Data'!$K$4:$AN$415,W$2,FALSE)</f>
        <v>#N/A</v>
      </c>
      <c r="X248" s="80"/>
      <c r="Y248" s="87" t="e">
        <f>'5th Cycle Summary-Final'!P248-VLOOKUP(FinalComparison!$G248,'SB35 Determination Data'!$K$4:$AN$415,Y$2,FALSE)</f>
        <v>#N/A</v>
      </c>
      <c r="Z248" s="87" t="e">
        <f>'5th Cycle Summary-Final'!Q248-VLOOKUP(FinalComparison!$G248,'SB35 Determination Data'!$K$4:$AN$415,Z$2,FALSE)</f>
        <v>#N/A</v>
      </c>
      <c r="AA248" s="87" t="e">
        <f>'5th Cycle Summary-Final'!R248-VLOOKUP(FinalComparison!$G248,'SB35 Determination Data'!$K$4:$AN$415,AA$2,FALSE)</f>
        <v>#N/A</v>
      </c>
      <c r="AB248" s="87" t="e">
        <f>'5th Cycle Summary-Final'!S248-VLOOKUP(FinalComparison!$G248,'SB35 Determination Data'!$K$4:$AN$415,AB$2,FALSE)</f>
        <v>#N/A</v>
      </c>
      <c r="AC248" s="87" t="e">
        <f>'5th Cycle Summary-Final'!T248-VLOOKUP(FinalComparison!$G248,'SB35 Determination Data'!$K$4:$AN$415,AC$2,FALSE)</f>
        <v>#N/A</v>
      </c>
      <c r="AD248" s="87" t="e">
        <f>'5th Cycle Summary-Final'!U248-VLOOKUP(FinalComparison!$G248,'SB35 Determination Data'!$K$4:$AN$415,AD$2,FALSE)</f>
        <v>#N/A</v>
      </c>
      <c r="AE248" s="87" t="e">
        <f>'5th Cycle Summary-Final'!V248-VLOOKUP(FinalComparison!$G248,'SB35 Determination Data'!$K$4:$AN$415,AE$2,FALSE)</f>
        <v>#N/A</v>
      </c>
      <c r="AF248" s="87" t="e">
        <f>'5th Cycle Summary-Final'!W248-VLOOKUP(FinalComparison!$G248,'SB35 Determination Data'!$K$4:$AN$415,AF$2,FALSE)</f>
        <v>#N/A</v>
      </c>
    </row>
    <row r="249" spans="1:32" ht="12.75" customHeight="1" x14ac:dyDescent="0.15">
      <c r="A249" t="s">
        <v>316</v>
      </c>
      <c r="F249" t="s">
        <v>144</v>
      </c>
      <c r="G249" t="s">
        <v>340</v>
      </c>
      <c r="H249" s="87" t="e">
        <f>'5th Cycle Summary-Final'!D249-VLOOKUP(FinalComparison!$G249,'SB35 Determination Data'!$K$4:$AN$415,H$2,FALSE)</f>
        <v>#N/A</v>
      </c>
      <c r="I249" s="87" t="e">
        <f>'5th Cycle Summary-Final'!E249-VLOOKUP(FinalComparison!$G249,'SB35 Determination Data'!$K$4:$AN$415,I$2,FALSE)</f>
        <v>#N/A</v>
      </c>
      <c r="J249" s="87" t="e">
        <f>'5th Cycle Summary-Final'!F249-VLOOKUP(FinalComparison!$G249,'SB35 Determination Data'!$K$4:$AN$415,J$2,FALSE)</f>
        <v>#N/A</v>
      </c>
      <c r="K249" s="87" t="e">
        <f>'5th Cycle Summary-Final'!G249-VLOOKUP(FinalComparison!$G249,'SB35 Determination Data'!$K$4:$AN$415,K$2,FALSE)</f>
        <v>#N/A</v>
      </c>
      <c r="L249" s="87" t="e">
        <f>'5th Cycle Summary-Final'!H249-VLOOKUP(FinalComparison!$G249,'SB35 Determination Data'!$K$4:$AN$415,L$2,FALSE)</f>
        <v>#N/A</v>
      </c>
      <c r="M249" s="87" t="e">
        <f>'5th Cycle Summary-Final'!I249-VLOOKUP(FinalComparison!$G249,'SB35 Determination Data'!$K$4:$AN$415,M$2,FALSE)</f>
        <v>#N/A</v>
      </c>
      <c r="N249" s="87"/>
      <c r="O249" s="87"/>
      <c r="P249" s="87" t="e">
        <f>'5th Cycle Summary-Final'!J249-VLOOKUP(FinalComparison!$G249,'SB35 Determination Data'!$K$4:$AN$415,P$2,FALSE)</f>
        <v>#N/A</v>
      </c>
      <c r="Q249" s="87" t="e">
        <f>'5th Cycle Summary-Final'!K249-VLOOKUP(FinalComparison!$G249,'SB35 Determination Data'!$K$4:$AN$415,Q$2,FALSE)</f>
        <v>#N/A</v>
      </c>
      <c r="R249" s="87" t="e">
        <f>'5th Cycle Summary-Final'!L249-VLOOKUP(FinalComparison!$G249,'SB35 Determination Data'!$K$4:$AN$415,R$2,FALSE)</f>
        <v>#N/A</v>
      </c>
      <c r="S249" s="87" t="e">
        <f>'5th Cycle Summary-Final'!M249-VLOOKUP(FinalComparison!$G249,'SB35 Determination Data'!$K$4:$AN$415,S$2,FALSE)</f>
        <v>#N/A</v>
      </c>
      <c r="T249" s="87" t="e">
        <f>'5th Cycle Summary-Final'!N249-VLOOKUP(FinalComparison!$G249,'SB35 Determination Data'!$K$4:$AN$415,T$2,FALSE)</f>
        <v>#N/A</v>
      </c>
      <c r="U249" s="80"/>
      <c r="V249" s="80"/>
      <c r="W249" s="87" t="e">
        <f>'5th Cycle Summary-Final'!O249-VLOOKUP(FinalComparison!$G249,'SB35 Determination Data'!$K$4:$AN$415,W$2,FALSE)</f>
        <v>#N/A</v>
      </c>
      <c r="X249" s="80"/>
      <c r="Y249" s="87" t="e">
        <f>'5th Cycle Summary-Final'!P249-VLOOKUP(FinalComparison!$G249,'SB35 Determination Data'!$K$4:$AN$415,Y$2,FALSE)</f>
        <v>#N/A</v>
      </c>
      <c r="Z249" s="87" t="e">
        <f>'5th Cycle Summary-Final'!Q249-VLOOKUP(FinalComparison!$G249,'SB35 Determination Data'!$K$4:$AN$415,Z$2,FALSE)</f>
        <v>#N/A</v>
      </c>
      <c r="AA249" s="87" t="e">
        <f>'5th Cycle Summary-Final'!R249-VLOOKUP(FinalComparison!$G249,'SB35 Determination Data'!$K$4:$AN$415,AA$2,FALSE)</f>
        <v>#N/A</v>
      </c>
      <c r="AB249" s="87" t="e">
        <f>'5th Cycle Summary-Final'!S249-VLOOKUP(FinalComparison!$G249,'SB35 Determination Data'!$K$4:$AN$415,AB$2,FALSE)</f>
        <v>#N/A</v>
      </c>
      <c r="AC249" s="87" t="e">
        <f>'5th Cycle Summary-Final'!T249-VLOOKUP(FinalComparison!$G249,'SB35 Determination Data'!$K$4:$AN$415,AC$2,FALSE)</f>
        <v>#N/A</v>
      </c>
      <c r="AD249" s="87" t="e">
        <f>'5th Cycle Summary-Final'!U249-VLOOKUP(FinalComparison!$G249,'SB35 Determination Data'!$K$4:$AN$415,AD$2,FALSE)</f>
        <v>#N/A</v>
      </c>
      <c r="AE249" s="87" t="e">
        <f>'5th Cycle Summary-Final'!V249-VLOOKUP(FinalComparison!$G249,'SB35 Determination Data'!$K$4:$AN$415,AE$2,FALSE)</f>
        <v>#N/A</v>
      </c>
      <c r="AF249" s="87" t="e">
        <f>'5th Cycle Summary-Final'!W249-VLOOKUP(FinalComparison!$G249,'SB35 Determination Data'!$K$4:$AN$415,AF$2,FALSE)</f>
        <v>#N/A</v>
      </c>
    </row>
    <row r="250" spans="1:32" ht="12.75" customHeight="1" x14ac:dyDescent="0.15">
      <c r="A250" t="s">
        <v>341</v>
      </c>
      <c r="F250" t="s">
        <v>123</v>
      </c>
      <c r="G250" t="s">
        <v>342</v>
      </c>
      <c r="H250" s="87">
        <f>'5th Cycle Summary-Final'!D250-VLOOKUP(FinalComparison!$G250,'SB35 Determination Data'!$K$4:$AN$415,H$2,FALSE)</f>
        <v>0</v>
      </c>
      <c r="I250" s="87">
        <f>'5th Cycle Summary-Final'!E250-VLOOKUP(FinalComparison!$G250,'SB35 Determination Data'!$K$4:$AN$415,I$2,FALSE)</f>
        <v>0</v>
      </c>
      <c r="J250" s="87">
        <f>'5th Cycle Summary-Final'!F250-VLOOKUP(FinalComparison!$G250,'SB35 Determination Data'!$K$4:$AN$415,J$2,FALSE)</f>
        <v>0</v>
      </c>
      <c r="K250" s="87">
        <f>'5th Cycle Summary-Final'!G250-VLOOKUP(FinalComparison!$G250,'SB35 Determination Data'!$K$4:$AN$415,K$2,FALSE)</f>
        <v>0</v>
      </c>
      <c r="L250" s="87">
        <f>'5th Cycle Summary-Final'!H250-VLOOKUP(FinalComparison!$G250,'SB35 Determination Data'!$K$4:$AN$415,L$2,FALSE)</f>
        <v>0</v>
      </c>
      <c r="M250" s="87">
        <f>'5th Cycle Summary-Final'!I250-VLOOKUP(FinalComparison!$G250,'SB35 Determination Data'!$K$4:$AN$415,M$2,FALSE)</f>
        <v>0</v>
      </c>
      <c r="N250" s="87"/>
      <c r="O250" s="87"/>
      <c r="P250" s="87">
        <f>'5th Cycle Summary-Final'!J250-VLOOKUP(FinalComparison!$G250,'SB35 Determination Data'!$K$4:$AN$415,P$2,FALSE)</f>
        <v>0</v>
      </c>
      <c r="Q250" s="87">
        <f>'5th Cycle Summary-Final'!K250-VLOOKUP(FinalComparison!$G250,'SB35 Determination Data'!$K$4:$AN$415,Q$2,FALSE)</f>
        <v>0</v>
      </c>
      <c r="R250" s="87">
        <f>'5th Cycle Summary-Final'!L250-VLOOKUP(FinalComparison!$G250,'SB35 Determination Data'!$K$4:$AN$415,R$2,FALSE)</f>
        <v>0</v>
      </c>
      <c r="S250" s="87">
        <f>'5th Cycle Summary-Final'!M250-VLOOKUP(FinalComparison!$G250,'SB35 Determination Data'!$K$4:$AN$415,S$2,FALSE)</f>
        <v>0</v>
      </c>
      <c r="T250" s="87">
        <f>'5th Cycle Summary-Final'!N250-VLOOKUP(FinalComparison!$G250,'SB35 Determination Data'!$K$4:$AN$415,T$2,FALSE)</f>
        <v>0</v>
      </c>
      <c r="U250" s="80"/>
      <c r="V250" s="80"/>
      <c r="W250" s="87">
        <f>'5th Cycle Summary-Final'!O250-VLOOKUP(FinalComparison!$G250,'SB35 Determination Data'!$K$4:$AN$415,W$2,FALSE)</f>
        <v>0</v>
      </c>
      <c r="X250" s="80"/>
      <c r="Y250" s="87">
        <f>'5th Cycle Summary-Final'!P250-VLOOKUP(FinalComparison!$G250,'SB35 Determination Data'!$K$4:$AN$415,Y$2,FALSE)</f>
        <v>0</v>
      </c>
      <c r="Z250" s="87">
        <f>'5th Cycle Summary-Final'!Q250-VLOOKUP(FinalComparison!$G250,'SB35 Determination Data'!$K$4:$AN$415,Z$2,FALSE)</f>
        <v>0</v>
      </c>
      <c r="AA250" s="87">
        <f>'5th Cycle Summary-Final'!R250-VLOOKUP(FinalComparison!$G250,'SB35 Determination Data'!$K$4:$AN$415,AA$2,FALSE)</f>
        <v>0</v>
      </c>
      <c r="AB250" s="87">
        <f>'5th Cycle Summary-Final'!S250-VLOOKUP(FinalComparison!$G250,'SB35 Determination Data'!$K$4:$AN$415,AB$2,FALSE)</f>
        <v>0</v>
      </c>
      <c r="AC250" s="87">
        <f>'5th Cycle Summary-Final'!T250-VLOOKUP(FinalComparison!$G250,'SB35 Determination Data'!$K$4:$AN$415,AC$2,FALSE)</f>
        <v>0</v>
      </c>
      <c r="AD250" s="87">
        <f>'5th Cycle Summary-Final'!U250-VLOOKUP(FinalComparison!$G250,'SB35 Determination Data'!$K$4:$AN$415,AD$2,FALSE)</f>
        <v>0</v>
      </c>
      <c r="AE250" s="87">
        <f>'5th Cycle Summary-Final'!V250-VLOOKUP(FinalComparison!$G250,'SB35 Determination Data'!$K$4:$AN$415,AE$2,FALSE)</f>
        <v>0</v>
      </c>
      <c r="AF250" s="87">
        <f>'5th Cycle Summary-Final'!W250-VLOOKUP(FinalComparison!$G250,'SB35 Determination Data'!$K$4:$AN$415,AF$2,FALSE)</f>
        <v>0</v>
      </c>
    </row>
    <row r="251" spans="1:32" ht="12.75" customHeight="1" x14ac:dyDescent="0.15">
      <c r="A251" t="s">
        <v>341</v>
      </c>
      <c r="F251" t="s">
        <v>123</v>
      </c>
      <c r="G251" t="s">
        <v>343</v>
      </c>
      <c r="H251" s="87">
        <f>'5th Cycle Summary-Final'!D251-VLOOKUP(FinalComparison!$G251,'SB35 Determination Data'!$K$4:$AN$415,H$2,FALSE)</f>
        <v>0</v>
      </c>
      <c r="I251" s="87">
        <f>'5th Cycle Summary-Final'!E251-VLOOKUP(FinalComparison!$G251,'SB35 Determination Data'!$K$4:$AN$415,I$2,FALSE)</f>
        <v>0</v>
      </c>
      <c r="J251" s="87">
        <f>'5th Cycle Summary-Final'!F251-VLOOKUP(FinalComparison!$G251,'SB35 Determination Data'!$K$4:$AN$415,J$2,FALSE)</f>
        <v>0</v>
      </c>
      <c r="K251" s="87">
        <f>'5th Cycle Summary-Final'!G251-VLOOKUP(FinalComparison!$G251,'SB35 Determination Data'!$K$4:$AN$415,K$2,FALSE)</f>
        <v>0</v>
      </c>
      <c r="L251" s="87">
        <f>'5th Cycle Summary-Final'!H251-VLOOKUP(FinalComparison!$G251,'SB35 Determination Data'!$K$4:$AN$415,L$2,FALSE)</f>
        <v>0</v>
      </c>
      <c r="M251" s="87">
        <f>'5th Cycle Summary-Final'!I251-VLOOKUP(FinalComparison!$G251,'SB35 Determination Data'!$K$4:$AN$415,M$2,FALSE)</f>
        <v>0</v>
      </c>
      <c r="N251" s="87"/>
      <c r="O251" s="87"/>
      <c r="P251" s="87">
        <f>'5th Cycle Summary-Final'!J251-VLOOKUP(FinalComparison!$G251,'SB35 Determination Data'!$K$4:$AN$415,P$2,FALSE)</f>
        <v>0</v>
      </c>
      <c r="Q251" s="87">
        <f>'5th Cycle Summary-Final'!K251-VLOOKUP(FinalComparison!$G251,'SB35 Determination Data'!$K$4:$AN$415,Q$2,FALSE)</f>
        <v>0</v>
      </c>
      <c r="R251" s="87">
        <f>'5th Cycle Summary-Final'!L251-VLOOKUP(FinalComparison!$G251,'SB35 Determination Data'!$K$4:$AN$415,R$2,FALSE)</f>
        <v>0</v>
      </c>
      <c r="S251" s="87">
        <f>'5th Cycle Summary-Final'!M251-VLOOKUP(FinalComparison!$G251,'SB35 Determination Data'!$K$4:$AN$415,S$2,FALSE)</f>
        <v>0</v>
      </c>
      <c r="T251" s="87">
        <f>'5th Cycle Summary-Final'!N251-VLOOKUP(FinalComparison!$G251,'SB35 Determination Data'!$K$4:$AN$415,T$2,FALSE)</f>
        <v>0</v>
      </c>
      <c r="U251" s="80"/>
      <c r="V251" s="80"/>
      <c r="W251" s="87">
        <f>'5th Cycle Summary-Final'!O251-VLOOKUP(FinalComparison!$G251,'SB35 Determination Data'!$K$4:$AN$415,W$2,FALSE)</f>
        <v>0</v>
      </c>
      <c r="X251" s="80"/>
      <c r="Y251" s="87">
        <f>'5th Cycle Summary-Final'!P251-VLOOKUP(FinalComparison!$G251,'SB35 Determination Data'!$K$4:$AN$415,Y$2,FALSE)</f>
        <v>0</v>
      </c>
      <c r="Z251" s="87">
        <f>'5th Cycle Summary-Final'!Q251-VLOOKUP(FinalComparison!$G251,'SB35 Determination Data'!$K$4:$AN$415,Z$2,FALSE)</f>
        <v>0</v>
      </c>
      <c r="AA251" s="87">
        <f>'5th Cycle Summary-Final'!R251-VLOOKUP(FinalComparison!$G251,'SB35 Determination Data'!$K$4:$AN$415,AA$2,FALSE)</f>
        <v>0</v>
      </c>
      <c r="AB251" s="87">
        <f>'5th Cycle Summary-Final'!S251-VLOOKUP(FinalComparison!$G251,'SB35 Determination Data'!$K$4:$AN$415,AB$2,FALSE)</f>
        <v>0</v>
      </c>
      <c r="AC251" s="87">
        <f>'5th Cycle Summary-Final'!T251-VLOOKUP(FinalComparison!$G251,'SB35 Determination Data'!$K$4:$AN$415,AC$2,FALSE)</f>
        <v>0</v>
      </c>
      <c r="AD251" s="87">
        <f>'5th Cycle Summary-Final'!U251-VLOOKUP(FinalComparison!$G251,'SB35 Determination Data'!$K$4:$AN$415,AD$2,FALSE)</f>
        <v>0</v>
      </c>
      <c r="AE251" s="87">
        <f>'5th Cycle Summary-Final'!V251-VLOOKUP(FinalComparison!$G251,'SB35 Determination Data'!$K$4:$AN$415,AE$2,FALSE)</f>
        <v>0</v>
      </c>
      <c r="AF251" s="87">
        <f>'5th Cycle Summary-Final'!W251-VLOOKUP(FinalComparison!$G251,'SB35 Determination Data'!$K$4:$AN$415,AF$2,FALSE)</f>
        <v>0</v>
      </c>
    </row>
    <row r="252" spans="1:32" ht="12.75" customHeight="1" x14ac:dyDescent="0.15">
      <c r="A252" t="s">
        <v>341</v>
      </c>
      <c r="F252" t="s">
        <v>123</v>
      </c>
      <c r="G252" t="s">
        <v>344</v>
      </c>
      <c r="H252" s="87">
        <f>'5th Cycle Summary-Final'!D252-VLOOKUP(FinalComparison!$G252,'SB35 Determination Data'!$K$4:$AN$415,H$2,FALSE)</f>
        <v>0</v>
      </c>
      <c r="I252" s="87">
        <f>'5th Cycle Summary-Final'!E252-VLOOKUP(FinalComparison!$G252,'SB35 Determination Data'!$K$4:$AN$415,I$2,FALSE)</f>
        <v>0</v>
      </c>
      <c r="J252" s="87">
        <f>'5th Cycle Summary-Final'!F252-VLOOKUP(FinalComparison!$G252,'SB35 Determination Data'!$K$4:$AN$415,J$2,FALSE)</f>
        <v>0</v>
      </c>
      <c r="K252" s="87">
        <f>'5th Cycle Summary-Final'!G252-VLOOKUP(FinalComparison!$G252,'SB35 Determination Data'!$K$4:$AN$415,K$2,FALSE)</f>
        <v>0</v>
      </c>
      <c r="L252" s="87">
        <f>'5th Cycle Summary-Final'!H252-VLOOKUP(FinalComparison!$G252,'SB35 Determination Data'!$K$4:$AN$415,L$2,FALSE)</f>
        <v>0</v>
      </c>
      <c r="M252" s="87">
        <f>'5th Cycle Summary-Final'!I252-VLOOKUP(FinalComparison!$G252,'SB35 Determination Data'!$K$4:$AN$415,M$2,FALSE)</f>
        <v>0</v>
      </c>
      <c r="N252" s="87"/>
      <c r="O252" s="87"/>
      <c r="P252" s="87">
        <f>'5th Cycle Summary-Final'!J252-VLOOKUP(FinalComparison!$G252,'SB35 Determination Data'!$K$4:$AN$415,P$2,FALSE)</f>
        <v>0</v>
      </c>
      <c r="Q252" s="87">
        <f>'5th Cycle Summary-Final'!K252-VLOOKUP(FinalComparison!$G252,'SB35 Determination Data'!$K$4:$AN$415,Q$2,FALSE)</f>
        <v>0</v>
      </c>
      <c r="R252" s="87">
        <f>'5th Cycle Summary-Final'!L252-VLOOKUP(FinalComparison!$G252,'SB35 Determination Data'!$K$4:$AN$415,R$2,FALSE)</f>
        <v>0</v>
      </c>
      <c r="S252" s="87">
        <f>'5th Cycle Summary-Final'!M252-VLOOKUP(FinalComparison!$G252,'SB35 Determination Data'!$K$4:$AN$415,S$2,FALSE)</f>
        <v>0</v>
      </c>
      <c r="T252" s="87">
        <f>'5th Cycle Summary-Final'!N252-VLOOKUP(FinalComparison!$G252,'SB35 Determination Data'!$K$4:$AN$415,T$2,FALSE)</f>
        <v>0</v>
      </c>
      <c r="U252" s="80"/>
      <c r="V252" s="80"/>
      <c r="W252" s="87">
        <f>'5th Cycle Summary-Final'!O252-VLOOKUP(FinalComparison!$G252,'SB35 Determination Data'!$K$4:$AN$415,W$2,FALSE)</f>
        <v>0</v>
      </c>
      <c r="X252" s="80"/>
      <c r="Y252" s="87">
        <f>'5th Cycle Summary-Final'!P252-VLOOKUP(FinalComparison!$G252,'SB35 Determination Data'!$K$4:$AN$415,Y$2,FALSE)</f>
        <v>0</v>
      </c>
      <c r="Z252" s="87">
        <f>'5th Cycle Summary-Final'!Q252-VLOOKUP(FinalComparison!$G252,'SB35 Determination Data'!$K$4:$AN$415,Z$2,FALSE)</f>
        <v>0</v>
      </c>
      <c r="AA252" s="87">
        <f>'5th Cycle Summary-Final'!R252-VLOOKUP(FinalComparison!$G252,'SB35 Determination Data'!$K$4:$AN$415,AA$2,FALSE)</f>
        <v>0</v>
      </c>
      <c r="AB252" s="87">
        <f>'5th Cycle Summary-Final'!S252-VLOOKUP(FinalComparison!$G252,'SB35 Determination Data'!$K$4:$AN$415,AB$2,FALSE)</f>
        <v>0</v>
      </c>
      <c r="AC252" s="87">
        <f>'5th Cycle Summary-Final'!T252-VLOOKUP(FinalComparison!$G252,'SB35 Determination Data'!$K$4:$AN$415,AC$2,FALSE)</f>
        <v>0</v>
      </c>
      <c r="AD252" s="87">
        <f>'5th Cycle Summary-Final'!U252-VLOOKUP(FinalComparison!$G252,'SB35 Determination Data'!$K$4:$AN$415,AD$2,FALSE)</f>
        <v>0</v>
      </c>
      <c r="AE252" s="87">
        <f>'5th Cycle Summary-Final'!V252-VLOOKUP(FinalComparison!$G252,'SB35 Determination Data'!$K$4:$AN$415,AE$2,FALSE)</f>
        <v>0</v>
      </c>
      <c r="AF252" s="87">
        <f>'5th Cycle Summary-Final'!W252-VLOOKUP(FinalComparison!$G252,'SB35 Determination Data'!$K$4:$AN$415,AF$2,FALSE)</f>
        <v>0</v>
      </c>
    </row>
    <row r="253" spans="1:32" ht="12.75" customHeight="1" x14ac:dyDescent="0.15">
      <c r="A253" t="s">
        <v>341</v>
      </c>
      <c r="F253" t="s">
        <v>123</v>
      </c>
      <c r="G253" t="s">
        <v>345</v>
      </c>
      <c r="H253" s="87">
        <f>'5th Cycle Summary-Final'!D253-VLOOKUP(FinalComparison!$G253,'SB35 Determination Data'!$K$4:$AN$415,H$2,FALSE)</f>
        <v>0</v>
      </c>
      <c r="I253" s="87">
        <f>'5th Cycle Summary-Final'!E253-VLOOKUP(FinalComparison!$G253,'SB35 Determination Data'!$K$4:$AN$415,I$2,FALSE)</f>
        <v>0</v>
      </c>
      <c r="J253" s="87">
        <f>'5th Cycle Summary-Final'!F253-VLOOKUP(FinalComparison!$G253,'SB35 Determination Data'!$K$4:$AN$415,J$2,FALSE)</f>
        <v>0</v>
      </c>
      <c r="K253" s="87">
        <f>'5th Cycle Summary-Final'!G253-VLOOKUP(FinalComparison!$G253,'SB35 Determination Data'!$K$4:$AN$415,K$2,FALSE)</f>
        <v>0</v>
      </c>
      <c r="L253" s="87">
        <f>'5th Cycle Summary-Final'!H253-VLOOKUP(FinalComparison!$G253,'SB35 Determination Data'!$K$4:$AN$415,L$2,FALSE)</f>
        <v>0</v>
      </c>
      <c r="M253" s="87">
        <f>'5th Cycle Summary-Final'!I253-VLOOKUP(FinalComparison!$G253,'SB35 Determination Data'!$K$4:$AN$415,M$2,FALSE)</f>
        <v>0</v>
      </c>
      <c r="N253" s="87"/>
      <c r="O253" s="87"/>
      <c r="P253" s="87">
        <f>'5th Cycle Summary-Final'!J253-VLOOKUP(FinalComparison!$G253,'SB35 Determination Data'!$K$4:$AN$415,P$2,FALSE)</f>
        <v>0</v>
      </c>
      <c r="Q253" s="87">
        <f>'5th Cycle Summary-Final'!K253-VLOOKUP(FinalComparison!$G253,'SB35 Determination Data'!$K$4:$AN$415,Q$2,FALSE)</f>
        <v>0</v>
      </c>
      <c r="R253" s="87">
        <f>'5th Cycle Summary-Final'!L253-VLOOKUP(FinalComparison!$G253,'SB35 Determination Data'!$K$4:$AN$415,R$2,FALSE)</f>
        <v>0</v>
      </c>
      <c r="S253" s="87">
        <f>'5th Cycle Summary-Final'!M253-VLOOKUP(FinalComparison!$G253,'SB35 Determination Data'!$K$4:$AN$415,S$2,FALSE)</f>
        <v>0</v>
      </c>
      <c r="T253" s="87">
        <f>'5th Cycle Summary-Final'!N253-VLOOKUP(FinalComparison!$G253,'SB35 Determination Data'!$K$4:$AN$415,T$2,FALSE)</f>
        <v>0</v>
      </c>
      <c r="U253" s="80"/>
      <c r="V253" s="80"/>
      <c r="W253" s="87">
        <f>'5th Cycle Summary-Final'!O253-VLOOKUP(FinalComparison!$G253,'SB35 Determination Data'!$K$4:$AN$415,W$2,FALSE)</f>
        <v>0</v>
      </c>
      <c r="X253" s="80"/>
      <c r="Y253" s="87">
        <f>'5th Cycle Summary-Final'!P253-VLOOKUP(FinalComparison!$G253,'SB35 Determination Data'!$K$4:$AN$415,Y$2,FALSE)</f>
        <v>0</v>
      </c>
      <c r="Z253" s="87">
        <f>'5th Cycle Summary-Final'!Q253-VLOOKUP(FinalComparison!$G253,'SB35 Determination Data'!$K$4:$AN$415,Z$2,FALSE)</f>
        <v>0</v>
      </c>
      <c r="AA253" s="87">
        <f>'5th Cycle Summary-Final'!R253-VLOOKUP(FinalComparison!$G253,'SB35 Determination Data'!$K$4:$AN$415,AA$2,FALSE)</f>
        <v>0</v>
      </c>
      <c r="AB253" s="87">
        <f>'5th Cycle Summary-Final'!S253-VLOOKUP(FinalComparison!$G253,'SB35 Determination Data'!$K$4:$AN$415,AB$2,FALSE)</f>
        <v>0</v>
      </c>
      <c r="AC253" s="87">
        <f>'5th Cycle Summary-Final'!T253-VLOOKUP(FinalComparison!$G253,'SB35 Determination Data'!$K$4:$AN$415,AC$2,FALSE)</f>
        <v>0</v>
      </c>
      <c r="AD253" s="87">
        <f>'5th Cycle Summary-Final'!U253-VLOOKUP(FinalComparison!$G253,'SB35 Determination Data'!$K$4:$AN$415,AD$2,FALSE)</f>
        <v>0</v>
      </c>
      <c r="AE253" s="87">
        <f>'5th Cycle Summary-Final'!V253-VLOOKUP(FinalComparison!$G253,'SB35 Determination Data'!$K$4:$AN$415,AE$2,FALSE)</f>
        <v>0</v>
      </c>
      <c r="AF253" s="87">
        <f>'5th Cycle Summary-Final'!W253-VLOOKUP(FinalComparison!$G253,'SB35 Determination Data'!$K$4:$AN$415,AF$2,FALSE)</f>
        <v>0</v>
      </c>
    </row>
    <row r="254" spans="1:32" ht="12.75" customHeight="1" x14ac:dyDescent="0.15">
      <c r="A254" t="s">
        <v>341</v>
      </c>
      <c r="F254" t="s">
        <v>123</v>
      </c>
      <c r="G254" t="s">
        <v>346</v>
      </c>
      <c r="H254" s="87">
        <f>'5th Cycle Summary-Final'!D254-VLOOKUP(FinalComparison!$G254,'SB35 Determination Data'!$K$4:$AN$415,H$2,FALSE)</f>
        <v>1</v>
      </c>
      <c r="I254" s="87">
        <f>'5th Cycle Summary-Final'!E254-VLOOKUP(FinalComparison!$G254,'SB35 Determination Data'!$K$4:$AN$415,I$2,FALSE)</f>
        <v>0</v>
      </c>
      <c r="J254" s="87">
        <f>'5th Cycle Summary-Final'!F254-VLOOKUP(FinalComparison!$G254,'SB35 Determination Data'!$K$4:$AN$415,J$2,FALSE)</f>
        <v>0</v>
      </c>
      <c r="K254" s="87">
        <f>'5th Cycle Summary-Final'!G254-VLOOKUP(FinalComparison!$G254,'SB35 Determination Data'!$K$4:$AN$415,K$2,FALSE)</f>
        <v>0</v>
      </c>
      <c r="L254" s="87">
        <f>'5th Cycle Summary-Final'!H254-VLOOKUP(FinalComparison!$G254,'SB35 Determination Data'!$K$4:$AN$415,L$2,FALSE)</f>
        <v>1</v>
      </c>
      <c r="M254" s="87">
        <f>'5th Cycle Summary-Final'!I254-VLOOKUP(FinalComparison!$G254,'SB35 Determination Data'!$K$4:$AN$415,M$2,FALSE)</f>
        <v>-4.2193024649167521E-5</v>
      </c>
      <c r="N254" s="87"/>
      <c r="O254" s="87"/>
      <c r="P254" s="87">
        <f>'5th Cycle Summary-Final'!J254-VLOOKUP(FinalComparison!$G254,'SB35 Determination Data'!$K$4:$AN$415,P$2,FALSE)</f>
        <v>0</v>
      </c>
      <c r="Q254" s="87">
        <f>'5th Cycle Summary-Final'!K254-VLOOKUP(FinalComparison!$G254,'SB35 Determination Data'!$K$4:$AN$415,Q$2,FALSE)</f>
        <v>0</v>
      </c>
      <c r="R254" s="87">
        <f>'5th Cycle Summary-Final'!L254-VLOOKUP(FinalComparison!$G254,'SB35 Determination Data'!$K$4:$AN$415,R$2,FALSE)</f>
        <v>0</v>
      </c>
      <c r="S254" s="87">
        <f>'5th Cycle Summary-Final'!M254-VLOOKUP(FinalComparison!$G254,'SB35 Determination Data'!$K$4:$AN$415,S$2,FALSE)</f>
        <v>0</v>
      </c>
      <c r="T254" s="87">
        <f>'5th Cycle Summary-Final'!N254-VLOOKUP(FinalComparison!$G254,'SB35 Determination Data'!$K$4:$AN$415,T$2,FALSE)</f>
        <v>0</v>
      </c>
      <c r="U254" s="80"/>
      <c r="V254" s="80"/>
      <c r="W254" s="87">
        <f>'5th Cycle Summary-Final'!O254-VLOOKUP(FinalComparison!$G254,'SB35 Determination Data'!$K$4:$AN$415,W$2,FALSE)</f>
        <v>0</v>
      </c>
      <c r="X254" s="80"/>
      <c r="Y254" s="87">
        <f>'5th Cycle Summary-Final'!P254-VLOOKUP(FinalComparison!$G254,'SB35 Determination Data'!$K$4:$AN$415,Y$2,FALSE)</f>
        <v>0</v>
      </c>
      <c r="Z254" s="87">
        <f>'5th Cycle Summary-Final'!Q254-VLOOKUP(FinalComparison!$G254,'SB35 Determination Data'!$K$4:$AN$415,Z$2,FALSE)</f>
        <v>0</v>
      </c>
      <c r="AA254" s="87">
        <f>'5th Cycle Summary-Final'!R254-VLOOKUP(FinalComparison!$G254,'SB35 Determination Data'!$K$4:$AN$415,AA$2,FALSE)</f>
        <v>0</v>
      </c>
      <c r="AB254" s="87">
        <f>'5th Cycle Summary-Final'!S254-VLOOKUP(FinalComparison!$G254,'SB35 Determination Data'!$K$4:$AN$415,AB$2,FALSE)</f>
        <v>0</v>
      </c>
      <c r="AC254" s="87">
        <f>'5th Cycle Summary-Final'!T254-VLOOKUP(FinalComparison!$G254,'SB35 Determination Data'!$K$4:$AN$415,AC$2,FALSE)</f>
        <v>0</v>
      </c>
      <c r="AD254" s="87">
        <f>'5th Cycle Summary-Final'!U254-VLOOKUP(FinalComparison!$G254,'SB35 Determination Data'!$K$4:$AN$415,AD$2,FALSE)</f>
        <v>0</v>
      </c>
      <c r="AE254" s="87">
        <f>'5th Cycle Summary-Final'!V254-VLOOKUP(FinalComparison!$G254,'SB35 Determination Data'!$K$4:$AN$415,AE$2,FALSE)</f>
        <v>0</v>
      </c>
      <c r="AF254" s="87">
        <f>'5th Cycle Summary-Final'!W254-VLOOKUP(FinalComparison!$G254,'SB35 Determination Data'!$K$4:$AN$415,AF$2,FALSE)</f>
        <v>0</v>
      </c>
    </row>
    <row r="255" spans="1:32" ht="12.75" customHeight="1" x14ac:dyDescent="0.15">
      <c r="A255" t="s">
        <v>341</v>
      </c>
      <c r="F255" t="s">
        <v>123</v>
      </c>
      <c r="G255" t="s">
        <v>341</v>
      </c>
      <c r="H255" s="87">
        <f>'5th Cycle Summary-Final'!D255-VLOOKUP(FinalComparison!$G255,'SB35 Determination Data'!$K$4:$AN$415,H$2,FALSE)</f>
        <v>-1795</v>
      </c>
      <c r="I255" s="87">
        <f>'5th Cycle Summary-Final'!E255-VLOOKUP(FinalComparison!$G255,'SB35 Determination Data'!$K$4:$AN$415,I$2,FALSE)</f>
        <v>0</v>
      </c>
      <c r="J255" s="87">
        <f>'5th Cycle Summary-Final'!F255-VLOOKUP(FinalComparison!$G255,'SB35 Determination Data'!$K$4:$AN$415,J$2,FALSE)</f>
        <v>0</v>
      </c>
      <c r="K255" s="87">
        <f>'5th Cycle Summary-Final'!G255-VLOOKUP(FinalComparison!$G255,'SB35 Determination Data'!$K$4:$AN$415,K$2,FALSE)</f>
        <v>0</v>
      </c>
      <c r="L255" s="87">
        <f>'5th Cycle Summary-Final'!H255-VLOOKUP(FinalComparison!$G255,'SB35 Determination Data'!$K$4:$AN$415,L$2,FALSE)</f>
        <v>-1795</v>
      </c>
      <c r="M255" s="87">
        <f>'5th Cycle Summary-Final'!I255-VLOOKUP(FinalComparison!$G255,'SB35 Determination Data'!$K$4:$AN$415,M$2,FALSE)</f>
        <v>2.2713264394819958E-2</v>
      </c>
      <c r="N255" s="87"/>
      <c r="O255" s="87"/>
      <c r="P255" s="87">
        <f>'5th Cycle Summary-Final'!J255-VLOOKUP(FinalComparison!$G255,'SB35 Determination Data'!$K$4:$AN$415,P$2,FALSE)</f>
        <v>-1259</v>
      </c>
      <c r="Q255" s="87">
        <f>'5th Cycle Summary-Final'!K255-VLOOKUP(FinalComparison!$G255,'SB35 Determination Data'!$K$4:$AN$415,Q$2,FALSE)</f>
        <v>-3</v>
      </c>
      <c r="R255" s="87">
        <f>'5th Cycle Summary-Final'!L255-VLOOKUP(FinalComparison!$G255,'SB35 Determination Data'!$K$4:$AN$415,R$2,FALSE)</f>
        <v>0</v>
      </c>
      <c r="S255" s="87">
        <f>'5th Cycle Summary-Final'!M255-VLOOKUP(FinalComparison!$G255,'SB35 Determination Data'!$K$4:$AN$415,S$2,FALSE)</f>
        <v>-3</v>
      </c>
      <c r="T255" s="87">
        <f>'5th Cycle Summary-Final'!N255-VLOOKUP(FinalComparison!$G255,'SB35 Determination Data'!$K$4:$AN$415,T$2,FALSE)</f>
        <v>-1256</v>
      </c>
      <c r="U255" s="80"/>
      <c r="V255" s="80"/>
      <c r="W255" s="87">
        <f>'5th Cycle Summary-Final'!O255-VLOOKUP(FinalComparison!$G255,'SB35 Determination Data'!$K$4:$AN$415,W$2,FALSE)</f>
        <v>5.7519683517053125E-2</v>
      </c>
      <c r="X255" s="80"/>
      <c r="Y255" s="87">
        <f>'5th Cycle Summary-Final'!P255-VLOOKUP(FinalComparison!$G255,'SB35 Determination Data'!$K$4:$AN$415,Y$2,FALSE)</f>
        <v>-1908</v>
      </c>
      <c r="Z255" s="87">
        <f>'5th Cycle Summary-Final'!Q255-VLOOKUP(FinalComparison!$G255,'SB35 Determination Data'!$K$4:$AN$415,Z$2,FALSE)</f>
        <v>-1757</v>
      </c>
      <c r="AA255" s="87">
        <f>'5th Cycle Summary-Final'!R255-VLOOKUP(FinalComparison!$G255,'SB35 Determination Data'!$K$4:$AN$415,AA$2,FALSE)</f>
        <v>-151</v>
      </c>
      <c r="AB255" s="87">
        <f>'5th Cycle Summary-Final'!S255-VLOOKUP(FinalComparison!$G255,'SB35 Determination Data'!$K$4:$AN$415,AB$2,FALSE)</f>
        <v>-0.10655676318326923</v>
      </c>
      <c r="AC255" s="87">
        <f>'5th Cycle Summary-Final'!T255-VLOOKUP(FinalComparison!$G255,'SB35 Determination Data'!$K$4:$AN$415,AC$2,FALSE)</f>
        <v>-5295</v>
      </c>
      <c r="AD255" s="87">
        <f>'5th Cycle Summary-Final'!U255-VLOOKUP(FinalComparison!$G255,'SB35 Determination Data'!$K$4:$AN$415,AD$2,FALSE)</f>
        <v>-1121</v>
      </c>
      <c r="AE255" s="87">
        <f>'5th Cycle Summary-Final'!V255-VLOOKUP(FinalComparison!$G255,'SB35 Determination Data'!$K$4:$AN$415,AE$2,FALSE)</f>
        <v>-4174</v>
      </c>
      <c r="AF255" s="87">
        <f>'5th Cycle Summary-Final'!W255-VLOOKUP(FinalComparison!$G255,'SB35 Determination Data'!$K$4:$AN$415,AF$2,FALSE)</f>
        <v>-1.3569391798494312E-2</v>
      </c>
    </row>
    <row r="256" spans="1:32" ht="12.75" customHeight="1" x14ac:dyDescent="0.15">
      <c r="A256" t="s">
        <v>341</v>
      </c>
      <c r="F256" t="s">
        <v>123</v>
      </c>
      <c r="G256" t="s">
        <v>347</v>
      </c>
      <c r="H256" s="87">
        <f>'5th Cycle Summary-Final'!D256-VLOOKUP(FinalComparison!$G256,'SB35 Determination Data'!$K$4:$AN$415,H$2,FALSE)</f>
        <v>0</v>
      </c>
      <c r="I256" s="87">
        <f>'5th Cycle Summary-Final'!E256-VLOOKUP(FinalComparison!$G256,'SB35 Determination Data'!$K$4:$AN$415,I$2,FALSE)</f>
        <v>-76</v>
      </c>
      <c r="J256" s="87">
        <f>'5th Cycle Summary-Final'!F256-VLOOKUP(FinalComparison!$G256,'SB35 Determination Data'!$K$4:$AN$415,J$2,FALSE)</f>
        <v>-76</v>
      </c>
      <c r="K256" s="87">
        <f>'5th Cycle Summary-Final'!G256-VLOOKUP(FinalComparison!$G256,'SB35 Determination Data'!$K$4:$AN$415,K$2,FALSE)</f>
        <v>0</v>
      </c>
      <c r="L256" s="87">
        <f>'5th Cycle Summary-Final'!H256-VLOOKUP(FinalComparison!$G256,'SB35 Determination Data'!$K$4:$AN$415,L$2,FALSE)</f>
        <v>76</v>
      </c>
      <c r="M256" s="87">
        <f>'5th Cycle Summary-Final'!I256-VLOOKUP(FinalComparison!$G256,'SB35 Determination Data'!$K$4:$AN$415,M$2,FALSE)</f>
        <v>-2.4134645919339472E-2</v>
      </c>
      <c r="N256" s="87"/>
      <c r="O256" s="87"/>
      <c r="P256" s="87">
        <f>'5th Cycle Summary-Final'!J256-VLOOKUP(FinalComparison!$G256,'SB35 Determination Data'!$K$4:$AN$415,P$2,FALSE)</f>
        <v>0</v>
      </c>
      <c r="Q256" s="87">
        <f>'5th Cycle Summary-Final'!K256-VLOOKUP(FinalComparison!$G256,'SB35 Determination Data'!$K$4:$AN$415,Q$2,FALSE)</f>
        <v>-117</v>
      </c>
      <c r="R256" s="87">
        <f>'5th Cycle Summary-Final'!L256-VLOOKUP(FinalComparison!$G256,'SB35 Determination Data'!$K$4:$AN$415,R$2,FALSE)</f>
        <v>-117</v>
      </c>
      <c r="S256" s="87">
        <f>'5th Cycle Summary-Final'!M256-VLOOKUP(FinalComparison!$G256,'SB35 Determination Data'!$K$4:$AN$415,S$2,FALSE)</f>
        <v>0</v>
      </c>
      <c r="T256" s="87">
        <f>'5th Cycle Summary-Final'!N256-VLOOKUP(FinalComparison!$G256,'SB35 Determination Data'!$K$4:$AN$415,T$2,FALSE)</f>
        <v>117</v>
      </c>
      <c r="U256" s="80"/>
      <c r="V256" s="80"/>
      <c r="W256" s="87">
        <f>'5th Cycle Summary-Final'!O256-VLOOKUP(FinalComparison!$G256,'SB35 Determination Data'!$K$4:$AN$415,W$2,FALSE)</f>
        <v>-5.2989130434782608E-2</v>
      </c>
      <c r="X256" s="80"/>
      <c r="Y256" s="87">
        <f>'5th Cycle Summary-Final'!P256-VLOOKUP(FinalComparison!$G256,'SB35 Determination Data'!$K$4:$AN$415,Y$2,FALSE)</f>
        <v>0</v>
      </c>
      <c r="Z256" s="87">
        <f>'5th Cycle Summary-Final'!Q256-VLOOKUP(FinalComparison!$G256,'SB35 Determination Data'!$K$4:$AN$415,Z$2,FALSE)</f>
        <v>-513</v>
      </c>
      <c r="AA256" s="87">
        <f>'5th Cycle Summary-Final'!R256-VLOOKUP(FinalComparison!$G256,'SB35 Determination Data'!$K$4:$AN$415,AA$2,FALSE)</f>
        <v>513</v>
      </c>
      <c r="AB256" s="87">
        <f>'5th Cycle Summary-Final'!S256-VLOOKUP(FinalComparison!$G256,'SB35 Determination Data'!$K$4:$AN$415,AB$2,FALSE)</f>
        <v>-0.19930069930069932</v>
      </c>
      <c r="AC256" s="87">
        <f>'5th Cycle Summary-Final'!T256-VLOOKUP(FinalComparison!$G256,'SB35 Determination Data'!$K$4:$AN$415,AC$2,FALSE)</f>
        <v>0</v>
      </c>
      <c r="AD256" s="87">
        <f>'5th Cycle Summary-Final'!U256-VLOOKUP(FinalComparison!$G256,'SB35 Determination Data'!$K$4:$AN$415,AD$2,FALSE)</f>
        <v>-837</v>
      </c>
      <c r="AE256" s="87">
        <f>'5th Cycle Summary-Final'!V256-VLOOKUP(FinalComparison!$G256,'SB35 Determination Data'!$K$4:$AN$415,AE$2,FALSE)</f>
        <v>837</v>
      </c>
      <c r="AF256" s="87">
        <f>'5th Cycle Summary-Final'!W256-VLOOKUP(FinalComparison!$G256,'SB35 Determination Data'!$K$4:$AN$415,AF$2,FALSE)</f>
        <v>-0.14155251141552511</v>
      </c>
    </row>
    <row r="257" spans="1:32" ht="12.75" customHeight="1" x14ac:dyDescent="0.15">
      <c r="A257" t="s">
        <v>348</v>
      </c>
      <c r="F257" t="s">
        <v>128</v>
      </c>
      <c r="G257" t="s">
        <v>349</v>
      </c>
      <c r="H257" s="87">
        <f>'5th Cycle Summary-Final'!D257-VLOOKUP(FinalComparison!$G257,'SB35 Determination Data'!$K$4:$AN$415,H$2,FALSE)</f>
        <v>359</v>
      </c>
      <c r="I257" s="87">
        <f>'5th Cycle Summary-Final'!E257-VLOOKUP(FinalComparison!$G257,'SB35 Determination Data'!$K$4:$AN$415,I$2,FALSE)</f>
        <v>0</v>
      </c>
      <c r="J257" s="87">
        <f>'5th Cycle Summary-Final'!F257-VLOOKUP(FinalComparison!$G257,'SB35 Determination Data'!$K$4:$AN$415,J$2,FALSE)</f>
        <v>0</v>
      </c>
      <c r="K257" s="87">
        <f>'5th Cycle Summary-Final'!G257-VLOOKUP(FinalComparison!$G257,'SB35 Determination Data'!$K$4:$AN$415,K$2,FALSE)</f>
        <v>0</v>
      </c>
      <c r="L257" s="87">
        <f>'5th Cycle Summary-Final'!H257-VLOOKUP(FinalComparison!$G257,'SB35 Determination Data'!$K$4:$AN$415,L$2,FALSE)</f>
        <v>359</v>
      </c>
      <c r="M257" s="87">
        <f>'5th Cycle Summary-Final'!I257-VLOOKUP(FinalComparison!$G257,'SB35 Determination Data'!$K$4:$AN$415,M$2,FALSE)</f>
        <v>0</v>
      </c>
      <c r="N257" s="87"/>
      <c r="O257" s="87"/>
      <c r="P257" s="87">
        <f>'5th Cycle Summary-Final'!J257-VLOOKUP(FinalComparison!$G257,'SB35 Determination Data'!$K$4:$AN$415,P$2,FALSE)</f>
        <v>329</v>
      </c>
      <c r="Q257" s="87">
        <f>'5th Cycle Summary-Final'!K257-VLOOKUP(FinalComparison!$G257,'SB35 Determination Data'!$K$4:$AN$415,Q$2,FALSE)</f>
        <v>0</v>
      </c>
      <c r="R257" s="87">
        <f>'5th Cycle Summary-Final'!L257-VLOOKUP(FinalComparison!$G257,'SB35 Determination Data'!$K$4:$AN$415,R$2,FALSE)</f>
        <v>0</v>
      </c>
      <c r="S257" s="87">
        <f>'5th Cycle Summary-Final'!M257-VLOOKUP(FinalComparison!$G257,'SB35 Determination Data'!$K$4:$AN$415,S$2,FALSE)</f>
        <v>0</v>
      </c>
      <c r="T257" s="87">
        <f>'5th Cycle Summary-Final'!N257-VLOOKUP(FinalComparison!$G257,'SB35 Determination Data'!$K$4:$AN$415,T$2,FALSE)</f>
        <v>329</v>
      </c>
      <c r="U257" s="80"/>
      <c r="V257" s="80"/>
      <c r="W257" s="87">
        <f>'5th Cycle Summary-Final'!O257-VLOOKUP(FinalComparison!$G257,'SB35 Determination Data'!$K$4:$AN$415,W$2,FALSE)</f>
        <v>0</v>
      </c>
      <c r="X257" s="80"/>
      <c r="Y257" s="87">
        <f>'5th Cycle Summary-Final'!P257-VLOOKUP(FinalComparison!$G257,'SB35 Determination Data'!$K$4:$AN$415,Y$2,FALSE)</f>
        <v>352</v>
      </c>
      <c r="Z257" s="87">
        <f>'5th Cycle Summary-Final'!Q257-VLOOKUP(FinalComparison!$G257,'SB35 Determination Data'!$K$4:$AN$415,Z$2,FALSE)</f>
        <v>-1</v>
      </c>
      <c r="AA257" s="87">
        <f>'5th Cycle Summary-Final'!R257-VLOOKUP(FinalComparison!$G257,'SB35 Determination Data'!$K$4:$AN$415,AA$2,FALSE)</f>
        <v>353</v>
      </c>
      <c r="AB257" s="87">
        <f>'5th Cycle Summary-Final'!S257-VLOOKUP(FinalComparison!$G257,'SB35 Determination Data'!$K$4:$AN$415,AB$2,FALSE)</f>
        <v>-0.23424831617740499</v>
      </c>
      <c r="AC257" s="87">
        <f>'5th Cycle Summary-Final'!T257-VLOOKUP(FinalComparison!$G257,'SB35 Determination Data'!$K$4:$AN$415,AC$2,FALSE)</f>
        <v>694</v>
      </c>
      <c r="AD257" s="87">
        <f>'5th Cycle Summary-Final'!U257-VLOOKUP(FinalComparison!$G257,'SB35 Determination Data'!$K$4:$AN$415,AD$2,FALSE)</f>
        <v>-87</v>
      </c>
      <c r="AE257" s="87">
        <f>'5th Cycle Summary-Final'!V257-VLOOKUP(FinalComparison!$G257,'SB35 Determination Data'!$K$4:$AN$415,AE$2,FALSE)</f>
        <v>781</v>
      </c>
      <c r="AF257" s="87">
        <f>'5th Cycle Summary-Final'!W257-VLOOKUP(FinalComparison!$G257,'SB35 Determination Data'!$K$4:$AN$415,AF$2,FALSE)</f>
        <v>-0.52868728356632477</v>
      </c>
    </row>
    <row r="258" spans="1:32" ht="12.75" customHeight="1" x14ac:dyDescent="0.15">
      <c r="A258" t="s">
        <v>348</v>
      </c>
      <c r="F258" t="s">
        <v>128</v>
      </c>
      <c r="G258" t="s">
        <v>351</v>
      </c>
      <c r="H258" s="87">
        <f>'5th Cycle Summary-Final'!D258-VLOOKUP(FinalComparison!$G258,'SB35 Determination Data'!$K$4:$AN$415,H$2,FALSE)</f>
        <v>-188</v>
      </c>
      <c r="I258" s="87">
        <f>'5th Cycle Summary-Final'!E258-VLOOKUP(FinalComparison!$G258,'SB35 Determination Data'!$K$4:$AN$415,I$2,FALSE)</f>
        <v>0</v>
      </c>
      <c r="J258" s="87">
        <f>'5th Cycle Summary-Final'!F258-VLOOKUP(FinalComparison!$G258,'SB35 Determination Data'!$K$4:$AN$415,J$2,FALSE)</f>
        <v>0</v>
      </c>
      <c r="K258" s="87">
        <f>'5th Cycle Summary-Final'!G258-VLOOKUP(FinalComparison!$G258,'SB35 Determination Data'!$K$4:$AN$415,K$2,FALSE)</f>
        <v>0</v>
      </c>
      <c r="L258" s="87">
        <f>'5th Cycle Summary-Final'!H258-VLOOKUP(FinalComparison!$G258,'SB35 Determination Data'!$K$4:$AN$415,L$2,FALSE)</f>
        <v>-188</v>
      </c>
      <c r="M258" s="87">
        <f>'5th Cycle Summary-Final'!I258-VLOOKUP(FinalComparison!$G258,'SB35 Determination Data'!$K$4:$AN$415,M$2,FALSE)</f>
        <v>0</v>
      </c>
      <c r="N258" s="87"/>
      <c r="O258" s="87"/>
      <c r="P258" s="87">
        <f>'5th Cycle Summary-Final'!J258-VLOOKUP(FinalComparison!$G258,'SB35 Determination Data'!$K$4:$AN$415,P$2,FALSE)</f>
        <v>-114</v>
      </c>
      <c r="Q258" s="87">
        <f>'5th Cycle Summary-Final'!K258-VLOOKUP(FinalComparison!$G258,'SB35 Determination Data'!$K$4:$AN$415,Q$2,FALSE)</f>
        <v>0</v>
      </c>
      <c r="R258" s="87">
        <f>'5th Cycle Summary-Final'!L258-VLOOKUP(FinalComparison!$G258,'SB35 Determination Data'!$K$4:$AN$415,R$2,FALSE)</f>
        <v>0</v>
      </c>
      <c r="S258" s="87">
        <f>'5th Cycle Summary-Final'!M258-VLOOKUP(FinalComparison!$G258,'SB35 Determination Data'!$K$4:$AN$415,S$2,FALSE)</f>
        <v>0</v>
      </c>
      <c r="T258" s="87">
        <f>'5th Cycle Summary-Final'!N258-VLOOKUP(FinalComparison!$G258,'SB35 Determination Data'!$K$4:$AN$415,T$2,FALSE)</f>
        <v>-114</v>
      </c>
      <c r="U258" s="80"/>
      <c r="V258" s="80"/>
      <c r="W258" s="87">
        <f>'5th Cycle Summary-Final'!O258-VLOOKUP(FinalComparison!$G258,'SB35 Determination Data'!$K$4:$AN$415,W$2,FALSE)</f>
        <v>0</v>
      </c>
      <c r="X258" s="80"/>
      <c r="Y258" s="87">
        <f>'5th Cycle Summary-Final'!P258-VLOOKUP(FinalComparison!$G258,'SB35 Determination Data'!$K$4:$AN$415,Y$2,FALSE)</f>
        <v>-156</v>
      </c>
      <c r="Z258" s="87">
        <f>'5th Cycle Summary-Final'!Q258-VLOOKUP(FinalComparison!$G258,'SB35 Determination Data'!$K$4:$AN$415,Z$2,FALSE)</f>
        <v>-1</v>
      </c>
      <c r="AA258" s="87">
        <f>'5th Cycle Summary-Final'!R258-VLOOKUP(FinalComparison!$G258,'SB35 Determination Data'!$K$4:$AN$415,AA$2,FALSE)</f>
        <v>-155</v>
      </c>
      <c r="AB258" s="87">
        <f>'5th Cycle Summary-Final'!S258-VLOOKUP(FinalComparison!$G258,'SB35 Determination Data'!$K$4:$AN$415,AB$2,FALSE)</f>
        <v>0.23170731707317074</v>
      </c>
      <c r="AC258" s="87">
        <f>'5th Cycle Summary-Final'!T258-VLOOKUP(FinalComparison!$G258,'SB35 Determination Data'!$K$4:$AN$415,AC$2,FALSE)</f>
        <v>-338</v>
      </c>
      <c r="AD258" s="87">
        <f>'5th Cycle Summary-Final'!U258-VLOOKUP(FinalComparison!$G258,'SB35 Determination Data'!$K$4:$AN$415,AD$2,FALSE)</f>
        <v>-334</v>
      </c>
      <c r="AE258" s="87">
        <f>'5th Cycle Summary-Final'!V258-VLOOKUP(FinalComparison!$G258,'SB35 Determination Data'!$K$4:$AN$415,AE$2,FALSE)</f>
        <v>-4</v>
      </c>
      <c r="AF258" s="87">
        <f>'5th Cycle Summary-Final'!W258-VLOOKUP(FinalComparison!$G258,'SB35 Determination Data'!$K$4:$AN$415,AF$2,FALSE)</f>
        <v>1.1267605633802802E-2</v>
      </c>
    </row>
    <row r="259" spans="1:32" ht="12.75" customHeight="1" x14ac:dyDescent="0.15">
      <c r="A259" t="s">
        <v>352</v>
      </c>
      <c r="F259" t="s">
        <v>144</v>
      </c>
      <c r="G259" t="s">
        <v>353</v>
      </c>
      <c r="H259" s="87">
        <f>'5th Cycle Summary-Final'!D259-VLOOKUP(FinalComparison!$G259,'SB35 Determination Data'!$K$4:$AN$415,H$2,FALSE)</f>
        <v>0</v>
      </c>
      <c r="I259" s="87">
        <f>'5th Cycle Summary-Final'!E259-VLOOKUP(FinalComparison!$G259,'SB35 Determination Data'!$K$4:$AN$415,I$2,FALSE)</f>
        <v>0</v>
      </c>
      <c r="J259" s="87">
        <f>'5th Cycle Summary-Final'!F259-VLOOKUP(FinalComparison!$G259,'SB35 Determination Data'!$K$4:$AN$415,J$2,FALSE)</f>
        <v>0</v>
      </c>
      <c r="K259" s="87">
        <f>'5th Cycle Summary-Final'!G259-VLOOKUP(FinalComparison!$G259,'SB35 Determination Data'!$K$4:$AN$415,K$2,FALSE)</f>
        <v>0</v>
      </c>
      <c r="L259" s="87">
        <f>'5th Cycle Summary-Final'!H259-VLOOKUP(FinalComparison!$G259,'SB35 Determination Data'!$K$4:$AN$415,L$2,FALSE)</f>
        <v>0</v>
      </c>
      <c r="M259" s="87">
        <f>'5th Cycle Summary-Final'!I259-VLOOKUP(FinalComparison!$G259,'SB35 Determination Data'!$K$4:$AN$415,M$2,FALSE)</f>
        <v>0</v>
      </c>
      <c r="N259" s="87"/>
      <c r="O259" s="87"/>
      <c r="P259" s="87">
        <f>'5th Cycle Summary-Final'!J259-VLOOKUP(FinalComparison!$G259,'SB35 Determination Data'!$K$4:$AN$415,P$2,FALSE)</f>
        <v>0</v>
      </c>
      <c r="Q259" s="87">
        <f>'5th Cycle Summary-Final'!K259-VLOOKUP(FinalComparison!$G259,'SB35 Determination Data'!$K$4:$AN$415,Q$2,FALSE)</f>
        <v>0</v>
      </c>
      <c r="R259" s="87">
        <f>'5th Cycle Summary-Final'!L259-VLOOKUP(FinalComparison!$G259,'SB35 Determination Data'!$K$4:$AN$415,R$2,FALSE)</f>
        <v>0</v>
      </c>
      <c r="S259" s="87">
        <f>'5th Cycle Summary-Final'!M259-VLOOKUP(FinalComparison!$G259,'SB35 Determination Data'!$K$4:$AN$415,S$2,FALSE)</f>
        <v>0</v>
      </c>
      <c r="T259" s="87">
        <f>'5th Cycle Summary-Final'!N259-VLOOKUP(FinalComparison!$G259,'SB35 Determination Data'!$K$4:$AN$415,T$2,FALSE)</f>
        <v>0</v>
      </c>
      <c r="U259" s="80"/>
      <c r="V259" s="80"/>
      <c r="W259" s="87">
        <f>'5th Cycle Summary-Final'!O259-VLOOKUP(FinalComparison!$G259,'SB35 Determination Data'!$K$4:$AN$415,W$2,FALSE)</f>
        <v>0</v>
      </c>
      <c r="X259" s="80"/>
      <c r="Y259" s="87">
        <f>'5th Cycle Summary-Final'!P259-VLOOKUP(FinalComparison!$G259,'SB35 Determination Data'!$K$4:$AN$415,Y$2,FALSE)</f>
        <v>0</v>
      </c>
      <c r="Z259" s="87">
        <f>'5th Cycle Summary-Final'!Q259-VLOOKUP(FinalComparison!$G259,'SB35 Determination Data'!$K$4:$AN$415,Z$2,FALSE)</f>
        <v>0</v>
      </c>
      <c r="AA259" s="87">
        <f>'5th Cycle Summary-Final'!R259-VLOOKUP(FinalComparison!$G259,'SB35 Determination Data'!$K$4:$AN$415,AA$2,FALSE)</f>
        <v>0</v>
      </c>
      <c r="AB259" s="87">
        <f>'5th Cycle Summary-Final'!S259-VLOOKUP(FinalComparison!$G259,'SB35 Determination Data'!$K$4:$AN$415,AB$2,FALSE)</f>
        <v>0</v>
      </c>
      <c r="AC259" s="87">
        <f>'5th Cycle Summary-Final'!T259-VLOOKUP(FinalComparison!$G259,'SB35 Determination Data'!$K$4:$AN$415,AC$2,FALSE)</f>
        <v>0</v>
      </c>
      <c r="AD259" s="87">
        <f>'5th Cycle Summary-Final'!U259-VLOOKUP(FinalComparison!$G259,'SB35 Determination Data'!$K$4:$AN$415,AD$2,FALSE)</f>
        <v>0</v>
      </c>
      <c r="AE259" s="87">
        <f>'5th Cycle Summary-Final'!V259-VLOOKUP(FinalComparison!$G259,'SB35 Determination Data'!$K$4:$AN$415,AE$2,FALSE)</f>
        <v>0</v>
      </c>
      <c r="AF259" s="87">
        <f>'5th Cycle Summary-Final'!W259-VLOOKUP(FinalComparison!$G259,'SB35 Determination Data'!$K$4:$AN$415,AF$2,FALSE)</f>
        <v>0</v>
      </c>
    </row>
    <row r="260" spans="1:32" ht="12.75" customHeight="1" x14ac:dyDescent="0.15">
      <c r="A260" t="s">
        <v>352</v>
      </c>
      <c r="F260" t="s">
        <v>144</v>
      </c>
      <c r="G260" t="s">
        <v>354</v>
      </c>
      <c r="H260" s="87">
        <f>'5th Cycle Summary-Final'!D260-VLOOKUP(FinalComparison!$G260,'SB35 Determination Data'!$K$4:$AN$415,H$2,FALSE)</f>
        <v>0</v>
      </c>
      <c r="I260" s="87">
        <f>'5th Cycle Summary-Final'!E260-VLOOKUP(FinalComparison!$G260,'SB35 Determination Data'!$K$4:$AN$415,I$2,FALSE)</f>
        <v>0</v>
      </c>
      <c r="J260" s="87">
        <f>'5th Cycle Summary-Final'!F260-VLOOKUP(FinalComparison!$G260,'SB35 Determination Data'!$K$4:$AN$415,J$2,FALSE)</f>
        <v>0</v>
      </c>
      <c r="K260" s="87">
        <f>'5th Cycle Summary-Final'!G260-VLOOKUP(FinalComparison!$G260,'SB35 Determination Data'!$K$4:$AN$415,K$2,FALSE)</f>
        <v>0</v>
      </c>
      <c r="L260" s="87">
        <f>'5th Cycle Summary-Final'!H260-VLOOKUP(FinalComparison!$G260,'SB35 Determination Data'!$K$4:$AN$415,L$2,FALSE)</f>
        <v>0</v>
      </c>
      <c r="M260" s="87">
        <f>'5th Cycle Summary-Final'!I260-VLOOKUP(FinalComparison!$G260,'SB35 Determination Data'!$K$4:$AN$415,M$2,FALSE)</f>
        <v>0</v>
      </c>
      <c r="N260" s="87"/>
      <c r="O260" s="87"/>
      <c r="P260" s="87">
        <f>'5th Cycle Summary-Final'!J260-VLOOKUP(FinalComparison!$G260,'SB35 Determination Data'!$K$4:$AN$415,P$2,FALSE)</f>
        <v>0</v>
      </c>
      <c r="Q260" s="87">
        <f>'5th Cycle Summary-Final'!K260-VLOOKUP(FinalComparison!$G260,'SB35 Determination Data'!$K$4:$AN$415,Q$2,FALSE)</f>
        <v>0</v>
      </c>
      <c r="R260" s="87">
        <f>'5th Cycle Summary-Final'!L260-VLOOKUP(FinalComparison!$G260,'SB35 Determination Data'!$K$4:$AN$415,R$2,FALSE)</f>
        <v>0</v>
      </c>
      <c r="S260" s="87">
        <f>'5th Cycle Summary-Final'!M260-VLOOKUP(FinalComparison!$G260,'SB35 Determination Data'!$K$4:$AN$415,S$2,FALSE)</f>
        <v>0</v>
      </c>
      <c r="T260" s="87">
        <f>'5th Cycle Summary-Final'!N260-VLOOKUP(FinalComparison!$G260,'SB35 Determination Data'!$K$4:$AN$415,T$2,FALSE)</f>
        <v>0</v>
      </c>
      <c r="U260" s="80"/>
      <c r="V260" s="80"/>
      <c r="W260" s="87">
        <f>'5th Cycle Summary-Final'!O260-VLOOKUP(FinalComparison!$G260,'SB35 Determination Data'!$K$4:$AN$415,W$2,FALSE)</f>
        <v>0</v>
      </c>
      <c r="X260" s="80"/>
      <c r="Y260" s="87">
        <f>'5th Cycle Summary-Final'!P260-VLOOKUP(FinalComparison!$G260,'SB35 Determination Data'!$K$4:$AN$415,Y$2,FALSE)</f>
        <v>0</v>
      </c>
      <c r="Z260" s="87">
        <f>'5th Cycle Summary-Final'!Q260-VLOOKUP(FinalComparison!$G260,'SB35 Determination Data'!$K$4:$AN$415,Z$2,FALSE)</f>
        <v>0</v>
      </c>
      <c r="AA260" s="87">
        <f>'5th Cycle Summary-Final'!R260-VLOOKUP(FinalComparison!$G260,'SB35 Determination Data'!$K$4:$AN$415,AA$2,FALSE)</f>
        <v>0</v>
      </c>
      <c r="AB260" s="87">
        <f>'5th Cycle Summary-Final'!S260-VLOOKUP(FinalComparison!$G260,'SB35 Determination Data'!$K$4:$AN$415,AB$2,FALSE)</f>
        <v>0</v>
      </c>
      <c r="AC260" s="87">
        <f>'5th Cycle Summary-Final'!T260-VLOOKUP(FinalComparison!$G260,'SB35 Determination Data'!$K$4:$AN$415,AC$2,FALSE)</f>
        <v>0</v>
      </c>
      <c r="AD260" s="87">
        <f>'5th Cycle Summary-Final'!U260-VLOOKUP(FinalComparison!$G260,'SB35 Determination Data'!$K$4:$AN$415,AD$2,FALSE)</f>
        <v>0</v>
      </c>
      <c r="AE260" s="87">
        <f>'5th Cycle Summary-Final'!V260-VLOOKUP(FinalComparison!$G260,'SB35 Determination Data'!$K$4:$AN$415,AE$2,FALSE)</f>
        <v>0</v>
      </c>
      <c r="AF260" s="87">
        <f>'5th Cycle Summary-Final'!W260-VLOOKUP(FinalComparison!$G260,'SB35 Determination Data'!$K$4:$AN$415,AF$2,FALSE)</f>
        <v>0</v>
      </c>
    </row>
    <row r="261" spans="1:32" ht="12.75" customHeight="1" x14ac:dyDescent="0.15">
      <c r="A261" t="s">
        <v>352</v>
      </c>
      <c r="F261" t="s">
        <v>144</v>
      </c>
      <c r="G261" t="s">
        <v>355</v>
      </c>
      <c r="H261" s="87">
        <f>'5th Cycle Summary-Final'!D261-VLOOKUP(FinalComparison!$G261,'SB35 Determination Data'!$K$4:$AN$415,H$2,FALSE)</f>
        <v>32</v>
      </c>
      <c r="I261" s="87">
        <f>'5th Cycle Summary-Final'!E261-VLOOKUP(FinalComparison!$G261,'SB35 Determination Data'!$K$4:$AN$415,I$2,FALSE)</f>
        <v>0</v>
      </c>
      <c r="J261" s="87">
        <f>'5th Cycle Summary-Final'!F261-VLOOKUP(FinalComparison!$G261,'SB35 Determination Data'!$K$4:$AN$415,J$2,FALSE)</f>
        <v>0</v>
      </c>
      <c r="K261" s="87">
        <f>'5th Cycle Summary-Final'!G261-VLOOKUP(FinalComparison!$G261,'SB35 Determination Data'!$K$4:$AN$415,K$2,FALSE)</f>
        <v>0</v>
      </c>
      <c r="L261" s="87">
        <f>'5th Cycle Summary-Final'!H261-VLOOKUP(FinalComparison!$G261,'SB35 Determination Data'!$K$4:$AN$415,L$2,FALSE)</f>
        <v>32</v>
      </c>
      <c r="M261" s="87">
        <f>'5th Cycle Summary-Final'!I261-VLOOKUP(FinalComparison!$G261,'SB35 Determination Data'!$K$4:$AN$415,M$2,FALSE)</f>
        <v>-8.268369848776852E-3</v>
      </c>
      <c r="N261" s="87"/>
      <c r="O261" s="87"/>
      <c r="P261" s="87">
        <f>'5th Cycle Summary-Final'!J261-VLOOKUP(FinalComparison!$G261,'SB35 Determination Data'!$K$4:$AN$415,P$2,FALSE)</f>
        <v>35</v>
      </c>
      <c r="Q261" s="87">
        <f>'5th Cycle Summary-Final'!K261-VLOOKUP(FinalComparison!$G261,'SB35 Determination Data'!$K$4:$AN$415,Q$2,FALSE)</f>
        <v>-203</v>
      </c>
      <c r="R261" s="87">
        <f>'5th Cycle Summary-Final'!L261-VLOOKUP(FinalComparison!$G261,'SB35 Determination Data'!$K$4:$AN$415,R$2,FALSE)</f>
        <v>-203</v>
      </c>
      <c r="S261" s="87">
        <f>'5th Cycle Summary-Final'!M261-VLOOKUP(FinalComparison!$G261,'SB35 Determination Data'!$K$4:$AN$415,S$2,FALSE)</f>
        <v>0</v>
      </c>
      <c r="T261" s="87">
        <f>'5th Cycle Summary-Final'!N261-VLOOKUP(FinalComparison!$G261,'SB35 Determination Data'!$K$4:$AN$415,T$2,FALSE)</f>
        <v>238</v>
      </c>
      <c r="U261" s="80"/>
      <c r="V261" s="80"/>
      <c r="W261" s="87">
        <f>'5th Cycle Summary-Final'!O261-VLOOKUP(FinalComparison!$G261,'SB35 Determination Data'!$K$4:$AN$415,W$2,FALSE)</f>
        <v>-0.42468619246861927</v>
      </c>
      <c r="X261" s="80"/>
      <c r="Y261" s="87">
        <f>'5th Cycle Summary-Final'!P261-VLOOKUP(FinalComparison!$G261,'SB35 Determination Data'!$K$4:$AN$415,Y$2,FALSE)</f>
        <v>48</v>
      </c>
      <c r="Z261" s="87">
        <f>'5th Cycle Summary-Final'!Q261-VLOOKUP(FinalComparison!$G261,'SB35 Determination Data'!$K$4:$AN$415,Z$2,FALSE)</f>
        <v>0</v>
      </c>
      <c r="AA261" s="87">
        <f>'5th Cycle Summary-Final'!R261-VLOOKUP(FinalComparison!$G261,'SB35 Determination Data'!$K$4:$AN$415,AA$2,FALSE)</f>
        <v>48</v>
      </c>
      <c r="AB261" s="87">
        <f>'5th Cycle Summary-Final'!S261-VLOOKUP(FinalComparison!$G261,'SB35 Determination Data'!$K$4:$AN$415,AB$2,FALSE)</f>
        <v>0</v>
      </c>
      <c r="AC261" s="87">
        <f>'5th Cycle Summary-Final'!T261-VLOOKUP(FinalComparison!$G261,'SB35 Determination Data'!$K$4:$AN$415,AC$2,FALSE)</f>
        <v>-343</v>
      </c>
      <c r="AD261" s="87">
        <f>'5th Cycle Summary-Final'!U261-VLOOKUP(FinalComparison!$G261,'SB35 Determination Data'!$K$4:$AN$415,AD$2,FALSE)</f>
        <v>-370</v>
      </c>
      <c r="AE261" s="87">
        <f>'5th Cycle Summary-Final'!V261-VLOOKUP(FinalComparison!$G261,'SB35 Determination Data'!$K$4:$AN$415,AE$2,FALSE)</f>
        <v>0</v>
      </c>
      <c r="AF261" s="87">
        <f>'5th Cycle Summary-Final'!W261-VLOOKUP(FinalComparison!$G261,'SB35 Determination Data'!$K$4:$AN$415,AF$2,FALSE)</f>
        <v>0.1454581832733095</v>
      </c>
    </row>
    <row r="262" spans="1:32" ht="12.75" customHeight="1" x14ac:dyDescent="0.15">
      <c r="A262" t="s">
        <v>352</v>
      </c>
      <c r="F262" t="s">
        <v>144</v>
      </c>
      <c r="G262" t="s">
        <v>356</v>
      </c>
      <c r="H262" s="87">
        <f>'5th Cycle Summary-Final'!D262-VLOOKUP(FinalComparison!$G262,'SB35 Determination Data'!$K$4:$AN$415,H$2,FALSE)</f>
        <v>0</v>
      </c>
      <c r="I262" s="87">
        <f>'5th Cycle Summary-Final'!E262-VLOOKUP(FinalComparison!$G262,'SB35 Determination Data'!$K$4:$AN$415,I$2,FALSE)</f>
        <v>0</v>
      </c>
      <c r="J262" s="87">
        <f>'5th Cycle Summary-Final'!F262-VLOOKUP(FinalComparison!$G262,'SB35 Determination Data'!$K$4:$AN$415,J$2,FALSE)</f>
        <v>0</v>
      </c>
      <c r="K262" s="87">
        <f>'5th Cycle Summary-Final'!G262-VLOOKUP(FinalComparison!$G262,'SB35 Determination Data'!$K$4:$AN$415,K$2,FALSE)</f>
        <v>0</v>
      </c>
      <c r="L262" s="87">
        <f>'5th Cycle Summary-Final'!H262-VLOOKUP(FinalComparison!$G262,'SB35 Determination Data'!$K$4:$AN$415,L$2,FALSE)</f>
        <v>0</v>
      </c>
      <c r="M262" s="87">
        <f>'5th Cycle Summary-Final'!I262-VLOOKUP(FinalComparison!$G262,'SB35 Determination Data'!$K$4:$AN$415,M$2,FALSE)</f>
        <v>0</v>
      </c>
      <c r="N262" s="87"/>
      <c r="O262" s="87"/>
      <c r="P262" s="87">
        <f>'5th Cycle Summary-Final'!J262-VLOOKUP(FinalComparison!$G262,'SB35 Determination Data'!$K$4:$AN$415,P$2,FALSE)</f>
        <v>0</v>
      </c>
      <c r="Q262" s="87">
        <f>'5th Cycle Summary-Final'!K262-VLOOKUP(FinalComparison!$G262,'SB35 Determination Data'!$K$4:$AN$415,Q$2,FALSE)</f>
        <v>0</v>
      </c>
      <c r="R262" s="87">
        <f>'5th Cycle Summary-Final'!L262-VLOOKUP(FinalComparison!$G262,'SB35 Determination Data'!$K$4:$AN$415,R$2,FALSE)</f>
        <v>0</v>
      </c>
      <c r="S262" s="87">
        <f>'5th Cycle Summary-Final'!M262-VLOOKUP(FinalComparison!$G262,'SB35 Determination Data'!$K$4:$AN$415,S$2,FALSE)</f>
        <v>0</v>
      </c>
      <c r="T262" s="87">
        <f>'5th Cycle Summary-Final'!N262-VLOOKUP(FinalComparison!$G262,'SB35 Determination Data'!$K$4:$AN$415,T$2,FALSE)</f>
        <v>0</v>
      </c>
      <c r="U262" s="80"/>
      <c r="V262" s="80"/>
      <c r="W262" s="87">
        <f>'5th Cycle Summary-Final'!O262-VLOOKUP(FinalComparison!$G262,'SB35 Determination Data'!$K$4:$AN$415,W$2,FALSE)</f>
        <v>0</v>
      </c>
      <c r="X262" s="80"/>
      <c r="Y262" s="87">
        <f>'5th Cycle Summary-Final'!P262-VLOOKUP(FinalComparison!$G262,'SB35 Determination Data'!$K$4:$AN$415,Y$2,FALSE)</f>
        <v>0</v>
      </c>
      <c r="Z262" s="87">
        <f>'5th Cycle Summary-Final'!Q262-VLOOKUP(FinalComparison!$G262,'SB35 Determination Data'!$K$4:$AN$415,Z$2,FALSE)</f>
        <v>0</v>
      </c>
      <c r="AA262" s="87">
        <f>'5th Cycle Summary-Final'!R262-VLOOKUP(FinalComparison!$G262,'SB35 Determination Data'!$K$4:$AN$415,AA$2,FALSE)</f>
        <v>0</v>
      </c>
      <c r="AB262" s="87">
        <f>'5th Cycle Summary-Final'!S262-VLOOKUP(FinalComparison!$G262,'SB35 Determination Data'!$K$4:$AN$415,AB$2,FALSE)</f>
        <v>0</v>
      </c>
      <c r="AC262" s="87">
        <f>'5th Cycle Summary-Final'!T262-VLOOKUP(FinalComparison!$G262,'SB35 Determination Data'!$K$4:$AN$415,AC$2,FALSE)</f>
        <v>0</v>
      </c>
      <c r="AD262" s="87">
        <f>'5th Cycle Summary-Final'!U262-VLOOKUP(FinalComparison!$G262,'SB35 Determination Data'!$K$4:$AN$415,AD$2,FALSE)</f>
        <v>0</v>
      </c>
      <c r="AE262" s="87">
        <f>'5th Cycle Summary-Final'!V262-VLOOKUP(FinalComparison!$G262,'SB35 Determination Data'!$K$4:$AN$415,AE$2,FALSE)</f>
        <v>0</v>
      </c>
      <c r="AF262" s="87">
        <f>'5th Cycle Summary-Final'!W262-VLOOKUP(FinalComparison!$G262,'SB35 Determination Data'!$K$4:$AN$415,AF$2,FALSE)</f>
        <v>0</v>
      </c>
    </row>
    <row r="263" spans="1:32" ht="12.75" customHeight="1" x14ac:dyDescent="0.15">
      <c r="A263" t="s">
        <v>352</v>
      </c>
      <c r="F263" t="s">
        <v>144</v>
      </c>
      <c r="G263" t="s">
        <v>358</v>
      </c>
      <c r="H263" s="87">
        <f>'5th Cycle Summary-Final'!D263-VLOOKUP(FinalComparison!$G263,'SB35 Determination Data'!$K$4:$AN$415,H$2,FALSE)</f>
        <v>0</v>
      </c>
      <c r="I263" s="87">
        <f>'5th Cycle Summary-Final'!E263-VLOOKUP(FinalComparison!$G263,'SB35 Determination Data'!$K$4:$AN$415,I$2,FALSE)</f>
        <v>0</v>
      </c>
      <c r="J263" s="87">
        <f>'5th Cycle Summary-Final'!F263-VLOOKUP(FinalComparison!$G263,'SB35 Determination Data'!$K$4:$AN$415,J$2,FALSE)</f>
        <v>0</v>
      </c>
      <c r="K263" s="87">
        <f>'5th Cycle Summary-Final'!G263-VLOOKUP(FinalComparison!$G263,'SB35 Determination Data'!$K$4:$AN$415,K$2,FALSE)</f>
        <v>0</v>
      </c>
      <c r="L263" s="87">
        <f>'5th Cycle Summary-Final'!H263-VLOOKUP(FinalComparison!$G263,'SB35 Determination Data'!$K$4:$AN$415,L$2,FALSE)</f>
        <v>0</v>
      </c>
      <c r="M263" s="87">
        <f>'5th Cycle Summary-Final'!I263-VLOOKUP(FinalComparison!$G263,'SB35 Determination Data'!$K$4:$AN$415,M$2,FALSE)</f>
        <v>0</v>
      </c>
      <c r="N263" s="87"/>
      <c r="O263" s="87"/>
      <c r="P263" s="87">
        <f>'5th Cycle Summary-Final'!J263-VLOOKUP(FinalComparison!$G263,'SB35 Determination Data'!$K$4:$AN$415,P$2,FALSE)</f>
        <v>0</v>
      </c>
      <c r="Q263" s="87">
        <f>'5th Cycle Summary-Final'!K263-VLOOKUP(FinalComparison!$G263,'SB35 Determination Data'!$K$4:$AN$415,Q$2,FALSE)</f>
        <v>0</v>
      </c>
      <c r="R263" s="87">
        <f>'5th Cycle Summary-Final'!L263-VLOOKUP(FinalComparison!$G263,'SB35 Determination Data'!$K$4:$AN$415,R$2,FALSE)</f>
        <v>0</v>
      </c>
      <c r="S263" s="87">
        <f>'5th Cycle Summary-Final'!M263-VLOOKUP(FinalComparison!$G263,'SB35 Determination Data'!$K$4:$AN$415,S$2,FALSE)</f>
        <v>0</v>
      </c>
      <c r="T263" s="87">
        <f>'5th Cycle Summary-Final'!N263-VLOOKUP(FinalComparison!$G263,'SB35 Determination Data'!$K$4:$AN$415,T$2,FALSE)</f>
        <v>0</v>
      </c>
      <c r="U263" s="80"/>
      <c r="V263" s="80"/>
      <c r="W263" s="87">
        <f>'5th Cycle Summary-Final'!O263-VLOOKUP(FinalComparison!$G263,'SB35 Determination Data'!$K$4:$AN$415,W$2,FALSE)</f>
        <v>0</v>
      </c>
      <c r="X263" s="80"/>
      <c r="Y263" s="87">
        <f>'5th Cycle Summary-Final'!P263-VLOOKUP(FinalComparison!$G263,'SB35 Determination Data'!$K$4:$AN$415,Y$2,FALSE)</f>
        <v>0</v>
      </c>
      <c r="Z263" s="87">
        <f>'5th Cycle Summary-Final'!Q263-VLOOKUP(FinalComparison!$G263,'SB35 Determination Data'!$K$4:$AN$415,Z$2,FALSE)</f>
        <v>0</v>
      </c>
      <c r="AA263" s="87">
        <f>'5th Cycle Summary-Final'!R263-VLOOKUP(FinalComparison!$G263,'SB35 Determination Data'!$K$4:$AN$415,AA$2,FALSE)</f>
        <v>0</v>
      </c>
      <c r="AB263" s="87">
        <f>'5th Cycle Summary-Final'!S263-VLOOKUP(FinalComparison!$G263,'SB35 Determination Data'!$K$4:$AN$415,AB$2,FALSE)</f>
        <v>0</v>
      </c>
      <c r="AC263" s="87">
        <f>'5th Cycle Summary-Final'!T263-VLOOKUP(FinalComparison!$G263,'SB35 Determination Data'!$K$4:$AN$415,AC$2,FALSE)</f>
        <v>0</v>
      </c>
      <c r="AD263" s="87">
        <f>'5th Cycle Summary-Final'!U263-VLOOKUP(FinalComparison!$G263,'SB35 Determination Data'!$K$4:$AN$415,AD$2,FALSE)</f>
        <v>0</v>
      </c>
      <c r="AE263" s="87">
        <f>'5th Cycle Summary-Final'!V263-VLOOKUP(FinalComparison!$G263,'SB35 Determination Data'!$K$4:$AN$415,AE$2,FALSE)</f>
        <v>0</v>
      </c>
      <c r="AF263" s="87">
        <f>'5th Cycle Summary-Final'!W263-VLOOKUP(FinalComparison!$G263,'SB35 Determination Data'!$K$4:$AN$415,AF$2,FALSE)</f>
        <v>0</v>
      </c>
    </row>
    <row r="264" spans="1:32" ht="12.75" customHeight="1" x14ac:dyDescent="0.15">
      <c r="A264" t="s">
        <v>352</v>
      </c>
      <c r="F264" t="s">
        <v>144</v>
      </c>
      <c r="G264" t="s">
        <v>359</v>
      </c>
      <c r="H264" s="87">
        <f>'5th Cycle Summary-Final'!D264-VLOOKUP(FinalComparison!$G264,'SB35 Determination Data'!$K$4:$AN$415,H$2,FALSE)</f>
        <v>0</v>
      </c>
      <c r="I264" s="87">
        <f>'5th Cycle Summary-Final'!E264-VLOOKUP(FinalComparison!$G264,'SB35 Determination Data'!$K$4:$AN$415,I$2,FALSE)</f>
        <v>0</v>
      </c>
      <c r="J264" s="87">
        <f>'5th Cycle Summary-Final'!F264-VLOOKUP(FinalComparison!$G264,'SB35 Determination Data'!$K$4:$AN$415,J$2,FALSE)</f>
        <v>0</v>
      </c>
      <c r="K264" s="87">
        <f>'5th Cycle Summary-Final'!G264-VLOOKUP(FinalComparison!$G264,'SB35 Determination Data'!$K$4:$AN$415,K$2,FALSE)</f>
        <v>0</v>
      </c>
      <c r="L264" s="87">
        <f>'5th Cycle Summary-Final'!H264-VLOOKUP(FinalComparison!$G264,'SB35 Determination Data'!$K$4:$AN$415,L$2,FALSE)</f>
        <v>0</v>
      </c>
      <c r="M264" s="87">
        <f>'5th Cycle Summary-Final'!I264-VLOOKUP(FinalComparison!$G264,'SB35 Determination Data'!$K$4:$AN$415,M$2,FALSE)</f>
        <v>0</v>
      </c>
      <c r="N264" s="87"/>
      <c r="O264" s="87"/>
      <c r="P264" s="87">
        <f>'5th Cycle Summary-Final'!J264-VLOOKUP(FinalComparison!$G264,'SB35 Determination Data'!$K$4:$AN$415,P$2,FALSE)</f>
        <v>0</v>
      </c>
      <c r="Q264" s="87">
        <f>'5th Cycle Summary-Final'!K264-VLOOKUP(FinalComparison!$G264,'SB35 Determination Data'!$K$4:$AN$415,Q$2,FALSE)</f>
        <v>0</v>
      </c>
      <c r="R264" s="87">
        <f>'5th Cycle Summary-Final'!L264-VLOOKUP(FinalComparison!$G264,'SB35 Determination Data'!$K$4:$AN$415,R$2,FALSE)</f>
        <v>0</v>
      </c>
      <c r="S264" s="87">
        <f>'5th Cycle Summary-Final'!M264-VLOOKUP(FinalComparison!$G264,'SB35 Determination Data'!$K$4:$AN$415,S$2,FALSE)</f>
        <v>0</v>
      </c>
      <c r="T264" s="87">
        <f>'5th Cycle Summary-Final'!N264-VLOOKUP(FinalComparison!$G264,'SB35 Determination Data'!$K$4:$AN$415,T$2,FALSE)</f>
        <v>0</v>
      </c>
      <c r="U264" s="80"/>
      <c r="V264" s="80"/>
      <c r="W264" s="87">
        <f>'5th Cycle Summary-Final'!O264-VLOOKUP(FinalComparison!$G264,'SB35 Determination Data'!$K$4:$AN$415,W$2,FALSE)</f>
        <v>0</v>
      </c>
      <c r="X264" s="80"/>
      <c r="Y264" s="87">
        <f>'5th Cycle Summary-Final'!P264-VLOOKUP(FinalComparison!$G264,'SB35 Determination Data'!$K$4:$AN$415,Y$2,FALSE)</f>
        <v>0</v>
      </c>
      <c r="Z264" s="87">
        <f>'5th Cycle Summary-Final'!Q264-VLOOKUP(FinalComparison!$G264,'SB35 Determination Data'!$K$4:$AN$415,Z$2,FALSE)</f>
        <v>0</v>
      </c>
      <c r="AA264" s="87">
        <f>'5th Cycle Summary-Final'!R264-VLOOKUP(FinalComparison!$G264,'SB35 Determination Data'!$K$4:$AN$415,AA$2,FALSE)</f>
        <v>0</v>
      </c>
      <c r="AB264" s="87">
        <f>'5th Cycle Summary-Final'!S264-VLOOKUP(FinalComparison!$G264,'SB35 Determination Data'!$K$4:$AN$415,AB$2,FALSE)</f>
        <v>0</v>
      </c>
      <c r="AC264" s="87">
        <f>'5th Cycle Summary-Final'!T264-VLOOKUP(FinalComparison!$G264,'SB35 Determination Data'!$K$4:$AN$415,AC$2,FALSE)</f>
        <v>0</v>
      </c>
      <c r="AD264" s="87">
        <f>'5th Cycle Summary-Final'!U264-VLOOKUP(FinalComparison!$G264,'SB35 Determination Data'!$K$4:$AN$415,AD$2,FALSE)</f>
        <v>0</v>
      </c>
      <c r="AE264" s="87">
        <f>'5th Cycle Summary-Final'!V264-VLOOKUP(FinalComparison!$G264,'SB35 Determination Data'!$K$4:$AN$415,AE$2,FALSE)</f>
        <v>0</v>
      </c>
      <c r="AF264" s="87">
        <f>'5th Cycle Summary-Final'!W264-VLOOKUP(FinalComparison!$G264,'SB35 Determination Data'!$K$4:$AN$415,AF$2,FALSE)</f>
        <v>0</v>
      </c>
    </row>
    <row r="265" spans="1:32" ht="12.75" customHeight="1" x14ac:dyDescent="0.15">
      <c r="A265" t="s">
        <v>352</v>
      </c>
      <c r="F265" t="s">
        <v>144</v>
      </c>
      <c r="G265" t="s">
        <v>360</v>
      </c>
      <c r="H265" s="87">
        <f>'5th Cycle Summary-Final'!D265-VLOOKUP(FinalComparison!$G265,'SB35 Determination Data'!$K$4:$AN$415,H$2,FALSE)</f>
        <v>0</v>
      </c>
      <c r="I265" s="87">
        <f>'5th Cycle Summary-Final'!E265-VLOOKUP(FinalComparison!$G265,'SB35 Determination Data'!$K$4:$AN$415,I$2,FALSE)</f>
        <v>0</v>
      </c>
      <c r="J265" s="87">
        <f>'5th Cycle Summary-Final'!F265-VLOOKUP(FinalComparison!$G265,'SB35 Determination Data'!$K$4:$AN$415,J$2,FALSE)</f>
        <v>0</v>
      </c>
      <c r="K265" s="87">
        <f>'5th Cycle Summary-Final'!G265-VLOOKUP(FinalComparison!$G265,'SB35 Determination Data'!$K$4:$AN$415,K$2,FALSE)</f>
        <v>0</v>
      </c>
      <c r="L265" s="87">
        <f>'5th Cycle Summary-Final'!H265-VLOOKUP(FinalComparison!$G265,'SB35 Determination Data'!$K$4:$AN$415,L$2,FALSE)</f>
        <v>0</v>
      </c>
      <c r="M265" s="87">
        <f>'5th Cycle Summary-Final'!I265-VLOOKUP(FinalComparison!$G265,'SB35 Determination Data'!$K$4:$AN$415,M$2,FALSE)</f>
        <v>0</v>
      </c>
      <c r="N265" s="87"/>
      <c r="O265" s="87"/>
      <c r="P265" s="87">
        <f>'5th Cycle Summary-Final'!J265-VLOOKUP(FinalComparison!$G265,'SB35 Determination Data'!$K$4:$AN$415,P$2,FALSE)</f>
        <v>0</v>
      </c>
      <c r="Q265" s="87">
        <f>'5th Cycle Summary-Final'!K265-VLOOKUP(FinalComparison!$G265,'SB35 Determination Data'!$K$4:$AN$415,Q$2,FALSE)</f>
        <v>0</v>
      </c>
      <c r="R265" s="87">
        <f>'5th Cycle Summary-Final'!L265-VLOOKUP(FinalComparison!$G265,'SB35 Determination Data'!$K$4:$AN$415,R$2,FALSE)</f>
        <v>0</v>
      </c>
      <c r="S265" s="87">
        <f>'5th Cycle Summary-Final'!M265-VLOOKUP(FinalComparison!$G265,'SB35 Determination Data'!$K$4:$AN$415,S$2,FALSE)</f>
        <v>0</v>
      </c>
      <c r="T265" s="87">
        <f>'5th Cycle Summary-Final'!N265-VLOOKUP(FinalComparison!$G265,'SB35 Determination Data'!$K$4:$AN$415,T$2,FALSE)</f>
        <v>0</v>
      </c>
      <c r="U265" s="80"/>
      <c r="V265" s="80"/>
      <c r="W265" s="87">
        <f>'5th Cycle Summary-Final'!O265-VLOOKUP(FinalComparison!$G265,'SB35 Determination Data'!$K$4:$AN$415,W$2,FALSE)</f>
        <v>0</v>
      </c>
      <c r="X265" s="80"/>
      <c r="Y265" s="87">
        <f>'5th Cycle Summary-Final'!P265-VLOOKUP(FinalComparison!$G265,'SB35 Determination Data'!$K$4:$AN$415,Y$2,FALSE)</f>
        <v>0</v>
      </c>
      <c r="Z265" s="87">
        <f>'5th Cycle Summary-Final'!Q265-VLOOKUP(FinalComparison!$G265,'SB35 Determination Data'!$K$4:$AN$415,Z$2,FALSE)</f>
        <v>-15</v>
      </c>
      <c r="AA265" s="87">
        <f>'5th Cycle Summary-Final'!R265-VLOOKUP(FinalComparison!$G265,'SB35 Determination Data'!$K$4:$AN$415,AA$2,FALSE)</f>
        <v>15</v>
      </c>
      <c r="AB265" s="87">
        <f>'5th Cycle Summary-Final'!S265-VLOOKUP(FinalComparison!$G265,'SB35 Determination Data'!$K$4:$AN$415,AB$2,FALSE)</f>
        <v>-0.68181818181818188</v>
      </c>
      <c r="AC265" s="87">
        <f>'5th Cycle Summary-Final'!T265-VLOOKUP(FinalComparison!$G265,'SB35 Determination Data'!$K$4:$AN$415,AC$2,FALSE)</f>
        <v>0</v>
      </c>
      <c r="AD265" s="87">
        <f>'5th Cycle Summary-Final'!U265-VLOOKUP(FinalComparison!$G265,'SB35 Determination Data'!$K$4:$AN$415,AD$2,FALSE)</f>
        <v>0</v>
      </c>
      <c r="AE265" s="87">
        <f>'5th Cycle Summary-Final'!V265-VLOOKUP(FinalComparison!$G265,'SB35 Determination Data'!$K$4:$AN$415,AE$2,FALSE)</f>
        <v>0</v>
      </c>
      <c r="AF265" s="87">
        <f>'5th Cycle Summary-Final'!W265-VLOOKUP(FinalComparison!$G265,'SB35 Determination Data'!$K$4:$AN$415,AF$2,FALSE)</f>
        <v>0</v>
      </c>
    </row>
    <row r="266" spans="1:32" ht="12.75" customHeight="1" x14ac:dyDescent="0.15">
      <c r="A266" t="s">
        <v>352</v>
      </c>
      <c r="F266" t="s">
        <v>144</v>
      </c>
      <c r="G266" t="s">
        <v>365</v>
      </c>
      <c r="H266" s="87">
        <f>'5th Cycle Summary-Final'!D266-VLOOKUP(FinalComparison!$G266,'SB35 Determination Data'!$K$4:$AN$415,H$2,FALSE)</f>
        <v>0</v>
      </c>
      <c r="I266" s="87">
        <f>'5th Cycle Summary-Final'!E266-VLOOKUP(FinalComparison!$G266,'SB35 Determination Data'!$K$4:$AN$415,I$2,FALSE)</f>
        <v>0</v>
      </c>
      <c r="J266" s="87">
        <f>'5th Cycle Summary-Final'!F266-VLOOKUP(FinalComparison!$G266,'SB35 Determination Data'!$K$4:$AN$415,J$2,FALSE)</f>
        <v>0</v>
      </c>
      <c r="K266" s="87">
        <f>'5th Cycle Summary-Final'!G266-VLOOKUP(FinalComparison!$G266,'SB35 Determination Data'!$K$4:$AN$415,K$2,FALSE)</f>
        <v>0</v>
      </c>
      <c r="L266" s="87">
        <f>'5th Cycle Summary-Final'!H266-VLOOKUP(FinalComparison!$G266,'SB35 Determination Data'!$K$4:$AN$415,L$2,FALSE)</f>
        <v>0</v>
      </c>
      <c r="M266" s="87">
        <f>'5th Cycle Summary-Final'!I266-VLOOKUP(FinalComparison!$G266,'SB35 Determination Data'!$K$4:$AN$415,M$2,FALSE)</f>
        <v>0</v>
      </c>
      <c r="N266" s="87"/>
      <c r="O266" s="87"/>
      <c r="P266" s="87">
        <f>'5th Cycle Summary-Final'!J266-VLOOKUP(FinalComparison!$G266,'SB35 Determination Data'!$K$4:$AN$415,P$2,FALSE)</f>
        <v>0</v>
      </c>
      <c r="Q266" s="87">
        <f>'5th Cycle Summary-Final'!K266-VLOOKUP(FinalComparison!$G266,'SB35 Determination Data'!$K$4:$AN$415,Q$2,FALSE)</f>
        <v>0</v>
      </c>
      <c r="R266" s="87">
        <f>'5th Cycle Summary-Final'!L266-VLOOKUP(FinalComparison!$G266,'SB35 Determination Data'!$K$4:$AN$415,R$2,FALSE)</f>
        <v>0</v>
      </c>
      <c r="S266" s="87">
        <f>'5th Cycle Summary-Final'!M266-VLOOKUP(FinalComparison!$G266,'SB35 Determination Data'!$K$4:$AN$415,S$2,FALSE)</f>
        <v>0</v>
      </c>
      <c r="T266" s="87">
        <f>'5th Cycle Summary-Final'!N266-VLOOKUP(FinalComparison!$G266,'SB35 Determination Data'!$K$4:$AN$415,T$2,FALSE)</f>
        <v>0</v>
      </c>
      <c r="U266" s="80"/>
      <c r="V266" s="80"/>
      <c r="W266" s="87">
        <f>'5th Cycle Summary-Final'!O266-VLOOKUP(FinalComparison!$G266,'SB35 Determination Data'!$K$4:$AN$415,W$2,FALSE)</f>
        <v>0</v>
      </c>
      <c r="X266" s="80"/>
      <c r="Y266" s="87">
        <f>'5th Cycle Summary-Final'!P266-VLOOKUP(FinalComparison!$G266,'SB35 Determination Data'!$K$4:$AN$415,Y$2,FALSE)</f>
        <v>0</v>
      </c>
      <c r="Z266" s="87">
        <f>'5th Cycle Summary-Final'!Q266-VLOOKUP(FinalComparison!$G266,'SB35 Determination Data'!$K$4:$AN$415,Z$2,FALSE)</f>
        <v>0</v>
      </c>
      <c r="AA266" s="87">
        <f>'5th Cycle Summary-Final'!R266-VLOOKUP(FinalComparison!$G266,'SB35 Determination Data'!$K$4:$AN$415,AA$2,FALSE)</f>
        <v>0</v>
      </c>
      <c r="AB266" s="87">
        <f>'5th Cycle Summary-Final'!S266-VLOOKUP(FinalComparison!$G266,'SB35 Determination Data'!$K$4:$AN$415,AB$2,FALSE)</f>
        <v>0</v>
      </c>
      <c r="AC266" s="87">
        <f>'5th Cycle Summary-Final'!T266-VLOOKUP(FinalComparison!$G266,'SB35 Determination Data'!$K$4:$AN$415,AC$2,FALSE)</f>
        <v>0</v>
      </c>
      <c r="AD266" s="87">
        <f>'5th Cycle Summary-Final'!U266-VLOOKUP(FinalComparison!$G266,'SB35 Determination Data'!$K$4:$AN$415,AD$2,FALSE)</f>
        <v>0</v>
      </c>
      <c r="AE266" s="87">
        <f>'5th Cycle Summary-Final'!V266-VLOOKUP(FinalComparison!$G266,'SB35 Determination Data'!$K$4:$AN$415,AE$2,FALSE)</f>
        <v>0</v>
      </c>
      <c r="AF266" s="87">
        <f>'5th Cycle Summary-Final'!W266-VLOOKUP(FinalComparison!$G266,'SB35 Determination Data'!$K$4:$AN$415,AF$2,FALSE)</f>
        <v>0</v>
      </c>
    </row>
    <row r="267" spans="1:32" ht="12.75" customHeight="1" x14ac:dyDescent="0.15">
      <c r="A267" t="s">
        <v>352</v>
      </c>
      <c r="F267" t="s">
        <v>144</v>
      </c>
      <c r="G267" t="s">
        <v>380</v>
      </c>
      <c r="H267" s="87">
        <f>'5th Cycle Summary-Final'!D267-VLOOKUP(FinalComparison!$G267,'SB35 Determination Data'!$K$4:$AN$415,H$2,FALSE)</f>
        <v>410</v>
      </c>
      <c r="I267" s="87">
        <f>'5th Cycle Summary-Final'!E267-VLOOKUP(FinalComparison!$G267,'SB35 Determination Data'!$K$4:$AN$415,I$2,FALSE)</f>
        <v>0</v>
      </c>
      <c r="J267" s="87">
        <f>'5th Cycle Summary-Final'!F267-VLOOKUP(FinalComparison!$G267,'SB35 Determination Data'!$K$4:$AN$415,J$2,FALSE)</f>
        <v>0</v>
      </c>
      <c r="K267" s="87">
        <f>'5th Cycle Summary-Final'!G267-VLOOKUP(FinalComparison!$G267,'SB35 Determination Data'!$K$4:$AN$415,K$2,FALSE)</f>
        <v>0</v>
      </c>
      <c r="L267" s="87">
        <f>'5th Cycle Summary-Final'!H267-VLOOKUP(FinalComparison!$G267,'SB35 Determination Data'!$K$4:$AN$415,L$2,FALSE)</f>
        <v>410</v>
      </c>
      <c r="M267" s="87">
        <f>'5th Cycle Summary-Final'!I267-VLOOKUP(FinalComparison!$G267,'SB35 Determination Data'!$K$4:$AN$415,M$2,FALSE)</f>
        <v>0</v>
      </c>
      <c r="N267" s="87"/>
      <c r="O267" s="87"/>
      <c r="P267" s="87">
        <f>'5th Cycle Summary-Final'!J267-VLOOKUP(FinalComparison!$G267,'SB35 Determination Data'!$K$4:$AN$415,P$2,FALSE)</f>
        <v>480</v>
      </c>
      <c r="Q267" s="87">
        <f>'5th Cycle Summary-Final'!K267-VLOOKUP(FinalComparison!$G267,'SB35 Determination Data'!$K$4:$AN$415,Q$2,FALSE)</f>
        <v>0</v>
      </c>
      <c r="R267" s="87">
        <f>'5th Cycle Summary-Final'!L267-VLOOKUP(FinalComparison!$G267,'SB35 Determination Data'!$K$4:$AN$415,R$2,FALSE)</f>
        <v>0</v>
      </c>
      <c r="S267" s="87">
        <f>'5th Cycle Summary-Final'!M267-VLOOKUP(FinalComparison!$G267,'SB35 Determination Data'!$K$4:$AN$415,S$2,FALSE)</f>
        <v>0</v>
      </c>
      <c r="T267" s="87">
        <f>'5th Cycle Summary-Final'!N267-VLOOKUP(FinalComparison!$G267,'SB35 Determination Data'!$K$4:$AN$415,T$2,FALSE)</f>
        <v>480</v>
      </c>
      <c r="U267" s="80"/>
      <c r="V267" s="80"/>
      <c r="W267" s="87">
        <f>'5th Cycle Summary-Final'!O267-VLOOKUP(FinalComparison!$G267,'SB35 Determination Data'!$K$4:$AN$415,W$2,FALSE)</f>
        <v>0</v>
      </c>
      <c r="X267" s="80"/>
      <c r="Y267" s="87">
        <f>'5th Cycle Summary-Final'!P267-VLOOKUP(FinalComparison!$G267,'SB35 Determination Data'!$K$4:$AN$415,Y$2,FALSE)</f>
        <v>129</v>
      </c>
      <c r="Z267" s="87">
        <f>'5th Cycle Summary-Final'!Q267-VLOOKUP(FinalComparison!$G267,'SB35 Determination Data'!$K$4:$AN$415,Z$2,FALSE)</f>
        <v>0</v>
      </c>
      <c r="AA267" s="87">
        <f>'5th Cycle Summary-Final'!R267-VLOOKUP(FinalComparison!$G267,'SB35 Determination Data'!$K$4:$AN$415,AA$2,FALSE)</f>
        <v>129</v>
      </c>
      <c r="AB267" s="87">
        <f>'5th Cycle Summary-Final'!S267-VLOOKUP(FinalComparison!$G267,'SB35 Determination Data'!$K$4:$AN$415,AB$2,FALSE)</f>
        <v>-1.8023052741879146E-2</v>
      </c>
      <c r="AC267" s="87">
        <f>'5th Cycle Summary-Final'!T267-VLOOKUP(FinalComparison!$G267,'SB35 Determination Data'!$K$4:$AN$415,AC$2,FALSE)</f>
        <v>265</v>
      </c>
      <c r="AD267" s="87">
        <f>'5th Cycle Summary-Final'!U267-VLOOKUP(FinalComparison!$G267,'SB35 Determination Data'!$K$4:$AN$415,AD$2,FALSE)</f>
        <v>0</v>
      </c>
      <c r="AE267" s="87">
        <f>'5th Cycle Summary-Final'!V267-VLOOKUP(FinalComparison!$G267,'SB35 Determination Data'!$K$4:$AN$415,AE$2,FALSE)</f>
        <v>265</v>
      </c>
      <c r="AF267" s="87">
        <f>'5th Cycle Summary-Final'!W267-VLOOKUP(FinalComparison!$G267,'SB35 Determination Data'!$K$4:$AN$415,AF$2,FALSE)</f>
        <v>-4.621123595505619E-2</v>
      </c>
    </row>
    <row r="268" spans="1:32" ht="12.75" customHeight="1" x14ac:dyDescent="0.15">
      <c r="A268" t="s">
        <v>352</v>
      </c>
      <c r="F268" t="s">
        <v>144</v>
      </c>
      <c r="G268" t="s">
        <v>383</v>
      </c>
      <c r="H268" s="87">
        <f>'5th Cycle Summary-Final'!D268-VLOOKUP(FinalComparison!$G268,'SB35 Determination Data'!$K$4:$AN$415,H$2,FALSE)</f>
        <v>0</v>
      </c>
      <c r="I268" s="87">
        <f>'5th Cycle Summary-Final'!E268-VLOOKUP(FinalComparison!$G268,'SB35 Determination Data'!$K$4:$AN$415,I$2,FALSE)</f>
        <v>0</v>
      </c>
      <c r="J268" s="87">
        <f>'5th Cycle Summary-Final'!F268-VLOOKUP(FinalComparison!$G268,'SB35 Determination Data'!$K$4:$AN$415,J$2,FALSE)</f>
        <v>0</v>
      </c>
      <c r="K268" s="87">
        <f>'5th Cycle Summary-Final'!G268-VLOOKUP(FinalComparison!$G268,'SB35 Determination Data'!$K$4:$AN$415,K$2,FALSE)</f>
        <v>0</v>
      </c>
      <c r="L268" s="87">
        <f>'5th Cycle Summary-Final'!H268-VLOOKUP(FinalComparison!$G268,'SB35 Determination Data'!$K$4:$AN$415,L$2,FALSE)</f>
        <v>0</v>
      </c>
      <c r="M268" s="87">
        <f>'5th Cycle Summary-Final'!I268-VLOOKUP(FinalComparison!$G268,'SB35 Determination Data'!$K$4:$AN$415,M$2,FALSE)</f>
        <v>0</v>
      </c>
      <c r="N268" s="87"/>
      <c r="O268" s="87"/>
      <c r="P268" s="87">
        <f>'5th Cycle Summary-Final'!J268-VLOOKUP(FinalComparison!$G268,'SB35 Determination Data'!$K$4:$AN$415,P$2,FALSE)</f>
        <v>0</v>
      </c>
      <c r="Q268" s="87">
        <f>'5th Cycle Summary-Final'!K268-VLOOKUP(FinalComparison!$G268,'SB35 Determination Data'!$K$4:$AN$415,Q$2,FALSE)</f>
        <v>0</v>
      </c>
      <c r="R268" s="87">
        <f>'5th Cycle Summary-Final'!L268-VLOOKUP(FinalComparison!$G268,'SB35 Determination Data'!$K$4:$AN$415,R$2,FALSE)</f>
        <v>0</v>
      </c>
      <c r="S268" s="87">
        <f>'5th Cycle Summary-Final'!M268-VLOOKUP(FinalComparison!$G268,'SB35 Determination Data'!$K$4:$AN$415,S$2,FALSE)</f>
        <v>0</v>
      </c>
      <c r="T268" s="87">
        <f>'5th Cycle Summary-Final'!N268-VLOOKUP(FinalComparison!$G268,'SB35 Determination Data'!$K$4:$AN$415,T$2,FALSE)</f>
        <v>0</v>
      </c>
      <c r="U268" s="80"/>
      <c r="V268" s="80"/>
      <c r="W268" s="87">
        <f>'5th Cycle Summary-Final'!O268-VLOOKUP(FinalComparison!$G268,'SB35 Determination Data'!$K$4:$AN$415,W$2,FALSE)</f>
        <v>0</v>
      </c>
      <c r="X268" s="80"/>
      <c r="Y268" s="87">
        <f>'5th Cycle Summary-Final'!P268-VLOOKUP(FinalComparison!$G268,'SB35 Determination Data'!$K$4:$AN$415,Y$2,FALSE)</f>
        <v>0</v>
      </c>
      <c r="Z268" s="87">
        <f>'5th Cycle Summary-Final'!Q268-VLOOKUP(FinalComparison!$G268,'SB35 Determination Data'!$K$4:$AN$415,Z$2,FALSE)</f>
        <v>0</v>
      </c>
      <c r="AA268" s="87">
        <f>'5th Cycle Summary-Final'!R268-VLOOKUP(FinalComparison!$G268,'SB35 Determination Data'!$K$4:$AN$415,AA$2,FALSE)</f>
        <v>0</v>
      </c>
      <c r="AB268" s="87">
        <f>'5th Cycle Summary-Final'!S268-VLOOKUP(FinalComparison!$G268,'SB35 Determination Data'!$K$4:$AN$415,AB$2,FALSE)</f>
        <v>0</v>
      </c>
      <c r="AC268" s="87">
        <f>'5th Cycle Summary-Final'!T268-VLOOKUP(FinalComparison!$G268,'SB35 Determination Data'!$K$4:$AN$415,AC$2,FALSE)</f>
        <v>0</v>
      </c>
      <c r="AD268" s="87">
        <f>'5th Cycle Summary-Final'!U268-VLOOKUP(FinalComparison!$G268,'SB35 Determination Data'!$K$4:$AN$415,AD$2,FALSE)</f>
        <v>0</v>
      </c>
      <c r="AE268" s="87">
        <f>'5th Cycle Summary-Final'!V268-VLOOKUP(FinalComparison!$G268,'SB35 Determination Data'!$K$4:$AN$415,AE$2,FALSE)</f>
        <v>0</v>
      </c>
      <c r="AF268" s="87">
        <f>'5th Cycle Summary-Final'!W268-VLOOKUP(FinalComparison!$G268,'SB35 Determination Data'!$K$4:$AN$415,AF$2,FALSE)</f>
        <v>0</v>
      </c>
    </row>
    <row r="269" spans="1:32" ht="12.75" customHeight="1" x14ac:dyDescent="0.15">
      <c r="A269" t="s">
        <v>352</v>
      </c>
      <c r="F269" t="s">
        <v>144</v>
      </c>
      <c r="G269" t="s">
        <v>385</v>
      </c>
      <c r="H269" s="87">
        <f>'5th Cycle Summary-Final'!D269-VLOOKUP(FinalComparison!$G269,'SB35 Determination Data'!$K$4:$AN$415,H$2,FALSE)</f>
        <v>0</v>
      </c>
      <c r="I269" s="87">
        <f>'5th Cycle Summary-Final'!E269-VLOOKUP(FinalComparison!$G269,'SB35 Determination Data'!$K$4:$AN$415,I$2,FALSE)</f>
        <v>0</v>
      </c>
      <c r="J269" s="87">
        <f>'5th Cycle Summary-Final'!F269-VLOOKUP(FinalComparison!$G269,'SB35 Determination Data'!$K$4:$AN$415,J$2,FALSE)</f>
        <v>0</v>
      </c>
      <c r="K269" s="87">
        <f>'5th Cycle Summary-Final'!G269-VLOOKUP(FinalComparison!$G269,'SB35 Determination Data'!$K$4:$AN$415,K$2,FALSE)</f>
        <v>0</v>
      </c>
      <c r="L269" s="87">
        <f>'5th Cycle Summary-Final'!H269-VLOOKUP(FinalComparison!$G269,'SB35 Determination Data'!$K$4:$AN$415,L$2,FALSE)</f>
        <v>0</v>
      </c>
      <c r="M269" s="87">
        <f>'5th Cycle Summary-Final'!I269-VLOOKUP(FinalComparison!$G269,'SB35 Determination Data'!$K$4:$AN$415,M$2,FALSE)</f>
        <v>0</v>
      </c>
      <c r="N269" s="87"/>
      <c r="O269" s="87"/>
      <c r="P269" s="87">
        <f>'5th Cycle Summary-Final'!J269-VLOOKUP(FinalComparison!$G269,'SB35 Determination Data'!$K$4:$AN$415,P$2,FALSE)</f>
        <v>0</v>
      </c>
      <c r="Q269" s="87">
        <f>'5th Cycle Summary-Final'!K269-VLOOKUP(FinalComparison!$G269,'SB35 Determination Data'!$K$4:$AN$415,Q$2,FALSE)</f>
        <v>0</v>
      </c>
      <c r="R269" s="87">
        <f>'5th Cycle Summary-Final'!L269-VLOOKUP(FinalComparison!$G269,'SB35 Determination Data'!$K$4:$AN$415,R$2,FALSE)</f>
        <v>0</v>
      </c>
      <c r="S269" s="87">
        <f>'5th Cycle Summary-Final'!M269-VLOOKUP(FinalComparison!$G269,'SB35 Determination Data'!$K$4:$AN$415,S$2,FALSE)</f>
        <v>0</v>
      </c>
      <c r="T269" s="87">
        <f>'5th Cycle Summary-Final'!N269-VLOOKUP(FinalComparison!$G269,'SB35 Determination Data'!$K$4:$AN$415,T$2,FALSE)</f>
        <v>0</v>
      </c>
      <c r="U269" s="80"/>
      <c r="V269" s="80"/>
      <c r="W269" s="87">
        <f>'5th Cycle Summary-Final'!O269-VLOOKUP(FinalComparison!$G269,'SB35 Determination Data'!$K$4:$AN$415,W$2,FALSE)</f>
        <v>0</v>
      </c>
      <c r="X269" s="80"/>
      <c r="Y269" s="87">
        <f>'5th Cycle Summary-Final'!P269-VLOOKUP(FinalComparison!$G269,'SB35 Determination Data'!$K$4:$AN$415,Y$2,FALSE)</f>
        <v>0</v>
      </c>
      <c r="Z269" s="87">
        <f>'5th Cycle Summary-Final'!Q269-VLOOKUP(FinalComparison!$G269,'SB35 Determination Data'!$K$4:$AN$415,Z$2,FALSE)</f>
        <v>0</v>
      </c>
      <c r="AA269" s="87">
        <f>'5th Cycle Summary-Final'!R269-VLOOKUP(FinalComparison!$G269,'SB35 Determination Data'!$K$4:$AN$415,AA$2,FALSE)</f>
        <v>0</v>
      </c>
      <c r="AB269" s="87">
        <f>'5th Cycle Summary-Final'!S269-VLOOKUP(FinalComparison!$G269,'SB35 Determination Data'!$K$4:$AN$415,AB$2,FALSE)</f>
        <v>0</v>
      </c>
      <c r="AC269" s="87">
        <f>'5th Cycle Summary-Final'!T269-VLOOKUP(FinalComparison!$G269,'SB35 Determination Data'!$K$4:$AN$415,AC$2,FALSE)</f>
        <v>0</v>
      </c>
      <c r="AD269" s="87">
        <f>'5th Cycle Summary-Final'!U269-VLOOKUP(FinalComparison!$G269,'SB35 Determination Data'!$K$4:$AN$415,AD$2,FALSE)</f>
        <v>0</v>
      </c>
      <c r="AE269" s="87">
        <f>'5th Cycle Summary-Final'!V269-VLOOKUP(FinalComparison!$G269,'SB35 Determination Data'!$K$4:$AN$415,AE$2,FALSE)</f>
        <v>0</v>
      </c>
      <c r="AF269" s="87">
        <f>'5th Cycle Summary-Final'!W269-VLOOKUP(FinalComparison!$G269,'SB35 Determination Data'!$K$4:$AN$415,AF$2,FALSE)</f>
        <v>0</v>
      </c>
    </row>
    <row r="270" spans="1:32" ht="12.75" customHeight="1" x14ac:dyDescent="0.15">
      <c r="A270" t="s">
        <v>352</v>
      </c>
      <c r="F270" t="s">
        <v>144</v>
      </c>
      <c r="G270" t="s">
        <v>392</v>
      </c>
      <c r="H270" s="87">
        <f>'5th Cycle Summary-Final'!D270-VLOOKUP(FinalComparison!$G270,'SB35 Determination Data'!$K$4:$AN$415,H$2,FALSE)</f>
        <v>0</v>
      </c>
      <c r="I270" s="87">
        <f>'5th Cycle Summary-Final'!E270-VLOOKUP(FinalComparison!$G270,'SB35 Determination Data'!$K$4:$AN$415,I$2,FALSE)</f>
        <v>0</v>
      </c>
      <c r="J270" s="87">
        <f>'5th Cycle Summary-Final'!F270-VLOOKUP(FinalComparison!$G270,'SB35 Determination Data'!$K$4:$AN$415,J$2,FALSE)</f>
        <v>0</v>
      </c>
      <c r="K270" s="87">
        <f>'5th Cycle Summary-Final'!G270-VLOOKUP(FinalComparison!$G270,'SB35 Determination Data'!$K$4:$AN$415,K$2,FALSE)</f>
        <v>0</v>
      </c>
      <c r="L270" s="87">
        <f>'5th Cycle Summary-Final'!H270-VLOOKUP(FinalComparison!$G270,'SB35 Determination Data'!$K$4:$AN$415,L$2,FALSE)</f>
        <v>0</v>
      </c>
      <c r="M270" s="87">
        <f>'5th Cycle Summary-Final'!I270-VLOOKUP(FinalComparison!$G270,'SB35 Determination Data'!$K$4:$AN$415,M$2,FALSE)</f>
        <v>0</v>
      </c>
      <c r="N270" s="87"/>
      <c r="O270" s="87"/>
      <c r="P270" s="87">
        <f>'5th Cycle Summary-Final'!J270-VLOOKUP(FinalComparison!$G270,'SB35 Determination Data'!$K$4:$AN$415,P$2,FALSE)</f>
        <v>0</v>
      </c>
      <c r="Q270" s="87">
        <f>'5th Cycle Summary-Final'!K270-VLOOKUP(FinalComparison!$G270,'SB35 Determination Data'!$K$4:$AN$415,Q$2,FALSE)</f>
        <v>0</v>
      </c>
      <c r="R270" s="87">
        <f>'5th Cycle Summary-Final'!L270-VLOOKUP(FinalComparison!$G270,'SB35 Determination Data'!$K$4:$AN$415,R$2,FALSE)</f>
        <v>0</v>
      </c>
      <c r="S270" s="87">
        <f>'5th Cycle Summary-Final'!M270-VLOOKUP(FinalComparison!$G270,'SB35 Determination Data'!$K$4:$AN$415,S$2,FALSE)</f>
        <v>0</v>
      </c>
      <c r="T270" s="87">
        <f>'5th Cycle Summary-Final'!N270-VLOOKUP(FinalComparison!$G270,'SB35 Determination Data'!$K$4:$AN$415,T$2,FALSE)</f>
        <v>0</v>
      </c>
      <c r="U270" s="80"/>
      <c r="V270" s="80"/>
      <c r="W270" s="87">
        <f>'5th Cycle Summary-Final'!O270-VLOOKUP(FinalComparison!$G270,'SB35 Determination Data'!$K$4:$AN$415,W$2,FALSE)</f>
        <v>0</v>
      </c>
      <c r="X270" s="80"/>
      <c r="Y270" s="87">
        <f>'5th Cycle Summary-Final'!P270-VLOOKUP(FinalComparison!$G270,'SB35 Determination Data'!$K$4:$AN$415,Y$2,FALSE)</f>
        <v>0</v>
      </c>
      <c r="Z270" s="87">
        <f>'5th Cycle Summary-Final'!Q270-VLOOKUP(FinalComparison!$G270,'SB35 Determination Data'!$K$4:$AN$415,Z$2,FALSE)</f>
        <v>0</v>
      </c>
      <c r="AA270" s="87">
        <f>'5th Cycle Summary-Final'!R270-VLOOKUP(FinalComparison!$G270,'SB35 Determination Data'!$K$4:$AN$415,AA$2,FALSE)</f>
        <v>0</v>
      </c>
      <c r="AB270" s="87">
        <f>'5th Cycle Summary-Final'!S270-VLOOKUP(FinalComparison!$G270,'SB35 Determination Data'!$K$4:$AN$415,AB$2,FALSE)</f>
        <v>0</v>
      </c>
      <c r="AC270" s="87">
        <f>'5th Cycle Summary-Final'!T270-VLOOKUP(FinalComparison!$G270,'SB35 Determination Data'!$K$4:$AN$415,AC$2,FALSE)</f>
        <v>0</v>
      </c>
      <c r="AD270" s="87">
        <f>'5th Cycle Summary-Final'!U270-VLOOKUP(FinalComparison!$G270,'SB35 Determination Data'!$K$4:$AN$415,AD$2,FALSE)</f>
        <v>0</v>
      </c>
      <c r="AE270" s="87">
        <f>'5th Cycle Summary-Final'!V270-VLOOKUP(FinalComparison!$G270,'SB35 Determination Data'!$K$4:$AN$415,AE$2,FALSE)</f>
        <v>0</v>
      </c>
      <c r="AF270" s="87">
        <f>'5th Cycle Summary-Final'!W270-VLOOKUP(FinalComparison!$G270,'SB35 Determination Data'!$K$4:$AN$415,AF$2,FALSE)</f>
        <v>0</v>
      </c>
    </row>
    <row r="271" spans="1:32" ht="12.75" customHeight="1" x14ac:dyDescent="0.15">
      <c r="A271" t="s">
        <v>352</v>
      </c>
      <c r="F271" t="s">
        <v>144</v>
      </c>
      <c r="G271" t="s">
        <v>397</v>
      </c>
      <c r="H271" s="87">
        <f>'5th Cycle Summary-Final'!D271-VLOOKUP(FinalComparison!$G271,'SB35 Determination Data'!$K$4:$AN$415,H$2,FALSE)</f>
        <v>387</v>
      </c>
      <c r="I271" s="87">
        <f>'5th Cycle Summary-Final'!E271-VLOOKUP(FinalComparison!$G271,'SB35 Determination Data'!$K$4:$AN$415,I$2,FALSE)</f>
        <v>0</v>
      </c>
      <c r="J271" s="87">
        <f>'5th Cycle Summary-Final'!F271-VLOOKUP(FinalComparison!$G271,'SB35 Determination Data'!$K$4:$AN$415,J$2,FALSE)</f>
        <v>0</v>
      </c>
      <c r="K271" s="87">
        <f>'5th Cycle Summary-Final'!G271-VLOOKUP(FinalComparison!$G271,'SB35 Determination Data'!$K$4:$AN$415,K$2,FALSE)</f>
        <v>0</v>
      </c>
      <c r="L271" s="87">
        <f>'5th Cycle Summary-Final'!H271-VLOOKUP(FinalComparison!$G271,'SB35 Determination Data'!$K$4:$AN$415,L$2,FALSE)</f>
        <v>387</v>
      </c>
      <c r="M271" s="87">
        <f>'5th Cycle Summary-Final'!I271-VLOOKUP(FinalComparison!$G271,'SB35 Determination Data'!$K$4:$AN$415,M$2,FALSE)</f>
        <v>0</v>
      </c>
      <c r="N271" s="87"/>
      <c r="O271" s="87"/>
      <c r="P271" s="87">
        <f>'5th Cycle Summary-Final'!J271-VLOOKUP(FinalComparison!$G271,'SB35 Determination Data'!$K$4:$AN$415,P$2,FALSE)</f>
        <v>268</v>
      </c>
      <c r="Q271" s="87">
        <f>'5th Cycle Summary-Final'!K271-VLOOKUP(FinalComparison!$G271,'SB35 Determination Data'!$K$4:$AN$415,Q$2,FALSE)</f>
        <v>0</v>
      </c>
      <c r="R271" s="87">
        <f>'5th Cycle Summary-Final'!L271-VLOOKUP(FinalComparison!$G271,'SB35 Determination Data'!$K$4:$AN$415,R$2,FALSE)</f>
        <v>0</v>
      </c>
      <c r="S271" s="87">
        <f>'5th Cycle Summary-Final'!M271-VLOOKUP(FinalComparison!$G271,'SB35 Determination Data'!$K$4:$AN$415,S$2,FALSE)</f>
        <v>0</v>
      </c>
      <c r="T271" s="87">
        <f>'5th Cycle Summary-Final'!N271-VLOOKUP(FinalComparison!$G271,'SB35 Determination Data'!$K$4:$AN$415,T$2,FALSE)</f>
        <v>268</v>
      </c>
      <c r="U271" s="80"/>
      <c r="V271" s="80"/>
      <c r="W271" s="87">
        <f>'5th Cycle Summary-Final'!O271-VLOOKUP(FinalComparison!$G271,'SB35 Determination Data'!$K$4:$AN$415,W$2,FALSE)</f>
        <v>0</v>
      </c>
      <c r="X271" s="80"/>
      <c r="Y271" s="87">
        <f>'5th Cycle Summary-Final'!P271-VLOOKUP(FinalComparison!$G271,'SB35 Determination Data'!$K$4:$AN$415,Y$2,FALSE)</f>
        <v>316</v>
      </c>
      <c r="Z271" s="87">
        <f>'5th Cycle Summary-Final'!Q271-VLOOKUP(FinalComparison!$G271,'SB35 Determination Data'!$K$4:$AN$415,Z$2,FALSE)</f>
        <v>0</v>
      </c>
      <c r="AA271" s="87">
        <f>'5th Cycle Summary-Final'!R271-VLOOKUP(FinalComparison!$G271,'SB35 Determination Data'!$K$4:$AN$415,AA$2,FALSE)</f>
        <v>316</v>
      </c>
      <c r="AB271" s="87">
        <f>'5th Cycle Summary-Final'!S271-VLOOKUP(FinalComparison!$G271,'SB35 Determination Data'!$K$4:$AN$415,AB$2,FALSE)</f>
        <v>0</v>
      </c>
      <c r="AC271" s="87">
        <f>'5th Cycle Summary-Final'!T271-VLOOKUP(FinalComparison!$G271,'SB35 Determination Data'!$K$4:$AN$415,AC$2,FALSE)</f>
        <v>637</v>
      </c>
      <c r="AD271" s="87">
        <f>'5th Cycle Summary-Final'!U271-VLOOKUP(FinalComparison!$G271,'SB35 Determination Data'!$K$4:$AN$415,AD$2,FALSE)</f>
        <v>-12</v>
      </c>
      <c r="AE271" s="87">
        <f>'5th Cycle Summary-Final'!V271-VLOOKUP(FinalComparison!$G271,'SB35 Determination Data'!$K$4:$AN$415,AE$2,FALSE)</f>
        <v>649</v>
      </c>
      <c r="AF271" s="87">
        <f>'5th Cycle Summary-Final'!W271-VLOOKUP(FinalComparison!$G271,'SB35 Determination Data'!$K$4:$AN$415,AF$2,FALSE)</f>
        <v>-3.6425868372410339E-2</v>
      </c>
    </row>
    <row r="272" spans="1:32" ht="12.75" customHeight="1" x14ac:dyDescent="0.15">
      <c r="A272" t="s">
        <v>352</v>
      </c>
      <c r="F272" t="s">
        <v>144</v>
      </c>
      <c r="G272" t="s">
        <v>352</v>
      </c>
      <c r="H272" s="87">
        <f>'5th Cycle Summary-Final'!D272-VLOOKUP(FinalComparison!$G272,'SB35 Determination Data'!$K$4:$AN$415,H$2,FALSE)</f>
        <v>0</v>
      </c>
      <c r="I272" s="87">
        <f>'5th Cycle Summary-Final'!E272-VLOOKUP(FinalComparison!$G272,'SB35 Determination Data'!$K$4:$AN$415,I$2,FALSE)</f>
        <v>0</v>
      </c>
      <c r="J272" s="87">
        <f>'5th Cycle Summary-Final'!F272-VLOOKUP(FinalComparison!$G272,'SB35 Determination Data'!$K$4:$AN$415,J$2,FALSE)</f>
        <v>0</v>
      </c>
      <c r="K272" s="87">
        <f>'5th Cycle Summary-Final'!G272-VLOOKUP(FinalComparison!$G272,'SB35 Determination Data'!$K$4:$AN$415,K$2,FALSE)</f>
        <v>0</v>
      </c>
      <c r="L272" s="87">
        <f>'5th Cycle Summary-Final'!H272-VLOOKUP(FinalComparison!$G272,'SB35 Determination Data'!$K$4:$AN$415,L$2,FALSE)</f>
        <v>0</v>
      </c>
      <c r="M272" s="87">
        <f>'5th Cycle Summary-Final'!I272-VLOOKUP(FinalComparison!$G272,'SB35 Determination Data'!$K$4:$AN$415,M$2,FALSE)</f>
        <v>0</v>
      </c>
      <c r="N272" s="87"/>
      <c r="O272" s="87"/>
      <c r="P272" s="87">
        <f>'5th Cycle Summary-Final'!J272-VLOOKUP(FinalComparison!$G272,'SB35 Determination Data'!$K$4:$AN$415,P$2,FALSE)</f>
        <v>0</v>
      </c>
      <c r="Q272" s="87">
        <f>'5th Cycle Summary-Final'!K272-VLOOKUP(FinalComparison!$G272,'SB35 Determination Data'!$K$4:$AN$415,Q$2,FALSE)</f>
        <v>0</v>
      </c>
      <c r="R272" s="87">
        <f>'5th Cycle Summary-Final'!L272-VLOOKUP(FinalComparison!$G272,'SB35 Determination Data'!$K$4:$AN$415,R$2,FALSE)</f>
        <v>0</v>
      </c>
      <c r="S272" s="87">
        <f>'5th Cycle Summary-Final'!M272-VLOOKUP(FinalComparison!$G272,'SB35 Determination Data'!$K$4:$AN$415,S$2,FALSE)</f>
        <v>0</v>
      </c>
      <c r="T272" s="87">
        <f>'5th Cycle Summary-Final'!N272-VLOOKUP(FinalComparison!$G272,'SB35 Determination Data'!$K$4:$AN$415,T$2,FALSE)</f>
        <v>0</v>
      </c>
      <c r="U272" s="80"/>
      <c r="V272" s="80"/>
      <c r="W272" s="87">
        <f>'5th Cycle Summary-Final'!O272-VLOOKUP(FinalComparison!$G272,'SB35 Determination Data'!$K$4:$AN$415,W$2,FALSE)</f>
        <v>0</v>
      </c>
      <c r="X272" s="80"/>
      <c r="Y272" s="87">
        <f>'5th Cycle Summary-Final'!P272-VLOOKUP(FinalComparison!$G272,'SB35 Determination Data'!$K$4:$AN$415,Y$2,FALSE)</f>
        <v>0</v>
      </c>
      <c r="Z272" s="87">
        <f>'5th Cycle Summary-Final'!Q272-VLOOKUP(FinalComparison!$G272,'SB35 Determination Data'!$K$4:$AN$415,Z$2,FALSE)</f>
        <v>0</v>
      </c>
      <c r="AA272" s="87">
        <f>'5th Cycle Summary-Final'!R272-VLOOKUP(FinalComparison!$G272,'SB35 Determination Data'!$K$4:$AN$415,AA$2,FALSE)</f>
        <v>0</v>
      </c>
      <c r="AB272" s="87">
        <f>'5th Cycle Summary-Final'!S272-VLOOKUP(FinalComparison!$G272,'SB35 Determination Data'!$K$4:$AN$415,AB$2,FALSE)</f>
        <v>0</v>
      </c>
      <c r="AC272" s="87">
        <f>'5th Cycle Summary-Final'!T272-VLOOKUP(FinalComparison!$G272,'SB35 Determination Data'!$K$4:$AN$415,AC$2,FALSE)</f>
        <v>0</v>
      </c>
      <c r="AD272" s="87">
        <f>'5th Cycle Summary-Final'!U272-VLOOKUP(FinalComparison!$G272,'SB35 Determination Data'!$K$4:$AN$415,AD$2,FALSE)</f>
        <v>0</v>
      </c>
      <c r="AE272" s="87">
        <f>'5th Cycle Summary-Final'!V272-VLOOKUP(FinalComparison!$G272,'SB35 Determination Data'!$K$4:$AN$415,AE$2,FALSE)</f>
        <v>0</v>
      </c>
      <c r="AF272" s="87">
        <f>'5th Cycle Summary-Final'!W272-VLOOKUP(FinalComparison!$G272,'SB35 Determination Data'!$K$4:$AN$415,AF$2,FALSE)</f>
        <v>0</v>
      </c>
    </row>
    <row r="273" spans="1:32" ht="12.75" customHeight="1" x14ac:dyDescent="0.15">
      <c r="A273" t="s">
        <v>352</v>
      </c>
      <c r="F273" t="s">
        <v>144</v>
      </c>
      <c r="G273" t="s">
        <v>406</v>
      </c>
      <c r="H273" s="87">
        <f>'5th Cycle Summary-Final'!D273-VLOOKUP(FinalComparison!$G273,'SB35 Determination Data'!$K$4:$AN$415,H$2,FALSE)</f>
        <v>0</v>
      </c>
      <c r="I273" s="87">
        <f>'5th Cycle Summary-Final'!E273-VLOOKUP(FinalComparison!$G273,'SB35 Determination Data'!$K$4:$AN$415,I$2,FALSE)</f>
        <v>0</v>
      </c>
      <c r="J273" s="87">
        <f>'5th Cycle Summary-Final'!F273-VLOOKUP(FinalComparison!$G273,'SB35 Determination Data'!$K$4:$AN$415,J$2,FALSE)</f>
        <v>0</v>
      </c>
      <c r="K273" s="87">
        <f>'5th Cycle Summary-Final'!G273-VLOOKUP(FinalComparison!$G273,'SB35 Determination Data'!$K$4:$AN$415,K$2,FALSE)</f>
        <v>0</v>
      </c>
      <c r="L273" s="87">
        <f>'5th Cycle Summary-Final'!H273-VLOOKUP(FinalComparison!$G273,'SB35 Determination Data'!$K$4:$AN$415,L$2,FALSE)</f>
        <v>0</v>
      </c>
      <c r="M273" s="87">
        <f>'5th Cycle Summary-Final'!I273-VLOOKUP(FinalComparison!$G273,'SB35 Determination Data'!$K$4:$AN$415,M$2,FALSE)</f>
        <v>0</v>
      </c>
      <c r="N273" s="87"/>
      <c r="O273" s="87"/>
      <c r="P273" s="87">
        <f>'5th Cycle Summary-Final'!J273-VLOOKUP(FinalComparison!$G273,'SB35 Determination Data'!$K$4:$AN$415,P$2,FALSE)</f>
        <v>0</v>
      </c>
      <c r="Q273" s="87">
        <f>'5th Cycle Summary-Final'!K273-VLOOKUP(FinalComparison!$G273,'SB35 Determination Data'!$K$4:$AN$415,Q$2,FALSE)</f>
        <v>0</v>
      </c>
      <c r="R273" s="87">
        <f>'5th Cycle Summary-Final'!L273-VLOOKUP(FinalComparison!$G273,'SB35 Determination Data'!$K$4:$AN$415,R$2,FALSE)</f>
        <v>0</v>
      </c>
      <c r="S273" s="87">
        <f>'5th Cycle Summary-Final'!M273-VLOOKUP(FinalComparison!$G273,'SB35 Determination Data'!$K$4:$AN$415,S$2,FALSE)</f>
        <v>0</v>
      </c>
      <c r="T273" s="87">
        <f>'5th Cycle Summary-Final'!N273-VLOOKUP(FinalComparison!$G273,'SB35 Determination Data'!$K$4:$AN$415,T$2,FALSE)</f>
        <v>0</v>
      </c>
      <c r="U273" s="80"/>
      <c r="V273" s="80"/>
      <c r="W273" s="87">
        <f>'5th Cycle Summary-Final'!O273-VLOOKUP(FinalComparison!$G273,'SB35 Determination Data'!$K$4:$AN$415,W$2,FALSE)</f>
        <v>0</v>
      </c>
      <c r="X273" s="80"/>
      <c r="Y273" s="87">
        <f>'5th Cycle Summary-Final'!P273-VLOOKUP(FinalComparison!$G273,'SB35 Determination Data'!$K$4:$AN$415,Y$2,FALSE)</f>
        <v>0</v>
      </c>
      <c r="Z273" s="87">
        <f>'5th Cycle Summary-Final'!Q273-VLOOKUP(FinalComparison!$G273,'SB35 Determination Data'!$K$4:$AN$415,Z$2,FALSE)</f>
        <v>0</v>
      </c>
      <c r="AA273" s="87">
        <f>'5th Cycle Summary-Final'!R273-VLOOKUP(FinalComparison!$G273,'SB35 Determination Data'!$K$4:$AN$415,AA$2,FALSE)</f>
        <v>0</v>
      </c>
      <c r="AB273" s="87">
        <f>'5th Cycle Summary-Final'!S273-VLOOKUP(FinalComparison!$G273,'SB35 Determination Data'!$K$4:$AN$415,AB$2,FALSE)</f>
        <v>0</v>
      </c>
      <c r="AC273" s="87">
        <f>'5th Cycle Summary-Final'!T273-VLOOKUP(FinalComparison!$G273,'SB35 Determination Data'!$K$4:$AN$415,AC$2,FALSE)</f>
        <v>0</v>
      </c>
      <c r="AD273" s="87">
        <f>'5th Cycle Summary-Final'!U273-VLOOKUP(FinalComparison!$G273,'SB35 Determination Data'!$K$4:$AN$415,AD$2,FALSE)</f>
        <v>0</v>
      </c>
      <c r="AE273" s="87">
        <f>'5th Cycle Summary-Final'!V273-VLOOKUP(FinalComparison!$G273,'SB35 Determination Data'!$K$4:$AN$415,AE$2,FALSE)</f>
        <v>0</v>
      </c>
      <c r="AF273" s="87">
        <f>'5th Cycle Summary-Final'!W273-VLOOKUP(FinalComparison!$G273,'SB35 Determination Data'!$K$4:$AN$415,AF$2,FALSE)</f>
        <v>0</v>
      </c>
    </row>
    <row r="274" spans="1:32" ht="12.75" customHeight="1" x14ac:dyDescent="0.15">
      <c r="A274" t="s">
        <v>352</v>
      </c>
      <c r="F274" t="s">
        <v>144</v>
      </c>
      <c r="G274" t="s">
        <v>409</v>
      </c>
      <c r="H274" s="87" t="e">
        <f>'5th Cycle Summary-Final'!D274-VLOOKUP(FinalComparison!$G274,'SB35 Determination Data'!$K$4:$AN$415,H$2,FALSE)</f>
        <v>#N/A</v>
      </c>
      <c r="I274" s="87" t="e">
        <f>'5th Cycle Summary-Final'!E274-VLOOKUP(FinalComparison!$G274,'SB35 Determination Data'!$K$4:$AN$415,I$2,FALSE)</f>
        <v>#N/A</v>
      </c>
      <c r="J274" s="87" t="e">
        <f>'5th Cycle Summary-Final'!F274-VLOOKUP(FinalComparison!$G274,'SB35 Determination Data'!$K$4:$AN$415,J$2,FALSE)</f>
        <v>#N/A</v>
      </c>
      <c r="K274" s="87" t="e">
        <f>'5th Cycle Summary-Final'!G274-VLOOKUP(FinalComparison!$G274,'SB35 Determination Data'!$K$4:$AN$415,K$2,FALSE)</f>
        <v>#N/A</v>
      </c>
      <c r="L274" s="87" t="e">
        <f>'5th Cycle Summary-Final'!H274-VLOOKUP(FinalComparison!$G274,'SB35 Determination Data'!$K$4:$AN$415,L$2,FALSE)</f>
        <v>#N/A</v>
      </c>
      <c r="M274" s="87" t="e">
        <f>'5th Cycle Summary-Final'!I274-VLOOKUP(FinalComparison!$G274,'SB35 Determination Data'!$K$4:$AN$415,M$2,FALSE)</f>
        <v>#N/A</v>
      </c>
      <c r="N274" s="87"/>
      <c r="O274" s="87"/>
      <c r="P274" s="87" t="e">
        <f>'5th Cycle Summary-Final'!J274-VLOOKUP(FinalComparison!$G274,'SB35 Determination Data'!$K$4:$AN$415,P$2,FALSE)</f>
        <v>#N/A</v>
      </c>
      <c r="Q274" s="87" t="e">
        <f>'5th Cycle Summary-Final'!K274-VLOOKUP(FinalComparison!$G274,'SB35 Determination Data'!$K$4:$AN$415,Q$2,FALSE)</f>
        <v>#N/A</v>
      </c>
      <c r="R274" s="87" t="e">
        <f>'5th Cycle Summary-Final'!L274-VLOOKUP(FinalComparison!$G274,'SB35 Determination Data'!$K$4:$AN$415,R$2,FALSE)</f>
        <v>#N/A</v>
      </c>
      <c r="S274" s="87" t="e">
        <f>'5th Cycle Summary-Final'!M274-VLOOKUP(FinalComparison!$G274,'SB35 Determination Data'!$K$4:$AN$415,S$2,FALSE)</f>
        <v>#N/A</v>
      </c>
      <c r="T274" s="87" t="e">
        <f>'5th Cycle Summary-Final'!N274-VLOOKUP(FinalComparison!$G274,'SB35 Determination Data'!$K$4:$AN$415,T$2,FALSE)</f>
        <v>#N/A</v>
      </c>
      <c r="U274" s="80"/>
      <c r="V274" s="80"/>
      <c r="W274" s="87" t="e">
        <f>'5th Cycle Summary-Final'!O274-VLOOKUP(FinalComparison!$G274,'SB35 Determination Data'!$K$4:$AN$415,W$2,FALSE)</f>
        <v>#N/A</v>
      </c>
      <c r="X274" s="80"/>
      <c r="Y274" s="87" t="e">
        <f>'5th Cycle Summary-Final'!P274-VLOOKUP(FinalComparison!$G274,'SB35 Determination Data'!$K$4:$AN$415,Y$2,FALSE)</f>
        <v>#N/A</v>
      </c>
      <c r="Z274" s="87" t="e">
        <f>'5th Cycle Summary-Final'!Q274-VLOOKUP(FinalComparison!$G274,'SB35 Determination Data'!$K$4:$AN$415,Z$2,FALSE)</f>
        <v>#N/A</v>
      </c>
      <c r="AA274" s="87" t="e">
        <f>'5th Cycle Summary-Final'!R274-VLOOKUP(FinalComparison!$G274,'SB35 Determination Data'!$K$4:$AN$415,AA$2,FALSE)</f>
        <v>#N/A</v>
      </c>
      <c r="AB274" s="87" t="e">
        <f>'5th Cycle Summary-Final'!S274-VLOOKUP(FinalComparison!$G274,'SB35 Determination Data'!$K$4:$AN$415,AB$2,FALSE)</f>
        <v>#N/A</v>
      </c>
      <c r="AC274" s="87" t="e">
        <f>'5th Cycle Summary-Final'!T274-VLOOKUP(FinalComparison!$G274,'SB35 Determination Data'!$K$4:$AN$415,AC$2,FALSE)</f>
        <v>#N/A</v>
      </c>
      <c r="AD274" s="87" t="e">
        <f>'5th Cycle Summary-Final'!U274-VLOOKUP(FinalComparison!$G274,'SB35 Determination Data'!$K$4:$AN$415,AD$2,FALSE)</f>
        <v>#N/A</v>
      </c>
      <c r="AE274" s="87" t="e">
        <f>'5th Cycle Summary-Final'!V274-VLOOKUP(FinalComparison!$G274,'SB35 Determination Data'!$K$4:$AN$415,AE$2,FALSE)</f>
        <v>#N/A</v>
      </c>
      <c r="AF274" s="87" t="e">
        <f>'5th Cycle Summary-Final'!W274-VLOOKUP(FinalComparison!$G274,'SB35 Determination Data'!$K$4:$AN$415,AF$2,FALSE)</f>
        <v>#N/A</v>
      </c>
    </row>
    <row r="275" spans="1:32" ht="12.75" customHeight="1" x14ac:dyDescent="0.15">
      <c r="A275" t="s">
        <v>352</v>
      </c>
      <c r="F275" t="s">
        <v>144</v>
      </c>
      <c r="G275" t="s">
        <v>410</v>
      </c>
      <c r="H275" s="87" t="e">
        <f>'5th Cycle Summary-Final'!D275-VLOOKUP(FinalComparison!$G275,'SB35 Determination Data'!$K$4:$AN$415,H$2,FALSE)</f>
        <v>#N/A</v>
      </c>
      <c r="I275" s="87" t="e">
        <f>'5th Cycle Summary-Final'!E275-VLOOKUP(FinalComparison!$G275,'SB35 Determination Data'!$K$4:$AN$415,I$2,FALSE)</f>
        <v>#N/A</v>
      </c>
      <c r="J275" s="87" t="e">
        <f>'5th Cycle Summary-Final'!F275-VLOOKUP(FinalComparison!$G275,'SB35 Determination Data'!$K$4:$AN$415,J$2,FALSE)</f>
        <v>#N/A</v>
      </c>
      <c r="K275" s="87" t="e">
        <f>'5th Cycle Summary-Final'!G275-VLOOKUP(FinalComparison!$G275,'SB35 Determination Data'!$K$4:$AN$415,K$2,FALSE)</f>
        <v>#N/A</v>
      </c>
      <c r="L275" s="87" t="e">
        <f>'5th Cycle Summary-Final'!H275-VLOOKUP(FinalComparison!$G275,'SB35 Determination Data'!$K$4:$AN$415,L$2,FALSE)</f>
        <v>#N/A</v>
      </c>
      <c r="M275" s="87" t="e">
        <f>'5th Cycle Summary-Final'!I275-VLOOKUP(FinalComparison!$G275,'SB35 Determination Data'!$K$4:$AN$415,M$2,FALSE)</f>
        <v>#N/A</v>
      </c>
      <c r="N275" s="87"/>
      <c r="O275" s="87"/>
      <c r="P275" s="87" t="e">
        <f>'5th Cycle Summary-Final'!J275-VLOOKUP(FinalComparison!$G275,'SB35 Determination Data'!$K$4:$AN$415,P$2,FALSE)</f>
        <v>#N/A</v>
      </c>
      <c r="Q275" s="87" t="e">
        <f>'5th Cycle Summary-Final'!K275-VLOOKUP(FinalComparison!$G275,'SB35 Determination Data'!$K$4:$AN$415,Q$2,FALSE)</f>
        <v>#N/A</v>
      </c>
      <c r="R275" s="87" t="e">
        <f>'5th Cycle Summary-Final'!L275-VLOOKUP(FinalComparison!$G275,'SB35 Determination Data'!$K$4:$AN$415,R$2,FALSE)</f>
        <v>#N/A</v>
      </c>
      <c r="S275" s="87" t="e">
        <f>'5th Cycle Summary-Final'!M275-VLOOKUP(FinalComparison!$G275,'SB35 Determination Data'!$K$4:$AN$415,S$2,FALSE)</f>
        <v>#N/A</v>
      </c>
      <c r="T275" s="87" t="e">
        <f>'5th Cycle Summary-Final'!N275-VLOOKUP(FinalComparison!$G275,'SB35 Determination Data'!$K$4:$AN$415,T$2,FALSE)</f>
        <v>#N/A</v>
      </c>
      <c r="U275" s="80"/>
      <c r="V275" s="80"/>
      <c r="W275" s="87" t="e">
        <f>'5th Cycle Summary-Final'!O275-VLOOKUP(FinalComparison!$G275,'SB35 Determination Data'!$K$4:$AN$415,W$2,FALSE)</f>
        <v>#N/A</v>
      </c>
      <c r="X275" s="80"/>
      <c r="Y275" s="87" t="e">
        <f>'5th Cycle Summary-Final'!P275-VLOOKUP(FinalComparison!$G275,'SB35 Determination Data'!$K$4:$AN$415,Y$2,FALSE)</f>
        <v>#N/A</v>
      </c>
      <c r="Z275" s="87" t="e">
        <f>'5th Cycle Summary-Final'!Q275-VLOOKUP(FinalComparison!$G275,'SB35 Determination Data'!$K$4:$AN$415,Z$2,FALSE)</f>
        <v>#N/A</v>
      </c>
      <c r="AA275" s="87" t="e">
        <f>'5th Cycle Summary-Final'!R275-VLOOKUP(FinalComparison!$G275,'SB35 Determination Data'!$K$4:$AN$415,AA$2,FALSE)</f>
        <v>#N/A</v>
      </c>
      <c r="AB275" s="87" t="e">
        <f>'5th Cycle Summary-Final'!S275-VLOOKUP(FinalComparison!$G275,'SB35 Determination Data'!$K$4:$AN$415,AB$2,FALSE)</f>
        <v>#N/A</v>
      </c>
      <c r="AC275" s="87" t="e">
        <f>'5th Cycle Summary-Final'!T275-VLOOKUP(FinalComparison!$G275,'SB35 Determination Data'!$K$4:$AN$415,AC$2,FALSE)</f>
        <v>#N/A</v>
      </c>
      <c r="AD275" s="87" t="e">
        <f>'5th Cycle Summary-Final'!U275-VLOOKUP(FinalComparison!$G275,'SB35 Determination Data'!$K$4:$AN$415,AD$2,FALSE)</f>
        <v>#N/A</v>
      </c>
      <c r="AE275" s="87" t="e">
        <f>'5th Cycle Summary-Final'!V275-VLOOKUP(FinalComparison!$G275,'SB35 Determination Data'!$K$4:$AN$415,AE$2,FALSE)</f>
        <v>#N/A</v>
      </c>
      <c r="AF275" s="87" t="e">
        <f>'5th Cycle Summary-Final'!W275-VLOOKUP(FinalComparison!$G275,'SB35 Determination Data'!$K$4:$AN$415,AF$2,FALSE)</f>
        <v>#N/A</v>
      </c>
    </row>
    <row r="276" spans="1:32" ht="12.75" customHeight="1" x14ac:dyDescent="0.15">
      <c r="A276" t="s">
        <v>352</v>
      </c>
      <c r="F276" t="s">
        <v>144</v>
      </c>
      <c r="G276" t="s">
        <v>415</v>
      </c>
      <c r="H276" s="87" t="e">
        <f>'5th Cycle Summary-Final'!D276-VLOOKUP(FinalComparison!$G276,'SB35 Determination Data'!$K$4:$AN$415,H$2,FALSE)</f>
        <v>#N/A</v>
      </c>
      <c r="I276" s="87" t="e">
        <f>'5th Cycle Summary-Final'!E276-VLOOKUP(FinalComparison!$G276,'SB35 Determination Data'!$K$4:$AN$415,I$2,FALSE)</f>
        <v>#N/A</v>
      </c>
      <c r="J276" s="87" t="e">
        <f>'5th Cycle Summary-Final'!F276-VLOOKUP(FinalComparison!$G276,'SB35 Determination Data'!$K$4:$AN$415,J$2,FALSE)</f>
        <v>#N/A</v>
      </c>
      <c r="K276" s="87" t="e">
        <f>'5th Cycle Summary-Final'!G276-VLOOKUP(FinalComparison!$G276,'SB35 Determination Data'!$K$4:$AN$415,K$2,FALSE)</f>
        <v>#N/A</v>
      </c>
      <c r="L276" s="87" t="e">
        <f>'5th Cycle Summary-Final'!H276-VLOOKUP(FinalComparison!$G276,'SB35 Determination Data'!$K$4:$AN$415,L$2,FALSE)</f>
        <v>#N/A</v>
      </c>
      <c r="M276" s="87" t="e">
        <f>'5th Cycle Summary-Final'!I276-VLOOKUP(FinalComparison!$G276,'SB35 Determination Data'!$K$4:$AN$415,M$2,FALSE)</f>
        <v>#N/A</v>
      </c>
      <c r="N276" s="87"/>
      <c r="O276" s="87"/>
      <c r="P276" s="87" t="e">
        <f>'5th Cycle Summary-Final'!J276-VLOOKUP(FinalComparison!$G276,'SB35 Determination Data'!$K$4:$AN$415,P$2,FALSE)</f>
        <v>#N/A</v>
      </c>
      <c r="Q276" s="87" t="e">
        <f>'5th Cycle Summary-Final'!K276-VLOOKUP(FinalComparison!$G276,'SB35 Determination Data'!$K$4:$AN$415,Q$2,FALSE)</f>
        <v>#N/A</v>
      </c>
      <c r="R276" s="87" t="e">
        <f>'5th Cycle Summary-Final'!L276-VLOOKUP(FinalComparison!$G276,'SB35 Determination Data'!$K$4:$AN$415,R$2,FALSE)</f>
        <v>#N/A</v>
      </c>
      <c r="S276" s="87" t="e">
        <f>'5th Cycle Summary-Final'!M276-VLOOKUP(FinalComparison!$G276,'SB35 Determination Data'!$K$4:$AN$415,S$2,FALSE)</f>
        <v>#N/A</v>
      </c>
      <c r="T276" s="87" t="e">
        <f>'5th Cycle Summary-Final'!N276-VLOOKUP(FinalComparison!$G276,'SB35 Determination Data'!$K$4:$AN$415,T$2,FALSE)</f>
        <v>#N/A</v>
      </c>
      <c r="U276" s="80"/>
      <c r="V276" s="80"/>
      <c r="W276" s="87" t="e">
        <f>'5th Cycle Summary-Final'!O276-VLOOKUP(FinalComparison!$G276,'SB35 Determination Data'!$K$4:$AN$415,W$2,FALSE)</f>
        <v>#N/A</v>
      </c>
      <c r="X276" s="80"/>
      <c r="Y276" s="87" t="e">
        <f>'5th Cycle Summary-Final'!P276-VLOOKUP(FinalComparison!$G276,'SB35 Determination Data'!$K$4:$AN$415,Y$2,FALSE)</f>
        <v>#N/A</v>
      </c>
      <c r="Z276" s="87" t="e">
        <f>'5th Cycle Summary-Final'!Q276-VLOOKUP(FinalComparison!$G276,'SB35 Determination Data'!$K$4:$AN$415,Z$2,FALSE)</f>
        <v>#N/A</v>
      </c>
      <c r="AA276" s="87" t="e">
        <f>'5th Cycle Summary-Final'!R276-VLOOKUP(FinalComparison!$G276,'SB35 Determination Data'!$K$4:$AN$415,AA$2,FALSE)</f>
        <v>#N/A</v>
      </c>
      <c r="AB276" s="87" t="e">
        <f>'5th Cycle Summary-Final'!S276-VLOOKUP(FinalComparison!$G276,'SB35 Determination Data'!$K$4:$AN$415,AB$2,FALSE)</f>
        <v>#N/A</v>
      </c>
      <c r="AC276" s="87" t="e">
        <f>'5th Cycle Summary-Final'!T276-VLOOKUP(FinalComparison!$G276,'SB35 Determination Data'!$K$4:$AN$415,AC$2,FALSE)</f>
        <v>#N/A</v>
      </c>
      <c r="AD276" s="87" t="e">
        <f>'5th Cycle Summary-Final'!U276-VLOOKUP(FinalComparison!$G276,'SB35 Determination Data'!$K$4:$AN$415,AD$2,FALSE)</f>
        <v>#N/A</v>
      </c>
      <c r="AE276" s="87" t="e">
        <f>'5th Cycle Summary-Final'!V276-VLOOKUP(FinalComparison!$G276,'SB35 Determination Data'!$K$4:$AN$415,AE$2,FALSE)</f>
        <v>#N/A</v>
      </c>
      <c r="AF276" s="87" t="e">
        <f>'5th Cycle Summary-Final'!W276-VLOOKUP(FinalComparison!$G276,'SB35 Determination Data'!$K$4:$AN$415,AF$2,FALSE)</f>
        <v>#N/A</v>
      </c>
    </row>
    <row r="277" spans="1:32" ht="12.75" customHeight="1" x14ac:dyDescent="0.15">
      <c r="A277" t="s">
        <v>416</v>
      </c>
      <c r="F277" t="s">
        <v>417</v>
      </c>
      <c r="G277" t="s">
        <v>418</v>
      </c>
      <c r="H277" s="87">
        <f>'5th Cycle Summary-Final'!D277-VLOOKUP(FinalComparison!$G277,'SB35 Determination Data'!$K$4:$AN$415,H$2,FALSE)</f>
        <v>0</v>
      </c>
      <c r="I277" s="87">
        <f>'5th Cycle Summary-Final'!E277-VLOOKUP(FinalComparison!$G277,'SB35 Determination Data'!$K$4:$AN$415,I$2,FALSE)</f>
        <v>0</v>
      </c>
      <c r="J277" s="87">
        <f>'5th Cycle Summary-Final'!F277-VLOOKUP(FinalComparison!$G277,'SB35 Determination Data'!$K$4:$AN$415,J$2,FALSE)</f>
        <v>0</v>
      </c>
      <c r="K277" s="87">
        <f>'5th Cycle Summary-Final'!G277-VLOOKUP(FinalComparison!$G277,'SB35 Determination Data'!$K$4:$AN$415,K$2,FALSE)</f>
        <v>0</v>
      </c>
      <c r="L277" s="87">
        <f>'5th Cycle Summary-Final'!H277-VLOOKUP(FinalComparison!$G277,'SB35 Determination Data'!$K$4:$AN$415,L$2,FALSE)</f>
        <v>0</v>
      </c>
      <c r="M277" s="87">
        <f>'5th Cycle Summary-Final'!I277-VLOOKUP(FinalComparison!$G277,'SB35 Determination Data'!$K$4:$AN$415,M$2,FALSE)</f>
        <v>0</v>
      </c>
      <c r="N277" s="87"/>
      <c r="O277" s="87"/>
      <c r="P277" s="87">
        <f>'5th Cycle Summary-Final'!J277-VLOOKUP(FinalComparison!$G277,'SB35 Determination Data'!$K$4:$AN$415,P$2,FALSE)</f>
        <v>0</v>
      </c>
      <c r="Q277" s="87">
        <f>'5th Cycle Summary-Final'!K277-VLOOKUP(FinalComparison!$G277,'SB35 Determination Data'!$K$4:$AN$415,Q$2,FALSE)</f>
        <v>10</v>
      </c>
      <c r="R277" s="87">
        <f>'5th Cycle Summary-Final'!L277-VLOOKUP(FinalComparison!$G277,'SB35 Determination Data'!$K$4:$AN$415,R$2,FALSE)</f>
        <v>8</v>
      </c>
      <c r="S277" s="87">
        <f>'5th Cycle Summary-Final'!M277-VLOOKUP(FinalComparison!$G277,'SB35 Determination Data'!$K$4:$AN$415,S$2,FALSE)</f>
        <v>2</v>
      </c>
      <c r="T277" s="87">
        <f>'5th Cycle Summary-Final'!N277-VLOOKUP(FinalComparison!$G277,'SB35 Determination Data'!$K$4:$AN$415,T$2,FALSE)</f>
        <v>-10</v>
      </c>
      <c r="U277" s="80"/>
      <c r="V277" s="80"/>
      <c r="W277" s="87">
        <f>'5th Cycle Summary-Final'!O277-VLOOKUP(FinalComparison!$G277,'SB35 Determination Data'!$K$4:$AN$415,W$2,FALSE)</f>
        <v>1.4430014430014404E-2</v>
      </c>
      <c r="X277" s="80"/>
      <c r="Y277" s="87">
        <f>'5th Cycle Summary-Final'!P277-VLOOKUP(FinalComparison!$G277,'SB35 Determination Data'!$K$4:$AN$415,Y$2,FALSE)</f>
        <v>0</v>
      </c>
      <c r="Z277" s="87">
        <f>'5th Cycle Summary-Final'!Q277-VLOOKUP(FinalComparison!$G277,'SB35 Determination Data'!$K$4:$AN$415,Z$2,FALSE)</f>
        <v>18</v>
      </c>
      <c r="AA277" s="87">
        <f>'5th Cycle Summary-Final'!R277-VLOOKUP(FinalComparison!$G277,'SB35 Determination Data'!$K$4:$AN$415,AA$2,FALSE)</f>
        <v>-18</v>
      </c>
      <c r="AB277" s="87">
        <f>'5th Cycle Summary-Final'!S277-VLOOKUP(FinalComparison!$G277,'SB35 Determination Data'!$K$4:$AN$415,AB$2,FALSE)</f>
        <v>1.6949152542372892E-2</v>
      </c>
      <c r="AC277" s="87">
        <f>'5th Cycle Summary-Final'!T277-VLOOKUP(FinalComparison!$G277,'SB35 Determination Data'!$K$4:$AN$415,AC$2,FALSE)</f>
        <v>0</v>
      </c>
      <c r="AD277" s="87">
        <f>'5th Cycle Summary-Final'!U277-VLOOKUP(FinalComparison!$G277,'SB35 Determination Data'!$K$4:$AN$415,AD$2,FALSE)</f>
        <v>624</v>
      </c>
      <c r="AE277" s="87">
        <f>'5th Cycle Summary-Final'!V277-VLOOKUP(FinalComparison!$G277,'SB35 Determination Data'!$K$4:$AN$415,AE$2,FALSE)</f>
        <v>-322</v>
      </c>
      <c r="AF277" s="87">
        <f>'5th Cycle Summary-Final'!W277-VLOOKUP(FinalComparison!$G277,'SB35 Determination Data'!$K$4:$AN$415,AF$2,FALSE)</f>
        <v>0.26758147512864494</v>
      </c>
    </row>
    <row r="278" spans="1:32" ht="12.75" customHeight="1" x14ac:dyDescent="0.15">
      <c r="A278" t="s">
        <v>416</v>
      </c>
      <c r="F278" t="s">
        <v>417</v>
      </c>
      <c r="G278" t="s">
        <v>419</v>
      </c>
      <c r="H278" s="87">
        <f>'5th Cycle Summary-Final'!D278-VLOOKUP(FinalComparison!$G278,'SB35 Determination Data'!$K$4:$AN$415,H$2,FALSE)</f>
        <v>0</v>
      </c>
      <c r="I278" s="87">
        <f>'5th Cycle Summary-Final'!E278-VLOOKUP(FinalComparison!$G278,'SB35 Determination Data'!$K$4:$AN$415,I$2,FALSE)</f>
        <v>0</v>
      </c>
      <c r="J278" s="87">
        <f>'5th Cycle Summary-Final'!F278-VLOOKUP(FinalComparison!$G278,'SB35 Determination Data'!$K$4:$AN$415,J$2,FALSE)</f>
        <v>0</v>
      </c>
      <c r="K278" s="87">
        <f>'5th Cycle Summary-Final'!G278-VLOOKUP(FinalComparison!$G278,'SB35 Determination Data'!$K$4:$AN$415,K$2,FALSE)</f>
        <v>0</v>
      </c>
      <c r="L278" s="87">
        <f>'5th Cycle Summary-Final'!H278-VLOOKUP(FinalComparison!$G278,'SB35 Determination Data'!$K$4:$AN$415,L$2,FALSE)</f>
        <v>0</v>
      </c>
      <c r="M278" s="87">
        <f>'5th Cycle Summary-Final'!I278-VLOOKUP(FinalComparison!$G278,'SB35 Determination Data'!$K$4:$AN$415,M$2,FALSE)</f>
        <v>0</v>
      </c>
      <c r="N278" s="87"/>
      <c r="O278" s="87"/>
      <c r="P278" s="87">
        <f>'5th Cycle Summary-Final'!J278-VLOOKUP(FinalComparison!$G278,'SB35 Determination Data'!$K$4:$AN$415,P$2,FALSE)</f>
        <v>0</v>
      </c>
      <c r="Q278" s="87">
        <f>'5th Cycle Summary-Final'!K278-VLOOKUP(FinalComparison!$G278,'SB35 Determination Data'!$K$4:$AN$415,Q$2,FALSE)</f>
        <v>0</v>
      </c>
      <c r="R278" s="87">
        <f>'5th Cycle Summary-Final'!L278-VLOOKUP(FinalComparison!$G278,'SB35 Determination Data'!$K$4:$AN$415,R$2,FALSE)</f>
        <v>0</v>
      </c>
      <c r="S278" s="87">
        <f>'5th Cycle Summary-Final'!M278-VLOOKUP(FinalComparison!$G278,'SB35 Determination Data'!$K$4:$AN$415,S$2,FALSE)</f>
        <v>0</v>
      </c>
      <c r="T278" s="87">
        <f>'5th Cycle Summary-Final'!N278-VLOOKUP(FinalComparison!$G278,'SB35 Determination Data'!$K$4:$AN$415,T$2,FALSE)</f>
        <v>0</v>
      </c>
      <c r="U278" s="80"/>
      <c r="V278" s="80"/>
      <c r="W278" s="87">
        <f>'5th Cycle Summary-Final'!O278-VLOOKUP(FinalComparison!$G278,'SB35 Determination Data'!$K$4:$AN$415,W$2,FALSE)</f>
        <v>0</v>
      </c>
      <c r="X278" s="80"/>
      <c r="Y278" s="87">
        <f>'5th Cycle Summary-Final'!P278-VLOOKUP(FinalComparison!$G278,'SB35 Determination Data'!$K$4:$AN$415,Y$2,FALSE)</f>
        <v>0</v>
      </c>
      <c r="Z278" s="87">
        <f>'5th Cycle Summary-Final'!Q278-VLOOKUP(FinalComparison!$G278,'SB35 Determination Data'!$K$4:$AN$415,Z$2,FALSE)</f>
        <v>13</v>
      </c>
      <c r="AA278" s="87">
        <f>'5th Cycle Summary-Final'!R278-VLOOKUP(FinalComparison!$G278,'SB35 Determination Data'!$K$4:$AN$415,AA$2,FALSE)</f>
        <v>-13</v>
      </c>
      <c r="AB278" s="87">
        <f>'5th Cycle Summary-Final'!S278-VLOOKUP(FinalComparison!$G278,'SB35 Determination Data'!$K$4:$AN$415,AB$2,FALSE)</f>
        <v>5.7598582188746195E-3</v>
      </c>
      <c r="AC278" s="87">
        <f>'5th Cycle Summary-Final'!T278-VLOOKUP(FinalComparison!$G278,'SB35 Determination Data'!$K$4:$AN$415,AC$2,FALSE)</f>
        <v>0</v>
      </c>
      <c r="AD278" s="87">
        <f>'5th Cycle Summary-Final'!U278-VLOOKUP(FinalComparison!$G278,'SB35 Determination Data'!$K$4:$AN$415,AD$2,FALSE)</f>
        <v>1043</v>
      </c>
      <c r="AE278" s="87">
        <f>'5th Cycle Summary-Final'!V278-VLOOKUP(FinalComparison!$G278,'SB35 Determination Data'!$K$4:$AN$415,AE$2,FALSE)</f>
        <v>-162</v>
      </c>
      <c r="AF278" s="87">
        <f>'5th Cycle Summary-Final'!W278-VLOOKUP(FinalComparison!$G278,'SB35 Determination Data'!$K$4:$AN$415,AF$2,FALSE)</f>
        <v>0.21045197740112997</v>
      </c>
    </row>
    <row r="279" spans="1:32" ht="12.75" customHeight="1" x14ac:dyDescent="0.15">
      <c r="A279" t="s">
        <v>416</v>
      </c>
      <c r="F279" t="s">
        <v>417</v>
      </c>
      <c r="G279" t="s">
        <v>420</v>
      </c>
      <c r="H279" s="87">
        <f>'5th Cycle Summary-Final'!D279-VLOOKUP(FinalComparison!$G279,'SB35 Determination Data'!$K$4:$AN$415,H$2,FALSE)</f>
        <v>0</v>
      </c>
      <c r="I279" s="87">
        <f>'5th Cycle Summary-Final'!E279-VLOOKUP(FinalComparison!$G279,'SB35 Determination Data'!$K$4:$AN$415,I$2,FALSE)</f>
        <v>-12</v>
      </c>
      <c r="J279" s="87">
        <f>'5th Cycle Summary-Final'!F279-VLOOKUP(FinalComparison!$G279,'SB35 Determination Data'!$K$4:$AN$415,J$2,FALSE)</f>
        <v>-12</v>
      </c>
      <c r="K279" s="87">
        <f>'5th Cycle Summary-Final'!G279-VLOOKUP(FinalComparison!$G279,'SB35 Determination Data'!$K$4:$AN$415,K$2,FALSE)</f>
        <v>0</v>
      </c>
      <c r="L279" s="87">
        <f>'5th Cycle Summary-Final'!H279-VLOOKUP(FinalComparison!$G279,'SB35 Determination Data'!$K$4:$AN$415,L$2,FALSE)</f>
        <v>12</v>
      </c>
      <c r="M279" s="87">
        <f>'5th Cycle Summary-Final'!I279-VLOOKUP(FinalComparison!$G279,'SB35 Determination Data'!$K$4:$AN$415,M$2,FALSE)</f>
        <v>-0.92307692307692313</v>
      </c>
      <c r="N279" s="87"/>
      <c r="O279" s="87"/>
      <c r="P279" s="87">
        <f>'5th Cycle Summary-Final'!J279-VLOOKUP(FinalComparison!$G279,'SB35 Determination Data'!$K$4:$AN$415,P$2,FALSE)</f>
        <v>0</v>
      </c>
      <c r="Q279" s="87">
        <f>'5th Cycle Summary-Final'!K279-VLOOKUP(FinalComparison!$G279,'SB35 Determination Data'!$K$4:$AN$415,Q$2,FALSE)</f>
        <v>0</v>
      </c>
      <c r="R279" s="87">
        <f>'5th Cycle Summary-Final'!L279-VLOOKUP(FinalComparison!$G279,'SB35 Determination Data'!$K$4:$AN$415,R$2,FALSE)</f>
        <v>0</v>
      </c>
      <c r="S279" s="87">
        <f>'5th Cycle Summary-Final'!M279-VLOOKUP(FinalComparison!$G279,'SB35 Determination Data'!$K$4:$AN$415,S$2,FALSE)</f>
        <v>0</v>
      </c>
      <c r="T279" s="87">
        <f>'5th Cycle Summary-Final'!N279-VLOOKUP(FinalComparison!$G279,'SB35 Determination Data'!$K$4:$AN$415,T$2,FALSE)</f>
        <v>0</v>
      </c>
      <c r="U279" s="80"/>
      <c r="V279" s="80"/>
      <c r="W279" s="87">
        <f>'5th Cycle Summary-Final'!O279-VLOOKUP(FinalComparison!$G279,'SB35 Determination Data'!$K$4:$AN$415,W$2,FALSE)</f>
        <v>0</v>
      </c>
      <c r="X279" s="80"/>
      <c r="Y279" s="87">
        <f>'5th Cycle Summary-Final'!P279-VLOOKUP(FinalComparison!$G279,'SB35 Determination Data'!$K$4:$AN$415,Y$2,FALSE)</f>
        <v>0</v>
      </c>
      <c r="Z279" s="87">
        <f>'5th Cycle Summary-Final'!Q279-VLOOKUP(FinalComparison!$G279,'SB35 Determination Data'!$K$4:$AN$415,Z$2,FALSE)</f>
        <v>0</v>
      </c>
      <c r="AA279" s="87">
        <f>'5th Cycle Summary-Final'!R279-VLOOKUP(FinalComparison!$G279,'SB35 Determination Data'!$K$4:$AN$415,AA$2,FALSE)</f>
        <v>0</v>
      </c>
      <c r="AB279" s="87">
        <f>'5th Cycle Summary-Final'!S279-VLOOKUP(FinalComparison!$G279,'SB35 Determination Data'!$K$4:$AN$415,AB$2,FALSE)</f>
        <v>0</v>
      </c>
      <c r="AC279" s="87">
        <f>'5th Cycle Summary-Final'!T279-VLOOKUP(FinalComparison!$G279,'SB35 Determination Data'!$K$4:$AN$415,AC$2,FALSE)</f>
        <v>0</v>
      </c>
      <c r="AD279" s="87">
        <f>'5th Cycle Summary-Final'!U279-VLOOKUP(FinalComparison!$G279,'SB35 Determination Data'!$K$4:$AN$415,AD$2,FALSE)</f>
        <v>36</v>
      </c>
      <c r="AE279" s="87">
        <f>'5th Cycle Summary-Final'!V279-VLOOKUP(FinalComparison!$G279,'SB35 Determination Data'!$K$4:$AN$415,AE$2,FALSE)</f>
        <v>0</v>
      </c>
      <c r="AF279" s="87">
        <f>'5th Cycle Summary-Final'!W279-VLOOKUP(FinalComparison!$G279,'SB35 Determination Data'!$K$4:$AN$415,AF$2,FALSE)</f>
        <v>1.8947368421052637</v>
      </c>
    </row>
    <row r="280" spans="1:32" ht="12.75" customHeight="1" x14ac:dyDescent="0.15">
      <c r="A280" t="s">
        <v>416</v>
      </c>
      <c r="F280" t="s">
        <v>417</v>
      </c>
      <c r="G280" t="s">
        <v>421</v>
      </c>
      <c r="H280" s="87">
        <f>'5th Cycle Summary-Final'!D280-VLOOKUP(FinalComparison!$G280,'SB35 Determination Data'!$K$4:$AN$415,H$2,FALSE)</f>
        <v>0</v>
      </c>
      <c r="I280" s="87">
        <f>'5th Cycle Summary-Final'!E280-VLOOKUP(FinalComparison!$G280,'SB35 Determination Data'!$K$4:$AN$415,I$2,FALSE)</f>
        <v>0</v>
      </c>
      <c r="J280" s="87">
        <f>'5th Cycle Summary-Final'!F280-VLOOKUP(FinalComparison!$G280,'SB35 Determination Data'!$K$4:$AN$415,J$2,FALSE)</f>
        <v>0</v>
      </c>
      <c r="K280" s="87">
        <f>'5th Cycle Summary-Final'!G280-VLOOKUP(FinalComparison!$G280,'SB35 Determination Data'!$K$4:$AN$415,K$2,FALSE)</f>
        <v>0</v>
      </c>
      <c r="L280" s="87">
        <f>'5th Cycle Summary-Final'!H280-VLOOKUP(FinalComparison!$G280,'SB35 Determination Data'!$K$4:$AN$415,L$2,FALSE)</f>
        <v>0</v>
      </c>
      <c r="M280" s="87">
        <f>'5th Cycle Summary-Final'!I280-VLOOKUP(FinalComparison!$G280,'SB35 Determination Data'!$K$4:$AN$415,M$2,FALSE)</f>
        <v>0</v>
      </c>
      <c r="N280" s="87"/>
      <c r="O280" s="87"/>
      <c r="P280" s="87">
        <f>'5th Cycle Summary-Final'!J280-VLOOKUP(FinalComparison!$G280,'SB35 Determination Data'!$K$4:$AN$415,P$2,FALSE)</f>
        <v>0</v>
      </c>
      <c r="Q280" s="87">
        <f>'5th Cycle Summary-Final'!K280-VLOOKUP(FinalComparison!$G280,'SB35 Determination Data'!$K$4:$AN$415,Q$2,FALSE)</f>
        <v>0</v>
      </c>
      <c r="R280" s="87">
        <f>'5th Cycle Summary-Final'!L280-VLOOKUP(FinalComparison!$G280,'SB35 Determination Data'!$K$4:$AN$415,R$2,FALSE)</f>
        <v>0</v>
      </c>
      <c r="S280" s="87">
        <f>'5th Cycle Summary-Final'!M280-VLOOKUP(FinalComparison!$G280,'SB35 Determination Data'!$K$4:$AN$415,S$2,FALSE)</f>
        <v>0</v>
      </c>
      <c r="T280" s="87">
        <f>'5th Cycle Summary-Final'!N280-VLOOKUP(FinalComparison!$G280,'SB35 Determination Data'!$K$4:$AN$415,T$2,FALSE)</f>
        <v>0</v>
      </c>
      <c r="U280" s="80"/>
      <c r="V280" s="80"/>
      <c r="W280" s="87">
        <f>'5th Cycle Summary-Final'!O280-VLOOKUP(FinalComparison!$G280,'SB35 Determination Data'!$K$4:$AN$415,W$2,FALSE)</f>
        <v>0</v>
      </c>
      <c r="X280" s="80"/>
      <c r="Y280" s="87">
        <f>'5th Cycle Summary-Final'!P280-VLOOKUP(FinalComparison!$G280,'SB35 Determination Data'!$K$4:$AN$415,Y$2,FALSE)</f>
        <v>0</v>
      </c>
      <c r="Z280" s="87">
        <f>'5th Cycle Summary-Final'!Q280-VLOOKUP(FinalComparison!$G280,'SB35 Determination Data'!$K$4:$AN$415,Z$2,FALSE)</f>
        <v>0</v>
      </c>
      <c r="AA280" s="87">
        <f>'5th Cycle Summary-Final'!R280-VLOOKUP(FinalComparison!$G280,'SB35 Determination Data'!$K$4:$AN$415,AA$2,FALSE)</f>
        <v>0</v>
      </c>
      <c r="AB280" s="87">
        <f>'5th Cycle Summary-Final'!S280-VLOOKUP(FinalComparison!$G280,'SB35 Determination Data'!$K$4:$AN$415,AB$2,FALSE)</f>
        <v>0</v>
      </c>
      <c r="AC280" s="87">
        <f>'5th Cycle Summary-Final'!T280-VLOOKUP(FinalComparison!$G280,'SB35 Determination Data'!$K$4:$AN$415,AC$2,FALSE)</f>
        <v>0</v>
      </c>
      <c r="AD280" s="87">
        <f>'5th Cycle Summary-Final'!U280-VLOOKUP(FinalComparison!$G280,'SB35 Determination Data'!$K$4:$AN$415,AD$2,FALSE)</f>
        <v>7</v>
      </c>
      <c r="AE280" s="87">
        <f>'5th Cycle Summary-Final'!V280-VLOOKUP(FinalComparison!$G280,'SB35 Determination Data'!$K$4:$AN$415,AE$2,FALSE)</f>
        <v>-7</v>
      </c>
      <c r="AF280" s="87">
        <f>'5th Cycle Summary-Final'!W280-VLOOKUP(FinalComparison!$G280,'SB35 Determination Data'!$K$4:$AN$415,AF$2,FALSE)</f>
        <v>0.20588235294117641</v>
      </c>
    </row>
    <row r="281" spans="1:32" ht="12.75" customHeight="1" x14ac:dyDescent="0.15">
      <c r="A281" t="s">
        <v>416</v>
      </c>
      <c r="F281" t="s">
        <v>417</v>
      </c>
      <c r="G281" t="s">
        <v>426</v>
      </c>
      <c r="H281" s="87">
        <f>'5th Cycle Summary-Final'!D281-VLOOKUP(FinalComparison!$G281,'SB35 Determination Data'!$K$4:$AN$415,H$2,FALSE)</f>
        <v>0</v>
      </c>
      <c r="I281" s="87">
        <f>'5th Cycle Summary-Final'!E281-VLOOKUP(FinalComparison!$G281,'SB35 Determination Data'!$K$4:$AN$415,I$2,FALSE)</f>
        <v>0</v>
      </c>
      <c r="J281" s="87">
        <f>'5th Cycle Summary-Final'!F281-VLOOKUP(FinalComparison!$G281,'SB35 Determination Data'!$K$4:$AN$415,J$2,FALSE)</f>
        <v>0</v>
      </c>
      <c r="K281" s="87">
        <f>'5th Cycle Summary-Final'!G281-VLOOKUP(FinalComparison!$G281,'SB35 Determination Data'!$K$4:$AN$415,K$2,FALSE)</f>
        <v>0</v>
      </c>
      <c r="L281" s="87">
        <f>'5th Cycle Summary-Final'!H281-VLOOKUP(FinalComparison!$G281,'SB35 Determination Data'!$K$4:$AN$415,L$2,FALSE)</f>
        <v>0</v>
      </c>
      <c r="M281" s="87">
        <f>'5th Cycle Summary-Final'!I281-VLOOKUP(FinalComparison!$G281,'SB35 Determination Data'!$K$4:$AN$415,M$2,FALSE)</f>
        <v>0</v>
      </c>
      <c r="N281" s="87"/>
      <c r="O281" s="87"/>
      <c r="P281" s="87">
        <f>'5th Cycle Summary-Final'!J281-VLOOKUP(FinalComparison!$G281,'SB35 Determination Data'!$K$4:$AN$415,P$2,FALSE)</f>
        <v>0</v>
      </c>
      <c r="Q281" s="87">
        <f>'5th Cycle Summary-Final'!K281-VLOOKUP(FinalComparison!$G281,'SB35 Determination Data'!$K$4:$AN$415,Q$2,FALSE)</f>
        <v>0</v>
      </c>
      <c r="R281" s="87">
        <f>'5th Cycle Summary-Final'!L281-VLOOKUP(FinalComparison!$G281,'SB35 Determination Data'!$K$4:$AN$415,R$2,FALSE)</f>
        <v>0</v>
      </c>
      <c r="S281" s="87">
        <f>'5th Cycle Summary-Final'!M281-VLOOKUP(FinalComparison!$G281,'SB35 Determination Data'!$K$4:$AN$415,S$2,FALSE)</f>
        <v>0</v>
      </c>
      <c r="T281" s="87">
        <f>'5th Cycle Summary-Final'!N281-VLOOKUP(FinalComparison!$G281,'SB35 Determination Data'!$K$4:$AN$415,T$2,FALSE)</f>
        <v>0</v>
      </c>
      <c r="U281" s="80"/>
      <c r="V281" s="80"/>
      <c r="W281" s="87">
        <f>'5th Cycle Summary-Final'!O281-VLOOKUP(FinalComparison!$G281,'SB35 Determination Data'!$K$4:$AN$415,W$2,FALSE)</f>
        <v>0</v>
      </c>
      <c r="X281" s="80"/>
      <c r="Y281" s="87">
        <f>'5th Cycle Summary-Final'!P281-VLOOKUP(FinalComparison!$G281,'SB35 Determination Data'!$K$4:$AN$415,Y$2,FALSE)</f>
        <v>0</v>
      </c>
      <c r="Z281" s="87">
        <f>'5th Cycle Summary-Final'!Q281-VLOOKUP(FinalComparison!$G281,'SB35 Determination Data'!$K$4:$AN$415,Z$2,FALSE)</f>
        <v>0</v>
      </c>
      <c r="AA281" s="87">
        <f>'5th Cycle Summary-Final'!R281-VLOOKUP(FinalComparison!$G281,'SB35 Determination Data'!$K$4:$AN$415,AA$2,FALSE)</f>
        <v>0</v>
      </c>
      <c r="AB281" s="87">
        <f>'5th Cycle Summary-Final'!S281-VLOOKUP(FinalComparison!$G281,'SB35 Determination Data'!$K$4:$AN$415,AB$2,FALSE)</f>
        <v>0</v>
      </c>
      <c r="AC281" s="87">
        <f>'5th Cycle Summary-Final'!T281-VLOOKUP(FinalComparison!$G281,'SB35 Determination Data'!$K$4:$AN$415,AC$2,FALSE)</f>
        <v>0</v>
      </c>
      <c r="AD281" s="87">
        <f>'5th Cycle Summary-Final'!U281-VLOOKUP(FinalComparison!$G281,'SB35 Determination Data'!$K$4:$AN$415,AD$2,FALSE)</f>
        <v>51</v>
      </c>
      <c r="AE281" s="87">
        <f>'5th Cycle Summary-Final'!V281-VLOOKUP(FinalComparison!$G281,'SB35 Determination Data'!$K$4:$AN$415,AE$2,FALSE)</f>
        <v>-51</v>
      </c>
      <c r="AF281" s="87">
        <f>'5th Cycle Summary-Final'!W281-VLOOKUP(FinalComparison!$G281,'SB35 Determination Data'!$K$4:$AN$415,AF$2,FALSE)</f>
        <v>2.2798390701832816E-2</v>
      </c>
    </row>
    <row r="282" spans="1:32" ht="12.75" customHeight="1" x14ac:dyDescent="0.15">
      <c r="A282" t="s">
        <v>416</v>
      </c>
      <c r="F282" t="s">
        <v>417</v>
      </c>
      <c r="G282" t="s">
        <v>428</v>
      </c>
      <c r="H282" s="87">
        <f>'5th Cycle Summary-Final'!D282-VLOOKUP(FinalComparison!$G282,'SB35 Determination Data'!$K$4:$AN$415,H$2,FALSE)</f>
        <v>0</v>
      </c>
      <c r="I282" s="87">
        <f>'5th Cycle Summary-Final'!E282-VLOOKUP(FinalComparison!$G282,'SB35 Determination Data'!$K$4:$AN$415,I$2,FALSE)</f>
        <v>4</v>
      </c>
      <c r="J282" s="87">
        <f>'5th Cycle Summary-Final'!F282-VLOOKUP(FinalComparison!$G282,'SB35 Determination Data'!$K$4:$AN$415,J$2,FALSE)</f>
        <v>4</v>
      </c>
      <c r="K282" s="87">
        <f>'5th Cycle Summary-Final'!G282-VLOOKUP(FinalComparison!$G282,'SB35 Determination Data'!$K$4:$AN$415,K$2,FALSE)</f>
        <v>0</v>
      </c>
      <c r="L282" s="87">
        <f>'5th Cycle Summary-Final'!H282-VLOOKUP(FinalComparison!$G282,'SB35 Determination Data'!$K$4:$AN$415,L$2,FALSE)</f>
        <v>-4</v>
      </c>
      <c r="M282" s="87">
        <f>'5th Cycle Summary-Final'!I282-VLOOKUP(FinalComparison!$G282,'SB35 Determination Data'!$K$4:$AN$415,M$2,FALSE)</f>
        <v>6.8143100511073168E-3</v>
      </c>
      <c r="N282" s="87"/>
      <c r="O282" s="87"/>
      <c r="P282" s="87">
        <f>'5th Cycle Summary-Final'!J282-VLOOKUP(FinalComparison!$G282,'SB35 Determination Data'!$K$4:$AN$415,P$2,FALSE)</f>
        <v>0</v>
      </c>
      <c r="Q282" s="87">
        <f>'5th Cycle Summary-Final'!K282-VLOOKUP(FinalComparison!$G282,'SB35 Determination Data'!$K$4:$AN$415,Q$2,FALSE)</f>
        <v>1</v>
      </c>
      <c r="R282" s="87">
        <f>'5th Cycle Summary-Final'!L282-VLOOKUP(FinalComparison!$G282,'SB35 Determination Data'!$K$4:$AN$415,R$2,FALSE)</f>
        <v>1</v>
      </c>
      <c r="S282" s="87">
        <f>'5th Cycle Summary-Final'!M282-VLOOKUP(FinalComparison!$G282,'SB35 Determination Data'!$K$4:$AN$415,S$2,FALSE)</f>
        <v>0</v>
      </c>
      <c r="T282" s="87">
        <f>'5th Cycle Summary-Final'!N282-VLOOKUP(FinalComparison!$G282,'SB35 Determination Data'!$K$4:$AN$415,T$2,FALSE)</f>
        <v>-1</v>
      </c>
      <c r="U282" s="80"/>
      <c r="V282" s="80"/>
      <c r="W282" s="87">
        <f>'5th Cycle Summary-Final'!O282-VLOOKUP(FinalComparison!$G282,'SB35 Determination Data'!$K$4:$AN$415,W$2,FALSE)</f>
        <v>2.2421524663677125E-3</v>
      </c>
      <c r="X282" s="80"/>
      <c r="Y282" s="87">
        <f>'5th Cycle Summary-Final'!P282-VLOOKUP(FinalComparison!$G282,'SB35 Determination Data'!$K$4:$AN$415,Y$2,FALSE)</f>
        <v>0</v>
      </c>
      <c r="Z282" s="87">
        <f>'5th Cycle Summary-Final'!Q282-VLOOKUP(FinalComparison!$G282,'SB35 Determination Data'!$K$4:$AN$415,Z$2,FALSE)</f>
        <v>0</v>
      </c>
      <c r="AA282" s="87">
        <f>'5th Cycle Summary-Final'!R282-VLOOKUP(FinalComparison!$G282,'SB35 Determination Data'!$K$4:$AN$415,AA$2,FALSE)</f>
        <v>0</v>
      </c>
      <c r="AB282" s="87">
        <f>'5th Cycle Summary-Final'!S282-VLOOKUP(FinalComparison!$G282,'SB35 Determination Data'!$K$4:$AN$415,AB$2,FALSE)</f>
        <v>0</v>
      </c>
      <c r="AC282" s="87">
        <f>'5th Cycle Summary-Final'!T282-VLOOKUP(FinalComparison!$G282,'SB35 Determination Data'!$K$4:$AN$415,AC$2,FALSE)</f>
        <v>0</v>
      </c>
      <c r="AD282" s="87">
        <f>'5th Cycle Summary-Final'!U282-VLOOKUP(FinalComparison!$G282,'SB35 Determination Data'!$K$4:$AN$415,AD$2,FALSE)</f>
        <v>109</v>
      </c>
      <c r="AE282" s="87">
        <f>'5th Cycle Summary-Final'!V282-VLOOKUP(FinalComparison!$G282,'SB35 Determination Data'!$K$4:$AN$415,AE$2,FALSE)</f>
        <v>-109</v>
      </c>
      <c r="AF282" s="87">
        <f>'5th Cycle Summary-Final'!W282-VLOOKUP(FinalComparison!$G282,'SB35 Determination Data'!$K$4:$AN$415,AF$2,FALSE)</f>
        <v>0.12017640573318633</v>
      </c>
    </row>
    <row r="283" spans="1:32" ht="12.75" customHeight="1" x14ac:dyDescent="0.15">
      <c r="A283" t="s">
        <v>416</v>
      </c>
      <c r="F283" t="s">
        <v>417</v>
      </c>
      <c r="G283" t="s">
        <v>431</v>
      </c>
      <c r="H283" s="87">
        <f>'5th Cycle Summary-Final'!D283-VLOOKUP(FinalComparison!$G283,'SB35 Determination Data'!$K$4:$AN$415,H$2,FALSE)</f>
        <v>0</v>
      </c>
      <c r="I283" s="87">
        <f>'5th Cycle Summary-Final'!E283-VLOOKUP(FinalComparison!$G283,'SB35 Determination Data'!$K$4:$AN$415,I$2,FALSE)</f>
        <v>46</v>
      </c>
      <c r="J283" s="87">
        <f>'5th Cycle Summary-Final'!F283-VLOOKUP(FinalComparison!$G283,'SB35 Determination Data'!$K$4:$AN$415,J$2,FALSE)</f>
        <v>46</v>
      </c>
      <c r="K283" s="87">
        <f>'5th Cycle Summary-Final'!G283-VLOOKUP(FinalComparison!$G283,'SB35 Determination Data'!$K$4:$AN$415,K$2,FALSE)</f>
        <v>0</v>
      </c>
      <c r="L283" s="87">
        <f>'5th Cycle Summary-Final'!H283-VLOOKUP(FinalComparison!$G283,'SB35 Determination Data'!$K$4:$AN$415,L$2,FALSE)</f>
        <v>-46</v>
      </c>
      <c r="M283" s="87">
        <f>'5th Cycle Summary-Final'!I283-VLOOKUP(FinalComparison!$G283,'SB35 Determination Data'!$K$4:$AN$415,M$2,FALSE)</f>
        <v>4.4145873320537425E-2</v>
      </c>
      <c r="N283" s="87"/>
      <c r="O283" s="87"/>
      <c r="P283" s="87">
        <f>'5th Cycle Summary-Final'!J283-VLOOKUP(FinalComparison!$G283,'SB35 Determination Data'!$K$4:$AN$415,P$2,FALSE)</f>
        <v>0</v>
      </c>
      <c r="Q283" s="87">
        <f>'5th Cycle Summary-Final'!K283-VLOOKUP(FinalComparison!$G283,'SB35 Determination Data'!$K$4:$AN$415,Q$2,FALSE)</f>
        <v>34</v>
      </c>
      <c r="R283" s="87">
        <f>'5th Cycle Summary-Final'!L283-VLOOKUP(FinalComparison!$G283,'SB35 Determination Data'!$K$4:$AN$415,R$2,FALSE)</f>
        <v>34</v>
      </c>
      <c r="S283" s="87">
        <f>'5th Cycle Summary-Final'!M283-VLOOKUP(FinalComparison!$G283,'SB35 Determination Data'!$K$4:$AN$415,S$2,FALSE)</f>
        <v>0</v>
      </c>
      <c r="T283" s="87">
        <f>'5th Cycle Summary-Final'!N283-VLOOKUP(FinalComparison!$G283,'SB35 Determination Data'!$K$4:$AN$415,T$2,FALSE)</f>
        <v>-34</v>
      </c>
      <c r="U283" s="80"/>
      <c r="V283" s="80"/>
      <c r="W283" s="87">
        <f>'5th Cycle Summary-Final'!O283-VLOOKUP(FinalComparison!$G283,'SB35 Determination Data'!$K$4:$AN$415,W$2,FALSE)</f>
        <v>4.2983565107458904E-2</v>
      </c>
      <c r="X283" s="80"/>
      <c r="Y283" s="87">
        <f>'5th Cycle Summary-Final'!P283-VLOOKUP(FinalComparison!$G283,'SB35 Determination Data'!$K$4:$AN$415,Y$2,FALSE)</f>
        <v>0</v>
      </c>
      <c r="Z283" s="87">
        <f>'5th Cycle Summary-Final'!Q283-VLOOKUP(FinalComparison!$G283,'SB35 Determination Data'!$K$4:$AN$415,Z$2,FALSE)</f>
        <v>5</v>
      </c>
      <c r="AA283" s="87">
        <f>'5th Cycle Summary-Final'!R283-VLOOKUP(FinalComparison!$G283,'SB35 Determination Data'!$K$4:$AN$415,AA$2,FALSE)</f>
        <v>-5</v>
      </c>
      <c r="AB283" s="87">
        <f>'5th Cycle Summary-Final'!S283-VLOOKUP(FinalComparison!$G283,'SB35 Determination Data'!$K$4:$AN$415,AB$2,FALSE)</f>
        <v>6.8212824010914063E-3</v>
      </c>
      <c r="AC283" s="87">
        <f>'5th Cycle Summary-Final'!T283-VLOOKUP(FinalComparison!$G283,'SB35 Determination Data'!$K$4:$AN$415,AC$2,FALSE)</f>
        <v>0</v>
      </c>
      <c r="AD283" s="87">
        <f>'5th Cycle Summary-Final'!U283-VLOOKUP(FinalComparison!$G283,'SB35 Determination Data'!$K$4:$AN$415,AD$2,FALSE)</f>
        <v>410</v>
      </c>
      <c r="AE283" s="87">
        <f>'5th Cycle Summary-Final'!V283-VLOOKUP(FinalComparison!$G283,'SB35 Determination Data'!$K$4:$AN$415,AE$2,FALSE)</f>
        <v>-410</v>
      </c>
      <c r="AF283" s="87">
        <f>'5th Cycle Summary-Final'!W283-VLOOKUP(FinalComparison!$G283,'SB35 Determination Data'!$K$4:$AN$415,AF$2,FALSE)</f>
        <v>0.25481665630826605</v>
      </c>
    </row>
    <row r="284" spans="1:32" ht="12.75" customHeight="1" x14ac:dyDescent="0.15">
      <c r="A284" t="s">
        <v>416</v>
      </c>
      <c r="F284" t="s">
        <v>417</v>
      </c>
      <c r="G284" t="s">
        <v>432</v>
      </c>
      <c r="H284" s="87">
        <f>'5th Cycle Summary-Final'!D284-VLOOKUP(FinalComparison!$G284,'SB35 Determination Data'!$K$4:$AN$415,H$2,FALSE)</f>
        <v>0</v>
      </c>
      <c r="I284" s="87">
        <f>'5th Cycle Summary-Final'!E284-VLOOKUP(FinalComparison!$G284,'SB35 Determination Data'!$K$4:$AN$415,I$2,FALSE)</f>
        <v>0</v>
      </c>
      <c r="J284" s="87">
        <f>'5th Cycle Summary-Final'!F284-VLOOKUP(FinalComparison!$G284,'SB35 Determination Data'!$K$4:$AN$415,J$2,FALSE)</f>
        <v>0</v>
      </c>
      <c r="K284" s="87">
        <f>'5th Cycle Summary-Final'!G284-VLOOKUP(FinalComparison!$G284,'SB35 Determination Data'!$K$4:$AN$415,K$2,FALSE)</f>
        <v>0</v>
      </c>
      <c r="L284" s="87">
        <f>'5th Cycle Summary-Final'!H284-VLOOKUP(FinalComparison!$G284,'SB35 Determination Data'!$K$4:$AN$415,L$2,FALSE)</f>
        <v>0</v>
      </c>
      <c r="M284" s="87">
        <f>'5th Cycle Summary-Final'!I284-VLOOKUP(FinalComparison!$G284,'SB35 Determination Data'!$K$4:$AN$415,M$2,FALSE)</f>
        <v>0</v>
      </c>
      <c r="N284" s="87"/>
      <c r="O284" s="87"/>
      <c r="P284" s="87">
        <f>'5th Cycle Summary-Final'!J284-VLOOKUP(FinalComparison!$G284,'SB35 Determination Data'!$K$4:$AN$415,P$2,FALSE)</f>
        <v>0</v>
      </c>
      <c r="Q284" s="87">
        <f>'5th Cycle Summary-Final'!K284-VLOOKUP(FinalComparison!$G284,'SB35 Determination Data'!$K$4:$AN$415,Q$2,FALSE)</f>
        <v>-6</v>
      </c>
      <c r="R284" s="87">
        <f>'5th Cycle Summary-Final'!L284-VLOOKUP(FinalComparison!$G284,'SB35 Determination Data'!$K$4:$AN$415,R$2,FALSE)</f>
        <v>-6</v>
      </c>
      <c r="S284" s="87">
        <f>'5th Cycle Summary-Final'!M284-VLOOKUP(FinalComparison!$G284,'SB35 Determination Data'!$K$4:$AN$415,S$2,FALSE)</f>
        <v>0</v>
      </c>
      <c r="T284" s="87">
        <f>'5th Cycle Summary-Final'!N284-VLOOKUP(FinalComparison!$G284,'SB35 Determination Data'!$K$4:$AN$415,T$2,FALSE)</f>
        <v>6</v>
      </c>
      <c r="U284" s="80"/>
      <c r="V284" s="80"/>
      <c r="W284" s="87">
        <f>'5th Cycle Summary-Final'!O284-VLOOKUP(FinalComparison!$G284,'SB35 Determination Data'!$K$4:$AN$415,W$2,FALSE)</f>
        <v>-0.125</v>
      </c>
      <c r="X284" s="80"/>
      <c r="Y284" s="87">
        <f>'5th Cycle Summary-Final'!P284-VLOOKUP(FinalComparison!$G284,'SB35 Determination Data'!$K$4:$AN$415,Y$2,FALSE)</f>
        <v>0</v>
      </c>
      <c r="Z284" s="87">
        <f>'5th Cycle Summary-Final'!Q284-VLOOKUP(FinalComparison!$G284,'SB35 Determination Data'!$K$4:$AN$415,Z$2,FALSE)</f>
        <v>0</v>
      </c>
      <c r="AA284" s="87">
        <f>'5th Cycle Summary-Final'!R284-VLOOKUP(FinalComparison!$G284,'SB35 Determination Data'!$K$4:$AN$415,AA$2,FALSE)</f>
        <v>0</v>
      </c>
      <c r="AB284" s="87">
        <f>'5th Cycle Summary-Final'!S284-VLOOKUP(FinalComparison!$G284,'SB35 Determination Data'!$K$4:$AN$415,AB$2,FALSE)</f>
        <v>0</v>
      </c>
      <c r="AC284" s="87">
        <f>'5th Cycle Summary-Final'!T284-VLOOKUP(FinalComparison!$G284,'SB35 Determination Data'!$K$4:$AN$415,AC$2,FALSE)</f>
        <v>0</v>
      </c>
      <c r="AD284" s="87">
        <f>'5th Cycle Summary-Final'!U284-VLOOKUP(FinalComparison!$G284,'SB35 Determination Data'!$K$4:$AN$415,AD$2,FALSE)</f>
        <v>90</v>
      </c>
      <c r="AE284" s="87">
        <f>'5th Cycle Summary-Final'!V284-VLOOKUP(FinalComparison!$G284,'SB35 Determination Data'!$K$4:$AN$415,AE$2,FALSE)</f>
        <v>-3</v>
      </c>
      <c r="AF284" s="87">
        <f>'5th Cycle Summary-Final'!W284-VLOOKUP(FinalComparison!$G284,'SB35 Determination Data'!$K$4:$AN$415,AF$2,FALSE)</f>
        <v>0.91836734693877553</v>
      </c>
    </row>
    <row r="285" spans="1:32" ht="12.75" customHeight="1" x14ac:dyDescent="0.15">
      <c r="A285" t="s">
        <v>416</v>
      </c>
      <c r="F285" t="s">
        <v>417</v>
      </c>
      <c r="G285" t="s">
        <v>436</v>
      </c>
      <c r="H285" s="87">
        <f>'5th Cycle Summary-Final'!D285-VLOOKUP(FinalComparison!$G285,'SB35 Determination Data'!$K$4:$AN$415,H$2,FALSE)</f>
        <v>0</v>
      </c>
      <c r="I285" s="87">
        <f>'5th Cycle Summary-Final'!E285-VLOOKUP(FinalComparison!$G285,'SB35 Determination Data'!$K$4:$AN$415,I$2,FALSE)</f>
        <v>-18</v>
      </c>
      <c r="J285" s="87">
        <f>'5th Cycle Summary-Final'!F285-VLOOKUP(FinalComparison!$G285,'SB35 Determination Data'!$K$4:$AN$415,J$2,FALSE)</f>
        <v>-18</v>
      </c>
      <c r="K285" s="87">
        <f>'5th Cycle Summary-Final'!G285-VLOOKUP(FinalComparison!$G285,'SB35 Determination Data'!$K$4:$AN$415,K$2,FALSE)</f>
        <v>0</v>
      </c>
      <c r="L285" s="87">
        <f>'5th Cycle Summary-Final'!H285-VLOOKUP(FinalComparison!$G285,'SB35 Determination Data'!$K$4:$AN$415,L$2,FALSE)</f>
        <v>18</v>
      </c>
      <c r="M285" s="87">
        <f>'5th Cycle Summary-Final'!I285-VLOOKUP(FinalComparison!$G285,'SB35 Determination Data'!$K$4:$AN$415,M$2,FALSE)</f>
        <v>-4.1860465116279069E-2</v>
      </c>
      <c r="N285" s="87"/>
      <c r="O285" s="87"/>
      <c r="P285" s="87">
        <f>'5th Cycle Summary-Final'!J285-VLOOKUP(FinalComparison!$G285,'SB35 Determination Data'!$K$4:$AN$415,P$2,FALSE)</f>
        <v>0</v>
      </c>
      <c r="Q285" s="87">
        <f>'5th Cycle Summary-Final'!K285-VLOOKUP(FinalComparison!$G285,'SB35 Determination Data'!$K$4:$AN$415,Q$2,FALSE)</f>
        <v>7</v>
      </c>
      <c r="R285" s="87">
        <f>'5th Cycle Summary-Final'!L285-VLOOKUP(FinalComparison!$G285,'SB35 Determination Data'!$K$4:$AN$415,R$2,FALSE)</f>
        <v>2</v>
      </c>
      <c r="S285" s="87">
        <f>'5th Cycle Summary-Final'!M285-VLOOKUP(FinalComparison!$G285,'SB35 Determination Data'!$K$4:$AN$415,S$2,FALSE)</f>
        <v>5</v>
      </c>
      <c r="T285" s="87">
        <f>'5th Cycle Summary-Final'!N285-VLOOKUP(FinalComparison!$G285,'SB35 Determination Data'!$K$4:$AN$415,T$2,FALSE)</f>
        <v>-7</v>
      </c>
      <c r="U285" s="80"/>
      <c r="V285" s="80"/>
      <c r="W285" s="87">
        <f>'5th Cycle Summary-Final'!O285-VLOOKUP(FinalComparison!$G285,'SB35 Determination Data'!$K$4:$AN$415,W$2,FALSE)</f>
        <v>2.1472392638036811E-2</v>
      </c>
      <c r="X285" s="80"/>
      <c r="Y285" s="87">
        <f>'5th Cycle Summary-Final'!P285-VLOOKUP(FinalComparison!$G285,'SB35 Determination Data'!$K$4:$AN$415,Y$2,FALSE)</f>
        <v>0</v>
      </c>
      <c r="Z285" s="87">
        <f>'5th Cycle Summary-Final'!Q285-VLOOKUP(FinalComparison!$G285,'SB35 Determination Data'!$K$4:$AN$415,Z$2,FALSE)</f>
        <v>-279</v>
      </c>
      <c r="AA285" s="87">
        <f>'5th Cycle Summary-Final'!R285-VLOOKUP(FinalComparison!$G285,'SB35 Determination Data'!$K$4:$AN$415,AA$2,FALSE)</f>
        <v>279</v>
      </c>
      <c r="AB285" s="87">
        <f>'5th Cycle Summary-Final'!S285-VLOOKUP(FinalComparison!$G285,'SB35 Determination Data'!$K$4:$AN$415,AB$2,FALSE)</f>
        <v>-0.92384105960264906</v>
      </c>
      <c r="AC285" s="87">
        <f>'5th Cycle Summary-Final'!T285-VLOOKUP(FinalComparison!$G285,'SB35 Determination Data'!$K$4:$AN$415,AC$2,FALSE)</f>
        <v>0</v>
      </c>
      <c r="AD285" s="87">
        <f>'5th Cycle Summary-Final'!U285-VLOOKUP(FinalComparison!$G285,'SB35 Determination Data'!$K$4:$AN$415,AD$2,FALSE)</f>
        <v>-149</v>
      </c>
      <c r="AE285" s="87">
        <f>'5th Cycle Summary-Final'!V285-VLOOKUP(FinalComparison!$G285,'SB35 Determination Data'!$K$4:$AN$415,AE$2,FALSE)</f>
        <v>128</v>
      </c>
      <c r="AF285" s="87">
        <f>'5th Cycle Summary-Final'!W285-VLOOKUP(FinalComparison!$G285,'SB35 Determination Data'!$K$4:$AN$415,AF$2,FALSE)</f>
        <v>-0.22439759036144569</v>
      </c>
    </row>
    <row r="286" spans="1:32" ht="12.75" customHeight="1" x14ac:dyDescent="0.15">
      <c r="A286" t="s">
        <v>416</v>
      </c>
      <c r="F286" t="s">
        <v>417</v>
      </c>
      <c r="G286" t="s">
        <v>437</v>
      </c>
      <c r="H286" s="87">
        <f>'5th Cycle Summary-Final'!D286-VLOOKUP(FinalComparison!$G286,'SB35 Determination Data'!$K$4:$AN$415,H$2,FALSE)</f>
        <v>0</v>
      </c>
      <c r="I286" s="87">
        <f>'5th Cycle Summary-Final'!E286-VLOOKUP(FinalComparison!$G286,'SB35 Determination Data'!$K$4:$AN$415,I$2,FALSE)</f>
        <v>0</v>
      </c>
      <c r="J286" s="87">
        <f>'5th Cycle Summary-Final'!F286-VLOOKUP(FinalComparison!$G286,'SB35 Determination Data'!$K$4:$AN$415,J$2,FALSE)</f>
        <v>0</v>
      </c>
      <c r="K286" s="87">
        <f>'5th Cycle Summary-Final'!G286-VLOOKUP(FinalComparison!$G286,'SB35 Determination Data'!$K$4:$AN$415,K$2,FALSE)</f>
        <v>0</v>
      </c>
      <c r="L286" s="87">
        <f>'5th Cycle Summary-Final'!H286-VLOOKUP(FinalComparison!$G286,'SB35 Determination Data'!$K$4:$AN$415,L$2,FALSE)</f>
        <v>0</v>
      </c>
      <c r="M286" s="87">
        <f>'5th Cycle Summary-Final'!I286-VLOOKUP(FinalComparison!$G286,'SB35 Determination Data'!$K$4:$AN$415,M$2,FALSE)</f>
        <v>0</v>
      </c>
      <c r="N286" s="87"/>
      <c r="O286" s="87"/>
      <c r="P286" s="87">
        <f>'5th Cycle Summary-Final'!J286-VLOOKUP(FinalComparison!$G286,'SB35 Determination Data'!$K$4:$AN$415,P$2,FALSE)</f>
        <v>0</v>
      </c>
      <c r="Q286" s="87">
        <f>'5th Cycle Summary-Final'!K286-VLOOKUP(FinalComparison!$G286,'SB35 Determination Data'!$K$4:$AN$415,Q$2,FALSE)</f>
        <v>5</v>
      </c>
      <c r="R286" s="87">
        <f>'5th Cycle Summary-Final'!L286-VLOOKUP(FinalComparison!$G286,'SB35 Determination Data'!$K$4:$AN$415,R$2,FALSE)</f>
        <v>5</v>
      </c>
      <c r="S286" s="87">
        <f>'5th Cycle Summary-Final'!M286-VLOOKUP(FinalComparison!$G286,'SB35 Determination Data'!$K$4:$AN$415,S$2,FALSE)</f>
        <v>0</v>
      </c>
      <c r="T286" s="87">
        <f>'5th Cycle Summary-Final'!N286-VLOOKUP(FinalComparison!$G286,'SB35 Determination Data'!$K$4:$AN$415,T$2,FALSE)</f>
        <v>0</v>
      </c>
      <c r="U286" s="80"/>
      <c r="V286" s="80"/>
      <c r="W286" s="87">
        <f>'5th Cycle Summary-Final'!O286-VLOOKUP(FinalComparison!$G286,'SB35 Determination Data'!$K$4:$AN$415,W$2,FALSE)</f>
        <v>8.4745762711864403E-2</v>
      </c>
      <c r="X286" s="80"/>
      <c r="Y286" s="87">
        <f>'5th Cycle Summary-Final'!P286-VLOOKUP(FinalComparison!$G286,'SB35 Determination Data'!$K$4:$AN$415,Y$2,FALSE)</f>
        <v>0</v>
      </c>
      <c r="Z286" s="87">
        <f>'5th Cycle Summary-Final'!Q286-VLOOKUP(FinalComparison!$G286,'SB35 Determination Data'!$K$4:$AN$415,Z$2,FALSE)</f>
        <v>14</v>
      </c>
      <c r="AA286" s="87">
        <f>'5th Cycle Summary-Final'!R286-VLOOKUP(FinalComparison!$G286,'SB35 Determination Data'!$K$4:$AN$415,AA$2,FALSE)</f>
        <v>-14</v>
      </c>
      <c r="AB286" s="87">
        <f>'5th Cycle Summary-Final'!S286-VLOOKUP(FinalComparison!$G286,'SB35 Determination Data'!$K$4:$AN$415,AB$2,FALSE)</f>
        <v>0.25925925925925924</v>
      </c>
      <c r="AC286" s="87">
        <f>'5th Cycle Summary-Final'!T286-VLOOKUP(FinalComparison!$G286,'SB35 Determination Data'!$K$4:$AN$415,AC$2,FALSE)</f>
        <v>0</v>
      </c>
      <c r="AD286" s="87">
        <f>'5th Cycle Summary-Final'!U286-VLOOKUP(FinalComparison!$G286,'SB35 Determination Data'!$K$4:$AN$415,AD$2,FALSE)</f>
        <v>7</v>
      </c>
      <c r="AE286" s="87">
        <f>'5th Cycle Summary-Final'!V286-VLOOKUP(FinalComparison!$G286,'SB35 Determination Data'!$K$4:$AN$415,AE$2,FALSE)</f>
        <v>-7</v>
      </c>
      <c r="AF286" s="87">
        <f>'5th Cycle Summary-Final'!W286-VLOOKUP(FinalComparison!$G286,'SB35 Determination Data'!$K$4:$AN$415,AF$2,FALSE)</f>
        <v>5.8823529411764719E-2</v>
      </c>
    </row>
    <row r="287" spans="1:32" ht="12.75" customHeight="1" x14ac:dyDescent="0.15">
      <c r="A287" t="s">
        <v>416</v>
      </c>
      <c r="F287" t="s">
        <v>417</v>
      </c>
      <c r="G287" t="s">
        <v>439</v>
      </c>
      <c r="H287" s="87">
        <f>'5th Cycle Summary-Final'!D287-VLOOKUP(FinalComparison!$G287,'SB35 Determination Data'!$K$4:$AN$415,H$2,FALSE)</f>
        <v>0</v>
      </c>
      <c r="I287" s="87">
        <f>'5th Cycle Summary-Final'!E287-VLOOKUP(FinalComparison!$G287,'SB35 Determination Data'!$K$4:$AN$415,I$2,FALSE)</f>
        <v>0</v>
      </c>
      <c r="J287" s="87">
        <f>'5th Cycle Summary-Final'!F287-VLOOKUP(FinalComparison!$G287,'SB35 Determination Data'!$K$4:$AN$415,J$2,FALSE)</f>
        <v>0</v>
      </c>
      <c r="K287" s="87">
        <f>'5th Cycle Summary-Final'!G287-VLOOKUP(FinalComparison!$G287,'SB35 Determination Data'!$K$4:$AN$415,K$2,FALSE)</f>
        <v>0</v>
      </c>
      <c r="L287" s="87">
        <f>'5th Cycle Summary-Final'!H287-VLOOKUP(FinalComparison!$G287,'SB35 Determination Data'!$K$4:$AN$415,L$2,FALSE)</f>
        <v>0</v>
      </c>
      <c r="M287" s="87">
        <f>'5th Cycle Summary-Final'!I287-VLOOKUP(FinalComparison!$G287,'SB35 Determination Data'!$K$4:$AN$415,M$2,FALSE)</f>
        <v>0</v>
      </c>
      <c r="N287" s="87"/>
      <c r="O287" s="87"/>
      <c r="P287" s="87">
        <f>'5th Cycle Summary-Final'!J287-VLOOKUP(FinalComparison!$G287,'SB35 Determination Data'!$K$4:$AN$415,P$2,FALSE)</f>
        <v>0</v>
      </c>
      <c r="Q287" s="87">
        <f>'5th Cycle Summary-Final'!K287-VLOOKUP(FinalComparison!$G287,'SB35 Determination Data'!$K$4:$AN$415,Q$2,FALSE)</f>
        <v>0</v>
      </c>
      <c r="R287" s="87">
        <f>'5th Cycle Summary-Final'!L287-VLOOKUP(FinalComparison!$G287,'SB35 Determination Data'!$K$4:$AN$415,R$2,FALSE)</f>
        <v>0</v>
      </c>
      <c r="S287" s="87">
        <f>'5th Cycle Summary-Final'!M287-VLOOKUP(FinalComparison!$G287,'SB35 Determination Data'!$K$4:$AN$415,S$2,FALSE)</f>
        <v>0</v>
      </c>
      <c r="T287" s="87">
        <f>'5th Cycle Summary-Final'!N287-VLOOKUP(FinalComparison!$G287,'SB35 Determination Data'!$K$4:$AN$415,T$2,FALSE)</f>
        <v>0</v>
      </c>
      <c r="U287" s="80"/>
      <c r="V287" s="80"/>
      <c r="W287" s="87">
        <f>'5th Cycle Summary-Final'!O287-VLOOKUP(FinalComparison!$G287,'SB35 Determination Data'!$K$4:$AN$415,W$2,FALSE)</f>
        <v>0</v>
      </c>
      <c r="X287" s="80"/>
      <c r="Y287" s="87">
        <f>'5th Cycle Summary-Final'!P287-VLOOKUP(FinalComparison!$G287,'SB35 Determination Data'!$K$4:$AN$415,Y$2,FALSE)</f>
        <v>0</v>
      </c>
      <c r="Z287" s="87">
        <f>'5th Cycle Summary-Final'!Q287-VLOOKUP(FinalComparison!$G287,'SB35 Determination Data'!$K$4:$AN$415,Z$2,FALSE)</f>
        <v>116</v>
      </c>
      <c r="AA287" s="87">
        <f>'5th Cycle Summary-Final'!R287-VLOOKUP(FinalComparison!$G287,'SB35 Determination Data'!$K$4:$AN$415,AA$2,FALSE)</f>
        <v>-116</v>
      </c>
      <c r="AB287" s="87">
        <f>'5th Cycle Summary-Final'!S287-VLOOKUP(FinalComparison!$G287,'SB35 Determination Data'!$K$4:$AN$415,AB$2,FALSE)</f>
        <v>0.35474006116207951</v>
      </c>
      <c r="AC287" s="87">
        <f>'5th Cycle Summary-Final'!T287-VLOOKUP(FinalComparison!$G287,'SB35 Determination Data'!$K$4:$AN$415,AC$2,FALSE)</f>
        <v>0</v>
      </c>
      <c r="AD287" s="87">
        <f>'5th Cycle Summary-Final'!U287-VLOOKUP(FinalComparison!$G287,'SB35 Determination Data'!$K$4:$AN$415,AD$2,FALSE)</f>
        <v>7</v>
      </c>
      <c r="AE287" s="87">
        <f>'5th Cycle Summary-Final'!V287-VLOOKUP(FinalComparison!$G287,'SB35 Determination Data'!$K$4:$AN$415,AE$2,FALSE)</f>
        <v>-7</v>
      </c>
      <c r="AF287" s="87">
        <f>'5th Cycle Summary-Final'!W287-VLOOKUP(FinalComparison!$G287,'SB35 Determination Data'!$K$4:$AN$415,AF$2,FALSE)</f>
        <v>9.7493036211699358E-3</v>
      </c>
    </row>
    <row r="288" spans="1:32" ht="12.75" customHeight="1" x14ac:dyDescent="0.15">
      <c r="A288" t="s">
        <v>416</v>
      </c>
      <c r="F288" t="s">
        <v>417</v>
      </c>
      <c r="G288" t="s">
        <v>440</v>
      </c>
      <c r="H288" s="87">
        <f>'5th Cycle Summary-Final'!D288-VLOOKUP(FinalComparison!$G288,'SB35 Determination Data'!$K$4:$AN$415,H$2,FALSE)</f>
        <v>0</v>
      </c>
      <c r="I288" s="87">
        <f>'5th Cycle Summary-Final'!E288-VLOOKUP(FinalComparison!$G288,'SB35 Determination Data'!$K$4:$AN$415,I$2,FALSE)</f>
        <v>43</v>
      </c>
      <c r="J288" s="87">
        <f>'5th Cycle Summary-Final'!F288-VLOOKUP(FinalComparison!$G288,'SB35 Determination Data'!$K$4:$AN$415,J$2,FALSE)</f>
        <v>43</v>
      </c>
      <c r="K288" s="87">
        <f>'5th Cycle Summary-Final'!G288-VLOOKUP(FinalComparison!$G288,'SB35 Determination Data'!$K$4:$AN$415,K$2,FALSE)</f>
        <v>0</v>
      </c>
      <c r="L288" s="87">
        <f>'5th Cycle Summary-Final'!H288-VLOOKUP(FinalComparison!$G288,'SB35 Determination Data'!$K$4:$AN$415,L$2,FALSE)</f>
        <v>-43</v>
      </c>
      <c r="M288" s="87">
        <f>'5th Cycle Summary-Final'!I288-VLOOKUP(FinalComparison!$G288,'SB35 Determination Data'!$K$4:$AN$415,M$2,FALSE)</f>
        <v>2.7759845061329891E-2</v>
      </c>
      <c r="N288" s="87"/>
      <c r="O288" s="87"/>
      <c r="P288" s="87">
        <f>'5th Cycle Summary-Final'!J288-VLOOKUP(FinalComparison!$G288,'SB35 Determination Data'!$K$4:$AN$415,P$2,FALSE)</f>
        <v>0</v>
      </c>
      <c r="Q288" s="87">
        <f>'5th Cycle Summary-Final'!K288-VLOOKUP(FinalComparison!$G288,'SB35 Determination Data'!$K$4:$AN$415,Q$2,FALSE)</f>
        <v>117</v>
      </c>
      <c r="R288" s="87">
        <f>'5th Cycle Summary-Final'!L288-VLOOKUP(FinalComparison!$G288,'SB35 Determination Data'!$K$4:$AN$415,R$2,FALSE)</f>
        <v>117</v>
      </c>
      <c r="S288" s="87">
        <f>'5th Cycle Summary-Final'!M288-VLOOKUP(FinalComparison!$G288,'SB35 Determination Data'!$K$4:$AN$415,S$2,FALSE)</f>
        <v>0</v>
      </c>
      <c r="T288" s="87">
        <f>'5th Cycle Summary-Final'!N288-VLOOKUP(FinalComparison!$G288,'SB35 Determination Data'!$K$4:$AN$415,T$2,FALSE)</f>
        <v>-117</v>
      </c>
      <c r="U288" s="80"/>
      <c r="V288" s="80"/>
      <c r="W288" s="87">
        <f>'5th Cycle Summary-Final'!O288-VLOOKUP(FinalComparison!$G288,'SB35 Determination Data'!$K$4:$AN$415,W$2,FALSE)</f>
        <v>9.9320882852292028E-2</v>
      </c>
      <c r="X288" s="80"/>
      <c r="Y288" s="87">
        <f>'5th Cycle Summary-Final'!P288-VLOOKUP(FinalComparison!$G288,'SB35 Determination Data'!$K$4:$AN$415,Y$2,FALSE)</f>
        <v>0</v>
      </c>
      <c r="Z288" s="87">
        <f>'5th Cycle Summary-Final'!Q288-VLOOKUP(FinalComparison!$G288,'SB35 Determination Data'!$K$4:$AN$415,Z$2,FALSE)</f>
        <v>0</v>
      </c>
      <c r="AA288" s="87">
        <f>'5th Cycle Summary-Final'!R288-VLOOKUP(FinalComparison!$G288,'SB35 Determination Data'!$K$4:$AN$415,AA$2,FALSE)</f>
        <v>0</v>
      </c>
      <c r="AB288" s="87">
        <f>'5th Cycle Summary-Final'!S288-VLOOKUP(FinalComparison!$G288,'SB35 Determination Data'!$K$4:$AN$415,AB$2,FALSE)</f>
        <v>0</v>
      </c>
      <c r="AC288" s="87">
        <f>'5th Cycle Summary-Final'!T288-VLOOKUP(FinalComparison!$G288,'SB35 Determination Data'!$K$4:$AN$415,AC$2,FALSE)</f>
        <v>0</v>
      </c>
      <c r="AD288" s="87">
        <f>'5th Cycle Summary-Final'!U288-VLOOKUP(FinalComparison!$G288,'SB35 Determination Data'!$K$4:$AN$415,AD$2,FALSE)</f>
        <v>39</v>
      </c>
      <c r="AE288" s="87">
        <f>'5th Cycle Summary-Final'!V288-VLOOKUP(FinalComparison!$G288,'SB35 Determination Data'!$K$4:$AN$415,AE$2,FALSE)</f>
        <v>-39</v>
      </c>
      <c r="AF288" s="87">
        <f>'5th Cycle Summary-Final'!W288-VLOOKUP(FinalComparison!$G288,'SB35 Determination Data'!$K$4:$AN$415,AF$2,FALSE)</f>
        <v>1.6297534475553682E-2</v>
      </c>
    </row>
    <row r="289" spans="1:32" ht="12.75" customHeight="1" x14ac:dyDescent="0.15">
      <c r="A289" t="s">
        <v>416</v>
      </c>
      <c r="F289" t="s">
        <v>417</v>
      </c>
      <c r="G289" t="s">
        <v>443</v>
      </c>
      <c r="H289" s="87">
        <f>'5th Cycle Summary-Final'!D289-VLOOKUP(FinalComparison!$G289,'SB35 Determination Data'!$K$4:$AN$415,H$2,FALSE)</f>
        <v>0</v>
      </c>
      <c r="I289" s="87">
        <f>'5th Cycle Summary-Final'!E289-VLOOKUP(FinalComparison!$G289,'SB35 Determination Data'!$K$4:$AN$415,I$2,FALSE)</f>
        <v>0</v>
      </c>
      <c r="J289" s="87">
        <f>'5th Cycle Summary-Final'!F289-VLOOKUP(FinalComparison!$G289,'SB35 Determination Data'!$K$4:$AN$415,J$2,FALSE)</f>
        <v>0</v>
      </c>
      <c r="K289" s="87">
        <f>'5th Cycle Summary-Final'!G289-VLOOKUP(FinalComparison!$G289,'SB35 Determination Data'!$K$4:$AN$415,K$2,FALSE)</f>
        <v>0</v>
      </c>
      <c r="L289" s="87">
        <f>'5th Cycle Summary-Final'!H289-VLOOKUP(FinalComparison!$G289,'SB35 Determination Data'!$K$4:$AN$415,L$2,FALSE)</f>
        <v>0</v>
      </c>
      <c r="M289" s="87">
        <f>'5th Cycle Summary-Final'!I289-VLOOKUP(FinalComparison!$G289,'SB35 Determination Data'!$K$4:$AN$415,M$2,FALSE)</f>
        <v>0</v>
      </c>
      <c r="N289" s="87"/>
      <c r="O289" s="87"/>
      <c r="P289" s="87">
        <f>'5th Cycle Summary-Final'!J289-VLOOKUP(FinalComparison!$G289,'SB35 Determination Data'!$K$4:$AN$415,P$2,FALSE)</f>
        <v>0</v>
      </c>
      <c r="Q289" s="87">
        <f>'5th Cycle Summary-Final'!K289-VLOOKUP(FinalComparison!$G289,'SB35 Determination Data'!$K$4:$AN$415,Q$2,FALSE)</f>
        <v>0</v>
      </c>
      <c r="R289" s="87">
        <f>'5th Cycle Summary-Final'!L289-VLOOKUP(FinalComparison!$G289,'SB35 Determination Data'!$K$4:$AN$415,R$2,FALSE)</f>
        <v>0</v>
      </c>
      <c r="S289" s="87">
        <f>'5th Cycle Summary-Final'!M289-VLOOKUP(FinalComparison!$G289,'SB35 Determination Data'!$K$4:$AN$415,S$2,FALSE)</f>
        <v>0</v>
      </c>
      <c r="T289" s="87">
        <f>'5th Cycle Summary-Final'!N289-VLOOKUP(FinalComparison!$G289,'SB35 Determination Data'!$K$4:$AN$415,T$2,FALSE)</f>
        <v>0</v>
      </c>
      <c r="U289" s="80"/>
      <c r="V289" s="80"/>
      <c r="W289" s="87">
        <f>'5th Cycle Summary-Final'!O289-VLOOKUP(FinalComparison!$G289,'SB35 Determination Data'!$K$4:$AN$415,W$2,FALSE)</f>
        <v>0</v>
      </c>
      <c r="X289" s="80"/>
      <c r="Y289" s="87">
        <f>'5th Cycle Summary-Final'!P289-VLOOKUP(FinalComparison!$G289,'SB35 Determination Data'!$K$4:$AN$415,Y$2,FALSE)</f>
        <v>0</v>
      </c>
      <c r="Z289" s="87">
        <f>'5th Cycle Summary-Final'!Q289-VLOOKUP(FinalComparison!$G289,'SB35 Determination Data'!$K$4:$AN$415,Z$2,FALSE)</f>
        <v>0</v>
      </c>
      <c r="AA289" s="87">
        <f>'5th Cycle Summary-Final'!R289-VLOOKUP(FinalComparison!$G289,'SB35 Determination Data'!$K$4:$AN$415,AA$2,FALSE)</f>
        <v>0</v>
      </c>
      <c r="AB289" s="87">
        <f>'5th Cycle Summary-Final'!S289-VLOOKUP(FinalComparison!$G289,'SB35 Determination Data'!$K$4:$AN$415,AB$2,FALSE)</f>
        <v>0</v>
      </c>
      <c r="AC289" s="87">
        <f>'5th Cycle Summary-Final'!T289-VLOOKUP(FinalComparison!$G289,'SB35 Determination Data'!$K$4:$AN$415,AC$2,FALSE)</f>
        <v>0</v>
      </c>
      <c r="AD289" s="87">
        <f>'5th Cycle Summary-Final'!U289-VLOOKUP(FinalComparison!$G289,'SB35 Determination Data'!$K$4:$AN$415,AD$2,FALSE)</f>
        <v>24</v>
      </c>
      <c r="AE289" s="87">
        <f>'5th Cycle Summary-Final'!V289-VLOOKUP(FinalComparison!$G289,'SB35 Determination Data'!$K$4:$AN$415,AE$2,FALSE)</f>
        <v>-24</v>
      </c>
      <c r="AF289" s="87">
        <f>'5th Cycle Summary-Final'!W289-VLOOKUP(FinalComparison!$G289,'SB35 Determination Data'!$K$4:$AN$415,AF$2,FALSE)</f>
        <v>3.883495145631069E-2</v>
      </c>
    </row>
    <row r="290" spans="1:32" ht="12.75" customHeight="1" x14ac:dyDescent="0.15">
      <c r="A290" t="s">
        <v>416</v>
      </c>
      <c r="F290" t="s">
        <v>417</v>
      </c>
      <c r="G290" t="s">
        <v>416</v>
      </c>
      <c r="H290" s="87">
        <f>'5th Cycle Summary-Final'!D290-VLOOKUP(FinalComparison!$G290,'SB35 Determination Data'!$K$4:$AN$415,H$2,FALSE)</f>
        <v>0</v>
      </c>
      <c r="I290" s="87">
        <f>'5th Cycle Summary-Final'!E290-VLOOKUP(FinalComparison!$G290,'SB35 Determination Data'!$K$4:$AN$415,I$2,FALSE)</f>
        <v>324</v>
      </c>
      <c r="J290" s="87">
        <f>'5th Cycle Summary-Final'!F290-VLOOKUP(FinalComparison!$G290,'SB35 Determination Data'!$K$4:$AN$415,J$2,FALSE)</f>
        <v>324</v>
      </c>
      <c r="K290" s="87">
        <f>'5th Cycle Summary-Final'!G290-VLOOKUP(FinalComparison!$G290,'SB35 Determination Data'!$K$4:$AN$415,K$2,FALSE)</f>
        <v>0</v>
      </c>
      <c r="L290" s="87">
        <f>'5th Cycle Summary-Final'!H290-VLOOKUP(FinalComparison!$G290,'SB35 Determination Data'!$K$4:$AN$415,L$2,FALSE)</f>
        <v>-324</v>
      </c>
      <c r="M290" s="87">
        <f>'5th Cycle Summary-Final'!I290-VLOOKUP(FinalComparison!$G290,'SB35 Determination Data'!$K$4:$AN$415,M$2,FALSE)</f>
        <v>1.4742685534877377E-2</v>
      </c>
      <c r="N290" s="87"/>
      <c r="O290" s="87"/>
      <c r="P290" s="87">
        <f>'5th Cycle Summary-Final'!J290-VLOOKUP(FinalComparison!$G290,'SB35 Determination Data'!$K$4:$AN$415,P$2,FALSE)</f>
        <v>0</v>
      </c>
      <c r="Q290" s="87">
        <f>'5th Cycle Summary-Final'!K290-VLOOKUP(FinalComparison!$G290,'SB35 Determination Data'!$K$4:$AN$415,Q$2,FALSE)</f>
        <v>301</v>
      </c>
      <c r="R290" s="87">
        <f>'5th Cycle Summary-Final'!L290-VLOOKUP(FinalComparison!$G290,'SB35 Determination Data'!$K$4:$AN$415,R$2,FALSE)</f>
        <v>295</v>
      </c>
      <c r="S290" s="87">
        <f>'5th Cycle Summary-Final'!M290-VLOOKUP(FinalComparison!$G290,'SB35 Determination Data'!$K$4:$AN$415,S$2,FALSE)</f>
        <v>6</v>
      </c>
      <c r="T290" s="87">
        <f>'5th Cycle Summary-Final'!N290-VLOOKUP(FinalComparison!$G290,'SB35 Determination Data'!$K$4:$AN$415,T$2,FALSE)</f>
        <v>-301</v>
      </c>
      <c r="U290" s="80"/>
      <c r="V290" s="80"/>
      <c r="W290" s="87">
        <f>'5th Cycle Summary-Final'!O290-VLOOKUP(FinalComparison!$G290,'SB35 Determination Data'!$K$4:$AN$415,W$2,FALSE)</f>
        <v>1.8020714841645205E-2</v>
      </c>
      <c r="X290" s="80"/>
      <c r="Y290" s="87">
        <f>'5th Cycle Summary-Final'!P290-VLOOKUP(FinalComparison!$G290,'SB35 Determination Data'!$K$4:$AN$415,Y$2,FALSE)</f>
        <v>0</v>
      </c>
      <c r="Z290" s="87">
        <f>'5th Cycle Summary-Final'!Q290-VLOOKUP(FinalComparison!$G290,'SB35 Determination Data'!$K$4:$AN$415,Z$2,FALSE)</f>
        <v>0</v>
      </c>
      <c r="AA290" s="87">
        <f>'5th Cycle Summary-Final'!R290-VLOOKUP(FinalComparison!$G290,'SB35 Determination Data'!$K$4:$AN$415,AA$2,FALSE)</f>
        <v>0</v>
      </c>
      <c r="AB290" s="87">
        <f>'5th Cycle Summary-Final'!S290-VLOOKUP(FinalComparison!$G290,'SB35 Determination Data'!$K$4:$AN$415,AB$2,FALSE)</f>
        <v>0</v>
      </c>
      <c r="AC290" s="87">
        <f>'5th Cycle Summary-Final'!T290-VLOOKUP(FinalComparison!$G290,'SB35 Determination Data'!$K$4:$AN$415,AC$2,FALSE)</f>
        <v>0</v>
      </c>
      <c r="AD290" s="87">
        <f>'5th Cycle Summary-Final'!U290-VLOOKUP(FinalComparison!$G290,'SB35 Determination Data'!$K$4:$AN$415,AD$2,FALSE)</f>
        <v>4395</v>
      </c>
      <c r="AE290" s="87">
        <f>'5th Cycle Summary-Final'!V290-VLOOKUP(FinalComparison!$G290,'SB35 Determination Data'!$K$4:$AN$415,AE$2,FALSE)</f>
        <v>-4395</v>
      </c>
      <c r="AF290" s="87">
        <f>'5th Cycle Summary-Final'!W290-VLOOKUP(FinalComparison!$G290,'SB35 Determination Data'!$K$4:$AN$415,AF$2,FALSE)</f>
        <v>0.12943983035872064</v>
      </c>
    </row>
    <row r="291" spans="1:32" ht="12.75" customHeight="1" x14ac:dyDescent="0.15">
      <c r="A291" t="s">
        <v>416</v>
      </c>
      <c r="F291" t="s">
        <v>417</v>
      </c>
      <c r="G291" t="s">
        <v>448</v>
      </c>
      <c r="H291" s="87">
        <f>'5th Cycle Summary-Final'!D291-VLOOKUP(FinalComparison!$G291,'SB35 Determination Data'!$K$4:$AN$415,H$2,FALSE)</f>
        <v>0</v>
      </c>
      <c r="I291" s="87">
        <f>'5th Cycle Summary-Final'!E291-VLOOKUP(FinalComparison!$G291,'SB35 Determination Data'!$K$4:$AN$415,I$2,FALSE)</f>
        <v>0</v>
      </c>
      <c r="J291" s="87">
        <f>'5th Cycle Summary-Final'!F291-VLOOKUP(FinalComparison!$G291,'SB35 Determination Data'!$K$4:$AN$415,J$2,FALSE)</f>
        <v>0</v>
      </c>
      <c r="K291" s="87">
        <f>'5th Cycle Summary-Final'!G291-VLOOKUP(FinalComparison!$G291,'SB35 Determination Data'!$K$4:$AN$415,K$2,FALSE)</f>
        <v>0</v>
      </c>
      <c r="L291" s="87">
        <f>'5th Cycle Summary-Final'!H291-VLOOKUP(FinalComparison!$G291,'SB35 Determination Data'!$K$4:$AN$415,L$2,FALSE)</f>
        <v>0</v>
      </c>
      <c r="M291" s="87">
        <f>'5th Cycle Summary-Final'!I291-VLOOKUP(FinalComparison!$G291,'SB35 Determination Data'!$K$4:$AN$415,M$2,FALSE)</f>
        <v>0</v>
      </c>
      <c r="N291" s="87"/>
      <c r="O291" s="87"/>
      <c r="P291" s="87">
        <f>'5th Cycle Summary-Final'!J291-VLOOKUP(FinalComparison!$G291,'SB35 Determination Data'!$K$4:$AN$415,P$2,FALSE)</f>
        <v>0</v>
      </c>
      <c r="Q291" s="87">
        <f>'5th Cycle Summary-Final'!K291-VLOOKUP(FinalComparison!$G291,'SB35 Determination Data'!$K$4:$AN$415,Q$2,FALSE)</f>
        <v>52</v>
      </c>
      <c r="R291" s="87">
        <f>'5th Cycle Summary-Final'!L291-VLOOKUP(FinalComparison!$G291,'SB35 Determination Data'!$K$4:$AN$415,R$2,FALSE)</f>
        <v>0</v>
      </c>
      <c r="S291" s="87">
        <f>'5th Cycle Summary-Final'!M291-VLOOKUP(FinalComparison!$G291,'SB35 Determination Data'!$K$4:$AN$415,S$2,FALSE)</f>
        <v>52</v>
      </c>
      <c r="T291" s="87">
        <f>'5th Cycle Summary-Final'!N291-VLOOKUP(FinalComparison!$G291,'SB35 Determination Data'!$K$4:$AN$415,T$2,FALSE)</f>
        <v>-52</v>
      </c>
      <c r="U291" s="80"/>
      <c r="V291" s="80"/>
      <c r="W291" s="87">
        <f>'5th Cycle Summary-Final'!O291-VLOOKUP(FinalComparison!$G291,'SB35 Determination Data'!$K$4:$AN$415,W$2,FALSE)</f>
        <v>3.2807570977917977E-2</v>
      </c>
      <c r="X291" s="80"/>
      <c r="Y291" s="87">
        <f>'5th Cycle Summary-Final'!P291-VLOOKUP(FinalComparison!$G291,'SB35 Determination Data'!$K$4:$AN$415,Y$2,FALSE)</f>
        <v>0</v>
      </c>
      <c r="Z291" s="87">
        <f>'5th Cycle Summary-Final'!Q291-VLOOKUP(FinalComparison!$G291,'SB35 Determination Data'!$K$4:$AN$415,Z$2,FALSE)</f>
        <v>71</v>
      </c>
      <c r="AA291" s="87">
        <f>'5th Cycle Summary-Final'!R291-VLOOKUP(FinalComparison!$G291,'SB35 Determination Data'!$K$4:$AN$415,AA$2,FALSE)</f>
        <v>-71</v>
      </c>
      <c r="AB291" s="87">
        <f>'5th Cycle Summary-Final'!S291-VLOOKUP(FinalComparison!$G291,'SB35 Determination Data'!$K$4:$AN$415,AB$2,FALSE)</f>
        <v>1.210777626193725E-2</v>
      </c>
      <c r="AC291" s="87">
        <f>'5th Cycle Summary-Final'!T291-VLOOKUP(FinalComparison!$G291,'SB35 Determination Data'!$K$4:$AN$415,AC$2,FALSE)</f>
        <v>0</v>
      </c>
      <c r="AD291" s="87">
        <f>'5th Cycle Summary-Final'!U291-VLOOKUP(FinalComparison!$G291,'SB35 Determination Data'!$K$4:$AN$415,AD$2,FALSE)</f>
        <v>532</v>
      </c>
      <c r="AE291" s="87">
        <f>'5th Cycle Summary-Final'!V291-VLOOKUP(FinalComparison!$G291,'SB35 Determination Data'!$K$4:$AN$415,AE$2,FALSE)</f>
        <v>-532</v>
      </c>
      <c r="AF291" s="87">
        <f>'5th Cycle Summary-Final'!W291-VLOOKUP(FinalComparison!$G291,'SB35 Determination Data'!$K$4:$AN$415,AF$2,FALSE)</f>
        <v>4.1310762540767182E-2</v>
      </c>
    </row>
    <row r="292" spans="1:32" ht="12.75" customHeight="1" x14ac:dyDescent="0.15">
      <c r="A292" t="s">
        <v>416</v>
      </c>
      <c r="F292" t="s">
        <v>417</v>
      </c>
      <c r="G292" t="s">
        <v>451</v>
      </c>
      <c r="H292" s="87" t="e">
        <f>'5th Cycle Summary-Final'!D292-VLOOKUP(FinalComparison!$G292,'SB35 Determination Data'!$K$4:$AN$415,H$2,FALSE)</f>
        <v>#N/A</v>
      </c>
      <c r="I292" s="87" t="e">
        <f>'5th Cycle Summary-Final'!E292-VLOOKUP(FinalComparison!$G292,'SB35 Determination Data'!$K$4:$AN$415,I$2,FALSE)</f>
        <v>#N/A</v>
      </c>
      <c r="J292" s="87" t="e">
        <f>'5th Cycle Summary-Final'!F292-VLOOKUP(FinalComparison!$G292,'SB35 Determination Data'!$K$4:$AN$415,J$2,FALSE)</f>
        <v>#N/A</v>
      </c>
      <c r="K292" s="87" t="e">
        <f>'5th Cycle Summary-Final'!G292-VLOOKUP(FinalComparison!$G292,'SB35 Determination Data'!$K$4:$AN$415,K$2,FALSE)</f>
        <v>#N/A</v>
      </c>
      <c r="L292" s="87" t="e">
        <f>'5th Cycle Summary-Final'!H292-VLOOKUP(FinalComparison!$G292,'SB35 Determination Data'!$K$4:$AN$415,L$2,FALSE)</f>
        <v>#N/A</v>
      </c>
      <c r="M292" s="87" t="e">
        <f>'5th Cycle Summary-Final'!I292-VLOOKUP(FinalComparison!$G292,'SB35 Determination Data'!$K$4:$AN$415,M$2,FALSE)</f>
        <v>#N/A</v>
      </c>
      <c r="N292" s="87"/>
      <c r="O292" s="87"/>
      <c r="P292" s="87" t="e">
        <f>'5th Cycle Summary-Final'!J292-VLOOKUP(FinalComparison!$G292,'SB35 Determination Data'!$K$4:$AN$415,P$2,FALSE)</f>
        <v>#N/A</v>
      </c>
      <c r="Q292" s="87" t="e">
        <f>'5th Cycle Summary-Final'!K292-VLOOKUP(FinalComparison!$G292,'SB35 Determination Data'!$K$4:$AN$415,Q$2,FALSE)</f>
        <v>#N/A</v>
      </c>
      <c r="R292" s="87" t="e">
        <f>'5th Cycle Summary-Final'!L292-VLOOKUP(FinalComparison!$G292,'SB35 Determination Data'!$K$4:$AN$415,R$2,FALSE)</f>
        <v>#N/A</v>
      </c>
      <c r="S292" s="87" t="e">
        <f>'5th Cycle Summary-Final'!M292-VLOOKUP(FinalComparison!$G292,'SB35 Determination Data'!$K$4:$AN$415,S$2,FALSE)</f>
        <v>#N/A</v>
      </c>
      <c r="T292" s="87" t="e">
        <f>'5th Cycle Summary-Final'!N292-VLOOKUP(FinalComparison!$G292,'SB35 Determination Data'!$K$4:$AN$415,T$2,FALSE)</f>
        <v>#N/A</v>
      </c>
      <c r="U292" s="80"/>
      <c r="V292" s="80"/>
      <c r="W292" s="87" t="e">
        <f>'5th Cycle Summary-Final'!O292-VLOOKUP(FinalComparison!$G292,'SB35 Determination Data'!$K$4:$AN$415,W$2,FALSE)</f>
        <v>#N/A</v>
      </c>
      <c r="X292" s="80"/>
      <c r="Y292" s="87" t="e">
        <f>'5th Cycle Summary-Final'!P292-VLOOKUP(FinalComparison!$G292,'SB35 Determination Data'!$K$4:$AN$415,Y$2,FALSE)</f>
        <v>#N/A</v>
      </c>
      <c r="Z292" s="87" t="e">
        <f>'5th Cycle Summary-Final'!Q292-VLOOKUP(FinalComparison!$G292,'SB35 Determination Data'!$K$4:$AN$415,Z$2,FALSE)</f>
        <v>#N/A</v>
      </c>
      <c r="AA292" s="87" t="e">
        <f>'5th Cycle Summary-Final'!R292-VLOOKUP(FinalComparison!$G292,'SB35 Determination Data'!$K$4:$AN$415,AA$2,FALSE)</f>
        <v>#N/A</v>
      </c>
      <c r="AB292" s="87" t="e">
        <f>'5th Cycle Summary-Final'!S292-VLOOKUP(FinalComparison!$G292,'SB35 Determination Data'!$K$4:$AN$415,AB$2,FALSE)</f>
        <v>#N/A</v>
      </c>
      <c r="AC292" s="87" t="e">
        <f>'5th Cycle Summary-Final'!T292-VLOOKUP(FinalComparison!$G292,'SB35 Determination Data'!$K$4:$AN$415,AC$2,FALSE)</f>
        <v>#N/A</v>
      </c>
      <c r="AD292" s="87" t="e">
        <f>'5th Cycle Summary-Final'!U292-VLOOKUP(FinalComparison!$G292,'SB35 Determination Data'!$K$4:$AN$415,AD$2,FALSE)</f>
        <v>#N/A</v>
      </c>
      <c r="AE292" s="87" t="e">
        <f>'5th Cycle Summary-Final'!V292-VLOOKUP(FinalComparison!$G292,'SB35 Determination Data'!$K$4:$AN$415,AE$2,FALSE)</f>
        <v>#N/A</v>
      </c>
      <c r="AF292" s="87" t="e">
        <f>'5th Cycle Summary-Final'!W292-VLOOKUP(FinalComparison!$G292,'SB35 Determination Data'!$K$4:$AN$415,AF$2,FALSE)</f>
        <v>#N/A</v>
      </c>
    </row>
    <row r="293" spans="1:32" ht="12.75" customHeight="1" x14ac:dyDescent="0.15">
      <c r="A293" t="s">
        <v>416</v>
      </c>
      <c r="F293" t="s">
        <v>417</v>
      </c>
      <c r="G293" t="s">
        <v>455</v>
      </c>
      <c r="H293" s="87" t="e">
        <f>'5th Cycle Summary-Final'!D293-VLOOKUP(FinalComparison!$G293,'SB35 Determination Data'!$K$4:$AN$415,H$2,FALSE)</f>
        <v>#N/A</v>
      </c>
      <c r="I293" s="87" t="e">
        <f>'5th Cycle Summary-Final'!E293-VLOOKUP(FinalComparison!$G293,'SB35 Determination Data'!$K$4:$AN$415,I$2,FALSE)</f>
        <v>#N/A</v>
      </c>
      <c r="J293" s="87" t="e">
        <f>'5th Cycle Summary-Final'!F293-VLOOKUP(FinalComparison!$G293,'SB35 Determination Data'!$K$4:$AN$415,J$2,FALSE)</f>
        <v>#N/A</v>
      </c>
      <c r="K293" s="87" t="e">
        <f>'5th Cycle Summary-Final'!G293-VLOOKUP(FinalComparison!$G293,'SB35 Determination Data'!$K$4:$AN$415,K$2,FALSE)</f>
        <v>#N/A</v>
      </c>
      <c r="L293" s="87" t="e">
        <f>'5th Cycle Summary-Final'!H293-VLOOKUP(FinalComparison!$G293,'SB35 Determination Data'!$K$4:$AN$415,L$2,FALSE)</f>
        <v>#N/A</v>
      </c>
      <c r="M293" s="87" t="e">
        <f>'5th Cycle Summary-Final'!I293-VLOOKUP(FinalComparison!$G293,'SB35 Determination Data'!$K$4:$AN$415,M$2,FALSE)</f>
        <v>#N/A</v>
      </c>
      <c r="N293" s="87"/>
      <c r="O293" s="87"/>
      <c r="P293" s="87" t="e">
        <f>'5th Cycle Summary-Final'!J293-VLOOKUP(FinalComparison!$G293,'SB35 Determination Data'!$K$4:$AN$415,P$2,FALSE)</f>
        <v>#N/A</v>
      </c>
      <c r="Q293" s="87" t="e">
        <f>'5th Cycle Summary-Final'!K293-VLOOKUP(FinalComparison!$G293,'SB35 Determination Data'!$K$4:$AN$415,Q$2,FALSE)</f>
        <v>#N/A</v>
      </c>
      <c r="R293" s="87" t="e">
        <f>'5th Cycle Summary-Final'!L293-VLOOKUP(FinalComparison!$G293,'SB35 Determination Data'!$K$4:$AN$415,R$2,FALSE)</f>
        <v>#N/A</v>
      </c>
      <c r="S293" s="87" t="e">
        <f>'5th Cycle Summary-Final'!M293-VLOOKUP(FinalComparison!$G293,'SB35 Determination Data'!$K$4:$AN$415,S$2,FALSE)</f>
        <v>#N/A</v>
      </c>
      <c r="T293" s="87" t="e">
        <f>'5th Cycle Summary-Final'!N293-VLOOKUP(FinalComparison!$G293,'SB35 Determination Data'!$K$4:$AN$415,T$2,FALSE)</f>
        <v>#N/A</v>
      </c>
      <c r="U293" s="80"/>
      <c r="V293" s="80"/>
      <c r="W293" s="87" t="e">
        <f>'5th Cycle Summary-Final'!O293-VLOOKUP(FinalComparison!$G293,'SB35 Determination Data'!$K$4:$AN$415,W$2,FALSE)</f>
        <v>#N/A</v>
      </c>
      <c r="X293" s="80"/>
      <c r="Y293" s="87" t="e">
        <f>'5th Cycle Summary-Final'!P293-VLOOKUP(FinalComparison!$G293,'SB35 Determination Data'!$K$4:$AN$415,Y$2,FALSE)</f>
        <v>#N/A</v>
      </c>
      <c r="Z293" s="87" t="e">
        <f>'5th Cycle Summary-Final'!Q293-VLOOKUP(FinalComparison!$G293,'SB35 Determination Data'!$K$4:$AN$415,Z$2,FALSE)</f>
        <v>#N/A</v>
      </c>
      <c r="AA293" s="87" t="e">
        <f>'5th Cycle Summary-Final'!R293-VLOOKUP(FinalComparison!$G293,'SB35 Determination Data'!$K$4:$AN$415,AA$2,FALSE)</f>
        <v>#N/A</v>
      </c>
      <c r="AB293" s="87" t="e">
        <f>'5th Cycle Summary-Final'!S293-VLOOKUP(FinalComparison!$G293,'SB35 Determination Data'!$K$4:$AN$415,AB$2,FALSE)</f>
        <v>#N/A</v>
      </c>
      <c r="AC293" s="87" t="e">
        <f>'5th Cycle Summary-Final'!T293-VLOOKUP(FinalComparison!$G293,'SB35 Determination Data'!$K$4:$AN$415,AC$2,FALSE)</f>
        <v>#N/A</v>
      </c>
      <c r="AD293" s="87" t="e">
        <f>'5th Cycle Summary-Final'!U293-VLOOKUP(FinalComparison!$G293,'SB35 Determination Data'!$K$4:$AN$415,AD$2,FALSE)</f>
        <v>#N/A</v>
      </c>
      <c r="AE293" s="87" t="e">
        <f>'5th Cycle Summary-Final'!V293-VLOOKUP(FinalComparison!$G293,'SB35 Determination Data'!$K$4:$AN$415,AE$2,FALSE)</f>
        <v>#N/A</v>
      </c>
      <c r="AF293" s="87" t="e">
        <f>'5th Cycle Summary-Final'!W293-VLOOKUP(FinalComparison!$G293,'SB35 Determination Data'!$K$4:$AN$415,AF$2,FALSE)</f>
        <v>#N/A</v>
      </c>
    </row>
    <row r="294" spans="1:32" ht="12.75" customHeight="1" x14ac:dyDescent="0.15">
      <c r="A294" t="s">
        <v>416</v>
      </c>
      <c r="F294" t="s">
        <v>417</v>
      </c>
      <c r="G294" t="s">
        <v>458</v>
      </c>
      <c r="H294" s="87" t="e">
        <f>'5th Cycle Summary-Final'!D294-VLOOKUP(FinalComparison!$G294,'SB35 Determination Data'!$K$4:$AN$415,H$2,FALSE)</f>
        <v>#N/A</v>
      </c>
      <c r="I294" s="87" t="e">
        <f>'5th Cycle Summary-Final'!E294-VLOOKUP(FinalComparison!$G294,'SB35 Determination Data'!$K$4:$AN$415,I$2,FALSE)</f>
        <v>#N/A</v>
      </c>
      <c r="J294" s="87" t="e">
        <f>'5th Cycle Summary-Final'!F294-VLOOKUP(FinalComparison!$G294,'SB35 Determination Data'!$K$4:$AN$415,J$2,FALSE)</f>
        <v>#N/A</v>
      </c>
      <c r="K294" s="87" t="e">
        <f>'5th Cycle Summary-Final'!G294-VLOOKUP(FinalComparison!$G294,'SB35 Determination Data'!$K$4:$AN$415,K$2,FALSE)</f>
        <v>#N/A</v>
      </c>
      <c r="L294" s="87" t="e">
        <f>'5th Cycle Summary-Final'!H294-VLOOKUP(FinalComparison!$G294,'SB35 Determination Data'!$K$4:$AN$415,L$2,FALSE)</f>
        <v>#N/A</v>
      </c>
      <c r="M294" s="87" t="e">
        <f>'5th Cycle Summary-Final'!I294-VLOOKUP(FinalComparison!$G294,'SB35 Determination Data'!$K$4:$AN$415,M$2,FALSE)</f>
        <v>#N/A</v>
      </c>
      <c r="N294" s="87"/>
      <c r="O294" s="87"/>
      <c r="P294" s="87" t="e">
        <f>'5th Cycle Summary-Final'!J294-VLOOKUP(FinalComparison!$G294,'SB35 Determination Data'!$K$4:$AN$415,P$2,FALSE)</f>
        <v>#N/A</v>
      </c>
      <c r="Q294" s="87" t="e">
        <f>'5th Cycle Summary-Final'!K294-VLOOKUP(FinalComparison!$G294,'SB35 Determination Data'!$K$4:$AN$415,Q$2,FALSE)</f>
        <v>#N/A</v>
      </c>
      <c r="R294" s="87" t="e">
        <f>'5th Cycle Summary-Final'!L294-VLOOKUP(FinalComparison!$G294,'SB35 Determination Data'!$K$4:$AN$415,R$2,FALSE)</f>
        <v>#N/A</v>
      </c>
      <c r="S294" s="87" t="e">
        <f>'5th Cycle Summary-Final'!M294-VLOOKUP(FinalComparison!$G294,'SB35 Determination Data'!$K$4:$AN$415,S$2,FALSE)</f>
        <v>#N/A</v>
      </c>
      <c r="T294" s="87" t="e">
        <f>'5th Cycle Summary-Final'!N294-VLOOKUP(FinalComparison!$G294,'SB35 Determination Data'!$K$4:$AN$415,T$2,FALSE)</f>
        <v>#N/A</v>
      </c>
      <c r="U294" s="80"/>
      <c r="V294" s="80"/>
      <c r="W294" s="87" t="e">
        <f>'5th Cycle Summary-Final'!O294-VLOOKUP(FinalComparison!$G294,'SB35 Determination Data'!$K$4:$AN$415,W$2,FALSE)</f>
        <v>#N/A</v>
      </c>
      <c r="X294" s="80"/>
      <c r="Y294" s="87" t="e">
        <f>'5th Cycle Summary-Final'!P294-VLOOKUP(FinalComparison!$G294,'SB35 Determination Data'!$K$4:$AN$415,Y$2,FALSE)</f>
        <v>#N/A</v>
      </c>
      <c r="Z294" s="87" t="e">
        <f>'5th Cycle Summary-Final'!Q294-VLOOKUP(FinalComparison!$G294,'SB35 Determination Data'!$K$4:$AN$415,Z$2,FALSE)</f>
        <v>#N/A</v>
      </c>
      <c r="AA294" s="87" t="e">
        <f>'5th Cycle Summary-Final'!R294-VLOOKUP(FinalComparison!$G294,'SB35 Determination Data'!$K$4:$AN$415,AA$2,FALSE)</f>
        <v>#N/A</v>
      </c>
      <c r="AB294" s="87" t="e">
        <f>'5th Cycle Summary-Final'!S294-VLOOKUP(FinalComparison!$G294,'SB35 Determination Data'!$K$4:$AN$415,AB$2,FALSE)</f>
        <v>#N/A</v>
      </c>
      <c r="AC294" s="87" t="e">
        <f>'5th Cycle Summary-Final'!T294-VLOOKUP(FinalComparison!$G294,'SB35 Determination Data'!$K$4:$AN$415,AC$2,FALSE)</f>
        <v>#N/A</v>
      </c>
      <c r="AD294" s="87" t="e">
        <f>'5th Cycle Summary-Final'!U294-VLOOKUP(FinalComparison!$G294,'SB35 Determination Data'!$K$4:$AN$415,AD$2,FALSE)</f>
        <v>#N/A</v>
      </c>
      <c r="AE294" s="87" t="e">
        <f>'5th Cycle Summary-Final'!V294-VLOOKUP(FinalComparison!$G294,'SB35 Determination Data'!$K$4:$AN$415,AE$2,FALSE)</f>
        <v>#N/A</v>
      </c>
      <c r="AF294" s="87" t="e">
        <f>'5th Cycle Summary-Final'!W294-VLOOKUP(FinalComparison!$G294,'SB35 Determination Data'!$K$4:$AN$415,AF$2,FALSE)</f>
        <v>#N/A</v>
      </c>
    </row>
    <row r="295" spans="1:32" ht="12.75" customHeight="1" x14ac:dyDescent="0.15">
      <c r="A295" t="s">
        <v>416</v>
      </c>
      <c r="F295" t="s">
        <v>417</v>
      </c>
      <c r="G295" t="s">
        <v>461</v>
      </c>
      <c r="H295" s="87" t="e">
        <f>'5th Cycle Summary-Final'!D295-VLOOKUP(FinalComparison!$G295,'SB35 Determination Data'!$K$4:$AN$415,H$2,FALSE)</f>
        <v>#N/A</v>
      </c>
      <c r="I295" s="87" t="e">
        <f>'5th Cycle Summary-Final'!E295-VLOOKUP(FinalComparison!$G295,'SB35 Determination Data'!$K$4:$AN$415,I$2,FALSE)</f>
        <v>#N/A</v>
      </c>
      <c r="J295" s="87" t="e">
        <f>'5th Cycle Summary-Final'!F295-VLOOKUP(FinalComparison!$G295,'SB35 Determination Data'!$K$4:$AN$415,J$2,FALSE)</f>
        <v>#N/A</v>
      </c>
      <c r="K295" s="87" t="e">
        <f>'5th Cycle Summary-Final'!G295-VLOOKUP(FinalComparison!$G295,'SB35 Determination Data'!$K$4:$AN$415,K$2,FALSE)</f>
        <v>#N/A</v>
      </c>
      <c r="L295" s="87" t="e">
        <f>'5th Cycle Summary-Final'!H295-VLOOKUP(FinalComparison!$G295,'SB35 Determination Data'!$K$4:$AN$415,L$2,FALSE)</f>
        <v>#N/A</v>
      </c>
      <c r="M295" s="87" t="e">
        <f>'5th Cycle Summary-Final'!I295-VLOOKUP(FinalComparison!$G295,'SB35 Determination Data'!$K$4:$AN$415,M$2,FALSE)</f>
        <v>#N/A</v>
      </c>
      <c r="N295" s="87"/>
      <c r="O295" s="87"/>
      <c r="P295" s="87" t="e">
        <f>'5th Cycle Summary-Final'!J295-VLOOKUP(FinalComparison!$G295,'SB35 Determination Data'!$K$4:$AN$415,P$2,FALSE)</f>
        <v>#N/A</v>
      </c>
      <c r="Q295" s="87" t="e">
        <f>'5th Cycle Summary-Final'!K295-VLOOKUP(FinalComparison!$G295,'SB35 Determination Data'!$K$4:$AN$415,Q$2,FALSE)</f>
        <v>#N/A</v>
      </c>
      <c r="R295" s="87" t="e">
        <f>'5th Cycle Summary-Final'!L295-VLOOKUP(FinalComparison!$G295,'SB35 Determination Data'!$K$4:$AN$415,R$2,FALSE)</f>
        <v>#N/A</v>
      </c>
      <c r="S295" s="87" t="e">
        <f>'5th Cycle Summary-Final'!M295-VLOOKUP(FinalComparison!$G295,'SB35 Determination Data'!$K$4:$AN$415,S$2,FALSE)</f>
        <v>#N/A</v>
      </c>
      <c r="T295" s="87" t="e">
        <f>'5th Cycle Summary-Final'!N295-VLOOKUP(FinalComparison!$G295,'SB35 Determination Data'!$K$4:$AN$415,T$2,FALSE)</f>
        <v>#N/A</v>
      </c>
      <c r="U295" s="80"/>
      <c r="V295" s="80"/>
      <c r="W295" s="87" t="e">
        <f>'5th Cycle Summary-Final'!O295-VLOOKUP(FinalComparison!$G295,'SB35 Determination Data'!$K$4:$AN$415,W$2,FALSE)</f>
        <v>#N/A</v>
      </c>
      <c r="X295" s="80"/>
      <c r="Y295" s="87" t="e">
        <f>'5th Cycle Summary-Final'!P295-VLOOKUP(FinalComparison!$G295,'SB35 Determination Data'!$K$4:$AN$415,Y$2,FALSE)</f>
        <v>#N/A</v>
      </c>
      <c r="Z295" s="87" t="e">
        <f>'5th Cycle Summary-Final'!Q295-VLOOKUP(FinalComparison!$G295,'SB35 Determination Data'!$K$4:$AN$415,Z$2,FALSE)</f>
        <v>#N/A</v>
      </c>
      <c r="AA295" s="87" t="e">
        <f>'5th Cycle Summary-Final'!R295-VLOOKUP(FinalComparison!$G295,'SB35 Determination Data'!$K$4:$AN$415,AA$2,FALSE)</f>
        <v>#N/A</v>
      </c>
      <c r="AB295" s="87" t="e">
        <f>'5th Cycle Summary-Final'!S295-VLOOKUP(FinalComparison!$G295,'SB35 Determination Data'!$K$4:$AN$415,AB$2,FALSE)</f>
        <v>#N/A</v>
      </c>
      <c r="AC295" s="87" t="e">
        <f>'5th Cycle Summary-Final'!T295-VLOOKUP(FinalComparison!$G295,'SB35 Determination Data'!$K$4:$AN$415,AC$2,FALSE)</f>
        <v>#N/A</v>
      </c>
      <c r="AD295" s="87" t="e">
        <f>'5th Cycle Summary-Final'!U295-VLOOKUP(FinalComparison!$G295,'SB35 Determination Data'!$K$4:$AN$415,AD$2,FALSE)</f>
        <v>#N/A</v>
      </c>
      <c r="AE295" s="87" t="e">
        <f>'5th Cycle Summary-Final'!V295-VLOOKUP(FinalComparison!$G295,'SB35 Determination Data'!$K$4:$AN$415,AE$2,FALSE)</f>
        <v>#N/A</v>
      </c>
      <c r="AF295" s="87" t="e">
        <f>'5th Cycle Summary-Final'!W295-VLOOKUP(FinalComparison!$G295,'SB35 Determination Data'!$K$4:$AN$415,AF$2,FALSE)</f>
        <v>#N/A</v>
      </c>
    </row>
    <row r="296" spans="1:32" ht="12.75" customHeight="1" x14ac:dyDescent="0.15">
      <c r="A296" t="s">
        <v>463</v>
      </c>
      <c r="F296" t="s">
        <v>67</v>
      </c>
      <c r="G296" t="s">
        <v>463</v>
      </c>
      <c r="H296" s="87">
        <f>'5th Cycle Summary-Final'!D296-VLOOKUP(FinalComparison!$G296,'SB35 Determination Data'!$K$4:$AN$415,H$2,FALSE)</f>
        <v>0</v>
      </c>
      <c r="I296" s="87">
        <f>'5th Cycle Summary-Final'!E296-VLOOKUP(FinalComparison!$G296,'SB35 Determination Data'!$K$4:$AN$415,I$2,FALSE)</f>
        <v>-580</v>
      </c>
      <c r="J296" s="87">
        <f>'5th Cycle Summary-Final'!F296-VLOOKUP(FinalComparison!$G296,'SB35 Determination Data'!$K$4:$AN$415,J$2,FALSE)</f>
        <v>-580</v>
      </c>
      <c r="K296" s="87">
        <f>'5th Cycle Summary-Final'!G296-VLOOKUP(FinalComparison!$G296,'SB35 Determination Data'!$K$4:$AN$415,K$2,FALSE)</f>
        <v>0</v>
      </c>
      <c r="L296" s="87">
        <f>'5th Cycle Summary-Final'!H296-VLOOKUP(FinalComparison!$G296,'SB35 Determination Data'!$K$4:$AN$415,L$2,FALSE)</f>
        <v>580</v>
      </c>
      <c r="M296" s="87">
        <f>'5th Cycle Summary-Final'!I296-VLOOKUP(FinalComparison!$G296,'SB35 Determination Data'!$K$4:$AN$415,M$2,FALSE)</f>
        <v>-9.3038177735001615E-2</v>
      </c>
      <c r="N296" s="87"/>
      <c r="O296" s="87"/>
      <c r="P296" s="87">
        <f>'5th Cycle Summary-Final'!J296-VLOOKUP(FinalComparison!$G296,'SB35 Determination Data'!$K$4:$AN$415,P$2,FALSE)</f>
        <v>0</v>
      </c>
      <c r="Q296" s="87">
        <f>'5th Cycle Summary-Final'!K296-VLOOKUP(FinalComparison!$G296,'SB35 Determination Data'!$K$4:$AN$415,Q$2,FALSE)</f>
        <v>-797</v>
      </c>
      <c r="R296" s="87">
        <f>'5th Cycle Summary-Final'!L296-VLOOKUP(FinalComparison!$G296,'SB35 Determination Data'!$K$4:$AN$415,R$2,FALSE)</f>
        <v>-797</v>
      </c>
      <c r="S296" s="87">
        <f>'5th Cycle Summary-Final'!M296-VLOOKUP(FinalComparison!$G296,'SB35 Determination Data'!$K$4:$AN$415,S$2,FALSE)</f>
        <v>0</v>
      </c>
      <c r="T296" s="87">
        <f>'5th Cycle Summary-Final'!N296-VLOOKUP(FinalComparison!$G296,'SB35 Determination Data'!$K$4:$AN$415,T$2,FALSE)</f>
        <v>797</v>
      </c>
      <c r="U296" s="80"/>
      <c r="V296" s="80"/>
      <c r="W296" s="87">
        <f>'5th Cycle Summary-Final'!O296-VLOOKUP(FinalComparison!$G296,'SB35 Determination Data'!$K$4:$AN$415,W$2,FALSE)</f>
        <v>-0.17180426816124167</v>
      </c>
      <c r="X296" s="80"/>
      <c r="Y296" s="87">
        <f>'5th Cycle Summary-Final'!P296-VLOOKUP(FinalComparison!$G296,'SB35 Determination Data'!$K$4:$AN$415,Y$2,FALSE)</f>
        <v>0</v>
      </c>
      <c r="Z296" s="87">
        <f>'5th Cycle Summary-Final'!Q296-VLOOKUP(FinalComparison!$G296,'SB35 Determination Data'!$K$4:$AN$415,Z$2,FALSE)</f>
        <v>-735</v>
      </c>
      <c r="AA296" s="87">
        <f>'5th Cycle Summary-Final'!R296-VLOOKUP(FinalComparison!$G296,'SB35 Determination Data'!$K$4:$AN$415,AA$2,FALSE)</f>
        <v>735</v>
      </c>
      <c r="AB296" s="87">
        <f>'5th Cycle Summary-Final'!S296-VLOOKUP(FinalComparison!$G296,'SB35 Determination Data'!$K$4:$AN$415,AB$2,FALSE)</f>
        <v>-0.13461538461538461</v>
      </c>
      <c r="AC296" s="87">
        <f>'5th Cycle Summary-Final'!T296-VLOOKUP(FinalComparison!$G296,'SB35 Determination Data'!$K$4:$AN$415,AC$2,FALSE)</f>
        <v>0</v>
      </c>
      <c r="AD296" s="87">
        <f>'5th Cycle Summary-Final'!U296-VLOOKUP(FinalComparison!$G296,'SB35 Determination Data'!$K$4:$AN$415,AD$2,FALSE)</f>
        <v>-8429</v>
      </c>
      <c r="AE296" s="87">
        <f>'5th Cycle Summary-Final'!V296-VLOOKUP(FinalComparison!$G296,'SB35 Determination Data'!$K$4:$AN$415,AE$2,FALSE)</f>
        <v>2733</v>
      </c>
      <c r="AF296" s="87">
        <f>'5th Cycle Summary-Final'!W296-VLOOKUP(FinalComparison!$G296,'SB35 Determination Data'!$K$4:$AN$415,AF$2,FALSE)</f>
        <v>-0.67238353541799623</v>
      </c>
    </row>
    <row r="297" spans="1:32" ht="12.75" customHeight="1" x14ac:dyDescent="0.15">
      <c r="A297" t="s">
        <v>464</v>
      </c>
      <c r="F297" t="s">
        <v>128</v>
      </c>
      <c r="G297" t="s">
        <v>465</v>
      </c>
      <c r="H297" s="87">
        <f>'5th Cycle Summary-Final'!D297-VLOOKUP(FinalComparison!$G297,'SB35 Determination Data'!$K$4:$AN$415,H$2,FALSE)</f>
        <v>0</v>
      </c>
      <c r="I297" s="87">
        <f>'5th Cycle Summary-Final'!E297-VLOOKUP(FinalComparison!$G297,'SB35 Determination Data'!$K$4:$AN$415,I$2,FALSE)</f>
        <v>0</v>
      </c>
      <c r="J297" s="87">
        <f>'5th Cycle Summary-Final'!F297-VLOOKUP(FinalComparison!$G297,'SB35 Determination Data'!$K$4:$AN$415,J$2,FALSE)</f>
        <v>0</v>
      </c>
      <c r="K297" s="87">
        <f>'5th Cycle Summary-Final'!G297-VLOOKUP(FinalComparison!$G297,'SB35 Determination Data'!$K$4:$AN$415,K$2,FALSE)</f>
        <v>0</v>
      </c>
      <c r="L297" s="87">
        <f>'5th Cycle Summary-Final'!H297-VLOOKUP(FinalComparison!$G297,'SB35 Determination Data'!$K$4:$AN$415,L$2,FALSE)</f>
        <v>0</v>
      </c>
      <c r="M297" s="87">
        <f>'5th Cycle Summary-Final'!I297-VLOOKUP(FinalComparison!$G297,'SB35 Determination Data'!$K$4:$AN$415,M$2,FALSE)</f>
        <v>0</v>
      </c>
      <c r="N297" s="87"/>
      <c r="O297" s="87"/>
      <c r="P297" s="87">
        <f>'5th Cycle Summary-Final'!J297-VLOOKUP(FinalComparison!$G297,'SB35 Determination Data'!$K$4:$AN$415,P$2,FALSE)</f>
        <v>0</v>
      </c>
      <c r="Q297" s="87">
        <f>'5th Cycle Summary-Final'!K297-VLOOKUP(FinalComparison!$G297,'SB35 Determination Data'!$K$4:$AN$415,Q$2,FALSE)</f>
        <v>0</v>
      </c>
      <c r="R297" s="87">
        <f>'5th Cycle Summary-Final'!L297-VLOOKUP(FinalComparison!$G297,'SB35 Determination Data'!$K$4:$AN$415,R$2,FALSE)</f>
        <v>0</v>
      </c>
      <c r="S297" s="87">
        <f>'5th Cycle Summary-Final'!M297-VLOOKUP(FinalComparison!$G297,'SB35 Determination Data'!$K$4:$AN$415,S$2,FALSE)</f>
        <v>0</v>
      </c>
      <c r="T297" s="87">
        <f>'5th Cycle Summary-Final'!N297-VLOOKUP(FinalComparison!$G297,'SB35 Determination Data'!$K$4:$AN$415,T$2,FALSE)</f>
        <v>0</v>
      </c>
      <c r="U297" s="80"/>
      <c r="V297" s="80"/>
      <c r="W297" s="87">
        <f>'5th Cycle Summary-Final'!O297-VLOOKUP(FinalComparison!$G297,'SB35 Determination Data'!$K$4:$AN$415,W$2,FALSE)</f>
        <v>0</v>
      </c>
      <c r="X297" s="80"/>
      <c r="Y297" s="87">
        <f>'5th Cycle Summary-Final'!P297-VLOOKUP(FinalComparison!$G297,'SB35 Determination Data'!$K$4:$AN$415,Y$2,FALSE)</f>
        <v>0</v>
      </c>
      <c r="Z297" s="87">
        <f>'5th Cycle Summary-Final'!Q297-VLOOKUP(FinalComparison!$G297,'SB35 Determination Data'!$K$4:$AN$415,Z$2,FALSE)</f>
        <v>0</v>
      </c>
      <c r="AA297" s="87">
        <f>'5th Cycle Summary-Final'!R297-VLOOKUP(FinalComparison!$G297,'SB35 Determination Data'!$K$4:$AN$415,AA$2,FALSE)</f>
        <v>0</v>
      </c>
      <c r="AB297" s="87">
        <f>'5th Cycle Summary-Final'!S297-VLOOKUP(FinalComparison!$G297,'SB35 Determination Data'!$K$4:$AN$415,AB$2,FALSE)</f>
        <v>0</v>
      </c>
      <c r="AC297" s="87">
        <f>'5th Cycle Summary-Final'!T297-VLOOKUP(FinalComparison!$G297,'SB35 Determination Data'!$K$4:$AN$415,AC$2,FALSE)</f>
        <v>0</v>
      </c>
      <c r="AD297" s="87">
        <f>'5th Cycle Summary-Final'!U297-VLOOKUP(FinalComparison!$G297,'SB35 Determination Data'!$K$4:$AN$415,AD$2,FALSE)</f>
        <v>-383</v>
      </c>
      <c r="AE297" s="87">
        <f>'5th Cycle Summary-Final'!V297-VLOOKUP(FinalComparison!$G297,'SB35 Determination Data'!$K$4:$AN$415,AE$2,FALSE)</f>
        <v>383</v>
      </c>
      <c r="AF297" s="87">
        <f>'5th Cycle Summary-Final'!W297-VLOOKUP(FinalComparison!$G297,'SB35 Determination Data'!$K$4:$AN$415,AF$2,FALSE)</f>
        <v>-0.15819909128459311</v>
      </c>
    </row>
    <row r="298" spans="1:32" ht="12.75" customHeight="1" x14ac:dyDescent="0.15">
      <c r="A298" t="s">
        <v>464</v>
      </c>
      <c r="F298" t="s">
        <v>128</v>
      </c>
      <c r="G298" t="s">
        <v>466</v>
      </c>
      <c r="H298" s="87" t="e">
        <f>'5th Cycle Summary-Final'!D298-VLOOKUP(FinalComparison!$G298,'SB35 Determination Data'!$K$4:$AN$415,H$2,FALSE)</f>
        <v>#N/A</v>
      </c>
      <c r="I298" s="87" t="e">
        <f>'5th Cycle Summary-Final'!E298-VLOOKUP(FinalComparison!$G298,'SB35 Determination Data'!$K$4:$AN$415,I$2,FALSE)</f>
        <v>#N/A</v>
      </c>
      <c r="J298" s="87" t="e">
        <f>'5th Cycle Summary-Final'!F298-VLOOKUP(FinalComparison!$G298,'SB35 Determination Data'!$K$4:$AN$415,J$2,FALSE)</f>
        <v>#N/A</v>
      </c>
      <c r="K298" s="87" t="e">
        <f>'5th Cycle Summary-Final'!G298-VLOOKUP(FinalComparison!$G298,'SB35 Determination Data'!$K$4:$AN$415,K$2,FALSE)</f>
        <v>#N/A</v>
      </c>
      <c r="L298" s="87" t="e">
        <f>'5th Cycle Summary-Final'!H298-VLOOKUP(FinalComparison!$G298,'SB35 Determination Data'!$K$4:$AN$415,L$2,FALSE)</f>
        <v>#N/A</v>
      </c>
      <c r="M298" s="87" t="e">
        <f>'5th Cycle Summary-Final'!I298-VLOOKUP(FinalComparison!$G298,'SB35 Determination Data'!$K$4:$AN$415,M$2,FALSE)</f>
        <v>#N/A</v>
      </c>
      <c r="N298" s="87"/>
      <c r="O298" s="87"/>
      <c r="P298" s="87" t="e">
        <f>'5th Cycle Summary-Final'!J298-VLOOKUP(FinalComparison!$G298,'SB35 Determination Data'!$K$4:$AN$415,P$2,FALSE)</f>
        <v>#N/A</v>
      </c>
      <c r="Q298" s="87" t="e">
        <f>'5th Cycle Summary-Final'!K298-VLOOKUP(FinalComparison!$G298,'SB35 Determination Data'!$K$4:$AN$415,Q$2,FALSE)</f>
        <v>#N/A</v>
      </c>
      <c r="R298" s="87" t="e">
        <f>'5th Cycle Summary-Final'!L298-VLOOKUP(FinalComparison!$G298,'SB35 Determination Data'!$K$4:$AN$415,R$2,FALSE)</f>
        <v>#N/A</v>
      </c>
      <c r="S298" s="87" t="e">
        <f>'5th Cycle Summary-Final'!M298-VLOOKUP(FinalComparison!$G298,'SB35 Determination Data'!$K$4:$AN$415,S$2,FALSE)</f>
        <v>#N/A</v>
      </c>
      <c r="T298" s="87" t="e">
        <f>'5th Cycle Summary-Final'!N298-VLOOKUP(FinalComparison!$G298,'SB35 Determination Data'!$K$4:$AN$415,T$2,FALSE)</f>
        <v>#N/A</v>
      </c>
      <c r="U298" s="80"/>
      <c r="V298" s="80"/>
      <c r="W298" s="87" t="e">
        <f>'5th Cycle Summary-Final'!O298-VLOOKUP(FinalComparison!$G298,'SB35 Determination Data'!$K$4:$AN$415,W$2,FALSE)</f>
        <v>#N/A</v>
      </c>
      <c r="X298" s="80"/>
      <c r="Y298" s="87" t="e">
        <f>'5th Cycle Summary-Final'!P298-VLOOKUP(FinalComparison!$G298,'SB35 Determination Data'!$K$4:$AN$415,Y$2,FALSE)</f>
        <v>#N/A</v>
      </c>
      <c r="Z298" s="87" t="e">
        <f>'5th Cycle Summary-Final'!Q298-VLOOKUP(FinalComparison!$G298,'SB35 Determination Data'!$K$4:$AN$415,Z$2,FALSE)</f>
        <v>#N/A</v>
      </c>
      <c r="AA298" s="87" t="e">
        <f>'5th Cycle Summary-Final'!R298-VLOOKUP(FinalComparison!$G298,'SB35 Determination Data'!$K$4:$AN$415,AA$2,FALSE)</f>
        <v>#N/A</v>
      </c>
      <c r="AB298" s="87" t="e">
        <f>'5th Cycle Summary-Final'!S298-VLOOKUP(FinalComparison!$G298,'SB35 Determination Data'!$K$4:$AN$415,AB$2,FALSE)</f>
        <v>#N/A</v>
      </c>
      <c r="AC298" s="87" t="e">
        <f>'5th Cycle Summary-Final'!T298-VLOOKUP(FinalComparison!$G298,'SB35 Determination Data'!$K$4:$AN$415,AC$2,FALSE)</f>
        <v>#N/A</v>
      </c>
      <c r="AD298" s="87" t="e">
        <f>'5th Cycle Summary-Final'!U298-VLOOKUP(FinalComparison!$G298,'SB35 Determination Data'!$K$4:$AN$415,AD$2,FALSE)</f>
        <v>#N/A</v>
      </c>
      <c r="AE298" s="87" t="e">
        <f>'5th Cycle Summary-Final'!V298-VLOOKUP(FinalComparison!$G298,'SB35 Determination Data'!$K$4:$AN$415,AE$2,FALSE)</f>
        <v>#N/A</v>
      </c>
      <c r="AF298" s="87" t="e">
        <f>'5th Cycle Summary-Final'!W298-VLOOKUP(FinalComparison!$G298,'SB35 Determination Data'!$K$4:$AN$415,AF$2,FALSE)</f>
        <v>#N/A</v>
      </c>
    </row>
    <row r="299" spans="1:32" ht="12.75" customHeight="1" x14ac:dyDescent="0.15">
      <c r="A299" t="s">
        <v>464</v>
      </c>
      <c r="F299" t="s">
        <v>128</v>
      </c>
      <c r="G299" t="s">
        <v>467</v>
      </c>
      <c r="H299" s="87" t="e">
        <f>'5th Cycle Summary-Final'!D299-VLOOKUP(FinalComparison!$G299,'SB35 Determination Data'!$K$4:$AN$415,H$2,FALSE)</f>
        <v>#N/A</v>
      </c>
      <c r="I299" s="87" t="e">
        <f>'5th Cycle Summary-Final'!E299-VLOOKUP(FinalComparison!$G299,'SB35 Determination Data'!$K$4:$AN$415,I$2,FALSE)</f>
        <v>#N/A</v>
      </c>
      <c r="J299" s="87" t="e">
        <f>'5th Cycle Summary-Final'!F299-VLOOKUP(FinalComparison!$G299,'SB35 Determination Data'!$K$4:$AN$415,J$2,FALSE)</f>
        <v>#N/A</v>
      </c>
      <c r="K299" s="87" t="e">
        <f>'5th Cycle Summary-Final'!G299-VLOOKUP(FinalComparison!$G299,'SB35 Determination Data'!$K$4:$AN$415,K$2,FALSE)</f>
        <v>#N/A</v>
      </c>
      <c r="L299" s="87" t="e">
        <f>'5th Cycle Summary-Final'!H299-VLOOKUP(FinalComparison!$G299,'SB35 Determination Data'!$K$4:$AN$415,L$2,FALSE)</f>
        <v>#N/A</v>
      </c>
      <c r="M299" s="87" t="e">
        <f>'5th Cycle Summary-Final'!I299-VLOOKUP(FinalComparison!$G299,'SB35 Determination Data'!$K$4:$AN$415,M$2,FALSE)</f>
        <v>#N/A</v>
      </c>
      <c r="N299" s="87"/>
      <c r="O299" s="87"/>
      <c r="P299" s="87" t="e">
        <f>'5th Cycle Summary-Final'!J299-VLOOKUP(FinalComparison!$G299,'SB35 Determination Data'!$K$4:$AN$415,P$2,FALSE)</f>
        <v>#N/A</v>
      </c>
      <c r="Q299" s="87" t="e">
        <f>'5th Cycle Summary-Final'!K299-VLOOKUP(FinalComparison!$G299,'SB35 Determination Data'!$K$4:$AN$415,Q$2,FALSE)</f>
        <v>#N/A</v>
      </c>
      <c r="R299" s="87" t="e">
        <f>'5th Cycle Summary-Final'!L299-VLOOKUP(FinalComparison!$G299,'SB35 Determination Data'!$K$4:$AN$415,R$2,FALSE)</f>
        <v>#N/A</v>
      </c>
      <c r="S299" s="87" t="e">
        <f>'5th Cycle Summary-Final'!M299-VLOOKUP(FinalComparison!$G299,'SB35 Determination Data'!$K$4:$AN$415,S$2,FALSE)</f>
        <v>#N/A</v>
      </c>
      <c r="T299" s="87" t="e">
        <f>'5th Cycle Summary-Final'!N299-VLOOKUP(FinalComparison!$G299,'SB35 Determination Data'!$K$4:$AN$415,T$2,FALSE)</f>
        <v>#N/A</v>
      </c>
      <c r="U299" s="80"/>
      <c r="V299" s="80"/>
      <c r="W299" s="87" t="e">
        <f>'5th Cycle Summary-Final'!O299-VLOOKUP(FinalComparison!$G299,'SB35 Determination Data'!$K$4:$AN$415,W$2,FALSE)</f>
        <v>#N/A</v>
      </c>
      <c r="X299" s="80"/>
      <c r="Y299" s="87" t="e">
        <f>'5th Cycle Summary-Final'!P299-VLOOKUP(FinalComparison!$G299,'SB35 Determination Data'!$K$4:$AN$415,Y$2,FALSE)</f>
        <v>#N/A</v>
      </c>
      <c r="Z299" s="87" t="e">
        <f>'5th Cycle Summary-Final'!Q299-VLOOKUP(FinalComparison!$G299,'SB35 Determination Data'!$K$4:$AN$415,Z$2,FALSE)</f>
        <v>#N/A</v>
      </c>
      <c r="AA299" s="87" t="e">
        <f>'5th Cycle Summary-Final'!R299-VLOOKUP(FinalComparison!$G299,'SB35 Determination Data'!$K$4:$AN$415,AA$2,FALSE)</f>
        <v>#N/A</v>
      </c>
      <c r="AB299" s="87" t="e">
        <f>'5th Cycle Summary-Final'!S299-VLOOKUP(FinalComparison!$G299,'SB35 Determination Data'!$K$4:$AN$415,AB$2,FALSE)</f>
        <v>#N/A</v>
      </c>
      <c r="AC299" s="87" t="e">
        <f>'5th Cycle Summary-Final'!T299-VLOOKUP(FinalComparison!$G299,'SB35 Determination Data'!$K$4:$AN$415,AC$2,FALSE)</f>
        <v>#N/A</v>
      </c>
      <c r="AD299" s="87" t="e">
        <f>'5th Cycle Summary-Final'!U299-VLOOKUP(FinalComparison!$G299,'SB35 Determination Data'!$K$4:$AN$415,AD$2,FALSE)</f>
        <v>#N/A</v>
      </c>
      <c r="AE299" s="87" t="e">
        <f>'5th Cycle Summary-Final'!V299-VLOOKUP(FinalComparison!$G299,'SB35 Determination Data'!$K$4:$AN$415,AE$2,FALSE)</f>
        <v>#N/A</v>
      </c>
      <c r="AF299" s="87" t="e">
        <f>'5th Cycle Summary-Final'!W299-VLOOKUP(FinalComparison!$G299,'SB35 Determination Data'!$K$4:$AN$415,AF$2,FALSE)</f>
        <v>#N/A</v>
      </c>
    </row>
    <row r="300" spans="1:32" ht="12.75" customHeight="1" x14ac:dyDescent="0.15">
      <c r="A300" t="s">
        <v>441</v>
      </c>
      <c r="F300" t="s">
        <v>83</v>
      </c>
      <c r="G300" t="s">
        <v>442</v>
      </c>
      <c r="H300" s="87">
        <f>'5th Cycle Summary-Final'!D300-VLOOKUP(FinalComparison!$G300,'SB35 Determination Data'!$K$4:$AN$415,H$2,FALSE)</f>
        <v>0</v>
      </c>
      <c r="I300" s="87">
        <f>'5th Cycle Summary-Final'!E300-VLOOKUP(FinalComparison!$G300,'SB35 Determination Data'!$K$4:$AN$415,I$2,FALSE)</f>
        <v>0</v>
      </c>
      <c r="J300" s="87">
        <f>'5th Cycle Summary-Final'!F300-VLOOKUP(FinalComparison!$G300,'SB35 Determination Data'!$K$4:$AN$415,J$2,FALSE)</f>
        <v>0</v>
      </c>
      <c r="K300" s="87">
        <f>'5th Cycle Summary-Final'!G300-VLOOKUP(FinalComparison!$G300,'SB35 Determination Data'!$K$4:$AN$415,K$2,FALSE)</f>
        <v>0</v>
      </c>
      <c r="L300" s="87">
        <f>'5th Cycle Summary-Final'!H300-VLOOKUP(FinalComparison!$G300,'SB35 Determination Data'!$K$4:$AN$415,L$2,FALSE)</f>
        <v>0</v>
      </c>
      <c r="M300" s="87">
        <f>'5th Cycle Summary-Final'!I300-VLOOKUP(FinalComparison!$G300,'SB35 Determination Data'!$K$4:$AN$415,M$2,FALSE)</f>
        <v>0</v>
      </c>
      <c r="N300" s="87"/>
      <c r="O300" s="87"/>
      <c r="P300" s="87">
        <f>'5th Cycle Summary-Final'!J300-VLOOKUP(FinalComparison!$G300,'SB35 Determination Data'!$K$4:$AN$415,P$2,FALSE)</f>
        <v>0</v>
      </c>
      <c r="Q300" s="87">
        <f>'5th Cycle Summary-Final'!K300-VLOOKUP(FinalComparison!$G300,'SB35 Determination Data'!$K$4:$AN$415,Q$2,FALSE)</f>
        <v>-13</v>
      </c>
      <c r="R300" s="87">
        <f>'5th Cycle Summary-Final'!L300-VLOOKUP(FinalComparison!$G300,'SB35 Determination Data'!$K$4:$AN$415,R$2,FALSE)</f>
        <v>0</v>
      </c>
      <c r="S300" s="87">
        <f>'5th Cycle Summary-Final'!M300-VLOOKUP(FinalComparison!$G300,'SB35 Determination Data'!$K$4:$AN$415,S$2,FALSE)</f>
        <v>-13</v>
      </c>
      <c r="T300" s="87">
        <f>'5th Cycle Summary-Final'!N300-VLOOKUP(FinalComparison!$G300,'SB35 Determination Data'!$K$4:$AN$415,T$2,FALSE)</f>
        <v>13</v>
      </c>
      <c r="U300" s="80"/>
      <c r="V300" s="80"/>
      <c r="W300" s="87">
        <f>'5th Cycle Summary-Final'!O300-VLOOKUP(FinalComparison!$G300,'SB35 Determination Data'!$K$4:$AN$415,W$2,FALSE)</f>
        <v>-0.34210526315789475</v>
      </c>
      <c r="X300" s="80"/>
      <c r="Y300" s="87">
        <f>'5th Cycle Summary-Final'!P300-VLOOKUP(FinalComparison!$G300,'SB35 Determination Data'!$K$4:$AN$415,Y$2,FALSE)</f>
        <v>0</v>
      </c>
      <c r="Z300" s="87">
        <f>'5th Cycle Summary-Final'!Q300-VLOOKUP(FinalComparison!$G300,'SB35 Determination Data'!$K$4:$AN$415,Z$2,FALSE)</f>
        <v>0</v>
      </c>
      <c r="AA300" s="87">
        <f>'5th Cycle Summary-Final'!R300-VLOOKUP(FinalComparison!$G300,'SB35 Determination Data'!$K$4:$AN$415,AA$2,FALSE)</f>
        <v>0</v>
      </c>
      <c r="AB300" s="87">
        <f>'5th Cycle Summary-Final'!S300-VLOOKUP(FinalComparison!$G300,'SB35 Determination Data'!$K$4:$AN$415,AB$2,FALSE)</f>
        <v>0</v>
      </c>
      <c r="AC300" s="87">
        <f>'5th Cycle Summary-Final'!T300-VLOOKUP(FinalComparison!$G300,'SB35 Determination Data'!$K$4:$AN$415,AC$2,FALSE)</f>
        <v>0</v>
      </c>
      <c r="AD300" s="87">
        <f>'5th Cycle Summary-Final'!U300-VLOOKUP(FinalComparison!$G300,'SB35 Determination Data'!$K$4:$AN$415,AD$2,FALSE)</f>
        <v>-22</v>
      </c>
      <c r="AE300" s="87">
        <f>'5th Cycle Summary-Final'!V300-VLOOKUP(FinalComparison!$G300,'SB35 Determination Data'!$K$4:$AN$415,AE$2,FALSE)</f>
        <v>22</v>
      </c>
      <c r="AF300" s="87">
        <f>'5th Cycle Summary-Final'!W300-VLOOKUP(FinalComparison!$G300,'SB35 Determination Data'!$K$4:$AN$415,AF$2,FALSE)</f>
        <v>-0.21782178217821779</v>
      </c>
    </row>
    <row r="301" spans="1:32" ht="12.75" customHeight="1" x14ac:dyDescent="0.15">
      <c r="A301" t="s">
        <v>441</v>
      </c>
      <c r="F301" t="s">
        <v>83</v>
      </c>
      <c r="G301" t="s">
        <v>447</v>
      </c>
      <c r="H301" s="87">
        <f>'5th Cycle Summary-Final'!D301-VLOOKUP(FinalComparison!$G301,'SB35 Determination Data'!$K$4:$AN$415,H$2,FALSE)</f>
        <v>0</v>
      </c>
      <c r="I301" s="87">
        <f>'5th Cycle Summary-Final'!E301-VLOOKUP(FinalComparison!$G301,'SB35 Determination Data'!$K$4:$AN$415,I$2,FALSE)</f>
        <v>0</v>
      </c>
      <c r="J301" s="87">
        <f>'5th Cycle Summary-Final'!F301-VLOOKUP(FinalComparison!$G301,'SB35 Determination Data'!$K$4:$AN$415,J$2,FALSE)</f>
        <v>0</v>
      </c>
      <c r="K301" s="87">
        <f>'5th Cycle Summary-Final'!G301-VLOOKUP(FinalComparison!$G301,'SB35 Determination Data'!$K$4:$AN$415,K$2,FALSE)</f>
        <v>0</v>
      </c>
      <c r="L301" s="87">
        <f>'5th Cycle Summary-Final'!H301-VLOOKUP(FinalComparison!$G301,'SB35 Determination Data'!$K$4:$AN$415,L$2,FALSE)</f>
        <v>0</v>
      </c>
      <c r="M301" s="87">
        <f>'5th Cycle Summary-Final'!I301-VLOOKUP(FinalComparison!$G301,'SB35 Determination Data'!$K$4:$AN$415,M$2,FALSE)</f>
        <v>0</v>
      </c>
      <c r="N301" s="87"/>
      <c r="O301" s="87"/>
      <c r="P301" s="87">
        <f>'5th Cycle Summary-Final'!J301-VLOOKUP(FinalComparison!$G301,'SB35 Determination Data'!$K$4:$AN$415,P$2,FALSE)</f>
        <v>0</v>
      </c>
      <c r="Q301" s="87">
        <f>'5th Cycle Summary-Final'!K301-VLOOKUP(FinalComparison!$G301,'SB35 Determination Data'!$K$4:$AN$415,Q$2,FALSE)</f>
        <v>0</v>
      </c>
      <c r="R301" s="87">
        <f>'5th Cycle Summary-Final'!L301-VLOOKUP(FinalComparison!$G301,'SB35 Determination Data'!$K$4:$AN$415,R$2,FALSE)</f>
        <v>0</v>
      </c>
      <c r="S301" s="87">
        <f>'5th Cycle Summary-Final'!M301-VLOOKUP(FinalComparison!$G301,'SB35 Determination Data'!$K$4:$AN$415,S$2,FALSE)</f>
        <v>0</v>
      </c>
      <c r="T301" s="87">
        <f>'5th Cycle Summary-Final'!N301-VLOOKUP(FinalComparison!$G301,'SB35 Determination Data'!$K$4:$AN$415,T$2,FALSE)</f>
        <v>0</v>
      </c>
      <c r="U301" s="80"/>
      <c r="V301" s="80"/>
      <c r="W301" s="87">
        <f>'5th Cycle Summary-Final'!O301-VLOOKUP(FinalComparison!$G301,'SB35 Determination Data'!$K$4:$AN$415,W$2,FALSE)</f>
        <v>0</v>
      </c>
      <c r="X301" s="80"/>
      <c r="Y301" s="87">
        <f>'5th Cycle Summary-Final'!P301-VLOOKUP(FinalComparison!$G301,'SB35 Determination Data'!$K$4:$AN$415,Y$2,FALSE)</f>
        <v>0</v>
      </c>
      <c r="Z301" s="87">
        <f>'5th Cycle Summary-Final'!Q301-VLOOKUP(FinalComparison!$G301,'SB35 Determination Data'!$K$4:$AN$415,Z$2,FALSE)</f>
        <v>-8</v>
      </c>
      <c r="AA301" s="87">
        <f>'5th Cycle Summary-Final'!R301-VLOOKUP(FinalComparison!$G301,'SB35 Determination Data'!$K$4:$AN$415,AA$2,FALSE)</f>
        <v>0</v>
      </c>
      <c r="AB301" s="87">
        <f>'5th Cycle Summary-Final'!S301-VLOOKUP(FinalComparison!$G301,'SB35 Determination Data'!$K$4:$AN$415,AB$2,FALSE)</f>
        <v>-0.11594202898550732</v>
      </c>
      <c r="AC301" s="87">
        <f>'5th Cycle Summary-Final'!T301-VLOOKUP(FinalComparison!$G301,'SB35 Determination Data'!$K$4:$AN$415,AC$2,FALSE)</f>
        <v>0</v>
      </c>
      <c r="AD301" s="87">
        <f>'5th Cycle Summary-Final'!U301-VLOOKUP(FinalComparison!$G301,'SB35 Determination Data'!$K$4:$AN$415,AD$2,FALSE)</f>
        <v>-88</v>
      </c>
      <c r="AE301" s="87">
        <f>'5th Cycle Summary-Final'!V301-VLOOKUP(FinalComparison!$G301,'SB35 Determination Data'!$K$4:$AN$415,AE$2,FALSE)</f>
        <v>8</v>
      </c>
      <c r="AF301" s="87">
        <f>'5th Cycle Summary-Final'!W301-VLOOKUP(FinalComparison!$G301,'SB35 Determination Data'!$K$4:$AN$415,AF$2,FALSE)</f>
        <v>-0.53658536585365857</v>
      </c>
    </row>
    <row r="302" spans="1:32" ht="12.75" customHeight="1" x14ac:dyDescent="0.15">
      <c r="A302" t="s">
        <v>441</v>
      </c>
      <c r="F302" t="s">
        <v>83</v>
      </c>
      <c r="G302" t="s">
        <v>468</v>
      </c>
      <c r="H302" s="87">
        <f>'5th Cycle Summary-Final'!D302-VLOOKUP(FinalComparison!$G302,'SB35 Determination Data'!$K$4:$AN$415,H$2,FALSE)</f>
        <v>0</v>
      </c>
      <c r="I302" s="87">
        <f>'5th Cycle Summary-Final'!E302-VLOOKUP(FinalComparison!$G302,'SB35 Determination Data'!$K$4:$AN$415,I$2,FALSE)</f>
        <v>0</v>
      </c>
      <c r="J302" s="87">
        <f>'5th Cycle Summary-Final'!F302-VLOOKUP(FinalComparison!$G302,'SB35 Determination Data'!$K$4:$AN$415,J$2,FALSE)</f>
        <v>0</v>
      </c>
      <c r="K302" s="87">
        <f>'5th Cycle Summary-Final'!G302-VLOOKUP(FinalComparison!$G302,'SB35 Determination Data'!$K$4:$AN$415,K$2,FALSE)</f>
        <v>0</v>
      </c>
      <c r="L302" s="87">
        <f>'5th Cycle Summary-Final'!H302-VLOOKUP(FinalComparison!$G302,'SB35 Determination Data'!$K$4:$AN$415,L$2,FALSE)</f>
        <v>0</v>
      </c>
      <c r="M302" s="87">
        <f>'5th Cycle Summary-Final'!I302-VLOOKUP(FinalComparison!$G302,'SB35 Determination Data'!$K$4:$AN$415,M$2,FALSE)</f>
        <v>0</v>
      </c>
      <c r="N302" s="87"/>
      <c r="O302" s="87"/>
      <c r="P302" s="87">
        <f>'5th Cycle Summary-Final'!J302-VLOOKUP(FinalComparison!$G302,'SB35 Determination Data'!$K$4:$AN$415,P$2,FALSE)</f>
        <v>0</v>
      </c>
      <c r="Q302" s="87">
        <f>'5th Cycle Summary-Final'!K302-VLOOKUP(FinalComparison!$G302,'SB35 Determination Data'!$K$4:$AN$415,Q$2,FALSE)</f>
        <v>-4</v>
      </c>
      <c r="R302" s="87">
        <f>'5th Cycle Summary-Final'!L302-VLOOKUP(FinalComparison!$G302,'SB35 Determination Data'!$K$4:$AN$415,R$2,FALSE)</f>
        <v>-4</v>
      </c>
      <c r="S302" s="87">
        <f>'5th Cycle Summary-Final'!M302-VLOOKUP(FinalComparison!$G302,'SB35 Determination Data'!$K$4:$AN$415,S$2,FALSE)</f>
        <v>0</v>
      </c>
      <c r="T302" s="87">
        <f>'5th Cycle Summary-Final'!N302-VLOOKUP(FinalComparison!$G302,'SB35 Determination Data'!$K$4:$AN$415,T$2,FALSE)</f>
        <v>4</v>
      </c>
      <c r="U302" s="80"/>
      <c r="V302" s="80"/>
      <c r="W302" s="87">
        <f>'5th Cycle Summary-Final'!O302-VLOOKUP(FinalComparison!$G302,'SB35 Determination Data'!$K$4:$AN$415,W$2,FALSE)</f>
        <v>-0.15384615384615383</v>
      </c>
      <c r="X302" s="80"/>
      <c r="Y302" s="87">
        <f>'5th Cycle Summary-Final'!P302-VLOOKUP(FinalComparison!$G302,'SB35 Determination Data'!$K$4:$AN$415,Y$2,FALSE)</f>
        <v>0</v>
      </c>
      <c r="Z302" s="87">
        <f>'5th Cycle Summary-Final'!Q302-VLOOKUP(FinalComparison!$G302,'SB35 Determination Data'!$K$4:$AN$415,Z$2,FALSE)</f>
        <v>0</v>
      </c>
      <c r="AA302" s="87">
        <f>'5th Cycle Summary-Final'!R302-VLOOKUP(FinalComparison!$G302,'SB35 Determination Data'!$K$4:$AN$415,AA$2,FALSE)</f>
        <v>0</v>
      </c>
      <c r="AB302" s="87">
        <f>'5th Cycle Summary-Final'!S302-VLOOKUP(FinalComparison!$G302,'SB35 Determination Data'!$K$4:$AN$415,AB$2,FALSE)</f>
        <v>0</v>
      </c>
      <c r="AC302" s="87">
        <f>'5th Cycle Summary-Final'!T302-VLOOKUP(FinalComparison!$G302,'SB35 Determination Data'!$K$4:$AN$415,AC$2,FALSE)</f>
        <v>0</v>
      </c>
      <c r="AD302" s="87">
        <f>'5th Cycle Summary-Final'!U302-VLOOKUP(FinalComparison!$G302,'SB35 Determination Data'!$K$4:$AN$415,AD$2,FALSE)</f>
        <v>-25</v>
      </c>
      <c r="AE302" s="87">
        <f>'5th Cycle Summary-Final'!V302-VLOOKUP(FinalComparison!$G302,'SB35 Determination Data'!$K$4:$AN$415,AE$2,FALSE)</f>
        <v>0</v>
      </c>
      <c r="AF302" s="87">
        <f>'5th Cycle Summary-Final'!W302-VLOOKUP(FinalComparison!$G302,'SB35 Determination Data'!$K$4:$AN$415,AF$2,FALSE)</f>
        <v>-0.3623188405797102</v>
      </c>
    </row>
    <row r="303" spans="1:32" ht="12.75" customHeight="1" x14ac:dyDescent="0.15">
      <c r="A303" t="s">
        <v>441</v>
      </c>
      <c r="F303" t="s">
        <v>83</v>
      </c>
      <c r="G303" t="s">
        <v>469</v>
      </c>
      <c r="H303" s="87">
        <f>'5th Cycle Summary-Final'!D303-VLOOKUP(FinalComparison!$G303,'SB35 Determination Data'!$K$4:$AN$415,H$2,FALSE)</f>
        <v>0</v>
      </c>
      <c r="I303" s="87">
        <f>'5th Cycle Summary-Final'!E303-VLOOKUP(FinalComparison!$G303,'SB35 Determination Data'!$K$4:$AN$415,I$2,FALSE)</f>
        <v>-54</v>
      </c>
      <c r="J303" s="87">
        <f>'5th Cycle Summary-Final'!F303-VLOOKUP(FinalComparison!$G303,'SB35 Determination Data'!$K$4:$AN$415,J$2,FALSE)</f>
        <v>-54</v>
      </c>
      <c r="K303" s="87">
        <f>'5th Cycle Summary-Final'!G303-VLOOKUP(FinalComparison!$G303,'SB35 Determination Data'!$K$4:$AN$415,K$2,FALSE)</f>
        <v>0</v>
      </c>
      <c r="L303" s="87">
        <f>'5th Cycle Summary-Final'!H303-VLOOKUP(FinalComparison!$G303,'SB35 Determination Data'!$K$4:$AN$415,L$2,FALSE)</f>
        <v>0</v>
      </c>
      <c r="M303" s="87">
        <f>'5th Cycle Summary-Final'!I303-VLOOKUP(FinalComparison!$G303,'SB35 Determination Data'!$K$4:$AN$415,M$2,FALSE)</f>
        <v>-0.43902439024390238</v>
      </c>
      <c r="N303" s="87"/>
      <c r="O303" s="87"/>
      <c r="P303" s="87">
        <f>'5th Cycle Summary-Final'!J303-VLOOKUP(FinalComparison!$G303,'SB35 Determination Data'!$K$4:$AN$415,P$2,FALSE)</f>
        <v>0</v>
      </c>
      <c r="Q303" s="87">
        <f>'5th Cycle Summary-Final'!K303-VLOOKUP(FinalComparison!$G303,'SB35 Determination Data'!$K$4:$AN$415,Q$2,FALSE)</f>
        <v>-21</v>
      </c>
      <c r="R303" s="87">
        <f>'5th Cycle Summary-Final'!L303-VLOOKUP(FinalComparison!$G303,'SB35 Determination Data'!$K$4:$AN$415,R$2,FALSE)</f>
        <v>-21</v>
      </c>
      <c r="S303" s="87">
        <f>'5th Cycle Summary-Final'!M303-VLOOKUP(FinalComparison!$G303,'SB35 Determination Data'!$K$4:$AN$415,S$2,FALSE)</f>
        <v>0</v>
      </c>
      <c r="T303" s="87">
        <f>'5th Cycle Summary-Final'!N303-VLOOKUP(FinalComparison!$G303,'SB35 Determination Data'!$K$4:$AN$415,T$2,FALSE)</f>
        <v>10</v>
      </c>
      <c r="U303" s="80"/>
      <c r="V303" s="80"/>
      <c r="W303" s="87">
        <f>'5th Cycle Summary-Final'!O303-VLOOKUP(FinalComparison!$G303,'SB35 Determination Data'!$K$4:$AN$415,W$2,FALSE)</f>
        <v>-0.27272727272727271</v>
      </c>
      <c r="X303" s="80"/>
      <c r="Y303" s="87">
        <f>'5th Cycle Summary-Final'!P303-VLOOKUP(FinalComparison!$G303,'SB35 Determination Data'!$K$4:$AN$415,Y$2,FALSE)</f>
        <v>0</v>
      </c>
      <c r="Z303" s="87">
        <f>'5th Cycle Summary-Final'!Q303-VLOOKUP(FinalComparison!$G303,'SB35 Determination Data'!$K$4:$AN$415,Z$2,FALSE)</f>
        <v>-13</v>
      </c>
      <c r="AA303" s="87">
        <f>'5th Cycle Summary-Final'!R303-VLOOKUP(FinalComparison!$G303,'SB35 Determination Data'!$K$4:$AN$415,AA$2,FALSE)</f>
        <v>0</v>
      </c>
      <c r="AB303" s="87">
        <f>'5th Cycle Summary-Final'!S303-VLOOKUP(FinalComparison!$G303,'SB35 Determination Data'!$K$4:$AN$415,AB$2,FALSE)</f>
        <v>-0.14942528735632177</v>
      </c>
      <c r="AC303" s="87">
        <f>'5th Cycle Summary-Final'!T303-VLOOKUP(FinalComparison!$G303,'SB35 Determination Data'!$K$4:$AN$415,AC$2,FALSE)</f>
        <v>-1</v>
      </c>
      <c r="AD303" s="87">
        <f>'5th Cycle Summary-Final'!U303-VLOOKUP(FinalComparison!$G303,'SB35 Determination Data'!$K$4:$AN$415,AD$2,FALSE)</f>
        <v>-12</v>
      </c>
      <c r="AE303" s="87">
        <f>'5th Cycle Summary-Final'!V303-VLOOKUP(FinalComparison!$G303,'SB35 Determination Data'!$K$4:$AN$415,AE$2,FALSE)</f>
        <v>11</v>
      </c>
      <c r="AF303" s="87">
        <f>'5th Cycle Summary-Final'!W303-VLOOKUP(FinalComparison!$G303,'SB35 Determination Data'!$K$4:$AN$415,AF$2,FALSE)</f>
        <v>-5.4084773857447366E-2</v>
      </c>
    </row>
    <row r="304" spans="1:32" ht="12.75" customHeight="1" x14ac:dyDescent="0.15">
      <c r="A304" t="s">
        <v>441</v>
      </c>
      <c r="F304" t="s">
        <v>83</v>
      </c>
      <c r="G304" t="s">
        <v>441</v>
      </c>
      <c r="H304" s="87" t="e">
        <f>'5th Cycle Summary-Final'!D304-VLOOKUP(FinalComparison!$G304,'SB35 Determination Data'!$K$4:$AN$415,H$2,FALSE)</f>
        <v>#N/A</v>
      </c>
      <c r="I304" s="87" t="e">
        <f>'5th Cycle Summary-Final'!E304-VLOOKUP(FinalComparison!$G304,'SB35 Determination Data'!$K$4:$AN$415,I$2,FALSE)</f>
        <v>#N/A</v>
      </c>
      <c r="J304" s="87" t="e">
        <f>'5th Cycle Summary-Final'!F304-VLOOKUP(FinalComparison!$G304,'SB35 Determination Data'!$K$4:$AN$415,J$2,FALSE)</f>
        <v>#N/A</v>
      </c>
      <c r="K304" s="87" t="e">
        <f>'5th Cycle Summary-Final'!G304-VLOOKUP(FinalComparison!$G304,'SB35 Determination Data'!$K$4:$AN$415,K$2,FALSE)</f>
        <v>#N/A</v>
      </c>
      <c r="L304" s="87" t="e">
        <f>'5th Cycle Summary-Final'!H304-VLOOKUP(FinalComparison!$G304,'SB35 Determination Data'!$K$4:$AN$415,L$2,FALSE)</f>
        <v>#N/A</v>
      </c>
      <c r="M304" s="87" t="e">
        <f>'5th Cycle Summary-Final'!I304-VLOOKUP(FinalComparison!$G304,'SB35 Determination Data'!$K$4:$AN$415,M$2,FALSE)</f>
        <v>#N/A</v>
      </c>
      <c r="N304" s="87"/>
      <c r="O304" s="87"/>
      <c r="P304" s="87" t="e">
        <f>'5th Cycle Summary-Final'!J304-VLOOKUP(FinalComparison!$G304,'SB35 Determination Data'!$K$4:$AN$415,P$2,FALSE)</f>
        <v>#N/A</v>
      </c>
      <c r="Q304" s="87" t="e">
        <f>'5th Cycle Summary-Final'!K304-VLOOKUP(FinalComparison!$G304,'SB35 Determination Data'!$K$4:$AN$415,Q$2,FALSE)</f>
        <v>#N/A</v>
      </c>
      <c r="R304" s="87" t="e">
        <f>'5th Cycle Summary-Final'!L304-VLOOKUP(FinalComparison!$G304,'SB35 Determination Data'!$K$4:$AN$415,R$2,FALSE)</f>
        <v>#N/A</v>
      </c>
      <c r="S304" s="87" t="e">
        <f>'5th Cycle Summary-Final'!M304-VLOOKUP(FinalComparison!$G304,'SB35 Determination Data'!$K$4:$AN$415,S$2,FALSE)</f>
        <v>#N/A</v>
      </c>
      <c r="T304" s="87" t="e">
        <f>'5th Cycle Summary-Final'!N304-VLOOKUP(FinalComparison!$G304,'SB35 Determination Data'!$K$4:$AN$415,T$2,FALSE)</f>
        <v>#N/A</v>
      </c>
      <c r="U304" s="80"/>
      <c r="V304" s="80"/>
      <c r="W304" s="87" t="e">
        <f>'5th Cycle Summary-Final'!O304-VLOOKUP(FinalComparison!$G304,'SB35 Determination Data'!$K$4:$AN$415,W$2,FALSE)</f>
        <v>#N/A</v>
      </c>
      <c r="X304" s="80"/>
      <c r="Y304" s="87" t="e">
        <f>'5th Cycle Summary-Final'!P304-VLOOKUP(FinalComparison!$G304,'SB35 Determination Data'!$K$4:$AN$415,Y$2,FALSE)</f>
        <v>#N/A</v>
      </c>
      <c r="Z304" s="87" t="e">
        <f>'5th Cycle Summary-Final'!Q304-VLOOKUP(FinalComparison!$G304,'SB35 Determination Data'!$K$4:$AN$415,Z$2,FALSE)</f>
        <v>#N/A</v>
      </c>
      <c r="AA304" s="87" t="e">
        <f>'5th Cycle Summary-Final'!R304-VLOOKUP(FinalComparison!$G304,'SB35 Determination Data'!$K$4:$AN$415,AA$2,FALSE)</f>
        <v>#N/A</v>
      </c>
      <c r="AB304" s="87" t="e">
        <f>'5th Cycle Summary-Final'!S304-VLOOKUP(FinalComparison!$G304,'SB35 Determination Data'!$K$4:$AN$415,AB$2,FALSE)</f>
        <v>#N/A</v>
      </c>
      <c r="AC304" s="87" t="e">
        <f>'5th Cycle Summary-Final'!T304-VLOOKUP(FinalComparison!$G304,'SB35 Determination Data'!$K$4:$AN$415,AC$2,FALSE)</f>
        <v>#N/A</v>
      </c>
      <c r="AD304" s="87" t="e">
        <f>'5th Cycle Summary-Final'!U304-VLOOKUP(FinalComparison!$G304,'SB35 Determination Data'!$K$4:$AN$415,AD$2,FALSE)</f>
        <v>#N/A</v>
      </c>
      <c r="AE304" s="87" t="e">
        <f>'5th Cycle Summary-Final'!V304-VLOOKUP(FinalComparison!$G304,'SB35 Determination Data'!$K$4:$AN$415,AE$2,FALSE)</f>
        <v>#N/A</v>
      </c>
      <c r="AF304" s="87" t="e">
        <f>'5th Cycle Summary-Final'!W304-VLOOKUP(FinalComparison!$G304,'SB35 Determination Data'!$K$4:$AN$415,AF$2,FALSE)</f>
        <v>#N/A</v>
      </c>
    </row>
    <row r="305" spans="1:32" ht="12.75" customHeight="1" x14ac:dyDescent="0.15">
      <c r="A305" t="s">
        <v>441</v>
      </c>
      <c r="F305" t="s">
        <v>83</v>
      </c>
      <c r="G305" t="s">
        <v>471</v>
      </c>
      <c r="H305" s="87" t="e">
        <f>'5th Cycle Summary-Final'!D305-VLOOKUP(FinalComparison!$G305,'SB35 Determination Data'!$K$4:$AN$415,H$2,FALSE)</f>
        <v>#N/A</v>
      </c>
      <c r="I305" s="87" t="e">
        <f>'5th Cycle Summary-Final'!E305-VLOOKUP(FinalComparison!$G305,'SB35 Determination Data'!$K$4:$AN$415,I$2,FALSE)</f>
        <v>#N/A</v>
      </c>
      <c r="J305" s="87" t="e">
        <f>'5th Cycle Summary-Final'!F305-VLOOKUP(FinalComparison!$G305,'SB35 Determination Data'!$K$4:$AN$415,J$2,FALSE)</f>
        <v>#N/A</v>
      </c>
      <c r="K305" s="87" t="e">
        <f>'5th Cycle Summary-Final'!G305-VLOOKUP(FinalComparison!$G305,'SB35 Determination Data'!$K$4:$AN$415,K$2,FALSE)</f>
        <v>#N/A</v>
      </c>
      <c r="L305" s="87" t="e">
        <f>'5th Cycle Summary-Final'!H305-VLOOKUP(FinalComparison!$G305,'SB35 Determination Data'!$K$4:$AN$415,L$2,FALSE)</f>
        <v>#N/A</v>
      </c>
      <c r="M305" s="87" t="e">
        <f>'5th Cycle Summary-Final'!I305-VLOOKUP(FinalComparison!$G305,'SB35 Determination Data'!$K$4:$AN$415,M$2,FALSE)</f>
        <v>#N/A</v>
      </c>
      <c r="N305" s="87"/>
      <c r="O305" s="87"/>
      <c r="P305" s="87" t="e">
        <f>'5th Cycle Summary-Final'!J305-VLOOKUP(FinalComparison!$G305,'SB35 Determination Data'!$K$4:$AN$415,P$2,FALSE)</f>
        <v>#N/A</v>
      </c>
      <c r="Q305" s="87" t="e">
        <f>'5th Cycle Summary-Final'!K305-VLOOKUP(FinalComparison!$G305,'SB35 Determination Data'!$K$4:$AN$415,Q$2,FALSE)</f>
        <v>#N/A</v>
      </c>
      <c r="R305" s="87" t="e">
        <f>'5th Cycle Summary-Final'!L305-VLOOKUP(FinalComparison!$G305,'SB35 Determination Data'!$K$4:$AN$415,R$2,FALSE)</f>
        <v>#N/A</v>
      </c>
      <c r="S305" s="87" t="e">
        <f>'5th Cycle Summary-Final'!M305-VLOOKUP(FinalComparison!$G305,'SB35 Determination Data'!$K$4:$AN$415,S$2,FALSE)</f>
        <v>#N/A</v>
      </c>
      <c r="T305" s="87" t="e">
        <f>'5th Cycle Summary-Final'!N305-VLOOKUP(FinalComparison!$G305,'SB35 Determination Data'!$K$4:$AN$415,T$2,FALSE)</f>
        <v>#N/A</v>
      </c>
      <c r="U305" s="80"/>
      <c r="V305" s="80"/>
      <c r="W305" s="87" t="e">
        <f>'5th Cycle Summary-Final'!O305-VLOOKUP(FinalComparison!$G305,'SB35 Determination Data'!$K$4:$AN$415,W$2,FALSE)</f>
        <v>#N/A</v>
      </c>
      <c r="X305" s="80"/>
      <c r="Y305" s="87" t="e">
        <f>'5th Cycle Summary-Final'!P305-VLOOKUP(FinalComparison!$G305,'SB35 Determination Data'!$K$4:$AN$415,Y$2,FALSE)</f>
        <v>#N/A</v>
      </c>
      <c r="Z305" s="87" t="e">
        <f>'5th Cycle Summary-Final'!Q305-VLOOKUP(FinalComparison!$G305,'SB35 Determination Data'!$K$4:$AN$415,Z$2,FALSE)</f>
        <v>#N/A</v>
      </c>
      <c r="AA305" s="87" t="e">
        <f>'5th Cycle Summary-Final'!R305-VLOOKUP(FinalComparison!$G305,'SB35 Determination Data'!$K$4:$AN$415,AA$2,FALSE)</f>
        <v>#N/A</v>
      </c>
      <c r="AB305" s="87" t="e">
        <f>'5th Cycle Summary-Final'!S305-VLOOKUP(FinalComparison!$G305,'SB35 Determination Data'!$K$4:$AN$415,AB$2,FALSE)</f>
        <v>#N/A</v>
      </c>
      <c r="AC305" s="87" t="e">
        <f>'5th Cycle Summary-Final'!T305-VLOOKUP(FinalComparison!$G305,'SB35 Determination Data'!$K$4:$AN$415,AC$2,FALSE)</f>
        <v>#N/A</v>
      </c>
      <c r="AD305" s="87" t="e">
        <f>'5th Cycle Summary-Final'!U305-VLOOKUP(FinalComparison!$G305,'SB35 Determination Data'!$K$4:$AN$415,AD$2,FALSE)</f>
        <v>#N/A</v>
      </c>
      <c r="AE305" s="87" t="e">
        <f>'5th Cycle Summary-Final'!V305-VLOOKUP(FinalComparison!$G305,'SB35 Determination Data'!$K$4:$AN$415,AE$2,FALSE)</f>
        <v>#N/A</v>
      </c>
      <c r="AF305" s="87" t="e">
        <f>'5th Cycle Summary-Final'!W305-VLOOKUP(FinalComparison!$G305,'SB35 Determination Data'!$K$4:$AN$415,AF$2,FALSE)</f>
        <v>#N/A</v>
      </c>
    </row>
    <row r="306" spans="1:32" ht="12.75" customHeight="1" x14ac:dyDescent="0.15">
      <c r="A306" t="s">
        <v>449</v>
      </c>
      <c r="F306" t="s">
        <v>67</v>
      </c>
      <c r="G306" t="s">
        <v>450</v>
      </c>
      <c r="H306" s="87">
        <f>'5th Cycle Summary-Final'!D306-VLOOKUP(FinalComparison!$G306,'SB35 Determination Data'!$K$4:$AN$415,H$2,FALSE)</f>
        <v>0</v>
      </c>
      <c r="I306" s="87">
        <f>'5th Cycle Summary-Final'!E306-VLOOKUP(FinalComparison!$G306,'SB35 Determination Data'!$K$4:$AN$415,I$2,FALSE)</f>
        <v>-10</v>
      </c>
      <c r="J306" s="87">
        <f>'5th Cycle Summary-Final'!F306-VLOOKUP(FinalComparison!$G306,'SB35 Determination Data'!$K$4:$AN$415,J$2,FALSE)</f>
        <v>0</v>
      </c>
      <c r="K306" s="87">
        <f>'5th Cycle Summary-Final'!G306-VLOOKUP(FinalComparison!$G306,'SB35 Determination Data'!$K$4:$AN$415,K$2,FALSE)</f>
        <v>-10</v>
      </c>
      <c r="L306" s="87">
        <f>'5th Cycle Summary-Final'!H306-VLOOKUP(FinalComparison!$G306,'SB35 Determination Data'!$K$4:$AN$415,L$2,FALSE)</f>
        <v>10</v>
      </c>
      <c r="M306" s="87">
        <f>'5th Cycle Summary-Final'!I306-VLOOKUP(FinalComparison!$G306,'SB35 Determination Data'!$K$4:$AN$415,M$2,FALSE)</f>
        <v>-0.28571428571428575</v>
      </c>
      <c r="N306" s="87"/>
      <c r="O306" s="87"/>
      <c r="P306" s="87">
        <f>'5th Cycle Summary-Final'!J306-VLOOKUP(FinalComparison!$G306,'SB35 Determination Data'!$K$4:$AN$415,P$2,FALSE)</f>
        <v>0</v>
      </c>
      <c r="Q306" s="87">
        <f>'5th Cycle Summary-Final'!K306-VLOOKUP(FinalComparison!$G306,'SB35 Determination Data'!$K$4:$AN$415,Q$2,FALSE)</f>
        <v>-10</v>
      </c>
      <c r="R306" s="87">
        <f>'5th Cycle Summary-Final'!L306-VLOOKUP(FinalComparison!$G306,'SB35 Determination Data'!$K$4:$AN$415,R$2,FALSE)</f>
        <v>0</v>
      </c>
      <c r="S306" s="87">
        <f>'5th Cycle Summary-Final'!M306-VLOOKUP(FinalComparison!$G306,'SB35 Determination Data'!$K$4:$AN$415,S$2,FALSE)</f>
        <v>-10</v>
      </c>
      <c r="T306" s="87">
        <f>'5th Cycle Summary-Final'!N306-VLOOKUP(FinalComparison!$G306,'SB35 Determination Data'!$K$4:$AN$415,T$2,FALSE)</f>
        <v>10</v>
      </c>
      <c r="U306" s="80"/>
      <c r="V306" s="80"/>
      <c r="W306" s="87">
        <f>'5th Cycle Summary-Final'!O306-VLOOKUP(FinalComparison!$G306,'SB35 Determination Data'!$K$4:$AN$415,W$2,FALSE)</f>
        <v>-0.38461538461538458</v>
      </c>
      <c r="X306" s="80"/>
      <c r="Y306" s="87">
        <f>'5th Cycle Summary-Final'!P306-VLOOKUP(FinalComparison!$G306,'SB35 Determination Data'!$K$4:$AN$415,Y$2,FALSE)</f>
        <v>0</v>
      </c>
      <c r="Z306" s="87">
        <f>'5th Cycle Summary-Final'!Q306-VLOOKUP(FinalComparison!$G306,'SB35 Determination Data'!$K$4:$AN$415,Z$2,FALSE)</f>
        <v>-1</v>
      </c>
      <c r="AA306" s="87">
        <f>'5th Cycle Summary-Final'!R306-VLOOKUP(FinalComparison!$G306,'SB35 Determination Data'!$K$4:$AN$415,AA$2,FALSE)</f>
        <v>1</v>
      </c>
      <c r="AB306" s="87">
        <f>'5th Cycle Summary-Final'!S306-VLOOKUP(FinalComparison!$G306,'SB35 Determination Data'!$K$4:$AN$415,AB$2,FALSE)</f>
        <v>-3.4482758620689655E-2</v>
      </c>
      <c r="AC306" s="87">
        <f>'5th Cycle Summary-Final'!T306-VLOOKUP(FinalComparison!$G306,'SB35 Determination Data'!$K$4:$AN$415,AC$2,FALSE)</f>
        <v>0</v>
      </c>
      <c r="AD306" s="87">
        <f>'5th Cycle Summary-Final'!U306-VLOOKUP(FinalComparison!$G306,'SB35 Determination Data'!$K$4:$AN$415,AD$2,FALSE)</f>
        <v>-54</v>
      </c>
      <c r="AE306" s="87">
        <f>'5th Cycle Summary-Final'!V306-VLOOKUP(FinalComparison!$G306,'SB35 Determination Data'!$K$4:$AN$415,AE$2,FALSE)</f>
        <v>0</v>
      </c>
      <c r="AF306" s="87">
        <f>'5th Cycle Summary-Final'!W306-VLOOKUP(FinalComparison!$G306,'SB35 Determination Data'!$K$4:$AN$415,AF$2,FALSE)</f>
        <v>-18</v>
      </c>
    </row>
    <row r="307" spans="1:32" ht="12.75" customHeight="1" x14ac:dyDescent="0.15">
      <c r="A307" t="s">
        <v>449</v>
      </c>
      <c r="F307" t="s">
        <v>67</v>
      </c>
      <c r="G307" t="s">
        <v>470</v>
      </c>
      <c r="H307" s="87">
        <f>'5th Cycle Summary-Final'!D307-VLOOKUP(FinalComparison!$G307,'SB35 Determination Data'!$K$4:$AN$415,H$2,FALSE)</f>
        <v>0</v>
      </c>
      <c r="I307" s="87">
        <f>'5th Cycle Summary-Final'!E307-VLOOKUP(FinalComparison!$G307,'SB35 Determination Data'!$K$4:$AN$415,I$2,FALSE)</f>
        <v>0</v>
      </c>
      <c r="J307" s="87">
        <f>'5th Cycle Summary-Final'!F307-VLOOKUP(FinalComparison!$G307,'SB35 Determination Data'!$K$4:$AN$415,J$2,FALSE)</f>
        <v>0</v>
      </c>
      <c r="K307" s="87">
        <f>'5th Cycle Summary-Final'!G307-VLOOKUP(FinalComparison!$G307,'SB35 Determination Data'!$K$4:$AN$415,K$2,FALSE)</f>
        <v>0</v>
      </c>
      <c r="L307" s="87">
        <f>'5th Cycle Summary-Final'!H307-VLOOKUP(FinalComparison!$G307,'SB35 Determination Data'!$K$4:$AN$415,L$2,FALSE)</f>
        <v>0</v>
      </c>
      <c r="M307" s="87">
        <f>'5th Cycle Summary-Final'!I307-VLOOKUP(FinalComparison!$G307,'SB35 Determination Data'!$K$4:$AN$415,M$2,FALSE)</f>
        <v>0</v>
      </c>
      <c r="N307" s="87"/>
      <c r="O307" s="87"/>
      <c r="P307" s="87">
        <f>'5th Cycle Summary-Final'!J307-VLOOKUP(FinalComparison!$G307,'SB35 Determination Data'!$K$4:$AN$415,P$2,FALSE)</f>
        <v>0</v>
      </c>
      <c r="Q307" s="87">
        <f>'5th Cycle Summary-Final'!K307-VLOOKUP(FinalComparison!$G307,'SB35 Determination Data'!$K$4:$AN$415,Q$2,FALSE)</f>
        <v>0</v>
      </c>
      <c r="R307" s="87">
        <f>'5th Cycle Summary-Final'!L307-VLOOKUP(FinalComparison!$G307,'SB35 Determination Data'!$K$4:$AN$415,R$2,FALSE)</f>
        <v>0</v>
      </c>
      <c r="S307" s="87">
        <f>'5th Cycle Summary-Final'!M307-VLOOKUP(FinalComparison!$G307,'SB35 Determination Data'!$K$4:$AN$415,S$2,FALSE)</f>
        <v>0</v>
      </c>
      <c r="T307" s="87">
        <f>'5th Cycle Summary-Final'!N307-VLOOKUP(FinalComparison!$G307,'SB35 Determination Data'!$K$4:$AN$415,T$2,FALSE)</f>
        <v>0</v>
      </c>
      <c r="U307" s="80"/>
      <c r="V307" s="80"/>
      <c r="W307" s="87">
        <f>'5th Cycle Summary-Final'!O307-VLOOKUP(FinalComparison!$G307,'SB35 Determination Data'!$K$4:$AN$415,W$2,FALSE)</f>
        <v>0</v>
      </c>
      <c r="X307" s="80"/>
      <c r="Y307" s="87">
        <f>'5th Cycle Summary-Final'!P307-VLOOKUP(FinalComparison!$G307,'SB35 Determination Data'!$K$4:$AN$415,Y$2,FALSE)</f>
        <v>0</v>
      </c>
      <c r="Z307" s="87">
        <f>'5th Cycle Summary-Final'!Q307-VLOOKUP(FinalComparison!$G307,'SB35 Determination Data'!$K$4:$AN$415,Z$2,FALSE)</f>
        <v>-9</v>
      </c>
      <c r="AA307" s="87">
        <f>'5th Cycle Summary-Final'!R307-VLOOKUP(FinalComparison!$G307,'SB35 Determination Data'!$K$4:$AN$415,AA$2,FALSE)</f>
        <v>9</v>
      </c>
      <c r="AB307" s="87">
        <f>'5th Cycle Summary-Final'!S307-VLOOKUP(FinalComparison!$G307,'SB35 Determination Data'!$K$4:$AN$415,AB$2,FALSE)</f>
        <v>-0.13432835820895522</v>
      </c>
      <c r="AC307" s="87">
        <f>'5th Cycle Summary-Final'!T307-VLOOKUP(FinalComparison!$G307,'SB35 Determination Data'!$K$4:$AN$415,AC$2,FALSE)</f>
        <v>0</v>
      </c>
      <c r="AD307" s="87">
        <f>'5th Cycle Summary-Final'!U307-VLOOKUP(FinalComparison!$G307,'SB35 Determination Data'!$K$4:$AN$415,AD$2,FALSE)</f>
        <v>-6</v>
      </c>
      <c r="AE307" s="87">
        <f>'5th Cycle Summary-Final'!V307-VLOOKUP(FinalComparison!$G307,'SB35 Determination Data'!$K$4:$AN$415,AE$2,FALSE)</f>
        <v>6</v>
      </c>
      <c r="AF307" s="87">
        <f>'5th Cycle Summary-Final'!W307-VLOOKUP(FinalComparison!$G307,'SB35 Determination Data'!$K$4:$AN$415,AF$2,FALSE)</f>
        <v>-2.7027027027027084E-2</v>
      </c>
    </row>
    <row r="308" spans="1:32" ht="12.75" customHeight="1" x14ac:dyDescent="0.15">
      <c r="A308" t="s">
        <v>449</v>
      </c>
      <c r="F308" t="s">
        <v>67</v>
      </c>
      <c r="G308" t="s">
        <v>475</v>
      </c>
      <c r="H308" s="87">
        <f>'5th Cycle Summary-Final'!D308-VLOOKUP(FinalComparison!$G308,'SB35 Determination Data'!$K$4:$AN$415,H$2,FALSE)</f>
        <v>89</v>
      </c>
      <c r="I308" s="87">
        <f>'5th Cycle Summary-Final'!E308-VLOOKUP(FinalComparison!$G308,'SB35 Determination Data'!$K$4:$AN$415,I$2,FALSE)</f>
        <v>0</v>
      </c>
      <c r="J308" s="87">
        <f>'5th Cycle Summary-Final'!F308-VLOOKUP(FinalComparison!$G308,'SB35 Determination Data'!$K$4:$AN$415,J$2,FALSE)</f>
        <v>0</v>
      </c>
      <c r="K308" s="87">
        <f>'5th Cycle Summary-Final'!G308-VLOOKUP(FinalComparison!$G308,'SB35 Determination Data'!$K$4:$AN$415,K$2,FALSE)</f>
        <v>0</v>
      </c>
      <c r="L308" s="87">
        <f>'5th Cycle Summary-Final'!H308-VLOOKUP(FinalComparison!$G308,'SB35 Determination Data'!$K$4:$AN$415,L$2,FALSE)</f>
        <v>89</v>
      </c>
      <c r="M308" s="87">
        <f>'5th Cycle Summary-Final'!I308-VLOOKUP(FinalComparison!$G308,'SB35 Determination Data'!$K$4:$AN$415,M$2,FALSE)</f>
        <v>0</v>
      </c>
      <c r="N308" s="87"/>
      <c r="O308" s="87"/>
      <c r="P308" s="87">
        <f>'5th Cycle Summary-Final'!J308-VLOOKUP(FinalComparison!$G308,'SB35 Determination Data'!$K$4:$AN$415,P$2,FALSE)</f>
        <v>54</v>
      </c>
      <c r="Q308" s="87">
        <f>'5th Cycle Summary-Final'!K308-VLOOKUP(FinalComparison!$G308,'SB35 Determination Data'!$K$4:$AN$415,Q$2,FALSE)</f>
        <v>0</v>
      </c>
      <c r="R308" s="87">
        <f>'5th Cycle Summary-Final'!L308-VLOOKUP(FinalComparison!$G308,'SB35 Determination Data'!$K$4:$AN$415,R$2,FALSE)</f>
        <v>0</v>
      </c>
      <c r="S308" s="87">
        <f>'5th Cycle Summary-Final'!M308-VLOOKUP(FinalComparison!$G308,'SB35 Determination Data'!$K$4:$AN$415,S$2,FALSE)</f>
        <v>0</v>
      </c>
      <c r="T308" s="87">
        <f>'5th Cycle Summary-Final'!N308-VLOOKUP(FinalComparison!$G308,'SB35 Determination Data'!$K$4:$AN$415,T$2,FALSE)</f>
        <v>54</v>
      </c>
      <c r="U308" s="80"/>
      <c r="V308" s="80"/>
      <c r="W308" s="87">
        <f>'5th Cycle Summary-Final'!O308-VLOOKUP(FinalComparison!$G308,'SB35 Determination Data'!$K$4:$AN$415,W$2,FALSE)</f>
        <v>0</v>
      </c>
      <c r="X308" s="80"/>
      <c r="Y308" s="87">
        <f>'5th Cycle Summary-Final'!P308-VLOOKUP(FinalComparison!$G308,'SB35 Determination Data'!$K$4:$AN$415,Y$2,FALSE)</f>
        <v>67</v>
      </c>
      <c r="Z308" s="87">
        <f>'5th Cycle Summary-Final'!Q308-VLOOKUP(FinalComparison!$G308,'SB35 Determination Data'!$K$4:$AN$415,Z$2,FALSE)</f>
        <v>-5</v>
      </c>
      <c r="AA308" s="87">
        <f>'5th Cycle Summary-Final'!R308-VLOOKUP(FinalComparison!$G308,'SB35 Determination Data'!$K$4:$AN$415,AA$2,FALSE)</f>
        <v>72</v>
      </c>
      <c r="AB308" s="87">
        <f>'5th Cycle Summary-Final'!S308-VLOOKUP(FinalComparison!$G308,'SB35 Determination Data'!$K$4:$AN$415,AB$2,FALSE)</f>
        <v>-0.76910569105691062</v>
      </c>
      <c r="AC308" s="87">
        <f>'5th Cycle Summary-Final'!T308-VLOOKUP(FinalComparison!$G308,'SB35 Determination Data'!$K$4:$AN$415,AC$2,FALSE)</f>
        <v>0</v>
      </c>
      <c r="AD308" s="87">
        <f>'5th Cycle Summary-Final'!U308-VLOOKUP(FinalComparison!$G308,'SB35 Determination Data'!$K$4:$AN$415,AD$2,FALSE)</f>
        <v>-1</v>
      </c>
      <c r="AE308" s="87">
        <f>'5th Cycle Summary-Final'!V308-VLOOKUP(FinalComparison!$G308,'SB35 Determination Data'!$K$4:$AN$415,AE$2,FALSE)</f>
        <v>0</v>
      </c>
      <c r="AF308" s="87">
        <f>'5th Cycle Summary-Final'!W308-VLOOKUP(FinalComparison!$G308,'SB35 Determination Data'!$K$4:$AN$415,AF$2,FALSE)</f>
        <v>-3.3333333333333215E-2</v>
      </c>
    </row>
    <row r="309" spans="1:32" ht="12.75" customHeight="1" x14ac:dyDescent="0.15">
      <c r="A309" t="s">
        <v>449</v>
      </c>
      <c r="F309" t="s">
        <v>67</v>
      </c>
      <c r="G309" t="s">
        <v>478</v>
      </c>
      <c r="H309" s="87">
        <f>'5th Cycle Summary-Final'!D309-VLOOKUP(FinalComparison!$G309,'SB35 Determination Data'!$K$4:$AN$415,H$2,FALSE)</f>
        <v>-138</v>
      </c>
      <c r="I309" s="87">
        <f>'5th Cycle Summary-Final'!E309-VLOOKUP(FinalComparison!$G309,'SB35 Determination Data'!$K$4:$AN$415,I$2,FALSE)</f>
        <v>0</v>
      </c>
      <c r="J309" s="87">
        <f>'5th Cycle Summary-Final'!F309-VLOOKUP(FinalComparison!$G309,'SB35 Determination Data'!$K$4:$AN$415,J$2,FALSE)</f>
        <v>0</v>
      </c>
      <c r="K309" s="87">
        <f>'5th Cycle Summary-Final'!G309-VLOOKUP(FinalComparison!$G309,'SB35 Determination Data'!$K$4:$AN$415,K$2,FALSE)</f>
        <v>0</v>
      </c>
      <c r="L309" s="87">
        <f>'5th Cycle Summary-Final'!H309-VLOOKUP(FinalComparison!$G309,'SB35 Determination Data'!$K$4:$AN$415,L$2,FALSE)</f>
        <v>-138</v>
      </c>
      <c r="M309" s="87">
        <f>'5th Cycle Summary-Final'!I309-VLOOKUP(FinalComparison!$G309,'SB35 Determination Data'!$K$4:$AN$415,M$2,FALSE)</f>
        <v>0</v>
      </c>
      <c r="N309" s="87"/>
      <c r="O309" s="87"/>
      <c r="P309" s="87">
        <f>'5th Cycle Summary-Final'!J309-VLOOKUP(FinalComparison!$G309,'SB35 Determination Data'!$K$4:$AN$415,P$2,FALSE)</f>
        <v>-6</v>
      </c>
      <c r="Q309" s="87">
        <f>'5th Cycle Summary-Final'!K309-VLOOKUP(FinalComparison!$G309,'SB35 Determination Data'!$K$4:$AN$415,Q$2,FALSE)</f>
        <v>0</v>
      </c>
      <c r="R309" s="87">
        <f>'5th Cycle Summary-Final'!L309-VLOOKUP(FinalComparison!$G309,'SB35 Determination Data'!$K$4:$AN$415,R$2,FALSE)</f>
        <v>0</v>
      </c>
      <c r="S309" s="87">
        <f>'5th Cycle Summary-Final'!M309-VLOOKUP(FinalComparison!$G309,'SB35 Determination Data'!$K$4:$AN$415,S$2,FALSE)</f>
        <v>0</v>
      </c>
      <c r="T309" s="87">
        <f>'5th Cycle Summary-Final'!N309-VLOOKUP(FinalComparison!$G309,'SB35 Determination Data'!$K$4:$AN$415,T$2,FALSE)</f>
        <v>-6</v>
      </c>
      <c r="U309" s="80"/>
      <c r="V309" s="80"/>
      <c r="W309" s="87">
        <f>'5th Cycle Summary-Final'!O309-VLOOKUP(FinalComparison!$G309,'SB35 Determination Data'!$K$4:$AN$415,W$2,FALSE)</f>
        <v>0</v>
      </c>
      <c r="X309" s="80"/>
      <c r="Y309" s="87">
        <f>'5th Cycle Summary-Final'!P309-VLOOKUP(FinalComparison!$G309,'SB35 Determination Data'!$K$4:$AN$415,Y$2,FALSE)</f>
        <v>-11</v>
      </c>
      <c r="Z309" s="87">
        <f>'5th Cycle Summary-Final'!Q309-VLOOKUP(FinalComparison!$G309,'SB35 Determination Data'!$K$4:$AN$415,Z$2,FALSE)</f>
        <v>-29</v>
      </c>
      <c r="AA309" s="87">
        <f>'5th Cycle Summary-Final'!R309-VLOOKUP(FinalComparison!$G309,'SB35 Determination Data'!$K$4:$AN$415,AA$2,FALSE)</f>
        <v>18</v>
      </c>
      <c r="AB309" s="87">
        <f>'5th Cycle Summary-Final'!S309-VLOOKUP(FinalComparison!$G309,'SB35 Determination Data'!$K$4:$AN$415,AB$2,FALSE)</f>
        <v>-0.18561827956989246</v>
      </c>
      <c r="AC309" s="87">
        <f>'5th Cycle Summary-Final'!T309-VLOOKUP(FinalComparison!$G309,'SB35 Determination Data'!$K$4:$AN$415,AC$2,FALSE)</f>
        <v>-133</v>
      </c>
      <c r="AD309" s="87">
        <f>'5th Cycle Summary-Final'!U309-VLOOKUP(FinalComparison!$G309,'SB35 Determination Data'!$K$4:$AN$415,AD$2,FALSE)</f>
        <v>-271</v>
      </c>
      <c r="AE309" s="87">
        <f>'5th Cycle Summary-Final'!V309-VLOOKUP(FinalComparison!$G309,'SB35 Determination Data'!$K$4:$AN$415,AE$2,FALSE)</f>
        <v>4</v>
      </c>
      <c r="AF309" s="87">
        <f>'5th Cycle Summary-Final'!W309-VLOOKUP(FinalComparison!$G309,'SB35 Determination Data'!$K$4:$AN$415,AF$2,FALSE)</f>
        <v>-0.49108422939068086</v>
      </c>
    </row>
    <row r="310" spans="1:32" ht="12.75" customHeight="1" x14ac:dyDescent="0.15">
      <c r="A310" t="s">
        <v>449</v>
      </c>
      <c r="F310" t="s">
        <v>67</v>
      </c>
      <c r="G310" t="s">
        <v>480</v>
      </c>
      <c r="H310" s="87">
        <f>'5th Cycle Summary-Final'!D310-VLOOKUP(FinalComparison!$G310,'SB35 Determination Data'!$K$4:$AN$415,H$2,FALSE)</f>
        <v>0</v>
      </c>
      <c r="I310" s="87">
        <f>'5th Cycle Summary-Final'!E310-VLOOKUP(FinalComparison!$G310,'SB35 Determination Data'!$K$4:$AN$415,I$2,FALSE)</f>
        <v>-31</v>
      </c>
      <c r="J310" s="87">
        <f>'5th Cycle Summary-Final'!F310-VLOOKUP(FinalComparison!$G310,'SB35 Determination Data'!$K$4:$AN$415,J$2,FALSE)</f>
        <v>-31</v>
      </c>
      <c r="K310" s="87">
        <f>'5th Cycle Summary-Final'!G310-VLOOKUP(FinalComparison!$G310,'SB35 Determination Data'!$K$4:$AN$415,K$2,FALSE)</f>
        <v>0</v>
      </c>
      <c r="L310" s="87">
        <f>'5th Cycle Summary-Final'!H310-VLOOKUP(FinalComparison!$G310,'SB35 Determination Data'!$K$4:$AN$415,L$2,FALSE)</f>
        <v>20</v>
      </c>
      <c r="M310" s="87">
        <f>'5th Cycle Summary-Final'!I310-VLOOKUP(FinalComparison!$G310,'SB35 Determination Data'!$K$4:$AN$415,M$2,FALSE)</f>
        <v>-1.55</v>
      </c>
      <c r="N310" s="87"/>
      <c r="O310" s="87"/>
      <c r="P310" s="87">
        <f>'5th Cycle Summary-Final'!J310-VLOOKUP(FinalComparison!$G310,'SB35 Determination Data'!$K$4:$AN$415,P$2,FALSE)</f>
        <v>0</v>
      </c>
      <c r="Q310" s="87">
        <f>'5th Cycle Summary-Final'!K310-VLOOKUP(FinalComparison!$G310,'SB35 Determination Data'!$K$4:$AN$415,Q$2,FALSE)</f>
        <v>-34</v>
      </c>
      <c r="R310" s="87">
        <f>'5th Cycle Summary-Final'!L310-VLOOKUP(FinalComparison!$G310,'SB35 Determination Data'!$K$4:$AN$415,R$2,FALSE)</f>
        <v>-34</v>
      </c>
      <c r="S310" s="87">
        <f>'5th Cycle Summary-Final'!M310-VLOOKUP(FinalComparison!$G310,'SB35 Determination Data'!$K$4:$AN$415,S$2,FALSE)</f>
        <v>0</v>
      </c>
      <c r="T310" s="87">
        <f>'5th Cycle Summary-Final'!N310-VLOOKUP(FinalComparison!$G310,'SB35 Determination Data'!$K$4:$AN$415,T$2,FALSE)</f>
        <v>8</v>
      </c>
      <c r="U310" s="80"/>
      <c r="V310" s="80"/>
      <c r="W310" s="87">
        <f>'5th Cycle Summary-Final'!O310-VLOOKUP(FinalComparison!$G310,'SB35 Determination Data'!$K$4:$AN$415,W$2,FALSE)</f>
        <v>-4.25</v>
      </c>
      <c r="X310" s="80"/>
      <c r="Y310" s="87">
        <f>'5th Cycle Summary-Final'!P310-VLOOKUP(FinalComparison!$G310,'SB35 Determination Data'!$K$4:$AN$415,Y$2,FALSE)</f>
        <v>0</v>
      </c>
      <c r="Z310" s="87">
        <f>'5th Cycle Summary-Final'!Q310-VLOOKUP(FinalComparison!$G310,'SB35 Determination Data'!$K$4:$AN$415,Z$2,FALSE)</f>
        <v>0</v>
      </c>
      <c r="AA310" s="87">
        <f>'5th Cycle Summary-Final'!R310-VLOOKUP(FinalComparison!$G310,'SB35 Determination Data'!$K$4:$AN$415,AA$2,FALSE)</f>
        <v>0</v>
      </c>
      <c r="AB310" s="87">
        <f>'5th Cycle Summary-Final'!S310-VLOOKUP(FinalComparison!$G310,'SB35 Determination Data'!$K$4:$AN$415,AB$2,FALSE)</f>
        <v>0</v>
      </c>
      <c r="AC310" s="87">
        <f>'5th Cycle Summary-Final'!T310-VLOOKUP(FinalComparison!$G310,'SB35 Determination Data'!$K$4:$AN$415,AC$2,FALSE)</f>
        <v>0</v>
      </c>
      <c r="AD310" s="87">
        <f>'5th Cycle Summary-Final'!U310-VLOOKUP(FinalComparison!$G310,'SB35 Determination Data'!$K$4:$AN$415,AD$2,FALSE)</f>
        <v>-4</v>
      </c>
      <c r="AE310" s="87">
        <f>'5th Cycle Summary-Final'!V310-VLOOKUP(FinalComparison!$G310,'SB35 Determination Data'!$K$4:$AN$415,AE$2,FALSE)</f>
        <v>4</v>
      </c>
      <c r="AF310" s="87">
        <f>'5th Cycle Summary-Final'!W310-VLOOKUP(FinalComparison!$G310,'SB35 Determination Data'!$K$4:$AN$415,AF$2,FALSE)</f>
        <v>-0.18181818181818182</v>
      </c>
    </row>
    <row r="311" spans="1:32" ht="12.75" customHeight="1" x14ac:dyDescent="0.15">
      <c r="A311" t="s">
        <v>449</v>
      </c>
      <c r="F311" t="s">
        <v>67</v>
      </c>
      <c r="G311" t="s">
        <v>482</v>
      </c>
      <c r="H311" s="87">
        <f>'5th Cycle Summary-Final'!D311-VLOOKUP(FinalComparison!$G311,'SB35 Determination Data'!$K$4:$AN$415,H$2,FALSE)</f>
        <v>0</v>
      </c>
      <c r="I311" s="87">
        <f>'5th Cycle Summary-Final'!E311-VLOOKUP(FinalComparison!$G311,'SB35 Determination Data'!$K$4:$AN$415,I$2,FALSE)</f>
        <v>0</v>
      </c>
      <c r="J311" s="87">
        <f>'5th Cycle Summary-Final'!F311-VLOOKUP(FinalComparison!$G311,'SB35 Determination Data'!$K$4:$AN$415,J$2,FALSE)</f>
        <v>0</v>
      </c>
      <c r="K311" s="87">
        <f>'5th Cycle Summary-Final'!G311-VLOOKUP(FinalComparison!$G311,'SB35 Determination Data'!$K$4:$AN$415,K$2,FALSE)</f>
        <v>0</v>
      </c>
      <c r="L311" s="87">
        <f>'5th Cycle Summary-Final'!H311-VLOOKUP(FinalComparison!$G311,'SB35 Determination Data'!$K$4:$AN$415,L$2,FALSE)</f>
        <v>0</v>
      </c>
      <c r="M311" s="87">
        <f>'5th Cycle Summary-Final'!I311-VLOOKUP(FinalComparison!$G311,'SB35 Determination Data'!$K$4:$AN$415,M$2,FALSE)</f>
        <v>0</v>
      </c>
      <c r="N311" s="87"/>
      <c r="O311" s="87"/>
      <c r="P311" s="87">
        <f>'5th Cycle Summary-Final'!J311-VLOOKUP(FinalComparison!$G311,'SB35 Determination Data'!$K$4:$AN$415,P$2,FALSE)</f>
        <v>0</v>
      </c>
      <c r="Q311" s="87">
        <f>'5th Cycle Summary-Final'!K311-VLOOKUP(FinalComparison!$G311,'SB35 Determination Data'!$K$4:$AN$415,Q$2,FALSE)</f>
        <v>-37</v>
      </c>
      <c r="R311" s="87">
        <f>'5th Cycle Summary-Final'!L311-VLOOKUP(FinalComparison!$G311,'SB35 Determination Data'!$K$4:$AN$415,R$2,FALSE)</f>
        <v>0</v>
      </c>
      <c r="S311" s="87">
        <f>'5th Cycle Summary-Final'!M311-VLOOKUP(FinalComparison!$G311,'SB35 Determination Data'!$K$4:$AN$415,S$2,FALSE)</f>
        <v>-37</v>
      </c>
      <c r="T311" s="87">
        <f>'5th Cycle Summary-Final'!N311-VLOOKUP(FinalComparison!$G311,'SB35 Determination Data'!$K$4:$AN$415,T$2,FALSE)</f>
        <v>0</v>
      </c>
      <c r="U311" s="80"/>
      <c r="V311" s="80"/>
      <c r="W311" s="87">
        <f>'5th Cycle Summary-Final'!O311-VLOOKUP(FinalComparison!$G311,'SB35 Determination Data'!$K$4:$AN$415,W$2,FALSE)</f>
        <v>-0.19680851063829774</v>
      </c>
      <c r="X311" s="80"/>
      <c r="Y311" s="87">
        <f>'5th Cycle Summary-Final'!P311-VLOOKUP(FinalComparison!$G311,'SB35 Determination Data'!$K$4:$AN$415,Y$2,FALSE)</f>
        <v>0</v>
      </c>
      <c r="Z311" s="87">
        <f>'5th Cycle Summary-Final'!Q311-VLOOKUP(FinalComparison!$G311,'SB35 Determination Data'!$K$4:$AN$415,Z$2,FALSE)</f>
        <v>-37</v>
      </c>
      <c r="AA311" s="87">
        <f>'5th Cycle Summary-Final'!R311-VLOOKUP(FinalComparison!$G311,'SB35 Determination Data'!$K$4:$AN$415,AA$2,FALSE)</f>
        <v>37</v>
      </c>
      <c r="AB311" s="87">
        <f>'5th Cycle Summary-Final'!S311-VLOOKUP(FinalComparison!$G311,'SB35 Determination Data'!$K$4:$AN$415,AB$2,FALSE)</f>
        <v>-0.16742081447963802</v>
      </c>
      <c r="AC311" s="87">
        <f>'5th Cycle Summary-Final'!T311-VLOOKUP(FinalComparison!$G311,'SB35 Determination Data'!$K$4:$AN$415,AC$2,FALSE)</f>
        <v>0</v>
      </c>
      <c r="AD311" s="87">
        <f>'5th Cycle Summary-Final'!U311-VLOOKUP(FinalComparison!$G311,'SB35 Determination Data'!$K$4:$AN$415,AD$2,FALSE)</f>
        <v>-22</v>
      </c>
      <c r="AE311" s="87">
        <f>'5th Cycle Summary-Final'!V311-VLOOKUP(FinalComparison!$G311,'SB35 Determination Data'!$K$4:$AN$415,AE$2,FALSE)</f>
        <v>22</v>
      </c>
      <c r="AF311" s="87">
        <f>'5th Cycle Summary-Final'!W311-VLOOKUP(FinalComparison!$G311,'SB35 Determination Data'!$K$4:$AN$415,AF$2,FALSE)</f>
        <v>-4.06654343807763E-2</v>
      </c>
    </row>
    <row r="312" spans="1:32" ht="12.75" customHeight="1" x14ac:dyDescent="0.15">
      <c r="A312" t="s">
        <v>449</v>
      </c>
      <c r="F312" t="s">
        <v>67</v>
      </c>
      <c r="G312" t="s">
        <v>484</v>
      </c>
      <c r="H312" s="87">
        <f>'5th Cycle Summary-Final'!D312-VLOOKUP(FinalComparison!$G312,'SB35 Determination Data'!$K$4:$AN$415,H$2,FALSE)</f>
        <v>0</v>
      </c>
      <c r="I312" s="87">
        <f>'5th Cycle Summary-Final'!E312-VLOOKUP(FinalComparison!$G312,'SB35 Determination Data'!$K$4:$AN$415,I$2,FALSE)</f>
        <v>0</v>
      </c>
      <c r="J312" s="87">
        <f>'5th Cycle Summary-Final'!F312-VLOOKUP(FinalComparison!$G312,'SB35 Determination Data'!$K$4:$AN$415,J$2,FALSE)</f>
        <v>0</v>
      </c>
      <c r="K312" s="87">
        <f>'5th Cycle Summary-Final'!G312-VLOOKUP(FinalComparison!$G312,'SB35 Determination Data'!$K$4:$AN$415,K$2,FALSE)</f>
        <v>0</v>
      </c>
      <c r="L312" s="87">
        <f>'5th Cycle Summary-Final'!H312-VLOOKUP(FinalComparison!$G312,'SB35 Determination Data'!$K$4:$AN$415,L$2,FALSE)</f>
        <v>0</v>
      </c>
      <c r="M312" s="87">
        <f>'5th Cycle Summary-Final'!I312-VLOOKUP(FinalComparison!$G312,'SB35 Determination Data'!$K$4:$AN$415,M$2,FALSE)</f>
        <v>0</v>
      </c>
      <c r="N312" s="87"/>
      <c r="O312" s="87"/>
      <c r="P312" s="87">
        <f>'5th Cycle Summary-Final'!J312-VLOOKUP(FinalComparison!$G312,'SB35 Determination Data'!$K$4:$AN$415,P$2,FALSE)</f>
        <v>0</v>
      </c>
      <c r="Q312" s="87">
        <f>'5th Cycle Summary-Final'!K312-VLOOKUP(FinalComparison!$G312,'SB35 Determination Data'!$K$4:$AN$415,Q$2,FALSE)</f>
        <v>0</v>
      </c>
      <c r="R312" s="87">
        <f>'5th Cycle Summary-Final'!L312-VLOOKUP(FinalComparison!$G312,'SB35 Determination Data'!$K$4:$AN$415,R$2,FALSE)</f>
        <v>0</v>
      </c>
      <c r="S312" s="87">
        <f>'5th Cycle Summary-Final'!M312-VLOOKUP(FinalComparison!$G312,'SB35 Determination Data'!$K$4:$AN$415,S$2,FALSE)</f>
        <v>0</v>
      </c>
      <c r="T312" s="87">
        <f>'5th Cycle Summary-Final'!N312-VLOOKUP(FinalComparison!$G312,'SB35 Determination Data'!$K$4:$AN$415,T$2,FALSE)</f>
        <v>0</v>
      </c>
      <c r="U312" s="80"/>
      <c r="V312" s="80"/>
      <c r="W312" s="87">
        <f>'5th Cycle Summary-Final'!O312-VLOOKUP(FinalComparison!$G312,'SB35 Determination Data'!$K$4:$AN$415,W$2,FALSE)</f>
        <v>0</v>
      </c>
      <c r="X312" s="80"/>
      <c r="Y312" s="87">
        <f>'5th Cycle Summary-Final'!P312-VLOOKUP(FinalComparison!$G312,'SB35 Determination Data'!$K$4:$AN$415,Y$2,FALSE)</f>
        <v>0</v>
      </c>
      <c r="Z312" s="87">
        <f>'5th Cycle Summary-Final'!Q312-VLOOKUP(FinalComparison!$G312,'SB35 Determination Data'!$K$4:$AN$415,Z$2,FALSE)</f>
        <v>0</v>
      </c>
      <c r="AA312" s="87">
        <f>'5th Cycle Summary-Final'!R312-VLOOKUP(FinalComparison!$G312,'SB35 Determination Data'!$K$4:$AN$415,AA$2,FALSE)</f>
        <v>0</v>
      </c>
      <c r="AB312" s="87">
        <f>'5th Cycle Summary-Final'!S312-VLOOKUP(FinalComparison!$G312,'SB35 Determination Data'!$K$4:$AN$415,AB$2,FALSE)</f>
        <v>0</v>
      </c>
      <c r="AC312" s="87">
        <f>'5th Cycle Summary-Final'!T312-VLOOKUP(FinalComparison!$G312,'SB35 Determination Data'!$K$4:$AN$415,AC$2,FALSE)</f>
        <v>0</v>
      </c>
      <c r="AD312" s="87">
        <f>'5th Cycle Summary-Final'!U312-VLOOKUP(FinalComparison!$G312,'SB35 Determination Data'!$K$4:$AN$415,AD$2,FALSE)</f>
        <v>0</v>
      </c>
      <c r="AE312" s="87">
        <f>'5th Cycle Summary-Final'!V312-VLOOKUP(FinalComparison!$G312,'SB35 Determination Data'!$K$4:$AN$415,AE$2,FALSE)</f>
        <v>0</v>
      </c>
      <c r="AF312" s="87">
        <f>'5th Cycle Summary-Final'!W312-VLOOKUP(FinalComparison!$G312,'SB35 Determination Data'!$K$4:$AN$415,AF$2,FALSE)</f>
        <v>0</v>
      </c>
    </row>
    <row r="313" spans="1:32" ht="12.75" customHeight="1" x14ac:dyDescent="0.15">
      <c r="A313" t="s">
        <v>449</v>
      </c>
      <c r="F313" t="s">
        <v>67</v>
      </c>
      <c r="G313" t="s">
        <v>485</v>
      </c>
      <c r="H313" s="87">
        <f>'5th Cycle Summary-Final'!D313-VLOOKUP(FinalComparison!$G313,'SB35 Determination Data'!$K$4:$AN$415,H$2,FALSE)</f>
        <v>0</v>
      </c>
      <c r="I313" s="87">
        <f>'5th Cycle Summary-Final'!E313-VLOOKUP(FinalComparison!$G313,'SB35 Determination Data'!$K$4:$AN$415,I$2,FALSE)</f>
        <v>0</v>
      </c>
      <c r="J313" s="87">
        <f>'5th Cycle Summary-Final'!F313-VLOOKUP(FinalComparison!$G313,'SB35 Determination Data'!$K$4:$AN$415,J$2,FALSE)</f>
        <v>0</v>
      </c>
      <c r="K313" s="87">
        <f>'5th Cycle Summary-Final'!G313-VLOOKUP(FinalComparison!$G313,'SB35 Determination Data'!$K$4:$AN$415,K$2,FALSE)</f>
        <v>0</v>
      </c>
      <c r="L313" s="87">
        <f>'5th Cycle Summary-Final'!H313-VLOOKUP(FinalComparison!$G313,'SB35 Determination Data'!$K$4:$AN$415,L$2,FALSE)</f>
        <v>0</v>
      </c>
      <c r="M313" s="87">
        <f>'5th Cycle Summary-Final'!I313-VLOOKUP(FinalComparison!$G313,'SB35 Determination Data'!$K$4:$AN$415,M$2,FALSE)</f>
        <v>0</v>
      </c>
      <c r="N313" s="87"/>
      <c r="O313" s="87"/>
      <c r="P313" s="87">
        <f>'5th Cycle Summary-Final'!J313-VLOOKUP(FinalComparison!$G313,'SB35 Determination Data'!$K$4:$AN$415,P$2,FALSE)</f>
        <v>0</v>
      </c>
      <c r="Q313" s="87">
        <f>'5th Cycle Summary-Final'!K313-VLOOKUP(FinalComparison!$G313,'SB35 Determination Data'!$K$4:$AN$415,Q$2,FALSE)</f>
        <v>0</v>
      </c>
      <c r="R313" s="87">
        <f>'5th Cycle Summary-Final'!L313-VLOOKUP(FinalComparison!$G313,'SB35 Determination Data'!$K$4:$AN$415,R$2,FALSE)</f>
        <v>0</v>
      </c>
      <c r="S313" s="87">
        <f>'5th Cycle Summary-Final'!M313-VLOOKUP(FinalComparison!$G313,'SB35 Determination Data'!$K$4:$AN$415,S$2,FALSE)</f>
        <v>0</v>
      </c>
      <c r="T313" s="87">
        <f>'5th Cycle Summary-Final'!N313-VLOOKUP(FinalComparison!$G313,'SB35 Determination Data'!$K$4:$AN$415,T$2,FALSE)</f>
        <v>0</v>
      </c>
      <c r="U313" s="80"/>
      <c r="V313" s="80"/>
      <c r="W313" s="87">
        <f>'5th Cycle Summary-Final'!O313-VLOOKUP(FinalComparison!$G313,'SB35 Determination Data'!$K$4:$AN$415,W$2,FALSE)</f>
        <v>0</v>
      </c>
      <c r="X313" s="80"/>
      <c r="Y313" s="87">
        <f>'5th Cycle Summary-Final'!P313-VLOOKUP(FinalComparison!$G313,'SB35 Determination Data'!$K$4:$AN$415,Y$2,FALSE)</f>
        <v>0</v>
      </c>
      <c r="Z313" s="87">
        <f>'5th Cycle Summary-Final'!Q313-VLOOKUP(FinalComparison!$G313,'SB35 Determination Data'!$K$4:$AN$415,Z$2,FALSE)</f>
        <v>0</v>
      </c>
      <c r="AA313" s="87">
        <f>'5th Cycle Summary-Final'!R313-VLOOKUP(FinalComparison!$G313,'SB35 Determination Data'!$K$4:$AN$415,AA$2,FALSE)</f>
        <v>0</v>
      </c>
      <c r="AB313" s="87">
        <f>'5th Cycle Summary-Final'!S313-VLOOKUP(FinalComparison!$G313,'SB35 Determination Data'!$K$4:$AN$415,AB$2,FALSE)</f>
        <v>0</v>
      </c>
      <c r="AC313" s="87">
        <f>'5th Cycle Summary-Final'!T313-VLOOKUP(FinalComparison!$G313,'SB35 Determination Data'!$K$4:$AN$415,AC$2,FALSE)</f>
        <v>0</v>
      </c>
      <c r="AD313" s="87">
        <f>'5th Cycle Summary-Final'!U313-VLOOKUP(FinalComparison!$G313,'SB35 Determination Data'!$K$4:$AN$415,AD$2,FALSE)</f>
        <v>0</v>
      </c>
      <c r="AE313" s="87">
        <f>'5th Cycle Summary-Final'!V313-VLOOKUP(FinalComparison!$G313,'SB35 Determination Data'!$K$4:$AN$415,AE$2,FALSE)</f>
        <v>0</v>
      </c>
      <c r="AF313" s="87">
        <f>'5th Cycle Summary-Final'!W313-VLOOKUP(FinalComparison!$G313,'SB35 Determination Data'!$K$4:$AN$415,AF$2,FALSE)</f>
        <v>0</v>
      </c>
    </row>
    <row r="314" spans="1:32" ht="12.75" customHeight="1" x14ac:dyDescent="0.15">
      <c r="A314" t="s">
        <v>449</v>
      </c>
      <c r="F314" t="s">
        <v>67</v>
      </c>
      <c r="G314" t="s">
        <v>486</v>
      </c>
      <c r="H314" s="87">
        <f>'5th Cycle Summary-Final'!D314-VLOOKUP(FinalComparison!$G314,'SB35 Determination Data'!$K$4:$AN$415,H$2,FALSE)</f>
        <v>0</v>
      </c>
      <c r="I314" s="87">
        <f>'5th Cycle Summary-Final'!E314-VLOOKUP(FinalComparison!$G314,'SB35 Determination Data'!$K$4:$AN$415,I$2,FALSE)</f>
        <v>0</v>
      </c>
      <c r="J314" s="87">
        <f>'5th Cycle Summary-Final'!F314-VLOOKUP(FinalComparison!$G314,'SB35 Determination Data'!$K$4:$AN$415,J$2,FALSE)</f>
        <v>0</v>
      </c>
      <c r="K314" s="87">
        <f>'5th Cycle Summary-Final'!G314-VLOOKUP(FinalComparison!$G314,'SB35 Determination Data'!$K$4:$AN$415,K$2,FALSE)</f>
        <v>0</v>
      </c>
      <c r="L314" s="87">
        <f>'5th Cycle Summary-Final'!H314-VLOOKUP(FinalComparison!$G314,'SB35 Determination Data'!$K$4:$AN$415,L$2,FALSE)</f>
        <v>0</v>
      </c>
      <c r="M314" s="87">
        <f>'5th Cycle Summary-Final'!I314-VLOOKUP(FinalComparison!$G314,'SB35 Determination Data'!$K$4:$AN$415,M$2,FALSE)</f>
        <v>0</v>
      </c>
      <c r="N314" s="87"/>
      <c r="O314" s="87"/>
      <c r="P314" s="87">
        <f>'5th Cycle Summary-Final'!J314-VLOOKUP(FinalComparison!$G314,'SB35 Determination Data'!$K$4:$AN$415,P$2,FALSE)</f>
        <v>0</v>
      </c>
      <c r="Q314" s="87">
        <f>'5th Cycle Summary-Final'!K314-VLOOKUP(FinalComparison!$G314,'SB35 Determination Data'!$K$4:$AN$415,Q$2,FALSE)</f>
        <v>0</v>
      </c>
      <c r="R314" s="87">
        <f>'5th Cycle Summary-Final'!L314-VLOOKUP(FinalComparison!$G314,'SB35 Determination Data'!$K$4:$AN$415,R$2,FALSE)</f>
        <v>0</v>
      </c>
      <c r="S314" s="87">
        <f>'5th Cycle Summary-Final'!M314-VLOOKUP(FinalComparison!$G314,'SB35 Determination Data'!$K$4:$AN$415,S$2,FALSE)</f>
        <v>0</v>
      </c>
      <c r="T314" s="87">
        <f>'5th Cycle Summary-Final'!N314-VLOOKUP(FinalComparison!$G314,'SB35 Determination Data'!$K$4:$AN$415,T$2,FALSE)</f>
        <v>0</v>
      </c>
      <c r="U314" s="80"/>
      <c r="V314" s="80"/>
      <c r="W314" s="87">
        <f>'5th Cycle Summary-Final'!O314-VLOOKUP(FinalComparison!$G314,'SB35 Determination Data'!$K$4:$AN$415,W$2,FALSE)</f>
        <v>0</v>
      </c>
      <c r="X314" s="80"/>
      <c r="Y314" s="87">
        <f>'5th Cycle Summary-Final'!P314-VLOOKUP(FinalComparison!$G314,'SB35 Determination Data'!$K$4:$AN$415,Y$2,FALSE)</f>
        <v>0</v>
      </c>
      <c r="Z314" s="87">
        <f>'5th Cycle Summary-Final'!Q314-VLOOKUP(FinalComparison!$G314,'SB35 Determination Data'!$K$4:$AN$415,Z$2,FALSE)</f>
        <v>-3</v>
      </c>
      <c r="AA314" s="87">
        <f>'5th Cycle Summary-Final'!R314-VLOOKUP(FinalComparison!$G314,'SB35 Determination Data'!$K$4:$AN$415,AA$2,FALSE)</f>
        <v>3</v>
      </c>
      <c r="AB314" s="87">
        <f>'5th Cycle Summary-Final'!S314-VLOOKUP(FinalComparison!$G314,'SB35 Determination Data'!$K$4:$AN$415,AB$2,FALSE)</f>
        <v>-8.3333333333333315E-2</v>
      </c>
      <c r="AC314" s="87">
        <f>'5th Cycle Summary-Final'!T314-VLOOKUP(FinalComparison!$G314,'SB35 Determination Data'!$K$4:$AN$415,AC$2,FALSE)</f>
        <v>0</v>
      </c>
      <c r="AD314" s="87">
        <f>'5th Cycle Summary-Final'!U314-VLOOKUP(FinalComparison!$G314,'SB35 Determination Data'!$K$4:$AN$415,AD$2,FALSE)</f>
        <v>-10</v>
      </c>
      <c r="AE314" s="87">
        <f>'5th Cycle Summary-Final'!V314-VLOOKUP(FinalComparison!$G314,'SB35 Determination Data'!$K$4:$AN$415,AE$2,FALSE)</f>
        <v>10</v>
      </c>
      <c r="AF314" s="87">
        <f>'5th Cycle Summary-Final'!W314-VLOOKUP(FinalComparison!$G314,'SB35 Determination Data'!$K$4:$AN$415,AF$2,FALSE)</f>
        <v>-8.2644628099173556E-2</v>
      </c>
    </row>
    <row r="315" spans="1:32" ht="12.75" customHeight="1" x14ac:dyDescent="0.15">
      <c r="A315" t="s">
        <v>449</v>
      </c>
      <c r="F315" t="s">
        <v>67</v>
      </c>
      <c r="G315" t="s">
        <v>487</v>
      </c>
      <c r="H315" s="87">
        <f>'5th Cycle Summary-Final'!D315-VLOOKUP(FinalComparison!$G315,'SB35 Determination Data'!$K$4:$AN$415,H$2,FALSE)</f>
        <v>0</v>
      </c>
      <c r="I315" s="87">
        <f>'5th Cycle Summary-Final'!E315-VLOOKUP(FinalComparison!$G315,'SB35 Determination Data'!$K$4:$AN$415,I$2,FALSE)</f>
        <v>-6</v>
      </c>
      <c r="J315" s="87">
        <f>'5th Cycle Summary-Final'!F315-VLOOKUP(FinalComparison!$G315,'SB35 Determination Data'!$K$4:$AN$415,J$2,FALSE)</f>
        <v>0</v>
      </c>
      <c r="K315" s="87">
        <f>'5th Cycle Summary-Final'!G315-VLOOKUP(FinalComparison!$G315,'SB35 Determination Data'!$K$4:$AN$415,K$2,FALSE)</f>
        <v>-6</v>
      </c>
      <c r="L315" s="87">
        <f>'5th Cycle Summary-Final'!H315-VLOOKUP(FinalComparison!$G315,'SB35 Determination Data'!$K$4:$AN$415,L$2,FALSE)</f>
        <v>4</v>
      </c>
      <c r="M315" s="87">
        <f>'5th Cycle Summary-Final'!I315-VLOOKUP(FinalComparison!$G315,'SB35 Determination Data'!$K$4:$AN$415,M$2,FALSE)</f>
        <v>-0.1875</v>
      </c>
      <c r="N315" s="87"/>
      <c r="O315" s="87"/>
      <c r="P315" s="87">
        <f>'5th Cycle Summary-Final'!J315-VLOOKUP(FinalComparison!$G315,'SB35 Determination Data'!$K$4:$AN$415,P$2,FALSE)</f>
        <v>0</v>
      </c>
      <c r="Q315" s="87">
        <f>'5th Cycle Summary-Final'!K315-VLOOKUP(FinalComparison!$G315,'SB35 Determination Data'!$K$4:$AN$415,Q$2,FALSE)</f>
        <v>-4</v>
      </c>
      <c r="R315" s="87">
        <f>'5th Cycle Summary-Final'!L315-VLOOKUP(FinalComparison!$G315,'SB35 Determination Data'!$K$4:$AN$415,R$2,FALSE)</f>
        <v>0</v>
      </c>
      <c r="S315" s="87">
        <f>'5th Cycle Summary-Final'!M315-VLOOKUP(FinalComparison!$G315,'SB35 Determination Data'!$K$4:$AN$415,S$2,FALSE)</f>
        <v>-4</v>
      </c>
      <c r="T315" s="87">
        <f>'5th Cycle Summary-Final'!N315-VLOOKUP(FinalComparison!$G315,'SB35 Determination Data'!$K$4:$AN$415,T$2,FALSE)</f>
        <v>4</v>
      </c>
      <c r="U315" s="80"/>
      <c r="V315" s="80"/>
      <c r="W315" s="87">
        <f>'5th Cycle Summary-Final'!O315-VLOOKUP(FinalComparison!$G315,'SB35 Determination Data'!$K$4:$AN$415,W$2,FALSE)</f>
        <v>-0.23529411764705888</v>
      </c>
      <c r="X315" s="80"/>
      <c r="Y315" s="87">
        <f>'5th Cycle Summary-Final'!P315-VLOOKUP(FinalComparison!$G315,'SB35 Determination Data'!$K$4:$AN$415,Y$2,FALSE)</f>
        <v>0</v>
      </c>
      <c r="Z315" s="87">
        <f>'5th Cycle Summary-Final'!Q315-VLOOKUP(FinalComparison!$G315,'SB35 Determination Data'!$K$4:$AN$415,Z$2,FALSE)</f>
        <v>-3</v>
      </c>
      <c r="AA315" s="87">
        <f>'5th Cycle Summary-Final'!R315-VLOOKUP(FinalComparison!$G315,'SB35 Determination Data'!$K$4:$AN$415,AA$2,FALSE)</f>
        <v>3</v>
      </c>
      <c r="AB315" s="87">
        <f>'5th Cycle Summary-Final'!S315-VLOOKUP(FinalComparison!$G315,'SB35 Determination Data'!$K$4:$AN$415,AB$2,FALSE)</f>
        <v>-0.1428571428571429</v>
      </c>
      <c r="AC315" s="87">
        <f>'5th Cycle Summary-Final'!T315-VLOOKUP(FinalComparison!$G315,'SB35 Determination Data'!$K$4:$AN$415,AC$2,FALSE)</f>
        <v>0</v>
      </c>
      <c r="AD315" s="87">
        <f>'5th Cycle Summary-Final'!U315-VLOOKUP(FinalComparison!$G315,'SB35 Determination Data'!$K$4:$AN$415,AD$2,FALSE)</f>
        <v>-3</v>
      </c>
      <c r="AE315" s="87">
        <f>'5th Cycle Summary-Final'!V315-VLOOKUP(FinalComparison!$G315,'SB35 Determination Data'!$K$4:$AN$415,AE$2,FALSE)</f>
        <v>3</v>
      </c>
      <c r="AF315" s="87">
        <f>'5th Cycle Summary-Final'!W315-VLOOKUP(FinalComparison!$G315,'SB35 Determination Data'!$K$4:$AN$415,AF$2,FALSE)</f>
        <v>-0.1428571428571429</v>
      </c>
    </row>
    <row r="316" spans="1:32" ht="12.75" customHeight="1" x14ac:dyDescent="0.15">
      <c r="A316" t="s">
        <v>449</v>
      </c>
      <c r="F316" t="s">
        <v>67</v>
      </c>
      <c r="G316" t="s">
        <v>493</v>
      </c>
      <c r="H316" s="87">
        <f>'5th Cycle Summary-Final'!D316-VLOOKUP(FinalComparison!$G316,'SB35 Determination Data'!$K$4:$AN$415,H$2,FALSE)</f>
        <v>0</v>
      </c>
      <c r="I316" s="87">
        <f>'5th Cycle Summary-Final'!E316-VLOOKUP(FinalComparison!$G316,'SB35 Determination Data'!$K$4:$AN$415,I$2,FALSE)</f>
        <v>-9</v>
      </c>
      <c r="J316" s="87">
        <f>'5th Cycle Summary-Final'!F316-VLOOKUP(FinalComparison!$G316,'SB35 Determination Data'!$K$4:$AN$415,J$2,FALSE)</f>
        <v>0</v>
      </c>
      <c r="K316" s="87">
        <f>'5th Cycle Summary-Final'!G316-VLOOKUP(FinalComparison!$G316,'SB35 Determination Data'!$K$4:$AN$415,K$2,FALSE)</f>
        <v>-9</v>
      </c>
      <c r="L316" s="87">
        <f>'5th Cycle Summary-Final'!H316-VLOOKUP(FinalComparison!$G316,'SB35 Determination Data'!$K$4:$AN$415,L$2,FALSE)</f>
        <v>9</v>
      </c>
      <c r="M316" s="87">
        <f>'5th Cycle Summary-Final'!I316-VLOOKUP(FinalComparison!$G316,'SB35 Determination Data'!$K$4:$AN$415,M$2,FALSE)</f>
        <v>-3.8626609442060089E-2</v>
      </c>
      <c r="N316" s="87"/>
      <c r="O316" s="87"/>
      <c r="P316" s="87">
        <f>'5th Cycle Summary-Final'!J316-VLOOKUP(FinalComparison!$G316,'SB35 Determination Data'!$K$4:$AN$415,P$2,FALSE)</f>
        <v>0</v>
      </c>
      <c r="Q316" s="87">
        <f>'5th Cycle Summary-Final'!K316-VLOOKUP(FinalComparison!$G316,'SB35 Determination Data'!$K$4:$AN$415,Q$2,FALSE)</f>
        <v>-6</v>
      </c>
      <c r="R316" s="87">
        <f>'5th Cycle Summary-Final'!L316-VLOOKUP(FinalComparison!$G316,'SB35 Determination Data'!$K$4:$AN$415,R$2,FALSE)</f>
        <v>-1</v>
      </c>
      <c r="S316" s="87">
        <f>'5th Cycle Summary-Final'!M316-VLOOKUP(FinalComparison!$G316,'SB35 Determination Data'!$K$4:$AN$415,S$2,FALSE)</f>
        <v>-5</v>
      </c>
      <c r="T316" s="87">
        <f>'5th Cycle Summary-Final'!N316-VLOOKUP(FinalComparison!$G316,'SB35 Determination Data'!$K$4:$AN$415,T$2,FALSE)</f>
        <v>6</v>
      </c>
      <c r="U316" s="80"/>
      <c r="V316" s="80"/>
      <c r="W316" s="87">
        <f>'5th Cycle Summary-Final'!O316-VLOOKUP(FinalComparison!$G316,'SB35 Determination Data'!$K$4:$AN$415,W$2,FALSE)</f>
        <v>-4.6511627906976771E-2</v>
      </c>
      <c r="X316" s="80"/>
      <c r="Y316" s="87">
        <f>'5th Cycle Summary-Final'!P316-VLOOKUP(FinalComparison!$G316,'SB35 Determination Data'!$K$4:$AN$415,Y$2,FALSE)</f>
        <v>0</v>
      </c>
      <c r="Z316" s="87">
        <f>'5th Cycle Summary-Final'!Q316-VLOOKUP(FinalComparison!$G316,'SB35 Determination Data'!$K$4:$AN$415,Z$2,FALSE)</f>
        <v>-3</v>
      </c>
      <c r="AA316" s="87">
        <f>'5th Cycle Summary-Final'!R316-VLOOKUP(FinalComparison!$G316,'SB35 Determination Data'!$K$4:$AN$415,AA$2,FALSE)</f>
        <v>3</v>
      </c>
      <c r="AB316" s="87">
        <f>'5th Cycle Summary-Final'!S316-VLOOKUP(FinalComparison!$G316,'SB35 Determination Data'!$K$4:$AN$415,AB$2,FALSE)</f>
        <v>-2.097902097902098E-2</v>
      </c>
      <c r="AC316" s="87">
        <f>'5th Cycle Summary-Final'!T316-VLOOKUP(FinalComparison!$G316,'SB35 Determination Data'!$K$4:$AN$415,AC$2,FALSE)</f>
        <v>0</v>
      </c>
      <c r="AD316" s="87">
        <f>'5th Cycle Summary-Final'!U316-VLOOKUP(FinalComparison!$G316,'SB35 Determination Data'!$K$4:$AN$415,AD$2,FALSE)</f>
        <v>-26</v>
      </c>
      <c r="AE316" s="87">
        <f>'5th Cycle Summary-Final'!V316-VLOOKUP(FinalComparison!$G316,'SB35 Determination Data'!$K$4:$AN$415,AE$2,FALSE)</f>
        <v>0</v>
      </c>
      <c r="AF316" s="87">
        <f>'5th Cycle Summary-Final'!W316-VLOOKUP(FinalComparison!$G316,'SB35 Determination Data'!$K$4:$AN$415,AF$2,FALSE)</f>
        <v>-0.17333333333333378</v>
      </c>
    </row>
    <row r="317" spans="1:32" ht="12.75" customHeight="1" x14ac:dyDescent="0.15">
      <c r="A317" t="s">
        <v>449</v>
      </c>
      <c r="F317" t="s">
        <v>67</v>
      </c>
      <c r="G317" t="s">
        <v>494</v>
      </c>
      <c r="H317" s="87">
        <f>'5th Cycle Summary-Final'!D317-VLOOKUP(FinalComparison!$G317,'SB35 Determination Data'!$K$4:$AN$415,H$2,FALSE)</f>
        <v>0</v>
      </c>
      <c r="I317" s="87">
        <f>'5th Cycle Summary-Final'!E317-VLOOKUP(FinalComparison!$G317,'SB35 Determination Data'!$K$4:$AN$415,I$2,FALSE)</f>
        <v>0</v>
      </c>
      <c r="J317" s="87">
        <f>'5th Cycle Summary-Final'!F317-VLOOKUP(FinalComparison!$G317,'SB35 Determination Data'!$K$4:$AN$415,J$2,FALSE)</f>
        <v>0</v>
      </c>
      <c r="K317" s="87">
        <f>'5th Cycle Summary-Final'!G317-VLOOKUP(FinalComparison!$G317,'SB35 Determination Data'!$K$4:$AN$415,K$2,FALSE)</f>
        <v>0</v>
      </c>
      <c r="L317" s="87">
        <f>'5th Cycle Summary-Final'!H317-VLOOKUP(FinalComparison!$G317,'SB35 Determination Data'!$K$4:$AN$415,L$2,FALSE)</f>
        <v>0</v>
      </c>
      <c r="M317" s="87">
        <f>'5th Cycle Summary-Final'!I317-VLOOKUP(FinalComparison!$G317,'SB35 Determination Data'!$K$4:$AN$415,M$2,FALSE)</f>
        <v>0</v>
      </c>
      <c r="N317" s="87"/>
      <c r="O317" s="87"/>
      <c r="P317" s="87">
        <f>'5th Cycle Summary-Final'!J317-VLOOKUP(FinalComparison!$G317,'SB35 Determination Data'!$K$4:$AN$415,P$2,FALSE)</f>
        <v>0</v>
      </c>
      <c r="Q317" s="87">
        <f>'5th Cycle Summary-Final'!K317-VLOOKUP(FinalComparison!$G317,'SB35 Determination Data'!$K$4:$AN$415,Q$2,FALSE)</f>
        <v>0</v>
      </c>
      <c r="R317" s="87">
        <f>'5th Cycle Summary-Final'!L317-VLOOKUP(FinalComparison!$G317,'SB35 Determination Data'!$K$4:$AN$415,R$2,FALSE)</f>
        <v>0</v>
      </c>
      <c r="S317" s="87">
        <f>'5th Cycle Summary-Final'!M317-VLOOKUP(FinalComparison!$G317,'SB35 Determination Data'!$K$4:$AN$415,S$2,FALSE)</f>
        <v>0</v>
      </c>
      <c r="T317" s="87">
        <f>'5th Cycle Summary-Final'!N317-VLOOKUP(FinalComparison!$G317,'SB35 Determination Data'!$K$4:$AN$415,T$2,FALSE)</f>
        <v>0</v>
      </c>
      <c r="U317" s="80"/>
      <c r="V317" s="80"/>
      <c r="W317" s="87">
        <f>'5th Cycle Summary-Final'!O317-VLOOKUP(FinalComparison!$G317,'SB35 Determination Data'!$K$4:$AN$415,W$2,FALSE)</f>
        <v>0</v>
      </c>
      <c r="X317" s="80"/>
      <c r="Y317" s="87">
        <f>'5th Cycle Summary-Final'!P317-VLOOKUP(FinalComparison!$G317,'SB35 Determination Data'!$K$4:$AN$415,Y$2,FALSE)</f>
        <v>0</v>
      </c>
      <c r="Z317" s="87">
        <f>'5th Cycle Summary-Final'!Q317-VLOOKUP(FinalComparison!$G317,'SB35 Determination Data'!$K$4:$AN$415,Z$2,FALSE)</f>
        <v>0</v>
      </c>
      <c r="AA317" s="87">
        <f>'5th Cycle Summary-Final'!R317-VLOOKUP(FinalComparison!$G317,'SB35 Determination Data'!$K$4:$AN$415,AA$2,FALSE)</f>
        <v>0</v>
      </c>
      <c r="AB317" s="87">
        <f>'5th Cycle Summary-Final'!S317-VLOOKUP(FinalComparison!$G317,'SB35 Determination Data'!$K$4:$AN$415,AB$2,FALSE)</f>
        <v>0</v>
      </c>
      <c r="AC317" s="87">
        <f>'5th Cycle Summary-Final'!T317-VLOOKUP(FinalComparison!$G317,'SB35 Determination Data'!$K$4:$AN$415,AC$2,FALSE)</f>
        <v>0</v>
      </c>
      <c r="AD317" s="87">
        <f>'5th Cycle Summary-Final'!U317-VLOOKUP(FinalComparison!$G317,'SB35 Determination Data'!$K$4:$AN$415,AD$2,FALSE)</f>
        <v>0</v>
      </c>
      <c r="AE317" s="87">
        <f>'5th Cycle Summary-Final'!V317-VLOOKUP(FinalComparison!$G317,'SB35 Determination Data'!$K$4:$AN$415,AE$2,FALSE)</f>
        <v>0</v>
      </c>
      <c r="AF317" s="87">
        <f>'5th Cycle Summary-Final'!W317-VLOOKUP(FinalComparison!$G317,'SB35 Determination Data'!$K$4:$AN$415,AF$2,FALSE)</f>
        <v>0</v>
      </c>
    </row>
    <row r="318" spans="1:32" ht="12.75" customHeight="1" x14ac:dyDescent="0.15">
      <c r="A318" t="s">
        <v>449</v>
      </c>
      <c r="F318" t="s">
        <v>67</v>
      </c>
      <c r="G318" t="s">
        <v>495</v>
      </c>
      <c r="H318" s="87">
        <f>'5th Cycle Summary-Final'!D318-VLOOKUP(FinalComparison!$G318,'SB35 Determination Data'!$K$4:$AN$415,H$2,FALSE)</f>
        <v>0</v>
      </c>
      <c r="I318" s="87">
        <f>'5th Cycle Summary-Final'!E318-VLOOKUP(FinalComparison!$G318,'SB35 Determination Data'!$K$4:$AN$415,I$2,FALSE)</f>
        <v>0</v>
      </c>
      <c r="J318" s="87">
        <f>'5th Cycle Summary-Final'!F318-VLOOKUP(FinalComparison!$G318,'SB35 Determination Data'!$K$4:$AN$415,J$2,FALSE)</f>
        <v>0</v>
      </c>
      <c r="K318" s="87">
        <f>'5th Cycle Summary-Final'!G318-VLOOKUP(FinalComparison!$G318,'SB35 Determination Data'!$K$4:$AN$415,K$2,FALSE)</f>
        <v>0</v>
      </c>
      <c r="L318" s="87">
        <f>'5th Cycle Summary-Final'!H318-VLOOKUP(FinalComparison!$G318,'SB35 Determination Data'!$K$4:$AN$415,L$2,FALSE)</f>
        <v>0</v>
      </c>
      <c r="M318" s="87">
        <f>'5th Cycle Summary-Final'!I318-VLOOKUP(FinalComparison!$G318,'SB35 Determination Data'!$K$4:$AN$415,M$2,FALSE)</f>
        <v>0</v>
      </c>
      <c r="N318" s="87"/>
      <c r="O318" s="87"/>
      <c r="P318" s="87">
        <f>'5th Cycle Summary-Final'!J318-VLOOKUP(FinalComparison!$G318,'SB35 Determination Data'!$K$4:$AN$415,P$2,FALSE)</f>
        <v>0</v>
      </c>
      <c r="Q318" s="87">
        <f>'5th Cycle Summary-Final'!K318-VLOOKUP(FinalComparison!$G318,'SB35 Determination Data'!$K$4:$AN$415,Q$2,FALSE)</f>
        <v>0</v>
      </c>
      <c r="R318" s="87">
        <f>'5th Cycle Summary-Final'!L318-VLOOKUP(FinalComparison!$G318,'SB35 Determination Data'!$K$4:$AN$415,R$2,FALSE)</f>
        <v>0</v>
      </c>
      <c r="S318" s="87">
        <f>'5th Cycle Summary-Final'!M318-VLOOKUP(FinalComparison!$G318,'SB35 Determination Data'!$K$4:$AN$415,S$2,FALSE)</f>
        <v>0</v>
      </c>
      <c r="T318" s="87">
        <f>'5th Cycle Summary-Final'!N318-VLOOKUP(FinalComparison!$G318,'SB35 Determination Data'!$K$4:$AN$415,T$2,FALSE)</f>
        <v>0</v>
      </c>
      <c r="U318" s="80"/>
      <c r="V318" s="80"/>
      <c r="W318" s="87">
        <f>'5th Cycle Summary-Final'!O318-VLOOKUP(FinalComparison!$G318,'SB35 Determination Data'!$K$4:$AN$415,W$2,FALSE)</f>
        <v>0</v>
      </c>
      <c r="X318" s="80"/>
      <c r="Y318" s="87">
        <f>'5th Cycle Summary-Final'!P318-VLOOKUP(FinalComparison!$G318,'SB35 Determination Data'!$K$4:$AN$415,Y$2,FALSE)</f>
        <v>0</v>
      </c>
      <c r="Z318" s="87">
        <f>'5th Cycle Summary-Final'!Q318-VLOOKUP(FinalComparison!$G318,'SB35 Determination Data'!$K$4:$AN$415,Z$2,FALSE)</f>
        <v>0</v>
      </c>
      <c r="AA318" s="87">
        <f>'5th Cycle Summary-Final'!R318-VLOOKUP(FinalComparison!$G318,'SB35 Determination Data'!$K$4:$AN$415,AA$2,FALSE)</f>
        <v>0</v>
      </c>
      <c r="AB318" s="87">
        <f>'5th Cycle Summary-Final'!S318-VLOOKUP(FinalComparison!$G318,'SB35 Determination Data'!$K$4:$AN$415,AB$2,FALSE)</f>
        <v>0</v>
      </c>
      <c r="AC318" s="87">
        <f>'5th Cycle Summary-Final'!T318-VLOOKUP(FinalComparison!$G318,'SB35 Determination Data'!$K$4:$AN$415,AC$2,FALSE)</f>
        <v>0</v>
      </c>
      <c r="AD318" s="87">
        <f>'5th Cycle Summary-Final'!U318-VLOOKUP(FinalComparison!$G318,'SB35 Determination Data'!$K$4:$AN$415,AD$2,FALSE)</f>
        <v>-26</v>
      </c>
      <c r="AE318" s="87">
        <f>'5th Cycle Summary-Final'!V318-VLOOKUP(FinalComparison!$G318,'SB35 Determination Data'!$K$4:$AN$415,AE$2,FALSE)</f>
        <v>26</v>
      </c>
      <c r="AF318" s="87">
        <f>'5th Cycle Summary-Final'!W318-VLOOKUP(FinalComparison!$G318,'SB35 Determination Data'!$K$4:$AN$415,AF$2,FALSE)</f>
        <v>-0.16883116883116883</v>
      </c>
    </row>
    <row r="319" spans="1:32" ht="12.75" customHeight="1" x14ac:dyDescent="0.15">
      <c r="A319" t="s">
        <v>449</v>
      </c>
      <c r="F319" t="s">
        <v>67</v>
      </c>
      <c r="G319" t="s">
        <v>496</v>
      </c>
      <c r="H319" s="87">
        <f>'5th Cycle Summary-Final'!D319-VLOOKUP(FinalComparison!$G319,'SB35 Determination Data'!$K$4:$AN$415,H$2,FALSE)</f>
        <v>0</v>
      </c>
      <c r="I319" s="87">
        <f>'5th Cycle Summary-Final'!E319-VLOOKUP(FinalComparison!$G319,'SB35 Determination Data'!$K$4:$AN$415,I$2,FALSE)</f>
        <v>-4</v>
      </c>
      <c r="J319" s="87">
        <f>'5th Cycle Summary-Final'!F319-VLOOKUP(FinalComparison!$G319,'SB35 Determination Data'!$K$4:$AN$415,J$2,FALSE)</f>
        <v>0</v>
      </c>
      <c r="K319" s="87">
        <f>'5th Cycle Summary-Final'!G319-VLOOKUP(FinalComparison!$G319,'SB35 Determination Data'!$K$4:$AN$415,K$2,FALSE)</f>
        <v>-4</v>
      </c>
      <c r="L319" s="87">
        <f>'5th Cycle Summary-Final'!H319-VLOOKUP(FinalComparison!$G319,'SB35 Determination Data'!$K$4:$AN$415,L$2,FALSE)</f>
        <v>4</v>
      </c>
      <c r="M319" s="87">
        <f>'5th Cycle Summary-Final'!I319-VLOOKUP(FinalComparison!$G319,'SB35 Determination Data'!$K$4:$AN$415,M$2,FALSE)</f>
        <v>-0.19047619047619047</v>
      </c>
      <c r="N319" s="87"/>
      <c r="O319" s="87"/>
      <c r="P319" s="87">
        <f>'5th Cycle Summary-Final'!J319-VLOOKUP(FinalComparison!$G319,'SB35 Determination Data'!$K$4:$AN$415,P$2,FALSE)</f>
        <v>0</v>
      </c>
      <c r="Q319" s="87">
        <f>'5th Cycle Summary-Final'!K319-VLOOKUP(FinalComparison!$G319,'SB35 Determination Data'!$K$4:$AN$415,Q$2,FALSE)</f>
        <v>-1</v>
      </c>
      <c r="R319" s="87">
        <f>'5th Cycle Summary-Final'!L319-VLOOKUP(FinalComparison!$G319,'SB35 Determination Data'!$K$4:$AN$415,R$2,FALSE)</f>
        <v>0</v>
      </c>
      <c r="S319" s="87">
        <f>'5th Cycle Summary-Final'!M319-VLOOKUP(FinalComparison!$G319,'SB35 Determination Data'!$K$4:$AN$415,S$2,FALSE)</f>
        <v>-1</v>
      </c>
      <c r="T319" s="87">
        <f>'5th Cycle Summary-Final'!N319-VLOOKUP(FinalComparison!$G319,'SB35 Determination Data'!$K$4:$AN$415,T$2,FALSE)</f>
        <v>1</v>
      </c>
      <c r="U319" s="80"/>
      <c r="V319" s="80"/>
      <c r="W319" s="87">
        <f>'5th Cycle Summary-Final'!O319-VLOOKUP(FinalComparison!$G319,'SB35 Determination Data'!$K$4:$AN$415,W$2,FALSE)</f>
        <v>-6.6666666666666666E-2</v>
      </c>
      <c r="X319" s="80"/>
      <c r="Y319" s="87">
        <f>'5th Cycle Summary-Final'!P319-VLOOKUP(FinalComparison!$G319,'SB35 Determination Data'!$K$4:$AN$415,Y$2,FALSE)</f>
        <v>0</v>
      </c>
      <c r="Z319" s="87">
        <f>'5th Cycle Summary-Final'!Q319-VLOOKUP(FinalComparison!$G319,'SB35 Determination Data'!$K$4:$AN$415,Z$2,FALSE)</f>
        <v>-1</v>
      </c>
      <c r="AA319" s="87">
        <f>'5th Cycle Summary-Final'!R319-VLOOKUP(FinalComparison!$G319,'SB35 Determination Data'!$K$4:$AN$415,AA$2,FALSE)</f>
        <v>1</v>
      </c>
      <c r="AB319" s="87">
        <f>'5th Cycle Summary-Final'!S319-VLOOKUP(FinalComparison!$G319,'SB35 Determination Data'!$K$4:$AN$415,AB$2,FALSE)</f>
        <v>-6.6666666666666652E-2</v>
      </c>
      <c r="AC319" s="87">
        <f>'5th Cycle Summary-Final'!T319-VLOOKUP(FinalComparison!$G319,'SB35 Determination Data'!$K$4:$AN$415,AC$2,FALSE)</f>
        <v>0</v>
      </c>
      <c r="AD319" s="87">
        <f>'5th Cycle Summary-Final'!U319-VLOOKUP(FinalComparison!$G319,'SB35 Determination Data'!$K$4:$AN$415,AD$2,FALSE)</f>
        <v>-2</v>
      </c>
      <c r="AE319" s="87">
        <f>'5th Cycle Summary-Final'!V319-VLOOKUP(FinalComparison!$G319,'SB35 Determination Data'!$K$4:$AN$415,AE$2,FALSE)</f>
        <v>0</v>
      </c>
      <c r="AF319" s="87">
        <f>'5th Cycle Summary-Final'!W319-VLOOKUP(FinalComparison!$G319,'SB35 Determination Data'!$K$4:$AN$415,AF$2,FALSE)</f>
        <v>-0.15384615384615397</v>
      </c>
    </row>
    <row r="320" spans="1:32" ht="12.75" customHeight="1" x14ac:dyDescent="0.15">
      <c r="A320" t="s">
        <v>449</v>
      </c>
      <c r="F320" t="s">
        <v>67</v>
      </c>
      <c r="G320" t="s">
        <v>497</v>
      </c>
      <c r="H320" s="87">
        <f>'5th Cycle Summary-Final'!D320-VLOOKUP(FinalComparison!$G320,'SB35 Determination Data'!$K$4:$AN$415,H$2,FALSE)</f>
        <v>0</v>
      </c>
      <c r="I320" s="87">
        <f>'5th Cycle Summary-Final'!E320-VLOOKUP(FinalComparison!$G320,'SB35 Determination Data'!$K$4:$AN$415,I$2,FALSE)</f>
        <v>0</v>
      </c>
      <c r="J320" s="87">
        <f>'5th Cycle Summary-Final'!F320-VLOOKUP(FinalComparison!$G320,'SB35 Determination Data'!$K$4:$AN$415,J$2,FALSE)</f>
        <v>0</v>
      </c>
      <c r="K320" s="87">
        <f>'5th Cycle Summary-Final'!G320-VLOOKUP(FinalComparison!$G320,'SB35 Determination Data'!$K$4:$AN$415,K$2,FALSE)</f>
        <v>0</v>
      </c>
      <c r="L320" s="87">
        <f>'5th Cycle Summary-Final'!H320-VLOOKUP(FinalComparison!$G320,'SB35 Determination Data'!$K$4:$AN$415,L$2,FALSE)</f>
        <v>0</v>
      </c>
      <c r="M320" s="87">
        <f>'5th Cycle Summary-Final'!I320-VLOOKUP(FinalComparison!$G320,'SB35 Determination Data'!$K$4:$AN$415,M$2,FALSE)</f>
        <v>0</v>
      </c>
      <c r="N320" s="87"/>
      <c r="O320" s="87"/>
      <c r="P320" s="87">
        <f>'5th Cycle Summary-Final'!J320-VLOOKUP(FinalComparison!$G320,'SB35 Determination Data'!$K$4:$AN$415,P$2,FALSE)</f>
        <v>0</v>
      </c>
      <c r="Q320" s="87">
        <f>'5th Cycle Summary-Final'!K320-VLOOKUP(FinalComparison!$G320,'SB35 Determination Data'!$K$4:$AN$415,Q$2,FALSE)</f>
        <v>-58</v>
      </c>
      <c r="R320" s="87">
        <f>'5th Cycle Summary-Final'!L320-VLOOKUP(FinalComparison!$G320,'SB35 Determination Data'!$K$4:$AN$415,R$2,FALSE)</f>
        <v>-35</v>
      </c>
      <c r="S320" s="87">
        <f>'5th Cycle Summary-Final'!M320-VLOOKUP(FinalComparison!$G320,'SB35 Determination Data'!$K$4:$AN$415,S$2,FALSE)</f>
        <v>-23</v>
      </c>
      <c r="T320" s="87">
        <f>'5th Cycle Summary-Final'!N320-VLOOKUP(FinalComparison!$G320,'SB35 Determination Data'!$K$4:$AN$415,T$2,FALSE)</f>
        <v>58</v>
      </c>
      <c r="U320" s="80"/>
      <c r="V320" s="80"/>
      <c r="W320" s="87">
        <f>'5th Cycle Summary-Final'!O320-VLOOKUP(FinalComparison!$G320,'SB35 Determination Data'!$K$4:$AN$415,W$2,FALSE)</f>
        <v>-0.13519813519813517</v>
      </c>
      <c r="X320" s="80"/>
      <c r="Y320" s="87">
        <f>'5th Cycle Summary-Final'!P320-VLOOKUP(FinalComparison!$G320,'SB35 Determination Data'!$K$4:$AN$415,Y$2,FALSE)</f>
        <v>0</v>
      </c>
      <c r="Z320" s="87">
        <f>'5th Cycle Summary-Final'!Q320-VLOOKUP(FinalComparison!$G320,'SB35 Determination Data'!$K$4:$AN$415,Z$2,FALSE)</f>
        <v>0</v>
      </c>
      <c r="AA320" s="87">
        <f>'5th Cycle Summary-Final'!R320-VLOOKUP(FinalComparison!$G320,'SB35 Determination Data'!$K$4:$AN$415,AA$2,FALSE)</f>
        <v>0</v>
      </c>
      <c r="AB320" s="87">
        <f>'5th Cycle Summary-Final'!S320-VLOOKUP(FinalComparison!$G320,'SB35 Determination Data'!$K$4:$AN$415,AB$2,FALSE)</f>
        <v>0</v>
      </c>
      <c r="AC320" s="87">
        <f>'5th Cycle Summary-Final'!T320-VLOOKUP(FinalComparison!$G320,'SB35 Determination Data'!$K$4:$AN$415,AC$2,FALSE)</f>
        <v>0</v>
      </c>
      <c r="AD320" s="87">
        <f>'5th Cycle Summary-Final'!U320-VLOOKUP(FinalComparison!$G320,'SB35 Determination Data'!$K$4:$AN$415,AD$2,FALSE)</f>
        <v>-348</v>
      </c>
      <c r="AE320" s="87">
        <f>'5th Cycle Summary-Final'!V320-VLOOKUP(FinalComparison!$G320,'SB35 Determination Data'!$K$4:$AN$415,AE$2,FALSE)</f>
        <v>0</v>
      </c>
      <c r="AF320" s="87">
        <f>'5th Cycle Summary-Final'!W320-VLOOKUP(FinalComparison!$G320,'SB35 Determination Data'!$K$4:$AN$415,AF$2,FALSE)</f>
        <v>-0.30208333333333348</v>
      </c>
    </row>
    <row r="321" spans="1:32" ht="12.75" customHeight="1" x14ac:dyDescent="0.15">
      <c r="A321" t="s">
        <v>449</v>
      </c>
      <c r="F321" t="s">
        <v>67</v>
      </c>
      <c r="G321" t="s">
        <v>499</v>
      </c>
      <c r="H321" s="87">
        <f>'5th Cycle Summary-Final'!D321-VLOOKUP(FinalComparison!$G321,'SB35 Determination Data'!$K$4:$AN$415,H$2,FALSE)</f>
        <v>0</v>
      </c>
      <c r="I321" s="87">
        <f>'5th Cycle Summary-Final'!E321-VLOOKUP(FinalComparison!$G321,'SB35 Determination Data'!$K$4:$AN$415,I$2,FALSE)</f>
        <v>0</v>
      </c>
      <c r="J321" s="87">
        <f>'5th Cycle Summary-Final'!F321-VLOOKUP(FinalComparison!$G321,'SB35 Determination Data'!$K$4:$AN$415,J$2,FALSE)</f>
        <v>0</v>
      </c>
      <c r="K321" s="87">
        <f>'5th Cycle Summary-Final'!G321-VLOOKUP(FinalComparison!$G321,'SB35 Determination Data'!$K$4:$AN$415,K$2,FALSE)</f>
        <v>0</v>
      </c>
      <c r="L321" s="87">
        <f>'5th Cycle Summary-Final'!H321-VLOOKUP(FinalComparison!$G321,'SB35 Determination Data'!$K$4:$AN$415,L$2,FALSE)</f>
        <v>0</v>
      </c>
      <c r="M321" s="87">
        <f>'5th Cycle Summary-Final'!I321-VLOOKUP(FinalComparison!$G321,'SB35 Determination Data'!$K$4:$AN$415,M$2,FALSE)</f>
        <v>0</v>
      </c>
      <c r="N321" s="87"/>
      <c r="O321" s="87"/>
      <c r="P321" s="87">
        <f>'5th Cycle Summary-Final'!J321-VLOOKUP(FinalComparison!$G321,'SB35 Determination Data'!$K$4:$AN$415,P$2,FALSE)</f>
        <v>0</v>
      </c>
      <c r="Q321" s="87">
        <f>'5th Cycle Summary-Final'!K321-VLOOKUP(FinalComparison!$G321,'SB35 Determination Data'!$K$4:$AN$415,Q$2,FALSE)</f>
        <v>-6</v>
      </c>
      <c r="R321" s="87">
        <f>'5th Cycle Summary-Final'!L321-VLOOKUP(FinalComparison!$G321,'SB35 Determination Data'!$K$4:$AN$415,R$2,FALSE)</f>
        <v>0</v>
      </c>
      <c r="S321" s="87">
        <f>'5th Cycle Summary-Final'!M321-VLOOKUP(FinalComparison!$G321,'SB35 Determination Data'!$K$4:$AN$415,S$2,FALSE)</f>
        <v>-6</v>
      </c>
      <c r="T321" s="87">
        <f>'5th Cycle Summary-Final'!N321-VLOOKUP(FinalComparison!$G321,'SB35 Determination Data'!$K$4:$AN$415,T$2,FALSE)</f>
        <v>6</v>
      </c>
      <c r="U321" s="80"/>
      <c r="V321" s="80"/>
      <c r="W321" s="87">
        <f>'5th Cycle Summary-Final'!O321-VLOOKUP(FinalComparison!$G321,'SB35 Determination Data'!$K$4:$AN$415,W$2,FALSE)</f>
        <v>-3.7267080745341616E-2</v>
      </c>
      <c r="X321" s="80"/>
      <c r="Y321" s="87">
        <f>'5th Cycle Summary-Final'!P321-VLOOKUP(FinalComparison!$G321,'SB35 Determination Data'!$K$4:$AN$415,Y$2,FALSE)</f>
        <v>0</v>
      </c>
      <c r="Z321" s="87">
        <f>'5th Cycle Summary-Final'!Q321-VLOOKUP(FinalComparison!$G321,'SB35 Determination Data'!$K$4:$AN$415,Z$2,FALSE)</f>
        <v>0</v>
      </c>
      <c r="AA321" s="87">
        <f>'5th Cycle Summary-Final'!R321-VLOOKUP(FinalComparison!$G321,'SB35 Determination Data'!$K$4:$AN$415,AA$2,FALSE)</f>
        <v>0</v>
      </c>
      <c r="AB321" s="87">
        <f>'5th Cycle Summary-Final'!S321-VLOOKUP(FinalComparison!$G321,'SB35 Determination Data'!$K$4:$AN$415,AB$2,FALSE)</f>
        <v>0</v>
      </c>
      <c r="AC321" s="87">
        <f>'5th Cycle Summary-Final'!T321-VLOOKUP(FinalComparison!$G321,'SB35 Determination Data'!$K$4:$AN$415,AC$2,FALSE)</f>
        <v>0</v>
      </c>
      <c r="AD321" s="87">
        <f>'5th Cycle Summary-Final'!U321-VLOOKUP(FinalComparison!$G321,'SB35 Determination Data'!$K$4:$AN$415,AD$2,FALSE)</f>
        <v>0</v>
      </c>
      <c r="AE321" s="87">
        <f>'5th Cycle Summary-Final'!V321-VLOOKUP(FinalComparison!$G321,'SB35 Determination Data'!$K$4:$AN$415,AE$2,FALSE)</f>
        <v>0</v>
      </c>
      <c r="AF321" s="87">
        <f>'5th Cycle Summary-Final'!W321-VLOOKUP(FinalComparison!$G321,'SB35 Determination Data'!$K$4:$AN$415,AF$2,FALSE)</f>
        <v>0</v>
      </c>
    </row>
    <row r="322" spans="1:32" ht="12.75" customHeight="1" x14ac:dyDescent="0.15">
      <c r="A322" t="s">
        <v>449</v>
      </c>
      <c r="F322" t="s">
        <v>67</v>
      </c>
      <c r="G322" t="s">
        <v>501</v>
      </c>
      <c r="H322" s="87">
        <f>'5th Cycle Summary-Final'!D322-VLOOKUP(FinalComparison!$G322,'SB35 Determination Data'!$K$4:$AN$415,H$2,FALSE)</f>
        <v>0</v>
      </c>
      <c r="I322" s="87">
        <f>'5th Cycle Summary-Final'!E322-VLOOKUP(FinalComparison!$G322,'SB35 Determination Data'!$K$4:$AN$415,I$2,FALSE)</f>
        <v>-2</v>
      </c>
      <c r="J322" s="87">
        <f>'5th Cycle Summary-Final'!F322-VLOOKUP(FinalComparison!$G322,'SB35 Determination Data'!$K$4:$AN$415,J$2,FALSE)</f>
        <v>-2</v>
      </c>
      <c r="K322" s="87">
        <f>'5th Cycle Summary-Final'!G322-VLOOKUP(FinalComparison!$G322,'SB35 Determination Data'!$K$4:$AN$415,K$2,FALSE)</f>
        <v>0</v>
      </c>
      <c r="L322" s="87">
        <f>'5th Cycle Summary-Final'!H322-VLOOKUP(FinalComparison!$G322,'SB35 Determination Data'!$K$4:$AN$415,L$2,FALSE)</f>
        <v>2</v>
      </c>
      <c r="M322" s="87">
        <f>'5th Cycle Summary-Final'!I322-VLOOKUP(FinalComparison!$G322,'SB35 Determination Data'!$K$4:$AN$415,M$2,FALSE)</f>
        <v>-1.0256410256410255E-2</v>
      </c>
      <c r="N322" s="87"/>
      <c r="O322" s="87"/>
      <c r="P322" s="87">
        <f>'5th Cycle Summary-Final'!J322-VLOOKUP(FinalComparison!$G322,'SB35 Determination Data'!$K$4:$AN$415,P$2,FALSE)</f>
        <v>0</v>
      </c>
      <c r="Q322" s="87">
        <f>'5th Cycle Summary-Final'!K322-VLOOKUP(FinalComparison!$G322,'SB35 Determination Data'!$K$4:$AN$415,Q$2,FALSE)</f>
        <v>-1</v>
      </c>
      <c r="R322" s="87">
        <f>'5th Cycle Summary-Final'!L322-VLOOKUP(FinalComparison!$G322,'SB35 Determination Data'!$K$4:$AN$415,R$2,FALSE)</f>
        <v>-1</v>
      </c>
      <c r="S322" s="87">
        <f>'5th Cycle Summary-Final'!M322-VLOOKUP(FinalComparison!$G322,'SB35 Determination Data'!$K$4:$AN$415,S$2,FALSE)</f>
        <v>0</v>
      </c>
      <c r="T322" s="87">
        <f>'5th Cycle Summary-Final'!N322-VLOOKUP(FinalComparison!$G322,'SB35 Determination Data'!$K$4:$AN$415,T$2,FALSE)</f>
        <v>1</v>
      </c>
      <c r="U322" s="80"/>
      <c r="V322" s="80"/>
      <c r="W322" s="87">
        <f>'5th Cycle Summary-Final'!O322-VLOOKUP(FinalComparison!$G322,'SB35 Determination Data'!$K$4:$AN$415,W$2,FALSE)</f>
        <v>-9.3457943925233655E-3</v>
      </c>
      <c r="X322" s="80"/>
      <c r="Y322" s="87">
        <f>'5th Cycle Summary-Final'!P322-VLOOKUP(FinalComparison!$G322,'SB35 Determination Data'!$K$4:$AN$415,Y$2,FALSE)</f>
        <v>0</v>
      </c>
      <c r="Z322" s="87">
        <f>'5th Cycle Summary-Final'!Q322-VLOOKUP(FinalComparison!$G322,'SB35 Determination Data'!$K$4:$AN$415,Z$2,FALSE)</f>
        <v>-2</v>
      </c>
      <c r="AA322" s="87">
        <f>'5th Cycle Summary-Final'!R322-VLOOKUP(FinalComparison!$G322,'SB35 Determination Data'!$K$4:$AN$415,AA$2,FALSE)</f>
        <v>2</v>
      </c>
      <c r="AB322" s="87">
        <f>'5th Cycle Summary-Final'!S322-VLOOKUP(FinalComparison!$G322,'SB35 Determination Data'!$K$4:$AN$415,AB$2,FALSE)</f>
        <v>-1.8018018018018014E-2</v>
      </c>
      <c r="AC322" s="87">
        <f>'5th Cycle Summary-Final'!T322-VLOOKUP(FinalComparison!$G322,'SB35 Determination Data'!$K$4:$AN$415,AC$2,FALSE)</f>
        <v>0</v>
      </c>
      <c r="AD322" s="87">
        <f>'5th Cycle Summary-Final'!U322-VLOOKUP(FinalComparison!$G322,'SB35 Determination Data'!$K$4:$AN$415,AD$2,FALSE)</f>
        <v>-154</v>
      </c>
      <c r="AE322" s="87">
        <f>'5th Cycle Summary-Final'!V322-VLOOKUP(FinalComparison!$G322,'SB35 Determination Data'!$K$4:$AN$415,AE$2,FALSE)</f>
        <v>0</v>
      </c>
      <c r="AF322" s="87">
        <f>'5th Cycle Summary-Final'!W322-VLOOKUP(FinalComparison!$G322,'SB35 Determination Data'!$K$4:$AN$415,AF$2,FALSE)</f>
        <v>-0.84153005464480879</v>
      </c>
    </row>
    <row r="323" spans="1:32" ht="12.75" customHeight="1" x14ac:dyDescent="0.15">
      <c r="A323" t="s">
        <v>449</v>
      </c>
      <c r="F323" t="s">
        <v>67</v>
      </c>
      <c r="G323" t="s">
        <v>449</v>
      </c>
      <c r="H323" s="87" t="e">
        <f>'5th Cycle Summary-Final'!D323-VLOOKUP(FinalComparison!$G323,'SB35 Determination Data'!$K$4:$AN$415,H$2,FALSE)</f>
        <v>#N/A</v>
      </c>
      <c r="I323" s="87" t="e">
        <f>'5th Cycle Summary-Final'!E323-VLOOKUP(FinalComparison!$G323,'SB35 Determination Data'!$K$4:$AN$415,I$2,FALSE)</f>
        <v>#N/A</v>
      </c>
      <c r="J323" s="87" t="e">
        <f>'5th Cycle Summary-Final'!F323-VLOOKUP(FinalComparison!$G323,'SB35 Determination Data'!$K$4:$AN$415,J$2,FALSE)</f>
        <v>#N/A</v>
      </c>
      <c r="K323" s="87" t="e">
        <f>'5th Cycle Summary-Final'!G323-VLOOKUP(FinalComparison!$G323,'SB35 Determination Data'!$K$4:$AN$415,K$2,FALSE)</f>
        <v>#N/A</v>
      </c>
      <c r="L323" s="87" t="e">
        <f>'5th Cycle Summary-Final'!H323-VLOOKUP(FinalComparison!$G323,'SB35 Determination Data'!$K$4:$AN$415,L$2,FALSE)</f>
        <v>#N/A</v>
      </c>
      <c r="M323" s="87" t="e">
        <f>'5th Cycle Summary-Final'!I323-VLOOKUP(FinalComparison!$G323,'SB35 Determination Data'!$K$4:$AN$415,M$2,FALSE)</f>
        <v>#N/A</v>
      </c>
      <c r="N323" s="87"/>
      <c r="O323" s="87"/>
      <c r="P323" s="87" t="e">
        <f>'5th Cycle Summary-Final'!J323-VLOOKUP(FinalComparison!$G323,'SB35 Determination Data'!$K$4:$AN$415,P$2,FALSE)</f>
        <v>#N/A</v>
      </c>
      <c r="Q323" s="87" t="e">
        <f>'5th Cycle Summary-Final'!K323-VLOOKUP(FinalComparison!$G323,'SB35 Determination Data'!$K$4:$AN$415,Q$2,FALSE)</f>
        <v>#N/A</v>
      </c>
      <c r="R323" s="87" t="e">
        <f>'5th Cycle Summary-Final'!L323-VLOOKUP(FinalComparison!$G323,'SB35 Determination Data'!$K$4:$AN$415,R$2,FALSE)</f>
        <v>#N/A</v>
      </c>
      <c r="S323" s="87" t="e">
        <f>'5th Cycle Summary-Final'!M323-VLOOKUP(FinalComparison!$G323,'SB35 Determination Data'!$K$4:$AN$415,S$2,FALSE)</f>
        <v>#N/A</v>
      </c>
      <c r="T323" s="87" t="e">
        <f>'5th Cycle Summary-Final'!N323-VLOOKUP(FinalComparison!$G323,'SB35 Determination Data'!$K$4:$AN$415,T$2,FALSE)</f>
        <v>#N/A</v>
      </c>
      <c r="U323" s="80"/>
      <c r="V323" s="80"/>
      <c r="W323" s="87" t="e">
        <f>'5th Cycle Summary-Final'!O323-VLOOKUP(FinalComparison!$G323,'SB35 Determination Data'!$K$4:$AN$415,W$2,FALSE)</f>
        <v>#N/A</v>
      </c>
      <c r="X323" s="80"/>
      <c r="Y323" s="87" t="e">
        <f>'5th Cycle Summary-Final'!P323-VLOOKUP(FinalComparison!$G323,'SB35 Determination Data'!$K$4:$AN$415,Y$2,FALSE)</f>
        <v>#N/A</v>
      </c>
      <c r="Z323" s="87" t="e">
        <f>'5th Cycle Summary-Final'!Q323-VLOOKUP(FinalComparison!$G323,'SB35 Determination Data'!$K$4:$AN$415,Z$2,FALSE)</f>
        <v>#N/A</v>
      </c>
      <c r="AA323" s="87" t="e">
        <f>'5th Cycle Summary-Final'!R323-VLOOKUP(FinalComparison!$G323,'SB35 Determination Data'!$K$4:$AN$415,AA$2,FALSE)</f>
        <v>#N/A</v>
      </c>
      <c r="AB323" s="87" t="e">
        <f>'5th Cycle Summary-Final'!S323-VLOOKUP(FinalComparison!$G323,'SB35 Determination Data'!$K$4:$AN$415,AB$2,FALSE)</f>
        <v>#N/A</v>
      </c>
      <c r="AC323" s="87" t="e">
        <f>'5th Cycle Summary-Final'!T323-VLOOKUP(FinalComparison!$G323,'SB35 Determination Data'!$K$4:$AN$415,AC$2,FALSE)</f>
        <v>#N/A</v>
      </c>
      <c r="AD323" s="87" t="e">
        <f>'5th Cycle Summary-Final'!U323-VLOOKUP(FinalComparison!$G323,'SB35 Determination Data'!$K$4:$AN$415,AD$2,FALSE)</f>
        <v>#N/A</v>
      </c>
      <c r="AE323" s="87" t="e">
        <f>'5th Cycle Summary-Final'!V323-VLOOKUP(FinalComparison!$G323,'SB35 Determination Data'!$K$4:$AN$415,AE$2,FALSE)</f>
        <v>#N/A</v>
      </c>
      <c r="AF323" s="87" t="e">
        <f>'5th Cycle Summary-Final'!W323-VLOOKUP(FinalComparison!$G323,'SB35 Determination Data'!$K$4:$AN$415,AF$2,FALSE)</f>
        <v>#N/A</v>
      </c>
    </row>
    <row r="324" spans="1:32" ht="12.75" customHeight="1" x14ac:dyDescent="0.15">
      <c r="A324" t="s">
        <v>449</v>
      </c>
      <c r="F324" t="s">
        <v>67</v>
      </c>
      <c r="G324" t="s">
        <v>504</v>
      </c>
      <c r="H324" s="87" t="e">
        <f>'5th Cycle Summary-Final'!D324-VLOOKUP(FinalComparison!$G324,'SB35 Determination Data'!$K$4:$AN$415,H$2,FALSE)</f>
        <v>#N/A</v>
      </c>
      <c r="I324" s="87" t="e">
        <f>'5th Cycle Summary-Final'!E324-VLOOKUP(FinalComparison!$G324,'SB35 Determination Data'!$K$4:$AN$415,I$2,FALSE)</f>
        <v>#N/A</v>
      </c>
      <c r="J324" s="87" t="e">
        <f>'5th Cycle Summary-Final'!F324-VLOOKUP(FinalComparison!$G324,'SB35 Determination Data'!$K$4:$AN$415,J$2,FALSE)</f>
        <v>#N/A</v>
      </c>
      <c r="K324" s="87" t="e">
        <f>'5th Cycle Summary-Final'!G324-VLOOKUP(FinalComparison!$G324,'SB35 Determination Data'!$K$4:$AN$415,K$2,FALSE)</f>
        <v>#N/A</v>
      </c>
      <c r="L324" s="87" t="e">
        <f>'5th Cycle Summary-Final'!H324-VLOOKUP(FinalComparison!$G324,'SB35 Determination Data'!$K$4:$AN$415,L$2,FALSE)</f>
        <v>#N/A</v>
      </c>
      <c r="M324" s="87" t="e">
        <f>'5th Cycle Summary-Final'!I324-VLOOKUP(FinalComparison!$G324,'SB35 Determination Data'!$K$4:$AN$415,M$2,FALSE)</f>
        <v>#N/A</v>
      </c>
      <c r="N324" s="87"/>
      <c r="O324" s="87"/>
      <c r="P324" s="87" t="e">
        <f>'5th Cycle Summary-Final'!J324-VLOOKUP(FinalComparison!$G324,'SB35 Determination Data'!$K$4:$AN$415,P$2,FALSE)</f>
        <v>#N/A</v>
      </c>
      <c r="Q324" s="87" t="e">
        <f>'5th Cycle Summary-Final'!K324-VLOOKUP(FinalComparison!$G324,'SB35 Determination Data'!$K$4:$AN$415,Q$2,FALSE)</f>
        <v>#N/A</v>
      </c>
      <c r="R324" s="87" t="e">
        <f>'5th Cycle Summary-Final'!L324-VLOOKUP(FinalComparison!$G324,'SB35 Determination Data'!$K$4:$AN$415,R$2,FALSE)</f>
        <v>#N/A</v>
      </c>
      <c r="S324" s="87" t="e">
        <f>'5th Cycle Summary-Final'!M324-VLOOKUP(FinalComparison!$G324,'SB35 Determination Data'!$K$4:$AN$415,S$2,FALSE)</f>
        <v>#N/A</v>
      </c>
      <c r="T324" s="87" t="e">
        <f>'5th Cycle Summary-Final'!N324-VLOOKUP(FinalComparison!$G324,'SB35 Determination Data'!$K$4:$AN$415,T$2,FALSE)</f>
        <v>#N/A</v>
      </c>
      <c r="U324" s="80"/>
      <c r="V324" s="80"/>
      <c r="W324" s="87" t="e">
        <f>'5th Cycle Summary-Final'!O324-VLOOKUP(FinalComparison!$G324,'SB35 Determination Data'!$K$4:$AN$415,W$2,FALSE)</f>
        <v>#N/A</v>
      </c>
      <c r="X324" s="80"/>
      <c r="Y324" s="87" t="e">
        <f>'5th Cycle Summary-Final'!P324-VLOOKUP(FinalComparison!$G324,'SB35 Determination Data'!$K$4:$AN$415,Y$2,FALSE)</f>
        <v>#N/A</v>
      </c>
      <c r="Z324" s="87" t="e">
        <f>'5th Cycle Summary-Final'!Q324-VLOOKUP(FinalComparison!$G324,'SB35 Determination Data'!$K$4:$AN$415,Z$2,FALSE)</f>
        <v>#N/A</v>
      </c>
      <c r="AA324" s="87" t="e">
        <f>'5th Cycle Summary-Final'!R324-VLOOKUP(FinalComparison!$G324,'SB35 Determination Data'!$K$4:$AN$415,AA$2,FALSE)</f>
        <v>#N/A</v>
      </c>
      <c r="AB324" s="87" t="e">
        <f>'5th Cycle Summary-Final'!S324-VLOOKUP(FinalComparison!$G324,'SB35 Determination Data'!$K$4:$AN$415,AB$2,FALSE)</f>
        <v>#N/A</v>
      </c>
      <c r="AC324" s="87" t="e">
        <f>'5th Cycle Summary-Final'!T324-VLOOKUP(FinalComparison!$G324,'SB35 Determination Data'!$K$4:$AN$415,AC$2,FALSE)</f>
        <v>#N/A</v>
      </c>
      <c r="AD324" s="87" t="e">
        <f>'5th Cycle Summary-Final'!U324-VLOOKUP(FinalComparison!$G324,'SB35 Determination Data'!$K$4:$AN$415,AD$2,FALSE)</f>
        <v>#N/A</v>
      </c>
      <c r="AE324" s="87" t="e">
        <f>'5th Cycle Summary-Final'!V324-VLOOKUP(FinalComparison!$G324,'SB35 Determination Data'!$K$4:$AN$415,AE$2,FALSE)</f>
        <v>#N/A</v>
      </c>
      <c r="AF324" s="87" t="e">
        <f>'5th Cycle Summary-Final'!W324-VLOOKUP(FinalComparison!$G324,'SB35 Determination Data'!$K$4:$AN$415,AF$2,FALSE)</f>
        <v>#N/A</v>
      </c>
    </row>
    <row r="325" spans="1:32" ht="12.75" customHeight="1" x14ac:dyDescent="0.15">
      <c r="A325" t="s">
        <v>449</v>
      </c>
      <c r="F325" t="s">
        <v>67</v>
      </c>
      <c r="G325" t="s">
        <v>507</v>
      </c>
      <c r="H325" s="87" t="e">
        <f>'5th Cycle Summary-Final'!D325-VLOOKUP(FinalComparison!$G325,'SB35 Determination Data'!$K$4:$AN$415,H$2,FALSE)</f>
        <v>#N/A</v>
      </c>
      <c r="I325" s="87" t="e">
        <f>'5th Cycle Summary-Final'!E325-VLOOKUP(FinalComparison!$G325,'SB35 Determination Data'!$K$4:$AN$415,I$2,FALSE)</f>
        <v>#N/A</v>
      </c>
      <c r="J325" s="87" t="e">
        <f>'5th Cycle Summary-Final'!F325-VLOOKUP(FinalComparison!$G325,'SB35 Determination Data'!$K$4:$AN$415,J$2,FALSE)</f>
        <v>#N/A</v>
      </c>
      <c r="K325" s="87" t="e">
        <f>'5th Cycle Summary-Final'!G325-VLOOKUP(FinalComparison!$G325,'SB35 Determination Data'!$K$4:$AN$415,K$2,FALSE)</f>
        <v>#N/A</v>
      </c>
      <c r="L325" s="87" t="e">
        <f>'5th Cycle Summary-Final'!H325-VLOOKUP(FinalComparison!$G325,'SB35 Determination Data'!$K$4:$AN$415,L$2,FALSE)</f>
        <v>#N/A</v>
      </c>
      <c r="M325" s="87" t="e">
        <f>'5th Cycle Summary-Final'!I325-VLOOKUP(FinalComparison!$G325,'SB35 Determination Data'!$K$4:$AN$415,M$2,FALSE)</f>
        <v>#N/A</v>
      </c>
      <c r="N325" s="87"/>
      <c r="O325" s="87"/>
      <c r="P325" s="87" t="e">
        <f>'5th Cycle Summary-Final'!J325-VLOOKUP(FinalComparison!$G325,'SB35 Determination Data'!$K$4:$AN$415,P$2,FALSE)</f>
        <v>#N/A</v>
      </c>
      <c r="Q325" s="87" t="e">
        <f>'5th Cycle Summary-Final'!K325-VLOOKUP(FinalComparison!$G325,'SB35 Determination Data'!$K$4:$AN$415,Q$2,FALSE)</f>
        <v>#N/A</v>
      </c>
      <c r="R325" s="87" t="e">
        <f>'5th Cycle Summary-Final'!L325-VLOOKUP(FinalComparison!$G325,'SB35 Determination Data'!$K$4:$AN$415,R$2,FALSE)</f>
        <v>#N/A</v>
      </c>
      <c r="S325" s="87" t="e">
        <f>'5th Cycle Summary-Final'!M325-VLOOKUP(FinalComparison!$G325,'SB35 Determination Data'!$K$4:$AN$415,S$2,FALSE)</f>
        <v>#N/A</v>
      </c>
      <c r="T325" s="87" t="e">
        <f>'5th Cycle Summary-Final'!N325-VLOOKUP(FinalComparison!$G325,'SB35 Determination Data'!$K$4:$AN$415,T$2,FALSE)</f>
        <v>#N/A</v>
      </c>
      <c r="U325" s="80"/>
      <c r="V325" s="80"/>
      <c r="W325" s="87" t="e">
        <f>'5th Cycle Summary-Final'!O325-VLOOKUP(FinalComparison!$G325,'SB35 Determination Data'!$K$4:$AN$415,W$2,FALSE)</f>
        <v>#N/A</v>
      </c>
      <c r="X325" s="80"/>
      <c r="Y325" s="87" t="e">
        <f>'5th Cycle Summary-Final'!P325-VLOOKUP(FinalComparison!$G325,'SB35 Determination Data'!$K$4:$AN$415,Y$2,FALSE)</f>
        <v>#N/A</v>
      </c>
      <c r="Z325" s="87" t="e">
        <f>'5th Cycle Summary-Final'!Q325-VLOOKUP(FinalComparison!$G325,'SB35 Determination Data'!$K$4:$AN$415,Z$2,FALSE)</f>
        <v>#N/A</v>
      </c>
      <c r="AA325" s="87" t="e">
        <f>'5th Cycle Summary-Final'!R325-VLOOKUP(FinalComparison!$G325,'SB35 Determination Data'!$K$4:$AN$415,AA$2,FALSE)</f>
        <v>#N/A</v>
      </c>
      <c r="AB325" s="87" t="e">
        <f>'5th Cycle Summary-Final'!S325-VLOOKUP(FinalComparison!$G325,'SB35 Determination Data'!$K$4:$AN$415,AB$2,FALSE)</f>
        <v>#N/A</v>
      </c>
      <c r="AC325" s="87" t="e">
        <f>'5th Cycle Summary-Final'!T325-VLOOKUP(FinalComparison!$G325,'SB35 Determination Data'!$K$4:$AN$415,AC$2,FALSE)</f>
        <v>#N/A</v>
      </c>
      <c r="AD325" s="87" t="e">
        <f>'5th Cycle Summary-Final'!U325-VLOOKUP(FinalComparison!$G325,'SB35 Determination Data'!$K$4:$AN$415,AD$2,FALSE)</f>
        <v>#N/A</v>
      </c>
      <c r="AE325" s="87" t="e">
        <f>'5th Cycle Summary-Final'!V325-VLOOKUP(FinalComparison!$G325,'SB35 Determination Data'!$K$4:$AN$415,AE$2,FALSE)</f>
        <v>#N/A</v>
      </c>
      <c r="AF325" s="87" t="e">
        <f>'5th Cycle Summary-Final'!W325-VLOOKUP(FinalComparison!$G325,'SB35 Determination Data'!$K$4:$AN$415,AF$2,FALSE)</f>
        <v>#N/A</v>
      </c>
    </row>
    <row r="326" spans="1:32" ht="12.75" customHeight="1" x14ac:dyDescent="0.15">
      <c r="A326" t="s">
        <v>449</v>
      </c>
      <c r="F326" t="s">
        <v>67</v>
      </c>
      <c r="G326" t="s">
        <v>511</v>
      </c>
      <c r="H326" s="87" t="e">
        <f>'5th Cycle Summary-Final'!D326-VLOOKUP(FinalComparison!$G326,'SB35 Determination Data'!$K$4:$AN$415,H$2,FALSE)</f>
        <v>#N/A</v>
      </c>
      <c r="I326" s="87" t="e">
        <f>'5th Cycle Summary-Final'!E326-VLOOKUP(FinalComparison!$G326,'SB35 Determination Data'!$K$4:$AN$415,I$2,FALSE)</f>
        <v>#N/A</v>
      </c>
      <c r="J326" s="87" t="e">
        <f>'5th Cycle Summary-Final'!F326-VLOOKUP(FinalComparison!$G326,'SB35 Determination Data'!$K$4:$AN$415,J$2,FALSE)</f>
        <v>#N/A</v>
      </c>
      <c r="K326" s="87" t="e">
        <f>'5th Cycle Summary-Final'!G326-VLOOKUP(FinalComparison!$G326,'SB35 Determination Data'!$K$4:$AN$415,K$2,FALSE)</f>
        <v>#N/A</v>
      </c>
      <c r="L326" s="87" t="e">
        <f>'5th Cycle Summary-Final'!H326-VLOOKUP(FinalComparison!$G326,'SB35 Determination Data'!$K$4:$AN$415,L$2,FALSE)</f>
        <v>#N/A</v>
      </c>
      <c r="M326" s="87" t="e">
        <f>'5th Cycle Summary-Final'!I326-VLOOKUP(FinalComparison!$G326,'SB35 Determination Data'!$K$4:$AN$415,M$2,FALSE)</f>
        <v>#N/A</v>
      </c>
      <c r="N326" s="87"/>
      <c r="O326" s="87"/>
      <c r="P326" s="87" t="e">
        <f>'5th Cycle Summary-Final'!J326-VLOOKUP(FinalComparison!$G326,'SB35 Determination Data'!$K$4:$AN$415,P$2,FALSE)</f>
        <v>#N/A</v>
      </c>
      <c r="Q326" s="87" t="e">
        <f>'5th Cycle Summary-Final'!K326-VLOOKUP(FinalComparison!$G326,'SB35 Determination Data'!$K$4:$AN$415,Q$2,FALSE)</f>
        <v>#N/A</v>
      </c>
      <c r="R326" s="87" t="e">
        <f>'5th Cycle Summary-Final'!L326-VLOOKUP(FinalComparison!$G326,'SB35 Determination Data'!$K$4:$AN$415,R$2,FALSE)</f>
        <v>#N/A</v>
      </c>
      <c r="S326" s="87" t="e">
        <f>'5th Cycle Summary-Final'!M326-VLOOKUP(FinalComparison!$G326,'SB35 Determination Data'!$K$4:$AN$415,S$2,FALSE)</f>
        <v>#N/A</v>
      </c>
      <c r="T326" s="87" t="e">
        <f>'5th Cycle Summary-Final'!N326-VLOOKUP(FinalComparison!$G326,'SB35 Determination Data'!$K$4:$AN$415,T$2,FALSE)</f>
        <v>#N/A</v>
      </c>
      <c r="U326" s="80"/>
      <c r="V326" s="80"/>
      <c r="W326" s="87" t="e">
        <f>'5th Cycle Summary-Final'!O326-VLOOKUP(FinalComparison!$G326,'SB35 Determination Data'!$K$4:$AN$415,W$2,FALSE)</f>
        <v>#N/A</v>
      </c>
      <c r="X326" s="80"/>
      <c r="Y326" s="87" t="e">
        <f>'5th Cycle Summary-Final'!P326-VLOOKUP(FinalComparison!$G326,'SB35 Determination Data'!$K$4:$AN$415,Y$2,FALSE)</f>
        <v>#N/A</v>
      </c>
      <c r="Z326" s="87" t="e">
        <f>'5th Cycle Summary-Final'!Q326-VLOOKUP(FinalComparison!$G326,'SB35 Determination Data'!$K$4:$AN$415,Z$2,FALSE)</f>
        <v>#N/A</v>
      </c>
      <c r="AA326" s="87" t="e">
        <f>'5th Cycle Summary-Final'!R326-VLOOKUP(FinalComparison!$G326,'SB35 Determination Data'!$K$4:$AN$415,AA$2,FALSE)</f>
        <v>#N/A</v>
      </c>
      <c r="AB326" s="87" t="e">
        <f>'5th Cycle Summary-Final'!S326-VLOOKUP(FinalComparison!$G326,'SB35 Determination Data'!$K$4:$AN$415,AB$2,FALSE)</f>
        <v>#N/A</v>
      </c>
      <c r="AC326" s="87" t="e">
        <f>'5th Cycle Summary-Final'!T326-VLOOKUP(FinalComparison!$G326,'SB35 Determination Data'!$K$4:$AN$415,AC$2,FALSE)</f>
        <v>#N/A</v>
      </c>
      <c r="AD326" s="87" t="e">
        <f>'5th Cycle Summary-Final'!U326-VLOOKUP(FinalComparison!$G326,'SB35 Determination Data'!$K$4:$AN$415,AD$2,FALSE)</f>
        <v>#N/A</v>
      </c>
      <c r="AE326" s="87" t="e">
        <f>'5th Cycle Summary-Final'!V326-VLOOKUP(FinalComparison!$G326,'SB35 Determination Data'!$K$4:$AN$415,AE$2,FALSE)</f>
        <v>#N/A</v>
      </c>
      <c r="AF326" s="87" t="e">
        <f>'5th Cycle Summary-Final'!W326-VLOOKUP(FinalComparison!$G326,'SB35 Determination Data'!$K$4:$AN$415,AF$2,FALSE)</f>
        <v>#N/A</v>
      </c>
    </row>
    <row r="327" spans="1:32" ht="12.75" customHeight="1" x14ac:dyDescent="0.15">
      <c r="A327" t="s">
        <v>488</v>
      </c>
      <c r="F327" t="s">
        <v>492</v>
      </c>
      <c r="G327" t="s">
        <v>489</v>
      </c>
      <c r="H327" s="87">
        <f>'5th Cycle Summary-Final'!D327-VLOOKUP(FinalComparison!$G327,'SB35 Determination Data'!$K$4:$AN$415,H$2,FALSE)</f>
        <v>0</v>
      </c>
      <c r="I327" s="87">
        <f>'5th Cycle Summary-Final'!E327-VLOOKUP(FinalComparison!$G327,'SB35 Determination Data'!$K$4:$AN$415,I$2,FALSE)</f>
        <v>0</v>
      </c>
      <c r="J327" s="87">
        <f>'5th Cycle Summary-Final'!F327-VLOOKUP(FinalComparison!$G327,'SB35 Determination Data'!$K$4:$AN$415,J$2,FALSE)</f>
        <v>0</v>
      </c>
      <c r="K327" s="87">
        <f>'5th Cycle Summary-Final'!G327-VLOOKUP(FinalComparison!$G327,'SB35 Determination Data'!$K$4:$AN$415,K$2,FALSE)</f>
        <v>0</v>
      </c>
      <c r="L327" s="87">
        <f>'5th Cycle Summary-Final'!H327-VLOOKUP(FinalComparison!$G327,'SB35 Determination Data'!$K$4:$AN$415,L$2,FALSE)</f>
        <v>0</v>
      </c>
      <c r="M327" s="87">
        <f>'5th Cycle Summary-Final'!I327-VLOOKUP(FinalComparison!$G327,'SB35 Determination Data'!$K$4:$AN$415,M$2,FALSE)</f>
        <v>0</v>
      </c>
      <c r="N327" s="87"/>
      <c r="O327" s="87"/>
      <c r="P327" s="87">
        <f>'5th Cycle Summary-Final'!J327-VLOOKUP(FinalComparison!$G327,'SB35 Determination Data'!$K$4:$AN$415,P$2,FALSE)</f>
        <v>0</v>
      </c>
      <c r="Q327" s="87">
        <f>'5th Cycle Summary-Final'!K327-VLOOKUP(FinalComparison!$G327,'SB35 Determination Data'!$K$4:$AN$415,Q$2,FALSE)</f>
        <v>0</v>
      </c>
      <c r="R327" s="87">
        <f>'5th Cycle Summary-Final'!L327-VLOOKUP(FinalComparison!$G327,'SB35 Determination Data'!$K$4:$AN$415,R$2,FALSE)</f>
        <v>0</v>
      </c>
      <c r="S327" s="87">
        <f>'5th Cycle Summary-Final'!M327-VLOOKUP(FinalComparison!$G327,'SB35 Determination Data'!$K$4:$AN$415,S$2,FALSE)</f>
        <v>0</v>
      </c>
      <c r="T327" s="87">
        <f>'5th Cycle Summary-Final'!N327-VLOOKUP(FinalComparison!$G327,'SB35 Determination Data'!$K$4:$AN$415,T$2,FALSE)</f>
        <v>0</v>
      </c>
      <c r="U327" s="80"/>
      <c r="V327" s="80"/>
      <c r="W327" s="87">
        <f>'5th Cycle Summary-Final'!O327-VLOOKUP(FinalComparison!$G327,'SB35 Determination Data'!$K$4:$AN$415,W$2,FALSE)</f>
        <v>0</v>
      </c>
      <c r="X327" s="80"/>
      <c r="Y327" s="87">
        <f>'5th Cycle Summary-Final'!P327-VLOOKUP(FinalComparison!$G327,'SB35 Determination Data'!$K$4:$AN$415,Y$2,FALSE)</f>
        <v>0</v>
      </c>
      <c r="Z327" s="87">
        <f>'5th Cycle Summary-Final'!Q327-VLOOKUP(FinalComparison!$G327,'SB35 Determination Data'!$K$4:$AN$415,Z$2,FALSE)</f>
        <v>0</v>
      </c>
      <c r="AA327" s="87">
        <f>'5th Cycle Summary-Final'!R327-VLOOKUP(FinalComparison!$G327,'SB35 Determination Data'!$K$4:$AN$415,AA$2,FALSE)</f>
        <v>0</v>
      </c>
      <c r="AB327" s="87">
        <f>'5th Cycle Summary-Final'!S327-VLOOKUP(FinalComparison!$G327,'SB35 Determination Data'!$K$4:$AN$415,AB$2,FALSE)</f>
        <v>0</v>
      </c>
      <c r="AC327" s="87">
        <f>'5th Cycle Summary-Final'!T327-VLOOKUP(FinalComparison!$G327,'SB35 Determination Data'!$K$4:$AN$415,AC$2,FALSE)</f>
        <v>0</v>
      </c>
      <c r="AD327" s="87">
        <f>'5th Cycle Summary-Final'!U327-VLOOKUP(FinalComparison!$G327,'SB35 Determination Data'!$K$4:$AN$415,AD$2,FALSE)</f>
        <v>-36</v>
      </c>
      <c r="AE327" s="87">
        <f>'5th Cycle Summary-Final'!V327-VLOOKUP(FinalComparison!$G327,'SB35 Determination Data'!$K$4:$AN$415,AE$2,FALSE)</f>
        <v>35</v>
      </c>
      <c r="AF327" s="87">
        <f>'5th Cycle Summary-Final'!W327-VLOOKUP(FinalComparison!$G327,'SB35 Determination Data'!$K$4:$AN$415,AF$2,FALSE)</f>
        <v>-0.29032258064516125</v>
      </c>
    </row>
    <row r="328" spans="1:32" ht="12.75" customHeight="1" x14ac:dyDescent="0.15">
      <c r="A328" t="s">
        <v>488</v>
      </c>
      <c r="F328" t="s">
        <v>492</v>
      </c>
      <c r="G328" t="s">
        <v>515</v>
      </c>
      <c r="H328" s="87">
        <f>'5th Cycle Summary-Final'!D328-VLOOKUP(FinalComparison!$G328,'SB35 Determination Data'!$K$4:$AN$415,H$2,FALSE)</f>
        <v>0</v>
      </c>
      <c r="I328" s="87">
        <f>'5th Cycle Summary-Final'!E328-VLOOKUP(FinalComparison!$G328,'SB35 Determination Data'!$K$4:$AN$415,I$2,FALSE)</f>
        <v>0</v>
      </c>
      <c r="J328" s="87">
        <f>'5th Cycle Summary-Final'!F328-VLOOKUP(FinalComparison!$G328,'SB35 Determination Data'!$K$4:$AN$415,J$2,FALSE)</f>
        <v>0</v>
      </c>
      <c r="K328" s="87">
        <f>'5th Cycle Summary-Final'!G328-VLOOKUP(FinalComparison!$G328,'SB35 Determination Data'!$K$4:$AN$415,K$2,FALSE)</f>
        <v>0</v>
      </c>
      <c r="L328" s="87">
        <f>'5th Cycle Summary-Final'!H328-VLOOKUP(FinalComparison!$G328,'SB35 Determination Data'!$K$4:$AN$415,L$2,FALSE)</f>
        <v>0</v>
      </c>
      <c r="M328" s="87">
        <f>'5th Cycle Summary-Final'!I328-VLOOKUP(FinalComparison!$G328,'SB35 Determination Data'!$K$4:$AN$415,M$2,FALSE)</f>
        <v>0</v>
      </c>
      <c r="N328" s="87"/>
      <c r="O328" s="87"/>
      <c r="P328" s="87">
        <f>'5th Cycle Summary-Final'!J328-VLOOKUP(FinalComparison!$G328,'SB35 Determination Data'!$K$4:$AN$415,P$2,FALSE)</f>
        <v>0</v>
      </c>
      <c r="Q328" s="87">
        <f>'5th Cycle Summary-Final'!K328-VLOOKUP(FinalComparison!$G328,'SB35 Determination Data'!$K$4:$AN$415,Q$2,FALSE)</f>
        <v>0</v>
      </c>
      <c r="R328" s="87">
        <f>'5th Cycle Summary-Final'!L328-VLOOKUP(FinalComparison!$G328,'SB35 Determination Data'!$K$4:$AN$415,R$2,FALSE)</f>
        <v>0</v>
      </c>
      <c r="S328" s="87">
        <f>'5th Cycle Summary-Final'!M328-VLOOKUP(FinalComparison!$G328,'SB35 Determination Data'!$K$4:$AN$415,S$2,FALSE)</f>
        <v>0</v>
      </c>
      <c r="T328" s="87">
        <f>'5th Cycle Summary-Final'!N328-VLOOKUP(FinalComparison!$G328,'SB35 Determination Data'!$K$4:$AN$415,T$2,FALSE)</f>
        <v>0</v>
      </c>
      <c r="U328" s="80"/>
      <c r="V328" s="80"/>
      <c r="W328" s="87">
        <f>'5th Cycle Summary-Final'!O328-VLOOKUP(FinalComparison!$G328,'SB35 Determination Data'!$K$4:$AN$415,W$2,FALSE)</f>
        <v>0</v>
      </c>
      <c r="X328" s="80"/>
      <c r="Y328" s="87">
        <f>'5th Cycle Summary-Final'!P328-VLOOKUP(FinalComparison!$G328,'SB35 Determination Data'!$K$4:$AN$415,Y$2,FALSE)</f>
        <v>0</v>
      </c>
      <c r="Z328" s="87">
        <f>'5th Cycle Summary-Final'!Q328-VLOOKUP(FinalComparison!$G328,'SB35 Determination Data'!$K$4:$AN$415,Z$2,FALSE)</f>
        <v>0</v>
      </c>
      <c r="AA328" s="87">
        <f>'5th Cycle Summary-Final'!R328-VLOOKUP(FinalComparison!$G328,'SB35 Determination Data'!$K$4:$AN$415,AA$2,FALSE)</f>
        <v>0</v>
      </c>
      <c r="AB328" s="87">
        <f>'5th Cycle Summary-Final'!S328-VLOOKUP(FinalComparison!$G328,'SB35 Determination Data'!$K$4:$AN$415,AB$2,FALSE)</f>
        <v>0</v>
      </c>
      <c r="AC328" s="87">
        <f>'5th Cycle Summary-Final'!T328-VLOOKUP(FinalComparison!$G328,'SB35 Determination Data'!$K$4:$AN$415,AC$2,FALSE)</f>
        <v>0</v>
      </c>
      <c r="AD328" s="87">
        <f>'5th Cycle Summary-Final'!U328-VLOOKUP(FinalComparison!$G328,'SB35 Determination Data'!$K$4:$AN$415,AD$2,FALSE)</f>
        <v>-5</v>
      </c>
      <c r="AE328" s="87">
        <f>'5th Cycle Summary-Final'!V328-VLOOKUP(FinalComparison!$G328,'SB35 Determination Data'!$K$4:$AN$415,AE$2,FALSE)</f>
        <v>5</v>
      </c>
      <c r="AF328" s="87">
        <f>'5th Cycle Summary-Final'!W328-VLOOKUP(FinalComparison!$G328,'SB35 Determination Data'!$K$4:$AN$415,AF$2,FALSE)</f>
        <v>-7.8125E-2</v>
      </c>
    </row>
    <row r="329" spans="1:32" ht="12.75" customHeight="1" x14ac:dyDescent="0.15">
      <c r="A329" t="s">
        <v>488</v>
      </c>
      <c r="F329" t="s">
        <v>492</v>
      </c>
      <c r="G329" t="s">
        <v>516</v>
      </c>
      <c r="H329" s="87">
        <f>'5th Cycle Summary-Final'!D329-VLOOKUP(FinalComparison!$G329,'SB35 Determination Data'!$K$4:$AN$415,H$2,FALSE)</f>
        <v>0</v>
      </c>
      <c r="I329" s="87">
        <f>'5th Cycle Summary-Final'!E329-VLOOKUP(FinalComparison!$G329,'SB35 Determination Data'!$K$4:$AN$415,I$2,FALSE)</f>
        <v>0</v>
      </c>
      <c r="J329" s="87">
        <f>'5th Cycle Summary-Final'!F329-VLOOKUP(FinalComparison!$G329,'SB35 Determination Data'!$K$4:$AN$415,J$2,FALSE)</f>
        <v>0</v>
      </c>
      <c r="K329" s="87">
        <f>'5th Cycle Summary-Final'!G329-VLOOKUP(FinalComparison!$G329,'SB35 Determination Data'!$K$4:$AN$415,K$2,FALSE)</f>
        <v>0</v>
      </c>
      <c r="L329" s="87">
        <f>'5th Cycle Summary-Final'!H329-VLOOKUP(FinalComparison!$G329,'SB35 Determination Data'!$K$4:$AN$415,L$2,FALSE)</f>
        <v>0</v>
      </c>
      <c r="M329" s="87">
        <f>'5th Cycle Summary-Final'!I329-VLOOKUP(FinalComparison!$G329,'SB35 Determination Data'!$K$4:$AN$415,M$2,FALSE)</f>
        <v>0</v>
      </c>
      <c r="N329" s="87"/>
      <c r="O329" s="87"/>
      <c r="P329" s="87">
        <f>'5th Cycle Summary-Final'!J329-VLOOKUP(FinalComparison!$G329,'SB35 Determination Data'!$K$4:$AN$415,P$2,FALSE)</f>
        <v>0</v>
      </c>
      <c r="Q329" s="87">
        <f>'5th Cycle Summary-Final'!K329-VLOOKUP(FinalComparison!$G329,'SB35 Determination Data'!$K$4:$AN$415,Q$2,FALSE)</f>
        <v>-69</v>
      </c>
      <c r="R329" s="87">
        <f>'5th Cycle Summary-Final'!L329-VLOOKUP(FinalComparison!$G329,'SB35 Determination Data'!$K$4:$AN$415,R$2,FALSE)</f>
        <v>-69</v>
      </c>
      <c r="S329" s="87">
        <f>'5th Cycle Summary-Final'!M329-VLOOKUP(FinalComparison!$G329,'SB35 Determination Data'!$K$4:$AN$415,S$2,FALSE)</f>
        <v>0</v>
      </c>
      <c r="T329" s="87">
        <f>'5th Cycle Summary-Final'!N329-VLOOKUP(FinalComparison!$G329,'SB35 Determination Data'!$K$4:$AN$415,T$2,FALSE)</f>
        <v>69</v>
      </c>
      <c r="U329" s="80"/>
      <c r="V329" s="80"/>
      <c r="W329" s="87">
        <f>'5th Cycle Summary-Final'!O329-VLOOKUP(FinalComparison!$G329,'SB35 Determination Data'!$K$4:$AN$415,W$2,FALSE)</f>
        <v>-0.43949044585987262</v>
      </c>
      <c r="X329" s="80"/>
      <c r="Y329" s="87">
        <f>'5th Cycle Summary-Final'!P329-VLOOKUP(FinalComparison!$G329,'SB35 Determination Data'!$K$4:$AN$415,Y$2,FALSE)</f>
        <v>0</v>
      </c>
      <c r="Z329" s="87">
        <f>'5th Cycle Summary-Final'!Q329-VLOOKUP(FinalComparison!$G329,'SB35 Determination Data'!$K$4:$AN$415,Z$2,FALSE)</f>
        <v>0</v>
      </c>
      <c r="AA329" s="87">
        <f>'5th Cycle Summary-Final'!R329-VLOOKUP(FinalComparison!$G329,'SB35 Determination Data'!$K$4:$AN$415,AA$2,FALSE)</f>
        <v>0</v>
      </c>
      <c r="AB329" s="87">
        <f>'5th Cycle Summary-Final'!S329-VLOOKUP(FinalComparison!$G329,'SB35 Determination Data'!$K$4:$AN$415,AB$2,FALSE)</f>
        <v>0</v>
      </c>
      <c r="AC329" s="87">
        <f>'5th Cycle Summary-Final'!T329-VLOOKUP(FinalComparison!$G329,'SB35 Determination Data'!$K$4:$AN$415,AC$2,FALSE)</f>
        <v>0</v>
      </c>
      <c r="AD329" s="87">
        <f>'5th Cycle Summary-Final'!U329-VLOOKUP(FinalComparison!$G329,'SB35 Determination Data'!$K$4:$AN$415,AD$2,FALSE)</f>
        <v>0</v>
      </c>
      <c r="AE329" s="87">
        <f>'5th Cycle Summary-Final'!V329-VLOOKUP(FinalComparison!$G329,'SB35 Determination Data'!$K$4:$AN$415,AE$2,FALSE)</f>
        <v>0</v>
      </c>
      <c r="AF329" s="87">
        <f>'5th Cycle Summary-Final'!W329-VLOOKUP(FinalComparison!$G329,'SB35 Determination Data'!$K$4:$AN$415,AF$2,FALSE)</f>
        <v>0</v>
      </c>
    </row>
    <row r="330" spans="1:32" ht="12.75" customHeight="1" x14ac:dyDescent="0.15">
      <c r="A330" t="s">
        <v>488</v>
      </c>
      <c r="F330" t="s">
        <v>492</v>
      </c>
      <c r="G330" t="s">
        <v>519</v>
      </c>
      <c r="H330" s="87">
        <f>'5th Cycle Summary-Final'!D330-VLOOKUP(FinalComparison!$G330,'SB35 Determination Data'!$K$4:$AN$415,H$2,FALSE)</f>
        <v>1</v>
      </c>
      <c r="I330" s="87">
        <f>'5th Cycle Summary-Final'!E330-VLOOKUP(FinalComparison!$G330,'SB35 Determination Data'!$K$4:$AN$415,I$2,FALSE)</f>
        <v>0</v>
      </c>
      <c r="J330" s="87">
        <f>'5th Cycle Summary-Final'!F330-VLOOKUP(FinalComparison!$G330,'SB35 Determination Data'!$K$4:$AN$415,J$2,FALSE)</f>
        <v>0</v>
      </c>
      <c r="K330" s="87">
        <f>'5th Cycle Summary-Final'!G330-VLOOKUP(FinalComparison!$G330,'SB35 Determination Data'!$K$4:$AN$415,K$2,FALSE)</f>
        <v>0</v>
      </c>
      <c r="L330" s="87">
        <f>'5th Cycle Summary-Final'!H330-VLOOKUP(FinalComparison!$G330,'SB35 Determination Data'!$K$4:$AN$415,L$2,FALSE)</f>
        <v>1</v>
      </c>
      <c r="M330" s="87">
        <f>'5th Cycle Summary-Final'!I330-VLOOKUP(FinalComparison!$G330,'SB35 Determination Data'!$K$4:$AN$415,M$2,FALSE)</f>
        <v>0</v>
      </c>
      <c r="N330" s="87"/>
      <c r="O330" s="87"/>
      <c r="P330" s="87">
        <f>'5th Cycle Summary-Final'!J330-VLOOKUP(FinalComparison!$G330,'SB35 Determination Data'!$K$4:$AN$415,P$2,FALSE)</f>
        <v>1</v>
      </c>
      <c r="Q330" s="87">
        <f>'5th Cycle Summary-Final'!K330-VLOOKUP(FinalComparison!$G330,'SB35 Determination Data'!$K$4:$AN$415,Q$2,FALSE)</f>
        <v>0</v>
      </c>
      <c r="R330" s="87">
        <f>'5th Cycle Summary-Final'!L330-VLOOKUP(FinalComparison!$G330,'SB35 Determination Data'!$K$4:$AN$415,R$2,FALSE)</f>
        <v>0</v>
      </c>
      <c r="S330" s="87">
        <f>'5th Cycle Summary-Final'!M330-VLOOKUP(FinalComparison!$G330,'SB35 Determination Data'!$K$4:$AN$415,S$2,FALSE)</f>
        <v>0</v>
      </c>
      <c r="T330" s="87">
        <f>'5th Cycle Summary-Final'!N330-VLOOKUP(FinalComparison!$G330,'SB35 Determination Data'!$K$4:$AN$415,T$2,FALSE)</f>
        <v>1</v>
      </c>
      <c r="U330" s="80"/>
      <c r="V330" s="80"/>
      <c r="W330" s="87">
        <f>'5th Cycle Summary-Final'!O330-VLOOKUP(FinalComparison!$G330,'SB35 Determination Data'!$K$4:$AN$415,W$2,FALSE)</f>
        <v>0</v>
      </c>
      <c r="X330" s="80"/>
      <c r="Y330" s="87">
        <f>'5th Cycle Summary-Final'!P330-VLOOKUP(FinalComparison!$G330,'SB35 Determination Data'!$K$4:$AN$415,Y$2,FALSE)</f>
        <v>0</v>
      </c>
      <c r="Z330" s="87">
        <f>'5th Cycle Summary-Final'!Q330-VLOOKUP(FinalComparison!$G330,'SB35 Determination Data'!$K$4:$AN$415,Z$2,FALSE)</f>
        <v>-5</v>
      </c>
      <c r="AA330" s="87">
        <f>'5th Cycle Summary-Final'!R330-VLOOKUP(FinalComparison!$G330,'SB35 Determination Data'!$K$4:$AN$415,AA$2,FALSE)</f>
        <v>5</v>
      </c>
      <c r="AB330" s="87">
        <f>'5th Cycle Summary-Final'!S330-VLOOKUP(FinalComparison!$G330,'SB35 Determination Data'!$K$4:$AN$415,AB$2,FALSE)</f>
        <v>-5.2631578947368474E-2</v>
      </c>
      <c r="AC330" s="87">
        <f>'5th Cycle Summary-Final'!T330-VLOOKUP(FinalComparison!$G330,'SB35 Determination Data'!$K$4:$AN$415,AC$2,FALSE)</f>
        <v>-1</v>
      </c>
      <c r="AD330" s="87">
        <f>'5th Cycle Summary-Final'!U330-VLOOKUP(FinalComparison!$G330,'SB35 Determination Data'!$K$4:$AN$415,AD$2,FALSE)</f>
        <v>0</v>
      </c>
      <c r="AE330" s="87">
        <f>'5th Cycle Summary-Final'!V330-VLOOKUP(FinalComparison!$G330,'SB35 Determination Data'!$K$4:$AN$415,AE$2,FALSE)</f>
        <v>-1</v>
      </c>
      <c r="AF330" s="87">
        <f>'5th Cycle Summary-Final'!W330-VLOOKUP(FinalComparison!$G330,'SB35 Determination Data'!$K$4:$AN$415,AF$2,FALSE)</f>
        <v>8.2270670505962123E-5</v>
      </c>
    </row>
    <row r="331" spans="1:32" ht="12.75" customHeight="1" x14ac:dyDescent="0.15">
      <c r="A331" t="s">
        <v>488</v>
      </c>
      <c r="F331" t="s">
        <v>492</v>
      </c>
      <c r="G331" t="s">
        <v>488</v>
      </c>
      <c r="H331" s="87" t="e">
        <f>'5th Cycle Summary-Final'!D331-VLOOKUP(FinalComparison!$G331,'SB35 Determination Data'!$K$4:$AN$415,H$2,FALSE)</f>
        <v>#N/A</v>
      </c>
      <c r="I331" s="87" t="e">
        <f>'5th Cycle Summary-Final'!E331-VLOOKUP(FinalComparison!$G331,'SB35 Determination Data'!$K$4:$AN$415,I$2,FALSE)</f>
        <v>#N/A</v>
      </c>
      <c r="J331" s="87" t="e">
        <f>'5th Cycle Summary-Final'!F331-VLOOKUP(FinalComparison!$G331,'SB35 Determination Data'!$K$4:$AN$415,J$2,FALSE)</f>
        <v>#N/A</v>
      </c>
      <c r="K331" s="87" t="e">
        <f>'5th Cycle Summary-Final'!G331-VLOOKUP(FinalComparison!$G331,'SB35 Determination Data'!$K$4:$AN$415,K$2,FALSE)</f>
        <v>#N/A</v>
      </c>
      <c r="L331" s="87" t="e">
        <f>'5th Cycle Summary-Final'!H331-VLOOKUP(FinalComparison!$G331,'SB35 Determination Data'!$K$4:$AN$415,L$2,FALSE)</f>
        <v>#N/A</v>
      </c>
      <c r="M331" s="87" t="e">
        <f>'5th Cycle Summary-Final'!I331-VLOOKUP(FinalComparison!$G331,'SB35 Determination Data'!$K$4:$AN$415,M$2,FALSE)</f>
        <v>#N/A</v>
      </c>
      <c r="N331" s="87"/>
      <c r="O331" s="87"/>
      <c r="P331" s="87" t="e">
        <f>'5th Cycle Summary-Final'!J331-VLOOKUP(FinalComparison!$G331,'SB35 Determination Data'!$K$4:$AN$415,P$2,FALSE)</f>
        <v>#N/A</v>
      </c>
      <c r="Q331" s="87" t="e">
        <f>'5th Cycle Summary-Final'!K331-VLOOKUP(FinalComparison!$G331,'SB35 Determination Data'!$K$4:$AN$415,Q$2,FALSE)</f>
        <v>#N/A</v>
      </c>
      <c r="R331" s="87" t="e">
        <f>'5th Cycle Summary-Final'!L331-VLOOKUP(FinalComparison!$G331,'SB35 Determination Data'!$K$4:$AN$415,R$2,FALSE)</f>
        <v>#N/A</v>
      </c>
      <c r="S331" s="87" t="e">
        <f>'5th Cycle Summary-Final'!M331-VLOOKUP(FinalComparison!$G331,'SB35 Determination Data'!$K$4:$AN$415,S$2,FALSE)</f>
        <v>#N/A</v>
      </c>
      <c r="T331" s="87" t="e">
        <f>'5th Cycle Summary-Final'!N331-VLOOKUP(FinalComparison!$G331,'SB35 Determination Data'!$K$4:$AN$415,T$2,FALSE)</f>
        <v>#N/A</v>
      </c>
      <c r="U331" s="80"/>
      <c r="V331" s="80"/>
      <c r="W331" s="87" t="e">
        <f>'5th Cycle Summary-Final'!O331-VLOOKUP(FinalComparison!$G331,'SB35 Determination Data'!$K$4:$AN$415,W$2,FALSE)</f>
        <v>#N/A</v>
      </c>
      <c r="X331" s="80"/>
      <c r="Y331" s="87" t="e">
        <f>'5th Cycle Summary-Final'!P331-VLOOKUP(FinalComparison!$G331,'SB35 Determination Data'!$K$4:$AN$415,Y$2,FALSE)</f>
        <v>#N/A</v>
      </c>
      <c r="Z331" s="87" t="e">
        <f>'5th Cycle Summary-Final'!Q331-VLOOKUP(FinalComparison!$G331,'SB35 Determination Data'!$K$4:$AN$415,Z$2,FALSE)</f>
        <v>#N/A</v>
      </c>
      <c r="AA331" s="87" t="e">
        <f>'5th Cycle Summary-Final'!R331-VLOOKUP(FinalComparison!$G331,'SB35 Determination Data'!$K$4:$AN$415,AA$2,FALSE)</f>
        <v>#N/A</v>
      </c>
      <c r="AB331" s="87" t="e">
        <f>'5th Cycle Summary-Final'!S331-VLOOKUP(FinalComparison!$G331,'SB35 Determination Data'!$K$4:$AN$415,AB$2,FALSE)</f>
        <v>#N/A</v>
      </c>
      <c r="AC331" s="87" t="e">
        <f>'5th Cycle Summary-Final'!T331-VLOOKUP(FinalComparison!$G331,'SB35 Determination Data'!$K$4:$AN$415,AC$2,FALSE)</f>
        <v>#N/A</v>
      </c>
      <c r="AD331" s="87" t="e">
        <f>'5th Cycle Summary-Final'!U331-VLOOKUP(FinalComparison!$G331,'SB35 Determination Data'!$K$4:$AN$415,AD$2,FALSE)</f>
        <v>#N/A</v>
      </c>
      <c r="AE331" s="87" t="e">
        <f>'5th Cycle Summary-Final'!V331-VLOOKUP(FinalComparison!$G331,'SB35 Determination Data'!$K$4:$AN$415,AE$2,FALSE)</f>
        <v>#N/A</v>
      </c>
      <c r="AF331" s="87" t="e">
        <f>'5th Cycle Summary-Final'!W331-VLOOKUP(FinalComparison!$G331,'SB35 Determination Data'!$K$4:$AN$415,AF$2,FALSE)</f>
        <v>#N/A</v>
      </c>
    </row>
    <row r="332" spans="1:32" ht="12.75" customHeight="1" x14ac:dyDescent="0.15">
      <c r="A332" t="s">
        <v>488</v>
      </c>
      <c r="F332" t="s">
        <v>492</v>
      </c>
      <c r="G332" t="s">
        <v>520</v>
      </c>
      <c r="H332" s="87" t="e">
        <f>'5th Cycle Summary-Final'!D332-VLOOKUP(FinalComparison!$G332,'SB35 Determination Data'!$K$4:$AN$415,H$2,FALSE)</f>
        <v>#N/A</v>
      </c>
      <c r="I332" s="87" t="e">
        <f>'5th Cycle Summary-Final'!E332-VLOOKUP(FinalComparison!$G332,'SB35 Determination Data'!$K$4:$AN$415,I$2,FALSE)</f>
        <v>#N/A</v>
      </c>
      <c r="J332" s="87" t="e">
        <f>'5th Cycle Summary-Final'!F332-VLOOKUP(FinalComparison!$G332,'SB35 Determination Data'!$K$4:$AN$415,J$2,FALSE)</f>
        <v>#N/A</v>
      </c>
      <c r="K332" s="87" t="e">
        <f>'5th Cycle Summary-Final'!G332-VLOOKUP(FinalComparison!$G332,'SB35 Determination Data'!$K$4:$AN$415,K$2,FALSE)</f>
        <v>#N/A</v>
      </c>
      <c r="L332" s="87" t="e">
        <f>'5th Cycle Summary-Final'!H332-VLOOKUP(FinalComparison!$G332,'SB35 Determination Data'!$K$4:$AN$415,L$2,FALSE)</f>
        <v>#N/A</v>
      </c>
      <c r="M332" s="87" t="e">
        <f>'5th Cycle Summary-Final'!I332-VLOOKUP(FinalComparison!$G332,'SB35 Determination Data'!$K$4:$AN$415,M$2,FALSE)</f>
        <v>#N/A</v>
      </c>
      <c r="N332" s="87"/>
      <c r="O332" s="87"/>
      <c r="P332" s="87" t="e">
        <f>'5th Cycle Summary-Final'!J332-VLOOKUP(FinalComparison!$G332,'SB35 Determination Data'!$K$4:$AN$415,P$2,FALSE)</f>
        <v>#N/A</v>
      </c>
      <c r="Q332" s="87" t="e">
        <f>'5th Cycle Summary-Final'!K332-VLOOKUP(FinalComparison!$G332,'SB35 Determination Data'!$K$4:$AN$415,Q$2,FALSE)</f>
        <v>#N/A</v>
      </c>
      <c r="R332" s="87" t="e">
        <f>'5th Cycle Summary-Final'!L332-VLOOKUP(FinalComparison!$G332,'SB35 Determination Data'!$K$4:$AN$415,R$2,FALSE)</f>
        <v>#N/A</v>
      </c>
      <c r="S332" s="87" t="e">
        <f>'5th Cycle Summary-Final'!M332-VLOOKUP(FinalComparison!$G332,'SB35 Determination Data'!$K$4:$AN$415,S$2,FALSE)</f>
        <v>#N/A</v>
      </c>
      <c r="T332" s="87" t="e">
        <f>'5th Cycle Summary-Final'!N332-VLOOKUP(FinalComparison!$G332,'SB35 Determination Data'!$K$4:$AN$415,T$2,FALSE)</f>
        <v>#N/A</v>
      </c>
      <c r="U332" s="80"/>
      <c r="V332" s="80"/>
      <c r="W332" s="87" t="e">
        <f>'5th Cycle Summary-Final'!O332-VLOOKUP(FinalComparison!$G332,'SB35 Determination Data'!$K$4:$AN$415,W$2,FALSE)</f>
        <v>#N/A</v>
      </c>
      <c r="X332" s="80"/>
      <c r="Y332" s="87" t="e">
        <f>'5th Cycle Summary-Final'!P332-VLOOKUP(FinalComparison!$G332,'SB35 Determination Data'!$K$4:$AN$415,Y$2,FALSE)</f>
        <v>#N/A</v>
      </c>
      <c r="Z332" s="87" t="e">
        <f>'5th Cycle Summary-Final'!Q332-VLOOKUP(FinalComparison!$G332,'SB35 Determination Data'!$K$4:$AN$415,Z$2,FALSE)</f>
        <v>#N/A</v>
      </c>
      <c r="AA332" s="87" t="e">
        <f>'5th Cycle Summary-Final'!R332-VLOOKUP(FinalComparison!$G332,'SB35 Determination Data'!$K$4:$AN$415,AA$2,FALSE)</f>
        <v>#N/A</v>
      </c>
      <c r="AB332" s="87" t="e">
        <f>'5th Cycle Summary-Final'!S332-VLOOKUP(FinalComparison!$G332,'SB35 Determination Data'!$K$4:$AN$415,AB$2,FALSE)</f>
        <v>#N/A</v>
      </c>
      <c r="AC332" s="87" t="e">
        <f>'5th Cycle Summary-Final'!T332-VLOOKUP(FinalComparison!$G332,'SB35 Determination Data'!$K$4:$AN$415,AC$2,FALSE)</f>
        <v>#N/A</v>
      </c>
      <c r="AD332" s="87" t="e">
        <f>'5th Cycle Summary-Final'!U332-VLOOKUP(FinalComparison!$G332,'SB35 Determination Data'!$K$4:$AN$415,AD$2,FALSE)</f>
        <v>#N/A</v>
      </c>
      <c r="AE332" s="87" t="e">
        <f>'5th Cycle Summary-Final'!V332-VLOOKUP(FinalComparison!$G332,'SB35 Determination Data'!$K$4:$AN$415,AE$2,FALSE)</f>
        <v>#N/A</v>
      </c>
      <c r="AF332" s="87" t="e">
        <f>'5th Cycle Summary-Final'!W332-VLOOKUP(FinalComparison!$G332,'SB35 Determination Data'!$K$4:$AN$415,AF$2,FALSE)</f>
        <v>#N/A</v>
      </c>
    </row>
    <row r="333" spans="1:32" ht="12.75" customHeight="1" x14ac:dyDescent="0.15">
      <c r="A333" t="s">
        <v>488</v>
      </c>
      <c r="F333" t="s">
        <v>492</v>
      </c>
      <c r="G333" t="s">
        <v>522</v>
      </c>
      <c r="H333" s="87" t="e">
        <f>'5th Cycle Summary-Final'!D333-VLOOKUP(FinalComparison!$G333,'SB35 Determination Data'!$K$4:$AN$415,H$2,FALSE)</f>
        <v>#N/A</v>
      </c>
      <c r="I333" s="87" t="e">
        <f>'5th Cycle Summary-Final'!E333-VLOOKUP(FinalComparison!$G333,'SB35 Determination Data'!$K$4:$AN$415,I$2,FALSE)</f>
        <v>#N/A</v>
      </c>
      <c r="J333" s="87" t="e">
        <f>'5th Cycle Summary-Final'!F333-VLOOKUP(FinalComparison!$G333,'SB35 Determination Data'!$K$4:$AN$415,J$2,FALSE)</f>
        <v>#N/A</v>
      </c>
      <c r="K333" s="87" t="e">
        <f>'5th Cycle Summary-Final'!G333-VLOOKUP(FinalComparison!$G333,'SB35 Determination Data'!$K$4:$AN$415,K$2,FALSE)</f>
        <v>#N/A</v>
      </c>
      <c r="L333" s="87" t="e">
        <f>'5th Cycle Summary-Final'!H333-VLOOKUP(FinalComparison!$G333,'SB35 Determination Data'!$K$4:$AN$415,L$2,FALSE)</f>
        <v>#N/A</v>
      </c>
      <c r="M333" s="87" t="e">
        <f>'5th Cycle Summary-Final'!I333-VLOOKUP(FinalComparison!$G333,'SB35 Determination Data'!$K$4:$AN$415,M$2,FALSE)</f>
        <v>#N/A</v>
      </c>
      <c r="N333" s="87"/>
      <c r="O333" s="87"/>
      <c r="P333" s="87" t="e">
        <f>'5th Cycle Summary-Final'!J333-VLOOKUP(FinalComparison!$G333,'SB35 Determination Data'!$K$4:$AN$415,P$2,FALSE)</f>
        <v>#N/A</v>
      </c>
      <c r="Q333" s="87" t="e">
        <f>'5th Cycle Summary-Final'!K333-VLOOKUP(FinalComparison!$G333,'SB35 Determination Data'!$K$4:$AN$415,Q$2,FALSE)</f>
        <v>#N/A</v>
      </c>
      <c r="R333" s="87" t="e">
        <f>'5th Cycle Summary-Final'!L333-VLOOKUP(FinalComparison!$G333,'SB35 Determination Data'!$K$4:$AN$415,R$2,FALSE)</f>
        <v>#N/A</v>
      </c>
      <c r="S333" s="87" t="e">
        <f>'5th Cycle Summary-Final'!M333-VLOOKUP(FinalComparison!$G333,'SB35 Determination Data'!$K$4:$AN$415,S$2,FALSE)</f>
        <v>#N/A</v>
      </c>
      <c r="T333" s="87" t="e">
        <f>'5th Cycle Summary-Final'!N333-VLOOKUP(FinalComparison!$G333,'SB35 Determination Data'!$K$4:$AN$415,T$2,FALSE)</f>
        <v>#N/A</v>
      </c>
      <c r="U333" s="80"/>
      <c r="V333" s="80"/>
      <c r="W333" s="87" t="e">
        <f>'5th Cycle Summary-Final'!O333-VLOOKUP(FinalComparison!$G333,'SB35 Determination Data'!$K$4:$AN$415,W$2,FALSE)</f>
        <v>#N/A</v>
      </c>
      <c r="X333" s="80"/>
      <c r="Y333" s="87" t="e">
        <f>'5th Cycle Summary-Final'!P333-VLOOKUP(FinalComparison!$G333,'SB35 Determination Data'!$K$4:$AN$415,Y$2,FALSE)</f>
        <v>#N/A</v>
      </c>
      <c r="Z333" s="87" t="e">
        <f>'5th Cycle Summary-Final'!Q333-VLOOKUP(FinalComparison!$G333,'SB35 Determination Data'!$K$4:$AN$415,Z$2,FALSE)</f>
        <v>#N/A</v>
      </c>
      <c r="AA333" s="87" t="e">
        <f>'5th Cycle Summary-Final'!R333-VLOOKUP(FinalComparison!$G333,'SB35 Determination Data'!$K$4:$AN$415,AA$2,FALSE)</f>
        <v>#N/A</v>
      </c>
      <c r="AB333" s="87" t="e">
        <f>'5th Cycle Summary-Final'!S333-VLOOKUP(FinalComparison!$G333,'SB35 Determination Data'!$K$4:$AN$415,AB$2,FALSE)</f>
        <v>#N/A</v>
      </c>
      <c r="AC333" s="87" t="e">
        <f>'5th Cycle Summary-Final'!T333-VLOOKUP(FinalComparison!$G333,'SB35 Determination Data'!$K$4:$AN$415,AC$2,FALSE)</f>
        <v>#N/A</v>
      </c>
      <c r="AD333" s="87" t="e">
        <f>'5th Cycle Summary-Final'!U333-VLOOKUP(FinalComparison!$G333,'SB35 Determination Data'!$K$4:$AN$415,AD$2,FALSE)</f>
        <v>#N/A</v>
      </c>
      <c r="AE333" s="87" t="e">
        <f>'5th Cycle Summary-Final'!V333-VLOOKUP(FinalComparison!$G333,'SB35 Determination Data'!$K$4:$AN$415,AE$2,FALSE)</f>
        <v>#N/A</v>
      </c>
      <c r="AF333" s="87" t="e">
        <f>'5th Cycle Summary-Final'!W333-VLOOKUP(FinalComparison!$G333,'SB35 Determination Data'!$K$4:$AN$415,AF$2,FALSE)</f>
        <v>#N/A</v>
      </c>
    </row>
    <row r="334" spans="1:32" ht="12.75" customHeight="1" x14ac:dyDescent="0.15">
      <c r="A334" t="s">
        <v>505</v>
      </c>
      <c r="F334" t="s">
        <v>67</v>
      </c>
      <c r="G334" t="s">
        <v>506</v>
      </c>
      <c r="H334" s="87">
        <f>'5th Cycle Summary-Final'!D334-VLOOKUP(FinalComparison!$G334,'SB35 Determination Data'!$K$4:$AN$415,H$2,FALSE)</f>
        <v>0</v>
      </c>
      <c r="I334" s="87">
        <f>'5th Cycle Summary-Final'!E334-VLOOKUP(FinalComparison!$G334,'SB35 Determination Data'!$K$4:$AN$415,I$2,FALSE)</f>
        <v>-2</v>
      </c>
      <c r="J334" s="87">
        <f>'5th Cycle Summary-Final'!F334-VLOOKUP(FinalComparison!$G334,'SB35 Determination Data'!$K$4:$AN$415,J$2,FALSE)</f>
        <v>-2</v>
      </c>
      <c r="K334" s="87">
        <f>'5th Cycle Summary-Final'!G334-VLOOKUP(FinalComparison!$G334,'SB35 Determination Data'!$K$4:$AN$415,K$2,FALSE)</f>
        <v>0</v>
      </c>
      <c r="L334" s="87">
        <f>'5th Cycle Summary-Final'!H334-VLOOKUP(FinalComparison!$G334,'SB35 Determination Data'!$K$4:$AN$415,L$2,FALSE)</f>
        <v>2</v>
      </c>
      <c r="M334" s="87">
        <f>'5th Cycle Summary-Final'!I334-VLOOKUP(FinalComparison!$G334,'SB35 Determination Data'!$K$4:$AN$415,M$2,FALSE)</f>
        <v>-7.9051383399209446E-3</v>
      </c>
      <c r="N334" s="87"/>
      <c r="O334" s="87"/>
      <c r="P334" s="87">
        <f>'5th Cycle Summary-Final'!J334-VLOOKUP(FinalComparison!$G334,'SB35 Determination Data'!$K$4:$AN$415,P$2,FALSE)</f>
        <v>0</v>
      </c>
      <c r="Q334" s="87">
        <f>'5th Cycle Summary-Final'!K334-VLOOKUP(FinalComparison!$G334,'SB35 Determination Data'!$K$4:$AN$415,Q$2,FALSE)</f>
        <v>-2</v>
      </c>
      <c r="R334" s="87">
        <f>'5th Cycle Summary-Final'!L334-VLOOKUP(FinalComparison!$G334,'SB35 Determination Data'!$K$4:$AN$415,R$2,FALSE)</f>
        <v>-2</v>
      </c>
      <c r="S334" s="87">
        <f>'5th Cycle Summary-Final'!M334-VLOOKUP(FinalComparison!$G334,'SB35 Determination Data'!$K$4:$AN$415,S$2,FALSE)</f>
        <v>0</v>
      </c>
      <c r="T334" s="87">
        <f>'5th Cycle Summary-Final'!N334-VLOOKUP(FinalComparison!$G334,'SB35 Determination Data'!$K$4:$AN$415,T$2,FALSE)</f>
        <v>2</v>
      </c>
      <c r="U334" s="80"/>
      <c r="V334" s="80"/>
      <c r="W334" s="87">
        <f>'5th Cycle Summary-Final'!O334-VLOOKUP(FinalComparison!$G334,'SB35 Determination Data'!$K$4:$AN$415,W$2,FALSE)</f>
        <v>-1.4492753623188406E-2</v>
      </c>
      <c r="X334" s="80"/>
      <c r="Y334" s="87">
        <f>'5th Cycle Summary-Final'!P334-VLOOKUP(FinalComparison!$G334,'SB35 Determination Data'!$K$4:$AN$415,Y$2,FALSE)</f>
        <v>0</v>
      </c>
      <c r="Z334" s="87">
        <f>'5th Cycle Summary-Final'!Q334-VLOOKUP(FinalComparison!$G334,'SB35 Determination Data'!$K$4:$AN$415,Z$2,FALSE)</f>
        <v>-10</v>
      </c>
      <c r="AA334" s="87">
        <f>'5th Cycle Summary-Final'!R334-VLOOKUP(FinalComparison!$G334,'SB35 Determination Data'!$K$4:$AN$415,AA$2,FALSE)</f>
        <v>10</v>
      </c>
      <c r="AB334" s="87">
        <f>'5th Cycle Summary-Final'!S334-VLOOKUP(FinalComparison!$G334,'SB35 Determination Data'!$K$4:$AN$415,AB$2,FALSE)</f>
        <v>-6.6225165562913912E-2</v>
      </c>
      <c r="AC334" s="87">
        <f>'5th Cycle Summary-Final'!T334-VLOOKUP(FinalComparison!$G334,'SB35 Determination Data'!$K$4:$AN$415,AC$2,FALSE)</f>
        <v>0</v>
      </c>
      <c r="AD334" s="87">
        <f>'5th Cycle Summary-Final'!U334-VLOOKUP(FinalComparison!$G334,'SB35 Determination Data'!$K$4:$AN$415,AD$2,FALSE)</f>
        <v>-85</v>
      </c>
      <c r="AE334" s="87">
        <f>'5th Cycle Summary-Final'!V334-VLOOKUP(FinalComparison!$G334,'SB35 Determination Data'!$K$4:$AN$415,AE$2,FALSE)</f>
        <v>85</v>
      </c>
      <c r="AF334" s="87">
        <f>'5th Cycle Summary-Final'!W334-VLOOKUP(FinalComparison!$G334,'SB35 Determination Data'!$K$4:$AN$415,AF$2,FALSE)</f>
        <v>-0.21739130434782605</v>
      </c>
    </row>
    <row r="335" spans="1:32" ht="12.75" customHeight="1" x14ac:dyDescent="0.15">
      <c r="A335" t="s">
        <v>505</v>
      </c>
      <c r="F335" t="s">
        <v>67</v>
      </c>
      <c r="G335" t="s">
        <v>523</v>
      </c>
      <c r="H335" s="87">
        <f>'5th Cycle Summary-Final'!D335-VLOOKUP(FinalComparison!$G335,'SB35 Determination Data'!$K$4:$AN$415,H$2,FALSE)</f>
        <v>0</v>
      </c>
      <c r="I335" s="87">
        <f>'5th Cycle Summary-Final'!E335-VLOOKUP(FinalComparison!$G335,'SB35 Determination Data'!$K$4:$AN$415,I$2,FALSE)</f>
        <v>-19</v>
      </c>
      <c r="J335" s="87">
        <f>'5th Cycle Summary-Final'!F335-VLOOKUP(FinalComparison!$G335,'SB35 Determination Data'!$K$4:$AN$415,J$2,FALSE)</f>
        <v>-18</v>
      </c>
      <c r="K335" s="87">
        <f>'5th Cycle Summary-Final'!G335-VLOOKUP(FinalComparison!$G335,'SB35 Determination Data'!$K$4:$AN$415,K$2,FALSE)</f>
        <v>-1</v>
      </c>
      <c r="L335" s="87">
        <f>'5th Cycle Summary-Final'!H335-VLOOKUP(FinalComparison!$G335,'SB35 Determination Data'!$K$4:$AN$415,L$2,FALSE)</f>
        <v>19</v>
      </c>
      <c r="M335" s="87">
        <f>'5th Cycle Summary-Final'!I335-VLOOKUP(FinalComparison!$G335,'SB35 Determination Data'!$K$4:$AN$415,M$2,FALSE)</f>
        <v>-5.3370786516853931E-2</v>
      </c>
      <c r="N335" s="87"/>
      <c r="O335" s="87"/>
      <c r="P335" s="87">
        <f>'5th Cycle Summary-Final'!J335-VLOOKUP(FinalComparison!$G335,'SB35 Determination Data'!$K$4:$AN$415,P$2,FALSE)</f>
        <v>0</v>
      </c>
      <c r="Q335" s="87">
        <f>'5th Cycle Summary-Final'!K335-VLOOKUP(FinalComparison!$G335,'SB35 Determination Data'!$K$4:$AN$415,Q$2,FALSE)</f>
        <v>0</v>
      </c>
      <c r="R335" s="87">
        <f>'5th Cycle Summary-Final'!L335-VLOOKUP(FinalComparison!$G335,'SB35 Determination Data'!$K$4:$AN$415,R$2,FALSE)</f>
        <v>0</v>
      </c>
      <c r="S335" s="87">
        <f>'5th Cycle Summary-Final'!M335-VLOOKUP(FinalComparison!$G335,'SB35 Determination Data'!$K$4:$AN$415,S$2,FALSE)</f>
        <v>0</v>
      </c>
      <c r="T335" s="87">
        <f>'5th Cycle Summary-Final'!N335-VLOOKUP(FinalComparison!$G335,'SB35 Determination Data'!$K$4:$AN$415,T$2,FALSE)</f>
        <v>0</v>
      </c>
      <c r="U335" s="80"/>
      <c r="V335" s="80"/>
      <c r="W335" s="87">
        <f>'5th Cycle Summary-Final'!O335-VLOOKUP(FinalComparison!$G335,'SB35 Determination Data'!$K$4:$AN$415,W$2,FALSE)</f>
        <v>0</v>
      </c>
      <c r="X335" s="80"/>
      <c r="Y335" s="87">
        <f>'5th Cycle Summary-Final'!P335-VLOOKUP(FinalComparison!$G335,'SB35 Determination Data'!$K$4:$AN$415,Y$2,FALSE)</f>
        <v>0</v>
      </c>
      <c r="Z335" s="87">
        <f>'5th Cycle Summary-Final'!Q335-VLOOKUP(FinalComparison!$G335,'SB35 Determination Data'!$K$4:$AN$415,Z$2,FALSE)</f>
        <v>-21</v>
      </c>
      <c r="AA335" s="87">
        <f>'5th Cycle Summary-Final'!R335-VLOOKUP(FinalComparison!$G335,'SB35 Determination Data'!$K$4:$AN$415,AA$2,FALSE)</f>
        <v>21</v>
      </c>
      <c r="AB335" s="87">
        <f>'5th Cycle Summary-Final'!S335-VLOOKUP(FinalComparison!$G335,'SB35 Determination Data'!$K$4:$AN$415,AB$2,FALSE)</f>
        <v>-9.0909090909090912E-2</v>
      </c>
      <c r="AC335" s="87">
        <f>'5th Cycle Summary-Final'!T335-VLOOKUP(FinalComparison!$G335,'SB35 Determination Data'!$K$4:$AN$415,AC$2,FALSE)</f>
        <v>0</v>
      </c>
      <c r="AD335" s="87">
        <f>'5th Cycle Summary-Final'!U335-VLOOKUP(FinalComparison!$G335,'SB35 Determination Data'!$K$4:$AN$415,AD$2,FALSE)</f>
        <v>-3</v>
      </c>
      <c r="AE335" s="87">
        <f>'5th Cycle Summary-Final'!V335-VLOOKUP(FinalComparison!$G335,'SB35 Determination Data'!$K$4:$AN$415,AE$2,FALSE)</f>
        <v>3</v>
      </c>
      <c r="AF335" s="87">
        <f>'5th Cycle Summary-Final'!W335-VLOOKUP(FinalComparison!$G335,'SB35 Determination Data'!$K$4:$AN$415,AF$2,FALSE)</f>
        <v>-1.1111111111111072E-2</v>
      </c>
    </row>
    <row r="336" spans="1:32" ht="12.75" customHeight="1" x14ac:dyDescent="0.15">
      <c r="A336" t="s">
        <v>505</v>
      </c>
      <c r="F336" t="s">
        <v>67</v>
      </c>
      <c r="G336" t="s">
        <v>524</v>
      </c>
      <c r="H336" s="87">
        <f>'5th Cycle Summary-Final'!D336-VLOOKUP(FinalComparison!$G336,'SB35 Determination Data'!$K$4:$AN$415,H$2,FALSE)</f>
        <v>-118</v>
      </c>
      <c r="I336" s="87">
        <f>'5th Cycle Summary-Final'!E336-VLOOKUP(FinalComparison!$G336,'SB35 Determination Data'!$K$4:$AN$415,I$2,FALSE)</f>
        <v>-37</v>
      </c>
      <c r="J336" s="87">
        <f>'5th Cycle Summary-Final'!F336-VLOOKUP(FinalComparison!$G336,'SB35 Determination Data'!$K$4:$AN$415,J$2,FALSE)</f>
        <v>-37</v>
      </c>
      <c r="K336" s="87">
        <f>'5th Cycle Summary-Final'!G336-VLOOKUP(FinalComparison!$G336,'SB35 Determination Data'!$K$4:$AN$415,K$2,FALSE)</f>
        <v>0</v>
      </c>
      <c r="L336" s="87">
        <f>'5th Cycle Summary-Final'!H336-VLOOKUP(FinalComparison!$G336,'SB35 Determination Data'!$K$4:$AN$415,L$2,FALSE)</f>
        <v>-81</v>
      </c>
      <c r="M336" s="87">
        <f>'5th Cycle Summary-Final'!I336-VLOOKUP(FinalComparison!$G336,'SB35 Determination Data'!$K$4:$AN$415,M$2,FALSE)</f>
        <v>-4.6610169491525438E-2</v>
      </c>
      <c r="N336" s="87"/>
      <c r="O336" s="87"/>
      <c r="P336" s="87">
        <f>'5th Cycle Summary-Final'!J336-VLOOKUP(FinalComparison!$G336,'SB35 Determination Data'!$K$4:$AN$415,P$2,FALSE)</f>
        <v>0</v>
      </c>
      <c r="Q336" s="87">
        <f>'5th Cycle Summary-Final'!K336-VLOOKUP(FinalComparison!$G336,'SB35 Determination Data'!$K$4:$AN$415,Q$2,FALSE)</f>
        <v>-38</v>
      </c>
      <c r="R336" s="87">
        <f>'5th Cycle Summary-Final'!L336-VLOOKUP(FinalComparison!$G336,'SB35 Determination Data'!$K$4:$AN$415,R$2,FALSE)</f>
        <v>-38</v>
      </c>
      <c r="S336" s="87">
        <f>'5th Cycle Summary-Final'!M336-VLOOKUP(FinalComparison!$G336,'SB35 Determination Data'!$K$4:$AN$415,S$2,FALSE)</f>
        <v>0</v>
      </c>
      <c r="T336" s="87">
        <f>'5th Cycle Summary-Final'!N336-VLOOKUP(FinalComparison!$G336,'SB35 Determination Data'!$K$4:$AN$415,T$2,FALSE)</f>
        <v>0</v>
      </c>
      <c r="U336" s="80"/>
      <c r="V336" s="80"/>
      <c r="W336" s="87">
        <f>'5th Cycle Summary-Final'!O336-VLOOKUP(FinalComparison!$G336,'SB35 Determination Data'!$K$4:$AN$415,W$2,FALSE)</f>
        <v>-0.23750000000000027</v>
      </c>
      <c r="X336" s="80"/>
      <c r="Y336" s="87">
        <f>'5th Cycle Summary-Final'!P336-VLOOKUP(FinalComparison!$G336,'SB35 Determination Data'!$K$4:$AN$415,Y$2,FALSE)</f>
        <v>0</v>
      </c>
      <c r="Z336" s="87">
        <f>'5th Cycle Summary-Final'!Q336-VLOOKUP(FinalComparison!$G336,'SB35 Determination Data'!$K$4:$AN$415,Z$2,FALSE)</f>
        <v>0</v>
      </c>
      <c r="AA336" s="87">
        <f>'5th Cycle Summary-Final'!R336-VLOOKUP(FinalComparison!$G336,'SB35 Determination Data'!$K$4:$AN$415,AA$2,FALSE)</f>
        <v>0</v>
      </c>
      <c r="AB336" s="87">
        <f>'5th Cycle Summary-Final'!S336-VLOOKUP(FinalComparison!$G336,'SB35 Determination Data'!$K$4:$AN$415,AB$2,FALSE)</f>
        <v>0</v>
      </c>
      <c r="AC336" s="87">
        <f>'5th Cycle Summary-Final'!T336-VLOOKUP(FinalComparison!$G336,'SB35 Determination Data'!$K$4:$AN$415,AC$2,FALSE)</f>
        <v>0</v>
      </c>
      <c r="AD336" s="87">
        <f>'5th Cycle Summary-Final'!U336-VLOOKUP(FinalComparison!$G336,'SB35 Determination Data'!$K$4:$AN$415,AD$2,FALSE)</f>
        <v>-1</v>
      </c>
      <c r="AE336" s="87">
        <f>'5th Cycle Summary-Final'!V336-VLOOKUP(FinalComparison!$G336,'SB35 Determination Data'!$K$4:$AN$415,AE$2,FALSE)</f>
        <v>0</v>
      </c>
      <c r="AF336" s="87">
        <f>'5th Cycle Summary-Final'!W336-VLOOKUP(FinalComparison!$G336,'SB35 Determination Data'!$K$4:$AN$415,AF$2,FALSE)</f>
        <v>-2.1052631578943881E-3</v>
      </c>
    </row>
    <row r="337" spans="1:32" ht="12.75" customHeight="1" x14ac:dyDescent="0.15">
      <c r="A337" t="s">
        <v>505</v>
      </c>
      <c r="F337" t="s">
        <v>67</v>
      </c>
      <c r="G337" t="s">
        <v>525</v>
      </c>
      <c r="H337" s="87">
        <f>'5th Cycle Summary-Final'!D337-VLOOKUP(FinalComparison!$G337,'SB35 Determination Data'!$K$4:$AN$415,H$2,FALSE)</f>
        <v>0</v>
      </c>
      <c r="I337" s="87">
        <f>'5th Cycle Summary-Final'!E337-VLOOKUP(FinalComparison!$G337,'SB35 Determination Data'!$K$4:$AN$415,I$2,FALSE)</f>
        <v>0</v>
      </c>
      <c r="J337" s="87">
        <f>'5th Cycle Summary-Final'!F337-VLOOKUP(FinalComparison!$G337,'SB35 Determination Data'!$K$4:$AN$415,J$2,FALSE)</f>
        <v>0</v>
      </c>
      <c r="K337" s="87">
        <f>'5th Cycle Summary-Final'!G337-VLOOKUP(FinalComparison!$G337,'SB35 Determination Data'!$K$4:$AN$415,K$2,FALSE)</f>
        <v>0</v>
      </c>
      <c r="L337" s="87">
        <f>'5th Cycle Summary-Final'!H337-VLOOKUP(FinalComparison!$G337,'SB35 Determination Data'!$K$4:$AN$415,L$2,FALSE)</f>
        <v>0</v>
      </c>
      <c r="M337" s="87">
        <f>'5th Cycle Summary-Final'!I337-VLOOKUP(FinalComparison!$G337,'SB35 Determination Data'!$K$4:$AN$415,M$2,FALSE)</f>
        <v>0</v>
      </c>
      <c r="N337" s="87"/>
      <c r="O337" s="87"/>
      <c r="P337" s="87">
        <f>'5th Cycle Summary-Final'!J337-VLOOKUP(FinalComparison!$G337,'SB35 Determination Data'!$K$4:$AN$415,P$2,FALSE)</f>
        <v>0</v>
      </c>
      <c r="Q337" s="87">
        <f>'5th Cycle Summary-Final'!K337-VLOOKUP(FinalComparison!$G337,'SB35 Determination Data'!$K$4:$AN$415,Q$2,FALSE)</f>
        <v>-10</v>
      </c>
      <c r="R337" s="87">
        <f>'5th Cycle Summary-Final'!L337-VLOOKUP(FinalComparison!$G337,'SB35 Determination Data'!$K$4:$AN$415,R$2,FALSE)</f>
        <v>-2</v>
      </c>
      <c r="S337" s="87">
        <f>'5th Cycle Summary-Final'!M337-VLOOKUP(FinalComparison!$G337,'SB35 Determination Data'!$K$4:$AN$415,S$2,FALSE)</f>
        <v>-8</v>
      </c>
      <c r="T337" s="87">
        <f>'5th Cycle Summary-Final'!N337-VLOOKUP(FinalComparison!$G337,'SB35 Determination Data'!$K$4:$AN$415,T$2,FALSE)</f>
        <v>10</v>
      </c>
      <c r="U337" s="80"/>
      <c r="V337" s="80"/>
      <c r="W337" s="87">
        <f>'5th Cycle Summary-Final'!O337-VLOOKUP(FinalComparison!$G337,'SB35 Determination Data'!$K$4:$AN$415,W$2,FALSE)</f>
        <v>-0.10101010101010099</v>
      </c>
      <c r="X337" s="80"/>
      <c r="Y337" s="87">
        <f>'5th Cycle Summary-Final'!P337-VLOOKUP(FinalComparison!$G337,'SB35 Determination Data'!$K$4:$AN$415,Y$2,FALSE)</f>
        <v>0</v>
      </c>
      <c r="Z337" s="87">
        <f>'5th Cycle Summary-Final'!Q337-VLOOKUP(FinalComparison!$G337,'SB35 Determination Data'!$K$4:$AN$415,Z$2,FALSE)</f>
        <v>-1</v>
      </c>
      <c r="AA337" s="87">
        <f>'5th Cycle Summary-Final'!R337-VLOOKUP(FinalComparison!$G337,'SB35 Determination Data'!$K$4:$AN$415,AA$2,FALSE)</f>
        <v>1</v>
      </c>
      <c r="AB337" s="87">
        <f>'5th Cycle Summary-Final'!S337-VLOOKUP(FinalComparison!$G337,'SB35 Determination Data'!$K$4:$AN$415,AB$2,FALSE)</f>
        <v>-8.9285714285714281E-3</v>
      </c>
      <c r="AC337" s="87">
        <f>'5th Cycle Summary-Final'!T337-VLOOKUP(FinalComparison!$G337,'SB35 Determination Data'!$K$4:$AN$415,AC$2,FALSE)</f>
        <v>0</v>
      </c>
      <c r="AD337" s="87">
        <f>'5th Cycle Summary-Final'!U337-VLOOKUP(FinalComparison!$G337,'SB35 Determination Data'!$K$4:$AN$415,AD$2,FALSE)</f>
        <v>-109</v>
      </c>
      <c r="AE337" s="87">
        <f>'5th Cycle Summary-Final'!V337-VLOOKUP(FinalComparison!$G337,'SB35 Determination Data'!$K$4:$AN$415,AE$2,FALSE)</f>
        <v>0</v>
      </c>
      <c r="AF337" s="87">
        <f>'5th Cycle Summary-Final'!W337-VLOOKUP(FinalComparison!$G337,'SB35 Determination Data'!$K$4:$AN$415,AF$2,FALSE)</f>
        <v>-1.123711340206186</v>
      </c>
    </row>
    <row r="338" spans="1:32" ht="12.75" customHeight="1" x14ac:dyDescent="0.15">
      <c r="A338" t="s">
        <v>505</v>
      </c>
      <c r="F338" t="s">
        <v>67</v>
      </c>
      <c r="G338" t="s">
        <v>527</v>
      </c>
      <c r="H338" s="87">
        <f>'5th Cycle Summary-Final'!D338-VLOOKUP(FinalComparison!$G338,'SB35 Determination Data'!$K$4:$AN$415,H$2,FALSE)</f>
        <v>2450</v>
      </c>
      <c r="I338" s="87">
        <f>'5th Cycle Summary-Final'!E338-VLOOKUP(FinalComparison!$G338,'SB35 Determination Data'!$K$4:$AN$415,I$2,FALSE)</f>
        <v>-3</v>
      </c>
      <c r="J338" s="87">
        <f>'5th Cycle Summary-Final'!F338-VLOOKUP(FinalComparison!$G338,'SB35 Determination Data'!$K$4:$AN$415,J$2,FALSE)</f>
        <v>0</v>
      </c>
      <c r="K338" s="87">
        <f>'5th Cycle Summary-Final'!G338-VLOOKUP(FinalComparison!$G338,'SB35 Determination Data'!$K$4:$AN$415,K$2,FALSE)</f>
        <v>-3</v>
      </c>
      <c r="L338" s="87">
        <f>'5th Cycle Summary-Final'!H338-VLOOKUP(FinalComparison!$G338,'SB35 Determination Data'!$K$4:$AN$415,L$2,FALSE)</f>
        <v>2453</v>
      </c>
      <c r="M338" s="87">
        <f>'5th Cycle Summary-Final'!I338-VLOOKUP(FinalComparison!$G338,'SB35 Determination Data'!$K$4:$AN$415,M$2,FALSE)</f>
        <v>-0.17190983835005574</v>
      </c>
      <c r="N338" s="87"/>
      <c r="O338" s="87"/>
      <c r="P338" s="87">
        <f>'5th Cycle Summary-Final'!J338-VLOOKUP(FinalComparison!$G338,'SB35 Determination Data'!$K$4:$AN$415,P$2,FALSE)</f>
        <v>1699</v>
      </c>
      <c r="Q338" s="87">
        <f>'5th Cycle Summary-Final'!K338-VLOOKUP(FinalComparison!$G338,'SB35 Determination Data'!$K$4:$AN$415,Q$2,FALSE)</f>
        <v>-1</v>
      </c>
      <c r="R338" s="87">
        <f>'5th Cycle Summary-Final'!L338-VLOOKUP(FinalComparison!$G338,'SB35 Determination Data'!$K$4:$AN$415,R$2,FALSE)</f>
        <v>0</v>
      </c>
      <c r="S338" s="87">
        <f>'5th Cycle Summary-Final'!M338-VLOOKUP(FinalComparison!$G338,'SB35 Determination Data'!$K$4:$AN$415,S$2,FALSE)</f>
        <v>-1</v>
      </c>
      <c r="T338" s="87">
        <f>'5th Cycle Summary-Final'!N338-VLOOKUP(FinalComparison!$G338,'SB35 Determination Data'!$K$4:$AN$415,T$2,FALSE)</f>
        <v>1700</v>
      </c>
      <c r="U338" s="80"/>
      <c r="V338" s="80"/>
      <c r="W338" s="87">
        <f>'5th Cycle Summary-Final'!O338-VLOOKUP(FinalComparison!$G338,'SB35 Determination Data'!$K$4:$AN$415,W$2,FALSE)</f>
        <v>-0.10598477955165853</v>
      </c>
      <c r="X338" s="80"/>
      <c r="Y338" s="87">
        <f>'5th Cycle Summary-Final'!P338-VLOOKUP(FinalComparison!$G338,'SB35 Determination Data'!$K$4:$AN$415,Y$2,FALSE)</f>
        <v>1692</v>
      </c>
      <c r="Z338" s="87">
        <f>'5th Cycle Summary-Final'!Q338-VLOOKUP(FinalComparison!$G338,'SB35 Determination Data'!$K$4:$AN$415,Z$2,FALSE)</f>
        <v>-1</v>
      </c>
      <c r="AA338" s="87">
        <f>'5th Cycle Summary-Final'!R338-VLOOKUP(FinalComparison!$G338,'SB35 Determination Data'!$K$4:$AN$415,AA$2,FALSE)</f>
        <v>1693</v>
      </c>
      <c r="AB338" s="87">
        <f>'5th Cycle Summary-Final'!S338-VLOOKUP(FinalComparison!$G338,'SB35 Determination Data'!$K$4:$AN$415,AB$2,FALSE)</f>
        <v>-9.2589907192575399E-2</v>
      </c>
      <c r="AC338" s="87">
        <f>'5th Cycle Summary-Final'!T338-VLOOKUP(FinalComparison!$G338,'SB35 Determination Data'!$K$4:$AN$415,AC$2,FALSE)</f>
        <v>4205</v>
      </c>
      <c r="AD338" s="87">
        <f>'5th Cycle Summary-Final'!U338-VLOOKUP(FinalComparison!$G338,'SB35 Determination Data'!$K$4:$AN$415,AD$2,FALSE)</f>
        <v>-23</v>
      </c>
      <c r="AE338" s="87">
        <f>'5th Cycle Summary-Final'!V338-VLOOKUP(FinalComparison!$G338,'SB35 Determination Data'!$K$4:$AN$415,AE$2,FALSE)</f>
        <v>4216</v>
      </c>
      <c r="AF338" s="87">
        <f>'5th Cycle Summary-Final'!W338-VLOOKUP(FinalComparison!$G338,'SB35 Determination Data'!$K$4:$AN$415,AF$2,FALSE)</f>
        <v>-1.7990521327014219</v>
      </c>
    </row>
    <row r="339" spans="1:32" ht="12.75" customHeight="1" x14ac:dyDescent="0.15">
      <c r="A339" t="s">
        <v>505</v>
      </c>
      <c r="F339" t="s">
        <v>67</v>
      </c>
      <c r="G339" t="s">
        <v>530</v>
      </c>
      <c r="H339" s="87">
        <f>'5th Cycle Summary-Final'!D339-VLOOKUP(FinalComparison!$G339,'SB35 Determination Data'!$K$4:$AN$415,H$2,FALSE)</f>
        <v>0</v>
      </c>
      <c r="I339" s="87">
        <f>'5th Cycle Summary-Final'!E339-VLOOKUP(FinalComparison!$G339,'SB35 Determination Data'!$K$4:$AN$415,I$2,FALSE)</f>
        <v>0</v>
      </c>
      <c r="J339" s="87">
        <f>'5th Cycle Summary-Final'!F339-VLOOKUP(FinalComparison!$G339,'SB35 Determination Data'!$K$4:$AN$415,J$2,FALSE)</f>
        <v>0</v>
      </c>
      <c r="K339" s="87">
        <f>'5th Cycle Summary-Final'!G339-VLOOKUP(FinalComparison!$G339,'SB35 Determination Data'!$K$4:$AN$415,K$2,FALSE)</f>
        <v>0</v>
      </c>
      <c r="L339" s="87">
        <f>'5th Cycle Summary-Final'!H339-VLOOKUP(FinalComparison!$G339,'SB35 Determination Data'!$K$4:$AN$415,L$2,FALSE)</f>
        <v>0</v>
      </c>
      <c r="M339" s="87">
        <f>'5th Cycle Summary-Final'!I339-VLOOKUP(FinalComparison!$G339,'SB35 Determination Data'!$K$4:$AN$415,M$2,FALSE)</f>
        <v>0</v>
      </c>
      <c r="N339" s="87"/>
      <c r="O339" s="87"/>
      <c r="P339" s="87">
        <f>'5th Cycle Summary-Final'!J339-VLOOKUP(FinalComparison!$G339,'SB35 Determination Data'!$K$4:$AN$415,P$2,FALSE)</f>
        <v>0</v>
      </c>
      <c r="Q339" s="87">
        <f>'5th Cycle Summary-Final'!K339-VLOOKUP(FinalComparison!$G339,'SB35 Determination Data'!$K$4:$AN$415,Q$2,FALSE)</f>
        <v>0</v>
      </c>
      <c r="R339" s="87">
        <f>'5th Cycle Summary-Final'!L339-VLOOKUP(FinalComparison!$G339,'SB35 Determination Data'!$K$4:$AN$415,R$2,FALSE)</f>
        <v>0</v>
      </c>
      <c r="S339" s="87">
        <f>'5th Cycle Summary-Final'!M339-VLOOKUP(FinalComparison!$G339,'SB35 Determination Data'!$K$4:$AN$415,S$2,FALSE)</f>
        <v>0</v>
      </c>
      <c r="T339" s="87">
        <f>'5th Cycle Summary-Final'!N339-VLOOKUP(FinalComparison!$G339,'SB35 Determination Data'!$K$4:$AN$415,T$2,FALSE)</f>
        <v>0</v>
      </c>
      <c r="U339" s="80"/>
      <c r="V339" s="80"/>
      <c r="W339" s="87">
        <f>'5th Cycle Summary-Final'!O339-VLOOKUP(FinalComparison!$G339,'SB35 Determination Data'!$K$4:$AN$415,W$2,FALSE)</f>
        <v>0</v>
      </c>
      <c r="X339" s="80"/>
      <c r="Y339" s="87">
        <f>'5th Cycle Summary-Final'!P339-VLOOKUP(FinalComparison!$G339,'SB35 Determination Data'!$K$4:$AN$415,Y$2,FALSE)</f>
        <v>0</v>
      </c>
      <c r="Z339" s="87">
        <f>'5th Cycle Summary-Final'!Q339-VLOOKUP(FinalComparison!$G339,'SB35 Determination Data'!$K$4:$AN$415,Z$2,FALSE)</f>
        <v>-16</v>
      </c>
      <c r="AA339" s="87">
        <f>'5th Cycle Summary-Final'!R339-VLOOKUP(FinalComparison!$G339,'SB35 Determination Data'!$K$4:$AN$415,AA$2,FALSE)</f>
        <v>16</v>
      </c>
      <c r="AB339" s="87">
        <f>'5th Cycle Summary-Final'!S339-VLOOKUP(FinalComparison!$G339,'SB35 Determination Data'!$K$4:$AN$415,AB$2,FALSE)</f>
        <v>-0.12121212121212122</v>
      </c>
      <c r="AC339" s="87">
        <f>'5th Cycle Summary-Final'!T339-VLOOKUP(FinalComparison!$G339,'SB35 Determination Data'!$K$4:$AN$415,AC$2,FALSE)</f>
        <v>0</v>
      </c>
      <c r="AD339" s="87">
        <f>'5th Cycle Summary-Final'!U339-VLOOKUP(FinalComparison!$G339,'SB35 Determination Data'!$K$4:$AN$415,AD$2,FALSE)</f>
        <v>-7</v>
      </c>
      <c r="AE339" s="87">
        <f>'5th Cycle Summary-Final'!V339-VLOOKUP(FinalComparison!$G339,'SB35 Determination Data'!$K$4:$AN$415,AE$2,FALSE)</f>
        <v>7</v>
      </c>
      <c r="AF339" s="87">
        <f>'5th Cycle Summary-Final'!W339-VLOOKUP(FinalComparison!$G339,'SB35 Determination Data'!$K$4:$AN$415,AF$2,FALSE)</f>
        <v>-4.0229885057471271E-2</v>
      </c>
    </row>
    <row r="340" spans="1:32" ht="12.75" customHeight="1" x14ac:dyDescent="0.15">
      <c r="A340" t="s">
        <v>505</v>
      </c>
      <c r="F340" t="s">
        <v>67</v>
      </c>
      <c r="G340" t="s">
        <v>531</v>
      </c>
      <c r="H340" s="87">
        <f>'5th Cycle Summary-Final'!D340-VLOOKUP(FinalComparison!$G340,'SB35 Determination Data'!$K$4:$AN$415,H$2,FALSE)</f>
        <v>0</v>
      </c>
      <c r="I340" s="87">
        <f>'5th Cycle Summary-Final'!E340-VLOOKUP(FinalComparison!$G340,'SB35 Determination Data'!$K$4:$AN$415,I$2,FALSE)</f>
        <v>-10</v>
      </c>
      <c r="J340" s="87">
        <f>'5th Cycle Summary-Final'!F340-VLOOKUP(FinalComparison!$G340,'SB35 Determination Data'!$K$4:$AN$415,J$2,FALSE)</f>
        <v>-10</v>
      </c>
      <c r="K340" s="87">
        <f>'5th Cycle Summary-Final'!G340-VLOOKUP(FinalComparison!$G340,'SB35 Determination Data'!$K$4:$AN$415,K$2,FALSE)</f>
        <v>0</v>
      </c>
      <c r="L340" s="87">
        <f>'5th Cycle Summary-Final'!H340-VLOOKUP(FinalComparison!$G340,'SB35 Determination Data'!$K$4:$AN$415,L$2,FALSE)</f>
        <v>10</v>
      </c>
      <c r="M340" s="87">
        <f>'5th Cycle Summary-Final'!I340-VLOOKUP(FinalComparison!$G340,'SB35 Determination Data'!$K$4:$AN$415,M$2,FALSE)</f>
        <v>-9.9601593625498006E-3</v>
      </c>
      <c r="N340" s="87"/>
      <c r="O340" s="87"/>
      <c r="P340" s="87">
        <f>'5th Cycle Summary-Final'!J340-VLOOKUP(FinalComparison!$G340,'SB35 Determination Data'!$K$4:$AN$415,P$2,FALSE)</f>
        <v>0</v>
      </c>
      <c r="Q340" s="87">
        <f>'5th Cycle Summary-Final'!K340-VLOOKUP(FinalComparison!$G340,'SB35 Determination Data'!$K$4:$AN$415,Q$2,FALSE)</f>
        <v>0</v>
      </c>
      <c r="R340" s="87">
        <f>'5th Cycle Summary-Final'!L340-VLOOKUP(FinalComparison!$G340,'SB35 Determination Data'!$K$4:$AN$415,R$2,FALSE)</f>
        <v>0</v>
      </c>
      <c r="S340" s="87">
        <f>'5th Cycle Summary-Final'!M340-VLOOKUP(FinalComparison!$G340,'SB35 Determination Data'!$K$4:$AN$415,S$2,FALSE)</f>
        <v>0</v>
      </c>
      <c r="T340" s="87">
        <f>'5th Cycle Summary-Final'!N340-VLOOKUP(FinalComparison!$G340,'SB35 Determination Data'!$K$4:$AN$415,T$2,FALSE)</f>
        <v>0</v>
      </c>
      <c r="U340" s="80"/>
      <c r="V340" s="80"/>
      <c r="W340" s="87">
        <f>'5th Cycle Summary-Final'!O340-VLOOKUP(FinalComparison!$G340,'SB35 Determination Data'!$K$4:$AN$415,W$2,FALSE)</f>
        <v>0</v>
      </c>
      <c r="X340" s="80"/>
      <c r="Y340" s="87">
        <f>'5th Cycle Summary-Final'!P340-VLOOKUP(FinalComparison!$G340,'SB35 Determination Data'!$K$4:$AN$415,Y$2,FALSE)</f>
        <v>0</v>
      </c>
      <c r="Z340" s="87">
        <f>'5th Cycle Summary-Final'!Q340-VLOOKUP(FinalComparison!$G340,'SB35 Determination Data'!$K$4:$AN$415,Z$2,FALSE)</f>
        <v>0</v>
      </c>
      <c r="AA340" s="87">
        <f>'5th Cycle Summary-Final'!R340-VLOOKUP(FinalComparison!$G340,'SB35 Determination Data'!$K$4:$AN$415,AA$2,FALSE)</f>
        <v>0</v>
      </c>
      <c r="AB340" s="87">
        <f>'5th Cycle Summary-Final'!S340-VLOOKUP(FinalComparison!$G340,'SB35 Determination Data'!$K$4:$AN$415,AB$2,FALSE)</f>
        <v>0</v>
      </c>
      <c r="AC340" s="87">
        <f>'5th Cycle Summary-Final'!T340-VLOOKUP(FinalComparison!$G340,'SB35 Determination Data'!$K$4:$AN$415,AC$2,FALSE)</f>
        <v>0</v>
      </c>
      <c r="AD340" s="87">
        <f>'5th Cycle Summary-Final'!U340-VLOOKUP(FinalComparison!$G340,'SB35 Determination Data'!$K$4:$AN$415,AD$2,FALSE)</f>
        <v>-1776</v>
      </c>
      <c r="AE340" s="87">
        <f>'5th Cycle Summary-Final'!V340-VLOOKUP(FinalComparison!$G340,'SB35 Determination Data'!$K$4:$AN$415,AE$2,FALSE)</f>
        <v>0</v>
      </c>
      <c r="AF340" s="87">
        <f>'5th Cycle Summary-Final'!W340-VLOOKUP(FinalComparison!$G340,'SB35 Determination Data'!$K$4:$AN$415,AF$2,FALSE)</f>
        <v>-1.5430060816681146</v>
      </c>
    </row>
    <row r="341" spans="1:32" ht="12.75" customHeight="1" x14ac:dyDescent="0.15">
      <c r="A341" t="s">
        <v>505</v>
      </c>
      <c r="F341" t="s">
        <v>67</v>
      </c>
      <c r="G341" t="s">
        <v>532</v>
      </c>
      <c r="H341" s="87">
        <f>'5th Cycle Summary-Final'!D341-VLOOKUP(FinalComparison!$G341,'SB35 Determination Data'!$K$4:$AN$415,H$2,FALSE)</f>
        <v>0</v>
      </c>
      <c r="I341" s="87">
        <f>'5th Cycle Summary-Final'!E341-VLOOKUP(FinalComparison!$G341,'SB35 Determination Data'!$K$4:$AN$415,I$2,FALSE)</f>
        <v>-8</v>
      </c>
      <c r="J341" s="87">
        <f>'5th Cycle Summary-Final'!F341-VLOOKUP(FinalComparison!$G341,'SB35 Determination Data'!$K$4:$AN$415,J$2,FALSE)</f>
        <v>0</v>
      </c>
      <c r="K341" s="87">
        <f>'5th Cycle Summary-Final'!G341-VLOOKUP(FinalComparison!$G341,'SB35 Determination Data'!$K$4:$AN$415,K$2,FALSE)</f>
        <v>-8</v>
      </c>
      <c r="L341" s="87">
        <f>'5th Cycle Summary-Final'!H341-VLOOKUP(FinalComparison!$G341,'SB35 Determination Data'!$K$4:$AN$415,L$2,FALSE)</f>
        <v>2</v>
      </c>
      <c r="M341" s="87">
        <f>'5th Cycle Summary-Final'!I341-VLOOKUP(FinalComparison!$G341,'SB35 Determination Data'!$K$4:$AN$415,M$2,FALSE)</f>
        <v>-0.34782608695652184</v>
      </c>
      <c r="N341" s="87"/>
      <c r="O341" s="87"/>
      <c r="P341" s="87">
        <f>'5th Cycle Summary-Final'!J341-VLOOKUP(FinalComparison!$G341,'SB35 Determination Data'!$K$4:$AN$415,P$2,FALSE)</f>
        <v>-1</v>
      </c>
      <c r="Q341" s="87">
        <f>'5th Cycle Summary-Final'!K341-VLOOKUP(FinalComparison!$G341,'SB35 Determination Data'!$K$4:$AN$415,Q$2,FALSE)</f>
        <v>0</v>
      </c>
      <c r="R341" s="87">
        <f>'5th Cycle Summary-Final'!L341-VLOOKUP(FinalComparison!$G341,'SB35 Determination Data'!$K$4:$AN$415,R$2,FALSE)</f>
        <v>0</v>
      </c>
      <c r="S341" s="87">
        <f>'5th Cycle Summary-Final'!M341-VLOOKUP(FinalComparison!$G341,'SB35 Determination Data'!$K$4:$AN$415,S$2,FALSE)</f>
        <v>0</v>
      </c>
      <c r="T341" s="87">
        <f>'5th Cycle Summary-Final'!N341-VLOOKUP(FinalComparison!$G341,'SB35 Determination Data'!$K$4:$AN$415,T$2,FALSE)</f>
        <v>-1</v>
      </c>
      <c r="U341" s="80"/>
      <c r="V341" s="80"/>
      <c r="W341" s="87">
        <f>'5th Cycle Summary-Final'!O341-VLOOKUP(FinalComparison!$G341,'SB35 Determination Data'!$K$4:$AN$415,W$2,FALSE)</f>
        <v>6.4102564102564014E-3</v>
      </c>
      <c r="X341" s="80"/>
      <c r="Y341" s="87">
        <f>'5th Cycle Summary-Final'!P341-VLOOKUP(FinalComparison!$G341,'SB35 Determination Data'!$K$4:$AN$415,Y$2,FALSE)</f>
        <v>0</v>
      </c>
      <c r="Z341" s="87">
        <f>'5th Cycle Summary-Final'!Q341-VLOOKUP(FinalComparison!$G341,'SB35 Determination Data'!$K$4:$AN$415,Z$2,FALSE)</f>
        <v>0</v>
      </c>
      <c r="AA341" s="87">
        <f>'5th Cycle Summary-Final'!R341-VLOOKUP(FinalComparison!$G341,'SB35 Determination Data'!$K$4:$AN$415,AA$2,FALSE)</f>
        <v>0</v>
      </c>
      <c r="AB341" s="87">
        <f>'5th Cycle Summary-Final'!S341-VLOOKUP(FinalComparison!$G341,'SB35 Determination Data'!$K$4:$AN$415,AB$2,FALSE)</f>
        <v>0</v>
      </c>
      <c r="AC341" s="87">
        <f>'5th Cycle Summary-Final'!T341-VLOOKUP(FinalComparison!$G341,'SB35 Determination Data'!$K$4:$AN$415,AC$2,FALSE)</f>
        <v>-4</v>
      </c>
      <c r="AD341" s="87">
        <f>'5th Cycle Summary-Final'!U341-VLOOKUP(FinalComparison!$G341,'SB35 Determination Data'!$K$4:$AN$415,AD$2,FALSE)</f>
        <v>0</v>
      </c>
      <c r="AE341" s="87">
        <f>'5th Cycle Summary-Final'!V341-VLOOKUP(FinalComparison!$G341,'SB35 Determination Data'!$K$4:$AN$415,AE$2,FALSE)</f>
        <v>0</v>
      </c>
      <c r="AF341" s="87">
        <f>'5th Cycle Summary-Final'!W341-VLOOKUP(FinalComparison!$G341,'SB35 Determination Data'!$K$4:$AN$415,AF$2,FALSE)</f>
        <v>0.75</v>
      </c>
    </row>
    <row r="342" spans="1:32" ht="12.75" customHeight="1" x14ac:dyDescent="0.15">
      <c r="A342" t="s">
        <v>505</v>
      </c>
      <c r="F342" t="s">
        <v>67</v>
      </c>
      <c r="G342" t="s">
        <v>533</v>
      </c>
      <c r="H342" s="87">
        <f>'5th Cycle Summary-Final'!D342-VLOOKUP(FinalComparison!$G342,'SB35 Determination Data'!$K$4:$AN$415,H$2,FALSE)</f>
        <v>0</v>
      </c>
      <c r="I342" s="87">
        <f>'5th Cycle Summary-Final'!E342-VLOOKUP(FinalComparison!$G342,'SB35 Determination Data'!$K$4:$AN$415,I$2,FALSE)</f>
        <v>-39</v>
      </c>
      <c r="J342" s="87">
        <f>'5th Cycle Summary-Final'!F342-VLOOKUP(FinalComparison!$G342,'SB35 Determination Data'!$K$4:$AN$415,J$2,FALSE)</f>
        <v>-39</v>
      </c>
      <c r="K342" s="87">
        <f>'5th Cycle Summary-Final'!G342-VLOOKUP(FinalComparison!$G342,'SB35 Determination Data'!$K$4:$AN$415,K$2,FALSE)</f>
        <v>0</v>
      </c>
      <c r="L342" s="87">
        <f>'5th Cycle Summary-Final'!H342-VLOOKUP(FinalComparison!$G342,'SB35 Determination Data'!$K$4:$AN$415,L$2,FALSE)</f>
        <v>39</v>
      </c>
      <c r="M342" s="87">
        <f>'5th Cycle Summary-Final'!I342-VLOOKUP(FinalComparison!$G342,'SB35 Determination Data'!$K$4:$AN$415,M$2,FALSE)</f>
        <v>-0.14285714285714288</v>
      </c>
      <c r="N342" s="87"/>
      <c r="O342" s="87"/>
      <c r="P342" s="87">
        <f>'5th Cycle Summary-Final'!J342-VLOOKUP(FinalComparison!$G342,'SB35 Determination Data'!$K$4:$AN$415,P$2,FALSE)</f>
        <v>0</v>
      </c>
      <c r="Q342" s="87">
        <f>'5th Cycle Summary-Final'!K342-VLOOKUP(FinalComparison!$G342,'SB35 Determination Data'!$K$4:$AN$415,Q$2,FALSE)</f>
        <v>2</v>
      </c>
      <c r="R342" s="87">
        <f>'5th Cycle Summary-Final'!L342-VLOOKUP(FinalComparison!$G342,'SB35 Determination Data'!$K$4:$AN$415,R$2,FALSE)</f>
        <v>-25</v>
      </c>
      <c r="S342" s="87">
        <f>'5th Cycle Summary-Final'!M342-VLOOKUP(FinalComparison!$G342,'SB35 Determination Data'!$K$4:$AN$415,S$2,FALSE)</f>
        <v>27</v>
      </c>
      <c r="T342" s="87">
        <f>'5th Cycle Summary-Final'!N342-VLOOKUP(FinalComparison!$G342,'SB35 Determination Data'!$K$4:$AN$415,T$2,FALSE)</f>
        <v>0</v>
      </c>
      <c r="U342" s="80"/>
      <c r="V342" s="80"/>
      <c r="W342" s="87">
        <f>'5th Cycle Summary-Final'!O342-VLOOKUP(FinalComparison!$G342,'SB35 Determination Data'!$K$4:$AN$415,W$2,FALSE)</f>
        <v>1.298701298701288E-2</v>
      </c>
      <c r="X342" s="80"/>
      <c r="Y342" s="87">
        <f>'5th Cycle Summary-Final'!P342-VLOOKUP(FinalComparison!$G342,'SB35 Determination Data'!$K$4:$AN$415,Y$2,FALSE)</f>
        <v>0</v>
      </c>
      <c r="Z342" s="87">
        <f>'5th Cycle Summary-Final'!Q342-VLOOKUP(FinalComparison!$G342,'SB35 Determination Data'!$K$4:$AN$415,Z$2,FALSE)</f>
        <v>-360</v>
      </c>
      <c r="AA342" s="87">
        <f>'5th Cycle Summary-Final'!R342-VLOOKUP(FinalComparison!$G342,'SB35 Determination Data'!$K$4:$AN$415,AA$2,FALSE)</f>
        <v>160</v>
      </c>
      <c r="AB342" s="87">
        <f>'5th Cycle Summary-Final'!S342-VLOOKUP(FinalComparison!$G342,'SB35 Determination Data'!$K$4:$AN$415,AB$2,FALSE)</f>
        <v>-1.9459459459459461</v>
      </c>
      <c r="AC342" s="87">
        <f>'5th Cycle Summary-Final'!T342-VLOOKUP(FinalComparison!$G342,'SB35 Determination Data'!$K$4:$AN$415,AC$2,FALSE)</f>
        <v>0</v>
      </c>
      <c r="AD342" s="87">
        <f>'5th Cycle Summary-Final'!U342-VLOOKUP(FinalComparison!$G342,'SB35 Determination Data'!$K$4:$AN$415,AD$2,FALSE)</f>
        <v>-93</v>
      </c>
      <c r="AE342" s="87">
        <f>'5th Cycle Summary-Final'!V342-VLOOKUP(FinalComparison!$G342,'SB35 Determination Data'!$K$4:$AN$415,AE$2,FALSE)</f>
        <v>0</v>
      </c>
      <c r="AF342" s="87">
        <f>'5th Cycle Summary-Final'!W342-VLOOKUP(FinalComparison!$G342,'SB35 Determination Data'!$K$4:$AN$415,AF$2,FALSE)</f>
        <v>-0.29430379746835422</v>
      </c>
    </row>
    <row r="343" spans="1:32" ht="12.75" customHeight="1" x14ac:dyDescent="0.15">
      <c r="A343" t="s">
        <v>505</v>
      </c>
      <c r="F343" t="s">
        <v>67</v>
      </c>
      <c r="G343" t="s">
        <v>534</v>
      </c>
      <c r="H343" s="87">
        <f>'5th Cycle Summary-Final'!D343-VLOOKUP(FinalComparison!$G343,'SB35 Determination Data'!$K$4:$AN$415,H$2,FALSE)</f>
        <v>0</v>
      </c>
      <c r="I343" s="87">
        <f>'5th Cycle Summary-Final'!E343-VLOOKUP(FinalComparison!$G343,'SB35 Determination Data'!$K$4:$AN$415,I$2,FALSE)</f>
        <v>0</v>
      </c>
      <c r="J343" s="87">
        <f>'5th Cycle Summary-Final'!F343-VLOOKUP(FinalComparison!$G343,'SB35 Determination Data'!$K$4:$AN$415,J$2,FALSE)</f>
        <v>0</v>
      </c>
      <c r="K343" s="87">
        <f>'5th Cycle Summary-Final'!G343-VLOOKUP(FinalComparison!$G343,'SB35 Determination Data'!$K$4:$AN$415,K$2,FALSE)</f>
        <v>0</v>
      </c>
      <c r="L343" s="87">
        <f>'5th Cycle Summary-Final'!H343-VLOOKUP(FinalComparison!$G343,'SB35 Determination Data'!$K$4:$AN$415,L$2,FALSE)</f>
        <v>0</v>
      </c>
      <c r="M343" s="87">
        <f>'5th Cycle Summary-Final'!I343-VLOOKUP(FinalComparison!$G343,'SB35 Determination Data'!$K$4:$AN$415,M$2,FALSE)</f>
        <v>0</v>
      </c>
      <c r="N343" s="87"/>
      <c r="O343" s="87"/>
      <c r="P343" s="87">
        <f>'5th Cycle Summary-Final'!J343-VLOOKUP(FinalComparison!$G343,'SB35 Determination Data'!$K$4:$AN$415,P$2,FALSE)</f>
        <v>0</v>
      </c>
      <c r="Q343" s="87">
        <f>'5th Cycle Summary-Final'!K343-VLOOKUP(FinalComparison!$G343,'SB35 Determination Data'!$K$4:$AN$415,Q$2,FALSE)</f>
        <v>-10</v>
      </c>
      <c r="R343" s="87">
        <f>'5th Cycle Summary-Final'!L343-VLOOKUP(FinalComparison!$G343,'SB35 Determination Data'!$K$4:$AN$415,R$2,FALSE)</f>
        <v>-10</v>
      </c>
      <c r="S343" s="87">
        <f>'5th Cycle Summary-Final'!M343-VLOOKUP(FinalComparison!$G343,'SB35 Determination Data'!$K$4:$AN$415,S$2,FALSE)</f>
        <v>0</v>
      </c>
      <c r="T343" s="87">
        <f>'5th Cycle Summary-Final'!N343-VLOOKUP(FinalComparison!$G343,'SB35 Determination Data'!$K$4:$AN$415,T$2,FALSE)</f>
        <v>10</v>
      </c>
      <c r="U343" s="80"/>
      <c r="V343" s="80"/>
      <c r="W343" s="87">
        <f>'5th Cycle Summary-Final'!O343-VLOOKUP(FinalComparison!$G343,'SB35 Determination Data'!$K$4:$AN$415,W$2,FALSE)</f>
        <v>-2.032520325203252E-2</v>
      </c>
      <c r="X343" s="80"/>
      <c r="Y343" s="87">
        <f>'5th Cycle Summary-Final'!P343-VLOOKUP(FinalComparison!$G343,'SB35 Determination Data'!$K$4:$AN$415,Y$2,FALSE)</f>
        <v>0</v>
      </c>
      <c r="Z343" s="87">
        <f>'5th Cycle Summary-Final'!Q343-VLOOKUP(FinalComparison!$G343,'SB35 Determination Data'!$K$4:$AN$415,Z$2,FALSE)</f>
        <v>0</v>
      </c>
      <c r="AA343" s="87">
        <f>'5th Cycle Summary-Final'!R343-VLOOKUP(FinalComparison!$G343,'SB35 Determination Data'!$K$4:$AN$415,AA$2,FALSE)</f>
        <v>0</v>
      </c>
      <c r="AB343" s="87">
        <f>'5th Cycle Summary-Final'!S343-VLOOKUP(FinalComparison!$G343,'SB35 Determination Data'!$K$4:$AN$415,AB$2,FALSE)</f>
        <v>0</v>
      </c>
      <c r="AC343" s="87">
        <f>'5th Cycle Summary-Final'!T343-VLOOKUP(FinalComparison!$G343,'SB35 Determination Data'!$K$4:$AN$415,AC$2,FALSE)</f>
        <v>0</v>
      </c>
      <c r="AD343" s="87">
        <f>'5th Cycle Summary-Final'!U343-VLOOKUP(FinalComparison!$G343,'SB35 Determination Data'!$K$4:$AN$415,AD$2,FALSE)</f>
        <v>-320</v>
      </c>
      <c r="AE343" s="87">
        <f>'5th Cycle Summary-Final'!V343-VLOOKUP(FinalComparison!$G343,'SB35 Determination Data'!$K$4:$AN$415,AE$2,FALSE)</f>
        <v>0</v>
      </c>
      <c r="AF343" s="87">
        <f>'5th Cycle Summary-Final'!W343-VLOOKUP(FinalComparison!$G343,'SB35 Determination Data'!$K$4:$AN$415,AF$2,FALSE)</f>
        <v>-0.29277218664226901</v>
      </c>
    </row>
    <row r="344" spans="1:32" ht="12.75" customHeight="1" x14ac:dyDescent="0.15">
      <c r="A344" t="s">
        <v>505</v>
      </c>
      <c r="F344" t="s">
        <v>67</v>
      </c>
      <c r="G344" t="s">
        <v>535</v>
      </c>
      <c r="H344" s="87">
        <f>'5th Cycle Summary-Final'!D344-VLOOKUP(FinalComparison!$G344,'SB35 Determination Data'!$K$4:$AN$415,H$2,FALSE)</f>
        <v>0</v>
      </c>
      <c r="I344" s="87">
        <f>'5th Cycle Summary-Final'!E344-VLOOKUP(FinalComparison!$G344,'SB35 Determination Data'!$K$4:$AN$415,I$2,FALSE)</f>
        <v>0</v>
      </c>
      <c r="J344" s="87">
        <f>'5th Cycle Summary-Final'!F344-VLOOKUP(FinalComparison!$G344,'SB35 Determination Data'!$K$4:$AN$415,J$2,FALSE)</f>
        <v>0</v>
      </c>
      <c r="K344" s="87">
        <f>'5th Cycle Summary-Final'!G344-VLOOKUP(FinalComparison!$G344,'SB35 Determination Data'!$K$4:$AN$415,K$2,FALSE)</f>
        <v>0</v>
      </c>
      <c r="L344" s="87">
        <f>'5th Cycle Summary-Final'!H344-VLOOKUP(FinalComparison!$G344,'SB35 Determination Data'!$K$4:$AN$415,L$2,FALSE)</f>
        <v>0</v>
      </c>
      <c r="M344" s="87">
        <f>'5th Cycle Summary-Final'!I344-VLOOKUP(FinalComparison!$G344,'SB35 Determination Data'!$K$4:$AN$415,M$2,FALSE)</f>
        <v>0</v>
      </c>
      <c r="N344" s="87"/>
      <c r="O344" s="87"/>
      <c r="P344" s="87">
        <f>'5th Cycle Summary-Final'!J344-VLOOKUP(FinalComparison!$G344,'SB35 Determination Data'!$K$4:$AN$415,P$2,FALSE)</f>
        <v>0</v>
      </c>
      <c r="Q344" s="87">
        <f>'5th Cycle Summary-Final'!K344-VLOOKUP(FinalComparison!$G344,'SB35 Determination Data'!$K$4:$AN$415,Q$2,FALSE)</f>
        <v>0</v>
      </c>
      <c r="R344" s="87">
        <f>'5th Cycle Summary-Final'!L344-VLOOKUP(FinalComparison!$G344,'SB35 Determination Data'!$K$4:$AN$415,R$2,FALSE)</f>
        <v>0</v>
      </c>
      <c r="S344" s="87">
        <f>'5th Cycle Summary-Final'!M344-VLOOKUP(FinalComparison!$G344,'SB35 Determination Data'!$K$4:$AN$415,S$2,FALSE)</f>
        <v>0</v>
      </c>
      <c r="T344" s="87">
        <f>'5th Cycle Summary-Final'!N344-VLOOKUP(FinalComparison!$G344,'SB35 Determination Data'!$K$4:$AN$415,T$2,FALSE)</f>
        <v>0</v>
      </c>
      <c r="U344" s="80"/>
      <c r="V344" s="80"/>
      <c r="W344" s="87">
        <f>'5th Cycle Summary-Final'!O344-VLOOKUP(FinalComparison!$G344,'SB35 Determination Data'!$K$4:$AN$415,W$2,FALSE)</f>
        <v>0</v>
      </c>
      <c r="X344" s="80"/>
      <c r="Y344" s="87">
        <f>'5th Cycle Summary-Final'!P344-VLOOKUP(FinalComparison!$G344,'SB35 Determination Data'!$K$4:$AN$415,Y$2,FALSE)</f>
        <v>0</v>
      </c>
      <c r="Z344" s="87">
        <f>'5th Cycle Summary-Final'!Q344-VLOOKUP(FinalComparison!$G344,'SB35 Determination Data'!$K$4:$AN$415,Z$2,FALSE)</f>
        <v>0</v>
      </c>
      <c r="AA344" s="87">
        <f>'5th Cycle Summary-Final'!R344-VLOOKUP(FinalComparison!$G344,'SB35 Determination Data'!$K$4:$AN$415,AA$2,FALSE)</f>
        <v>0</v>
      </c>
      <c r="AB344" s="87">
        <f>'5th Cycle Summary-Final'!S344-VLOOKUP(FinalComparison!$G344,'SB35 Determination Data'!$K$4:$AN$415,AB$2,FALSE)</f>
        <v>0</v>
      </c>
      <c r="AC344" s="87">
        <f>'5th Cycle Summary-Final'!T344-VLOOKUP(FinalComparison!$G344,'SB35 Determination Data'!$K$4:$AN$415,AC$2,FALSE)</f>
        <v>0</v>
      </c>
      <c r="AD344" s="87">
        <f>'5th Cycle Summary-Final'!U344-VLOOKUP(FinalComparison!$G344,'SB35 Determination Data'!$K$4:$AN$415,AD$2,FALSE)</f>
        <v>-54</v>
      </c>
      <c r="AE344" s="87">
        <f>'5th Cycle Summary-Final'!V344-VLOOKUP(FinalComparison!$G344,'SB35 Determination Data'!$K$4:$AN$415,AE$2,FALSE)</f>
        <v>54</v>
      </c>
      <c r="AF344" s="87">
        <f>'5th Cycle Summary-Final'!W344-VLOOKUP(FinalComparison!$G344,'SB35 Determination Data'!$K$4:$AN$415,AF$2,FALSE)</f>
        <v>-9.1993185689948853E-2</v>
      </c>
    </row>
    <row r="345" spans="1:32" ht="12.75" customHeight="1" x14ac:dyDescent="0.15">
      <c r="A345" t="s">
        <v>505</v>
      </c>
      <c r="F345" t="s">
        <v>67</v>
      </c>
      <c r="G345" t="s">
        <v>537</v>
      </c>
      <c r="H345" s="87" t="e">
        <f>'5th Cycle Summary-Final'!D345-VLOOKUP(FinalComparison!$G345,'SB35 Determination Data'!$K$4:$AN$415,H$2,FALSE)</f>
        <v>#N/A</v>
      </c>
      <c r="I345" s="87" t="e">
        <f>'5th Cycle Summary-Final'!E345-VLOOKUP(FinalComparison!$G345,'SB35 Determination Data'!$K$4:$AN$415,I$2,FALSE)</f>
        <v>#N/A</v>
      </c>
      <c r="J345" s="87" t="e">
        <f>'5th Cycle Summary-Final'!F345-VLOOKUP(FinalComparison!$G345,'SB35 Determination Data'!$K$4:$AN$415,J$2,FALSE)</f>
        <v>#N/A</v>
      </c>
      <c r="K345" s="87" t="e">
        <f>'5th Cycle Summary-Final'!G345-VLOOKUP(FinalComparison!$G345,'SB35 Determination Data'!$K$4:$AN$415,K$2,FALSE)</f>
        <v>#N/A</v>
      </c>
      <c r="L345" s="87" t="e">
        <f>'5th Cycle Summary-Final'!H345-VLOOKUP(FinalComparison!$G345,'SB35 Determination Data'!$K$4:$AN$415,L$2,FALSE)</f>
        <v>#N/A</v>
      </c>
      <c r="M345" s="87" t="e">
        <f>'5th Cycle Summary-Final'!I345-VLOOKUP(FinalComparison!$G345,'SB35 Determination Data'!$K$4:$AN$415,M$2,FALSE)</f>
        <v>#N/A</v>
      </c>
      <c r="N345" s="87"/>
      <c r="O345" s="87"/>
      <c r="P345" s="87" t="e">
        <f>'5th Cycle Summary-Final'!J345-VLOOKUP(FinalComparison!$G345,'SB35 Determination Data'!$K$4:$AN$415,P$2,FALSE)</f>
        <v>#N/A</v>
      </c>
      <c r="Q345" s="87" t="e">
        <f>'5th Cycle Summary-Final'!K345-VLOOKUP(FinalComparison!$G345,'SB35 Determination Data'!$K$4:$AN$415,Q$2,FALSE)</f>
        <v>#N/A</v>
      </c>
      <c r="R345" s="87" t="e">
        <f>'5th Cycle Summary-Final'!L345-VLOOKUP(FinalComparison!$G345,'SB35 Determination Data'!$K$4:$AN$415,R$2,FALSE)</f>
        <v>#N/A</v>
      </c>
      <c r="S345" s="87" t="e">
        <f>'5th Cycle Summary-Final'!M345-VLOOKUP(FinalComparison!$G345,'SB35 Determination Data'!$K$4:$AN$415,S$2,FALSE)</f>
        <v>#N/A</v>
      </c>
      <c r="T345" s="87" t="e">
        <f>'5th Cycle Summary-Final'!N345-VLOOKUP(FinalComparison!$G345,'SB35 Determination Data'!$K$4:$AN$415,T$2,FALSE)</f>
        <v>#N/A</v>
      </c>
      <c r="U345" s="80"/>
      <c r="V345" s="80"/>
      <c r="W345" s="87" t="e">
        <f>'5th Cycle Summary-Final'!O345-VLOOKUP(FinalComparison!$G345,'SB35 Determination Data'!$K$4:$AN$415,W$2,FALSE)</f>
        <v>#N/A</v>
      </c>
      <c r="X345" s="80"/>
      <c r="Y345" s="87" t="e">
        <f>'5th Cycle Summary-Final'!P345-VLOOKUP(FinalComparison!$G345,'SB35 Determination Data'!$K$4:$AN$415,Y$2,FALSE)</f>
        <v>#N/A</v>
      </c>
      <c r="Z345" s="87" t="e">
        <f>'5th Cycle Summary-Final'!Q345-VLOOKUP(FinalComparison!$G345,'SB35 Determination Data'!$K$4:$AN$415,Z$2,FALSE)</f>
        <v>#N/A</v>
      </c>
      <c r="AA345" s="87" t="e">
        <f>'5th Cycle Summary-Final'!R345-VLOOKUP(FinalComparison!$G345,'SB35 Determination Data'!$K$4:$AN$415,AA$2,FALSE)</f>
        <v>#N/A</v>
      </c>
      <c r="AB345" s="87" t="e">
        <f>'5th Cycle Summary-Final'!S345-VLOOKUP(FinalComparison!$G345,'SB35 Determination Data'!$K$4:$AN$415,AB$2,FALSE)</f>
        <v>#N/A</v>
      </c>
      <c r="AC345" s="87" t="e">
        <f>'5th Cycle Summary-Final'!T345-VLOOKUP(FinalComparison!$G345,'SB35 Determination Data'!$K$4:$AN$415,AC$2,FALSE)</f>
        <v>#N/A</v>
      </c>
      <c r="AD345" s="87" t="e">
        <f>'5th Cycle Summary-Final'!U345-VLOOKUP(FinalComparison!$G345,'SB35 Determination Data'!$K$4:$AN$415,AD$2,FALSE)</f>
        <v>#N/A</v>
      </c>
      <c r="AE345" s="87" t="e">
        <f>'5th Cycle Summary-Final'!V345-VLOOKUP(FinalComparison!$G345,'SB35 Determination Data'!$K$4:$AN$415,AE$2,FALSE)</f>
        <v>#N/A</v>
      </c>
      <c r="AF345" s="87" t="e">
        <f>'5th Cycle Summary-Final'!W345-VLOOKUP(FinalComparison!$G345,'SB35 Determination Data'!$K$4:$AN$415,AF$2,FALSE)</f>
        <v>#N/A</v>
      </c>
    </row>
    <row r="346" spans="1:32" ht="12.75" customHeight="1" x14ac:dyDescent="0.15">
      <c r="A346" t="s">
        <v>505</v>
      </c>
      <c r="F346" t="s">
        <v>67</v>
      </c>
      <c r="G346" t="s">
        <v>505</v>
      </c>
      <c r="H346" s="87" t="e">
        <f>'5th Cycle Summary-Final'!D346-VLOOKUP(FinalComparison!$G346,'SB35 Determination Data'!$K$4:$AN$415,H$2,FALSE)</f>
        <v>#N/A</v>
      </c>
      <c r="I346" s="87" t="e">
        <f>'5th Cycle Summary-Final'!E346-VLOOKUP(FinalComparison!$G346,'SB35 Determination Data'!$K$4:$AN$415,I$2,FALSE)</f>
        <v>#N/A</v>
      </c>
      <c r="J346" s="87" t="e">
        <f>'5th Cycle Summary-Final'!F346-VLOOKUP(FinalComparison!$G346,'SB35 Determination Data'!$K$4:$AN$415,J$2,FALSE)</f>
        <v>#N/A</v>
      </c>
      <c r="K346" s="87" t="e">
        <f>'5th Cycle Summary-Final'!G346-VLOOKUP(FinalComparison!$G346,'SB35 Determination Data'!$K$4:$AN$415,K$2,FALSE)</f>
        <v>#N/A</v>
      </c>
      <c r="L346" s="87" t="e">
        <f>'5th Cycle Summary-Final'!H346-VLOOKUP(FinalComparison!$G346,'SB35 Determination Data'!$K$4:$AN$415,L$2,FALSE)</f>
        <v>#N/A</v>
      </c>
      <c r="M346" s="87" t="e">
        <f>'5th Cycle Summary-Final'!I346-VLOOKUP(FinalComparison!$G346,'SB35 Determination Data'!$K$4:$AN$415,M$2,FALSE)</f>
        <v>#N/A</v>
      </c>
      <c r="N346" s="87"/>
      <c r="O346" s="87"/>
      <c r="P346" s="87" t="e">
        <f>'5th Cycle Summary-Final'!J346-VLOOKUP(FinalComparison!$G346,'SB35 Determination Data'!$K$4:$AN$415,P$2,FALSE)</f>
        <v>#N/A</v>
      </c>
      <c r="Q346" s="87" t="e">
        <f>'5th Cycle Summary-Final'!K346-VLOOKUP(FinalComparison!$G346,'SB35 Determination Data'!$K$4:$AN$415,Q$2,FALSE)</f>
        <v>#N/A</v>
      </c>
      <c r="R346" s="87" t="e">
        <f>'5th Cycle Summary-Final'!L346-VLOOKUP(FinalComparison!$G346,'SB35 Determination Data'!$K$4:$AN$415,R$2,FALSE)</f>
        <v>#N/A</v>
      </c>
      <c r="S346" s="87" t="e">
        <f>'5th Cycle Summary-Final'!M346-VLOOKUP(FinalComparison!$G346,'SB35 Determination Data'!$K$4:$AN$415,S$2,FALSE)</f>
        <v>#N/A</v>
      </c>
      <c r="T346" s="87" t="e">
        <f>'5th Cycle Summary-Final'!N346-VLOOKUP(FinalComparison!$G346,'SB35 Determination Data'!$K$4:$AN$415,T$2,FALSE)</f>
        <v>#N/A</v>
      </c>
      <c r="U346" s="80"/>
      <c r="V346" s="80"/>
      <c r="W346" s="87" t="e">
        <f>'5th Cycle Summary-Final'!O346-VLOOKUP(FinalComparison!$G346,'SB35 Determination Data'!$K$4:$AN$415,W$2,FALSE)</f>
        <v>#N/A</v>
      </c>
      <c r="X346" s="80"/>
      <c r="Y346" s="87" t="e">
        <f>'5th Cycle Summary-Final'!P346-VLOOKUP(FinalComparison!$G346,'SB35 Determination Data'!$K$4:$AN$415,Y$2,FALSE)</f>
        <v>#N/A</v>
      </c>
      <c r="Z346" s="87" t="e">
        <f>'5th Cycle Summary-Final'!Q346-VLOOKUP(FinalComparison!$G346,'SB35 Determination Data'!$K$4:$AN$415,Z$2,FALSE)</f>
        <v>#N/A</v>
      </c>
      <c r="AA346" s="87" t="e">
        <f>'5th Cycle Summary-Final'!R346-VLOOKUP(FinalComparison!$G346,'SB35 Determination Data'!$K$4:$AN$415,AA$2,FALSE)</f>
        <v>#N/A</v>
      </c>
      <c r="AB346" s="87" t="e">
        <f>'5th Cycle Summary-Final'!S346-VLOOKUP(FinalComparison!$G346,'SB35 Determination Data'!$K$4:$AN$415,AB$2,FALSE)</f>
        <v>#N/A</v>
      </c>
      <c r="AC346" s="87" t="e">
        <f>'5th Cycle Summary-Final'!T346-VLOOKUP(FinalComparison!$G346,'SB35 Determination Data'!$K$4:$AN$415,AC$2,FALSE)</f>
        <v>#N/A</v>
      </c>
      <c r="AD346" s="87" t="e">
        <f>'5th Cycle Summary-Final'!U346-VLOOKUP(FinalComparison!$G346,'SB35 Determination Data'!$K$4:$AN$415,AD$2,FALSE)</f>
        <v>#N/A</v>
      </c>
      <c r="AE346" s="87" t="e">
        <f>'5th Cycle Summary-Final'!V346-VLOOKUP(FinalComparison!$G346,'SB35 Determination Data'!$K$4:$AN$415,AE$2,FALSE)</f>
        <v>#N/A</v>
      </c>
      <c r="AF346" s="87" t="e">
        <f>'5th Cycle Summary-Final'!W346-VLOOKUP(FinalComparison!$G346,'SB35 Determination Data'!$K$4:$AN$415,AF$2,FALSE)</f>
        <v>#N/A</v>
      </c>
    </row>
    <row r="347" spans="1:32" ht="12.75" customHeight="1" x14ac:dyDescent="0.15">
      <c r="A347" t="s">
        <v>505</v>
      </c>
      <c r="F347" t="s">
        <v>67</v>
      </c>
      <c r="G347" t="s">
        <v>539</v>
      </c>
      <c r="H347" s="87" t="e">
        <f>'5th Cycle Summary-Final'!D347-VLOOKUP(FinalComparison!$G347,'SB35 Determination Data'!$K$4:$AN$415,H$2,FALSE)</f>
        <v>#N/A</v>
      </c>
      <c r="I347" s="87" t="e">
        <f>'5th Cycle Summary-Final'!E347-VLOOKUP(FinalComparison!$G347,'SB35 Determination Data'!$K$4:$AN$415,I$2,FALSE)</f>
        <v>#N/A</v>
      </c>
      <c r="J347" s="87" t="e">
        <f>'5th Cycle Summary-Final'!F347-VLOOKUP(FinalComparison!$G347,'SB35 Determination Data'!$K$4:$AN$415,J$2,FALSE)</f>
        <v>#N/A</v>
      </c>
      <c r="K347" s="87" t="e">
        <f>'5th Cycle Summary-Final'!G347-VLOOKUP(FinalComparison!$G347,'SB35 Determination Data'!$K$4:$AN$415,K$2,FALSE)</f>
        <v>#N/A</v>
      </c>
      <c r="L347" s="87" t="e">
        <f>'5th Cycle Summary-Final'!H347-VLOOKUP(FinalComparison!$G347,'SB35 Determination Data'!$K$4:$AN$415,L$2,FALSE)</f>
        <v>#N/A</v>
      </c>
      <c r="M347" s="87" t="e">
        <f>'5th Cycle Summary-Final'!I347-VLOOKUP(FinalComparison!$G347,'SB35 Determination Data'!$K$4:$AN$415,M$2,FALSE)</f>
        <v>#N/A</v>
      </c>
      <c r="N347" s="87"/>
      <c r="O347" s="87"/>
      <c r="P347" s="87" t="e">
        <f>'5th Cycle Summary-Final'!J347-VLOOKUP(FinalComparison!$G347,'SB35 Determination Data'!$K$4:$AN$415,P$2,FALSE)</f>
        <v>#N/A</v>
      </c>
      <c r="Q347" s="87" t="e">
        <f>'5th Cycle Summary-Final'!K347-VLOOKUP(FinalComparison!$G347,'SB35 Determination Data'!$K$4:$AN$415,Q$2,FALSE)</f>
        <v>#N/A</v>
      </c>
      <c r="R347" s="87" t="e">
        <f>'5th Cycle Summary-Final'!L347-VLOOKUP(FinalComparison!$G347,'SB35 Determination Data'!$K$4:$AN$415,R$2,FALSE)</f>
        <v>#N/A</v>
      </c>
      <c r="S347" s="87" t="e">
        <f>'5th Cycle Summary-Final'!M347-VLOOKUP(FinalComparison!$G347,'SB35 Determination Data'!$K$4:$AN$415,S$2,FALSE)</f>
        <v>#N/A</v>
      </c>
      <c r="T347" s="87" t="e">
        <f>'5th Cycle Summary-Final'!N347-VLOOKUP(FinalComparison!$G347,'SB35 Determination Data'!$K$4:$AN$415,T$2,FALSE)</f>
        <v>#N/A</v>
      </c>
      <c r="U347" s="80"/>
      <c r="V347" s="80"/>
      <c r="W347" s="87" t="e">
        <f>'5th Cycle Summary-Final'!O347-VLOOKUP(FinalComparison!$G347,'SB35 Determination Data'!$K$4:$AN$415,W$2,FALSE)</f>
        <v>#N/A</v>
      </c>
      <c r="X347" s="80"/>
      <c r="Y347" s="87" t="e">
        <f>'5th Cycle Summary-Final'!P347-VLOOKUP(FinalComparison!$G347,'SB35 Determination Data'!$K$4:$AN$415,Y$2,FALSE)</f>
        <v>#N/A</v>
      </c>
      <c r="Z347" s="87" t="e">
        <f>'5th Cycle Summary-Final'!Q347-VLOOKUP(FinalComparison!$G347,'SB35 Determination Data'!$K$4:$AN$415,Z$2,FALSE)</f>
        <v>#N/A</v>
      </c>
      <c r="AA347" s="87" t="e">
        <f>'5th Cycle Summary-Final'!R347-VLOOKUP(FinalComparison!$G347,'SB35 Determination Data'!$K$4:$AN$415,AA$2,FALSE)</f>
        <v>#N/A</v>
      </c>
      <c r="AB347" s="87" t="e">
        <f>'5th Cycle Summary-Final'!S347-VLOOKUP(FinalComparison!$G347,'SB35 Determination Data'!$K$4:$AN$415,AB$2,FALSE)</f>
        <v>#N/A</v>
      </c>
      <c r="AC347" s="87" t="e">
        <f>'5th Cycle Summary-Final'!T347-VLOOKUP(FinalComparison!$G347,'SB35 Determination Data'!$K$4:$AN$415,AC$2,FALSE)</f>
        <v>#N/A</v>
      </c>
      <c r="AD347" s="87" t="e">
        <f>'5th Cycle Summary-Final'!U347-VLOOKUP(FinalComparison!$G347,'SB35 Determination Data'!$K$4:$AN$415,AD$2,FALSE)</f>
        <v>#N/A</v>
      </c>
      <c r="AE347" s="87" t="e">
        <f>'5th Cycle Summary-Final'!V347-VLOOKUP(FinalComparison!$G347,'SB35 Determination Data'!$K$4:$AN$415,AE$2,FALSE)</f>
        <v>#N/A</v>
      </c>
      <c r="AF347" s="87" t="e">
        <f>'5th Cycle Summary-Final'!W347-VLOOKUP(FinalComparison!$G347,'SB35 Determination Data'!$K$4:$AN$415,AF$2,FALSE)</f>
        <v>#N/A</v>
      </c>
    </row>
    <row r="348" spans="1:32" ht="12.75" customHeight="1" x14ac:dyDescent="0.15">
      <c r="A348" t="s">
        <v>505</v>
      </c>
      <c r="F348" t="s">
        <v>67</v>
      </c>
      <c r="G348" t="s">
        <v>541</v>
      </c>
      <c r="H348" s="87" t="e">
        <f>'5th Cycle Summary-Final'!D348-VLOOKUP(FinalComparison!$G348,'SB35 Determination Data'!$K$4:$AN$415,H$2,FALSE)</f>
        <v>#N/A</v>
      </c>
      <c r="I348" s="87" t="e">
        <f>'5th Cycle Summary-Final'!E348-VLOOKUP(FinalComparison!$G348,'SB35 Determination Data'!$K$4:$AN$415,I$2,FALSE)</f>
        <v>#N/A</v>
      </c>
      <c r="J348" s="87" t="e">
        <f>'5th Cycle Summary-Final'!F348-VLOOKUP(FinalComparison!$G348,'SB35 Determination Data'!$K$4:$AN$415,J$2,FALSE)</f>
        <v>#N/A</v>
      </c>
      <c r="K348" s="87" t="e">
        <f>'5th Cycle Summary-Final'!G348-VLOOKUP(FinalComparison!$G348,'SB35 Determination Data'!$K$4:$AN$415,K$2,FALSE)</f>
        <v>#N/A</v>
      </c>
      <c r="L348" s="87" t="e">
        <f>'5th Cycle Summary-Final'!H348-VLOOKUP(FinalComparison!$G348,'SB35 Determination Data'!$K$4:$AN$415,L$2,FALSE)</f>
        <v>#N/A</v>
      </c>
      <c r="M348" s="87" t="e">
        <f>'5th Cycle Summary-Final'!I348-VLOOKUP(FinalComparison!$G348,'SB35 Determination Data'!$K$4:$AN$415,M$2,FALSE)</f>
        <v>#N/A</v>
      </c>
      <c r="N348" s="87"/>
      <c r="O348" s="87"/>
      <c r="P348" s="87" t="e">
        <f>'5th Cycle Summary-Final'!J348-VLOOKUP(FinalComparison!$G348,'SB35 Determination Data'!$K$4:$AN$415,P$2,FALSE)</f>
        <v>#N/A</v>
      </c>
      <c r="Q348" s="87" t="e">
        <f>'5th Cycle Summary-Final'!K348-VLOOKUP(FinalComparison!$G348,'SB35 Determination Data'!$K$4:$AN$415,Q$2,FALSE)</f>
        <v>#N/A</v>
      </c>
      <c r="R348" s="87" t="e">
        <f>'5th Cycle Summary-Final'!L348-VLOOKUP(FinalComparison!$G348,'SB35 Determination Data'!$K$4:$AN$415,R$2,FALSE)</f>
        <v>#N/A</v>
      </c>
      <c r="S348" s="87" t="e">
        <f>'5th Cycle Summary-Final'!M348-VLOOKUP(FinalComparison!$G348,'SB35 Determination Data'!$K$4:$AN$415,S$2,FALSE)</f>
        <v>#N/A</v>
      </c>
      <c r="T348" s="87" t="e">
        <f>'5th Cycle Summary-Final'!N348-VLOOKUP(FinalComparison!$G348,'SB35 Determination Data'!$K$4:$AN$415,T$2,FALSE)</f>
        <v>#N/A</v>
      </c>
      <c r="U348" s="80"/>
      <c r="V348" s="80"/>
      <c r="W348" s="87" t="e">
        <f>'5th Cycle Summary-Final'!O348-VLOOKUP(FinalComparison!$G348,'SB35 Determination Data'!$K$4:$AN$415,W$2,FALSE)</f>
        <v>#N/A</v>
      </c>
      <c r="X348" s="80"/>
      <c r="Y348" s="87" t="e">
        <f>'5th Cycle Summary-Final'!P348-VLOOKUP(FinalComparison!$G348,'SB35 Determination Data'!$K$4:$AN$415,Y$2,FALSE)</f>
        <v>#N/A</v>
      </c>
      <c r="Z348" s="87" t="e">
        <f>'5th Cycle Summary-Final'!Q348-VLOOKUP(FinalComparison!$G348,'SB35 Determination Data'!$K$4:$AN$415,Z$2,FALSE)</f>
        <v>#N/A</v>
      </c>
      <c r="AA348" s="87" t="e">
        <f>'5th Cycle Summary-Final'!R348-VLOOKUP(FinalComparison!$G348,'SB35 Determination Data'!$K$4:$AN$415,AA$2,FALSE)</f>
        <v>#N/A</v>
      </c>
      <c r="AB348" s="87" t="e">
        <f>'5th Cycle Summary-Final'!S348-VLOOKUP(FinalComparison!$G348,'SB35 Determination Data'!$K$4:$AN$415,AB$2,FALSE)</f>
        <v>#N/A</v>
      </c>
      <c r="AC348" s="87" t="e">
        <f>'5th Cycle Summary-Final'!T348-VLOOKUP(FinalComparison!$G348,'SB35 Determination Data'!$K$4:$AN$415,AC$2,FALSE)</f>
        <v>#N/A</v>
      </c>
      <c r="AD348" s="87" t="e">
        <f>'5th Cycle Summary-Final'!U348-VLOOKUP(FinalComparison!$G348,'SB35 Determination Data'!$K$4:$AN$415,AD$2,FALSE)</f>
        <v>#N/A</v>
      </c>
      <c r="AE348" s="87" t="e">
        <f>'5th Cycle Summary-Final'!V348-VLOOKUP(FinalComparison!$G348,'SB35 Determination Data'!$K$4:$AN$415,AE$2,FALSE)</f>
        <v>#N/A</v>
      </c>
      <c r="AF348" s="87" t="e">
        <f>'5th Cycle Summary-Final'!W348-VLOOKUP(FinalComparison!$G348,'SB35 Determination Data'!$K$4:$AN$415,AF$2,FALSE)</f>
        <v>#N/A</v>
      </c>
    </row>
    <row r="349" spans="1:32" ht="12.75" customHeight="1" x14ac:dyDescent="0.15">
      <c r="A349" t="s">
        <v>505</v>
      </c>
      <c r="F349" t="s">
        <v>67</v>
      </c>
      <c r="G349" t="s">
        <v>544</v>
      </c>
      <c r="H349" s="87" t="e">
        <f>'5th Cycle Summary-Final'!D349-VLOOKUP(FinalComparison!$G349,'SB35 Determination Data'!$K$4:$AN$415,H$2,FALSE)</f>
        <v>#N/A</v>
      </c>
      <c r="I349" s="87" t="e">
        <f>'5th Cycle Summary-Final'!E349-VLOOKUP(FinalComparison!$G349,'SB35 Determination Data'!$K$4:$AN$415,I$2,FALSE)</f>
        <v>#N/A</v>
      </c>
      <c r="J349" s="87" t="e">
        <f>'5th Cycle Summary-Final'!F349-VLOOKUP(FinalComparison!$G349,'SB35 Determination Data'!$K$4:$AN$415,J$2,FALSE)</f>
        <v>#N/A</v>
      </c>
      <c r="K349" s="87" t="e">
        <f>'5th Cycle Summary-Final'!G349-VLOOKUP(FinalComparison!$G349,'SB35 Determination Data'!$K$4:$AN$415,K$2,FALSE)</f>
        <v>#N/A</v>
      </c>
      <c r="L349" s="87" t="e">
        <f>'5th Cycle Summary-Final'!H349-VLOOKUP(FinalComparison!$G349,'SB35 Determination Data'!$K$4:$AN$415,L$2,FALSE)</f>
        <v>#N/A</v>
      </c>
      <c r="M349" s="87" t="e">
        <f>'5th Cycle Summary-Final'!I349-VLOOKUP(FinalComparison!$G349,'SB35 Determination Data'!$K$4:$AN$415,M$2,FALSE)</f>
        <v>#N/A</v>
      </c>
      <c r="N349" s="87"/>
      <c r="O349" s="87"/>
      <c r="P349" s="87" t="e">
        <f>'5th Cycle Summary-Final'!J349-VLOOKUP(FinalComparison!$G349,'SB35 Determination Data'!$K$4:$AN$415,P$2,FALSE)</f>
        <v>#N/A</v>
      </c>
      <c r="Q349" s="87" t="e">
        <f>'5th Cycle Summary-Final'!K349-VLOOKUP(FinalComparison!$G349,'SB35 Determination Data'!$K$4:$AN$415,Q$2,FALSE)</f>
        <v>#N/A</v>
      </c>
      <c r="R349" s="87" t="e">
        <f>'5th Cycle Summary-Final'!L349-VLOOKUP(FinalComparison!$G349,'SB35 Determination Data'!$K$4:$AN$415,R$2,FALSE)</f>
        <v>#N/A</v>
      </c>
      <c r="S349" s="87" t="e">
        <f>'5th Cycle Summary-Final'!M349-VLOOKUP(FinalComparison!$G349,'SB35 Determination Data'!$K$4:$AN$415,S$2,FALSE)</f>
        <v>#N/A</v>
      </c>
      <c r="T349" s="87" t="e">
        <f>'5th Cycle Summary-Final'!N349-VLOOKUP(FinalComparison!$G349,'SB35 Determination Data'!$K$4:$AN$415,T$2,FALSE)</f>
        <v>#N/A</v>
      </c>
      <c r="U349" s="80"/>
      <c r="V349" s="80"/>
      <c r="W349" s="87" t="e">
        <f>'5th Cycle Summary-Final'!O349-VLOOKUP(FinalComparison!$G349,'SB35 Determination Data'!$K$4:$AN$415,W$2,FALSE)</f>
        <v>#N/A</v>
      </c>
      <c r="X349" s="80"/>
      <c r="Y349" s="87" t="e">
        <f>'5th Cycle Summary-Final'!P349-VLOOKUP(FinalComparison!$G349,'SB35 Determination Data'!$K$4:$AN$415,Y$2,FALSE)</f>
        <v>#N/A</v>
      </c>
      <c r="Z349" s="87" t="e">
        <f>'5th Cycle Summary-Final'!Q349-VLOOKUP(FinalComparison!$G349,'SB35 Determination Data'!$K$4:$AN$415,Z$2,FALSE)</f>
        <v>#N/A</v>
      </c>
      <c r="AA349" s="87" t="e">
        <f>'5th Cycle Summary-Final'!R349-VLOOKUP(FinalComparison!$G349,'SB35 Determination Data'!$K$4:$AN$415,AA$2,FALSE)</f>
        <v>#N/A</v>
      </c>
      <c r="AB349" s="87" t="e">
        <f>'5th Cycle Summary-Final'!S349-VLOOKUP(FinalComparison!$G349,'SB35 Determination Data'!$K$4:$AN$415,AB$2,FALSE)</f>
        <v>#N/A</v>
      </c>
      <c r="AC349" s="87" t="e">
        <f>'5th Cycle Summary-Final'!T349-VLOOKUP(FinalComparison!$G349,'SB35 Determination Data'!$K$4:$AN$415,AC$2,FALSE)</f>
        <v>#N/A</v>
      </c>
      <c r="AD349" s="87" t="e">
        <f>'5th Cycle Summary-Final'!U349-VLOOKUP(FinalComparison!$G349,'SB35 Determination Data'!$K$4:$AN$415,AD$2,FALSE)</f>
        <v>#N/A</v>
      </c>
      <c r="AE349" s="87" t="e">
        <f>'5th Cycle Summary-Final'!V349-VLOOKUP(FinalComparison!$G349,'SB35 Determination Data'!$K$4:$AN$415,AE$2,FALSE)</f>
        <v>#N/A</v>
      </c>
      <c r="AF349" s="87" t="e">
        <f>'5th Cycle Summary-Final'!W349-VLOOKUP(FinalComparison!$G349,'SB35 Determination Data'!$K$4:$AN$415,AF$2,FALSE)</f>
        <v>#N/A</v>
      </c>
    </row>
    <row r="350" spans="1:32" ht="12.75" customHeight="1" x14ac:dyDescent="0.15">
      <c r="A350" t="s">
        <v>509</v>
      </c>
      <c r="F350" t="s">
        <v>128</v>
      </c>
      <c r="G350" t="s">
        <v>510</v>
      </c>
      <c r="H350" s="87">
        <f>'5th Cycle Summary-Final'!D350-VLOOKUP(FinalComparison!$G350,'SB35 Determination Data'!$K$4:$AN$415,H$2,FALSE)</f>
        <v>0</v>
      </c>
      <c r="I350" s="87">
        <f>'5th Cycle Summary-Final'!E350-VLOOKUP(FinalComparison!$G350,'SB35 Determination Data'!$K$4:$AN$415,I$2,FALSE)</f>
        <v>0</v>
      </c>
      <c r="J350" s="87">
        <f>'5th Cycle Summary-Final'!F350-VLOOKUP(FinalComparison!$G350,'SB35 Determination Data'!$K$4:$AN$415,J$2,FALSE)</f>
        <v>0</v>
      </c>
      <c r="K350" s="87">
        <f>'5th Cycle Summary-Final'!G350-VLOOKUP(FinalComparison!$G350,'SB35 Determination Data'!$K$4:$AN$415,K$2,FALSE)</f>
        <v>0</v>
      </c>
      <c r="L350" s="87">
        <f>'5th Cycle Summary-Final'!H350-VLOOKUP(FinalComparison!$G350,'SB35 Determination Data'!$K$4:$AN$415,L$2,FALSE)</f>
        <v>0</v>
      </c>
      <c r="M350" s="87">
        <f>'5th Cycle Summary-Final'!I350-VLOOKUP(FinalComparison!$G350,'SB35 Determination Data'!$K$4:$AN$415,M$2,FALSE)</f>
        <v>0</v>
      </c>
      <c r="N350" s="87"/>
      <c r="O350" s="87"/>
      <c r="P350" s="87">
        <f>'5th Cycle Summary-Final'!J350-VLOOKUP(FinalComparison!$G350,'SB35 Determination Data'!$K$4:$AN$415,P$2,FALSE)</f>
        <v>0</v>
      </c>
      <c r="Q350" s="87">
        <f>'5th Cycle Summary-Final'!K350-VLOOKUP(FinalComparison!$G350,'SB35 Determination Data'!$K$4:$AN$415,Q$2,FALSE)</f>
        <v>0</v>
      </c>
      <c r="R350" s="87">
        <f>'5th Cycle Summary-Final'!L350-VLOOKUP(FinalComparison!$G350,'SB35 Determination Data'!$K$4:$AN$415,R$2,FALSE)</f>
        <v>0</v>
      </c>
      <c r="S350" s="87">
        <f>'5th Cycle Summary-Final'!M350-VLOOKUP(FinalComparison!$G350,'SB35 Determination Data'!$K$4:$AN$415,S$2,FALSE)</f>
        <v>0</v>
      </c>
      <c r="T350" s="87">
        <f>'5th Cycle Summary-Final'!N350-VLOOKUP(FinalComparison!$G350,'SB35 Determination Data'!$K$4:$AN$415,T$2,FALSE)</f>
        <v>0</v>
      </c>
      <c r="U350" s="80"/>
      <c r="V350" s="80"/>
      <c r="W350" s="87">
        <f>'5th Cycle Summary-Final'!O350-VLOOKUP(FinalComparison!$G350,'SB35 Determination Data'!$K$4:$AN$415,W$2,FALSE)</f>
        <v>0</v>
      </c>
      <c r="X350" s="80"/>
      <c r="Y350" s="87">
        <f>'5th Cycle Summary-Final'!P350-VLOOKUP(FinalComparison!$G350,'SB35 Determination Data'!$K$4:$AN$415,Y$2,FALSE)</f>
        <v>0</v>
      </c>
      <c r="Z350" s="87">
        <f>'5th Cycle Summary-Final'!Q350-VLOOKUP(FinalComparison!$G350,'SB35 Determination Data'!$K$4:$AN$415,Z$2,FALSE)</f>
        <v>0</v>
      </c>
      <c r="AA350" s="87">
        <f>'5th Cycle Summary-Final'!R350-VLOOKUP(FinalComparison!$G350,'SB35 Determination Data'!$K$4:$AN$415,AA$2,FALSE)</f>
        <v>0</v>
      </c>
      <c r="AB350" s="87">
        <f>'5th Cycle Summary-Final'!S350-VLOOKUP(FinalComparison!$G350,'SB35 Determination Data'!$K$4:$AN$415,AB$2,FALSE)</f>
        <v>0</v>
      </c>
      <c r="AC350" s="87">
        <f>'5th Cycle Summary-Final'!T350-VLOOKUP(FinalComparison!$G350,'SB35 Determination Data'!$K$4:$AN$415,AC$2,FALSE)</f>
        <v>0</v>
      </c>
      <c r="AD350" s="87">
        <f>'5th Cycle Summary-Final'!U350-VLOOKUP(FinalComparison!$G350,'SB35 Determination Data'!$K$4:$AN$415,AD$2,FALSE)</f>
        <v>0</v>
      </c>
      <c r="AE350" s="87">
        <f>'5th Cycle Summary-Final'!V350-VLOOKUP(FinalComparison!$G350,'SB35 Determination Data'!$K$4:$AN$415,AE$2,FALSE)</f>
        <v>0</v>
      </c>
      <c r="AF350" s="87">
        <f>'5th Cycle Summary-Final'!W350-VLOOKUP(FinalComparison!$G350,'SB35 Determination Data'!$K$4:$AN$415,AF$2,FALSE)</f>
        <v>0</v>
      </c>
    </row>
    <row r="351" spans="1:32" ht="12.75" customHeight="1" x14ac:dyDescent="0.15">
      <c r="A351" t="s">
        <v>509</v>
      </c>
      <c r="F351" t="s">
        <v>128</v>
      </c>
      <c r="G351" t="s">
        <v>509</v>
      </c>
      <c r="H351" s="87" t="e">
        <f>'5th Cycle Summary-Final'!D351-VLOOKUP(FinalComparison!$G351,'SB35 Determination Data'!$K$4:$AN$415,H$2,FALSE)</f>
        <v>#N/A</v>
      </c>
      <c r="I351" s="87" t="e">
        <f>'5th Cycle Summary-Final'!E351-VLOOKUP(FinalComparison!$G351,'SB35 Determination Data'!$K$4:$AN$415,I$2,FALSE)</f>
        <v>#N/A</v>
      </c>
      <c r="J351" s="87" t="e">
        <f>'5th Cycle Summary-Final'!F351-VLOOKUP(FinalComparison!$G351,'SB35 Determination Data'!$K$4:$AN$415,J$2,FALSE)</f>
        <v>#N/A</v>
      </c>
      <c r="K351" s="87" t="e">
        <f>'5th Cycle Summary-Final'!G351-VLOOKUP(FinalComparison!$G351,'SB35 Determination Data'!$K$4:$AN$415,K$2,FALSE)</f>
        <v>#N/A</v>
      </c>
      <c r="L351" s="87" t="e">
        <f>'5th Cycle Summary-Final'!H351-VLOOKUP(FinalComparison!$G351,'SB35 Determination Data'!$K$4:$AN$415,L$2,FALSE)</f>
        <v>#N/A</v>
      </c>
      <c r="M351" s="87" t="e">
        <f>'5th Cycle Summary-Final'!I351-VLOOKUP(FinalComparison!$G351,'SB35 Determination Data'!$K$4:$AN$415,M$2,FALSE)</f>
        <v>#N/A</v>
      </c>
      <c r="N351" s="87"/>
      <c r="O351" s="87"/>
      <c r="P351" s="87" t="e">
        <f>'5th Cycle Summary-Final'!J351-VLOOKUP(FinalComparison!$G351,'SB35 Determination Data'!$K$4:$AN$415,P$2,FALSE)</f>
        <v>#N/A</v>
      </c>
      <c r="Q351" s="87" t="e">
        <f>'5th Cycle Summary-Final'!K351-VLOOKUP(FinalComparison!$G351,'SB35 Determination Data'!$K$4:$AN$415,Q$2,FALSE)</f>
        <v>#N/A</v>
      </c>
      <c r="R351" s="87" t="e">
        <f>'5th Cycle Summary-Final'!L351-VLOOKUP(FinalComparison!$G351,'SB35 Determination Data'!$K$4:$AN$415,R$2,FALSE)</f>
        <v>#N/A</v>
      </c>
      <c r="S351" s="87" t="e">
        <f>'5th Cycle Summary-Final'!M351-VLOOKUP(FinalComparison!$G351,'SB35 Determination Data'!$K$4:$AN$415,S$2,FALSE)</f>
        <v>#N/A</v>
      </c>
      <c r="T351" s="87" t="e">
        <f>'5th Cycle Summary-Final'!N351-VLOOKUP(FinalComparison!$G351,'SB35 Determination Data'!$K$4:$AN$415,T$2,FALSE)</f>
        <v>#N/A</v>
      </c>
      <c r="U351" s="80"/>
      <c r="V351" s="80"/>
      <c r="W351" s="87" t="e">
        <f>'5th Cycle Summary-Final'!O351-VLOOKUP(FinalComparison!$G351,'SB35 Determination Data'!$K$4:$AN$415,W$2,FALSE)</f>
        <v>#N/A</v>
      </c>
      <c r="X351" s="80"/>
      <c r="Y351" s="87" t="e">
        <f>'5th Cycle Summary-Final'!P351-VLOOKUP(FinalComparison!$G351,'SB35 Determination Data'!$K$4:$AN$415,Y$2,FALSE)</f>
        <v>#N/A</v>
      </c>
      <c r="Z351" s="87" t="e">
        <f>'5th Cycle Summary-Final'!Q351-VLOOKUP(FinalComparison!$G351,'SB35 Determination Data'!$K$4:$AN$415,Z$2,FALSE)</f>
        <v>#N/A</v>
      </c>
      <c r="AA351" s="87" t="e">
        <f>'5th Cycle Summary-Final'!R351-VLOOKUP(FinalComparison!$G351,'SB35 Determination Data'!$K$4:$AN$415,AA$2,FALSE)</f>
        <v>#N/A</v>
      </c>
      <c r="AB351" s="87" t="e">
        <f>'5th Cycle Summary-Final'!S351-VLOOKUP(FinalComparison!$G351,'SB35 Determination Data'!$K$4:$AN$415,AB$2,FALSE)</f>
        <v>#N/A</v>
      </c>
      <c r="AC351" s="87" t="e">
        <f>'5th Cycle Summary-Final'!T351-VLOOKUP(FinalComparison!$G351,'SB35 Determination Data'!$K$4:$AN$415,AC$2,FALSE)</f>
        <v>#N/A</v>
      </c>
      <c r="AD351" s="87" t="e">
        <f>'5th Cycle Summary-Final'!U351-VLOOKUP(FinalComparison!$G351,'SB35 Determination Data'!$K$4:$AN$415,AD$2,FALSE)</f>
        <v>#N/A</v>
      </c>
      <c r="AE351" s="87" t="e">
        <f>'5th Cycle Summary-Final'!V351-VLOOKUP(FinalComparison!$G351,'SB35 Determination Data'!$K$4:$AN$415,AE$2,FALSE)</f>
        <v>#N/A</v>
      </c>
      <c r="AF351" s="87" t="e">
        <f>'5th Cycle Summary-Final'!W351-VLOOKUP(FinalComparison!$G351,'SB35 Determination Data'!$K$4:$AN$415,AF$2,FALSE)</f>
        <v>#N/A</v>
      </c>
    </row>
    <row r="352" spans="1:32" ht="12.75" customHeight="1" x14ac:dyDescent="0.15">
      <c r="A352" t="s">
        <v>509</v>
      </c>
      <c r="F352" t="s">
        <v>128</v>
      </c>
      <c r="G352" t="s">
        <v>545</v>
      </c>
      <c r="H352" s="87" t="e">
        <f>'5th Cycle Summary-Final'!D352-VLOOKUP(FinalComparison!$G352,'SB35 Determination Data'!$K$4:$AN$415,H$2,FALSE)</f>
        <v>#N/A</v>
      </c>
      <c r="I352" s="87" t="e">
        <f>'5th Cycle Summary-Final'!E352-VLOOKUP(FinalComparison!$G352,'SB35 Determination Data'!$K$4:$AN$415,I$2,FALSE)</f>
        <v>#N/A</v>
      </c>
      <c r="J352" s="87" t="e">
        <f>'5th Cycle Summary-Final'!F352-VLOOKUP(FinalComparison!$G352,'SB35 Determination Data'!$K$4:$AN$415,J$2,FALSE)</f>
        <v>#N/A</v>
      </c>
      <c r="K352" s="87" t="e">
        <f>'5th Cycle Summary-Final'!G352-VLOOKUP(FinalComparison!$G352,'SB35 Determination Data'!$K$4:$AN$415,K$2,FALSE)</f>
        <v>#N/A</v>
      </c>
      <c r="L352" s="87" t="e">
        <f>'5th Cycle Summary-Final'!H352-VLOOKUP(FinalComparison!$G352,'SB35 Determination Data'!$K$4:$AN$415,L$2,FALSE)</f>
        <v>#N/A</v>
      </c>
      <c r="M352" s="87" t="e">
        <f>'5th Cycle Summary-Final'!I352-VLOOKUP(FinalComparison!$G352,'SB35 Determination Data'!$K$4:$AN$415,M$2,FALSE)</f>
        <v>#N/A</v>
      </c>
      <c r="N352" s="87"/>
      <c r="O352" s="87"/>
      <c r="P352" s="87" t="e">
        <f>'5th Cycle Summary-Final'!J352-VLOOKUP(FinalComparison!$G352,'SB35 Determination Data'!$K$4:$AN$415,P$2,FALSE)</f>
        <v>#N/A</v>
      </c>
      <c r="Q352" s="87" t="e">
        <f>'5th Cycle Summary-Final'!K352-VLOOKUP(FinalComparison!$G352,'SB35 Determination Data'!$K$4:$AN$415,Q$2,FALSE)</f>
        <v>#N/A</v>
      </c>
      <c r="R352" s="87" t="e">
        <f>'5th Cycle Summary-Final'!L352-VLOOKUP(FinalComparison!$G352,'SB35 Determination Data'!$K$4:$AN$415,R$2,FALSE)</f>
        <v>#N/A</v>
      </c>
      <c r="S352" s="87" t="e">
        <f>'5th Cycle Summary-Final'!M352-VLOOKUP(FinalComparison!$G352,'SB35 Determination Data'!$K$4:$AN$415,S$2,FALSE)</f>
        <v>#N/A</v>
      </c>
      <c r="T352" s="87" t="e">
        <f>'5th Cycle Summary-Final'!N352-VLOOKUP(FinalComparison!$G352,'SB35 Determination Data'!$K$4:$AN$415,T$2,FALSE)</f>
        <v>#N/A</v>
      </c>
      <c r="U352" s="80"/>
      <c r="V352" s="80"/>
      <c r="W352" s="87" t="e">
        <f>'5th Cycle Summary-Final'!O352-VLOOKUP(FinalComparison!$G352,'SB35 Determination Data'!$K$4:$AN$415,W$2,FALSE)</f>
        <v>#N/A</v>
      </c>
      <c r="X352" s="80"/>
      <c r="Y352" s="87" t="e">
        <f>'5th Cycle Summary-Final'!P352-VLOOKUP(FinalComparison!$G352,'SB35 Determination Data'!$K$4:$AN$415,Y$2,FALSE)</f>
        <v>#N/A</v>
      </c>
      <c r="Z352" s="87" t="e">
        <f>'5th Cycle Summary-Final'!Q352-VLOOKUP(FinalComparison!$G352,'SB35 Determination Data'!$K$4:$AN$415,Z$2,FALSE)</f>
        <v>#N/A</v>
      </c>
      <c r="AA352" s="87" t="e">
        <f>'5th Cycle Summary-Final'!R352-VLOOKUP(FinalComparison!$G352,'SB35 Determination Data'!$K$4:$AN$415,AA$2,FALSE)</f>
        <v>#N/A</v>
      </c>
      <c r="AB352" s="87" t="e">
        <f>'5th Cycle Summary-Final'!S352-VLOOKUP(FinalComparison!$G352,'SB35 Determination Data'!$K$4:$AN$415,AB$2,FALSE)</f>
        <v>#N/A</v>
      </c>
      <c r="AC352" s="87" t="e">
        <f>'5th Cycle Summary-Final'!T352-VLOOKUP(FinalComparison!$G352,'SB35 Determination Data'!$K$4:$AN$415,AC$2,FALSE)</f>
        <v>#N/A</v>
      </c>
      <c r="AD352" s="87" t="e">
        <f>'5th Cycle Summary-Final'!U352-VLOOKUP(FinalComparison!$G352,'SB35 Determination Data'!$K$4:$AN$415,AD$2,FALSE)</f>
        <v>#N/A</v>
      </c>
      <c r="AE352" s="87" t="e">
        <f>'5th Cycle Summary-Final'!V352-VLOOKUP(FinalComparison!$G352,'SB35 Determination Data'!$K$4:$AN$415,AE$2,FALSE)</f>
        <v>#N/A</v>
      </c>
      <c r="AF352" s="87" t="e">
        <f>'5th Cycle Summary-Final'!W352-VLOOKUP(FinalComparison!$G352,'SB35 Determination Data'!$K$4:$AN$415,AF$2,FALSE)</f>
        <v>#N/A</v>
      </c>
    </row>
    <row r="353" spans="1:32" ht="12.75" customHeight="1" x14ac:dyDescent="0.15">
      <c r="A353" t="s">
        <v>509</v>
      </c>
      <c r="F353" t="s">
        <v>128</v>
      </c>
      <c r="G353" t="s">
        <v>548</v>
      </c>
      <c r="H353" s="87" t="e">
        <f>'5th Cycle Summary-Final'!D353-VLOOKUP(FinalComparison!$G353,'SB35 Determination Data'!$K$4:$AN$415,H$2,FALSE)</f>
        <v>#N/A</v>
      </c>
      <c r="I353" s="87" t="e">
        <f>'5th Cycle Summary-Final'!E353-VLOOKUP(FinalComparison!$G353,'SB35 Determination Data'!$K$4:$AN$415,I$2,FALSE)</f>
        <v>#N/A</v>
      </c>
      <c r="J353" s="87" t="e">
        <f>'5th Cycle Summary-Final'!F353-VLOOKUP(FinalComparison!$G353,'SB35 Determination Data'!$K$4:$AN$415,J$2,FALSE)</f>
        <v>#N/A</v>
      </c>
      <c r="K353" s="87" t="e">
        <f>'5th Cycle Summary-Final'!G353-VLOOKUP(FinalComparison!$G353,'SB35 Determination Data'!$K$4:$AN$415,K$2,FALSE)</f>
        <v>#N/A</v>
      </c>
      <c r="L353" s="87" t="e">
        <f>'5th Cycle Summary-Final'!H353-VLOOKUP(FinalComparison!$G353,'SB35 Determination Data'!$K$4:$AN$415,L$2,FALSE)</f>
        <v>#N/A</v>
      </c>
      <c r="M353" s="87" t="e">
        <f>'5th Cycle Summary-Final'!I353-VLOOKUP(FinalComparison!$G353,'SB35 Determination Data'!$K$4:$AN$415,M$2,FALSE)</f>
        <v>#N/A</v>
      </c>
      <c r="N353" s="87"/>
      <c r="O353" s="87"/>
      <c r="P353" s="87" t="e">
        <f>'5th Cycle Summary-Final'!J353-VLOOKUP(FinalComparison!$G353,'SB35 Determination Data'!$K$4:$AN$415,P$2,FALSE)</f>
        <v>#N/A</v>
      </c>
      <c r="Q353" s="87" t="e">
        <f>'5th Cycle Summary-Final'!K353-VLOOKUP(FinalComparison!$G353,'SB35 Determination Data'!$K$4:$AN$415,Q$2,FALSE)</f>
        <v>#N/A</v>
      </c>
      <c r="R353" s="87" t="e">
        <f>'5th Cycle Summary-Final'!L353-VLOOKUP(FinalComparison!$G353,'SB35 Determination Data'!$K$4:$AN$415,R$2,FALSE)</f>
        <v>#N/A</v>
      </c>
      <c r="S353" s="87" t="e">
        <f>'5th Cycle Summary-Final'!M353-VLOOKUP(FinalComparison!$G353,'SB35 Determination Data'!$K$4:$AN$415,S$2,FALSE)</f>
        <v>#N/A</v>
      </c>
      <c r="T353" s="87" t="e">
        <f>'5th Cycle Summary-Final'!N353-VLOOKUP(FinalComparison!$G353,'SB35 Determination Data'!$K$4:$AN$415,T$2,FALSE)</f>
        <v>#N/A</v>
      </c>
      <c r="U353" s="80"/>
      <c r="V353" s="80"/>
      <c r="W353" s="87" t="e">
        <f>'5th Cycle Summary-Final'!O353-VLOOKUP(FinalComparison!$G353,'SB35 Determination Data'!$K$4:$AN$415,W$2,FALSE)</f>
        <v>#N/A</v>
      </c>
      <c r="X353" s="80"/>
      <c r="Y353" s="87" t="e">
        <f>'5th Cycle Summary-Final'!P353-VLOOKUP(FinalComparison!$G353,'SB35 Determination Data'!$K$4:$AN$415,Y$2,FALSE)</f>
        <v>#N/A</v>
      </c>
      <c r="Z353" s="87" t="e">
        <f>'5th Cycle Summary-Final'!Q353-VLOOKUP(FinalComparison!$G353,'SB35 Determination Data'!$K$4:$AN$415,Z$2,FALSE)</f>
        <v>#N/A</v>
      </c>
      <c r="AA353" s="87" t="e">
        <f>'5th Cycle Summary-Final'!R353-VLOOKUP(FinalComparison!$G353,'SB35 Determination Data'!$K$4:$AN$415,AA$2,FALSE)</f>
        <v>#N/A</v>
      </c>
      <c r="AB353" s="87" t="e">
        <f>'5th Cycle Summary-Final'!S353-VLOOKUP(FinalComparison!$G353,'SB35 Determination Data'!$K$4:$AN$415,AB$2,FALSE)</f>
        <v>#N/A</v>
      </c>
      <c r="AC353" s="87" t="e">
        <f>'5th Cycle Summary-Final'!T353-VLOOKUP(FinalComparison!$G353,'SB35 Determination Data'!$K$4:$AN$415,AC$2,FALSE)</f>
        <v>#N/A</v>
      </c>
      <c r="AD353" s="87" t="e">
        <f>'5th Cycle Summary-Final'!U353-VLOOKUP(FinalComparison!$G353,'SB35 Determination Data'!$K$4:$AN$415,AD$2,FALSE)</f>
        <v>#N/A</v>
      </c>
      <c r="AE353" s="87" t="e">
        <f>'5th Cycle Summary-Final'!V353-VLOOKUP(FinalComparison!$G353,'SB35 Determination Data'!$K$4:$AN$415,AE$2,FALSE)</f>
        <v>#N/A</v>
      </c>
      <c r="AF353" s="87" t="e">
        <f>'5th Cycle Summary-Final'!W353-VLOOKUP(FinalComparison!$G353,'SB35 Determination Data'!$K$4:$AN$415,AF$2,FALSE)</f>
        <v>#N/A</v>
      </c>
    </row>
    <row r="354" spans="1:32" ht="12.75" customHeight="1" x14ac:dyDescent="0.15">
      <c r="A354" t="s">
        <v>433</v>
      </c>
      <c r="F354" t="s">
        <v>83</v>
      </c>
      <c r="G354" t="s">
        <v>434</v>
      </c>
      <c r="H354" s="87">
        <f>'5th Cycle Summary-Final'!D354-VLOOKUP(FinalComparison!$G354,'SB35 Determination Data'!$K$4:$AN$415,H$2,FALSE)</f>
        <v>0</v>
      </c>
      <c r="I354" s="87">
        <f>'5th Cycle Summary-Final'!E354-VLOOKUP(FinalComparison!$G354,'SB35 Determination Data'!$K$4:$AN$415,I$2,FALSE)</f>
        <v>0</v>
      </c>
      <c r="J354" s="87">
        <f>'5th Cycle Summary-Final'!F354-VLOOKUP(FinalComparison!$G354,'SB35 Determination Data'!$K$4:$AN$415,J$2,FALSE)</f>
        <v>0</v>
      </c>
      <c r="K354" s="87">
        <f>'5th Cycle Summary-Final'!G354-VLOOKUP(FinalComparison!$G354,'SB35 Determination Data'!$K$4:$AN$415,K$2,FALSE)</f>
        <v>0</v>
      </c>
      <c r="L354" s="87">
        <f>'5th Cycle Summary-Final'!H354-VLOOKUP(FinalComparison!$G354,'SB35 Determination Data'!$K$4:$AN$415,L$2,FALSE)</f>
        <v>0</v>
      </c>
      <c r="M354" s="87">
        <f>'5th Cycle Summary-Final'!I354-VLOOKUP(FinalComparison!$G354,'SB35 Determination Data'!$K$4:$AN$415,M$2,FALSE)</f>
        <v>0</v>
      </c>
      <c r="N354" s="87"/>
      <c r="O354" s="87"/>
      <c r="P354" s="87">
        <f>'5th Cycle Summary-Final'!J354-VLOOKUP(FinalComparison!$G354,'SB35 Determination Data'!$K$4:$AN$415,P$2,FALSE)</f>
        <v>0</v>
      </c>
      <c r="Q354" s="87">
        <f>'5th Cycle Summary-Final'!K354-VLOOKUP(FinalComparison!$G354,'SB35 Determination Data'!$K$4:$AN$415,Q$2,FALSE)</f>
        <v>-1</v>
      </c>
      <c r="R354" s="87">
        <f>'5th Cycle Summary-Final'!L354-VLOOKUP(FinalComparison!$G354,'SB35 Determination Data'!$K$4:$AN$415,R$2,FALSE)</f>
        <v>0</v>
      </c>
      <c r="S354" s="87">
        <f>'5th Cycle Summary-Final'!M354-VLOOKUP(FinalComparison!$G354,'SB35 Determination Data'!$K$4:$AN$415,S$2,FALSE)</f>
        <v>-1</v>
      </c>
      <c r="T354" s="87">
        <f>'5th Cycle Summary-Final'!N354-VLOOKUP(FinalComparison!$G354,'SB35 Determination Data'!$K$4:$AN$415,T$2,FALSE)</f>
        <v>1</v>
      </c>
      <c r="U354" s="80"/>
      <c r="V354" s="80"/>
      <c r="W354" s="87">
        <f>'5th Cycle Summary-Final'!O354-VLOOKUP(FinalComparison!$G354,'SB35 Determination Data'!$K$4:$AN$415,W$2,FALSE)</f>
        <v>-4.7619047619047561E-2</v>
      </c>
      <c r="X354" s="80"/>
      <c r="Y354" s="87">
        <f>'5th Cycle Summary-Final'!P354-VLOOKUP(FinalComparison!$G354,'SB35 Determination Data'!$K$4:$AN$415,Y$2,FALSE)</f>
        <v>0</v>
      </c>
      <c r="Z354" s="87">
        <f>'5th Cycle Summary-Final'!Q354-VLOOKUP(FinalComparison!$G354,'SB35 Determination Data'!$K$4:$AN$415,Z$2,FALSE)</f>
        <v>-1</v>
      </c>
      <c r="AA354" s="87">
        <f>'5th Cycle Summary-Final'!R354-VLOOKUP(FinalComparison!$G354,'SB35 Determination Data'!$K$4:$AN$415,AA$2,FALSE)</f>
        <v>0</v>
      </c>
      <c r="AB354" s="87">
        <f>'5th Cycle Summary-Final'!S354-VLOOKUP(FinalComparison!$G354,'SB35 Determination Data'!$K$4:$AN$415,AB$2,FALSE)</f>
        <v>-4.1666666666666519E-2</v>
      </c>
      <c r="AC354" s="87">
        <f>'5th Cycle Summary-Final'!T354-VLOOKUP(FinalComparison!$G354,'SB35 Determination Data'!$K$4:$AN$415,AC$2,FALSE)</f>
        <v>0</v>
      </c>
      <c r="AD354" s="87">
        <f>'5th Cycle Summary-Final'!U354-VLOOKUP(FinalComparison!$G354,'SB35 Determination Data'!$K$4:$AN$415,AD$2,FALSE)</f>
        <v>-27</v>
      </c>
      <c r="AE354" s="87">
        <f>'5th Cycle Summary-Final'!V354-VLOOKUP(FinalComparison!$G354,'SB35 Determination Data'!$K$4:$AN$415,AE$2,FALSE)</f>
        <v>26</v>
      </c>
      <c r="AF354" s="87">
        <f>'5th Cycle Summary-Final'!W354-VLOOKUP(FinalComparison!$G354,'SB35 Determination Data'!$K$4:$AN$415,AF$2,FALSE)</f>
        <v>-0.4576271186440678</v>
      </c>
    </row>
    <row r="355" spans="1:32" ht="12.75" customHeight="1" x14ac:dyDescent="0.15">
      <c r="A355" t="s">
        <v>433</v>
      </c>
      <c r="F355" t="s">
        <v>83</v>
      </c>
      <c r="G355" t="s">
        <v>551</v>
      </c>
      <c r="H355" s="87">
        <f>'5th Cycle Summary-Final'!D355-VLOOKUP(FinalComparison!$G355,'SB35 Determination Data'!$K$4:$AN$415,H$2,FALSE)</f>
        <v>1498</v>
      </c>
      <c r="I355" s="87">
        <f>'5th Cycle Summary-Final'!E355-VLOOKUP(FinalComparison!$G355,'SB35 Determination Data'!$K$4:$AN$415,I$2,FALSE)</f>
        <v>0</v>
      </c>
      <c r="J355" s="87">
        <f>'5th Cycle Summary-Final'!F355-VLOOKUP(FinalComparison!$G355,'SB35 Determination Data'!$K$4:$AN$415,J$2,FALSE)</f>
        <v>0</v>
      </c>
      <c r="K355" s="87">
        <f>'5th Cycle Summary-Final'!G355-VLOOKUP(FinalComparison!$G355,'SB35 Determination Data'!$K$4:$AN$415,K$2,FALSE)</f>
        <v>0</v>
      </c>
      <c r="L355" s="87">
        <f>'5th Cycle Summary-Final'!H355-VLOOKUP(FinalComparison!$G355,'SB35 Determination Data'!$K$4:$AN$415,L$2,FALSE)</f>
        <v>1498</v>
      </c>
      <c r="M355" s="87">
        <f>'5th Cycle Summary-Final'!I355-VLOOKUP(FinalComparison!$G355,'SB35 Determination Data'!$K$4:$AN$415,M$2,FALSE)</f>
        <v>-0.10234337637494022</v>
      </c>
      <c r="N355" s="87"/>
      <c r="O355" s="87"/>
      <c r="P355" s="87">
        <f>'5th Cycle Summary-Final'!J355-VLOOKUP(FinalComparison!$G355,'SB35 Determination Data'!$K$4:$AN$415,P$2,FALSE)</f>
        <v>1059</v>
      </c>
      <c r="Q355" s="87">
        <f>'5th Cycle Summary-Final'!K355-VLOOKUP(FinalComparison!$G355,'SB35 Determination Data'!$K$4:$AN$415,Q$2,FALSE)</f>
        <v>-79</v>
      </c>
      <c r="R355" s="87">
        <f>'5th Cycle Summary-Final'!L355-VLOOKUP(FinalComparison!$G355,'SB35 Determination Data'!$K$4:$AN$415,R$2,FALSE)</f>
        <v>-79</v>
      </c>
      <c r="S355" s="87">
        <f>'5th Cycle Summary-Final'!M355-VLOOKUP(FinalComparison!$G355,'SB35 Determination Data'!$K$4:$AN$415,S$2,FALSE)</f>
        <v>0</v>
      </c>
      <c r="T355" s="87">
        <f>'5th Cycle Summary-Final'!N355-VLOOKUP(FinalComparison!$G355,'SB35 Determination Data'!$K$4:$AN$415,T$2,FALSE)</f>
        <v>1138</v>
      </c>
      <c r="U355" s="80"/>
      <c r="V355" s="80"/>
      <c r="W355" s="87">
        <f>'5th Cycle Summary-Final'!O355-VLOOKUP(FinalComparison!$G355,'SB35 Determination Data'!$K$4:$AN$415,W$2,FALSE)</f>
        <v>-0.67238460167528069</v>
      </c>
      <c r="X355" s="80"/>
      <c r="Y355" s="87">
        <f>'5th Cycle Summary-Final'!P355-VLOOKUP(FinalComparison!$G355,'SB35 Determination Data'!$K$4:$AN$415,Y$2,FALSE)</f>
        <v>1093</v>
      </c>
      <c r="Z355" s="87">
        <f>'5th Cycle Summary-Final'!Q355-VLOOKUP(FinalComparison!$G355,'SB35 Determination Data'!$K$4:$AN$415,Z$2,FALSE)</f>
        <v>-10</v>
      </c>
      <c r="AA355" s="87">
        <f>'5th Cycle Summary-Final'!R355-VLOOKUP(FinalComparison!$G355,'SB35 Determination Data'!$K$4:$AN$415,AA$2,FALSE)</f>
        <v>1103</v>
      </c>
      <c r="AB355" s="87">
        <f>'5th Cycle Summary-Final'!S355-VLOOKUP(FinalComparison!$G355,'SB35 Determination Data'!$K$4:$AN$415,AB$2,FALSE)</f>
        <v>-0.4718666616558308</v>
      </c>
      <c r="AC355" s="87">
        <f>'5th Cycle Summary-Final'!T355-VLOOKUP(FinalComparison!$G355,'SB35 Determination Data'!$K$4:$AN$415,AC$2,FALSE)</f>
        <v>2259</v>
      </c>
      <c r="AD355" s="87">
        <f>'5th Cycle Summary-Final'!U355-VLOOKUP(FinalComparison!$G355,'SB35 Determination Data'!$K$4:$AN$415,AD$2,FALSE)</f>
        <v>-109</v>
      </c>
      <c r="AE355" s="87">
        <f>'5th Cycle Summary-Final'!V355-VLOOKUP(FinalComparison!$G355,'SB35 Determination Data'!$K$4:$AN$415,AE$2,FALSE)</f>
        <v>2241</v>
      </c>
      <c r="AF355" s="87">
        <f>'5th Cycle Summary-Final'!W355-VLOOKUP(FinalComparison!$G355,'SB35 Determination Data'!$K$4:$AN$415,AF$2,FALSE)</f>
        <v>-1.0646504889532777</v>
      </c>
    </row>
    <row r="356" spans="1:32" ht="12.75" customHeight="1" x14ac:dyDescent="0.15">
      <c r="A356" t="s">
        <v>433</v>
      </c>
      <c r="F356" t="s">
        <v>83</v>
      </c>
      <c r="G356" t="s">
        <v>552</v>
      </c>
      <c r="H356" s="87" t="e">
        <f>'5th Cycle Summary-Final'!D356-VLOOKUP(FinalComparison!$G356,'SB35 Determination Data'!$K$4:$AN$415,H$2,FALSE)</f>
        <v>#N/A</v>
      </c>
      <c r="I356" s="87" t="e">
        <f>'5th Cycle Summary-Final'!E356-VLOOKUP(FinalComparison!$G356,'SB35 Determination Data'!$K$4:$AN$415,I$2,FALSE)</f>
        <v>#N/A</v>
      </c>
      <c r="J356" s="87" t="e">
        <f>'5th Cycle Summary-Final'!F356-VLOOKUP(FinalComparison!$G356,'SB35 Determination Data'!$K$4:$AN$415,J$2,FALSE)</f>
        <v>#N/A</v>
      </c>
      <c r="K356" s="87" t="e">
        <f>'5th Cycle Summary-Final'!G356-VLOOKUP(FinalComparison!$G356,'SB35 Determination Data'!$K$4:$AN$415,K$2,FALSE)</f>
        <v>#N/A</v>
      </c>
      <c r="L356" s="87" t="e">
        <f>'5th Cycle Summary-Final'!H356-VLOOKUP(FinalComparison!$G356,'SB35 Determination Data'!$K$4:$AN$415,L$2,FALSE)</f>
        <v>#N/A</v>
      </c>
      <c r="M356" s="87" t="e">
        <f>'5th Cycle Summary-Final'!I356-VLOOKUP(FinalComparison!$G356,'SB35 Determination Data'!$K$4:$AN$415,M$2,FALSE)</f>
        <v>#N/A</v>
      </c>
      <c r="N356" s="87"/>
      <c r="O356" s="87"/>
      <c r="P356" s="87" t="e">
        <f>'5th Cycle Summary-Final'!J356-VLOOKUP(FinalComparison!$G356,'SB35 Determination Data'!$K$4:$AN$415,P$2,FALSE)</f>
        <v>#N/A</v>
      </c>
      <c r="Q356" s="87" t="e">
        <f>'5th Cycle Summary-Final'!K356-VLOOKUP(FinalComparison!$G356,'SB35 Determination Data'!$K$4:$AN$415,Q$2,FALSE)</f>
        <v>#N/A</v>
      </c>
      <c r="R356" s="87" t="e">
        <f>'5th Cycle Summary-Final'!L356-VLOOKUP(FinalComparison!$G356,'SB35 Determination Data'!$K$4:$AN$415,R$2,FALSE)</f>
        <v>#N/A</v>
      </c>
      <c r="S356" s="87" t="e">
        <f>'5th Cycle Summary-Final'!M356-VLOOKUP(FinalComparison!$G356,'SB35 Determination Data'!$K$4:$AN$415,S$2,FALSE)</f>
        <v>#N/A</v>
      </c>
      <c r="T356" s="87" t="e">
        <f>'5th Cycle Summary-Final'!N356-VLOOKUP(FinalComparison!$G356,'SB35 Determination Data'!$K$4:$AN$415,T$2,FALSE)</f>
        <v>#N/A</v>
      </c>
      <c r="U356" s="80"/>
      <c r="V356" s="80"/>
      <c r="W356" s="87" t="e">
        <f>'5th Cycle Summary-Final'!O356-VLOOKUP(FinalComparison!$G356,'SB35 Determination Data'!$K$4:$AN$415,W$2,FALSE)</f>
        <v>#N/A</v>
      </c>
      <c r="X356" s="80"/>
      <c r="Y356" s="87" t="e">
        <f>'5th Cycle Summary-Final'!P356-VLOOKUP(FinalComparison!$G356,'SB35 Determination Data'!$K$4:$AN$415,Y$2,FALSE)</f>
        <v>#N/A</v>
      </c>
      <c r="Z356" s="87" t="e">
        <f>'5th Cycle Summary-Final'!Q356-VLOOKUP(FinalComparison!$G356,'SB35 Determination Data'!$K$4:$AN$415,Z$2,FALSE)</f>
        <v>#N/A</v>
      </c>
      <c r="AA356" s="87" t="e">
        <f>'5th Cycle Summary-Final'!R356-VLOOKUP(FinalComparison!$G356,'SB35 Determination Data'!$K$4:$AN$415,AA$2,FALSE)</f>
        <v>#N/A</v>
      </c>
      <c r="AB356" s="87" t="e">
        <f>'5th Cycle Summary-Final'!S356-VLOOKUP(FinalComparison!$G356,'SB35 Determination Data'!$K$4:$AN$415,AB$2,FALSE)</f>
        <v>#N/A</v>
      </c>
      <c r="AC356" s="87" t="e">
        <f>'5th Cycle Summary-Final'!T356-VLOOKUP(FinalComparison!$G356,'SB35 Determination Data'!$K$4:$AN$415,AC$2,FALSE)</f>
        <v>#N/A</v>
      </c>
      <c r="AD356" s="87" t="e">
        <f>'5th Cycle Summary-Final'!U356-VLOOKUP(FinalComparison!$G356,'SB35 Determination Data'!$K$4:$AN$415,AD$2,FALSE)</f>
        <v>#N/A</v>
      </c>
      <c r="AE356" s="87" t="e">
        <f>'5th Cycle Summary-Final'!V356-VLOOKUP(FinalComparison!$G356,'SB35 Determination Data'!$K$4:$AN$415,AE$2,FALSE)</f>
        <v>#N/A</v>
      </c>
      <c r="AF356" s="87" t="e">
        <f>'5th Cycle Summary-Final'!W356-VLOOKUP(FinalComparison!$G356,'SB35 Determination Data'!$K$4:$AN$415,AF$2,FALSE)</f>
        <v>#N/A</v>
      </c>
    </row>
    <row r="357" spans="1:32" ht="12.75" customHeight="1" x14ac:dyDescent="0.15">
      <c r="A357" t="s">
        <v>433</v>
      </c>
      <c r="F357" t="s">
        <v>83</v>
      </c>
      <c r="G357" t="s">
        <v>553</v>
      </c>
      <c r="H357" s="87" t="e">
        <f>'5th Cycle Summary-Final'!D357-VLOOKUP(FinalComparison!$G357,'SB35 Determination Data'!$K$4:$AN$415,H$2,FALSE)</f>
        <v>#N/A</v>
      </c>
      <c r="I357" s="87" t="e">
        <f>'5th Cycle Summary-Final'!E357-VLOOKUP(FinalComparison!$G357,'SB35 Determination Data'!$K$4:$AN$415,I$2,FALSE)</f>
        <v>#N/A</v>
      </c>
      <c r="J357" s="87" t="e">
        <f>'5th Cycle Summary-Final'!F357-VLOOKUP(FinalComparison!$G357,'SB35 Determination Data'!$K$4:$AN$415,J$2,FALSE)</f>
        <v>#N/A</v>
      </c>
      <c r="K357" s="87" t="e">
        <f>'5th Cycle Summary-Final'!G357-VLOOKUP(FinalComparison!$G357,'SB35 Determination Data'!$K$4:$AN$415,K$2,FALSE)</f>
        <v>#N/A</v>
      </c>
      <c r="L357" s="87" t="e">
        <f>'5th Cycle Summary-Final'!H357-VLOOKUP(FinalComparison!$G357,'SB35 Determination Data'!$K$4:$AN$415,L$2,FALSE)</f>
        <v>#N/A</v>
      </c>
      <c r="M357" s="87" t="e">
        <f>'5th Cycle Summary-Final'!I357-VLOOKUP(FinalComparison!$G357,'SB35 Determination Data'!$K$4:$AN$415,M$2,FALSE)</f>
        <v>#N/A</v>
      </c>
      <c r="N357" s="87"/>
      <c r="O357" s="87"/>
      <c r="P357" s="87" t="e">
        <f>'5th Cycle Summary-Final'!J357-VLOOKUP(FinalComparison!$G357,'SB35 Determination Data'!$K$4:$AN$415,P$2,FALSE)</f>
        <v>#N/A</v>
      </c>
      <c r="Q357" s="87" t="e">
        <f>'5th Cycle Summary-Final'!K357-VLOOKUP(FinalComparison!$G357,'SB35 Determination Data'!$K$4:$AN$415,Q$2,FALSE)</f>
        <v>#N/A</v>
      </c>
      <c r="R357" s="87" t="e">
        <f>'5th Cycle Summary-Final'!L357-VLOOKUP(FinalComparison!$G357,'SB35 Determination Data'!$K$4:$AN$415,R$2,FALSE)</f>
        <v>#N/A</v>
      </c>
      <c r="S357" s="87" t="e">
        <f>'5th Cycle Summary-Final'!M357-VLOOKUP(FinalComparison!$G357,'SB35 Determination Data'!$K$4:$AN$415,S$2,FALSE)</f>
        <v>#N/A</v>
      </c>
      <c r="T357" s="87" t="e">
        <f>'5th Cycle Summary-Final'!N357-VLOOKUP(FinalComparison!$G357,'SB35 Determination Data'!$K$4:$AN$415,T$2,FALSE)</f>
        <v>#N/A</v>
      </c>
      <c r="U357" s="80"/>
      <c r="V357" s="80"/>
      <c r="W357" s="87" t="e">
        <f>'5th Cycle Summary-Final'!O357-VLOOKUP(FinalComparison!$G357,'SB35 Determination Data'!$K$4:$AN$415,W$2,FALSE)</f>
        <v>#N/A</v>
      </c>
      <c r="X357" s="80"/>
      <c r="Y357" s="87" t="e">
        <f>'5th Cycle Summary-Final'!P357-VLOOKUP(FinalComparison!$G357,'SB35 Determination Data'!$K$4:$AN$415,Y$2,FALSE)</f>
        <v>#N/A</v>
      </c>
      <c r="Z357" s="87" t="e">
        <f>'5th Cycle Summary-Final'!Q357-VLOOKUP(FinalComparison!$G357,'SB35 Determination Data'!$K$4:$AN$415,Z$2,FALSE)</f>
        <v>#N/A</v>
      </c>
      <c r="AA357" s="87" t="e">
        <f>'5th Cycle Summary-Final'!R357-VLOOKUP(FinalComparison!$G357,'SB35 Determination Data'!$K$4:$AN$415,AA$2,FALSE)</f>
        <v>#N/A</v>
      </c>
      <c r="AB357" s="87" t="e">
        <f>'5th Cycle Summary-Final'!S357-VLOOKUP(FinalComparison!$G357,'SB35 Determination Data'!$K$4:$AN$415,AB$2,FALSE)</f>
        <v>#N/A</v>
      </c>
      <c r="AC357" s="87" t="e">
        <f>'5th Cycle Summary-Final'!T357-VLOOKUP(FinalComparison!$G357,'SB35 Determination Data'!$K$4:$AN$415,AC$2,FALSE)</f>
        <v>#N/A</v>
      </c>
      <c r="AD357" s="87" t="e">
        <f>'5th Cycle Summary-Final'!U357-VLOOKUP(FinalComparison!$G357,'SB35 Determination Data'!$K$4:$AN$415,AD$2,FALSE)</f>
        <v>#N/A</v>
      </c>
      <c r="AE357" s="87" t="e">
        <f>'5th Cycle Summary-Final'!V357-VLOOKUP(FinalComparison!$G357,'SB35 Determination Data'!$K$4:$AN$415,AE$2,FALSE)</f>
        <v>#N/A</v>
      </c>
      <c r="AF357" s="87" t="e">
        <f>'5th Cycle Summary-Final'!W357-VLOOKUP(FinalComparison!$G357,'SB35 Determination Data'!$K$4:$AN$415,AF$2,FALSE)</f>
        <v>#N/A</v>
      </c>
    </row>
    <row r="358" spans="1:32" ht="12.75" customHeight="1" x14ac:dyDescent="0.15">
      <c r="A358" t="s">
        <v>554</v>
      </c>
      <c r="F358" t="s">
        <v>83</v>
      </c>
      <c r="G358" t="s">
        <v>555</v>
      </c>
      <c r="H358" s="87">
        <f>'5th Cycle Summary-Final'!D358-VLOOKUP(FinalComparison!$G358,'SB35 Determination Data'!$K$4:$AN$415,H$2,FALSE)</f>
        <v>0</v>
      </c>
      <c r="I358" s="87">
        <f>'5th Cycle Summary-Final'!E358-VLOOKUP(FinalComparison!$G358,'SB35 Determination Data'!$K$4:$AN$415,I$2,FALSE)</f>
        <v>0</v>
      </c>
      <c r="J358" s="87">
        <f>'5th Cycle Summary-Final'!F358-VLOOKUP(FinalComparison!$G358,'SB35 Determination Data'!$K$4:$AN$415,J$2,FALSE)</f>
        <v>0</v>
      </c>
      <c r="K358" s="87">
        <f>'5th Cycle Summary-Final'!G358-VLOOKUP(FinalComparison!$G358,'SB35 Determination Data'!$K$4:$AN$415,K$2,FALSE)</f>
        <v>0</v>
      </c>
      <c r="L358" s="87">
        <f>'5th Cycle Summary-Final'!H358-VLOOKUP(FinalComparison!$G358,'SB35 Determination Data'!$K$4:$AN$415,L$2,FALSE)</f>
        <v>0</v>
      </c>
      <c r="M358" s="87">
        <f>'5th Cycle Summary-Final'!I358-VLOOKUP(FinalComparison!$G358,'SB35 Determination Data'!$K$4:$AN$415,M$2,FALSE)</f>
        <v>0</v>
      </c>
      <c r="N358" s="87"/>
      <c r="O358" s="87"/>
      <c r="P358" s="87">
        <f>'5th Cycle Summary-Final'!J358-VLOOKUP(FinalComparison!$G358,'SB35 Determination Data'!$K$4:$AN$415,P$2,FALSE)</f>
        <v>0</v>
      </c>
      <c r="Q358" s="87">
        <f>'5th Cycle Summary-Final'!K358-VLOOKUP(FinalComparison!$G358,'SB35 Determination Data'!$K$4:$AN$415,Q$2,FALSE)</f>
        <v>0</v>
      </c>
      <c r="R358" s="87">
        <f>'5th Cycle Summary-Final'!L358-VLOOKUP(FinalComparison!$G358,'SB35 Determination Data'!$K$4:$AN$415,R$2,FALSE)</f>
        <v>0</v>
      </c>
      <c r="S358" s="87">
        <f>'5th Cycle Summary-Final'!M358-VLOOKUP(FinalComparison!$G358,'SB35 Determination Data'!$K$4:$AN$415,S$2,FALSE)</f>
        <v>0</v>
      </c>
      <c r="T358" s="87">
        <f>'5th Cycle Summary-Final'!N358-VLOOKUP(FinalComparison!$G358,'SB35 Determination Data'!$K$4:$AN$415,T$2,FALSE)</f>
        <v>0</v>
      </c>
      <c r="U358" s="80"/>
      <c r="V358" s="80"/>
      <c r="W358" s="87">
        <f>'5th Cycle Summary-Final'!O358-VLOOKUP(FinalComparison!$G358,'SB35 Determination Data'!$K$4:$AN$415,W$2,FALSE)</f>
        <v>0</v>
      </c>
      <c r="X358" s="80"/>
      <c r="Y358" s="87">
        <f>'5th Cycle Summary-Final'!P358-VLOOKUP(FinalComparison!$G358,'SB35 Determination Data'!$K$4:$AN$415,Y$2,FALSE)</f>
        <v>0</v>
      </c>
      <c r="Z358" s="87">
        <f>'5th Cycle Summary-Final'!Q358-VLOOKUP(FinalComparison!$G358,'SB35 Determination Data'!$K$4:$AN$415,Z$2,FALSE)</f>
        <v>0</v>
      </c>
      <c r="AA358" s="87">
        <f>'5th Cycle Summary-Final'!R358-VLOOKUP(FinalComparison!$G358,'SB35 Determination Data'!$K$4:$AN$415,AA$2,FALSE)</f>
        <v>0</v>
      </c>
      <c r="AB358" s="87">
        <f>'5th Cycle Summary-Final'!S358-VLOOKUP(FinalComparison!$G358,'SB35 Determination Data'!$K$4:$AN$415,AB$2,FALSE)</f>
        <v>0</v>
      </c>
      <c r="AC358" s="87">
        <f>'5th Cycle Summary-Final'!T358-VLOOKUP(FinalComparison!$G358,'SB35 Determination Data'!$K$4:$AN$415,AC$2,FALSE)</f>
        <v>0</v>
      </c>
      <c r="AD358" s="87">
        <f>'5th Cycle Summary-Final'!U358-VLOOKUP(FinalComparison!$G358,'SB35 Determination Data'!$K$4:$AN$415,AD$2,FALSE)</f>
        <v>0</v>
      </c>
      <c r="AE358" s="87">
        <f>'5th Cycle Summary-Final'!V358-VLOOKUP(FinalComparison!$G358,'SB35 Determination Data'!$K$4:$AN$415,AE$2,FALSE)</f>
        <v>0</v>
      </c>
      <c r="AF358" s="87">
        <f>'5th Cycle Summary-Final'!W358-VLOOKUP(FinalComparison!$G358,'SB35 Determination Data'!$K$4:$AN$415,AF$2,FALSE)</f>
        <v>0</v>
      </c>
    </row>
    <row r="359" spans="1:32" ht="12.75" customHeight="1" x14ac:dyDescent="0.15">
      <c r="A359" t="s">
        <v>554</v>
      </c>
      <c r="F359" t="s">
        <v>83</v>
      </c>
      <c r="G359" t="s">
        <v>556</v>
      </c>
      <c r="H359" s="87">
        <f>'5th Cycle Summary-Final'!D359-VLOOKUP(FinalComparison!$G359,'SB35 Determination Data'!$K$4:$AN$415,H$2,FALSE)</f>
        <v>0</v>
      </c>
      <c r="I359" s="87">
        <f>'5th Cycle Summary-Final'!E359-VLOOKUP(FinalComparison!$G359,'SB35 Determination Data'!$K$4:$AN$415,I$2,FALSE)</f>
        <v>0</v>
      </c>
      <c r="J359" s="87">
        <f>'5th Cycle Summary-Final'!F359-VLOOKUP(FinalComparison!$G359,'SB35 Determination Data'!$K$4:$AN$415,J$2,FALSE)</f>
        <v>0</v>
      </c>
      <c r="K359" s="87">
        <f>'5th Cycle Summary-Final'!G359-VLOOKUP(FinalComparison!$G359,'SB35 Determination Data'!$K$4:$AN$415,K$2,FALSE)</f>
        <v>0</v>
      </c>
      <c r="L359" s="87">
        <f>'5th Cycle Summary-Final'!H359-VLOOKUP(FinalComparison!$G359,'SB35 Determination Data'!$K$4:$AN$415,L$2,FALSE)</f>
        <v>0</v>
      </c>
      <c r="M359" s="87">
        <f>'5th Cycle Summary-Final'!I359-VLOOKUP(FinalComparison!$G359,'SB35 Determination Data'!$K$4:$AN$415,M$2,FALSE)</f>
        <v>0</v>
      </c>
      <c r="N359" s="87"/>
      <c r="O359" s="87"/>
      <c r="P359" s="87">
        <f>'5th Cycle Summary-Final'!J359-VLOOKUP(FinalComparison!$G359,'SB35 Determination Data'!$K$4:$AN$415,P$2,FALSE)</f>
        <v>0</v>
      </c>
      <c r="Q359" s="87">
        <f>'5th Cycle Summary-Final'!K359-VLOOKUP(FinalComparison!$G359,'SB35 Determination Data'!$K$4:$AN$415,Q$2,FALSE)</f>
        <v>0</v>
      </c>
      <c r="R359" s="87">
        <f>'5th Cycle Summary-Final'!L359-VLOOKUP(FinalComparison!$G359,'SB35 Determination Data'!$K$4:$AN$415,R$2,FALSE)</f>
        <v>0</v>
      </c>
      <c r="S359" s="87">
        <f>'5th Cycle Summary-Final'!M359-VLOOKUP(FinalComparison!$G359,'SB35 Determination Data'!$K$4:$AN$415,S$2,FALSE)</f>
        <v>0</v>
      </c>
      <c r="T359" s="87">
        <f>'5th Cycle Summary-Final'!N359-VLOOKUP(FinalComparison!$G359,'SB35 Determination Data'!$K$4:$AN$415,T$2,FALSE)</f>
        <v>0</v>
      </c>
      <c r="U359" s="80"/>
      <c r="V359" s="80"/>
      <c r="W359" s="87">
        <f>'5th Cycle Summary-Final'!O359-VLOOKUP(FinalComparison!$G359,'SB35 Determination Data'!$K$4:$AN$415,W$2,FALSE)</f>
        <v>0</v>
      </c>
      <c r="X359" s="80"/>
      <c r="Y359" s="87">
        <f>'5th Cycle Summary-Final'!P359-VLOOKUP(FinalComparison!$G359,'SB35 Determination Data'!$K$4:$AN$415,Y$2,FALSE)</f>
        <v>0</v>
      </c>
      <c r="Z359" s="87">
        <f>'5th Cycle Summary-Final'!Q359-VLOOKUP(FinalComparison!$G359,'SB35 Determination Data'!$K$4:$AN$415,Z$2,FALSE)</f>
        <v>0</v>
      </c>
      <c r="AA359" s="87">
        <f>'5th Cycle Summary-Final'!R359-VLOOKUP(FinalComparison!$G359,'SB35 Determination Data'!$K$4:$AN$415,AA$2,FALSE)</f>
        <v>0</v>
      </c>
      <c r="AB359" s="87">
        <f>'5th Cycle Summary-Final'!S359-VLOOKUP(FinalComparison!$G359,'SB35 Determination Data'!$K$4:$AN$415,AB$2,FALSE)</f>
        <v>0</v>
      </c>
      <c r="AC359" s="87">
        <f>'5th Cycle Summary-Final'!T359-VLOOKUP(FinalComparison!$G359,'SB35 Determination Data'!$K$4:$AN$415,AC$2,FALSE)</f>
        <v>0</v>
      </c>
      <c r="AD359" s="87">
        <f>'5th Cycle Summary-Final'!U359-VLOOKUP(FinalComparison!$G359,'SB35 Determination Data'!$K$4:$AN$415,AD$2,FALSE)</f>
        <v>0</v>
      </c>
      <c r="AE359" s="87">
        <f>'5th Cycle Summary-Final'!V359-VLOOKUP(FinalComparison!$G359,'SB35 Determination Data'!$K$4:$AN$415,AE$2,FALSE)</f>
        <v>0</v>
      </c>
      <c r="AF359" s="87">
        <f>'5th Cycle Summary-Final'!W359-VLOOKUP(FinalComparison!$G359,'SB35 Determination Data'!$K$4:$AN$415,AF$2,FALSE)</f>
        <v>0</v>
      </c>
    </row>
    <row r="360" spans="1:32" ht="12.75" customHeight="1" x14ac:dyDescent="0.15">
      <c r="A360" t="s">
        <v>554</v>
      </c>
      <c r="F360" t="s">
        <v>83</v>
      </c>
      <c r="G360" t="s">
        <v>557</v>
      </c>
      <c r="H360" s="87">
        <f>'5th Cycle Summary-Final'!D360-VLOOKUP(FinalComparison!$G360,'SB35 Determination Data'!$K$4:$AN$415,H$2,FALSE)</f>
        <v>0</v>
      </c>
      <c r="I360" s="87">
        <f>'5th Cycle Summary-Final'!E360-VLOOKUP(FinalComparison!$G360,'SB35 Determination Data'!$K$4:$AN$415,I$2,FALSE)</f>
        <v>0</v>
      </c>
      <c r="J360" s="87">
        <f>'5th Cycle Summary-Final'!F360-VLOOKUP(FinalComparison!$G360,'SB35 Determination Data'!$K$4:$AN$415,J$2,FALSE)</f>
        <v>0</v>
      </c>
      <c r="K360" s="87">
        <f>'5th Cycle Summary-Final'!G360-VLOOKUP(FinalComparison!$G360,'SB35 Determination Data'!$K$4:$AN$415,K$2,FALSE)</f>
        <v>0</v>
      </c>
      <c r="L360" s="87">
        <f>'5th Cycle Summary-Final'!H360-VLOOKUP(FinalComparison!$G360,'SB35 Determination Data'!$K$4:$AN$415,L$2,FALSE)</f>
        <v>0</v>
      </c>
      <c r="M360" s="87">
        <f>'5th Cycle Summary-Final'!I360-VLOOKUP(FinalComparison!$G360,'SB35 Determination Data'!$K$4:$AN$415,M$2,FALSE)</f>
        <v>0</v>
      </c>
      <c r="N360" s="87"/>
      <c r="O360" s="87"/>
      <c r="P360" s="87">
        <f>'5th Cycle Summary-Final'!J360-VLOOKUP(FinalComparison!$G360,'SB35 Determination Data'!$K$4:$AN$415,P$2,FALSE)</f>
        <v>0</v>
      </c>
      <c r="Q360" s="87">
        <f>'5th Cycle Summary-Final'!K360-VLOOKUP(FinalComparison!$G360,'SB35 Determination Data'!$K$4:$AN$415,Q$2,FALSE)</f>
        <v>0</v>
      </c>
      <c r="R360" s="87">
        <f>'5th Cycle Summary-Final'!L360-VLOOKUP(FinalComparison!$G360,'SB35 Determination Data'!$K$4:$AN$415,R$2,FALSE)</f>
        <v>0</v>
      </c>
      <c r="S360" s="87">
        <f>'5th Cycle Summary-Final'!M360-VLOOKUP(FinalComparison!$G360,'SB35 Determination Data'!$K$4:$AN$415,S$2,FALSE)</f>
        <v>0</v>
      </c>
      <c r="T360" s="87">
        <f>'5th Cycle Summary-Final'!N360-VLOOKUP(FinalComparison!$G360,'SB35 Determination Data'!$K$4:$AN$415,T$2,FALSE)</f>
        <v>0</v>
      </c>
      <c r="U360" s="80"/>
      <c r="V360" s="80"/>
      <c r="W360" s="87">
        <f>'5th Cycle Summary-Final'!O360-VLOOKUP(FinalComparison!$G360,'SB35 Determination Data'!$K$4:$AN$415,W$2,FALSE)</f>
        <v>0</v>
      </c>
      <c r="X360" s="80"/>
      <c r="Y360" s="87">
        <f>'5th Cycle Summary-Final'!P360-VLOOKUP(FinalComparison!$G360,'SB35 Determination Data'!$K$4:$AN$415,Y$2,FALSE)</f>
        <v>0</v>
      </c>
      <c r="Z360" s="87">
        <f>'5th Cycle Summary-Final'!Q360-VLOOKUP(FinalComparison!$G360,'SB35 Determination Data'!$K$4:$AN$415,Z$2,FALSE)</f>
        <v>0</v>
      </c>
      <c r="AA360" s="87">
        <f>'5th Cycle Summary-Final'!R360-VLOOKUP(FinalComparison!$G360,'SB35 Determination Data'!$K$4:$AN$415,AA$2,FALSE)</f>
        <v>0</v>
      </c>
      <c r="AB360" s="87">
        <f>'5th Cycle Summary-Final'!S360-VLOOKUP(FinalComparison!$G360,'SB35 Determination Data'!$K$4:$AN$415,AB$2,FALSE)</f>
        <v>0</v>
      </c>
      <c r="AC360" s="87">
        <f>'5th Cycle Summary-Final'!T360-VLOOKUP(FinalComparison!$G360,'SB35 Determination Data'!$K$4:$AN$415,AC$2,FALSE)</f>
        <v>0</v>
      </c>
      <c r="AD360" s="87">
        <f>'5th Cycle Summary-Final'!U360-VLOOKUP(FinalComparison!$G360,'SB35 Determination Data'!$K$4:$AN$415,AD$2,FALSE)</f>
        <v>0</v>
      </c>
      <c r="AE360" s="87">
        <f>'5th Cycle Summary-Final'!V360-VLOOKUP(FinalComparison!$G360,'SB35 Determination Data'!$K$4:$AN$415,AE$2,FALSE)</f>
        <v>0</v>
      </c>
      <c r="AF360" s="87">
        <f>'5th Cycle Summary-Final'!W360-VLOOKUP(FinalComparison!$G360,'SB35 Determination Data'!$K$4:$AN$415,AF$2,FALSE)</f>
        <v>0</v>
      </c>
    </row>
    <row r="361" spans="1:32" ht="12.75" customHeight="1" x14ac:dyDescent="0.15">
      <c r="A361" t="s">
        <v>554</v>
      </c>
      <c r="F361" t="s">
        <v>83</v>
      </c>
      <c r="G361" t="s">
        <v>560</v>
      </c>
      <c r="H361" s="87">
        <f>'5th Cycle Summary-Final'!D361-VLOOKUP(FinalComparison!$G361,'SB35 Determination Data'!$K$4:$AN$415,H$2,FALSE)</f>
        <v>0</v>
      </c>
      <c r="I361" s="87">
        <f>'5th Cycle Summary-Final'!E361-VLOOKUP(FinalComparison!$G361,'SB35 Determination Data'!$K$4:$AN$415,I$2,FALSE)</f>
        <v>0</v>
      </c>
      <c r="J361" s="87">
        <f>'5th Cycle Summary-Final'!F361-VLOOKUP(FinalComparison!$G361,'SB35 Determination Data'!$K$4:$AN$415,J$2,FALSE)</f>
        <v>0</v>
      </c>
      <c r="K361" s="87">
        <f>'5th Cycle Summary-Final'!G361-VLOOKUP(FinalComparison!$G361,'SB35 Determination Data'!$K$4:$AN$415,K$2,FALSE)</f>
        <v>0</v>
      </c>
      <c r="L361" s="87">
        <f>'5th Cycle Summary-Final'!H361-VLOOKUP(FinalComparison!$G361,'SB35 Determination Data'!$K$4:$AN$415,L$2,FALSE)</f>
        <v>0</v>
      </c>
      <c r="M361" s="87">
        <f>'5th Cycle Summary-Final'!I361-VLOOKUP(FinalComparison!$G361,'SB35 Determination Data'!$K$4:$AN$415,M$2,FALSE)</f>
        <v>0</v>
      </c>
      <c r="N361" s="87"/>
      <c r="O361" s="87"/>
      <c r="P361" s="87">
        <f>'5th Cycle Summary-Final'!J361-VLOOKUP(FinalComparison!$G361,'SB35 Determination Data'!$K$4:$AN$415,P$2,FALSE)</f>
        <v>0</v>
      </c>
      <c r="Q361" s="87">
        <f>'5th Cycle Summary-Final'!K361-VLOOKUP(FinalComparison!$G361,'SB35 Determination Data'!$K$4:$AN$415,Q$2,FALSE)</f>
        <v>0</v>
      </c>
      <c r="R361" s="87">
        <f>'5th Cycle Summary-Final'!L361-VLOOKUP(FinalComparison!$G361,'SB35 Determination Data'!$K$4:$AN$415,R$2,FALSE)</f>
        <v>0</v>
      </c>
      <c r="S361" s="87">
        <f>'5th Cycle Summary-Final'!M361-VLOOKUP(FinalComparison!$G361,'SB35 Determination Data'!$K$4:$AN$415,S$2,FALSE)</f>
        <v>0</v>
      </c>
      <c r="T361" s="87">
        <f>'5th Cycle Summary-Final'!N361-VLOOKUP(FinalComparison!$G361,'SB35 Determination Data'!$K$4:$AN$415,T$2,FALSE)</f>
        <v>0</v>
      </c>
      <c r="U361" s="80"/>
      <c r="V361" s="80"/>
      <c r="W361" s="87">
        <f>'5th Cycle Summary-Final'!O361-VLOOKUP(FinalComparison!$G361,'SB35 Determination Data'!$K$4:$AN$415,W$2,FALSE)</f>
        <v>0</v>
      </c>
      <c r="X361" s="80"/>
      <c r="Y361" s="87">
        <f>'5th Cycle Summary-Final'!P361-VLOOKUP(FinalComparison!$G361,'SB35 Determination Data'!$K$4:$AN$415,Y$2,FALSE)</f>
        <v>0</v>
      </c>
      <c r="Z361" s="87">
        <f>'5th Cycle Summary-Final'!Q361-VLOOKUP(FinalComparison!$G361,'SB35 Determination Data'!$K$4:$AN$415,Z$2,FALSE)</f>
        <v>0</v>
      </c>
      <c r="AA361" s="87">
        <f>'5th Cycle Summary-Final'!R361-VLOOKUP(FinalComparison!$G361,'SB35 Determination Data'!$K$4:$AN$415,AA$2,FALSE)</f>
        <v>0</v>
      </c>
      <c r="AB361" s="87">
        <f>'5th Cycle Summary-Final'!S361-VLOOKUP(FinalComparison!$G361,'SB35 Determination Data'!$K$4:$AN$415,AB$2,FALSE)</f>
        <v>0</v>
      </c>
      <c r="AC361" s="87">
        <f>'5th Cycle Summary-Final'!T361-VLOOKUP(FinalComparison!$G361,'SB35 Determination Data'!$K$4:$AN$415,AC$2,FALSE)</f>
        <v>0</v>
      </c>
      <c r="AD361" s="87">
        <f>'5th Cycle Summary-Final'!U361-VLOOKUP(FinalComparison!$G361,'SB35 Determination Data'!$K$4:$AN$415,AD$2,FALSE)</f>
        <v>0</v>
      </c>
      <c r="AE361" s="87">
        <f>'5th Cycle Summary-Final'!V361-VLOOKUP(FinalComparison!$G361,'SB35 Determination Data'!$K$4:$AN$415,AE$2,FALSE)</f>
        <v>0</v>
      </c>
      <c r="AF361" s="87">
        <f>'5th Cycle Summary-Final'!W361-VLOOKUP(FinalComparison!$G361,'SB35 Determination Data'!$K$4:$AN$415,AF$2,FALSE)</f>
        <v>0</v>
      </c>
    </row>
    <row r="362" spans="1:32" ht="12.75" customHeight="1" x14ac:dyDescent="0.15">
      <c r="A362" t="s">
        <v>554</v>
      </c>
      <c r="F362" t="s">
        <v>83</v>
      </c>
      <c r="G362" t="s">
        <v>562</v>
      </c>
      <c r="H362" s="87" t="e">
        <f>'5th Cycle Summary-Final'!D362-VLOOKUP(FinalComparison!$G362,'SB35 Determination Data'!$K$4:$AN$415,H$2,FALSE)</f>
        <v>#N/A</v>
      </c>
      <c r="I362" s="87" t="e">
        <f>'5th Cycle Summary-Final'!E362-VLOOKUP(FinalComparison!$G362,'SB35 Determination Data'!$K$4:$AN$415,I$2,FALSE)</f>
        <v>#N/A</v>
      </c>
      <c r="J362" s="87" t="e">
        <f>'5th Cycle Summary-Final'!F362-VLOOKUP(FinalComparison!$G362,'SB35 Determination Data'!$K$4:$AN$415,J$2,FALSE)</f>
        <v>#N/A</v>
      </c>
      <c r="K362" s="87" t="e">
        <f>'5th Cycle Summary-Final'!G362-VLOOKUP(FinalComparison!$G362,'SB35 Determination Data'!$K$4:$AN$415,K$2,FALSE)</f>
        <v>#N/A</v>
      </c>
      <c r="L362" s="87" t="e">
        <f>'5th Cycle Summary-Final'!H362-VLOOKUP(FinalComparison!$G362,'SB35 Determination Data'!$K$4:$AN$415,L$2,FALSE)</f>
        <v>#N/A</v>
      </c>
      <c r="M362" s="87" t="e">
        <f>'5th Cycle Summary-Final'!I362-VLOOKUP(FinalComparison!$G362,'SB35 Determination Data'!$K$4:$AN$415,M$2,FALSE)</f>
        <v>#N/A</v>
      </c>
      <c r="N362" s="87"/>
      <c r="O362" s="87"/>
      <c r="P362" s="87" t="e">
        <f>'5th Cycle Summary-Final'!J362-VLOOKUP(FinalComparison!$G362,'SB35 Determination Data'!$K$4:$AN$415,P$2,FALSE)</f>
        <v>#N/A</v>
      </c>
      <c r="Q362" s="87" t="e">
        <f>'5th Cycle Summary-Final'!K362-VLOOKUP(FinalComparison!$G362,'SB35 Determination Data'!$K$4:$AN$415,Q$2,FALSE)</f>
        <v>#N/A</v>
      </c>
      <c r="R362" s="87" t="e">
        <f>'5th Cycle Summary-Final'!L362-VLOOKUP(FinalComparison!$G362,'SB35 Determination Data'!$K$4:$AN$415,R$2,FALSE)</f>
        <v>#N/A</v>
      </c>
      <c r="S362" s="87" t="e">
        <f>'5th Cycle Summary-Final'!M362-VLOOKUP(FinalComparison!$G362,'SB35 Determination Data'!$K$4:$AN$415,S$2,FALSE)</f>
        <v>#N/A</v>
      </c>
      <c r="T362" s="87" t="e">
        <f>'5th Cycle Summary-Final'!N362-VLOOKUP(FinalComparison!$G362,'SB35 Determination Data'!$K$4:$AN$415,T$2,FALSE)</f>
        <v>#N/A</v>
      </c>
      <c r="U362" s="80"/>
      <c r="V362" s="80"/>
      <c r="W362" s="87" t="e">
        <f>'5th Cycle Summary-Final'!O362-VLOOKUP(FinalComparison!$G362,'SB35 Determination Data'!$K$4:$AN$415,W$2,FALSE)</f>
        <v>#N/A</v>
      </c>
      <c r="X362" s="80"/>
      <c r="Y362" s="87" t="e">
        <f>'5th Cycle Summary-Final'!P362-VLOOKUP(FinalComparison!$G362,'SB35 Determination Data'!$K$4:$AN$415,Y$2,FALSE)</f>
        <v>#N/A</v>
      </c>
      <c r="Z362" s="87" t="e">
        <f>'5th Cycle Summary-Final'!Q362-VLOOKUP(FinalComparison!$G362,'SB35 Determination Data'!$K$4:$AN$415,Z$2,FALSE)</f>
        <v>#N/A</v>
      </c>
      <c r="AA362" s="87" t="e">
        <f>'5th Cycle Summary-Final'!R362-VLOOKUP(FinalComparison!$G362,'SB35 Determination Data'!$K$4:$AN$415,AA$2,FALSE)</f>
        <v>#N/A</v>
      </c>
      <c r="AB362" s="87" t="e">
        <f>'5th Cycle Summary-Final'!S362-VLOOKUP(FinalComparison!$G362,'SB35 Determination Data'!$K$4:$AN$415,AB$2,FALSE)</f>
        <v>#N/A</v>
      </c>
      <c r="AC362" s="87" t="e">
        <f>'5th Cycle Summary-Final'!T362-VLOOKUP(FinalComparison!$G362,'SB35 Determination Data'!$K$4:$AN$415,AC$2,FALSE)</f>
        <v>#N/A</v>
      </c>
      <c r="AD362" s="87" t="e">
        <f>'5th Cycle Summary-Final'!U362-VLOOKUP(FinalComparison!$G362,'SB35 Determination Data'!$K$4:$AN$415,AD$2,FALSE)</f>
        <v>#N/A</v>
      </c>
      <c r="AE362" s="87" t="e">
        <f>'5th Cycle Summary-Final'!V362-VLOOKUP(FinalComparison!$G362,'SB35 Determination Data'!$K$4:$AN$415,AE$2,FALSE)</f>
        <v>#N/A</v>
      </c>
      <c r="AF362" s="87" t="e">
        <f>'5th Cycle Summary-Final'!W362-VLOOKUP(FinalComparison!$G362,'SB35 Determination Data'!$K$4:$AN$415,AF$2,FALSE)</f>
        <v>#N/A</v>
      </c>
    </row>
    <row r="363" spans="1:32" ht="12.75" customHeight="1" x14ac:dyDescent="0.15">
      <c r="A363" t="s">
        <v>472</v>
      </c>
      <c r="F363" t="s">
        <v>67</v>
      </c>
      <c r="G363" t="s">
        <v>473</v>
      </c>
      <c r="H363" s="87">
        <f>'5th Cycle Summary-Final'!D363-VLOOKUP(FinalComparison!$G363,'SB35 Determination Data'!$K$4:$AN$415,H$2,FALSE)</f>
        <v>0</v>
      </c>
      <c r="I363" s="87">
        <f>'5th Cycle Summary-Final'!E363-VLOOKUP(FinalComparison!$G363,'SB35 Determination Data'!$K$4:$AN$415,I$2,FALSE)</f>
        <v>0</v>
      </c>
      <c r="J363" s="87">
        <f>'5th Cycle Summary-Final'!F363-VLOOKUP(FinalComparison!$G363,'SB35 Determination Data'!$K$4:$AN$415,J$2,FALSE)</f>
        <v>0</v>
      </c>
      <c r="K363" s="87">
        <f>'5th Cycle Summary-Final'!G363-VLOOKUP(FinalComparison!$G363,'SB35 Determination Data'!$K$4:$AN$415,K$2,FALSE)</f>
        <v>0</v>
      </c>
      <c r="L363" s="87">
        <f>'5th Cycle Summary-Final'!H363-VLOOKUP(FinalComparison!$G363,'SB35 Determination Data'!$K$4:$AN$415,L$2,FALSE)</f>
        <v>0</v>
      </c>
      <c r="M363" s="87">
        <f>'5th Cycle Summary-Final'!I363-VLOOKUP(FinalComparison!$G363,'SB35 Determination Data'!$K$4:$AN$415,M$2,FALSE)</f>
        <v>0</v>
      </c>
      <c r="N363" s="87"/>
      <c r="O363" s="87"/>
      <c r="P363" s="87">
        <f>'5th Cycle Summary-Final'!J363-VLOOKUP(FinalComparison!$G363,'SB35 Determination Data'!$K$4:$AN$415,P$2,FALSE)</f>
        <v>0</v>
      </c>
      <c r="Q363" s="87">
        <f>'5th Cycle Summary-Final'!K363-VLOOKUP(FinalComparison!$G363,'SB35 Determination Data'!$K$4:$AN$415,Q$2,FALSE)</f>
        <v>0</v>
      </c>
      <c r="R363" s="87">
        <f>'5th Cycle Summary-Final'!L363-VLOOKUP(FinalComparison!$G363,'SB35 Determination Data'!$K$4:$AN$415,R$2,FALSE)</f>
        <v>0</v>
      </c>
      <c r="S363" s="87">
        <f>'5th Cycle Summary-Final'!M363-VLOOKUP(FinalComparison!$G363,'SB35 Determination Data'!$K$4:$AN$415,S$2,FALSE)</f>
        <v>0</v>
      </c>
      <c r="T363" s="87">
        <f>'5th Cycle Summary-Final'!N363-VLOOKUP(FinalComparison!$G363,'SB35 Determination Data'!$K$4:$AN$415,T$2,FALSE)</f>
        <v>0</v>
      </c>
      <c r="U363" s="80"/>
      <c r="V363" s="80"/>
      <c r="W363" s="87">
        <f>'5th Cycle Summary-Final'!O363-VLOOKUP(FinalComparison!$G363,'SB35 Determination Data'!$K$4:$AN$415,W$2,FALSE)</f>
        <v>0</v>
      </c>
      <c r="X363" s="80"/>
      <c r="Y363" s="87">
        <f>'5th Cycle Summary-Final'!P363-VLOOKUP(FinalComparison!$G363,'SB35 Determination Data'!$K$4:$AN$415,Y$2,FALSE)</f>
        <v>0</v>
      </c>
      <c r="Z363" s="87">
        <f>'5th Cycle Summary-Final'!Q363-VLOOKUP(FinalComparison!$G363,'SB35 Determination Data'!$K$4:$AN$415,Z$2,FALSE)</f>
        <v>-3</v>
      </c>
      <c r="AA363" s="87">
        <f>'5th Cycle Summary-Final'!R363-VLOOKUP(FinalComparison!$G363,'SB35 Determination Data'!$K$4:$AN$415,AA$2,FALSE)</f>
        <v>3</v>
      </c>
      <c r="AB363" s="87">
        <f>'5th Cycle Summary-Final'!S363-VLOOKUP(FinalComparison!$G363,'SB35 Determination Data'!$K$4:$AN$415,AB$2,FALSE)</f>
        <v>-5.3571428571428568E-2</v>
      </c>
      <c r="AC363" s="87">
        <f>'5th Cycle Summary-Final'!T363-VLOOKUP(FinalComparison!$G363,'SB35 Determination Data'!$K$4:$AN$415,AC$2,FALSE)</f>
        <v>0</v>
      </c>
      <c r="AD363" s="87">
        <f>'5th Cycle Summary-Final'!U363-VLOOKUP(FinalComparison!$G363,'SB35 Determination Data'!$K$4:$AN$415,AD$2,FALSE)</f>
        <v>0</v>
      </c>
      <c r="AE363" s="87">
        <f>'5th Cycle Summary-Final'!V363-VLOOKUP(FinalComparison!$G363,'SB35 Determination Data'!$K$4:$AN$415,AE$2,FALSE)</f>
        <v>0</v>
      </c>
      <c r="AF363" s="87">
        <f>'5th Cycle Summary-Final'!W363-VLOOKUP(FinalComparison!$G363,'SB35 Determination Data'!$K$4:$AN$415,AF$2,FALSE)</f>
        <v>0</v>
      </c>
    </row>
    <row r="364" spans="1:32" ht="12.75" customHeight="1" x14ac:dyDescent="0.15">
      <c r="A364" t="s">
        <v>472</v>
      </c>
      <c r="F364" t="s">
        <v>67</v>
      </c>
      <c r="G364" t="s">
        <v>563</v>
      </c>
      <c r="H364" s="87">
        <f>'5th Cycle Summary-Final'!D364-VLOOKUP(FinalComparison!$G364,'SB35 Determination Data'!$K$4:$AN$415,H$2,FALSE)</f>
        <v>0</v>
      </c>
      <c r="I364" s="87">
        <f>'5th Cycle Summary-Final'!E364-VLOOKUP(FinalComparison!$G364,'SB35 Determination Data'!$K$4:$AN$415,I$2,FALSE)</f>
        <v>0</v>
      </c>
      <c r="J364" s="87">
        <f>'5th Cycle Summary-Final'!F364-VLOOKUP(FinalComparison!$G364,'SB35 Determination Data'!$K$4:$AN$415,J$2,FALSE)</f>
        <v>0</v>
      </c>
      <c r="K364" s="87">
        <f>'5th Cycle Summary-Final'!G364-VLOOKUP(FinalComparison!$G364,'SB35 Determination Data'!$K$4:$AN$415,K$2,FALSE)</f>
        <v>0</v>
      </c>
      <c r="L364" s="87">
        <f>'5th Cycle Summary-Final'!H364-VLOOKUP(FinalComparison!$G364,'SB35 Determination Data'!$K$4:$AN$415,L$2,FALSE)</f>
        <v>0</v>
      </c>
      <c r="M364" s="87">
        <f>'5th Cycle Summary-Final'!I364-VLOOKUP(FinalComparison!$G364,'SB35 Determination Data'!$K$4:$AN$415,M$2,FALSE)</f>
        <v>0</v>
      </c>
      <c r="N364" s="87"/>
      <c r="O364" s="87"/>
      <c r="P364" s="87">
        <f>'5th Cycle Summary-Final'!J364-VLOOKUP(FinalComparison!$G364,'SB35 Determination Data'!$K$4:$AN$415,P$2,FALSE)</f>
        <v>0</v>
      </c>
      <c r="Q364" s="87">
        <f>'5th Cycle Summary-Final'!K364-VLOOKUP(FinalComparison!$G364,'SB35 Determination Data'!$K$4:$AN$415,Q$2,FALSE)</f>
        <v>0</v>
      </c>
      <c r="R364" s="87">
        <f>'5th Cycle Summary-Final'!L364-VLOOKUP(FinalComparison!$G364,'SB35 Determination Data'!$K$4:$AN$415,R$2,FALSE)</f>
        <v>0</v>
      </c>
      <c r="S364" s="87">
        <f>'5th Cycle Summary-Final'!M364-VLOOKUP(FinalComparison!$G364,'SB35 Determination Data'!$K$4:$AN$415,S$2,FALSE)</f>
        <v>0</v>
      </c>
      <c r="T364" s="87">
        <f>'5th Cycle Summary-Final'!N364-VLOOKUP(FinalComparison!$G364,'SB35 Determination Data'!$K$4:$AN$415,T$2,FALSE)</f>
        <v>0</v>
      </c>
      <c r="U364" s="80"/>
      <c r="V364" s="80"/>
      <c r="W364" s="87">
        <f>'5th Cycle Summary-Final'!O364-VLOOKUP(FinalComparison!$G364,'SB35 Determination Data'!$K$4:$AN$415,W$2,FALSE)</f>
        <v>0</v>
      </c>
      <c r="X364" s="80"/>
      <c r="Y364" s="87">
        <f>'5th Cycle Summary-Final'!P364-VLOOKUP(FinalComparison!$G364,'SB35 Determination Data'!$K$4:$AN$415,Y$2,FALSE)</f>
        <v>0</v>
      </c>
      <c r="Z364" s="87">
        <f>'5th Cycle Summary-Final'!Q364-VLOOKUP(FinalComparison!$G364,'SB35 Determination Data'!$K$4:$AN$415,Z$2,FALSE)</f>
        <v>0</v>
      </c>
      <c r="AA364" s="87">
        <f>'5th Cycle Summary-Final'!R364-VLOOKUP(FinalComparison!$G364,'SB35 Determination Data'!$K$4:$AN$415,AA$2,FALSE)</f>
        <v>0</v>
      </c>
      <c r="AB364" s="87">
        <f>'5th Cycle Summary-Final'!S364-VLOOKUP(FinalComparison!$G364,'SB35 Determination Data'!$K$4:$AN$415,AB$2,FALSE)</f>
        <v>0</v>
      </c>
      <c r="AC364" s="87">
        <f>'5th Cycle Summary-Final'!T364-VLOOKUP(FinalComparison!$G364,'SB35 Determination Data'!$K$4:$AN$415,AC$2,FALSE)</f>
        <v>0</v>
      </c>
      <c r="AD364" s="87">
        <f>'5th Cycle Summary-Final'!U364-VLOOKUP(FinalComparison!$G364,'SB35 Determination Data'!$K$4:$AN$415,AD$2,FALSE)</f>
        <v>0</v>
      </c>
      <c r="AE364" s="87">
        <f>'5th Cycle Summary-Final'!V364-VLOOKUP(FinalComparison!$G364,'SB35 Determination Data'!$K$4:$AN$415,AE$2,FALSE)</f>
        <v>0</v>
      </c>
      <c r="AF364" s="87">
        <f>'5th Cycle Summary-Final'!W364-VLOOKUP(FinalComparison!$G364,'SB35 Determination Data'!$K$4:$AN$415,AF$2,FALSE)</f>
        <v>0</v>
      </c>
    </row>
    <row r="365" spans="1:32" ht="12.75" customHeight="1" x14ac:dyDescent="0.15">
      <c r="A365" t="s">
        <v>472</v>
      </c>
      <c r="F365" t="s">
        <v>67</v>
      </c>
      <c r="G365" t="s">
        <v>566</v>
      </c>
      <c r="H365" s="87">
        <f>'5th Cycle Summary-Final'!D365-VLOOKUP(FinalComparison!$G365,'SB35 Determination Data'!$K$4:$AN$415,H$2,FALSE)</f>
        <v>0</v>
      </c>
      <c r="I365" s="87">
        <f>'5th Cycle Summary-Final'!E365-VLOOKUP(FinalComparison!$G365,'SB35 Determination Data'!$K$4:$AN$415,I$2,FALSE)</f>
        <v>0</v>
      </c>
      <c r="J365" s="87">
        <f>'5th Cycle Summary-Final'!F365-VLOOKUP(FinalComparison!$G365,'SB35 Determination Data'!$K$4:$AN$415,J$2,FALSE)</f>
        <v>0</v>
      </c>
      <c r="K365" s="87">
        <f>'5th Cycle Summary-Final'!G365-VLOOKUP(FinalComparison!$G365,'SB35 Determination Data'!$K$4:$AN$415,K$2,FALSE)</f>
        <v>0</v>
      </c>
      <c r="L365" s="87">
        <f>'5th Cycle Summary-Final'!H365-VLOOKUP(FinalComparison!$G365,'SB35 Determination Data'!$K$4:$AN$415,L$2,FALSE)</f>
        <v>0</v>
      </c>
      <c r="M365" s="87">
        <f>'5th Cycle Summary-Final'!I365-VLOOKUP(FinalComparison!$G365,'SB35 Determination Data'!$K$4:$AN$415,M$2,FALSE)</f>
        <v>0</v>
      </c>
      <c r="N365" s="87"/>
      <c r="O365" s="87"/>
      <c r="P365" s="87">
        <f>'5th Cycle Summary-Final'!J365-VLOOKUP(FinalComparison!$G365,'SB35 Determination Data'!$K$4:$AN$415,P$2,FALSE)</f>
        <v>0</v>
      </c>
      <c r="Q365" s="87">
        <f>'5th Cycle Summary-Final'!K365-VLOOKUP(FinalComparison!$G365,'SB35 Determination Data'!$K$4:$AN$415,Q$2,FALSE)</f>
        <v>0</v>
      </c>
      <c r="R365" s="87">
        <f>'5th Cycle Summary-Final'!L365-VLOOKUP(FinalComparison!$G365,'SB35 Determination Data'!$K$4:$AN$415,R$2,FALSE)</f>
        <v>0</v>
      </c>
      <c r="S365" s="87">
        <f>'5th Cycle Summary-Final'!M365-VLOOKUP(FinalComparison!$G365,'SB35 Determination Data'!$K$4:$AN$415,S$2,FALSE)</f>
        <v>0</v>
      </c>
      <c r="T365" s="87">
        <f>'5th Cycle Summary-Final'!N365-VLOOKUP(FinalComparison!$G365,'SB35 Determination Data'!$K$4:$AN$415,T$2,FALSE)</f>
        <v>0</v>
      </c>
      <c r="U365" s="80"/>
      <c r="V365" s="80"/>
      <c r="W365" s="87">
        <f>'5th Cycle Summary-Final'!O365-VLOOKUP(FinalComparison!$G365,'SB35 Determination Data'!$K$4:$AN$415,W$2,FALSE)</f>
        <v>0</v>
      </c>
      <c r="X365" s="80"/>
      <c r="Y365" s="87">
        <f>'5th Cycle Summary-Final'!P365-VLOOKUP(FinalComparison!$G365,'SB35 Determination Data'!$K$4:$AN$415,Y$2,FALSE)</f>
        <v>0</v>
      </c>
      <c r="Z365" s="87">
        <f>'5th Cycle Summary-Final'!Q365-VLOOKUP(FinalComparison!$G365,'SB35 Determination Data'!$K$4:$AN$415,Z$2,FALSE)</f>
        <v>0</v>
      </c>
      <c r="AA365" s="87">
        <f>'5th Cycle Summary-Final'!R365-VLOOKUP(FinalComparison!$G365,'SB35 Determination Data'!$K$4:$AN$415,AA$2,FALSE)</f>
        <v>0</v>
      </c>
      <c r="AB365" s="87">
        <f>'5th Cycle Summary-Final'!S365-VLOOKUP(FinalComparison!$G365,'SB35 Determination Data'!$K$4:$AN$415,AB$2,FALSE)</f>
        <v>0</v>
      </c>
      <c r="AC365" s="87">
        <f>'5th Cycle Summary-Final'!T365-VLOOKUP(FinalComparison!$G365,'SB35 Determination Data'!$K$4:$AN$415,AC$2,FALSE)</f>
        <v>0</v>
      </c>
      <c r="AD365" s="87">
        <f>'5th Cycle Summary-Final'!U365-VLOOKUP(FinalComparison!$G365,'SB35 Determination Data'!$K$4:$AN$415,AD$2,FALSE)</f>
        <v>-311</v>
      </c>
      <c r="AE365" s="87">
        <f>'5th Cycle Summary-Final'!V365-VLOOKUP(FinalComparison!$G365,'SB35 Determination Data'!$K$4:$AN$415,AE$2,FALSE)</f>
        <v>59</v>
      </c>
      <c r="AF365" s="87">
        <f>'5th Cycle Summary-Final'!W365-VLOOKUP(FinalComparison!$G365,'SB35 Determination Data'!$K$4:$AN$415,AF$2,FALSE)</f>
        <v>-0.21286789869952072</v>
      </c>
    </row>
    <row r="366" spans="1:32" ht="12.75" customHeight="1" x14ac:dyDescent="0.15">
      <c r="A366" t="s">
        <v>472</v>
      </c>
      <c r="F366" t="s">
        <v>67</v>
      </c>
      <c r="G366" t="s">
        <v>567</v>
      </c>
      <c r="H366" s="87" t="e">
        <f>'5th Cycle Summary-Final'!D366-VLOOKUP(FinalComparison!$G366,'SB35 Determination Data'!$K$4:$AN$415,H$2,FALSE)</f>
        <v>#N/A</v>
      </c>
      <c r="I366" s="87" t="e">
        <f>'5th Cycle Summary-Final'!E366-VLOOKUP(FinalComparison!$G366,'SB35 Determination Data'!$K$4:$AN$415,I$2,FALSE)</f>
        <v>#N/A</v>
      </c>
      <c r="J366" s="87" t="e">
        <f>'5th Cycle Summary-Final'!F366-VLOOKUP(FinalComparison!$G366,'SB35 Determination Data'!$K$4:$AN$415,J$2,FALSE)</f>
        <v>#N/A</v>
      </c>
      <c r="K366" s="87" t="e">
        <f>'5th Cycle Summary-Final'!G366-VLOOKUP(FinalComparison!$G366,'SB35 Determination Data'!$K$4:$AN$415,K$2,FALSE)</f>
        <v>#N/A</v>
      </c>
      <c r="L366" s="87" t="e">
        <f>'5th Cycle Summary-Final'!H366-VLOOKUP(FinalComparison!$G366,'SB35 Determination Data'!$K$4:$AN$415,L$2,FALSE)</f>
        <v>#N/A</v>
      </c>
      <c r="M366" s="87" t="e">
        <f>'5th Cycle Summary-Final'!I366-VLOOKUP(FinalComparison!$G366,'SB35 Determination Data'!$K$4:$AN$415,M$2,FALSE)</f>
        <v>#N/A</v>
      </c>
      <c r="N366" s="87"/>
      <c r="O366" s="87"/>
      <c r="P366" s="87" t="e">
        <f>'5th Cycle Summary-Final'!J366-VLOOKUP(FinalComparison!$G366,'SB35 Determination Data'!$K$4:$AN$415,P$2,FALSE)</f>
        <v>#N/A</v>
      </c>
      <c r="Q366" s="87" t="e">
        <f>'5th Cycle Summary-Final'!K366-VLOOKUP(FinalComparison!$G366,'SB35 Determination Data'!$K$4:$AN$415,Q$2,FALSE)</f>
        <v>#N/A</v>
      </c>
      <c r="R366" s="87" t="e">
        <f>'5th Cycle Summary-Final'!L366-VLOOKUP(FinalComparison!$G366,'SB35 Determination Data'!$K$4:$AN$415,R$2,FALSE)</f>
        <v>#N/A</v>
      </c>
      <c r="S366" s="87" t="e">
        <f>'5th Cycle Summary-Final'!M366-VLOOKUP(FinalComparison!$G366,'SB35 Determination Data'!$K$4:$AN$415,S$2,FALSE)</f>
        <v>#N/A</v>
      </c>
      <c r="T366" s="87" t="e">
        <f>'5th Cycle Summary-Final'!N366-VLOOKUP(FinalComparison!$G366,'SB35 Determination Data'!$K$4:$AN$415,T$2,FALSE)</f>
        <v>#N/A</v>
      </c>
      <c r="U366" s="80"/>
      <c r="V366" s="80"/>
      <c r="W366" s="87" t="e">
        <f>'5th Cycle Summary-Final'!O366-VLOOKUP(FinalComparison!$G366,'SB35 Determination Data'!$K$4:$AN$415,W$2,FALSE)</f>
        <v>#N/A</v>
      </c>
      <c r="X366" s="80"/>
      <c r="Y366" s="87" t="e">
        <f>'5th Cycle Summary-Final'!P366-VLOOKUP(FinalComparison!$G366,'SB35 Determination Data'!$K$4:$AN$415,Y$2,FALSE)</f>
        <v>#N/A</v>
      </c>
      <c r="Z366" s="87" t="e">
        <f>'5th Cycle Summary-Final'!Q366-VLOOKUP(FinalComparison!$G366,'SB35 Determination Data'!$K$4:$AN$415,Z$2,FALSE)</f>
        <v>#N/A</v>
      </c>
      <c r="AA366" s="87" t="e">
        <f>'5th Cycle Summary-Final'!R366-VLOOKUP(FinalComparison!$G366,'SB35 Determination Data'!$K$4:$AN$415,AA$2,FALSE)</f>
        <v>#N/A</v>
      </c>
      <c r="AB366" s="87" t="e">
        <f>'5th Cycle Summary-Final'!S366-VLOOKUP(FinalComparison!$G366,'SB35 Determination Data'!$K$4:$AN$415,AB$2,FALSE)</f>
        <v>#N/A</v>
      </c>
      <c r="AC366" s="87" t="e">
        <f>'5th Cycle Summary-Final'!T366-VLOOKUP(FinalComparison!$G366,'SB35 Determination Data'!$K$4:$AN$415,AC$2,FALSE)</f>
        <v>#N/A</v>
      </c>
      <c r="AD366" s="87" t="e">
        <f>'5th Cycle Summary-Final'!U366-VLOOKUP(FinalComparison!$G366,'SB35 Determination Data'!$K$4:$AN$415,AD$2,FALSE)</f>
        <v>#N/A</v>
      </c>
      <c r="AE366" s="87" t="e">
        <f>'5th Cycle Summary-Final'!V366-VLOOKUP(FinalComparison!$G366,'SB35 Determination Data'!$K$4:$AN$415,AE$2,FALSE)</f>
        <v>#N/A</v>
      </c>
      <c r="AF366" s="87" t="e">
        <f>'5th Cycle Summary-Final'!W366-VLOOKUP(FinalComparison!$G366,'SB35 Determination Data'!$K$4:$AN$415,AF$2,FALSE)</f>
        <v>#N/A</v>
      </c>
    </row>
    <row r="367" spans="1:32" ht="12.75" customHeight="1" x14ac:dyDescent="0.15">
      <c r="A367" t="s">
        <v>472</v>
      </c>
      <c r="F367" t="s">
        <v>67</v>
      </c>
      <c r="G367" t="s">
        <v>569</v>
      </c>
      <c r="H367" s="87" t="e">
        <f>'5th Cycle Summary-Final'!D367-VLOOKUP(FinalComparison!$G367,'SB35 Determination Data'!$K$4:$AN$415,H$2,FALSE)</f>
        <v>#N/A</v>
      </c>
      <c r="I367" s="87" t="e">
        <f>'5th Cycle Summary-Final'!E367-VLOOKUP(FinalComparison!$G367,'SB35 Determination Data'!$K$4:$AN$415,I$2,FALSE)</f>
        <v>#N/A</v>
      </c>
      <c r="J367" s="87" t="e">
        <f>'5th Cycle Summary-Final'!F367-VLOOKUP(FinalComparison!$G367,'SB35 Determination Data'!$K$4:$AN$415,J$2,FALSE)</f>
        <v>#N/A</v>
      </c>
      <c r="K367" s="87" t="e">
        <f>'5th Cycle Summary-Final'!G367-VLOOKUP(FinalComparison!$G367,'SB35 Determination Data'!$K$4:$AN$415,K$2,FALSE)</f>
        <v>#N/A</v>
      </c>
      <c r="L367" s="87" t="e">
        <f>'5th Cycle Summary-Final'!H367-VLOOKUP(FinalComparison!$G367,'SB35 Determination Data'!$K$4:$AN$415,L$2,FALSE)</f>
        <v>#N/A</v>
      </c>
      <c r="M367" s="87" t="e">
        <f>'5th Cycle Summary-Final'!I367-VLOOKUP(FinalComparison!$G367,'SB35 Determination Data'!$K$4:$AN$415,M$2,FALSE)</f>
        <v>#N/A</v>
      </c>
      <c r="N367" s="87"/>
      <c r="O367" s="87"/>
      <c r="P367" s="87" t="e">
        <f>'5th Cycle Summary-Final'!J367-VLOOKUP(FinalComparison!$G367,'SB35 Determination Data'!$K$4:$AN$415,P$2,FALSE)</f>
        <v>#N/A</v>
      </c>
      <c r="Q367" s="87" t="e">
        <f>'5th Cycle Summary-Final'!K367-VLOOKUP(FinalComparison!$G367,'SB35 Determination Data'!$K$4:$AN$415,Q$2,FALSE)</f>
        <v>#N/A</v>
      </c>
      <c r="R367" s="87" t="e">
        <f>'5th Cycle Summary-Final'!L367-VLOOKUP(FinalComparison!$G367,'SB35 Determination Data'!$K$4:$AN$415,R$2,FALSE)</f>
        <v>#N/A</v>
      </c>
      <c r="S367" s="87" t="e">
        <f>'5th Cycle Summary-Final'!M367-VLOOKUP(FinalComparison!$G367,'SB35 Determination Data'!$K$4:$AN$415,S$2,FALSE)</f>
        <v>#N/A</v>
      </c>
      <c r="T367" s="87" t="e">
        <f>'5th Cycle Summary-Final'!N367-VLOOKUP(FinalComparison!$G367,'SB35 Determination Data'!$K$4:$AN$415,T$2,FALSE)</f>
        <v>#N/A</v>
      </c>
      <c r="U367" s="80"/>
      <c r="V367" s="80"/>
      <c r="W367" s="87" t="e">
        <f>'5th Cycle Summary-Final'!O367-VLOOKUP(FinalComparison!$G367,'SB35 Determination Data'!$K$4:$AN$415,W$2,FALSE)</f>
        <v>#N/A</v>
      </c>
      <c r="X367" s="80"/>
      <c r="Y367" s="87" t="e">
        <f>'5th Cycle Summary-Final'!P367-VLOOKUP(FinalComparison!$G367,'SB35 Determination Data'!$K$4:$AN$415,Y$2,FALSE)</f>
        <v>#N/A</v>
      </c>
      <c r="Z367" s="87" t="e">
        <f>'5th Cycle Summary-Final'!Q367-VLOOKUP(FinalComparison!$G367,'SB35 Determination Data'!$K$4:$AN$415,Z$2,FALSE)</f>
        <v>#N/A</v>
      </c>
      <c r="AA367" s="87" t="e">
        <f>'5th Cycle Summary-Final'!R367-VLOOKUP(FinalComparison!$G367,'SB35 Determination Data'!$K$4:$AN$415,AA$2,FALSE)</f>
        <v>#N/A</v>
      </c>
      <c r="AB367" s="87" t="e">
        <f>'5th Cycle Summary-Final'!S367-VLOOKUP(FinalComparison!$G367,'SB35 Determination Data'!$K$4:$AN$415,AB$2,FALSE)</f>
        <v>#N/A</v>
      </c>
      <c r="AC367" s="87" t="e">
        <f>'5th Cycle Summary-Final'!T367-VLOOKUP(FinalComparison!$G367,'SB35 Determination Data'!$K$4:$AN$415,AC$2,FALSE)</f>
        <v>#N/A</v>
      </c>
      <c r="AD367" s="87" t="e">
        <f>'5th Cycle Summary-Final'!U367-VLOOKUP(FinalComparison!$G367,'SB35 Determination Data'!$K$4:$AN$415,AD$2,FALSE)</f>
        <v>#N/A</v>
      </c>
      <c r="AE367" s="87" t="e">
        <f>'5th Cycle Summary-Final'!V367-VLOOKUP(FinalComparison!$G367,'SB35 Determination Data'!$K$4:$AN$415,AE$2,FALSE)</f>
        <v>#N/A</v>
      </c>
      <c r="AF367" s="87" t="e">
        <f>'5th Cycle Summary-Final'!W367-VLOOKUP(FinalComparison!$G367,'SB35 Determination Data'!$K$4:$AN$415,AF$2,FALSE)</f>
        <v>#N/A</v>
      </c>
    </row>
    <row r="368" spans="1:32" ht="12.75" customHeight="1" x14ac:dyDescent="0.15">
      <c r="A368" t="s">
        <v>472</v>
      </c>
      <c r="F368" t="s">
        <v>67</v>
      </c>
      <c r="G368" t="s">
        <v>570</v>
      </c>
      <c r="H368" s="87" t="e">
        <f>'5th Cycle Summary-Final'!D368-VLOOKUP(FinalComparison!$G368,'SB35 Determination Data'!$K$4:$AN$415,H$2,FALSE)</f>
        <v>#N/A</v>
      </c>
      <c r="I368" s="87" t="e">
        <f>'5th Cycle Summary-Final'!E368-VLOOKUP(FinalComparison!$G368,'SB35 Determination Data'!$K$4:$AN$415,I$2,FALSE)</f>
        <v>#N/A</v>
      </c>
      <c r="J368" s="87" t="e">
        <f>'5th Cycle Summary-Final'!F368-VLOOKUP(FinalComparison!$G368,'SB35 Determination Data'!$K$4:$AN$415,J$2,FALSE)</f>
        <v>#N/A</v>
      </c>
      <c r="K368" s="87" t="e">
        <f>'5th Cycle Summary-Final'!G368-VLOOKUP(FinalComparison!$G368,'SB35 Determination Data'!$K$4:$AN$415,K$2,FALSE)</f>
        <v>#N/A</v>
      </c>
      <c r="L368" s="87" t="e">
        <f>'5th Cycle Summary-Final'!H368-VLOOKUP(FinalComparison!$G368,'SB35 Determination Data'!$K$4:$AN$415,L$2,FALSE)</f>
        <v>#N/A</v>
      </c>
      <c r="M368" s="87" t="e">
        <f>'5th Cycle Summary-Final'!I368-VLOOKUP(FinalComparison!$G368,'SB35 Determination Data'!$K$4:$AN$415,M$2,FALSE)</f>
        <v>#N/A</v>
      </c>
      <c r="N368" s="87"/>
      <c r="O368" s="87"/>
      <c r="P368" s="87" t="e">
        <f>'5th Cycle Summary-Final'!J368-VLOOKUP(FinalComparison!$G368,'SB35 Determination Data'!$K$4:$AN$415,P$2,FALSE)</f>
        <v>#N/A</v>
      </c>
      <c r="Q368" s="87" t="e">
        <f>'5th Cycle Summary-Final'!K368-VLOOKUP(FinalComparison!$G368,'SB35 Determination Data'!$K$4:$AN$415,Q$2,FALSE)</f>
        <v>#N/A</v>
      </c>
      <c r="R368" s="87" t="e">
        <f>'5th Cycle Summary-Final'!L368-VLOOKUP(FinalComparison!$G368,'SB35 Determination Data'!$K$4:$AN$415,R$2,FALSE)</f>
        <v>#N/A</v>
      </c>
      <c r="S368" s="87" t="e">
        <f>'5th Cycle Summary-Final'!M368-VLOOKUP(FinalComparison!$G368,'SB35 Determination Data'!$K$4:$AN$415,S$2,FALSE)</f>
        <v>#N/A</v>
      </c>
      <c r="T368" s="87" t="e">
        <f>'5th Cycle Summary-Final'!N368-VLOOKUP(FinalComparison!$G368,'SB35 Determination Data'!$K$4:$AN$415,T$2,FALSE)</f>
        <v>#N/A</v>
      </c>
      <c r="U368" s="80"/>
      <c r="V368" s="80"/>
      <c r="W368" s="87" t="e">
        <f>'5th Cycle Summary-Final'!O368-VLOOKUP(FinalComparison!$G368,'SB35 Determination Data'!$K$4:$AN$415,W$2,FALSE)</f>
        <v>#N/A</v>
      </c>
      <c r="X368" s="80"/>
      <c r="Y368" s="87" t="e">
        <f>'5th Cycle Summary-Final'!P368-VLOOKUP(FinalComparison!$G368,'SB35 Determination Data'!$K$4:$AN$415,Y$2,FALSE)</f>
        <v>#N/A</v>
      </c>
      <c r="Z368" s="87" t="e">
        <f>'5th Cycle Summary-Final'!Q368-VLOOKUP(FinalComparison!$G368,'SB35 Determination Data'!$K$4:$AN$415,Z$2,FALSE)</f>
        <v>#N/A</v>
      </c>
      <c r="AA368" s="87" t="e">
        <f>'5th Cycle Summary-Final'!R368-VLOOKUP(FinalComparison!$G368,'SB35 Determination Data'!$K$4:$AN$415,AA$2,FALSE)</f>
        <v>#N/A</v>
      </c>
      <c r="AB368" s="87" t="e">
        <f>'5th Cycle Summary-Final'!S368-VLOOKUP(FinalComparison!$G368,'SB35 Determination Data'!$K$4:$AN$415,AB$2,FALSE)</f>
        <v>#N/A</v>
      </c>
      <c r="AC368" s="87" t="e">
        <f>'5th Cycle Summary-Final'!T368-VLOOKUP(FinalComparison!$G368,'SB35 Determination Data'!$K$4:$AN$415,AC$2,FALSE)</f>
        <v>#N/A</v>
      </c>
      <c r="AD368" s="87" t="e">
        <f>'5th Cycle Summary-Final'!U368-VLOOKUP(FinalComparison!$G368,'SB35 Determination Data'!$K$4:$AN$415,AD$2,FALSE)</f>
        <v>#N/A</v>
      </c>
      <c r="AE368" s="87" t="e">
        <f>'5th Cycle Summary-Final'!V368-VLOOKUP(FinalComparison!$G368,'SB35 Determination Data'!$K$4:$AN$415,AE$2,FALSE)</f>
        <v>#N/A</v>
      </c>
      <c r="AF368" s="87" t="e">
        <f>'5th Cycle Summary-Final'!W368-VLOOKUP(FinalComparison!$G368,'SB35 Determination Data'!$K$4:$AN$415,AF$2,FALSE)</f>
        <v>#N/A</v>
      </c>
    </row>
    <row r="369" spans="1:32" ht="12.75" customHeight="1" x14ac:dyDescent="0.15">
      <c r="A369" t="s">
        <v>472</v>
      </c>
      <c r="F369" t="s">
        <v>67</v>
      </c>
      <c r="G369" t="s">
        <v>571</v>
      </c>
      <c r="H369" s="87" t="e">
        <f>'5th Cycle Summary-Final'!D369-VLOOKUP(FinalComparison!$G369,'SB35 Determination Data'!$K$4:$AN$415,H$2,FALSE)</f>
        <v>#N/A</v>
      </c>
      <c r="I369" s="87" t="e">
        <f>'5th Cycle Summary-Final'!E369-VLOOKUP(FinalComparison!$G369,'SB35 Determination Data'!$K$4:$AN$415,I$2,FALSE)</f>
        <v>#N/A</v>
      </c>
      <c r="J369" s="87" t="e">
        <f>'5th Cycle Summary-Final'!F369-VLOOKUP(FinalComparison!$G369,'SB35 Determination Data'!$K$4:$AN$415,J$2,FALSE)</f>
        <v>#N/A</v>
      </c>
      <c r="K369" s="87" t="e">
        <f>'5th Cycle Summary-Final'!G369-VLOOKUP(FinalComparison!$G369,'SB35 Determination Data'!$K$4:$AN$415,K$2,FALSE)</f>
        <v>#N/A</v>
      </c>
      <c r="L369" s="87" t="e">
        <f>'5th Cycle Summary-Final'!H369-VLOOKUP(FinalComparison!$G369,'SB35 Determination Data'!$K$4:$AN$415,L$2,FALSE)</f>
        <v>#N/A</v>
      </c>
      <c r="M369" s="87" t="e">
        <f>'5th Cycle Summary-Final'!I369-VLOOKUP(FinalComparison!$G369,'SB35 Determination Data'!$K$4:$AN$415,M$2,FALSE)</f>
        <v>#N/A</v>
      </c>
      <c r="N369" s="87"/>
      <c r="O369" s="87"/>
      <c r="P369" s="87" t="e">
        <f>'5th Cycle Summary-Final'!J369-VLOOKUP(FinalComparison!$G369,'SB35 Determination Data'!$K$4:$AN$415,P$2,FALSE)</f>
        <v>#N/A</v>
      </c>
      <c r="Q369" s="87" t="e">
        <f>'5th Cycle Summary-Final'!K369-VLOOKUP(FinalComparison!$G369,'SB35 Determination Data'!$K$4:$AN$415,Q$2,FALSE)</f>
        <v>#N/A</v>
      </c>
      <c r="R369" s="87" t="e">
        <f>'5th Cycle Summary-Final'!L369-VLOOKUP(FinalComparison!$G369,'SB35 Determination Data'!$K$4:$AN$415,R$2,FALSE)</f>
        <v>#N/A</v>
      </c>
      <c r="S369" s="87" t="e">
        <f>'5th Cycle Summary-Final'!M369-VLOOKUP(FinalComparison!$G369,'SB35 Determination Data'!$K$4:$AN$415,S$2,FALSE)</f>
        <v>#N/A</v>
      </c>
      <c r="T369" s="87" t="e">
        <f>'5th Cycle Summary-Final'!N369-VLOOKUP(FinalComparison!$G369,'SB35 Determination Data'!$K$4:$AN$415,T$2,FALSE)</f>
        <v>#N/A</v>
      </c>
      <c r="U369" s="80"/>
      <c r="V369" s="80"/>
      <c r="W369" s="87" t="e">
        <f>'5th Cycle Summary-Final'!O369-VLOOKUP(FinalComparison!$G369,'SB35 Determination Data'!$K$4:$AN$415,W$2,FALSE)</f>
        <v>#N/A</v>
      </c>
      <c r="X369" s="80"/>
      <c r="Y369" s="87" t="e">
        <f>'5th Cycle Summary-Final'!P369-VLOOKUP(FinalComparison!$G369,'SB35 Determination Data'!$K$4:$AN$415,Y$2,FALSE)</f>
        <v>#N/A</v>
      </c>
      <c r="Z369" s="87" t="e">
        <f>'5th Cycle Summary-Final'!Q369-VLOOKUP(FinalComparison!$G369,'SB35 Determination Data'!$K$4:$AN$415,Z$2,FALSE)</f>
        <v>#N/A</v>
      </c>
      <c r="AA369" s="87" t="e">
        <f>'5th Cycle Summary-Final'!R369-VLOOKUP(FinalComparison!$G369,'SB35 Determination Data'!$K$4:$AN$415,AA$2,FALSE)</f>
        <v>#N/A</v>
      </c>
      <c r="AB369" s="87" t="e">
        <f>'5th Cycle Summary-Final'!S369-VLOOKUP(FinalComparison!$G369,'SB35 Determination Data'!$K$4:$AN$415,AB$2,FALSE)</f>
        <v>#N/A</v>
      </c>
      <c r="AC369" s="87" t="e">
        <f>'5th Cycle Summary-Final'!T369-VLOOKUP(FinalComparison!$G369,'SB35 Determination Data'!$K$4:$AN$415,AC$2,FALSE)</f>
        <v>#N/A</v>
      </c>
      <c r="AD369" s="87" t="e">
        <f>'5th Cycle Summary-Final'!U369-VLOOKUP(FinalComparison!$G369,'SB35 Determination Data'!$K$4:$AN$415,AD$2,FALSE)</f>
        <v>#N/A</v>
      </c>
      <c r="AE369" s="87" t="e">
        <f>'5th Cycle Summary-Final'!V369-VLOOKUP(FinalComparison!$G369,'SB35 Determination Data'!$K$4:$AN$415,AE$2,FALSE)</f>
        <v>#N/A</v>
      </c>
      <c r="AF369" s="87" t="e">
        <f>'5th Cycle Summary-Final'!W369-VLOOKUP(FinalComparison!$G369,'SB35 Determination Data'!$K$4:$AN$415,AF$2,FALSE)</f>
        <v>#N/A</v>
      </c>
    </row>
    <row r="370" spans="1:32" ht="12.75" customHeight="1" x14ac:dyDescent="0.15">
      <c r="A370" t="s">
        <v>528</v>
      </c>
      <c r="F370" t="s">
        <v>67</v>
      </c>
      <c r="G370" t="s">
        <v>529</v>
      </c>
      <c r="H370" s="87">
        <f>'5th Cycle Summary-Final'!D370-VLOOKUP(FinalComparison!$G370,'SB35 Determination Data'!$K$4:$AN$415,H$2,FALSE)</f>
        <v>0</v>
      </c>
      <c r="I370" s="87">
        <f>'5th Cycle Summary-Final'!E370-VLOOKUP(FinalComparison!$G370,'SB35 Determination Data'!$K$4:$AN$415,I$2,FALSE)</f>
        <v>0</v>
      </c>
      <c r="J370" s="87">
        <f>'5th Cycle Summary-Final'!F370-VLOOKUP(FinalComparison!$G370,'SB35 Determination Data'!$K$4:$AN$415,J$2,FALSE)</f>
        <v>0</v>
      </c>
      <c r="K370" s="87">
        <f>'5th Cycle Summary-Final'!G370-VLOOKUP(FinalComparison!$G370,'SB35 Determination Data'!$K$4:$AN$415,K$2,FALSE)</f>
        <v>0</v>
      </c>
      <c r="L370" s="87">
        <f>'5th Cycle Summary-Final'!H370-VLOOKUP(FinalComparison!$G370,'SB35 Determination Data'!$K$4:$AN$415,L$2,FALSE)</f>
        <v>0</v>
      </c>
      <c r="M370" s="87">
        <f>'5th Cycle Summary-Final'!I370-VLOOKUP(FinalComparison!$G370,'SB35 Determination Data'!$K$4:$AN$415,M$2,FALSE)</f>
        <v>0</v>
      </c>
      <c r="N370" s="87"/>
      <c r="O370" s="87"/>
      <c r="P370" s="87">
        <f>'5th Cycle Summary-Final'!J370-VLOOKUP(FinalComparison!$G370,'SB35 Determination Data'!$K$4:$AN$415,P$2,FALSE)</f>
        <v>0</v>
      </c>
      <c r="Q370" s="87">
        <f>'5th Cycle Summary-Final'!K370-VLOOKUP(FinalComparison!$G370,'SB35 Determination Data'!$K$4:$AN$415,Q$2,FALSE)</f>
        <v>0</v>
      </c>
      <c r="R370" s="87">
        <f>'5th Cycle Summary-Final'!L370-VLOOKUP(FinalComparison!$G370,'SB35 Determination Data'!$K$4:$AN$415,R$2,FALSE)</f>
        <v>0</v>
      </c>
      <c r="S370" s="87">
        <f>'5th Cycle Summary-Final'!M370-VLOOKUP(FinalComparison!$G370,'SB35 Determination Data'!$K$4:$AN$415,S$2,FALSE)</f>
        <v>0</v>
      </c>
      <c r="T370" s="87">
        <f>'5th Cycle Summary-Final'!N370-VLOOKUP(FinalComparison!$G370,'SB35 Determination Data'!$K$4:$AN$415,T$2,FALSE)</f>
        <v>0</v>
      </c>
      <c r="U370" s="80"/>
      <c r="V370" s="80"/>
      <c r="W370" s="87">
        <f>'5th Cycle Summary-Final'!O370-VLOOKUP(FinalComparison!$G370,'SB35 Determination Data'!$K$4:$AN$415,W$2,FALSE)</f>
        <v>0</v>
      </c>
      <c r="X370" s="80"/>
      <c r="Y370" s="87">
        <f>'5th Cycle Summary-Final'!P370-VLOOKUP(FinalComparison!$G370,'SB35 Determination Data'!$K$4:$AN$415,Y$2,FALSE)</f>
        <v>0</v>
      </c>
      <c r="Z370" s="87">
        <f>'5th Cycle Summary-Final'!Q370-VLOOKUP(FinalComparison!$G370,'SB35 Determination Data'!$K$4:$AN$415,Z$2,FALSE)</f>
        <v>0</v>
      </c>
      <c r="AA370" s="87">
        <f>'5th Cycle Summary-Final'!R370-VLOOKUP(FinalComparison!$G370,'SB35 Determination Data'!$K$4:$AN$415,AA$2,FALSE)</f>
        <v>0</v>
      </c>
      <c r="AB370" s="87">
        <f>'5th Cycle Summary-Final'!S370-VLOOKUP(FinalComparison!$G370,'SB35 Determination Data'!$K$4:$AN$415,AB$2,FALSE)</f>
        <v>0</v>
      </c>
      <c r="AC370" s="87">
        <f>'5th Cycle Summary-Final'!T370-VLOOKUP(FinalComparison!$G370,'SB35 Determination Data'!$K$4:$AN$415,AC$2,FALSE)</f>
        <v>10</v>
      </c>
      <c r="AD370" s="87">
        <f>'5th Cycle Summary-Final'!U370-VLOOKUP(FinalComparison!$G370,'SB35 Determination Data'!$K$4:$AN$415,AD$2,FALSE)</f>
        <v>-14</v>
      </c>
      <c r="AE370" s="87">
        <f>'5th Cycle Summary-Final'!V370-VLOOKUP(FinalComparison!$G370,'SB35 Determination Data'!$K$4:$AN$415,AE$2,FALSE)</f>
        <v>24</v>
      </c>
      <c r="AF370" s="87">
        <f>'5th Cycle Summary-Final'!W370-VLOOKUP(FinalComparison!$G370,'SB35 Determination Data'!$K$4:$AN$415,AF$2,FALSE)</f>
        <v>-0.15061475409836067</v>
      </c>
    </row>
    <row r="371" spans="1:32" ht="12.75" customHeight="1" x14ac:dyDescent="0.15">
      <c r="A371" t="s">
        <v>528</v>
      </c>
      <c r="F371" t="s">
        <v>67</v>
      </c>
      <c r="G371" t="s">
        <v>546</v>
      </c>
      <c r="H371" s="87">
        <f>'5th Cycle Summary-Final'!D371-VLOOKUP(FinalComparison!$G371,'SB35 Determination Data'!$K$4:$AN$415,H$2,FALSE)</f>
        <v>0</v>
      </c>
      <c r="I371" s="87">
        <f>'5th Cycle Summary-Final'!E371-VLOOKUP(FinalComparison!$G371,'SB35 Determination Data'!$K$4:$AN$415,I$2,FALSE)</f>
        <v>0</v>
      </c>
      <c r="J371" s="87">
        <f>'5th Cycle Summary-Final'!F371-VLOOKUP(FinalComparison!$G371,'SB35 Determination Data'!$K$4:$AN$415,J$2,FALSE)</f>
        <v>0</v>
      </c>
      <c r="K371" s="87">
        <f>'5th Cycle Summary-Final'!G371-VLOOKUP(FinalComparison!$G371,'SB35 Determination Data'!$K$4:$AN$415,K$2,FALSE)</f>
        <v>0</v>
      </c>
      <c r="L371" s="87">
        <f>'5th Cycle Summary-Final'!H371-VLOOKUP(FinalComparison!$G371,'SB35 Determination Data'!$K$4:$AN$415,L$2,FALSE)</f>
        <v>0</v>
      </c>
      <c r="M371" s="87">
        <f>'5th Cycle Summary-Final'!I371-VLOOKUP(FinalComparison!$G371,'SB35 Determination Data'!$K$4:$AN$415,M$2,FALSE)</f>
        <v>0</v>
      </c>
      <c r="N371" s="87"/>
      <c r="O371" s="87"/>
      <c r="P371" s="87">
        <f>'5th Cycle Summary-Final'!J371-VLOOKUP(FinalComparison!$G371,'SB35 Determination Data'!$K$4:$AN$415,P$2,FALSE)</f>
        <v>0</v>
      </c>
      <c r="Q371" s="87">
        <f>'5th Cycle Summary-Final'!K371-VLOOKUP(FinalComparison!$G371,'SB35 Determination Data'!$K$4:$AN$415,Q$2,FALSE)</f>
        <v>0</v>
      </c>
      <c r="R371" s="87">
        <f>'5th Cycle Summary-Final'!L371-VLOOKUP(FinalComparison!$G371,'SB35 Determination Data'!$K$4:$AN$415,R$2,FALSE)</f>
        <v>0</v>
      </c>
      <c r="S371" s="87">
        <f>'5th Cycle Summary-Final'!M371-VLOOKUP(FinalComparison!$G371,'SB35 Determination Data'!$K$4:$AN$415,S$2,FALSE)</f>
        <v>0</v>
      </c>
      <c r="T371" s="87">
        <f>'5th Cycle Summary-Final'!N371-VLOOKUP(FinalComparison!$G371,'SB35 Determination Data'!$K$4:$AN$415,T$2,FALSE)</f>
        <v>0</v>
      </c>
      <c r="U371" s="80"/>
      <c r="V371" s="80"/>
      <c r="W371" s="87">
        <f>'5th Cycle Summary-Final'!O371-VLOOKUP(FinalComparison!$G371,'SB35 Determination Data'!$K$4:$AN$415,W$2,FALSE)</f>
        <v>0</v>
      </c>
      <c r="X371" s="80"/>
      <c r="Y371" s="87">
        <f>'5th Cycle Summary-Final'!P371-VLOOKUP(FinalComparison!$G371,'SB35 Determination Data'!$K$4:$AN$415,Y$2,FALSE)</f>
        <v>0</v>
      </c>
      <c r="Z371" s="87">
        <f>'5th Cycle Summary-Final'!Q371-VLOOKUP(FinalComparison!$G371,'SB35 Determination Data'!$K$4:$AN$415,Z$2,FALSE)</f>
        <v>-2</v>
      </c>
      <c r="AA371" s="87">
        <f>'5th Cycle Summary-Final'!R371-VLOOKUP(FinalComparison!$G371,'SB35 Determination Data'!$K$4:$AN$415,AA$2,FALSE)</f>
        <v>2</v>
      </c>
      <c r="AB371" s="87">
        <f>'5th Cycle Summary-Final'!S371-VLOOKUP(FinalComparison!$G371,'SB35 Determination Data'!$K$4:$AN$415,AB$2,FALSE)</f>
        <v>-0.11111111111111105</v>
      </c>
      <c r="AC371" s="87">
        <f>'5th Cycle Summary-Final'!T371-VLOOKUP(FinalComparison!$G371,'SB35 Determination Data'!$K$4:$AN$415,AC$2,FALSE)</f>
        <v>0</v>
      </c>
      <c r="AD371" s="87">
        <f>'5th Cycle Summary-Final'!U371-VLOOKUP(FinalComparison!$G371,'SB35 Determination Data'!$K$4:$AN$415,AD$2,FALSE)</f>
        <v>0</v>
      </c>
      <c r="AE371" s="87">
        <f>'5th Cycle Summary-Final'!V371-VLOOKUP(FinalComparison!$G371,'SB35 Determination Data'!$K$4:$AN$415,AE$2,FALSE)</f>
        <v>0</v>
      </c>
      <c r="AF371" s="87">
        <f>'5th Cycle Summary-Final'!W371-VLOOKUP(FinalComparison!$G371,'SB35 Determination Data'!$K$4:$AN$415,AF$2,FALSE)</f>
        <v>0</v>
      </c>
    </row>
    <row r="372" spans="1:32" ht="12.75" customHeight="1" x14ac:dyDescent="0.15">
      <c r="A372" t="s">
        <v>528</v>
      </c>
      <c r="F372" t="s">
        <v>67</v>
      </c>
      <c r="G372" t="s">
        <v>573</v>
      </c>
      <c r="H372" s="87">
        <f>'5th Cycle Summary-Final'!D372-VLOOKUP(FinalComparison!$G372,'SB35 Determination Data'!$K$4:$AN$415,H$2,FALSE)</f>
        <v>0</v>
      </c>
      <c r="I372" s="87">
        <f>'5th Cycle Summary-Final'!E372-VLOOKUP(FinalComparison!$G372,'SB35 Determination Data'!$K$4:$AN$415,I$2,FALSE)</f>
        <v>-3</v>
      </c>
      <c r="J372" s="87">
        <f>'5th Cycle Summary-Final'!F372-VLOOKUP(FinalComparison!$G372,'SB35 Determination Data'!$K$4:$AN$415,J$2,FALSE)</f>
        <v>-3</v>
      </c>
      <c r="K372" s="87">
        <f>'5th Cycle Summary-Final'!G372-VLOOKUP(FinalComparison!$G372,'SB35 Determination Data'!$K$4:$AN$415,K$2,FALSE)</f>
        <v>0</v>
      </c>
      <c r="L372" s="87">
        <f>'5th Cycle Summary-Final'!H372-VLOOKUP(FinalComparison!$G372,'SB35 Determination Data'!$K$4:$AN$415,L$2,FALSE)</f>
        <v>3</v>
      </c>
      <c r="M372" s="87">
        <f>'5th Cycle Summary-Final'!I372-VLOOKUP(FinalComparison!$G372,'SB35 Determination Data'!$K$4:$AN$415,M$2,FALSE)</f>
        <v>-9.6774193548387122E-2</v>
      </c>
      <c r="N372" s="87"/>
      <c r="O372" s="87"/>
      <c r="P372" s="87">
        <f>'5th Cycle Summary-Final'!J372-VLOOKUP(FinalComparison!$G372,'SB35 Determination Data'!$K$4:$AN$415,P$2,FALSE)</f>
        <v>0</v>
      </c>
      <c r="Q372" s="87">
        <f>'5th Cycle Summary-Final'!K372-VLOOKUP(FinalComparison!$G372,'SB35 Determination Data'!$K$4:$AN$415,Q$2,FALSE)</f>
        <v>-4</v>
      </c>
      <c r="R372" s="87">
        <f>'5th Cycle Summary-Final'!L372-VLOOKUP(FinalComparison!$G372,'SB35 Determination Data'!$K$4:$AN$415,R$2,FALSE)</f>
        <v>-4</v>
      </c>
      <c r="S372" s="87">
        <f>'5th Cycle Summary-Final'!M372-VLOOKUP(FinalComparison!$G372,'SB35 Determination Data'!$K$4:$AN$415,S$2,FALSE)</f>
        <v>0</v>
      </c>
      <c r="T372" s="87">
        <f>'5th Cycle Summary-Final'!N372-VLOOKUP(FinalComparison!$G372,'SB35 Determination Data'!$K$4:$AN$415,T$2,FALSE)</f>
        <v>3</v>
      </c>
      <c r="U372" s="80"/>
      <c r="V372" s="80"/>
      <c r="W372" s="87">
        <f>'5th Cycle Summary-Final'!O372-VLOOKUP(FinalComparison!$G372,'SB35 Determination Data'!$K$4:$AN$415,W$2,FALSE)</f>
        <v>-0.16666666666666674</v>
      </c>
      <c r="X372" s="80"/>
      <c r="Y372" s="87">
        <f>'5th Cycle Summary-Final'!P372-VLOOKUP(FinalComparison!$G372,'SB35 Determination Data'!$K$4:$AN$415,Y$2,FALSE)</f>
        <v>0</v>
      </c>
      <c r="Z372" s="87">
        <f>'5th Cycle Summary-Final'!Q372-VLOOKUP(FinalComparison!$G372,'SB35 Determination Data'!$K$4:$AN$415,Z$2,FALSE)</f>
        <v>-14</v>
      </c>
      <c r="AA372" s="87">
        <f>'5th Cycle Summary-Final'!R372-VLOOKUP(FinalComparison!$G372,'SB35 Determination Data'!$K$4:$AN$415,AA$2,FALSE)</f>
        <v>0</v>
      </c>
      <c r="AB372" s="87">
        <f>'5th Cycle Summary-Final'!S372-VLOOKUP(FinalComparison!$G372,'SB35 Determination Data'!$K$4:$AN$415,AB$2,FALSE)</f>
        <v>-0.53846153846153832</v>
      </c>
      <c r="AC372" s="87">
        <f>'5th Cycle Summary-Final'!T372-VLOOKUP(FinalComparison!$G372,'SB35 Determination Data'!$K$4:$AN$415,AC$2,FALSE)</f>
        <v>0</v>
      </c>
      <c r="AD372" s="87">
        <f>'5th Cycle Summary-Final'!U372-VLOOKUP(FinalComparison!$G372,'SB35 Determination Data'!$K$4:$AN$415,AD$2,FALSE)</f>
        <v>-41</v>
      </c>
      <c r="AE372" s="87">
        <f>'5th Cycle Summary-Final'!V372-VLOOKUP(FinalComparison!$G372,'SB35 Determination Data'!$K$4:$AN$415,AE$2,FALSE)</f>
        <v>0</v>
      </c>
      <c r="AF372" s="87">
        <f>'5th Cycle Summary-Final'!W372-VLOOKUP(FinalComparison!$G372,'SB35 Determination Data'!$K$4:$AN$415,AF$2,FALSE)</f>
        <v>-0.53947368421052633</v>
      </c>
    </row>
    <row r="373" spans="1:32" ht="12.75" customHeight="1" x14ac:dyDescent="0.15">
      <c r="A373" t="s">
        <v>528</v>
      </c>
      <c r="F373" t="s">
        <v>67</v>
      </c>
      <c r="G373" t="s">
        <v>574</v>
      </c>
      <c r="H373" s="87">
        <f>'5th Cycle Summary-Final'!D373-VLOOKUP(FinalComparison!$G373,'SB35 Determination Data'!$K$4:$AN$415,H$2,FALSE)</f>
        <v>0</v>
      </c>
      <c r="I373" s="87">
        <f>'5th Cycle Summary-Final'!E373-VLOOKUP(FinalComparison!$G373,'SB35 Determination Data'!$K$4:$AN$415,I$2,FALSE)</f>
        <v>0</v>
      </c>
      <c r="J373" s="87">
        <f>'5th Cycle Summary-Final'!F373-VLOOKUP(FinalComparison!$G373,'SB35 Determination Data'!$K$4:$AN$415,J$2,FALSE)</f>
        <v>0</v>
      </c>
      <c r="K373" s="87">
        <f>'5th Cycle Summary-Final'!G373-VLOOKUP(FinalComparison!$G373,'SB35 Determination Data'!$K$4:$AN$415,K$2,FALSE)</f>
        <v>0</v>
      </c>
      <c r="L373" s="87">
        <f>'5th Cycle Summary-Final'!H373-VLOOKUP(FinalComparison!$G373,'SB35 Determination Data'!$K$4:$AN$415,L$2,FALSE)</f>
        <v>0</v>
      </c>
      <c r="M373" s="87">
        <f>'5th Cycle Summary-Final'!I373-VLOOKUP(FinalComparison!$G373,'SB35 Determination Data'!$K$4:$AN$415,M$2,FALSE)</f>
        <v>0</v>
      </c>
      <c r="N373" s="87"/>
      <c r="O373" s="87"/>
      <c r="P373" s="87">
        <f>'5th Cycle Summary-Final'!J373-VLOOKUP(FinalComparison!$G373,'SB35 Determination Data'!$K$4:$AN$415,P$2,FALSE)</f>
        <v>0</v>
      </c>
      <c r="Q373" s="87">
        <f>'5th Cycle Summary-Final'!K373-VLOOKUP(FinalComparison!$G373,'SB35 Determination Data'!$K$4:$AN$415,Q$2,FALSE)</f>
        <v>-4</v>
      </c>
      <c r="R373" s="87">
        <f>'5th Cycle Summary-Final'!L373-VLOOKUP(FinalComparison!$G373,'SB35 Determination Data'!$K$4:$AN$415,R$2,FALSE)</f>
        <v>-4</v>
      </c>
      <c r="S373" s="87">
        <f>'5th Cycle Summary-Final'!M373-VLOOKUP(FinalComparison!$G373,'SB35 Determination Data'!$K$4:$AN$415,S$2,FALSE)</f>
        <v>0</v>
      </c>
      <c r="T373" s="87">
        <f>'5th Cycle Summary-Final'!N373-VLOOKUP(FinalComparison!$G373,'SB35 Determination Data'!$K$4:$AN$415,T$2,FALSE)</f>
        <v>4</v>
      </c>
      <c r="U373" s="80"/>
      <c r="V373" s="80"/>
      <c r="W373" s="87">
        <f>'5th Cycle Summary-Final'!O373-VLOOKUP(FinalComparison!$G373,'SB35 Determination Data'!$K$4:$AN$415,W$2,FALSE)</f>
        <v>-3.883495145631069E-2</v>
      </c>
      <c r="X373" s="80"/>
      <c r="Y373" s="87">
        <f>'5th Cycle Summary-Final'!P373-VLOOKUP(FinalComparison!$G373,'SB35 Determination Data'!$K$4:$AN$415,Y$2,FALSE)</f>
        <v>0</v>
      </c>
      <c r="Z373" s="87">
        <f>'5th Cycle Summary-Final'!Q373-VLOOKUP(FinalComparison!$G373,'SB35 Determination Data'!$K$4:$AN$415,Z$2,FALSE)</f>
        <v>-31</v>
      </c>
      <c r="AA373" s="87">
        <f>'5th Cycle Summary-Final'!R373-VLOOKUP(FinalComparison!$G373,'SB35 Determination Data'!$K$4:$AN$415,AA$2,FALSE)</f>
        <v>31</v>
      </c>
      <c r="AB373" s="87">
        <f>'5th Cycle Summary-Final'!S373-VLOOKUP(FinalComparison!$G373,'SB35 Determination Data'!$K$4:$AN$415,AB$2,FALSE)</f>
        <v>-0.256198347107438</v>
      </c>
      <c r="AC373" s="87">
        <f>'5th Cycle Summary-Final'!T373-VLOOKUP(FinalComparison!$G373,'SB35 Determination Data'!$K$4:$AN$415,AC$2,FALSE)</f>
        <v>0</v>
      </c>
      <c r="AD373" s="87">
        <f>'5th Cycle Summary-Final'!U373-VLOOKUP(FinalComparison!$G373,'SB35 Determination Data'!$K$4:$AN$415,AD$2,FALSE)</f>
        <v>-77</v>
      </c>
      <c r="AE373" s="87">
        <f>'5th Cycle Summary-Final'!V373-VLOOKUP(FinalComparison!$G373,'SB35 Determination Data'!$K$4:$AN$415,AE$2,FALSE)</f>
        <v>0</v>
      </c>
      <c r="AF373" s="87">
        <f>'5th Cycle Summary-Final'!W373-VLOOKUP(FinalComparison!$G373,'SB35 Determination Data'!$K$4:$AN$415,AF$2,FALSE)</f>
        <v>-0.23913043478260887</v>
      </c>
    </row>
    <row r="374" spans="1:32" ht="12.75" customHeight="1" x14ac:dyDescent="0.15">
      <c r="A374" t="s">
        <v>528</v>
      </c>
      <c r="F374" t="s">
        <v>67</v>
      </c>
      <c r="G374" t="s">
        <v>575</v>
      </c>
      <c r="H374" s="87">
        <f>'5th Cycle Summary-Final'!D374-VLOOKUP(FinalComparison!$G374,'SB35 Determination Data'!$K$4:$AN$415,H$2,FALSE)</f>
        <v>0</v>
      </c>
      <c r="I374" s="87">
        <f>'5th Cycle Summary-Final'!E374-VLOOKUP(FinalComparison!$G374,'SB35 Determination Data'!$K$4:$AN$415,I$2,FALSE)</f>
        <v>-109</v>
      </c>
      <c r="J374" s="87">
        <f>'5th Cycle Summary-Final'!F374-VLOOKUP(FinalComparison!$G374,'SB35 Determination Data'!$K$4:$AN$415,J$2,FALSE)</f>
        <v>-109</v>
      </c>
      <c r="K374" s="87">
        <f>'5th Cycle Summary-Final'!G374-VLOOKUP(FinalComparison!$G374,'SB35 Determination Data'!$K$4:$AN$415,K$2,FALSE)</f>
        <v>0</v>
      </c>
      <c r="L374" s="87">
        <f>'5th Cycle Summary-Final'!H374-VLOOKUP(FinalComparison!$G374,'SB35 Determination Data'!$K$4:$AN$415,L$2,FALSE)</f>
        <v>109</v>
      </c>
      <c r="M374" s="87">
        <f>'5th Cycle Summary-Final'!I374-VLOOKUP(FinalComparison!$G374,'SB35 Determination Data'!$K$4:$AN$415,M$2,FALSE)</f>
        <v>-0.60220994475138123</v>
      </c>
      <c r="N374" s="87"/>
      <c r="O374" s="87"/>
      <c r="P374" s="87">
        <f>'5th Cycle Summary-Final'!J374-VLOOKUP(FinalComparison!$G374,'SB35 Determination Data'!$K$4:$AN$415,P$2,FALSE)</f>
        <v>0</v>
      </c>
      <c r="Q374" s="87">
        <f>'5th Cycle Summary-Final'!K374-VLOOKUP(FinalComparison!$G374,'SB35 Determination Data'!$K$4:$AN$415,Q$2,FALSE)</f>
        <v>-109</v>
      </c>
      <c r="R374" s="87">
        <f>'5th Cycle Summary-Final'!L374-VLOOKUP(FinalComparison!$G374,'SB35 Determination Data'!$K$4:$AN$415,R$2,FALSE)</f>
        <v>-109</v>
      </c>
      <c r="S374" s="87">
        <f>'5th Cycle Summary-Final'!M374-VLOOKUP(FinalComparison!$G374,'SB35 Determination Data'!$K$4:$AN$415,S$2,FALSE)</f>
        <v>0</v>
      </c>
      <c r="T374" s="87">
        <f>'5th Cycle Summary-Final'!N374-VLOOKUP(FinalComparison!$G374,'SB35 Determination Data'!$K$4:$AN$415,T$2,FALSE)</f>
        <v>107</v>
      </c>
      <c r="U374" s="80"/>
      <c r="V374" s="80"/>
      <c r="W374" s="87">
        <f>'5th Cycle Summary-Final'!O374-VLOOKUP(FinalComparison!$G374,'SB35 Determination Data'!$K$4:$AN$415,W$2,FALSE)</f>
        <v>-1.0186915887850467</v>
      </c>
      <c r="X374" s="80"/>
      <c r="Y374" s="87">
        <f>'5th Cycle Summary-Final'!P374-VLOOKUP(FinalComparison!$G374,'SB35 Determination Data'!$K$4:$AN$415,Y$2,FALSE)</f>
        <v>0</v>
      </c>
      <c r="Z374" s="87">
        <f>'5th Cycle Summary-Final'!Q374-VLOOKUP(FinalComparison!$G374,'SB35 Determination Data'!$K$4:$AN$415,Z$2,FALSE)</f>
        <v>-5</v>
      </c>
      <c r="AA374" s="87">
        <f>'5th Cycle Summary-Final'!R374-VLOOKUP(FinalComparison!$G374,'SB35 Determination Data'!$K$4:$AN$415,AA$2,FALSE)</f>
        <v>5</v>
      </c>
      <c r="AB374" s="87">
        <f>'5th Cycle Summary-Final'!S374-VLOOKUP(FinalComparison!$G374,'SB35 Determination Data'!$K$4:$AN$415,AB$2,FALSE)</f>
        <v>-3.9370078740157494E-2</v>
      </c>
      <c r="AC374" s="87">
        <f>'5th Cycle Summary-Final'!T374-VLOOKUP(FinalComparison!$G374,'SB35 Determination Data'!$K$4:$AN$415,AC$2,FALSE)</f>
        <v>0</v>
      </c>
      <c r="AD374" s="87">
        <f>'5th Cycle Summary-Final'!U374-VLOOKUP(FinalComparison!$G374,'SB35 Determination Data'!$K$4:$AN$415,AD$2,FALSE)</f>
        <v>-562</v>
      </c>
      <c r="AE374" s="87">
        <f>'5th Cycle Summary-Final'!V374-VLOOKUP(FinalComparison!$G374,'SB35 Determination Data'!$K$4:$AN$415,AE$2,FALSE)</f>
        <v>105</v>
      </c>
      <c r="AF374" s="87">
        <f>'5th Cycle Summary-Final'!W374-VLOOKUP(FinalComparison!$G374,'SB35 Determination Data'!$K$4:$AN$415,AF$2,FALSE)</f>
        <v>-1.1611570247933884</v>
      </c>
    </row>
    <row r="375" spans="1:32" ht="12.75" customHeight="1" x14ac:dyDescent="0.15">
      <c r="A375" t="s">
        <v>528</v>
      </c>
      <c r="F375" t="s">
        <v>67</v>
      </c>
      <c r="G375" t="s">
        <v>576</v>
      </c>
      <c r="H375" s="87" t="e">
        <f>'5th Cycle Summary-Final'!D375-VLOOKUP(FinalComparison!$G375,'SB35 Determination Data'!$K$4:$AN$415,H$2,FALSE)</f>
        <v>#N/A</v>
      </c>
      <c r="I375" s="87" t="e">
        <f>'5th Cycle Summary-Final'!E375-VLOOKUP(FinalComparison!$G375,'SB35 Determination Data'!$K$4:$AN$415,I$2,FALSE)</f>
        <v>#N/A</v>
      </c>
      <c r="J375" s="87" t="e">
        <f>'5th Cycle Summary-Final'!F375-VLOOKUP(FinalComparison!$G375,'SB35 Determination Data'!$K$4:$AN$415,J$2,FALSE)</f>
        <v>#N/A</v>
      </c>
      <c r="K375" s="87" t="e">
        <f>'5th Cycle Summary-Final'!G375-VLOOKUP(FinalComparison!$G375,'SB35 Determination Data'!$K$4:$AN$415,K$2,FALSE)</f>
        <v>#N/A</v>
      </c>
      <c r="L375" s="87" t="e">
        <f>'5th Cycle Summary-Final'!H375-VLOOKUP(FinalComparison!$G375,'SB35 Determination Data'!$K$4:$AN$415,L$2,FALSE)</f>
        <v>#N/A</v>
      </c>
      <c r="M375" s="87" t="e">
        <f>'5th Cycle Summary-Final'!I375-VLOOKUP(FinalComparison!$G375,'SB35 Determination Data'!$K$4:$AN$415,M$2,FALSE)</f>
        <v>#N/A</v>
      </c>
      <c r="N375" s="87"/>
      <c r="O375" s="87"/>
      <c r="P375" s="87" t="e">
        <f>'5th Cycle Summary-Final'!J375-VLOOKUP(FinalComparison!$G375,'SB35 Determination Data'!$K$4:$AN$415,P$2,FALSE)</f>
        <v>#N/A</v>
      </c>
      <c r="Q375" s="87" t="e">
        <f>'5th Cycle Summary-Final'!K375-VLOOKUP(FinalComparison!$G375,'SB35 Determination Data'!$K$4:$AN$415,Q$2,FALSE)</f>
        <v>#N/A</v>
      </c>
      <c r="R375" s="87" t="e">
        <f>'5th Cycle Summary-Final'!L375-VLOOKUP(FinalComparison!$G375,'SB35 Determination Data'!$K$4:$AN$415,R$2,FALSE)</f>
        <v>#N/A</v>
      </c>
      <c r="S375" s="87" t="e">
        <f>'5th Cycle Summary-Final'!M375-VLOOKUP(FinalComparison!$G375,'SB35 Determination Data'!$K$4:$AN$415,S$2,FALSE)</f>
        <v>#N/A</v>
      </c>
      <c r="T375" s="87" t="e">
        <f>'5th Cycle Summary-Final'!N375-VLOOKUP(FinalComparison!$G375,'SB35 Determination Data'!$K$4:$AN$415,T$2,FALSE)</f>
        <v>#N/A</v>
      </c>
      <c r="U375" s="80"/>
      <c r="V375" s="80"/>
      <c r="W375" s="87" t="e">
        <f>'5th Cycle Summary-Final'!O375-VLOOKUP(FinalComparison!$G375,'SB35 Determination Data'!$K$4:$AN$415,W$2,FALSE)</f>
        <v>#N/A</v>
      </c>
      <c r="X375" s="80"/>
      <c r="Y375" s="87" t="e">
        <f>'5th Cycle Summary-Final'!P375-VLOOKUP(FinalComparison!$G375,'SB35 Determination Data'!$K$4:$AN$415,Y$2,FALSE)</f>
        <v>#N/A</v>
      </c>
      <c r="Z375" s="87" t="e">
        <f>'5th Cycle Summary-Final'!Q375-VLOOKUP(FinalComparison!$G375,'SB35 Determination Data'!$K$4:$AN$415,Z$2,FALSE)</f>
        <v>#N/A</v>
      </c>
      <c r="AA375" s="87" t="e">
        <f>'5th Cycle Summary-Final'!R375-VLOOKUP(FinalComparison!$G375,'SB35 Determination Data'!$K$4:$AN$415,AA$2,FALSE)</f>
        <v>#N/A</v>
      </c>
      <c r="AB375" s="87" t="e">
        <f>'5th Cycle Summary-Final'!S375-VLOOKUP(FinalComparison!$G375,'SB35 Determination Data'!$K$4:$AN$415,AB$2,FALSE)</f>
        <v>#N/A</v>
      </c>
      <c r="AC375" s="87" t="e">
        <f>'5th Cycle Summary-Final'!T375-VLOOKUP(FinalComparison!$G375,'SB35 Determination Data'!$K$4:$AN$415,AC$2,FALSE)</f>
        <v>#N/A</v>
      </c>
      <c r="AD375" s="87" t="e">
        <f>'5th Cycle Summary-Final'!U375-VLOOKUP(FinalComparison!$G375,'SB35 Determination Data'!$K$4:$AN$415,AD$2,FALSE)</f>
        <v>#N/A</v>
      </c>
      <c r="AE375" s="87" t="e">
        <f>'5th Cycle Summary-Final'!V375-VLOOKUP(FinalComparison!$G375,'SB35 Determination Data'!$K$4:$AN$415,AE$2,FALSE)</f>
        <v>#N/A</v>
      </c>
      <c r="AF375" s="87" t="e">
        <f>'5th Cycle Summary-Final'!W375-VLOOKUP(FinalComparison!$G375,'SB35 Determination Data'!$K$4:$AN$415,AF$2,FALSE)</f>
        <v>#N/A</v>
      </c>
    </row>
    <row r="376" spans="1:32" ht="12.75" customHeight="1" x14ac:dyDescent="0.15">
      <c r="A376" t="s">
        <v>528</v>
      </c>
      <c r="F376" t="s">
        <v>67</v>
      </c>
      <c r="G376" t="s">
        <v>578</v>
      </c>
      <c r="H376" s="87" t="e">
        <f>'5th Cycle Summary-Final'!D376-VLOOKUP(FinalComparison!$G376,'SB35 Determination Data'!$K$4:$AN$415,H$2,FALSE)</f>
        <v>#N/A</v>
      </c>
      <c r="I376" s="87" t="e">
        <f>'5th Cycle Summary-Final'!E376-VLOOKUP(FinalComparison!$G376,'SB35 Determination Data'!$K$4:$AN$415,I$2,FALSE)</f>
        <v>#N/A</v>
      </c>
      <c r="J376" s="87" t="e">
        <f>'5th Cycle Summary-Final'!F376-VLOOKUP(FinalComparison!$G376,'SB35 Determination Data'!$K$4:$AN$415,J$2,FALSE)</f>
        <v>#N/A</v>
      </c>
      <c r="K376" s="87" t="e">
        <f>'5th Cycle Summary-Final'!G376-VLOOKUP(FinalComparison!$G376,'SB35 Determination Data'!$K$4:$AN$415,K$2,FALSE)</f>
        <v>#N/A</v>
      </c>
      <c r="L376" s="87" t="e">
        <f>'5th Cycle Summary-Final'!H376-VLOOKUP(FinalComparison!$G376,'SB35 Determination Data'!$K$4:$AN$415,L$2,FALSE)</f>
        <v>#N/A</v>
      </c>
      <c r="M376" s="87" t="e">
        <f>'5th Cycle Summary-Final'!I376-VLOOKUP(FinalComparison!$G376,'SB35 Determination Data'!$K$4:$AN$415,M$2,FALSE)</f>
        <v>#N/A</v>
      </c>
      <c r="N376" s="87"/>
      <c r="O376" s="87"/>
      <c r="P376" s="87" t="e">
        <f>'5th Cycle Summary-Final'!J376-VLOOKUP(FinalComparison!$G376,'SB35 Determination Data'!$K$4:$AN$415,P$2,FALSE)</f>
        <v>#N/A</v>
      </c>
      <c r="Q376" s="87" t="e">
        <f>'5th Cycle Summary-Final'!K376-VLOOKUP(FinalComparison!$G376,'SB35 Determination Data'!$K$4:$AN$415,Q$2,FALSE)</f>
        <v>#N/A</v>
      </c>
      <c r="R376" s="87" t="e">
        <f>'5th Cycle Summary-Final'!L376-VLOOKUP(FinalComparison!$G376,'SB35 Determination Data'!$K$4:$AN$415,R$2,FALSE)</f>
        <v>#N/A</v>
      </c>
      <c r="S376" s="87" t="e">
        <f>'5th Cycle Summary-Final'!M376-VLOOKUP(FinalComparison!$G376,'SB35 Determination Data'!$K$4:$AN$415,S$2,FALSE)</f>
        <v>#N/A</v>
      </c>
      <c r="T376" s="87" t="e">
        <f>'5th Cycle Summary-Final'!N376-VLOOKUP(FinalComparison!$G376,'SB35 Determination Data'!$K$4:$AN$415,T$2,FALSE)</f>
        <v>#N/A</v>
      </c>
      <c r="U376" s="80"/>
      <c r="V376" s="80"/>
      <c r="W376" s="87" t="e">
        <f>'5th Cycle Summary-Final'!O376-VLOOKUP(FinalComparison!$G376,'SB35 Determination Data'!$K$4:$AN$415,W$2,FALSE)</f>
        <v>#N/A</v>
      </c>
      <c r="X376" s="80"/>
      <c r="Y376" s="87" t="e">
        <f>'5th Cycle Summary-Final'!P376-VLOOKUP(FinalComparison!$G376,'SB35 Determination Data'!$K$4:$AN$415,Y$2,FALSE)</f>
        <v>#N/A</v>
      </c>
      <c r="Z376" s="87" t="e">
        <f>'5th Cycle Summary-Final'!Q376-VLOOKUP(FinalComparison!$G376,'SB35 Determination Data'!$K$4:$AN$415,Z$2,FALSE)</f>
        <v>#N/A</v>
      </c>
      <c r="AA376" s="87" t="e">
        <f>'5th Cycle Summary-Final'!R376-VLOOKUP(FinalComparison!$G376,'SB35 Determination Data'!$K$4:$AN$415,AA$2,FALSE)</f>
        <v>#N/A</v>
      </c>
      <c r="AB376" s="87" t="e">
        <f>'5th Cycle Summary-Final'!S376-VLOOKUP(FinalComparison!$G376,'SB35 Determination Data'!$K$4:$AN$415,AB$2,FALSE)</f>
        <v>#N/A</v>
      </c>
      <c r="AC376" s="87" t="e">
        <f>'5th Cycle Summary-Final'!T376-VLOOKUP(FinalComparison!$G376,'SB35 Determination Data'!$K$4:$AN$415,AC$2,FALSE)</f>
        <v>#N/A</v>
      </c>
      <c r="AD376" s="87" t="e">
        <f>'5th Cycle Summary-Final'!U376-VLOOKUP(FinalComparison!$G376,'SB35 Determination Data'!$K$4:$AN$415,AD$2,FALSE)</f>
        <v>#N/A</v>
      </c>
      <c r="AE376" s="87" t="e">
        <f>'5th Cycle Summary-Final'!V376-VLOOKUP(FinalComparison!$G376,'SB35 Determination Data'!$K$4:$AN$415,AE$2,FALSE)</f>
        <v>#N/A</v>
      </c>
      <c r="AF376" s="87" t="e">
        <f>'5th Cycle Summary-Final'!W376-VLOOKUP(FinalComparison!$G376,'SB35 Determination Data'!$K$4:$AN$415,AF$2,FALSE)</f>
        <v>#N/A</v>
      </c>
    </row>
    <row r="377" spans="1:32" ht="12.75" customHeight="1" x14ac:dyDescent="0.15">
      <c r="A377" t="s">
        <v>528</v>
      </c>
      <c r="F377" t="s">
        <v>67</v>
      </c>
      <c r="G377" t="s">
        <v>528</v>
      </c>
      <c r="H377" s="87" t="e">
        <f>'5th Cycle Summary-Final'!D377-VLOOKUP(FinalComparison!$G377,'SB35 Determination Data'!$K$4:$AN$415,H$2,FALSE)</f>
        <v>#N/A</v>
      </c>
      <c r="I377" s="87" t="e">
        <f>'5th Cycle Summary-Final'!E377-VLOOKUP(FinalComparison!$G377,'SB35 Determination Data'!$K$4:$AN$415,I$2,FALSE)</f>
        <v>#N/A</v>
      </c>
      <c r="J377" s="87" t="e">
        <f>'5th Cycle Summary-Final'!F377-VLOOKUP(FinalComparison!$G377,'SB35 Determination Data'!$K$4:$AN$415,J$2,FALSE)</f>
        <v>#N/A</v>
      </c>
      <c r="K377" s="87" t="e">
        <f>'5th Cycle Summary-Final'!G377-VLOOKUP(FinalComparison!$G377,'SB35 Determination Data'!$K$4:$AN$415,K$2,FALSE)</f>
        <v>#N/A</v>
      </c>
      <c r="L377" s="87" t="e">
        <f>'5th Cycle Summary-Final'!H377-VLOOKUP(FinalComparison!$G377,'SB35 Determination Data'!$K$4:$AN$415,L$2,FALSE)</f>
        <v>#N/A</v>
      </c>
      <c r="M377" s="87" t="e">
        <f>'5th Cycle Summary-Final'!I377-VLOOKUP(FinalComparison!$G377,'SB35 Determination Data'!$K$4:$AN$415,M$2,FALSE)</f>
        <v>#N/A</v>
      </c>
      <c r="N377" s="87"/>
      <c r="O377" s="87"/>
      <c r="P377" s="87" t="e">
        <f>'5th Cycle Summary-Final'!J377-VLOOKUP(FinalComparison!$G377,'SB35 Determination Data'!$K$4:$AN$415,P$2,FALSE)</f>
        <v>#N/A</v>
      </c>
      <c r="Q377" s="87" t="e">
        <f>'5th Cycle Summary-Final'!K377-VLOOKUP(FinalComparison!$G377,'SB35 Determination Data'!$K$4:$AN$415,Q$2,FALSE)</f>
        <v>#N/A</v>
      </c>
      <c r="R377" s="87" t="e">
        <f>'5th Cycle Summary-Final'!L377-VLOOKUP(FinalComparison!$G377,'SB35 Determination Data'!$K$4:$AN$415,R$2,FALSE)</f>
        <v>#N/A</v>
      </c>
      <c r="S377" s="87" t="e">
        <f>'5th Cycle Summary-Final'!M377-VLOOKUP(FinalComparison!$G377,'SB35 Determination Data'!$K$4:$AN$415,S$2,FALSE)</f>
        <v>#N/A</v>
      </c>
      <c r="T377" s="87" t="e">
        <f>'5th Cycle Summary-Final'!N377-VLOOKUP(FinalComparison!$G377,'SB35 Determination Data'!$K$4:$AN$415,T$2,FALSE)</f>
        <v>#N/A</v>
      </c>
      <c r="U377" s="80"/>
      <c r="V377" s="80"/>
      <c r="W377" s="87" t="e">
        <f>'5th Cycle Summary-Final'!O377-VLOOKUP(FinalComparison!$G377,'SB35 Determination Data'!$K$4:$AN$415,W$2,FALSE)</f>
        <v>#N/A</v>
      </c>
      <c r="X377" s="80"/>
      <c r="Y377" s="87" t="e">
        <f>'5th Cycle Summary-Final'!P377-VLOOKUP(FinalComparison!$G377,'SB35 Determination Data'!$K$4:$AN$415,Y$2,FALSE)</f>
        <v>#N/A</v>
      </c>
      <c r="Z377" s="87" t="e">
        <f>'5th Cycle Summary-Final'!Q377-VLOOKUP(FinalComparison!$G377,'SB35 Determination Data'!$K$4:$AN$415,Z$2,FALSE)</f>
        <v>#N/A</v>
      </c>
      <c r="AA377" s="87" t="e">
        <f>'5th Cycle Summary-Final'!R377-VLOOKUP(FinalComparison!$G377,'SB35 Determination Data'!$K$4:$AN$415,AA$2,FALSE)</f>
        <v>#N/A</v>
      </c>
      <c r="AB377" s="87" t="e">
        <f>'5th Cycle Summary-Final'!S377-VLOOKUP(FinalComparison!$G377,'SB35 Determination Data'!$K$4:$AN$415,AB$2,FALSE)</f>
        <v>#N/A</v>
      </c>
      <c r="AC377" s="87" t="e">
        <f>'5th Cycle Summary-Final'!T377-VLOOKUP(FinalComparison!$G377,'SB35 Determination Data'!$K$4:$AN$415,AC$2,FALSE)</f>
        <v>#N/A</v>
      </c>
      <c r="AD377" s="87" t="e">
        <f>'5th Cycle Summary-Final'!U377-VLOOKUP(FinalComparison!$G377,'SB35 Determination Data'!$K$4:$AN$415,AD$2,FALSE)</f>
        <v>#N/A</v>
      </c>
      <c r="AE377" s="87" t="e">
        <f>'5th Cycle Summary-Final'!V377-VLOOKUP(FinalComparison!$G377,'SB35 Determination Data'!$K$4:$AN$415,AE$2,FALSE)</f>
        <v>#N/A</v>
      </c>
      <c r="AF377" s="87" t="e">
        <f>'5th Cycle Summary-Final'!W377-VLOOKUP(FinalComparison!$G377,'SB35 Determination Data'!$K$4:$AN$415,AF$2,FALSE)</f>
        <v>#N/A</v>
      </c>
    </row>
    <row r="378" spans="1:32" ht="12.75" customHeight="1" x14ac:dyDescent="0.15">
      <c r="A378" t="s">
        <v>528</v>
      </c>
      <c r="F378" t="s">
        <v>67</v>
      </c>
      <c r="G378" t="s">
        <v>579</v>
      </c>
      <c r="H378" s="87" t="e">
        <f>'5th Cycle Summary-Final'!D378-VLOOKUP(FinalComparison!$G378,'SB35 Determination Data'!$K$4:$AN$415,H$2,FALSE)</f>
        <v>#N/A</v>
      </c>
      <c r="I378" s="87" t="e">
        <f>'5th Cycle Summary-Final'!E378-VLOOKUP(FinalComparison!$G378,'SB35 Determination Data'!$K$4:$AN$415,I$2,FALSE)</f>
        <v>#N/A</v>
      </c>
      <c r="J378" s="87" t="e">
        <f>'5th Cycle Summary-Final'!F378-VLOOKUP(FinalComparison!$G378,'SB35 Determination Data'!$K$4:$AN$415,J$2,FALSE)</f>
        <v>#N/A</v>
      </c>
      <c r="K378" s="87" t="e">
        <f>'5th Cycle Summary-Final'!G378-VLOOKUP(FinalComparison!$G378,'SB35 Determination Data'!$K$4:$AN$415,K$2,FALSE)</f>
        <v>#N/A</v>
      </c>
      <c r="L378" s="87" t="e">
        <f>'5th Cycle Summary-Final'!H378-VLOOKUP(FinalComparison!$G378,'SB35 Determination Data'!$K$4:$AN$415,L$2,FALSE)</f>
        <v>#N/A</v>
      </c>
      <c r="M378" s="87" t="e">
        <f>'5th Cycle Summary-Final'!I378-VLOOKUP(FinalComparison!$G378,'SB35 Determination Data'!$K$4:$AN$415,M$2,FALSE)</f>
        <v>#N/A</v>
      </c>
      <c r="N378" s="87"/>
      <c r="O378" s="87"/>
      <c r="P378" s="87" t="e">
        <f>'5th Cycle Summary-Final'!J378-VLOOKUP(FinalComparison!$G378,'SB35 Determination Data'!$K$4:$AN$415,P$2,FALSE)</f>
        <v>#N/A</v>
      </c>
      <c r="Q378" s="87" t="e">
        <f>'5th Cycle Summary-Final'!K378-VLOOKUP(FinalComparison!$G378,'SB35 Determination Data'!$K$4:$AN$415,Q$2,FALSE)</f>
        <v>#N/A</v>
      </c>
      <c r="R378" s="87" t="e">
        <f>'5th Cycle Summary-Final'!L378-VLOOKUP(FinalComparison!$G378,'SB35 Determination Data'!$K$4:$AN$415,R$2,FALSE)</f>
        <v>#N/A</v>
      </c>
      <c r="S378" s="87" t="e">
        <f>'5th Cycle Summary-Final'!M378-VLOOKUP(FinalComparison!$G378,'SB35 Determination Data'!$K$4:$AN$415,S$2,FALSE)</f>
        <v>#N/A</v>
      </c>
      <c r="T378" s="87" t="e">
        <f>'5th Cycle Summary-Final'!N378-VLOOKUP(FinalComparison!$G378,'SB35 Determination Data'!$K$4:$AN$415,T$2,FALSE)</f>
        <v>#N/A</v>
      </c>
      <c r="U378" s="80"/>
      <c r="V378" s="80"/>
      <c r="W378" s="87" t="e">
        <f>'5th Cycle Summary-Final'!O378-VLOOKUP(FinalComparison!$G378,'SB35 Determination Data'!$K$4:$AN$415,W$2,FALSE)</f>
        <v>#N/A</v>
      </c>
      <c r="X378" s="80"/>
      <c r="Y378" s="87" t="e">
        <f>'5th Cycle Summary-Final'!P378-VLOOKUP(FinalComparison!$G378,'SB35 Determination Data'!$K$4:$AN$415,Y$2,FALSE)</f>
        <v>#N/A</v>
      </c>
      <c r="Z378" s="87" t="e">
        <f>'5th Cycle Summary-Final'!Q378-VLOOKUP(FinalComparison!$G378,'SB35 Determination Data'!$K$4:$AN$415,Z$2,FALSE)</f>
        <v>#N/A</v>
      </c>
      <c r="AA378" s="87" t="e">
        <f>'5th Cycle Summary-Final'!R378-VLOOKUP(FinalComparison!$G378,'SB35 Determination Data'!$K$4:$AN$415,AA$2,FALSE)</f>
        <v>#N/A</v>
      </c>
      <c r="AB378" s="87" t="e">
        <f>'5th Cycle Summary-Final'!S378-VLOOKUP(FinalComparison!$G378,'SB35 Determination Data'!$K$4:$AN$415,AB$2,FALSE)</f>
        <v>#N/A</v>
      </c>
      <c r="AC378" s="87" t="e">
        <f>'5th Cycle Summary-Final'!T378-VLOOKUP(FinalComparison!$G378,'SB35 Determination Data'!$K$4:$AN$415,AC$2,FALSE)</f>
        <v>#N/A</v>
      </c>
      <c r="AD378" s="87" t="e">
        <f>'5th Cycle Summary-Final'!U378-VLOOKUP(FinalComparison!$G378,'SB35 Determination Data'!$K$4:$AN$415,AD$2,FALSE)</f>
        <v>#N/A</v>
      </c>
      <c r="AE378" s="87" t="e">
        <f>'5th Cycle Summary-Final'!V378-VLOOKUP(FinalComparison!$G378,'SB35 Determination Data'!$K$4:$AN$415,AE$2,FALSE)</f>
        <v>#N/A</v>
      </c>
      <c r="AF378" s="87" t="e">
        <f>'5th Cycle Summary-Final'!W378-VLOOKUP(FinalComparison!$G378,'SB35 Determination Data'!$K$4:$AN$415,AF$2,FALSE)</f>
        <v>#N/A</v>
      </c>
    </row>
    <row r="379" spans="1:32" ht="12.75" customHeight="1" x14ac:dyDescent="0.15">
      <c r="A379" t="s">
        <v>528</v>
      </c>
      <c r="F379" t="s">
        <v>67</v>
      </c>
      <c r="G379" t="s">
        <v>581</v>
      </c>
      <c r="H379" s="87" t="e">
        <f>'5th Cycle Summary-Final'!D379-VLOOKUP(FinalComparison!$G379,'SB35 Determination Data'!$K$4:$AN$415,H$2,FALSE)</f>
        <v>#N/A</v>
      </c>
      <c r="I379" s="87" t="e">
        <f>'5th Cycle Summary-Final'!E379-VLOOKUP(FinalComparison!$G379,'SB35 Determination Data'!$K$4:$AN$415,I$2,FALSE)</f>
        <v>#N/A</v>
      </c>
      <c r="J379" s="87" t="e">
        <f>'5th Cycle Summary-Final'!F379-VLOOKUP(FinalComparison!$G379,'SB35 Determination Data'!$K$4:$AN$415,J$2,FALSE)</f>
        <v>#N/A</v>
      </c>
      <c r="K379" s="87" t="e">
        <f>'5th Cycle Summary-Final'!G379-VLOOKUP(FinalComparison!$G379,'SB35 Determination Data'!$K$4:$AN$415,K$2,FALSE)</f>
        <v>#N/A</v>
      </c>
      <c r="L379" s="87" t="e">
        <f>'5th Cycle Summary-Final'!H379-VLOOKUP(FinalComparison!$G379,'SB35 Determination Data'!$K$4:$AN$415,L$2,FALSE)</f>
        <v>#N/A</v>
      </c>
      <c r="M379" s="87" t="e">
        <f>'5th Cycle Summary-Final'!I379-VLOOKUP(FinalComparison!$G379,'SB35 Determination Data'!$K$4:$AN$415,M$2,FALSE)</f>
        <v>#N/A</v>
      </c>
      <c r="N379" s="87"/>
      <c r="O379" s="87"/>
      <c r="P379" s="87" t="e">
        <f>'5th Cycle Summary-Final'!J379-VLOOKUP(FinalComparison!$G379,'SB35 Determination Data'!$K$4:$AN$415,P$2,FALSE)</f>
        <v>#N/A</v>
      </c>
      <c r="Q379" s="87" t="e">
        <f>'5th Cycle Summary-Final'!K379-VLOOKUP(FinalComparison!$G379,'SB35 Determination Data'!$K$4:$AN$415,Q$2,FALSE)</f>
        <v>#N/A</v>
      </c>
      <c r="R379" s="87" t="e">
        <f>'5th Cycle Summary-Final'!L379-VLOOKUP(FinalComparison!$G379,'SB35 Determination Data'!$K$4:$AN$415,R$2,FALSE)</f>
        <v>#N/A</v>
      </c>
      <c r="S379" s="87" t="e">
        <f>'5th Cycle Summary-Final'!M379-VLOOKUP(FinalComparison!$G379,'SB35 Determination Data'!$K$4:$AN$415,S$2,FALSE)</f>
        <v>#N/A</v>
      </c>
      <c r="T379" s="87" t="e">
        <f>'5th Cycle Summary-Final'!N379-VLOOKUP(FinalComparison!$G379,'SB35 Determination Data'!$K$4:$AN$415,T$2,FALSE)</f>
        <v>#N/A</v>
      </c>
      <c r="U379" s="80"/>
      <c r="V379" s="80"/>
      <c r="W379" s="87" t="e">
        <f>'5th Cycle Summary-Final'!O379-VLOOKUP(FinalComparison!$G379,'SB35 Determination Data'!$K$4:$AN$415,W$2,FALSE)</f>
        <v>#N/A</v>
      </c>
      <c r="X379" s="80"/>
      <c r="Y379" s="87" t="e">
        <f>'5th Cycle Summary-Final'!P379-VLOOKUP(FinalComparison!$G379,'SB35 Determination Data'!$K$4:$AN$415,Y$2,FALSE)</f>
        <v>#N/A</v>
      </c>
      <c r="Z379" s="87" t="e">
        <f>'5th Cycle Summary-Final'!Q379-VLOOKUP(FinalComparison!$G379,'SB35 Determination Data'!$K$4:$AN$415,Z$2,FALSE)</f>
        <v>#N/A</v>
      </c>
      <c r="AA379" s="87" t="e">
        <f>'5th Cycle Summary-Final'!R379-VLOOKUP(FinalComparison!$G379,'SB35 Determination Data'!$K$4:$AN$415,AA$2,FALSE)</f>
        <v>#N/A</v>
      </c>
      <c r="AB379" s="87" t="e">
        <f>'5th Cycle Summary-Final'!S379-VLOOKUP(FinalComparison!$G379,'SB35 Determination Data'!$K$4:$AN$415,AB$2,FALSE)</f>
        <v>#N/A</v>
      </c>
      <c r="AC379" s="87" t="e">
        <f>'5th Cycle Summary-Final'!T379-VLOOKUP(FinalComparison!$G379,'SB35 Determination Data'!$K$4:$AN$415,AC$2,FALSE)</f>
        <v>#N/A</v>
      </c>
      <c r="AD379" s="87" t="e">
        <f>'5th Cycle Summary-Final'!U379-VLOOKUP(FinalComparison!$G379,'SB35 Determination Data'!$K$4:$AN$415,AD$2,FALSE)</f>
        <v>#N/A</v>
      </c>
      <c r="AE379" s="87" t="e">
        <f>'5th Cycle Summary-Final'!V379-VLOOKUP(FinalComparison!$G379,'SB35 Determination Data'!$K$4:$AN$415,AE$2,FALSE)</f>
        <v>#N/A</v>
      </c>
      <c r="AF379" s="87" t="e">
        <f>'5th Cycle Summary-Final'!W379-VLOOKUP(FinalComparison!$G379,'SB35 Determination Data'!$K$4:$AN$415,AF$2,FALSE)</f>
        <v>#N/A</v>
      </c>
    </row>
    <row r="380" spans="1:32" ht="12.75" customHeight="1" x14ac:dyDescent="0.15">
      <c r="A380" t="s">
        <v>517</v>
      </c>
      <c r="F380" t="s">
        <v>128</v>
      </c>
      <c r="G380" t="s">
        <v>518</v>
      </c>
      <c r="H380" s="87">
        <f>'5th Cycle Summary-Final'!D380-VLOOKUP(FinalComparison!$G380,'SB35 Determination Data'!$K$4:$AN$415,H$2,FALSE)</f>
        <v>0</v>
      </c>
      <c r="I380" s="87">
        <f>'5th Cycle Summary-Final'!E380-VLOOKUP(FinalComparison!$G380,'SB35 Determination Data'!$K$4:$AN$415,I$2,FALSE)</f>
        <v>0</v>
      </c>
      <c r="J380" s="87">
        <f>'5th Cycle Summary-Final'!F380-VLOOKUP(FinalComparison!$G380,'SB35 Determination Data'!$K$4:$AN$415,J$2,FALSE)</f>
        <v>0</v>
      </c>
      <c r="K380" s="87">
        <f>'5th Cycle Summary-Final'!G380-VLOOKUP(FinalComparison!$G380,'SB35 Determination Data'!$K$4:$AN$415,K$2,FALSE)</f>
        <v>0</v>
      </c>
      <c r="L380" s="87">
        <f>'5th Cycle Summary-Final'!H380-VLOOKUP(FinalComparison!$G380,'SB35 Determination Data'!$K$4:$AN$415,L$2,FALSE)</f>
        <v>0</v>
      </c>
      <c r="M380" s="87">
        <f>'5th Cycle Summary-Final'!I380-VLOOKUP(FinalComparison!$G380,'SB35 Determination Data'!$K$4:$AN$415,M$2,FALSE)</f>
        <v>0</v>
      </c>
      <c r="N380" s="87"/>
      <c r="O380" s="87"/>
      <c r="P380" s="87">
        <f>'5th Cycle Summary-Final'!J380-VLOOKUP(FinalComparison!$G380,'SB35 Determination Data'!$K$4:$AN$415,P$2,FALSE)</f>
        <v>0</v>
      </c>
      <c r="Q380" s="87">
        <f>'5th Cycle Summary-Final'!K380-VLOOKUP(FinalComparison!$G380,'SB35 Determination Data'!$K$4:$AN$415,Q$2,FALSE)</f>
        <v>0</v>
      </c>
      <c r="R380" s="87">
        <f>'5th Cycle Summary-Final'!L380-VLOOKUP(FinalComparison!$G380,'SB35 Determination Data'!$K$4:$AN$415,R$2,FALSE)</f>
        <v>0</v>
      </c>
      <c r="S380" s="87">
        <f>'5th Cycle Summary-Final'!M380-VLOOKUP(FinalComparison!$G380,'SB35 Determination Data'!$K$4:$AN$415,S$2,FALSE)</f>
        <v>0</v>
      </c>
      <c r="T380" s="87">
        <f>'5th Cycle Summary-Final'!N380-VLOOKUP(FinalComparison!$G380,'SB35 Determination Data'!$K$4:$AN$415,T$2,FALSE)</f>
        <v>0</v>
      </c>
      <c r="U380" s="80"/>
      <c r="V380" s="80"/>
      <c r="W380" s="87">
        <f>'5th Cycle Summary-Final'!O380-VLOOKUP(FinalComparison!$G380,'SB35 Determination Data'!$K$4:$AN$415,W$2,FALSE)</f>
        <v>0</v>
      </c>
      <c r="X380" s="80"/>
      <c r="Y380" s="87">
        <f>'5th Cycle Summary-Final'!P380-VLOOKUP(FinalComparison!$G380,'SB35 Determination Data'!$K$4:$AN$415,Y$2,FALSE)</f>
        <v>0</v>
      </c>
      <c r="Z380" s="87">
        <f>'5th Cycle Summary-Final'!Q380-VLOOKUP(FinalComparison!$G380,'SB35 Determination Data'!$K$4:$AN$415,Z$2,FALSE)</f>
        <v>0</v>
      </c>
      <c r="AA380" s="87">
        <f>'5th Cycle Summary-Final'!R380-VLOOKUP(FinalComparison!$G380,'SB35 Determination Data'!$K$4:$AN$415,AA$2,FALSE)</f>
        <v>0</v>
      </c>
      <c r="AB380" s="87">
        <f>'5th Cycle Summary-Final'!S380-VLOOKUP(FinalComparison!$G380,'SB35 Determination Data'!$K$4:$AN$415,AB$2,FALSE)</f>
        <v>0</v>
      </c>
      <c r="AC380" s="87">
        <f>'5th Cycle Summary-Final'!T380-VLOOKUP(FinalComparison!$G380,'SB35 Determination Data'!$K$4:$AN$415,AC$2,FALSE)</f>
        <v>0</v>
      </c>
      <c r="AD380" s="87">
        <f>'5th Cycle Summary-Final'!U380-VLOOKUP(FinalComparison!$G380,'SB35 Determination Data'!$K$4:$AN$415,AD$2,FALSE)</f>
        <v>0</v>
      </c>
      <c r="AE380" s="87">
        <f>'5th Cycle Summary-Final'!V380-VLOOKUP(FinalComparison!$G380,'SB35 Determination Data'!$K$4:$AN$415,AE$2,FALSE)</f>
        <v>0</v>
      </c>
      <c r="AF380" s="87">
        <f>'5th Cycle Summary-Final'!W380-VLOOKUP(FinalComparison!$G380,'SB35 Determination Data'!$K$4:$AN$415,AF$2,FALSE)</f>
        <v>0</v>
      </c>
    </row>
    <row r="381" spans="1:32" ht="12.75" customHeight="1" x14ac:dyDescent="0.15">
      <c r="A381" t="s">
        <v>517</v>
      </c>
      <c r="F381" t="s">
        <v>128</v>
      </c>
      <c r="G381" t="s">
        <v>582</v>
      </c>
      <c r="H381" s="87">
        <f>'5th Cycle Summary-Final'!D381-VLOOKUP(FinalComparison!$G381,'SB35 Determination Data'!$K$4:$AN$415,H$2,FALSE)</f>
        <v>0</v>
      </c>
      <c r="I381" s="87">
        <f>'5th Cycle Summary-Final'!E381-VLOOKUP(FinalComparison!$G381,'SB35 Determination Data'!$K$4:$AN$415,I$2,FALSE)</f>
        <v>0</v>
      </c>
      <c r="J381" s="87">
        <f>'5th Cycle Summary-Final'!F381-VLOOKUP(FinalComparison!$G381,'SB35 Determination Data'!$K$4:$AN$415,J$2,FALSE)</f>
        <v>0</v>
      </c>
      <c r="K381" s="87">
        <f>'5th Cycle Summary-Final'!G381-VLOOKUP(FinalComparison!$G381,'SB35 Determination Data'!$K$4:$AN$415,K$2,FALSE)</f>
        <v>0</v>
      </c>
      <c r="L381" s="87">
        <f>'5th Cycle Summary-Final'!H381-VLOOKUP(FinalComparison!$G381,'SB35 Determination Data'!$K$4:$AN$415,L$2,FALSE)</f>
        <v>0</v>
      </c>
      <c r="M381" s="87">
        <f>'5th Cycle Summary-Final'!I381-VLOOKUP(FinalComparison!$G381,'SB35 Determination Data'!$K$4:$AN$415,M$2,FALSE)</f>
        <v>0</v>
      </c>
      <c r="N381" s="87"/>
      <c r="O381" s="87"/>
      <c r="P381" s="87">
        <f>'5th Cycle Summary-Final'!J381-VLOOKUP(FinalComparison!$G381,'SB35 Determination Data'!$K$4:$AN$415,P$2,FALSE)</f>
        <v>0</v>
      </c>
      <c r="Q381" s="87">
        <f>'5th Cycle Summary-Final'!K381-VLOOKUP(FinalComparison!$G381,'SB35 Determination Data'!$K$4:$AN$415,Q$2,FALSE)</f>
        <v>0</v>
      </c>
      <c r="R381" s="87">
        <f>'5th Cycle Summary-Final'!L381-VLOOKUP(FinalComparison!$G381,'SB35 Determination Data'!$K$4:$AN$415,R$2,FALSE)</f>
        <v>0</v>
      </c>
      <c r="S381" s="87">
        <f>'5th Cycle Summary-Final'!M381-VLOOKUP(FinalComparison!$G381,'SB35 Determination Data'!$K$4:$AN$415,S$2,FALSE)</f>
        <v>0</v>
      </c>
      <c r="T381" s="87">
        <f>'5th Cycle Summary-Final'!N381-VLOOKUP(FinalComparison!$G381,'SB35 Determination Data'!$K$4:$AN$415,T$2,FALSE)</f>
        <v>0</v>
      </c>
      <c r="U381" s="80"/>
      <c r="V381" s="80"/>
      <c r="W381" s="87">
        <f>'5th Cycle Summary-Final'!O381-VLOOKUP(FinalComparison!$G381,'SB35 Determination Data'!$K$4:$AN$415,W$2,FALSE)</f>
        <v>0</v>
      </c>
      <c r="X381" s="80"/>
      <c r="Y381" s="87">
        <f>'5th Cycle Summary-Final'!P381-VLOOKUP(FinalComparison!$G381,'SB35 Determination Data'!$K$4:$AN$415,Y$2,FALSE)</f>
        <v>0</v>
      </c>
      <c r="Z381" s="87">
        <f>'5th Cycle Summary-Final'!Q381-VLOOKUP(FinalComparison!$G381,'SB35 Determination Data'!$K$4:$AN$415,Z$2,FALSE)</f>
        <v>0</v>
      </c>
      <c r="AA381" s="87">
        <f>'5th Cycle Summary-Final'!R381-VLOOKUP(FinalComparison!$G381,'SB35 Determination Data'!$K$4:$AN$415,AA$2,FALSE)</f>
        <v>0</v>
      </c>
      <c r="AB381" s="87">
        <f>'5th Cycle Summary-Final'!S381-VLOOKUP(FinalComparison!$G381,'SB35 Determination Data'!$K$4:$AN$415,AB$2,FALSE)</f>
        <v>0</v>
      </c>
      <c r="AC381" s="87">
        <f>'5th Cycle Summary-Final'!T381-VLOOKUP(FinalComparison!$G381,'SB35 Determination Data'!$K$4:$AN$415,AC$2,FALSE)</f>
        <v>0</v>
      </c>
      <c r="AD381" s="87">
        <f>'5th Cycle Summary-Final'!U381-VLOOKUP(FinalComparison!$G381,'SB35 Determination Data'!$K$4:$AN$415,AD$2,FALSE)</f>
        <v>-23</v>
      </c>
      <c r="AE381" s="87">
        <f>'5th Cycle Summary-Final'!V381-VLOOKUP(FinalComparison!$G381,'SB35 Determination Data'!$K$4:$AN$415,AE$2,FALSE)</f>
        <v>23</v>
      </c>
      <c r="AF381" s="87">
        <f>'5th Cycle Summary-Final'!W381-VLOOKUP(FinalComparison!$G381,'SB35 Determination Data'!$K$4:$AN$415,AF$2,FALSE)</f>
        <v>-0.24731182795698925</v>
      </c>
    </row>
    <row r="382" spans="1:32" ht="12.75" customHeight="1" x14ac:dyDescent="0.15">
      <c r="A382" t="s">
        <v>517</v>
      </c>
      <c r="F382" t="s">
        <v>128</v>
      </c>
      <c r="G382" t="s">
        <v>584</v>
      </c>
      <c r="H382" s="87">
        <f>'5th Cycle Summary-Final'!D382-VLOOKUP(FinalComparison!$G382,'SB35 Determination Data'!$K$4:$AN$415,H$2,FALSE)</f>
        <v>1028</v>
      </c>
      <c r="I382" s="87">
        <f>'5th Cycle Summary-Final'!E382-VLOOKUP(FinalComparison!$G382,'SB35 Determination Data'!$K$4:$AN$415,I$2,FALSE)</f>
        <v>0</v>
      </c>
      <c r="J382" s="87">
        <f>'5th Cycle Summary-Final'!F382-VLOOKUP(FinalComparison!$G382,'SB35 Determination Data'!$K$4:$AN$415,J$2,FALSE)</f>
        <v>0</v>
      </c>
      <c r="K382" s="87">
        <f>'5th Cycle Summary-Final'!G382-VLOOKUP(FinalComparison!$G382,'SB35 Determination Data'!$K$4:$AN$415,K$2,FALSE)</f>
        <v>0</v>
      </c>
      <c r="L382" s="87">
        <f>'5th Cycle Summary-Final'!H382-VLOOKUP(FinalComparison!$G382,'SB35 Determination Data'!$K$4:$AN$415,L$2,FALSE)</f>
        <v>1028</v>
      </c>
      <c r="M382" s="87">
        <f>'5th Cycle Summary-Final'!I382-VLOOKUP(FinalComparison!$G382,'SB35 Determination Data'!$K$4:$AN$415,M$2,FALSE)</f>
        <v>0</v>
      </c>
      <c r="N382" s="87"/>
      <c r="O382" s="87"/>
      <c r="P382" s="87">
        <f>'5th Cycle Summary-Final'!J382-VLOOKUP(FinalComparison!$G382,'SB35 Determination Data'!$K$4:$AN$415,P$2,FALSE)</f>
        <v>792</v>
      </c>
      <c r="Q382" s="87">
        <f>'5th Cycle Summary-Final'!K382-VLOOKUP(FinalComparison!$G382,'SB35 Determination Data'!$K$4:$AN$415,Q$2,FALSE)</f>
        <v>-6</v>
      </c>
      <c r="R382" s="87">
        <f>'5th Cycle Summary-Final'!L382-VLOOKUP(FinalComparison!$G382,'SB35 Determination Data'!$K$4:$AN$415,R$2,FALSE)</f>
        <v>-5</v>
      </c>
      <c r="S382" s="87">
        <f>'5th Cycle Summary-Final'!M382-VLOOKUP(FinalComparison!$G382,'SB35 Determination Data'!$K$4:$AN$415,S$2,FALSE)</f>
        <v>-1</v>
      </c>
      <c r="T382" s="87">
        <f>'5th Cycle Summary-Final'!N382-VLOOKUP(FinalComparison!$G382,'SB35 Determination Data'!$K$4:$AN$415,T$2,FALSE)</f>
        <v>798</v>
      </c>
      <c r="U382" s="80"/>
      <c r="V382" s="80"/>
      <c r="W382" s="87">
        <f>'5th Cycle Summary-Final'!O382-VLOOKUP(FinalComparison!$G382,'SB35 Determination Data'!$K$4:$AN$415,W$2,FALSE)</f>
        <v>-2.8465952405072461E-2</v>
      </c>
      <c r="X382" s="80"/>
      <c r="Y382" s="87">
        <f>'5th Cycle Summary-Final'!P382-VLOOKUP(FinalComparison!$G382,'SB35 Determination Data'!$K$4:$AN$415,Y$2,FALSE)</f>
        <v>1022</v>
      </c>
      <c r="Z382" s="87">
        <f>'5th Cycle Summary-Final'!Q382-VLOOKUP(FinalComparison!$G382,'SB35 Determination Data'!$K$4:$AN$415,Z$2,FALSE)</f>
        <v>-87</v>
      </c>
      <c r="AA382" s="87">
        <f>'5th Cycle Summary-Final'!R382-VLOOKUP(FinalComparison!$G382,'SB35 Determination Data'!$K$4:$AN$415,AA$2,FALSE)</f>
        <v>1109</v>
      </c>
      <c r="AB382" s="87">
        <f>'5th Cycle Summary-Final'!S382-VLOOKUP(FinalComparison!$G382,'SB35 Determination Data'!$K$4:$AN$415,AB$2,FALSE)</f>
        <v>-0.10492331419758374</v>
      </c>
      <c r="AC382" s="87">
        <f>'5th Cycle Summary-Final'!T382-VLOOKUP(FinalComparison!$G382,'SB35 Determination Data'!$K$4:$AN$415,AC$2,FALSE)</f>
        <v>1072</v>
      </c>
      <c r="AD382" s="87">
        <f>'5th Cycle Summary-Final'!U382-VLOOKUP(FinalComparison!$G382,'SB35 Determination Data'!$K$4:$AN$415,AD$2,FALSE)</f>
        <v>-120</v>
      </c>
      <c r="AE382" s="87">
        <f>'5th Cycle Summary-Final'!V382-VLOOKUP(FinalComparison!$G382,'SB35 Determination Data'!$K$4:$AN$415,AE$2,FALSE)</f>
        <v>1192</v>
      </c>
      <c r="AF382" s="87">
        <f>'5th Cycle Summary-Final'!W382-VLOOKUP(FinalComparison!$G382,'SB35 Determination Data'!$K$4:$AN$415,AF$2,FALSE)</f>
        <v>-7.5672823545613346E-2</v>
      </c>
    </row>
    <row r="383" spans="1:32" ht="12.75" customHeight="1" x14ac:dyDescent="0.15">
      <c r="A383" t="s">
        <v>517</v>
      </c>
      <c r="F383" t="s">
        <v>128</v>
      </c>
      <c r="G383" t="s">
        <v>585</v>
      </c>
      <c r="H383" s="87">
        <f>'5th Cycle Summary-Final'!D383-VLOOKUP(FinalComparison!$G383,'SB35 Determination Data'!$K$4:$AN$415,H$2,FALSE)</f>
        <v>0</v>
      </c>
      <c r="I383" s="87">
        <f>'5th Cycle Summary-Final'!E383-VLOOKUP(FinalComparison!$G383,'SB35 Determination Data'!$K$4:$AN$415,I$2,FALSE)</f>
        <v>0</v>
      </c>
      <c r="J383" s="87">
        <f>'5th Cycle Summary-Final'!F383-VLOOKUP(FinalComparison!$G383,'SB35 Determination Data'!$K$4:$AN$415,J$2,FALSE)</f>
        <v>0</v>
      </c>
      <c r="K383" s="87">
        <f>'5th Cycle Summary-Final'!G383-VLOOKUP(FinalComparison!$G383,'SB35 Determination Data'!$K$4:$AN$415,K$2,FALSE)</f>
        <v>0</v>
      </c>
      <c r="L383" s="87">
        <f>'5th Cycle Summary-Final'!H383-VLOOKUP(FinalComparison!$G383,'SB35 Determination Data'!$K$4:$AN$415,L$2,FALSE)</f>
        <v>0</v>
      </c>
      <c r="M383" s="87">
        <f>'5th Cycle Summary-Final'!I383-VLOOKUP(FinalComparison!$G383,'SB35 Determination Data'!$K$4:$AN$415,M$2,FALSE)</f>
        <v>0</v>
      </c>
      <c r="N383" s="87"/>
      <c r="O383" s="87"/>
      <c r="P383" s="87">
        <f>'5th Cycle Summary-Final'!J383-VLOOKUP(FinalComparison!$G383,'SB35 Determination Data'!$K$4:$AN$415,P$2,FALSE)</f>
        <v>0</v>
      </c>
      <c r="Q383" s="87">
        <f>'5th Cycle Summary-Final'!K383-VLOOKUP(FinalComparison!$G383,'SB35 Determination Data'!$K$4:$AN$415,Q$2,FALSE)</f>
        <v>-1</v>
      </c>
      <c r="R383" s="87">
        <f>'5th Cycle Summary-Final'!L383-VLOOKUP(FinalComparison!$G383,'SB35 Determination Data'!$K$4:$AN$415,R$2,FALSE)</f>
        <v>0</v>
      </c>
      <c r="S383" s="87">
        <f>'5th Cycle Summary-Final'!M383-VLOOKUP(FinalComparison!$G383,'SB35 Determination Data'!$K$4:$AN$415,S$2,FALSE)</f>
        <v>-1</v>
      </c>
      <c r="T383" s="87">
        <f>'5th Cycle Summary-Final'!N383-VLOOKUP(FinalComparison!$G383,'SB35 Determination Data'!$K$4:$AN$415,T$2,FALSE)</f>
        <v>1</v>
      </c>
      <c r="U383" s="80"/>
      <c r="V383" s="80"/>
      <c r="W383" s="87">
        <f>'5th Cycle Summary-Final'!O383-VLOOKUP(FinalComparison!$G383,'SB35 Determination Data'!$K$4:$AN$415,W$2,FALSE)</f>
        <v>-4.9504950495049506E-3</v>
      </c>
      <c r="X383" s="80"/>
      <c r="Y383" s="87">
        <f>'5th Cycle Summary-Final'!P383-VLOOKUP(FinalComparison!$G383,'SB35 Determination Data'!$K$4:$AN$415,Y$2,FALSE)</f>
        <v>0</v>
      </c>
      <c r="Z383" s="87">
        <f>'5th Cycle Summary-Final'!Q383-VLOOKUP(FinalComparison!$G383,'SB35 Determination Data'!$K$4:$AN$415,Z$2,FALSE)</f>
        <v>-4</v>
      </c>
      <c r="AA383" s="87">
        <f>'5th Cycle Summary-Final'!R383-VLOOKUP(FinalComparison!$G383,'SB35 Determination Data'!$K$4:$AN$415,AA$2,FALSE)</f>
        <v>4</v>
      </c>
      <c r="AB383" s="87">
        <f>'5th Cycle Summary-Final'!S383-VLOOKUP(FinalComparison!$G383,'SB35 Determination Data'!$K$4:$AN$415,AB$2,FALSE)</f>
        <v>-1.9047619047619091E-2</v>
      </c>
      <c r="AC383" s="87">
        <f>'5th Cycle Summary-Final'!T383-VLOOKUP(FinalComparison!$G383,'SB35 Determination Data'!$K$4:$AN$415,AC$2,FALSE)</f>
        <v>0</v>
      </c>
      <c r="AD383" s="87">
        <f>'5th Cycle Summary-Final'!U383-VLOOKUP(FinalComparison!$G383,'SB35 Determination Data'!$K$4:$AN$415,AD$2,FALSE)</f>
        <v>-119</v>
      </c>
      <c r="AE383" s="87">
        <f>'5th Cycle Summary-Final'!V383-VLOOKUP(FinalComparison!$G383,'SB35 Determination Data'!$K$4:$AN$415,AE$2,FALSE)</f>
        <v>119</v>
      </c>
      <c r="AF383" s="87">
        <f>'5th Cycle Summary-Final'!W383-VLOOKUP(FinalComparison!$G383,'SB35 Determination Data'!$K$4:$AN$415,AF$2,FALSE)</f>
        <v>-0.22884615384615381</v>
      </c>
    </row>
    <row r="384" spans="1:32" ht="12.75" customHeight="1" x14ac:dyDescent="0.15">
      <c r="A384" t="s">
        <v>517</v>
      </c>
      <c r="F384" t="s">
        <v>128</v>
      </c>
      <c r="G384" t="s">
        <v>587</v>
      </c>
      <c r="H384" s="87">
        <f>'5th Cycle Summary-Final'!D384-VLOOKUP(FinalComparison!$G384,'SB35 Determination Data'!$K$4:$AN$415,H$2,FALSE)</f>
        <v>0</v>
      </c>
      <c r="I384" s="87">
        <f>'5th Cycle Summary-Final'!E384-VLOOKUP(FinalComparison!$G384,'SB35 Determination Data'!$K$4:$AN$415,I$2,FALSE)</f>
        <v>0</v>
      </c>
      <c r="J384" s="87">
        <f>'5th Cycle Summary-Final'!F384-VLOOKUP(FinalComparison!$G384,'SB35 Determination Data'!$K$4:$AN$415,J$2,FALSE)</f>
        <v>0</v>
      </c>
      <c r="K384" s="87">
        <f>'5th Cycle Summary-Final'!G384-VLOOKUP(FinalComparison!$G384,'SB35 Determination Data'!$K$4:$AN$415,K$2,FALSE)</f>
        <v>0</v>
      </c>
      <c r="L384" s="87">
        <f>'5th Cycle Summary-Final'!H384-VLOOKUP(FinalComparison!$G384,'SB35 Determination Data'!$K$4:$AN$415,L$2,FALSE)</f>
        <v>0</v>
      </c>
      <c r="M384" s="87">
        <f>'5th Cycle Summary-Final'!I384-VLOOKUP(FinalComparison!$G384,'SB35 Determination Data'!$K$4:$AN$415,M$2,FALSE)</f>
        <v>0</v>
      </c>
      <c r="N384" s="87"/>
      <c r="O384" s="87"/>
      <c r="P384" s="87">
        <f>'5th Cycle Summary-Final'!J384-VLOOKUP(FinalComparison!$G384,'SB35 Determination Data'!$K$4:$AN$415,P$2,FALSE)</f>
        <v>0</v>
      </c>
      <c r="Q384" s="87">
        <f>'5th Cycle Summary-Final'!K384-VLOOKUP(FinalComparison!$G384,'SB35 Determination Data'!$K$4:$AN$415,Q$2,FALSE)</f>
        <v>0</v>
      </c>
      <c r="R384" s="87">
        <f>'5th Cycle Summary-Final'!L384-VLOOKUP(FinalComparison!$G384,'SB35 Determination Data'!$K$4:$AN$415,R$2,FALSE)</f>
        <v>0</v>
      </c>
      <c r="S384" s="87">
        <f>'5th Cycle Summary-Final'!M384-VLOOKUP(FinalComparison!$G384,'SB35 Determination Data'!$K$4:$AN$415,S$2,FALSE)</f>
        <v>0</v>
      </c>
      <c r="T384" s="87">
        <f>'5th Cycle Summary-Final'!N384-VLOOKUP(FinalComparison!$G384,'SB35 Determination Data'!$K$4:$AN$415,T$2,FALSE)</f>
        <v>0</v>
      </c>
      <c r="U384" s="80"/>
      <c r="V384" s="80"/>
      <c r="W384" s="87">
        <f>'5th Cycle Summary-Final'!O384-VLOOKUP(FinalComparison!$G384,'SB35 Determination Data'!$K$4:$AN$415,W$2,FALSE)</f>
        <v>0</v>
      </c>
      <c r="X384" s="80"/>
      <c r="Y384" s="87">
        <f>'5th Cycle Summary-Final'!P384-VLOOKUP(FinalComparison!$G384,'SB35 Determination Data'!$K$4:$AN$415,Y$2,FALSE)</f>
        <v>0</v>
      </c>
      <c r="Z384" s="87">
        <f>'5th Cycle Summary-Final'!Q384-VLOOKUP(FinalComparison!$G384,'SB35 Determination Data'!$K$4:$AN$415,Z$2,FALSE)</f>
        <v>0</v>
      </c>
      <c r="AA384" s="87">
        <f>'5th Cycle Summary-Final'!R384-VLOOKUP(FinalComparison!$G384,'SB35 Determination Data'!$K$4:$AN$415,AA$2,FALSE)</f>
        <v>0</v>
      </c>
      <c r="AB384" s="87">
        <f>'5th Cycle Summary-Final'!S384-VLOOKUP(FinalComparison!$G384,'SB35 Determination Data'!$K$4:$AN$415,AB$2,FALSE)</f>
        <v>0</v>
      </c>
      <c r="AC384" s="87">
        <f>'5th Cycle Summary-Final'!T384-VLOOKUP(FinalComparison!$G384,'SB35 Determination Data'!$K$4:$AN$415,AC$2,FALSE)</f>
        <v>0</v>
      </c>
      <c r="AD384" s="87">
        <f>'5th Cycle Summary-Final'!U384-VLOOKUP(FinalComparison!$G384,'SB35 Determination Data'!$K$4:$AN$415,AD$2,FALSE)</f>
        <v>-38</v>
      </c>
      <c r="AE384" s="87">
        <f>'5th Cycle Summary-Final'!V384-VLOOKUP(FinalComparison!$G384,'SB35 Determination Data'!$K$4:$AN$415,AE$2,FALSE)</f>
        <v>38</v>
      </c>
      <c r="AF384" s="87">
        <f>'5th Cycle Summary-Final'!W384-VLOOKUP(FinalComparison!$G384,'SB35 Determination Data'!$K$4:$AN$415,AF$2,FALSE)</f>
        <v>-7.0895522388059698E-2</v>
      </c>
    </row>
    <row r="385" spans="1:32" ht="12.75" customHeight="1" x14ac:dyDescent="0.15">
      <c r="A385" t="s">
        <v>517</v>
      </c>
      <c r="F385" t="s">
        <v>128</v>
      </c>
      <c r="G385" t="s">
        <v>591</v>
      </c>
      <c r="H385" s="87" t="e">
        <f>'5th Cycle Summary-Final'!D385-VLOOKUP(FinalComparison!$G385,'SB35 Determination Data'!$K$4:$AN$415,H$2,FALSE)</f>
        <v>#N/A</v>
      </c>
      <c r="I385" s="87" t="e">
        <f>'5th Cycle Summary-Final'!E385-VLOOKUP(FinalComparison!$G385,'SB35 Determination Data'!$K$4:$AN$415,I$2,FALSE)</f>
        <v>#N/A</v>
      </c>
      <c r="J385" s="87" t="e">
        <f>'5th Cycle Summary-Final'!F385-VLOOKUP(FinalComparison!$G385,'SB35 Determination Data'!$K$4:$AN$415,J$2,FALSE)</f>
        <v>#N/A</v>
      </c>
      <c r="K385" s="87" t="e">
        <f>'5th Cycle Summary-Final'!G385-VLOOKUP(FinalComparison!$G385,'SB35 Determination Data'!$K$4:$AN$415,K$2,FALSE)</f>
        <v>#N/A</v>
      </c>
      <c r="L385" s="87" t="e">
        <f>'5th Cycle Summary-Final'!H385-VLOOKUP(FinalComparison!$G385,'SB35 Determination Data'!$K$4:$AN$415,L$2,FALSE)</f>
        <v>#N/A</v>
      </c>
      <c r="M385" s="87" t="e">
        <f>'5th Cycle Summary-Final'!I385-VLOOKUP(FinalComparison!$G385,'SB35 Determination Data'!$K$4:$AN$415,M$2,FALSE)</f>
        <v>#N/A</v>
      </c>
      <c r="N385" s="87"/>
      <c r="O385" s="87"/>
      <c r="P385" s="87" t="e">
        <f>'5th Cycle Summary-Final'!J385-VLOOKUP(FinalComparison!$G385,'SB35 Determination Data'!$K$4:$AN$415,P$2,FALSE)</f>
        <v>#N/A</v>
      </c>
      <c r="Q385" s="87" t="e">
        <f>'5th Cycle Summary-Final'!K385-VLOOKUP(FinalComparison!$G385,'SB35 Determination Data'!$K$4:$AN$415,Q$2,FALSE)</f>
        <v>#N/A</v>
      </c>
      <c r="R385" s="87" t="e">
        <f>'5th Cycle Summary-Final'!L385-VLOOKUP(FinalComparison!$G385,'SB35 Determination Data'!$K$4:$AN$415,R$2,FALSE)</f>
        <v>#N/A</v>
      </c>
      <c r="S385" s="87" t="e">
        <f>'5th Cycle Summary-Final'!M385-VLOOKUP(FinalComparison!$G385,'SB35 Determination Data'!$K$4:$AN$415,S$2,FALSE)</f>
        <v>#N/A</v>
      </c>
      <c r="T385" s="87" t="e">
        <f>'5th Cycle Summary-Final'!N385-VLOOKUP(FinalComparison!$G385,'SB35 Determination Data'!$K$4:$AN$415,T$2,FALSE)</f>
        <v>#N/A</v>
      </c>
      <c r="U385" s="80"/>
      <c r="V385" s="80"/>
      <c r="W385" s="87" t="e">
        <f>'5th Cycle Summary-Final'!O385-VLOOKUP(FinalComparison!$G385,'SB35 Determination Data'!$K$4:$AN$415,W$2,FALSE)</f>
        <v>#N/A</v>
      </c>
      <c r="X385" s="80"/>
      <c r="Y385" s="87" t="e">
        <f>'5th Cycle Summary-Final'!P385-VLOOKUP(FinalComparison!$G385,'SB35 Determination Data'!$K$4:$AN$415,Y$2,FALSE)</f>
        <v>#N/A</v>
      </c>
      <c r="Z385" s="87" t="e">
        <f>'5th Cycle Summary-Final'!Q385-VLOOKUP(FinalComparison!$G385,'SB35 Determination Data'!$K$4:$AN$415,Z$2,FALSE)</f>
        <v>#N/A</v>
      </c>
      <c r="AA385" s="87" t="e">
        <f>'5th Cycle Summary-Final'!R385-VLOOKUP(FinalComparison!$G385,'SB35 Determination Data'!$K$4:$AN$415,AA$2,FALSE)</f>
        <v>#N/A</v>
      </c>
      <c r="AB385" s="87" t="e">
        <f>'5th Cycle Summary-Final'!S385-VLOOKUP(FinalComparison!$G385,'SB35 Determination Data'!$K$4:$AN$415,AB$2,FALSE)</f>
        <v>#N/A</v>
      </c>
      <c r="AC385" s="87" t="e">
        <f>'5th Cycle Summary-Final'!T385-VLOOKUP(FinalComparison!$G385,'SB35 Determination Data'!$K$4:$AN$415,AC$2,FALSE)</f>
        <v>#N/A</v>
      </c>
      <c r="AD385" s="87" t="e">
        <f>'5th Cycle Summary-Final'!U385-VLOOKUP(FinalComparison!$G385,'SB35 Determination Data'!$K$4:$AN$415,AD$2,FALSE)</f>
        <v>#N/A</v>
      </c>
      <c r="AE385" s="87" t="e">
        <f>'5th Cycle Summary-Final'!V385-VLOOKUP(FinalComparison!$G385,'SB35 Determination Data'!$K$4:$AN$415,AE$2,FALSE)</f>
        <v>#N/A</v>
      </c>
      <c r="AF385" s="87" t="e">
        <f>'5th Cycle Summary-Final'!W385-VLOOKUP(FinalComparison!$G385,'SB35 Determination Data'!$K$4:$AN$415,AF$2,FALSE)</f>
        <v>#N/A</v>
      </c>
    </row>
    <row r="386" spans="1:32" ht="12.75" customHeight="1" x14ac:dyDescent="0.15">
      <c r="A386" t="s">
        <v>517</v>
      </c>
      <c r="F386" t="s">
        <v>128</v>
      </c>
      <c r="G386" t="s">
        <v>592</v>
      </c>
      <c r="H386" s="87" t="e">
        <f>'5th Cycle Summary-Final'!D386-VLOOKUP(FinalComparison!$G386,'SB35 Determination Data'!$K$4:$AN$415,H$2,FALSE)</f>
        <v>#N/A</v>
      </c>
      <c r="I386" s="87" t="e">
        <f>'5th Cycle Summary-Final'!E386-VLOOKUP(FinalComparison!$G386,'SB35 Determination Data'!$K$4:$AN$415,I$2,FALSE)</f>
        <v>#N/A</v>
      </c>
      <c r="J386" s="87" t="e">
        <f>'5th Cycle Summary-Final'!F386-VLOOKUP(FinalComparison!$G386,'SB35 Determination Data'!$K$4:$AN$415,J$2,FALSE)</f>
        <v>#N/A</v>
      </c>
      <c r="K386" s="87" t="e">
        <f>'5th Cycle Summary-Final'!G386-VLOOKUP(FinalComparison!$G386,'SB35 Determination Data'!$K$4:$AN$415,K$2,FALSE)</f>
        <v>#N/A</v>
      </c>
      <c r="L386" s="87" t="e">
        <f>'5th Cycle Summary-Final'!H386-VLOOKUP(FinalComparison!$G386,'SB35 Determination Data'!$K$4:$AN$415,L$2,FALSE)</f>
        <v>#N/A</v>
      </c>
      <c r="M386" s="87" t="e">
        <f>'5th Cycle Summary-Final'!I386-VLOOKUP(FinalComparison!$G386,'SB35 Determination Data'!$K$4:$AN$415,M$2,FALSE)</f>
        <v>#N/A</v>
      </c>
      <c r="N386" s="87"/>
      <c r="O386" s="87"/>
      <c r="P386" s="87" t="e">
        <f>'5th Cycle Summary-Final'!J386-VLOOKUP(FinalComparison!$G386,'SB35 Determination Data'!$K$4:$AN$415,P$2,FALSE)</f>
        <v>#N/A</v>
      </c>
      <c r="Q386" s="87" t="e">
        <f>'5th Cycle Summary-Final'!K386-VLOOKUP(FinalComparison!$G386,'SB35 Determination Data'!$K$4:$AN$415,Q$2,FALSE)</f>
        <v>#N/A</v>
      </c>
      <c r="R386" s="87" t="e">
        <f>'5th Cycle Summary-Final'!L386-VLOOKUP(FinalComparison!$G386,'SB35 Determination Data'!$K$4:$AN$415,R$2,FALSE)</f>
        <v>#N/A</v>
      </c>
      <c r="S386" s="87" t="e">
        <f>'5th Cycle Summary-Final'!M386-VLOOKUP(FinalComparison!$G386,'SB35 Determination Data'!$K$4:$AN$415,S$2,FALSE)</f>
        <v>#N/A</v>
      </c>
      <c r="T386" s="87" t="e">
        <f>'5th Cycle Summary-Final'!N386-VLOOKUP(FinalComparison!$G386,'SB35 Determination Data'!$K$4:$AN$415,T$2,FALSE)</f>
        <v>#N/A</v>
      </c>
      <c r="U386" s="80"/>
      <c r="V386" s="80"/>
      <c r="W386" s="87" t="e">
        <f>'5th Cycle Summary-Final'!O386-VLOOKUP(FinalComparison!$G386,'SB35 Determination Data'!$K$4:$AN$415,W$2,FALSE)</f>
        <v>#N/A</v>
      </c>
      <c r="X386" s="80"/>
      <c r="Y386" s="87" t="e">
        <f>'5th Cycle Summary-Final'!P386-VLOOKUP(FinalComparison!$G386,'SB35 Determination Data'!$K$4:$AN$415,Y$2,FALSE)</f>
        <v>#N/A</v>
      </c>
      <c r="Z386" s="87" t="e">
        <f>'5th Cycle Summary-Final'!Q386-VLOOKUP(FinalComparison!$G386,'SB35 Determination Data'!$K$4:$AN$415,Z$2,FALSE)</f>
        <v>#N/A</v>
      </c>
      <c r="AA386" s="87" t="e">
        <f>'5th Cycle Summary-Final'!R386-VLOOKUP(FinalComparison!$G386,'SB35 Determination Data'!$K$4:$AN$415,AA$2,FALSE)</f>
        <v>#N/A</v>
      </c>
      <c r="AB386" s="87" t="e">
        <f>'5th Cycle Summary-Final'!S386-VLOOKUP(FinalComparison!$G386,'SB35 Determination Data'!$K$4:$AN$415,AB$2,FALSE)</f>
        <v>#N/A</v>
      </c>
      <c r="AC386" s="87" t="e">
        <f>'5th Cycle Summary-Final'!T386-VLOOKUP(FinalComparison!$G386,'SB35 Determination Data'!$K$4:$AN$415,AC$2,FALSE)</f>
        <v>#N/A</v>
      </c>
      <c r="AD386" s="87" t="e">
        <f>'5th Cycle Summary-Final'!U386-VLOOKUP(FinalComparison!$G386,'SB35 Determination Data'!$K$4:$AN$415,AD$2,FALSE)</f>
        <v>#N/A</v>
      </c>
      <c r="AE386" s="87" t="e">
        <f>'5th Cycle Summary-Final'!V386-VLOOKUP(FinalComparison!$G386,'SB35 Determination Data'!$K$4:$AN$415,AE$2,FALSE)</f>
        <v>#N/A</v>
      </c>
      <c r="AF386" s="87" t="e">
        <f>'5th Cycle Summary-Final'!W386-VLOOKUP(FinalComparison!$G386,'SB35 Determination Data'!$K$4:$AN$415,AF$2,FALSE)</f>
        <v>#N/A</v>
      </c>
    </row>
    <row r="387" spans="1:32" ht="12.75" customHeight="1" x14ac:dyDescent="0.15">
      <c r="A387" t="s">
        <v>594</v>
      </c>
      <c r="F387" t="s">
        <v>123</v>
      </c>
      <c r="G387" t="s">
        <v>595</v>
      </c>
      <c r="H387" s="87">
        <f>'5th Cycle Summary-Final'!D387-VLOOKUP(FinalComparison!$G387,'SB35 Determination Data'!$K$4:$AN$415,H$2,FALSE)</f>
        <v>-52</v>
      </c>
      <c r="I387" s="87">
        <f>'5th Cycle Summary-Final'!E387-VLOOKUP(FinalComparison!$G387,'SB35 Determination Data'!$K$4:$AN$415,I$2,FALSE)</f>
        <v>0</v>
      </c>
      <c r="J387" s="87">
        <f>'5th Cycle Summary-Final'!F387-VLOOKUP(FinalComparison!$G387,'SB35 Determination Data'!$K$4:$AN$415,J$2,FALSE)</f>
        <v>0</v>
      </c>
      <c r="K387" s="87">
        <f>'5th Cycle Summary-Final'!G387-VLOOKUP(FinalComparison!$G387,'SB35 Determination Data'!$K$4:$AN$415,K$2,FALSE)</f>
        <v>0</v>
      </c>
      <c r="L387" s="87">
        <f>'5th Cycle Summary-Final'!H387-VLOOKUP(FinalComparison!$G387,'SB35 Determination Data'!$K$4:$AN$415,L$2,FALSE)</f>
        <v>-52</v>
      </c>
      <c r="M387" s="87">
        <f>'5th Cycle Summary-Final'!I387-VLOOKUP(FinalComparison!$G387,'SB35 Determination Data'!$K$4:$AN$415,M$2,FALSE)</f>
        <v>0.44230769230769229</v>
      </c>
      <c r="N387" s="87"/>
      <c r="O387" s="87"/>
      <c r="P387" s="87">
        <f>'5th Cycle Summary-Final'!J387-VLOOKUP(FinalComparison!$G387,'SB35 Determination Data'!$K$4:$AN$415,P$2,FALSE)</f>
        <v>0</v>
      </c>
      <c r="Q387" s="87">
        <f>'5th Cycle Summary-Final'!K387-VLOOKUP(FinalComparison!$G387,'SB35 Determination Data'!$K$4:$AN$415,Q$2,FALSE)</f>
        <v>0</v>
      </c>
      <c r="R387" s="87">
        <f>'5th Cycle Summary-Final'!L387-VLOOKUP(FinalComparison!$G387,'SB35 Determination Data'!$K$4:$AN$415,R$2,FALSE)</f>
        <v>0</v>
      </c>
      <c r="S387" s="87">
        <f>'5th Cycle Summary-Final'!M387-VLOOKUP(FinalComparison!$G387,'SB35 Determination Data'!$K$4:$AN$415,S$2,FALSE)</f>
        <v>0</v>
      </c>
      <c r="T387" s="87">
        <f>'5th Cycle Summary-Final'!N387-VLOOKUP(FinalComparison!$G387,'SB35 Determination Data'!$K$4:$AN$415,T$2,FALSE)</f>
        <v>0</v>
      </c>
      <c r="U387" s="80"/>
      <c r="V387" s="80"/>
      <c r="W387" s="87">
        <f>'5th Cycle Summary-Final'!O387-VLOOKUP(FinalComparison!$G387,'SB35 Determination Data'!$K$4:$AN$415,W$2,FALSE)</f>
        <v>0</v>
      </c>
      <c r="X387" s="80"/>
      <c r="Y387" s="87">
        <f>'5th Cycle Summary-Final'!P387-VLOOKUP(FinalComparison!$G387,'SB35 Determination Data'!$K$4:$AN$415,Y$2,FALSE)</f>
        <v>0</v>
      </c>
      <c r="Z387" s="87">
        <f>'5th Cycle Summary-Final'!Q387-VLOOKUP(FinalComparison!$G387,'SB35 Determination Data'!$K$4:$AN$415,Z$2,FALSE)</f>
        <v>0</v>
      </c>
      <c r="AA387" s="87">
        <f>'5th Cycle Summary-Final'!R387-VLOOKUP(FinalComparison!$G387,'SB35 Determination Data'!$K$4:$AN$415,AA$2,FALSE)</f>
        <v>0</v>
      </c>
      <c r="AB387" s="87">
        <f>'5th Cycle Summary-Final'!S387-VLOOKUP(FinalComparison!$G387,'SB35 Determination Data'!$K$4:$AN$415,AB$2,FALSE)</f>
        <v>0</v>
      </c>
      <c r="AC387" s="87">
        <f>'5th Cycle Summary-Final'!T387-VLOOKUP(FinalComparison!$G387,'SB35 Determination Data'!$K$4:$AN$415,AC$2,FALSE)</f>
        <v>0</v>
      </c>
      <c r="AD387" s="87">
        <f>'5th Cycle Summary-Final'!U387-VLOOKUP(FinalComparison!$G387,'SB35 Determination Data'!$K$4:$AN$415,AD$2,FALSE)</f>
        <v>0</v>
      </c>
      <c r="AE387" s="87">
        <f>'5th Cycle Summary-Final'!V387-VLOOKUP(FinalComparison!$G387,'SB35 Determination Data'!$K$4:$AN$415,AE$2,FALSE)</f>
        <v>0</v>
      </c>
      <c r="AF387" s="87">
        <f>'5th Cycle Summary-Final'!W387-VLOOKUP(FinalComparison!$G387,'SB35 Determination Data'!$K$4:$AN$415,AF$2,FALSE)</f>
        <v>0</v>
      </c>
    </row>
    <row r="388" spans="1:32" ht="12.75" customHeight="1" x14ac:dyDescent="0.15">
      <c r="A388" t="s">
        <v>594</v>
      </c>
      <c r="F388" t="s">
        <v>123</v>
      </c>
      <c r="G388" t="s">
        <v>597</v>
      </c>
      <c r="H388" s="87" t="e">
        <f>'5th Cycle Summary-Final'!D388-VLOOKUP(FinalComparison!$G388,'SB35 Determination Data'!$K$4:$AN$415,H$2,FALSE)</f>
        <v>#N/A</v>
      </c>
      <c r="I388" s="87" t="e">
        <f>'5th Cycle Summary-Final'!E388-VLOOKUP(FinalComparison!$G388,'SB35 Determination Data'!$K$4:$AN$415,I$2,FALSE)</f>
        <v>#N/A</v>
      </c>
      <c r="J388" s="87" t="e">
        <f>'5th Cycle Summary-Final'!F388-VLOOKUP(FinalComparison!$G388,'SB35 Determination Data'!$K$4:$AN$415,J$2,FALSE)</f>
        <v>#N/A</v>
      </c>
      <c r="K388" s="87" t="e">
        <f>'5th Cycle Summary-Final'!G388-VLOOKUP(FinalComparison!$G388,'SB35 Determination Data'!$K$4:$AN$415,K$2,FALSE)</f>
        <v>#N/A</v>
      </c>
      <c r="L388" s="87" t="e">
        <f>'5th Cycle Summary-Final'!H388-VLOOKUP(FinalComparison!$G388,'SB35 Determination Data'!$K$4:$AN$415,L$2,FALSE)</f>
        <v>#N/A</v>
      </c>
      <c r="M388" s="87" t="e">
        <f>'5th Cycle Summary-Final'!I388-VLOOKUP(FinalComparison!$G388,'SB35 Determination Data'!$K$4:$AN$415,M$2,FALSE)</f>
        <v>#N/A</v>
      </c>
      <c r="N388" s="87"/>
      <c r="O388" s="87"/>
      <c r="P388" s="87" t="e">
        <f>'5th Cycle Summary-Final'!J388-VLOOKUP(FinalComparison!$G388,'SB35 Determination Data'!$K$4:$AN$415,P$2,FALSE)</f>
        <v>#N/A</v>
      </c>
      <c r="Q388" s="87" t="e">
        <f>'5th Cycle Summary-Final'!K388-VLOOKUP(FinalComparison!$G388,'SB35 Determination Data'!$K$4:$AN$415,Q$2,FALSE)</f>
        <v>#N/A</v>
      </c>
      <c r="R388" s="87" t="e">
        <f>'5th Cycle Summary-Final'!L388-VLOOKUP(FinalComparison!$G388,'SB35 Determination Data'!$K$4:$AN$415,R$2,FALSE)</f>
        <v>#N/A</v>
      </c>
      <c r="S388" s="87" t="e">
        <f>'5th Cycle Summary-Final'!M388-VLOOKUP(FinalComparison!$G388,'SB35 Determination Data'!$K$4:$AN$415,S$2,FALSE)</f>
        <v>#N/A</v>
      </c>
      <c r="T388" s="87" t="e">
        <f>'5th Cycle Summary-Final'!N388-VLOOKUP(FinalComparison!$G388,'SB35 Determination Data'!$K$4:$AN$415,T$2,FALSE)</f>
        <v>#N/A</v>
      </c>
      <c r="U388" s="80"/>
      <c r="V388" s="80"/>
      <c r="W388" s="87" t="e">
        <f>'5th Cycle Summary-Final'!O388-VLOOKUP(FinalComparison!$G388,'SB35 Determination Data'!$K$4:$AN$415,W$2,FALSE)</f>
        <v>#N/A</v>
      </c>
      <c r="X388" s="80"/>
      <c r="Y388" s="87" t="e">
        <f>'5th Cycle Summary-Final'!P388-VLOOKUP(FinalComparison!$G388,'SB35 Determination Data'!$K$4:$AN$415,Y$2,FALSE)</f>
        <v>#N/A</v>
      </c>
      <c r="Z388" s="87" t="e">
        <f>'5th Cycle Summary-Final'!Q388-VLOOKUP(FinalComparison!$G388,'SB35 Determination Data'!$K$4:$AN$415,Z$2,FALSE)</f>
        <v>#N/A</v>
      </c>
      <c r="AA388" s="87" t="e">
        <f>'5th Cycle Summary-Final'!R388-VLOOKUP(FinalComparison!$G388,'SB35 Determination Data'!$K$4:$AN$415,AA$2,FALSE)</f>
        <v>#N/A</v>
      </c>
      <c r="AB388" s="87" t="e">
        <f>'5th Cycle Summary-Final'!S388-VLOOKUP(FinalComparison!$G388,'SB35 Determination Data'!$K$4:$AN$415,AB$2,FALSE)</f>
        <v>#N/A</v>
      </c>
      <c r="AC388" s="87" t="e">
        <f>'5th Cycle Summary-Final'!T388-VLOOKUP(FinalComparison!$G388,'SB35 Determination Data'!$K$4:$AN$415,AC$2,FALSE)</f>
        <v>#N/A</v>
      </c>
      <c r="AD388" s="87" t="e">
        <f>'5th Cycle Summary-Final'!U388-VLOOKUP(FinalComparison!$G388,'SB35 Determination Data'!$K$4:$AN$415,AD$2,FALSE)</f>
        <v>#N/A</v>
      </c>
      <c r="AE388" s="87" t="e">
        <f>'5th Cycle Summary-Final'!V388-VLOOKUP(FinalComparison!$G388,'SB35 Determination Data'!$K$4:$AN$415,AE$2,FALSE)</f>
        <v>#N/A</v>
      </c>
      <c r="AF388" s="87" t="e">
        <f>'5th Cycle Summary-Final'!W388-VLOOKUP(FinalComparison!$G388,'SB35 Determination Data'!$K$4:$AN$415,AF$2,FALSE)</f>
        <v>#N/A</v>
      </c>
    </row>
    <row r="389" spans="1:32" ht="12.75" customHeight="1" x14ac:dyDescent="0.15">
      <c r="A389" t="s">
        <v>542</v>
      </c>
      <c r="F389" t="s">
        <v>83</v>
      </c>
      <c r="G389" t="s">
        <v>598</v>
      </c>
      <c r="H389" s="87">
        <f>'5th Cycle Summary-Final'!D389-VLOOKUP(FinalComparison!$G389,'SB35 Determination Data'!$K$4:$AN$415,H$2,FALSE)</f>
        <v>0</v>
      </c>
      <c r="I389" s="87">
        <f>'5th Cycle Summary-Final'!E389-VLOOKUP(FinalComparison!$G389,'SB35 Determination Data'!$K$4:$AN$415,I$2,FALSE)</f>
        <v>0</v>
      </c>
      <c r="J389" s="87">
        <f>'5th Cycle Summary-Final'!F389-VLOOKUP(FinalComparison!$G389,'SB35 Determination Data'!$K$4:$AN$415,J$2,FALSE)</f>
        <v>0</v>
      </c>
      <c r="K389" s="87">
        <f>'5th Cycle Summary-Final'!G389-VLOOKUP(FinalComparison!$G389,'SB35 Determination Data'!$K$4:$AN$415,K$2,FALSE)</f>
        <v>0</v>
      </c>
      <c r="L389" s="87">
        <f>'5th Cycle Summary-Final'!H389-VLOOKUP(FinalComparison!$G389,'SB35 Determination Data'!$K$4:$AN$415,L$2,FALSE)</f>
        <v>0</v>
      </c>
      <c r="M389" s="87">
        <f>'5th Cycle Summary-Final'!I389-VLOOKUP(FinalComparison!$G389,'SB35 Determination Data'!$K$4:$AN$415,M$2,FALSE)</f>
        <v>0</v>
      </c>
      <c r="N389" s="87"/>
      <c r="O389" s="87"/>
      <c r="P389" s="87">
        <f>'5th Cycle Summary-Final'!J389-VLOOKUP(FinalComparison!$G389,'SB35 Determination Data'!$K$4:$AN$415,P$2,FALSE)</f>
        <v>0</v>
      </c>
      <c r="Q389" s="87">
        <f>'5th Cycle Summary-Final'!K389-VLOOKUP(FinalComparison!$G389,'SB35 Determination Data'!$K$4:$AN$415,Q$2,FALSE)</f>
        <v>-2</v>
      </c>
      <c r="R389" s="87">
        <f>'5th Cycle Summary-Final'!L389-VLOOKUP(FinalComparison!$G389,'SB35 Determination Data'!$K$4:$AN$415,R$2,FALSE)</f>
        <v>0</v>
      </c>
      <c r="S389" s="87">
        <f>'5th Cycle Summary-Final'!M389-VLOOKUP(FinalComparison!$G389,'SB35 Determination Data'!$K$4:$AN$415,S$2,FALSE)</f>
        <v>-2</v>
      </c>
      <c r="T389" s="87">
        <f>'5th Cycle Summary-Final'!N389-VLOOKUP(FinalComparison!$G389,'SB35 Determination Data'!$K$4:$AN$415,T$2,FALSE)</f>
        <v>2</v>
      </c>
      <c r="U389" s="80"/>
      <c r="V389" s="80"/>
      <c r="W389" s="87">
        <f>'5th Cycle Summary-Final'!O389-VLOOKUP(FinalComparison!$G389,'SB35 Determination Data'!$K$4:$AN$415,W$2,FALSE)</f>
        <v>-3.8461538461538436E-2</v>
      </c>
      <c r="X389" s="80"/>
      <c r="Y389" s="87">
        <f>'5th Cycle Summary-Final'!P389-VLOOKUP(FinalComparison!$G389,'SB35 Determination Data'!$K$4:$AN$415,Y$2,FALSE)</f>
        <v>0</v>
      </c>
      <c r="Z389" s="87">
        <f>'5th Cycle Summary-Final'!Q389-VLOOKUP(FinalComparison!$G389,'SB35 Determination Data'!$K$4:$AN$415,Z$2,FALSE)</f>
        <v>-3</v>
      </c>
      <c r="AA389" s="87">
        <f>'5th Cycle Summary-Final'!R389-VLOOKUP(FinalComparison!$G389,'SB35 Determination Data'!$K$4:$AN$415,AA$2,FALSE)</f>
        <v>3</v>
      </c>
      <c r="AB389" s="87">
        <f>'5th Cycle Summary-Final'!S389-VLOOKUP(FinalComparison!$G389,'SB35 Determination Data'!$K$4:$AN$415,AB$2,FALSE)</f>
        <v>-4.9180327868852458E-2</v>
      </c>
      <c r="AC389" s="87">
        <f>'5th Cycle Summary-Final'!T389-VLOOKUP(FinalComparison!$G389,'SB35 Determination Data'!$K$4:$AN$415,AC$2,FALSE)</f>
        <v>0</v>
      </c>
      <c r="AD389" s="87">
        <f>'5th Cycle Summary-Final'!U389-VLOOKUP(FinalComparison!$G389,'SB35 Determination Data'!$K$4:$AN$415,AD$2,FALSE)</f>
        <v>0</v>
      </c>
      <c r="AE389" s="87">
        <f>'5th Cycle Summary-Final'!V389-VLOOKUP(FinalComparison!$G389,'SB35 Determination Data'!$K$4:$AN$415,AE$2,FALSE)</f>
        <v>0</v>
      </c>
      <c r="AF389" s="87">
        <f>'5th Cycle Summary-Final'!W389-VLOOKUP(FinalComparison!$G389,'SB35 Determination Data'!$K$4:$AN$415,AF$2,FALSE)</f>
        <v>0</v>
      </c>
    </row>
    <row r="390" spans="1:32" ht="12.75" customHeight="1" x14ac:dyDescent="0.15">
      <c r="A390" t="s">
        <v>542</v>
      </c>
      <c r="F390" t="s">
        <v>83</v>
      </c>
      <c r="G390" t="s">
        <v>542</v>
      </c>
      <c r="H390" s="87" t="e">
        <f>'5th Cycle Summary-Final'!D390-VLOOKUP(FinalComparison!$G390,'SB35 Determination Data'!$K$4:$AN$415,H$2,FALSE)</f>
        <v>#N/A</v>
      </c>
      <c r="I390" s="87" t="e">
        <f>'5th Cycle Summary-Final'!E390-VLOOKUP(FinalComparison!$G390,'SB35 Determination Data'!$K$4:$AN$415,I$2,FALSE)</f>
        <v>#N/A</v>
      </c>
      <c r="J390" s="87" t="e">
        <f>'5th Cycle Summary-Final'!F390-VLOOKUP(FinalComparison!$G390,'SB35 Determination Data'!$K$4:$AN$415,J$2,FALSE)</f>
        <v>#N/A</v>
      </c>
      <c r="K390" s="87" t="e">
        <f>'5th Cycle Summary-Final'!G390-VLOOKUP(FinalComparison!$G390,'SB35 Determination Data'!$K$4:$AN$415,K$2,FALSE)</f>
        <v>#N/A</v>
      </c>
      <c r="L390" s="87" t="e">
        <f>'5th Cycle Summary-Final'!H390-VLOOKUP(FinalComparison!$G390,'SB35 Determination Data'!$K$4:$AN$415,L$2,FALSE)</f>
        <v>#N/A</v>
      </c>
      <c r="M390" s="87" t="e">
        <f>'5th Cycle Summary-Final'!I390-VLOOKUP(FinalComparison!$G390,'SB35 Determination Data'!$K$4:$AN$415,M$2,FALSE)</f>
        <v>#N/A</v>
      </c>
      <c r="N390" s="87"/>
      <c r="O390" s="87"/>
      <c r="P390" s="87" t="e">
        <f>'5th Cycle Summary-Final'!J390-VLOOKUP(FinalComparison!$G390,'SB35 Determination Data'!$K$4:$AN$415,P$2,FALSE)</f>
        <v>#N/A</v>
      </c>
      <c r="Q390" s="87" t="e">
        <f>'5th Cycle Summary-Final'!K390-VLOOKUP(FinalComparison!$G390,'SB35 Determination Data'!$K$4:$AN$415,Q$2,FALSE)</f>
        <v>#N/A</v>
      </c>
      <c r="R390" s="87" t="e">
        <f>'5th Cycle Summary-Final'!L390-VLOOKUP(FinalComparison!$G390,'SB35 Determination Data'!$K$4:$AN$415,R$2,FALSE)</f>
        <v>#N/A</v>
      </c>
      <c r="S390" s="87" t="e">
        <f>'5th Cycle Summary-Final'!M390-VLOOKUP(FinalComparison!$G390,'SB35 Determination Data'!$K$4:$AN$415,S$2,FALSE)</f>
        <v>#N/A</v>
      </c>
      <c r="T390" s="87" t="e">
        <f>'5th Cycle Summary-Final'!N390-VLOOKUP(FinalComparison!$G390,'SB35 Determination Data'!$K$4:$AN$415,T$2,FALSE)</f>
        <v>#N/A</v>
      </c>
      <c r="U390" s="80"/>
      <c r="V390" s="80"/>
      <c r="W390" s="87" t="e">
        <f>'5th Cycle Summary-Final'!O390-VLOOKUP(FinalComparison!$G390,'SB35 Determination Data'!$K$4:$AN$415,W$2,FALSE)</f>
        <v>#N/A</v>
      </c>
      <c r="X390" s="80"/>
      <c r="Y390" s="87" t="e">
        <f>'5th Cycle Summary-Final'!P390-VLOOKUP(FinalComparison!$G390,'SB35 Determination Data'!$K$4:$AN$415,Y$2,FALSE)</f>
        <v>#N/A</v>
      </c>
      <c r="Z390" s="87" t="e">
        <f>'5th Cycle Summary-Final'!Q390-VLOOKUP(FinalComparison!$G390,'SB35 Determination Data'!$K$4:$AN$415,Z$2,FALSE)</f>
        <v>#N/A</v>
      </c>
      <c r="AA390" s="87" t="e">
        <f>'5th Cycle Summary-Final'!R390-VLOOKUP(FinalComparison!$G390,'SB35 Determination Data'!$K$4:$AN$415,AA$2,FALSE)</f>
        <v>#N/A</v>
      </c>
      <c r="AB390" s="87" t="e">
        <f>'5th Cycle Summary-Final'!S390-VLOOKUP(FinalComparison!$G390,'SB35 Determination Data'!$K$4:$AN$415,AB$2,FALSE)</f>
        <v>#N/A</v>
      </c>
      <c r="AC390" s="87" t="e">
        <f>'5th Cycle Summary-Final'!T390-VLOOKUP(FinalComparison!$G390,'SB35 Determination Data'!$K$4:$AN$415,AC$2,FALSE)</f>
        <v>#N/A</v>
      </c>
      <c r="AD390" s="87" t="e">
        <f>'5th Cycle Summary-Final'!U390-VLOOKUP(FinalComparison!$G390,'SB35 Determination Data'!$K$4:$AN$415,AD$2,FALSE)</f>
        <v>#N/A</v>
      </c>
      <c r="AE390" s="87" t="e">
        <f>'5th Cycle Summary-Final'!V390-VLOOKUP(FinalComparison!$G390,'SB35 Determination Data'!$K$4:$AN$415,AE$2,FALSE)</f>
        <v>#N/A</v>
      </c>
      <c r="AF390" s="87" t="e">
        <f>'5th Cycle Summary-Final'!W390-VLOOKUP(FinalComparison!$G390,'SB35 Determination Data'!$K$4:$AN$415,AF$2,FALSE)</f>
        <v>#N/A</v>
      </c>
    </row>
    <row r="391" spans="1:32" ht="12.75" customHeight="1" x14ac:dyDescent="0.15">
      <c r="A391" t="s">
        <v>542</v>
      </c>
      <c r="F391" t="s">
        <v>83</v>
      </c>
      <c r="G391" t="s">
        <v>600</v>
      </c>
      <c r="H391" s="87" t="e">
        <f>'5th Cycle Summary-Final'!D391-VLOOKUP(FinalComparison!$G391,'SB35 Determination Data'!$K$4:$AN$415,H$2,FALSE)</f>
        <v>#N/A</v>
      </c>
      <c r="I391" s="87" t="e">
        <f>'5th Cycle Summary-Final'!E391-VLOOKUP(FinalComparison!$G391,'SB35 Determination Data'!$K$4:$AN$415,I$2,FALSE)</f>
        <v>#N/A</v>
      </c>
      <c r="J391" s="87" t="e">
        <f>'5th Cycle Summary-Final'!F391-VLOOKUP(FinalComparison!$G391,'SB35 Determination Data'!$K$4:$AN$415,J$2,FALSE)</f>
        <v>#N/A</v>
      </c>
      <c r="K391" s="87" t="e">
        <f>'5th Cycle Summary-Final'!G391-VLOOKUP(FinalComparison!$G391,'SB35 Determination Data'!$K$4:$AN$415,K$2,FALSE)</f>
        <v>#N/A</v>
      </c>
      <c r="L391" s="87" t="e">
        <f>'5th Cycle Summary-Final'!H391-VLOOKUP(FinalComparison!$G391,'SB35 Determination Data'!$K$4:$AN$415,L$2,FALSE)</f>
        <v>#N/A</v>
      </c>
      <c r="M391" s="87" t="e">
        <f>'5th Cycle Summary-Final'!I391-VLOOKUP(FinalComparison!$G391,'SB35 Determination Data'!$K$4:$AN$415,M$2,FALSE)</f>
        <v>#N/A</v>
      </c>
      <c r="N391" s="87"/>
      <c r="O391" s="87"/>
      <c r="P391" s="87" t="e">
        <f>'5th Cycle Summary-Final'!J391-VLOOKUP(FinalComparison!$G391,'SB35 Determination Data'!$K$4:$AN$415,P$2,FALSE)</f>
        <v>#N/A</v>
      </c>
      <c r="Q391" s="87" t="e">
        <f>'5th Cycle Summary-Final'!K391-VLOOKUP(FinalComparison!$G391,'SB35 Determination Data'!$K$4:$AN$415,Q$2,FALSE)</f>
        <v>#N/A</v>
      </c>
      <c r="R391" s="87" t="e">
        <f>'5th Cycle Summary-Final'!L391-VLOOKUP(FinalComparison!$G391,'SB35 Determination Data'!$K$4:$AN$415,R$2,FALSE)</f>
        <v>#N/A</v>
      </c>
      <c r="S391" s="87" t="e">
        <f>'5th Cycle Summary-Final'!M391-VLOOKUP(FinalComparison!$G391,'SB35 Determination Data'!$K$4:$AN$415,S$2,FALSE)</f>
        <v>#N/A</v>
      </c>
      <c r="T391" s="87" t="e">
        <f>'5th Cycle Summary-Final'!N391-VLOOKUP(FinalComparison!$G391,'SB35 Determination Data'!$K$4:$AN$415,T$2,FALSE)</f>
        <v>#N/A</v>
      </c>
      <c r="U391" s="80"/>
      <c r="V391" s="80"/>
      <c r="W391" s="87" t="e">
        <f>'5th Cycle Summary-Final'!O391-VLOOKUP(FinalComparison!$G391,'SB35 Determination Data'!$K$4:$AN$415,W$2,FALSE)</f>
        <v>#N/A</v>
      </c>
      <c r="X391" s="80"/>
      <c r="Y391" s="87" t="e">
        <f>'5th Cycle Summary-Final'!P391-VLOOKUP(FinalComparison!$G391,'SB35 Determination Data'!$K$4:$AN$415,Y$2,FALSE)</f>
        <v>#N/A</v>
      </c>
      <c r="Z391" s="87" t="e">
        <f>'5th Cycle Summary-Final'!Q391-VLOOKUP(FinalComparison!$G391,'SB35 Determination Data'!$K$4:$AN$415,Z$2,FALSE)</f>
        <v>#N/A</v>
      </c>
      <c r="AA391" s="87" t="e">
        <f>'5th Cycle Summary-Final'!R391-VLOOKUP(FinalComparison!$G391,'SB35 Determination Data'!$K$4:$AN$415,AA$2,FALSE)</f>
        <v>#N/A</v>
      </c>
      <c r="AB391" s="87" t="e">
        <f>'5th Cycle Summary-Final'!S391-VLOOKUP(FinalComparison!$G391,'SB35 Determination Data'!$K$4:$AN$415,AB$2,FALSE)</f>
        <v>#N/A</v>
      </c>
      <c r="AC391" s="87" t="e">
        <f>'5th Cycle Summary-Final'!T391-VLOOKUP(FinalComparison!$G391,'SB35 Determination Data'!$K$4:$AN$415,AC$2,FALSE)</f>
        <v>#N/A</v>
      </c>
      <c r="AD391" s="87" t="e">
        <f>'5th Cycle Summary-Final'!U391-VLOOKUP(FinalComparison!$G391,'SB35 Determination Data'!$K$4:$AN$415,AD$2,FALSE)</f>
        <v>#N/A</v>
      </c>
      <c r="AE391" s="87" t="e">
        <f>'5th Cycle Summary-Final'!V391-VLOOKUP(FinalComparison!$G391,'SB35 Determination Data'!$K$4:$AN$415,AE$2,FALSE)</f>
        <v>#N/A</v>
      </c>
      <c r="AF391" s="87" t="e">
        <f>'5th Cycle Summary-Final'!W391-VLOOKUP(FinalComparison!$G391,'SB35 Determination Data'!$K$4:$AN$415,AF$2,FALSE)</f>
        <v>#N/A</v>
      </c>
    </row>
    <row r="392" spans="1:32" ht="12.75" customHeight="1" x14ac:dyDescent="0.15">
      <c r="A392" t="s">
        <v>564</v>
      </c>
      <c r="F392" t="s">
        <v>128</v>
      </c>
      <c r="G392" t="s">
        <v>565</v>
      </c>
      <c r="H392" s="87">
        <f>'5th Cycle Summary-Final'!D392-VLOOKUP(FinalComparison!$G392,'SB35 Determination Data'!$K$4:$AN$415,H$2,FALSE)</f>
        <v>0</v>
      </c>
      <c r="I392" s="87">
        <f>'5th Cycle Summary-Final'!E392-VLOOKUP(FinalComparison!$G392,'SB35 Determination Data'!$K$4:$AN$415,I$2,FALSE)</f>
        <v>-43</v>
      </c>
      <c r="J392" s="87">
        <f>'5th Cycle Summary-Final'!F392-VLOOKUP(FinalComparison!$G392,'SB35 Determination Data'!$K$4:$AN$415,J$2,FALSE)</f>
        <v>-43</v>
      </c>
      <c r="K392" s="87">
        <f>'5th Cycle Summary-Final'!G392-VLOOKUP(FinalComparison!$G392,'SB35 Determination Data'!$K$4:$AN$415,K$2,FALSE)</f>
        <v>0</v>
      </c>
      <c r="L392" s="87">
        <f>'5th Cycle Summary-Final'!H392-VLOOKUP(FinalComparison!$G392,'SB35 Determination Data'!$K$4:$AN$415,L$2,FALSE)</f>
        <v>43</v>
      </c>
      <c r="M392" s="87">
        <f>'5th Cycle Summary-Final'!I392-VLOOKUP(FinalComparison!$G392,'SB35 Determination Data'!$K$4:$AN$415,M$2,FALSE)</f>
        <v>-0.20379146919431279</v>
      </c>
      <c r="N392" s="87"/>
      <c r="O392" s="87"/>
      <c r="P392" s="87">
        <f>'5th Cycle Summary-Final'!J392-VLOOKUP(FinalComparison!$G392,'SB35 Determination Data'!$K$4:$AN$415,P$2,FALSE)</f>
        <v>0</v>
      </c>
      <c r="Q392" s="87">
        <f>'5th Cycle Summary-Final'!K392-VLOOKUP(FinalComparison!$G392,'SB35 Determination Data'!$K$4:$AN$415,Q$2,FALSE)</f>
        <v>-28</v>
      </c>
      <c r="R392" s="87">
        <f>'5th Cycle Summary-Final'!L392-VLOOKUP(FinalComparison!$G392,'SB35 Determination Data'!$K$4:$AN$415,R$2,FALSE)</f>
        <v>0</v>
      </c>
      <c r="S392" s="87">
        <f>'5th Cycle Summary-Final'!M392-VLOOKUP(FinalComparison!$G392,'SB35 Determination Data'!$K$4:$AN$415,S$2,FALSE)</f>
        <v>-28</v>
      </c>
      <c r="T392" s="87">
        <f>'5th Cycle Summary-Final'!N392-VLOOKUP(FinalComparison!$G392,'SB35 Determination Data'!$K$4:$AN$415,T$2,FALSE)</f>
        <v>28</v>
      </c>
      <c r="U392" s="80"/>
      <c r="V392" s="80"/>
      <c r="W392" s="87">
        <f>'5th Cycle Summary-Final'!O392-VLOOKUP(FinalComparison!$G392,'SB35 Determination Data'!$K$4:$AN$415,W$2,FALSE)</f>
        <v>-0.17177914110429443</v>
      </c>
      <c r="X392" s="80"/>
      <c r="Y392" s="87">
        <f>'5th Cycle Summary-Final'!P392-VLOOKUP(FinalComparison!$G392,'SB35 Determination Data'!$K$4:$AN$415,Y$2,FALSE)</f>
        <v>0</v>
      </c>
      <c r="Z392" s="87">
        <f>'5th Cycle Summary-Final'!Q392-VLOOKUP(FinalComparison!$G392,'SB35 Determination Data'!$K$4:$AN$415,Z$2,FALSE)</f>
        <v>-127</v>
      </c>
      <c r="AA392" s="87">
        <f>'5th Cycle Summary-Final'!R392-VLOOKUP(FinalComparison!$G392,'SB35 Determination Data'!$K$4:$AN$415,AA$2,FALSE)</f>
        <v>71</v>
      </c>
      <c r="AB392" s="87">
        <f>'5th Cycle Summary-Final'!S392-VLOOKUP(FinalComparison!$G392,'SB35 Determination Data'!$K$4:$AN$415,AB$2,FALSE)</f>
        <v>-1.0495867768595042</v>
      </c>
      <c r="AC392" s="87">
        <f>'5th Cycle Summary-Final'!T392-VLOOKUP(FinalComparison!$G392,'SB35 Determination Data'!$K$4:$AN$415,AC$2,FALSE)</f>
        <v>0</v>
      </c>
      <c r="AD392" s="87">
        <f>'5th Cycle Summary-Final'!U392-VLOOKUP(FinalComparison!$G392,'SB35 Determination Data'!$K$4:$AN$415,AD$2,FALSE)</f>
        <v>-41</v>
      </c>
      <c r="AE392" s="87">
        <f>'5th Cycle Summary-Final'!V392-VLOOKUP(FinalComparison!$G392,'SB35 Determination Data'!$K$4:$AN$415,AE$2,FALSE)</f>
        <v>41</v>
      </c>
      <c r="AF392" s="87">
        <f>'5th Cycle Summary-Final'!W392-VLOOKUP(FinalComparison!$G392,'SB35 Determination Data'!$K$4:$AN$415,AF$2,FALSE)</f>
        <v>-8.723404255319149E-2</v>
      </c>
    </row>
    <row r="393" spans="1:32" ht="12.75" customHeight="1" x14ac:dyDescent="0.15">
      <c r="A393" t="s">
        <v>564</v>
      </c>
      <c r="F393" t="s">
        <v>128</v>
      </c>
      <c r="G393" t="s">
        <v>583</v>
      </c>
      <c r="H393" s="87">
        <f>'5th Cycle Summary-Final'!D393-VLOOKUP(FinalComparison!$G393,'SB35 Determination Data'!$K$4:$AN$415,H$2,FALSE)</f>
        <v>0</v>
      </c>
      <c r="I393" s="87">
        <f>'5th Cycle Summary-Final'!E393-VLOOKUP(FinalComparison!$G393,'SB35 Determination Data'!$K$4:$AN$415,I$2,FALSE)</f>
        <v>0</v>
      </c>
      <c r="J393" s="87">
        <f>'5th Cycle Summary-Final'!F393-VLOOKUP(FinalComparison!$G393,'SB35 Determination Data'!$K$4:$AN$415,J$2,FALSE)</f>
        <v>0</v>
      </c>
      <c r="K393" s="87">
        <f>'5th Cycle Summary-Final'!G393-VLOOKUP(FinalComparison!$G393,'SB35 Determination Data'!$K$4:$AN$415,K$2,FALSE)</f>
        <v>0</v>
      </c>
      <c r="L393" s="87">
        <f>'5th Cycle Summary-Final'!H393-VLOOKUP(FinalComparison!$G393,'SB35 Determination Data'!$K$4:$AN$415,L$2,FALSE)</f>
        <v>0</v>
      </c>
      <c r="M393" s="87">
        <f>'5th Cycle Summary-Final'!I393-VLOOKUP(FinalComparison!$G393,'SB35 Determination Data'!$K$4:$AN$415,M$2,FALSE)</f>
        <v>0</v>
      </c>
      <c r="N393" s="87"/>
      <c r="O393" s="87"/>
      <c r="P393" s="87">
        <f>'5th Cycle Summary-Final'!J393-VLOOKUP(FinalComparison!$G393,'SB35 Determination Data'!$K$4:$AN$415,P$2,FALSE)</f>
        <v>0</v>
      </c>
      <c r="Q393" s="87">
        <f>'5th Cycle Summary-Final'!K393-VLOOKUP(FinalComparison!$G393,'SB35 Determination Data'!$K$4:$AN$415,Q$2,FALSE)</f>
        <v>0</v>
      </c>
      <c r="R393" s="87">
        <f>'5th Cycle Summary-Final'!L393-VLOOKUP(FinalComparison!$G393,'SB35 Determination Data'!$K$4:$AN$415,R$2,FALSE)</f>
        <v>0</v>
      </c>
      <c r="S393" s="87">
        <f>'5th Cycle Summary-Final'!M393-VLOOKUP(FinalComparison!$G393,'SB35 Determination Data'!$K$4:$AN$415,S$2,FALSE)</f>
        <v>0</v>
      </c>
      <c r="T393" s="87">
        <f>'5th Cycle Summary-Final'!N393-VLOOKUP(FinalComparison!$G393,'SB35 Determination Data'!$K$4:$AN$415,T$2,FALSE)</f>
        <v>0</v>
      </c>
      <c r="U393" s="80"/>
      <c r="V393" s="80"/>
      <c r="W393" s="87">
        <f>'5th Cycle Summary-Final'!O393-VLOOKUP(FinalComparison!$G393,'SB35 Determination Data'!$K$4:$AN$415,W$2,FALSE)</f>
        <v>0</v>
      </c>
      <c r="X393" s="80"/>
      <c r="Y393" s="87">
        <f>'5th Cycle Summary-Final'!P393-VLOOKUP(FinalComparison!$G393,'SB35 Determination Data'!$K$4:$AN$415,Y$2,FALSE)</f>
        <v>0</v>
      </c>
      <c r="Z393" s="87">
        <f>'5th Cycle Summary-Final'!Q393-VLOOKUP(FinalComparison!$G393,'SB35 Determination Data'!$K$4:$AN$415,Z$2,FALSE)</f>
        <v>0</v>
      </c>
      <c r="AA393" s="87">
        <f>'5th Cycle Summary-Final'!R393-VLOOKUP(FinalComparison!$G393,'SB35 Determination Data'!$K$4:$AN$415,AA$2,FALSE)</f>
        <v>0</v>
      </c>
      <c r="AB393" s="87">
        <f>'5th Cycle Summary-Final'!S393-VLOOKUP(FinalComparison!$G393,'SB35 Determination Data'!$K$4:$AN$415,AB$2,FALSE)</f>
        <v>0</v>
      </c>
      <c r="AC393" s="87">
        <f>'5th Cycle Summary-Final'!T393-VLOOKUP(FinalComparison!$G393,'SB35 Determination Data'!$K$4:$AN$415,AC$2,FALSE)</f>
        <v>0</v>
      </c>
      <c r="AD393" s="87">
        <f>'5th Cycle Summary-Final'!U393-VLOOKUP(FinalComparison!$G393,'SB35 Determination Data'!$K$4:$AN$415,AD$2,FALSE)</f>
        <v>0</v>
      </c>
      <c r="AE393" s="87">
        <f>'5th Cycle Summary-Final'!V393-VLOOKUP(FinalComparison!$G393,'SB35 Determination Data'!$K$4:$AN$415,AE$2,FALSE)</f>
        <v>0</v>
      </c>
      <c r="AF393" s="87">
        <f>'5th Cycle Summary-Final'!W393-VLOOKUP(FinalComparison!$G393,'SB35 Determination Data'!$K$4:$AN$415,AF$2,FALSE)</f>
        <v>0</v>
      </c>
    </row>
    <row r="394" spans="1:32" ht="12.75" customHeight="1" x14ac:dyDescent="0.15">
      <c r="A394" t="s">
        <v>564</v>
      </c>
      <c r="F394" t="s">
        <v>128</v>
      </c>
      <c r="G394" t="s">
        <v>601</v>
      </c>
      <c r="H394" s="87">
        <f>'5th Cycle Summary-Final'!D394-VLOOKUP(FinalComparison!$G394,'SB35 Determination Data'!$K$4:$AN$415,H$2,FALSE)</f>
        <v>0</v>
      </c>
      <c r="I394" s="87">
        <f>'5th Cycle Summary-Final'!E394-VLOOKUP(FinalComparison!$G394,'SB35 Determination Data'!$K$4:$AN$415,I$2,FALSE)</f>
        <v>0</v>
      </c>
      <c r="J394" s="87">
        <f>'5th Cycle Summary-Final'!F394-VLOOKUP(FinalComparison!$G394,'SB35 Determination Data'!$K$4:$AN$415,J$2,FALSE)</f>
        <v>0</v>
      </c>
      <c r="K394" s="87">
        <f>'5th Cycle Summary-Final'!G394-VLOOKUP(FinalComparison!$G394,'SB35 Determination Data'!$K$4:$AN$415,K$2,FALSE)</f>
        <v>0</v>
      </c>
      <c r="L394" s="87">
        <f>'5th Cycle Summary-Final'!H394-VLOOKUP(FinalComparison!$G394,'SB35 Determination Data'!$K$4:$AN$415,L$2,FALSE)</f>
        <v>0</v>
      </c>
      <c r="M394" s="87">
        <f>'5th Cycle Summary-Final'!I394-VLOOKUP(FinalComparison!$G394,'SB35 Determination Data'!$K$4:$AN$415,M$2,FALSE)</f>
        <v>0</v>
      </c>
      <c r="N394" s="87"/>
      <c r="O394" s="87"/>
      <c r="P394" s="87">
        <f>'5th Cycle Summary-Final'!J394-VLOOKUP(FinalComparison!$G394,'SB35 Determination Data'!$K$4:$AN$415,P$2,FALSE)</f>
        <v>0</v>
      </c>
      <c r="Q394" s="87">
        <f>'5th Cycle Summary-Final'!K394-VLOOKUP(FinalComparison!$G394,'SB35 Determination Data'!$K$4:$AN$415,Q$2,FALSE)</f>
        <v>-1</v>
      </c>
      <c r="R394" s="87">
        <f>'5th Cycle Summary-Final'!L394-VLOOKUP(FinalComparison!$G394,'SB35 Determination Data'!$K$4:$AN$415,R$2,FALSE)</f>
        <v>0</v>
      </c>
      <c r="S394" s="87">
        <f>'5th Cycle Summary-Final'!M394-VLOOKUP(FinalComparison!$G394,'SB35 Determination Data'!$K$4:$AN$415,S$2,FALSE)</f>
        <v>-1</v>
      </c>
      <c r="T394" s="87">
        <f>'5th Cycle Summary-Final'!N394-VLOOKUP(FinalComparison!$G394,'SB35 Determination Data'!$K$4:$AN$415,T$2,FALSE)</f>
        <v>1</v>
      </c>
      <c r="U394" s="80"/>
      <c r="V394" s="80"/>
      <c r="W394" s="87">
        <f>'5th Cycle Summary-Final'!O394-VLOOKUP(FinalComparison!$G394,'SB35 Determination Data'!$K$4:$AN$415,W$2,FALSE)</f>
        <v>-1.2499999999999956E-2</v>
      </c>
      <c r="X394" s="80"/>
      <c r="Y394" s="87">
        <f>'5th Cycle Summary-Final'!P394-VLOOKUP(FinalComparison!$G394,'SB35 Determination Data'!$K$4:$AN$415,Y$2,FALSE)</f>
        <v>0</v>
      </c>
      <c r="Z394" s="87">
        <f>'5th Cycle Summary-Final'!Q394-VLOOKUP(FinalComparison!$G394,'SB35 Determination Data'!$K$4:$AN$415,Z$2,FALSE)</f>
        <v>-20</v>
      </c>
      <c r="AA394" s="87">
        <f>'5th Cycle Summary-Final'!R394-VLOOKUP(FinalComparison!$G394,'SB35 Determination Data'!$K$4:$AN$415,AA$2,FALSE)</f>
        <v>20</v>
      </c>
      <c r="AB394" s="87">
        <f>'5th Cycle Summary-Final'!S394-VLOOKUP(FinalComparison!$G394,'SB35 Determination Data'!$K$4:$AN$415,AB$2,FALSE)</f>
        <v>-0.24390243902439018</v>
      </c>
      <c r="AC394" s="87">
        <f>'5th Cycle Summary-Final'!T394-VLOOKUP(FinalComparison!$G394,'SB35 Determination Data'!$K$4:$AN$415,AC$2,FALSE)</f>
        <v>0</v>
      </c>
      <c r="AD394" s="87">
        <f>'5th Cycle Summary-Final'!U394-VLOOKUP(FinalComparison!$G394,'SB35 Determination Data'!$K$4:$AN$415,AD$2,FALSE)</f>
        <v>0</v>
      </c>
      <c r="AE394" s="87">
        <f>'5th Cycle Summary-Final'!V394-VLOOKUP(FinalComparison!$G394,'SB35 Determination Data'!$K$4:$AN$415,AE$2,FALSE)</f>
        <v>0</v>
      </c>
      <c r="AF394" s="87">
        <f>'5th Cycle Summary-Final'!W394-VLOOKUP(FinalComparison!$G394,'SB35 Determination Data'!$K$4:$AN$415,AF$2,FALSE)</f>
        <v>0</v>
      </c>
    </row>
    <row r="395" spans="1:32" ht="12.75" customHeight="1" x14ac:dyDescent="0.15">
      <c r="A395" t="s">
        <v>564</v>
      </c>
      <c r="F395" t="s">
        <v>128</v>
      </c>
      <c r="G395" t="s">
        <v>602</v>
      </c>
      <c r="H395" s="87">
        <f>'5th Cycle Summary-Final'!D395-VLOOKUP(FinalComparison!$G395,'SB35 Determination Data'!$K$4:$AN$415,H$2,FALSE)</f>
        <v>601</v>
      </c>
      <c r="I395" s="87">
        <f>'5th Cycle Summary-Final'!E395-VLOOKUP(FinalComparison!$G395,'SB35 Determination Data'!$K$4:$AN$415,I$2,FALSE)</f>
        <v>0</v>
      </c>
      <c r="J395" s="87">
        <f>'5th Cycle Summary-Final'!F395-VLOOKUP(FinalComparison!$G395,'SB35 Determination Data'!$K$4:$AN$415,J$2,FALSE)</f>
        <v>0</v>
      </c>
      <c r="K395" s="87">
        <f>'5th Cycle Summary-Final'!G395-VLOOKUP(FinalComparison!$G395,'SB35 Determination Data'!$K$4:$AN$415,K$2,FALSE)</f>
        <v>0</v>
      </c>
      <c r="L395" s="87">
        <f>'5th Cycle Summary-Final'!H395-VLOOKUP(FinalComparison!$G395,'SB35 Determination Data'!$K$4:$AN$415,L$2,FALSE)</f>
        <v>601</v>
      </c>
      <c r="M395" s="87">
        <f>'5th Cycle Summary-Final'!I395-VLOOKUP(FinalComparison!$G395,'SB35 Determination Data'!$K$4:$AN$415,M$2,FALSE)</f>
        <v>0</v>
      </c>
      <c r="N395" s="87"/>
      <c r="O395" s="87"/>
      <c r="P395" s="87">
        <f>'5th Cycle Summary-Final'!J395-VLOOKUP(FinalComparison!$G395,'SB35 Determination Data'!$K$4:$AN$415,P$2,FALSE)</f>
        <v>286</v>
      </c>
      <c r="Q395" s="87">
        <f>'5th Cycle Summary-Final'!K395-VLOOKUP(FinalComparison!$G395,'SB35 Determination Data'!$K$4:$AN$415,Q$2,FALSE)</f>
        <v>0</v>
      </c>
      <c r="R395" s="87">
        <f>'5th Cycle Summary-Final'!L395-VLOOKUP(FinalComparison!$G395,'SB35 Determination Data'!$K$4:$AN$415,R$2,FALSE)</f>
        <v>0</v>
      </c>
      <c r="S395" s="87">
        <f>'5th Cycle Summary-Final'!M395-VLOOKUP(FinalComparison!$G395,'SB35 Determination Data'!$K$4:$AN$415,S$2,FALSE)</f>
        <v>0</v>
      </c>
      <c r="T395" s="87">
        <f>'5th Cycle Summary-Final'!N395-VLOOKUP(FinalComparison!$G395,'SB35 Determination Data'!$K$4:$AN$415,T$2,FALSE)</f>
        <v>286</v>
      </c>
      <c r="U395" s="80"/>
      <c r="V395" s="80"/>
      <c r="W395" s="87">
        <f>'5th Cycle Summary-Final'!O395-VLOOKUP(FinalComparison!$G395,'SB35 Determination Data'!$K$4:$AN$415,W$2,FALSE)</f>
        <v>-4.0321281258056205E-3</v>
      </c>
      <c r="X395" s="80"/>
      <c r="Y395" s="87">
        <f>'5th Cycle Summary-Final'!P395-VLOOKUP(FinalComparison!$G395,'SB35 Determination Data'!$K$4:$AN$415,Y$2,FALSE)</f>
        <v>413</v>
      </c>
      <c r="Z395" s="87">
        <f>'5th Cycle Summary-Final'!Q395-VLOOKUP(FinalComparison!$G395,'SB35 Determination Data'!$K$4:$AN$415,Z$2,FALSE)</f>
        <v>0</v>
      </c>
      <c r="AA395" s="87">
        <f>'5th Cycle Summary-Final'!R395-VLOOKUP(FinalComparison!$G395,'SB35 Determination Data'!$K$4:$AN$415,AA$2,FALSE)</f>
        <v>413</v>
      </c>
      <c r="AB395" s="87">
        <f>'5th Cycle Summary-Final'!S395-VLOOKUP(FinalComparison!$G395,'SB35 Determination Data'!$K$4:$AN$415,AB$2,FALSE)</f>
        <v>-0.11329076688190517</v>
      </c>
      <c r="AC395" s="87">
        <f>'5th Cycle Summary-Final'!T395-VLOOKUP(FinalComparison!$G395,'SB35 Determination Data'!$K$4:$AN$415,AC$2,FALSE)</f>
        <v>978</v>
      </c>
      <c r="AD395" s="87">
        <f>'5th Cycle Summary-Final'!U395-VLOOKUP(FinalComparison!$G395,'SB35 Determination Data'!$K$4:$AN$415,AD$2,FALSE)</f>
        <v>0</v>
      </c>
      <c r="AE395" s="87">
        <f>'5th Cycle Summary-Final'!V395-VLOOKUP(FinalComparison!$G395,'SB35 Determination Data'!$K$4:$AN$415,AE$2,FALSE)</f>
        <v>978</v>
      </c>
      <c r="AF395" s="87">
        <f>'5th Cycle Summary-Final'!W395-VLOOKUP(FinalComparison!$G395,'SB35 Determination Data'!$K$4:$AN$415,AF$2,FALSE)</f>
        <v>-3.1207221695720017E-3</v>
      </c>
    </row>
    <row r="396" spans="1:32" ht="12.75" customHeight="1" x14ac:dyDescent="0.15">
      <c r="A396" t="s">
        <v>564</v>
      </c>
      <c r="F396" t="s">
        <v>128</v>
      </c>
      <c r="G396" t="s">
        <v>564</v>
      </c>
      <c r="H396" s="87" t="e">
        <f>'5th Cycle Summary-Final'!D396-VLOOKUP(FinalComparison!$G396,'SB35 Determination Data'!$K$4:$AN$415,H$2,FALSE)</f>
        <v>#N/A</v>
      </c>
      <c r="I396" s="87" t="e">
        <f>'5th Cycle Summary-Final'!E396-VLOOKUP(FinalComparison!$G396,'SB35 Determination Data'!$K$4:$AN$415,I$2,FALSE)</f>
        <v>#N/A</v>
      </c>
      <c r="J396" s="87" t="e">
        <f>'5th Cycle Summary-Final'!F396-VLOOKUP(FinalComparison!$G396,'SB35 Determination Data'!$K$4:$AN$415,J$2,FALSE)</f>
        <v>#N/A</v>
      </c>
      <c r="K396" s="87" t="e">
        <f>'5th Cycle Summary-Final'!G396-VLOOKUP(FinalComparison!$G396,'SB35 Determination Data'!$K$4:$AN$415,K$2,FALSE)</f>
        <v>#N/A</v>
      </c>
      <c r="L396" s="87" t="e">
        <f>'5th Cycle Summary-Final'!H396-VLOOKUP(FinalComparison!$G396,'SB35 Determination Data'!$K$4:$AN$415,L$2,FALSE)</f>
        <v>#N/A</v>
      </c>
      <c r="M396" s="87" t="e">
        <f>'5th Cycle Summary-Final'!I396-VLOOKUP(FinalComparison!$G396,'SB35 Determination Data'!$K$4:$AN$415,M$2,FALSE)</f>
        <v>#N/A</v>
      </c>
      <c r="N396" s="87"/>
      <c r="O396" s="87"/>
      <c r="P396" s="87" t="e">
        <f>'5th Cycle Summary-Final'!J396-VLOOKUP(FinalComparison!$G396,'SB35 Determination Data'!$K$4:$AN$415,P$2,FALSE)</f>
        <v>#N/A</v>
      </c>
      <c r="Q396" s="87" t="e">
        <f>'5th Cycle Summary-Final'!K396-VLOOKUP(FinalComparison!$G396,'SB35 Determination Data'!$K$4:$AN$415,Q$2,FALSE)</f>
        <v>#N/A</v>
      </c>
      <c r="R396" s="87" t="e">
        <f>'5th Cycle Summary-Final'!L396-VLOOKUP(FinalComparison!$G396,'SB35 Determination Data'!$K$4:$AN$415,R$2,FALSE)</f>
        <v>#N/A</v>
      </c>
      <c r="S396" s="87" t="e">
        <f>'5th Cycle Summary-Final'!M396-VLOOKUP(FinalComparison!$G396,'SB35 Determination Data'!$K$4:$AN$415,S$2,FALSE)</f>
        <v>#N/A</v>
      </c>
      <c r="T396" s="87" t="e">
        <f>'5th Cycle Summary-Final'!N396-VLOOKUP(FinalComparison!$G396,'SB35 Determination Data'!$K$4:$AN$415,T$2,FALSE)</f>
        <v>#N/A</v>
      </c>
      <c r="U396" s="80"/>
      <c r="V396" s="80"/>
      <c r="W396" s="87" t="e">
        <f>'5th Cycle Summary-Final'!O396-VLOOKUP(FinalComparison!$G396,'SB35 Determination Data'!$K$4:$AN$415,W$2,FALSE)</f>
        <v>#N/A</v>
      </c>
      <c r="X396" s="80"/>
      <c r="Y396" s="87" t="e">
        <f>'5th Cycle Summary-Final'!P396-VLOOKUP(FinalComparison!$G396,'SB35 Determination Data'!$K$4:$AN$415,Y$2,FALSE)</f>
        <v>#N/A</v>
      </c>
      <c r="Z396" s="87" t="e">
        <f>'5th Cycle Summary-Final'!Q396-VLOOKUP(FinalComparison!$G396,'SB35 Determination Data'!$K$4:$AN$415,Z$2,FALSE)</f>
        <v>#N/A</v>
      </c>
      <c r="AA396" s="87" t="e">
        <f>'5th Cycle Summary-Final'!R396-VLOOKUP(FinalComparison!$G396,'SB35 Determination Data'!$K$4:$AN$415,AA$2,FALSE)</f>
        <v>#N/A</v>
      </c>
      <c r="AB396" s="87" t="e">
        <f>'5th Cycle Summary-Final'!S396-VLOOKUP(FinalComparison!$G396,'SB35 Determination Data'!$K$4:$AN$415,AB$2,FALSE)</f>
        <v>#N/A</v>
      </c>
      <c r="AC396" s="87" t="e">
        <f>'5th Cycle Summary-Final'!T396-VLOOKUP(FinalComparison!$G396,'SB35 Determination Data'!$K$4:$AN$415,AC$2,FALSE)</f>
        <v>#N/A</v>
      </c>
      <c r="AD396" s="87" t="e">
        <f>'5th Cycle Summary-Final'!U396-VLOOKUP(FinalComparison!$G396,'SB35 Determination Data'!$K$4:$AN$415,AD$2,FALSE)</f>
        <v>#N/A</v>
      </c>
      <c r="AE396" s="87" t="e">
        <f>'5th Cycle Summary-Final'!V396-VLOOKUP(FinalComparison!$G396,'SB35 Determination Data'!$K$4:$AN$415,AE$2,FALSE)</f>
        <v>#N/A</v>
      </c>
      <c r="AF396" s="87" t="e">
        <f>'5th Cycle Summary-Final'!W396-VLOOKUP(FinalComparison!$G396,'SB35 Determination Data'!$K$4:$AN$415,AF$2,FALSE)</f>
        <v>#N/A</v>
      </c>
    </row>
    <row r="397" spans="1:32" ht="12.75" customHeight="1" x14ac:dyDescent="0.15">
      <c r="A397" t="s">
        <v>564</v>
      </c>
      <c r="F397" t="s">
        <v>128</v>
      </c>
      <c r="G397" t="s">
        <v>604</v>
      </c>
      <c r="H397" s="87" t="e">
        <f>'5th Cycle Summary-Final'!D397-VLOOKUP(FinalComparison!$G397,'SB35 Determination Data'!$K$4:$AN$415,H$2,FALSE)</f>
        <v>#N/A</v>
      </c>
      <c r="I397" s="87" t="e">
        <f>'5th Cycle Summary-Final'!E397-VLOOKUP(FinalComparison!$G397,'SB35 Determination Data'!$K$4:$AN$415,I$2,FALSE)</f>
        <v>#N/A</v>
      </c>
      <c r="J397" s="87" t="e">
        <f>'5th Cycle Summary-Final'!F397-VLOOKUP(FinalComparison!$G397,'SB35 Determination Data'!$K$4:$AN$415,J$2,FALSE)</f>
        <v>#N/A</v>
      </c>
      <c r="K397" s="87" t="e">
        <f>'5th Cycle Summary-Final'!G397-VLOOKUP(FinalComparison!$G397,'SB35 Determination Data'!$K$4:$AN$415,K$2,FALSE)</f>
        <v>#N/A</v>
      </c>
      <c r="L397" s="87" t="e">
        <f>'5th Cycle Summary-Final'!H397-VLOOKUP(FinalComparison!$G397,'SB35 Determination Data'!$K$4:$AN$415,L$2,FALSE)</f>
        <v>#N/A</v>
      </c>
      <c r="M397" s="87" t="e">
        <f>'5th Cycle Summary-Final'!I397-VLOOKUP(FinalComparison!$G397,'SB35 Determination Data'!$K$4:$AN$415,M$2,FALSE)</f>
        <v>#N/A</v>
      </c>
      <c r="N397" s="87"/>
      <c r="O397" s="87"/>
      <c r="P397" s="87" t="e">
        <f>'5th Cycle Summary-Final'!J397-VLOOKUP(FinalComparison!$G397,'SB35 Determination Data'!$K$4:$AN$415,P$2,FALSE)</f>
        <v>#N/A</v>
      </c>
      <c r="Q397" s="87" t="e">
        <f>'5th Cycle Summary-Final'!K397-VLOOKUP(FinalComparison!$G397,'SB35 Determination Data'!$K$4:$AN$415,Q$2,FALSE)</f>
        <v>#N/A</v>
      </c>
      <c r="R397" s="87" t="e">
        <f>'5th Cycle Summary-Final'!L397-VLOOKUP(FinalComparison!$G397,'SB35 Determination Data'!$K$4:$AN$415,R$2,FALSE)</f>
        <v>#N/A</v>
      </c>
      <c r="S397" s="87" t="e">
        <f>'5th Cycle Summary-Final'!M397-VLOOKUP(FinalComparison!$G397,'SB35 Determination Data'!$K$4:$AN$415,S$2,FALSE)</f>
        <v>#N/A</v>
      </c>
      <c r="T397" s="87" t="e">
        <f>'5th Cycle Summary-Final'!N397-VLOOKUP(FinalComparison!$G397,'SB35 Determination Data'!$K$4:$AN$415,T$2,FALSE)</f>
        <v>#N/A</v>
      </c>
      <c r="U397" s="80"/>
      <c r="V397" s="80"/>
      <c r="W397" s="87" t="e">
        <f>'5th Cycle Summary-Final'!O397-VLOOKUP(FinalComparison!$G397,'SB35 Determination Data'!$K$4:$AN$415,W$2,FALSE)</f>
        <v>#N/A</v>
      </c>
      <c r="X397" s="80"/>
      <c r="Y397" s="87" t="e">
        <f>'5th Cycle Summary-Final'!P397-VLOOKUP(FinalComparison!$G397,'SB35 Determination Data'!$K$4:$AN$415,Y$2,FALSE)</f>
        <v>#N/A</v>
      </c>
      <c r="Z397" s="87" t="e">
        <f>'5th Cycle Summary-Final'!Q397-VLOOKUP(FinalComparison!$G397,'SB35 Determination Data'!$K$4:$AN$415,Z$2,FALSE)</f>
        <v>#N/A</v>
      </c>
      <c r="AA397" s="87" t="e">
        <f>'5th Cycle Summary-Final'!R397-VLOOKUP(FinalComparison!$G397,'SB35 Determination Data'!$K$4:$AN$415,AA$2,FALSE)</f>
        <v>#N/A</v>
      </c>
      <c r="AB397" s="87" t="e">
        <f>'5th Cycle Summary-Final'!S397-VLOOKUP(FinalComparison!$G397,'SB35 Determination Data'!$K$4:$AN$415,AB$2,FALSE)</f>
        <v>#N/A</v>
      </c>
      <c r="AC397" s="87" t="e">
        <f>'5th Cycle Summary-Final'!T397-VLOOKUP(FinalComparison!$G397,'SB35 Determination Data'!$K$4:$AN$415,AC$2,FALSE)</f>
        <v>#N/A</v>
      </c>
      <c r="AD397" s="87" t="e">
        <f>'5th Cycle Summary-Final'!U397-VLOOKUP(FinalComparison!$G397,'SB35 Determination Data'!$K$4:$AN$415,AD$2,FALSE)</f>
        <v>#N/A</v>
      </c>
      <c r="AE397" s="87" t="e">
        <f>'5th Cycle Summary-Final'!V397-VLOOKUP(FinalComparison!$G397,'SB35 Determination Data'!$K$4:$AN$415,AE$2,FALSE)</f>
        <v>#N/A</v>
      </c>
      <c r="AF397" s="87" t="e">
        <f>'5th Cycle Summary-Final'!W397-VLOOKUP(FinalComparison!$G397,'SB35 Determination Data'!$K$4:$AN$415,AF$2,FALSE)</f>
        <v>#N/A</v>
      </c>
    </row>
    <row r="398" spans="1:32" ht="12.75" customHeight="1" x14ac:dyDescent="0.15">
      <c r="A398" t="s">
        <v>564</v>
      </c>
      <c r="F398" t="s">
        <v>128</v>
      </c>
      <c r="G398" t="s">
        <v>605</v>
      </c>
      <c r="H398" s="87" t="e">
        <f>'5th Cycle Summary-Final'!D398-VLOOKUP(FinalComparison!$G398,'SB35 Determination Data'!$K$4:$AN$415,H$2,FALSE)</f>
        <v>#N/A</v>
      </c>
      <c r="I398" s="87" t="e">
        <f>'5th Cycle Summary-Final'!E398-VLOOKUP(FinalComparison!$G398,'SB35 Determination Data'!$K$4:$AN$415,I$2,FALSE)</f>
        <v>#N/A</v>
      </c>
      <c r="J398" s="87" t="e">
        <f>'5th Cycle Summary-Final'!F398-VLOOKUP(FinalComparison!$G398,'SB35 Determination Data'!$K$4:$AN$415,J$2,FALSE)</f>
        <v>#N/A</v>
      </c>
      <c r="K398" s="87" t="e">
        <f>'5th Cycle Summary-Final'!G398-VLOOKUP(FinalComparison!$G398,'SB35 Determination Data'!$K$4:$AN$415,K$2,FALSE)</f>
        <v>#N/A</v>
      </c>
      <c r="L398" s="87" t="e">
        <f>'5th Cycle Summary-Final'!H398-VLOOKUP(FinalComparison!$G398,'SB35 Determination Data'!$K$4:$AN$415,L$2,FALSE)</f>
        <v>#N/A</v>
      </c>
      <c r="M398" s="87" t="e">
        <f>'5th Cycle Summary-Final'!I398-VLOOKUP(FinalComparison!$G398,'SB35 Determination Data'!$K$4:$AN$415,M$2,FALSE)</f>
        <v>#N/A</v>
      </c>
      <c r="N398" s="87"/>
      <c r="O398" s="87"/>
      <c r="P398" s="87" t="e">
        <f>'5th Cycle Summary-Final'!J398-VLOOKUP(FinalComparison!$G398,'SB35 Determination Data'!$K$4:$AN$415,P$2,FALSE)</f>
        <v>#N/A</v>
      </c>
      <c r="Q398" s="87" t="e">
        <f>'5th Cycle Summary-Final'!K398-VLOOKUP(FinalComparison!$G398,'SB35 Determination Data'!$K$4:$AN$415,Q$2,FALSE)</f>
        <v>#N/A</v>
      </c>
      <c r="R398" s="87" t="e">
        <f>'5th Cycle Summary-Final'!L398-VLOOKUP(FinalComparison!$G398,'SB35 Determination Data'!$K$4:$AN$415,R$2,FALSE)</f>
        <v>#N/A</v>
      </c>
      <c r="S398" s="87" t="e">
        <f>'5th Cycle Summary-Final'!M398-VLOOKUP(FinalComparison!$G398,'SB35 Determination Data'!$K$4:$AN$415,S$2,FALSE)</f>
        <v>#N/A</v>
      </c>
      <c r="T398" s="87" t="e">
        <f>'5th Cycle Summary-Final'!N398-VLOOKUP(FinalComparison!$G398,'SB35 Determination Data'!$K$4:$AN$415,T$2,FALSE)</f>
        <v>#N/A</v>
      </c>
      <c r="U398" s="80"/>
      <c r="V398" s="80"/>
      <c r="W398" s="87" t="e">
        <f>'5th Cycle Summary-Final'!O398-VLOOKUP(FinalComparison!$G398,'SB35 Determination Data'!$K$4:$AN$415,W$2,FALSE)</f>
        <v>#N/A</v>
      </c>
      <c r="X398" s="80"/>
      <c r="Y398" s="87" t="e">
        <f>'5th Cycle Summary-Final'!P398-VLOOKUP(FinalComparison!$G398,'SB35 Determination Data'!$K$4:$AN$415,Y$2,FALSE)</f>
        <v>#N/A</v>
      </c>
      <c r="Z398" s="87" t="e">
        <f>'5th Cycle Summary-Final'!Q398-VLOOKUP(FinalComparison!$G398,'SB35 Determination Data'!$K$4:$AN$415,Z$2,FALSE)</f>
        <v>#N/A</v>
      </c>
      <c r="AA398" s="87" t="e">
        <f>'5th Cycle Summary-Final'!R398-VLOOKUP(FinalComparison!$G398,'SB35 Determination Data'!$K$4:$AN$415,AA$2,FALSE)</f>
        <v>#N/A</v>
      </c>
      <c r="AB398" s="87" t="e">
        <f>'5th Cycle Summary-Final'!S398-VLOOKUP(FinalComparison!$G398,'SB35 Determination Data'!$K$4:$AN$415,AB$2,FALSE)</f>
        <v>#N/A</v>
      </c>
      <c r="AC398" s="87" t="e">
        <f>'5th Cycle Summary-Final'!T398-VLOOKUP(FinalComparison!$G398,'SB35 Determination Data'!$K$4:$AN$415,AC$2,FALSE)</f>
        <v>#N/A</v>
      </c>
      <c r="AD398" s="87" t="e">
        <f>'5th Cycle Summary-Final'!U398-VLOOKUP(FinalComparison!$G398,'SB35 Determination Data'!$K$4:$AN$415,AD$2,FALSE)</f>
        <v>#N/A</v>
      </c>
      <c r="AE398" s="87" t="e">
        <f>'5th Cycle Summary-Final'!V398-VLOOKUP(FinalComparison!$G398,'SB35 Determination Data'!$K$4:$AN$415,AE$2,FALSE)</f>
        <v>#N/A</v>
      </c>
      <c r="AF398" s="87" t="e">
        <f>'5th Cycle Summary-Final'!W398-VLOOKUP(FinalComparison!$G398,'SB35 Determination Data'!$K$4:$AN$415,AF$2,FALSE)</f>
        <v>#N/A</v>
      </c>
    </row>
    <row r="399" spans="1:32" ht="12.75" customHeight="1" x14ac:dyDescent="0.15">
      <c r="A399" t="s">
        <v>607</v>
      </c>
      <c r="F399" t="s">
        <v>83</v>
      </c>
      <c r="G399" t="s">
        <v>608</v>
      </c>
      <c r="H399" s="87" t="e">
        <f>'5th Cycle Summary-Final'!D399-VLOOKUP(FinalComparison!$G399,'SB35 Determination Data'!$K$4:$AN$415,H$2,FALSE)</f>
        <v>#N/A</v>
      </c>
      <c r="I399" s="87" t="e">
        <f>'5th Cycle Summary-Final'!E399-VLOOKUP(FinalComparison!$G399,'SB35 Determination Data'!$K$4:$AN$415,I$2,FALSE)</f>
        <v>#N/A</v>
      </c>
      <c r="J399" s="87" t="e">
        <f>'5th Cycle Summary-Final'!F399-VLOOKUP(FinalComparison!$G399,'SB35 Determination Data'!$K$4:$AN$415,J$2,FALSE)</f>
        <v>#N/A</v>
      </c>
      <c r="K399" s="87" t="e">
        <f>'5th Cycle Summary-Final'!G399-VLOOKUP(FinalComparison!$G399,'SB35 Determination Data'!$K$4:$AN$415,K$2,FALSE)</f>
        <v>#N/A</v>
      </c>
      <c r="L399" s="87" t="e">
        <f>'5th Cycle Summary-Final'!H399-VLOOKUP(FinalComparison!$G399,'SB35 Determination Data'!$K$4:$AN$415,L$2,FALSE)</f>
        <v>#N/A</v>
      </c>
      <c r="M399" s="87" t="e">
        <f>'5th Cycle Summary-Final'!I399-VLOOKUP(FinalComparison!$G399,'SB35 Determination Data'!$K$4:$AN$415,M$2,FALSE)</f>
        <v>#N/A</v>
      </c>
      <c r="N399" s="87"/>
      <c r="O399" s="87"/>
      <c r="P399" s="87" t="e">
        <f>'5th Cycle Summary-Final'!J399-VLOOKUP(FinalComparison!$G399,'SB35 Determination Data'!$K$4:$AN$415,P$2,FALSE)</f>
        <v>#N/A</v>
      </c>
      <c r="Q399" s="87" t="e">
        <f>'5th Cycle Summary-Final'!K399-VLOOKUP(FinalComparison!$G399,'SB35 Determination Data'!$K$4:$AN$415,Q$2,FALSE)</f>
        <v>#N/A</v>
      </c>
      <c r="R399" s="87" t="e">
        <f>'5th Cycle Summary-Final'!L399-VLOOKUP(FinalComparison!$G399,'SB35 Determination Data'!$K$4:$AN$415,R$2,FALSE)</f>
        <v>#N/A</v>
      </c>
      <c r="S399" s="87" t="e">
        <f>'5th Cycle Summary-Final'!M399-VLOOKUP(FinalComparison!$G399,'SB35 Determination Data'!$K$4:$AN$415,S$2,FALSE)</f>
        <v>#N/A</v>
      </c>
      <c r="T399" s="87" t="e">
        <f>'5th Cycle Summary-Final'!N399-VLOOKUP(FinalComparison!$G399,'SB35 Determination Data'!$K$4:$AN$415,T$2,FALSE)</f>
        <v>#N/A</v>
      </c>
      <c r="U399" s="80"/>
      <c r="V399" s="80"/>
      <c r="W399" s="87" t="e">
        <f>'5th Cycle Summary-Final'!O399-VLOOKUP(FinalComparison!$G399,'SB35 Determination Data'!$K$4:$AN$415,W$2,FALSE)</f>
        <v>#N/A</v>
      </c>
      <c r="X399" s="80"/>
      <c r="Y399" s="87" t="e">
        <f>'5th Cycle Summary-Final'!P399-VLOOKUP(FinalComparison!$G399,'SB35 Determination Data'!$K$4:$AN$415,Y$2,FALSE)</f>
        <v>#N/A</v>
      </c>
      <c r="Z399" s="87" t="e">
        <f>'5th Cycle Summary-Final'!Q399-VLOOKUP(FinalComparison!$G399,'SB35 Determination Data'!$K$4:$AN$415,Z$2,FALSE)</f>
        <v>#N/A</v>
      </c>
      <c r="AA399" s="87" t="e">
        <f>'5th Cycle Summary-Final'!R399-VLOOKUP(FinalComparison!$G399,'SB35 Determination Data'!$K$4:$AN$415,AA$2,FALSE)</f>
        <v>#N/A</v>
      </c>
      <c r="AB399" s="87" t="e">
        <f>'5th Cycle Summary-Final'!S399-VLOOKUP(FinalComparison!$G399,'SB35 Determination Data'!$K$4:$AN$415,AB$2,FALSE)</f>
        <v>#N/A</v>
      </c>
      <c r="AC399" s="87" t="e">
        <f>'5th Cycle Summary-Final'!T399-VLOOKUP(FinalComparison!$G399,'SB35 Determination Data'!$K$4:$AN$415,AC$2,FALSE)</f>
        <v>#N/A</v>
      </c>
      <c r="AD399" s="87" t="e">
        <f>'5th Cycle Summary-Final'!U399-VLOOKUP(FinalComparison!$G399,'SB35 Determination Data'!$K$4:$AN$415,AD$2,FALSE)</f>
        <v>#N/A</v>
      </c>
      <c r="AE399" s="87" t="e">
        <f>'5th Cycle Summary-Final'!V399-VLOOKUP(FinalComparison!$G399,'SB35 Determination Data'!$K$4:$AN$415,AE$2,FALSE)</f>
        <v>#N/A</v>
      </c>
      <c r="AF399" s="87" t="e">
        <f>'5th Cycle Summary-Final'!W399-VLOOKUP(FinalComparison!$G399,'SB35 Determination Data'!$K$4:$AN$415,AF$2,FALSE)</f>
        <v>#N/A</v>
      </c>
    </row>
    <row r="400" spans="1:32" ht="12.75" customHeight="1" x14ac:dyDescent="0.15">
      <c r="A400" t="s">
        <v>607</v>
      </c>
      <c r="F400" t="s">
        <v>83</v>
      </c>
      <c r="G400" t="s">
        <v>610</v>
      </c>
      <c r="H400" s="87" t="e">
        <f>'5th Cycle Summary-Final'!D400-VLOOKUP(FinalComparison!$G400,'SB35 Determination Data'!$K$4:$AN$415,H$2,FALSE)</f>
        <v>#N/A</v>
      </c>
      <c r="I400" s="87" t="e">
        <f>'5th Cycle Summary-Final'!E400-VLOOKUP(FinalComparison!$G400,'SB35 Determination Data'!$K$4:$AN$415,I$2,FALSE)</f>
        <v>#N/A</v>
      </c>
      <c r="J400" s="87" t="e">
        <f>'5th Cycle Summary-Final'!F400-VLOOKUP(FinalComparison!$G400,'SB35 Determination Data'!$K$4:$AN$415,J$2,FALSE)</f>
        <v>#N/A</v>
      </c>
      <c r="K400" s="87" t="e">
        <f>'5th Cycle Summary-Final'!G400-VLOOKUP(FinalComparison!$G400,'SB35 Determination Data'!$K$4:$AN$415,K$2,FALSE)</f>
        <v>#N/A</v>
      </c>
      <c r="L400" s="87" t="e">
        <f>'5th Cycle Summary-Final'!H400-VLOOKUP(FinalComparison!$G400,'SB35 Determination Data'!$K$4:$AN$415,L$2,FALSE)</f>
        <v>#N/A</v>
      </c>
      <c r="M400" s="87" t="e">
        <f>'5th Cycle Summary-Final'!I400-VLOOKUP(FinalComparison!$G400,'SB35 Determination Data'!$K$4:$AN$415,M$2,FALSE)</f>
        <v>#N/A</v>
      </c>
      <c r="N400" s="87"/>
      <c r="O400" s="87"/>
      <c r="P400" s="87" t="e">
        <f>'5th Cycle Summary-Final'!J400-VLOOKUP(FinalComparison!$G400,'SB35 Determination Data'!$K$4:$AN$415,P$2,FALSE)</f>
        <v>#N/A</v>
      </c>
      <c r="Q400" s="87" t="e">
        <f>'5th Cycle Summary-Final'!K400-VLOOKUP(FinalComparison!$G400,'SB35 Determination Data'!$K$4:$AN$415,Q$2,FALSE)</f>
        <v>#N/A</v>
      </c>
      <c r="R400" s="87" t="e">
        <f>'5th Cycle Summary-Final'!L400-VLOOKUP(FinalComparison!$G400,'SB35 Determination Data'!$K$4:$AN$415,R$2,FALSE)</f>
        <v>#N/A</v>
      </c>
      <c r="S400" s="87" t="e">
        <f>'5th Cycle Summary-Final'!M400-VLOOKUP(FinalComparison!$G400,'SB35 Determination Data'!$K$4:$AN$415,S$2,FALSE)</f>
        <v>#N/A</v>
      </c>
      <c r="T400" s="87" t="e">
        <f>'5th Cycle Summary-Final'!N400-VLOOKUP(FinalComparison!$G400,'SB35 Determination Data'!$K$4:$AN$415,T$2,FALSE)</f>
        <v>#N/A</v>
      </c>
      <c r="U400" s="80"/>
      <c r="V400" s="80"/>
      <c r="W400" s="87" t="e">
        <f>'5th Cycle Summary-Final'!O400-VLOOKUP(FinalComparison!$G400,'SB35 Determination Data'!$K$4:$AN$415,W$2,FALSE)</f>
        <v>#N/A</v>
      </c>
      <c r="X400" s="80"/>
      <c r="Y400" s="87" t="e">
        <f>'5th Cycle Summary-Final'!P400-VLOOKUP(FinalComparison!$G400,'SB35 Determination Data'!$K$4:$AN$415,Y$2,FALSE)</f>
        <v>#N/A</v>
      </c>
      <c r="Z400" s="87" t="e">
        <f>'5th Cycle Summary-Final'!Q400-VLOOKUP(FinalComparison!$G400,'SB35 Determination Data'!$K$4:$AN$415,Z$2,FALSE)</f>
        <v>#N/A</v>
      </c>
      <c r="AA400" s="87" t="e">
        <f>'5th Cycle Summary-Final'!R400-VLOOKUP(FinalComparison!$G400,'SB35 Determination Data'!$K$4:$AN$415,AA$2,FALSE)</f>
        <v>#N/A</v>
      </c>
      <c r="AB400" s="87" t="e">
        <f>'5th Cycle Summary-Final'!S400-VLOOKUP(FinalComparison!$G400,'SB35 Determination Data'!$K$4:$AN$415,AB$2,FALSE)</f>
        <v>#N/A</v>
      </c>
      <c r="AC400" s="87" t="e">
        <f>'5th Cycle Summary-Final'!T400-VLOOKUP(FinalComparison!$G400,'SB35 Determination Data'!$K$4:$AN$415,AC$2,FALSE)</f>
        <v>#N/A</v>
      </c>
      <c r="AD400" s="87" t="e">
        <f>'5th Cycle Summary-Final'!U400-VLOOKUP(FinalComparison!$G400,'SB35 Determination Data'!$K$4:$AN$415,AD$2,FALSE)</f>
        <v>#N/A</v>
      </c>
      <c r="AE400" s="87" t="e">
        <f>'5th Cycle Summary-Final'!V400-VLOOKUP(FinalComparison!$G400,'SB35 Determination Data'!$K$4:$AN$415,AE$2,FALSE)</f>
        <v>#N/A</v>
      </c>
      <c r="AF400" s="87" t="e">
        <f>'5th Cycle Summary-Final'!W400-VLOOKUP(FinalComparison!$G400,'SB35 Determination Data'!$K$4:$AN$415,AF$2,FALSE)</f>
        <v>#N/A</v>
      </c>
    </row>
    <row r="401" spans="1:32" ht="12.75" customHeight="1" x14ac:dyDescent="0.15">
      <c r="A401" t="s">
        <v>502</v>
      </c>
      <c r="F401" t="s">
        <v>144</v>
      </c>
      <c r="G401" t="s">
        <v>503</v>
      </c>
      <c r="H401" s="87">
        <f>'5th Cycle Summary-Final'!D401-VLOOKUP(FinalComparison!$G401,'SB35 Determination Data'!$K$4:$AN$415,H$2,FALSE)</f>
        <v>0</v>
      </c>
      <c r="I401" s="87">
        <f>'5th Cycle Summary-Final'!E401-VLOOKUP(FinalComparison!$G401,'SB35 Determination Data'!$K$4:$AN$415,I$2,FALSE)</f>
        <v>13</v>
      </c>
      <c r="J401" s="87">
        <f>'5th Cycle Summary-Final'!F401-VLOOKUP(FinalComparison!$G401,'SB35 Determination Data'!$K$4:$AN$415,J$2,FALSE)</f>
        <v>13</v>
      </c>
      <c r="K401" s="87">
        <f>'5th Cycle Summary-Final'!G401-VLOOKUP(FinalComparison!$G401,'SB35 Determination Data'!$K$4:$AN$415,K$2,FALSE)</f>
        <v>0</v>
      </c>
      <c r="L401" s="87">
        <f>'5th Cycle Summary-Final'!H401-VLOOKUP(FinalComparison!$G401,'SB35 Determination Data'!$K$4:$AN$415,L$2,FALSE)</f>
        <v>-13</v>
      </c>
      <c r="M401" s="87">
        <f>'5th Cycle Summary-Final'!I401-VLOOKUP(FinalComparison!$G401,'SB35 Determination Data'!$K$4:$AN$415,M$2,FALSE)</f>
        <v>2.4118738404452694E-2</v>
      </c>
      <c r="N401" s="87"/>
      <c r="O401" s="87"/>
      <c r="P401" s="87">
        <f>'5th Cycle Summary-Final'!J401-VLOOKUP(FinalComparison!$G401,'SB35 Determination Data'!$K$4:$AN$415,P$2,FALSE)</f>
        <v>0</v>
      </c>
      <c r="Q401" s="87">
        <f>'5th Cycle Summary-Final'!K401-VLOOKUP(FinalComparison!$G401,'SB35 Determination Data'!$K$4:$AN$415,Q$2,FALSE)</f>
        <v>17</v>
      </c>
      <c r="R401" s="87">
        <f>'5th Cycle Summary-Final'!L401-VLOOKUP(FinalComparison!$G401,'SB35 Determination Data'!$K$4:$AN$415,R$2,FALSE)</f>
        <v>17</v>
      </c>
      <c r="S401" s="87">
        <f>'5th Cycle Summary-Final'!M401-VLOOKUP(FinalComparison!$G401,'SB35 Determination Data'!$K$4:$AN$415,S$2,FALSE)</f>
        <v>0</v>
      </c>
      <c r="T401" s="87">
        <f>'5th Cycle Summary-Final'!N401-VLOOKUP(FinalComparison!$G401,'SB35 Determination Data'!$K$4:$AN$415,T$2,FALSE)</f>
        <v>-17</v>
      </c>
      <c r="U401" s="80"/>
      <c r="V401" s="80"/>
      <c r="W401" s="87">
        <f>'5th Cycle Summary-Final'!O401-VLOOKUP(FinalComparison!$G401,'SB35 Determination Data'!$K$4:$AN$415,W$2,FALSE)</f>
        <v>4.6448087431693985E-2</v>
      </c>
      <c r="X401" s="80"/>
      <c r="Y401" s="87">
        <f>'5th Cycle Summary-Final'!P401-VLOOKUP(FinalComparison!$G401,'SB35 Determination Data'!$K$4:$AN$415,Y$2,FALSE)</f>
        <v>0</v>
      </c>
      <c r="Z401" s="87">
        <f>'5th Cycle Summary-Final'!Q401-VLOOKUP(FinalComparison!$G401,'SB35 Determination Data'!$K$4:$AN$415,Z$2,FALSE)</f>
        <v>-202</v>
      </c>
      <c r="AA401" s="87">
        <f>'5th Cycle Summary-Final'!R401-VLOOKUP(FinalComparison!$G401,'SB35 Determination Data'!$K$4:$AN$415,AA$2,FALSE)</f>
        <v>0</v>
      </c>
      <c r="AB401" s="87">
        <f>'5th Cycle Summary-Final'!S401-VLOOKUP(FinalComparison!$G401,'SB35 Determination Data'!$K$4:$AN$415,AB$2,FALSE)</f>
        <v>-0.49148418491484169</v>
      </c>
      <c r="AC401" s="87">
        <f>'5th Cycle Summary-Final'!T401-VLOOKUP(FinalComparison!$G401,'SB35 Determination Data'!$K$4:$AN$415,AC$2,FALSE)</f>
        <v>0</v>
      </c>
      <c r="AD401" s="87">
        <f>'5th Cycle Summary-Final'!U401-VLOOKUP(FinalComparison!$G401,'SB35 Determination Data'!$K$4:$AN$415,AD$2,FALSE)</f>
        <v>311</v>
      </c>
      <c r="AE401" s="87">
        <f>'5th Cycle Summary-Final'!V401-VLOOKUP(FinalComparison!$G401,'SB35 Determination Data'!$K$4:$AN$415,AE$2,FALSE)</f>
        <v>-311</v>
      </c>
      <c r="AF401" s="87">
        <f>'5th Cycle Summary-Final'!W401-VLOOKUP(FinalComparison!$G401,'SB35 Determination Data'!$K$4:$AN$415,AF$2,FALSE)</f>
        <v>0.34251101321585897</v>
      </c>
    </row>
    <row r="402" spans="1:32" ht="12.75" customHeight="1" x14ac:dyDescent="0.15">
      <c r="A402" t="s">
        <v>502</v>
      </c>
      <c r="F402" t="s">
        <v>144</v>
      </c>
      <c r="G402" t="s">
        <v>612</v>
      </c>
      <c r="H402" s="87">
        <f>'5th Cycle Summary-Final'!D402-VLOOKUP(FinalComparison!$G402,'SB35 Determination Data'!$K$4:$AN$415,H$2,FALSE)</f>
        <v>0</v>
      </c>
      <c r="I402" s="87">
        <f>'5th Cycle Summary-Final'!E402-VLOOKUP(FinalComparison!$G402,'SB35 Determination Data'!$K$4:$AN$415,I$2,FALSE)</f>
        <v>0</v>
      </c>
      <c r="J402" s="87">
        <f>'5th Cycle Summary-Final'!F402-VLOOKUP(FinalComparison!$G402,'SB35 Determination Data'!$K$4:$AN$415,J$2,FALSE)</f>
        <v>0</v>
      </c>
      <c r="K402" s="87">
        <f>'5th Cycle Summary-Final'!G402-VLOOKUP(FinalComparison!$G402,'SB35 Determination Data'!$K$4:$AN$415,K$2,FALSE)</f>
        <v>0</v>
      </c>
      <c r="L402" s="87">
        <f>'5th Cycle Summary-Final'!H402-VLOOKUP(FinalComparison!$G402,'SB35 Determination Data'!$K$4:$AN$415,L$2,FALSE)</f>
        <v>0</v>
      </c>
      <c r="M402" s="87">
        <f>'5th Cycle Summary-Final'!I402-VLOOKUP(FinalComparison!$G402,'SB35 Determination Data'!$K$4:$AN$415,M$2,FALSE)</f>
        <v>0</v>
      </c>
      <c r="N402" s="87"/>
      <c r="O402" s="87"/>
      <c r="P402" s="87">
        <f>'5th Cycle Summary-Final'!J402-VLOOKUP(FinalComparison!$G402,'SB35 Determination Data'!$K$4:$AN$415,P$2,FALSE)</f>
        <v>0</v>
      </c>
      <c r="Q402" s="87">
        <f>'5th Cycle Summary-Final'!K402-VLOOKUP(FinalComparison!$G402,'SB35 Determination Data'!$K$4:$AN$415,Q$2,FALSE)</f>
        <v>0</v>
      </c>
      <c r="R402" s="87">
        <f>'5th Cycle Summary-Final'!L402-VLOOKUP(FinalComparison!$G402,'SB35 Determination Data'!$K$4:$AN$415,R$2,FALSE)</f>
        <v>0</v>
      </c>
      <c r="S402" s="87">
        <f>'5th Cycle Summary-Final'!M402-VLOOKUP(FinalComparison!$G402,'SB35 Determination Data'!$K$4:$AN$415,S$2,FALSE)</f>
        <v>0</v>
      </c>
      <c r="T402" s="87">
        <f>'5th Cycle Summary-Final'!N402-VLOOKUP(FinalComparison!$G402,'SB35 Determination Data'!$K$4:$AN$415,T$2,FALSE)</f>
        <v>0</v>
      </c>
      <c r="U402" s="80"/>
      <c r="V402" s="80"/>
      <c r="W402" s="87">
        <f>'5th Cycle Summary-Final'!O402-VLOOKUP(FinalComparison!$G402,'SB35 Determination Data'!$K$4:$AN$415,W$2,FALSE)</f>
        <v>0</v>
      </c>
      <c r="X402" s="80"/>
      <c r="Y402" s="87">
        <f>'5th Cycle Summary-Final'!P402-VLOOKUP(FinalComparison!$G402,'SB35 Determination Data'!$K$4:$AN$415,Y$2,FALSE)</f>
        <v>0</v>
      </c>
      <c r="Z402" s="87">
        <f>'5th Cycle Summary-Final'!Q402-VLOOKUP(FinalComparison!$G402,'SB35 Determination Data'!$K$4:$AN$415,Z$2,FALSE)</f>
        <v>9</v>
      </c>
      <c r="AA402" s="87">
        <f>'5th Cycle Summary-Final'!R402-VLOOKUP(FinalComparison!$G402,'SB35 Determination Data'!$K$4:$AN$415,AA$2,FALSE)</f>
        <v>-9</v>
      </c>
      <c r="AB402" s="87">
        <f>'5th Cycle Summary-Final'!S402-VLOOKUP(FinalComparison!$G402,'SB35 Determination Data'!$K$4:$AN$415,AB$2,FALSE)</f>
        <v>4.1666666666666664E-2</v>
      </c>
      <c r="AC402" s="87">
        <f>'5th Cycle Summary-Final'!T402-VLOOKUP(FinalComparison!$G402,'SB35 Determination Data'!$K$4:$AN$415,AC$2,FALSE)</f>
        <v>0</v>
      </c>
      <c r="AD402" s="87">
        <f>'5th Cycle Summary-Final'!U402-VLOOKUP(FinalComparison!$G402,'SB35 Determination Data'!$K$4:$AN$415,AD$2,FALSE)</f>
        <v>144</v>
      </c>
      <c r="AE402" s="87">
        <f>'5th Cycle Summary-Final'!V402-VLOOKUP(FinalComparison!$G402,'SB35 Determination Data'!$K$4:$AN$415,AE$2,FALSE)</f>
        <v>0</v>
      </c>
      <c r="AF402" s="87">
        <f>'5th Cycle Summary-Final'!W402-VLOOKUP(FinalComparison!$G402,'SB35 Determination Data'!$K$4:$AN$415,AF$2,FALSE)</f>
        <v>0.31168831168831157</v>
      </c>
    </row>
    <row r="403" spans="1:32" ht="12.75" customHeight="1" x14ac:dyDescent="0.15">
      <c r="A403" t="s">
        <v>502</v>
      </c>
      <c r="F403" t="s">
        <v>144</v>
      </c>
      <c r="G403" t="s">
        <v>613</v>
      </c>
      <c r="H403" s="87">
        <f>'5th Cycle Summary-Final'!D403-VLOOKUP(FinalComparison!$G403,'SB35 Determination Data'!$K$4:$AN$415,H$2,FALSE)</f>
        <v>0</v>
      </c>
      <c r="I403" s="87">
        <f>'5th Cycle Summary-Final'!E403-VLOOKUP(FinalComparison!$G403,'SB35 Determination Data'!$K$4:$AN$415,I$2,FALSE)</f>
        <v>0</v>
      </c>
      <c r="J403" s="87">
        <f>'5th Cycle Summary-Final'!F403-VLOOKUP(FinalComparison!$G403,'SB35 Determination Data'!$K$4:$AN$415,J$2,FALSE)</f>
        <v>0</v>
      </c>
      <c r="K403" s="87">
        <f>'5th Cycle Summary-Final'!G403-VLOOKUP(FinalComparison!$G403,'SB35 Determination Data'!$K$4:$AN$415,K$2,FALSE)</f>
        <v>0</v>
      </c>
      <c r="L403" s="87">
        <f>'5th Cycle Summary-Final'!H403-VLOOKUP(FinalComparison!$G403,'SB35 Determination Data'!$K$4:$AN$415,L$2,FALSE)</f>
        <v>0</v>
      </c>
      <c r="M403" s="87">
        <f>'5th Cycle Summary-Final'!I403-VLOOKUP(FinalComparison!$G403,'SB35 Determination Data'!$K$4:$AN$415,M$2,FALSE)</f>
        <v>0</v>
      </c>
      <c r="N403" s="87"/>
      <c r="O403" s="87"/>
      <c r="P403" s="87">
        <f>'5th Cycle Summary-Final'!J403-VLOOKUP(FinalComparison!$G403,'SB35 Determination Data'!$K$4:$AN$415,P$2,FALSE)</f>
        <v>0</v>
      </c>
      <c r="Q403" s="87">
        <f>'5th Cycle Summary-Final'!K403-VLOOKUP(FinalComparison!$G403,'SB35 Determination Data'!$K$4:$AN$415,Q$2,FALSE)</f>
        <v>0</v>
      </c>
      <c r="R403" s="87">
        <f>'5th Cycle Summary-Final'!L403-VLOOKUP(FinalComparison!$G403,'SB35 Determination Data'!$K$4:$AN$415,R$2,FALSE)</f>
        <v>0</v>
      </c>
      <c r="S403" s="87">
        <f>'5th Cycle Summary-Final'!M403-VLOOKUP(FinalComparison!$G403,'SB35 Determination Data'!$K$4:$AN$415,S$2,FALSE)</f>
        <v>0</v>
      </c>
      <c r="T403" s="87">
        <f>'5th Cycle Summary-Final'!N403-VLOOKUP(FinalComparison!$G403,'SB35 Determination Data'!$K$4:$AN$415,T$2,FALSE)</f>
        <v>0</v>
      </c>
      <c r="U403" s="80"/>
      <c r="V403" s="80"/>
      <c r="W403" s="87">
        <f>'5th Cycle Summary-Final'!O403-VLOOKUP(FinalComparison!$G403,'SB35 Determination Data'!$K$4:$AN$415,W$2,FALSE)</f>
        <v>0</v>
      </c>
      <c r="X403" s="80"/>
      <c r="Y403" s="87">
        <f>'5th Cycle Summary-Final'!P403-VLOOKUP(FinalComparison!$G403,'SB35 Determination Data'!$K$4:$AN$415,Y$2,FALSE)</f>
        <v>0</v>
      </c>
      <c r="Z403" s="87">
        <f>'5th Cycle Summary-Final'!Q403-VLOOKUP(FinalComparison!$G403,'SB35 Determination Data'!$K$4:$AN$415,Z$2,FALSE)</f>
        <v>0</v>
      </c>
      <c r="AA403" s="87">
        <f>'5th Cycle Summary-Final'!R403-VLOOKUP(FinalComparison!$G403,'SB35 Determination Data'!$K$4:$AN$415,AA$2,FALSE)</f>
        <v>0</v>
      </c>
      <c r="AB403" s="87">
        <f>'5th Cycle Summary-Final'!S403-VLOOKUP(FinalComparison!$G403,'SB35 Determination Data'!$K$4:$AN$415,AB$2,FALSE)</f>
        <v>0</v>
      </c>
      <c r="AC403" s="87">
        <f>'5th Cycle Summary-Final'!T403-VLOOKUP(FinalComparison!$G403,'SB35 Determination Data'!$K$4:$AN$415,AC$2,FALSE)</f>
        <v>0</v>
      </c>
      <c r="AD403" s="87">
        <f>'5th Cycle Summary-Final'!U403-VLOOKUP(FinalComparison!$G403,'SB35 Determination Data'!$K$4:$AN$415,AD$2,FALSE)</f>
        <v>0</v>
      </c>
      <c r="AE403" s="87">
        <f>'5th Cycle Summary-Final'!V403-VLOOKUP(FinalComparison!$G403,'SB35 Determination Data'!$K$4:$AN$415,AE$2,FALSE)</f>
        <v>0</v>
      </c>
      <c r="AF403" s="87">
        <f>'5th Cycle Summary-Final'!W403-VLOOKUP(FinalComparison!$G403,'SB35 Determination Data'!$K$4:$AN$415,AF$2,FALSE)</f>
        <v>0</v>
      </c>
    </row>
    <row r="404" spans="1:32" ht="12.75" customHeight="1" x14ac:dyDescent="0.15">
      <c r="A404" t="s">
        <v>502</v>
      </c>
      <c r="F404" t="s">
        <v>144</v>
      </c>
      <c r="G404" t="s">
        <v>615</v>
      </c>
      <c r="H404" s="87">
        <f>'5th Cycle Summary-Final'!D404-VLOOKUP(FinalComparison!$G404,'SB35 Determination Data'!$K$4:$AN$415,H$2,FALSE)</f>
        <v>-844</v>
      </c>
      <c r="I404" s="87">
        <f>'5th Cycle Summary-Final'!E404-VLOOKUP(FinalComparison!$G404,'SB35 Determination Data'!$K$4:$AN$415,I$2,FALSE)</f>
        <v>0</v>
      </c>
      <c r="J404" s="87">
        <f>'5th Cycle Summary-Final'!F404-VLOOKUP(FinalComparison!$G404,'SB35 Determination Data'!$K$4:$AN$415,J$2,FALSE)</f>
        <v>0</v>
      </c>
      <c r="K404" s="87">
        <f>'5th Cycle Summary-Final'!G404-VLOOKUP(FinalComparison!$G404,'SB35 Determination Data'!$K$4:$AN$415,K$2,FALSE)</f>
        <v>0</v>
      </c>
      <c r="L404" s="87">
        <f>'5th Cycle Summary-Final'!H404-VLOOKUP(FinalComparison!$G404,'SB35 Determination Data'!$K$4:$AN$415,L$2,FALSE)</f>
        <v>-844</v>
      </c>
      <c r="M404" s="87">
        <f>'5th Cycle Summary-Final'!I404-VLOOKUP(FinalComparison!$G404,'SB35 Determination Data'!$K$4:$AN$415,M$2,FALSE)</f>
        <v>7.582938388625593E-2</v>
      </c>
      <c r="N404" s="87"/>
      <c r="O404" s="87"/>
      <c r="P404" s="87">
        <f>'5th Cycle Summary-Final'!J404-VLOOKUP(FinalComparison!$G404,'SB35 Determination Data'!$K$4:$AN$415,P$2,FALSE)</f>
        <v>0</v>
      </c>
      <c r="Q404" s="87">
        <f>'5th Cycle Summary-Final'!K404-VLOOKUP(FinalComparison!$G404,'SB35 Determination Data'!$K$4:$AN$415,Q$2,FALSE)</f>
        <v>0</v>
      </c>
      <c r="R404" s="87">
        <f>'5th Cycle Summary-Final'!L404-VLOOKUP(FinalComparison!$G404,'SB35 Determination Data'!$K$4:$AN$415,R$2,FALSE)</f>
        <v>0</v>
      </c>
      <c r="S404" s="87">
        <f>'5th Cycle Summary-Final'!M404-VLOOKUP(FinalComparison!$G404,'SB35 Determination Data'!$K$4:$AN$415,S$2,FALSE)</f>
        <v>0</v>
      </c>
      <c r="T404" s="87">
        <f>'5th Cycle Summary-Final'!N404-VLOOKUP(FinalComparison!$G404,'SB35 Determination Data'!$K$4:$AN$415,T$2,FALSE)</f>
        <v>0</v>
      </c>
      <c r="U404" s="80"/>
      <c r="V404" s="80"/>
      <c r="W404" s="87">
        <f>'5th Cycle Summary-Final'!O404-VLOOKUP(FinalComparison!$G404,'SB35 Determination Data'!$K$4:$AN$415,W$2,FALSE)</f>
        <v>0</v>
      </c>
      <c r="X404" s="80"/>
      <c r="Y404" s="87">
        <f>'5th Cycle Summary-Final'!P404-VLOOKUP(FinalComparison!$G404,'SB35 Determination Data'!$K$4:$AN$415,Y$2,FALSE)</f>
        <v>0</v>
      </c>
      <c r="Z404" s="87">
        <f>'5th Cycle Summary-Final'!Q404-VLOOKUP(FinalComparison!$G404,'SB35 Determination Data'!$K$4:$AN$415,Z$2,FALSE)</f>
        <v>0</v>
      </c>
      <c r="AA404" s="87">
        <f>'5th Cycle Summary-Final'!R404-VLOOKUP(FinalComparison!$G404,'SB35 Determination Data'!$K$4:$AN$415,AA$2,FALSE)</f>
        <v>0</v>
      </c>
      <c r="AB404" s="87">
        <f>'5th Cycle Summary-Final'!S404-VLOOKUP(FinalComparison!$G404,'SB35 Determination Data'!$K$4:$AN$415,AB$2,FALSE)</f>
        <v>0</v>
      </c>
      <c r="AC404" s="87">
        <f>'5th Cycle Summary-Final'!T404-VLOOKUP(FinalComparison!$G404,'SB35 Determination Data'!$K$4:$AN$415,AC$2,FALSE)</f>
        <v>0</v>
      </c>
      <c r="AD404" s="87">
        <f>'5th Cycle Summary-Final'!U404-VLOOKUP(FinalComparison!$G404,'SB35 Determination Data'!$K$4:$AN$415,AD$2,FALSE)</f>
        <v>0</v>
      </c>
      <c r="AE404" s="87">
        <f>'5th Cycle Summary-Final'!V404-VLOOKUP(FinalComparison!$G404,'SB35 Determination Data'!$K$4:$AN$415,AE$2,FALSE)</f>
        <v>0</v>
      </c>
      <c r="AF404" s="87">
        <f>'5th Cycle Summary-Final'!W404-VLOOKUP(FinalComparison!$G404,'SB35 Determination Data'!$K$4:$AN$415,AF$2,FALSE)</f>
        <v>0</v>
      </c>
    </row>
    <row r="405" spans="1:32" ht="12.75" customHeight="1" x14ac:dyDescent="0.15">
      <c r="A405" t="s">
        <v>502</v>
      </c>
      <c r="F405" t="s">
        <v>144</v>
      </c>
      <c r="G405" t="s">
        <v>617</v>
      </c>
      <c r="H405" s="87">
        <f>'5th Cycle Summary-Final'!D405-VLOOKUP(FinalComparison!$G405,'SB35 Determination Data'!$K$4:$AN$415,H$2,FALSE)</f>
        <v>0</v>
      </c>
      <c r="I405" s="87">
        <f>'5th Cycle Summary-Final'!E405-VLOOKUP(FinalComparison!$G405,'SB35 Determination Data'!$K$4:$AN$415,I$2,FALSE)</f>
        <v>0</v>
      </c>
      <c r="J405" s="87">
        <f>'5th Cycle Summary-Final'!F405-VLOOKUP(FinalComparison!$G405,'SB35 Determination Data'!$K$4:$AN$415,J$2,FALSE)</f>
        <v>0</v>
      </c>
      <c r="K405" s="87">
        <f>'5th Cycle Summary-Final'!G405-VLOOKUP(FinalComparison!$G405,'SB35 Determination Data'!$K$4:$AN$415,K$2,FALSE)</f>
        <v>0</v>
      </c>
      <c r="L405" s="87">
        <f>'5th Cycle Summary-Final'!H405-VLOOKUP(FinalComparison!$G405,'SB35 Determination Data'!$K$4:$AN$415,L$2,FALSE)</f>
        <v>0</v>
      </c>
      <c r="M405" s="87">
        <f>'5th Cycle Summary-Final'!I405-VLOOKUP(FinalComparison!$G405,'SB35 Determination Data'!$K$4:$AN$415,M$2,FALSE)</f>
        <v>0</v>
      </c>
      <c r="N405" s="87"/>
      <c r="O405" s="87"/>
      <c r="P405" s="87">
        <f>'5th Cycle Summary-Final'!J405-VLOOKUP(FinalComparison!$G405,'SB35 Determination Data'!$K$4:$AN$415,P$2,FALSE)</f>
        <v>0</v>
      </c>
      <c r="Q405" s="87">
        <f>'5th Cycle Summary-Final'!K405-VLOOKUP(FinalComparison!$G405,'SB35 Determination Data'!$K$4:$AN$415,Q$2,FALSE)</f>
        <v>0</v>
      </c>
      <c r="R405" s="87">
        <f>'5th Cycle Summary-Final'!L405-VLOOKUP(FinalComparison!$G405,'SB35 Determination Data'!$K$4:$AN$415,R$2,FALSE)</f>
        <v>0</v>
      </c>
      <c r="S405" s="87">
        <f>'5th Cycle Summary-Final'!M405-VLOOKUP(FinalComparison!$G405,'SB35 Determination Data'!$K$4:$AN$415,S$2,FALSE)</f>
        <v>0</v>
      </c>
      <c r="T405" s="87">
        <f>'5th Cycle Summary-Final'!N405-VLOOKUP(FinalComparison!$G405,'SB35 Determination Data'!$K$4:$AN$415,T$2,FALSE)</f>
        <v>0</v>
      </c>
      <c r="U405" s="80"/>
      <c r="V405" s="80"/>
      <c r="W405" s="87">
        <f>'5th Cycle Summary-Final'!O405-VLOOKUP(FinalComparison!$G405,'SB35 Determination Data'!$K$4:$AN$415,W$2,FALSE)</f>
        <v>0</v>
      </c>
      <c r="X405" s="80"/>
      <c r="Y405" s="87">
        <f>'5th Cycle Summary-Final'!P405-VLOOKUP(FinalComparison!$G405,'SB35 Determination Data'!$K$4:$AN$415,Y$2,FALSE)</f>
        <v>0</v>
      </c>
      <c r="Z405" s="87">
        <f>'5th Cycle Summary-Final'!Q405-VLOOKUP(FinalComparison!$G405,'SB35 Determination Data'!$K$4:$AN$415,Z$2,FALSE)</f>
        <v>0</v>
      </c>
      <c r="AA405" s="87">
        <f>'5th Cycle Summary-Final'!R405-VLOOKUP(FinalComparison!$G405,'SB35 Determination Data'!$K$4:$AN$415,AA$2,FALSE)</f>
        <v>0</v>
      </c>
      <c r="AB405" s="87" t="e">
        <f>'5th Cycle Summary-Final'!S405-VLOOKUP(FinalComparison!$G405,'SB35 Determination Data'!$K$4:$AN$415,AB$2,FALSE)</f>
        <v>#DIV/0!</v>
      </c>
      <c r="AC405" s="87">
        <f>'5th Cycle Summary-Final'!T405-VLOOKUP(FinalComparison!$G405,'SB35 Determination Data'!$K$4:$AN$415,AC$2,FALSE)</f>
        <v>0</v>
      </c>
      <c r="AD405" s="87">
        <f>'5th Cycle Summary-Final'!U405-VLOOKUP(FinalComparison!$G405,'SB35 Determination Data'!$K$4:$AN$415,AD$2,FALSE)</f>
        <v>0</v>
      </c>
      <c r="AE405" s="87">
        <f>'5th Cycle Summary-Final'!V405-VLOOKUP(FinalComparison!$G405,'SB35 Determination Data'!$K$4:$AN$415,AE$2,FALSE)</f>
        <v>0</v>
      </c>
      <c r="AF405" s="87" t="e">
        <f>'5th Cycle Summary-Final'!W405-VLOOKUP(FinalComparison!$G405,'SB35 Determination Data'!$K$4:$AN$415,AF$2,FALSE)</f>
        <v>#DIV/0!</v>
      </c>
    </row>
    <row r="406" spans="1:32" ht="12.75" customHeight="1" x14ac:dyDescent="0.15">
      <c r="A406" t="s">
        <v>502</v>
      </c>
      <c r="F406" t="s">
        <v>144</v>
      </c>
      <c r="G406" t="s">
        <v>619</v>
      </c>
      <c r="H406" s="87">
        <f>'5th Cycle Summary-Final'!D406-VLOOKUP(FinalComparison!$G406,'SB35 Determination Data'!$K$4:$AN$415,H$2,FALSE)</f>
        <v>0</v>
      </c>
      <c r="I406" s="87">
        <f>'5th Cycle Summary-Final'!E406-VLOOKUP(FinalComparison!$G406,'SB35 Determination Data'!$K$4:$AN$415,I$2,FALSE)</f>
        <v>0</v>
      </c>
      <c r="J406" s="87">
        <f>'5th Cycle Summary-Final'!F406-VLOOKUP(FinalComparison!$G406,'SB35 Determination Data'!$K$4:$AN$415,J$2,FALSE)</f>
        <v>0</v>
      </c>
      <c r="K406" s="87">
        <f>'5th Cycle Summary-Final'!G406-VLOOKUP(FinalComparison!$G406,'SB35 Determination Data'!$K$4:$AN$415,K$2,FALSE)</f>
        <v>0</v>
      </c>
      <c r="L406" s="87">
        <f>'5th Cycle Summary-Final'!H406-VLOOKUP(FinalComparison!$G406,'SB35 Determination Data'!$K$4:$AN$415,L$2,FALSE)</f>
        <v>0</v>
      </c>
      <c r="M406" s="87">
        <f>'5th Cycle Summary-Final'!I406-VLOOKUP(FinalComparison!$G406,'SB35 Determination Data'!$K$4:$AN$415,M$2,FALSE)</f>
        <v>0</v>
      </c>
      <c r="N406" s="87"/>
      <c r="O406" s="87"/>
      <c r="P406" s="87">
        <f>'5th Cycle Summary-Final'!J406-VLOOKUP(FinalComparison!$G406,'SB35 Determination Data'!$K$4:$AN$415,P$2,FALSE)</f>
        <v>0</v>
      </c>
      <c r="Q406" s="87">
        <f>'5th Cycle Summary-Final'!K406-VLOOKUP(FinalComparison!$G406,'SB35 Determination Data'!$K$4:$AN$415,Q$2,FALSE)</f>
        <v>0</v>
      </c>
      <c r="R406" s="87">
        <f>'5th Cycle Summary-Final'!L406-VLOOKUP(FinalComparison!$G406,'SB35 Determination Data'!$K$4:$AN$415,R$2,FALSE)</f>
        <v>0</v>
      </c>
      <c r="S406" s="87">
        <f>'5th Cycle Summary-Final'!M406-VLOOKUP(FinalComparison!$G406,'SB35 Determination Data'!$K$4:$AN$415,S$2,FALSE)</f>
        <v>0</v>
      </c>
      <c r="T406" s="87">
        <f>'5th Cycle Summary-Final'!N406-VLOOKUP(FinalComparison!$G406,'SB35 Determination Data'!$K$4:$AN$415,T$2,FALSE)</f>
        <v>0</v>
      </c>
      <c r="U406" s="80"/>
      <c r="V406" s="80"/>
      <c r="W406" s="87">
        <f>'5th Cycle Summary-Final'!O406-VLOOKUP(FinalComparison!$G406,'SB35 Determination Data'!$K$4:$AN$415,W$2,FALSE)</f>
        <v>0</v>
      </c>
      <c r="X406" s="80"/>
      <c r="Y406" s="87">
        <f>'5th Cycle Summary-Final'!P406-VLOOKUP(FinalComparison!$G406,'SB35 Determination Data'!$K$4:$AN$415,Y$2,FALSE)</f>
        <v>0</v>
      </c>
      <c r="Z406" s="87">
        <f>'5th Cycle Summary-Final'!Q406-VLOOKUP(FinalComparison!$G406,'SB35 Determination Data'!$K$4:$AN$415,Z$2,FALSE)</f>
        <v>0</v>
      </c>
      <c r="AA406" s="87">
        <f>'5th Cycle Summary-Final'!R406-VLOOKUP(FinalComparison!$G406,'SB35 Determination Data'!$K$4:$AN$415,AA$2,FALSE)</f>
        <v>0</v>
      </c>
      <c r="AB406" s="87">
        <f>'5th Cycle Summary-Final'!S406-VLOOKUP(FinalComparison!$G406,'SB35 Determination Data'!$K$4:$AN$415,AB$2,FALSE)</f>
        <v>0</v>
      </c>
      <c r="AC406" s="87">
        <f>'5th Cycle Summary-Final'!T406-VLOOKUP(FinalComparison!$G406,'SB35 Determination Data'!$K$4:$AN$415,AC$2,FALSE)</f>
        <v>0</v>
      </c>
      <c r="AD406" s="87">
        <f>'5th Cycle Summary-Final'!U406-VLOOKUP(FinalComparison!$G406,'SB35 Determination Data'!$K$4:$AN$415,AD$2,FALSE)</f>
        <v>0</v>
      </c>
      <c r="AE406" s="87">
        <f>'5th Cycle Summary-Final'!V406-VLOOKUP(FinalComparison!$G406,'SB35 Determination Data'!$K$4:$AN$415,AE$2,FALSE)</f>
        <v>0</v>
      </c>
      <c r="AF406" s="87">
        <f>'5th Cycle Summary-Final'!W406-VLOOKUP(FinalComparison!$G406,'SB35 Determination Data'!$K$4:$AN$415,AF$2,FALSE)</f>
        <v>0</v>
      </c>
    </row>
    <row r="407" spans="1:32" ht="12.75" customHeight="1" x14ac:dyDescent="0.15">
      <c r="A407" t="s">
        <v>502</v>
      </c>
      <c r="F407" t="s">
        <v>144</v>
      </c>
      <c r="G407" t="s">
        <v>621</v>
      </c>
      <c r="H407" s="87" t="e">
        <f>'5th Cycle Summary-Final'!D407-VLOOKUP(FinalComparison!$G407,'SB35 Determination Data'!$K$4:$AN$415,H$2,FALSE)</f>
        <v>#N/A</v>
      </c>
      <c r="I407" s="87" t="e">
        <f>'5th Cycle Summary-Final'!E407-VLOOKUP(FinalComparison!$G407,'SB35 Determination Data'!$K$4:$AN$415,I$2,FALSE)</f>
        <v>#N/A</v>
      </c>
      <c r="J407" s="87" t="e">
        <f>'5th Cycle Summary-Final'!F407-VLOOKUP(FinalComparison!$G407,'SB35 Determination Data'!$K$4:$AN$415,J$2,FALSE)</f>
        <v>#N/A</v>
      </c>
      <c r="K407" s="87" t="e">
        <f>'5th Cycle Summary-Final'!G407-VLOOKUP(FinalComparison!$G407,'SB35 Determination Data'!$K$4:$AN$415,K$2,FALSE)</f>
        <v>#N/A</v>
      </c>
      <c r="L407" s="87" t="e">
        <f>'5th Cycle Summary-Final'!H407-VLOOKUP(FinalComparison!$G407,'SB35 Determination Data'!$K$4:$AN$415,L$2,FALSE)</f>
        <v>#N/A</v>
      </c>
      <c r="M407" s="87" t="e">
        <f>'5th Cycle Summary-Final'!I407-VLOOKUP(FinalComparison!$G407,'SB35 Determination Data'!$K$4:$AN$415,M$2,FALSE)</f>
        <v>#N/A</v>
      </c>
      <c r="N407" s="87"/>
      <c r="O407" s="87"/>
      <c r="P407" s="87" t="e">
        <f>'5th Cycle Summary-Final'!J407-VLOOKUP(FinalComparison!$G407,'SB35 Determination Data'!$K$4:$AN$415,P$2,FALSE)</f>
        <v>#N/A</v>
      </c>
      <c r="Q407" s="87" t="e">
        <f>'5th Cycle Summary-Final'!K407-VLOOKUP(FinalComparison!$G407,'SB35 Determination Data'!$K$4:$AN$415,Q$2,FALSE)</f>
        <v>#N/A</v>
      </c>
      <c r="R407" s="87" t="e">
        <f>'5th Cycle Summary-Final'!L407-VLOOKUP(FinalComparison!$G407,'SB35 Determination Data'!$K$4:$AN$415,R$2,FALSE)</f>
        <v>#N/A</v>
      </c>
      <c r="S407" s="87" t="e">
        <f>'5th Cycle Summary-Final'!M407-VLOOKUP(FinalComparison!$G407,'SB35 Determination Data'!$K$4:$AN$415,S$2,FALSE)</f>
        <v>#N/A</v>
      </c>
      <c r="T407" s="87" t="e">
        <f>'5th Cycle Summary-Final'!N407-VLOOKUP(FinalComparison!$G407,'SB35 Determination Data'!$K$4:$AN$415,T$2,FALSE)</f>
        <v>#N/A</v>
      </c>
      <c r="U407" s="80"/>
      <c r="V407" s="80"/>
      <c r="W407" s="87" t="e">
        <f>'5th Cycle Summary-Final'!O407-VLOOKUP(FinalComparison!$G407,'SB35 Determination Data'!$K$4:$AN$415,W$2,FALSE)</f>
        <v>#N/A</v>
      </c>
      <c r="X407" s="80"/>
      <c r="Y407" s="87" t="e">
        <f>'5th Cycle Summary-Final'!P407-VLOOKUP(FinalComparison!$G407,'SB35 Determination Data'!$K$4:$AN$415,Y$2,FALSE)</f>
        <v>#N/A</v>
      </c>
      <c r="Z407" s="87" t="e">
        <f>'5th Cycle Summary-Final'!Q407-VLOOKUP(FinalComparison!$G407,'SB35 Determination Data'!$K$4:$AN$415,Z$2,FALSE)</f>
        <v>#N/A</v>
      </c>
      <c r="AA407" s="87" t="e">
        <f>'5th Cycle Summary-Final'!R407-VLOOKUP(FinalComparison!$G407,'SB35 Determination Data'!$K$4:$AN$415,AA$2,FALSE)</f>
        <v>#N/A</v>
      </c>
      <c r="AB407" s="87" t="e">
        <f>'5th Cycle Summary-Final'!S407-VLOOKUP(FinalComparison!$G407,'SB35 Determination Data'!$K$4:$AN$415,AB$2,FALSE)</f>
        <v>#N/A</v>
      </c>
      <c r="AC407" s="87" t="e">
        <f>'5th Cycle Summary-Final'!T407-VLOOKUP(FinalComparison!$G407,'SB35 Determination Data'!$K$4:$AN$415,AC$2,FALSE)</f>
        <v>#N/A</v>
      </c>
      <c r="AD407" s="87" t="e">
        <f>'5th Cycle Summary-Final'!U407-VLOOKUP(FinalComparison!$G407,'SB35 Determination Data'!$K$4:$AN$415,AD$2,FALSE)</f>
        <v>#N/A</v>
      </c>
      <c r="AE407" s="87" t="e">
        <f>'5th Cycle Summary-Final'!V407-VLOOKUP(FinalComparison!$G407,'SB35 Determination Data'!$K$4:$AN$415,AE$2,FALSE)</f>
        <v>#N/A</v>
      </c>
      <c r="AF407" s="87" t="e">
        <f>'5th Cycle Summary-Final'!W407-VLOOKUP(FinalComparison!$G407,'SB35 Determination Data'!$K$4:$AN$415,AF$2,FALSE)</f>
        <v>#N/A</v>
      </c>
    </row>
    <row r="408" spans="1:32" ht="12.75" customHeight="1" x14ac:dyDescent="0.15">
      <c r="A408" t="s">
        <v>502</v>
      </c>
      <c r="F408" t="s">
        <v>144</v>
      </c>
      <c r="G408" t="s">
        <v>622</v>
      </c>
      <c r="H408" s="87" t="e">
        <f>'5th Cycle Summary-Final'!D408-VLOOKUP(FinalComparison!$G408,'SB35 Determination Data'!$K$4:$AN$415,H$2,FALSE)</f>
        <v>#N/A</v>
      </c>
      <c r="I408" s="87" t="e">
        <f>'5th Cycle Summary-Final'!E408-VLOOKUP(FinalComparison!$G408,'SB35 Determination Data'!$K$4:$AN$415,I$2,FALSE)</f>
        <v>#N/A</v>
      </c>
      <c r="J408" s="87" t="e">
        <f>'5th Cycle Summary-Final'!F408-VLOOKUP(FinalComparison!$G408,'SB35 Determination Data'!$K$4:$AN$415,J$2,FALSE)</f>
        <v>#N/A</v>
      </c>
      <c r="K408" s="87" t="e">
        <f>'5th Cycle Summary-Final'!G408-VLOOKUP(FinalComparison!$G408,'SB35 Determination Data'!$K$4:$AN$415,K$2,FALSE)</f>
        <v>#N/A</v>
      </c>
      <c r="L408" s="87" t="e">
        <f>'5th Cycle Summary-Final'!H408-VLOOKUP(FinalComparison!$G408,'SB35 Determination Data'!$K$4:$AN$415,L$2,FALSE)</f>
        <v>#N/A</v>
      </c>
      <c r="M408" s="87" t="e">
        <f>'5th Cycle Summary-Final'!I408-VLOOKUP(FinalComparison!$G408,'SB35 Determination Data'!$K$4:$AN$415,M$2,FALSE)</f>
        <v>#N/A</v>
      </c>
      <c r="N408" s="87"/>
      <c r="O408" s="87"/>
      <c r="P408" s="87" t="e">
        <f>'5th Cycle Summary-Final'!J408-VLOOKUP(FinalComparison!$G408,'SB35 Determination Data'!$K$4:$AN$415,P$2,FALSE)</f>
        <v>#N/A</v>
      </c>
      <c r="Q408" s="87" t="e">
        <f>'5th Cycle Summary-Final'!K408-VLOOKUP(FinalComparison!$G408,'SB35 Determination Data'!$K$4:$AN$415,Q$2,FALSE)</f>
        <v>#N/A</v>
      </c>
      <c r="R408" s="87" t="e">
        <f>'5th Cycle Summary-Final'!L408-VLOOKUP(FinalComparison!$G408,'SB35 Determination Data'!$K$4:$AN$415,R$2,FALSE)</f>
        <v>#N/A</v>
      </c>
      <c r="S408" s="87" t="e">
        <f>'5th Cycle Summary-Final'!M408-VLOOKUP(FinalComparison!$G408,'SB35 Determination Data'!$K$4:$AN$415,S$2,FALSE)</f>
        <v>#N/A</v>
      </c>
      <c r="T408" s="87" t="e">
        <f>'5th Cycle Summary-Final'!N408-VLOOKUP(FinalComparison!$G408,'SB35 Determination Data'!$K$4:$AN$415,T$2,FALSE)</f>
        <v>#N/A</v>
      </c>
      <c r="U408" s="80"/>
      <c r="V408" s="80"/>
      <c r="W408" s="87" t="e">
        <f>'5th Cycle Summary-Final'!O408-VLOOKUP(FinalComparison!$G408,'SB35 Determination Data'!$K$4:$AN$415,W$2,FALSE)</f>
        <v>#N/A</v>
      </c>
      <c r="X408" s="80"/>
      <c r="Y408" s="87" t="e">
        <f>'5th Cycle Summary-Final'!P408-VLOOKUP(FinalComparison!$G408,'SB35 Determination Data'!$K$4:$AN$415,Y$2,FALSE)</f>
        <v>#N/A</v>
      </c>
      <c r="Z408" s="87" t="e">
        <f>'5th Cycle Summary-Final'!Q408-VLOOKUP(FinalComparison!$G408,'SB35 Determination Data'!$K$4:$AN$415,Z$2,FALSE)</f>
        <v>#N/A</v>
      </c>
      <c r="AA408" s="87" t="e">
        <f>'5th Cycle Summary-Final'!R408-VLOOKUP(FinalComparison!$G408,'SB35 Determination Data'!$K$4:$AN$415,AA$2,FALSE)</f>
        <v>#N/A</v>
      </c>
      <c r="AB408" s="87" t="e">
        <f>'5th Cycle Summary-Final'!S408-VLOOKUP(FinalComparison!$G408,'SB35 Determination Data'!$K$4:$AN$415,AB$2,FALSE)</f>
        <v>#N/A</v>
      </c>
      <c r="AC408" s="87" t="e">
        <f>'5th Cycle Summary-Final'!T408-VLOOKUP(FinalComparison!$G408,'SB35 Determination Data'!$K$4:$AN$415,AC$2,FALSE)</f>
        <v>#N/A</v>
      </c>
      <c r="AD408" s="87" t="e">
        <f>'5th Cycle Summary-Final'!U408-VLOOKUP(FinalComparison!$G408,'SB35 Determination Data'!$K$4:$AN$415,AD$2,FALSE)</f>
        <v>#N/A</v>
      </c>
      <c r="AE408" s="87" t="e">
        <f>'5th Cycle Summary-Final'!V408-VLOOKUP(FinalComparison!$G408,'SB35 Determination Data'!$K$4:$AN$415,AE$2,FALSE)</f>
        <v>#N/A</v>
      </c>
      <c r="AF408" s="87" t="e">
        <f>'5th Cycle Summary-Final'!W408-VLOOKUP(FinalComparison!$G408,'SB35 Determination Data'!$K$4:$AN$415,AF$2,FALSE)</f>
        <v>#N/A</v>
      </c>
    </row>
    <row r="409" spans="1:32" ht="12.75" customHeight="1" x14ac:dyDescent="0.15">
      <c r="A409" t="s">
        <v>502</v>
      </c>
      <c r="F409" t="s">
        <v>144</v>
      </c>
      <c r="G409" t="s">
        <v>623</v>
      </c>
      <c r="H409" s="87" t="e">
        <f>'5th Cycle Summary-Final'!D409-VLOOKUP(FinalComparison!$G409,'SB35 Determination Data'!$K$4:$AN$415,H$2,FALSE)</f>
        <v>#N/A</v>
      </c>
      <c r="I409" s="87" t="e">
        <f>'5th Cycle Summary-Final'!E409-VLOOKUP(FinalComparison!$G409,'SB35 Determination Data'!$K$4:$AN$415,I$2,FALSE)</f>
        <v>#N/A</v>
      </c>
      <c r="J409" s="87" t="e">
        <f>'5th Cycle Summary-Final'!F409-VLOOKUP(FinalComparison!$G409,'SB35 Determination Data'!$K$4:$AN$415,J$2,FALSE)</f>
        <v>#N/A</v>
      </c>
      <c r="K409" s="87" t="e">
        <f>'5th Cycle Summary-Final'!G409-VLOOKUP(FinalComparison!$G409,'SB35 Determination Data'!$K$4:$AN$415,K$2,FALSE)</f>
        <v>#N/A</v>
      </c>
      <c r="L409" s="87" t="e">
        <f>'5th Cycle Summary-Final'!H409-VLOOKUP(FinalComparison!$G409,'SB35 Determination Data'!$K$4:$AN$415,L$2,FALSE)</f>
        <v>#N/A</v>
      </c>
      <c r="M409" s="87" t="e">
        <f>'5th Cycle Summary-Final'!I409-VLOOKUP(FinalComparison!$G409,'SB35 Determination Data'!$K$4:$AN$415,M$2,FALSE)</f>
        <v>#N/A</v>
      </c>
      <c r="N409" s="87"/>
      <c r="O409" s="87"/>
      <c r="P409" s="87" t="e">
        <f>'5th Cycle Summary-Final'!J409-VLOOKUP(FinalComparison!$G409,'SB35 Determination Data'!$K$4:$AN$415,P$2,FALSE)</f>
        <v>#N/A</v>
      </c>
      <c r="Q409" s="87" t="e">
        <f>'5th Cycle Summary-Final'!K409-VLOOKUP(FinalComparison!$G409,'SB35 Determination Data'!$K$4:$AN$415,Q$2,FALSE)</f>
        <v>#N/A</v>
      </c>
      <c r="R409" s="87" t="e">
        <f>'5th Cycle Summary-Final'!L409-VLOOKUP(FinalComparison!$G409,'SB35 Determination Data'!$K$4:$AN$415,R$2,FALSE)</f>
        <v>#N/A</v>
      </c>
      <c r="S409" s="87" t="e">
        <f>'5th Cycle Summary-Final'!M409-VLOOKUP(FinalComparison!$G409,'SB35 Determination Data'!$K$4:$AN$415,S$2,FALSE)</f>
        <v>#N/A</v>
      </c>
      <c r="T409" s="87" t="e">
        <f>'5th Cycle Summary-Final'!N409-VLOOKUP(FinalComparison!$G409,'SB35 Determination Data'!$K$4:$AN$415,T$2,FALSE)</f>
        <v>#N/A</v>
      </c>
      <c r="U409" s="80"/>
      <c r="V409" s="80"/>
      <c r="W409" s="87" t="e">
        <f>'5th Cycle Summary-Final'!O409-VLOOKUP(FinalComparison!$G409,'SB35 Determination Data'!$K$4:$AN$415,W$2,FALSE)</f>
        <v>#N/A</v>
      </c>
      <c r="X409" s="80"/>
      <c r="Y409" s="87" t="e">
        <f>'5th Cycle Summary-Final'!P409-VLOOKUP(FinalComparison!$G409,'SB35 Determination Data'!$K$4:$AN$415,Y$2,FALSE)</f>
        <v>#N/A</v>
      </c>
      <c r="Z409" s="87" t="e">
        <f>'5th Cycle Summary-Final'!Q409-VLOOKUP(FinalComparison!$G409,'SB35 Determination Data'!$K$4:$AN$415,Z$2,FALSE)</f>
        <v>#N/A</v>
      </c>
      <c r="AA409" s="87" t="e">
        <f>'5th Cycle Summary-Final'!R409-VLOOKUP(FinalComparison!$G409,'SB35 Determination Data'!$K$4:$AN$415,AA$2,FALSE)</f>
        <v>#N/A</v>
      </c>
      <c r="AB409" s="87" t="e">
        <f>'5th Cycle Summary-Final'!S409-VLOOKUP(FinalComparison!$G409,'SB35 Determination Data'!$K$4:$AN$415,AB$2,FALSE)</f>
        <v>#N/A</v>
      </c>
      <c r="AC409" s="87" t="e">
        <f>'5th Cycle Summary-Final'!T409-VLOOKUP(FinalComparison!$G409,'SB35 Determination Data'!$K$4:$AN$415,AC$2,FALSE)</f>
        <v>#N/A</v>
      </c>
      <c r="AD409" s="87" t="e">
        <f>'5th Cycle Summary-Final'!U409-VLOOKUP(FinalComparison!$G409,'SB35 Determination Data'!$K$4:$AN$415,AD$2,FALSE)</f>
        <v>#N/A</v>
      </c>
      <c r="AE409" s="87" t="e">
        <f>'5th Cycle Summary-Final'!V409-VLOOKUP(FinalComparison!$G409,'SB35 Determination Data'!$K$4:$AN$415,AE$2,FALSE)</f>
        <v>#N/A</v>
      </c>
      <c r="AF409" s="87" t="e">
        <f>'5th Cycle Summary-Final'!W409-VLOOKUP(FinalComparison!$G409,'SB35 Determination Data'!$K$4:$AN$415,AF$2,FALSE)</f>
        <v>#N/A</v>
      </c>
    </row>
    <row r="410" spans="1:32" ht="12.75" customHeight="1" x14ac:dyDescent="0.15">
      <c r="A410" t="s">
        <v>558</v>
      </c>
      <c r="F410" t="s">
        <v>123</v>
      </c>
      <c r="G410" t="s">
        <v>559</v>
      </c>
      <c r="H410" s="87">
        <f>'5th Cycle Summary-Final'!D410-VLOOKUP(FinalComparison!$G410,'SB35 Determination Data'!$K$4:$AN$415,H$2,FALSE)</f>
        <v>0</v>
      </c>
      <c r="I410" s="87">
        <f>'5th Cycle Summary-Final'!E410-VLOOKUP(FinalComparison!$G410,'SB35 Determination Data'!$K$4:$AN$415,I$2,FALSE)</f>
        <v>0</v>
      </c>
      <c r="J410" s="87">
        <f>'5th Cycle Summary-Final'!F410-VLOOKUP(FinalComparison!$G410,'SB35 Determination Data'!$K$4:$AN$415,J$2,FALSE)</f>
        <v>0</v>
      </c>
      <c r="K410" s="87">
        <f>'5th Cycle Summary-Final'!G410-VLOOKUP(FinalComparison!$G410,'SB35 Determination Data'!$K$4:$AN$415,K$2,FALSE)</f>
        <v>0</v>
      </c>
      <c r="L410" s="87">
        <f>'5th Cycle Summary-Final'!H410-VLOOKUP(FinalComparison!$G410,'SB35 Determination Data'!$K$4:$AN$415,L$2,FALSE)</f>
        <v>0</v>
      </c>
      <c r="M410" s="87">
        <f>'5th Cycle Summary-Final'!I410-VLOOKUP(FinalComparison!$G410,'SB35 Determination Data'!$K$4:$AN$415,M$2,FALSE)</f>
        <v>0</v>
      </c>
      <c r="N410" s="87"/>
      <c r="O410" s="87"/>
      <c r="P410" s="87">
        <f>'5th Cycle Summary-Final'!J410-VLOOKUP(FinalComparison!$G410,'SB35 Determination Data'!$K$4:$AN$415,P$2,FALSE)</f>
        <v>0</v>
      </c>
      <c r="Q410" s="87">
        <f>'5th Cycle Summary-Final'!K410-VLOOKUP(FinalComparison!$G410,'SB35 Determination Data'!$K$4:$AN$415,Q$2,FALSE)</f>
        <v>0</v>
      </c>
      <c r="R410" s="87">
        <f>'5th Cycle Summary-Final'!L410-VLOOKUP(FinalComparison!$G410,'SB35 Determination Data'!$K$4:$AN$415,R$2,FALSE)</f>
        <v>0</v>
      </c>
      <c r="S410" s="87">
        <f>'5th Cycle Summary-Final'!M410-VLOOKUP(FinalComparison!$G410,'SB35 Determination Data'!$K$4:$AN$415,S$2,FALSE)</f>
        <v>0</v>
      </c>
      <c r="T410" s="87">
        <f>'5th Cycle Summary-Final'!N410-VLOOKUP(FinalComparison!$G410,'SB35 Determination Data'!$K$4:$AN$415,T$2,FALSE)</f>
        <v>0</v>
      </c>
      <c r="U410" s="80"/>
      <c r="V410" s="80"/>
      <c r="W410" s="87">
        <f>'5th Cycle Summary-Final'!O410-VLOOKUP(FinalComparison!$G410,'SB35 Determination Data'!$K$4:$AN$415,W$2,FALSE)</f>
        <v>0</v>
      </c>
      <c r="X410" s="80"/>
      <c r="Y410" s="87">
        <f>'5th Cycle Summary-Final'!P410-VLOOKUP(FinalComparison!$G410,'SB35 Determination Data'!$K$4:$AN$415,Y$2,FALSE)</f>
        <v>0</v>
      </c>
      <c r="Z410" s="87">
        <f>'5th Cycle Summary-Final'!Q410-VLOOKUP(FinalComparison!$G410,'SB35 Determination Data'!$K$4:$AN$415,Z$2,FALSE)</f>
        <v>0</v>
      </c>
      <c r="AA410" s="87">
        <f>'5th Cycle Summary-Final'!R410-VLOOKUP(FinalComparison!$G410,'SB35 Determination Data'!$K$4:$AN$415,AA$2,FALSE)</f>
        <v>0</v>
      </c>
      <c r="AB410" s="87">
        <f>'5th Cycle Summary-Final'!S410-VLOOKUP(FinalComparison!$G410,'SB35 Determination Data'!$K$4:$AN$415,AB$2,FALSE)</f>
        <v>0</v>
      </c>
      <c r="AC410" s="87">
        <f>'5th Cycle Summary-Final'!T410-VLOOKUP(FinalComparison!$G410,'SB35 Determination Data'!$K$4:$AN$415,AC$2,FALSE)</f>
        <v>0</v>
      </c>
      <c r="AD410" s="87">
        <f>'5th Cycle Summary-Final'!U410-VLOOKUP(FinalComparison!$G410,'SB35 Determination Data'!$K$4:$AN$415,AD$2,FALSE)</f>
        <v>0</v>
      </c>
      <c r="AE410" s="87">
        <f>'5th Cycle Summary-Final'!V410-VLOOKUP(FinalComparison!$G410,'SB35 Determination Data'!$K$4:$AN$415,AE$2,FALSE)</f>
        <v>0</v>
      </c>
      <c r="AF410" s="87">
        <f>'5th Cycle Summary-Final'!W410-VLOOKUP(FinalComparison!$G410,'SB35 Determination Data'!$K$4:$AN$415,AF$2,FALSE)</f>
        <v>0</v>
      </c>
    </row>
    <row r="411" spans="1:32" ht="12.75" customHeight="1" x14ac:dyDescent="0.15">
      <c r="A411" t="s">
        <v>558</v>
      </c>
      <c r="F411" t="s">
        <v>123</v>
      </c>
      <c r="G411" t="s">
        <v>625</v>
      </c>
      <c r="H411" s="87" t="e">
        <f>'5th Cycle Summary-Final'!D411-VLOOKUP(FinalComparison!$G411,'SB35 Determination Data'!$K$4:$AN$415,H$2,FALSE)</f>
        <v>#N/A</v>
      </c>
      <c r="I411" s="87" t="e">
        <f>'5th Cycle Summary-Final'!E411-VLOOKUP(FinalComparison!$G411,'SB35 Determination Data'!$K$4:$AN$415,I$2,FALSE)</f>
        <v>#N/A</v>
      </c>
      <c r="J411" s="87" t="e">
        <f>'5th Cycle Summary-Final'!F411-VLOOKUP(FinalComparison!$G411,'SB35 Determination Data'!$K$4:$AN$415,J$2,FALSE)</f>
        <v>#N/A</v>
      </c>
      <c r="K411" s="87" t="e">
        <f>'5th Cycle Summary-Final'!G411-VLOOKUP(FinalComparison!$G411,'SB35 Determination Data'!$K$4:$AN$415,K$2,FALSE)</f>
        <v>#N/A</v>
      </c>
      <c r="L411" s="87" t="e">
        <f>'5th Cycle Summary-Final'!H411-VLOOKUP(FinalComparison!$G411,'SB35 Determination Data'!$K$4:$AN$415,L$2,FALSE)</f>
        <v>#N/A</v>
      </c>
      <c r="M411" s="87" t="e">
        <f>'5th Cycle Summary-Final'!I411-VLOOKUP(FinalComparison!$G411,'SB35 Determination Data'!$K$4:$AN$415,M$2,FALSE)</f>
        <v>#N/A</v>
      </c>
      <c r="N411" s="87"/>
      <c r="O411" s="87"/>
      <c r="P411" s="87" t="e">
        <f>'5th Cycle Summary-Final'!J411-VLOOKUP(FinalComparison!$G411,'SB35 Determination Data'!$K$4:$AN$415,P$2,FALSE)</f>
        <v>#N/A</v>
      </c>
      <c r="Q411" s="87" t="e">
        <f>'5th Cycle Summary-Final'!K411-VLOOKUP(FinalComparison!$G411,'SB35 Determination Data'!$K$4:$AN$415,Q$2,FALSE)</f>
        <v>#N/A</v>
      </c>
      <c r="R411" s="87" t="e">
        <f>'5th Cycle Summary-Final'!L411-VLOOKUP(FinalComparison!$G411,'SB35 Determination Data'!$K$4:$AN$415,R$2,FALSE)</f>
        <v>#N/A</v>
      </c>
      <c r="S411" s="87" t="e">
        <f>'5th Cycle Summary-Final'!M411-VLOOKUP(FinalComparison!$G411,'SB35 Determination Data'!$K$4:$AN$415,S$2,FALSE)</f>
        <v>#N/A</v>
      </c>
      <c r="T411" s="87" t="e">
        <f>'5th Cycle Summary-Final'!N411-VLOOKUP(FinalComparison!$G411,'SB35 Determination Data'!$K$4:$AN$415,T$2,FALSE)</f>
        <v>#N/A</v>
      </c>
      <c r="U411" s="80"/>
      <c r="V411" s="80"/>
      <c r="W411" s="87" t="e">
        <f>'5th Cycle Summary-Final'!O411-VLOOKUP(FinalComparison!$G411,'SB35 Determination Data'!$K$4:$AN$415,W$2,FALSE)</f>
        <v>#N/A</v>
      </c>
      <c r="X411" s="80"/>
      <c r="Y411" s="87" t="e">
        <f>'5th Cycle Summary-Final'!P411-VLOOKUP(FinalComparison!$G411,'SB35 Determination Data'!$K$4:$AN$415,Y$2,FALSE)</f>
        <v>#N/A</v>
      </c>
      <c r="Z411" s="87" t="e">
        <f>'5th Cycle Summary-Final'!Q411-VLOOKUP(FinalComparison!$G411,'SB35 Determination Data'!$K$4:$AN$415,Z$2,FALSE)</f>
        <v>#N/A</v>
      </c>
      <c r="AA411" s="87" t="e">
        <f>'5th Cycle Summary-Final'!R411-VLOOKUP(FinalComparison!$G411,'SB35 Determination Data'!$K$4:$AN$415,AA$2,FALSE)</f>
        <v>#N/A</v>
      </c>
      <c r="AB411" s="87" t="e">
        <f>'5th Cycle Summary-Final'!S411-VLOOKUP(FinalComparison!$G411,'SB35 Determination Data'!$K$4:$AN$415,AB$2,FALSE)</f>
        <v>#N/A</v>
      </c>
      <c r="AC411" s="87" t="e">
        <f>'5th Cycle Summary-Final'!T411-VLOOKUP(FinalComparison!$G411,'SB35 Determination Data'!$K$4:$AN$415,AC$2,FALSE)</f>
        <v>#N/A</v>
      </c>
      <c r="AD411" s="87" t="e">
        <f>'5th Cycle Summary-Final'!U411-VLOOKUP(FinalComparison!$G411,'SB35 Determination Data'!$K$4:$AN$415,AD$2,FALSE)</f>
        <v>#N/A</v>
      </c>
      <c r="AE411" s="87" t="e">
        <f>'5th Cycle Summary-Final'!V411-VLOOKUP(FinalComparison!$G411,'SB35 Determination Data'!$K$4:$AN$415,AE$2,FALSE)</f>
        <v>#N/A</v>
      </c>
      <c r="AF411" s="87" t="e">
        <f>'5th Cycle Summary-Final'!W411-VLOOKUP(FinalComparison!$G411,'SB35 Determination Data'!$K$4:$AN$415,AF$2,FALSE)</f>
        <v>#N/A</v>
      </c>
    </row>
    <row r="412" spans="1:32" ht="12.75" customHeight="1" x14ac:dyDescent="0.15">
      <c r="A412" t="s">
        <v>558</v>
      </c>
      <c r="F412" t="s">
        <v>123</v>
      </c>
      <c r="G412" t="s">
        <v>627</v>
      </c>
      <c r="H412" s="87" t="e">
        <f>'5th Cycle Summary-Final'!D412-VLOOKUP(FinalComparison!$G412,'SB35 Determination Data'!$K$4:$AN$415,H$2,FALSE)</f>
        <v>#N/A</v>
      </c>
      <c r="I412" s="87" t="e">
        <f>'5th Cycle Summary-Final'!E412-VLOOKUP(FinalComparison!$G412,'SB35 Determination Data'!$K$4:$AN$415,I$2,FALSE)</f>
        <v>#N/A</v>
      </c>
      <c r="J412" s="87" t="e">
        <f>'5th Cycle Summary-Final'!F412-VLOOKUP(FinalComparison!$G412,'SB35 Determination Data'!$K$4:$AN$415,J$2,FALSE)</f>
        <v>#N/A</v>
      </c>
      <c r="K412" s="87" t="e">
        <f>'5th Cycle Summary-Final'!G412-VLOOKUP(FinalComparison!$G412,'SB35 Determination Data'!$K$4:$AN$415,K$2,FALSE)</f>
        <v>#N/A</v>
      </c>
      <c r="L412" s="87" t="e">
        <f>'5th Cycle Summary-Final'!H412-VLOOKUP(FinalComparison!$G412,'SB35 Determination Data'!$K$4:$AN$415,L$2,FALSE)</f>
        <v>#N/A</v>
      </c>
      <c r="M412" s="87" t="e">
        <f>'5th Cycle Summary-Final'!I412-VLOOKUP(FinalComparison!$G412,'SB35 Determination Data'!$K$4:$AN$415,M$2,FALSE)</f>
        <v>#N/A</v>
      </c>
      <c r="N412" s="87"/>
      <c r="O412" s="87"/>
      <c r="P412" s="87" t="e">
        <f>'5th Cycle Summary-Final'!J412-VLOOKUP(FinalComparison!$G412,'SB35 Determination Data'!$K$4:$AN$415,P$2,FALSE)</f>
        <v>#N/A</v>
      </c>
      <c r="Q412" s="87" t="e">
        <f>'5th Cycle Summary-Final'!K412-VLOOKUP(FinalComparison!$G412,'SB35 Determination Data'!$K$4:$AN$415,Q$2,FALSE)</f>
        <v>#N/A</v>
      </c>
      <c r="R412" s="87" t="e">
        <f>'5th Cycle Summary-Final'!L412-VLOOKUP(FinalComparison!$G412,'SB35 Determination Data'!$K$4:$AN$415,R$2,FALSE)</f>
        <v>#N/A</v>
      </c>
      <c r="S412" s="87" t="e">
        <f>'5th Cycle Summary-Final'!M412-VLOOKUP(FinalComparison!$G412,'SB35 Determination Data'!$K$4:$AN$415,S$2,FALSE)</f>
        <v>#N/A</v>
      </c>
      <c r="T412" s="87" t="e">
        <f>'5th Cycle Summary-Final'!N412-VLOOKUP(FinalComparison!$G412,'SB35 Determination Data'!$K$4:$AN$415,T$2,FALSE)</f>
        <v>#N/A</v>
      </c>
      <c r="U412" s="80"/>
      <c r="V412" s="80"/>
      <c r="W412" s="87" t="e">
        <f>'5th Cycle Summary-Final'!O412-VLOOKUP(FinalComparison!$G412,'SB35 Determination Data'!$K$4:$AN$415,W$2,FALSE)</f>
        <v>#N/A</v>
      </c>
      <c r="X412" s="80"/>
      <c r="Y412" s="87" t="e">
        <f>'5th Cycle Summary-Final'!P412-VLOOKUP(FinalComparison!$G412,'SB35 Determination Data'!$K$4:$AN$415,Y$2,FALSE)</f>
        <v>#N/A</v>
      </c>
      <c r="Z412" s="87" t="e">
        <f>'5th Cycle Summary-Final'!Q412-VLOOKUP(FinalComparison!$G412,'SB35 Determination Data'!$K$4:$AN$415,Z$2,FALSE)</f>
        <v>#N/A</v>
      </c>
      <c r="AA412" s="87" t="e">
        <f>'5th Cycle Summary-Final'!R412-VLOOKUP(FinalComparison!$G412,'SB35 Determination Data'!$K$4:$AN$415,AA$2,FALSE)</f>
        <v>#N/A</v>
      </c>
      <c r="AB412" s="87" t="e">
        <f>'5th Cycle Summary-Final'!S412-VLOOKUP(FinalComparison!$G412,'SB35 Determination Data'!$K$4:$AN$415,AB$2,FALSE)</f>
        <v>#N/A</v>
      </c>
      <c r="AC412" s="87" t="e">
        <f>'5th Cycle Summary-Final'!T412-VLOOKUP(FinalComparison!$G412,'SB35 Determination Data'!$K$4:$AN$415,AC$2,FALSE)</f>
        <v>#N/A</v>
      </c>
      <c r="AD412" s="87" t="e">
        <f>'5th Cycle Summary-Final'!U412-VLOOKUP(FinalComparison!$G412,'SB35 Determination Data'!$K$4:$AN$415,AD$2,FALSE)</f>
        <v>#N/A</v>
      </c>
      <c r="AE412" s="87" t="e">
        <f>'5th Cycle Summary-Final'!V412-VLOOKUP(FinalComparison!$G412,'SB35 Determination Data'!$K$4:$AN$415,AE$2,FALSE)</f>
        <v>#N/A</v>
      </c>
      <c r="AF412" s="87" t="e">
        <f>'5th Cycle Summary-Final'!W412-VLOOKUP(FinalComparison!$G412,'SB35 Determination Data'!$K$4:$AN$415,AF$2,FALSE)</f>
        <v>#N/A</v>
      </c>
    </row>
    <row r="413" spans="1:32" ht="12.75" customHeight="1" x14ac:dyDescent="0.15">
      <c r="A413" t="s">
        <v>558</v>
      </c>
      <c r="F413" t="s">
        <v>123</v>
      </c>
      <c r="G413" t="s">
        <v>628</v>
      </c>
      <c r="H413" s="87" t="e">
        <f>'5th Cycle Summary-Final'!D413-VLOOKUP(FinalComparison!$G413,'SB35 Determination Data'!$K$4:$AN$415,H$2,FALSE)</f>
        <v>#N/A</v>
      </c>
      <c r="I413" s="87" t="e">
        <f>'5th Cycle Summary-Final'!E413-VLOOKUP(FinalComparison!$G413,'SB35 Determination Data'!$K$4:$AN$415,I$2,FALSE)</f>
        <v>#N/A</v>
      </c>
      <c r="J413" s="87" t="e">
        <f>'5th Cycle Summary-Final'!F413-VLOOKUP(FinalComparison!$G413,'SB35 Determination Data'!$K$4:$AN$415,J$2,FALSE)</f>
        <v>#N/A</v>
      </c>
      <c r="K413" s="87" t="e">
        <f>'5th Cycle Summary-Final'!G413-VLOOKUP(FinalComparison!$G413,'SB35 Determination Data'!$K$4:$AN$415,K$2,FALSE)</f>
        <v>#N/A</v>
      </c>
      <c r="L413" s="87" t="e">
        <f>'5th Cycle Summary-Final'!H413-VLOOKUP(FinalComparison!$G413,'SB35 Determination Data'!$K$4:$AN$415,L$2,FALSE)</f>
        <v>#N/A</v>
      </c>
      <c r="M413" s="87" t="e">
        <f>'5th Cycle Summary-Final'!I413-VLOOKUP(FinalComparison!$G413,'SB35 Determination Data'!$K$4:$AN$415,M$2,FALSE)</f>
        <v>#N/A</v>
      </c>
      <c r="N413" s="87"/>
      <c r="O413" s="87"/>
      <c r="P413" s="87" t="e">
        <f>'5th Cycle Summary-Final'!J413-VLOOKUP(FinalComparison!$G413,'SB35 Determination Data'!$K$4:$AN$415,P$2,FALSE)</f>
        <v>#N/A</v>
      </c>
      <c r="Q413" s="87" t="e">
        <f>'5th Cycle Summary-Final'!K413-VLOOKUP(FinalComparison!$G413,'SB35 Determination Data'!$K$4:$AN$415,Q$2,FALSE)</f>
        <v>#N/A</v>
      </c>
      <c r="R413" s="87" t="e">
        <f>'5th Cycle Summary-Final'!L413-VLOOKUP(FinalComparison!$G413,'SB35 Determination Data'!$K$4:$AN$415,R$2,FALSE)</f>
        <v>#N/A</v>
      </c>
      <c r="S413" s="87" t="e">
        <f>'5th Cycle Summary-Final'!M413-VLOOKUP(FinalComparison!$G413,'SB35 Determination Data'!$K$4:$AN$415,S$2,FALSE)</f>
        <v>#N/A</v>
      </c>
      <c r="T413" s="87" t="e">
        <f>'5th Cycle Summary-Final'!N413-VLOOKUP(FinalComparison!$G413,'SB35 Determination Data'!$K$4:$AN$415,T$2,FALSE)</f>
        <v>#N/A</v>
      </c>
      <c r="U413" s="80"/>
      <c r="V413" s="80"/>
      <c r="W413" s="87" t="e">
        <f>'5th Cycle Summary-Final'!O413-VLOOKUP(FinalComparison!$G413,'SB35 Determination Data'!$K$4:$AN$415,W$2,FALSE)</f>
        <v>#N/A</v>
      </c>
      <c r="X413" s="80"/>
      <c r="Y413" s="87" t="e">
        <f>'5th Cycle Summary-Final'!P413-VLOOKUP(FinalComparison!$G413,'SB35 Determination Data'!$K$4:$AN$415,Y$2,FALSE)</f>
        <v>#N/A</v>
      </c>
      <c r="Z413" s="87" t="e">
        <f>'5th Cycle Summary-Final'!Q413-VLOOKUP(FinalComparison!$G413,'SB35 Determination Data'!$K$4:$AN$415,Z$2,FALSE)</f>
        <v>#N/A</v>
      </c>
      <c r="AA413" s="87" t="e">
        <f>'5th Cycle Summary-Final'!R413-VLOOKUP(FinalComparison!$G413,'SB35 Determination Data'!$K$4:$AN$415,AA$2,FALSE)</f>
        <v>#N/A</v>
      </c>
      <c r="AB413" s="87" t="e">
        <f>'5th Cycle Summary-Final'!S413-VLOOKUP(FinalComparison!$G413,'SB35 Determination Data'!$K$4:$AN$415,AB$2,FALSE)</f>
        <v>#N/A</v>
      </c>
      <c r="AC413" s="87" t="e">
        <f>'5th Cycle Summary-Final'!T413-VLOOKUP(FinalComparison!$G413,'SB35 Determination Data'!$K$4:$AN$415,AC$2,FALSE)</f>
        <v>#N/A</v>
      </c>
      <c r="AD413" s="87" t="e">
        <f>'5th Cycle Summary-Final'!U413-VLOOKUP(FinalComparison!$G413,'SB35 Determination Data'!$K$4:$AN$415,AD$2,FALSE)</f>
        <v>#N/A</v>
      </c>
      <c r="AE413" s="87" t="e">
        <f>'5th Cycle Summary-Final'!V413-VLOOKUP(FinalComparison!$G413,'SB35 Determination Data'!$K$4:$AN$415,AE$2,FALSE)</f>
        <v>#N/A</v>
      </c>
      <c r="AF413" s="87" t="e">
        <f>'5th Cycle Summary-Final'!W413-VLOOKUP(FinalComparison!$G413,'SB35 Determination Data'!$K$4:$AN$415,AF$2,FALSE)</f>
        <v>#N/A</v>
      </c>
    </row>
    <row r="414" spans="1:32" ht="12.75" customHeight="1" x14ac:dyDescent="0.15">
      <c r="A414" t="s">
        <v>558</v>
      </c>
      <c r="F414" t="s">
        <v>123</v>
      </c>
      <c r="G414" t="s">
        <v>629</v>
      </c>
      <c r="H414" s="87" t="e">
        <f>'5th Cycle Summary-Final'!D414-VLOOKUP(FinalComparison!$G414,'SB35 Determination Data'!$K$4:$AN$415,H$2,FALSE)</f>
        <v>#N/A</v>
      </c>
      <c r="I414" s="87" t="e">
        <f>'5th Cycle Summary-Final'!E414-VLOOKUP(FinalComparison!$G414,'SB35 Determination Data'!$K$4:$AN$415,I$2,FALSE)</f>
        <v>#N/A</v>
      </c>
      <c r="J414" s="87" t="e">
        <f>'5th Cycle Summary-Final'!F414-VLOOKUP(FinalComparison!$G414,'SB35 Determination Data'!$K$4:$AN$415,J$2,FALSE)</f>
        <v>#N/A</v>
      </c>
      <c r="K414" s="87" t="e">
        <f>'5th Cycle Summary-Final'!G414-VLOOKUP(FinalComparison!$G414,'SB35 Determination Data'!$K$4:$AN$415,K$2,FALSE)</f>
        <v>#N/A</v>
      </c>
      <c r="L414" s="87" t="e">
        <f>'5th Cycle Summary-Final'!H414-VLOOKUP(FinalComparison!$G414,'SB35 Determination Data'!$K$4:$AN$415,L$2,FALSE)</f>
        <v>#N/A</v>
      </c>
      <c r="M414" s="87" t="e">
        <f>'5th Cycle Summary-Final'!I414-VLOOKUP(FinalComparison!$G414,'SB35 Determination Data'!$K$4:$AN$415,M$2,FALSE)</f>
        <v>#N/A</v>
      </c>
      <c r="N414" s="87"/>
      <c r="O414" s="87"/>
      <c r="P414" s="87" t="e">
        <f>'5th Cycle Summary-Final'!J414-VLOOKUP(FinalComparison!$G414,'SB35 Determination Data'!$K$4:$AN$415,P$2,FALSE)</f>
        <v>#N/A</v>
      </c>
      <c r="Q414" s="87" t="e">
        <f>'5th Cycle Summary-Final'!K414-VLOOKUP(FinalComparison!$G414,'SB35 Determination Data'!$K$4:$AN$415,Q$2,FALSE)</f>
        <v>#N/A</v>
      </c>
      <c r="R414" s="87" t="e">
        <f>'5th Cycle Summary-Final'!L414-VLOOKUP(FinalComparison!$G414,'SB35 Determination Data'!$K$4:$AN$415,R$2,FALSE)</f>
        <v>#N/A</v>
      </c>
      <c r="S414" s="87" t="e">
        <f>'5th Cycle Summary-Final'!M414-VLOOKUP(FinalComparison!$G414,'SB35 Determination Data'!$K$4:$AN$415,S$2,FALSE)</f>
        <v>#N/A</v>
      </c>
      <c r="T414" s="87" t="e">
        <f>'5th Cycle Summary-Final'!N414-VLOOKUP(FinalComparison!$G414,'SB35 Determination Data'!$K$4:$AN$415,T$2,FALSE)</f>
        <v>#N/A</v>
      </c>
      <c r="U414" s="80"/>
      <c r="V414" s="80"/>
      <c r="W414" s="87" t="e">
        <f>'5th Cycle Summary-Final'!O414-VLOOKUP(FinalComparison!$G414,'SB35 Determination Data'!$K$4:$AN$415,W$2,FALSE)</f>
        <v>#N/A</v>
      </c>
      <c r="X414" s="80"/>
      <c r="Y414" s="87" t="e">
        <f>'5th Cycle Summary-Final'!P414-VLOOKUP(FinalComparison!$G414,'SB35 Determination Data'!$K$4:$AN$415,Y$2,FALSE)</f>
        <v>#N/A</v>
      </c>
      <c r="Z414" s="87" t="e">
        <f>'5th Cycle Summary-Final'!Q414-VLOOKUP(FinalComparison!$G414,'SB35 Determination Data'!$K$4:$AN$415,Z$2,FALSE)</f>
        <v>#N/A</v>
      </c>
      <c r="AA414" s="87" t="e">
        <f>'5th Cycle Summary-Final'!R414-VLOOKUP(FinalComparison!$G414,'SB35 Determination Data'!$K$4:$AN$415,AA$2,FALSE)</f>
        <v>#N/A</v>
      </c>
      <c r="AB414" s="87" t="e">
        <f>'5th Cycle Summary-Final'!S414-VLOOKUP(FinalComparison!$G414,'SB35 Determination Data'!$K$4:$AN$415,AB$2,FALSE)</f>
        <v>#N/A</v>
      </c>
      <c r="AC414" s="87" t="e">
        <f>'5th Cycle Summary-Final'!T414-VLOOKUP(FinalComparison!$G414,'SB35 Determination Data'!$K$4:$AN$415,AC$2,FALSE)</f>
        <v>#N/A</v>
      </c>
      <c r="AD414" s="87" t="e">
        <f>'5th Cycle Summary-Final'!U414-VLOOKUP(FinalComparison!$G414,'SB35 Determination Data'!$K$4:$AN$415,AD$2,FALSE)</f>
        <v>#N/A</v>
      </c>
      <c r="AE414" s="87" t="e">
        <f>'5th Cycle Summary-Final'!V414-VLOOKUP(FinalComparison!$G414,'SB35 Determination Data'!$K$4:$AN$415,AE$2,FALSE)</f>
        <v>#N/A</v>
      </c>
      <c r="AF414" s="87" t="e">
        <f>'5th Cycle Summary-Final'!W414-VLOOKUP(FinalComparison!$G414,'SB35 Determination Data'!$K$4:$AN$415,AF$2,FALSE)</f>
        <v>#N/A</v>
      </c>
    </row>
    <row r="415" spans="1:32" ht="12.75" customHeight="1" x14ac:dyDescent="0.15">
      <c r="A415" t="s">
        <v>630</v>
      </c>
      <c r="F415" t="s">
        <v>123</v>
      </c>
      <c r="G415" t="s">
        <v>631</v>
      </c>
      <c r="H415" s="87" t="e">
        <f>'5th Cycle Summary-Final'!D415-VLOOKUP(FinalComparison!$G415,'SB35 Determination Data'!$K$4:$AN$415,H$2,FALSE)</f>
        <v>#N/A</v>
      </c>
      <c r="I415" s="87" t="e">
        <f>'5th Cycle Summary-Final'!E415-VLOOKUP(FinalComparison!$G415,'SB35 Determination Data'!$K$4:$AN$415,I$2,FALSE)</f>
        <v>#N/A</v>
      </c>
      <c r="J415" s="87" t="e">
        <f>'5th Cycle Summary-Final'!F415-VLOOKUP(FinalComparison!$G415,'SB35 Determination Data'!$K$4:$AN$415,J$2,FALSE)</f>
        <v>#N/A</v>
      </c>
      <c r="K415" s="87" t="e">
        <f>'5th Cycle Summary-Final'!G415-VLOOKUP(FinalComparison!$G415,'SB35 Determination Data'!$K$4:$AN$415,K$2,FALSE)</f>
        <v>#N/A</v>
      </c>
      <c r="L415" s="87" t="e">
        <f>'5th Cycle Summary-Final'!H415-VLOOKUP(FinalComparison!$G415,'SB35 Determination Data'!$K$4:$AN$415,L$2,FALSE)</f>
        <v>#N/A</v>
      </c>
      <c r="M415" s="87" t="e">
        <f>'5th Cycle Summary-Final'!I415-VLOOKUP(FinalComparison!$G415,'SB35 Determination Data'!$K$4:$AN$415,M$2,FALSE)</f>
        <v>#N/A</v>
      </c>
      <c r="N415" s="87"/>
      <c r="O415" s="87"/>
      <c r="P415" s="87" t="e">
        <f>'5th Cycle Summary-Final'!J415-VLOOKUP(FinalComparison!$G415,'SB35 Determination Data'!$K$4:$AN$415,P$2,FALSE)</f>
        <v>#N/A</v>
      </c>
      <c r="Q415" s="87" t="e">
        <f>'5th Cycle Summary-Final'!K415-VLOOKUP(FinalComparison!$G415,'SB35 Determination Data'!$K$4:$AN$415,Q$2,FALSE)</f>
        <v>#N/A</v>
      </c>
      <c r="R415" s="87" t="e">
        <f>'5th Cycle Summary-Final'!L415-VLOOKUP(FinalComparison!$G415,'SB35 Determination Data'!$K$4:$AN$415,R$2,FALSE)</f>
        <v>#N/A</v>
      </c>
      <c r="S415" s="87" t="e">
        <f>'5th Cycle Summary-Final'!M415-VLOOKUP(FinalComparison!$G415,'SB35 Determination Data'!$K$4:$AN$415,S$2,FALSE)</f>
        <v>#N/A</v>
      </c>
      <c r="T415" s="87" t="e">
        <f>'5th Cycle Summary-Final'!N415-VLOOKUP(FinalComparison!$G415,'SB35 Determination Data'!$K$4:$AN$415,T$2,FALSE)</f>
        <v>#N/A</v>
      </c>
      <c r="U415" s="80"/>
      <c r="V415" s="80"/>
      <c r="W415" s="87" t="e">
        <f>'5th Cycle Summary-Final'!O415-VLOOKUP(FinalComparison!$G415,'SB35 Determination Data'!$K$4:$AN$415,W$2,FALSE)</f>
        <v>#N/A</v>
      </c>
      <c r="X415" s="80"/>
      <c r="Y415" s="87" t="e">
        <f>'5th Cycle Summary-Final'!P415-VLOOKUP(FinalComparison!$G415,'SB35 Determination Data'!$K$4:$AN$415,Y$2,FALSE)</f>
        <v>#N/A</v>
      </c>
      <c r="Z415" s="87" t="e">
        <f>'5th Cycle Summary-Final'!Q415-VLOOKUP(FinalComparison!$G415,'SB35 Determination Data'!$K$4:$AN$415,Z$2,FALSE)</f>
        <v>#N/A</v>
      </c>
      <c r="AA415" s="87" t="e">
        <f>'5th Cycle Summary-Final'!R415-VLOOKUP(FinalComparison!$G415,'SB35 Determination Data'!$K$4:$AN$415,AA$2,FALSE)</f>
        <v>#N/A</v>
      </c>
      <c r="AB415" s="87" t="e">
        <f>'5th Cycle Summary-Final'!S415-VLOOKUP(FinalComparison!$G415,'SB35 Determination Data'!$K$4:$AN$415,AB$2,FALSE)</f>
        <v>#N/A</v>
      </c>
      <c r="AC415" s="87" t="e">
        <f>'5th Cycle Summary-Final'!T415-VLOOKUP(FinalComparison!$G415,'SB35 Determination Data'!$K$4:$AN$415,AC$2,FALSE)</f>
        <v>#N/A</v>
      </c>
      <c r="AD415" s="87" t="e">
        <f>'5th Cycle Summary-Final'!U415-VLOOKUP(FinalComparison!$G415,'SB35 Determination Data'!$K$4:$AN$415,AD$2,FALSE)</f>
        <v>#N/A</v>
      </c>
      <c r="AE415" s="87" t="e">
        <f>'5th Cycle Summary-Final'!V415-VLOOKUP(FinalComparison!$G415,'SB35 Determination Data'!$K$4:$AN$415,AE$2,FALSE)</f>
        <v>#N/A</v>
      </c>
      <c r="AF415" s="87" t="e">
        <f>'5th Cycle Summary-Final'!W415-VLOOKUP(FinalComparison!$G415,'SB35 Determination Data'!$K$4:$AN$415,AF$2,FALSE)</f>
        <v>#N/A</v>
      </c>
    </row>
    <row r="416" spans="1:32" ht="12.75" customHeight="1" x14ac:dyDescent="0.15"/>
    <row r="417" ht="12.75" customHeight="1" x14ac:dyDescent="0.15"/>
    <row r="418" ht="12.75" customHeight="1" x14ac:dyDescent="0.15"/>
    <row r="419" ht="12.75" customHeight="1" x14ac:dyDescent="0.15"/>
    <row r="420" ht="12.75" customHeight="1" x14ac:dyDescent="0.15"/>
    <row r="421" ht="12.75" customHeight="1" x14ac:dyDescent="0.15"/>
    <row r="422" ht="12.75" customHeight="1" x14ac:dyDescent="0.15"/>
    <row r="423" ht="12.75" customHeight="1" x14ac:dyDescent="0.15"/>
    <row r="424" ht="12.75" customHeight="1" x14ac:dyDescent="0.15"/>
    <row r="425" ht="12.75" customHeight="1" x14ac:dyDescent="0.15"/>
    <row r="426" ht="12.75" customHeight="1" x14ac:dyDescent="0.15"/>
    <row r="427" ht="12.75" customHeight="1" x14ac:dyDescent="0.15"/>
    <row r="428" ht="12.75" customHeight="1" x14ac:dyDescent="0.15"/>
    <row r="429" ht="12.75" customHeight="1" x14ac:dyDescent="0.15"/>
    <row r="430" ht="12.75" customHeight="1" x14ac:dyDescent="0.15"/>
    <row r="431" ht="12.75" customHeight="1" x14ac:dyDescent="0.15"/>
    <row r="432" ht="12.75" customHeight="1" x14ac:dyDescent="0.15"/>
    <row r="433" ht="12.75" customHeight="1" x14ac:dyDescent="0.15"/>
    <row r="434" ht="12.75" customHeight="1" x14ac:dyDescent="0.15"/>
    <row r="435" ht="12.75" customHeight="1" x14ac:dyDescent="0.15"/>
    <row r="436" ht="12.75" customHeight="1" x14ac:dyDescent="0.15"/>
    <row r="437" ht="12.75" customHeight="1" x14ac:dyDescent="0.15"/>
    <row r="438" ht="12.75" customHeight="1" x14ac:dyDescent="0.15"/>
    <row r="439" ht="12.75" customHeight="1" x14ac:dyDescent="0.15"/>
    <row r="440" ht="12.75" customHeight="1" x14ac:dyDescent="0.15"/>
    <row r="441" ht="12.75" customHeight="1" x14ac:dyDescent="0.15"/>
    <row r="442" ht="12.75" customHeight="1" x14ac:dyDescent="0.15"/>
    <row r="443" ht="12.75" customHeight="1" x14ac:dyDescent="0.15"/>
    <row r="444" ht="12.75" customHeight="1" x14ac:dyDescent="0.15"/>
    <row r="445" ht="12.75" customHeight="1" x14ac:dyDescent="0.15"/>
    <row r="446" ht="12.75" customHeight="1" x14ac:dyDescent="0.15"/>
    <row r="447" ht="12.75" customHeight="1" x14ac:dyDescent="0.15"/>
    <row r="448" ht="12.75" customHeight="1" x14ac:dyDescent="0.15"/>
    <row r="449" ht="12.75" customHeight="1" x14ac:dyDescent="0.15"/>
    <row r="450" ht="12.75" customHeight="1" x14ac:dyDescent="0.15"/>
    <row r="451" ht="12.75" customHeight="1" x14ac:dyDescent="0.15"/>
    <row r="452" ht="12.75" customHeight="1" x14ac:dyDescent="0.15"/>
    <row r="453" ht="12.75" customHeight="1" x14ac:dyDescent="0.15"/>
    <row r="454" ht="12.75" customHeight="1" x14ac:dyDescent="0.15"/>
    <row r="455" ht="12.75" customHeight="1" x14ac:dyDescent="0.15"/>
    <row r="456" ht="12.75" customHeight="1" x14ac:dyDescent="0.15"/>
    <row r="457" ht="12.75" customHeight="1" x14ac:dyDescent="0.15"/>
    <row r="458" ht="12.75" customHeight="1" x14ac:dyDescent="0.15"/>
    <row r="459" ht="12.75" customHeight="1" x14ac:dyDescent="0.15"/>
    <row r="460" ht="12.75" customHeight="1" x14ac:dyDescent="0.15"/>
    <row r="461" ht="12.75" customHeight="1" x14ac:dyDescent="0.15"/>
    <row r="462" ht="12.75" customHeight="1" x14ac:dyDescent="0.15"/>
    <row r="463" ht="12.75" customHeight="1" x14ac:dyDescent="0.15"/>
    <row r="464" ht="12.75" customHeight="1" x14ac:dyDescent="0.15"/>
    <row r="465" ht="12.75" customHeight="1" x14ac:dyDescent="0.15"/>
    <row r="466" ht="12.75" customHeight="1" x14ac:dyDescent="0.15"/>
    <row r="467" ht="12.75" customHeight="1" x14ac:dyDescent="0.15"/>
    <row r="468" ht="12.75" customHeight="1" x14ac:dyDescent="0.15"/>
    <row r="469" ht="12.75" customHeight="1" x14ac:dyDescent="0.15"/>
    <row r="470" ht="12.75" customHeight="1" x14ac:dyDescent="0.15"/>
    <row r="471" ht="12.75" customHeight="1" x14ac:dyDescent="0.15"/>
    <row r="472" ht="12.75" customHeight="1" x14ac:dyDescent="0.15"/>
    <row r="473" ht="12.75" customHeight="1" x14ac:dyDescent="0.15"/>
    <row r="474" ht="12.75" customHeight="1" x14ac:dyDescent="0.15"/>
    <row r="475" ht="12.75" customHeight="1" x14ac:dyDescent="0.15"/>
    <row r="476" ht="12.75" customHeight="1" x14ac:dyDescent="0.15"/>
    <row r="477" ht="12.75" customHeight="1" x14ac:dyDescent="0.15"/>
    <row r="478" ht="12.75" customHeight="1" x14ac:dyDescent="0.15"/>
    <row r="479" ht="12.75" customHeight="1" x14ac:dyDescent="0.15"/>
    <row r="480" ht="12.75" customHeight="1" x14ac:dyDescent="0.15"/>
    <row r="481" ht="12.75" customHeight="1" x14ac:dyDescent="0.15"/>
    <row r="482" ht="12.75" customHeight="1" x14ac:dyDescent="0.15"/>
    <row r="483" ht="12.75" customHeight="1" x14ac:dyDescent="0.15"/>
    <row r="484" ht="12.75" customHeight="1" x14ac:dyDescent="0.15"/>
    <row r="485" ht="12.75" customHeight="1" x14ac:dyDescent="0.15"/>
    <row r="486" ht="12.75" customHeight="1" x14ac:dyDescent="0.15"/>
    <row r="487" ht="12.75" customHeight="1" x14ac:dyDescent="0.15"/>
    <row r="488" ht="12.75" customHeight="1" x14ac:dyDescent="0.15"/>
    <row r="489" ht="12.75" customHeight="1" x14ac:dyDescent="0.15"/>
    <row r="490" ht="12.75" customHeight="1" x14ac:dyDescent="0.15"/>
    <row r="491" ht="12.75" customHeight="1" x14ac:dyDescent="0.15"/>
    <row r="492" ht="12.75" customHeight="1" x14ac:dyDescent="0.15"/>
    <row r="493" ht="12.75" customHeight="1" x14ac:dyDescent="0.15"/>
    <row r="494" ht="12.75" customHeight="1" x14ac:dyDescent="0.15"/>
    <row r="495" ht="12.75" customHeight="1" x14ac:dyDescent="0.15"/>
    <row r="496" ht="12.75" customHeight="1" x14ac:dyDescent="0.15"/>
    <row r="497" ht="12.75" customHeight="1" x14ac:dyDescent="0.15"/>
    <row r="498" ht="12.75" customHeight="1" x14ac:dyDescent="0.15"/>
    <row r="499" ht="12.75" customHeight="1" x14ac:dyDescent="0.15"/>
    <row r="500" ht="12.75" customHeight="1" x14ac:dyDescent="0.15"/>
    <row r="501" ht="12.75" customHeight="1" x14ac:dyDescent="0.15"/>
    <row r="502" ht="12.75" customHeight="1" x14ac:dyDescent="0.15"/>
    <row r="503" ht="12.75" customHeight="1" x14ac:dyDescent="0.15"/>
    <row r="504" ht="12.75" customHeight="1" x14ac:dyDescent="0.15"/>
    <row r="505" ht="12.75" customHeight="1" x14ac:dyDescent="0.15"/>
    <row r="506" ht="12.75" customHeight="1" x14ac:dyDescent="0.15"/>
    <row r="507" ht="12.75" customHeight="1" x14ac:dyDescent="0.15"/>
    <row r="508" ht="12.75" customHeight="1" x14ac:dyDescent="0.15"/>
    <row r="509" ht="12.75" customHeight="1" x14ac:dyDescent="0.15"/>
    <row r="510" ht="12.75" customHeight="1" x14ac:dyDescent="0.15"/>
    <row r="511" ht="12.75" customHeight="1" x14ac:dyDescent="0.15"/>
    <row r="512" ht="12.75" customHeight="1" x14ac:dyDescent="0.15"/>
    <row r="513" ht="12.75" customHeight="1" x14ac:dyDescent="0.15"/>
    <row r="514" ht="12.75" customHeight="1" x14ac:dyDescent="0.15"/>
    <row r="515" ht="12.75" customHeight="1" x14ac:dyDescent="0.15"/>
    <row r="516" ht="12.75" customHeight="1" x14ac:dyDescent="0.15"/>
    <row r="517" ht="12.75" customHeight="1" x14ac:dyDescent="0.15"/>
    <row r="518" ht="12.75" customHeight="1" x14ac:dyDescent="0.15"/>
    <row r="519" ht="12.75" customHeight="1" x14ac:dyDescent="0.15"/>
    <row r="520" ht="12.75" customHeight="1" x14ac:dyDescent="0.15"/>
    <row r="521" ht="12.75" customHeight="1" x14ac:dyDescent="0.15"/>
    <row r="522" ht="12.75" customHeight="1" x14ac:dyDescent="0.15"/>
    <row r="523" ht="12.75" customHeight="1" x14ac:dyDescent="0.15"/>
    <row r="524" ht="12.75" customHeight="1" x14ac:dyDescent="0.15"/>
    <row r="525" ht="12.75" customHeight="1" x14ac:dyDescent="0.15"/>
    <row r="526" ht="12.75" customHeight="1" x14ac:dyDescent="0.15"/>
    <row r="527" ht="12.75" customHeight="1" x14ac:dyDescent="0.15"/>
    <row r="528" ht="12.75" customHeight="1" x14ac:dyDescent="0.15"/>
    <row r="529" ht="12.75" customHeight="1" x14ac:dyDescent="0.15"/>
    <row r="530" ht="12.75" customHeight="1" x14ac:dyDescent="0.15"/>
    <row r="531" ht="12.75" customHeight="1" x14ac:dyDescent="0.15"/>
    <row r="532" ht="12.75" customHeight="1" x14ac:dyDescent="0.15"/>
    <row r="533" ht="12.75" customHeight="1" x14ac:dyDescent="0.15"/>
    <row r="534" ht="12.75" customHeight="1" x14ac:dyDescent="0.15"/>
    <row r="535" ht="12.75" customHeight="1" x14ac:dyDescent="0.15"/>
    <row r="536" ht="12.75" customHeight="1" x14ac:dyDescent="0.15"/>
    <row r="537" ht="12.75" customHeight="1" x14ac:dyDescent="0.15"/>
    <row r="538" ht="12.75" customHeight="1" x14ac:dyDescent="0.15"/>
    <row r="539" ht="12.75" customHeight="1" x14ac:dyDescent="0.15"/>
    <row r="540" ht="12.75" customHeight="1" x14ac:dyDescent="0.15"/>
    <row r="541" ht="12.75" customHeight="1" x14ac:dyDescent="0.15"/>
    <row r="542" ht="12.75" customHeight="1" x14ac:dyDescent="0.15"/>
    <row r="543" ht="12.75" customHeight="1" x14ac:dyDescent="0.15"/>
    <row r="544" ht="12.75" customHeight="1" x14ac:dyDescent="0.15"/>
    <row r="545" ht="12.75" customHeight="1" x14ac:dyDescent="0.15"/>
    <row r="546" ht="12.75" customHeight="1" x14ac:dyDescent="0.15"/>
    <row r="547" ht="12.75" customHeight="1" x14ac:dyDescent="0.15"/>
    <row r="548" ht="12.75" customHeight="1" x14ac:dyDescent="0.15"/>
    <row r="549" ht="12.75" customHeight="1" x14ac:dyDescent="0.15"/>
    <row r="550" ht="12.75" customHeight="1" x14ac:dyDescent="0.15"/>
    <row r="551" ht="12.75" customHeight="1" x14ac:dyDescent="0.15"/>
    <row r="552" ht="12.75" customHeight="1" x14ac:dyDescent="0.15"/>
    <row r="553" ht="12.75" customHeight="1" x14ac:dyDescent="0.15"/>
    <row r="554" ht="12.75" customHeight="1" x14ac:dyDescent="0.15"/>
    <row r="555" ht="12.75" customHeight="1" x14ac:dyDescent="0.15"/>
    <row r="556" ht="12.75" customHeight="1" x14ac:dyDescent="0.15"/>
    <row r="557" ht="12.75" customHeight="1" x14ac:dyDescent="0.15"/>
    <row r="558" ht="12.75" customHeight="1" x14ac:dyDescent="0.15"/>
    <row r="559" ht="12.75" customHeight="1" x14ac:dyDescent="0.15"/>
    <row r="560" ht="12.75" customHeight="1" x14ac:dyDescent="0.15"/>
    <row r="561" ht="12.75" customHeight="1" x14ac:dyDescent="0.15"/>
    <row r="562" ht="12.75" customHeight="1" x14ac:dyDescent="0.15"/>
    <row r="563" ht="12.75" customHeight="1" x14ac:dyDescent="0.15"/>
    <row r="564" ht="12.75" customHeight="1" x14ac:dyDescent="0.15"/>
    <row r="565" ht="12.75" customHeight="1" x14ac:dyDescent="0.15"/>
    <row r="566" ht="12.75" customHeight="1" x14ac:dyDescent="0.15"/>
    <row r="567" ht="12.75" customHeight="1" x14ac:dyDescent="0.15"/>
    <row r="568" ht="12.75" customHeight="1" x14ac:dyDescent="0.15"/>
    <row r="569" ht="12.75" customHeight="1" x14ac:dyDescent="0.15"/>
    <row r="570" ht="12.75" customHeight="1" x14ac:dyDescent="0.15"/>
    <row r="571" ht="12.75" customHeight="1" x14ac:dyDescent="0.15"/>
    <row r="572" ht="12.75" customHeight="1" x14ac:dyDescent="0.15"/>
    <row r="573" ht="12.75" customHeight="1" x14ac:dyDescent="0.15"/>
    <row r="574" ht="12.75" customHeight="1" x14ac:dyDescent="0.15"/>
    <row r="575" ht="12.75" customHeight="1" x14ac:dyDescent="0.15"/>
    <row r="576" ht="12.75" customHeight="1" x14ac:dyDescent="0.15"/>
    <row r="577" ht="12.75" customHeight="1" x14ac:dyDescent="0.15"/>
    <row r="578" ht="12.75" customHeight="1" x14ac:dyDescent="0.15"/>
    <row r="579" ht="12.75" customHeight="1" x14ac:dyDescent="0.15"/>
    <row r="580" ht="12.75" customHeight="1" x14ac:dyDescent="0.15"/>
    <row r="581" ht="12.75" customHeight="1" x14ac:dyDescent="0.15"/>
    <row r="582" ht="12.75" customHeight="1" x14ac:dyDescent="0.15"/>
    <row r="583" ht="12.75" customHeight="1" x14ac:dyDescent="0.15"/>
    <row r="584" ht="12.75" customHeight="1" x14ac:dyDescent="0.15"/>
    <row r="585" ht="12.75" customHeight="1" x14ac:dyDescent="0.15"/>
    <row r="586" ht="12.75" customHeight="1" x14ac:dyDescent="0.15"/>
    <row r="587" ht="12.75" customHeight="1" x14ac:dyDescent="0.15"/>
    <row r="588" ht="12.75" customHeight="1" x14ac:dyDescent="0.15"/>
    <row r="589" ht="12.75" customHeight="1" x14ac:dyDescent="0.15"/>
    <row r="590" ht="12.75" customHeight="1" x14ac:dyDescent="0.15"/>
    <row r="591" ht="12.75" customHeight="1" x14ac:dyDescent="0.15"/>
    <row r="592" ht="12.75" customHeight="1" x14ac:dyDescent="0.15"/>
    <row r="593" ht="12.75" customHeight="1" x14ac:dyDescent="0.15"/>
    <row r="594" ht="12.75" customHeight="1" x14ac:dyDescent="0.15"/>
    <row r="595" ht="12.75" customHeight="1" x14ac:dyDescent="0.15"/>
    <row r="596" ht="12.75" customHeight="1" x14ac:dyDescent="0.15"/>
    <row r="597" ht="12.75" customHeight="1" x14ac:dyDescent="0.15"/>
    <row r="598" ht="12.75" customHeight="1" x14ac:dyDescent="0.15"/>
    <row r="599" ht="12.75" customHeight="1" x14ac:dyDescent="0.15"/>
    <row r="600" ht="12.75" customHeight="1" x14ac:dyDescent="0.15"/>
    <row r="601" ht="12.75" customHeight="1" x14ac:dyDescent="0.15"/>
    <row r="602" ht="12.75" customHeight="1" x14ac:dyDescent="0.15"/>
    <row r="603" ht="12.75" customHeight="1" x14ac:dyDescent="0.15"/>
    <row r="604" ht="12.75" customHeight="1" x14ac:dyDescent="0.15"/>
    <row r="605" ht="12.75" customHeight="1" x14ac:dyDescent="0.15"/>
    <row r="606" ht="12.75" customHeight="1" x14ac:dyDescent="0.15"/>
    <row r="607" ht="12.75" customHeight="1" x14ac:dyDescent="0.15"/>
    <row r="608" ht="12.75" customHeight="1" x14ac:dyDescent="0.15"/>
    <row r="609" ht="12.75" customHeight="1" x14ac:dyDescent="0.15"/>
    <row r="610" ht="12.75" customHeight="1" x14ac:dyDescent="0.15"/>
    <row r="611" ht="12.75" customHeight="1" x14ac:dyDescent="0.15"/>
    <row r="612" ht="12.75" customHeight="1" x14ac:dyDescent="0.15"/>
    <row r="613" ht="12.75" customHeight="1" x14ac:dyDescent="0.15"/>
    <row r="614" ht="12.75" customHeight="1" x14ac:dyDescent="0.15"/>
    <row r="615" ht="12.75" customHeight="1" x14ac:dyDescent="0.15"/>
    <row r="616" ht="12.75" customHeight="1" x14ac:dyDescent="0.15"/>
    <row r="617" ht="12.75" customHeight="1" x14ac:dyDescent="0.15"/>
    <row r="618" ht="12.75" customHeight="1" x14ac:dyDescent="0.15"/>
    <row r="619" ht="12.75" customHeight="1" x14ac:dyDescent="0.15"/>
    <row r="620" ht="12.75" customHeight="1" x14ac:dyDescent="0.15"/>
    <row r="621" ht="12.75" customHeight="1" x14ac:dyDescent="0.15"/>
    <row r="622" ht="12.75" customHeight="1" x14ac:dyDescent="0.15"/>
    <row r="623" ht="12.75" customHeight="1" x14ac:dyDescent="0.15"/>
    <row r="624" ht="12.75" customHeight="1" x14ac:dyDescent="0.15"/>
    <row r="625" ht="12.75" customHeight="1" x14ac:dyDescent="0.15"/>
    <row r="626" ht="12.75" customHeight="1" x14ac:dyDescent="0.15"/>
    <row r="627" ht="12.75" customHeight="1" x14ac:dyDescent="0.15"/>
    <row r="628" ht="12.75" customHeight="1" x14ac:dyDescent="0.15"/>
    <row r="629" ht="12.75" customHeight="1" x14ac:dyDescent="0.15"/>
    <row r="630" ht="12.75" customHeight="1" x14ac:dyDescent="0.15"/>
    <row r="631" ht="12.75" customHeight="1" x14ac:dyDescent="0.15"/>
    <row r="632" ht="12.75" customHeight="1" x14ac:dyDescent="0.15"/>
    <row r="633" ht="12.75" customHeight="1" x14ac:dyDescent="0.15"/>
    <row r="634" ht="12.75" customHeight="1" x14ac:dyDescent="0.15"/>
    <row r="635" ht="12.75" customHeight="1" x14ac:dyDescent="0.15"/>
    <row r="636" ht="12.75" customHeight="1" x14ac:dyDescent="0.15"/>
    <row r="637" ht="12.75" customHeight="1" x14ac:dyDescent="0.15"/>
    <row r="638" ht="12.75" customHeight="1" x14ac:dyDescent="0.15"/>
    <row r="639" ht="12.75" customHeight="1" x14ac:dyDescent="0.15"/>
    <row r="640" ht="12.75" customHeight="1" x14ac:dyDescent="0.15"/>
    <row r="641" ht="12.75" customHeight="1" x14ac:dyDescent="0.15"/>
    <row r="642" ht="12.75" customHeight="1" x14ac:dyDescent="0.15"/>
    <row r="643" ht="12.75" customHeight="1" x14ac:dyDescent="0.15"/>
    <row r="644" ht="12.75" customHeight="1" x14ac:dyDescent="0.15"/>
    <row r="645" ht="12.75" customHeight="1" x14ac:dyDescent="0.15"/>
    <row r="646" ht="12.75" customHeight="1" x14ac:dyDescent="0.15"/>
    <row r="647" ht="12.75" customHeight="1" x14ac:dyDescent="0.15"/>
    <row r="648" ht="12.75" customHeight="1" x14ac:dyDescent="0.15"/>
    <row r="649" ht="12.75" customHeight="1" x14ac:dyDescent="0.15"/>
    <row r="650" ht="12.75" customHeight="1" x14ac:dyDescent="0.15"/>
    <row r="651" ht="12.75" customHeight="1" x14ac:dyDescent="0.15"/>
    <row r="652" ht="12.75" customHeight="1" x14ac:dyDescent="0.15"/>
    <row r="653" ht="12.75" customHeight="1" x14ac:dyDescent="0.15"/>
    <row r="654" ht="12.75" customHeight="1" x14ac:dyDescent="0.15"/>
    <row r="655" ht="12.75" customHeight="1" x14ac:dyDescent="0.15"/>
    <row r="656" ht="12.75" customHeight="1" x14ac:dyDescent="0.15"/>
    <row r="657" ht="12.75" customHeight="1" x14ac:dyDescent="0.15"/>
    <row r="658" ht="12.75" customHeight="1" x14ac:dyDescent="0.15"/>
    <row r="659" ht="12.75" customHeight="1" x14ac:dyDescent="0.15"/>
    <row r="660" ht="12.75" customHeight="1" x14ac:dyDescent="0.15"/>
    <row r="661" ht="12.75" customHeight="1" x14ac:dyDescent="0.15"/>
    <row r="662" ht="12.75" customHeight="1" x14ac:dyDescent="0.15"/>
    <row r="663" ht="12.75" customHeight="1" x14ac:dyDescent="0.15"/>
    <row r="664" ht="12.75" customHeight="1" x14ac:dyDescent="0.15"/>
    <row r="665" ht="12.75" customHeight="1" x14ac:dyDescent="0.15"/>
    <row r="666" ht="12.75" customHeight="1" x14ac:dyDescent="0.15"/>
    <row r="667" ht="12.75" customHeight="1" x14ac:dyDescent="0.15"/>
    <row r="668" ht="12.75" customHeight="1" x14ac:dyDescent="0.15"/>
    <row r="669" ht="12.75" customHeight="1" x14ac:dyDescent="0.15"/>
    <row r="670" ht="12.75" customHeight="1" x14ac:dyDescent="0.15"/>
    <row r="671" ht="12.75" customHeight="1" x14ac:dyDescent="0.15"/>
    <row r="672" ht="12.75" customHeight="1" x14ac:dyDescent="0.15"/>
    <row r="673" ht="12.75" customHeight="1" x14ac:dyDescent="0.15"/>
    <row r="674" ht="12.75" customHeight="1" x14ac:dyDescent="0.15"/>
    <row r="675" ht="12.75" customHeight="1" x14ac:dyDescent="0.15"/>
    <row r="676" ht="12.75" customHeight="1" x14ac:dyDescent="0.15"/>
    <row r="677" ht="12.75" customHeight="1" x14ac:dyDescent="0.15"/>
    <row r="678" ht="12.75" customHeight="1" x14ac:dyDescent="0.15"/>
    <row r="679" ht="12.75" customHeight="1" x14ac:dyDescent="0.15"/>
    <row r="680" ht="12.75" customHeight="1" x14ac:dyDescent="0.15"/>
    <row r="681" ht="12.75" customHeight="1" x14ac:dyDescent="0.15"/>
    <row r="682" ht="12.75" customHeight="1" x14ac:dyDescent="0.15"/>
    <row r="683" ht="12.75" customHeight="1" x14ac:dyDescent="0.15"/>
    <row r="684" ht="12.75" customHeight="1" x14ac:dyDescent="0.15"/>
    <row r="685" ht="12.75" customHeight="1" x14ac:dyDescent="0.15"/>
    <row r="686" ht="12.75" customHeight="1" x14ac:dyDescent="0.15"/>
    <row r="687" ht="12.75" customHeight="1" x14ac:dyDescent="0.15"/>
    <row r="688" ht="12.75" customHeight="1" x14ac:dyDescent="0.15"/>
    <row r="689" ht="12.75" customHeight="1" x14ac:dyDescent="0.15"/>
    <row r="690" ht="12.75" customHeight="1" x14ac:dyDescent="0.15"/>
    <row r="691" ht="12.75" customHeight="1" x14ac:dyDescent="0.15"/>
    <row r="692" ht="12.75" customHeight="1" x14ac:dyDescent="0.15"/>
    <row r="693" ht="12.75" customHeight="1" x14ac:dyDescent="0.15"/>
    <row r="694" ht="12.75" customHeight="1" x14ac:dyDescent="0.15"/>
    <row r="695" ht="12.75" customHeight="1" x14ac:dyDescent="0.15"/>
    <row r="696" ht="12.75" customHeight="1" x14ac:dyDescent="0.15"/>
    <row r="697" ht="12.75" customHeight="1" x14ac:dyDescent="0.15"/>
    <row r="698" ht="12.75" customHeight="1" x14ac:dyDescent="0.15"/>
    <row r="699" ht="12.75" customHeight="1" x14ac:dyDescent="0.15"/>
    <row r="700" ht="12.75" customHeight="1" x14ac:dyDescent="0.15"/>
    <row r="701" ht="12.75" customHeight="1" x14ac:dyDescent="0.15"/>
    <row r="702" ht="12.75" customHeight="1" x14ac:dyDescent="0.15"/>
    <row r="703" ht="12.75" customHeight="1" x14ac:dyDescent="0.15"/>
    <row r="704" ht="12.75" customHeight="1" x14ac:dyDescent="0.15"/>
    <row r="705" ht="12.75" customHeight="1" x14ac:dyDescent="0.15"/>
    <row r="706" ht="12.75" customHeight="1" x14ac:dyDescent="0.15"/>
    <row r="707" ht="12.75" customHeight="1" x14ac:dyDescent="0.15"/>
    <row r="708" ht="12.75" customHeight="1" x14ac:dyDescent="0.15"/>
    <row r="709" ht="12.75" customHeight="1" x14ac:dyDescent="0.15"/>
    <row r="710" ht="12.75" customHeight="1" x14ac:dyDescent="0.15"/>
    <row r="711" ht="12.75" customHeight="1" x14ac:dyDescent="0.15"/>
    <row r="712" ht="12.75" customHeight="1" x14ac:dyDescent="0.15"/>
    <row r="713" ht="12.75" customHeight="1" x14ac:dyDescent="0.15"/>
    <row r="714" ht="12.75" customHeight="1" x14ac:dyDescent="0.15"/>
    <row r="715" ht="12.75" customHeight="1" x14ac:dyDescent="0.15"/>
    <row r="716" ht="12.75" customHeight="1" x14ac:dyDescent="0.15"/>
    <row r="717" ht="12.75" customHeight="1" x14ac:dyDescent="0.15"/>
    <row r="718" ht="12.75" customHeight="1" x14ac:dyDescent="0.15"/>
    <row r="719" ht="12.75" customHeight="1" x14ac:dyDescent="0.15"/>
    <row r="720" ht="12.75" customHeight="1" x14ac:dyDescent="0.15"/>
    <row r="721" ht="12.75" customHeight="1" x14ac:dyDescent="0.15"/>
    <row r="722" ht="12.75" customHeight="1" x14ac:dyDescent="0.15"/>
    <row r="723" ht="12.75" customHeight="1" x14ac:dyDescent="0.15"/>
    <row r="724" ht="12.75" customHeight="1" x14ac:dyDescent="0.15"/>
    <row r="725" ht="12.75" customHeight="1" x14ac:dyDescent="0.15"/>
    <row r="726" ht="12.75" customHeight="1" x14ac:dyDescent="0.15"/>
    <row r="727" ht="12.75" customHeight="1" x14ac:dyDescent="0.15"/>
    <row r="728" ht="12.75" customHeight="1" x14ac:dyDescent="0.15"/>
    <row r="729" ht="12.75" customHeight="1" x14ac:dyDescent="0.15"/>
    <row r="730" ht="12.75" customHeight="1" x14ac:dyDescent="0.15"/>
    <row r="731" ht="12.75" customHeight="1" x14ac:dyDescent="0.15"/>
    <row r="732" ht="12.75" customHeight="1" x14ac:dyDescent="0.15"/>
    <row r="733" ht="12.75" customHeight="1" x14ac:dyDescent="0.15"/>
    <row r="734" ht="12.75" customHeight="1" x14ac:dyDescent="0.15"/>
    <row r="735" ht="12.75" customHeight="1" x14ac:dyDescent="0.15"/>
    <row r="736" ht="12.75" customHeight="1" x14ac:dyDescent="0.15"/>
    <row r="737" ht="12.75" customHeight="1" x14ac:dyDescent="0.15"/>
    <row r="738" ht="12.75" customHeight="1" x14ac:dyDescent="0.15"/>
    <row r="739" ht="12.75" customHeight="1" x14ac:dyDescent="0.15"/>
    <row r="740" ht="12.75" customHeight="1" x14ac:dyDescent="0.15"/>
    <row r="741" ht="12.75" customHeight="1" x14ac:dyDescent="0.15"/>
    <row r="742" ht="12.75" customHeight="1" x14ac:dyDescent="0.15"/>
    <row r="743" ht="12.75" customHeight="1" x14ac:dyDescent="0.15"/>
    <row r="744" ht="12.75" customHeight="1" x14ac:dyDescent="0.15"/>
    <row r="745" ht="12.75" customHeight="1" x14ac:dyDescent="0.15"/>
    <row r="746" ht="12.75" customHeight="1" x14ac:dyDescent="0.15"/>
    <row r="747" ht="12.75" customHeight="1" x14ac:dyDescent="0.15"/>
    <row r="748" ht="12.75" customHeight="1" x14ac:dyDescent="0.15"/>
    <row r="749" ht="12.75" customHeight="1" x14ac:dyDescent="0.15"/>
    <row r="750" ht="12.75" customHeight="1" x14ac:dyDescent="0.15"/>
    <row r="751" ht="12.75" customHeight="1" x14ac:dyDescent="0.15"/>
    <row r="752" ht="12.75" customHeight="1" x14ac:dyDescent="0.15"/>
    <row r="753" ht="12.75" customHeight="1" x14ac:dyDescent="0.15"/>
    <row r="754" ht="12.75" customHeight="1" x14ac:dyDescent="0.15"/>
    <row r="755" ht="12.75" customHeight="1" x14ac:dyDescent="0.15"/>
    <row r="756" ht="12.75" customHeight="1" x14ac:dyDescent="0.15"/>
    <row r="757" ht="12.75" customHeight="1" x14ac:dyDescent="0.15"/>
    <row r="758" ht="12.75" customHeight="1" x14ac:dyDescent="0.15"/>
    <row r="759" ht="12.75" customHeight="1" x14ac:dyDescent="0.15"/>
    <row r="760" ht="12.75" customHeight="1" x14ac:dyDescent="0.15"/>
    <row r="761" ht="12.75" customHeight="1" x14ac:dyDescent="0.15"/>
    <row r="762" ht="12.75" customHeight="1" x14ac:dyDescent="0.15"/>
    <row r="763" ht="12.75" customHeight="1" x14ac:dyDescent="0.15"/>
    <row r="764" ht="12.75" customHeight="1" x14ac:dyDescent="0.15"/>
    <row r="765" ht="12.75" customHeight="1" x14ac:dyDescent="0.15"/>
    <row r="766" ht="12.75" customHeight="1" x14ac:dyDescent="0.15"/>
    <row r="767" ht="12.75" customHeight="1" x14ac:dyDescent="0.15"/>
    <row r="768" ht="12.75" customHeight="1" x14ac:dyDescent="0.15"/>
    <row r="769" ht="12.75" customHeight="1" x14ac:dyDescent="0.15"/>
    <row r="770" ht="12.75" customHeight="1" x14ac:dyDescent="0.15"/>
    <row r="771" ht="12.75" customHeight="1" x14ac:dyDescent="0.15"/>
    <row r="772" ht="12.75" customHeight="1" x14ac:dyDescent="0.15"/>
    <row r="773" ht="12.75" customHeight="1" x14ac:dyDescent="0.15"/>
    <row r="774" ht="12.75" customHeight="1" x14ac:dyDescent="0.15"/>
    <row r="775" ht="12.75" customHeight="1" x14ac:dyDescent="0.15"/>
    <row r="776" ht="12.75" customHeight="1" x14ac:dyDescent="0.15"/>
    <row r="777" ht="12.75" customHeight="1" x14ac:dyDescent="0.15"/>
    <row r="778" ht="12.75" customHeight="1" x14ac:dyDescent="0.15"/>
    <row r="779" ht="12.75" customHeight="1" x14ac:dyDescent="0.15"/>
    <row r="780" ht="12.75" customHeight="1" x14ac:dyDescent="0.15"/>
    <row r="781" ht="12.75" customHeight="1" x14ac:dyDescent="0.15"/>
    <row r="782" ht="12.75" customHeight="1" x14ac:dyDescent="0.15"/>
    <row r="783" ht="12.75" customHeight="1" x14ac:dyDescent="0.15"/>
    <row r="784" ht="12.75" customHeight="1" x14ac:dyDescent="0.15"/>
    <row r="785" ht="12.75" customHeight="1" x14ac:dyDescent="0.15"/>
    <row r="786" ht="12.75" customHeight="1" x14ac:dyDescent="0.15"/>
    <row r="787" ht="12.75" customHeight="1" x14ac:dyDescent="0.15"/>
    <row r="788" ht="12.75" customHeight="1" x14ac:dyDescent="0.15"/>
    <row r="789" ht="12.75" customHeight="1" x14ac:dyDescent="0.15"/>
    <row r="790" ht="12.75" customHeight="1" x14ac:dyDescent="0.15"/>
    <row r="791" ht="12.75" customHeight="1" x14ac:dyDescent="0.15"/>
    <row r="792" ht="12.75" customHeight="1" x14ac:dyDescent="0.15"/>
    <row r="793" ht="12.75" customHeight="1" x14ac:dyDescent="0.15"/>
    <row r="794" ht="12.75" customHeight="1" x14ac:dyDescent="0.15"/>
    <row r="795" ht="12.75" customHeight="1" x14ac:dyDescent="0.15"/>
    <row r="796" ht="12.75" customHeight="1" x14ac:dyDescent="0.15"/>
    <row r="797" ht="12.75" customHeight="1" x14ac:dyDescent="0.15"/>
    <row r="798" ht="12.75" customHeight="1" x14ac:dyDescent="0.15"/>
    <row r="799" ht="12.75" customHeight="1" x14ac:dyDescent="0.15"/>
    <row r="800" ht="12.75" customHeight="1" x14ac:dyDescent="0.15"/>
    <row r="801" ht="12.75" customHeight="1" x14ac:dyDescent="0.15"/>
    <row r="802" ht="12.75" customHeight="1" x14ac:dyDescent="0.15"/>
    <row r="803" ht="12.75" customHeight="1" x14ac:dyDescent="0.15"/>
    <row r="804" ht="12.75" customHeight="1" x14ac:dyDescent="0.15"/>
    <row r="805" ht="12.75" customHeight="1" x14ac:dyDescent="0.15"/>
    <row r="806" ht="12.75" customHeight="1" x14ac:dyDescent="0.15"/>
    <row r="807" ht="12.75" customHeight="1" x14ac:dyDescent="0.15"/>
    <row r="808" ht="12.75" customHeight="1" x14ac:dyDescent="0.15"/>
    <row r="809" ht="12.75" customHeight="1" x14ac:dyDescent="0.15"/>
    <row r="810" ht="12.75" customHeight="1" x14ac:dyDescent="0.15"/>
    <row r="811" ht="12.75" customHeight="1" x14ac:dyDescent="0.15"/>
    <row r="812" ht="12.75" customHeight="1" x14ac:dyDescent="0.15"/>
    <row r="813" ht="12.75" customHeight="1" x14ac:dyDescent="0.15"/>
    <row r="814" ht="12.75" customHeight="1" x14ac:dyDescent="0.15"/>
    <row r="815" ht="12.75" customHeight="1" x14ac:dyDescent="0.15"/>
    <row r="816" ht="12.75" customHeight="1" x14ac:dyDescent="0.15"/>
    <row r="817" ht="12.75" customHeight="1" x14ac:dyDescent="0.15"/>
    <row r="818" ht="12.75" customHeight="1" x14ac:dyDescent="0.15"/>
    <row r="819" ht="12.75" customHeight="1" x14ac:dyDescent="0.15"/>
    <row r="820" ht="12.75" customHeight="1" x14ac:dyDescent="0.15"/>
    <row r="821" ht="12.75" customHeight="1" x14ac:dyDescent="0.15"/>
    <row r="822" ht="12.75" customHeight="1" x14ac:dyDescent="0.15"/>
    <row r="823" ht="12.75" customHeight="1" x14ac:dyDescent="0.15"/>
    <row r="824" ht="12.75" customHeight="1" x14ac:dyDescent="0.15"/>
    <row r="825" ht="12.75" customHeight="1" x14ac:dyDescent="0.15"/>
    <row r="826" ht="12.75" customHeight="1" x14ac:dyDescent="0.15"/>
    <row r="827" ht="12.75" customHeight="1" x14ac:dyDescent="0.15"/>
    <row r="828" ht="12.75" customHeight="1" x14ac:dyDescent="0.15"/>
    <row r="829" ht="12.75" customHeight="1" x14ac:dyDescent="0.15"/>
    <row r="830" ht="12.75" customHeight="1" x14ac:dyDescent="0.15"/>
    <row r="831" ht="12.75" customHeight="1" x14ac:dyDescent="0.15"/>
    <row r="832" ht="12.75" customHeight="1" x14ac:dyDescent="0.15"/>
    <row r="833" ht="12.75" customHeight="1" x14ac:dyDescent="0.15"/>
    <row r="834" ht="12.75" customHeight="1" x14ac:dyDescent="0.15"/>
    <row r="835" ht="12.75" customHeight="1" x14ac:dyDescent="0.15"/>
    <row r="836" ht="12.75" customHeight="1" x14ac:dyDescent="0.15"/>
    <row r="837" ht="12.75" customHeight="1" x14ac:dyDescent="0.15"/>
    <row r="838" ht="12.75" customHeight="1" x14ac:dyDescent="0.15"/>
    <row r="839" ht="12.75" customHeight="1" x14ac:dyDescent="0.15"/>
    <row r="840" ht="12.75" customHeight="1" x14ac:dyDescent="0.15"/>
    <row r="841" ht="12.75" customHeight="1" x14ac:dyDescent="0.15"/>
    <row r="842" ht="12.75" customHeight="1" x14ac:dyDescent="0.15"/>
    <row r="843" ht="12.75" customHeight="1" x14ac:dyDescent="0.15"/>
    <row r="844" ht="12.75" customHeight="1" x14ac:dyDescent="0.15"/>
    <row r="845" ht="12.75" customHeight="1" x14ac:dyDescent="0.15"/>
    <row r="846" ht="12.75" customHeight="1" x14ac:dyDescent="0.15"/>
    <row r="847" ht="12.75" customHeight="1" x14ac:dyDescent="0.15"/>
    <row r="848" ht="12.75" customHeight="1" x14ac:dyDescent="0.15"/>
    <row r="849" ht="12.75" customHeight="1" x14ac:dyDescent="0.15"/>
    <row r="850" ht="12.75" customHeight="1" x14ac:dyDescent="0.15"/>
    <row r="851" ht="12.75" customHeight="1" x14ac:dyDescent="0.15"/>
    <row r="852" ht="12.75" customHeight="1" x14ac:dyDescent="0.15"/>
    <row r="853" ht="12.75" customHeight="1" x14ac:dyDescent="0.15"/>
    <row r="854" ht="12.75" customHeight="1" x14ac:dyDescent="0.15"/>
    <row r="855" ht="12.75" customHeight="1" x14ac:dyDescent="0.15"/>
    <row r="856" ht="12.75" customHeight="1" x14ac:dyDescent="0.15"/>
    <row r="857" ht="12.75" customHeight="1" x14ac:dyDescent="0.15"/>
    <row r="858" ht="12.75" customHeight="1" x14ac:dyDescent="0.15"/>
    <row r="859" ht="12.75" customHeight="1" x14ac:dyDescent="0.15"/>
    <row r="860" ht="12.75" customHeight="1" x14ac:dyDescent="0.15"/>
    <row r="861" ht="12.75" customHeight="1" x14ac:dyDescent="0.15"/>
    <row r="862" ht="12.75" customHeight="1" x14ac:dyDescent="0.15"/>
    <row r="863" ht="12.75" customHeight="1" x14ac:dyDescent="0.15"/>
    <row r="864" ht="12.75" customHeight="1" x14ac:dyDescent="0.15"/>
    <row r="865" ht="12.75" customHeight="1" x14ac:dyDescent="0.15"/>
    <row r="866" ht="12.75" customHeight="1" x14ac:dyDescent="0.15"/>
    <row r="867" ht="12.75" customHeight="1" x14ac:dyDescent="0.15"/>
    <row r="868" ht="12.75" customHeight="1" x14ac:dyDescent="0.15"/>
    <row r="869" ht="12.75" customHeight="1" x14ac:dyDescent="0.15"/>
    <row r="870" ht="12.75" customHeight="1" x14ac:dyDescent="0.15"/>
    <row r="871" ht="12.75" customHeight="1" x14ac:dyDescent="0.15"/>
    <row r="872" ht="12.75" customHeight="1" x14ac:dyDescent="0.15"/>
    <row r="873" ht="12.75" customHeight="1" x14ac:dyDescent="0.15"/>
    <row r="874" ht="12.75" customHeight="1" x14ac:dyDescent="0.15"/>
    <row r="875" ht="12.75" customHeight="1" x14ac:dyDescent="0.15"/>
    <row r="876" ht="12.75" customHeight="1" x14ac:dyDescent="0.15"/>
    <row r="877" ht="12.75" customHeight="1" x14ac:dyDescent="0.15"/>
    <row r="878" ht="12.75" customHeight="1" x14ac:dyDescent="0.15"/>
    <row r="879" ht="12.75" customHeight="1" x14ac:dyDescent="0.15"/>
    <row r="880" ht="12.75" customHeight="1" x14ac:dyDescent="0.15"/>
    <row r="881" ht="12.75" customHeight="1" x14ac:dyDescent="0.15"/>
    <row r="882" ht="12.75" customHeight="1" x14ac:dyDescent="0.15"/>
    <row r="883" ht="12.75" customHeight="1" x14ac:dyDescent="0.15"/>
    <row r="884" ht="12.75" customHeight="1" x14ac:dyDescent="0.15"/>
    <row r="885" ht="12.75" customHeight="1" x14ac:dyDescent="0.15"/>
    <row r="886" ht="12.75" customHeight="1" x14ac:dyDescent="0.15"/>
    <row r="887" ht="12.75" customHeight="1" x14ac:dyDescent="0.15"/>
    <row r="888" ht="12.75" customHeight="1" x14ac:dyDescent="0.15"/>
    <row r="889" ht="12.75" customHeight="1" x14ac:dyDescent="0.15"/>
    <row r="890" ht="12.75" customHeight="1" x14ac:dyDescent="0.15"/>
    <row r="891" ht="12.75" customHeight="1" x14ac:dyDescent="0.15"/>
    <row r="892" ht="12.75" customHeight="1" x14ac:dyDescent="0.15"/>
    <row r="893" ht="12.75" customHeight="1" x14ac:dyDescent="0.15"/>
    <row r="894" ht="12.75" customHeight="1" x14ac:dyDescent="0.15"/>
    <row r="895" ht="12.75" customHeight="1" x14ac:dyDescent="0.15"/>
    <row r="896" ht="12.75" customHeight="1" x14ac:dyDescent="0.15"/>
    <row r="897" ht="12.75" customHeight="1" x14ac:dyDescent="0.15"/>
    <row r="898" ht="12.75" customHeight="1" x14ac:dyDescent="0.15"/>
    <row r="899" ht="12.75" customHeight="1" x14ac:dyDescent="0.15"/>
    <row r="900" ht="12.75" customHeight="1" x14ac:dyDescent="0.15"/>
    <row r="901" ht="12.75" customHeight="1" x14ac:dyDescent="0.15"/>
    <row r="902" ht="12.75" customHeight="1" x14ac:dyDescent="0.15"/>
    <row r="903" ht="12.75" customHeight="1" x14ac:dyDescent="0.15"/>
    <row r="904" ht="12.75" customHeight="1" x14ac:dyDescent="0.15"/>
    <row r="905" ht="12.75" customHeight="1" x14ac:dyDescent="0.15"/>
    <row r="906" ht="12.75" customHeight="1" x14ac:dyDescent="0.15"/>
    <row r="907" ht="12.75" customHeight="1" x14ac:dyDescent="0.15"/>
    <row r="908" ht="12.75" customHeight="1" x14ac:dyDescent="0.15"/>
    <row r="909" ht="12.75" customHeight="1" x14ac:dyDescent="0.15"/>
    <row r="910" ht="12.75" customHeight="1" x14ac:dyDescent="0.15"/>
    <row r="911" ht="12.75" customHeight="1" x14ac:dyDescent="0.15"/>
    <row r="912" ht="12.75" customHeight="1" x14ac:dyDescent="0.15"/>
    <row r="913" ht="12.75" customHeight="1" x14ac:dyDescent="0.15"/>
    <row r="914" ht="12.75" customHeight="1" x14ac:dyDescent="0.15"/>
    <row r="915" ht="12.75" customHeight="1" x14ac:dyDescent="0.15"/>
    <row r="916" ht="12.75" customHeight="1" x14ac:dyDescent="0.15"/>
    <row r="917" ht="12.75" customHeight="1" x14ac:dyDescent="0.15"/>
    <row r="918" ht="12.75" customHeight="1" x14ac:dyDescent="0.15"/>
    <row r="919" ht="12.75" customHeight="1" x14ac:dyDescent="0.15"/>
    <row r="920" ht="12.75" customHeight="1" x14ac:dyDescent="0.15"/>
    <row r="921" ht="12.75" customHeight="1" x14ac:dyDescent="0.15"/>
    <row r="922" ht="12.75" customHeight="1" x14ac:dyDescent="0.15"/>
    <row r="923" ht="12.75" customHeight="1" x14ac:dyDescent="0.15"/>
    <row r="924" ht="12.75" customHeight="1" x14ac:dyDescent="0.15"/>
    <row r="925" ht="12.75" customHeight="1" x14ac:dyDescent="0.15"/>
    <row r="926" ht="12.75" customHeight="1" x14ac:dyDescent="0.15"/>
    <row r="927" ht="12.75" customHeight="1" x14ac:dyDescent="0.15"/>
    <row r="928" ht="12.75" customHeight="1" x14ac:dyDescent="0.15"/>
    <row r="929" ht="12.75" customHeight="1" x14ac:dyDescent="0.15"/>
    <row r="930" ht="12.75" customHeight="1" x14ac:dyDescent="0.15"/>
    <row r="931" ht="12.75" customHeight="1" x14ac:dyDescent="0.15"/>
    <row r="932" ht="12.75" customHeight="1" x14ac:dyDescent="0.15"/>
    <row r="933" ht="12.75" customHeight="1" x14ac:dyDescent="0.15"/>
    <row r="934" ht="12.75" customHeight="1" x14ac:dyDescent="0.15"/>
    <row r="935" ht="12.75" customHeight="1" x14ac:dyDescent="0.15"/>
    <row r="936" ht="12.75" customHeight="1" x14ac:dyDescent="0.15"/>
    <row r="937" ht="12.75" customHeight="1" x14ac:dyDescent="0.15"/>
    <row r="938" ht="12.75" customHeight="1" x14ac:dyDescent="0.15"/>
    <row r="939" ht="12.75" customHeight="1" x14ac:dyDescent="0.15"/>
    <row r="940" ht="12.75" customHeight="1" x14ac:dyDescent="0.15"/>
    <row r="941" ht="12.75" customHeight="1" x14ac:dyDescent="0.15"/>
    <row r="942" ht="12.75" customHeight="1" x14ac:dyDescent="0.15"/>
    <row r="943" ht="12.75" customHeight="1" x14ac:dyDescent="0.15"/>
    <row r="944" ht="12.75" customHeight="1" x14ac:dyDescent="0.15"/>
    <row r="945" ht="12.75" customHeight="1" x14ac:dyDescent="0.15"/>
    <row r="946" ht="12.75" customHeight="1" x14ac:dyDescent="0.15"/>
    <row r="947" ht="12.75" customHeight="1" x14ac:dyDescent="0.15"/>
    <row r="948" ht="12.75" customHeight="1" x14ac:dyDescent="0.15"/>
    <row r="949" ht="12.75" customHeight="1" x14ac:dyDescent="0.15"/>
    <row r="950" ht="12.75" customHeight="1" x14ac:dyDescent="0.15"/>
    <row r="951" ht="12.75" customHeight="1" x14ac:dyDescent="0.15"/>
    <row r="952" ht="12.75" customHeight="1" x14ac:dyDescent="0.15"/>
    <row r="953" ht="12.75" customHeight="1" x14ac:dyDescent="0.15"/>
    <row r="954" ht="12.75" customHeight="1" x14ac:dyDescent="0.15"/>
    <row r="955" ht="12.75" customHeight="1" x14ac:dyDescent="0.15"/>
    <row r="956" ht="12.75" customHeight="1" x14ac:dyDescent="0.15"/>
    <row r="957" ht="12.75" customHeight="1" x14ac:dyDescent="0.15"/>
    <row r="958" ht="12.75" customHeight="1" x14ac:dyDescent="0.15"/>
    <row r="959" ht="12.75" customHeight="1" x14ac:dyDescent="0.15"/>
    <row r="960" ht="12.75" customHeight="1" x14ac:dyDescent="0.15"/>
    <row r="961" ht="12.75" customHeight="1" x14ac:dyDescent="0.15"/>
    <row r="962" ht="12.75" customHeight="1" x14ac:dyDescent="0.15"/>
    <row r="963" ht="12.75" customHeight="1" x14ac:dyDescent="0.15"/>
    <row r="964" ht="12.75" customHeight="1" x14ac:dyDescent="0.15"/>
    <row r="965" ht="12.75" customHeight="1" x14ac:dyDescent="0.15"/>
    <row r="966" ht="12.75" customHeight="1" x14ac:dyDescent="0.15"/>
    <row r="967" ht="12.75" customHeight="1" x14ac:dyDescent="0.15"/>
    <row r="968" ht="12.75" customHeight="1" x14ac:dyDescent="0.15"/>
    <row r="969" ht="12.75" customHeight="1" x14ac:dyDescent="0.15"/>
    <row r="970" ht="12.75" customHeight="1" x14ac:dyDescent="0.15"/>
    <row r="971" ht="12.75" customHeight="1" x14ac:dyDescent="0.15"/>
    <row r="972" ht="12.75" customHeight="1" x14ac:dyDescent="0.15"/>
    <row r="973" ht="12.75" customHeight="1" x14ac:dyDescent="0.15"/>
    <row r="974" ht="12.75" customHeight="1" x14ac:dyDescent="0.15"/>
    <row r="975" ht="12.75" customHeight="1" x14ac:dyDescent="0.15"/>
    <row r="976" ht="12.75" customHeight="1" x14ac:dyDescent="0.15"/>
    <row r="977" ht="12.75" customHeight="1" x14ac:dyDescent="0.15"/>
    <row r="978" ht="12.75" customHeight="1" x14ac:dyDescent="0.15"/>
    <row r="979" ht="12.75" customHeight="1" x14ac:dyDescent="0.15"/>
    <row r="980" ht="12.75" customHeight="1" x14ac:dyDescent="0.15"/>
    <row r="981" ht="12.75" customHeight="1" x14ac:dyDescent="0.15"/>
    <row r="982" ht="12.75" customHeight="1" x14ac:dyDescent="0.15"/>
    <row r="983" ht="12.75" customHeight="1" x14ac:dyDescent="0.15"/>
    <row r="984" ht="12.75" customHeight="1" x14ac:dyDescent="0.15"/>
    <row r="985" ht="12.75" customHeight="1" x14ac:dyDescent="0.15"/>
    <row r="986" ht="12.75" customHeight="1" x14ac:dyDescent="0.15"/>
    <row r="987" ht="12.75" customHeight="1" x14ac:dyDescent="0.15"/>
    <row r="988" ht="12.75" customHeight="1" x14ac:dyDescent="0.15"/>
    <row r="989" ht="12.75" customHeight="1" x14ac:dyDescent="0.15"/>
    <row r="990" ht="12.75" customHeight="1" x14ac:dyDescent="0.15"/>
    <row r="991" ht="12.75" customHeight="1" x14ac:dyDescent="0.15"/>
    <row r="992" ht="12.75" customHeight="1" x14ac:dyDescent="0.15"/>
    <row r="993" ht="12.75" customHeight="1" x14ac:dyDescent="0.15"/>
    <row r="994" ht="12.75" customHeight="1" x14ac:dyDescent="0.15"/>
    <row r="995" ht="12.75" customHeight="1" x14ac:dyDescent="0.15"/>
    <row r="996" ht="12.75" customHeight="1" x14ac:dyDescent="0.15"/>
    <row r="997" ht="12.75" customHeight="1" x14ac:dyDescent="0.15"/>
    <row r="998" ht="12.75" customHeight="1" x14ac:dyDescent="0.15"/>
    <row r="999" ht="12.75" customHeight="1" x14ac:dyDescent="0.15"/>
    <row r="1000" ht="12.75" customHeight="1" x14ac:dyDescent="0.15"/>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AF1000"/>
  <sheetViews>
    <sheetView workbookViewId="0"/>
  </sheetViews>
  <sheetFormatPr baseColWidth="10" defaultColWidth="14.5" defaultRowHeight="15" customHeight="1" x14ac:dyDescent="0.15"/>
  <cols>
    <col min="1" max="5" width="8.6640625" customWidth="1"/>
    <col min="6" max="6" width="23.33203125" customWidth="1"/>
    <col min="7" max="7" width="20.33203125" customWidth="1"/>
    <col min="8" max="32" width="8.6640625" customWidth="1"/>
  </cols>
  <sheetData>
    <row r="1" spans="1:32" ht="57" customHeight="1" x14ac:dyDescent="0.15">
      <c r="A1" s="18" t="s">
        <v>40</v>
      </c>
      <c r="B1" s="18" t="s">
        <v>41</v>
      </c>
      <c r="C1" s="18" t="s">
        <v>42</v>
      </c>
      <c r="D1" s="19" t="s">
        <v>43</v>
      </c>
      <c r="E1" s="19" t="s">
        <v>44</v>
      </c>
      <c r="F1" s="19" t="s">
        <v>45</v>
      </c>
      <c r="G1" s="19" t="s">
        <v>46</v>
      </c>
      <c r="H1" s="19" t="s">
        <v>47</v>
      </c>
      <c r="I1" s="20" t="s">
        <v>48</v>
      </c>
      <c r="J1" s="21" t="s">
        <v>49</v>
      </c>
      <c r="K1" s="21" t="s">
        <v>50</v>
      </c>
      <c r="L1" s="21" t="s">
        <v>51</v>
      </c>
      <c r="M1" s="21" t="s">
        <v>52</v>
      </c>
      <c r="N1" s="21" t="s">
        <v>53</v>
      </c>
      <c r="O1" s="22" t="s">
        <v>54</v>
      </c>
      <c r="P1" s="23" t="s">
        <v>55</v>
      </c>
      <c r="Q1" s="23" t="s">
        <v>56</v>
      </c>
      <c r="R1" s="23" t="s">
        <v>57</v>
      </c>
      <c r="S1" s="24" t="s">
        <v>58</v>
      </c>
      <c r="T1" s="25" t="s">
        <v>59</v>
      </c>
      <c r="U1" s="25" t="s">
        <v>60</v>
      </c>
      <c r="V1" s="25" t="s">
        <v>61</v>
      </c>
      <c r="W1" s="26" t="s">
        <v>62</v>
      </c>
      <c r="X1" s="27" t="s">
        <v>63</v>
      </c>
      <c r="Y1" s="27" t="s">
        <v>64</v>
      </c>
      <c r="Z1" s="27" t="s">
        <v>65</v>
      </c>
    </row>
    <row r="2" spans="1:32" ht="12.75" customHeight="1" x14ac:dyDescent="0.15">
      <c r="A2" s="18"/>
      <c r="B2" s="18"/>
      <c r="C2" s="18"/>
      <c r="D2" s="19"/>
      <c r="E2" s="19"/>
      <c r="F2" s="19"/>
      <c r="G2" s="88">
        <v>1</v>
      </c>
      <c r="H2" s="19">
        <v>2</v>
      </c>
      <c r="I2" s="19">
        <v>3</v>
      </c>
      <c r="J2" s="19">
        <v>4</v>
      </c>
      <c r="K2" s="19">
        <v>5</v>
      </c>
      <c r="L2" s="19">
        <v>6</v>
      </c>
      <c r="M2" s="19">
        <v>7</v>
      </c>
      <c r="N2" s="19">
        <v>8</v>
      </c>
      <c r="O2" s="19">
        <v>9</v>
      </c>
      <c r="P2" s="19">
        <v>10</v>
      </c>
      <c r="Q2" s="19">
        <v>11</v>
      </c>
      <c r="R2" s="19">
        <v>12</v>
      </c>
      <c r="S2" s="19">
        <v>13</v>
      </c>
      <c r="T2" s="19">
        <v>14</v>
      </c>
      <c r="U2" s="19">
        <v>15</v>
      </c>
      <c r="V2" s="19">
        <v>16</v>
      </c>
      <c r="W2" s="19">
        <v>17</v>
      </c>
      <c r="X2" s="19">
        <v>18</v>
      </c>
      <c r="Y2" s="19">
        <v>19</v>
      </c>
      <c r="Z2" s="19">
        <v>20</v>
      </c>
      <c r="AA2" s="19">
        <v>21</v>
      </c>
      <c r="AB2" s="19">
        <v>22</v>
      </c>
      <c r="AC2" s="19">
        <v>23</v>
      </c>
      <c r="AD2" s="19">
        <v>24</v>
      </c>
      <c r="AE2" s="19">
        <v>25</v>
      </c>
      <c r="AF2" s="19">
        <v>26</v>
      </c>
    </row>
    <row r="3" spans="1:32" ht="12.75" customHeight="1" x14ac:dyDescent="0.15">
      <c r="A3" s="18" t="s">
        <v>40</v>
      </c>
      <c r="B3" s="18" t="s">
        <v>381</v>
      </c>
      <c r="C3" s="18" t="s">
        <v>382</v>
      </c>
      <c r="D3" s="41" t="s">
        <v>388</v>
      </c>
      <c r="E3" s="18" t="s">
        <v>389</v>
      </c>
      <c r="F3" s="18" t="s">
        <v>41</v>
      </c>
      <c r="G3" s="89" t="s">
        <v>42</v>
      </c>
      <c r="H3" s="19" t="s">
        <v>43</v>
      </c>
      <c r="I3" s="19" t="s">
        <v>44</v>
      </c>
      <c r="J3" s="19" t="s">
        <v>45</v>
      </c>
      <c r="K3" s="19" t="s">
        <v>46</v>
      </c>
      <c r="L3" s="19" t="s">
        <v>47</v>
      </c>
      <c r="M3" s="20" t="s">
        <v>48</v>
      </c>
      <c r="N3" s="57" t="s">
        <v>390</v>
      </c>
      <c r="O3" s="57" t="s">
        <v>391</v>
      </c>
      <c r="P3" s="21" t="s">
        <v>49</v>
      </c>
      <c r="Q3" s="21" t="s">
        <v>50</v>
      </c>
      <c r="R3" s="21" t="s">
        <v>51</v>
      </c>
      <c r="S3" s="21" t="s">
        <v>52</v>
      </c>
      <c r="T3" s="21" t="s">
        <v>53</v>
      </c>
      <c r="U3" s="57" t="s">
        <v>393</v>
      </c>
      <c r="V3" s="57" t="s">
        <v>394</v>
      </c>
      <c r="W3" s="22" t="s">
        <v>54</v>
      </c>
      <c r="X3" s="57" t="s">
        <v>395</v>
      </c>
      <c r="Y3" s="23" t="s">
        <v>55</v>
      </c>
      <c r="Z3" s="23" t="s">
        <v>56</v>
      </c>
      <c r="AA3" s="23" t="s">
        <v>57</v>
      </c>
      <c r="AB3" s="24" t="s">
        <v>58</v>
      </c>
      <c r="AC3" s="25" t="s">
        <v>59</v>
      </c>
      <c r="AD3" s="25" t="s">
        <v>60</v>
      </c>
      <c r="AE3" s="25" t="s">
        <v>61</v>
      </c>
      <c r="AF3" s="26" t="s">
        <v>62</v>
      </c>
    </row>
    <row r="4" spans="1:32" ht="12.75" hidden="1" customHeight="1" x14ac:dyDescent="0.15">
      <c r="A4" t="s">
        <v>66</v>
      </c>
      <c r="F4" t="s">
        <v>67</v>
      </c>
      <c r="G4" t="s">
        <v>66</v>
      </c>
      <c r="H4" s="87">
        <v>0</v>
      </c>
      <c r="I4" s="87">
        <v>0</v>
      </c>
      <c r="J4" s="87">
        <v>0</v>
      </c>
      <c r="K4" s="87">
        <v>0</v>
      </c>
      <c r="L4" s="87">
        <v>0</v>
      </c>
      <c r="M4" s="87">
        <v>0</v>
      </c>
      <c r="N4" s="87"/>
      <c r="O4" s="87"/>
      <c r="P4" s="87">
        <v>0</v>
      </c>
      <c r="Q4" s="87">
        <v>0</v>
      </c>
      <c r="R4" s="87">
        <v>0</v>
      </c>
      <c r="S4" s="87">
        <v>0</v>
      </c>
      <c r="T4" s="87">
        <v>0</v>
      </c>
      <c r="U4" s="80"/>
      <c r="V4" s="80"/>
      <c r="W4" s="87">
        <v>0</v>
      </c>
      <c r="X4" s="80"/>
      <c r="Y4" s="87">
        <v>0</v>
      </c>
      <c r="Z4" s="87">
        <v>0</v>
      </c>
      <c r="AA4" s="87">
        <v>0</v>
      </c>
      <c r="AB4" s="87">
        <v>0</v>
      </c>
      <c r="AC4" s="87">
        <v>0</v>
      </c>
      <c r="AD4" s="87">
        <v>0</v>
      </c>
      <c r="AE4" s="87">
        <v>0</v>
      </c>
      <c r="AF4" s="87">
        <v>0</v>
      </c>
    </row>
    <row r="5" spans="1:32" ht="12.75" hidden="1" customHeight="1" x14ac:dyDescent="0.15">
      <c r="A5" t="s">
        <v>66</v>
      </c>
      <c r="F5" t="s">
        <v>67</v>
      </c>
      <c r="G5" t="s">
        <v>68</v>
      </c>
      <c r="H5" s="87">
        <v>0</v>
      </c>
      <c r="I5" s="87">
        <v>0</v>
      </c>
      <c r="J5" s="87">
        <v>0</v>
      </c>
      <c r="K5" s="87">
        <v>0</v>
      </c>
      <c r="L5" s="87">
        <v>0</v>
      </c>
      <c r="M5" s="87">
        <v>0</v>
      </c>
      <c r="N5" s="87"/>
      <c r="O5" s="87"/>
      <c r="P5" s="87">
        <v>0</v>
      </c>
      <c r="Q5" s="87">
        <v>0</v>
      </c>
      <c r="R5" s="87">
        <v>0</v>
      </c>
      <c r="S5" s="87">
        <v>0</v>
      </c>
      <c r="T5" s="87">
        <v>0</v>
      </c>
      <c r="U5" s="80"/>
      <c r="V5" s="80"/>
      <c r="W5" s="87">
        <v>0</v>
      </c>
      <c r="X5" s="80"/>
      <c r="Y5" s="87">
        <v>0</v>
      </c>
      <c r="Z5" s="87">
        <v>0</v>
      </c>
      <c r="AA5" s="87">
        <v>0</v>
      </c>
      <c r="AB5" s="87">
        <v>0</v>
      </c>
      <c r="AC5" s="87">
        <v>0</v>
      </c>
      <c r="AD5" s="87">
        <v>0</v>
      </c>
      <c r="AE5" s="87">
        <v>0</v>
      </c>
      <c r="AF5" s="87">
        <v>0</v>
      </c>
    </row>
    <row r="6" spans="1:32" ht="12.75" hidden="1" customHeight="1" x14ac:dyDescent="0.15">
      <c r="A6" t="s">
        <v>66</v>
      </c>
      <c r="F6" t="s">
        <v>67</v>
      </c>
      <c r="G6" t="s">
        <v>69</v>
      </c>
      <c r="H6" s="87">
        <v>0</v>
      </c>
      <c r="I6" s="87">
        <v>0</v>
      </c>
      <c r="J6" s="87">
        <v>0</v>
      </c>
      <c r="K6" s="87">
        <v>0</v>
      </c>
      <c r="L6" s="87">
        <v>0</v>
      </c>
      <c r="M6" s="87">
        <v>0</v>
      </c>
      <c r="N6" s="87"/>
      <c r="O6" s="87"/>
      <c r="P6" s="87">
        <v>0</v>
      </c>
      <c r="Q6" s="87">
        <v>0</v>
      </c>
      <c r="R6" s="87">
        <v>0</v>
      </c>
      <c r="S6" s="87">
        <v>0</v>
      </c>
      <c r="T6" s="87">
        <v>0</v>
      </c>
      <c r="U6" s="80"/>
      <c r="V6" s="80"/>
      <c r="W6" s="87">
        <v>0</v>
      </c>
      <c r="X6" s="80"/>
      <c r="Y6" s="87">
        <v>0</v>
      </c>
      <c r="Z6" s="87">
        <v>0</v>
      </c>
      <c r="AA6" s="87">
        <v>0</v>
      </c>
      <c r="AB6" s="87">
        <v>0</v>
      </c>
      <c r="AC6" s="87">
        <v>0</v>
      </c>
      <c r="AD6" s="87">
        <v>0</v>
      </c>
      <c r="AE6" s="87">
        <v>0</v>
      </c>
      <c r="AF6" s="87">
        <v>0</v>
      </c>
    </row>
    <row r="7" spans="1:32" ht="12.75" hidden="1" customHeight="1" x14ac:dyDescent="0.15">
      <c r="A7" t="s">
        <v>66</v>
      </c>
      <c r="F7" t="s">
        <v>67</v>
      </c>
      <c r="G7" t="s">
        <v>70</v>
      </c>
      <c r="H7" s="87">
        <v>0</v>
      </c>
      <c r="I7" s="87">
        <v>0</v>
      </c>
      <c r="J7" s="87">
        <v>0</v>
      </c>
      <c r="K7" s="87">
        <v>0</v>
      </c>
      <c r="L7" s="87">
        <v>0</v>
      </c>
      <c r="M7" s="87">
        <v>0</v>
      </c>
      <c r="N7" s="87"/>
      <c r="O7" s="87"/>
      <c r="P7" s="87">
        <v>0</v>
      </c>
      <c r="Q7" s="87">
        <v>0</v>
      </c>
      <c r="R7" s="87">
        <v>0</v>
      </c>
      <c r="S7" s="87">
        <v>0</v>
      </c>
      <c r="T7" s="87">
        <v>0</v>
      </c>
      <c r="U7" s="80"/>
      <c r="V7" s="80"/>
      <c r="W7" s="87">
        <v>0</v>
      </c>
      <c r="X7" s="80"/>
      <c r="Y7" s="87">
        <v>0</v>
      </c>
      <c r="Z7" s="87">
        <v>0</v>
      </c>
      <c r="AA7" s="87">
        <v>0</v>
      </c>
      <c r="AB7" s="87">
        <v>0</v>
      </c>
      <c r="AC7" s="87">
        <v>0</v>
      </c>
      <c r="AD7" s="87">
        <v>0</v>
      </c>
      <c r="AE7" s="87">
        <v>0</v>
      </c>
      <c r="AF7" s="87">
        <v>0</v>
      </c>
    </row>
    <row r="8" spans="1:32" ht="12.75" hidden="1" customHeight="1" x14ac:dyDescent="0.15">
      <c r="A8" t="s">
        <v>66</v>
      </c>
      <c r="F8" t="s">
        <v>67</v>
      </c>
      <c r="G8" t="s">
        <v>71</v>
      </c>
      <c r="H8" s="87">
        <v>0</v>
      </c>
      <c r="I8" s="87">
        <v>0</v>
      </c>
      <c r="J8" s="87">
        <v>0</v>
      </c>
      <c r="K8" s="87">
        <v>0</v>
      </c>
      <c r="L8" s="87">
        <v>0</v>
      </c>
      <c r="M8" s="87">
        <v>0</v>
      </c>
      <c r="N8" s="87"/>
      <c r="O8" s="87"/>
      <c r="P8" s="87">
        <v>0</v>
      </c>
      <c r="Q8" s="87">
        <v>0</v>
      </c>
      <c r="R8" s="87">
        <v>0</v>
      </c>
      <c r="S8" s="87">
        <v>0</v>
      </c>
      <c r="T8" s="87">
        <v>0</v>
      </c>
      <c r="U8" s="80"/>
      <c r="V8" s="80"/>
      <c r="W8" s="87">
        <v>0</v>
      </c>
      <c r="X8" s="80"/>
      <c r="Y8" s="87">
        <v>0</v>
      </c>
      <c r="Z8" s="87">
        <v>0</v>
      </c>
      <c r="AA8" s="87">
        <v>0</v>
      </c>
      <c r="AB8" s="87">
        <v>0</v>
      </c>
      <c r="AC8" s="87">
        <v>0</v>
      </c>
      <c r="AD8" s="87">
        <v>0</v>
      </c>
      <c r="AE8" s="87">
        <v>0</v>
      </c>
      <c r="AF8" s="87">
        <v>0</v>
      </c>
    </row>
    <row r="9" spans="1:32" ht="12.75" hidden="1" customHeight="1" x14ac:dyDescent="0.15">
      <c r="A9" t="s">
        <v>66</v>
      </c>
      <c r="F9" t="s">
        <v>67</v>
      </c>
      <c r="G9" t="s">
        <v>72</v>
      </c>
      <c r="H9" s="87">
        <v>0</v>
      </c>
      <c r="I9" s="87">
        <v>0</v>
      </c>
      <c r="J9" s="87">
        <v>0</v>
      </c>
      <c r="K9" s="87">
        <v>0</v>
      </c>
      <c r="L9" s="87">
        <v>0</v>
      </c>
      <c r="M9" s="87">
        <v>0</v>
      </c>
      <c r="N9" s="87"/>
      <c r="O9" s="87"/>
      <c r="P9" s="87">
        <v>0</v>
      </c>
      <c r="Q9" s="87">
        <v>0</v>
      </c>
      <c r="R9" s="87">
        <v>0</v>
      </c>
      <c r="S9" s="87">
        <v>0</v>
      </c>
      <c r="T9" s="87">
        <v>0</v>
      </c>
      <c r="U9" s="80"/>
      <c r="V9" s="80"/>
      <c r="W9" s="87">
        <v>0</v>
      </c>
      <c r="X9" s="80"/>
      <c r="Y9" s="87">
        <v>0</v>
      </c>
      <c r="Z9" s="87">
        <v>0</v>
      </c>
      <c r="AA9" s="87">
        <v>0</v>
      </c>
      <c r="AB9" s="87">
        <v>0</v>
      </c>
      <c r="AC9" s="87">
        <v>0</v>
      </c>
      <c r="AD9" s="87">
        <v>0</v>
      </c>
      <c r="AE9" s="87">
        <v>0</v>
      </c>
      <c r="AF9" s="87">
        <v>0</v>
      </c>
    </row>
    <row r="10" spans="1:32" ht="12.75" hidden="1" customHeight="1" x14ac:dyDescent="0.15">
      <c r="A10" t="s">
        <v>66</v>
      </c>
      <c r="F10" t="s">
        <v>67</v>
      </c>
      <c r="G10" t="s">
        <v>73</v>
      </c>
      <c r="H10" s="87">
        <v>0</v>
      </c>
      <c r="I10" s="87">
        <v>0</v>
      </c>
      <c r="J10" s="87">
        <v>0</v>
      </c>
      <c r="K10" s="87">
        <v>0</v>
      </c>
      <c r="L10" s="87">
        <v>0</v>
      </c>
      <c r="M10" s="87">
        <v>0</v>
      </c>
      <c r="N10" s="87"/>
      <c r="O10" s="87"/>
      <c r="P10" s="87">
        <v>0</v>
      </c>
      <c r="Q10" s="87">
        <v>0</v>
      </c>
      <c r="R10" s="87">
        <v>0</v>
      </c>
      <c r="S10" s="87">
        <v>0</v>
      </c>
      <c r="T10" s="87">
        <v>0</v>
      </c>
      <c r="U10" s="80"/>
      <c r="V10" s="80"/>
      <c r="W10" s="87">
        <v>0</v>
      </c>
      <c r="X10" s="80"/>
      <c r="Y10" s="87">
        <v>0</v>
      </c>
      <c r="Z10" s="87">
        <v>0</v>
      </c>
      <c r="AA10" s="87">
        <v>0</v>
      </c>
      <c r="AB10" s="87">
        <v>0</v>
      </c>
      <c r="AC10" s="87">
        <v>0</v>
      </c>
      <c r="AD10" s="87">
        <v>0</v>
      </c>
      <c r="AE10" s="87">
        <v>0</v>
      </c>
      <c r="AF10" s="87">
        <v>0</v>
      </c>
    </row>
    <row r="11" spans="1:32" ht="12.75" hidden="1" customHeight="1" x14ac:dyDescent="0.15">
      <c r="A11" t="s">
        <v>66</v>
      </c>
      <c r="F11" t="s">
        <v>67</v>
      </c>
      <c r="G11" t="s">
        <v>74</v>
      </c>
      <c r="H11" s="87">
        <v>0</v>
      </c>
      <c r="I11" s="87">
        <v>0</v>
      </c>
      <c r="J11" s="87">
        <v>0</v>
      </c>
      <c r="K11" s="87">
        <v>0</v>
      </c>
      <c r="L11" s="87">
        <v>0</v>
      </c>
      <c r="M11" s="87">
        <v>0</v>
      </c>
      <c r="N11" s="87"/>
      <c r="O11" s="87"/>
      <c r="P11" s="87">
        <v>0</v>
      </c>
      <c r="Q11" s="87">
        <v>0</v>
      </c>
      <c r="R11" s="87">
        <v>0</v>
      </c>
      <c r="S11" s="87">
        <v>0</v>
      </c>
      <c r="T11" s="87">
        <v>0</v>
      </c>
      <c r="U11" s="80"/>
      <c r="V11" s="80"/>
      <c r="W11" s="87">
        <v>0</v>
      </c>
      <c r="X11" s="80"/>
      <c r="Y11" s="87">
        <v>0</v>
      </c>
      <c r="Z11" s="87">
        <v>0</v>
      </c>
      <c r="AA11" s="87">
        <v>0</v>
      </c>
      <c r="AB11" s="87">
        <v>0</v>
      </c>
      <c r="AC11" s="87">
        <v>0</v>
      </c>
      <c r="AD11" s="87">
        <v>0</v>
      </c>
      <c r="AE11" s="87">
        <v>0</v>
      </c>
      <c r="AF11" s="87">
        <v>0</v>
      </c>
    </row>
    <row r="12" spans="1:32" ht="12.75" hidden="1" customHeight="1" x14ac:dyDescent="0.15">
      <c r="A12" t="s">
        <v>66</v>
      </c>
      <c r="F12" t="s">
        <v>67</v>
      </c>
      <c r="G12" t="s">
        <v>75</v>
      </c>
      <c r="H12" s="87">
        <v>0</v>
      </c>
      <c r="I12" s="87">
        <v>0</v>
      </c>
      <c r="J12" s="87">
        <v>0</v>
      </c>
      <c r="K12" s="87">
        <v>0</v>
      </c>
      <c r="L12" s="87">
        <v>0</v>
      </c>
      <c r="M12" s="87">
        <v>0</v>
      </c>
      <c r="N12" s="87"/>
      <c r="O12" s="87"/>
      <c r="P12" s="87">
        <v>0</v>
      </c>
      <c r="Q12" s="87">
        <v>0</v>
      </c>
      <c r="R12" s="87">
        <v>0</v>
      </c>
      <c r="S12" s="87">
        <v>0</v>
      </c>
      <c r="T12" s="87">
        <v>0</v>
      </c>
      <c r="U12" s="80"/>
      <c r="V12" s="80"/>
      <c r="W12" s="87">
        <v>0</v>
      </c>
      <c r="X12" s="80"/>
      <c r="Y12" s="87">
        <v>0</v>
      </c>
      <c r="Z12" s="87">
        <v>0</v>
      </c>
      <c r="AA12" s="87">
        <v>0</v>
      </c>
      <c r="AB12" s="87">
        <v>0</v>
      </c>
      <c r="AC12" s="87">
        <v>0</v>
      </c>
      <c r="AD12" s="87">
        <v>0</v>
      </c>
      <c r="AE12" s="87">
        <v>0</v>
      </c>
      <c r="AF12" s="87">
        <v>0</v>
      </c>
    </row>
    <row r="13" spans="1:32" ht="12.75" hidden="1" customHeight="1" x14ac:dyDescent="0.15">
      <c r="A13" t="s">
        <v>66</v>
      </c>
      <c r="F13" t="s">
        <v>67</v>
      </c>
      <c r="G13" t="s">
        <v>76</v>
      </c>
      <c r="H13" s="87">
        <v>0</v>
      </c>
      <c r="I13" s="87">
        <v>0</v>
      </c>
      <c r="J13" s="87">
        <v>0</v>
      </c>
      <c r="K13" s="87">
        <v>0</v>
      </c>
      <c r="L13" s="87">
        <v>0</v>
      </c>
      <c r="M13" s="87">
        <v>0</v>
      </c>
      <c r="N13" s="87"/>
      <c r="O13" s="87"/>
      <c r="P13" s="87">
        <v>0</v>
      </c>
      <c r="Q13" s="87">
        <v>0</v>
      </c>
      <c r="R13" s="87">
        <v>0</v>
      </c>
      <c r="S13" s="87">
        <v>0</v>
      </c>
      <c r="T13" s="87">
        <v>0</v>
      </c>
      <c r="U13" s="80"/>
      <c r="V13" s="80"/>
      <c r="W13" s="87">
        <v>0</v>
      </c>
      <c r="X13" s="80"/>
      <c r="Y13" s="87">
        <v>0</v>
      </c>
      <c r="Z13" s="87">
        <v>0</v>
      </c>
      <c r="AA13" s="87">
        <v>0</v>
      </c>
      <c r="AB13" s="87">
        <v>0</v>
      </c>
      <c r="AC13" s="87">
        <v>0</v>
      </c>
      <c r="AD13" s="87">
        <v>0</v>
      </c>
      <c r="AE13" s="87">
        <v>0</v>
      </c>
      <c r="AF13" s="87">
        <v>0</v>
      </c>
    </row>
    <row r="14" spans="1:32" ht="12.75" hidden="1" customHeight="1" x14ac:dyDescent="0.15">
      <c r="A14" t="s">
        <v>66</v>
      </c>
      <c r="F14" t="s">
        <v>67</v>
      </c>
      <c r="G14" t="s">
        <v>77</v>
      </c>
      <c r="H14" s="87">
        <v>0</v>
      </c>
      <c r="I14" s="87">
        <v>0</v>
      </c>
      <c r="J14" s="87">
        <v>0</v>
      </c>
      <c r="K14" s="87">
        <v>0</v>
      </c>
      <c r="L14" s="87">
        <v>0</v>
      </c>
      <c r="M14" s="87">
        <v>0</v>
      </c>
      <c r="N14" s="87"/>
      <c r="O14" s="87"/>
      <c r="P14" s="87">
        <v>0</v>
      </c>
      <c r="Q14" s="87">
        <v>0</v>
      </c>
      <c r="R14" s="87">
        <v>0</v>
      </c>
      <c r="S14" s="87">
        <v>0</v>
      </c>
      <c r="T14" s="87">
        <v>0</v>
      </c>
      <c r="U14" s="80"/>
      <c r="V14" s="80"/>
      <c r="W14" s="87">
        <v>0</v>
      </c>
      <c r="X14" s="80"/>
      <c r="Y14" s="87">
        <v>0</v>
      </c>
      <c r="Z14" s="87">
        <v>0</v>
      </c>
      <c r="AA14" s="87">
        <v>0</v>
      </c>
      <c r="AB14" s="87">
        <v>0</v>
      </c>
      <c r="AC14" s="87">
        <v>0</v>
      </c>
      <c r="AD14" s="87">
        <v>59</v>
      </c>
      <c r="AE14" s="87">
        <v>-59</v>
      </c>
      <c r="AF14" s="87">
        <v>7.5486182190378504E-3</v>
      </c>
    </row>
    <row r="15" spans="1:32" ht="12.75" hidden="1" customHeight="1" x14ac:dyDescent="0.15">
      <c r="A15" t="s">
        <v>66</v>
      </c>
      <c r="F15" t="s">
        <v>67</v>
      </c>
      <c r="G15" t="s">
        <v>78</v>
      </c>
      <c r="H15" s="87">
        <v>0</v>
      </c>
      <c r="I15" s="87">
        <v>0</v>
      </c>
      <c r="J15" s="87">
        <v>0</v>
      </c>
      <c r="K15" s="87">
        <v>0</v>
      </c>
      <c r="L15" s="87">
        <v>0</v>
      </c>
      <c r="M15" s="87">
        <v>0</v>
      </c>
      <c r="N15" s="87"/>
      <c r="O15" s="87"/>
      <c r="P15" s="87">
        <v>0</v>
      </c>
      <c r="Q15" s="87">
        <v>0</v>
      </c>
      <c r="R15" s="87">
        <v>0</v>
      </c>
      <c r="S15" s="87">
        <v>0</v>
      </c>
      <c r="T15" s="87">
        <v>0</v>
      </c>
      <c r="U15" s="80"/>
      <c r="V15" s="80"/>
      <c r="W15" s="87">
        <v>0</v>
      </c>
      <c r="X15" s="80"/>
      <c r="Y15" s="87">
        <v>0</v>
      </c>
      <c r="Z15" s="87">
        <v>0</v>
      </c>
      <c r="AA15" s="87">
        <v>0</v>
      </c>
      <c r="AB15" s="87">
        <v>0</v>
      </c>
      <c r="AC15" s="87">
        <v>0</v>
      </c>
      <c r="AD15" s="87">
        <v>0</v>
      </c>
      <c r="AE15" s="87">
        <v>0</v>
      </c>
      <c r="AF15" s="87">
        <v>0</v>
      </c>
    </row>
    <row r="16" spans="1:32" ht="12.75" hidden="1" customHeight="1" x14ac:dyDescent="0.15">
      <c r="A16" t="s">
        <v>66</v>
      </c>
      <c r="F16" t="s">
        <v>67</v>
      </c>
      <c r="G16" t="s">
        <v>79</v>
      </c>
      <c r="H16" s="87">
        <v>0</v>
      </c>
      <c r="I16" s="87">
        <v>0</v>
      </c>
      <c r="J16" s="87">
        <v>0</v>
      </c>
      <c r="K16" s="87">
        <v>0</v>
      </c>
      <c r="L16" s="87">
        <v>0</v>
      </c>
      <c r="M16" s="87">
        <v>0</v>
      </c>
      <c r="N16" s="87"/>
      <c r="O16" s="87"/>
      <c r="P16" s="87">
        <v>0</v>
      </c>
      <c r="Q16" s="87">
        <v>0</v>
      </c>
      <c r="R16" s="87">
        <v>0</v>
      </c>
      <c r="S16" s="87">
        <v>0</v>
      </c>
      <c r="T16" s="87">
        <v>0</v>
      </c>
      <c r="U16" s="80"/>
      <c r="V16" s="80"/>
      <c r="W16" s="87">
        <v>0</v>
      </c>
      <c r="X16" s="80"/>
      <c r="Y16" s="87">
        <v>0</v>
      </c>
      <c r="Z16" s="87">
        <v>0</v>
      </c>
      <c r="AA16" s="87">
        <v>0</v>
      </c>
      <c r="AB16" s="87">
        <v>0</v>
      </c>
      <c r="AC16" s="87">
        <v>0</v>
      </c>
      <c r="AD16" s="87">
        <v>0</v>
      </c>
      <c r="AE16" s="87">
        <v>0</v>
      </c>
      <c r="AF16" s="87">
        <v>0</v>
      </c>
    </row>
    <row r="17" spans="1:32" ht="12.75" hidden="1" customHeight="1" x14ac:dyDescent="0.15">
      <c r="A17" t="s">
        <v>66</v>
      </c>
      <c r="F17" t="s">
        <v>67</v>
      </c>
      <c r="G17" t="s">
        <v>80</v>
      </c>
      <c r="H17" s="87">
        <v>0</v>
      </c>
      <c r="I17" s="87">
        <v>0</v>
      </c>
      <c r="J17" s="87">
        <v>0</v>
      </c>
      <c r="K17" s="87">
        <v>0</v>
      </c>
      <c r="L17" s="87">
        <v>0</v>
      </c>
      <c r="M17" s="87">
        <v>0</v>
      </c>
      <c r="N17" s="87"/>
      <c r="O17" s="87"/>
      <c r="P17" s="87">
        <v>0</v>
      </c>
      <c r="Q17" s="87">
        <v>0</v>
      </c>
      <c r="R17" s="87">
        <v>0</v>
      </c>
      <c r="S17" s="87">
        <v>0</v>
      </c>
      <c r="T17" s="87">
        <v>0</v>
      </c>
      <c r="U17" s="80"/>
      <c r="V17" s="80"/>
      <c r="W17" s="87">
        <v>0</v>
      </c>
      <c r="X17" s="80"/>
      <c r="Y17" s="87">
        <v>0</v>
      </c>
      <c r="Z17" s="87">
        <v>0</v>
      </c>
      <c r="AA17" s="87">
        <v>0</v>
      </c>
      <c r="AB17" s="87">
        <v>0</v>
      </c>
      <c r="AC17" s="87">
        <v>0</v>
      </c>
      <c r="AD17" s="87">
        <v>0</v>
      </c>
      <c r="AE17" s="87">
        <v>0</v>
      </c>
      <c r="AF17" s="87">
        <v>0</v>
      </c>
    </row>
    <row r="18" spans="1:32" ht="12.75" hidden="1" customHeight="1" x14ac:dyDescent="0.15">
      <c r="A18" t="s">
        <v>66</v>
      </c>
      <c r="F18" t="s">
        <v>67</v>
      </c>
      <c r="G18" t="s">
        <v>81</v>
      </c>
      <c r="H18" s="87">
        <v>0</v>
      </c>
      <c r="I18" s="87">
        <v>0</v>
      </c>
      <c r="J18" s="87">
        <v>0</v>
      </c>
      <c r="K18" s="87">
        <v>0</v>
      </c>
      <c r="L18" s="87">
        <v>0</v>
      </c>
      <c r="M18" s="87">
        <v>0</v>
      </c>
      <c r="N18" s="87"/>
      <c r="O18" s="87"/>
      <c r="P18" s="87">
        <v>0</v>
      </c>
      <c r="Q18" s="87">
        <v>0</v>
      </c>
      <c r="R18" s="87">
        <v>0</v>
      </c>
      <c r="S18" s="87">
        <v>0</v>
      </c>
      <c r="T18" s="87">
        <v>0</v>
      </c>
      <c r="U18" s="80"/>
      <c r="V18" s="80"/>
      <c r="W18" s="87">
        <v>0</v>
      </c>
      <c r="X18" s="80"/>
      <c r="Y18" s="87">
        <v>0</v>
      </c>
      <c r="Z18" s="87">
        <v>0</v>
      </c>
      <c r="AA18" s="87">
        <v>0</v>
      </c>
      <c r="AB18" s="87">
        <v>0</v>
      </c>
      <c r="AC18" s="87">
        <v>0</v>
      </c>
      <c r="AD18" s="87">
        <v>0</v>
      </c>
      <c r="AE18" s="87">
        <v>0</v>
      </c>
      <c r="AF18" s="87">
        <v>0</v>
      </c>
    </row>
    <row r="19" spans="1:32" ht="12.75" hidden="1" customHeight="1" x14ac:dyDescent="0.15">
      <c r="A19" t="s">
        <v>82</v>
      </c>
      <c r="F19" t="s">
        <v>83</v>
      </c>
      <c r="G19" t="s">
        <v>84</v>
      </c>
      <c r="H19" s="87">
        <v>0</v>
      </c>
      <c r="I19" s="87">
        <v>0</v>
      </c>
      <c r="J19" s="87">
        <v>0</v>
      </c>
      <c r="K19" s="87">
        <v>0</v>
      </c>
      <c r="L19" s="87">
        <v>0</v>
      </c>
      <c r="M19" s="87">
        <v>0</v>
      </c>
      <c r="N19" s="87"/>
      <c r="O19" s="87"/>
      <c r="P19" s="87">
        <v>0</v>
      </c>
      <c r="Q19" s="87">
        <v>0</v>
      </c>
      <c r="R19" s="87">
        <v>0</v>
      </c>
      <c r="S19" s="87">
        <v>0</v>
      </c>
      <c r="T19" s="87">
        <v>0</v>
      </c>
      <c r="U19" s="80"/>
      <c r="V19" s="80"/>
      <c r="W19" s="87">
        <v>0</v>
      </c>
      <c r="X19" s="80"/>
      <c r="Y19" s="87">
        <v>0</v>
      </c>
      <c r="Z19" s="87">
        <v>0</v>
      </c>
      <c r="AA19" s="87">
        <v>0</v>
      </c>
      <c r="AB19" s="87">
        <v>0</v>
      </c>
      <c r="AC19" s="87">
        <v>0</v>
      </c>
      <c r="AD19" s="87">
        <v>0</v>
      </c>
      <c r="AE19" s="87">
        <v>0</v>
      </c>
      <c r="AF19" s="87">
        <v>0</v>
      </c>
    </row>
    <row r="20" spans="1:32" ht="12.75" hidden="1" customHeight="1" x14ac:dyDescent="0.15">
      <c r="A20" t="s">
        <v>85</v>
      </c>
      <c r="F20" t="s">
        <v>83</v>
      </c>
      <c r="G20" t="s">
        <v>86</v>
      </c>
      <c r="H20" s="87">
        <v>0</v>
      </c>
      <c r="I20" s="87">
        <v>0</v>
      </c>
      <c r="J20" s="87">
        <v>0</v>
      </c>
      <c r="K20" s="87">
        <v>0</v>
      </c>
      <c r="L20" s="87">
        <v>0</v>
      </c>
      <c r="M20" s="87">
        <v>0</v>
      </c>
      <c r="N20" s="87"/>
      <c r="O20" s="87"/>
      <c r="P20" s="87">
        <v>0</v>
      </c>
      <c r="Q20" s="87">
        <v>0</v>
      </c>
      <c r="R20" s="87">
        <v>0</v>
      </c>
      <c r="S20" s="87">
        <v>0</v>
      </c>
      <c r="T20" s="87">
        <v>0</v>
      </c>
      <c r="U20" s="80"/>
      <c r="V20" s="80"/>
      <c r="W20" s="87">
        <v>0</v>
      </c>
      <c r="X20" s="80"/>
      <c r="Y20" s="87">
        <v>0</v>
      </c>
      <c r="Z20" s="87">
        <v>0</v>
      </c>
      <c r="AA20" s="87">
        <v>0</v>
      </c>
      <c r="AB20" s="87">
        <v>0</v>
      </c>
      <c r="AC20" s="87">
        <v>0</v>
      </c>
      <c r="AD20" s="87">
        <v>0</v>
      </c>
      <c r="AE20" s="87">
        <v>0</v>
      </c>
      <c r="AF20" s="87">
        <v>0</v>
      </c>
    </row>
    <row r="21" spans="1:32" ht="12.75" hidden="1" customHeight="1" x14ac:dyDescent="0.15">
      <c r="A21" t="s">
        <v>85</v>
      </c>
      <c r="F21" t="s">
        <v>83</v>
      </c>
      <c r="G21" t="s">
        <v>87</v>
      </c>
      <c r="H21" s="87">
        <v>0</v>
      </c>
      <c r="I21" s="87">
        <v>0</v>
      </c>
      <c r="J21" s="87">
        <v>0</v>
      </c>
      <c r="K21" s="87">
        <v>0</v>
      </c>
      <c r="L21" s="87">
        <v>0</v>
      </c>
      <c r="M21" s="87">
        <v>0</v>
      </c>
      <c r="N21" s="87"/>
      <c r="O21" s="87"/>
      <c r="P21" s="87">
        <v>0</v>
      </c>
      <c r="Q21" s="87">
        <v>0</v>
      </c>
      <c r="R21" s="87">
        <v>0</v>
      </c>
      <c r="S21" s="87">
        <v>0</v>
      </c>
      <c r="T21" s="87">
        <v>0</v>
      </c>
      <c r="U21" s="80"/>
      <c r="V21" s="80"/>
      <c r="W21" s="87">
        <v>0</v>
      </c>
      <c r="X21" s="80"/>
      <c r="Y21" s="87">
        <v>0</v>
      </c>
      <c r="Z21" s="87">
        <v>0</v>
      </c>
      <c r="AA21" s="87">
        <v>0</v>
      </c>
      <c r="AB21" s="87">
        <v>0</v>
      </c>
      <c r="AC21" s="87">
        <v>0</v>
      </c>
      <c r="AD21" s="87">
        <v>0</v>
      </c>
      <c r="AE21" s="87">
        <v>0</v>
      </c>
      <c r="AF21" s="87">
        <v>0</v>
      </c>
    </row>
    <row r="22" spans="1:32" ht="12.75" hidden="1" customHeight="1" x14ac:dyDescent="0.15">
      <c r="A22" t="s">
        <v>88</v>
      </c>
      <c r="F22" t="s">
        <v>89</v>
      </c>
      <c r="G22" t="s">
        <v>90</v>
      </c>
      <c r="H22" s="87">
        <v>0</v>
      </c>
      <c r="I22" s="87">
        <v>0</v>
      </c>
      <c r="J22" s="87">
        <v>0</v>
      </c>
      <c r="K22" s="87">
        <v>0</v>
      </c>
      <c r="L22" s="87">
        <v>0</v>
      </c>
      <c r="M22" s="87">
        <v>0</v>
      </c>
      <c r="N22" s="87"/>
      <c r="O22" s="87"/>
      <c r="P22" s="87">
        <v>0</v>
      </c>
      <c r="Q22" s="87">
        <v>0</v>
      </c>
      <c r="R22" s="87">
        <v>0</v>
      </c>
      <c r="S22" s="87">
        <v>0</v>
      </c>
      <c r="T22" s="87">
        <v>0</v>
      </c>
      <c r="U22" s="80"/>
      <c r="V22" s="80"/>
      <c r="W22" s="87">
        <v>0</v>
      </c>
      <c r="X22" s="80"/>
      <c r="Y22" s="87">
        <v>0</v>
      </c>
      <c r="Z22" s="87">
        <v>0</v>
      </c>
      <c r="AA22" s="87">
        <v>0</v>
      </c>
      <c r="AB22" s="87">
        <v>0</v>
      </c>
      <c r="AC22" s="87">
        <v>0</v>
      </c>
      <c r="AD22" s="87">
        <v>0</v>
      </c>
      <c r="AE22" s="87">
        <v>0</v>
      </c>
      <c r="AF22" s="87">
        <v>0</v>
      </c>
    </row>
    <row r="23" spans="1:32" ht="12.75" hidden="1" customHeight="1" x14ac:dyDescent="0.15">
      <c r="A23" t="s">
        <v>88</v>
      </c>
      <c r="F23" t="s">
        <v>89</v>
      </c>
      <c r="G23" t="s">
        <v>91</v>
      </c>
      <c r="H23" s="87">
        <v>0</v>
      </c>
      <c r="I23" s="87">
        <v>0</v>
      </c>
      <c r="J23" s="87">
        <v>0</v>
      </c>
      <c r="K23" s="87">
        <v>0</v>
      </c>
      <c r="L23" s="87">
        <v>0</v>
      </c>
      <c r="M23" s="87">
        <v>0</v>
      </c>
      <c r="N23" s="87"/>
      <c r="O23" s="87"/>
      <c r="P23" s="87">
        <v>0</v>
      </c>
      <c r="Q23" s="87">
        <v>0</v>
      </c>
      <c r="R23" s="87">
        <v>0</v>
      </c>
      <c r="S23" s="87">
        <v>0</v>
      </c>
      <c r="T23" s="87">
        <v>0</v>
      </c>
      <c r="U23" s="80"/>
      <c r="V23" s="80"/>
      <c r="W23" s="87">
        <v>0</v>
      </c>
      <c r="X23" s="80"/>
      <c r="Y23" s="87">
        <v>0</v>
      </c>
      <c r="Z23" s="87">
        <v>0</v>
      </c>
      <c r="AA23" s="87">
        <v>0</v>
      </c>
      <c r="AB23" s="87">
        <v>0</v>
      </c>
      <c r="AC23" s="87">
        <v>0</v>
      </c>
      <c r="AD23" s="87">
        <v>0</v>
      </c>
      <c r="AE23" s="87">
        <v>0</v>
      </c>
      <c r="AF23" s="87">
        <v>0</v>
      </c>
    </row>
    <row r="24" spans="1:32" ht="12.75" hidden="1" customHeight="1" x14ac:dyDescent="0.15">
      <c r="A24" t="s">
        <v>88</v>
      </c>
      <c r="F24" t="s">
        <v>89</v>
      </c>
      <c r="G24" t="s">
        <v>92</v>
      </c>
      <c r="H24" s="87">
        <v>0</v>
      </c>
      <c r="I24" s="87">
        <v>0</v>
      </c>
      <c r="J24" s="87">
        <v>0</v>
      </c>
      <c r="K24" s="87">
        <v>0</v>
      </c>
      <c r="L24" s="87">
        <v>0</v>
      </c>
      <c r="M24" s="87">
        <v>0</v>
      </c>
      <c r="N24" s="87"/>
      <c r="O24" s="87"/>
      <c r="P24" s="87">
        <v>0</v>
      </c>
      <c r="Q24" s="87">
        <v>0</v>
      </c>
      <c r="R24" s="87">
        <v>0</v>
      </c>
      <c r="S24" s="87">
        <v>0</v>
      </c>
      <c r="T24" s="87">
        <v>0</v>
      </c>
      <c r="U24" s="80"/>
      <c r="V24" s="80"/>
      <c r="W24" s="87">
        <v>0</v>
      </c>
      <c r="X24" s="80"/>
      <c r="Y24" s="87">
        <v>0</v>
      </c>
      <c r="Z24" s="87">
        <v>0</v>
      </c>
      <c r="AA24" s="87">
        <v>0</v>
      </c>
      <c r="AB24" s="87">
        <v>0</v>
      </c>
      <c r="AC24" s="87">
        <v>0</v>
      </c>
      <c r="AD24" s="87">
        <v>0</v>
      </c>
      <c r="AE24" s="87">
        <v>0</v>
      </c>
      <c r="AF24" s="87">
        <v>0</v>
      </c>
    </row>
    <row r="25" spans="1:32" ht="12.75" hidden="1" customHeight="1" x14ac:dyDescent="0.15">
      <c r="A25" t="s">
        <v>88</v>
      </c>
      <c r="F25" t="s">
        <v>89</v>
      </c>
      <c r="G25" t="s">
        <v>93</v>
      </c>
      <c r="H25" s="87">
        <v>0</v>
      </c>
      <c r="I25" s="87">
        <v>0</v>
      </c>
      <c r="J25" s="87">
        <v>0</v>
      </c>
      <c r="K25" s="87">
        <v>0</v>
      </c>
      <c r="L25" s="87">
        <v>0</v>
      </c>
      <c r="M25" s="87">
        <v>0</v>
      </c>
      <c r="N25" s="87"/>
      <c r="O25" s="87"/>
      <c r="P25" s="87">
        <v>0</v>
      </c>
      <c r="Q25" s="87">
        <v>0</v>
      </c>
      <c r="R25" s="87">
        <v>0</v>
      </c>
      <c r="S25" s="87">
        <v>0</v>
      </c>
      <c r="T25" s="87">
        <v>0</v>
      </c>
      <c r="U25" s="80"/>
      <c r="V25" s="80"/>
      <c r="W25" s="87">
        <v>0</v>
      </c>
      <c r="X25" s="80"/>
      <c r="Y25" s="87">
        <v>0</v>
      </c>
      <c r="Z25" s="87">
        <v>0</v>
      </c>
      <c r="AA25" s="87">
        <v>0</v>
      </c>
      <c r="AB25" s="87">
        <v>0</v>
      </c>
      <c r="AC25" s="87">
        <v>0</v>
      </c>
      <c r="AD25" s="87">
        <v>0</v>
      </c>
      <c r="AE25" s="87">
        <v>0</v>
      </c>
      <c r="AF25" s="87">
        <v>0</v>
      </c>
    </row>
    <row r="26" spans="1:32" ht="12.75" hidden="1" customHeight="1" x14ac:dyDescent="0.15">
      <c r="A26" t="s">
        <v>88</v>
      </c>
      <c r="F26" t="s">
        <v>89</v>
      </c>
      <c r="G26" t="s">
        <v>94</v>
      </c>
      <c r="H26" s="87">
        <v>0</v>
      </c>
      <c r="I26" s="87">
        <v>0</v>
      </c>
      <c r="J26" s="87">
        <v>0</v>
      </c>
      <c r="K26" s="87">
        <v>0</v>
      </c>
      <c r="L26" s="87">
        <v>0</v>
      </c>
      <c r="M26" s="87">
        <v>0</v>
      </c>
      <c r="N26" s="87"/>
      <c r="O26" s="87"/>
      <c r="P26" s="87">
        <v>0</v>
      </c>
      <c r="Q26" s="87">
        <v>0</v>
      </c>
      <c r="R26" s="87">
        <v>0</v>
      </c>
      <c r="S26" s="87">
        <v>0</v>
      </c>
      <c r="T26" s="87">
        <v>0</v>
      </c>
      <c r="U26" s="80"/>
      <c r="V26" s="80"/>
      <c r="W26" s="87">
        <v>0</v>
      </c>
      <c r="X26" s="80"/>
      <c r="Y26" s="87">
        <v>0</v>
      </c>
      <c r="Z26" s="87">
        <v>0</v>
      </c>
      <c r="AA26" s="87">
        <v>0</v>
      </c>
      <c r="AB26" s="87">
        <v>0</v>
      </c>
      <c r="AC26" s="87">
        <v>0</v>
      </c>
      <c r="AD26" s="87">
        <v>0</v>
      </c>
      <c r="AE26" s="87">
        <v>0</v>
      </c>
      <c r="AF26" s="87">
        <v>0</v>
      </c>
    </row>
    <row r="27" spans="1:32" ht="12.75" hidden="1" customHeight="1" x14ac:dyDescent="0.15">
      <c r="A27" t="s">
        <v>95</v>
      </c>
      <c r="F27" t="s">
        <v>83</v>
      </c>
      <c r="G27" t="s">
        <v>96</v>
      </c>
      <c r="H27" s="87">
        <v>0</v>
      </c>
      <c r="I27" s="87">
        <v>0</v>
      </c>
      <c r="J27" s="87">
        <v>0</v>
      </c>
      <c r="K27" s="87">
        <v>0</v>
      </c>
      <c r="L27" s="87">
        <v>0</v>
      </c>
      <c r="M27" s="87">
        <v>0</v>
      </c>
      <c r="N27" s="87"/>
      <c r="O27" s="87"/>
      <c r="P27" s="87">
        <v>0</v>
      </c>
      <c r="Q27" s="87">
        <v>0</v>
      </c>
      <c r="R27" s="87">
        <v>0</v>
      </c>
      <c r="S27" s="87">
        <v>0</v>
      </c>
      <c r="T27" s="87">
        <v>0</v>
      </c>
      <c r="U27" s="80"/>
      <c r="V27" s="80"/>
      <c r="W27" s="87">
        <v>0</v>
      </c>
      <c r="X27" s="80"/>
      <c r="Y27" s="87">
        <v>0</v>
      </c>
      <c r="Z27" s="87">
        <v>0</v>
      </c>
      <c r="AA27" s="87">
        <v>0</v>
      </c>
      <c r="AB27" s="87">
        <v>0</v>
      </c>
      <c r="AC27" s="87">
        <v>0</v>
      </c>
      <c r="AD27" s="87">
        <v>0</v>
      </c>
      <c r="AE27" s="87">
        <v>0</v>
      </c>
      <c r="AF27" s="87">
        <v>0</v>
      </c>
    </row>
    <row r="28" spans="1:32" ht="12.75" hidden="1" customHeight="1" x14ac:dyDescent="0.15">
      <c r="A28" t="s">
        <v>97</v>
      </c>
      <c r="F28" t="s">
        <v>83</v>
      </c>
      <c r="G28" t="s">
        <v>98</v>
      </c>
      <c r="H28" s="87">
        <v>0</v>
      </c>
      <c r="I28" s="87">
        <v>0</v>
      </c>
      <c r="J28" s="87">
        <v>0</v>
      </c>
      <c r="K28" s="87">
        <v>0</v>
      </c>
      <c r="L28" s="87">
        <v>0</v>
      </c>
      <c r="M28" s="87">
        <v>0</v>
      </c>
      <c r="N28" s="87"/>
      <c r="O28" s="87"/>
      <c r="P28" s="87">
        <v>0</v>
      </c>
      <c r="Q28" s="87">
        <v>0</v>
      </c>
      <c r="R28" s="87">
        <v>0</v>
      </c>
      <c r="S28" s="87">
        <v>0</v>
      </c>
      <c r="T28" s="87">
        <v>0</v>
      </c>
      <c r="U28" s="80"/>
      <c r="V28" s="80"/>
      <c r="W28" s="87">
        <v>0</v>
      </c>
      <c r="X28" s="80"/>
      <c r="Y28" s="87">
        <v>0</v>
      </c>
      <c r="Z28" s="87">
        <v>0</v>
      </c>
      <c r="AA28" s="87">
        <v>0</v>
      </c>
      <c r="AB28" s="87">
        <v>0</v>
      </c>
      <c r="AC28" s="87">
        <v>0</v>
      </c>
      <c r="AD28" s="87">
        <v>0</v>
      </c>
      <c r="AE28" s="87">
        <v>0</v>
      </c>
      <c r="AF28" s="87">
        <v>0</v>
      </c>
    </row>
    <row r="29" spans="1:32" ht="12.75" hidden="1" customHeight="1" x14ac:dyDescent="0.15">
      <c r="A29" t="s">
        <v>99</v>
      </c>
      <c r="F29" t="s">
        <v>67</v>
      </c>
      <c r="G29" t="s">
        <v>100</v>
      </c>
      <c r="H29" s="87">
        <v>0</v>
      </c>
      <c r="I29" s="87">
        <v>0</v>
      </c>
      <c r="J29" s="87">
        <v>0</v>
      </c>
      <c r="K29" s="87">
        <v>0</v>
      </c>
      <c r="L29" s="87">
        <v>0</v>
      </c>
      <c r="M29" s="87">
        <v>0</v>
      </c>
      <c r="N29" s="87"/>
      <c r="O29" s="87"/>
      <c r="P29" s="87">
        <v>0</v>
      </c>
      <c r="Q29" s="87">
        <v>0</v>
      </c>
      <c r="R29" s="87">
        <v>0</v>
      </c>
      <c r="S29" s="87">
        <v>0</v>
      </c>
      <c r="T29" s="87">
        <v>0</v>
      </c>
      <c r="U29" s="80"/>
      <c r="V29" s="80"/>
      <c r="W29" s="87">
        <v>0</v>
      </c>
      <c r="X29" s="80"/>
      <c r="Y29" s="87">
        <v>0</v>
      </c>
      <c r="Z29" s="87">
        <v>0</v>
      </c>
      <c r="AA29" s="87">
        <v>0</v>
      </c>
      <c r="AB29" s="87">
        <v>0</v>
      </c>
      <c r="AC29" s="87">
        <v>0</v>
      </c>
      <c r="AD29" s="87">
        <v>0</v>
      </c>
      <c r="AE29" s="87">
        <v>0</v>
      </c>
      <c r="AF29" s="87">
        <v>0</v>
      </c>
    </row>
    <row r="30" spans="1:32" ht="12.75" hidden="1" customHeight="1" x14ac:dyDescent="0.15">
      <c r="A30" t="s">
        <v>99</v>
      </c>
      <c r="F30" t="s">
        <v>67</v>
      </c>
      <c r="G30" t="s">
        <v>101</v>
      </c>
      <c r="H30" s="87">
        <v>0</v>
      </c>
      <c r="I30" s="87">
        <v>0</v>
      </c>
      <c r="J30" s="87">
        <v>0</v>
      </c>
      <c r="K30" s="87">
        <v>0</v>
      </c>
      <c r="L30" s="87">
        <v>0</v>
      </c>
      <c r="M30" s="87">
        <v>0</v>
      </c>
      <c r="N30" s="87"/>
      <c r="O30" s="87"/>
      <c r="P30" s="87">
        <v>0</v>
      </c>
      <c r="Q30" s="87">
        <v>0</v>
      </c>
      <c r="R30" s="87">
        <v>0</v>
      </c>
      <c r="S30" s="87">
        <v>0</v>
      </c>
      <c r="T30" s="87">
        <v>0</v>
      </c>
      <c r="U30" s="80"/>
      <c r="V30" s="80"/>
      <c r="W30" s="87">
        <v>0</v>
      </c>
      <c r="X30" s="80"/>
      <c r="Y30" s="87">
        <v>0</v>
      </c>
      <c r="Z30" s="87">
        <v>0</v>
      </c>
      <c r="AA30" s="87">
        <v>0</v>
      </c>
      <c r="AB30" s="87">
        <v>0</v>
      </c>
      <c r="AC30" s="87">
        <v>0</v>
      </c>
      <c r="AD30" s="87">
        <v>0</v>
      </c>
      <c r="AE30" s="87">
        <v>0</v>
      </c>
      <c r="AF30" s="87">
        <v>0</v>
      </c>
    </row>
    <row r="31" spans="1:32" ht="12.75" hidden="1" customHeight="1" x14ac:dyDescent="0.15">
      <c r="A31" t="s">
        <v>99</v>
      </c>
      <c r="F31" t="s">
        <v>67</v>
      </c>
      <c r="G31" t="s">
        <v>102</v>
      </c>
      <c r="H31" s="87">
        <v>0</v>
      </c>
      <c r="I31" s="87">
        <v>0</v>
      </c>
      <c r="J31" s="87">
        <v>0</v>
      </c>
      <c r="K31" s="87">
        <v>0</v>
      </c>
      <c r="L31" s="87">
        <v>0</v>
      </c>
      <c r="M31" s="87">
        <v>0</v>
      </c>
      <c r="N31" s="87"/>
      <c r="O31" s="87"/>
      <c r="P31" s="87">
        <v>0</v>
      </c>
      <c r="Q31" s="87">
        <v>0</v>
      </c>
      <c r="R31" s="87">
        <v>0</v>
      </c>
      <c r="S31" s="87">
        <v>0</v>
      </c>
      <c r="T31" s="87">
        <v>0</v>
      </c>
      <c r="U31" s="80"/>
      <c r="V31" s="80"/>
      <c r="W31" s="87">
        <v>0</v>
      </c>
      <c r="X31" s="80"/>
      <c r="Y31" s="87">
        <v>0</v>
      </c>
      <c r="Z31" s="87">
        <v>0</v>
      </c>
      <c r="AA31" s="87">
        <v>0</v>
      </c>
      <c r="AB31" s="87">
        <v>0</v>
      </c>
      <c r="AC31" s="87">
        <v>0</v>
      </c>
      <c r="AD31" s="87">
        <v>0</v>
      </c>
      <c r="AE31" s="87">
        <v>0</v>
      </c>
      <c r="AF31" s="87">
        <v>0</v>
      </c>
    </row>
    <row r="32" spans="1:32" ht="12.75" hidden="1" customHeight="1" x14ac:dyDescent="0.15">
      <c r="A32" t="s">
        <v>99</v>
      </c>
      <c r="F32" t="s">
        <v>67</v>
      </c>
      <c r="G32" t="s">
        <v>103</v>
      </c>
      <c r="H32" s="87">
        <v>0</v>
      </c>
      <c r="I32" s="87">
        <v>0</v>
      </c>
      <c r="J32" s="87">
        <v>0</v>
      </c>
      <c r="K32" s="87">
        <v>0</v>
      </c>
      <c r="L32" s="87">
        <v>0</v>
      </c>
      <c r="M32" s="87">
        <v>0</v>
      </c>
      <c r="N32" s="87"/>
      <c r="O32" s="87"/>
      <c r="P32" s="87">
        <v>0</v>
      </c>
      <c r="Q32" s="87">
        <v>0</v>
      </c>
      <c r="R32" s="87">
        <v>0</v>
      </c>
      <c r="S32" s="87">
        <v>0</v>
      </c>
      <c r="T32" s="87">
        <v>0</v>
      </c>
      <c r="U32" s="80"/>
      <c r="V32" s="80"/>
      <c r="W32" s="87">
        <v>0</v>
      </c>
      <c r="X32" s="80"/>
      <c r="Y32" s="87">
        <v>0</v>
      </c>
      <c r="Z32" s="87">
        <v>0</v>
      </c>
      <c r="AA32" s="87">
        <v>0</v>
      </c>
      <c r="AB32" s="87">
        <v>0</v>
      </c>
      <c r="AC32" s="87">
        <v>0</v>
      </c>
      <c r="AD32" s="87">
        <v>0</v>
      </c>
      <c r="AE32" s="87">
        <v>0</v>
      </c>
      <c r="AF32" s="87">
        <v>0</v>
      </c>
    </row>
    <row r="33" spans="1:32" ht="12.75" hidden="1" customHeight="1" x14ac:dyDescent="0.15">
      <c r="A33" t="s">
        <v>99</v>
      </c>
      <c r="F33" t="s">
        <v>67</v>
      </c>
      <c r="G33" t="s">
        <v>104</v>
      </c>
      <c r="H33" s="87">
        <v>0</v>
      </c>
      <c r="I33" s="87">
        <v>0</v>
      </c>
      <c r="J33" s="87">
        <v>0</v>
      </c>
      <c r="K33" s="87">
        <v>0</v>
      </c>
      <c r="L33" s="87">
        <v>0</v>
      </c>
      <c r="M33" s="87">
        <v>0</v>
      </c>
      <c r="N33" s="87"/>
      <c r="O33" s="87"/>
      <c r="P33" s="87">
        <v>0</v>
      </c>
      <c r="Q33" s="87">
        <v>0</v>
      </c>
      <c r="R33" s="87">
        <v>0</v>
      </c>
      <c r="S33" s="87">
        <v>0</v>
      </c>
      <c r="T33" s="87">
        <v>0</v>
      </c>
      <c r="U33" s="80"/>
      <c r="V33" s="80"/>
      <c r="W33" s="87">
        <v>0</v>
      </c>
      <c r="X33" s="80"/>
      <c r="Y33" s="87">
        <v>0</v>
      </c>
      <c r="Z33" s="87">
        <v>0</v>
      </c>
      <c r="AA33" s="87">
        <v>0</v>
      </c>
      <c r="AB33" s="87">
        <v>0</v>
      </c>
      <c r="AC33" s="87">
        <v>0</v>
      </c>
      <c r="AD33" s="87">
        <v>0</v>
      </c>
      <c r="AE33" s="87">
        <v>0</v>
      </c>
      <c r="AF33" s="87">
        <v>0</v>
      </c>
    </row>
    <row r="34" spans="1:32" ht="12.75" hidden="1" customHeight="1" x14ac:dyDescent="0.15">
      <c r="A34" t="s">
        <v>99</v>
      </c>
      <c r="F34" t="s">
        <v>67</v>
      </c>
      <c r="G34" t="s">
        <v>105</v>
      </c>
      <c r="H34" s="87">
        <v>0</v>
      </c>
      <c r="I34" s="87">
        <v>0</v>
      </c>
      <c r="J34" s="87">
        <v>0</v>
      </c>
      <c r="K34" s="87">
        <v>0</v>
      </c>
      <c r="L34" s="87">
        <v>0</v>
      </c>
      <c r="M34" s="87">
        <v>0</v>
      </c>
      <c r="N34" s="87"/>
      <c r="O34" s="87"/>
      <c r="P34" s="87">
        <v>0</v>
      </c>
      <c r="Q34" s="87">
        <v>0</v>
      </c>
      <c r="R34" s="87">
        <v>0</v>
      </c>
      <c r="S34" s="87">
        <v>0</v>
      </c>
      <c r="T34" s="87">
        <v>0</v>
      </c>
      <c r="U34" s="80"/>
      <c r="V34" s="80"/>
      <c r="W34" s="87">
        <v>0</v>
      </c>
      <c r="X34" s="80"/>
      <c r="Y34" s="87">
        <v>0</v>
      </c>
      <c r="Z34" s="87">
        <v>0</v>
      </c>
      <c r="AA34" s="87">
        <v>0</v>
      </c>
      <c r="AB34" s="87">
        <v>0</v>
      </c>
      <c r="AC34" s="87">
        <v>0</v>
      </c>
      <c r="AD34" s="87">
        <v>0</v>
      </c>
      <c r="AE34" s="87">
        <v>0</v>
      </c>
      <c r="AF34" s="87">
        <v>0</v>
      </c>
    </row>
    <row r="35" spans="1:32" ht="12.75" hidden="1" customHeight="1" x14ac:dyDescent="0.15">
      <c r="A35" t="s">
        <v>99</v>
      </c>
      <c r="F35" t="s">
        <v>67</v>
      </c>
      <c r="G35" t="s">
        <v>106</v>
      </c>
      <c r="H35" s="87">
        <v>0</v>
      </c>
      <c r="I35" s="87">
        <v>0</v>
      </c>
      <c r="J35" s="87">
        <v>0</v>
      </c>
      <c r="K35" s="87">
        <v>0</v>
      </c>
      <c r="L35" s="87">
        <v>0</v>
      </c>
      <c r="M35" s="87">
        <v>0</v>
      </c>
      <c r="N35" s="87"/>
      <c r="O35" s="87"/>
      <c r="P35" s="87">
        <v>0</v>
      </c>
      <c r="Q35" s="87">
        <v>0</v>
      </c>
      <c r="R35" s="87">
        <v>0</v>
      </c>
      <c r="S35" s="87">
        <v>0</v>
      </c>
      <c r="T35" s="87">
        <v>0</v>
      </c>
      <c r="U35" s="80"/>
      <c r="V35" s="80"/>
      <c r="W35" s="87">
        <v>0</v>
      </c>
      <c r="X35" s="80"/>
      <c r="Y35" s="87">
        <v>0</v>
      </c>
      <c r="Z35" s="87">
        <v>0</v>
      </c>
      <c r="AA35" s="87">
        <v>0</v>
      </c>
      <c r="AB35" s="87">
        <v>0</v>
      </c>
      <c r="AC35" s="87">
        <v>0</v>
      </c>
      <c r="AD35" s="87">
        <v>0</v>
      </c>
      <c r="AE35" s="87">
        <v>0</v>
      </c>
      <c r="AF35" s="87">
        <v>0</v>
      </c>
    </row>
    <row r="36" spans="1:32" ht="12.75" hidden="1" customHeight="1" x14ac:dyDescent="0.15">
      <c r="A36" t="s">
        <v>99</v>
      </c>
      <c r="F36" t="s">
        <v>67</v>
      </c>
      <c r="G36" t="s">
        <v>107</v>
      </c>
      <c r="H36" s="87">
        <v>0</v>
      </c>
      <c r="I36" s="87">
        <v>0</v>
      </c>
      <c r="J36" s="87">
        <v>0</v>
      </c>
      <c r="K36" s="87">
        <v>0</v>
      </c>
      <c r="L36" s="87">
        <v>0</v>
      </c>
      <c r="M36" s="87">
        <v>0</v>
      </c>
      <c r="N36" s="87"/>
      <c r="O36" s="87"/>
      <c r="P36" s="87">
        <v>0</v>
      </c>
      <c r="Q36" s="87">
        <v>0</v>
      </c>
      <c r="R36" s="87">
        <v>0</v>
      </c>
      <c r="S36" s="87">
        <v>0</v>
      </c>
      <c r="T36" s="87">
        <v>0</v>
      </c>
      <c r="U36" s="80"/>
      <c r="V36" s="80"/>
      <c r="W36" s="87">
        <v>0</v>
      </c>
      <c r="X36" s="80"/>
      <c r="Y36" s="87">
        <v>0</v>
      </c>
      <c r="Z36" s="87">
        <v>0</v>
      </c>
      <c r="AA36" s="87">
        <v>0</v>
      </c>
      <c r="AB36" s="87">
        <v>0</v>
      </c>
      <c r="AC36" s="87">
        <v>0</v>
      </c>
      <c r="AD36" s="87">
        <v>0</v>
      </c>
      <c r="AE36" s="87">
        <v>0</v>
      </c>
      <c r="AF36" s="87">
        <v>0</v>
      </c>
    </row>
    <row r="37" spans="1:32" ht="12.75" hidden="1" customHeight="1" x14ac:dyDescent="0.15">
      <c r="A37" t="s">
        <v>99</v>
      </c>
      <c r="F37" t="s">
        <v>67</v>
      </c>
      <c r="G37" t="s">
        <v>108</v>
      </c>
      <c r="H37" s="87">
        <v>0</v>
      </c>
      <c r="I37" s="87">
        <v>0</v>
      </c>
      <c r="J37" s="87">
        <v>0</v>
      </c>
      <c r="K37" s="87">
        <v>0</v>
      </c>
      <c r="L37" s="87">
        <v>0</v>
      </c>
      <c r="M37" s="87">
        <v>0</v>
      </c>
      <c r="N37" s="87"/>
      <c r="O37" s="87"/>
      <c r="P37" s="87">
        <v>0</v>
      </c>
      <c r="Q37" s="87">
        <v>0</v>
      </c>
      <c r="R37" s="87">
        <v>0</v>
      </c>
      <c r="S37" s="87">
        <v>0</v>
      </c>
      <c r="T37" s="87">
        <v>0</v>
      </c>
      <c r="U37" s="80"/>
      <c r="V37" s="80"/>
      <c r="W37" s="87">
        <v>0</v>
      </c>
      <c r="X37" s="80"/>
      <c r="Y37" s="87">
        <v>0</v>
      </c>
      <c r="Z37" s="87">
        <v>0</v>
      </c>
      <c r="AA37" s="87">
        <v>0</v>
      </c>
      <c r="AB37" s="87">
        <v>0</v>
      </c>
      <c r="AC37" s="87">
        <v>0</v>
      </c>
      <c r="AD37" s="87">
        <v>0</v>
      </c>
      <c r="AE37" s="87">
        <v>0</v>
      </c>
      <c r="AF37" s="87">
        <v>0</v>
      </c>
    </row>
    <row r="38" spans="1:32" ht="12.75" hidden="1" customHeight="1" x14ac:dyDescent="0.15">
      <c r="A38" t="s">
        <v>99</v>
      </c>
      <c r="F38" t="s">
        <v>67</v>
      </c>
      <c r="G38" t="s">
        <v>109</v>
      </c>
      <c r="H38" s="87">
        <v>0</v>
      </c>
      <c r="I38" s="87">
        <v>0</v>
      </c>
      <c r="J38" s="87">
        <v>0</v>
      </c>
      <c r="K38" s="87">
        <v>0</v>
      </c>
      <c r="L38" s="87">
        <v>0</v>
      </c>
      <c r="M38" s="87">
        <v>0</v>
      </c>
      <c r="N38" s="87"/>
      <c r="O38" s="87"/>
      <c r="P38" s="87">
        <v>0</v>
      </c>
      <c r="Q38" s="87">
        <v>0</v>
      </c>
      <c r="R38" s="87">
        <v>0</v>
      </c>
      <c r="S38" s="87">
        <v>0</v>
      </c>
      <c r="T38" s="87">
        <v>0</v>
      </c>
      <c r="U38" s="80"/>
      <c r="V38" s="80"/>
      <c r="W38" s="87">
        <v>0</v>
      </c>
      <c r="X38" s="80"/>
      <c r="Y38" s="87">
        <v>0</v>
      </c>
      <c r="Z38" s="87">
        <v>0</v>
      </c>
      <c r="AA38" s="87">
        <v>0</v>
      </c>
      <c r="AB38" s="87">
        <v>0</v>
      </c>
      <c r="AC38" s="87">
        <v>0</v>
      </c>
      <c r="AD38" s="87">
        <v>0</v>
      </c>
      <c r="AE38" s="87">
        <v>0</v>
      </c>
      <c r="AF38" s="87">
        <v>0</v>
      </c>
    </row>
    <row r="39" spans="1:32" ht="12.75" hidden="1" customHeight="1" x14ac:dyDescent="0.15">
      <c r="A39" t="s">
        <v>99</v>
      </c>
      <c r="F39" t="s">
        <v>67</v>
      </c>
      <c r="G39" t="s">
        <v>110</v>
      </c>
      <c r="H39" s="87">
        <v>0</v>
      </c>
      <c r="I39" s="87">
        <v>0</v>
      </c>
      <c r="J39" s="87">
        <v>0</v>
      </c>
      <c r="K39" s="87">
        <v>0</v>
      </c>
      <c r="L39" s="87">
        <v>0</v>
      </c>
      <c r="M39" s="87">
        <v>0</v>
      </c>
      <c r="N39" s="87"/>
      <c r="O39" s="87"/>
      <c r="P39" s="87">
        <v>0</v>
      </c>
      <c r="Q39" s="87">
        <v>0</v>
      </c>
      <c r="R39" s="87">
        <v>0</v>
      </c>
      <c r="S39" s="87">
        <v>0</v>
      </c>
      <c r="T39" s="87">
        <v>0</v>
      </c>
      <c r="U39" s="80"/>
      <c r="V39" s="80"/>
      <c r="W39" s="87">
        <v>0</v>
      </c>
      <c r="X39" s="80"/>
      <c r="Y39" s="87">
        <v>0</v>
      </c>
      <c r="Z39" s="87">
        <v>0</v>
      </c>
      <c r="AA39" s="87">
        <v>0</v>
      </c>
      <c r="AB39" s="87">
        <v>0</v>
      </c>
      <c r="AC39" s="87">
        <v>0</v>
      </c>
      <c r="AD39" s="87">
        <v>0</v>
      </c>
      <c r="AE39" s="87">
        <v>0</v>
      </c>
      <c r="AF39" s="87">
        <v>0</v>
      </c>
    </row>
    <row r="40" spans="1:32" ht="12.75" hidden="1" customHeight="1" x14ac:dyDescent="0.15">
      <c r="A40" t="s">
        <v>99</v>
      </c>
      <c r="F40" t="s">
        <v>67</v>
      </c>
      <c r="G40" t="s">
        <v>111</v>
      </c>
      <c r="H40" s="87">
        <v>0</v>
      </c>
      <c r="I40" s="87">
        <v>0</v>
      </c>
      <c r="J40" s="87">
        <v>0</v>
      </c>
      <c r="K40" s="87">
        <v>0</v>
      </c>
      <c r="L40" s="87">
        <v>0</v>
      </c>
      <c r="M40" s="87">
        <v>0</v>
      </c>
      <c r="N40" s="87"/>
      <c r="O40" s="87"/>
      <c r="P40" s="87">
        <v>0</v>
      </c>
      <c r="Q40" s="87">
        <v>0</v>
      </c>
      <c r="R40" s="87">
        <v>0</v>
      </c>
      <c r="S40" s="87">
        <v>0</v>
      </c>
      <c r="T40" s="87">
        <v>0</v>
      </c>
      <c r="U40" s="80"/>
      <c r="V40" s="80"/>
      <c r="W40" s="87">
        <v>0</v>
      </c>
      <c r="X40" s="80"/>
      <c r="Y40" s="87">
        <v>0</v>
      </c>
      <c r="Z40" s="87">
        <v>0</v>
      </c>
      <c r="AA40" s="87">
        <v>0</v>
      </c>
      <c r="AB40" s="87">
        <v>0</v>
      </c>
      <c r="AC40" s="87">
        <v>0</v>
      </c>
      <c r="AD40" s="87">
        <v>0</v>
      </c>
      <c r="AE40" s="87">
        <v>0</v>
      </c>
      <c r="AF40" s="87">
        <v>0</v>
      </c>
    </row>
    <row r="41" spans="1:32" ht="12.75" hidden="1" customHeight="1" x14ac:dyDescent="0.15">
      <c r="A41" t="s">
        <v>99</v>
      </c>
      <c r="F41" t="s">
        <v>67</v>
      </c>
      <c r="G41" t="s">
        <v>112</v>
      </c>
      <c r="H41" s="87">
        <v>0</v>
      </c>
      <c r="I41" s="87">
        <v>0</v>
      </c>
      <c r="J41" s="87">
        <v>0</v>
      </c>
      <c r="K41" s="87">
        <v>0</v>
      </c>
      <c r="L41" s="87">
        <v>0</v>
      </c>
      <c r="M41" s="87">
        <v>0</v>
      </c>
      <c r="N41" s="87"/>
      <c r="O41" s="87"/>
      <c r="P41" s="87">
        <v>0</v>
      </c>
      <c r="Q41" s="87">
        <v>0</v>
      </c>
      <c r="R41" s="87">
        <v>0</v>
      </c>
      <c r="S41" s="87">
        <v>0</v>
      </c>
      <c r="T41" s="87">
        <v>0</v>
      </c>
      <c r="U41" s="80"/>
      <c r="V41" s="80"/>
      <c r="W41" s="87">
        <v>0</v>
      </c>
      <c r="X41" s="80"/>
      <c r="Y41" s="87">
        <v>0</v>
      </c>
      <c r="Z41" s="87">
        <v>0</v>
      </c>
      <c r="AA41" s="87">
        <v>0</v>
      </c>
      <c r="AB41" s="87">
        <v>0</v>
      </c>
      <c r="AC41" s="87">
        <v>0</v>
      </c>
      <c r="AD41" s="87">
        <v>0</v>
      </c>
      <c r="AE41" s="87">
        <v>0</v>
      </c>
      <c r="AF41" s="87">
        <v>0</v>
      </c>
    </row>
    <row r="42" spans="1:32" ht="12.75" hidden="1" customHeight="1" x14ac:dyDescent="0.15">
      <c r="A42" t="s">
        <v>99</v>
      </c>
      <c r="F42" t="s">
        <v>67</v>
      </c>
      <c r="G42" t="s">
        <v>113</v>
      </c>
      <c r="H42" s="87">
        <v>0</v>
      </c>
      <c r="I42" s="87">
        <v>0</v>
      </c>
      <c r="J42" s="87">
        <v>0</v>
      </c>
      <c r="K42" s="87">
        <v>0</v>
      </c>
      <c r="L42" s="87">
        <v>0</v>
      </c>
      <c r="M42" s="87">
        <v>0</v>
      </c>
      <c r="N42" s="87"/>
      <c r="O42" s="87"/>
      <c r="P42" s="87">
        <v>0</v>
      </c>
      <c r="Q42" s="87">
        <v>0</v>
      </c>
      <c r="R42" s="87">
        <v>0</v>
      </c>
      <c r="S42" s="87">
        <v>0</v>
      </c>
      <c r="T42" s="87">
        <v>0</v>
      </c>
      <c r="U42" s="80"/>
      <c r="V42" s="80"/>
      <c r="W42" s="87">
        <v>0</v>
      </c>
      <c r="X42" s="80"/>
      <c r="Y42" s="87">
        <v>0</v>
      </c>
      <c r="Z42" s="87">
        <v>0</v>
      </c>
      <c r="AA42" s="87">
        <v>0</v>
      </c>
      <c r="AB42" s="87">
        <v>0</v>
      </c>
      <c r="AC42" s="87">
        <v>0</v>
      </c>
      <c r="AD42" s="87">
        <v>0</v>
      </c>
      <c r="AE42" s="87">
        <v>0</v>
      </c>
      <c r="AF42" s="87">
        <v>0</v>
      </c>
    </row>
    <row r="43" spans="1:32" ht="12.75" hidden="1" customHeight="1" x14ac:dyDescent="0.15">
      <c r="A43" t="s">
        <v>99</v>
      </c>
      <c r="F43" t="s">
        <v>67</v>
      </c>
      <c r="G43" t="s">
        <v>114</v>
      </c>
      <c r="H43" s="87">
        <v>0</v>
      </c>
      <c r="I43" s="87">
        <v>0</v>
      </c>
      <c r="J43" s="87">
        <v>0</v>
      </c>
      <c r="K43" s="87">
        <v>0</v>
      </c>
      <c r="L43" s="87">
        <v>0</v>
      </c>
      <c r="M43" s="87">
        <v>0</v>
      </c>
      <c r="N43" s="87"/>
      <c r="O43" s="87"/>
      <c r="P43" s="87">
        <v>0</v>
      </c>
      <c r="Q43" s="87">
        <v>0</v>
      </c>
      <c r="R43" s="87">
        <v>0</v>
      </c>
      <c r="S43" s="87">
        <v>0</v>
      </c>
      <c r="T43" s="87">
        <v>0</v>
      </c>
      <c r="U43" s="80"/>
      <c r="V43" s="80"/>
      <c r="W43" s="87">
        <v>0</v>
      </c>
      <c r="X43" s="80"/>
      <c r="Y43" s="87">
        <v>0</v>
      </c>
      <c r="Z43" s="87">
        <v>0</v>
      </c>
      <c r="AA43" s="87">
        <v>0</v>
      </c>
      <c r="AB43" s="87">
        <v>0</v>
      </c>
      <c r="AC43" s="87">
        <v>0</v>
      </c>
      <c r="AD43" s="87">
        <v>0</v>
      </c>
      <c r="AE43" s="87">
        <v>0</v>
      </c>
      <c r="AF43" s="87">
        <v>0</v>
      </c>
    </row>
    <row r="44" spans="1:32" ht="12.75" hidden="1" customHeight="1" x14ac:dyDescent="0.15">
      <c r="A44" t="s">
        <v>99</v>
      </c>
      <c r="F44" t="s">
        <v>67</v>
      </c>
      <c r="G44" t="s">
        <v>115</v>
      </c>
      <c r="H44" s="87">
        <v>0</v>
      </c>
      <c r="I44" s="87">
        <v>0</v>
      </c>
      <c r="J44" s="87">
        <v>0</v>
      </c>
      <c r="K44" s="87">
        <v>0</v>
      </c>
      <c r="L44" s="87">
        <v>0</v>
      </c>
      <c r="M44" s="87">
        <v>0</v>
      </c>
      <c r="N44" s="87"/>
      <c r="O44" s="87"/>
      <c r="P44" s="87">
        <v>0</v>
      </c>
      <c r="Q44" s="87">
        <v>0</v>
      </c>
      <c r="R44" s="87">
        <v>0</v>
      </c>
      <c r="S44" s="87">
        <v>0</v>
      </c>
      <c r="T44" s="87">
        <v>0</v>
      </c>
      <c r="U44" s="80"/>
      <c r="V44" s="80"/>
      <c r="W44" s="87">
        <v>0</v>
      </c>
      <c r="X44" s="80"/>
      <c r="Y44" s="87">
        <v>0</v>
      </c>
      <c r="Z44" s="87">
        <v>0</v>
      </c>
      <c r="AA44" s="87">
        <v>0</v>
      </c>
      <c r="AB44" s="87">
        <v>0</v>
      </c>
      <c r="AC44" s="87">
        <v>0</v>
      </c>
      <c r="AD44" s="87">
        <v>0</v>
      </c>
      <c r="AE44" s="87">
        <v>0</v>
      </c>
      <c r="AF44" s="87">
        <v>0</v>
      </c>
    </row>
    <row r="45" spans="1:32" ht="12.75" hidden="1" customHeight="1" x14ac:dyDescent="0.15">
      <c r="A45" t="s">
        <v>99</v>
      </c>
      <c r="F45" t="s">
        <v>67</v>
      </c>
      <c r="G45" t="s">
        <v>116</v>
      </c>
      <c r="H45" s="87">
        <v>0</v>
      </c>
      <c r="I45" s="87">
        <v>0</v>
      </c>
      <c r="J45" s="87">
        <v>0</v>
      </c>
      <c r="K45" s="87">
        <v>0</v>
      </c>
      <c r="L45" s="87">
        <v>0</v>
      </c>
      <c r="M45" s="87">
        <v>0</v>
      </c>
      <c r="N45" s="87"/>
      <c r="O45" s="87"/>
      <c r="P45" s="87">
        <v>0</v>
      </c>
      <c r="Q45" s="87">
        <v>0</v>
      </c>
      <c r="R45" s="87">
        <v>0</v>
      </c>
      <c r="S45" s="87">
        <v>0</v>
      </c>
      <c r="T45" s="87">
        <v>0</v>
      </c>
      <c r="U45" s="80"/>
      <c r="V45" s="80"/>
      <c r="W45" s="87">
        <v>0</v>
      </c>
      <c r="X45" s="80"/>
      <c r="Y45" s="87">
        <v>0</v>
      </c>
      <c r="Z45" s="87">
        <v>0</v>
      </c>
      <c r="AA45" s="87">
        <v>0</v>
      </c>
      <c r="AB45" s="87">
        <v>0</v>
      </c>
      <c r="AC45" s="87">
        <v>0</v>
      </c>
      <c r="AD45" s="87">
        <v>0</v>
      </c>
      <c r="AE45" s="87">
        <v>0</v>
      </c>
      <c r="AF45" s="87">
        <v>0</v>
      </c>
    </row>
    <row r="46" spans="1:32" ht="12.75" hidden="1" customHeight="1" x14ac:dyDescent="0.15">
      <c r="A46" t="s">
        <v>99</v>
      </c>
      <c r="F46" t="s">
        <v>67</v>
      </c>
      <c r="G46" t="s">
        <v>117</v>
      </c>
      <c r="H46" s="87">
        <v>0</v>
      </c>
      <c r="I46" s="87">
        <v>0</v>
      </c>
      <c r="J46" s="87">
        <v>0</v>
      </c>
      <c r="K46" s="87">
        <v>0</v>
      </c>
      <c r="L46" s="87">
        <v>0</v>
      </c>
      <c r="M46" s="87">
        <v>0</v>
      </c>
      <c r="N46" s="87"/>
      <c r="O46" s="87"/>
      <c r="P46" s="87">
        <v>0</v>
      </c>
      <c r="Q46" s="87">
        <v>0</v>
      </c>
      <c r="R46" s="87">
        <v>0</v>
      </c>
      <c r="S46" s="87">
        <v>0</v>
      </c>
      <c r="T46" s="87">
        <v>0</v>
      </c>
      <c r="U46" s="80"/>
      <c r="V46" s="80"/>
      <c r="W46" s="87">
        <v>0</v>
      </c>
      <c r="X46" s="80"/>
      <c r="Y46" s="87">
        <v>0</v>
      </c>
      <c r="Z46" s="87">
        <v>0</v>
      </c>
      <c r="AA46" s="87">
        <v>0</v>
      </c>
      <c r="AB46" s="87">
        <v>0</v>
      </c>
      <c r="AC46" s="87">
        <v>0</v>
      </c>
      <c r="AD46" s="87">
        <v>0</v>
      </c>
      <c r="AE46" s="87">
        <v>0</v>
      </c>
      <c r="AF46" s="87">
        <v>0</v>
      </c>
    </row>
    <row r="47" spans="1:32" ht="12.75" hidden="1" customHeight="1" x14ac:dyDescent="0.15">
      <c r="A47" t="s">
        <v>99</v>
      </c>
      <c r="F47" t="s">
        <v>67</v>
      </c>
      <c r="G47" t="s">
        <v>118</v>
      </c>
      <c r="H47" s="87">
        <v>0</v>
      </c>
      <c r="I47" s="87">
        <v>0</v>
      </c>
      <c r="J47" s="87">
        <v>0</v>
      </c>
      <c r="K47" s="87">
        <v>0</v>
      </c>
      <c r="L47" s="87">
        <v>0</v>
      </c>
      <c r="M47" s="87">
        <v>0</v>
      </c>
      <c r="N47" s="87"/>
      <c r="O47" s="87"/>
      <c r="P47" s="87">
        <v>0</v>
      </c>
      <c r="Q47" s="87">
        <v>0</v>
      </c>
      <c r="R47" s="87">
        <v>0</v>
      </c>
      <c r="S47" s="87">
        <v>0</v>
      </c>
      <c r="T47" s="87">
        <v>0</v>
      </c>
      <c r="U47" s="80"/>
      <c r="V47" s="80"/>
      <c r="W47" s="87">
        <v>0</v>
      </c>
      <c r="X47" s="80"/>
      <c r="Y47" s="87">
        <v>0</v>
      </c>
      <c r="Z47" s="87">
        <v>0</v>
      </c>
      <c r="AA47" s="87">
        <v>0</v>
      </c>
      <c r="AB47" s="87">
        <v>0</v>
      </c>
      <c r="AC47" s="87">
        <v>0</v>
      </c>
      <c r="AD47" s="87">
        <v>0</v>
      </c>
      <c r="AE47" s="87">
        <v>0</v>
      </c>
      <c r="AF47" s="87">
        <v>0</v>
      </c>
    </row>
    <row r="48" spans="1:32" ht="12.75" hidden="1" customHeight="1" x14ac:dyDescent="0.15">
      <c r="A48" t="s">
        <v>99</v>
      </c>
      <c r="F48" t="s">
        <v>67</v>
      </c>
      <c r="G48" t="s">
        <v>119</v>
      </c>
      <c r="H48" s="87">
        <v>0</v>
      </c>
      <c r="I48" s="87">
        <v>0</v>
      </c>
      <c r="J48" s="87">
        <v>0</v>
      </c>
      <c r="K48" s="87">
        <v>0</v>
      </c>
      <c r="L48" s="87">
        <v>0</v>
      </c>
      <c r="M48" s="87">
        <v>0</v>
      </c>
      <c r="N48" s="87"/>
      <c r="O48" s="87"/>
      <c r="P48" s="87">
        <v>0</v>
      </c>
      <c r="Q48" s="87">
        <v>0</v>
      </c>
      <c r="R48" s="87">
        <v>0</v>
      </c>
      <c r="S48" s="87">
        <v>0</v>
      </c>
      <c r="T48" s="87">
        <v>0</v>
      </c>
      <c r="U48" s="80"/>
      <c r="V48" s="80"/>
      <c r="W48" s="87">
        <v>0</v>
      </c>
      <c r="X48" s="80"/>
      <c r="Y48" s="87">
        <v>0</v>
      </c>
      <c r="Z48" s="87">
        <v>0</v>
      </c>
      <c r="AA48" s="87">
        <v>0</v>
      </c>
      <c r="AB48" s="87">
        <v>0</v>
      </c>
      <c r="AC48" s="87">
        <v>0</v>
      </c>
      <c r="AD48" s="87">
        <v>0</v>
      </c>
      <c r="AE48" s="87">
        <v>0</v>
      </c>
      <c r="AF48" s="87">
        <v>0</v>
      </c>
    </row>
    <row r="49" spans="1:32" ht="12.75" hidden="1" customHeight="1" x14ac:dyDescent="0.15">
      <c r="A49" t="s">
        <v>120</v>
      </c>
      <c r="F49" t="s">
        <v>83</v>
      </c>
      <c r="G49" t="s">
        <v>121</v>
      </c>
      <c r="H49" s="87">
        <v>0</v>
      </c>
      <c r="I49" s="87">
        <v>0</v>
      </c>
      <c r="J49" s="87">
        <v>0</v>
      </c>
      <c r="K49" s="87">
        <v>0</v>
      </c>
      <c r="L49" s="87">
        <v>0</v>
      </c>
      <c r="M49" s="87">
        <v>0</v>
      </c>
      <c r="N49" s="87"/>
      <c r="O49" s="87"/>
      <c r="P49" s="87">
        <v>0</v>
      </c>
      <c r="Q49" s="87">
        <v>0</v>
      </c>
      <c r="R49" s="87">
        <v>0</v>
      </c>
      <c r="S49" s="87">
        <v>0</v>
      </c>
      <c r="T49" s="87">
        <v>0</v>
      </c>
      <c r="U49" s="80"/>
      <c r="V49" s="80"/>
      <c r="W49" s="87">
        <v>0</v>
      </c>
      <c r="X49" s="80"/>
      <c r="Y49" s="87">
        <v>0</v>
      </c>
      <c r="Z49" s="87">
        <v>0</v>
      </c>
      <c r="AA49" s="87">
        <v>0</v>
      </c>
      <c r="AB49" s="87">
        <v>0</v>
      </c>
      <c r="AC49" s="87">
        <v>0</v>
      </c>
      <c r="AD49" s="87">
        <v>0</v>
      </c>
      <c r="AE49" s="87">
        <v>0</v>
      </c>
      <c r="AF49" s="87">
        <v>0</v>
      </c>
    </row>
    <row r="50" spans="1:32" ht="12.75" hidden="1" customHeight="1" x14ac:dyDescent="0.15">
      <c r="A50" t="s">
        <v>122</v>
      </c>
      <c r="F50" t="s">
        <v>123</v>
      </c>
      <c r="G50" t="s">
        <v>124</v>
      </c>
      <c r="H50" s="87">
        <v>0</v>
      </c>
      <c r="I50" s="87">
        <v>0</v>
      </c>
      <c r="J50" s="87">
        <v>0</v>
      </c>
      <c r="K50" s="87">
        <v>0</v>
      </c>
      <c r="L50" s="87">
        <v>0</v>
      </c>
      <c r="M50" s="87">
        <v>0</v>
      </c>
      <c r="N50" s="87"/>
      <c r="O50" s="87"/>
      <c r="P50" s="87">
        <v>0</v>
      </c>
      <c r="Q50" s="87">
        <v>0</v>
      </c>
      <c r="R50" s="87">
        <v>0</v>
      </c>
      <c r="S50" s="87">
        <v>0</v>
      </c>
      <c r="T50" s="87">
        <v>0</v>
      </c>
      <c r="U50" s="80"/>
      <c r="V50" s="80"/>
      <c r="W50" s="87">
        <v>0</v>
      </c>
      <c r="X50" s="80"/>
      <c r="Y50" s="87">
        <v>0</v>
      </c>
      <c r="Z50" s="87">
        <v>0</v>
      </c>
      <c r="AA50" s="87">
        <v>0</v>
      </c>
      <c r="AB50" s="87">
        <v>0</v>
      </c>
      <c r="AC50" s="87">
        <v>0</v>
      </c>
      <c r="AD50" s="87">
        <v>0</v>
      </c>
      <c r="AE50" s="87">
        <v>0</v>
      </c>
      <c r="AF50" s="87">
        <v>0</v>
      </c>
    </row>
    <row r="51" spans="1:32" ht="12.75" hidden="1" customHeight="1" x14ac:dyDescent="0.15">
      <c r="A51" t="s">
        <v>122</v>
      </c>
      <c r="F51" t="s">
        <v>123</v>
      </c>
      <c r="G51" t="s">
        <v>125</v>
      </c>
      <c r="H51" s="87">
        <v>0</v>
      </c>
      <c r="I51" s="87">
        <v>0</v>
      </c>
      <c r="J51" s="87">
        <v>0</v>
      </c>
      <c r="K51" s="87">
        <v>0</v>
      </c>
      <c r="L51" s="87">
        <v>0</v>
      </c>
      <c r="M51" s="87">
        <v>0</v>
      </c>
      <c r="N51" s="87"/>
      <c r="O51" s="87"/>
      <c r="P51" s="87">
        <v>0</v>
      </c>
      <c r="Q51" s="87">
        <v>0</v>
      </c>
      <c r="R51" s="87">
        <v>0</v>
      </c>
      <c r="S51" s="87">
        <v>0</v>
      </c>
      <c r="T51" s="87">
        <v>0</v>
      </c>
      <c r="U51" s="80"/>
      <c r="V51" s="80"/>
      <c r="W51" s="87">
        <v>0</v>
      </c>
      <c r="X51" s="80"/>
      <c r="Y51" s="87">
        <v>0</v>
      </c>
      <c r="Z51" s="87">
        <v>0</v>
      </c>
      <c r="AA51" s="87">
        <v>0</v>
      </c>
      <c r="AB51" s="87">
        <v>0</v>
      </c>
      <c r="AC51" s="87">
        <v>0</v>
      </c>
      <c r="AD51" s="87">
        <v>0</v>
      </c>
      <c r="AE51" s="87">
        <v>0</v>
      </c>
      <c r="AF51" s="87">
        <v>0</v>
      </c>
    </row>
    <row r="52" spans="1:32" ht="12.75" hidden="1" customHeight="1" x14ac:dyDescent="0.15">
      <c r="A52" t="s">
        <v>122</v>
      </c>
      <c r="F52" t="s">
        <v>89</v>
      </c>
      <c r="G52" t="s">
        <v>126</v>
      </c>
      <c r="H52" s="87">
        <v>0</v>
      </c>
      <c r="I52" s="87">
        <v>0</v>
      </c>
      <c r="J52" s="87">
        <v>0</v>
      </c>
      <c r="K52" s="87">
        <v>0</v>
      </c>
      <c r="L52" s="87">
        <v>0</v>
      </c>
      <c r="M52" s="87">
        <v>0</v>
      </c>
      <c r="N52" s="87"/>
      <c r="O52" s="87"/>
      <c r="P52" s="87">
        <v>0</v>
      </c>
      <c r="Q52" s="87">
        <v>0</v>
      </c>
      <c r="R52" s="87">
        <v>0</v>
      </c>
      <c r="S52" s="87">
        <v>0</v>
      </c>
      <c r="T52" s="87">
        <v>0</v>
      </c>
      <c r="U52" s="80"/>
      <c r="V52" s="80"/>
      <c r="W52" s="87">
        <v>0</v>
      </c>
      <c r="X52" s="80"/>
      <c r="Y52" s="87">
        <v>0</v>
      </c>
      <c r="Z52" s="87">
        <v>0</v>
      </c>
      <c r="AA52" s="87">
        <v>0</v>
      </c>
      <c r="AB52" s="87">
        <v>0</v>
      </c>
      <c r="AC52" s="87">
        <v>0</v>
      </c>
      <c r="AD52" s="87">
        <v>0</v>
      </c>
      <c r="AE52" s="87">
        <v>0</v>
      </c>
      <c r="AF52" s="87">
        <v>0</v>
      </c>
    </row>
    <row r="53" spans="1:32" ht="12.75" hidden="1" customHeight="1" x14ac:dyDescent="0.15">
      <c r="A53" t="s">
        <v>127</v>
      </c>
      <c r="F53" t="s">
        <v>128</v>
      </c>
      <c r="G53" t="s">
        <v>129</v>
      </c>
      <c r="H53" s="87">
        <v>0</v>
      </c>
      <c r="I53" s="87">
        <v>0</v>
      </c>
      <c r="J53" s="87">
        <v>0</v>
      </c>
      <c r="K53" s="87">
        <v>0</v>
      </c>
      <c r="L53" s="87">
        <v>0</v>
      </c>
      <c r="M53" s="87">
        <v>0</v>
      </c>
      <c r="N53" s="87"/>
      <c r="O53" s="87"/>
      <c r="P53" s="87">
        <v>0</v>
      </c>
      <c r="Q53" s="87">
        <v>0</v>
      </c>
      <c r="R53" s="87">
        <v>0</v>
      </c>
      <c r="S53" s="87">
        <v>0</v>
      </c>
      <c r="T53" s="87">
        <v>0</v>
      </c>
      <c r="U53" s="80"/>
      <c r="V53" s="80"/>
      <c r="W53" s="87">
        <v>0</v>
      </c>
      <c r="X53" s="80"/>
      <c r="Y53" s="87">
        <v>0</v>
      </c>
      <c r="Z53" s="87">
        <v>0</v>
      </c>
      <c r="AA53" s="87">
        <v>0</v>
      </c>
      <c r="AB53" s="87">
        <v>0</v>
      </c>
      <c r="AC53" s="87">
        <v>0</v>
      </c>
      <c r="AD53" s="87">
        <v>0</v>
      </c>
      <c r="AE53" s="87">
        <v>0</v>
      </c>
      <c r="AF53" s="87">
        <v>0</v>
      </c>
    </row>
    <row r="54" spans="1:32" ht="12.75" hidden="1" customHeight="1" x14ac:dyDescent="0.15">
      <c r="A54" t="s">
        <v>127</v>
      </c>
      <c r="F54" t="s">
        <v>128</v>
      </c>
      <c r="G54" t="s">
        <v>130</v>
      </c>
      <c r="H54" s="87">
        <v>0</v>
      </c>
      <c r="I54" s="87">
        <v>0</v>
      </c>
      <c r="J54" s="87">
        <v>0</v>
      </c>
      <c r="K54" s="87">
        <v>0</v>
      </c>
      <c r="L54" s="87">
        <v>0</v>
      </c>
      <c r="M54" s="87">
        <v>0</v>
      </c>
      <c r="N54" s="87"/>
      <c r="O54" s="87"/>
      <c r="P54" s="87">
        <v>0</v>
      </c>
      <c r="Q54" s="87">
        <v>0</v>
      </c>
      <c r="R54" s="87">
        <v>0</v>
      </c>
      <c r="S54" s="87">
        <v>0</v>
      </c>
      <c r="T54" s="87">
        <v>0</v>
      </c>
      <c r="U54" s="80"/>
      <c r="V54" s="80"/>
      <c r="W54" s="87">
        <v>0</v>
      </c>
      <c r="X54" s="80"/>
      <c r="Y54" s="87">
        <v>0</v>
      </c>
      <c r="Z54" s="87">
        <v>0</v>
      </c>
      <c r="AA54" s="87">
        <v>0</v>
      </c>
      <c r="AB54" s="87">
        <v>0</v>
      </c>
      <c r="AC54" s="87">
        <v>0</v>
      </c>
      <c r="AD54" s="87">
        <v>0</v>
      </c>
      <c r="AE54" s="87">
        <v>0</v>
      </c>
      <c r="AF54" s="87">
        <v>0</v>
      </c>
    </row>
    <row r="55" spans="1:32" ht="12.75" hidden="1" customHeight="1" x14ac:dyDescent="0.15">
      <c r="A55" t="s">
        <v>127</v>
      </c>
      <c r="F55" t="s">
        <v>128</v>
      </c>
      <c r="G55" t="s">
        <v>127</v>
      </c>
      <c r="H55" s="87">
        <v>0</v>
      </c>
      <c r="I55" s="87">
        <v>0</v>
      </c>
      <c r="J55" s="87">
        <v>0</v>
      </c>
      <c r="K55" s="87">
        <v>0</v>
      </c>
      <c r="L55" s="87">
        <v>0</v>
      </c>
      <c r="M55" s="87">
        <v>0</v>
      </c>
      <c r="N55" s="87"/>
      <c r="O55" s="87"/>
      <c r="P55" s="87">
        <v>0</v>
      </c>
      <c r="Q55" s="87">
        <v>0</v>
      </c>
      <c r="R55" s="87">
        <v>0</v>
      </c>
      <c r="S55" s="87">
        <v>0</v>
      </c>
      <c r="T55" s="87">
        <v>0</v>
      </c>
      <c r="U55" s="80"/>
      <c r="V55" s="80"/>
      <c r="W55" s="87">
        <v>0</v>
      </c>
      <c r="X55" s="80"/>
      <c r="Y55" s="87">
        <v>0</v>
      </c>
      <c r="Z55" s="87">
        <v>0</v>
      </c>
      <c r="AA55" s="87">
        <v>0</v>
      </c>
      <c r="AB55" s="87">
        <v>0</v>
      </c>
      <c r="AC55" s="87">
        <v>0</v>
      </c>
      <c r="AD55" s="87">
        <v>0</v>
      </c>
      <c r="AE55" s="87">
        <v>0</v>
      </c>
      <c r="AF55" s="87">
        <v>0</v>
      </c>
    </row>
    <row r="56" spans="1:32" ht="12.75" hidden="1" customHeight="1" x14ac:dyDescent="0.15">
      <c r="A56" t="s">
        <v>127</v>
      </c>
      <c r="F56" t="s">
        <v>128</v>
      </c>
      <c r="G56" t="s">
        <v>131</v>
      </c>
      <c r="H56" s="87">
        <v>0</v>
      </c>
      <c r="I56" s="87">
        <v>0</v>
      </c>
      <c r="J56" s="87">
        <v>0</v>
      </c>
      <c r="K56" s="87">
        <v>0</v>
      </c>
      <c r="L56" s="87">
        <v>0</v>
      </c>
      <c r="M56" s="87">
        <v>0</v>
      </c>
      <c r="N56" s="87"/>
      <c r="O56" s="87"/>
      <c r="P56" s="87">
        <v>0</v>
      </c>
      <c r="Q56" s="87">
        <v>0</v>
      </c>
      <c r="R56" s="87">
        <v>0</v>
      </c>
      <c r="S56" s="87">
        <v>0</v>
      </c>
      <c r="T56" s="87">
        <v>0</v>
      </c>
      <c r="U56" s="80"/>
      <c r="V56" s="80"/>
      <c r="W56" s="87">
        <v>0</v>
      </c>
      <c r="X56" s="80"/>
      <c r="Y56" s="87">
        <v>0</v>
      </c>
      <c r="Z56" s="87">
        <v>0</v>
      </c>
      <c r="AA56" s="87">
        <v>0</v>
      </c>
      <c r="AB56" s="87">
        <v>0</v>
      </c>
      <c r="AC56" s="87">
        <v>0</v>
      </c>
      <c r="AD56" s="87">
        <v>0</v>
      </c>
      <c r="AE56" s="87">
        <v>0</v>
      </c>
      <c r="AF56" s="87">
        <v>0</v>
      </c>
    </row>
    <row r="57" spans="1:32" ht="12.75" hidden="1" customHeight="1" x14ac:dyDescent="0.15">
      <c r="A57" t="s">
        <v>127</v>
      </c>
      <c r="F57" t="s">
        <v>128</v>
      </c>
      <c r="G57" t="s">
        <v>132</v>
      </c>
      <c r="H57" s="87">
        <v>0</v>
      </c>
      <c r="I57" s="87">
        <v>0</v>
      </c>
      <c r="J57" s="87">
        <v>0</v>
      </c>
      <c r="K57" s="87">
        <v>0</v>
      </c>
      <c r="L57" s="87">
        <v>0</v>
      </c>
      <c r="M57" s="87">
        <v>0</v>
      </c>
      <c r="N57" s="87"/>
      <c r="O57" s="87"/>
      <c r="P57" s="87">
        <v>0</v>
      </c>
      <c r="Q57" s="87">
        <v>0</v>
      </c>
      <c r="R57" s="87">
        <v>0</v>
      </c>
      <c r="S57" s="87">
        <v>0</v>
      </c>
      <c r="T57" s="87">
        <v>0</v>
      </c>
      <c r="U57" s="80"/>
      <c r="V57" s="80"/>
      <c r="W57" s="87">
        <v>0</v>
      </c>
      <c r="X57" s="80"/>
      <c r="Y57" s="87">
        <v>0</v>
      </c>
      <c r="Z57" s="87">
        <v>0</v>
      </c>
      <c r="AA57" s="87">
        <v>0</v>
      </c>
      <c r="AB57" s="87">
        <v>0</v>
      </c>
      <c r="AC57" s="87">
        <v>0</v>
      </c>
      <c r="AD57" s="87">
        <v>0</v>
      </c>
      <c r="AE57" s="87">
        <v>0</v>
      </c>
      <c r="AF57" s="87">
        <v>0</v>
      </c>
    </row>
    <row r="58" spans="1:32" ht="12.75" hidden="1" customHeight="1" x14ac:dyDescent="0.15">
      <c r="A58" t="s">
        <v>127</v>
      </c>
      <c r="F58" t="s">
        <v>128</v>
      </c>
      <c r="G58" t="s">
        <v>133</v>
      </c>
      <c r="H58" s="87">
        <v>0</v>
      </c>
      <c r="I58" s="87">
        <v>0</v>
      </c>
      <c r="J58" s="87">
        <v>0</v>
      </c>
      <c r="K58" s="87">
        <v>0</v>
      </c>
      <c r="L58" s="87">
        <v>0</v>
      </c>
      <c r="M58" s="87">
        <v>0</v>
      </c>
      <c r="N58" s="87"/>
      <c r="O58" s="87"/>
      <c r="P58" s="87">
        <v>0</v>
      </c>
      <c r="Q58" s="87">
        <v>0</v>
      </c>
      <c r="R58" s="87">
        <v>0</v>
      </c>
      <c r="S58" s="87">
        <v>0</v>
      </c>
      <c r="T58" s="87">
        <v>0</v>
      </c>
      <c r="U58" s="80"/>
      <c r="V58" s="80"/>
      <c r="W58" s="87">
        <v>0</v>
      </c>
      <c r="X58" s="80"/>
      <c r="Y58" s="87">
        <v>0</v>
      </c>
      <c r="Z58" s="87">
        <v>0</v>
      </c>
      <c r="AA58" s="87">
        <v>0</v>
      </c>
      <c r="AB58" s="87">
        <v>0</v>
      </c>
      <c r="AC58" s="87">
        <v>0</v>
      </c>
      <c r="AD58" s="87">
        <v>0</v>
      </c>
      <c r="AE58" s="87">
        <v>0</v>
      </c>
      <c r="AF58" s="87" t="e">
        <v>#DIV/0!</v>
      </c>
    </row>
    <row r="59" spans="1:32" ht="12.75" hidden="1" customHeight="1" x14ac:dyDescent="0.15">
      <c r="A59" t="s">
        <v>127</v>
      </c>
      <c r="F59" t="s">
        <v>128</v>
      </c>
      <c r="G59" t="s">
        <v>134</v>
      </c>
      <c r="H59" s="87">
        <v>0</v>
      </c>
      <c r="I59" s="87">
        <v>0</v>
      </c>
      <c r="J59" s="87">
        <v>0</v>
      </c>
      <c r="K59" s="87">
        <v>0</v>
      </c>
      <c r="L59" s="87">
        <v>0</v>
      </c>
      <c r="M59" s="87">
        <v>0</v>
      </c>
      <c r="N59" s="87"/>
      <c r="O59" s="87"/>
      <c r="P59" s="87">
        <v>0</v>
      </c>
      <c r="Q59" s="87">
        <v>0</v>
      </c>
      <c r="R59" s="87">
        <v>0</v>
      </c>
      <c r="S59" s="87">
        <v>0</v>
      </c>
      <c r="T59" s="87">
        <v>0</v>
      </c>
      <c r="U59" s="80"/>
      <c r="V59" s="80"/>
      <c r="W59" s="87">
        <v>0</v>
      </c>
      <c r="X59" s="80"/>
      <c r="Y59" s="87">
        <v>0</v>
      </c>
      <c r="Z59" s="87">
        <v>0</v>
      </c>
      <c r="AA59" s="87">
        <v>0</v>
      </c>
      <c r="AB59" s="87">
        <v>0</v>
      </c>
      <c r="AC59" s="87">
        <v>0</v>
      </c>
      <c r="AD59" s="87">
        <v>0</v>
      </c>
      <c r="AE59" s="87">
        <v>0</v>
      </c>
      <c r="AF59" s="87">
        <v>0</v>
      </c>
    </row>
    <row r="60" spans="1:32" ht="12.75" hidden="1" customHeight="1" x14ac:dyDescent="0.15">
      <c r="A60" t="s">
        <v>127</v>
      </c>
      <c r="F60" t="s">
        <v>128</v>
      </c>
      <c r="G60" t="s">
        <v>135</v>
      </c>
      <c r="H60" s="87">
        <v>0</v>
      </c>
      <c r="I60" s="87">
        <v>0</v>
      </c>
      <c r="J60" s="87">
        <v>0</v>
      </c>
      <c r="K60" s="87">
        <v>0</v>
      </c>
      <c r="L60" s="87">
        <v>0</v>
      </c>
      <c r="M60" s="87">
        <v>0</v>
      </c>
      <c r="N60" s="87"/>
      <c r="O60" s="87"/>
      <c r="P60" s="87">
        <v>0</v>
      </c>
      <c r="Q60" s="87">
        <v>0</v>
      </c>
      <c r="R60" s="87">
        <v>0</v>
      </c>
      <c r="S60" s="87">
        <v>0</v>
      </c>
      <c r="T60" s="87">
        <v>0</v>
      </c>
      <c r="U60" s="80"/>
      <c r="V60" s="80"/>
      <c r="W60" s="87">
        <v>0</v>
      </c>
      <c r="X60" s="80"/>
      <c r="Y60" s="87">
        <v>0</v>
      </c>
      <c r="Z60" s="87">
        <v>0</v>
      </c>
      <c r="AA60" s="87">
        <v>0</v>
      </c>
      <c r="AB60" s="87">
        <v>0</v>
      </c>
      <c r="AC60" s="87">
        <v>0</v>
      </c>
      <c r="AD60" s="87">
        <v>0</v>
      </c>
      <c r="AE60" s="87">
        <v>0</v>
      </c>
      <c r="AF60" s="87">
        <v>0</v>
      </c>
    </row>
    <row r="61" spans="1:32" ht="12.75" hidden="1" customHeight="1" x14ac:dyDescent="0.15">
      <c r="A61" t="s">
        <v>136</v>
      </c>
      <c r="F61" t="s">
        <v>83</v>
      </c>
      <c r="G61" t="s">
        <v>137</v>
      </c>
      <c r="H61" s="87">
        <v>0</v>
      </c>
      <c r="I61" s="87">
        <v>0</v>
      </c>
      <c r="J61" s="87">
        <v>0</v>
      </c>
      <c r="K61" s="87">
        <v>0</v>
      </c>
      <c r="L61" s="87">
        <v>0</v>
      </c>
      <c r="M61" s="87">
        <v>0</v>
      </c>
      <c r="N61" s="87"/>
      <c r="O61" s="87"/>
      <c r="P61" s="87">
        <v>0</v>
      </c>
      <c r="Q61" s="87">
        <v>0</v>
      </c>
      <c r="R61" s="87">
        <v>0</v>
      </c>
      <c r="S61" s="87">
        <v>0</v>
      </c>
      <c r="T61" s="87">
        <v>0</v>
      </c>
      <c r="U61" s="80"/>
      <c r="V61" s="80"/>
      <c r="W61" s="87">
        <v>0</v>
      </c>
      <c r="X61" s="80"/>
      <c r="Y61" s="87">
        <v>0</v>
      </c>
      <c r="Z61" s="87">
        <v>0</v>
      </c>
      <c r="AA61" s="87">
        <v>0</v>
      </c>
      <c r="AB61" s="87">
        <v>0</v>
      </c>
      <c r="AC61" s="87">
        <v>0</v>
      </c>
      <c r="AD61" s="87">
        <v>0</v>
      </c>
      <c r="AE61" s="87">
        <v>0</v>
      </c>
      <c r="AF61" s="87">
        <v>0</v>
      </c>
    </row>
    <row r="62" spans="1:32" ht="12.75" hidden="1" customHeight="1" x14ac:dyDescent="0.15">
      <c r="A62" t="s">
        <v>136</v>
      </c>
      <c r="F62" t="s">
        <v>83</v>
      </c>
      <c r="G62" t="s">
        <v>138</v>
      </c>
      <c r="H62" s="87">
        <v>0</v>
      </c>
      <c r="I62" s="87">
        <v>0</v>
      </c>
      <c r="J62" s="87">
        <v>0</v>
      </c>
      <c r="K62" s="87">
        <v>0</v>
      </c>
      <c r="L62" s="87">
        <v>0</v>
      </c>
      <c r="M62" s="87">
        <v>0</v>
      </c>
      <c r="N62" s="87"/>
      <c r="O62" s="87"/>
      <c r="P62" s="87">
        <v>0</v>
      </c>
      <c r="Q62" s="87">
        <v>0</v>
      </c>
      <c r="R62" s="87">
        <v>0</v>
      </c>
      <c r="S62" s="87">
        <v>0</v>
      </c>
      <c r="T62" s="87">
        <v>0</v>
      </c>
      <c r="U62" s="80"/>
      <c r="V62" s="80"/>
      <c r="W62" s="87">
        <v>0</v>
      </c>
      <c r="X62" s="80"/>
      <c r="Y62" s="87">
        <v>0</v>
      </c>
      <c r="Z62" s="87">
        <v>0</v>
      </c>
      <c r="AA62" s="87">
        <v>0</v>
      </c>
      <c r="AB62" s="87">
        <v>0</v>
      </c>
      <c r="AC62" s="87">
        <v>0</v>
      </c>
      <c r="AD62" s="87">
        <v>0</v>
      </c>
      <c r="AE62" s="87">
        <v>0</v>
      </c>
      <c r="AF62" s="87">
        <v>0</v>
      </c>
    </row>
    <row r="63" spans="1:32" ht="12.75" hidden="1" customHeight="1" x14ac:dyDescent="0.15">
      <c r="A63" t="s">
        <v>139</v>
      </c>
      <c r="F63" t="s">
        <v>83</v>
      </c>
      <c r="G63" t="s">
        <v>140</v>
      </c>
      <c r="H63" s="87">
        <v>0</v>
      </c>
      <c r="I63" s="87">
        <v>0</v>
      </c>
      <c r="J63" s="87">
        <v>0</v>
      </c>
      <c r="K63" s="87">
        <v>0</v>
      </c>
      <c r="L63" s="87">
        <v>0</v>
      </c>
      <c r="M63" s="87">
        <v>0</v>
      </c>
      <c r="N63" s="87"/>
      <c r="O63" s="87"/>
      <c r="P63" s="87">
        <v>0</v>
      </c>
      <c r="Q63" s="87">
        <v>0</v>
      </c>
      <c r="R63" s="87">
        <v>0</v>
      </c>
      <c r="S63" s="87">
        <v>0</v>
      </c>
      <c r="T63" s="87">
        <v>0</v>
      </c>
      <c r="U63" s="80"/>
      <c r="V63" s="80"/>
      <c r="W63" s="87">
        <v>0</v>
      </c>
      <c r="X63" s="80"/>
      <c r="Y63" s="87">
        <v>0</v>
      </c>
      <c r="Z63" s="87">
        <v>0</v>
      </c>
      <c r="AA63" s="87">
        <v>0</v>
      </c>
      <c r="AB63" s="87">
        <v>0</v>
      </c>
      <c r="AC63" s="87">
        <v>0</v>
      </c>
      <c r="AD63" s="87">
        <v>0</v>
      </c>
      <c r="AE63" s="87">
        <v>0</v>
      </c>
      <c r="AF63" s="87">
        <v>0</v>
      </c>
    </row>
    <row r="64" spans="1:32" ht="12.75" hidden="1" customHeight="1" x14ac:dyDescent="0.15">
      <c r="A64" t="s">
        <v>139</v>
      </c>
      <c r="F64" t="s">
        <v>83</v>
      </c>
      <c r="G64" t="s">
        <v>141</v>
      </c>
      <c r="H64" s="87">
        <v>0</v>
      </c>
      <c r="I64" s="87">
        <v>0</v>
      </c>
      <c r="J64" s="87">
        <v>0</v>
      </c>
      <c r="K64" s="87">
        <v>0</v>
      </c>
      <c r="L64" s="87">
        <v>0</v>
      </c>
      <c r="M64" s="87">
        <v>0</v>
      </c>
      <c r="N64" s="87"/>
      <c r="O64" s="87"/>
      <c r="P64" s="87">
        <v>0</v>
      </c>
      <c r="Q64" s="87">
        <v>0</v>
      </c>
      <c r="R64" s="87">
        <v>0</v>
      </c>
      <c r="S64" s="87">
        <v>0</v>
      </c>
      <c r="T64" s="87">
        <v>0</v>
      </c>
      <c r="U64" s="80"/>
      <c r="V64" s="80"/>
      <c r="W64" s="87">
        <v>0</v>
      </c>
      <c r="X64" s="80"/>
      <c r="Y64" s="87">
        <v>0</v>
      </c>
      <c r="Z64" s="87">
        <v>0</v>
      </c>
      <c r="AA64" s="87">
        <v>0</v>
      </c>
      <c r="AB64" s="87">
        <v>0</v>
      </c>
      <c r="AC64" s="87">
        <v>0</v>
      </c>
      <c r="AD64" s="87">
        <v>0</v>
      </c>
      <c r="AE64" s="87">
        <v>0</v>
      </c>
      <c r="AF64" s="87">
        <v>0</v>
      </c>
    </row>
    <row r="65" spans="1:32" ht="12.75" hidden="1" customHeight="1" x14ac:dyDescent="0.15">
      <c r="A65" t="s">
        <v>139</v>
      </c>
      <c r="F65" t="s">
        <v>83</v>
      </c>
      <c r="G65" t="s">
        <v>142</v>
      </c>
      <c r="H65" s="87">
        <v>0</v>
      </c>
      <c r="I65" s="87">
        <v>0</v>
      </c>
      <c r="J65" s="87">
        <v>0</v>
      </c>
      <c r="K65" s="87">
        <v>0</v>
      </c>
      <c r="L65" s="87">
        <v>0</v>
      </c>
      <c r="M65" s="87">
        <v>0</v>
      </c>
      <c r="N65" s="87"/>
      <c r="O65" s="87"/>
      <c r="P65" s="87">
        <v>0</v>
      </c>
      <c r="Q65" s="87">
        <v>0</v>
      </c>
      <c r="R65" s="87">
        <v>0</v>
      </c>
      <c r="S65" s="87">
        <v>0</v>
      </c>
      <c r="T65" s="87">
        <v>0</v>
      </c>
      <c r="U65" s="80"/>
      <c r="V65" s="80"/>
      <c r="W65" s="87">
        <v>0</v>
      </c>
      <c r="X65" s="80"/>
      <c r="Y65" s="87">
        <v>0</v>
      </c>
      <c r="Z65" s="87">
        <v>0</v>
      </c>
      <c r="AA65" s="87">
        <v>0</v>
      </c>
      <c r="AB65" s="87">
        <v>0</v>
      </c>
      <c r="AC65" s="87">
        <v>0</v>
      </c>
      <c r="AD65" s="87">
        <v>0</v>
      </c>
      <c r="AE65" s="87">
        <v>0</v>
      </c>
      <c r="AF65" s="87">
        <v>0</v>
      </c>
    </row>
    <row r="66" spans="1:32" ht="12.75" hidden="1" customHeight="1" x14ac:dyDescent="0.15">
      <c r="A66" t="s">
        <v>143</v>
      </c>
      <c r="F66" t="s">
        <v>144</v>
      </c>
      <c r="G66" t="s">
        <v>145</v>
      </c>
      <c r="H66" s="87">
        <v>0</v>
      </c>
      <c r="I66" s="87">
        <v>0</v>
      </c>
      <c r="J66" s="87">
        <v>0</v>
      </c>
      <c r="K66" s="87">
        <v>0</v>
      </c>
      <c r="L66" s="87">
        <v>0</v>
      </c>
      <c r="M66" s="87">
        <v>0</v>
      </c>
      <c r="N66" s="87"/>
      <c r="O66" s="87"/>
      <c r="P66" s="87">
        <v>0</v>
      </c>
      <c r="Q66" s="87">
        <v>0</v>
      </c>
      <c r="R66" s="87">
        <v>0</v>
      </c>
      <c r="S66" s="87">
        <v>0</v>
      </c>
      <c r="T66" s="87">
        <v>0</v>
      </c>
      <c r="U66" s="80"/>
      <c r="V66" s="80"/>
      <c r="W66" s="87">
        <v>0</v>
      </c>
      <c r="X66" s="80"/>
      <c r="Y66" s="87">
        <v>0</v>
      </c>
      <c r="Z66" s="87">
        <v>0</v>
      </c>
      <c r="AA66" s="87">
        <v>0</v>
      </c>
      <c r="AB66" s="87">
        <v>0</v>
      </c>
      <c r="AC66" s="87">
        <v>0</v>
      </c>
      <c r="AD66" s="87">
        <v>0</v>
      </c>
      <c r="AE66" s="87">
        <v>0</v>
      </c>
      <c r="AF66" s="87">
        <v>0</v>
      </c>
    </row>
    <row r="67" spans="1:32" ht="12.75" hidden="1" customHeight="1" x14ac:dyDescent="0.15">
      <c r="A67" t="s">
        <v>143</v>
      </c>
      <c r="F67" t="s">
        <v>144</v>
      </c>
      <c r="G67" t="s">
        <v>146</v>
      </c>
      <c r="H67" s="87">
        <v>0</v>
      </c>
      <c r="I67" s="87">
        <v>0</v>
      </c>
      <c r="J67" s="87">
        <v>0</v>
      </c>
      <c r="K67" s="87">
        <v>0</v>
      </c>
      <c r="L67" s="87">
        <v>0</v>
      </c>
      <c r="M67" s="87">
        <v>0</v>
      </c>
      <c r="N67" s="87"/>
      <c r="O67" s="87"/>
      <c r="P67" s="87">
        <v>0</v>
      </c>
      <c r="Q67" s="87">
        <v>0</v>
      </c>
      <c r="R67" s="87">
        <v>0</v>
      </c>
      <c r="S67" s="87">
        <v>0</v>
      </c>
      <c r="T67" s="87">
        <v>0</v>
      </c>
      <c r="U67" s="80"/>
      <c r="V67" s="80"/>
      <c r="W67" s="87">
        <v>0</v>
      </c>
      <c r="X67" s="80"/>
      <c r="Y67" s="87">
        <v>0</v>
      </c>
      <c r="Z67" s="87">
        <v>0</v>
      </c>
      <c r="AA67" s="87">
        <v>0</v>
      </c>
      <c r="AB67" s="87">
        <v>0</v>
      </c>
      <c r="AC67" s="87">
        <v>0</v>
      </c>
      <c r="AD67" s="87">
        <v>0</v>
      </c>
      <c r="AE67" s="87">
        <v>0</v>
      </c>
      <c r="AF67" s="87">
        <v>0</v>
      </c>
    </row>
    <row r="68" spans="1:32" ht="12.75" hidden="1" customHeight="1" x14ac:dyDescent="0.15">
      <c r="A68" t="s">
        <v>143</v>
      </c>
      <c r="F68" t="s">
        <v>144</v>
      </c>
      <c r="G68" t="s">
        <v>147</v>
      </c>
      <c r="H68" s="87">
        <v>0</v>
      </c>
      <c r="I68" s="87">
        <v>0</v>
      </c>
      <c r="J68" s="87">
        <v>0</v>
      </c>
      <c r="K68" s="87">
        <v>0</v>
      </c>
      <c r="L68" s="87">
        <v>0</v>
      </c>
      <c r="M68" s="87">
        <v>0</v>
      </c>
      <c r="N68" s="87"/>
      <c r="O68" s="87"/>
      <c r="P68" s="87">
        <v>0</v>
      </c>
      <c r="Q68" s="87">
        <v>0</v>
      </c>
      <c r="R68" s="87">
        <v>0</v>
      </c>
      <c r="S68" s="87">
        <v>0</v>
      </c>
      <c r="T68" s="87">
        <v>0</v>
      </c>
      <c r="U68" s="80"/>
      <c r="V68" s="80"/>
      <c r="W68" s="87">
        <v>0</v>
      </c>
      <c r="X68" s="80"/>
      <c r="Y68" s="87">
        <v>0</v>
      </c>
      <c r="Z68" s="87">
        <v>0</v>
      </c>
      <c r="AA68" s="87">
        <v>0</v>
      </c>
      <c r="AB68" s="87">
        <v>0</v>
      </c>
      <c r="AC68" s="87">
        <v>0</v>
      </c>
      <c r="AD68" s="87">
        <v>0</v>
      </c>
      <c r="AE68" s="87">
        <v>0</v>
      </c>
      <c r="AF68" s="87">
        <v>0</v>
      </c>
    </row>
    <row r="69" spans="1:32" ht="12.75" hidden="1" customHeight="1" x14ac:dyDescent="0.15">
      <c r="A69" t="s">
        <v>143</v>
      </c>
      <c r="F69" t="s">
        <v>144</v>
      </c>
      <c r="G69" t="s">
        <v>148</v>
      </c>
      <c r="H69" s="87">
        <v>0</v>
      </c>
      <c r="I69" s="87">
        <v>0</v>
      </c>
      <c r="J69" s="87">
        <v>0</v>
      </c>
      <c r="K69" s="87">
        <v>0</v>
      </c>
      <c r="L69" s="87">
        <v>0</v>
      </c>
      <c r="M69" s="87">
        <v>0</v>
      </c>
      <c r="N69" s="87"/>
      <c r="O69" s="87"/>
      <c r="P69" s="87">
        <v>0</v>
      </c>
      <c r="Q69" s="87">
        <v>0</v>
      </c>
      <c r="R69" s="87">
        <v>0</v>
      </c>
      <c r="S69" s="87">
        <v>0</v>
      </c>
      <c r="T69" s="87">
        <v>0</v>
      </c>
      <c r="U69" s="80"/>
      <c r="V69" s="80"/>
      <c r="W69" s="87">
        <v>0</v>
      </c>
      <c r="X69" s="80"/>
      <c r="Y69" s="87">
        <v>0</v>
      </c>
      <c r="Z69" s="87">
        <v>0</v>
      </c>
      <c r="AA69" s="87">
        <v>0</v>
      </c>
      <c r="AB69" s="87">
        <v>0</v>
      </c>
      <c r="AC69" s="87">
        <v>0</v>
      </c>
      <c r="AD69" s="87">
        <v>0</v>
      </c>
      <c r="AE69" s="87">
        <v>0</v>
      </c>
      <c r="AF69" s="87">
        <v>0</v>
      </c>
    </row>
    <row r="70" spans="1:32" ht="12.75" hidden="1" customHeight="1" x14ac:dyDescent="0.15">
      <c r="A70" t="s">
        <v>143</v>
      </c>
      <c r="F70" t="s">
        <v>144</v>
      </c>
      <c r="G70" t="s">
        <v>143</v>
      </c>
      <c r="H70" s="87">
        <v>0</v>
      </c>
      <c r="I70" s="87">
        <v>0</v>
      </c>
      <c r="J70" s="87">
        <v>0</v>
      </c>
      <c r="K70" s="87">
        <v>0</v>
      </c>
      <c r="L70" s="87">
        <v>0</v>
      </c>
      <c r="M70" s="87">
        <v>0</v>
      </c>
      <c r="N70" s="87"/>
      <c r="O70" s="87"/>
      <c r="P70" s="87">
        <v>0</v>
      </c>
      <c r="Q70" s="87">
        <v>0</v>
      </c>
      <c r="R70" s="87">
        <v>0</v>
      </c>
      <c r="S70" s="87">
        <v>0</v>
      </c>
      <c r="T70" s="87">
        <v>0</v>
      </c>
      <c r="U70" s="80"/>
      <c r="V70" s="80"/>
      <c r="W70" s="87">
        <v>0</v>
      </c>
      <c r="X70" s="80"/>
      <c r="Y70" s="87">
        <v>0</v>
      </c>
      <c r="Z70" s="87">
        <v>0</v>
      </c>
      <c r="AA70" s="87">
        <v>0</v>
      </c>
      <c r="AB70" s="87">
        <v>0</v>
      </c>
      <c r="AC70" s="87">
        <v>0</v>
      </c>
      <c r="AD70" s="87">
        <v>0</v>
      </c>
      <c r="AE70" s="87">
        <v>0</v>
      </c>
      <c r="AF70" s="87">
        <v>0</v>
      </c>
    </row>
    <row r="71" spans="1:32" ht="12.75" hidden="1" customHeight="1" x14ac:dyDescent="0.15">
      <c r="A71" t="s">
        <v>143</v>
      </c>
      <c r="F71" t="s">
        <v>144</v>
      </c>
      <c r="G71" t="s">
        <v>149</v>
      </c>
      <c r="H71" s="87">
        <v>0</v>
      </c>
      <c r="I71" s="87">
        <v>0</v>
      </c>
      <c r="J71" s="87">
        <v>0</v>
      </c>
      <c r="K71" s="87">
        <v>0</v>
      </c>
      <c r="L71" s="87">
        <v>0</v>
      </c>
      <c r="M71" s="87">
        <v>0</v>
      </c>
      <c r="N71" s="87"/>
      <c r="O71" s="87"/>
      <c r="P71" s="87">
        <v>0</v>
      </c>
      <c r="Q71" s="87">
        <v>0</v>
      </c>
      <c r="R71" s="87">
        <v>0</v>
      </c>
      <c r="S71" s="87">
        <v>0</v>
      </c>
      <c r="T71" s="87">
        <v>0</v>
      </c>
      <c r="U71" s="80"/>
      <c r="V71" s="80"/>
      <c r="W71" s="87">
        <v>0</v>
      </c>
      <c r="X71" s="80"/>
      <c r="Y71" s="87">
        <v>0</v>
      </c>
      <c r="Z71" s="87">
        <v>0</v>
      </c>
      <c r="AA71" s="87">
        <v>0</v>
      </c>
      <c r="AB71" s="87">
        <v>0</v>
      </c>
      <c r="AC71" s="87">
        <v>0</v>
      </c>
      <c r="AD71" s="87">
        <v>0</v>
      </c>
      <c r="AE71" s="87">
        <v>0</v>
      </c>
      <c r="AF71" s="87">
        <v>0</v>
      </c>
    </row>
    <row r="72" spans="1:32" ht="12.75" hidden="1" customHeight="1" x14ac:dyDescent="0.15">
      <c r="A72" t="s">
        <v>143</v>
      </c>
      <c r="F72" t="s">
        <v>144</v>
      </c>
      <c r="G72" t="s">
        <v>150</v>
      </c>
      <c r="H72" s="87">
        <v>0</v>
      </c>
      <c r="I72" s="87">
        <v>0</v>
      </c>
      <c r="J72" s="87">
        <v>0</v>
      </c>
      <c r="K72" s="87">
        <v>0</v>
      </c>
      <c r="L72" s="87">
        <v>0</v>
      </c>
      <c r="M72" s="87">
        <v>0</v>
      </c>
      <c r="N72" s="87"/>
      <c r="O72" s="87"/>
      <c r="P72" s="87">
        <v>0</v>
      </c>
      <c r="Q72" s="87">
        <v>0</v>
      </c>
      <c r="R72" s="87">
        <v>0</v>
      </c>
      <c r="S72" s="87">
        <v>0</v>
      </c>
      <c r="T72" s="87">
        <v>0</v>
      </c>
      <c r="U72" s="80"/>
      <c r="V72" s="80"/>
      <c r="W72" s="87">
        <v>0</v>
      </c>
      <c r="X72" s="80"/>
      <c r="Y72" s="87">
        <v>0</v>
      </c>
      <c r="Z72" s="87">
        <v>0</v>
      </c>
      <c r="AA72" s="87">
        <v>0</v>
      </c>
      <c r="AB72" s="87">
        <v>0</v>
      </c>
      <c r="AC72" s="87">
        <v>0</v>
      </c>
      <c r="AD72" s="87">
        <v>0</v>
      </c>
      <c r="AE72" s="87">
        <v>0</v>
      </c>
      <c r="AF72" s="87">
        <v>0</v>
      </c>
    </row>
    <row r="73" spans="1:32" ht="12.75" hidden="1" customHeight="1" x14ac:dyDescent="0.15">
      <c r="A73" t="s">
        <v>151</v>
      </c>
      <c r="F73" t="s">
        <v>83</v>
      </c>
      <c r="G73" t="s">
        <v>152</v>
      </c>
      <c r="H73" s="87">
        <v>0</v>
      </c>
      <c r="I73" s="87">
        <v>0</v>
      </c>
      <c r="J73" s="87">
        <v>0</v>
      </c>
      <c r="K73" s="87">
        <v>0</v>
      </c>
      <c r="L73" s="87">
        <v>0</v>
      </c>
      <c r="M73" s="87">
        <v>0</v>
      </c>
      <c r="N73" s="87"/>
      <c r="O73" s="87"/>
      <c r="P73" s="87">
        <v>0</v>
      </c>
      <c r="Q73" s="87">
        <v>0</v>
      </c>
      <c r="R73" s="87">
        <v>0</v>
      </c>
      <c r="S73" s="87">
        <v>0</v>
      </c>
      <c r="T73" s="87">
        <v>0</v>
      </c>
      <c r="U73" s="80"/>
      <c r="V73" s="80"/>
      <c r="W73" s="87">
        <v>0</v>
      </c>
      <c r="X73" s="80"/>
      <c r="Y73" s="87">
        <v>0</v>
      </c>
      <c r="Z73" s="87">
        <v>0</v>
      </c>
      <c r="AA73" s="87">
        <v>0</v>
      </c>
      <c r="AB73" s="87">
        <v>0</v>
      </c>
      <c r="AC73" s="87">
        <v>0</v>
      </c>
      <c r="AD73" s="87">
        <v>0</v>
      </c>
      <c r="AE73" s="87">
        <v>0</v>
      </c>
      <c r="AF73" s="87">
        <v>0</v>
      </c>
    </row>
    <row r="74" spans="1:32" ht="12.75" hidden="1" customHeight="1" x14ac:dyDescent="0.15">
      <c r="A74" t="s">
        <v>151</v>
      </c>
      <c r="F74" t="s">
        <v>83</v>
      </c>
      <c r="G74" t="s">
        <v>153</v>
      </c>
      <c r="H74" s="87">
        <v>0</v>
      </c>
      <c r="I74" s="87">
        <v>0</v>
      </c>
      <c r="J74" s="87">
        <v>0</v>
      </c>
      <c r="K74" s="87">
        <v>0</v>
      </c>
      <c r="L74" s="87">
        <v>0</v>
      </c>
      <c r="M74" s="87">
        <v>0</v>
      </c>
      <c r="N74" s="87"/>
      <c r="O74" s="87"/>
      <c r="P74" s="87">
        <v>0</v>
      </c>
      <c r="Q74" s="87">
        <v>0</v>
      </c>
      <c r="R74" s="87">
        <v>0</v>
      </c>
      <c r="S74" s="87">
        <v>0</v>
      </c>
      <c r="T74" s="87">
        <v>0</v>
      </c>
      <c r="U74" s="80"/>
      <c r="V74" s="80"/>
      <c r="W74" s="87">
        <v>0</v>
      </c>
      <c r="X74" s="80"/>
      <c r="Y74" s="87">
        <v>0</v>
      </c>
      <c r="Z74" s="87">
        <v>0</v>
      </c>
      <c r="AA74" s="87">
        <v>0</v>
      </c>
      <c r="AB74" s="87">
        <v>0</v>
      </c>
      <c r="AC74" s="87">
        <v>0</v>
      </c>
      <c r="AD74" s="87">
        <v>0</v>
      </c>
      <c r="AE74" s="87">
        <v>0</v>
      </c>
      <c r="AF74" s="87">
        <v>0</v>
      </c>
    </row>
    <row r="75" spans="1:32" ht="12.75" hidden="1" customHeight="1" x14ac:dyDescent="0.15">
      <c r="A75" t="s">
        <v>154</v>
      </c>
      <c r="F75" t="s">
        <v>128</v>
      </c>
      <c r="G75" t="s">
        <v>155</v>
      </c>
      <c r="H75" s="87">
        <v>0</v>
      </c>
      <c r="I75" s="87">
        <v>0</v>
      </c>
      <c r="J75" s="87">
        <v>0</v>
      </c>
      <c r="K75" s="87">
        <v>0</v>
      </c>
      <c r="L75" s="87">
        <v>0</v>
      </c>
      <c r="M75" s="87">
        <v>0</v>
      </c>
      <c r="N75" s="87"/>
      <c r="O75" s="87"/>
      <c r="P75" s="87">
        <v>0</v>
      </c>
      <c r="Q75" s="87">
        <v>0</v>
      </c>
      <c r="R75" s="87">
        <v>0</v>
      </c>
      <c r="S75" s="87">
        <v>0</v>
      </c>
      <c r="T75" s="87">
        <v>0</v>
      </c>
      <c r="U75" s="80"/>
      <c r="V75" s="80"/>
      <c r="W75" s="87">
        <v>0</v>
      </c>
      <c r="X75" s="80"/>
      <c r="Y75" s="87">
        <v>0</v>
      </c>
      <c r="Z75" s="87">
        <v>0</v>
      </c>
      <c r="AA75" s="87">
        <v>0</v>
      </c>
      <c r="AB75" s="87">
        <v>0</v>
      </c>
      <c r="AC75" s="87">
        <v>0</v>
      </c>
      <c r="AD75" s="87">
        <v>0</v>
      </c>
      <c r="AE75" s="87">
        <v>0</v>
      </c>
      <c r="AF75" s="87">
        <v>0</v>
      </c>
    </row>
    <row r="76" spans="1:32" ht="12.75" hidden="1" customHeight="1" x14ac:dyDescent="0.15">
      <c r="A76" t="s">
        <v>154</v>
      </c>
      <c r="F76" t="s">
        <v>128</v>
      </c>
      <c r="G76" t="s">
        <v>156</v>
      </c>
      <c r="H76" s="87">
        <v>0</v>
      </c>
      <c r="I76" s="87">
        <v>0</v>
      </c>
      <c r="J76" s="87">
        <v>0</v>
      </c>
      <c r="K76" s="87">
        <v>0</v>
      </c>
      <c r="L76" s="87">
        <v>0</v>
      </c>
      <c r="M76" s="87">
        <v>0</v>
      </c>
      <c r="N76" s="87"/>
      <c r="O76" s="87"/>
      <c r="P76" s="87">
        <v>0</v>
      </c>
      <c r="Q76" s="87">
        <v>0</v>
      </c>
      <c r="R76" s="87">
        <v>0</v>
      </c>
      <c r="S76" s="87">
        <v>0</v>
      </c>
      <c r="T76" s="87">
        <v>0</v>
      </c>
      <c r="U76" s="80"/>
      <c r="V76" s="80"/>
      <c r="W76" s="87">
        <v>0</v>
      </c>
      <c r="X76" s="80"/>
      <c r="Y76" s="87">
        <v>0</v>
      </c>
      <c r="Z76" s="87">
        <v>0</v>
      </c>
      <c r="AA76" s="87">
        <v>0</v>
      </c>
      <c r="AB76" s="87">
        <v>0</v>
      </c>
      <c r="AC76" s="87">
        <v>0</v>
      </c>
      <c r="AD76" s="87">
        <v>0</v>
      </c>
      <c r="AE76" s="87">
        <v>0</v>
      </c>
      <c r="AF76" s="87">
        <v>0</v>
      </c>
    </row>
    <row r="77" spans="1:32" ht="12.75" hidden="1" customHeight="1" x14ac:dyDescent="0.15">
      <c r="A77" t="s">
        <v>154</v>
      </c>
      <c r="F77" t="s">
        <v>128</v>
      </c>
      <c r="G77" t="s">
        <v>157</v>
      </c>
      <c r="H77" s="87">
        <v>0</v>
      </c>
      <c r="I77" s="87">
        <v>0</v>
      </c>
      <c r="J77" s="87">
        <v>0</v>
      </c>
      <c r="K77" s="87">
        <v>0</v>
      </c>
      <c r="L77" s="87">
        <v>0</v>
      </c>
      <c r="M77" s="87">
        <v>0</v>
      </c>
      <c r="N77" s="87"/>
      <c r="O77" s="87"/>
      <c r="P77" s="87">
        <v>0</v>
      </c>
      <c r="Q77" s="87">
        <v>0</v>
      </c>
      <c r="R77" s="87">
        <v>0</v>
      </c>
      <c r="S77" s="87">
        <v>0</v>
      </c>
      <c r="T77" s="87">
        <v>0</v>
      </c>
      <c r="U77" s="80"/>
      <c r="V77" s="80"/>
      <c r="W77" s="87">
        <v>0</v>
      </c>
      <c r="X77" s="80"/>
      <c r="Y77" s="87">
        <v>0</v>
      </c>
      <c r="Z77" s="87">
        <v>0</v>
      </c>
      <c r="AA77" s="87">
        <v>0</v>
      </c>
      <c r="AB77" s="87">
        <v>0</v>
      </c>
      <c r="AC77" s="87">
        <v>0</v>
      </c>
      <c r="AD77" s="87">
        <v>0</v>
      </c>
      <c r="AE77" s="87">
        <v>0</v>
      </c>
      <c r="AF77" s="87">
        <v>0</v>
      </c>
    </row>
    <row r="78" spans="1:32" ht="12.75" hidden="1" customHeight="1" x14ac:dyDescent="0.15">
      <c r="A78" t="s">
        <v>154</v>
      </c>
      <c r="F78" t="s">
        <v>128</v>
      </c>
      <c r="G78" t="s">
        <v>158</v>
      </c>
      <c r="H78" s="87">
        <v>0</v>
      </c>
      <c r="I78" s="87">
        <v>0</v>
      </c>
      <c r="J78" s="87">
        <v>0</v>
      </c>
      <c r="K78" s="87">
        <v>0</v>
      </c>
      <c r="L78" s="87">
        <v>0</v>
      </c>
      <c r="M78" s="87">
        <v>0</v>
      </c>
      <c r="N78" s="87"/>
      <c r="O78" s="87"/>
      <c r="P78" s="87">
        <v>0</v>
      </c>
      <c r="Q78" s="87">
        <v>0</v>
      </c>
      <c r="R78" s="87">
        <v>0</v>
      </c>
      <c r="S78" s="87">
        <v>0</v>
      </c>
      <c r="T78" s="87">
        <v>0</v>
      </c>
      <c r="U78" s="80"/>
      <c r="V78" s="80"/>
      <c r="W78" s="87">
        <v>0</v>
      </c>
      <c r="X78" s="80"/>
      <c r="Y78" s="87">
        <v>0</v>
      </c>
      <c r="Z78" s="87">
        <v>0</v>
      </c>
      <c r="AA78" s="87">
        <v>0</v>
      </c>
      <c r="AB78" s="87">
        <v>0</v>
      </c>
      <c r="AC78" s="87">
        <v>0</v>
      </c>
      <c r="AD78" s="87">
        <v>0</v>
      </c>
      <c r="AE78" s="87">
        <v>0</v>
      </c>
      <c r="AF78" s="87">
        <v>0</v>
      </c>
    </row>
    <row r="79" spans="1:32" ht="12.75" hidden="1" customHeight="1" x14ac:dyDescent="0.15">
      <c r="A79" t="s">
        <v>154</v>
      </c>
      <c r="F79" t="s">
        <v>128</v>
      </c>
      <c r="G79" t="s">
        <v>159</v>
      </c>
      <c r="H79" s="87">
        <v>0</v>
      </c>
      <c r="I79" s="87">
        <v>0</v>
      </c>
      <c r="J79" s="87">
        <v>0</v>
      </c>
      <c r="K79" s="87">
        <v>0</v>
      </c>
      <c r="L79" s="87">
        <v>0</v>
      </c>
      <c r="M79" s="87">
        <v>0</v>
      </c>
      <c r="N79" s="87"/>
      <c r="O79" s="87"/>
      <c r="P79" s="87">
        <v>0</v>
      </c>
      <c r="Q79" s="87">
        <v>0</v>
      </c>
      <c r="R79" s="87">
        <v>0</v>
      </c>
      <c r="S79" s="87">
        <v>0</v>
      </c>
      <c r="T79" s="87">
        <v>0</v>
      </c>
      <c r="U79" s="80"/>
      <c r="V79" s="80"/>
      <c r="W79" s="87">
        <v>0</v>
      </c>
      <c r="X79" s="80"/>
      <c r="Y79" s="87">
        <v>0</v>
      </c>
      <c r="Z79" s="87">
        <v>0</v>
      </c>
      <c r="AA79" s="87">
        <v>0</v>
      </c>
      <c r="AB79" s="87">
        <v>0</v>
      </c>
      <c r="AC79" s="87">
        <v>0</v>
      </c>
      <c r="AD79" s="87">
        <v>0</v>
      </c>
      <c r="AE79" s="87">
        <v>0</v>
      </c>
      <c r="AF79" s="87">
        <v>0</v>
      </c>
    </row>
    <row r="80" spans="1:32" ht="12.75" hidden="1" customHeight="1" x14ac:dyDescent="0.15">
      <c r="A80" t="s">
        <v>154</v>
      </c>
      <c r="F80" t="s">
        <v>128</v>
      </c>
      <c r="G80" t="s">
        <v>160</v>
      </c>
      <c r="H80" s="87">
        <v>0</v>
      </c>
      <c r="I80" s="87">
        <v>0</v>
      </c>
      <c r="J80" s="87">
        <v>0</v>
      </c>
      <c r="K80" s="87">
        <v>0</v>
      </c>
      <c r="L80" s="87">
        <v>0</v>
      </c>
      <c r="M80" s="87">
        <v>0</v>
      </c>
      <c r="N80" s="87"/>
      <c r="O80" s="87"/>
      <c r="P80" s="87">
        <v>0</v>
      </c>
      <c r="Q80" s="87">
        <v>0</v>
      </c>
      <c r="R80" s="87">
        <v>0</v>
      </c>
      <c r="S80" s="87">
        <v>0</v>
      </c>
      <c r="T80" s="87">
        <v>0</v>
      </c>
      <c r="U80" s="80"/>
      <c r="V80" s="80"/>
      <c r="W80" s="87">
        <v>0</v>
      </c>
      <c r="X80" s="80"/>
      <c r="Y80" s="87">
        <v>0</v>
      </c>
      <c r="Z80" s="87">
        <v>0</v>
      </c>
      <c r="AA80" s="87">
        <v>0</v>
      </c>
      <c r="AB80" s="87">
        <v>0</v>
      </c>
      <c r="AC80" s="87">
        <v>0</v>
      </c>
      <c r="AD80" s="87">
        <v>0</v>
      </c>
      <c r="AE80" s="87">
        <v>0</v>
      </c>
      <c r="AF80" s="87">
        <v>0</v>
      </c>
    </row>
    <row r="81" spans="1:32" ht="12.75" hidden="1" customHeight="1" x14ac:dyDescent="0.15">
      <c r="A81" t="s">
        <v>154</v>
      </c>
      <c r="F81" t="s">
        <v>128</v>
      </c>
      <c r="G81" t="s">
        <v>161</v>
      </c>
      <c r="H81" s="87">
        <v>0</v>
      </c>
      <c r="I81" s="87">
        <v>0</v>
      </c>
      <c r="J81" s="87">
        <v>0</v>
      </c>
      <c r="K81" s="87">
        <v>0</v>
      </c>
      <c r="L81" s="87">
        <v>0</v>
      </c>
      <c r="M81" s="87">
        <v>0</v>
      </c>
      <c r="N81" s="87"/>
      <c r="O81" s="87"/>
      <c r="P81" s="87">
        <v>0</v>
      </c>
      <c r="Q81" s="87">
        <v>0</v>
      </c>
      <c r="R81" s="87">
        <v>0</v>
      </c>
      <c r="S81" s="87">
        <v>0</v>
      </c>
      <c r="T81" s="87">
        <v>0</v>
      </c>
      <c r="U81" s="80"/>
      <c r="V81" s="80"/>
      <c r="W81" s="87">
        <v>0</v>
      </c>
      <c r="X81" s="80"/>
      <c r="Y81" s="87">
        <v>0</v>
      </c>
      <c r="Z81" s="87">
        <v>0</v>
      </c>
      <c r="AA81" s="87">
        <v>0</v>
      </c>
      <c r="AB81" s="87">
        <v>0</v>
      </c>
      <c r="AC81" s="87">
        <v>0</v>
      </c>
      <c r="AD81" s="87">
        <v>0</v>
      </c>
      <c r="AE81" s="87">
        <v>0</v>
      </c>
      <c r="AF81" s="87">
        <v>0</v>
      </c>
    </row>
    <row r="82" spans="1:32" ht="12.75" hidden="1" customHeight="1" x14ac:dyDescent="0.15">
      <c r="A82" t="s">
        <v>162</v>
      </c>
      <c r="F82" t="s">
        <v>163</v>
      </c>
      <c r="G82" t="s">
        <v>164</v>
      </c>
      <c r="H82" s="87">
        <v>0</v>
      </c>
      <c r="I82" s="87">
        <v>0</v>
      </c>
      <c r="J82" s="87">
        <v>0</v>
      </c>
      <c r="K82" s="87">
        <v>0</v>
      </c>
      <c r="L82" s="87">
        <v>0</v>
      </c>
      <c r="M82" s="87">
        <v>0</v>
      </c>
      <c r="N82" s="87"/>
      <c r="O82" s="87"/>
      <c r="P82" s="87">
        <v>0</v>
      </c>
      <c r="Q82" s="87">
        <v>0</v>
      </c>
      <c r="R82" s="87">
        <v>0</v>
      </c>
      <c r="S82" s="87">
        <v>0</v>
      </c>
      <c r="T82" s="87">
        <v>0</v>
      </c>
      <c r="U82" s="80"/>
      <c r="V82" s="80"/>
      <c r="W82" s="87">
        <v>0</v>
      </c>
      <c r="X82" s="80"/>
      <c r="Y82" s="87">
        <v>0</v>
      </c>
      <c r="Z82" s="87">
        <v>0</v>
      </c>
      <c r="AA82" s="87">
        <v>0</v>
      </c>
      <c r="AB82" s="87">
        <v>0</v>
      </c>
      <c r="AC82" s="87">
        <v>0</v>
      </c>
      <c r="AD82" s="87">
        <v>0</v>
      </c>
      <c r="AE82" s="87">
        <v>0</v>
      </c>
      <c r="AF82" s="87">
        <v>0</v>
      </c>
    </row>
    <row r="83" spans="1:32" ht="12.75" hidden="1" customHeight="1" x14ac:dyDescent="0.15">
      <c r="A83" t="s">
        <v>162</v>
      </c>
      <c r="F83" t="s">
        <v>163</v>
      </c>
      <c r="G83" t="s">
        <v>165</v>
      </c>
      <c r="H83" s="87">
        <v>0</v>
      </c>
      <c r="I83" s="87">
        <v>0</v>
      </c>
      <c r="J83" s="87">
        <v>0</v>
      </c>
      <c r="K83" s="87">
        <v>0</v>
      </c>
      <c r="L83" s="87">
        <v>0</v>
      </c>
      <c r="M83" s="87">
        <v>0</v>
      </c>
      <c r="N83" s="87"/>
      <c r="O83" s="87"/>
      <c r="P83" s="87">
        <v>0</v>
      </c>
      <c r="Q83" s="87">
        <v>0</v>
      </c>
      <c r="R83" s="87">
        <v>0</v>
      </c>
      <c r="S83" s="87">
        <v>0</v>
      </c>
      <c r="T83" s="87">
        <v>0</v>
      </c>
      <c r="U83" s="80"/>
      <c r="V83" s="80"/>
      <c r="W83" s="87">
        <v>0</v>
      </c>
      <c r="X83" s="80"/>
      <c r="Y83" s="87">
        <v>0</v>
      </c>
      <c r="Z83" s="87">
        <v>0</v>
      </c>
      <c r="AA83" s="87">
        <v>0</v>
      </c>
      <c r="AB83" s="87">
        <v>0</v>
      </c>
      <c r="AC83" s="87">
        <v>0</v>
      </c>
      <c r="AD83" s="87">
        <v>0</v>
      </c>
      <c r="AE83" s="87">
        <v>0</v>
      </c>
      <c r="AF83" s="87">
        <v>0</v>
      </c>
    </row>
    <row r="84" spans="1:32" ht="12.75" hidden="1" customHeight="1" x14ac:dyDescent="0.15">
      <c r="A84" t="s">
        <v>166</v>
      </c>
      <c r="F84" t="s">
        <v>83</v>
      </c>
      <c r="G84" t="s">
        <v>167</v>
      </c>
      <c r="H84" s="87">
        <v>0</v>
      </c>
      <c r="I84" s="87">
        <v>0</v>
      </c>
      <c r="J84" s="87">
        <v>0</v>
      </c>
      <c r="K84" s="87">
        <v>0</v>
      </c>
      <c r="L84" s="87">
        <v>0</v>
      </c>
      <c r="M84" s="87">
        <v>0</v>
      </c>
      <c r="N84" s="87"/>
      <c r="O84" s="87"/>
      <c r="P84" s="87">
        <v>0</v>
      </c>
      <c r="Q84" s="87">
        <v>0</v>
      </c>
      <c r="R84" s="87">
        <v>0</v>
      </c>
      <c r="S84" s="87">
        <v>0</v>
      </c>
      <c r="T84" s="87">
        <v>0</v>
      </c>
      <c r="U84" s="80"/>
      <c r="V84" s="80"/>
      <c r="W84" s="87">
        <v>0</v>
      </c>
      <c r="X84" s="80"/>
      <c r="Y84" s="87">
        <v>0</v>
      </c>
      <c r="Z84" s="87">
        <v>0</v>
      </c>
      <c r="AA84" s="87">
        <v>0</v>
      </c>
      <c r="AB84" s="87">
        <v>0</v>
      </c>
      <c r="AC84" s="87">
        <v>0</v>
      </c>
      <c r="AD84" s="87">
        <v>0</v>
      </c>
      <c r="AE84" s="87">
        <v>0</v>
      </c>
      <c r="AF84" s="87">
        <v>0</v>
      </c>
    </row>
    <row r="85" spans="1:32" ht="12.75" hidden="1" customHeight="1" x14ac:dyDescent="0.15">
      <c r="A85" t="s">
        <v>168</v>
      </c>
      <c r="F85" t="s">
        <v>144</v>
      </c>
      <c r="G85" t="s">
        <v>169</v>
      </c>
      <c r="H85" s="87">
        <v>0</v>
      </c>
      <c r="I85" s="87">
        <v>0</v>
      </c>
      <c r="J85" s="87">
        <v>0</v>
      </c>
      <c r="K85" s="87">
        <v>0</v>
      </c>
      <c r="L85" s="87">
        <v>0</v>
      </c>
      <c r="M85" s="87">
        <v>0</v>
      </c>
      <c r="N85" s="87"/>
      <c r="O85" s="87"/>
      <c r="P85" s="87">
        <v>0</v>
      </c>
      <c r="Q85" s="87">
        <v>0</v>
      </c>
      <c r="R85" s="87">
        <v>0</v>
      </c>
      <c r="S85" s="87">
        <v>0</v>
      </c>
      <c r="T85" s="87">
        <v>0</v>
      </c>
      <c r="U85" s="80"/>
      <c r="V85" s="80"/>
      <c r="W85" s="87">
        <v>0</v>
      </c>
      <c r="X85" s="80"/>
      <c r="Y85" s="87">
        <v>0</v>
      </c>
      <c r="Z85" s="87">
        <v>0</v>
      </c>
      <c r="AA85" s="87">
        <v>0</v>
      </c>
      <c r="AB85" s="87">
        <v>0</v>
      </c>
      <c r="AC85" s="87">
        <v>0</v>
      </c>
      <c r="AD85" s="87">
        <v>0</v>
      </c>
      <c r="AE85" s="87">
        <v>0</v>
      </c>
      <c r="AF85" s="87">
        <v>0</v>
      </c>
    </row>
    <row r="86" spans="1:32" ht="12.75" hidden="1" customHeight="1" x14ac:dyDescent="0.15">
      <c r="A86" t="s">
        <v>168</v>
      </c>
      <c r="F86" t="s">
        <v>144</v>
      </c>
      <c r="G86" t="s">
        <v>170</v>
      </c>
      <c r="H86" s="87">
        <v>0</v>
      </c>
      <c r="I86" s="87">
        <v>0</v>
      </c>
      <c r="J86" s="87">
        <v>0</v>
      </c>
      <c r="K86" s="87">
        <v>0</v>
      </c>
      <c r="L86" s="87">
        <v>0</v>
      </c>
      <c r="M86" s="87">
        <v>0</v>
      </c>
      <c r="N86" s="87"/>
      <c r="O86" s="87"/>
      <c r="P86" s="87">
        <v>0</v>
      </c>
      <c r="Q86" s="87">
        <v>0</v>
      </c>
      <c r="R86" s="87">
        <v>0</v>
      </c>
      <c r="S86" s="87">
        <v>0</v>
      </c>
      <c r="T86" s="87">
        <v>0</v>
      </c>
      <c r="U86" s="80"/>
      <c r="V86" s="80"/>
      <c r="W86" s="87">
        <v>0</v>
      </c>
      <c r="X86" s="80"/>
      <c r="Y86" s="87">
        <v>0</v>
      </c>
      <c r="Z86" s="87">
        <v>0</v>
      </c>
      <c r="AA86" s="87">
        <v>0</v>
      </c>
      <c r="AB86" s="87">
        <v>0</v>
      </c>
      <c r="AC86" s="87">
        <v>0</v>
      </c>
      <c r="AD86" s="87">
        <v>0</v>
      </c>
      <c r="AE86" s="87">
        <v>0</v>
      </c>
      <c r="AF86" s="87">
        <v>0</v>
      </c>
    </row>
    <row r="87" spans="1:32" ht="12.75" hidden="1" customHeight="1" x14ac:dyDescent="0.15">
      <c r="A87" t="s">
        <v>168</v>
      </c>
      <c r="F87" t="s">
        <v>144</v>
      </c>
      <c r="G87" t="s">
        <v>171</v>
      </c>
      <c r="H87" s="87">
        <v>0</v>
      </c>
      <c r="I87" s="87">
        <v>0</v>
      </c>
      <c r="J87" s="87">
        <v>0</v>
      </c>
      <c r="K87" s="87">
        <v>0</v>
      </c>
      <c r="L87" s="87">
        <v>0</v>
      </c>
      <c r="M87" s="87">
        <v>0</v>
      </c>
      <c r="N87" s="87"/>
      <c r="O87" s="87"/>
      <c r="P87" s="87">
        <v>0</v>
      </c>
      <c r="Q87" s="87">
        <v>0</v>
      </c>
      <c r="R87" s="87">
        <v>0</v>
      </c>
      <c r="S87" s="87">
        <v>0</v>
      </c>
      <c r="T87" s="87">
        <v>0</v>
      </c>
      <c r="U87" s="80"/>
      <c r="V87" s="80"/>
      <c r="W87" s="87">
        <v>0</v>
      </c>
      <c r="X87" s="80"/>
      <c r="Y87" s="87">
        <v>0</v>
      </c>
      <c r="Z87" s="87">
        <v>0</v>
      </c>
      <c r="AA87" s="87">
        <v>0</v>
      </c>
      <c r="AB87" s="87">
        <v>0</v>
      </c>
      <c r="AC87" s="87">
        <v>0</v>
      </c>
      <c r="AD87" s="87">
        <v>0</v>
      </c>
      <c r="AE87" s="87">
        <v>0</v>
      </c>
      <c r="AF87" s="87">
        <v>0</v>
      </c>
    </row>
    <row r="88" spans="1:32" ht="12.75" hidden="1" customHeight="1" x14ac:dyDescent="0.15">
      <c r="A88" t="s">
        <v>168</v>
      </c>
      <c r="F88" t="s">
        <v>144</v>
      </c>
      <c r="G88" t="s">
        <v>172</v>
      </c>
      <c r="H88" s="87">
        <v>0</v>
      </c>
      <c r="I88" s="87">
        <v>0</v>
      </c>
      <c r="J88" s="87">
        <v>0</v>
      </c>
      <c r="K88" s="87">
        <v>0</v>
      </c>
      <c r="L88" s="87">
        <v>0</v>
      </c>
      <c r="M88" s="87">
        <v>0</v>
      </c>
      <c r="N88" s="87"/>
      <c r="O88" s="87"/>
      <c r="P88" s="87">
        <v>0</v>
      </c>
      <c r="Q88" s="87">
        <v>0</v>
      </c>
      <c r="R88" s="87">
        <v>0</v>
      </c>
      <c r="S88" s="87">
        <v>0</v>
      </c>
      <c r="T88" s="87">
        <v>0</v>
      </c>
      <c r="U88" s="80"/>
      <c r="V88" s="80"/>
      <c r="W88" s="87">
        <v>0</v>
      </c>
      <c r="X88" s="80"/>
      <c r="Y88" s="87">
        <v>0</v>
      </c>
      <c r="Z88" s="87">
        <v>0</v>
      </c>
      <c r="AA88" s="87">
        <v>0</v>
      </c>
      <c r="AB88" s="87">
        <v>0</v>
      </c>
      <c r="AC88" s="87">
        <v>0</v>
      </c>
      <c r="AD88" s="87">
        <v>0</v>
      </c>
      <c r="AE88" s="87">
        <v>0</v>
      </c>
      <c r="AF88" s="87">
        <v>0</v>
      </c>
    </row>
    <row r="89" spans="1:32" ht="12.75" hidden="1" customHeight="1" x14ac:dyDescent="0.15">
      <c r="A89" t="s">
        <v>168</v>
      </c>
      <c r="F89" t="s">
        <v>144</v>
      </c>
      <c r="G89" t="s">
        <v>173</v>
      </c>
      <c r="H89" s="87">
        <v>0</v>
      </c>
      <c r="I89" s="87">
        <v>0</v>
      </c>
      <c r="J89" s="87">
        <v>0</v>
      </c>
      <c r="K89" s="87">
        <v>0</v>
      </c>
      <c r="L89" s="87">
        <v>0</v>
      </c>
      <c r="M89" s="87">
        <v>0</v>
      </c>
      <c r="N89" s="87"/>
      <c r="O89" s="87"/>
      <c r="P89" s="87">
        <v>0</v>
      </c>
      <c r="Q89" s="87">
        <v>0</v>
      </c>
      <c r="R89" s="87">
        <v>0</v>
      </c>
      <c r="S89" s="87">
        <v>0</v>
      </c>
      <c r="T89" s="87">
        <v>0</v>
      </c>
      <c r="U89" s="80"/>
      <c r="V89" s="80"/>
      <c r="W89" s="87">
        <v>0</v>
      </c>
      <c r="X89" s="80"/>
      <c r="Y89" s="87">
        <v>0</v>
      </c>
      <c r="Z89" s="87">
        <v>0</v>
      </c>
      <c r="AA89" s="87">
        <v>0</v>
      </c>
      <c r="AB89" s="87">
        <v>0</v>
      </c>
      <c r="AC89" s="87">
        <v>0</v>
      </c>
      <c r="AD89" s="87">
        <v>0</v>
      </c>
      <c r="AE89" s="87">
        <v>0</v>
      </c>
      <c r="AF89" s="87">
        <v>0</v>
      </c>
    </row>
    <row r="90" spans="1:32" ht="12.75" hidden="1" customHeight="1" x14ac:dyDescent="0.15">
      <c r="A90" t="s">
        <v>168</v>
      </c>
      <c r="F90" t="s">
        <v>144</v>
      </c>
      <c r="G90" t="s">
        <v>174</v>
      </c>
      <c r="H90" s="87">
        <v>0</v>
      </c>
      <c r="I90" s="87">
        <v>0</v>
      </c>
      <c r="J90" s="87">
        <v>0</v>
      </c>
      <c r="K90" s="87">
        <v>0</v>
      </c>
      <c r="L90" s="87">
        <v>0</v>
      </c>
      <c r="M90" s="87">
        <v>0</v>
      </c>
      <c r="N90" s="87"/>
      <c r="O90" s="87"/>
      <c r="P90" s="87">
        <v>0</v>
      </c>
      <c r="Q90" s="87">
        <v>0</v>
      </c>
      <c r="R90" s="87">
        <v>0</v>
      </c>
      <c r="S90" s="87">
        <v>0</v>
      </c>
      <c r="T90" s="87">
        <v>0</v>
      </c>
      <c r="U90" s="80"/>
      <c r="V90" s="80"/>
      <c r="W90" s="87">
        <v>0</v>
      </c>
      <c r="X90" s="80"/>
      <c r="Y90" s="87">
        <v>0</v>
      </c>
      <c r="Z90" s="87">
        <v>0</v>
      </c>
      <c r="AA90" s="87">
        <v>0</v>
      </c>
      <c r="AB90" s="87">
        <v>0</v>
      </c>
      <c r="AC90" s="87">
        <v>0</v>
      </c>
      <c r="AD90" s="87">
        <v>0</v>
      </c>
      <c r="AE90" s="87">
        <v>0</v>
      </c>
      <c r="AF90" s="87">
        <v>0</v>
      </c>
    </row>
    <row r="91" spans="1:32" ht="12.75" hidden="1" customHeight="1" x14ac:dyDescent="0.15">
      <c r="A91" t="s">
        <v>168</v>
      </c>
      <c r="F91" t="s">
        <v>144</v>
      </c>
      <c r="G91" t="s">
        <v>175</v>
      </c>
      <c r="H91" s="87">
        <v>0</v>
      </c>
      <c r="I91" s="87">
        <v>0</v>
      </c>
      <c r="J91" s="87">
        <v>0</v>
      </c>
      <c r="K91" s="87">
        <v>0</v>
      </c>
      <c r="L91" s="87">
        <v>0</v>
      </c>
      <c r="M91" s="87">
        <v>0</v>
      </c>
      <c r="N91" s="87"/>
      <c r="O91" s="87"/>
      <c r="P91" s="87">
        <v>0</v>
      </c>
      <c r="Q91" s="87">
        <v>0</v>
      </c>
      <c r="R91" s="87">
        <v>0</v>
      </c>
      <c r="S91" s="87">
        <v>0</v>
      </c>
      <c r="T91" s="87">
        <v>0</v>
      </c>
      <c r="U91" s="80"/>
      <c r="V91" s="80"/>
      <c r="W91" s="87">
        <v>0</v>
      </c>
      <c r="X91" s="80"/>
      <c r="Y91" s="87">
        <v>0</v>
      </c>
      <c r="Z91" s="87">
        <v>0</v>
      </c>
      <c r="AA91" s="87">
        <v>0</v>
      </c>
      <c r="AB91" s="87">
        <v>0</v>
      </c>
      <c r="AC91" s="87">
        <v>0</v>
      </c>
      <c r="AD91" s="87">
        <v>0</v>
      </c>
      <c r="AE91" s="87">
        <v>0</v>
      </c>
      <c r="AF91" s="87">
        <v>0</v>
      </c>
    </row>
    <row r="92" spans="1:32" ht="12.75" hidden="1" customHeight="1" x14ac:dyDescent="0.15">
      <c r="A92" t="s">
        <v>168</v>
      </c>
      <c r="F92" t="s">
        <v>144</v>
      </c>
      <c r="G92" t="s">
        <v>176</v>
      </c>
      <c r="H92" s="87">
        <v>0</v>
      </c>
      <c r="I92" s="87">
        <v>0</v>
      </c>
      <c r="J92" s="87">
        <v>0</v>
      </c>
      <c r="K92" s="87">
        <v>0</v>
      </c>
      <c r="L92" s="87">
        <v>0</v>
      </c>
      <c r="M92" s="87">
        <v>0</v>
      </c>
      <c r="N92" s="87"/>
      <c r="O92" s="87"/>
      <c r="P92" s="87">
        <v>0</v>
      </c>
      <c r="Q92" s="87">
        <v>0</v>
      </c>
      <c r="R92" s="87">
        <v>0</v>
      </c>
      <c r="S92" s="87">
        <v>0</v>
      </c>
      <c r="T92" s="87">
        <v>0</v>
      </c>
      <c r="U92" s="80"/>
      <c r="V92" s="80"/>
      <c r="W92" s="87">
        <v>0</v>
      </c>
      <c r="X92" s="80"/>
      <c r="Y92" s="87">
        <v>0</v>
      </c>
      <c r="Z92" s="87">
        <v>0</v>
      </c>
      <c r="AA92" s="87">
        <v>0</v>
      </c>
      <c r="AB92" s="87">
        <v>0</v>
      </c>
      <c r="AC92" s="87">
        <v>0</v>
      </c>
      <c r="AD92" s="87">
        <v>0</v>
      </c>
      <c r="AE92" s="87">
        <v>0</v>
      </c>
      <c r="AF92" s="87">
        <v>0</v>
      </c>
    </row>
    <row r="93" spans="1:32" ht="12.75" hidden="1" customHeight="1" x14ac:dyDescent="0.15">
      <c r="A93" t="s">
        <v>168</v>
      </c>
      <c r="F93" t="s">
        <v>144</v>
      </c>
      <c r="G93" t="s">
        <v>177</v>
      </c>
      <c r="H93" s="87">
        <v>0</v>
      </c>
      <c r="I93" s="87">
        <v>0</v>
      </c>
      <c r="J93" s="87">
        <v>0</v>
      </c>
      <c r="K93" s="87">
        <v>0</v>
      </c>
      <c r="L93" s="87">
        <v>0</v>
      </c>
      <c r="M93" s="87">
        <v>0</v>
      </c>
      <c r="N93" s="87"/>
      <c r="O93" s="87"/>
      <c r="P93" s="87">
        <v>0</v>
      </c>
      <c r="Q93" s="87">
        <v>0</v>
      </c>
      <c r="R93" s="87">
        <v>0</v>
      </c>
      <c r="S93" s="87">
        <v>0</v>
      </c>
      <c r="T93" s="87">
        <v>0</v>
      </c>
      <c r="U93" s="80"/>
      <c r="V93" s="80"/>
      <c r="W93" s="87">
        <v>0</v>
      </c>
      <c r="X93" s="80"/>
      <c r="Y93" s="87">
        <v>0</v>
      </c>
      <c r="Z93" s="87">
        <v>0</v>
      </c>
      <c r="AA93" s="87">
        <v>0</v>
      </c>
      <c r="AB93" s="87">
        <v>0</v>
      </c>
      <c r="AC93" s="87">
        <v>0</v>
      </c>
      <c r="AD93" s="87">
        <v>0</v>
      </c>
      <c r="AE93" s="87">
        <v>0</v>
      </c>
      <c r="AF93" s="87">
        <v>0</v>
      </c>
    </row>
    <row r="94" spans="1:32" ht="12.75" hidden="1" customHeight="1" x14ac:dyDescent="0.15">
      <c r="A94" t="s">
        <v>168</v>
      </c>
      <c r="F94" t="s">
        <v>144</v>
      </c>
      <c r="G94" t="s">
        <v>178</v>
      </c>
      <c r="H94" s="87">
        <v>0</v>
      </c>
      <c r="I94" s="87">
        <v>0</v>
      </c>
      <c r="J94" s="87">
        <v>0</v>
      </c>
      <c r="K94" s="87">
        <v>0</v>
      </c>
      <c r="L94" s="87">
        <v>0</v>
      </c>
      <c r="M94" s="87">
        <v>0</v>
      </c>
      <c r="N94" s="87"/>
      <c r="O94" s="87"/>
      <c r="P94" s="87">
        <v>0</v>
      </c>
      <c r="Q94" s="87">
        <v>0</v>
      </c>
      <c r="R94" s="87">
        <v>0</v>
      </c>
      <c r="S94" s="87">
        <v>0</v>
      </c>
      <c r="T94" s="87">
        <v>0</v>
      </c>
      <c r="U94" s="80"/>
      <c r="V94" s="80"/>
      <c r="W94" s="87">
        <v>0</v>
      </c>
      <c r="X94" s="80"/>
      <c r="Y94" s="87">
        <v>0</v>
      </c>
      <c r="Z94" s="87">
        <v>0</v>
      </c>
      <c r="AA94" s="87">
        <v>0</v>
      </c>
      <c r="AB94" s="87">
        <v>0</v>
      </c>
      <c r="AC94" s="87">
        <v>0</v>
      </c>
      <c r="AD94" s="87">
        <v>0</v>
      </c>
      <c r="AE94" s="87">
        <v>0</v>
      </c>
      <c r="AF94" s="87" t="e">
        <v>#DIV/0!</v>
      </c>
    </row>
    <row r="95" spans="1:32" ht="12.75" hidden="1" customHeight="1" x14ac:dyDescent="0.15">
      <c r="A95" t="s">
        <v>168</v>
      </c>
      <c r="F95" t="s">
        <v>144</v>
      </c>
      <c r="G95" t="s">
        <v>179</v>
      </c>
      <c r="H95" s="87">
        <v>0</v>
      </c>
      <c r="I95" s="87">
        <v>0</v>
      </c>
      <c r="J95" s="87">
        <v>0</v>
      </c>
      <c r="K95" s="87">
        <v>0</v>
      </c>
      <c r="L95" s="87">
        <v>0</v>
      </c>
      <c r="M95" s="87">
        <v>0</v>
      </c>
      <c r="N95" s="87"/>
      <c r="O95" s="87"/>
      <c r="P95" s="87">
        <v>0</v>
      </c>
      <c r="Q95" s="87">
        <v>0</v>
      </c>
      <c r="R95" s="87">
        <v>0</v>
      </c>
      <c r="S95" s="87">
        <v>0</v>
      </c>
      <c r="T95" s="87">
        <v>0</v>
      </c>
      <c r="U95" s="80"/>
      <c r="V95" s="80"/>
      <c r="W95" s="87">
        <v>0</v>
      </c>
      <c r="X95" s="80"/>
      <c r="Y95" s="87">
        <v>0</v>
      </c>
      <c r="Z95" s="87">
        <v>0</v>
      </c>
      <c r="AA95" s="87">
        <v>0</v>
      </c>
      <c r="AB95" s="87">
        <v>0</v>
      </c>
      <c r="AC95" s="87">
        <v>0</v>
      </c>
      <c r="AD95" s="87">
        <v>0</v>
      </c>
      <c r="AE95" s="87">
        <v>0</v>
      </c>
      <c r="AF95" s="87">
        <v>0</v>
      </c>
    </row>
    <row r="96" spans="1:32" ht="12.75" hidden="1" customHeight="1" x14ac:dyDescent="0.15">
      <c r="A96" t="s">
        <v>168</v>
      </c>
      <c r="F96" t="s">
        <v>144</v>
      </c>
      <c r="G96" t="s">
        <v>180</v>
      </c>
      <c r="H96" s="87">
        <v>0</v>
      </c>
      <c r="I96" s="87">
        <v>0</v>
      </c>
      <c r="J96" s="87">
        <v>0</v>
      </c>
      <c r="K96" s="87">
        <v>0</v>
      </c>
      <c r="L96" s="87">
        <v>0</v>
      </c>
      <c r="M96" s="87">
        <v>0</v>
      </c>
      <c r="N96" s="87"/>
      <c r="O96" s="87"/>
      <c r="P96" s="87">
        <v>0</v>
      </c>
      <c r="Q96" s="87">
        <v>0</v>
      </c>
      <c r="R96" s="87">
        <v>0</v>
      </c>
      <c r="S96" s="87">
        <v>0</v>
      </c>
      <c r="T96" s="87">
        <v>0</v>
      </c>
      <c r="U96" s="80"/>
      <c r="V96" s="80"/>
      <c r="W96" s="87">
        <v>0</v>
      </c>
      <c r="X96" s="80"/>
      <c r="Y96" s="87">
        <v>0</v>
      </c>
      <c r="Z96" s="87">
        <v>0</v>
      </c>
      <c r="AA96" s="87">
        <v>0</v>
      </c>
      <c r="AB96" s="87">
        <v>0</v>
      </c>
      <c r="AC96" s="87">
        <v>0</v>
      </c>
      <c r="AD96" s="87">
        <v>0</v>
      </c>
      <c r="AE96" s="87">
        <v>0</v>
      </c>
      <c r="AF96" s="87">
        <v>0</v>
      </c>
    </row>
    <row r="97" spans="1:32" ht="12.75" hidden="1" customHeight="1" x14ac:dyDescent="0.15">
      <c r="A97" t="s">
        <v>168</v>
      </c>
      <c r="F97" t="s">
        <v>144</v>
      </c>
      <c r="G97" t="s">
        <v>181</v>
      </c>
      <c r="H97" s="87">
        <v>0</v>
      </c>
      <c r="I97" s="87">
        <v>0</v>
      </c>
      <c r="J97" s="87">
        <v>0</v>
      </c>
      <c r="K97" s="87">
        <v>0</v>
      </c>
      <c r="L97" s="87">
        <v>0</v>
      </c>
      <c r="M97" s="87">
        <v>0</v>
      </c>
      <c r="N97" s="87"/>
      <c r="O97" s="87"/>
      <c r="P97" s="87">
        <v>0</v>
      </c>
      <c r="Q97" s="87">
        <v>0</v>
      </c>
      <c r="R97" s="87">
        <v>0</v>
      </c>
      <c r="S97" s="87">
        <v>0</v>
      </c>
      <c r="T97" s="87">
        <v>0</v>
      </c>
      <c r="U97" s="80"/>
      <c r="V97" s="80"/>
      <c r="W97" s="87">
        <v>0</v>
      </c>
      <c r="X97" s="80"/>
      <c r="Y97" s="87">
        <v>0</v>
      </c>
      <c r="Z97" s="87">
        <v>0</v>
      </c>
      <c r="AA97" s="87">
        <v>0</v>
      </c>
      <c r="AB97" s="87">
        <v>0</v>
      </c>
      <c r="AC97" s="87">
        <v>0</v>
      </c>
      <c r="AD97" s="87">
        <v>0</v>
      </c>
      <c r="AE97" s="87">
        <v>0</v>
      </c>
      <c r="AF97" s="87">
        <v>0</v>
      </c>
    </row>
    <row r="98" spans="1:32" ht="12.75" hidden="1" customHeight="1" x14ac:dyDescent="0.15">
      <c r="A98" t="s">
        <v>168</v>
      </c>
      <c r="F98" t="s">
        <v>144</v>
      </c>
      <c r="G98" t="s">
        <v>182</v>
      </c>
      <c r="H98" s="87">
        <v>0</v>
      </c>
      <c r="I98" s="87">
        <v>0</v>
      </c>
      <c r="J98" s="87">
        <v>0</v>
      </c>
      <c r="K98" s="87">
        <v>0</v>
      </c>
      <c r="L98" s="87">
        <v>0</v>
      </c>
      <c r="M98" s="87">
        <v>0</v>
      </c>
      <c r="N98" s="87"/>
      <c r="O98" s="87"/>
      <c r="P98" s="87">
        <v>0</v>
      </c>
      <c r="Q98" s="87">
        <v>0</v>
      </c>
      <c r="R98" s="87">
        <v>0</v>
      </c>
      <c r="S98" s="87">
        <v>0</v>
      </c>
      <c r="T98" s="87">
        <v>0</v>
      </c>
      <c r="U98" s="80"/>
      <c r="V98" s="80"/>
      <c r="W98" s="87">
        <v>0</v>
      </c>
      <c r="X98" s="80"/>
      <c r="Y98" s="87">
        <v>0</v>
      </c>
      <c r="Z98" s="87">
        <v>0</v>
      </c>
      <c r="AA98" s="87">
        <v>0</v>
      </c>
      <c r="AB98" s="87">
        <v>0</v>
      </c>
      <c r="AC98" s="87">
        <v>0</v>
      </c>
      <c r="AD98" s="87">
        <v>0</v>
      </c>
      <c r="AE98" s="87">
        <v>0</v>
      </c>
      <c r="AF98" s="87">
        <v>0</v>
      </c>
    </row>
    <row r="99" spans="1:32" ht="12.75" hidden="1" customHeight="1" x14ac:dyDescent="0.15">
      <c r="A99" t="s">
        <v>168</v>
      </c>
      <c r="F99" t="s">
        <v>144</v>
      </c>
      <c r="G99" t="s">
        <v>183</v>
      </c>
      <c r="H99" s="87">
        <v>0</v>
      </c>
      <c r="I99" s="87">
        <v>0</v>
      </c>
      <c r="J99" s="87">
        <v>0</v>
      </c>
      <c r="K99" s="87">
        <v>0</v>
      </c>
      <c r="L99" s="87">
        <v>0</v>
      </c>
      <c r="M99" s="87">
        <v>0</v>
      </c>
      <c r="N99" s="87"/>
      <c r="O99" s="87"/>
      <c r="P99" s="87">
        <v>0</v>
      </c>
      <c r="Q99" s="87">
        <v>0</v>
      </c>
      <c r="R99" s="87">
        <v>0</v>
      </c>
      <c r="S99" s="87">
        <v>0</v>
      </c>
      <c r="T99" s="87">
        <v>0</v>
      </c>
      <c r="U99" s="80"/>
      <c r="V99" s="80"/>
      <c r="W99" s="87">
        <v>0</v>
      </c>
      <c r="X99" s="80"/>
      <c r="Y99" s="87">
        <v>0</v>
      </c>
      <c r="Z99" s="87">
        <v>0</v>
      </c>
      <c r="AA99" s="87">
        <v>0</v>
      </c>
      <c r="AB99" s="87">
        <v>0</v>
      </c>
      <c r="AC99" s="87">
        <v>0</v>
      </c>
      <c r="AD99" s="87">
        <v>0</v>
      </c>
      <c r="AE99" s="87">
        <v>0</v>
      </c>
      <c r="AF99" s="87">
        <v>0</v>
      </c>
    </row>
    <row r="100" spans="1:32" ht="12.75" hidden="1" customHeight="1" x14ac:dyDescent="0.15">
      <c r="A100" t="s">
        <v>168</v>
      </c>
      <c r="F100" t="s">
        <v>144</v>
      </c>
      <c r="G100" t="s">
        <v>184</v>
      </c>
      <c r="H100" s="87">
        <v>0</v>
      </c>
      <c r="I100" s="87">
        <v>0</v>
      </c>
      <c r="J100" s="87">
        <v>0</v>
      </c>
      <c r="K100" s="87">
        <v>0</v>
      </c>
      <c r="L100" s="87">
        <v>0</v>
      </c>
      <c r="M100" s="87">
        <v>0</v>
      </c>
      <c r="N100" s="87"/>
      <c r="O100" s="87"/>
      <c r="P100" s="87">
        <v>0</v>
      </c>
      <c r="Q100" s="87">
        <v>0</v>
      </c>
      <c r="R100" s="87">
        <v>0</v>
      </c>
      <c r="S100" s="87">
        <v>0</v>
      </c>
      <c r="T100" s="87">
        <v>0</v>
      </c>
      <c r="U100" s="80"/>
      <c r="V100" s="80"/>
      <c r="W100" s="87">
        <v>0</v>
      </c>
      <c r="X100" s="80"/>
      <c r="Y100" s="87">
        <v>0</v>
      </c>
      <c r="Z100" s="87">
        <v>0</v>
      </c>
      <c r="AA100" s="87">
        <v>0</v>
      </c>
      <c r="AB100" s="87">
        <v>0</v>
      </c>
      <c r="AC100" s="87">
        <v>0</v>
      </c>
      <c r="AD100" s="87">
        <v>0</v>
      </c>
      <c r="AE100" s="87">
        <v>0</v>
      </c>
      <c r="AF100" s="87">
        <v>0</v>
      </c>
    </row>
    <row r="101" spans="1:32" ht="12.75" hidden="1" customHeight="1" x14ac:dyDescent="0.15">
      <c r="A101" t="s">
        <v>168</v>
      </c>
      <c r="F101" t="s">
        <v>144</v>
      </c>
      <c r="G101" t="s">
        <v>185</v>
      </c>
      <c r="H101" s="87">
        <v>0</v>
      </c>
      <c r="I101" s="87">
        <v>0</v>
      </c>
      <c r="J101" s="87">
        <v>0</v>
      </c>
      <c r="K101" s="87">
        <v>0</v>
      </c>
      <c r="L101" s="87">
        <v>0</v>
      </c>
      <c r="M101" s="87">
        <v>0</v>
      </c>
      <c r="N101" s="87"/>
      <c r="O101" s="87"/>
      <c r="P101" s="87">
        <v>0</v>
      </c>
      <c r="Q101" s="87">
        <v>0</v>
      </c>
      <c r="R101" s="87">
        <v>0</v>
      </c>
      <c r="S101" s="87">
        <v>0</v>
      </c>
      <c r="T101" s="87">
        <v>0</v>
      </c>
      <c r="U101" s="80"/>
      <c r="V101" s="80"/>
      <c r="W101" s="87">
        <v>0</v>
      </c>
      <c r="X101" s="80"/>
      <c r="Y101" s="87">
        <v>0</v>
      </c>
      <c r="Z101" s="87">
        <v>0</v>
      </c>
      <c r="AA101" s="87">
        <v>0</v>
      </c>
      <c r="AB101" s="87">
        <v>0</v>
      </c>
      <c r="AC101" s="87">
        <v>0</v>
      </c>
      <c r="AD101" s="87">
        <v>0</v>
      </c>
      <c r="AE101" s="87">
        <v>0</v>
      </c>
      <c r="AF101" s="87">
        <v>0</v>
      </c>
    </row>
    <row r="102" spans="1:32" ht="12.75" hidden="1" customHeight="1" x14ac:dyDescent="0.15">
      <c r="A102" t="s">
        <v>168</v>
      </c>
      <c r="F102" t="s">
        <v>144</v>
      </c>
      <c r="G102" t="s">
        <v>186</v>
      </c>
      <c r="H102" s="87">
        <v>0</v>
      </c>
      <c r="I102" s="87">
        <v>0</v>
      </c>
      <c r="J102" s="87">
        <v>0</v>
      </c>
      <c r="K102" s="87">
        <v>0</v>
      </c>
      <c r="L102" s="87">
        <v>0</v>
      </c>
      <c r="M102" s="87">
        <v>0</v>
      </c>
      <c r="N102" s="87"/>
      <c r="O102" s="87"/>
      <c r="P102" s="87">
        <v>0</v>
      </c>
      <c r="Q102" s="87">
        <v>0</v>
      </c>
      <c r="R102" s="87">
        <v>0</v>
      </c>
      <c r="S102" s="87">
        <v>0</v>
      </c>
      <c r="T102" s="87">
        <v>0</v>
      </c>
      <c r="U102" s="80"/>
      <c r="V102" s="80"/>
      <c r="W102" s="87">
        <v>0</v>
      </c>
      <c r="X102" s="80"/>
      <c r="Y102" s="87">
        <v>0</v>
      </c>
      <c r="Z102" s="87">
        <v>0</v>
      </c>
      <c r="AA102" s="87">
        <v>0</v>
      </c>
      <c r="AB102" s="87">
        <v>0</v>
      </c>
      <c r="AC102" s="87">
        <v>0</v>
      </c>
      <c r="AD102" s="87">
        <v>0</v>
      </c>
      <c r="AE102" s="87">
        <v>0</v>
      </c>
      <c r="AF102" s="87">
        <v>0</v>
      </c>
    </row>
    <row r="103" spans="1:32" ht="12.75" hidden="1" customHeight="1" x14ac:dyDescent="0.15">
      <c r="A103" t="s">
        <v>168</v>
      </c>
      <c r="F103" t="s">
        <v>144</v>
      </c>
      <c r="G103" t="s">
        <v>187</v>
      </c>
      <c r="H103" s="87">
        <v>0</v>
      </c>
      <c r="I103" s="87">
        <v>0</v>
      </c>
      <c r="J103" s="87">
        <v>0</v>
      </c>
      <c r="K103" s="87">
        <v>0</v>
      </c>
      <c r="L103" s="87">
        <v>0</v>
      </c>
      <c r="M103" s="87">
        <v>0</v>
      </c>
      <c r="N103" s="87"/>
      <c r="O103" s="87"/>
      <c r="P103" s="87">
        <v>0</v>
      </c>
      <c r="Q103" s="87">
        <v>0</v>
      </c>
      <c r="R103" s="87">
        <v>0</v>
      </c>
      <c r="S103" s="87">
        <v>0</v>
      </c>
      <c r="T103" s="87">
        <v>0</v>
      </c>
      <c r="U103" s="80"/>
      <c r="V103" s="80"/>
      <c r="W103" s="87">
        <v>0</v>
      </c>
      <c r="X103" s="80"/>
      <c r="Y103" s="87">
        <v>0</v>
      </c>
      <c r="Z103" s="87">
        <v>0</v>
      </c>
      <c r="AA103" s="87">
        <v>0</v>
      </c>
      <c r="AB103" s="87">
        <v>0</v>
      </c>
      <c r="AC103" s="87">
        <v>0</v>
      </c>
      <c r="AD103" s="87">
        <v>0</v>
      </c>
      <c r="AE103" s="87">
        <v>0</v>
      </c>
      <c r="AF103" s="87">
        <v>0</v>
      </c>
    </row>
    <row r="104" spans="1:32" ht="12.75" hidden="1" customHeight="1" x14ac:dyDescent="0.15">
      <c r="A104" t="s">
        <v>168</v>
      </c>
      <c r="F104" t="s">
        <v>144</v>
      </c>
      <c r="G104" t="s">
        <v>188</v>
      </c>
      <c r="H104" s="87">
        <v>0</v>
      </c>
      <c r="I104" s="87">
        <v>0</v>
      </c>
      <c r="J104" s="87">
        <v>0</v>
      </c>
      <c r="K104" s="87">
        <v>0</v>
      </c>
      <c r="L104" s="87">
        <v>0</v>
      </c>
      <c r="M104" s="87">
        <v>0</v>
      </c>
      <c r="N104" s="87"/>
      <c r="O104" s="87"/>
      <c r="P104" s="87">
        <v>0</v>
      </c>
      <c r="Q104" s="87">
        <v>0</v>
      </c>
      <c r="R104" s="87">
        <v>0</v>
      </c>
      <c r="S104" s="87">
        <v>0</v>
      </c>
      <c r="T104" s="87">
        <v>0</v>
      </c>
      <c r="U104" s="80"/>
      <c r="V104" s="80"/>
      <c r="W104" s="87">
        <v>0</v>
      </c>
      <c r="X104" s="80"/>
      <c r="Y104" s="87">
        <v>0</v>
      </c>
      <c r="Z104" s="87">
        <v>0</v>
      </c>
      <c r="AA104" s="87">
        <v>0</v>
      </c>
      <c r="AB104" s="87">
        <v>0</v>
      </c>
      <c r="AC104" s="87">
        <v>0</v>
      </c>
      <c r="AD104" s="87">
        <v>0</v>
      </c>
      <c r="AE104" s="87">
        <v>0</v>
      </c>
      <c r="AF104" s="87">
        <v>0</v>
      </c>
    </row>
    <row r="105" spans="1:32" ht="12.75" hidden="1" customHeight="1" x14ac:dyDescent="0.15">
      <c r="A105" t="s">
        <v>168</v>
      </c>
      <c r="F105" t="s">
        <v>144</v>
      </c>
      <c r="G105" t="s">
        <v>189</v>
      </c>
      <c r="H105" s="87">
        <v>0</v>
      </c>
      <c r="I105" s="87">
        <v>0</v>
      </c>
      <c r="J105" s="87">
        <v>0</v>
      </c>
      <c r="K105" s="87">
        <v>0</v>
      </c>
      <c r="L105" s="87">
        <v>0</v>
      </c>
      <c r="M105" s="87">
        <v>0</v>
      </c>
      <c r="N105" s="87"/>
      <c r="O105" s="87"/>
      <c r="P105" s="87">
        <v>0</v>
      </c>
      <c r="Q105" s="87">
        <v>0</v>
      </c>
      <c r="R105" s="87">
        <v>0</v>
      </c>
      <c r="S105" s="87">
        <v>0</v>
      </c>
      <c r="T105" s="87">
        <v>0</v>
      </c>
      <c r="U105" s="80"/>
      <c r="V105" s="80"/>
      <c r="W105" s="87">
        <v>0</v>
      </c>
      <c r="X105" s="80"/>
      <c r="Y105" s="87">
        <v>0</v>
      </c>
      <c r="Z105" s="87">
        <v>0</v>
      </c>
      <c r="AA105" s="87">
        <v>0</v>
      </c>
      <c r="AB105" s="87">
        <v>0</v>
      </c>
      <c r="AC105" s="87">
        <v>0</v>
      </c>
      <c r="AD105" s="87">
        <v>0</v>
      </c>
      <c r="AE105" s="87">
        <v>0</v>
      </c>
      <c r="AF105" s="87">
        <v>0</v>
      </c>
    </row>
    <row r="106" spans="1:32" ht="12.75" hidden="1" customHeight="1" x14ac:dyDescent="0.15">
      <c r="A106" t="s">
        <v>168</v>
      </c>
      <c r="F106" t="s">
        <v>144</v>
      </c>
      <c r="G106" t="s">
        <v>190</v>
      </c>
      <c r="H106" s="87">
        <v>0</v>
      </c>
      <c r="I106" s="87">
        <v>0</v>
      </c>
      <c r="J106" s="87">
        <v>0</v>
      </c>
      <c r="K106" s="87">
        <v>0</v>
      </c>
      <c r="L106" s="87">
        <v>0</v>
      </c>
      <c r="M106" s="87">
        <v>0</v>
      </c>
      <c r="N106" s="87"/>
      <c r="O106" s="87"/>
      <c r="P106" s="87">
        <v>0</v>
      </c>
      <c r="Q106" s="87">
        <v>0</v>
      </c>
      <c r="R106" s="87">
        <v>0</v>
      </c>
      <c r="S106" s="87">
        <v>0</v>
      </c>
      <c r="T106" s="87">
        <v>0</v>
      </c>
      <c r="U106" s="80"/>
      <c r="V106" s="80"/>
      <c r="W106" s="87">
        <v>0</v>
      </c>
      <c r="X106" s="80"/>
      <c r="Y106" s="87">
        <v>0</v>
      </c>
      <c r="Z106" s="87">
        <v>0</v>
      </c>
      <c r="AA106" s="87">
        <v>0</v>
      </c>
      <c r="AB106" s="87">
        <v>0</v>
      </c>
      <c r="AC106" s="87">
        <v>0</v>
      </c>
      <c r="AD106" s="87">
        <v>0</v>
      </c>
      <c r="AE106" s="87">
        <v>0</v>
      </c>
      <c r="AF106" s="87">
        <v>0</v>
      </c>
    </row>
    <row r="107" spans="1:32" ht="12.75" hidden="1" customHeight="1" x14ac:dyDescent="0.15">
      <c r="A107" t="s">
        <v>168</v>
      </c>
      <c r="F107" t="s">
        <v>144</v>
      </c>
      <c r="G107" t="s">
        <v>191</v>
      </c>
      <c r="H107" s="87">
        <v>0</v>
      </c>
      <c r="I107" s="87">
        <v>0</v>
      </c>
      <c r="J107" s="87">
        <v>0</v>
      </c>
      <c r="K107" s="87">
        <v>0</v>
      </c>
      <c r="L107" s="87">
        <v>0</v>
      </c>
      <c r="M107" s="87">
        <v>0</v>
      </c>
      <c r="N107" s="87"/>
      <c r="O107" s="87"/>
      <c r="P107" s="87">
        <v>0</v>
      </c>
      <c r="Q107" s="87">
        <v>0</v>
      </c>
      <c r="R107" s="87">
        <v>0</v>
      </c>
      <c r="S107" s="87">
        <v>0</v>
      </c>
      <c r="T107" s="87">
        <v>0</v>
      </c>
      <c r="U107" s="80"/>
      <c r="V107" s="80"/>
      <c r="W107" s="87">
        <v>0</v>
      </c>
      <c r="X107" s="80"/>
      <c r="Y107" s="87">
        <v>0</v>
      </c>
      <c r="Z107" s="87">
        <v>0</v>
      </c>
      <c r="AA107" s="87">
        <v>0</v>
      </c>
      <c r="AB107" s="87">
        <v>0</v>
      </c>
      <c r="AC107" s="87">
        <v>0</v>
      </c>
      <c r="AD107" s="87">
        <v>0</v>
      </c>
      <c r="AE107" s="87">
        <v>0</v>
      </c>
      <c r="AF107" s="87">
        <v>0</v>
      </c>
    </row>
    <row r="108" spans="1:32" ht="12.75" hidden="1" customHeight="1" x14ac:dyDescent="0.15">
      <c r="A108" t="s">
        <v>168</v>
      </c>
      <c r="F108" t="s">
        <v>144</v>
      </c>
      <c r="G108" t="s">
        <v>192</v>
      </c>
      <c r="H108" s="87">
        <v>0</v>
      </c>
      <c r="I108" s="87">
        <v>0</v>
      </c>
      <c r="J108" s="87">
        <v>0</v>
      </c>
      <c r="K108" s="87">
        <v>0</v>
      </c>
      <c r="L108" s="87">
        <v>0</v>
      </c>
      <c r="M108" s="87">
        <v>0</v>
      </c>
      <c r="N108" s="87"/>
      <c r="O108" s="87"/>
      <c r="P108" s="87">
        <v>0</v>
      </c>
      <c r="Q108" s="87">
        <v>0</v>
      </c>
      <c r="R108" s="87">
        <v>0</v>
      </c>
      <c r="S108" s="87">
        <v>0</v>
      </c>
      <c r="T108" s="87">
        <v>0</v>
      </c>
      <c r="U108" s="80"/>
      <c r="V108" s="80"/>
      <c r="W108" s="87">
        <v>0</v>
      </c>
      <c r="X108" s="80"/>
      <c r="Y108" s="87">
        <v>0</v>
      </c>
      <c r="Z108" s="87">
        <v>0</v>
      </c>
      <c r="AA108" s="87">
        <v>0</v>
      </c>
      <c r="AB108" s="87">
        <v>0</v>
      </c>
      <c r="AC108" s="87">
        <v>0</v>
      </c>
      <c r="AD108" s="87">
        <v>0</v>
      </c>
      <c r="AE108" s="87">
        <v>0</v>
      </c>
      <c r="AF108" s="87">
        <v>0</v>
      </c>
    </row>
    <row r="109" spans="1:32" ht="12.75" hidden="1" customHeight="1" x14ac:dyDescent="0.15">
      <c r="A109" t="s">
        <v>168</v>
      </c>
      <c r="F109" t="s">
        <v>144</v>
      </c>
      <c r="G109" t="s">
        <v>193</v>
      </c>
      <c r="H109" s="87">
        <v>0</v>
      </c>
      <c r="I109" s="87">
        <v>0</v>
      </c>
      <c r="J109" s="87">
        <v>0</v>
      </c>
      <c r="K109" s="87">
        <v>0</v>
      </c>
      <c r="L109" s="87">
        <v>0</v>
      </c>
      <c r="M109" s="87">
        <v>0</v>
      </c>
      <c r="N109" s="87"/>
      <c r="O109" s="87"/>
      <c r="P109" s="87">
        <v>0</v>
      </c>
      <c r="Q109" s="87">
        <v>0</v>
      </c>
      <c r="R109" s="87">
        <v>0</v>
      </c>
      <c r="S109" s="87">
        <v>0</v>
      </c>
      <c r="T109" s="87">
        <v>0</v>
      </c>
      <c r="U109" s="80"/>
      <c r="V109" s="80"/>
      <c r="W109" s="87">
        <v>0</v>
      </c>
      <c r="X109" s="80"/>
      <c r="Y109" s="87">
        <v>0</v>
      </c>
      <c r="Z109" s="87">
        <v>0</v>
      </c>
      <c r="AA109" s="87">
        <v>0</v>
      </c>
      <c r="AB109" s="87">
        <v>0</v>
      </c>
      <c r="AC109" s="87">
        <v>0</v>
      </c>
      <c r="AD109" s="87">
        <v>0</v>
      </c>
      <c r="AE109" s="87">
        <v>0</v>
      </c>
      <c r="AF109" s="87">
        <v>0</v>
      </c>
    </row>
    <row r="110" spans="1:32" ht="12.75" hidden="1" customHeight="1" x14ac:dyDescent="0.15">
      <c r="A110" t="s">
        <v>168</v>
      </c>
      <c r="F110" t="s">
        <v>144</v>
      </c>
      <c r="G110" t="s">
        <v>194</v>
      </c>
      <c r="H110" s="87">
        <v>0</v>
      </c>
      <c r="I110" s="87">
        <v>0</v>
      </c>
      <c r="J110" s="87">
        <v>0</v>
      </c>
      <c r="K110" s="87">
        <v>0</v>
      </c>
      <c r="L110" s="87">
        <v>0</v>
      </c>
      <c r="M110" s="87">
        <v>0</v>
      </c>
      <c r="N110" s="87"/>
      <c r="O110" s="87"/>
      <c r="P110" s="87">
        <v>0</v>
      </c>
      <c r="Q110" s="87">
        <v>0</v>
      </c>
      <c r="R110" s="87">
        <v>0</v>
      </c>
      <c r="S110" s="87">
        <v>0</v>
      </c>
      <c r="T110" s="87">
        <v>0</v>
      </c>
      <c r="U110" s="80"/>
      <c r="V110" s="80"/>
      <c r="W110" s="87">
        <v>0</v>
      </c>
      <c r="X110" s="80"/>
      <c r="Y110" s="87">
        <v>0</v>
      </c>
      <c r="Z110" s="87">
        <v>0</v>
      </c>
      <c r="AA110" s="87">
        <v>0</v>
      </c>
      <c r="AB110" s="87">
        <v>0</v>
      </c>
      <c r="AC110" s="87">
        <v>0</v>
      </c>
      <c r="AD110" s="87">
        <v>0</v>
      </c>
      <c r="AE110" s="87">
        <v>0</v>
      </c>
      <c r="AF110" s="87">
        <v>0</v>
      </c>
    </row>
    <row r="111" spans="1:32" ht="12.75" hidden="1" customHeight="1" x14ac:dyDescent="0.15">
      <c r="A111" t="s">
        <v>168</v>
      </c>
      <c r="F111" t="s">
        <v>144</v>
      </c>
      <c r="G111" t="s">
        <v>195</v>
      </c>
      <c r="H111" s="87">
        <v>0</v>
      </c>
      <c r="I111" s="87">
        <v>0</v>
      </c>
      <c r="J111" s="87">
        <v>0</v>
      </c>
      <c r="K111" s="87">
        <v>0</v>
      </c>
      <c r="L111" s="87">
        <v>0</v>
      </c>
      <c r="M111" s="87">
        <v>0</v>
      </c>
      <c r="N111" s="87"/>
      <c r="O111" s="87"/>
      <c r="P111" s="87">
        <v>0</v>
      </c>
      <c r="Q111" s="87">
        <v>0</v>
      </c>
      <c r="R111" s="87">
        <v>0</v>
      </c>
      <c r="S111" s="87">
        <v>0</v>
      </c>
      <c r="T111" s="87">
        <v>0</v>
      </c>
      <c r="U111" s="80"/>
      <c r="V111" s="80"/>
      <c r="W111" s="87">
        <v>0</v>
      </c>
      <c r="X111" s="80"/>
      <c r="Y111" s="87">
        <v>0</v>
      </c>
      <c r="Z111" s="87">
        <v>0</v>
      </c>
      <c r="AA111" s="87">
        <v>0</v>
      </c>
      <c r="AB111" s="87">
        <v>0</v>
      </c>
      <c r="AC111" s="87">
        <v>0</v>
      </c>
      <c r="AD111" s="87">
        <v>0</v>
      </c>
      <c r="AE111" s="87">
        <v>0</v>
      </c>
      <c r="AF111" s="87">
        <v>0</v>
      </c>
    </row>
    <row r="112" spans="1:32" ht="12.75" hidden="1" customHeight="1" x14ac:dyDescent="0.15">
      <c r="A112" t="s">
        <v>168</v>
      </c>
      <c r="F112" t="s">
        <v>144</v>
      </c>
      <c r="G112" t="s">
        <v>196</v>
      </c>
      <c r="H112" s="87">
        <v>0</v>
      </c>
      <c r="I112" s="87">
        <v>0</v>
      </c>
      <c r="J112" s="87">
        <v>0</v>
      </c>
      <c r="K112" s="87">
        <v>0</v>
      </c>
      <c r="L112" s="87">
        <v>0</v>
      </c>
      <c r="M112" s="87">
        <v>0</v>
      </c>
      <c r="N112" s="87"/>
      <c r="O112" s="87"/>
      <c r="P112" s="87">
        <v>0</v>
      </c>
      <c r="Q112" s="87">
        <v>0</v>
      </c>
      <c r="R112" s="87">
        <v>0</v>
      </c>
      <c r="S112" s="87">
        <v>0</v>
      </c>
      <c r="T112" s="87">
        <v>0</v>
      </c>
      <c r="U112" s="80"/>
      <c r="V112" s="80"/>
      <c r="W112" s="87">
        <v>0</v>
      </c>
      <c r="X112" s="80"/>
      <c r="Y112" s="87">
        <v>0</v>
      </c>
      <c r="Z112" s="87">
        <v>0</v>
      </c>
      <c r="AA112" s="87">
        <v>0</v>
      </c>
      <c r="AB112" s="87">
        <v>0</v>
      </c>
      <c r="AC112" s="87">
        <v>0</v>
      </c>
      <c r="AD112" s="87">
        <v>0</v>
      </c>
      <c r="AE112" s="87">
        <v>0</v>
      </c>
      <c r="AF112" s="87">
        <v>0</v>
      </c>
    </row>
    <row r="113" spans="1:32" ht="12.75" hidden="1" customHeight="1" x14ac:dyDescent="0.15">
      <c r="A113" t="s">
        <v>168</v>
      </c>
      <c r="F113" t="s">
        <v>144</v>
      </c>
      <c r="G113" t="s">
        <v>197</v>
      </c>
      <c r="H113" s="87">
        <v>0</v>
      </c>
      <c r="I113" s="87">
        <v>0</v>
      </c>
      <c r="J113" s="87">
        <v>0</v>
      </c>
      <c r="K113" s="87">
        <v>0</v>
      </c>
      <c r="L113" s="87">
        <v>0</v>
      </c>
      <c r="M113" s="87">
        <v>0</v>
      </c>
      <c r="N113" s="87"/>
      <c r="O113" s="87"/>
      <c r="P113" s="87">
        <v>0</v>
      </c>
      <c r="Q113" s="87">
        <v>0</v>
      </c>
      <c r="R113" s="87">
        <v>0</v>
      </c>
      <c r="S113" s="87">
        <v>0</v>
      </c>
      <c r="T113" s="87">
        <v>0</v>
      </c>
      <c r="U113" s="80"/>
      <c r="V113" s="80"/>
      <c r="W113" s="87">
        <v>0</v>
      </c>
      <c r="X113" s="80"/>
      <c r="Y113" s="87">
        <v>0</v>
      </c>
      <c r="Z113" s="87">
        <v>0</v>
      </c>
      <c r="AA113" s="87">
        <v>0</v>
      </c>
      <c r="AB113" s="87">
        <v>0</v>
      </c>
      <c r="AC113" s="87">
        <v>0</v>
      </c>
      <c r="AD113" s="87">
        <v>0</v>
      </c>
      <c r="AE113" s="87">
        <v>0</v>
      </c>
      <c r="AF113" s="87">
        <v>0</v>
      </c>
    </row>
    <row r="114" spans="1:32" ht="12.75" hidden="1" customHeight="1" x14ac:dyDescent="0.15">
      <c r="A114" t="s">
        <v>168</v>
      </c>
      <c r="F114" t="s">
        <v>144</v>
      </c>
      <c r="G114" t="s">
        <v>198</v>
      </c>
      <c r="H114" s="87">
        <v>0</v>
      </c>
      <c r="I114" s="87">
        <v>0</v>
      </c>
      <c r="J114" s="87">
        <v>0</v>
      </c>
      <c r="K114" s="87">
        <v>0</v>
      </c>
      <c r="L114" s="87">
        <v>0</v>
      </c>
      <c r="M114" s="87">
        <v>0</v>
      </c>
      <c r="N114" s="87"/>
      <c r="O114" s="87"/>
      <c r="P114" s="87">
        <v>0</v>
      </c>
      <c r="Q114" s="87">
        <v>0</v>
      </c>
      <c r="R114" s="87">
        <v>0</v>
      </c>
      <c r="S114" s="87">
        <v>0</v>
      </c>
      <c r="T114" s="87">
        <v>0</v>
      </c>
      <c r="U114" s="80"/>
      <c r="V114" s="80"/>
      <c r="W114" s="87">
        <v>0</v>
      </c>
      <c r="X114" s="80"/>
      <c r="Y114" s="87">
        <v>0</v>
      </c>
      <c r="Z114" s="87">
        <v>0</v>
      </c>
      <c r="AA114" s="87">
        <v>0</v>
      </c>
      <c r="AB114" s="87">
        <v>0</v>
      </c>
      <c r="AC114" s="87">
        <v>0</v>
      </c>
      <c r="AD114" s="87">
        <v>0</v>
      </c>
      <c r="AE114" s="87">
        <v>0</v>
      </c>
      <c r="AF114" s="87">
        <v>0</v>
      </c>
    </row>
    <row r="115" spans="1:32" ht="12.75" hidden="1" customHeight="1" x14ac:dyDescent="0.15">
      <c r="A115" t="s">
        <v>168</v>
      </c>
      <c r="F115" t="s">
        <v>144</v>
      </c>
      <c r="G115" t="s">
        <v>199</v>
      </c>
      <c r="H115" s="87">
        <v>0</v>
      </c>
      <c r="I115" s="87">
        <v>0</v>
      </c>
      <c r="J115" s="87">
        <v>0</v>
      </c>
      <c r="K115" s="87">
        <v>0</v>
      </c>
      <c r="L115" s="87">
        <v>0</v>
      </c>
      <c r="M115" s="87">
        <v>0</v>
      </c>
      <c r="N115" s="87"/>
      <c r="O115" s="87"/>
      <c r="P115" s="87">
        <v>0</v>
      </c>
      <c r="Q115" s="87">
        <v>0</v>
      </c>
      <c r="R115" s="87">
        <v>0</v>
      </c>
      <c r="S115" s="87">
        <v>0</v>
      </c>
      <c r="T115" s="87">
        <v>0</v>
      </c>
      <c r="U115" s="80"/>
      <c r="V115" s="80"/>
      <c r="W115" s="87">
        <v>0</v>
      </c>
      <c r="X115" s="80"/>
      <c r="Y115" s="87">
        <v>0</v>
      </c>
      <c r="Z115" s="87">
        <v>0</v>
      </c>
      <c r="AA115" s="87">
        <v>0</v>
      </c>
      <c r="AB115" s="87">
        <v>0</v>
      </c>
      <c r="AC115" s="87">
        <v>0</v>
      </c>
      <c r="AD115" s="87">
        <v>0</v>
      </c>
      <c r="AE115" s="87">
        <v>0</v>
      </c>
      <c r="AF115" s="87">
        <v>0</v>
      </c>
    </row>
    <row r="116" spans="1:32" ht="12.75" hidden="1" customHeight="1" x14ac:dyDescent="0.15">
      <c r="A116" t="s">
        <v>168</v>
      </c>
      <c r="F116" t="s">
        <v>144</v>
      </c>
      <c r="G116" t="s">
        <v>200</v>
      </c>
      <c r="H116" s="87">
        <v>0</v>
      </c>
      <c r="I116" s="87">
        <v>0</v>
      </c>
      <c r="J116" s="87">
        <v>0</v>
      </c>
      <c r="K116" s="87">
        <v>0</v>
      </c>
      <c r="L116" s="87">
        <v>0</v>
      </c>
      <c r="M116" s="87">
        <v>0</v>
      </c>
      <c r="N116" s="87"/>
      <c r="O116" s="87"/>
      <c r="P116" s="87">
        <v>0</v>
      </c>
      <c r="Q116" s="87">
        <v>0</v>
      </c>
      <c r="R116" s="87">
        <v>0</v>
      </c>
      <c r="S116" s="87">
        <v>0</v>
      </c>
      <c r="T116" s="87">
        <v>0</v>
      </c>
      <c r="U116" s="80"/>
      <c r="V116" s="80"/>
      <c r="W116" s="87">
        <v>0</v>
      </c>
      <c r="X116" s="80"/>
      <c r="Y116" s="87">
        <v>0</v>
      </c>
      <c r="Z116" s="87">
        <v>0</v>
      </c>
      <c r="AA116" s="87">
        <v>0</v>
      </c>
      <c r="AB116" s="87">
        <v>0</v>
      </c>
      <c r="AC116" s="87">
        <v>0</v>
      </c>
      <c r="AD116" s="87">
        <v>0</v>
      </c>
      <c r="AE116" s="87">
        <v>0</v>
      </c>
      <c r="AF116" s="87">
        <v>0</v>
      </c>
    </row>
    <row r="117" spans="1:32" ht="12.75" hidden="1" customHeight="1" x14ac:dyDescent="0.15">
      <c r="A117" t="s">
        <v>168</v>
      </c>
      <c r="F117" t="s">
        <v>144</v>
      </c>
      <c r="G117" t="s">
        <v>168</v>
      </c>
      <c r="H117" s="87">
        <v>0</v>
      </c>
      <c r="I117" s="87">
        <v>0</v>
      </c>
      <c r="J117" s="87">
        <v>0</v>
      </c>
      <c r="K117" s="87">
        <v>0</v>
      </c>
      <c r="L117" s="87">
        <v>0</v>
      </c>
      <c r="M117" s="87">
        <v>0</v>
      </c>
      <c r="N117" s="87"/>
      <c r="O117" s="87"/>
      <c r="P117" s="87">
        <v>0</v>
      </c>
      <c r="Q117" s="87">
        <v>0</v>
      </c>
      <c r="R117" s="87">
        <v>0</v>
      </c>
      <c r="S117" s="87">
        <v>0</v>
      </c>
      <c r="T117" s="87">
        <v>0</v>
      </c>
      <c r="U117" s="80"/>
      <c r="V117" s="80"/>
      <c r="W117" s="87">
        <v>0</v>
      </c>
      <c r="X117" s="80"/>
      <c r="Y117" s="87">
        <v>0</v>
      </c>
      <c r="Z117" s="87">
        <v>0</v>
      </c>
      <c r="AA117" s="87">
        <v>0</v>
      </c>
      <c r="AB117" s="87">
        <v>0</v>
      </c>
      <c r="AC117" s="87">
        <v>0</v>
      </c>
      <c r="AD117" s="87">
        <v>0</v>
      </c>
      <c r="AE117" s="87">
        <v>0</v>
      </c>
      <c r="AF117" s="87">
        <v>0</v>
      </c>
    </row>
    <row r="118" spans="1:32" ht="12.75" hidden="1" customHeight="1" x14ac:dyDescent="0.15">
      <c r="A118" t="s">
        <v>168</v>
      </c>
      <c r="F118" t="s">
        <v>144</v>
      </c>
      <c r="G118" t="s">
        <v>201</v>
      </c>
      <c r="H118" s="87">
        <v>0</v>
      </c>
      <c r="I118" s="87">
        <v>0</v>
      </c>
      <c r="J118" s="87">
        <v>0</v>
      </c>
      <c r="K118" s="87">
        <v>0</v>
      </c>
      <c r="L118" s="87">
        <v>0</v>
      </c>
      <c r="M118" s="87">
        <v>0</v>
      </c>
      <c r="N118" s="87"/>
      <c r="O118" s="87"/>
      <c r="P118" s="87">
        <v>0</v>
      </c>
      <c r="Q118" s="87">
        <v>0</v>
      </c>
      <c r="R118" s="87">
        <v>0</v>
      </c>
      <c r="S118" s="87">
        <v>0</v>
      </c>
      <c r="T118" s="87">
        <v>0</v>
      </c>
      <c r="U118" s="80"/>
      <c r="V118" s="80"/>
      <c r="W118" s="87">
        <v>0</v>
      </c>
      <c r="X118" s="80"/>
      <c r="Y118" s="87">
        <v>0</v>
      </c>
      <c r="Z118" s="87">
        <v>0</v>
      </c>
      <c r="AA118" s="87">
        <v>0</v>
      </c>
      <c r="AB118" s="87">
        <v>0</v>
      </c>
      <c r="AC118" s="87">
        <v>0</v>
      </c>
      <c r="AD118" s="87">
        <v>0</v>
      </c>
      <c r="AE118" s="87">
        <v>0</v>
      </c>
      <c r="AF118" s="87">
        <v>0</v>
      </c>
    </row>
    <row r="119" spans="1:32" ht="12.75" hidden="1" customHeight="1" x14ac:dyDescent="0.15">
      <c r="A119" t="s">
        <v>168</v>
      </c>
      <c r="F119" t="s">
        <v>144</v>
      </c>
      <c r="G119" t="s">
        <v>202</v>
      </c>
      <c r="H119" s="87">
        <v>0</v>
      </c>
      <c r="I119" s="87">
        <v>0</v>
      </c>
      <c r="J119" s="87">
        <v>0</v>
      </c>
      <c r="K119" s="87">
        <v>0</v>
      </c>
      <c r="L119" s="87">
        <v>0</v>
      </c>
      <c r="M119" s="87">
        <v>0</v>
      </c>
      <c r="N119" s="87"/>
      <c r="O119" s="87"/>
      <c r="P119" s="87">
        <v>0</v>
      </c>
      <c r="Q119" s="87">
        <v>0</v>
      </c>
      <c r="R119" s="87">
        <v>0</v>
      </c>
      <c r="S119" s="87">
        <v>0</v>
      </c>
      <c r="T119" s="87">
        <v>0</v>
      </c>
      <c r="U119" s="80"/>
      <c r="V119" s="80"/>
      <c r="W119" s="87">
        <v>0</v>
      </c>
      <c r="X119" s="80"/>
      <c r="Y119" s="87">
        <v>0</v>
      </c>
      <c r="Z119" s="87">
        <v>0</v>
      </c>
      <c r="AA119" s="87">
        <v>0</v>
      </c>
      <c r="AB119" s="87" t="e">
        <v>#DIV/0!</v>
      </c>
      <c r="AC119" s="87">
        <v>0</v>
      </c>
      <c r="AD119" s="87">
        <v>0</v>
      </c>
      <c r="AE119" s="87">
        <v>0</v>
      </c>
      <c r="AF119" s="87" t="e">
        <v>#DIV/0!</v>
      </c>
    </row>
    <row r="120" spans="1:32" ht="12.75" hidden="1" customHeight="1" x14ac:dyDescent="0.15">
      <c r="A120" t="s">
        <v>168</v>
      </c>
      <c r="F120" t="s">
        <v>144</v>
      </c>
      <c r="G120" t="s">
        <v>203</v>
      </c>
      <c r="H120" s="87">
        <v>0</v>
      </c>
      <c r="I120" s="87">
        <v>0</v>
      </c>
      <c r="J120" s="87">
        <v>0</v>
      </c>
      <c r="K120" s="87">
        <v>0</v>
      </c>
      <c r="L120" s="87">
        <v>0</v>
      </c>
      <c r="M120" s="87">
        <v>0</v>
      </c>
      <c r="N120" s="87"/>
      <c r="O120" s="87"/>
      <c r="P120" s="87">
        <v>0</v>
      </c>
      <c r="Q120" s="87">
        <v>0</v>
      </c>
      <c r="R120" s="87">
        <v>0</v>
      </c>
      <c r="S120" s="87">
        <v>0</v>
      </c>
      <c r="T120" s="87">
        <v>0</v>
      </c>
      <c r="U120" s="80"/>
      <c r="V120" s="80"/>
      <c r="W120" s="87">
        <v>0</v>
      </c>
      <c r="X120" s="80"/>
      <c r="Y120" s="87">
        <v>0</v>
      </c>
      <c r="Z120" s="87">
        <v>0</v>
      </c>
      <c r="AA120" s="87">
        <v>0</v>
      </c>
      <c r="AB120" s="87">
        <v>0</v>
      </c>
      <c r="AC120" s="87">
        <v>0</v>
      </c>
      <c r="AD120" s="87">
        <v>0</v>
      </c>
      <c r="AE120" s="87">
        <v>0</v>
      </c>
      <c r="AF120" s="87">
        <v>0</v>
      </c>
    </row>
    <row r="121" spans="1:32" ht="12.75" hidden="1" customHeight="1" x14ac:dyDescent="0.15">
      <c r="A121" t="s">
        <v>168</v>
      </c>
      <c r="F121" t="s">
        <v>144</v>
      </c>
      <c r="G121" t="s">
        <v>204</v>
      </c>
      <c r="H121" s="87">
        <v>0</v>
      </c>
      <c r="I121" s="87">
        <v>0</v>
      </c>
      <c r="J121" s="87">
        <v>0</v>
      </c>
      <c r="K121" s="87">
        <v>0</v>
      </c>
      <c r="L121" s="87">
        <v>0</v>
      </c>
      <c r="M121" s="87">
        <v>0</v>
      </c>
      <c r="N121" s="87"/>
      <c r="O121" s="87"/>
      <c r="P121" s="87">
        <v>0</v>
      </c>
      <c r="Q121" s="87">
        <v>0</v>
      </c>
      <c r="R121" s="87">
        <v>0</v>
      </c>
      <c r="S121" s="87">
        <v>0</v>
      </c>
      <c r="T121" s="87">
        <v>0</v>
      </c>
      <c r="U121" s="80"/>
      <c r="V121" s="80"/>
      <c r="W121" s="87">
        <v>0</v>
      </c>
      <c r="X121" s="80"/>
      <c r="Y121" s="87">
        <v>0</v>
      </c>
      <c r="Z121" s="87">
        <v>0</v>
      </c>
      <c r="AA121" s="87">
        <v>0</v>
      </c>
      <c r="AB121" s="87">
        <v>0</v>
      </c>
      <c r="AC121" s="87">
        <v>0</v>
      </c>
      <c r="AD121" s="87">
        <v>0</v>
      </c>
      <c r="AE121" s="87">
        <v>0</v>
      </c>
      <c r="AF121" s="87">
        <v>0</v>
      </c>
    </row>
    <row r="122" spans="1:32" ht="12.75" hidden="1" customHeight="1" x14ac:dyDescent="0.15">
      <c r="A122" t="s">
        <v>168</v>
      </c>
      <c r="F122" t="s">
        <v>144</v>
      </c>
      <c r="G122" t="s">
        <v>205</v>
      </c>
      <c r="H122" s="87">
        <v>0</v>
      </c>
      <c r="I122" s="87">
        <v>0</v>
      </c>
      <c r="J122" s="87">
        <v>0</v>
      </c>
      <c r="K122" s="87">
        <v>0</v>
      </c>
      <c r="L122" s="87">
        <v>0</v>
      </c>
      <c r="M122" s="87">
        <v>0</v>
      </c>
      <c r="N122" s="87"/>
      <c r="O122" s="87"/>
      <c r="P122" s="87">
        <v>0</v>
      </c>
      <c r="Q122" s="87">
        <v>0</v>
      </c>
      <c r="R122" s="87">
        <v>0</v>
      </c>
      <c r="S122" s="87">
        <v>0</v>
      </c>
      <c r="T122" s="87">
        <v>0</v>
      </c>
      <c r="U122" s="80"/>
      <c r="V122" s="80"/>
      <c r="W122" s="87">
        <v>0</v>
      </c>
      <c r="X122" s="80"/>
      <c r="Y122" s="87">
        <v>0</v>
      </c>
      <c r="Z122" s="87">
        <v>0</v>
      </c>
      <c r="AA122" s="87">
        <v>0</v>
      </c>
      <c r="AB122" s="87">
        <v>0</v>
      </c>
      <c r="AC122" s="87">
        <v>0</v>
      </c>
      <c r="AD122" s="87">
        <v>0</v>
      </c>
      <c r="AE122" s="87">
        <v>0</v>
      </c>
      <c r="AF122" s="87">
        <v>0</v>
      </c>
    </row>
    <row r="123" spans="1:32" ht="12.75" hidden="1" customHeight="1" x14ac:dyDescent="0.15">
      <c r="A123" t="s">
        <v>168</v>
      </c>
      <c r="F123" t="s">
        <v>144</v>
      </c>
      <c r="G123" t="s">
        <v>206</v>
      </c>
      <c r="H123" s="87">
        <v>0</v>
      </c>
      <c r="I123" s="87">
        <v>0</v>
      </c>
      <c r="J123" s="87">
        <v>0</v>
      </c>
      <c r="K123" s="87">
        <v>0</v>
      </c>
      <c r="L123" s="87">
        <v>0</v>
      </c>
      <c r="M123" s="87">
        <v>0</v>
      </c>
      <c r="N123" s="87"/>
      <c r="O123" s="87"/>
      <c r="P123" s="87">
        <v>0</v>
      </c>
      <c r="Q123" s="87">
        <v>0</v>
      </c>
      <c r="R123" s="87">
        <v>0</v>
      </c>
      <c r="S123" s="87">
        <v>0</v>
      </c>
      <c r="T123" s="87">
        <v>0</v>
      </c>
      <c r="U123" s="80"/>
      <c r="V123" s="80"/>
      <c r="W123" s="87">
        <v>0</v>
      </c>
      <c r="X123" s="80"/>
      <c r="Y123" s="87">
        <v>0</v>
      </c>
      <c r="Z123" s="87">
        <v>0</v>
      </c>
      <c r="AA123" s="87">
        <v>0</v>
      </c>
      <c r="AB123" s="87">
        <v>0</v>
      </c>
      <c r="AC123" s="87">
        <v>0</v>
      </c>
      <c r="AD123" s="87">
        <v>0</v>
      </c>
      <c r="AE123" s="87">
        <v>0</v>
      </c>
      <c r="AF123" s="87">
        <v>0</v>
      </c>
    </row>
    <row r="124" spans="1:32" ht="12.75" hidden="1" customHeight="1" x14ac:dyDescent="0.15">
      <c r="A124" t="s">
        <v>168</v>
      </c>
      <c r="F124" t="s">
        <v>144</v>
      </c>
      <c r="G124" t="s">
        <v>207</v>
      </c>
      <c r="H124" s="87">
        <v>0</v>
      </c>
      <c r="I124" s="87">
        <v>0</v>
      </c>
      <c r="J124" s="87">
        <v>0</v>
      </c>
      <c r="K124" s="87">
        <v>0</v>
      </c>
      <c r="L124" s="87">
        <v>0</v>
      </c>
      <c r="M124" s="87">
        <v>0</v>
      </c>
      <c r="N124" s="87"/>
      <c r="O124" s="87"/>
      <c r="P124" s="87">
        <v>0</v>
      </c>
      <c r="Q124" s="87">
        <v>0</v>
      </c>
      <c r="R124" s="87">
        <v>0</v>
      </c>
      <c r="S124" s="87">
        <v>0</v>
      </c>
      <c r="T124" s="87">
        <v>0</v>
      </c>
      <c r="U124" s="80"/>
      <c r="V124" s="80"/>
      <c r="W124" s="87">
        <v>0</v>
      </c>
      <c r="X124" s="80"/>
      <c r="Y124" s="87">
        <v>0</v>
      </c>
      <c r="Z124" s="87">
        <v>0</v>
      </c>
      <c r="AA124" s="87">
        <v>0</v>
      </c>
      <c r="AB124" s="87">
        <v>0</v>
      </c>
      <c r="AC124" s="87">
        <v>0</v>
      </c>
      <c r="AD124" s="87">
        <v>0</v>
      </c>
      <c r="AE124" s="87">
        <v>0</v>
      </c>
      <c r="AF124" s="87">
        <v>0</v>
      </c>
    </row>
    <row r="125" spans="1:32" ht="12.75" hidden="1" customHeight="1" x14ac:dyDescent="0.15">
      <c r="A125" t="s">
        <v>168</v>
      </c>
      <c r="F125" t="s">
        <v>144</v>
      </c>
      <c r="G125" t="s">
        <v>208</v>
      </c>
      <c r="H125" s="87">
        <v>0</v>
      </c>
      <c r="I125" s="87">
        <v>0</v>
      </c>
      <c r="J125" s="87">
        <v>0</v>
      </c>
      <c r="K125" s="87">
        <v>0</v>
      </c>
      <c r="L125" s="87">
        <v>0</v>
      </c>
      <c r="M125" s="87">
        <v>0</v>
      </c>
      <c r="N125" s="87"/>
      <c r="O125" s="87"/>
      <c r="P125" s="87">
        <v>0</v>
      </c>
      <c r="Q125" s="87">
        <v>0</v>
      </c>
      <c r="R125" s="87">
        <v>0</v>
      </c>
      <c r="S125" s="87">
        <v>0</v>
      </c>
      <c r="T125" s="87">
        <v>0</v>
      </c>
      <c r="U125" s="80"/>
      <c r="V125" s="80"/>
      <c r="W125" s="87">
        <v>0</v>
      </c>
      <c r="X125" s="80"/>
      <c r="Y125" s="87">
        <v>0</v>
      </c>
      <c r="Z125" s="87">
        <v>0</v>
      </c>
      <c r="AA125" s="87">
        <v>0</v>
      </c>
      <c r="AB125" s="87">
        <v>0</v>
      </c>
      <c r="AC125" s="87">
        <v>0</v>
      </c>
      <c r="AD125" s="87">
        <v>0</v>
      </c>
      <c r="AE125" s="87">
        <v>0</v>
      </c>
      <c r="AF125" s="87">
        <v>0</v>
      </c>
    </row>
    <row r="126" spans="1:32" ht="12.75" hidden="1" customHeight="1" x14ac:dyDescent="0.15">
      <c r="A126" t="s">
        <v>168</v>
      </c>
      <c r="F126" t="s">
        <v>144</v>
      </c>
      <c r="G126" t="s">
        <v>209</v>
      </c>
      <c r="H126" s="87">
        <v>0</v>
      </c>
      <c r="I126" s="87">
        <v>0</v>
      </c>
      <c r="J126" s="87">
        <v>0</v>
      </c>
      <c r="K126" s="87">
        <v>0</v>
      </c>
      <c r="L126" s="87">
        <v>0</v>
      </c>
      <c r="M126" s="87">
        <v>0</v>
      </c>
      <c r="N126" s="87"/>
      <c r="O126" s="87"/>
      <c r="P126" s="87">
        <v>0</v>
      </c>
      <c r="Q126" s="87">
        <v>0</v>
      </c>
      <c r="R126" s="87">
        <v>0</v>
      </c>
      <c r="S126" s="87">
        <v>0</v>
      </c>
      <c r="T126" s="87">
        <v>0</v>
      </c>
      <c r="U126" s="80"/>
      <c r="V126" s="80"/>
      <c r="W126" s="87">
        <v>0</v>
      </c>
      <c r="X126" s="80"/>
      <c r="Y126" s="87">
        <v>0</v>
      </c>
      <c r="Z126" s="87">
        <v>0</v>
      </c>
      <c r="AA126" s="87">
        <v>0</v>
      </c>
      <c r="AB126" s="87">
        <v>0</v>
      </c>
      <c r="AC126" s="87">
        <v>0</v>
      </c>
      <c r="AD126" s="87">
        <v>0</v>
      </c>
      <c r="AE126" s="87">
        <v>0</v>
      </c>
      <c r="AF126" s="87">
        <v>0</v>
      </c>
    </row>
    <row r="127" spans="1:32" ht="12.75" hidden="1" customHeight="1" x14ac:dyDescent="0.15">
      <c r="A127" t="s">
        <v>168</v>
      </c>
      <c r="F127" t="s">
        <v>144</v>
      </c>
      <c r="G127" t="s">
        <v>210</v>
      </c>
      <c r="H127" s="87">
        <v>0</v>
      </c>
      <c r="I127" s="87">
        <v>0</v>
      </c>
      <c r="J127" s="87">
        <v>0</v>
      </c>
      <c r="K127" s="87">
        <v>0</v>
      </c>
      <c r="L127" s="87">
        <v>0</v>
      </c>
      <c r="M127" s="87">
        <v>0</v>
      </c>
      <c r="N127" s="87"/>
      <c r="O127" s="87"/>
      <c r="P127" s="87">
        <v>0</v>
      </c>
      <c r="Q127" s="87">
        <v>0</v>
      </c>
      <c r="R127" s="87">
        <v>0</v>
      </c>
      <c r="S127" s="87">
        <v>0</v>
      </c>
      <c r="T127" s="87">
        <v>0</v>
      </c>
      <c r="U127" s="80"/>
      <c r="V127" s="80"/>
      <c r="W127" s="87">
        <v>0</v>
      </c>
      <c r="X127" s="80"/>
      <c r="Y127" s="87">
        <v>0</v>
      </c>
      <c r="Z127" s="87">
        <v>0</v>
      </c>
      <c r="AA127" s="87">
        <v>0</v>
      </c>
      <c r="AB127" s="87">
        <v>0</v>
      </c>
      <c r="AC127" s="87">
        <v>0</v>
      </c>
      <c r="AD127" s="87">
        <v>0</v>
      </c>
      <c r="AE127" s="87">
        <v>0</v>
      </c>
      <c r="AF127" s="87">
        <v>0</v>
      </c>
    </row>
    <row r="128" spans="1:32" ht="12.75" hidden="1" customHeight="1" x14ac:dyDescent="0.15">
      <c r="A128" t="s">
        <v>168</v>
      </c>
      <c r="F128" t="s">
        <v>144</v>
      </c>
      <c r="G128" t="s">
        <v>211</v>
      </c>
      <c r="H128" s="87">
        <v>0</v>
      </c>
      <c r="I128" s="87">
        <v>0</v>
      </c>
      <c r="J128" s="87">
        <v>0</v>
      </c>
      <c r="K128" s="87">
        <v>0</v>
      </c>
      <c r="L128" s="87">
        <v>0</v>
      </c>
      <c r="M128" s="87">
        <v>0</v>
      </c>
      <c r="N128" s="87"/>
      <c r="O128" s="87"/>
      <c r="P128" s="87">
        <v>0</v>
      </c>
      <c r="Q128" s="87">
        <v>0</v>
      </c>
      <c r="R128" s="87">
        <v>0</v>
      </c>
      <c r="S128" s="87">
        <v>0</v>
      </c>
      <c r="T128" s="87">
        <v>0</v>
      </c>
      <c r="U128" s="80"/>
      <c r="V128" s="80"/>
      <c r="W128" s="87">
        <v>0</v>
      </c>
      <c r="X128" s="80"/>
      <c r="Y128" s="87">
        <v>0</v>
      </c>
      <c r="Z128" s="87">
        <v>0</v>
      </c>
      <c r="AA128" s="87">
        <v>0</v>
      </c>
      <c r="AB128" s="87">
        <v>0</v>
      </c>
      <c r="AC128" s="87">
        <v>0</v>
      </c>
      <c r="AD128" s="87">
        <v>0</v>
      </c>
      <c r="AE128" s="87">
        <v>0</v>
      </c>
      <c r="AF128" s="87">
        <v>0</v>
      </c>
    </row>
    <row r="129" spans="1:32" ht="12.75" hidden="1" customHeight="1" x14ac:dyDescent="0.15">
      <c r="A129" t="s">
        <v>168</v>
      </c>
      <c r="F129" t="s">
        <v>144</v>
      </c>
      <c r="G129" t="s">
        <v>212</v>
      </c>
      <c r="H129" s="87">
        <v>0</v>
      </c>
      <c r="I129" s="87">
        <v>0</v>
      </c>
      <c r="J129" s="87">
        <v>0</v>
      </c>
      <c r="K129" s="87">
        <v>0</v>
      </c>
      <c r="L129" s="87">
        <v>0</v>
      </c>
      <c r="M129" s="87">
        <v>0</v>
      </c>
      <c r="N129" s="87"/>
      <c r="O129" s="87"/>
      <c r="P129" s="87">
        <v>0</v>
      </c>
      <c r="Q129" s="87">
        <v>0</v>
      </c>
      <c r="R129" s="87">
        <v>0</v>
      </c>
      <c r="S129" s="87">
        <v>0</v>
      </c>
      <c r="T129" s="87">
        <v>0</v>
      </c>
      <c r="U129" s="80"/>
      <c r="V129" s="80"/>
      <c r="W129" s="87">
        <v>0</v>
      </c>
      <c r="X129" s="80"/>
      <c r="Y129" s="87">
        <v>0</v>
      </c>
      <c r="Z129" s="87">
        <v>0</v>
      </c>
      <c r="AA129" s="87">
        <v>0</v>
      </c>
      <c r="AB129" s="87">
        <v>0</v>
      </c>
      <c r="AC129" s="87">
        <v>0</v>
      </c>
      <c r="AD129" s="87">
        <v>0</v>
      </c>
      <c r="AE129" s="87">
        <v>0</v>
      </c>
      <c r="AF129" s="87">
        <v>0</v>
      </c>
    </row>
    <row r="130" spans="1:32" ht="12.75" hidden="1" customHeight="1" x14ac:dyDescent="0.15">
      <c r="A130" t="s">
        <v>168</v>
      </c>
      <c r="F130" t="s">
        <v>144</v>
      </c>
      <c r="G130" t="s">
        <v>213</v>
      </c>
      <c r="H130" s="87">
        <v>0</v>
      </c>
      <c r="I130" s="87">
        <v>0</v>
      </c>
      <c r="J130" s="87">
        <v>0</v>
      </c>
      <c r="K130" s="87">
        <v>0</v>
      </c>
      <c r="L130" s="87">
        <v>0</v>
      </c>
      <c r="M130" s="87">
        <v>0</v>
      </c>
      <c r="N130" s="87"/>
      <c r="O130" s="87"/>
      <c r="P130" s="87">
        <v>0</v>
      </c>
      <c r="Q130" s="87">
        <v>0</v>
      </c>
      <c r="R130" s="87">
        <v>0</v>
      </c>
      <c r="S130" s="87">
        <v>0</v>
      </c>
      <c r="T130" s="87">
        <v>0</v>
      </c>
      <c r="U130" s="80"/>
      <c r="V130" s="80"/>
      <c r="W130" s="87">
        <v>0</v>
      </c>
      <c r="X130" s="80"/>
      <c r="Y130" s="87">
        <v>0</v>
      </c>
      <c r="Z130" s="87">
        <v>0</v>
      </c>
      <c r="AA130" s="87">
        <v>0</v>
      </c>
      <c r="AB130" s="87">
        <v>0</v>
      </c>
      <c r="AC130" s="87">
        <v>0</v>
      </c>
      <c r="AD130" s="87">
        <v>0</v>
      </c>
      <c r="AE130" s="87">
        <v>0</v>
      </c>
      <c r="AF130" s="87">
        <v>0</v>
      </c>
    </row>
    <row r="131" spans="1:32" ht="12.75" customHeight="1" x14ac:dyDescent="0.15">
      <c r="A131" s="90" t="s">
        <v>168</v>
      </c>
      <c r="B131" s="90"/>
      <c r="C131" s="90"/>
      <c r="D131" s="90"/>
      <c r="E131" s="90"/>
      <c r="F131" s="90" t="s">
        <v>144</v>
      </c>
      <c r="G131" s="90" t="s">
        <v>214</v>
      </c>
      <c r="H131" s="91">
        <v>0</v>
      </c>
      <c r="I131" s="91">
        <v>0</v>
      </c>
      <c r="J131" s="91">
        <v>0</v>
      </c>
      <c r="K131" s="91">
        <v>0</v>
      </c>
      <c r="L131" s="91">
        <v>0</v>
      </c>
      <c r="M131" s="91">
        <v>0</v>
      </c>
      <c r="N131" s="91"/>
      <c r="O131" s="91"/>
      <c r="P131" s="91">
        <v>0</v>
      </c>
      <c r="Q131" s="91">
        <v>-24</v>
      </c>
      <c r="R131" s="91">
        <v>0</v>
      </c>
      <c r="S131" s="91">
        <v>0</v>
      </c>
      <c r="T131" s="91">
        <v>24</v>
      </c>
      <c r="U131" s="91"/>
      <c r="V131" s="91"/>
      <c r="W131" s="91">
        <v>-0.16901408450704225</v>
      </c>
      <c r="X131" s="91"/>
      <c r="Y131" s="91">
        <v>0</v>
      </c>
      <c r="Z131" s="91">
        <v>0</v>
      </c>
      <c r="AA131" s="91">
        <v>0</v>
      </c>
      <c r="AB131" s="91">
        <v>0</v>
      </c>
      <c r="AC131" s="91">
        <v>0</v>
      </c>
      <c r="AD131" s="91">
        <v>0</v>
      </c>
      <c r="AE131" s="91">
        <v>0</v>
      </c>
      <c r="AF131" s="91">
        <v>0</v>
      </c>
    </row>
    <row r="132" spans="1:32" ht="12.75" hidden="1" customHeight="1" x14ac:dyDescent="0.15">
      <c r="A132" t="s">
        <v>168</v>
      </c>
      <c r="F132" t="s">
        <v>144</v>
      </c>
      <c r="G132" t="s">
        <v>215</v>
      </c>
      <c r="H132" s="87">
        <v>0</v>
      </c>
      <c r="I132" s="87">
        <v>0</v>
      </c>
      <c r="J132" s="87">
        <v>0</v>
      </c>
      <c r="K132" s="87">
        <v>0</v>
      </c>
      <c r="L132" s="87">
        <v>0</v>
      </c>
      <c r="M132" s="87">
        <v>0</v>
      </c>
      <c r="N132" s="87"/>
      <c r="O132" s="87"/>
      <c r="P132" s="87">
        <v>0</v>
      </c>
      <c r="Q132" s="87">
        <v>0</v>
      </c>
      <c r="R132" s="87">
        <v>0</v>
      </c>
      <c r="S132" s="87">
        <v>0</v>
      </c>
      <c r="T132" s="87">
        <v>0</v>
      </c>
      <c r="U132" s="80"/>
      <c r="V132" s="80"/>
      <c r="W132" s="87">
        <v>0</v>
      </c>
      <c r="X132" s="80"/>
      <c r="Y132" s="87">
        <v>0</v>
      </c>
      <c r="Z132" s="87">
        <v>0</v>
      </c>
      <c r="AA132" s="87">
        <v>0</v>
      </c>
      <c r="AB132" s="87">
        <v>0</v>
      </c>
      <c r="AC132" s="87">
        <v>0</v>
      </c>
      <c r="AD132" s="87">
        <v>0</v>
      </c>
      <c r="AE132" s="87">
        <v>0</v>
      </c>
      <c r="AF132" s="87" t="e">
        <v>#DIV/0!</v>
      </c>
    </row>
    <row r="133" spans="1:32" ht="12.75" hidden="1" customHeight="1" x14ac:dyDescent="0.15">
      <c r="A133" t="s">
        <v>168</v>
      </c>
      <c r="F133" t="s">
        <v>144</v>
      </c>
      <c r="G133" t="s">
        <v>216</v>
      </c>
      <c r="H133" s="87">
        <v>0</v>
      </c>
      <c r="I133" s="87">
        <v>0</v>
      </c>
      <c r="J133" s="87">
        <v>0</v>
      </c>
      <c r="K133" s="87">
        <v>0</v>
      </c>
      <c r="L133" s="87">
        <v>0</v>
      </c>
      <c r="M133" s="87">
        <v>0</v>
      </c>
      <c r="N133" s="87"/>
      <c r="O133" s="87"/>
      <c r="P133" s="87">
        <v>0</v>
      </c>
      <c r="Q133" s="87">
        <v>0</v>
      </c>
      <c r="R133" s="87">
        <v>0</v>
      </c>
      <c r="S133" s="87">
        <v>0</v>
      </c>
      <c r="T133" s="87">
        <v>0</v>
      </c>
      <c r="U133" s="80"/>
      <c r="V133" s="80"/>
      <c r="W133" s="87">
        <v>0</v>
      </c>
      <c r="X133" s="80"/>
      <c r="Y133" s="87">
        <v>0</v>
      </c>
      <c r="Z133" s="87">
        <v>0</v>
      </c>
      <c r="AA133" s="87">
        <v>0</v>
      </c>
      <c r="AB133" s="87">
        <v>0</v>
      </c>
      <c r="AC133" s="87">
        <v>0</v>
      </c>
      <c r="AD133" s="87">
        <v>0</v>
      </c>
      <c r="AE133" s="87">
        <v>0</v>
      </c>
      <c r="AF133" s="87">
        <v>0</v>
      </c>
    </row>
    <row r="134" spans="1:32" ht="12.75" hidden="1" customHeight="1" x14ac:dyDescent="0.15">
      <c r="A134" t="s">
        <v>168</v>
      </c>
      <c r="F134" t="s">
        <v>144</v>
      </c>
      <c r="G134" t="s">
        <v>217</v>
      </c>
      <c r="H134" s="87">
        <v>0</v>
      </c>
      <c r="I134" s="87">
        <v>0</v>
      </c>
      <c r="J134" s="87">
        <v>0</v>
      </c>
      <c r="K134" s="87">
        <v>0</v>
      </c>
      <c r="L134" s="87">
        <v>0</v>
      </c>
      <c r="M134" s="87">
        <v>0</v>
      </c>
      <c r="N134" s="87"/>
      <c r="O134" s="87"/>
      <c r="P134" s="87">
        <v>0</v>
      </c>
      <c r="Q134" s="87">
        <v>0</v>
      </c>
      <c r="R134" s="87">
        <v>0</v>
      </c>
      <c r="S134" s="87">
        <v>0</v>
      </c>
      <c r="T134" s="87">
        <v>0</v>
      </c>
      <c r="U134" s="80"/>
      <c r="V134" s="80"/>
      <c r="W134" s="87">
        <v>0</v>
      </c>
      <c r="X134" s="80"/>
      <c r="Y134" s="87">
        <v>0</v>
      </c>
      <c r="Z134" s="87">
        <v>0</v>
      </c>
      <c r="AA134" s="87">
        <v>0</v>
      </c>
      <c r="AB134" s="87">
        <v>0</v>
      </c>
      <c r="AC134" s="87">
        <v>0</v>
      </c>
      <c r="AD134" s="87">
        <v>0</v>
      </c>
      <c r="AE134" s="87">
        <v>0</v>
      </c>
      <c r="AF134" s="87">
        <v>0</v>
      </c>
    </row>
    <row r="135" spans="1:32" ht="12.75" hidden="1" customHeight="1" x14ac:dyDescent="0.15">
      <c r="A135" t="s">
        <v>168</v>
      </c>
      <c r="F135" t="s">
        <v>144</v>
      </c>
      <c r="G135" t="s">
        <v>218</v>
      </c>
      <c r="H135" s="87">
        <v>0</v>
      </c>
      <c r="I135" s="87">
        <v>0</v>
      </c>
      <c r="J135" s="87">
        <v>0</v>
      </c>
      <c r="K135" s="87">
        <v>0</v>
      </c>
      <c r="L135" s="87">
        <v>0</v>
      </c>
      <c r="M135" s="87">
        <v>0</v>
      </c>
      <c r="N135" s="87"/>
      <c r="O135" s="87"/>
      <c r="P135" s="87">
        <v>0</v>
      </c>
      <c r="Q135" s="87">
        <v>0</v>
      </c>
      <c r="R135" s="87">
        <v>0</v>
      </c>
      <c r="S135" s="87">
        <v>0</v>
      </c>
      <c r="T135" s="87">
        <v>0</v>
      </c>
      <c r="U135" s="80"/>
      <c r="V135" s="80"/>
      <c r="W135" s="87">
        <v>0</v>
      </c>
      <c r="X135" s="80"/>
      <c r="Y135" s="87">
        <v>0</v>
      </c>
      <c r="Z135" s="87">
        <v>0</v>
      </c>
      <c r="AA135" s="87">
        <v>0</v>
      </c>
      <c r="AB135" s="87">
        <v>0</v>
      </c>
      <c r="AC135" s="87">
        <v>0</v>
      </c>
      <c r="AD135" s="87">
        <v>0</v>
      </c>
      <c r="AE135" s="87">
        <v>0</v>
      </c>
      <c r="AF135" s="87">
        <v>0</v>
      </c>
    </row>
    <row r="136" spans="1:32" ht="12.75" hidden="1" customHeight="1" x14ac:dyDescent="0.15">
      <c r="A136" t="s">
        <v>168</v>
      </c>
      <c r="F136" t="s">
        <v>144</v>
      </c>
      <c r="G136" t="s">
        <v>219</v>
      </c>
      <c r="H136" s="87">
        <v>0</v>
      </c>
      <c r="I136" s="87">
        <v>0</v>
      </c>
      <c r="J136" s="87">
        <v>0</v>
      </c>
      <c r="K136" s="87">
        <v>0</v>
      </c>
      <c r="L136" s="87">
        <v>0</v>
      </c>
      <c r="M136" s="87">
        <v>0</v>
      </c>
      <c r="N136" s="87"/>
      <c r="O136" s="87"/>
      <c r="P136" s="87">
        <v>0</v>
      </c>
      <c r="Q136" s="87">
        <v>0</v>
      </c>
      <c r="R136" s="87">
        <v>0</v>
      </c>
      <c r="S136" s="87">
        <v>0</v>
      </c>
      <c r="T136" s="87">
        <v>0</v>
      </c>
      <c r="U136" s="80"/>
      <c r="V136" s="80"/>
      <c r="W136" s="87">
        <v>0</v>
      </c>
      <c r="X136" s="80"/>
      <c r="Y136" s="87">
        <v>0</v>
      </c>
      <c r="Z136" s="87">
        <v>0</v>
      </c>
      <c r="AA136" s="87">
        <v>0</v>
      </c>
      <c r="AB136" s="87">
        <v>0</v>
      </c>
      <c r="AC136" s="87">
        <v>0</v>
      </c>
      <c r="AD136" s="87">
        <v>0</v>
      </c>
      <c r="AE136" s="87">
        <v>0</v>
      </c>
      <c r="AF136" s="87">
        <v>0</v>
      </c>
    </row>
    <row r="137" spans="1:32" ht="12.75" hidden="1" customHeight="1" x14ac:dyDescent="0.15">
      <c r="A137" t="s">
        <v>168</v>
      </c>
      <c r="F137" t="s">
        <v>144</v>
      </c>
      <c r="G137" t="s">
        <v>220</v>
      </c>
      <c r="H137" s="87">
        <v>0</v>
      </c>
      <c r="I137" s="87">
        <v>0</v>
      </c>
      <c r="J137" s="87">
        <v>0</v>
      </c>
      <c r="K137" s="87">
        <v>0</v>
      </c>
      <c r="L137" s="87">
        <v>0</v>
      </c>
      <c r="M137" s="87">
        <v>0</v>
      </c>
      <c r="N137" s="87"/>
      <c r="O137" s="87"/>
      <c r="P137" s="87">
        <v>0</v>
      </c>
      <c r="Q137" s="87">
        <v>0</v>
      </c>
      <c r="R137" s="87">
        <v>0</v>
      </c>
      <c r="S137" s="87">
        <v>0</v>
      </c>
      <c r="T137" s="87">
        <v>0</v>
      </c>
      <c r="U137" s="80"/>
      <c r="V137" s="80"/>
      <c r="W137" s="87">
        <v>0</v>
      </c>
      <c r="X137" s="80"/>
      <c r="Y137" s="87">
        <v>0</v>
      </c>
      <c r="Z137" s="87">
        <v>0</v>
      </c>
      <c r="AA137" s="87">
        <v>0</v>
      </c>
      <c r="AB137" s="87">
        <v>0</v>
      </c>
      <c r="AC137" s="87">
        <v>0</v>
      </c>
      <c r="AD137" s="87">
        <v>0</v>
      </c>
      <c r="AE137" s="87">
        <v>0</v>
      </c>
      <c r="AF137" s="87">
        <v>0</v>
      </c>
    </row>
    <row r="138" spans="1:32" ht="12.75" hidden="1" customHeight="1" x14ac:dyDescent="0.15">
      <c r="A138" t="s">
        <v>168</v>
      </c>
      <c r="F138" t="s">
        <v>144</v>
      </c>
      <c r="G138" t="s">
        <v>221</v>
      </c>
      <c r="H138" s="87">
        <v>0</v>
      </c>
      <c r="I138" s="87">
        <v>0</v>
      </c>
      <c r="J138" s="87">
        <v>0</v>
      </c>
      <c r="K138" s="87">
        <v>0</v>
      </c>
      <c r="L138" s="87">
        <v>0</v>
      </c>
      <c r="M138" s="87">
        <v>0</v>
      </c>
      <c r="N138" s="87"/>
      <c r="O138" s="87"/>
      <c r="P138" s="87">
        <v>0</v>
      </c>
      <c r="Q138" s="87">
        <v>0</v>
      </c>
      <c r="R138" s="87">
        <v>0</v>
      </c>
      <c r="S138" s="87">
        <v>0</v>
      </c>
      <c r="T138" s="87">
        <v>0</v>
      </c>
      <c r="U138" s="80"/>
      <c r="V138" s="80"/>
      <c r="W138" s="87">
        <v>0</v>
      </c>
      <c r="X138" s="80"/>
      <c r="Y138" s="87">
        <v>0</v>
      </c>
      <c r="Z138" s="87">
        <v>0</v>
      </c>
      <c r="AA138" s="87">
        <v>0</v>
      </c>
      <c r="AB138" s="87">
        <v>0</v>
      </c>
      <c r="AC138" s="87">
        <v>0</v>
      </c>
      <c r="AD138" s="87">
        <v>0</v>
      </c>
      <c r="AE138" s="87">
        <v>0</v>
      </c>
      <c r="AF138" s="87">
        <v>0</v>
      </c>
    </row>
    <row r="139" spans="1:32" ht="12.75" hidden="1" customHeight="1" x14ac:dyDescent="0.15">
      <c r="A139" t="s">
        <v>168</v>
      </c>
      <c r="F139" t="s">
        <v>144</v>
      </c>
      <c r="G139" t="s">
        <v>222</v>
      </c>
      <c r="H139" s="87">
        <v>0</v>
      </c>
      <c r="I139" s="87">
        <v>0</v>
      </c>
      <c r="J139" s="87">
        <v>0</v>
      </c>
      <c r="K139" s="87">
        <v>0</v>
      </c>
      <c r="L139" s="87">
        <v>0</v>
      </c>
      <c r="M139" s="87">
        <v>0</v>
      </c>
      <c r="N139" s="87"/>
      <c r="O139" s="87"/>
      <c r="P139" s="87">
        <v>0</v>
      </c>
      <c r="Q139" s="87">
        <v>0</v>
      </c>
      <c r="R139" s="87">
        <v>0</v>
      </c>
      <c r="S139" s="87">
        <v>0</v>
      </c>
      <c r="T139" s="87">
        <v>0</v>
      </c>
      <c r="U139" s="80"/>
      <c r="V139" s="80"/>
      <c r="W139" s="87">
        <v>0</v>
      </c>
      <c r="X139" s="80"/>
      <c r="Y139" s="87">
        <v>0</v>
      </c>
      <c r="Z139" s="87">
        <v>0</v>
      </c>
      <c r="AA139" s="87">
        <v>0</v>
      </c>
      <c r="AB139" s="87">
        <v>0</v>
      </c>
      <c r="AC139" s="87">
        <v>0</v>
      </c>
      <c r="AD139" s="87">
        <v>0</v>
      </c>
      <c r="AE139" s="87">
        <v>0</v>
      </c>
      <c r="AF139" s="87">
        <v>0</v>
      </c>
    </row>
    <row r="140" spans="1:32" ht="12.75" hidden="1" customHeight="1" x14ac:dyDescent="0.15">
      <c r="A140" t="s">
        <v>168</v>
      </c>
      <c r="F140" t="s">
        <v>144</v>
      </c>
      <c r="G140" t="s">
        <v>223</v>
      </c>
      <c r="H140" s="87">
        <v>0</v>
      </c>
      <c r="I140" s="87">
        <v>0</v>
      </c>
      <c r="J140" s="87">
        <v>0</v>
      </c>
      <c r="K140" s="87">
        <v>0</v>
      </c>
      <c r="L140" s="87">
        <v>0</v>
      </c>
      <c r="M140" s="87">
        <v>0</v>
      </c>
      <c r="N140" s="87"/>
      <c r="O140" s="87"/>
      <c r="P140" s="87">
        <v>0</v>
      </c>
      <c r="Q140" s="87">
        <v>0</v>
      </c>
      <c r="R140" s="87">
        <v>0</v>
      </c>
      <c r="S140" s="87">
        <v>0</v>
      </c>
      <c r="T140" s="87">
        <v>0</v>
      </c>
      <c r="U140" s="80"/>
      <c r="V140" s="80"/>
      <c r="W140" s="87">
        <v>0</v>
      </c>
      <c r="X140" s="80"/>
      <c r="Y140" s="87">
        <v>0</v>
      </c>
      <c r="Z140" s="87">
        <v>0</v>
      </c>
      <c r="AA140" s="87">
        <v>0</v>
      </c>
      <c r="AB140" s="87">
        <v>0</v>
      </c>
      <c r="AC140" s="87">
        <v>0</v>
      </c>
      <c r="AD140" s="87">
        <v>0</v>
      </c>
      <c r="AE140" s="87">
        <v>0</v>
      </c>
      <c r="AF140" s="87">
        <v>0</v>
      </c>
    </row>
    <row r="141" spans="1:32" ht="12.75" hidden="1" customHeight="1" x14ac:dyDescent="0.15">
      <c r="A141" t="s">
        <v>168</v>
      </c>
      <c r="F141" t="s">
        <v>144</v>
      </c>
      <c r="G141" t="s">
        <v>224</v>
      </c>
      <c r="H141" s="87">
        <v>0</v>
      </c>
      <c r="I141" s="87">
        <v>0</v>
      </c>
      <c r="J141" s="87">
        <v>0</v>
      </c>
      <c r="K141" s="87">
        <v>0</v>
      </c>
      <c r="L141" s="87">
        <v>0</v>
      </c>
      <c r="M141" s="87">
        <v>0</v>
      </c>
      <c r="N141" s="87"/>
      <c r="O141" s="87"/>
      <c r="P141" s="87">
        <v>0</v>
      </c>
      <c r="Q141" s="87">
        <v>0</v>
      </c>
      <c r="R141" s="87">
        <v>0</v>
      </c>
      <c r="S141" s="87">
        <v>0</v>
      </c>
      <c r="T141" s="87">
        <v>0</v>
      </c>
      <c r="U141" s="80"/>
      <c r="V141" s="80"/>
      <c r="W141" s="87">
        <v>0</v>
      </c>
      <c r="X141" s="80"/>
      <c r="Y141" s="87">
        <v>0</v>
      </c>
      <c r="Z141" s="87">
        <v>0</v>
      </c>
      <c r="AA141" s="87">
        <v>0</v>
      </c>
      <c r="AB141" s="87">
        <v>0</v>
      </c>
      <c r="AC141" s="87">
        <v>0</v>
      </c>
      <c r="AD141" s="87">
        <v>0</v>
      </c>
      <c r="AE141" s="87">
        <v>0</v>
      </c>
      <c r="AF141" s="87">
        <v>0</v>
      </c>
    </row>
    <row r="142" spans="1:32" ht="12.75" hidden="1" customHeight="1" x14ac:dyDescent="0.15">
      <c r="A142" t="s">
        <v>168</v>
      </c>
      <c r="F142" t="s">
        <v>144</v>
      </c>
      <c r="G142" t="s">
        <v>225</v>
      </c>
      <c r="H142" s="87">
        <v>0</v>
      </c>
      <c r="I142" s="87">
        <v>0</v>
      </c>
      <c r="J142" s="87">
        <v>0</v>
      </c>
      <c r="K142" s="87">
        <v>0</v>
      </c>
      <c r="L142" s="87">
        <v>0</v>
      </c>
      <c r="M142" s="87">
        <v>0</v>
      </c>
      <c r="N142" s="87"/>
      <c r="O142" s="87"/>
      <c r="P142" s="87">
        <v>0</v>
      </c>
      <c r="Q142" s="87">
        <v>0</v>
      </c>
      <c r="R142" s="87">
        <v>0</v>
      </c>
      <c r="S142" s="87">
        <v>0</v>
      </c>
      <c r="T142" s="87">
        <v>0</v>
      </c>
      <c r="U142" s="80"/>
      <c r="V142" s="80"/>
      <c r="W142" s="87">
        <v>0</v>
      </c>
      <c r="X142" s="80"/>
      <c r="Y142" s="87">
        <v>0</v>
      </c>
      <c r="Z142" s="87">
        <v>0</v>
      </c>
      <c r="AA142" s="87">
        <v>0</v>
      </c>
      <c r="AB142" s="87">
        <v>0</v>
      </c>
      <c r="AC142" s="87">
        <v>0</v>
      </c>
      <c r="AD142" s="87">
        <v>0</v>
      </c>
      <c r="AE142" s="87">
        <v>0</v>
      </c>
      <c r="AF142" s="87">
        <v>0</v>
      </c>
    </row>
    <row r="143" spans="1:32" ht="12.75" hidden="1" customHeight="1" x14ac:dyDescent="0.15">
      <c r="A143" t="s">
        <v>168</v>
      </c>
      <c r="F143" t="s">
        <v>144</v>
      </c>
      <c r="G143" t="s">
        <v>226</v>
      </c>
      <c r="H143" s="87">
        <v>0</v>
      </c>
      <c r="I143" s="87">
        <v>0</v>
      </c>
      <c r="J143" s="87">
        <v>0</v>
      </c>
      <c r="K143" s="87">
        <v>0</v>
      </c>
      <c r="L143" s="87">
        <v>0</v>
      </c>
      <c r="M143" s="87">
        <v>0</v>
      </c>
      <c r="N143" s="87"/>
      <c r="O143" s="87"/>
      <c r="P143" s="87">
        <v>0</v>
      </c>
      <c r="Q143" s="87">
        <v>0</v>
      </c>
      <c r="R143" s="87">
        <v>0</v>
      </c>
      <c r="S143" s="87">
        <v>0</v>
      </c>
      <c r="T143" s="87">
        <v>0</v>
      </c>
      <c r="U143" s="80"/>
      <c r="V143" s="80"/>
      <c r="W143" s="87">
        <v>0</v>
      </c>
      <c r="X143" s="80"/>
      <c r="Y143" s="87">
        <v>0</v>
      </c>
      <c r="Z143" s="87">
        <v>0</v>
      </c>
      <c r="AA143" s="87">
        <v>0</v>
      </c>
      <c r="AB143" s="87">
        <v>0</v>
      </c>
      <c r="AC143" s="87">
        <v>0</v>
      </c>
      <c r="AD143" s="87">
        <v>0</v>
      </c>
      <c r="AE143" s="87">
        <v>0</v>
      </c>
      <c r="AF143" s="87">
        <v>0</v>
      </c>
    </row>
    <row r="144" spans="1:32" ht="12.75" hidden="1" customHeight="1" x14ac:dyDescent="0.15">
      <c r="A144" t="s">
        <v>227</v>
      </c>
      <c r="F144" t="s">
        <v>163</v>
      </c>
      <c r="G144" t="s">
        <v>227</v>
      </c>
      <c r="H144" s="87">
        <v>0</v>
      </c>
      <c r="I144" s="87">
        <v>0</v>
      </c>
      <c r="J144" s="87">
        <v>0</v>
      </c>
      <c r="K144" s="87">
        <v>0</v>
      </c>
      <c r="L144" s="87">
        <v>0</v>
      </c>
      <c r="M144" s="87">
        <v>0</v>
      </c>
      <c r="N144" s="87"/>
      <c r="O144" s="87"/>
      <c r="P144" s="87">
        <v>0</v>
      </c>
      <c r="Q144" s="87">
        <v>0</v>
      </c>
      <c r="R144" s="87">
        <v>0</v>
      </c>
      <c r="S144" s="87">
        <v>0</v>
      </c>
      <c r="T144" s="87">
        <v>0</v>
      </c>
      <c r="U144" s="80"/>
      <c r="V144" s="80"/>
      <c r="W144" s="87">
        <v>0</v>
      </c>
      <c r="X144" s="80"/>
      <c r="Y144" s="87">
        <v>0</v>
      </c>
      <c r="Z144" s="87">
        <v>0</v>
      </c>
      <c r="AA144" s="87">
        <v>0</v>
      </c>
      <c r="AB144" s="87">
        <v>0</v>
      </c>
      <c r="AC144" s="87">
        <v>0</v>
      </c>
      <c r="AD144" s="87">
        <v>0</v>
      </c>
      <c r="AE144" s="87">
        <v>0</v>
      </c>
      <c r="AF144" s="87">
        <v>0</v>
      </c>
    </row>
    <row r="145" spans="1:32" ht="12.75" hidden="1" customHeight="1" x14ac:dyDescent="0.15">
      <c r="A145" t="s">
        <v>227</v>
      </c>
      <c r="F145" t="s">
        <v>163</v>
      </c>
      <c r="G145" t="s">
        <v>228</v>
      </c>
      <c r="H145" s="87">
        <v>0</v>
      </c>
      <c r="I145" s="87">
        <v>0</v>
      </c>
      <c r="J145" s="87">
        <v>0</v>
      </c>
      <c r="K145" s="87">
        <v>0</v>
      </c>
      <c r="L145" s="87">
        <v>0</v>
      </c>
      <c r="M145" s="87">
        <v>0</v>
      </c>
      <c r="N145" s="87"/>
      <c r="O145" s="87"/>
      <c r="P145" s="87">
        <v>0</v>
      </c>
      <c r="Q145" s="87">
        <v>0</v>
      </c>
      <c r="R145" s="87">
        <v>0</v>
      </c>
      <c r="S145" s="87">
        <v>0</v>
      </c>
      <c r="T145" s="87">
        <v>0</v>
      </c>
      <c r="U145" s="80"/>
      <c r="V145" s="80"/>
      <c r="W145" s="87">
        <v>0</v>
      </c>
      <c r="X145" s="80"/>
      <c r="Y145" s="87">
        <v>0</v>
      </c>
      <c r="Z145" s="87">
        <v>0</v>
      </c>
      <c r="AA145" s="87">
        <v>0</v>
      </c>
      <c r="AB145" s="87">
        <v>0</v>
      </c>
      <c r="AC145" s="87">
        <v>0</v>
      </c>
      <c r="AD145" s="87">
        <v>0</v>
      </c>
      <c r="AE145" s="87">
        <v>0</v>
      </c>
      <c r="AF145" s="87" t="e">
        <v>#DIV/0!</v>
      </c>
    </row>
    <row r="146" spans="1:32" ht="12.75" hidden="1" customHeight="1" x14ac:dyDescent="0.15">
      <c r="A146" t="s">
        <v>229</v>
      </c>
      <c r="F146" t="s">
        <v>67</v>
      </c>
      <c r="G146" t="s">
        <v>230</v>
      </c>
      <c r="H146" s="87">
        <v>0</v>
      </c>
      <c r="I146" s="87">
        <v>0</v>
      </c>
      <c r="J146" s="87">
        <v>0</v>
      </c>
      <c r="K146" s="87">
        <v>0</v>
      </c>
      <c r="L146" s="87">
        <v>0</v>
      </c>
      <c r="M146" s="87">
        <v>0</v>
      </c>
      <c r="N146" s="87"/>
      <c r="O146" s="87"/>
      <c r="P146" s="87">
        <v>0</v>
      </c>
      <c r="Q146" s="87">
        <v>0</v>
      </c>
      <c r="R146" s="87">
        <v>0</v>
      </c>
      <c r="S146" s="87">
        <v>0</v>
      </c>
      <c r="T146" s="87">
        <v>0</v>
      </c>
      <c r="U146" s="80"/>
      <c r="V146" s="80"/>
      <c r="W146" s="87">
        <v>0</v>
      </c>
      <c r="X146" s="80"/>
      <c r="Y146" s="87">
        <v>0</v>
      </c>
      <c r="Z146" s="87">
        <v>0</v>
      </c>
      <c r="AA146" s="87">
        <v>0</v>
      </c>
      <c r="AB146" s="87">
        <v>0</v>
      </c>
      <c r="AC146" s="87">
        <v>0</v>
      </c>
      <c r="AD146" s="87">
        <v>0</v>
      </c>
      <c r="AE146" s="87">
        <v>0</v>
      </c>
      <c r="AF146" s="87">
        <v>0</v>
      </c>
    </row>
    <row r="147" spans="1:32" ht="12.75" hidden="1" customHeight="1" x14ac:dyDescent="0.15">
      <c r="A147" t="s">
        <v>229</v>
      </c>
      <c r="F147" t="s">
        <v>67</v>
      </c>
      <c r="G147" t="s">
        <v>231</v>
      </c>
      <c r="H147" s="87">
        <v>0</v>
      </c>
      <c r="I147" s="87">
        <v>0</v>
      </c>
      <c r="J147" s="87">
        <v>0</v>
      </c>
      <c r="K147" s="87">
        <v>0</v>
      </c>
      <c r="L147" s="87">
        <v>0</v>
      </c>
      <c r="M147" s="87">
        <v>0</v>
      </c>
      <c r="N147" s="87"/>
      <c r="O147" s="87"/>
      <c r="P147" s="87">
        <v>0</v>
      </c>
      <c r="Q147" s="87">
        <v>0</v>
      </c>
      <c r="R147" s="87">
        <v>0</v>
      </c>
      <c r="S147" s="87">
        <v>0</v>
      </c>
      <c r="T147" s="87">
        <v>0</v>
      </c>
      <c r="U147" s="80"/>
      <c r="V147" s="80"/>
      <c r="W147" s="87">
        <v>0</v>
      </c>
      <c r="X147" s="80"/>
      <c r="Y147" s="87">
        <v>0</v>
      </c>
      <c r="Z147" s="87">
        <v>0</v>
      </c>
      <c r="AA147" s="87">
        <v>0</v>
      </c>
      <c r="AB147" s="87">
        <v>0</v>
      </c>
      <c r="AC147" s="87">
        <v>0</v>
      </c>
      <c r="AD147" s="87">
        <v>0</v>
      </c>
      <c r="AE147" s="87">
        <v>0</v>
      </c>
      <c r="AF147" s="87">
        <v>0</v>
      </c>
    </row>
    <row r="148" spans="1:32" ht="12.75" hidden="1" customHeight="1" x14ac:dyDescent="0.15">
      <c r="A148" t="s">
        <v>229</v>
      </c>
      <c r="F148" t="s">
        <v>67</v>
      </c>
      <c r="G148" t="s">
        <v>232</v>
      </c>
      <c r="H148" s="87">
        <v>0</v>
      </c>
      <c r="I148" s="87">
        <v>0</v>
      </c>
      <c r="J148" s="87">
        <v>0</v>
      </c>
      <c r="K148" s="87">
        <v>0</v>
      </c>
      <c r="L148" s="87">
        <v>0</v>
      </c>
      <c r="M148" s="87">
        <v>0</v>
      </c>
      <c r="N148" s="87"/>
      <c r="O148" s="87"/>
      <c r="P148" s="87">
        <v>0</v>
      </c>
      <c r="Q148" s="87">
        <v>0</v>
      </c>
      <c r="R148" s="87">
        <v>0</v>
      </c>
      <c r="S148" s="87">
        <v>0</v>
      </c>
      <c r="T148" s="87">
        <v>0</v>
      </c>
      <c r="U148" s="80"/>
      <c r="V148" s="80"/>
      <c r="W148" s="87">
        <v>0</v>
      </c>
      <c r="X148" s="80"/>
      <c r="Y148" s="87">
        <v>0</v>
      </c>
      <c r="Z148" s="87">
        <v>0</v>
      </c>
      <c r="AA148" s="87">
        <v>0</v>
      </c>
      <c r="AB148" s="87">
        <v>0</v>
      </c>
      <c r="AC148" s="87">
        <v>0</v>
      </c>
      <c r="AD148" s="87">
        <v>0</v>
      </c>
      <c r="AE148" s="87">
        <v>0</v>
      </c>
      <c r="AF148" s="87">
        <v>0</v>
      </c>
    </row>
    <row r="149" spans="1:32" ht="12.75" hidden="1" customHeight="1" x14ac:dyDescent="0.15">
      <c r="A149" t="s">
        <v>229</v>
      </c>
      <c r="F149" t="s">
        <v>67</v>
      </c>
      <c r="G149" t="s">
        <v>233</v>
      </c>
      <c r="H149" s="87">
        <v>0</v>
      </c>
      <c r="I149" s="87">
        <v>0</v>
      </c>
      <c r="J149" s="87">
        <v>0</v>
      </c>
      <c r="K149" s="87">
        <v>0</v>
      </c>
      <c r="L149" s="87">
        <v>0</v>
      </c>
      <c r="M149" s="87">
        <v>0</v>
      </c>
      <c r="N149" s="87"/>
      <c r="O149" s="87"/>
      <c r="P149" s="87">
        <v>0</v>
      </c>
      <c r="Q149" s="87">
        <v>0</v>
      </c>
      <c r="R149" s="87">
        <v>0</v>
      </c>
      <c r="S149" s="87">
        <v>0</v>
      </c>
      <c r="T149" s="87">
        <v>0</v>
      </c>
      <c r="U149" s="80"/>
      <c r="V149" s="80"/>
      <c r="W149" s="87">
        <v>0</v>
      </c>
      <c r="X149" s="80"/>
      <c r="Y149" s="87">
        <v>0</v>
      </c>
      <c r="Z149" s="87">
        <v>0</v>
      </c>
      <c r="AA149" s="87">
        <v>0</v>
      </c>
      <c r="AB149" s="87">
        <v>0</v>
      </c>
      <c r="AC149" s="87">
        <v>0</v>
      </c>
      <c r="AD149" s="87">
        <v>0</v>
      </c>
      <c r="AE149" s="87">
        <v>0</v>
      </c>
      <c r="AF149" s="87">
        <v>0</v>
      </c>
    </row>
    <row r="150" spans="1:32" ht="12.75" hidden="1" customHeight="1" x14ac:dyDescent="0.15">
      <c r="A150" t="s">
        <v>229</v>
      </c>
      <c r="F150" t="s">
        <v>67</v>
      </c>
      <c r="G150" t="s">
        <v>234</v>
      </c>
      <c r="H150" s="87">
        <v>0</v>
      </c>
      <c r="I150" s="87">
        <v>0</v>
      </c>
      <c r="J150" s="87">
        <v>0</v>
      </c>
      <c r="K150" s="87">
        <v>0</v>
      </c>
      <c r="L150" s="87">
        <v>0</v>
      </c>
      <c r="M150" s="87">
        <v>0</v>
      </c>
      <c r="N150" s="87"/>
      <c r="O150" s="87"/>
      <c r="P150" s="87">
        <v>0</v>
      </c>
      <c r="Q150" s="87">
        <v>0</v>
      </c>
      <c r="R150" s="87">
        <v>0</v>
      </c>
      <c r="S150" s="87">
        <v>0</v>
      </c>
      <c r="T150" s="87">
        <v>0</v>
      </c>
      <c r="U150" s="80"/>
      <c r="V150" s="80"/>
      <c r="W150" s="87">
        <v>0</v>
      </c>
      <c r="X150" s="80"/>
      <c r="Y150" s="87">
        <v>0</v>
      </c>
      <c r="Z150" s="87">
        <v>0</v>
      </c>
      <c r="AA150" s="87">
        <v>0</v>
      </c>
      <c r="AB150" s="87">
        <v>0</v>
      </c>
      <c r="AC150" s="87">
        <v>0</v>
      </c>
      <c r="AD150" s="87">
        <v>0</v>
      </c>
      <c r="AE150" s="87">
        <v>0</v>
      </c>
      <c r="AF150" s="87">
        <v>0</v>
      </c>
    </row>
    <row r="151" spans="1:32" ht="12.75" hidden="1" customHeight="1" x14ac:dyDescent="0.15">
      <c r="A151" t="s">
        <v>229</v>
      </c>
      <c r="F151" t="s">
        <v>67</v>
      </c>
      <c r="G151" t="s">
        <v>235</v>
      </c>
      <c r="H151" s="87">
        <v>0</v>
      </c>
      <c r="I151" s="87">
        <v>0</v>
      </c>
      <c r="J151" s="87">
        <v>0</v>
      </c>
      <c r="K151" s="87">
        <v>0</v>
      </c>
      <c r="L151" s="87">
        <v>0</v>
      </c>
      <c r="M151" s="87">
        <v>0</v>
      </c>
      <c r="N151" s="87"/>
      <c r="O151" s="87"/>
      <c r="P151" s="87">
        <v>0</v>
      </c>
      <c r="Q151" s="87">
        <v>0</v>
      </c>
      <c r="R151" s="87">
        <v>0</v>
      </c>
      <c r="S151" s="87">
        <v>0</v>
      </c>
      <c r="T151" s="87">
        <v>0</v>
      </c>
      <c r="U151" s="80"/>
      <c r="V151" s="80"/>
      <c r="W151" s="87">
        <v>0</v>
      </c>
      <c r="X151" s="80"/>
      <c r="Y151" s="87">
        <v>0</v>
      </c>
      <c r="Z151" s="87">
        <v>0</v>
      </c>
      <c r="AA151" s="87">
        <v>0</v>
      </c>
      <c r="AB151" s="87">
        <v>0</v>
      </c>
      <c r="AC151" s="87">
        <v>0</v>
      </c>
      <c r="AD151" s="87">
        <v>0</v>
      </c>
      <c r="AE151" s="87">
        <v>0</v>
      </c>
      <c r="AF151" s="87">
        <v>0</v>
      </c>
    </row>
    <row r="152" spans="1:32" ht="12.75" hidden="1" customHeight="1" x14ac:dyDescent="0.15">
      <c r="A152" t="s">
        <v>229</v>
      </c>
      <c r="F152" t="s">
        <v>67</v>
      </c>
      <c r="G152" t="s">
        <v>236</v>
      </c>
      <c r="H152" s="87">
        <v>0</v>
      </c>
      <c r="I152" s="87">
        <v>0</v>
      </c>
      <c r="J152" s="87">
        <v>0</v>
      </c>
      <c r="K152" s="87">
        <v>0</v>
      </c>
      <c r="L152" s="87">
        <v>0</v>
      </c>
      <c r="M152" s="87">
        <v>0</v>
      </c>
      <c r="N152" s="87"/>
      <c r="O152" s="87"/>
      <c r="P152" s="87">
        <v>0</v>
      </c>
      <c r="Q152" s="87">
        <v>0</v>
      </c>
      <c r="R152" s="87">
        <v>0</v>
      </c>
      <c r="S152" s="87">
        <v>0</v>
      </c>
      <c r="T152" s="87">
        <v>0</v>
      </c>
      <c r="U152" s="80"/>
      <c r="V152" s="80"/>
      <c r="W152" s="87">
        <v>0</v>
      </c>
      <c r="X152" s="80"/>
      <c r="Y152" s="87">
        <v>0</v>
      </c>
      <c r="Z152" s="87">
        <v>0</v>
      </c>
      <c r="AA152" s="87">
        <v>0</v>
      </c>
      <c r="AB152" s="87">
        <v>0</v>
      </c>
      <c r="AC152" s="87">
        <v>0</v>
      </c>
      <c r="AD152" s="87">
        <v>0</v>
      </c>
      <c r="AE152" s="87">
        <v>0</v>
      </c>
      <c r="AF152" s="87">
        <v>0</v>
      </c>
    </row>
    <row r="153" spans="1:32" ht="12.75" hidden="1" customHeight="1" x14ac:dyDescent="0.15">
      <c r="A153" t="s">
        <v>229</v>
      </c>
      <c r="F153" t="s">
        <v>67</v>
      </c>
      <c r="G153" t="s">
        <v>237</v>
      </c>
      <c r="H153" s="87">
        <v>0</v>
      </c>
      <c r="I153" s="87">
        <v>0</v>
      </c>
      <c r="J153" s="87">
        <v>0</v>
      </c>
      <c r="K153" s="87">
        <v>0</v>
      </c>
      <c r="L153" s="87">
        <v>0</v>
      </c>
      <c r="M153" s="87">
        <v>0</v>
      </c>
      <c r="N153" s="87"/>
      <c r="O153" s="87"/>
      <c r="P153" s="87">
        <v>0</v>
      </c>
      <c r="Q153" s="87">
        <v>0</v>
      </c>
      <c r="R153" s="87">
        <v>0</v>
      </c>
      <c r="S153" s="87">
        <v>0</v>
      </c>
      <c r="T153" s="87">
        <v>0</v>
      </c>
      <c r="U153" s="80"/>
      <c r="V153" s="80"/>
      <c r="W153" s="87">
        <v>0</v>
      </c>
      <c r="X153" s="80"/>
      <c r="Y153" s="87">
        <v>0</v>
      </c>
      <c r="Z153" s="87">
        <v>0</v>
      </c>
      <c r="AA153" s="87">
        <v>0</v>
      </c>
      <c r="AB153" s="87">
        <v>0</v>
      </c>
      <c r="AC153" s="87">
        <v>0</v>
      </c>
      <c r="AD153" s="87">
        <v>0</v>
      </c>
      <c r="AE153" s="87">
        <v>0</v>
      </c>
      <c r="AF153" s="87">
        <v>0</v>
      </c>
    </row>
    <row r="154" spans="1:32" ht="12.75" hidden="1" customHeight="1" x14ac:dyDescent="0.15">
      <c r="A154" t="s">
        <v>229</v>
      </c>
      <c r="F154" t="s">
        <v>67</v>
      </c>
      <c r="G154" t="s">
        <v>238</v>
      </c>
      <c r="H154" s="87">
        <v>0</v>
      </c>
      <c r="I154" s="87">
        <v>0</v>
      </c>
      <c r="J154" s="87">
        <v>0</v>
      </c>
      <c r="K154" s="87">
        <v>0</v>
      </c>
      <c r="L154" s="87">
        <v>0</v>
      </c>
      <c r="M154" s="87">
        <v>0</v>
      </c>
      <c r="N154" s="87"/>
      <c r="O154" s="87"/>
      <c r="P154" s="87">
        <v>0</v>
      </c>
      <c r="Q154" s="87">
        <v>0</v>
      </c>
      <c r="R154" s="87">
        <v>0</v>
      </c>
      <c r="S154" s="87">
        <v>0</v>
      </c>
      <c r="T154" s="87">
        <v>0</v>
      </c>
      <c r="U154" s="80"/>
      <c r="V154" s="80"/>
      <c r="W154" s="87">
        <v>0</v>
      </c>
      <c r="X154" s="80"/>
      <c r="Y154" s="87">
        <v>0</v>
      </c>
      <c r="Z154" s="87">
        <v>0</v>
      </c>
      <c r="AA154" s="87">
        <v>0</v>
      </c>
      <c r="AB154" s="87">
        <v>0</v>
      </c>
      <c r="AC154" s="87">
        <v>0</v>
      </c>
      <c r="AD154" s="87">
        <v>0</v>
      </c>
      <c r="AE154" s="87">
        <v>0</v>
      </c>
      <c r="AF154" s="87">
        <v>0</v>
      </c>
    </row>
    <row r="155" spans="1:32" ht="12.75" hidden="1" customHeight="1" x14ac:dyDescent="0.15">
      <c r="A155" t="s">
        <v>229</v>
      </c>
      <c r="F155" t="s">
        <v>67</v>
      </c>
      <c r="G155" t="s">
        <v>239</v>
      </c>
      <c r="H155" s="87">
        <v>0</v>
      </c>
      <c r="I155" s="87">
        <v>0</v>
      </c>
      <c r="J155" s="87">
        <v>0</v>
      </c>
      <c r="K155" s="87">
        <v>0</v>
      </c>
      <c r="L155" s="87">
        <v>0</v>
      </c>
      <c r="M155" s="87">
        <v>0</v>
      </c>
      <c r="N155" s="87"/>
      <c r="O155" s="87"/>
      <c r="P155" s="87">
        <v>0</v>
      </c>
      <c r="Q155" s="87">
        <v>0</v>
      </c>
      <c r="R155" s="87">
        <v>0</v>
      </c>
      <c r="S155" s="87">
        <v>0</v>
      </c>
      <c r="T155" s="87">
        <v>0</v>
      </c>
      <c r="U155" s="80"/>
      <c r="V155" s="80"/>
      <c r="W155" s="87">
        <v>0</v>
      </c>
      <c r="X155" s="80"/>
      <c r="Y155" s="87">
        <v>0</v>
      </c>
      <c r="Z155" s="87">
        <v>0</v>
      </c>
      <c r="AA155" s="87">
        <v>0</v>
      </c>
      <c r="AB155" s="87">
        <v>0</v>
      </c>
      <c r="AC155" s="87">
        <v>0</v>
      </c>
      <c r="AD155" s="87">
        <v>0</v>
      </c>
      <c r="AE155" s="87">
        <v>0</v>
      </c>
      <c r="AF155" s="87">
        <v>0</v>
      </c>
    </row>
    <row r="156" spans="1:32" ht="12.75" hidden="1" customHeight="1" x14ac:dyDescent="0.15">
      <c r="A156" t="s">
        <v>229</v>
      </c>
      <c r="F156" t="s">
        <v>67</v>
      </c>
      <c r="G156" t="s">
        <v>240</v>
      </c>
      <c r="H156" s="87">
        <v>0</v>
      </c>
      <c r="I156" s="87">
        <v>0</v>
      </c>
      <c r="J156" s="87">
        <v>0</v>
      </c>
      <c r="K156" s="87">
        <v>0</v>
      </c>
      <c r="L156" s="87">
        <v>0</v>
      </c>
      <c r="M156" s="87">
        <v>0</v>
      </c>
      <c r="N156" s="87"/>
      <c r="O156" s="87"/>
      <c r="P156" s="87">
        <v>0</v>
      </c>
      <c r="Q156" s="87">
        <v>0</v>
      </c>
      <c r="R156" s="87">
        <v>0</v>
      </c>
      <c r="S156" s="87">
        <v>0</v>
      </c>
      <c r="T156" s="87">
        <v>0</v>
      </c>
      <c r="U156" s="80"/>
      <c r="V156" s="80"/>
      <c r="W156" s="87">
        <v>0</v>
      </c>
      <c r="X156" s="80"/>
      <c r="Y156" s="87">
        <v>0</v>
      </c>
      <c r="Z156" s="87">
        <v>0</v>
      </c>
      <c r="AA156" s="87">
        <v>0</v>
      </c>
      <c r="AB156" s="87">
        <v>0</v>
      </c>
      <c r="AC156" s="87">
        <v>0</v>
      </c>
      <c r="AD156" s="87">
        <v>0</v>
      </c>
      <c r="AE156" s="87">
        <v>0</v>
      </c>
      <c r="AF156" s="87">
        <v>0</v>
      </c>
    </row>
    <row r="157" spans="1:32" ht="12.75" hidden="1" customHeight="1" x14ac:dyDescent="0.15">
      <c r="A157" t="s">
        <v>229</v>
      </c>
      <c r="F157" t="s">
        <v>67</v>
      </c>
      <c r="G157" t="s">
        <v>241</v>
      </c>
      <c r="H157" s="87">
        <v>0</v>
      </c>
      <c r="I157" s="87">
        <v>0</v>
      </c>
      <c r="J157" s="87">
        <v>0</v>
      </c>
      <c r="K157" s="87">
        <v>0</v>
      </c>
      <c r="L157" s="87">
        <v>0</v>
      </c>
      <c r="M157" s="87">
        <v>0</v>
      </c>
      <c r="N157" s="87"/>
      <c r="O157" s="87"/>
      <c r="P157" s="87">
        <v>0</v>
      </c>
      <c r="Q157" s="87">
        <v>0</v>
      </c>
      <c r="R157" s="87">
        <v>0</v>
      </c>
      <c r="S157" s="87">
        <v>0</v>
      </c>
      <c r="T157" s="87">
        <v>0</v>
      </c>
      <c r="U157" s="80"/>
      <c r="V157" s="80"/>
      <c r="W157" s="87">
        <v>0</v>
      </c>
      <c r="X157" s="80"/>
      <c r="Y157" s="87">
        <v>0</v>
      </c>
      <c r="Z157" s="87">
        <v>0</v>
      </c>
      <c r="AA157" s="87">
        <v>0</v>
      </c>
      <c r="AB157" s="87">
        <v>0</v>
      </c>
      <c r="AC157" s="87">
        <v>0</v>
      </c>
      <c r="AD157" s="87">
        <v>0</v>
      </c>
      <c r="AE157" s="87">
        <v>0</v>
      </c>
      <c r="AF157" s="87">
        <v>0</v>
      </c>
    </row>
    <row r="158" spans="1:32" ht="12.75" hidden="1" customHeight="1" x14ac:dyDescent="0.15">
      <c r="A158" t="s">
        <v>242</v>
      </c>
      <c r="F158" t="s">
        <v>83</v>
      </c>
      <c r="G158" t="s">
        <v>243</v>
      </c>
      <c r="H158" s="87">
        <v>0</v>
      </c>
      <c r="I158" s="87">
        <v>0</v>
      </c>
      <c r="J158" s="87">
        <v>0</v>
      </c>
      <c r="K158" s="87">
        <v>0</v>
      </c>
      <c r="L158" s="87">
        <v>0</v>
      </c>
      <c r="M158" s="87">
        <v>0</v>
      </c>
      <c r="N158" s="87"/>
      <c r="O158" s="87"/>
      <c r="P158" s="87">
        <v>0</v>
      </c>
      <c r="Q158" s="87">
        <v>0</v>
      </c>
      <c r="R158" s="87">
        <v>0</v>
      </c>
      <c r="S158" s="87">
        <v>0</v>
      </c>
      <c r="T158" s="87">
        <v>0</v>
      </c>
      <c r="U158" s="80"/>
      <c r="V158" s="80"/>
      <c r="W158" s="87">
        <v>0</v>
      </c>
      <c r="X158" s="80"/>
      <c r="Y158" s="87">
        <v>0</v>
      </c>
      <c r="Z158" s="87">
        <v>0</v>
      </c>
      <c r="AA158" s="87">
        <v>0</v>
      </c>
      <c r="AB158" s="87">
        <v>0</v>
      </c>
      <c r="AC158" s="87">
        <v>0</v>
      </c>
      <c r="AD158" s="87">
        <v>0</v>
      </c>
      <c r="AE158" s="87">
        <v>0</v>
      </c>
      <c r="AF158" s="87">
        <v>0</v>
      </c>
    </row>
    <row r="159" spans="1:32" ht="12.75" hidden="1" customHeight="1" x14ac:dyDescent="0.15">
      <c r="A159" t="s">
        <v>244</v>
      </c>
      <c r="F159" t="s">
        <v>83</v>
      </c>
      <c r="G159" t="s">
        <v>245</v>
      </c>
      <c r="H159" s="87">
        <v>0</v>
      </c>
      <c r="I159" s="87">
        <v>0</v>
      </c>
      <c r="J159" s="87">
        <v>0</v>
      </c>
      <c r="K159" s="87">
        <v>0</v>
      </c>
      <c r="L159" s="87">
        <v>0</v>
      </c>
      <c r="M159" s="87">
        <v>0</v>
      </c>
      <c r="N159" s="87"/>
      <c r="O159" s="87"/>
      <c r="P159" s="87">
        <v>0</v>
      </c>
      <c r="Q159" s="87">
        <v>0</v>
      </c>
      <c r="R159" s="87">
        <v>0</v>
      </c>
      <c r="S159" s="87">
        <v>0</v>
      </c>
      <c r="T159" s="87">
        <v>0</v>
      </c>
      <c r="U159" s="80"/>
      <c r="V159" s="80"/>
      <c r="W159" s="87">
        <v>0</v>
      </c>
      <c r="X159" s="80"/>
      <c r="Y159" s="87">
        <v>0</v>
      </c>
      <c r="Z159" s="87">
        <v>0</v>
      </c>
      <c r="AA159" s="87">
        <v>0</v>
      </c>
      <c r="AB159" s="87">
        <v>0</v>
      </c>
      <c r="AC159" s="87">
        <v>0</v>
      </c>
      <c r="AD159" s="87">
        <v>0</v>
      </c>
      <c r="AE159" s="87">
        <v>0</v>
      </c>
      <c r="AF159" s="87">
        <v>0</v>
      </c>
    </row>
    <row r="160" spans="1:32" ht="12.75" hidden="1" customHeight="1" x14ac:dyDescent="0.15">
      <c r="A160" t="s">
        <v>244</v>
      </c>
      <c r="F160" t="s">
        <v>83</v>
      </c>
      <c r="G160" t="s">
        <v>246</v>
      </c>
      <c r="H160" s="87">
        <v>0</v>
      </c>
      <c r="I160" s="87">
        <v>0</v>
      </c>
      <c r="J160" s="87">
        <v>0</v>
      </c>
      <c r="K160" s="87">
        <v>0</v>
      </c>
      <c r="L160" s="87">
        <v>0</v>
      </c>
      <c r="M160" s="87">
        <v>0</v>
      </c>
      <c r="N160" s="87"/>
      <c r="O160" s="87"/>
      <c r="P160" s="87">
        <v>0</v>
      </c>
      <c r="Q160" s="87">
        <v>0</v>
      </c>
      <c r="R160" s="87">
        <v>0</v>
      </c>
      <c r="S160" s="87">
        <v>0</v>
      </c>
      <c r="T160" s="87">
        <v>0</v>
      </c>
      <c r="U160" s="80"/>
      <c r="V160" s="80"/>
      <c r="W160" s="87">
        <v>0</v>
      </c>
      <c r="X160" s="80"/>
      <c r="Y160" s="87">
        <v>0</v>
      </c>
      <c r="Z160" s="87">
        <v>0</v>
      </c>
      <c r="AA160" s="87">
        <v>0</v>
      </c>
      <c r="AB160" s="87">
        <v>0</v>
      </c>
      <c r="AC160" s="87">
        <v>0</v>
      </c>
      <c r="AD160" s="87">
        <v>0</v>
      </c>
      <c r="AE160" s="87">
        <v>0</v>
      </c>
      <c r="AF160" s="87">
        <v>0</v>
      </c>
    </row>
    <row r="161" spans="1:32" ht="12.75" hidden="1" customHeight="1" x14ac:dyDescent="0.15">
      <c r="A161" t="s">
        <v>244</v>
      </c>
      <c r="F161" t="s">
        <v>83</v>
      </c>
      <c r="G161" t="s">
        <v>247</v>
      </c>
      <c r="H161" s="87">
        <v>0</v>
      </c>
      <c r="I161" s="87">
        <v>0</v>
      </c>
      <c r="J161" s="87">
        <v>0</v>
      </c>
      <c r="K161" s="87">
        <v>0</v>
      </c>
      <c r="L161" s="87">
        <v>0</v>
      </c>
      <c r="M161" s="87">
        <v>0</v>
      </c>
      <c r="N161" s="87"/>
      <c r="O161" s="87"/>
      <c r="P161" s="87">
        <v>0</v>
      </c>
      <c r="Q161" s="87">
        <v>0</v>
      </c>
      <c r="R161" s="87">
        <v>0</v>
      </c>
      <c r="S161" s="87">
        <v>0</v>
      </c>
      <c r="T161" s="87">
        <v>0</v>
      </c>
      <c r="U161" s="80"/>
      <c r="V161" s="80"/>
      <c r="W161" s="87">
        <v>0</v>
      </c>
      <c r="X161" s="80"/>
      <c r="Y161" s="87">
        <v>0</v>
      </c>
      <c r="Z161" s="87">
        <v>0</v>
      </c>
      <c r="AA161" s="87">
        <v>0</v>
      </c>
      <c r="AB161" s="87">
        <v>0</v>
      </c>
      <c r="AC161" s="87">
        <v>0</v>
      </c>
      <c r="AD161" s="87">
        <v>0</v>
      </c>
      <c r="AE161" s="87">
        <v>0</v>
      </c>
      <c r="AF161" s="87">
        <v>0</v>
      </c>
    </row>
    <row r="162" spans="1:32" ht="12.75" hidden="1" customHeight="1" x14ac:dyDescent="0.15">
      <c r="A162" t="s">
        <v>244</v>
      </c>
      <c r="F162" t="s">
        <v>83</v>
      </c>
      <c r="G162" t="s">
        <v>248</v>
      </c>
      <c r="H162" s="87">
        <v>0</v>
      </c>
      <c r="I162" s="87">
        <v>0</v>
      </c>
      <c r="J162" s="87">
        <v>0</v>
      </c>
      <c r="K162" s="87">
        <v>0</v>
      </c>
      <c r="L162" s="87">
        <v>0</v>
      </c>
      <c r="M162" s="87">
        <v>0</v>
      </c>
      <c r="N162" s="87"/>
      <c r="O162" s="87"/>
      <c r="P162" s="87">
        <v>0</v>
      </c>
      <c r="Q162" s="87">
        <v>0</v>
      </c>
      <c r="R162" s="87">
        <v>0</v>
      </c>
      <c r="S162" s="87">
        <v>0</v>
      </c>
      <c r="T162" s="87">
        <v>0</v>
      </c>
      <c r="U162" s="80"/>
      <c r="V162" s="80"/>
      <c r="W162" s="87">
        <v>0</v>
      </c>
      <c r="X162" s="80"/>
      <c r="Y162" s="87">
        <v>0</v>
      </c>
      <c r="Z162" s="87">
        <v>0</v>
      </c>
      <c r="AA162" s="87">
        <v>0</v>
      </c>
      <c r="AB162" s="87">
        <v>0</v>
      </c>
      <c r="AC162" s="87">
        <v>0</v>
      </c>
      <c r="AD162" s="87">
        <v>0</v>
      </c>
      <c r="AE162" s="87">
        <v>0</v>
      </c>
      <c r="AF162" s="87">
        <v>0</v>
      </c>
    </row>
    <row r="163" spans="1:32" ht="12.75" hidden="1" customHeight="1" x14ac:dyDescent="0.15">
      <c r="A163" t="s">
        <v>249</v>
      </c>
      <c r="F163" t="s">
        <v>250</v>
      </c>
      <c r="G163" t="s">
        <v>251</v>
      </c>
      <c r="H163" s="87">
        <v>0</v>
      </c>
      <c r="I163" s="87">
        <v>0</v>
      </c>
      <c r="J163" s="87">
        <v>0</v>
      </c>
      <c r="K163" s="87">
        <v>0</v>
      </c>
      <c r="L163" s="87">
        <v>0</v>
      </c>
      <c r="M163" s="87">
        <v>0</v>
      </c>
      <c r="N163" s="87"/>
      <c r="O163" s="87"/>
      <c r="P163" s="87">
        <v>0</v>
      </c>
      <c r="Q163" s="87">
        <v>0</v>
      </c>
      <c r="R163" s="87">
        <v>0</v>
      </c>
      <c r="S163" s="87">
        <v>0</v>
      </c>
      <c r="T163" s="87">
        <v>0</v>
      </c>
      <c r="U163" s="80"/>
      <c r="V163" s="80"/>
      <c r="W163" s="87">
        <v>0</v>
      </c>
      <c r="X163" s="80"/>
      <c r="Y163" s="87">
        <v>0</v>
      </c>
      <c r="Z163" s="87">
        <v>0</v>
      </c>
      <c r="AA163" s="87">
        <v>0</v>
      </c>
      <c r="AB163" s="87">
        <v>0</v>
      </c>
      <c r="AC163" s="87">
        <v>0</v>
      </c>
      <c r="AD163" s="87">
        <v>0</v>
      </c>
      <c r="AE163" s="87">
        <v>0</v>
      </c>
      <c r="AF163" s="87">
        <v>0</v>
      </c>
    </row>
    <row r="164" spans="1:32" ht="12.75" hidden="1" customHeight="1" x14ac:dyDescent="0.15">
      <c r="A164" t="s">
        <v>249</v>
      </c>
      <c r="F164" t="s">
        <v>250</v>
      </c>
      <c r="G164" t="s">
        <v>252</v>
      </c>
      <c r="H164" s="87">
        <v>0</v>
      </c>
      <c r="I164" s="87">
        <v>0</v>
      </c>
      <c r="J164" s="87">
        <v>0</v>
      </c>
      <c r="K164" s="87">
        <v>0</v>
      </c>
      <c r="L164" s="87">
        <v>0</v>
      </c>
      <c r="M164" s="87">
        <v>0</v>
      </c>
      <c r="N164" s="87"/>
      <c r="O164" s="87"/>
      <c r="P164" s="87">
        <v>0</v>
      </c>
      <c r="Q164" s="87">
        <v>0</v>
      </c>
      <c r="R164" s="87">
        <v>0</v>
      </c>
      <c r="S164" s="87">
        <v>0</v>
      </c>
      <c r="T164" s="87">
        <v>0</v>
      </c>
      <c r="U164" s="80"/>
      <c r="V164" s="80"/>
      <c r="W164" s="87">
        <v>0</v>
      </c>
      <c r="X164" s="80"/>
      <c r="Y164" s="87">
        <v>0</v>
      </c>
      <c r="Z164" s="87">
        <v>0</v>
      </c>
      <c r="AA164" s="87">
        <v>0</v>
      </c>
      <c r="AB164" s="87">
        <v>0</v>
      </c>
      <c r="AC164" s="87">
        <v>0</v>
      </c>
      <c r="AD164" s="87">
        <v>0</v>
      </c>
      <c r="AE164" s="87">
        <v>0</v>
      </c>
      <c r="AF164" s="87">
        <v>0</v>
      </c>
    </row>
    <row r="165" spans="1:32" ht="12.75" hidden="1" customHeight="1" x14ac:dyDescent="0.15">
      <c r="A165" t="s">
        <v>249</v>
      </c>
      <c r="F165" t="s">
        <v>250</v>
      </c>
      <c r="G165" t="s">
        <v>249</v>
      </c>
      <c r="H165" s="87">
        <v>0</v>
      </c>
      <c r="I165" s="87">
        <v>0</v>
      </c>
      <c r="J165" s="87">
        <v>0</v>
      </c>
      <c r="K165" s="87">
        <v>0</v>
      </c>
      <c r="L165" s="87">
        <v>0</v>
      </c>
      <c r="M165" s="87">
        <v>0</v>
      </c>
      <c r="N165" s="87"/>
      <c r="O165" s="87"/>
      <c r="P165" s="87">
        <v>0</v>
      </c>
      <c r="Q165" s="87">
        <v>0</v>
      </c>
      <c r="R165" s="87">
        <v>0</v>
      </c>
      <c r="S165" s="87">
        <v>0</v>
      </c>
      <c r="T165" s="87">
        <v>0</v>
      </c>
      <c r="U165" s="80"/>
      <c r="V165" s="80"/>
      <c r="W165" s="87">
        <v>0</v>
      </c>
      <c r="X165" s="80"/>
      <c r="Y165" s="87">
        <v>0</v>
      </c>
      <c r="Z165" s="87">
        <v>0</v>
      </c>
      <c r="AA165" s="87">
        <v>0</v>
      </c>
      <c r="AB165" s="87">
        <v>0</v>
      </c>
      <c r="AC165" s="87">
        <v>0</v>
      </c>
      <c r="AD165" s="87">
        <v>0</v>
      </c>
      <c r="AE165" s="87">
        <v>0</v>
      </c>
      <c r="AF165" s="87">
        <v>0</v>
      </c>
    </row>
    <row r="166" spans="1:32" ht="12.75" hidden="1" customHeight="1" x14ac:dyDescent="0.15">
      <c r="A166" t="s">
        <v>249</v>
      </c>
      <c r="F166" t="s">
        <v>250</v>
      </c>
      <c r="G166" t="s">
        <v>253</v>
      </c>
      <c r="H166" s="87">
        <v>0</v>
      </c>
      <c r="I166" s="87">
        <v>0</v>
      </c>
      <c r="J166" s="87">
        <v>0</v>
      </c>
      <c r="K166" s="87">
        <v>0</v>
      </c>
      <c r="L166" s="87">
        <v>0</v>
      </c>
      <c r="M166" s="87">
        <v>0</v>
      </c>
      <c r="N166" s="87"/>
      <c r="O166" s="87"/>
      <c r="P166" s="87">
        <v>0</v>
      </c>
      <c r="Q166" s="87">
        <v>0</v>
      </c>
      <c r="R166" s="87">
        <v>0</v>
      </c>
      <c r="S166" s="87">
        <v>0</v>
      </c>
      <c r="T166" s="87">
        <v>0</v>
      </c>
      <c r="U166" s="80"/>
      <c r="V166" s="80"/>
      <c r="W166" s="87">
        <v>0</v>
      </c>
      <c r="X166" s="80"/>
      <c r="Y166" s="87">
        <v>0</v>
      </c>
      <c r="Z166" s="87">
        <v>0</v>
      </c>
      <c r="AA166" s="87">
        <v>0</v>
      </c>
      <c r="AB166" s="87">
        <v>0</v>
      </c>
      <c r="AC166" s="87">
        <v>0</v>
      </c>
      <c r="AD166" s="87">
        <v>0</v>
      </c>
      <c r="AE166" s="87">
        <v>0</v>
      </c>
      <c r="AF166" s="87">
        <v>0</v>
      </c>
    </row>
    <row r="167" spans="1:32" ht="12.75" hidden="1" customHeight="1" x14ac:dyDescent="0.15">
      <c r="A167" t="s">
        <v>254</v>
      </c>
      <c r="F167" t="s">
        <v>83</v>
      </c>
      <c r="G167" t="s">
        <v>255</v>
      </c>
      <c r="H167" s="87">
        <v>0</v>
      </c>
      <c r="I167" s="87">
        <v>0</v>
      </c>
      <c r="J167" s="87">
        <v>0</v>
      </c>
      <c r="K167" s="87">
        <v>0</v>
      </c>
      <c r="L167" s="87">
        <v>0</v>
      </c>
      <c r="M167" s="87">
        <v>0</v>
      </c>
      <c r="N167" s="87"/>
      <c r="O167" s="87"/>
      <c r="P167" s="87">
        <v>0</v>
      </c>
      <c r="Q167" s="87">
        <v>0</v>
      </c>
      <c r="R167" s="87">
        <v>0</v>
      </c>
      <c r="S167" s="87">
        <v>0</v>
      </c>
      <c r="T167" s="87">
        <v>0</v>
      </c>
      <c r="U167" s="80"/>
      <c r="V167" s="80"/>
      <c r="W167" s="87">
        <v>0</v>
      </c>
      <c r="X167" s="80"/>
      <c r="Y167" s="87">
        <v>0</v>
      </c>
      <c r="Z167" s="87">
        <v>0</v>
      </c>
      <c r="AA167" s="87">
        <v>0</v>
      </c>
      <c r="AB167" s="87">
        <v>0</v>
      </c>
      <c r="AC167" s="87">
        <v>0</v>
      </c>
      <c r="AD167" s="87">
        <v>0</v>
      </c>
      <c r="AE167" s="87">
        <v>0</v>
      </c>
      <c r="AF167" s="87">
        <v>0</v>
      </c>
    </row>
    <row r="168" spans="1:32" ht="12.75" hidden="1" customHeight="1" x14ac:dyDescent="0.15">
      <c r="A168" t="s">
        <v>254</v>
      </c>
      <c r="F168" t="s">
        <v>83</v>
      </c>
      <c r="G168" t="s">
        <v>256</v>
      </c>
      <c r="H168" s="87">
        <v>0</v>
      </c>
      <c r="I168" s="87">
        <v>0</v>
      </c>
      <c r="J168" s="87">
        <v>0</v>
      </c>
      <c r="K168" s="87">
        <v>0</v>
      </c>
      <c r="L168" s="87">
        <v>0</v>
      </c>
      <c r="M168" s="87">
        <v>0</v>
      </c>
      <c r="N168" s="87"/>
      <c r="O168" s="87"/>
      <c r="P168" s="87">
        <v>0</v>
      </c>
      <c r="Q168" s="87">
        <v>0</v>
      </c>
      <c r="R168" s="87">
        <v>0</v>
      </c>
      <c r="S168" s="87">
        <v>0</v>
      </c>
      <c r="T168" s="87">
        <v>0</v>
      </c>
      <c r="U168" s="80"/>
      <c r="V168" s="80"/>
      <c r="W168" s="87">
        <v>0</v>
      </c>
      <c r="X168" s="80"/>
      <c r="Y168" s="87">
        <v>0</v>
      </c>
      <c r="Z168" s="87">
        <v>0</v>
      </c>
      <c r="AA168" s="87">
        <v>0</v>
      </c>
      <c r="AB168" s="87">
        <v>0</v>
      </c>
      <c r="AC168" s="87">
        <v>0</v>
      </c>
      <c r="AD168" s="87">
        <v>0</v>
      </c>
      <c r="AE168" s="87">
        <v>0</v>
      </c>
      <c r="AF168" s="87">
        <v>0</v>
      </c>
    </row>
    <row r="169" spans="1:32" ht="12.75" hidden="1" customHeight="1" x14ac:dyDescent="0.15">
      <c r="A169" t="s">
        <v>257</v>
      </c>
      <c r="F169" t="s">
        <v>128</v>
      </c>
      <c r="G169" t="s">
        <v>258</v>
      </c>
      <c r="H169" s="87">
        <v>0</v>
      </c>
      <c r="I169" s="87">
        <v>0</v>
      </c>
      <c r="J169" s="87">
        <v>0</v>
      </c>
      <c r="K169" s="87">
        <v>0</v>
      </c>
      <c r="L169" s="87">
        <v>0</v>
      </c>
      <c r="M169" s="87">
        <v>0</v>
      </c>
      <c r="N169" s="87"/>
      <c r="O169" s="87"/>
      <c r="P169" s="87">
        <v>0</v>
      </c>
      <c r="Q169" s="87">
        <v>0</v>
      </c>
      <c r="R169" s="87">
        <v>0</v>
      </c>
      <c r="S169" s="87">
        <v>0</v>
      </c>
      <c r="T169" s="87">
        <v>0</v>
      </c>
      <c r="U169" s="80"/>
      <c r="V169" s="80"/>
      <c r="W169" s="87">
        <v>0</v>
      </c>
      <c r="X169" s="80"/>
      <c r="Y169" s="87">
        <v>0</v>
      </c>
      <c r="Z169" s="87">
        <v>0</v>
      </c>
      <c r="AA169" s="87">
        <v>0</v>
      </c>
      <c r="AB169" s="87">
        <v>0</v>
      </c>
      <c r="AC169" s="87">
        <v>0</v>
      </c>
      <c r="AD169" s="87">
        <v>0</v>
      </c>
      <c r="AE169" s="87">
        <v>0</v>
      </c>
      <c r="AF169" s="87">
        <v>0</v>
      </c>
    </row>
    <row r="170" spans="1:32" ht="12.75" hidden="1" customHeight="1" x14ac:dyDescent="0.15">
      <c r="A170" t="s">
        <v>257</v>
      </c>
      <c r="F170" t="s">
        <v>128</v>
      </c>
      <c r="G170" t="s">
        <v>259</v>
      </c>
      <c r="H170" s="87">
        <v>0</v>
      </c>
      <c r="I170" s="87">
        <v>0</v>
      </c>
      <c r="J170" s="87">
        <v>0</v>
      </c>
      <c r="K170" s="87">
        <v>0</v>
      </c>
      <c r="L170" s="87">
        <v>0</v>
      </c>
      <c r="M170" s="87">
        <v>0</v>
      </c>
      <c r="N170" s="87"/>
      <c r="O170" s="87"/>
      <c r="P170" s="87">
        <v>0</v>
      </c>
      <c r="Q170" s="87">
        <v>0</v>
      </c>
      <c r="R170" s="87">
        <v>0</v>
      </c>
      <c r="S170" s="87">
        <v>0</v>
      </c>
      <c r="T170" s="87">
        <v>0</v>
      </c>
      <c r="U170" s="80"/>
      <c r="V170" s="80"/>
      <c r="W170" s="87">
        <v>0</v>
      </c>
      <c r="X170" s="80"/>
      <c r="Y170" s="87">
        <v>0</v>
      </c>
      <c r="Z170" s="87">
        <v>0</v>
      </c>
      <c r="AA170" s="87">
        <v>0</v>
      </c>
      <c r="AB170" s="87">
        <v>0</v>
      </c>
      <c r="AC170" s="87">
        <v>0</v>
      </c>
      <c r="AD170" s="87">
        <v>0</v>
      </c>
      <c r="AE170" s="87">
        <v>0</v>
      </c>
      <c r="AF170" s="87">
        <v>0</v>
      </c>
    </row>
    <row r="171" spans="1:32" ht="12.75" hidden="1" customHeight="1" x14ac:dyDescent="0.15">
      <c r="A171" t="s">
        <v>257</v>
      </c>
      <c r="F171" t="s">
        <v>128</v>
      </c>
      <c r="G171" t="s">
        <v>257</v>
      </c>
      <c r="H171" s="87">
        <v>0</v>
      </c>
      <c r="I171" s="87">
        <v>0</v>
      </c>
      <c r="J171" s="87">
        <v>0</v>
      </c>
      <c r="K171" s="87">
        <v>0</v>
      </c>
      <c r="L171" s="87">
        <v>0</v>
      </c>
      <c r="M171" s="87">
        <v>0</v>
      </c>
      <c r="N171" s="87"/>
      <c r="O171" s="87"/>
      <c r="P171" s="87">
        <v>0</v>
      </c>
      <c r="Q171" s="87">
        <v>0</v>
      </c>
      <c r="R171" s="87">
        <v>0</v>
      </c>
      <c r="S171" s="87">
        <v>0</v>
      </c>
      <c r="T171" s="87">
        <v>0</v>
      </c>
      <c r="U171" s="80"/>
      <c r="V171" s="80"/>
      <c r="W171" s="87">
        <v>0</v>
      </c>
      <c r="X171" s="80"/>
      <c r="Y171" s="87">
        <v>0</v>
      </c>
      <c r="Z171" s="87">
        <v>0</v>
      </c>
      <c r="AA171" s="87">
        <v>0</v>
      </c>
      <c r="AB171" s="87">
        <v>0</v>
      </c>
      <c r="AC171" s="87">
        <v>0</v>
      </c>
      <c r="AD171" s="87">
        <v>0</v>
      </c>
      <c r="AE171" s="87">
        <v>0</v>
      </c>
      <c r="AF171" s="87">
        <v>0</v>
      </c>
    </row>
    <row r="172" spans="1:32" ht="12.75" hidden="1" customHeight="1" x14ac:dyDescent="0.15">
      <c r="A172" t="s">
        <v>257</v>
      </c>
      <c r="F172" t="s">
        <v>128</v>
      </c>
      <c r="G172" t="s">
        <v>260</v>
      </c>
      <c r="H172" s="87">
        <v>0</v>
      </c>
      <c r="I172" s="87">
        <v>0</v>
      </c>
      <c r="J172" s="87">
        <v>0</v>
      </c>
      <c r="K172" s="87">
        <v>0</v>
      </c>
      <c r="L172" s="87">
        <v>0</v>
      </c>
      <c r="M172" s="87">
        <v>0</v>
      </c>
      <c r="N172" s="87"/>
      <c r="O172" s="87"/>
      <c r="P172" s="87">
        <v>0</v>
      </c>
      <c r="Q172" s="87">
        <v>0</v>
      </c>
      <c r="R172" s="87">
        <v>0</v>
      </c>
      <c r="S172" s="87">
        <v>0</v>
      </c>
      <c r="T172" s="87">
        <v>0</v>
      </c>
      <c r="U172" s="80"/>
      <c r="V172" s="80"/>
      <c r="W172" s="87">
        <v>0</v>
      </c>
      <c r="X172" s="80"/>
      <c r="Y172" s="87">
        <v>0</v>
      </c>
      <c r="Z172" s="87">
        <v>0</v>
      </c>
      <c r="AA172" s="87">
        <v>0</v>
      </c>
      <c r="AB172" s="87">
        <v>0</v>
      </c>
      <c r="AC172" s="87">
        <v>0</v>
      </c>
      <c r="AD172" s="87">
        <v>0</v>
      </c>
      <c r="AE172" s="87">
        <v>0</v>
      </c>
      <c r="AF172" s="87">
        <v>0</v>
      </c>
    </row>
    <row r="173" spans="1:32" ht="12.75" hidden="1" customHeight="1" x14ac:dyDescent="0.15">
      <c r="A173" t="s">
        <v>257</v>
      </c>
      <c r="F173" t="s">
        <v>128</v>
      </c>
      <c r="G173" t="s">
        <v>261</v>
      </c>
      <c r="H173" s="87">
        <v>0</v>
      </c>
      <c r="I173" s="87">
        <v>0</v>
      </c>
      <c r="J173" s="87">
        <v>0</v>
      </c>
      <c r="K173" s="87">
        <v>0</v>
      </c>
      <c r="L173" s="87">
        <v>0</v>
      </c>
      <c r="M173" s="87">
        <v>0</v>
      </c>
      <c r="N173" s="87"/>
      <c r="O173" s="87"/>
      <c r="P173" s="87">
        <v>0</v>
      </c>
      <c r="Q173" s="87">
        <v>0</v>
      </c>
      <c r="R173" s="87">
        <v>0</v>
      </c>
      <c r="S173" s="87">
        <v>0</v>
      </c>
      <c r="T173" s="87">
        <v>0</v>
      </c>
      <c r="U173" s="80"/>
      <c r="V173" s="80"/>
      <c r="W173" s="87">
        <v>0</v>
      </c>
      <c r="X173" s="80"/>
      <c r="Y173" s="87">
        <v>0</v>
      </c>
      <c r="Z173" s="87">
        <v>0</v>
      </c>
      <c r="AA173" s="87">
        <v>0</v>
      </c>
      <c r="AB173" s="87">
        <v>0</v>
      </c>
      <c r="AC173" s="87">
        <v>0</v>
      </c>
      <c r="AD173" s="87">
        <v>0</v>
      </c>
      <c r="AE173" s="87">
        <v>0</v>
      </c>
      <c r="AF173" s="87">
        <v>0</v>
      </c>
    </row>
    <row r="174" spans="1:32" ht="12.75" hidden="1" customHeight="1" x14ac:dyDescent="0.15">
      <c r="A174" t="s">
        <v>257</v>
      </c>
      <c r="F174" t="s">
        <v>128</v>
      </c>
      <c r="G174" t="s">
        <v>262</v>
      </c>
      <c r="H174" s="87">
        <v>0</v>
      </c>
      <c r="I174" s="87">
        <v>0</v>
      </c>
      <c r="J174" s="87">
        <v>0</v>
      </c>
      <c r="K174" s="87">
        <v>0</v>
      </c>
      <c r="L174" s="87">
        <v>0</v>
      </c>
      <c r="M174" s="87">
        <v>0</v>
      </c>
      <c r="N174" s="87"/>
      <c r="O174" s="87"/>
      <c r="P174" s="87">
        <v>0</v>
      </c>
      <c r="Q174" s="87">
        <v>0</v>
      </c>
      <c r="R174" s="87">
        <v>0</v>
      </c>
      <c r="S174" s="87">
        <v>0</v>
      </c>
      <c r="T174" s="87">
        <v>0</v>
      </c>
      <c r="U174" s="80"/>
      <c r="V174" s="80"/>
      <c r="W174" s="87">
        <v>0</v>
      </c>
      <c r="X174" s="80"/>
      <c r="Y174" s="87">
        <v>0</v>
      </c>
      <c r="Z174" s="87">
        <v>0</v>
      </c>
      <c r="AA174" s="87">
        <v>0</v>
      </c>
      <c r="AB174" s="87">
        <v>0</v>
      </c>
      <c r="AC174" s="87">
        <v>0</v>
      </c>
      <c r="AD174" s="87">
        <v>0</v>
      </c>
      <c r="AE174" s="87">
        <v>0</v>
      </c>
      <c r="AF174" s="87">
        <v>0</v>
      </c>
    </row>
    <row r="175" spans="1:32" ht="12.75" hidden="1" customHeight="1" x14ac:dyDescent="0.15">
      <c r="A175" t="s">
        <v>263</v>
      </c>
      <c r="F175" t="s">
        <v>67</v>
      </c>
      <c r="G175" t="s">
        <v>264</v>
      </c>
      <c r="H175" s="87">
        <v>0</v>
      </c>
      <c r="I175" s="87">
        <v>0</v>
      </c>
      <c r="J175" s="87">
        <v>0</v>
      </c>
      <c r="K175" s="87">
        <v>0</v>
      </c>
      <c r="L175" s="87">
        <v>0</v>
      </c>
      <c r="M175" s="87">
        <v>0</v>
      </c>
      <c r="N175" s="87"/>
      <c r="O175" s="87"/>
      <c r="P175" s="87">
        <v>0</v>
      </c>
      <c r="Q175" s="87">
        <v>0</v>
      </c>
      <c r="R175" s="87">
        <v>0</v>
      </c>
      <c r="S175" s="87">
        <v>0</v>
      </c>
      <c r="T175" s="87">
        <v>0</v>
      </c>
      <c r="U175" s="80"/>
      <c r="V175" s="80"/>
      <c r="W175" s="87">
        <v>0</v>
      </c>
      <c r="X175" s="80"/>
      <c r="Y175" s="87">
        <v>0</v>
      </c>
      <c r="Z175" s="87">
        <v>0</v>
      </c>
      <c r="AA175" s="87">
        <v>0</v>
      </c>
      <c r="AB175" s="87">
        <v>0</v>
      </c>
      <c r="AC175" s="87">
        <v>0</v>
      </c>
      <c r="AD175" s="87">
        <v>0</v>
      </c>
      <c r="AE175" s="87">
        <v>0</v>
      </c>
      <c r="AF175" s="87">
        <v>0</v>
      </c>
    </row>
    <row r="176" spans="1:32" ht="12.75" hidden="1" customHeight="1" x14ac:dyDescent="0.15">
      <c r="A176" t="s">
        <v>263</v>
      </c>
      <c r="F176" t="s">
        <v>67</v>
      </c>
      <c r="G176" t="s">
        <v>265</v>
      </c>
      <c r="H176" s="87">
        <v>0</v>
      </c>
      <c r="I176" s="87">
        <v>0</v>
      </c>
      <c r="J176" s="87">
        <v>0</v>
      </c>
      <c r="K176" s="87">
        <v>0</v>
      </c>
      <c r="L176" s="87">
        <v>0</v>
      </c>
      <c r="M176" s="87">
        <v>0</v>
      </c>
      <c r="N176" s="87"/>
      <c r="O176" s="87"/>
      <c r="P176" s="87">
        <v>0</v>
      </c>
      <c r="Q176" s="87">
        <v>0</v>
      </c>
      <c r="R176" s="87">
        <v>0</v>
      </c>
      <c r="S176" s="87">
        <v>0</v>
      </c>
      <c r="T176" s="87">
        <v>0</v>
      </c>
      <c r="U176" s="80"/>
      <c r="V176" s="80"/>
      <c r="W176" s="87">
        <v>0</v>
      </c>
      <c r="X176" s="80"/>
      <c r="Y176" s="87">
        <v>0</v>
      </c>
      <c r="Z176" s="87">
        <v>0</v>
      </c>
      <c r="AA176" s="87">
        <v>0</v>
      </c>
      <c r="AB176" s="87">
        <v>0</v>
      </c>
      <c r="AC176" s="87">
        <v>0</v>
      </c>
      <c r="AD176" s="87">
        <v>0</v>
      </c>
      <c r="AE176" s="87">
        <v>0</v>
      </c>
      <c r="AF176" s="87">
        <v>0</v>
      </c>
    </row>
    <row r="177" spans="1:32" ht="12.75" hidden="1" customHeight="1" x14ac:dyDescent="0.15">
      <c r="A177" t="s">
        <v>263</v>
      </c>
      <c r="F177" t="s">
        <v>67</v>
      </c>
      <c r="G177" t="s">
        <v>263</v>
      </c>
      <c r="H177" s="87">
        <v>0</v>
      </c>
      <c r="I177" s="87">
        <v>0</v>
      </c>
      <c r="J177" s="87">
        <v>0</v>
      </c>
      <c r="K177" s="87">
        <v>0</v>
      </c>
      <c r="L177" s="87">
        <v>0</v>
      </c>
      <c r="M177" s="87">
        <v>0</v>
      </c>
      <c r="N177" s="87"/>
      <c r="O177" s="87"/>
      <c r="P177" s="87">
        <v>0</v>
      </c>
      <c r="Q177" s="87">
        <v>0</v>
      </c>
      <c r="R177" s="87">
        <v>0</v>
      </c>
      <c r="S177" s="87">
        <v>0</v>
      </c>
      <c r="T177" s="87">
        <v>0</v>
      </c>
      <c r="U177" s="80"/>
      <c r="V177" s="80"/>
      <c r="W177" s="87">
        <v>0</v>
      </c>
      <c r="X177" s="80"/>
      <c r="Y177" s="87">
        <v>0</v>
      </c>
      <c r="Z177" s="87">
        <v>0</v>
      </c>
      <c r="AA177" s="87">
        <v>0</v>
      </c>
      <c r="AB177" s="87">
        <v>0</v>
      </c>
      <c r="AC177" s="87">
        <v>0</v>
      </c>
      <c r="AD177" s="87">
        <v>0</v>
      </c>
      <c r="AE177" s="87">
        <v>0</v>
      </c>
      <c r="AF177" s="87">
        <v>0</v>
      </c>
    </row>
    <row r="178" spans="1:32" ht="12.75" hidden="1" customHeight="1" x14ac:dyDescent="0.15">
      <c r="A178" t="s">
        <v>263</v>
      </c>
      <c r="F178" t="s">
        <v>67</v>
      </c>
      <c r="G178" t="s">
        <v>266</v>
      </c>
      <c r="H178" s="87">
        <v>0</v>
      </c>
      <c r="I178" s="87">
        <v>0</v>
      </c>
      <c r="J178" s="87">
        <v>0</v>
      </c>
      <c r="K178" s="87">
        <v>0</v>
      </c>
      <c r="L178" s="87">
        <v>0</v>
      </c>
      <c r="M178" s="87">
        <v>0</v>
      </c>
      <c r="N178" s="87"/>
      <c r="O178" s="87"/>
      <c r="P178" s="87">
        <v>0</v>
      </c>
      <c r="Q178" s="87">
        <v>0</v>
      </c>
      <c r="R178" s="87">
        <v>0</v>
      </c>
      <c r="S178" s="87">
        <v>0</v>
      </c>
      <c r="T178" s="87">
        <v>0</v>
      </c>
      <c r="U178" s="80"/>
      <c r="V178" s="80"/>
      <c r="W178" s="87">
        <v>0</v>
      </c>
      <c r="X178" s="80"/>
      <c r="Y178" s="87">
        <v>0</v>
      </c>
      <c r="Z178" s="87">
        <v>0</v>
      </c>
      <c r="AA178" s="87">
        <v>0</v>
      </c>
      <c r="AB178" s="87">
        <v>0</v>
      </c>
      <c r="AC178" s="87">
        <v>0</v>
      </c>
      <c r="AD178" s="87">
        <v>0</v>
      </c>
      <c r="AE178" s="87">
        <v>0</v>
      </c>
      <c r="AF178" s="87">
        <v>0</v>
      </c>
    </row>
    <row r="179" spans="1:32" ht="12.75" hidden="1" customHeight="1" x14ac:dyDescent="0.15">
      <c r="A179" t="s">
        <v>263</v>
      </c>
      <c r="F179" t="s">
        <v>67</v>
      </c>
      <c r="G179" t="s">
        <v>267</v>
      </c>
      <c r="H179" s="87">
        <v>0</v>
      </c>
      <c r="I179" s="87">
        <v>0</v>
      </c>
      <c r="J179" s="87">
        <v>0</v>
      </c>
      <c r="K179" s="87">
        <v>0</v>
      </c>
      <c r="L179" s="87">
        <v>0</v>
      </c>
      <c r="M179" s="87">
        <v>0</v>
      </c>
      <c r="N179" s="87"/>
      <c r="O179" s="87"/>
      <c r="P179" s="87">
        <v>0</v>
      </c>
      <c r="Q179" s="87">
        <v>0</v>
      </c>
      <c r="R179" s="87">
        <v>0</v>
      </c>
      <c r="S179" s="87">
        <v>0</v>
      </c>
      <c r="T179" s="87">
        <v>0</v>
      </c>
      <c r="U179" s="80"/>
      <c r="V179" s="80"/>
      <c r="W179" s="87">
        <v>0</v>
      </c>
      <c r="X179" s="80"/>
      <c r="Y179" s="87">
        <v>0</v>
      </c>
      <c r="Z179" s="87">
        <v>0</v>
      </c>
      <c r="AA179" s="87">
        <v>0</v>
      </c>
      <c r="AB179" s="87">
        <v>0</v>
      </c>
      <c r="AC179" s="87">
        <v>0</v>
      </c>
      <c r="AD179" s="87">
        <v>0</v>
      </c>
      <c r="AE179" s="87">
        <v>0</v>
      </c>
      <c r="AF179" s="87">
        <v>0</v>
      </c>
    </row>
    <row r="180" spans="1:32" ht="12.75" hidden="1" customHeight="1" x14ac:dyDescent="0.15">
      <c r="A180" t="s">
        <v>263</v>
      </c>
      <c r="F180" t="s">
        <v>67</v>
      </c>
      <c r="G180" t="s">
        <v>268</v>
      </c>
      <c r="H180" s="87">
        <v>0</v>
      </c>
      <c r="I180" s="87">
        <v>0</v>
      </c>
      <c r="J180" s="87">
        <v>0</v>
      </c>
      <c r="K180" s="87">
        <v>0</v>
      </c>
      <c r="L180" s="87">
        <v>0</v>
      </c>
      <c r="M180" s="87">
        <v>0</v>
      </c>
      <c r="N180" s="87"/>
      <c r="O180" s="87"/>
      <c r="P180" s="87">
        <v>0</v>
      </c>
      <c r="Q180" s="87">
        <v>0</v>
      </c>
      <c r="R180" s="87">
        <v>0</v>
      </c>
      <c r="S180" s="87">
        <v>0</v>
      </c>
      <c r="T180" s="87">
        <v>0</v>
      </c>
      <c r="U180" s="80"/>
      <c r="V180" s="80"/>
      <c r="W180" s="87">
        <v>0</v>
      </c>
      <c r="X180" s="80"/>
      <c r="Y180" s="87">
        <v>0</v>
      </c>
      <c r="Z180" s="87">
        <v>0</v>
      </c>
      <c r="AA180" s="87">
        <v>0</v>
      </c>
      <c r="AB180" s="87">
        <v>0</v>
      </c>
      <c r="AC180" s="87">
        <v>0</v>
      </c>
      <c r="AD180" s="87">
        <v>0</v>
      </c>
      <c r="AE180" s="87">
        <v>0</v>
      </c>
      <c r="AF180" s="87">
        <v>0</v>
      </c>
    </row>
    <row r="181" spans="1:32" ht="12.75" hidden="1" customHeight="1" x14ac:dyDescent="0.15">
      <c r="A181" t="s">
        <v>269</v>
      </c>
      <c r="F181" t="s">
        <v>83</v>
      </c>
      <c r="G181" t="s">
        <v>270</v>
      </c>
      <c r="H181" s="87">
        <v>0</v>
      </c>
      <c r="I181" s="87">
        <v>0</v>
      </c>
      <c r="J181" s="87">
        <v>0</v>
      </c>
      <c r="K181" s="87">
        <v>0</v>
      </c>
      <c r="L181" s="87">
        <v>0</v>
      </c>
      <c r="M181" s="87">
        <v>0</v>
      </c>
      <c r="N181" s="87"/>
      <c r="O181" s="87"/>
      <c r="P181" s="87">
        <v>0</v>
      </c>
      <c r="Q181" s="87">
        <v>0</v>
      </c>
      <c r="R181" s="87">
        <v>0</v>
      </c>
      <c r="S181" s="87">
        <v>0</v>
      </c>
      <c r="T181" s="87">
        <v>0</v>
      </c>
      <c r="U181" s="80"/>
      <c r="V181" s="80"/>
      <c r="W181" s="87">
        <v>0</v>
      </c>
      <c r="X181" s="80"/>
      <c r="Y181" s="87">
        <v>0</v>
      </c>
      <c r="Z181" s="87">
        <v>0</v>
      </c>
      <c r="AA181" s="87">
        <v>0</v>
      </c>
      <c r="AB181" s="87">
        <v>0</v>
      </c>
      <c r="AC181" s="87">
        <v>0</v>
      </c>
      <c r="AD181" s="87">
        <v>0</v>
      </c>
      <c r="AE181" s="87">
        <v>0</v>
      </c>
      <c r="AF181" s="87">
        <v>0</v>
      </c>
    </row>
    <row r="182" spans="1:32" ht="12.75" hidden="1" customHeight="1" x14ac:dyDescent="0.15">
      <c r="A182" t="s">
        <v>269</v>
      </c>
      <c r="F182" t="s">
        <v>83</v>
      </c>
      <c r="G182" t="s">
        <v>271</v>
      </c>
      <c r="H182" s="87">
        <v>0</v>
      </c>
      <c r="I182" s="87">
        <v>0</v>
      </c>
      <c r="J182" s="87">
        <v>0</v>
      </c>
      <c r="K182" s="87">
        <v>0</v>
      </c>
      <c r="L182" s="87">
        <v>0</v>
      </c>
      <c r="M182" s="87">
        <v>0</v>
      </c>
      <c r="N182" s="87"/>
      <c r="O182" s="87"/>
      <c r="P182" s="87">
        <v>0</v>
      </c>
      <c r="Q182" s="87">
        <v>0</v>
      </c>
      <c r="R182" s="87">
        <v>0</v>
      </c>
      <c r="S182" s="87">
        <v>0</v>
      </c>
      <c r="T182" s="87">
        <v>0</v>
      </c>
      <c r="U182" s="80"/>
      <c r="V182" s="80"/>
      <c r="W182" s="87">
        <v>0</v>
      </c>
      <c r="X182" s="80"/>
      <c r="Y182" s="87">
        <v>0</v>
      </c>
      <c r="Z182" s="87">
        <v>0</v>
      </c>
      <c r="AA182" s="87">
        <v>0</v>
      </c>
      <c r="AB182" s="87">
        <v>0</v>
      </c>
      <c r="AC182" s="87">
        <v>0</v>
      </c>
      <c r="AD182" s="87">
        <v>0</v>
      </c>
      <c r="AE182" s="87">
        <v>0</v>
      </c>
      <c r="AF182" s="87">
        <v>0</v>
      </c>
    </row>
    <row r="183" spans="1:32" ht="12.75" hidden="1" customHeight="1" x14ac:dyDescent="0.15">
      <c r="A183" t="s">
        <v>269</v>
      </c>
      <c r="F183" t="s">
        <v>83</v>
      </c>
      <c r="G183" t="s">
        <v>272</v>
      </c>
      <c r="H183" s="87">
        <v>0</v>
      </c>
      <c r="I183" s="87">
        <v>0</v>
      </c>
      <c r="J183" s="87">
        <v>0</v>
      </c>
      <c r="K183" s="87">
        <v>0</v>
      </c>
      <c r="L183" s="87">
        <v>0</v>
      </c>
      <c r="M183" s="87">
        <v>0</v>
      </c>
      <c r="N183" s="87"/>
      <c r="O183" s="87"/>
      <c r="P183" s="87">
        <v>0</v>
      </c>
      <c r="Q183" s="87">
        <v>0</v>
      </c>
      <c r="R183" s="87">
        <v>0</v>
      </c>
      <c r="S183" s="87">
        <v>0</v>
      </c>
      <c r="T183" s="87">
        <v>0</v>
      </c>
      <c r="U183" s="80"/>
      <c r="V183" s="80"/>
      <c r="W183" s="87">
        <v>0</v>
      </c>
      <c r="X183" s="80"/>
      <c r="Y183" s="87">
        <v>0</v>
      </c>
      <c r="Z183" s="87">
        <v>0</v>
      </c>
      <c r="AA183" s="87">
        <v>0</v>
      </c>
      <c r="AB183" s="87">
        <v>0</v>
      </c>
      <c r="AC183" s="87">
        <v>0</v>
      </c>
      <c r="AD183" s="87">
        <v>0</v>
      </c>
      <c r="AE183" s="87">
        <v>0</v>
      </c>
      <c r="AF183" s="87">
        <v>0</v>
      </c>
    </row>
    <row r="184" spans="1:32" ht="12.75" hidden="1" customHeight="1" x14ac:dyDescent="0.15">
      <c r="A184" t="s">
        <v>273</v>
      </c>
      <c r="F184" t="s">
        <v>144</v>
      </c>
      <c r="G184" t="s">
        <v>274</v>
      </c>
      <c r="H184" s="87">
        <v>0</v>
      </c>
      <c r="I184" s="87">
        <v>0</v>
      </c>
      <c r="J184" s="87">
        <v>0</v>
      </c>
      <c r="K184" s="87">
        <v>0</v>
      </c>
      <c r="L184" s="87">
        <v>0</v>
      </c>
      <c r="M184" s="87">
        <v>0</v>
      </c>
      <c r="N184" s="87"/>
      <c r="O184" s="87"/>
      <c r="P184" s="87">
        <v>0</v>
      </c>
      <c r="Q184" s="87">
        <v>0</v>
      </c>
      <c r="R184" s="87">
        <v>0</v>
      </c>
      <c r="S184" s="87">
        <v>0</v>
      </c>
      <c r="T184" s="87">
        <v>0</v>
      </c>
      <c r="U184" s="80"/>
      <c r="V184" s="80"/>
      <c r="W184" s="87">
        <v>0</v>
      </c>
      <c r="X184" s="80"/>
      <c r="Y184" s="87">
        <v>0</v>
      </c>
      <c r="Z184" s="87">
        <v>0</v>
      </c>
      <c r="AA184" s="87">
        <v>0</v>
      </c>
      <c r="AB184" s="87">
        <v>0</v>
      </c>
      <c r="AC184" s="87">
        <v>0</v>
      </c>
      <c r="AD184" s="87">
        <v>0</v>
      </c>
      <c r="AE184" s="87">
        <v>0</v>
      </c>
      <c r="AF184" s="87">
        <v>0</v>
      </c>
    </row>
    <row r="185" spans="1:32" ht="12.75" hidden="1" customHeight="1" x14ac:dyDescent="0.15">
      <c r="A185" t="s">
        <v>273</v>
      </c>
      <c r="F185" t="s">
        <v>144</v>
      </c>
      <c r="G185" t="s">
        <v>275</v>
      </c>
      <c r="H185" s="87">
        <v>0</v>
      </c>
      <c r="I185" s="87">
        <v>0</v>
      </c>
      <c r="J185" s="87">
        <v>0</v>
      </c>
      <c r="K185" s="87">
        <v>0</v>
      </c>
      <c r="L185" s="87">
        <v>0</v>
      </c>
      <c r="M185" s="87">
        <v>0</v>
      </c>
      <c r="N185" s="87"/>
      <c r="O185" s="87"/>
      <c r="P185" s="87">
        <v>0</v>
      </c>
      <c r="Q185" s="87">
        <v>0</v>
      </c>
      <c r="R185" s="87">
        <v>0</v>
      </c>
      <c r="S185" s="87">
        <v>0</v>
      </c>
      <c r="T185" s="87">
        <v>0</v>
      </c>
      <c r="U185" s="80"/>
      <c r="V185" s="80"/>
      <c r="W185" s="87">
        <v>0</v>
      </c>
      <c r="X185" s="80"/>
      <c r="Y185" s="87">
        <v>0</v>
      </c>
      <c r="Z185" s="87">
        <v>0</v>
      </c>
      <c r="AA185" s="87">
        <v>0</v>
      </c>
      <c r="AB185" s="87">
        <v>0</v>
      </c>
      <c r="AC185" s="87">
        <v>0</v>
      </c>
      <c r="AD185" s="87">
        <v>0</v>
      </c>
      <c r="AE185" s="87">
        <v>0</v>
      </c>
      <c r="AF185" s="87">
        <v>0</v>
      </c>
    </row>
    <row r="186" spans="1:32" ht="12.75" hidden="1" customHeight="1" x14ac:dyDescent="0.15">
      <c r="A186" t="s">
        <v>273</v>
      </c>
      <c r="F186" t="s">
        <v>144</v>
      </c>
      <c r="G186" t="s">
        <v>276</v>
      </c>
      <c r="H186" s="87">
        <v>0</v>
      </c>
      <c r="I186" s="87">
        <v>0</v>
      </c>
      <c r="J186" s="87">
        <v>0</v>
      </c>
      <c r="K186" s="87">
        <v>0</v>
      </c>
      <c r="L186" s="87">
        <v>0</v>
      </c>
      <c r="M186" s="87">
        <v>0</v>
      </c>
      <c r="N186" s="87"/>
      <c r="O186" s="87"/>
      <c r="P186" s="87">
        <v>0</v>
      </c>
      <c r="Q186" s="87">
        <v>0</v>
      </c>
      <c r="R186" s="87">
        <v>0</v>
      </c>
      <c r="S186" s="87">
        <v>0</v>
      </c>
      <c r="T186" s="87">
        <v>0</v>
      </c>
      <c r="U186" s="80"/>
      <c r="V186" s="80"/>
      <c r="W186" s="87">
        <v>0</v>
      </c>
      <c r="X186" s="80"/>
      <c r="Y186" s="87">
        <v>0</v>
      </c>
      <c r="Z186" s="87">
        <v>0</v>
      </c>
      <c r="AA186" s="87">
        <v>0</v>
      </c>
      <c r="AB186" s="87">
        <v>0</v>
      </c>
      <c r="AC186" s="87">
        <v>0</v>
      </c>
      <c r="AD186" s="87">
        <v>0</v>
      </c>
      <c r="AE186" s="87">
        <v>0</v>
      </c>
      <c r="AF186" s="87">
        <v>0</v>
      </c>
    </row>
    <row r="187" spans="1:32" ht="12.75" hidden="1" customHeight="1" x14ac:dyDescent="0.15">
      <c r="A187" t="s">
        <v>273</v>
      </c>
      <c r="F187" t="s">
        <v>144</v>
      </c>
      <c r="G187" t="s">
        <v>277</v>
      </c>
      <c r="H187" s="87">
        <v>0</v>
      </c>
      <c r="I187" s="87">
        <v>0</v>
      </c>
      <c r="J187" s="87">
        <v>0</v>
      </c>
      <c r="K187" s="87">
        <v>0</v>
      </c>
      <c r="L187" s="87">
        <v>0</v>
      </c>
      <c r="M187" s="87">
        <v>0</v>
      </c>
      <c r="N187" s="87"/>
      <c r="O187" s="87"/>
      <c r="P187" s="87">
        <v>0</v>
      </c>
      <c r="Q187" s="87">
        <v>0</v>
      </c>
      <c r="R187" s="87">
        <v>0</v>
      </c>
      <c r="S187" s="87">
        <v>0</v>
      </c>
      <c r="T187" s="87">
        <v>0</v>
      </c>
      <c r="U187" s="80"/>
      <c r="V187" s="80"/>
      <c r="W187" s="87">
        <v>0</v>
      </c>
      <c r="X187" s="80"/>
      <c r="Y187" s="87">
        <v>0</v>
      </c>
      <c r="Z187" s="87">
        <v>0</v>
      </c>
      <c r="AA187" s="87">
        <v>0</v>
      </c>
      <c r="AB187" s="87">
        <v>0</v>
      </c>
      <c r="AC187" s="87">
        <v>0</v>
      </c>
      <c r="AD187" s="87">
        <v>0</v>
      </c>
      <c r="AE187" s="87">
        <v>0</v>
      </c>
      <c r="AF187" s="87">
        <v>0</v>
      </c>
    </row>
    <row r="188" spans="1:32" ht="12.75" hidden="1" customHeight="1" x14ac:dyDescent="0.15">
      <c r="A188" t="s">
        <v>273</v>
      </c>
      <c r="F188" t="s">
        <v>144</v>
      </c>
      <c r="G188" t="s">
        <v>278</v>
      </c>
      <c r="H188" s="87">
        <v>0</v>
      </c>
      <c r="I188" s="87">
        <v>0</v>
      </c>
      <c r="J188" s="87">
        <v>0</v>
      </c>
      <c r="K188" s="87">
        <v>0</v>
      </c>
      <c r="L188" s="87">
        <v>0</v>
      </c>
      <c r="M188" s="87">
        <v>0</v>
      </c>
      <c r="N188" s="87"/>
      <c r="O188" s="87"/>
      <c r="P188" s="87">
        <v>0</v>
      </c>
      <c r="Q188" s="87">
        <v>0</v>
      </c>
      <c r="R188" s="87">
        <v>0</v>
      </c>
      <c r="S188" s="87">
        <v>0</v>
      </c>
      <c r="T188" s="87">
        <v>0</v>
      </c>
      <c r="U188" s="80"/>
      <c r="V188" s="80"/>
      <c r="W188" s="87">
        <v>0</v>
      </c>
      <c r="X188" s="80"/>
      <c r="Y188" s="87">
        <v>0</v>
      </c>
      <c r="Z188" s="87">
        <v>0</v>
      </c>
      <c r="AA188" s="87">
        <v>0</v>
      </c>
      <c r="AB188" s="87" t="e">
        <v>#DIV/0!</v>
      </c>
      <c r="AC188" s="87">
        <v>0</v>
      </c>
      <c r="AD188" s="87">
        <v>0</v>
      </c>
      <c r="AE188" s="87">
        <v>0</v>
      </c>
      <c r="AF188" s="87" t="e">
        <v>#DIV/0!</v>
      </c>
    </row>
    <row r="189" spans="1:32" ht="12.75" hidden="1" customHeight="1" x14ac:dyDescent="0.15">
      <c r="A189" t="s">
        <v>273</v>
      </c>
      <c r="F189" t="s">
        <v>144</v>
      </c>
      <c r="G189" t="s">
        <v>279</v>
      </c>
      <c r="H189" s="87">
        <v>0</v>
      </c>
      <c r="I189" s="87">
        <v>0</v>
      </c>
      <c r="J189" s="87">
        <v>0</v>
      </c>
      <c r="K189" s="87">
        <v>0</v>
      </c>
      <c r="L189" s="87">
        <v>0</v>
      </c>
      <c r="M189" s="87">
        <v>0</v>
      </c>
      <c r="N189" s="87"/>
      <c r="O189" s="87"/>
      <c r="P189" s="87">
        <v>0</v>
      </c>
      <c r="Q189" s="87">
        <v>0</v>
      </c>
      <c r="R189" s="87">
        <v>0</v>
      </c>
      <c r="S189" s="87">
        <v>0</v>
      </c>
      <c r="T189" s="87">
        <v>0</v>
      </c>
      <c r="U189" s="80"/>
      <c r="V189" s="80"/>
      <c r="W189" s="87">
        <v>0</v>
      </c>
      <c r="X189" s="80"/>
      <c r="Y189" s="87">
        <v>0</v>
      </c>
      <c r="Z189" s="87">
        <v>0</v>
      </c>
      <c r="AA189" s="87">
        <v>0</v>
      </c>
      <c r="AB189" s="87">
        <v>0</v>
      </c>
      <c r="AC189" s="87">
        <v>0</v>
      </c>
      <c r="AD189" s="87">
        <v>0</v>
      </c>
      <c r="AE189" s="87">
        <v>0</v>
      </c>
      <c r="AF189" s="87">
        <v>0</v>
      </c>
    </row>
    <row r="190" spans="1:32" ht="12.75" hidden="1" customHeight="1" x14ac:dyDescent="0.15">
      <c r="A190" t="s">
        <v>273</v>
      </c>
      <c r="F190" t="s">
        <v>144</v>
      </c>
      <c r="G190" t="s">
        <v>280</v>
      </c>
      <c r="H190" s="87">
        <v>0</v>
      </c>
      <c r="I190" s="87">
        <v>0</v>
      </c>
      <c r="J190" s="87">
        <v>0</v>
      </c>
      <c r="K190" s="87">
        <v>0</v>
      </c>
      <c r="L190" s="87">
        <v>0</v>
      </c>
      <c r="M190" s="87">
        <v>0</v>
      </c>
      <c r="N190" s="87"/>
      <c r="O190" s="87"/>
      <c r="P190" s="87">
        <v>0</v>
      </c>
      <c r="Q190" s="87">
        <v>0</v>
      </c>
      <c r="R190" s="87">
        <v>0</v>
      </c>
      <c r="S190" s="87">
        <v>0</v>
      </c>
      <c r="T190" s="87">
        <v>0</v>
      </c>
      <c r="U190" s="80"/>
      <c r="V190" s="80"/>
      <c r="W190" s="87">
        <v>0</v>
      </c>
      <c r="X190" s="80"/>
      <c r="Y190" s="87">
        <v>0</v>
      </c>
      <c r="Z190" s="87">
        <v>0</v>
      </c>
      <c r="AA190" s="87">
        <v>0</v>
      </c>
      <c r="AB190" s="87">
        <v>0</v>
      </c>
      <c r="AC190" s="87">
        <v>0</v>
      </c>
      <c r="AD190" s="87">
        <v>0</v>
      </c>
      <c r="AE190" s="87">
        <v>0</v>
      </c>
      <c r="AF190" s="87">
        <v>0</v>
      </c>
    </row>
    <row r="191" spans="1:32" ht="12.75" hidden="1" customHeight="1" x14ac:dyDescent="0.15">
      <c r="A191" t="s">
        <v>273</v>
      </c>
      <c r="F191" t="s">
        <v>144</v>
      </c>
      <c r="G191" t="s">
        <v>281</v>
      </c>
      <c r="H191" s="87">
        <v>0</v>
      </c>
      <c r="I191" s="87">
        <v>0</v>
      </c>
      <c r="J191" s="87">
        <v>0</v>
      </c>
      <c r="K191" s="87">
        <v>0</v>
      </c>
      <c r="L191" s="87">
        <v>0</v>
      </c>
      <c r="M191" s="87">
        <v>0</v>
      </c>
      <c r="N191" s="87"/>
      <c r="O191" s="87"/>
      <c r="P191" s="87">
        <v>0</v>
      </c>
      <c r="Q191" s="87">
        <v>0</v>
      </c>
      <c r="R191" s="87">
        <v>0</v>
      </c>
      <c r="S191" s="87">
        <v>0</v>
      </c>
      <c r="T191" s="87">
        <v>0</v>
      </c>
      <c r="U191" s="80"/>
      <c r="V191" s="80"/>
      <c r="W191" s="87">
        <v>0</v>
      </c>
      <c r="X191" s="80"/>
      <c r="Y191" s="87">
        <v>0</v>
      </c>
      <c r="Z191" s="87">
        <v>0</v>
      </c>
      <c r="AA191" s="87">
        <v>0</v>
      </c>
      <c r="AB191" s="87">
        <v>0</v>
      </c>
      <c r="AC191" s="87">
        <v>0</v>
      </c>
      <c r="AD191" s="87">
        <v>0</v>
      </c>
      <c r="AE191" s="87">
        <v>0</v>
      </c>
      <c r="AF191" s="87">
        <v>0</v>
      </c>
    </row>
    <row r="192" spans="1:32" ht="12.75" hidden="1" customHeight="1" x14ac:dyDescent="0.15">
      <c r="A192" t="s">
        <v>273</v>
      </c>
      <c r="F192" t="s">
        <v>144</v>
      </c>
      <c r="G192" t="s">
        <v>282</v>
      </c>
      <c r="H192" s="87">
        <v>0</v>
      </c>
      <c r="I192" s="87">
        <v>0</v>
      </c>
      <c r="J192" s="87">
        <v>0</v>
      </c>
      <c r="K192" s="87">
        <v>0</v>
      </c>
      <c r="L192" s="87">
        <v>0</v>
      </c>
      <c r="M192" s="87">
        <v>0</v>
      </c>
      <c r="N192" s="87"/>
      <c r="O192" s="87"/>
      <c r="P192" s="87">
        <v>0</v>
      </c>
      <c r="Q192" s="87">
        <v>0</v>
      </c>
      <c r="R192" s="87">
        <v>0</v>
      </c>
      <c r="S192" s="87">
        <v>0</v>
      </c>
      <c r="T192" s="87">
        <v>0</v>
      </c>
      <c r="U192" s="80"/>
      <c r="V192" s="80"/>
      <c r="W192" s="87">
        <v>0</v>
      </c>
      <c r="X192" s="80"/>
      <c r="Y192" s="87">
        <v>0</v>
      </c>
      <c r="Z192" s="87">
        <v>0</v>
      </c>
      <c r="AA192" s="87">
        <v>0</v>
      </c>
      <c r="AB192" s="87">
        <v>0</v>
      </c>
      <c r="AC192" s="87">
        <v>0</v>
      </c>
      <c r="AD192" s="87">
        <v>0</v>
      </c>
      <c r="AE192" s="87">
        <v>0</v>
      </c>
      <c r="AF192" s="87">
        <v>0</v>
      </c>
    </row>
    <row r="193" spans="1:32" ht="12.75" hidden="1" customHeight="1" x14ac:dyDescent="0.15">
      <c r="A193" t="s">
        <v>273</v>
      </c>
      <c r="F193" t="s">
        <v>144</v>
      </c>
      <c r="G193" t="s">
        <v>283</v>
      </c>
      <c r="H193" s="87">
        <v>0</v>
      </c>
      <c r="I193" s="87">
        <v>0</v>
      </c>
      <c r="J193" s="87">
        <v>0</v>
      </c>
      <c r="K193" s="87">
        <v>0</v>
      </c>
      <c r="L193" s="87">
        <v>0</v>
      </c>
      <c r="M193" s="87">
        <v>0</v>
      </c>
      <c r="N193" s="87"/>
      <c r="O193" s="87"/>
      <c r="P193" s="87">
        <v>0</v>
      </c>
      <c r="Q193" s="87">
        <v>0</v>
      </c>
      <c r="R193" s="87">
        <v>0</v>
      </c>
      <c r="S193" s="87">
        <v>0</v>
      </c>
      <c r="T193" s="87">
        <v>0</v>
      </c>
      <c r="U193" s="80"/>
      <c r="V193" s="80"/>
      <c r="W193" s="87">
        <v>0</v>
      </c>
      <c r="X193" s="80"/>
      <c r="Y193" s="87">
        <v>0</v>
      </c>
      <c r="Z193" s="87">
        <v>0</v>
      </c>
      <c r="AA193" s="87">
        <v>0</v>
      </c>
      <c r="AB193" s="87">
        <v>0</v>
      </c>
      <c r="AC193" s="87">
        <v>0</v>
      </c>
      <c r="AD193" s="87">
        <v>0</v>
      </c>
      <c r="AE193" s="87">
        <v>0</v>
      </c>
      <c r="AF193" s="87">
        <v>0</v>
      </c>
    </row>
    <row r="194" spans="1:32" ht="12.75" hidden="1" customHeight="1" x14ac:dyDescent="0.15">
      <c r="A194" t="s">
        <v>273</v>
      </c>
      <c r="F194" t="s">
        <v>144</v>
      </c>
      <c r="G194" t="s">
        <v>284</v>
      </c>
      <c r="H194" s="87">
        <v>0</v>
      </c>
      <c r="I194" s="87">
        <v>0</v>
      </c>
      <c r="J194" s="87">
        <v>0</v>
      </c>
      <c r="K194" s="87">
        <v>0</v>
      </c>
      <c r="L194" s="87">
        <v>0</v>
      </c>
      <c r="M194" s="87">
        <v>0</v>
      </c>
      <c r="N194" s="87"/>
      <c r="O194" s="87"/>
      <c r="P194" s="87">
        <v>0</v>
      </c>
      <c r="Q194" s="87">
        <v>0</v>
      </c>
      <c r="R194" s="87">
        <v>0</v>
      </c>
      <c r="S194" s="87">
        <v>0</v>
      </c>
      <c r="T194" s="87">
        <v>0</v>
      </c>
      <c r="U194" s="80"/>
      <c r="V194" s="80"/>
      <c r="W194" s="87">
        <v>0</v>
      </c>
      <c r="X194" s="80"/>
      <c r="Y194" s="87">
        <v>0</v>
      </c>
      <c r="Z194" s="87">
        <v>0</v>
      </c>
      <c r="AA194" s="87">
        <v>0</v>
      </c>
      <c r="AB194" s="87">
        <v>0</v>
      </c>
      <c r="AC194" s="87">
        <v>0</v>
      </c>
      <c r="AD194" s="87">
        <v>0</v>
      </c>
      <c r="AE194" s="87">
        <v>0</v>
      </c>
      <c r="AF194" s="87">
        <v>0</v>
      </c>
    </row>
    <row r="195" spans="1:32" ht="12.75" hidden="1" customHeight="1" x14ac:dyDescent="0.15">
      <c r="A195" t="s">
        <v>273</v>
      </c>
      <c r="F195" t="s">
        <v>144</v>
      </c>
      <c r="G195" t="s">
        <v>285</v>
      </c>
      <c r="H195" s="87">
        <v>0</v>
      </c>
      <c r="I195" s="87">
        <v>0</v>
      </c>
      <c r="J195" s="87">
        <v>0</v>
      </c>
      <c r="K195" s="87">
        <v>0</v>
      </c>
      <c r="L195" s="87">
        <v>0</v>
      </c>
      <c r="M195" s="87">
        <v>0</v>
      </c>
      <c r="N195" s="87"/>
      <c r="O195" s="87"/>
      <c r="P195" s="87">
        <v>0</v>
      </c>
      <c r="Q195" s="87">
        <v>0</v>
      </c>
      <c r="R195" s="87">
        <v>0</v>
      </c>
      <c r="S195" s="87">
        <v>0</v>
      </c>
      <c r="T195" s="87">
        <v>0</v>
      </c>
      <c r="U195" s="80"/>
      <c r="V195" s="80"/>
      <c r="W195" s="87">
        <v>0</v>
      </c>
      <c r="X195" s="80"/>
      <c r="Y195" s="87">
        <v>0</v>
      </c>
      <c r="Z195" s="87">
        <v>0</v>
      </c>
      <c r="AA195" s="87">
        <v>0</v>
      </c>
      <c r="AB195" s="87">
        <v>0</v>
      </c>
      <c r="AC195" s="87">
        <v>0</v>
      </c>
      <c r="AD195" s="87">
        <v>0</v>
      </c>
      <c r="AE195" s="87">
        <v>0</v>
      </c>
      <c r="AF195" s="87">
        <v>0</v>
      </c>
    </row>
    <row r="196" spans="1:32" ht="12.75" hidden="1" customHeight="1" x14ac:dyDescent="0.15">
      <c r="A196" t="s">
        <v>273</v>
      </c>
      <c r="F196" t="s">
        <v>144</v>
      </c>
      <c r="G196" t="s">
        <v>286</v>
      </c>
      <c r="H196" s="87">
        <v>0</v>
      </c>
      <c r="I196" s="87">
        <v>0</v>
      </c>
      <c r="J196" s="87">
        <v>0</v>
      </c>
      <c r="K196" s="87">
        <v>0</v>
      </c>
      <c r="L196" s="87">
        <v>0</v>
      </c>
      <c r="M196" s="87">
        <v>0</v>
      </c>
      <c r="N196" s="87"/>
      <c r="O196" s="87"/>
      <c r="P196" s="87">
        <v>0</v>
      </c>
      <c r="Q196" s="87">
        <v>0</v>
      </c>
      <c r="R196" s="87">
        <v>0</v>
      </c>
      <c r="S196" s="87">
        <v>0</v>
      </c>
      <c r="T196" s="87">
        <v>0</v>
      </c>
      <c r="U196" s="80"/>
      <c r="V196" s="80"/>
      <c r="W196" s="87">
        <v>0</v>
      </c>
      <c r="X196" s="80"/>
      <c r="Y196" s="87">
        <v>0</v>
      </c>
      <c r="Z196" s="87">
        <v>0</v>
      </c>
      <c r="AA196" s="87">
        <v>0</v>
      </c>
      <c r="AB196" s="87">
        <v>0</v>
      </c>
      <c r="AC196" s="87">
        <v>0</v>
      </c>
      <c r="AD196" s="87">
        <v>0</v>
      </c>
      <c r="AE196" s="87">
        <v>0</v>
      </c>
      <c r="AF196" s="87">
        <v>0</v>
      </c>
    </row>
    <row r="197" spans="1:32" ht="12.75" hidden="1" customHeight="1" x14ac:dyDescent="0.15">
      <c r="A197" t="s">
        <v>273</v>
      </c>
      <c r="F197" t="s">
        <v>144</v>
      </c>
      <c r="G197" t="s">
        <v>287</v>
      </c>
      <c r="H197" s="87">
        <v>0</v>
      </c>
      <c r="I197" s="87">
        <v>0</v>
      </c>
      <c r="J197" s="87">
        <v>0</v>
      </c>
      <c r="K197" s="87">
        <v>0</v>
      </c>
      <c r="L197" s="87">
        <v>0</v>
      </c>
      <c r="M197" s="87">
        <v>0</v>
      </c>
      <c r="N197" s="87"/>
      <c r="O197" s="87"/>
      <c r="P197" s="87">
        <v>0</v>
      </c>
      <c r="Q197" s="87">
        <v>0</v>
      </c>
      <c r="R197" s="87">
        <v>0</v>
      </c>
      <c r="S197" s="87">
        <v>0</v>
      </c>
      <c r="T197" s="87">
        <v>0</v>
      </c>
      <c r="U197" s="80"/>
      <c r="V197" s="80"/>
      <c r="W197" s="87">
        <v>0</v>
      </c>
      <c r="X197" s="80"/>
      <c r="Y197" s="87">
        <v>0</v>
      </c>
      <c r="Z197" s="87">
        <v>0</v>
      </c>
      <c r="AA197" s="87">
        <v>0</v>
      </c>
      <c r="AB197" s="87" t="e">
        <v>#DIV/0!</v>
      </c>
      <c r="AC197" s="87">
        <v>0</v>
      </c>
      <c r="AD197" s="87">
        <v>0</v>
      </c>
      <c r="AE197" s="87">
        <v>0</v>
      </c>
      <c r="AF197" s="87" t="e">
        <v>#DIV/0!</v>
      </c>
    </row>
    <row r="198" spans="1:32" ht="12.75" hidden="1" customHeight="1" x14ac:dyDescent="0.15">
      <c r="A198" t="s">
        <v>273</v>
      </c>
      <c r="F198" t="s">
        <v>144</v>
      </c>
      <c r="G198" t="s">
        <v>288</v>
      </c>
      <c r="H198" s="87">
        <v>0</v>
      </c>
      <c r="I198" s="87">
        <v>0</v>
      </c>
      <c r="J198" s="87">
        <v>0</v>
      </c>
      <c r="K198" s="87">
        <v>0</v>
      </c>
      <c r="L198" s="87">
        <v>0</v>
      </c>
      <c r="M198" s="87">
        <v>0</v>
      </c>
      <c r="N198" s="87"/>
      <c r="O198" s="87"/>
      <c r="P198" s="87">
        <v>0</v>
      </c>
      <c r="Q198" s="87">
        <v>0</v>
      </c>
      <c r="R198" s="87">
        <v>0</v>
      </c>
      <c r="S198" s="87">
        <v>0</v>
      </c>
      <c r="T198" s="87">
        <v>0</v>
      </c>
      <c r="U198" s="80"/>
      <c r="V198" s="80"/>
      <c r="W198" s="87">
        <v>0</v>
      </c>
      <c r="X198" s="80"/>
      <c r="Y198" s="87">
        <v>0</v>
      </c>
      <c r="Z198" s="87">
        <v>0</v>
      </c>
      <c r="AA198" s="87">
        <v>0</v>
      </c>
      <c r="AB198" s="87" t="e">
        <v>#DIV/0!</v>
      </c>
      <c r="AC198" s="87">
        <v>0</v>
      </c>
      <c r="AD198" s="87">
        <v>0</v>
      </c>
      <c r="AE198" s="87">
        <v>0</v>
      </c>
      <c r="AF198" s="87" t="e">
        <v>#DIV/0!</v>
      </c>
    </row>
    <row r="199" spans="1:32" ht="12.75" hidden="1" customHeight="1" x14ac:dyDescent="0.15">
      <c r="A199" t="s">
        <v>273</v>
      </c>
      <c r="F199" t="s">
        <v>144</v>
      </c>
      <c r="G199" t="s">
        <v>289</v>
      </c>
      <c r="H199" s="87">
        <v>0</v>
      </c>
      <c r="I199" s="87">
        <v>0</v>
      </c>
      <c r="J199" s="87">
        <v>0</v>
      </c>
      <c r="K199" s="87">
        <v>0</v>
      </c>
      <c r="L199" s="87">
        <v>0</v>
      </c>
      <c r="M199" s="87">
        <v>0</v>
      </c>
      <c r="N199" s="87"/>
      <c r="O199" s="87"/>
      <c r="P199" s="87">
        <v>0</v>
      </c>
      <c r="Q199" s="87">
        <v>0</v>
      </c>
      <c r="R199" s="87">
        <v>0</v>
      </c>
      <c r="S199" s="87">
        <v>0</v>
      </c>
      <c r="T199" s="87">
        <v>0</v>
      </c>
      <c r="U199" s="80"/>
      <c r="V199" s="80"/>
      <c r="W199" s="87">
        <v>0</v>
      </c>
      <c r="X199" s="80"/>
      <c r="Y199" s="87">
        <v>0</v>
      </c>
      <c r="Z199" s="87">
        <v>0</v>
      </c>
      <c r="AA199" s="87">
        <v>0</v>
      </c>
      <c r="AB199" s="87">
        <v>0</v>
      </c>
      <c r="AC199" s="87">
        <v>0</v>
      </c>
      <c r="AD199" s="87">
        <v>0</v>
      </c>
      <c r="AE199" s="87">
        <v>0</v>
      </c>
      <c r="AF199" s="87">
        <v>0</v>
      </c>
    </row>
    <row r="200" spans="1:32" ht="12.75" hidden="1" customHeight="1" x14ac:dyDescent="0.15">
      <c r="A200" t="s">
        <v>273</v>
      </c>
      <c r="F200" t="s">
        <v>144</v>
      </c>
      <c r="G200" t="s">
        <v>290</v>
      </c>
      <c r="H200" s="87">
        <v>0</v>
      </c>
      <c r="I200" s="87">
        <v>0</v>
      </c>
      <c r="J200" s="87">
        <v>0</v>
      </c>
      <c r="K200" s="87">
        <v>0</v>
      </c>
      <c r="L200" s="87">
        <v>0</v>
      </c>
      <c r="M200" s="87">
        <v>0</v>
      </c>
      <c r="N200" s="87"/>
      <c r="O200" s="87"/>
      <c r="P200" s="87">
        <v>0</v>
      </c>
      <c r="Q200" s="87">
        <v>0</v>
      </c>
      <c r="R200" s="87">
        <v>0</v>
      </c>
      <c r="S200" s="87">
        <v>0</v>
      </c>
      <c r="T200" s="87">
        <v>0</v>
      </c>
      <c r="U200" s="80"/>
      <c r="V200" s="80"/>
      <c r="W200" s="87">
        <v>0</v>
      </c>
      <c r="X200" s="80"/>
      <c r="Y200" s="87">
        <v>0</v>
      </c>
      <c r="Z200" s="87">
        <v>0</v>
      </c>
      <c r="AA200" s="87">
        <v>0</v>
      </c>
      <c r="AB200" s="87" t="e">
        <v>#DIV/0!</v>
      </c>
      <c r="AC200" s="87">
        <v>0</v>
      </c>
      <c r="AD200" s="87">
        <v>0</v>
      </c>
      <c r="AE200" s="87">
        <v>0</v>
      </c>
      <c r="AF200" s="87" t="e">
        <v>#DIV/0!</v>
      </c>
    </row>
    <row r="201" spans="1:32" ht="12.75" hidden="1" customHeight="1" x14ac:dyDescent="0.15">
      <c r="A201" t="s">
        <v>273</v>
      </c>
      <c r="F201" t="s">
        <v>144</v>
      </c>
      <c r="G201" t="s">
        <v>291</v>
      </c>
      <c r="H201" s="87">
        <v>0</v>
      </c>
      <c r="I201" s="87">
        <v>0</v>
      </c>
      <c r="J201" s="87">
        <v>0</v>
      </c>
      <c r="K201" s="87">
        <v>0</v>
      </c>
      <c r="L201" s="87">
        <v>0</v>
      </c>
      <c r="M201" s="87">
        <v>0</v>
      </c>
      <c r="N201" s="87"/>
      <c r="O201" s="87"/>
      <c r="P201" s="87">
        <v>0</v>
      </c>
      <c r="Q201" s="87">
        <v>0</v>
      </c>
      <c r="R201" s="87">
        <v>0</v>
      </c>
      <c r="S201" s="87">
        <v>0</v>
      </c>
      <c r="T201" s="87">
        <v>0</v>
      </c>
      <c r="U201" s="80"/>
      <c r="V201" s="80"/>
      <c r="W201" s="87">
        <v>0</v>
      </c>
      <c r="X201" s="80"/>
      <c r="Y201" s="87">
        <v>0</v>
      </c>
      <c r="Z201" s="87">
        <v>0</v>
      </c>
      <c r="AA201" s="87">
        <v>0</v>
      </c>
      <c r="AB201" s="87">
        <v>0</v>
      </c>
      <c r="AC201" s="87">
        <v>0</v>
      </c>
      <c r="AD201" s="87">
        <v>0</v>
      </c>
      <c r="AE201" s="87">
        <v>0</v>
      </c>
      <c r="AF201" s="87">
        <v>0</v>
      </c>
    </row>
    <row r="202" spans="1:32" ht="12.75" hidden="1" customHeight="1" x14ac:dyDescent="0.15">
      <c r="A202" t="s">
        <v>273</v>
      </c>
      <c r="F202" t="s">
        <v>144</v>
      </c>
      <c r="G202" t="s">
        <v>292</v>
      </c>
      <c r="H202" s="87">
        <v>0</v>
      </c>
      <c r="I202" s="87">
        <v>0</v>
      </c>
      <c r="J202" s="87">
        <v>0</v>
      </c>
      <c r="K202" s="87">
        <v>0</v>
      </c>
      <c r="L202" s="87">
        <v>0</v>
      </c>
      <c r="M202" s="87">
        <v>0</v>
      </c>
      <c r="N202" s="87"/>
      <c r="O202" s="87"/>
      <c r="P202" s="87">
        <v>0</v>
      </c>
      <c r="Q202" s="87">
        <v>0</v>
      </c>
      <c r="R202" s="87">
        <v>0</v>
      </c>
      <c r="S202" s="87">
        <v>0</v>
      </c>
      <c r="T202" s="87">
        <v>0</v>
      </c>
      <c r="U202" s="80"/>
      <c r="V202" s="80"/>
      <c r="W202" s="87">
        <v>0</v>
      </c>
      <c r="X202" s="80"/>
      <c r="Y202" s="87">
        <v>0</v>
      </c>
      <c r="Z202" s="87">
        <v>0</v>
      </c>
      <c r="AA202" s="87">
        <v>0</v>
      </c>
      <c r="AB202" s="87">
        <v>0</v>
      </c>
      <c r="AC202" s="87">
        <v>0</v>
      </c>
      <c r="AD202" s="87">
        <v>0</v>
      </c>
      <c r="AE202" s="87">
        <v>0</v>
      </c>
      <c r="AF202" s="87">
        <v>0</v>
      </c>
    </row>
    <row r="203" spans="1:32" ht="12.75" hidden="1" customHeight="1" x14ac:dyDescent="0.15">
      <c r="A203" t="s">
        <v>273</v>
      </c>
      <c r="F203" t="s">
        <v>144</v>
      </c>
      <c r="G203" t="s">
        <v>293</v>
      </c>
      <c r="H203" s="87">
        <v>0</v>
      </c>
      <c r="I203" s="87">
        <v>0</v>
      </c>
      <c r="J203" s="87">
        <v>0</v>
      </c>
      <c r="K203" s="87">
        <v>0</v>
      </c>
      <c r="L203" s="87">
        <v>0</v>
      </c>
      <c r="M203" s="87">
        <v>0</v>
      </c>
      <c r="N203" s="87"/>
      <c r="O203" s="87"/>
      <c r="P203" s="87">
        <v>0</v>
      </c>
      <c r="Q203" s="87">
        <v>0</v>
      </c>
      <c r="R203" s="87">
        <v>0</v>
      </c>
      <c r="S203" s="87">
        <v>0</v>
      </c>
      <c r="T203" s="87">
        <v>0</v>
      </c>
      <c r="U203" s="80"/>
      <c r="V203" s="80"/>
      <c r="W203" s="87">
        <v>0</v>
      </c>
      <c r="X203" s="80"/>
      <c r="Y203" s="87">
        <v>0</v>
      </c>
      <c r="Z203" s="87">
        <v>0</v>
      </c>
      <c r="AA203" s="87">
        <v>0</v>
      </c>
      <c r="AB203" s="87">
        <v>0</v>
      </c>
      <c r="AC203" s="87">
        <v>0</v>
      </c>
      <c r="AD203" s="87">
        <v>0</v>
      </c>
      <c r="AE203" s="87">
        <v>0</v>
      </c>
      <c r="AF203" s="87">
        <v>0</v>
      </c>
    </row>
    <row r="204" spans="1:32" ht="12.75" hidden="1" customHeight="1" x14ac:dyDescent="0.15">
      <c r="A204" t="s">
        <v>273</v>
      </c>
      <c r="F204" t="s">
        <v>144</v>
      </c>
      <c r="G204" t="s">
        <v>294</v>
      </c>
      <c r="H204" s="87">
        <v>0</v>
      </c>
      <c r="I204" s="87">
        <v>0</v>
      </c>
      <c r="J204" s="87">
        <v>0</v>
      </c>
      <c r="K204" s="87">
        <v>0</v>
      </c>
      <c r="L204" s="87">
        <v>0</v>
      </c>
      <c r="M204" s="87">
        <v>0</v>
      </c>
      <c r="N204" s="87"/>
      <c r="O204" s="87"/>
      <c r="P204" s="87">
        <v>0</v>
      </c>
      <c r="Q204" s="87">
        <v>0</v>
      </c>
      <c r="R204" s="87">
        <v>0</v>
      </c>
      <c r="S204" s="87">
        <v>0</v>
      </c>
      <c r="T204" s="87">
        <v>0</v>
      </c>
      <c r="U204" s="80"/>
      <c r="V204" s="80"/>
      <c r="W204" s="87">
        <v>0</v>
      </c>
      <c r="X204" s="80"/>
      <c r="Y204" s="87">
        <v>0</v>
      </c>
      <c r="Z204" s="87">
        <v>0</v>
      </c>
      <c r="AA204" s="87">
        <v>0</v>
      </c>
      <c r="AB204" s="87">
        <v>0</v>
      </c>
      <c r="AC204" s="87">
        <v>0</v>
      </c>
      <c r="AD204" s="87">
        <v>0</v>
      </c>
      <c r="AE204" s="87">
        <v>0</v>
      </c>
      <c r="AF204" s="87">
        <v>0</v>
      </c>
    </row>
    <row r="205" spans="1:32" ht="12.75" hidden="1" customHeight="1" x14ac:dyDescent="0.15">
      <c r="A205" t="s">
        <v>273</v>
      </c>
      <c r="F205" t="s">
        <v>144</v>
      </c>
      <c r="G205" t="s">
        <v>273</v>
      </c>
      <c r="H205" s="87">
        <v>0</v>
      </c>
      <c r="I205" s="87">
        <v>0</v>
      </c>
      <c r="J205" s="87">
        <v>0</v>
      </c>
      <c r="K205" s="87">
        <v>0</v>
      </c>
      <c r="L205" s="87">
        <v>0</v>
      </c>
      <c r="M205" s="87">
        <v>0</v>
      </c>
      <c r="N205" s="87"/>
      <c r="O205" s="87"/>
      <c r="P205" s="87">
        <v>0</v>
      </c>
      <c r="Q205" s="87">
        <v>0</v>
      </c>
      <c r="R205" s="87">
        <v>0</v>
      </c>
      <c r="S205" s="87">
        <v>0</v>
      </c>
      <c r="T205" s="87">
        <v>0</v>
      </c>
      <c r="U205" s="80"/>
      <c r="V205" s="80"/>
      <c r="W205" s="87">
        <v>0</v>
      </c>
      <c r="X205" s="80"/>
      <c r="Y205" s="87">
        <v>0</v>
      </c>
      <c r="Z205" s="87">
        <v>0</v>
      </c>
      <c r="AA205" s="87">
        <v>0</v>
      </c>
      <c r="AB205" s="87">
        <v>0</v>
      </c>
      <c r="AC205" s="87">
        <v>0</v>
      </c>
      <c r="AD205" s="87">
        <v>0</v>
      </c>
      <c r="AE205" s="87">
        <v>0</v>
      </c>
      <c r="AF205" s="87">
        <v>0</v>
      </c>
    </row>
    <row r="206" spans="1:32" ht="12.75" hidden="1" customHeight="1" x14ac:dyDescent="0.15">
      <c r="A206" t="s">
        <v>273</v>
      </c>
      <c r="F206" t="s">
        <v>144</v>
      </c>
      <c r="G206" t="s">
        <v>295</v>
      </c>
      <c r="H206" s="87">
        <v>0</v>
      </c>
      <c r="I206" s="87">
        <v>0</v>
      </c>
      <c r="J206" s="87">
        <v>0</v>
      </c>
      <c r="K206" s="87">
        <v>0</v>
      </c>
      <c r="L206" s="87">
        <v>0</v>
      </c>
      <c r="M206" s="87">
        <v>0</v>
      </c>
      <c r="N206" s="87"/>
      <c r="O206" s="87"/>
      <c r="P206" s="87">
        <v>0</v>
      </c>
      <c r="Q206" s="87">
        <v>0</v>
      </c>
      <c r="R206" s="87">
        <v>0</v>
      </c>
      <c r="S206" s="87">
        <v>0</v>
      </c>
      <c r="T206" s="87">
        <v>0</v>
      </c>
      <c r="U206" s="80"/>
      <c r="V206" s="80"/>
      <c r="W206" s="87">
        <v>0</v>
      </c>
      <c r="X206" s="80"/>
      <c r="Y206" s="87">
        <v>0</v>
      </c>
      <c r="Z206" s="87">
        <v>0</v>
      </c>
      <c r="AA206" s="87">
        <v>0</v>
      </c>
      <c r="AB206" s="87">
        <v>0</v>
      </c>
      <c r="AC206" s="87">
        <v>0</v>
      </c>
      <c r="AD206" s="87">
        <v>0</v>
      </c>
      <c r="AE206" s="87">
        <v>0</v>
      </c>
      <c r="AF206" s="87">
        <v>0</v>
      </c>
    </row>
    <row r="207" spans="1:32" ht="12.75" hidden="1" customHeight="1" x14ac:dyDescent="0.15">
      <c r="A207" t="s">
        <v>273</v>
      </c>
      <c r="F207" t="s">
        <v>144</v>
      </c>
      <c r="G207" t="s">
        <v>296</v>
      </c>
      <c r="H207" s="87">
        <v>0</v>
      </c>
      <c r="I207" s="87">
        <v>0</v>
      </c>
      <c r="J207" s="87">
        <v>0</v>
      </c>
      <c r="K207" s="87">
        <v>0</v>
      </c>
      <c r="L207" s="87">
        <v>0</v>
      </c>
      <c r="M207" s="87">
        <v>0</v>
      </c>
      <c r="N207" s="87"/>
      <c r="O207" s="87"/>
      <c r="P207" s="87">
        <v>0</v>
      </c>
      <c r="Q207" s="87">
        <v>0</v>
      </c>
      <c r="R207" s="87">
        <v>0</v>
      </c>
      <c r="S207" s="87">
        <v>0</v>
      </c>
      <c r="T207" s="87">
        <v>0</v>
      </c>
      <c r="U207" s="80"/>
      <c r="V207" s="80"/>
      <c r="W207" s="87">
        <v>0</v>
      </c>
      <c r="X207" s="80"/>
      <c r="Y207" s="87">
        <v>0</v>
      </c>
      <c r="Z207" s="87">
        <v>0</v>
      </c>
      <c r="AA207" s="87">
        <v>0</v>
      </c>
      <c r="AB207" s="87">
        <v>0</v>
      </c>
      <c r="AC207" s="87">
        <v>0</v>
      </c>
      <c r="AD207" s="87">
        <v>0</v>
      </c>
      <c r="AE207" s="87">
        <v>0</v>
      </c>
      <c r="AF207" s="87">
        <v>0</v>
      </c>
    </row>
    <row r="208" spans="1:32" ht="12.75" hidden="1" customHeight="1" x14ac:dyDescent="0.15">
      <c r="A208" t="s">
        <v>273</v>
      </c>
      <c r="F208" t="s">
        <v>144</v>
      </c>
      <c r="G208" t="s">
        <v>297</v>
      </c>
      <c r="H208" s="87">
        <v>0</v>
      </c>
      <c r="I208" s="87">
        <v>0</v>
      </c>
      <c r="J208" s="87">
        <v>0</v>
      </c>
      <c r="K208" s="87">
        <v>0</v>
      </c>
      <c r="L208" s="87">
        <v>0</v>
      </c>
      <c r="M208" s="87">
        <v>0</v>
      </c>
      <c r="N208" s="87"/>
      <c r="O208" s="87"/>
      <c r="P208" s="87">
        <v>0</v>
      </c>
      <c r="Q208" s="87">
        <v>0</v>
      </c>
      <c r="R208" s="87">
        <v>0</v>
      </c>
      <c r="S208" s="87">
        <v>0</v>
      </c>
      <c r="T208" s="87">
        <v>0</v>
      </c>
      <c r="U208" s="80"/>
      <c r="V208" s="80"/>
      <c r="W208" s="87">
        <v>0</v>
      </c>
      <c r="X208" s="80"/>
      <c r="Y208" s="87">
        <v>0</v>
      </c>
      <c r="Z208" s="87">
        <v>0</v>
      </c>
      <c r="AA208" s="87">
        <v>0</v>
      </c>
      <c r="AB208" s="87" t="e">
        <v>#DIV/0!</v>
      </c>
      <c r="AC208" s="87">
        <v>0</v>
      </c>
      <c r="AD208" s="87">
        <v>0</v>
      </c>
      <c r="AE208" s="87">
        <v>0</v>
      </c>
      <c r="AF208" s="87" t="e">
        <v>#DIV/0!</v>
      </c>
    </row>
    <row r="209" spans="1:32" ht="12.75" hidden="1" customHeight="1" x14ac:dyDescent="0.15">
      <c r="A209" t="s">
        <v>273</v>
      </c>
      <c r="F209" t="s">
        <v>144</v>
      </c>
      <c r="G209" t="s">
        <v>298</v>
      </c>
      <c r="H209" s="87">
        <v>0</v>
      </c>
      <c r="I209" s="87">
        <v>0</v>
      </c>
      <c r="J209" s="87">
        <v>0</v>
      </c>
      <c r="K209" s="87">
        <v>0</v>
      </c>
      <c r="L209" s="87">
        <v>0</v>
      </c>
      <c r="M209" s="87">
        <v>0</v>
      </c>
      <c r="N209" s="87"/>
      <c r="O209" s="87"/>
      <c r="P209" s="87">
        <v>0</v>
      </c>
      <c r="Q209" s="87">
        <v>0</v>
      </c>
      <c r="R209" s="87">
        <v>0</v>
      </c>
      <c r="S209" s="87">
        <v>0</v>
      </c>
      <c r="T209" s="87">
        <v>0</v>
      </c>
      <c r="U209" s="80"/>
      <c r="V209" s="80"/>
      <c r="W209" s="87">
        <v>0</v>
      </c>
      <c r="X209" s="80"/>
      <c r="Y209" s="87">
        <v>0</v>
      </c>
      <c r="Z209" s="87">
        <v>0</v>
      </c>
      <c r="AA209" s="87">
        <v>0</v>
      </c>
      <c r="AB209" s="87">
        <v>0</v>
      </c>
      <c r="AC209" s="87">
        <v>0</v>
      </c>
      <c r="AD209" s="87">
        <v>0</v>
      </c>
      <c r="AE209" s="87">
        <v>0</v>
      </c>
      <c r="AF209" s="87">
        <v>0</v>
      </c>
    </row>
    <row r="210" spans="1:32" ht="12.75" hidden="1" customHeight="1" x14ac:dyDescent="0.15">
      <c r="A210" t="s">
        <v>273</v>
      </c>
      <c r="F210" t="s">
        <v>144</v>
      </c>
      <c r="G210" t="s">
        <v>299</v>
      </c>
      <c r="H210" s="87">
        <v>0</v>
      </c>
      <c r="I210" s="87">
        <v>0</v>
      </c>
      <c r="J210" s="87">
        <v>0</v>
      </c>
      <c r="K210" s="87">
        <v>0</v>
      </c>
      <c r="L210" s="87">
        <v>0</v>
      </c>
      <c r="M210" s="87">
        <v>0</v>
      </c>
      <c r="N210" s="87"/>
      <c r="O210" s="87"/>
      <c r="P210" s="87">
        <v>0</v>
      </c>
      <c r="Q210" s="87">
        <v>0</v>
      </c>
      <c r="R210" s="87">
        <v>0</v>
      </c>
      <c r="S210" s="87">
        <v>0</v>
      </c>
      <c r="T210" s="87">
        <v>0</v>
      </c>
      <c r="U210" s="80"/>
      <c r="V210" s="80"/>
      <c r="W210" s="87">
        <v>0</v>
      </c>
      <c r="X210" s="80"/>
      <c r="Y210" s="87">
        <v>0</v>
      </c>
      <c r="Z210" s="87">
        <v>0</v>
      </c>
      <c r="AA210" s="87">
        <v>0</v>
      </c>
      <c r="AB210" s="87">
        <v>0</v>
      </c>
      <c r="AC210" s="87">
        <v>0</v>
      </c>
      <c r="AD210" s="87">
        <v>0</v>
      </c>
      <c r="AE210" s="87">
        <v>0</v>
      </c>
      <c r="AF210" s="87">
        <v>0</v>
      </c>
    </row>
    <row r="211" spans="1:32" ht="12.75" hidden="1" customHeight="1" x14ac:dyDescent="0.15">
      <c r="A211" t="s">
        <v>273</v>
      </c>
      <c r="F211" t="s">
        <v>144</v>
      </c>
      <c r="G211" t="s">
        <v>300</v>
      </c>
      <c r="H211" s="87">
        <v>0</v>
      </c>
      <c r="I211" s="87">
        <v>0</v>
      </c>
      <c r="J211" s="87">
        <v>0</v>
      </c>
      <c r="K211" s="87">
        <v>0</v>
      </c>
      <c r="L211" s="87">
        <v>0</v>
      </c>
      <c r="M211" s="87">
        <v>0</v>
      </c>
      <c r="N211" s="87"/>
      <c r="O211" s="87"/>
      <c r="P211" s="87">
        <v>0</v>
      </c>
      <c r="Q211" s="87">
        <v>0</v>
      </c>
      <c r="R211" s="87">
        <v>0</v>
      </c>
      <c r="S211" s="87">
        <v>0</v>
      </c>
      <c r="T211" s="87">
        <v>0</v>
      </c>
      <c r="U211" s="80"/>
      <c r="V211" s="80"/>
      <c r="W211" s="87">
        <v>0</v>
      </c>
      <c r="X211" s="80"/>
      <c r="Y211" s="87">
        <v>0</v>
      </c>
      <c r="Z211" s="87">
        <v>0</v>
      </c>
      <c r="AA211" s="87">
        <v>0</v>
      </c>
      <c r="AB211" s="87">
        <v>0</v>
      </c>
      <c r="AC211" s="87">
        <v>0</v>
      </c>
      <c r="AD211" s="87">
        <v>0</v>
      </c>
      <c r="AE211" s="87">
        <v>0</v>
      </c>
      <c r="AF211" s="87">
        <v>0</v>
      </c>
    </row>
    <row r="212" spans="1:32" ht="12.75" hidden="1" customHeight="1" x14ac:dyDescent="0.15">
      <c r="A212" t="s">
        <v>273</v>
      </c>
      <c r="F212" t="s">
        <v>144</v>
      </c>
      <c r="G212" t="s">
        <v>301</v>
      </c>
      <c r="H212" s="87">
        <v>0</v>
      </c>
      <c r="I212" s="87">
        <v>0</v>
      </c>
      <c r="J212" s="87">
        <v>0</v>
      </c>
      <c r="K212" s="87">
        <v>0</v>
      </c>
      <c r="L212" s="87">
        <v>0</v>
      </c>
      <c r="M212" s="87">
        <v>0</v>
      </c>
      <c r="N212" s="87"/>
      <c r="O212" s="87"/>
      <c r="P212" s="87">
        <v>0</v>
      </c>
      <c r="Q212" s="87">
        <v>0</v>
      </c>
      <c r="R212" s="87">
        <v>0</v>
      </c>
      <c r="S212" s="87">
        <v>0</v>
      </c>
      <c r="T212" s="87">
        <v>0</v>
      </c>
      <c r="U212" s="80"/>
      <c r="V212" s="80"/>
      <c r="W212" s="87">
        <v>0</v>
      </c>
      <c r="X212" s="80"/>
      <c r="Y212" s="87">
        <v>0</v>
      </c>
      <c r="Z212" s="87">
        <v>0</v>
      </c>
      <c r="AA212" s="87">
        <v>0</v>
      </c>
      <c r="AB212" s="87">
        <v>0</v>
      </c>
      <c r="AC212" s="87">
        <v>0</v>
      </c>
      <c r="AD212" s="87">
        <v>0</v>
      </c>
      <c r="AE212" s="87">
        <v>0</v>
      </c>
      <c r="AF212" s="87">
        <v>0</v>
      </c>
    </row>
    <row r="213" spans="1:32" ht="12.75" hidden="1" customHeight="1" x14ac:dyDescent="0.15">
      <c r="A213" t="s">
        <v>273</v>
      </c>
      <c r="F213" t="s">
        <v>144</v>
      </c>
      <c r="G213" t="s">
        <v>302</v>
      </c>
      <c r="H213" s="87">
        <v>0</v>
      </c>
      <c r="I213" s="87">
        <v>0</v>
      </c>
      <c r="J213" s="87">
        <v>0</v>
      </c>
      <c r="K213" s="87">
        <v>0</v>
      </c>
      <c r="L213" s="87">
        <v>0</v>
      </c>
      <c r="M213" s="87">
        <v>0</v>
      </c>
      <c r="N213" s="87"/>
      <c r="O213" s="87"/>
      <c r="P213" s="87">
        <v>0</v>
      </c>
      <c r="Q213" s="87">
        <v>0</v>
      </c>
      <c r="R213" s="87">
        <v>0</v>
      </c>
      <c r="S213" s="87">
        <v>0</v>
      </c>
      <c r="T213" s="87">
        <v>0</v>
      </c>
      <c r="U213" s="80"/>
      <c r="V213" s="80"/>
      <c r="W213" s="87">
        <v>0</v>
      </c>
      <c r="X213" s="80"/>
      <c r="Y213" s="87">
        <v>0</v>
      </c>
      <c r="Z213" s="87">
        <v>0</v>
      </c>
      <c r="AA213" s="87">
        <v>0</v>
      </c>
      <c r="AB213" s="87">
        <v>0</v>
      </c>
      <c r="AC213" s="87">
        <v>0</v>
      </c>
      <c r="AD213" s="87">
        <v>0</v>
      </c>
      <c r="AE213" s="87">
        <v>0</v>
      </c>
      <c r="AF213" s="87">
        <v>0</v>
      </c>
    </row>
    <row r="214" spans="1:32" ht="12.75" hidden="1" customHeight="1" x14ac:dyDescent="0.15">
      <c r="A214" t="s">
        <v>273</v>
      </c>
      <c r="F214" t="s">
        <v>144</v>
      </c>
      <c r="G214" t="s">
        <v>303</v>
      </c>
      <c r="H214" s="87">
        <v>0</v>
      </c>
      <c r="I214" s="87">
        <v>0</v>
      </c>
      <c r="J214" s="87">
        <v>0</v>
      </c>
      <c r="K214" s="87">
        <v>0</v>
      </c>
      <c r="L214" s="87">
        <v>0</v>
      </c>
      <c r="M214" s="87">
        <v>0</v>
      </c>
      <c r="N214" s="87"/>
      <c r="O214" s="87"/>
      <c r="P214" s="87">
        <v>0</v>
      </c>
      <c r="Q214" s="87">
        <v>0</v>
      </c>
      <c r="R214" s="87">
        <v>0</v>
      </c>
      <c r="S214" s="87">
        <v>0</v>
      </c>
      <c r="T214" s="87">
        <v>0</v>
      </c>
      <c r="U214" s="80"/>
      <c r="V214" s="80"/>
      <c r="W214" s="87">
        <v>0</v>
      </c>
      <c r="X214" s="80"/>
      <c r="Y214" s="87">
        <v>0</v>
      </c>
      <c r="Z214" s="87">
        <v>0</v>
      </c>
      <c r="AA214" s="87">
        <v>0</v>
      </c>
      <c r="AB214" s="87">
        <v>0</v>
      </c>
      <c r="AC214" s="87">
        <v>0</v>
      </c>
      <c r="AD214" s="87">
        <v>0</v>
      </c>
      <c r="AE214" s="87">
        <v>0</v>
      </c>
      <c r="AF214" s="87">
        <v>0</v>
      </c>
    </row>
    <row r="215" spans="1:32" ht="12.75" hidden="1" customHeight="1" x14ac:dyDescent="0.15">
      <c r="A215" t="s">
        <v>273</v>
      </c>
      <c r="F215" t="s">
        <v>144</v>
      </c>
      <c r="G215" t="s">
        <v>304</v>
      </c>
      <c r="H215" s="87">
        <v>0</v>
      </c>
      <c r="I215" s="87">
        <v>0</v>
      </c>
      <c r="J215" s="87">
        <v>0</v>
      </c>
      <c r="K215" s="87">
        <v>0</v>
      </c>
      <c r="L215" s="87">
        <v>0</v>
      </c>
      <c r="M215" s="87">
        <v>0</v>
      </c>
      <c r="N215" s="87"/>
      <c r="O215" s="87"/>
      <c r="P215" s="87">
        <v>0</v>
      </c>
      <c r="Q215" s="87">
        <v>0</v>
      </c>
      <c r="R215" s="87">
        <v>0</v>
      </c>
      <c r="S215" s="87">
        <v>0</v>
      </c>
      <c r="T215" s="87">
        <v>0</v>
      </c>
      <c r="U215" s="80"/>
      <c r="V215" s="80"/>
      <c r="W215" s="87">
        <v>0</v>
      </c>
      <c r="X215" s="80"/>
      <c r="Y215" s="87">
        <v>0</v>
      </c>
      <c r="Z215" s="87">
        <v>0</v>
      </c>
      <c r="AA215" s="87">
        <v>0</v>
      </c>
      <c r="AB215" s="87" t="e">
        <v>#DIV/0!</v>
      </c>
      <c r="AC215" s="87">
        <v>0</v>
      </c>
      <c r="AD215" s="87">
        <v>0</v>
      </c>
      <c r="AE215" s="87">
        <v>0</v>
      </c>
      <c r="AF215" s="87" t="e">
        <v>#DIV/0!</v>
      </c>
    </row>
    <row r="216" spans="1:32" ht="12.75" hidden="1" customHeight="1" x14ac:dyDescent="0.15">
      <c r="A216" t="s">
        <v>273</v>
      </c>
      <c r="F216" t="s">
        <v>144</v>
      </c>
      <c r="G216" t="s">
        <v>305</v>
      </c>
      <c r="H216" s="87">
        <v>0</v>
      </c>
      <c r="I216" s="87">
        <v>0</v>
      </c>
      <c r="J216" s="87">
        <v>0</v>
      </c>
      <c r="K216" s="87">
        <v>0</v>
      </c>
      <c r="L216" s="87">
        <v>0</v>
      </c>
      <c r="M216" s="87">
        <v>0</v>
      </c>
      <c r="N216" s="87"/>
      <c r="O216" s="87"/>
      <c r="P216" s="87">
        <v>0</v>
      </c>
      <c r="Q216" s="87">
        <v>0</v>
      </c>
      <c r="R216" s="87">
        <v>0</v>
      </c>
      <c r="S216" s="87">
        <v>0</v>
      </c>
      <c r="T216" s="87">
        <v>0</v>
      </c>
      <c r="U216" s="80"/>
      <c r="V216" s="80"/>
      <c r="W216" s="87">
        <v>0</v>
      </c>
      <c r="X216" s="80"/>
      <c r="Y216" s="87">
        <v>0</v>
      </c>
      <c r="Z216" s="87">
        <v>0</v>
      </c>
      <c r="AA216" s="87">
        <v>0</v>
      </c>
      <c r="AB216" s="87">
        <v>0</v>
      </c>
      <c r="AC216" s="87">
        <v>0</v>
      </c>
      <c r="AD216" s="87">
        <v>0</v>
      </c>
      <c r="AE216" s="87">
        <v>0</v>
      </c>
      <c r="AF216" s="87">
        <v>0</v>
      </c>
    </row>
    <row r="217" spans="1:32" ht="12.75" hidden="1" customHeight="1" x14ac:dyDescent="0.15">
      <c r="A217" t="s">
        <v>306</v>
      </c>
      <c r="F217" t="s">
        <v>123</v>
      </c>
      <c r="G217" t="s">
        <v>307</v>
      </c>
      <c r="H217" s="87">
        <v>0</v>
      </c>
      <c r="I217" s="87">
        <v>0</v>
      </c>
      <c r="J217" s="87">
        <v>0</v>
      </c>
      <c r="K217" s="87">
        <v>0</v>
      </c>
      <c r="L217" s="87">
        <v>0</v>
      </c>
      <c r="M217" s="87">
        <v>0</v>
      </c>
      <c r="N217" s="87"/>
      <c r="O217" s="87"/>
      <c r="P217" s="87">
        <v>0</v>
      </c>
      <c r="Q217" s="87">
        <v>0</v>
      </c>
      <c r="R217" s="87">
        <v>0</v>
      </c>
      <c r="S217" s="87">
        <v>0</v>
      </c>
      <c r="T217" s="87">
        <v>0</v>
      </c>
      <c r="U217" s="80"/>
      <c r="V217" s="80"/>
      <c r="W217" s="87">
        <v>0</v>
      </c>
      <c r="X217" s="80"/>
      <c r="Y217" s="87">
        <v>0</v>
      </c>
      <c r="Z217" s="87">
        <v>0</v>
      </c>
      <c r="AA217" s="87">
        <v>0</v>
      </c>
      <c r="AB217" s="87">
        <v>0</v>
      </c>
      <c r="AC217" s="87">
        <v>0</v>
      </c>
      <c r="AD217" s="87">
        <v>0</v>
      </c>
      <c r="AE217" s="87">
        <v>0</v>
      </c>
      <c r="AF217" s="87">
        <v>0</v>
      </c>
    </row>
    <row r="218" spans="1:32" ht="12.75" hidden="1" customHeight="1" x14ac:dyDescent="0.15">
      <c r="A218" t="s">
        <v>306</v>
      </c>
      <c r="F218" t="s">
        <v>123</v>
      </c>
      <c r="G218" t="s">
        <v>308</v>
      </c>
      <c r="H218" s="87">
        <v>0</v>
      </c>
      <c r="I218" s="87">
        <v>0</v>
      </c>
      <c r="J218" s="87">
        <v>0</v>
      </c>
      <c r="K218" s="87">
        <v>0</v>
      </c>
      <c r="L218" s="87">
        <v>0</v>
      </c>
      <c r="M218" s="87">
        <v>0</v>
      </c>
      <c r="N218" s="87"/>
      <c r="O218" s="87"/>
      <c r="P218" s="87">
        <v>0</v>
      </c>
      <c r="Q218" s="87">
        <v>0</v>
      </c>
      <c r="R218" s="87">
        <v>0</v>
      </c>
      <c r="S218" s="87">
        <v>0</v>
      </c>
      <c r="T218" s="87">
        <v>0</v>
      </c>
      <c r="U218" s="80"/>
      <c r="V218" s="80"/>
      <c r="W218" s="87">
        <v>0</v>
      </c>
      <c r="X218" s="80"/>
      <c r="Y218" s="87">
        <v>0</v>
      </c>
      <c r="Z218" s="87">
        <v>0</v>
      </c>
      <c r="AA218" s="87">
        <v>0</v>
      </c>
      <c r="AB218" s="87">
        <v>0</v>
      </c>
      <c r="AC218" s="87">
        <v>0</v>
      </c>
      <c r="AD218" s="87">
        <v>0</v>
      </c>
      <c r="AE218" s="87">
        <v>0</v>
      </c>
      <c r="AF218" s="87">
        <v>0</v>
      </c>
    </row>
    <row r="219" spans="1:32" ht="12.75" hidden="1" customHeight="1" x14ac:dyDescent="0.15">
      <c r="A219" t="s">
        <v>306</v>
      </c>
      <c r="F219" t="s">
        <v>123</v>
      </c>
      <c r="G219" t="s">
        <v>309</v>
      </c>
      <c r="H219" s="87">
        <v>0</v>
      </c>
      <c r="I219" s="87">
        <v>0</v>
      </c>
      <c r="J219" s="87">
        <v>0</v>
      </c>
      <c r="K219" s="87">
        <v>0</v>
      </c>
      <c r="L219" s="87">
        <v>0</v>
      </c>
      <c r="M219" s="87">
        <v>0</v>
      </c>
      <c r="N219" s="87"/>
      <c r="O219" s="87"/>
      <c r="P219" s="87">
        <v>0</v>
      </c>
      <c r="Q219" s="87">
        <v>0</v>
      </c>
      <c r="R219" s="87">
        <v>0</v>
      </c>
      <c r="S219" s="87">
        <v>0</v>
      </c>
      <c r="T219" s="87">
        <v>0</v>
      </c>
      <c r="U219" s="80"/>
      <c r="V219" s="80"/>
      <c r="W219" s="87">
        <v>0</v>
      </c>
      <c r="X219" s="80"/>
      <c r="Y219" s="87">
        <v>0</v>
      </c>
      <c r="Z219" s="87">
        <v>0</v>
      </c>
      <c r="AA219" s="87">
        <v>0</v>
      </c>
      <c r="AB219" s="87">
        <v>0</v>
      </c>
      <c r="AC219" s="87">
        <v>0</v>
      </c>
      <c r="AD219" s="87">
        <v>0</v>
      </c>
      <c r="AE219" s="87">
        <v>0</v>
      </c>
      <c r="AF219" s="87">
        <v>0</v>
      </c>
    </row>
    <row r="220" spans="1:32" ht="12.75" hidden="1" customHeight="1" x14ac:dyDescent="0.15">
      <c r="A220" t="s">
        <v>306</v>
      </c>
      <c r="F220" t="s">
        <v>123</v>
      </c>
      <c r="G220" t="s">
        <v>310</v>
      </c>
      <c r="H220" s="87">
        <v>0</v>
      </c>
      <c r="I220" s="87">
        <v>0</v>
      </c>
      <c r="J220" s="87">
        <v>0</v>
      </c>
      <c r="K220" s="87">
        <v>0</v>
      </c>
      <c r="L220" s="87">
        <v>0</v>
      </c>
      <c r="M220" s="87">
        <v>0</v>
      </c>
      <c r="N220" s="87"/>
      <c r="O220" s="87"/>
      <c r="P220" s="87">
        <v>0</v>
      </c>
      <c r="Q220" s="87">
        <v>0</v>
      </c>
      <c r="R220" s="87">
        <v>0</v>
      </c>
      <c r="S220" s="87">
        <v>0</v>
      </c>
      <c r="T220" s="87">
        <v>0</v>
      </c>
      <c r="U220" s="80"/>
      <c r="V220" s="80"/>
      <c r="W220" s="87">
        <v>0</v>
      </c>
      <c r="X220" s="80"/>
      <c r="Y220" s="87">
        <v>0</v>
      </c>
      <c r="Z220" s="87">
        <v>0</v>
      </c>
      <c r="AA220" s="87">
        <v>0</v>
      </c>
      <c r="AB220" s="87">
        <v>0</v>
      </c>
      <c r="AC220" s="87">
        <v>0</v>
      </c>
      <c r="AD220" s="87">
        <v>0</v>
      </c>
      <c r="AE220" s="87">
        <v>0</v>
      </c>
      <c r="AF220" s="87">
        <v>0</v>
      </c>
    </row>
    <row r="221" spans="1:32" ht="12.75" hidden="1" customHeight="1" x14ac:dyDescent="0.15">
      <c r="A221" t="s">
        <v>306</v>
      </c>
      <c r="F221" t="s">
        <v>123</v>
      </c>
      <c r="G221" t="s">
        <v>311</v>
      </c>
      <c r="H221" s="87">
        <v>0</v>
      </c>
      <c r="I221" s="87">
        <v>0</v>
      </c>
      <c r="J221" s="87">
        <v>0</v>
      </c>
      <c r="K221" s="87">
        <v>0</v>
      </c>
      <c r="L221" s="87">
        <v>0</v>
      </c>
      <c r="M221" s="87">
        <v>0</v>
      </c>
      <c r="N221" s="87"/>
      <c r="O221" s="87"/>
      <c r="P221" s="87">
        <v>0</v>
      </c>
      <c r="Q221" s="87">
        <v>0</v>
      </c>
      <c r="R221" s="87">
        <v>0</v>
      </c>
      <c r="S221" s="87">
        <v>0</v>
      </c>
      <c r="T221" s="87">
        <v>0</v>
      </c>
      <c r="U221" s="80"/>
      <c r="V221" s="80"/>
      <c r="W221" s="87">
        <v>0</v>
      </c>
      <c r="X221" s="80"/>
      <c r="Y221" s="87">
        <v>0</v>
      </c>
      <c r="Z221" s="87">
        <v>0</v>
      </c>
      <c r="AA221" s="87">
        <v>0</v>
      </c>
      <c r="AB221" s="87">
        <v>0</v>
      </c>
      <c r="AC221" s="87">
        <v>0</v>
      </c>
      <c r="AD221" s="87">
        <v>0</v>
      </c>
      <c r="AE221" s="87">
        <v>0</v>
      </c>
      <c r="AF221" s="87">
        <v>0</v>
      </c>
    </row>
    <row r="222" spans="1:32" ht="12.75" hidden="1" customHeight="1" x14ac:dyDescent="0.15">
      <c r="A222" t="s">
        <v>306</v>
      </c>
      <c r="F222" t="s">
        <v>123</v>
      </c>
      <c r="G222" t="s">
        <v>312</v>
      </c>
      <c r="H222" s="87">
        <v>0</v>
      </c>
      <c r="I222" s="87">
        <v>0</v>
      </c>
      <c r="J222" s="87">
        <v>0</v>
      </c>
      <c r="K222" s="87">
        <v>0</v>
      </c>
      <c r="L222" s="87">
        <v>0</v>
      </c>
      <c r="M222" s="87">
        <v>0</v>
      </c>
      <c r="N222" s="87"/>
      <c r="O222" s="87"/>
      <c r="P222" s="87">
        <v>0</v>
      </c>
      <c r="Q222" s="87">
        <v>0</v>
      </c>
      <c r="R222" s="87">
        <v>0</v>
      </c>
      <c r="S222" s="87">
        <v>0</v>
      </c>
      <c r="T222" s="87">
        <v>0</v>
      </c>
      <c r="U222" s="80"/>
      <c r="V222" s="80"/>
      <c r="W222" s="87">
        <v>0</v>
      </c>
      <c r="X222" s="80"/>
      <c r="Y222" s="87">
        <v>0</v>
      </c>
      <c r="Z222" s="87">
        <v>0</v>
      </c>
      <c r="AA222" s="87">
        <v>0</v>
      </c>
      <c r="AB222" s="87">
        <v>0</v>
      </c>
      <c r="AC222" s="87">
        <v>0</v>
      </c>
      <c r="AD222" s="87">
        <v>0</v>
      </c>
      <c r="AE222" s="87">
        <v>0</v>
      </c>
      <c r="AF222" s="87">
        <v>0</v>
      </c>
    </row>
    <row r="223" spans="1:32" ht="12.75" hidden="1" customHeight="1" x14ac:dyDescent="0.15">
      <c r="A223" t="s">
        <v>306</v>
      </c>
      <c r="F223" t="s">
        <v>123</v>
      </c>
      <c r="G223" t="s">
        <v>313</v>
      </c>
      <c r="H223" s="87">
        <v>0</v>
      </c>
      <c r="I223" s="87">
        <v>0</v>
      </c>
      <c r="J223" s="87">
        <v>0</v>
      </c>
      <c r="K223" s="87">
        <v>0</v>
      </c>
      <c r="L223" s="87">
        <v>0</v>
      </c>
      <c r="M223" s="87">
        <v>0</v>
      </c>
      <c r="N223" s="87"/>
      <c r="O223" s="87"/>
      <c r="P223" s="87">
        <v>0</v>
      </c>
      <c r="Q223" s="87">
        <v>0</v>
      </c>
      <c r="R223" s="87">
        <v>0</v>
      </c>
      <c r="S223" s="87">
        <v>0</v>
      </c>
      <c r="T223" s="87">
        <v>0</v>
      </c>
      <c r="U223" s="80"/>
      <c r="V223" s="80"/>
      <c r="W223" s="87">
        <v>0</v>
      </c>
      <c r="X223" s="80"/>
      <c r="Y223" s="87">
        <v>0</v>
      </c>
      <c r="Z223" s="87">
        <v>0</v>
      </c>
      <c r="AA223" s="87">
        <v>0</v>
      </c>
      <c r="AB223" s="87">
        <v>0</v>
      </c>
      <c r="AC223" s="87">
        <v>0</v>
      </c>
      <c r="AD223" s="87">
        <v>0</v>
      </c>
      <c r="AE223" s="87">
        <v>0</v>
      </c>
      <c r="AF223" s="87">
        <v>0</v>
      </c>
    </row>
    <row r="224" spans="1:32" ht="12.75" hidden="1" customHeight="1" x14ac:dyDescent="0.15">
      <c r="A224" t="s">
        <v>314</v>
      </c>
      <c r="F224" t="s">
        <v>83</v>
      </c>
      <c r="G224" t="s">
        <v>315</v>
      </c>
      <c r="H224" s="87">
        <v>0</v>
      </c>
      <c r="I224" s="87">
        <v>0</v>
      </c>
      <c r="J224" s="87">
        <v>0</v>
      </c>
      <c r="K224" s="87">
        <v>0</v>
      </c>
      <c r="L224" s="87">
        <v>0</v>
      </c>
      <c r="M224" s="87">
        <v>0</v>
      </c>
      <c r="N224" s="87"/>
      <c r="O224" s="87"/>
      <c r="P224" s="87">
        <v>0</v>
      </c>
      <c r="Q224" s="87">
        <v>0</v>
      </c>
      <c r="R224" s="87">
        <v>0</v>
      </c>
      <c r="S224" s="87">
        <v>0</v>
      </c>
      <c r="T224" s="87">
        <v>0</v>
      </c>
      <c r="U224" s="80"/>
      <c r="V224" s="80"/>
      <c r="W224" s="87">
        <v>0</v>
      </c>
      <c r="X224" s="80"/>
      <c r="Y224" s="87">
        <v>0</v>
      </c>
      <c r="Z224" s="87">
        <v>0</v>
      </c>
      <c r="AA224" s="87">
        <v>0</v>
      </c>
      <c r="AB224" s="87">
        <v>0</v>
      </c>
      <c r="AC224" s="87">
        <v>0</v>
      </c>
      <c r="AD224" s="87">
        <v>0</v>
      </c>
      <c r="AE224" s="87">
        <v>0</v>
      </c>
      <c r="AF224" s="87">
        <v>0</v>
      </c>
    </row>
    <row r="225" spans="1:32" ht="12.75" hidden="1" customHeight="1" x14ac:dyDescent="0.15">
      <c r="A225" t="s">
        <v>316</v>
      </c>
      <c r="F225" t="s">
        <v>144</v>
      </c>
      <c r="G225" t="s">
        <v>317</v>
      </c>
      <c r="H225" s="87">
        <v>0</v>
      </c>
      <c r="I225" s="87">
        <v>0</v>
      </c>
      <c r="J225" s="87">
        <v>0</v>
      </c>
      <c r="K225" s="87">
        <v>0</v>
      </c>
      <c r="L225" s="87">
        <v>0</v>
      </c>
      <c r="M225" s="87">
        <v>0</v>
      </c>
      <c r="N225" s="87"/>
      <c r="O225" s="87"/>
      <c r="P225" s="87">
        <v>0</v>
      </c>
      <c r="Q225" s="87">
        <v>0</v>
      </c>
      <c r="R225" s="87">
        <v>0</v>
      </c>
      <c r="S225" s="87">
        <v>0</v>
      </c>
      <c r="T225" s="87">
        <v>0</v>
      </c>
      <c r="U225" s="80"/>
      <c r="V225" s="80"/>
      <c r="W225" s="87">
        <v>0</v>
      </c>
      <c r="X225" s="80"/>
      <c r="Y225" s="87">
        <v>0</v>
      </c>
      <c r="Z225" s="87">
        <v>0</v>
      </c>
      <c r="AA225" s="87">
        <v>0</v>
      </c>
      <c r="AB225" s="87">
        <v>0</v>
      </c>
      <c r="AC225" s="87">
        <v>0</v>
      </c>
      <c r="AD225" s="87">
        <v>0</v>
      </c>
      <c r="AE225" s="87">
        <v>0</v>
      </c>
      <c r="AF225" s="87">
        <v>0</v>
      </c>
    </row>
    <row r="226" spans="1:32" ht="12.75" hidden="1" customHeight="1" x14ac:dyDescent="0.15">
      <c r="A226" t="s">
        <v>316</v>
      </c>
      <c r="F226" t="s">
        <v>144</v>
      </c>
      <c r="G226" t="s">
        <v>318</v>
      </c>
      <c r="H226" s="87">
        <v>0</v>
      </c>
      <c r="I226" s="87">
        <v>0</v>
      </c>
      <c r="J226" s="87">
        <v>0</v>
      </c>
      <c r="K226" s="87">
        <v>0</v>
      </c>
      <c r="L226" s="87">
        <v>0</v>
      </c>
      <c r="M226" s="87">
        <v>0</v>
      </c>
      <c r="N226" s="87"/>
      <c r="O226" s="87"/>
      <c r="P226" s="87">
        <v>0</v>
      </c>
      <c r="Q226" s="87">
        <v>0</v>
      </c>
      <c r="R226" s="87">
        <v>0</v>
      </c>
      <c r="S226" s="87">
        <v>0</v>
      </c>
      <c r="T226" s="87">
        <v>0</v>
      </c>
      <c r="U226" s="80"/>
      <c r="V226" s="80"/>
      <c r="W226" s="87">
        <v>0</v>
      </c>
      <c r="X226" s="80"/>
      <c r="Y226" s="87">
        <v>0</v>
      </c>
      <c r="Z226" s="87">
        <v>0</v>
      </c>
      <c r="AA226" s="87">
        <v>0</v>
      </c>
      <c r="AB226" s="87">
        <v>0</v>
      </c>
      <c r="AC226" s="87">
        <v>0</v>
      </c>
      <c r="AD226" s="87">
        <v>0</v>
      </c>
      <c r="AE226" s="87">
        <v>0</v>
      </c>
      <c r="AF226" s="87">
        <v>0</v>
      </c>
    </row>
    <row r="227" spans="1:32" ht="12.75" hidden="1" customHeight="1" x14ac:dyDescent="0.15">
      <c r="A227" t="s">
        <v>316</v>
      </c>
      <c r="F227" t="s">
        <v>144</v>
      </c>
      <c r="G227" t="s">
        <v>319</v>
      </c>
      <c r="H227" s="87">
        <v>0</v>
      </c>
      <c r="I227" s="87">
        <v>0</v>
      </c>
      <c r="J227" s="87">
        <v>0</v>
      </c>
      <c r="K227" s="87">
        <v>0</v>
      </c>
      <c r="L227" s="87">
        <v>0</v>
      </c>
      <c r="M227" s="87">
        <v>0</v>
      </c>
      <c r="N227" s="87"/>
      <c r="O227" s="87"/>
      <c r="P227" s="87">
        <v>0</v>
      </c>
      <c r="Q227" s="87">
        <v>0</v>
      </c>
      <c r="R227" s="87">
        <v>0</v>
      </c>
      <c r="S227" s="87">
        <v>0</v>
      </c>
      <c r="T227" s="87">
        <v>0</v>
      </c>
      <c r="U227" s="80"/>
      <c r="V227" s="80"/>
      <c r="W227" s="87">
        <v>0</v>
      </c>
      <c r="X227" s="80"/>
      <c r="Y227" s="87">
        <v>0</v>
      </c>
      <c r="Z227" s="87">
        <v>0</v>
      </c>
      <c r="AA227" s="87">
        <v>0</v>
      </c>
      <c r="AB227" s="87">
        <v>0</v>
      </c>
      <c r="AC227" s="87">
        <v>0</v>
      </c>
      <c r="AD227" s="87">
        <v>0</v>
      </c>
      <c r="AE227" s="87">
        <v>0</v>
      </c>
      <c r="AF227" s="87">
        <v>0</v>
      </c>
    </row>
    <row r="228" spans="1:32" ht="12.75" hidden="1" customHeight="1" x14ac:dyDescent="0.15">
      <c r="A228" t="s">
        <v>316</v>
      </c>
      <c r="F228" t="s">
        <v>144</v>
      </c>
      <c r="G228" t="s">
        <v>320</v>
      </c>
      <c r="H228" s="87">
        <v>0</v>
      </c>
      <c r="I228" s="87">
        <v>0</v>
      </c>
      <c r="J228" s="87">
        <v>0</v>
      </c>
      <c r="K228" s="87">
        <v>0</v>
      </c>
      <c r="L228" s="87">
        <v>0</v>
      </c>
      <c r="M228" s="87">
        <v>0</v>
      </c>
      <c r="N228" s="87"/>
      <c r="O228" s="87"/>
      <c r="P228" s="87">
        <v>0</v>
      </c>
      <c r="Q228" s="87">
        <v>0</v>
      </c>
      <c r="R228" s="87">
        <v>0</v>
      </c>
      <c r="S228" s="87">
        <v>0</v>
      </c>
      <c r="T228" s="87">
        <v>0</v>
      </c>
      <c r="U228" s="80"/>
      <c r="V228" s="80"/>
      <c r="W228" s="87">
        <v>0</v>
      </c>
      <c r="X228" s="80"/>
      <c r="Y228" s="87">
        <v>0</v>
      </c>
      <c r="Z228" s="87">
        <v>0</v>
      </c>
      <c r="AA228" s="87">
        <v>0</v>
      </c>
      <c r="AB228" s="87">
        <v>0</v>
      </c>
      <c r="AC228" s="87">
        <v>0</v>
      </c>
      <c r="AD228" s="87">
        <v>0</v>
      </c>
      <c r="AE228" s="87">
        <v>0</v>
      </c>
      <c r="AF228" s="87">
        <v>0</v>
      </c>
    </row>
    <row r="229" spans="1:32" ht="12.75" hidden="1" customHeight="1" x14ac:dyDescent="0.15">
      <c r="A229" t="s">
        <v>316</v>
      </c>
      <c r="F229" t="s">
        <v>144</v>
      </c>
      <c r="G229" t="s">
        <v>321</v>
      </c>
      <c r="H229" s="87">
        <v>0</v>
      </c>
      <c r="I229" s="87">
        <v>0</v>
      </c>
      <c r="J229" s="87">
        <v>0</v>
      </c>
      <c r="K229" s="87">
        <v>0</v>
      </c>
      <c r="L229" s="87">
        <v>0</v>
      </c>
      <c r="M229" s="87">
        <v>0</v>
      </c>
      <c r="N229" s="87"/>
      <c r="O229" s="87"/>
      <c r="P229" s="87">
        <v>0</v>
      </c>
      <c r="Q229" s="87">
        <v>0</v>
      </c>
      <c r="R229" s="87">
        <v>0</v>
      </c>
      <c r="S229" s="87">
        <v>0</v>
      </c>
      <c r="T229" s="87">
        <v>0</v>
      </c>
      <c r="U229" s="80"/>
      <c r="V229" s="80"/>
      <c r="W229" s="87">
        <v>0</v>
      </c>
      <c r="X229" s="80"/>
      <c r="Y229" s="87">
        <v>0</v>
      </c>
      <c r="Z229" s="87">
        <v>0</v>
      </c>
      <c r="AA229" s="87">
        <v>0</v>
      </c>
      <c r="AB229" s="87">
        <v>0</v>
      </c>
      <c r="AC229" s="87">
        <v>0</v>
      </c>
      <c r="AD229" s="87">
        <v>0</v>
      </c>
      <c r="AE229" s="87">
        <v>0</v>
      </c>
      <c r="AF229" s="87" t="e">
        <v>#DIV/0!</v>
      </c>
    </row>
    <row r="230" spans="1:32" ht="12.75" hidden="1" customHeight="1" x14ac:dyDescent="0.15">
      <c r="A230" t="s">
        <v>316</v>
      </c>
      <c r="F230" t="s">
        <v>144</v>
      </c>
      <c r="G230" t="s">
        <v>322</v>
      </c>
      <c r="H230" s="87">
        <v>0</v>
      </c>
      <c r="I230" s="87">
        <v>0</v>
      </c>
      <c r="J230" s="87">
        <v>0</v>
      </c>
      <c r="K230" s="87">
        <v>0</v>
      </c>
      <c r="L230" s="87">
        <v>0</v>
      </c>
      <c r="M230" s="87">
        <v>0</v>
      </c>
      <c r="N230" s="87"/>
      <c r="O230" s="87"/>
      <c r="P230" s="87">
        <v>0</v>
      </c>
      <c r="Q230" s="87">
        <v>0</v>
      </c>
      <c r="R230" s="87">
        <v>0</v>
      </c>
      <c r="S230" s="87">
        <v>0</v>
      </c>
      <c r="T230" s="87">
        <v>0</v>
      </c>
      <c r="U230" s="80"/>
      <c r="V230" s="80"/>
      <c r="W230" s="87">
        <v>0</v>
      </c>
      <c r="X230" s="80"/>
      <c r="Y230" s="87">
        <v>0</v>
      </c>
      <c r="Z230" s="87">
        <v>0</v>
      </c>
      <c r="AA230" s="87">
        <v>0</v>
      </c>
      <c r="AB230" s="87">
        <v>0</v>
      </c>
      <c r="AC230" s="87">
        <v>0</v>
      </c>
      <c r="AD230" s="87">
        <v>0</v>
      </c>
      <c r="AE230" s="87">
        <v>0</v>
      </c>
      <c r="AF230" s="87">
        <v>0</v>
      </c>
    </row>
    <row r="231" spans="1:32" ht="12.75" hidden="1" customHeight="1" x14ac:dyDescent="0.15">
      <c r="A231" t="s">
        <v>316</v>
      </c>
      <c r="F231" t="s">
        <v>144</v>
      </c>
      <c r="G231" t="s">
        <v>323</v>
      </c>
      <c r="H231" s="87">
        <v>0</v>
      </c>
      <c r="I231" s="87">
        <v>0</v>
      </c>
      <c r="J231" s="87">
        <v>0</v>
      </c>
      <c r="K231" s="87">
        <v>0</v>
      </c>
      <c r="L231" s="87">
        <v>0</v>
      </c>
      <c r="M231" s="87">
        <v>0</v>
      </c>
      <c r="N231" s="87"/>
      <c r="O231" s="87"/>
      <c r="P231" s="87">
        <v>0</v>
      </c>
      <c r="Q231" s="87">
        <v>0</v>
      </c>
      <c r="R231" s="87">
        <v>0</v>
      </c>
      <c r="S231" s="87">
        <v>0</v>
      </c>
      <c r="T231" s="87">
        <v>0</v>
      </c>
      <c r="U231" s="80"/>
      <c r="V231" s="80"/>
      <c r="W231" s="87">
        <v>0</v>
      </c>
      <c r="X231" s="80"/>
      <c r="Y231" s="87">
        <v>0</v>
      </c>
      <c r="Z231" s="87">
        <v>0</v>
      </c>
      <c r="AA231" s="87">
        <v>0</v>
      </c>
      <c r="AB231" s="87">
        <v>0</v>
      </c>
      <c r="AC231" s="87">
        <v>0</v>
      </c>
      <c r="AD231" s="87">
        <v>0</v>
      </c>
      <c r="AE231" s="87">
        <v>0</v>
      </c>
      <c r="AF231" s="87">
        <v>0</v>
      </c>
    </row>
    <row r="232" spans="1:32" ht="12.75" hidden="1" customHeight="1" x14ac:dyDescent="0.15">
      <c r="A232" t="s">
        <v>316</v>
      </c>
      <c r="F232" t="s">
        <v>144</v>
      </c>
      <c r="G232" t="s">
        <v>324</v>
      </c>
      <c r="H232" s="87">
        <v>0</v>
      </c>
      <c r="I232" s="87">
        <v>0</v>
      </c>
      <c r="J232" s="87">
        <v>0</v>
      </c>
      <c r="K232" s="87">
        <v>0</v>
      </c>
      <c r="L232" s="87">
        <v>0</v>
      </c>
      <c r="M232" s="87">
        <v>0</v>
      </c>
      <c r="N232" s="87"/>
      <c r="O232" s="87"/>
      <c r="P232" s="87">
        <v>0</v>
      </c>
      <c r="Q232" s="87">
        <v>0</v>
      </c>
      <c r="R232" s="87">
        <v>0</v>
      </c>
      <c r="S232" s="87">
        <v>0</v>
      </c>
      <c r="T232" s="87">
        <v>0</v>
      </c>
      <c r="U232" s="80"/>
      <c r="V232" s="80"/>
      <c r="W232" s="87">
        <v>0</v>
      </c>
      <c r="X232" s="80"/>
      <c r="Y232" s="87">
        <v>0</v>
      </c>
      <c r="Z232" s="87">
        <v>0</v>
      </c>
      <c r="AA232" s="87">
        <v>0</v>
      </c>
      <c r="AB232" s="87">
        <v>0</v>
      </c>
      <c r="AC232" s="87">
        <v>0</v>
      </c>
      <c r="AD232" s="87">
        <v>0</v>
      </c>
      <c r="AE232" s="87">
        <v>0</v>
      </c>
      <c r="AF232" s="87">
        <v>0</v>
      </c>
    </row>
    <row r="233" spans="1:32" ht="12.75" hidden="1" customHeight="1" x14ac:dyDescent="0.15">
      <c r="A233" t="s">
        <v>316</v>
      </c>
      <c r="F233" t="s">
        <v>144</v>
      </c>
      <c r="G233" t="s">
        <v>325</v>
      </c>
      <c r="H233" s="87">
        <v>0</v>
      </c>
      <c r="I233" s="87">
        <v>0</v>
      </c>
      <c r="J233" s="87">
        <v>0</v>
      </c>
      <c r="K233" s="87">
        <v>0</v>
      </c>
      <c r="L233" s="87">
        <v>0</v>
      </c>
      <c r="M233" s="87">
        <v>0</v>
      </c>
      <c r="N233" s="87"/>
      <c r="O233" s="87"/>
      <c r="P233" s="87">
        <v>0</v>
      </c>
      <c r="Q233" s="87">
        <v>0</v>
      </c>
      <c r="R233" s="87">
        <v>0</v>
      </c>
      <c r="S233" s="87">
        <v>0</v>
      </c>
      <c r="T233" s="87">
        <v>0</v>
      </c>
      <c r="U233" s="80"/>
      <c r="V233" s="80"/>
      <c r="W233" s="87">
        <v>0</v>
      </c>
      <c r="X233" s="80"/>
      <c r="Y233" s="87">
        <v>0</v>
      </c>
      <c r="Z233" s="87">
        <v>0</v>
      </c>
      <c r="AA233" s="87">
        <v>0</v>
      </c>
      <c r="AB233" s="87">
        <v>0</v>
      </c>
      <c r="AC233" s="87">
        <v>0</v>
      </c>
      <c r="AD233" s="87">
        <v>0</v>
      </c>
      <c r="AE233" s="87">
        <v>0</v>
      </c>
      <c r="AF233" s="87">
        <v>0</v>
      </c>
    </row>
    <row r="234" spans="1:32" ht="12.75" hidden="1" customHeight="1" x14ac:dyDescent="0.15">
      <c r="A234" t="s">
        <v>316</v>
      </c>
      <c r="F234" t="s">
        <v>144</v>
      </c>
      <c r="G234" t="s">
        <v>326</v>
      </c>
      <c r="H234" s="87">
        <v>0</v>
      </c>
      <c r="I234" s="87">
        <v>0</v>
      </c>
      <c r="J234" s="87">
        <v>0</v>
      </c>
      <c r="K234" s="87">
        <v>0</v>
      </c>
      <c r="L234" s="87">
        <v>0</v>
      </c>
      <c r="M234" s="87">
        <v>0</v>
      </c>
      <c r="N234" s="87"/>
      <c r="O234" s="87"/>
      <c r="P234" s="87">
        <v>0</v>
      </c>
      <c r="Q234" s="87">
        <v>0</v>
      </c>
      <c r="R234" s="87">
        <v>0</v>
      </c>
      <c r="S234" s="87">
        <v>0</v>
      </c>
      <c r="T234" s="87">
        <v>0</v>
      </c>
      <c r="U234" s="80"/>
      <c r="V234" s="80"/>
      <c r="W234" s="87">
        <v>0</v>
      </c>
      <c r="X234" s="80"/>
      <c r="Y234" s="87">
        <v>0</v>
      </c>
      <c r="Z234" s="87">
        <v>0</v>
      </c>
      <c r="AA234" s="87">
        <v>0</v>
      </c>
      <c r="AB234" s="87">
        <v>0</v>
      </c>
      <c r="AC234" s="87">
        <v>0</v>
      </c>
      <c r="AD234" s="87">
        <v>0</v>
      </c>
      <c r="AE234" s="87">
        <v>0</v>
      </c>
      <c r="AF234" s="87">
        <v>0</v>
      </c>
    </row>
    <row r="235" spans="1:32" ht="12.75" hidden="1" customHeight="1" x14ac:dyDescent="0.15">
      <c r="A235" t="s">
        <v>316</v>
      </c>
      <c r="F235" t="s">
        <v>144</v>
      </c>
      <c r="G235" t="s">
        <v>327</v>
      </c>
      <c r="H235" s="87">
        <v>0</v>
      </c>
      <c r="I235" s="87">
        <v>0</v>
      </c>
      <c r="J235" s="87">
        <v>0</v>
      </c>
      <c r="K235" s="87">
        <v>0</v>
      </c>
      <c r="L235" s="87">
        <v>0</v>
      </c>
      <c r="M235" s="87">
        <v>0</v>
      </c>
      <c r="N235" s="87"/>
      <c r="O235" s="87"/>
      <c r="P235" s="87">
        <v>0</v>
      </c>
      <c r="Q235" s="87">
        <v>0</v>
      </c>
      <c r="R235" s="87">
        <v>0</v>
      </c>
      <c r="S235" s="87">
        <v>0</v>
      </c>
      <c r="T235" s="87">
        <v>0</v>
      </c>
      <c r="U235" s="80"/>
      <c r="V235" s="80"/>
      <c r="W235" s="87">
        <v>0</v>
      </c>
      <c r="X235" s="80"/>
      <c r="Y235" s="87">
        <v>0</v>
      </c>
      <c r="Z235" s="87">
        <v>0</v>
      </c>
      <c r="AA235" s="87">
        <v>0</v>
      </c>
      <c r="AB235" s="87">
        <v>0</v>
      </c>
      <c r="AC235" s="87">
        <v>0</v>
      </c>
      <c r="AD235" s="87">
        <v>0</v>
      </c>
      <c r="AE235" s="87">
        <v>0</v>
      </c>
      <c r="AF235" s="87">
        <v>0</v>
      </c>
    </row>
    <row r="236" spans="1:32" ht="12.75" hidden="1" customHeight="1" x14ac:dyDescent="0.15">
      <c r="A236" t="s">
        <v>316</v>
      </c>
      <c r="F236" t="s">
        <v>144</v>
      </c>
      <c r="G236" t="s">
        <v>328</v>
      </c>
      <c r="H236" s="87">
        <v>0</v>
      </c>
      <c r="I236" s="87">
        <v>0</v>
      </c>
      <c r="J236" s="87">
        <v>0</v>
      </c>
      <c r="K236" s="87">
        <v>0</v>
      </c>
      <c r="L236" s="87">
        <v>0</v>
      </c>
      <c r="M236" s="87">
        <v>0</v>
      </c>
      <c r="N236" s="87"/>
      <c r="O236" s="87"/>
      <c r="P236" s="87">
        <v>0</v>
      </c>
      <c r="Q236" s="87">
        <v>0</v>
      </c>
      <c r="R236" s="87">
        <v>0</v>
      </c>
      <c r="S236" s="87">
        <v>0</v>
      </c>
      <c r="T236" s="87">
        <v>0</v>
      </c>
      <c r="U236" s="80"/>
      <c r="V236" s="80"/>
      <c r="W236" s="87">
        <v>0</v>
      </c>
      <c r="X236" s="80"/>
      <c r="Y236" s="87">
        <v>0</v>
      </c>
      <c r="Z236" s="87">
        <v>0</v>
      </c>
      <c r="AA236" s="87">
        <v>0</v>
      </c>
      <c r="AB236" s="87">
        <v>0</v>
      </c>
      <c r="AC236" s="87">
        <v>0</v>
      </c>
      <c r="AD236" s="87">
        <v>0</v>
      </c>
      <c r="AE236" s="87">
        <v>0</v>
      </c>
      <c r="AF236" s="87">
        <v>0</v>
      </c>
    </row>
    <row r="237" spans="1:32" ht="12.75" hidden="1" customHeight="1" x14ac:dyDescent="0.15">
      <c r="A237" t="s">
        <v>316</v>
      </c>
      <c r="F237" t="s">
        <v>144</v>
      </c>
      <c r="G237" t="s">
        <v>329</v>
      </c>
      <c r="H237" s="87">
        <v>0</v>
      </c>
      <c r="I237" s="87">
        <v>0</v>
      </c>
      <c r="J237" s="87">
        <v>0</v>
      </c>
      <c r="K237" s="87">
        <v>0</v>
      </c>
      <c r="L237" s="87">
        <v>0</v>
      </c>
      <c r="M237" s="87">
        <v>0</v>
      </c>
      <c r="N237" s="87"/>
      <c r="O237" s="87"/>
      <c r="P237" s="87">
        <v>0</v>
      </c>
      <c r="Q237" s="87">
        <v>0</v>
      </c>
      <c r="R237" s="87">
        <v>0</v>
      </c>
      <c r="S237" s="87">
        <v>0</v>
      </c>
      <c r="T237" s="87">
        <v>0</v>
      </c>
      <c r="U237" s="80"/>
      <c r="V237" s="80"/>
      <c r="W237" s="87">
        <v>0</v>
      </c>
      <c r="X237" s="80"/>
      <c r="Y237" s="87">
        <v>0</v>
      </c>
      <c r="Z237" s="87">
        <v>0</v>
      </c>
      <c r="AA237" s="87">
        <v>0</v>
      </c>
      <c r="AB237" s="87">
        <v>0</v>
      </c>
      <c r="AC237" s="87">
        <v>0</v>
      </c>
      <c r="AD237" s="87">
        <v>0</v>
      </c>
      <c r="AE237" s="87">
        <v>0</v>
      </c>
      <c r="AF237" s="87">
        <v>0</v>
      </c>
    </row>
    <row r="238" spans="1:32" ht="12.75" hidden="1" customHeight="1" x14ac:dyDescent="0.15">
      <c r="A238" t="s">
        <v>316</v>
      </c>
      <c r="F238" t="s">
        <v>144</v>
      </c>
      <c r="G238" t="s">
        <v>330</v>
      </c>
      <c r="H238" s="87">
        <v>0</v>
      </c>
      <c r="I238" s="87">
        <v>0</v>
      </c>
      <c r="J238" s="87">
        <v>0</v>
      </c>
      <c r="K238" s="87">
        <v>0</v>
      </c>
      <c r="L238" s="87">
        <v>0</v>
      </c>
      <c r="M238" s="87">
        <v>0</v>
      </c>
      <c r="N238" s="87"/>
      <c r="O238" s="87"/>
      <c r="P238" s="87">
        <v>0</v>
      </c>
      <c r="Q238" s="87">
        <v>0</v>
      </c>
      <c r="R238" s="87">
        <v>0</v>
      </c>
      <c r="S238" s="87">
        <v>0</v>
      </c>
      <c r="T238" s="87">
        <v>0</v>
      </c>
      <c r="U238" s="80"/>
      <c r="V238" s="80"/>
      <c r="W238" s="87">
        <v>0</v>
      </c>
      <c r="X238" s="80"/>
      <c r="Y238" s="87">
        <v>0</v>
      </c>
      <c r="Z238" s="87">
        <v>0</v>
      </c>
      <c r="AA238" s="87">
        <v>0</v>
      </c>
      <c r="AB238" s="87">
        <v>0</v>
      </c>
      <c r="AC238" s="87">
        <v>0</v>
      </c>
      <c r="AD238" s="87">
        <v>0</v>
      </c>
      <c r="AE238" s="87">
        <v>0</v>
      </c>
      <c r="AF238" s="87">
        <v>0</v>
      </c>
    </row>
    <row r="239" spans="1:32" ht="12.75" hidden="1" customHeight="1" x14ac:dyDescent="0.15">
      <c r="A239" t="s">
        <v>316</v>
      </c>
      <c r="F239" t="s">
        <v>144</v>
      </c>
      <c r="G239" t="s">
        <v>331</v>
      </c>
      <c r="H239" s="87">
        <v>0</v>
      </c>
      <c r="I239" s="87">
        <v>0</v>
      </c>
      <c r="J239" s="87">
        <v>0</v>
      </c>
      <c r="K239" s="87">
        <v>0</v>
      </c>
      <c r="L239" s="87">
        <v>0</v>
      </c>
      <c r="M239" s="87">
        <v>0</v>
      </c>
      <c r="N239" s="87"/>
      <c r="O239" s="87"/>
      <c r="P239" s="87">
        <v>0</v>
      </c>
      <c r="Q239" s="87">
        <v>0</v>
      </c>
      <c r="R239" s="87">
        <v>0</v>
      </c>
      <c r="S239" s="87">
        <v>0</v>
      </c>
      <c r="T239" s="87">
        <v>0</v>
      </c>
      <c r="U239" s="80"/>
      <c r="V239" s="80"/>
      <c r="W239" s="87">
        <v>0</v>
      </c>
      <c r="X239" s="80"/>
      <c r="Y239" s="87">
        <v>0</v>
      </c>
      <c r="Z239" s="87">
        <v>0</v>
      </c>
      <c r="AA239" s="87">
        <v>0</v>
      </c>
      <c r="AB239" s="87">
        <v>0</v>
      </c>
      <c r="AC239" s="87">
        <v>0</v>
      </c>
      <c r="AD239" s="87">
        <v>0</v>
      </c>
      <c r="AE239" s="87">
        <v>0</v>
      </c>
      <c r="AF239" s="87">
        <v>0</v>
      </c>
    </row>
    <row r="240" spans="1:32" ht="12.75" hidden="1" customHeight="1" x14ac:dyDescent="0.15">
      <c r="A240" t="s">
        <v>316</v>
      </c>
      <c r="F240" t="s">
        <v>144</v>
      </c>
      <c r="G240" t="s">
        <v>332</v>
      </c>
      <c r="H240" s="87">
        <v>0</v>
      </c>
      <c r="I240" s="87">
        <v>0</v>
      </c>
      <c r="J240" s="87">
        <v>0</v>
      </c>
      <c r="K240" s="87">
        <v>0</v>
      </c>
      <c r="L240" s="87">
        <v>0</v>
      </c>
      <c r="M240" s="87">
        <v>0</v>
      </c>
      <c r="N240" s="87"/>
      <c r="O240" s="87"/>
      <c r="P240" s="87">
        <v>0</v>
      </c>
      <c r="Q240" s="87">
        <v>0</v>
      </c>
      <c r="R240" s="87">
        <v>0</v>
      </c>
      <c r="S240" s="87">
        <v>0</v>
      </c>
      <c r="T240" s="87">
        <v>0</v>
      </c>
      <c r="U240" s="80"/>
      <c r="V240" s="80"/>
      <c r="W240" s="87">
        <v>0</v>
      </c>
      <c r="X240" s="80"/>
      <c r="Y240" s="87">
        <v>0</v>
      </c>
      <c r="Z240" s="87">
        <v>0</v>
      </c>
      <c r="AA240" s="87">
        <v>0</v>
      </c>
      <c r="AB240" s="87">
        <v>0</v>
      </c>
      <c r="AC240" s="87">
        <v>0</v>
      </c>
      <c r="AD240" s="87">
        <v>0</v>
      </c>
      <c r="AE240" s="87">
        <v>0</v>
      </c>
      <c r="AF240" s="87">
        <v>0</v>
      </c>
    </row>
    <row r="241" spans="1:32" ht="12.75" hidden="1" customHeight="1" x14ac:dyDescent="0.15">
      <c r="A241" t="s">
        <v>316</v>
      </c>
      <c r="F241" t="s">
        <v>144</v>
      </c>
      <c r="G241" t="s">
        <v>333</v>
      </c>
      <c r="H241" s="87">
        <v>0</v>
      </c>
      <c r="I241" s="87">
        <v>0</v>
      </c>
      <c r="J241" s="87">
        <v>0</v>
      </c>
      <c r="K241" s="87">
        <v>0</v>
      </c>
      <c r="L241" s="87">
        <v>0</v>
      </c>
      <c r="M241" s="87">
        <v>0</v>
      </c>
      <c r="N241" s="87"/>
      <c r="O241" s="87"/>
      <c r="P241" s="87">
        <v>0</v>
      </c>
      <c r="Q241" s="87">
        <v>0</v>
      </c>
      <c r="R241" s="87">
        <v>0</v>
      </c>
      <c r="S241" s="87">
        <v>0</v>
      </c>
      <c r="T241" s="87">
        <v>0</v>
      </c>
      <c r="U241" s="80"/>
      <c r="V241" s="80"/>
      <c r="W241" s="87">
        <v>0</v>
      </c>
      <c r="X241" s="80"/>
      <c r="Y241" s="87">
        <v>0</v>
      </c>
      <c r="Z241" s="87">
        <v>0</v>
      </c>
      <c r="AA241" s="87">
        <v>0</v>
      </c>
      <c r="AB241" s="87">
        <v>0</v>
      </c>
      <c r="AC241" s="87">
        <v>0</v>
      </c>
      <c r="AD241" s="87">
        <v>0</v>
      </c>
      <c r="AE241" s="87">
        <v>0</v>
      </c>
      <c r="AF241" s="87">
        <v>0</v>
      </c>
    </row>
    <row r="242" spans="1:32" ht="12.75" hidden="1" customHeight="1" x14ac:dyDescent="0.15">
      <c r="A242" t="s">
        <v>316</v>
      </c>
      <c r="F242" t="s">
        <v>144</v>
      </c>
      <c r="G242" t="s">
        <v>334</v>
      </c>
      <c r="H242" s="87">
        <v>0</v>
      </c>
      <c r="I242" s="87">
        <v>0</v>
      </c>
      <c r="J242" s="87">
        <v>0</v>
      </c>
      <c r="K242" s="87">
        <v>0</v>
      </c>
      <c r="L242" s="87">
        <v>0</v>
      </c>
      <c r="M242" s="87">
        <v>0</v>
      </c>
      <c r="N242" s="87"/>
      <c r="O242" s="87"/>
      <c r="P242" s="87">
        <v>0</v>
      </c>
      <c r="Q242" s="87">
        <v>0</v>
      </c>
      <c r="R242" s="87">
        <v>0</v>
      </c>
      <c r="S242" s="87">
        <v>0</v>
      </c>
      <c r="T242" s="87">
        <v>0</v>
      </c>
      <c r="U242" s="80"/>
      <c r="V242" s="80"/>
      <c r="W242" s="87">
        <v>0</v>
      </c>
      <c r="X242" s="80"/>
      <c r="Y242" s="87">
        <v>0</v>
      </c>
      <c r="Z242" s="87">
        <v>0</v>
      </c>
      <c r="AA242" s="87">
        <v>0</v>
      </c>
      <c r="AB242" s="87">
        <v>0</v>
      </c>
      <c r="AC242" s="87">
        <v>0</v>
      </c>
      <c r="AD242" s="87">
        <v>0</v>
      </c>
      <c r="AE242" s="87">
        <v>0</v>
      </c>
      <c r="AF242" s="87">
        <v>0</v>
      </c>
    </row>
    <row r="243" spans="1:32" ht="12.75" hidden="1" customHeight="1" x14ac:dyDescent="0.15">
      <c r="A243" t="s">
        <v>316</v>
      </c>
      <c r="F243" t="s">
        <v>144</v>
      </c>
      <c r="G243" t="s">
        <v>335</v>
      </c>
      <c r="H243" s="87">
        <v>0</v>
      </c>
      <c r="I243" s="87">
        <v>0</v>
      </c>
      <c r="J243" s="87">
        <v>0</v>
      </c>
      <c r="K243" s="87">
        <v>0</v>
      </c>
      <c r="L243" s="87">
        <v>0</v>
      </c>
      <c r="M243" s="87">
        <v>0</v>
      </c>
      <c r="N243" s="87"/>
      <c r="O243" s="87"/>
      <c r="P243" s="87">
        <v>0</v>
      </c>
      <c r="Q243" s="87">
        <v>0</v>
      </c>
      <c r="R243" s="87">
        <v>0</v>
      </c>
      <c r="S243" s="87">
        <v>0</v>
      </c>
      <c r="T243" s="87">
        <v>0</v>
      </c>
      <c r="U243" s="80"/>
      <c r="V243" s="80"/>
      <c r="W243" s="87">
        <v>0</v>
      </c>
      <c r="X243" s="80"/>
      <c r="Y243" s="87">
        <v>0</v>
      </c>
      <c r="Z243" s="87">
        <v>0</v>
      </c>
      <c r="AA243" s="87">
        <v>0</v>
      </c>
      <c r="AB243" s="87">
        <v>0</v>
      </c>
      <c r="AC243" s="87">
        <v>0</v>
      </c>
      <c r="AD243" s="87">
        <v>0</v>
      </c>
      <c r="AE243" s="87">
        <v>0</v>
      </c>
      <c r="AF243" s="87">
        <v>0</v>
      </c>
    </row>
    <row r="244" spans="1:32" ht="12.75" hidden="1" customHeight="1" x14ac:dyDescent="0.15">
      <c r="A244" t="s">
        <v>316</v>
      </c>
      <c r="F244" t="s">
        <v>144</v>
      </c>
      <c r="G244" t="s">
        <v>336</v>
      </c>
      <c r="H244" s="87">
        <v>0</v>
      </c>
      <c r="I244" s="87">
        <v>0</v>
      </c>
      <c r="J244" s="87">
        <v>0</v>
      </c>
      <c r="K244" s="87">
        <v>0</v>
      </c>
      <c r="L244" s="87">
        <v>0</v>
      </c>
      <c r="M244" s="87">
        <v>0</v>
      </c>
      <c r="N244" s="87"/>
      <c r="O244" s="87"/>
      <c r="P244" s="87">
        <v>0</v>
      </c>
      <c r="Q244" s="87">
        <v>0</v>
      </c>
      <c r="R244" s="87">
        <v>0</v>
      </c>
      <c r="S244" s="87">
        <v>0</v>
      </c>
      <c r="T244" s="87">
        <v>0</v>
      </c>
      <c r="U244" s="80"/>
      <c r="V244" s="80"/>
      <c r="W244" s="87">
        <v>0</v>
      </c>
      <c r="X244" s="80"/>
      <c r="Y244" s="87">
        <v>0</v>
      </c>
      <c r="Z244" s="87">
        <v>0</v>
      </c>
      <c r="AA244" s="87">
        <v>0</v>
      </c>
      <c r="AB244" s="87">
        <v>0</v>
      </c>
      <c r="AC244" s="87">
        <v>0</v>
      </c>
      <c r="AD244" s="87">
        <v>0</v>
      </c>
      <c r="AE244" s="87">
        <v>0</v>
      </c>
      <c r="AF244" s="87">
        <v>0</v>
      </c>
    </row>
    <row r="245" spans="1:32" ht="12.75" hidden="1" customHeight="1" x14ac:dyDescent="0.15">
      <c r="A245" t="s">
        <v>316</v>
      </c>
      <c r="F245" t="s">
        <v>144</v>
      </c>
      <c r="G245" t="s">
        <v>316</v>
      </c>
      <c r="H245" s="87">
        <v>0</v>
      </c>
      <c r="I245" s="87">
        <v>0</v>
      </c>
      <c r="J245" s="87">
        <v>0</v>
      </c>
      <c r="K245" s="87">
        <v>0</v>
      </c>
      <c r="L245" s="87">
        <v>0</v>
      </c>
      <c r="M245" s="87">
        <v>0</v>
      </c>
      <c r="N245" s="87"/>
      <c r="O245" s="87"/>
      <c r="P245" s="87">
        <v>0</v>
      </c>
      <c r="Q245" s="87">
        <v>0</v>
      </c>
      <c r="R245" s="87">
        <v>0</v>
      </c>
      <c r="S245" s="87">
        <v>0</v>
      </c>
      <c r="T245" s="87">
        <v>0</v>
      </c>
      <c r="U245" s="80"/>
      <c r="V245" s="80"/>
      <c r="W245" s="87">
        <v>0</v>
      </c>
      <c r="X245" s="80"/>
      <c r="Y245" s="87">
        <v>0</v>
      </c>
      <c r="Z245" s="87">
        <v>0</v>
      </c>
      <c r="AA245" s="87">
        <v>0</v>
      </c>
      <c r="AB245" s="87">
        <v>0</v>
      </c>
      <c r="AC245" s="87">
        <v>0</v>
      </c>
      <c r="AD245" s="87">
        <v>0</v>
      </c>
      <c r="AE245" s="87">
        <v>0</v>
      </c>
      <c r="AF245" s="87">
        <v>0</v>
      </c>
    </row>
    <row r="246" spans="1:32" ht="12.75" hidden="1" customHeight="1" x14ac:dyDescent="0.15">
      <c r="A246" t="s">
        <v>316</v>
      </c>
      <c r="F246" t="s">
        <v>144</v>
      </c>
      <c r="G246" t="s">
        <v>337</v>
      </c>
      <c r="H246" s="87">
        <v>0</v>
      </c>
      <c r="I246" s="87">
        <v>0</v>
      </c>
      <c r="J246" s="87">
        <v>0</v>
      </c>
      <c r="K246" s="87">
        <v>0</v>
      </c>
      <c r="L246" s="87">
        <v>0</v>
      </c>
      <c r="M246" s="87">
        <v>0</v>
      </c>
      <c r="N246" s="87"/>
      <c r="O246" s="87"/>
      <c r="P246" s="87">
        <v>0</v>
      </c>
      <c r="Q246" s="87">
        <v>0</v>
      </c>
      <c r="R246" s="87">
        <v>0</v>
      </c>
      <c r="S246" s="87">
        <v>0</v>
      </c>
      <c r="T246" s="87">
        <v>0</v>
      </c>
      <c r="U246" s="80"/>
      <c r="V246" s="80"/>
      <c r="W246" s="87">
        <v>0</v>
      </c>
      <c r="X246" s="80"/>
      <c r="Y246" s="87">
        <v>0</v>
      </c>
      <c r="Z246" s="87">
        <v>0</v>
      </c>
      <c r="AA246" s="87">
        <v>0</v>
      </c>
      <c r="AB246" s="87">
        <v>0</v>
      </c>
      <c r="AC246" s="87">
        <v>0</v>
      </c>
      <c r="AD246" s="87">
        <v>0</v>
      </c>
      <c r="AE246" s="87">
        <v>0</v>
      </c>
      <c r="AF246" s="87">
        <v>0</v>
      </c>
    </row>
    <row r="247" spans="1:32" ht="12.75" hidden="1" customHeight="1" x14ac:dyDescent="0.15">
      <c r="A247" t="s">
        <v>316</v>
      </c>
      <c r="F247" t="s">
        <v>144</v>
      </c>
      <c r="G247" t="s">
        <v>338</v>
      </c>
      <c r="H247" s="87">
        <v>0</v>
      </c>
      <c r="I247" s="87">
        <v>0</v>
      </c>
      <c r="J247" s="87">
        <v>0</v>
      </c>
      <c r="K247" s="87">
        <v>0</v>
      </c>
      <c r="L247" s="87">
        <v>0</v>
      </c>
      <c r="M247" s="87">
        <v>0</v>
      </c>
      <c r="N247" s="87"/>
      <c r="O247" s="87"/>
      <c r="P247" s="87">
        <v>0</v>
      </c>
      <c r="Q247" s="87">
        <v>0</v>
      </c>
      <c r="R247" s="87">
        <v>0</v>
      </c>
      <c r="S247" s="87">
        <v>0</v>
      </c>
      <c r="T247" s="87">
        <v>0</v>
      </c>
      <c r="U247" s="80"/>
      <c r="V247" s="80"/>
      <c r="W247" s="87">
        <v>0</v>
      </c>
      <c r="X247" s="80"/>
      <c r="Y247" s="87">
        <v>0</v>
      </c>
      <c r="Z247" s="87">
        <v>0</v>
      </c>
      <c r="AA247" s="87">
        <v>0</v>
      </c>
      <c r="AB247" s="87">
        <v>0</v>
      </c>
      <c r="AC247" s="87">
        <v>0</v>
      </c>
      <c r="AD247" s="87">
        <v>0</v>
      </c>
      <c r="AE247" s="87">
        <v>0</v>
      </c>
      <c r="AF247" s="87">
        <v>0</v>
      </c>
    </row>
    <row r="248" spans="1:32" ht="12.75" hidden="1" customHeight="1" x14ac:dyDescent="0.15">
      <c r="A248" t="s">
        <v>316</v>
      </c>
      <c r="F248" t="s">
        <v>144</v>
      </c>
      <c r="G248" t="s">
        <v>339</v>
      </c>
      <c r="H248" s="87">
        <v>0</v>
      </c>
      <c r="I248" s="87">
        <v>0</v>
      </c>
      <c r="J248" s="87">
        <v>0</v>
      </c>
      <c r="K248" s="87">
        <v>0</v>
      </c>
      <c r="L248" s="87">
        <v>0</v>
      </c>
      <c r="M248" s="87">
        <v>0</v>
      </c>
      <c r="N248" s="87"/>
      <c r="O248" s="87"/>
      <c r="P248" s="87">
        <v>0</v>
      </c>
      <c r="Q248" s="87">
        <v>0</v>
      </c>
      <c r="R248" s="87">
        <v>0</v>
      </c>
      <c r="S248" s="87">
        <v>0</v>
      </c>
      <c r="T248" s="87">
        <v>0</v>
      </c>
      <c r="U248" s="80"/>
      <c r="V248" s="80"/>
      <c r="W248" s="87">
        <v>0</v>
      </c>
      <c r="X248" s="80"/>
      <c r="Y248" s="87">
        <v>0</v>
      </c>
      <c r="Z248" s="87">
        <v>0</v>
      </c>
      <c r="AA248" s="87">
        <v>0</v>
      </c>
      <c r="AB248" s="87">
        <v>0</v>
      </c>
      <c r="AC248" s="87">
        <v>0</v>
      </c>
      <c r="AD248" s="87">
        <v>0</v>
      </c>
      <c r="AE248" s="87">
        <v>0</v>
      </c>
      <c r="AF248" s="87">
        <v>0</v>
      </c>
    </row>
    <row r="249" spans="1:32" ht="12.75" hidden="1" customHeight="1" x14ac:dyDescent="0.15">
      <c r="A249" t="s">
        <v>316</v>
      </c>
      <c r="F249" t="s">
        <v>144</v>
      </c>
      <c r="G249" t="s">
        <v>340</v>
      </c>
      <c r="H249" s="87">
        <v>0</v>
      </c>
      <c r="I249" s="87">
        <v>0</v>
      </c>
      <c r="J249" s="87">
        <v>0</v>
      </c>
      <c r="K249" s="87">
        <v>0</v>
      </c>
      <c r="L249" s="87">
        <v>0</v>
      </c>
      <c r="M249" s="87">
        <v>0</v>
      </c>
      <c r="N249" s="87"/>
      <c r="O249" s="87"/>
      <c r="P249" s="87">
        <v>0</v>
      </c>
      <c r="Q249" s="87">
        <v>0</v>
      </c>
      <c r="R249" s="87">
        <v>0</v>
      </c>
      <c r="S249" s="87">
        <v>0</v>
      </c>
      <c r="T249" s="87">
        <v>0</v>
      </c>
      <c r="U249" s="80"/>
      <c r="V249" s="80"/>
      <c r="W249" s="87">
        <v>0</v>
      </c>
      <c r="X249" s="80"/>
      <c r="Y249" s="87">
        <v>0</v>
      </c>
      <c r="Z249" s="87">
        <v>0</v>
      </c>
      <c r="AA249" s="87">
        <v>0</v>
      </c>
      <c r="AB249" s="87">
        <v>0</v>
      </c>
      <c r="AC249" s="87">
        <v>0</v>
      </c>
      <c r="AD249" s="87">
        <v>0</v>
      </c>
      <c r="AE249" s="87">
        <v>0</v>
      </c>
      <c r="AF249" s="87">
        <v>0</v>
      </c>
    </row>
    <row r="250" spans="1:32" ht="12.75" hidden="1" customHeight="1" x14ac:dyDescent="0.15">
      <c r="A250" t="s">
        <v>341</v>
      </c>
      <c r="F250" t="s">
        <v>123</v>
      </c>
      <c r="G250" t="s">
        <v>342</v>
      </c>
      <c r="H250" s="87">
        <v>0</v>
      </c>
      <c r="I250" s="87">
        <v>0</v>
      </c>
      <c r="J250" s="87">
        <v>0</v>
      </c>
      <c r="K250" s="87">
        <v>0</v>
      </c>
      <c r="L250" s="87">
        <v>0</v>
      </c>
      <c r="M250" s="87">
        <v>0</v>
      </c>
      <c r="N250" s="87"/>
      <c r="O250" s="87"/>
      <c r="P250" s="87">
        <v>0</v>
      </c>
      <c r="Q250" s="87">
        <v>0</v>
      </c>
      <c r="R250" s="87">
        <v>0</v>
      </c>
      <c r="S250" s="87">
        <v>0</v>
      </c>
      <c r="T250" s="87">
        <v>0</v>
      </c>
      <c r="U250" s="80"/>
      <c r="V250" s="80"/>
      <c r="W250" s="87">
        <v>0</v>
      </c>
      <c r="X250" s="80"/>
      <c r="Y250" s="87">
        <v>0</v>
      </c>
      <c r="Z250" s="87">
        <v>0</v>
      </c>
      <c r="AA250" s="87">
        <v>0</v>
      </c>
      <c r="AB250" s="87">
        <v>0</v>
      </c>
      <c r="AC250" s="87">
        <v>0</v>
      </c>
      <c r="AD250" s="87">
        <v>0</v>
      </c>
      <c r="AE250" s="87">
        <v>0</v>
      </c>
      <c r="AF250" s="87">
        <v>0</v>
      </c>
    </row>
    <row r="251" spans="1:32" ht="12.75" hidden="1" customHeight="1" x14ac:dyDescent="0.15">
      <c r="A251" t="s">
        <v>341</v>
      </c>
      <c r="F251" t="s">
        <v>123</v>
      </c>
      <c r="G251" t="s">
        <v>343</v>
      </c>
      <c r="H251" s="87">
        <v>0</v>
      </c>
      <c r="I251" s="87">
        <v>0</v>
      </c>
      <c r="J251" s="87">
        <v>0</v>
      </c>
      <c r="K251" s="87">
        <v>0</v>
      </c>
      <c r="L251" s="87">
        <v>0</v>
      </c>
      <c r="M251" s="87">
        <v>0</v>
      </c>
      <c r="N251" s="87"/>
      <c r="O251" s="87"/>
      <c r="P251" s="87">
        <v>0</v>
      </c>
      <c r="Q251" s="87">
        <v>0</v>
      </c>
      <c r="R251" s="87">
        <v>0</v>
      </c>
      <c r="S251" s="87">
        <v>0</v>
      </c>
      <c r="T251" s="87">
        <v>0</v>
      </c>
      <c r="U251" s="80"/>
      <c r="V251" s="80"/>
      <c r="W251" s="87">
        <v>0</v>
      </c>
      <c r="X251" s="80"/>
      <c r="Y251" s="87">
        <v>0</v>
      </c>
      <c r="Z251" s="87">
        <v>0</v>
      </c>
      <c r="AA251" s="87">
        <v>0</v>
      </c>
      <c r="AB251" s="87">
        <v>0</v>
      </c>
      <c r="AC251" s="87">
        <v>0</v>
      </c>
      <c r="AD251" s="87">
        <v>0</v>
      </c>
      <c r="AE251" s="87">
        <v>0</v>
      </c>
      <c r="AF251" s="87">
        <v>0</v>
      </c>
    </row>
    <row r="252" spans="1:32" ht="12.75" hidden="1" customHeight="1" x14ac:dyDescent="0.15">
      <c r="A252" t="s">
        <v>341</v>
      </c>
      <c r="F252" t="s">
        <v>123</v>
      </c>
      <c r="G252" t="s">
        <v>344</v>
      </c>
      <c r="H252" s="87">
        <v>0</v>
      </c>
      <c r="I252" s="87">
        <v>0</v>
      </c>
      <c r="J252" s="87">
        <v>0</v>
      </c>
      <c r="K252" s="87">
        <v>0</v>
      </c>
      <c r="L252" s="87">
        <v>0</v>
      </c>
      <c r="M252" s="87">
        <v>0</v>
      </c>
      <c r="N252" s="87"/>
      <c r="O252" s="87"/>
      <c r="P252" s="87">
        <v>0</v>
      </c>
      <c r="Q252" s="87">
        <v>0</v>
      </c>
      <c r="R252" s="87">
        <v>0</v>
      </c>
      <c r="S252" s="87">
        <v>0</v>
      </c>
      <c r="T252" s="87">
        <v>0</v>
      </c>
      <c r="U252" s="80"/>
      <c r="V252" s="80"/>
      <c r="W252" s="87">
        <v>0</v>
      </c>
      <c r="X252" s="80"/>
      <c r="Y252" s="87">
        <v>0</v>
      </c>
      <c r="Z252" s="87">
        <v>0</v>
      </c>
      <c r="AA252" s="87">
        <v>0</v>
      </c>
      <c r="AB252" s="87">
        <v>0</v>
      </c>
      <c r="AC252" s="87">
        <v>0</v>
      </c>
      <c r="AD252" s="87">
        <v>0</v>
      </c>
      <c r="AE252" s="87">
        <v>0</v>
      </c>
      <c r="AF252" s="87">
        <v>0</v>
      </c>
    </row>
    <row r="253" spans="1:32" ht="12.75" hidden="1" customHeight="1" x14ac:dyDescent="0.15">
      <c r="A253" t="s">
        <v>341</v>
      </c>
      <c r="F253" t="s">
        <v>123</v>
      </c>
      <c r="G253" t="s">
        <v>345</v>
      </c>
      <c r="H253" s="87">
        <v>0</v>
      </c>
      <c r="I253" s="87">
        <v>0</v>
      </c>
      <c r="J253" s="87">
        <v>0</v>
      </c>
      <c r="K253" s="87">
        <v>0</v>
      </c>
      <c r="L253" s="87">
        <v>0</v>
      </c>
      <c r="M253" s="87">
        <v>0</v>
      </c>
      <c r="N253" s="87"/>
      <c r="O253" s="87"/>
      <c r="P253" s="87">
        <v>0</v>
      </c>
      <c r="Q253" s="87">
        <v>0</v>
      </c>
      <c r="R253" s="87">
        <v>0</v>
      </c>
      <c r="S253" s="87">
        <v>0</v>
      </c>
      <c r="T253" s="87">
        <v>0</v>
      </c>
      <c r="U253" s="80"/>
      <c r="V253" s="80"/>
      <c r="W253" s="87">
        <v>0</v>
      </c>
      <c r="X253" s="80"/>
      <c r="Y253" s="87">
        <v>0</v>
      </c>
      <c r="Z253" s="87">
        <v>0</v>
      </c>
      <c r="AA253" s="87">
        <v>0</v>
      </c>
      <c r="AB253" s="87">
        <v>0</v>
      </c>
      <c r="AC253" s="87">
        <v>0</v>
      </c>
      <c r="AD253" s="87">
        <v>0</v>
      </c>
      <c r="AE253" s="87">
        <v>0</v>
      </c>
      <c r="AF253" s="87">
        <v>0</v>
      </c>
    </row>
    <row r="254" spans="1:32" ht="12.75" hidden="1" customHeight="1" x14ac:dyDescent="0.15">
      <c r="A254" t="s">
        <v>341</v>
      </c>
      <c r="F254" t="s">
        <v>123</v>
      </c>
      <c r="G254" t="s">
        <v>346</v>
      </c>
      <c r="H254" s="87">
        <v>0</v>
      </c>
      <c r="I254" s="87">
        <v>0</v>
      </c>
      <c r="J254" s="87">
        <v>0</v>
      </c>
      <c r="K254" s="87">
        <v>0</v>
      </c>
      <c r="L254" s="87">
        <v>0</v>
      </c>
      <c r="M254" s="87">
        <v>0</v>
      </c>
      <c r="N254" s="87"/>
      <c r="O254" s="87"/>
      <c r="P254" s="87">
        <v>0</v>
      </c>
      <c r="Q254" s="87">
        <v>0</v>
      </c>
      <c r="R254" s="87">
        <v>0</v>
      </c>
      <c r="S254" s="87">
        <v>0</v>
      </c>
      <c r="T254" s="87">
        <v>0</v>
      </c>
      <c r="U254" s="80"/>
      <c r="V254" s="80"/>
      <c r="W254" s="87">
        <v>0</v>
      </c>
      <c r="X254" s="80"/>
      <c r="Y254" s="87">
        <v>0</v>
      </c>
      <c r="Z254" s="87">
        <v>0</v>
      </c>
      <c r="AA254" s="87">
        <v>0</v>
      </c>
      <c r="AB254" s="87">
        <v>0</v>
      </c>
      <c r="AC254" s="87">
        <v>0</v>
      </c>
      <c r="AD254" s="87">
        <v>0</v>
      </c>
      <c r="AE254" s="87">
        <v>0</v>
      </c>
      <c r="AF254" s="87">
        <v>0</v>
      </c>
    </row>
    <row r="255" spans="1:32" ht="12.75" hidden="1" customHeight="1" x14ac:dyDescent="0.15">
      <c r="A255" t="s">
        <v>341</v>
      </c>
      <c r="F255" t="s">
        <v>123</v>
      </c>
      <c r="G255" t="s">
        <v>341</v>
      </c>
      <c r="H255" s="87">
        <v>0</v>
      </c>
      <c r="I255" s="87">
        <v>0</v>
      </c>
      <c r="J255" s="87">
        <v>0</v>
      </c>
      <c r="K255" s="87">
        <v>0</v>
      </c>
      <c r="L255" s="87">
        <v>0</v>
      </c>
      <c r="M255" s="87">
        <v>0</v>
      </c>
      <c r="N255" s="87"/>
      <c r="O255" s="87"/>
      <c r="P255" s="87">
        <v>0</v>
      </c>
      <c r="Q255" s="87">
        <v>0</v>
      </c>
      <c r="R255" s="87">
        <v>0</v>
      </c>
      <c r="S255" s="87">
        <v>0</v>
      </c>
      <c r="T255" s="87">
        <v>0</v>
      </c>
      <c r="U255" s="80"/>
      <c r="V255" s="80"/>
      <c r="W255" s="87">
        <v>0</v>
      </c>
      <c r="X255" s="80"/>
      <c r="Y255" s="87">
        <v>0</v>
      </c>
      <c r="Z255" s="87">
        <v>0</v>
      </c>
      <c r="AA255" s="87">
        <v>0</v>
      </c>
      <c r="AB255" s="87">
        <v>0</v>
      </c>
      <c r="AC255" s="87">
        <v>0</v>
      </c>
      <c r="AD255" s="87">
        <v>0</v>
      </c>
      <c r="AE255" s="87">
        <v>0</v>
      </c>
      <c r="AF255" s="87">
        <v>0</v>
      </c>
    </row>
    <row r="256" spans="1:32" ht="12.75" hidden="1" customHeight="1" x14ac:dyDescent="0.15">
      <c r="A256" t="s">
        <v>341</v>
      </c>
      <c r="F256" t="s">
        <v>123</v>
      </c>
      <c r="G256" t="s">
        <v>347</v>
      </c>
      <c r="H256" s="87">
        <v>0</v>
      </c>
      <c r="I256" s="87">
        <v>0</v>
      </c>
      <c r="J256" s="87">
        <v>0</v>
      </c>
      <c r="K256" s="87">
        <v>0</v>
      </c>
      <c r="L256" s="87">
        <v>0</v>
      </c>
      <c r="M256" s="87">
        <v>0</v>
      </c>
      <c r="N256" s="87"/>
      <c r="O256" s="87"/>
      <c r="P256" s="87">
        <v>0</v>
      </c>
      <c r="Q256" s="87">
        <v>0</v>
      </c>
      <c r="R256" s="87">
        <v>0</v>
      </c>
      <c r="S256" s="87">
        <v>0</v>
      </c>
      <c r="T256" s="87">
        <v>0</v>
      </c>
      <c r="U256" s="80"/>
      <c r="V256" s="80"/>
      <c r="W256" s="87">
        <v>0</v>
      </c>
      <c r="X256" s="80"/>
      <c r="Y256" s="87">
        <v>0</v>
      </c>
      <c r="Z256" s="87">
        <v>0</v>
      </c>
      <c r="AA256" s="87">
        <v>0</v>
      </c>
      <c r="AB256" s="87">
        <v>0</v>
      </c>
      <c r="AC256" s="87">
        <v>0</v>
      </c>
      <c r="AD256" s="87">
        <v>0</v>
      </c>
      <c r="AE256" s="87">
        <v>0</v>
      </c>
      <c r="AF256" s="87">
        <v>0</v>
      </c>
    </row>
    <row r="257" spans="1:32" ht="12.75" hidden="1" customHeight="1" x14ac:dyDescent="0.15">
      <c r="A257" t="s">
        <v>348</v>
      </c>
      <c r="F257" t="s">
        <v>128</v>
      </c>
      <c r="G257" t="s">
        <v>349</v>
      </c>
      <c r="H257" s="87">
        <v>0</v>
      </c>
      <c r="I257" s="87">
        <v>0</v>
      </c>
      <c r="J257" s="87">
        <v>0</v>
      </c>
      <c r="K257" s="87">
        <v>0</v>
      </c>
      <c r="L257" s="87">
        <v>0</v>
      </c>
      <c r="M257" s="87">
        <v>0</v>
      </c>
      <c r="N257" s="87"/>
      <c r="O257" s="87"/>
      <c r="P257" s="87">
        <v>0</v>
      </c>
      <c r="Q257" s="87">
        <v>0</v>
      </c>
      <c r="R257" s="87">
        <v>0</v>
      </c>
      <c r="S257" s="87">
        <v>0</v>
      </c>
      <c r="T257" s="87">
        <v>0</v>
      </c>
      <c r="U257" s="80"/>
      <c r="V257" s="80"/>
      <c r="W257" s="87">
        <v>0</v>
      </c>
      <c r="X257" s="80"/>
      <c r="Y257" s="87">
        <v>0</v>
      </c>
      <c r="Z257" s="87">
        <v>0</v>
      </c>
      <c r="AA257" s="87">
        <v>0</v>
      </c>
      <c r="AB257" s="87">
        <v>0</v>
      </c>
      <c r="AC257" s="87">
        <v>0</v>
      </c>
      <c r="AD257" s="87">
        <v>0</v>
      </c>
      <c r="AE257" s="87">
        <v>0</v>
      </c>
      <c r="AF257" s="87">
        <v>0</v>
      </c>
    </row>
    <row r="258" spans="1:32" ht="12.75" hidden="1" customHeight="1" x14ac:dyDescent="0.15">
      <c r="A258" t="s">
        <v>348</v>
      </c>
      <c r="F258" t="s">
        <v>128</v>
      </c>
      <c r="G258" t="s">
        <v>351</v>
      </c>
      <c r="H258" s="87">
        <v>0</v>
      </c>
      <c r="I258" s="87">
        <v>0</v>
      </c>
      <c r="J258" s="87">
        <v>0</v>
      </c>
      <c r="K258" s="87">
        <v>0</v>
      </c>
      <c r="L258" s="87">
        <v>0</v>
      </c>
      <c r="M258" s="87">
        <v>0</v>
      </c>
      <c r="N258" s="87"/>
      <c r="O258" s="87"/>
      <c r="P258" s="87">
        <v>0</v>
      </c>
      <c r="Q258" s="87">
        <v>0</v>
      </c>
      <c r="R258" s="87">
        <v>0</v>
      </c>
      <c r="S258" s="87">
        <v>0</v>
      </c>
      <c r="T258" s="87">
        <v>0</v>
      </c>
      <c r="U258" s="80"/>
      <c r="V258" s="80"/>
      <c r="W258" s="87">
        <v>0</v>
      </c>
      <c r="X258" s="80"/>
      <c r="Y258" s="87">
        <v>0</v>
      </c>
      <c r="Z258" s="87">
        <v>0</v>
      </c>
      <c r="AA258" s="87">
        <v>0</v>
      </c>
      <c r="AB258" s="87">
        <v>0</v>
      </c>
      <c r="AC258" s="87">
        <v>0</v>
      </c>
      <c r="AD258" s="87">
        <v>0</v>
      </c>
      <c r="AE258" s="87">
        <v>0</v>
      </c>
      <c r="AF258" s="87">
        <v>0</v>
      </c>
    </row>
    <row r="259" spans="1:32" ht="12.75" hidden="1" customHeight="1" x14ac:dyDescent="0.15">
      <c r="A259" t="s">
        <v>352</v>
      </c>
      <c r="F259" t="s">
        <v>144</v>
      </c>
      <c r="G259" t="s">
        <v>353</v>
      </c>
      <c r="H259" s="87">
        <v>0</v>
      </c>
      <c r="I259" s="87">
        <v>0</v>
      </c>
      <c r="J259" s="87">
        <v>0</v>
      </c>
      <c r="K259" s="87">
        <v>0</v>
      </c>
      <c r="L259" s="87">
        <v>0</v>
      </c>
      <c r="M259" s="87">
        <v>0</v>
      </c>
      <c r="N259" s="87"/>
      <c r="O259" s="87"/>
      <c r="P259" s="87">
        <v>0</v>
      </c>
      <c r="Q259" s="87">
        <v>0</v>
      </c>
      <c r="R259" s="87">
        <v>0</v>
      </c>
      <c r="S259" s="87">
        <v>0</v>
      </c>
      <c r="T259" s="87">
        <v>0</v>
      </c>
      <c r="U259" s="80"/>
      <c r="V259" s="80"/>
      <c r="W259" s="87">
        <v>0</v>
      </c>
      <c r="X259" s="80"/>
      <c r="Y259" s="87">
        <v>0</v>
      </c>
      <c r="Z259" s="87">
        <v>0</v>
      </c>
      <c r="AA259" s="87">
        <v>0</v>
      </c>
      <c r="AB259" s="87">
        <v>0</v>
      </c>
      <c r="AC259" s="87">
        <v>0</v>
      </c>
      <c r="AD259" s="87">
        <v>0</v>
      </c>
      <c r="AE259" s="87">
        <v>0</v>
      </c>
      <c r="AF259" s="87">
        <v>0</v>
      </c>
    </row>
    <row r="260" spans="1:32" ht="12.75" hidden="1" customHeight="1" x14ac:dyDescent="0.15">
      <c r="A260" t="s">
        <v>352</v>
      </c>
      <c r="F260" t="s">
        <v>144</v>
      </c>
      <c r="G260" t="s">
        <v>354</v>
      </c>
      <c r="H260" s="87">
        <v>0</v>
      </c>
      <c r="I260" s="87">
        <v>0</v>
      </c>
      <c r="J260" s="87">
        <v>0</v>
      </c>
      <c r="K260" s="87">
        <v>0</v>
      </c>
      <c r="L260" s="87">
        <v>0</v>
      </c>
      <c r="M260" s="87">
        <v>0</v>
      </c>
      <c r="N260" s="87"/>
      <c r="O260" s="87"/>
      <c r="P260" s="87">
        <v>0</v>
      </c>
      <c r="Q260" s="87">
        <v>0</v>
      </c>
      <c r="R260" s="87">
        <v>0</v>
      </c>
      <c r="S260" s="87">
        <v>0</v>
      </c>
      <c r="T260" s="87">
        <v>0</v>
      </c>
      <c r="U260" s="80"/>
      <c r="V260" s="80"/>
      <c r="W260" s="87">
        <v>0</v>
      </c>
      <c r="X260" s="80"/>
      <c r="Y260" s="87">
        <v>0</v>
      </c>
      <c r="Z260" s="87">
        <v>0</v>
      </c>
      <c r="AA260" s="87">
        <v>0</v>
      </c>
      <c r="AB260" s="87">
        <v>0</v>
      </c>
      <c r="AC260" s="87">
        <v>0</v>
      </c>
      <c r="AD260" s="87">
        <v>0</v>
      </c>
      <c r="AE260" s="87">
        <v>0</v>
      </c>
      <c r="AF260" s="87">
        <v>0</v>
      </c>
    </row>
    <row r="261" spans="1:32" ht="12.75" hidden="1" customHeight="1" x14ac:dyDescent="0.15">
      <c r="A261" t="s">
        <v>352</v>
      </c>
      <c r="F261" t="s">
        <v>144</v>
      </c>
      <c r="G261" t="s">
        <v>355</v>
      </c>
      <c r="H261" s="87">
        <v>0</v>
      </c>
      <c r="I261" s="87">
        <v>0</v>
      </c>
      <c r="J261" s="87">
        <v>0</v>
      </c>
      <c r="K261" s="87">
        <v>0</v>
      </c>
      <c r="L261" s="87">
        <v>0</v>
      </c>
      <c r="M261" s="87">
        <v>0</v>
      </c>
      <c r="N261" s="87"/>
      <c r="O261" s="87"/>
      <c r="P261" s="87">
        <v>0</v>
      </c>
      <c r="Q261" s="87">
        <v>0</v>
      </c>
      <c r="R261" s="87">
        <v>0</v>
      </c>
      <c r="S261" s="87">
        <v>0</v>
      </c>
      <c r="T261" s="87">
        <v>0</v>
      </c>
      <c r="U261" s="80"/>
      <c r="V261" s="80"/>
      <c r="W261" s="87">
        <v>0</v>
      </c>
      <c r="X261" s="80"/>
      <c r="Y261" s="87">
        <v>0</v>
      </c>
      <c r="Z261" s="87">
        <v>0</v>
      </c>
      <c r="AA261" s="87">
        <v>0</v>
      </c>
      <c r="AB261" s="87">
        <v>0</v>
      </c>
      <c r="AC261" s="87">
        <v>0</v>
      </c>
      <c r="AD261" s="87">
        <v>0</v>
      </c>
      <c r="AE261" s="87">
        <v>0</v>
      </c>
      <c r="AF261" s="87">
        <v>0</v>
      </c>
    </row>
    <row r="262" spans="1:32" ht="12.75" hidden="1" customHeight="1" x14ac:dyDescent="0.15">
      <c r="A262" t="s">
        <v>352</v>
      </c>
      <c r="F262" t="s">
        <v>144</v>
      </c>
      <c r="G262" t="s">
        <v>356</v>
      </c>
      <c r="H262" s="87">
        <v>0</v>
      </c>
      <c r="I262" s="87">
        <v>0</v>
      </c>
      <c r="J262" s="87">
        <v>0</v>
      </c>
      <c r="K262" s="87">
        <v>0</v>
      </c>
      <c r="L262" s="87">
        <v>0</v>
      </c>
      <c r="M262" s="87">
        <v>0</v>
      </c>
      <c r="N262" s="87"/>
      <c r="O262" s="87"/>
      <c r="P262" s="87">
        <v>0</v>
      </c>
      <c r="Q262" s="87">
        <v>0</v>
      </c>
      <c r="R262" s="87">
        <v>0</v>
      </c>
      <c r="S262" s="87">
        <v>0</v>
      </c>
      <c r="T262" s="87">
        <v>0</v>
      </c>
      <c r="U262" s="80"/>
      <c r="V262" s="80"/>
      <c r="W262" s="87">
        <v>0</v>
      </c>
      <c r="X262" s="80"/>
      <c r="Y262" s="87">
        <v>0</v>
      </c>
      <c r="Z262" s="87">
        <v>0</v>
      </c>
      <c r="AA262" s="87">
        <v>0</v>
      </c>
      <c r="AB262" s="87">
        <v>0</v>
      </c>
      <c r="AC262" s="87">
        <v>0</v>
      </c>
      <c r="AD262" s="87">
        <v>0</v>
      </c>
      <c r="AE262" s="87">
        <v>0</v>
      </c>
      <c r="AF262" s="87">
        <v>0</v>
      </c>
    </row>
    <row r="263" spans="1:32" ht="12.75" hidden="1" customHeight="1" x14ac:dyDescent="0.15">
      <c r="A263" t="s">
        <v>352</v>
      </c>
      <c r="F263" t="s">
        <v>144</v>
      </c>
      <c r="G263" t="s">
        <v>358</v>
      </c>
      <c r="H263" s="87">
        <v>0</v>
      </c>
      <c r="I263" s="87">
        <v>0</v>
      </c>
      <c r="J263" s="87">
        <v>0</v>
      </c>
      <c r="K263" s="87">
        <v>0</v>
      </c>
      <c r="L263" s="87">
        <v>0</v>
      </c>
      <c r="M263" s="87">
        <v>0</v>
      </c>
      <c r="N263" s="87"/>
      <c r="O263" s="87"/>
      <c r="P263" s="87">
        <v>0</v>
      </c>
      <c r="Q263" s="87">
        <v>0</v>
      </c>
      <c r="R263" s="87">
        <v>0</v>
      </c>
      <c r="S263" s="87">
        <v>0</v>
      </c>
      <c r="T263" s="87">
        <v>0</v>
      </c>
      <c r="U263" s="80"/>
      <c r="V263" s="80"/>
      <c r="W263" s="87">
        <v>0</v>
      </c>
      <c r="X263" s="80"/>
      <c r="Y263" s="87">
        <v>0</v>
      </c>
      <c r="Z263" s="87">
        <v>0</v>
      </c>
      <c r="AA263" s="87">
        <v>0</v>
      </c>
      <c r="AB263" s="87">
        <v>0</v>
      </c>
      <c r="AC263" s="87">
        <v>0</v>
      </c>
      <c r="AD263" s="87">
        <v>0</v>
      </c>
      <c r="AE263" s="87">
        <v>0</v>
      </c>
      <c r="AF263" s="87">
        <v>0</v>
      </c>
    </row>
    <row r="264" spans="1:32" ht="12.75" hidden="1" customHeight="1" x14ac:dyDescent="0.15">
      <c r="A264" t="s">
        <v>352</v>
      </c>
      <c r="F264" t="s">
        <v>144</v>
      </c>
      <c r="G264" t="s">
        <v>359</v>
      </c>
      <c r="H264" s="87">
        <v>0</v>
      </c>
      <c r="I264" s="87">
        <v>0</v>
      </c>
      <c r="J264" s="87">
        <v>0</v>
      </c>
      <c r="K264" s="87">
        <v>0</v>
      </c>
      <c r="L264" s="87">
        <v>0</v>
      </c>
      <c r="M264" s="87">
        <v>0</v>
      </c>
      <c r="N264" s="87"/>
      <c r="O264" s="87"/>
      <c r="P264" s="87">
        <v>0</v>
      </c>
      <c r="Q264" s="87">
        <v>0</v>
      </c>
      <c r="R264" s="87">
        <v>0</v>
      </c>
      <c r="S264" s="87">
        <v>0</v>
      </c>
      <c r="T264" s="87">
        <v>0</v>
      </c>
      <c r="U264" s="80"/>
      <c r="V264" s="80"/>
      <c r="W264" s="87">
        <v>0</v>
      </c>
      <c r="X264" s="80"/>
      <c r="Y264" s="87">
        <v>0</v>
      </c>
      <c r="Z264" s="87">
        <v>0</v>
      </c>
      <c r="AA264" s="87">
        <v>0</v>
      </c>
      <c r="AB264" s="87">
        <v>0</v>
      </c>
      <c r="AC264" s="87">
        <v>0</v>
      </c>
      <c r="AD264" s="87">
        <v>0</v>
      </c>
      <c r="AE264" s="87">
        <v>0</v>
      </c>
      <c r="AF264" s="87">
        <v>0</v>
      </c>
    </row>
    <row r="265" spans="1:32" ht="12.75" hidden="1" customHeight="1" x14ac:dyDescent="0.15">
      <c r="A265" t="s">
        <v>352</v>
      </c>
      <c r="F265" t="s">
        <v>144</v>
      </c>
      <c r="G265" t="s">
        <v>360</v>
      </c>
      <c r="H265" s="87">
        <v>0</v>
      </c>
      <c r="I265" s="87">
        <v>0</v>
      </c>
      <c r="J265" s="87">
        <v>0</v>
      </c>
      <c r="K265" s="87">
        <v>0</v>
      </c>
      <c r="L265" s="87">
        <v>0</v>
      </c>
      <c r="M265" s="87">
        <v>0</v>
      </c>
      <c r="N265" s="87"/>
      <c r="O265" s="87"/>
      <c r="P265" s="87">
        <v>0</v>
      </c>
      <c r="Q265" s="87">
        <v>0</v>
      </c>
      <c r="R265" s="87">
        <v>0</v>
      </c>
      <c r="S265" s="87">
        <v>0</v>
      </c>
      <c r="T265" s="87">
        <v>0</v>
      </c>
      <c r="U265" s="80"/>
      <c r="V265" s="80"/>
      <c r="W265" s="87">
        <v>0</v>
      </c>
      <c r="X265" s="80"/>
      <c r="Y265" s="87">
        <v>0</v>
      </c>
      <c r="Z265" s="87">
        <v>0</v>
      </c>
      <c r="AA265" s="87">
        <v>0</v>
      </c>
      <c r="AB265" s="87">
        <v>0</v>
      </c>
      <c r="AC265" s="87">
        <v>0</v>
      </c>
      <c r="AD265" s="87">
        <v>0</v>
      </c>
      <c r="AE265" s="87">
        <v>0</v>
      </c>
      <c r="AF265" s="87">
        <v>0</v>
      </c>
    </row>
    <row r="266" spans="1:32" ht="12.75" hidden="1" customHeight="1" x14ac:dyDescent="0.15">
      <c r="A266" t="s">
        <v>352</v>
      </c>
      <c r="F266" t="s">
        <v>144</v>
      </c>
      <c r="G266" t="s">
        <v>365</v>
      </c>
      <c r="H266" s="87">
        <v>0</v>
      </c>
      <c r="I266" s="87">
        <v>0</v>
      </c>
      <c r="J266" s="87">
        <v>0</v>
      </c>
      <c r="K266" s="87">
        <v>0</v>
      </c>
      <c r="L266" s="87">
        <v>0</v>
      </c>
      <c r="M266" s="87">
        <v>0</v>
      </c>
      <c r="N266" s="87"/>
      <c r="O266" s="87"/>
      <c r="P266" s="87">
        <v>0</v>
      </c>
      <c r="Q266" s="87">
        <v>0</v>
      </c>
      <c r="R266" s="87">
        <v>0</v>
      </c>
      <c r="S266" s="87">
        <v>0</v>
      </c>
      <c r="T266" s="87">
        <v>0</v>
      </c>
      <c r="U266" s="80"/>
      <c r="V266" s="80"/>
      <c r="W266" s="87">
        <v>0</v>
      </c>
      <c r="X266" s="80"/>
      <c r="Y266" s="87">
        <v>0</v>
      </c>
      <c r="Z266" s="87">
        <v>0</v>
      </c>
      <c r="AA266" s="87">
        <v>0</v>
      </c>
      <c r="AB266" s="87">
        <v>0</v>
      </c>
      <c r="AC266" s="87">
        <v>0</v>
      </c>
      <c r="AD266" s="87">
        <v>0</v>
      </c>
      <c r="AE266" s="87">
        <v>0</v>
      </c>
      <c r="AF266" s="87">
        <v>0</v>
      </c>
    </row>
    <row r="267" spans="1:32" ht="12.75" hidden="1" customHeight="1" x14ac:dyDescent="0.15">
      <c r="A267" t="s">
        <v>352</v>
      </c>
      <c r="F267" t="s">
        <v>144</v>
      </c>
      <c r="G267" t="s">
        <v>380</v>
      </c>
      <c r="H267" s="87">
        <v>0</v>
      </c>
      <c r="I267" s="87">
        <v>0</v>
      </c>
      <c r="J267" s="87">
        <v>0</v>
      </c>
      <c r="K267" s="87">
        <v>0</v>
      </c>
      <c r="L267" s="87">
        <v>0</v>
      </c>
      <c r="M267" s="87">
        <v>0</v>
      </c>
      <c r="N267" s="87"/>
      <c r="O267" s="87"/>
      <c r="P267" s="87">
        <v>0</v>
      </c>
      <c r="Q267" s="87">
        <v>0</v>
      </c>
      <c r="R267" s="87">
        <v>0</v>
      </c>
      <c r="S267" s="87">
        <v>0</v>
      </c>
      <c r="T267" s="87">
        <v>0</v>
      </c>
      <c r="U267" s="80"/>
      <c r="V267" s="80"/>
      <c r="W267" s="87">
        <v>0</v>
      </c>
      <c r="X267" s="80"/>
      <c r="Y267" s="87">
        <v>0</v>
      </c>
      <c r="Z267" s="87">
        <v>0</v>
      </c>
      <c r="AA267" s="87">
        <v>0</v>
      </c>
      <c r="AB267" s="87">
        <v>0</v>
      </c>
      <c r="AC267" s="87">
        <v>0</v>
      </c>
      <c r="AD267" s="87">
        <v>0</v>
      </c>
      <c r="AE267" s="87">
        <v>0</v>
      </c>
      <c r="AF267" s="87">
        <v>0</v>
      </c>
    </row>
    <row r="268" spans="1:32" ht="12.75" hidden="1" customHeight="1" x14ac:dyDescent="0.15">
      <c r="A268" t="s">
        <v>352</v>
      </c>
      <c r="F268" t="s">
        <v>144</v>
      </c>
      <c r="G268" t="s">
        <v>383</v>
      </c>
      <c r="H268" s="87">
        <v>0</v>
      </c>
      <c r="I268" s="87">
        <v>0</v>
      </c>
      <c r="J268" s="87">
        <v>0</v>
      </c>
      <c r="K268" s="87">
        <v>0</v>
      </c>
      <c r="L268" s="87">
        <v>0</v>
      </c>
      <c r="M268" s="87">
        <v>0</v>
      </c>
      <c r="N268" s="87"/>
      <c r="O268" s="87"/>
      <c r="P268" s="87">
        <v>0</v>
      </c>
      <c r="Q268" s="87">
        <v>0</v>
      </c>
      <c r="R268" s="87">
        <v>0</v>
      </c>
      <c r="S268" s="87">
        <v>0</v>
      </c>
      <c r="T268" s="87">
        <v>0</v>
      </c>
      <c r="U268" s="80"/>
      <c r="V268" s="80"/>
      <c r="W268" s="87">
        <v>0</v>
      </c>
      <c r="X268" s="80"/>
      <c r="Y268" s="87">
        <v>0</v>
      </c>
      <c r="Z268" s="87">
        <v>0</v>
      </c>
      <c r="AA268" s="87">
        <v>0</v>
      </c>
      <c r="AB268" s="87">
        <v>0</v>
      </c>
      <c r="AC268" s="87">
        <v>0</v>
      </c>
      <c r="AD268" s="87">
        <v>0</v>
      </c>
      <c r="AE268" s="87">
        <v>0</v>
      </c>
      <c r="AF268" s="87">
        <v>0</v>
      </c>
    </row>
    <row r="269" spans="1:32" ht="12.75" hidden="1" customHeight="1" x14ac:dyDescent="0.15">
      <c r="A269" t="s">
        <v>352</v>
      </c>
      <c r="F269" t="s">
        <v>144</v>
      </c>
      <c r="G269" t="s">
        <v>385</v>
      </c>
      <c r="H269" s="87">
        <v>0</v>
      </c>
      <c r="I269" s="87">
        <v>0</v>
      </c>
      <c r="J269" s="87">
        <v>0</v>
      </c>
      <c r="K269" s="87">
        <v>0</v>
      </c>
      <c r="L269" s="87">
        <v>0</v>
      </c>
      <c r="M269" s="87">
        <v>0</v>
      </c>
      <c r="N269" s="87"/>
      <c r="O269" s="87"/>
      <c r="P269" s="87">
        <v>0</v>
      </c>
      <c r="Q269" s="87">
        <v>0</v>
      </c>
      <c r="R269" s="87">
        <v>0</v>
      </c>
      <c r="S269" s="87">
        <v>0</v>
      </c>
      <c r="T269" s="87">
        <v>0</v>
      </c>
      <c r="U269" s="80"/>
      <c r="V269" s="80"/>
      <c r="W269" s="87">
        <v>0</v>
      </c>
      <c r="X269" s="80"/>
      <c r="Y269" s="87">
        <v>0</v>
      </c>
      <c r="Z269" s="87">
        <v>0</v>
      </c>
      <c r="AA269" s="87">
        <v>0</v>
      </c>
      <c r="AB269" s="87">
        <v>0</v>
      </c>
      <c r="AC269" s="87">
        <v>0</v>
      </c>
      <c r="AD269" s="87">
        <v>0</v>
      </c>
      <c r="AE269" s="87">
        <v>0</v>
      </c>
      <c r="AF269" s="87">
        <v>0</v>
      </c>
    </row>
    <row r="270" spans="1:32" ht="12.75" hidden="1" customHeight="1" x14ac:dyDescent="0.15">
      <c r="A270" t="s">
        <v>352</v>
      </c>
      <c r="F270" t="s">
        <v>144</v>
      </c>
      <c r="G270" t="s">
        <v>392</v>
      </c>
      <c r="H270" s="87">
        <v>0</v>
      </c>
      <c r="I270" s="87">
        <v>0</v>
      </c>
      <c r="J270" s="87">
        <v>0</v>
      </c>
      <c r="K270" s="87">
        <v>0</v>
      </c>
      <c r="L270" s="87">
        <v>0</v>
      </c>
      <c r="M270" s="87">
        <v>0</v>
      </c>
      <c r="N270" s="87"/>
      <c r="O270" s="87"/>
      <c r="P270" s="87">
        <v>0</v>
      </c>
      <c r="Q270" s="87">
        <v>0</v>
      </c>
      <c r="R270" s="87">
        <v>0</v>
      </c>
      <c r="S270" s="87">
        <v>0</v>
      </c>
      <c r="T270" s="87">
        <v>0</v>
      </c>
      <c r="U270" s="80"/>
      <c r="V270" s="80"/>
      <c r="W270" s="87">
        <v>0</v>
      </c>
      <c r="X270" s="80"/>
      <c r="Y270" s="87">
        <v>0</v>
      </c>
      <c r="Z270" s="87">
        <v>0</v>
      </c>
      <c r="AA270" s="87">
        <v>0</v>
      </c>
      <c r="AB270" s="87">
        <v>0</v>
      </c>
      <c r="AC270" s="87">
        <v>0</v>
      </c>
      <c r="AD270" s="87">
        <v>0</v>
      </c>
      <c r="AE270" s="87">
        <v>0</v>
      </c>
      <c r="AF270" s="87">
        <v>0</v>
      </c>
    </row>
    <row r="271" spans="1:32" ht="12.75" hidden="1" customHeight="1" x14ac:dyDescent="0.15">
      <c r="A271" t="s">
        <v>352</v>
      </c>
      <c r="F271" t="s">
        <v>144</v>
      </c>
      <c r="G271" t="s">
        <v>397</v>
      </c>
      <c r="H271" s="87">
        <v>0</v>
      </c>
      <c r="I271" s="87">
        <v>0</v>
      </c>
      <c r="J271" s="87">
        <v>0</v>
      </c>
      <c r="K271" s="87">
        <v>0</v>
      </c>
      <c r="L271" s="87">
        <v>0</v>
      </c>
      <c r="M271" s="87">
        <v>0</v>
      </c>
      <c r="N271" s="87"/>
      <c r="O271" s="87"/>
      <c r="P271" s="87">
        <v>0</v>
      </c>
      <c r="Q271" s="87">
        <v>0</v>
      </c>
      <c r="R271" s="87">
        <v>0</v>
      </c>
      <c r="S271" s="87">
        <v>0</v>
      </c>
      <c r="T271" s="87">
        <v>0</v>
      </c>
      <c r="U271" s="80"/>
      <c r="V271" s="80"/>
      <c r="W271" s="87">
        <v>0</v>
      </c>
      <c r="X271" s="80"/>
      <c r="Y271" s="87">
        <v>0</v>
      </c>
      <c r="Z271" s="87">
        <v>0</v>
      </c>
      <c r="AA271" s="87">
        <v>0</v>
      </c>
      <c r="AB271" s="87">
        <v>0</v>
      </c>
      <c r="AC271" s="87">
        <v>0</v>
      </c>
      <c r="AD271" s="87">
        <v>0</v>
      </c>
      <c r="AE271" s="87">
        <v>0</v>
      </c>
      <c r="AF271" s="87">
        <v>0</v>
      </c>
    </row>
    <row r="272" spans="1:32" ht="12.75" hidden="1" customHeight="1" x14ac:dyDescent="0.15">
      <c r="A272" t="s">
        <v>352</v>
      </c>
      <c r="F272" t="s">
        <v>144</v>
      </c>
      <c r="G272" t="s">
        <v>352</v>
      </c>
      <c r="H272" s="87">
        <v>0</v>
      </c>
      <c r="I272" s="87">
        <v>0</v>
      </c>
      <c r="J272" s="87">
        <v>0</v>
      </c>
      <c r="K272" s="87">
        <v>0</v>
      </c>
      <c r="L272" s="87">
        <v>0</v>
      </c>
      <c r="M272" s="87">
        <v>0</v>
      </c>
      <c r="N272" s="87"/>
      <c r="O272" s="87"/>
      <c r="P272" s="87">
        <v>0</v>
      </c>
      <c r="Q272" s="87">
        <v>0</v>
      </c>
      <c r="R272" s="87">
        <v>0</v>
      </c>
      <c r="S272" s="87">
        <v>0</v>
      </c>
      <c r="T272" s="87">
        <v>0</v>
      </c>
      <c r="U272" s="80"/>
      <c r="V272" s="80"/>
      <c r="W272" s="87">
        <v>0</v>
      </c>
      <c r="X272" s="80"/>
      <c r="Y272" s="87">
        <v>0</v>
      </c>
      <c r="Z272" s="87">
        <v>0</v>
      </c>
      <c r="AA272" s="87">
        <v>0</v>
      </c>
      <c r="AB272" s="87">
        <v>0</v>
      </c>
      <c r="AC272" s="87">
        <v>0</v>
      </c>
      <c r="AD272" s="87">
        <v>0</v>
      </c>
      <c r="AE272" s="87">
        <v>0</v>
      </c>
      <c r="AF272" s="87">
        <v>0</v>
      </c>
    </row>
    <row r="273" spans="1:32" ht="12.75" hidden="1" customHeight="1" x14ac:dyDescent="0.15">
      <c r="A273" t="s">
        <v>352</v>
      </c>
      <c r="F273" t="s">
        <v>144</v>
      </c>
      <c r="G273" t="s">
        <v>406</v>
      </c>
      <c r="H273" s="87">
        <v>0</v>
      </c>
      <c r="I273" s="87">
        <v>0</v>
      </c>
      <c r="J273" s="87">
        <v>0</v>
      </c>
      <c r="K273" s="87">
        <v>0</v>
      </c>
      <c r="L273" s="87">
        <v>0</v>
      </c>
      <c r="M273" s="87">
        <v>0</v>
      </c>
      <c r="N273" s="87"/>
      <c r="O273" s="87"/>
      <c r="P273" s="87">
        <v>0</v>
      </c>
      <c r="Q273" s="87">
        <v>0</v>
      </c>
      <c r="R273" s="87">
        <v>0</v>
      </c>
      <c r="S273" s="87">
        <v>0</v>
      </c>
      <c r="T273" s="87">
        <v>0</v>
      </c>
      <c r="U273" s="80"/>
      <c r="V273" s="80"/>
      <c r="W273" s="87">
        <v>0</v>
      </c>
      <c r="X273" s="80"/>
      <c r="Y273" s="87">
        <v>0</v>
      </c>
      <c r="Z273" s="87">
        <v>0</v>
      </c>
      <c r="AA273" s="87">
        <v>0</v>
      </c>
      <c r="AB273" s="87">
        <v>0</v>
      </c>
      <c r="AC273" s="87">
        <v>0</v>
      </c>
      <c r="AD273" s="87">
        <v>0</v>
      </c>
      <c r="AE273" s="87">
        <v>0</v>
      </c>
      <c r="AF273" s="87">
        <v>0</v>
      </c>
    </row>
    <row r="274" spans="1:32" ht="12.75" hidden="1" customHeight="1" x14ac:dyDescent="0.15">
      <c r="A274" t="s">
        <v>352</v>
      </c>
      <c r="F274" t="s">
        <v>144</v>
      </c>
      <c r="G274" t="s">
        <v>409</v>
      </c>
      <c r="H274" s="87">
        <v>0</v>
      </c>
      <c r="I274" s="87">
        <v>0</v>
      </c>
      <c r="J274" s="87">
        <v>0</v>
      </c>
      <c r="K274" s="87">
        <v>0</v>
      </c>
      <c r="L274" s="87">
        <v>0</v>
      </c>
      <c r="M274" s="87">
        <v>0</v>
      </c>
      <c r="N274" s="87"/>
      <c r="O274" s="87"/>
      <c r="P274" s="87">
        <v>0</v>
      </c>
      <c r="Q274" s="87">
        <v>0</v>
      </c>
      <c r="R274" s="87">
        <v>0</v>
      </c>
      <c r="S274" s="87">
        <v>0</v>
      </c>
      <c r="T274" s="87">
        <v>0</v>
      </c>
      <c r="U274" s="80"/>
      <c r="V274" s="80"/>
      <c r="W274" s="87">
        <v>0</v>
      </c>
      <c r="X274" s="80"/>
      <c r="Y274" s="87">
        <v>0</v>
      </c>
      <c r="Z274" s="87">
        <v>0</v>
      </c>
      <c r="AA274" s="87">
        <v>0</v>
      </c>
      <c r="AB274" s="87">
        <v>0</v>
      </c>
      <c r="AC274" s="87">
        <v>0</v>
      </c>
      <c r="AD274" s="87">
        <v>0</v>
      </c>
      <c r="AE274" s="87">
        <v>0</v>
      </c>
      <c r="AF274" s="87">
        <v>0</v>
      </c>
    </row>
    <row r="275" spans="1:32" ht="12.75" hidden="1" customHeight="1" x14ac:dyDescent="0.15">
      <c r="A275" t="s">
        <v>352</v>
      </c>
      <c r="F275" t="s">
        <v>144</v>
      </c>
      <c r="G275" t="s">
        <v>410</v>
      </c>
      <c r="H275" s="87">
        <v>0</v>
      </c>
      <c r="I275" s="87">
        <v>0</v>
      </c>
      <c r="J275" s="87">
        <v>0</v>
      </c>
      <c r="K275" s="87">
        <v>0</v>
      </c>
      <c r="L275" s="87">
        <v>0</v>
      </c>
      <c r="M275" s="87">
        <v>0</v>
      </c>
      <c r="N275" s="87"/>
      <c r="O275" s="87"/>
      <c r="P275" s="87">
        <v>0</v>
      </c>
      <c r="Q275" s="87">
        <v>0</v>
      </c>
      <c r="R275" s="87">
        <v>0</v>
      </c>
      <c r="S275" s="87">
        <v>0</v>
      </c>
      <c r="T275" s="87">
        <v>0</v>
      </c>
      <c r="U275" s="80"/>
      <c r="V275" s="80"/>
      <c r="W275" s="87">
        <v>0</v>
      </c>
      <c r="X275" s="80"/>
      <c r="Y275" s="87">
        <v>0</v>
      </c>
      <c r="Z275" s="87">
        <v>0</v>
      </c>
      <c r="AA275" s="87">
        <v>0</v>
      </c>
      <c r="AB275" s="87">
        <v>0</v>
      </c>
      <c r="AC275" s="87">
        <v>0</v>
      </c>
      <c r="AD275" s="87">
        <v>0</v>
      </c>
      <c r="AE275" s="87">
        <v>0</v>
      </c>
      <c r="AF275" s="87">
        <v>0</v>
      </c>
    </row>
    <row r="276" spans="1:32" ht="12.75" hidden="1" customHeight="1" x14ac:dyDescent="0.15">
      <c r="A276" t="s">
        <v>352</v>
      </c>
      <c r="F276" t="s">
        <v>144</v>
      </c>
      <c r="G276" t="s">
        <v>415</v>
      </c>
      <c r="H276" s="87">
        <v>0</v>
      </c>
      <c r="I276" s="87">
        <v>0</v>
      </c>
      <c r="J276" s="87">
        <v>0</v>
      </c>
      <c r="K276" s="87">
        <v>0</v>
      </c>
      <c r="L276" s="87">
        <v>0</v>
      </c>
      <c r="M276" s="87">
        <v>0</v>
      </c>
      <c r="N276" s="87"/>
      <c r="O276" s="87"/>
      <c r="P276" s="87">
        <v>0</v>
      </c>
      <c r="Q276" s="87">
        <v>0</v>
      </c>
      <c r="R276" s="87">
        <v>0</v>
      </c>
      <c r="S276" s="87">
        <v>0</v>
      </c>
      <c r="T276" s="87">
        <v>0</v>
      </c>
      <c r="U276" s="80"/>
      <c r="V276" s="80"/>
      <c r="W276" s="87">
        <v>0</v>
      </c>
      <c r="X276" s="80"/>
      <c r="Y276" s="87">
        <v>0</v>
      </c>
      <c r="Z276" s="87">
        <v>0</v>
      </c>
      <c r="AA276" s="87">
        <v>0</v>
      </c>
      <c r="AB276" s="87">
        <v>0</v>
      </c>
      <c r="AC276" s="87">
        <v>0</v>
      </c>
      <c r="AD276" s="87">
        <v>0</v>
      </c>
      <c r="AE276" s="87">
        <v>0</v>
      </c>
      <c r="AF276" s="87">
        <v>0</v>
      </c>
    </row>
    <row r="277" spans="1:32" ht="12.75" hidden="1" customHeight="1" x14ac:dyDescent="0.15">
      <c r="A277" t="s">
        <v>416</v>
      </c>
      <c r="F277" t="s">
        <v>417</v>
      </c>
      <c r="G277" t="s">
        <v>418</v>
      </c>
      <c r="H277" s="87">
        <v>0</v>
      </c>
      <c r="I277" s="87">
        <v>0</v>
      </c>
      <c r="J277" s="87">
        <v>0</v>
      </c>
      <c r="K277" s="87">
        <v>0</v>
      </c>
      <c r="L277" s="87">
        <v>0</v>
      </c>
      <c r="M277" s="87">
        <v>0</v>
      </c>
      <c r="N277" s="87"/>
      <c r="O277" s="87"/>
      <c r="P277" s="87">
        <v>0</v>
      </c>
      <c r="Q277" s="87">
        <v>0</v>
      </c>
      <c r="R277" s="87">
        <v>0</v>
      </c>
      <c r="S277" s="87">
        <v>0</v>
      </c>
      <c r="T277" s="87">
        <v>0</v>
      </c>
      <c r="U277" s="80"/>
      <c r="V277" s="80"/>
      <c r="W277" s="87">
        <v>0</v>
      </c>
      <c r="X277" s="80"/>
      <c r="Y277" s="87">
        <v>0</v>
      </c>
      <c r="Z277" s="87">
        <v>0</v>
      </c>
      <c r="AA277" s="87">
        <v>0</v>
      </c>
      <c r="AB277" s="87">
        <v>0</v>
      </c>
      <c r="AC277" s="87">
        <v>0</v>
      </c>
      <c r="AD277" s="87">
        <v>0</v>
      </c>
      <c r="AE277" s="87">
        <v>0</v>
      </c>
      <c r="AF277" s="87">
        <v>0</v>
      </c>
    </row>
    <row r="278" spans="1:32" ht="12.75" hidden="1" customHeight="1" x14ac:dyDescent="0.15">
      <c r="A278" t="s">
        <v>416</v>
      </c>
      <c r="F278" t="s">
        <v>417</v>
      </c>
      <c r="G278" t="s">
        <v>419</v>
      </c>
      <c r="H278" s="87">
        <v>0</v>
      </c>
      <c r="I278" s="87">
        <v>0</v>
      </c>
      <c r="J278" s="87">
        <v>0</v>
      </c>
      <c r="K278" s="87">
        <v>0</v>
      </c>
      <c r="L278" s="87">
        <v>0</v>
      </c>
      <c r="M278" s="87">
        <v>0</v>
      </c>
      <c r="N278" s="87"/>
      <c r="O278" s="87"/>
      <c r="P278" s="87">
        <v>0</v>
      </c>
      <c r="Q278" s="87">
        <v>0</v>
      </c>
      <c r="R278" s="87">
        <v>0</v>
      </c>
      <c r="S278" s="87">
        <v>0</v>
      </c>
      <c r="T278" s="87">
        <v>0</v>
      </c>
      <c r="U278" s="80"/>
      <c r="V278" s="80"/>
      <c r="W278" s="87">
        <v>0</v>
      </c>
      <c r="X278" s="80"/>
      <c r="Y278" s="87">
        <v>0</v>
      </c>
      <c r="Z278" s="87">
        <v>0</v>
      </c>
      <c r="AA278" s="87">
        <v>0</v>
      </c>
      <c r="AB278" s="87">
        <v>0</v>
      </c>
      <c r="AC278" s="87">
        <v>0</v>
      </c>
      <c r="AD278" s="87">
        <v>0</v>
      </c>
      <c r="AE278" s="87">
        <v>0</v>
      </c>
      <c r="AF278" s="87">
        <v>0</v>
      </c>
    </row>
    <row r="279" spans="1:32" ht="12.75" hidden="1" customHeight="1" x14ac:dyDescent="0.15">
      <c r="A279" t="s">
        <v>416</v>
      </c>
      <c r="F279" t="s">
        <v>417</v>
      </c>
      <c r="G279" t="s">
        <v>420</v>
      </c>
      <c r="H279" s="87">
        <v>0</v>
      </c>
      <c r="I279" s="87">
        <v>0</v>
      </c>
      <c r="J279" s="87">
        <v>0</v>
      </c>
      <c r="K279" s="87">
        <v>0</v>
      </c>
      <c r="L279" s="87">
        <v>0</v>
      </c>
      <c r="M279" s="87">
        <v>0</v>
      </c>
      <c r="N279" s="87"/>
      <c r="O279" s="87"/>
      <c r="P279" s="87">
        <v>0</v>
      </c>
      <c r="Q279" s="87">
        <v>0</v>
      </c>
      <c r="R279" s="87">
        <v>0</v>
      </c>
      <c r="S279" s="87">
        <v>0</v>
      </c>
      <c r="T279" s="87">
        <v>0</v>
      </c>
      <c r="U279" s="80"/>
      <c r="V279" s="80"/>
      <c r="W279" s="87">
        <v>0</v>
      </c>
      <c r="X279" s="80"/>
      <c r="Y279" s="87">
        <v>0</v>
      </c>
      <c r="Z279" s="87">
        <v>0</v>
      </c>
      <c r="AA279" s="87">
        <v>0</v>
      </c>
      <c r="AB279" s="87">
        <v>0</v>
      </c>
      <c r="AC279" s="87">
        <v>0</v>
      </c>
      <c r="AD279" s="87">
        <v>0</v>
      </c>
      <c r="AE279" s="87">
        <v>0</v>
      </c>
      <c r="AF279" s="87">
        <v>0</v>
      </c>
    </row>
    <row r="280" spans="1:32" ht="12.75" hidden="1" customHeight="1" x14ac:dyDescent="0.15">
      <c r="A280" t="s">
        <v>416</v>
      </c>
      <c r="F280" t="s">
        <v>417</v>
      </c>
      <c r="G280" t="s">
        <v>421</v>
      </c>
      <c r="H280" s="87">
        <v>0</v>
      </c>
      <c r="I280" s="87">
        <v>0</v>
      </c>
      <c r="J280" s="87">
        <v>0</v>
      </c>
      <c r="K280" s="87">
        <v>0</v>
      </c>
      <c r="L280" s="87">
        <v>0</v>
      </c>
      <c r="M280" s="87">
        <v>0</v>
      </c>
      <c r="N280" s="87"/>
      <c r="O280" s="87"/>
      <c r="P280" s="87">
        <v>0</v>
      </c>
      <c r="Q280" s="87">
        <v>0</v>
      </c>
      <c r="R280" s="87">
        <v>0</v>
      </c>
      <c r="S280" s="87">
        <v>0</v>
      </c>
      <c r="T280" s="87">
        <v>0</v>
      </c>
      <c r="U280" s="80"/>
      <c r="V280" s="80"/>
      <c r="W280" s="87">
        <v>0</v>
      </c>
      <c r="X280" s="80"/>
      <c r="Y280" s="87">
        <v>0</v>
      </c>
      <c r="Z280" s="87">
        <v>0</v>
      </c>
      <c r="AA280" s="87">
        <v>0</v>
      </c>
      <c r="AB280" s="87">
        <v>0</v>
      </c>
      <c r="AC280" s="87">
        <v>0</v>
      </c>
      <c r="AD280" s="87">
        <v>0</v>
      </c>
      <c r="AE280" s="87">
        <v>0</v>
      </c>
      <c r="AF280" s="87">
        <v>0</v>
      </c>
    </row>
    <row r="281" spans="1:32" ht="12.75" hidden="1" customHeight="1" x14ac:dyDescent="0.15">
      <c r="A281" t="s">
        <v>416</v>
      </c>
      <c r="F281" t="s">
        <v>417</v>
      </c>
      <c r="G281" t="s">
        <v>426</v>
      </c>
      <c r="H281" s="87">
        <v>0</v>
      </c>
      <c r="I281" s="87">
        <v>0</v>
      </c>
      <c r="J281" s="87">
        <v>0</v>
      </c>
      <c r="K281" s="87">
        <v>0</v>
      </c>
      <c r="L281" s="87">
        <v>0</v>
      </c>
      <c r="M281" s="87">
        <v>0</v>
      </c>
      <c r="N281" s="87"/>
      <c r="O281" s="87"/>
      <c r="P281" s="87">
        <v>0</v>
      </c>
      <c r="Q281" s="87">
        <v>0</v>
      </c>
      <c r="R281" s="87">
        <v>0</v>
      </c>
      <c r="S281" s="87">
        <v>0</v>
      </c>
      <c r="T281" s="87">
        <v>0</v>
      </c>
      <c r="U281" s="80"/>
      <c r="V281" s="80"/>
      <c r="W281" s="87">
        <v>0</v>
      </c>
      <c r="X281" s="80"/>
      <c r="Y281" s="87">
        <v>0</v>
      </c>
      <c r="Z281" s="87">
        <v>0</v>
      </c>
      <c r="AA281" s="87">
        <v>0</v>
      </c>
      <c r="AB281" s="87">
        <v>0</v>
      </c>
      <c r="AC281" s="87">
        <v>0</v>
      </c>
      <c r="AD281" s="87">
        <v>0</v>
      </c>
      <c r="AE281" s="87">
        <v>0</v>
      </c>
      <c r="AF281" s="87">
        <v>0</v>
      </c>
    </row>
    <row r="282" spans="1:32" ht="12.75" hidden="1" customHeight="1" x14ac:dyDescent="0.15">
      <c r="A282" t="s">
        <v>416</v>
      </c>
      <c r="F282" t="s">
        <v>417</v>
      </c>
      <c r="G282" t="s">
        <v>428</v>
      </c>
      <c r="H282" s="87">
        <v>0</v>
      </c>
      <c r="I282" s="87">
        <v>0</v>
      </c>
      <c r="J282" s="87">
        <v>0</v>
      </c>
      <c r="K282" s="87">
        <v>0</v>
      </c>
      <c r="L282" s="87">
        <v>0</v>
      </c>
      <c r="M282" s="87">
        <v>0</v>
      </c>
      <c r="N282" s="87"/>
      <c r="O282" s="87"/>
      <c r="P282" s="87">
        <v>0</v>
      </c>
      <c r="Q282" s="87">
        <v>0</v>
      </c>
      <c r="R282" s="87">
        <v>0</v>
      </c>
      <c r="S282" s="87">
        <v>0</v>
      </c>
      <c r="T282" s="87">
        <v>0</v>
      </c>
      <c r="U282" s="80"/>
      <c r="V282" s="80"/>
      <c r="W282" s="87">
        <v>0</v>
      </c>
      <c r="X282" s="80"/>
      <c r="Y282" s="87">
        <v>0</v>
      </c>
      <c r="Z282" s="87">
        <v>0</v>
      </c>
      <c r="AA282" s="87">
        <v>0</v>
      </c>
      <c r="AB282" s="87">
        <v>0</v>
      </c>
      <c r="AC282" s="87">
        <v>0</v>
      </c>
      <c r="AD282" s="87">
        <v>0</v>
      </c>
      <c r="AE282" s="87">
        <v>0</v>
      </c>
      <c r="AF282" s="87">
        <v>0</v>
      </c>
    </row>
    <row r="283" spans="1:32" ht="12.75" hidden="1" customHeight="1" x14ac:dyDescent="0.15">
      <c r="A283" t="s">
        <v>416</v>
      </c>
      <c r="F283" t="s">
        <v>417</v>
      </c>
      <c r="G283" t="s">
        <v>431</v>
      </c>
      <c r="H283" s="87">
        <v>0</v>
      </c>
      <c r="I283" s="87">
        <v>0</v>
      </c>
      <c r="J283" s="87">
        <v>0</v>
      </c>
      <c r="K283" s="87">
        <v>0</v>
      </c>
      <c r="L283" s="87">
        <v>0</v>
      </c>
      <c r="M283" s="87">
        <v>0</v>
      </c>
      <c r="N283" s="87"/>
      <c r="O283" s="87"/>
      <c r="P283" s="87">
        <v>0</v>
      </c>
      <c r="Q283" s="87">
        <v>0</v>
      </c>
      <c r="R283" s="87">
        <v>0</v>
      </c>
      <c r="S283" s="87">
        <v>0</v>
      </c>
      <c r="T283" s="87">
        <v>0</v>
      </c>
      <c r="U283" s="80"/>
      <c r="V283" s="80"/>
      <c r="W283" s="87">
        <v>0</v>
      </c>
      <c r="X283" s="80"/>
      <c r="Y283" s="87">
        <v>0</v>
      </c>
      <c r="Z283" s="87">
        <v>0</v>
      </c>
      <c r="AA283" s="87">
        <v>0</v>
      </c>
      <c r="AB283" s="87">
        <v>0</v>
      </c>
      <c r="AC283" s="87">
        <v>0</v>
      </c>
      <c r="AD283" s="87">
        <v>0</v>
      </c>
      <c r="AE283" s="87">
        <v>0</v>
      </c>
      <c r="AF283" s="87">
        <v>0</v>
      </c>
    </row>
    <row r="284" spans="1:32" ht="12.75" hidden="1" customHeight="1" x14ac:dyDescent="0.15">
      <c r="A284" t="s">
        <v>416</v>
      </c>
      <c r="F284" t="s">
        <v>417</v>
      </c>
      <c r="G284" t="s">
        <v>432</v>
      </c>
      <c r="H284" s="87">
        <v>0</v>
      </c>
      <c r="I284" s="87">
        <v>0</v>
      </c>
      <c r="J284" s="87">
        <v>0</v>
      </c>
      <c r="K284" s="87">
        <v>0</v>
      </c>
      <c r="L284" s="87">
        <v>0</v>
      </c>
      <c r="M284" s="87">
        <v>0</v>
      </c>
      <c r="N284" s="87"/>
      <c r="O284" s="87"/>
      <c r="P284" s="87">
        <v>0</v>
      </c>
      <c r="Q284" s="87">
        <v>0</v>
      </c>
      <c r="R284" s="87">
        <v>0</v>
      </c>
      <c r="S284" s="87">
        <v>0</v>
      </c>
      <c r="T284" s="87">
        <v>0</v>
      </c>
      <c r="U284" s="80"/>
      <c r="V284" s="80"/>
      <c r="W284" s="87">
        <v>0</v>
      </c>
      <c r="X284" s="80"/>
      <c r="Y284" s="87">
        <v>0</v>
      </c>
      <c r="Z284" s="87">
        <v>0</v>
      </c>
      <c r="AA284" s="87">
        <v>0</v>
      </c>
      <c r="AB284" s="87">
        <v>0</v>
      </c>
      <c r="AC284" s="87">
        <v>0</v>
      </c>
      <c r="AD284" s="87">
        <v>28</v>
      </c>
      <c r="AE284" s="87">
        <v>0</v>
      </c>
      <c r="AF284" s="87">
        <v>0.28571428571428581</v>
      </c>
    </row>
    <row r="285" spans="1:32" ht="12.75" hidden="1" customHeight="1" x14ac:dyDescent="0.15">
      <c r="A285" t="s">
        <v>416</v>
      </c>
      <c r="F285" t="s">
        <v>417</v>
      </c>
      <c r="G285" t="s">
        <v>436</v>
      </c>
      <c r="H285" s="87">
        <v>0</v>
      </c>
      <c r="I285" s="87">
        <v>0</v>
      </c>
      <c r="J285" s="87">
        <v>0</v>
      </c>
      <c r="K285" s="87">
        <v>0</v>
      </c>
      <c r="L285" s="87">
        <v>0</v>
      </c>
      <c r="M285" s="87">
        <v>0</v>
      </c>
      <c r="N285" s="87"/>
      <c r="O285" s="87"/>
      <c r="P285" s="87">
        <v>0</v>
      </c>
      <c r="Q285" s="87">
        <v>0</v>
      </c>
      <c r="R285" s="87">
        <v>0</v>
      </c>
      <c r="S285" s="87">
        <v>0</v>
      </c>
      <c r="T285" s="87">
        <v>0</v>
      </c>
      <c r="U285" s="80"/>
      <c r="V285" s="80"/>
      <c r="W285" s="87">
        <v>0</v>
      </c>
      <c r="X285" s="80"/>
      <c r="Y285" s="87">
        <v>0</v>
      </c>
      <c r="Z285" s="87">
        <v>0</v>
      </c>
      <c r="AA285" s="87">
        <v>0</v>
      </c>
      <c r="AB285" s="87">
        <v>0</v>
      </c>
      <c r="AC285" s="87">
        <v>0</v>
      </c>
      <c r="AD285" s="87">
        <v>0</v>
      </c>
      <c r="AE285" s="87">
        <v>0</v>
      </c>
      <c r="AF285" s="87">
        <v>0</v>
      </c>
    </row>
    <row r="286" spans="1:32" ht="12.75" hidden="1" customHeight="1" x14ac:dyDescent="0.15">
      <c r="A286" t="s">
        <v>416</v>
      </c>
      <c r="F286" t="s">
        <v>417</v>
      </c>
      <c r="G286" t="s">
        <v>437</v>
      </c>
      <c r="H286" s="87">
        <v>0</v>
      </c>
      <c r="I286" s="87">
        <v>0</v>
      </c>
      <c r="J286" s="87">
        <v>0</v>
      </c>
      <c r="K286" s="87">
        <v>0</v>
      </c>
      <c r="L286" s="87">
        <v>0</v>
      </c>
      <c r="M286" s="87">
        <v>0</v>
      </c>
      <c r="N286" s="87"/>
      <c r="O286" s="87"/>
      <c r="P286" s="87">
        <v>0</v>
      </c>
      <c r="Q286" s="87">
        <v>0</v>
      </c>
      <c r="R286" s="87">
        <v>0</v>
      </c>
      <c r="S286" s="87">
        <v>0</v>
      </c>
      <c r="T286" s="87">
        <v>0</v>
      </c>
      <c r="U286" s="80"/>
      <c r="V286" s="80"/>
      <c r="W286" s="87">
        <v>0</v>
      </c>
      <c r="X286" s="80"/>
      <c r="Y286" s="87">
        <v>0</v>
      </c>
      <c r="Z286" s="87">
        <v>0</v>
      </c>
      <c r="AA286" s="87">
        <v>0</v>
      </c>
      <c r="AB286" s="87">
        <v>0</v>
      </c>
      <c r="AC286" s="87">
        <v>0</v>
      </c>
      <c r="AD286" s="87">
        <v>0</v>
      </c>
      <c r="AE286" s="87">
        <v>0</v>
      </c>
      <c r="AF286" s="87">
        <v>0</v>
      </c>
    </row>
    <row r="287" spans="1:32" ht="12.75" hidden="1" customHeight="1" x14ac:dyDescent="0.15">
      <c r="A287" t="s">
        <v>416</v>
      </c>
      <c r="F287" t="s">
        <v>417</v>
      </c>
      <c r="G287" t="s">
        <v>439</v>
      </c>
      <c r="H287" s="87">
        <v>0</v>
      </c>
      <c r="I287" s="87">
        <v>0</v>
      </c>
      <c r="J287" s="87">
        <v>0</v>
      </c>
      <c r="K287" s="87">
        <v>0</v>
      </c>
      <c r="L287" s="87">
        <v>0</v>
      </c>
      <c r="M287" s="87">
        <v>0</v>
      </c>
      <c r="N287" s="87"/>
      <c r="O287" s="87"/>
      <c r="P287" s="87">
        <v>0</v>
      </c>
      <c r="Q287" s="87">
        <v>0</v>
      </c>
      <c r="R287" s="87">
        <v>0</v>
      </c>
      <c r="S287" s="87">
        <v>0</v>
      </c>
      <c r="T287" s="87">
        <v>0</v>
      </c>
      <c r="U287" s="80"/>
      <c r="V287" s="80"/>
      <c r="W287" s="87">
        <v>0</v>
      </c>
      <c r="X287" s="80"/>
      <c r="Y287" s="87">
        <v>0</v>
      </c>
      <c r="Z287" s="87">
        <v>0</v>
      </c>
      <c r="AA287" s="87">
        <v>0</v>
      </c>
      <c r="AB287" s="87">
        <v>0</v>
      </c>
      <c r="AC287" s="87">
        <v>0</v>
      </c>
      <c r="AD287" s="87">
        <v>0</v>
      </c>
      <c r="AE287" s="87">
        <v>0</v>
      </c>
      <c r="AF287" s="87">
        <v>0</v>
      </c>
    </row>
    <row r="288" spans="1:32" ht="12.75" hidden="1" customHeight="1" x14ac:dyDescent="0.15">
      <c r="A288" t="s">
        <v>416</v>
      </c>
      <c r="F288" t="s">
        <v>417</v>
      </c>
      <c r="G288" t="s">
        <v>440</v>
      </c>
      <c r="H288" s="87">
        <v>0</v>
      </c>
      <c r="I288" s="87">
        <v>0</v>
      </c>
      <c r="J288" s="87">
        <v>0</v>
      </c>
      <c r="K288" s="87">
        <v>0</v>
      </c>
      <c r="L288" s="87">
        <v>0</v>
      </c>
      <c r="M288" s="87">
        <v>0</v>
      </c>
      <c r="N288" s="87"/>
      <c r="O288" s="87"/>
      <c r="P288" s="87">
        <v>0</v>
      </c>
      <c r="Q288" s="87">
        <v>0</v>
      </c>
      <c r="R288" s="87">
        <v>0</v>
      </c>
      <c r="S288" s="87">
        <v>0</v>
      </c>
      <c r="T288" s="87">
        <v>0</v>
      </c>
      <c r="U288" s="80"/>
      <c r="V288" s="80"/>
      <c r="W288" s="87">
        <v>0</v>
      </c>
      <c r="X288" s="80"/>
      <c r="Y288" s="87">
        <v>0</v>
      </c>
      <c r="Z288" s="87">
        <v>0</v>
      </c>
      <c r="AA288" s="87">
        <v>0</v>
      </c>
      <c r="AB288" s="87">
        <v>0</v>
      </c>
      <c r="AC288" s="87">
        <v>0</v>
      </c>
      <c r="AD288" s="87">
        <v>0</v>
      </c>
      <c r="AE288" s="87">
        <v>0</v>
      </c>
      <c r="AF288" s="87">
        <v>0</v>
      </c>
    </row>
    <row r="289" spans="1:32" ht="12.75" hidden="1" customHeight="1" x14ac:dyDescent="0.15">
      <c r="A289" t="s">
        <v>416</v>
      </c>
      <c r="F289" t="s">
        <v>417</v>
      </c>
      <c r="G289" t="s">
        <v>443</v>
      </c>
      <c r="H289" s="87">
        <v>0</v>
      </c>
      <c r="I289" s="87">
        <v>0</v>
      </c>
      <c r="J289" s="87">
        <v>0</v>
      </c>
      <c r="K289" s="87">
        <v>0</v>
      </c>
      <c r="L289" s="87">
        <v>0</v>
      </c>
      <c r="M289" s="87">
        <v>0</v>
      </c>
      <c r="N289" s="87"/>
      <c r="O289" s="87"/>
      <c r="P289" s="87">
        <v>0</v>
      </c>
      <c r="Q289" s="87">
        <v>0</v>
      </c>
      <c r="R289" s="87">
        <v>0</v>
      </c>
      <c r="S289" s="87">
        <v>0</v>
      </c>
      <c r="T289" s="87">
        <v>0</v>
      </c>
      <c r="U289" s="80"/>
      <c r="V289" s="80"/>
      <c r="W289" s="87">
        <v>0</v>
      </c>
      <c r="X289" s="80"/>
      <c r="Y289" s="87">
        <v>0</v>
      </c>
      <c r="Z289" s="87">
        <v>0</v>
      </c>
      <c r="AA289" s="87">
        <v>0</v>
      </c>
      <c r="AB289" s="87">
        <v>0</v>
      </c>
      <c r="AC289" s="87">
        <v>0</v>
      </c>
      <c r="AD289" s="87">
        <v>0</v>
      </c>
      <c r="AE289" s="87">
        <v>0</v>
      </c>
      <c r="AF289" s="87">
        <v>0</v>
      </c>
    </row>
    <row r="290" spans="1:32" ht="12.75" hidden="1" customHeight="1" x14ac:dyDescent="0.15">
      <c r="A290" t="s">
        <v>416</v>
      </c>
      <c r="F290" t="s">
        <v>417</v>
      </c>
      <c r="G290" t="s">
        <v>416</v>
      </c>
      <c r="H290" s="87">
        <v>0</v>
      </c>
      <c r="I290" s="87">
        <v>0</v>
      </c>
      <c r="J290" s="87">
        <v>0</v>
      </c>
      <c r="K290" s="87">
        <v>0</v>
      </c>
      <c r="L290" s="87">
        <v>0</v>
      </c>
      <c r="M290" s="87">
        <v>0</v>
      </c>
      <c r="N290" s="87"/>
      <c r="O290" s="87"/>
      <c r="P290" s="87">
        <v>0</v>
      </c>
      <c r="Q290" s="87">
        <v>0</v>
      </c>
      <c r="R290" s="87">
        <v>0</v>
      </c>
      <c r="S290" s="87">
        <v>0</v>
      </c>
      <c r="T290" s="87">
        <v>0</v>
      </c>
      <c r="U290" s="80"/>
      <c r="V290" s="80"/>
      <c r="W290" s="87">
        <v>0</v>
      </c>
      <c r="X290" s="80"/>
      <c r="Y290" s="87">
        <v>0</v>
      </c>
      <c r="Z290" s="87">
        <v>0</v>
      </c>
      <c r="AA290" s="87">
        <v>0</v>
      </c>
      <c r="AB290" s="87">
        <v>0</v>
      </c>
      <c r="AC290" s="87">
        <v>0</v>
      </c>
      <c r="AD290" s="87">
        <v>0</v>
      </c>
      <c r="AE290" s="87">
        <v>0</v>
      </c>
      <c r="AF290" s="87">
        <v>0</v>
      </c>
    </row>
    <row r="291" spans="1:32" ht="12.75" hidden="1" customHeight="1" x14ac:dyDescent="0.15">
      <c r="A291" t="s">
        <v>416</v>
      </c>
      <c r="F291" t="s">
        <v>417</v>
      </c>
      <c r="G291" t="s">
        <v>448</v>
      </c>
      <c r="H291" s="87">
        <v>0</v>
      </c>
      <c r="I291" s="87">
        <v>0</v>
      </c>
      <c r="J291" s="87">
        <v>0</v>
      </c>
      <c r="K291" s="87">
        <v>0</v>
      </c>
      <c r="L291" s="87">
        <v>0</v>
      </c>
      <c r="M291" s="87">
        <v>0</v>
      </c>
      <c r="N291" s="87"/>
      <c r="O291" s="87"/>
      <c r="P291" s="87">
        <v>0</v>
      </c>
      <c r="Q291" s="87">
        <v>0</v>
      </c>
      <c r="R291" s="87">
        <v>0</v>
      </c>
      <c r="S291" s="87">
        <v>0</v>
      </c>
      <c r="T291" s="87">
        <v>0</v>
      </c>
      <c r="U291" s="80"/>
      <c r="V291" s="80"/>
      <c r="W291" s="87">
        <v>0</v>
      </c>
      <c r="X291" s="80"/>
      <c r="Y291" s="87">
        <v>0</v>
      </c>
      <c r="Z291" s="87">
        <v>0</v>
      </c>
      <c r="AA291" s="87">
        <v>0</v>
      </c>
      <c r="AB291" s="87">
        <v>0</v>
      </c>
      <c r="AC291" s="87">
        <v>0</v>
      </c>
      <c r="AD291" s="87">
        <v>0</v>
      </c>
      <c r="AE291" s="87">
        <v>0</v>
      </c>
      <c r="AF291" s="87">
        <v>0</v>
      </c>
    </row>
    <row r="292" spans="1:32" ht="12.75" hidden="1" customHeight="1" x14ac:dyDescent="0.15">
      <c r="A292" t="s">
        <v>416</v>
      </c>
      <c r="F292" t="s">
        <v>417</v>
      </c>
      <c r="G292" t="s">
        <v>451</v>
      </c>
      <c r="H292" s="87">
        <v>0</v>
      </c>
      <c r="I292" s="87">
        <v>0</v>
      </c>
      <c r="J292" s="87">
        <v>0</v>
      </c>
      <c r="K292" s="87">
        <v>0</v>
      </c>
      <c r="L292" s="87">
        <v>0</v>
      </c>
      <c r="M292" s="87">
        <v>0</v>
      </c>
      <c r="N292" s="87"/>
      <c r="O292" s="87"/>
      <c r="P292" s="87">
        <v>0</v>
      </c>
      <c r="Q292" s="87">
        <v>0</v>
      </c>
      <c r="R292" s="87">
        <v>0</v>
      </c>
      <c r="S292" s="87">
        <v>0</v>
      </c>
      <c r="T292" s="87">
        <v>0</v>
      </c>
      <c r="U292" s="80"/>
      <c r="V292" s="80"/>
      <c r="W292" s="87">
        <v>0</v>
      </c>
      <c r="X292" s="80"/>
      <c r="Y292" s="87">
        <v>0</v>
      </c>
      <c r="Z292" s="87">
        <v>0</v>
      </c>
      <c r="AA292" s="87">
        <v>0</v>
      </c>
      <c r="AB292" s="87">
        <v>0</v>
      </c>
      <c r="AC292" s="87">
        <v>0</v>
      </c>
      <c r="AD292" s="87">
        <v>0</v>
      </c>
      <c r="AE292" s="87">
        <v>0</v>
      </c>
      <c r="AF292" s="87">
        <v>0</v>
      </c>
    </row>
    <row r="293" spans="1:32" ht="12.75" hidden="1" customHeight="1" x14ac:dyDescent="0.15">
      <c r="A293" t="s">
        <v>416</v>
      </c>
      <c r="F293" t="s">
        <v>417</v>
      </c>
      <c r="G293" t="s">
        <v>455</v>
      </c>
      <c r="H293" s="87">
        <v>0</v>
      </c>
      <c r="I293" s="87">
        <v>0</v>
      </c>
      <c r="J293" s="87">
        <v>0</v>
      </c>
      <c r="K293" s="87">
        <v>0</v>
      </c>
      <c r="L293" s="87">
        <v>0</v>
      </c>
      <c r="M293" s="87">
        <v>0</v>
      </c>
      <c r="N293" s="87"/>
      <c r="O293" s="87"/>
      <c r="P293" s="87">
        <v>0</v>
      </c>
      <c r="Q293" s="87">
        <v>0</v>
      </c>
      <c r="R293" s="87">
        <v>0</v>
      </c>
      <c r="S293" s="87">
        <v>0</v>
      </c>
      <c r="T293" s="87">
        <v>0</v>
      </c>
      <c r="U293" s="80"/>
      <c r="V293" s="80"/>
      <c r="W293" s="87">
        <v>0</v>
      </c>
      <c r="X293" s="80"/>
      <c r="Y293" s="87">
        <v>0</v>
      </c>
      <c r="Z293" s="87">
        <v>0</v>
      </c>
      <c r="AA293" s="87">
        <v>0</v>
      </c>
      <c r="AB293" s="87">
        <v>0</v>
      </c>
      <c r="AC293" s="87">
        <v>0</v>
      </c>
      <c r="AD293" s="87">
        <v>0</v>
      </c>
      <c r="AE293" s="87">
        <v>0</v>
      </c>
      <c r="AF293" s="87">
        <v>0</v>
      </c>
    </row>
    <row r="294" spans="1:32" ht="12.75" hidden="1" customHeight="1" x14ac:dyDescent="0.15">
      <c r="A294" t="s">
        <v>416</v>
      </c>
      <c r="F294" t="s">
        <v>417</v>
      </c>
      <c r="G294" t="s">
        <v>458</v>
      </c>
      <c r="H294" s="87">
        <v>0</v>
      </c>
      <c r="I294" s="87">
        <v>0</v>
      </c>
      <c r="J294" s="87">
        <v>0</v>
      </c>
      <c r="K294" s="87">
        <v>0</v>
      </c>
      <c r="L294" s="87">
        <v>0</v>
      </c>
      <c r="M294" s="87">
        <v>0</v>
      </c>
      <c r="N294" s="87"/>
      <c r="O294" s="87"/>
      <c r="P294" s="87">
        <v>0</v>
      </c>
      <c r="Q294" s="87">
        <v>0</v>
      </c>
      <c r="R294" s="87">
        <v>0</v>
      </c>
      <c r="S294" s="87">
        <v>0</v>
      </c>
      <c r="T294" s="87">
        <v>0</v>
      </c>
      <c r="U294" s="80"/>
      <c r="V294" s="80"/>
      <c r="W294" s="87">
        <v>0</v>
      </c>
      <c r="X294" s="80"/>
      <c r="Y294" s="87">
        <v>0</v>
      </c>
      <c r="Z294" s="87">
        <v>0</v>
      </c>
      <c r="AA294" s="87">
        <v>0</v>
      </c>
      <c r="AB294" s="87">
        <v>0</v>
      </c>
      <c r="AC294" s="87">
        <v>0</v>
      </c>
      <c r="AD294" s="87">
        <v>0</v>
      </c>
      <c r="AE294" s="87">
        <v>0</v>
      </c>
      <c r="AF294" s="87">
        <v>0</v>
      </c>
    </row>
    <row r="295" spans="1:32" ht="12.75" hidden="1" customHeight="1" x14ac:dyDescent="0.15">
      <c r="A295" t="s">
        <v>416</v>
      </c>
      <c r="F295" t="s">
        <v>417</v>
      </c>
      <c r="G295" t="s">
        <v>461</v>
      </c>
      <c r="H295" s="87">
        <v>0</v>
      </c>
      <c r="I295" s="87">
        <v>0</v>
      </c>
      <c r="J295" s="87">
        <v>0</v>
      </c>
      <c r="K295" s="87">
        <v>0</v>
      </c>
      <c r="L295" s="87">
        <v>0</v>
      </c>
      <c r="M295" s="87">
        <v>0</v>
      </c>
      <c r="N295" s="87"/>
      <c r="O295" s="87"/>
      <c r="P295" s="87">
        <v>0</v>
      </c>
      <c r="Q295" s="87">
        <v>0</v>
      </c>
      <c r="R295" s="87">
        <v>0</v>
      </c>
      <c r="S295" s="87">
        <v>0</v>
      </c>
      <c r="T295" s="87">
        <v>0</v>
      </c>
      <c r="U295" s="80"/>
      <c r="V295" s="80"/>
      <c r="W295" s="87">
        <v>0</v>
      </c>
      <c r="X295" s="80"/>
      <c r="Y295" s="87">
        <v>0</v>
      </c>
      <c r="Z295" s="87">
        <v>0</v>
      </c>
      <c r="AA295" s="87">
        <v>0</v>
      </c>
      <c r="AB295" s="87">
        <v>0</v>
      </c>
      <c r="AC295" s="87">
        <v>0</v>
      </c>
      <c r="AD295" s="87">
        <v>0</v>
      </c>
      <c r="AE295" s="87">
        <v>0</v>
      </c>
      <c r="AF295" s="87">
        <v>0</v>
      </c>
    </row>
    <row r="296" spans="1:32" ht="12.75" hidden="1" customHeight="1" x14ac:dyDescent="0.15">
      <c r="A296" t="s">
        <v>463</v>
      </c>
      <c r="F296" t="s">
        <v>67</v>
      </c>
      <c r="G296" t="s">
        <v>463</v>
      </c>
      <c r="H296" s="87">
        <v>0</v>
      </c>
      <c r="I296" s="87">
        <v>0</v>
      </c>
      <c r="J296" s="87">
        <v>0</v>
      </c>
      <c r="K296" s="87">
        <v>0</v>
      </c>
      <c r="L296" s="87">
        <v>0</v>
      </c>
      <c r="M296" s="87">
        <v>0</v>
      </c>
      <c r="N296" s="87"/>
      <c r="O296" s="87"/>
      <c r="P296" s="87">
        <v>0</v>
      </c>
      <c r="Q296" s="87">
        <v>0</v>
      </c>
      <c r="R296" s="87">
        <v>0</v>
      </c>
      <c r="S296" s="87">
        <v>0</v>
      </c>
      <c r="T296" s="87">
        <v>0</v>
      </c>
      <c r="U296" s="80"/>
      <c r="V296" s="80"/>
      <c r="W296" s="87">
        <v>0</v>
      </c>
      <c r="X296" s="80"/>
      <c r="Y296" s="87">
        <v>0</v>
      </c>
      <c r="Z296" s="87">
        <v>0</v>
      </c>
      <c r="AA296" s="87">
        <v>0</v>
      </c>
      <c r="AB296" s="87">
        <v>0</v>
      </c>
      <c r="AC296" s="87">
        <v>0</v>
      </c>
      <c r="AD296" s="87">
        <v>0</v>
      </c>
      <c r="AE296" s="87">
        <v>0</v>
      </c>
      <c r="AF296" s="87">
        <v>0</v>
      </c>
    </row>
    <row r="297" spans="1:32" ht="12.75" hidden="1" customHeight="1" x14ac:dyDescent="0.15">
      <c r="A297" t="s">
        <v>464</v>
      </c>
      <c r="F297" t="s">
        <v>128</v>
      </c>
      <c r="G297" t="s">
        <v>465</v>
      </c>
      <c r="H297" s="87">
        <v>0</v>
      </c>
      <c r="I297" s="87">
        <v>0</v>
      </c>
      <c r="J297" s="87">
        <v>0</v>
      </c>
      <c r="K297" s="87">
        <v>0</v>
      </c>
      <c r="L297" s="87">
        <v>0</v>
      </c>
      <c r="M297" s="87">
        <v>0</v>
      </c>
      <c r="N297" s="87"/>
      <c r="O297" s="87"/>
      <c r="P297" s="87">
        <v>0</v>
      </c>
      <c r="Q297" s="87">
        <v>0</v>
      </c>
      <c r="R297" s="87">
        <v>0</v>
      </c>
      <c r="S297" s="87">
        <v>0</v>
      </c>
      <c r="T297" s="87">
        <v>0</v>
      </c>
      <c r="U297" s="80"/>
      <c r="V297" s="80"/>
      <c r="W297" s="87">
        <v>0</v>
      </c>
      <c r="X297" s="80"/>
      <c r="Y297" s="87">
        <v>0</v>
      </c>
      <c r="Z297" s="87">
        <v>0</v>
      </c>
      <c r="AA297" s="87">
        <v>0</v>
      </c>
      <c r="AB297" s="87">
        <v>0</v>
      </c>
      <c r="AC297" s="87">
        <v>0</v>
      </c>
      <c r="AD297" s="87">
        <v>0</v>
      </c>
      <c r="AE297" s="87">
        <v>0</v>
      </c>
      <c r="AF297" s="87">
        <v>0</v>
      </c>
    </row>
    <row r="298" spans="1:32" ht="12.75" customHeight="1" x14ac:dyDescent="0.15">
      <c r="A298" s="90" t="s">
        <v>464</v>
      </c>
      <c r="B298" s="90"/>
      <c r="C298" s="90"/>
      <c r="D298" s="90"/>
      <c r="E298" s="90"/>
      <c r="F298" s="90" t="s">
        <v>128</v>
      </c>
      <c r="G298" s="90" t="s">
        <v>466</v>
      </c>
      <c r="H298" s="91">
        <v>-2450</v>
      </c>
      <c r="I298" s="91">
        <v>0</v>
      </c>
      <c r="J298" s="91">
        <v>0</v>
      </c>
      <c r="K298" s="91">
        <v>0</v>
      </c>
      <c r="L298" s="91">
        <v>-2450</v>
      </c>
      <c r="M298" s="91">
        <v>0</v>
      </c>
      <c r="N298" s="91"/>
      <c r="O298" s="91"/>
      <c r="P298" s="91">
        <v>-1699</v>
      </c>
      <c r="Q298" s="91">
        <v>0</v>
      </c>
      <c r="R298" s="91">
        <v>0</v>
      </c>
      <c r="S298" s="91">
        <v>0</v>
      </c>
      <c r="T298" s="91">
        <v>-1657</v>
      </c>
      <c r="U298" s="91"/>
      <c r="V298" s="91"/>
      <c r="W298" s="91">
        <v>2.4594672843080487</v>
      </c>
      <c r="X298" s="91"/>
      <c r="Y298" s="91">
        <v>-1692</v>
      </c>
      <c r="Z298" s="91">
        <v>0</v>
      </c>
      <c r="AA298" s="91">
        <v>-1631</v>
      </c>
      <c r="AB298" s="91">
        <v>2.8523056844547563</v>
      </c>
      <c r="AC298" s="91">
        <v>-4205</v>
      </c>
      <c r="AD298" s="91">
        <v>0</v>
      </c>
      <c r="AE298" s="91">
        <v>-4040</v>
      </c>
      <c r="AF298" s="91">
        <v>11.957345971563981</v>
      </c>
    </row>
    <row r="299" spans="1:32" ht="12.75" hidden="1" customHeight="1" x14ac:dyDescent="0.15">
      <c r="A299" t="s">
        <v>464</v>
      </c>
      <c r="F299" t="s">
        <v>128</v>
      </c>
      <c r="G299" t="s">
        <v>467</v>
      </c>
      <c r="H299" s="87">
        <v>0</v>
      </c>
      <c r="I299" s="87">
        <v>0</v>
      </c>
      <c r="J299" s="87">
        <v>0</v>
      </c>
      <c r="K299" s="87">
        <v>0</v>
      </c>
      <c r="L299" s="87">
        <v>0</v>
      </c>
      <c r="M299" s="87">
        <v>0</v>
      </c>
      <c r="N299" s="87"/>
      <c r="O299" s="87"/>
      <c r="P299" s="87">
        <v>0</v>
      </c>
      <c r="Q299" s="87">
        <v>0</v>
      </c>
      <c r="R299" s="87">
        <v>0</v>
      </c>
      <c r="S299" s="87">
        <v>0</v>
      </c>
      <c r="T299" s="87">
        <v>0</v>
      </c>
      <c r="U299" s="80"/>
      <c r="V299" s="80"/>
      <c r="W299" s="87">
        <v>0</v>
      </c>
      <c r="X299" s="80"/>
      <c r="Y299" s="87">
        <v>0</v>
      </c>
      <c r="Z299" s="87">
        <v>0</v>
      </c>
      <c r="AA299" s="87">
        <v>0</v>
      </c>
      <c r="AB299" s="87">
        <v>0</v>
      </c>
      <c r="AC299" s="87">
        <v>0</v>
      </c>
      <c r="AD299" s="87">
        <v>0</v>
      </c>
      <c r="AE299" s="87">
        <v>0</v>
      </c>
      <c r="AF299" s="87">
        <v>0</v>
      </c>
    </row>
    <row r="300" spans="1:32" ht="12.75" hidden="1" customHeight="1" x14ac:dyDescent="0.15">
      <c r="A300" t="s">
        <v>441</v>
      </c>
      <c r="F300" t="s">
        <v>83</v>
      </c>
      <c r="G300" t="s">
        <v>442</v>
      </c>
      <c r="H300" s="87">
        <v>0</v>
      </c>
      <c r="I300" s="87">
        <v>0</v>
      </c>
      <c r="J300" s="87">
        <v>0</v>
      </c>
      <c r="K300" s="87">
        <v>0</v>
      </c>
      <c r="L300" s="87">
        <v>0</v>
      </c>
      <c r="M300" s="87">
        <v>0</v>
      </c>
      <c r="N300" s="87"/>
      <c r="O300" s="87"/>
      <c r="P300" s="87">
        <v>0</v>
      </c>
      <c r="Q300" s="87">
        <v>0</v>
      </c>
      <c r="R300" s="87">
        <v>0</v>
      </c>
      <c r="S300" s="87">
        <v>0</v>
      </c>
      <c r="T300" s="87">
        <v>0</v>
      </c>
      <c r="U300" s="80"/>
      <c r="V300" s="80"/>
      <c r="W300" s="87">
        <v>0</v>
      </c>
      <c r="X300" s="80"/>
      <c r="Y300" s="87">
        <v>0</v>
      </c>
      <c r="Z300" s="87">
        <v>0</v>
      </c>
      <c r="AA300" s="87">
        <v>0</v>
      </c>
      <c r="AB300" s="87">
        <v>0</v>
      </c>
      <c r="AC300" s="87">
        <v>0</v>
      </c>
      <c r="AD300" s="87">
        <v>0</v>
      </c>
      <c r="AE300" s="87">
        <v>0</v>
      </c>
      <c r="AF300" s="87">
        <v>0</v>
      </c>
    </row>
    <row r="301" spans="1:32" ht="12.75" hidden="1" customHeight="1" x14ac:dyDescent="0.15">
      <c r="A301" t="s">
        <v>441</v>
      </c>
      <c r="F301" t="s">
        <v>83</v>
      </c>
      <c r="G301" t="s">
        <v>447</v>
      </c>
      <c r="H301" s="87">
        <v>0</v>
      </c>
      <c r="I301" s="87">
        <v>0</v>
      </c>
      <c r="J301" s="87">
        <v>0</v>
      </c>
      <c r="K301" s="87">
        <v>0</v>
      </c>
      <c r="L301" s="87">
        <v>0</v>
      </c>
      <c r="M301" s="87">
        <v>0</v>
      </c>
      <c r="N301" s="87"/>
      <c r="O301" s="87"/>
      <c r="P301" s="87">
        <v>0</v>
      </c>
      <c r="Q301" s="87">
        <v>0</v>
      </c>
      <c r="R301" s="87">
        <v>0</v>
      </c>
      <c r="S301" s="87">
        <v>0</v>
      </c>
      <c r="T301" s="87">
        <v>0</v>
      </c>
      <c r="U301" s="80"/>
      <c r="V301" s="80"/>
      <c r="W301" s="87">
        <v>0</v>
      </c>
      <c r="X301" s="80"/>
      <c r="Y301" s="87">
        <v>0</v>
      </c>
      <c r="Z301" s="87">
        <v>0</v>
      </c>
      <c r="AA301" s="87">
        <v>0</v>
      </c>
      <c r="AB301" s="87">
        <v>0</v>
      </c>
      <c r="AC301" s="87">
        <v>0</v>
      </c>
      <c r="AD301" s="87">
        <v>0</v>
      </c>
      <c r="AE301" s="87">
        <v>0</v>
      </c>
      <c r="AF301" s="87">
        <v>0</v>
      </c>
    </row>
    <row r="302" spans="1:32" ht="12.75" hidden="1" customHeight="1" x14ac:dyDescent="0.15">
      <c r="A302" t="s">
        <v>441</v>
      </c>
      <c r="F302" t="s">
        <v>83</v>
      </c>
      <c r="G302" t="s">
        <v>468</v>
      </c>
      <c r="H302" s="87">
        <v>0</v>
      </c>
      <c r="I302" s="87">
        <v>0</v>
      </c>
      <c r="J302" s="87">
        <v>0</v>
      </c>
      <c r="K302" s="87">
        <v>0</v>
      </c>
      <c r="L302" s="87">
        <v>0</v>
      </c>
      <c r="M302" s="87">
        <v>0</v>
      </c>
      <c r="N302" s="87"/>
      <c r="O302" s="87"/>
      <c r="P302" s="87">
        <v>0</v>
      </c>
      <c r="Q302" s="87">
        <v>0</v>
      </c>
      <c r="R302" s="87">
        <v>0</v>
      </c>
      <c r="S302" s="87">
        <v>0</v>
      </c>
      <c r="T302" s="87">
        <v>0</v>
      </c>
      <c r="U302" s="80"/>
      <c r="V302" s="80"/>
      <c r="W302" s="87">
        <v>0</v>
      </c>
      <c r="X302" s="80"/>
      <c r="Y302" s="87">
        <v>0</v>
      </c>
      <c r="Z302" s="87">
        <v>0</v>
      </c>
      <c r="AA302" s="87">
        <v>0</v>
      </c>
      <c r="AB302" s="87">
        <v>0</v>
      </c>
      <c r="AC302" s="87">
        <v>0</v>
      </c>
      <c r="AD302" s="87">
        <v>0</v>
      </c>
      <c r="AE302" s="87">
        <v>0</v>
      </c>
      <c r="AF302" s="87">
        <v>0</v>
      </c>
    </row>
    <row r="303" spans="1:32" ht="12.75" hidden="1" customHeight="1" x14ac:dyDescent="0.15">
      <c r="A303" t="s">
        <v>441</v>
      </c>
      <c r="F303" t="s">
        <v>83</v>
      </c>
      <c r="G303" t="s">
        <v>469</v>
      </c>
      <c r="H303" s="87">
        <v>0</v>
      </c>
      <c r="I303" s="87">
        <v>0</v>
      </c>
      <c r="J303" s="87">
        <v>0</v>
      </c>
      <c r="K303" s="87">
        <v>0</v>
      </c>
      <c r="L303" s="87">
        <v>0</v>
      </c>
      <c r="M303" s="87">
        <v>0</v>
      </c>
      <c r="N303" s="87"/>
      <c r="O303" s="87"/>
      <c r="P303" s="87">
        <v>0</v>
      </c>
      <c r="Q303" s="87">
        <v>0</v>
      </c>
      <c r="R303" s="87">
        <v>0</v>
      </c>
      <c r="S303" s="87">
        <v>0</v>
      </c>
      <c r="T303" s="87">
        <v>0</v>
      </c>
      <c r="U303" s="80"/>
      <c r="V303" s="80"/>
      <c r="W303" s="87">
        <v>0</v>
      </c>
      <c r="X303" s="80"/>
      <c r="Y303" s="87">
        <v>0</v>
      </c>
      <c r="Z303" s="87">
        <v>0</v>
      </c>
      <c r="AA303" s="87">
        <v>0</v>
      </c>
      <c r="AB303" s="87">
        <v>0</v>
      </c>
      <c r="AC303" s="87">
        <v>0</v>
      </c>
      <c r="AD303" s="87">
        <v>0</v>
      </c>
      <c r="AE303" s="87">
        <v>0</v>
      </c>
      <c r="AF303" s="87">
        <v>0</v>
      </c>
    </row>
    <row r="304" spans="1:32" ht="12.75" hidden="1" customHeight="1" x14ac:dyDescent="0.15">
      <c r="A304" t="s">
        <v>441</v>
      </c>
      <c r="F304" t="s">
        <v>83</v>
      </c>
      <c r="G304" t="s">
        <v>441</v>
      </c>
      <c r="H304" s="87">
        <v>0</v>
      </c>
      <c r="I304" s="87">
        <v>0</v>
      </c>
      <c r="J304" s="87">
        <v>0</v>
      </c>
      <c r="K304" s="87">
        <v>0</v>
      </c>
      <c r="L304" s="87">
        <v>0</v>
      </c>
      <c r="M304" s="87">
        <v>0</v>
      </c>
      <c r="N304" s="87"/>
      <c r="O304" s="87"/>
      <c r="P304" s="87">
        <v>0</v>
      </c>
      <c r="Q304" s="87">
        <v>0</v>
      </c>
      <c r="R304" s="87">
        <v>0</v>
      </c>
      <c r="S304" s="87">
        <v>0</v>
      </c>
      <c r="T304" s="87">
        <v>0</v>
      </c>
      <c r="U304" s="80"/>
      <c r="V304" s="80"/>
      <c r="W304" s="87">
        <v>0</v>
      </c>
      <c r="X304" s="80"/>
      <c r="Y304" s="87">
        <v>0</v>
      </c>
      <c r="Z304" s="87">
        <v>0</v>
      </c>
      <c r="AA304" s="87">
        <v>0</v>
      </c>
      <c r="AB304" s="87">
        <v>0</v>
      </c>
      <c r="AC304" s="87">
        <v>0</v>
      </c>
      <c r="AD304" s="87">
        <v>0</v>
      </c>
      <c r="AE304" s="87">
        <v>0</v>
      </c>
      <c r="AF304" s="87">
        <v>0</v>
      </c>
    </row>
    <row r="305" spans="1:32" ht="12.75" hidden="1" customHeight="1" x14ac:dyDescent="0.15">
      <c r="A305" t="s">
        <v>441</v>
      </c>
      <c r="F305" t="s">
        <v>83</v>
      </c>
      <c r="G305" t="s">
        <v>471</v>
      </c>
      <c r="H305" s="87">
        <v>0</v>
      </c>
      <c r="I305" s="87">
        <v>0</v>
      </c>
      <c r="J305" s="87">
        <v>0</v>
      </c>
      <c r="K305" s="87">
        <v>0</v>
      </c>
      <c r="L305" s="87">
        <v>0</v>
      </c>
      <c r="M305" s="87">
        <v>0</v>
      </c>
      <c r="N305" s="87"/>
      <c r="O305" s="87"/>
      <c r="P305" s="87">
        <v>0</v>
      </c>
      <c r="Q305" s="87">
        <v>0</v>
      </c>
      <c r="R305" s="87">
        <v>0</v>
      </c>
      <c r="S305" s="87">
        <v>0</v>
      </c>
      <c r="T305" s="87">
        <v>0</v>
      </c>
      <c r="U305" s="80"/>
      <c r="V305" s="80"/>
      <c r="W305" s="87">
        <v>0</v>
      </c>
      <c r="X305" s="80"/>
      <c r="Y305" s="87">
        <v>0</v>
      </c>
      <c r="Z305" s="87">
        <v>0</v>
      </c>
      <c r="AA305" s="87">
        <v>0</v>
      </c>
      <c r="AB305" s="87">
        <v>0</v>
      </c>
      <c r="AC305" s="87">
        <v>0</v>
      </c>
      <c r="AD305" s="87">
        <v>0</v>
      </c>
      <c r="AE305" s="87">
        <v>0</v>
      </c>
      <c r="AF305" s="87">
        <v>0</v>
      </c>
    </row>
    <row r="306" spans="1:32" ht="12.75" hidden="1" customHeight="1" x14ac:dyDescent="0.15">
      <c r="A306" t="s">
        <v>449</v>
      </c>
      <c r="F306" t="s">
        <v>67</v>
      </c>
      <c r="G306" t="s">
        <v>450</v>
      </c>
      <c r="H306" s="87">
        <v>0</v>
      </c>
      <c r="I306" s="87">
        <v>0</v>
      </c>
      <c r="J306" s="87">
        <v>0</v>
      </c>
      <c r="K306" s="87">
        <v>0</v>
      </c>
      <c r="L306" s="87">
        <v>0</v>
      </c>
      <c r="M306" s="87">
        <v>0</v>
      </c>
      <c r="N306" s="87"/>
      <c r="O306" s="87"/>
      <c r="P306" s="87">
        <v>0</v>
      </c>
      <c r="Q306" s="87">
        <v>0</v>
      </c>
      <c r="R306" s="87">
        <v>0</v>
      </c>
      <c r="S306" s="87">
        <v>0</v>
      </c>
      <c r="T306" s="87">
        <v>0</v>
      </c>
      <c r="U306" s="80"/>
      <c r="V306" s="80"/>
      <c r="W306" s="87">
        <v>0</v>
      </c>
      <c r="X306" s="80"/>
      <c r="Y306" s="87">
        <v>0</v>
      </c>
      <c r="Z306" s="87">
        <v>0</v>
      </c>
      <c r="AA306" s="87">
        <v>0</v>
      </c>
      <c r="AB306" s="87">
        <v>0</v>
      </c>
      <c r="AC306" s="87">
        <v>0</v>
      </c>
      <c r="AD306" s="87">
        <v>0</v>
      </c>
      <c r="AE306" s="87">
        <v>0</v>
      </c>
      <c r="AF306" s="87">
        <v>0</v>
      </c>
    </row>
    <row r="307" spans="1:32" ht="12.75" hidden="1" customHeight="1" x14ac:dyDescent="0.15">
      <c r="A307" t="s">
        <v>449</v>
      </c>
      <c r="F307" t="s">
        <v>67</v>
      </c>
      <c r="G307" t="s">
        <v>470</v>
      </c>
      <c r="H307" s="87">
        <v>0</v>
      </c>
      <c r="I307" s="87">
        <v>0</v>
      </c>
      <c r="J307" s="87">
        <v>0</v>
      </c>
      <c r="K307" s="87">
        <v>0</v>
      </c>
      <c r="L307" s="87">
        <v>0</v>
      </c>
      <c r="M307" s="87">
        <v>0</v>
      </c>
      <c r="N307" s="87"/>
      <c r="O307" s="87"/>
      <c r="P307" s="87">
        <v>0</v>
      </c>
      <c r="Q307" s="87">
        <v>0</v>
      </c>
      <c r="R307" s="87">
        <v>0</v>
      </c>
      <c r="S307" s="87">
        <v>0</v>
      </c>
      <c r="T307" s="87">
        <v>0</v>
      </c>
      <c r="U307" s="80"/>
      <c r="V307" s="80"/>
      <c r="W307" s="87">
        <v>0</v>
      </c>
      <c r="X307" s="80"/>
      <c r="Y307" s="87">
        <v>0</v>
      </c>
      <c r="Z307" s="87">
        <v>0</v>
      </c>
      <c r="AA307" s="87">
        <v>0</v>
      </c>
      <c r="AB307" s="87">
        <v>0</v>
      </c>
      <c r="AC307" s="87">
        <v>0</v>
      </c>
      <c r="AD307" s="87">
        <v>0</v>
      </c>
      <c r="AE307" s="87">
        <v>0</v>
      </c>
      <c r="AF307" s="87">
        <v>0</v>
      </c>
    </row>
    <row r="308" spans="1:32" ht="12.75" hidden="1" customHeight="1" x14ac:dyDescent="0.15">
      <c r="A308" t="s">
        <v>449</v>
      </c>
      <c r="F308" t="s">
        <v>67</v>
      </c>
      <c r="G308" t="s">
        <v>475</v>
      </c>
      <c r="H308" s="87">
        <v>0</v>
      </c>
      <c r="I308" s="87">
        <v>0</v>
      </c>
      <c r="J308" s="87">
        <v>0</v>
      </c>
      <c r="K308" s="87">
        <v>0</v>
      </c>
      <c r="L308" s="87">
        <v>0</v>
      </c>
      <c r="M308" s="87">
        <v>0</v>
      </c>
      <c r="N308" s="87"/>
      <c r="O308" s="87"/>
      <c r="P308" s="87">
        <v>0</v>
      </c>
      <c r="Q308" s="87">
        <v>0</v>
      </c>
      <c r="R308" s="87">
        <v>0</v>
      </c>
      <c r="S308" s="87">
        <v>0</v>
      </c>
      <c r="T308" s="87">
        <v>0</v>
      </c>
      <c r="U308" s="80"/>
      <c r="V308" s="80"/>
      <c r="W308" s="87">
        <v>0</v>
      </c>
      <c r="X308" s="80"/>
      <c r="Y308" s="87">
        <v>0</v>
      </c>
      <c r="Z308" s="87">
        <v>0</v>
      </c>
      <c r="AA308" s="87">
        <v>0</v>
      </c>
      <c r="AB308" s="87">
        <v>0</v>
      </c>
      <c r="AC308" s="87">
        <v>0</v>
      </c>
      <c r="AD308" s="87">
        <v>0</v>
      </c>
      <c r="AE308" s="87">
        <v>0</v>
      </c>
      <c r="AF308" s="87">
        <v>0</v>
      </c>
    </row>
    <row r="309" spans="1:32" ht="12.75" hidden="1" customHeight="1" x14ac:dyDescent="0.15">
      <c r="A309" t="s">
        <v>449</v>
      </c>
      <c r="F309" t="s">
        <v>67</v>
      </c>
      <c r="G309" t="s">
        <v>478</v>
      </c>
      <c r="H309" s="87">
        <v>0</v>
      </c>
      <c r="I309" s="87">
        <v>0</v>
      </c>
      <c r="J309" s="87">
        <v>0</v>
      </c>
      <c r="K309" s="87">
        <v>0</v>
      </c>
      <c r="L309" s="87">
        <v>0</v>
      </c>
      <c r="M309" s="87">
        <v>0</v>
      </c>
      <c r="N309" s="87"/>
      <c r="O309" s="87"/>
      <c r="P309" s="87">
        <v>0</v>
      </c>
      <c r="Q309" s="87">
        <v>0</v>
      </c>
      <c r="R309" s="87">
        <v>0</v>
      </c>
      <c r="S309" s="87">
        <v>0</v>
      </c>
      <c r="T309" s="87">
        <v>0</v>
      </c>
      <c r="U309" s="80"/>
      <c r="V309" s="80"/>
      <c r="W309" s="87">
        <v>0</v>
      </c>
      <c r="X309" s="80"/>
      <c r="Y309" s="87">
        <v>0</v>
      </c>
      <c r="Z309" s="87">
        <v>0</v>
      </c>
      <c r="AA309" s="87">
        <v>0</v>
      </c>
      <c r="AB309" s="87">
        <v>0</v>
      </c>
      <c r="AC309" s="87">
        <v>0</v>
      </c>
      <c r="AD309" s="87">
        <v>0</v>
      </c>
      <c r="AE309" s="87">
        <v>0</v>
      </c>
      <c r="AF309" s="87">
        <v>0</v>
      </c>
    </row>
    <row r="310" spans="1:32" ht="12.75" hidden="1" customHeight="1" x14ac:dyDescent="0.15">
      <c r="A310" t="s">
        <v>449</v>
      </c>
      <c r="F310" t="s">
        <v>67</v>
      </c>
      <c r="G310" t="s">
        <v>480</v>
      </c>
      <c r="H310" s="87">
        <v>0</v>
      </c>
      <c r="I310" s="87">
        <v>0</v>
      </c>
      <c r="J310" s="87">
        <v>0</v>
      </c>
      <c r="K310" s="87">
        <v>0</v>
      </c>
      <c r="L310" s="87">
        <v>0</v>
      </c>
      <c r="M310" s="87">
        <v>0</v>
      </c>
      <c r="N310" s="87"/>
      <c r="O310" s="87"/>
      <c r="P310" s="87">
        <v>0</v>
      </c>
      <c r="Q310" s="87">
        <v>0</v>
      </c>
      <c r="R310" s="87">
        <v>0</v>
      </c>
      <c r="S310" s="87">
        <v>0</v>
      </c>
      <c r="T310" s="87">
        <v>0</v>
      </c>
      <c r="U310" s="80"/>
      <c r="V310" s="80"/>
      <c r="W310" s="87">
        <v>0</v>
      </c>
      <c r="X310" s="80"/>
      <c r="Y310" s="87">
        <v>0</v>
      </c>
      <c r="Z310" s="87">
        <v>0</v>
      </c>
      <c r="AA310" s="87">
        <v>0</v>
      </c>
      <c r="AB310" s="87">
        <v>0</v>
      </c>
      <c r="AC310" s="87">
        <v>0</v>
      </c>
      <c r="AD310" s="87">
        <v>0</v>
      </c>
      <c r="AE310" s="87">
        <v>0</v>
      </c>
      <c r="AF310" s="87">
        <v>0</v>
      </c>
    </row>
    <row r="311" spans="1:32" ht="12.75" hidden="1" customHeight="1" x14ac:dyDescent="0.15">
      <c r="A311" t="s">
        <v>449</v>
      </c>
      <c r="F311" t="s">
        <v>67</v>
      </c>
      <c r="G311" t="s">
        <v>482</v>
      </c>
      <c r="H311" s="87">
        <v>0</v>
      </c>
      <c r="I311" s="87">
        <v>0</v>
      </c>
      <c r="J311" s="87">
        <v>0</v>
      </c>
      <c r="K311" s="87">
        <v>0</v>
      </c>
      <c r="L311" s="87">
        <v>0</v>
      </c>
      <c r="M311" s="87">
        <v>0</v>
      </c>
      <c r="N311" s="87"/>
      <c r="O311" s="87"/>
      <c r="P311" s="87">
        <v>0</v>
      </c>
      <c r="Q311" s="87">
        <v>0</v>
      </c>
      <c r="R311" s="87">
        <v>0</v>
      </c>
      <c r="S311" s="87">
        <v>0</v>
      </c>
      <c r="T311" s="87">
        <v>0</v>
      </c>
      <c r="U311" s="80"/>
      <c r="V311" s="80"/>
      <c r="W311" s="87">
        <v>0</v>
      </c>
      <c r="X311" s="80"/>
      <c r="Y311" s="87">
        <v>0</v>
      </c>
      <c r="Z311" s="87">
        <v>0</v>
      </c>
      <c r="AA311" s="87">
        <v>0</v>
      </c>
      <c r="AB311" s="87">
        <v>0</v>
      </c>
      <c r="AC311" s="87">
        <v>0</v>
      </c>
      <c r="AD311" s="87">
        <v>0</v>
      </c>
      <c r="AE311" s="87">
        <v>0</v>
      </c>
      <c r="AF311" s="87">
        <v>0</v>
      </c>
    </row>
    <row r="312" spans="1:32" ht="12.75" customHeight="1" x14ac:dyDescent="0.15">
      <c r="A312" s="90" t="s">
        <v>449</v>
      </c>
      <c r="B312" s="90"/>
      <c r="C312" s="90"/>
      <c r="D312" s="90"/>
      <c r="E312" s="90"/>
      <c r="F312" s="90" t="s">
        <v>67</v>
      </c>
      <c r="G312" s="90" t="s">
        <v>484</v>
      </c>
      <c r="H312" s="91">
        <v>0</v>
      </c>
      <c r="I312" s="91">
        <v>16</v>
      </c>
      <c r="J312" s="91">
        <v>16</v>
      </c>
      <c r="K312" s="91">
        <v>0</v>
      </c>
      <c r="L312" s="91">
        <v>-16</v>
      </c>
      <c r="M312" s="91">
        <v>0.25</v>
      </c>
      <c r="N312" s="91"/>
      <c r="O312" s="91"/>
      <c r="P312" s="91">
        <v>0</v>
      </c>
      <c r="Q312" s="91">
        <v>24</v>
      </c>
      <c r="R312" s="91">
        <v>24</v>
      </c>
      <c r="S312" s="91">
        <v>0</v>
      </c>
      <c r="T312" s="91">
        <v>-24</v>
      </c>
      <c r="U312" s="91"/>
      <c r="V312" s="91"/>
      <c r="W312" s="91">
        <v>0.44444444444444442</v>
      </c>
      <c r="X312" s="91"/>
      <c r="Y312" s="91">
        <v>0</v>
      </c>
      <c r="Z312" s="91">
        <v>0</v>
      </c>
      <c r="AA312" s="91">
        <v>0</v>
      </c>
      <c r="AB312" s="91">
        <v>0</v>
      </c>
      <c r="AC312" s="91">
        <v>0</v>
      </c>
      <c r="AD312" s="91">
        <v>5</v>
      </c>
      <c r="AE312" s="91">
        <v>-5</v>
      </c>
      <c r="AF312" s="91">
        <v>1.8796992481203006E-2</v>
      </c>
    </row>
    <row r="313" spans="1:32" ht="12.75" hidden="1" customHeight="1" x14ac:dyDescent="0.15">
      <c r="A313" t="s">
        <v>449</v>
      </c>
      <c r="F313" t="s">
        <v>67</v>
      </c>
      <c r="G313" t="s">
        <v>485</v>
      </c>
      <c r="H313" s="87">
        <v>0</v>
      </c>
      <c r="I313" s="87">
        <v>0</v>
      </c>
      <c r="J313" s="87">
        <v>0</v>
      </c>
      <c r="K313" s="87">
        <v>0</v>
      </c>
      <c r="L313" s="87">
        <v>0</v>
      </c>
      <c r="M313" s="87">
        <v>0</v>
      </c>
      <c r="N313" s="87"/>
      <c r="O313" s="87"/>
      <c r="P313" s="87">
        <v>0</v>
      </c>
      <c r="Q313" s="87">
        <v>0</v>
      </c>
      <c r="R313" s="87">
        <v>0</v>
      </c>
      <c r="S313" s="87">
        <v>0</v>
      </c>
      <c r="T313" s="87">
        <v>0</v>
      </c>
      <c r="U313" s="80"/>
      <c r="V313" s="80"/>
      <c r="W313" s="87">
        <v>0</v>
      </c>
      <c r="X313" s="80"/>
      <c r="Y313" s="87">
        <v>0</v>
      </c>
      <c r="Z313" s="87">
        <v>0</v>
      </c>
      <c r="AA313" s="87">
        <v>0</v>
      </c>
      <c r="AB313" s="87">
        <v>0</v>
      </c>
      <c r="AC313" s="87">
        <v>0</v>
      </c>
      <c r="AD313" s="87">
        <v>0</v>
      </c>
      <c r="AE313" s="87">
        <v>0</v>
      </c>
      <c r="AF313" s="87">
        <v>0</v>
      </c>
    </row>
    <row r="314" spans="1:32" ht="12.75" hidden="1" customHeight="1" x14ac:dyDescent="0.15">
      <c r="A314" t="s">
        <v>449</v>
      </c>
      <c r="F314" t="s">
        <v>67</v>
      </c>
      <c r="G314" t="s">
        <v>486</v>
      </c>
      <c r="H314" s="87">
        <v>0</v>
      </c>
      <c r="I314" s="87">
        <v>0</v>
      </c>
      <c r="J314" s="87">
        <v>0</v>
      </c>
      <c r="K314" s="87">
        <v>0</v>
      </c>
      <c r="L314" s="87">
        <v>0</v>
      </c>
      <c r="M314" s="87">
        <v>0</v>
      </c>
      <c r="N314" s="87"/>
      <c r="O314" s="87"/>
      <c r="P314" s="87">
        <v>0</v>
      </c>
      <c r="Q314" s="87">
        <v>0</v>
      </c>
      <c r="R314" s="87">
        <v>0</v>
      </c>
      <c r="S314" s="87">
        <v>0</v>
      </c>
      <c r="T314" s="87">
        <v>0</v>
      </c>
      <c r="U314" s="80"/>
      <c r="V314" s="80"/>
      <c r="W314" s="87">
        <v>0</v>
      </c>
      <c r="X314" s="80"/>
      <c r="Y314" s="87">
        <v>0</v>
      </c>
      <c r="Z314" s="87">
        <v>0</v>
      </c>
      <c r="AA314" s="87">
        <v>0</v>
      </c>
      <c r="AB314" s="87">
        <v>0</v>
      </c>
      <c r="AC314" s="87">
        <v>0</v>
      </c>
      <c r="AD314" s="87">
        <v>0</v>
      </c>
      <c r="AE314" s="87">
        <v>0</v>
      </c>
      <c r="AF314" s="87">
        <v>0</v>
      </c>
    </row>
    <row r="315" spans="1:32" ht="12.75" hidden="1" customHeight="1" x14ac:dyDescent="0.15">
      <c r="A315" t="s">
        <v>449</v>
      </c>
      <c r="F315" t="s">
        <v>67</v>
      </c>
      <c r="G315" t="s">
        <v>487</v>
      </c>
      <c r="H315" s="87">
        <v>0</v>
      </c>
      <c r="I315" s="87">
        <v>0</v>
      </c>
      <c r="J315" s="87">
        <v>0</v>
      </c>
      <c r="K315" s="87">
        <v>0</v>
      </c>
      <c r="L315" s="87">
        <v>0</v>
      </c>
      <c r="M315" s="87">
        <v>0</v>
      </c>
      <c r="N315" s="87"/>
      <c r="O315" s="87"/>
      <c r="P315" s="87">
        <v>0</v>
      </c>
      <c r="Q315" s="87">
        <v>0</v>
      </c>
      <c r="R315" s="87">
        <v>0</v>
      </c>
      <c r="S315" s="87">
        <v>0</v>
      </c>
      <c r="T315" s="87">
        <v>0</v>
      </c>
      <c r="U315" s="80"/>
      <c r="V315" s="80"/>
      <c r="W315" s="87">
        <v>0</v>
      </c>
      <c r="X315" s="80"/>
      <c r="Y315" s="87">
        <v>0</v>
      </c>
      <c r="Z315" s="87">
        <v>0</v>
      </c>
      <c r="AA315" s="87">
        <v>0</v>
      </c>
      <c r="AB315" s="87">
        <v>0</v>
      </c>
      <c r="AC315" s="87">
        <v>0</v>
      </c>
      <c r="AD315" s="87">
        <v>0</v>
      </c>
      <c r="AE315" s="87">
        <v>0</v>
      </c>
      <c r="AF315" s="87">
        <v>0</v>
      </c>
    </row>
    <row r="316" spans="1:32" ht="12.75" hidden="1" customHeight="1" x14ac:dyDescent="0.15">
      <c r="A316" t="s">
        <v>449</v>
      </c>
      <c r="F316" t="s">
        <v>67</v>
      </c>
      <c r="G316" t="s">
        <v>493</v>
      </c>
      <c r="H316" s="87">
        <v>0</v>
      </c>
      <c r="I316" s="87">
        <v>0</v>
      </c>
      <c r="J316" s="87">
        <v>0</v>
      </c>
      <c r="K316" s="87">
        <v>0</v>
      </c>
      <c r="L316" s="87">
        <v>0</v>
      </c>
      <c r="M316" s="87">
        <v>0</v>
      </c>
      <c r="N316" s="87"/>
      <c r="O316" s="87"/>
      <c r="P316" s="87">
        <v>0</v>
      </c>
      <c r="Q316" s="87">
        <v>0</v>
      </c>
      <c r="R316" s="87">
        <v>0</v>
      </c>
      <c r="S316" s="87">
        <v>0</v>
      </c>
      <c r="T316" s="87">
        <v>0</v>
      </c>
      <c r="U316" s="80"/>
      <c r="V316" s="80"/>
      <c r="W316" s="87">
        <v>0</v>
      </c>
      <c r="X316" s="80"/>
      <c r="Y316" s="87">
        <v>0</v>
      </c>
      <c r="Z316" s="87">
        <v>0</v>
      </c>
      <c r="AA316" s="87">
        <v>0</v>
      </c>
      <c r="AB316" s="87">
        <v>0</v>
      </c>
      <c r="AC316" s="87">
        <v>0</v>
      </c>
      <c r="AD316" s="87">
        <v>0</v>
      </c>
      <c r="AE316" s="87">
        <v>0</v>
      </c>
      <c r="AF316" s="87">
        <v>0</v>
      </c>
    </row>
    <row r="317" spans="1:32" ht="12.75" hidden="1" customHeight="1" x14ac:dyDescent="0.15">
      <c r="A317" t="s">
        <v>449</v>
      </c>
      <c r="F317" t="s">
        <v>67</v>
      </c>
      <c r="G317" t="s">
        <v>494</v>
      </c>
      <c r="H317" s="87">
        <v>0</v>
      </c>
      <c r="I317" s="87">
        <v>0</v>
      </c>
      <c r="J317" s="87">
        <v>0</v>
      </c>
      <c r="K317" s="87">
        <v>0</v>
      </c>
      <c r="L317" s="87">
        <v>0</v>
      </c>
      <c r="M317" s="87">
        <v>0</v>
      </c>
      <c r="N317" s="87"/>
      <c r="O317" s="87"/>
      <c r="P317" s="87">
        <v>0</v>
      </c>
      <c r="Q317" s="87">
        <v>0</v>
      </c>
      <c r="R317" s="87">
        <v>0</v>
      </c>
      <c r="S317" s="87">
        <v>0</v>
      </c>
      <c r="T317" s="87">
        <v>0</v>
      </c>
      <c r="U317" s="80"/>
      <c r="V317" s="80"/>
      <c r="W317" s="87">
        <v>0</v>
      </c>
      <c r="X317" s="80"/>
      <c r="Y317" s="87">
        <v>0</v>
      </c>
      <c r="Z317" s="87">
        <v>0</v>
      </c>
      <c r="AA317" s="87">
        <v>0</v>
      </c>
      <c r="AB317" s="87">
        <v>0</v>
      </c>
      <c r="AC317" s="87">
        <v>0</v>
      </c>
      <c r="AD317" s="87">
        <v>0</v>
      </c>
      <c r="AE317" s="87">
        <v>0</v>
      </c>
      <c r="AF317" s="87">
        <v>0</v>
      </c>
    </row>
    <row r="318" spans="1:32" ht="12.75" hidden="1" customHeight="1" x14ac:dyDescent="0.15">
      <c r="A318" t="s">
        <v>449</v>
      </c>
      <c r="F318" t="s">
        <v>67</v>
      </c>
      <c r="G318" t="s">
        <v>495</v>
      </c>
      <c r="H318" s="87">
        <v>0</v>
      </c>
      <c r="I318" s="87">
        <v>0</v>
      </c>
      <c r="J318" s="87">
        <v>0</v>
      </c>
      <c r="K318" s="87">
        <v>0</v>
      </c>
      <c r="L318" s="87">
        <v>0</v>
      </c>
      <c r="M318" s="87">
        <v>0</v>
      </c>
      <c r="N318" s="87"/>
      <c r="O318" s="87"/>
      <c r="P318" s="87">
        <v>0</v>
      </c>
      <c r="Q318" s="87">
        <v>0</v>
      </c>
      <c r="R318" s="87">
        <v>0</v>
      </c>
      <c r="S318" s="87">
        <v>0</v>
      </c>
      <c r="T318" s="87">
        <v>0</v>
      </c>
      <c r="U318" s="80"/>
      <c r="V318" s="80"/>
      <c r="W318" s="87">
        <v>0</v>
      </c>
      <c r="X318" s="80"/>
      <c r="Y318" s="87">
        <v>0</v>
      </c>
      <c r="Z318" s="87">
        <v>0</v>
      </c>
      <c r="AA318" s="87">
        <v>0</v>
      </c>
      <c r="AB318" s="87">
        <v>0</v>
      </c>
      <c r="AC318" s="87">
        <v>0</v>
      </c>
      <c r="AD318" s="87">
        <v>0</v>
      </c>
      <c r="AE318" s="87">
        <v>0</v>
      </c>
      <c r="AF318" s="87">
        <v>0</v>
      </c>
    </row>
    <row r="319" spans="1:32" ht="12.75" hidden="1" customHeight="1" x14ac:dyDescent="0.15">
      <c r="A319" t="s">
        <v>449</v>
      </c>
      <c r="F319" t="s">
        <v>67</v>
      </c>
      <c r="G319" t="s">
        <v>496</v>
      </c>
      <c r="H319" s="87">
        <v>0</v>
      </c>
      <c r="I319" s="87">
        <v>0</v>
      </c>
      <c r="J319" s="87">
        <v>0</v>
      </c>
      <c r="K319" s="87">
        <v>0</v>
      </c>
      <c r="L319" s="87">
        <v>0</v>
      </c>
      <c r="M319" s="87">
        <v>0</v>
      </c>
      <c r="N319" s="87"/>
      <c r="O319" s="87"/>
      <c r="P319" s="87">
        <v>0</v>
      </c>
      <c r="Q319" s="87">
        <v>0</v>
      </c>
      <c r="R319" s="87">
        <v>0</v>
      </c>
      <c r="S319" s="87">
        <v>0</v>
      </c>
      <c r="T319" s="87">
        <v>0</v>
      </c>
      <c r="U319" s="80"/>
      <c r="V319" s="80"/>
      <c r="W319" s="87">
        <v>0</v>
      </c>
      <c r="X319" s="80"/>
      <c r="Y319" s="87">
        <v>0</v>
      </c>
      <c r="Z319" s="87">
        <v>0</v>
      </c>
      <c r="AA319" s="87">
        <v>0</v>
      </c>
      <c r="AB319" s="87">
        <v>0</v>
      </c>
      <c r="AC319" s="87">
        <v>0</v>
      </c>
      <c r="AD319" s="87">
        <v>0</v>
      </c>
      <c r="AE319" s="87">
        <v>0</v>
      </c>
      <c r="AF319" s="87">
        <v>0</v>
      </c>
    </row>
    <row r="320" spans="1:32" ht="12.75" hidden="1" customHeight="1" x14ac:dyDescent="0.15">
      <c r="A320" t="s">
        <v>449</v>
      </c>
      <c r="F320" t="s">
        <v>67</v>
      </c>
      <c r="G320" t="s">
        <v>497</v>
      </c>
      <c r="H320" s="87">
        <v>0</v>
      </c>
      <c r="I320" s="87">
        <v>0</v>
      </c>
      <c r="J320" s="87">
        <v>0</v>
      </c>
      <c r="K320" s="87">
        <v>0</v>
      </c>
      <c r="L320" s="87">
        <v>0</v>
      </c>
      <c r="M320" s="87">
        <v>0</v>
      </c>
      <c r="N320" s="87"/>
      <c r="O320" s="87"/>
      <c r="P320" s="87">
        <v>0</v>
      </c>
      <c r="Q320" s="87">
        <v>0</v>
      </c>
      <c r="R320" s="87">
        <v>0</v>
      </c>
      <c r="S320" s="87">
        <v>0</v>
      </c>
      <c r="T320" s="87">
        <v>0</v>
      </c>
      <c r="U320" s="80"/>
      <c r="V320" s="80"/>
      <c r="W320" s="87">
        <v>0</v>
      </c>
      <c r="X320" s="80"/>
      <c r="Y320" s="87">
        <v>0</v>
      </c>
      <c r="Z320" s="87">
        <v>0</v>
      </c>
      <c r="AA320" s="87">
        <v>0</v>
      </c>
      <c r="AB320" s="87">
        <v>0</v>
      </c>
      <c r="AC320" s="87">
        <v>0</v>
      </c>
      <c r="AD320" s="87">
        <v>0</v>
      </c>
      <c r="AE320" s="87">
        <v>0</v>
      </c>
      <c r="AF320" s="87">
        <v>0</v>
      </c>
    </row>
    <row r="321" spans="1:32" ht="12.75" hidden="1" customHeight="1" x14ac:dyDescent="0.15">
      <c r="A321" t="s">
        <v>449</v>
      </c>
      <c r="F321" t="s">
        <v>67</v>
      </c>
      <c r="G321" t="s">
        <v>499</v>
      </c>
      <c r="H321" s="87">
        <v>0</v>
      </c>
      <c r="I321" s="87">
        <v>0</v>
      </c>
      <c r="J321" s="87">
        <v>0</v>
      </c>
      <c r="K321" s="87">
        <v>0</v>
      </c>
      <c r="L321" s="87">
        <v>0</v>
      </c>
      <c r="M321" s="87">
        <v>0</v>
      </c>
      <c r="N321" s="87"/>
      <c r="O321" s="87"/>
      <c r="P321" s="87">
        <v>0</v>
      </c>
      <c r="Q321" s="87">
        <v>0</v>
      </c>
      <c r="R321" s="87">
        <v>0</v>
      </c>
      <c r="S321" s="87">
        <v>0</v>
      </c>
      <c r="T321" s="87">
        <v>0</v>
      </c>
      <c r="U321" s="80"/>
      <c r="V321" s="80"/>
      <c r="W321" s="87">
        <v>0</v>
      </c>
      <c r="X321" s="80"/>
      <c r="Y321" s="87">
        <v>0</v>
      </c>
      <c r="Z321" s="87">
        <v>0</v>
      </c>
      <c r="AA321" s="87">
        <v>0</v>
      </c>
      <c r="AB321" s="87">
        <v>0</v>
      </c>
      <c r="AC321" s="87">
        <v>0</v>
      </c>
      <c r="AD321" s="87">
        <v>0</v>
      </c>
      <c r="AE321" s="87">
        <v>0</v>
      </c>
      <c r="AF321" s="87">
        <v>0</v>
      </c>
    </row>
    <row r="322" spans="1:32" ht="12.75" hidden="1" customHeight="1" x14ac:dyDescent="0.15">
      <c r="A322" t="s">
        <v>449</v>
      </c>
      <c r="F322" t="s">
        <v>67</v>
      </c>
      <c r="G322" t="s">
        <v>501</v>
      </c>
      <c r="H322" s="87">
        <v>0</v>
      </c>
      <c r="I322" s="87">
        <v>0</v>
      </c>
      <c r="J322" s="87">
        <v>0</v>
      </c>
      <c r="K322" s="87">
        <v>0</v>
      </c>
      <c r="L322" s="87">
        <v>0</v>
      </c>
      <c r="M322" s="87">
        <v>0</v>
      </c>
      <c r="N322" s="87"/>
      <c r="O322" s="87"/>
      <c r="P322" s="87">
        <v>0</v>
      </c>
      <c r="Q322" s="87">
        <v>0</v>
      </c>
      <c r="R322" s="87">
        <v>0</v>
      </c>
      <c r="S322" s="87">
        <v>0</v>
      </c>
      <c r="T322" s="87">
        <v>0</v>
      </c>
      <c r="U322" s="80"/>
      <c r="V322" s="80"/>
      <c r="W322" s="87">
        <v>0</v>
      </c>
      <c r="X322" s="80"/>
      <c r="Y322" s="87">
        <v>0</v>
      </c>
      <c r="Z322" s="87">
        <v>0</v>
      </c>
      <c r="AA322" s="87">
        <v>0</v>
      </c>
      <c r="AB322" s="87">
        <v>0</v>
      </c>
      <c r="AC322" s="87">
        <v>0</v>
      </c>
      <c r="AD322" s="87">
        <v>0</v>
      </c>
      <c r="AE322" s="87">
        <v>0</v>
      </c>
      <c r="AF322" s="87">
        <v>0</v>
      </c>
    </row>
    <row r="323" spans="1:32" ht="12.75" hidden="1" customHeight="1" x14ac:dyDescent="0.15">
      <c r="A323" t="s">
        <v>449</v>
      </c>
      <c r="F323" t="s">
        <v>67</v>
      </c>
      <c r="G323" t="s">
        <v>449</v>
      </c>
      <c r="H323" s="87">
        <v>0</v>
      </c>
      <c r="I323" s="87">
        <v>0</v>
      </c>
      <c r="J323" s="87">
        <v>0</v>
      </c>
      <c r="K323" s="87">
        <v>0</v>
      </c>
      <c r="L323" s="87">
        <v>0</v>
      </c>
      <c r="M323" s="87">
        <v>0</v>
      </c>
      <c r="N323" s="87"/>
      <c r="O323" s="87"/>
      <c r="P323" s="87">
        <v>0</v>
      </c>
      <c r="Q323" s="87">
        <v>0</v>
      </c>
      <c r="R323" s="87">
        <v>0</v>
      </c>
      <c r="S323" s="87">
        <v>0</v>
      </c>
      <c r="T323" s="87">
        <v>0</v>
      </c>
      <c r="U323" s="80"/>
      <c r="V323" s="80"/>
      <c r="W323" s="87">
        <v>0</v>
      </c>
      <c r="X323" s="80"/>
      <c r="Y323" s="87">
        <v>0</v>
      </c>
      <c r="Z323" s="87">
        <v>0</v>
      </c>
      <c r="AA323" s="87">
        <v>0</v>
      </c>
      <c r="AB323" s="87">
        <v>0</v>
      </c>
      <c r="AC323" s="87">
        <v>0</v>
      </c>
      <c r="AD323" s="87">
        <v>0</v>
      </c>
      <c r="AE323" s="87">
        <v>0</v>
      </c>
      <c r="AF323" s="87">
        <v>0</v>
      </c>
    </row>
    <row r="324" spans="1:32" ht="12.75" hidden="1" customHeight="1" x14ac:dyDescent="0.15">
      <c r="A324" t="s">
        <v>449</v>
      </c>
      <c r="F324" t="s">
        <v>67</v>
      </c>
      <c r="G324" t="s">
        <v>504</v>
      </c>
      <c r="H324" s="87">
        <v>0</v>
      </c>
      <c r="I324" s="87">
        <v>0</v>
      </c>
      <c r="J324" s="87">
        <v>0</v>
      </c>
      <c r="K324" s="87">
        <v>0</v>
      </c>
      <c r="L324" s="87">
        <v>0</v>
      </c>
      <c r="M324" s="87">
        <v>0</v>
      </c>
      <c r="N324" s="87"/>
      <c r="O324" s="87"/>
      <c r="P324" s="87">
        <v>0</v>
      </c>
      <c r="Q324" s="87">
        <v>0</v>
      </c>
      <c r="R324" s="87">
        <v>0</v>
      </c>
      <c r="S324" s="87">
        <v>0</v>
      </c>
      <c r="T324" s="87">
        <v>0</v>
      </c>
      <c r="U324" s="80"/>
      <c r="V324" s="80"/>
      <c r="W324" s="87">
        <v>0</v>
      </c>
      <c r="X324" s="80"/>
      <c r="Y324" s="87">
        <v>0</v>
      </c>
      <c r="Z324" s="87">
        <v>0</v>
      </c>
      <c r="AA324" s="87">
        <v>0</v>
      </c>
      <c r="AB324" s="87">
        <v>0</v>
      </c>
      <c r="AC324" s="87">
        <v>0</v>
      </c>
      <c r="AD324" s="87">
        <v>0</v>
      </c>
      <c r="AE324" s="87">
        <v>0</v>
      </c>
      <c r="AF324" s="87">
        <v>0</v>
      </c>
    </row>
    <row r="325" spans="1:32" ht="12.75" hidden="1" customHeight="1" x14ac:dyDescent="0.15">
      <c r="A325" t="s">
        <v>449</v>
      </c>
      <c r="F325" t="s">
        <v>67</v>
      </c>
      <c r="G325" t="s">
        <v>507</v>
      </c>
      <c r="H325" s="87">
        <v>0</v>
      </c>
      <c r="I325" s="87">
        <v>0</v>
      </c>
      <c r="J325" s="87">
        <v>0</v>
      </c>
      <c r="K325" s="87">
        <v>0</v>
      </c>
      <c r="L325" s="87">
        <v>0</v>
      </c>
      <c r="M325" s="87">
        <v>0</v>
      </c>
      <c r="N325" s="87"/>
      <c r="O325" s="87"/>
      <c r="P325" s="87">
        <v>0</v>
      </c>
      <c r="Q325" s="87">
        <v>0</v>
      </c>
      <c r="R325" s="87">
        <v>0</v>
      </c>
      <c r="S325" s="87">
        <v>0</v>
      </c>
      <c r="T325" s="87">
        <v>0</v>
      </c>
      <c r="U325" s="80"/>
      <c r="V325" s="80"/>
      <c r="W325" s="87">
        <v>0</v>
      </c>
      <c r="X325" s="80"/>
      <c r="Y325" s="87">
        <v>0</v>
      </c>
      <c r="Z325" s="87">
        <v>0</v>
      </c>
      <c r="AA325" s="87">
        <v>0</v>
      </c>
      <c r="AB325" s="87">
        <v>0</v>
      </c>
      <c r="AC325" s="87">
        <v>0</v>
      </c>
      <c r="AD325" s="87">
        <v>0</v>
      </c>
      <c r="AE325" s="87">
        <v>0</v>
      </c>
      <c r="AF325" s="87">
        <v>0</v>
      </c>
    </row>
    <row r="326" spans="1:32" ht="12.75" hidden="1" customHeight="1" x14ac:dyDescent="0.15">
      <c r="A326" t="s">
        <v>449</v>
      </c>
      <c r="F326" t="s">
        <v>67</v>
      </c>
      <c r="G326" t="s">
        <v>511</v>
      </c>
      <c r="H326" s="87">
        <v>0</v>
      </c>
      <c r="I326" s="87">
        <v>0</v>
      </c>
      <c r="J326" s="87">
        <v>0</v>
      </c>
      <c r="K326" s="87">
        <v>0</v>
      </c>
      <c r="L326" s="87">
        <v>0</v>
      </c>
      <c r="M326" s="87">
        <v>0</v>
      </c>
      <c r="N326" s="87"/>
      <c r="O326" s="87"/>
      <c r="P326" s="87">
        <v>0</v>
      </c>
      <c r="Q326" s="87">
        <v>0</v>
      </c>
      <c r="R326" s="87">
        <v>0</v>
      </c>
      <c r="S326" s="87">
        <v>0</v>
      </c>
      <c r="T326" s="87">
        <v>0</v>
      </c>
      <c r="U326" s="80"/>
      <c r="V326" s="80"/>
      <c r="W326" s="87">
        <v>0</v>
      </c>
      <c r="X326" s="80"/>
      <c r="Y326" s="87">
        <v>0</v>
      </c>
      <c r="Z326" s="87">
        <v>0</v>
      </c>
      <c r="AA326" s="87">
        <v>0</v>
      </c>
      <c r="AB326" s="87">
        <v>0</v>
      </c>
      <c r="AC326" s="87">
        <v>0</v>
      </c>
      <c r="AD326" s="87">
        <v>0</v>
      </c>
      <c r="AE326" s="87">
        <v>0</v>
      </c>
      <c r="AF326" s="87">
        <v>0</v>
      </c>
    </row>
    <row r="327" spans="1:32" ht="12.75" hidden="1" customHeight="1" x14ac:dyDescent="0.15">
      <c r="A327" t="s">
        <v>488</v>
      </c>
      <c r="F327" t="s">
        <v>492</v>
      </c>
      <c r="G327" t="s">
        <v>489</v>
      </c>
      <c r="H327" s="87">
        <v>0</v>
      </c>
      <c r="I327" s="87">
        <v>0</v>
      </c>
      <c r="J327" s="87">
        <v>0</v>
      </c>
      <c r="K327" s="87">
        <v>0</v>
      </c>
      <c r="L327" s="87">
        <v>0</v>
      </c>
      <c r="M327" s="87">
        <v>0</v>
      </c>
      <c r="N327" s="87"/>
      <c r="O327" s="87"/>
      <c r="P327" s="87">
        <v>0</v>
      </c>
      <c r="Q327" s="87">
        <v>0</v>
      </c>
      <c r="R327" s="87">
        <v>0</v>
      </c>
      <c r="S327" s="87">
        <v>0</v>
      </c>
      <c r="T327" s="87">
        <v>0</v>
      </c>
      <c r="U327" s="80"/>
      <c r="V327" s="80"/>
      <c r="W327" s="87">
        <v>0</v>
      </c>
      <c r="X327" s="80"/>
      <c r="Y327" s="87">
        <v>0</v>
      </c>
      <c r="Z327" s="87">
        <v>0</v>
      </c>
      <c r="AA327" s="87">
        <v>0</v>
      </c>
      <c r="AB327" s="87">
        <v>0</v>
      </c>
      <c r="AC327" s="87">
        <v>0</v>
      </c>
      <c r="AD327" s="87">
        <v>0</v>
      </c>
      <c r="AE327" s="87">
        <v>0</v>
      </c>
      <c r="AF327" s="87">
        <v>0</v>
      </c>
    </row>
    <row r="328" spans="1:32" ht="12.75" hidden="1" customHeight="1" x14ac:dyDescent="0.15">
      <c r="A328" t="s">
        <v>488</v>
      </c>
      <c r="F328" t="s">
        <v>492</v>
      </c>
      <c r="G328" t="s">
        <v>515</v>
      </c>
      <c r="H328" s="87">
        <v>0</v>
      </c>
      <c r="I328" s="87">
        <v>0</v>
      </c>
      <c r="J328" s="87">
        <v>0</v>
      </c>
      <c r="K328" s="87">
        <v>0</v>
      </c>
      <c r="L328" s="87">
        <v>0</v>
      </c>
      <c r="M328" s="87">
        <v>0</v>
      </c>
      <c r="N328" s="87"/>
      <c r="O328" s="87"/>
      <c r="P328" s="87">
        <v>0</v>
      </c>
      <c r="Q328" s="87">
        <v>0</v>
      </c>
      <c r="R328" s="87">
        <v>0</v>
      </c>
      <c r="S328" s="87">
        <v>0</v>
      </c>
      <c r="T328" s="87">
        <v>0</v>
      </c>
      <c r="U328" s="80"/>
      <c r="V328" s="80"/>
      <c r="W328" s="87">
        <v>0</v>
      </c>
      <c r="X328" s="80"/>
      <c r="Y328" s="87">
        <v>0</v>
      </c>
      <c r="Z328" s="87">
        <v>0</v>
      </c>
      <c r="AA328" s="87">
        <v>0</v>
      </c>
      <c r="AB328" s="87">
        <v>0</v>
      </c>
      <c r="AC328" s="87">
        <v>0</v>
      </c>
      <c r="AD328" s="87">
        <v>0</v>
      </c>
      <c r="AE328" s="87">
        <v>0</v>
      </c>
      <c r="AF328" s="87">
        <v>0</v>
      </c>
    </row>
    <row r="329" spans="1:32" ht="12.75" hidden="1" customHeight="1" x14ac:dyDescent="0.15">
      <c r="A329" t="s">
        <v>488</v>
      </c>
      <c r="F329" t="s">
        <v>492</v>
      </c>
      <c r="G329" t="s">
        <v>516</v>
      </c>
      <c r="H329" s="87">
        <v>0</v>
      </c>
      <c r="I329" s="87">
        <v>0</v>
      </c>
      <c r="J329" s="87">
        <v>0</v>
      </c>
      <c r="K329" s="87">
        <v>0</v>
      </c>
      <c r="L329" s="87">
        <v>0</v>
      </c>
      <c r="M329" s="87">
        <v>0</v>
      </c>
      <c r="N329" s="87"/>
      <c r="O329" s="87"/>
      <c r="P329" s="87">
        <v>0</v>
      </c>
      <c r="Q329" s="87">
        <v>0</v>
      </c>
      <c r="R329" s="87">
        <v>0</v>
      </c>
      <c r="S329" s="87">
        <v>0</v>
      </c>
      <c r="T329" s="87">
        <v>0</v>
      </c>
      <c r="U329" s="80"/>
      <c r="V329" s="80"/>
      <c r="W329" s="87">
        <v>0</v>
      </c>
      <c r="X329" s="80"/>
      <c r="Y329" s="87">
        <v>0</v>
      </c>
      <c r="Z329" s="87">
        <v>0</v>
      </c>
      <c r="AA329" s="87">
        <v>0</v>
      </c>
      <c r="AB329" s="87">
        <v>0</v>
      </c>
      <c r="AC329" s="87">
        <v>0</v>
      </c>
      <c r="AD329" s="87">
        <v>0</v>
      </c>
      <c r="AE329" s="87">
        <v>0</v>
      </c>
      <c r="AF329" s="87">
        <v>0</v>
      </c>
    </row>
    <row r="330" spans="1:32" ht="12.75" hidden="1" customHeight="1" x14ac:dyDescent="0.15">
      <c r="A330" t="s">
        <v>488</v>
      </c>
      <c r="F330" t="s">
        <v>492</v>
      </c>
      <c r="G330" t="s">
        <v>519</v>
      </c>
      <c r="H330" s="87">
        <v>0</v>
      </c>
      <c r="I330" s="87">
        <v>0</v>
      </c>
      <c r="J330" s="87">
        <v>0</v>
      </c>
      <c r="K330" s="87">
        <v>0</v>
      </c>
      <c r="L330" s="87">
        <v>0</v>
      </c>
      <c r="M330" s="87">
        <v>0</v>
      </c>
      <c r="N330" s="87"/>
      <c r="O330" s="87"/>
      <c r="P330" s="87">
        <v>0</v>
      </c>
      <c r="Q330" s="87">
        <v>0</v>
      </c>
      <c r="R330" s="87">
        <v>0</v>
      </c>
      <c r="S330" s="87">
        <v>0</v>
      </c>
      <c r="T330" s="87">
        <v>0</v>
      </c>
      <c r="U330" s="80"/>
      <c r="V330" s="80"/>
      <c r="W330" s="87">
        <v>0</v>
      </c>
      <c r="X330" s="80"/>
      <c r="Y330" s="87">
        <v>0</v>
      </c>
      <c r="Z330" s="87">
        <v>0</v>
      </c>
      <c r="AA330" s="87">
        <v>0</v>
      </c>
      <c r="AB330" s="87">
        <v>0</v>
      </c>
      <c r="AC330" s="87">
        <v>0</v>
      </c>
      <c r="AD330" s="87">
        <v>0</v>
      </c>
      <c r="AE330" s="87">
        <v>0</v>
      </c>
      <c r="AF330" s="87">
        <v>0</v>
      </c>
    </row>
    <row r="331" spans="1:32" ht="12.75" hidden="1" customHeight="1" x14ac:dyDescent="0.15">
      <c r="A331" t="s">
        <v>488</v>
      </c>
      <c r="F331" t="s">
        <v>492</v>
      </c>
      <c r="G331" t="s">
        <v>488</v>
      </c>
      <c r="H331" s="87">
        <v>0</v>
      </c>
      <c r="I331" s="87">
        <v>0</v>
      </c>
      <c r="J331" s="87">
        <v>0</v>
      </c>
      <c r="K331" s="87">
        <v>0</v>
      </c>
      <c r="L331" s="87">
        <v>0</v>
      </c>
      <c r="M331" s="87">
        <v>0</v>
      </c>
      <c r="N331" s="87"/>
      <c r="O331" s="87"/>
      <c r="P331" s="87">
        <v>0</v>
      </c>
      <c r="Q331" s="87">
        <v>0</v>
      </c>
      <c r="R331" s="87">
        <v>0</v>
      </c>
      <c r="S331" s="87">
        <v>0</v>
      </c>
      <c r="T331" s="87">
        <v>0</v>
      </c>
      <c r="U331" s="80"/>
      <c r="V331" s="80"/>
      <c r="W331" s="87">
        <v>0</v>
      </c>
      <c r="X331" s="80"/>
      <c r="Y331" s="87">
        <v>0</v>
      </c>
      <c r="Z331" s="87">
        <v>0</v>
      </c>
      <c r="AA331" s="87">
        <v>0</v>
      </c>
      <c r="AB331" s="87">
        <v>0</v>
      </c>
      <c r="AC331" s="87">
        <v>0</v>
      </c>
      <c r="AD331" s="87">
        <v>0</v>
      </c>
      <c r="AE331" s="87">
        <v>0</v>
      </c>
      <c r="AF331" s="87">
        <v>0</v>
      </c>
    </row>
    <row r="332" spans="1:32" ht="12.75" hidden="1" customHeight="1" x14ac:dyDescent="0.15">
      <c r="A332" t="s">
        <v>488</v>
      </c>
      <c r="F332" t="s">
        <v>492</v>
      </c>
      <c r="G332" t="s">
        <v>520</v>
      </c>
      <c r="H332" s="87">
        <v>0</v>
      </c>
      <c r="I332" s="87">
        <v>0</v>
      </c>
      <c r="J332" s="87">
        <v>0</v>
      </c>
      <c r="K332" s="87">
        <v>0</v>
      </c>
      <c r="L332" s="87">
        <v>0</v>
      </c>
      <c r="M332" s="87">
        <v>0</v>
      </c>
      <c r="N332" s="87"/>
      <c r="O332" s="87"/>
      <c r="P332" s="87">
        <v>0</v>
      </c>
      <c r="Q332" s="87">
        <v>0</v>
      </c>
      <c r="R332" s="87">
        <v>0</v>
      </c>
      <c r="S332" s="87">
        <v>0</v>
      </c>
      <c r="T332" s="87">
        <v>0</v>
      </c>
      <c r="U332" s="80"/>
      <c r="V332" s="80"/>
      <c r="W332" s="87">
        <v>0</v>
      </c>
      <c r="X332" s="80"/>
      <c r="Y332" s="87">
        <v>0</v>
      </c>
      <c r="Z332" s="87">
        <v>0</v>
      </c>
      <c r="AA332" s="87">
        <v>0</v>
      </c>
      <c r="AB332" s="87">
        <v>0</v>
      </c>
      <c r="AC332" s="87">
        <v>0</v>
      </c>
      <c r="AD332" s="87">
        <v>0</v>
      </c>
      <c r="AE332" s="87">
        <v>0</v>
      </c>
      <c r="AF332" s="87">
        <v>0</v>
      </c>
    </row>
    <row r="333" spans="1:32" ht="12.75" hidden="1" customHeight="1" x14ac:dyDescent="0.15">
      <c r="A333" t="s">
        <v>488</v>
      </c>
      <c r="F333" t="s">
        <v>492</v>
      </c>
      <c r="G333" t="s">
        <v>522</v>
      </c>
      <c r="H333" s="87">
        <v>0</v>
      </c>
      <c r="I333" s="87">
        <v>0</v>
      </c>
      <c r="J333" s="87">
        <v>0</v>
      </c>
      <c r="K333" s="87">
        <v>0</v>
      </c>
      <c r="L333" s="87">
        <v>0</v>
      </c>
      <c r="M333" s="87">
        <v>0</v>
      </c>
      <c r="N333" s="87"/>
      <c r="O333" s="87"/>
      <c r="P333" s="87">
        <v>0</v>
      </c>
      <c r="Q333" s="87">
        <v>0</v>
      </c>
      <c r="R333" s="87">
        <v>0</v>
      </c>
      <c r="S333" s="87">
        <v>0</v>
      </c>
      <c r="T333" s="87">
        <v>0</v>
      </c>
      <c r="U333" s="80"/>
      <c r="V333" s="80"/>
      <c r="W333" s="87">
        <v>0</v>
      </c>
      <c r="X333" s="80"/>
      <c r="Y333" s="87">
        <v>0</v>
      </c>
      <c r="Z333" s="87">
        <v>0</v>
      </c>
      <c r="AA333" s="87">
        <v>0</v>
      </c>
      <c r="AB333" s="87">
        <v>0</v>
      </c>
      <c r="AC333" s="87">
        <v>0</v>
      </c>
      <c r="AD333" s="87">
        <v>0</v>
      </c>
      <c r="AE333" s="87">
        <v>0</v>
      </c>
      <c r="AF333" s="87">
        <v>0</v>
      </c>
    </row>
    <row r="334" spans="1:32" ht="12.75" hidden="1" customHeight="1" x14ac:dyDescent="0.15">
      <c r="A334" t="s">
        <v>505</v>
      </c>
      <c r="F334" t="s">
        <v>67</v>
      </c>
      <c r="G334" t="s">
        <v>506</v>
      </c>
      <c r="H334" s="87">
        <v>0</v>
      </c>
      <c r="I334" s="87">
        <v>0</v>
      </c>
      <c r="J334" s="87">
        <v>0</v>
      </c>
      <c r="K334" s="87">
        <v>0</v>
      </c>
      <c r="L334" s="87">
        <v>0</v>
      </c>
      <c r="M334" s="87">
        <v>0</v>
      </c>
      <c r="N334" s="87"/>
      <c r="O334" s="87"/>
      <c r="P334" s="87">
        <v>0</v>
      </c>
      <c r="Q334" s="87">
        <v>0</v>
      </c>
      <c r="R334" s="87">
        <v>0</v>
      </c>
      <c r="S334" s="87">
        <v>0</v>
      </c>
      <c r="T334" s="87">
        <v>0</v>
      </c>
      <c r="U334" s="80"/>
      <c r="V334" s="80"/>
      <c r="W334" s="87">
        <v>0</v>
      </c>
      <c r="X334" s="80"/>
      <c r="Y334" s="87">
        <v>0</v>
      </c>
      <c r="Z334" s="87">
        <v>0</v>
      </c>
      <c r="AA334" s="87">
        <v>0</v>
      </c>
      <c r="AB334" s="87">
        <v>0</v>
      </c>
      <c r="AC334" s="87">
        <v>0</v>
      </c>
      <c r="AD334" s="87">
        <v>0</v>
      </c>
      <c r="AE334" s="87">
        <v>0</v>
      </c>
      <c r="AF334" s="87">
        <v>0</v>
      </c>
    </row>
    <row r="335" spans="1:32" ht="12.75" hidden="1" customHeight="1" x14ac:dyDescent="0.15">
      <c r="A335" t="s">
        <v>505</v>
      </c>
      <c r="F335" t="s">
        <v>67</v>
      </c>
      <c r="G335" t="s">
        <v>523</v>
      </c>
      <c r="H335" s="87">
        <v>0</v>
      </c>
      <c r="I335" s="87">
        <v>0</v>
      </c>
      <c r="J335" s="87">
        <v>0</v>
      </c>
      <c r="K335" s="87">
        <v>0</v>
      </c>
      <c r="L335" s="87">
        <v>0</v>
      </c>
      <c r="M335" s="87">
        <v>0</v>
      </c>
      <c r="N335" s="87"/>
      <c r="O335" s="87"/>
      <c r="P335" s="87">
        <v>0</v>
      </c>
      <c r="Q335" s="87">
        <v>0</v>
      </c>
      <c r="R335" s="87">
        <v>0</v>
      </c>
      <c r="S335" s="87">
        <v>0</v>
      </c>
      <c r="T335" s="87">
        <v>0</v>
      </c>
      <c r="U335" s="80"/>
      <c r="V335" s="80"/>
      <c r="W335" s="87">
        <v>0</v>
      </c>
      <c r="X335" s="80"/>
      <c r="Y335" s="87">
        <v>0</v>
      </c>
      <c r="Z335" s="87">
        <v>0</v>
      </c>
      <c r="AA335" s="87">
        <v>0</v>
      </c>
      <c r="AB335" s="87">
        <v>0</v>
      </c>
      <c r="AC335" s="87">
        <v>0</v>
      </c>
      <c r="AD335" s="87">
        <v>0</v>
      </c>
      <c r="AE335" s="87">
        <v>0</v>
      </c>
      <c r="AF335" s="87">
        <v>0</v>
      </c>
    </row>
    <row r="336" spans="1:32" ht="12.75" hidden="1" customHeight="1" x14ac:dyDescent="0.15">
      <c r="A336" t="s">
        <v>505</v>
      </c>
      <c r="F336" t="s">
        <v>67</v>
      </c>
      <c r="G336" t="s">
        <v>524</v>
      </c>
      <c r="H336" s="87">
        <v>0</v>
      </c>
      <c r="I336" s="87">
        <v>0</v>
      </c>
      <c r="J336" s="87">
        <v>0</v>
      </c>
      <c r="K336" s="87">
        <v>0</v>
      </c>
      <c r="L336" s="87">
        <v>0</v>
      </c>
      <c r="M336" s="87">
        <v>0</v>
      </c>
      <c r="N336" s="87"/>
      <c r="O336" s="87"/>
      <c r="P336" s="87">
        <v>0</v>
      </c>
      <c r="Q336" s="87">
        <v>0</v>
      </c>
      <c r="R336" s="87">
        <v>0</v>
      </c>
      <c r="S336" s="87">
        <v>0</v>
      </c>
      <c r="T336" s="87">
        <v>0</v>
      </c>
      <c r="U336" s="80"/>
      <c r="V336" s="80"/>
      <c r="W336" s="87">
        <v>0</v>
      </c>
      <c r="X336" s="80"/>
      <c r="Y336" s="87">
        <v>0</v>
      </c>
      <c r="Z336" s="87">
        <v>0</v>
      </c>
      <c r="AA336" s="87">
        <v>0</v>
      </c>
      <c r="AB336" s="87">
        <v>0</v>
      </c>
      <c r="AC336" s="87">
        <v>0</v>
      </c>
      <c r="AD336" s="87">
        <v>0</v>
      </c>
      <c r="AE336" s="87">
        <v>0</v>
      </c>
      <c r="AF336" s="87">
        <v>0</v>
      </c>
    </row>
    <row r="337" spans="1:32" ht="12.75" hidden="1" customHeight="1" x14ac:dyDescent="0.15">
      <c r="A337" t="s">
        <v>505</v>
      </c>
      <c r="F337" t="s">
        <v>67</v>
      </c>
      <c r="G337" t="s">
        <v>525</v>
      </c>
      <c r="H337" s="87">
        <v>0</v>
      </c>
      <c r="I337" s="87">
        <v>0</v>
      </c>
      <c r="J337" s="87">
        <v>0</v>
      </c>
      <c r="K337" s="87">
        <v>0</v>
      </c>
      <c r="L337" s="87">
        <v>0</v>
      </c>
      <c r="M337" s="87">
        <v>0</v>
      </c>
      <c r="N337" s="87"/>
      <c r="O337" s="87"/>
      <c r="P337" s="87">
        <v>0</v>
      </c>
      <c r="Q337" s="87">
        <v>0</v>
      </c>
      <c r="R337" s="87">
        <v>0</v>
      </c>
      <c r="S337" s="87">
        <v>0</v>
      </c>
      <c r="T337" s="87">
        <v>0</v>
      </c>
      <c r="U337" s="80"/>
      <c r="V337" s="80"/>
      <c r="W337" s="87">
        <v>0</v>
      </c>
      <c r="X337" s="80"/>
      <c r="Y337" s="87">
        <v>0</v>
      </c>
      <c r="Z337" s="87">
        <v>0</v>
      </c>
      <c r="AA337" s="87">
        <v>0</v>
      </c>
      <c r="AB337" s="87">
        <v>0</v>
      </c>
      <c r="AC337" s="87">
        <v>0</v>
      </c>
      <c r="AD337" s="87">
        <v>0</v>
      </c>
      <c r="AE337" s="87">
        <v>0</v>
      </c>
      <c r="AF337" s="87">
        <v>0</v>
      </c>
    </row>
    <row r="338" spans="1:32" ht="12.75" customHeight="1" x14ac:dyDescent="0.15">
      <c r="A338" s="90" t="s">
        <v>505</v>
      </c>
      <c r="B338" s="90"/>
      <c r="C338" s="90"/>
      <c r="D338" s="90"/>
      <c r="E338" s="90"/>
      <c r="F338" s="90" t="s">
        <v>67</v>
      </c>
      <c r="G338" s="90" t="s">
        <v>527</v>
      </c>
      <c r="H338" s="91">
        <v>2450</v>
      </c>
      <c r="I338" s="91">
        <v>0</v>
      </c>
      <c r="J338" s="91">
        <v>0</v>
      </c>
      <c r="K338" s="91">
        <v>0</v>
      </c>
      <c r="L338" s="91">
        <v>2450</v>
      </c>
      <c r="M338" s="91">
        <v>-0.10669244704570791</v>
      </c>
      <c r="N338" s="91"/>
      <c r="O338" s="91"/>
      <c r="P338" s="91">
        <v>1699</v>
      </c>
      <c r="Q338" s="91">
        <v>0</v>
      </c>
      <c r="R338" s="91">
        <v>0</v>
      </c>
      <c r="S338" s="91">
        <v>0</v>
      </c>
      <c r="T338" s="91">
        <v>1699</v>
      </c>
      <c r="U338" s="91"/>
      <c r="V338" s="91"/>
      <c r="W338" s="91">
        <v>-7.0270493837372813E-2</v>
      </c>
      <c r="X338" s="91"/>
      <c r="Y338" s="91">
        <v>1692</v>
      </c>
      <c r="Z338" s="91">
        <v>0</v>
      </c>
      <c r="AA338" s="91">
        <v>1692</v>
      </c>
      <c r="AB338" s="91">
        <v>-6.1339907192575406E-2</v>
      </c>
      <c r="AC338" s="91">
        <v>4205</v>
      </c>
      <c r="AD338" s="91">
        <v>0</v>
      </c>
      <c r="AE338" s="91">
        <v>4205</v>
      </c>
      <c r="AF338" s="91">
        <v>-0.26571879936808845</v>
      </c>
    </row>
    <row r="339" spans="1:32" ht="12.75" hidden="1" customHeight="1" x14ac:dyDescent="0.15">
      <c r="A339" t="s">
        <v>505</v>
      </c>
      <c r="F339" t="s">
        <v>67</v>
      </c>
      <c r="G339" t="s">
        <v>530</v>
      </c>
      <c r="H339" s="87">
        <v>0</v>
      </c>
      <c r="I339" s="87">
        <v>0</v>
      </c>
      <c r="J339" s="87">
        <v>0</v>
      </c>
      <c r="K339" s="87">
        <v>0</v>
      </c>
      <c r="L339" s="87">
        <v>0</v>
      </c>
      <c r="M339" s="87">
        <v>0</v>
      </c>
      <c r="N339" s="87"/>
      <c r="O339" s="87"/>
      <c r="P339" s="87">
        <v>0</v>
      </c>
      <c r="Q339" s="87">
        <v>0</v>
      </c>
      <c r="R339" s="87">
        <v>0</v>
      </c>
      <c r="S339" s="87">
        <v>0</v>
      </c>
      <c r="T339" s="87">
        <v>0</v>
      </c>
      <c r="U339" s="80"/>
      <c r="V339" s="80"/>
      <c r="W339" s="87">
        <v>0</v>
      </c>
      <c r="X339" s="80"/>
      <c r="Y339" s="87">
        <v>0</v>
      </c>
      <c r="Z339" s="87">
        <v>0</v>
      </c>
      <c r="AA339" s="87">
        <v>0</v>
      </c>
      <c r="AB339" s="87">
        <v>0</v>
      </c>
      <c r="AC339" s="87">
        <v>0</v>
      </c>
      <c r="AD339" s="87">
        <v>0</v>
      </c>
      <c r="AE339" s="87">
        <v>0</v>
      </c>
      <c r="AF339" s="87">
        <v>0</v>
      </c>
    </row>
    <row r="340" spans="1:32" ht="12.75" hidden="1" customHeight="1" x14ac:dyDescent="0.15">
      <c r="A340" t="s">
        <v>505</v>
      </c>
      <c r="F340" t="s">
        <v>67</v>
      </c>
      <c r="G340" t="s">
        <v>531</v>
      </c>
      <c r="H340" s="87">
        <v>0</v>
      </c>
      <c r="I340" s="87">
        <v>0</v>
      </c>
      <c r="J340" s="87">
        <v>0</v>
      </c>
      <c r="K340" s="87">
        <v>0</v>
      </c>
      <c r="L340" s="87">
        <v>0</v>
      </c>
      <c r="M340" s="87">
        <v>0</v>
      </c>
      <c r="N340" s="87"/>
      <c r="O340" s="87"/>
      <c r="P340" s="87">
        <v>0</v>
      </c>
      <c r="Q340" s="87">
        <v>0</v>
      </c>
      <c r="R340" s="87">
        <v>0</v>
      </c>
      <c r="S340" s="87">
        <v>0</v>
      </c>
      <c r="T340" s="87">
        <v>0</v>
      </c>
      <c r="U340" s="80"/>
      <c r="V340" s="80"/>
      <c r="W340" s="87">
        <v>0</v>
      </c>
      <c r="X340" s="80"/>
      <c r="Y340" s="87">
        <v>0</v>
      </c>
      <c r="Z340" s="87">
        <v>0</v>
      </c>
      <c r="AA340" s="87">
        <v>0</v>
      </c>
      <c r="AB340" s="87">
        <v>0</v>
      </c>
      <c r="AC340" s="87">
        <v>0</v>
      </c>
      <c r="AD340" s="87">
        <v>0</v>
      </c>
      <c r="AE340" s="87">
        <v>0</v>
      </c>
      <c r="AF340" s="87">
        <v>0</v>
      </c>
    </row>
    <row r="341" spans="1:32" ht="12.75" hidden="1" customHeight="1" x14ac:dyDescent="0.15">
      <c r="A341" t="s">
        <v>505</v>
      </c>
      <c r="F341" t="s">
        <v>67</v>
      </c>
      <c r="G341" t="s">
        <v>532</v>
      </c>
      <c r="H341" s="87">
        <v>0</v>
      </c>
      <c r="I341" s="87">
        <v>0</v>
      </c>
      <c r="J341" s="87">
        <v>0</v>
      </c>
      <c r="K341" s="87">
        <v>0</v>
      </c>
      <c r="L341" s="87">
        <v>0</v>
      </c>
      <c r="M341" s="87">
        <v>0</v>
      </c>
      <c r="N341" s="87"/>
      <c r="O341" s="87"/>
      <c r="P341" s="87">
        <v>0</v>
      </c>
      <c r="Q341" s="87">
        <v>0</v>
      </c>
      <c r="R341" s="87">
        <v>0</v>
      </c>
      <c r="S341" s="87">
        <v>0</v>
      </c>
      <c r="T341" s="87">
        <v>0</v>
      </c>
      <c r="U341" s="80"/>
      <c r="V341" s="80"/>
      <c r="W341" s="87">
        <v>0</v>
      </c>
      <c r="X341" s="80"/>
      <c r="Y341" s="87">
        <v>0</v>
      </c>
      <c r="Z341" s="87">
        <v>0</v>
      </c>
      <c r="AA341" s="87">
        <v>0</v>
      </c>
      <c r="AB341" s="87">
        <v>0</v>
      </c>
      <c r="AC341" s="87">
        <v>0</v>
      </c>
      <c r="AD341" s="87">
        <v>0</v>
      </c>
      <c r="AE341" s="87">
        <v>0</v>
      </c>
      <c r="AF341" s="87">
        <v>0</v>
      </c>
    </row>
    <row r="342" spans="1:32" ht="12.75" hidden="1" customHeight="1" x14ac:dyDescent="0.15">
      <c r="A342" t="s">
        <v>505</v>
      </c>
      <c r="F342" t="s">
        <v>67</v>
      </c>
      <c r="G342" t="s">
        <v>533</v>
      </c>
      <c r="H342" s="87">
        <v>0</v>
      </c>
      <c r="I342" s="87">
        <v>0</v>
      </c>
      <c r="J342" s="87">
        <v>0</v>
      </c>
      <c r="K342" s="87">
        <v>0</v>
      </c>
      <c r="L342" s="87">
        <v>0</v>
      </c>
      <c r="M342" s="87">
        <v>0</v>
      </c>
      <c r="N342" s="87"/>
      <c r="O342" s="87"/>
      <c r="P342" s="87">
        <v>0</v>
      </c>
      <c r="Q342" s="87">
        <v>0</v>
      </c>
      <c r="R342" s="87">
        <v>0</v>
      </c>
      <c r="S342" s="87">
        <v>0</v>
      </c>
      <c r="T342" s="87">
        <v>0</v>
      </c>
      <c r="U342" s="80"/>
      <c r="V342" s="80"/>
      <c r="W342" s="87">
        <v>0</v>
      </c>
      <c r="X342" s="80"/>
      <c r="Y342" s="87">
        <v>0</v>
      </c>
      <c r="Z342" s="87">
        <v>0</v>
      </c>
      <c r="AA342" s="87">
        <v>0</v>
      </c>
      <c r="AB342" s="87">
        <v>0</v>
      </c>
      <c r="AC342" s="87">
        <v>0</v>
      </c>
      <c r="AD342" s="87">
        <v>0</v>
      </c>
      <c r="AE342" s="87">
        <v>0</v>
      </c>
      <c r="AF342" s="87">
        <v>0</v>
      </c>
    </row>
    <row r="343" spans="1:32" ht="12.75" hidden="1" customHeight="1" x14ac:dyDescent="0.15">
      <c r="A343" t="s">
        <v>505</v>
      </c>
      <c r="F343" t="s">
        <v>67</v>
      </c>
      <c r="G343" t="s">
        <v>534</v>
      </c>
      <c r="H343" s="87">
        <v>0</v>
      </c>
      <c r="I343" s="87">
        <v>0</v>
      </c>
      <c r="J343" s="87">
        <v>0</v>
      </c>
      <c r="K343" s="87">
        <v>0</v>
      </c>
      <c r="L343" s="87">
        <v>0</v>
      </c>
      <c r="M343" s="87">
        <v>0</v>
      </c>
      <c r="N343" s="87"/>
      <c r="O343" s="87"/>
      <c r="P343" s="87">
        <v>0</v>
      </c>
      <c r="Q343" s="87">
        <v>0</v>
      </c>
      <c r="R343" s="87">
        <v>0</v>
      </c>
      <c r="S343" s="87">
        <v>0</v>
      </c>
      <c r="T343" s="87">
        <v>0</v>
      </c>
      <c r="U343" s="80"/>
      <c r="V343" s="80"/>
      <c r="W343" s="87">
        <v>0</v>
      </c>
      <c r="X343" s="80"/>
      <c r="Y343" s="87">
        <v>0</v>
      </c>
      <c r="Z343" s="87">
        <v>0</v>
      </c>
      <c r="AA343" s="87">
        <v>0</v>
      </c>
      <c r="AB343" s="87">
        <v>0</v>
      </c>
      <c r="AC343" s="87">
        <v>0</v>
      </c>
      <c r="AD343" s="87">
        <v>0</v>
      </c>
      <c r="AE343" s="87">
        <v>0</v>
      </c>
      <c r="AF343" s="87">
        <v>0</v>
      </c>
    </row>
    <row r="344" spans="1:32" ht="12.75" hidden="1" customHeight="1" x14ac:dyDescent="0.15">
      <c r="A344" t="s">
        <v>505</v>
      </c>
      <c r="F344" t="s">
        <v>67</v>
      </c>
      <c r="G344" t="s">
        <v>535</v>
      </c>
      <c r="H344" s="87">
        <v>0</v>
      </c>
      <c r="I344" s="87">
        <v>0</v>
      </c>
      <c r="J344" s="87">
        <v>0</v>
      </c>
      <c r="K344" s="87">
        <v>0</v>
      </c>
      <c r="L344" s="87">
        <v>0</v>
      </c>
      <c r="M344" s="87">
        <v>0</v>
      </c>
      <c r="N344" s="87"/>
      <c r="O344" s="87"/>
      <c r="P344" s="87">
        <v>0</v>
      </c>
      <c r="Q344" s="87">
        <v>0</v>
      </c>
      <c r="R344" s="87">
        <v>0</v>
      </c>
      <c r="S344" s="87">
        <v>0</v>
      </c>
      <c r="T344" s="87">
        <v>0</v>
      </c>
      <c r="U344" s="80"/>
      <c r="V344" s="80"/>
      <c r="W344" s="87">
        <v>0</v>
      </c>
      <c r="X344" s="80"/>
      <c r="Y344" s="87">
        <v>0</v>
      </c>
      <c r="Z344" s="87">
        <v>0</v>
      </c>
      <c r="AA344" s="87">
        <v>0</v>
      </c>
      <c r="AB344" s="87">
        <v>0</v>
      </c>
      <c r="AC344" s="87">
        <v>0</v>
      </c>
      <c r="AD344" s="87">
        <v>0</v>
      </c>
      <c r="AE344" s="87">
        <v>0</v>
      </c>
      <c r="AF344" s="87">
        <v>0</v>
      </c>
    </row>
    <row r="345" spans="1:32" ht="12.75" hidden="1" customHeight="1" x14ac:dyDescent="0.15">
      <c r="A345" t="s">
        <v>505</v>
      </c>
      <c r="F345" t="s">
        <v>67</v>
      </c>
      <c r="G345" t="s">
        <v>537</v>
      </c>
      <c r="H345" s="87">
        <v>0</v>
      </c>
      <c r="I345" s="87">
        <v>0</v>
      </c>
      <c r="J345" s="87">
        <v>0</v>
      </c>
      <c r="K345" s="87">
        <v>0</v>
      </c>
      <c r="L345" s="87">
        <v>0</v>
      </c>
      <c r="M345" s="87">
        <v>0</v>
      </c>
      <c r="N345" s="87"/>
      <c r="O345" s="87"/>
      <c r="P345" s="87">
        <v>0</v>
      </c>
      <c r="Q345" s="87">
        <v>0</v>
      </c>
      <c r="R345" s="87">
        <v>0</v>
      </c>
      <c r="S345" s="87">
        <v>0</v>
      </c>
      <c r="T345" s="87">
        <v>0</v>
      </c>
      <c r="U345" s="80"/>
      <c r="V345" s="80"/>
      <c r="W345" s="87">
        <v>0</v>
      </c>
      <c r="X345" s="80"/>
      <c r="Y345" s="87">
        <v>0</v>
      </c>
      <c r="Z345" s="87">
        <v>0</v>
      </c>
      <c r="AA345" s="87">
        <v>0</v>
      </c>
      <c r="AB345" s="87">
        <v>0</v>
      </c>
      <c r="AC345" s="87">
        <v>0</v>
      </c>
      <c r="AD345" s="87">
        <v>0</v>
      </c>
      <c r="AE345" s="87">
        <v>0</v>
      </c>
      <c r="AF345" s="87">
        <v>0</v>
      </c>
    </row>
    <row r="346" spans="1:32" ht="12.75" hidden="1" customHeight="1" x14ac:dyDescent="0.15">
      <c r="A346" t="s">
        <v>505</v>
      </c>
      <c r="F346" t="s">
        <v>67</v>
      </c>
      <c r="G346" t="s">
        <v>505</v>
      </c>
      <c r="H346" s="87">
        <v>0</v>
      </c>
      <c r="I346" s="87">
        <v>0</v>
      </c>
      <c r="J346" s="87">
        <v>0</v>
      </c>
      <c r="K346" s="87">
        <v>0</v>
      </c>
      <c r="L346" s="87">
        <v>0</v>
      </c>
      <c r="M346" s="87">
        <v>0</v>
      </c>
      <c r="N346" s="87"/>
      <c r="O346" s="87"/>
      <c r="P346" s="87">
        <v>0</v>
      </c>
      <c r="Q346" s="87">
        <v>0</v>
      </c>
      <c r="R346" s="87">
        <v>0</v>
      </c>
      <c r="S346" s="87">
        <v>0</v>
      </c>
      <c r="T346" s="87">
        <v>0</v>
      </c>
      <c r="U346" s="80"/>
      <c r="V346" s="80"/>
      <c r="W346" s="87">
        <v>0</v>
      </c>
      <c r="X346" s="80"/>
      <c r="Y346" s="87">
        <v>0</v>
      </c>
      <c r="Z346" s="87">
        <v>0</v>
      </c>
      <c r="AA346" s="87">
        <v>0</v>
      </c>
      <c r="AB346" s="87">
        <v>0</v>
      </c>
      <c r="AC346" s="87">
        <v>0</v>
      </c>
      <c r="AD346" s="87">
        <v>0</v>
      </c>
      <c r="AE346" s="87">
        <v>0</v>
      </c>
      <c r="AF346" s="87">
        <v>0</v>
      </c>
    </row>
    <row r="347" spans="1:32" ht="12.75" hidden="1" customHeight="1" x14ac:dyDescent="0.15">
      <c r="A347" t="s">
        <v>505</v>
      </c>
      <c r="F347" t="s">
        <v>67</v>
      </c>
      <c r="G347" t="s">
        <v>539</v>
      </c>
      <c r="H347" s="87">
        <v>0</v>
      </c>
      <c r="I347" s="87">
        <v>0</v>
      </c>
      <c r="J347" s="87">
        <v>0</v>
      </c>
      <c r="K347" s="87">
        <v>0</v>
      </c>
      <c r="L347" s="87">
        <v>0</v>
      </c>
      <c r="M347" s="87">
        <v>0</v>
      </c>
      <c r="N347" s="87"/>
      <c r="O347" s="87"/>
      <c r="P347" s="87">
        <v>0</v>
      </c>
      <c r="Q347" s="87">
        <v>0</v>
      </c>
      <c r="R347" s="87">
        <v>0</v>
      </c>
      <c r="S347" s="87">
        <v>0</v>
      </c>
      <c r="T347" s="87">
        <v>0</v>
      </c>
      <c r="U347" s="80"/>
      <c r="V347" s="80"/>
      <c r="W347" s="87">
        <v>0</v>
      </c>
      <c r="X347" s="80"/>
      <c r="Y347" s="87">
        <v>0</v>
      </c>
      <c r="Z347" s="87">
        <v>0</v>
      </c>
      <c r="AA347" s="87">
        <v>0</v>
      </c>
      <c r="AB347" s="87">
        <v>0</v>
      </c>
      <c r="AC347" s="87">
        <v>0</v>
      </c>
      <c r="AD347" s="87">
        <v>0</v>
      </c>
      <c r="AE347" s="87">
        <v>0</v>
      </c>
      <c r="AF347" s="87">
        <v>0</v>
      </c>
    </row>
    <row r="348" spans="1:32" ht="12.75" hidden="1" customHeight="1" x14ac:dyDescent="0.15">
      <c r="A348" t="s">
        <v>505</v>
      </c>
      <c r="F348" t="s">
        <v>67</v>
      </c>
      <c r="G348" t="s">
        <v>541</v>
      </c>
      <c r="H348" s="87">
        <v>0</v>
      </c>
      <c r="I348" s="87">
        <v>0</v>
      </c>
      <c r="J348" s="87">
        <v>0</v>
      </c>
      <c r="K348" s="87">
        <v>0</v>
      </c>
      <c r="L348" s="87">
        <v>0</v>
      </c>
      <c r="M348" s="87">
        <v>0</v>
      </c>
      <c r="N348" s="87"/>
      <c r="O348" s="87"/>
      <c r="P348" s="87">
        <v>0</v>
      </c>
      <c r="Q348" s="87">
        <v>0</v>
      </c>
      <c r="R348" s="87">
        <v>0</v>
      </c>
      <c r="S348" s="87">
        <v>0</v>
      </c>
      <c r="T348" s="87">
        <v>0</v>
      </c>
      <c r="U348" s="80"/>
      <c r="V348" s="80"/>
      <c r="W348" s="87">
        <v>0</v>
      </c>
      <c r="X348" s="80"/>
      <c r="Y348" s="87">
        <v>0</v>
      </c>
      <c r="Z348" s="87">
        <v>0</v>
      </c>
      <c r="AA348" s="87">
        <v>0</v>
      </c>
      <c r="AB348" s="87">
        <v>0</v>
      </c>
      <c r="AC348" s="87">
        <v>0</v>
      </c>
      <c r="AD348" s="87">
        <v>0</v>
      </c>
      <c r="AE348" s="87">
        <v>0</v>
      </c>
      <c r="AF348" s="87">
        <v>0</v>
      </c>
    </row>
    <row r="349" spans="1:32" ht="12.75" hidden="1" customHeight="1" x14ac:dyDescent="0.15">
      <c r="A349" t="s">
        <v>505</v>
      </c>
      <c r="F349" t="s">
        <v>67</v>
      </c>
      <c r="G349" t="s">
        <v>544</v>
      </c>
      <c r="H349" s="87">
        <v>0</v>
      </c>
      <c r="I349" s="87">
        <v>0</v>
      </c>
      <c r="J349" s="87">
        <v>0</v>
      </c>
      <c r="K349" s="87">
        <v>0</v>
      </c>
      <c r="L349" s="87">
        <v>0</v>
      </c>
      <c r="M349" s="87">
        <v>0</v>
      </c>
      <c r="N349" s="87"/>
      <c r="O349" s="87"/>
      <c r="P349" s="87">
        <v>0</v>
      </c>
      <c r="Q349" s="87">
        <v>0</v>
      </c>
      <c r="R349" s="87">
        <v>0</v>
      </c>
      <c r="S349" s="87">
        <v>0</v>
      </c>
      <c r="T349" s="87">
        <v>0</v>
      </c>
      <c r="U349" s="80"/>
      <c r="V349" s="80"/>
      <c r="W349" s="87">
        <v>0</v>
      </c>
      <c r="X349" s="80"/>
      <c r="Y349" s="87">
        <v>0</v>
      </c>
      <c r="Z349" s="87">
        <v>0</v>
      </c>
      <c r="AA349" s="87">
        <v>0</v>
      </c>
      <c r="AB349" s="87">
        <v>0</v>
      </c>
      <c r="AC349" s="87">
        <v>0</v>
      </c>
      <c r="AD349" s="87">
        <v>0</v>
      </c>
      <c r="AE349" s="87">
        <v>0</v>
      </c>
      <c r="AF349" s="87">
        <v>0</v>
      </c>
    </row>
    <row r="350" spans="1:32" ht="12.75" hidden="1" customHeight="1" x14ac:dyDescent="0.15">
      <c r="A350" t="s">
        <v>509</v>
      </c>
      <c r="F350" t="s">
        <v>128</v>
      </c>
      <c r="G350" t="s">
        <v>510</v>
      </c>
      <c r="H350" s="87">
        <v>0</v>
      </c>
      <c r="I350" s="87">
        <v>0</v>
      </c>
      <c r="J350" s="87">
        <v>0</v>
      </c>
      <c r="K350" s="87">
        <v>0</v>
      </c>
      <c r="L350" s="87">
        <v>0</v>
      </c>
      <c r="M350" s="87">
        <v>0</v>
      </c>
      <c r="N350" s="87"/>
      <c r="O350" s="87"/>
      <c r="P350" s="87">
        <v>0</v>
      </c>
      <c r="Q350" s="87">
        <v>0</v>
      </c>
      <c r="R350" s="87">
        <v>0</v>
      </c>
      <c r="S350" s="87">
        <v>0</v>
      </c>
      <c r="T350" s="87">
        <v>0</v>
      </c>
      <c r="U350" s="80"/>
      <c r="V350" s="80"/>
      <c r="W350" s="87">
        <v>0</v>
      </c>
      <c r="X350" s="80"/>
      <c r="Y350" s="87">
        <v>0</v>
      </c>
      <c r="Z350" s="87">
        <v>0</v>
      </c>
      <c r="AA350" s="87">
        <v>0</v>
      </c>
      <c r="AB350" s="87">
        <v>0</v>
      </c>
      <c r="AC350" s="87">
        <v>0</v>
      </c>
      <c r="AD350" s="87">
        <v>0</v>
      </c>
      <c r="AE350" s="87">
        <v>0</v>
      </c>
      <c r="AF350" s="87">
        <v>0</v>
      </c>
    </row>
    <row r="351" spans="1:32" ht="12.75" hidden="1" customHeight="1" x14ac:dyDescent="0.15">
      <c r="A351" t="s">
        <v>509</v>
      </c>
      <c r="F351" t="s">
        <v>128</v>
      </c>
      <c r="G351" t="s">
        <v>509</v>
      </c>
      <c r="H351" s="87">
        <v>0</v>
      </c>
      <c r="I351" s="87">
        <v>0</v>
      </c>
      <c r="J351" s="87">
        <v>0</v>
      </c>
      <c r="K351" s="87">
        <v>0</v>
      </c>
      <c r="L351" s="87">
        <v>0</v>
      </c>
      <c r="M351" s="87">
        <v>0</v>
      </c>
      <c r="N351" s="87"/>
      <c r="O351" s="87"/>
      <c r="P351" s="87">
        <v>0</v>
      </c>
      <c r="Q351" s="87">
        <v>0</v>
      </c>
      <c r="R351" s="87">
        <v>0</v>
      </c>
      <c r="S351" s="87">
        <v>0</v>
      </c>
      <c r="T351" s="87">
        <v>0</v>
      </c>
      <c r="U351" s="80"/>
      <c r="V351" s="80"/>
      <c r="W351" s="87">
        <v>0</v>
      </c>
      <c r="X351" s="80"/>
      <c r="Y351" s="87">
        <v>0</v>
      </c>
      <c r="Z351" s="87">
        <v>0</v>
      </c>
      <c r="AA351" s="87">
        <v>0</v>
      </c>
      <c r="AB351" s="87">
        <v>0</v>
      </c>
      <c r="AC351" s="87">
        <v>0</v>
      </c>
      <c r="AD351" s="87">
        <v>0</v>
      </c>
      <c r="AE351" s="87">
        <v>0</v>
      </c>
      <c r="AF351" s="87">
        <v>0</v>
      </c>
    </row>
    <row r="352" spans="1:32" ht="12.75" hidden="1" customHeight="1" x14ac:dyDescent="0.15">
      <c r="A352" t="s">
        <v>509</v>
      </c>
      <c r="F352" t="s">
        <v>128</v>
      </c>
      <c r="G352" t="s">
        <v>545</v>
      </c>
      <c r="H352" s="87">
        <v>0</v>
      </c>
      <c r="I352" s="87">
        <v>0</v>
      </c>
      <c r="J352" s="87">
        <v>0</v>
      </c>
      <c r="K352" s="87">
        <v>0</v>
      </c>
      <c r="L352" s="87">
        <v>0</v>
      </c>
      <c r="M352" s="87">
        <v>0</v>
      </c>
      <c r="N352" s="87"/>
      <c r="O352" s="87"/>
      <c r="P352" s="87">
        <v>0</v>
      </c>
      <c r="Q352" s="87">
        <v>0</v>
      </c>
      <c r="R352" s="87">
        <v>0</v>
      </c>
      <c r="S352" s="87">
        <v>0</v>
      </c>
      <c r="T352" s="87">
        <v>0</v>
      </c>
      <c r="U352" s="80"/>
      <c r="V352" s="80"/>
      <c r="W352" s="87">
        <v>0</v>
      </c>
      <c r="X352" s="80"/>
      <c r="Y352" s="87">
        <v>0</v>
      </c>
      <c r="Z352" s="87">
        <v>0</v>
      </c>
      <c r="AA352" s="87">
        <v>0</v>
      </c>
      <c r="AB352" s="87">
        <v>0</v>
      </c>
      <c r="AC352" s="87">
        <v>0</v>
      </c>
      <c r="AD352" s="87">
        <v>0</v>
      </c>
      <c r="AE352" s="87">
        <v>0</v>
      </c>
      <c r="AF352" s="87">
        <v>0</v>
      </c>
    </row>
    <row r="353" spans="1:32" ht="12.75" hidden="1" customHeight="1" x14ac:dyDescent="0.15">
      <c r="A353" t="s">
        <v>509</v>
      </c>
      <c r="F353" t="s">
        <v>128</v>
      </c>
      <c r="G353" t="s">
        <v>548</v>
      </c>
      <c r="H353" s="87">
        <v>0</v>
      </c>
      <c r="I353" s="87">
        <v>0</v>
      </c>
      <c r="J353" s="87">
        <v>0</v>
      </c>
      <c r="K353" s="87">
        <v>0</v>
      </c>
      <c r="L353" s="87">
        <v>0</v>
      </c>
      <c r="M353" s="87">
        <v>0</v>
      </c>
      <c r="N353" s="87"/>
      <c r="O353" s="87"/>
      <c r="P353" s="87">
        <v>0</v>
      </c>
      <c r="Q353" s="87">
        <v>0</v>
      </c>
      <c r="R353" s="87">
        <v>0</v>
      </c>
      <c r="S353" s="87">
        <v>0</v>
      </c>
      <c r="T353" s="87">
        <v>0</v>
      </c>
      <c r="U353" s="80"/>
      <c r="V353" s="80"/>
      <c r="W353" s="87">
        <v>0</v>
      </c>
      <c r="X353" s="80"/>
      <c r="Y353" s="87">
        <v>0</v>
      </c>
      <c r="Z353" s="87">
        <v>0</v>
      </c>
      <c r="AA353" s="87">
        <v>0</v>
      </c>
      <c r="AB353" s="87">
        <v>0</v>
      </c>
      <c r="AC353" s="87">
        <v>0</v>
      </c>
      <c r="AD353" s="87">
        <v>0</v>
      </c>
      <c r="AE353" s="87">
        <v>0</v>
      </c>
      <c r="AF353" s="87">
        <v>0</v>
      </c>
    </row>
    <row r="354" spans="1:32" ht="12.75" hidden="1" customHeight="1" x14ac:dyDescent="0.15">
      <c r="A354" t="s">
        <v>433</v>
      </c>
      <c r="F354" t="s">
        <v>83</v>
      </c>
      <c r="G354" t="s">
        <v>434</v>
      </c>
      <c r="H354" s="87">
        <v>0</v>
      </c>
      <c r="I354" s="87">
        <v>0</v>
      </c>
      <c r="J354" s="87">
        <v>0</v>
      </c>
      <c r="K354" s="87">
        <v>0</v>
      </c>
      <c r="L354" s="87">
        <v>0</v>
      </c>
      <c r="M354" s="87">
        <v>0</v>
      </c>
      <c r="N354" s="87"/>
      <c r="O354" s="87"/>
      <c r="P354" s="87">
        <v>0</v>
      </c>
      <c r="Q354" s="87">
        <v>0</v>
      </c>
      <c r="R354" s="87">
        <v>0</v>
      </c>
      <c r="S354" s="87">
        <v>0</v>
      </c>
      <c r="T354" s="87">
        <v>0</v>
      </c>
      <c r="U354" s="80"/>
      <c r="V354" s="80"/>
      <c r="W354" s="87">
        <v>0</v>
      </c>
      <c r="X354" s="80"/>
      <c r="Y354" s="87">
        <v>0</v>
      </c>
      <c r="Z354" s="87">
        <v>0</v>
      </c>
      <c r="AA354" s="87">
        <v>0</v>
      </c>
      <c r="AB354" s="87">
        <v>0</v>
      </c>
      <c r="AC354" s="87">
        <v>0</v>
      </c>
      <c r="AD354" s="87">
        <v>0</v>
      </c>
      <c r="AE354" s="87">
        <v>0</v>
      </c>
      <c r="AF354" s="87">
        <v>0</v>
      </c>
    </row>
    <row r="355" spans="1:32" ht="12.75" hidden="1" customHeight="1" x14ac:dyDescent="0.15">
      <c r="A355" t="s">
        <v>433</v>
      </c>
      <c r="F355" t="s">
        <v>83</v>
      </c>
      <c r="G355" t="s">
        <v>551</v>
      </c>
      <c r="H355" s="87">
        <v>0</v>
      </c>
      <c r="I355" s="87">
        <v>0</v>
      </c>
      <c r="J355" s="87">
        <v>0</v>
      </c>
      <c r="K355" s="87">
        <v>0</v>
      </c>
      <c r="L355" s="87">
        <v>0</v>
      </c>
      <c r="M355" s="87">
        <v>0</v>
      </c>
      <c r="N355" s="87"/>
      <c r="O355" s="87"/>
      <c r="P355" s="87">
        <v>0</v>
      </c>
      <c r="Q355" s="87">
        <v>0</v>
      </c>
      <c r="R355" s="87">
        <v>0</v>
      </c>
      <c r="S355" s="87">
        <v>0</v>
      </c>
      <c r="T355" s="87">
        <v>0</v>
      </c>
      <c r="U355" s="80"/>
      <c r="V355" s="80"/>
      <c r="W355" s="87">
        <v>0</v>
      </c>
      <c r="X355" s="80"/>
      <c r="Y355" s="87">
        <v>0</v>
      </c>
      <c r="Z355" s="87">
        <v>0</v>
      </c>
      <c r="AA355" s="87">
        <v>0</v>
      </c>
      <c r="AB355" s="87">
        <v>0</v>
      </c>
      <c r="AC355" s="87">
        <v>0</v>
      </c>
      <c r="AD355" s="87">
        <v>0</v>
      </c>
      <c r="AE355" s="87">
        <v>0</v>
      </c>
      <c r="AF355" s="87">
        <v>0</v>
      </c>
    </row>
    <row r="356" spans="1:32" ht="12.75" customHeight="1" x14ac:dyDescent="0.15">
      <c r="A356" s="90" t="s">
        <v>433</v>
      </c>
      <c r="B356" s="90"/>
      <c r="C356" s="90"/>
      <c r="D356" s="90"/>
      <c r="E356" s="90"/>
      <c r="F356" s="90" t="s">
        <v>83</v>
      </c>
      <c r="G356" s="90" t="s">
        <v>552</v>
      </c>
      <c r="H356" s="91" t="e">
        <v>#N/A</v>
      </c>
      <c r="I356" s="91">
        <v>4</v>
      </c>
      <c r="J356" s="91">
        <v>0</v>
      </c>
      <c r="K356" s="91">
        <v>4</v>
      </c>
      <c r="L356" s="91" t="e">
        <v>#N/A</v>
      </c>
      <c r="M356" s="91" t="e">
        <v>#N/A</v>
      </c>
      <c r="N356" s="91"/>
      <c r="O356" s="91"/>
      <c r="P356" s="91" t="e">
        <v>#N/A</v>
      </c>
      <c r="Q356" s="91">
        <v>9</v>
      </c>
      <c r="R356" s="91">
        <v>0</v>
      </c>
      <c r="S356" s="91">
        <v>9</v>
      </c>
      <c r="T356" s="91" t="e">
        <v>#N/A</v>
      </c>
      <c r="U356" s="91"/>
      <c r="V356" s="91"/>
      <c r="W356" s="91" t="e">
        <v>#N/A</v>
      </c>
      <c r="X356" s="91"/>
      <c r="Y356" s="91" t="e">
        <v>#N/A</v>
      </c>
      <c r="Z356" s="91">
        <v>132</v>
      </c>
      <c r="AA356" s="91" t="e">
        <v>#N/A</v>
      </c>
      <c r="AB356" s="91" t="e">
        <v>#N/A</v>
      </c>
      <c r="AC356" s="91" t="e">
        <v>#N/A</v>
      </c>
      <c r="AD356" s="91">
        <v>1</v>
      </c>
      <c r="AE356" s="91" t="e">
        <v>#N/A</v>
      </c>
      <c r="AF356" s="91" t="e">
        <v>#N/A</v>
      </c>
    </row>
    <row r="357" spans="1:32" ht="12.75" hidden="1" customHeight="1" x14ac:dyDescent="0.15">
      <c r="A357" t="s">
        <v>433</v>
      </c>
      <c r="F357" t="s">
        <v>83</v>
      </c>
      <c r="G357" t="s">
        <v>553</v>
      </c>
      <c r="H357" s="87">
        <v>0</v>
      </c>
      <c r="I357" s="87">
        <v>0</v>
      </c>
      <c r="J357" s="87">
        <v>0</v>
      </c>
      <c r="K357" s="87">
        <v>0</v>
      </c>
      <c r="L357" s="87">
        <v>0</v>
      </c>
      <c r="M357" s="87">
        <v>0</v>
      </c>
      <c r="N357" s="87"/>
      <c r="O357" s="87"/>
      <c r="P357" s="87">
        <v>0</v>
      </c>
      <c r="Q357" s="87">
        <v>0</v>
      </c>
      <c r="R357" s="87">
        <v>0</v>
      </c>
      <c r="S357" s="87">
        <v>0</v>
      </c>
      <c r="T357" s="87">
        <v>0</v>
      </c>
      <c r="U357" s="80"/>
      <c r="V357" s="80"/>
      <c r="W357" s="87">
        <v>0</v>
      </c>
      <c r="X357" s="80"/>
      <c r="Y357" s="87">
        <v>0</v>
      </c>
      <c r="Z357" s="87">
        <v>0</v>
      </c>
      <c r="AA357" s="87">
        <v>0</v>
      </c>
      <c r="AB357" s="87">
        <v>0</v>
      </c>
      <c r="AC357" s="87">
        <v>0</v>
      </c>
      <c r="AD357" s="87">
        <v>0</v>
      </c>
      <c r="AE357" s="87">
        <v>0</v>
      </c>
      <c r="AF357" s="87">
        <v>0</v>
      </c>
    </row>
    <row r="358" spans="1:32" ht="12.75" hidden="1" customHeight="1" x14ac:dyDescent="0.15">
      <c r="A358" t="s">
        <v>554</v>
      </c>
      <c r="F358" t="s">
        <v>83</v>
      </c>
      <c r="G358" t="s">
        <v>555</v>
      </c>
      <c r="H358" s="87">
        <v>0</v>
      </c>
      <c r="I358" s="87">
        <v>0</v>
      </c>
      <c r="J358" s="87">
        <v>0</v>
      </c>
      <c r="K358" s="87">
        <v>0</v>
      </c>
      <c r="L358" s="87">
        <v>0</v>
      </c>
      <c r="M358" s="87">
        <v>0</v>
      </c>
      <c r="N358" s="87"/>
      <c r="O358" s="87"/>
      <c r="P358" s="87">
        <v>0</v>
      </c>
      <c r="Q358" s="87">
        <v>0</v>
      </c>
      <c r="R358" s="87">
        <v>0</v>
      </c>
      <c r="S358" s="87">
        <v>0</v>
      </c>
      <c r="T358" s="87">
        <v>0</v>
      </c>
      <c r="U358" s="80"/>
      <c r="V358" s="80"/>
      <c r="W358" s="87">
        <v>0</v>
      </c>
      <c r="X358" s="80"/>
      <c r="Y358" s="87">
        <v>0</v>
      </c>
      <c r="Z358" s="87">
        <v>0</v>
      </c>
      <c r="AA358" s="87">
        <v>0</v>
      </c>
      <c r="AB358" s="87">
        <v>0</v>
      </c>
      <c r="AC358" s="87">
        <v>0</v>
      </c>
      <c r="AD358" s="87">
        <v>0</v>
      </c>
      <c r="AE358" s="87">
        <v>0</v>
      </c>
      <c r="AF358" s="87">
        <v>0</v>
      </c>
    </row>
    <row r="359" spans="1:32" ht="12.75" hidden="1" customHeight="1" x14ac:dyDescent="0.15">
      <c r="A359" t="s">
        <v>554</v>
      </c>
      <c r="F359" t="s">
        <v>83</v>
      </c>
      <c r="G359" t="s">
        <v>556</v>
      </c>
      <c r="H359" s="87">
        <v>0</v>
      </c>
      <c r="I359" s="87">
        <v>0</v>
      </c>
      <c r="J359" s="87">
        <v>0</v>
      </c>
      <c r="K359" s="87">
        <v>0</v>
      </c>
      <c r="L359" s="87">
        <v>0</v>
      </c>
      <c r="M359" s="87">
        <v>0</v>
      </c>
      <c r="N359" s="87"/>
      <c r="O359" s="87"/>
      <c r="P359" s="87">
        <v>0</v>
      </c>
      <c r="Q359" s="87">
        <v>0</v>
      </c>
      <c r="R359" s="87">
        <v>0</v>
      </c>
      <c r="S359" s="87">
        <v>0</v>
      </c>
      <c r="T359" s="87">
        <v>0</v>
      </c>
      <c r="U359" s="80"/>
      <c r="V359" s="80"/>
      <c r="W359" s="87">
        <v>0</v>
      </c>
      <c r="X359" s="80"/>
      <c r="Y359" s="87">
        <v>0</v>
      </c>
      <c r="Z359" s="87">
        <v>0</v>
      </c>
      <c r="AA359" s="87">
        <v>0</v>
      </c>
      <c r="AB359" s="87">
        <v>0</v>
      </c>
      <c r="AC359" s="87">
        <v>0</v>
      </c>
      <c r="AD359" s="87">
        <v>0</v>
      </c>
      <c r="AE359" s="87">
        <v>0</v>
      </c>
      <c r="AF359" s="87">
        <v>0</v>
      </c>
    </row>
    <row r="360" spans="1:32" ht="12.75" hidden="1" customHeight="1" x14ac:dyDescent="0.15">
      <c r="A360" t="s">
        <v>554</v>
      </c>
      <c r="F360" t="s">
        <v>83</v>
      </c>
      <c r="G360" t="s">
        <v>557</v>
      </c>
      <c r="H360" s="87">
        <v>0</v>
      </c>
      <c r="I360" s="87">
        <v>0</v>
      </c>
      <c r="J360" s="87">
        <v>0</v>
      </c>
      <c r="K360" s="87">
        <v>0</v>
      </c>
      <c r="L360" s="87">
        <v>0</v>
      </c>
      <c r="M360" s="87">
        <v>0</v>
      </c>
      <c r="N360" s="87"/>
      <c r="O360" s="87"/>
      <c r="P360" s="87">
        <v>0</v>
      </c>
      <c r="Q360" s="87">
        <v>0</v>
      </c>
      <c r="R360" s="87">
        <v>0</v>
      </c>
      <c r="S360" s="87">
        <v>0</v>
      </c>
      <c r="T360" s="87">
        <v>0</v>
      </c>
      <c r="U360" s="80"/>
      <c r="V360" s="80"/>
      <c r="W360" s="87">
        <v>0</v>
      </c>
      <c r="X360" s="80"/>
      <c r="Y360" s="87">
        <v>0</v>
      </c>
      <c r="Z360" s="87">
        <v>0</v>
      </c>
      <c r="AA360" s="87">
        <v>0</v>
      </c>
      <c r="AB360" s="87">
        <v>0</v>
      </c>
      <c r="AC360" s="87">
        <v>0</v>
      </c>
      <c r="AD360" s="87">
        <v>0</v>
      </c>
      <c r="AE360" s="87">
        <v>0</v>
      </c>
      <c r="AF360" s="87">
        <v>0</v>
      </c>
    </row>
    <row r="361" spans="1:32" ht="12.75" hidden="1" customHeight="1" x14ac:dyDescent="0.15">
      <c r="A361" t="s">
        <v>554</v>
      </c>
      <c r="F361" t="s">
        <v>83</v>
      </c>
      <c r="G361" t="s">
        <v>560</v>
      </c>
      <c r="H361" s="87">
        <v>0</v>
      </c>
      <c r="I361" s="87">
        <v>0</v>
      </c>
      <c r="J361" s="87">
        <v>0</v>
      </c>
      <c r="K361" s="87">
        <v>0</v>
      </c>
      <c r="L361" s="87">
        <v>0</v>
      </c>
      <c r="M361" s="87">
        <v>0</v>
      </c>
      <c r="N361" s="87"/>
      <c r="O361" s="87"/>
      <c r="P361" s="87">
        <v>0</v>
      </c>
      <c r="Q361" s="87">
        <v>0</v>
      </c>
      <c r="R361" s="87">
        <v>0</v>
      </c>
      <c r="S361" s="87">
        <v>0</v>
      </c>
      <c r="T361" s="87">
        <v>0</v>
      </c>
      <c r="U361" s="80"/>
      <c r="V361" s="80"/>
      <c r="W361" s="87">
        <v>0</v>
      </c>
      <c r="X361" s="80"/>
      <c r="Y361" s="87">
        <v>0</v>
      </c>
      <c r="Z361" s="87">
        <v>0</v>
      </c>
      <c r="AA361" s="87">
        <v>0</v>
      </c>
      <c r="AB361" s="87">
        <v>0</v>
      </c>
      <c r="AC361" s="87">
        <v>0</v>
      </c>
      <c r="AD361" s="87">
        <v>0</v>
      </c>
      <c r="AE361" s="87">
        <v>0</v>
      </c>
      <c r="AF361" s="87">
        <v>0</v>
      </c>
    </row>
    <row r="362" spans="1:32" ht="12.75" hidden="1" customHeight="1" x14ac:dyDescent="0.15">
      <c r="A362" t="s">
        <v>554</v>
      </c>
      <c r="F362" t="s">
        <v>83</v>
      </c>
      <c r="G362" t="s">
        <v>562</v>
      </c>
      <c r="H362" s="87">
        <v>0</v>
      </c>
      <c r="I362" s="87">
        <v>0</v>
      </c>
      <c r="J362" s="87">
        <v>0</v>
      </c>
      <c r="K362" s="87">
        <v>0</v>
      </c>
      <c r="L362" s="87">
        <v>0</v>
      </c>
      <c r="M362" s="87">
        <v>0</v>
      </c>
      <c r="N362" s="87"/>
      <c r="O362" s="87"/>
      <c r="P362" s="87">
        <v>0</v>
      </c>
      <c r="Q362" s="87">
        <v>0</v>
      </c>
      <c r="R362" s="87">
        <v>0</v>
      </c>
      <c r="S362" s="87">
        <v>0</v>
      </c>
      <c r="T362" s="87">
        <v>0</v>
      </c>
      <c r="U362" s="80"/>
      <c r="V362" s="80"/>
      <c r="W362" s="87">
        <v>0</v>
      </c>
      <c r="X362" s="80"/>
      <c r="Y362" s="87">
        <v>0</v>
      </c>
      <c r="Z362" s="87">
        <v>0</v>
      </c>
      <c r="AA362" s="87">
        <v>0</v>
      </c>
      <c r="AB362" s="87">
        <v>0</v>
      </c>
      <c r="AC362" s="87">
        <v>0</v>
      </c>
      <c r="AD362" s="87">
        <v>0</v>
      </c>
      <c r="AE362" s="87">
        <v>0</v>
      </c>
      <c r="AF362" s="87">
        <v>0</v>
      </c>
    </row>
    <row r="363" spans="1:32" ht="12.75" hidden="1" customHeight="1" x14ac:dyDescent="0.15">
      <c r="A363" t="s">
        <v>472</v>
      </c>
      <c r="F363" t="s">
        <v>67</v>
      </c>
      <c r="G363" t="s">
        <v>473</v>
      </c>
      <c r="H363" s="87">
        <v>0</v>
      </c>
      <c r="I363" s="87">
        <v>0</v>
      </c>
      <c r="J363" s="87">
        <v>0</v>
      </c>
      <c r="K363" s="87">
        <v>0</v>
      </c>
      <c r="L363" s="87">
        <v>0</v>
      </c>
      <c r="M363" s="87">
        <v>0</v>
      </c>
      <c r="N363" s="87"/>
      <c r="O363" s="87"/>
      <c r="P363" s="87">
        <v>0</v>
      </c>
      <c r="Q363" s="87">
        <v>0</v>
      </c>
      <c r="R363" s="87">
        <v>0</v>
      </c>
      <c r="S363" s="87">
        <v>0</v>
      </c>
      <c r="T363" s="87">
        <v>0</v>
      </c>
      <c r="U363" s="80"/>
      <c r="V363" s="80"/>
      <c r="W363" s="87">
        <v>0</v>
      </c>
      <c r="X363" s="80"/>
      <c r="Y363" s="87">
        <v>0</v>
      </c>
      <c r="Z363" s="87">
        <v>0</v>
      </c>
      <c r="AA363" s="87">
        <v>0</v>
      </c>
      <c r="AB363" s="87">
        <v>0</v>
      </c>
      <c r="AC363" s="87">
        <v>0</v>
      </c>
      <c r="AD363" s="87">
        <v>0</v>
      </c>
      <c r="AE363" s="87">
        <v>0</v>
      </c>
      <c r="AF363" s="87">
        <v>0</v>
      </c>
    </row>
    <row r="364" spans="1:32" ht="12.75" hidden="1" customHeight="1" x14ac:dyDescent="0.15">
      <c r="A364" t="s">
        <v>472</v>
      </c>
      <c r="F364" t="s">
        <v>67</v>
      </c>
      <c r="G364" t="s">
        <v>563</v>
      </c>
      <c r="H364" s="87">
        <v>0</v>
      </c>
      <c r="I364" s="87">
        <v>0</v>
      </c>
      <c r="J364" s="87">
        <v>0</v>
      </c>
      <c r="K364" s="87">
        <v>0</v>
      </c>
      <c r="L364" s="87">
        <v>0</v>
      </c>
      <c r="M364" s="87">
        <v>0</v>
      </c>
      <c r="N364" s="87"/>
      <c r="O364" s="87"/>
      <c r="P364" s="87">
        <v>0</v>
      </c>
      <c r="Q364" s="87">
        <v>0</v>
      </c>
      <c r="R364" s="87">
        <v>0</v>
      </c>
      <c r="S364" s="87">
        <v>0</v>
      </c>
      <c r="T364" s="87">
        <v>0</v>
      </c>
      <c r="U364" s="80"/>
      <c r="V364" s="80"/>
      <c r="W364" s="87">
        <v>0</v>
      </c>
      <c r="X364" s="80"/>
      <c r="Y364" s="87">
        <v>0</v>
      </c>
      <c r="Z364" s="87">
        <v>0</v>
      </c>
      <c r="AA364" s="87">
        <v>0</v>
      </c>
      <c r="AB364" s="87">
        <v>0</v>
      </c>
      <c r="AC364" s="87">
        <v>0</v>
      </c>
      <c r="AD364" s="87">
        <v>0</v>
      </c>
      <c r="AE364" s="87">
        <v>0</v>
      </c>
      <c r="AF364" s="87">
        <v>0</v>
      </c>
    </row>
    <row r="365" spans="1:32" ht="12.75" hidden="1" customHeight="1" x14ac:dyDescent="0.15">
      <c r="A365" t="s">
        <v>472</v>
      </c>
      <c r="F365" t="s">
        <v>67</v>
      </c>
      <c r="G365" t="s">
        <v>566</v>
      </c>
      <c r="H365" s="87">
        <v>0</v>
      </c>
      <c r="I365" s="87">
        <v>0</v>
      </c>
      <c r="J365" s="87">
        <v>0</v>
      </c>
      <c r="K365" s="87">
        <v>0</v>
      </c>
      <c r="L365" s="87">
        <v>0</v>
      </c>
      <c r="M365" s="87">
        <v>0</v>
      </c>
      <c r="N365" s="87"/>
      <c r="O365" s="87"/>
      <c r="P365" s="87">
        <v>0</v>
      </c>
      <c r="Q365" s="87">
        <v>0</v>
      </c>
      <c r="R365" s="87">
        <v>0</v>
      </c>
      <c r="S365" s="87">
        <v>0</v>
      </c>
      <c r="T365" s="87">
        <v>0</v>
      </c>
      <c r="U365" s="80"/>
      <c r="V365" s="80"/>
      <c r="W365" s="87">
        <v>0</v>
      </c>
      <c r="X365" s="80"/>
      <c r="Y365" s="87">
        <v>0</v>
      </c>
      <c r="Z365" s="87">
        <v>0</v>
      </c>
      <c r="AA365" s="87">
        <v>0</v>
      </c>
      <c r="AB365" s="87">
        <v>0</v>
      </c>
      <c r="AC365" s="87">
        <v>0</v>
      </c>
      <c r="AD365" s="87">
        <v>0</v>
      </c>
      <c r="AE365" s="87">
        <v>0</v>
      </c>
      <c r="AF365" s="87">
        <v>0</v>
      </c>
    </row>
    <row r="366" spans="1:32" ht="12.75" hidden="1" customHeight="1" x14ac:dyDescent="0.15">
      <c r="A366" t="s">
        <v>472</v>
      </c>
      <c r="F366" t="s">
        <v>67</v>
      </c>
      <c r="G366" t="s">
        <v>567</v>
      </c>
      <c r="H366" s="87">
        <v>0</v>
      </c>
      <c r="I366" s="87">
        <v>0</v>
      </c>
      <c r="J366" s="87">
        <v>0</v>
      </c>
      <c r="K366" s="87">
        <v>0</v>
      </c>
      <c r="L366" s="87">
        <v>0</v>
      </c>
      <c r="M366" s="87">
        <v>0</v>
      </c>
      <c r="N366" s="87"/>
      <c r="O366" s="87"/>
      <c r="P366" s="87">
        <v>0</v>
      </c>
      <c r="Q366" s="87">
        <v>0</v>
      </c>
      <c r="R366" s="87">
        <v>0</v>
      </c>
      <c r="S366" s="87">
        <v>0</v>
      </c>
      <c r="T366" s="87">
        <v>0</v>
      </c>
      <c r="U366" s="80"/>
      <c r="V366" s="80"/>
      <c r="W366" s="87">
        <v>0</v>
      </c>
      <c r="X366" s="80"/>
      <c r="Y366" s="87">
        <v>0</v>
      </c>
      <c r="Z366" s="87">
        <v>0</v>
      </c>
      <c r="AA366" s="87">
        <v>0</v>
      </c>
      <c r="AB366" s="87">
        <v>0</v>
      </c>
      <c r="AC366" s="87">
        <v>0</v>
      </c>
      <c r="AD366" s="87">
        <v>0</v>
      </c>
      <c r="AE366" s="87">
        <v>0</v>
      </c>
      <c r="AF366" s="87">
        <v>0</v>
      </c>
    </row>
    <row r="367" spans="1:32" ht="12.75" hidden="1" customHeight="1" x14ac:dyDescent="0.15">
      <c r="A367" t="s">
        <v>472</v>
      </c>
      <c r="F367" t="s">
        <v>67</v>
      </c>
      <c r="G367" t="s">
        <v>569</v>
      </c>
      <c r="H367" s="87">
        <v>0</v>
      </c>
      <c r="I367" s="87">
        <v>0</v>
      </c>
      <c r="J367" s="87">
        <v>0</v>
      </c>
      <c r="K367" s="87">
        <v>0</v>
      </c>
      <c r="L367" s="87">
        <v>0</v>
      </c>
      <c r="M367" s="87">
        <v>0</v>
      </c>
      <c r="N367" s="87"/>
      <c r="O367" s="87"/>
      <c r="P367" s="87">
        <v>0</v>
      </c>
      <c r="Q367" s="87">
        <v>0</v>
      </c>
      <c r="R367" s="87">
        <v>0</v>
      </c>
      <c r="S367" s="87">
        <v>0</v>
      </c>
      <c r="T367" s="87">
        <v>0</v>
      </c>
      <c r="U367" s="80"/>
      <c r="V367" s="80"/>
      <c r="W367" s="87">
        <v>0</v>
      </c>
      <c r="X367" s="80"/>
      <c r="Y367" s="87">
        <v>0</v>
      </c>
      <c r="Z367" s="87">
        <v>0</v>
      </c>
      <c r="AA367" s="87">
        <v>0</v>
      </c>
      <c r="AB367" s="87">
        <v>0</v>
      </c>
      <c r="AC367" s="87">
        <v>0</v>
      </c>
      <c r="AD367" s="87">
        <v>0</v>
      </c>
      <c r="AE367" s="87">
        <v>0</v>
      </c>
      <c r="AF367" s="87">
        <v>0</v>
      </c>
    </row>
    <row r="368" spans="1:32" ht="12.75" hidden="1" customHeight="1" x14ac:dyDescent="0.15">
      <c r="A368" t="s">
        <v>472</v>
      </c>
      <c r="F368" t="s">
        <v>67</v>
      </c>
      <c r="G368" t="s">
        <v>570</v>
      </c>
      <c r="H368" s="87">
        <v>0</v>
      </c>
      <c r="I368" s="87">
        <v>0</v>
      </c>
      <c r="J368" s="87">
        <v>0</v>
      </c>
      <c r="K368" s="87">
        <v>0</v>
      </c>
      <c r="L368" s="87">
        <v>0</v>
      </c>
      <c r="M368" s="87">
        <v>0</v>
      </c>
      <c r="N368" s="87"/>
      <c r="O368" s="87"/>
      <c r="P368" s="87">
        <v>0</v>
      </c>
      <c r="Q368" s="87">
        <v>0</v>
      </c>
      <c r="R368" s="87">
        <v>0</v>
      </c>
      <c r="S368" s="87">
        <v>0</v>
      </c>
      <c r="T368" s="87">
        <v>0</v>
      </c>
      <c r="U368" s="80"/>
      <c r="V368" s="80"/>
      <c r="W368" s="87">
        <v>0</v>
      </c>
      <c r="X368" s="80"/>
      <c r="Y368" s="87">
        <v>0</v>
      </c>
      <c r="Z368" s="87">
        <v>0</v>
      </c>
      <c r="AA368" s="87">
        <v>0</v>
      </c>
      <c r="AB368" s="87">
        <v>0</v>
      </c>
      <c r="AC368" s="87">
        <v>0</v>
      </c>
      <c r="AD368" s="87">
        <v>0</v>
      </c>
      <c r="AE368" s="87">
        <v>0</v>
      </c>
      <c r="AF368" s="87">
        <v>0</v>
      </c>
    </row>
    <row r="369" spans="1:32" ht="12.75" hidden="1" customHeight="1" x14ac:dyDescent="0.15">
      <c r="A369" t="s">
        <v>472</v>
      </c>
      <c r="F369" t="s">
        <v>67</v>
      </c>
      <c r="G369" t="s">
        <v>571</v>
      </c>
      <c r="H369" s="87">
        <v>0</v>
      </c>
      <c r="I369" s="87">
        <v>0</v>
      </c>
      <c r="J369" s="87">
        <v>0</v>
      </c>
      <c r="K369" s="87">
        <v>0</v>
      </c>
      <c r="L369" s="87">
        <v>0</v>
      </c>
      <c r="M369" s="87">
        <v>0</v>
      </c>
      <c r="N369" s="87"/>
      <c r="O369" s="87"/>
      <c r="P369" s="87">
        <v>0</v>
      </c>
      <c r="Q369" s="87">
        <v>0</v>
      </c>
      <c r="R369" s="87">
        <v>0</v>
      </c>
      <c r="S369" s="87">
        <v>0</v>
      </c>
      <c r="T369" s="87">
        <v>0</v>
      </c>
      <c r="U369" s="80"/>
      <c r="V369" s="80"/>
      <c r="W369" s="87">
        <v>0</v>
      </c>
      <c r="X369" s="80"/>
      <c r="Y369" s="87">
        <v>0</v>
      </c>
      <c r="Z369" s="87">
        <v>0</v>
      </c>
      <c r="AA369" s="87">
        <v>0</v>
      </c>
      <c r="AB369" s="87">
        <v>0</v>
      </c>
      <c r="AC369" s="87">
        <v>0</v>
      </c>
      <c r="AD369" s="87">
        <v>0</v>
      </c>
      <c r="AE369" s="87">
        <v>0</v>
      </c>
      <c r="AF369" s="87">
        <v>0</v>
      </c>
    </row>
    <row r="370" spans="1:32" ht="12.75" hidden="1" customHeight="1" x14ac:dyDescent="0.15">
      <c r="A370" t="s">
        <v>528</v>
      </c>
      <c r="F370" t="s">
        <v>67</v>
      </c>
      <c r="G370" t="s">
        <v>529</v>
      </c>
      <c r="H370" s="87">
        <v>0</v>
      </c>
      <c r="I370" s="87">
        <v>0</v>
      </c>
      <c r="J370" s="87">
        <v>0</v>
      </c>
      <c r="K370" s="87">
        <v>0</v>
      </c>
      <c r="L370" s="87">
        <v>0</v>
      </c>
      <c r="M370" s="87">
        <v>0</v>
      </c>
      <c r="N370" s="87"/>
      <c r="O370" s="87"/>
      <c r="P370" s="87">
        <v>0</v>
      </c>
      <c r="Q370" s="87">
        <v>0</v>
      </c>
      <c r="R370" s="87">
        <v>0</v>
      </c>
      <c r="S370" s="87">
        <v>0</v>
      </c>
      <c r="T370" s="87">
        <v>0</v>
      </c>
      <c r="U370" s="80"/>
      <c r="V370" s="80"/>
      <c r="W370" s="87">
        <v>0</v>
      </c>
      <c r="X370" s="80"/>
      <c r="Y370" s="87">
        <v>0</v>
      </c>
      <c r="Z370" s="87">
        <v>0</v>
      </c>
      <c r="AA370" s="87">
        <v>0</v>
      </c>
      <c r="AB370" s="87">
        <v>0</v>
      </c>
      <c r="AC370" s="87">
        <v>0</v>
      </c>
      <c r="AD370" s="87">
        <v>0</v>
      </c>
      <c r="AE370" s="87">
        <v>0</v>
      </c>
      <c r="AF370" s="87">
        <v>0</v>
      </c>
    </row>
    <row r="371" spans="1:32" ht="12.75" hidden="1" customHeight="1" x14ac:dyDescent="0.15">
      <c r="A371" t="s">
        <v>528</v>
      </c>
      <c r="F371" t="s">
        <v>67</v>
      </c>
      <c r="G371" t="s">
        <v>546</v>
      </c>
      <c r="H371" s="87">
        <v>0</v>
      </c>
      <c r="I371" s="87">
        <v>0</v>
      </c>
      <c r="J371" s="87">
        <v>0</v>
      </c>
      <c r="K371" s="87">
        <v>0</v>
      </c>
      <c r="L371" s="87">
        <v>0</v>
      </c>
      <c r="M371" s="87">
        <v>0</v>
      </c>
      <c r="N371" s="87"/>
      <c r="O371" s="87"/>
      <c r="P371" s="87">
        <v>0</v>
      </c>
      <c r="Q371" s="87">
        <v>0</v>
      </c>
      <c r="R371" s="87">
        <v>0</v>
      </c>
      <c r="S371" s="87">
        <v>0</v>
      </c>
      <c r="T371" s="87">
        <v>0</v>
      </c>
      <c r="U371" s="80"/>
      <c r="V371" s="80"/>
      <c r="W371" s="87">
        <v>0</v>
      </c>
      <c r="X371" s="80"/>
      <c r="Y371" s="87">
        <v>0</v>
      </c>
      <c r="Z371" s="87">
        <v>0</v>
      </c>
      <c r="AA371" s="87">
        <v>0</v>
      </c>
      <c r="AB371" s="87">
        <v>0</v>
      </c>
      <c r="AC371" s="87">
        <v>0</v>
      </c>
      <c r="AD371" s="87">
        <v>0</v>
      </c>
      <c r="AE371" s="87">
        <v>0</v>
      </c>
      <c r="AF371" s="87">
        <v>0</v>
      </c>
    </row>
    <row r="372" spans="1:32" ht="12.75" hidden="1" customHeight="1" x14ac:dyDescent="0.15">
      <c r="A372" t="s">
        <v>528</v>
      </c>
      <c r="F372" t="s">
        <v>67</v>
      </c>
      <c r="G372" t="s">
        <v>573</v>
      </c>
      <c r="H372" s="87">
        <v>0</v>
      </c>
      <c r="I372" s="87">
        <v>0</v>
      </c>
      <c r="J372" s="87">
        <v>0</v>
      </c>
      <c r="K372" s="87">
        <v>0</v>
      </c>
      <c r="L372" s="87">
        <v>0</v>
      </c>
      <c r="M372" s="87">
        <v>0</v>
      </c>
      <c r="N372" s="87"/>
      <c r="O372" s="87"/>
      <c r="P372" s="87">
        <v>0</v>
      </c>
      <c r="Q372" s="87">
        <v>0</v>
      </c>
      <c r="R372" s="87">
        <v>0</v>
      </c>
      <c r="S372" s="87">
        <v>0</v>
      </c>
      <c r="T372" s="87">
        <v>0</v>
      </c>
      <c r="U372" s="80"/>
      <c r="V372" s="80"/>
      <c r="W372" s="87">
        <v>0</v>
      </c>
      <c r="X372" s="80"/>
      <c r="Y372" s="87">
        <v>0</v>
      </c>
      <c r="Z372" s="87">
        <v>0</v>
      </c>
      <c r="AA372" s="87">
        <v>0</v>
      </c>
      <c r="AB372" s="87">
        <v>0</v>
      </c>
      <c r="AC372" s="87">
        <v>0</v>
      </c>
      <c r="AD372" s="87">
        <v>0</v>
      </c>
      <c r="AE372" s="87">
        <v>0</v>
      </c>
      <c r="AF372" s="87">
        <v>0</v>
      </c>
    </row>
    <row r="373" spans="1:32" ht="12.75" hidden="1" customHeight="1" x14ac:dyDescent="0.15">
      <c r="A373" t="s">
        <v>528</v>
      </c>
      <c r="F373" t="s">
        <v>67</v>
      </c>
      <c r="G373" t="s">
        <v>574</v>
      </c>
      <c r="H373" s="87">
        <v>0</v>
      </c>
      <c r="I373" s="87">
        <v>0</v>
      </c>
      <c r="J373" s="87">
        <v>0</v>
      </c>
      <c r="K373" s="87">
        <v>0</v>
      </c>
      <c r="L373" s="87">
        <v>0</v>
      </c>
      <c r="M373" s="87">
        <v>0</v>
      </c>
      <c r="N373" s="87"/>
      <c r="O373" s="87"/>
      <c r="P373" s="87">
        <v>0</v>
      </c>
      <c r="Q373" s="87">
        <v>0</v>
      </c>
      <c r="R373" s="87">
        <v>0</v>
      </c>
      <c r="S373" s="87">
        <v>0</v>
      </c>
      <c r="T373" s="87">
        <v>0</v>
      </c>
      <c r="U373" s="80"/>
      <c r="V373" s="80"/>
      <c r="W373" s="87">
        <v>0</v>
      </c>
      <c r="X373" s="80"/>
      <c r="Y373" s="87">
        <v>0</v>
      </c>
      <c r="Z373" s="87">
        <v>0</v>
      </c>
      <c r="AA373" s="87">
        <v>0</v>
      </c>
      <c r="AB373" s="87">
        <v>0</v>
      </c>
      <c r="AC373" s="87">
        <v>0</v>
      </c>
      <c r="AD373" s="87">
        <v>0</v>
      </c>
      <c r="AE373" s="87">
        <v>0</v>
      </c>
      <c r="AF373" s="87">
        <v>0</v>
      </c>
    </row>
    <row r="374" spans="1:32" ht="12.75" hidden="1" customHeight="1" x14ac:dyDescent="0.15">
      <c r="A374" t="s">
        <v>528</v>
      </c>
      <c r="F374" t="s">
        <v>67</v>
      </c>
      <c r="G374" t="s">
        <v>575</v>
      </c>
      <c r="H374" s="87">
        <v>0</v>
      </c>
      <c r="I374" s="87">
        <v>0</v>
      </c>
      <c r="J374" s="87">
        <v>0</v>
      </c>
      <c r="K374" s="87">
        <v>0</v>
      </c>
      <c r="L374" s="87">
        <v>0</v>
      </c>
      <c r="M374" s="87">
        <v>0</v>
      </c>
      <c r="N374" s="87"/>
      <c r="O374" s="87"/>
      <c r="P374" s="87">
        <v>0</v>
      </c>
      <c r="Q374" s="87">
        <v>0</v>
      </c>
      <c r="R374" s="87">
        <v>0</v>
      </c>
      <c r="S374" s="87">
        <v>0</v>
      </c>
      <c r="T374" s="87">
        <v>0</v>
      </c>
      <c r="U374" s="80"/>
      <c r="V374" s="80"/>
      <c r="W374" s="87">
        <v>0</v>
      </c>
      <c r="X374" s="80"/>
      <c r="Y374" s="87">
        <v>0</v>
      </c>
      <c r="Z374" s="87">
        <v>0</v>
      </c>
      <c r="AA374" s="87">
        <v>0</v>
      </c>
      <c r="AB374" s="87">
        <v>0</v>
      </c>
      <c r="AC374" s="87">
        <v>0</v>
      </c>
      <c r="AD374" s="87">
        <v>0</v>
      </c>
      <c r="AE374" s="87">
        <v>0</v>
      </c>
      <c r="AF374" s="87">
        <v>0</v>
      </c>
    </row>
    <row r="375" spans="1:32" ht="12.75" hidden="1" customHeight="1" x14ac:dyDescent="0.15">
      <c r="A375" t="s">
        <v>528</v>
      </c>
      <c r="F375" t="s">
        <v>67</v>
      </c>
      <c r="G375" t="s">
        <v>576</v>
      </c>
      <c r="H375" s="87">
        <v>0</v>
      </c>
      <c r="I375" s="87">
        <v>0</v>
      </c>
      <c r="J375" s="87">
        <v>0</v>
      </c>
      <c r="K375" s="87">
        <v>0</v>
      </c>
      <c r="L375" s="87">
        <v>0</v>
      </c>
      <c r="M375" s="87">
        <v>0</v>
      </c>
      <c r="N375" s="87"/>
      <c r="O375" s="87"/>
      <c r="P375" s="87">
        <v>0</v>
      </c>
      <c r="Q375" s="87">
        <v>0</v>
      </c>
      <c r="R375" s="87">
        <v>0</v>
      </c>
      <c r="S375" s="87">
        <v>0</v>
      </c>
      <c r="T375" s="87">
        <v>0</v>
      </c>
      <c r="U375" s="80"/>
      <c r="V375" s="80"/>
      <c r="W375" s="87">
        <v>0</v>
      </c>
      <c r="X375" s="80"/>
      <c r="Y375" s="87">
        <v>0</v>
      </c>
      <c r="Z375" s="87">
        <v>0</v>
      </c>
      <c r="AA375" s="87">
        <v>0</v>
      </c>
      <c r="AB375" s="87">
        <v>0</v>
      </c>
      <c r="AC375" s="87">
        <v>0</v>
      </c>
      <c r="AD375" s="87">
        <v>0</v>
      </c>
      <c r="AE375" s="87">
        <v>0</v>
      </c>
      <c r="AF375" s="87">
        <v>0</v>
      </c>
    </row>
    <row r="376" spans="1:32" ht="12.75" hidden="1" customHeight="1" x14ac:dyDescent="0.15">
      <c r="A376" t="s">
        <v>528</v>
      </c>
      <c r="F376" t="s">
        <v>67</v>
      </c>
      <c r="G376" t="s">
        <v>578</v>
      </c>
      <c r="H376" s="87">
        <v>0</v>
      </c>
      <c r="I376" s="87">
        <v>0</v>
      </c>
      <c r="J376" s="87">
        <v>0</v>
      </c>
      <c r="K376" s="87">
        <v>0</v>
      </c>
      <c r="L376" s="87">
        <v>0</v>
      </c>
      <c r="M376" s="87">
        <v>0</v>
      </c>
      <c r="N376" s="87"/>
      <c r="O376" s="87"/>
      <c r="P376" s="87">
        <v>0</v>
      </c>
      <c r="Q376" s="87">
        <v>0</v>
      </c>
      <c r="R376" s="87">
        <v>0</v>
      </c>
      <c r="S376" s="87">
        <v>0</v>
      </c>
      <c r="T376" s="87">
        <v>0</v>
      </c>
      <c r="U376" s="80"/>
      <c r="V376" s="80"/>
      <c r="W376" s="87">
        <v>0</v>
      </c>
      <c r="X376" s="80"/>
      <c r="Y376" s="87">
        <v>0</v>
      </c>
      <c r="Z376" s="87">
        <v>0</v>
      </c>
      <c r="AA376" s="87">
        <v>0</v>
      </c>
      <c r="AB376" s="87">
        <v>0</v>
      </c>
      <c r="AC376" s="87">
        <v>0</v>
      </c>
      <c r="AD376" s="87">
        <v>0</v>
      </c>
      <c r="AE376" s="87">
        <v>0</v>
      </c>
      <c r="AF376" s="87">
        <v>0</v>
      </c>
    </row>
    <row r="377" spans="1:32" ht="12.75" hidden="1" customHeight="1" x14ac:dyDescent="0.15">
      <c r="A377" t="s">
        <v>528</v>
      </c>
      <c r="F377" t="s">
        <v>67</v>
      </c>
      <c r="G377" t="s">
        <v>528</v>
      </c>
      <c r="H377" s="87">
        <v>0</v>
      </c>
      <c r="I377" s="87">
        <v>0</v>
      </c>
      <c r="J377" s="87">
        <v>0</v>
      </c>
      <c r="K377" s="87">
        <v>0</v>
      </c>
      <c r="L377" s="87">
        <v>0</v>
      </c>
      <c r="M377" s="87">
        <v>0</v>
      </c>
      <c r="N377" s="87"/>
      <c r="O377" s="87"/>
      <c r="P377" s="87">
        <v>0</v>
      </c>
      <c r="Q377" s="87">
        <v>0</v>
      </c>
      <c r="R377" s="87">
        <v>0</v>
      </c>
      <c r="S377" s="87">
        <v>0</v>
      </c>
      <c r="T377" s="87">
        <v>0</v>
      </c>
      <c r="U377" s="80"/>
      <c r="V377" s="80"/>
      <c r="W377" s="87">
        <v>0</v>
      </c>
      <c r="X377" s="80"/>
      <c r="Y377" s="87">
        <v>0</v>
      </c>
      <c r="Z377" s="87">
        <v>0</v>
      </c>
      <c r="AA377" s="87">
        <v>0</v>
      </c>
      <c r="AB377" s="87">
        <v>0</v>
      </c>
      <c r="AC377" s="87">
        <v>0</v>
      </c>
      <c r="AD377" s="87">
        <v>0</v>
      </c>
      <c r="AE377" s="87">
        <v>0</v>
      </c>
      <c r="AF377" s="87">
        <v>0</v>
      </c>
    </row>
    <row r="378" spans="1:32" ht="12.75" hidden="1" customHeight="1" x14ac:dyDescent="0.15">
      <c r="A378" t="s">
        <v>528</v>
      </c>
      <c r="F378" t="s">
        <v>67</v>
      </c>
      <c r="G378" t="s">
        <v>579</v>
      </c>
      <c r="H378" s="87">
        <v>0</v>
      </c>
      <c r="I378" s="87">
        <v>0</v>
      </c>
      <c r="J378" s="87">
        <v>0</v>
      </c>
      <c r="K378" s="87">
        <v>0</v>
      </c>
      <c r="L378" s="87">
        <v>0</v>
      </c>
      <c r="M378" s="87">
        <v>0</v>
      </c>
      <c r="N378" s="87"/>
      <c r="O378" s="87"/>
      <c r="P378" s="87">
        <v>0</v>
      </c>
      <c r="Q378" s="87">
        <v>0</v>
      </c>
      <c r="R378" s="87">
        <v>0</v>
      </c>
      <c r="S378" s="87">
        <v>0</v>
      </c>
      <c r="T378" s="87">
        <v>0</v>
      </c>
      <c r="U378" s="80"/>
      <c r="V378" s="80"/>
      <c r="W378" s="87">
        <v>0</v>
      </c>
      <c r="X378" s="80"/>
      <c r="Y378" s="87">
        <v>0</v>
      </c>
      <c r="Z378" s="87">
        <v>0</v>
      </c>
      <c r="AA378" s="87">
        <v>0</v>
      </c>
      <c r="AB378" s="87">
        <v>0</v>
      </c>
      <c r="AC378" s="87">
        <v>0</v>
      </c>
      <c r="AD378" s="87">
        <v>0</v>
      </c>
      <c r="AE378" s="87">
        <v>0</v>
      </c>
      <c r="AF378" s="87">
        <v>0</v>
      </c>
    </row>
    <row r="379" spans="1:32" ht="12.75" hidden="1" customHeight="1" x14ac:dyDescent="0.15">
      <c r="A379" t="s">
        <v>528</v>
      </c>
      <c r="F379" t="s">
        <v>67</v>
      </c>
      <c r="G379" t="s">
        <v>581</v>
      </c>
      <c r="H379" s="87">
        <v>0</v>
      </c>
      <c r="I379" s="87">
        <v>0</v>
      </c>
      <c r="J379" s="87">
        <v>0</v>
      </c>
      <c r="K379" s="87">
        <v>0</v>
      </c>
      <c r="L379" s="87">
        <v>0</v>
      </c>
      <c r="M379" s="87">
        <v>0</v>
      </c>
      <c r="N379" s="87"/>
      <c r="O379" s="87"/>
      <c r="P379" s="87">
        <v>0</v>
      </c>
      <c r="Q379" s="87">
        <v>0</v>
      </c>
      <c r="R379" s="87">
        <v>0</v>
      </c>
      <c r="S379" s="87">
        <v>0</v>
      </c>
      <c r="T379" s="87">
        <v>0</v>
      </c>
      <c r="U379" s="80"/>
      <c r="V379" s="80"/>
      <c r="W379" s="87">
        <v>0</v>
      </c>
      <c r="X379" s="80"/>
      <c r="Y379" s="87">
        <v>0</v>
      </c>
      <c r="Z379" s="87">
        <v>0</v>
      </c>
      <c r="AA379" s="87">
        <v>0</v>
      </c>
      <c r="AB379" s="87">
        <v>0</v>
      </c>
      <c r="AC379" s="87">
        <v>0</v>
      </c>
      <c r="AD379" s="87">
        <v>0</v>
      </c>
      <c r="AE379" s="87">
        <v>0</v>
      </c>
      <c r="AF379" s="87">
        <v>0</v>
      </c>
    </row>
    <row r="380" spans="1:32" ht="12.75" hidden="1" customHeight="1" x14ac:dyDescent="0.15">
      <c r="A380" t="s">
        <v>517</v>
      </c>
      <c r="F380" t="s">
        <v>128</v>
      </c>
      <c r="G380" t="s">
        <v>518</v>
      </c>
      <c r="H380" s="87">
        <v>0</v>
      </c>
      <c r="I380" s="87">
        <v>0</v>
      </c>
      <c r="J380" s="87">
        <v>0</v>
      </c>
      <c r="K380" s="87">
        <v>0</v>
      </c>
      <c r="L380" s="87">
        <v>0</v>
      </c>
      <c r="M380" s="87">
        <v>0</v>
      </c>
      <c r="N380" s="87"/>
      <c r="O380" s="87"/>
      <c r="P380" s="87">
        <v>0</v>
      </c>
      <c r="Q380" s="87">
        <v>0</v>
      </c>
      <c r="R380" s="87">
        <v>0</v>
      </c>
      <c r="S380" s="87">
        <v>0</v>
      </c>
      <c r="T380" s="87">
        <v>0</v>
      </c>
      <c r="U380" s="80"/>
      <c r="V380" s="80"/>
      <c r="W380" s="87">
        <v>0</v>
      </c>
      <c r="X380" s="80"/>
      <c r="Y380" s="87">
        <v>0</v>
      </c>
      <c r="Z380" s="87">
        <v>0</v>
      </c>
      <c r="AA380" s="87">
        <v>0</v>
      </c>
      <c r="AB380" s="87">
        <v>0</v>
      </c>
      <c r="AC380" s="87">
        <v>0</v>
      </c>
      <c r="AD380" s="87">
        <v>0</v>
      </c>
      <c r="AE380" s="87">
        <v>0</v>
      </c>
      <c r="AF380" s="87">
        <v>0</v>
      </c>
    </row>
    <row r="381" spans="1:32" ht="12.75" hidden="1" customHeight="1" x14ac:dyDescent="0.15">
      <c r="A381" t="s">
        <v>517</v>
      </c>
      <c r="F381" t="s">
        <v>128</v>
      </c>
      <c r="G381" t="s">
        <v>582</v>
      </c>
      <c r="H381" s="87">
        <v>0</v>
      </c>
      <c r="I381" s="87">
        <v>0</v>
      </c>
      <c r="J381" s="87">
        <v>0</v>
      </c>
      <c r="K381" s="87">
        <v>0</v>
      </c>
      <c r="L381" s="87">
        <v>0</v>
      </c>
      <c r="M381" s="87">
        <v>0</v>
      </c>
      <c r="N381" s="87"/>
      <c r="O381" s="87"/>
      <c r="P381" s="87">
        <v>0</v>
      </c>
      <c r="Q381" s="87">
        <v>0</v>
      </c>
      <c r="R381" s="87">
        <v>0</v>
      </c>
      <c r="S381" s="87">
        <v>0</v>
      </c>
      <c r="T381" s="87">
        <v>0</v>
      </c>
      <c r="U381" s="80"/>
      <c r="V381" s="80"/>
      <c r="W381" s="87">
        <v>0</v>
      </c>
      <c r="X381" s="80"/>
      <c r="Y381" s="87">
        <v>0</v>
      </c>
      <c r="Z381" s="87">
        <v>0</v>
      </c>
      <c r="AA381" s="87">
        <v>0</v>
      </c>
      <c r="AB381" s="87">
        <v>0</v>
      </c>
      <c r="AC381" s="87">
        <v>0</v>
      </c>
      <c r="AD381" s="87">
        <v>0</v>
      </c>
      <c r="AE381" s="87">
        <v>0</v>
      </c>
      <c r="AF381" s="87">
        <v>0</v>
      </c>
    </row>
    <row r="382" spans="1:32" ht="12.75" hidden="1" customHeight="1" x14ac:dyDescent="0.15">
      <c r="A382" t="s">
        <v>517</v>
      </c>
      <c r="F382" t="s">
        <v>128</v>
      </c>
      <c r="G382" t="s">
        <v>584</v>
      </c>
      <c r="H382" s="87">
        <v>0</v>
      </c>
      <c r="I382" s="87">
        <v>0</v>
      </c>
      <c r="J382" s="87">
        <v>0</v>
      </c>
      <c r="K382" s="87">
        <v>0</v>
      </c>
      <c r="L382" s="87">
        <v>0</v>
      </c>
      <c r="M382" s="87">
        <v>0</v>
      </c>
      <c r="N382" s="87"/>
      <c r="O382" s="87"/>
      <c r="P382" s="87">
        <v>0</v>
      </c>
      <c r="Q382" s="87">
        <v>0</v>
      </c>
      <c r="R382" s="87">
        <v>0</v>
      </c>
      <c r="S382" s="87">
        <v>0</v>
      </c>
      <c r="T382" s="87">
        <v>0</v>
      </c>
      <c r="U382" s="80"/>
      <c r="V382" s="80"/>
      <c r="W382" s="87">
        <v>0</v>
      </c>
      <c r="X382" s="80"/>
      <c r="Y382" s="87">
        <v>0</v>
      </c>
      <c r="Z382" s="87">
        <v>0</v>
      </c>
      <c r="AA382" s="87">
        <v>0</v>
      </c>
      <c r="AB382" s="87">
        <v>0</v>
      </c>
      <c r="AC382" s="87">
        <v>0</v>
      </c>
      <c r="AD382" s="87">
        <v>0</v>
      </c>
      <c r="AE382" s="87">
        <v>0</v>
      </c>
      <c r="AF382" s="87">
        <v>0</v>
      </c>
    </row>
    <row r="383" spans="1:32" ht="12.75" hidden="1" customHeight="1" x14ac:dyDescent="0.15">
      <c r="A383" t="s">
        <v>517</v>
      </c>
      <c r="F383" t="s">
        <v>128</v>
      </c>
      <c r="G383" t="s">
        <v>585</v>
      </c>
      <c r="H383" s="87">
        <v>0</v>
      </c>
      <c r="I383" s="87">
        <v>0</v>
      </c>
      <c r="J383" s="87">
        <v>0</v>
      </c>
      <c r="K383" s="87">
        <v>0</v>
      </c>
      <c r="L383" s="87">
        <v>0</v>
      </c>
      <c r="M383" s="87">
        <v>0</v>
      </c>
      <c r="N383" s="87"/>
      <c r="O383" s="87"/>
      <c r="P383" s="87">
        <v>0</v>
      </c>
      <c r="Q383" s="87">
        <v>0</v>
      </c>
      <c r="R383" s="87">
        <v>0</v>
      </c>
      <c r="S383" s="87">
        <v>0</v>
      </c>
      <c r="T383" s="87">
        <v>0</v>
      </c>
      <c r="U383" s="80"/>
      <c r="V383" s="80"/>
      <c r="W383" s="87">
        <v>0</v>
      </c>
      <c r="X383" s="80"/>
      <c r="Y383" s="87">
        <v>0</v>
      </c>
      <c r="Z383" s="87">
        <v>0</v>
      </c>
      <c r="AA383" s="87">
        <v>0</v>
      </c>
      <c r="AB383" s="87">
        <v>0</v>
      </c>
      <c r="AC383" s="87">
        <v>0</v>
      </c>
      <c r="AD383" s="87">
        <v>0</v>
      </c>
      <c r="AE383" s="87">
        <v>0</v>
      </c>
      <c r="AF383" s="87">
        <v>0</v>
      </c>
    </row>
    <row r="384" spans="1:32" ht="12.75" hidden="1" customHeight="1" x14ac:dyDescent="0.15">
      <c r="A384" t="s">
        <v>517</v>
      </c>
      <c r="F384" t="s">
        <v>128</v>
      </c>
      <c r="G384" t="s">
        <v>587</v>
      </c>
      <c r="H384" s="87">
        <v>0</v>
      </c>
      <c r="I384" s="87">
        <v>0</v>
      </c>
      <c r="J384" s="87">
        <v>0</v>
      </c>
      <c r="K384" s="87">
        <v>0</v>
      </c>
      <c r="L384" s="87">
        <v>0</v>
      </c>
      <c r="M384" s="87">
        <v>0</v>
      </c>
      <c r="N384" s="87"/>
      <c r="O384" s="87"/>
      <c r="P384" s="87">
        <v>0</v>
      </c>
      <c r="Q384" s="87">
        <v>0</v>
      </c>
      <c r="R384" s="87">
        <v>0</v>
      </c>
      <c r="S384" s="87">
        <v>0</v>
      </c>
      <c r="T384" s="87">
        <v>0</v>
      </c>
      <c r="U384" s="80"/>
      <c r="V384" s="80"/>
      <c r="W384" s="87">
        <v>0</v>
      </c>
      <c r="X384" s="80"/>
      <c r="Y384" s="87">
        <v>0</v>
      </c>
      <c r="Z384" s="87">
        <v>0</v>
      </c>
      <c r="AA384" s="87">
        <v>0</v>
      </c>
      <c r="AB384" s="87">
        <v>0</v>
      </c>
      <c r="AC384" s="87">
        <v>0</v>
      </c>
      <c r="AD384" s="87">
        <v>0</v>
      </c>
      <c r="AE384" s="87">
        <v>0</v>
      </c>
      <c r="AF384" s="87">
        <v>0</v>
      </c>
    </row>
    <row r="385" spans="1:32" ht="12.75" hidden="1" customHeight="1" x14ac:dyDescent="0.15">
      <c r="A385" t="s">
        <v>517</v>
      </c>
      <c r="F385" t="s">
        <v>128</v>
      </c>
      <c r="G385" t="s">
        <v>591</v>
      </c>
      <c r="H385" s="87">
        <v>0</v>
      </c>
      <c r="I385" s="87">
        <v>0</v>
      </c>
      <c r="J385" s="87">
        <v>0</v>
      </c>
      <c r="K385" s="87">
        <v>0</v>
      </c>
      <c r="L385" s="87">
        <v>0</v>
      </c>
      <c r="M385" s="87">
        <v>0</v>
      </c>
      <c r="N385" s="87"/>
      <c r="O385" s="87"/>
      <c r="P385" s="87">
        <v>0</v>
      </c>
      <c r="Q385" s="87">
        <v>0</v>
      </c>
      <c r="R385" s="87">
        <v>0</v>
      </c>
      <c r="S385" s="87">
        <v>0</v>
      </c>
      <c r="T385" s="87">
        <v>0</v>
      </c>
      <c r="U385" s="80"/>
      <c r="V385" s="80"/>
      <c r="W385" s="87">
        <v>0</v>
      </c>
      <c r="X385" s="80"/>
      <c r="Y385" s="87">
        <v>0</v>
      </c>
      <c r="Z385" s="87">
        <v>0</v>
      </c>
      <c r="AA385" s="87">
        <v>0</v>
      </c>
      <c r="AB385" s="87">
        <v>0</v>
      </c>
      <c r="AC385" s="87">
        <v>0</v>
      </c>
      <c r="AD385" s="87">
        <v>0</v>
      </c>
      <c r="AE385" s="87">
        <v>0</v>
      </c>
      <c r="AF385" s="87">
        <v>0</v>
      </c>
    </row>
    <row r="386" spans="1:32" ht="12.75" hidden="1" customHeight="1" x14ac:dyDescent="0.15">
      <c r="A386" t="s">
        <v>517</v>
      </c>
      <c r="F386" t="s">
        <v>128</v>
      </c>
      <c r="G386" t="s">
        <v>592</v>
      </c>
      <c r="H386" s="87">
        <v>0</v>
      </c>
      <c r="I386" s="87">
        <v>0</v>
      </c>
      <c r="J386" s="87">
        <v>0</v>
      </c>
      <c r="K386" s="87">
        <v>0</v>
      </c>
      <c r="L386" s="87">
        <v>0</v>
      </c>
      <c r="M386" s="87">
        <v>0</v>
      </c>
      <c r="N386" s="87"/>
      <c r="O386" s="87"/>
      <c r="P386" s="87">
        <v>0</v>
      </c>
      <c r="Q386" s="87">
        <v>0</v>
      </c>
      <c r="R386" s="87">
        <v>0</v>
      </c>
      <c r="S386" s="87">
        <v>0</v>
      </c>
      <c r="T386" s="87">
        <v>0</v>
      </c>
      <c r="U386" s="80"/>
      <c r="V386" s="80"/>
      <c r="W386" s="87">
        <v>0</v>
      </c>
      <c r="X386" s="80"/>
      <c r="Y386" s="87">
        <v>0</v>
      </c>
      <c r="Z386" s="87">
        <v>0</v>
      </c>
      <c r="AA386" s="87">
        <v>0</v>
      </c>
      <c r="AB386" s="87">
        <v>0</v>
      </c>
      <c r="AC386" s="87">
        <v>0</v>
      </c>
      <c r="AD386" s="87">
        <v>0</v>
      </c>
      <c r="AE386" s="87">
        <v>0</v>
      </c>
      <c r="AF386" s="87">
        <v>0</v>
      </c>
    </row>
    <row r="387" spans="1:32" ht="12.75" hidden="1" customHeight="1" x14ac:dyDescent="0.15">
      <c r="A387" t="s">
        <v>594</v>
      </c>
      <c r="F387" t="s">
        <v>123</v>
      </c>
      <c r="G387" t="s">
        <v>595</v>
      </c>
      <c r="H387" s="87">
        <v>0</v>
      </c>
      <c r="I387" s="87">
        <v>0</v>
      </c>
      <c r="J387" s="87">
        <v>0</v>
      </c>
      <c r="K387" s="87">
        <v>0</v>
      </c>
      <c r="L387" s="87">
        <v>0</v>
      </c>
      <c r="M387" s="87">
        <v>0</v>
      </c>
      <c r="N387" s="87"/>
      <c r="O387" s="87"/>
      <c r="P387" s="87">
        <v>0</v>
      </c>
      <c r="Q387" s="87">
        <v>0</v>
      </c>
      <c r="R387" s="87">
        <v>0</v>
      </c>
      <c r="S387" s="87">
        <v>0</v>
      </c>
      <c r="T387" s="87">
        <v>0</v>
      </c>
      <c r="U387" s="80"/>
      <c r="V387" s="80"/>
      <c r="W387" s="87">
        <v>0</v>
      </c>
      <c r="X387" s="80"/>
      <c r="Y387" s="87">
        <v>0</v>
      </c>
      <c r="Z387" s="87">
        <v>0</v>
      </c>
      <c r="AA387" s="87">
        <v>0</v>
      </c>
      <c r="AB387" s="87">
        <v>0</v>
      </c>
      <c r="AC387" s="87">
        <v>0</v>
      </c>
      <c r="AD387" s="87">
        <v>0</v>
      </c>
      <c r="AE387" s="87">
        <v>0</v>
      </c>
      <c r="AF387" s="87">
        <v>0</v>
      </c>
    </row>
    <row r="388" spans="1:32" ht="12.75" hidden="1" customHeight="1" x14ac:dyDescent="0.15">
      <c r="A388" t="s">
        <v>594</v>
      </c>
      <c r="F388" t="s">
        <v>123</v>
      </c>
      <c r="G388" t="s">
        <v>597</v>
      </c>
      <c r="H388" s="87">
        <v>0</v>
      </c>
      <c r="I388" s="87">
        <v>0</v>
      </c>
      <c r="J388" s="87">
        <v>0</v>
      </c>
      <c r="K388" s="87">
        <v>0</v>
      </c>
      <c r="L388" s="87">
        <v>0</v>
      </c>
      <c r="M388" s="87">
        <v>0</v>
      </c>
      <c r="N388" s="87"/>
      <c r="O388" s="87"/>
      <c r="P388" s="87">
        <v>0</v>
      </c>
      <c r="Q388" s="87">
        <v>0</v>
      </c>
      <c r="R388" s="87">
        <v>0</v>
      </c>
      <c r="S388" s="87">
        <v>0</v>
      </c>
      <c r="T388" s="87">
        <v>0</v>
      </c>
      <c r="U388" s="80"/>
      <c r="V388" s="80"/>
      <c r="W388" s="87">
        <v>0</v>
      </c>
      <c r="X388" s="80"/>
      <c r="Y388" s="87">
        <v>0</v>
      </c>
      <c r="Z388" s="87">
        <v>0</v>
      </c>
      <c r="AA388" s="87">
        <v>0</v>
      </c>
      <c r="AB388" s="87">
        <v>0</v>
      </c>
      <c r="AC388" s="87">
        <v>0</v>
      </c>
      <c r="AD388" s="87">
        <v>0</v>
      </c>
      <c r="AE388" s="87">
        <v>0</v>
      </c>
      <c r="AF388" s="87">
        <v>0</v>
      </c>
    </row>
    <row r="389" spans="1:32" ht="12.75" hidden="1" customHeight="1" x14ac:dyDescent="0.15">
      <c r="A389" t="s">
        <v>542</v>
      </c>
      <c r="F389" t="s">
        <v>83</v>
      </c>
      <c r="G389" t="s">
        <v>598</v>
      </c>
      <c r="H389" s="87">
        <v>0</v>
      </c>
      <c r="I389" s="87">
        <v>0</v>
      </c>
      <c r="J389" s="87">
        <v>0</v>
      </c>
      <c r="K389" s="87">
        <v>0</v>
      </c>
      <c r="L389" s="87">
        <v>0</v>
      </c>
      <c r="M389" s="87">
        <v>0</v>
      </c>
      <c r="N389" s="87"/>
      <c r="O389" s="87"/>
      <c r="P389" s="87">
        <v>0</v>
      </c>
      <c r="Q389" s="87">
        <v>0</v>
      </c>
      <c r="R389" s="87">
        <v>0</v>
      </c>
      <c r="S389" s="87">
        <v>0</v>
      </c>
      <c r="T389" s="87">
        <v>0</v>
      </c>
      <c r="U389" s="80"/>
      <c r="V389" s="80"/>
      <c r="W389" s="87">
        <v>0</v>
      </c>
      <c r="X389" s="80"/>
      <c r="Y389" s="87">
        <v>0</v>
      </c>
      <c r="Z389" s="87">
        <v>0</v>
      </c>
      <c r="AA389" s="87">
        <v>0</v>
      </c>
      <c r="AB389" s="87">
        <v>0</v>
      </c>
      <c r="AC389" s="87">
        <v>0</v>
      </c>
      <c r="AD389" s="87">
        <v>0</v>
      </c>
      <c r="AE389" s="87">
        <v>0</v>
      </c>
      <c r="AF389" s="87">
        <v>0</v>
      </c>
    </row>
    <row r="390" spans="1:32" ht="12.75" hidden="1" customHeight="1" x14ac:dyDescent="0.15">
      <c r="A390" t="s">
        <v>542</v>
      </c>
      <c r="F390" t="s">
        <v>83</v>
      </c>
      <c r="G390" t="s">
        <v>542</v>
      </c>
      <c r="H390" s="87">
        <v>0</v>
      </c>
      <c r="I390" s="87">
        <v>0</v>
      </c>
      <c r="J390" s="87">
        <v>0</v>
      </c>
      <c r="K390" s="87">
        <v>0</v>
      </c>
      <c r="L390" s="87">
        <v>0</v>
      </c>
      <c r="M390" s="87">
        <v>0</v>
      </c>
      <c r="N390" s="87"/>
      <c r="O390" s="87"/>
      <c r="P390" s="87">
        <v>0</v>
      </c>
      <c r="Q390" s="87">
        <v>0</v>
      </c>
      <c r="R390" s="87">
        <v>0</v>
      </c>
      <c r="S390" s="87">
        <v>0</v>
      </c>
      <c r="T390" s="87">
        <v>0</v>
      </c>
      <c r="U390" s="80"/>
      <c r="V390" s="80"/>
      <c r="W390" s="87">
        <v>0</v>
      </c>
      <c r="X390" s="80"/>
      <c r="Y390" s="87">
        <v>0</v>
      </c>
      <c r="Z390" s="87">
        <v>0</v>
      </c>
      <c r="AA390" s="87">
        <v>0</v>
      </c>
      <c r="AB390" s="87">
        <v>0</v>
      </c>
      <c r="AC390" s="87">
        <v>0</v>
      </c>
      <c r="AD390" s="87">
        <v>0</v>
      </c>
      <c r="AE390" s="87">
        <v>0</v>
      </c>
      <c r="AF390" s="87">
        <v>0</v>
      </c>
    </row>
    <row r="391" spans="1:32" ht="12.75" hidden="1" customHeight="1" x14ac:dyDescent="0.15">
      <c r="A391" t="s">
        <v>542</v>
      </c>
      <c r="F391" t="s">
        <v>83</v>
      </c>
      <c r="G391" t="s">
        <v>600</v>
      </c>
      <c r="H391" s="87">
        <v>0</v>
      </c>
      <c r="I391" s="87">
        <v>0</v>
      </c>
      <c r="J391" s="87">
        <v>0</v>
      </c>
      <c r="K391" s="87">
        <v>0</v>
      </c>
      <c r="L391" s="87">
        <v>0</v>
      </c>
      <c r="M391" s="87">
        <v>0</v>
      </c>
      <c r="N391" s="87"/>
      <c r="O391" s="87"/>
      <c r="P391" s="87">
        <v>0</v>
      </c>
      <c r="Q391" s="87">
        <v>0</v>
      </c>
      <c r="R391" s="87">
        <v>0</v>
      </c>
      <c r="S391" s="87">
        <v>0</v>
      </c>
      <c r="T391" s="87">
        <v>0</v>
      </c>
      <c r="U391" s="80"/>
      <c r="V391" s="80"/>
      <c r="W391" s="87">
        <v>0</v>
      </c>
      <c r="X391" s="80"/>
      <c r="Y391" s="87">
        <v>0</v>
      </c>
      <c r="Z391" s="87">
        <v>0</v>
      </c>
      <c r="AA391" s="87">
        <v>0</v>
      </c>
      <c r="AB391" s="87">
        <v>0</v>
      </c>
      <c r="AC391" s="87">
        <v>0</v>
      </c>
      <c r="AD391" s="87">
        <v>0</v>
      </c>
      <c r="AE391" s="87">
        <v>0</v>
      </c>
      <c r="AF391" s="87">
        <v>0</v>
      </c>
    </row>
    <row r="392" spans="1:32" ht="12.75" hidden="1" customHeight="1" x14ac:dyDescent="0.15">
      <c r="A392" t="s">
        <v>564</v>
      </c>
      <c r="F392" t="s">
        <v>128</v>
      </c>
      <c r="G392" t="s">
        <v>565</v>
      </c>
      <c r="H392" s="87">
        <v>0</v>
      </c>
      <c r="I392" s="87">
        <v>0</v>
      </c>
      <c r="J392" s="87">
        <v>0</v>
      </c>
      <c r="K392" s="87">
        <v>0</v>
      </c>
      <c r="L392" s="87">
        <v>0</v>
      </c>
      <c r="M392" s="87">
        <v>0</v>
      </c>
      <c r="N392" s="87"/>
      <c r="O392" s="87"/>
      <c r="P392" s="87">
        <v>0</v>
      </c>
      <c r="Q392" s="87">
        <v>0</v>
      </c>
      <c r="R392" s="87">
        <v>0</v>
      </c>
      <c r="S392" s="87">
        <v>0</v>
      </c>
      <c r="T392" s="87">
        <v>0</v>
      </c>
      <c r="U392" s="80"/>
      <c r="V392" s="80"/>
      <c r="W392" s="87">
        <v>0</v>
      </c>
      <c r="X392" s="80"/>
      <c r="Y392" s="87">
        <v>0</v>
      </c>
      <c r="Z392" s="87">
        <v>0</v>
      </c>
      <c r="AA392" s="87">
        <v>0</v>
      </c>
      <c r="AB392" s="87">
        <v>0</v>
      </c>
      <c r="AC392" s="87">
        <v>0</v>
      </c>
      <c r="AD392" s="87">
        <v>0</v>
      </c>
      <c r="AE392" s="87">
        <v>0</v>
      </c>
      <c r="AF392" s="87">
        <v>0</v>
      </c>
    </row>
    <row r="393" spans="1:32" ht="12.75" hidden="1" customHeight="1" x14ac:dyDescent="0.15">
      <c r="A393" t="s">
        <v>564</v>
      </c>
      <c r="F393" t="s">
        <v>128</v>
      </c>
      <c r="G393" t="s">
        <v>583</v>
      </c>
      <c r="H393" s="87">
        <v>0</v>
      </c>
      <c r="I393" s="87">
        <v>0</v>
      </c>
      <c r="J393" s="87">
        <v>0</v>
      </c>
      <c r="K393" s="87">
        <v>0</v>
      </c>
      <c r="L393" s="87">
        <v>0</v>
      </c>
      <c r="M393" s="87">
        <v>0</v>
      </c>
      <c r="N393" s="87"/>
      <c r="O393" s="87"/>
      <c r="P393" s="87">
        <v>0</v>
      </c>
      <c r="Q393" s="87">
        <v>0</v>
      </c>
      <c r="R393" s="87">
        <v>0</v>
      </c>
      <c r="S393" s="87">
        <v>0</v>
      </c>
      <c r="T393" s="87">
        <v>0</v>
      </c>
      <c r="U393" s="80"/>
      <c r="V393" s="80"/>
      <c r="W393" s="87">
        <v>0</v>
      </c>
      <c r="X393" s="80"/>
      <c r="Y393" s="87">
        <v>0</v>
      </c>
      <c r="Z393" s="87">
        <v>0</v>
      </c>
      <c r="AA393" s="87">
        <v>0</v>
      </c>
      <c r="AB393" s="87">
        <v>0</v>
      </c>
      <c r="AC393" s="87">
        <v>0</v>
      </c>
      <c r="AD393" s="87">
        <v>0</v>
      </c>
      <c r="AE393" s="87">
        <v>0</v>
      </c>
      <c r="AF393" s="87">
        <v>0</v>
      </c>
    </row>
    <row r="394" spans="1:32" ht="12.75" hidden="1" customHeight="1" x14ac:dyDescent="0.15">
      <c r="A394" t="s">
        <v>564</v>
      </c>
      <c r="F394" t="s">
        <v>128</v>
      </c>
      <c r="G394" t="s">
        <v>601</v>
      </c>
      <c r="H394" s="87">
        <v>0</v>
      </c>
      <c r="I394" s="87">
        <v>0</v>
      </c>
      <c r="J394" s="87">
        <v>0</v>
      </c>
      <c r="K394" s="87">
        <v>0</v>
      </c>
      <c r="L394" s="87">
        <v>0</v>
      </c>
      <c r="M394" s="87">
        <v>0</v>
      </c>
      <c r="N394" s="87"/>
      <c r="O394" s="87"/>
      <c r="P394" s="87">
        <v>0</v>
      </c>
      <c r="Q394" s="87">
        <v>0</v>
      </c>
      <c r="R394" s="87">
        <v>0</v>
      </c>
      <c r="S394" s="87">
        <v>0</v>
      </c>
      <c r="T394" s="87">
        <v>0</v>
      </c>
      <c r="U394" s="80"/>
      <c r="V394" s="80"/>
      <c r="W394" s="87">
        <v>0</v>
      </c>
      <c r="X394" s="80"/>
      <c r="Y394" s="87">
        <v>0</v>
      </c>
      <c r="Z394" s="87">
        <v>0</v>
      </c>
      <c r="AA394" s="87">
        <v>0</v>
      </c>
      <c r="AB394" s="87">
        <v>0</v>
      </c>
      <c r="AC394" s="87">
        <v>0</v>
      </c>
      <c r="AD394" s="87">
        <v>0</v>
      </c>
      <c r="AE394" s="87">
        <v>0</v>
      </c>
      <c r="AF394" s="87">
        <v>0</v>
      </c>
    </row>
    <row r="395" spans="1:32" ht="12.75" hidden="1" customHeight="1" x14ac:dyDescent="0.15">
      <c r="A395" t="s">
        <v>564</v>
      </c>
      <c r="F395" t="s">
        <v>128</v>
      </c>
      <c r="G395" t="s">
        <v>602</v>
      </c>
      <c r="H395" s="87">
        <v>0</v>
      </c>
      <c r="I395" s="87">
        <v>0</v>
      </c>
      <c r="J395" s="87">
        <v>0</v>
      </c>
      <c r="K395" s="87">
        <v>0</v>
      </c>
      <c r="L395" s="87">
        <v>0</v>
      </c>
      <c r="M395" s="87">
        <v>0</v>
      </c>
      <c r="N395" s="87"/>
      <c r="O395" s="87"/>
      <c r="P395" s="87">
        <v>0</v>
      </c>
      <c r="Q395" s="87">
        <v>0</v>
      </c>
      <c r="R395" s="87">
        <v>0</v>
      </c>
      <c r="S395" s="87">
        <v>0</v>
      </c>
      <c r="T395" s="87">
        <v>0</v>
      </c>
      <c r="U395" s="80"/>
      <c r="V395" s="80"/>
      <c r="W395" s="87">
        <v>0</v>
      </c>
      <c r="X395" s="80"/>
      <c r="Y395" s="87">
        <v>0</v>
      </c>
      <c r="Z395" s="87">
        <v>0</v>
      </c>
      <c r="AA395" s="87">
        <v>0</v>
      </c>
      <c r="AB395" s="87">
        <v>0</v>
      </c>
      <c r="AC395" s="87">
        <v>0</v>
      </c>
      <c r="AD395" s="87">
        <v>0</v>
      </c>
      <c r="AE395" s="87">
        <v>0</v>
      </c>
      <c r="AF395" s="87">
        <v>0</v>
      </c>
    </row>
    <row r="396" spans="1:32" ht="12.75" hidden="1" customHeight="1" x14ac:dyDescent="0.15">
      <c r="A396" t="s">
        <v>564</v>
      </c>
      <c r="F396" t="s">
        <v>128</v>
      </c>
      <c r="G396" t="s">
        <v>564</v>
      </c>
      <c r="H396" s="87">
        <v>0</v>
      </c>
      <c r="I396" s="87">
        <v>0</v>
      </c>
      <c r="J396" s="87">
        <v>0</v>
      </c>
      <c r="K396" s="87">
        <v>0</v>
      </c>
      <c r="L396" s="87">
        <v>0</v>
      </c>
      <c r="M396" s="87">
        <v>0</v>
      </c>
      <c r="N396" s="87"/>
      <c r="O396" s="87"/>
      <c r="P396" s="87">
        <v>0</v>
      </c>
      <c r="Q396" s="87">
        <v>0</v>
      </c>
      <c r="R396" s="87">
        <v>0</v>
      </c>
      <c r="S396" s="87">
        <v>0</v>
      </c>
      <c r="T396" s="87">
        <v>0</v>
      </c>
      <c r="U396" s="80"/>
      <c r="V396" s="80"/>
      <c r="W396" s="87">
        <v>0</v>
      </c>
      <c r="X396" s="80"/>
      <c r="Y396" s="87">
        <v>0</v>
      </c>
      <c r="Z396" s="87">
        <v>0</v>
      </c>
      <c r="AA396" s="87">
        <v>0</v>
      </c>
      <c r="AB396" s="87">
        <v>0</v>
      </c>
      <c r="AC396" s="87">
        <v>0</v>
      </c>
      <c r="AD396" s="87">
        <v>0</v>
      </c>
      <c r="AE396" s="87">
        <v>0</v>
      </c>
      <c r="AF396" s="87">
        <v>0</v>
      </c>
    </row>
    <row r="397" spans="1:32" ht="12.75" hidden="1" customHeight="1" x14ac:dyDescent="0.15">
      <c r="A397" t="s">
        <v>564</v>
      </c>
      <c r="F397" t="s">
        <v>128</v>
      </c>
      <c r="G397" t="s">
        <v>604</v>
      </c>
      <c r="H397" s="87">
        <v>0</v>
      </c>
      <c r="I397" s="87">
        <v>0</v>
      </c>
      <c r="J397" s="87">
        <v>0</v>
      </c>
      <c r="K397" s="87">
        <v>0</v>
      </c>
      <c r="L397" s="87">
        <v>0</v>
      </c>
      <c r="M397" s="87">
        <v>0</v>
      </c>
      <c r="N397" s="87"/>
      <c r="O397" s="87"/>
      <c r="P397" s="87">
        <v>0</v>
      </c>
      <c r="Q397" s="87">
        <v>0</v>
      </c>
      <c r="R397" s="87">
        <v>0</v>
      </c>
      <c r="S397" s="87">
        <v>0</v>
      </c>
      <c r="T397" s="87">
        <v>0</v>
      </c>
      <c r="U397" s="80"/>
      <c r="V397" s="80"/>
      <c r="W397" s="87">
        <v>0</v>
      </c>
      <c r="X397" s="80"/>
      <c r="Y397" s="87">
        <v>0</v>
      </c>
      <c r="Z397" s="87">
        <v>0</v>
      </c>
      <c r="AA397" s="87">
        <v>0</v>
      </c>
      <c r="AB397" s="87">
        <v>0</v>
      </c>
      <c r="AC397" s="87">
        <v>0</v>
      </c>
      <c r="AD397" s="87">
        <v>0</v>
      </c>
      <c r="AE397" s="87">
        <v>0</v>
      </c>
      <c r="AF397" s="87">
        <v>0</v>
      </c>
    </row>
    <row r="398" spans="1:32" ht="12.75" hidden="1" customHeight="1" x14ac:dyDescent="0.15">
      <c r="A398" t="s">
        <v>564</v>
      </c>
      <c r="F398" t="s">
        <v>128</v>
      </c>
      <c r="G398" t="s">
        <v>605</v>
      </c>
      <c r="H398" s="87">
        <v>0</v>
      </c>
      <c r="I398" s="87">
        <v>0</v>
      </c>
      <c r="J398" s="87">
        <v>0</v>
      </c>
      <c r="K398" s="87">
        <v>0</v>
      </c>
      <c r="L398" s="87">
        <v>0</v>
      </c>
      <c r="M398" s="87">
        <v>0</v>
      </c>
      <c r="N398" s="87"/>
      <c r="O398" s="87"/>
      <c r="P398" s="87">
        <v>0</v>
      </c>
      <c r="Q398" s="87">
        <v>0</v>
      </c>
      <c r="R398" s="87">
        <v>0</v>
      </c>
      <c r="S398" s="87">
        <v>0</v>
      </c>
      <c r="T398" s="87">
        <v>0</v>
      </c>
      <c r="U398" s="80"/>
      <c r="V398" s="80"/>
      <c r="W398" s="87">
        <v>0</v>
      </c>
      <c r="X398" s="80"/>
      <c r="Y398" s="87">
        <v>0</v>
      </c>
      <c r="Z398" s="87">
        <v>0</v>
      </c>
      <c r="AA398" s="87">
        <v>0</v>
      </c>
      <c r="AB398" s="87">
        <v>0</v>
      </c>
      <c r="AC398" s="87">
        <v>0</v>
      </c>
      <c r="AD398" s="87">
        <v>0</v>
      </c>
      <c r="AE398" s="87">
        <v>0</v>
      </c>
      <c r="AF398" s="87">
        <v>0</v>
      </c>
    </row>
    <row r="399" spans="1:32" ht="12.75" hidden="1" customHeight="1" x14ac:dyDescent="0.15">
      <c r="A399" t="s">
        <v>607</v>
      </c>
      <c r="F399" t="s">
        <v>83</v>
      </c>
      <c r="G399" t="s">
        <v>608</v>
      </c>
      <c r="H399" s="87">
        <v>0</v>
      </c>
      <c r="I399" s="87">
        <v>0</v>
      </c>
      <c r="J399" s="87">
        <v>0</v>
      </c>
      <c r="K399" s="87">
        <v>0</v>
      </c>
      <c r="L399" s="87">
        <v>0</v>
      </c>
      <c r="M399" s="87">
        <v>0</v>
      </c>
      <c r="N399" s="87"/>
      <c r="O399" s="87"/>
      <c r="P399" s="87">
        <v>0</v>
      </c>
      <c r="Q399" s="87">
        <v>0</v>
      </c>
      <c r="R399" s="87">
        <v>0</v>
      </c>
      <c r="S399" s="87">
        <v>0</v>
      </c>
      <c r="T399" s="87">
        <v>0</v>
      </c>
      <c r="U399" s="80"/>
      <c r="V399" s="80"/>
      <c r="W399" s="87">
        <v>0</v>
      </c>
      <c r="X399" s="80"/>
      <c r="Y399" s="87">
        <v>0</v>
      </c>
      <c r="Z399" s="87">
        <v>0</v>
      </c>
      <c r="AA399" s="87">
        <v>0</v>
      </c>
      <c r="AB399" s="87">
        <v>0</v>
      </c>
      <c r="AC399" s="87">
        <v>0</v>
      </c>
      <c r="AD399" s="87">
        <v>0</v>
      </c>
      <c r="AE399" s="87">
        <v>0</v>
      </c>
      <c r="AF399" s="87">
        <v>0</v>
      </c>
    </row>
    <row r="400" spans="1:32" ht="12.75" hidden="1" customHeight="1" x14ac:dyDescent="0.15">
      <c r="A400" t="s">
        <v>607</v>
      </c>
      <c r="F400" t="s">
        <v>83</v>
      </c>
      <c r="G400" t="s">
        <v>610</v>
      </c>
      <c r="H400" s="87">
        <v>0</v>
      </c>
      <c r="I400" s="87">
        <v>0</v>
      </c>
      <c r="J400" s="87">
        <v>0</v>
      </c>
      <c r="K400" s="87">
        <v>0</v>
      </c>
      <c r="L400" s="87">
        <v>0</v>
      </c>
      <c r="M400" s="87">
        <v>0</v>
      </c>
      <c r="N400" s="87"/>
      <c r="O400" s="87"/>
      <c r="P400" s="87">
        <v>0</v>
      </c>
      <c r="Q400" s="87">
        <v>0</v>
      </c>
      <c r="R400" s="87">
        <v>0</v>
      </c>
      <c r="S400" s="87">
        <v>0</v>
      </c>
      <c r="T400" s="87">
        <v>0</v>
      </c>
      <c r="U400" s="80"/>
      <c r="V400" s="80"/>
      <c r="W400" s="87">
        <v>0</v>
      </c>
      <c r="X400" s="80"/>
      <c r="Y400" s="87">
        <v>0</v>
      </c>
      <c r="Z400" s="87">
        <v>0</v>
      </c>
      <c r="AA400" s="87">
        <v>0</v>
      </c>
      <c r="AB400" s="87">
        <v>0</v>
      </c>
      <c r="AC400" s="87">
        <v>0</v>
      </c>
      <c r="AD400" s="87">
        <v>0</v>
      </c>
      <c r="AE400" s="87">
        <v>0</v>
      </c>
      <c r="AF400" s="87">
        <v>0</v>
      </c>
    </row>
    <row r="401" spans="1:32" ht="12.75" hidden="1" customHeight="1" x14ac:dyDescent="0.15">
      <c r="A401" t="s">
        <v>502</v>
      </c>
      <c r="F401" t="s">
        <v>144</v>
      </c>
      <c r="G401" t="s">
        <v>503</v>
      </c>
      <c r="H401" s="87">
        <v>0</v>
      </c>
      <c r="I401" s="87">
        <v>0</v>
      </c>
      <c r="J401" s="87">
        <v>0</v>
      </c>
      <c r="K401" s="87">
        <v>0</v>
      </c>
      <c r="L401" s="87">
        <v>0</v>
      </c>
      <c r="M401" s="87">
        <v>0</v>
      </c>
      <c r="N401" s="87"/>
      <c r="O401" s="87"/>
      <c r="P401" s="87">
        <v>0</v>
      </c>
      <c r="Q401" s="87">
        <v>0</v>
      </c>
      <c r="R401" s="87">
        <v>0</v>
      </c>
      <c r="S401" s="87">
        <v>0</v>
      </c>
      <c r="T401" s="87">
        <v>0</v>
      </c>
      <c r="U401" s="80"/>
      <c r="V401" s="80"/>
      <c r="W401" s="87">
        <v>0</v>
      </c>
      <c r="X401" s="80"/>
      <c r="Y401" s="87">
        <v>0</v>
      </c>
      <c r="Z401" s="87">
        <v>0</v>
      </c>
      <c r="AA401" s="87">
        <v>0</v>
      </c>
      <c r="AB401" s="87">
        <v>0</v>
      </c>
      <c r="AC401" s="87">
        <v>0</v>
      </c>
      <c r="AD401" s="87">
        <v>0</v>
      </c>
      <c r="AE401" s="87">
        <v>0</v>
      </c>
      <c r="AF401" s="87">
        <v>0</v>
      </c>
    </row>
    <row r="402" spans="1:32" ht="12.75" hidden="1" customHeight="1" x14ac:dyDescent="0.15">
      <c r="A402" t="s">
        <v>502</v>
      </c>
      <c r="F402" t="s">
        <v>144</v>
      </c>
      <c r="G402" t="s">
        <v>612</v>
      </c>
      <c r="H402" s="87">
        <v>0</v>
      </c>
      <c r="I402" s="87">
        <v>0</v>
      </c>
      <c r="J402" s="87">
        <v>0</v>
      </c>
      <c r="K402" s="87">
        <v>0</v>
      </c>
      <c r="L402" s="87">
        <v>0</v>
      </c>
      <c r="M402" s="87">
        <v>0</v>
      </c>
      <c r="N402" s="87"/>
      <c r="O402" s="87"/>
      <c r="P402" s="87">
        <v>0</v>
      </c>
      <c r="Q402" s="87">
        <v>0</v>
      </c>
      <c r="R402" s="87">
        <v>0</v>
      </c>
      <c r="S402" s="87">
        <v>0</v>
      </c>
      <c r="T402" s="87">
        <v>0</v>
      </c>
      <c r="U402" s="80"/>
      <c r="V402" s="80"/>
      <c r="W402" s="87">
        <v>0</v>
      </c>
      <c r="X402" s="80"/>
      <c r="Y402" s="87">
        <v>0</v>
      </c>
      <c r="Z402" s="87">
        <v>0</v>
      </c>
      <c r="AA402" s="87">
        <v>0</v>
      </c>
      <c r="AB402" s="87">
        <v>0</v>
      </c>
      <c r="AC402" s="87">
        <v>0</v>
      </c>
      <c r="AD402" s="87">
        <v>0</v>
      </c>
      <c r="AE402" s="87">
        <v>0</v>
      </c>
      <c r="AF402" s="87">
        <v>0</v>
      </c>
    </row>
    <row r="403" spans="1:32" ht="12.75" hidden="1" customHeight="1" x14ac:dyDescent="0.15">
      <c r="A403" t="s">
        <v>502</v>
      </c>
      <c r="F403" t="s">
        <v>144</v>
      </c>
      <c r="G403" t="s">
        <v>613</v>
      </c>
      <c r="H403" s="87">
        <v>0</v>
      </c>
      <c r="I403" s="87">
        <v>0</v>
      </c>
      <c r="J403" s="87">
        <v>0</v>
      </c>
      <c r="K403" s="87">
        <v>0</v>
      </c>
      <c r="L403" s="87">
        <v>0</v>
      </c>
      <c r="M403" s="87">
        <v>0</v>
      </c>
      <c r="N403" s="87"/>
      <c r="O403" s="87"/>
      <c r="P403" s="87">
        <v>0</v>
      </c>
      <c r="Q403" s="87">
        <v>0</v>
      </c>
      <c r="R403" s="87">
        <v>0</v>
      </c>
      <c r="S403" s="87">
        <v>0</v>
      </c>
      <c r="T403" s="87">
        <v>0</v>
      </c>
      <c r="U403" s="80"/>
      <c r="V403" s="80"/>
      <c r="W403" s="87">
        <v>0</v>
      </c>
      <c r="X403" s="80"/>
      <c r="Y403" s="87">
        <v>0</v>
      </c>
      <c r="Z403" s="87">
        <v>0</v>
      </c>
      <c r="AA403" s="87">
        <v>0</v>
      </c>
      <c r="AB403" s="87">
        <v>0</v>
      </c>
      <c r="AC403" s="87">
        <v>0</v>
      </c>
      <c r="AD403" s="87">
        <v>0</v>
      </c>
      <c r="AE403" s="87">
        <v>0</v>
      </c>
      <c r="AF403" s="87">
        <v>0</v>
      </c>
    </row>
    <row r="404" spans="1:32" ht="12.75" hidden="1" customHeight="1" x14ac:dyDescent="0.15">
      <c r="A404" t="s">
        <v>502</v>
      </c>
      <c r="F404" t="s">
        <v>144</v>
      </c>
      <c r="G404" t="s">
        <v>615</v>
      </c>
      <c r="H404" s="87">
        <v>0</v>
      </c>
      <c r="I404" s="87">
        <v>0</v>
      </c>
      <c r="J404" s="87">
        <v>0</v>
      </c>
      <c r="K404" s="87">
        <v>0</v>
      </c>
      <c r="L404" s="87">
        <v>0</v>
      </c>
      <c r="M404" s="87">
        <v>0</v>
      </c>
      <c r="N404" s="87"/>
      <c r="O404" s="87"/>
      <c r="P404" s="87">
        <v>0</v>
      </c>
      <c r="Q404" s="87">
        <v>0</v>
      </c>
      <c r="R404" s="87">
        <v>0</v>
      </c>
      <c r="S404" s="87">
        <v>0</v>
      </c>
      <c r="T404" s="87">
        <v>0</v>
      </c>
      <c r="U404" s="80"/>
      <c r="V404" s="80"/>
      <c r="W404" s="87">
        <v>0</v>
      </c>
      <c r="X404" s="80"/>
      <c r="Y404" s="87">
        <v>0</v>
      </c>
      <c r="Z404" s="87">
        <v>0</v>
      </c>
      <c r="AA404" s="87">
        <v>0</v>
      </c>
      <c r="AB404" s="87">
        <v>0</v>
      </c>
      <c r="AC404" s="87">
        <v>0</v>
      </c>
      <c r="AD404" s="87">
        <v>0</v>
      </c>
      <c r="AE404" s="87">
        <v>0</v>
      </c>
      <c r="AF404" s="87">
        <v>0</v>
      </c>
    </row>
    <row r="405" spans="1:32" ht="12.75" hidden="1" customHeight="1" x14ac:dyDescent="0.15">
      <c r="A405" t="s">
        <v>502</v>
      </c>
      <c r="F405" t="s">
        <v>144</v>
      </c>
      <c r="G405" t="s">
        <v>617</v>
      </c>
      <c r="H405" s="87">
        <v>0</v>
      </c>
      <c r="I405" s="87">
        <v>0</v>
      </c>
      <c r="J405" s="87">
        <v>0</v>
      </c>
      <c r="K405" s="87">
        <v>0</v>
      </c>
      <c r="L405" s="87">
        <v>0</v>
      </c>
      <c r="M405" s="87">
        <v>0</v>
      </c>
      <c r="N405" s="87"/>
      <c r="O405" s="87"/>
      <c r="P405" s="87">
        <v>0</v>
      </c>
      <c r="Q405" s="87">
        <v>0</v>
      </c>
      <c r="R405" s="87">
        <v>0</v>
      </c>
      <c r="S405" s="87">
        <v>0</v>
      </c>
      <c r="T405" s="87">
        <v>0</v>
      </c>
      <c r="U405" s="80"/>
      <c r="V405" s="80"/>
      <c r="W405" s="87">
        <v>0</v>
      </c>
      <c r="X405" s="80"/>
      <c r="Y405" s="87">
        <v>0</v>
      </c>
      <c r="Z405" s="87">
        <v>0</v>
      </c>
      <c r="AA405" s="87">
        <v>0</v>
      </c>
      <c r="AB405" s="87" t="e">
        <v>#DIV/0!</v>
      </c>
      <c r="AC405" s="87">
        <v>0</v>
      </c>
      <c r="AD405" s="87">
        <v>0</v>
      </c>
      <c r="AE405" s="87">
        <v>0</v>
      </c>
      <c r="AF405" s="87" t="e">
        <v>#DIV/0!</v>
      </c>
    </row>
    <row r="406" spans="1:32" ht="12.75" hidden="1" customHeight="1" x14ac:dyDescent="0.15">
      <c r="A406" t="s">
        <v>502</v>
      </c>
      <c r="F406" t="s">
        <v>144</v>
      </c>
      <c r="G406" t="s">
        <v>619</v>
      </c>
      <c r="H406" s="87">
        <v>0</v>
      </c>
      <c r="I406" s="87">
        <v>0</v>
      </c>
      <c r="J406" s="87">
        <v>0</v>
      </c>
      <c r="K406" s="87">
        <v>0</v>
      </c>
      <c r="L406" s="87">
        <v>0</v>
      </c>
      <c r="M406" s="87">
        <v>0</v>
      </c>
      <c r="N406" s="87"/>
      <c r="O406" s="87"/>
      <c r="P406" s="87">
        <v>0</v>
      </c>
      <c r="Q406" s="87">
        <v>0</v>
      </c>
      <c r="R406" s="87">
        <v>0</v>
      </c>
      <c r="S406" s="87">
        <v>0</v>
      </c>
      <c r="T406" s="87">
        <v>0</v>
      </c>
      <c r="U406" s="80"/>
      <c r="V406" s="80"/>
      <c r="W406" s="87">
        <v>0</v>
      </c>
      <c r="X406" s="80"/>
      <c r="Y406" s="87">
        <v>0</v>
      </c>
      <c r="Z406" s="87">
        <v>0</v>
      </c>
      <c r="AA406" s="87">
        <v>0</v>
      </c>
      <c r="AB406" s="87">
        <v>0</v>
      </c>
      <c r="AC406" s="87">
        <v>0</v>
      </c>
      <c r="AD406" s="87">
        <v>0</v>
      </c>
      <c r="AE406" s="87">
        <v>0</v>
      </c>
      <c r="AF406" s="87">
        <v>0</v>
      </c>
    </row>
    <row r="407" spans="1:32" ht="12.75" hidden="1" customHeight="1" x14ac:dyDescent="0.15">
      <c r="A407" t="s">
        <v>502</v>
      </c>
      <c r="F407" t="s">
        <v>144</v>
      </c>
      <c r="G407" t="s">
        <v>621</v>
      </c>
      <c r="H407" s="87">
        <v>0</v>
      </c>
      <c r="I407" s="87">
        <v>0</v>
      </c>
      <c r="J407" s="87">
        <v>0</v>
      </c>
      <c r="K407" s="87">
        <v>0</v>
      </c>
      <c r="L407" s="87">
        <v>0</v>
      </c>
      <c r="M407" s="87">
        <v>0</v>
      </c>
      <c r="N407" s="87"/>
      <c r="O407" s="87"/>
      <c r="P407" s="87">
        <v>0</v>
      </c>
      <c r="Q407" s="87">
        <v>0</v>
      </c>
      <c r="R407" s="87">
        <v>0</v>
      </c>
      <c r="S407" s="87">
        <v>0</v>
      </c>
      <c r="T407" s="87">
        <v>0</v>
      </c>
      <c r="U407" s="80"/>
      <c r="V407" s="80"/>
      <c r="W407" s="87">
        <v>0</v>
      </c>
      <c r="X407" s="80"/>
      <c r="Y407" s="87">
        <v>0</v>
      </c>
      <c r="Z407" s="87">
        <v>0</v>
      </c>
      <c r="AA407" s="87">
        <v>0</v>
      </c>
      <c r="AB407" s="87">
        <v>0</v>
      </c>
      <c r="AC407" s="87">
        <v>0</v>
      </c>
      <c r="AD407" s="87">
        <v>0</v>
      </c>
      <c r="AE407" s="87">
        <v>0</v>
      </c>
      <c r="AF407" s="87">
        <v>0</v>
      </c>
    </row>
    <row r="408" spans="1:32" ht="12.75" hidden="1" customHeight="1" x14ac:dyDescent="0.15">
      <c r="A408" t="s">
        <v>502</v>
      </c>
      <c r="F408" t="s">
        <v>144</v>
      </c>
      <c r="G408" t="s">
        <v>622</v>
      </c>
      <c r="H408" s="87">
        <v>0</v>
      </c>
      <c r="I408" s="87">
        <v>0</v>
      </c>
      <c r="J408" s="87">
        <v>0</v>
      </c>
      <c r="K408" s="87">
        <v>0</v>
      </c>
      <c r="L408" s="87">
        <v>0</v>
      </c>
      <c r="M408" s="87">
        <v>0</v>
      </c>
      <c r="N408" s="87"/>
      <c r="O408" s="87"/>
      <c r="P408" s="87">
        <v>0</v>
      </c>
      <c r="Q408" s="87">
        <v>0</v>
      </c>
      <c r="R408" s="87">
        <v>0</v>
      </c>
      <c r="S408" s="87">
        <v>0</v>
      </c>
      <c r="T408" s="87">
        <v>0</v>
      </c>
      <c r="U408" s="80"/>
      <c r="V408" s="80"/>
      <c r="W408" s="87">
        <v>0</v>
      </c>
      <c r="X408" s="80"/>
      <c r="Y408" s="87">
        <v>0</v>
      </c>
      <c r="Z408" s="87">
        <v>0</v>
      </c>
      <c r="AA408" s="87">
        <v>0</v>
      </c>
      <c r="AB408" s="87">
        <v>0</v>
      </c>
      <c r="AC408" s="87">
        <v>0</v>
      </c>
      <c r="AD408" s="87">
        <v>0</v>
      </c>
      <c r="AE408" s="87">
        <v>0</v>
      </c>
      <c r="AF408" s="87">
        <v>0</v>
      </c>
    </row>
    <row r="409" spans="1:32" ht="12.75" hidden="1" customHeight="1" x14ac:dyDescent="0.15">
      <c r="A409" t="s">
        <v>502</v>
      </c>
      <c r="F409" t="s">
        <v>144</v>
      </c>
      <c r="G409" t="s">
        <v>623</v>
      </c>
      <c r="H409" s="87">
        <v>0</v>
      </c>
      <c r="I409" s="87">
        <v>0</v>
      </c>
      <c r="J409" s="87">
        <v>0</v>
      </c>
      <c r="K409" s="87">
        <v>0</v>
      </c>
      <c r="L409" s="87">
        <v>0</v>
      </c>
      <c r="M409" s="87">
        <v>0</v>
      </c>
      <c r="N409" s="87"/>
      <c r="O409" s="87"/>
      <c r="P409" s="87">
        <v>0</v>
      </c>
      <c r="Q409" s="87">
        <v>0</v>
      </c>
      <c r="R409" s="87">
        <v>0</v>
      </c>
      <c r="S409" s="87">
        <v>0</v>
      </c>
      <c r="T409" s="87">
        <v>0</v>
      </c>
      <c r="U409" s="80"/>
      <c r="V409" s="80"/>
      <c r="W409" s="87">
        <v>0</v>
      </c>
      <c r="X409" s="80"/>
      <c r="Y409" s="87">
        <v>0</v>
      </c>
      <c r="Z409" s="87">
        <v>0</v>
      </c>
      <c r="AA409" s="87">
        <v>0</v>
      </c>
      <c r="AB409" s="87">
        <v>0</v>
      </c>
      <c r="AC409" s="87">
        <v>0</v>
      </c>
      <c r="AD409" s="87">
        <v>0</v>
      </c>
      <c r="AE409" s="87">
        <v>0</v>
      </c>
      <c r="AF409" s="87">
        <v>0</v>
      </c>
    </row>
    <row r="410" spans="1:32" ht="12.75" hidden="1" customHeight="1" x14ac:dyDescent="0.15">
      <c r="A410" t="s">
        <v>558</v>
      </c>
      <c r="F410" t="s">
        <v>123</v>
      </c>
      <c r="G410" t="s">
        <v>559</v>
      </c>
      <c r="H410" s="87">
        <v>0</v>
      </c>
      <c r="I410" s="87">
        <v>0</v>
      </c>
      <c r="J410" s="87">
        <v>0</v>
      </c>
      <c r="K410" s="87">
        <v>0</v>
      </c>
      <c r="L410" s="87">
        <v>0</v>
      </c>
      <c r="M410" s="87">
        <v>0</v>
      </c>
      <c r="N410" s="87"/>
      <c r="O410" s="87"/>
      <c r="P410" s="87">
        <v>0</v>
      </c>
      <c r="Q410" s="87">
        <v>0</v>
      </c>
      <c r="R410" s="87">
        <v>0</v>
      </c>
      <c r="S410" s="87">
        <v>0</v>
      </c>
      <c r="T410" s="87">
        <v>0</v>
      </c>
      <c r="U410" s="80"/>
      <c r="V410" s="80"/>
      <c r="W410" s="87">
        <v>0</v>
      </c>
      <c r="X410" s="80"/>
      <c r="Y410" s="87">
        <v>0</v>
      </c>
      <c r="Z410" s="87">
        <v>0</v>
      </c>
      <c r="AA410" s="87">
        <v>0</v>
      </c>
      <c r="AB410" s="87">
        <v>0</v>
      </c>
      <c r="AC410" s="87">
        <v>0</v>
      </c>
      <c r="AD410" s="87">
        <v>0</v>
      </c>
      <c r="AE410" s="87">
        <v>0</v>
      </c>
      <c r="AF410" s="87">
        <v>0</v>
      </c>
    </row>
    <row r="411" spans="1:32" ht="12.75" hidden="1" customHeight="1" x14ac:dyDescent="0.15">
      <c r="A411" t="s">
        <v>558</v>
      </c>
      <c r="F411" t="s">
        <v>123</v>
      </c>
      <c r="G411" t="s">
        <v>625</v>
      </c>
      <c r="H411" s="87">
        <v>0</v>
      </c>
      <c r="I411" s="87">
        <v>0</v>
      </c>
      <c r="J411" s="87">
        <v>0</v>
      </c>
      <c r="K411" s="87">
        <v>0</v>
      </c>
      <c r="L411" s="87">
        <v>0</v>
      </c>
      <c r="M411" s="87">
        <v>0</v>
      </c>
      <c r="N411" s="87"/>
      <c r="O411" s="87"/>
      <c r="P411" s="87">
        <v>0</v>
      </c>
      <c r="Q411" s="87">
        <v>0</v>
      </c>
      <c r="R411" s="87">
        <v>0</v>
      </c>
      <c r="S411" s="87">
        <v>0</v>
      </c>
      <c r="T411" s="87">
        <v>0</v>
      </c>
      <c r="U411" s="80"/>
      <c r="V411" s="80"/>
      <c r="W411" s="87">
        <v>0</v>
      </c>
      <c r="X411" s="80"/>
      <c r="Y411" s="87">
        <v>0</v>
      </c>
      <c r="Z411" s="87">
        <v>0</v>
      </c>
      <c r="AA411" s="87">
        <v>0</v>
      </c>
      <c r="AB411" s="87">
        <v>0</v>
      </c>
      <c r="AC411" s="87">
        <v>0</v>
      </c>
      <c r="AD411" s="87">
        <v>0</v>
      </c>
      <c r="AE411" s="87">
        <v>0</v>
      </c>
      <c r="AF411" s="87">
        <v>0</v>
      </c>
    </row>
    <row r="412" spans="1:32" ht="12.75" hidden="1" customHeight="1" x14ac:dyDescent="0.15">
      <c r="A412" t="s">
        <v>558</v>
      </c>
      <c r="F412" t="s">
        <v>123</v>
      </c>
      <c r="G412" t="s">
        <v>627</v>
      </c>
      <c r="H412" s="87">
        <v>0</v>
      </c>
      <c r="I412" s="87">
        <v>0</v>
      </c>
      <c r="J412" s="87">
        <v>0</v>
      </c>
      <c r="K412" s="87">
        <v>0</v>
      </c>
      <c r="L412" s="87">
        <v>0</v>
      </c>
      <c r="M412" s="87">
        <v>0</v>
      </c>
      <c r="N412" s="87"/>
      <c r="O412" s="87"/>
      <c r="P412" s="87">
        <v>0</v>
      </c>
      <c r="Q412" s="87">
        <v>0</v>
      </c>
      <c r="R412" s="87">
        <v>0</v>
      </c>
      <c r="S412" s="87">
        <v>0</v>
      </c>
      <c r="T412" s="87">
        <v>0</v>
      </c>
      <c r="U412" s="80"/>
      <c r="V412" s="80"/>
      <c r="W412" s="87">
        <v>0</v>
      </c>
      <c r="X412" s="80"/>
      <c r="Y412" s="87">
        <v>0</v>
      </c>
      <c r="Z412" s="87">
        <v>0</v>
      </c>
      <c r="AA412" s="87">
        <v>0</v>
      </c>
      <c r="AB412" s="87">
        <v>0</v>
      </c>
      <c r="AC412" s="87">
        <v>0</v>
      </c>
      <c r="AD412" s="87">
        <v>0</v>
      </c>
      <c r="AE412" s="87">
        <v>0</v>
      </c>
      <c r="AF412" s="87">
        <v>0</v>
      </c>
    </row>
    <row r="413" spans="1:32" ht="12.75" hidden="1" customHeight="1" x14ac:dyDescent="0.15">
      <c r="A413" t="s">
        <v>558</v>
      </c>
      <c r="F413" t="s">
        <v>123</v>
      </c>
      <c r="G413" t="s">
        <v>628</v>
      </c>
      <c r="H413" s="87">
        <v>0</v>
      </c>
      <c r="I413" s="87">
        <v>0</v>
      </c>
      <c r="J413" s="87">
        <v>0</v>
      </c>
      <c r="K413" s="87">
        <v>0</v>
      </c>
      <c r="L413" s="87">
        <v>0</v>
      </c>
      <c r="M413" s="87">
        <v>0</v>
      </c>
      <c r="N413" s="87"/>
      <c r="O413" s="87"/>
      <c r="P413" s="87">
        <v>0</v>
      </c>
      <c r="Q413" s="87">
        <v>0</v>
      </c>
      <c r="R413" s="87">
        <v>0</v>
      </c>
      <c r="S413" s="87">
        <v>0</v>
      </c>
      <c r="T413" s="87">
        <v>0</v>
      </c>
      <c r="U413" s="80"/>
      <c r="V413" s="80"/>
      <c r="W413" s="87">
        <v>0</v>
      </c>
      <c r="X413" s="80"/>
      <c r="Y413" s="87">
        <v>0</v>
      </c>
      <c r="Z413" s="87">
        <v>0</v>
      </c>
      <c r="AA413" s="87">
        <v>0</v>
      </c>
      <c r="AB413" s="87">
        <v>0</v>
      </c>
      <c r="AC413" s="87">
        <v>0</v>
      </c>
      <c r="AD413" s="87">
        <v>0</v>
      </c>
      <c r="AE413" s="87">
        <v>0</v>
      </c>
      <c r="AF413" s="87">
        <v>0</v>
      </c>
    </row>
    <row r="414" spans="1:32" ht="12.75" hidden="1" customHeight="1" x14ac:dyDescent="0.15">
      <c r="A414" t="s">
        <v>558</v>
      </c>
      <c r="F414" t="s">
        <v>123</v>
      </c>
      <c r="G414" t="s">
        <v>629</v>
      </c>
      <c r="H414" s="87">
        <v>0</v>
      </c>
      <c r="I414" s="87">
        <v>0</v>
      </c>
      <c r="J414" s="87">
        <v>0</v>
      </c>
      <c r="K414" s="87">
        <v>0</v>
      </c>
      <c r="L414" s="87">
        <v>0</v>
      </c>
      <c r="M414" s="87">
        <v>0</v>
      </c>
      <c r="N414" s="87"/>
      <c r="O414" s="87"/>
      <c r="P414" s="87">
        <v>0</v>
      </c>
      <c r="Q414" s="87">
        <v>0</v>
      </c>
      <c r="R414" s="87">
        <v>0</v>
      </c>
      <c r="S414" s="87">
        <v>0</v>
      </c>
      <c r="T414" s="87">
        <v>0</v>
      </c>
      <c r="U414" s="80"/>
      <c r="V414" s="80"/>
      <c r="W414" s="87">
        <v>0</v>
      </c>
      <c r="X414" s="80"/>
      <c r="Y414" s="87">
        <v>0</v>
      </c>
      <c r="Z414" s="87">
        <v>0</v>
      </c>
      <c r="AA414" s="87">
        <v>0</v>
      </c>
      <c r="AB414" s="87">
        <v>0</v>
      </c>
      <c r="AC414" s="87">
        <v>0</v>
      </c>
      <c r="AD414" s="87">
        <v>0</v>
      </c>
      <c r="AE414" s="87">
        <v>0</v>
      </c>
      <c r="AF414" s="87">
        <v>0</v>
      </c>
    </row>
    <row r="415" spans="1:32" ht="12.75" hidden="1" customHeight="1" x14ac:dyDescent="0.15">
      <c r="A415" t="s">
        <v>630</v>
      </c>
      <c r="F415" t="s">
        <v>123</v>
      </c>
      <c r="G415" t="s">
        <v>631</v>
      </c>
      <c r="H415" s="87">
        <v>0</v>
      </c>
      <c r="I415" s="87">
        <v>0</v>
      </c>
      <c r="J415" s="87">
        <v>0</v>
      </c>
      <c r="K415" s="87">
        <v>0</v>
      </c>
      <c r="L415" s="87">
        <v>0</v>
      </c>
      <c r="M415" s="87">
        <v>0</v>
      </c>
      <c r="N415" s="87"/>
      <c r="O415" s="87"/>
      <c r="P415" s="87">
        <v>0</v>
      </c>
      <c r="Q415" s="87">
        <v>0</v>
      </c>
      <c r="R415" s="87">
        <v>0</v>
      </c>
      <c r="S415" s="87">
        <v>0</v>
      </c>
      <c r="T415" s="87">
        <v>0</v>
      </c>
      <c r="U415" s="80"/>
      <c r="V415" s="80"/>
      <c r="W415" s="87">
        <v>0</v>
      </c>
      <c r="X415" s="80"/>
      <c r="Y415" s="87">
        <v>0</v>
      </c>
      <c r="Z415" s="87">
        <v>0</v>
      </c>
      <c r="AA415" s="87">
        <v>0</v>
      </c>
      <c r="AB415" s="87">
        <v>0</v>
      </c>
      <c r="AC415" s="87">
        <v>0</v>
      </c>
      <c r="AD415" s="87">
        <v>0</v>
      </c>
      <c r="AE415" s="87">
        <v>0</v>
      </c>
      <c r="AF415" s="87">
        <v>0</v>
      </c>
    </row>
    <row r="416" spans="1:32" ht="12.75" customHeight="1" x14ac:dyDescent="0.15"/>
    <row r="417" ht="12.75" customHeight="1" x14ac:dyDescent="0.15"/>
    <row r="418" ht="12.75" customHeight="1" x14ac:dyDescent="0.15"/>
    <row r="419" ht="12.75" customHeight="1" x14ac:dyDescent="0.15"/>
    <row r="420" ht="12.75" customHeight="1" x14ac:dyDescent="0.15"/>
    <row r="421" ht="12.75" customHeight="1" x14ac:dyDescent="0.15"/>
    <row r="422" ht="12.75" customHeight="1" x14ac:dyDescent="0.15"/>
    <row r="423" ht="12.75" customHeight="1" x14ac:dyDescent="0.15"/>
    <row r="424" ht="12.75" customHeight="1" x14ac:dyDescent="0.15"/>
    <row r="425" ht="12.75" customHeight="1" x14ac:dyDescent="0.15"/>
    <row r="426" ht="12.75" customHeight="1" x14ac:dyDescent="0.15"/>
    <row r="427" ht="12.75" customHeight="1" x14ac:dyDescent="0.15"/>
    <row r="428" ht="12.75" customHeight="1" x14ac:dyDescent="0.15"/>
    <row r="429" ht="12.75" customHeight="1" x14ac:dyDescent="0.15"/>
    <row r="430" ht="12.75" customHeight="1" x14ac:dyDescent="0.15"/>
    <row r="431" ht="12.75" customHeight="1" x14ac:dyDescent="0.15"/>
    <row r="432" ht="12.75" customHeight="1" x14ac:dyDescent="0.15"/>
    <row r="433" ht="12.75" customHeight="1" x14ac:dyDescent="0.15"/>
    <row r="434" ht="12.75" customHeight="1" x14ac:dyDescent="0.15"/>
    <row r="435" ht="12.75" customHeight="1" x14ac:dyDescent="0.15"/>
    <row r="436" ht="12.75" customHeight="1" x14ac:dyDescent="0.15"/>
    <row r="437" ht="12.75" customHeight="1" x14ac:dyDescent="0.15"/>
    <row r="438" ht="12.75" customHeight="1" x14ac:dyDescent="0.15"/>
    <row r="439" ht="12.75" customHeight="1" x14ac:dyDescent="0.15"/>
    <row r="440" ht="12.75" customHeight="1" x14ac:dyDescent="0.15"/>
    <row r="441" ht="12.75" customHeight="1" x14ac:dyDescent="0.15"/>
    <row r="442" ht="12.75" customHeight="1" x14ac:dyDescent="0.15"/>
    <row r="443" ht="12.75" customHeight="1" x14ac:dyDescent="0.15"/>
    <row r="444" ht="12.75" customHeight="1" x14ac:dyDescent="0.15"/>
    <row r="445" ht="12.75" customHeight="1" x14ac:dyDescent="0.15"/>
    <row r="446" ht="12.75" customHeight="1" x14ac:dyDescent="0.15"/>
    <row r="447" ht="12.75" customHeight="1" x14ac:dyDescent="0.15"/>
    <row r="448" ht="12.75" customHeight="1" x14ac:dyDescent="0.15"/>
    <row r="449" ht="12.75" customHeight="1" x14ac:dyDescent="0.15"/>
    <row r="450" ht="12.75" customHeight="1" x14ac:dyDescent="0.15"/>
    <row r="451" ht="12.75" customHeight="1" x14ac:dyDescent="0.15"/>
    <row r="452" ht="12.75" customHeight="1" x14ac:dyDescent="0.15"/>
    <row r="453" ht="12.75" customHeight="1" x14ac:dyDescent="0.15"/>
    <row r="454" ht="12.75" customHeight="1" x14ac:dyDescent="0.15"/>
    <row r="455" ht="12.75" customHeight="1" x14ac:dyDescent="0.15"/>
    <row r="456" ht="12.75" customHeight="1" x14ac:dyDescent="0.15"/>
    <row r="457" ht="12.75" customHeight="1" x14ac:dyDescent="0.15"/>
    <row r="458" ht="12.75" customHeight="1" x14ac:dyDescent="0.15"/>
    <row r="459" ht="12.75" customHeight="1" x14ac:dyDescent="0.15"/>
    <row r="460" ht="12.75" customHeight="1" x14ac:dyDescent="0.15"/>
    <row r="461" ht="12.75" customHeight="1" x14ac:dyDescent="0.15"/>
    <row r="462" ht="12.75" customHeight="1" x14ac:dyDescent="0.15"/>
    <row r="463" ht="12.75" customHeight="1" x14ac:dyDescent="0.15"/>
    <row r="464" ht="12.75" customHeight="1" x14ac:dyDescent="0.15"/>
    <row r="465" ht="12.75" customHeight="1" x14ac:dyDescent="0.15"/>
    <row r="466" ht="12.75" customHeight="1" x14ac:dyDescent="0.15"/>
    <row r="467" ht="12.75" customHeight="1" x14ac:dyDescent="0.15"/>
    <row r="468" ht="12.75" customHeight="1" x14ac:dyDescent="0.15"/>
    <row r="469" ht="12.75" customHeight="1" x14ac:dyDescent="0.15"/>
    <row r="470" ht="12.75" customHeight="1" x14ac:dyDescent="0.15"/>
    <row r="471" ht="12.75" customHeight="1" x14ac:dyDescent="0.15"/>
    <row r="472" ht="12.75" customHeight="1" x14ac:dyDescent="0.15"/>
    <row r="473" ht="12.75" customHeight="1" x14ac:dyDescent="0.15"/>
    <row r="474" ht="12.75" customHeight="1" x14ac:dyDescent="0.15"/>
    <row r="475" ht="12.75" customHeight="1" x14ac:dyDescent="0.15"/>
    <row r="476" ht="12.75" customHeight="1" x14ac:dyDescent="0.15"/>
    <row r="477" ht="12.75" customHeight="1" x14ac:dyDescent="0.15"/>
    <row r="478" ht="12.75" customHeight="1" x14ac:dyDescent="0.15"/>
    <row r="479" ht="12.75" customHeight="1" x14ac:dyDescent="0.15"/>
    <row r="480" ht="12.75" customHeight="1" x14ac:dyDescent="0.15"/>
    <row r="481" ht="12.75" customHeight="1" x14ac:dyDescent="0.15"/>
    <row r="482" ht="12.75" customHeight="1" x14ac:dyDescent="0.15"/>
    <row r="483" ht="12.75" customHeight="1" x14ac:dyDescent="0.15"/>
    <row r="484" ht="12.75" customHeight="1" x14ac:dyDescent="0.15"/>
    <row r="485" ht="12.75" customHeight="1" x14ac:dyDescent="0.15"/>
    <row r="486" ht="12.75" customHeight="1" x14ac:dyDescent="0.15"/>
    <row r="487" ht="12.75" customHeight="1" x14ac:dyDescent="0.15"/>
    <row r="488" ht="12.75" customHeight="1" x14ac:dyDescent="0.15"/>
    <row r="489" ht="12.75" customHeight="1" x14ac:dyDescent="0.15"/>
    <row r="490" ht="12.75" customHeight="1" x14ac:dyDescent="0.15"/>
    <row r="491" ht="12.75" customHeight="1" x14ac:dyDescent="0.15"/>
    <row r="492" ht="12.75" customHeight="1" x14ac:dyDescent="0.15"/>
    <row r="493" ht="12.75" customHeight="1" x14ac:dyDescent="0.15"/>
    <row r="494" ht="12.75" customHeight="1" x14ac:dyDescent="0.15"/>
    <row r="495" ht="12.75" customHeight="1" x14ac:dyDescent="0.15"/>
    <row r="496" ht="12.75" customHeight="1" x14ac:dyDescent="0.15"/>
    <row r="497" ht="12.75" customHeight="1" x14ac:dyDescent="0.15"/>
    <row r="498" ht="12.75" customHeight="1" x14ac:dyDescent="0.15"/>
    <row r="499" ht="12.75" customHeight="1" x14ac:dyDescent="0.15"/>
    <row r="500" ht="12.75" customHeight="1" x14ac:dyDescent="0.15"/>
    <row r="501" ht="12.75" customHeight="1" x14ac:dyDescent="0.15"/>
    <row r="502" ht="12.75" customHeight="1" x14ac:dyDescent="0.15"/>
    <row r="503" ht="12.75" customHeight="1" x14ac:dyDescent="0.15"/>
    <row r="504" ht="12.75" customHeight="1" x14ac:dyDescent="0.15"/>
    <row r="505" ht="12.75" customHeight="1" x14ac:dyDescent="0.15"/>
    <row r="506" ht="12.75" customHeight="1" x14ac:dyDescent="0.15"/>
    <row r="507" ht="12.75" customHeight="1" x14ac:dyDescent="0.15"/>
    <row r="508" ht="12.75" customHeight="1" x14ac:dyDescent="0.15"/>
    <row r="509" ht="12.75" customHeight="1" x14ac:dyDescent="0.15"/>
    <row r="510" ht="12.75" customHeight="1" x14ac:dyDescent="0.15"/>
    <row r="511" ht="12.75" customHeight="1" x14ac:dyDescent="0.15"/>
    <row r="512" ht="12.75" customHeight="1" x14ac:dyDescent="0.15"/>
    <row r="513" ht="12.75" customHeight="1" x14ac:dyDescent="0.15"/>
    <row r="514" ht="12.75" customHeight="1" x14ac:dyDescent="0.15"/>
    <row r="515" ht="12.75" customHeight="1" x14ac:dyDescent="0.15"/>
    <row r="516" ht="12.75" customHeight="1" x14ac:dyDescent="0.15"/>
    <row r="517" ht="12.75" customHeight="1" x14ac:dyDescent="0.15"/>
    <row r="518" ht="12.75" customHeight="1" x14ac:dyDescent="0.15"/>
    <row r="519" ht="12.75" customHeight="1" x14ac:dyDescent="0.15"/>
    <row r="520" ht="12.75" customHeight="1" x14ac:dyDescent="0.15"/>
    <row r="521" ht="12.75" customHeight="1" x14ac:dyDescent="0.15"/>
    <row r="522" ht="12.75" customHeight="1" x14ac:dyDescent="0.15"/>
    <row r="523" ht="12.75" customHeight="1" x14ac:dyDescent="0.15"/>
    <row r="524" ht="12.75" customHeight="1" x14ac:dyDescent="0.15"/>
    <row r="525" ht="12.75" customHeight="1" x14ac:dyDescent="0.15"/>
    <row r="526" ht="12.75" customHeight="1" x14ac:dyDescent="0.15"/>
    <row r="527" ht="12.75" customHeight="1" x14ac:dyDescent="0.15"/>
    <row r="528" ht="12.75" customHeight="1" x14ac:dyDescent="0.15"/>
    <row r="529" ht="12.75" customHeight="1" x14ac:dyDescent="0.15"/>
    <row r="530" ht="12.75" customHeight="1" x14ac:dyDescent="0.15"/>
    <row r="531" ht="12.75" customHeight="1" x14ac:dyDescent="0.15"/>
    <row r="532" ht="12.75" customHeight="1" x14ac:dyDescent="0.15"/>
    <row r="533" ht="12.75" customHeight="1" x14ac:dyDescent="0.15"/>
    <row r="534" ht="12.75" customHeight="1" x14ac:dyDescent="0.15"/>
    <row r="535" ht="12.75" customHeight="1" x14ac:dyDescent="0.15"/>
    <row r="536" ht="12.75" customHeight="1" x14ac:dyDescent="0.15"/>
    <row r="537" ht="12.75" customHeight="1" x14ac:dyDescent="0.15"/>
    <row r="538" ht="12.75" customHeight="1" x14ac:dyDescent="0.15"/>
    <row r="539" ht="12.75" customHeight="1" x14ac:dyDescent="0.15"/>
    <row r="540" ht="12.75" customHeight="1" x14ac:dyDescent="0.15"/>
    <row r="541" ht="12.75" customHeight="1" x14ac:dyDescent="0.15"/>
    <row r="542" ht="12.75" customHeight="1" x14ac:dyDescent="0.15"/>
    <row r="543" ht="12.75" customHeight="1" x14ac:dyDescent="0.15"/>
    <row r="544" ht="12.75" customHeight="1" x14ac:dyDescent="0.15"/>
    <row r="545" ht="12.75" customHeight="1" x14ac:dyDescent="0.15"/>
    <row r="546" ht="12.75" customHeight="1" x14ac:dyDescent="0.15"/>
    <row r="547" ht="12.75" customHeight="1" x14ac:dyDescent="0.15"/>
    <row r="548" ht="12.75" customHeight="1" x14ac:dyDescent="0.15"/>
    <row r="549" ht="12.75" customHeight="1" x14ac:dyDescent="0.15"/>
    <row r="550" ht="12.75" customHeight="1" x14ac:dyDescent="0.15"/>
    <row r="551" ht="12.75" customHeight="1" x14ac:dyDescent="0.15"/>
    <row r="552" ht="12.75" customHeight="1" x14ac:dyDescent="0.15"/>
    <row r="553" ht="12.75" customHeight="1" x14ac:dyDescent="0.15"/>
    <row r="554" ht="12.75" customHeight="1" x14ac:dyDescent="0.15"/>
    <row r="555" ht="12.75" customHeight="1" x14ac:dyDescent="0.15"/>
    <row r="556" ht="12.75" customHeight="1" x14ac:dyDescent="0.15"/>
    <row r="557" ht="12.75" customHeight="1" x14ac:dyDescent="0.15"/>
    <row r="558" ht="12.75" customHeight="1" x14ac:dyDescent="0.15"/>
    <row r="559" ht="12.75" customHeight="1" x14ac:dyDescent="0.15"/>
    <row r="560" ht="12.75" customHeight="1" x14ac:dyDescent="0.15"/>
    <row r="561" ht="12.75" customHeight="1" x14ac:dyDescent="0.15"/>
    <row r="562" ht="12.75" customHeight="1" x14ac:dyDescent="0.15"/>
    <row r="563" ht="12.75" customHeight="1" x14ac:dyDescent="0.15"/>
    <row r="564" ht="12.75" customHeight="1" x14ac:dyDescent="0.15"/>
    <row r="565" ht="12.75" customHeight="1" x14ac:dyDescent="0.15"/>
    <row r="566" ht="12.75" customHeight="1" x14ac:dyDescent="0.15"/>
    <row r="567" ht="12.75" customHeight="1" x14ac:dyDescent="0.15"/>
    <row r="568" ht="12.75" customHeight="1" x14ac:dyDescent="0.15"/>
    <row r="569" ht="12.75" customHeight="1" x14ac:dyDescent="0.15"/>
    <row r="570" ht="12.75" customHeight="1" x14ac:dyDescent="0.15"/>
    <row r="571" ht="12.75" customHeight="1" x14ac:dyDescent="0.15"/>
    <row r="572" ht="12.75" customHeight="1" x14ac:dyDescent="0.15"/>
    <row r="573" ht="12.75" customHeight="1" x14ac:dyDescent="0.15"/>
    <row r="574" ht="12.75" customHeight="1" x14ac:dyDescent="0.15"/>
    <row r="575" ht="12.75" customHeight="1" x14ac:dyDescent="0.15"/>
    <row r="576" ht="12.75" customHeight="1" x14ac:dyDescent="0.15"/>
    <row r="577" ht="12.75" customHeight="1" x14ac:dyDescent="0.15"/>
    <row r="578" ht="12.75" customHeight="1" x14ac:dyDescent="0.15"/>
    <row r="579" ht="12.75" customHeight="1" x14ac:dyDescent="0.15"/>
    <row r="580" ht="12.75" customHeight="1" x14ac:dyDescent="0.15"/>
    <row r="581" ht="12.75" customHeight="1" x14ac:dyDescent="0.15"/>
    <row r="582" ht="12.75" customHeight="1" x14ac:dyDescent="0.15"/>
    <row r="583" ht="12.75" customHeight="1" x14ac:dyDescent="0.15"/>
    <row r="584" ht="12.75" customHeight="1" x14ac:dyDescent="0.15"/>
    <row r="585" ht="12.75" customHeight="1" x14ac:dyDescent="0.15"/>
    <row r="586" ht="12.75" customHeight="1" x14ac:dyDescent="0.15"/>
    <row r="587" ht="12.75" customHeight="1" x14ac:dyDescent="0.15"/>
    <row r="588" ht="12.75" customHeight="1" x14ac:dyDescent="0.15"/>
    <row r="589" ht="12.75" customHeight="1" x14ac:dyDescent="0.15"/>
    <row r="590" ht="12.75" customHeight="1" x14ac:dyDescent="0.15"/>
    <row r="591" ht="12.75" customHeight="1" x14ac:dyDescent="0.15"/>
    <row r="592" ht="12.75" customHeight="1" x14ac:dyDescent="0.15"/>
    <row r="593" ht="12.75" customHeight="1" x14ac:dyDescent="0.15"/>
    <row r="594" ht="12.75" customHeight="1" x14ac:dyDescent="0.15"/>
    <row r="595" ht="12.75" customHeight="1" x14ac:dyDescent="0.15"/>
    <row r="596" ht="12.75" customHeight="1" x14ac:dyDescent="0.15"/>
    <row r="597" ht="12.75" customHeight="1" x14ac:dyDescent="0.15"/>
    <row r="598" ht="12.75" customHeight="1" x14ac:dyDescent="0.15"/>
    <row r="599" ht="12.75" customHeight="1" x14ac:dyDescent="0.15"/>
    <row r="600" ht="12.75" customHeight="1" x14ac:dyDescent="0.15"/>
    <row r="601" ht="12.75" customHeight="1" x14ac:dyDescent="0.15"/>
    <row r="602" ht="12.75" customHeight="1" x14ac:dyDescent="0.15"/>
    <row r="603" ht="12.75" customHeight="1" x14ac:dyDescent="0.15"/>
    <row r="604" ht="12.75" customHeight="1" x14ac:dyDescent="0.15"/>
    <row r="605" ht="12.75" customHeight="1" x14ac:dyDescent="0.15"/>
    <row r="606" ht="12.75" customHeight="1" x14ac:dyDescent="0.15"/>
    <row r="607" ht="12.75" customHeight="1" x14ac:dyDescent="0.15"/>
    <row r="608" ht="12.75" customHeight="1" x14ac:dyDescent="0.15"/>
    <row r="609" ht="12.75" customHeight="1" x14ac:dyDescent="0.15"/>
    <row r="610" ht="12.75" customHeight="1" x14ac:dyDescent="0.15"/>
    <row r="611" ht="12.75" customHeight="1" x14ac:dyDescent="0.15"/>
    <row r="612" ht="12.75" customHeight="1" x14ac:dyDescent="0.15"/>
    <row r="613" ht="12.75" customHeight="1" x14ac:dyDescent="0.15"/>
    <row r="614" ht="12.75" customHeight="1" x14ac:dyDescent="0.15"/>
    <row r="615" ht="12.75" customHeight="1" x14ac:dyDescent="0.15"/>
    <row r="616" ht="12.75" customHeight="1" x14ac:dyDescent="0.15"/>
    <row r="617" ht="12.75" customHeight="1" x14ac:dyDescent="0.15"/>
    <row r="618" ht="12.75" customHeight="1" x14ac:dyDescent="0.15"/>
    <row r="619" ht="12.75" customHeight="1" x14ac:dyDescent="0.15"/>
    <row r="620" ht="12.75" customHeight="1" x14ac:dyDescent="0.15"/>
    <row r="621" ht="12.75" customHeight="1" x14ac:dyDescent="0.15"/>
    <row r="622" ht="12.75" customHeight="1" x14ac:dyDescent="0.15"/>
    <row r="623" ht="12.75" customHeight="1" x14ac:dyDescent="0.15"/>
    <row r="624" ht="12.75" customHeight="1" x14ac:dyDescent="0.15"/>
    <row r="625" ht="12.75" customHeight="1" x14ac:dyDescent="0.15"/>
    <row r="626" ht="12.75" customHeight="1" x14ac:dyDescent="0.15"/>
    <row r="627" ht="12.75" customHeight="1" x14ac:dyDescent="0.15"/>
    <row r="628" ht="12.75" customHeight="1" x14ac:dyDescent="0.15"/>
    <row r="629" ht="12.75" customHeight="1" x14ac:dyDescent="0.15"/>
    <row r="630" ht="12.75" customHeight="1" x14ac:dyDescent="0.15"/>
    <row r="631" ht="12.75" customHeight="1" x14ac:dyDescent="0.15"/>
    <row r="632" ht="12.75" customHeight="1" x14ac:dyDescent="0.15"/>
    <row r="633" ht="12.75" customHeight="1" x14ac:dyDescent="0.15"/>
    <row r="634" ht="12.75" customHeight="1" x14ac:dyDescent="0.15"/>
    <row r="635" ht="12.75" customHeight="1" x14ac:dyDescent="0.15"/>
    <row r="636" ht="12.75" customHeight="1" x14ac:dyDescent="0.15"/>
    <row r="637" ht="12.75" customHeight="1" x14ac:dyDescent="0.15"/>
    <row r="638" ht="12.75" customHeight="1" x14ac:dyDescent="0.15"/>
    <row r="639" ht="12.75" customHeight="1" x14ac:dyDescent="0.15"/>
    <row r="640" ht="12.75" customHeight="1" x14ac:dyDescent="0.15"/>
    <row r="641" ht="12.75" customHeight="1" x14ac:dyDescent="0.15"/>
    <row r="642" ht="12.75" customHeight="1" x14ac:dyDescent="0.15"/>
    <row r="643" ht="12.75" customHeight="1" x14ac:dyDescent="0.15"/>
    <row r="644" ht="12.75" customHeight="1" x14ac:dyDescent="0.15"/>
    <row r="645" ht="12.75" customHeight="1" x14ac:dyDescent="0.15"/>
    <row r="646" ht="12.75" customHeight="1" x14ac:dyDescent="0.15"/>
    <row r="647" ht="12.75" customHeight="1" x14ac:dyDescent="0.15"/>
    <row r="648" ht="12.75" customHeight="1" x14ac:dyDescent="0.15"/>
    <row r="649" ht="12.75" customHeight="1" x14ac:dyDescent="0.15"/>
    <row r="650" ht="12.75" customHeight="1" x14ac:dyDescent="0.15"/>
    <row r="651" ht="12.75" customHeight="1" x14ac:dyDescent="0.15"/>
    <row r="652" ht="12.75" customHeight="1" x14ac:dyDescent="0.15"/>
    <row r="653" ht="12.75" customHeight="1" x14ac:dyDescent="0.15"/>
    <row r="654" ht="12.75" customHeight="1" x14ac:dyDescent="0.15"/>
    <row r="655" ht="12.75" customHeight="1" x14ac:dyDescent="0.15"/>
    <row r="656" ht="12.75" customHeight="1" x14ac:dyDescent="0.15"/>
    <row r="657" ht="12.75" customHeight="1" x14ac:dyDescent="0.15"/>
    <row r="658" ht="12.75" customHeight="1" x14ac:dyDescent="0.15"/>
    <row r="659" ht="12.75" customHeight="1" x14ac:dyDescent="0.15"/>
    <row r="660" ht="12.75" customHeight="1" x14ac:dyDescent="0.15"/>
    <row r="661" ht="12.75" customHeight="1" x14ac:dyDescent="0.15"/>
    <row r="662" ht="12.75" customHeight="1" x14ac:dyDescent="0.15"/>
    <row r="663" ht="12.75" customHeight="1" x14ac:dyDescent="0.15"/>
    <row r="664" ht="12.75" customHeight="1" x14ac:dyDescent="0.15"/>
    <row r="665" ht="12.75" customHeight="1" x14ac:dyDescent="0.15"/>
    <row r="666" ht="12.75" customHeight="1" x14ac:dyDescent="0.15"/>
    <row r="667" ht="12.75" customHeight="1" x14ac:dyDescent="0.15"/>
    <row r="668" ht="12.75" customHeight="1" x14ac:dyDescent="0.15"/>
    <row r="669" ht="12.75" customHeight="1" x14ac:dyDescent="0.15"/>
    <row r="670" ht="12.75" customHeight="1" x14ac:dyDescent="0.15"/>
    <row r="671" ht="12.75" customHeight="1" x14ac:dyDescent="0.15"/>
    <row r="672" ht="12.75" customHeight="1" x14ac:dyDescent="0.15"/>
    <row r="673" ht="12.75" customHeight="1" x14ac:dyDescent="0.15"/>
    <row r="674" ht="12.75" customHeight="1" x14ac:dyDescent="0.15"/>
    <row r="675" ht="12.75" customHeight="1" x14ac:dyDescent="0.15"/>
    <row r="676" ht="12.75" customHeight="1" x14ac:dyDescent="0.15"/>
    <row r="677" ht="12.75" customHeight="1" x14ac:dyDescent="0.15"/>
    <row r="678" ht="12.75" customHeight="1" x14ac:dyDescent="0.15"/>
    <row r="679" ht="12.75" customHeight="1" x14ac:dyDescent="0.15"/>
    <row r="680" ht="12.75" customHeight="1" x14ac:dyDescent="0.15"/>
    <row r="681" ht="12.75" customHeight="1" x14ac:dyDescent="0.15"/>
    <row r="682" ht="12.75" customHeight="1" x14ac:dyDescent="0.15"/>
    <row r="683" ht="12.75" customHeight="1" x14ac:dyDescent="0.15"/>
    <row r="684" ht="12.75" customHeight="1" x14ac:dyDescent="0.15"/>
    <row r="685" ht="12.75" customHeight="1" x14ac:dyDescent="0.15"/>
    <row r="686" ht="12.75" customHeight="1" x14ac:dyDescent="0.15"/>
    <row r="687" ht="12.75" customHeight="1" x14ac:dyDescent="0.15"/>
    <row r="688" ht="12.75" customHeight="1" x14ac:dyDescent="0.15"/>
    <row r="689" ht="12.75" customHeight="1" x14ac:dyDescent="0.15"/>
    <row r="690" ht="12.75" customHeight="1" x14ac:dyDescent="0.15"/>
    <row r="691" ht="12.75" customHeight="1" x14ac:dyDescent="0.15"/>
    <row r="692" ht="12.75" customHeight="1" x14ac:dyDescent="0.15"/>
    <row r="693" ht="12.75" customHeight="1" x14ac:dyDescent="0.15"/>
    <row r="694" ht="12.75" customHeight="1" x14ac:dyDescent="0.15"/>
    <row r="695" ht="12.75" customHeight="1" x14ac:dyDescent="0.15"/>
    <row r="696" ht="12.75" customHeight="1" x14ac:dyDescent="0.15"/>
    <row r="697" ht="12.75" customHeight="1" x14ac:dyDescent="0.15"/>
    <row r="698" ht="12.75" customHeight="1" x14ac:dyDescent="0.15"/>
    <row r="699" ht="12.75" customHeight="1" x14ac:dyDescent="0.15"/>
    <row r="700" ht="12.75" customHeight="1" x14ac:dyDescent="0.15"/>
    <row r="701" ht="12.75" customHeight="1" x14ac:dyDescent="0.15"/>
    <row r="702" ht="12.75" customHeight="1" x14ac:dyDescent="0.15"/>
    <row r="703" ht="12.75" customHeight="1" x14ac:dyDescent="0.15"/>
    <row r="704" ht="12.75" customHeight="1" x14ac:dyDescent="0.15"/>
    <row r="705" ht="12.75" customHeight="1" x14ac:dyDescent="0.15"/>
    <row r="706" ht="12.75" customHeight="1" x14ac:dyDescent="0.15"/>
    <row r="707" ht="12.75" customHeight="1" x14ac:dyDescent="0.15"/>
    <row r="708" ht="12.75" customHeight="1" x14ac:dyDescent="0.15"/>
    <row r="709" ht="12.75" customHeight="1" x14ac:dyDescent="0.15"/>
    <row r="710" ht="12.75" customHeight="1" x14ac:dyDescent="0.15"/>
    <row r="711" ht="12.75" customHeight="1" x14ac:dyDescent="0.15"/>
    <row r="712" ht="12.75" customHeight="1" x14ac:dyDescent="0.15"/>
    <row r="713" ht="12.75" customHeight="1" x14ac:dyDescent="0.15"/>
    <row r="714" ht="12.75" customHeight="1" x14ac:dyDescent="0.15"/>
    <row r="715" ht="12.75" customHeight="1" x14ac:dyDescent="0.15"/>
    <row r="716" ht="12.75" customHeight="1" x14ac:dyDescent="0.15"/>
    <row r="717" ht="12.75" customHeight="1" x14ac:dyDescent="0.15"/>
    <row r="718" ht="12.75" customHeight="1" x14ac:dyDescent="0.15"/>
    <row r="719" ht="12.75" customHeight="1" x14ac:dyDescent="0.15"/>
    <row r="720" ht="12.75" customHeight="1" x14ac:dyDescent="0.15"/>
    <row r="721" ht="12.75" customHeight="1" x14ac:dyDescent="0.15"/>
    <row r="722" ht="12.75" customHeight="1" x14ac:dyDescent="0.15"/>
    <row r="723" ht="12.75" customHeight="1" x14ac:dyDescent="0.15"/>
    <row r="724" ht="12.75" customHeight="1" x14ac:dyDescent="0.15"/>
    <row r="725" ht="12.75" customHeight="1" x14ac:dyDescent="0.15"/>
    <row r="726" ht="12.75" customHeight="1" x14ac:dyDescent="0.15"/>
    <row r="727" ht="12.75" customHeight="1" x14ac:dyDescent="0.15"/>
    <row r="728" ht="12.75" customHeight="1" x14ac:dyDescent="0.15"/>
    <row r="729" ht="12.75" customHeight="1" x14ac:dyDescent="0.15"/>
    <row r="730" ht="12.75" customHeight="1" x14ac:dyDescent="0.15"/>
    <row r="731" ht="12.75" customHeight="1" x14ac:dyDescent="0.15"/>
    <row r="732" ht="12.75" customHeight="1" x14ac:dyDescent="0.15"/>
    <row r="733" ht="12.75" customHeight="1" x14ac:dyDescent="0.15"/>
    <row r="734" ht="12.75" customHeight="1" x14ac:dyDescent="0.15"/>
    <row r="735" ht="12.75" customHeight="1" x14ac:dyDescent="0.15"/>
    <row r="736" ht="12.75" customHeight="1" x14ac:dyDescent="0.15"/>
    <row r="737" ht="12.75" customHeight="1" x14ac:dyDescent="0.15"/>
    <row r="738" ht="12.75" customHeight="1" x14ac:dyDescent="0.15"/>
    <row r="739" ht="12.75" customHeight="1" x14ac:dyDescent="0.15"/>
    <row r="740" ht="12.75" customHeight="1" x14ac:dyDescent="0.15"/>
    <row r="741" ht="12.75" customHeight="1" x14ac:dyDescent="0.15"/>
    <row r="742" ht="12.75" customHeight="1" x14ac:dyDescent="0.15"/>
    <row r="743" ht="12.75" customHeight="1" x14ac:dyDescent="0.15"/>
    <row r="744" ht="12.75" customHeight="1" x14ac:dyDescent="0.15"/>
    <row r="745" ht="12.75" customHeight="1" x14ac:dyDescent="0.15"/>
    <row r="746" ht="12.75" customHeight="1" x14ac:dyDescent="0.15"/>
    <row r="747" ht="12.75" customHeight="1" x14ac:dyDescent="0.15"/>
    <row r="748" ht="12.75" customHeight="1" x14ac:dyDescent="0.15"/>
    <row r="749" ht="12.75" customHeight="1" x14ac:dyDescent="0.15"/>
    <row r="750" ht="12.75" customHeight="1" x14ac:dyDescent="0.15"/>
    <row r="751" ht="12.75" customHeight="1" x14ac:dyDescent="0.15"/>
    <row r="752" ht="12.75" customHeight="1" x14ac:dyDescent="0.15"/>
    <row r="753" ht="12.75" customHeight="1" x14ac:dyDescent="0.15"/>
    <row r="754" ht="12.75" customHeight="1" x14ac:dyDescent="0.15"/>
    <row r="755" ht="12.75" customHeight="1" x14ac:dyDescent="0.15"/>
    <row r="756" ht="12.75" customHeight="1" x14ac:dyDescent="0.15"/>
    <row r="757" ht="12.75" customHeight="1" x14ac:dyDescent="0.15"/>
    <row r="758" ht="12.75" customHeight="1" x14ac:dyDescent="0.15"/>
    <row r="759" ht="12.75" customHeight="1" x14ac:dyDescent="0.15"/>
    <row r="760" ht="12.75" customHeight="1" x14ac:dyDescent="0.15"/>
    <row r="761" ht="12.75" customHeight="1" x14ac:dyDescent="0.15"/>
    <row r="762" ht="12.75" customHeight="1" x14ac:dyDescent="0.15"/>
    <row r="763" ht="12.75" customHeight="1" x14ac:dyDescent="0.15"/>
    <row r="764" ht="12.75" customHeight="1" x14ac:dyDescent="0.15"/>
    <row r="765" ht="12.75" customHeight="1" x14ac:dyDescent="0.15"/>
    <row r="766" ht="12.75" customHeight="1" x14ac:dyDescent="0.15"/>
    <row r="767" ht="12.75" customHeight="1" x14ac:dyDescent="0.15"/>
    <row r="768" ht="12.75" customHeight="1" x14ac:dyDescent="0.15"/>
    <row r="769" ht="12.75" customHeight="1" x14ac:dyDescent="0.15"/>
    <row r="770" ht="12.75" customHeight="1" x14ac:dyDescent="0.15"/>
    <row r="771" ht="12.75" customHeight="1" x14ac:dyDescent="0.15"/>
    <row r="772" ht="12.75" customHeight="1" x14ac:dyDescent="0.15"/>
    <row r="773" ht="12.75" customHeight="1" x14ac:dyDescent="0.15"/>
    <row r="774" ht="12.75" customHeight="1" x14ac:dyDescent="0.15"/>
    <row r="775" ht="12.75" customHeight="1" x14ac:dyDescent="0.15"/>
    <row r="776" ht="12.75" customHeight="1" x14ac:dyDescent="0.15"/>
    <row r="777" ht="12.75" customHeight="1" x14ac:dyDescent="0.15"/>
    <row r="778" ht="12.75" customHeight="1" x14ac:dyDescent="0.15"/>
    <row r="779" ht="12.75" customHeight="1" x14ac:dyDescent="0.15"/>
    <row r="780" ht="12.75" customHeight="1" x14ac:dyDescent="0.15"/>
    <row r="781" ht="12.75" customHeight="1" x14ac:dyDescent="0.15"/>
    <row r="782" ht="12.75" customHeight="1" x14ac:dyDescent="0.15"/>
    <row r="783" ht="12.75" customHeight="1" x14ac:dyDescent="0.15"/>
    <row r="784" ht="12.75" customHeight="1" x14ac:dyDescent="0.15"/>
    <row r="785" ht="12.75" customHeight="1" x14ac:dyDescent="0.15"/>
    <row r="786" ht="12.75" customHeight="1" x14ac:dyDescent="0.15"/>
    <row r="787" ht="12.75" customHeight="1" x14ac:dyDescent="0.15"/>
    <row r="788" ht="12.75" customHeight="1" x14ac:dyDescent="0.15"/>
    <row r="789" ht="12.75" customHeight="1" x14ac:dyDescent="0.15"/>
    <row r="790" ht="12.75" customHeight="1" x14ac:dyDescent="0.15"/>
    <row r="791" ht="12.75" customHeight="1" x14ac:dyDescent="0.15"/>
    <row r="792" ht="12.75" customHeight="1" x14ac:dyDescent="0.15"/>
    <row r="793" ht="12.75" customHeight="1" x14ac:dyDescent="0.15"/>
    <row r="794" ht="12.75" customHeight="1" x14ac:dyDescent="0.15"/>
    <row r="795" ht="12.75" customHeight="1" x14ac:dyDescent="0.15"/>
    <row r="796" ht="12.75" customHeight="1" x14ac:dyDescent="0.15"/>
    <row r="797" ht="12.75" customHeight="1" x14ac:dyDescent="0.15"/>
    <row r="798" ht="12.75" customHeight="1" x14ac:dyDescent="0.15"/>
    <row r="799" ht="12.75" customHeight="1" x14ac:dyDescent="0.15"/>
    <row r="800" ht="12.75" customHeight="1" x14ac:dyDescent="0.15"/>
    <row r="801" ht="12.75" customHeight="1" x14ac:dyDescent="0.15"/>
    <row r="802" ht="12.75" customHeight="1" x14ac:dyDescent="0.15"/>
    <row r="803" ht="12.75" customHeight="1" x14ac:dyDescent="0.15"/>
    <row r="804" ht="12.75" customHeight="1" x14ac:dyDescent="0.15"/>
    <row r="805" ht="12.75" customHeight="1" x14ac:dyDescent="0.15"/>
    <row r="806" ht="12.75" customHeight="1" x14ac:dyDescent="0.15"/>
    <row r="807" ht="12.75" customHeight="1" x14ac:dyDescent="0.15"/>
    <row r="808" ht="12.75" customHeight="1" x14ac:dyDescent="0.15"/>
    <row r="809" ht="12.75" customHeight="1" x14ac:dyDescent="0.15"/>
    <row r="810" ht="12.75" customHeight="1" x14ac:dyDescent="0.15"/>
    <row r="811" ht="12.75" customHeight="1" x14ac:dyDescent="0.15"/>
    <row r="812" ht="12.75" customHeight="1" x14ac:dyDescent="0.15"/>
    <row r="813" ht="12.75" customHeight="1" x14ac:dyDescent="0.15"/>
    <row r="814" ht="12.75" customHeight="1" x14ac:dyDescent="0.15"/>
    <row r="815" ht="12.75" customHeight="1" x14ac:dyDescent="0.15"/>
    <row r="816" ht="12.75" customHeight="1" x14ac:dyDescent="0.15"/>
    <row r="817" ht="12.75" customHeight="1" x14ac:dyDescent="0.15"/>
    <row r="818" ht="12.75" customHeight="1" x14ac:dyDescent="0.15"/>
    <row r="819" ht="12.75" customHeight="1" x14ac:dyDescent="0.15"/>
    <row r="820" ht="12.75" customHeight="1" x14ac:dyDescent="0.15"/>
    <row r="821" ht="12.75" customHeight="1" x14ac:dyDescent="0.15"/>
    <row r="822" ht="12.75" customHeight="1" x14ac:dyDescent="0.15"/>
    <row r="823" ht="12.75" customHeight="1" x14ac:dyDescent="0.15"/>
    <row r="824" ht="12.75" customHeight="1" x14ac:dyDescent="0.15"/>
    <row r="825" ht="12.75" customHeight="1" x14ac:dyDescent="0.15"/>
    <row r="826" ht="12.75" customHeight="1" x14ac:dyDescent="0.15"/>
    <row r="827" ht="12.75" customHeight="1" x14ac:dyDescent="0.15"/>
    <row r="828" ht="12.75" customHeight="1" x14ac:dyDescent="0.15"/>
    <row r="829" ht="12.75" customHeight="1" x14ac:dyDescent="0.15"/>
    <row r="830" ht="12.75" customHeight="1" x14ac:dyDescent="0.15"/>
    <row r="831" ht="12.75" customHeight="1" x14ac:dyDescent="0.15"/>
    <row r="832" ht="12.75" customHeight="1" x14ac:dyDescent="0.15"/>
    <row r="833" ht="12.75" customHeight="1" x14ac:dyDescent="0.15"/>
    <row r="834" ht="12.75" customHeight="1" x14ac:dyDescent="0.15"/>
    <row r="835" ht="12.75" customHeight="1" x14ac:dyDescent="0.15"/>
    <row r="836" ht="12.75" customHeight="1" x14ac:dyDescent="0.15"/>
    <row r="837" ht="12.75" customHeight="1" x14ac:dyDescent="0.15"/>
    <row r="838" ht="12.75" customHeight="1" x14ac:dyDescent="0.15"/>
    <row r="839" ht="12.75" customHeight="1" x14ac:dyDescent="0.15"/>
    <row r="840" ht="12.75" customHeight="1" x14ac:dyDescent="0.15"/>
    <row r="841" ht="12.75" customHeight="1" x14ac:dyDescent="0.15"/>
    <row r="842" ht="12.75" customHeight="1" x14ac:dyDescent="0.15"/>
    <row r="843" ht="12.75" customHeight="1" x14ac:dyDescent="0.15"/>
    <row r="844" ht="12.75" customHeight="1" x14ac:dyDescent="0.15"/>
    <row r="845" ht="12.75" customHeight="1" x14ac:dyDescent="0.15"/>
    <row r="846" ht="12.75" customHeight="1" x14ac:dyDescent="0.15"/>
    <row r="847" ht="12.75" customHeight="1" x14ac:dyDescent="0.15"/>
    <row r="848" ht="12.75" customHeight="1" x14ac:dyDescent="0.15"/>
    <row r="849" ht="12.75" customHeight="1" x14ac:dyDescent="0.15"/>
    <row r="850" ht="12.75" customHeight="1" x14ac:dyDescent="0.15"/>
    <row r="851" ht="12.75" customHeight="1" x14ac:dyDescent="0.15"/>
    <row r="852" ht="12.75" customHeight="1" x14ac:dyDescent="0.15"/>
    <row r="853" ht="12.75" customHeight="1" x14ac:dyDescent="0.15"/>
    <row r="854" ht="12.75" customHeight="1" x14ac:dyDescent="0.15"/>
    <row r="855" ht="12.75" customHeight="1" x14ac:dyDescent="0.15"/>
    <row r="856" ht="12.75" customHeight="1" x14ac:dyDescent="0.15"/>
    <row r="857" ht="12.75" customHeight="1" x14ac:dyDescent="0.15"/>
    <row r="858" ht="12.75" customHeight="1" x14ac:dyDescent="0.15"/>
    <row r="859" ht="12.75" customHeight="1" x14ac:dyDescent="0.15"/>
    <row r="860" ht="12.75" customHeight="1" x14ac:dyDescent="0.15"/>
    <row r="861" ht="12.75" customHeight="1" x14ac:dyDescent="0.15"/>
    <row r="862" ht="12.75" customHeight="1" x14ac:dyDescent="0.15"/>
    <row r="863" ht="12.75" customHeight="1" x14ac:dyDescent="0.15"/>
    <row r="864" ht="12.75" customHeight="1" x14ac:dyDescent="0.15"/>
    <row r="865" ht="12.75" customHeight="1" x14ac:dyDescent="0.15"/>
    <row r="866" ht="12.75" customHeight="1" x14ac:dyDescent="0.15"/>
    <row r="867" ht="12.75" customHeight="1" x14ac:dyDescent="0.15"/>
    <row r="868" ht="12.75" customHeight="1" x14ac:dyDescent="0.15"/>
    <row r="869" ht="12.75" customHeight="1" x14ac:dyDescent="0.15"/>
    <row r="870" ht="12.75" customHeight="1" x14ac:dyDescent="0.15"/>
    <row r="871" ht="12.75" customHeight="1" x14ac:dyDescent="0.15"/>
    <row r="872" ht="12.75" customHeight="1" x14ac:dyDescent="0.15"/>
    <row r="873" ht="12.75" customHeight="1" x14ac:dyDescent="0.15"/>
    <row r="874" ht="12.75" customHeight="1" x14ac:dyDescent="0.15"/>
    <row r="875" ht="12.75" customHeight="1" x14ac:dyDescent="0.15"/>
    <row r="876" ht="12.75" customHeight="1" x14ac:dyDescent="0.15"/>
    <row r="877" ht="12.75" customHeight="1" x14ac:dyDescent="0.15"/>
    <row r="878" ht="12.75" customHeight="1" x14ac:dyDescent="0.15"/>
    <row r="879" ht="12.75" customHeight="1" x14ac:dyDescent="0.15"/>
    <row r="880" ht="12.75" customHeight="1" x14ac:dyDescent="0.15"/>
    <row r="881" ht="12.75" customHeight="1" x14ac:dyDescent="0.15"/>
    <row r="882" ht="12.75" customHeight="1" x14ac:dyDescent="0.15"/>
    <row r="883" ht="12.75" customHeight="1" x14ac:dyDescent="0.15"/>
    <row r="884" ht="12.75" customHeight="1" x14ac:dyDescent="0.15"/>
    <row r="885" ht="12.75" customHeight="1" x14ac:dyDescent="0.15"/>
    <row r="886" ht="12.75" customHeight="1" x14ac:dyDescent="0.15"/>
    <row r="887" ht="12.75" customHeight="1" x14ac:dyDescent="0.15"/>
    <row r="888" ht="12.75" customHeight="1" x14ac:dyDescent="0.15"/>
    <row r="889" ht="12.75" customHeight="1" x14ac:dyDescent="0.15"/>
    <row r="890" ht="12.75" customHeight="1" x14ac:dyDescent="0.15"/>
    <row r="891" ht="12.75" customHeight="1" x14ac:dyDescent="0.15"/>
    <row r="892" ht="12.75" customHeight="1" x14ac:dyDescent="0.15"/>
    <row r="893" ht="12.75" customHeight="1" x14ac:dyDescent="0.15"/>
    <row r="894" ht="12.75" customHeight="1" x14ac:dyDescent="0.15"/>
    <row r="895" ht="12.75" customHeight="1" x14ac:dyDescent="0.15"/>
    <row r="896" ht="12.75" customHeight="1" x14ac:dyDescent="0.15"/>
    <row r="897" ht="12.75" customHeight="1" x14ac:dyDescent="0.15"/>
    <row r="898" ht="12.75" customHeight="1" x14ac:dyDescent="0.15"/>
    <row r="899" ht="12.75" customHeight="1" x14ac:dyDescent="0.15"/>
    <row r="900" ht="12.75" customHeight="1" x14ac:dyDescent="0.15"/>
    <row r="901" ht="12.75" customHeight="1" x14ac:dyDescent="0.15"/>
    <row r="902" ht="12.75" customHeight="1" x14ac:dyDescent="0.15"/>
    <row r="903" ht="12.75" customHeight="1" x14ac:dyDescent="0.15"/>
    <row r="904" ht="12.75" customHeight="1" x14ac:dyDescent="0.15"/>
    <row r="905" ht="12.75" customHeight="1" x14ac:dyDescent="0.15"/>
    <row r="906" ht="12.75" customHeight="1" x14ac:dyDescent="0.15"/>
    <row r="907" ht="12.75" customHeight="1" x14ac:dyDescent="0.15"/>
    <row r="908" ht="12.75" customHeight="1" x14ac:dyDescent="0.15"/>
    <row r="909" ht="12.75" customHeight="1" x14ac:dyDescent="0.15"/>
    <row r="910" ht="12.75" customHeight="1" x14ac:dyDescent="0.15"/>
    <row r="911" ht="12.75" customHeight="1" x14ac:dyDescent="0.15"/>
    <row r="912" ht="12.75" customHeight="1" x14ac:dyDescent="0.15"/>
    <row r="913" ht="12.75" customHeight="1" x14ac:dyDescent="0.15"/>
    <row r="914" ht="12.75" customHeight="1" x14ac:dyDescent="0.15"/>
    <row r="915" ht="12.75" customHeight="1" x14ac:dyDescent="0.15"/>
    <row r="916" ht="12.75" customHeight="1" x14ac:dyDescent="0.15"/>
    <row r="917" ht="12.75" customHeight="1" x14ac:dyDescent="0.15"/>
    <row r="918" ht="12.75" customHeight="1" x14ac:dyDescent="0.15"/>
    <row r="919" ht="12.75" customHeight="1" x14ac:dyDescent="0.15"/>
    <row r="920" ht="12.75" customHeight="1" x14ac:dyDescent="0.15"/>
    <row r="921" ht="12.75" customHeight="1" x14ac:dyDescent="0.15"/>
    <row r="922" ht="12.75" customHeight="1" x14ac:dyDescent="0.15"/>
    <row r="923" ht="12.75" customHeight="1" x14ac:dyDescent="0.15"/>
    <row r="924" ht="12.75" customHeight="1" x14ac:dyDescent="0.15"/>
    <row r="925" ht="12.75" customHeight="1" x14ac:dyDescent="0.15"/>
    <row r="926" ht="12.75" customHeight="1" x14ac:dyDescent="0.15"/>
    <row r="927" ht="12.75" customHeight="1" x14ac:dyDescent="0.15"/>
    <row r="928" ht="12.75" customHeight="1" x14ac:dyDescent="0.15"/>
    <row r="929" ht="12.75" customHeight="1" x14ac:dyDescent="0.15"/>
    <row r="930" ht="12.75" customHeight="1" x14ac:dyDescent="0.15"/>
    <row r="931" ht="12.75" customHeight="1" x14ac:dyDescent="0.15"/>
    <row r="932" ht="12.75" customHeight="1" x14ac:dyDescent="0.15"/>
    <row r="933" ht="12.75" customHeight="1" x14ac:dyDescent="0.15"/>
    <row r="934" ht="12.75" customHeight="1" x14ac:dyDescent="0.15"/>
    <row r="935" ht="12.75" customHeight="1" x14ac:dyDescent="0.15"/>
    <row r="936" ht="12.75" customHeight="1" x14ac:dyDescent="0.15"/>
    <row r="937" ht="12.75" customHeight="1" x14ac:dyDescent="0.15"/>
    <row r="938" ht="12.75" customHeight="1" x14ac:dyDescent="0.15"/>
    <row r="939" ht="12.75" customHeight="1" x14ac:dyDescent="0.15"/>
    <row r="940" ht="12.75" customHeight="1" x14ac:dyDescent="0.15"/>
    <row r="941" ht="12.75" customHeight="1" x14ac:dyDescent="0.15"/>
    <row r="942" ht="12.75" customHeight="1" x14ac:dyDescent="0.15"/>
    <row r="943" ht="12.75" customHeight="1" x14ac:dyDescent="0.15"/>
    <row r="944" ht="12.75" customHeight="1" x14ac:dyDescent="0.15"/>
    <row r="945" ht="12.75" customHeight="1" x14ac:dyDescent="0.15"/>
    <row r="946" ht="12.75" customHeight="1" x14ac:dyDescent="0.15"/>
    <row r="947" ht="12.75" customHeight="1" x14ac:dyDescent="0.15"/>
    <row r="948" ht="12.75" customHeight="1" x14ac:dyDescent="0.15"/>
    <row r="949" ht="12.75" customHeight="1" x14ac:dyDescent="0.15"/>
    <row r="950" ht="12.75" customHeight="1" x14ac:dyDescent="0.15"/>
    <row r="951" ht="12.75" customHeight="1" x14ac:dyDescent="0.15"/>
    <row r="952" ht="12.75" customHeight="1" x14ac:dyDescent="0.15"/>
    <row r="953" ht="12.75" customHeight="1" x14ac:dyDescent="0.15"/>
    <row r="954" ht="12.75" customHeight="1" x14ac:dyDescent="0.15"/>
    <row r="955" ht="12.75" customHeight="1" x14ac:dyDescent="0.15"/>
    <row r="956" ht="12.75" customHeight="1" x14ac:dyDescent="0.15"/>
    <row r="957" ht="12.75" customHeight="1" x14ac:dyDescent="0.15"/>
    <row r="958" ht="12.75" customHeight="1" x14ac:dyDescent="0.15"/>
    <row r="959" ht="12.75" customHeight="1" x14ac:dyDescent="0.15"/>
    <row r="960" ht="12.75" customHeight="1" x14ac:dyDescent="0.15"/>
    <row r="961" ht="12.75" customHeight="1" x14ac:dyDescent="0.15"/>
    <row r="962" ht="12.75" customHeight="1" x14ac:dyDescent="0.15"/>
    <row r="963" ht="12.75" customHeight="1" x14ac:dyDescent="0.15"/>
    <row r="964" ht="12.75" customHeight="1" x14ac:dyDescent="0.15"/>
    <row r="965" ht="12.75" customHeight="1" x14ac:dyDescent="0.15"/>
    <row r="966" ht="12.75" customHeight="1" x14ac:dyDescent="0.15"/>
    <row r="967" ht="12.75" customHeight="1" x14ac:dyDescent="0.15"/>
    <row r="968" ht="12.75" customHeight="1" x14ac:dyDescent="0.15"/>
    <row r="969" ht="12.75" customHeight="1" x14ac:dyDescent="0.15"/>
    <row r="970" ht="12.75" customHeight="1" x14ac:dyDescent="0.15"/>
    <row r="971" ht="12.75" customHeight="1" x14ac:dyDescent="0.15"/>
    <row r="972" ht="12.75" customHeight="1" x14ac:dyDescent="0.15"/>
    <row r="973" ht="12.75" customHeight="1" x14ac:dyDescent="0.15"/>
    <row r="974" ht="12.75" customHeight="1" x14ac:dyDescent="0.15"/>
    <row r="975" ht="12.75" customHeight="1" x14ac:dyDescent="0.15"/>
    <row r="976" ht="12.75" customHeight="1" x14ac:dyDescent="0.15"/>
    <row r="977" ht="12.75" customHeight="1" x14ac:dyDescent="0.15"/>
    <row r="978" ht="12.75" customHeight="1" x14ac:dyDescent="0.15"/>
    <row r="979" ht="12.75" customHeight="1" x14ac:dyDescent="0.15"/>
    <row r="980" ht="12.75" customHeight="1" x14ac:dyDescent="0.15"/>
    <row r="981" ht="12.75" customHeight="1" x14ac:dyDescent="0.15"/>
    <row r="982" ht="12.75" customHeight="1" x14ac:dyDescent="0.15"/>
    <row r="983" ht="12.75" customHeight="1" x14ac:dyDescent="0.15"/>
    <row r="984" ht="12.75" customHeight="1" x14ac:dyDescent="0.15"/>
    <row r="985" ht="12.75" customHeight="1" x14ac:dyDescent="0.15"/>
    <row r="986" ht="12.75" customHeight="1" x14ac:dyDescent="0.15"/>
    <row r="987" ht="12.75" customHeight="1" x14ac:dyDescent="0.15"/>
    <row r="988" ht="12.75" customHeight="1" x14ac:dyDescent="0.15"/>
    <row r="989" ht="12.75" customHeight="1" x14ac:dyDescent="0.15"/>
    <row r="990" ht="12.75" customHeight="1" x14ac:dyDescent="0.15"/>
    <row r="991" ht="12.75" customHeight="1" x14ac:dyDescent="0.15"/>
    <row r="992" ht="12.75" customHeight="1" x14ac:dyDescent="0.15"/>
    <row r="993" ht="12.75" customHeight="1" x14ac:dyDescent="0.15"/>
    <row r="994" ht="12.75" customHeight="1" x14ac:dyDescent="0.15"/>
    <row r="995" ht="12.75" customHeight="1" x14ac:dyDescent="0.15"/>
    <row r="996" ht="12.75" customHeight="1" x14ac:dyDescent="0.15"/>
    <row r="997" ht="12.75" customHeight="1" x14ac:dyDescent="0.15"/>
    <row r="998" ht="12.75" customHeight="1" x14ac:dyDescent="0.15"/>
    <row r="999" ht="12.75" customHeight="1" x14ac:dyDescent="0.15"/>
    <row r="1000" ht="12.75" customHeight="1" x14ac:dyDescent="0.15"/>
  </sheetData>
  <autoFilter ref="A1:AF415" xr:uid="{00000000-0009-0000-0000-00000A000000}"/>
  <pageMargins left="0.7" right="0.7" top="0.75" bottom="0.75" header="0" footer="0"/>
  <pageSetup paperSize="5" fitToHeight="0"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O1000"/>
  <sheetViews>
    <sheetView workbookViewId="0"/>
  </sheetViews>
  <sheetFormatPr baseColWidth="10" defaultColWidth="14.5" defaultRowHeight="15" customHeight="1" x14ac:dyDescent="0.15"/>
  <cols>
    <col min="1" max="1" width="28.5" customWidth="1"/>
    <col min="2" max="2" width="27.1640625" customWidth="1"/>
    <col min="3" max="3" width="23.1640625" customWidth="1"/>
    <col min="4" max="4" width="33" customWidth="1"/>
    <col min="5" max="5" width="29" customWidth="1"/>
    <col min="6" max="6" width="25.6640625" customWidth="1"/>
    <col min="7" max="7" width="21.6640625" customWidth="1"/>
    <col min="8" max="8" width="25.5" customWidth="1"/>
    <col min="9" max="9" width="24.1640625" customWidth="1"/>
    <col min="10" max="10" width="22.6640625" customWidth="1"/>
    <col min="11" max="11" width="18.6640625" customWidth="1"/>
    <col min="12" max="12" width="26.83203125" customWidth="1"/>
    <col min="13" max="13" width="25.5" customWidth="1"/>
    <col min="14" max="14" width="24" customWidth="1"/>
    <col min="15" max="15" width="20" customWidth="1"/>
    <col min="16" max="26" width="8.6640625" customWidth="1"/>
  </cols>
  <sheetData>
    <row r="1" spans="1:15" ht="12.75" customHeight="1" x14ac:dyDescent="0.15"/>
    <row r="2" spans="1:15" ht="12.75" customHeight="1" x14ac:dyDescent="0.15"/>
    <row r="3" spans="1:15" ht="12.75" customHeight="1" x14ac:dyDescent="0.15">
      <c r="B3" s="181" t="s">
        <v>2016</v>
      </c>
    </row>
    <row r="4" spans="1:15" ht="12.75" customHeight="1" x14ac:dyDescent="0.15">
      <c r="A4" s="181" t="s">
        <v>42</v>
      </c>
      <c r="B4" s="2" t="s">
        <v>1599</v>
      </c>
      <c r="C4" s="2" t="s">
        <v>1600</v>
      </c>
      <c r="D4" s="2" t="s">
        <v>1601</v>
      </c>
      <c r="E4" s="2" t="s">
        <v>1602</v>
      </c>
      <c r="F4" s="2" t="s">
        <v>1603</v>
      </c>
      <c r="G4" s="2" t="s">
        <v>1604</v>
      </c>
      <c r="H4" s="2" t="s">
        <v>1605</v>
      </c>
      <c r="I4" s="2" t="s">
        <v>1606</v>
      </c>
      <c r="J4" s="2" t="s">
        <v>1607</v>
      </c>
      <c r="K4" s="2" t="s">
        <v>1608</v>
      </c>
      <c r="L4" s="2" t="s">
        <v>1609</v>
      </c>
      <c r="M4" s="2" t="s">
        <v>1610</v>
      </c>
      <c r="N4" s="2" t="s">
        <v>1611</v>
      </c>
      <c r="O4" s="2" t="s">
        <v>1612</v>
      </c>
    </row>
    <row r="5" spans="1:15" ht="12.75" customHeight="1" x14ac:dyDescent="0.15">
      <c r="A5" s="2" t="s">
        <v>169</v>
      </c>
      <c r="B5" s="182">
        <v>41</v>
      </c>
      <c r="C5" s="182">
        <v>460</v>
      </c>
      <c r="D5" s="182">
        <v>41</v>
      </c>
      <c r="E5" s="182">
        <v>180</v>
      </c>
      <c r="F5" s="182">
        <v>0</v>
      </c>
      <c r="G5" s="182">
        <v>80</v>
      </c>
      <c r="H5" s="182">
        <v>0</v>
      </c>
      <c r="I5" s="182">
        <v>0</v>
      </c>
      <c r="J5" s="182">
        <v>0</v>
      </c>
      <c r="K5" s="182">
        <v>76</v>
      </c>
      <c r="L5" s="182">
        <v>0</v>
      </c>
      <c r="M5" s="182">
        <v>0</v>
      </c>
      <c r="N5" s="182">
        <v>0</v>
      </c>
      <c r="O5" s="182">
        <v>124</v>
      </c>
    </row>
    <row r="6" spans="1:15" ht="12.75" customHeight="1" x14ac:dyDescent="0.15">
      <c r="A6" s="2" t="s">
        <v>66</v>
      </c>
      <c r="B6" s="182">
        <v>439</v>
      </c>
      <c r="C6" s="182">
        <v>5169</v>
      </c>
      <c r="D6" s="182">
        <v>319</v>
      </c>
      <c r="E6" s="182">
        <v>2244</v>
      </c>
      <c r="F6" s="182">
        <v>26</v>
      </c>
      <c r="G6" s="182">
        <v>849</v>
      </c>
      <c r="H6" s="182">
        <v>0</v>
      </c>
      <c r="I6" s="182">
        <v>40</v>
      </c>
      <c r="J6" s="182">
        <v>40</v>
      </c>
      <c r="K6" s="182">
        <v>744</v>
      </c>
      <c r="L6" s="182">
        <v>0</v>
      </c>
      <c r="M6" s="182">
        <v>54</v>
      </c>
      <c r="N6" s="182">
        <v>54</v>
      </c>
      <c r="O6" s="182">
        <v>1332</v>
      </c>
    </row>
    <row r="7" spans="1:15" ht="12.75" customHeight="1" x14ac:dyDescent="0.15">
      <c r="A7" s="2" t="s">
        <v>68</v>
      </c>
      <c r="B7" s="182">
        <v>304</v>
      </c>
      <c r="C7" s="182">
        <v>7076</v>
      </c>
      <c r="D7" s="182">
        <v>70</v>
      </c>
      <c r="E7" s="182">
        <v>3268</v>
      </c>
      <c r="F7" s="182">
        <v>35</v>
      </c>
      <c r="G7" s="182">
        <v>1180</v>
      </c>
      <c r="H7" s="182">
        <v>6</v>
      </c>
      <c r="I7" s="182">
        <v>73</v>
      </c>
      <c r="J7" s="182">
        <v>79</v>
      </c>
      <c r="K7" s="182">
        <v>908</v>
      </c>
      <c r="L7" s="182">
        <v>0</v>
      </c>
      <c r="M7" s="182">
        <v>120</v>
      </c>
      <c r="N7" s="182">
        <v>120</v>
      </c>
      <c r="O7" s="182">
        <v>1720</v>
      </c>
    </row>
    <row r="8" spans="1:15" ht="12.75" customHeight="1" x14ac:dyDescent="0.15">
      <c r="A8" s="2" t="s">
        <v>69</v>
      </c>
      <c r="B8" s="182">
        <v>198</v>
      </c>
      <c r="C8" s="182">
        <v>670</v>
      </c>
      <c r="D8" s="182">
        <v>194</v>
      </c>
      <c r="E8" s="182">
        <v>290</v>
      </c>
      <c r="F8" s="182">
        <v>4</v>
      </c>
      <c r="G8" s="182">
        <v>114</v>
      </c>
      <c r="H8" s="182">
        <v>0</v>
      </c>
      <c r="I8" s="182">
        <v>0</v>
      </c>
      <c r="J8" s="182">
        <v>0</v>
      </c>
      <c r="K8" s="182">
        <v>106</v>
      </c>
      <c r="L8" s="182">
        <v>0</v>
      </c>
      <c r="M8" s="182">
        <v>0</v>
      </c>
      <c r="N8" s="182">
        <v>0</v>
      </c>
      <c r="O8" s="182">
        <v>160</v>
      </c>
    </row>
    <row r="9" spans="1:15" ht="12.75" customHeight="1" x14ac:dyDescent="0.15">
      <c r="A9" s="2" t="s">
        <v>170</v>
      </c>
      <c r="B9" s="182">
        <v>144</v>
      </c>
      <c r="C9" s="182">
        <v>5968</v>
      </c>
      <c r="D9" s="182">
        <v>141</v>
      </c>
      <c r="E9" s="182">
        <v>2568</v>
      </c>
      <c r="F9" s="182">
        <v>3</v>
      </c>
      <c r="G9" s="182">
        <v>984</v>
      </c>
      <c r="H9" s="182">
        <v>0</v>
      </c>
      <c r="I9" s="182">
        <v>0</v>
      </c>
      <c r="J9" s="182">
        <v>0</v>
      </c>
      <c r="K9" s="182">
        <v>896</v>
      </c>
      <c r="L9" s="182">
        <v>0</v>
      </c>
      <c r="M9" s="182">
        <v>0</v>
      </c>
      <c r="N9" s="182">
        <v>0</v>
      </c>
      <c r="O9" s="182">
        <v>1520</v>
      </c>
    </row>
    <row r="10" spans="1:15" ht="12.75" customHeight="1" x14ac:dyDescent="0.15">
      <c r="A10" s="2" t="s">
        <v>274</v>
      </c>
      <c r="B10" s="182">
        <v>842</v>
      </c>
      <c r="C10" s="182">
        <v>156</v>
      </c>
      <c r="D10" s="182">
        <v>0</v>
      </c>
      <c r="E10" s="182">
        <v>64</v>
      </c>
      <c r="F10" s="182">
        <v>424</v>
      </c>
      <c r="G10" s="182">
        <v>28</v>
      </c>
      <c r="H10" s="182">
        <v>0</v>
      </c>
      <c r="I10" s="182">
        <v>335</v>
      </c>
      <c r="J10" s="182">
        <v>335</v>
      </c>
      <c r="K10" s="182">
        <v>28</v>
      </c>
      <c r="L10" s="182">
        <v>0</v>
      </c>
      <c r="M10" s="182">
        <v>83</v>
      </c>
      <c r="N10" s="182">
        <v>83</v>
      </c>
      <c r="O10" s="182">
        <v>36</v>
      </c>
    </row>
    <row r="11" spans="1:15" ht="12.75" customHeight="1" x14ac:dyDescent="0.15">
      <c r="A11" s="2" t="s">
        <v>84</v>
      </c>
      <c r="B11" s="182">
        <v>16</v>
      </c>
      <c r="C11" s="182">
        <v>120</v>
      </c>
      <c r="D11" s="182">
        <v>10</v>
      </c>
      <c r="E11" s="182">
        <v>44</v>
      </c>
      <c r="F11" s="182">
        <v>4</v>
      </c>
      <c r="G11" s="182">
        <v>24</v>
      </c>
      <c r="H11" s="182">
        <v>2</v>
      </c>
      <c r="I11" s="182">
        <v>0</v>
      </c>
      <c r="J11" s="182">
        <v>2</v>
      </c>
      <c r="K11" s="182">
        <v>24</v>
      </c>
      <c r="L11" s="182">
        <v>0</v>
      </c>
      <c r="M11" s="182">
        <v>0</v>
      </c>
      <c r="N11" s="182">
        <v>0</v>
      </c>
      <c r="O11" s="182">
        <v>28</v>
      </c>
    </row>
    <row r="12" spans="1:15" ht="12.75" customHeight="1" x14ac:dyDescent="0.15">
      <c r="A12" s="2" t="s">
        <v>430</v>
      </c>
      <c r="B12" s="182">
        <v>32</v>
      </c>
      <c r="C12" s="182">
        <v>49</v>
      </c>
      <c r="D12" s="182">
        <v>17</v>
      </c>
      <c r="E12" s="182">
        <v>23</v>
      </c>
      <c r="F12" s="182">
        <v>13</v>
      </c>
      <c r="G12" s="182">
        <v>9</v>
      </c>
      <c r="H12" s="182">
        <v>1</v>
      </c>
      <c r="I12" s="182">
        <v>1</v>
      </c>
      <c r="J12" s="182">
        <v>2</v>
      </c>
      <c r="K12" s="182">
        <v>7</v>
      </c>
      <c r="L12" s="182">
        <v>0</v>
      </c>
      <c r="M12" s="182">
        <v>0</v>
      </c>
      <c r="N12" s="182">
        <v>0</v>
      </c>
      <c r="O12" s="182">
        <v>10</v>
      </c>
    </row>
    <row r="13" spans="1:15" ht="12.75" customHeight="1" x14ac:dyDescent="0.15">
      <c r="A13" s="2" t="s">
        <v>264</v>
      </c>
      <c r="B13" s="182">
        <v>219</v>
      </c>
      <c r="C13" s="182">
        <v>1176</v>
      </c>
      <c r="D13" s="182">
        <v>0</v>
      </c>
      <c r="E13" s="182">
        <v>492</v>
      </c>
      <c r="F13" s="182">
        <v>141</v>
      </c>
      <c r="G13" s="182">
        <v>174</v>
      </c>
      <c r="H13" s="182">
        <v>0</v>
      </c>
      <c r="I13" s="182">
        <v>29</v>
      </c>
      <c r="J13" s="182">
        <v>29</v>
      </c>
      <c r="K13" s="182">
        <v>162</v>
      </c>
      <c r="L13" s="182">
        <v>0</v>
      </c>
      <c r="M13" s="182">
        <v>49</v>
      </c>
      <c r="N13" s="182">
        <v>49</v>
      </c>
      <c r="O13" s="182">
        <v>348</v>
      </c>
    </row>
    <row r="14" spans="1:15" ht="12.75" customHeight="1" x14ac:dyDescent="0.15">
      <c r="A14" s="2" t="s">
        <v>275</v>
      </c>
      <c r="B14" s="182">
        <v>5427</v>
      </c>
      <c r="C14" s="182">
        <v>22808</v>
      </c>
      <c r="D14" s="182">
        <v>5290</v>
      </c>
      <c r="E14" s="182">
        <v>10004</v>
      </c>
      <c r="F14" s="182">
        <v>44</v>
      </c>
      <c r="G14" s="182">
        <v>4152</v>
      </c>
      <c r="H14" s="182">
        <v>0</v>
      </c>
      <c r="I14" s="182">
        <v>22</v>
      </c>
      <c r="J14" s="182">
        <v>22</v>
      </c>
      <c r="K14" s="182">
        <v>3628</v>
      </c>
      <c r="L14" s="182">
        <v>0</v>
      </c>
      <c r="M14" s="182">
        <v>71</v>
      </c>
      <c r="N14" s="182">
        <v>71</v>
      </c>
      <c r="O14" s="182">
        <v>5024</v>
      </c>
    </row>
    <row r="15" spans="1:15" ht="12.75" customHeight="1" x14ac:dyDescent="0.15">
      <c r="A15" s="2" t="s">
        <v>434</v>
      </c>
      <c r="B15" s="182">
        <v>167</v>
      </c>
      <c r="C15" s="182">
        <v>408</v>
      </c>
      <c r="D15" s="182">
        <v>33</v>
      </c>
      <c r="E15" s="182">
        <v>177</v>
      </c>
      <c r="F15" s="182">
        <v>92</v>
      </c>
      <c r="G15" s="182">
        <v>72</v>
      </c>
      <c r="H15" s="182">
        <v>0</v>
      </c>
      <c r="I15" s="182">
        <v>19</v>
      </c>
      <c r="J15" s="182">
        <v>19</v>
      </c>
      <c r="K15" s="182">
        <v>63</v>
      </c>
      <c r="L15" s="182">
        <v>0</v>
      </c>
      <c r="M15" s="182">
        <v>23</v>
      </c>
      <c r="N15" s="182">
        <v>23</v>
      </c>
      <c r="O15" s="182">
        <v>96</v>
      </c>
    </row>
    <row r="16" spans="1:15" ht="12.75" customHeight="1" x14ac:dyDescent="0.15">
      <c r="A16" s="2" t="s">
        <v>100</v>
      </c>
      <c r="B16" s="182">
        <v>468</v>
      </c>
      <c r="C16" s="182">
        <v>5792</v>
      </c>
      <c r="D16" s="182">
        <v>304</v>
      </c>
      <c r="E16" s="182">
        <v>2720</v>
      </c>
      <c r="F16" s="182">
        <v>77</v>
      </c>
      <c r="G16" s="182">
        <v>856</v>
      </c>
      <c r="H16" s="182">
        <v>0</v>
      </c>
      <c r="I16" s="182">
        <v>0</v>
      </c>
      <c r="J16" s="182">
        <v>0</v>
      </c>
      <c r="K16" s="182">
        <v>820</v>
      </c>
      <c r="L16" s="182">
        <v>1</v>
      </c>
      <c r="M16" s="182">
        <v>86</v>
      </c>
      <c r="N16" s="182">
        <v>87</v>
      </c>
      <c r="O16" s="182">
        <v>1396</v>
      </c>
    </row>
    <row r="17" spans="1:15" ht="12.75" customHeight="1" x14ac:dyDescent="0.15">
      <c r="A17" s="2" t="s">
        <v>353</v>
      </c>
      <c r="B17" s="182">
        <v>0</v>
      </c>
      <c r="C17" s="182">
        <v>10002</v>
      </c>
      <c r="D17" s="182">
        <v>0</v>
      </c>
      <c r="E17" s="182">
        <v>4221</v>
      </c>
      <c r="F17" s="182">
        <v>0</v>
      </c>
      <c r="G17" s="182">
        <v>1866</v>
      </c>
      <c r="H17" s="182">
        <v>0</v>
      </c>
      <c r="I17" s="182">
        <v>0</v>
      </c>
      <c r="J17" s="182">
        <v>0</v>
      </c>
      <c r="K17" s="182">
        <v>1623</v>
      </c>
      <c r="L17" s="182">
        <v>0</v>
      </c>
      <c r="M17" s="182">
        <v>0</v>
      </c>
      <c r="N17" s="182">
        <v>0</v>
      </c>
      <c r="O17" s="182">
        <v>2292</v>
      </c>
    </row>
    <row r="18" spans="1:15" ht="12.75" customHeight="1" x14ac:dyDescent="0.15">
      <c r="A18" s="2" t="s">
        <v>171</v>
      </c>
      <c r="B18" s="182">
        <v>139</v>
      </c>
      <c r="C18" s="182">
        <v>1054</v>
      </c>
      <c r="D18" s="182">
        <v>101</v>
      </c>
      <c r="E18" s="182">
        <v>434</v>
      </c>
      <c r="F18" s="182">
        <v>38</v>
      </c>
      <c r="G18" s="182">
        <v>177</v>
      </c>
      <c r="H18" s="182">
        <v>0</v>
      </c>
      <c r="I18" s="182">
        <v>0</v>
      </c>
      <c r="J18" s="182">
        <v>0</v>
      </c>
      <c r="K18" s="182">
        <v>167</v>
      </c>
      <c r="L18" s="182">
        <v>0</v>
      </c>
      <c r="M18" s="182">
        <v>0</v>
      </c>
      <c r="N18" s="182">
        <v>0</v>
      </c>
      <c r="O18" s="182">
        <v>276</v>
      </c>
    </row>
    <row r="19" spans="1:15" ht="12.75" customHeight="1" x14ac:dyDescent="0.15">
      <c r="A19" s="2" t="s">
        <v>140</v>
      </c>
      <c r="B19" s="182">
        <v>287</v>
      </c>
      <c r="C19" s="182">
        <v>1452</v>
      </c>
      <c r="D19" s="182">
        <v>21</v>
      </c>
      <c r="E19" s="182">
        <v>640</v>
      </c>
      <c r="F19" s="182">
        <v>218</v>
      </c>
      <c r="G19" s="182">
        <v>248</v>
      </c>
      <c r="H19" s="182">
        <v>0</v>
      </c>
      <c r="I19" s="182">
        <v>5</v>
      </c>
      <c r="J19" s="182">
        <v>5</v>
      </c>
      <c r="K19" s="182">
        <v>224</v>
      </c>
      <c r="L19" s="182">
        <v>0</v>
      </c>
      <c r="M19" s="182">
        <v>43</v>
      </c>
      <c r="N19" s="182">
        <v>43</v>
      </c>
      <c r="O19" s="182">
        <v>340</v>
      </c>
    </row>
    <row r="20" spans="1:15" ht="12.75" customHeight="1" x14ac:dyDescent="0.15">
      <c r="A20" s="2" t="s">
        <v>442</v>
      </c>
      <c r="B20" s="182">
        <v>41</v>
      </c>
      <c r="C20" s="182">
        <v>242</v>
      </c>
      <c r="D20" s="182">
        <v>37</v>
      </c>
      <c r="E20" s="182">
        <v>101</v>
      </c>
      <c r="F20" s="182">
        <v>0</v>
      </c>
      <c r="G20" s="182">
        <v>43</v>
      </c>
      <c r="H20" s="182">
        <v>4</v>
      </c>
      <c r="I20" s="182">
        <v>0</v>
      </c>
      <c r="J20" s="182">
        <v>4</v>
      </c>
      <c r="K20" s="182">
        <v>38</v>
      </c>
      <c r="L20" s="182">
        <v>0</v>
      </c>
      <c r="M20" s="182">
        <v>0</v>
      </c>
      <c r="N20" s="182">
        <v>0</v>
      </c>
      <c r="O20" s="182">
        <v>60</v>
      </c>
    </row>
    <row r="21" spans="1:15" ht="12.75" customHeight="1" x14ac:dyDescent="0.15">
      <c r="A21" s="2" t="s">
        <v>172</v>
      </c>
      <c r="B21" s="182">
        <v>55</v>
      </c>
      <c r="C21" s="182">
        <v>480</v>
      </c>
      <c r="D21" s="182">
        <v>55</v>
      </c>
      <c r="E21" s="182">
        <v>204</v>
      </c>
      <c r="F21" s="182">
        <v>0</v>
      </c>
      <c r="G21" s="182">
        <v>80</v>
      </c>
      <c r="H21" s="182">
        <v>0</v>
      </c>
      <c r="I21" s="182">
        <v>0</v>
      </c>
      <c r="J21" s="182">
        <v>0</v>
      </c>
      <c r="K21" s="182">
        <v>72</v>
      </c>
      <c r="L21" s="182">
        <v>0</v>
      </c>
      <c r="M21" s="182">
        <v>0</v>
      </c>
      <c r="N21" s="182">
        <v>0</v>
      </c>
      <c r="O21" s="182">
        <v>124</v>
      </c>
    </row>
    <row r="22" spans="1:15" ht="12.75" customHeight="1" x14ac:dyDescent="0.15">
      <c r="A22" s="2" t="s">
        <v>155</v>
      </c>
      <c r="B22" s="182">
        <v>224</v>
      </c>
      <c r="C22" s="182">
        <v>3507</v>
      </c>
      <c r="D22" s="182">
        <v>0</v>
      </c>
      <c r="E22" s="182">
        <v>1047</v>
      </c>
      <c r="F22" s="182">
        <v>168</v>
      </c>
      <c r="G22" s="182">
        <v>549</v>
      </c>
      <c r="H22" s="182">
        <v>36</v>
      </c>
      <c r="I22" s="182">
        <v>20</v>
      </c>
      <c r="J22" s="182">
        <v>56</v>
      </c>
      <c r="K22" s="182">
        <v>717</v>
      </c>
      <c r="L22" s="182">
        <v>0</v>
      </c>
      <c r="M22" s="182">
        <v>0</v>
      </c>
      <c r="N22" s="182">
        <v>0</v>
      </c>
      <c r="O22" s="182">
        <v>1194</v>
      </c>
    </row>
    <row r="23" spans="1:15" ht="12.75" customHeight="1" x14ac:dyDescent="0.15">
      <c r="A23" s="2" t="s">
        <v>447</v>
      </c>
      <c r="B23" s="182">
        <v>470</v>
      </c>
      <c r="C23" s="182">
        <v>1572</v>
      </c>
      <c r="D23" s="182">
        <v>232</v>
      </c>
      <c r="E23" s="182">
        <v>656</v>
      </c>
      <c r="F23" s="182">
        <v>164</v>
      </c>
      <c r="G23" s="182">
        <v>276</v>
      </c>
      <c r="H23" s="182">
        <v>0</v>
      </c>
      <c r="I23" s="182">
        <v>26</v>
      </c>
      <c r="J23" s="182">
        <v>26</v>
      </c>
      <c r="K23" s="182">
        <v>248</v>
      </c>
      <c r="L23" s="182">
        <v>0</v>
      </c>
      <c r="M23" s="182">
        <v>48</v>
      </c>
      <c r="N23" s="182">
        <v>48</v>
      </c>
      <c r="O23" s="182">
        <v>392</v>
      </c>
    </row>
    <row r="24" spans="1:15" ht="12.75" customHeight="1" x14ac:dyDescent="0.15">
      <c r="A24" s="2" t="s">
        <v>450</v>
      </c>
      <c r="B24" s="182">
        <v>68</v>
      </c>
      <c r="C24" s="182">
        <v>372</v>
      </c>
      <c r="D24" s="182">
        <v>31</v>
      </c>
      <c r="E24" s="182">
        <v>12</v>
      </c>
      <c r="F24" s="182">
        <v>2</v>
      </c>
      <c r="G24" s="182">
        <v>116</v>
      </c>
      <c r="H24" s="182">
        <v>11</v>
      </c>
      <c r="I24" s="182">
        <v>0</v>
      </c>
      <c r="J24" s="182">
        <v>11</v>
      </c>
      <c r="K24" s="182">
        <v>104</v>
      </c>
      <c r="L24" s="182">
        <v>12</v>
      </c>
      <c r="M24" s="182">
        <v>12</v>
      </c>
      <c r="N24" s="182">
        <v>24</v>
      </c>
      <c r="O24" s="182">
        <v>140</v>
      </c>
    </row>
    <row r="25" spans="1:15" ht="12.75" customHeight="1" x14ac:dyDescent="0.15">
      <c r="A25" s="2" t="s">
        <v>452</v>
      </c>
      <c r="B25" s="182">
        <v>368</v>
      </c>
      <c r="C25" s="182">
        <v>3530</v>
      </c>
      <c r="D25" s="182">
        <v>368</v>
      </c>
      <c r="E25" s="182">
        <v>1496</v>
      </c>
      <c r="F25" s="182">
        <v>0</v>
      </c>
      <c r="G25" s="182">
        <v>562</v>
      </c>
      <c r="H25" s="182">
        <v>0</v>
      </c>
      <c r="I25" s="182">
        <v>0</v>
      </c>
      <c r="J25" s="182">
        <v>0</v>
      </c>
      <c r="K25" s="182">
        <v>614</v>
      </c>
      <c r="L25" s="182">
        <v>0</v>
      </c>
      <c r="M25" s="182">
        <v>0</v>
      </c>
      <c r="N25" s="182">
        <v>0</v>
      </c>
      <c r="O25" s="182">
        <v>858</v>
      </c>
    </row>
    <row r="26" spans="1:15" ht="12.75" customHeight="1" x14ac:dyDescent="0.15">
      <c r="A26" s="2" t="s">
        <v>307</v>
      </c>
      <c r="B26" s="182">
        <v>96</v>
      </c>
      <c r="C26" s="182">
        <v>1540</v>
      </c>
      <c r="D26" s="182">
        <v>63</v>
      </c>
      <c r="E26" s="182">
        <v>625</v>
      </c>
      <c r="F26" s="182">
        <v>33</v>
      </c>
      <c r="G26" s="182">
        <v>285</v>
      </c>
      <c r="H26" s="182">
        <v>0</v>
      </c>
      <c r="I26" s="182">
        <v>0</v>
      </c>
      <c r="J26" s="182">
        <v>0</v>
      </c>
      <c r="K26" s="182">
        <v>260</v>
      </c>
      <c r="L26" s="182">
        <v>0</v>
      </c>
      <c r="M26" s="182">
        <v>0</v>
      </c>
      <c r="N26" s="182">
        <v>0</v>
      </c>
      <c r="O26" s="182">
        <v>370</v>
      </c>
    </row>
    <row r="27" spans="1:15" ht="12.75" customHeight="1" x14ac:dyDescent="0.15">
      <c r="A27" s="2" t="s">
        <v>173</v>
      </c>
      <c r="B27" s="182">
        <v>4</v>
      </c>
      <c r="C27" s="182">
        <v>320</v>
      </c>
      <c r="D27" s="182">
        <v>4</v>
      </c>
      <c r="E27" s="182">
        <v>136</v>
      </c>
      <c r="F27" s="182">
        <v>0</v>
      </c>
      <c r="G27" s="182">
        <v>56</v>
      </c>
      <c r="H27" s="182">
        <v>0</v>
      </c>
      <c r="I27" s="182">
        <v>0</v>
      </c>
      <c r="J27" s="182">
        <v>0</v>
      </c>
      <c r="K27" s="182">
        <v>48</v>
      </c>
      <c r="L27" s="182">
        <v>0</v>
      </c>
      <c r="M27" s="182">
        <v>0</v>
      </c>
      <c r="N27" s="182">
        <v>0</v>
      </c>
      <c r="O27" s="182">
        <v>80</v>
      </c>
    </row>
    <row r="28" spans="1:15" ht="12.75" customHeight="1" x14ac:dyDescent="0.15">
      <c r="A28" s="2" t="s">
        <v>164</v>
      </c>
      <c r="B28" s="182">
        <v>8</v>
      </c>
      <c r="C28" s="182">
        <v>639</v>
      </c>
      <c r="D28" s="182">
        <v>0</v>
      </c>
      <c r="E28" s="182">
        <v>271</v>
      </c>
      <c r="F28" s="182">
        <v>6</v>
      </c>
      <c r="G28" s="182">
        <v>115</v>
      </c>
      <c r="H28" s="182">
        <v>0</v>
      </c>
      <c r="I28" s="182">
        <v>2</v>
      </c>
      <c r="J28" s="182">
        <v>2</v>
      </c>
      <c r="K28" s="182">
        <v>108</v>
      </c>
      <c r="L28" s="182">
        <v>0</v>
      </c>
      <c r="M28" s="182">
        <v>0</v>
      </c>
      <c r="N28" s="182">
        <v>0</v>
      </c>
      <c r="O28" s="182">
        <v>145</v>
      </c>
    </row>
    <row r="29" spans="1:15" ht="12.75" customHeight="1" x14ac:dyDescent="0.15">
      <c r="A29" s="2" t="s">
        <v>462</v>
      </c>
      <c r="B29" s="182">
        <v>678</v>
      </c>
      <c r="C29" s="182">
        <v>3116</v>
      </c>
      <c r="D29" s="182">
        <v>0</v>
      </c>
      <c r="E29" s="182">
        <v>1344</v>
      </c>
      <c r="F29" s="182">
        <v>678</v>
      </c>
      <c r="G29" s="182">
        <v>508</v>
      </c>
      <c r="H29" s="182">
        <v>0</v>
      </c>
      <c r="I29" s="182">
        <v>0</v>
      </c>
      <c r="J29" s="182">
        <v>0</v>
      </c>
      <c r="K29" s="182">
        <v>472</v>
      </c>
      <c r="L29" s="182">
        <v>0</v>
      </c>
      <c r="M29" s="182">
        <v>0</v>
      </c>
      <c r="N29" s="182">
        <v>0</v>
      </c>
      <c r="O29" s="182">
        <v>792</v>
      </c>
    </row>
    <row r="30" spans="1:15" ht="12.75" customHeight="1" x14ac:dyDescent="0.15">
      <c r="A30" s="2" t="s">
        <v>156</v>
      </c>
      <c r="B30" s="182">
        <v>7763</v>
      </c>
      <c r="C30" s="182">
        <v>36290</v>
      </c>
      <c r="D30" s="182">
        <v>3117</v>
      </c>
      <c r="E30" s="182">
        <v>14331</v>
      </c>
      <c r="F30" s="182">
        <v>4388</v>
      </c>
      <c r="G30" s="182">
        <v>6453</v>
      </c>
      <c r="H30" s="182">
        <v>0</v>
      </c>
      <c r="I30" s="182">
        <v>76</v>
      </c>
      <c r="J30" s="182">
        <v>76</v>
      </c>
      <c r="K30" s="182">
        <v>5800</v>
      </c>
      <c r="L30" s="182">
        <v>0</v>
      </c>
      <c r="M30" s="182">
        <v>182</v>
      </c>
      <c r="N30" s="182">
        <v>182</v>
      </c>
      <c r="O30" s="182">
        <v>9706</v>
      </c>
    </row>
    <row r="31" spans="1:15" ht="12.75" customHeight="1" x14ac:dyDescent="0.15">
      <c r="A31" s="2" t="s">
        <v>174</v>
      </c>
      <c r="B31" s="182">
        <v>192</v>
      </c>
      <c r="C31" s="182">
        <v>2228</v>
      </c>
      <c r="D31" s="182">
        <v>127</v>
      </c>
      <c r="E31" s="182">
        <v>968</v>
      </c>
      <c r="F31" s="182">
        <v>1</v>
      </c>
      <c r="G31" s="182">
        <v>360</v>
      </c>
      <c r="H31" s="182">
        <v>0</v>
      </c>
      <c r="I31" s="182">
        <v>17</v>
      </c>
      <c r="J31" s="182">
        <v>17</v>
      </c>
      <c r="K31" s="182">
        <v>332</v>
      </c>
      <c r="L31" s="182">
        <v>0</v>
      </c>
      <c r="M31" s="182">
        <v>47</v>
      </c>
      <c r="N31" s="182">
        <v>47</v>
      </c>
      <c r="O31" s="182">
        <v>568</v>
      </c>
    </row>
    <row r="32" spans="1:15" ht="12.75" customHeight="1" x14ac:dyDescent="0.15">
      <c r="A32" s="2" t="s">
        <v>317</v>
      </c>
      <c r="B32" s="182">
        <v>0</v>
      </c>
      <c r="C32" s="182">
        <v>15168</v>
      </c>
      <c r="D32" s="182">
        <v>0</v>
      </c>
      <c r="E32" s="182">
        <v>6568</v>
      </c>
      <c r="F32" s="182">
        <v>0</v>
      </c>
      <c r="G32" s="182">
        <v>2740</v>
      </c>
      <c r="H32" s="182">
        <v>0</v>
      </c>
      <c r="I32" s="182">
        <v>0</v>
      </c>
      <c r="J32" s="182">
        <v>0</v>
      </c>
      <c r="K32" s="182">
        <v>2372</v>
      </c>
      <c r="L32" s="182">
        <v>0</v>
      </c>
      <c r="M32" s="182">
        <v>0</v>
      </c>
      <c r="N32" s="182">
        <v>0</v>
      </c>
      <c r="O32" s="182">
        <v>3488</v>
      </c>
    </row>
    <row r="33" spans="1:15" ht="12.75" customHeight="1" x14ac:dyDescent="0.15">
      <c r="A33" s="2" t="s">
        <v>354</v>
      </c>
      <c r="B33" s="182">
        <v>3</v>
      </c>
      <c r="C33" s="182">
        <v>1686</v>
      </c>
      <c r="D33" s="182">
        <v>1</v>
      </c>
      <c r="E33" s="182">
        <v>726</v>
      </c>
      <c r="F33" s="182">
        <v>2</v>
      </c>
      <c r="G33" s="182">
        <v>308</v>
      </c>
      <c r="H33" s="182">
        <v>0</v>
      </c>
      <c r="I33" s="182">
        <v>0</v>
      </c>
      <c r="J33" s="182">
        <v>0</v>
      </c>
      <c r="K33" s="182">
        <v>276</v>
      </c>
      <c r="L33" s="182">
        <v>0</v>
      </c>
      <c r="M33" s="182">
        <v>0</v>
      </c>
      <c r="N33" s="182">
        <v>0</v>
      </c>
      <c r="O33" s="182">
        <v>376</v>
      </c>
    </row>
    <row r="34" spans="1:15" ht="12.75" customHeight="1" x14ac:dyDescent="0.15">
      <c r="A34" s="2" t="s">
        <v>318</v>
      </c>
      <c r="B34" s="182">
        <v>746</v>
      </c>
      <c r="C34" s="182">
        <v>5250</v>
      </c>
      <c r="D34" s="182">
        <v>423</v>
      </c>
      <c r="E34" s="182">
        <v>2160</v>
      </c>
      <c r="F34" s="182">
        <v>323</v>
      </c>
      <c r="G34" s="182">
        <v>969</v>
      </c>
      <c r="H34" s="182">
        <v>0</v>
      </c>
      <c r="I34" s="182">
        <v>0</v>
      </c>
      <c r="J34" s="182">
        <v>0</v>
      </c>
      <c r="K34" s="182">
        <v>854</v>
      </c>
      <c r="L34" s="182">
        <v>0</v>
      </c>
      <c r="M34" s="182">
        <v>0</v>
      </c>
      <c r="N34" s="182">
        <v>0</v>
      </c>
      <c r="O34" s="182">
        <v>1267</v>
      </c>
    </row>
    <row r="35" spans="1:15" ht="12.75" customHeight="1" x14ac:dyDescent="0.15">
      <c r="A35" s="2" t="s">
        <v>175</v>
      </c>
      <c r="B35" s="182">
        <v>140</v>
      </c>
      <c r="C35" s="182">
        <v>188</v>
      </c>
      <c r="D35" s="182">
        <v>72</v>
      </c>
      <c r="E35" s="182">
        <v>84</v>
      </c>
      <c r="F35" s="182">
        <v>3</v>
      </c>
      <c r="G35" s="182">
        <v>32</v>
      </c>
      <c r="H35" s="182">
        <v>0</v>
      </c>
      <c r="I35" s="182">
        <v>0</v>
      </c>
      <c r="J35" s="182">
        <v>0</v>
      </c>
      <c r="K35" s="182">
        <v>28</v>
      </c>
      <c r="L35" s="182">
        <v>0</v>
      </c>
      <c r="M35" s="182">
        <v>65</v>
      </c>
      <c r="N35" s="182">
        <v>65</v>
      </c>
      <c r="O35" s="182">
        <v>44</v>
      </c>
    </row>
    <row r="36" spans="1:15" ht="12.75" customHeight="1" x14ac:dyDescent="0.15">
      <c r="A36" s="2" t="s">
        <v>176</v>
      </c>
      <c r="B36" s="182">
        <v>27</v>
      </c>
      <c r="C36" s="182">
        <v>184</v>
      </c>
      <c r="D36" s="182">
        <v>17</v>
      </c>
      <c r="E36" s="182">
        <v>80</v>
      </c>
      <c r="F36" s="182">
        <v>10</v>
      </c>
      <c r="G36" s="182">
        <v>32</v>
      </c>
      <c r="H36" s="182">
        <v>0</v>
      </c>
      <c r="I36" s="182">
        <v>0</v>
      </c>
      <c r="J36" s="182">
        <v>0</v>
      </c>
      <c r="K36" s="182">
        <v>28</v>
      </c>
      <c r="L36" s="182">
        <v>0</v>
      </c>
      <c r="M36" s="182">
        <v>0</v>
      </c>
      <c r="N36" s="182">
        <v>0</v>
      </c>
      <c r="O36" s="182">
        <v>44</v>
      </c>
    </row>
    <row r="37" spans="1:15" ht="12.75" customHeight="1" x14ac:dyDescent="0.15">
      <c r="A37" s="2" t="s">
        <v>177</v>
      </c>
      <c r="B37" s="182">
        <v>254</v>
      </c>
      <c r="C37" s="182">
        <v>8</v>
      </c>
      <c r="D37" s="182">
        <v>242</v>
      </c>
      <c r="E37" s="182">
        <v>0</v>
      </c>
      <c r="F37" s="182">
        <v>6</v>
      </c>
      <c r="G37" s="182">
        <v>0</v>
      </c>
      <c r="H37" s="182">
        <v>0</v>
      </c>
      <c r="I37" s="182">
        <v>6</v>
      </c>
      <c r="J37" s="182">
        <v>6</v>
      </c>
      <c r="K37" s="182">
        <v>4</v>
      </c>
      <c r="L37" s="182">
        <v>0</v>
      </c>
      <c r="M37" s="182">
        <v>0</v>
      </c>
      <c r="N37" s="182">
        <v>0</v>
      </c>
      <c r="O37" s="182">
        <v>4</v>
      </c>
    </row>
    <row r="38" spans="1:15" ht="12.75" customHeight="1" x14ac:dyDescent="0.15">
      <c r="A38" s="2" t="s">
        <v>470</v>
      </c>
      <c r="B38" s="182">
        <v>145</v>
      </c>
      <c r="C38" s="182">
        <v>1872</v>
      </c>
      <c r="D38" s="182">
        <v>141</v>
      </c>
      <c r="E38" s="182">
        <v>888</v>
      </c>
      <c r="F38" s="182">
        <v>4</v>
      </c>
      <c r="G38" s="182">
        <v>268</v>
      </c>
      <c r="H38" s="182">
        <v>0</v>
      </c>
      <c r="I38" s="182">
        <v>0</v>
      </c>
      <c r="J38" s="182">
        <v>0</v>
      </c>
      <c r="K38" s="182">
        <v>252</v>
      </c>
      <c r="L38" s="182">
        <v>0</v>
      </c>
      <c r="M38" s="182">
        <v>0</v>
      </c>
      <c r="N38" s="182">
        <v>0</v>
      </c>
      <c r="O38" s="182">
        <v>464</v>
      </c>
    </row>
    <row r="39" spans="1:15" ht="12.75" customHeight="1" x14ac:dyDescent="0.15">
      <c r="A39" s="2" t="s">
        <v>230</v>
      </c>
      <c r="B39" s="182">
        <v>2</v>
      </c>
      <c r="C39" s="182">
        <v>48</v>
      </c>
      <c r="D39" s="182">
        <v>0</v>
      </c>
      <c r="E39" s="182">
        <v>15</v>
      </c>
      <c r="F39" s="182">
        <v>2</v>
      </c>
      <c r="G39" s="182">
        <v>12</v>
      </c>
      <c r="H39" s="182">
        <v>0</v>
      </c>
      <c r="I39" s="182">
        <v>0</v>
      </c>
      <c r="J39" s="182">
        <v>0</v>
      </c>
      <c r="K39" s="182">
        <v>9</v>
      </c>
      <c r="L39" s="182">
        <v>0</v>
      </c>
      <c r="M39" s="182">
        <v>0</v>
      </c>
      <c r="N39" s="182">
        <v>0</v>
      </c>
      <c r="O39" s="182">
        <v>12</v>
      </c>
    </row>
    <row r="40" spans="1:15" ht="12.75" customHeight="1" x14ac:dyDescent="0.15">
      <c r="A40" s="2" t="s">
        <v>473</v>
      </c>
      <c r="B40" s="182">
        <v>19</v>
      </c>
      <c r="C40" s="182">
        <v>1308</v>
      </c>
      <c r="D40" s="182">
        <v>15</v>
      </c>
      <c r="E40" s="182">
        <v>492</v>
      </c>
      <c r="F40" s="182">
        <v>0</v>
      </c>
      <c r="G40" s="182">
        <v>224</v>
      </c>
      <c r="H40" s="182">
        <v>0</v>
      </c>
      <c r="I40" s="182">
        <v>3</v>
      </c>
      <c r="J40" s="182">
        <v>3</v>
      </c>
      <c r="K40" s="182">
        <v>216</v>
      </c>
      <c r="L40" s="182">
        <v>0</v>
      </c>
      <c r="M40" s="182">
        <v>1</v>
      </c>
      <c r="N40" s="182">
        <v>1</v>
      </c>
      <c r="O40" s="182">
        <v>376</v>
      </c>
    </row>
    <row r="41" spans="1:15" ht="12.75" customHeight="1" x14ac:dyDescent="0.15">
      <c r="A41" s="2" t="s">
        <v>70</v>
      </c>
      <c r="B41" s="182">
        <v>1034</v>
      </c>
      <c r="C41" s="182">
        <v>8877</v>
      </c>
      <c r="D41" s="182">
        <v>800</v>
      </c>
      <c r="E41" s="182">
        <v>4203</v>
      </c>
      <c r="F41" s="182">
        <v>132</v>
      </c>
      <c r="G41" s="182">
        <v>1752</v>
      </c>
      <c r="H41" s="182">
        <v>0</v>
      </c>
      <c r="I41" s="182">
        <v>17</v>
      </c>
      <c r="J41" s="182">
        <v>17</v>
      </c>
      <c r="K41" s="182">
        <v>1326</v>
      </c>
      <c r="L41" s="182">
        <v>0</v>
      </c>
      <c r="M41" s="182">
        <v>85</v>
      </c>
      <c r="N41" s="182">
        <v>85</v>
      </c>
      <c r="O41" s="182">
        <v>1596</v>
      </c>
    </row>
    <row r="42" spans="1:15" ht="12.75" customHeight="1" x14ac:dyDescent="0.15">
      <c r="A42" s="2" t="s">
        <v>178</v>
      </c>
      <c r="B42" s="182">
        <v>100</v>
      </c>
      <c r="C42" s="182">
        <v>12</v>
      </c>
      <c r="D42" s="182">
        <v>91</v>
      </c>
      <c r="E42" s="182">
        <v>0</v>
      </c>
      <c r="F42" s="182">
        <v>2</v>
      </c>
      <c r="G42" s="182">
        <v>4</v>
      </c>
      <c r="H42" s="182">
        <v>0</v>
      </c>
      <c r="I42" s="182">
        <v>3</v>
      </c>
      <c r="J42" s="182">
        <v>3</v>
      </c>
      <c r="K42" s="182">
        <v>4</v>
      </c>
      <c r="L42" s="182">
        <v>2</v>
      </c>
      <c r="M42" s="182">
        <v>2</v>
      </c>
      <c r="N42" s="182">
        <v>4</v>
      </c>
      <c r="O42" s="182">
        <v>4</v>
      </c>
    </row>
    <row r="43" spans="1:15" ht="12.75" customHeight="1" x14ac:dyDescent="0.15">
      <c r="A43" s="2" t="s">
        <v>474</v>
      </c>
      <c r="B43" s="182">
        <v>27</v>
      </c>
      <c r="C43" s="182">
        <v>2</v>
      </c>
      <c r="D43" s="182">
        <v>23</v>
      </c>
      <c r="E43" s="182">
        <v>0</v>
      </c>
      <c r="F43" s="182">
        <v>4</v>
      </c>
      <c r="G43" s="182">
        <v>0</v>
      </c>
      <c r="H43" s="182">
        <v>0</v>
      </c>
      <c r="I43" s="182">
        <v>0</v>
      </c>
      <c r="J43" s="182">
        <v>0</v>
      </c>
      <c r="K43" s="182">
        <v>1</v>
      </c>
      <c r="L43" s="182">
        <v>0</v>
      </c>
      <c r="M43" s="182">
        <v>0</v>
      </c>
      <c r="N43" s="182">
        <v>0</v>
      </c>
      <c r="O43" s="182">
        <v>1</v>
      </c>
    </row>
    <row r="44" spans="1:15" ht="12.75" customHeight="1" x14ac:dyDescent="0.15">
      <c r="A44" s="2" t="s">
        <v>90</v>
      </c>
      <c r="B44" s="182">
        <v>57</v>
      </c>
      <c r="C44" s="182">
        <v>552</v>
      </c>
      <c r="D44" s="182">
        <v>0</v>
      </c>
      <c r="E44" s="182">
        <v>246</v>
      </c>
      <c r="F44" s="182">
        <v>1</v>
      </c>
      <c r="G44" s="182">
        <v>72</v>
      </c>
      <c r="H44" s="182">
        <v>0</v>
      </c>
      <c r="I44" s="182">
        <v>30</v>
      </c>
      <c r="J44" s="182">
        <v>30</v>
      </c>
      <c r="K44" s="182">
        <v>90</v>
      </c>
      <c r="L44" s="182">
        <v>0</v>
      </c>
      <c r="M44" s="182">
        <v>26</v>
      </c>
      <c r="N44" s="182">
        <v>26</v>
      </c>
      <c r="O44" s="182">
        <v>144</v>
      </c>
    </row>
    <row r="45" spans="1:15" ht="12.75" customHeight="1" x14ac:dyDescent="0.15">
      <c r="A45" s="2" t="s">
        <v>152</v>
      </c>
      <c r="B45" s="182">
        <v>9</v>
      </c>
      <c r="C45" s="182">
        <v>260</v>
      </c>
      <c r="D45" s="182">
        <v>0</v>
      </c>
      <c r="E45" s="182">
        <v>112</v>
      </c>
      <c r="F45" s="182">
        <v>8</v>
      </c>
      <c r="G45" s="182">
        <v>48</v>
      </c>
      <c r="H45" s="182">
        <v>0</v>
      </c>
      <c r="I45" s="182">
        <v>1</v>
      </c>
      <c r="J45" s="182">
        <v>1</v>
      </c>
      <c r="K45" s="182">
        <v>40</v>
      </c>
      <c r="L45" s="182">
        <v>0</v>
      </c>
      <c r="M45" s="182">
        <v>0</v>
      </c>
      <c r="N45" s="182">
        <v>0</v>
      </c>
      <c r="O45" s="182">
        <v>60</v>
      </c>
    </row>
    <row r="46" spans="1:15" ht="12.75" customHeight="1" x14ac:dyDescent="0.15">
      <c r="A46" s="2" t="s">
        <v>145</v>
      </c>
      <c r="B46" s="182">
        <v>195</v>
      </c>
      <c r="C46" s="182">
        <v>12136</v>
      </c>
      <c r="D46" s="182">
        <v>9</v>
      </c>
      <c r="E46" s="182">
        <v>5352</v>
      </c>
      <c r="F46" s="182">
        <v>94</v>
      </c>
      <c r="G46" s="182">
        <v>1864</v>
      </c>
      <c r="H46" s="182">
        <v>2</v>
      </c>
      <c r="I46" s="182">
        <v>51</v>
      </c>
      <c r="J46" s="182">
        <v>53</v>
      </c>
      <c r="K46" s="182">
        <v>1880</v>
      </c>
      <c r="L46" s="182">
        <v>2</v>
      </c>
      <c r="M46" s="182">
        <v>37</v>
      </c>
      <c r="N46" s="182">
        <v>39</v>
      </c>
      <c r="O46" s="182">
        <v>3040</v>
      </c>
    </row>
    <row r="47" spans="1:15" ht="12.75" customHeight="1" x14ac:dyDescent="0.15">
      <c r="A47" s="2" t="s">
        <v>276</v>
      </c>
      <c r="B47" s="182">
        <v>1432</v>
      </c>
      <c r="C47" s="182">
        <v>7404</v>
      </c>
      <c r="D47" s="182">
        <v>1411</v>
      </c>
      <c r="E47" s="182">
        <v>3140</v>
      </c>
      <c r="F47" s="182">
        <v>21</v>
      </c>
      <c r="G47" s="182">
        <v>1340</v>
      </c>
      <c r="H47" s="182">
        <v>0</v>
      </c>
      <c r="I47" s="182">
        <v>0</v>
      </c>
      <c r="J47" s="182">
        <v>0</v>
      </c>
      <c r="K47" s="182">
        <v>1220</v>
      </c>
      <c r="L47" s="182">
        <v>0</v>
      </c>
      <c r="M47" s="182">
        <v>0</v>
      </c>
      <c r="N47" s="182">
        <v>0</v>
      </c>
      <c r="O47" s="182">
        <v>1704</v>
      </c>
    </row>
    <row r="48" spans="1:15" ht="12.75" customHeight="1" x14ac:dyDescent="0.15">
      <c r="A48" s="2" t="s">
        <v>101</v>
      </c>
      <c r="B48" s="182">
        <v>1926</v>
      </c>
      <c r="C48" s="182">
        <v>3040</v>
      </c>
      <c r="D48" s="182">
        <v>1907</v>
      </c>
      <c r="E48" s="182">
        <v>1116</v>
      </c>
      <c r="F48" s="182">
        <v>6</v>
      </c>
      <c r="G48" s="182">
        <v>492</v>
      </c>
      <c r="H48" s="182">
        <v>0</v>
      </c>
      <c r="I48" s="182">
        <v>10</v>
      </c>
      <c r="J48" s="182">
        <v>10</v>
      </c>
      <c r="K48" s="182">
        <v>496</v>
      </c>
      <c r="L48" s="182">
        <v>0</v>
      </c>
      <c r="M48" s="182">
        <v>3</v>
      </c>
      <c r="N48" s="182">
        <v>3</v>
      </c>
      <c r="O48" s="182">
        <v>936</v>
      </c>
    </row>
    <row r="49" spans="1:15" ht="12.75" customHeight="1" x14ac:dyDescent="0.15">
      <c r="A49" s="2" t="s">
        <v>475</v>
      </c>
      <c r="B49" s="182">
        <v>56</v>
      </c>
      <c r="C49" s="182">
        <v>332</v>
      </c>
      <c r="D49" s="182">
        <v>48</v>
      </c>
      <c r="E49" s="182">
        <v>120</v>
      </c>
      <c r="F49" s="182">
        <v>8</v>
      </c>
      <c r="G49" s="182">
        <v>60</v>
      </c>
      <c r="H49" s="182">
        <v>0</v>
      </c>
      <c r="I49" s="182">
        <v>0</v>
      </c>
      <c r="J49" s="182">
        <v>0</v>
      </c>
      <c r="K49" s="182">
        <v>52</v>
      </c>
      <c r="L49" s="182">
        <v>0</v>
      </c>
      <c r="M49" s="182">
        <v>0</v>
      </c>
      <c r="N49" s="182">
        <v>0</v>
      </c>
      <c r="O49" s="182">
        <v>100</v>
      </c>
    </row>
    <row r="50" spans="1:15" ht="12.75" customHeight="1" x14ac:dyDescent="0.15">
      <c r="A50" s="2" t="s">
        <v>489</v>
      </c>
      <c r="B50" s="182">
        <v>159</v>
      </c>
      <c r="C50" s="182">
        <v>1100</v>
      </c>
      <c r="D50" s="182">
        <v>89</v>
      </c>
      <c r="E50" s="182">
        <v>496</v>
      </c>
      <c r="F50" s="182">
        <v>61</v>
      </c>
      <c r="G50" s="182">
        <v>164</v>
      </c>
      <c r="H50" s="182">
        <v>0</v>
      </c>
      <c r="I50" s="182">
        <v>4</v>
      </c>
      <c r="J50" s="182">
        <v>4</v>
      </c>
      <c r="K50" s="182">
        <v>176</v>
      </c>
      <c r="L50" s="182">
        <v>0</v>
      </c>
      <c r="M50" s="182">
        <v>5</v>
      </c>
      <c r="N50" s="182">
        <v>5</v>
      </c>
      <c r="O50" s="182">
        <v>264</v>
      </c>
    </row>
    <row r="51" spans="1:15" ht="12.75" customHeight="1" x14ac:dyDescent="0.15">
      <c r="A51" s="2" t="s">
        <v>277</v>
      </c>
      <c r="B51" s="182">
        <v>432</v>
      </c>
      <c r="C51" s="182">
        <v>1356</v>
      </c>
      <c r="D51" s="182">
        <v>181</v>
      </c>
      <c r="E51" s="182">
        <v>592</v>
      </c>
      <c r="F51" s="182">
        <v>181</v>
      </c>
      <c r="G51" s="182">
        <v>248</v>
      </c>
      <c r="H51" s="182">
        <v>0</v>
      </c>
      <c r="I51" s="182">
        <v>49</v>
      </c>
      <c r="J51" s="182">
        <v>49</v>
      </c>
      <c r="K51" s="182">
        <v>212</v>
      </c>
      <c r="L51" s="182">
        <v>0</v>
      </c>
      <c r="M51" s="182">
        <v>21</v>
      </c>
      <c r="N51" s="182">
        <v>21</v>
      </c>
      <c r="O51" s="182">
        <v>304</v>
      </c>
    </row>
    <row r="52" spans="1:15" ht="12.75" customHeight="1" x14ac:dyDescent="0.15">
      <c r="A52" s="2" t="s">
        <v>179</v>
      </c>
      <c r="B52" s="182">
        <v>336</v>
      </c>
      <c r="C52" s="182">
        <v>10736</v>
      </c>
      <c r="D52" s="182">
        <v>325</v>
      </c>
      <c r="E52" s="182">
        <v>4536</v>
      </c>
      <c r="F52" s="182">
        <v>0</v>
      </c>
      <c r="G52" s="182">
        <v>1772</v>
      </c>
      <c r="H52" s="182">
        <v>0</v>
      </c>
      <c r="I52" s="182">
        <v>0</v>
      </c>
      <c r="J52" s="182">
        <v>0</v>
      </c>
      <c r="K52" s="182">
        <v>1652</v>
      </c>
      <c r="L52" s="182">
        <v>0</v>
      </c>
      <c r="M52" s="182">
        <v>11</v>
      </c>
      <c r="N52" s="182">
        <v>11</v>
      </c>
      <c r="O52" s="182">
        <v>2776</v>
      </c>
    </row>
    <row r="53" spans="1:15" ht="12.75" customHeight="1" x14ac:dyDescent="0.15">
      <c r="A53" s="2" t="s">
        <v>478</v>
      </c>
      <c r="B53" s="182">
        <v>154</v>
      </c>
      <c r="C53" s="182">
        <v>3452</v>
      </c>
      <c r="D53" s="182">
        <v>151</v>
      </c>
      <c r="E53" s="182">
        <v>1152</v>
      </c>
      <c r="F53" s="182">
        <v>3</v>
      </c>
      <c r="G53" s="182">
        <v>620</v>
      </c>
      <c r="H53" s="182">
        <v>0</v>
      </c>
      <c r="I53" s="182">
        <v>0</v>
      </c>
      <c r="J53" s="182">
        <v>0</v>
      </c>
      <c r="K53" s="182">
        <v>576</v>
      </c>
      <c r="L53" s="182">
        <v>0</v>
      </c>
      <c r="M53" s="182">
        <v>0</v>
      </c>
      <c r="N53" s="182">
        <v>0</v>
      </c>
      <c r="O53" s="182">
        <v>1104</v>
      </c>
    </row>
    <row r="54" spans="1:15" ht="12.75" customHeight="1" x14ac:dyDescent="0.15">
      <c r="A54" s="2" t="s">
        <v>91</v>
      </c>
      <c r="B54" s="182">
        <v>248</v>
      </c>
      <c r="C54" s="182">
        <v>5948</v>
      </c>
      <c r="D54" s="182">
        <v>207</v>
      </c>
      <c r="E54" s="182">
        <v>2534</v>
      </c>
      <c r="F54" s="182">
        <v>33</v>
      </c>
      <c r="G54" s="182">
        <v>960</v>
      </c>
      <c r="H54" s="182">
        <v>0</v>
      </c>
      <c r="I54" s="182">
        <v>8</v>
      </c>
      <c r="J54" s="182">
        <v>8</v>
      </c>
      <c r="K54" s="182">
        <v>1090</v>
      </c>
      <c r="L54" s="182">
        <v>0</v>
      </c>
      <c r="M54" s="182">
        <v>0</v>
      </c>
      <c r="N54" s="182">
        <v>0</v>
      </c>
      <c r="O54" s="182">
        <v>1364</v>
      </c>
    </row>
    <row r="55" spans="1:15" ht="12.75" customHeight="1" x14ac:dyDescent="0.15">
      <c r="A55" s="2" t="s">
        <v>180</v>
      </c>
      <c r="B55" s="182">
        <v>106</v>
      </c>
      <c r="C55" s="182">
        <v>1320</v>
      </c>
      <c r="D55" s="182">
        <v>91</v>
      </c>
      <c r="E55" s="182">
        <v>524</v>
      </c>
      <c r="F55" s="182">
        <v>7</v>
      </c>
      <c r="G55" s="182">
        <v>228</v>
      </c>
      <c r="H55" s="182">
        <v>0</v>
      </c>
      <c r="I55" s="182">
        <v>0</v>
      </c>
      <c r="J55" s="182">
        <v>0</v>
      </c>
      <c r="K55" s="182">
        <v>216</v>
      </c>
      <c r="L55" s="182">
        <v>0</v>
      </c>
      <c r="M55" s="182">
        <v>8</v>
      </c>
      <c r="N55" s="182">
        <v>8</v>
      </c>
      <c r="O55" s="182">
        <v>352</v>
      </c>
    </row>
    <row r="56" spans="1:15" ht="12.75" customHeight="1" x14ac:dyDescent="0.15">
      <c r="A56" s="2" t="s">
        <v>96</v>
      </c>
      <c r="B56" s="182">
        <v>597</v>
      </c>
      <c r="C56" s="182">
        <v>4316</v>
      </c>
      <c r="D56" s="182">
        <v>212</v>
      </c>
      <c r="E56" s="182">
        <v>1884</v>
      </c>
      <c r="F56" s="182">
        <v>195</v>
      </c>
      <c r="G56" s="182">
        <v>768</v>
      </c>
      <c r="H56" s="182">
        <v>91</v>
      </c>
      <c r="I56" s="182">
        <v>0</v>
      </c>
      <c r="J56" s="182">
        <v>91</v>
      </c>
      <c r="K56" s="182">
        <v>700</v>
      </c>
      <c r="L56" s="182">
        <v>99</v>
      </c>
      <c r="M56" s="182">
        <v>0</v>
      </c>
      <c r="N56" s="182">
        <v>99</v>
      </c>
      <c r="O56" s="182">
        <v>964</v>
      </c>
    </row>
    <row r="57" spans="1:15" ht="12.75" customHeight="1" x14ac:dyDescent="0.15">
      <c r="A57" s="2" t="s">
        <v>498</v>
      </c>
      <c r="B57" s="182">
        <v>140</v>
      </c>
      <c r="C57" s="182">
        <v>12896</v>
      </c>
      <c r="D57" s="182">
        <v>0</v>
      </c>
      <c r="E57" s="182">
        <v>5712</v>
      </c>
      <c r="F57" s="182">
        <v>64</v>
      </c>
      <c r="G57" s="182">
        <v>1960</v>
      </c>
      <c r="H57" s="182">
        <v>10</v>
      </c>
      <c r="I57" s="182">
        <v>0</v>
      </c>
      <c r="J57" s="182">
        <v>10</v>
      </c>
      <c r="K57" s="182">
        <v>1956</v>
      </c>
      <c r="L57" s="182">
        <v>43</v>
      </c>
      <c r="M57" s="182">
        <v>23</v>
      </c>
      <c r="N57" s="182">
        <v>66</v>
      </c>
      <c r="O57" s="182">
        <v>3268</v>
      </c>
    </row>
    <row r="58" spans="1:15" ht="12.75" customHeight="1" x14ac:dyDescent="0.15">
      <c r="A58" s="2" t="s">
        <v>319</v>
      </c>
      <c r="B58" s="182">
        <v>273</v>
      </c>
      <c r="C58" s="182">
        <v>9364</v>
      </c>
      <c r="D58" s="182">
        <v>273</v>
      </c>
      <c r="E58" s="182">
        <v>3928</v>
      </c>
      <c r="F58" s="182">
        <v>0</v>
      </c>
      <c r="G58" s="182">
        <v>1732</v>
      </c>
      <c r="H58" s="182">
        <v>0</v>
      </c>
      <c r="I58" s="182">
        <v>0</v>
      </c>
      <c r="J58" s="182">
        <v>0</v>
      </c>
      <c r="K58" s="182">
        <v>1532</v>
      </c>
      <c r="L58" s="182">
        <v>0</v>
      </c>
      <c r="M58" s="182">
        <v>0</v>
      </c>
      <c r="N58" s="182">
        <v>0</v>
      </c>
      <c r="O58" s="182">
        <v>2172</v>
      </c>
    </row>
    <row r="59" spans="1:15" ht="12.75" customHeight="1" x14ac:dyDescent="0.15">
      <c r="A59" s="2" t="s">
        <v>146</v>
      </c>
      <c r="B59" s="182">
        <v>0</v>
      </c>
      <c r="C59" s="182">
        <v>144</v>
      </c>
      <c r="D59" s="182">
        <v>0</v>
      </c>
      <c r="E59" s="182">
        <v>63</v>
      </c>
      <c r="F59" s="182">
        <v>0</v>
      </c>
      <c r="G59" s="182">
        <v>22</v>
      </c>
      <c r="H59" s="182">
        <v>0</v>
      </c>
      <c r="I59" s="182">
        <v>0</v>
      </c>
      <c r="J59" s="182">
        <v>0</v>
      </c>
      <c r="K59" s="182">
        <v>22</v>
      </c>
      <c r="L59" s="182">
        <v>0</v>
      </c>
      <c r="M59" s="182">
        <v>0</v>
      </c>
      <c r="N59" s="182">
        <v>0</v>
      </c>
      <c r="O59" s="182">
        <v>37</v>
      </c>
    </row>
    <row r="60" spans="1:15" ht="12.75" customHeight="1" x14ac:dyDescent="0.15">
      <c r="A60" s="2" t="s">
        <v>265</v>
      </c>
      <c r="B60" s="182">
        <v>63</v>
      </c>
      <c r="C60" s="182">
        <v>81</v>
      </c>
      <c r="D60" s="182">
        <v>30</v>
      </c>
      <c r="E60" s="182">
        <v>45</v>
      </c>
      <c r="F60" s="182">
        <v>3</v>
      </c>
      <c r="G60" s="182">
        <v>12</v>
      </c>
      <c r="H60" s="182">
        <v>1</v>
      </c>
      <c r="I60" s="182">
        <v>6</v>
      </c>
      <c r="J60" s="182">
        <v>7</v>
      </c>
      <c r="K60" s="182">
        <v>6</v>
      </c>
      <c r="L60" s="182">
        <v>0</v>
      </c>
      <c r="M60" s="182">
        <v>23</v>
      </c>
      <c r="N60" s="182">
        <v>23</v>
      </c>
      <c r="O60" s="182">
        <v>18</v>
      </c>
    </row>
    <row r="61" spans="1:15" ht="12.75" customHeight="1" x14ac:dyDescent="0.15">
      <c r="A61" s="2" t="s">
        <v>503</v>
      </c>
      <c r="B61" s="182">
        <v>1364</v>
      </c>
      <c r="C61" s="182">
        <v>8896</v>
      </c>
      <c r="D61" s="182">
        <v>517</v>
      </c>
      <c r="E61" s="182">
        <v>3632</v>
      </c>
      <c r="F61" s="182">
        <v>616</v>
      </c>
      <c r="G61" s="182">
        <v>1644</v>
      </c>
      <c r="H61" s="182">
        <v>0</v>
      </c>
      <c r="I61" s="182">
        <v>105</v>
      </c>
      <c r="J61" s="182">
        <v>105</v>
      </c>
      <c r="K61" s="182">
        <v>1464</v>
      </c>
      <c r="L61" s="182">
        <v>0</v>
      </c>
      <c r="M61" s="182">
        <v>126</v>
      </c>
      <c r="N61" s="182">
        <v>126</v>
      </c>
      <c r="O61" s="182">
        <v>2156</v>
      </c>
    </row>
    <row r="62" spans="1:15" ht="12.75" customHeight="1" x14ac:dyDescent="0.15">
      <c r="A62" s="2" t="s">
        <v>506</v>
      </c>
      <c r="B62" s="182">
        <v>349</v>
      </c>
      <c r="C62" s="182">
        <v>2799</v>
      </c>
      <c r="D62" s="182">
        <v>325</v>
      </c>
      <c r="E62" s="182">
        <v>1173</v>
      </c>
      <c r="F62" s="182">
        <v>13</v>
      </c>
      <c r="G62" s="182">
        <v>453</v>
      </c>
      <c r="H62" s="182">
        <v>0</v>
      </c>
      <c r="I62" s="182">
        <v>2</v>
      </c>
      <c r="J62" s="182">
        <v>2</v>
      </c>
      <c r="K62" s="182">
        <v>414</v>
      </c>
      <c r="L62" s="182">
        <v>0</v>
      </c>
      <c r="M62" s="182">
        <v>9</v>
      </c>
      <c r="N62" s="182">
        <v>9</v>
      </c>
      <c r="O62" s="182">
        <v>759</v>
      </c>
    </row>
    <row r="63" spans="1:15" ht="12.75" customHeight="1" x14ac:dyDescent="0.15">
      <c r="A63" s="2" t="s">
        <v>508</v>
      </c>
      <c r="B63" s="182">
        <v>28</v>
      </c>
      <c r="C63" s="182">
        <v>332</v>
      </c>
      <c r="D63" s="182">
        <v>18</v>
      </c>
      <c r="E63" s="182">
        <v>128</v>
      </c>
      <c r="F63" s="182">
        <v>10</v>
      </c>
      <c r="G63" s="182">
        <v>64</v>
      </c>
      <c r="H63" s="182">
        <v>0</v>
      </c>
      <c r="I63" s="182">
        <v>0</v>
      </c>
      <c r="J63" s="182">
        <v>0</v>
      </c>
      <c r="K63" s="182">
        <v>56</v>
      </c>
      <c r="L63" s="182">
        <v>0</v>
      </c>
      <c r="M63" s="182">
        <v>0</v>
      </c>
      <c r="N63" s="182">
        <v>0</v>
      </c>
      <c r="O63" s="182">
        <v>84</v>
      </c>
    </row>
    <row r="64" spans="1:15" ht="12.75" customHeight="1" x14ac:dyDescent="0.15">
      <c r="A64" s="2" t="s">
        <v>510</v>
      </c>
      <c r="B64" s="182">
        <v>24</v>
      </c>
      <c r="C64" s="182">
        <v>429</v>
      </c>
      <c r="D64" s="182">
        <v>23</v>
      </c>
      <c r="E64" s="182">
        <v>180</v>
      </c>
      <c r="F64" s="182">
        <v>1</v>
      </c>
      <c r="G64" s="182">
        <v>78</v>
      </c>
      <c r="H64" s="182">
        <v>0</v>
      </c>
      <c r="I64" s="182">
        <v>0</v>
      </c>
      <c r="J64" s="182">
        <v>0</v>
      </c>
      <c r="K64" s="182">
        <v>69</v>
      </c>
      <c r="L64" s="182">
        <v>0</v>
      </c>
      <c r="M64" s="182">
        <v>0</v>
      </c>
      <c r="N64" s="182">
        <v>0</v>
      </c>
      <c r="O64" s="182">
        <v>102</v>
      </c>
    </row>
    <row r="65" spans="1:15" ht="12.75" customHeight="1" x14ac:dyDescent="0.15">
      <c r="A65" s="2" t="s">
        <v>418</v>
      </c>
      <c r="B65" s="182">
        <v>3123</v>
      </c>
      <c r="C65" s="182">
        <v>24995</v>
      </c>
      <c r="D65" s="182">
        <v>2634</v>
      </c>
      <c r="E65" s="182">
        <v>11660</v>
      </c>
      <c r="F65" s="182">
        <v>229</v>
      </c>
      <c r="G65" s="182">
        <v>5310</v>
      </c>
      <c r="H65" s="182">
        <v>3</v>
      </c>
      <c r="I65" s="182">
        <v>215</v>
      </c>
      <c r="J65" s="182">
        <v>218</v>
      </c>
      <c r="K65" s="182">
        <v>3465</v>
      </c>
      <c r="L65" s="182">
        <v>0</v>
      </c>
      <c r="M65" s="182">
        <v>42</v>
      </c>
      <c r="N65" s="182">
        <v>42</v>
      </c>
      <c r="O65" s="182">
        <v>4560</v>
      </c>
    </row>
    <row r="66" spans="1:15" ht="12.75" customHeight="1" x14ac:dyDescent="0.15">
      <c r="A66" s="2" t="s">
        <v>515</v>
      </c>
      <c r="B66" s="182">
        <v>100</v>
      </c>
      <c r="C66" s="182">
        <v>652</v>
      </c>
      <c r="D66" s="182">
        <v>55</v>
      </c>
      <c r="E66" s="182">
        <v>256</v>
      </c>
      <c r="F66" s="182">
        <v>0</v>
      </c>
      <c r="G66" s="182">
        <v>136</v>
      </c>
      <c r="H66" s="182">
        <v>0</v>
      </c>
      <c r="I66" s="182">
        <v>12</v>
      </c>
      <c r="J66" s="182">
        <v>12</v>
      </c>
      <c r="K66" s="182">
        <v>104</v>
      </c>
      <c r="L66" s="182">
        <v>0</v>
      </c>
      <c r="M66" s="182">
        <v>33</v>
      </c>
      <c r="N66" s="182">
        <v>33</v>
      </c>
      <c r="O66" s="182">
        <v>156</v>
      </c>
    </row>
    <row r="67" spans="1:15" ht="12.75" customHeight="1" x14ac:dyDescent="0.15">
      <c r="A67" s="2" t="s">
        <v>181</v>
      </c>
      <c r="B67" s="182">
        <v>308</v>
      </c>
      <c r="C67" s="182">
        <v>5094</v>
      </c>
      <c r="D67" s="182">
        <v>83</v>
      </c>
      <c r="E67" s="182">
        <v>2124</v>
      </c>
      <c r="F67" s="182">
        <v>130</v>
      </c>
      <c r="G67" s="182">
        <v>840</v>
      </c>
      <c r="H67" s="182">
        <v>0</v>
      </c>
      <c r="I67" s="182">
        <v>56</v>
      </c>
      <c r="J67" s="182">
        <v>56</v>
      </c>
      <c r="K67" s="182">
        <v>789</v>
      </c>
      <c r="L67" s="182">
        <v>0</v>
      </c>
      <c r="M67" s="182">
        <v>39</v>
      </c>
      <c r="N67" s="182">
        <v>39</v>
      </c>
      <c r="O67" s="182">
        <v>1341</v>
      </c>
    </row>
    <row r="68" spans="1:15" ht="12.75" customHeight="1" x14ac:dyDescent="0.15">
      <c r="A68" s="2" t="s">
        <v>320</v>
      </c>
      <c r="B68" s="182">
        <v>125</v>
      </c>
      <c r="C68" s="182">
        <v>2400</v>
      </c>
      <c r="D68" s="182">
        <v>3</v>
      </c>
      <c r="E68" s="182">
        <v>1016</v>
      </c>
      <c r="F68" s="182">
        <v>122</v>
      </c>
      <c r="G68" s="182">
        <v>440</v>
      </c>
      <c r="H68" s="182">
        <v>0</v>
      </c>
      <c r="I68" s="182">
        <v>0</v>
      </c>
      <c r="J68" s="182">
        <v>0</v>
      </c>
      <c r="K68" s="182">
        <v>380</v>
      </c>
      <c r="L68" s="182">
        <v>0</v>
      </c>
      <c r="M68" s="182">
        <v>0</v>
      </c>
      <c r="N68" s="182">
        <v>0</v>
      </c>
      <c r="O68" s="182">
        <v>564</v>
      </c>
    </row>
    <row r="69" spans="1:15" ht="12.75" customHeight="1" x14ac:dyDescent="0.15">
      <c r="A69" s="2" t="s">
        <v>518</v>
      </c>
      <c r="B69" s="182">
        <v>5</v>
      </c>
      <c r="C69" s="182">
        <v>5142</v>
      </c>
      <c r="D69" s="182">
        <v>0</v>
      </c>
      <c r="E69" s="182">
        <v>2208</v>
      </c>
      <c r="F69" s="182">
        <v>5</v>
      </c>
      <c r="G69" s="182">
        <v>892</v>
      </c>
      <c r="H69" s="182">
        <v>0</v>
      </c>
      <c r="I69" s="182">
        <v>0</v>
      </c>
      <c r="J69" s="182">
        <v>0</v>
      </c>
      <c r="K69" s="182">
        <v>798</v>
      </c>
      <c r="L69" s="182">
        <v>0</v>
      </c>
      <c r="M69" s="182">
        <v>0</v>
      </c>
      <c r="N69" s="182">
        <v>0</v>
      </c>
      <c r="O69" s="182">
        <v>1244</v>
      </c>
    </row>
    <row r="70" spans="1:15" ht="12.75" customHeight="1" x14ac:dyDescent="0.15">
      <c r="A70" s="2" t="s">
        <v>182</v>
      </c>
      <c r="B70" s="182">
        <v>355</v>
      </c>
      <c r="C70" s="182">
        <v>344</v>
      </c>
      <c r="D70" s="182">
        <v>355</v>
      </c>
      <c r="E70" s="182">
        <v>140</v>
      </c>
      <c r="F70" s="182">
        <v>0</v>
      </c>
      <c r="G70" s="182">
        <v>56</v>
      </c>
      <c r="H70" s="182">
        <v>0</v>
      </c>
      <c r="I70" s="182">
        <v>0</v>
      </c>
      <c r="J70" s="182">
        <v>0</v>
      </c>
      <c r="K70" s="182">
        <v>56</v>
      </c>
      <c r="L70" s="182">
        <v>0</v>
      </c>
      <c r="M70" s="182">
        <v>0</v>
      </c>
      <c r="N70" s="182">
        <v>0</v>
      </c>
      <c r="O70" s="182">
        <v>92</v>
      </c>
    </row>
    <row r="71" spans="1:15" ht="12.75" customHeight="1" x14ac:dyDescent="0.15">
      <c r="A71" s="2" t="s">
        <v>92</v>
      </c>
      <c r="B71" s="182">
        <v>1677</v>
      </c>
      <c r="C71" s="182">
        <v>11889</v>
      </c>
      <c r="D71" s="182">
        <v>1333</v>
      </c>
      <c r="E71" s="182">
        <v>4914</v>
      </c>
      <c r="F71" s="182">
        <v>324</v>
      </c>
      <c r="G71" s="182">
        <v>2124</v>
      </c>
      <c r="H71" s="182">
        <v>0</v>
      </c>
      <c r="I71" s="182">
        <v>5</v>
      </c>
      <c r="J71" s="182">
        <v>5</v>
      </c>
      <c r="K71" s="182">
        <v>1929</v>
      </c>
      <c r="L71" s="182">
        <v>0</v>
      </c>
      <c r="M71" s="182">
        <v>15</v>
      </c>
      <c r="N71" s="182">
        <v>15</v>
      </c>
      <c r="O71" s="182">
        <v>2922</v>
      </c>
    </row>
    <row r="72" spans="1:15" ht="12.75" customHeight="1" x14ac:dyDescent="0.15">
      <c r="A72" s="2" t="s">
        <v>355</v>
      </c>
      <c r="B72" s="182">
        <v>2022</v>
      </c>
      <c r="C72" s="182">
        <v>11576</v>
      </c>
      <c r="D72" s="182">
        <v>1684</v>
      </c>
      <c r="E72" s="182">
        <v>4704</v>
      </c>
      <c r="F72" s="182">
        <v>0</v>
      </c>
      <c r="G72" s="182">
        <v>2132</v>
      </c>
      <c r="H72" s="182">
        <v>0</v>
      </c>
      <c r="I72" s="182">
        <v>203</v>
      </c>
      <c r="J72" s="182">
        <v>203</v>
      </c>
      <c r="K72" s="182">
        <v>1912</v>
      </c>
      <c r="L72" s="182">
        <v>0</v>
      </c>
      <c r="M72" s="182">
        <v>135</v>
      </c>
      <c r="N72" s="182">
        <v>135</v>
      </c>
      <c r="O72" s="182">
        <v>2828</v>
      </c>
    </row>
    <row r="73" spans="1:15" ht="12.75" customHeight="1" x14ac:dyDescent="0.15">
      <c r="A73" s="2" t="s">
        <v>356</v>
      </c>
      <c r="B73" s="182">
        <v>1910</v>
      </c>
      <c r="C73" s="182">
        <v>3448</v>
      </c>
      <c r="D73" s="182">
        <v>588</v>
      </c>
      <c r="E73" s="182">
        <v>1332</v>
      </c>
      <c r="F73" s="182">
        <v>1322</v>
      </c>
      <c r="G73" s="182">
        <v>656</v>
      </c>
      <c r="H73" s="182">
        <v>0</v>
      </c>
      <c r="I73" s="182">
        <v>0</v>
      </c>
      <c r="J73" s="182">
        <v>0</v>
      </c>
      <c r="K73" s="182">
        <v>592</v>
      </c>
      <c r="L73" s="182">
        <v>0</v>
      </c>
      <c r="M73" s="182">
        <v>0</v>
      </c>
      <c r="N73" s="182">
        <v>0</v>
      </c>
      <c r="O73" s="182">
        <v>868</v>
      </c>
    </row>
    <row r="74" spans="1:15" ht="12.75" customHeight="1" x14ac:dyDescent="0.15">
      <c r="A74" s="2" t="s">
        <v>419</v>
      </c>
      <c r="B74" s="182">
        <v>6845</v>
      </c>
      <c r="C74" s="182">
        <v>64305</v>
      </c>
      <c r="D74" s="182">
        <v>5837</v>
      </c>
      <c r="E74" s="182">
        <v>24780</v>
      </c>
      <c r="F74" s="182">
        <v>328</v>
      </c>
      <c r="G74" s="182">
        <v>11285</v>
      </c>
      <c r="H74" s="182">
        <v>0</v>
      </c>
      <c r="I74" s="182">
        <v>565</v>
      </c>
      <c r="J74" s="182">
        <v>565</v>
      </c>
      <c r="K74" s="182">
        <v>12195</v>
      </c>
      <c r="L74" s="182">
        <v>0</v>
      </c>
      <c r="M74" s="182">
        <v>115</v>
      </c>
      <c r="N74" s="182">
        <v>115</v>
      </c>
      <c r="O74" s="182">
        <v>16045</v>
      </c>
    </row>
    <row r="75" spans="1:15" ht="12.75" customHeight="1" x14ac:dyDescent="0.15">
      <c r="A75" s="2" t="s">
        <v>342</v>
      </c>
      <c r="B75" s="182">
        <v>90</v>
      </c>
      <c r="C75" s="182">
        <v>3480</v>
      </c>
      <c r="D75" s="182">
        <v>61</v>
      </c>
      <c r="E75" s="182">
        <v>1590</v>
      </c>
      <c r="F75" s="182">
        <v>24</v>
      </c>
      <c r="G75" s="182">
        <v>650</v>
      </c>
      <c r="H75" s="182">
        <v>1</v>
      </c>
      <c r="I75" s="182">
        <v>3</v>
      </c>
      <c r="J75" s="182">
        <v>4</v>
      </c>
      <c r="K75" s="182">
        <v>510</v>
      </c>
      <c r="L75" s="182">
        <v>1</v>
      </c>
      <c r="M75" s="182">
        <v>0</v>
      </c>
      <c r="N75" s="182">
        <v>1</v>
      </c>
      <c r="O75" s="182">
        <v>730</v>
      </c>
    </row>
    <row r="76" spans="1:15" ht="12.75" customHeight="1" x14ac:dyDescent="0.15">
      <c r="A76" s="2" t="s">
        <v>183</v>
      </c>
      <c r="B76" s="182">
        <v>332</v>
      </c>
      <c r="C76" s="182">
        <v>373</v>
      </c>
      <c r="D76" s="182">
        <v>316</v>
      </c>
      <c r="E76" s="182">
        <v>152</v>
      </c>
      <c r="F76" s="182">
        <v>16</v>
      </c>
      <c r="G76" s="182">
        <v>64</v>
      </c>
      <c r="H76" s="182">
        <v>0</v>
      </c>
      <c r="I76" s="182">
        <v>0</v>
      </c>
      <c r="J76" s="182">
        <v>0</v>
      </c>
      <c r="K76" s="182">
        <v>59</v>
      </c>
      <c r="L76" s="182">
        <v>0</v>
      </c>
      <c r="M76" s="182">
        <v>0</v>
      </c>
      <c r="N76" s="182">
        <v>0</v>
      </c>
      <c r="O76" s="182">
        <v>98</v>
      </c>
    </row>
    <row r="77" spans="1:15" ht="12.75" customHeight="1" x14ac:dyDescent="0.15">
      <c r="A77" s="2" t="s">
        <v>102</v>
      </c>
      <c r="B77" s="182">
        <v>10</v>
      </c>
      <c r="C77" s="182">
        <v>423</v>
      </c>
      <c r="D77" s="182">
        <v>8</v>
      </c>
      <c r="E77" s="182">
        <v>102</v>
      </c>
      <c r="F77" s="182">
        <v>0</v>
      </c>
      <c r="G77" s="182">
        <v>93</v>
      </c>
      <c r="H77" s="182">
        <v>2</v>
      </c>
      <c r="I77" s="182">
        <v>0</v>
      </c>
      <c r="J77" s="182">
        <v>2</v>
      </c>
      <c r="K77" s="182">
        <v>75</v>
      </c>
      <c r="L77" s="182">
        <v>0</v>
      </c>
      <c r="M77" s="182">
        <v>0</v>
      </c>
      <c r="N77" s="182">
        <v>0</v>
      </c>
      <c r="O77" s="182">
        <v>153</v>
      </c>
    </row>
    <row r="78" spans="1:15" ht="12.75" customHeight="1" x14ac:dyDescent="0.15">
      <c r="A78" s="2" t="s">
        <v>526</v>
      </c>
      <c r="B78" s="182">
        <v>5</v>
      </c>
      <c r="C78" s="182">
        <v>1401</v>
      </c>
      <c r="D78" s="182">
        <v>1</v>
      </c>
      <c r="E78" s="182">
        <v>615</v>
      </c>
      <c r="F78" s="182">
        <v>1</v>
      </c>
      <c r="G78" s="182">
        <v>261</v>
      </c>
      <c r="H78" s="182">
        <v>1</v>
      </c>
      <c r="I78" s="182">
        <v>0</v>
      </c>
      <c r="J78" s="182">
        <v>1</v>
      </c>
      <c r="K78" s="182">
        <v>201</v>
      </c>
      <c r="L78" s="182">
        <v>1</v>
      </c>
      <c r="M78" s="182">
        <v>1</v>
      </c>
      <c r="N78" s="182">
        <v>2</v>
      </c>
      <c r="O78" s="182">
        <v>324</v>
      </c>
    </row>
    <row r="79" spans="1:15" ht="12.75" customHeight="1" x14ac:dyDescent="0.15">
      <c r="A79" s="2" t="s">
        <v>529</v>
      </c>
      <c r="B79" s="182">
        <v>72</v>
      </c>
      <c r="C79" s="182">
        <v>844</v>
      </c>
      <c r="D79" s="182">
        <v>35</v>
      </c>
      <c r="E79" s="182">
        <v>448</v>
      </c>
      <c r="F79" s="182">
        <v>5</v>
      </c>
      <c r="G79" s="182">
        <v>124</v>
      </c>
      <c r="H79" s="182">
        <v>0</v>
      </c>
      <c r="I79" s="182">
        <v>7</v>
      </c>
      <c r="J79" s="182">
        <v>7</v>
      </c>
      <c r="K79" s="182">
        <v>116</v>
      </c>
      <c r="L79" s="182">
        <v>0</v>
      </c>
      <c r="M79" s="182">
        <v>25</v>
      </c>
      <c r="N79" s="182">
        <v>25</v>
      </c>
      <c r="O79" s="182">
        <v>156</v>
      </c>
    </row>
    <row r="80" spans="1:15" ht="12.75" customHeight="1" x14ac:dyDescent="0.15">
      <c r="A80" s="2" t="s">
        <v>129</v>
      </c>
      <c r="B80" s="182">
        <v>3883</v>
      </c>
      <c r="C80" s="182">
        <v>18984</v>
      </c>
      <c r="D80" s="182">
        <v>2527</v>
      </c>
      <c r="E80" s="182">
        <v>5532</v>
      </c>
      <c r="F80" s="182">
        <v>1331</v>
      </c>
      <c r="G80" s="182">
        <v>3054</v>
      </c>
      <c r="H80" s="182">
        <v>0</v>
      </c>
      <c r="I80" s="182">
        <v>25</v>
      </c>
      <c r="J80" s="182">
        <v>25</v>
      </c>
      <c r="K80" s="182">
        <v>3435</v>
      </c>
      <c r="L80" s="182">
        <v>0</v>
      </c>
      <c r="M80" s="182">
        <v>0</v>
      </c>
      <c r="N80" s="182">
        <v>0</v>
      </c>
      <c r="O80" s="182">
        <v>6963</v>
      </c>
    </row>
    <row r="81" spans="1:15" ht="12.75" customHeight="1" x14ac:dyDescent="0.15">
      <c r="A81" s="2" t="s">
        <v>321</v>
      </c>
      <c r="B81" s="182">
        <v>217</v>
      </c>
      <c r="C81" s="182">
        <v>27084</v>
      </c>
      <c r="D81" s="182">
        <v>88</v>
      </c>
      <c r="E81" s="182">
        <v>11780</v>
      </c>
      <c r="F81" s="182">
        <v>0</v>
      </c>
      <c r="G81" s="182">
        <v>4848</v>
      </c>
      <c r="H81" s="182">
        <v>0</v>
      </c>
      <c r="I81" s="182">
        <v>51</v>
      </c>
      <c r="J81" s="182">
        <v>51</v>
      </c>
      <c r="K81" s="182">
        <v>4236</v>
      </c>
      <c r="L81" s="182">
        <v>0</v>
      </c>
      <c r="M81" s="182">
        <v>78</v>
      </c>
      <c r="N81" s="182">
        <v>78</v>
      </c>
      <c r="O81" s="182">
        <v>6220</v>
      </c>
    </row>
    <row r="82" spans="1:15" ht="12.75" customHeight="1" x14ac:dyDescent="0.15">
      <c r="A82" s="2" t="s">
        <v>130</v>
      </c>
      <c r="B82" s="182">
        <v>149</v>
      </c>
      <c r="C82" s="182">
        <v>1767</v>
      </c>
      <c r="D82" s="182">
        <v>54</v>
      </c>
      <c r="E82" s="182">
        <v>603</v>
      </c>
      <c r="F82" s="182">
        <v>27</v>
      </c>
      <c r="G82" s="182">
        <v>369</v>
      </c>
      <c r="H82" s="182">
        <v>0</v>
      </c>
      <c r="I82" s="182">
        <v>32</v>
      </c>
      <c r="J82" s="182">
        <v>32</v>
      </c>
      <c r="K82" s="182">
        <v>345</v>
      </c>
      <c r="L82" s="182">
        <v>0</v>
      </c>
      <c r="M82" s="182">
        <v>36</v>
      </c>
      <c r="N82" s="182">
        <v>36</v>
      </c>
      <c r="O82" s="182">
        <v>450</v>
      </c>
    </row>
    <row r="83" spans="1:15" ht="12.75" customHeight="1" x14ac:dyDescent="0.15">
      <c r="A83" s="2" t="s">
        <v>308</v>
      </c>
      <c r="B83" s="182">
        <v>0</v>
      </c>
      <c r="C83" s="182">
        <v>102</v>
      </c>
      <c r="D83" s="182">
        <v>0</v>
      </c>
      <c r="E83" s="182">
        <v>48</v>
      </c>
      <c r="F83" s="182">
        <v>0</v>
      </c>
      <c r="G83" s="182">
        <v>20</v>
      </c>
      <c r="H83" s="182">
        <v>0</v>
      </c>
      <c r="I83" s="182">
        <v>0</v>
      </c>
      <c r="J83" s="182">
        <v>0</v>
      </c>
      <c r="K83" s="182">
        <v>14</v>
      </c>
      <c r="L83" s="182">
        <v>0</v>
      </c>
      <c r="M83" s="182">
        <v>0</v>
      </c>
      <c r="N83" s="182">
        <v>0</v>
      </c>
      <c r="O83" s="182">
        <v>20</v>
      </c>
    </row>
    <row r="84" spans="1:15" ht="12.75" customHeight="1" x14ac:dyDescent="0.15">
      <c r="A84" s="2" t="s">
        <v>480</v>
      </c>
      <c r="B84" s="182">
        <v>6</v>
      </c>
      <c r="C84" s="182">
        <v>236</v>
      </c>
      <c r="D84" s="182">
        <v>6</v>
      </c>
      <c r="E84" s="182">
        <v>88</v>
      </c>
      <c r="F84" s="182">
        <v>0</v>
      </c>
      <c r="G84" s="182">
        <v>36</v>
      </c>
      <c r="H84" s="182">
        <v>0</v>
      </c>
      <c r="I84" s="182">
        <v>0</v>
      </c>
      <c r="J84" s="182">
        <v>0</v>
      </c>
      <c r="K84" s="182">
        <v>32</v>
      </c>
      <c r="L84" s="182">
        <v>0</v>
      </c>
      <c r="M84" s="182">
        <v>0</v>
      </c>
      <c r="N84" s="182">
        <v>0</v>
      </c>
      <c r="O84" s="182">
        <v>80</v>
      </c>
    </row>
    <row r="85" spans="1:15" ht="12.75" customHeight="1" x14ac:dyDescent="0.15">
      <c r="A85" s="2" t="s">
        <v>358</v>
      </c>
      <c r="B85" s="182">
        <v>71</v>
      </c>
      <c r="C85" s="182">
        <v>7692</v>
      </c>
      <c r="D85" s="182">
        <v>58</v>
      </c>
      <c r="E85" s="182">
        <v>3324</v>
      </c>
      <c r="F85" s="182">
        <v>13</v>
      </c>
      <c r="G85" s="182">
        <v>1388</v>
      </c>
      <c r="H85" s="182">
        <v>0</v>
      </c>
      <c r="I85" s="182">
        <v>0</v>
      </c>
      <c r="J85" s="182">
        <v>0</v>
      </c>
      <c r="K85" s="182">
        <v>1208</v>
      </c>
      <c r="L85" s="182">
        <v>0</v>
      </c>
      <c r="M85" s="182">
        <v>0</v>
      </c>
      <c r="N85" s="182">
        <v>0</v>
      </c>
      <c r="O85" s="182">
        <v>1772</v>
      </c>
    </row>
    <row r="86" spans="1:15" ht="12.75" customHeight="1" x14ac:dyDescent="0.15">
      <c r="A86" s="2" t="s">
        <v>98</v>
      </c>
      <c r="B86" s="182">
        <v>125</v>
      </c>
      <c r="C86" s="182">
        <v>1996</v>
      </c>
      <c r="D86" s="182">
        <v>46</v>
      </c>
      <c r="E86" s="182">
        <v>840</v>
      </c>
      <c r="F86" s="182">
        <v>69</v>
      </c>
      <c r="G86" s="182">
        <v>364</v>
      </c>
      <c r="H86" s="182">
        <v>5</v>
      </c>
      <c r="I86" s="182">
        <v>0</v>
      </c>
      <c r="J86" s="182">
        <v>5</v>
      </c>
      <c r="K86" s="182">
        <v>364</v>
      </c>
      <c r="L86" s="182">
        <v>4</v>
      </c>
      <c r="M86" s="182">
        <v>1</v>
      </c>
      <c r="N86" s="182">
        <v>5</v>
      </c>
      <c r="O86" s="182">
        <v>428</v>
      </c>
    </row>
    <row r="87" spans="1:15" ht="12.75" customHeight="1" x14ac:dyDescent="0.15">
      <c r="A87" s="2" t="s">
        <v>103</v>
      </c>
      <c r="B87" s="182">
        <v>182</v>
      </c>
      <c r="C87" s="182">
        <v>13912</v>
      </c>
      <c r="D87" s="182">
        <v>156</v>
      </c>
      <c r="E87" s="182">
        <v>6708</v>
      </c>
      <c r="F87" s="182">
        <v>4</v>
      </c>
      <c r="G87" s="182">
        <v>2236</v>
      </c>
      <c r="H87" s="182">
        <v>0</v>
      </c>
      <c r="I87" s="182">
        <v>3</v>
      </c>
      <c r="J87" s="182">
        <v>3</v>
      </c>
      <c r="K87" s="182">
        <v>1776</v>
      </c>
      <c r="L87" s="182">
        <v>0</v>
      </c>
      <c r="M87" s="182">
        <v>19</v>
      </c>
      <c r="N87" s="182">
        <v>19</v>
      </c>
      <c r="O87" s="182">
        <v>3192</v>
      </c>
    </row>
    <row r="88" spans="1:15" ht="12.75" customHeight="1" x14ac:dyDescent="0.15">
      <c r="A88" s="2" t="s">
        <v>104</v>
      </c>
      <c r="B88" s="182">
        <v>856</v>
      </c>
      <c r="C88" s="182">
        <v>4101</v>
      </c>
      <c r="D88" s="182">
        <v>721</v>
      </c>
      <c r="E88" s="182">
        <v>1596</v>
      </c>
      <c r="F88" s="182">
        <v>124</v>
      </c>
      <c r="G88" s="182">
        <v>729</v>
      </c>
      <c r="H88" s="182">
        <v>8</v>
      </c>
      <c r="I88" s="182">
        <v>3</v>
      </c>
      <c r="J88" s="182">
        <v>11</v>
      </c>
      <c r="K88" s="182">
        <v>654</v>
      </c>
      <c r="L88" s="182">
        <v>0</v>
      </c>
      <c r="M88" s="182">
        <v>0</v>
      </c>
      <c r="N88" s="182">
        <v>0</v>
      </c>
      <c r="O88" s="182">
        <v>1122</v>
      </c>
    </row>
    <row r="89" spans="1:15" ht="12.75" customHeight="1" x14ac:dyDescent="0.15">
      <c r="A89" s="2" t="s">
        <v>322</v>
      </c>
      <c r="B89" s="182">
        <v>1533</v>
      </c>
      <c r="C89" s="182">
        <v>3080</v>
      </c>
      <c r="D89" s="182">
        <v>1396</v>
      </c>
      <c r="E89" s="182">
        <v>1232</v>
      </c>
      <c r="F89" s="182">
        <v>66</v>
      </c>
      <c r="G89" s="182">
        <v>568</v>
      </c>
      <c r="H89" s="182">
        <v>0</v>
      </c>
      <c r="I89" s="182">
        <v>18</v>
      </c>
      <c r="J89" s="182">
        <v>18</v>
      </c>
      <c r="K89" s="182">
        <v>512</v>
      </c>
      <c r="L89" s="182">
        <v>0</v>
      </c>
      <c r="M89" s="182">
        <v>53</v>
      </c>
      <c r="N89" s="182">
        <v>53</v>
      </c>
      <c r="O89" s="182">
        <v>768</v>
      </c>
    </row>
    <row r="90" spans="1:15" ht="12.75" customHeight="1" x14ac:dyDescent="0.15">
      <c r="A90" s="2" t="s">
        <v>420</v>
      </c>
      <c r="B90" s="182">
        <v>314</v>
      </c>
      <c r="C90" s="182">
        <v>250</v>
      </c>
      <c r="D90" s="182">
        <v>302</v>
      </c>
      <c r="E90" s="182">
        <v>95</v>
      </c>
      <c r="F90" s="182">
        <v>0</v>
      </c>
      <c r="G90" s="182">
        <v>45</v>
      </c>
      <c r="H90" s="182">
        <v>0</v>
      </c>
      <c r="I90" s="182">
        <v>0</v>
      </c>
      <c r="J90" s="182">
        <v>0</v>
      </c>
      <c r="K90" s="182">
        <v>45</v>
      </c>
      <c r="L90" s="182">
        <v>0</v>
      </c>
      <c r="M90" s="182">
        <v>12</v>
      </c>
      <c r="N90" s="182">
        <v>12</v>
      </c>
      <c r="O90" s="182">
        <v>65</v>
      </c>
    </row>
    <row r="91" spans="1:15" ht="12.75" customHeight="1" x14ac:dyDescent="0.15">
      <c r="A91" s="2" t="s">
        <v>231</v>
      </c>
      <c r="B91" s="182">
        <v>205</v>
      </c>
      <c r="C91" s="182">
        <v>216</v>
      </c>
      <c r="D91" s="182">
        <v>179</v>
      </c>
      <c r="E91" s="182">
        <v>72</v>
      </c>
      <c r="F91" s="182">
        <v>5</v>
      </c>
      <c r="G91" s="182">
        <v>39</v>
      </c>
      <c r="H91" s="182">
        <v>0</v>
      </c>
      <c r="I91" s="182">
        <v>13</v>
      </c>
      <c r="J91" s="182">
        <v>13</v>
      </c>
      <c r="K91" s="182">
        <v>39</v>
      </c>
      <c r="L91" s="182">
        <v>3</v>
      </c>
      <c r="M91" s="182">
        <v>5</v>
      </c>
      <c r="N91" s="182">
        <v>8</v>
      </c>
      <c r="O91" s="182">
        <v>66</v>
      </c>
    </row>
    <row r="92" spans="1:15" ht="12.75" customHeight="1" x14ac:dyDescent="0.15">
      <c r="A92" s="2" t="s">
        <v>278</v>
      </c>
      <c r="B92" s="182">
        <v>568</v>
      </c>
      <c r="C92" s="182">
        <v>8</v>
      </c>
      <c r="D92" s="182">
        <v>518</v>
      </c>
      <c r="E92" s="182">
        <v>0</v>
      </c>
      <c r="F92" s="182">
        <v>50</v>
      </c>
      <c r="G92" s="182">
        <v>0</v>
      </c>
      <c r="H92" s="182">
        <v>0</v>
      </c>
      <c r="I92" s="182">
        <v>0</v>
      </c>
      <c r="J92" s="182">
        <v>0</v>
      </c>
      <c r="K92" s="182">
        <v>4</v>
      </c>
      <c r="L92" s="182">
        <v>0</v>
      </c>
      <c r="M92" s="182">
        <v>0</v>
      </c>
      <c r="N92" s="182">
        <v>0</v>
      </c>
      <c r="O92" s="182">
        <v>4</v>
      </c>
    </row>
    <row r="93" spans="1:15" ht="12.75" customHeight="1" x14ac:dyDescent="0.15">
      <c r="A93" s="2" t="s">
        <v>546</v>
      </c>
      <c r="B93" s="182">
        <v>66</v>
      </c>
      <c r="C93" s="182">
        <v>274</v>
      </c>
      <c r="D93" s="182">
        <v>38</v>
      </c>
      <c r="E93" s="182">
        <v>132</v>
      </c>
      <c r="F93" s="182">
        <v>11</v>
      </c>
      <c r="G93" s="182">
        <v>36</v>
      </c>
      <c r="H93" s="182">
        <v>10</v>
      </c>
      <c r="I93" s="182">
        <v>3</v>
      </c>
      <c r="J93" s="182">
        <v>13</v>
      </c>
      <c r="K93" s="182">
        <v>36</v>
      </c>
      <c r="L93" s="182">
        <v>0</v>
      </c>
      <c r="M93" s="182">
        <v>4</v>
      </c>
      <c r="N93" s="182">
        <v>4</v>
      </c>
      <c r="O93" s="182">
        <v>70</v>
      </c>
    </row>
    <row r="94" spans="1:15" ht="12.75" customHeight="1" x14ac:dyDescent="0.15">
      <c r="A94" s="2" t="s">
        <v>184</v>
      </c>
      <c r="B94" s="182">
        <v>0</v>
      </c>
      <c r="C94" s="182">
        <v>636</v>
      </c>
      <c r="D94" s="182">
        <v>0</v>
      </c>
      <c r="E94" s="182">
        <v>282</v>
      </c>
      <c r="F94" s="182">
        <v>0</v>
      </c>
      <c r="G94" s="182">
        <v>102</v>
      </c>
      <c r="H94" s="182">
        <v>0</v>
      </c>
      <c r="I94" s="182">
        <v>0</v>
      </c>
      <c r="J94" s="182">
        <v>0</v>
      </c>
      <c r="K94" s="182">
        <v>92</v>
      </c>
      <c r="L94" s="182">
        <v>0</v>
      </c>
      <c r="M94" s="182">
        <v>0</v>
      </c>
      <c r="N94" s="182">
        <v>0</v>
      </c>
      <c r="O94" s="182">
        <v>160</v>
      </c>
    </row>
    <row r="95" spans="1:15" ht="12.75" customHeight="1" x14ac:dyDescent="0.15">
      <c r="A95" s="2" t="s">
        <v>550</v>
      </c>
      <c r="B95" s="182">
        <v>89</v>
      </c>
      <c r="C95" s="182">
        <v>185</v>
      </c>
      <c r="D95" s="182">
        <v>83</v>
      </c>
      <c r="E95" s="182">
        <v>77</v>
      </c>
      <c r="F95" s="182">
        <v>0</v>
      </c>
      <c r="G95" s="182">
        <v>31</v>
      </c>
      <c r="H95" s="182">
        <v>0</v>
      </c>
      <c r="I95" s="182">
        <v>0</v>
      </c>
      <c r="J95" s="182">
        <v>0</v>
      </c>
      <c r="K95" s="182">
        <v>29</v>
      </c>
      <c r="L95" s="182">
        <v>0</v>
      </c>
      <c r="M95" s="182">
        <v>6</v>
      </c>
      <c r="N95" s="182">
        <v>6</v>
      </c>
      <c r="O95" s="182">
        <v>48</v>
      </c>
    </row>
    <row r="96" spans="1:15" ht="12.75" customHeight="1" x14ac:dyDescent="0.15">
      <c r="A96" s="2" t="s">
        <v>523</v>
      </c>
      <c r="B96" s="182">
        <v>233</v>
      </c>
      <c r="C96" s="182">
        <v>3192</v>
      </c>
      <c r="D96" s="182">
        <v>189</v>
      </c>
      <c r="E96" s="182">
        <v>810</v>
      </c>
      <c r="F96" s="182">
        <v>44</v>
      </c>
      <c r="G96" s="182">
        <v>693</v>
      </c>
      <c r="H96" s="182">
        <v>0</v>
      </c>
      <c r="I96" s="182">
        <v>0</v>
      </c>
      <c r="J96" s="182">
        <v>0</v>
      </c>
      <c r="K96" s="182">
        <v>621</v>
      </c>
      <c r="L96" s="182">
        <v>0</v>
      </c>
      <c r="M96" s="182">
        <v>0</v>
      </c>
      <c r="N96" s="182">
        <v>0</v>
      </c>
      <c r="O96" s="182">
        <v>1068</v>
      </c>
    </row>
    <row r="97" spans="1:15" ht="12.75" customHeight="1" x14ac:dyDescent="0.15">
      <c r="A97" s="2" t="s">
        <v>279</v>
      </c>
      <c r="B97" s="182">
        <v>343</v>
      </c>
      <c r="C97" s="182">
        <v>1232</v>
      </c>
      <c r="D97" s="182">
        <v>320</v>
      </c>
      <c r="E97" s="182">
        <v>524</v>
      </c>
      <c r="F97" s="182">
        <v>6</v>
      </c>
      <c r="G97" s="182">
        <v>224</v>
      </c>
      <c r="H97" s="182">
        <v>0</v>
      </c>
      <c r="I97" s="182">
        <v>8</v>
      </c>
      <c r="J97" s="182">
        <v>8</v>
      </c>
      <c r="K97" s="182">
        <v>200</v>
      </c>
      <c r="L97" s="182">
        <v>0</v>
      </c>
      <c r="M97" s="182">
        <v>9</v>
      </c>
      <c r="N97" s="182">
        <v>9</v>
      </c>
      <c r="O97" s="182">
        <v>284</v>
      </c>
    </row>
    <row r="98" spans="1:15" ht="12.75" customHeight="1" x14ac:dyDescent="0.15">
      <c r="A98" s="2" t="s">
        <v>482</v>
      </c>
      <c r="B98" s="182">
        <v>596</v>
      </c>
      <c r="C98" s="182">
        <v>5400</v>
      </c>
      <c r="D98" s="182">
        <v>256</v>
      </c>
      <c r="E98" s="182">
        <v>2164</v>
      </c>
      <c r="F98" s="182">
        <v>59</v>
      </c>
      <c r="G98" s="182">
        <v>884</v>
      </c>
      <c r="H98" s="182">
        <v>17</v>
      </c>
      <c r="I98" s="182">
        <v>205</v>
      </c>
      <c r="J98" s="182">
        <v>222</v>
      </c>
      <c r="K98" s="182">
        <v>752</v>
      </c>
      <c r="L98" s="182">
        <v>0</v>
      </c>
      <c r="M98" s="182">
        <v>59</v>
      </c>
      <c r="N98" s="182">
        <v>59</v>
      </c>
      <c r="O98" s="182">
        <v>1600</v>
      </c>
    </row>
    <row r="99" spans="1:15" ht="12.75" customHeight="1" x14ac:dyDescent="0.15">
      <c r="A99" s="2" t="s">
        <v>280</v>
      </c>
      <c r="B99" s="182">
        <v>159</v>
      </c>
      <c r="C99" s="182">
        <v>1308</v>
      </c>
      <c r="D99" s="182">
        <v>142</v>
      </c>
      <c r="E99" s="182">
        <v>548</v>
      </c>
      <c r="F99" s="182">
        <v>17</v>
      </c>
      <c r="G99" s="182">
        <v>244</v>
      </c>
      <c r="H99" s="182">
        <v>0</v>
      </c>
      <c r="I99" s="182">
        <v>0</v>
      </c>
      <c r="J99" s="182">
        <v>0</v>
      </c>
      <c r="K99" s="182">
        <v>212</v>
      </c>
      <c r="L99" s="182">
        <v>0</v>
      </c>
      <c r="M99" s="182">
        <v>0</v>
      </c>
      <c r="N99" s="182">
        <v>0</v>
      </c>
      <c r="O99" s="182">
        <v>304</v>
      </c>
    </row>
    <row r="100" spans="1:15" ht="12.75" customHeight="1" x14ac:dyDescent="0.15">
      <c r="A100" s="2" t="s">
        <v>105</v>
      </c>
      <c r="B100" s="182">
        <v>205</v>
      </c>
      <c r="C100" s="182">
        <v>1671</v>
      </c>
      <c r="D100" s="182">
        <v>173</v>
      </c>
      <c r="E100" s="182">
        <v>378</v>
      </c>
      <c r="F100" s="182">
        <v>24</v>
      </c>
      <c r="G100" s="182">
        <v>372</v>
      </c>
      <c r="H100" s="182">
        <v>6</v>
      </c>
      <c r="I100" s="182">
        <v>2</v>
      </c>
      <c r="J100" s="182">
        <v>8</v>
      </c>
      <c r="K100" s="182">
        <v>333</v>
      </c>
      <c r="L100" s="182">
        <v>0</v>
      </c>
      <c r="M100" s="182">
        <v>0</v>
      </c>
      <c r="N100" s="182">
        <v>0</v>
      </c>
      <c r="O100" s="182">
        <v>588</v>
      </c>
    </row>
    <row r="101" spans="1:15" ht="12.75" customHeight="1" x14ac:dyDescent="0.15">
      <c r="A101" s="2" t="s">
        <v>559</v>
      </c>
      <c r="B101" s="182">
        <v>654</v>
      </c>
      <c r="C101" s="182">
        <v>5330</v>
      </c>
      <c r="D101" s="182">
        <v>509</v>
      </c>
      <c r="E101" s="182">
        <v>2230</v>
      </c>
      <c r="F101" s="182">
        <v>52</v>
      </c>
      <c r="G101" s="182">
        <v>990</v>
      </c>
      <c r="H101" s="182">
        <v>21</v>
      </c>
      <c r="I101" s="182">
        <v>29</v>
      </c>
      <c r="J101" s="182">
        <v>50</v>
      </c>
      <c r="K101" s="182">
        <v>870</v>
      </c>
      <c r="L101" s="182">
        <v>0</v>
      </c>
      <c r="M101" s="182">
        <v>43</v>
      </c>
      <c r="N101" s="182">
        <v>43</v>
      </c>
      <c r="O101" s="182">
        <v>1240</v>
      </c>
    </row>
    <row r="102" spans="1:15" ht="12.75" customHeight="1" x14ac:dyDescent="0.15">
      <c r="A102" s="2" t="s">
        <v>421</v>
      </c>
      <c r="B102" s="182">
        <v>32</v>
      </c>
      <c r="C102" s="182">
        <v>305</v>
      </c>
      <c r="D102" s="182">
        <v>32</v>
      </c>
      <c r="E102" s="182">
        <v>170</v>
      </c>
      <c r="F102" s="182">
        <v>0</v>
      </c>
      <c r="G102" s="182">
        <v>75</v>
      </c>
      <c r="H102" s="182">
        <v>0</v>
      </c>
      <c r="I102" s="182">
        <v>0</v>
      </c>
      <c r="J102" s="182">
        <v>0</v>
      </c>
      <c r="K102" s="182">
        <v>25</v>
      </c>
      <c r="L102" s="182">
        <v>0</v>
      </c>
      <c r="M102" s="182">
        <v>0</v>
      </c>
      <c r="N102" s="182">
        <v>0</v>
      </c>
      <c r="O102" s="182">
        <v>35</v>
      </c>
    </row>
    <row r="103" spans="1:15" ht="12.75" customHeight="1" x14ac:dyDescent="0.15">
      <c r="A103" s="2" t="s">
        <v>121</v>
      </c>
      <c r="B103" s="182">
        <v>98</v>
      </c>
      <c r="C103" s="182">
        <v>932</v>
      </c>
      <c r="D103" s="182">
        <v>52</v>
      </c>
      <c r="E103" s="182">
        <v>424</v>
      </c>
      <c r="F103" s="182">
        <v>14</v>
      </c>
      <c r="G103" s="182">
        <v>120</v>
      </c>
      <c r="H103" s="182">
        <v>12</v>
      </c>
      <c r="I103" s="182">
        <v>1</v>
      </c>
      <c r="J103" s="182">
        <v>13</v>
      </c>
      <c r="K103" s="182">
        <v>148</v>
      </c>
      <c r="L103" s="182">
        <v>19</v>
      </c>
      <c r="M103" s="182">
        <v>0</v>
      </c>
      <c r="N103" s="182">
        <v>19</v>
      </c>
      <c r="O103" s="182">
        <v>240</v>
      </c>
    </row>
    <row r="104" spans="1:15" ht="12.75" customHeight="1" x14ac:dyDescent="0.15">
      <c r="A104" s="2" t="s">
        <v>157</v>
      </c>
      <c r="B104" s="182">
        <v>77</v>
      </c>
      <c r="C104" s="182">
        <v>4386</v>
      </c>
      <c r="D104" s="182">
        <v>22</v>
      </c>
      <c r="E104" s="182">
        <v>1638</v>
      </c>
      <c r="F104" s="182">
        <v>55</v>
      </c>
      <c r="G104" s="182">
        <v>729</v>
      </c>
      <c r="H104" s="182">
        <v>0</v>
      </c>
      <c r="I104" s="182">
        <v>0</v>
      </c>
      <c r="J104" s="182">
        <v>0</v>
      </c>
      <c r="K104" s="182">
        <v>831</v>
      </c>
      <c r="L104" s="182">
        <v>0</v>
      </c>
      <c r="M104" s="182">
        <v>0</v>
      </c>
      <c r="N104" s="182">
        <v>0</v>
      </c>
      <c r="O104" s="182">
        <v>1188</v>
      </c>
    </row>
    <row r="105" spans="1:15" ht="12.75" customHeight="1" x14ac:dyDescent="0.15">
      <c r="A105" s="2" t="s">
        <v>323</v>
      </c>
      <c r="B105" s="182">
        <v>43</v>
      </c>
      <c r="C105" s="182">
        <v>4196</v>
      </c>
      <c r="D105" s="182">
        <v>0</v>
      </c>
      <c r="E105" s="182">
        <v>1817</v>
      </c>
      <c r="F105" s="182">
        <v>0</v>
      </c>
      <c r="G105" s="182">
        <v>772</v>
      </c>
      <c r="H105" s="182">
        <v>0</v>
      </c>
      <c r="I105" s="182">
        <v>0</v>
      </c>
      <c r="J105" s="182">
        <v>0</v>
      </c>
      <c r="K105" s="182">
        <v>661</v>
      </c>
      <c r="L105" s="182">
        <v>43</v>
      </c>
      <c r="M105" s="182">
        <v>0</v>
      </c>
      <c r="N105" s="182">
        <v>43</v>
      </c>
      <c r="O105" s="182">
        <v>946</v>
      </c>
    </row>
    <row r="106" spans="1:15" ht="12.75" customHeight="1" x14ac:dyDescent="0.15">
      <c r="A106" s="2" t="s">
        <v>185</v>
      </c>
      <c r="B106" s="182">
        <v>271</v>
      </c>
      <c r="C106" s="182">
        <v>4584</v>
      </c>
      <c r="D106" s="182">
        <v>271</v>
      </c>
      <c r="E106" s="182">
        <v>1864</v>
      </c>
      <c r="F106" s="182">
        <v>0</v>
      </c>
      <c r="G106" s="182">
        <v>760</v>
      </c>
      <c r="H106" s="182">
        <v>0</v>
      </c>
      <c r="I106" s="182">
        <v>0</v>
      </c>
      <c r="J106" s="182">
        <v>0</v>
      </c>
      <c r="K106" s="182">
        <v>728</v>
      </c>
      <c r="L106" s="182">
        <v>0</v>
      </c>
      <c r="M106" s="182">
        <v>0</v>
      </c>
      <c r="N106" s="182">
        <v>0</v>
      </c>
      <c r="O106" s="182">
        <v>1232</v>
      </c>
    </row>
    <row r="107" spans="1:15" ht="12.75" customHeight="1" x14ac:dyDescent="0.15">
      <c r="A107" s="2" t="s">
        <v>565</v>
      </c>
      <c r="B107" s="182">
        <v>254</v>
      </c>
      <c r="C107" s="182">
        <v>2895</v>
      </c>
      <c r="D107" s="182">
        <v>11</v>
      </c>
      <c r="E107" s="182">
        <v>1410</v>
      </c>
      <c r="F107" s="182">
        <v>108</v>
      </c>
      <c r="G107" s="182">
        <v>363</v>
      </c>
      <c r="H107" s="182">
        <v>92</v>
      </c>
      <c r="I107" s="182">
        <v>0</v>
      </c>
      <c r="J107" s="182">
        <v>92</v>
      </c>
      <c r="K107" s="182">
        <v>489</v>
      </c>
      <c r="L107" s="182">
        <v>0</v>
      </c>
      <c r="M107" s="182">
        <v>43</v>
      </c>
      <c r="N107" s="182">
        <v>43</v>
      </c>
      <c r="O107" s="182">
        <v>633</v>
      </c>
    </row>
    <row r="108" spans="1:15" ht="12.75" customHeight="1" x14ac:dyDescent="0.15">
      <c r="A108" s="2" t="s">
        <v>563</v>
      </c>
      <c r="B108" s="182">
        <v>260</v>
      </c>
      <c r="C108" s="182">
        <v>591</v>
      </c>
      <c r="D108" s="182">
        <v>147</v>
      </c>
      <c r="E108" s="182">
        <v>279</v>
      </c>
      <c r="F108" s="182">
        <v>59</v>
      </c>
      <c r="G108" s="182">
        <v>90</v>
      </c>
      <c r="H108" s="182">
        <v>0</v>
      </c>
      <c r="I108" s="182">
        <v>54</v>
      </c>
      <c r="J108" s="182">
        <v>54</v>
      </c>
      <c r="K108" s="182">
        <v>72</v>
      </c>
      <c r="L108" s="182">
        <v>0</v>
      </c>
      <c r="M108" s="182">
        <v>0</v>
      </c>
      <c r="N108" s="182">
        <v>0</v>
      </c>
      <c r="O108" s="182">
        <v>150</v>
      </c>
    </row>
    <row r="109" spans="1:15" ht="12.75" customHeight="1" x14ac:dyDescent="0.15">
      <c r="A109" s="2" t="s">
        <v>555</v>
      </c>
      <c r="B109" s="182">
        <v>2</v>
      </c>
      <c r="C109" s="182">
        <v>36</v>
      </c>
      <c r="D109" s="182">
        <v>0</v>
      </c>
      <c r="E109" s="182">
        <v>15</v>
      </c>
      <c r="F109" s="182">
        <v>1</v>
      </c>
      <c r="G109" s="182">
        <v>6</v>
      </c>
      <c r="H109" s="182">
        <v>0</v>
      </c>
      <c r="I109" s="182">
        <v>1</v>
      </c>
      <c r="J109" s="182">
        <v>1</v>
      </c>
      <c r="K109" s="182">
        <v>6</v>
      </c>
      <c r="L109" s="182">
        <v>0</v>
      </c>
      <c r="M109" s="182">
        <v>0</v>
      </c>
      <c r="N109" s="182">
        <v>0</v>
      </c>
      <c r="O109" s="182">
        <v>9</v>
      </c>
    </row>
    <row r="110" spans="1:15" ht="12.75" customHeight="1" x14ac:dyDescent="0.15">
      <c r="A110" s="2" t="s">
        <v>186</v>
      </c>
      <c r="B110" s="182">
        <v>280</v>
      </c>
      <c r="C110" s="182">
        <v>3256</v>
      </c>
      <c r="D110" s="182">
        <v>204</v>
      </c>
      <c r="E110" s="182">
        <v>1384</v>
      </c>
      <c r="F110" s="182">
        <v>70</v>
      </c>
      <c r="G110" s="182">
        <v>540</v>
      </c>
      <c r="H110" s="182">
        <v>0</v>
      </c>
      <c r="I110" s="182">
        <v>6</v>
      </c>
      <c r="J110" s="182">
        <v>6</v>
      </c>
      <c r="K110" s="182">
        <v>492</v>
      </c>
      <c r="L110" s="182">
        <v>0</v>
      </c>
      <c r="M110" s="182">
        <v>0</v>
      </c>
      <c r="N110" s="182">
        <v>0</v>
      </c>
      <c r="O110" s="182">
        <v>840</v>
      </c>
    </row>
    <row r="111" spans="1:15" ht="12.75" customHeight="1" x14ac:dyDescent="0.15">
      <c r="A111" s="2" t="s">
        <v>187</v>
      </c>
      <c r="B111" s="182">
        <v>47</v>
      </c>
      <c r="C111" s="182">
        <v>1348</v>
      </c>
      <c r="D111" s="182">
        <v>1</v>
      </c>
      <c r="E111" s="182">
        <v>568</v>
      </c>
      <c r="F111" s="182">
        <v>3</v>
      </c>
      <c r="G111" s="182">
        <v>220</v>
      </c>
      <c r="H111" s="182">
        <v>0</v>
      </c>
      <c r="I111" s="182">
        <v>1</v>
      </c>
      <c r="J111" s="182">
        <v>1</v>
      </c>
      <c r="K111" s="182">
        <v>212</v>
      </c>
      <c r="L111" s="182">
        <v>0</v>
      </c>
      <c r="M111" s="182">
        <v>42</v>
      </c>
      <c r="N111" s="182">
        <v>42</v>
      </c>
      <c r="O111" s="182">
        <v>348</v>
      </c>
    </row>
    <row r="112" spans="1:15" ht="12.75" customHeight="1" x14ac:dyDescent="0.15">
      <c r="A112" s="2" t="s">
        <v>71</v>
      </c>
      <c r="B112" s="182">
        <v>2717</v>
      </c>
      <c r="C112" s="182">
        <v>6855</v>
      </c>
      <c r="D112" s="182">
        <v>2638</v>
      </c>
      <c r="E112" s="182">
        <v>1854</v>
      </c>
      <c r="F112" s="182">
        <v>14</v>
      </c>
      <c r="G112" s="182">
        <v>1275</v>
      </c>
      <c r="H112" s="182">
        <v>0</v>
      </c>
      <c r="I112" s="182">
        <v>39</v>
      </c>
      <c r="J112" s="182">
        <v>39</v>
      </c>
      <c r="K112" s="182">
        <v>1338</v>
      </c>
      <c r="L112" s="182">
        <v>0</v>
      </c>
      <c r="M112" s="182">
        <v>26</v>
      </c>
      <c r="N112" s="182">
        <v>26</v>
      </c>
      <c r="O112" s="182">
        <v>2388</v>
      </c>
    </row>
    <row r="113" spans="1:15" ht="12.75" customHeight="1" x14ac:dyDescent="0.15">
      <c r="A113" s="2" t="s">
        <v>572</v>
      </c>
      <c r="B113" s="182">
        <v>3</v>
      </c>
      <c r="C113" s="182">
        <v>92</v>
      </c>
      <c r="D113" s="182">
        <v>3</v>
      </c>
      <c r="E113" s="182">
        <v>36</v>
      </c>
      <c r="F113" s="182">
        <v>0</v>
      </c>
      <c r="G113" s="182">
        <v>16</v>
      </c>
      <c r="H113" s="182">
        <v>0</v>
      </c>
      <c r="I113" s="182">
        <v>0</v>
      </c>
      <c r="J113" s="182">
        <v>0</v>
      </c>
      <c r="K113" s="182">
        <v>16</v>
      </c>
      <c r="L113" s="182">
        <v>0</v>
      </c>
      <c r="M113" s="182">
        <v>0</v>
      </c>
      <c r="N113" s="182">
        <v>0</v>
      </c>
      <c r="O113" s="182">
        <v>24</v>
      </c>
    </row>
    <row r="114" spans="1:15" ht="12.75" customHeight="1" x14ac:dyDescent="0.15">
      <c r="A114" s="2" t="s">
        <v>484</v>
      </c>
      <c r="B114" s="182">
        <v>86</v>
      </c>
      <c r="C114" s="182">
        <v>1401</v>
      </c>
      <c r="D114" s="182">
        <v>5</v>
      </c>
      <c r="E114" s="182">
        <v>798</v>
      </c>
      <c r="F114" s="182">
        <v>33</v>
      </c>
      <c r="G114" s="182">
        <v>249</v>
      </c>
      <c r="H114" s="182">
        <v>0</v>
      </c>
      <c r="I114" s="182">
        <v>32</v>
      </c>
      <c r="J114" s="182">
        <v>32</v>
      </c>
      <c r="K114" s="182">
        <v>162</v>
      </c>
      <c r="L114" s="182">
        <v>0</v>
      </c>
      <c r="M114" s="182">
        <v>16</v>
      </c>
      <c r="N114" s="182">
        <v>16</v>
      </c>
      <c r="O114" s="182">
        <v>192</v>
      </c>
    </row>
    <row r="115" spans="1:15" ht="12.75" customHeight="1" x14ac:dyDescent="0.15">
      <c r="A115" s="2" t="s">
        <v>324</v>
      </c>
      <c r="B115" s="182">
        <v>1483</v>
      </c>
      <c r="C115" s="182">
        <v>5852</v>
      </c>
      <c r="D115" s="182">
        <v>1483</v>
      </c>
      <c r="E115" s="182">
        <v>2260</v>
      </c>
      <c r="F115" s="182">
        <v>0</v>
      </c>
      <c r="G115" s="182">
        <v>1096</v>
      </c>
      <c r="H115" s="182">
        <v>0</v>
      </c>
      <c r="I115" s="182">
        <v>0</v>
      </c>
      <c r="J115" s="182">
        <v>0</v>
      </c>
      <c r="K115" s="182">
        <v>1000</v>
      </c>
      <c r="L115" s="182">
        <v>0</v>
      </c>
      <c r="M115" s="182">
        <v>0</v>
      </c>
      <c r="N115" s="182">
        <v>0</v>
      </c>
      <c r="O115" s="182">
        <v>1496</v>
      </c>
    </row>
    <row r="116" spans="1:15" ht="12.75" customHeight="1" x14ac:dyDescent="0.15">
      <c r="A116" s="2" t="s">
        <v>426</v>
      </c>
      <c r="B116" s="182">
        <v>279</v>
      </c>
      <c r="C116" s="182">
        <v>29025</v>
      </c>
      <c r="D116" s="182">
        <v>188</v>
      </c>
      <c r="E116" s="182">
        <v>11185</v>
      </c>
      <c r="F116" s="182">
        <v>34</v>
      </c>
      <c r="G116" s="182">
        <v>5095</v>
      </c>
      <c r="H116" s="182">
        <v>0</v>
      </c>
      <c r="I116" s="182">
        <v>9</v>
      </c>
      <c r="J116" s="182">
        <v>9</v>
      </c>
      <c r="K116" s="182">
        <v>5505</v>
      </c>
      <c r="L116" s="182">
        <v>0</v>
      </c>
      <c r="M116" s="182">
        <v>48</v>
      </c>
      <c r="N116" s="182">
        <v>48</v>
      </c>
      <c r="O116" s="182">
        <v>7240</v>
      </c>
    </row>
    <row r="117" spans="1:15" ht="12.75" customHeight="1" x14ac:dyDescent="0.15">
      <c r="A117" s="2" t="s">
        <v>147</v>
      </c>
      <c r="B117" s="182">
        <v>230</v>
      </c>
      <c r="C117" s="182">
        <v>7696</v>
      </c>
      <c r="D117" s="182">
        <v>58</v>
      </c>
      <c r="E117" s="182">
        <v>3360</v>
      </c>
      <c r="F117" s="182">
        <v>91</v>
      </c>
      <c r="G117" s="182">
        <v>1188</v>
      </c>
      <c r="H117" s="182">
        <v>67</v>
      </c>
      <c r="I117" s="182">
        <v>14</v>
      </c>
      <c r="J117" s="182">
        <v>81</v>
      </c>
      <c r="K117" s="182">
        <v>1200</v>
      </c>
      <c r="L117" s="182">
        <v>0</v>
      </c>
      <c r="M117" s="182">
        <v>0</v>
      </c>
      <c r="N117" s="182">
        <v>0</v>
      </c>
      <c r="O117" s="182">
        <v>1948</v>
      </c>
    </row>
    <row r="118" spans="1:15" ht="12.75" customHeight="1" x14ac:dyDescent="0.15">
      <c r="A118" s="2" t="s">
        <v>106</v>
      </c>
      <c r="B118" s="182">
        <v>399</v>
      </c>
      <c r="C118" s="182">
        <v>1592</v>
      </c>
      <c r="D118" s="182">
        <v>249</v>
      </c>
      <c r="E118" s="182">
        <v>664</v>
      </c>
      <c r="F118" s="182">
        <v>26</v>
      </c>
      <c r="G118" s="182">
        <v>276</v>
      </c>
      <c r="H118" s="182">
        <v>0</v>
      </c>
      <c r="I118" s="182">
        <v>6</v>
      </c>
      <c r="J118" s="182">
        <v>6</v>
      </c>
      <c r="K118" s="182">
        <v>252</v>
      </c>
      <c r="L118" s="182">
        <v>0</v>
      </c>
      <c r="M118" s="182">
        <v>118</v>
      </c>
      <c r="N118" s="182">
        <v>118</v>
      </c>
      <c r="O118" s="182">
        <v>400</v>
      </c>
    </row>
    <row r="119" spans="1:15" ht="12.75" customHeight="1" x14ac:dyDescent="0.15">
      <c r="A119" s="2" t="s">
        <v>124</v>
      </c>
      <c r="B119" s="182">
        <v>3252</v>
      </c>
      <c r="C119" s="182">
        <v>22140</v>
      </c>
      <c r="D119" s="182">
        <v>2893</v>
      </c>
      <c r="E119" s="182">
        <v>8785</v>
      </c>
      <c r="F119" s="182">
        <v>47</v>
      </c>
      <c r="G119" s="182">
        <v>4115</v>
      </c>
      <c r="H119" s="182">
        <v>28</v>
      </c>
      <c r="I119" s="182">
        <v>225</v>
      </c>
      <c r="J119" s="182">
        <v>253</v>
      </c>
      <c r="K119" s="182">
        <v>3810</v>
      </c>
      <c r="L119" s="182">
        <v>0</v>
      </c>
      <c r="M119" s="182">
        <v>59</v>
      </c>
      <c r="N119" s="182">
        <v>59</v>
      </c>
      <c r="O119" s="182">
        <v>5430</v>
      </c>
    </row>
    <row r="120" spans="1:15" ht="12.75" customHeight="1" x14ac:dyDescent="0.15">
      <c r="A120" s="2" t="s">
        <v>188</v>
      </c>
      <c r="B120" s="182">
        <v>533</v>
      </c>
      <c r="C120" s="182">
        <v>8568</v>
      </c>
      <c r="D120" s="182">
        <v>254</v>
      </c>
      <c r="E120" s="182">
        <v>3784</v>
      </c>
      <c r="F120" s="182">
        <v>2</v>
      </c>
      <c r="G120" s="182">
        <v>1408</v>
      </c>
      <c r="H120" s="182">
        <v>0</v>
      </c>
      <c r="I120" s="182">
        <v>36</v>
      </c>
      <c r="J120" s="182">
        <v>36</v>
      </c>
      <c r="K120" s="182">
        <v>1260</v>
      </c>
      <c r="L120" s="182">
        <v>0</v>
      </c>
      <c r="M120" s="182">
        <v>241</v>
      </c>
      <c r="N120" s="182">
        <v>241</v>
      </c>
      <c r="O120" s="182">
        <v>2116</v>
      </c>
    </row>
    <row r="121" spans="1:15" ht="12.75" customHeight="1" x14ac:dyDescent="0.15">
      <c r="A121" s="2" t="s">
        <v>343</v>
      </c>
      <c r="B121" s="182">
        <v>2634</v>
      </c>
      <c r="C121" s="182">
        <v>37010</v>
      </c>
      <c r="D121" s="182">
        <v>2203</v>
      </c>
      <c r="E121" s="182">
        <v>12815</v>
      </c>
      <c r="F121" s="182">
        <v>271</v>
      </c>
      <c r="G121" s="182">
        <v>6885</v>
      </c>
      <c r="H121" s="182">
        <v>0</v>
      </c>
      <c r="I121" s="182">
        <v>76</v>
      </c>
      <c r="J121" s="182">
        <v>76</v>
      </c>
      <c r="K121" s="182">
        <v>7135</v>
      </c>
      <c r="L121" s="182">
        <v>0</v>
      </c>
      <c r="M121" s="182">
        <v>84</v>
      </c>
      <c r="N121" s="182">
        <v>84</v>
      </c>
      <c r="O121" s="182">
        <v>10175</v>
      </c>
    </row>
    <row r="122" spans="1:15" ht="12.75" customHeight="1" x14ac:dyDescent="0.15">
      <c r="A122" s="2" t="s">
        <v>72</v>
      </c>
      <c r="B122" s="182">
        <v>503</v>
      </c>
      <c r="C122" s="182">
        <v>4494</v>
      </c>
      <c r="D122" s="182">
        <v>380</v>
      </c>
      <c r="E122" s="182">
        <v>2256</v>
      </c>
      <c r="F122" s="182">
        <v>21</v>
      </c>
      <c r="G122" s="182">
        <v>777</v>
      </c>
      <c r="H122" s="182">
        <v>0</v>
      </c>
      <c r="I122" s="182">
        <v>16</v>
      </c>
      <c r="J122" s="182">
        <v>16</v>
      </c>
      <c r="K122" s="182">
        <v>633</v>
      </c>
      <c r="L122" s="182">
        <v>0</v>
      </c>
      <c r="M122" s="182">
        <v>86</v>
      </c>
      <c r="N122" s="182">
        <v>86</v>
      </c>
      <c r="O122" s="182">
        <v>828</v>
      </c>
    </row>
    <row r="123" spans="1:15" ht="12.75" customHeight="1" x14ac:dyDescent="0.15">
      <c r="A123" s="2" t="s">
        <v>428</v>
      </c>
      <c r="B123" s="182">
        <v>849</v>
      </c>
      <c r="C123" s="182">
        <v>11765</v>
      </c>
      <c r="D123" s="182">
        <v>784</v>
      </c>
      <c r="E123" s="182">
        <v>4535</v>
      </c>
      <c r="F123" s="182">
        <v>4</v>
      </c>
      <c r="G123" s="182">
        <v>2065</v>
      </c>
      <c r="H123" s="182">
        <v>1</v>
      </c>
      <c r="I123" s="182">
        <v>23</v>
      </c>
      <c r="J123" s="182">
        <v>24</v>
      </c>
      <c r="K123" s="182">
        <v>2230</v>
      </c>
      <c r="L123" s="182">
        <v>1</v>
      </c>
      <c r="M123" s="182">
        <v>36</v>
      </c>
      <c r="N123" s="182">
        <v>37</v>
      </c>
      <c r="O123" s="182">
        <v>2935</v>
      </c>
    </row>
    <row r="124" spans="1:15" ht="12.75" customHeight="1" x14ac:dyDescent="0.15">
      <c r="A124" s="2" t="s">
        <v>431</v>
      </c>
      <c r="B124" s="182">
        <v>1327</v>
      </c>
      <c r="C124" s="182">
        <v>20875</v>
      </c>
      <c r="D124" s="182">
        <v>1133</v>
      </c>
      <c r="E124" s="182">
        <v>8045</v>
      </c>
      <c r="F124" s="182">
        <v>13</v>
      </c>
      <c r="G124" s="182">
        <v>3665</v>
      </c>
      <c r="H124" s="182">
        <v>0</v>
      </c>
      <c r="I124" s="182">
        <v>89</v>
      </c>
      <c r="J124" s="182">
        <v>89</v>
      </c>
      <c r="K124" s="182">
        <v>3955</v>
      </c>
      <c r="L124" s="182">
        <v>0</v>
      </c>
      <c r="M124" s="182">
        <v>92</v>
      </c>
      <c r="N124" s="182">
        <v>92</v>
      </c>
      <c r="O124" s="182">
        <v>5210</v>
      </c>
    </row>
    <row r="125" spans="1:15" ht="12.75" customHeight="1" x14ac:dyDescent="0.15">
      <c r="A125" s="2" t="s">
        <v>556</v>
      </c>
      <c r="B125" s="182">
        <v>1</v>
      </c>
      <c r="C125" s="182">
        <v>10</v>
      </c>
      <c r="D125" s="182">
        <v>0</v>
      </c>
      <c r="E125" s="182">
        <v>3</v>
      </c>
      <c r="F125" s="182">
        <v>1</v>
      </c>
      <c r="G125" s="182">
        <v>2</v>
      </c>
      <c r="H125" s="182">
        <v>0</v>
      </c>
      <c r="I125" s="182">
        <v>0</v>
      </c>
      <c r="J125" s="182">
        <v>0</v>
      </c>
      <c r="K125" s="182">
        <v>2</v>
      </c>
      <c r="L125" s="182">
        <v>0</v>
      </c>
      <c r="M125" s="182">
        <v>0</v>
      </c>
      <c r="N125" s="182">
        <v>0</v>
      </c>
      <c r="O125" s="182">
        <v>3</v>
      </c>
    </row>
    <row r="126" spans="1:15" ht="12.75" customHeight="1" x14ac:dyDescent="0.15">
      <c r="A126" s="2" t="s">
        <v>141</v>
      </c>
      <c r="B126" s="182">
        <v>104</v>
      </c>
      <c r="C126" s="182">
        <v>2436</v>
      </c>
      <c r="D126" s="182">
        <v>41</v>
      </c>
      <c r="E126" s="182">
        <v>1056</v>
      </c>
      <c r="F126" s="182">
        <v>8</v>
      </c>
      <c r="G126" s="182">
        <v>416</v>
      </c>
      <c r="H126" s="182">
        <v>6</v>
      </c>
      <c r="I126" s="182">
        <v>49</v>
      </c>
      <c r="J126" s="182">
        <v>55</v>
      </c>
      <c r="K126" s="182">
        <v>384</v>
      </c>
      <c r="L126" s="182">
        <v>0</v>
      </c>
      <c r="M126" s="182">
        <v>0</v>
      </c>
      <c r="N126" s="182">
        <v>0</v>
      </c>
      <c r="O126" s="182">
        <v>580</v>
      </c>
    </row>
    <row r="127" spans="1:15" ht="12.75" customHeight="1" x14ac:dyDescent="0.15">
      <c r="A127" s="2" t="s">
        <v>583</v>
      </c>
      <c r="B127" s="182">
        <v>10</v>
      </c>
      <c r="C127" s="182">
        <v>625</v>
      </c>
      <c r="D127" s="182">
        <v>6</v>
      </c>
      <c r="E127" s="182">
        <v>272</v>
      </c>
      <c r="F127" s="182">
        <v>2</v>
      </c>
      <c r="G127" s="182">
        <v>85</v>
      </c>
      <c r="H127" s="182">
        <v>2</v>
      </c>
      <c r="I127" s="182">
        <v>0</v>
      </c>
      <c r="J127" s="182">
        <v>2</v>
      </c>
      <c r="K127" s="182">
        <v>125</v>
      </c>
      <c r="L127" s="182">
        <v>0</v>
      </c>
      <c r="M127" s="182">
        <v>0</v>
      </c>
      <c r="N127" s="182">
        <v>0</v>
      </c>
      <c r="O127" s="182">
        <v>143</v>
      </c>
    </row>
    <row r="128" spans="1:15" ht="12.75" customHeight="1" x14ac:dyDescent="0.15">
      <c r="A128" s="2" t="s">
        <v>232</v>
      </c>
      <c r="B128" s="182">
        <v>13</v>
      </c>
      <c r="C128" s="182">
        <v>183</v>
      </c>
      <c r="D128" s="182">
        <v>10</v>
      </c>
      <c r="E128" s="182">
        <v>69</v>
      </c>
      <c r="F128" s="182">
        <v>1</v>
      </c>
      <c r="G128" s="182">
        <v>33</v>
      </c>
      <c r="H128" s="182">
        <v>0</v>
      </c>
      <c r="I128" s="182">
        <v>1</v>
      </c>
      <c r="J128" s="182">
        <v>1</v>
      </c>
      <c r="K128" s="182">
        <v>33</v>
      </c>
      <c r="L128" s="182">
        <v>0</v>
      </c>
      <c r="M128" s="182">
        <v>1</v>
      </c>
      <c r="N128" s="182">
        <v>1</v>
      </c>
      <c r="O128" s="182">
        <v>48</v>
      </c>
    </row>
    <row r="129" spans="1:15" ht="12.75" customHeight="1" x14ac:dyDescent="0.15">
      <c r="A129" s="2" t="s">
        <v>566</v>
      </c>
      <c r="B129" s="182">
        <v>1762</v>
      </c>
      <c r="C129" s="182">
        <v>12400</v>
      </c>
      <c r="D129" s="182">
        <v>1402</v>
      </c>
      <c r="E129" s="182">
        <v>5844</v>
      </c>
      <c r="F129" s="182">
        <v>360</v>
      </c>
      <c r="G129" s="182">
        <v>1824</v>
      </c>
      <c r="H129" s="182">
        <v>0</v>
      </c>
      <c r="I129" s="182">
        <v>0</v>
      </c>
      <c r="J129" s="182">
        <v>0</v>
      </c>
      <c r="K129" s="182">
        <v>1616</v>
      </c>
      <c r="L129" s="182">
        <v>0</v>
      </c>
      <c r="M129" s="182">
        <v>0</v>
      </c>
      <c r="N129" s="182">
        <v>0</v>
      </c>
      <c r="O129" s="182">
        <v>3116</v>
      </c>
    </row>
    <row r="130" spans="1:15" ht="12.75" customHeight="1" x14ac:dyDescent="0.15">
      <c r="A130" s="2" t="s">
        <v>586</v>
      </c>
      <c r="B130" s="182">
        <v>35</v>
      </c>
      <c r="C130" s="182">
        <v>932</v>
      </c>
      <c r="D130" s="182">
        <v>5</v>
      </c>
      <c r="E130" s="182">
        <v>518</v>
      </c>
      <c r="F130" s="182">
        <v>11</v>
      </c>
      <c r="G130" s="182">
        <v>136</v>
      </c>
      <c r="H130" s="182">
        <v>7</v>
      </c>
      <c r="I130" s="182">
        <v>6</v>
      </c>
      <c r="J130" s="182">
        <v>13</v>
      </c>
      <c r="K130" s="182">
        <v>130</v>
      </c>
      <c r="L130" s="182">
        <v>6</v>
      </c>
      <c r="M130" s="182">
        <v>0</v>
      </c>
      <c r="N130" s="182">
        <v>6</v>
      </c>
      <c r="O130" s="182">
        <v>148</v>
      </c>
    </row>
    <row r="131" spans="1:15" ht="12.75" customHeight="1" x14ac:dyDescent="0.15">
      <c r="A131" s="2" t="s">
        <v>590</v>
      </c>
      <c r="B131" s="182">
        <v>30</v>
      </c>
      <c r="C131" s="182">
        <v>712</v>
      </c>
      <c r="D131" s="182">
        <v>0</v>
      </c>
      <c r="E131" s="182">
        <v>211</v>
      </c>
      <c r="F131" s="182">
        <v>0</v>
      </c>
      <c r="G131" s="182">
        <v>204</v>
      </c>
      <c r="H131" s="182">
        <v>0</v>
      </c>
      <c r="I131" s="182">
        <v>15</v>
      </c>
      <c r="J131" s="182">
        <v>15</v>
      </c>
      <c r="K131" s="182">
        <v>169</v>
      </c>
      <c r="L131" s="182">
        <v>0</v>
      </c>
      <c r="M131" s="182">
        <v>15</v>
      </c>
      <c r="N131" s="182">
        <v>15</v>
      </c>
      <c r="O131" s="182">
        <v>128</v>
      </c>
    </row>
    <row r="132" spans="1:15" ht="12.75" customHeight="1" x14ac:dyDescent="0.15">
      <c r="A132" s="2" t="s">
        <v>344</v>
      </c>
      <c r="B132" s="182">
        <v>1512</v>
      </c>
      <c r="C132" s="182">
        <v>23165</v>
      </c>
      <c r="D132" s="182">
        <v>924</v>
      </c>
      <c r="E132" s="182">
        <v>8495</v>
      </c>
      <c r="F132" s="182">
        <v>582</v>
      </c>
      <c r="G132" s="182">
        <v>4310</v>
      </c>
      <c r="H132" s="182">
        <v>0</v>
      </c>
      <c r="I132" s="182">
        <v>0</v>
      </c>
      <c r="J132" s="182">
        <v>0</v>
      </c>
      <c r="K132" s="182">
        <v>4270</v>
      </c>
      <c r="L132" s="182">
        <v>0</v>
      </c>
      <c r="M132" s="182">
        <v>6</v>
      </c>
      <c r="N132" s="182">
        <v>6</v>
      </c>
      <c r="O132" s="182">
        <v>6090</v>
      </c>
    </row>
    <row r="133" spans="1:15" ht="12.75" customHeight="1" x14ac:dyDescent="0.15">
      <c r="A133" s="2" t="s">
        <v>359</v>
      </c>
      <c r="B133" s="182">
        <v>1715</v>
      </c>
      <c r="C133" s="182">
        <v>23908</v>
      </c>
      <c r="D133" s="182">
        <v>1505</v>
      </c>
      <c r="E133" s="182">
        <v>9884</v>
      </c>
      <c r="F133" s="182">
        <v>0</v>
      </c>
      <c r="G133" s="182">
        <v>4360</v>
      </c>
      <c r="H133" s="182">
        <v>0</v>
      </c>
      <c r="I133" s="182">
        <v>147</v>
      </c>
      <c r="J133" s="182">
        <v>147</v>
      </c>
      <c r="K133" s="182">
        <v>3896</v>
      </c>
      <c r="L133" s="182">
        <v>0</v>
      </c>
      <c r="M133" s="182">
        <v>63</v>
      </c>
      <c r="N133" s="182">
        <v>63</v>
      </c>
      <c r="O133" s="182">
        <v>5768</v>
      </c>
    </row>
    <row r="134" spans="1:15" ht="12.75" customHeight="1" x14ac:dyDescent="0.15">
      <c r="A134" s="2" t="s">
        <v>245</v>
      </c>
      <c r="B134" s="182">
        <v>5</v>
      </c>
      <c r="C134" s="182">
        <v>20</v>
      </c>
      <c r="D134" s="182">
        <v>3</v>
      </c>
      <c r="E134" s="182">
        <v>9</v>
      </c>
      <c r="F134" s="182">
        <v>0</v>
      </c>
      <c r="G134" s="182">
        <v>3</v>
      </c>
      <c r="H134" s="182">
        <v>0</v>
      </c>
      <c r="I134" s="182">
        <v>2</v>
      </c>
      <c r="J134" s="182">
        <v>2</v>
      </c>
      <c r="K134" s="182">
        <v>3</v>
      </c>
      <c r="L134" s="182">
        <v>0</v>
      </c>
      <c r="M134" s="182">
        <v>0</v>
      </c>
      <c r="N134" s="182">
        <v>0</v>
      </c>
      <c r="O134" s="182">
        <v>5</v>
      </c>
    </row>
    <row r="135" spans="1:15" ht="12.75" customHeight="1" x14ac:dyDescent="0.15">
      <c r="A135" s="2" t="s">
        <v>596</v>
      </c>
      <c r="B135" s="182">
        <v>9</v>
      </c>
      <c r="C135" s="182">
        <v>161</v>
      </c>
      <c r="D135" s="182">
        <v>5</v>
      </c>
      <c r="E135" s="182">
        <v>71</v>
      </c>
      <c r="F135" s="182">
        <v>4</v>
      </c>
      <c r="G135" s="182">
        <v>27</v>
      </c>
      <c r="H135" s="182">
        <v>0</v>
      </c>
      <c r="I135" s="182">
        <v>0</v>
      </c>
      <c r="J135" s="182">
        <v>0</v>
      </c>
      <c r="K135" s="182">
        <v>24</v>
      </c>
      <c r="L135" s="182">
        <v>0</v>
      </c>
      <c r="M135" s="182">
        <v>0</v>
      </c>
      <c r="N135" s="182">
        <v>0</v>
      </c>
      <c r="O135" s="182">
        <v>39</v>
      </c>
    </row>
    <row r="136" spans="1:15" ht="12.75" customHeight="1" x14ac:dyDescent="0.15">
      <c r="A136" s="2" t="s">
        <v>485</v>
      </c>
      <c r="B136" s="182">
        <v>784</v>
      </c>
      <c r="C136" s="182">
        <v>1290</v>
      </c>
      <c r="D136" s="182">
        <v>637</v>
      </c>
      <c r="E136" s="182">
        <v>357</v>
      </c>
      <c r="F136" s="182">
        <v>14</v>
      </c>
      <c r="G136" s="182">
        <v>228</v>
      </c>
      <c r="H136" s="182">
        <v>0</v>
      </c>
      <c r="I136" s="182">
        <v>49</v>
      </c>
      <c r="J136" s="182">
        <v>49</v>
      </c>
      <c r="K136" s="182">
        <v>261</v>
      </c>
      <c r="L136" s="182">
        <v>1</v>
      </c>
      <c r="M136" s="182">
        <v>83</v>
      </c>
      <c r="N136" s="182">
        <v>84</v>
      </c>
      <c r="O136" s="182">
        <v>444</v>
      </c>
    </row>
    <row r="137" spans="1:15" ht="12.75" customHeight="1" x14ac:dyDescent="0.15">
      <c r="A137" s="2" t="s">
        <v>281</v>
      </c>
      <c r="B137" s="182">
        <v>36</v>
      </c>
      <c r="C137" s="182">
        <v>1432</v>
      </c>
      <c r="D137" s="182">
        <v>30</v>
      </c>
      <c r="E137" s="182">
        <v>604</v>
      </c>
      <c r="F137" s="182">
        <v>6</v>
      </c>
      <c r="G137" s="182">
        <v>260</v>
      </c>
      <c r="H137" s="182">
        <v>0</v>
      </c>
      <c r="I137" s="182">
        <v>0</v>
      </c>
      <c r="J137" s="182">
        <v>0</v>
      </c>
      <c r="K137" s="182">
        <v>236</v>
      </c>
      <c r="L137" s="182">
        <v>0</v>
      </c>
      <c r="M137" s="182">
        <v>0</v>
      </c>
      <c r="N137" s="182">
        <v>0</v>
      </c>
      <c r="O137" s="182">
        <v>332</v>
      </c>
    </row>
    <row r="138" spans="1:15" ht="12.75" customHeight="1" x14ac:dyDescent="0.15">
      <c r="A138" s="2" t="s">
        <v>73</v>
      </c>
      <c r="B138" s="182">
        <v>3105</v>
      </c>
      <c r="C138" s="182">
        <v>21820</v>
      </c>
      <c r="D138" s="182">
        <v>2573</v>
      </c>
      <c r="E138" s="182">
        <v>7348</v>
      </c>
      <c r="F138" s="182">
        <v>0</v>
      </c>
      <c r="G138" s="182">
        <v>3912</v>
      </c>
      <c r="H138" s="182">
        <v>0</v>
      </c>
      <c r="I138" s="182">
        <v>249</v>
      </c>
      <c r="J138" s="182">
        <v>249</v>
      </c>
      <c r="K138" s="182">
        <v>3704</v>
      </c>
      <c r="L138" s="182">
        <v>0</v>
      </c>
      <c r="M138" s="182">
        <v>283</v>
      </c>
      <c r="N138" s="182">
        <v>283</v>
      </c>
      <c r="O138" s="182">
        <v>6856</v>
      </c>
    </row>
    <row r="139" spans="1:15" ht="12.75" customHeight="1" x14ac:dyDescent="0.15">
      <c r="A139" s="2" t="s">
        <v>127</v>
      </c>
      <c r="B139" s="182">
        <v>6025</v>
      </c>
      <c r="C139" s="182">
        <v>70695</v>
      </c>
      <c r="D139" s="182">
        <v>3927</v>
      </c>
      <c r="E139" s="182">
        <v>33117</v>
      </c>
      <c r="F139" s="182">
        <v>1505</v>
      </c>
      <c r="G139" s="182">
        <v>10713</v>
      </c>
      <c r="H139" s="182">
        <v>0</v>
      </c>
      <c r="I139" s="182">
        <v>280</v>
      </c>
      <c r="J139" s="182">
        <v>280</v>
      </c>
      <c r="K139" s="182">
        <v>9867</v>
      </c>
      <c r="L139" s="182">
        <v>0</v>
      </c>
      <c r="M139" s="182">
        <v>313</v>
      </c>
      <c r="N139" s="182">
        <v>313</v>
      </c>
      <c r="O139" s="182">
        <v>16998</v>
      </c>
    </row>
    <row r="140" spans="1:15" ht="12.75" customHeight="1" x14ac:dyDescent="0.15">
      <c r="A140" s="2" t="s">
        <v>131</v>
      </c>
      <c r="B140" s="182">
        <v>490</v>
      </c>
      <c r="C140" s="182">
        <v>8166</v>
      </c>
      <c r="D140" s="182">
        <v>271</v>
      </c>
      <c r="E140" s="182">
        <v>3438</v>
      </c>
      <c r="F140" s="182">
        <v>219</v>
      </c>
      <c r="G140" s="182">
        <v>1767</v>
      </c>
      <c r="H140" s="182">
        <v>0</v>
      </c>
      <c r="I140" s="182">
        <v>0</v>
      </c>
      <c r="J140" s="182">
        <v>0</v>
      </c>
      <c r="K140" s="182">
        <v>1581</v>
      </c>
      <c r="L140" s="182">
        <v>0</v>
      </c>
      <c r="M140" s="182">
        <v>0</v>
      </c>
      <c r="N140" s="182">
        <v>0</v>
      </c>
      <c r="O140" s="182">
        <v>1380</v>
      </c>
    </row>
    <row r="141" spans="1:15" ht="12.75" customHeight="1" x14ac:dyDescent="0.15">
      <c r="A141" s="2" t="s">
        <v>282</v>
      </c>
      <c r="B141" s="182">
        <v>1157</v>
      </c>
      <c r="C141" s="182">
        <v>7364</v>
      </c>
      <c r="D141" s="182">
        <v>802</v>
      </c>
      <c r="E141" s="182">
        <v>3176</v>
      </c>
      <c r="F141" s="182">
        <v>3</v>
      </c>
      <c r="G141" s="182">
        <v>1348</v>
      </c>
      <c r="H141" s="182">
        <v>0</v>
      </c>
      <c r="I141" s="182">
        <v>114</v>
      </c>
      <c r="J141" s="182">
        <v>114</v>
      </c>
      <c r="K141" s="182">
        <v>1196</v>
      </c>
      <c r="L141" s="182">
        <v>148</v>
      </c>
      <c r="M141" s="182">
        <v>90</v>
      </c>
      <c r="N141" s="182">
        <v>238</v>
      </c>
      <c r="O141" s="182">
        <v>1644</v>
      </c>
    </row>
    <row r="142" spans="1:15" ht="12.75" customHeight="1" x14ac:dyDescent="0.15">
      <c r="A142" s="2" t="s">
        <v>345</v>
      </c>
      <c r="B142" s="182">
        <v>320</v>
      </c>
      <c r="C142" s="182">
        <v>3395</v>
      </c>
      <c r="D142" s="182">
        <v>320</v>
      </c>
      <c r="E142" s="182">
        <v>1655</v>
      </c>
      <c r="F142" s="182">
        <v>0</v>
      </c>
      <c r="G142" s="182">
        <v>630</v>
      </c>
      <c r="H142" s="182">
        <v>0</v>
      </c>
      <c r="I142" s="182">
        <v>0</v>
      </c>
      <c r="J142" s="182">
        <v>0</v>
      </c>
      <c r="K142" s="182">
        <v>455</v>
      </c>
      <c r="L142" s="182">
        <v>0</v>
      </c>
      <c r="M142" s="182">
        <v>0</v>
      </c>
      <c r="N142" s="182">
        <v>0</v>
      </c>
      <c r="O142" s="182">
        <v>655</v>
      </c>
    </row>
    <row r="143" spans="1:15" ht="12.75" customHeight="1" x14ac:dyDescent="0.15">
      <c r="A143" s="2" t="s">
        <v>283</v>
      </c>
      <c r="B143" s="182">
        <v>241</v>
      </c>
      <c r="C143" s="182">
        <v>2988</v>
      </c>
      <c r="D143" s="182">
        <v>102</v>
      </c>
      <c r="E143" s="182">
        <v>1312</v>
      </c>
      <c r="F143" s="182">
        <v>79</v>
      </c>
      <c r="G143" s="182">
        <v>540</v>
      </c>
      <c r="H143" s="182">
        <v>0</v>
      </c>
      <c r="I143" s="182">
        <v>47</v>
      </c>
      <c r="J143" s="182">
        <v>47</v>
      </c>
      <c r="K143" s="182">
        <v>480</v>
      </c>
      <c r="L143" s="182">
        <v>0</v>
      </c>
      <c r="M143" s="182">
        <v>13</v>
      </c>
      <c r="N143" s="182">
        <v>13</v>
      </c>
      <c r="O143" s="182">
        <v>656</v>
      </c>
    </row>
    <row r="144" spans="1:15" ht="12.75" customHeight="1" x14ac:dyDescent="0.15">
      <c r="A144" s="2" t="s">
        <v>189</v>
      </c>
      <c r="B144" s="182">
        <v>235</v>
      </c>
      <c r="C144" s="182">
        <v>1588</v>
      </c>
      <c r="D144" s="182">
        <v>181</v>
      </c>
      <c r="E144" s="182">
        <v>692</v>
      </c>
      <c r="F144" s="182">
        <v>54</v>
      </c>
      <c r="G144" s="182">
        <v>264</v>
      </c>
      <c r="H144" s="182">
        <v>0</v>
      </c>
      <c r="I144" s="182">
        <v>0</v>
      </c>
      <c r="J144" s="182">
        <v>0</v>
      </c>
      <c r="K144" s="182">
        <v>240</v>
      </c>
      <c r="L144" s="182">
        <v>0</v>
      </c>
      <c r="M144" s="182">
        <v>0</v>
      </c>
      <c r="N144" s="182">
        <v>0</v>
      </c>
      <c r="O144" s="182">
        <v>392</v>
      </c>
    </row>
    <row r="145" spans="1:15" ht="12.75" customHeight="1" x14ac:dyDescent="0.15">
      <c r="A145" s="2" t="s">
        <v>524</v>
      </c>
      <c r="B145" s="182">
        <v>1459</v>
      </c>
      <c r="C145" s="182">
        <v>3264</v>
      </c>
      <c r="D145" s="182">
        <v>970</v>
      </c>
      <c r="E145" s="182">
        <v>1425</v>
      </c>
      <c r="F145" s="182">
        <v>14</v>
      </c>
      <c r="G145" s="182">
        <v>651</v>
      </c>
      <c r="H145" s="182">
        <v>0</v>
      </c>
      <c r="I145" s="182">
        <v>449</v>
      </c>
      <c r="J145" s="182">
        <v>449</v>
      </c>
      <c r="K145" s="182">
        <v>480</v>
      </c>
      <c r="L145" s="182">
        <v>0</v>
      </c>
      <c r="M145" s="182">
        <v>26</v>
      </c>
      <c r="N145" s="182">
        <v>26</v>
      </c>
      <c r="O145" s="182">
        <v>708</v>
      </c>
    </row>
    <row r="146" spans="1:15" ht="12.75" customHeight="1" x14ac:dyDescent="0.15">
      <c r="A146" s="2" t="s">
        <v>190</v>
      </c>
      <c r="B146" s="182">
        <v>3291</v>
      </c>
      <c r="C146" s="182">
        <v>8068</v>
      </c>
      <c r="D146" s="182">
        <v>3105</v>
      </c>
      <c r="E146" s="182">
        <v>3448</v>
      </c>
      <c r="F146" s="182">
        <v>1</v>
      </c>
      <c r="G146" s="182">
        <v>1348</v>
      </c>
      <c r="H146" s="182">
        <v>0</v>
      </c>
      <c r="I146" s="182">
        <v>97</v>
      </c>
      <c r="J146" s="182">
        <v>97</v>
      </c>
      <c r="K146" s="182">
        <v>1240</v>
      </c>
      <c r="L146" s="182">
        <v>0</v>
      </c>
      <c r="M146" s="182">
        <v>88</v>
      </c>
      <c r="N146" s="182">
        <v>88</v>
      </c>
      <c r="O146" s="182">
        <v>2032</v>
      </c>
    </row>
    <row r="147" spans="1:15" ht="12.75" customHeight="1" x14ac:dyDescent="0.15">
      <c r="A147" s="2" t="s">
        <v>191</v>
      </c>
      <c r="B147" s="182">
        <v>483</v>
      </c>
      <c r="C147" s="182">
        <v>2584</v>
      </c>
      <c r="D147" s="182">
        <v>483</v>
      </c>
      <c r="E147" s="182">
        <v>1068</v>
      </c>
      <c r="F147" s="182">
        <v>0</v>
      </c>
      <c r="G147" s="182">
        <v>432</v>
      </c>
      <c r="H147" s="182">
        <v>0</v>
      </c>
      <c r="I147" s="182">
        <v>0</v>
      </c>
      <c r="J147" s="182">
        <v>0</v>
      </c>
      <c r="K147" s="182">
        <v>400</v>
      </c>
      <c r="L147" s="182">
        <v>0</v>
      </c>
      <c r="M147" s="182">
        <v>0</v>
      </c>
      <c r="N147" s="182">
        <v>0</v>
      </c>
      <c r="O147" s="182">
        <v>684</v>
      </c>
    </row>
    <row r="148" spans="1:15" ht="12.75" customHeight="1" x14ac:dyDescent="0.15">
      <c r="A148" s="2" t="s">
        <v>603</v>
      </c>
      <c r="B148" s="182">
        <v>59</v>
      </c>
      <c r="C148" s="182">
        <v>468</v>
      </c>
      <c r="D148" s="182">
        <v>30</v>
      </c>
      <c r="E148" s="182">
        <v>192</v>
      </c>
      <c r="F148" s="182">
        <v>9</v>
      </c>
      <c r="G148" s="182">
        <v>100</v>
      </c>
      <c r="H148" s="182">
        <v>8</v>
      </c>
      <c r="I148" s="182">
        <v>2</v>
      </c>
      <c r="J148" s="182">
        <v>10</v>
      </c>
      <c r="K148" s="182">
        <v>76</v>
      </c>
      <c r="L148" s="182">
        <v>4</v>
      </c>
      <c r="M148" s="182">
        <v>6</v>
      </c>
      <c r="N148" s="182">
        <v>10</v>
      </c>
      <c r="O148" s="182">
        <v>100</v>
      </c>
    </row>
    <row r="149" spans="1:15" ht="12.75" customHeight="1" x14ac:dyDescent="0.15">
      <c r="A149" s="2" t="s">
        <v>516</v>
      </c>
      <c r="B149" s="182">
        <v>569</v>
      </c>
      <c r="C149" s="182">
        <v>3916</v>
      </c>
      <c r="D149" s="182">
        <v>564</v>
      </c>
      <c r="E149" s="182">
        <v>1652</v>
      </c>
      <c r="F149" s="182">
        <v>5</v>
      </c>
      <c r="G149" s="182">
        <v>696</v>
      </c>
      <c r="H149" s="182">
        <v>0</v>
      </c>
      <c r="I149" s="182">
        <v>0</v>
      </c>
      <c r="J149" s="182">
        <v>0</v>
      </c>
      <c r="K149" s="182">
        <v>628</v>
      </c>
      <c r="L149" s="182">
        <v>0</v>
      </c>
      <c r="M149" s="182">
        <v>0</v>
      </c>
      <c r="N149" s="182">
        <v>0</v>
      </c>
      <c r="O149" s="182">
        <v>940</v>
      </c>
    </row>
    <row r="150" spans="1:15" ht="12.75" customHeight="1" x14ac:dyDescent="0.15">
      <c r="A150" s="2" t="s">
        <v>606</v>
      </c>
      <c r="B150" s="182">
        <v>0</v>
      </c>
      <c r="C150" s="182">
        <v>293</v>
      </c>
      <c r="D150" s="182">
        <v>0</v>
      </c>
      <c r="E150" s="182">
        <v>123</v>
      </c>
      <c r="F150" s="182">
        <v>0</v>
      </c>
      <c r="G150" s="182">
        <v>53</v>
      </c>
      <c r="H150" s="182">
        <v>0</v>
      </c>
      <c r="I150" s="182">
        <v>0</v>
      </c>
      <c r="J150" s="182">
        <v>0</v>
      </c>
      <c r="K150" s="182">
        <v>46</v>
      </c>
      <c r="L150" s="182">
        <v>0</v>
      </c>
      <c r="M150" s="182">
        <v>0</v>
      </c>
      <c r="N150" s="182">
        <v>0</v>
      </c>
      <c r="O150" s="182">
        <v>71</v>
      </c>
    </row>
    <row r="151" spans="1:15" ht="12.75" customHeight="1" x14ac:dyDescent="0.15">
      <c r="A151" s="2" t="s">
        <v>360</v>
      </c>
      <c r="B151" s="182">
        <v>37</v>
      </c>
      <c r="C151" s="182">
        <v>354</v>
      </c>
      <c r="D151" s="182">
        <v>21</v>
      </c>
      <c r="E151" s="182">
        <v>147</v>
      </c>
      <c r="F151" s="182">
        <v>16</v>
      </c>
      <c r="G151" s="182">
        <v>66</v>
      </c>
      <c r="H151" s="182">
        <v>0</v>
      </c>
      <c r="I151" s="182">
        <v>0</v>
      </c>
      <c r="J151" s="182">
        <v>0</v>
      </c>
      <c r="K151" s="182">
        <v>57</v>
      </c>
      <c r="L151" s="182">
        <v>0</v>
      </c>
      <c r="M151" s="182">
        <v>0</v>
      </c>
      <c r="N151" s="182">
        <v>0</v>
      </c>
      <c r="O151" s="182">
        <v>84</v>
      </c>
    </row>
    <row r="152" spans="1:15" ht="12.75" customHeight="1" x14ac:dyDescent="0.15">
      <c r="A152" s="2" t="s">
        <v>270</v>
      </c>
      <c r="B152" s="182">
        <v>136</v>
      </c>
      <c r="C152" s="182">
        <v>2120</v>
      </c>
      <c r="D152" s="182">
        <v>43</v>
      </c>
      <c r="E152" s="182">
        <v>880</v>
      </c>
      <c r="F152" s="182">
        <v>2</v>
      </c>
      <c r="G152" s="182">
        <v>400</v>
      </c>
      <c r="H152" s="182">
        <v>4</v>
      </c>
      <c r="I152" s="182">
        <v>72</v>
      </c>
      <c r="J152" s="182">
        <v>76</v>
      </c>
      <c r="K152" s="182">
        <v>352</v>
      </c>
      <c r="L152" s="182">
        <v>0</v>
      </c>
      <c r="M152" s="182">
        <v>15</v>
      </c>
      <c r="N152" s="182">
        <v>15</v>
      </c>
      <c r="O152" s="182">
        <v>488</v>
      </c>
    </row>
    <row r="153" spans="1:15" ht="12.75" customHeight="1" x14ac:dyDescent="0.15">
      <c r="A153" s="2" t="s">
        <v>611</v>
      </c>
      <c r="B153" s="182">
        <v>46</v>
      </c>
      <c r="C153" s="182">
        <v>3076</v>
      </c>
      <c r="D153" s="182">
        <v>46</v>
      </c>
      <c r="E153" s="182">
        <v>1284</v>
      </c>
      <c r="F153" s="182">
        <v>0</v>
      </c>
      <c r="G153" s="182">
        <v>396</v>
      </c>
      <c r="H153" s="182">
        <v>0</v>
      </c>
      <c r="I153" s="182">
        <v>0</v>
      </c>
      <c r="J153" s="182">
        <v>0</v>
      </c>
      <c r="K153" s="182">
        <v>472</v>
      </c>
      <c r="L153" s="182">
        <v>0</v>
      </c>
      <c r="M153" s="182">
        <v>0</v>
      </c>
      <c r="N153" s="182">
        <v>0</v>
      </c>
      <c r="O153" s="182">
        <v>924</v>
      </c>
    </row>
    <row r="154" spans="1:15" ht="12.75" customHeight="1" x14ac:dyDescent="0.15">
      <c r="A154" s="2" t="s">
        <v>468</v>
      </c>
      <c r="B154" s="182">
        <v>85</v>
      </c>
      <c r="C154" s="182">
        <v>660</v>
      </c>
      <c r="D154" s="182">
        <v>80</v>
      </c>
      <c r="E154" s="182">
        <v>276</v>
      </c>
      <c r="F154" s="182">
        <v>0</v>
      </c>
      <c r="G154" s="182">
        <v>116</v>
      </c>
      <c r="H154" s="182">
        <v>0</v>
      </c>
      <c r="I154" s="182">
        <v>5</v>
      </c>
      <c r="J154" s="182">
        <v>5</v>
      </c>
      <c r="K154" s="182">
        <v>104</v>
      </c>
      <c r="L154" s="182">
        <v>0</v>
      </c>
      <c r="M154" s="182">
        <v>0</v>
      </c>
      <c r="N154" s="182">
        <v>0</v>
      </c>
      <c r="O154" s="182">
        <v>164</v>
      </c>
    </row>
    <row r="155" spans="1:15" ht="12.75" customHeight="1" x14ac:dyDescent="0.15">
      <c r="A155" s="2" t="s">
        <v>486</v>
      </c>
      <c r="B155" s="182">
        <v>99</v>
      </c>
      <c r="C155" s="182">
        <v>960</v>
      </c>
      <c r="D155" s="182">
        <v>35</v>
      </c>
      <c r="E155" s="182">
        <v>484</v>
      </c>
      <c r="F155" s="182">
        <v>9</v>
      </c>
      <c r="G155" s="182">
        <v>144</v>
      </c>
      <c r="H155" s="182">
        <v>0</v>
      </c>
      <c r="I155" s="182">
        <v>3</v>
      </c>
      <c r="J155" s="182">
        <v>3</v>
      </c>
      <c r="K155" s="182">
        <v>124</v>
      </c>
      <c r="L155" s="182">
        <v>0</v>
      </c>
      <c r="M155" s="182">
        <v>52</v>
      </c>
      <c r="N155" s="182">
        <v>52</v>
      </c>
      <c r="O155" s="182">
        <v>208</v>
      </c>
    </row>
    <row r="156" spans="1:15" ht="12.75" customHeight="1" x14ac:dyDescent="0.15">
      <c r="A156" s="2" t="s">
        <v>192</v>
      </c>
      <c r="B156" s="182">
        <v>527</v>
      </c>
      <c r="C156" s="182">
        <v>2732</v>
      </c>
      <c r="D156" s="182">
        <v>361</v>
      </c>
      <c r="E156" s="182">
        <v>1200</v>
      </c>
      <c r="F156" s="182">
        <v>39</v>
      </c>
      <c r="G156" s="182">
        <v>448</v>
      </c>
      <c r="H156" s="182">
        <v>0</v>
      </c>
      <c r="I156" s="182">
        <v>127</v>
      </c>
      <c r="J156" s="182">
        <v>127</v>
      </c>
      <c r="K156" s="182">
        <v>404</v>
      </c>
      <c r="L156" s="182">
        <v>0</v>
      </c>
      <c r="M156" s="182">
        <v>0</v>
      </c>
      <c r="N156" s="182">
        <v>0</v>
      </c>
      <c r="O156" s="182">
        <v>680</v>
      </c>
    </row>
    <row r="157" spans="1:15" ht="12.75" customHeight="1" x14ac:dyDescent="0.15">
      <c r="A157" s="2" t="s">
        <v>74</v>
      </c>
      <c r="B157" s="182">
        <v>787</v>
      </c>
      <c r="C157" s="182">
        <v>11760</v>
      </c>
      <c r="D157" s="182">
        <v>728</v>
      </c>
      <c r="E157" s="182">
        <v>5943</v>
      </c>
      <c r="F157" s="182">
        <v>0</v>
      </c>
      <c r="G157" s="182">
        <v>1824</v>
      </c>
      <c r="H157" s="182">
        <v>0</v>
      </c>
      <c r="I157" s="182">
        <v>19</v>
      </c>
      <c r="J157" s="182">
        <v>19</v>
      </c>
      <c r="K157" s="182">
        <v>1440</v>
      </c>
      <c r="L157" s="182">
        <v>0</v>
      </c>
      <c r="M157" s="182">
        <v>40</v>
      </c>
      <c r="N157" s="182">
        <v>40</v>
      </c>
      <c r="O157" s="182">
        <v>2553</v>
      </c>
    </row>
    <row r="158" spans="1:15" ht="12.75" customHeight="1" x14ac:dyDescent="0.15">
      <c r="A158" s="2" t="s">
        <v>573</v>
      </c>
      <c r="B158" s="182">
        <v>195</v>
      </c>
      <c r="C158" s="182">
        <v>628</v>
      </c>
      <c r="D158" s="182">
        <v>110</v>
      </c>
      <c r="E158" s="182">
        <v>304</v>
      </c>
      <c r="F158" s="182">
        <v>45</v>
      </c>
      <c r="G158" s="182">
        <v>104</v>
      </c>
      <c r="H158" s="182">
        <v>0</v>
      </c>
      <c r="I158" s="182">
        <v>25</v>
      </c>
      <c r="J158" s="182">
        <v>25</v>
      </c>
      <c r="K158" s="182">
        <v>96</v>
      </c>
      <c r="L158" s="182">
        <v>0</v>
      </c>
      <c r="M158" s="182">
        <v>15</v>
      </c>
      <c r="N158" s="182">
        <v>15</v>
      </c>
      <c r="O158" s="182">
        <v>124</v>
      </c>
    </row>
    <row r="159" spans="1:15" ht="12.75" customHeight="1" x14ac:dyDescent="0.15">
      <c r="A159" s="2" t="s">
        <v>325</v>
      </c>
      <c r="B159" s="182">
        <v>332</v>
      </c>
      <c r="C159" s="182">
        <v>2416</v>
      </c>
      <c r="D159" s="182">
        <v>69</v>
      </c>
      <c r="E159" s="182">
        <v>1048</v>
      </c>
      <c r="F159" s="182">
        <v>217</v>
      </c>
      <c r="G159" s="182">
        <v>448</v>
      </c>
      <c r="H159" s="182">
        <v>5</v>
      </c>
      <c r="I159" s="182">
        <v>41</v>
      </c>
      <c r="J159" s="182">
        <v>46</v>
      </c>
      <c r="K159" s="182">
        <v>384</v>
      </c>
      <c r="L159" s="182">
        <v>0</v>
      </c>
      <c r="M159" s="182">
        <v>0</v>
      </c>
      <c r="N159" s="182">
        <v>0</v>
      </c>
      <c r="O159" s="182">
        <v>536</v>
      </c>
    </row>
    <row r="160" spans="1:15" ht="12.75" customHeight="1" x14ac:dyDescent="0.15">
      <c r="A160" s="2" t="s">
        <v>107</v>
      </c>
      <c r="B160" s="182">
        <v>262</v>
      </c>
      <c r="C160" s="182">
        <v>2046</v>
      </c>
      <c r="D160" s="182">
        <v>261</v>
      </c>
      <c r="E160" s="182">
        <v>732</v>
      </c>
      <c r="F160" s="182">
        <v>0</v>
      </c>
      <c r="G160" s="182">
        <v>300</v>
      </c>
      <c r="H160" s="182">
        <v>1</v>
      </c>
      <c r="I160" s="182">
        <v>0</v>
      </c>
      <c r="J160" s="182">
        <v>1</v>
      </c>
      <c r="K160" s="182">
        <v>354</v>
      </c>
      <c r="L160" s="182">
        <v>0</v>
      </c>
      <c r="M160" s="182">
        <v>0</v>
      </c>
      <c r="N160" s="182">
        <v>0</v>
      </c>
      <c r="O160" s="182">
        <v>660</v>
      </c>
    </row>
    <row r="161" spans="1:15" ht="12.75" customHeight="1" x14ac:dyDescent="0.15">
      <c r="A161" s="2" t="s">
        <v>365</v>
      </c>
      <c r="B161" s="182">
        <v>677</v>
      </c>
      <c r="C161" s="182">
        <v>6860</v>
      </c>
      <c r="D161" s="182">
        <v>500</v>
      </c>
      <c r="E161" s="182">
        <v>2916</v>
      </c>
      <c r="F161" s="182">
        <v>157</v>
      </c>
      <c r="G161" s="182">
        <v>1256</v>
      </c>
      <c r="H161" s="182">
        <v>0</v>
      </c>
      <c r="I161" s="182">
        <v>20</v>
      </c>
      <c r="J161" s="182">
        <v>20</v>
      </c>
      <c r="K161" s="182">
        <v>1096</v>
      </c>
      <c r="L161" s="182">
        <v>0</v>
      </c>
      <c r="M161" s="182">
        <v>0</v>
      </c>
      <c r="N161" s="182">
        <v>0</v>
      </c>
      <c r="O161" s="182">
        <v>1592</v>
      </c>
    </row>
    <row r="162" spans="1:15" ht="12.75" customHeight="1" x14ac:dyDescent="0.15">
      <c r="A162" s="2" t="s">
        <v>380</v>
      </c>
      <c r="B162" s="182">
        <v>113</v>
      </c>
      <c r="C162" s="182">
        <v>6000</v>
      </c>
      <c r="D162" s="182">
        <v>97</v>
      </c>
      <c r="E162" s="182">
        <v>2500</v>
      </c>
      <c r="F162" s="182">
        <v>16</v>
      </c>
      <c r="G162" s="182">
        <v>1120</v>
      </c>
      <c r="H162" s="182">
        <v>0</v>
      </c>
      <c r="I162" s="182">
        <v>0</v>
      </c>
      <c r="J162" s="182">
        <v>0</v>
      </c>
      <c r="K162" s="182">
        <v>984</v>
      </c>
      <c r="L162" s="182">
        <v>0</v>
      </c>
      <c r="M162" s="182">
        <v>0</v>
      </c>
      <c r="N162" s="182">
        <v>0</v>
      </c>
      <c r="O162" s="182">
        <v>1396</v>
      </c>
    </row>
    <row r="163" spans="1:15" ht="12.75" customHeight="1" x14ac:dyDescent="0.15">
      <c r="A163" s="2" t="s">
        <v>487</v>
      </c>
      <c r="B163" s="182">
        <v>67</v>
      </c>
      <c r="C163" s="182">
        <v>273</v>
      </c>
      <c r="D163" s="182">
        <v>10</v>
      </c>
      <c r="E163" s="182">
        <v>63</v>
      </c>
      <c r="F163" s="182">
        <v>16</v>
      </c>
      <c r="G163" s="182">
        <v>63</v>
      </c>
      <c r="H163" s="182">
        <v>13</v>
      </c>
      <c r="I163" s="182">
        <v>0</v>
      </c>
      <c r="J163" s="182">
        <v>13</v>
      </c>
      <c r="K163" s="182">
        <v>51</v>
      </c>
      <c r="L163" s="182">
        <v>28</v>
      </c>
      <c r="M163" s="182">
        <v>0</v>
      </c>
      <c r="N163" s="182">
        <v>28</v>
      </c>
      <c r="O163" s="182">
        <v>96</v>
      </c>
    </row>
    <row r="164" spans="1:15" ht="12.75" customHeight="1" x14ac:dyDescent="0.15">
      <c r="A164" s="2" t="s">
        <v>349</v>
      </c>
      <c r="B164" s="182">
        <v>477</v>
      </c>
      <c r="C164" s="182">
        <v>3948</v>
      </c>
      <c r="D164" s="182">
        <v>374</v>
      </c>
      <c r="E164" s="182">
        <v>1671</v>
      </c>
      <c r="F164" s="182">
        <v>103</v>
      </c>
      <c r="G164" s="182">
        <v>774</v>
      </c>
      <c r="H164" s="182">
        <v>0</v>
      </c>
      <c r="I164" s="182">
        <v>0</v>
      </c>
      <c r="J164" s="182">
        <v>0</v>
      </c>
      <c r="K164" s="182">
        <v>567</v>
      </c>
      <c r="L164" s="182">
        <v>0</v>
      </c>
      <c r="M164" s="182">
        <v>0</v>
      </c>
      <c r="N164" s="182">
        <v>0</v>
      </c>
      <c r="O164" s="182">
        <v>936</v>
      </c>
    </row>
    <row r="165" spans="1:15" ht="12.75" customHeight="1" x14ac:dyDescent="0.15">
      <c r="A165" s="2" t="s">
        <v>148</v>
      </c>
      <c r="B165" s="182">
        <v>3</v>
      </c>
      <c r="C165" s="182">
        <v>209</v>
      </c>
      <c r="D165" s="182">
        <v>1</v>
      </c>
      <c r="E165" s="182">
        <v>92</v>
      </c>
      <c r="F165" s="182">
        <v>1</v>
      </c>
      <c r="G165" s="182">
        <v>32</v>
      </c>
      <c r="H165" s="182">
        <v>1</v>
      </c>
      <c r="I165" s="182">
        <v>0</v>
      </c>
      <c r="J165" s="182">
        <v>1</v>
      </c>
      <c r="K165" s="182">
        <v>31</v>
      </c>
      <c r="L165" s="182">
        <v>0</v>
      </c>
      <c r="M165" s="182">
        <v>0</v>
      </c>
      <c r="N165" s="182">
        <v>0</v>
      </c>
      <c r="O165" s="182">
        <v>54</v>
      </c>
    </row>
    <row r="166" spans="1:15" ht="12.75" customHeight="1" x14ac:dyDescent="0.15">
      <c r="A166" s="2" t="s">
        <v>582</v>
      </c>
      <c r="B166" s="182">
        <v>63</v>
      </c>
      <c r="C166" s="182">
        <v>654</v>
      </c>
      <c r="D166" s="182">
        <v>63</v>
      </c>
      <c r="E166" s="182">
        <v>279</v>
      </c>
      <c r="F166" s="182">
        <v>0</v>
      </c>
      <c r="G166" s="182">
        <v>114</v>
      </c>
      <c r="H166" s="182">
        <v>0</v>
      </c>
      <c r="I166" s="182">
        <v>0</v>
      </c>
      <c r="J166" s="182">
        <v>0</v>
      </c>
      <c r="K166" s="182">
        <v>102</v>
      </c>
      <c r="L166" s="182">
        <v>0</v>
      </c>
      <c r="M166" s="182">
        <v>0</v>
      </c>
      <c r="N166" s="182">
        <v>0</v>
      </c>
      <c r="O166" s="182">
        <v>159</v>
      </c>
    </row>
    <row r="167" spans="1:15" ht="12.75" customHeight="1" x14ac:dyDescent="0.15">
      <c r="A167" s="2" t="s">
        <v>142</v>
      </c>
      <c r="B167" s="182">
        <v>430</v>
      </c>
      <c r="C167" s="182">
        <v>3436</v>
      </c>
      <c r="D167" s="182">
        <v>161</v>
      </c>
      <c r="E167" s="182">
        <v>1464</v>
      </c>
      <c r="F167" s="182">
        <v>195</v>
      </c>
      <c r="G167" s="182">
        <v>584</v>
      </c>
      <c r="H167" s="182">
        <v>43</v>
      </c>
      <c r="I167" s="182">
        <v>0</v>
      </c>
      <c r="J167" s="182">
        <v>43</v>
      </c>
      <c r="K167" s="182">
        <v>540</v>
      </c>
      <c r="L167" s="182">
        <v>31</v>
      </c>
      <c r="M167" s="182">
        <v>0</v>
      </c>
      <c r="N167" s="182">
        <v>31</v>
      </c>
      <c r="O167" s="182">
        <v>848</v>
      </c>
    </row>
    <row r="168" spans="1:15" ht="12.75" customHeight="1" x14ac:dyDescent="0.15">
      <c r="A168" s="2" t="s">
        <v>132</v>
      </c>
      <c r="B168" s="182">
        <v>56</v>
      </c>
      <c r="C168" s="182">
        <v>1272</v>
      </c>
      <c r="D168" s="182">
        <v>0</v>
      </c>
      <c r="E168" s="182">
        <v>372</v>
      </c>
      <c r="F168" s="182">
        <v>34</v>
      </c>
      <c r="G168" s="182">
        <v>318</v>
      </c>
      <c r="H168" s="182">
        <v>0</v>
      </c>
      <c r="I168" s="182">
        <v>22</v>
      </c>
      <c r="J168" s="182">
        <v>22</v>
      </c>
      <c r="K168" s="182">
        <v>321</v>
      </c>
      <c r="L168" s="182">
        <v>0</v>
      </c>
      <c r="M168" s="182">
        <v>0</v>
      </c>
      <c r="N168" s="182">
        <v>0</v>
      </c>
      <c r="O168" s="182">
        <v>261</v>
      </c>
    </row>
    <row r="169" spans="1:15" ht="12.75" customHeight="1" x14ac:dyDescent="0.15">
      <c r="A169" s="2" t="s">
        <v>143</v>
      </c>
      <c r="B169" s="182">
        <v>603</v>
      </c>
      <c r="C169" s="182">
        <v>5236</v>
      </c>
      <c r="D169" s="182">
        <v>111</v>
      </c>
      <c r="E169" s="182">
        <v>2212</v>
      </c>
      <c r="F169" s="182">
        <v>426</v>
      </c>
      <c r="G169" s="182">
        <v>808</v>
      </c>
      <c r="H169" s="182">
        <v>0</v>
      </c>
      <c r="I169" s="182">
        <v>10</v>
      </c>
      <c r="J169" s="182">
        <v>10</v>
      </c>
      <c r="K169" s="182">
        <v>820</v>
      </c>
      <c r="L169" s="182">
        <v>0</v>
      </c>
      <c r="M169" s="182">
        <v>56</v>
      </c>
      <c r="N169" s="182">
        <v>56</v>
      </c>
      <c r="O169" s="182">
        <v>1396</v>
      </c>
    </row>
    <row r="170" spans="1:15" ht="12.75" customHeight="1" x14ac:dyDescent="0.15">
      <c r="A170" s="2" t="s">
        <v>432</v>
      </c>
      <c r="B170" s="182">
        <v>252</v>
      </c>
      <c r="C170" s="182">
        <v>1270</v>
      </c>
      <c r="D170" s="182">
        <v>212</v>
      </c>
      <c r="E170" s="182">
        <v>490</v>
      </c>
      <c r="F170" s="182">
        <v>5</v>
      </c>
      <c r="G170" s="182">
        <v>225</v>
      </c>
      <c r="H170" s="182">
        <v>0</v>
      </c>
      <c r="I170" s="182">
        <v>32</v>
      </c>
      <c r="J170" s="182">
        <v>32</v>
      </c>
      <c r="K170" s="182">
        <v>240</v>
      </c>
      <c r="L170" s="182">
        <v>0</v>
      </c>
      <c r="M170" s="182">
        <v>3</v>
      </c>
      <c r="N170" s="182">
        <v>3</v>
      </c>
      <c r="O170" s="182">
        <v>315</v>
      </c>
    </row>
    <row r="171" spans="1:15" ht="12.75" customHeight="1" x14ac:dyDescent="0.15">
      <c r="A171" s="2" t="s">
        <v>149</v>
      </c>
      <c r="B171" s="182">
        <v>37</v>
      </c>
      <c r="C171" s="182">
        <v>12948</v>
      </c>
      <c r="D171" s="182">
        <v>0</v>
      </c>
      <c r="E171" s="182">
        <v>5678</v>
      </c>
      <c r="F171" s="182">
        <v>37</v>
      </c>
      <c r="G171" s="182">
        <v>2002</v>
      </c>
      <c r="H171" s="182">
        <v>0</v>
      </c>
      <c r="I171" s="182">
        <v>0</v>
      </c>
      <c r="J171" s="182">
        <v>0</v>
      </c>
      <c r="K171" s="182">
        <v>2002</v>
      </c>
      <c r="L171" s="182">
        <v>0</v>
      </c>
      <c r="M171" s="182">
        <v>0</v>
      </c>
      <c r="N171" s="182">
        <v>0</v>
      </c>
      <c r="O171" s="182">
        <v>3266</v>
      </c>
    </row>
    <row r="172" spans="1:15" ht="12.75" customHeight="1" x14ac:dyDescent="0.15">
      <c r="A172" s="2" t="s">
        <v>326</v>
      </c>
      <c r="B172" s="182">
        <v>143</v>
      </c>
      <c r="C172" s="182">
        <v>640</v>
      </c>
      <c r="D172" s="182">
        <v>143</v>
      </c>
      <c r="E172" s="182">
        <v>248</v>
      </c>
      <c r="F172" s="182">
        <v>0</v>
      </c>
      <c r="G172" s="182">
        <v>124</v>
      </c>
      <c r="H172" s="182">
        <v>0</v>
      </c>
      <c r="I172" s="182">
        <v>0</v>
      </c>
      <c r="J172" s="182">
        <v>0</v>
      </c>
      <c r="K172" s="182">
        <v>108</v>
      </c>
      <c r="L172" s="182">
        <v>0</v>
      </c>
      <c r="M172" s="182">
        <v>0</v>
      </c>
      <c r="N172" s="182">
        <v>0</v>
      </c>
      <c r="O172" s="182">
        <v>160</v>
      </c>
    </row>
    <row r="173" spans="1:15" ht="12.75" customHeight="1" x14ac:dyDescent="0.15">
      <c r="A173" s="2" t="s">
        <v>327</v>
      </c>
      <c r="B173" s="182">
        <v>1246</v>
      </c>
      <c r="C173" s="182">
        <v>12100</v>
      </c>
      <c r="D173" s="182">
        <v>1161</v>
      </c>
      <c r="E173" s="182">
        <v>5084</v>
      </c>
      <c r="F173" s="182">
        <v>1</v>
      </c>
      <c r="G173" s="182">
        <v>2212</v>
      </c>
      <c r="H173" s="182">
        <v>0</v>
      </c>
      <c r="I173" s="182">
        <v>0</v>
      </c>
      <c r="J173" s="182">
        <v>0</v>
      </c>
      <c r="K173" s="182">
        <v>1948</v>
      </c>
      <c r="L173" s="182">
        <v>0</v>
      </c>
      <c r="M173" s="182">
        <v>84</v>
      </c>
      <c r="N173" s="182">
        <v>84</v>
      </c>
      <c r="O173" s="182">
        <v>2856</v>
      </c>
    </row>
    <row r="174" spans="1:15" ht="12.75" customHeight="1" x14ac:dyDescent="0.15">
      <c r="A174" s="2" t="s">
        <v>634</v>
      </c>
      <c r="B174" s="182">
        <v>0</v>
      </c>
      <c r="C174" s="182">
        <v>0</v>
      </c>
      <c r="D174" s="182">
        <v>0</v>
      </c>
      <c r="E174" s="182">
        <v>0</v>
      </c>
      <c r="F174" s="182">
        <v>0</v>
      </c>
      <c r="G174" s="182">
        <v>0</v>
      </c>
      <c r="H174" s="182">
        <v>0</v>
      </c>
      <c r="I174" s="182">
        <v>0</v>
      </c>
      <c r="J174" s="182">
        <v>0</v>
      </c>
      <c r="K174" s="182">
        <v>0</v>
      </c>
      <c r="L174" s="182">
        <v>0</v>
      </c>
      <c r="M174" s="182">
        <v>0</v>
      </c>
      <c r="N174" s="182">
        <v>0</v>
      </c>
      <c r="O174" s="182">
        <v>0</v>
      </c>
    </row>
    <row r="175" spans="1:15" ht="12.75" customHeight="1" x14ac:dyDescent="0.15">
      <c r="A175" s="2" t="s">
        <v>193</v>
      </c>
      <c r="B175" s="182">
        <v>73</v>
      </c>
      <c r="C175" s="182">
        <v>4052</v>
      </c>
      <c r="D175" s="182">
        <v>33</v>
      </c>
      <c r="E175" s="182">
        <v>1784</v>
      </c>
      <c r="F175" s="182">
        <v>0</v>
      </c>
      <c r="G175" s="182">
        <v>668</v>
      </c>
      <c r="H175" s="182">
        <v>0</v>
      </c>
      <c r="I175" s="182">
        <v>1</v>
      </c>
      <c r="J175" s="182">
        <v>1</v>
      </c>
      <c r="K175" s="182">
        <v>600</v>
      </c>
      <c r="L175" s="182">
        <v>0</v>
      </c>
      <c r="M175" s="182">
        <v>39</v>
      </c>
      <c r="N175" s="182">
        <v>39</v>
      </c>
      <c r="O175" s="182">
        <v>1000</v>
      </c>
    </row>
    <row r="176" spans="1:15" ht="12.75" customHeight="1" x14ac:dyDescent="0.15">
      <c r="A176" s="2" t="s">
        <v>153</v>
      </c>
      <c r="B176" s="182">
        <v>21</v>
      </c>
      <c r="C176" s="182">
        <v>640</v>
      </c>
      <c r="D176" s="182">
        <v>21</v>
      </c>
      <c r="E176" s="182">
        <v>288</v>
      </c>
      <c r="F176" s="182">
        <v>0</v>
      </c>
      <c r="G176" s="182">
        <v>112</v>
      </c>
      <c r="H176" s="182">
        <v>0</v>
      </c>
      <c r="I176" s="182">
        <v>0</v>
      </c>
      <c r="J176" s="182">
        <v>0</v>
      </c>
      <c r="K176" s="182">
        <v>100</v>
      </c>
      <c r="L176" s="182">
        <v>0</v>
      </c>
      <c r="M176" s="182">
        <v>0</v>
      </c>
      <c r="N176" s="182">
        <v>0</v>
      </c>
      <c r="O176" s="182">
        <v>140</v>
      </c>
    </row>
    <row r="177" spans="1:15" ht="12.75" customHeight="1" x14ac:dyDescent="0.15">
      <c r="A177" s="2" t="s">
        <v>1057</v>
      </c>
      <c r="B177" s="182">
        <v>35</v>
      </c>
      <c r="C177" s="182">
        <v>32</v>
      </c>
      <c r="D177" s="182">
        <v>34</v>
      </c>
      <c r="E177" s="182">
        <v>14</v>
      </c>
      <c r="F177" s="182">
        <v>1</v>
      </c>
      <c r="G177" s="182">
        <v>6</v>
      </c>
      <c r="H177" s="182">
        <v>0</v>
      </c>
      <c r="I177" s="182">
        <v>0</v>
      </c>
      <c r="J177" s="182">
        <v>0</v>
      </c>
      <c r="K177" s="182">
        <v>6</v>
      </c>
      <c r="L177" s="182">
        <v>0</v>
      </c>
      <c r="M177" s="182">
        <v>0</v>
      </c>
      <c r="N177" s="182">
        <v>0</v>
      </c>
      <c r="O177" s="182">
        <v>6</v>
      </c>
    </row>
    <row r="178" spans="1:15" ht="12.75" customHeight="1" x14ac:dyDescent="0.15">
      <c r="A178" s="2" t="s">
        <v>284</v>
      </c>
      <c r="B178" s="182">
        <v>22565</v>
      </c>
      <c r="C178" s="182">
        <v>48596</v>
      </c>
      <c r="D178" s="182">
        <v>8682</v>
      </c>
      <c r="E178" s="182">
        <v>20236</v>
      </c>
      <c r="F178" s="182">
        <v>12973</v>
      </c>
      <c r="G178" s="182">
        <v>8956</v>
      </c>
      <c r="H178" s="182">
        <v>0</v>
      </c>
      <c r="I178" s="182">
        <v>3</v>
      </c>
      <c r="J178" s="182">
        <v>3</v>
      </c>
      <c r="K178" s="182">
        <v>8136</v>
      </c>
      <c r="L178" s="182">
        <v>0</v>
      </c>
      <c r="M178" s="182">
        <v>907</v>
      </c>
      <c r="N178" s="182">
        <v>907</v>
      </c>
      <c r="O178" s="182">
        <v>11268</v>
      </c>
    </row>
    <row r="179" spans="1:15" ht="12.75" customHeight="1" x14ac:dyDescent="0.15">
      <c r="A179" s="2" t="s">
        <v>194</v>
      </c>
      <c r="B179" s="182">
        <v>9</v>
      </c>
      <c r="C179" s="182">
        <v>15</v>
      </c>
      <c r="D179" s="182">
        <v>0</v>
      </c>
      <c r="E179" s="182">
        <v>7</v>
      </c>
      <c r="F179" s="182">
        <v>4</v>
      </c>
      <c r="G179" s="182">
        <v>2</v>
      </c>
      <c r="H179" s="182">
        <v>0</v>
      </c>
      <c r="I179" s="182">
        <v>2</v>
      </c>
      <c r="J179" s="182">
        <v>2</v>
      </c>
      <c r="K179" s="182">
        <v>2</v>
      </c>
      <c r="L179" s="182">
        <v>0</v>
      </c>
      <c r="M179" s="182">
        <v>3</v>
      </c>
      <c r="N179" s="182">
        <v>3</v>
      </c>
      <c r="O179" s="182">
        <v>4</v>
      </c>
    </row>
    <row r="180" spans="1:15" ht="12.75" customHeight="1" x14ac:dyDescent="0.15">
      <c r="A180" s="2" t="s">
        <v>86</v>
      </c>
      <c r="B180" s="182">
        <v>29</v>
      </c>
      <c r="C180" s="182">
        <v>76</v>
      </c>
      <c r="D180" s="182">
        <v>0</v>
      </c>
      <c r="E180" s="182">
        <v>32</v>
      </c>
      <c r="F180" s="182">
        <v>29</v>
      </c>
      <c r="G180" s="182">
        <v>16</v>
      </c>
      <c r="H180" s="182">
        <v>0</v>
      </c>
      <c r="I180" s="182">
        <v>0</v>
      </c>
      <c r="J180" s="182">
        <v>0</v>
      </c>
      <c r="K180" s="182">
        <v>12</v>
      </c>
      <c r="L180" s="182">
        <v>0</v>
      </c>
      <c r="M180" s="182">
        <v>0</v>
      </c>
      <c r="N180" s="182">
        <v>0</v>
      </c>
      <c r="O180" s="182">
        <v>16</v>
      </c>
    </row>
    <row r="181" spans="1:15" ht="12.75" customHeight="1" x14ac:dyDescent="0.15">
      <c r="A181" s="2" t="s">
        <v>1074</v>
      </c>
      <c r="B181" s="182">
        <v>48</v>
      </c>
      <c r="C181" s="182">
        <v>909</v>
      </c>
      <c r="D181" s="182">
        <v>9</v>
      </c>
      <c r="E181" s="182">
        <v>258</v>
      </c>
      <c r="F181" s="182">
        <v>34</v>
      </c>
      <c r="G181" s="182">
        <v>202</v>
      </c>
      <c r="H181" s="182">
        <v>0</v>
      </c>
      <c r="I181" s="182">
        <v>5</v>
      </c>
      <c r="J181" s="182">
        <v>5</v>
      </c>
      <c r="K181" s="182">
        <v>211</v>
      </c>
      <c r="L181" s="182">
        <v>0</v>
      </c>
      <c r="M181" s="182">
        <v>0</v>
      </c>
      <c r="N181" s="182">
        <v>0</v>
      </c>
      <c r="O181" s="182">
        <v>238</v>
      </c>
    </row>
    <row r="182" spans="1:15" ht="12.75" customHeight="1" x14ac:dyDescent="0.15">
      <c r="A182" s="2" t="s">
        <v>158</v>
      </c>
      <c r="B182" s="182">
        <v>163</v>
      </c>
      <c r="C182" s="182">
        <v>64749</v>
      </c>
      <c r="D182" s="182">
        <v>3</v>
      </c>
      <c r="E182" s="182">
        <v>31386</v>
      </c>
      <c r="F182" s="182">
        <v>0</v>
      </c>
      <c r="G182" s="182">
        <v>9378</v>
      </c>
      <c r="H182" s="182">
        <v>0</v>
      </c>
      <c r="I182" s="182">
        <v>57</v>
      </c>
      <c r="J182" s="182">
        <v>57</v>
      </c>
      <c r="K182" s="182">
        <v>9321</v>
      </c>
      <c r="L182" s="182">
        <v>0</v>
      </c>
      <c r="M182" s="182">
        <v>103</v>
      </c>
      <c r="N182" s="182">
        <v>103</v>
      </c>
      <c r="O182" s="182">
        <v>14664</v>
      </c>
    </row>
    <row r="183" spans="1:15" ht="12.75" customHeight="1" x14ac:dyDescent="0.15">
      <c r="A183" s="2" t="s">
        <v>258</v>
      </c>
      <c r="B183" s="182">
        <v>98</v>
      </c>
      <c r="C183" s="182">
        <v>540</v>
      </c>
      <c r="D183" s="182">
        <v>86</v>
      </c>
      <c r="E183" s="182">
        <v>228</v>
      </c>
      <c r="F183" s="182">
        <v>6</v>
      </c>
      <c r="G183" s="182">
        <v>99</v>
      </c>
      <c r="H183" s="182">
        <v>0</v>
      </c>
      <c r="I183" s="182">
        <v>6</v>
      </c>
      <c r="J183" s="182">
        <v>6</v>
      </c>
      <c r="K183" s="182">
        <v>84</v>
      </c>
      <c r="L183" s="182">
        <v>0</v>
      </c>
      <c r="M183" s="182">
        <v>0</v>
      </c>
      <c r="N183" s="182">
        <v>0</v>
      </c>
      <c r="O183" s="182">
        <v>129</v>
      </c>
    </row>
    <row r="184" spans="1:15" ht="12.75" customHeight="1" x14ac:dyDescent="0.15">
      <c r="A184" s="2" t="s">
        <v>165</v>
      </c>
      <c r="B184" s="182">
        <v>17</v>
      </c>
      <c r="C184" s="182">
        <v>818</v>
      </c>
      <c r="D184" s="182">
        <v>8</v>
      </c>
      <c r="E184" s="182">
        <v>347</v>
      </c>
      <c r="F184" s="182">
        <v>1</v>
      </c>
      <c r="G184" s="182">
        <v>147</v>
      </c>
      <c r="H184" s="182">
        <v>0</v>
      </c>
      <c r="I184" s="182">
        <v>8</v>
      </c>
      <c r="J184" s="182">
        <v>8</v>
      </c>
      <c r="K184" s="182">
        <v>138</v>
      </c>
      <c r="L184" s="182">
        <v>0</v>
      </c>
      <c r="M184" s="182">
        <v>0</v>
      </c>
      <c r="N184" s="182">
        <v>0</v>
      </c>
      <c r="O184" s="182">
        <v>186</v>
      </c>
    </row>
    <row r="185" spans="1:15" ht="12.75" customHeight="1" x14ac:dyDescent="0.15">
      <c r="A185" s="2" t="s">
        <v>1086</v>
      </c>
      <c r="B185" s="182">
        <v>19</v>
      </c>
      <c r="C185" s="182">
        <v>374</v>
      </c>
      <c r="D185" s="182">
        <v>0</v>
      </c>
      <c r="E185" s="182">
        <v>131</v>
      </c>
      <c r="F185" s="182">
        <v>19</v>
      </c>
      <c r="G185" s="182">
        <v>60</v>
      </c>
      <c r="H185" s="182">
        <v>0</v>
      </c>
      <c r="I185" s="182">
        <v>0</v>
      </c>
      <c r="J185" s="182">
        <v>0</v>
      </c>
      <c r="K185" s="182">
        <v>70</v>
      </c>
      <c r="L185" s="182">
        <v>0</v>
      </c>
      <c r="M185" s="182">
        <v>0</v>
      </c>
      <c r="N185" s="182">
        <v>0</v>
      </c>
      <c r="O185" s="182">
        <v>113</v>
      </c>
    </row>
    <row r="186" spans="1:15" ht="12.75" customHeight="1" x14ac:dyDescent="0.15">
      <c r="A186" s="2" t="s">
        <v>195</v>
      </c>
      <c r="B186" s="182">
        <v>34</v>
      </c>
      <c r="C186" s="182">
        <v>448</v>
      </c>
      <c r="D186" s="182">
        <v>34</v>
      </c>
      <c r="E186" s="182">
        <v>176</v>
      </c>
      <c r="F186" s="182">
        <v>0</v>
      </c>
      <c r="G186" s="182">
        <v>80</v>
      </c>
      <c r="H186" s="182">
        <v>0</v>
      </c>
      <c r="I186" s="182">
        <v>0</v>
      </c>
      <c r="J186" s="182">
        <v>0</v>
      </c>
      <c r="K186" s="182">
        <v>72</v>
      </c>
      <c r="L186" s="182">
        <v>0</v>
      </c>
      <c r="M186" s="182">
        <v>0</v>
      </c>
      <c r="N186" s="182">
        <v>0</v>
      </c>
      <c r="O186" s="182">
        <v>120</v>
      </c>
    </row>
    <row r="187" spans="1:15" ht="12.75" customHeight="1" x14ac:dyDescent="0.15">
      <c r="A187" s="2" t="s">
        <v>285</v>
      </c>
      <c r="B187" s="182">
        <v>434</v>
      </c>
      <c r="C187" s="182">
        <v>16</v>
      </c>
      <c r="D187" s="182">
        <v>420</v>
      </c>
      <c r="E187" s="182">
        <v>4</v>
      </c>
      <c r="F187" s="182">
        <v>11</v>
      </c>
      <c r="G187" s="182">
        <v>4</v>
      </c>
      <c r="H187" s="182">
        <v>0</v>
      </c>
      <c r="I187" s="182">
        <v>3</v>
      </c>
      <c r="J187" s="182">
        <v>3</v>
      </c>
      <c r="K187" s="182">
        <v>4</v>
      </c>
      <c r="L187" s="182">
        <v>0</v>
      </c>
      <c r="M187" s="182">
        <v>0</v>
      </c>
      <c r="N187" s="182">
        <v>0</v>
      </c>
      <c r="O187" s="182">
        <v>4</v>
      </c>
    </row>
    <row r="188" spans="1:15" ht="12.75" customHeight="1" x14ac:dyDescent="0.15">
      <c r="A188" s="2" t="s">
        <v>436</v>
      </c>
      <c r="B188" s="182">
        <v>1015</v>
      </c>
      <c r="C188" s="182">
        <v>8610</v>
      </c>
      <c r="D188" s="182">
        <v>709</v>
      </c>
      <c r="E188" s="182">
        <v>3320</v>
      </c>
      <c r="F188" s="182">
        <v>279</v>
      </c>
      <c r="G188" s="182">
        <v>1510</v>
      </c>
      <c r="H188" s="182">
        <v>9</v>
      </c>
      <c r="I188" s="182">
        <v>0</v>
      </c>
      <c r="J188" s="182">
        <v>9</v>
      </c>
      <c r="K188" s="182">
        <v>1630</v>
      </c>
      <c r="L188" s="182">
        <v>0</v>
      </c>
      <c r="M188" s="182">
        <v>18</v>
      </c>
      <c r="N188" s="182">
        <v>18</v>
      </c>
      <c r="O188" s="182">
        <v>2150</v>
      </c>
    </row>
    <row r="189" spans="1:15" ht="12.75" customHeight="1" x14ac:dyDescent="0.15">
      <c r="A189" s="2" t="s">
        <v>1096</v>
      </c>
      <c r="B189" s="182">
        <v>32</v>
      </c>
      <c r="C189" s="182">
        <v>235</v>
      </c>
      <c r="D189" s="182">
        <v>31</v>
      </c>
      <c r="E189" s="182">
        <v>96</v>
      </c>
      <c r="F189" s="182">
        <v>1</v>
      </c>
      <c r="G189" s="182">
        <v>40</v>
      </c>
      <c r="H189" s="182">
        <v>0</v>
      </c>
      <c r="I189" s="182">
        <v>0</v>
      </c>
      <c r="J189" s="182">
        <v>0</v>
      </c>
      <c r="K189" s="182">
        <v>37</v>
      </c>
      <c r="L189" s="182">
        <v>0</v>
      </c>
      <c r="M189" s="182">
        <v>0</v>
      </c>
      <c r="N189" s="182">
        <v>0</v>
      </c>
      <c r="O189" s="182">
        <v>62</v>
      </c>
    </row>
    <row r="190" spans="1:15" ht="12.75" customHeight="1" x14ac:dyDescent="0.15">
      <c r="A190" s="2" t="s">
        <v>286</v>
      </c>
      <c r="B190" s="182">
        <v>10</v>
      </c>
      <c r="C190" s="182">
        <v>36</v>
      </c>
      <c r="D190" s="182">
        <v>10</v>
      </c>
      <c r="E190" s="182">
        <v>12</v>
      </c>
      <c r="F190" s="182">
        <v>0</v>
      </c>
      <c r="G190" s="182">
        <v>8</v>
      </c>
      <c r="H190" s="182">
        <v>0</v>
      </c>
      <c r="I190" s="182">
        <v>0</v>
      </c>
      <c r="J190" s="182">
        <v>0</v>
      </c>
      <c r="K190" s="182">
        <v>8</v>
      </c>
      <c r="L190" s="182">
        <v>0</v>
      </c>
      <c r="M190" s="182">
        <v>0</v>
      </c>
      <c r="N190" s="182">
        <v>0</v>
      </c>
      <c r="O190" s="182">
        <v>8</v>
      </c>
    </row>
    <row r="191" spans="1:15" ht="12.75" customHeight="1" x14ac:dyDescent="0.15">
      <c r="A191" s="2" t="s">
        <v>1103</v>
      </c>
      <c r="B191" s="182">
        <v>102</v>
      </c>
      <c r="C191" s="182">
        <v>364</v>
      </c>
      <c r="D191" s="182">
        <v>102</v>
      </c>
      <c r="E191" s="182">
        <v>146</v>
      </c>
      <c r="F191" s="182">
        <v>0</v>
      </c>
      <c r="G191" s="182">
        <v>66</v>
      </c>
      <c r="H191" s="182">
        <v>0</v>
      </c>
      <c r="I191" s="182">
        <v>0</v>
      </c>
      <c r="J191" s="182">
        <v>0</v>
      </c>
      <c r="K191" s="182">
        <v>61</v>
      </c>
      <c r="L191" s="182">
        <v>0</v>
      </c>
      <c r="M191" s="182">
        <v>0</v>
      </c>
      <c r="N191" s="182">
        <v>0</v>
      </c>
      <c r="O191" s="182">
        <v>91</v>
      </c>
    </row>
    <row r="192" spans="1:15" ht="12.75" customHeight="1" x14ac:dyDescent="0.15">
      <c r="A192" s="2" t="s">
        <v>196</v>
      </c>
      <c r="B192" s="182">
        <v>151</v>
      </c>
      <c r="C192" s="182">
        <v>2248</v>
      </c>
      <c r="D192" s="182">
        <v>112</v>
      </c>
      <c r="E192" s="182">
        <v>932</v>
      </c>
      <c r="F192" s="182">
        <v>0</v>
      </c>
      <c r="G192" s="182">
        <v>376</v>
      </c>
      <c r="H192" s="182">
        <v>1</v>
      </c>
      <c r="I192" s="182">
        <v>2</v>
      </c>
      <c r="J192" s="182">
        <v>3</v>
      </c>
      <c r="K192" s="182">
        <v>352</v>
      </c>
      <c r="L192" s="182">
        <v>0</v>
      </c>
      <c r="M192" s="182">
        <v>36</v>
      </c>
      <c r="N192" s="182">
        <v>36</v>
      </c>
      <c r="O192" s="182">
        <v>588</v>
      </c>
    </row>
    <row r="193" spans="1:15" ht="12.75" customHeight="1" x14ac:dyDescent="0.15">
      <c r="A193" s="2" t="s">
        <v>108</v>
      </c>
      <c r="B193" s="182">
        <v>395</v>
      </c>
      <c r="C193" s="182">
        <v>1600</v>
      </c>
      <c r="D193" s="182">
        <v>347</v>
      </c>
      <c r="E193" s="182">
        <v>396</v>
      </c>
      <c r="F193" s="182">
        <v>43</v>
      </c>
      <c r="G193" s="182">
        <v>340</v>
      </c>
      <c r="H193" s="182">
        <v>0</v>
      </c>
      <c r="I193" s="182">
        <v>3</v>
      </c>
      <c r="J193" s="182">
        <v>3</v>
      </c>
      <c r="K193" s="182">
        <v>312</v>
      </c>
      <c r="L193" s="182">
        <v>0</v>
      </c>
      <c r="M193" s="182">
        <v>2</v>
      </c>
      <c r="N193" s="182">
        <v>2</v>
      </c>
      <c r="O193" s="182">
        <v>552</v>
      </c>
    </row>
    <row r="194" spans="1:15" ht="12.75" customHeight="1" x14ac:dyDescent="0.15">
      <c r="A194" s="2" t="s">
        <v>287</v>
      </c>
      <c r="B194" s="182">
        <v>65</v>
      </c>
      <c r="C194" s="182">
        <v>8</v>
      </c>
      <c r="D194" s="182">
        <v>57</v>
      </c>
      <c r="E194" s="182">
        <v>0</v>
      </c>
      <c r="F194" s="182">
        <v>7</v>
      </c>
      <c r="G194" s="182">
        <v>0</v>
      </c>
      <c r="H194" s="182">
        <v>0</v>
      </c>
      <c r="I194" s="182">
        <v>1</v>
      </c>
      <c r="J194" s="182">
        <v>1</v>
      </c>
      <c r="K194" s="182">
        <v>4</v>
      </c>
      <c r="L194" s="182">
        <v>0</v>
      </c>
      <c r="M194" s="182">
        <v>0</v>
      </c>
      <c r="N194" s="182">
        <v>0</v>
      </c>
      <c r="O194" s="182">
        <v>4</v>
      </c>
    </row>
    <row r="195" spans="1:15" ht="12.75" customHeight="1" x14ac:dyDescent="0.15">
      <c r="A195" s="2" t="s">
        <v>288</v>
      </c>
      <c r="B195" s="182">
        <v>294</v>
      </c>
      <c r="C195" s="182">
        <v>8</v>
      </c>
      <c r="D195" s="182">
        <v>2</v>
      </c>
      <c r="E195" s="182">
        <v>0</v>
      </c>
      <c r="F195" s="182">
        <v>292</v>
      </c>
      <c r="G195" s="182">
        <v>0</v>
      </c>
      <c r="H195" s="182">
        <v>0</v>
      </c>
      <c r="I195" s="182">
        <v>0</v>
      </c>
      <c r="J195" s="182">
        <v>0</v>
      </c>
      <c r="K195" s="182">
        <v>4</v>
      </c>
      <c r="L195" s="182">
        <v>0</v>
      </c>
      <c r="M195" s="182">
        <v>0</v>
      </c>
      <c r="N195" s="182">
        <v>0</v>
      </c>
      <c r="O195" s="182">
        <v>4</v>
      </c>
    </row>
    <row r="196" spans="1:15" ht="12.75" customHeight="1" x14ac:dyDescent="0.15">
      <c r="A196" s="2" t="s">
        <v>289</v>
      </c>
      <c r="B196" s="182">
        <v>1222</v>
      </c>
      <c r="C196" s="182">
        <v>728</v>
      </c>
      <c r="D196" s="182">
        <v>1150</v>
      </c>
      <c r="E196" s="182">
        <v>300</v>
      </c>
      <c r="F196" s="182">
        <v>2</v>
      </c>
      <c r="G196" s="182">
        <v>136</v>
      </c>
      <c r="H196" s="182">
        <v>0</v>
      </c>
      <c r="I196" s="182">
        <v>38</v>
      </c>
      <c r="J196" s="182">
        <v>38</v>
      </c>
      <c r="K196" s="182">
        <v>120</v>
      </c>
      <c r="L196" s="182">
        <v>0</v>
      </c>
      <c r="M196" s="182">
        <v>32</v>
      </c>
      <c r="N196" s="182">
        <v>32</v>
      </c>
      <c r="O196" s="182">
        <v>172</v>
      </c>
    </row>
    <row r="197" spans="1:15" ht="12.75" customHeight="1" x14ac:dyDescent="0.15">
      <c r="A197" s="2" t="s">
        <v>290</v>
      </c>
      <c r="B197" s="182">
        <v>0</v>
      </c>
      <c r="C197" s="182">
        <v>8</v>
      </c>
      <c r="D197" s="182">
        <v>0</v>
      </c>
      <c r="E197" s="182">
        <v>0</v>
      </c>
      <c r="F197" s="182">
        <v>0</v>
      </c>
      <c r="G197" s="182">
        <v>0</v>
      </c>
      <c r="H197" s="182">
        <v>0</v>
      </c>
      <c r="I197" s="182">
        <v>0</v>
      </c>
      <c r="J197" s="182">
        <v>0</v>
      </c>
      <c r="K197" s="182">
        <v>4</v>
      </c>
      <c r="L197" s="182">
        <v>0</v>
      </c>
      <c r="M197" s="182">
        <v>0</v>
      </c>
      <c r="N197" s="182">
        <v>0</v>
      </c>
      <c r="O197" s="182">
        <v>4</v>
      </c>
    </row>
    <row r="198" spans="1:15" ht="12.75" customHeight="1" x14ac:dyDescent="0.15">
      <c r="A198" s="2" t="s">
        <v>328</v>
      </c>
      <c r="B198" s="182">
        <v>1370</v>
      </c>
      <c r="C198" s="182">
        <v>19716</v>
      </c>
      <c r="D198" s="182">
        <v>695</v>
      </c>
      <c r="E198" s="182">
        <v>8140</v>
      </c>
      <c r="F198" s="182">
        <v>673</v>
      </c>
      <c r="G198" s="182">
        <v>3588</v>
      </c>
      <c r="H198" s="182">
        <v>0</v>
      </c>
      <c r="I198" s="182">
        <v>0</v>
      </c>
      <c r="J198" s="182">
        <v>0</v>
      </c>
      <c r="K198" s="182">
        <v>3204</v>
      </c>
      <c r="L198" s="182">
        <v>2</v>
      </c>
      <c r="M198" s="182">
        <v>0</v>
      </c>
      <c r="N198" s="182">
        <v>2</v>
      </c>
      <c r="O198" s="182">
        <v>4784</v>
      </c>
    </row>
    <row r="199" spans="1:15" ht="12.75" customHeight="1" x14ac:dyDescent="0.15">
      <c r="A199" s="2" t="s">
        <v>291</v>
      </c>
      <c r="B199" s="182">
        <v>2588</v>
      </c>
      <c r="C199" s="182">
        <v>10908</v>
      </c>
      <c r="D199" s="182">
        <v>2387</v>
      </c>
      <c r="E199" s="182">
        <v>4532</v>
      </c>
      <c r="F199" s="182">
        <v>201</v>
      </c>
      <c r="G199" s="182">
        <v>1988</v>
      </c>
      <c r="H199" s="182">
        <v>0</v>
      </c>
      <c r="I199" s="182">
        <v>0</v>
      </c>
      <c r="J199" s="182">
        <v>0</v>
      </c>
      <c r="K199" s="182">
        <v>1800</v>
      </c>
      <c r="L199" s="182">
        <v>0</v>
      </c>
      <c r="M199" s="182">
        <v>0</v>
      </c>
      <c r="N199" s="182">
        <v>0</v>
      </c>
      <c r="O199" s="182">
        <v>2588</v>
      </c>
    </row>
    <row r="200" spans="1:15" ht="12.75" customHeight="1" x14ac:dyDescent="0.15">
      <c r="A200" s="2" t="s">
        <v>167</v>
      </c>
      <c r="B200" s="182">
        <v>4</v>
      </c>
      <c r="C200" s="182">
        <v>147</v>
      </c>
      <c r="D200" s="182">
        <v>4</v>
      </c>
      <c r="E200" s="182">
        <v>64</v>
      </c>
      <c r="F200" s="182">
        <v>0</v>
      </c>
      <c r="G200" s="182">
        <v>27</v>
      </c>
      <c r="H200" s="182">
        <v>0</v>
      </c>
      <c r="I200" s="182">
        <v>0</v>
      </c>
      <c r="J200" s="182">
        <v>0</v>
      </c>
      <c r="K200" s="182">
        <v>22</v>
      </c>
      <c r="L200" s="182">
        <v>0</v>
      </c>
      <c r="M200" s="182">
        <v>0</v>
      </c>
      <c r="N200" s="182">
        <v>0</v>
      </c>
      <c r="O200" s="182">
        <v>34</v>
      </c>
    </row>
    <row r="201" spans="1:15" ht="12.75" customHeight="1" x14ac:dyDescent="0.15">
      <c r="A201" s="2" t="s">
        <v>197</v>
      </c>
      <c r="B201" s="182">
        <v>122</v>
      </c>
      <c r="C201" s="182">
        <v>1612</v>
      </c>
      <c r="D201" s="182">
        <v>120</v>
      </c>
      <c r="E201" s="182">
        <v>664</v>
      </c>
      <c r="F201" s="182">
        <v>0</v>
      </c>
      <c r="G201" s="182">
        <v>268</v>
      </c>
      <c r="H201" s="182">
        <v>0</v>
      </c>
      <c r="I201" s="182">
        <v>0</v>
      </c>
      <c r="J201" s="182">
        <v>0</v>
      </c>
      <c r="K201" s="182">
        <v>252</v>
      </c>
      <c r="L201" s="182">
        <v>2</v>
      </c>
      <c r="M201" s="182">
        <v>0</v>
      </c>
      <c r="N201" s="182">
        <v>2</v>
      </c>
      <c r="O201" s="182">
        <v>428</v>
      </c>
    </row>
    <row r="202" spans="1:15" ht="12.75" customHeight="1" x14ac:dyDescent="0.15">
      <c r="A202" s="2" t="s">
        <v>233</v>
      </c>
      <c r="B202" s="182">
        <v>108</v>
      </c>
      <c r="C202" s="182">
        <v>528</v>
      </c>
      <c r="D202" s="182">
        <v>86</v>
      </c>
      <c r="E202" s="182">
        <v>204</v>
      </c>
      <c r="F202" s="182">
        <v>9</v>
      </c>
      <c r="G202" s="182">
        <v>84</v>
      </c>
      <c r="H202" s="182">
        <v>1</v>
      </c>
      <c r="I202" s="182">
        <v>9</v>
      </c>
      <c r="J202" s="182">
        <v>10</v>
      </c>
      <c r="K202" s="182">
        <v>80</v>
      </c>
      <c r="L202" s="182">
        <v>0</v>
      </c>
      <c r="M202" s="182">
        <v>3</v>
      </c>
      <c r="N202" s="182">
        <v>3</v>
      </c>
      <c r="O202" s="182">
        <v>160</v>
      </c>
    </row>
    <row r="203" spans="1:15" ht="12.75" customHeight="1" x14ac:dyDescent="0.15">
      <c r="A203" s="2" t="s">
        <v>465</v>
      </c>
      <c r="B203" s="182">
        <v>467</v>
      </c>
      <c r="C203" s="182">
        <v>10312</v>
      </c>
      <c r="D203" s="182">
        <v>467</v>
      </c>
      <c r="E203" s="182">
        <v>4842</v>
      </c>
      <c r="F203" s="182">
        <v>0</v>
      </c>
      <c r="G203" s="182">
        <v>1914</v>
      </c>
      <c r="H203" s="182">
        <v>0</v>
      </c>
      <c r="I203" s="182">
        <v>0</v>
      </c>
      <c r="J203" s="182">
        <v>0</v>
      </c>
      <c r="K203" s="182">
        <v>1518</v>
      </c>
      <c r="L203" s="182">
        <v>0</v>
      </c>
      <c r="M203" s="182">
        <v>0</v>
      </c>
      <c r="N203" s="182">
        <v>0</v>
      </c>
      <c r="O203" s="182">
        <v>2038</v>
      </c>
    </row>
    <row r="204" spans="1:15" ht="12.75" customHeight="1" x14ac:dyDescent="0.15">
      <c r="A204" s="2" t="s">
        <v>198</v>
      </c>
      <c r="B204" s="182">
        <v>21</v>
      </c>
      <c r="C204" s="182">
        <v>1143</v>
      </c>
      <c r="D204" s="182">
        <v>21</v>
      </c>
      <c r="E204" s="182">
        <v>498</v>
      </c>
      <c r="F204" s="182">
        <v>0</v>
      </c>
      <c r="G204" s="182">
        <v>186</v>
      </c>
      <c r="H204" s="182">
        <v>0</v>
      </c>
      <c r="I204" s="182">
        <v>0</v>
      </c>
      <c r="J204" s="182">
        <v>0</v>
      </c>
      <c r="K204" s="182">
        <v>171</v>
      </c>
      <c r="L204" s="182">
        <v>0</v>
      </c>
      <c r="M204" s="182">
        <v>0</v>
      </c>
      <c r="N204" s="182">
        <v>0</v>
      </c>
      <c r="O204" s="182">
        <v>288</v>
      </c>
    </row>
    <row r="205" spans="1:15" ht="12.75" customHeight="1" x14ac:dyDescent="0.15">
      <c r="A205" s="2" t="s">
        <v>437</v>
      </c>
      <c r="B205" s="182">
        <v>321</v>
      </c>
      <c r="C205" s="182">
        <v>1545</v>
      </c>
      <c r="D205" s="182">
        <v>103</v>
      </c>
      <c r="E205" s="182">
        <v>595</v>
      </c>
      <c r="F205" s="182">
        <v>35</v>
      </c>
      <c r="G205" s="182">
        <v>270</v>
      </c>
      <c r="H205" s="182">
        <v>0</v>
      </c>
      <c r="I205" s="182">
        <v>93</v>
      </c>
      <c r="J205" s="182">
        <v>93</v>
      </c>
      <c r="K205" s="182">
        <v>295</v>
      </c>
      <c r="L205" s="182">
        <v>0</v>
      </c>
      <c r="M205" s="182">
        <v>90</v>
      </c>
      <c r="N205" s="182">
        <v>90</v>
      </c>
      <c r="O205" s="182">
        <v>385</v>
      </c>
    </row>
    <row r="206" spans="1:15" ht="12.75" customHeight="1" x14ac:dyDescent="0.15">
      <c r="A206" s="2" t="s">
        <v>309</v>
      </c>
      <c r="B206" s="182">
        <v>1210</v>
      </c>
      <c r="C206" s="182">
        <v>18950</v>
      </c>
      <c r="D206" s="182">
        <v>1206</v>
      </c>
      <c r="E206" s="182">
        <v>7320</v>
      </c>
      <c r="F206" s="182">
        <v>4</v>
      </c>
      <c r="G206" s="182">
        <v>3525</v>
      </c>
      <c r="H206" s="182">
        <v>0</v>
      </c>
      <c r="I206" s="182">
        <v>0</v>
      </c>
      <c r="J206" s="182">
        <v>0</v>
      </c>
      <c r="K206" s="182">
        <v>3340</v>
      </c>
      <c r="L206" s="182">
        <v>0</v>
      </c>
      <c r="M206" s="182">
        <v>0</v>
      </c>
      <c r="N206" s="182">
        <v>0</v>
      </c>
      <c r="O206" s="182">
        <v>4765</v>
      </c>
    </row>
    <row r="207" spans="1:15" ht="12.75" customHeight="1" x14ac:dyDescent="0.15">
      <c r="A207" s="2" t="s">
        <v>601</v>
      </c>
      <c r="B207" s="182">
        <v>144</v>
      </c>
      <c r="C207" s="182">
        <v>1770</v>
      </c>
      <c r="D207" s="182">
        <v>10</v>
      </c>
      <c r="E207" s="182">
        <v>1044</v>
      </c>
      <c r="F207" s="182">
        <v>27</v>
      </c>
      <c r="G207" s="182">
        <v>246</v>
      </c>
      <c r="H207" s="182">
        <v>2</v>
      </c>
      <c r="I207" s="182">
        <v>65</v>
      </c>
      <c r="J207" s="182">
        <v>67</v>
      </c>
      <c r="K207" s="182">
        <v>240</v>
      </c>
      <c r="L207" s="182">
        <v>1</v>
      </c>
      <c r="M207" s="182">
        <v>39</v>
      </c>
      <c r="N207" s="182">
        <v>40</v>
      </c>
      <c r="O207" s="182">
        <v>240</v>
      </c>
    </row>
    <row r="208" spans="1:15" ht="12.75" customHeight="1" x14ac:dyDescent="0.15">
      <c r="A208" s="2" t="s">
        <v>595</v>
      </c>
      <c r="B208" s="182">
        <v>91</v>
      </c>
      <c r="C208" s="182">
        <v>2245</v>
      </c>
      <c r="D208" s="182">
        <v>5</v>
      </c>
      <c r="E208" s="182">
        <v>950</v>
      </c>
      <c r="F208" s="182">
        <v>3</v>
      </c>
      <c r="G208" s="182">
        <v>415</v>
      </c>
      <c r="H208" s="182">
        <v>0</v>
      </c>
      <c r="I208" s="182">
        <v>37</v>
      </c>
      <c r="J208" s="182">
        <v>37</v>
      </c>
      <c r="K208" s="182">
        <v>360</v>
      </c>
      <c r="L208" s="182">
        <v>0</v>
      </c>
      <c r="M208" s="182">
        <v>46</v>
      </c>
      <c r="N208" s="182">
        <v>46</v>
      </c>
      <c r="O208" s="182">
        <v>520</v>
      </c>
    </row>
    <row r="209" spans="1:15" ht="12.75" customHeight="1" x14ac:dyDescent="0.15">
      <c r="A209" s="2" t="s">
        <v>75</v>
      </c>
      <c r="B209" s="182">
        <v>1360</v>
      </c>
      <c r="C209" s="182">
        <v>10916</v>
      </c>
      <c r="D209" s="182">
        <v>826</v>
      </c>
      <c r="E209" s="182">
        <v>3680</v>
      </c>
      <c r="F209" s="182">
        <v>439</v>
      </c>
      <c r="G209" s="182">
        <v>1984</v>
      </c>
      <c r="H209" s="182">
        <v>12</v>
      </c>
      <c r="I209" s="182">
        <v>31</v>
      </c>
      <c r="J209" s="182">
        <v>43</v>
      </c>
      <c r="K209" s="182">
        <v>1896</v>
      </c>
      <c r="L209" s="182">
        <v>0</v>
      </c>
      <c r="M209" s="182">
        <v>52</v>
      </c>
      <c r="N209" s="182">
        <v>52</v>
      </c>
      <c r="O209" s="182">
        <v>3356</v>
      </c>
    </row>
    <row r="210" spans="1:15" ht="12.75" customHeight="1" x14ac:dyDescent="0.15">
      <c r="A210" s="2" t="s">
        <v>251</v>
      </c>
      <c r="B210" s="182">
        <v>108</v>
      </c>
      <c r="C210" s="182">
        <v>2050</v>
      </c>
      <c r="D210" s="182">
        <v>103</v>
      </c>
      <c r="E210" s="182">
        <v>870</v>
      </c>
      <c r="F210" s="182">
        <v>0</v>
      </c>
      <c r="G210" s="182">
        <v>326</v>
      </c>
      <c r="H210" s="182">
        <v>0</v>
      </c>
      <c r="I210" s="182">
        <v>5</v>
      </c>
      <c r="J210" s="182">
        <v>5</v>
      </c>
      <c r="K210" s="182">
        <v>356</v>
      </c>
      <c r="L210" s="182">
        <v>0</v>
      </c>
      <c r="M210" s="182">
        <v>0</v>
      </c>
      <c r="N210" s="182">
        <v>0</v>
      </c>
      <c r="O210" s="182">
        <v>498</v>
      </c>
    </row>
    <row r="211" spans="1:15" ht="12.75" customHeight="1" x14ac:dyDescent="0.15">
      <c r="A211" s="2" t="s">
        <v>1141</v>
      </c>
      <c r="B211" s="182">
        <v>290</v>
      </c>
      <c r="C211" s="182">
        <v>1931</v>
      </c>
      <c r="D211" s="182">
        <v>211</v>
      </c>
      <c r="E211" s="182">
        <v>770</v>
      </c>
      <c r="F211" s="182">
        <v>0</v>
      </c>
      <c r="G211" s="182">
        <v>333</v>
      </c>
      <c r="H211" s="182">
        <v>0</v>
      </c>
      <c r="I211" s="182">
        <v>27</v>
      </c>
      <c r="J211" s="182">
        <v>27</v>
      </c>
      <c r="K211" s="182">
        <v>331</v>
      </c>
      <c r="L211" s="182">
        <v>0</v>
      </c>
      <c r="M211" s="182">
        <v>52</v>
      </c>
      <c r="N211" s="182">
        <v>52</v>
      </c>
      <c r="O211" s="182">
        <v>497</v>
      </c>
    </row>
    <row r="212" spans="1:15" ht="12.75" customHeight="1" x14ac:dyDescent="0.15">
      <c r="A212" s="2" t="s">
        <v>199</v>
      </c>
      <c r="B212" s="182">
        <v>57</v>
      </c>
      <c r="C212" s="182">
        <v>188</v>
      </c>
      <c r="D212" s="182">
        <v>17</v>
      </c>
      <c r="E212" s="182">
        <v>80</v>
      </c>
      <c r="F212" s="182">
        <v>34</v>
      </c>
      <c r="G212" s="182">
        <v>32</v>
      </c>
      <c r="H212" s="182">
        <v>6</v>
      </c>
      <c r="I212" s="182">
        <v>0</v>
      </c>
      <c r="J212" s="182">
        <v>6</v>
      </c>
      <c r="K212" s="182">
        <v>28</v>
      </c>
      <c r="L212" s="182">
        <v>0</v>
      </c>
      <c r="M212" s="182">
        <v>0</v>
      </c>
      <c r="N212" s="182">
        <v>0</v>
      </c>
      <c r="O212" s="182">
        <v>48</v>
      </c>
    </row>
    <row r="213" spans="1:15" ht="12.75" customHeight="1" x14ac:dyDescent="0.15">
      <c r="A213" s="2" t="s">
        <v>519</v>
      </c>
      <c r="B213" s="182">
        <v>48</v>
      </c>
      <c r="C213" s="182">
        <v>1578</v>
      </c>
      <c r="D213" s="182">
        <v>4</v>
      </c>
      <c r="E213" s="182">
        <v>663</v>
      </c>
      <c r="F213" s="182">
        <v>44</v>
      </c>
      <c r="G213" s="182">
        <v>285</v>
      </c>
      <c r="H213" s="182">
        <v>0</v>
      </c>
      <c r="I213" s="182">
        <v>0</v>
      </c>
      <c r="J213" s="182">
        <v>0</v>
      </c>
      <c r="K213" s="182">
        <v>252</v>
      </c>
      <c r="L213" s="182">
        <v>0</v>
      </c>
      <c r="M213" s="182">
        <v>0</v>
      </c>
      <c r="N213" s="182">
        <v>0</v>
      </c>
      <c r="O213" s="182">
        <v>378</v>
      </c>
    </row>
    <row r="214" spans="1:15" ht="12.75" customHeight="1" x14ac:dyDescent="0.15">
      <c r="A214" s="2" t="s">
        <v>200</v>
      </c>
      <c r="B214" s="182">
        <v>1650</v>
      </c>
      <c r="C214" s="182">
        <v>28192</v>
      </c>
      <c r="D214" s="182">
        <v>1329</v>
      </c>
      <c r="E214" s="182">
        <v>12156</v>
      </c>
      <c r="F214" s="182">
        <v>0</v>
      </c>
      <c r="G214" s="182">
        <v>4680</v>
      </c>
      <c r="H214" s="182">
        <v>0</v>
      </c>
      <c r="I214" s="182">
        <v>26</v>
      </c>
      <c r="J214" s="182">
        <v>26</v>
      </c>
      <c r="K214" s="182">
        <v>4264</v>
      </c>
      <c r="L214" s="182">
        <v>0</v>
      </c>
      <c r="M214" s="182">
        <v>295</v>
      </c>
      <c r="N214" s="182">
        <v>295</v>
      </c>
      <c r="O214" s="182">
        <v>7092</v>
      </c>
    </row>
    <row r="215" spans="1:15" ht="12.75" customHeight="1" x14ac:dyDescent="0.15">
      <c r="A215" s="2" t="s">
        <v>310</v>
      </c>
      <c r="B215" s="182">
        <v>12</v>
      </c>
      <c r="C215" s="182">
        <v>154</v>
      </c>
      <c r="D215" s="182">
        <v>11</v>
      </c>
      <c r="E215" s="182">
        <v>59</v>
      </c>
      <c r="F215" s="182">
        <v>1</v>
      </c>
      <c r="G215" s="182">
        <v>29</v>
      </c>
      <c r="H215" s="182">
        <v>0</v>
      </c>
      <c r="I215" s="182">
        <v>0</v>
      </c>
      <c r="J215" s="182">
        <v>0</v>
      </c>
      <c r="K215" s="182">
        <v>27</v>
      </c>
      <c r="L215" s="182">
        <v>0</v>
      </c>
      <c r="M215" s="182">
        <v>0</v>
      </c>
      <c r="N215" s="182">
        <v>0</v>
      </c>
      <c r="O215" s="182">
        <v>39</v>
      </c>
    </row>
    <row r="216" spans="1:15" ht="12.75" customHeight="1" x14ac:dyDescent="0.15">
      <c r="A216" s="2" t="s">
        <v>292</v>
      </c>
      <c r="B216" s="182">
        <v>5</v>
      </c>
      <c r="C216" s="182">
        <v>61</v>
      </c>
      <c r="D216" s="182">
        <v>5</v>
      </c>
      <c r="E216" s="182">
        <v>26</v>
      </c>
      <c r="F216" s="182">
        <v>0</v>
      </c>
      <c r="G216" s="182">
        <v>11</v>
      </c>
      <c r="H216" s="182">
        <v>0</v>
      </c>
      <c r="I216" s="182">
        <v>0</v>
      </c>
      <c r="J216" s="182">
        <v>0</v>
      </c>
      <c r="K216" s="182">
        <v>10</v>
      </c>
      <c r="L216" s="182">
        <v>0</v>
      </c>
      <c r="M216" s="182">
        <v>0</v>
      </c>
      <c r="N216" s="182">
        <v>0</v>
      </c>
      <c r="O216" s="182">
        <v>14</v>
      </c>
    </row>
    <row r="217" spans="1:15" ht="12.75" customHeight="1" x14ac:dyDescent="0.15">
      <c r="A217" s="2" t="s">
        <v>525</v>
      </c>
      <c r="B217" s="182">
        <v>389</v>
      </c>
      <c r="C217" s="182">
        <v>1431</v>
      </c>
      <c r="D217" s="182">
        <v>368</v>
      </c>
      <c r="E217" s="182">
        <v>291</v>
      </c>
      <c r="F217" s="182">
        <v>1</v>
      </c>
      <c r="G217" s="182">
        <v>336</v>
      </c>
      <c r="H217" s="182">
        <v>0</v>
      </c>
      <c r="I217" s="182">
        <v>18</v>
      </c>
      <c r="J217" s="182">
        <v>18</v>
      </c>
      <c r="K217" s="182">
        <v>297</v>
      </c>
      <c r="L217" s="182">
        <v>0</v>
      </c>
      <c r="M217" s="182">
        <v>2</v>
      </c>
      <c r="N217" s="182">
        <v>2</v>
      </c>
      <c r="O217" s="182">
        <v>507</v>
      </c>
    </row>
    <row r="218" spans="1:15" ht="12.75" customHeight="1" x14ac:dyDescent="0.15">
      <c r="A218" s="2" t="s">
        <v>527</v>
      </c>
      <c r="B218" s="182">
        <v>13</v>
      </c>
      <c r="C218" s="182">
        <v>121</v>
      </c>
      <c r="D218" s="182">
        <v>4</v>
      </c>
      <c r="E218" s="182">
        <v>15</v>
      </c>
      <c r="F218" s="182">
        <v>2</v>
      </c>
      <c r="G218" s="182">
        <v>32</v>
      </c>
      <c r="H218" s="182">
        <v>0</v>
      </c>
      <c r="I218" s="182">
        <v>2</v>
      </c>
      <c r="J218" s="182">
        <v>2</v>
      </c>
      <c r="K218" s="182">
        <v>28</v>
      </c>
      <c r="L218" s="182">
        <v>0</v>
      </c>
      <c r="M218" s="182">
        <v>5</v>
      </c>
      <c r="N218" s="182">
        <v>5</v>
      </c>
      <c r="O218" s="182">
        <v>46</v>
      </c>
    </row>
    <row r="219" spans="1:15" ht="12.75" customHeight="1" x14ac:dyDescent="0.15">
      <c r="A219" s="2" t="s">
        <v>168</v>
      </c>
      <c r="B219" s="182">
        <v>59839</v>
      </c>
      <c r="C219" s="182">
        <v>328008</v>
      </c>
      <c r="D219" s="182">
        <v>54151</v>
      </c>
      <c r="E219" s="182">
        <v>141648</v>
      </c>
      <c r="F219" s="182">
        <v>262</v>
      </c>
      <c r="G219" s="182">
        <v>54912</v>
      </c>
      <c r="H219" s="182">
        <v>0</v>
      </c>
      <c r="I219" s="182">
        <v>2262</v>
      </c>
      <c r="J219" s="182">
        <v>2262</v>
      </c>
      <c r="K219" s="182">
        <v>49740</v>
      </c>
      <c r="L219" s="182">
        <v>0</v>
      </c>
      <c r="M219" s="182">
        <v>3164</v>
      </c>
      <c r="N219" s="182">
        <v>3164</v>
      </c>
      <c r="O219" s="182">
        <v>81708</v>
      </c>
    </row>
    <row r="220" spans="1:15" ht="12.75" customHeight="1" x14ac:dyDescent="0.15">
      <c r="A220" s="2" t="s">
        <v>201</v>
      </c>
      <c r="B220" s="182">
        <v>4233</v>
      </c>
      <c r="C220" s="182">
        <v>109944</v>
      </c>
      <c r="D220" s="182">
        <v>3545</v>
      </c>
      <c r="E220" s="182">
        <v>43376</v>
      </c>
      <c r="F220" s="182">
        <v>0</v>
      </c>
      <c r="G220" s="182">
        <v>19752</v>
      </c>
      <c r="H220" s="182">
        <v>0</v>
      </c>
      <c r="I220" s="182">
        <v>108</v>
      </c>
      <c r="J220" s="182">
        <v>108</v>
      </c>
      <c r="K220" s="182">
        <v>17148</v>
      </c>
      <c r="L220" s="182">
        <v>0</v>
      </c>
      <c r="M220" s="182">
        <v>580</v>
      </c>
      <c r="N220" s="182">
        <v>580</v>
      </c>
      <c r="O220" s="182">
        <v>29668</v>
      </c>
    </row>
    <row r="221" spans="1:15" ht="12.75" customHeight="1" x14ac:dyDescent="0.15">
      <c r="A221" s="2" t="s">
        <v>252</v>
      </c>
      <c r="B221" s="182">
        <v>286</v>
      </c>
      <c r="C221" s="182">
        <v>4960</v>
      </c>
      <c r="D221" s="182">
        <v>217</v>
      </c>
      <c r="E221" s="182">
        <v>2098</v>
      </c>
      <c r="F221" s="182">
        <v>7</v>
      </c>
      <c r="G221" s="182">
        <v>792</v>
      </c>
      <c r="H221" s="182">
        <v>0</v>
      </c>
      <c r="I221" s="182">
        <v>21</v>
      </c>
      <c r="J221" s="182">
        <v>21</v>
      </c>
      <c r="K221" s="182">
        <v>862</v>
      </c>
      <c r="L221" s="182">
        <v>0</v>
      </c>
      <c r="M221" s="182">
        <v>41</v>
      </c>
      <c r="N221" s="182">
        <v>41</v>
      </c>
      <c r="O221" s="182">
        <v>1208</v>
      </c>
    </row>
    <row r="222" spans="1:15" ht="12.75" customHeight="1" x14ac:dyDescent="0.15">
      <c r="A222" s="2" t="s">
        <v>530</v>
      </c>
      <c r="B222" s="182">
        <v>80</v>
      </c>
      <c r="C222" s="182">
        <v>2476</v>
      </c>
      <c r="D222" s="182">
        <v>69</v>
      </c>
      <c r="E222" s="182">
        <v>696</v>
      </c>
      <c r="F222" s="182">
        <v>9</v>
      </c>
      <c r="G222" s="182">
        <v>528</v>
      </c>
      <c r="H222" s="182">
        <v>0</v>
      </c>
      <c r="I222" s="182">
        <v>2</v>
      </c>
      <c r="J222" s="182">
        <v>2</v>
      </c>
      <c r="K222" s="182">
        <v>448</v>
      </c>
      <c r="L222" s="182">
        <v>0</v>
      </c>
      <c r="M222" s="182">
        <v>0</v>
      </c>
      <c r="N222" s="182">
        <v>0</v>
      </c>
      <c r="O222" s="182">
        <v>804</v>
      </c>
    </row>
    <row r="223" spans="1:15" ht="12.75" customHeight="1" x14ac:dyDescent="0.15">
      <c r="A223" s="2" t="s">
        <v>227</v>
      </c>
      <c r="B223" s="182">
        <v>519</v>
      </c>
      <c r="C223" s="182">
        <v>24396</v>
      </c>
      <c r="D223" s="182">
        <v>6</v>
      </c>
      <c r="E223" s="182">
        <v>10400</v>
      </c>
      <c r="F223" s="182">
        <v>181</v>
      </c>
      <c r="G223" s="182">
        <v>4364</v>
      </c>
      <c r="H223" s="182">
        <v>56</v>
      </c>
      <c r="I223" s="182">
        <v>253</v>
      </c>
      <c r="J223" s="182">
        <v>309</v>
      </c>
      <c r="K223" s="182">
        <v>4224</v>
      </c>
      <c r="L223" s="182">
        <v>6</v>
      </c>
      <c r="M223" s="182">
        <v>17</v>
      </c>
      <c r="N223" s="182">
        <v>23</v>
      </c>
      <c r="O223" s="182">
        <v>5408</v>
      </c>
    </row>
    <row r="224" spans="1:15" ht="12.75" customHeight="1" x14ac:dyDescent="0.15">
      <c r="A224" s="2" t="s">
        <v>228</v>
      </c>
      <c r="B224" s="182">
        <v>179</v>
      </c>
      <c r="C224" s="182">
        <v>17046</v>
      </c>
      <c r="D224" s="182">
        <v>148</v>
      </c>
      <c r="E224" s="182">
        <v>7194</v>
      </c>
      <c r="F224" s="182">
        <v>0</v>
      </c>
      <c r="G224" s="182">
        <v>3045</v>
      </c>
      <c r="H224" s="182">
        <v>11</v>
      </c>
      <c r="I224" s="182">
        <v>20</v>
      </c>
      <c r="J224" s="182">
        <v>31</v>
      </c>
      <c r="K224" s="182">
        <v>2952</v>
      </c>
      <c r="L224" s="182">
        <v>0</v>
      </c>
      <c r="M224" s="182">
        <v>0</v>
      </c>
      <c r="N224" s="182">
        <v>0</v>
      </c>
      <c r="O224" s="182">
        <v>3855</v>
      </c>
    </row>
    <row r="225" spans="1:15" ht="12.75" customHeight="1" x14ac:dyDescent="0.15">
      <c r="A225" s="2" t="s">
        <v>202</v>
      </c>
      <c r="B225" s="182">
        <v>49</v>
      </c>
      <c r="C225" s="182">
        <v>8</v>
      </c>
      <c r="D225" s="182">
        <v>49</v>
      </c>
      <c r="E225" s="182">
        <v>0</v>
      </c>
      <c r="F225" s="182">
        <v>0</v>
      </c>
      <c r="G225" s="182">
        <v>0</v>
      </c>
      <c r="H225" s="182">
        <v>0</v>
      </c>
      <c r="I225" s="182">
        <v>0</v>
      </c>
      <c r="J225" s="182">
        <v>0</v>
      </c>
      <c r="K225" s="182">
        <v>4</v>
      </c>
      <c r="L225" s="182">
        <v>0</v>
      </c>
      <c r="M225" s="182">
        <v>0</v>
      </c>
      <c r="N225" s="182">
        <v>0</v>
      </c>
      <c r="O225" s="182">
        <v>4</v>
      </c>
    </row>
    <row r="226" spans="1:15" ht="12.75" customHeight="1" x14ac:dyDescent="0.15">
      <c r="A226" s="2" t="s">
        <v>255</v>
      </c>
      <c r="B226" s="182">
        <v>71</v>
      </c>
      <c r="C226" s="182">
        <v>296</v>
      </c>
      <c r="D226" s="182">
        <v>71</v>
      </c>
      <c r="E226" s="182">
        <v>124</v>
      </c>
      <c r="F226" s="182">
        <v>0</v>
      </c>
      <c r="G226" s="182">
        <v>56</v>
      </c>
      <c r="H226" s="182">
        <v>0</v>
      </c>
      <c r="I226" s="182">
        <v>0</v>
      </c>
      <c r="J226" s="182">
        <v>0</v>
      </c>
      <c r="K226" s="182">
        <v>48</v>
      </c>
      <c r="L226" s="182">
        <v>0</v>
      </c>
      <c r="M226" s="182">
        <v>0</v>
      </c>
      <c r="N226" s="182">
        <v>0</v>
      </c>
      <c r="O226" s="182">
        <v>68</v>
      </c>
    </row>
    <row r="227" spans="1:15" ht="12.75" customHeight="1" x14ac:dyDescent="0.15">
      <c r="A227" s="2" t="s">
        <v>1164</v>
      </c>
      <c r="B227" s="182">
        <v>280</v>
      </c>
      <c r="C227" s="182">
        <v>152</v>
      </c>
      <c r="D227" s="182">
        <v>280</v>
      </c>
      <c r="E227" s="182">
        <v>60</v>
      </c>
      <c r="F227" s="182">
        <v>0</v>
      </c>
      <c r="G227" s="182">
        <v>28</v>
      </c>
      <c r="H227" s="182">
        <v>0</v>
      </c>
      <c r="I227" s="182">
        <v>0</v>
      </c>
      <c r="J227" s="182">
        <v>0</v>
      </c>
      <c r="K227" s="182">
        <v>24</v>
      </c>
      <c r="L227" s="182">
        <v>0</v>
      </c>
      <c r="M227" s="182">
        <v>0</v>
      </c>
      <c r="N227" s="182">
        <v>0</v>
      </c>
      <c r="O227" s="182">
        <v>40</v>
      </c>
    </row>
    <row r="228" spans="1:15" ht="12.75" customHeight="1" x14ac:dyDescent="0.15">
      <c r="A228" s="2" t="s">
        <v>234</v>
      </c>
      <c r="B228" s="182">
        <v>145</v>
      </c>
      <c r="C228" s="182">
        <v>740</v>
      </c>
      <c r="D228" s="182">
        <v>99</v>
      </c>
      <c r="E228" s="182">
        <v>244</v>
      </c>
      <c r="F228" s="182">
        <v>16</v>
      </c>
      <c r="G228" s="182">
        <v>148</v>
      </c>
      <c r="H228" s="182">
        <v>12</v>
      </c>
      <c r="I228" s="182">
        <v>7</v>
      </c>
      <c r="J228" s="182">
        <v>19</v>
      </c>
      <c r="K228" s="182">
        <v>128</v>
      </c>
      <c r="L228" s="182">
        <v>4</v>
      </c>
      <c r="M228" s="182">
        <v>7</v>
      </c>
      <c r="N228" s="182">
        <v>11</v>
      </c>
      <c r="O228" s="182">
        <v>220</v>
      </c>
    </row>
    <row r="229" spans="1:15" ht="12.75" customHeight="1" x14ac:dyDescent="0.15">
      <c r="A229" s="2" t="s">
        <v>259</v>
      </c>
      <c r="B229" s="182">
        <v>352</v>
      </c>
      <c r="C229" s="182">
        <v>3924</v>
      </c>
      <c r="D229" s="182">
        <v>157</v>
      </c>
      <c r="E229" s="182">
        <v>1644</v>
      </c>
      <c r="F229" s="182">
        <v>147</v>
      </c>
      <c r="G229" s="182">
        <v>717</v>
      </c>
      <c r="H229" s="182">
        <v>5</v>
      </c>
      <c r="I229" s="182">
        <v>1</v>
      </c>
      <c r="J229" s="182">
        <v>6</v>
      </c>
      <c r="K229" s="182">
        <v>618</v>
      </c>
      <c r="L229" s="182">
        <v>41</v>
      </c>
      <c r="M229" s="182">
        <v>1</v>
      </c>
      <c r="N229" s="182">
        <v>42</v>
      </c>
      <c r="O229" s="182">
        <v>945</v>
      </c>
    </row>
    <row r="230" spans="1:15" ht="12.75" customHeight="1" x14ac:dyDescent="0.15">
      <c r="A230" s="2" t="s">
        <v>243</v>
      </c>
      <c r="B230" s="182">
        <v>187</v>
      </c>
      <c r="C230" s="182">
        <v>3980</v>
      </c>
      <c r="D230" s="182">
        <v>61</v>
      </c>
      <c r="E230" s="182">
        <v>1680</v>
      </c>
      <c r="F230" s="182">
        <v>126</v>
      </c>
      <c r="G230" s="182">
        <v>720</v>
      </c>
      <c r="H230" s="182">
        <v>0</v>
      </c>
      <c r="I230" s="182">
        <v>0</v>
      </c>
      <c r="J230" s="182">
        <v>0</v>
      </c>
      <c r="K230" s="182">
        <v>520</v>
      </c>
      <c r="L230" s="182">
        <v>0</v>
      </c>
      <c r="M230" s="182">
        <v>0</v>
      </c>
      <c r="N230" s="182">
        <v>0</v>
      </c>
      <c r="O230" s="182">
        <v>1060</v>
      </c>
    </row>
    <row r="231" spans="1:15" ht="12.75" customHeight="1" x14ac:dyDescent="0.15">
      <c r="A231" s="2" t="s">
        <v>109</v>
      </c>
      <c r="B231" s="182">
        <v>45</v>
      </c>
      <c r="C231" s="182">
        <v>938</v>
      </c>
      <c r="D231" s="182">
        <v>44</v>
      </c>
      <c r="E231" s="182">
        <v>390</v>
      </c>
      <c r="F231" s="182">
        <v>1</v>
      </c>
      <c r="G231" s="182">
        <v>156</v>
      </c>
      <c r="H231" s="182">
        <v>0</v>
      </c>
      <c r="I231" s="182">
        <v>0</v>
      </c>
      <c r="J231" s="182">
        <v>0</v>
      </c>
      <c r="K231" s="182">
        <v>144</v>
      </c>
      <c r="L231" s="182">
        <v>0</v>
      </c>
      <c r="M231" s="182">
        <v>0</v>
      </c>
      <c r="N231" s="182">
        <v>0</v>
      </c>
      <c r="O231" s="182">
        <v>248</v>
      </c>
    </row>
    <row r="232" spans="1:15" ht="12.75" customHeight="1" x14ac:dyDescent="0.15">
      <c r="A232" s="2" t="s">
        <v>1181</v>
      </c>
      <c r="B232" s="182">
        <v>1</v>
      </c>
      <c r="C232" s="182">
        <v>72</v>
      </c>
      <c r="D232" s="182">
        <v>1</v>
      </c>
      <c r="E232" s="182">
        <v>39</v>
      </c>
      <c r="F232" s="182">
        <v>0</v>
      </c>
      <c r="G232" s="182">
        <v>13</v>
      </c>
      <c r="H232" s="182">
        <v>0</v>
      </c>
      <c r="I232" s="182">
        <v>0</v>
      </c>
      <c r="J232" s="182">
        <v>0</v>
      </c>
      <c r="K232" s="182">
        <v>8</v>
      </c>
      <c r="L232" s="182">
        <v>0</v>
      </c>
      <c r="M232" s="182">
        <v>0</v>
      </c>
      <c r="N232" s="182">
        <v>0</v>
      </c>
      <c r="O232" s="182">
        <v>12</v>
      </c>
    </row>
    <row r="233" spans="1:15" ht="12.75" customHeight="1" x14ac:dyDescent="0.15">
      <c r="A233" s="2" t="s">
        <v>159</v>
      </c>
      <c r="B233" s="182">
        <v>44</v>
      </c>
      <c r="C233" s="182">
        <v>622</v>
      </c>
      <c r="D233" s="182">
        <v>0</v>
      </c>
      <c r="E233" s="182">
        <v>158</v>
      </c>
      <c r="F233" s="182">
        <v>32</v>
      </c>
      <c r="G233" s="182">
        <v>132</v>
      </c>
      <c r="H233" s="182">
        <v>6</v>
      </c>
      <c r="I233" s="182">
        <v>0</v>
      </c>
      <c r="J233" s="182">
        <v>6</v>
      </c>
      <c r="K233" s="182">
        <v>146</v>
      </c>
      <c r="L233" s="182">
        <v>6</v>
      </c>
      <c r="M233" s="182">
        <v>0</v>
      </c>
      <c r="N233" s="182">
        <v>6</v>
      </c>
      <c r="O233" s="182">
        <v>186</v>
      </c>
    </row>
    <row r="234" spans="1:15" ht="12.75" customHeight="1" x14ac:dyDescent="0.15">
      <c r="A234" s="2" t="s">
        <v>246</v>
      </c>
      <c r="B234" s="182">
        <v>108</v>
      </c>
      <c r="C234" s="182">
        <v>168</v>
      </c>
      <c r="D234" s="182">
        <v>52</v>
      </c>
      <c r="E234" s="182">
        <v>74</v>
      </c>
      <c r="F234" s="182">
        <v>56</v>
      </c>
      <c r="G234" s="182">
        <v>27</v>
      </c>
      <c r="H234" s="182">
        <v>0</v>
      </c>
      <c r="I234" s="182">
        <v>0</v>
      </c>
      <c r="J234" s="182">
        <v>0</v>
      </c>
      <c r="K234" s="182">
        <v>27</v>
      </c>
      <c r="L234" s="182">
        <v>0</v>
      </c>
      <c r="M234" s="182">
        <v>0</v>
      </c>
      <c r="N234" s="182">
        <v>0</v>
      </c>
      <c r="O234" s="182">
        <v>40</v>
      </c>
    </row>
    <row r="235" spans="1:15" ht="12.75" customHeight="1" x14ac:dyDescent="0.15">
      <c r="A235" s="2" t="s">
        <v>329</v>
      </c>
      <c r="B235" s="182">
        <v>1985</v>
      </c>
      <c r="C235" s="182">
        <v>24980</v>
      </c>
      <c r="D235" s="182">
        <v>1259</v>
      </c>
      <c r="E235" s="182">
        <v>10440</v>
      </c>
      <c r="F235" s="182">
        <v>703</v>
      </c>
      <c r="G235" s="182">
        <v>4560</v>
      </c>
      <c r="H235" s="182">
        <v>12</v>
      </c>
      <c r="I235" s="182">
        <v>0</v>
      </c>
      <c r="J235" s="182">
        <v>12</v>
      </c>
      <c r="K235" s="182">
        <v>4028</v>
      </c>
      <c r="L235" s="182">
        <v>11</v>
      </c>
      <c r="M235" s="182">
        <v>0</v>
      </c>
      <c r="N235" s="182">
        <v>11</v>
      </c>
      <c r="O235" s="182">
        <v>5952</v>
      </c>
    </row>
    <row r="236" spans="1:15" ht="12.75" customHeight="1" x14ac:dyDescent="0.15">
      <c r="A236" s="2" t="s">
        <v>493</v>
      </c>
      <c r="B236" s="182">
        <v>920</v>
      </c>
      <c r="C236" s="182">
        <v>1965</v>
      </c>
      <c r="D236" s="182">
        <v>749</v>
      </c>
      <c r="E236" s="182">
        <v>450</v>
      </c>
      <c r="F236" s="182">
        <v>1</v>
      </c>
      <c r="G236" s="182">
        <v>429</v>
      </c>
      <c r="H236" s="182">
        <v>10</v>
      </c>
      <c r="I236" s="182">
        <v>22</v>
      </c>
      <c r="J236" s="182">
        <v>32</v>
      </c>
      <c r="K236" s="182">
        <v>387</v>
      </c>
      <c r="L236" s="182">
        <v>12</v>
      </c>
      <c r="M236" s="182">
        <v>126</v>
      </c>
      <c r="N236" s="182">
        <v>138</v>
      </c>
      <c r="O236" s="182">
        <v>699</v>
      </c>
    </row>
    <row r="237" spans="1:15" ht="12.75" customHeight="1" x14ac:dyDescent="0.15">
      <c r="A237" s="2" t="s">
        <v>249</v>
      </c>
      <c r="B237" s="182">
        <v>227</v>
      </c>
      <c r="C237" s="182">
        <v>5551</v>
      </c>
      <c r="D237" s="182">
        <v>82</v>
      </c>
      <c r="E237" s="182">
        <v>2348</v>
      </c>
      <c r="F237" s="182">
        <v>145</v>
      </c>
      <c r="G237" s="182">
        <v>886</v>
      </c>
      <c r="H237" s="182">
        <v>0</v>
      </c>
      <c r="I237" s="182">
        <v>0</v>
      </c>
      <c r="J237" s="182">
        <v>0</v>
      </c>
      <c r="K237" s="182">
        <v>966</v>
      </c>
      <c r="L237" s="182">
        <v>0</v>
      </c>
      <c r="M237" s="182">
        <v>0</v>
      </c>
      <c r="N237" s="182">
        <v>0</v>
      </c>
      <c r="O237" s="182">
        <v>1351</v>
      </c>
    </row>
    <row r="238" spans="1:15" ht="12.75" customHeight="1" x14ac:dyDescent="0.15">
      <c r="A238" s="2" t="s">
        <v>253</v>
      </c>
      <c r="B238" s="182">
        <v>344</v>
      </c>
      <c r="C238" s="182">
        <v>8912</v>
      </c>
      <c r="D238" s="182">
        <v>255</v>
      </c>
      <c r="E238" s="182">
        <v>3770</v>
      </c>
      <c r="F238" s="182">
        <v>89</v>
      </c>
      <c r="G238" s="182">
        <v>1422</v>
      </c>
      <c r="H238" s="182">
        <v>0</v>
      </c>
      <c r="I238" s="182">
        <v>0</v>
      </c>
      <c r="J238" s="182">
        <v>0</v>
      </c>
      <c r="K238" s="182">
        <v>1550</v>
      </c>
      <c r="L238" s="182">
        <v>0</v>
      </c>
      <c r="M238" s="182">
        <v>0</v>
      </c>
      <c r="N238" s="182">
        <v>0</v>
      </c>
      <c r="O238" s="182">
        <v>2170</v>
      </c>
    </row>
    <row r="239" spans="1:15" ht="12.75" customHeight="1" x14ac:dyDescent="0.15">
      <c r="A239" s="2" t="s">
        <v>235</v>
      </c>
      <c r="B239" s="182">
        <v>57</v>
      </c>
      <c r="C239" s="182">
        <v>387</v>
      </c>
      <c r="D239" s="182">
        <v>15</v>
      </c>
      <c r="E239" s="182">
        <v>114</v>
      </c>
      <c r="F239" s="182">
        <v>10</v>
      </c>
      <c r="G239" s="182">
        <v>78</v>
      </c>
      <c r="H239" s="182">
        <v>16</v>
      </c>
      <c r="I239" s="182">
        <v>0</v>
      </c>
      <c r="J239" s="182">
        <v>16</v>
      </c>
      <c r="K239" s="182">
        <v>72</v>
      </c>
      <c r="L239" s="182">
        <v>16</v>
      </c>
      <c r="M239" s="182">
        <v>0</v>
      </c>
      <c r="N239" s="182">
        <v>16</v>
      </c>
      <c r="O239" s="182">
        <v>123</v>
      </c>
    </row>
    <row r="240" spans="1:15" ht="12.75" customHeight="1" x14ac:dyDescent="0.15">
      <c r="A240" s="2" t="s">
        <v>494</v>
      </c>
      <c r="B240" s="182">
        <v>3</v>
      </c>
      <c r="C240" s="182">
        <v>1326</v>
      </c>
      <c r="D240" s="182">
        <v>3</v>
      </c>
      <c r="E240" s="182">
        <v>514</v>
      </c>
      <c r="F240" s="182">
        <v>0</v>
      </c>
      <c r="G240" s="182">
        <v>224</v>
      </c>
      <c r="H240" s="182">
        <v>0</v>
      </c>
      <c r="I240" s="182">
        <v>0</v>
      </c>
      <c r="J240" s="182">
        <v>0</v>
      </c>
      <c r="K240" s="182">
        <v>202</v>
      </c>
      <c r="L240" s="182">
        <v>0</v>
      </c>
      <c r="M240" s="182">
        <v>0</v>
      </c>
      <c r="N240" s="182">
        <v>0</v>
      </c>
      <c r="O240" s="182">
        <v>386</v>
      </c>
    </row>
    <row r="241" spans="1:15" ht="12.75" customHeight="1" x14ac:dyDescent="0.15">
      <c r="A241" s="2" t="s">
        <v>531</v>
      </c>
      <c r="B241" s="182">
        <v>1304</v>
      </c>
      <c r="C241" s="182">
        <v>13160</v>
      </c>
      <c r="D241" s="182">
        <v>1304</v>
      </c>
      <c r="E241" s="182">
        <v>4604</v>
      </c>
      <c r="F241" s="182">
        <v>0</v>
      </c>
      <c r="G241" s="182">
        <v>2260</v>
      </c>
      <c r="H241" s="182">
        <v>0</v>
      </c>
      <c r="I241" s="182">
        <v>0</v>
      </c>
      <c r="J241" s="182">
        <v>0</v>
      </c>
      <c r="K241" s="182">
        <v>2280</v>
      </c>
      <c r="L241" s="182">
        <v>0</v>
      </c>
      <c r="M241" s="182">
        <v>0</v>
      </c>
      <c r="N241" s="182">
        <v>0</v>
      </c>
      <c r="O241" s="182">
        <v>4016</v>
      </c>
    </row>
    <row r="242" spans="1:15" ht="12.75" customHeight="1" x14ac:dyDescent="0.15">
      <c r="A242" s="2" t="s">
        <v>293</v>
      </c>
      <c r="B242" s="182">
        <v>862</v>
      </c>
      <c r="C242" s="182">
        <v>708</v>
      </c>
      <c r="D242" s="182">
        <v>805</v>
      </c>
      <c r="E242" s="182">
        <v>292</v>
      </c>
      <c r="F242" s="182">
        <v>16</v>
      </c>
      <c r="G242" s="182">
        <v>132</v>
      </c>
      <c r="H242" s="182">
        <v>0</v>
      </c>
      <c r="I242" s="182">
        <v>28</v>
      </c>
      <c r="J242" s="182">
        <v>28</v>
      </c>
      <c r="K242" s="182">
        <v>116</v>
      </c>
      <c r="L242" s="182">
        <v>0</v>
      </c>
      <c r="M242" s="182">
        <v>13</v>
      </c>
      <c r="N242" s="182">
        <v>13</v>
      </c>
      <c r="O242" s="182">
        <v>168</v>
      </c>
    </row>
    <row r="243" spans="1:15" ht="12.75" customHeight="1" x14ac:dyDescent="0.15">
      <c r="A243" s="2" t="s">
        <v>584</v>
      </c>
      <c r="B243" s="182">
        <v>414</v>
      </c>
      <c r="C243" s="182">
        <v>19083</v>
      </c>
      <c r="D243" s="182">
        <v>305</v>
      </c>
      <c r="E243" s="182">
        <v>8172</v>
      </c>
      <c r="F243" s="182">
        <v>59</v>
      </c>
      <c r="G243" s="182">
        <v>3300</v>
      </c>
      <c r="H243" s="182">
        <v>0</v>
      </c>
      <c r="I243" s="182">
        <v>50</v>
      </c>
      <c r="J243" s="182">
        <v>50</v>
      </c>
      <c r="K243" s="182">
        <v>2973</v>
      </c>
      <c r="L243" s="182">
        <v>0</v>
      </c>
      <c r="M243" s="182">
        <v>0</v>
      </c>
      <c r="N243" s="182">
        <v>0</v>
      </c>
      <c r="O243" s="182">
        <v>4638</v>
      </c>
    </row>
    <row r="244" spans="1:15" ht="12.75" customHeight="1" x14ac:dyDescent="0.15">
      <c r="A244" s="2" t="s">
        <v>256</v>
      </c>
      <c r="B244" s="182">
        <v>94</v>
      </c>
      <c r="C244" s="182">
        <v>184</v>
      </c>
      <c r="D244" s="182">
        <v>37</v>
      </c>
      <c r="E244" s="182">
        <v>76</v>
      </c>
      <c r="F244" s="182">
        <v>44</v>
      </c>
      <c r="G244" s="182">
        <v>36</v>
      </c>
      <c r="H244" s="182">
        <v>13</v>
      </c>
      <c r="I244" s="182">
        <v>0</v>
      </c>
      <c r="J244" s="182">
        <v>13</v>
      </c>
      <c r="K244" s="182">
        <v>28</v>
      </c>
      <c r="L244" s="182">
        <v>0</v>
      </c>
      <c r="M244" s="182">
        <v>0</v>
      </c>
      <c r="N244" s="182">
        <v>0</v>
      </c>
      <c r="O244" s="182">
        <v>44</v>
      </c>
    </row>
    <row r="245" spans="1:15" ht="12.75" customHeight="1" x14ac:dyDescent="0.15">
      <c r="A245" s="2" t="s">
        <v>203</v>
      </c>
      <c r="B245" s="182">
        <v>514</v>
      </c>
      <c r="C245" s="182">
        <v>1556</v>
      </c>
      <c r="D245" s="182">
        <v>510</v>
      </c>
      <c r="E245" s="182">
        <v>648</v>
      </c>
      <c r="F245" s="182">
        <v>4</v>
      </c>
      <c r="G245" s="182">
        <v>260</v>
      </c>
      <c r="H245" s="182">
        <v>0</v>
      </c>
      <c r="I245" s="182">
        <v>0</v>
      </c>
      <c r="J245" s="182">
        <v>0</v>
      </c>
      <c r="K245" s="182">
        <v>244</v>
      </c>
      <c r="L245" s="182">
        <v>0</v>
      </c>
      <c r="M245" s="182">
        <v>0</v>
      </c>
      <c r="N245" s="182">
        <v>0</v>
      </c>
      <c r="O245" s="182">
        <v>404</v>
      </c>
    </row>
    <row r="246" spans="1:15" ht="12.75" customHeight="1" x14ac:dyDescent="0.15">
      <c r="A246" s="2" t="s">
        <v>557</v>
      </c>
      <c r="B246" s="182">
        <v>0</v>
      </c>
      <c r="C246" s="182">
        <v>19</v>
      </c>
      <c r="D246" s="182">
        <v>0</v>
      </c>
      <c r="E246" s="182">
        <v>8</v>
      </c>
      <c r="F246" s="182">
        <v>0</v>
      </c>
      <c r="G246" s="182">
        <v>3</v>
      </c>
      <c r="H246" s="182">
        <v>0</v>
      </c>
      <c r="I246" s="182">
        <v>0</v>
      </c>
      <c r="J246" s="182">
        <v>0</v>
      </c>
      <c r="K246" s="182">
        <v>3</v>
      </c>
      <c r="L246" s="182">
        <v>0</v>
      </c>
      <c r="M246" s="182">
        <v>0</v>
      </c>
      <c r="N246" s="182">
        <v>0</v>
      </c>
      <c r="O246" s="182">
        <v>5</v>
      </c>
    </row>
    <row r="247" spans="1:15" ht="12.75" customHeight="1" x14ac:dyDescent="0.15">
      <c r="A247" s="2" t="s">
        <v>1217</v>
      </c>
      <c r="B247" s="182">
        <v>135</v>
      </c>
      <c r="C247" s="182">
        <v>2788</v>
      </c>
      <c r="D247" s="182">
        <v>135</v>
      </c>
      <c r="E247" s="182">
        <v>1176</v>
      </c>
      <c r="F247" s="182">
        <v>0</v>
      </c>
      <c r="G247" s="182">
        <v>500</v>
      </c>
      <c r="H247" s="182">
        <v>0</v>
      </c>
      <c r="I247" s="182">
        <v>0</v>
      </c>
      <c r="J247" s="182">
        <v>0</v>
      </c>
      <c r="K247" s="182">
        <v>456</v>
      </c>
      <c r="L247" s="182">
        <v>0</v>
      </c>
      <c r="M247" s="182">
        <v>0</v>
      </c>
      <c r="N247" s="182">
        <v>0</v>
      </c>
      <c r="O247" s="182">
        <v>656</v>
      </c>
    </row>
    <row r="248" spans="1:15" ht="12.75" customHeight="1" x14ac:dyDescent="0.15">
      <c r="A248" s="2" t="s">
        <v>532</v>
      </c>
      <c r="B248" s="182">
        <v>41</v>
      </c>
      <c r="C248" s="182">
        <v>244</v>
      </c>
      <c r="D248" s="182">
        <v>18</v>
      </c>
      <c r="E248" s="182">
        <v>48</v>
      </c>
      <c r="F248" s="182">
        <v>1</v>
      </c>
      <c r="G248" s="182">
        <v>52</v>
      </c>
      <c r="H248" s="182">
        <v>0</v>
      </c>
      <c r="I248" s="182">
        <v>1</v>
      </c>
      <c r="J248" s="182">
        <v>1</v>
      </c>
      <c r="K248" s="182">
        <v>52</v>
      </c>
      <c r="L248" s="182">
        <v>16</v>
      </c>
      <c r="M248" s="182">
        <v>5</v>
      </c>
      <c r="N248" s="182">
        <v>21</v>
      </c>
      <c r="O248" s="182">
        <v>92</v>
      </c>
    </row>
    <row r="249" spans="1:15" ht="12.75" customHeight="1" x14ac:dyDescent="0.15">
      <c r="A249" s="2" t="s">
        <v>257</v>
      </c>
      <c r="B249" s="182">
        <v>88</v>
      </c>
      <c r="C249" s="182">
        <v>1950</v>
      </c>
      <c r="D249" s="182">
        <v>67</v>
      </c>
      <c r="E249" s="182">
        <v>816</v>
      </c>
      <c r="F249" s="182">
        <v>2</v>
      </c>
      <c r="G249" s="182">
        <v>357</v>
      </c>
      <c r="H249" s="182">
        <v>0</v>
      </c>
      <c r="I249" s="182">
        <v>0</v>
      </c>
      <c r="J249" s="182">
        <v>0</v>
      </c>
      <c r="K249" s="182">
        <v>306</v>
      </c>
      <c r="L249" s="182">
        <v>0</v>
      </c>
      <c r="M249" s="182">
        <v>19</v>
      </c>
      <c r="N249" s="182">
        <v>19</v>
      </c>
      <c r="O249" s="182">
        <v>471</v>
      </c>
    </row>
    <row r="250" spans="1:15" ht="12.75" customHeight="1" x14ac:dyDescent="0.15">
      <c r="A250" s="2" t="s">
        <v>260</v>
      </c>
      <c r="B250" s="182">
        <v>1020</v>
      </c>
      <c r="C250" s="182">
        <v>4653</v>
      </c>
      <c r="D250" s="182">
        <v>765</v>
      </c>
      <c r="E250" s="182">
        <v>1953</v>
      </c>
      <c r="F250" s="182">
        <v>23</v>
      </c>
      <c r="G250" s="182">
        <v>846</v>
      </c>
      <c r="H250" s="182">
        <v>0</v>
      </c>
      <c r="I250" s="182">
        <v>13</v>
      </c>
      <c r="J250" s="182">
        <v>13</v>
      </c>
      <c r="K250" s="182">
        <v>732</v>
      </c>
      <c r="L250" s="182">
        <v>175</v>
      </c>
      <c r="M250" s="182">
        <v>44</v>
      </c>
      <c r="N250" s="182">
        <v>219</v>
      </c>
      <c r="O250" s="182">
        <v>1122</v>
      </c>
    </row>
    <row r="251" spans="1:15" ht="12.75" customHeight="1" x14ac:dyDescent="0.15">
      <c r="A251" s="2" t="s">
        <v>204</v>
      </c>
      <c r="B251" s="182">
        <v>14</v>
      </c>
      <c r="C251" s="182">
        <v>815</v>
      </c>
      <c r="D251" s="182">
        <v>14</v>
      </c>
      <c r="E251" s="182">
        <v>350</v>
      </c>
      <c r="F251" s="182">
        <v>0</v>
      </c>
      <c r="G251" s="182">
        <v>137</v>
      </c>
      <c r="H251" s="182">
        <v>0</v>
      </c>
      <c r="I251" s="182">
        <v>0</v>
      </c>
      <c r="J251" s="182">
        <v>0</v>
      </c>
      <c r="K251" s="182">
        <v>123</v>
      </c>
      <c r="L251" s="182">
        <v>0</v>
      </c>
      <c r="M251" s="182">
        <v>0</v>
      </c>
      <c r="N251" s="182">
        <v>0</v>
      </c>
      <c r="O251" s="182">
        <v>205</v>
      </c>
    </row>
    <row r="252" spans="1:15" ht="12.75" customHeight="1" x14ac:dyDescent="0.15">
      <c r="A252" s="2" t="s">
        <v>612</v>
      </c>
      <c r="B252" s="182">
        <v>511</v>
      </c>
      <c r="C252" s="182">
        <v>4656</v>
      </c>
      <c r="D252" s="182">
        <v>479</v>
      </c>
      <c r="E252" s="182">
        <v>1848</v>
      </c>
      <c r="F252" s="182">
        <v>9</v>
      </c>
      <c r="G252" s="182">
        <v>864</v>
      </c>
      <c r="H252" s="182">
        <v>0</v>
      </c>
      <c r="I252" s="182">
        <v>18</v>
      </c>
      <c r="J252" s="182">
        <v>18</v>
      </c>
      <c r="K252" s="182">
        <v>788</v>
      </c>
      <c r="L252" s="182">
        <v>0</v>
      </c>
      <c r="M252" s="182">
        <v>5</v>
      </c>
      <c r="N252" s="182">
        <v>5</v>
      </c>
      <c r="O252" s="182">
        <v>1156</v>
      </c>
    </row>
    <row r="253" spans="1:15" ht="12.75" customHeight="1" x14ac:dyDescent="0.15">
      <c r="A253" s="2" t="s">
        <v>110</v>
      </c>
      <c r="B253" s="182">
        <v>74</v>
      </c>
      <c r="C253" s="182">
        <v>916</v>
      </c>
      <c r="D253" s="182">
        <v>74</v>
      </c>
      <c r="E253" s="182">
        <v>240</v>
      </c>
      <c r="F253" s="182">
        <v>0</v>
      </c>
      <c r="G253" s="182">
        <v>200</v>
      </c>
      <c r="H253" s="182">
        <v>0</v>
      </c>
      <c r="I253" s="182">
        <v>0</v>
      </c>
      <c r="J253" s="182">
        <v>0</v>
      </c>
      <c r="K253" s="182">
        <v>176</v>
      </c>
      <c r="L253" s="182">
        <v>0</v>
      </c>
      <c r="M253" s="182">
        <v>0</v>
      </c>
      <c r="N253" s="182">
        <v>0</v>
      </c>
      <c r="O253" s="182">
        <v>300</v>
      </c>
    </row>
    <row r="254" spans="1:15" ht="12.75" customHeight="1" x14ac:dyDescent="0.15">
      <c r="A254" s="2" t="s">
        <v>330</v>
      </c>
      <c r="B254" s="182">
        <v>621</v>
      </c>
      <c r="C254" s="182">
        <v>24676</v>
      </c>
      <c r="D254" s="182">
        <v>537</v>
      </c>
      <c r="E254" s="182">
        <v>10256</v>
      </c>
      <c r="F254" s="182">
        <v>84</v>
      </c>
      <c r="G254" s="182">
        <v>4448</v>
      </c>
      <c r="H254" s="182">
        <v>0</v>
      </c>
      <c r="I254" s="182">
        <v>0</v>
      </c>
      <c r="J254" s="182">
        <v>0</v>
      </c>
      <c r="K254" s="182">
        <v>3972</v>
      </c>
      <c r="L254" s="182">
        <v>0</v>
      </c>
      <c r="M254" s="182">
        <v>0</v>
      </c>
      <c r="N254" s="182">
        <v>0</v>
      </c>
      <c r="O254" s="182">
        <v>6000</v>
      </c>
    </row>
    <row r="255" spans="1:15" ht="12.75" customHeight="1" x14ac:dyDescent="0.15">
      <c r="A255" s="2" t="s">
        <v>533</v>
      </c>
      <c r="B255" s="182">
        <v>1375</v>
      </c>
      <c r="C255" s="182">
        <v>2784</v>
      </c>
      <c r="D255" s="182">
        <v>1058</v>
      </c>
      <c r="E255" s="182">
        <v>948</v>
      </c>
      <c r="F255" s="182">
        <v>122</v>
      </c>
      <c r="G255" s="182">
        <v>555</v>
      </c>
      <c r="H255" s="182">
        <v>0</v>
      </c>
      <c r="I255" s="182">
        <v>154</v>
      </c>
      <c r="J255" s="182">
        <v>154</v>
      </c>
      <c r="K255" s="182">
        <v>462</v>
      </c>
      <c r="L255" s="182">
        <v>0</v>
      </c>
      <c r="M255" s="182">
        <v>41</v>
      </c>
      <c r="N255" s="182">
        <v>41</v>
      </c>
      <c r="O255" s="182">
        <v>819</v>
      </c>
    </row>
    <row r="256" spans="1:15" ht="12.75" customHeight="1" x14ac:dyDescent="0.15">
      <c r="A256" s="2" t="s">
        <v>560</v>
      </c>
      <c r="B256" s="182">
        <v>1</v>
      </c>
      <c r="C256" s="182">
        <v>45</v>
      </c>
      <c r="D256" s="182">
        <v>1</v>
      </c>
      <c r="E256" s="182">
        <v>19</v>
      </c>
      <c r="F256" s="182">
        <v>0</v>
      </c>
      <c r="G256" s="182">
        <v>8</v>
      </c>
      <c r="H256" s="182">
        <v>0</v>
      </c>
      <c r="I256" s="182">
        <v>0</v>
      </c>
      <c r="J256" s="182">
        <v>0</v>
      </c>
      <c r="K256" s="182">
        <v>7</v>
      </c>
      <c r="L256" s="182">
        <v>0</v>
      </c>
      <c r="M256" s="182">
        <v>0</v>
      </c>
      <c r="N256" s="182">
        <v>0</v>
      </c>
      <c r="O256" s="182">
        <v>11</v>
      </c>
    </row>
    <row r="257" spans="1:15" ht="12.75" customHeight="1" x14ac:dyDescent="0.15">
      <c r="A257" s="2" t="s">
        <v>534</v>
      </c>
      <c r="B257" s="182">
        <v>2971</v>
      </c>
      <c r="C257" s="182">
        <v>11704</v>
      </c>
      <c r="D257" s="182">
        <v>2670</v>
      </c>
      <c r="E257" s="182">
        <v>4372</v>
      </c>
      <c r="F257" s="182">
        <v>0</v>
      </c>
      <c r="G257" s="182">
        <v>2108</v>
      </c>
      <c r="H257" s="182">
        <v>1</v>
      </c>
      <c r="I257" s="182">
        <v>159</v>
      </c>
      <c r="J257" s="182">
        <v>160</v>
      </c>
      <c r="K257" s="182">
        <v>1968</v>
      </c>
      <c r="L257" s="182">
        <v>0</v>
      </c>
      <c r="M257" s="182">
        <v>141</v>
      </c>
      <c r="N257" s="182">
        <v>141</v>
      </c>
      <c r="O257" s="182">
        <v>3256</v>
      </c>
    </row>
    <row r="258" spans="1:15" ht="12.75" customHeight="1" x14ac:dyDescent="0.15">
      <c r="A258" s="2" t="s">
        <v>331</v>
      </c>
      <c r="B258" s="182">
        <v>886</v>
      </c>
      <c r="C258" s="182">
        <v>6292</v>
      </c>
      <c r="D258" s="182">
        <v>886</v>
      </c>
      <c r="E258" s="182">
        <v>2508</v>
      </c>
      <c r="F258" s="182">
        <v>0</v>
      </c>
      <c r="G258" s="182">
        <v>1156</v>
      </c>
      <c r="H258" s="182">
        <v>0</v>
      </c>
      <c r="I258" s="182">
        <v>0</v>
      </c>
      <c r="J258" s="182">
        <v>0</v>
      </c>
      <c r="K258" s="182">
        <v>1048</v>
      </c>
      <c r="L258" s="182">
        <v>0</v>
      </c>
      <c r="M258" s="182">
        <v>0</v>
      </c>
      <c r="N258" s="182">
        <v>0</v>
      </c>
      <c r="O258" s="182">
        <v>1580</v>
      </c>
    </row>
    <row r="259" spans="1:15" ht="12.75" customHeight="1" x14ac:dyDescent="0.15">
      <c r="A259" s="2" t="s">
        <v>263</v>
      </c>
      <c r="B259" s="182">
        <v>183</v>
      </c>
      <c r="C259" s="182">
        <v>2505</v>
      </c>
      <c r="D259" s="182">
        <v>172</v>
      </c>
      <c r="E259" s="182">
        <v>1209</v>
      </c>
      <c r="F259" s="182">
        <v>4</v>
      </c>
      <c r="G259" s="182">
        <v>423</v>
      </c>
      <c r="H259" s="182">
        <v>0</v>
      </c>
      <c r="I259" s="182">
        <v>7</v>
      </c>
      <c r="J259" s="182">
        <v>7</v>
      </c>
      <c r="K259" s="182">
        <v>318</v>
      </c>
      <c r="L259" s="182">
        <v>0</v>
      </c>
      <c r="M259" s="182">
        <v>0</v>
      </c>
      <c r="N259" s="182">
        <v>0</v>
      </c>
      <c r="O259" s="182">
        <v>555</v>
      </c>
    </row>
    <row r="260" spans="1:15" ht="12.75" customHeight="1" x14ac:dyDescent="0.15">
      <c r="A260" s="2" t="s">
        <v>266</v>
      </c>
      <c r="B260" s="182">
        <v>103</v>
      </c>
      <c r="C260" s="182">
        <v>720</v>
      </c>
      <c r="D260" s="182">
        <v>56</v>
      </c>
      <c r="E260" s="182">
        <v>268</v>
      </c>
      <c r="F260" s="182">
        <v>46</v>
      </c>
      <c r="G260" s="182">
        <v>128</v>
      </c>
      <c r="H260" s="182">
        <v>1</v>
      </c>
      <c r="I260" s="182">
        <v>0</v>
      </c>
      <c r="J260" s="182">
        <v>1</v>
      </c>
      <c r="K260" s="182">
        <v>120</v>
      </c>
      <c r="L260" s="182">
        <v>0</v>
      </c>
      <c r="M260" s="182">
        <v>0</v>
      </c>
      <c r="N260" s="182">
        <v>0</v>
      </c>
      <c r="O260" s="182">
        <v>204</v>
      </c>
    </row>
    <row r="261" spans="1:15" ht="12.75" customHeight="1" x14ac:dyDescent="0.15">
      <c r="A261" s="2" t="s">
        <v>439</v>
      </c>
      <c r="B261" s="182">
        <v>569</v>
      </c>
      <c r="C261" s="182">
        <v>9315</v>
      </c>
      <c r="D261" s="182">
        <v>245</v>
      </c>
      <c r="E261" s="182">
        <v>3590</v>
      </c>
      <c r="F261" s="182">
        <v>163</v>
      </c>
      <c r="G261" s="182">
        <v>1635</v>
      </c>
      <c r="H261" s="182">
        <v>0</v>
      </c>
      <c r="I261" s="182">
        <v>116</v>
      </c>
      <c r="J261" s="182">
        <v>116</v>
      </c>
      <c r="K261" s="182">
        <v>1765</v>
      </c>
      <c r="L261" s="182">
        <v>0</v>
      </c>
      <c r="M261" s="182">
        <v>45</v>
      </c>
      <c r="N261" s="182">
        <v>45</v>
      </c>
      <c r="O261" s="182">
        <v>2325</v>
      </c>
    </row>
    <row r="262" spans="1:15" ht="12.75" customHeight="1" x14ac:dyDescent="0.15">
      <c r="A262" s="2" t="s">
        <v>1245</v>
      </c>
      <c r="B262" s="182">
        <v>23</v>
      </c>
      <c r="C262" s="182">
        <v>724</v>
      </c>
      <c r="D262" s="182">
        <v>13</v>
      </c>
      <c r="E262" s="182">
        <v>320</v>
      </c>
      <c r="F262" s="182">
        <v>10</v>
      </c>
      <c r="G262" s="182">
        <v>136</v>
      </c>
      <c r="H262" s="182">
        <v>0</v>
      </c>
      <c r="I262" s="182">
        <v>0</v>
      </c>
      <c r="J262" s="182">
        <v>0</v>
      </c>
      <c r="K262" s="182">
        <v>116</v>
      </c>
      <c r="L262" s="182">
        <v>0</v>
      </c>
      <c r="M262" s="182">
        <v>0</v>
      </c>
      <c r="N262" s="182">
        <v>0</v>
      </c>
      <c r="O262" s="182">
        <v>152</v>
      </c>
    </row>
    <row r="263" spans="1:15" ht="12.75" customHeight="1" x14ac:dyDescent="0.15">
      <c r="A263" s="2" t="s">
        <v>271</v>
      </c>
      <c r="B263" s="182">
        <v>491</v>
      </c>
      <c r="C263" s="182">
        <v>3056</v>
      </c>
      <c r="D263" s="182">
        <v>259</v>
      </c>
      <c r="E263" s="182">
        <v>1256</v>
      </c>
      <c r="F263" s="182">
        <v>110</v>
      </c>
      <c r="G263" s="182">
        <v>600</v>
      </c>
      <c r="H263" s="182">
        <v>35</v>
      </c>
      <c r="I263" s="182">
        <v>38</v>
      </c>
      <c r="J263" s="182">
        <v>73</v>
      </c>
      <c r="K263" s="182">
        <v>504</v>
      </c>
      <c r="L263" s="182">
        <v>42</v>
      </c>
      <c r="M263" s="182">
        <v>7</v>
      </c>
      <c r="N263" s="182">
        <v>49</v>
      </c>
      <c r="O263" s="182">
        <v>696</v>
      </c>
    </row>
    <row r="264" spans="1:15" ht="12.75" customHeight="1" x14ac:dyDescent="0.15">
      <c r="A264" s="2" t="s">
        <v>76</v>
      </c>
      <c r="B264" s="182">
        <v>90</v>
      </c>
      <c r="C264" s="182">
        <v>4312</v>
      </c>
      <c r="D264" s="182">
        <v>54</v>
      </c>
      <c r="E264" s="182">
        <v>1692</v>
      </c>
      <c r="F264" s="182">
        <v>36</v>
      </c>
      <c r="G264" s="182">
        <v>632</v>
      </c>
      <c r="H264" s="182">
        <v>0</v>
      </c>
      <c r="I264" s="182">
        <v>0</v>
      </c>
      <c r="J264" s="182">
        <v>0</v>
      </c>
      <c r="K264" s="182">
        <v>668</v>
      </c>
      <c r="L264" s="182">
        <v>0</v>
      </c>
      <c r="M264" s="182">
        <v>0</v>
      </c>
      <c r="N264" s="182">
        <v>0</v>
      </c>
      <c r="O264" s="182">
        <v>1320</v>
      </c>
    </row>
    <row r="265" spans="1:15" ht="12.75" customHeight="1" x14ac:dyDescent="0.15">
      <c r="A265" s="2" t="s">
        <v>294</v>
      </c>
      <c r="B265" s="182">
        <v>1214</v>
      </c>
      <c r="C265" s="182">
        <v>20</v>
      </c>
      <c r="D265" s="182">
        <v>1214</v>
      </c>
      <c r="E265" s="182">
        <v>8</v>
      </c>
      <c r="F265" s="182">
        <v>0</v>
      </c>
      <c r="G265" s="182">
        <v>4</v>
      </c>
      <c r="H265" s="182">
        <v>0</v>
      </c>
      <c r="I265" s="182">
        <v>0</v>
      </c>
      <c r="J265" s="182">
        <v>0</v>
      </c>
      <c r="K265" s="182">
        <v>4</v>
      </c>
      <c r="L265" s="182">
        <v>0</v>
      </c>
      <c r="M265" s="182">
        <v>0</v>
      </c>
      <c r="N265" s="182">
        <v>0</v>
      </c>
      <c r="O265" s="182">
        <v>4</v>
      </c>
    </row>
    <row r="266" spans="1:15" ht="12.75" customHeight="1" x14ac:dyDescent="0.15">
      <c r="A266" s="2" t="s">
        <v>332</v>
      </c>
      <c r="B266" s="182">
        <v>2</v>
      </c>
      <c r="C266" s="182">
        <v>818</v>
      </c>
      <c r="D266" s="182">
        <v>2</v>
      </c>
      <c r="E266" s="182">
        <v>326</v>
      </c>
      <c r="F266" s="182">
        <v>0</v>
      </c>
      <c r="G266" s="182">
        <v>151</v>
      </c>
      <c r="H266" s="182">
        <v>0</v>
      </c>
      <c r="I266" s="182">
        <v>0</v>
      </c>
      <c r="J266" s="182">
        <v>0</v>
      </c>
      <c r="K266" s="182">
        <v>136</v>
      </c>
      <c r="L266" s="182">
        <v>0</v>
      </c>
      <c r="M266" s="182">
        <v>0</v>
      </c>
      <c r="N266" s="182">
        <v>0</v>
      </c>
      <c r="O266" s="182">
        <v>205</v>
      </c>
    </row>
    <row r="267" spans="1:15" ht="12.75" customHeight="1" x14ac:dyDescent="0.15">
      <c r="A267" s="2" t="s">
        <v>205</v>
      </c>
      <c r="B267" s="182">
        <v>76</v>
      </c>
      <c r="C267" s="182">
        <v>804</v>
      </c>
      <c r="D267" s="182">
        <v>60</v>
      </c>
      <c r="E267" s="182">
        <v>340</v>
      </c>
      <c r="F267" s="182">
        <v>15</v>
      </c>
      <c r="G267" s="182">
        <v>132</v>
      </c>
      <c r="H267" s="182">
        <v>0</v>
      </c>
      <c r="I267" s="182">
        <v>0</v>
      </c>
      <c r="J267" s="182">
        <v>0</v>
      </c>
      <c r="K267" s="182">
        <v>124</v>
      </c>
      <c r="L267" s="182">
        <v>1</v>
      </c>
      <c r="M267" s="182">
        <v>0</v>
      </c>
      <c r="N267" s="182">
        <v>1</v>
      </c>
      <c r="O267" s="182">
        <v>208</v>
      </c>
    </row>
    <row r="268" spans="1:15" ht="12.75" customHeight="1" x14ac:dyDescent="0.15">
      <c r="A268" s="2" t="s">
        <v>236</v>
      </c>
      <c r="B268" s="182">
        <v>80</v>
      </c>
      <c r="C268" s="182">
        <v>1660</v>
      </c>
      <c r="D268" s="182">
        <v>45</v>
      </c>
      <c r="E268" s="182">
        <v>668</v>
      </c>
      <c r="F268" s="182">
        <v>2</v>
      </c>
      <c r="G268" s="182">
        <v>288</v>
      </c>
      <c r="H268" s="182">
        <v>1</v>
      </c>
      <c r="I268" s="182">
        <v>12</v>
      </c>
      <c r="J268" s="182">
        <v>13</v>
      </c>
      <c r="K268" s="182">
        <v>260</v>
      </c>
      <c r="L268" s="182">
        <v>2</v>
      </c>
      <c r="M268" s="182">
        <v>18</v>
      </c>
      <c r="N268" s="182">
        <v>20</v>
      </c>
      <c r="O268" s="182">
        <v>444</v>
      </c>
    </row>
    <row r="269" spans="1:15" ht="12.75" customHeight="1" x14ac:dyDescent="0.15">
      <c r="A269" s="2" t="s">
        <v>585</v>
      </c>
      <c r="B269" s="182">
        <v>215</v>
      </c>
      <c r="C269" s="182">
        <v>2494</v>
      </c>
      <c r="D269" s="182">
        <v>135</v>
      </c>
      <c r="E269" s="182">
        <v>1040</v>
      </c>
      <c r="F269" s="182">
        <v>80</v>
      </c>
      <c r="G269" s="182">
        <v>420</v>
      </c>
      <c r="H269" s="182">
        <v>0</v>
      </c>
      <c r="I269" s="182">
        <v>0</v>
      </c>
      <c r="J269" s="182">
        <v>0</v>
      </c>
      <c r="K269" s="182">
        <v>404</v>
      </c>
      <c r="L269" s="182">
        <v>0</v>
      </c>
      <c r="M269" s="182">
        <v>0</v>
      </c>
      <c r="N269" s="182">
        <v>0</v>
      </c>
      <c r="O269" s="182">
        <v>630</v>
      </c>
    </row>
    <row r="270" spans="1:15" ht="12.75" customHeight="1" x14ac:dyDescent="0.15">
      <c r="A270" s="2" t="s">
        <v>77</v>
      </c>
      <c r="B270" s="182">
        <v>7235</v>
      </c>
      <c r="C270" s="182">
        <v>44295</v>
      </c>
      <c r="D270" s="182">
        <v>6744</v>
      </c>
      <c r="E270" s="182">
        <v>23448</v>
      </c>
      <c r="F270" s="182">
        <v>11</v>
      </c>
      <c r="G270" s="182">
        <v>8445</v>
      </c>
      <c r="H270" s="182">
        <v>0</v>
      </c>
      <c r="I270" s="182">
        <v>109</v>
      </c>
      <c r="J270" s="182">
        <v>109</v>
      </c>
      <c r="K270" s="182">
        <v>6225</v>
      </c>
      <c r="L270" s="182">
        <v>0</v>
      </c>
      <c r="M270" s="182">
        <v>371</v>
      </c>
      <c r="N270" s="182">
        <v>371</v>
      </c>
      <c r="O270" s="182">
        <v>6177</v>
      </c>
    </row>
    <row r="271" spans="1:15" ht="12.75" customHeight="1" x14ac:dyDescent="0.15">
      <c r="A271" s="2" t="s">
        <v>111</v>
      </c>
      <c r="B271" s="182">
        <v>772</v>
      </c>
      <c r="C271" s="182">
        <v>3504</v>
      </c>
      <c r="D271" s="182">
        <v>489</v>
      </c>
      <c r="E271" s="182">
        <v>1506</v>
      </c>
      <c r="F271" s="182">
        <v>209</v>
      </c>
      <c r="G271" s="182">
        <v>525</v>
      </c>
      <c r="H271" s="182">
        <v>0</v>
      </c>
      <c r="I271" s="182">
        <v>66</v>
      </c>
      <c r="J271" s="182">
        <v>66</v>
      </c>
      <c r="K271" s="182">
        <v>522</v>
      </c>
      <c r="L271" s="182">
        <v>0</v>
      </c>
      <c r="M271" s="182">
        <v>8</v>
      </c>
      <c r="N271" s="182">
        <v>8</v>
      </c>
      <c r="O271" s="182">
        <v>951</v>
      </c>
    </row>
    <row r="272" spans="1:15" ht="12.75" customHeight="1" x14ac:dyDescent="0.15">
      <c r="A272" s="2" t="s">
        <v>440</v>
      </c>
      <c r="B272" s="182">
        <v>1199</v>
      </c>
      <c r="C272" s="182">
        <v>31050</v>
      </c>
      <c r="D272" s="182">
        <v>566</v>
      </c>
      <c r="E272" s="182">
        <v>11965</v>
      </c>
      <c r="F272" s="182">
        <v>149</v>
      </c>
      <c r="G272" s="182">
        <v>5450</v>
      </c>
      <c r="H272" s="182">
        <v>2</v>
      </c>
      <c r="I272" s="182">
        <v>172</v>
      </c>
      <c r="J272" s="182">
        <v>174</v>
      </c>
      <c r="K272" s="182">
        <v>5890</v>
      </c>
      <c r="L272" s="182">
        <v>23</v>
      </c>
      <c r="M272" s="182">
        <v>287</v>
      </c>
      <c r="N272" s="182">
        <v>310</v>
      </c>
      <c r="O272" s="182">
        <v>7745</v>
      </c>
    </row>
    <row r="273" spans="1:15" ht="12.75" customHeight="1" x14ac:dyDescent="0.15">
      <c r="A273" s="2" t="s">
        <v>613</v>
      </c>
      <c r="B273" s="182">
        <v>23</v>
      </c>
      <c r="C273" s="182">
        <v>1113</v>
      </c>
      <c r="D273" s="182">
        <v>10</v>
      </c>
      <c r="E273" s="182">
        <v>465</v>
      </c>
      <c r="F273" s="182">
        <v>13</v>
      </c>
      <c r="G273" s="182">
        <v>210</v>
      </c>
      <c r="H273" s="182">
        <v>0</v>
      </c>
      <c r="I273" s="182">
        <v>0</v>
      </c>
      <c r="J273" s="182">
        <v>0</v>
      </c>
      <c r="K273" s="182">
        <v>177</v>
      </c>
      <c r="L273" s="182">
        <v>0</v>
      </c>
      <c r="M273" s="182">
        <v>0</v>
      </c>
      <c r="N273" s="182">
        <v>0</v>
      </c>
      <c r="O273" s="182">
        <v>261</v>
      </c>
    </row>
    <row r="274" spans="1:15" ht="12.75" customHeight="1" x14ac:dyDescent="0.15">
      <c r="A274" s="2" t="s">
        <v>383</v>
      </c>
      <c r="B274" s="182">
        <v>3368</v>
      </c>
      <c r="C274" s="182">
        <v>43444</v>
      </c>
      <c r="D274" s="182">
        <v>2006</v>
      </c>
      <c r="E274" s="182">
        <v>18188</v>
      </c>
      <c r="F274" s="182">
        <v>1362</v>
      </c>
      <c r="G274" s="182">
        <v>7908</v>
      </c>
      <c r="H274" s="182">
        <v>0</v>
      </c>
      <c r="I274" s="182">
        <v>0</v>
      </c>
      <c r="J274" s="182">
        <v>0</v>
      </c>
      <c r="K274" s="182">
        <v>6980</v>
      </c>
      <c r="L274" s="182">
        <v>0</v>
      </c>
      <c r="M274" s="182">
        <v>0</v>
      </c>
      <c r="N274" s="182">
        <v>0</v>
      </c>
      <c r="O274" s="182">
        <v>10368</v>
      </c>
    </row>
    <row r="275" spans="1:15" ht="12.75" customHeight="1" x14ac:dyDescent="0.15">
      <c r="A275" s="2" t="s">
        <v>273</v>
      </c>
      <c r="B275" s="182">
        <v>491</v>
      </c>
      <c r="C275" s="182">
        <v>1452</v>
      </c>
      <c r="D275" s="182">
        <v>400</v>
      </c>
      <c r="E275" s="182">
        <v>620</v>
      </c>
      <c r="F275" s="182">
        <v>81</v>
      </c>
      <c r="G275" s="182">
        <v>264</v>
      </c>
      <c r="H275" s="182">
        <v>0</v>
      </c>
      <c r="I275" s="182">
        <v>3</v>
      </c>
      <c r="J275" s="182">
        <v>3</v>
      </c>
      <c r="K275" s="182">
        <v>236</v>
      </c>
      <c r="L275" s="182">
        <v>0</v>
      </c>
      <c r="M275" s="182">
        <v>7</v>
      </c>
      <c r="N275" s="182">
        <v>7</v>
      </c>
      <c r="O275" s="182">
        <v>332</v>
      </c>
    </row>
    <row r="276" spans="1:15" ht="12.75" customHeight="1" x14ac:dyDescent="0.15">
      <c r="A276" s="2" t="s">
        <v>295</v>
      </c>
      <c r="B276" s="182">
        <v>3686</v>
      </c>
      <c r="C276" s="182">
        <v>21088</v>
      </c>
      <c r="D276" s="182">
        <v>3274</v>
      </c>
      <c r="E276" s="182">
        <v>8696</v>
      </c>
      <c r="F276" s="182">
        <v>180</v>
      </c>
      <c r="G276" s="182">
        <v>3916</v>
      </c>
      <c r="H276" s="182">
        <v>0</v>
      </c>
      <c r="I276" s="182">
        <v>151</v>
      </c>
      <c r="J276" s="182">
        <v>151</v>
      </c>
      <c r="K276" s="182">
        <v>3516</v>
      </c>
      <c r="L276" s="182">
        <v>0</v>
      </c>
      <c r="M276" s="182">
        <v>81</v>
      </c>
      <c r="N276" s="182">
        <v>81</v>
      </c>
      <c r="O276" s="182">
        <v>4960</v>
      </c>
    </row>
    <row r="277" spans="1:15" ht="12.75" customHeight="1" x14ac:dyDescent="0.15">
      <c r="A277" s="2" t="s">
        <v>112</v>
      </c>
      <c r="B277" s="182">
        <v>198</v>
      </c>
      <c r="C277" s="182">
        <v>908</v>
      </c>
      <c r="D277" s="182">
        <v>175</v>
      </c>
      <c r="E277" s="182">
        <v>168</v>
      </c>
      <c r="F277" s="182">
        <v>23</v>
      </c>
      <c r="G277" s="182">
        <v>216</v>
      </c>
      <c r="H277" s="182">
        <v>0</v>
      </c>
      <c r="I277" s="182">
        <v>0</v>
      </c>
      <c r="J277" s="182">
        <v>0</v>
      </c>
      <c r="K277" s="182">
        <v>188</v>
      </c>
      <c r="L277" s="182">
        <v>0</v>
      </c>
      <c r="M277" s="182">
        <v>0</v>
      </c>
      <c r="N277" s="182">
        <v>0</v>
      </c>
      <c r="O277" s="182">
        <v>336</v>
      </c>
    </row>
    <row r="278" spans="1:15" ht="12.75" customHeight="1" x14ac:dyDescent="0.15">
      <c r="A278" s="2" t="s">
        <v>137</v>
      </c>
      <c r="B278" s="182">
        <v>61</v>
      </c>
      <c r="C278" s="182">
        <v>320</v>
      </c>
      <c r="D278" s="182">
        <v>0</v>
      </c>
      <c r="E278" s="182">
        <v>144</v>
      </c>
      <c r="F278" s="182">
        <v>22</v>
      </c>
      <c r="G278" s="182">
        <v>56</v>
      </c>
      <c r="H278" s="182">
        <v>0</v>
      </c>
      <c r="I278" s="182">
        <v>39</v>
      </c>
      <c r="J278" s="182">
        <v>39</v>
      </c>
      <c r="K278" s="182">
        <v>40</v>
      </c>
      <c r="L278" s="182">
        <v>0</v>
      </c>
      <c r="M278" s="182">
        <v>0</v>
      </c>
      <c r="N278" s="182">
        <v>0</v>
      </c>
      <c r="O278" s="182">
        <v>80</v>
      </c>
    </row>
    <row r="279" spans="1:15" ht="12.75" customHeight="1" x14ac:dyDescent="0.15">
      <c r="A279" s="2" t="s">
        <v>93</v>
      </c>
      <c r="B279" s="182">
        <v>106</v>
      </c>
      <c r="C279" s="182">
        <v>7172</v>
      </c>
      <c r="D279" s="182">
        <v>29</v>
      </c>
      <c r="E279" s="182">
        <v>3136</v>
      </c>
      <c r="F279" s="182">
        <v>0</v>
      </c>
      <c r="G279" s="182">
        <v>1224</v>
      </c>
      <c r="H279" s="182">
        <v>17</v>
      </c>
      <c r="I279" s="182">
        <v>50</v>
      </c>
      <c r="J279" s="182">
        <v>67</v>
      </c>
      <c r="K279" s="182">
        <v>1136</v>
      </c>
      <c r="L279" s="182">
        <v>10</v>
      </c>
      <c r="M279" s="182">
        <v>0</v>
      </c>
      <c r="N279" s="182">
        <v>10</v>
      </c>
      <c r="O279" s="182">
        <v>1676</v>
      </c>
    </row>
    <row r="280" spans="1:15" ht="12.75" customHeight="1" x14ac:dyDescent="0.15">
      <c r="A280" s="2" t="s">
        <v>615</v>
      </c>
      <c r="B280" s="182">
        <v>1273</v>
      </c>
      <c r="C280" s="182">
        <v>29204</v>
      </c>
      <c r="D280" s="182">
        <v>262</v>
      </c>
      <c r="E280" s="182">
        <v>12408</v>
      </c>
      <c r="F280" s="182">
        <v>375</v>
      </c>
      <c r="G280" s="182">
        <v>5404</v>
      </c>
      <c r="H280" s="182">
        <v>89</v>
      </c>
      <c r="I280" s="182">
        <v>419</v>
      </c>
      <c r="J280" s="182">
        <v>508</v>
      </c>
      <c r="K280" s="182">
        <v>4640</v>
      </c>
      <c r="L280" s="182">
        <v>0</v>
      </c>
      <c r="M280" s="182">
        <v>128</v>
      </c>
      <c r="N280" s="182">
        <v>128</v>
      </c>
      <c r="O280" s="182">
        <v>6752</v>
      </c>
    </row>
    <row r="281" spans="1:15" ht="12.75" customHeight="1" x14ac:dyDescent="0.15">
      <c r="A281" s="2" t="s">
        <v>261</v>
      </c>
      <c r="B281" s="182">
        <v>5</v>
      </c>
      <c r="C281" s="182">
        <v>345</v>
      </c>
      <c r="D281" s="182">
        <v>5</v>
      </c>
      <c r="E281" s="182">
        <v>144</v>
      </c>
      <c r="F281" s="182">
        <v>0</v>
      </c>
      <c r="G281" s="182">
        <v>63</v>
      </c>
      <c r="H281" s="182">
        <v>0</v>
      </c>
      <c r="I281" s="182">
        <v>0</v>
      </c>
      <c r="J281" s="182">
        <v>0</v>
      </c>
      <c r="K281" s="182">
        <v>54</v>
      </c>
      <c r="L281" s="182">
        <v>0</v>
      </c>
      <c r="M281" s="182">
        <v>0</v>
      </c>
      <c r="N281" s="182">
        <v>0</v>
      </c>
      <c r="O281" s="182">
        <v>84</v>
      </c>
    </row>
    <row r="282" spans="1:15" ht="12.75" customHeight="1" x14ac:dyDescent="0.15">
      <c r="A282" s="2" t="s">
        <v>495</v>
      </c>
      <c r="B282" s="182">
        <v>30</v>
      </c>
      <c r="C282" s="182">
        <v>1239</v>
      </c>
      <c r="D282" s="182">
        <v>24</v>
      </c>
      <c r="E282" s="182">
        <v>462</v>
      </c>
      <c r="F282" s="182">
        <v>6</v>
      </c>
      <c r="G282" s="182">
        <v>210</v>
      </c>
      <c r="H282" s="182">
        <v>0</v>
      </c>
      <c r="I282" s="182">
        <v>0</v>
      </c>
      <c r="J282" s="182">
        <v>0</v>
      </c>
      <c r="K282" s="182">
        <v>204</v>
      </c>
      <c r="L282" s="182">
        <v>0</v>
      </c>
      <c r="M282" s="182">
        <v>0</v>
      </c>
      <c r="N282" s="182">
        <v>0</v>
      </c>
      <c r="O282" s="182">
        <v>363</v>
      </c>
    </row>
    <row r="283" spans="1:15" ht="12.75" customHeight="1" x14ac:dyDescent="0.15">
      <c r="A283" s="2" t="s">
        <v>333</v>
      </c>
      <c r="B283" s="182">
        <v>469</v>
      </c>
      <c r="C283" s="182">
        <v>1652</v>
      </c>
      <c r="D283" s="182">
        <v>395</v>
      </c>
      <c r="E283" s="182">
        <v>688</v>
      </c>
      <c r="F283" s="182">
        <v>0</v>
      </c>
      <c r="G283" s="182">
        <v>304</v>
      </c>
      <c r="H283" s="182">
        <v>0</v>
      </c>
      <c r="I283" s="182">
        <v>36</v>
      </c>
      <c r="J283" s="182">
        <v>36</v>
      </c>
      <c r="K283" s="182">
        <v>268</v>
      </c>
      <c r="L283" s="182">
        <v>0</v>
      </c>
      <c r="M283" s="182">
        <v>38</v>
      </c>
      <c r="N283" s="182">
        <v>38</v>
      </c>
      <c r="O283" s="182">
        <v>392</v>
      </c>
    </row>
    <row r="284" spans="1:15" ht="12.75" customHeight="1" x14ac:dyDescent="0.15">
      <c r="A284" s="2" t="s">
        <v>334</v>
      </c>
      <c r="B284" s="182">
        <v>770</v>
      </c>
      <c r="C284" s="182">
        <v>1088</v>
      </c>
      <c r="D284" s="182">
        <v>770</v>
      </c>
      <c r="E284" s="182">
        <v>464</v>
      </c>
      <c r="F284" s="182">
        <v>0</v>
      </c>
      <c r="G284" s="182">
        <v>200</v>
      </c>
      <c r="H284" s="182">
        <v>0</v>
      </c>
      <c r="I284" s="182">
        <v>0</v>
      </c>
      <c r="J284" s="182">
        <v>0</v>
      </c>
      <c r="K284" s="182">
        <v>172</v>
      </c>
      <c r="L284" s="182">
        <v>0</v>
      </c>
      <c r="M284" s="182">
        <v>0</v>
      </c>
      <c r="N284" s="182">
        <v>0</v>
      </c>
      <c r="O284" s="182">
        <v>252</v>
      </c>
    </row>
    <row r="285" spans="1:15" ht="12.75" customHeight="1" x14ac:dyDescent="0.15">
      <c r="A285" s="2" t="s">
        <v>206</v>
      </c>
      <c r="B285" s="182">
        <v>384</v>
      </c>
      <c r="C285" s="182">
        <v>16356</v>
      </c>
      <c r="D285" s="182">
        <v>137</v>
      </c>
      <c r="E285" s="182">
        <v>6996</v>
      </c>
      <c r="F285" s="182">
        <v>86</v>
      </c>
      <c r="G285" s="182">
        <v>2694</v>
      </c>
      <c r="H285" s="182">
        <v>0</v>
      </c>
      <c r="I285" s="182">
        <v>70</v>
      </c>
      <c r="J285" s="182">
        <v>70</v>
      </c>
      <c r="K285" s="182">
        <v>2481</v>
      </c>
      <c r="L285" s="182">
        <v>0</v>
      </c>
      <c r="M285" s="182">
        <v>91</v>
      </c>
      <c r="N285" s="182">
        <v>91</v>
      </c>
      <c r="O285" s="182">
        <v>4185</v>
      </c>
    </row>
    <row r="286" spans="1:15" ht="12.75" customHeight="1" x14ac:dyDescent="0.15">
      <c r="A286" s="2" t="s">
        <v>535</v>
      </c>
      <c r="B286" s="182">
        <v>393</v>
      </c>
      <c r="C286" s="182">
        <v>5964</v>
      </c>
      <c r="D286" s="182">
        <v>250</v>
      </c>
      <c r="E286" s="182">
        <v>1761</v>
      </c>
      <c r="F286" s="182">
        <v>42</v>
      </c>
      <c r="G286" s="182">
        <v>834</v>
      </c>
      <c r="H286" s="182">
        <v>0</v>
      </c>
      <c r="I286" s="182">
        <v>58</v>
      </c>
      <c r="J286" s="182">
        <v>58</v>
      </c>
      <c r="K286" s="182">
        <v>1296</v>
      </c>
      <c r="L286" s="182">
        <v>0</v>
      </c>
      <c r="M286" s="182">
        <v>43</v>
      </c>
      <c r="N286" s="182">
        <v>43</v>
      </c>
      <c r="O286" s="182">
        <v>2073</v>
      </c>
    </row>
    <row r="287" spans="1:15" ht="12.75" customHeight="1" x14ac:dyDescent="0.15">
      <c r="A287" s="2" t="s">
        <v>94</v>
      </c>
      <c r="B287" s="182">
        <v>60</v>
      </c>
      <c r="C287" s="182">
        <v>1911</v>
      </c>
      <c r="D287" s="182">
        <v>42</v>
      </c>
      <c r="E287" s="182">
        <v>909</v>
      </c>
      <c r="F287" s="182">
        <v>8</v>
      </c>
      <c r="G287" s="182">
        <v>279</v>
      </c>
      <c r="H287" s="182">
        <v>0</v>
      </c>
      <c r="I287" s="182">
        <v>10</v>
      </c>
      <c r="J287" s="182">
        <v>10</v>
      </c>
      <c r="K287" s="182">
        <v>300</v>
      </c>
      <c r="L287" s="182">
        <v>0</v>
      </c>
      <c r="M287" s="182">
        <v>0</v>
      </c>
      <c r="N287" s="182">
        <v>0</v>
      </c>
      <c r="O287" s="182">
        <v>423</v>
      </c>
    </row>
    <row r="288" spans="1:15" ht="12.75" customHeight="1" x14ac:dyDescent="0.15">
      <c r="A288" s="2" t="s">
        <v>207</v>
      </c>
      <c r="B288" s="182">
        <v>11</v>
      </c>
      <c r="C288" s="182">
        <v>420</v>
      </c>
      <c r="D288" s="182">
        <v>11</v>
      </c>
      <c r="E288" s="182">
        <v>184</v>
      </c>
      <c r="F288" s="182">
        <v>0</v>
      </c>
      <c r="G288" s="182">
        <v>68</v>
      </c>
      <c r="H288" s="182">
        <v>0</v>
      </c>
      <c r="I288" s="182">
        <v>0</v>
      </c>
      <c r="J288" s="182">
        <v>0</v>
      </c>
      <c r="K288" s="182">
        <v>64</v>
      </c>
      <c r="L288" s="182">
        <v>0</v>
      </c>
      <c r="M288" s="182">
        <v>0</v>
      </c>
      <c r="N288" s="182">
        <v>0</v>
      </c>
      <c r="O288" s="182">
        <v>104</v>
      </c>
    </row>
    <row r="289" spans="1:15" ht="12.75" customHeight="1" x14ac:dyDescent="0.15">
      <c r="A289" s="2" t="s">
        <v>133</v>
      </c>
      <c r="B289" s="182">
        <v>152</v>
      </c>
      <c r="C289" s="182">
        <v>1764</v>
      </c>
      <c r="D289" s="182">
        <v>0</v>
      </c>
      <c r="E289" s="182">
        <v>957</v>
      </c>
      <c r="F289" s="182">
        <v>3</v>
      </c>
      <c r="G289" s="182">
        <v>231</v>
      </c>
      <c r="H289" s="182">
        <v>14</v>
      </c>
      <c r="I289" s="182">
        <v>19</v>
      </c>
      <c r="J289" s="182">
        <v>33</v>
      </c>
      <c r="K289" s="182">
        <v>246</v>
      </c>
      <c r="L289" s="182">
        <v>21</v>
      </c>
      <c r="M289" s="182">
        <v>95</v>
      </c>
      <c r="N289" s="182">
        <v>116</v>
      </c>
      <c r="O289" s="182">
        <v>330</v>
      </c>
    </row>
    <row r="290" spans="1:15" ht="12.75" customHeight="1" x14ac:dyDescent="0.15">
      <c r="A290" s="2" t="s">
        <v>208</v>
      </c>
      <c r="B290" s="182">
        <v>1792</v>
      </c>
      <c r="C290" s="182">
        <v>5328</v>
      </c>
      <c r="D290" s="182">
        <v>1565</v>
      </c>
      <c r="E290" s="182">
        <v>2244</v>
      </c>
      <c r="F290" s="182">
        <v>45</v>
      </c>
      <c r="G290" s="182">
        <v>896</v>
      </c>
      <c r="H290" s="182">
        <v>0</v>
      </c>
      <c r="I290" s="182">
        <v>38</v>
      </c>
      <c r="J290" s="182">
        <v>38</v>
      </c>
      <c r="K290" s="182">
        <v>828</v>
      </c>
      <c r="L290" s="182">
        <v>0</v>
      </c>
      <c r="M290" s="182">
        <v>144</v>
      </c>
      <c r="N290" s="182">
        <v>144</v>
      </c>
      <c r="O290" s="182">
        <v>1360</v>
      </c>
    </row>
    <row r="291" spans="1:15" ht="12.75" customHeight="1" x14ac:dyDescent="0.15">
      <c r="A291" s="2" t="s">
        <v>469</v>
      </c>
      <c r="B291" s="182">
        <v>596</v>
      </c>
      <c r="C291" s="182">
        <v>1972</v>
      </c>
      <c r="D291" s="182">
        <v>176</v>
      </c>
      <c r="E291" s="182">
        <v>824</v>
      </c>
      <c r="F291" s="182">
        <v>196</v>
      </c>
      <c r="G291" s="182">
        <v>348</v>
      </c>
      <c r="H291" s="182">
        <v>0</v>
      </c>
      <c r="I291" s="182">
        <v>67</v>
      </c>
      <c r="J291" s="182">
        <v>67</v>
      </c>
      <c r="K291" s="182">
        <v>308</v>
      </c>
      <c r="L291" s="182">
        <v>0</v>
      </c>
      <c r="M291" s="182">
        <v>157</v>
      </c>
      <c r="N291" s="182">
        <v>157</v>
      </c>
      <c r="O291" s="182">
        <v>492</v>
      </c>
    </row>
    <row r="292" spans="1:15" ht="12.75" customHeight="1" x14ac:dyDescent="0.15">
      <c r="A292" s="2" t="s">
        <v>335</v>
      </c>
      <c r="B292" s="182">
        <v>1504</v>
      </c>
      <c r="C292" s="182">
        <v>17120</v>
      </c>
      <c r="D292" s="182">
        <v>923</v>
      </c>
      <c r="E292" s="182">
        <v>7256</v>
      </c>
      <c r="F292" s="182">
        <v>222</v>
      </c>
      <c r="G292" s="182">
        <v>3036</v>
      </c>
      <c r="H292" s="182">
        <v>0</v>
      </c>
      <c r="I292" s="182">
        <v>0</v>
      </c>
      <c r="J292" s="182">
        <v>0</v>
      </c>
      <c r="K292" s="182">
        <v>2724</v>
      </c>
      <c r="L292" s="182">
        <v>0</v>
      </c>
      <c r="M292" s="182">
        <v>359</v>
      </c>
      <c r="N292" s="182">
        <v>359</v>
      </c>
      <c r="O292" s="182">
        <v>4104</v>
      </c>
    </row>
    <row r="293" spans="1:15" ht="12.75" customHeight="1" x14ac:dyDescent="0.15">
      <c r="A293" s="2" t="s">
        <v>574</v>
      </c>
      <c r="B293" s="182">
        <v>638</v>
      </c>
      <c r="C293" s="182">
        <v>2235</v>
      </c>
      <c r="D293" s="182">
        <v>591</v>
      </c>
      <c r="E293" s="182">
        <v>966</v>
      </c>
      <c r="F293" s="182">
        <v>24</v>
      </c>
      <c r="G293" s="182">
        <v>363</v>
      </c>
      <c r="H293" s="182">
        <v>0</v>
      </c>
      <c r="I293" s="182">
        <v>14</v>
      </c>
      <c r="J293" s="182">
        <v>14</v>
      </c>
      <c r="K293" s="182">
        <v>309</v>
      </c>
      <c r="L293" s="182">
        <v>0</v>
      </c>
      <c r="M293" s="182">
        <v>9</v>
      </c>
      <c r="N293" s="182">
        <v>9</v>
      </c>
      <c r="O293" s="182">
        <v>597</v>
      </c>
    </row>
    <row r="294" spans="1:15" ht="12.75" customHeight="1" x14ac:dyDescent="0.15">
      <c r="A294" s="2" t="s">
        <v>78</v>
      </c>
      <c r="B294" s="182">
        <v>12</v>
      </c>
      <c r="C294" s="182">
        <v>120</v>
      </c>
      <c r="D294" s="182">
        <v>4</v>
      </c>
      <c r="E294" s="182">
        <v>14</v>
      </c>
      <c r="F294" s="182">
        <v>3</v>
      </c>
      <c r="G294" s="182">
        <v>30</v>
      </c>
      <c r="H294" s="182">
        <v>2</v>
      </c>
      <c r="I294" s="182">
        <v>0</v>
      </c>
      <c r="J294" s="182">
        <v>2</v>
      </c>
      <c r="K294" s="182">
        <v>28</v>
      </c>
      <c r="L294" s="182">
        <v>0</v>
      </c>
      <c r="M294" s="182">
        <v>3</v>
      </c>
      <c r="N294" s="182">
        <v>3</v>
      </c>
      <c r="O294" s="182">
        <v>48</v>
      </c>
    </row>
    <row r="295" spans="1:15" ht="12.75" customHeight="1" x14ac:dyDescent="0.15">
      <c r="A295" s="2" t="s">
        <v>113</v>
      </c>
      <c r="B295" s="182">
        <v>5</v>
      </c>
      <c r="C295" s="182">
        <v>891</v>
      </c>
      <c r="D295" s="182">
        <v>4</v>
      </c>
      <c r="E295" s="182">
        <v>378</v>
      </c>
      <c r="F295" s="182">
        <v>1</v>
      </c>
      <c r="G295" s="182">
        <v>129</v>
      </c>
      <c r="H295" s="182">
        <v>0</v>
      </c>
      <c r="I295" s="182">
        <v>0</v>
      </c>
      <c r="J295" s="182">
        <v>0</v>
      </c>
      <c r="K295" s="182">
        <v>144</v>
      </c>
      <c r="L295" s="182">
        <v>0</v>
      </c>
      <c r="M295" s="182">
        <v>0</v>
      </c>
      <c r="N295" s="182">
        <v>0</v>
      </c>
      <c r="O295" s="182">
        <v>240</v>
      </c>
    </row>
    <row r="296" spans="1:15" ht="12.75" customHeight="1" x14ac:dyDescent="0.15">
      <c r="A296" s="2" t="s">
        <v>1290</v>
      </c>
      <c r="B296" s="182">
        <v>255</v>
      </c>
      <c r="C296" s="182">
        <v>612</v>
      </c>
      <c r="D296" s="182">
        <v>243</v>
      </c>
      <c r="E296" s="182">
        <v>256</v>
      </c>
      <c r="F296" s="182">
        <v>0</v>
      </c>
      <c r="G296" s="182">
        <v>108</v>
      </c>
      <c r="H296" s="182">
        <v>0</v>
      </c>
      <c r="I296" s="182">
        <v>12</v>
      </c>
      <c r="J296" s="182">
        <v>12</v>
      </c>
      <c r="K296" s="182">
        <v>96</v>
      </c>
      <c r="L296" s="182">
        <v>0</v>
      </c>
      <c r="M296" s="182">
        <v>0</v>
      </c>
      <c r="N296" s="182">
        <v>0</v>
      </c>
      <c r="O296" s="182">
        <v>152</v>
      </c>
    </row>
    <row r="297" spans="1:15" ht="12.75" customHeight="1" x14ac:dyDescent="0.15">
      <c r="A297" s="2" t="s">
        <v>114</v>
      </c>
      <c r="B297" s="182">
        <v>1176</v>
      </c>
      <c r="C297" s="182">
        <v>8100</v>
      </c>
      <c r="D297" s="182">
        <v>570</v>
      </c>
      <c r="E297" s="182">
        <v>4252</v>
      </c>
      <c r="F297" s="182">
        <v>366</v>
      </c>
      <c r="G297" s="182">
        <v>1264</v>
      </c>
      <c r="H297" s="182">
        <v>0</v>
      </c>
      <c r="I297" s="182">
        <v>217</v>
      </c>
      <c r="J297" s="182">
        <v>217</v>
      </c>
      <c r="K297" s="182">
        <v>1016</v>
      </c>
      <c r="L297" s="182">
        <v>0</v>
      </c>
      <c r="M297" s="182">
        <v>23</v>
      </c>
      <c r="N297" s="182">
        <v>23</v>
      </c>
      <c r="O297" s="182">
        <v>1568</v>
      </c>
    </row>
    <row r="298" spans="1:15" ht="12.75" customHeight="1" x14ac:dyDescent="0.15">
      <c r="A298" s="2" t="s">
        <v>296</v>
      </c>
      <c r="B298" s="182">
        <v>143</v>
      </c>
      <c r="C298" s="182">
        <v>1968</v>
      </c>
      <c r="D298" s="182">
        <v>112</v>
      </c>
      <c r="E298" s="182">
        <v>836</v>
      </c>
      <c r="F298" s="182">
        <v>31</v>
      </c>
      <c r="G298" s="182">
        <v>360</v>
      </c>
      <c r="H298" s="182">
        <v>0</v>
      </c>
      <c r="I298" s="182">
        <v>0</v>
      </c>
      <c r="J298" s="182">
        <v>0</v>
      </c>
      <c r="K298" s="182">
        <v>324</v>
      </c>
      <c r="L298" s="182">
        <v>0</v>
      </c>
      <c r="M298" s="182">
        <v>0</v>
      </c>
      <c r="N298" s="182">
        <v>0</v>
      </c>
      <c r="O298" s="182">
        <v>448</v>
      </c>
    </row>
    <row r="299" spans="1:15" ht="12.75" customHeight="1" x14ac:dyDescent="0.15">
      <c r="A299" s="2" t="s">
        <v>311</v>
      </c>
      <c r="B299" s="182">
        <v>1654</v>
      </c>
      <c r="C299" s="182">
        <v>25155</v>
      </c>
      <c r="D299" s="182">
        <v>1466</v>
      </c>
      <c r="E299" s="182">
        <v>8865</v>
      </c>
      <c r="F299" s="182">
        <v>67</v>
      </c>
      <c r="G299" s="182">
        <v>4680</v>
      </c>
      <c r="H299" s="182">
        <v>44</v>
      </c>
      <c r="I299" s="182">
        <v>41</v>
      </c>
      <c r="J299" s="182">
        <v>85</v>
      </c>
      <c r="K299" s="182">
        <v>4785</v>
      </c>
      <c r="L299" s="182">
        <v>0</v>
      </c>
      <c r="M299" s="182">
        <v>36</v>
      </c>
      <c r="N299" s="182">
        <v>36</v>
      </c>
      <c r="O299" s="182">
        <v>6825</v>
      </c>
    </row>
    <row r="300" spans="1:15" ht="12.75" customHeight="1" x14ac:dyDescent="0.15">
      <c r="A300" s="2" t="s">
        <v>125</v>
      </c>
      <c r="B300" s="182">
        <v>173</v>
      </c>
      <c r="C300" s="182">
        <v>1860</v>
      </c>
      <c r="D300" s="182">
        <v>122</v>
      </c>
      <c r="E300" s="182">
        <v>850</v>
      </c>
      <c r="F300" s="182">
        <v>51</v>
      </c>
      <c r="G300" s="182">
        <v>345</v>
      </c>
      <c r="H300" s="182">
        <v>0</v>
      </c>
      <c r="I300" s="182">
        <v>0</v>
      </c>
      <c r="J300" s="182">
        <v>0</v>
      </c>
      <c r="K300" s="182">
        <v>275</v>
      </c>
      <c r="L300" s="182">
        <v>0</v>
      </c>
      <c r="M300" s="182">
        <v>0</v>
      </c>
      <c r="N300" s="182">
        <v>0</v>
      </c>
      <c r="O300" s="182">
        <v>390</v>
      </c>
    </row>
    <row r="301" spans="1:15" ht="12.75" customHeight="1" x14ac:dyDescent="0.15">
      <c r="A301" s="2" t="s">
        <v>115</v>
      </c>
      <c r="B301" s="182">
        <v>25</v>
      </c>
      <c r="C301" s="182">
        <v>1792</v>
      </c>
      <c r="D301" s="182">
        <v>21</v>
      </c>
      <c r="E301" s="182">
        <v>708</v>
      </c>
      <c r="F301" s="182">
        <v>4</v>
      </c>
      <c r="G301" s="182">
        <v>336</v>
      </c>
      <c r="H301" s="182">
        <v>0</v>
      </c>
      <c r="I301" s="182">
        <v>0</v>
      </c>
      <c r="J301" s="182">
        <v>0</v>
      </c>
      <c r="K301" s="182">
        <v>276</v>
      </c>
      <c r="L301" s="182">
        <v>0</v>
      </c>
      <c r="M301" s="182">
        <v>0</v>
      </c>
      <c r="N301" s="182">
        <v>0</v>
      </c>
      <c r="O301" s="182">
        <v>472</v>
      </c>
    </row>
    <row r="302" spans="1:15" ht="12.75" customHeight="1" x14ac:dyDescent="0.15">
      <c r="A302" s="2" t="s">
        <v>79</v>
      </c>
      <c r="B302" s="182">
        <v>1716</v>
      </c>
      <c r="C302" s="182">
        <v>8268</v>
      </c>
      <c r="D302" s="182">
        <v>1432</v>
      </c>
      <c r="E302" s="182">
        <v>2212</v>
      </c>
      <c r="F302" s="182">
        <v>20</v>
      </c>
      <c r="G302" s="182">
        <v>1628</v>
      </c>
      <c r="H302" s="182">
        <v>1</v>
      </c>
      <c r="I302" s="182">
        <v>43</v>
      </c>
      <c r="J302" s="182">
        <v>44</v>
      </c>
      <c r="K302" s="182">
        <v>1564</v>
      </c>
      <c r="L302" s="182">
        <v>0</v>
      </c>
      <c r="M302" s="182">
        <v>220</v>
      </c>
      <c r="N302" s="182">
        <v>220</v>
      </c>
      <c r="O302" s="182">
        <v>2864</v>
      </c>
    </row>
    <row r="303" spans="1:15" ht="12.75" customHeight="1" x14ac:dyDescent="0.15">
      <c r="A303" s="2" t="s">
        <v>315</v>
      </c>
      <c r="B303" s="182">
        <v>78</v>
      </c>
      <c r="C303" s="182">
        <v>114</v>
      </c>
      <c r="D303" s="182">
        <v>59</v>
      </c>
      <c r="E303" s="182">
        <v>50</v>
      </c>
      <c r="F303" s="182">
        <v>19</v>
      </c>
      <c r="G303" s="182">
        <v>24</v>
      </c>
      <c r="H303" s="182">
        <v>0</v>
      </c>
      <c r="I303" s="182">
        <v>0</v>
      </c>
      <c r="J303" s="182">
        <v>0</v>
      </c>
      <c r="K303" s="182">
        <v>16</v>
      </c>
      <c r="L303" s="182">
        <v>0</v>
      </c>
      <c r="M303" s="182">
        <v>0</v>
      </c>
      <c r="N303" s="182">
        <v>0</v>
      </c>
      <c r="O303" s="182">
        <v>24</v>
      </c>
    </row>
    <row r="304" spans="1:15" ht="12.75" customHeight="1" x14ac:dyDescent="0.15">
      <c r="A304" s="2" t="s">
        <v>1291</v>
      </c>
      <c r="B304" s="182">
        <v>18</v>
      </c>
      <c r="C304" s="182">
        <v>4</v>
      </c>
      <c r="D304" s="182">
        <v>18</v>
      </c>
      <c r="E304" s="182">
        <v>1</v>
      </c>
      <c r="F304" s="182">
        <v>0</v>
      </c>
      <c r="G304" s="182">
        <v>1</v>
      </c>
      <c r="H304" s="182">
        <v>0</v>
      </c>
      <c r="I304" s="182">
        <v>0</v>
      </c>
      <c r="J304" s="182">
        <v>0</v>
      </c>
      <c r="K304" s="182">
        <v>1</v>
      </c>
      <c r="L304" s="182">
        <v>0</v>
      </c>
      <c r="M304" s="182">
        <v>0</v>
      </c>
      <c r="N304" s="182">
        <v>0</v>
      </c>
      <c r="O304" s="182">
        <v>1</v>
      </c>
    </row>
    <row r="305" spans="1:15" ht="12.75" customHeight="1" x14ac:dyDescent="0.15">
      <c r="A305" s="2" t="s">
        <v>247</v>
      </c>
      <c r="B305" s="182">
        <v>2</v>
      </c>
      <c r="C305" s="182">
        <v>16</v>
      </c>
      <c r="D305" s="182">
        <v>0</v>
      </c>
      <c r="E305" s="182">
        <v>4</v>
      </c>
      <c r="F305" s="182">
        <v>2</v>
      </c>
      <c r="G305" s="182">
        <v>4</v>
      </c>
      <c r="H305" s="182">
        <v>0</v>
      </c>
      <c r="I305" s="182">
        <v>0</v>
      </c>
      <c r="J305" s="182">
        <v>0</v>
      </c>
      <c r="K305" s="182">
        <v>4</v>
      </c>
      <c r="L305" s="182">
        <v>0</v>
      </c>
      <c r="M305" s="182">
        <v>0</v>
      </c>
      <c r="N305" s="182">
        <v>0</v>
      </c>
      <c r="O305" s="182">
        <v>4</v>
      </c>
    </row>
    <row r="306" spans="1:15" ht="12.75" customHeight="1" x14ac:dyDescent="0.15">
      <c r="A306" s="2" t="s">
        <v>617</v>
      </c>
      <c r="B306" s="182">
        <v>0</v>
      </c>
      <c r="C306" s="182">
        <v>2</v>
      </c>
      <c r="D306" s="182">
        <v>0</v>
      </c>
      <c r="E306" s="182">
        <v>0</v>
      </c>
      <c r="F306" s="182">
        <v>0</v>
      </c>
      <c r="G306" s="182">
        <v>0</v>
      </c>
      <c r="H306" s="182">
        <v>0</v>
      </c>
      <c r="I306" s="182">
        <v>0</v>
      </c>
      <c r="J306" s="182">
        <v>0</v>
      </c>
      <c r="K306" s="182">
        <v>1</v>
      </c>
      <c r="L306" s="182">
        <v>0</v>
      </c>
      <c r="M306" s="182">
        <v>0</v>
      </c>
      <c r="N306" s="182">
        <v>0</v>
      </c>
      <c r="O306" s="182">
        <v>1</v>
      </c>
    </row>
    <row r="307" spans="1:15" ht="12.75" customHeight="1" x14ac:dyDescent="0.15">
      <c r="A307" s="2" t="s">
        <v>602</v>
      </c>
      <c r="B307" s="182">
        <v>170</v>
      </c>
      <c r="C307" s="182">
        <v>9588</v>
      </c>
      <c r="D307" s="182">
        <v>11</v>
      </c>
      <c r="E307" s="182">
        <v>4293</v>
      </c>
      <c r="F307" s="182">
        <v>152</v>
      </c>
      <c r="G307" s="182">
        <v>1698</v>
      </c>
      <c r="H307" s="182">
        <v>0</v>
      </c>
      <c r="I307" s="182">
        <v>7</v>
      </c>
      <c r="J307" s="182">
        <v>7</v>
      </c>
      <c r="K307" s="182">
        <v>1728</v>
      </c>
      <c r="L307" s="182">
        <v>0</v>
      </c>
      <c r="M307" s="182">
        <v>0</v>
      </c>
      <c r="N307" s="182">
        <v>0</v>
      </c>
      <c r="O307" s="182">
        <v>1869</v>
      </c>
    </row>
    <row r="308" spans="1:15" ht="12.75" customHeight="1" x14ac:dyDescent="0.15">
      <c r="A308" s="2" t="s">
        <v>496</v>
      </c>
      <c r="B308" s="182">
        <v>25</v>
      </c>
      <c r="C308" s="182">
        <v>192</v>
      </c>
      <c r="D308" s="182">
        <v>22</v>
      </c>
      <c r="E308" s="182">
        <v>39</v>
      </c>
      <c r="F308" s="182">
        <v>3</v>
      </c>
      <c r="G308" s="182">
        <v>45</v>
      </c>
      <c r="H308" s="182">
        <v>0</v>
      </c>
      <c r="I308" s="182">
        <v>0</v>
      </c>
      <c r="J308" s="182">
        <v>0</v>
      </c>
      <c r="K308" s="182">
        <v>45</v>
      </c>
      <c r="L308" s="182">
        <v>0</v>
      </c>
      <c r="M308" s="182">
        <v>0</v>
      </c>
      <c r="N308" s="182">
        <v>0</v>
      </c>
      <c r="O308" s="182">
        <v>63</v>
      </c>
    </row>
    <row r="309" spans="1:15" ht="12.75" customHeight="1" x14ac:dyDescent="0.15">
      <c r="A309" s="2" t="s">
        <v>443</v>
      </c>
      <c r="B309" s="182">
        <v>179</v>
      </c>
      <c r="C309" s="182">
        <v>6265</v>
      </c>
      <c r="D309" s="182">
        <v>127</v>
      </c>
      <c r="E309" s="182">
        <v>3090</v>
      </c>
      <c r="F309" s="182">
        <v>0</v>
      </c>
      <c r="G309" s="182">
        <v>1410</v>
      </c>
      <c r="H309" s="182">
        <v>0</v>
      </c>
      <c r="I309" s="182">
        <v>26</v>
      </c>
      <c r="J309" s="182">
        <v>26</v>
      </c>
      <c r="K309" s="182">
        <v>760</v>
      </c>
      <c r="L309" s="182">
        <v>0</v>
      </c>
      <c r="M309" s="182">
        <v>26</v>
      </c>
      <c r="N309" s="182">
        <v>26</v>
      </c>
      <c r="O309" s="182">
        <v>1005</v>
      </c>
    </row>
    <row r="310" spans="1:15" ht="12.75" customHeight="1" x14ac:dyDescent="0.15">
      <c r="A310" s="2" t="s">
        <v>346</v>
      </c>
      <c r="B310" s="182">
        <v>1833</v>
      </c>
      <c r="C310" s="182">
        <v>35040</v>
      </c>
      <c r="D310" s="182">
        <v>1623</v>
      </c>
      <c r="E310" s="182">
        <v>15435</v>
      </c>
      <c r="F310" s="182">
        <v>110</v>
      </c>
      <c r="G310" s="182">
        <v>6515</v>
      </c>
      <c r="H310" s="182">
        <v>0</v>
      </c>
      <c r="I310" s="182">
        <v>0</v>
      </c>
      <c r="J310" s="182">
        <v>0</v>
      </c>
      <c r="K310" s="182">
        <v>5395</v>
      </c>
      <c r="L310" s="182">
        <v>0</v>
      </c>
      <c r="M310" s="182">
        <v>100</v>
      </c>
      <c r="N310" s="182">
        <v>100</v>
      </c>
      <c r="O310" s="182">
        <v>7695</v>
      </c>
    </row>
    <row r="311" spans="1:15" ht="12.75" customHeight="1" x14ac:dyDescent="0.15">
      <c r="A311" s="2" t="s">
        <v>385</v>
      </c>
      <c r="B311" s="182">
        <v>1340</v>
      </c>
      <c r="C311" s="182">
        <v>3392</v>
      </c>
      <c r="D311" s="182">
        <v>1280</v>
      </c>
      <c r="E311" s="182">
        <v>1360</v>
      </c>
      <c r="F311" s="182">
        <v>31</v>
      </c>
      <c r="G311" s="182">
        <v>632</v>
      </c>
      <c r="H311" s="182">
        <v>0</v>
      </c>
      <c r="I311" s="182">
        <v>11</v>
      </c>
      <c r="J311" s="182">
        <v>11</v>
      </c>
      <c r="K311" s="182">
        <v>564</v>
      </c>
      <c r="L311" s="182">
        <v>0</v>
      </c>
      <c r="M311" s="182">
        <v>18</v>
      </c>
      <c r="N311" s="182">
        <v>18</v>
      </c>
      <c r="O311" s="182">
        <v>836</v>
      </c>
    </row>
    <row r="312" spans="1:15" ht="12.75" customHeight="1" x14ac:dyDescent="0.15">
      <c r="A312" s="2" t="s">
        <v>336</v>
      </c>
      <c r="B312" s="182">
        <v>37</v>
      </c>
      <c r="C312" s="182">
        <v>95</v>
      </c>
      <c r="D312" s="182">
        <v>36</v>
      </c>
      <c r="E312" s="182">
        <v>39</v>
      </c>
      <c r="F312" s="182">
        <v>1</v>
      </c>
      <c r="G312" s="182">
        <v>18</v>
      </c>
      <c r="H312" s="182">
        <v>0</v>
      </c>
      <c r="I312" s="182">
        <v>0</v>
      </c>
      <c r="J312" s="182">
        <v>0</v>
      </c>
      <c r="K312" s="182">
        <v>15</v>
      </c>
      <c r="L312" s="182">
        <v>0</v>
      </c>
      <c r="M312" s="182">
        <v>0</v>
      </c>
      <c r="N312" s="182">
        <v>0</v>
      </c>
      <c r="O312" s="182">
        <v>23</v>
      </c>
    </row>
    <row r="313" spans="1:15" ht="12.75" customHeight="1" x14ac:dyDescent="0.15">
      <c r="A313" s="2" t="s">
        <v>209</v>
      </c>
      <c r="B313" s="182">
        <v>87</v>
      </c>
      <c r="C313" s="182">
        <v>124</v>
      </c>
      <c r="D313" s="182">
        <v>82</v>
      </c>
      <c r="E313" s="182">
        <v>52</v>
      </c>
      <c r="F313" s="182">
        <v>0</v>
      </c>
      <c r="G313" s="182">
        <v>20</v>
      </c>
      <c r="H313" s="182">
        <v>0</v>
      </c>
      <c r="I313" s="182">
        <v>0</v>
      </c>
      <c r="J313" s="182">
        <v>0</v>
      </c>
      <c r="K313" s="182">
        <v>20</v>
      </c>
      <c r="L313" s="182">
        <v>0</v>
      </c>
      <c r="M313" s="182">
        <v>5</v>
      </c>
      <c r="N313" s="182">
        <v>5</v>
      </c>
      <c r="O313" s="182">
        <v>32</v>
      </c>
    </row>
    <row r="314" spans="1:15" ht="12.75" customHeight="1" x14ac:dyDescent="0.15">
      <c r="A314" s="2" t="s">
        <v>297</v>
      </c>
      <c r="B314" s="182">
        <v>0</v>
      </c>
      <c r="C314" s="182">
        <v>8</v>
      </c>
      <c r="D314" s="182">
        <v>0</v>
      </c>
      <c r="E314" s="182">
        <v>0</v>
      </c>
      <c r="F314" s="182">
        <v>0</v>
      </c>
      <c r="G314" s="182">
        <v>0</v>
      </c>
      <c r="H314" s="182">
        <v>0</v>
      </c>
      <c r="I314" s="182">
        <v>0</v>
      </c>
      <c r="J314" s="182">
        <v>0</v>
      </c>
      <c r="K314" s="182">
        <v>4</v>
      </c>
      <c r="L314" s="182">
        <v>0</v>
      </c>
      <c r="M314" s="182">
        <v>0</v>
      </c>
      <c r="N314" s="182">
        <v>0</v>
      </c>
      <c r="O314" s="182">
        <v>4</v>
      </c>
    </row>
    <row r="315" spans="1:15" ht="12.75" customHeight="1" x14ac:dyDescent="0.15">
      <c r="A315" s="2" t="s">
        <v>598</v>
      </c>
      <c r="B315" s="182">
        <v>70</v>
      </c>
      <c r="C315" s="182">
        <v>1292</v>
      </c>
      <c r="D315" s="182">
        <v>0</v>
      </c>
      <c r="E315" s="182">
        <v>548</v>
      </c>
      <c r="F315" s="182">
        <v>26</v>
      </c>
      <c r="G315" s="182">
        <v>244</v>
      </c>
      <c r="H315" s="182">
        <v>18</v>
      </c>
      <c r="I315" s="182">
        <v>26</v>
      </c>
      <c r="J315" s="182">
        <v>44</v>
      </c>
      <c r="K315" s="182">
        <v>208</v>
      </c>
      <c r="L315" s="182">
        <v>0</v>
      </c>
      <c r="M315" s="182">
        <v>0</v>
      </c>
      <c r="N315" s="182">
        <v>0</v>
      </c>
      <c r="O315" s="182">
        <v>292</v>
      </c>
    </row>
    <row r="316" spans="1:15" ht="12.75" customHeight="1" x14ac:dyDescent="0.15">
      <c r="A316" s="2" t="s">
        <v>551</v>
      </c>
      <c r="B316" s="182">
        <v>708</v>
      </c>
      <c r="C316" s="182">
        <v>4700</v>
      </c>
      <c r="D316" s="182">
        <v>520</v>
      </c>
      <c r="E316" s="182">
        <v>2008</v>
      </c>
      <c r="F316" s="182">
        <v>103</v>
      </c>
      <c r="G316" s="182">
        <v>820</v>
      </c>
      <c r="H316" s="182">
        <v>0</v>
      </c>
      <c r="I316" s="182">
        <v>50</v>
      </c>
      <c r="J316" s="182">
        <v>50</v>
      </c>
      <c r="K316" s="182">
        <v>724</v>
      </c>
      <c r="L316" s="182">
        <v>0</v>
      </c>
      <c r="M316" s="182">
        <v>35</v>
      </c>
      <c r="N316" s="182">
        <v>35</v>
      </c>
      <c r="O316" s="182">
        <v>1148</v>
      </c>
    </row>
    <row r="317" spans="1:15" ht="12.75" customHeight="1" x14ac:dyDescent="0.15">
      <c r="A317" s="2" t="s">
        <v>392</v>
      </c>
      <c r="B317" s="182">
        <v>267</v>
      </c>
      <c r="C317" s="182">
        <v>9716</v>
      </c>
      <c r="D317" s="182">
        <v>263</v>
      </c>
      <c r="E317" s="182">
        <v>4004</v>
      </c>
      <c r="F317" s="182">
        <v>4</v>
      </c>
      <c r="G317" s="182">
        <v>1812</v>
      </c>
      <c r="H317" s="182">
        <v>0</v>
      </c>
      <c r="I317" s="182">
        <v>0</v>
      </c>
      <c r="J317" s="182">
        <v>0</v>
      </c>
      <c r="K317" s="182">
        <v>1584</v>
      </c>
      <c r="L317" s="182">
        <v>0</v>
      </c>
      <c r="M317" s="182">
        <v>0</v>
      </c>
      <c r="N317" s="182">
        <v>0</v>
      </c>
      <c r="O317" s="182">
        <v>2316</v>
      </c>
    </row>
    <row r="318" spans="1:15" ht="12.75" customHeight="1" x14ac:dyDescent="0.15">
      <c r="A318" s="2" t="s">
        <v>210</v>
      </c>
      <c r="B318" s="182">
        <v>124</v>
      </c>
      <c r="C318" s="182">
        <v>5588</v>
      </c>
      <c r="D318" s="182">
        <v>124</v>
      </c>
      <c r="E318" s="182">
        <v>2256</v>
      </c>
      <c r="F318" s="182">
        <v>0</v>
      </c>
      <c r="G318" s="182">
        <v>952</v>
      </c>
      <c r="H318" s="182">
        <v>0</v>
      </c>
      <c r="I318" s="182">
        <v>0</v>
      </c>
      <c r="J318" s="182">
        <v>0</v>
      </c>
      <c r="K318" s="182">
        <v>892</v>
      </c>
      <c r="L318" s="182">
        <v>0</v>
      </c>
      <c r="M318" s="182">
        <v>0</v>
      </c>
      <c r="N318" s="182">
        <v>0</v>
      </c>
      <c r="O318" s="182">
        <v>1488</v>
      </c>
    </row>
    <row r="319" spans="1:15" ht="12.75" customHeight="1" x14ac:dyDescent="0.15">
      <c r="A319" s="2" t="s">
        <v>497</v>
      </c>
      <c r="B319" s="182">
        <v>1435</v>
      </c>
      <c r="C319" s="182">
        <v>8367</v>
      </c>
      <c r="D319" s="182">
        <v>1374</v>
      </c>
      <c r="E319" s="182">
        <v>3456</v>
      </c>
      <c r="F319" s="182">
        <v>0</v>
      </c>
      <c r="G319" s="182">
        <v>1506</v>
      </c>
      <c r="H319" s="182">
        <v>18</v>
      </c>
      <c r="I319" s="182">
        <v>36</v>
      </c>
      <c r="J319" s="182">
        <v>54</v>
      </c>
      <c r="K319" s="182">
        <v>1287</v>
      </c>
      <c r="L319" s="182">
        <v>0</v>
      </c>
      <c r="M319" s="182">
        <v>7</v>
      </c>
      <c r="N319" s="182">
        <v>7</v>
      </c>
      <c r="O319" s="182">
        <v>2118</v>
      </c>
    </row>
    <row r="320" spans="1:15" ht="12.75" customHeight="1" x14ac:dyDescent="0.15">
      <c r="A320" s="2" t="s">
        <v>134</v>
      </c>
      <c r="B320" s="182">
        <v>76</v>
      </c>
      <c r="C320" s="182">
        <v>3933</v>
      </c>
      <c r="D320" s="182">
        <v>6</v>
      </c>
      <c r="E320" s="182">
        <v>1659</v>
      </c>
      <c r="F320" s="182">
        <v>15</v>
      </c>
      <c r="G320" s="182">
        <v>483</v>
      </c>
      <c r="H320" s="182">
        <v>0</v>
      </c>
      <c r="I320" s="182">
        <v>0</v>
      </c>
      <c r="J320" s="182">
        <v>0</v>
      </c>
      <c r="K320" s="182">
        <v>612</v>
      </c>
      <c r="L320" s="182">
        <v>0</v>
      </c>
      <c r="M320" s="182">
        <v>55</v>
      </c>
      <c r="N320" s="182">
        <v>55</v>
      </c>
      <c r="O320" s="182">
        <v>1179</v>
      </c>
    </row>
    <row r="321" spans="1:15" ht="12.75" customHeight="1" x14ac:dyDescent="0.15">
      <c r="A321" s="2" t="s">
        <v>397</v>
      </c>
      <c r="B321" s="182">
        <v>96</v>
      </c>
      <c r="C321" s="182">
        <v>10860</v>
      </c>
      <c r="D321" s="182">
        <v>96</v>
      </c>
      <c r="E321" s="182">
        <v>4604</v>
      </c>
      <c r="F321" s="182">
        <v>0</v>
      </c>
      <c r="G321" s="182">
        <v>1984</v>
      </c>
      <c r="H321" s="182">
        <v>0</v>
      </c>
      <c r="I321" s="182">
        <v>0</v>
      </c>
      <c r="J321" s="182">
        <v>0</v>
      </c>
      <c r="K321" s="182">
        <v>1728</v>
      </c>
      <c r="L321" s="182">
        <v>0</v>
      </c>
      <c r="M321" s="182">
        <v>0</v>
      </c>
      <c r="N321" s="182">
        <v>0</v>
      </c>
      <c r="O321" s="182">
        <v>2544</v>
      </c>
    </row>
    <row r="322" spans="1:15" ht="12.75" customHeight="1" x14ac:dyDescent="0.15">
      <c r="A322" s="2" t="s">
        <v>116</v>
      </c>
      <c r="B322" s="182">
        <v>385</v>
      </c>
      <c r="C322" s="182">
        <v>7305</v>
      </c>
      <c r="D322" s="182">
        <v>227</v>
      </c>
      <c r="E322" s="182">
        <v>3846</v>
      </c>
      <c r="F322" s="182">
        <v>0</v>
      </c>
      <c r="G322" s="182">
        <v>1230</v>
      </c>
      <c r="H322" s="182">
        <v>0</v>
      </c>
      <c r="I322" s="182">
        <v>79</v>
      </c>
      <c r="J322" s="182">
        <v>79</v>
      </c>
      <c r="K322" s="182">
        <v>915</v>
      </c>
      <c r="L322" s="182">
        <v>0</v>
      </c>
      <c r="M322" s="182">
        <v>79</v>
      </c>
      <c r="N322" s="182">
        <v>79</v>
      </c>
      <c r="O322" s="182">
        <v>1314</v>
      </c>
    </row>
    <row r="323" spans="1:15" ht="12.75" customHeight="1" x14ac:dyDescent="0.15">
      <c r="A323" s="2" t="s">
        <v>1296</v>
      </c>
      <c r="B323" s="182">
        <v>467</v>
      </c>
      <c r="C323" s="182">
        <v>897</v>
      </c>
      <c r="D323" s="182">
        <v>311</v>
      </c>
      <c r="E323" s="182">
        <v>510</v>
      </c>
      <c r="F323" s="182">
        <v>152</v>
      </c>
      <c r="G323" s="182">
        <v>144</v>
      </c>
      <c r="H323" s="182">
        <v>4</v>
      </c>
      <c r="I323" s="182">
        <v>0</v>
      </c>
      <c r="J323" s="182">
        <v>4</v>
      </c>
      <c r="K323" s="182">
        <v>108</v>
      </c>
      <c r="L323" s="182">
        <v>0</v>
      </c>
      <c r="M323" s="182">
        <v>0</v>
      </c>
      <c r="N323" s="182">
        <v>0</v>
      </c>
      <c r="O323" s="182">
        <v>135</v>
      </c>
    </row>
    <row r="324" spans="1:15" ht="12.75" customHeight="1" x14ac:dyDescent="0.15">
      <c r="A324" s="2" t="s">
        <v>587</v>
      </c>
      <c r="B324" s="182">
        <v>136</v>
      </c>
      <c r="C324" s="182">
        <v>3840</v>
      </c>
      <c r="D324" s="182">
        <v>65</v>
      </c>
      <c r="E324" s="182">
        <v>1608</v>
      </c>
      <c r="F324" s="182">
        <v>0</v>
      </c>
      <c r="G324" s="182">
        <v>651</v>
      </c>
      <c r="H324" s="182">
        <v>0</v>
      </c>
      <c r="I324" s="182">
        <v>38</v>
      </c>
      <c r="J324" s="182">
        <v>38</v>
      </c>
      <c r="K324" s="182">
        <v>618</v>
      </c>
      <c r="L324" s="182">
        <v>0</v>
      </c>
      <c r="M324" s="182">
        <v>33</v>
      </c>
      <c r="N324" s="182">
        <v>33</v>
      </c>
      <c r="O324" s="182">
        <v>963</v>
      </c>
    </row>
    <row r="325" spans="1:15" ht="12.75" customHeight="1" x14ac:dyDescent="0.15">
      <c r="A325" s="2" t="s">
        <v>316</v>
      </c>
      <c r="B325" s="182">
        <v>82</v>
      </c>
      <c r="C325" s="182">
        <v>8283</v>
      </c>
      <c r="D325" s="182">
        <v>70</v>
      </c>
      <c r="E325" s="182">
        <v>3442</v>
      </c>
      <c r="F325" s="182">
        <v>12</v>
      </c>
      <c r="G325" s="182">
        <v>1503</v>
      </c>
      <c r="H325" s="182">
        <v>0</v>
      </c>
      <c r="I325" s="182">
        <v>0</v>
      </c>
      <c r="J325" s="182">
        <v>0</v>
      </c>
      <c r="K325" s="182">
        <v>1336</v>
      </c>
      <c r="L325" s="182">
        <v>0</v>
      </c>
      <c r="M325" s="182">
        <v>0</v>
      </c>
      <c r="N325" s="182">
        <v>0</v>
      </c>
      <c r="O325" s="182">
        <v>2002</v>
      </c>
    </row>
    <row r="326" spans="1:15" ht="12.75" customHeight="1" x14ac:dyDescent="0.15">
      <c r="A326" s="2" t="s">
        <v>337</v>
      </c>
      <c r="B326" s="182">
        <v>3279</v>
      </c>
      <c r="C326" s="182">
        <v>121212</v>
      </c>
      <c r="D326" s="182">
        <v>2000</v>
      </c>
      <c r="E326" s="182">
        <v>50900</v>
      </c>
      <c r="F326" s="182">
        <v>1033</v>
      </c>
      <c r="G326" s="182">
        <v>22136</v>
      </c>
      <c r="H326" s="182">
        <v>0</v>
      </c>
      <c r="I326" s="182">
        <v>82</v>
      </c>
      <c r="J326" s="182">
        <v>82</v>
      </c>
      <c r="K326" s="182">
        <v>19484</v>
      </c>
      <c r="L326" s="182">
        <v>9</v>
      </c>
      <c r="M326" s="182">
        <v>155</v>
      </c>
      <c r="N326" s="182">
        <v>164</v>
      </c>
      <c r="O326" s="182">
        <v>28692</v>
      </c>
    </row>
    <row r="327" spans="1:15" ht="12.75" customHeight="1" x14ac:dyDescent="0.15">
      <c r="A327" s="2" t="s">
        <v>312</v>
      </c>
      <c r="B327" s="182">
        <v>2454</v>
      </c>
      <c r="C327" s="182">
        <v>19065</v>
      </c>
      <c r="D327" s="182">
        <v>1667</v>
      </c>
      <c r="E327" s="182">
        <v>6675</v>
      </c>
      <c r="F327" s="182">
        <v>787</v>
      </c>
      <c r="G327" s="182">
        <v>3545</v>
      </c>
      <c r="H327" s="182">
        <v>0</v>
      </c>
      <c r="I327" s="182">
        <v>0</v>
      </c>
      <c r="J327" s="182">
        <v>0</v>
      </c>
      <c r="K327" s="182">
        <v>3645</v>
      </c>
      <c r="L327" s="182">
        <v>0</v>
      </c>
      <c r="M327" s="182">
        <v>0</v>
      </c>
      <c r="N327" s="182">
        <v>0</v>
      </c>
      <c r="O327" s="182">
        <v>5200</v>
      </c>
    </row>
    <row r="328" spans="1:15" ht="12.75" customHeight="1" x14ac:dyDescent="0.15">
      <c r="A328" s="2" t="s">
        <v>575</v>
      </c>
      <c r="B328" s="182">
        <v>584</v>
      </c>
      <c r="C328" s="182">
        <v>3596</v>
      </c>
      <c r="D328" s="182">
        <v>570</v>
      </c>
      <c r="E328" s="182">
        <v>1936</v>
      </c>
      <c r="F328" s="182">
        <v>14</v>
      </c>
      <c r="G328" s="182">
        <v>508</v>
      </c>
      <c r="H328" s="182">
        <v>0</v>
      </c>
      <c r="I328" s="182">
        <v>0</v>
      </c>
      <c r="J328" s="182">
        <v>0</v>
      </c>
      <c r="K328" s="182">
        <v>428</v>
      </c>
      <c r="L328" s="182">
        <v>0</v>
      </c>
      <c r="M328" s="182">
        <v>0</v>
      </c>
      <c r="N328" s="182">
        <v>0</v>
      </c>
      <c r="O328" s="182">
        <v>724</v>
      </c>
    </row>
    <row r="329" spans="1:15" ht="12.75" customHeight="1" x14ac:dyDescent="0.15">
      <c r="A329" s="2" t="s">
        <v>1299</v>
      </c>
      <c r="B329" s="182">
        <v>5</v>
      </c>
      <c r="C329" s="182">
        <v>5</v>
      </c>
      <c r="D329" s="182">
        <v>4</v>
      </c>
      <c r="E329" s="182">
        <v>2</v>
      </c>
      <c r="F329" s="182">
        <v>1</v>
      </c>
      <c r="G329" s="182">
        <v>1</v>
      </c>
      <c r="H329" s="182">
        <v>0</v>
      </c>
      <c r="I329" s="182">
        <v>0</v>
      </c>
      <c r="J329" s="182">
        <v>0</v>
      </c>
      <c r="K329" s="182">
        <v>1</v>
      </c>
      <c r="L329" s="182">
        <v>0</v>
      </c>
      <c r="M329" s="182">
        <v>0</v>
      </c>
      <c r="N329" s="182">
        <v>0</v>
      </c>
      <c r="O329" s="182">
        <v>1</v>
      </c>
    </row>
    <row r="330" spans="1:15" ht="12.75" customHeight="1" x14ac:dyDescent="0.15">
      <c r="A330" s="2" t="s">
        <v>211</v>
      </c>
      <c r="B330" s="182">
        <v>0</v>
      </c>
      <c r="C330" s="182">
        <v>2408</v>
      </c>
      <c r="D330" s="182">
        <v>0</v>
      </c>
      <c r="E330" s="182">
        <v>1048</v>
      </c>
      <c r="F330" s="182">
        <v>0</v>
      </c>
      <c r="G330" s="182">
        <v>396</v>
      </c>
      <c r="H330" s="182">
        <v>0</v>
      </c>
      <c r="I330" s="182">
        <v>0</v>
      </c>
      <c r="J330" s="182">
        <v>0</v>
      </c>
      <c r="K330" s="182">
        <v>352</v>
      </c>
      <c r="L330" s="182">
        <v>0</v>
      </c>
      <c r="M330" s="182">
        <v>0</v>
      </c>
      <c r="N330" s="182">
        <v>0</v>
      </c>
      <c r="O330" s="182">
        <v>612</v>
      </c>
    </row>
    <row r="331" spans="1:15" ht="12.75" customHeight="1" x14ac:dyDescent="0.15">
      <c r="A331" s="2" t="s">
        <v>313</v>
      </c>
      <c r="B331" s="182">
        <v>4786</v>
      </c>
      <c r="C331" s="182">
        <v>42390</v>
      </c>
      <c r="D331" s="182">
        <v>2489</v>
      </c>
      <c r="E331" s="182">
        <v>15215</v>
      </c>
      <c r="F331" s="182">
        <v>2174</v>
      </c>
      <c r="G331" s="182">
        <v>7885</v>
      </c>
      <c r="H331" s="182">
        <v>0</v>
      </c>
      <c r="I331" s="182">
        <v>29</v>
      </c>
      <c r="J331" s="182">
        <v>29</v>
      </c>
      <c r="K331" s="182">
        <v>7950</v>
      </c>
      <c r="L331" s="182">
        <v>0</v>
      </c>
      <c r="M331" s="182">
        <v>94</v>
      </c>
      <c r="N331" s="182">
        <v>94</v>
      </c>
      <c r="O331" s="182">
        <v>11340</v>
      </c>
    </row>
    <row r="332" spans="1:15" ht="12.75" customHeight="1" x14ac:dyDescent="0.15">
      <c r="A332" s="2" t="s">
        <v>237</v>
      </c>
      <c r="B332" s="182">
        <v>5</v>
      </c>
      <c r="C332" s="182">
        <v>54</v>
      </c>
      <c r="D332" s="182">
        <v>1</v>
      </c>
      <c r="E332" s="182">
        <v>12</v>
      </c>
      <c r="F332" s="182">
        <v>2</v>
      </c>
      <c r="G332" s="182">
        <v>12</v>
      </c>
      <c r="H332" s="182">
        <v>0</v>
      </c>
      <c r="I332" s="182">
        <v>0</v>
      </c>
      <c r="J332" s="182">
        <v>0</v>
      </c>
      <c r="K332" s="182">
        <v>12</v>
      </c>
      <c r="L332" s="182">
        <v>0</v>
      </c>
      <c r="M332" s="182">
        <v>2</v>
      </c>
      <c r="N332" s="182">
        <v>2</v>
      </c>
      <c r="O332" s="182">
        <v>18</v>
      </c>
    </row>
    <row r="333" spans="1:15" ht="12.75" customHeight="1" x14ac:dyDescent="0.15">
      <c r="A333" s="2" t="s">
        <v>341</v>
      </c>
      <c r="B333" s="182">
        <v>6241</v>
      </c>
      <c r="C333" s="182">
        <v>120505</v>
      </c>
      <c r="D333" s="182">
        <v>2203</v>
      </c>
      <c r="E333" s="182">
        <v>56040</v>
      </c>
      <c r="F333" s="182">
        <v>3483</v>
      </c>
      <c r="G333" s="182">
        <v>22410</v>
      </c>
      <c r="H333" s="182">
        <v>212</v>
      </c>
      <c r="I333" s="182">
        <v>146</v>
      </c>
      <c r="J333" s="182">
        <v>358</v>
      </c>
      <c r="K333" s="182">
        <v>17335</v>
      </c>
      <c r="L333" s="182">
        <v>57</v>
      </c>
      <c r="M333" s="182">
        <v>140</v>
      </c>
      <c r="N333" s="182">
        <v>197</v>
      </c>
      <c r="O333" s="182">
        <v>24720</v>
      </c>
    </row>
    <row r="334" spans="1:15" ht="12.75" customHeight="1" x14ac:dyDescent="0.15">
      <c r="A334" s="2" t="s">
        <v>347</v>
      </c>
      <c r="B334" s="182">
        <v>2610</v>
      </c>
      <c r="C334" s="182">
        <v>69220</v>
      </c>
      <c r="D334" s="182">
        <v>1527</v>
      </c>
      <c r="E334" s="182">
        <v>29565</v>
      </c>
      <c r="F334" s="182">
        <v>890</v>
      </c>
      <c r="G334" s="182">
        <v>12870</v>
      </c>
      <c r="H334" s="182">
        <v>0</v>
      </c>
      <c r="I334" s="182">
        <v>117</v>
      </c>
      <c r="J334" s="182">
        <v>117</v>
      </c>
      <c r="K334" s="182">
        <v>11040</v>
      </c>
      <c r="L334" s="182">
        <v>0</v>
      </c>
      <c r="M334" s="182">
        <v>76</v>
      </c>
      <c r="N334" s="182">
        <v>76</v>
      </c>
      <c r="O334" s="182">
        <v>15745</v>
      </c>
    </row>
    <row r="335" spans="1:15" ht="12.75" customHeight="1" x14ac:dyDescent="0.15">
      <c r="A335" s="2" t="s">
        <v>267</v>
      </c>
      <c r="B335" s="182">
        <v>52</v>
      </c>
      <c r="C335" s="182">
        <v>93</v>
      </c>
      <c r="D335" s="182">
        <v>40</v>
      </c>
      <c r="E335" s="182">
        <v>39</v>
      </c>
      <c r="F335" s="182">
        <v>4</v>
      </c>
      <c r="G335" s="182">
        <v>15</v>
      </c>
      <c r="H335" s="182">
        <v>0</v>
      </c>
      <c r="I335" s="182">
        <v>3</v>
      </c>
      <c r="J335" s="182">
        <v>3</v>
      </c>
      <c r="K335" s="182">
        <v>15</v>
      </c>
      <c r="L335" s="182">
        <v>0</v>
      </c>
      <c r="M335" s="182">
        <v>5</v>
      </c>
      <c r="N335" s="182">
        <v>5</v>
      </c>
      <c r="O335" s="182">
        <v>24</v>
      </c>
    </row>
    <row r="336" spans="1:15" ht="12.75" customHeight="1" x14ac:dyDescent="0.15">
      <c r="A336" s="2" t="s">
        <v>262</v>
      </c>
      <c r="B336" s="182">
        <v>224</v>
      </c>
      <c r="C336" s="182">
        <v>6687</v>
      </c>
      <c r="D336" s="182">
        <v>130</v>
      </c>
      <c r="E336" s="182">
        <v>2802</v>
      </c>
      <c r="F336" s="182">
        <v>4</v>
      </c>
      <c r="G336" s="182">
        <v>1221</v>
      </c>
      <c r="H336" s="182">
        <v>0</v>
      </c>
      <c r="I336" s="182">
        <v>16</v>
      </c>
      <c r="J336" s="182">
        <v>16</v>
      </c>
      <c r="K336" s="182">
        <v>1053</v>
      </c>
      <c r="L336" s="182">
        <v>0</v>
      </c>
      <c r="M336" s="182">
        <v>74</v>
      </c>
      <c r="N336" s="182">
        <v>74</v>
      </c>
      <c r="O336" s="182">
        <v>1611</v>
      </c>
    </row>
    <row r="337" spans="1:15" ht="12.75" customHeight="1" x14ac:dyDescent="0.15">
      <c r="A337" s="2" t="s">
        <v>238</v>
      </c>
      <c r="B337" s="182">
        <v>51</v>
      </c>
      <c r="C337" s="182">
        <v>424</v>
      </c>
      <c r="D337" s="182">
        <v>11</v>
      </c>
      <c r="E337" s="182">
        <v>148</v>
      </c>
      <c r="F337" s="182">
        <v>9</v>
      </c>
      <c r="G337" s="182">
        <v>76</v>
      </c>
      <c r="H337" s="182">
        <v>0</v>
      </c>
      <c r="I337" s="182">
        <v>18</v>
      </c>
      <c r="J337" s="182">
        <v>18</v>
      </c>
      <c r="K337" s="182">
        <v>68</v>
      </c>
      <c r="L337" s="182">
        <v>3</v>
      </c>
      <c r="M337" s="182">
        <v>10</v>
      </c>
      <c r="N337" s="182">
        <v>13</v>
      </c>
      <c r="O337" s="182">
        <v>132</v>
      </c>
    </row>
    <row r="338" spans="1:15" ht="12.75" customHeight="1" x14ac:dyDescent="0.15">
      <c r="A338" s="2" t="s">
        <v>351</v>
      </c>
      <c r="B338" s="182">
        <v>176</v>
      </c>
      <c r="C338" s="182">
        <v>2511</v>
      </c>
      <c r="D338" s="182">
        <v>174</v>
      </c>
      <c r="E338" s="182">
        <v>1065</v>
      </c>
      <c r="F338" s="182">
        <v>2</v>
      </c>
      <c r="G338" s="182">
        <v>492</v>
      </c>
      <c r="H338" s="182">
        <v>0</v>
      </c>
      <c r="I338" s="182">
        <v>0</v>
      </c>
      <c r="J338" s="182">
        <v>0</v>
      </c>
      <c r="K338" s="182">
        <v>360</v>
      </c>
      <c r="L338" s="182">
        <v>0</v>
      </c>
      <c r="M338" s="182">
        <v>0</v>
      </c>
      <c r="N338" s="182">
        <v>0</v>
      </c>
      <c r="O338" s="182">
        <v>594</v>
      </c>
    </row>
    <row r="339" spans="1:15" ht="12.75" customHeight="1" x14ac:dyDescent="0.15">
      <c r="A339" s="2" t="s">
        <v>352</v>
      </c>
      <c r="B339" s="182">
        <v>177</v>
      </c>
      <c r="C339" s="182">
        <v>8768</v>
      </c>
      <c r="D339" s="182">
        <v>90</v>
      </c>
      <c r="E339" s="182">
        <v>3800</v>
      </c>
      <c r="F339" s="182">
        <v>12</v>
      </c>
      <c r="G339" s="182">
        <v>1616</v>
      </c>
      <c r="H339" s="182">
        <v>0</v>
      </c>
      <c r="I339" s="182">
        <v>18</v>
      </c>
      <c r="J339" s="182">
        <v>18</v>
      </c>
      <c r="K339" s="182">
        <v>1392</v>
      </c>
      <c r="L339" s="182">
        <v>0</v>
      </c>
      <c r="M339" s="182">
        <v>57</v>
      </c>
      <c r="N339" s="182">
        <v>57</v>
      </c>
      <c r="O339" s="182">
        <v>1960</v>
      </c>
    </row>
    <row r="340" spans="1:15" ht="12.75" customHeight="1" x14ac:dyDescent="0.15">
      <c r="A340" s="2" t="s">
        <v>406</v>
      </c>
      <c r="B340" s="182">
        <v>1438</v>
      </c>
      <c r="C340" s="182">
        <v>156</v>
      </c>
      <c r="D340" s="182">
        <v>487</v>
      </c>
      <c r="E340" s="182">
        <v>68</v>
      </c>
      <c r="F340" s="182">
        <v>403</v>
      </c>
      <c r="G340" s="182">
        <v>28</v>
      </c>
      <c r="H340" s="182">
        <v>409</v>
      </c>
      <c r="I340" s="182">
        <v>23</v>
      </c>
      <c r="J340" s="182">
        <v>432</v>
      </c>
      <c r="K340" s="182">
        <v>24</v>
      </c>
      <c r="L340" s="182">
        <v>65</v>
      </c>
      <c r="M340" s="182">
        <v>51</v>
      </c>
      <c r="N340" s="182">
        <v>116</v>
      </c>
      <c r="O340" s="182">
        <v>36</v>
      </c>
    </row>
    <row r="341" spans="1:15" ht="12.75" customHeight="1" x14ac:dyDescent="0.15">
      <c r="A341" s="2" t="s">
        <v>499</v>
      </c>
      <c r="B341" s="182">
        <v>113</v>
      </c>
      <c r="C341" s="182">
        <v>4620</v>
      </c>
      <c r="D341" s="182">
        <v>53</v>
      </c>
      <c r="E341" s="182">
        <v>1724</v>
      </c>
      <c r="F341" s="182">
        <v>42</v>
      </c>
      <c r="G341" s="182">
        <v>820</v>
      </c>
      <c r="H341" s="182">
        <v>0</v>
      </c>
      <c r="I341" s="182">
        <v>18</v>
      </c>
      <c r="J341" s="182">
        <v>18</v>
      </c>
      <c r="K341" s="182">
        <v>644</v>
      </c>
      <c r="L341" s="182">
        <v>0</v>
      </c>
      <c r="M341" s="182">
        <v>0</v>
      </c>
      <c r="N341" s="182">
        <v>0</v>
      </c>
      <c r="O341" s="182">
        <v>1432</v>
      </c>
    </row>
    <row r="342" spans="1:15" ht="12.75" customHeight="1" x14ac:dyDescent="0.15">
      <c r="A342" s="2" t="s">
        <v>619</v>
      </c>
      <c r="B342" s="182">
        <v>1234</v>
      </c>
      <c r="C342" s="182">
        <v>14616</v>
      </c>
      <c r="D342" s="182">
        <v>1013</v>
      </c>
      <c r="E342" s="182">
        <v>6116</v>
      </c>
      <c r="F342" s="182">
        <v>62</v>
      </c>
      <c r="G342" s="182">
        <v>2692</v>
      </c>
      <c r="H342" s="182">
        <v>0</v>
      </c>
      <c r="I342" s="182">
        <v>46</v>
      </c>
      <c r="J342" s="182">
        <v>46</v>
      </c>
      <c r="K342" s="182">
        <v>2364</v>
      </c>
      <c r="L342" s="182">
        <v>0</v>
      </c>
      <c r="M342" s="182">
        <v>113</v>
      </c>
      <c r="N342" s="182">
        <v>113</v>
      </c>
      <c r="O342" s="182">
        <v>3444</v>
      </c>
    </row>
    <row r="343" spans="1:15" ht="12.75" customHeight="1" x14ac:dyDescent="0.15">
      <c r="A343" s="2" t="s">
        <v>501</v>
      </c>
      <c r="B343" s="182">
        <v>431</v>
      </c>
      <c r="C343" s="182">
        <v>1192</v>
      </c>
      <c r="D343" s="182">
        <v>402</v>
      </c>
      <c r="E343" s="182">
        <v>366</v>
      </c>
      <c r="F343" s="182">
        <v>11</v>
      </c>
      <c r="G343" s="182">
        <v>222</v>
      </c>
      <c r="H343" s="182">
        <v>0</v>
      </c>
      <c r="I343" s="182">
        <v>13</v>
      </c>
      <c r="J343" s="182">
        <v>13</v>
      </c>
      <c r="K343" s="182">
        <v>214</v>
      </c>
      <c r="L343" s="182">
        <v>0</v>
      </c>
      <c r="M343" s="182">
        <v>5</v>
      </c>
      <c r="N343" s="182">
        <v>5</v>
      </c>
      <c r="O343" s="182">
        <v>390</v>
      </c>
    </row>
    <row r="344" spans="1:15" ht="12.75" customHeight="1" x14ac:dyDescent="0.15">
      <c r="A344" s="2" t="s">
        <v>298</v>
      </c>
      <c r="B344" s="182">
        <v>516</v>
      </c>
      <c r="C344" s="182">
        <v>2324</v>
      </c>
      <c r="D344" s="182">
        <v>416</v>
      </c>
      <c r="E344" s="182">
        <v>976</v>
      </c>
      <c r="F344" s="182">
        <v>7</v>
      </c>
      <c r="G344" s="182">
        <v>432</v>
      </c>
      <c r="H344" s="182">
        <v>0</v>
      </c>
      <c r="I344" s="182">
        <v>28</v>
      </c>
      <c r="J344" s="182">
        <v>28</v>
      </c>
      <c r="K344" s="182">
        <v>380</v>
      </c>
      <c r="L344" s="182">
        <v>0</v>
      </c>
      <c r="M344" s="182">
        <v>65</v>
      </c>
      <c r="N344" s="182">
        <v>65</v>
      </c>
      <c r="O344" s="182">
        <v>536</v>
      </c>
    </row>
    <row r="345" spans="1:15" ht="12.75" customHeight="1" x14ac:dyDescent="0.15">
      <c r="A345" s="2" t="s">
        <v>416</v>
      </c>
      <c r="B345" s="182">
        <v>28933</v>
      </c>
      <c r="C345" s="182">
        <v>440480</v>
      </c>
      <c r="D345" s="182">
        <v>25300</v>
      </c>
      <c r="E345" s="182">
        <v>169770</v>
      </c>
      <c r="F345" s="182">
        <v>4</v>
      </c>
      <c r="G345" s="182">
        <v>77310</v>
      </c>
      <c r="H345" s="182">
        <v>6</v>
      </c>
      <c r="I345" s="182">
        <v>2093</v>
      </c>
      <c r="J345" s="182">
        <v>2099</v>
      </c>
      <c r="K345" s="182">
        <v>83515</v>
      </c>
      <c r="L345" s="182">
        <v>0</v>
      </c>
      <c r="M345" s="182">
        <v>1530</v>
      </c>
      <c r="N345" s="182">
        <v>1530</v>
      </c>
      <c r="O345" s="182">
        <v>109885</v>
      </c>
    </row>
    <row r="346" spans="1:15" ht="12.75" customHeight="1" x14ac:dyDescent="0.15">
      <c r="A346" s="2" t="s">
        <v>448</v>
      </c>
      <c r="B346" s="182">
        <v>4414</v>
      </c>
      <c r="C346" s="182">
        <v>112060</v>
      </c>
      <c r="D346" s="182">
        <v>3327</v>
      </c>
      <c r="E346" s="182">
        <v>64390</v>
      </c>
      <c r="F346" s="182">
        <v>790</v>
      </c>
      <c r="G346" s="182">
        <v>29320</v>
      </c>
      <c r="H346" s="182">
        <v>52</v>
      </c>
      <c r="I346" s="182">
        <v>220</v>
      </c>
      <c r="J346" s="182">
        <v>272</v>
      </c>
      <c r="K346" s="182">
        <v>7925</v>
      </c>
      <c r="L346" s="182">
        <v>0</v>
      </c>
      <c r="M346" s="182">
        <v>25</v>
      </c>
      <c r="N346" s="182">
        <v>25</v>
      </c>
      <c r="O346" s="182">
        <v>10425</v>
      </c>
    </row>
    <row r="347" spans="1:15" ht="12.75" customHeight="1" x14ac:dyDescent="0.15">
      <c r="A347" s="2" t="s">
        <v>212</v>
      </c>
      <c r="B347" s="182">
        <v>35</v>
      </c>
      <c r="C347" s="182">
        <v>1852</v>
      </c>
      <c r="D347" s="182">
        <v>35</v>
      </c>
      <c r="E347" s="182">
        <v>772</v>
      </c>
      <c r="F347" s="182">
        <v>0</v>
      </c>
      <c r="G347" s="182">
        <v>308</v>
      </c>
      <c r="H347" s="182">
        <v>0</v>
      </c>
      <c r="I347" s="182">
        <v>0</v>
      </c>
      <c r="J347" s="182">
        <v>0</v>
      </c>
      <c r="K347" s="182">
        <v>288</v>
      </c>
      <c r="L347" s="182">
        <v>0</v>
      </c>
      <c r="M347" s="182">
        <v>0</v>
      </c>
      <c r="N347" s="182">
        <v>0</v>
      </c>
      <c r="O347" s="182">
        <v>484</v>
      </c>
    </row>
    <row r="348" spans="1:15" ht="12.75" customHeight="1" x14ac:dyDescent="0.15">
      <c r="A348" s="2" t="s">
        <v>213</v>
      </c>
      <c r="B348" s="182">
        <v>107</v>
      </c>
      <c r="C348" s="182">
        <v>868</v>
      </c>
      <c r="D348" s="182">
        <v>38</v>
      </c>
      <c r="E348" s="182">
        <v>380</v>
      </c>
      <c r="F348" s="182">
        <v>3</v>
      </c>
      <c r="G348" s="182">
        <v>140</v>
      </c>
      <c r="H348" s="182">
        <v>34</v>
      </c>
      <c r="I348" s="182">
        <v>4</v>
      </c>
      <c r="J348" s="182">
        <v>38</v>
      </c>
      <c r="K348" s="182">
        <v>128</v>
      </c>
      <c r="L348" s="182">
        <v>0</v>
      </c>
      <c r="M348" s="182">
        <v>28</v>
      </c>
      <c r="N348" s="182">
        <v>28</v>
      </c>
      <c r="O348" s="182">
        <v>220</v>
      </c>
    </row>
    <row r="349" spans="1:15" ht="12.75" customHeight="1" x14ac:dyDescent="0.15">
      <c r="A349" s="2" t="s">
        <v>463</v>
      </c>
      <c r="B349" s="182">
        <v>17535</v>
      </c>
      <c r="C349" s="182">
        <v>115476</v>
      </c>
      <c r="D349" s="182">
        <v>13549</v>
      </c>
      <c r="E349" s="182">
        <v>50144</v>
      </c>
      <c r="F349" s="182">
        <v>791</v>
      </c>
      <c r="G349" s="182">
        <v>21840</v>
      </c>
      <c r="H349" s="182">
        <v>0</v>
      </c>
      <c r="I349" s="182">
        <v>1336</v>
      </c>
      <c r="J349" s="182">
        <v>1336</v>
      </c>
      <c r="K349" s="182">
        <v>18556</v>
      </c>
      <c r="L349" s="182">
        <v>0</v>
      </c>
      <c r="M349" s="182">
        <v>1859</v>
      </c>
      <c r="N349" s="182">
        <v>1859</v>
      </c>
      <c r="O349" s="182">
        <v>24936</v>
      </c>
    </row>
    <row r="350" spans="1:15" ht="12.75" customHeight="1" x14ac:dyDescent="0.15">
      <c r="A350" s="2" t="s">
        <v>214</v>
      </c>
      <c r="B350" s="182">
        <v>316</v>
      </c>
      <c r="C350" s="182">
        <v>3720</v>
      </c>
      <c r="D350" s="182">
        <v>220</v>
      </c>
      <c r="E350" s="182">
        <v>1592</v>
      </c>
      <c r="F350" s="182">
        <v>93</v>
      </c>
      <c r="G350" s="182">
        <v>616</v>
      </c>
      <c r="H350" s="182">
        <v>2</v>
      </c>
      <c r="I350" s="182">
        <v>0</v>
      </c>
      <c r="J350" s="182">
        <v>2</v>
      </c>
      <c r="K350" s="182">
        <v>568</v>
      </c>
      <c r="L350" s="182">
        <v>1</v>
      </c>
      <c r="M350" s="182">
        <v>0</v>
      </c>
      <c r="N350" s="182">
        <v>1</v>
      </c>
      <c r="O350" s="182">
        <v>944</v>
      </c>
    </row>
    <row r="351" spans="1:15" ht="12.75" customHeight="1" x14ac:dyDescent="0.15">
      <c r="A351" s="2" t="s">
        <v>338</v>
      </c>
      <c r="B351" s="182">
        <v>326</v>
      </c>
      <c r="C351" s="182">
        <v>7299</v>
      </c>
      <c r="D351" s="182">
        <v>318</v>
      </c>
      <c r="E351" s="182">
        <v>3108</v>
      </c>
      <c r="F351" s="182">
        <v>8</v>
      </c>
      <c r="G351" s="182">
        <v>1323</v>
      </c>
      <c r="H351" s="182">
        <v>0</v>
      </c>
      <c r="I351" s="182">
        <v>0</v>
      </c>
      <c r="J351" s="182">
        <v>0</v>
      </c>
      <c r="K351" s="182">
        <v>1182</v>
      </c>
      <c r="L351" s="182">
        <v>0</v>
      </c>
      <c r="M351" s="182">
        <v>0</v>
      </c>
      <c r="N351" s="182">
        <v>0</v>
      </c>
      <c r="O351" s="182">
        <v>1686</v>
      </c>
    </row>
    <row r="352" spans="1:15" ht="12.75" customHeight="1" x14ac:dyDescent="0.15">
      <c r="A352" s="2" t="s">
        <v>466</v>
      </c>
      <c r="B352" s="182">
        <v>1147</v>
      </c>
      <c r="C352" s="182">
        <v>30501</v>
      </c>
      <c r="D352" s="182">
        <v>597</v>
      </c>
      <c r="E352" s="182">
        <v>12660</v>
      </c>
      <c r="F352" s="182">
        <v>279</v>
      </c>
      <c r="G352" s="182">
        <v>5172</v>
      </c>
      <c r="H352" s="182">
        <v>180</v>
      </c>
      <c r="I352" s="182">
        <v>80</v>
      </c>
      <c r="J352" s="182">
        <v>260</v>
      </c>
      <c r="K352" s="182">
        <v>5181</v>
      </c>
      <c r="L352" s="182">
        <v>11</v>
      </c>
      <c r="M352" s="182">
        <v>0</v>
      </c>
      <c r="N352" s="182">
        <v>11</v>
      </c>
      <c r="O352" s="182">
        <v>7488</v>
      </c>
    </row>
    <row r="353" spans="1:15" ht="12.75" customHeight="1" x14ac:dyDescent="0.15">
      <c r="A353" s="2" t="s">
        <v>537</v>
      </c>
      <c r="B353" s="182">
        <v>11658</v>
      </c>
      <c r="C353" s="182">
        <v>140320</v>
      </c>
      <c r="D353" s="182">
        <v>10293</v>
      </c>
      <c r="E353" s="182">
        <v>56924</v>
      </c>
      <c r="F353" s="182">
        <v>285</v>
      </c>
      <c r="G353" s="182">
        <v>24752</v>
      </c>
      <c r="H353" s="182">
        <v>0</v>
      </c>
      <c r="I353" s="182">
        <v>231</v>
      </c>
      <c r="J353" s="182">
        <v>231</v>
      </c>
      <c r="K353" s="182">
        <v>21712</v>
      </c>
      <c r="L353" s="182">
        <v>0</v>
      </c>
      <c r="M353" s="182">
        <v>849</v>
      </c>
      <c r="N353" s="182">
        <v>849</v>
      </c>
      <c r="O353" s="182">
        <v>36932</v>
      </c>
    </row>
    <row r="354" spans="1:15" ht="12.75" customHeight="1" x14ac:dyDescent="0.15">
      <c r="A354" s="2" t="s">
        <v>299</v>
      </c>
      <c r="B354" s="182">
        <v>355</v>
      </c>
      <c r="C354" s="182">
        <v>2552</v>
      </c>
      <c r="D354" s="182">
        <v>351</v>
      </c>
      <c r="E354" s="182">
        <v>1068</v>
      </c>
      <c r="F354" s="182">
        <v>2</v>
      </c>
      <c r="G354" s="182">
        <v>480</v>
      </c>
      <c r="H354" s="182">
        <v>0</v>
      </c>
      <c r="I354" s="182">
        <v>2</v>
      </c>
      <c r="J354" s="182">
        <v>2</v>
      </c>
      <c r="K354" s="182">
        <v>416</v>
      </c>
      <c r="L354" s="182">
        <v>0</v>
      </c>
      <c r="M354" s="182">
        <v>0</v>
      </c>
      <c r="N354" s="182">
        <v>0</v>
      </c>
      <c r="O354" s="182">
        <v>588</v>
      </c>
    </row>
    <row r="355" spans="1:15" ht="12.75" customHeight="1" x14ac:dyDescent="0.15">
      <c r="A355" s="2" t="s">
        <v>80</v>
      </c>
      <c r="B355" s="182">
        <v>213</v>
      </c>
      <c r="C355" s="182">
        <v>9148</v>
      </c>
      <c r="D355" s="182">
        <v>16</v>
      </c>
      <c r="E355" s="182">
        <v>4644</v>
      </c>
      <c r="F355" s="182">
        <v>0</v>
      </c>
      <c r="G355" s="182">
        <v>1408</v>
      </c>
      <c r="H355" s="182">
        <v>0</v>
      </c>
      <c r="I355" s="182">
        <v>88</v>
      </c>
      <c r="J355" s="182">
        <v>88</v>
      </c>
      <c r="K355" s="182">
        <v>1080</v>
      </c>
      <c r="L355" s="182">
        <v>0</v>
      </c>
      <c r="M355" s="182">
        <v>109</v>
      </c>
      <c r="N355" s="182">
        <v>109</v>
      </c>
      <c r="O355" s="182">
        <v>2016</v>
      </c>
    </row>
    <row r="356" spans="1:15" ht="12.75" customHeight="1" x14ac:dyDescent="0.15">
      <c r="A356" s="2" t="s">
        <v>441</v>
      </c>
      <c r="B356" s="182">
        <v>725</v>
      </c>
      <c r="C356" s="182">
        <v>4572</v>
      </c>
      <c r="D356" s="182">
        <v>589</v>
      </c>
      <c r="E356" s="182">
        <v>1912</v>
      </c>
      <c r="F356" s="182">
        <v>13</v>
      </c>
      <c r="G356" s="182">
        <v>804</v>
      </c>
      <c r="H356" s="182">
        <v>0</v>
      </c>
      <c r="I356" s="182">
        <v>27</v>
      </c>
      <c r="J356" s="182">
        <v>27</v>
      </c>
      <c r="K356" s="182">
        <v>716</v>
      </c>
      <c r="L356" s="182">
        <v>0</v>
      </c>
      <c r="M356" s="182">
        <v>96</v>
      </c>
      <c r="N356" s="182">
        <v>96</v>
      </c>
      <c r="O356" s="182">
        <v>1140</v>
      </c>
    </row>
    <row r="357" spans="1:15" ht="12.75" customHeight="1" x14ac:dyDescent="0.15">
      <c r="A357" s="2" t="s">
        <v>471</v>
      </c>
      <c r="B357" s="182">
        <v>1478</v>
      </c>
      <c r="C357" s="182">
        <v>5388</v>
      </c>
      <c r="D357" s="182">
        <v>1224</v>
      </c>
      <c r="E357" s="182">
        <v>2252</v>
      </c>
      <c r="F357" s="182">
        <v>142</v>
      </c>
      <c r="G357" s="182">
        <v>948</v>
      </c>
      <c r="H357" s="182">
        <v>25</v>
      </c>
      <c r="I357" s="182">
        <v>47</v>
      </c>
      <c r="J357" s="182">
        <v>72</v>
      </c>
      <c r="K357" s="182">
        <v>844</v>
      </c>
      <c r="L357" s="182">
        <v>20</v>
      </c>
      <c r="M357" s="182">
        <v>20</v>
      </c>
      <c r="N357" s="182">
        <v>40</v>
      </c>
      <c r="O357" s="182">
        <v>1344</v>
      </c>
    </row>
    <row r="358" spans="1:15" ht="12.75" customHeight="1" x14ac:dyDescent="0.15">
      <c r="A358" s="2" t="s">
        <v>451</v>
      </c>
      <c r="B358" s="182">
        <v>3430</v>
      </c>
      <c r="C358" s="182">
        <v>20915</v>
      </c>
      <c r="D358" s="182">
        <v>3033</v>
      </c>
      <c r="E358" s="182">
        <v>8065</v>
      </c>
      <c r="F358" s="182">
        <v>64</v>
      </c>
      <c r="G358" s="182">
        <v>3670</v>
      </c>
      <c r="H358" s="182">
        <v>0</v>
      </c>
      <c r="I358" s="182">
        <v>115</v>
      </c>
      <c r="J358" s="182">
        <v>115</v>
      </c>
      <c r="K358" s="182">
        <v>3965</v>
      </c>
      <c r="L358" s="182">
        <v>0</v>
      </c>
      <c r="M358" s="182">
        <v>218</v>
      </c>
      <c r="N358" s="182">
        <v>218</v>
      </c>
      <c r="O358" s="182">
        <v>5215</v>
      </c>
    </row>
    <row r="359" spans="1:15" ht="12.75" customHeight="1" x14ac:dyDescent="0.15">
      <c r="A359" s="2" t="s">
        <v>215</v>
      </c>
      <c r="B359" s="182">
        <v>29</v>
      </c>
      <c r="C359" s="182">
        <v>6</v>
      </c>
      <c r="D359" s="182">
        <v>24</v>
      </c>
      <c r="E359" s="182">
        <v>0</v>
      </c>
      <c r="F359" s="182">
        <v>4</v>
      </c>
      <c r="G359" s="182">
        <v>0</v>
      </c>
      <c r="H359" s="182">
        <v>0</v>
      </c>
      <c r="I359" s="182">
        <v>0</v>
      </c>
      <c r="J359" s="182">
        <v>0</v>
      </c>
      <c r="K359" s="182">
        <v>3</v>
      </c>
      <c r="L359" s="182">
        <v>0</v>
      </c>
      <c r="M359" s="182">
        <v>1</v>
      </c>
      <c r="N359" s="182">
        <v>1</v>
      </c>
      <c r="O359" s="182">
        <v>3</v>
      </c>
    </row>
    <row r="360" spans="1:15" ht="12.75" customHeight="1" x14ac:dyDescent="0.15">
      <c r="A360" s="2" t="s">
        <v>449</v>
      </c>
      <c r="B360" s="182">
        <v>1245</v>
      </c>
      <c r="C360" s="182">
        <v>9300</v>
      </c>
      <c r="D360" s="182">
        <v>1076</v>
      </c>
      <c r="E360" s="182">
        <v>3726</v>
      </c>
      <c r="F360" s="182">
        <v>94</v>
      </c>
      <c r="G360" s="182">
        <v>1590</v>
      </c>
      <c r="H360" s="182">
        <v>0</v>
      </c>
      <c r="I360" s="182">
        <v>26</v>
      </c>
      <c r="J360" s="182">
        <v>26</v>
      </c>
      <c r="K360" s="182">
        <v>1407</v>
      </c>
      <c r="L360" s="182">
        <v>0</v>
      </c>
      <c r="M360" s="182">
        <v>49</v>
      </c>
      <c r="N360" s="182">
        <v>49</v>
      </c>
      <c r="O360" s="182">
        <v>2577</v>
      </c>
    </row>
    <row r="361" spans="1:15" ht="12.75" customHeight="1" x14ac:dyDescent="0.15">
      <c r="A361" s="2" t="s">
        <v>504</v>
      </c>
      <c r="B361" s="182">
        <v>177</v>
      </c>
      <c r="C361" s="182">
        <v>2739</v>
      </c>
      <c r="D361" s="182">
        <v>147</v>
      </c>
      <c r="E361" s="182">
        <v>1665</v>
      </c>
      <c r="F361" s="182">
        <v>17</v>
      </c>
      <c r="G361" s="182">
        <v>306</v>
      </c>
      <c r="H361" s="182">
        <v>5</v>
      </c>
      <c r="I361" s="182">
        <v>7</v>
      </c>
      <c r="J361" s="182">
        <v>12</v>
      </c>
      <c r="K361" s="182">
        <v>309</v>
      </c>
      <c r="L361" s="182">
        <v>1</v>
      </c>
      <c r="M361" s="182">
        <v>0</v>
      </c>
      <c r="N361" s="182">
        <v>1</v>
      </c>
      <c r="O361" s="182">
        <v>459</v>
      </c>
    </row>
    <row r="362" spans="1:15" ht="12.75" customHeight="1" x14ac:dyDescent="0.15">
      <c r="A362" s="2" t="s">
        <v>117</v>
      </c>
      <c r="B362" s="182">
        <v>44</v>
      </c>
      <c r="C362" s="182">
        <v>1347</v>
      </c>
      <c r="D362" s="182">
        <v>29</v>
      </c>
      <c r="E362" s="182">
        <v>795</v>
      </c>
      <c r="F362" s="182">
        <v>13</v>
      </c>
      <c r="G362" s="182">
        <v>225</v>
      </c>
      <c r="H362" s="182">
        <v>0</v>
      </c>
      <c r="I362" s="182">
        <v>2</v>
      </c>
      <c r="J362" s="182">
        <v>2</v>
      </c>
      <c r="K362" s="182">
        <v>159</v>
      </c>
      <c r="L362" s="182">
        <v>0</v>
      </c>
      <c r="M362" s="182">
        <v>0</v>
      </c>
      <c r="N362" s="182">
        <v>0</v>
      </c>
      <c r="O362" s="182">
        <v>168</v>
      </c>
    </row>
    <row r="363" spans="1:15" ht="12.75" customHeight="1" x14ac:dyDescent="0.15">
      <c r="A363" s="2" t="s">
        <v>239</v>
      </c>
      <c r="B363" s="182">
        <v>191</v>
      </c>
      <c r="C363" s="182">
        <v>4028</v>
      </c>
      <c r="D363" s="182">
        <v>151</v>
      </c>
      <c r="E363" s="182">
        <v>1752</v>
      </c>
      <c r="F363" s="182">
        <v>10</v>
      </c>
      <c r="G363" s="182">
        <v>724</v>
      </c>
      <c r="H363" s="182">
        <v>11</v>
      </c>
      <c r="I363" s="182">
        <v>16</v>
      </c>
      <c r="J363" s="182">
        <v>27</v>
      </c>
      <c r="K363" s="182">
        <v>592</v>
      </c>
      <c r="L363" s="182">
        <v>0</v>
      </c>
      <c r="M363" s="182">
        <v>3</v>
      </c>
      <c r="N363" s="182">
        <v>3</v>
      </c>
      <c r="O363" s="182">
        <v>960</v>
      </c>
    </row>
    <row r="364" spans="1:15" ht="12.75" customHeight="1" x14ac:dyDescent="0.15">
      <c r="A364" s="2" t="s">
        <v>118</v>
      </c>
      <c r="B364" s="182">
        <v>1679</v>
      </c>
      <c r="C364" s="182">
        <v>5668</v>
      </c>
      <c r="D364" s="182">
        <v>1408</v>
      </c>
      <c r="E364" s="182">
        <v>1360</v>
      </c>
      <c r="F364" s="182">
        <v>169</v>
      </c>
      <c r="G364" s="182">
        <v>1128</v>
      </c>
      <c r="H364" s="182">
        <v>0</v>
      </c>
      <c r="I364" s="182">
        <v>82</v>
      </c>
      <c r="J364" s="182">
        <v>82</v>
      </c>
      <c r="K364" s="182">
        <v>1116</v>
      </c>
      <c r="L364" s="182">
        <v>0</v>
      </c>
      <c r="M364" s="182">
        <v>20</v>
      </c>
      <c r="N364" s="182">
        <v>20</v>
      </c>
      <c r="O364" s="182">
        <v>2064</v>
      </c>
    </row>
    <row r="365" spans="1:15" ht="12.75" customHeight="1" x14ac:dyDescent="0.15">
      <c r="A365" s="2" t="s">
        <v>135</v>
      </c>
      <c r="B365" s="182">
        <v>0</v>
      </c>
      <c r="C365" s="182">
        <v>1218</v>
      </c>
      <c r="D365" s="182">
        <v>0</v>
      </c>
      <c r="E365" s="182">
        <v>568</v>
      </c>
      <c r="F365" s="182">
        <v>0</v>
      </c>
      <c r="G365" s="182">
        <v>163</v>
      </c>
      <c r="H365" s="182">
        <v>0</v>
      </c>
      <c r="I365" s="182">
        <v>0</v>
      </c>
      <c r="J365" s="182">
        <v>0</v>
      </c>
      <c r="K365" s="182">
        <v>175</v>
      </c>
      <c r="L365" s="182">
        <v>0</v>
      </c>
      <c r="M365" s="182">
        <v>0</v>
      </c>
      <c r="N365" s="182">
        <v>0</v>
      </c>
      <c r="O365" s="182">
        <v>312</v>
      </c>
    </row>
    <row r="366" spans="1:15" ht="12.75" customHeight="1" x14ac:dyDescent="0.15">
      <c r="A366" s="2" t="s">
        <v>300</v>
      </c>
      <c r="B366" s="182">
        <v>914</v>
      </c>
      <c r="C366" s="182">
        <v>816</v>
      </c>
      <c r="D366" s="182">
        <v>769</v>
      </c>
      <c r="E366" s="182">
        <v>360</v>
      </c>
      <c r="F366" s="182">
        <v>24</v>
      </c>
      <c r="G366" s="182">
        <v>148</v>
      </c>
      <c r="H366" s="182">
        <v>0</v>
      </c>
      <c r="I366" s="182">
        <v>52</v>
      </c>
      <c r="J366" s="182">
        <v>52</v>
      </c>
      <c r="K366" s="182">
        <v>128</v>
      </c>
      <c r="L366" s="182">
        <v>0</v>
      </c>
      <c r="M366" s="182">
        <v>69</v>
      </c>
      <c r="N366" s="182">
        <v>69</v>
      </c>
      <c r="O366" s="182">
        <v>180</v>
      </c>
    </row>
    <row r="367" spans="1:15" ht="12.75" customHeight="1" x14ac:dyDescent="0.15">
      <c r="A367" s="2" t="s">
        <v>488</v>
      </c>
      <c r="B367" s="182">
        <v>667</v>
      </c>
      <c r="C367" s="182">
        <v>12300</v>
      </c>
      <c r="D367" s="182">
        <v>566</v>
      </c>
      <c r="E367" s="182">
        <v>4851</v>
      </c>
      <c r="F367" s="182">
        <v>4</v>
      </c>
      <c r="G367" s="182">
        <v>2460</v>
      </c>
      <c r="H367" s="182">
        <v>0</v>
      </c>
      <c r="I367" s="182">
        <v>36</v>
      </c>
      <c r="J367" s="182">
        <v>36</v>
      </c>
      <c r="K367" s="182">
        <v>2103</v>
      </c>
      <c r="L367" s="182">
        <v>0</v>
      </c>
      <c r="M367" s="182">
        <v>61</v>
      </c>
      <c r="N367" s="182">
        <v>61</v>
      </c>
      <c r="O367" s="182">
        <v>2886</v>
      </c>
    </row>
    <row r="368" spans="1:15" ht="12.75" customHeight="1" x14ac:dyDescent="0.15">
      <c r="A368" s="2" t="s">
        <v>520</v>
      </c>
      <c r="B368" s="182">
        <v>626</v>
      </c>
      <c r="C368" s="182">
        <v>2644</v>
      </c>
      <c r="D368" s="182">
        <v>350</v>
      </c>
      <c r="E368" s="182">
        <v>1136</v>
      </c>
      <c r="F368" s="182">
        <v>170</v>
      </c>
      <c r="G368" s="182">
        <v>448</v>
      </c>
      <c r="H368" s="182">
        <v>13</v>
      </c>
      <c r="I368" s="182">
        <v>36</v>
      </c>
      <c r="J368" s="182">
        <v>49</v>
      </c>
      <c r="K368" s="182">
        <v>424</v>
      </c>
      <c r="L368" s="182">
        <v>0</v>
      </c>
      <c r="M368" s="182">
        <v>57</v>
      </c>
      <c r="N368" s="182">
        <v>57</v>
      </c>
      <c r="O368" s="182">
        <v>636</v>
      </c>
    </row>
    <row r="369" spans="1:15" ht="12.75" customHeight="1" x14ac:dyDescent="0.15">
      <c r="A369" s="2" t="s">
        <v>505</v>
      </c>
      <c r="B369" s="182">
        <v>2263</v>
      </c>
      <c r="C369" s="182">
        <v>12279</v>
      </c>
      <c r="D369" s="182">
        <v>2220</v>
      </c>
      <c r="E369" s="182">
        <v>4779</v>
      </c>
      <c r="F369" s="182">
        <v>41</v>
      </c>
      <c r="G369" s="182">
        <v>2265</v>
      </c>
      <c r="H369" s="182">
        <v>0</v>
      </c>
      <c r="I369" s="182">
        <v>1</v>
      </c>
      <c r="J369" s="182">
        <v>1</v>
      </c>
      <c r="K369" s="182">
        <v>2085</v>
      </c>
      <c r="L369" s="182">
        <v>0</v>
      </c>
      <c r="M369" s="182">
        <v>1</v>
      </c>
      <c r="N369" s="182">
        <v>1</v>
      </c>
      <c r="O369" s="182">
        <v>3150</v>
      </c>
    </row>
    <row r="370" spans="1:15" ht="12.75" customHeight="1" x14ac:dyDescent="0.15">
      <c r="A370" s="2" t="s">
        <v>539</v>
      </c>
      <c r="B370" s="182">
        <v>269</v>
      </c>
      <c r="C370" s="182">
        <v>1108</v>
      </c>
      <c r="D370" s="182">
        <v>227</v>
      </c>
      <c r="E370" s="182">
        <v>112</v>
      </c>
      <c r="F370" s="182">
        <v>0</v>
      </c>
      <c r="G370" s="182">
        <v>856</v>
      </c>
      <c r="H370" s="182">
        <v>0</v>
      </c>
      <c r="I370" s="182">
        <v>0</v>
      </c>
      <c r="J370" s="182">
        <v>0</v>
      </c>
      <c r="K370" s="182">
        <v>52</v>
      </c>
      <c r="L370" s="182">
        <v>13</v>
      </c>
      <c r="M370" s="182">
        <v>29</v>
      </c>
      <c r="N370" s="182">
        <v>42</v>
      </c>
      <c r="O370" s="182">
        <v>88</v>
      </c>
    </row>
    <row r="371" spans="1:15" ht="12.75" customHeight="1" x14ac:dyDescent="0.15">
      <c r="A371" s="2" t="s">
        <v>1302</v>
      </c>
      <c r="B371" s="182">
        <v>1818</v>
      </c>
      <c r="C371" s="182">
        <v>43924</v>
      </c>
      <c r="D371" s="182">
        <v>1529</v>
      </c>
      <c r="E371" s="182">
        <v>20504</v>
      </c>
      <c r="F371" s="182">
        <v>152</v>
      </c>
      <c r="G371" s="182">
        <v>6128</v>
      </c>
      <c r="H371" s="182">
        <v>30</v>
      </c>
      <c r="I371" s="182">
        <v>94</v>
      </c>
      <c r="J371" s="182">
        <v>124</v>
      </c>
      <c r="K371" s="182">
        <v>6712</v>
      </c>
      <c r="L371" s="182">
        <v>0</v>
      </c>
      <c r="M371" s="182">
        <v>13</v>
      </c>
      <c r="N371" s="182">
        <v>13</v>
      </c>
      <c r="O371" s="182">
        <v>10580</v>
      </c>
    </row>
    <row r="372" spans="1:15" ht="12.75" customHeight="1" x14ac:dyDescent="0.15">
      <c r="A372" s="2" t="s">
        <v>509</v>
      </c>
      <c r="B372" s="182">
        <v>480</v>
      </c>
      <c r="C372" s="182">
        <v>2241</v>
      </c>
      <c r="D372" s="182">
        <v>247</v>
      </c>
      <c r="E372" s="182">
        <v>939</v>
      </c>
      <c r="F372" s="182">
        <v>192</v>
      </c>
      <c r="G372" s="182">
        <v>408</v>
      </c>
      <c r="H372" s="182">
        <v>0</v>
      </c>
      <c r="I372" s="182">
        <v>35</v>
      </c>
      <c r="J372" s="182">
        <v>35</v>
      </c>
      <c r="K372" s="182">
        <v>354</v>
      </c>
      <c r="L372" s="182">
        <v>0</v>
      </c>
      <c r="M372" s="182">
        <v>6</v>
      </c>
      <c r="N372" s="182">
        <v>6</v>
      </c>
      <c r="O372" s="182">
        <v>540</v>
      </c>
    </row>
    <row r="373" spans="1:15" ht="12.75" customHeight="1" x14ac:dyDescent="0.15">
      <c r="A373" s="2" t="s">
        <v>545</v>
      </c>
      <c r="B373" s="182">
        <v>341</v>
      </c>
      <c r="C373" s="182">
        <v>3942</v>
      </c>
      <c r="D373" s="182">
        <v>88</v>
      </c>
      <c r="E373" s="182">
        <v>1653</v>
      </c>
      <c r="F373" s="182">
        <v>185</v>
      </c>
      <c r="G373" s="182">
        <v>717</v>
      </c>
      <c r="H373" s="182">
        <v>0</v>
      </c>
      <c r="I373" s="182">
        <v>25</v>
      </c>
      <c r="J373" s="182">
        <v>25</v>
      </c>
      <c r="K373" s="182">
        <v>621</v>
      </c>
      <c r="L373" s="182">
        <v>0</v>
      </c>
      <c r="M373" s="182">
        <v>43</v>
      </c>
      <c r="N373" s="182">
        <v>43</v>
      </c>
      <c r="O373" s="182">
        <v>951</v>
      </c>
    </row>
    <row r="374" spans="1:15" ht="12.75" customHeight="1" x14ac:dyDescent="0.15">
      <c r="A374" s="2" t="s">
        <v>216</v>
      </c>
      <c r="B374" s="182">
        <v>222</v>
      </c>
      <c r="C374" s="182">
        <v>1296</v>
      </c>
      <c r="D374" s="182">
        <v>221</v>
      </c>
      <c r="E374" s="182">
        <v>556</v>
      </c>
      <c r="F374" s="182">
        <v>0</v>
      </c>
      <c r="G374" s="182">
        <v>212</v>
      </c>
      <c r="H374" s="182">
        <v>1</v>
      </c>
      <c r="I374" s="182">
        <v>0</v>
      </c>
      <c r="J374" s="182">
        <v>1</v>
      </c>
      <c r="K374" s="182">
        <v>200</v>
      </c>
      <c r="L374" s="182">
        <v>0</v>
      </c>
      <c r="M374" s="182">
        <v>0</v>
      </c>
      <c r="N374" s="182">
        <v>0</v>
      </c>
      <c r="O374" s="182">
        <v>328</v>
      </c>
    </row>
    <row r="375" spans="1:15" ht="12.75" customHeight="1" x14ac:dyDescent="0.15">
      <c r="A375" s="2" t="s">
        <v>522</v>
      </c>
      <c r="B375" s="182">
        <v>1243</v>
      </c>
      <c r="C375" s="182">
        <v>12306</v>
      </c>
      <c r="D375" s="182">
        <v>466</v>
      </c>
      <c r="E375" s="182">
        <v>5193</v>
      </c>
      <c r="F375" s="182">
        <v>691</v>
      </c>
      <c r="G375" s="182">
        <v>2190</v>
      </c>
      <c r="H375" s="182">
        <v>0</v>
      </c>
      <c r="I375" s="182">
        <v>59</v>
      </c>
      <c r="J375" s="182">
        <v>59</v>
      </c>
      <c r="K375" s="182">
        <v>1968</v>
      </c>
      <c r="L375" s="182">
        <v>0</v>
      </c>
      <c r="M375" s="182">
        <v>27</v>
      </c>
      <c r="N375" s="182">
        <v>27</v>
      </c>
      <c r="O375" s="182">
        <v>2955</v>
      </c>
    </row>
    <row r="376" spans="1:15" ht="12.75" customHeight="1" x14ac:dyDescent="0.15">
      <c r="A376" s="2" t="s">
        <v>217</v>
      </c>
      <c r="B376" s="182">
        <v>1675</v>
      </c>
      <c r="C376" s="182">
        <v>6696</v>
      </c>
      <c r="D376" s="182">
        <v>1222</v>
      </c>
      <c r="E376" s="182">
        <v>2800</v>
      </c>
      <c r="F376" s="182">
        <v>26</v>
      </c>
      <c r="G376" s="182">
        <v>1132</v>
      </c>
      <c r="H376" s="182">
        <v>0</v>
      </c>
      <c r="I376" s="182">
        <v>124</v>
      </c>
      <c r="J376" s="182">
        <v>124</v>
      </c>
      <c r="K376" s="182">
        <v>1052</v>
      </c>
      <c r="L376" s="182">
        <v>0</v>
      </c>
      <c r="M376" s="182">
        <v>303</v>
      </c>
      <c r="N376" s="182">
        <v>303</v>
      </c>
      <c r="O376" s="182">
        <v>1712</v>
      </c>
    </row>
    <row r="377" spans="1:15" ht="12.75" customHeight="1" x14ac:dyDescent="0.15">
      <c r="A377" s="2" t="s">
        <v>1303</v>
      </c>
      <c r="B377" s="182">
        <v>17</v>
      </c>
      <c r="C377" s="182">
        <v>1285</v>
      </c>
      <c r="D377" s="182">
        <v>1</v>
      </c>
      <c r="E377" s="182">
        <v>555</v>
      </c>
      <c r="F377" s="182">
        <v>6</v>
      </c>
      <c r="G377" s="182">
        <v>241</v>
      </c>
      <c r="H377" s="182">
        <v>0</v>
      </c>
      <c r="I377" s="182">
        <v>10</v>
      </c>
      <c r="J377" s="182">
        <v>10</v>
      </c>
      <c r="K377" s="182">
        <v>201</v>
      </c>
      <c r="L377" s="182">
        <v>0</v>
      </c>
      <c r="M377" s="182">
        <v>0</v>
      </c>
      <c r="N377" s="182">
        <v>0</v>
      </c>
      <c r="O377" s="182">
        <v>288</v>
      </c>
    </row>
    <row r="378" spans="1:15" ht="12.75" customHeight="1" x14ac:dyDescent="0.15">
      <c r="A378" s="2" t="s">
        <v>576</v>
      </c>
      <c r="B378" s="182">
        <v>1026</v>
      </c>
      <c r="C378" s="182">
        <v>20332</v>
      </c>
      <c r="D378" s="182">
        <v>732</v>
      </c>
      <c r="E378" s="182">
        <v>10448</v>
      </c>
      <c r="F378" s="182">
        <v>50</v>
      </c>
      <c r="G378" s="182">
        <v>3036</v>
      </c>
      <c r="H378" s="182">
        <v>0</v>
      </c>
      <c r="I378" s="182">
        <v>139</v>
      </c>
      <c r="J378" s="182">
        <v>139</v>
      </c>
      <c r="K378" s="182">
        <v>2684</v>
      </c>
      <c r="L378" s="182">
        <v>0</v>
      </c>
      <c r="M378" s="182">
        <v>105</v>
      </c>
      <c r="N378" s="182">
        <v>105</v>
      </c>
      <c r="O378" s="182">
        <v>4164</v>
      </c>
    </row>
    <row r="379" spans="1:15" ht="12.75" customHeight="1" x14ac:dyDescent="0.15">
      <c r="A379" s="2" t="s">
        <v>455</v>
      </c>
      <c r="B379" s="182">
        <v>875</v>
      </c>
      <c r="C379" s="182">
        <v>18300</v>
      </c>
      <c r="D379" s="182">
        <v>726</v>
      </c>
      <c r="E379" s="182">
        <v>7050</v>
      </c>
      <c r="F379" s="182">
        <v>96</v>
      </c>
      <c r="G379" s="182">
        <v>3210</v>
      </c>
      <c r="H379" s="182">
        <v>6</v>
      </c>
      <c r="I379" s="182">
        <v>37</v>
      </c>
      <c r="J379" s="182">
        <v>43</v>
      </c>
      <c r="K379" s="182">
        <v>3470</v>
      </c>
      <c r="L379" s="182">
        <v>0</v>
      </c>
      <c r="M379" s="182">
        <v>10</v>
      </c>
      <c r="N379" s="182">
        <v>10</v>
      </c>
      <c r="O379" s="182">
        <v>4570</v>
      </c>
    </row>
    <row r="380" spans="1:15" ht="12.75" customHeight="1" x14ac:dyDescent="0.15">
      <c r="A380" s="2" t="s">
        <v>541</v>
      </c>
      <c r="B380" s="182">
        <v>57</v>
      </c>
      <c r="C380" s="182">
        <v>1317</v>
      </c>
      <c r="D380" s="182">
        <v>19</v>
      </c>
      <c r="E380" s="182">
        <v>279</v>
      </c>
      <c r="F380" s="182">
        <v>6</v>
      </c>
      <c r="G380" s="182">
        <v>312</v>
      </c>
      <c r="H380" s="182">
        <v>0</v>
      </c>
      <c r="I380" s="182">
        <v>32</v>
      </c>
      <c r="J380" s="182">
        <v>32</v>
      </c>
      <c r="K380" s="182">
        <v>285</v>
      </c>
      <c r="L380" s="182">
        <v>0</v>
      </c>
      <c r="M380" s="182">
        <v>0</v>
      </c>
      <c r="N380" s="182">
        <v>0</v>
      </c>
      <c r="O380" s="182">
        <v>441</v>
      </c>
    </row>
    <row r="381" spans="1:15" ht="12.75" customHeight="1" x14ac:dyDescent="0.15">
      <c r="A381" s="2" t="s">
        <v>240</v>
      </c>
      <c r="B381" s="182">
        <v>36</v>
      </c>
      <c r="C381" s="182">
        <v>316</v>
      </c>
      <c r="D381" s="182">
        <v>5</v>
      </c>
      <c r="E381" s="182">
        <v>92</v>
      </c>
      <c r="F381" s="182">
        <v>4</v>
      </c>
      <c r="G381" s="182">
        <v>64</v>
      </c>
      <c r="H381" s="182">
        <v>16</v>
      </c>
      <c r="I381" s="182">
        <v>1</v>
      </c>
      <c r="J381" s="182">
        <v>17</v>
      </c>
      <c r="K381" s="182">
        <v>56</v>
      </c>
      <c r="L381" s="182">
        <v>8</v>
      </c>
      <c r="M381" s="182">
        <v>2</v>
      </c>
      <c r="N381" s="182">
        <v>10</v>
      </c>
      <c r="O381" s="182">
        <v>104</v>
      </c>
    </row>
    <row r="382" spans="1:15" ht="12.75" customHeight="1" x14ac:dyDescent="0.15">
      <c r="A382" s="2" t="s">
        <v>1304</v>
      </c>
      <c r="B382" s="182">
        <v>59</v>
      </c>
      <c r="C382" s="182">
        <v>420</v>
      </c>
      <c r="D382" s="182">
        <v>52</v>
      </c>
      <c r="E382" s="182">
        <v>174</v>
      </c>
      <c r="F382" s="182">
        <v>4</v>
      </c>
      <c r="G382" s="182">
        <v>78</v>
      </c>
      <c r="H382" s="182">
        <v>0</v>
      </c>
      <c r="I382" s="182">
        <v>3</v>
      </c>
      <c r="J382" s="182">
        <v>3</v>
      </c>
      <c r="K382" s="182">
        <v>66</v>
      </c>
      <c r="L382" s="182">
        <v>0</v>
      </c>
      <c r="M382" s="182">
        <v>0</v>
      </c>
      <c r="N382" s="182">
        <v>0</v>
      </c>
      <c r="O382" s="182">
        <v>102</v>
      </c>
    </row>
    <row r="383" spans="1:15" ht="12.75" customHeight="1" x14ac:dyDescent="0.15">
      <c r="A383" s="2" t="s">
        <v>1306</v>
      </c>
      <c r="B383" s="182">
        <v>3</v>
      </c>
      <c r="C383" s="182">
        <v>1179</v>
      </c>
      <c r="D383" s="182">
        <v>0</v>
      </c>
      <c r="E383" s="182">
        <v>492</v>
      </c>
      <c r="F383" s="182">
        <v>3</v>
      </c>
      <c r="G383" s="182">
        <v>216</v>
      </c>
      <c r="H383" s="182">
        <v>0</v>
      </c>
      <c r="I383" s="182">
        <v>0</v>
      </c>
      <c r="J383" s="182">
        <v>0</v>
      </c>
      <c r="K383" s="182">
        <v>186</v>
      </c>
      <c r="L383" s="182">
        <v>0</v>
      </c>
      <c r="M383" s="182">
        <v>0</v>
      </c>
      <c r="N383" s="182">
        <v>0</v>
      </c>
      <c r="O383" s="182">
        <v>285</v>
      </c>
    </row>
    <row r="384" spans="1:15" ht="12.75" customHeight="1" x14ac:dyDescent="0.15">
      <c r="A384" s="2" t="s">
        <v>578</v>
      </c>
      <c r="B384" s="182">
        <v>42</v>
      </c>
      <c r="C384" s="182">
        <v>480</v>
      </c>
      <c r="D384" s="182">
        <v>23</v>
      </c>
      <c r="E384" s="182">
        <v>248</v>
      </c>
      <c r="F384" s="182">
        <v>16</v>
      </c>
      <c r="G384" s="182">
        <v>76</v>
      </c>
      <c r="H384" s="182">
        <v>0</v>
      </c>
      <c r="I384" s="182">
        <v>3</v>
      </c>
      <c r="J384" s="182">
        <v>3</v>
      </c>
      <c r="K384" s="182">
        <v>68</v>
      </c>
      <c r="L384" s="182">
        <v>0</v>
      </c>
      <c r="M384" s="182">
        <v>0</v>
      </c>
      <c r="N384" s="182">
        <v>0</v>
      </c>
      <c r="O384" s="182">
        <v>88</v>
      </c>
    </row>
    <row r="385" spans="1:15" ht="12.75" customHeight="1" x14ac:dyDescent="0.15">
      <c r="A385" s="2" t="s">
        <v>1307</v>
      </c>
      <c r="B385" s="182">
        <v>123</v>
      </c>
      <c r="C385" s="182">
        <v>1815</v>
      </c>
      <c r="D385" s="182">
        <v>2</v>
      </c>
      <c r="E385" s="182">
        <v>843</v>
      </c>
      <c r="F385" s="182">
        <v>27</v>
      </c>
      <c r="G385" s="182">
        <v>207</v>
      </c>
      <c r="H385" s="182">
        <v>0</v>
      </c>
      <c r="I385" s="182">
        <v>39</v>
      </c>
      <c r="J385" s="182">
        <v>39</v>
      </c>
      <c r="K385" s="182">
        <v>345</v>
      </c>
      <c r="L385" s="182">
        <v>0</v>
      </c>
      <c r="M385" s="182">
        <v>55</v>
      </c>
      <c r="N385" s="182">
        <v>55</v>
      </c>
      <c r="O385" s="182">
        <v>420</v>
      </c>
    </row>
    <row r="386" spans="1:15" ht="12.75" customHeight="1" x14ac:dyDescent="0.15">
      <c r="A386" s="2" t="s">
        <v>552</v>
      </c>
      <c r="B386" s="182">
        <v>146</v>
      </c>
      <c r="C386" s="182">
        <v>755</v>
      </c>
      <c r="D386" s="182">
        <v>1</v>
      </c>
      <c r="E386" s="182">
        <v>321</v>
      </c>
      <c r="F386" s="182">
        <v>132</v>
      </c>
      <c r="G386" s="182">
        <v>128</v>
      </c>
      <c r="H386" s="182">
        <v>9</v>
      </c>
      <c r="I386" s="182">
        <v>0</v>
      </c>
      <c r="J386" s="182">
        <v>9</v>
      </c>
      <c r="K386" s="182">
        <v>117</v>
      </c>
      <c r="L386" s="182">
        <v>4</v>
      </c>
      <c r="M386" s="182">
        <v>0</v>
      </c>
      <c r="N386" s="182">
        <v>4</v>
      </c>
      <c r="O386" s="182">
        <v>189</v>
      </c>
    </row>
    <row r="387" spans="1:15" ht="12.75" customHeight="1" x14ac:dyDescent="0.15">
      <c r="A387" s="2" t="s">
        <v>553</v>
      </c>
      <c r="B387" s="182">
        <v>65</v>
      </c>
      <c r="C387" s="182">
        <v>402</v>
      </c>
      <c r="D387" s="182">
        <v>2</v>
      </c>
      <c r="E387" s="182">
        <v>174</v>
      </c>
      <c r="F387" s="182">
        <v>37</v>
      </c>
      <c r="G387" s="182">
        <v>69</v>
      </c>
      <c r="H387" s="182">
        <v>3</v>
      </c>
      <c r="I387" s="182">
        <v>14</v>
      </c>
      <c r="J387" s="182">
        <v>17</v>
      </c>
      <c r="K387" s="182">
        <v>63</v>
      </c>
      <c r="L387" s="182">
        <v>0</v>
      </c>
      <c r="M387" s="182">
        <v>9</v>
      </c>
      <c r="N387" s="182">
        <v>9</v>
      </c>
      <c r="O387" s="182">
        <v>96</v>
      </c>
    </row>
    <row r="388" spans="1:15" ht="12.75" customHeight="1" x14ac:dyDescent="0.15">
      <c r="A388" s="2" t="s">
        <v>218</v>
      </c>
      <c r="B388" s="182">
        <v>94</v>
      </c>
      <c r="C388" s="182">
        <v>220</v>
      </c>
      <c r="D388" s="182">
        <v>82</v>
      </c>
      <c r="E388" s="182">
        <v>92</v>
      </c>
      <c r="F388" s="182">
        <v>3</v>
      </c>
      <c r="G388" s="182">
        <v>36</v>
      </c>
      <c r="H388" s="182">
        <v>7</v>
      </c>
      <c r="I388" s="182">
        <v>0</v>
      </c>
      <c r="J388" s="182">
        <v>7</v>
      </c>
      <c r="K388" s="182">
        <v>36</v>
      </c>
      <c r="L388" s="182">
        <v>2</v>
      </c>
      <c r="M388" s="182">
        <v>0</v>
      </c>
      <c r="N388" s="182">
        <v>2</v>
      </c>
      <c r="O388" s="182">
        <v>56</v>
      </c>
    </row>
    <row r="389" spans="1:15" ht="12.75" customHeight="1" x14ac:dyDescent="0.15">
      <c r="A389" s="2" t="s">
        <v>219</v>
      </c>
      <c r="B389" s="182">
        <v>118</v>
      </c>
      <c r="C389" s="182">
        <v>676</v>
      </c>
      <c r="D389" s="182">
        <v>28</v>
      </c>
      <c r="E389" s="182">
        <v>280</v>
      </c>
      <c r="F389" s="182">
        <v>19</v>
      </c>
      <c r="G389" s="182">
        <v>112</v>
      </c>
      <c r="H389" s="182">
        <v>0</v>
      </c>
      <c r="I389" s="182">
        <v>27</v>
      </c>
      <c r="J389" s="182">
        <v>27</v>
      </c>
      <c r="K389" s="182">
        <v>108</v>
      </c>
      <c r="L389" s="182">
        <v>0</v>
      </c>
      <c r="M389" s="182">
        <v>44</v>
      </c>
      <c r="N389" s="182">
        <v>44</v>
      </c>
      <c r="O389" s="182">
        <v>176</v>
      </c>
    </row>
    <row r="390" spans="1:15" ht="12.75" customHeight="1" x14ac:dyDescent="0.15">
      <c r="A390" s="2" t="s">
        <v>621</v>
      </c>
      <c r="B390" s="182">
        <v>322</v>
      </c>
      <c r="C390" s="182">
        <v>5024</v>
      </c>
      <c r="D390" s="182">
        <v>264</v>
      </c>
      <c r="E390" s="182">
        <v>2036</v>
      </c>
      <c r="F390" s="182">
        <v>27</v>
      </c>
      <c r="G390" s="182">
        <v>916</v>
      </c>
      <c r="H390" s="182">
        <v>0</v>
      </c>
      <c r="I390" s="182">
        <v>1</v>
      </c>
      <c r="J390" s="182">
        <v>1</v>
      </c>
      <c r="K390" s="182">
        <v>832</v>
      </c>
      <c r="L390" s="182">
        <v>0</v>
      </c>
      <c r="M390" s="182">
        <v>30</v>
      </c>
      <c r="N390" s="182">
        <v>30</v>
      </c>
      <c r="O390" s="182">
        <v>1240</v>
      </c>
    </row>
    <row r="391" spans="1:15" ht="12.75" customHeight="1" x14ac:dyDescent="0.15">
      <c r="A391" s="2" t="s">
        <v>458</v>
      </c>
      <c r="B391" s="182">
        <v>44</v>
      </c>
      <c r="C391" s="182">
        <v>1700</v>
      </c>
      <c r="D391" s="182">
        <v>36</v>
      </c>
      <c r="E391" s="182">
        <v>655</v>
      </c>
      <c r="F391" s="182">
        <v>3</v>
      </c>
      <c r="G391" s="182">
        <v>295</v>
      </c>
      <c r="H391" s="182">
        <v>1</v>
      </c>
      <c r="I391" s="182">
        <v>4</v>
      </c>
      <c r="J391" s="182">
        <v>5</v>
      </c>
      <c r="K391" s="182">
        <v>325</v>
      </c>
      <c r="L391" s="182">
        <v>0</v>
      </c>
      <c r="M391" s="182">
        <v>0</v>
      </c>
      <c r="N391" s="182">
        <v>0</v>
      </c>
      <c r="O391" s="182">
        <v>425</v>
      </c>
    </row>
    <row r="392" spans="1:15" ht="12.75" customHeight="1" x14ac:dyDescent="0.15">
      <c r="A392" s="2" t="s">
        <v>567</v>
      </c>
      <c r="B392" s="182">
        <v>107</v>
      </c>
      <c r="C392" s="182">
        <v>412</v>
      </c>
      <c r="D392" s="182">
        <v>46</v>
      </c>
      <c r="E392" s="182">
        <v>172</v>
      </c>
      <c r="F392" s="182">
        <v>19</v>
      </c>
      <c r="G392" s="182">
        <v>76</v>
      </c>
      <c r="H392" s="182">
        <v>25</v>
      </c>
      <c r="I392" s="182">
        <v>13</v>
      </c>
      <c r="J392" s="182">
        <v>38</v>
      </c>
      <c r="K392" s="182">
        <v>60</v>
      </c>
      <c r="L392" s="182">
        <v>3</v>
      </c>
      <c r="M392" s="182">
        <v>1</v>
      </c>
      <c r="N392" s="182">
        <v>4</v>
      </c>
      <c r="O392" s="182">
        <v>104</v>
      </c>
    </row>
    <row r="393" spans="1:15" ht="12.75" customHeight="1" x14ac:dyDescent="0.15">
      <c r="A393" s="2" t="s">
        <v>1311</v>
      </c>
      <c r="B393" s="182">
        <v>165</v>
      </c>
      <c r="C393" s="182">
        <v>573</v>
      </c>
      <c r="D393" s="182">
        <v>165</v>
      </c>
      <c r="E393" s="182">
        <v>240</v>
      </c>
      <c r="F393" s="182">
        <v>0</v>
      </c>
      <c r="G393" s="182">
        <v>105</v>
      </c>
      <c r="H393" s="182">
        <v>0</v>
      </c>
      <c r="I393" s="182">
        <v>0</v>
      </c>
      <c r="J393" s="182">
        <v>0</v>
      </c>
      <c r="K393" s="182">
        <v>90</v>
      </c>
      <c r="L393" s="182">
        <v>0</v>
      </c>
      <c r="M393" s="182">
        <v>0</v>
      </c>
      <c r="N393" s="182">
        <v>0</v>
      </c>
      <c r="O393" s="182">
        <v>138</v>
      </c>
    </row>
    <row r="394" spans="1:15" ht="12.75" customHeight="1" x14ac:dyDescent="0.15">
      <c r="A394" s="2" t="s">
        <v>1312</v>
      </c>
      <c r="B394" s="182">
        <v>127</v>
      </c>
      <c r="C394" s="182">
        <v>525</v>
      </c>
      <c r="D394" s="182">
        <v>81</v>
      </c>
      <c r="E394" s="182">
        <v>225</v>
      </c>
      <c r="F394" s="182">
        <v>1</v>
      </c>
      <c r="G394" s="182">
        <v>90</v>
      </c>
      <c r="H394" s="182">
        <v>0</v>
      </c>
      <c r="I394" s="182">
        <v>10</v>
      </c>
      <c r="J394" s="182">
        <v>10</v>
      </c>
      <c r="K394" s="182">
        <v>84</v>
      </c>
      <c r="L394" s="182">
        <v>0</v>
      </c>
      <c r="M394" s="182">
        <v>35</v>
      </c>
      <c r="N394" s="182">
        <v>35</v>
      </c>
      <c r="O394" s="182">
        <v>126</v>
      </c>
    </row>
    <row r="395" spans="1:15" ht="12.75" customHeight="1" x14ac:dyDescent="0.15">
      <c r="A395" s="2" t="s">
        <v>528</v>
      </c>
      <c r="B395" s="182">
        <v>22</v>
      </c>
      <c r="C395" s="182">
        <v>274</v>
      </c>
      <c r="D395" s="182">
        <v>21</v>
      </c>
      <c r="E395" s="182">
        <v>126</v>
      </c>
      <c r="F395" s="182">
        <v>1</v>
      </c>
      <c r="G395" s="182">
        <v>54</v>
      </c>
      <c r="H395" s="182">
        <v>0</v>
      </c>
      <c r="I395" s="182">
        <v>0</v>
      </c>
      <c r="J395" s="182">
        <v>0</v>
      </c>
      <c r="K395" s="182">
        <v>46</v>
      </c>
      <c r="L395" s="182">
        <v>0</v>
      </c>
      <c r="M395" s="182">
        <v>0</v>
      </c>
      <c r="N395" s="182">
        <v>0</v>
      </c>
      <c r="O395" s="182">
        <v>48</v>
      </c>
    </row>
    <row r="396" spans="1:15" ht="12.75" customHeight="1" x14ac:dyDescent="0.15">
      <c r="A396" s="2" t="s">
        <v>579</v>
      </c>
      <c r="B396" s="182">
        <v>824</v>
      </c>
      <c r="C396" s="182">
        <v>2060</v>
      </c>
      <c r="D396" s="182">
        <v>452</v>
      </c>
      <c r="E396" s="182">
        <v>768</v>
      </c>
      <c r="F396" s="182">
        <v>188</v>
      </c>
      <c r="G396" s="182">
        <v>640</v>
      </c>
      <c r="H396" s="182">
        <v>1</v>
      </c>
      <c r="I396" s="182">
        <v>80</v>
      </c>
      <c r="J396" s="182">
        <v>81</v>
      </c>
      <c r="K396" s="182">
        <v>148</v>
      </c>
      <c r="L396" s="182">
        <v>0</v>
      </c>
      <c r="M396" s="182">
        <v>103</v>
      </c>
      <c r="N396" s="182">
        <v>103</v>
      </c>
      <c r="O396" s="182">
        <v>504</v>
      </c>
    </row>
    <row r="397" spans="1:15" ht="12.75" customHeight="1" x14ac:dyDescent="0.15">
      <c r="A397" s="2" t="s">
        <v>608</v>
      </c>
      <c r="B397" s="182">
        <v>21</v>
      </c>
      <c r="C397" s="182">
        <v>400</v>
      </c>
      <c r="D397" s="182">
        <v>4</v>
      </c>
      <c r="E397" s="182">
        <v>168</v>
      </c>
      <c r="F397" s="182">
        <v>7</v>
      </c>
      <c r="G397" s="182">
        <v>76</v>
      </c>
      <c r="H397" s="182">
        <v>2</v>
      </c>
      <c r="I397" s="182">
        <v>8</v>
      </c>
      <c r="J397" s="182">
        <v>10</v>
      </c>
      <c r="K397" s="182">
        <v>64</v>
      </c>
      <c r="L397" s="182">
        <v>0</v>
      </c>
      <c r="M397" s="182">
        <v>0</v>
      </c>
      <c r="N397" s="182">
        <v>0</v>
      </c>
      <c r="O397" s="182">
        <v>92</v>
      </c>
    </row>
    <row r="398" spans="1:15" ht="12.75" customHeight="1" x14ac:dyDescent="0.15">
      <c r="A398" s="2" t="s">
        <v>1313</v>
      </c>
      <c r="B398" s="182">
        <v>148</v>
      </c>
      <c r="C398" s="182">
        <v>688</v>
      </c>
      <c r="D398" s="182">
        <v>135</v>
      </c>
      <c r="E398" s="182">
        <v>304</v>
      </c>
      <c r="F398" s="182">
        <v>0</v>
      </c>
      <c r="G398" s="182">
        <v>112</v>
      </c>
      <c r="H398" s="182">
        <v>13</v>
      </c>
      <c r="I398" s="182">
        <v>0</v>
      </c>
      <c r="J398" s="182">
        <v>13</v>
      </c>
      <c r="K398" s="182">
        <v>100</v>
      </c>
      <c r="L398" s="182">
        <v>0</v>
      </c>
      <c r="M398" s="182">
        <v>0</v>
      </c>
      <c r="N398" s="182">
        <v>0</v>
      </c>
      <c r="O398" s="182">
        <v>172</v>
      </c>
    </row>
    <row r="399" spans="1:15" ht="12.75" customHeight="1" x14ac:dyDescent="0.15">
      <c r="A399" s="2" t="s">
        <v>1314</v>
      </c>
      <c r="B399" s="182">
        <v>287</v>
      </c>
      <c r="C399" s="182">
        <v>5048</v>
      </c>
      <c r="D399" s="182">
        <v>17</v>
      </c>
      <c r="E399" s="182">
        <v>2232</v>
      </c>
      <c r="F399" s="182">
        <v>56</v>
      </c>
      <c r="G399" s="182">
        <v>820</v>
      </c>
      <c r="H399" s="182">
        <v>0</v>
      </c>
      <c r="I399" s="182">
        <v>192</v>
      </c>
      <c r="J399" s="182">
        <v>192</v>
      </c>
      <c r="K399" s="182">
        <v>740</v>
      </c>
      <c r="L399" s="182">
        <v>0</v>
      </c>
      <c r="M399" s="182">
        <v>22</v>
      </c>
      <c r="N399" s="182">
        <v>22</v>
      </c>
      <c r="O399" s="182">
        <v>1256</v>
      </c>
    </row>
    <row r="400" spans="1:15" ht="12.75" customHeight="1" x14ac:dyDescent="0.15">
      <c r="A400" s="2" t="s">
        <v>126</v>
      </c>
      <c r="B400" s="182">
        <v>39</v>
      </c>
      <c r="C400" s="182">
        <v>336</v>
      </c>
      <c r="D400" s="182">
        <v>35</v>
      </c>
      <c r="E400" s="182">
        <v>181</v>
      </c>
      <c r="F400" s="182">
        <v>4</v>
      </c>
      <c r="G400" s="182">
        <v>63</v>
      </c>
      <c r="H400" s="182">
        <v>0</v>
      </c>
      <c r="I400" s="182">
        <v>0</v>
      </c>
      <c r="J400" s="182">
        <v>0</v>
      </c>
      <c r="K400" s="182">
        <v>38</v>
      </c>
      <c r="L400" s="182">
        <v>0</v>
      </c>
      <c r="M400" s="182">
        <v>0</v>
      </c>
      <c r="N400" s="182">
        <v>0</v>
      </c>
      <c r="O400" s="182">
        <v>54</v>
      </c>
    </row>
    <row r="401" spans="1:15" ht="12.75" customHeight="1" x14ac:dyDescent="0.15">
      <c r="A401" s="2" t="s">
        <v>220</v>
      </c>
      <c r="B401" s="182">
        <v>76</v>
      </c>
      <c r="C401" s="182">
        <v>252</v>
      </c>
      <c r="D401" s="182">
        <v>75</v>
      </c>
      <c r="E401" s="182">
        <v>100</v>
      </c>
      <c r="F401" s="182">
        <v>1</v>
      </c>
      <c r="G401" s="182">
        <v>44</v>
      </c>
      <c r="H401" s="182">
        <v>0</v>
      </c>
      <c r="I401" s="182">
        <v>0</v>
      </c>
      <c r="J401" s="182">
        <v>0</v>
      </c>
      <c r="K401" s="182">
        <v>40</v>
      </c>
      <c r="L401" s="182">
        <v>0</v>
      </c>
      <c r="M401" s="182">
        <v>0</v>
      </c>
      <c r="N401" s="182">
        <v>0</v>
      </c>
      <c r="O401" s="182">
        <v>68</v>
      </c>
    </row>
    <row r="402" spans="1:15" ht="12.75" customHeight="1" x14ac:dyDescent="0.15">
      <c r="A402" s="2" t="s">
        <v>507</v>
      </c>
      <c r="B402" s="182">
        <v>515</v>
      </c>
      <c r="C402" s="182">
        <v>5592</v>
      </c>
      <c r="D402" s="182">
        <v>403</v>
      </c>
      <c r="E402" s="182">
        <v>2115</v>
      </c>
      <c r="F402" s="182">
        <v>28</v>
      </c>
      <c r="G402" s="182">
        <v>939</v>
      </c>
      <c r="H402" s="182">
        <v>0</v>
      </c>
      <c r="I402" s="182">
        <v>4</v>
      </c>
      <c r="J402" s="182">
        <v>4</v>
      </c>
      <c r="K402" s="182">
        <v>843</v>
      </c>
      <c r="L402" s="182">
        <v>0</v>
      </c>
      <c r="M402" s="182">
        <v>80</v>
      </c>
      <c r="N402" s="182">
        <v>80</v>
      </c>
      <c r="O402" s="182">
        <v>1695</v>
      </c>
    </row>
    <row r="403" spans="1:15" ht="12.75" customHeight="1" x14ac:dyDescent="0.15">
      <c r="A403" s="2" t="s">
        <v>591</v>
      </c>
      <c r="B403" s="182">
        <v>371</v>
      </c>
      <c r="C403" s="182">
        <v>6723</v>
      </c>
      <c r="D403" s="182">
        <v>317</v>
      </c>
      <c r="E403" s="182">
        <v>2901</v>
      </c>
      <c r="F403" s="182">
        <v>44</v>
      </c>
      <c r="G403" s="182">
        <v>1173</v>
      </c>
      <c r="H403" s="182">
        <v>10</v>
      </c>
      <c r="I403" s="182">
        <v>0</v>
      </c>
      <c r="J403" s="182">
        <v>10</v>
      </c>
      <c r="K403" s="182">
        <v>1035</v>
      </c>
      <c r="L403" s="182">
        <v>0</v>
      </c>
      <c r="M403" s="182">
        <v>0</v>
      </c>
      <c r="N403" s="182">
        <v>0</v>
      </c>
      <c r="O403" s="182">
        <v>1614</v>
      </c>
    </row>
    <row r="404" spans="1:15" ht="12.75" customHeight="1" x14ac:dyDescent="0.15">
      <c r="A404" s="2" t="s">
        <v>301</v>
      </c>
      <c r="B404" s="182">
        <v>96</v>
      </c>
      <c r="C404" s="182">
        <v>1252</v>
      </c>
      <c r="D404" s="182">
        <v>94</v>
      </c>
      <c r="E404" s="182">
        <v>560</v>
      </c>
      <c r="F404" s="182">
        <v>2</v>
      </c>
      <c r="G404" s="182">
        <v>224</v>
      </c>
      <c r="H404" s="182">
        <v>0</v>
      </c>
      <c r="I404" s="182">
        <v>0</v>
      </c>
      <c r="J404" s="182">
        <v>0</v>
      </c>
      <c r="K404" s="182">
        <v>196</v>
      </c>
      <c r="L404" s="182">
        <v>0</v>
      </c>
      <c r="M404" s="182">
        <v>0</v>
      </c>
      <c r="N404" s="182">
        <v>0</v>
      </c>
      <c r="O404" s="182">
        <v>272</v>
      </c>
    </row>
    <row r="405" spans="1:15" ht="12.75" customHeight="1" x14ac:dyDescent="0.15">
      <c r="A405" s="2" t="s">
        <v>1315</v>
      </c>
      <c r="B405" s="182">
        <v>386</v>
      </c>
      <c r="C405" s="182">
        <v>11824</v>
      </c>
      <c r="D405" s="182">
        <v>175</v>
      </c>
      <c r="E405" s="182">
        <v>4560</v>
      </c>
      <c r="F405" s="182">
        <v>47</v>
      </c>
      <c r="G405" s="182">
        <v>2103</v>
      </c>
      <c r="H405" s="182">
        <v>0</v>
      </c>
      <c r="I405" s="182">
        <v>0</v>
      </c>
      <c r="J405" s="182">
        <v>0</v>
      </c>
      <c r="K405" s="182">
        <v>2004</v>
      </c>
      <c r="L405" s="182">
        <v>0</v>
      </c>
      <c r="M405" s="182">
        <v>164</v>
      </c>
      <c r="N405" s="182">
        <v>164</v>
      </c>
      <c r="O405" s="182">
        <v>3157</v>
      </c>
    </row>
    <row r="406" spans="1:15" ht="12.75" customHeight="1" x14ac:dyDescent="0.15">
      <c r="A406" s="2" t="s">
        <v>569</v>
      </c>
      <c r="B406" s="182">
        <v>79</v>
      </c>
      <c r="C406" s="182">
        <v>2020</v>
      </c>
      <c r="D406" s="182">
        <v>79</v>
      </c>
      <c r="E406" s="182">
        <v>964</v>
      </c>
      <c r="F406" s="182">
        <v>0</v>
      </c>
      <c r="G406" s="182">
        <v>240</v>
      </c>
      <c r="H406" s="182">
        <v>0</v>
      </c>
      <c r="I406" s="182">
        <v>0</v>
      </c>
      <c r="J406" s="182">
        <v>0</v>
      </c>
      <c r="K406" s="182">
        <v>228</v>
      </c>
      <c r="L406" s="182">
        <v>0</v>
      </c>
      <c r="M406" s="182">
        <v>0</v>
      </c>
      <c r="N406" s="182">
        <v>0</v>
      </c>
      <c r="O406" s="182">
        <v>588</v>
      </c>
    </row>
    <row r="407" spans="1:15" ht="12.75" customHeight="1" x14ac:dyDescent="0.15">
      <c r="A407" s="2" t="s">
        <v>544</v>
      </c>
      <c r="B407" s="182">
        <v>1614</v>
      </c>
      <c r="C407" s="182">
        <v>16356</v>
      </c>
      <c r="D407" s="182">
        <v>1399</v>
      </c>
      <c r="E407" s="182">
        <v>5922</v>
      </c>
      <c r="F407" s="182">
        <v>105</v>
      </c>
      <c r="G407" s="182">
        <v>2796</v>
      </c>
      <c r="H407" s="182">
        <v>0</v>
      </c>
      <c r="I407" s="182">
        <v>21</v>
      </c>
      <c r="J407" s="182">
        <v>21</v>
      </c>
      <c r="K407" s="182">
        <v>2718</v>
      </c>
      <c r="L407" s="182">
        <v>0</v>
      </c>
      <c r="M407" s="182">
        <v>89</v>
      </c>
      <c r="N407" s="182">
        <v>89</v>
      </c>
      <c r="O407" s="182">
        <v>4920</v>
      </c>
    </row>
    <row r="408" spans="1:15" ht="12.75" customHeight="1" x14ac:dyDescent="0.15">
      <c r="A408" s="2" t="s">
        <v>1317</v>
      </c>
      <c r="B408" s="182">
        <v>84</v>
      </c>
      <c r="C408" s="182">
        <v>1675</v>
      </c>
      <c r="D408" s="182">
        <v>67</v>
      </c>
      <c r="E408" s="182">
        <v>640</v>
      </c>
      <c r="F408" s="182">
        <v>17</v>
      </c>
      <c r="G408" s="182">
        <v>310</v>
      </c>
      <c r="H408" s="182">
        <v>0</v>
      </c>
      <c r="I408" s="182">
        <v>0</v>
      </c>
      <c r="J408" s="182">
        <v>0</v>
      </c>
      <c r="K408" s="182">
        <v>300</v>
      </c>
      <c r="L408" s="182">
        <v>0</v>
      </c>
      <c r="M408" s="182">
        <v>0</v>
      </c>
      <c r="N408" s="182">
        <v>0</v>
      </c>
      <c r="O408" s="182">
        <v>425</v>
      </c>
    </row>
    <row r="409" spans="1:15" ht="12.75" customHeight="1" x14ac:dyDescent="0.15">
      <c r="A409" s="2" t="s">
        <v>87</v>
      </c>
      <c r="B409" s="182">
        <v>32</v>
      </c>
      <c r="C409" s="182">
        <v>40</v>
      </c>
      <c r="D409" s="182">
        <v>12</v>
      </c>
      <c r="E409" s="182">
        <v>16</v>
      </c>
      <c r="F409" s="182">
        <v>20</v>
      </c>
      <c r="G409" s="182">
        <v>8</v>
      </c>
      <c r="H409" s="182">
        <v>0</v>
      </c>
      <c r="I409" s="182">
        <v>0</v>
      </c>
      <c r="J409" s="182">
        <v>0</v>
      </c>
      <c r="K409" s="182">
        <v>8</v>
      </c>
      <c r="L409" s="182">
        <v>0</v>
      </c>
      <c r="M409" s="182">
        <v>0</v>
      </c>
      <c r="N409" s="182">
        <v>0</v>
      </c>
      <c r="O409" s="182">
        <v>8</v>
      </c>
    </row>
    <row r="410" spans="1:15" ht="12.75" customHeight="1" x14ac:dyDescent="0.15">
      <c r="A410" s="2" t="s">
        <v>160</v>
      </c>
      <c r="B410" s="182">
        <v>35</v>
      </c>
      <c r="C410" s="182">
        <v>762</v>
      </c>
      <c r="D410" s="182">
        <v>32</v>
      </c>
      <c r="E410" s="182">
        <v>438</v>
      </c>
      <c r="F410" s="182">
        <v>3</v>
      </c>
      <c r="G410" s="182">
        <v>90</v>
      </c>
      <c r="H410" s="182">
        <v>0</v>
      </c>
      <c r="I410" s="182">
        <v>0</v>
      </c>
      <c r="J410" s="182">
        <v>0</v>
      </c>
      <c r="K410" s="182">
        <v>78</v>
      </c>
      <c r="L410" s="182">
        <v>0</v>
      </c>
      <c r="M410" s="182">
        <v>0</v>
      </c>
      <c r="N410" s="182">
        <v>0</v>
      </c>
      <c r="O410" s="182">
        <v>156</v>
      </c>
    </row>
    <row r="411" spans="1:15" ht="12.75" customHeight="1" x14ac:dyDescent="0.15">
      <c r="A411" s="2" t="s">
        <v>542</v>
      </c>
      <c r="B411" s="182">
        <v>0</v>
      </c>
      <c r="C411" s="182">
        <v>10</v>
      </c>
      <c r="D411" s="182">
        <v>0</v>
      </c>
      <c r="E411" s="182">
        <v>4</v>
      </c>
      <c r="F411" s="182">
        <v>0</v>
      </c>
      <c r="G411" s="182">
        <v>2</v>
      </c>
      <c r="H411" s="182">
        <v>0</v>
      </c>
      <c r="I411" s="182">
        <v>0</v>
      </c>
      <c r="J411" s="182">
        <v>0</v>
      </c>
      <c r="K411" s="182">
        <v>2</v>
      </c>
      <c r="L411" s="182">
        <v>0</v>
      </c>
      <c r="M411" s="182">
        <v>0</v>
      </c>
      <c r="N411" s="182">
        <v>0</v>
      </c>
      <c r="O411" s="182">
        <v>2</v>
      </c>
    </row>
    <row r="412" spans="1:15" ht="12.75" customHeight="1" x14ac:dyDescent="0.15">
      <c r="A412" s="2" t="s">
        <v>600</v>
      </c>
      <c r="B412" s="182">
        <v>207</v>
      </c>
      <c r="C412" s="182">
        <v>1458</v>
      </c>
      <c r="D412" s="182">
        <v>52</v>
      </c>
      <c r="E412" s="182">
        <v>627</v>
      </c>
      <c r="F412" s="182">
        <v>69</v>
      </c>
      <c r="G412" s="182">
        <v>267</v>
      </c>
      <c r="H412" s="182">
        <v>47</v>
      </c>
      <c r="I412" s="182">
        <v>23</v>
      </c>
      <c r="J412" s="182">
        <v>70</v>
      </c>
      <c r="K412" s="182">
        <v>228</v>
      </c>
      <c r="L412" s="182">
        <v>16</v>
      </c>
      <c r="M412" s="182">
        <v>0</v>
      </c>
      <c r="N412" s="182">
        <v>16</v>
      </c>
      <c r="O412" s="182">
        <v>336</v>
      </c>
    </row>
    <row r="413" spans="1:15" ht="12.75" customHeight="1" x14ac:dyDescent="0.15">
      <c r="A413" s="2" t="s">
        <v>339</v>
      </c>
      <c r="B413" s="182">
        <v>1019</v>
      </c>
      <c r="C413" s="182">
        <v>5972</v>
      </c>
      <c r="D413" s="182">
        <v>989</v>
      </c>
      <c r="E413" s="182">
        <v>2384</v>
      </c>
      <c r="F413" s="182">
        <v>15</v>
      </c>
      <c r="G413" s="182">
        <v>1084</v>
      </c>
      <c r="H413" s="182">
        <v>0</v>
      </c>
      <c r="I413" s="182">
        <v>0</v>
      </c>
      <c r="J413" s="182">
        <v>0</v>
      </c>
      <c r="K413" s="182">
        <v>1004</v>
      </c>
      <c r="L413" s="182">
        <v>0</v>
      </c>
      <c r="M413" s="182">
        <v>15</v>
      </c>
      <c r="N413" s="182">
        <v>15</v>
      </c>
      <c r="O413" s="182">
        <v>1500</v>
      </c>
    </row>
    <row r="414" spans="1:15" ht="12.75" customHeight="1" x14ac:dyDescent="0.15">
      <c r="A414" s="2" t="s">
        <v>1319</v>
      </c>
      <c r="B414" s="182">
        <v>98</v>
      </c>
      <c r="C414" s="182">
        <v>603</v>
      </c>
      <c r="D414" s="182">
        <v>92</v>
      </c>
      <c r="E414" s="182">
        <v>252</v>
      </c>
      <c r="F414" s="182">
        <v>5</v>
      </c>
      <c r="G414" s="182">
        <v>99</v>
      </c>
      <c r="H414" s="182">
        <v>0</v>
      </c>
      <c r="I414" s="182">
        <v>1</v>
      </c>
      <c r="J414" s="182">
        <v>1</v>
      </c>
      <c r="K414" s="182">
        <v>93</v>
      </c>
      <c r="L414" s="182">
        <v>0</v>
      </c>
      <c r="M414" s="182">
        <v>0</v>
      </c>
      <c r="N414" s="182">
        <v>0</v>
      </c>
      <c r="O414" s="182">
        <v>159</v>
      </c>
    </row>
    <row r="415" spans="1:15" ht="12.75" customHeight="1" x14ac:dyDescent="0.15">
      <c r="A415" s="2" t="s">
        <v>622</v>
      </c>
      <c r="B415" s="182">
        <v>328</v>
      </c>
      <c r="C415" s="182">
        <v>768</v>
      </c>
      <c r="D415" s="182">
        <v>220</v>
      </c>
      <c r="E415" s="182">
        <v>308</v>
      </c>
      <c r="F415" s="182">
        <v>89</v>
      </c>
      <c r="G415" s="182">
        <v>144</v>
      </c>
      <c r="H415" s="182">
        <v>0</v>
      </c>
      <c r="I415" s="182">
        <v>2</v>
      </c>
      <c r="J415" s="182">
        <v>2</v>
      </c>
      <c r="K415" s="182">
        <v>128</v>
      </c>
      <c r="L415" s="182">
        <v>0</v>
      </c>
      <c r="M415" s="182">
        <v>17</v>
      </c>
      <c r="N415" s="182">
        <v>17</v>
      </c>
      <c r="O415" s="182">
        <v>188</v>
      </c>
    </row>
    <row r="416" spans="1:15" ht="12.75" customHeight="1" x14ac:dyDescent="0.15">
      <c r="A416" s="2" t="s">
        <v>241</v>
      </c>
      <c r="B416" s="182">
        <v>11</v>
      </c>
      <c r="C416" s="182">
        <v>312</v>
      </c>
      <c r="D416" s="182">
        <v>11</v>
      </c>
      <c r="E416" s="182">
        <v>76</v>
      </c>
      <c r="F416" s="182">
        <v>0</v>
      </c>
      <c r="G416" s="182">
        <v>76</v>
      </c>
      <c r="H416" s="182">
        <v>0</v>
      </c>
      <c r="I416" s="182">
        <v>0</v>
      </c>
      <c r="J416" s="182">
        <v>0</v>
      </c>
      <c r="K416" s="182">
        <v>64</v>
      </c>
      <c r="L416" s="182">
        <v>0</v>
      </c>
      <c r="M416" s="182">
        <v>0</v>
      </c>
      <c r="N416" s="182">
        <v>0</v>
      </c>
      <c r="O416" s="182">
        <v>96</v>
      </c>
    </row>
    <row r="417" spans="1:15" ht="12.75" customHeight="1" x14ac:dyDescent="0.15">
      <c r="A417" s="2" t="s">
        <v>221</v>
      </c>
      <c r="B417" s="182">
        <v>96</v>
      </c>
      <c r="C417" s="182">
        <v>5800</v>
      </c>
      <c r="D417" s="182">
        <v>91</v>
      </c>
      <c r="E417" s="182">
        <v>2400</v>
      </c>
      <c r="F417" s="182">
        <v>5</v>
      </c>
      <c r="G417" s="182">
        <v>972</v>
      </c>
      <c r="H417" s="182">
        <v>0</v>
      </c>
      <c r="I417" s="182">
        <v>0</v>
      </c>
      <c r="J417" s="182">
        <v>0</v>
      </c>
      <c r="K417" s="182">
        <v>908</v>
      </c>
      <c r="L417" s="182">
        <v>0</v>
      </c>
      <c r="M417" s="182">
        <v>0</v>
      </c>
      <c r="N417" s="182">
        <v>0</v>
      </c>
      <c r="O417" s="182">
        <v>1520</v>
      </c>
    </row>
    <row r="418" spans="1:15" ht="12.75" customHeight="1" x14ac:dyDescent="0.15">
      <c r="A418" s="2" t="s">
        <v>467</v>
      </c>
      <c r="B418" s="182">
        <v>1309</v>
      </c>
      <c r="C418" s="182">
        <v>14928</v>
      </c>
      <c r="D418" s="182">
        <v>1304</v>
      </c>
      <c r="E418" s="182">
        <v>7389</v>
      </c>
      <c r="F418" s="182">
        <v>5</v>
      </c>
      <c r="G418" s="182">
        <v>2484</v>
      </c>
      <c r="H418" s="182">
        <v>0</v>
      </c>
      <c r="I418" s="182">
        <v>0</v>
      </c>
      <c r="J418" s="182">
        <v>0</v>
      </c>
      <c r="K418" s="182">
        <v>2115</v>
      </c>
      <c r="L418" s="182">
        <v>0</v>
      </c>
      <c r="M418" s="182">
        <v>0</v>
      </c>
      <c r="N418" s="182">
        <v>0</v>
      </c>
      <c r="O418" s="182">
        <v>2940</v>
      </c>
    </row>
    <row r="419" spans="1:15" ht="12.75" customHeight="1" x14ac:dyDescent="0.15">
      <c r="A419" s="2" t="s">
        <v>272</v>
      </c>
      <c r="B419" s="182">
        <v>391</v>
      </c>
      <c r="C419" s="182">
        <v>1840</v>
      </c>
      <c r="D419" s="182">
        <v>391</v>
      </c>
      <c r="E419" s="182">
        <v>796</v>
      </c>
      <c r="F419" s="182">
        <v>0</v>
      </c>
      <c r="G419" s="182">
        <v>312</v>
      </c>
      <c r="H419" s="182">
        <v>0</v>
      </c>
      <c r="I419" s="182">
        <v>0</v>
      </c>
      <c r="J419" s="182">
        <v>0</v>
      </c>
      <c r="K419" s="182">
        <v>300</v>
      </c>
      <c r="L419" s="182">
        <v>0</v>
      </c>
      <c r="M419" s="182">
        <v>0</v>
      </c>
      <c r="N419" s="182">
        <v>0</v>
      </c>
      <c r="O419" s="182">
        <v>432</v>
      </c>
    </row>
    <row r="420" spans="1:15" ht="12.75" customHeight="1" x14ac:dyDescent="0.15">
      <c r="A420" s="2" t="s">
        <v>564</v>
      </c>
      <c r="B420" s="182">
        <v>1181</v>
      </c>
      <c r="C420" s="182">
        <v>10782</v>
      </c>
      <c r="D420" s="182">
        <v>1174</v>
      </c>
      <c r="E420" s="182">
        <v>4356</v>
      </c>
      <c r="F420" s="182">
        <v>0</v>
      </c>
      <c r="G420" s="182">
        <v>1839</v>
      </c>
      <c r="H420" s="182">
        <v>0</v>
      </c>
      <c r="I420" s="182">
        <v>7</v>
      </c>
      <c r="J420" s="182">
        <v>7</v>
      </c>
      <c r="K420" s="182">
        <v>1827</v>
      </c>
      <c r="L420" s="182">
        <v>0</v>
      </c>
      <c r="M420" s="182">
        <v>0</v>
      </c>
      <c r="N420" s="182">
        <v>0</v>
      </c>
      <c r="O420" s="182">
        <v>2760</v>
      </c>
    </row>
    <row r="421" spans="1:15" ht="12.75" customHeight="1" x14ac:dyDescent="0.15">
      <c r="A421" s="2" t="s">
        <v>604</v>
      </c>
      <c r="B421" s="182">
        <v>521</v>
      </c>
      <c r="C421" s="182">
        <v>21243</v>
      </c>
      <c r="D421" s="182">
        <v>94</v>
      </c>
      <c r="E421" s="182">
        <v>10110</v>
      </c>
      <c r="F421" s="182">
        <v>98</v>
      </c>
      <c r="G421" s="182">
        <v>3507</v>
      </c>
      <c r="H421" s="182">
        <v>174</v>
      </c>
      <c r="I421" s="182">
        <v>0</v>
      </c>
      <c r="J421" s="182">
        <v>174</v>
      </c>
      <c r="K421" s="182">
        <v>3195</v>
      </c>
      <c r="L421" s="182">
        <v>155</v>
      </c>
      <c r="M421" s="182">
        <v>0</v>
      </c>
      <c r="N421" s="182">
        <v>155</v>
      </c>
      <c r="O421" s="182">
        <v>4431</v>
      </c>
    </row>
    <row r="422" spans="1:15" ht="12.75" customHeight="1" x14ac:dyDescent="0.15">
      <c r="A422" s="2" t="s">
        <v>610</v>
      </c>
      <c r="B422" s="182">
        <v>110</v>
      </c>
      <c r="C422" s="182">
        <v>1800</v>
      </c>
      <c r="D422" s="182">
        <v>104</v>
      </c>
      <c r="E422" s="182">
        <v>772</v>
      </c>
      <c r="F422" s="182">
        <v>0</v>
      </c>
      <c r="G422" s="182">
        <v>324</v>
      </c>
      <c r="H422" s="182">
        <v>0</v>
      </c>
      <c r="I422" s="182">
        <v>6</v>
      </c>
      <c r="J422" s="182">
        <v>6</v>
      </c>
      <c r="K422" s="182">
        <v>296</v>
      </c>
      <c r="L422" s="182">
        <v>0</v>
      </c>
      <c r="M422" s="182">
        <v>0</v>
      </c>
      <c r="N422" s="182">
        <v>0</v>
      </c>
      <c r="O422" s="182">
        <v>408</v>
      </c>
    </row>
    <row r="423" spans="1:15" ht="12.75" customHeight="1" x14ac:dyDescent="0.15">
      <c r="A423" s="2" t="s">
        <v>592</v>
      </c>
      <c r="B423" s="182">
        <v>762</v>
      </c>
      <c r="C423" s="182">
        <v>10854</v>
      </c>
      <c r="D423" s="182">
        <v>46</v>
      </c>
      <c r="E423" s="182">
        <v>4656</v>
      </c>
      <c r="F423" s="182">
        <v>591</v>
      </c>
      <c r="G423" s="182">
        <v>1881</v>
      </c>
      <c r="H423" s="182">
        <v>0</v>
      </c>
      <c r="I423" s="182">
        <v>123</v>
      </c>
      <c r="J423" s="182">
        <v>123</v>
      </c>
      <c r="K423" s="182">
        <v>1686</v>
      </c>
      <c r="L423" s="182">
        <v>0</v>
      </c>
      <c r="M423" s="182">
        <v>2</v>
      </c>
      <c r="N423" s="182">
        <v>2</v>
      </c>
      <c r="O423" s="182">
        <v>2631</v>
      </c>
    </row>
    <row r="424" spans="1:15" ht="12.75" customHeight="1" x14ac:dyDescent="0.15">
      <c r="A424" s="2" t="s">
        <v>302</v>
      </c>
      <c r="B424" s="182">
        <v>1170</v>
      </c>
      <c r="C424" s="182">
        <v>4908</v>
      </c>
      <c r="D424" s="182">
        <v>906</v>
      </c>
      <c r="E424" s="182">
        <v>2100</v>
      </c>
      <c r="F424" s="182">
        <v>101</v>
      </c>
      <c r="G424" s="182">
        <v>896</v>
      </c>
      <c r="H424" s="182">
        <v>0</v>
      </c>
      <c r="I424" s="182">
        <v>73</v>
      </c>
      <c r="J424" s="182">
        <v>73</v>
      </c>
      <c r="K424" s="182">
        <v>780</v>
      </c>
      <c r="L424" s="182">
        <v>0</v>
      </c>
      <c r="M424" s="182">
        <v>90</v>
      </c>
      <c r="N424" s="182">
        <v>90</v>
      </c>
      <c r="O424" s="182">
        <v>1132</v>
      </c>
    </row>
    <row r="425" spans="1:15" ht="12.75" customHeight="1" x14ac:dyDescent="0.15">
      <c r="A425" s="2" t="s">
        <v>1325</v>
      </c>
      <c r="B425" s="182">
        <v>23</v>
      </c>
      <c r="C425" s="182">
        <v>1816</v>
      </c>
      <c r="D425" s="182">
        <v>0</v>
      </c>
      <c r="E425" s="182">
        <v>780</v>
      </c>
      <c r="F425" s="182">
        <v>23</v>
      </c>
      <c r="G425" s="182">
        <v>336</v>
      </c>
      <c r="H425" s="182">
        <v>0</v>
      </c>
      <c r="I425" s="182">
        <v>0</v>
      </c>
      <c r="J425" s="182">
        <v>0</v>
      </c>
      <c r="K425" s="182">
        <v>288</v>
      </c>
      <c r="L425" s="182">
        <v>0</v>
      </c>
      <c r="M425" s="182">
        <v>0</v>
      </c>
      <c r="N425" s="182">
        <v>0</v>
      </c>
      <c r="O425" s="182">
        <v>412</v>
      </c>
    </row>
    <row r="426" spans="1:15" ht="12.75" customHeight="1" x14ac:dyDescent="0.15">
      <c r="A426" s="2" t="s">
        <v>248</v>
      </c>
      <c r="B426" s="182">
        <v>57</v>
      </c>
      <c r="C426" s="182">
        <v>180</v>
      </c>
      <c r="D426" s="182">
        <v>16</v>
      </c>
      <c r="E426" s="182">
        <v>80</v>
      </c>
      <c r="F426" s="182">
        <v>0</v>
      </c>
      <c r="G426" s="182">
        <v>28</v>
      </c>
      <c r="H426" s="182">
        <v>0</v>
      </c>
      <c r="I426" s="182">
        <v>10</v>
      </c>
      <c r="J426" s="182">
        <v>10</v>
      </c>
      <c r="K426" s="182">
        <v>28</v>
      </c>
      <c r="L426" s="182">
        <v>0</v>
      </c>
      <c r="M426" s="182">
        <v>31</v>
      </c>
      <c r="N426" s="182">
        <v>31</v>
      </c>
      <c r="O426" s="182">
        <v>44</v>
      </c>
    </row>
    <row r="427" spans="1:15" ht="12.75" customHeight="1" x14ac:dyDescent="0.15">
      <c r="A427" s="2" t="s">
        <v>81</v>
      </c>
      <c r="B427" s="182">
        <v>328</v>
      </c>
      <c r="C427" s="182">
        <v>4424</v>
      </c>
      <c r="D427" s="182">
        <v>318</v>
      </c>
      <c r="E427" s="182">
        <v>1668</v>
      </c>
      <c r="F427" s="182">
        <v>10</v>
      </c>
      <c r="G427" s="182">
        <v>768</v>
      </c>
      <c r="H427" s="182">
        <v>0</v>
      </c>
      <c r="I427" s="182">
        <v>0</v>
      </c>
      <c r="J427" s="182">
        <v>0</v>
      </c>
      <c r="K427" s="182">
        <v>720</v>
      </c>
      <c r="L427" s="182">
        <v>0</v>
      </c>
      <c r="M427" s="182">
        <v>0</v>
      </c>
      <c r="N427" s="182">
        <v>0</v>
      </c>
      <c r="O427" s="182">
        <v>1268</v>
      </c>
    </row>
    <row r="428" spans="1:15" ht="12.75" customHeight="1" x14ac:dyDescent="0.15">
      <c r="A428" s="2" t="s">
        <v>409</v>
      </c>
      <c r="B428" s="182">
        <v>302</v>
      </c>
      <c r="C428" s="182">
        <v>4767</v>
      </c>
      <c r="D428" s="182">
        <v>302</v>
      </c>
      <c r="E428" s="182">
        <v>1959</v>
      </c>
      <c r="F428" s="182">
        <v>0</v>
      </c>
      <c r="G428" s="182">
        <v>882</v>
      </c>
      <c r="H428" s="182">
        <v>0</v>
      </c>
      <c r="I428" s="182">
        <v>0</v>
      </c>
      <c r="J428" s="182">
        <v>0</v>
      </c>
      <c r="K428" s="182">
        <v>780</v>
      </c>
      <c r="L428" s="182">
        <v>0</v>
      </c>
      <c r="M428" s="182">
        <v>0</v>
      </c>
      <c r="N428" s="182">
        <v>0</v>
      </c>
      <c r="O428" s="182">
        <v>1146</v>
      </c>
    </row>
    <row r="429" spans="1:15" ht="12.75" customHeight="1" x14ac:dyDescent="0.15">
      <c r="A429" s="2" t="s">
        <v>570</v>
      </c>
      <c r="B429" s="182">
        <v>1090</v>
      </c>
      <c r="C429" s="182">
        <v>3252</v>
      </c>
      <c r="D429" s="182">
        <v>452</v>
      </c>
      <c r="E429" s="182">
        <v>1470</v>
      </c>
      <c r="F429" s="182">
        <v>532</v>
      </c>
      <c r="G429" s="182">
        <v>519</v>
      </c>
      <c r="H429" s="182">
        <v>2</v>
      </c>
      <c r="I429" s="182">
        <v>70</v>
      </c>
      <c r="J429" s="182">
        <v>72</v>
      </c>
      <c r="K429" s="182">
        <v>402</v>
      </c>
      <c r="L429" s="182">
        <v>0</v>
      </c>
      <c r="M429" s="182">
        <v>34</v>
      </c>
      <c r="N429" s="182">
        <v>34</v>
      </c>
      <c r="O429" s="182">
        <v>861</v>
      </c>
    </row>
    <row r="430" spans="1:15" ht="12.75" customHeight="1" x14ac:dyDescent="0.15">
      <c r="A430" s="2" t="s">
        <v>571</v>
      </c>
      <c r="B430" s="182">
        <v>91</v>
      </c>
      <c r="C430" s="182">
        <v>2724</v>
      </c>
      <c r="D430" s="182">
        <v>91</v>
      </c>
      <c r="E430" s="182">
        <v>1380</v>
      </c>
      <c r="F430" s="182">
        <v>0</v>
      </c>
      <c r="G430" s="182">
        <v>422</v>
      </c>
      <c r="H430" s="182">
        <v>0</v>
      </c>
      <c r="I430" s="182">
        <v>0</v>
      </c>
      <c r="J430" s="182">
        <v>0</v>
      </c>
      <c r="K430" s="182">
        <v>356</v>
      </c>
      <c r="L430" s="182">
        <v>0</v>
      </c>
      <c r="M430" s="182">
        <v>0</v>
      </c>
      <c r="N430" s="182">
        <v>0</v>
      </c>
      <c r="O430" s="182">
        <v>566</v>
      </c>
    </row>
    <row r="431" spans="1:15" ht="12.75" customHeight="1" x14ac:dyDescent="0.15">
      <c r="A431" s="2" t="s">
        <v>623</v>
      </c>
      <c r="B431" s="182">
        <v>374</v>
      </c>
      <c r="C431" s="182">
        <v>4060</v>
      </c>
      <c r="D431" s="182">
        <v>193</v>
      </c>
      <c r="E431" s="182">
        <v>1648</v>
      </c>
      <c r="F431" s="182">
        <v>47</v>
      </c>
      <c r="G431" s="182">
        <v>756</v>
      </c>
      <c r="H431" s="182">
        <v>71</v>
      </c>
      <c r="I431" s="182">
        <v>0</v>
      </c>
      <c r="J431" s="182">
        <v>71</v>
      </c>
      <c r="K431" s="182">
        <v>672</v>
      </c>
      <c r="L431" s="182">
        <v>63</v>
      </c>
      <c r="M431" s="182">
        <v>0</v>
      </c>
      <c r="N431" s="182">
        <v>63</v>
      </c>
      <c r="O431" s="182">
        <v>984</v>
      </c>
    </row>
    <row r="432" spans="1:15" ht="12.75" customHeight="1" x14ac:dyDescent="0.15">
      <c r="A432" s="2" t="s">
        <v>1328</v>
      </c>
      <c r="B432" s="182">
        <v>118</v>
      </c>
      <c r="C432" s="182">
        <v>7371</v>
      </c>
      <c r="D432" s="182">
        <v>14</v>
      </c>
      <c r="E432" s="182">
        <v>3124</v>
      </c>
      <c r="F432" s="182">
        <v>104</v>
      </c>
      <c r="G432" s="182">
        <v>1342</v>
      </c>
      <c r="H432" s="182">
        <v>0</v>
      </c>
      <c r="I432" s="182">
        <v>0</v>
      </c>
      <c r="J432" s="182">
        <v>0</v>
      </c>
      <c r="K432" s="182">
        <v>1207</v>
      </c>
      <c r="L432" s="182">
        <v>0</v>
      </c>
      <c r="M432" s="182">
        <v>0</v>
      </c>
      <c r="N432" s="182">
        <v>0</v>
      </c>
      <c r="O432" s="182">
        <v>1698</v>
      </c>
    </row>
    <row r="433" spans="1:15" ht="12.75" customHeight="1" x14ac:dyDescent="0.15">
      <c r="A433" s="2" t="s">
        <v>303</v>
      </c>
      <c r="B433" s="182">
        <v>1</v>
      </c>
      <c r="C433" s="182">
        <v>14</v>
      </c>
      <c r="D433" s="182">
        <v>1</v>
      </c>
      <c r="E433" s="182">
        <v>6</v>
      </c>
      <c r="F433" s="182">
        <v>0</v>
      </c>
      <c r="G433" s="182">
        <v>3</v>
      </c>
      <c r="H433" s="182">
        <v>0</v>
      </c>
      <c r="I433" s="182">
        <v>0</v>
      </c>
      <c r="J433" s="182">
        <v>0</v>
      </c>
      <c r="K433" s="182">
        <v>2</v>
      </c>
      <c r="L433" s="182">
        <v>0</v>
      </c>
      <c r="M433" s="182">
        <v>0</v>
      </c>
      <c r="N433" s="182">
        <v>0</v>
      </c>
      <c r="O433" s="182">
        <v>3</v>
      </c>
    </row>
    <row r="434" spans="1:15" ht="12.75" customHeight="1" x14ac:dyDescent="0.15">
      <c r="A434" s="2" t="s">
        <v>605</v>
      </c>
      <c r="B434" s="182">
        <v>1841</v>
      </c>
      <c r="C434" s="182">
        <v>30063</v>
      </c>
      <c r="D434" s="182">
        <v>1016</v>
      </c>
      <c r="E434" s="182">
        <v>11016</v>
      </c>
      <c r="F434" s="182">
        <v>440</v>
      </c>
      <c r="G434" s="182">
        <v>5406</v>
      </c>
      <c r="H434" s="182">
        <v>118</v>
      </c>
      <c r="I434" s="182">
        <v>178</v>
      </c>
      <c r="J434" s="182">
        <v>296</v>
      </c>
      <c r="K434" s="182">
        <v>5793</v>
      </c>
      <c r="L434" s="182">
        <v>42</v>
      </c>
      <c r="M434" s="182">
        <v>47</v>
      </c>
      <c r="N434" s="182">
        <v>89</v>
      </c>
      <c r="O434" s="182">
        <v>7848</v>
      </c>
    </row>
    <row r="435" spans="1:15" ht="12.75" customHeight="1" x14ac:dyDescent="0.15">
      <c r="A435" s="2" t="s">
        <v>461</v>
      </c>
      <c r="B435" s="182">
        <v>1698</v>
      </c>
      <c r="C435" s="182">
        <v>6870</v>
      </c>
      <c r="D435" s="182">
        <v>1547</v>
      </c>
      <c r="E435" s="182">
        <v>2650</v>
      </c>
      <c r="F435" s="182">
        <v>1</v>
      </c>
      <c r="G435" s="182">
        <v>1205</v>
      </c>
      <c r="H435" s="182">
        <v>0</v>
      </c>
      <c r="I435" s="182">
        <v>54</v>
      </c>
      <c r="J435" s="182">
        <v>54</v>
      </c>
      <c r="K435" s="182">
        <v>1300</v>
      </c>
      <c r="L435" s="182">
        <v>0</v>
      </c>
      <c r="M435" s="182">
        <v>96</v>
      </c>
      <c r="N435" s="182">
        <v>96</v>
      </c>
      <c r="O435" s="182">
        <v>1715</v>
      </c>
    </row>
    <row r="436" spans="1:15" ht="12.75" customHeight="1" x14ac:dyDescent="0.15">
      <c r="A436" s="2" t="s">
        <v>222</v>
      </c>
      <c r="B436" s="182">
        <v>425</v>
      </c>
      <c r="C436" s="182">
        <v>2724</v>
      </c>
      <c r="D436" s="182">
        <v>424</v>
      </c>
      <c r="E436" s="182">
        <v>1089</v>
      </c>
      <c r="F436" s="182">
        <v>1</v>
      </c>
      <c r="G436" s="182">
        <v>465</v>
      </c>
      <c r="H436" s="182">
        <v>0</v>
      </c>
      <c r="I436" s="182">
        <v>0</v>
      </c>
      <c r="J436" s="182">
        <v>0</v>
      </c>
      <c r="K436" s="182">
        <v>432</v>
      </c>
      <c r="L436" s="182">
        <v>0</v>
      </c>
      <c r="M436" s="182">
        <v>0</v>
      </c>
      <c r="N436" s="182">
        <v>0</v>
      </c>
      <c r="O436" s="182">
        <v>738</v>
      </c>
    </row>
    <row r="437" spans="1:15" ht="12.75" customHeight="1" x14ac:dyDescent="0.15">
      <c r="A437" s="2" t="s">
        <v>119</v>
      </c>
      <c r="B437" s="182">
        <v>587</v>
      </c>
      <c r="C437" s="182">
        <v>4470</v>
      </c>
      <c r="D437" s="182">
        <v>511</v>
      </c>
      <c r="E437" s="182">
        <v>1790</v>
      </c>
      <c r="F437" s="182">
        <v>18</v>
      </c>
      <c r="G437" s="182">
        <v>762</v>
      </c>
      <c r="H437" s="182">
        <v>0</v>
      </c>
      <c r="I437" s="182">
        <v>16</v>
      </c>
      <c r="J437" s="182">
        <v>16</v>
      </c>
      <c r="K437" s="182">
        <v>710</v>
      </c>
      <c r="L437" s="182">
        <v>0</v>
      </c>
      <c r="M437" s="182">
        <v>42</v>
      </c>
      <c r="N437" s="182">
        <v>42</v>
      </c>
      <c r="O437" s="182">
        <v>1208</v>
      </c>
    </row>
    <row r="438" spans="1:15" ht="12.75" customHeight="1" x14ac:dyDescent="0.15">
      <c r="A438" s="2" t="s">
        <v>161</v>
      </c>
      <c r="B438" s="182">
        <v>45</v>
      </c>
      <c r="C438" s="182">
        <v>1426</v>
      </c>
      <c r="D438" s="182">
        <v>37</v>
      </c>
      <c r="E438" s="182">
        <v>521</v>
      </c>
      <c r="F438" s="182">
        <v>0</v>
      </c>
      <c r="G438" s="182">
        <v>280</v>
      </c>
      <c r="H438" s="182">
        <v>8</v>
      </c>
      <c r="I438" s="182">
        <v>0</v>
      </c>
      <c r="J438" s="182">
        <v>8</v>
      </c>
      <c r="K438" s="182">
        <v>275</v>
      </c>
      <c r="L438" s="182">
        <v>0</v>
      </c>
      <c r="M438" s="182">
        <v>0</v>
      </c>
      <c r="N438" s="182">
        <v>0</v>
      </c>
      <c r="O438" s="182">
        <v>350</v>
      </c>
    </row>
    <row r="439" spans="1:15" ht="12.75" customHeight="1" x14ac:dyDescent="0.15">
      <c r="A439" s="92"/>
      <c r="B439" s="92"/>
      <c r="C439" s="2"/>
      <c r="D439" s="2"/>
      <c r="E439" s="2"/>
      <c r="F439" s="2"/>
      <c r="G439" s="2"/>
      <c r="H439" s="2"/>
      <c r="I439" s="2"/>
      <c r="J439" s="2"/>
      <c r="K439" s="2"/>
      <c r="L439" s="2"/>
      <c r="M439" s="2"/>
      <c r="N439" s="2"/>
      <c r="O439" s="93"/>
    </row>
    <row r="440" spans="1:15" ht="12.75" customHeight="1" x14ac:dyDescent="0.15">
      <c r="A440" s="92"/>
      <c r="B440" s="92"/>
      <c r="C440" s="2"/>
      <c r="D440" s="2"/>
      <c r="E440" s="2"/>
      <c r="F440" s="2"/>
      <c r="G440" s="2"/>
      <c r="H440" s="2"/>
      <c r="I440" s="2"/>
      <c r="J440" s="2"/>
      <c r="K440" s="2"/>
      <c r="L440" s="2"/>
      <c r="M440" s="2"/>
      <c r="N440" s="2"/>
      <c r="O440" s="93"/>
    </row>
    <row r="441" spans="1:15" ht="12.75" customHeight="1" x14ac:dyDescent="0.15">
      <c r="A441" s="92"/>
      <c r="B441" s="92"/>
      <c r="C441" s="2"/>
      <c r="D441" s="2"/>
      <c r="E441" s="2"/>
      <c r="F441" s="2"/>
      <c r="G441" s="2"/>
      <c r="H441" s="2"/>
      <c r="I441" s="2"/>
      <c r="J441" s="2"/>
      <c r="K441" s="2"/>
      <c r="L441" s="2"/>
      <c r="M441" s="2"/>
      <c r="N441" s="2"/>
      <c r="O441" s="93"/>
    </row>
    <row r="442" spans="1:15" ht="12.75" customHeight="1" x14ac:dyDescent="0.15">
      <c r="A442" s="92"/>
      <c r="B442" s="92"/>
      <c r="C442" s="2"/>
      <c r="D442" s="2"/>
      <c r="E442" s="2"/>
      <c r="F442" s="2"/>
      <c r="G442" s="2"/>
      <c r="H442" s="2"/>
      <c r="I442" s="2"/>
      <c r="J442" s="2"/>
      <c r="K442" s="2"/>
      <c r="L442" s="2"/>
      <c r="M442" s="2"/>
      <c r="N442" s="2"/>
      <c r="O442" s="93"/>
    </row>
    <row r="443" spans="1:15" ht="12.75" customHeight="1" x14ac:dyDescent="0.15">
      <c r="A443" s="92"/>
      <c r="B443" s="92"/>
      <c r="C443" s="2"/>
      <c r="D443" s="2"/>
      <c r="E443" s="2"/>
      <c r="F443" s="2"/>
      <c r="G443" s="2"/>
      <c r="H443" s="2"/>
      <c r="I443" s="2"/>
      <c r="J443" s="2"/>
      <c r="K443" s="2"/>
      <c r="L443" s="2"/>
      <c r="M443" s="2"/>
      <c r="N443" s="2"/>
      <c r="O443" s="93"/>
    </row>
    <row r="444" spans="1:15" ht="12.75" customHeight="1" x14ac:dyDescent="0.15">
      <c r="A444" s="92"/>
      <c r="B444" s="92"/>
      <c r="C444" s="2"/>
      <c r="D444" s="2"/>
      <c r="E444" s="2"/>
      <c r="F444" s="2"/>
      <c r="G444" s="2"/>
      <c r="H444" s="2"/>
      <c r="I444" s="2"/>
      <c r="J444" s="2"/>
      <c r="K444" s="2"/>
      <c r="L444" s="2"/>
      <c r="M444" s="2"/>
      <c r="N444" s="2"/>
      <c r="O444" s="93"/>
    </row>
    <row r="445" spans="1:15" ht="12.75" customHeight="1" x14ac:dyDescent="0.15">
      <c r="A445" s="92"/>
      <c r="B445" s="92"/>
      <c r="C445" s="2"/>
      <c r="D445" s="2"/>
      <c r="E445" s="2"/>
      <c r="F445" s="2"/>
      <c r="G445" s="2"/>
      <c r="H445" s="2"/>
      <c r="I445" s="2"/>
      <c r="J445" s="2"/>
      <c r="K445" s="2"/>
      <c r="L445" s="2"/>
      <c r="M445" s="2"/>
      <c r="N445" s="2"/>
      <c r="O445" s="93"/>
    </row>
    <row r="446" spans="1:15" ht="12.75" customHeight="1" x14ac:dyDescent="0.15">
      <c r="A446" s="92"/>
      <c r="B446" s="92"/>
      <c r="C446" s="2"/>
      <c r="D446" s="2"/>
      <c r="E446" s="2"/>
      <c r="F446" s="2"/>
      <c r="G446" s="2"/>
      <c r="H446" s="2"/>
      <c r="I446" s="2"/>
      <c r="J446" s="2"/>
      <c r="K446" s="2"/>
      <c r="L446" s="2"/>
      <c r="M446" s="2"/>
      <c r="N446" s="2"/>
      <c r="O446" s="93"/>
    </row>
    <row r="447" spans="1:15" ht="12.75" customHeight="1" x14ac:dyDescent="0.15">
      <c r="A447" s="92"/>
      <c r="B447" s="92"/>
      <c r="C447" s="2"/>
      <c r="D447" s="2"/>
      <c r="E447" s="2"/>
      <c r="F447" s="2"/>
      <c r="G447" s="2"/>
      <c r="H447" s="2"/>
      <c r="I447" s="2"/>
      <c r="J447" s="2"/>
      <c r="K447" s="2"/>
      <c r="L447" s="2"/>
      <c r="M447" s="2"/>
      <c r="N447" s="2"/>
      <c r="O447" s="93"/>
    </row>
    <row r="448" spans="1:15" ht="12.75" customHeight="1" x14ac:dyDescent="0.15">
      <c r="A448" s="92"/>
      <c r="B448" s="92"/>
      <c r="C448" s="2"/>
      <c r="D448" s="2"/>
      <c r="E448" s="2"/>
      <c r="F448" s="2"/>
      <c r="G448" s="2"/>
      <c r="H448" s="2"/>
      <c r="I448" s="2"/>
      <c r="J448" s="2"/>
      <c r="K448" s="2"/>
      <c r="L448" s="2"/>
      <c r="M448" s="2"/>
      <c r="N448" s="2"/>
      <c r="O448" s="93"/>
    </row>
    <row r="449" spans="1:15" ht="12.75" customHeight="1" x14ac:dyDescent="0.15">
      <c r="A449" s="94"/>
      <c r="B449" s="94"/>
      <c r="C449" s="95"/>
      <c r="D449" s="95"/>
      <c r="E449" s="95"/>
      <c r="F449" s="95"/>
      <c r="G449" s="95"/>
      <c r="H449" s="95"/>
      <c r="I449" s="95"/>
      <c r="J449" s="95"/>
      <c r="K449" s="95"/>
      <c r="L449" s="95"/>
      <c r="M449" s="95"/>
      <c r="N449" s="95"/>
      <c r="O449" s="96"/>
    </row>
    <row r="450" spans="1:15" ht="12.75" customHeight="1" x14ac:dyDescent="0.15"/>
    <row r="451" spans="1:15" ht="12.75" customHeight="1" x14ac:dyDescent="0.15"/>
    <row r="452" spans="1:15" ht="12.75" customHeight="1" x14ac:dyDescent="0.15"/>
    <row r="453" spans="1:15" ht="12.75" customHeight="1" x14ac:dyDescent="0.15"/>
    <row r="454" spans="1:15" ht="12.75" customHeight="1" x14ac:dyDescent="0.15"/>
    <row r="455" spans="1:15" ht="12.75" customHeight="1" x14ac:dyDescent="0.15"/>
    <row r="456" spans="1:15" ht="12.75" customHeight="1" x14ac:dyDescent="0.15"/>
    <row r="457" spans="1:15" ht="12.75" customHeight="1" x14ac:dyDescent="0.15"/>
    <row r="458" spans="1:15" ht="12.75" customHeight="1" x14ac:dyDescent="0.15"/>
    <row r="459" spans="1:15" ht="12.75" customHeight="1" x14ac:dyDescent="0.15"/>
    <row r="460" spans="1:15" ht="12.75" customHeight="1" x14ac:dyDescent="0.15"/>
    <row r="461" spans="1:15" ht="12.75" customHeight="1" x14ac:dyDescent="0.15"/>
    <row r="462" spans="1:15" ht="12.75" customHeight="1" x14ac:dyDescent="0.15"/>
    <row r="463" spans="1:15" ht="12.75" customHeight="1" x14ac:dyDescent="0.15"/>
    <row r="464" spans="1:15" ht="12.75" customHeight="1" x14ac:dyDescent="0.15"/>
    <row r="465" ht="12.75" customHeight="1" x14ac:dyDescent="0.15"/>
    <row r="466" ht="12.75" customHeight="1" x14ac:dyDescent="0.15"/>
    <row r="467" ht="12.75" customHeight="1" x14ac:dyDescent="0.15"/>
    <row r="468" ht="12.75" customHeight="1" x14ac:dyDescent="0.15"/>
    <row r="469" ht="12.75" customHeight="1" x14ac:dyDescent="0.15"/>
    <row r="470" ht="12.75" customHeight="1" x14ac:dyDescent="0.15"/>
    <row r="471" ht="12.75" customHeight="1" x14ac:dyDescent="0.15"/>
    <row r="472" ht="12.75" customHeight="1" x14ac:dyDescent="0.15"/>
    <row r="473" ht="12.75" customHeight="1" x14ac:dyDescent="0.15"/>
    <row r="474" ht="12.75" customHeight="1" x14ac:dyDescent="0.15"/>
    <row r="475" ht="12.75" customHeight="1" x14ac:dyDescent="0.15"/>
    <row r="476" ht="12.75" customHeight="1" x14ac:dyDescent="0.15"/>
    <row r="477" ht="12.75" customHeight="1" x14ac:dyDescent="0.15"/>
    <row r="478" ht="12.75" customHeight="1" x14ac:dyDescent="0.15"/>
    <row r="479" ht="12.75" customHeight="1" x14ac:dyDescent="0.15"/>
    <row r="480" ht="12.75" customHeight="1" x14ac:dyDescent="0.15"/>
    <row r="481" ht="12.75" customHeight="1" x14ac:dyDescent="0.15"/>
    <row r="482" ht="12.75" customHeight="1" x14ac:dyDescent="0.15"/>
    <row r="483" ht="12.75" customHeight="1" x14ac:dyDescent="0.15"/>
    <row r="484" ht="12.75" customHeight="1" x14ac:dyDescent="0.15"/>
    <row r="485" ht="12.75" customHeight="1" x14ac:dyDescent="0.15"/>
    <row r="486" ht="12.75" customHeight="1" x14ac:dyDescent="0.15"/>
    <row r="487" ht="12.75" customHeight="1" x14ac:dyDescent="0.15"/>
    <row r="488" ht="12.75" customHeight="1" x14ac:dyDescent="0.15"/>
    <row r="489" ht="12.75" customHeight="1" x14ac:dyDescent="0.15"/>
    <row r="490" ht="12.75" customHeight="1" x14ac:dyDescent="0.15"/>
    <row r="491" ht="12.75" customHeight="1" x14ac:dyDescent="0.15"/>
    <row r="492" ht="12.75" customHeight="1" x14ac:dyDescent="0.15"/>
    <row r="493" ht="12.75" customHeight="1" x14ac:dyDescent="0.15"/>
    <row r="494" ht="12.75" customHeight="1" x14ac:dyDescent="0.15"/>
    <row r="495" ht="12.75" customHeight="1" x14ac:dyDescent="0.15"/>
    <row r="496" ht="12.75" customHeight="1" x14ac:dyDescent="0.15"/>
    <row r="497" ht="12.75" customHeight="1" x14ac:dyDescent="0.15"/>
    <row r="498" ht="12.75" customHeight="1" x14ac:dyDescent="0.15"/>
    <row r="499" ht="12.75" customHeight="1" x14ac:dyDescent="0.15"/>
    <row r="500" ht="12.75" customHeight="1" x14ac:dyDescent="0.15"/>
    <row r="501" ht="12.75" customHeight="1" x14ac:dyDescent="0.15"/>
    <row r="502" ht="12.75" customHeight="1" x14ac:dyDescent="0.15"/>
    <row r="503" ht="12.75" customHeight="1" x14ac:dyDescent="0.15"/>
    <row r="504" ht="12.75" customHeight="1" x14ac:dyDescent="0.15"/>
    <row r="505" ht="12.75" customHeight="1" x14ac:dyDescent="0.15"/>
    <row r="506" ht="12.75" customHeight="1" x14ac:dyDescent="0.15"/>
    <row r="507" ht="12.75" customHeight="1" x14ac:dyDescent="0.15"/>
    <row r="508" ht="12.75" customHeight="1" x14ac:dyDescent="0.15"/>
    <row r="509" ht="12.75" customHeight="1" x14ac:dyDescent="0.15"/>
    <row r="510" ht="12.75" customHeight="1" x14ac:dyDescent="0.15"/>
    <row r="511" ht="12.75" customHeight="1" x14ac:dyDescent="0.15"/>
    <row r="512" ht="12.75" customHeight="1" x14ac:dyDescent="0.15"/>
    <row r="513" ht="12.75" customHeight="1" x14ac:dyDescent="0.15"/>
    <row r="514" ht="12.75" customHeight="1" x14ac:dyDescent="0.15"/>
    <row r="515" ht="12.75" customHeight="1" x14ac:dyDescent="0.15"/>
    <row r="516" ht="12.75" customHeight="1" x14ac:dyDescent="0.15"/>
    <row r="517" ht="12.75" customHeight="1" x14ac:dyDescent="0.15"/>
    <row r="518" ht="12.75" customHeight="1" x14ac:dyDescent="0.15"/>
    <row r="519" ht="12.75" customHeight="1" x14ac:dyDescent="0.15"/>
    <row r="520" ht="12.75" customHeight="1" x14ac:dyDescent="0.15"/>
    <row r="521" ht="12.75" customHeight="1" x14ac:dyDescent="0.15"/>
    <row r="522" ht="12.75" customHeight="1" x14ac:dyDescent="0.15"/>
    <row r="523" ht="12.75" customHeight="1" x14ac:dyDescent="0.15"/>
    <row r="524" ht="12.75" customHeight="1" x14ac:dyDescent="0.15"/>
    <row r="525" ht="12.75" customHeight="1" x14ac:dyDescent="0.15"/>
    <row r="526" ht="12.75" customHeight="1" x14ac:dyDescent="0.15"/>
    <row r="527" ht="12.75" customHeight="1" x14ac:dyDescent="0.15"/>
    <row r="528" ht="12.75" customHeight="1" x14ac:dyDescent="0.15"/>
    <row r="529" ht="12.75" customHeight="1" x14ac:dyDescent="0.15"/>
    <row r="530" ht="12.75" customHeight="1" x14ac:dyDescent="0.15"/>
    <row r="531" ht="12.75" customHeight="1" x14ac:dyDescent="0.15"/>
    <row r="532" ht="12.75" customHeight="1" x14ac:dyDescent="0.15"/>
    <row r="533" ht="12.75" customHeight="1" x14ac:dyDescent="0.15"/>
    <row r="534" ht="12.75" customHeight="1" x14ac:dyDescent="0.15"/>
    <row r="535" ht="12.75" customHeight="1" x14ac:dyDescent="0.15"/>
    <row r="536" ht="12.75" customHeight="1" x14ac:dyDescent="0.15"/>
    <row r="537" ht="12.75" customHeight="1" x14ac:dyDescent="0.15"/>
    <row r="538" ht="12.75" customHeight="1" x14ac:dyDescent="0.15"/>
    <row r="539" ht="12.75" customHeight="1" x14ac:dyDescent="0.15"/>
    <row r="540" ht="12.75" customHeight="1" x14ac:dyDescent="0.15"/>
    <row r="541" ht="12.75" customHeight="1" x14ac:dyDescent="0.15"/>
    <row r="542" ht="12.75" customHeight="1" x14ac:dyDescent="0.15"/>
    <row r="543" ht="12.75" customHeight="1" x14ac:dyDescent="0.15"/>
    <row r="544" ht="12.75" customHeight="1" x14ac:dyDescent="0.15"/>
    <row r="545" ht="12.75" customHeight="1" x14ac:dyDescent="0.15"/>
    <row r="546" ht="12.75" customHeight="1" x14ac:dyDescent="0.15"/>
    <row r="547" ht="12.75" customHeight="1" x14ac:dyDescent="0.15"/>
    <row r="548" ht="12.75" customHeight="1" x14ac:dyDescent="0.15"/>
    <row r="549" ht="12.75" customHeight="1" x14ac:dyDescent="0.15"/>
    <row r="550" ht="12.75" customHeight="1" x14ac:dyDescent="0.15"/>
    <row r="551" ht="12.75" customHeight="1" x14ac:dyDescent="0.15"/>
    <row r="552" ht="12.75" customHeight="1" x14ac:dyDescent="0.15"/>
    <row r="553" ht="12.75" customHeight="1" x14ac:dyDescent="0.15"/>
    <row r="554" ht="12.75" customHeight="1" x14ac:dyDescent="0.15"/>
    <row r="555" ht="12.75" customHeight="1" x14ac:dyDescent="0.15"/>
    <row r="556" ht="12.75" customHeight="1" x14ac:dyDescent="0.15"/>
    <row r="557" ht="12.75" customHeight="1" x14ac:dyDescent="0.15"/>
    <row r="558" ht="12.75" customHeight="1" x14ac:dyDescent="0.15"/>
    <row r="559" ht="12.75" customHeight="1" x14ac:dyDescent="0.15"/>
    <row r="560" ht="12.75" customHeight="1" x14ac:dyDescent="0.15"/>
    <row r="561" ht="12.75" customHeight="1" x14ac:dyDescent="0.15"/>
    <row r="562" ht="12.75" customHeight="1" x14ac:dyDescent="0.15"/>
    <row r="563" ht="12.75" customHeight="1" x14ac:dyDescent="0.15"/>
    <row r="564" ht="12.75" customHeight="1" x14ac:dyDescent="0.15"/>
    <row r="565" ht="12.75" customHeight="1" x14ac:dyDescent="0.15"/>
    <row r="566" ht="12.75" customHeight="1" x14ac:dyDescent="0.15"/>
    <row r="567" ht="12.75" customHeight="1" x14ac:dyDescent="0.15"/>
    <row r="568" ht="12.75" customHeight="1" x14ac:dyDescent="0.15"/>
    <row r="569" ht="12.75" customHeight="1" x14ac:dyDescent="0.15"/>
    <row r="570" ht="12.75" customHeight="1" x14ac:dyDescent="0.15"/>
    <row r="571" ht="12.75" customHeight="1" x14ac:dyDescent="0.15"/>
    <row r="572" ht="12.75" customHeight="1" x14ac:dyDescent="0.15"/>
    <row r="573" ht="12.75" customHeight="1" x14ac:dyDescent="0.15"/>
    <row r="574" ht="12.75" customHeight="1" x14ac:dyDescent="0.15"/>
    <row r="575" ht="12.75" customHeight="1" x14ac:dyDescent="0.15"/>
    <row r="576" ht="12.75" customHeight="1" x14ac:dyDescent="0.15"/>
    <row r="577" ht="12.75" customHeight="1" x14ac:dyDescent="0.15"/>
    <row r="578" ht="12.75" customHeight="1" x14ac:dyDescent="0.15"/>
    <row r="579" ht="12.75" customHeight="1" x14ac:dyDescent="0.15"/>
    <row r="580" ht="12.75" customHeight="1" x14ac:dyDescent="0.15"/>
    <row r="581" ht="12.75" customHeight="1" x14ac:dyDescent="0.15"/>
    <row r="582" ht="12.75" customHeight="1" x14ac:dyDescent="0.15"/>
    <row r="583" ht="12.75" customHeight="1" x14ac:dyDescent="0.15"/>
    <row r="584" ht="12.75" customHeight="1" x14ac:dyDescent="0.15"/>
    <row r="585" ht="12.75" customHeight="1" x14ac:dyDescent="0.15"/>
    <row r="586" ht="12.75" customHeight="1" x14ac:dyDescent="0.15"/>
    <row r="587" ht="12.75" customHeight="1" x14ac:dyDescent="0.15"/>
    <row r="588" ht="12.75" customHeight="1" x14ac:dyDescent="0.15"/>
    <row r="589" ht="12.75" customHeight="1" x14ac:dyDescent="0.15"/>
    <row r="590" ht="12.75" customHeight="1" x14ac:dyDescent="0.15"/>
    <row r="591" ht="12.75" customHeight="1" x14ac:dyDescent="0.15"/>
    <row r="592" ht="12.75" customHeight="1" x14ac:dyDescent="0.15"/>
    <row r="593" ht="12.75" customHeight="1" x14ac:dyDescent="0.15"/>
    <row r="594" ht="12.75" customHeight="1" x14ac:dyDescent="0.15"/>
    <row r="595" ht="12.75" customHeight="1" x14ac:dyDescent="0.15"/>
    <row r="596" ht="12.75" customHeight="1" x14ac:dyDescent="0.15"/>
    <row r="597" ht="12.75" customHeight="1" x14ac:dyDescent="0.15"/>
    <row r="598" ht="12.75" customHeight="1" x14ac:dyDescent="0.15"/>
    <row r="599" ht="12.75" customHeight="1" x14ac:dyDescent="0.15"/>
    <row r="600" ht="12.75" customHeight="1" x14ac:dyDescent="0.15"/>
    <row r="601" ht="12.75" customHeight="1" x14ac:dyDescent="0.15"/>
    <row r="602" ht="12.75" customHeight="1" x14ac:dyDescent="0.15"/>
    <row r="603" ht="12.75" customHeight="1" x14ac:dyDescent="0.15"/>
    <row r="604" ht="12.75" customHeight="1" x14ac:dyDescent="0.15"/>
    <row r="605" ht="12.75" customHeight="1" x14ac:dyDescent="0.15"/>
    <row r="606" ht="12.75" customHeight="1" x14ac:dyDescent="0.15"/>
    <row r="607" ht="12.75" customHeight="1" x14ac:dyDescent="0.15"/>
    <row r="608" ht="12.75" customHeight="1" x14ac:dyDescent="0.15"/>
    <row r="609" ht="12.75" customHeight="1" x14ac:dyDescent="0.15"/>
    <row r="610" ht="12.75" customHeight="1" x14ac:dyDescent="0.15"/>
    <row r="611" ht="12.75" customHeight="1" x14ac:dyDescent="0.15"/>
    <row r="612" ht="12.75" customHeight="1" x14ac:dyDescent="0.15"/>
    <row r="613" ht="12.75" customHeight="1" x14ac:dyDescent="0.15"/>
    <row r="614" ht="12.75" customHeight="1" x14ac:dyDescent="0.15"/>
    <row r="615" ht="12.75" customHeight="1" x14ac:dyDescent="0.15"/>
    <row r="616" ht="12.75" customHeight="1" x14ac:dyDescent="0.15"/>
    <row r="617" ht="12.75" customHeight="1" x14ac:dyDescent="0.15"/>
    <row r="618" ht="12.75" customHeight="1" x14ac:dyDescent="0.15"/>
    <row r="619" ht="12.75" customHeight="1" x14ac:dyDescent="0.15"/>
    <row r="620" ht="12.75" customHeight="1" x14ac:dyDescent="0.15"/>
    <row r="621" ht="12.75" customHeight="1" x14ac:dyDescent="0.15"/>
    <row r="622" ht="12.75" customHeight="1" x14ac:dyDescent="0.15"/>
    <row r="623" ht="12.75" customHeight="1" x14ac:dyDescent="0.15"/>
    <row r="624" ht="12.75" customHeight="1" x14ac:dyDescent="0.15"/>
    <row r="625" ht="12.75" customHeight="1" x14ac:dyDescent="0.15"/>
    <row r="626" ht="12.75" customHeight="1" x14ac:dyDescent="0.15"/>
    <row r="627" ht="12.75" customHeight="1" x14ac:dyDescent="0.15"/>
    <row r="628" ht="12.75" customHeight="1" x14ac:dyDescent="0.15"/>
    <row r="629" ht="12.75" customHeight="1" x14ac:dyDescent="0.15"/>
    <row r="630" ht="12.75" customHeight="1" x14ac:dyDescent="0.15"/>
    <row r="631" ht="12.75" customHeight="1" x14ac:dyDescent="0.15"/>
    <row r="632" ht="12.75" customHeight="1" x14ac:dyDescent="0.15"/>
    <row r="633" ht="12.75" customHeight="1" x14ac:dyDescent="0.15"/>
    <row r="634" ht="12.75" customHeight="1" x14ac:dyDescent="0.15"/>
    <row r="635" ht="12.75" customHeight="1" x14ac:dyDescent="0.15"/>
    <row r="636" ht="12.75" customHeight="1" x14ac:dyDescent="0.15"/>
    <row r="637" ht="12.75" customHeight="1" x14ac:dyDescent="0.15"/>
    <row r="638" ht="12.75" customHeight="1" x14ac:dyDescent="0.15"/>
    <row r="639" ht="12.75" customHeight="1" x14ac:dyDescent="0.15"/>
    <row r="640" ht="12.75" customHeight="1" x14ac:dyDescent="0.15"/>
    <row r="641" ht="12.75" customHeight="1" x14ac:dyDescent="0.15"/>
    <row r="642" ht="12.75" customHeight="1" x14ac:dyDescent="0.15"/>
    <row r="643" ht="12.75" customHeight="1" x14ac:dyDescent="0.15"/>
    <row r="644" ht="12.75" customHeight="1" x14ac:dyDescent="0.15"/>
    <row r="645" ht="12.75" customHeight="1" x14ac:dyDescent="0.15"/>
    <row r="646" ht="12.75" customHeight="1" x14ac:dyDescent="0.15"/>
    <row r="647" ht="12.75" customHeight="1" x14ac:dyDescent="0.15"/>
    <row r="648" ht="12.75" customHeight="1" x14ac:dyDescent="0.15"/>
    <row r="649" ht="12.75" customHeight="1" x14ac:dyDescent="0.15"/>
    <row r="650" ht="12.75" customHeight="1" x14ac:dyDescent="0.15"/>
    <row r="651" ht="12.75" customHeight="1" x14ac:dyDescent="0.15"/>
    <row r="652" ht="12.75" customHeight="1" x14ac:dyDescent="0.15"/>
    <row r="653" ht="12.75" customHeight="1" x14ac:dyDescent="0.15"/>
    <row r="654" ht="12.75" customHeight="1" x14ac:dyDescent="0.15"/>
    <row r="655" ht="12.75" customHeight="1" x14ac:dyDescent="0.15"/>
    <row r="656" ht="12.75" customHeight="1" x14ac:dyDescent="0.15"/>
    <row r="657" ht="12.75" customHeight="1" x14ac:dyDescent="0.15"/>
    <row r="658" ht="12.75" customHeight="1" x14ac:dyDescent="0.15"/>
    <row r="659" ht="12.75" customHeight="1" x14ac:dyDescent="0.15"/>
    <row r="660" ht="12.75" customHeight="1" x14ac:dyDescent="0.15"/>
    <row r="661" ht="12.75" customHeight="1" x14ac:dyDescent="0.15"/>
    <row r="662" ht="12.75" customHeight="1" x14ac:dyDescent="0.15"/>
    <row r="663" ht="12.75" customHeight="1" x14ac:dyDescent="0.15"/>
    <row r="664" ht="12.75" customHeight="1" x14ac:dyDescent="0.15"/>
    <row r="665" ht="12.75" customHeight="1" x14ac:dyDescent="0.15"/>
    <row r="666" ht="12.75" customHeight="1" x14ac:dyDescent="0.15"/>
    <row r="667" ht="12.75" customHeight="1" x14ac:dyDescent="0.15"/>
    <row r="668" ht="12.75" customHeight="1" x14ac:dyDescent="0.15"/>
    <row r="669" ht="12.75" customHeight="1" x14ac:dyDescent="0.15"/>
    <row r="670" ht="12.75" customHeight="1" x14ac:dyDescent="0.15"/>
    <row r="671" ht="12.75" customHeight="1" x14ac:dyDescent="0.15"/>
    <row r="672" ht="12.75" customHeight="1" x14ac:dyDescent="0.15"/>
    <row r="673" ht="12.75" customHeight="1" x14ac:dyDescent="0.15"/>
    <row r="674" ht="12.75" customHeight="1" x14ac:dyDescent="0.15"/>
    <row r="675" ht="12.75" customHeight="1" x14ac:dyDescent="0.15"/>
    <row r="676" ht="12.75" customHeight="1" x14ac:dyDescent="0.15"/>
    <row r="677" ht="12.75" customHeight="1" x14ac:dyDescent="0.15"/>
    <row r="678" ht="12.75" customHeight="1" x14ac:dyDescent="0.15"/>
    <row r="679" ht="12.75" customHeight="1" x14ac:dyDescent="0.15"/>
    <row r="680" ht="12.75" customHeight="1" x14ac:dyDescent="0.15"/>
    <row r="681" ht="12.75" customHeight="1" x14ac:dyDescent="0.15"/>
    <row r="682" ht="12.75" customHeight="1" x14ac:dyDescent="0.15"/>
    <row r="683" ht="12.75" customHeight="1" x14ac:dyDescent="0.15"/>
    <row r="684" ht="12.75" customHeight="1" x14ac:dyDescent="0.15"/>
    <row r="685" ht="12.75" customHeight="1" x14ac:dyDescent="0.15"/>
    <row r="686" ht="12.75" customHeight="1" x14ac:dyDescent="0.15"/>
    <row r="687" ht="12.75" customHeight="1" x14ac:dyDescent="0.15"/>
    <row r="688" ht="12.75" customHeight="1" x14ac:dyDescent="0.15"/>
    <row r="689" ht="12.75" customHeight="1" x14ac:dyDescent="0.15"/>
    <row r="690" ht="12.75" customHeight="1" x14ac:dyDescent="0.15"/>
    <row r="691" ht="12.75" customHeight="1" x14ac:dyDescent="0.15"/>
    <row r="692" ht="12.75" customHeight="1" x14ac:dyDescent="0.15"/>
    <row r="693" ht="12.75" customHeight="1" x14ac:dyDescent="0.15"/>
    <row r="694" ht="12.75" customHeight="1" x14ac:dyDescent="0.15"/>
    <row r="695" ht="12.75" customHeight="1" x14ac:dyDescent="0.15"/>
    <row r="696" ht="12.75" customHeight="1" x14ac:dyDescent="0.15"/>
    <row r="697" ht="12.75" customHeight="1" x14ac:dyDescent="0.15"/>
    <row r="698" ht="12.75" customHeight="1" x14ac:dyDescent="0.15"/>
    <row r="699" ht="12.75" customHeight="1" x14ac:dyDescent="0.15"/>
    <row r="700" ht="12.75" customHeight="1" x14ac:dyDescent="0.15"/>
    <row r="701" ht="12.75" customHeight="1" x14ac:dyDescent="0.15"/>
    <row r="702" ht="12.75" customHeight="1" x14ac:dyDescent="0.15"/>
    <row r="703" ht="12.75" customHeight="1" x14ac:dyDescent="0.15"/>
    <row r="704" ht="12.75" customHeight="1" x14ac:dyDescent="0.15"/>
    <row r="705" ht="12.75" customHeight="1" x14ac:dyDescent="0.15"/>
    <row r="706" ht="12.75" customHeight="1" x14ac:dyDescent="0.15"/>
    <row r="707" ht="12.75" customHeight="1" x14ac:dyDescent="0.15"/>
    <row r="708" ht="12.75" customHeight="1" x14ac:dyDescent="0.15"/>
    <row r="709" ht="12.75" customHeight="1" x14ac:dyDescent="0.15"/>
    <row r="710" ht="12.75" customHeight="1" x14ac:dyDescent="0.15"/>
    <row r="711" ht="12.75" customHeight="1" x14ac:dyDescent="0.15"/>
    <row r="712" ht="12.75" customHeight="1" x14ac:dyDescent="0.15"/>
    <row r="713" ht="12.75" customHeight="1" x14ac:dyDescent="0.15"/>
    <row r="714" ht="12.75" customHeight="1" x14ac:dyDescent="0.15"/>
    <row r="715" ht="12.75" customHeight="1" x14ac:dyDescent="0.15"/>
    <row r="716" ht="12.75" customHeight="1" x14ac:dyDescent="0.15"/>
    <row r="717" ht="12.75" customHeight="1" x14ac:dyDescent="0.15"/>
    <row r="718" ht="12.75" customHeight="1" x14ac:dyDescent="0.15"/>
    <row r="719" ht="12.75" customHeight="1" x14ac:dyDescent="0.15"/>
    <row r="720" ht="12.75" customHeight="1" x14ac:dyDescent="0.15"/>
    <row r="721" ht="12.75" customHeight="1" x14ac:dyDescent="0.15"/>
    <row r="722" ht="12.75" customHeight="1" x14ac:dyDescent="0.15"/>
    <row r="723" ht="12.75" customHeight="1" x14ac:dyDescent="0.15"/>
    <row r="724" ht="12.75" customHeight="1" x14ac:dyDescent="0.15"/>
    <row r="725" ht="12.75" customHeight="1" x14ac:dyDescent="0.15"/>
    <row r="726" ht="12.75" customHeight="1" x14ac:dyDescent="0.15"/>
    <row r="727" ht="12.75" customHeight="1" x14ac:dyDescent="0.15"/>
    <row r="728" ht="12.75" customHeight="1" x14ac:dyDescent="0.15"/>
    <row r="729" ht="12.75" customHeight="1" x14ac:dyDescent="0.15"/>
    <row r="730" ht="12.75" customHeight="1" x14ac:dyDescent="0.15"/>
    <row r="731" ht="12.75" customHeight="1" x14ac:dyDescent="0.15"/>
    <row r="732" ht="12.75" customHeight="1" x14ac:dyDescent="0.15"/>
    <row r="733" ht="12.75" customHeight="1" x14ac:dyDescent="0.15"/>
    <row r="734" ht="12.75" customHeight="1" x14ac:dyDescent="0.15"/>
    <row r="735" ht="12.75" customHeight="1" x14ac:dyDescent="0.15"/>
    <row r="736" ht="12.75" customHeight="1" x14ac:dyDescent="0.15"/>
    <row r="737" ht="12.75" customHeight="1" x14ac:dyDescent="0.15"/>
    <row r="738" ht="12.75" customHeight="1" x14ac:dyDescent="0.15"/>
    <row r="739" ht="12.75" customHeight="1" x14ac:dyDescent="0.15"/>
    <row r="740" ht="12.75" customHeight="1" x14ac:dyDescent="0.15"/>
    <row r="741" ht="12.75" customHeight="1" x14ac:dyDescent="0.15"/>
    <row r="742" ht="12.75" customHeight="1" x14ac:dyDescent="0.15"/>
    <row r="743" ht="12.75" customHeight="1" x14ac:dyDescent="0.15"/>
    <row r="744" ht="12.75" customHeight="1" x14ac:dyDescent="0.15"/>
    <row r="745" ht="12.75" customHeight="1" x14ac:dyDescent="0.15"/>
    <row r="746" ht="12.75" customHeight="1" x14ac:dyDescent="0.15"/>
    <row r="747" ht="12.75" customHeight="1" x14ac:dyDescent="0.15"/>
    <row r="748" ht="12.75" customHeight="1" x14ac:dyDescent="0.15"/>
    <row r="749" ht="12.75" customHeight="1" x14ac:dyDescent="0.15"/>
    <row r="750" ht="12.75" customHeight="1" x14ac:dyDescent="0.15"/>
    <row r="751" ht="12.75" customHeight="1" x14ac:dyDescent="0.15"/>
    <row r="752" ht="12.75" customHeight="1" x14ac:dyDescent="0.15"/>
    <row r="753" ht="12.75" customHeight="1" x14ac:dyDescent="0.15"/>
    <row r="754" ht="12.75" customHeight="1" x14ac:dyDescent="0.15"/>
    <row r="755" ht="12.75" customHeight="1" x14ac:dyDescent="0.15"/>
    <row r="756" ht="12.75" customHeight="1" x14ac:dyDescent="0.15"/>
    <row r="757" ht="12.75" customHeight="1" x14ac:dyDescent="0.15"/>
    <row r="758" ht="12.75" customHeight="1" x14ac:dyDescent="0.15"/>
    <row r="759" ht="12.75" customHeight="1" x14ac:dyDescent="0.15"/>
    <row r="760" ht="12.75" customHeight="1" x14ac:dyDescent="0.15"/>
    <row r="761" ht="12.75" customHeight="1" x14ac:dyDescent="0.15"/>
    <row r="762" ht="12.75" customHeight="1" x14ac:dyDescent="0.15"/>
    <row r="763" ht="12.75" customHeight="1" x14ac:dyDescent="0.15"/>
    <row r="764" ht="12.75" customHeight="1" x14ac:dyDescent="0.15"/>
    <row r="765" ht="12.75" customHeight="1" x14ac:dyDescent="0.15"/>
    <row r="766" ht="12.75" customHeight="1" x14ac:dyDescent="0.15"/>
    <row r="767" ht="12.75" customHeight="1" x14ac:dyDescent="0.15"/>
    <row r="768" ht="12.75" customHeight="1" x14ac:dyDescent="0.15"/>
    <row r="769" ht="12.75" customHeight="1" x14ac:dyDescent="0.15"/>
    <row r="770" ht="12.75" customHeight="1" x14ac:dyDescent="0.15"/>
    <row r="771" ht="12.75" customHeight="1" x14ac:dyDescent="0.15"/>
    <row r="772" ht="12.75" customHeight="1" x14ac:dyDescent="0.15"/>
    <row r="773" ht="12.75" customHeight="1" x14ac:dyDescent="0.15"/>
    <row r="774" ht="12.75" customHeight="1" x14ac:dyDescent="0.15"/>
    <row r="775" ht="12.75" customHeight="1" x14ac:dyDescent="0.15"/>
    <row r="776" ht="12.75" customHeight="1" x14ac:dyDescent="0.15"/>
    <row r="777" ht="12.75" customHeight="1" x14ac:dyDescent="0.15"/>
    <row r="778" ht="12.75" customHeight="1" x14ac:dyDescent="0.15"/>
    <row r="779" ht="12.75" customHeight="1" x14ac:dyDescent="0.15"/>
    <row r="780" ht="12.75" customHeight="1" x14ac:dyDescent="0.15"/>
    <row r="781" ht="12.75" customHeight="1" x14ac:dyDescent="0.15"/>
    <row r="782" ht="12.75" customHeight="1" x14ac:dyDescent="0.15"/>
    <row r="783" ht="12.75" customHeight="1" x14ac:dyDescent="0.15"/>
    <row r="784" ht="12.75" customHeight="1" x14ac:dyDescent="0.15"/>
    <row r="785" ht="12.75" customHeight="1" x14ac:dyDescent="0.15"/>
    <row r="786" ht="12.75" customHeight="1" x14ac:dyDescent="0.15"/>
    <row r="787" ht="12.75" customHeight="1" x14ac:dyDescent="0.15"/>
    <row r="788" ht="12.75" customHeight="1" x14ac:dyDescent="0.15"/>
    <row r="789" ht="12.75" customHeight="1" x14ac:dyDescent="0.15"/>
    <row r="790" ht="12.75" customHeight="1" x14ac:dyDescent="0.15"/>
    <row r="791" ht="12.75" customHeight="1" x14ac:dyDescent="0.15"/>
    <row r="792" ht="12.75" customHeight="1" x14ac:dyDescent="0.15"/>
    <row r="793" ht="12.75" customHeight="1" x14ac:dyDescent="0.15"/>
    <row r="794" ht="12.75" customHeight="1" x14ac:dyDescent="0.15"/>
    <row r="795" ht="12.75" customHeight="1" x14ac:dyDescent="0.15"/>
    <row r="796" ht="12.75" customHeight="1" x14ac:dyDescent="0.15"/>
    <row r="797" ht="12.75" customHeight="1" x14ac:dyDescent="0.15"/>
    <row r="798" ht="12.75" customHeight="1" x14ac:dyDescent="0.15"/>
    <row r="799" ht="12.75" customHeight="1" x14ac:dyDescent="0.15"/>
    <row r="800" ht="12.75" customHeight="1" x14ac:dyDescent="0.15"/>
    <row r="801" ht="12.75" customHeight="1" x14ac:dyDescent="0.15"/>
    <row r="802" ht="12.75" customHeight="1" x14ac:dyDescent="0.15"/>
    <row r="803" ht="12.75" customHeight="1" x14ac:dyDescent="0.15"/>
    <row r="804" ht="12.75" customHeight="1" x14ac:dyDescent="0.15"/>
    <row r="805" ht="12.75" customHeight="1" x14ac:dyDescent="0.15"/>
    <row r="806" ht="12.75" customHeight="1" x14ac:dyDescent="0.15"/>
    <row r="807" ht="12.75" customHeight="1" x14ac:dyDescent="0.15"/>
    <row r="808" ht="12.75" customHeight="1" x14ac:dyDescent="0.15"/>
    <row r="809" ht="12.75" customHeight="1" x14ac:dyDescent="0.15"/>
    <row r="810" ht="12.75" customHeight="1" x14ac:dyDescent="0.15"/>
    <row r="811" ht="12.75" customHeight="1" x14ac:dyDescent="0.15"/>
    <row r="812" ht="12.75" customHeight="1" x14ac:dyDescent="0.15"/>
    <row r="813" ht="12.75" customHeight="1" x14ac:dyDescent="0.15"/>
    <row r="814" ht="12.75" customHeight="1" x14ac:dyDescent="0.15"/>
    <row r="815" ht="12.75" customHeight="1" x14ac:dyDescent="0.15"/>
    <row r="816" ht="12.75" customHeight="1" x14ac:dyDescent="0.15"/>
    <row r="817" ht="12.75" customHeight="1" x14ac:dyDescent="0.15"/>
    <row r="818" ht="12.75" customHeight="1" x14ac:dyDescent="0.15"/>
    <row r="819" ht="12.75" customHeight="1" x14ac:dyDescent="0.15"/>
    <row r="820" ht="12.75" customHeight="1" x14ac:dyDescent="0.15"/>
    <row r="821" ht="12.75" customHeight="1" x14ac:dyDescent="0.15"/>
    <row r="822" ht="12.75" customHeight="1" x14ac:dyDescent="0.15"/>
    <row r="823" ht="12.75" customHeight="1" x14ac:dyDescent="0.15"/>
    <row r="824" ht="12.75" customHeight="1" x14ac:dyDescent="0.15"/>
    <row r="825" ht="12.75" customHeight="1" x14ac:dyDescent="0.15"/>
    <row r="826" ht="12.75" customHeight="1" x14ac:dyDescent="0.15"/>
    <row r="827" ht="12.75" customHeight="1" x14ac:dyDescent="0.15"/>
    <row r="828" ht="12.75" customHeight="1" x14ac:dyDescent="0.15"/>
    <row r="829" ht="12.75" customHeight="1" x14ac:dyDescent="0.15"/>
    <row r="830" ht="12.75" customHeight="1" x14ac:dyDescent="0.15"/>
    <row r="831" ht="12.75" customHeight="1" x14ac:dyDescent="0.15"/>
    <row r="832" ht="12.75" customHeight="1" x14ac:dyDescent="0.15"/>
    <row r="833" ht="12.75" customHeight="1" x14ac:dyDescent="0.15"/>
    <row r="834" ht="12.75" customHeight="1" x14ac:dyDescent="0.15"/>
    <row r="835" ht="12.75" customHeight="1" x14ac:dyDescent="0.15"/>
    <row r="836" ht="12.75" customHeight="1" x14ac:dyDescent="0.15"/>
    <row r="837" ht="12.75" customHeight="1" x14ac:dyDescent="0.15"/>
    <row r="838" ht="12.75" customHeight="1" x14ac:dyDescent="0.15"/>
    <row r="839" ht="12.75" customHeight="1" x14ac:dyDescent="0.15"/>
    <row r="840" ht="12.75" customHeight="1" x14ac:dyDescent="0.15"/>
    <row r="841" ht="12.75" customHeight="1" x14ac:dyDescent="0.15"/>
    <row r="842" ht="12.75" customHeight="1" x14ac:dyDescent="0.15"/>
    <row r="843" ht="12.75" customHeight="1" x14ac:dyDescent="0.15"/>
    <row r="844" ht="12.75" customHeight="1" x14ac:dyDescent="0.15"/>
    <row r="845" ht="12.75" customHeight="1" x14ac:dyDescent="0.15"/>
    <row r="846" ht="12.75" customHeight="1" x14ac:dyDescent="0.15"/>
    <row r="847" ht="12.75" customHeight="1" x14ac:dyDescent="0.15"/>
    <row r="848" ht="12.75" customHeight="1" x14ac:dyDescent="0.15"/>
    <row r="849" ht="12.75" customHeight="1" x14ac:dyDescent="0.15"/>
    <row r="850" ht="12.75" customHeight="1" x14ac:dyDescent="0.15"/>
    <row r="851" ht="12.75" customHeight="1" x14ac:dyDescent="0.15"/>
    <row r="852" ht="12.75" customHeight="1" x14ac:dyDescent="0.15"/>
    <row r="853" ht="12.75" customHeight="1" x14ac:dyDescent="0.15"/>
    <row r="854" ht="12.75" customHeight="1" x14ac:dyDescent="0.15"/>
    <row r="855" ht="12.75" customHeight="1" x14ac:dyDescent="0.15"/>
    <row r="856" ht="12.75" customHeight="1" x14ac:dyDescent="0.15"/>
    <row r="857" ht="12.75" customHeight="1" x14ac:dyDescent="0.15"/>
    <row r="858" ht="12.75" customHeight="1" x14ac:dyDescent="0.15"/>
    <row r="859" ht="12.75" customHeight="1" x14ac:dyDescent="0.15"/>
    <row r="860" ht="12.75" customHeight="1" x14ac:dyDescent="0.15"/>
    <row r="861" ht="12.75" customHeight="1" x14ac:dyDescent="0.15"/>
    <row r="862" ht="12.75" customHeight="1" x14ac:dyDescent="0.15"/>
    <row r="863" ht="12.75" customHeight="1" x14ac:dyDescent="0.15"/>
    <row r="864" ht="12.75" customHeight="1" x14ac:dyDescent="0.15"/>
    <row r="865" ht="12.75" customHeight="1" x14ac:dyDescent="0.15"/>
    <row r="866" ht="12.75" customHeight="1" x14ac:dyDescent="0.15"/>
    <row r="867" ht="12.75" customHeight="1" x14ac:dyDescent="0.15"/>
    <row r="868" ht="12.75" customHeight="1" x14ac:dyDescent="0.15"/>
    <row r="869" ht="12.75" customHeight="1" x14ac:dyDescent="0.15"/>
    <row r="870" ht="12.75" customHeight="1" x14ac:dyDescent="0.15"/>
    <row r="871" ht="12.75" customHeight="1" x14ac:dyDescent="0.15"/>
    <row r="872" ht="12.75" customHeight="1" x14ac:dyDescent="0.15"/>
    <row r="873" ht="12.75" customHeight="1" x14ac:dyDescent="0.15"/>
    <row r="874" ht="12.75" customHeight="1" x14ac:dyDescent="0.15"/>
    <row r="875" ht="12.75" customHeight="1" x14ac:dyDescent="0.15"/>
    <row r="876" ht="12.75" customHeight="1" x14ac:dyDescent="0.15"/>
    <row r="877" ht="12.75" customHeight="1" x14ac:dyDescent="0.15"/>
    <row r="878" ht="12.75" customHeight="1" x14ac:dyDescent="0.15"/>
    <row r="879" ht="12.75" customHeight="1" x14ac:dyDescent="0.15"/>
    <row r="880" ht="12.75" customHeight="1" x14ac:dyDescent="0.15"/>
    <row r="881" ht="12.75" customHeight="1" x14ac:dyDescent="0.15"/>
    <row r="882" ht="12.75" customHeight="1" x14ac:dyDescent="0.15"/>
    <row r="883" ht="12.75" customHeight="1" x14ac:dyDescent="0.15"/>
    <row r="884" ht="12.75" customHeight="1" x14ac:dyDescent="0.15"/>
    <row r="885" ht="12.75" customHeight="1" x14ac:dyDescent="0.15"/>
    <row r="886" ht="12.75" customHeight="1" x14ac:dyDescent="0.15"/>
    <row r="887" ht="12.75" customHeight="1" x14ac:dyDescent="0.15"/>
    <row r="888" ht="12.75" customHeight="1" x14ac:dyDescent="0.15"/>
    <row r="889" ht="12.75" customHeight="1" x14ac:dyDescent="0.15"/>
    <row r="890" ht="12.75" customHeight="1" x14ac:dyDescent="0.15"/>
    <row r="891" ht="12.75" customHeight="1" x14ac:dyDescent="0.15"/>
    <row r="892" ht="12.75" customHeight="1" x14ac:dyDescent="0.15"/>
    <row r="893" ht="12.75" customHeight="1" x14ac:dyDescent="0.15"/>
    <row r="894" ht="12.75" customHeight="1" x14ac:dyDescent="0.15"/>
    <row r="895" ht="12.75" customHeight="1" x14ac:dyDescent="0.15"/>
    <row r="896" ht="12.75" customHeight="1" x14ac:dyDescent="0.15"/>
    <row r="897" ht="12.75" customHeight="1" x14ac:dyDescent="0.15"/>
    <row r="898" ht="12.75" customHeight="1" x14ac:dyDescent="0.15"/>
    <row r="899" ht="12.75" customHeight="1" x14ac:dyDescent="0.15"/>
    <row r="900" ht="12.75" customHeight="1" x14ac:dyDescent="0.15"/>
    <row r="901" ht="12.75" customHeight="1" x14ac:dyDescent="0.15"/>
    <row r="902" ht="12.75" customHeight="1" x14ac:dyDescent="0.15"/>
    <row r="903" ht="12.75" customHeight="1" x14ac:dyDescent="0.15"/>
    <row r="904" ht="12.75" customHeight="1" x14ac:dyDescent="0.15"/>
    <row r="905" ht="12.75" customHeight="1" x14ac:dyDescent="0.15"/>
    <row r="906" ht="12.75" customHeight="1" x14ac:dyDescent="0.15"/>
    <row r="907" ht="12.75" customHeight="1" x14ac:dyDescent="0.15"/>
    <row r="908" ht="12.75" customHeight="1" x14ac:dyDescent="0.15"/>
    <row r="909" ht="12.75" customHeight="1" x14ac:dyDescent="0.15"/>
    <row r="910" ht="12.75" customHeight="1" x14ac:dyDescent="0.15"/>
    <row r="911" ht="12.75" customHeight="1" x14ac:dyDescent="0.15"/>
    <row r="912" ht="12.75" customHeight="1" x14ac:dyDescent="0.15"/>
    <row r="913" ht="12.75" customHeight="1" x14ac:dyDescent="0.15"/>
    <row r="914" ht="12.75" customHeight="1" x14ac:dyDescent="0.15"/>
    <row r="915" ht="12.75" customHeight="1" x14ac:dyDescent="0.15"/>
    <row r="916" ht="12.75" customHeight="1" x14ac:dyDescent="0.15"/>
    <row r="917" ht="12.75" customHeight="1" x14ac:dyDescent="0.15"/>
    <row r="918" ht="12.75" customHeight="1" x14ac:dyDescent="0.15"/>
    <row r="919" ht="12.75" customHeight="1" x14ac:dyDescent="0.15"/>
    <row r="920" ht="12.75" customHeight="1" x14ac:dyDescent="0.15"/>
    <row r="921" ht="12.75" customHeight="1" x14ac:dyDescent="0.15"/>
    <row r="922" ht="12.75" customHeight="1" x14ac:dyDescent="0.15"/>
    <row r="923" ht="12.75" customHeight="1" x14ac:dyDescent="0.15"/>
    <row r="924" ht="12.75" customHeight="1" x14ac:dyDescent="0.15"/>
    <row r="925" ht="12.75" customHeight="1" x14ac:dyDescent="0.15"/>
    <row r="926" ht="12.75" customHeight="1" x14ac:dyDescent="0.15"/>
    <row r="927" ht="12.75" customHeight="1" x14ac:dyDescent="0.15"/>
    <row r="928" ht="12.75" customHeight="1" x14ac:dyDescent="0.15"/>
    <row r="929" ht="12.75" customHeight="1" x14ac:dyDescent="0.15"/>
    <row r="930" ht="12.75" customHeight="1" x14ac:dyDescent="0.15"/>
    <row r="931" ht="12.75" customHeight="1" x14ac:dyDescent="0.15"/>
    <row r="932" ht="12.75" customHeight="1" x14ac:dyDescent="0.15"/>
    <row r="933" ht="12.75" customHeight="1" x14ac:dyDescent="0.15"/>
    <row r="934" ht="12.75" customHeight="1" x14ac:dyDescent="0.15"/>
    <row r="935" ht="12.75" customHeight="1" x14ac:dyDescent="0.15"/>
    <row r="936" ht="12.75" customHeight="1" x14ac:dyDescent="0.15"/>
    <row r="937" ht="12.75" customHeight="1" x14ac:dyDescent="0.15"/>
    <row r="938" ht="12.75" customHeight="1" x14ac:dyDescent="0.15"/>
    <row r="939" ht="12.75" customHeight="1" x14ac:dyDescent="0.15"/>
    <row r="940" ht="12.75" customHeight="1" x14ac:dyDescent="0.15"/>
    <row r="941" ht="12.75" customHeight="1" x14ac:dyDescent="0.15"/>
    <row r="942" ht="12.75" customHeight="1" x14ac:dyDescent="0.15"/>
    <row r="943" ht="12.75" customHeight="1" x14ac:dyDescent="0.15"/>
    <row r="944" ht="12.75" customHeight="1" x14ac:dyDescent="0.15"/>
    <row r="945" ht="12.75" customHeight="1" x14ac:dyDescent="0.15"/>
    <row r="946" ht="12.75" customHeight="1" x14ac:dyDescent="0.15"/>
    <row r="947" ht="12.75" customHeight="1" x14ac:dyDescent="0.15"/>
    <row r="948" ht="12.75" customHeight="1" x14ac:dyDescent="0.15"/>
    <row r="949" ht="12.75" customHeight="1" x14ac:dyDescent="0.15"/>
    <row r="950" ht="12.75" customHeight="1" x14ac:dyDescent="0.15"/>
    <row r="951" ht="12.75" customHeight="1" x14ac:dyDescent="0.15"/>
    <row r="952" ht="12.75" customHeight="1" x14ac:dyDescent="0.15"/>
    <row r="953" ht="12.75" customHeight="1" x14ac:dyDescent="0.15"/>
    <row r="954" ht="12.75" customHeight="1" x14ac:dyDescent="0.15"/>
    <row r="955" ht="12.75" customHeight="1" x14ac:dyDescent="0.15"/>
    <row r="956" ht="12.75" customHeight="1" x14ac:dyDescent="0.15"/>
    <row r="957" ht="12.75" customHeight="1" x14ac:dyDescent="0.15"/>
    <row r="958" ht="12.75" customHeight="1" x14ac:dyDescent="0.15"/>
    <row r="959" ht="12.75" customHeight="1" x14ac:dyDescent="0.15"/>
    <row r="960" ht="12.75" customHeight="1" x14ac:dyDescent="0.15"/>
    <row r="961" ht="12.75" customHeight="1" x14ac:dyDescent="0.15"/>
    <row r="962" ht="12.75" customHeight="1" x14ac:dyDescent="0.15"/>
    <row r="963" ht="12.75" customHeight="1" x14ac:dyDescent="0.15"/>
    <row r="964" ht="12.75" customHeight="1" x14ac:dyDescent="0.15"/>
    <row r="965" ht="12.75" customHeight="1" x14ac:dyDescent="0.15"/>
    <row r="966" ht="12.75" customHeight="1" x14ac:dyDescent="0.15"/>
    <row r="967" ht="12.75" customHeight="1" x14ac:dyDescent="0.15"/>
    <row r="968" ht="12.75" customHeight="1" x14ac:dyDescent="0.15"/>
    <row r="969" ht="12.75" customHeight="1" x14ac:dyDescent="0.15"/>
    <row r="970" ht="12.75" customHeight="1" x14ac:dyDescent="0.15"/>
    <row r="971" ht="12.75" customHeight="1" x14ac:dyDescent="0.15"/>
    <row r="972" ht="12.75" customHeight="1" x14ac:dyDescent="0.15"/>
    <row r="973" ht="12.75" customHeight="1" x14ac:dyDescent="0.15"/>
    <row r="974" ht="12.75" customHeight="1" x14ac:dyDescent="0.15"/>
    <row r="975" ht="12.75" customHeight="1" x14ac:dyDescent="0.15"/>
    <row r="976" ht="12.75" customHeight="1" x14ac:dyDescent="0.15"/>
    <row r="977" ht="12.75" customHeight="1" x14ac:dyDescent="0.15"/>
    <row r="978" ht="12.75" customHeight="1" x14ac:dyDescent="0.15"/>
    <row r="979" ht="12.75" customHeight="1" x14ac:dyDescent="0.15"/>
    <row r="980" ht="12.75" customHeight="1" x14ac:dyDescent="0.15"/>
    <row r="981" ht="12.75" customHeight="1" x14ac:dyDescent="0.15"/>
    <row r="982" ht="12.75" customHeight="1" x14ac:dyDescent="0.15"/>
    <row r="983" ht="12.75" customHeight="1" x14ac:dyDescent="0.15"/>
    <row r="984" ht="12.75" customHeight="1" x14ac:dyDescent="0.15"/>
    <row r="985" ht="12.75" customHeight="1" x14ac:dyDescent="0.15"/>
    <row r="986" ht="12.75" customHeight="1" x14ac:dyDescent="0.15"/>
    <row r="987" ht="12.75" customHeight="1" x14ac:dyDescent="0.15"/>
    <row r="988" ht="12.75" customHeight="1" x14ac:dyDescent="0.15"/>
    <row r="989" ht="12.75" customHeight="1" x14ac:dyDescent="0.15"/>
    <row r="990" ht="12.75" customHeight="1" x14ac:dyDescent="0.15"/>
    <row r="991" ht="12.75" customHeight="1" x14ac:dyDescent="0.15"/>
    <row r="992" ht="12.75" customHeight="1" x14ac:dyDescent="0.15"/>
    <row r="993" ht="12.75" customHeight="1" x14ac:dyDescent="0.15"/>
    <row r="994" ht="12.75" customHeight="1" x14ac:dyDescent="0.15"/>
    <row r="995" ht="12.75" customHeight="1" x14ac:dyDescent="0.15"/>
    <row r="996" ht="12.75" customHeight="1" x14ac:dyDescent="0.15"/>
    <row r="997" ht="12.75" customHeight="1" x14ac:dyDescent="0.15"/>
    <row r="998" ht="12.75" customHeight="1" x14ac:dyDescent="0.15"/>
    <row r="999" ht="12.75" customHeight="1" x14ac:dyDescent="0.15"/>
    <row r="1000" ht="12.75" customHeight="1" x14ac:dyDescent="0.15"/>
  </sheetData>
  <pageMargins left="0.7" right="0.7" top="0.75" bottom="0.75" header="0" footer="0"/>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workbookViewId="0"/>
  </sheetViews>
  <sheetFormatPr baseColWidth="10" defaultColWidth="14.5" defaultRowHeight="15" customHeight="1" x14ac:dyDescent="0.15"/>
  <cols>
    <col min="1" max="2" width="8.6640625" customWidth="1"/>
    <col min="3" max="3" width="25.83203125" customWidth="1"/>
    <col min="4" max="26" width="8.6640625" customWidth="1"/>
  </cols>
  <sheetData>
    <row r="1" spans="1:26" ht="12.75" customHeight="1" x14ac:dyDescent="0.15">
      <c r="A1" s="6"/>
      <c r="B1" s="6"/>
      <c r="C1" s="6"/>
      <c r="D1" s="169" t="s">
        <v>1613</v>
      </c>
      <c r="E1" s="170"/>
      <c r="F1" s="170"/>
      <c r="G1" s="170"/>
      <c r="H1" s="170"/>
      <c r="I1" s="170"/>
      <c r="J1" s="170"/>
      <c r="K1" s="170"/>
      <c r="L1" s="170"/>
      <c r="M1" s="170"/>
      <c r="N1" s="170"/>
      <c r="O1" s="170"/>
      <c r="P1" s="8"/>
      <c r="Q1" s="8"/>
      <c r="R1" s="8"/>
      <c r="S1" s="6"/>
      <c r="T1" s="8"/>
      <c r="U1" s="8"/>
      <c r="V1" s="8"/>
      <c r="W1" s="6"/>
      <c r="X1" s="8"/>
      <c r="Y1" s="8"/>
      <c r="Z1" s="8"/>
    </row>
    <row r="2" spans="1:26" ht="12.75" customHeight="1" x14ac:dyDescent="0.15">
      <c r="A2" s="171" t="s">
        <v>15</v>
      </c>
      <c r="B2" s="172"/>
      <c r="C2" s="173"/>
      <c r="D2" s="10" t="s">
        <v>16</v>
      </c>
      <c r="E2" s="11" t="s">
        <v>17</v>
      </c>
      <c r="F2" s="11" t="s">
        <v>18</v>
      </c>
      <c r="G2" s="11" t="s">
        <v>19</v>
      </c>
      <c r="H2" s="11" t="s">
        <v>20</v>
      </c>
      <c r="I2" s="12" t="s">
        <v>21</v>
      </c>
      <c r="J2" s="13" t="s">
        <v>23</v>
      </c>
      <c r="K2" s="11" t="s">
        <v>24</v>
      </c>
      <c r="L2" s="11" t="s">
        <v>25</v>
      </c>
      <c r="M2" s="11" t="s">
        <v>26</v>
      </c>
      <c r="N2" s="11" t="s">
        <v>27</v>
      </c>
      <c r="O2" s="12" t="s">
        <v>28</v>
      </c>
      <c r="P2" s="14" t="s">
        <v>29</v>
      </c>
      <c r="Q2" s="11" t="s">
        <v>30</v>
      </c>
      <c r="R2" s="11" t="s">
        <v>31</v>
      </c>
      <c r="S2" s="12" t="s">
        <v>32</v>
      </c>
      <c r="T2" s="15" t="s">
        <v>33</v>
      </c>
      <c r="U2" s="11" t="s">
        <v>34</v>
      </c>
      <c r="V2" s="12" t="s">
        <v>35</v>
      </c>
      <c r="W2" s="12" t="s">
        <v>36</v>
      </c>
      <c r="X2" s="11" t="s">
        <v>37</v>
      </c>
      <c r="Y2" s="11" t="s">
        <v>38</v>
      </c>
      <c r="Z2" s="11" t="s">
        <v>39</v>
      </c>
    </row>
    <row r="3" spans="1:26" ht="12.75" customHeight="1" x14ac:dyDescent="0.15">
      <c r="A3" s="18" t="s">
        <v>40</v>
      </c>
      <c r="B3" s="18" t="s">
        <v>41</v>
      </c>
      <c r="C3" s="18" t="s">
        <v>42</v>
      </c>
      <c r="D3" s="19" t="s">
        <v>43</v>
      </c>
      <c r="E3" s="19" t="s">
        <v>44</v>
      </c>
      <c r="F3" s="19" t="s">
        <v>45</v>
      </c>
      <c r="G3" s="19" t="s">
        <v>46</v>
      </c>
      <c r="H3" s="19" t="s">
        <v>47</v>
      </c>
      <c r="I3" s="20" t="s">
        <v>48</v>
      </c>
      <c r="J3" s="21" t="s">
        <v>49</v>
      </c>
      <c r="K3" s="21" t="s">
        <v>50</v>
      </c>
      <c r="L3" s="21" t="s">
        <v>51</v>
      </c>
      <c r="M3" s="21" t="s">
        <v>52</v>
      </c>
      <c r="N3" s="21" t="s">
        <v>53</v>
      </c>
      <c r="O3" s="22" t="s">
        <v>54</v>
      </c>
      <c r="P3" s="23" t="s">
        <v>55</v>
      </c>
      <c r="Q3" s="23" t="s">
        <v>56</v>
      </c>
      <c r="R3" s="23" t="s">
        <v>57</v>
      </c>
      <c r="S3" s="24" t="s">
        <v>58</v>
      </c>
      <c r="T3" s="25" t="s">
        <v>59</v>
      </c>
      <c r="U3" s="25" t="s">
        <v>60</v>
      </c>
      <c r="V3" s="25" t="s">
        <v>61</v>
      </c>
      <c r="W3" s="26" t="s">
        <v>62</v>
      </c>
      <c r="X3" s="27" t="s">
        <v>63</v>
      </c>
      <c r="Y3" s="27" t="s">
        <v>64</v>
      </c>
      <c r="Z3" s="27" t="s">
        <v>65</v>
      </c>
    </row>
    <row r="4" spans="1:26" ht="12.75" customHeight="1" x14ac:dyDescent="0.15">
      <c r="A4" s="9" t="s">
        <v>66</v>
      </c>
      <c r="B4" s="9" t="s">
        <v>67</v>
      </c>
      <c r="C4" s="29" t="s">
        <v>66</v>
      </c>
      <c r="D4" s="32">
        <f>'5th Cycle Summary-Final'!D4-'5th Cycle Summary-Final2'!D4</f>
        <v>0</v>
      </c>
      <c r="E4" s="32">
        <f>'5th Cycle Summary-Final'!E4-'5th Cycle Summary-Final2'!E4</f>
        <v>0</v>
      </c>
      <c r="F4" s="32">
        <f>'5th Cycle Summary-Final'!F4-'5th Cycle Summary-Final2'!F4</f>
        <v>0</v>
      </c>
      <c r="G4" s="32">
        <f>'5th Cycle Summary-Final'!G4-'5th Cycle Summary-Final2'!G4</f>
        <v>0</v>
      </c>
      <c r="H4" s="32">
        <f>'5th Cycle Summary-Final'!H4-'5th Cycle Summary-Final2'!H4</f>
        <v>0</v>
      </c>
      <c r="I4" s="32">
        <f>'5th Cycle Summary-Final'!I4-'5th Cycle Summary-Final2'!I4</f>
        <v>0</v>
      </c>
      <c r="J4" s="32">
        <f>'5th Cycle Summary-Final'!J4-'5th Cycle Summary-Final2'!J4</f>
        <v>0</v>
      </c>
      <c r="K4" s="32">
        <f>'5th Cycle Summary-Final'!K4-'5th Cycle Summary-Final2'!K4</f>
        <v>0</v>
      </c>
      <c r="L4" s="32">
        <f>'5th Cycle Summary-Final'!L4-'5th Cycle Summary-Final2'!L4</f>
        <v>0</v>
      </c>
      <c r="M4" s="32">
        <f>'5th Cycle Summary-Final'!M4-'5th Cycle Summary-Final2'!M4</f>
        <v>0</v>
      </c>
      <c r="N4" s="32">
        <f>'5th Cycle Summary-Final'!N4-'5th Cycle Summary-Final2'!N4</f>
        <v>0</v>
      </c>
      <c r="O4" s="32">
        <f>'5th Cycle Summary-Final'!O4-'5th Cycle Summary-Final2'!O4</f>
        <v>0</v>
      </c>
      <c r="P4" s="32">
        <f>'5th Cycle Summary-Final'!P4-'5th Cycle Summary-Final2'!P4</f>
        <v>0</v>
      </c>
      <c r="Q4" s="32">
        <f>'5th Cycle Summary-Final'!Q4-'5th Cycle Summary-Final2'!Q4</f>
        <v>0</v>
      </c>
      <c r="R4" s="32">
        <f>'5th Cycle Summary-Final'!R4-'5th Cycle Summary-Final2'!R4</f>
        <v>0</v>
      </c>
      <c r="S4" s="32">
        <f>'5th Cycle Summary-Final'!S4-'5th Cycle Summary-Final2'!S4</f>
        <v>0</v>
      </c>
      <c r="T4" s="32">
        <f>'5th Cycle Summary-Final'!T4-'5th Cycle Summary-Final2'!T4</f>
        <v>0</v>
      </c>
      <c r="U4" s="32">
        <f>'5th Cycle Summary-Final'!U4-'5th Cycle Summary-Final2'!U4</f>
        <v>0</v>
      </c>
      <c r="V4" s="32">
        <f>'5th Cycle Summary-Final'!V4-'5th Cycle Summary-Final2'!V4</f>
        <v>0</v>
      </c>
      <c r="W4" s="32">
        <f>'5th Cycle Summary-Final'!W4-'5th Cycle Summary-Final2'!W4</f>
        <v>0</v>
      </c>
      <c r="X4" s="32">
        <f>'5th Cycle Summary-Final'!X4-'5th Cycle Summary-Final2'!X4</f>
        <v>0</v>
      </c>
      <c r="Y4" s="32">
        <f>'5th Cycle Summary-Final'!Y4-'5th Cycle Summary-Final2'!Y4</f>
        <v>0</v>
      </c>
      <c r="Z4" s="32">
        <f>'5th Cycle Summary-Final'!Z4-'5th Cycle Summary-Final2'!Z4</f>
        <v>0</v>
      </c>
    </row>
    <row r="5" spans="1:26" ht="12.75" customHeight="1" x14ac:dyDescent="0.15">
      <c r="A5" s="9" t="s">
        <v>66</v>
      </c>
      <c r="B5" s="9" t="s">
        <v>67</v>
      </c>
      <c r="C5" s="29" t="s">
        <v>68</v>
      </c>
      <c r="D5" s="32">
        <f>'5th Cycle Summary-Final'!D5-'5th Cycle Summary-Final2'!D5</f>
        <v>0</v>
      </c>
      <c r="E5" s="32">
        <f>'5th Cycle Summary-Final'!E5-'5th Cycle Summary-Final2'!E5</f>
        <v>0</v>
      </c>
      <c r="F5" s="32">
        <f>'5th Cycle Summary-Final'!F5-'5th Cycle Summary-Final2'!F5</f>
        <v>0</v>
      </c>
      <c r="G5" s="32">
        <f>'5th Cycle Summary-Final'!G5-'5th Cycle Summary-Final2'!G5</f>
        <v>0</v>
      </c>
      <c r="H5" s="32">
        <f>'5th Cycle Summary-Final'!H5-'5th Cycle Summary-Final2'!H5</f>
        <v>0</v>
      </c>
      <c r="I5" s="32">
        <f>'5th Cycle Summary-Final'!I5-'5th Cycle Summary-Final2'!I5</f>
        <v>0</v>
      </c>
      <c r="J5" s="32">
        <f>'5th Cycle Summary-Final'!J5-'5th Cycle Summary-Final2'!J5</f>
        <v>0</v>
      </c>
      <c r="K5" s="32">
        <f>'5th Cycle Summary-Final'!K5-'5th Cycle Summary-Final2'!K5</f>
        <v>0</v>
      </c>
      <c r="L5" s="32">
        <f>'5th Cycle Summary-Final'!L5-'5th Cycle Summary-Final2'!L5</f>
        <v>0</v>
      </c>
      <c r="M5" s="32">
        <f>'5th Cycle Summary-Final'!M5-'5th Cycle Summary-Final2'!M5</f>
        <v>0</v>
      </c>
      <c r="N5" s="32">
        <f>'5th Cycle Summary-Final'!N5-'5th Cycle Summary-Final2'!N5</f>
        <v>0</v>
      </c>
      <c r="O5" s="32">
        <f>'5th Cycle Summary-Final'!O5-'5th Cycle Summary-Final2'!O5</f>
        <v>0</v>
      </c>
      <c r="P5" s="32">
        <f>'5th Cycle Summary-Final'!P5-'5th Cycle Summary-Final2'!P5</f>
        <v>0</v>
      </c>
      <c r="Q5" s="32">
        <f>'5th Cycle Summary-Final'!Q5-'5th Cycle Summary-Final2'!Q5</f>
        <v>0</v>
      </c>
      <c r="R5" s="32">
        <f>'5th Cycle Summary-Final'!R5-'5th Cycle Summary-Final2'!R5</f>
        <v>0</v>
      </c>
      <c r="S5" s="32">
        <f>'5th Cycle Summary-Final'!S5-'5th Cycle Summary-Final2'!S5</f>
        <v>0</v>
      </c>
      <c r="T5" s="32">
        <f>'5th Cycle Summary-Final'!T5-'5th Cycle Summary-Final2'!T5</f>
        <v>0</v>
      </c>
      <c r="U5" s="32">
        <f>'5th Cycle Summary-Final'!U5-'5th Cycle Summary-Final2'!U5</f>
        <v>0</v>
      </c>
      <c r="V5" s="32">
        <f>'5th Cycle Summary-Final'!V5-'5th Cycle Summary-Final2'!V5</f>
        <v>0</v>
      </c>
      <c r="W5" s="32">
        <f>'5th Cycle Summary-Final'!W5-'5th Cycle Summary-Final2'!W5</f>
        <v>0</v>
      </c>
      <c r="X5" s="32">
        <f>'5th Cycle Summary-Final'!X5-'5th Cycle Summary-Final2'!X5</f>
        <v>0</v>
      </c>
      <c r="Y5" s="32">
        <f>'5th Cycle Summary-Final'!Y5-'5th Cycle Summary-Final2'!Y5</f>
        <v>0</v>
      </c>
      <c r="Z5" s="32">
        <f>'5th Cycle Summary-Final'!Z5-'5th Cycle Summary-Final2'!Z5</f>
        <v>0</v>
      </c>
    </row>
    <row r="6" spans="1:26" ht="12.75" customHeight="1" x14ac:dyDescent="0.15">
      <c r="A6" s="9" t="s">
        <v>66</v>
      </c>
      <c r="B6" s="9" t="s">
        <v>67</v>
      </c>
      <c r="C6" s="29" t="s">
        <v>69</v>
      </c>
      <c r="D6" s="32">
        <f>'5th Cycle Summary-Final'!D6-'5th Cycle Summary-Final2'!D6</f>
        <v>0</v>
      </c>
      <c r="E6" s="32">
        <f>'5th Cycle Summary-Final'!E6-'5th Cycle Summary-Final2'!E6</f>
        <v>0</v>
      </c>
      <c r="F6" s="32">
        <f>'5th Cycle Summary-Final'!F6-'5th Cycle Summary-Final2'!F6</f>
        <v>0</v>
      </c>
      <c r="G6" s="32">
        <f>'5th Cycle Summary-Final'!G6-'5th Cycle Summary-Final2'!G6</f>
        <v>0</v>
      </c>
      <c r="H6" s="32">
        <f>'5th Cycle Summary-Final'!H6-'5th Cycle Summary-Final2'!H6</f>
        <v>0</v>
      </c>
      <c r="I6" s="32">
        <f>'5th Cycle Summary-Final'!I6-'5th Cycle Summary-Final2'!I6</f>
        <v>0</v>
      </c>
      <c r="J6" s="32">
        <f>'5th Cycle Summary-Final'!J6-'5th Cycle Summary-Final2'!J6</f>
        <v>0</v>
      </c>
      <c r="K6" s="32">
        <f>'5th Cycle Summary-Final'!K6-'5th Cycle Summary-Final2'!K6</f>
        <v>0</v>
      </c>
      <c r="L6" s="32">
        <f>'5th Cycle Summary-Final'!L6-'5th Cycle Summary-Final2'!L6</f>
        <v>0</v>
      </c>
      <c r="M6" s="32">
        <f>'5th Cycle Summary-Final'!M6-'5th Cycle Summary-Final2'!M6</f>
        <v>0</v>
      </c>
      <c r="N6" s="32">
        <f>'5th Cycle Summary-Final'!N6-'5th Cycle Summary-Final2'!N6</f>
        <v>0</v>
      </c>
      <c r="O6" s="32">
        <f>'5th Cycle Summary-Final'!O6-'5th Cycle Summary-Final2'!O6</f>
        <v>0</v>
      </c>
      <c r="P6" s="32">
        <f>'5th Cycle Summary-Final'!P6-'5th Cycle Summary-Final2'!P6</f>
        <v>0</v>
      </c>
      <c r="Q6" s="32">
        <f>'5th Cycle Summary-Final'!Q6-'5th Cycle Summary-Final2'!Q6</f>
        <v>0</v>
      </c>
      <c r="R6" s="32">
        <f>'5th Cycle Summary-Final'!R6-'5th Cycle Summary-Final2'!R6</f>
        <v>0</v>
      </c>
      <c r="S6" s="32">
        <f>'5th Cycle Summary-Final'!S6-'5th Cycle Summary-Final2'!S6</f>
        <v>0</v>
      </c>
      <c r="T6" s="32">
        <f>'5th Cycle Summary-Final'!T6-'5th Cycle Summary-Final2'!T6</f>
        <v>0</v>
      </c>
      <c r="U6" s="32">
        <f>'5th Cycle Summary-Final'!U6-'5th Cycle Summary-Final2'!U6</f>
        <v>0</v>
      </c>
      <c r="V6" s="32">
        <f>'5th Cycle Summary-Final'!V6-'5th Cycle Summary-Final2'!V6</f>
        <v>0</v>
      </c>
      <c r="W6" s="32">
        <f>'5th Cycle Summary-Final'!W6-'5th Cycle Summary-Final2'!W6</f>
        <v>0</v>
      </c>
      <c r="X6" s="32">
        <f>'5th Cycle Summary-Final'!X6-'5th Cycle Summary-Final2'!X6</f>
        <v>0</v>
      </c>
      <c r="Y6" s="32">
        <f>'5th Cycle Summary-Final'!Y6-'5th Cycle Summary-Final2'!Y6</f>
        <v>0</v>
      </c>
      <c r="Z6" s="32">
        <f>'5th Cycle Summary-Final'!Z6-'5th Cycle Summary-Final2'!Z6</f>
        <v>0</v>
      </c>
    </row>
    <row r="7" spans="1:26" ht="12.75" customHeight="1" x14ac:dyDescent="0.15">
      <c r="A7" s="9" t="s">
        <v>66</v>
      </c>
      <c r="B7" s="9" t="s">
        <v>67</v>
      </c>
      <c r="C7" s="29" t="s">
        <v>70</v>
      </c>
      <c r="D7" s="32">
        <f>'5th Cycle Summary-Final'!D7-'5th Cycle Summary-Final2'!D7</f>
        <v>0</v>
      </c>
      <c r="E7" s="32">
        <f>'5th Cycle Summary-Final'!E7-'5th Cycle Summary-Final2'!E7</f>
        <v>0</v>
      </c>
      <c r="F7" s="32">
        <f>'5th Cycle Summary-Final'!F7-'5th Cycle Summary-Final2'!F7</f>
        <v>0</v>
      </c>
      <c r="G7" s="32">
        <f>'5th Cycle Summary-Final'!G7-'5th Cycle Summary-Final2'!G7</f>
        <v>0</v>
      </c>
      <c r="H7" s="32">
        <f>'5th Cycle Summary-Final'!H7-'5th Cycle Summary-Final2'!H7</f>
        <v>0</v>
      </c>
      <c r="I7" s="32">
        <f>'5th Cycle Summary-Final'!I7-'5th Cycle Summary-Final2'!I7</f>
        <v>0</v>
      </c>
      <c r="J7" s="32">
        <f>'5th Cycle Summary-Final'!J7-'5th Cycle Summary-Final2'!J7</f>
        <v>0</v>
      </c>
      <c r="K7" s="32">
        <f>'5th Cycle Summary-Final'!K7-'5th Cycle Summary-Final2'!K7</f>
        <v>0</v>
      </c>
      <c r="L7" s="32">
        <f>'5th Cycle Summary-Final'!L7-'5th Cycle Summary-Final2'!L7</f>
        <v>0</v>
      </c>
      <c r="M7" s="32">
        <f>'5th Cycle Summary-Final'!M7-'5th Cycle Summary-Final2'!M7</f>
        <v>0</v>
      </c>
      <c r="N7" s="32">
        <f>'5th Cycle Summary-Final'!N7-'5th Cycle Summary-Final2'!N7</f>
        <v>0</v>
      </c>
      <c r="O7" s="32">
        <f>'5th Cycle Summary-Final'!O7-'5th Cycle Summary-Final2'!O7</f>
        <v>0</v>
      </c>
      <c r="P7" s="32">
        <f>'5th Cycle Summary-Final'!P7-'5th Cycle Summary-Final2'!P7</f>
        <v>0</v>
      </c>
      <c r="Q7" s="32">
        <f>'5th Cycle Summary-Final'!Q7-'5th Cycle Summary-Final2'!Q7</f>
        <v>0</v>
      </c>
      <c r="R7" s="32">
        <f>'5th Cycle Summary-Final'!R7-'5th Cycle Summary-Final2'!R7</f>
        <v>0</v>
      </c>
      <c r="S7" s="32">
        <f>'5th Cycle Summary-Final'!S7-'5th Cycle Summary-Final2'!S7</f>
        <v>0</v>
      </c>
      <c r="T7" s="32">
        <f>'5th Cycle Summary-Final'!T7-'5th Cycle Summary-Final2'!T7</f>
        <v>0</v>
      </c>
      <c r="U7" s="32">
        <f>'5th Cycle Summary-Final'!U7-'5th Cycle Summary-Final2'!U7</f>
        <v>0</v>
      </c>
      <c r="V7" s="32">
        <f>'5th Cycle Summary-Final'!V7-'5th Cycle Summary-Final2'!V7</f>
        <v>0</v>
      </c>
      <c r="W7" s="32">
        <f>'5th Cycle Summary-Final'!W7-'5th Cycle Summary-Final2'!W7</f>
        <v>0</v>
      </c>
      <c r="X7" s="32">
        <f>'5th Cycle Summary-Final'!X7-'5th Cycle Summary-Final2'!X7</f>
        <v>0</v>
      </c>
      <c r="Y7" s="32">
        <f>'5th Cycle Summary-Final'!Y7-'5th Cycle Summary-Final2'!Y7</f>
        <v>0</v>
      </c>
      <c r="Z7" s="32">
        <f>'5th Cycle Summary-Final'!Z7-'5th Cycle Summary-Final2'!Z7</f>
        <v>0</v>
      </c>
    </row>
    <row r="8" spans="1:26" ht="12.75" customHeight="1" x14ac:dyDescent="0.15">
      <c r="A8" s="9" t="s">
        <v>66</v>
      </c>
      <c r="B8" s="9" t="s">
        <v>67</v>
      </c>
      <c r="C8" s="29" t="s">
        <v>71</v>
      </c>
      <c r="D8" s="32">
        <f>'5th Cycle Summary-Final'!D8-'5th Cycle Summary-Final2'!D8</f>
        <v>0</v>
      </c>
      <c r="E8" s="32">
        <f>'5th Cycle Summary-Final'!E8-'5th Cycle Summary-Final2'!E8</f>
        <v>0</v>
      </c>
      <c r="F8" s="32">
        <f>'5th Cycle Summary-Final'!F8-'5th Cycle Summary-Final2'!F8</f>
        <v>0</v>
      </c>
      <c r="G8" s="32">
        <f>'5th Cycle Summary-Final'!G8-'5th Cycle Summary-Final2'!G8</f>
        <v>0</v>
      </c>
      <c r="H8" s="32">
        <f>'5th Cycle Summary-Final'!H8-'5th Cycle Summary-Final2'!H8</f>
        <v>0</v>
      </c>
      <c r="I8" s="32">
        <f>'5th Cycle Summary-Final'!I8-'5th Cycle Summary-Final2'!I8</f>
        <v>0</v>
      </c>
      <c r="J8" s="32">
        <f>'5th Cycle Summary-Final'!J8-'5th Cycle Summary-Final2'!J8</f>
        <v>0</v>
      </c>
      <c r="K8" s="32">
        <f>'5th Cycle Summary-Final'!K8-'5th Cycle Summary-Final2'!K8</f>
        <v>0</v>
      </c>
      <c r="L8" s="32">
        <f>'5th Cycle Summary-Final'!L8-'5th Cycle Summary-Final2'!L8</f>
        <v>0</v>
      </c>
      <c r="M8" s="32">
        <f>'5th Cycle Summary-Final'!M8-'5th Cycle Summary-Final2'!M8</f>
        <v>0</v>
      </c>
      <c r="N8" s="32">
        <f>'5th Cycle Summary-Final'!N8-'5th Cycle Summary-Final2'!N8</f>
        <v>0</v>
      </c>
      <c r="O8" s="32">
        <f>'5th Cycle Summary-Final'!O8-'5th Cycle Summary-Final2'!O8</f>
        <v>0</v>
      </c>
      <c r="P8" s="32">
        <f>'5th Cycle Summary-Final'!P8-'5th Cycle Summary-Final2'!P8</f>
        <v>0</v>
      </c>
      <c r="Q8" s="32">
        <f>'5th Cycle Summary-Final'!Q8-'5th Cycle Summary-Final2'!Q8</f>
        <v>0</v>
      </c>
      <c r="R8" s="32">
        <f>'5th Cycle Summary-Final'!R8-'5th Cycle Summary-Final2'!R8</f>
        <v>0</v>
      </c>
      <c r="S8" s="32">
        <f>'5th Cycle Summary-Final'!S8-'5th Cycle Summary-Final2'!S8</f>
        <v>0</v>
      </c>
      <c r="T8" s="32">
        <f>'5th Cycle Summary-Final'!T8-'5th Cycle Summary-Final2'!T8</f>
        <v>0</v>
      </c>
      <c r="U8" s="32">
        <f>'5th Cycle Summary-Final'!U8-'5th Cycle Summary-Final2'!U8</f>
        <v>0</v>
      </c>
      <c r="V8" s="32">
        <f>'5th Cycle Summary-Final'!V8-'5th Cycle Summary-Final2'!V8</f>
        <v>0</v>
      </c>
      <c r="W8" s="32">
        <f>'5th Cycle Summary-Final'!W8-'5th Cycle Summary-Final2'!W8</f>
        <v>0</v>
      </c>
      <c r="X8" s="32">
        <f>'5th Cycle Summary-Final'!X8-'5th Cycle Summary-Final2'!X8</f>
        <v>0</v>
      </c>
      <c r="Y8" s="32">
        <f>'5th Cycle Summary-Final'!Y8-'5th Cycle Summary-Final2'!Y8</f>
        <v>0</v>
      </c>
      <c r="Z8" s="32">
        <f>'5th Cycle Summary-Final'!Z8-'5th Cycle Summary-Final2'!Z8</f>
        <v>0</v>
      </c>
    </row>
    <row r="9" spans="1:26" ht="12.75" customHeight="1" x14ac:dyDescent="0.15">
      <c r="A9" s="9" t="s">
        <v>66</v>
      </c>
      <c r="B9" s="9" t="s">
        <v>67</v>
      </c>
      <c r="C9" s="29" t="s">
        <v>72</v>
      </c>
      <c r="D9" s="32">
        <f>'5th Cycle Summary-Final'!D9-'5th Cycle Summary-Final2'!D9</f>
        <v>0</v>
      </c>
      <c r="E9" s="32">
        <f>'5th Cycle Summary-Final'!E9-'5th Cycle Summary-Final2'!E9</f>
        <v>0</v>
      </c>
      <c r="F9" s="32">
        <f>'5th Cycle Summary-Final'!F9-'5th Cycle Summary-Final2'!F9</f>
        <v>0</v>
      </c>
      <c r="G9" s="32">
        <f>'5th Cycle Summary-Final'!G9-'5th Cycle Summary-Final2'!G9</f>
        <v>0</v>
      </c>
      <c r="H9" s="32">
        <f>'5th Cycle Summary-Final'!H9-'5th Cycle Summary-Final2'!H9</f>
        <v>0</v>
      </c>
      <c r="I9" s="32">
        <f>'5th Cycle Summary-Final'!I9-'5th Cycle Summary-Final2'!I9</f>
        <v>0</v>
      </c>
      <c r="J9" s="32">
        <f>'5th Cycle Summary-Final'!J9-'5th Cycle Summary-Final2'!J9</f>
        <v>0</v>
      </c>
      <c r="K9" s="32">
        <f>'5th Cycle Summary-Final'!K9-'5th Cycle Summary-Final2'!K9</f>
        <v>0</v>
      </c>
      <c r="L9" s="32">
        <f>'5th Cycle Summary-Final'!L9-'5th Cycle Summary-Final2'!L9</f>
        <v>0</v>
      </c>
      <c r="M9" s="32">
        <f>'5th Cycle Summary-Final'!M9-'5th Cycle Summary-Final2'!M9</f>
        <v>0</v>
      </c>
      <c r="N9" s="32">
        <f>'5th Cycle Summary-Final'!N9-'5th Cycle Summary-Final2'!N9</f>
        <v>0</v>
      </c>
      <c r="O9" s="32">
        <f>'5th Cycle Summary-Final'!O9-'5th Cycle Summary-Final2'!O9</f>
        <v>0</v>
      </c>
      <c r="P9" s="32">
        <f>'5th Cycle Summary-Final'!P9-'5th Cycle Summary-Final2'!P9</f>
        <v>0</v>
      </c>
      <c r="Q9" s="32">
        <f>'5th Cycle Summary-Final'!Q9-'5th Cycle Summary-Final2'!Q9</f>
        <v>0</v>
      </c>
      <c r="R9" s="32">
        <f>'5th Cycle Summary-Final'!R9-'5th Cycle Summary-Final2'!R9</f>
        <v>0</v>
      </c>
      <c r="S9" s="32">
        <f>'5th Cycle Summary-Final'!S9-'5th Cycle Summary-Final2'!S9</f>
        <v>0</v>
      </c>
      <c r="T9" s="32">
        <f>'5th Cycle Summary-Final'!T9-'5th Cycle Summary-Final2'!T9</f>
        <v>0</v>
      </c>
      <c r="U9" s="32">
        <f>'5th Cycle Summary-Final'!U9-'5th Cycle Summary-Final2'!U9</f>
        <v>0</v>
      </c>
      <c r="V9" s="32">
        <f>'5th Cycle Summary-Final'!V9-'5th Cycle Summary-Final2'!V9</f>
        <v>0</v>
      </c>
      <c r="W9" s="32">
        <f>'5th Cycle Summary-Final'!W9-'5th Cycle Summary-Final2'!W9</f>
        <v>0</v>
      </c>
      <c r="X9" s="32">
        <f>'5th Cycle Summary-Final'!X9-'5th Cycle Summary-Final2'!X9</f>
        <v>0</v>
      </c>
      <c r="Y9" s="32">
        <f>'5th Cycle Summary-Final'!Y9-'5th Cycle Summary-Final2'!Y9</f>
        <v>0</v>
      </c>
      <c r="Z9" s="32">
        <f>'5th Cycle Summary-Final'!Z9-'5th Cycle Summary-Final2'!Z9</f>
        <v>0</v>
      </c>
    </row>
    <row r="10" spans="1:26" ht="12.75" customHeight="1" x14ac:dyDescent="0.15">
      <c r="A10" s="9" t="s">
        <v>66</v>
      </c>
      <c r="B10" s="9" t="s">
        <v>67</v>
      </c>
      <c r="C10" s="29" t="s">
        <v>73</v>
      </c>
      <c r="D10" s="32">
        <f>'5th Cycle Summary-Final'!D10-'5th Cycle Summary-Final2'!D10</f>
        <v>0</v>
      </c>
      <c r="E10" s="32">
        <f>'5th Cycle Summary-Final'!E10-'5th Cycle Summary-Final2'!E10</f>
        <v>0</v>
      </c>
      <c r="F10" s="32">
        <f>'5th Cycle Summary-Final'!F10-'5th Cycle Summary-Final2'!F10</f>
        <v>0</v>
      </c>
      <c r="G10" s="32">
        <f>'5th Cycle Summary-Final'!G10-'5th Cycle Summary-Final2'!G10</f>
        <v>0</v>
      </c>
      <c r="H10" s="32">
        <f>'5th Cycle Summary-Final'!H10-'5th Cycle Summary-Final2'!H10</f>
        <v>0</v>
      </c>
      <c r="I10" s="32">
        <f>'5th Cycle Summary-Final'!I10-'5th Cycle Summary-Final2'!I10</f>
        <v>0</v>
      </c>
      <c r="J10" s="32">
        <f>'5th Cycle Summary-Final'!J10-'5th Cycle Summary-Final2'!J10</f>
        <v>0</v>
      </c>
      <c r="K10" s="32">
        <f>'5th Cycle Summary-Final'!K10-'5th Cycle Summary-Final2'!K10</f>
        <v>0</v>
      </c>
      <c r="L10" s="32">
        <f>'5th Cycle Summary-Final'!L10-'5th Cycle Summary-Final2'!L10</f>
        <v>0</v>
      </c>
      <c r="M10" s="32">
        <f>'5th Cycle Summary-Final'!M10-'5th Cycle Summary-Final2'!M10</f>
        <v>0</v>
      </c>
      <c r="N10" s="32">
        <f>'5th Cycle Summary-Final'!N10-'5th Cycle Summary-Final2'!N10</f>
        <v>0</v>
      </c>
      <c r="O10" s="32">
        <f>'5th Cycle Summary-Final'!O10-'5th Cycle Summary-Final2'!O10</f>
        <v>0</v>
      </c>
      <c r="P10" s="32">
        <f>'5th Cycle Summary-Final'!P10-'5th Cycle Summary-Final2'!P10</f>
        <v>0</v>
      </c>
      <c r="Q10" s="32">
        <f>'5th Cycle Summary-Final'!Q10-'5th Cycle Summary-Final2'!Q10</f>
        <v>0</v>
      </c>
      <c r="R10" s="32">
        <f>'5th Cycle Summary-Final'!R10-'5th Cycle Summary-Final2'!R10</f>
        <v>0</v>
      </c>
      <c r="S10" s="32">
        <f>'5th Cycle Summary-Final'!S10-'5th Cycle Summary-Final2'!S10</f>
        <v>0</v>
      </c>
      <c r="T10" s="32">
        <f>'5th Cycle Summary-Final'!T10-'5th Cycle Summary-Final2'!T10</f>
        <v>0</v>
      </c>
      <c r="U10" s="32">
        <f>'5th Cycle Summary-Final'!U10-'5th Cycle Summary-Final2'!U10</f>
        <v>0</v>
      </c>
      <c r="V10" s="32">
        <f>'5th Cycle Summary-Final'!V10-'5th Cycle Summary-Final2'!V10</f>
        <v>0</v>
      </c>
      <c r="W10" s="32">
        <f>'5th Cycle Summary-Final'!W10-'5th Cycle Summary-Final2'!W10</f>
        <v>0</v>
      </c>
      <c r="X10" s="32">
        <f>'5th Cycle Summary-Final'!X10-'5th Cycle Summary-Final2'!X10</f>
        <v>0</v>
      </c>
      <c r="Y10" s="32">
        <f>'5th Cycle Summary-Final'!Y10-'5th Cycle Summary-Final2'!Y10</f>
        <v>0</v>
      </c>
      <c r="Z10" s="32">
        <f>'5th Cycle Summary-Final'!Z10-'5th Cycle Summary-Final2'!Z10</f>
        <v>0</v>
      </c>
    </row>
    <row r="11" spans="1:26" ht="12.75" customHeight="1" x14ac:dyDescent="0.15">
      <c r="A11" s="9" t="s">
        <v>66</v>
      </c>
      <c r="B11" s="9" t="s">
        <v>67</v>
      </c>
      <c r="C11" s="29" t="s">
        <v>74</v>
      </c>
      <c r="D11" s="32">
        <f>'5th Cycle Summary-Final'!D11-'5th Cycle Summary-Final2'!D11</f>
        <v>0</v>
      </c>
      <c r="E11" s="32">
        <f>'5th Cycle Summary-Final'!E11-'5th Cycle Summary-Final2'!E11</f>
        <v>0</v>
      </c>
      <c r="F11" s="32">
        <f>'5th Cycle Summary-Final'!F11-'5th Cycle Summary-Final2'!F11</f>
        <v>0</v>
      </c>
      <c r="G11" s="32">
        <f>'5th Cycle Summary-Final'!G11-'5th Cycle Summary-Final2'!G11</f>
        <v>0</v>
      </c>
      <c r="H11" s="32">
        <f>'5th Cycle Summary-Final'!H11-'5th Cycle Summary-Final2'!H11</f>
        <v>0</v>
      </c>
      <c r="I11" s="32">
        <f>'5th Cycle Summary-Final'!I11-'5th Cycle Summary-Final2'!I11</f>
        <v>0</v>
      </c>
      <c r="J11" s="32">
        <f>'5th Cycle Summary-Final'!J11-'5th Cycle Summary-Final2'!J11</f>
        <v>0</v>
      </c>
      <c r="K11" s="32">
        <f>'5th Cycle Summary-Final'!K11-'5th Cycle Summary-Final2'!K11</f>
        <v>0</v>
      </c>
      <c r="L11" s="32">
        <f>'5th Cycle Summary-Final'!L11-'5th Cycle Summary-Final2'!L11</f>
        <v>0</v>
      </c>
      <c r="M11" s="32">
        <f>'5th Cycle Summary-Final'!M11-'5th Cycle Summary-Final2'!M11</f>
        <v>0</v>
      </c>
      <c r="N11" s="32">
        <f>'5th Cycle Summary-Final'!N11-'5th Cycle Summary-Final2'!N11</f>
        <v>0</v>
      </c>
      <c r="O11" s="32">
        <f>'5th Cycle Summary-Final'!O11-'5th Cycle Summary-Final2'!O11</f>
        <v>0</v>
      </c>
      <c r="P11" s="32">
        <f>'5th Cycle Summary-Final'!P11-'5th Cycle Summary-Final2'!P11</f>
        <v>0</v>
      </c>
      <c r="Q11" s="32">
        <f>'5th Cycle Summary-Final'!Q11-'5th Cycle Summary-Final2'!Q11</f>
        <v>0</v>
      </c>
      <c r="R11" s="32">
        <f>'5th Cycle Summary-Final'!R11-'5th Cycle Summary-Final2'!R11</f>
        <v>0</v>
      </c>
      <c r="S11" s="32">
        <f>'5th Cycle Summary-Final'!S11-'5th Cycle Summary-Final2'!S11</f>
        <v>0</v>
      </c>
      <c r="T11" s="32">
        <f>'5th Cycle Summary-Final'!T11-'5th Cycle Summary-Final2'!T11</f>
        <v>0</v>
      </c>
      <c r="U11" s="32">
        <f>'5th Cycle Summary-Final'!U11-'5th Cycle Summary-Final2'!U11</f>
        <v>0</v>
      </c>
      <c r="V11" s="32">
        <f>'5th Cycle Summary-Final'!V11-'5th Cycle Summary-Final2'!V11</f>
        <v>0</v>
      </c>
      <c r="W11" s="32">
        <f>'5th Cycle Summary-Final'!W11-'5th Cycle Summary-Final2'!W11</f>
        <v>0</v>
      </c>
      <c r="X11" s="32">
        <f>'5th Cycle Summary-Final'!X11-'5th Cycle Summary-Final2'!X11</f>
        <v>0</v>
      </c>
      <c r="Y11" s="32">
        <f>'5th Cycle Summary-Final'!Y11-'5th Cycle Summary-Final2'!Y11</f>
        <v>0</v>
      </c>
      <c r="Z11" s="32">
        <f>'5th Cycle Summary-Final'!Z11-'5th Cycle Summary-Final2'!Z11</f>
        <v>0</v>
      </c>
    </row>
    <row r="12" spans="1:26" ht="12.75" customHeight="1" x14ac:dyDescent="0.15">
      <c r="A12" s="9" t="s">
        <v>66</v>
      </c>
      <c r="B12" s="9" t="s">
        <v>67</v>
      </c>
      <c r="C12" s="29" t="s">
        <v>75</v>
      </c>
      <c r="D12" s="32">
        <f>'5th Cycle Summary-Final'!D12-'5th Cycle Summary-Final2'!D12</f>
        <v>0</v>
      </c>
      <c r="E12" s="32">
        <f>'5th Cycle Summary-Final'!E12-'5th Cycle Summary-Final2'!E12</f>
        <v>0</v>
      </c>
      <c r="F12" s="32">
        <f>'5th Cycle Summary-Final'!F12-'5th Cycle Summary-Final2'!F12</f>
        <v>0</v>
      </c>
      <c r="G12" s="32">
        <f>'5th Cycle Summary-Final'!G12-'5th Cycle Summary-Final2'!G12</f>
        <v>0</v>
      </c>
      <c r="H12" s="32">
        <f>'5th Cycle Summary-Final'!H12-'5th Cycle Summary-Final2'!H12</f>
        <v>0</v>
      </c>
      <c r="I12" s="32">
        <f>'5th Cycle Summary-Final'!I12-'5th Cycle Summary-Final2'!I12</f>
        <v>0</v>
      </c>
      <c r="J12" s="32">
        <f>'5th Cycle Summary-Final'!J12-'5th Cycle Summary-Final2'!J12</f>
        <v>0</v>
      </c>
      <c r="K12" s="32">
        <f>'5th Cycle Summary-Final'!K12-'5th Cycle Summary-Final2'!K12</f>
        <v>0</v>
      </c>
      <c r="L12" s="32">
        <f>'5th Cycle Summary-Final'!L12-'5th Cycle Summary-Final2'!L12</f>
        <v>0</v>
      </c>
      <c r="M12" s="32">
        <f>'5th Cycle Summary-Final'!M12-'5th Cycle Summary-Final2'!M12</f>
        <v>0</v>
      </c>
      <c r="N12" s="32">
        <f>'5th Cycle Summary-Final'!N12-'5th Cycle Summary-Final2'!N12</f>
        <v>0</v>
      </c>
      <c r="O12" s="32">
        <f>'5th Cycle Summary-Final'!O12-'5th Cycle Summary-Final2'!O12</f>
        <v>0</v>
      </c>
      <c r="P12" s="32">
        <f>'5th Cycle Summary-Final'!P12-'5th Cycle Summary-Final2'!P12</f>
        <v>0</v>
      </c>
      <c r="Q12" s="32">
        <f>'5th Cycle Summary-Final'!Q12-'5th Cycle Summary-Final2'!Q12</f>
        <v>0</v>
      </c>
      <c r="R12" s="32">
        <f>'5th Cycle Summary-Final'!R12-'5th Cycle Summary-Final2'!R12</f>
        <v>0</v>
      </c>
      <c r="S12" s="32">
        <f>'5th Cycle Summary-Final'!S12-'5th Cycle Summary-Final2'!S12</f>
        <v>0</v>
      </c>
      <c r="T12" s="32">
        <f>'5th Cycle Summary-Final'!T12-'5th Cycle Summary-Final2'!T12</f>
        <v>0</v>
      </c>
      <c r="U12" s="32">
        <f>'5th Cycle Summary-Final'!U12-'5th Cycle Summary-Final2'!U12</f>
        <v>0</v>
      </c>
      <c r="V12" s="32">
        <f>'5th Cycle Summary-Final'!V12-'5th Cycle Summary-Final2'!V12</f>
        <v>0</v>
      </c>
      <c r="W12" s="32">
        <f>'5th Cycle Summary-Final'!W12-'5th Cycle Summary-Final2'!W12</f>
        <v>0</v>
      </c>
      <c r="X12" s="32">
        <f>'5th Cycle Summary-Final'!X12-'5th Cycle Summary-Final2'!X12</f>
        <v>0</v>
      </c>
      <c r="Y12" s="32">
        <f>'5th Cycle Summary-Final'!Y12-'5th Cycle Summary-Final2'!Y12</f>
        <v>0</v>
      </c>
      <c r="Z12" s="32">
        <f>'5th Cycle Summary-Final'!Z12-'5th Cycle Summary-Final2'!Z12</f>
        <v>0</v>
      </c>
    </row>
    <row r="13" spans="1:26" ht="12.75" customHeight="1" x14ac:dyDescent="0.15">
      <c r="A13" s="9" t="s">
        <v>66</v>
      </c>
      <c r="B13" s="9" t="s">
        <v>67</v>
      </c>
      <c r="C13" s="29" t="s">
        <v>76</v>
      </c>
      <c r="D13" s="32">
        <f>'5th Cycle Summary-Final'!D13-'5th Cycle Summary-Final2'!D13</f>
        <v>0</v>
      </c>
      <c r="E13" s="32">
        <f>'5th Cycle Summary-Final'!E13-'5th Cycle Summary-Final2'!E13</f>
        <v>0</v>
      </c>
      <c r="F13" s="32">
        <f>'5th Cycle Summary-Final'!F13-'5th Cycle Summary-Final2'!F13</f>
        <v>0</v>
      </c>
      <c r="G13" s="32">
        <f>'5th Cycle Summary-Final'!G13-'5th Cycle Summary-Final2'!G13</f>
        <v>0</v>
      </c>
      <c r="H13" s="32">
        <f>'5th Cycle Summary-Final'!H13-'5th Cycle Summary-Final2'!H13</f>
        <v>0</v>
      </c>
      <c r="I13" s="32">
        <f>'5th Cycle Summary-Final'!I13-'5th Cycle Summary-Final2'!I13</f>
        <v>0</v>
      </c>
      <c r="J13" s="32">
        <f>'5th Cycle Summary-Final'!J13-'5th Cycle Summary-Final2'!J13</f>
        <v>0</v>
      </c>
      <c r="K13" s="32">
        <f>'5th Cycle Summary-Final'!K13-'5th Cycle Summary-Final2'!K13</f>
        <v>0</v>
      </c>
      <c r="L13" s="32">
        <f>'5th Cycle Summary-Final'!L13-'5th Cycle Summary-Final2'!L13</f>
        <v>0</v>
      </c>
      <c r="M13" s="32">
        <f>'5th Cycle Summary-Final'!M13-'5th Cycle Summary-Final2'!M13</f>
        <v>0</v>
      </c>
      <c r="N13" s="32">
        <f>'5th Cycle Summary-Final'!N13-'5th Cycle Summary-Final2'!N13</f>
        <v>0</v>
      </c>
      <c r="O13" s="32">
        <f>'5th Cycle Summary-Final'!O13-'5th Cycle Summary-Final2'!O13</f>
        <v>0</v>
      </c>
      <c r="P13" s="32">
        <f>'5th Cycle Summary-Final'!P13-'5th Cycle Summary-Final2'!P13</f>
        <v>0</v>
      </c>
      <c r="Q13" s="32">
        <f>'5th Cycle Summary-Final'!Q13-'5th Cycle Summary-Final2'!Q13</f>
        <v>0</v>
      </c>
      <c r="R13" s="32">
        <f>'5th Cycle Summary-Final'!R13-'5th Cycle Summary-Final2'!R13</f>
        <v>0</v>
      </c>
      <c r="S13" s="32">
        <f>'5th Cycle Summary-Final'!S13-'5th Cycle Summary-Final2'!S13</f>
        <v>0</v>
      </c>
      <c r="T13" s="32">
        <f>'5th Cycle Summary-Final'!T13-'5th Cycle Summary-Final2'!T13</f>
        <v>0</v>
      </c>
      <c r="U13" s="32">
        <f>'5th Cycle Summary-Final'!U13-'5th Cycle Summary-Final2'!U13</f>
        <v>0</v>
      </c>
      <c r="V13" s="32">
        <f>'5th Cycle Summary-Final'!V13-'5th Cycle Summary-Final2'!V13</f>
        <v>0</v>
      </c>
      <c r="W13" s="32">
        <f>'5th Cycle Summary-Final'!W13-'5th Cycle Summary-Final2'!W13</f>
        <v>0</v>
      </c>
      <c r="X13" s="32">
        <f>'5th Cycle Summary-Final'!X13-'5th Cycle Summary-Final2'!X13</f>
        <v>0</v>
      </c>
      <c r="Y13" s="32">
        <f>'5th Cycle Summary-Final'!Y13-'5th Cycle Summary-Final2'!Y13</f>
        <v>0</v>
      </c>
      <c r="Z13" s="32">
        <f>'5th Cycle Summary-Final'!Z13-'5th Cycle Summary-Final2'!Z13</f>
        <v>0</v>
      </c>
    </row>
    <row r="14" spans="1:26" ht="12.75" customHeight="1" x14ac:dyDescent="0.15">
      <c r="A14" s="9" t="s">
        <v>66</v>
      </c>
      <c r="B14" s="9" t="s">
        <v>67</v>
      </c>
      <c r="C14" s="29" t="s">
        <v>77</v>
      </c>
      <c r="D14" s="32">
        <f>'5th Cycle Summary-Final'!D14-'5th Cycle Summary-Final2'!D14</f>
        <v>0</v>
      </c>
      <c r="E14" s="32">
        <f>'5th Cycle Summary-Final'!E14-'5th Cycle Summary-Final2'!E14</f>
        <v>0</v>
      </c>
      <c r="F14" s="32">
        <f>'5th Cycle Summary-Final'!F14-'5th Cycle Summary-Final2'!F14</f>
        <v>0</v>
      </c>
      <c r="G14" s="32">
        <f>'5th Cycle Summary-Final'!G14-'5th Cycle Summary-Final2'!G14</f>
        <v>0</v>
      </c>
      <c r="H14" s="32">
        <f>'5th Cycle Summary-Final'!H14-'5th Cycle Summary-Final2'!H14</f>
        <v>0</v>
      </c>
      <c r="I14" s="32">
        <f>'5th Cycle Summary-Final'!I14-'5th Cycle Summary-Final2'!I14</f>
        <v>0</v>
      </c>
      <c r="J14" s="32">
        <f>'5th Cycle Summary-Final'!J14-'5th Cycle Summary-Final2'!J14</f>
        <v>0</v>
      </c>
      <c r="K14" s="32">
        <f>'5th Cycle Summary-Final'!K14-'5th Cycle Summary-Final2'!K14</f>
        <v>0</v>
      </c>
      <c r="L14" s="32">
        <f>'5th Cycle Summary-Final'!L14-'5th Cycle Summary-Final2'!L14</f>
        <v>0</v>
      </c>
      <c r="M14" s="32">
        <f>'5th Cycle Summary-Final'!M14-'5th Cycle Summary-Final2'!M14</f>
        <v>0</v>
      </c>
      <c r="N14" s="32">
        <f>'5th Cycle Summary-Final'!N14-'5th Cycle Summary-Final2'!N14</f>
        <v>0</v>
      </c>
      <c r="O14" s="32">
        <f>'5th Cycle Summary-Final'!O14-'5th Cycle Summary-Final2'!O14</f>
        <v>0</v>
      </c>
      <c r="P14" s="32">
        <f>'5th Cycle Summary-Final'!P14-'5th Cycle Summary-Final2'!P14</f>
        <v>0</v>
      </c>
      <c r="Q14" s="32">
        <f>'5th Cycle Summary-Final'!Q14-'5th Cycle Summary-Final2'!Q14</f>
        <v>0</v>
      </c>
      <c r="R14" s="32">
        <f>'5th Cycle Summary-Final'!R14-'5th Cycle Summary-Final2'!R14</f>
        <v>0</v>
      </c>
      <c r="S14" s="32">
        <f>'5th Cycle Summary-Final'!S14-'5th Cycle Summary-Final2'!S14</f>
        <v>0</v>
      </c>
      <c r="T14" s="32">
        <f>'5th Cycle Summary-Final'!T14-'5th Cycle Summary-Final2'!T14</f>
        <v>0</v>
      </c>
      <c r="U14" s="32">
        <f>'5th Cycle Summary-Final'!U14-'5th Cycle Summary-Final2'!U14</f>
        <v>59</v>
      </c>
      <c r="V14" s="32">
        <f>'5th Cycle Summary-Final'!V14-'5th Cycle Summary-Final2'!V14</f>
        <v>-59</v>
      </c>
      <c r="W14" s="32">
        <f>'5th Cycle Summary-Final'!W14-'5th Cycle Summary-Final2'!W14</f>
        <v>7.5486182190378504E-3</v>
      </c>
      <c r="X14" s="32">
        <f>'5th Cycle Summary-Final'!X14-'5th Cycle Summary-Final2'!X14</f>
        <v>0</v>
      </c>
      <c r="Y14" s="32">
        <f>'5th Cycle Summary-Final'!Y14-'5th Cycle Summary-Final2'!Y14</f>
        <v>59</v>
      </c>
      <c r="Z14" s="32">
        <f>'5th Cycle Summary-Final'!Z14-'5th Cycle Summary-Final2'!Z14</f>
        <v>-59</v>
      </c>
    </row>
    <row r="15" spans="1:26" ht="12.75" customHeight="1" x14ac:dyDescent="0.15">
      <c r="A15" s="9" t="s">
        <v>66</v>
      </c>
      <c r="B15" s="9" t="s">
        <v>67</v>
      </c>
      <c r="C15" s="29" t="s">
        <v>78</v>
      </c>
      <c r="D15" s="32">
        <f>'5th Cycle Summary-Final'!D15-'5th Cycle Summary-Final2'!D15</f>
        <v>0</v>
      </c>
      <c r="E15" s="32">
        <f>'5th Cycle Summary-Final'!E15-'5th Cycle Summary-Final2'!E15</f>
        <v>0</v>
      </c>
      <c r="F15" s="32">
        <f>'5th Cycle Summary-Final'!F15-'5th Cycle Summary-Final2'!F15</f>
        <v>0</v>
      </c>
      <c r="G15" s="32">
        <f>'5th Cycle Summary-Final'!G15-'5th Cycle Summary-Final2'!G15</f>
        <v>0</v>
      </c>
      <c r="H15" s="32">
        <f>'5th Cycle Summary-Final'!H15-'5th Cycle Summary-Final2'!H15</f>
        <v>0</v>
      </c>
      <c r="I15" s="32">
        <f>'5th Cycle Summary-Final'!I15-'5th Cycle Summary-Final2'!I15</f>
        <v>0</v>
      </c>
      <c r="J15" s="32">
        <f>'5th Cycle Summary-Final'!J15-'5th Cycle Summary-Final2'!J15</f>
        <v>0</v>
      </c>
      <c r="K15" s="32">
        <f>'5th Cycle Summary-Final'!K15-'5th Cycle Summary-Final2'!K15</f>
        <v>0</v>
      </c>
      <c r="L15" s="32">
        <f>'5th Cycle Summary-Final'!L15-'5th Cycle Summary-Final2'!L15</f>
        <v>0</v>
      </c>
      <c r="M15" s="32">
        <f>'5th Cycle Summary-Final'!M15-'5th Cycle Summary-Final2'!M15</f>
        <v>0</v>
      </c>
      <c r="N15" s="32">
        <f>'5th Cycle Summary-Final'!N15-'5th Cycle Summary-Final2'!N15</f>
        <v>0</v>
      </c>
      <c r="O15" s="32">
        <f>'5th Cycle Summary-Final'!O15-'5th Cycle Summary-Final2'!O15</f>
        <v>0</v>
      </c>
      <c r="P15" s="32">
        <f>'5th Cycle Summary-Final'!P15-'5th Cycle Summary-Final2'!P15</f>
        <v>0</v>
      </c>
      <c r="Q15" s="32">
        <f>'5th Cycle Summary-Final'!Q15-'5th Cycle Summary-Final2'!Q15</f>
        <v>0</v>
      </c>
      <c r="R15" s="32">
        <f>'5th Cycle Summary-Final'!R15-'5th Cycle Summary-Final2'!R15</f>
        <v>0</v>
      </c>
      <c r="S15" s="32">
        <f>'5th Cycle Summary-Final'!S15-'5th Cycle Summary-Final2'!S15</f>
        <v>0</v>
      </c>
      <c r="T15" s="32">
        <f>'5th Cycle Summary-Final'!T15-'5th Cycle Summary-Final2'!T15</f>
        <v>0</v>
      </c>
      <c r="U15" s="32">
        <f>'5th Cycle Summary-Final'!U15-'5th Cycle Summary-Final2'!U15</f>
        <v>0</v>
      </c>
      <c r="V15" s="32">
        <f>'5th Cycle Summary-Final'!V15-'5th Cycle Summary-Final2'!V15</f>
        <v>0</v>
      </c>
      <c r="W15" s="32">
        <f>'5th Cycle Summary-Final'!W15-'5th Cycle Summary-Final2'!W15</f>
        <v>0</v>
      </c>
      <c r="X15" s="32">
        <f>'5th Cycle Summary-Final'!X15-'5th Cycle Summary-Final2'!X15</f>
        <v>0</v>
      </c>
      <c r="Y15" s="32">
        <f>'5th Cycle Summary-Final'!Y15-'5th Cycle Summary-Final2'!Y15</f>
        <v>0</v>
      </c>
      <c r="Z15" s="32">
        <f>'5th Cycle Summary-Final'!Z15-'5th Cycle Summary-Final2'!Z15</f>
        <v>0</v>
      </c>
    </row>
    <row r="16" spans="1:26" ht="12.75" customHeight="1" x14ac:dyDescent="0.15">
      <c r="A16" s="9" t="s">
        <v>66</v>
      </c>
      <c r="B16" s="9" t="s">
        <v>67</v>
      </c>
      <c r="C16" s="29" t="s">
        <v>79</v>
      </c>
      <c r="D16" s="32">
        <f>'5th Cycle Summary-Final'!D16-'5th Cycle Summary-Final2'!D16</f>
        <v>0</v>
      </c>
      <c r="E16" s="32">
        <f>'5th Cycle Summary-Final'!E16-'5th Cycle Summary-Final2'!E16</f>
        <v>0</v>
      </c>
      <c r="F16" s="32">
        <f>'5th Cycle Summary-Final'!F16-'5th Cycle Summary-Final2'!F16</f>
        <v>0</v>
      </c>
      <c r="G16" s="32">
        <f>'5th Cycle Summary-Final'!G16-'5th Cycle Summary-Final2'!G16</f>
        <v>0</v>
      </c>
      <c r="H16" s="32">
        <f>'5th Cycle Summary-Final'!H16-'5th Cycle Summary-Final2'!H16</f>
        <v>0</v>
      </c>
      <c r="I16" s="32">
        <f>'5th Cycle Summary-Final'!I16-'5th Cycle Summary-Final2'!I16</f>
        <v>0</v>
      </c>
      <c r="J16" s="32">
        <f>'5th Cycle Summary-Final'!J16-'5th Cycle Summary-Final2'!J16</f>
        <v>0</v>
      </c>
      <c r="K16" s="32">
        <f>'5th Cycle Summary-Final'!K16-'5th Cycle Summary-Final2'!K16</f>
        <v>0</v>
      </c>
      <c r="L16" s="32">
        <f>'5th Cycle Summary-Final'!L16-'5th Cycle Summary-Final2'!L16</f>
        <v>0</v>
      </c>
      <c r="M16" s="32">
        <f>'5th Cycle Summary-Final'!M16-'5th Cycle Summary-Final2'!M16</f>
        <v>0</v>
      </c>
      <c r="N16" s="32">
        <f>'5th Cycle Summary-Final'!N16-'5th Cycle Summary-Final2'!N16</f>
        <v>0</v>
      </c>
      <c r="O16" s="32">
        <f>'5th Cycle Summary-Final'!O16-'5th Cycle Summary-Final2'!O16</f>
        <v>0</v>
      </c>
      <c r="P16" s="32">
        <f>'5th Cycle Summary-Final'!P16-'5th Cycle Summary-Final2'!P16</f>
        <v>0</v>
      </c>
      <c r="Q16" s="32">
        <f>'5th Cycle Summary-Final'!Q16-'5th Cycle Summary-Final2'!Q16</f>
        <v>0</v>
      </c>
      <c r="R16" s="32">
        <f>'5th Cycle Summary-Final'!R16-'5th Cycle Summary-Final2'!R16</f>
        <v>0</v>
      </c>
      <c r="S16" s="32">
        <f>'5th Cycle Summary-Final'!S16-'5th Cycle Summary-Final2'!S16</f>
        <v>0</v>
      </c>
      <c r="T16" s="32">
        <f>'5th Cycle Summary-Final'!T16-'5th Cycle Summary-Final2'!T16</f>
        <v>0</v>
      </c>
      <c r="U16" s="32">
        <f>'5th Cycle Summary-Final'!U16-'5th Cycle Summary-Final2'!U16</f>
        <v>0</v>
      </c>
      <c r="V16" s="32">
        <f>'5th Cycle Summary-Final'!V16-'5th Cycle Summary-Final2'!V16</f>
        <v>0</v>
      </c>
      <c r="W16" s="32">
        <f>'5th Cycle Summary-Final'!W16-'5th Cycle Summary-Final2'!W16</f>
        <v>0</v>
      </c>
      <c r="X16" s="32">
        <f>'5th Cycle Summary-Final'!X16-'5th Cycle Summary-Final2'!X16</f>
        <v>0</v>
      </c>
      <c r="Y16" s="32">
        <f>'5th Cycle Summary-Final'!Y16-'5th Cycle Summary-Final2'!Y16</f>
        <v>0</v>
      </c>
      <c r="Z16" s="32">
        <f>'5th Cycle Summary-Final'!Z16-'5th Cycle Summary-Final2'!Z16</f>
        <v>0</v>
      </c>
    </row>
    <row r="17" spans="1:26" ht="12.75" customHeight="1" x14ac:dyDescent="0.15">
      <c r="A17" s="9" t="s">
        <v>66</v>
      </c>
      <c r="B17" s="9" t="s">
        <v>67</v>
      </c>
      <c r="C17" s="29" t="s">
        <v>80</v>
      </c>
      <c r="D17" s="32">
        <f>'5th Cycle Summary-Final'!D17-'5th Cycle Summary-Final2'!D17</f>
        <v>0</v>
      </c>
      <c r="E17" s="32">
        <f>'5th Cycle Summary-Final'!E17-'5th Cycle Summary-Final2'!E17</f>
        <v>0</v>
      </c>
      <c r="F17" s="32">
        <f>'5th Cycle Summary-Final'!F17-'5th Cycle Summary-Final2'!F17</f>
        <v>0</v>
      </c>
      <c r="G17" s="32">
        <f>'5th Cycle Summary-Final'!G17-'5th Cycle Summary-Final2'!G17</f>
        <v>0</v>
      </c>
      <c r="H17" s="32">
        <f>'5th Cycle Summary-Final'!H17-'5th Cycle Summary-Final2'!H17</f>
        <v>0</v>
      </c>
      <c r="I17" s="32">
        <f>'5th Cycle Summary-Final'!I17-'5th Cycle Summary-Final2'!I17</f>
        <v>0</v>
      </c>
      <c r="J17" s="32">
        <f>'5th Cycle Summary-Final'!J17-'5th Cycle Summary-Final2'!J17</f>
        <v>0</v>
      </c>
      <c r="K17" s="32">
        <f>'5th Cycle Summary-Final'!K17-'5th Cycle Summary-Final2'!K17</f>
        <v>0</v>
      </c>
      <c r="L17" s="32">
        <f>'5th Cycle Summary-Final'!L17-'5th Cycle Summary-Final2'!L17</f>
        <v>0</v>
      </c>
      <c r="M17" s="32">
        <f>'5th Cycle Summary-Final'!M17-'5th Cycle Summary-Final2'!M17</f>
        <v>0</v>
      </c>
      <c r="N17" s="32">
        <f>'5th Cycle Summary-Final'!N17-'5th Cycle Summary-Final2'!N17</f>
        <v>0</v>
      </c>
      <c r="O17" s="32">
        <f>'5th Cycle Summary-Final'!O17-'5th Cycle Summary-Final2'!O17</f>
        <v>0</v>
      </c>
      <c r="P17" s="32">
        <f>'5th Cycle Summary-Final'!P17-'5th Cycle Summary-Final2'!P17</f>
        <v>0</v>
      </c>
      <c r="Q17" s="32">
        <f>'5th Cycle Summary-Final'!Q17-'5th Cycle Summary-Final2'!Q17</f>
        <v>0</v>
      </c>
      <c r="R17" s="32">
        <f>'5th Cycle Summary-Final'!R17-'5th Cycle Summary-Final2'!R17</f>
        <v>0</v>
      </c>
      <c r="S17" s="32">
        <f>'5th Cycle Summary-Final'!S17-'5th Cycle Summary-Final2'!S17</f>
        <v>0</v>
      </c>
      <c r="T17" s="32">
        <f>'5th Cycle Summary-Final'!T17-'5th Cycle Summary-Final2'!T17</f>
        <v>0</v>
      </c>
      <c r="U17" s="32">
        <f>'5th Cycle Summary-Final'!U17-'5th Cycle Summary-Final2'!U17</f>
        <v>0</v>
      </c>
      <c r="V17" s="32">
        <f>'5th Cycle Summary-Final'!V17-'5th Cycle Summary-Final2'!V17</f>
        <v>0</v>
      </c>
      <c r="W17" s="32">
        <f>'5th Cycle Summary-Final'!W17-'5th Cycle Summary-Final2'!W17</f>
        <v>0</v>
      </c>
      <c r="X17" s="32">
        <f>'5th Cycle Summary-Final'!X17-'5th Cycle Summary-Final2'!X17</f>
        <v>0</v>
      </c>
      <c r="Y17" s="32">
        <f>'5th Cycle Summary-Final'!Y17-'5th Cycle Summary-Final2'!Y17</f>
        <v>0</v>
      </c>
      <c r="Z17" s="32">
        <f>'5th Cycle Summary-Final'!Z17-'5th Cycle Summary-Final2'!Z17</f>
        <v>0</v>
      </c>
    </row>
    <row r="18" spans="1:26" ht="12.75" customHeight="1" x14ac:dyDescent="0.15">
      <c r="A18" s="9" t="s">
        <v>66</v>
      </c>
      <c r="B18" s="9" t="s">
        <v>67</v>
      </c>
      <c r="C18" s="29" t="s">
        <v>81</v>
      </c>
      <c r="D18" s="32">
        <f>'5th Cycle Summary-Final'!D18-'5th Cycle Summary-Final2'!D18</f>
        <v>0</v>
      </c>
      <c r="E18" s="32">
        <f>'5th Cycle Summary-Final'!E18-'5th Cycle Summary-Final2'!E18</f>
        <v>0</v>
      </c>
      <c r="F18" s="32">
        <f>'5th Cycle Summary-Final'!F18-'5th Cycle Summary-Final2'!F18</f>
        <v>0</v>
      </c>
      <c r="G18" s="32">
        <f>'5th Cycle Summary-Final'!G18-'5th Cycle Summary-Final2'!G18</f>
        <v>0</v>
      </c>
      <c r="H18" s="32">
        <f>'5th Cycle Summary-Final'!H18-'5th Cycle Summary-Final2'!H18</f>
        <v>0</v>
      </c>
      <c r="I18" s="32">
        <f>'5th Cycle Summary-Final'!I18-'5th Cycle Summary-Final2'!I18</f>
        <v>0</v>
      </c>
      <c r="J18" s="32">
        <f>'5th Cycle Summary-Final'!J18-'5th Cycle Summary-Final2'!J18</f>
        <v>0</v>
      </c>
      <c r="K18" s="32">
        <f>'5th Cycle Summary-Final'!K18-'5th Cycle Summary-Final2'!K18</f>
        <v>0</v>
      </c>
      <c r="L18" s="32">
        <f>'5th Cycle Summary-Final'!L18-'5th Cycle Summary-Final2'!L18</f>
        <v>0</v>
      </c>
      <c r="M18" s="32">
        <f>'5th Cycle Summary-Final'!M18-'5th Cycle Summary-Final2'!M18</f>
        <v>0</v>
      </c>
      <c r="N18" s="32">
        <f>'5th Cycle Summary-Final'!N18-'5th Cycle Summary-Final2'!N18</f>
        <v>0</v>
      </c>
      <c r="O18" s="32">
        <f>'5th Cycle Summary-Final'!O18-'5th Cycle Summary-Final2'!O18</f>
        <v>0</v>
      </c>
      <c r="P18" s="32">
        <f>'5th Cycle Summary-Final'!P18-'5th Cycle Summary-Final2'!P18</f>
        <v>0</v>
      </c>
      <c r="Q18" s="32">
        <f>'5th Cycle Summary-Final'!Q18-'5th Cycle Summary-Final2'!Q18</f>
        <v>0</v>
      </c>
      <c r="R18" s="32">
        <f>'5th Cycle Summary-Final'!R18-'5th Cycle Summary-Final2'!R18</f>
        <v>0</v>
      </c>
      <c r="S18" s="32">
        <f>'5th Cycle Summary-Final'!S18-'5th Cycle Summary-Final2'!S18</f>
        <v>0</v>
      </c>
      <c r="T18" s="32">
        <f>'5th Cycle Summary-Final'!T18-'5th Cycle Summary-Final2'!T18</f>
        <v>0</v>
      </c>
      <c r="U18" s="32">
        <f>'5th Cycle Summary-Final'!U18-'5th Cycle Summary-Final2'!U18</f>
        <v>0</v>
      </c>
      <c r="V18" s="32">
        <f>'5th Cycle Summary-Final'!V18-'5th Cycle Summary-Final2'!V18</f>
        <v>0</v>
      </c>
      <c r="W18" s="32">
        <f>'5th Cycle Summary-Final'!W18-'5th Cycle Summary-Final2'!W18</f>
        <v>0</v>
      </c>
      <c r="X18" s="32">
        <f>'5th Cycle Summary-Final'!X18-'5th Cycle Summary-Final2'!X18</f>
        <v>0</v>
      </c>
      <c r="Y18" s="32">
        <f>'5th Cycle Summary-Final'!Y18-'5th Cycle Summary-Final2'!Y18</f>
        <v>0</v>
      </c>
      <c r="Z18" s="32">
        <f>'5th Cycle Summary-Final'!Z18-'5th Cycle Summary-Final2'!Z18</f>
        <v>0</v>
      </c>
    </row>
    <row r="19" spans="1:26" ht="12.75" customHeight="1" x14ac:dyDescent="0.15">
      <c r="A19" s="9" t="s">
        <v>82</v>
      </c>
      <c r="B19" s="9" t="s">
        <v>83</v>
      </c>
      <c r="C19" s="29" t="s">
        <v>84</v>
      </c>
      <c r="D19" s="32">
        <f>'5th Cycle Summary-Final'!D19-'5th Cycle Summary-Final2'!D19</f>
        <v>0</v>
      </c>
      <c r="E19" s="32">
        <f>'5th Cycle Summary-Final'!E19-'5th Cycle Summary-Final2'!E19</f>
        <v>0</v>
      </c>
      <c r="F19" s="32">
        <f>'5th Cycle Summary-Final'!F19-'5th Cycle Summary-Final2'!F19</f>
        <v>0</v>
      </c>
      <c r="G19" s="32">
        <f>'5th Cycle Summary-Final'!G19-'5th Cycle Summary-Final2'!G19</f>
        <v>0</v>
      </c>
      <c r="H19" s="32">
        <f>'5th Cycle Summary-Final'!H19-'5th Cycle Summary-Final2'!H19</f>
        <v>0</v>
      </c>
      <c r="I19" s="32">
        <f>'5th Cycle Summary-Final'!I19-'5th Cycle Summary-Final2'!I19</f>
        <v>0</v>
      </c>
      <c r="J19" s="32">
        <f>'5th Cycle Summary-Final'!J19-'5th Cycle Summary-Final2'!J19</f>
        <v>0</v>
      </c>
      <c r="K19" s="32">
        <f>'5th Cycle Summary-Final'!K19-'5th Cycle Summary-Final2'!K19</f>
        <v>0</v>
      </c>
      <c r="L19" s="32">
        <f>'5th Cycle Summary-Final'!L19-'5th Cycle Summary-Final2'!L19</f>
        <v>0</v>
      </c>
      <c r="M19" s="32">
        <f>'5th Cycle Summary-Final'!M19-'5th Cycle Summary-Final2'!M19</f>
        <v>0</v>
      </c>
      <c r="N19" s="32">
        <f>'5th Cycle Summary-Final'!N19-'5th Cycle Summary-Final2'!N19</f>
        <v>0</v>
      </c>
      <c r="O19" s="32">
        <f>'5th Cycle Summary-Final'!O19-'5th Cycle Summary-Final2'!O19</f>
        <v>0</v>
      </c>
      <c r="P19" s="32">
        <f>'5th Cycle Summary-Final'!P19-'5th Cycle Summary-Final2'!P19</f>
        <v>0</v>
      </c>
      <c r="Q19" s="32">
        <f>'5th Cycle Summary-Final'!Q19-'5th Cycle Summary-Final2'!Q19</f>
        <v>0</v>
      </c>
      <c r="R19" s="32">
        <f>'5th Cycle Summary-Final'!R19-'5th Cycle Summary-Final2'!R19</f>
        <v>0</v>
      </c>
      <c r="S19" s="32">
        <f>'5th Cycle Summary-Final'!S19-'5th Cycle Summary-Final2'!S19</f>
        <v>0</v>
      </c>
      <c r="T19" s="32">
        <f>'5th Cycle Summary-Final'!T19-'5th Cycle Summary-Final2'!T19</f>
        <v>0</v>
      </c>
      <c r="U19" s="32">
        <f>'5th Cycle Summary-Final'!U19-'5th Cycle Summary-Final2'!U19</f>
        <v>0</v>
      </c>
      <c r="V19" s="32">
        <f>'5th Cycle Summary-Final'!V19-'5th Cycle Summary-Final2'!V19</f>
        <v>0</v>
      </c>
      <c r="W19" s="32">
        <f>'5th Cycle Summary-Final'!W19-'5th Cycle Summary-Final2'!W19</f>
        <v>0</v>
      </c>
      <c r="X19" s="32">
        <f>'5th Cycle Summary-Final'!X19-'5th Cycle Summary-Final2'!X19</f>
        <v>0</v>
      </c>
      <c r="Y19" s="32">
        <f>'5th Cycle Summary-Final'!Y19-'5th Cycle Summary-Final2'!Y19</f>
        <v>0</v>
      </c>
      <c r="Z19" s="32">
        <f>'5th Cycle Summary-Final'!Z19-'5th Cycle Summary-Final2'!Z19</f>
        <v>0</v>
      </c>
    </row>
    <row r="20" spans="1:26" ht="12.75" customHeight="1" x14ac:dyDescent="0.15">
      <c r="A20" s="9" t="s">
        <v>85</v>
      </c>
      <c r="B20" s="9" t="s">
        <v>83</v>
      </c>
      <c r="C20" s="29" t="s">
        <v>86</v>
      </c>
      <c r="D20" s="32">
        <f>'5th Cycle Summary-Final'!D20-'5th Cycle Summary-Final2'!D20</f>
        <v>0</v>
      </c>
      <c r="E20" s="32">
        <f>'5th Cycle Summary-Final'!E20-'5th Cycle Summary-Final2'!E20</f>
        <v>0</v>
      </c>
      <c r="F20" s="32">
        <f>'5th Cycle Summary-Final'!F20-'5th Cycle Summary-Final2'!F20</f>
        <v>0</v>
      </c>
      <c r="G20" s="32">
        <f>'5th Cycle Summary-Final'!G20-'5th Cycle Summary-Final2'!G20</f>
        <v>0</v>
      </c>
      <c r="H20" s="32">
        <f>'5th Cycle Summary-Final'!H20-'5th Cycle Summary-Final2'!H20</f>
        <v>0</v>
      </c>
      <c r="I20" s="32">
        <f>'5th Cycle Summary-Final'!I20-'5th Cycle Summary-Final2'!I20</f>
        <v>0</v>
      </c>
      <c r="J20" s="32">
        <f>'5th Cycle Summary-Final'!J20-'5th Cycle Summary-Final2'!J20</f>
        <v>0</v>
      </c>
      <c r="K20" s="32">
        <f>'5th Cycle Summary-Final'!K20-'5th Cycle Summary-Final2'!K20</f>
        <v>0</v>
      </c>
      <c r="L20" s="32">
        <f>'5th Cycle Summary-Final'!L20-'5th Cycle Summary-Final2'!L20</f>
        <v>0</v>
      </c>
      <c r="M20" s="32">
        <f>'5th Cycle Summary-Final'!M20-'5th Cycle Summary-Final2'!M20</f>
        <v>0</v>
      </c>
      <c r="N20" s="32">
        <f>'5th Cycle Summary-Final'!N20-'5th Cycle Summary-Final2'!N20</f>
        <v>0</v>
      </c>
      <c r="O20" s="32">
        <f>'5th Cycle Summary-Final'!O20-'5th Cycle Summary-Final2'!O20</f>
        <v>0</v>
      </c>
      <c r="P20" s="32">
        <f>'5th Cycle Summary-Final'!P20-'5th Cycle Summary-Final2'!P20</f>
        <v>0</v>
      </c>
      <c r="Q20" s="32">
        <f>'5th Cycle Summary-Final'!Q20-'5th Cycle Summary-Final2'!Q20</f>
        <v>0</v>
      </c>
      <c r="R20" s="32">
        <f>'5th Cycle Summary-Final'!R20-'5th Cycle Summary-Final2'!R20</f>
        <v>0</v>
      </c>
      <c r="S20" s="32">
        <f>'5th Cycle Summary-Final'!S20-'5th Cycle Summary-Final2'!S20</f>
        <v>0</v>
      </c>
      <c r="T20" s="32">
        <f>'5th Cycle Summary-Final'!T20-'5th Cycle Summary-Final2'!T20</f>
        <v>0</v>
      </c>
      <c r="U20" s="32">
        <f>'5th Cycle Summary-Final'!U20-'5th Cycle Summary-Final2'!U20</f>
        <v>0</v>
      </c>
      <c r="V20" s="32">
        <f>'5th Cycle Summary-Final'!V20-'5th Cycle Summary-Final2'!V20</f>
        <v>0</v>
      </c>
      <c r="W20" s="32">
        <f>'5th Cycle Summary-Final'!W20-'5th Cycle Summary-Final2'!W20</f>
        <v>0</v>
      </c>
      <c r="X20" s="32">
        <f>'5th Cycle Summary-Final'!X20-'5th Cycle Summary-Final2'!X20</f>
        <v>0</v>
      </c>
      <c r="Y20" s="32">
        <f>'5th Cycle Summary-Final'!Y20-'5th Cycle Summary-Final2'!Y20</f>
        <v>0</v>
      </c>
      <c r="Z20" s="32">
        <f>'5th Cycle Summary-Final'!Z20-'5th Cycle Summary-Final2'!Z20</f>
        <v>0</v>
      </c>
    </row>
    <row r="21" spans="1:26" ht="12.75" customHeight="1" x14ac:dyDescent="0.15">
      <c r="A21" s="9" t="s">
        <v>85</v>
      </c>
      <c r="B21" s="9" t="s">
        <v>83</v>
      </c>
      <c r="C21" s="29" t="s">
        <v>87</v>
      </c>
      <c r="D21" s="32">
        <f>'5th Cycle Summary-Final'!D21-'5th Cycle Summary-Final2'!D21</f>
        <v>0</v>
      </c>
      <c r="E21" s="32">
        <f>'5th Cycle Summary-Final'!E21-'5th Cycle Summary-Final2'!E21</f>
        <v>0</v>
      </c>
      <c r="F21" s="32">
        <f>'5th Cycle Summary-Final'!F21-'5th Cycle Summary-Final2'!F21</f>
        <v>0</v>
      </c>
      <c r="G21" s="32">
        <f>'5th Cycle Summary-Final'!G21-'5th Cycle Summary-Final2'!G21</f>
        <v>0</v>
      </c>
      <c r="H21" s="32">
        <f>'5th Cycle Summary-Final'!H21-'5th Cycle Summary-Final2'!H21</f>
        <v>0</v>
      </c>
      <c r="I21" s="32">
        <f>'5th Cycle Summary-Final'!I21-'5th Cycle Summary-Final2'!I21</f>
        <v>0</v>
      </c>
      <c r="J21" s="32">
        <f>'5th Cycle Summary-Final'!J21-'5th Cycle Summary-Final2'!J21</f>
        <v>0</v>
      </c>
      <c r="K21" s="32">
        <f>'5th Cycle Summary-Final'!K21-'5th Cycle Summary-Final2'!K21</f>
        <v>0</v>
      </c>
      <c r="L21" s="32">
        <f>'5th Cycle Summary-Final'!L21-'5th Cycle Summary-Final2'!L21</f>
        <v>0</v>
      </c>
      <c r="M21" s="32">
        <f>'5th Cycle Summary-Final'!M21-'5th Cycle Summary-Final2'!M21</f>
        <v>0</v>
      </c>
      <c r="N21" s="32">
        <f>'5th Cycle Summary-Final'!N21-'5th Cycle Summary-Final2'!N21</f>
        <v>0</v>
      </c>
      <c r="O21" s="32">
        <f>'5th Cycle Summary-Final'!O21-'5th Cycle Summary-Final2'!O21</f>
        <v>0</v>
      </c>
      <c r="P21" s="32">
        <f>'5th Cycle Summary-Final'!P21-'5th Cycle Summary-Final2'!P21</f>
        <v>0</v>
      </c>
      <c r="Q21" s="32">
        <f>'5th Cycle Summary-Final'!Q21-'5th Cycle Summary-Final2'!Q21</f>
        <v>0</v>
      </c>
      <c r="R21" s="32">
        <f>'5th Cycle Summary-Final'!R21-'5th Cycle Summary-Final2'!R21</f>
        <v>0</v>
      </c>
      <c r="S21" s="32">
        <f>'5th Cycle Summary-Final'!S21-'5th Cycle Summary-Final2'!S21</f>
        <v>0</v>
      </c>
      <c r="T21" s="32">
        <f>'5th Cycle Summary-Final'!T21-'5th Cycle Summary-Final2'!T21</f>
        <v>0</v>
      </c>
      <c r="U21" s="32">
        <f>'5th Cycle Summary-Final'!U21-'5th Cycle Summary-Final2'!U21</f>
        <v>0</v>
      </c>
      <c r="V21" s="32">
        <f>'5th Cycle Summary-Final'!V21-'5th Cycle Summary-Final2'!V21</f>
        <v>0</v>
      </c>
      <c r="W21" s="32">
        <f>'5th Cycle Summary-Final'!W21-'5th Cycle Summary-Final2'!W21</f>
        <v>0</v>
      </c>
      <c r="X21" s="32">
        <f>'5th Cycle Summary-Final'!X21-'5th Cycle Summary-Final2'!X21</f>
        <v>0</v>
      </c>
      <c r="Y21" s="32">
        <f>'5th Cycle Summary-Final'!Y21-'5th Cycle Summary-Final2'!Y21</f>
        <v>0</v>
      </c>
      <c r="Z21" s="32">
        <f>'5th Cycle Summary-Final'!Z21-'5th Cycle Summary-Final2'!Z21</f>
        <v>0</v>
      </c>
    </row>
    <row r="22" spans="1:26" ht="12.75" customHeight="1" x14ac:dyDescent="0.15">
      <c r="A22" s="9" t="s">
        <v>88</v>
      </c>
      <c r="B22" s="9" t="s">
        <v>89</v>
      </c>
      <c r="C22" s="29" t="s">
        <v>90</v>
      </c>
      <c r="D22" s="32">
        <f>'5th Cycle Summary-Final'!D22-'5th Cycle Summary-Final2'!D22</f>
        <v>0</v>
      </c>
      <c r="E22" s="32">
        <f>'5th Cycle Summary-Final'!E22-'5th Cycle Summary-Final2'!E22</f>
        <v>0</v>
      </c>
      <c r="F22" s="32">
        <f>'5th Cycle Summary-Final'!F22-'5th Cycle Summary-Final2'!F22</f>
        <v>0</v>
      </c>
      <c r="G22" s="32">
        <f>'5th Cycle Summary-Final'!G22-'5th Cycle Summary-Final2'!G22</f>
        <v>0</v>
      </c>
      <c r="H22" s="32">
        <f>'5th Cycle Summary-Final'!H22-'5th Cycle Summary-Final2'!H22</f>
        <v>0</v>
      </c>
      <c r="I22" s="32">
        <f>'5th Cycle Summary-Final'!I22-'5th Cycle Summary-Final2'!I22</f>
        <v>0</v>
      </c>
      <c r="J22" s="32">
        <f>'5th Cycle Summary-Final'!J22-'5th Cycle Summary-Final2'!J22</f>
        <v>0</v>
      </c>
      <c r="K22" s="32">
        <f>'5th Cycle Summary-Final'!K22-'5th Cycle Summary-Final2'!K22</f>
        <v>0</v>
      </c>
      <c r="L22" s="32">
        <f>'5th Cycle Summary-Final'!L22-'5th Cycle Summary-Final2'!L22</f>
        <v>0</v>
      </c>
      <c r="M22" s="32">
        <f>'5th Cycle Summary-Final'!M22-'5th Cycle Summary-Final2'!M22</f>
        <v>0</v>
      </c>
      <c r="N22" s="32">
        <f>'5th Cycle Summary-Final'!N22-'5th Cycle Summary-Final2'!N22</f>
        <v>0</v>
      </c>
      <c r="O22" s="32">
        <f>'5th Cycle Summary-Final'!O22-'5th Cycle Summary-Final2'!O22</f>
        <v>0</v>
      </c>
      <c r="P22" s="32">
        <f>'5th Cycle Summary-Final'!P22-'5th Cycle Summary-Final2'!P22</f>
        <v>0</v>
      </c>
      <c r="Q22" s="32">
        <f>'5th Cycle Summary-Final'!Q22-'5th Cycle Summary-Final2'!Q22</f>
        <v>0</v>
      </c>
      <c r="R22" s="32">
        <f>'5th Cycle Summary-Final'!R22-'5th Cycle Summary-Final2'!R22</f>
        <v>0</v>
      </c>
      <c r="S22" s="32">
        <f>'5th Cycle Summary-Final'!S22-'5th Cycle Summary-Final2'!S22</f>
        <v>0</v>
      </c>
      <c r="T22" s="32">
        <f>'5th Cycle Summary-Final'!T22-'5th Cycle Summary-Final2'!T22</f>
        <v>0</v>
      </c>
      <c r="U22" s="32">
        <f>'5th Cycle Summary-Final'!U22-'5th Cycle Summary-Final2'!U22</f>
        <v>0</v>
      </c>
      <c r="V22" s="32">
        <f>'5th Cycle Summary-Final'!V22-'5th Cycle Summary-Final2'!V22</f>
        <v>0</v>
      </c>
      <c r="W22" s="32">
        <f>'5th Cycle Summary-Final'!W22-'5th Cycle Summary-Final2'!W22</f>
        <v>0</v>
      </c>
      <c r="X22" s="32">
        <f>'5th Cycle Summary-Final'!X22-'5th Cycle Summary-Final2'!X22</f>
        <v>0</v>
      </c>
      <c r="Y22" s="32">
        <f>'5th Cycle Summary-Final'!Y22-'5th Cycle Summary-Final2'!Y22</f>
        <v>0</v>
      </c>
      <c r="Z22" s="32">
        <f>'5th Cycle Summary-Final'!Z22-'5th Cycle Summary-Final2'!Z22</f>
        <v>0</v>
      </c>
    </row>
    <row r="23" spans="1:26" ht="12.75" customHeight="1" x14ac:dyDescent="0.15">
      <c r="A23" s="9" t="s">
        <v>88</v>
      </c>
      <c r="B23" s="9" t="s">
        <v>89</v>
      </c>
      <c r="C23" s="29" t="s">
        <v>91</v>
      </c>
      <c r="D23" s="32">
        <f>'5th Cycle Summary-Final'!D23-'5th Cycle Summary-Final2'!D23</f>
        <v>0</v>
      </c>
      <c r="E23" s="32">
        <f>'5th Cycle Summary-Final'!E23-'5th Cycle Summary-Final2'!E23</f>
        <v>0</v>
      </c>
      <c r="F23" s="32">
        <f>'5th Cycle Summary-Final'!F23-'5th Cycle Summary-Final2'!F23</f>
        <v>0</v>
      </c>
      <c r="G23" s="32">
        <f>'5th Cycle Summary-Final'!G23-'5th Cycle Summary-Final2'!G23</f>
        <v>0</v>
      </c>
      <c r="H23" s="32">
        <f>'5th Cycle Summary-Final'!H23-'5th Cycle Summary-Final2'!H23</f>
        <v>0</v>
      </c>
      <c r="I23" s="32">
        <f>'5th Cycle Summary-Final'!I23-'5th Cycle Summary-Final2'!I23</f>
        <v>0</v>
      </c>
      <c r="J23" s="32">
        <f>'5th Cycle Summary-Final'!J23-'5th Cycle Summary-Final2'!J23</f>
        <v>0</v>
      </c>
      <c r="K23" s="32">
        <f>'5th Cycle Summary-Final'!K23-'5th Cycle Summary-Final2'!K23</f>
        <v>0</v>
      </c>
      <c r="L23" s="32">
        <f>'5th Cycle Summary-Final'!L23-'5th Cycle Summary-Final2'!L23</f>
        <v>0</v>
      </c>
      <c r="M23" s="32">
        <f>'5th Cycle Summary-Final'!M23-'5th Cycle Summary-Final2'!M23</f>
        <v>0</v>
      </c>
      <c r="N23" s="32">
        <f>'5th Cycle Summary-Final'!N23-'5th Cycle Summary-Final2'!N23</f>
        <v>0</v>
      </c>
      <c r="O23" s="32">
        <f>'5th Cycle Summary-Final'!O23-'5th Cycle Summary-Final2'!O23</f>
        <v>0</v>
      </c>
      <c r="P23" s="32">
        <f>'5th Cycle Summary-Final'!P23-'5th Cycle Summary-Final2'!P23</f>
        <v>0</v>
      </c>
      <c r="Q23" s="32">
        <f>'5th Cycle Summary-Final'!Q23-'5th Cycle Summary-Final2'!Q23</f>
        <v>0</v>
      </c>
      <c r="R23" s="32">
        <f>'5th Cycle Summary-Final'!R23-'5th Cycle Summary-Final2'!R23</f>
        <v>0</v>
      </c>
      <c r="S23" s="32">
        <f>'5th Cycle Summary-Final'!S23-'5th Cycle Summary-Final2'!S23</f>
        <v>0</v>
      </c>
      <c r="T23" s="32">
        <f>'5th Cycle Summary-Final'!T23-'5th Cycle Summary-Final2'!T23</f>
        <v>0</v>
      </c>
      <c r="U23" s="32">
        <f>'5th Cycle Summary-Final'!U23-'5th Cycle Summary-Final2'!U23</f>
        <v>0</v>
      </c>
      <c r="V23" s="32">
        <f>'5th Cycle Summary-Final'!V23-'5th Cycle Summary-Final2'!V23</f>
        <v>0</v>
      </c>
      <c r="W23" s="32">
        <f>'5th Cycle Summary-Final'!W23-'5th Cycle Summary-Final2'!W23</f>
        <v>0</v>
      </c>
      <c r="X23" s="32">
        <f>'5th Cycle Summary-Final'!X23-'5th Cycle Summary-Final2'!X23</f>
        <v>0</v>
      </c>
      <c r="Y23" s="32">
        <f>'5th Cycle Summary-Final'!Y23-'5th Cycle Summary-Final2'!Y23</f>
        <v>0</v>
      </c>
      <c r="Z23" s="32">
        <f>'5th Cycle Summary-Final'!Z23-'5th Cycle Summary-Final2'!Z23</f>
        <v>0</v>
      </c>
    </row>
    <row r="24" spans="1:26" ht="12.75" customHeight="1" x14ac:dyDescent="0.15">
      <c r="A24" s="9" t="s">
        <v>88</v>
      </c>
      <c r="B24" s="9" t="s">
        <v>89</v>
      </c>
      <c r="C24" s="29" t="s">
        <v>92</v>
      </c>
      <c r="D24" s="32">
        <f>'5th Cycle Summary-Final'!D24-'5th Cycle Summary-Final2'!D24</f>
        <v>0</v>
      </c>
      <c r="E24" s="32">
        <f>'5th Cycle Summary-Final'!E24-'5th Cycle Summary-Final2'!E24</f>
        <v>0</v>
      </c>
      <c r="F24" s="32">
        <f>'5th Cycle Summary-Final'!F24-'5th Cycle Summary-Final2'!F24</f>
        <v>0</v>
      </c>
      <c r="G24" s="32">
        <f>'5th Cycle Summary-Final'!G24-'5th Cycle Summary-Final2'!G24</f>
        <v>0</v>
      </c>
      <c r="H24" s="32">
        <f>'5th Cycle Summary-Final'!H24-'5th Cycle Summary-Final2'!H24</f>
        <v>0</v>
      </c>
      <c r="I24" s="32">
        <f>'5th Cycle Summary-Final'!I24-'5th Cycle Summary-Final2'!I24</f>
        <v>0</v>
      </c>
      <c r="J24" s="32">
        <f>'5th Cycle Summary-Final'!J24-'5th Cycle Summary-Final2'!J24</f>
        <v>0</v>
      </c>
      <c r="K24" s="32">
        <f>'5th Cycle Summary-Final'!K24-'5th Cycle Summary-Final2'!K24</f>
        <v>0</v>
      </c>
      <c r="L24" s="32">
        <f>'5th Cycle Summary-Final'!L24-'5th Cycle Summary-Final2'!L24</f>
        <v>0</v>
      </c>
      <c r="M24" s="32">
        <f>'5th Cycle Summary-Final'!M24-'5th Cycle Summary-Final2'!M24</f>
        <v>0</v>
      </c>
      <c r="N24" s="32">
        <f>'5th Cycle Summary-Final'!N24-'5th Cycle Summary-Final2'!N24</f>
        <v>0</v>
      </c>
      <c r="O24" s="32">
        <f>'5th Cycle Summary-Final'!O24-'5th Cycle Summary-Final2'!O24</f>
        <v>0</v>
      </c>
      <c r="P24" s="32">
        <f>'5th Cycle Summary-Final'!P24-'5th Cycle Summary-Final2'!P24</f>
        <v>0</v>
      </c>
      <c r="Q24" s="32">
        <f>'5th Cycle Summary-Final'!Q24-'5th Cycle Summary-Final2'!Q24</f>
        <v>0</v>
      </c>
      <c r="R24" s="32">
        <f>'5th Cycle Summary-Final'!R24-'5th Cycle Summary-Final2'!R24</f>
        <v>0</v>
      </c>
      <c r="S24" s="32">
        <f>'5th Cycle Summary-Final'!S24-'5th Cycle Summary-Final2'!S24</f>
        <v>0</v>
      </c>
      <c r="T24" s="32">
        <f>'5th Cycle Summary-Final'!T24-'5th Cycle Summary-Final2'!T24</f>
        <v>0</v>
      </c>
      <c r="U24" s="32">
        <f>'5th Cycle Summary-Final'!U24-'5th Cycle Summary-Final2'!U24</f>
        <v>0</v>
      </c>
      <c r="V24" s="32">
        <f>'5th Cycle Summary-Final'!V24-'5th Cycle Summary-Final2'!V24</f>
        <v>0</v>
      </c>
      <c r="W24" s="32">
        <f>'5th Cycle Summary-Final'!W24-'5th Cycle Summary-Final2'!W24</f>
        <v>0</v>
      </c>
      <c r="X24" s="32">
        <f>'5th Cycle Summary-Final'!X24-'5th Cycle Summary-Final2'!X24</f>
        <v>0</v>
      </c>
      <c r="Y24" s="32">
        <f>'5th Cycle Summary-Final'!Y24-'5th Cycle Summary-Final2'!Y24</f>
        <v>0</v>
      </c>
      <c r="Z24" s="32">
        <f>'5th Cycle Summary-Final'!Z24-'5th Cycle Summary-Final2'!Z24</f>
        <v>0</v>
      </c>
    </row>
    <row r="25" spans="1:26" ht="12.75" customHeight="1" x14ac:dyDescent="0.15">
      <c r="A25" s="9" t="s">
        <v>88</v>
      </c>
      <c r="B25" s="9" t="s">
        <v>89</v>
      </c>
      <c r="C25" s="29" t="s">
        <v>93</v>
      </c>
      <c r="D25" s="32">
        <f>'5th Cycle Summary-Final'!D25-'5th Cycle Summary-Final2'!D25</f>
        <v>0</v>
      </c>
      <c r="E25" s="32">
        <f>'5th Cycle Summary-Final'!E25-'5th Cycle Summary-Final2'!E25</f>
        <v>0</v>
      </c>
      <c r="F25" s="32">
        <f>'5th Cycle Summary-Final'!F25-'5th Cycle Summary-Final2'!F25</f>
        <v>0</v>
      </c>
      <c r="G25" s="32">
        <f>'5th Cycle Summary-Final'!G25-'5th Cycle Summary-Final2'!G25</f>
        <v>0</v>
      </c>
      <c r="H25" s="32">
        <f>'5th Cycle Summary-Final'!H25-'5th Cycle Summary-Final2'!H25</f>
        <v>0</v>
      </c>
      <c r="I25" s="32">
        <f>'5th Cycle Summary-Final'!I25-'5th Cycle Summary-Final2'!I25</f>
        <v>0</v>
      </c>
      <c r="J25" s="32">
        <f>'5th Cycle Summary-Final'!J25-'5th Cycle Summary-Final2'!J25</f>
        <v>0</v>
      </c>
      <c r="K25" s="32">
        <f>'5th Cycle Summary-Final'!K25-'5th Cycle Summary-Final2'!K25</f>
        <v>0</v>
      </c>
      <c r="L25" s="32">
        <f>'5th Cycle Summary-Final'!L25-'5th Cycle Summary-Final2'!L25</f>
        <v>0</v>
      </c>
      <c r="M25" s="32">
        <f>'5th Cycle Summary-Final'!M25-'5th Cycle Summary-Final2'!M25</f>
        <v>0</v>
      </c>
      <c r="N25" s="32">
        <f>'5th Cycle Summary-Final'!N25-'5th Cycle Summary-Final2'!N25</f>
        <v>0</v>
      </c>
      <c r="O25" s="32">
        <f>'5th Cycle Summary-Final'!O25-'5th Cycle Summary-Final2'!O25</f>
        <v>0</v>
      </c>
      <c r="P25" s="32">
        <f>'5th Cycle Summary-Final'!P25-'5th Cycle Summary-Final2'!P25</f>
        <v>0</v>
      </c>
      <c r="Q25" s="32">
        <f>'5th Cycle Summary-Final'!Q25-'5th Cycle Summary-Final2'!Q25</f>
        <v>0</v>
      </c>
      <c r="R25" s="32">
        <f>'5th Cycle Summary-Final'!R25-'5th Cycle Summary-Final2'!R25</f>
        <v>0</v>
      </c>
      <c r="S25" s="32">
        <f>'5th Cycle Summary-Final'!S25-'5th Cycle Summary-Final2'!S25</f>
        <v>0</v>
      </c>
      <c r="T25" s="32">
        <f>'5th Cycle Summary-Final'!T25-'5th Cycle Summary-Final2'!T25</f>
        <v>0</v>
      </c>
      <c r="U25" s="32">
        <f>'5th Cycle Summary-Final'!U25-'5th Cycle Summary-Final2'!U25</f>
        <v>0</v>
      </c>
      <c r="V25" s="32">
        <f>'5th Cycle Summary-Final'!V25-'5th Cycle Summary-Final2'!V25</f>
        <v>0</v>
      </c>
      <c r="W25" s="32">
        <f>'5th Cycle Summary-Final'!W25-'5th Cycle Summary-Final2'!W25</f>
        <v>0</v>
      </c>
      <c r="X25" s="32">
        <f>'5th Cycle Summary-Final'!X25-'5th Cycle Summary-Final2'!X25</f>
        <v>0</v>
      </c>
      <c r="Y25" s="32">
        <f>'5th Cycle Summary-Final'!Y25-'5th Cycle Summary-Final2'!Y25</f>
        <v>0</v>
      </c>
      <c r="Z25" s="32">
        <f>'5th Cycle Summary-Final'!Z25-'5th Cycle Summary-Final2'!Z25</f>
        <v>0</v>
      </c>
    </row>
    <row r="26" spans="1:26" ht="12.75" customHeight="1" x14ac:dyDescent="0.15">
      <c r="A26" s="9" t="s">
        <v>88</v>
      </c>
      <c r="B26" s="9" t="s">
        <v>89</v>
      </c>
      <c r="C26" s="29" t="s">
        <v>94</v>
      </c>
      <c r="D26" s="32">
        <f>'5th Cycle Summary-Final'!D26-'5th Cycle Summary-Final2'!D26</f>
        <v>0</v>
      </c>
      <c r="E26" s="32">
        <f>'5th Cycle Summary-Final'!E26-'5th Cycle Summary-Final2'!E26</f>
        <v>0</v>
      </c>
      <c r="F26" s="32">
        <f>'5th Cycle Summary-Final'!F26-'5th Cycle Summary-Final2'!F26</f>
        <v>0</v>
      </c>
      <c r="G26" s="32">
        <f>'5th Cycle Summary-Final'!G26-'5th Cycle Summary-Final2'!G26</f>
        <v>0</v>
      </c>
      <c r="H26" s="32">
        <f>'5th Cycle Summary-Final'!H26-'5th Cycle Summary-Final2'!H26</f>
        <v>0</v>
      </c>
      <c r="I26" s="32">
        <f>'5th Cycle Summary-Final'!I26-'5th Cycle Summary-Final2'!I26</f>
        <v>0</v>
      </c>
      <c r="J26" s="32">
        <f>'5th Cycle Summary-Final'!J26-'5th Cycle Summary-Final2'!J26</f>
        <v>0</v>
      </c>
      <c r="K26" s="32">
        <f>'5th Cycle Summary-Final'!K26-'5th Cycle Summary-Final2'!K26</f>
        <v>0</v>
      </c>
      <c r="L26" s="32">
        <f>'5th Cycle Summary-Final'!L26-'5th Cycle Summary-Final2'!L26</f>
        <v>0</v>
      </c>
      <c r="M26" s="32">
        <f>'5th Cycle Summary-Final'!M26-'5th Cycle Summary-Final2'!M26</f>
        <v>0</v>
      </c>
      <c r="N26" s="32">
        <f>'5th Cycle Summary-Final'!N26-'5th Cycle Summary-Final2'!N26</f>
        <v>0</v>
      </c>
      <c r="O26" s="32">
        <f>'5th Cycle Summary-Final'!O26-'5th Cycle Summary-Final2'!O26</f>
        <v>0</v>
      </c>
      <c r="P26" s="32">
        <f>'5th Cycle Summary-Final'!P26-'5th Cycle Summary-Final2'!P26</f>
        <v>0</v>
      </c>
      <c r="Q26" s="32">
        <f>'5th Cycle Summary-Final'!Q26-'5th Cycle Summary-Final2'!Q26</f>
        <v>0</v>
      </c>
      <c r="R26" s="32">
        <f>'5th Cycle Summary-Final'!R26-'5th Cycle Summary-Final2'!R26</f>
        <v>0</v>
      </c>
      <c r="S26" s="32">
        <f>'5th Cycle Summary-Final'!S26-'5th Cycle Summary-Final2'!S26</f>
        <v>0</v>
      </c>
      <c r="T26" s="32">
        <f>'5th Cycle Summary-Final'!T26-'5th Cycle Summary-Final2'!T26</f>
        <v>0</v>
      </c>
      <c r="U26" s="32">
        <f>'5th Cycle Summary-Final'!U26-'5th Cycle Summary-Final2'!U26</f>
        <v>0</v>
      </c>
      <c r="V26" s="32">
        <f>'5th Cycle Summary-Final'!V26-'5th Cycle Summary-Final2'!V26</f>
        <v>0</v>
      </c>
      <c r="W26" s="32">
        <f>'5th Cycle Summary-Final'!W26-'5th Cycle Summary-Final2'!W26</f>
        <v>0</v>
      </c>
      <c r="X26" s="32">
        <f>'5th Cycle Summary-Final'!X26-'5th Cycle Summary-Final2'!X26</f>
        <v>0</v>
      </c>
      <c r="Y26" s="32">
        <f>'5th Cycle Summary-Final'!Y26-'5th Cycle Summary-Final2'!Y26</f>
        <v>0</v>
      </c>
      <c r="Z26" s="32">
        <f>'5th Cycle Summary-Final'!Z26-'5th Cycle Summary-Final2'!Z26</f>
        <v>0</v>
      </c>
    </row>
    <row r="27" spans="1:26" ht="12.75" customHeight="1" x14ac:dyDescent="0.15">
      <c r="A27" s="9" t="s">
        <v>95</v>
      </c>
      <c r="B27" s="9" t="s">
        <v>83</v>
      </c>
      <c r="C27" s="29" t="s">
        <v>96</v>
      </c>
      <c r="D27" s="32">
        <f>'5th Cycle Summary-Final'!D27-'5th Cycle Summary-Final2'!D27</f>
        <v>0</v>
      </c>
      <c r="E27" s="32">
        <f>'5th Cycle Summary-Final'!E27-'5th Cycle Summary-Final2'!E27</f>
        <v>0</v>
      </c>
      <c r="F27" s="32">
        <f>'5th Cycle Summary-Final'!F27-'5th Cycle Summary-Final2'!F27</f>
        <v>0</v>
      </c>
      <c r="G27" s="32">
        <f>'5th Cycle Summary-Final'!G27-'5th Cycle Summary-Final2'!G27</f>
        <v>0</v>
      </c>
      <c r="H27" s="32">
        <f>'5th Cycle Summary-Final'!H27-'5th Cycle Summary-Final2'!H27</f>
        <v>0</v>
      </c>
      <c r="I27" s="32">
        <f>'5th Cycle Summary-Final'!I27-'5th Cycle Summary-Final2'!I27</f>
        <v>0</v>
      </c>
      <c r="J27" s="32">
        <f>'5th Cycle Summary-Final'!J27-'5th Cycle Summary-Final2'!J27</f>
        <v>0</v>
      </c>
      <c r="K27" s="32">
        <f>'5th Cycle Summary-Final'!K27-'5th Cycle Summary-Final2'!K27</f>
        <v>0</v>
      </c>
      <c r="L27" s="32">
        <f>'5th Cycle Summary-Final'!L27-'5th Cycle Summary-Final2'!L27</f>
        <v>0</v>
      </c>
      <c r="M27" s="32">
        <f>'5th Cycle Summary-Final'!M27-'5th Cycle Summary-Final2'!M27</f>
        <v>0</v>
      </c>
      <c r="N27" s="32">
        <f>'5th Cycle Summary-Final'!N27-'5th Cycle Summary-Final2'!N27</f>
        <v>0</v>
      </c>
      <c r="O27" s="32">
        <f>'5th Cycle Summary-Final'!O27-'5th Cycle Summary-Final2'!O27</f>
        <v>0</v>
      </c>
      <c r="P27" s="32">
        <f>'5th Cycle Summary-Final'!P27-'5th Cycle Summary-Final2'!P27</f>
        <v>0</v>
      </c>
      <c r="Q27" s="32">
        <f>'5th Cycle Summary-Final'!Q27-'5th Cycle Summary-Final2'!Q27</f>
        <v>0</v>
      </c>
      <c r="R27" s="32">
        <f>'5th Cycle Summary-Final'!R27-'5th Cycle Summary-Final2'!R27</f>
        <v>0</v>
      </c>
      <c r="S27" s="32">
        <f>'5th Cycle Summary-Final'!S27-'5th Cycle Summary-Final2'!S27</f>
        <v>0</v>
      </c>
      <c r="T27" s="32">
        <f>'5th Cycle Summary-Final'!T27-'5th Cycle Summary-Final2'!T27</f>
        <v>0</v>
      </c>
      <c r="U27" s="32">
        <f>'5th Cycle Summary-Final'!U27-'5th Cycle Summary-Final2'!U27</f>
        <v>0</v>
      </c>
      <c r="V27" s="32">
        <f>'5th Cycle Summary-Final'!V27-'5th Cycle Summary-Final2'!V27</f>
        <v>0</v>
      </c>
      <c r="W27" s="32">
        <f>'5th Cycle Summary-Final'!W27-'5th Cycle Summary-Final2'!W27</f>
        <v>0</v>
      </c>
      <c r="X27" s="32">
        <f>'5th Cycle Summary-Final'!X27-'5th Cycle Summary-Final2'!X27</f>
        <v>0</v>
      </c>
      <c r="Y27" s="32">
        <f>'5th Cycle Summary-Final'!Y27-'5th Cycle Summary-Final2'!Y27</f>
        <v>0</v>
      </c>
      <c r="Z27" s="32">
        <f>'5th Cycle Summary-Final'!Z27-'5th Cycle Summary-Final2'!Z27</f>
        <v>0</v>
      </c>
    </row>
    <row r="28" spans="1:26" ht="12.75" customHeight="1" x14ac:dyDescent="0.15">
      <c r="A28" s="9" t="s">
        <v>97</v>
      </c>
      <c r="B28" s="9" t="s">
        <v>83</v>
      </c>
      <c r="C28" s="29" t="s">
        <v>98</v>
      </c>
      <c r="D28" s="32">
        <f>'5th Cycle Summary-Final'!D28-'5th Cycle Summary-Final2'!D28</f>
        <v>0</v>
      </c>
      <c r="E28" s="32">
        <f>'5th Cycle Summary-Final'!E28-'5th Cycle Summary-Final2'!E28</f>
        <v>0</v>
      </c>
      <c r="F28" s="32">
        <f>'5th Cycle Summary-Final'!F28-'5th Cycle Summary-Final2'!F28</f>
        <v>0</v>
      </c>
      <c r="G28" s="32">
        <f>'5th Cycle Summary-Final'!G28-'5th Cycle Summary-Final2'!G28</f>
        <v>0</v>
      </c>
      <c r="H28" s="32">
        <f>'5th Cycle Summary-Final'!H28-'5th Cycle Summary-Final2'!H28</f>
        <v>0</v>
      </c>
      <c r="I28" s="32">
        <f>'5th Cycle Summary-Final'!I28-'5th Cycle Summary-Final2'!I28</f>
        <v>0</v>
      </c>
      <c r="J28" s="32">
        <f>'5th Cycle Summary-Final'!J28-'5th Cycle Summary-Final2'!J28</f>
        <v>0</v>
      </c>
      <c r="K28" s="32">
        <f>'5th Cycle Summary-Final'!K28-'5th Cycle Summary-Final2'!K28</f>
        <v>0</v>
      </c>
      <c r="L28" s="32">
        <f>'5th Cycle Summary-Final'!L28-'5th Cycle Summary-Final2'!L28</f>
        <v>0</v>
      </c>
      <c r="M28" s="32">
        <f>'5th Cycle Summary-Final'!M28-'5th Cycle Summary-Final2'!M28</f>
        <v>0</v>
      </c>
      <c r="N28" s="32">
        <f>'5th Cycle Summary-Final'!N28-'5th Cycle Summary-Final2'!N28</f>
        <v>0</v>
      </c>
      <c r="O28" s="32">
        <f>'5th Cycle Summary-Final'!O28-'5th Cycle Summary-Final2'!O28</f>
        <v>0</v>
      </c>
      <c r="P28" s="32">
        <f>'5th Cycle Summary-Final'!P28-'5th Cycle Summary-Final2'!P28</f>
        <v>0</v>
      </c>
      <c r="Q28" s="32">
        <f>'5th Cycle Summary-Final'!Q28-'5th Cycle Summary-Final2'!Q28</f>
        <v>0</v>
      </c>
      <c r="R28" s="32">
        <f>'5th Cycle Summary-Final'!R28-'5th Cycle Summary-Final2'!R28</f>
        <v>0</v>
      </c>
      <c r="S28" s="32">
        <f>'5th Cycle Summary-Final'!S28-'5th Cycle Summary-Final2'!S28</f>
        <v>0</v>
      </c>
      <c r="T28" s="32">
        <f>'5th Cycle Summary-Final'!T28-'5th Cycle Summary-Final2'!T28</f>
        <v>0</v>
      </c>
      <c r="U28" s="32">
        <f>'5th Cycle Summary-Final'!U28-'5th Cycle Summary-Final2'!U28</f>
        <v>0</v>
      </c>
      <c r="V28" s="32">
        <f>'5th Cycle Summary-Final'!V28-'5th Cycle Summary-Final2'!V28</f>
        <v>0</v>
      </c>
      <c r="W28" s="32">
        <f>'5th Cycle Summary-Final'!W28-'5th Cycle Summary-Final2'!W28</f>
        <v>0</v>
      </c>
      <c r="X28" s="32">
        <f>'5th Cycle Summary-Final'!X28-'5th Cycle Summary-Final2'!X28</f>
        <v>0</v>
      </c>
      <c r="Y28" s="32">
        <f>'5th Cycle Summary-Final'!Y28-'5th Cycle Summary-Final2'!Y28</f>
        <v>0</v>
      </c>
      <c r="Z28" s="32">
        <f>'5th Cycle Summary-Final'!Z28-'5th Cycle Summary-Final2'!Z28</f>
        <v>0</v>
      </c>
    </row>
    <row r="29" spans="1:26" ht="12.75" customHeight="1" x14ac:dyDescent="0.15">
      <c r="A29" s="9" t="s">
        <v>99</v>
      </c>
      <c r="B29" s="9" t="s">
        <v>67</v>
      </c>
      <c r="C29" s="29" t="s">
        <v>100</v>
      </c>
      <c r="D29" s="32">
        <f>'5th Cycle Summary-Final'!D29-'5th Cycle Summary-Final2'!D29</f>
        <v>0</v>
      </c>
      <c r="E29" s="32">
        <f>'5th Cycle Summary-Final'!E29-'5th Cycle Summary-Final2'!E29</f>
        <v>0</v>
      </c>
      <c r="F29" s="32">
        <f>'5th Cycle Summary-Final'!F29-'5th Cycle Summary-Final2'!F29</f>
        <v>0</v>
      </c>
      <c r="G29" s="32">
        <f>'5th Cycle Summary-Final'!G29-'5th Cycle Summary-Final2'!G29</f>
        <v>0</v>
      </c>
      <c r="H29" s="32">
        <f>'5th Cycle Summary-Final'!H29-'5th Cycle Summary-Final2'!H29</f>
        <v>0</v>
      </c>
      <c r="I29" s="32">
        <f>'5th Cycle Summary-Final'!I29-'5th Cycle Summary-Final2'!I29</f>
        <v>0</v>
      </c>
      <c r="J29" s="32">
        <f>'5th Cycle Summary-Final'!J29-'5th Cycle Summary-Final2'!J29</f>
        <v>0</v>
      </c>
      <c r="K29" s="32">
        <f>'5th Cycle Summary-Final'!K29-'5th Cycle Summary-Final2'!K29</f>
        <v>0</v>
      </c>
      <c r="L29" s="32">
        <f>'5th Cycle Summary-Final'!L29-'5th Cycle Summary-Final2'!L29</f>
        <v>0</v>
      </c>
      <c r="M29" s="32">
        <f>'5th Cycle Summary-Final'!M29-'5th Cycle Summary-Final2'!M29</f>
        <v>0</v>
      </c>
      <c r="N29" s="32">
        <f>'5th Cycle Summary-Final'!N29-'5th Cycle Summary-Final2'!N29</f>
        <v>0</v>
      </c>
      <c r="O29" s="32">
        <f>'5th Cycle Summary-Final'!O29-'5th Cycle Summary-Final2'!O29</f>
        <v>0</v>
      </c>
      <c r="P29" s="32">
        <f>'5th Cycle Summary-Final'!P29-'5th Cycle Summary-Final2'!P29</f>
        <v>0</v>
      </c>
      <c r="Q29" s="32">
        <f>'5th Cycle Summary-Final'!Q29-'5th Cycle Summary-Final2'!Q29</f>
        <v>0</v>
      </c>
      <c r="R29" s="32">
        <f>'5th Cycle Summary-Final'!R29-'5th Cycle Summary-Final2'!R29</f>
        <v>0</v>
      </c>
      <c r="S29" s="32">
        <f>'5th Cycle Summary-Final'!S29-'5th Cycle Summary-Final2'!S29</f>
        <v>0</v>
      </c>
      <c r="T29" s="32">
        <f>'5th Cycle Summary-Final'!T29-'5th Cycle Summary-Final2'!T29</f>
        <v>0</v>
      </c>
      <c r="U29" s="32">
        <f>'5th Cycle Summary-Final'!U29-'5th Cycle Summary-Final2'!U29</f>
        <v>0</v>
      </c>
      <c r="V29" s="32">
        <f>'5th Cycle Summary-Final'!V29-'5th Cycle Summary-Final2'!V29</f>
        <v>0</v>
      </c>
      <c r="W29" s="32">
        <f>'5th Cycle Summary-Final'!W29-'5th Cycle Summary-Final2'!W29</f>
        <v>0</v>
      </c>
      <c r="X29" s="32">
        <f>'5th Cycle Summary-Final'!X29-'5th Cycle Summary-Final2'!X29</f>
        <v>0</v>
      </c>
      <c r="Y29" s="32">
        <f>'5th Cycle Summary-Final'!Y29-'5th Cycle Summary-Final2'!Y29</f>
        <v>0</v>
      </c>
      <c r="Z29" s="32">
        <f>'5th Cycle Summary-Final'!Z29-'5th Cycle Summary-Final2'!Z29</f>
        <v>0</v>
      </c>
    </row>
    <row r="30" spans="1:26" ht="12.75" customHeight="1" x14ac:dyDescent="0.15">
      <c r="A30" s="9" t="s">
        <v>99</v>
      </c>
      <c r="B30" s="9" t="s">
        <v>67</v>
      </c>
      <c r="C30" s="29" t="s">
        <v>101</v>
      </c>
      <c r="D30" s="32">
        <f>'5th Cycle Summary-Final'!D30-'5th Cycle Summary-Final2'!D30</f>
        <v>0</v>
      </c>
      <c r="E30" s="32">
        <f>'5th Cycle Summary-Final'!E30-'5th Cycle Summary-Final2'!E30</f>
        <v>0</v>
      </c>
      <c r="F30" s="32">
        <f>'5th Cycle Summary-Final'!F30-'5th Cycle Summary-Final2'!F30</f>
        <v>0</v>
      </c>
      <c r="G30" s="32">
        <f>'5th Cycle Summary-Final'!G30-'5th Cycle Summary-Final2'!G30</f>
        <v>0</v>
      </c>
      <c r="H30" s="32">
        <f>'5th Cycle Summary-Final'!H30-'5th Cycle Summary-Final2'!H30</f>
        <v>0</v>
      </c>
      <c r="I30" s="32">
        <f>'5th Cycle Summary-Final'!I30-'5th Cycle Summary-Final2'!I30</f>
        <v>0</v>
      </c>
      <c r="J30" s="32">
        <f>'5th Cycle Summary-Final'!J30-'5th Cycle Summary-Final2'!J30</f>
        <v>0</v>
      </c>
      <c r="K30" s="32">
        <f>'5th Cycle Summary-Final'!K30-'5th Cycle Summary-Final2'!K30</f>
        <v>0</v>
      </c>
      <c r="L30" s="32">
        <f>'5th Cycle Summary-Final'!L30-'5th Cycle Summary-Final2'!L30</f>
        <v>0</v>
      </c>
      <c r="M30" s="32">
        <f>'5th Cycle Summary-Final'!M30-'5th Cycle Summary-Final2'!M30</f>
        <v>0</v>
      </c>
      <c r="N30" s="32">
        <f>'5th Cycle Summary-Final'!N30-'5th Cycle Summary-Final2'!N30</f>
        <v>0</v>
      </c>
      <c r="O30" s="32">
        <f>'5th Cycle Summary-Final'!O30-'5th Cycle Summary-Final2'!O30</f>
        <v>0</v>
      </c>
      <c r="P30" s="32">
        <f>'5th Cycle Summary-Final'!P30-'5th Cycle Summary-Final2'!P30</f>
        <v>0</v>
      </c>
      <c r="Q30" s="32">
        <f>'5th Cycle Summary-Final'!Q30-'5th Cycle Summary-Final2'!Q30</f>
        <v>0</v>
      </c>
      <c r="R30" s="32">
        <f>'5th Cycle Summary-Final'!R30-'5th Cycle Summary-Final2'!R30</f>
        <v>0</v>
      </c>
      <c r="S30" s="32">
        <f>'5th Cycle Summary-Final'!S30-'5th Cycle Summary-Final2'!S30</f>
        <v>0</v>
      </c>
      <c r="T30" s="32">
        <f>'5th Cycle Summary-Final'!T30-'5th Cycle Summary-Final2'!T30</f>
        <v>0</v>
      </c>
      <c r="U30" s="32">
        <f>'5th Cycle Summary-Final'!U30-'5th Cycle Summary-Final2'!U30</f>
        <v>0</v>
      </c>
      <c r="V30" s="32">
        <f>'5th Cycle Summary-Final'!V30-'5th Cycle Summary-Final2'!V30</f>
        <v>0</v>
      </c>
      <c r="W30" s="32">
        <f>'5th Cycle Summary-Final'!W30-'5th Cycle Summary-Final2'!W30</f>
        <v>0</v>
      </c>
      <c r="X30" s="32">
        <f>'5th Cycle Summary-Final'!X30-'5th Cycle Summary-Final2'!X30</f>
        <v>0</v>
      </c>
      <c r="Y30" s="32">
        <f>'5th Cycle Summary-Final'!Y30-'5th Cycle Summary-Final2'!Y30</f>
        <v>0</v>
      </c>
      <c r="Z30" s="32">
        <f>'5th Cycle Summary-Final'!Z30-'5th Cycle Summary-Final2'!Z30</f>
        <v>0</v>
      </c>
    </row>
    <row r="31" spans="1:26" ht="12.75" customHeight="1" x14ac:dyDescent="0.15">
      <c r="A31" s="9" t="s">
        <v>99</v>
      </c>
      <c r="B31" s="9" t="s">
        <v>67</v>
      </c>
      <c r="C31" s="29" t="s">
        <v>102</v>
      </c>
      <c r="D31" s="32">
        <f>'5th Cycle Summary-Final'!D31-'5th Cycle Summary-Final2'!D31</f>
        <v>0</v>
      </c>
      <c r="E31" s="32">
        <f>'5th Cycle Summary-Final'!E31-'5th Cycle Summary-Final2'!E31</f>
        <v>0</v>
      </c>
      <c r="F31" s="32">
        <f>'5th Cycle Summary-Final'!F31-'5th Cycle Summary-Final2'!F31</f>
        <v>0</v>
      </c>
      <c r="G31" s="32">
        <f>'5th Cycle Summary-Final'!G31-'5th Cycle Summary-Final2'!G31</f>
        <v>0</v>
      </c>
      <c r="H31" s="32">
        <f>'5th Cycle Summary-Final'!H31-'5th Cycle Summary-Final2'!H31</f>
        <v>0</v>
      </c>
      <c r="I31" s="32">
        <f>'5th Cycle Summary-Final'!I31-'5th Cycle Summary-Final2'!I31</f>
        <v>0</v>
      </c>
      <c r="J31" s="32">
        <f>'5th Cycle Summary-Final'!J31-'5th Cycle Summary-Final2'!J31</f>
        <v>0</v>
      </c>
      <c r="K31" s="32">
        <f>'5th Cycle Summary-Final'!K31-'5th Cycle Summary-Final2'!K31</f>
        <v>0</v>
      </c>
      <c r="L31" s="32">
        <f>'5th Cycle Summary-Final'!L31-'5th Cycle Summary-Final2'!L31</f>
        <v>0</v>
      </c>
      <c r="M31" s="32">
        <f>'5th Cycle Summary-Final'!M31-'5th Cycle Summary-Final2'!M31</f>
        <v>0</v>
      </c>
      <c r="N31" s="32">
        <f>'5th Cycle Summary-Final'!N31-'5th Cycle Summary-Final2'!N31</f>
        <v>0</v>
      </c>
      <c r="O31" s="32">
        <f>'5th Cycle Summary-Final'!O31-'5th Cycle Summary-Final2'!O31</f>
        <v>0</v>
      </c>
      <c r="P31" s="32">
        <f>'5th Cycle Summary-Final'!P31-'5th Cycle Summary-Final2'!P31</f>
        <v>0</v>
      </c>
      <c r="Q31" s="32">
        <f>'5th Cycle Summary-Final'!Q31-'5th Cycle Summary-Final2'!Q31</f>
        <v>0</v>
      </c>
      <c r="R31" s="32">
        <f>'5th Cycle Summary-Final'!R31-'5th Cycle Summary-Final2'!R31</f>
        <v>0</v>
      </c>
      <c r="S31" s="32">
        <f>'5th Cycle Summary-Final'!S31-'5th Cycle Summary-Final2'!S31</f>
        <v>0</v>
      </c>
      <c r="T31" s="32">
        <f>'5th Cycle Summary-Final'!T31-'5th Cycle Summary-Final2'!T31</f>
        <v>0</v>
      </c>
      <c r="U31" s="32">
        <f>'5th Cycle Summary-Final'!U31-'5th Cycle Summary-Final2'!U31</f>
        <v>0</v>
      </c>
      <c r="V31" s="32">
        <f>'5th Cycle Summary-Final'!V31-'5th Cycle Summary-Final2'!V31</f>
        <v>0</v>
      </c>
      <c r="W31" s="32">
        <f>'5th Cycle Summary-Final'!W31-'5th Cycle Summary-Final2'!W31</f>
        <v>0</v>
      </c>
      <c r="X31" s="32">
        <f>'5th Cycle Summary-Final'!X31-'5th Cycle Summary-Final2'!X31</f>
        <v>0</v>
      </c>
      <c r="Y31" s="32">
        <f>'5th Cycle Summary-Final'!Y31-'5th Cycle Summary-Final2'!Y31</f>
        <v>0</v>
      </c>
      <c r="Z31" s="32">
        <f>'5th Cycle Summary-Final'!Z31-'5th Cycle Summary-Final2'!Z31</f>
        <v>0</v>
      </c>
    </row>
    <row r="32" spans="1:26" ht="12.75" customHeight="1" x14ac:dyDescent="0.15">
      <c r="A32" s="9" t="s">
        <v>99</v>
      </c>
      <c r="B32" s="9" t="s">
        <v>67</v>
      </c>
      <c r="C32" s="29" t="s">
        <v>103</v>
      </c>
      <c r="D32" s="32">
        <f>'5th Cycle Summary-Final'!D32-'5th Cycle Summary-Final2'!D32</f>
        <v>0</v>
      </c>
      <c r="E32" s="32">
        <f>'5th Cycle Summary-Final'!E32-'5th Cycle Summary-Final2'!E32</f>
        <v>0</v>
      </c>
      <c r="F32" s="32">
        <f>'5th Cycle Summary-Final'!F32-'5th Cycle Summary-Final2'!F32</f>
        <v>0</v>
      </c>
      <c r="G32" s="32">
        <f>'5th Cycle Summary-Final'!G32-'5th Cycle Summary-Final2'!G32</f>
        <v>0</v>
      </c>
      <c r="H32" s="32">
        <f>'5th Cycle Summary-Final'!H32-'5th Cycle Summary-Final2'!H32</f>
        <v>0</v>
      </c>
      <c r="I32" s="32">
        <f>'5th Cycle Summary-Final'!I32-'5th Cycle Summary-Final2'!I32</f>
        <v>0</v>
      </c>
      <c r="J32" s="32">
        <f>'5th Cycle Summary-Final'!J32-'5th Cycle Summary-Final2'!J32</f>
        <v>0</v>
      </c>
      <c r="K32" s="32">
        <f>'5th Cycle Summary-Final'!K32-'5th Cycle Summary-Final2'!K32</f>
        <v>0</v>
      </c>
      <c r="L32" s="32">
        <f>'5th Cycle Summary-Final'!L32-'5th Cycle Summary-Final2'!L32</f>
        <v>0</v>
      </c>
      <c r="M32" s="32">
        <f>'5th Cycle Summary-Final'!M32-'5th Cycle Summary-Final2'!M32</f>
        <v>0</v>
      </c>
      <c r="N32" s="32">
        <f>'5th Cycle Summary-Final'!N32-'5th Cycle Summary-Final2'!N32</f>
        <v>0</v>
      </c>
      <c r="O32" s="32">
        <f>'5th Cycle Summary-Final'!O32-'5th Cycle Summary-Final2'!O32</f>
        <v>0</v>
      </c>
      <c r="P32" s="32">
        <f>'5th Cycle Summary-Final'!P32-'5th Cycle Summary-Final2'!P32</f>
        <v>0</v>
      </c>
      <c r="Q32" s="32">
        <f>'5th Cycle Summary-Final'!Q32-'5th Cycle Summary-Final2'!Q32</f>
        <v>0</v>
      </c>
      <c r="R32" s="32">
        <f>'5th Cycle Summary-Final'!R32-'5th Cycle Summary-Final2'!R32</f>
        <v>0</v>
      </c>
      <c r="S32" s="32">
        <f>'5th Cycle Summary-Final'!S32-'5th Cycle Summary-Final2'!S32</f>
        <v>0</v>
      </c>
      <c r="T32" s="32">
        <f>'5th Cycle Summary-Final'!T32-'5th Cycle Summary-Final2'!T32</f>
        <v>0</v>
      </c>
      <c r="U32" s="32">
        <f>'5th Cycle Summary-Final'!U32-'5th Cycle Summary-Final2'!U32</f>
        <v>0</v>
      </c>
      <c r="V32" s="32">
        <f>'5th Cycle Summary-Final'!V32-'5th Cycle Summary-Final2'!V32</f>
        <v>0</v>
      </c>
      <c r="W32" s="32">
        <f>'5th Cycle Summary-Final'!W32-'5th Cycle Summary-Final2'!W32</f>
        <v>0</v>
      </c>
      <c r="X32" s="32">
        <f>'5th Cycle Summary-Final'!X32-'5th Cycle Summary-Final2'!X32</f>
        <v>0</v>
      </c>
      <c r="Y32" s="32">
        <f>'5th Cycle Summary-Final'!Y32-'5th Cycle Summary-Final2'!Y32</f>
        <v>0</v>
      </c>
      <c r="Z32" s="32">
        <f>'5th Cycle Summary-Final'!Z32-'5th Cycle Summary-Final2'!Z32</f>
        <v>0</v>
      </c>
    </row>
    <row r="33" spans="1:26" ht="12.75" customHeight="1" x14ac:dyDescent="0.15">
      <c r="A33" s="9" t="s">
        <v>99</v>
      </c>
      <c r="B33" s="9" t="s">
        <v>67</v>
      </c>
      <c r="C33" s="29" t="s">
        <v>104</v>
      </c>
      <c r="D33" s="32">
        <f>'5th Cycle Summary-Final'!D33-'5th Cycle Summary-Final2'!D33</f>
        <v>0</v>
      </c>
      <c r="E33" s="32">
        <f>'5th Cycle Summary-Final'!E33-'5th Cycle Summary-Final2'!E33</f>
        <v>0</v>
      </c>
      <c r="F33" s="32">
        <f>'5th Cycle Summary-Final'!F33-'5th Cycle Summary-Final2'!F33</f>
        <v>0</v>
      </c>
      <c r="G33" s="32">
        <f>'5th Cycle Summary-Final'!G33-'5th Cycle Summary-Final2'!G33</f>
        <v>0</v>
      </c>
      <c r="H33" s="32">
        <f>'5th Cycle Summary-Final'!H33-'5th Cycle Summary-Final2'!H33</f>
        <v>0</v>
      </c>
      <c r="I33" s="32">
        <f>'5th Cycle Summary-Final'!I33-'5th Cycle Summary-Final2'!I33</f>
        <v>0</v>
      </c>
      <c r="J33" s="32">
        <f>'5th Cycle Summary-Final'!J33-'5th Cycle Summary-Final2'!J33</f>
        <v>0</v>
      </c>
      <c r="K33" s="32">
        <f>'5th Cycle Summary-Final'!K33-'5th Cycle Summary-Final2'!K33</f>
        <v>0</v>
      </c>
      <c r="L33" s="32">
        <f>'5th Cycle Summary-Final'!L33-'5th Cycle Summary-Final2'!L33</f>
        <v>0</v>
      </c>
      <c r="M33" s="32">
        <f>'5th Cycle Summary-Final'!M33-'5th Cycle Summary-Final2'!M33</f>
        <v>0</v>
      </c>
      <c r="N33" s="32">
        <f>'5th Cycle Summary-Final'!N33-'5th Cycle Summary-Final2'!N33</f>
        <v>0</v>
      </c>
      <c r="O33" s="32">
        <f>'5th Cycle Summary-Final'!O33-'5th Cycle Summary-Final2'!O33</f>
        <v>0</v>
      </c>
      <c r="P33" s="32">
        <f>'5th Cycle Summary-Final'!P33-'5th Cycle Summary-Final2'!P33</f>
        <v>0</v>
      </c>
      <c r="Q33" s="32">
        <f>'5th Cycle Summary-Final'!Q33-'5th Cycle Summary-Final2'!Q33</f>
        <v>0</v>
      </c>
      <c r="R33" s="32">
        <f>'5th Cycle Summary-Final'!R33-'5th Cycle Summary-Final2'!R33</f>
        <v>0</v>
      </c>
      <c r="S33" s="32">
        <f>'5th Cycle Summary-Final'!S33-'5th Cycle Summary-Final2'!S33</f>
        <v>0</v>
      </c>
      <c r="T33" s="32">
        <f>'5th Cycle Summary-Final'!T33-'5th Cycle Summary-Final2'!T33</f>
        <v>0</v>
      </c>
      <c r="U33" s="32">
        <f>'5th Cycle Summary-Final'!U33-'5th Cycle Summary-Final2'!U33</f>
        <v>0</v>
      </c>
      <c r="V33" s="32">
        <f>'5th Cycle Summary-Final'!V33-'5th Cycle Summary-Final2'!V33</f>
        <v>0</v>
      </c>
      <c r="W33" s="32">
        <f>'5th Cycle Summary-Final'!W33-'5th Cycle Summary-Final2'!W33</f>
        <v>0</v>
      </c>
      <c r="X33" s="32">
        <f>'5th Cycle Summary-Final'!X33-'5th Cycle Summary-Final2'!X33</f>
        <v>0</v>
      </c>
      <c r="Y33" s="32">
        <f>'5th Cycle Summary-Final'!Y33-'5th Cycle Summary-Final2'!Y33</f>
        <v>0</v>
      </c>
      <c r="Z33" s="32">
        <f>'5th Cycle Summary-Final'!Z33-'5th Cycle Summary-Final2'!Z33</f>
        <v>0</v>
      </c>
    </row>
    <row r="34" spans="1:26" ht="12.75" customHeight="1" x14ac:dyDescent="0.15">
      <c r="A34" s="9" t="s">
        <v>99</v>
      </c>
      <c r="B34" s="9" t="s">
        <v>67</v>
      </c>
      <c r="C34" s="29" t="s">
        <v>105</v>
      </c>
      <c r="D34" s="32">
        <f>'5th Cycle Summary-Final'!D34-'5th Cycle Summary-Final2'!D34</f>
        <v>0</v>
      </c>
      <c r="E34" s="32">
        <f>'5th Cycle Summary-Final'!E34-'5th Cycle Summary-Final2'!E34</f>
        <v>0</v>
      </c>
      <c r="F34" s="32">
        <f>'5th Cycle Summary-Final'!F34-'5th Cycle Summary-Final2'!F34</f>
        <v>0</v>
      </c>
      <c r="G34" s="32">
        <f>'5th Cycle Summary-Final'!G34-'5th Cycle Summary-Final2'!G34</f>
        <v>0</v>
      </c>
      <c r="H34" s="32">
        <f>'5th Cycle Summary-Final'!H34-'5th Cycle Summary-Final2'!H34</f>
        <v>0</v>
      </c>
      <c r="I34" s="32">
        <f>'5th Cycle Summary-Final'!I34-'5th Cycle Summary-Final2'!I34</f>
        <v>0</v>
      </c>
      <c r="J34" s="32">
        <f>'5th Cycle Summary-Final'!J34-'5th Cycle Summary-Final2'!J34</f>
        <v>0</v>
      </c>
      <c r="K34" s="32">
        <f>'5th Cycle Summary-Final'!K34-'5th Cycle Summary-Final2'!K34</f>
        <v>0</v>
      </c>
      <c r="L34" s="32">
        <f>'5th Cycle Summary-Final'!L34-'5th Cycle Summary-Final2'!L34</f>
        <v>0</v>
      </c>
      <c r="M34" s="32">
        <f>'5th Cycle Summary-Final'!M34-'5th Cycle Summary-Final2'!M34</f>
        <v>0</v>
      </c>
      <c r="N34" s="32">
        <f>'5th Cycle Summary-Final'!N34-'5th Cycle Summary-Final2'!N34</f>
        <v>0</v>
      </c>
      <c r="O34" s="32">
        <f>'5th Cycle Summary-Final'!O34-'5th Cycle Summary-Final2'!O34</f>
        <v>0</v>
      </c>
      <c r="P34" s="32">
        <f>'5th Cycle Summary-Final'!P34-'5th Cycle Summary-Final2'!P34</f>
        <v>0</v>
      </c>
      <c r="Q34" s="32">
        <f>'5th Cycle Summary-Final'!Q34-'5th Cycle Summary-Final2'!Q34</f>
        <v>0</v>
      </c>
      <c r="R34" s="32">
        <f>'5th Cycle Summary-Final'!R34-'5th Cycle Summary-Final2'!R34</f>
        <v>0</v>
      </c>
      <c r="S34" s="32">
        <f>'5th Cycle Summary-Final'!S34-'5th Cycle Summary-Final2'!S34</f>
        <v>0</v>
      </c>
      <c r="T34" s="32">
        <f>'5th Cycle Summary-Final'!T34-'5th Cycle Summary-Final2'!T34</f>
        <v>0</v>
      </c>
      <c r="U34" s="32">
        <f>'5th Cycle Summary-Final'!U34-'5th Cycle Summary-Final2'!U34</f>
        <v>0</v>
      </c>
      <c r="V34" s="32">
        <f>'5th Cycle Summary-Final'!V34-'5th Cycle Summary-Final2'!V34</f>
        <v>0</v>
      </c>
      <c r="W34" s="32">
        <f>'5th Cycle Summary-Final'!W34-'5th Cycle Summary-Final2'!W34</f>
        <v>0</v>
      </c>
      <c r="X34" s="32">
        <f>'5th Cycle Summary-Final'!X34-'5th Cycle Summary-Final2'!X34</f>
        <v>0</v>
      </c>
      <c r="Y34" s="32">
        <f>'5th Cycle Summary-Final'!Y34-'5th Cycle Summary-Final2'!Y34</f>
        <v>0</v>
      </c>
      <c r="Z34" s="32">
        <f>'5th Cycle Summary-Final'!Z34-'5th Cycle Summary-Final2'!Z34</f>
        <v>0</v>
      </c>
    </row>
    <row r="35" spans="1:26" ht="12.75" customHeight="1" x14ac:dyDescent="0.15">
      <c r="A35" s="9" t="s">
        <v>99</v>
      </c>
      <c r="B35" s="9" t="s">
        <v>67</v>
      </c>
      <c r="C35" s="29" t="s">
        <v>106</v>
      </c>
      <c r="D35" s="32">
        <f>'5th Cycle Summary-Final'!D35-'5th Cycle Summary-Final2'!D35</f>
        <v>0</v>
      </c>
      <c r="E35" s="32">
        <f>'5th Cycle Summary-Final'!E35-'5th Cycle Summary-Final2'!E35</f>
        <v>0</v>
      </c>
      <c r="F35" s="32">
        <f>'5th Cycle Summary-Final'!F35-'5th Cycle Summary-Final2'!F35</f>
        <v>0</v>
      </c>
      <c r="G35" s="32">
        <f>'5th Cycle Summary-Final'!G35-'5th Cycle Summary-Final2'!G35</f>
        <v>0</v>
      </c>
      <c r="H35" s="32">
        <f>'5th Cycle Summary-Final'!H35-'5th Cycle Summary-Final2'!H35</f>
        <v>0</v>
      </c>
      <c r="I35" s="32">
        <f>'5th Cycle Summary-Final'!I35-'5th Cycle Summary-Final2'!I35</f>
        <v>0</v>
      </c>
      <c r="J35" s="32">
        <f>'5th Cycle Summary-Final'!J35-'5th Cycle Summary-Final2'!J35</f>
        <v>0</v>
      </c>
      <c r="K35" s="32">
        <f>'5th Cycle Summary-Final'!K35-'5th Cycle Summary-Final2'!K35</f>
        <v>0</v>
      </c>
      <c r="L35" s="32">
        <f>'5th Cycle Summary-Final'!L35-'5th Cycle Summary-Final2'!L35</f>
        <v>0</v>
      </c>
      <c r="M35" s="32">
        <f>'5th Cycle Summary-Final'!M35-'5th Cycle Summary-Final2'!M35</f>
        <v>0</v>
      </c>
      <c r="N35" s="32">
        <f>'5th Cycle Summary-Final'!N35-'5th Cycle Summary-Final2'!N35</f>
        <v>0</v>
      </c>
      <c r="O35" s="32">
        <f>'5th Cycle Summary-Final'!O35-'5th Cycle Summary-Final2'!O35</f>
        <v>0</v>
      </c>
      <c r="P35" s="32">
        <f>'5th Cycle Summary-Final'!P35-'5th Cycle Summary-Final2'!P35</f>
        <v>0</v>
      </c>
      <c r="Q35" s="32">
        <f>'5th Cycle Summary-Final'!Q35-'5th Cycle Summary-Final2'!Q35</f>
        <v>0</v>
      </c>
      <c r="R35" s="32">
        <f>'5th Cycle Summary-Final'!R35-'5th Cycle Summary-Final2'!R35</f>
        <v>0</v>
      </c>
      <c r="S35" s="32">
        <f>'5th Cycle Summary-Final'!S35-'5th Cycle Summary-Final2'!S35</f>
        <v>0</v>
      </c>
      <c r="T35" s="32">
        <f>'5th Cycle Summary-Final'!T35-'5th Cycle Summary-Final2'!T35</f>
        <v>0</v>
      </c>
      <c r="U35" s="32">
        <f>'5th Cycle Summary-Final'!U35-'5th Cycle Summary-Final2'!U35</f>
        <v>0</v>
      </c>
      <c r="V35" s="32">
        <f>'5th Cycle Summary-Final'!V35-'5th Cycle Summary-Final2'!V35</f>
        <v>0</v>
      </c>
      <c r="W35" s="32">
        <f>'5th Cycle Summary-Final'!W35-'5th Cycle Summary-Final2'!W35</f>
        <v>0</v>
      </c>
      <c r="X35" s="32">
        <f>'5th Cycle Summary-Final'!X35-'5th Cycle Summary-Final2'!X35</f>
        <v>0</v>
      </c>
      <c r="Y35" s="32">
        <f>'5th Cycle Summary-Final'!Y35-'5th Cycle Summary-Final2'!Y35</f>
        <v>0</v>
      </c>
      <c r="Z35" s="32">
        <f>'5th Cycle Summary-Final'!Z35-'5th Cycle Summary-Final2'!Z35</f>
        <v>0</v>
      </c>
    </row>
    <row r="36" spans="1:26" ht="12.75" customHeight="1" x14ac:dyDescent="0.15">
      <c r="A36" s="9" t="s">
        <v>99</v>
      </c>
      <c r="B36" s="9" t="s">
        <v>67</v>
      </c>
      <c r="C36" s="29" t="s">
        <v>107</v>
      </c>
      <c r="D36" s="32">
        <f>'5th Cycle Summary-Final'!D36-'5th Cycle Summary-Final2'!D36</f>
        <v>0</v>
      </c>
      <c r="E36" s="32">
        <f>'5th Cycle Summary-Final'!E36-'5th Cycle Summary-Final2'!E36</f>
        <v>0</v>
      </c>
      <c r="F36" s="32">
        <f>'5th Cycle Summary-Final'!F36-'5th Cycle Summary-Final2'!F36</f>
        <v>0</v>
      </c>
      <c r="G36" s="32">
        <f>'5th Cycle Summary-Final'!G36-'5th Cycle Summary-Final2'!G36</f>
        <v>0</v>
      </c>
      <c r="H36" s="32">
        <f>'5th Cycle Summary-Final'!H36-'5th Cycle Summary-Final2'!H36</f>
        <v>0</v>
      </c>
      <c r="I36" s="32">
        <f>'5th Cycle Summary-Final'!I36-'5th Cycle Summary-Final2'!I36</f>
        <v>0</v>
      </c>
      <c r="J36" s="32">
        <f>'5th Cycle Summary-Final'!J36-'5th Cycle Summary-Final2'!J36</f>
        <v>0</v>
      </c>
      <c r="K36" s="32">
        <f>'5th Cycle Summary-Final'!K36-'5th Cycle Summary-Final2'!K36</f>
        <v>0</v>
      </c>
      <c r="L36" s="32">
        <f>'5th Cycle Summary-Final'!L36-'5th Cycle Summary-Final2'!L36</f>
        <v>0</v>
      </c>
      <c r="M36" s="32">
        <f>'5th Cycle Summary-Final'!M36-'5th Cycle Summary-Final2'!M36</f>
        <v>0</v>
      </c>
      <c r="N36" s="32">
        <f>'5th Cycle Summary-Final'!N36-'5th Cycle Summary-Final2'!N36</f>
        <v>0</v>
      </c>
      <c r="O36" s="32">
        <f>'5th Cycle Summary-Final'!O36-'5th Cycle Summary-Final2'!O36</f>
        <v>0</v>
      </c>
      <c r="P36" s="32">
        <f>'5th Cycle Summary-Final'!P36-'5th Cycle Summary-Final2'!P36</f>
        <v>0</v>
      </c>
      <c r="Q36" s="32">
        <f>'5th Cycle Summary-Final'!Q36-'5th Cycle Summary-Final2'!Q36</f>
        <v>0</v>
      </c>
      <c r="R36" s="32">
        <f>'5th Cycle Summary-Final'!R36-'5th Cycle Summary-Final2'!R36</f>
        <v>0</v>
      </c>
      <c r="S36" s="32">
        <f>'5th Cycle Summary-Final'!S36-'5th Cycle Summary-Final2'!S36</f>
        <v>0</v>
      </c>
      <c r="T36" s="32">
        <f>'5th Cycle Summary-Final'!T36-'5th Cycle Summary-Final2'!T36</f>
        <v>0</v>
      </c>
      <c r="U36" s="32">
        <f>'5th Cycle Summary-Final'!U36-'5th Cycle Summary-Final2'!U36</f>
        <v>0</v>
      </c>
      <c r="V36" s="32">
        <f>'5th Cycle Summary-Final'!V36-'5th Cycle Summary-Final2'!V36</f>
        <v>0</v>
      </c>
      <c r="W36" s="32">
        <f>'5th Cycle Summary-Final'!W36-'5th Cycle Summary-Final2'!W36</f>
        <v>0</v>
      </c>
      <c r="X36" s="32">
        <f>'5th Cycle Summary-Final'!X36-'5th Cycle Summary-Final2'!X36</f>
        <v>0</v>
      </c>
      <c r="Y36" s="32">
        <f>'5th Cycle Summary-Final'!Y36-'5th Cycle Summary-Final2'!Y36</f>
        <v>0</v>
      </c>
      <c r="Z36" s="32">
        <f>'5th Cycle Summary-Final'!Z36-'5th Cycle Summary-Final2'!Z36</f>
        <v>0</v>
      </c>
    </row>
    <row r="37" spans="1:26" ht="12.75" customHeight="1" x14ac:dyDescent="0.15">
      <c r="A37" s="9" t="s">
        <v>99</v>
      </c>
      <c r="B37" s="9" t="s">
        <v>67</v>
      </c>
      <c r="C37" s="29" t="s">
        <v>108</v>
      </c>
      <c r="D37" s="32">
        <f>'5th Cycle Summary-Final'!D37-'5th Cycle Summary-Final2'!D37</f>
        <v>0</v>
      </c>
      <c r="E37" s="32">
        <f>'5th Cycle Summary-Final'!E37-'5th Cycle Summary-Final2'!E37</f>
        <v>0</v>
      </c>
      <c r="F37" s="32">
        <f>'5th Cycle Summary-Final'!F37-'5th Cycle Summary-Final2'!F37</f>
        <v>0</v>
      </c>
      <c r="G37" s="32">
        <f>'5th Cycle Summary-Final'!G37-'5th Cycle Summary-Final2'!G37</f>
        <v>0</v>
      </c>
      <c r="H37" s="32">
        <f>'5th Cycle Summary-Final'!H37-'5th Cycle Summary-Final2'!H37</f>
        <v>0</v>
      </c>
      <c r="I37" s="32">
        <f>'5th Cycle Summary-Final'!I37-'5th Cycle Summary-Final2'!I37</f>
        <v>0</v>
      </c>
      <c r="J37" s="32">
        <f>'5th Cycle Summary-Final'!J37-'5th Cycle Summary-Final2'!J37</f>
        <v>0</v>
      </c>
      <c r="K37" s="32">
        <f>'5th Cycle Summary-Final'!K37-'5th Cycle Summary-Final2'!K37</f>
        <v>0</v>
      </c>
      <c r="L37" s="32">
        <f>'5th Cycle Summary-Final'!L37-'5th Cycle Summary-Final2'!L37</f>
        <v>0</v>
      </c>
      <c r="M37" s="32">
        <f>'5th Cycle Summary-Final'!M37-'5th Cycle Summary-Final2'!M37</f>
        <v>0</v>
      </c>
      <c r="N37" s="32">
        <f>'5th Cycle Summary-Final'!N37-'5th Cycle Summary-Final2'!N37</f>
        <v>0</v>
      </c>
      <c r="O37" s="32">
        <f>'5th Cycle Summary-Final'!O37-'5th Cycle Summary-Final2'!O37</f>
        <v>0</v>
      </c>
      <c r="P37" s="32">
        <f>'5th Cycle Summary-Final'!P37-'5th Cycle Summary-Final2'!P37</f>
        <v>0</v>
      </c>
      <c r="Q37" s="32">
        <f>'5th Cycle Summary-Final'!Q37-'5th Cycle Summary-Final2'!Q37</f>
        <v>0</v>
      </c>
      <c r="R37" s="32">
        <f>'5th Cycle Summary-Final'!R37-'5th Cycle Summary-Final2'!R37</f>
        <v>0</v>
      </c>
      <c r="S37" s="32">
        <f>'5th Cycle Summary-Final'!S37-'5th Cycle Summary-Final2'!S37</f>
        <v>0</v>
      </c>
      <c r="T37" s="32">
        <f>'5th Cycle Summary-Final'!T37-'5th Cycle Summary-Final2'!T37</f>
        <v>0</v>
      </c>
      <c r="U37" s="32">
        <f>'5th Cycle Summary-Final'!U37-'5th Cycle Summary-Final2'!U37</f>
        <v>0</v>
      </c>
      <c r="V37" s="32">
        <f>'5th Cycle Summary-Final'!V37-'5th Cycle Summary-Final2'!V37</f>
        <v>0</v>
      </c>
      <c r="W37" s="32">
        <f>'5th Cycle Summary-Final'!W37-'5th Cycle Summary-Final2'!W37</f>
        <v>0</v>
      </c>
      <c r="X37" s="32">
        <f>'5th Cycle Summary-Final'!X37-'5th Cycle Summary-Final2'!X37</f>
        <v>0</v>
      </c>
      <c r="Y37" s="32">
        <f>'5th Cycle Summary-Final'!Y37-'5th Cycle Summary-Final2'!Y37</f>
        <v>0</v>
      </c>
      <c r="Z37" s="32">
        <f>'5th Cycle Summary-Final'!Z37-'5th Cycle Summary-Final2'!Z37</f>
        <v>0</v>
      </c>
    </row>
    <row r="38" spans="1:26" ht="12.75" customHeight="1" x14ac:dyDescent="0.15">
      <c r="A38" s="9" t="s">
        <v>99</v>
      </c>
      <c r="B38" s="9" t="s">
        <v>67</v>
      </c>
      <c r="C38" s="29" t="s">
        <v>109</v>
      </c>
      <c r="D38" s="32">
        <f>'5th Cycle Summary-Final'!D38-'5th Cycle Summary-Final2'!D38</f>
        <v>0</v>
      </c>
      <c r="E38" s="32">
        <f>'5th Cycle Summary-Final'!E38-'5th Cycle Summary-Final2'!E38</f>
        <v>0</v>
      </c>
      <c r="F38" s="32">
        <f>'5th Cycle Summary-Final'!F38-'5th Cycle Summary-Final2'!F38</f>
        <v>0</v>
      </c>
      <c r="G38" s="32">
        <f>'5th Cycle Summary-Final'!G38-'5th Cycle Summary-Final2'!G38</f>
        <v>0</v>
      </c>
      <c r="H38" s="32">
        <f>'5th Cycle Summary-Final'!H38-'5th Cycle Summary-Final2'!H38</f>
        <v>0</v>
      </c>
      <c r="I38" s="32">
        <f>'5th Cycle Summary-Final'!I38-'5th Cycle Summary-Final2'!I38</f>
        <v>0</v>
      </c>
      <c r="J38" s="32">
        <f>'5th Cycle Summary-Final'!J38-'5th Cycle Summary-Final2'!J38</f>
        <v>0</v>
      </c>
      <c r="K38" s="32">
        <f>'5th Cycle Summary-Final'!K38-'5th Cycle Summary-Final2'!K38</f>
        <v>0</v>
      </c>
      <c r="L38" s="32">
        <f>'5th Cycle Summary-Final'!L38-'5th Cycle Summary-Final2'!L38</f>
        <v>0</v>
      </c>
      <c r="M38" s="32">
        <f>'5th Cycle Summary-Final'!M38-'5th Cycle Summary-Final2'!M38</f>
        <v>0</v>
      </c>
      <c r="N38" s="32">
        <f>'5th Cycle Summary-Final'!N38-'5th Cycle Summary-Final2'!N38</f>
        <v>0</v>
      </c>
      <c r="O38" s="32">
        <f>'5th Cycle Summary-Final'!O38-'5th Cycle Summary-Final2'!O38</f>
        <v>0</v>
      </c>
      <c r="P38" s="32">
        <f>'5th Cycle Summary-Final'!P38-'5th Cycle Summary-Final2'!P38</f>
        <v>0</v>
      </c>
      <c r="Q38" s="32">
        <f>'5th Cycle Summary-Final'!Q38-'5th Cycle Summary-Final2'!Q38</f>
        <v>0</v>
      </c>
      <c r="R38" s="32">
        <f>'5th Cycle Summary-Final'!R38-'5th Cycle Summary-Final2'!R38</f>
        <v>0</v>
      </c>
      <c r="S38" s="32">
        <f>'5th Cycle Summary-Final'!S38-'5th Cycle Summary-Final2'!S38</f>
        <v>0</v>
      </c>
      <c r="T38" s="32">
        <f>'5th Cycle Summary-Final'!T38-'5th Cycle Summary-Final2'!T38</f>
        <v>0</v>
      </c>
      <c r="U38" s="32">
        <f>'5th Cycle Summary-Final'!U38-'5th Cycle Summary-Final2'!U38</f>
        <v>0</v>
      </c>
      <c r="V38" s="32">
        <f>'5th Cycle Summary-Final'!V38-'5th Cycle Summary-Final2'!V38</f>
        <v>0</v>
      </c>
      <c r="W38" s="32">
        <f>'5th Cycle Summary-Final'!W38-'5th Cycle Summary-Final2'!W38</f>
        <v>0</v>
      </c>
      <c r="X38" s="32">
        <f>'5th Cycle Summary-Final'!X38-'5th Cycle Summary-Final2'!X38</f>
        <v>0</v>
      </c>
      <c r="Y38" s="32">
        <f>'5th Cycle Summary-Final'!Y38-'5th Cycle Summary-Final2'!Y38</f>
        <v>0</v>
      </c>
      <c r="Z38" s="32">
        <f>'5th Cycle Summary-Final'!Z38-'5th Cycle Summary-Final2'!Z38</f>
        <v>0</v>
      </c>
    </row>
    <row r="39" spans="1:26" ht="12.75" customHeight="1" x14ac:dyDescent="0.15">
      <c r="A39" s="9" t="s">
        <v>99</v>
      </c>
      <c r="B39" s="9" t="s">
        <v>67</v>
      </c>
      <c r="C39" s="29" t="s">
        <v>110</v>
      </c>
      <c r="D39" s="32">
        <f>'5th Cycle Summary-Final'!D39-'5th Cycle Summary-Final2'!D39</f>
        <v>0</v>
      </c>
      <c r="E39" s="32">
        <f>'5th Cycle Summary-Final'!E39-'5th Cycle Summary-Final2'!E39</f>
        <v>0</v>
      </c>
      <c r="F39" s="32">
        <f>'5th Cycle Summary-Final'!F39-'5th Cycle Summary-Final2'!F39</f>
        <v>0</v>
      </c>
      <c r="G39" s="32">
        <f>'5th Cycle Summary-Final'!G39-'5th Cycle Summary-Final2'!G39</f>
        <v>0</v>
      </c>
      <c r="H39" s="32">
        <f>'5th Cycle Summary-Final'!H39-'5th Cycle Summary-Final2'!H39</f>
        <v>0</v>
      </c>
      <c r="I39" s="32">
        <f>'5th Cycle Summary-Final'!I39-'5th Cycle Summary-Final2'!I39</f>
        <v>0</v>
      </c>
      <c r="J39" s="32">
        <f>'5th Cycle Summary-Final'!J39-'5th Cycle Summary-Final2'!J39</f>
        <v>0</v>
      </c>
      <c r="K39" s="32">
        <f>'5th Cycle Summary-Final'!K39-'5th Cycle Summary-Final2'!K39</f>
        <v>0</v>
      </c>
      <c r="L39" s="32">
        <f>'5th Cycle Summary-Final'!L39-'5th Cycle Summary-Final2'!L39</f>
        <v>0</v>
      </c>
      <c r="M39" s="32">
        <f>'5th Cycle Summary-Final'!M39-'5th Cycle Summary-Final2'!M39</f>
        <v>0</v>
      </c>
      <c r="N39" s="32">
        <f>'5th Cycle Summary-Final'!N39-'5th Cycle Summary-Final2'!N39</f>
        <v>0</v>
      </c>
      <c r="O39" s="32">
        <f>'5th Cycle Summary-Final'!O39-'5th Cycle Summary-Final2'!O39</f>
        <v>0</v>
      </c>
      <c r="P39" s="32">
        <f>'5th Cycle Summary-Final'!P39-'5th Cycle Summary-Final2'!P39</f>
        <v>0</v>
      </c>
      <c r="Q39" s="32">
        <f>'5th Cycle Summary-Final'!Q39-'5th Cycle Summary-Final2'!Q39</f>
        <v>0</v>
      </c>
      <c r="R39" s="32">
        <f>'5th Cycle Summary-Final'!R39-'5th Cycle Summary-Final2'!R39</f>
        <v>0</v>
      </c>
      <c r="S39" s="32">
        <f>'5th Cycle Summary-Final'!S39-'5th Cycle Summary-Final2'!S39</f>
        <v>0</v>
      </c>
      <c r="T39" s="32">
        <f>'5th Cycle Summary-Final'!T39-'5th Cycle Summary-Final2'!T39</f>
        <v>0</v>
      </c>
      <c r="U39" s="32">
        <f>'5th Cycle Summary-Final'!U39-'5th Cycle Summary-Final2'!U39</f>
        <v>0</v>
      </c>
      <c r="V39" s="32">
        <f>'5th Cycle Summary-Final'!V39-'5th Cycle Summary-Final2'!V39</f>
        <v>0</v>
      </c>
      <c r="W39" s="32">
        <f>'5th Cycle Summary-Final'!W39-'5th Cycle Summary-Final2'!W39</f>
        <v>0</v>
      </c>
      <c r="X39" s="32">
        <f>'5th Cycle Summary-Final'!X39-'5th Cycle Summary-Final2'!X39</f>
        <v>0</v>
      </c>
      <c r="Y39" s="32">
        <f>'5th Cycle Summary-Final'!Y39-'5th Cycle Summary-Final2'!Y39</f>
        <v>0</v>
      </c>
      <c r="Z39" s="32">
        <f>'5th Cycle Summary-Final'!Z39-'5th Cycle Summary-Final2'!Z39</f>
        <v>0</v>
      </c>
    </row>
    <row r="40" spans="1:26" ht="12.75" customHeight="1" x14ac:dyDescent="0.15">
      <c r="A40" s="9" t="s">
        <v>99</v>
      </c>
      <c r="B40" s="9" t="s">
        <v>67</v>
      </c>
      <c r="C40" s="29" t="s">
        <v>111</v>
      </c>
      <c r="D40" s="32">
        <f>'5th Cycle Summary-Final'!D40-'5th Cycle Summary-Final2'!D40</f>
        <v>0</v>
      </c>
      <c r="E40" s="32">
        <f>'5th Cycle Summary-Final'!E40-'5th Cycle Summary-Final2'!E40</f>
        <v>0</v>
      </c>
      <c r="F40" s="32">
        <f>'5th Cycle Summary-Final'!F40-'5th Cycle Summary-Final2'!F40</f>
        <v>0</v>
      </c>
      <c r="G40" s="32">
        <f>'5th Cycle Summary-Final'!G40-'5th Cycle Summary-Final2'!G40</f>
        <v>0</v>
      </c>
      <c r="H40" s="32">
        <f>'5th Cycle Summary-Final'!H40-'5th Cycle Summary-Final2'!H40</f>
        <v>0</v>
      </c>
      <c r="I40" s="32">
        <f>'5th Cycle Summary-Final'!I40-'5th Cycle Summary-Final2'!I40</f>
        <v>0</v>
      </c>
      <c r="J40" s="32">
        <f>'5th Cycle Summary-Final'!J40-'5th Cycle Summary-Final2'!J40</f>
        <v>0</v>
      </c>
      <c r="K40" s="32">
        <f>'5th Cycle Summary-Final'!K40-'5th Cycle Summary-Final2'!K40</f>
        <v>0</v>
      </c>
      <c r="L40" s="32">
        <f>'5th Cycle Summary-Final'!L40-'5th Cycle Summary-Final2'!L40</f>
        <v>0</v>
      </c>
      <c r="M40" s="32">
        <f>'5th Cycle Summary-Final'!M40-'5th Cycle Summary-Final2'!M40</f>
        <v>0</v>
      </c>
      <c r="N40" s="32">
        <f>'5th Cycle Summary-Final'!N40-'5th Cycle Summary-Final2'!N40</f>
        <v>0</v>
      </c>
      <c r="O40" s="32">
        <f>'5th Cycle Summary-Final'!O40-'5th Cycle Summary-Final2'!O40</f>
        <v>0</v>
      </c>
      <c r="P40" s="32">
        <f>'5th Cycle Summary-Final'!P40-'5th Cycle Summary-Final2'!P40</f>
        <v>0</v>
      </c>
      <c r="Q40" s="32">
        <f>'5th Cycle Summary-Final'!Q40-'5th Cycle Summary-Final2'!Q40</f>
        <v>0</v>
      </c>
      <c r="R40" s="32">
        <f>'5th Cycle Summary-Final'!R40-'5th Cycle Summary-Final2'!R40</f>
        <v>0</v>
      </c>
      <c r="S40" s="32">
        <f>'5th Cycle Summary-Final'!S40-'5th Cycle Summary-Final2'!S40</f>
        <v>0</v>
      </c>
      <c r="T40" s="32">
        <f>'5th Cycle Summary-Final'!T40-'5th Cycle Summary-Final2'!T40</f>
        <v>0</v>
      </c>
      <c r="U40" s="32">
        <f>'5th Cycle Summary-Final'!U40-'5th Cycle Summary-Final2'!U40</f>
        <v>0</v>
      </c>
      <c r="V40" s="32">
        <f>'5th Cycle Summary-Final'!V40-'5th Cycle Summary-Final2'!V40</f>
        <v>0</v>
      </c>
      <c r="W40" s="32">
        <f>'5th Cycle Summary-Final'!W40-'5th Cycle Summary-Final2'!W40</f>
        <v>0</v>
      </c>
      <c r="X40" s="32">
        <f>'5th Cycle Summary-Final'!X40-'5th Cycle Summary-Final2'!X40</f>
        <v>0</v>
      </c>
      <c r="Y40" s="32">
        <f>'5th Cycle Summary-Final'!Y40-'5th Cycle Summary-Final2'!Y40</f>
        <v>0</v>
      </c>
      <c r="Z40" s="32">
        <f>'5th Cycle Summary-Final'!Z40-'5th Cycle Summary-Final2'!Z40</f>
        <v>0</v>
      </c>
    </row>
    <row r="41" spans="1:26" ht="12.75" customHeight="1" x14ac:dyDescent="0.15">
      <c r="A41" s="9" t="s">
        <v>99</v>
      </c>
      <c r="B41" s="9" t="s">
        <v>67</v>
      </c>
      <c r="C41" s="29" t="s">
        <v>112</v>
      </c>
      <c r="D41" s="32">
        <f>'5th Cycle Summary-Final'!D41-'5th Cycle Summary-Final2'!D41</f>
        <v>0</v>
      </c>
      <c r="E41" s="32">
        <f>'5th Cycle Summary-Final'!E41-'5th Cycle Summary-Final2'!E41</f>
        <v>0</v>
      </c>
      <c r="F41" s="32">
        <f>'5th Cycle Summary-Final'!F41-'5th Cycle Summary-Final2'!F41</f>
        <v>0</v>
      </c>
      <c r="G41" s="32">
        <f>'5th Cycle Summary-Final'!G41-'5th Cycle Summary-Final2'!G41</f>
        <v>0</v>
      </c>
      <c r="H41" s="32">
        <f>'5th Cycle Summary-Final'!H41-'5th Cycle Summary-Final2'!H41</f>
        <v>0</v>
      </c>
      <c r="I41" s="32">
        <f>'5th Cycle Summary-Final'!I41-'5th Cycle Summary-Final2'!I41</f>
        <v>0</v>
      </c>
      <c r="J41" s="32">
        <f>'5th Cycle Summary-Final'!J41-'5th Cycle Summary-Final2'!J41</f>
        <v>0</v>
      </c>
      <c r="K41" s="32">
        <f>'5th Cycle Summary-Final'!K41-'5th Cycle Summary-Final2'!K41</f>
        <v>0</v>
      </c>
      <c r="L41" s="32">
        <f>'5th Cycle Summary-Final'!L41-'5th Cycle Summary-Final2'!L41</f>
        <v>0</v>
      </c>
      <c r="M41" s="32">
        <f>'5th Cycle Summary-Final'!M41-'5th Cycle Summary-Final2'!M41</f>
        <v>0</v>
      </c>
      <c r="N41" s="32">
        <f>'5th Cycle Summary-Final'!N41-'5th Cycle Summary-Final2'!N41</f>
        <v>0</v>
      </c>
      <c r="O41" s="32">
        <f>'5th Cycle Summary-Final'!O41-'5th Cycle Summary-Final2'!O41</f>
        <v>0</v>
      </c>
      <c r="P41" s="32">
        <f>'5th Cycle Summary-Final'!P41-'5th Cycle Summary-Final2'!P41</f>
        <v>0</v>
      </c>
      <c r="Q41" s="32">
        <f>'5th Cycle Summary-Final'!Q41-'5th Cycle Summary-Final2'!Q41</f>
        <v>0</v>
      </c>
      <c r="R41" s="32">
        <f>'5th Cycle Summary-Final'!R41-'5th Cycle Summary-Final2'!R41</f>
        <v>0</v>
      </c>
      <c r="S41" s="32">
        <f>'5th Cycle Summary-Final'!S41-'5th Cycle Summary-Final2'!S41</f>
        <v>0</v>
      </c>
      <c r="T41" s="32">
        <f>'5th Cycle Summary-Final'!T41-'5th Cycle Summary-Final2'!T41</f>
        <v>0</v>
      </c>
      <c r="U41" s="32">
        <f>'5th Cycle Summary-Final'!U41-'5th Cycle Summary-Final2'!U41</f>
        <v>0</v>
      </c>
      <c r="V41" s="32">
        <f>'5th Cycle Summary-Final'!V41-'5th Cycle Summary-Final2'!V41</f>
        <v>0</v>
      </c>
      <c r="W41" s="32">
        <f>'5th Cycle Summary-Final'!W41-'5th Cycle Summary-Final2'!W41</f>
        <v>0</v>
      </c>
      <c r="X41" s="32">
        <f>'5th Cycle Summary-Final'!X41-'5th Cycle Summary-Final2'!X41</f>
        <v>0</v>
      </c>
      <c r="Y41" s="32">
        <f>'5th Cycle Summary-Final'!Y41-'5th Cycle Summary-Final2'!Y41</f>
        <v>0</v>
      </c>
      <c r="Z41" s="32">
        <f>'5th Cycle Summary-Final'!Z41-'5th Cycle Summary-Final2'!Z41</f>
        <v>0</v>
      </c>
    </row>
    <row r="42" spans="1:26" ht="12.75" customHeight="1" x14ac:dyDescent="0.15">
      <c r="A42" s="9" t="s">
        <v>99</v>
      </c>
      <c r="B42" s="9" t="s">
        <v>67</v>
      </c>
      <c r="C42" s="29" t="s">
        <v>113</v>
      </c>
      <c r="D42" s="32">
        <f>'5th Cycle Summary-Final'!D42-'5th Cycle Summary-Final2'!D42</f>
        <v>0</v>
      </c>
      <c r="E42" s="32">
        <f>'5th Cycle Summary-Final'!E42-'5th Cycle Summary-Final2'!E42</f>
        <v>0</v>
      </c>
      <c r="F42" s="32">
        <f>'5th Cycle Summary-Final'!F42-'5th Cycle Summary-Final2'!F42</f>
        <v>0</v>
      </c>
      <c r="G42" s="32">
        <f>'5th Cycle Summary-Final'!G42-'5th Cycle Summary-Final2'!G42</f>
        <v>0</v>
      </c>
      <c r="H42" s="32">
        <f>'5th Cycle Summary-Final'!H42-'5th Cycle Summary-Final2'!H42</f>
        <v>0</v>
      </c>
      <c r="I42" s="32">
        <f>'5th Cycle Summary-Final'!I42-'5th Cycle Summary-Final2'!I42</f>
        <v>0</v>
      </c>
      <c r="J42" s="32">
        <f>'5th Cycle Summary-Final'!J42-'5th Cycle Summary-Final2'!J42</f>
        <v>0</v>
      </c>
      <c r="K42" s="32">
        <f>'5th Cycle Summary-Final'!K42-'5th Cycle Summary-Final2'!K42</f>
        <v>0</v>
      </c>
      <c r="L42" s="32">
        <f>'5th Cycle Summary-Final'!L42-'5th Cycle Summary-Final2'!L42</f>
        <v>0</v>
      </c>
      <c r="M42" s="32">
        <f>'5th Cycle Summary-Final'!M42-'5th Cycle Summary-Final2'!M42</f>
        <v>0</v>
      </c>
      <c r="N42" s="32">
        <f>'5th Cycle Summary-Final'!N42-'5th Cycle Summary-Final2'!N42</f>
        <v>0</v>
      </c>
      <c r="O42" s="32">
        <f>'5th Cycle Summary-Final'!O42-'5th Cycle Summary-Final2'!O42</f>
        <v>0</v>
      </c>
      <c r="P42" s="32">
        <f>'5th Cycle Summary-Final'!P42-'5th Cycle Summary-Final2'!P42</f>
        <v>0</v>
      </c>
      <c r="Q42" s="32">
        <f>'5th Cycle Summary-Final'!Q42-'5th Cycle Summary-Final2'!Q42</f>
        <v>0</v>
      </c>
      <c r="R42" s="32">
        <f>'5th Cycle Summary-Final'!R42-'5th Cycle Summary-Final2'!R42</f>
        <v>0</v>
      </c>
      <c r="S42" s="32">
        <f>'5th Cycle Summary-Final'!S42-'5th Cycle Summary-Final2'!S42</f>
        <v>0</v>
      </c>
      <c r="T42" s="32">
        <f>'5th Cycle Summary-Final'!T42-'5th Cycle Summary-Final2'!T42</f>
        <v>0</v>
      </c>
      <c r="U42" s="32">
        <f>'5th Cycle Summary-Final'!U42-'5th Cycle Summary-Final2'!U42</f>
        <v>0</v>
      </c>
      <c r="V42" s="32">
        <f>'5th Cycle Summary-Final'!V42-'5th Cycle Summary-Final2'!V42</f>
        <v>0</v>
      </c>
      <c r="W42" s="32">
        <f>'5th Cycle Summary-Final'!W42-'5th Cycle Summary-Final2'!W42</f>
        <v>0</v>
      </c>
      <c r="X42" s="32">
        <f>'5th Cycle Summary-Final'!X42-'5th Cycle Summary-Final2'!X42</f>
        <v>0</v>
      </c>
      <c r="Y42" s="32">
        <f>'5th Cycle Summary-Final'!Y42-'5th Cycle Summary-Final2'!Y42</f>
        <v>0</v>
      </c>
      <c r="Z42" s="32">
        <f>'5th Cycle Summary-Final'!Z42-'5th Cycle Summary-Final2'!Z42</f>
        <v>0</v>
      </c>
    </row>
    <row r="43" spans="1:26" ht="12.75" customHeight="1" x14ac:dyDescent="0.15">
      <c r="A43" s="9" t="s">
        <v>99</v>
      </c>
      <c r="B43" s="9" t="s">
        <v>67</v>
      </c>
      <c r="C43" s="29" t="s">
        <v>114</v>
      </c>
      <c r="D43" s="32">
        <f>'5th Cycle Summary-Final'!D43-'5th Cycle Summary-Final2'!D43</f>
        <v>0</v>
      </c>
      <c r="E43" s="32">
        <f>'5th Cycle Summary-Final'!E43-'5th Cycle Summary-Final2'!E43</f>
        <v>0</v>
      </c>
      <c r="F43" s="32">
        <f>'5th Cycle Summary-Final'!F43-'5th Cycle Summary-Final2'!F43</f>
        <v>0</v>
      </c>
      <c r="G43" s="32">
        <f>'5th Cycle Summary-Final'!G43-'5th Cycle Summary-Final2'!G43</f>
        <v>0</v>
      </c>
      <c r="H43" s="32">
        <f>'5th Cycle Summary-Final'!H43-'5th Cycle Summary-Final2'!H43</f>
        <v>0</v>
      </c>
      <c r="I43" s="32">
        <f>'5th Cycle Summary-Final'!I43-'5th Cycle Summary-Final2'!I43</f>
        <v>0</v>
      </c>
      <c r="J43" s="32">
        <f>'5th Cycle Summary-Final'!J43-'5th Cycle Summary-Final2'!J43</f>
        <v>0</v>
      </c>
      <c r="K43" s="32">
        <f>'5th Cycle Summary-Final'!K43-'5th Cycle Summary-Final2'!K43</f>
        <v>0</v>
      </c>
      <c r="L43" s="32">
        <f>'5th Cycle Summary-Final'!L43-'5th Cycle Summary-Final2'!L43</f>
        <v>0</v>
      </c>
      <c r="M43" s="32">
        <f>'5th Cycle Summary-Final'!M43-'5th Cycle Summary-Final2'!M43</f>
        <v>0</v>
      </c>
      <c r="N43" s="32">
        <f>'5th Cycle Summary-Final'!N43-'5th Cycle Summary-Final2'!N43</f>
        <v>0</v>
      </c>
      <c r="O43" s="32">
        <f>'5th Cycle Summary-Final'!O43-'5th Cycle Summary-Final2'!O43</f>
        <v>0</v>
      </c>
      <c r="P43" s="32">
        <f>'5th Cycle Summary-Final'!P43-'5th Cycle Summary-Final2'!P43</f>
        <v>0</v>
      </c>
      <c r="Q43" s="32">
        <f>'5th Cycle Summary-Final'!Q43-'5th Cycle Summary-Final2'!Q43</f>
        <v>0</v>
      </c>
      <c r="R43" s="32">
        <f>'5th Cycle Summary-Final'!R43-'5th Cycle Summary-Final2'!R43</f>
        <v>0</v>
      </c>
      <c r="S43" s="32">
        <f>'5th Cycle Summary-Final'!S43-'5th Cycle Summary-Final2'!S43</f>
        <v>0</v>
      </c>
      <c r="T43" s="32">
        <f>'5th Cycle Summary-Final'!T43-'5th Cycle Summary-Final2'!T43</f>
        <v>0</v>
      </c>
      <c r="U43" s="32">
        <f>'5th Cycle Summary-Final'!U43-'5th Cycle Summary-Final2'!U43</f>
        <v>0</v>
      </c>
      <c r="V43" s="32">
        <f>'5th Cycle Summary-Final'!V43-'5th Cycle Summary-Final2'!V43</f>
        <v>0</v>
      </c>
      <c r="W43" s="32">
        <f>'5th Cycle Summary-Final'!W43-'5th Cycle Summary-Final2'!W43</f>
        <v>0</v>
      </c>
      <c r="X43" s="32">
        <f>'5th Cycle Summary-Final'!X43-'5th Cycle Summary-Final2'!X43</f>
        <v>0</v>
      </c>
      <c r="Y43" s="32">
        <f>'5th Cycle Summary-Final'!Y43-'5th Cycle Summary-Final2'!Y43</f>
        <v>0</v>
      </c>
      <c r="Z43" s="32">
        <f>'5th Cycle Summary-Final'!Z43-'5th Cycle Summary-Final2'!Z43</f>
        <v>0</v>
      </c>
    </row>
    <row r="44" spans="1:26" ht="12.75" customHeight="1" x14ac:dyDescent="0.15">
      <c r="A44" s="9" t="s">
        <v>99</v>
      </c>
      <c r="B44" s="9" t="s">
        <v>67</v>
      </c>
      <c r="C44" s="29" t="s">
        <v>115</v>
      </c>
      <c r="D44" s="32">
        <f>'5th Cycle Summary-Final'!D44-'5th Cycle Summary-Final2'!D44</f>
        <v>0</v>
      </c>
      <c r="E44" s="32">
        <f>'5th Cycle Summary-Final'!E44-'5th Cycle Summary-Final2'!E44</f>
        <v>0</v>
      </c>
      <c r="F44" s="32">
        <f>'5th Cycle Summary-Final'!F44-'5th Cycle Summary-Final2'!F44</f>
        <v>0</v>
      </c>
      <c r="G44" s="32">
        <f>'5th Cycle Summary-Final'!G44-'5th Cycle Summary-Final2'!G44</f>
        <v>0</v>
      </c>
      <c r="H44" s="32">
        <f>'5th Cycle Summary-Final'!H44-'5th Cycle Summary-Final2'!H44</f>
        <v>0</v>
      </c>
      <c r="I44" s="32">
        <f>'5th Cycle Summary-Final'!I44-'5th Cycle Summary-Final2'!I44</f>
        <v>0</v>
      </c>
      <c r="J44" s="32">
        <f>'5th Cycle Summary-Final'!J44-'5th Cycle Summary-Final2'!J44</f>
        <v>0</v>
      </c>
      <c r="K44" s="32">
        <f>'5th Cycle Summary-Final'!K44-'5th Cycle Summary-Final2'!K44</f>
        <v>0</v>
      </c>
      <c r="L44" s="32">
        <f>'5th Cycle Summary-Final'!L44-'5th Cycle Summary-Final2'!L44</f>
        <v>0</v>
      </c>
      <c r="M44" s="32">
        <f>'5th Cycle Summary-Final'!M44-'5th Cycle Summary-Final2'!M44</f>
        <v>0</v>
      </c>
      <c r="N44" s="32">
        <f>'5th Cycle Summary-Final'!N44-'5th Cycle Summary-Final2'!N44</f>
        <v>0</v>
      </c>
      <c r="O44" s="32">
        <f>'5th Cycle Summary-Final'!O44-'5th Cycle Summary-Final2'!O44</f>
        <v>0</v>
      </c>
      <c r="P44" s="32">
        <f>'5th Cycle Summary-Final'!P44-'5th Cycle Summary-Final2'!P44</f>
        <v>0</v>
      </c>
      <c r="Q44" s="32">
        <f>'5th Cycle Summary-Final'!Q44-'5th Cycle Summary-Final2'!Q44</f>
        <v>0</v>
      </c>
      <c r="R44" s="32">
        <f>'5th Cycle Summary-Final'!R44-'5th Cycle Summary-Final2'!R44</f>
        <v>0</v>
      </c>
      <c r="S44" s="32">
        <f>'5th Cycle Summary-Final'!S44-'5th Cycle Summary-Final2'!S44</f>
        <v>0</v>
      </c>
      <c r="T44" s="32">
        <f>'5th Cycle Summary-Final'!T44-'5th Cycle Summary-Final2'!T44</f>
        <v>0</v>
      </c>
      <c r="U44" s="32">
        <f>'5th Cycle Summary-Final'!U44-'5th Cycle Summary-Final2'!U44</f>
        <v>0</v>
      </c>
      <c r="V44" s="32">
        <f>'5th Cycle Summary-Final'!V44-'5th Cycle Summary-Final2'!V44</f>
        <v>0</v>
      </c>
      <c r="W44" s="32">
        <f>'5th Cycle Summary-Final'!W44-'5th Cycle Summary-Final2'!W44</f>
        <v>0</v>
      </c>
      <c r="X44" s="32">
        <f>'5th Cycle Summary-Final'!X44-'5th Cycle Summary-Final2'!X44</f>
        <v>0</v>
      </c>
      <c r="Y44" s="32">
        <f>'5th Cycle Summary-Final'!Y44-'5th Cycle Summary-Final2'!Y44</f>
        <v>0</v>
      </c>
      <c r="Z44" s="32">
        <f>'5th Cycle Summary-Final'!Z44-'5th Cycle Summary-Final2'!Z44</f>
        <v>0</v>
      </c>
    </row>
    <row r="45" spans="1:26" ht="12.75" customHeight="1" x14ac:dyDescent="0.15">
      <c r="A45" s="9" t="s">
        <v>99</v>
      </c>
      <c r="B45" s="9" t="s">
        <v>67</v>
      </c>
      <c r="C45" s="29" t="s">
        <v>116</v>
      </c>
      <c r="D45" s="32">
        <f>'5th Cycle Summary-Final'!D45-'5th Cycle Summary-Final2'!D45</f>
        <v>0</v>
      </c>
      <c r="E45" s="32">
        <f>'5th Cycle Summary-Final'!E45-'5th Cycle Summary-Final2'!E45</f>
        <v>0</v>
      </c>
      <c r="F45" s="32">
        <f>'5th Cycle Summary-Final'!F45-'5th Cycle Summary-Final2'!F45</f>
        <v>0</v>
      </c>
      <c r="G45" s="32">
        <f>'5th Cycle Summary-Final'!G45-'5th Cycle Summary-Final2'!G45</f>
        <v>0</v>
      </c>
      <c r="H45" s="32">
        <f>'5th Cycle Summary-Final'!H45-'5th Cycle Summary-Final2'!H45</f>
        <v>0</v>
      </c>
      <c r="I45" s="32">
        <f>'5th Cycle Summary-Final'!I45-'5th Cycle Summary-Final2'!I45</f>
        <v>0</v>
      </c>
      <c r="J45" s="32">
        <f>'5th Cycle Summary-Final'!J45-'5th Cycle Summary-Final2'!J45</f>
        <v>0</v>
      </c>
      <c r="K45" s="32">
        <f>'5th Cycle Summary-Final'!K45-'5th Cycle Summary-Final2'!K45</f>
        <v>0</v>
      </c>
      <c r="L45" s="32">
        <f>'5th Cycle Summary-Final'!L45-'5th Cycle Summary-Final2'!L45</f>
        <v>0</v>
      </c>
      <c r="M45" s="32">
        <f>'5th Cycle Summary-Final'!M45-'5th Cycle Summary-Final2'!M45</f>
        <v>0</v>
      </c>
      <c r="N45" s="32">
        <f>'5th Cycle Summary-Final'!N45-'5th Cycle Summary-Final2'!N45</f>
        <v>0</v>
      </c>
      <c r="O45" s="32">
        <f>'5th Cycle Summary-Final'!O45-'5th Cycle Summary-Final2'!O45</f>
        <v>0</v>
      </c>
      <c r="P45" s="32">
        <f>'5th Cycle Summary-Final'!P45-'5th Cycle Summary-Final2'!P45</f>
        <v>0</v>
      </c>
      <c r="Q45" s="32">
        <f>'5th Cycle Summary-Final'!Q45-'5th Cycle Summary-Final2'!Q45</f>
        <v>0</v>
      </c>
      <c r="R45" s="32">
        <f>'5th Cycle Summary-Final'!R45-'5th Cycle Summary-Final2'!R45</f>
        <v>0</v>
      </c>
      <c r="S45" s="32">
        <f>'5th Cycle Summary-Final'!S45-'5th Cycle Summary-Final2'!S45</f>
        <v>0</v>
      </c>
      <c r="T45" s="32">
        <f>'5th Cycle Summary-Final'!T45-'5th Cycle Summary-Final2'!T45</f>
        <v>0</v>
      </c>
      <c r="U45" s="32">
        <f>'5th Cycle Summary-Final'!U45-'5th Cycle Summary-Final2'!U45</f>
        <v>0</v>
      </c>
      <c r="V45" s="32">
        <f>'5th Cycle Summary-Final'!V45-'5th Cycle Summary-Final2'!V45</f>
        <v>0</v>
      </c>
      <c r="W45" s="32">
        <f>'5th Cycle Summary-Final'!W45-'5th Cycle Summary-Final2'!W45</f>
        <v>0</v>
      </c>
      <c r="X45" s="32">
        <f>'5th Cycle Summary-Final'!X45-'5th Cycle Summary-Final2'!X45</f>
        <v>0</v>
      </c>
      <c r="Y45" s="32">
        <f>'5th Cycle Summary-Final'!Y45-'5th Cycle Summary-Final2'!Y45</f>
        <v>0</v>
      </c>
      <c r="Z45" s="32">
        <f>'5th Cycle Summary-Final'!Z45-'5th Cycle Summary-Final2'!Z45</f>
        <v>0</v>
      </c>
    </row>
    <row r="46" spans="1:26" ht="12.75" customHeight="1" x14ac:dyDescent="0.15">
      <c r="A46" s="9" t="s">
        <v>99</v>
      </c>
      <c r="B46" s="9" t="s">
        <v>67</v>
      </c>
      <c r="C46" s="29" t="s">
        <v>117</v>
      </c>
      <c r="D46" s="32">
        <f>'5th Cycle Summary-Final'!D46-'5th Cycle Summary-Final2'!D46</f>
        <v>0</v>
      </c>
      <c r="E46" s="32">
        <f>'5th Cycle Summary-Final'!E46-'5th Cycle Summary-Final2'!E46</f>
        <v>0</v>
      </c>
      <c r="F46" s="32">
        <f>'5th Cycle Summary-Final'!F46-'5th Cycle Summary-Final2'!F46</f>
        <v>0</v>
      </c>
      <c r="G46" s="32">
        <f>'5th Cycle Summary-Final'!G46-'5th Cycle Summary-Final2'!G46</f>
        <v>0</v>
      </c>
      <c r="H46" s="32">
        <f>'5th Cycle Summary-Final'!H46-'5th Cycle Summary-Final2'!H46</f>
        <v>0</v>
      </c>
      <c r="I46" s="32">
        <f>'5th Cycle Summary-Final'!I46-'5th Cycle Summary-Final2'!I46</f>
        <v>0</v>
      </c>
      <c r="J46" s="32">
        <f>'5th Cycle Summary-Final'!J46-'5th Cycle Summary-Final2'!J46</f>
        <v>0</v>
      </c>
      <c r="K46" s="32">
        <f>'5th Cycle Summary-Final'!K46-'5th Cycle Summary-Final2'!K46</f>
        <v>0</v>
      </c>
      <c r="L46" s="32">
        <f>'5th Cycle Summary-Final'!L46-'5th Cycle Summary-Final2'!L46</f>
        <v>0</v>
      </c>
      <c r="M46" s="32">
        <f>'5th Cycle Summary-Final'!M46-'5th Cycle Summary-Final2'!M46</f>
        <v>0</v>
      </c>
      <c r="N46" s="32">
        <f>'5th Cycle Summary-Final'!N46-'5th Cycle Summary-Final2'!N46</f>
        <v>0</v>
      </c>
      <c r="O46" s="32">
        <f>'5th Cycle Summary-Final'!O46-'5th Cycle Summary-Final2'!O46</f>
        <v>0</v>
      </c>
      <c r="P46" s="32">
        <f>'5th Cycle Summary-Final'!P46-'5th Cycle Summary-Final2'!P46</f>
        <v>0</v>
      </c>
      <c r="Q46" s="32">
        <f>'5th Cycle Summary-Final'!Q46-'5th Cycle Summary-Final2'!Q46</f>
        <v>0</v>
      </c>
      <c r="R46" s="32">
        <f>'5th Cycle Summary-Final'!R46-'5th Cycle Summary-Final2'!R46</f>
        <v>0</v>
      </c>
      <c r="S46" s="32">
        <f>'5th Cycle Summary-Final'!S46-'5th Cycle Summary-Final2'!S46</f>
        <v>0</v>
      </c>
      <c r="T46" s="32">
        <f>'5th Cycle Summary-Final'!T46-'5th Cycle Summary-Final2'!T46</f>
        <v>0</v>
      </c>
      <c r="U46" s="32">
        <f>'5th Cycle Summary-Final'!U46-'5th Cycle Summary-Final2'!U46</f>
        <v>0</v>
      </c>
      <c r="V46" s="32">
        <f>'5th Cycle Summary-Final'!V46-'5th Cycle Summary-Final2'!V46</f>
        <v>0</v>
      </c>
      <c r="W46" s="32">
        <f>'5th Cycle Summary-Final'!W46-'5th Cycle Summary-Final2'!W46</f>
        <v>0</v>
      </c>
      <c r="X46" s="32">
        <f>'5th Cycle Summary-Final'!X46-'5th Cycle Summary-Final2'!X46</f>
        <v>0</v>
      </c>
      <c r="Y46" s="32">
        <f>'5th Cycle Summary-Final'!Y46-'5th Cycle Summary-Final2'!Y46</f>
        <v>0</v>
      </c>
      <c r="Z46" s="32">
        <f>'5th Cycle Summary-Final'!Z46-'5th Cycle Summary-Final2'!Z46</f>
        <v>0</v>
      </c>
    </row>
    <row r="47" spans="1:26" ht="12.75" customHeight="1" x14ac:dyDescent="0.15">
      <c r="A47" s="9" t="s">
        <v>99</v>
      </c>
      <c r="B47" s="9" t="s">
        <v>67</v>
      </c>
      <c r="C47" s="29" t="s">
        <v>118</v>
      </c>
      <c r="D47" s="32">
        <f>'5th Cycle Summary-Final'!D47-'5th Cycle Summary-Final2'!D47</f>
        <v>0</v>
      </c>
      <c r="E47" s="32">
        <f>'5th Cycle Summary-Final'!E47-'5th Cycle Summary-Final2'!E47</f>
        <v>0</v>
      </c>
      <c r="F47" s="32">
        <f>'5th Cycle Summary-Final'!F47-'5th Cycle Summary-Final2'!F47</f>
        <v>0</v>
      </c>
      <c r="G47" s="32">
        <f>'5th Cycle Summary-Final'!G47-'5th Cycle Summary-Final2'!G47</f>
        <v>0</v>
      </c>
      <c r="H47" s="32">
        <f>'5th Cycle Summary-Final'!H47-'5th Cycle Summary-Final2'!H47</f>
        <v>0</v>
      </c>
      <c r="I47" s="32">
        <f>'5th Cycle Summary-Final'!I47-'5th Cycle Summary-Final2'!I47</f>
        <v>0</v>
      </c>
      <c r="J47" s="32">
        <f>'5th Cycle Summary-Final'!J47-'5th Cycle Summary-Final2'!J47</f>
        <v>0</v>
      </c>
      <c r="K47" s="32">
        <f>'5th Cycle Summary-Final'!K47-'5th Cycle Summary-Final2'!K47</f>
        <v>0</v>
      </c>
      <c r="L47" s="32">
        <f>'5th Cycle Summary-Final'!L47-'5th Cycle Summary-Final2'!L47</f>
        <v>0</v>
      </c>
      <c r="M47" s="32">
        <f>'5th Cycle Summary-Final'!M47-'5th Cycle Summary-Final2'!M47</f>
        <v>0</v>
      </c>
      <c r="N47" s="32">
        <f>'5th Cycle Summary-Final'!N47-'5th Cycle Summary-Final2'!N47</f>
        <v>0</v>
      </c>
      <c r="O47" s="32">
        <f>'5th Cycle Summary-Final'!O47-'5th Cycle Summary-Final2'!O47</f>
        <v>0</v>
      </c>
      <c r="P47" s="32">
        <f>'5th Cycle Summary-Final'!P47-'5th Cycle Summary-Final2'!P47</f>
        <v>0</v>
      </c>
      <c r="Q47" s="32">
        <f>'5th Cycle Summary-Final'!Q47-'5th Cycle Summary-Final2'!Q47</f>
        <v>0</v>
      </c>
      <c r="R47" s="32">
        <f>'5th Cycle Summary-Final'!R47-'5th Cycle Summary-Final2'!R47</f>
        <v>0</v>
      </c>
      <c r="S47" s="32">
        <f>'5th Cycle Summary-Final'!S47-'5th Cycle Summary-Final2'!S47</f>
        <v>0</v>
      </c>
      <c r="T47" s="32">
        <f>'5th Cycle Summary-Final'!T47-'5th Cycle Summary-Final2'!T47</f>
        <v>0</v>
      </c>
      <c r="U47" s="32">
        <f>'5th Cycle Summary-Final'!U47-'5th Cycle Summary-Final2'!U47</f>
        <v>0</v>
      </c>
      <c r="V47" s="32">
        <f>'5th Cycle Summary-Final'!V47-'5th Cycle Summary-Final2'!V47</f>
        <v>0</v>
      </c>
      <c r="W47" s="32">
        <f>'5th Cycle Summary-Final'!W47-'5th Cycle Summary-Final2'!W47</f>
        <v>0</v>
      </c>
      <c r="X47" s="32">
        <f>'5th Cycle Summary-Final'!X47-'5th Cycle Summary-Final2'!X47</f>
        <v>0</v>
      </c>
      <c r="Y47" s="32">
        <f>'5th Cycle Summary-Final'!Y47-'5th Cycle Summary-Final2'!Y47</f>
        <v>0</v>
      </c>
      <c r="Z47" s="32">
        <f>'5th Cycle Summary-Final'!Z47-'5th Cycle Summary-Final2'!Z47</f>
        <v>0</v>
      </c>
    </row>
    <row r="48" spans="1:26" ht="12.75" customHeight="1" x14ac:dyDescent="0.15">
      <c r="A48" s="9" t="s">
        <v>99</v>
      </c>
      <c r="B48" s="9" t="s">
        <v>67</v>
      </c>
      <c r="C48" s="29" t="s">
        <v>119</v>
      </c>
      <c r="D48" s="32">
        <f>'5th Cycle Summary-Final'!D48-'5th Cycle Summary-Final2'!D48</f>
        <v>0</v>
      </c>
      <c r="E48" s="32">
        <f>'5th Cycle Summary-Final'!E48-'5th Cycle Summary-Final2'!E48</f>
        <v>0</v>
      </c>
      <c r="F48" s="32">
        <f>'5th Cycle Summary-Final'!F48-'5th Cycle Summary-Final2'!F48</f>
        <v>0</v>
      </c>
      <c r="G48" s="32">
        <f>'5th Cycle Summary-Final'!G48-'5th Cycle Summary-Final2'!G48</f>
        <v>0</v>
      </c>
      <c r="H48" s="32">
        <f>'5th Cycle Summary-Final'!H48-'5th Cycle Summary-Final2'!H48</f>
        <v>0</v>
      </c>
      <c r="I48" s="32">
        <f>'5th Cycle Summary-Final'!I48-'5th Cycle Summary-Final2'!I48</f>
        <v>0</v>
      </c>
      <c r="J48" s="32">
        <f>'5th Cycle Summary-Final'!J48-'5th Cycle Summary-Final2'!J48</f>
        <v>0</v>
      </c>
      <c r="K48" s="32">
        <f>'5th Cycle Summary-Final'!K48-'5th Cycle Summary-Final2'!K48</f>
        <v>0</v>
      </c>
      <c r="L48" s="32">
        <f>'5th Cycle Summary-Final'!L48-'5th Cycle Summary-Final2'!L48</f>
        <v>0</v>
      </c>
      <c r="M48" s="32">
        <f>'5th Cycle Summary-Final'!M48-'5th Cycle Summary-Final2'!M48</f>
        <v>0</v>
      </c>
      <c r="N48" s="32">
        <f>'5th Cycle Summary-Final'!N48-'5th Cycle Summary-Final2'!N48</f>
        <v>0</v>
      </c>
      <c r="O48" s="32">
        <f>'5th Cycle Summary-Final'!O48-'5th Cycle Summary-Final2'!O48</f>
        <v>0</v>
      </c>
      <c r="P48" s="32">
        <f>'5th Cycle Summary-Final'!P48-'5th Cycle Summary-Final2'!P48</f>
        <v>0</v>
      </c>
      <c r="Q48" s="32">
        <f>'5th Cycle Summary-Final'!Q48-'5th Cycle Summary-Final2'!Q48</f>
        <v>0</v>
      </c>
      <c r="R48" s="32">
        <f>'5th Cycle Summary-Final'!R48-'5th Cycle Summary-Final2'!R48</f>
        <v>0</v>
      </c>
      <c r="S48" s="32">
        <f>'5th Cycle Summary-Final'!S48-'5th Cycle Summary-Final2'!S48</f>
        <v>0</v>
      </c>
      <c r="T48" s="32">
        <f>'5th Cycle Summary-Final'!T48-'5th Cycle Summary-Final2'!T48</f>
        <v>0</v>
      </c>
      <c r="U48" s="32">
        <f>'5th Cycle Summary-Final'!U48-'5th Cycle Summary-Final2'!U48</f>
        <v>0</v>
      </c>
      <c r="V48" s="32">
        <f>'5th Cycle Summary-Final'!V48-'5th Cycle Summary-Final2'!V48</f>
        <v>0</v>
      </c>
      <c r="W48" s="32">
        <f>'5th Cycle Summary-Final'!W48-'5th Cycle Summary-Final2'!W48</f>
        <v>0</v>
      </c>
      <c r="X48" s="32">
        <f>'5th Cycle Summary-Final'!X48-'5th Cycle Summary-Final2'!X48</f>
        <v>0</v>
      </c>
      <c r="Y48" s="32">
        <f>'5th Cycle Summary-Final'!Y48-'5th Cycle Summary-Final2'!Y48</f>
        <v>0</v>
      </c>
      <c r="Z48" s="32">
        <f>'5th Cycle Summary-Final'!Z48-'5th Cycle Summary-Final2'!Z48</f>
        <v>0</v>
      </c>
    </row>
    <row r="49" spans="1:26" ht="12.75" customHeight="1" x14ac:dyDescent="0.15">
      <c r="A49" s="9" t="s">
        <v>120</v>
      </c>
      <c r="B49" s="9" t="s">
        <v>83</v>
      </c>
      <c r="C49" s="29" t="s">
        <v>121</v>
      </c>
      <c r="D49" s="32">
        <f>'5th Cycle Summary-Final'!D49-'5th Cycle Summary-Final2'!D49</f>
        <v>0</v>
      </c>
      <c r="E49" s="32">
        <f>'5th Cycle Summary-Final'!E49-'5th Cycle Summary-Final2'!E49</f>
        <v>0</v>
      </c>
      <c r="F49" s="32">
        <f>'5th Cycle Summary-Final'!F49-'5th Cycle Summary-Final2'!F49</f>
        <v>0</v>
      </c>
      <c r="G49" s="32">
        <f>'5th Cycle Summary-Final'!G49-'5th Cycle Summary-Final2'!G49</f>
        <v>0</v>
      </c>
      <c r="H49" s="32">
        <f>'5th Cycle Summary-Final'!H49-'5th Cycle Summary-Final2'!H49</f>
        <v>0</v>
      </c>
      <c r="I49" s="32">
        <f>'5th Cycle Summary-Final'!I49-'5th Cycle Summary-Final2'!I49</f>
        <v>0</v>
      </c>
      <c r="J49" s="32">
        <f>'5th Cycle Summary-Final'!J49-'5th Cycle Summary-Final2'!J49</f>
        <v>0</v>
      </c>
      <c r="K49" s="32">
        <f>'5th Cycle Summary-Final'!K49-'5th Cycle Summary-Final2'!K49</f>
        <v>0</v>
      </c>
      <c r="L49" s="32">
        <f>'5th Cycle Summary-Final'!L49-'5th Cycle Summary-Final2'!L49</f>
        <v>0</v>
      </c>
      <c r="M49" s="32">
        <f>'5th Cycle Summary-Final'!M49-'5th Cycle Summary-Final2'!M49</f>
        <v>0</v>
      </c>
      <c r="N49" s="32">
        <f>'5th Cycle Summary-Final'!N49-'5th Cycle Summary-Final2'!N49</f>
        <v>0</v>
      </c>
      <c r="O49" s="32">
        <f>'5th Cycle Summary-Final'!O49-'5th Cycle Summary-Final2'!O49</f>
        <v>0</v>
      </c>
      <c r="P49" s="32">
        <f>'5th Cycle Summary-Final'!P49-'5th Cycle Summary-Final2'!P49</f>
        <v>0</v>
      </c>
      <c r="Q49" s="32">
        <f>'5th Cycle Summary-Final'!Q49-'5th Cycle Summary-Final2'!Q49</f>
        <v>0</v>
      </c>
      <c r="R49" s="32">
        <f>'5th Cycle Summary-Final'!R49-'5th Cycle Summary-Final2'!R49</f>
        <v>0</v>
      </c>
      <c r="S49" s="32">
        <f>'5th Cycle Summary-Final'!S49-'5th Cycle Summary-Final2'!S49</f>
        <v>0</v>
      </c>
      <c r="T49" s="32">
        <f>'5th Cycle Summary-Final'!T49-'5th Cycle Summary-Final2'!T49</f>
        <v>0</v>
      </c>
      <c r="U49" s="32">
        <f>'5th Cycle Summary-Final'!U49-'5th Cycle Summary-Final2'!U49</f>
        <v>0</v>
      </c>
      <c r="V49" s="32">
        <f>'5th Cycle Summary-Final'!V49-'5th Cycle Summary-Final2'!V49</f>
        <v>0</v>
      </c>
      <c r="W49" s="32">
        <f>'5th Cycle Summary-Final'!W49-'5th Cycle Summary-Final2'!W49</f>
        <v>0</v>
      </c>
      <c r="X49" s="32">
        <f>'5th Cycle Summary-Final'!X49-'5th Cycle Summary-Final2'!X49</f>
        <v>0</v>
      </c>
      <c r="Y49" s="32">
        <f>'5th Cycle Summary-Final'!Y49-'5th Cycle Summary-Final2'!Y49</f>
        <v>0</v>
      </c>
      <c r="Z49" s="32">
        <f>'5th Cycle Summary-Final'!Z49-'5th Cycle Summary-Final2'!Z49</f>
        <v>0</v>
      </c>
    </row>
    <row r="50" spans="1:26" ht="12.75" customHeight="1" x14ac:dyDescent="0.15">
      <c r="A50" s="9" t="s">
        <v>122</v>
      </c>
      <c r="B50" s="9" t="s">
        <v>123</v>
      </c>
      <c r="C50" s="29" t="s">
        <v>124</v>
      </c>
      <c r="D50" s="32">
        <f>'5th Cycle Summary-Final'!D50-'5th Cycle Summary-Final2'!D50</f>
        <v>0</v>
      </c>
      <c r="E50" s="32">
        <f>'5th Cycle Summary-Final'!E50-'5th Cycle Summary-Final2'!E50</f>
        <v>0</v>
      </c>
      <c r="F50" s="32">
        <f>'5th Cycle Summary-Final'!F50-'5th Cycle Summary-Final2'!F50</f>
        <v>0</v>
      </c>
      <c r="G50" s="32">
        <f>'5th Cycle Summary-Final'!G50-'5th Cycle Summary-Final2'!G50</f>
        <v>0</v>
      </c>
      <c r="H50" s="32">
        <f>'5th Cycle Summary-Final'!H50-'5th Cycle Summary-Final2'!H50</f>
        <v>0</v>
      </c>
      <c r="I50" s="32">
        <f>'5th Cycle Summary-Final'!I50-'5th Cycle Summary-Final2'!I50</f>
        <v>0</v>
      </c>
      <c r="J50" s="32">
        <f>'5th Cycle Summary-Final'!J50-'5th Cycle Summary-Final2'!J50</f>
        <v>0</v>
      </c>
      <c r="K50" s="32">
        <f>'5th Cycle Summary-Final'!K50-'5th Cycle Summary-Final2'!K50</f>
        <v>0</v>
      </c>
      <c r="L50" s="32">
        <f>'5th Cycle Summary-Final'!L50-'5th Cycle Summary-Final2'!L50</f>
        <v>0</v>
      </c>
      <c r="M50" s="32">
        <f>'5th Cycle Summary-Final'!M50-'5th Cycle Summary-Final2'!M50</f>
        <v>0</v>
      </c>
      <c r="N50" s="32">
        <f>'5th Cycle Summary-Final'!N50-'5th Cycle Summary-Final2'!N50</f>
        <v>0</v>
      </c>
      <c r="O50" s="32">
        <f>'5th Cycle Summary-Final'!O50-'5th Cycle Summary-Final2'!O50</f>
        <v>0</v>
      </c>
      <c r="P50" s="32">
        <f>'5th Cycle Summary-Final'!P50-'5th Cycle Summary-Final2'!P50</f>
        <v>0</v>
      </c>
      <c r="Q50" s="32">
        <f>'5th Cycle Summary-Final'!Q50-'5th Cycle Summary-Final2'!Q50</f>
        <v>0</v>
      </c>
      <c r="R50" s="32">
        <f>'5th Cycle Summary-Final'!R50-'5th Cycle Summary-Final2'!R50</f>
        <v>0</v>
      </c>
      <c r="S50" s="32">
        <f>'5th Cycle Summary-Final'!S50-'5th Cycle Summary-Final2'!S50</f>
        <v>0</v>
      </c>
      <c r="T50" s="32">
        <f>'5th Cycle Summary-Final'!T50-'5th Cycle Summary-Final2'!T50</f>
        <v>0</v>
      </c>
      <c r="U50" s="32">
        <f>'5th Cycle Summary-Final'!U50-'5th Cycle Summary-Final2'!U50</f>
        <v>0</v>
      </c>
      <c r="V50" s="32">
        <f>'5th Cycle Summary-Final'!V50-'5th Cycle Summary-Final2'!V50</f>
        <v>0</v>
      </c>
      <c r="W50" s="32">
        <f>'5th Cycle Summary-Final'!W50-'5th Cycle Summary-Final2'!W50</f>
        <v>0</v>
      </c>
      <c r="X50" s="32">
        <f>'5th Cycle Summary-Final'!X50-'5th Cycle Summary-Final2'!X50</f>
        <v>0</v>
      </c>
      <c r="Y50" s="32">
        <f>'5th Cycle Summary-Final'!Y50-'5th Cycle Summary-Final2'!Y50</f>
        <v>0</v>
      </c>
      <c r="Z50" s="32">
        <f>'5th Cycle Summary-Final'!Z50-'5th Cycle Summary-Final2'!Z50</f>
        <v>0</v>
      </c>
    </row>
    <row r="51" spans="1:26" ht="12.75" customHeight="1" x14ac:dyDescent="0.15">
      <c r="A51" s="9" t="s">
        <v>122</v>
      </c>
      <c r="B51" s="9" t="s">
        <v>123</v>
      </c>
      <c r="C51" s="29" t="s">
        <v>125</v>
      </c>
      <c r="D51" s="32">
        <f>'5th Cycle Summary-Final'!D51-'5th Cycle Summary-Final2'!D51</f>
        <v>0</v>
      </c>
      <c r="E51" s="32">
        <f>'5th Cycle Summary-Final'!E51-'5th Cycle Summary-Final2'!E51</f>
        <v>0</v>
      </c>
      <c r="F51" s="32">
        <f>'5th Cycle Summary-Final'!F51-'5th Cycle Summary-Final2'!F51</f>
        <v>0</v>
      </c>
      <c r="G51" s="32">
        <f>'5th Cycle Summary-Final'!G51-'5th Cycle Summary-Final2'!G51</f>
        <v>0</v>
      </c>
      <c r="H51" s="32">
        <f>'5th Cycle Summary-Final'!H51-'5th Cycle Summary-Final2'!H51</f>
        <v>0</v>
      </c>
      <c r="I51" s="32">
        <f>'5th Cycle Summary-Final'!I51-'5th Cycle Summary-Final2'!I51</f>
        <v>0</v>
      </c>
      <c r="J51" s="32">
        <f>'5th Cycle Summary-Final'!J51-'5th Cycle Summary-Final2'!J51</f>
        <v>0</v>
      </c>
      <c r="K51" s="32">
        <f>'5th Cycle Summary-Final'!K51-'5th Cycle Summary-Final2'!K51</f>
        <v>0</v>
      </c>
      <c r="L51" s="32">
        <f>'5th Cycle Summary-Final'!L51-'5th Cycle Summary-Final2'!L51</f>
        <v>0</v>
      </c>
      <c r="M51" s="32">
        <f>'5th Cycle Summary-Final'!M51-'5th Cycle Summary-Final2'!M51</f>
        <v>0</v>
      </c>
      <c r="N51" s="32">
        <f>'5th Cycle Summary-Final'!N51-'5th Cycle Summary-Final2'!N51</f>
        <v>0</v>
      </c>
      <c r="O51" s="32">
        <f>'5th Cycle Summary-Final'!O51-'5th Cycle Summary-Final2'!O51</f>
        <v>0</v>
      </c>
      <c r="P51" s="32">
        <f>'5th Cycle Summary-Final'!P51-'5th Cycle Summary-Final2'!P51</f>
        <v>0</v>
      </c>
      <c r="Q51" s="32">
        <f>'5th Cycle Summary-Final'!Q51-'5th Cycle Summary-Final2'!Q51</f>
        <v>0</v>
      </c>
      <c r="R51" s="32">
        <f>'5th Cycle Summary-Final'!R51-'5th Cycle Summary-Final2'!R51</f>
        <v>0</v>
      </c>
      <c r="S51" s="32">
        <f>'5th Cycle Summary-Final'!S51-'5th Cycle Summary-Final2'!S51</f>
        <v>0</v>
      </c>
      <c r="T51" s="32">
        <f>'5th Cycle Summary-Final'!T51-'5th Cycle Summary-Final2'!T51</f>
        <v>0</v>
      </c>
      <c r="U51" s="32">
        <f>'5th Cycle Summary-Final'!U51-'5th Cycle Summary-Final2'!U51</f>
        <v>0</v>
      </c>
      <c r="V51" s="32">
        <f>'5th Cycle Summary-Final'!V51-'5th Cycle Summary-Final2'!V51</f>
        <v>0</v>
      </c>
      <c r="W51" s="32">
        <f>'5th Cycle Summary-Final'!W51-'5th Cycle Summary-Final2'!W51</f>
        <v>0</v>
      </c>
      <c r="X51" s="32">
        <f>'5th Cycle Summary-Final'!X51-'5th Cycle Summary-Final2'!X51</f>
        <v>0</v>
      </c>
      <c r="Y51" s="32">
        <f>'5th Cycle Summary-Final'!Y51-'5th Cycle Summary-Final2'!Y51</f>
        <v>0</v>
      </c>
      <c r="Z51" s="32">
        <f>'5th Cycle Summary-Final'!Z51-'5th Cycle Summary-Final2'!Z51</f>
        <v>0</v>
      </c>
    </row>
    <row r="52" spans="1:26" ht="12.75" customHeight="1" x14ac:dyDescent="0.15">
      <c r="A52" s="9" t="s">
        <v>122</v>
      </c>
      <c r="B52" s="9" t="s">
        <v>89</v>
      </c>
      <c r="C52" s="29" t="s">
        <v>126</v>
      </c>
      <c r="D52" s="32">
        <f>'5th Cycle Summary-Final'!D52-'5th Cycle Summary-Final2'!D52</f>
        <v>0</v>
      </c>
      <c r="E52" s="32">
        <f>'5th Cycle Summary-Final'!E52-'5th Cycle Summary-Final2'!E52</f>
        <v>0</v>
      </c>
      <c r="F52" s="32">
        <f>'5th Cycle Summary-Final'!F52-'5th Cycle Summary-Final2'!F52</f>
        <v>0</v>
      </c>
      <c r="G52" s="32">
        <f>'5th Cycle Summary-Final'!G52-'5th Cycle Summary-Final2'!G52</f>
        <v>0</v>
      </c>
      <c r="H52" s="32">
        <f>'5th Cycle Summary-Final'!H52-'5th Cycle Summary-Final2'!H52</f>
        <v>0</v>
      </c>
      <c r="I52" s="32">
        <f>'5th Cycle Summary-Final'!I52-'5th Cycle Summary-Final2'!I52</f>
        <v>0</v>
      </c>
      <c r="J52" s="32">
        <f>'5th Cycle Summary-Final'!J52-'5th Cycle Summary-Final2'!J52</f>
        <v>0</v>
      </c>
      <c r="K52" s="32">
        <f>'5th Cycle Summary-Final'!K52-'5th Cycle Summary-Final2'!K52</f>
        <v>0</v>
      </c>
      <c r="L52" s="32">
        <f>'5th Cycle Summary-Final'!L52-'5th Cycle Summary-Final2'!L52</f>
        <v>0</v>
      </c>
      <c r="M52" s="32">
        <f>'5th Cycle Summary-Final'!M52-'5th Cycle Summary-Final2'!M52</f>
        <v>0</v>
      </c>
      <c r="N52" s="32">
        <f>'5th Cycle Summary-Final'!N52-'5th Cycle Summary-Final2'!N52</f>
        <v>0</v>
      </c>
      <c r="O52" s="32">
        <f>'5th Cycle Summary-Final'!O52-'5th Cycle Summary-Final2'!O52</f>
        <v>0</v>
      </c>
      <c r="P52" s="32">
        <f>'5th Cycle Summary-Final'!P52-'5th Cycle Summary-Final2'!P52</f>
        <v>0</v>
      </c>
      <c r="Q52" s="32">
        <f>'5th Cycle Summary-Final'!Q52-'5th Cycle Summary-Final2'!Q52</f>
        <v>0</v>
      </c>
      <c r="R52" s="32">
        <f>'5th Cycle Summary-Final'!R52-'5th Cycle Summary-Final2'!R52</f>
        <v>0</v>
      </c>
      <c r="S52" s="32">
        <f>'5th Cycle Summary-Final'!S52-'5th Cycle Summary-Final2'!S52</f>
        <v>0</v>
      </c>
      <c r="T52" s="32">
        <f>'5th Cycle Summary-Final'!T52-'5th Cycle Summary-Final2'!T52</f>
        <v>0</v>
      </c>
      <c r="U52" s="32">
        <f>'5th Cycle Summary-Final'!U52-'5th Cycle Summary-Final2'!U52</f>
        <v>0</v>
      </c>
      <c r="V52" s="32">
        <f>'5th Cycle Summary-Final'!V52-'5th Cycle Summary-Final2'!V52</f>
        <v>0</v>
      </c>
      <c r="W52" s="32">
        <f>'5th Cycle Summary-Final'!W52-'5th Cycle Summary-Final2'!W52</f>
        <v>0</v>
      </c>
      <c r="X52" s="32">
        <f>'5th Cycle Summary-Final'!X52-'5th Cycle Summary-Final2'!X52</f>
        <v>0</v>
      </c>
      <c r="Y52" s="32">
        <f>'5th Cycle Summary-Final'!Y52-'5th Cycle Summary-Final2'!Y52</f>
        <v>0</v>
      </c>
      <c r="Z52" s="32">
        <f>'5th Cycle Summary-Final'!Z52-'5th Cycle Summary-Final2'!Z52</f>
        <v>0</v>
      </c>
    </row>
    <row r="53" spans="1:26" ht="12.75" customHeight="1" x14ac:dyDescent="0.15">
      <c r="A53" s="9" t="s">
        <v>127</v>
      </c>
      <c r="B53" s="9" t="s">
        <v>128</v>
      </c>
      <c r="C53" s="29" t="s">
        <v>129</v>
      </c>
      <c r="D53" s="32">
        <f>'5th Cycle Summary-Final'!D53-'5th Cycle Summary-Final2'!D53</f>
        <v>0</v>
      </c>
      <c r="E53" s="32">
        <f>'5th Cycle Summary-Final'!E53-'5th Cycle Summary-Final2'!E53</f>
        <v>0</v>
      </c>
      <c r="F53" s="32">
        <f>'5th Cycle Summary-Final'!F53-'5th Cycle Summary-Final2'!F53</f>
        <v>0</v>
      </c>
      <c r="G53" s="32">
        <f>'5th Cycle Summary-Final'!G53-'5th Cycle Summary-Final2'!G53</f>
        <v>0</v>
      </c>
      <c r="H53" s="32">
        <f>'5th Cycle Summary-Final'!H53-'5th Cycle Summary-Final2'!H53</f>
        <v>0</v>
      </c>
      <c r="I53" s="32">
        <f>'5th Cycle Summary-Final'!I53-'5th Cycle Summary-Final2'!I53</f>
        <v>0</v>
      </c>
      <c r="J53" s="32">
        <f>'5th Cycle Summary-Final'!J53-'5th Cycle Summary-Final2'!J53</f>
        <v>0</v>
      </c>
      <c r="K53" s="32">
        <f>'5th Cycle Summary-Final'!K53-'5th Cycle Summary-Final2'!K53</f>
        <v>0</v>
      </c>
      <c r="L53" s="32">
        <f>'5th Cycle Summary-Final'!L53-'5th Cycle Summary-Final2'!L53</f>
        <v>0</v>
      </c>
      <c r="M53" s="32">
        <f>'5th Cycle Summary-Final'!M53-'5th Cycle Summary-Final2'!M53</f>
        <v>0</v>
      </c>
      <c r="N53" s="32">
        <f>'5th Cycle Summary-Final'!N53-'5th Cycle Summary-Final2'!N53</f>
        <v>0</v>
      </c>
      <c r="O53" s="32">
        <f>'5th Cycle Summary-Final'!O53-'5th Cycle Summary-Final2'!O53</f>
        <v>0</v>
      </c>
      <c r="P53" s="32">
        <f>'5th Cycle Summary-Final'!P53-'5th Cycle Summary-Final2'!P53</f>
        <v>0</v>
      </c>
      <c r="Q53" s="32">
        <f>'5th Cycle Summary-Final'!Q53-'5th Cycle Summary-Final2'!Q53</f>
        <v>0</v>
      </c>
      <c r="R53" s="32">
        <f>'5th Cycle Summary-Final'!R53-'5th Cycle Summary-Final2'!R53</f>
        <v>0</v>
      </c>
      <c r="S53" s="32">
        <f>'5th Cycle Summary-Final'!S53-'5th Cycle Summary-Final2'!S53</f>
        <v>0</v>
      </c>
      <c r="T53" s="32">
        <f>'5th Cycle Summary-Final'!T53-'5th Cycle Summary-Final2'!T53</f>
        <v>0</v>
      </c>
      <c r="U53" s="32">
        <f>'5th Cycle Summary-Final'!U53-'5th Cycle Summary-Final2'!U53</f>
        <v>0</v>
      </c>
      <c r="V53" s="32">
        <f>'5th Cycle Summary-Final'!V53-'5th Cycle Summary-Final2'!V53</f>
        <v>0</v>
      </c>
      <c r="W53" s="32">
        <f>'5th Cycle Summary-Final'!W53-'5th Cycle Summary-Final2'!W53</f>
        <v>0</v>
      </c>
      <c r="X53" s="32">
        <f>'5th Cycle Summary-Final'!X53-'5th Cycle Summary-Final2'!X53</f>
        <v>0</v>
      </c>
      <c r="Y53" s="32">
        <f>'5th Cycle Summary-Final'!Y53-'5th Cycle Summary-Final2'!Y53</f>
        <v>0</v>
      </c>
      <c r="Z53" s="32">
        <f>'5th Cycle Summary-Final'!Z53-'5th Cycle Summary-Final2'!Z53</f>
        <v>0</v>
      </c>
    </row>
    <row r="54" spans="1:26" ht="12.75" customHeight="1" x14ac:dyDescent="0.15">
      <c r="A54" s="9" t="s">
        <v>127</v>
      </c>
      <c r="B54" s="9" t="s">
        <v>128</v>
      </c>
      <c r="C54" s="29" t="s">
        <v>130</v>
      </c>
      <c r="D54" s="32">
        <f>'5th Cycle Summary-Final'!D54-'5th Cycle Summary-Final2'!D54</f>
        <v>0</v>
      </c>
      <c r="E54" s="32">
        <f>'5th Cycle Summary-Final'!E54-'5th Cycle Summary-Final2'!E54</f>
        <v>0</v>
      </c>
      <c r="F54" s="32">
        <f>'5th Cycle Summary-Final'!F54-'5th Cycle Summary-Final2'!F54</f>
        <v>0</v>
      </c>
      <c r="G54" s="32">
        <f>'5th Cycle Summary-Final'!G54-'5th Cycle Summary-Final2'!G54</f>
        <v>0</v>
      </c>
      <c r="H54" s="32">
        <f>'5th Cycle Summary-Final'!H54-'5th Cycle Summary-Final2'!H54</f>
        <v>0</v>
      </c>
      <c r="I54" s="32">
        <f>'5th Cycle Summary-Final'!I54-'5th Cycle Summary-Final2'!I54</f>
        <v>0</v>
      </c>
      <c r="J54" s="32">
        <f>'5th Cycle Summary-Final'!J54-'5th Cycle Summary-Final2'!J54</f>
        <v>0</v>
      </c>
      <c r="K54" s="32">
        <f>'5th Cycle Summary-Final'!K54-'5th Cycle Summary-Final2'!K54</f>
        <v>0</v>
      </c>
      <c r="L54" s="32">
        <f>'5th Cycle Summary-Final'!L54-'5th Cycle Summary-Final2'!L54</f>
        <v>0</v>
      </c>
      <c r="M54" s="32">
        <f>'5th Cycle Summary-Final'!M54-'5th Cycle Summary-Final2'!M54</f>
        <v>0</v>
      </c>
      <c r="N54" s="32">
        <f>'5th Cycle Summary-Final'!N54-'5th Cycle Summary-Final2'!N54</f>
        <v>0</v>
      </c>
      <c r="O54" s="32">
        <f>'5th Cycle Summary-Final'!O54-'5th Cycle Summary-Final2'!O54</f>
        <v>0</v>
      </c>
      <c r="P54" s="32">
        <f>'5th Cycle Summary-Final'!P54-'5th Cycle Summary-Final2'!P54</f>
        <v>0</v>
      </c>
      <c r="Q54" s="32">
        <f>'5th Cycle Summary-Final'!Q54-'5th Cycle Summary-Final2'!Q54</f>
        <v>0</v>
      </c>
      <c r="R54" s="32">
        <f>'5th Cycle Summary-Final'!R54-'5th Cycle Summary-Final2'!R54</f>
        <v>0</v>
      </c>
      <c r="S54" s="32">
        <f>'5th Cycle Summary-Final'!S54-'5th Cycle Summary-Final2'!S54</f>
        <v>0</v>
      </c>
      <c r="T54" s="32">
        <f>'5th Cycle Summary-Final'!T54-'5th Cycle Summary-Final2'!T54</f>
        <v>0</v>
      </c>
      <c r="U54" s="32">
        <f>'5th Cycle Summary-Final'!U54-'5th Cycle Summary-Final2'!U54</f>
        <v>0</v>
      </c>
      <c r="V54" s="32">
        <f>'5th Cycle Summary-Final'!V54-'5th Cycle Summary-Final2'!V54</f>
        <v>0</v>
      </c>
      <c r="W54" s="32">
        <f>'5th Cycle Summary-Final'!W54-'5th Cycle Summary-Final2'!W54</f>
        <v>0</v>
      </c>
      <c r="X54" s="32">
        <f>'5th Cycle Summary-Final'!X54-'5th Cycle Summary-Final2'!X54</f>
        <v>0</v>
      </c>
      <c r="Y54" s="32">
        <f>'5th Cycle Summary-Final'!Y54-'5th Cycle Summary-Final2'!Y54</f>
        <v>0</v>
      </c>
      <c r="Z54" s="32">
        <f>'5th Cycle Summary-Final'!Z54-'5th Cycle Summary-Final2'!Z54</f>
        <v>0</v>
      </c>
    </row>
    <row r="55" spans="1:26" ht="12.75" customHeight="1" x14ac:dyDescent="0.15">
      <c r="A55" s="9" t="s">
        <v>127</v>
      </c>
      <c r="B55" s="9" t="s">
        <v>128</v>
      </c>
      <c r="C55" s="29" t="s">
        <v>127</v>
      </c>
      <c r="D55" s="32">
        <f>'5th Cycle Summary-Final'!D55-'5th Cycle Summary-Final2'!D55</f>
        <v>0</v>
      </c>
      <c r="E55" s="32">
        <f>'5th Cycle Summary-Final'!E55-'5th Cycle Summary-Final2'!E55</f>
        <v>0</v>
      </c>
      <c r="F55" s="32">
        <f>'5th Cycle Summary-Final'!F55-'5th Cycle Summary-Final2'!F55</f>
        <v>0</v>
      </c>
      <c r="G55" s="32">
        <f>'5th Cycle Summary-Final'!G55-'5th Cycle Summary-Final2'!G55</f>
        <v>0</v>
      </c>
      <c r="H55" s="32">
        <f>'5th Cycle Summary-Final'!H55-'5th Cycle Summary-Final2'!H55</f>
        <v>0</v>
      </c>
      <c r="I55" s="32">
        <f>'5th Cycle Summary-Final'!I55-'5th Cycle Summary-Final2'!I55</f>
        <v>0</v>
      </c>
      <c r="J55" s="32">
        <f>'5th Cycle Summary-Final'!J55-'5th Cycle Summary-Final2'!J55</f>
        <v>0</v>
      </c>
      <c r="K55" s="32">
        <f>'5th Cycle Summary-Final'!K55-'5th Cycle Summary-Final2'!K55</f>
        <v>0</v>
      </c>
      <c r="L55" s="32">
        <f>'5th Cycle Summary-Final'!L55-'5th Cycle Summary-Final2'!L55</f>
        <v>0</v>
      </c>
      <c r="M55" s="32">
        <f>'5th Cycle Summary-Final'!M55-'5th Cycle Summary-Final2'!M55</f>
        <v>0</v>
      </c>
      <c r="N55" s="32">
        <f>'5th Cycle Summary-Final'!N55-'5th Cycle Summary-Final2'!N55</f>
        <v>0</v>
      </c>
      <c r="O55" s="32">
        <f>'5th Cycle Summary-Final'!O55-'5th Cycle Summary-Final2'!O55</f>
        <v>0</v>
      </c>
      <c r="P55" s="32">
        <f>'5th Cycle Summary-Final'!P55-'5th Cycle Summary-Final2'!P55</f>
        <v>0</v>
      </c>
      <c r="Q55" s="32">
        <f>'5th Cycle Summary-Final'!Q55-'5th Cycle Summary-Final2'!Q55</f>
        <v>0</v>
      </c>
      <c r="R55" s="32">
        <f>'5th Cycle Summary-Final'!R55-'5th Cycle Summary-Final2'!R55</f>
        <v>0</v>
      </c>
      <c r="S55" s="32">
        <f>'5th Cycle Summary-Final'!S55-'5th Cycle Summary-Final2'!S55</f>
        <v>0</v>
      </c>
      <c r="T55" s="32">
        <f>'5th Cycle Summary-Final'!T55-'5th Cycle Summary-Final2'!T55</f>
        <v>0</v>
      </c>
      <c r="U55" s="32">
        <f>'5th Cycle Summary-Final'!U55-'5th Cycle Summary-Final2'!U55</f>
        <v>0</v>
      </c>
      <c r="V55" s="32">
        <f>'5th Cycle Summary-Final'!V55-'5th Cycle Summary-Final2'!V55</f>
        <v>0</v>
      </c>
      <c r="W55" s="32">
        <f>'5th Cycle Summary-Final'!W55-'5th Cycle Summary-Final2'!W55</f>
        <v>0</v>
      </c>
      <c r="X55" s="32">
        <f>'5th Cycle Summary-Final'!X55-'5th Cycle Summary-Final2'!X55</f>
        <v>0</v>
      </c>
      <c r="Y55" s="32">
        <f>'5th Cycle Summary-Final'!Y55-'5th Cycle Summary-Final2'!Y55</f>
        <v>0</v>
      </c>
      <c r="Z55" s="32">
        <f>'5th Cycle Summary-Final'!Z55-'5th Cycle Summary-Final2'!Z55</f>
        <v>0</v>
      </c>
    </row>
    <row r="56" spans="1:26" ht="12.75" customHeight="1" x14ac:dyDescent="0.15">
      <c r="A56" s="9" t="s">
        <v>127</v>
      </c>
      <c r="B56" s="9" t="s">
        <v>128</v>
      </c>
      <c r="C56" s="29" t="s">
        <v>131</v>
      </c>
      <c r="D56" s="32">
        <f>'5th Cycle Summary-Final'!D56-'5th Cycle Summary-Final2'!D56</f>
        <v>0</v>
      </c>
      <c r="E56" s="32">
        <f>'5th Cycle Summary-Final'!E56-'5th Cycle Summary-Final2'!E56</f>
        <v>0</v>
      </c>
      <c r="F56" s="32">
        <f>'5th Cycle Summary-Final'!F56-'5th Cycle Summary-Final2'!F56</f>
        <v>0</v>
      </c>
      <c r="G56" s="32">
        <f>'5th Cycle Summary-Final'!G56-'5th Cycle Summary-Final2'!G56</f>
        <v>0</v>
      </c>
      <c r="H56" s="32">
        <f>'5th Cycle Summary-Final'!H56-'5th Cycle Summary-Final2'!H56</f>
        <v>0</v>
      </c>
      <c r="I56" s="32">
        <f>'5th Cycle Summary-Final'!I56-'5th Cycle Summary-Final2'!I56</f>
        <v>0</v>
      </c>
      <c r="J56" s="32">
        <f>'5th Cycle Summary-Final'!J56-'5th Cycle Summary-Final2'!J56</f>
        <v>0</v>
      </c>
      <c r="K56" s="32">
        <f>'5th Cycle Summary-Final'!K56-'5th Cycle Summary-Final2'!K56</f>
        <v>0</v>
      </c>
      <c r="L56" s="32">
        <f>'5th Cycle Summary-Final'!L56-'5th Cycle Summary-Final2'!L56</f>
        <v>0</v>
      </c>
      <c r="M56" s="32">
        <f>'5th Cycle Summary-Final'!M56-'5th Cycle Summary-Final2'!M56</f>
        <v>0</v>
      </c>
      <c r="N56" s="32">
        <f>'5th Cycle Summary-Final'!N56-'5th Cycle Summary-Final2'!N56</f>
        <v>0</v>
      </c>
      <c r="O56" s="32">
        <f>'5th Cycle Summary-Final'!O56-'5th Cycle Summary-Final2'!O56</f>
        <v>0</v>
      </c>
      <c r="P56" s="32">
        <f>'5th Cycle Summary-Final'!P56-'5th Cycle Summary-Final2'!P56</f>
        <v>0</v>
      </c>
      <c r="Q56" s="32">
        <f>'5th Cycle Summary-Final'!Q56-'5th Cycle Summary-Final2'!Q56</f>
        <v>0</v>
      </c>
      <c r="R56" s="32">
        <f>'5th Cycle Summary-Final'!R56-'5th Cycle Summary-Final2'!R56</f>
        <v>0</v>
      </c>
      <c r="S56" s="32">
        <f>'5th Cycle Summary-Final'!S56-'5th Cycle Summary-Final2'!S56</f>
        <v>0</v>
      </c>
      <c r="T56" s="32">
        <f>'5th Cycle Summary-Final'!T56-'5th Cycle Summary-Final2'!T56</f>
        <v>0</v>
      </c>
      <c r="U56" s="32">
        <f>'5th Cycle Summary-Final'!U56-'5th Cycle Summary-Final2'!U56</f>
        <v>0</v>
      </c>
      <c r="V56" s="32">
        <f>'5th Cycle Summary-Final'!V56-'5th Cycle Summary-Final2'!V56</f>
        <v>0</v>
      </c>
      <c r="W56" s="32">
        <f>'5th Cycle Summary-Final'!W56-'5th Cycle Summary-Final2'!W56</f>
        <v>0</v>
      </c>
      <c r="X56" s="32">
        <f>'5th Cycle Summary-Final'!X56-'5th Cycle Summary-Final2'!X56</f>
        <v>0</v>
      </c>
      <c r="Y56" s="32">
        <f>'5th Cycle Summary-Final'!Y56-'5th Cycle Summary-Final2'!Y56</f>
        <v>0</v>
      </c>
      <c r="Z56" s="32">
        <f>'5th Cycle Summary-Final'!Z56-'5th Cycle Summary-Final2'!Z56</f>
        <v>0</v>
      </c>
    </row>
    <row r="57" spans="1:26" ht="12.75" customHeight="1" x14ac:dyDescent="0.15">
      <c r="A57" s="9" t="s">
        <v>127</v>
      </c>
      <c r="B57" s="9" t="s">
        <v>128</v>
      </c>
      <c r="C57" s="29" t="s">
        <v>132</v>
      </c>
      <c r="D57" s="32">
        <f>'5th Cycle Summary-Final'!D57-'5th Cycle Summary-Final2'!D57</f>
        <v>0</v>
      </c>
      <c r="E57" s="32">
        <f>'5th Cycle Summary-Final'!E57-'5th Cycle Summary-Final2'!E57</f>
        <v>0</v>
      </c>
      <c r="F57" s="32">
        <f>'5th Cycle Summary-Final'!F57-'5th Cycle Summary-Final2'!F57</f>
        <v>0</v>
      </c>
      <c r="G57" s="32">
        <f>'5th Cycle Summary-Final'!G57-'5th Cycle Summary-Final2'!G57</f>
        <v>0</v>
      </c>
      <c r="H57" s="32">
        <f>'5th Cycle Summary-Final'!H57-'5th Cycle Summary-Final2'!H57</f>
        <v>0</v>
      </c>
      <c r="I57" s="32">
        <f>'5th Cycle Summary-Final'!I57-'5th Cycle Summary-Final2'!I57</f>
        <v>0</v>
      </c>
      <c r="J57" s="32">
        <f>'5th Cycle Summary-Final'!J57-'5th Cycle Summary-Final2'!J57</f>
        <v>0</v>
      </c>
      <c r="K57" s="32">
        <f>'5th Cycle Summary-Final'!K57-'5th Cycle Summary-Final2'!K57</f>
        <v>0</v>
      </c>
      <c r="L57" s="32">
        <f>'5th Cycle Summary-Final'!L57-'5th Cycle Summary-Final2'!L57</f>
        <v>0</v>
      </c>
      <c r="M57" s="32">
        <f>'5th Cycle Summary-Final'!M57-'5th Cycle Summary-Final2'!M57</f>
        <v>0</v>
      </c>
      <c r="N57" s="32">
        <f>'5th Cycle Summary-Final'!N57-'5th Cycle Summary-Final2'!N57</f>
        <v>0</v>
      </c>
      <c r="O57" s="32">
        <f>'5th Cycle Summary-Final'!O57-'5th Cycle Summary-Final2'!O57</f>
        <v>0</v>
      </c>
      <c r="P57" s="32">
        <f>'5th Cycle Summary-Final'!P57-'5th Cycle Summary-Final2'!P57</f>
        <v>0</v>
      </c>
      <c r="Q57" s="32">
        <f>'5th Cycle Summary-Final'!Q57-'5th Cycle Summary-Final2'!Q57</f>
        <v>0</v>
      </c>
      <c r="R57" s="32">
        <f>'5th Cycle Summary-Final'!R57-'5th Cycle Summary-Final2'!R57</f>
        <v>0</v>
      </c>
      <c r="S57" s="32">
        <f>'5th Cycle Summary-Final'!S57-'5th Cycle Summary-Final2'!S57</f>
        <v>0</v>
      </c>
      <c r="T57" s="32">
        <f>'5th Cycle Summary-Final'!T57-'5th Cycle Summary-Final2'!T57</f>
        <v>0</v>
      </c>
      <c r="U57" s="32">
        <f>'5th Cycle Summary-Final'!U57-'5th Cycle Summary-Final2'!U57</f>
        <v>0</v>
      </c>
      <c r="V57" s="32">
        <f>'5th Cycle Summary-Final'!V57-'5th Cycle Summary-Final2'!V57</f>
        <v>0</v>
      </c>
      <c r="W57" s="32">
        <f>'5th Cycle Summary-Final'!W57-'5th Cycle Summary-Final2'!W57</f>
        <v>0</v>
      </c>
      <c r="X57" s="32">
        <f>'5th Cycle Summary-Final'!X57-'5th Cycle Summary-Final2'!X57</f>
        <v>0</v>
      </c>
      <c r="Y57" s="32">
        <f>'5th Cycle Summary-Final'!Y57-'5th Cycle Summary-Final2'!Y57</f>
        <v>0</v>
      </c>
      <c r="Z57" s="32">
        <f>'5th Cycle Summary-Final'!Z57-'5th Cycle Summary-Final2'!Z57</f>
        <v>0</v>
      </c>
    </row>
    <row r="58" spans="1:26" ht="12.75" customHeight="1" x14ac:dyDescent="0.15">
      <c r="A58" s="9" t="s">
        <v>127</v>
      </c>
      <c r="B58" s="9" t="s">
        <v>128</v>
      </c>
      <c r="C58" s="29" t="s">
        <v>133</v>
      </c>
      <c r="D58" s="32">
        <f>'5th Cycle Summary-Final'!D58-'5th Cycle Summary-Final2'!D58</f>
        <v>0</v>
      </c>
      <c r="E58" s="32">
        <f>'5th Cycle Summary-Final'!E58-'5th Cycle Summary-Final2'!E58</f>
        <v>0</v>
      </c>
      <c r="F58" s="32">
        <f>'5th Cycle Summary-Final'!F58-'5th Cycle Summary-Final2'!F58</f>
        <v>0</v>
      </c>
      <c r="G58" s="32">
        <f>'5th Cycle Summary-Final'!G58-'5th Cycle Summary-Final2'!G58</f>
        <v>0</v>
      </c>
      <c r="H58" s="32">
        <f>'5th Cycle Summary-Final'!H58-'5th Cycle Summary-Final2'!H58</f>
        <v>0</v>
      </c>
      <c r="I58" s="32">
        <f>'5th Cycle Summary-Final'!I58-'5th Cycle Summary-Final2'!I58</f>
        <v>0</v>
      </c>
      <c r="J58" s="32">
        <f>'5th Cycle Summary-Final'!J58-'5th Cycle Summary-Final2'!J58</f>
        <v>0</v>
      </c>
      <c r="K58" s="32">
        <f>'5th Cycle Summary-Final'!K58-'5th Cycle Summary-Final2'!K58</f>
        <v>0</v>
      </c>
      <c r="L58" s="32">
        <f>'5th Cycle Summary-Final'!L58-'5th Cycle Summary-Final2'!L58</f>
        <v>0</v>
      </c>
      <c r="M58" s="32">
        <f>'5th Cycle Summary-Final'!M58-'5th Cycle Summary-Final2'!M58</f>
        <v>0</v>
      </c>
      <c r="N58" s="32">
        <f>'5th Cycle Summary-Final'!N58-'5th Cycle Summary-Final2'!N58</f>
        <v>0</v>
      </c>
      <c r="O58" s="32">
        <f>'5th Cycle Summary-Final'!O58-'5th Cycle Summary-Final2'!O58</f>
        <v>0</v>
      </c>
      <c r="P58" s="32">
        <f>'5th Cycle Summary-Final'!P58-'5th Cycle Summary-Final2'!P58</f>
        <v>0</v>
      </c>
      <c r="Q58" s="32">
        <f>'5th Cycle Summary-Final'!Q58-'5th Cycle Summary-Final2'!Q58</f>
        <v>0</v>
      </c>
      <c r="R58" s="32">
        <f>'5th Cycle Summary-Final'!R58-'5th Cycle Summary-Final2'!R58</f>
        <v>0</v>
      </c>
      <c r="S58" s="32">
        <f>'5th Cycle Summary-Final'!S58-'5th Cycle Summary-Final2'!S58</f>
        <v>0</v>
      </c>
      <c r="T58" s="32">
        <f>'5th Cycle Summary-Final'!T58-'5th Cycle Summary-Final2'!T58</f>
        <v>0</v>
      </c>
      <c r="U58" s="32">
        <f>'5th Cycle Summary-Final'!U58-'5th Cycle Summary-Final2'!U58</f>
        <v>0</v>
      </c>
      <c r="V58" s="32">
        <f>'5th Cycle Summary-Final'!V58-'5th Cycle Summary-Final2'!V58</f>
        <v>0</v>
      </c>
      <c r="W58" s="32" t="e">
        <f>'5th Cycle Summary-Final'!W58-'5th Cycle Summary-Final2'!W58</f>
        <v>#DIV/0!</v>
      </c>
      <c r="X58" s="32">
        <f>'5th Cycle Summary-Final'!X58-'5th Cycle Summary-Final2'!X58</f>
        <v>0</v>
      </c>
      <c r="Y58" s="32">
        <f>'5th Cycle Summary-Final'!Y58-'5th Cycle Summary-Final2'!Y58</f>
        <v>0</v>
      </c>
      <c r="Z58" s="32">
        <f>'5th Cycle Summary-Final'!Z58-'5th Cycle Summary-Final2'!Z58</f>
        <v>0</v>
      </c>
    </row>
    <row r="59" spans="1:26" ht="12.75" customHeight="1" x14ac:dyDescent="0.15">
      <c r="A59" s="9" t="s">
        <v>127</v>
      </c>
      <c r="B59" s="9" t="s">
        <v>128</v>
      </c>
      <c r="C59" s="29" t="s">
        <v>134</v>
      </c>
      <c r="D59" s="32">
        <f>'5th Cycle Summary-Final'!D59-'5th Cycle Summary-Final2'!D59</f>
        <v>0</v>
      </c>
      <c r="E59" s="32">
        <f>'5th Cycle Summary-Final'!E59-'5th Cycle Summary-Final2'!E59</f>
        <v>0</v>
      </c>
      <c r="F59" s="32">
        <f>'5th Cycle Summary-Final'!F59-'5th Cycle Summary-Final2'!F59</f>
        <v>0</v>
      </c>
      <c r="G59" s="32">
        <f>'5th Cycle Summary-Final'!G59-'5th Cycle Summary-Final2'!G59</f>
        <v>0</v>
      </c>
      <c r="H59" s="32">
        <f>'5th Cycle Summary-Final'!H59-'5th Cycle Summary-Final2'!H59</f>
        <v>0</v>
      </c>
      <c r="I59" s="32">
        <f>'5th Cycle Summary-Final'!I59-'5th Cycle Summary-Final2'!I59</f>
        <v>0</v>
      </c>
      <c r="J59" s="32">
        <f>'5th Cycle Summary-Final'!J59-'5th Cycle Summary-Final2'!J59</f>
        <v>0</v>
      </c>
      <c r="K59" s="32">
        <f>'5th Cycle Summary-Final'!K59-'5th Cycle Summary-Final2'!K59</f>
        <v>0</v>
      </c>
      <c r="L59" s="32">
        <f>'5th Cycle Summary-Final'!L59-'5th Cycle Summary-Final2'!L59</f>
        <v>0</v>
      </c>
      <c r="M59" s="32">
        <f>'5th Cycle Summary-Final'!M59-'5th Cycle Summary-Final2'!M59</f>
        <v>0</v>
      </c>
      <c r="N59" s="32">
        <f>'5th Cycle Summary-Final'!N59-'5th Cycle Summary-Final2'!N59</f>
        <v>0</v>
      </c>
      <c r="O59" s="32">
        <f>'5th Cycle Summary-Final'!O59-'5th Cycle Summary-Final2'!O59</f>
        <v>0</v>
      </c>
      <c r="P59" s="32">
        <f>'5th Cycle Summary-Final'!P59-'5th Cycle Summary-Final2'!P59</f>
        <v>0</v>
      </c>
      <c r="Q59" s="32">
        <f>'5th Cycle Summary-Final'!Q59-'5th Cycle Summary-Final2'!Q59</f>
        <v>0</v>
      </c>
      <c r="R59" s="32">
        <f>'5th Cycle Summary-Final'!R59-'5th Cycle Summary-Final2'!R59</f>
        <v>0</v>
      </c>
      <c r="S59" s="32">
        <f>'5th Cycle Summary-Final'!S59-'5th Cycle Summary-Final2'!S59</f>
        <v>0</v>
      </c>
      <c r="T59" s="32">
        <f>'5th Cycle Summary-Final'!T59-'5th Cycle Summary-Final2'!T59</f>
        <v>0</v>
      </c>
      <c r="U59" s="32">
        <f>'5th Cycle Summary-Final'!U59-'5th Cycle Summary-Final2'!U59</f>
        <v>0</v>
      </c>
      <c r="V59" s="32">
        <f>'5th Cycle Summary-Final'!V59-'5th Cycle Summary-Final2'!V59</f>
        <v>0</v>
      </c>
      <c r="W59" s="32">
        <f>'5th Cycle Summary-Final'!W59-'5th Cycle Summary-Final2'!W59</f>
        <v>0</v>
      </c>
      <c r="X59" s="32">
        <f>'5th Cycle Summary-Final'!X59-'5th Cycle Summary-Final2'!X59</f>
        <v>0</v>
      </c>
      <c r="Y59" s="32">
        <f>'5th Cycle Summary-Final'!Y59-'5th Cycle Summary-Final2'!Y59</f>
        <v>0</v>
      </c>
      <c r="Z59" s="32">
        <f>'5th Cycle Summary-Final'!Z59-'5th Cycle Summary-Final2'!Z59</f>
        <v>0</v>
      </c>
    </row>
    <row r="60" spans="1:26" ht="12.75" customHeight="1" x14ac:dyDescent="0.15">
      <c r="A60" s="9" t="s">
        <v>127</v>
      </c>
      <c r="B60" s="9" t="s">
        <v>128</v>
      </c>
      <c r="C60" s="29" t="s">
        <v>135</v>
      </c>
      <c r="D60" s="32">
        <f>'5th Cycle Summary-Final'!D60-'5th Cycle Summary-Final2'!D60</f>
        <v>0</v>
      </c>
      <c r="E60" s="32">
        <f>'5th Cycle Summary-Final'!E60-'5th Cycle Summary-Final2'!E60</f>
        <v>0</v>
      </c>
      <c r="F60" s="32">
        <f>'5th Cycle Summary-Final'!F60-'5th Cycle Summary-Final2'!F60</f>
        <v>0</v>
      </c>
      <c r="G60" s="32">
        <f>'5th Cycle Summary-Final'!G60-'5th Cycle Summary-Final2'!G60</f>
        <v>0</v>
      </c>
      <c r="H60" s="32">
        <f>'5th Cycle Summary-Final'!H60-'5th Cycle Summary-Final2'!H60</f>
        <v>0</v>
      </c>
      <c r="I60" s="32">
        <f>'5th Cycle Summary-Final'!I60-'5th Cycle Summary-Final2'!I60</f>
        <v>0</v>
      </c>
      <c r="J60" s="32">
        <f>'5th Cycle Summary-Final'!J60-'5th Cycle Summary-Final2'!J60</f>
        <v>0</v>
      </c>
      <c r="K60" s="32">
        <f>'5th Cycle Summary-Final'!K60-'5th Cycle Summary-Final2'!K60</f>
        <v>0</v>
      </c>
      <c r="L60" s="32">
        <f>'5th Cycle Summary-Final'!L60-'5th Cycle Summary-Final2'!L60</f>
        <v>0</v>
      </c>
      <c r="M60" s="32">
        <f>'5th Cycle Summary-Final'!M60-'5th Cycle Summary-Final2'!M60</f>
        <v>0</v>
      </c>
      <c r="N60" s="32">
        <f>'5th Cycle Summary-Final'!N60-'5th Cycle Summary-Final2'!N60</f>
        <v>0</v>
      </c>
      <c r="O60" s="32">
        <f>'5th Cycle Summary-Final'!O60-'5th Cycle Summary-Final2'!O60</f>
        <v>0</v>
      </c>
      <c r="P60" s="32">
        <f>'5th Cycle Summary-Final'!P60-'5th Cycle Summary-Final2'!P60</f>
        <v>0</v>
      </c>
      <c r="Q60" s="32">
        <f>'5th Cycle Summary-Final'!Q60-'5th Cycle Summary-Final2'!Q60</f>
        <v>0</v>
      </c>
      <c r="R60" s="32">
        <f>'5th Cycle Summary-Final'!R60-'5th Cycle Summary-Final2'!R60</f>
        <v>0</v>
      </c>
      <c r="S60" s="32">
        <f>'5th Cycle Summary-Final'!S60-'5th Cycle Summary-Final2'!S60</f>
        <v>0</v>
      </c>
      <c r="T60" s="32">
        <f>'5th Cycle Summary-Final'!T60-'5th Cycle Summary-Final2'!T60</f>
        <v>0</v>
      </c>
      <c r="U60" s="32">
        <f>'5th Cycle Summary-Final'!U60-'5th Cycle Summary-Final2'!U60</f>
        <v>0</v>
      </c>
      <c r="V60" s="32">
        <f>'5th Cycle Summary-Final'!V60-'5th Cycle Summary-Final2'!V60</f>
        <v>0</v>
      </c>
      <c r="W60" s="32">
        <f>'5th Cycle Summary-Final'!W60-'5th Cycle Summary-Final2'!W60</f>
        <v>0</v>
      </c>
      <c r="X60" s="32">
        <f>'5th Cycle Summary-Final'!X60-'5th Cycle Summary-Final2'!X60</f>
        <v>0</v>
      </c>
      <c r="Y60" s="32">
        <f>'5th Cycle Summary-Final'!Y60-'5th Cycle Summary-Final2'!Y60</f>
        <v>0</v>
      </c>
      <c r="Z60" s="32">
        <f>'5th Cycle Summary-Final'!Z60-'5th Cycle Summary-Final2'!Z60</f>
        <v>0</v>
      </c>
    </row>
    <row r="61" spans="1:26" ht="12.75" customHeight="1" x14ac:dyDescent="0.15">
      <c r="A61" s="9" t="s">
        <v>136</v>
      </c>
      <c r="B61" s="9" t="s">
        <v>83</v>
      </c>
      <c r="C61" s="29" t="s">
        <v>137</v>
      </c>
      <c r="D61" s="32">
        <f>'5th Cycle Summary-Final'!D61-'5th Cycle Summary-Final2'!D61</f>
        <v>0</v>
      </c>
      <c r="E61" s="32">
        <f>'5th Cycle Summary-Final'!E61-'5th Cycle Summary-Final2'!E61</f>
        <v>0</v>
      </c>
      <c r="F61" s="32">
        <f>'5th Cycle Summary-Final'!F61-'5th Cycle Summary-Final2'!F61</f>
        <v>0</v>
      </c>
      <c r="G61" s="32">
        <f>'5th Cycle Summary-Final'!G61-'5th Cycle Summary-Final2'!G61</f>
        <v>0</v>
      </c>
      <c r="H61" s="32">
        <f>'5th Cycle Summary-Final'!H61-'5th Cycle Summary-Final2'!H61</f>
        <v>0</v>
      </c>
      <c r="I61" s="32">
        <f>'5th Cycle Summary-Final'!I61-'5th Cycle Summary-Final2'!I61</f>
        <v>0</v>
      </c>
      <c r="J61" s="32">
        <f>'5th Cycle Summary-Final'!J61-'5th Cycle Summary-Final2'!J61</f>
        <v>0</v>
      </c>
      <c r="K61" s="32">
        <f>'5th Cycle Summary-Final'!K61-'5th Cycle Summary-Final2'!K61</f>
        <v>0</v>
      </c>
      <c r="L61" s="32">
        <f>'5th Cycle Summary-Final'!L61-'5th Cycle Summary-Final2'!L61</f>
        <v>0</v>
      </c>
      <c r="M61" s="32">
        <f>'5th Cycle Summary-Final'!M61-'5th Cycle Summary-Final2'!M61</f>
        <v>0</v>
      </c>
      <c r="N61" s="32">
        <f>'5th Cycle Summary-Final'!N61-'5th Cycle Summary-Final2'!N61</f>
        <v>0</v>
      </c>
      <c r="O61" s="32">
        <f>'5th Cycle Summary-Final'!O61-'5th Cycle Summary-Final2'!O61</f>
        <v>0</v>
      </c>
      <c r="P61" s="32">
        <f>'5th Cycle Summary-Final'!P61-'5th Cycle Summary-Final2'!P61</f>
        <v>0</v>
      </c>
      <c r="Q61" s="32">
        <f>'5th Cycle Summary-Final'!Q61-'5th Cycle Summary-Final2'!Q61</f>
        <v>0</v>
      </c>
      <c r="R61" s="32">
        <f>'5th Cycle Summary-Final'!R61-'5th Cycle Summary-Final2'!R61</f>
        <v>0</v>
      </c>
      <c r="S61" s="32">
        <f>'5th Cycle Summary-Final'!S61-'5th Cycle Summary-Final2'!S61</f>
        <v>0</v>
      </c>
      <c r="T61" s="32">
        <f>'5th Cycle Summary-Final'!T61-'5th Cycle Summary-Final2'!T61</f>
        <v>0</v>
      </c>
      <c r="U61" s="32">
        <f>'5th Cycle Summary-Final'!U61-'5th Cycle Summary-Final2'!U61</f>
        <v>0</v>
      </c>
      <c r="V61" s="32">
        <f>'5th Cycle Summary-Final'!V61-'5th Cycle Summary-Final2'!V61</f>
        <v>0</v>
      </c>
      <c r="W61" s="32">
        <f>'5th Cycle Summary-Final'!W61-'5th Cycle Summary-Final2'!W61</f>
        <v>0</v>
      </c>
      <c r="X61" s="32">
        <f>'5th Cycle Summary-Final'!X61-'5th Cycle Summary-Final2'!X61</f>
        <v>0</v>
      </c>
      <c r="Y61" s="32">
        <f>'5th Cycle Summary-Final'!Y61-'5th Cycle Summary-Final2'!Y61</f>
        <v>0</v>
      </c>
      <c r="Z61" s="32">
        <f>'5th Cycle Summary-Final'!Z61-'5th Cycle Summary-Final2'!Z61</f>
        <v>0</v>
      </c>
    </row>
    <row r="62" spans="1:26" ht="12.75" customHeight="1" x14ac:dyDescent="0.15">
      <c r="A62" s="9" t="s">
        <v>136</v>
      </c>
      <c r="B62" s="9" t="s">
        <v>83</v>
      </c>
      <c r="C62" s="29" t="s">
        <v>138</v>
      </c>
      <c r="D62" s="32">
        <f>'5th Cycle Summary-Final'!D62-'5th Cycle Summary-Final2'!D62</f>
        <v>0</v>
      </c>
      <c r="E62" s="32">
        <f>'5th Cycle Summary-Final'!E62-'5th Cycle Summary-Final2'!E62</f>
        <v>0</v>
      </c>
      <c r="F62" s="32">
        <f>'5th Cycle Summary-Final'!F62-'5th Cycle Summary-Final2'!F62</f>
        <v>0</v>
      </c>
      <c r="G62" s="32">
        <f>'5th Cycle Summary-Final'!G62-'5th Cycle Summary-Final2'!G62</f>
        <v>0</v>
      </c>
      <c r="H62" s="32">
        <f>'5th Cycle Summary-Final'!H62-'5th Cycle Summary-Final2'!H62</f>
        <v>0</v>
      </c>
      <c r="I62" s="32">
        <f>'5th Cycle Summary-Final'!I62-'5th Cycle Summary-Final2'!I62</f>
        <v>0</v>
      </c>
      <c r="J62" s="32">
        <f>'5th Cycle Summary-Final'!J62-'5th Cycle Summary-Final2'!J62</f>
        <v>0</v>
      </c>
      <c r="K62" s="32">
        <f>'5th Cycle Summary-Final'!K62-'5th Cycle Summary-Final2'!K62</f>
        <v>0</v>
      </c>
      <c r="L62" s="32">
        <f>'5th Cycle Summary-Final'!L62-'5th Cycle Summary-Final2'!L62</f>
        <v>0</v>
      </c>
      <c r="M62" s="32">
        <f>'5th Cycle Summary-Final'!M62-'5th Cycle Summary-Final2'!M62</f>
        <v>0</v>
      </c>
      <c r="N62" s="32">
        <f>'5th Cycle Summary-Final'!N62-'5th Cycle Summary-Final2'!N62</f>
        <v>0</v>
      </c>
      <c r="O62" s="32">
        <f>'5th Cycle Summary-Final'!O62-'5th Cycle Summary-Final2'!O62</f>
        <v>0</v>
      </c>
      <c r="P62" s="32">
        <f>'5th Cycle Summary-Final'!P62-'5th Cycle Summary-Final2'!P62</f>
        <v>0</v>
      </c>
      <c r="Q62" s="32">
        <f>'5th Cycle Summary-Final'!Q62-'5th Cycle Summary-Final2'!Q62</f>
        <v>0</v>
      </c>
      <c r="R62" s="32">
        <f>'5th Cycle Summary-Final'!R62-'5th Cycle Summary-Final2'!R62</f>
        <v>0</v>
      </c>
      <c r="S62" s="32">
        <f>'5th Cycle Summary-Final'!S62-'5th Cycle Summary-Final2'!S62</f>
        <v>0</v>
      </c>
      <c r="T62" s="32">
        <f>'5th Cycle Summary-Final'!T62-'5th Cycle Summary-Final2'!T62</f>
        <v>0</v>
      </c>
      <c r="U62" s="32">
        <f>'5th Cycle Summary-Final'!U62-'5th Cycle Summary-Final2'!U62</f>
        <v>0</v>
      </c>
      <c r="V62" s="32">
        <f>'5th Cycle Summary-Final'!V62-'5th Cycle Summary-Final2'!V62</f>
        <v>0</v>
      </c>
      <c r="W62" s="32">
        <f>'5th Cycle Summary-Final'!W62-'5th Cycle Summary-Final2'!W62</f>
        <v>0</v>
      </c>
      <c r="X62" s="32">
        <f>'5th Cycle Summary-Final'!X62-'5th Cycle Summary-Final2'!X62</f>
        <v>0</v>
      </c>
      <c r="Y62" s="32">
        <f>'5th Cycle Summary-Final'!Y62-'5th Cycle Summary-Final2'!Y62</f>
        <v>0</v>
      </c>
      <c r="Z62" s="32">
        <f>'5th Cycle Summary-Final'!Z62-'5th Cycle Summary-Final2'!Z62</f>
        <v>0</v>
      </c>
    </row>
    <row r="63" spans="1:26" ht="12.75" customHeight="1" x14ac:dyDescent="0.15">
      <c r="A63" s="9" t="s">
        <v>139</v>
      </c>
      <c r="B63" s="9" t="s">
        <v>83</v>
      </c>
      <c r="C63" s="29" t="s">
        <v>140</v>
      </c>
      <c r="D63" s="32">
        <f>'5th Cycle Summary-Final'!D63-'5th Cycle Summary-Final2'!D63</f>
        <v>0</v>
      </c>
      <c r="E63" s="32">
        <f>'5th Cycle Summary-Final'!E63-'5th Cycle Summary-Final2'!E63</f>
        <v>0</v>
      </c>
      <c r="F63" s="32">
        <f>'5th Cycle Summary-Final'!F63-'5th Cycle Summary-Final2'!F63</f>
        <v>0</v>
      </c>
      <c r="G63" s="32">
        <f>'5th Cycle Summary-Final'!G63-'5th Cycle Summary-Final2'!G63</f>
        <v>0</v>
      </c>
      <c r="H63" s="32">
        <f>'5th Cycle Summary-Final'!H63-'5th Cycle Summary-Final2'!H63</f>
        <v>0</v>
      </c>
      <c r="I63" s="32">
        <f>'5th Cycle Summary-Final'!I63-'5th Cycle Summary-Final2'!I63</f>
        <v>0</v>
      </c>
      <c r="J63" s="32">
        <f>'5th Cycle Summary-Final'!J63-'5th Cycle Summary-Final2'!J63</f>
        <v>0</v>
      </c>
      <c r="K63" s="32">
        <f>'5th Cycle Summary-Final'!K63-'5th Cycle Summary-Final2'!K63</f>
        <v>0</v>
      </c>
      <c r="L63" s="32">
        <f>'5th Cycle Summary-Final'!L63-'5th Cycle Summary-Final2'!L63</f>
        <v>0</v>
      </c>
      <c r="M63" s="32">
        <f>'5th Cycle Summary-Final'!M63-'5th Cycle Summary-Final2'!M63</f>
        <v>0</v>
      </c>
      <c r="N63" s="32">
        <f>'5th Cycle Summary-Final'!N63-'5th Cycle Summary-Final2'!N63</f>
        <v>0</v>
      </c>
      <c r="O63" s="32">
        <f>'5th Cycle Summary-Final'!O63-'5th Cycle Summary-Final2'!O63</f>
        <v>0</v>
      </c>
      <c r="P63" s="32">
        <f>'5th Cycle Summary-Final'!P63-'5th Cycle Summary-Final2'!P63</f>
        <v>0</v>
      </c>
      <c r="Q63" s="32">
        <f>'5th Cycle Summary-Final'!Q63-'5th Cycle Summary-Final2'!Q63</f>
        <v>0</v>
      </c>
      <c r="R63" s="32">
        <f>'5th Cycle Summary-Final'!R63-'5th Cycle Summary-Final2'!R63</f>
        <v>0</v>
      </c>
      <c r="S63" s="32">
        <f>'5th Cycle Summary-Final'!S63-'5th Cycle Summary-Final2'!S63</f>
        <v>0</v>
      </c>
      <c r="T63" s="32">
        <f>'5th Cycle Summary-Final'!T63-'5th Cycle Summary-Final2'!T63</f>
        <v>0</v>
      </c>
      <c r="U63" s="32">
        <f>'5th Cycle Summary-Final'!U63-'5th Cycle Summary-Final2'!U63</f>
        <v>0</v>
      </c>
      <c r="V63" s="32">
        <f>'5th Cycle Summary-Final'!V63-'5th Cycle Summary-Final2'!V63</f>
        <v>0</v>
      </c>
      <c r="W63" s="32">
        <f>'5th Cycle Summary-Final'!W63-'5th Cycle Summary-Final2'!W63</f>
        <v>0</v>
      </c>
      <c r="X63" s="32">
        <f>'5th Cycle Summary-Final'!X63-'5th Cycle Summary-Final2'!X63</f>
        <v>0</v>
      </c>
      <c r="Y63" s="32">
        <f>'5th Cycle Summary-Final'!Y63-'5th Cycle Summary-Final2'!Y63</f>
        <v>0</v>
      </c>
      <c r="Z63" s="32">
        <f>'5th Cycle Summary-Final'!Z63-'5th Cycle Summary-Final2'!Z63</f>
        <v>0</v>
      </c>
    </row>
    <row r="64" spans="1:26" ht="12.75" customHeight="1" x14ac:dyDescent="0.15">
      <c r="A64" s="9" t="s">
        <v>139</v>
      </c>
      <c r="B64" s="9" t="s">
        <v>83</v>
      </c>
      <c r="C64" s="29" t="s">
        <v>141</v>
      </c>
      <c r="D64" s="32">
        <f>'5th Cycle Summary-Final'!D64-'5th Cycle Summary-Final2'!D64</f>
        <v>0</v>
      </c>
      <c r="E64" s="32">
        <f>'5th Cycle Summary-Final'!E64-'5th Cycle Summary-Final2'!E64</f>
        <v>0</v>
      </c>
      <c r="F64" s="32">
        <f>'5th Cycle Summary-Final'!F64-'5th Cycle Summary-Final2'!F64</f>
        <v>0</v>
      </c>
      <c r="G64" s="32">
        <f>'5th Cycle Summary-Final'!G64-'5th Cycle Summary-Final2'!G64</f>
        <v>0</v>
      </c>
      <c r="H64" s="32">
        <f>'5th Cycle Summary-Final'!H64-'5th Cycle Summary-Final2'!H64</f>
        <v>0</v>
      </c>
      <c r="I64" s="32">
        <f>'5th Cycle Summary-Final'!I64-'5th Cycle Summary-Final2'!I64</f>
        <v>0</v>
      </c>
      <c r="J64" s="32">
        <f>'5th Cycle Summary-Final'!J64-'5th Cycle Summary-Final2'!J64</f>
        <v>0</v>
      </c>
      <c r="K64" s="32">
        <f>'5th Cycle Summary-Final'!K64-'5th Cycle Summary-Final2'!K64</f>
        <v>0</v>
      </c>
      <c r="L64" s="32">
        <f>'5th Cycle Summary-Final'!L64-'5th Cycle Summary-Final2'!L64</f>
        <v>0</v>
      </c>
      <c r="M64" s="32">
        <f>'5th Cycle Summary-Final'!M64-'5th Cycle Summary-Final2'!M64</f>
        <v>0</v>
      </c>
      <c r="N64" s="32">
        <f>'5th Cycle Summary-Final'!N64-'5th Cycle Summary-Final2'!N64</f>
        <v>0</v>
      </c>
      <c r="O64" s="32">
        <f>'5th Cycle Summary-Final'!O64-'5th Cycle Summary-Final2'!O64</f>
        <v>0</v>
      </c>
      <c r="P64" s="32">
        <f>'5th Cycle Summary-Final'!P64-'5th Cycle Summary-Final2'!P64</f>
        <v>0</v>
      </c>
      <c r="Q64" s="32">
        <f>'5th Cycle Summary-Final'!Q64-'5th Cycle Summary-Final2'!Q64</f>
        <v>0</v>
      </c>
      <c r="R64" s="32">
        <f>'5th Cycle Summary-Final'!R64-'5th Cycle Summary-Final2'!R64</f>
        <v>0</v>
      </c>
      <c r="S64" s="32">
        <f>'5th Cycle Summary-Final'!S64-'5th Cycle Summary-Final2'!S64</f>
        <v>0</v>
      </c>
      <c r="T64" s="32">
        <f>'5th Cycle Summary-Final'!T64-'5th Cycle Summary-Final2'!T64</f>
        <v>0</v>
      </c>
      <c r="U64" s="32">
        <f>'5th Cycle Summary-Final'!U64-'5th Cycle Summary-Final2'!U64</f>
        <v>0</v>
      </c>
      <c r="V64" s="32">
        <f>'5th Cycle Summary-Final'!V64-'5th Cycle Summary-Final2'!V64</f>
        <v>0</v>
      </c>
      <c r="W64" s="32">
        <f>'5th Cycle Summary-Final'!W64-'5th Cycle Summary-Final2'!W64</f>
        <v>0</v>
      </c>
      <c r="X64" s="32">
        <f>'5th Cycle Summary-Final'!X64-'5th Cycle Summary-Final2'!X64</f>
        <v>0</v>
      </c>
      <c r="Y64" s="32">
        <f>'5th Cycle Summary-Final'!Y64-'5th Cycle Summary-Final2'!Y64</f>
        <v>0</v>
      </c>
      <c r="Z64" s="32">
        <f>'5th Cycle Summary-Final'!Z64-'5th Cycle Summary-Final2'!Z64</f>
        <v>0</v>
      </c>
    </row>
    <row r="65" spans="1:26" ht="12.75" customHeight="1" x14ac:dyDescent="0.15">
      <c r="A65" s="9" t="s">
        <v>139</v>
      </c>
      <c r="B65" s="9" t="s">
        <v>83</v>
      </c>
      <c r="C65" s="29" t="s">
        <v>142</v>
      </c>
      <c r="D65" s="32">
        <f>'5th Cycle Summary-Final'!D65-'5th Cycle Summary-Final2'!D65</f>
        <v>0</v>
      </c>
      <c r="E65" s="32">
        <f>'5th Cycle Summary-Final'!E65-'5th Cycle Summary-Final2'!E65</f>
        <v>0</v>
      </c>
      <c r="F65" s="32">
        <f>'5th Cycle Summary-Final'!F65-'5th Cycle Summary-Final2'!F65</f>
        <v>0</v>
      </c>
      <c r="G65" s="32">
        <f>'5th Cycle Summary-Final'!G65-'5th Cycle Summary-Final2'!G65</f>
        <v>0</v>
      </c>
      <c r="H65" s="32">
        <f>'5th Cycle Summary-Final'!H65-'5th Cycle Summary-Final2'!H65</f>
        <v>0</v>
      </c>
      <c r="I65" s="32">
        <f>'5th Cycle Summary-Final'!I65-'5th Cycle Summary-Final2'!I65</f>
        <v>0</v>
      </c>
      <c r="J65" s="32">
        <f>'5th Cycle Summary-Final'!J65-'5th Cycle Summary-Final2'!J65</f>
        <v>0</v>
      </c>
      <c r="K65" s="32">
        <f>'5th Cycle Summary-Final'!K65-'5th Cycle Summary-Final2'!K65</f>
        <v>0</v>
      </c>
      <c r="L65" s="32">
        <f>'5th Cycle Summary-Final'!L65-'5th Cycle Summary-Final2'!L65</f>
        <v>0</v>
      </c>
      <c r="M65" s="32">
        <f>'5th Cycle Summary-Final'!M65-'5th Cycle Summary-Final2'!M65</f>
        <v>0</v>
      </c>
      <c r="N65" s="32">
        <f>'5th Cycle Summary-Final'!N65-'5th Cycle Summary-Final2'!N65</f>
        <v>0</v>
      </c>
      <c r="O65" s="32">
        <f>'5th Cycle Summary-Final'!O65-'5th Cycle Summary-Final2'!O65</f>
        <v>0</v>
      </c>
      <c r="P65" s="32">
        <f>'5th Cycle Summary-Final'!P65-'5th Cycle Summary-Final2'!P65</f>
        <v>0</v>
      </c>
      <c r="Q65" s="32">
        <f>'5th Cycle Summary-Final'!Q65-'5th Cycle Summary-Final2'!Q65</f>
        <v>0</v>
      </c>
      <c r="R65" s="32">
        <f>'5th Cycle Summary-Final'!R65-'5th Cycle Summary-Final2'!R65</f>
        <v>0</v>
      </c>
      <c r="S65" s="32">
        <f>'5th Cycle Summary-Final'!S65-'5th Cycle Summary-Final2'!S65</f>
        <v>0</v>
      </c>
      <c r="T65" s="32">
        <f>'5th Cycle Summary-Final'!T65-'5th Cycle Summary-Final2'!T65</f>
        <v>0</v>
      </c>
      <c r="U65" s="32">
        <f>'5th Cycle Summary-Final'!U65-'5th Cycle Summary-Final2'!U65</f>
        <v>0</v>
      </c>
      <c r="V65" s="32">
        <f>'5th Cycle Summary-Final'!V65-'5th Cycle Summary-Final2'!V65</f>
        <v>0</v>
      </c>
      <c r="W65" s="32">
        <f>'5th Cycle Summary-Final'!W65-'5th Cycle Summary-Final2'!W65</f>
        <v>0</v>
      </c>
      <c r="X65" s="32">
        <f>'5th Cycle Summary-Final'!X65-'5th Cycle Summary-Final2'!X65</f>
        <v>0</v>
      </c>
      <c r="Y65" s="32">
        <f>'5th Cycle Summary-Final'!Y65-'5th Cycle Summary-Final2'!Y65</f>
        <v>0</v>
      </c>
      <c r="Z65" s="32">
        <f>'5th Cycle Summary-Final'!Z65-'5th Cycle Summary-Final2'!Z65</f>
        <v>0</v>
      </c>
    </row>
    <row r="66" spans="1:26" ht="12.75" customHeight="1" x14ac:dyDescent="0.15">
      <c r="A66" s="9" t="s">
        <v>143</v>
      </c>
      <c r="B66" s="9" t="s">
        <v>144</v>
      </c>
      <c r="C66" s="29" t="s">
        <v>145</v>
      </c>
      <c r="D66" s="32">
        <f>'5th Cycle Summary-Final'!D66-'5th Cycle Summary-Final2'!D66</f>
        <v>0</v>
      </c>
      <c r="E66" s="32">
        <f>'5th Cycle Summary-Final'!E66-'5th Cycle Summary-Final2'!E66</f>
        <v>0</v>
      </c>
      <c r="F66" s="32">
        <f>'5th Cycle Summary-Final'!F66-'5th Cycle Summary-Final2'!F66</f>
        <v>0</v>
      </c>
      <c r="G66" s="32">
        <f>'5th Cycle Summary-Final'!G66-'5th Cycle Summary-Final2'!G66</f>
        <v>0</v>
      </c>
      <c r="H66" s="32">
        <f>'5th Cycle Summary-Final'!H66-'5th Cycle Summary-Final2'!H66</f>
        <v>0</v>
      </c>
      <c r="I66" s="32">
        <f>'5th Cycle Summary-Final'!I66-'5th Cycle Summary-Final2'!I66</f>
        <v>0</v>
      </c>
      <c r="J66" s="32">
        <f>'5th Cycle Summary-Final'!J66-'5th Cycle Summary-Final2'!J66</f>
        <v>0</v>
      </c>
      <c r="K66" s="32">
        <f>'5th Cycle Summary-Final'!K66-'5th Cycle Summary-Final2'!K66</f>
        <v>0</v>
      </c>
      <c r="L66" s="32">
        <f>'5th Cycle Summary-Final'!L66-'5th Cycle Summary-Final2'!L66</f>
        <v>0</v>
      </c>
      <c r="M66" s="32">
        <f>'5th Cycle Summary-Final'!M66-'5th Cycle Summary-Final2'!M66</f>
        <v>0</v>
      </c>
      <c r="N66" s="32">
        <f>'5th Cycle Summary-Final'!N66-'5th Cycle Summary-Final2'!N66</f>
        <v>0</v>
      </c>
      <c r="O66" s="32">
        <f>'5th Cycle Summary-Final'!O66-'5th Cycle Summary-Final2'!O66</f>
        <v>0</v>
      </c>
      <c r="P66" s="32">
        <f>'5th Cycle Summary-Final'!P66-'5th Cycle Summary-Final2'!P66</f>
        <v>0</v>
      </c>
      <c r="Q66" s="32">
        <f>'5th Cycle Summary-Final'!Q66-'5th Cycle Summary-Final2'!Q66</f>
        <v>0</v>
      </c>
      <c r="R66" s="32">
        <f>'5th Cycle Summary-Final'!R66-'5th Cycle Summary-Final2'!R66</f>
        <v>0</v>
      </c>
      <c r="S66" s="32">
        <f>'5th Cycle Summary-Final'!S66-'5th Cycle Summary-Final2'!S66</f>
        <v>0</v>
      </c>
      <c r="T66" s="32">
        <f>'5th Cycle Summary-Final'!T66-'5th Cycle Summary-Final2'!T66</f>
        <v>0</v>
      </c>
      <c r="U66" s="32">
        <f>'5th Cycle Summary-Final'!U66-'5th Cycle Summary-Final2'!U66</f>
        <v>0</v>
      </c>
      <c r="V66" s="32">
        <f>'5th Cycle Summary-Final'!V66-'5th Cycle Summary-Final2'!V66</f>
        <v>0</v>
      </c>
      <c r="W66" s="32">
        <f>'5th Cycle Summary-Final'!W66-'5th Cycle Summary-Final2'!W66</f>
        <v>0</v>
      </c>
      <c r="X66" s="32">
        <f>'5th Cycle Summary-Final'!X66-'5th Cycle Summary-Final2'!X66</f>
        <v>0</v>
      </c>
      <c r="Y66" s="32">
        <f>'5th Cycle Summary-Final'!Y66-'5th Cycle Summary-Final2'!Y66</f>
        <v>0</v>
      </c>
      <c r="Z66" s="32">
        <f>'5th Cycle Summary-Final'!Z66-'5th Cycle Summary-Final2'!Z66</f>
        <v>0</v>
      </c>
    </row>
    <row r="67" spans="1:26" ht="12.75" customHeight="1" x14ac:dyDescent="0.15">
      <c r="A67" s="9" t="s">
        <v>143</v>
      </c>
      <c r="B67" s="9" t="s">
        <v>144</v>
      </c>
      <c r="C67" s="29" t="s">
        <v>146</v>
      </c>
      <c r="D67" s="32">
        <f>'5th Cycle Summary-Final'!D67-'5th Cycle Summary-Final2'!D67</f>
        <v>0</v>
      </c>
      <c r="E67" s="32">
        <f>'5th Cycle Summary-Final'!E67-'5th Cycle Summary-Final2'!E67</f>
        <v>0</v>
      </c>
      <c r="F67" s="32">
        <f>'5th Cycle Summary-Final'!F67-'5th Cycle Summary-Final2'!F67</f>
        <v>0</v>
      </c>
      <c r="G67" s="32">
        <f>'5th Cycle Summary-Final'!G67-'5th Cycle Summary-Final2'!G67</f>
        <v>0</v>
      </c>
      <c r="H67" s="32">
        <f>'5th Cycle Summary-Final'!H67-'5th Cycle Summary-Final2'!H67</f>
        <v>0</v>
      </c>
      <c r="I67" s="32">
        <f>'5th Cycle Summary-Final'!I67-'5th Cycle Summary-Final2'!I67</f>
        <v>0</v>
      </c>
      <c r="J67" s="32">
        <f>'5th Cycle Summary-Final'!J67-'5th Cycle Summary-Final2'!J67</f>
        <v>0</v>
      </c>
      <c r="K67" s="32">
        <f>'5th Cycle Summary-Final'!K67-'5th Cycle Summary-Final2'!K67</f>
        <v>0</v>
      </c>
      <c r="L67" s="32">
        <f>'5th Cycle Summary-Final'!L67-'5th Cycle Summary-Final2'!L67</f>
        <v>0</v>
      </c>
      <c r="M67" s="32">
        <f>'5th Cycle Summary-Final'!M67-'5th Cycle Summary-Final2'!M67</f>
        <v>0</v>
      </c>
      <c r="N67" s="32">
        <f>'5th Cycle Summary-Final'!N67-'5th Cycle Summary-Final2'!N67</f>
        <v>0</v>
      </c>
      <c r="O67" s="32">
        <f>'5th Cycle Summary-Final'!O67-'5th Cycle Summary-Final2'!O67</f>
        <v>0</v>
      </c>
      <c r="P67" s="32">
        <f>'5th Cycle Summary-Final'!P67-'5th Cycle Summary-Final2'!P67</f>
        <v>0</v>
      </c>
      <c r="Q67" s="32">
        <f>'5th Cycle Summary-Final'!Q67-'5th Cycle Summary-Final2'!Q67</f>
        <v>0</v>
      </c>
      <c r="R67" s="32">
        <f>'5th Cycle Summary-Final'!R67-'5th Cycle Summary-Final2'!R67</f>
        <v>0</v>
      </c>
      <c r="S67" s="32">
        <f>'5th Cycle Summary-Final'!S67-'5th Cycle Summary-Final2'!S67</f>
        <v>0</v>
      </c>
      <c r="T67" s="32">
        <f>'5th Cycle Summary-Final'!T67-'5th Cycle Summary-Final2'!T67</f>
        <v>0</v>
      </c>
      <c r="U67" s="32">
        <f>'5th Cycle Summary-Final'!U67-'5th Cycle Summary-Final2'!U67</f>
        <v>0</v>
      </c>
      <c r="V67" s="32">
        <f>'5th Cycle Summary-Final'!V67-'5th Cycle Summary-Final2'!V67</f>
        <v>0</v>
      </c>
      <c r="W67" s="32">
        <f>'5th Cycle Summary-Final'!W67-'5th Cycle Summary-Final2'!W67</f>
        <v>0</v>
      </c>
      <c r="X67" s="32">
        <f>'5th Cycle Summary-Final'!X67-'5th Cycle Summary-Final2'!X67</f>
        <v>0</v>
      </c>
      <c r="Y67" s="32">
        <f>'5th Cycle Summary-Final'!Y67-'5th Cycle Summary-Final2'!Y67</f>
        <v>0</v>
      </c>
      <c r="Z67" s="32">
        <f>'5th Cycle Summary-Final'!Z67-'5th Cycle Summary-Final2'!Z67</f>
        <v>0</v>
      </c>
    </row>
    <row r="68" spans="1:26" ht="12.75" customHeight="1" x14ac:dyDescent="0.15">
      <c r="A68" s="9" t="s">
        <v>143</v>
      </c>
      <c r="B68" s="9" t="s">
        <v>144</v>
      </c>
      <c r="C68" s="29" t="s">
        <v>147</v>
      </c>
      <c r="D68" s="32">
        <f>'5th Cycle Summary-Final'!D68-'5th Cycle Summary-Final2'!D68</f>
        <v>0</v>
      </c>
      <c r="E68" s="32">
        <f>'5th Cycle Summary-Final'!E68-'5th Cycle Summary-Final2'!E68</f>
        <v>0</v>
      </c>
      <c r="F68" s="32">
        <f>'5th Cycle Summary-Final'!F68-'5th Cycle Summary-Final2'!F68</f>
        <v>0</v>
      </c>
      <c r="G68" s="32">
        <f>'5th Cycle Summary-Final'!G68-'5th Cycle Summary-Final2'!G68</f>
        <v>0</v>
      </c>
      <c r="H68" s="32">
        <f>'5th Cycle Summary-Final'!H68-'5th Cycle Summary-Final2'!H68</f>
        <v>0</v>
      </c>
      <c r="I68" s="32">
        <f>'5th Cycle Summary-Final'!I68-'5th Cycle Summary-Final2'!I68</f>
        <v>0</v>
      </c>
      <c r="J68" s="32">
        <f>'5th Cycle Summary-Final'!J68-'5th Cycle Summary-Final2'!J68</f>
        <v>0</v>
      </c>
      <c r="K68" s="32">
        <f>'5th Cycle Summary-Final'!K68-'5th Cycle Summary-Final2'!K68</f>
        <v>0</v>
      </c>
      <c r="L68" s="32">
        <f>'5th Cycle Summary-Final'!L68-'5th Cycle Summary-Final2'!L68</f>
        <v>0</v>
      </c>
      <c r="M68" s="32">
        <f>'5th Cycle Summary-Final'!M68-'5th Cycle Summary-Final2'!M68</f>
        <v>0</v>
      </c>
      <c r="N68" s="32">
        <f>'5th Cycle Summary-Final'!N68-'5th Cycle Summary-Final2'!N68</f>
        <v>0</v>
      </c>
      <c r="O68" s="32">
        <f>'5th Cycle Summary-Final'!O68-'5th Cycle Summary-Final2'!O68</f>
        <v>0</v>
      </c>
      <c r="P68" s="32">
        <f>'5th Cycle Summary-Final'!P68-'5th Cycle Summary-Final2'!P68</f>
        <v>0</v>
      </c>
      <c r="Q68" s="32">
        <f>'5th Cycle Summary-Final'!Q68-'5th Cycle Summary-Final2'!Q68</f>
        <v>0</v>
      </c>
      <c r="R68" s="32">
        <f>'5th Cycle Summary-Final'!R68-'5th Cycle Summary-Final2'!R68</f>
        <v>0</v>
      </c>
      <c r="S68" s="32">
        <f>'5th Cycle Summary-Final'!S68-'5th Cycle Summary-Final2'!S68</f>
        <v>0</v>
      </c>
      <c r="T68" s="32">
        <f>'5th Cycle Summary-Final'!T68-'5th Cycle Summary-Final2'!T68</f>
        <v>0</v>
      </c>
      <c r="U68" s="32">
        <f>'5th Cycle Summary-Final'!U68-'5th Cycle Summary-Final2'!U68</f>
        <v>0</v>
      </c>
      <c r="V68" s="32">
        <f>'5th Cycle Summary-Final'!V68-'5th Cycle Summary-Final2'!V68</f>
        <v>0</v>
      </c>
      <c r="W68" s="32">
        <f>'5th Cycle Summary-Final'!W68-'5th Cycle Summary-Final2'!W68</f>
        <v>0</v>
      </c>
      <c r="X68" s="32">
        <f>'5th Cycle Summary-Final'!X68-'5th Cycle Summary-Final2'!X68</f>
        <v>0</v>
      </c>
      <c r="Y68" s="32">
        <f>'5th Cycle Summary-Final'!Y68-'5th Cycle Summary-Final2'!Y68</f>
        <v>0</v>
      </c>
      <c r="Z68" s="32">
        <f>'5th Cycle Summary-Final'!Z68-'5th Cycle Summary-Final2'!Z68</f>
        <v>0</v>
      </c>
    </row>
    <row r="69" spans="1:26" ht="12.75" customHeight="1" x14ac:dyDescent="0.15">
      <c r="A69" s="9" t="s">
        <v>143</v>
      </c>
      <c r="B69" s="9" t="s">
        <v>144</v>
      </c>
      <c r="C69" s="29" t="s">
        <v>148</v>
      </c>
      <c r="D69" s="32">
        <f>'5th Cycle Summary-Final'!D69-'5th Cycle Summary-Final2'!D69</f>
        <v>0</v>
      </c>
      <c r="E69" s="32">
        <f>'5th Cycle Summary-Final'!E69-'5th Cycle Summary-Final2'!E69</f>
        <v>0</v>
      </c>
      <c r="F69" s="32">
        <f>'5th Cycle Summary-Final'!F69-'5th Cycle Summary-Final2'!F69</f>
        <v>0</v>
      </c>
      <c r="G69" s="32">
        <f>'5th Cycle Summary-Final'!G69-'5th Cycle Summary-Final2'!G69</f>
        <v>0</v>
      </c>
      <c r="H69" s="32">
        <f>'5th Cycle Summary-Final'!H69-'5th Cycle Summary-Final2'!H69</f>
        <v>0</v>
      </c>
      <c r="I69" s="32">
        <f>'5th Cycle Summary-Final'!I69-'5th Cycle Summary-Final2'!I69</f>
        <v>0</v>
      </c>
      <c r="J69" s="32">
        <f>'5th Cycle Summary-Final'!J69-'5th Cycle Summary-Final2'!J69</f>
        <v>0</v>
      </c>
      <c r="K69" s="32">
        <f>'5th Cycle Summary-Final'!K69-'5th Cycle Summary-Final2'!K69</f>
        <v>0</v>
      </c>
      <c r="L69" s="32">
        <f>'5th Cycle Summary-Final'!L69-'5th Cycle Summary-Final2'!L69</f>
        <v>0</v>
      </c>
      <c r="M69" s="32">
        <f>'5th Cycle Summary-Final'!M69-'5th Cycle Summary-Final2'!M69</f>
        <v>0</v>
      </c>
      <c r="N69" s="32">
        <f>'5th Cycle Summary-Final'!N69-'5th Cycle Summary-Final2'!N69</f>
        <v>0</v>
      </c>
      <c r="O69" s="32">
        <f>'5th Cycle Summary-Final'!O69-'5th Cycle Summary-Final2'!O69</f>
        <v>0</v>
      </c>
      <c r="P69" s="32">
        <f>'5th Cycle Summary-Final'!P69-'5th Cycle Summary-Final2'!P69</f>
        <v>0</v>
      </c>
      <c r="Q69" s="32">
        <f>'5th Cycle Summary-Final'!Q69-'5th Cycle Summary-Final2'!Q69</f>
        <v>0</v>
      </c>
      <c r="R69" s="32">
        <f>'5th Cycle Summary-Final'!R69-'5th Cycle Summary-Final2'!R69</f>
        <v>0</v>
      </c>
      <c r="S69" s="32">
        <f>'5th Cycle Summary-Final'!S69-'5th Cycle Summary-Final2'!S69</f>
        <v>0</v>
      </c>
      <c r="T69" s="32">
        <f>'5th Cycle Summary-Final'!T69-'5th Cycle Summary-Final2'!T69</f>
        <v>0</v>
      </c>
      <c r="U69" s="32">
        <f>'5th Cycle Summary-Final'!U69-'5th Cycle Summary-Final2'!U69</f>
        <v>0</v>
      </c>
      <c r="V69" s="32">
        <f>'5th Cycle Summary-Final'!V69-'5th Cycle Summary-Final2'!V69</f>
        <v>0</v>
      </c>
      <c r="W69" s="32">
        <f>'5th Cycle Summary-Final'!W69-'5th Cycle Summary-Final2'!W69</f>
        <v>0</v>
      </c>
      <c r="X69" s="32">
        <f>'5th Cycle Summary-Final'!X69-'5th Cycle Summary-Final2'!X69</f>
        <v>0</v>
      </c>
      <c r="Y69" s="32">
        <f>'5th Cycle Summary-Final'!Y69-'5th Cycle Summary-Final2'!Y69</f>
        <v>0</v>
      </c>
      <c r="Z69" s="32">
        <f>'5th Cycle Summary-Final'!Z69-'5th Cycle Summary-Final2'!Z69</f>
        <v>0</v>
      </c>
    </row>
    <row r="70" spans="1:26" ht="12.75" customHeight="1" x14ac:dyDescent="0.15">
      <c r="A70" s="9" t="s">
        <v>143</v>
      </c>
      <c r="B70" s="9" t="s">
        <v>144</v>
      </c>
      <c r="C70" s="29" t="s">
        <v>143</v>
      </c>
      <c r="D70" s="32">
        <f>'5th Cycle Summary-Final'!D70-'5th Cycle Summary-Final2'!D70</f>
        <v>0</v>
      </c>
      <c r="E70" s="32">
        <f>'5th Cycle Summary-Final'!E70-'5th Cycle Summary-Final2'!E70</f>
        <v>0</v>
      </c>
      <c r="F70" s="32">
        <f>'5th Cycle Summary-Final'!F70-'5th Cycle Summary-Final2'!F70</f>
        <v>0</v>
      </c>
      <c r="G70" s="32">
        <f>'5th Cycle Summary-Final'!G70-'5th Cycle Summary-Final2'!G70</f>
        <v>0</v>
      </c>
      <c r="H70" s="32">
        <f>'5th Cycle Summary-Final'!H70-'5th Cycle Summary-Final2'!H70</f>
        <v>0</v>
      </c>
      <c r="I70" s="32">
        <f>'5th Cycle Summary-Final'!I70-'5th Cycle Summary-Final2'!I70</f>
        <v>0</v>
      </c>
      <c r="J70" s="32">
        <f>'5th Cycle Summary-Final'!J70-'5th Cycle Summary-Final2'!J70</f>
        <v>0</v>
      </c>
      <c r="K70" s="32">
        <f>'5th Cycle Summary-Final'!K70-'5th Cycle Summary-Final2'!K70</f>
        <v>0</v>
      </c>
      <c r="L70" s="32">
        <f>'5th Cycle Summary-Final'!L70-'5th Cycle Summary-Final2'!L70</f>
        <v>0</v>
      </c>
      <c r="M70" s="32">
        <f>'5th Cycle Summary-Final'!M70-'5th Cycle Summary-Final2'!M70</f>
        <v>0</v>
      </c>
      <c r="N70" s="32">
        <f>'5th Cycle Summary-Final'!N70-'5th Cycle Summary-Final2'!N70</f>
        <v>0</v>
      </c>
      <c r="O70" s="32">
        <f>'5th Cycle Summary-Final'!O70-'5th Cycle Summary-Final2'!O70</f>
        <v>0</v>
      </c>
      <c r="P70" s="32">
        <f>'5th Cycle Summary-Final'!P70-'5th Cycle Summary-Final2'!P70</f>
        <v>0</v>
      </c>
      <c r="Q70" s="32">
        <f>'5th Cycle Summary-Final'!Q70-'5th Cycle Summary-Final2'!Q70</f>
        <v>0</v>
      </c>
      <c r="R70" s="32">
        <f>'5th Cycle Summary-Final'!R70-'5th Cycle Summary-Final2'!R70</f>
        <v>0</v>
      </c>
      <c r="S70" s="32">
        <f>'5th Cycle Summary-Final'!S70-'5th Cycle Summary-Final2'!S70</f>
        <v>0</v>
      </c>
      <c r="T70" s="32">
        <f>'5th Cycle Summary-Final'!T70-'5th Cycle Summary-Final2'!T70</f>
        <v>0</v>
      </c>
      <c r="U70" s="32">
        <f>'5th Cycle Summary-Final'!U70-'5th Cycle Summary-Final2'!U70</f>
        <v>0</v>
      </c>
      <c r="V70" s="32">
        <f>'5th Cycle Summary-Final'!V70-'5th Cycle Summary-Final2'!V70</f>
        <v>0</v>
      </c>
      <c r="W70" s="32">
        <f>'5th Cycle Summary-Final'!W70-'5th Cycle Summary-Final2'!W70</f>
        <v>0</v>
      </c>
      <c r="X70" s="32">
        <f>'5th Cycle Summary-Final'!X70-'5th Cycle Summary-Final2'!X70</f>
        <v>0</v>
      </c>
      <c r="Y70" s="32">
        <f>'5th Cycle Summary-Final'!Y70-'5th Cycle Summary-Final2'!Y70</f>
        <v>0</v>
      </c>
      <c r="Z70" s="32">
        <f>'5th Cycle Summary-Final'!Z70-'5th Cycle Summary-Final2'!Z70</f>
        <v>0</v>
      </c>
    </row>
    <row r="71" spans="1:26" ht="12.75" customHeight="1" x14ac:dyDescent="0.15">
      <c r="A71" s="9" t="s">
        <v>143</v>
      </c>
      <c r="B71" s="9" t="s">
        <v>144</v>
      </c>
      <c r="C71" s="29" t="s">
        <v>149</v>
      </c>
      <c r="D71" s="32">
        <f>'5th Cycle Summary-Final'!D71-'5th Cycle Summary-Final2'!D71</f>
        <v>0</v>
      </c>
      <c r="E71" s="32">
        <f>'5th Cycle Summary-Final'!E71-'5th Cycle Summary-Final2'!E71</f>
        <v>0</v>
      </c>
      <c r="F71" s="32">
        <f>'5th Cycle Summary-Final'!F71-'5th Cycle Summary-Final2'!F71</f>
        <v>0</v>
      </c>
      <c r="G71" s="32">
        <f>'5th Cycle Summary-Final'!G71-'5th Cycle Summary-Final2'!G71</f>
        <v>0</v>
      </c>
      <c r="H71" s="32">
        <f>'5th Cycle Summary-Final'!H71-'5th Cycle Summary-Final2'!H71</f>
        <v>0</v>
      </c>
      <c r="I71" s="32">
        <f>'5th Cycle Summary-Final'!I71-'5th Cycle Summary-Final2'!I71</f>
        <v>0</v>
      </c>
      <c r="J71" s="32">
        <f>'5th Cycle Summary-Final'!J71-'5th Cycle Summary-Final2'!J71</f>
        <v>0</v>
      </c>
      <c r="K71" s="32">
        <f>'5th Cycle Summary-Final'!K71-'5th Cycle Summary-Final2'!K71</f>
        <v>0</v>
      </c>
      <c r="L71" s="32">
        <f>'5th Cycle Summary-Final'!L71-'5th Cycle Summary-Final2'!L71</f>
        <v>0</v>
      </c>
      <c r="M71" s="32">
        <f>'5th Cycle Summary-Final'!M71-'5th Cycle Summary-Final2'!M71</f>
        <v>0</v>
      </c>
      <c r="N71" s="32">
        <f>'5th Cycle Summary-Final'!N71-'5th Cycle Summary-Final2'!N71</f>
        <v>0</v>
      </c>
      <c r="O71" s="32">
        <f>'5th Cycle Summary-Final'!O71-'5th Cycle Summary-Final2'!O71</f>
        <v>0</v>
      </c>
      <c r="P71" s="32">
        <f>'5th Cycle Summary-Final'!P71-'5th Cycle Summary-Final2'!P71</f>
        <v>0</v>
      </c>
      <c r="Q71" s="32">
        <f>'5th Cycle Summary-Final'!Q71-'5th Cycle Summary-Final2'!Q71</f>
        <v>0</v>
      </c>
      <c r="R71" s="32">
        <f>'5th Cycle Summary-Final'!R71-'5th Cycle Summary-Final2'!R71</f>
        <v>0</v>
      </c>
      <c r="S71" s="32">
        <f>'5th Cycle Summary-Final'!S71-'5th Cycle Summary-Final2'!S71</f>
        <v>0</v>
      </c>
      <c r="T71" s="32">
        <f>'5th Cycle Summary-Final'!T71-'5th Cycle Summary-Final2'!T71</f>
        <v>0</v>
      </c>
      <c r="U71" s="32">
        <f>'5th Cycle Summary-Final'!U71-'5th Cycle Summary-Final2'!U71</f>
        <v>0</v>
      </c>
      <c r="V71" s="32">
        <f>'5th Cycle Summary-Final'!V71-'5th Cycle Summary-Final2'!V71</f>
        <v>0</v>
      </c>
      <c r="W71" s="32">
        <f>'5th Cycle Summary-Final'!W71-'5th Cycle Summary-Final2'!W71</f>
        <v>0</v>
      </c>
      <c r="X71" s="32">
        <f>'5th Cycle Summary-Final'!X71-'5th Cycle Summary-Final2'!X71</f>
        <v>0</v>
      </c>
      <c r="Y71" s="32">
        <f>'5th Cycle Summary-Final'!Y71-'5th Cycle Summary-Final2'!Y71</f>
        <v>0</v>
      </c>
      <c r="Z71" s="32">
        <f>'5th Cycle Summary-Final'!Z71-'5th Cycle Summary-Final2'!Z71</f>
        <v>0</v>
      </c>
    </row>
    <row r="72" spans="1:26" ht="12.75" customHeight="1" x14ac:dyDescent="0.15">
      <c r="A72" s="9" t="s">
        <v>143</v>
      </c>
      <c r="B72" s="9" t="s">
        <v>144</v>
      </c>
      <c r="C72" s="29" t="s">
        <v>150</v>
      </c>
      <c r="D72" s="32">
        <f>'5th Cycle Summary-Final'!D72-'5th Cycle Summary-Final2'!D72</f>
        <v>0</v>
      </c>
      <c r="E72" s="32">
        <f>'5th Cycle Summary-Final'!E72-'5th Cycle Summary-Final2'!E72</f>
        <v>0</v>
      </c>
      <c r="F72" s="32">
        <f>'5th Cycle Summary-Final'!F72-'5th Cycle Summary-Final2'!F72</f>
        <v>0</v>
      </c>
      <c r="G72" s="32">
        <f>'5th Cycle Summary-Final'!G72-'5th Cycle Summary-Final2'!G72</f>
        <v>0</v>
      </c>
      <c r="H72" s="32">
        <f>'5th Cycle Summary-Final'!H72-'5th Cycle Summary-Final2'!H72</f>
        <v>0</v>
      </c>
      <c r="I72" s="32">
        <f>'5th Cycle Summary-Final'!I72-'5th Cycle Summary-Final2'!I72</f>
        <v>0</v>
      </c>
      <c r="J72" s="32">
        <f>'5th Cycle Summary-Final'!J72-'5th Cycle Summary-Final2'!J72</f>
        <v>0</v>
      </c>
      <c r="K72" s="32">
        <f>'5th Cycle Summary-Final'!K72-'5th Cycle Summary-Final2'!K72</f>
        <v>0</v>
      </c>
      <c r="L72" s="32">
        <f>'5th Cycle Summary-Final'!L72-'5th Cycle Summary-Final2'!L72</f>
        <v>0</v>
      </c>
      <c r="M72" s="32">
        <f>'5th Cycle Summary-Final'!M72-'5th Cycle Summary-Final2'!M72</f>
        <v>0</v>
      </c>
      <c r="N72" s="32">
        <f>'5th Cycle Summary-Final'!N72-'5th Cycle Summary-Final2'!N72</f>
        <v>0</v>
      </c>
      <c r="O72" s="32">
        <f>'5th Cycle Summary-Final'!O72-'5th Cycle Summary-Final2'!O72</f>
        <v>0</v>
      </c>
      <c r="P72" s="32">
        <f>'5th Cycle Summary-Final'!P72-'5th Cycle Summary-Final2'!P72</f>
        <v>0</v>
      </c>
      <c r="Q72" s="32">
        <f>'5th Cycle Summary-Final'!Q72-'5th Cycle Summary-Final2'!Q72</f>
        <v>0</v>
      </c>
      <c r="R72" s="32">
        <f>'5th Cycle Summary-Final'!R72-'5th Cycle Summary-Final2'!R72</f>
        <v>0</v>
      </c>
      <c r="S72" s="32">
        <f>'5th Cycle Summary-Final'!S72-'5th Cycle Summary-Final2'!S72</f>
        <v>0</v>
      </c>
      <c r="T72" s="32">
        <f>'5th Cycle Summary-Final'!T72-'5th Cycle Summary-Final2'!T72</f>
        <v>0</v>
      </c>
      <c r="U72" s="32">
        <f>'5th Cycle Summary-Final'!U72-'5th Cycle Summary-Final2'!U72</f>
        <v>0</v>
      </c>
      <c r="V72" s="32">
        <f>'5th Cycle Summary-Final'!V72-'5th Cycle Summary-Final2'!V72</f>
        <v>0</v>
      </c>
      <c r="W72" s="32">
        <f>'5th Cycle Summary-Final'!W72-'5th Cycle Summary-Final2'!W72</f>
        <v>0</v>
      </c>
      <c r="X72" s="32">
        <f>'5th Cycle Summary-Final'!X72-'5th Cycle Summary-Final2'!X72</f>
        <v>0</v>
      </c>
      <c r="Y72" s="32">
        <f>'5th Cycle Summary-Final'!Y72-'5th Cycle Summary-Final2'!Y72</f>
        <v>0</v>
      </c>
      <c r="Z72" s="32">
        <f>'5th Cycle Summary-Final'!Z72-'5th Cycle Summary-Final2'!Z72</f>
        <v>0</v>
      </c>
    </row>
    <row r="73" spans="1:26" ht="12.75" customHeight="1" x14ac:dyDescent="0.15">
      <c r="A73" s="9" t="s">
        <v>151</v>
      </c>
      <c r="B73" s="9" t="s">
        <v>83</v>
      </c>
      <c r="C73" s="29" t="s">
        <v>152</v>
      </c>
      <c r="D73" s="32">
        <f>'5th Cycle Summary-Final'!D73-'5th Cycle Summary-Final2'!D73</f>
        <v>0</v>
      </c>
      <c r="E73" s="32">
        <f>'5th Cycle Summary-Final'!E73-'5th Cycle Summary-Final2'!E73</f>
        <v>0</v>
      </c>
      <c r="F73" s="32">
        <f>'5th Cycle Summary-Final'!F73-'5th Cycle Summary-Final2'!F73</f>
        <v>0</v>
      </c>
      <c r="G73" s="32">
        <f>'5th Cycle Summary-Final'!G73-'5th Cycle Summary-Final2'!G73</f>
        <v>0</v>
      </c>
      <c r="H73" s="32">
        <f>'5th Cycle Summary-Final'!H73-'5th Cycle Summary-Final2'!H73</f>
        <v>0</v>
      </c>
      <c r="I73" s="32">
        <f>'5th Cycle Summary-Final'!I73-'5th Cycle Summary-Final2'!I73</f>
        <v>0</v>
      </c>
      <c r="J73" s="32">
        <f>'5th Cycle Summary-Final'!J73-'5th Cycle Summary-Final2'!J73</f>
        <v>0</v>
      </c>
      <c r="K73" s="32">
        <f>'5th Cycle Summary-Final'!K73-'5th Cycle Summary-Final2'!K73</f>
        <v>0</v>
      </c>
      <c r="L73" s="32">
        <f>'5th Cycle Summary-Final'!L73-'5th Cycle Summary-Final2'!L73</f>
        <v>0</v>
      </c>
      <c r="M73" s="32">
        <f>'5th Cycle Summary-Final'!M73-'5th Cycle Summary-Final2'!M73</f>
        <v>0</v>
      </c>
      <c r="N73" s="32">
        <f>'5th Cycle Summary-Final'!N73-'5th Cycle Summary-Final2'!N73</f>
        <v>0</v>
      </c>
      <c r="O73" s="32">
        <f>'5th Cycle Summary-Final'!O73-'5th Cycle Summary-Final2'!O73</f>
        <v>0</v>
      </c>
      <c r="P73" s="32">
        <f>'5th Cycle Summary-Final'!P73-'5th Cycle Summary-Final2'!P73</f>
        <v>0</v>
      </c>
      <c r="Q73" s="32">
        <f>'5th Cycle Summary-Final'!Q73-'5th Cycle Summary-Final2'!Q73</f>
        <v>0</v>
      </c>
      <c r="R73" s="32">
        <f>'5th Cycle Summary-Final'!R73-'5th Cycle Summary-Final2'!R73</f>
        <v>0</v>
      </c>
      <c r="S73" s="32">
        <f>'5th Cycle Summary-Final'!S73-'5th Cycle Summary-Final2'!S73</f>
        <v>0</v>
      </c>
      <c r="T73" s="32">
        <f>'5th Cycle Summary-Final'!T73-'5th Cycle Summary-Final2'!T73</f>
        <v>0</v>
      </c>
      <c r="U73" s="32">
        <f>'5th Cycle Summary-Final'!U73-'5th Cycle Summary-Final2'!U73</f>
        <v>0</v>
      </c>
      <c r="V73" s="32">
        <f>'5th Cycle Summary-Final'!V73-'5th Cycle Summary-Final2'!V73</f>
        <v>0</v>
      </c>
      <c r="W73" s="32">
        <f>'5th Cycle Summary-Final'!W73-'5th Cycle Summary-Final2'!W73</f>
        <v>0</v>
      </c>
      <c r="X73" s="32">
        <f>'5th Cycle Summary-Final'!X73-'5th Cycle Summary-Final2'!X73</f>
        <v>0</v>
      </c>
      <c r="Y73" s="32">
        <f>'5th Cycle Summary-Final'!Y73-'5th Cycle Summary-Final2'!Y73</f>
        <v>0</v>
      </c>
      <c r="Z73" s="32">
        <f>'5th Cycle Summary-Final'!Z73-'5th Cycle Summary-Final2'!Z73</f>
        <v>0</v>
      </c>
    </row>
    <row r="74" spans="1:26" ht="12.75" customHeight="1" x14ac:dyDescent="0.15">
      <c r="A74" s="9" t="s">
        <v>151</v>
      </c>
      <c r="B74" s="9" t="s">
        <v>83</v>
      </c>
      <c r="C74" s="29" t="s">
        <v>153</v>
      </c>
      <c r="D74" s="32">
        <f>'5th Cycle Summary-Final'!D74-'5th Cycle Summary-Final2'!D74</f>
        <v>0</v>
      </c>
      <c r="E74" s="32">
        <f>'5th Cycle Summary-Final'!E74-'5th Cycle Summary-Final2'!E74</f>
        <v>0</v>
      </c>
      <c r="F74" s="32">
        <f>'5th Cycle Summary-Final'!F74-'5th Cycle Summary-Final2'!F74</f>
        <v>0</v>
      </c>
      <c r="G74" s="32">
        <f>'5th Cycle Summary-Final'!G74-'5th Cycle Summary-Final2'!G74</f>
        <v>0</v>
      </c>
      <c r="H74" s="32">
        <f>'5th Cycle Summary-Final'!H74-'5th Cycle Summary-Final2'!H74</f>
        <v>0</v>
      </c>
      <c r="I74" s="32">
        <f>'5th Cycle Summary-Final'!I74-'5th Cycle Summary-Final2'!I74</f>
        <v>0</v>
      </c>
      <c r="J74" s="32">
        <f>'5th Cycle Summary-Final'!J74-'5th Cycle Summary-Final2'!J74</f>
        <v>0</v>
      </c>
      <c r="K74" s="32">
        <f>'5th Cycle Summary-Final'!K74-'5th Cycle Summary-Final2'!K74</f>
        <v>0</v>
      </c>
      <c r="L74" s="32">
        <f>'5th Cycle Summary-Final'!L74-'5th Cycle Summary-Final2'!L74</f>
        <v>0</v>
      </c>
      <c r="M74" s="32">
        <f>'5th Cycle Summary-Final'!M74-'5th Cycle Summary-Final2'!M74</f>
        <v>0</v>
      </c>
      <c r="N74" s="32">
        <f>'5th Cycle Summary-Final'!N74-'5th Cycle Summary-Final2'!N74</f>
        <v>0</v>
      </c>
      <c r="O74" s="32">
        <f>'5th Cycle Summary-Final'!O74-'5th Cycle Summary-Final2'!O74</f>
        <v>0</v>
      </c>
      <c r="P74" s="32">
        <f>'5th Cycle Summary-Final'!P74-'5th Cycle Summary-Final2'!P74</f>
        <v>0</v>
      </c>
      <c r="Q74" s="32">
        <f>'5th Cycle Summary-Final'!Q74-'5th Cycle Summary-Final2'!Q74</f>
        <v>0</v>
      </c>
      <c r="R74" s="32">
        <f>'5th Cycle Summary-Final'!R74-'5th Cycle Summary-Final2'!R74</f>
        <v>0</v>
      </c>
      <c r="S74" s="32">
        <f>'5th Cycle Summary-Final'!S74-'5th Cycle Summary-Final2'!S74</f>
        <v>0</v>
      </c>
      <c r="T74" s="32">
        <f>'5th Cycle Summary-Final'!T74-'5th Cycle Summary-Final2'!T74</f>
        <v>0</v>
      </c>
      <c r="U74" s="32">
        <f>'5th Cycle Summary-Final'!U74-'5th Cycle Summary-Final2'!U74</f>
        <v>0</v>
      </c>
      <c r="V74" s="32">
        <f>'5th Cycle Summary-Final'!V74-'5th Cycle Summary-Final2'!V74</f>
        <v>0</v>
      </c>
      <c r="W74" s="32">
        <f>'5th Cycle Summary-Final'!W74-'5th Cycle Summary-Final2'!W74</f>
        <v>0</v>
      </c>
      <c r="X74" s="32">
        <f>'5th Cycle Summary-Final'!X74-'5th Cycle Summary-Final2'!X74</f>
        <v>0</v>
      </c>
      <c r="Y74" s="32">
        <f>'5th Cycle Summary-Final'!Y74-'5th Cycle Summary-Final2'!Y74</f>
        <v>0</v>
      </c>
      <c r="Z74" s="32">
        <f>'5th Cycle Summary-Final'!Z74-'5th Cycle Summary-Final2'!Z74</f>
        <v>0</v>
      </c>
    </row>
    <row r="75" spans="1:26" ht="12.75" customHeight="1" x14ac:dyDescent="0.15">
      <c r="A75" s="9" t="s">
        <v>154</v>
      </c>
      <c r="B75" s="9" t="s">
        <v>128</v>
      </c>
      <c r="C75" s="29" t="s">
        <v>155</v>
      </c>
      <c r="D75" s="32">
        <f>'5th Cycle Summary-Final'!D75-'5th Cycle Summary-Final2'!D75</f>
        <v>0</v>
      </c>
      <c r="E75" s="32">
        <f>'5th Cycle Summary-Final'!E75-'5th Cycle Summary-Final2'!E75</f>
        <v>0</v>
      </c>
      <c r="F75" s="32">
        <f>'5th Cycle Summary-Final'!F75-'5th Cycle Summary-Final2'!F75</f>
        <v>0</v>
      </c>
      <c r="G75" s="32">
        <f>'5th Cycle Summary-Final'!G75-'5th Cycle Summary-Final2'!G75</f>
        <v>0</v>
      </c>
      <c r="H75" s="32">
        <f>'5th Cycle Summary-Final'!H75-'5th Cycle Summary-Final2'!H75</f>
        <v>0</v>
      </c>
      <c r="I75" s="32">
        <f>'5th Cycle Summary-Final'!I75-'5th Cycle Summary-Final2'!I75</f>
        <v>0</v>
      </c>
      <c r="J75" s="32">
        <f>'5th Cycle Summary-Final'!J75-'5th Cycle Summary-Final2'!J75</f>
        <v>0</v>
      </c>
      <c r="K75" s="32">
        <f>'5th Cycle Summary-Final'!K75-'5th Cycle Summary-Final2'!K75</f>
        <v>0</v>
      </c>
      <c r="L75" s="32">
        <f>'5th Cycle Summary-Final'!L75-'5th Cycle Summary-Final2'!L75</f>
        <v>0</v>
      </c>
      <c r="M75" s="32">
        <f>'5th Cycle Summary-Final'!M75-'5th Cycle Summary-Final2'!M75</f>
        <v>0</v>
      </c>
      <c r="N75" s="32">
        <f>'5th Cycle Summary-Final'!N75-'5th Cycle Summary-Final2'!N75</f>
        <v>0</v>
      </c>
      <c r="O75" s="32">
        <f>'5th Cycle Summary-Final'!O75-'5th Cycle Summary-Final2'!O75</f>
        <v>0</v>
      </c>
      <c r="P75" s="32">
        <f>'5th Cycle Summary-Final'!P75-'5th Cycle Summary-Final2'!P75</f>
        <v>0</v>
      </c>
      <c r="Q75" s="32">
        <f>'5th Cycle Summary-Final'!Q75-'5th Cycle Summary-Final2'!Q75</f>
        <v>0</v>
      </c>
      <c r="R75" s="32">
        <f>'5th Cycle Summary-Final'!R75-'5th Cycle Summary-Final2'!R75</f>
        <v>0</v>
      </c>
      <c r="S75" s="32">
        <f>'5th Cycle Summary-Final'!S75-'5th Cycle Summary-Final2'!S75</f>
        <v>0</v>
      </c>
      <c r="T75" s="32">
        <f>'5th Cycle Summary-Final'!T75-'5th Cycle Summary-Final2'!T75</f>
        <v>0</v>
      </c>
      <c r="U75" s="32">
        <f>'5th Cycle Summary-Final'!U75-'5th Cycle Summary-Final2'!U75</f>
        <v>0</v>
      </c>
      <c r="V75" s="32">
        <f>'5th Cycle Summary-Final'!V75-'5th Cycle Summary-Final2'!V75</f>
        <v>0</v>
      </c>
      <c r="W75" s="32">
        <f>'5th Cycle Summary-Final'!W75-'5th Cycle Summary-Final2'!W75</f>
        <v>0</v>
      </c>
      <c r="X75" s="32">
        <f>'5th Cycle Summary-Final'!X75-'5th Cycle Summary-Final2'!X75</f>
        <v>0</v>
      </c>
      <c r="Y75" s="32">
        <f>'5th Cycle Summary-Final'!Y75-'5th Cycle Summary-Final2'!Y75</f>
        <v>0</v>
      </c>
      <c r="Z75" s="32">
        <f>'5th Cycle Summary-Final'!Z75-'5th Cycle Summary-Final2'!Z75</f>
        <v>0</v>
      </c>
    </row>
    <row r="76" spans="1:26" ht="12.75" customHeight="1" x14ac:dyDescent="0.15">
      <c r="A76" s="9" t="s">
        <v>154</v>
      </c>
      <c r="B76" s="9" t="s">
        <v>128</v>
      </c>
      <c r="C76" s="29" t="s">
        <v>156</v>
      </c>
      <c r="D76" s="32">
        <f>'5th Cycle Summary-Final'!D76-'5th Cycle Summary-Final2'!D76</f>
        <v>0</v>
      </c>
      <c r="E76" s="32">
        <f>'5th Cycle Summary-Final'!E76-'5th Cycle Summary-Final2'!E76</f>
        <v>0</v>
      </c>
      <c r="F76" s="32">
        <f>'5th Cycle Summary-Final'!F76-'5th Cycle Summary-Final2'!F76</f>
        <v>0</v>
      </c>
      <c r="G76" s="32">
        <f>'5th Cycle Summary-Final'!G76-'5th Cycle Summary-Final2'!G76</f>
        <v>0</v>
      </c>
      <c r="H76" s="32">
        <f>'5th Cycle Summary-Final'!H76-'5th Cycle Summary-Final2'!H76</f>
        <v>0</v>
      </c>
      <c r="I76" s="32">
        <f>'5th Cycle Summary-Final'!I76-'5th Cycle Summary-Final2'!I76</f>
        <v>0</v>
      </c>
      <c r="J76" s="32">
        <f>'5th Cycle Summary-Final'!J76-'5th Cycle Summary-Final2'!J76</f>
        <v>0</v>
      </c>
      <c r="K76" s="32">
        <f>'5th Cycle Summary-Final'!K76-'5th Cycle Summary-Final2'!K76</f>
        <v>0</v>
      </c>
      <c r="L76" s="32">
        <f>'5th Cycle Summary-Final'!L76-'5th Cycle Summary-Final2'!L76</f>
        <v>0</v>
      </c>
      <c r="M76" s="32">
        <f>'5th Cycle Summary-Final'!M76-'5th Cycle Summary-Final2'!M76</f>
        <v>0</v>
      </c>
      <c r="N76" s="32">
        <f>'5th Cycle Summary-Final'!N76-'5th Cycle Summary-Final2'!N76</f>
        <v>0</v>
      </c>
      <c r="O76" s="32">
        <f>'5th Cycle Summary-Final'!O76-'5th Cycle Summary-Final2'!O76</f>
        <v>0</v>
      </c>
      <c r="P76" s="32">
        <f>'5th Cycle Summary-Final'!P76-'5th Cycle Summary-Final2'!P76</f>
        <v>0</v>
      </c>
      <c r="Q76" s="32">
        <f>'5th Cycle Summary-Final'!Q76-'5th Cycle Summary-Final2'!Q76</f>
        <v>0</v>
      </c>
      <c r="R76" s="32">
        <f>'5th Cycle Summary-Final'!R76-'5th Cycle Summary-Final2'!R76</f>
        <v>0</v>
      </c>
      <c r="S76" s="32">
        <f>'5th Cycle Summary-Final'!S76-'5th Cycle Summary-Final2'!S76</f>
        <v>0</v>
      </c>
      <c r="T76" s="32">
        <f>'5th Cycle Summary-Final'!T76-'5th Cycle Summary-Final2'!T76</f>
        <v>0</v>
      </c>
      <c r="U76" s="32">
        <f>'5th Cycle Summary-Final'!U76-'5th Cycle Summary-Final2'!U76</f>
        <v>0</v>
      </c>
      <c r="V76" s="32">
        <f>'5th Cycle Summary-Final'!V76-'5th Cycle Summary-Final2'!V76</f>
        <v>0</v>
      </c>
      <c r="W76" s="32">
        <f>'5th Cycle Summary-Final'!W76-'5th Cycle Summary-Final2'!W76</f>
        <v>0</v>
      </c>
      <c r="X76" s="32">
        <f>'5th Cycle Summary-Final'!X76-'5th Cycle Summary-Final2'!X76</f>
        <v>0</v>
      </c>
      <c r="Y76" s="32">
        <f>'5th Cycle Summary-Final'!Y76-'5th Cycle Summary-Final2'!Y76</f>
        <v>0</v>
      </c>
      <c r="Z76" s="32">
        <f>'5th Cycle Summary-Final'!Z76-'5th Cycle Summary-Final2'!Z76</f>
        <v>0</v>
      </c>
    </row>
    <row r="77" spans="1:26" ht="12.75" customHeight="1" x14ac:dyDescent="0.15">
      <c r="A77" s="9" t="s">
        <v>154</v>
      </c>
      <c r="B77" s="9" t="s">
        <v>128</v>
      </c>
      <c r="C77" s="29" t="s">
        <v>157</v>
      </c>
      <c r="D77" s="32">
        <f>'5th Cycle Summary-Final'!D77-'5th Cycle Summary-Final2'!D77</f>
        <v>0</v>
      </c>
      <c r="E77" s="32">
        <f>'5th Cycle Summary-Final'!E77-'5th Cycle Summary-Final2'!E77</f>
        <v>0</v>
      </c>
      <c r="F77" s="32">
        <f>'5th Cycle Summary-Final'!F77-'5th Cycle Summary-Final2'!F77</f>
        <v>0</v>
      </c>
      <c r="G77" s="32">
        <f>'5th Cycle Summary-Final'!G77-'5th Cycle Summary-Final2'!G77</f>
        <v>0</v>
      </c>
      <c r="H77" s="32">
        <f>'5th Cycle Summary-Final'!H77-'5th Cycle Summary-Final2'!H77</f>
        <v>0</v>
      </c>
      <c r="I77" s="32">
        <f>'5th Cycle Summary-Final'!I77-'5th Cycle Summary-Final2'!I77</f>
        <v>0</v>
      </c>
      <c r="J77" s="32">
        <f>'5th Cycle Summary-Final'!J77-'5th Cycle Summary-Final2'!J77</f>
        <v>0</v>
      </c>
      <c r="K77" s="32">
        <f>'5th Cycle Summary-Final'!K77-'5th Cycle Summary-Final2'!K77</f>
        <v>0</v>
      </c>
      <c r="L77" s="32">
        <f>'5th Cycle Summary-Final'!L77-'5th Cycle Summary-Final2'!L77</f>
        <v>0</v>
      </c>
      <c r="M77" s="32">
        <f>'5th Cycle Summary-Final'!M77-'5th Cycle Summary-Final2'!M77</f>
        <v>0</v>
      </c>
      <c r="N77" s="32">
        <f>'5th Cycle Summary-Final'!N77-'5th Cycle Summary-Final2'!N77</f>
        <v>0</v>
      </c>
      <c r="O77" s="32">
        <f>'5th Cycle Summary-Final'!O77-'5th Cycle Summary-Final2'!O77</f>
        <v>0</v>
      </c>
      <c r="P77" s="32">
        <f>'5th Cycle Summary-Final'!P77-'5th Cycle Summary-Final2'!P77</f>
        <v>0</v>
      </c>
      <c r="Q77" s="32">
        <f>'5th Cycle Summary-Final'!Q77-'5th Cycle Summary-Final2'!Q77</f>
        <v>0</v>
      </c>
      <c r="R77" s="32">
        <f>'5th Cycle Summary-Final'!R77-'5th Cycle Summary-Final2'!R77</f>
        <v>0</v>
      </c>
      <c r="S77" s="32">
        <f>'5th Cycle Summary-Final'!S77-'5th Cycle Summary-Final2'!S77</f>
        <v>0</v>
      </c>
      <c r="T77" s="32">
        <f>'5th Cycle Summary-Final'!T77-'5th Cycle Summary-Final2'!T77</f>
        <v>0</v>
      </c>
      <c r="U77" s="32">
        <f>'5th Cycle Summary-Final'!U77-'5th Cycle Summary-Final2'!U77</f>
        <v>0</v>
      </c>
      <c r="V77" s="32">
        <f>'5th Cycle Summary-Final'!V77-'5th Cycle Summary-Final2'!V77</f>
        <v>0</v>
      </c>
      <c r="W77" s="32">
        <f>'5th Cycle Summary-Final'!W77-'5th Cycle Summary-Final2'!W77</f>
        <v>0</v>
      </c>
      <c r="X77" s="32">
        <f>'5th Cycle Summary-Final'!X77-'5th Cycle Summary-Final2'!X77</f>
        <v>0</v>
      </c>
      <c r="Y77" s="32">
        <f>'5th Cycle Summary-Final'!Y77-'5th Cycle Summary-Final2'!Y77</f>
        <v>0</v>
      </c>
      <c r="Z77" s="32">
        <f>'5th Cycle Summary-Final'!Z77-'5th Cycle Summary-Final2'!Z77</f>
        <v>0</v>
      </c>
    </row>
    <row r="78" spans="1:26" ht="12.75" customHeight="1" x14ac:dyDescent="0.15">
      <c r="A78" s="9" t="s">
        <v>154</v>
      </c>
      <c r="B78" s="9" t="s">
        <v>128</v>
      </c>
      <c r="C78" s="29" t="s">
        <v>158</v>
      </c>
      <c r="D78" s="32">
        <f>'5th Cycle Summary-Final'!D78-'5th Cycle Summary-Final2'!D78</f>
        <v>0</v>
      </c>
      <c r="E78" s="32">
        <f>'5th Cycle Summary-Final'!E78-'5th Cycle Summary-Final2'!E78</f>
        <v>0</v>
      </c>
      <c r="F78" s="32">
        <f>'5th Cycle Summary-Final'!F78-'5th Cycle Summary-Final2'!F78</f>
        <v>0</v>
      </c>
      <c r="G78" s="32">
        <f>'5th Cycle Summary-Final'!G78-'5th Cycle Summary-Final2'!G78</f>
        <v>0</v>
      </c>
      <c r="H78" s="32">
        <f>'5th Cycle Summary-Final'!H78-'5th Cycle Summary-Final2'!H78</f>
        <v>0</v>
      </c>
      <c r="I78" s="32">
        <f>'5th Cycle Summary-Final'!I78-'5th Cycle Summary-Final2'!I78</f>
        <v>0</v>
      </c>
      <c r="J78" s="32">
        <f>'5th Cycle Summary-Final'!J78-'5th Cycle Summary-Final2'!J78</f>
        <v>0</v>
      </c>
      <c r="K78" s="32">
        <f>'5th Cycle Summary-Final'!K78-'5th Cycle Summary-Final2'!K78</f>
        <v>0</v>
      </c>
      <c r="L78" s="32">
        <f>'5th Cycle Summary-Final'!L78-'5th Cycle Summary-Final2'!L78</f>
        <v>0</v>
      </c>
      <c r="M78" s="32">
        <f>'5th Cycle Summary-Final'!M78-'5th Cycle Summary-Final2'!M78</f>
        <v>0</v>
      </c>
      <c r="N78" s="32">
        <f>'5th Cycle Summary-Final'!N78-'5th Cycle Summary-Final2'!N78</f>
        <v>0</v>
      </c>
      <c r="O78" s="32">
        <f>'5th Cycle Summary-Final'!O78-'5th Cycle Summary-Final2'!O78</f>
        <v>0</v>
      </c>
      <c r="P78" s="32">
        <f>'5th Cycle Summary-Final'!P78-'5th Cycle Summary-Final2'!P78</f>
        <v>0</v>
      </c>
      <c r="Q78" s="32">
        <f>'5th Cycle Summary-Final'!Q78-'5th Cycle Summary-Final2'!Q78</f>
        <v>0</v>
      </c>
      <c r="R78" s="32">
        <f>'5th Cycle Summary-Final'!R78-'5th Cycle Summary-Final2'!R78</f>
        <v>0</v>
      </c>
      <c r="S78" s="32">
        <f>'5th Cycle Summary-Final'!S78-'5th Cycle Summary-Final2'!S78</f>
        <v>0</v>
      </c>
      <c r="T78" s="32">
        <f>'5th Cycle Summary-Final'!T78-'5th Cycle Summary-Final2'!T78</f>
        <v>0</v>
      </c>
      <c r="U78" s="32">
        <f>'5th Cycle Summary-Final'!U78-'5th Cycle Summary-Final2'!U78</f>
        <v>0</v>
      </c>
      <c r="V78" s="32">
        <f>'5th Cycle Summary-Final'!V78-'5th Cycle Summary-Final2'!V78</f>
        <v>0</v>
      </c>
      <c r="W78" s="32">
        <f>'5th Cycle Summary-Final'!W78-'5th Cycle Summary-Final2'!W78</f>
        <v>0</v>
      </c>
      <c r="X78" s="32">
        <f>'5th Cycle Summary-Final'!X78-'5th Cycle Summary-Final2'!X78</f>
        <v>0</v>
      </c>
      <c r="Y78" s="32">
        <f>'5th Cycle Summary-Final'!Y78-'5th Cycle Summary-Final2'!Y78</f>
        <v>0</v>
      </c>
      <c r="Z78" s="32">
        <f>'5th Cycle Summary-Final'!Z78-'5th Cycle Summary-Final2'!Z78</f>
        <v>0</v>
      </c>
    </row>
    <row r="79" spans="1:26" ht="12.75" customHeight="1" x14ac:dyDescent="0.15">
      <c r="A79" s="9" t="s">
        <v>154</v>
      </c>
      <c r="B79" s="9" t="s">
        <v>128</v>
      </c>
      <c r="C79" s="29" t="s">
        <v>159</v>
      </c>
      <c r="D79" s="32">
        <f>'5th Cycle Summary-Final'!D79-'5th Cycle Summary-Final2'!D79</f>
        <v>0</v>
      </c>
      <c r="E79" s="32">
        <f>'5th Cycle Summary-Final'!E79-'5th Cycle Summary-Final2'!E79</f>
        <v>0</v>
      </c>
      <c r="F79" s="32">
        <f>'5th Cycle Summary-Final'!F79-'5th Cycle Summary-Final2'!F79</f>
        <v>0</v>
      </c>
      <c r="G79" s="32">
        <f>'5th Cycle Summary-Final'!G79-'5th Cycle Summary-Final2'!G79</f>
        <v>0</v>
      </c>
      <c r="H79" s="32">
        <f>'5th Cycle Summary-Final'!H79-'5th Cycle Summary-Final2'!H79</f>
        <v>0</v>
      </c>
      <c r="I79" s="32">
        <f>'5th Cycle Summary-Final'!I79-'5th Cycle Summary-Final2'!I79</f>
        <v>0</v>
      </c>
      <c r="J79" s="32">
        <f>'5th Cycle Summary-Final'!J79-'5th Cycle Summary-Final2'!J79</f>
        <v>0</v>
      </c>
      <c r="K79" s="32">
        <f>'5th Cycle Summary-Final'!K79-'5th Cycle Summary-Final2'!K79</f>
        <v>0</v>
      </c>
      <c r="L79" s="32">
        <f>'5th Cycle Summary-Final'!L79-'5th Cycle Summary-Final2'!L79</f>
        <v>0</v>
      </c>
      <c r="M79" s="32">
        <f>'5th Cycle Summary-Final'!M79-'5th Cycle Summary-Final2'!M79</f>
        <v>0</v>
      </c>
      <c r="N79" s="32">
        <f>'5th Cycle Summary-Final'!N79-'5th Cycle Summary-Final2'!N79</f>
        <v>0</v>
      </c>
      <c r="O79" s="32">
        <f>'5th Cycle Summary-Final'!O79-'5th Cycle Summary-Final2'!O79</f>
        <v>0</v>
      </c>
      <c r="P79" s="32">
        <f>'5th Cycle Summary-Final'!P79-'5th Cycle Summary-Final2'!P79</f>
        <v>0</v>
      </c>
      <c r="Q79" s="32">
        <f>'5th Cycle Summary-Final'!Q79-'5th Cycle Summary-Final2'!Q79</f>
        <v>0</v>
      </c>
      <c r="R79" s="32">
        <f>'5th Cycle Summary-Final'!R79-'5th Cycle Summary-Final2'!R79</f>
        <v>0</v>
      </c>
      <c r="S79" s="32">
        <f>'5th Cycle Summary-Final'!S79-'5th Cycle Summary-Final2'!S79</f>
        <v>0</v>
      </c>
      <c r="T79" s="32">
        <f>'5th Cycle Summary-Final'!T79-'5th Cycle Summary-Final2'!T79</f>
        <v>0</v>
      </c>
      <c r="U79" s="32">
        <f>'5th Cycle Summary-Final'!U79-'5th Cycle Summary-Final2'!U79</f>
        <v>0</v>
      </c>
      <c r="V79" s="32">
        <f>'5th Cycle Summary-Final'!V79-'5th Cycle Summary-Final2'!V79</f>
        <v>0</v>
      </c>
      <c r="W79" s="32">
        <f>'5th Cycle Summary-Final'!W79-'5th Cycle Summary-Final2'!W79</f>
        <v>0</v>
      </c>
      <c r="X79" s="32">
        <f>'5th Cycle Summary-Final'!X79-'5th Cycle Summary-Final2'!X79</f>
        <v>0</v>
      </c>
      <c r="Y79" s="32">
        <f>'5th Cycle Summary-Final'!Y79-'5th Cycle Summary-Final2'!Y79</f>
        <v>0</v>
      </c>
      <c r="Z79" s="32">
        <f>'5th Cycle Summary-Final'!Z79-'5th Cycle Summary-Final2'!Z79</f>
        <v>0</v>
      </c>
    </row>
    <row r="80" spans="1:26" ht="12.75" customHeight="1" x14ac:dyDescent="0.15">
      <c r="A80" s="9" t="s">
        <v>154</v>
      </c>
      <c r="B80" s="9" t="s">
        <v>128</v>
      </c>
      <c r="C80" s="29" t="s">
        <v>160</v>
      </c>
      <c r="D80" s="32">
        <f>'5th Cycle Summary-Final'!D80-'5th Cycle Summary-Final2'!D80</f>
        <v>0</v>
      </c>
      <c r="E80" s="32">
        <f>'5th Cycle Summary-Final'!E80-'5th Cycle Summary-Final2'!E80</f>
        <v>0</v>
      </c>
      <c r="F80" s="32">
        <f>'5th Cycle Summary-Final'!F80-'5th Cycle Summary-Final2'!F80</f>
        <v>0</v>
      </c>
      <c r="G80" s="32">
        <f>'5th Cycle Summary-Final'!G80-'5th Cycle Summary-Final2'!G80</f>
        <v>0</v>
      </c>
      <c r="H80" s="32">
        <f>'5th Cycle Summary-Final'!H80-'5th Cycle Summary-Final2'!H80</f>
        <v>0</v>
      </c>
      <c r="I80" s="32">
        <f>'5th Cycle Summary-Final'!I80-'5th Cycle Summary-Final2'!I80</f>
        <v>0</v>
      </c>
      <c r="J80" s="32">
        <f>'5th Cycle Summary-Final'!J80-'5th Cycle Summary-Final2'!J80</f>
        <v>0</v>
      </c>
      <c r="K80" s="32">
        <f>'5th Cycle Summary-Final'!K80-'5th Cycle Summary-Final2'!K80</f>
        <v>0</v>
      </c>
      <c r="L80" s="32">
        <f>'5th Cycle Summary-Final'!L80-'5th Cycle Summary-Final2'!L80</f>
        <v>0</v>
      </c>
      <c r="M80" s="32">
        <f>'5th Cycle Summary-Final'!M80-'5th Cycle Summary-Final2'!M80</f>
        <v>0</v>
      </c>
      <c r="N80" s="32">
        <f>'5th Cycle Summary-Final'!N80-'5th Cycle Summary-Final2'!N80</f>
        <v>0</v>
      </c>
      <c r="O80" s="32">
        <f>'5th Cycle Summary-Final'!O80-'5th Cycle Summary-Final2'!O80</f>
        <v>0</v>
      </c>
      <c r="P80" s="32">
        <f>'5th Cycle Summary-Final'!P80-'5th Cycle Summary-Final2'!P80</f>
        <v>0</v>
      </c>
      <c r="Q80" s="32">
        <f>'5th Cycle Summary-Final'!Q80-'5th Cycle Summary-Final2'!Q80</f>
        <v>0</v>
      </c>
      <c r="R80" s="32">
        <f>'5th Cycle Summary-Final'!R80-'5th Cycle Summary-Final2'!R80</f>
        <v>0</v>
      </c>
      <c r="S80" s="32">
        <f>'5th Cycle Summary-Final'!S80-'5th Cycle Summary-Final2'!S80</f>
        <v>0</v>
      </c>
      <c r="T80" s="32">
        <f>'5th Cycle Summary-Final'!T80-'5th Cycle Summary-Final2'!T80</f>
        <v>0</v>
      </c>
      <c r="U80" s="32">
        <f>'5th Cycle Summary-Final'!U80-'5th Cycle Summary-Final2'!U80</f>
        <v>0</v>
      </c>
      <c r="V80" s="32">
        <f>'5th Cycle Summary-Final'!V80-'5th Cycle Summary-Final2'!V80</f>
        <v>0</v>
      </c>
      <c r="W80" s="32">
        <f>'5th Cycle Summary-Final'!W80-'5th Cycle Summary-Final2'!W80</f>
        <v>0</v>
      </c>
      <c r="X80" s="32">
        <f>'5th Cycle Summary-Final'!X80-'5th Cycle Summary-Final2'!X80</f>
        <v>0</v>
      </c>
      <c r="Y80" s="32">
        <f>'5th Cycle Summary-Final'!Y80-'5th Cycle Summary-Final2'!Y80</f>
        <v>0</v>
      </c>
      <c r="Z80" s="32">
        <f>'5th Cycle Summary-Final'!Z80-'5th Cycle Summary-Final2'!Z80</f>
        <v>0</v>
      </c>
    </row>
    <row r="81" spans="1:26" ht="12.75" customHeight="1" x14ac:dyDescent="0.15">
      <c r="A81" s="9" t="s">
        <v>154</v>
      </c>
      <c r="B81" s="9" t="s">
        <v>128</v>
      </c>
      <c r="C81" s="29" t="s">
        <v>161</v>
      </c>
      <c r="D81" s="32">
        <f>'5th Cycle Summary-Final'!D81-'5th Cycle Summary-Final2'!D81</f>
        <v>0</v>
      </c>
      <c r="E81" s="32">
        <f>'5th Cycle Summary-Final'!E81-'5th Cycle Summary-Final2'!E81</f>
        <v>0</v>
      </c>
      <c r="F81" s="32">
        <f>'5th Cycle Summary-Final'!F81-'5th Cycle Summary-Final2'!F81</f>
        <v>0</v>
      </c>
      <c r="G81" s="32">
        <f>'5th Cycle Summary-Final'!G81-'5th Cycle Summary-Final2'!G81</f>
        <v>0</v>
      </c>
      <c r="H81" s="32">
        <f>'5th Cycle Summary-Final'!H81-'5th Cycle Summary-Final2'!H81</f>
        <v>0</v>
      </c>
      <c r="I81" s="32">
        <f>'5th Cycle Summary-Final'!I81-'5th Cycle Summary-Final2'!I81</f>
        <v>0</v>
      </c>
      <c r="J81" s="32">
        <f>'5th Cycle Summary-Final'!J81-'5th Cycle Summary-Final2'!J81</f>
        <v>0</v>
      </c>
      <c r="K81" s="32">
        <f>'5th Cycle Summary-Final'!K81-'5th Cycle Summary-Final2'!K81</f>
        <v>0</v>
      </c>
      <c r="L81" s="32">
        <f>'5th Cycle Summary-Final'!L81-'5th Cycle Summary-Final2'!L81</f>
        <v>0</v>
      </c>
      <c r="M81" s="32">
        <f>'5th Cycle Summary-Final'!M81-'5th Cycle Summary-Final2'!M81</f>
        <v>0</v>
      </c>
      <c r="N81" s="32">
        <f>'5th Cycle Summary-Final'!N81-'5th Cycle Summary-Final2'!N81</f>
        <v>0</v>
      </c>
      <c r="O81" s="32">
        <f>'5th Cycle Summary-Final'!O81-'5th Cycle Summary-Final2'!O81</f>
        <v>0</v>
      </c>
      <c r="P81" s="32">
        <f>'5th Cycle Summary-Final'!P81-'5th Cycle Summary-Final2'!P81</f>
        <v>0</v>
      </c>
      <c r="Q81" s="32">
        <f>'5th Cycle Summary-Final'!Q81-'5th Cycle Summary-Final2'!Q81</f>
        <v>0</v>
      </c>
      <c r="R81" s="32">
        <f>'5th Cycle Summary-Final'!R81-'5th Cycle Summary-Final2'!R81</f>
        <v>0</v>
      </c>
      <c r="S81" s="32">
        <f>'5th Cycle Summary-Final'!S81-'5th Cycle Summary-Final2'!S81</f>
        <v>0</v>
      </c>
      <c r="T81" s="32">
        <f>'5th Cycle Summary-Final'!T81-'5th Cycle Summary-Final2'!T81</f>
        <v>0</v>
      </c>
      <c r="U81" s="32">
        <f>'5th Cycle Summary-Final'!U81-'5th Cycle Summary-Final2'!U81</f>
        <v>0</v>
      </c>
      <c r="V81" s="32">
        <f>'5th Cycle Summary-Final'!V81-'5th Cycle Summary-Final2'!V81</f>
        <v>0</v>
      </c>
      <c r="W81" s="32">
        <f>'5th Cycle Summary-Final'!W81-'5th Cycle Summary-Final2'!W81</f>
        <v>0</v>
      </c>
      <c r="X81" s="32">
        <f>'5th Cycle Summary-Final'!X81-'5th Cycle Summary-Final2'!X81</f>
        <v>0</v>
      </c>
      <c r="Y81" s="32">
        <f>'5th Cycle Summary-Final'!Y81-'5th Cycle Summary-Final2'!Y81</f>
        <v>0</v>
      </c>
      <c r="Z81" s="32">
        <f>'5th Cycle Summary-Final'!Z81-'5th Cycle Summary-Final2'!Z81</f>
        <v>0</v>
      </c>
    </row>
    <row r="82" spans="1:26" ht="12.75" customHeight="1" x14ac:dyDescent="0.15">
      <c r="A82" s="9" t="s">
        <v>162</v>
      </c>
      <c r="B82" s="9" t="s">
        <v>163</v>
      </c>
      <c r="C82" s="29" t="s">
        <v>164</v>
      </c>
      <c r="D82" s="32">
        <f>'5th Cycle Summary-Final'!D82-'5th Cycle Summary-Final2'!D82</f>
        <v>0</v>
      </c>
      <c r="E82" s="32">
        <f>'5th Cycle Summary-Final'!E82-'5th Cycle Summary-Final2'!E82</f>
        <v>0</v>
      </c>
      <c r="F82" s="32">
        <f>'5th Cycle Summary-Final'!F82-'5th Cycle Summary-Final2'!F82</f>
        <v>0</v>
      </c>
      <c r="G82" s="32">
        <f>'5th Cycle Summary-Final'!G82-'5th Cycle Summary-Final2'!G82</f>
        <v>0</v>
      </c>
      <c r="H82" s="32">
        <f>'5th Cycle Summary-Final'!H82-'5th Cycle Summary-Final2'!H82</f>
        <v>0</v>
      </c>
      <c r="I82" s="32">
        <f>'5th Cycle Summary-Final'!I82-'5th Cycle Summary-Final2'!I82</f>
        <v>0</v>
      </c>
      <c r="J82" s="32">
        <f>'5th Cycle Summary-Final'!J82-'5th Cycle Summary-Final2'!J82</f>
        <v>0</v>
      </c>
      <c r="K82" s="32">
        <f>'5th Cycle Summary-Final'!K82-'5th Cycle Summary-Final2'!K82</f>
        <v>0</v>
      </c>
      <c r="L82" s="32">
        <f>'5th Cycle Summary-Final'!L82-'5th Cycle Summary-Final2'!L82</f>
        <v>0</v>
      </c>
      <c r="M82" s="32">
        <f>'5th Cycle Summary-Final'!M82-'5th Cycle Summary-Final2'!M82</f>
        <v>0</v>
      </c>
      <c r="N82" s="32">
        <f>'5th Cycle Summary-Final'!N82-'5th Cycle Summary-Final2'!N82</f>
        <v>0</v>
      </c>
      <c r="O82" s="32">
        <f>'5th Cycle Summary-Final'!O82-'5th Cycle Summary-Final2'!O82</f>
        <v>0</v>
      </c>
      <c r="P82" s="32">
        <f>'5th Cycle Summary-Final'!P82-'5th Cycle Summary-Final2'!P82</f>
        <v>0</v>
      </c>
      <c r="Q82" s="32">
        <f>'5th Cycle Summary-Final'!Q82-'5th Cycle Summary-Final2'!Q82</f>
        <v>0</v>
      </c>
      <c r="R82" s="32">
        <f>'5th Cycle Summary-Final'!R82-'5th Cycle Summary-Final2'!R82</f>
        <v>0</v>
      </c>
      <c r="S82" s="32">
        <f>'5th Cycle Summary-Final'!S82-'5th Cycle Summary-Final2'!S82</f>
        <v>0</v>
      </c>
      <c r="T82" s="32">
        <f>'5th Cycle Summary-Final'!T82-'5th Cycle Summary-Final2'!T82</f>
        <v>0</v>
      </c>
      <c r="U82" s="32">
        <f>'5th Cycle Summary-Final'!U82-'5th Cycle Summary-Final2'!U82</f>
        <v>0</v>
      </c>
      <c r="V82" s="32">
        <f>'5th Cycle Summary-Final'!V82-'5th Cycle Summary-Final2'!V82</f>
        <v>0</v>
      </c>
      <c r="W82" s="32">
        <f>'5th Cycle Summary-Final'!W82-'5th Cycle Summary-Final2'!W82</f>
        <v>0</v>
      </c>
      <c r="X82" s="32">
        <f>'5th Cycle Summary-Final'!X82-'5th Cycle Summary-Final2'!X82</f>
        <v>0</v>
      </c>
      <c r="Y82" s="32">
        <f>'5th Cycle Summary-Final'!Y82-'5th Cycle Summary-Final2'!Y82</f>
        <v>0</v>
      </c>
      <c r="Z82" s="32">
        <f>'5th Cycle Summary-Final'!Z82-'5th Cycle Summary-Final2'!Z82</f>
        <v>0</v>
      </c>
    </row>
    <row r="83" spans="1:26" ht="12.75" customHeight="1" x14ac:dyDescent="0.15">
      <c r="A83" s="9" t="s">
        <v>162</v>
      </c>
      <c r="B83" s="9" t="s">
        <v>163</v>
      </c>
      <c r="C83" s="29" t="s">
        <v>165</v>
      </c>
      <c r="D83" s="32">
        <f>'5th Cycle Summary-Final'!D83-'5th Cycle Summary-Final2'!D83</f>
        <v>0</v>
      </c>
      <c r="E83" s="32">
        <f>'5th Cycle Summary-Final'!E83-'5th Cycle Summary-Final2'!E83</f>
        <v>0</v>
      </c>
      <c r="F83" s="32">
        <f>'5th Cycle Summary-Final'!F83-'5th Cycle Summary-Final2'!F83</f>
        <v>0</v>
      </c>
      <c r="G83" s="32">
        <f>'5th Cycle Summary-Final'!G83-'5th Cycle Summary-Final2'!G83</f>
        <v>0</v>
      </c>
      <c r="H83" s="32">
        <f>'5th Cycle Summary-Final'!H83-'5th Cycle Summary-Final2'!H83</f>
        <v>0</v>
      </c>
      <c r="I83" s="32">
        <f>'5th Cycle Summary-Final'!I83-'5th Cycle Summary-Final2'!I83</f>
        <v>0</v>
      </c>
      <c r="J83" s="32">
        <f>'5th Cycle Summary-Final'!J83-'5th Cycle Summary-Final2'!J83</f>
        <v>0</v>
      </c>
      <c r="K83" s="32">
        <f>'5th Cycle Summary-Final'!K83-'5th Cycle Summary-Final2'!K83</f>
        <v>0</v>
      </c>
      <c r="L83" s="32">
        <f>'5th Cycle Summary-Final'!L83-'5th Cycle Summary-Final2'!L83</f>
        <v>0</v>
      </c>
      <c r="M83" s="32">
        <f>'5th Cycle Summary-Final'!M83-'5th Cycle Summary-Final2'!M83</f>
        <v>0</v>
      </c>
      <c r="N83" s="32">
        <f>'5th Cycle Summary-Final'!N83-'5th Cycle Summary-Final2'!N83</f>
        <v>0</v>
      </c>
      <c r="O83" s="32">
        <f>'5th Cycle Summary-Final'!O83-'5th Cycle Summary-Final2'!O83</f>
        <v>0</v>
      </c>
      <c r="P83" s="32">
        <f>'5th Cycle Summary-Final'!P83-'5th Cycle Summary-Final2'!P83</f>
        <v>0</v>
      </c>
      <c r="Q83" s="32">
        <f>'5th Cycle Summary-Final'!Q83-'5th Cycle Summary-Final2'!Q83</f>
        <v>0</v>
      </c>
      <c r="R83" s="32">
        <f>'5th Cycle Summary-Final'!R83-'5th Cycle Summary-Final2'!R83</f>
        <v>0</v>
      </c>
      <c r="S83" s="32">
        <f>'5th Cycle Summary-Final'!S83-'5th Cycle Summary-Final2'!S83</f>
        <v>0</v>
      </c>
      <c r="T83" s="32">
        <f>'5th Cycle Summary-Final'!T83-'5th Cycle Summary-Final2'!T83</f>
        <v>0</v>
      </c>
      <c r="U83" s="32">
        <f>'5th Cycle Summary-Final'!U83-'5th Cycle Summary-Final2'!U83</f>
        <v>0</v>
      </c>
      <c r="V83" s="32">
        <f>'5th Cycle Summary-Final'!V83-'5th Cycle Summary-Final2'!V83</f>
        <v>0</v>
      </c>
      <c r="W83" s="32">
        <f>'5th Cycle Summary-Final'!W83-'5th Cycle Summary-Final2'!W83</f>
        <v>0</v>
      </c>
      <c r="X83" s="32">
        <f>'5th Cycle Summary-Final'!X83-'5th Cycle Summary-Final2'!X83</f>
        <v>0</v>
      </c>
      <c r="Y83" s="32">
        <f>'5th Cycle Summary-Final'!Y83-'5th Cycle Summary-Final2'!Y83</f>
        <v>0</v>
      </c>
      <c r="Z83" s="32">
        <f>'5th Cycle Summary-Final'!Z83-'5th Cycle Summary-Final2'!Z83</f>
        <v>0</v>
      </c>
    </row>
    <row r="84" spans="1:26" ht="12.75" customHeight="1" x14ac:dyDescent="0.15">
      <c r="A84" s="9" t="s">
        <v>166</v>
      </c>
      <c r="B84" s="9" t="s">
        <v>83</v>
      </c>
      <c r="C84" s="29" t="s">
        <v>167</v>
      </c>
      <c r="D84" s="32">
        <f>'5th Cycle Summary-Final'!D84-'5th Cycle Summary-Final2'!D84</f>
        <v>0</v>
      </c>
      <c r="E84" s="32">
        <f>'5th Cycle Summary-Final'!E84-'5th Cycle Summary-Final2'!E84</f>
        <v>0</v>
      </c>
      <c r="F84" s="32">
        <f>'5th Cycle Summary-Final'!F84-'5th Cycle Summary-Final2'!F84</f>
        <v>0</v>
      </c>
      <c r="G84" s="32">
        <f>'5th Cycle Summary-Final'!G84-'5th Cycle Summary-Final2'!G84</f>
        <v>0</v>
      </c>
      <c r="H84" s="32">
        <f>'5th Cycle Summary-Final'!H84-'5th Cycle Summary-Final2'!H84</f>
        <v>0</v>
      </c>
      <c r="I84" s="32">
        <f>'5th Cycle Summary-Final'!I84-'5th Cycle Summary-Final2'!I84</f>
        <v>0</v>
      </c>
      <c r="J84" s="32">
        <f>'5th Cycle Summary-Final'!J84-'5th Cycle Summary-Final2'!J84</f>
        <v>0</v>
      </c>
      <c r="K84" s="32">
        <f>'5th Cycle Summary-Final'!K84-'5th Cycle Summary-Final2'!K84</f>
        <v>0</v>
      </c>
      <c r="L84" s="32">
        <f>'5th Cycle Summary-Final'!L84-'5th Cycle Summary-Final2'!L84</f>
        <v>0</v>
      </c>
      <c r="M84" s="32">
        <f>'5th Cycle Summary-Final'!M84-'5th Cycle Summary-Final2'!M84</f>
        <v>0</v>
      </c>
      <c r="N84" s="32">
        <f>'5th Cycle Summary-Final'!N84-'5th Cycle Summary-Final2'!N84</f>
        <v>0</v>
      </c>
      <c r="O84" s="32">
        <f>'5th Cycle Summary-Final'!O84-'5th Cycle Summary-Final2'!O84</f>
        <v>0</v>
      </c>
      <c r="P84" s="32">
        <f>'5th Cycle Summary-Final'!P84-'5th Cycle Summary-Final2'!P84</f>
        <v>0</v>
      </c>
      <c r="Q84" s="32">
        <f>'5th Cycle Summary-Final'!Q84-'5th Cycle Summary-Final2'!Q84</f>
        <v>0</v>
      </c>
      <c r="R84" s="32">
        <f>'5th Cycle Summary-Final'!R84-'5th Cycle Summary-Final2'!R84</f>
        <v>0</v>
      </c>
      <c r="S84" s="32">
        <f>'5th Cycle Summary-Final'!S84-'5th Cycle Summary-Final2'!S84</f>
        <v>0</v>
      </c>
      <c r="T84" s="32">
        <f>'5th Cycle Summary-Final'!T84-'5th Cycle Summary-Final2'!T84</f>
        <v>0</v>
      </c>
      <c r="U84" s="32">
        <f>'5th Cycle Summary-Final'!U84-'5th Cycle Summary-Final2'!U84</f>
        <v>0</v>
      </c>
      <c r="V84" s="32">
        <f>'5th Cycle Summary-Final'!V84-'5th Cycle Summary-Final2'!V84</f>
        <v>0</v>
      </c>
      <c r="W84" s="32">
        <f>'5th Cycle Summary-Final'!W84-'5th Cycle Summary-Final2'!W84</f>
        <v>0</v>
      </c>
      <c r="X84" s="32">
        <f>'5th Cycle Summary-Final'!X84-'5th Cycle Summary-Final2'!X84</f>
        <v>0</v>
      </c>
      <c r="Y84" s="32">
        <f>'5th Cycle Summary-Final'!Y84-'5th Cycle Summary-Final2'!Y84</f>
        <v>0</v>
      </c>
      <c r="Z84" s="32">
        <f>'5th Cycle Summary-Final'!Z84-'5th Cycle Summary-Final2'!Z84</f>
        <v>0</v>
      </c>
    </row>
    <row r="85" spans="1:26" ht="12.75" customHeight="1" x14ac:dyDescent="0.15">
      <c r="A85" s="9" t="s">
        <v>168</v>
      </c>
      <c r="B85" s="9" t="s">
        <v>144</v>
      </c>
      <c r="C85" s="29" t="s">
        <v>169</v>
      </c>
      <c r="D85" s="32">
        <f>'5th Cycle Summary-Final'!D85-'5th Cycle Summary-Final2'!D85</f>
        <v>0</v>
      </c>
      <c r="E85" s="32">
        <f>'5th Cycle Summary-Final'!E85-'5th Cycle Summary-Final2'!E85</f>
        <v>0</v>
      </c>
      <c r="F85" s="32">
        <f>'5th Cycle Summary-Final'!F85-'5th Cycle Summary-Final2'!F85</f>
        <v>0</v>
      </c>
      <c r="G85" s="32">
        <f>'5th Cycle Summary-Final'!G85-'5th Cycle Summary-Final2'!G85</f>
        <v>0</v>
      </c>
      <c r="H85" s="32">
        <f>'5th Cycle Summary-Final'!H85-'5th Cycle Summary-Final2'!H85</f>
        <v>0</v>
      </c>
      <c r="I85" s="32">
        <f>'5th Cycle Summary-Final'!I85-'5th Cycle Summary-Final2'!I85</f>
        <v>0</v>
      </c>
      <c r="J85" s="32">
        <f>'5th Cycle Summary-Final'!J85-'5th Cycle Summary-Final2'!J85</f>
        <v>0</v>
      </c>
      <c r="K85" s="32">
        <f>'5th Cycle Summary-Final'!K85-'5th Cycle Summary-Final2'!K85</f>
        <v>0</v>
      </c>
      <c r="L85" s="32">
        <f>'5th Cycle Summary-Final'!L85-'5th Cycle Summary-Final2'!L85</f>
        <v>0</v>
      </c>
      <c r="M85" s="32">
        <f>'5th Cycle Summary-Final'!M85-'5th Cycle Summary-Final2'!M85</f>
        <v>0</v>
      </c>
      <c r="N85" s="32">
        <f>'5th Cycle Summary-Final'!N85-'5th Cycle Summary-Final2'!N85</f>
        <v>0</v>
      </c>
      <c r="O85" s="32">
        <f>'5th Cycle Summary-Final'!O85-'5th Cycle Summary-Final2'!O85</f>
        <v>0</v>
      </c>
      <c r="P85" s="32">
        <f>'5th Cycle Summary-Final'!P85-'5th Cycle Summary-Final2'!P85</f>
        <v>0</v>
      </c>
      <c r="Q85" s="32">
        <f>'5th Cycle Summary-Final'!Q85-'5th Cycle Summary-Final2'!Q85</f>
        <v>0</v>
      </c>
      <c r="R85" s="32">
        <f>'5th Cycle Summary-Final'!R85-'5th Cycle Summary-Final2'!R85</f>
        <v>0</v>
      </c>
      <c r="S85" s="32">
        <f>'5th Cycle Summary-Final'!S85-'5th Cycle Summary-Final2'!S85</f>
        <v>0</v>
      </c>
      <c r="T85" s="32">
        <f>'5th Cycle Summary-Final'!T85-'5th Cycle Summary-Final2'!T85</f>
        <v>0</v>
      </c>
      <c r="U85" s="32">
        <f>'5th Cycle Summary-Final'!U85-'5th Cycle Summary-Final2'!U85</f>
        <v>0</v>
      </c>
      <c r="V85" s="32">
        <f>'5th Cycle Summary-Final'!V85-'5th Cycle Summary-Final2'!V85</f>
        <v>0</v>
      </c>
      <c r="W85" s="32">
        <f>'5th Cycle Summary-Final'!W85-'5th Cycle Summary-Final2'!W85</f>
        <v>0</v>
      </c>
      <c r="X85" s="32">
        <f>'5th Cycle Summary-Final'!X85-'5th Cycle Summary-Final2'!X85</f>
        <v>0</v>
      </c>
      <c r="Y85" s="32">
        <f>'5th Cycle Summary-Final'!Y85-'5th Cycle Summary-Final2'!Y85</f>
        <v>0</v>
      </c>
      <c r="Z85" s="32">
        <f>'5th Cycle Summary-Final'!Z85-'5th Cycle Summary-Final2'!Z85</f>
        <v>0</v>
      </c>
    </row>
    <row r="86" spans="1:26" ht="12.75" customHeight="1" x14ac:dyDescent="0.15">
      <c r="A86" s="9" t="s">
        <v>168</v>
      </c>
      <c r="B86" s="9" t="s">
        <v>144</v>
      </c>
      <c r="C86" s="29" t="s">
        <v>170</v>
      </c>
      <c r="D86" s="32">
        <f>'5th Cycle Summary-Final'!D86-'5th Cycle Summary-Final2'!D86</f>
        <v>0</v>
      </c>
      <c r="E86" s="32">
        <f>'5th Cycle Summary-Final'!E86-'5th Cycle Summary-Final2'!E86</f>
        <v>0</v>
      </c>
      <c r="F86" s="32">
        <f>'5th Cycle Summary-Final'!F86-'5th Cycle Summary-Final2'!F86</f>
        <v>0</v>
      </c>
      <c r="G86" s="32">
        <f>'5th Cycle Summary-Final'!G86-'5th Cycle Summary-Final2'!G86</f>
        <v>0</v>
      </c>
      <c r="H86" s="32">
        <f>'5th Cycle Summary-Final'!H86-'5th Cycle Summary-Final2'!H86</f>
        <v>0</v>
      </c>
      <c r="I86" s="32">
        <f>'5th Cycle Summary-Final'!I86-'5th Cycle Summary-Final2'!I86</f>
        <v>0</v>
      </c>
      <c r="J86" s="32">
        <f>'5th Cycle Summary-Final'!J86-'5th Cycle Summary-Final2'!J86</f>
        <v>0</v>
      </c>
      <c r="K86" s="32">
        <f>'5th Cycle Summary-Final'!K86-'5th Cycle Summary-Final2'!K86</f>
        <v>0</v>
      </c>
      <c r="L86" s="32">
        <f>'5th Cycle Summary-Final'!L86-'5th Cycle Summary-Final2'!L86</f>
        <v>0</v>
      </c>
      <c r="M86" s="32">
        <f>'5th Cycle Summary-Final'!M86-'5th Cycle Summary-Final2'!M86</f>
        <v>0</v>
      </c>
      <c r="N86" s="32">
        <f>'5th Cycle Summary-Final'!N86-'5th Cycle Summary-Final2'!N86</f>
        <v>0</v>
      </c>
      <c r="O86" s="32">
        <f>'5th Cycle Summary-Final'!O86-'5th Cycle Summary-Final2'!O86</f>
        <v>0</v>
      </c>
      <c r="P86" s="32">
        <f>'5th Cycle Summary-Final'!P86-'5th Cycle Summary-Final2'!P86</f>
        <v>0</v>
      </c>
      <c r="Q86" s="32">
        <f>'5th Cycle Summary-Final'!Q86-'5th Cycle Summary-Final2'!Q86</f>
        <v>0</v>
      </c>
      <c r="R86" s="32">
        <f>'5th Cycle Summary-Final'!R86-'5th Cycle Summary-Final2'!R86</f>
        <v>0</v>
      </c>
      <c r="S86" s="32">
        <f>'5th Cycle Summary-Final'!S86-'5th Cycle Summary-Final2'!S86</f>
        <v>0</v>
      </c>
      <c r="T86" s="32">
        <f>'5th Cycle Summary-Final'!T86-'5th Cycle Summary-Final2'!T86</f>
        <v>0</v>
      </c>
      <c r="U86" s="32">
        <f>'5th Cycle Summary-Final'!U86-'5th Cycle Summary-Final2'!U86</f>
        <v>0</v>
      </c>
      <c r="V86" s="32">
        <f>'5th Cycle Summary-Final'!V86-'5th Cycle Summary-Final2'!V86</f>
        <v>0</v>
      </c>
      <c r="W86" s="32">
        <f>'5th Cycle Summary-Final'!W86-'5th Cycle Summary-Final2'!W86</f>
        <v>0</v>
      </c>
      <c r="X86" s="32">
        <f>'5th Cycle Summary-Final'!X86-'5th Cycle Summary-Final2'!X86</f>
        <v>0</v>
      </c>
      <c r="Y86" s="32">
        <f>'5th Cycle Summary-Final'!Y86-'5th Cycle Summary-Final2'!Y86</f>
        <v>0</v>
      </c>
      <c r="Z86" s="32">
        <f>'5th Cycle Summary-Final'!Z86-'5th Cycle Summary-Final2'!Z86</f>
        <v>0</v>
      </c>
    </row>
    <row r="87" spans="1:26" ht="12.75" customHeight="1" x14ac:dyDescent="0.15">
      <c r="A87" s="9" t="s">
        <v>168</v>
      </c>
      <c r="B87" s="9" t="s">
        <v>144</v>
      </c>
      <c r="C87" s="29" t="s">
        <v>171</v>
      </c>
      <c r="D87" s="32">
        <f>'5th Cycle Summary-Final'!D87-'5th Cycle Summary-Final2'!D87</f>
        <v>0</v>
      </c>
      <c r="E87" s="32">
        <f>'5th Cycle Summary-Final'!E87-'5th Cycle Summary-Final2'!E87</f>
        <v>0</v>
      </c>
      <c r="F87" s="32">
        <f>'5th Cycle Summary-Final'!F87-'5th Cycle Summary-Final2'!F87</f>
        <v>0</v>
      </c>
      <c r="G87" s="32">
        <f>'5th Cycle Summary-Final'!G87-'5th Cycle Summary-Final2'!G87</f>
        <v>0</v>
      </c>
      <c r="H87" s="32">
        <f>'5th Cycle Summary-Final'!H87-'5th Cycle Summary-Final2'!H87</f>
        <v>0</v>
      </c>
      <c r="I87" s="32">
        <f>'5th Cycle Summary-Final'!I87-'5th Cycle Summary-Final2'!I87</f>
        <v>0</v>
      </c>
      <c r="J87" s="32">
        <f>'5th Cycle Summary-Final'!J87-'5th Cycle Summary-Final2'!J87</f>
        <v>0</v>
      </c>
      <c r="K87" s="32">
        <f>'5th Cycle Summary-Final'!K87-'5th Cycle Summary-Final2'!K87</f>
        <v>0</v>
      </c>
      <c r="L87" s="32">
        <f>'5th Cycle Summary-Final'!L87-'5th Cycle Summary-Final2'!L87</f>
        <v>0</v>
      </c>
      <c r="M87" s="32">
        <f>'5th Cycle Summary-Final'!M87-'5th Cycle Summary-Final2'!M87</f>
        <v>0</v>
      </c>
      <c r="N87" s="32">
        <f>'5th Cycle Summary-Final'!N87-'5th Cycle Summary-Final2'!N87</f>
        <v>0</v>
      </c>
      <c r="O87" s="32">
        <f>'5th Cycle Summary-Final'!O87-'5th Cycle Summary-Final2'!O87</f>
        <v>0</v>
      </c>
      <c r="P87" s="32">
        <f>'5th Cycle Summary-Final'!P87-'5th Cycle Summary-Final2'!P87</f>
        <v>0</v>
      </c>
      <c r="Q87" s="32">
        <f>'5th Cycle Summary-Final'!Q87-'5th Cycle Summary-Final2'!Q87</f>
        <v>0</v>
      </c>
      <c r="R87" s="32">
        <f>'5th Cycle Summary-Final'!R87-'5th Cycle Summary-Final2'!R87</f>
        <v>0</v>
      </c>
      <c r="S87" s="32">
        <f>'5th Cycle Summary-Final'!S87-'5th Cycle Summary-Final2'!S87</f>
        <v>0</v>
      </c>
      <c r="T87" s="32">
        <f>'5th Cycle Summary-Final'!T87-'5th Cycle Summary-Final2'!T87</f>
        <v>0</v>
      </c>
      <c r="U87" s="32">
        <f>'5th Cycle Summary-Final'!U87-'5th Cycle Summary-Final2'!U87</f>
        <v>0</v>
      </c>
      <c r="V87" s="32">
        <f>'5th Cycle Summary-Final'!V87-'5th Cycle Summary-Final2'!V87</f>
        <v>0</v>
      </c>
      <c r="W87" s="32">
        <f>'5th Cycle Summary-Final'!W87-'5th Cycle Summary-Final2'!W87</f>
        <v>0</v>
      </c>
      <c r="X87" s="32">
        <f>'5th Cycle Summary-Final'!X87-'5th Cycle Summary-Final2'!X87</f>
        <v>0</v>
      </c>
      <c r="Y87" s="32">
        <f>'5th Cycle Summary-Final'!Y87-'5th Cycle Summary-Final2'!Y87</f>
        <v>0</v>
      </c>
      <c r="Z87" s="32">
        <f>'5th Cycle Summary-Final'!Z87-'5th Cycle Summary-Final2'!Z87</f>
        <v>0</v>
      </c>
    </row>
    <row r="88" spans="1:26" ht="12.75" customHeight="1" x14ac:dyDescent="0.15">
      <c r="A88" s="9" t="s">
        <v>168</v>
      </c>
      <c r="B88" s="9" t="s">
        <v>144</v>
      </c>
      <c r="C88" s="29" t="s">
        <v>172</v>
      </c>
      <c r="D88" s="32">
        <f>'5th Cycle Summary-Final'!D88-'5th Cycle Summary-Final2'!D88</f>
        <v>0</v>
      </c>
      <c r="E88" s="32">
        <f>'5th Cycle Summary-Final'!E88-'5th Cycle Summary-Final2'!E88</f>
        <v>0</v>
      </c>
      <c r="F88" s="32">
        <f>'5th Cycle Summary-Final'!F88-'5th Cycle Summary-Final2'!F88</f>
        <v>0</v>
      </c>
      <c r="G88" s="32">
        <f>'5th Cycle Summary-Final'!G88-'5th Cycle Summary-Final2'!G88</f>
        <v>0</v>
      </c>
      <c r="H88" s="32">
        <f>'5th Cycle Summary-Final'!H88-'5th Cycle Summary-Final2'!H88</f>
        <v>0</v>
      </c>
      <c r="I88" s="32">
        <f>'5th Cycle Summary-Final'!I88-'5th Cycle Summary-Final2'!I88</f>
        <v>0</v>
      </c>
      <c r="J88" s="32">
        <f>'5th Cycle Summary-Final'!J88-'5th Cycle Summary-Final2'!J88</f>
        <v>0</v>
      </c>
      <c r="K88" s="32">
        <f>'5th Cycle Summary-Final'!K88-'5th Cycle Summary-Final2'!K88</f>
        <v>0</v>
      </c>
      <c r="L88" s="32">
        <f>'5th Cycle Summary-Final'!L88-'5th Cycle Summary-Final2'!L88</f>
        <v>0</v>
      </c>
      <c r="M88" s="32">
        <f>'5th Cycle Summary-Final'!M88-'5th Cycle Summary-Final2'!M88</f>
        <v>0</v>
      </c>
      <c r="N88" s="32">
        <f>'5th Cycle Summary-Final'!N88-'5th Cycle Summary-Final2'!N88</f>
        <v>0</v>
      </c>
      <c r="O88" s="32">
        <f>'5th Cycle Summary-Final'!O88-'5th Cycle Summary-Final2'!O88</f>
        <v>0</v>
      </c>
      <c r="P88" s="32">
        <f>'5th Cycle Summary-Final'!P88-'5th Cycle Summary-Final2'!P88</f>
        <v>0</v>
      </c>
      <c r="Q88" s="32">
        <f>'5th Cycle Summary-Final'!Q88-'5th Cycle Summary-Final2'!Q88</f>
        <v>0</v>
      </c>
      <c r="R88" s="32">
        <f>'5th Cycle Summary-Final'!R88-'5th Cycle Summary-Final2'!R88</f>
        <v>0</v>
      </c>
      <c r="S88" s="32">
        <f>'5th Cycle Summary-Final'!S88-'5th Cycle Summary-Final2'!S88</f>
        <v>0</v>
      </c>
      <c r="T88" s="32">
        <f>'5th Cycle Summary-Final'!T88-'5th Cycle Summary-Final2'!T88</f>
        <v>0</v>
      </c>
      <c r="U88" s="32">
        <f>'5th Cycle Summary-Final'!U88-'5th Cycle Summary-Final2'!U88</f>
        <v>0</v>
      </c>
      <c r="V88" s="32">
        <f>'5th Cycle Summary-Final'!V88-'5th Cycle Summary-Final2'!V88</f>
        <v>0</v>
      </c>
      <c r="W88" s="32">
        <f>'5th Cycle Summary-Final'!W88-'5th Cycle Summary-Final2'!W88</f>
        <v>0</v>
      </c>
      <c r="X88" s="32">
        <f>'5th Cycle Summary-Final'!X88-'5th Cycle Summary-Final2'!X88</f>
        <v>0</v>
      </c>
      <c r="Y88" s="32">
        <f>'5th Cycle Summary-Final'!Y88-'5th Cycle Summary-Final2'!Y88</f>
        <v>0</v>
      </c>
      <c r="Z88" s="32">
        <f>'5th Cycle Summary-Final'!Z88-'5th Cycle Summary-Final2'!Z88</f>
        <v>0</v>
      </c>
    </row>
    <row r="89" spans="1:26" ht="12.75" customHeight="1" x14ac:dyDescent="0.15">
      <c r="A89" s="9" t="s">
        <v>168</v>
      </c>
      <c r="B89" s="9" t="s">
        <v>144</v>
      </c>
      <c r="C89" s="29" t="s">
        <v>173</v>
      </c>
      <c r="D89" s="32">
        <f>'5th Cycle Summary-Final'!D89-'5th Cycle Summary-Final2'!D89</f>
        <v>0</v>
      </c>
      <c r="E89" s="32">
        <f>'5th Cycle Summary-Final'!E89-'5th Cycle Summary-Final2'!E89</f>
        <v>0</v>
      </c>
      <c r="F89" s="32">
        <f>'5th Cycle Summary-Final'!F89-'5th Cycle Summary-Final2'!F89</f>
        <v>0</v>
      </c>
      <c r="G89" s="32">
        <f>'5th Cycle Summary-Final'!G89-'5th Cycle Summary-Final2'!G89</f>
        <v>0</v>
      </c>
      <c r="H89" s="32">
        <f>'5th Cycle Summary-Final'!H89-'5th Cycle Summary-Final2'!H89</f>
        <v>0</v>
      </c>
      <c r="I89" s="32">
        <f>'5th Cycle Summary-Final'!I89-'5th Cycle Summary-Final2'!I89</f>
        <v>0</v>
      </c>
      <c r="J89" s="32">
        <f>'5th Cycle Summary-Final'!J89-'5th Cycle Summary-Final2'!J89</f>
        <v>0</v>
      </c>
      <c r="K89" s="32">
        <f>'5th Cycle Summary-Final'!K89-'5th Cycle Summary-Final2'!K89</f>
        <v>0</v>
      </c>
      <c r="L89" s="32">
        <f>'5th Cycle Summary-Final'!L89-'5th Cycle Summary-Final2'!L89</f>
        <v>0</v>
      </c>
      <c r="M89" s="32">
        <f>'5th Cycle Summary-Final'!M89-'5th Cycle Summary-Final2'!M89</f>
        <v>0</v>
      </c>
      <c r="N89" s="32">
        <f>'5th Cycle Summary-Final'!N89-'5th Cycle Summary-Final2'!N89</f>
        <v>0</v>
      </c>
      <c r="O89" s="32">
        <f>'5th Cycle Summary-Final'!O89-'5th Cycle Summary-Final2'!O89</f>
        <v>0</v>
      </c>
      <c r="P89" s="32">
        <f>'5th Cycle Summary-Final'!P89-'5th Cycle Summary-Final2'!P89</f>
        <v>0</v>
      </c>
      <c r="Q89" s="32">
        <f>'5th Cycle Summary-Final'!Q89-'5th Cycle Summary-Final2'!Q89</f>
        <v>0</v>
      </c>
      <c r="R89" s="32">
        <f>'5th Cycle Summary-Final'!R89-'5th Cycle Summary-Final2'!R89</f>
        <v>0</v>
      </c>
      <c r="S89" s="32">
        <f>'5th Cycle Summary-Final'!S89-'5th Cycle Summary-Final2'!S89</f>
        <v>0</v>
      </c>
      <c r="T89" s="32">
        <f>'5th Cycle Summary-Final'!T89-'5th Cycle Summary-Final2'!T89</f>
        <v>0</v>
      </c>
      <c r="U89" s="32">
        <f>'5th Cycle Summary-Final'!U89-'5th Cycle Summary-Final2'!U89</f>
        <v>0</v>
      </c>
      <c r="V89" s="32">
        <f>'5th Cycle Summary-Final'!V89-'5th Cycle Summary-Final2'!V89</f>
        <v>0</v>
      </c>
      <c r="W89" s="32">
        <f>'5th Cycle Summary-Final'!W89-'5th Cycle Summary-Final2'!W89</f>
        <v>0</v>
      </c>
      <c r="X89" s="32">
        <f>'5th Cycle Summary-Final'!X89-'5th Cycle Summary-Final2'!X89</f>
        <v>0</v>
      </c>
      <c r="Y89" s="32">
        <f>'5th Cycle Summary-Final'!Y89-'5th Cycle Summary-Final2'!Y89</f>
        <v>0</v>
      </c>
      <c r="Z89" s="32">
        <f>'5th Cycle Summary-Final'!Z89-'5th Cycle Summary-Final2'!Z89</f>
        <v>0</v>
      </c>
    </row>
    <row r="90" spans="1:26" ht="12.75" customHeight="1" x14ac:dyDescent="0.15">
      <c r="A90" s="9" t="s">
        <v>168</v>
      </c>
      <c r="B90" s="9" t="s">
        <v>144</v>
      </c>
      <c r="C90" s="29" t="s">
        <v>174</v>
      </c>
      <c r="D90" s="32">
        <f>'5th Cycle Summary-Final'!D90-'5th Cycle Summary-Final2'!D90</f>
        <v>0</v>
      </c>
      <c r="E90" s="32">
        <f>'5th Cycle Summary-Final'!E90-'5th Cycle Summary-Final2'!E90</f>
        <v>0</v>
      </c>
      <c r="F90" s="32">
        <f>'5th Cycle Summary-Final'!F90-'5th Cycle Summary-Final2'!F90</f>
        <v>0</v>
      </c>
      <c r="G90" s="32">
        <f>'5th Cycle Summary-Final'!G90-'5th Cycle Summary-Final2'!G90</f>
        <v>0</v>
      </c>
      <c r="H90" s="32">
        <f>'5th Cycle Summary-Final'!H90-'5th Cycle Summary-Final2'!H90</f>
        <v>0</v>
      </c>
      <c r="I90" s="32">
        <f>'5th Cycle Summary-Final'!I90-'5th Cycle Summary-Final2'!I90</f>
        <v>0</v>
      </c>
      <c r="J90" s="32">
        <f>'5th Cycle Summary-Final'!J90-'5th Cycle Summary-Final2'!J90</f>
        <v>0</v>
      </c>
      <c r="K90" s="32">
        <f>'5th Cycle Summary-Final'!K90-'5th Cycle Summary-Final2'!K90</f>
        <v>0</v>
      </c>
      <c r="L90" s="32">
        <f>'5th Cycle Summary-Final'!L90-'5th Cycle Summary-Final2'!L90</f>
        <v>0</v>
      </c>
      <c r="M90" s="32">
        <f>'5th Cycle Summary-Final'!M90-'5th Cycle Summary-Final2'!M90</f>
        <v>0</v>
      </c>
      <c r="N90" s="32">
        <f>'5th Cycle Summary-Final'!N90-'5th Cycle Summary-Final2'!N90</f>
        <v>0</v>
      </c>
      <c r="O90" s="32">
        <f>'5th Cycle Summary-Final'!O90-'5th Cycle Summary-Final2'!O90</f>
        <v>0</v>
      </c>
      <c r="P90" s="32">
        <f>'5th Cycle Summary-Final'!P90-'5th Cycle Summary-Final2'!P90</f>
        <v>0</v>
      </c>
      <c r="Q90" s="32">
        <f>'5th Cycle Summary-Final'!Q90-'5th Cycle Summary-Final2'!Q90</f>
        <v>0</v>
      </c>
      <c r="R90" s="32">
        <f>'5th Cycle Summary-Final'!R90-'5th Cycle Summary-Final2'!R90</f>
        <v>0</v>
      </c>
      <c r="S90" s="32">
        <f>'5th Cycle Summary-Final'!S90-'5th Cycle Summary-Final2'!S90</f>
        <v>0</v>
      </c>
      <c r="T90" s="32">
        <f>'5th Cycle Summary-Final'!T90-'5th Cycle Summary-Final2'!T90</f>
        <v>0</v>
      </c>
      <c r="U90" s="32">
        <f>'5th Cycle Summary-Final'!U90-'5th Cycle Summary-Final2'!U90</f>
        <v>0</v>
      </c>
      <c r="V90" s="32">
        <f>'5th Cycle Summary-Final'!V90-'5th Cycle Summary-Final2'!V90</f>
        <v>0</v>
      </c>
      <c r="W90" s="32">
        <f>'5th Cycle Summary-Final'!W90-'5th Cycle Summary-Final2'!W90</f>
        <v>0</v>
      </c>
      <c r="X90" s="32">
        <f>'5th Cycle Summary-Final'!X90-'5th Cycle Summary-Final2'!X90</f>
        <v>0</v>
      </c>
      <c r="Y90" s="32">
        <f>'5th Cycle Summary-Final'!Y90-'5th Cycle Summary-Final2'!Y90</f>
        <v>0</v>
      </c>
      <c r="Z90" s="32">
        <f>'5th Cycle Summary-Final'!Z90-'5th Cycle Summary-Final2'!Z90</f>
        <v>0</v>
      </c>
    </row>
    <row r="91" spans="1:26" ht="12.75" customHeight="1" x14ac:dyDescent="0.15">
      <c r="A91" s="9" t="s">
        <v>168</v>
      </c>
      <c r="B91" s="9" t="s">
        <v>144</v>
      </c>
      <c r="C91" s="29" t="s">
        <v>175</v>
      </c>
      <c r="D91" s="32">
        <f>'5th Cycle Summary-Final'!D91-'5th Cycle Summary-Final2'!D91</f>
        <v>0</v>
      </c>
      <c r="E91" s="32">
        <f>'5th Cycle Summary-Final'!E91-'5th Cycle Summary-Final2'!E91</f>
        <v>0</v>
      </c>
      <c r="F91" s="32">
        <f>'5th Cycle Summary-Final'!F91-'5th Cycle Summary-Final2'!F91</f>
        <v>0</v>
      </c>
      <c r="G91" s="32">
        <f>'5th Cycle Summary-Final'!G91-'5th Cycle Summary-Final2'!G91</f>
        <v>0</v>
      </c>
      <c r="H91" s="32">
        <f>'5th Cycle Summary-Final'!H91-'5th Cycle Summary-Final2'!H91</f>
        <v>0</v>
      </c>
      <c r="I91" s="32">
        <f>'5th Cycle Summary-Final'!I91-'5th Cycle Summary-Final2'!I91</f>
        <v>0</v>
      </c>
      <c r="J91" s="32">
        <f>'5th Cycle Summary-Final'!J91-'5th Cycle Summary-Final2'!J91</f>
        <v>0</v>
      </c>
      <c r="K91" s="32">
        <f>'5th Cycle Summary-Final'!K91-'5th Cycle Summary-Final2'!K91</f>
        <v>0</v>
      </c>
      <c r="L91" s="32">
        <f>'5th Cycle Summary-Final'!L91-'5th Cycle Summary-Final2'!L91</f>
        <v>0</v>
      </c>
      <c r="M91" s="32">
        <f>'5th Cycle Summary-Final'!M91-'5th Cycle Summary-Final2'!M91</f>
        <v>0</v>
      </c>
      <c r="N91" s="32">
        <f>'5th Cycle Summary-Final'!N91-'5th Cycle Summary-Final2'!N91</f>
        <v>0</v>
      </c>
      <c r="O91" s="32">
        <f>'5th Cycle Summary-Final'!O91-'5th Cycle Summary-Final2'!O91</f>
        <v>0</v>
      </c>
      <c r="P91" s="32">
        <f>'5th Cycle Summary-Final'!P91-'5th Cycle Summary-Final2'!P91</f>
        <v>0</v>
      </c>
      <c r="Q91" s="32">
        <f>'5th Cycle Summary-Final'!Q91-'5th Cycle Summary-Final2'!Q91</f>
        <v>0</v>
      </c>
      <c r="R91" s="32">
        <f>'5th Cycle Summary-Final'!R91-'5th Cycle Summary-Final2'!R91</f>
        <v>0</v>
      </c>
      <c r="S91" s="32">
        <f>'5th Cycle Summary-Final'!S91-'5th Cycle Summary-Final2'!S91</f>
        <v>0</v>
      </c>
      <c r="T91" s="32">
        <f>'5th Cycle Summary-Final'!T91-'5th Cycle Summary-Final2'!T91</f>
        <v>0</v>
      </c>
      <c r="U91" s="32">
        <f>'5th Cycle Summary-Final'!U91-'5th Cycle Summary-Final2'!U91</f>
        <v>0</v>
      </c>
      <c r="V91" s="32">
        <f>'5th Cycle Summary-Final'!V91-'5th Cycle Summary-Final2'!V91</f>
        <v>0</v>
      </c>
      <c r="W91" s="32">
        <f>'5th Cycle Summary-Final'!W91-'5th Cycle Summary-Final2'!W91</f>
        <v>0</v>
      </c>
      <c r="X91" s="32">
        <f>'5th Cycle Summary-Final'!X91-'5th Cycle Summary-Final2'!X91</f>
        <v>0</v>
      </c>
      <c r="Y91" s="32">
        <f>'5th Cycle Summary-Final'!Y91-'5th Cycle Summary-Final2'!Y91</f>
        <v>0</v>
      </c>
      <c r="Z91" s="32">
        <f>'5th Cycle Summary-Final'!Z91-'5th Cycle Summary-Final2'!Z91</f>
        <v>0</v>
      </c>
    </row>
    <row r="92" spans="1:26" ht="12.75" customHeight="1" x14ac:dyDescent="0.15">
      <c r="A92" s="9" t="s">
        <v>168</v>
      </c>
      <c r="B92" s="9" t="s">
        <v>144</v>
      </c>
      <c r="C92" s="29" t="s">
        <v>176</v>
      </c>
      <c r="D92" s="32">
        <f>'5th Cycle Summary-Final'!D92-'5th Cycle Summary-Final2'!D92</f>
        <v>0</v>
      </c>
      <c r="E92" s="32">
        <f>'5th Cycle Summary-Final'!E92-'5th Cycle Summary-Final2'!E92</f>
        <v>0</v>
      </c>
      <c r="F92" s="32">
        <f>'5th Cycle Summary-Final'!F92-'5th Cycle Summary-Final2'!F92</f>
        <v>0</v>
      </c>
      <c r="G92" s="32">
        <f>'5th Cycle Summary-Final'!G92-'5th Cycle Summary-Final2'!G92</f>
        <v>0</v>
      </c>
      <c r="H92" s="32">
        <f>'5th Cycle Summary-Final'!H92-'5th Cycle Summary-Final2'!H92</f>
        <v>0</v>
      </c>
      <c r="I92" s="32">
        <f>'5th Cycle Summary-Final'!I92-'5th Cycle Summary-Final2'!I92</f>
        <v>0</v>
      </c>
      <c r="J92" s="32">
        <f>'5th Cycle Summary-Final'!J92-'5th Cycle Summary-Final2'!J92</f>
        <v>0</v>
      </c>
      <c r="K92" s="32">
        <f>'5th Cycle Summary-Final'!K92-'5th Cycle Summary-Final2'!K92</f>
        <v>0</v>
      </c>
      <c r="L92" s="32">
        <f>'5th Cycle Summary-Final'!L92-'5th Cycle Summary-Final2'!L92</f>
        <v>0</v>
      </c>
      <c r="M92" s="32">
        <f>'5th Cycle Summary-Final'!M92-'5th Cycle Summary-Final2'!M92</f>
        <v>0</v>
      </c>
      <c r="N92" s="32">
        <f>'5th Cycle Summary-Final'!N92-'5th Cycle Summary-Final2'!N92</f>
        <v>0</v>
      </c>
      <c r="O92" s="32">
        <f>'5th Cycle Summary-Final'!O92-'5th Cycle Summary-Final2'!O92</f>
        <v>0</v>
      </c>
      <c r="P92" s="32">
        <f>'5th Cycle Summary-Final'!P92-'5th Cycle Summary-Final2'!P92</f>
        <v>0</v>
      </c>
      <c r="Q92" s="32">
        <f>'5th Cycle Summary-Final'!Q92-'5th Cycle Summary-Final2'!Q92</f>
        <v>0</v>
      </c>
      <c r="R92" s="32">
        <f>'5th Cycle Summary-Final'!R92-'5th Cycle Summary-Final2'!R92</f>
        <v>0</v>
      </c>
      <c r="S92" s="32">
        <f>'5th Cycle Summary-Final'!S92-'5th Cycle Summary-Final2'!S92</f>
        <v>0</v>
      </c>
      <c r="T92" s="32">
        <f>'5th Cycle Summary-Final'!T92-'5th Cycle Summary-Final2'!T92</f>
        <v>0</v>
      </c>
      <c r="U92" s="32">
        <f>'5th Cycle Summary-Final'!U92-'5th Cycle Summary-Final2'!U92</f>
        <v>0</v>
      </c>
      <c r="V92" s="32">
        <f>'5th Cycle Summary-Final'!V92-'5th Cycle Summary-Final2'!V92</f>
        <v>0</v>
      </c>
      <c r="W92" s="32">
        <f>'5th Cycle Summary-Final'!W92-'5th Cycle Summary-Final2'!W92</f>
        <v>0</v>
      </c>
      <c r="X92" s="32">
        <f>'5th Cycle Summary-Final'!X92-'5th Cycle Summary-Final2'!X92</f>
        <v>0</v>
      </c>
      <c r="Y92" s="32">
        <f>'5th Cycle Summary-Final'!Y92-'5th Cycle Summary-Final2'!Y92</f>
        <v>0</v>
      </c>
      <c r="Z92" s="32">
        <f>'5th Cycle Summary-Final'!Z92-'5th Cycle Summary-Final2'!Z92</f>
        <v>0</v>
      </c>
    </row>
    <row r="93" spans="1:26" ht="12.75" customHeight="1" x14ac:dyDescent="0.15">
      <c r="A93" s="9" t="s">
        <v>168</v>
      </c>
      <c r="B93" s="9" t="s">
        <v>144</v>
      </c>
      <c r="C93" s="29" t="s">
        <v>177</v>
      </c>
      <c r="D93" s="32">
        <f>'5th Cycle Summary-Final'!D93-'5th Cycle Summary-Final2'!D93</f>
        <v>0</v>
      </c>
      <c r="E93" s="32">
        <f>'5th Cycle Summary-Final'!E93-'5th Cycle Summary-Final2'!E93</f>
        <v>0</v>
      </c>
      <c r="F93" s="32">
        <f>'5th Cycle Summary-Final'!F93-'5th Cycle Summary-Final2'!F93</f>
        <v>0</v>
      </c>
      <c r="G93" s="32">
        <f>'5th Cycle Summary-Final'!G93-'5th Cycle Summary-Final2'!G93</f>
        <v>0</v>
      </c>
      <c r="H93" s="32">
        <f>'5th Cycle Summary-Final'!H93-'5th Cycle Summary-Final2'!H93</f>
        <v>0</v>
      </c>
      <c r="I93" s="32">
        <f>'5th Cycle Summary-Final'!I93-'5th Cycle Summary-Final2'!I93</f>
        <v>0</v>
      </c>
      <c r="J93" s="32">
        <f>'5th Cycle Summary-Final'!J93-'5th Cycle Summary-Final2'!J93</f>
        <v>0</v>
      </c>
      <c r="K93" s="32">
        <f>'5th Cycle Summary-Final'!K93-'5th Cycle Summary-Final2'!K93</f>
        <v>0</v>
      </c>
      <c r="L93" s="32">
        <f>'5th Cycle Summary-Final'!L93-'5th Cycle Summary-Final2'!L93</f>
        <v>0</v>
      </c>
      <c r="M93" s="32">
        <f>'5th Cycle Summary-Final'!M93-'5th Cycle Summary-Final2'!M93</f>
        <v>0</v>
      </c>
      <c r="N93" s="32">
        <f>'5th Cycle Summary-Final'!N93-'5th Cycle Summary-Final2'!N93</f>
        <v>0</v>
      </c>
      <c r="O93" s="32">
        <f>'5th Cycle Summary-Final'!O93-'5th Cycle Summary-Final2'!O93</f>
        <v>0</v>
      </c>
      <c r="P93" s="32">
        <f>'5th Cycle Summary-Final'!P93-'5th Cycle Summary-Final2'!P93</f>
        <v>0</v>
      </c>
      <c r="Q93" s="32">
        <f>'5th Cycle Summary-Final'!Q93-'5th Cycle Summary-Final2'!Q93</f>
        <v>0</v>
      </c>
      <c r="R93" s="32">
        <f>'5th Cycle Summary-Final'!R93-'5th Cycle Summary-Final2'!R93</f>
        <v>0</v>
      </c>
      <c r="S93" s="32">
        <f>'5th Cycle Summary-Final'!S93-'5th Cycle Summary-Final2'!S93</f>
        <v>0</v>
      </c>
      <c r="T93" s="32">
        <f>'5th Cycle Summary-Final'!T93-'5th Cycle Summary-Final2'!T93</f>
        <v>0</v>
      </c>
      <c r="U93" s="32">
        <f>'5th Cycle Summary-Final'!U93-'5th Cycle Summary-Final2'!U93</f>
        <v>0</v>
      </c>
      <c r="V93" s="32">
        <f>'5th Cycle Summary-Final'!V93-'5th Cycle Summary-Final2'!V93</f>
        <v>0</v>
      </c>
      <c r="W93" s="32">
        <f>'5th Cycle Summary-Final'!W93-'5th Cycle Summary-Final2'!W93</f>
        <v>0</v>
      </c>
      <c r="X93" s="32">
        <f>'5th Cycle Summary-Final'!X93-'5th Cycle Summary-Final2'!X93</f>
        <v>0</v>
      </c>
      <c r="Y93" s="32">
        <f>'5th Cycle Summary-Final'!Y93-'5th Cycle Summary-Final2'!Y93</f>
        <v>0</v>
      </c>
      <c r="Z93" s="32">
        <f>'5th Cycle Summary-Final'!Z93-'5th Cycle Summary-Final2'!Z93</f>
        <v>0</v>
      </c>
    </row>
    <row r="94" spans="1:26" ht="12.75" customHeight="1" x14ac:dyDescent="0.15">
      <c r="A94" s="9" t="s">
        <v>168</v>
      </c>
      <c r="B94" s="9" t="s">
        <v>144</v>
      </c>
      <c r="C94" s="29" t="s">
        <v>178</v>
      </c>
      <c r="D94" s="32">
        <f>'5th Cycle Summary-Final'!D94-'5th Cycle Summary-Final2'!D94</f>
        <v>0</v>
      </c>
      <c r="E94" s="32">
        <f>'5th Cycle Summary-Final'!E94-'5th Cycle Summary-Final2'!E94</f>
        <v>0</v>
      </c>
      <c r="F94" s="32">
        <f>'5th Cycle Summary-Final'!F94-'5th Cycle Summary-Final2'!F94</f>
        <v>0</v>
      </c>
      <c r="G94" s="32">
        <f>'5th Cycle Summary-Final'!G94-'5th Cycle Summary-Final2'!G94</f>
        <v>0</v>
      </c>
      <c r="H94" s="32">
        <f>'5th Cycle Summary-Final'!H94-'5th Cycle Summary-Final2'!H94</f>
        <v>0</v>
      </c>
      <c r="I94" s="32">
        <f>'5th Cycle Summary-Final'!I94-'5th Cycle Summary-Final2'!I94</f>
        <v>0</v>
      </c>
      <c r="J94" s="32">
        <f>'5th Cycle Summary-Final'!J94-'5th Cycle Summary-Final2'!J94</f>
        <v>0</v>
      </c>
      <c r="K94" s="32">
        <f>'5th Cycle Summary-Final'!K94-'5th Cycle Summary-Final2'!K94</f>
        <v>0</v>
      </c>
      <c r="L94" s="32">
        <f>'5th Cycle Summary-Final'!L94-'5th Cycle Summary-Final2'!L94</f>
        <v>0</v>
      </c>
      <c r="M94" s="32">
        <f>'5th Cycle Summary-Final'!M94-'5th Cycle Summary-Final2'!M94</f>
        <v>0</v>
      </c>
      <c r="N94" s="32">
        <f>'5th Cycle Summary-Final'!N94-'5th Cycle Summary-Final2'!N94</f>
        <v>0</v>
      </c>
      <c r="O94" s="32">
        <f>'5th Cycle Summary-Final'!O94-'5th Cycle Summary-Final2'!O94</f>
        <v>0</v>
      </c>
      <c r="P94" s="32">
        <f>'5th Cycle Summary-Final'!P94-'5th Cycle Summary-Final2'!P94</f>
        <v>0</v>
      </c>
      <c r="Q94" s="32">
        <f>'5th Cycle Summary-Final'!Q94-'5th Cycle Summary-Final2'!Q94</f>
        <v>0</v>
      </c>
      <c r="R94" s="32">
        <f>'5th Cycle Summary-Final'!R94-'5th Cycle Summary-Final2'!R94</f>
        <v>0</v>
      </c>
      <c r="S94" s="32">
        <f>'5th Cycle Summary-Final'!S94-'5th Cycle Summary-Final2'!S94</f>
        <v>0</v>
      </c>
      <c r="T94" s="32">
        <f>'5th Cycle Summary-Final'!T94-'5th Cycle Summary-Final2'!T94</f>
        <v>0</v>
      </c>
      <c r="U94" s="32">
        <f>'5th Cycle Summary-Final'!U94-'5th Cycle Summary-Final2'!U94</f>
        <v>0</v>
      </c>
      <c r="V94" s="32">
        <f>'5th Cycle Summary-Final'!V94-'5th Cycle Summary-Final2'!V94</f>
        <v>0</v>
      </c>
      <c r="W94" s="32" t="e">
        <f>'5th Cycle Summary-Final'!W94-'5th Cycle Summary-Final2'!W94</f>
        <v>#DIV/0!</v>
      </c>
      <c r="X94" s="32">
        <f>'5th Cycle Summary-Final'!X94-'5th Cycle Summary-Final2'!X94</f>
        <v>0</v>
      </c>
      <c r="Y94" s="32">
        <f>'5th Cycle Summary-Final'!Y94-'5th Cycle Summary-Final2'!Y94</f>
        <v>0</v>
      </c>
      <c r="Z94" s="32">
        <f>'5th Cycle Summary-Final'!Z94-'5th Cycle Summary-Final2'!Z94</f>
        <v>0</v>
      </c>
    </row>
    <row r="95" spans="1:26" ht="12.75" customHeight="1" x14ac:dyDescent="0.15">
      <c r="A95" s="9" t="s">
        <v>168</v>
      </c>
      <c r="B95" s="9" t="s">
        <v>144</v>
      </c>
      <c r="C95" s="29" t="s">
        <v>179</v>
      </c>
      <c r="D95" s="32">
        <f>'5th Cycle Summary-Final'!D95-'5th Cycle Summary-Final2'!D95</f>
        <v>0</v>
      </c>
      <c r="E95" s="32">
        <f>'5th Cycle Summary-Final'!E95-'5th Cycle Summary-Final2'!E95</f>
        <v>0</v>
      </c>
      <c r="F95" s="32">
        <f>'5th Cycle Summary-Final'!F95-'5th Cycle Summary-Final2'!F95</f>
        <v>0</v>
      </c>
      <c r="G95" s="32">
        <f>'5th Cycle Summary-Final'!G95-'5th Cycle Summary-Final2'!G95</f>
        <v>0</v>
      </c>
      <c r="H95" s="32">
        <f>'5th Cycle Summary-Final'!H95-'5th Cycle Summary-Final2'!H95</f>
        <v>0</v>
      </c>
      <c r="I95" s="32">
        <f>'5th Cycle Summary-Final'!I95-'5th Cycle Summary-Final2'!I95</f>
        <v>0</v>
      </c>
      <c r="J95" s="32">
        <f>'5th Cycle Summary-Final'!J95-'5th Cycle Summary-Final2'!J95</f>
        <v>0</v>
      </c>
      <c r="K95" s="32">
        <f>'5th Cycle Summary-Final'!K95-'5th Cycle Summary-Final2'!K95</f>
        <v>0</v>
      </c>
      <c r="L95" s="32">
        <f>'5th Cycle Summary-Final'!L95-'5th Cycle Summary-Final2'!L95</f>
        <v>0</v>
      </c>
      <c r="M95" s="32">
        <f>'5th Cycle Summary-Final'!M95-'5th Cycle Summary-Final2'!M95</f>
        <v>0</v>
      </c>
      <c r="N95" s="32">
        <f>'5th Cycle Summary-Final'!N95-'5th Cycle Summary-Final2'!N95</f>
        <v>0</v>
      </c>
      <c r="O95" s="32">
        <f>'5th Cycle Summary-Final'!O95-'5th Cycle Summary-Final2'!O95</f>
        <v>0</v>
      </c>
      <c r="P95" s="32">
        <f>'5th Cycle Summary-Final'!P95-'5th Cycle Summary-Final2'!P95</f>
        <v>0</v>
      </c>
      <c r="Q95" s="32">
        <f>'5th Cycle Summary-Final'!Q95-'5th Cycle Summary-Final2'!Q95</f>
        <v>0</v>
      </c>
      <c r="R95" s="32">
        <f>'5th Cycle Summary-Final'!R95-'5th Cycle Summary-Final2'!R95</f>
        <v>0</v>
      </c>
      <c r="S95" s="32">
        <f>'5th Cycle Summary-Final'!S95-'5th Cycle Summary-Final2'!S95</f>
        <v>0</v>
      </c>
      <c r="T95" s="32">
        <f>'5th Cycle Summary-Final'!T95-'5th Cycle Summary-Final2'!T95</f>
        <v>0</v>
      </c>
      <c r="U95" s="32">
        <f>'5th Cycle Summary-Final'!U95-'5th Cycle Summary-Final2'!U95</f>
        <v>0</v>
      </c>
      <c r="V95" s="32">
        <f>'5th Cycle Summary-Final'!V95-'5th Cycle Summary-Final2'!V95</f>
        <v>0</v>
      </c>
      <c r="W95" s="32">
        <f>'5th Cycle Summary-Final'!W95-'5th Cycle Summary-Final2'!W95</f>
        <v>0</v>
      </c>
      <c r="X95" s="32">
        <f>'5th Cycle Summary-Final'!X95-'5th Cycle Summary-Final2'!X95</f>
        <v>0</v>
      </c>
      <c r="Y95" s="32">
        <f>'5th Cycle Summary-Final'!Y95-'5th Cycle Summary-Final2'!Y95</f>
        <v>0</v>
      </c>
      <c r="Z95" s="32">
        <f>'5th Cycle Summary-Final'!Z95-'5th Cycle Summary-Final2'!Z95</f>
        <v>0</v>
      </c>
    </row>
    <row r="96" spans="1:26" ht="12.75" customHeight="1" x14ac:dyDescent="0.15">
      <c r="A96" s="9" t="s">
        <v>168</v>
      </c>
      <c r="B96" s="9" t="s">
        <v>144</v>
      </c>
      <c r="C96" s="29" t="s">
        <v>180</v>
      </c>
      <c r="D96" s="32">
        <f>'5th Cycle Summary-Final'!D96-'5th Cycle Summary-Final2'!D96</f>
        <v>0</v>
      </c>
      <c r="E96" s="32">
        <f>'5th Cycle Summary-Final'!E96-'5th Cycle Summary-Final2'!E96</f>
        <v>0</v>
      </c>
      <c r="F96" s="32">
        <f>'5th Cycle Summary-Final'!F96-'5th Cycle Summary-Final2'!F96</f>
        <v>0</v>
      </c>
      <c r="G96" s="32">
        <f>'5th Cycle Summary-Final'!G96-'5th Cycle Summary-Final2'!G96</f>
        <v>0</v>
      </c>
      <c r="H96" s="32">
        <f>'5th Cycle Summary-Final'!H96-'5th Cycle Summary-Final2'!H96</f>
        <v>0</v>
      </c>
      <c r="I96" s="32">
        <f>'5th Cycle Summary-Final'!I96-'5th Cycle Summary-Final2'!I96</f>
        <v>0</v>
      </c>
      <c r="J96" s="32">
        <f>'5th Cycle Summary-Final'!J96-'5th Cycle Summary-Final2'!J96</f>
        <v>0</v>
      </c>
      <c r="K96" s="32">
        <f>'5th Cycle Summary-Final'!K96-'5th Cycle Summary-Final2'!K96</f>
        <v>0</v>
      </c>
      <c r="L96" s="32">
        <f>'5th Cycle Summary-Final'!L96-'5th Cycle Summary-Final2'!L96</f>
        <v>0</v>
      </c>
      <c r="M96" s="32">
        <f>'5th Cycle Summary-Final'!M96-'5th Cycle Summary-Final2'!M96</f>
        <v>0</v>
      </c>
      <c r="N96" s="32">
        <f>'5th Cycle Summary-Final'!N96-'5th Cycle Summary-Final2'!N96</f>
        <v>0</v>
      </c>
      <c r="O96" s="32">
        <f>'5th Cycle Summary-Final'!O96-'5th Cycle Summary-Final2'!O96</f>
        <v>0</v>
      </c>
      <c r="P96" s="32">
        <f>'5th Cycle Summary-Final'!P96-'5th Cycle Summary-Final2'!P96</f>
        <v>0</v>
      </c>
      <c r="Q96" s="32">
        <f>'5th Cycle Summary-Final'!Q96-'5th Cycle Summary-Final2'!Q96</f>
        <v>0</v>
      </c>
      <c r="R96" s="32">
        <f>'5th Cycle Summary-Final'!R96-'5th Cycle Summary-Final2'!R96</f>
        <v>0</v>
      </c>
      <c r="S96" s="32">
        <f>'5th Cycle Summary-Final'!S96-'5th Cycle Summary-Final2'!S96</f>
        <v>0</v>
      </c>
      <c r="T96" s="32">
        <f>'5th Cycle Summary-Final'!T96-'5th Cycle Summary-Final2'!T96</f>
        <v>0</v>
      </c>
      <c r="U96" s="32">
        <f>'5th Cycle Summary-Final'!U96-'5th Cycle Summary-Final2'!U96</f>
        <v>0</v>
      </c>
      <c r="V96" s="32">
        <f>'5th Cycle Summary-Final'!V96-'5th Cycle Summary-Final2'!V96</f>
        <v>0</v>
      </c>
      <c r="W96" s="32">
        <f>'5th Cycle Summary-Final'!W96-'5th Cycle Summary-Final2'!W96</f>
        <v>0</v>
      </c>
      <c r="X96" s="32">
        <f>'5th Cycle Summary-Final'!X96-'5th Cycle Summary-Final2'!X96</f>
        <v>0</v>
      </c>
      <c r="Y96" s="32">
        <f>'5th Cycle Summary-Final'!Y96-'5th Cycle Summary-Final2'!Y96</f>
        <v>0</v>
      </c>
      <c r="Z96" s="32">
        <f>'5th Cycle Summary-Final'!Z96-'5th Cycle Summary-Final2'!Z96</f>
        <v>0</v>
      </c>
    </row>
    <row r="97" spans="1:26" ht="12.75" customHeight="1" x14ac:dyDescent="0.15">
      <c r="A97" s="9" t="s">
        <v>168</v>
      </c>
      <c r="B97" s="9" t="s">
        <v>144</v>
      </c>
      <c r="C97" s="29" t="s">
        <v>181</v>
      </c>
      <c r="D97" s="32">
        <f>'5th Cycle Summary-Final'!D97-'5th Cycle Summary-Final2'!D97</f>
        <v>0</v>
      </c>
      <c r="E97" s="32">
        <f>'5th Cycle Summary-Final'!E97-'5th Cycle Summary-Final2'!E97</f>
        <v>0</v>
      </c>
      <c r="F97" s="32">
        <f>'5th Cycle Summary-Final'!F97-'5th Cycle Summary-Final2'!F97</f>
        <v>0</v>
      </c>
      <c r="G97" s="32">
        <f>'5th Cycle Summary-Final'!G97-'5th Cycle Summary-Final2'!G97</f>
        <v>0</v>
      </c>
      <c r="H97" s="32">
        <f>'5th Cycle Summary-Final'!H97-'5th Cycle Summary-Final2'!H97</f>
        <v>0</v>
      </c>
      <c r="I97" s="32">
        <f>'5th Cycle Summary-Final'!I97-'5th Cycle Summary-Final2'!I97</f>
        <v>0</v>
      </c>
      <c r="J97" s="32">
        <f>'5th Cycle Summary-Final'!J97-'5th Cycle Summary-Final2'!J97</f>
        <v>0</v>
      </c>
      <c r="K97" s="32">
        <f>'5th Cycle Summary-Final'!K97-'5th Cycle Summary-Final2'!K97</f>
        <v>0</v>
      </c>
      <c r="L97" s="32">
        <f>'5th Cycle Summary-Final'!L97-'5th Cycle Summary-Final2'!L97</f>
        <v>0</v>
      </c>
      <c r="M97" s="32">
        <f>'5th Cycle Summary-Final'!M97-'5th Cycle Summary-Final2'!M97</f>
        <v>0</v>
      </c>
      <c r="N97" s="32">
        <f>'5th Cycle Summary-Final'!N97-'5th Cycle Summary-Final2'!N97</f>
        <v>0</v>
      </c>
      <c r="O97" s="32">
        <f>'5th Cycle Summary-Final'!O97-'5th Cycle Summary-Final2'!O97</f>
        <v>0</v>
      </c>
      <c r="P97" s="32">
        <f>'5th Cycle Summary-Final'!P97-'5th Cycle Summary-Final2'!P97</f>
        <v>0</v>
      </c>
      <c r="Q97" s="32">
        <f>'5th Cycle Summary-Final'!Q97-'5th Cycle Summary-Final2'!Q97</f>
        <v>0</v>
      </c>
      <c r="R97" s="32">
        <f>'5th Cycle Summary-Final'!R97-'5th Cycle Summary-Final2'!R97</f>
        <v>0</v>
      </c>
      <c r="S97" s="32">
        <f>'5th Cycle Summary-Final'!S97-'5th Cycle Summary-Final2'!S97</f>
        <v>0</v>
      </c>
      <c r="T97" s="32">
        <f>'5th Cycle Summary-Final'!T97-'5th Cycle Summary-Final2'!T97</f>
        <v>0</v>
      </c>
      <c r="U97" s="32">
        <f>'5th Cycle Summary-Final'!U97-'5th Cycle Summary-Final2'!U97</f>
        <v>0</v>
      </c>
      <c r="V97" s="32">
        <f>'5th Cycle Summary-Final'!V97-'5th Cycle Summary-Final2'!V97</f>
        <v>0</v>
      </c>
      <c r="W97" s="32">
        <f>'5th Cycle Summary-Final'!W97-'5th Cycle Summary-Final2'!W97</f>
        <v>0</v>
      </c>
      <c r="X97" s="32">
        <f>'5th Cycle Summary-Final'!X97-'5th Cycle Summary-Final2'!X97</f>
        <v>0</v>
      </c>
      <c r="Y97" s="32">
        <f>'5th Cycle Summary-Final'!Y97-'5th Cycle Summary-Final2'!Y97</f>
        <v>0</v>
      </c>
      <c r="Z97" s="32">
        <f>'5th Cycle Summary-Final'!Z97-'5th Cycle Summary-Final2'!Z97</f>
        <v>0</v>
      </c>
    </row>
    <row r="98" spans="1:26" ht="12.75" customHeight="1" x14ac:dyDescent="0.15">
      <c r="A98" s="9" t="s">
        <v>168</v>
      </c>
      <c r="B98" s="9" t="s">
        <v>144</v>
      </c>
      <c r="C98" s="29" t="s">
        <v>182</v>
      </c>
      <c r="D98" s="32">
        <f>'5th Cycle Summary-Final'!D98-'5th Cycle Summary-Final2'!D98</f>
        <v>0</v>
      </c>
      <c r="E98" s="32">
        <f>'5th Cycle Summary-Final'!E98-'5th Cycle Summary-Final2'!E98</f>
        <v>0</v>
      </c>
      <c r="F98" s="32">
        <f>'5th Cycle Summary-Final'!F98-'5th Cycle Summary-Final2'!F98</f>
        <v>0</v>
      </c>
      <c r="G98" s="32">
        <f>'5th Cycle Summary-Final'!G98-'5th Cycle Summary-Final2'!G98</f>
        <v>0</v>
      </c>
      <c r="H98" s="32">
        <f>'5th Cycle Summary-Final'!H98-'5th Cycle Summary-Final2'!H98</f>
        <v>0</v>
      </c>
      <c r="I98" s="32">
        <f>'5th Cycle Summary-Final'!I98-'5th Cycle Summary-Final2'!I98</f>
        <v>0</v>
      </c>
      <c r="J98" s="32">
        <f>'5th Cycle Summary-Final'!J98-'5th Cycle Summary-Final2'!J98</f>
        <v>0</v>
      </c>
      <c r="K98" s="32">
        <f>'5th Cycle Summary-Final'!K98-'5th Cycle Summary-Final2'!K98</f>
        <v>0</v>
      </c>
      <c r="L98" s="32">
        <f>'5th Cycle Summary-Final'!L98-'5th Cycle Summary-Final2'!L98</f>
        <v>0</v>
      </c>
      <c r="M98" s="32">
        <f>'5th Cycle Summary-Final'!M98-'5th Cycle Summary-Final2'!M98</f>
        <v>0</v>
      </c>
      <c r="N98" s="32">
        <f>'5th Cycle Summary-Final'!N98-'5th Cycle Summary-Final2'!N98</f>
        <v>0</v>
      </c>
      <c r="O98" s="32">
        <f>'5th Cycle Summary-Final'!O98-'5th Cycle Summary-Final2'!O98</f>
        <v>0</v>
      </c>
      <c r="P98" s="32">
        <f>'5th Cycle Summary-Final'!P98-'5th Cycle Summary-Final2'!P98</f>
        <v>0</v>
      </c>
      <c r="Q98" s="32">
        <f>'5th Cycle Summary-Final'!Q98-'5th Cycle Summary-Final2'!Q98</f>
        <v>0</v>
      </c>
      <c r="R98" s="32">
        <f>'5th Cycle Summary-Final'!R98-'5th Cycle Summary-Final2'!R98</f>
        <v>0</v>
      </c>
      <c r="S98" s="32">
        <f>'5th Cycle Summary-Final'!S98-'5th Cycle Summary-Final2'!S98</f>
        <v>0</v>
      </c>
      <c r="T98" s="32">
        <f>'5th Cycle Summary-Final'!T98-'5th Cycle Summary-Final2'!T98</f>
        <v>0</v>
      </c>
      <c r="U98" s="32">
        <f>'5th Cycle Summary-Final'!U98-'5th Cycle Summary-Final2'!U98</f>
        <v>0</v>
      </c>
      <c r="V98" s="32">
        <f>'5th Cycle Summary-Final'!V98-'5th Cycle Summary-Final2'!V98</f>
        <v>0</v>
      </c>
      <c r="W98" s="32">
        <f>'5th Cycle Summary-Final'!W98-'5th Cycle Summary-Final2'!W98</f>
        <v>0</v>
      </c>
      <c r="X98" s="32">
        <f>'5th Cycle Summary-Final'!X98-'5th Cycle Summary-Final2'!X98</f>
        <v>0</v>
      </c>
      <c r="Y98" s="32">
        <f>'5th Cycle Summary-Final'!Y98-'5th Cycle Summary-Final2'!Y98</f>
        <v>0</v>
      </c>
      <c r="Z98" s="32">
        <f>'5th Cycle Summary-Final'!Z98-'5th Cycle Summary-Final2'!Z98</f>
        <v>0</v>
      </c>
    </row>
    <row r="99" spans="1:26" ht="12.75" customHeight="1" x14ac:dyDescent="0.15">
      <c r="A99" s="9" t="s">
        <v>168</v>
      </c>
      <c r="B99" s="9" t="s">
        <v>144</v>
      </c>
      <c r="C99" s="29" t="s">
        <v>183</v>
      </c>
      <c r="D99" s="32">
        <f>'5th Cycle Summary-Final'!D99-'5th Cycle Summary-Final2'!D99</f>
        <v>0</v>
      </c>
      <c r="E99" s="32">
        <f>'5th Cycle Summary-Final'!E99-'5th Cycle Summary-Final2'!E99</f>
        <v>0</v>
      </c>
      <c r="F99" s="32">
        <f>'5th Cycle Summary-Final'!F99-'5th Cycle Summary-Final2'!F99</f>
        <v>0</v>
      </c>
      <c r="G99" s="32">
        <f>'5th Cycle Summary-Final'!G99-'5th Cycle Summary-Final2'!G99</f>
        <v>0</v>
      </c>
      <c r="H99" s="32">
        <f>'5th Cycle Summary-Final'!H99-'5th Cycle Summary-Final2'!H99</f>
        <v>0</v>
      </c>
      <c r="I99" s="32">
        <f>'5th Cycle Summary-Final'!I99-'5th Cycle Summary-Final2'!I99</f>
        <v>0</v>
      </c>
      <c r="J99" s="32">
        <f>'5th Cycle Summary-Final'!J99-'5th Cycle Summary-Final2'!J99</f>
        <v>0</v>
      </c>
      <c r="K99" s="32">
        <f>'5th Cycle Summary-Final'!K99-'5th Cycle Summary-Final2'!K99</f>
        <v>0</v>
      </c>
      <c r="L99" s="32">
        <f>'5th Cycle Summary-Final'!L99-'5th Cycle Summary-Final2'!L99</f>
        <v>0</v>
      </c>
      <c r="M99" s="32">
        <f>'5th Cycle Summary-Final'!M99-'5th Cycle Summary-Final2'!M99</f>
        <v>0</v>
      </c>
      <c r="N99" s="32">
        <f>'5th Cycle Summary-Final'!N99-'5th Cycle Summary-Final2'!N99</f>
        <v>0</v>
      </c>
      <c r="O99" s="32">
        <f>'5th Cycle Summary-Final'!O99-'5th Cycle Summary-Final2'!O99</f>
        <v>0</v>
      </c>
      <c r="P99" s="32">
        <f>'5th Cycle Summary-Final'!P99-'5th Cycle Summary-Final2'!P99</f>
        <v>0</v>
      </c>
      <c r="Q99" s="32">
        <f>'5th Cycle Summary-Final'!Q99-'5th Cycle Summary-Final2'!Q99</f>
        <v>0</v>
      </c>
      <c r="R99" s="32">
        <f>'5th Cycle Summary-Final'!R99-'5th Cycle Summary-Final2'!R99</f>
        <v>0</v>
      </c>
      <c r="S99" s="32">
        <f>'5th Cycle Summary-Final'!S99-'5th Cycle Summary-Final2'!S99</f>
        <v>0</v>
      </c>
      <c r="T99" s="32">
        <f>'5th Cycle Summary-Final'!T99-'5th Cycle Summary-Final2'!T99</f>
        <v>0</v>
      </c>
      <c r="U99" s="32">
        <f>'5th Cycle Summary-Final'!U99-'5th Cycle Summary-Final2'!U99</f>
        <v>0</v>
      </c>
      <c r="V99" s="32">
        <f>'5th Cycle Summary-Final'!V99-'5th Cycle Summary-Final2'!V99</f>
        <v>0</v>
      </c>
      <c r="W99" s="32">
        <f>'5th Cycle Summary-Final'!W99-'5th Cycle Summary-Final2'!W99</f>
        <v>0</v>
      </c>
      <c r="X99" s="32">
        <f>'5th Cycle Summary-Final'!X99-'5th Cycle Summary-Final2'!X99</f>
        <v>0</v>
      </c>
      <c r="Y99" s="32">
        <f>'5th Cycle Summary-Final'!Y99-'5th Cycle Summary-Final2'!Y99</f>
        <v>0</v>
      </c>
      <c r="Z99" s="32">
        <f>'5th Cycle Summary-Final'!Z99-'5th Cycle Summary-Final2'!Z99</f>
        <v>0</v>
      </c>
    </row>
    <row r="100" spans="1:26" ht="12.75" customHeight="1" x14ac:dyDescent="0.15">
      <c r="A100" s="9" t="s">
        <v>168</v>
      </c>
      <c r="B100" s="9" t="s">
        <v>144</v>
      </c>
      <c r="C100" s="29" t="s">
        <v>184</v>
      </c>
      <c r="D100" s="32">
        <f>'5th Cycle Summary-Final'!D100-'5th Cycle Summary-Final2'!D100</f>
        <v>0</v>
      </c>
      <c r="E100" s="32">
        <f>'5th Cycle Summary-Final'!E100-'5th Cycle Summary-Final2'!E100</f>
        <v>0</v>
      </c>
      <c r="F100" s="32">
        <f>'5th Cycle Summary-Final'!F100-'5th Cycle Summary-Final2'!F100</f>
        <v>0</v>
      </c>
      <c r="G100" s="32">
        <f>'5th Cycle Summary-Final'!G100-'5th Cycle Summary-Final2'!G100</f>
        <v>0</v>
      </c>
      <c r="H100" s="32">
        <f>'5th Cycle Summary-Final'!H100-'5th Cycle Summary-Final2'!H100</f>
        <v>0</v>
      </c>
      <c r="I100" s="32">
        <f>'5th Cycle Summary-Final'!I100-'5th Cycle Summary-Final2'!I100</f>
        <v>0</v>
      </c>
      <c r="J100" s="32">
        <f>'5th Cycle Summary-Final'!J100-'5th Cycle Summary-Final2'!J100</f>
        <v>0</v>
      </c>
      <c r="K100" s="32">
        <f>'5th Cycle Summary-Final'!K100-'5th Cycle Summary-Final2'!K100</f>
        <v>0</v>
      </c>
      <c r="L100" s="32">
        <f>'5th Cycle Summary-Final'!L100-'5th Cycle Summary-Final2'!L100</f>
        <v>0</v>
      </c>
      <c r="M100" s="32">
        <f>'5th Cycle Summary-Final'!M100-'5th Cycle Summary-Final2'!M100</f>
        <v>0</v>
      </c>
      <c r="N100" s="32">
        <f>'5th Cycle Summary-Final'!N100-'5th Cycle Summary-Final2'!N100</f>
        <v>0</v>
      </c>
      <c r="O100" s="32">
        <f>'5th Cycle Summary-Final'!O100-'5th Cycle Summary-Final2'!O100</f>
        <v>0</v>
      </c>
      <c r="P100" s="32">
        <f>'5th Cycle Summary-Final'!P100-'5th Cycle Summary-Final2'!P100</f>
        <v>0</v>
      </c>
      <c r="Q100" s="32">
        <f>'5th Cycle Summary-Final'!Q100-'5th Cycle Summary-Final2'!Q100</f>
        <v>0</v>
      </c>
      <c r="R100" s="32">
        <f>'5th Cycle Summary-Final'!R100-'5th Cycle Summary-Final2'!R100</f>
        <v>0</v>
      </c>
      <c r="S100" s="32">
        <f>'5th Cycle Summary-Final'!S100-'5th Cycle Summary-Final2'!S100</f>
        <v>0</v>
      </c>
      <c r="T100" s="32">
        <f>'5th Cycle Summary-Final'!T100-'5th Cycle Summary-Final2'!T100</f>
        <v>0</v>
      </c>
      <c r="U100" s="32">
        <f>'5th Cycle Summary-Final'!U100-'5th Cycle Summary-Final2'!U100</f>
        <v>0</v>
      </c>
      <c r="V100" s="32">
        <f>'5th Cycle Summary-Final'!V100-'5th Cycle Summary-Final2'!V100</f>
        <v>0</v>
      </c>
      <c r="W100" s="32">
        <f>'5th Cycle Summary-Final'!W100-'5th Cycle Summary-Final2'!W100</f>
        <v>0</v>
      </c>
      <c r="X100" s="32">
        <f>'5th Cycle Summary-Final'!X100-'5th Cycle Summary-Final2'!X100</f>
        <v>0</v>
      </c>
      <c r="Y100" s="32">
        <f>'5th Cycle Summary-Final'!Y100-'5th Cycle Summary-Final2'!Y100</f>
        <v>0</v>
      </c>
      <c r="Z100" s="32">
        <f>'5th Cycle Summary-Final'!Z100-'5th Cycle Summary-Final2'!Z100</f>
        <v>0</v>
      </c>
    </row>
    <row r="101" spans="1:26" ht="12.75" customHeight="1" x14ac:dyDescent="0.15">
      <c r="A101" s="9" t="s">
        <v>168</v>
      </c>
      <c r="B101" s="9" t="s">
        <v>144</v>
      </c>
      <c r="C101" s="29" t="s">
        <v>185</v>
      </c>
      <c r="D101" s="32">
        <f>'5th Cycle Summary-Final'!D101-'5th Cycle Summary-Final2'!D101</f>
        <v>0</v>
      </c>
      <c r="E101" s="32">
        <f>'5th Cycle Summary-Final'!E101-'5th Cycle Summary-Final2'!E101</f>
        <v>0</v>
      </c>
      <c r="F101" s="32">
        <f>'5th Cycle Summary-Final'!F101-'5th Cycle Summary-Final2'!F101</f>
        <v>0</v>
      </c>
      <c r="G101" s="32">
        <f>'5th Cycle Summary-Final'!G101-'5th Cycle Summary-Final2'!G101</f>
        <v>0</v>
      </c>
      <c r="H101" s="32">
        <f>'5th Cycle Summary-Final'!H101-'5th Cycle Summary-Final2'!H101</f>
        <v>0</v>
      </c>
      <c r="I101" s="32">
        <f>'5th Cycle Summary-Final'!I101-'5th Cycle Summary-Final2'!I101</f>
        <v>0</v>
      </c>
      <c r="J101" s="32">
        <f>'5th Cycle Summary-Final'!J101-'5th Cycle Summary-Final2'!J101</f>
        <v>0</v>
      </c>
      <c r="K101" s="32">
        <f>'5th Cycle Summary-Final'!K101-'5th Cycle Summary-Final2'!K101</f>
        <v>0</v>
      </c>
      <c r="L101" s="32">
        <f>'5th Cycle Summary-Final'!L101-'5th Cycle Summary-Final2'!L101</f>
        <v>0</v>
      </c>
      <c r="M101" s="32">
        <f>'5th Cycle Summary-Final'!M101-'5th Cycle Summary-Final2'!M101</f>
        <v>0</v>
      </c>
      <c r="N101" s="32">
        <f>'5th Cycle Summary-Final'!N101-'5th Cycle Summary-Final2'!N101</f>
        <v>0</v>
      </c>
      <c r="O101" s="32">
        <f>'5th Cycle Summary-Final'!O101-'5th Cycle Summary-Final2'!O101</f>
        <v>0</v>
      </c>
      <c r="P101" s="32">
        <f>'5th Cycle Summary-Final'!P101-'5th Cycle Summary-Final2'!P101</f>
        <v>0</v>
      </c>
      <c r="Q101" s="32">
        <f>'5th Cycle Summary-Final'!Q101-'5th Cycle Summary-Final2'!Q101</f>
        <v>0</v>
      </c>
      <c r="R101" s="32">
        <f>'5th Cycle Summary-Final'!R101-'5th Cycle Summary-Final2'!R101</f>
        <v>0</v>
      </c>
      <c r="S101" s="32">
        <f>'5th Cycle Summary-Final'!S101-'5th Cycle Summary-Final2'!S101</f>
        <v>0</v>
      </c>
      <c r="T101" s="32">
        <f>'5th Cycle Summary-Final'!T101-'5th Cycle Summary-Final2'!T101</f>
        <v>0</v>
      </c>
      <c r="U101" s="32">
        <f>'5th Cycle Summary-Final'!U101-'5th Cycle Summary-Final2'!U101</f>
        <v>0</v>
      </c>
      <c r="V101" s="32">
        <f>'5th Cycle Summary-Final'!V101-'5th Cycle Summary-Final2'!V101</f>
        <v>0</v>
      </c>
      <c r="W101" s="32">
        <f>'5th Cycle Summary-Final'!W101-'5th Cycle Summary-Final2'!W101</f>
        <v>0</v>
      </c>
      <c r="X101" s="32">
        <f>'5th Cycle Summary-Final'!X101-'5th Cycle Summary-Final2'!X101</f>
        <v>0</v>
      </c>
      <c r="Y101" s="32">
        <f>'5th Cycle Summary-Final'!Y101-'5th Cycle Summary-Final2'!Y101</f>
        <v>0</v>
      </c>
      <c r="Z101" s="32">
        <f>'5th Cycle Summary-Final'!Z101-'5th Cycle Summary-Final2'!Z101</f>
        <v>0</v>
      </c>
    </row>
    <row r="102" spans="1:26" ht="12.75" customHeight="1" x14ac:dyDescent="0.15">
      <c r="A102" s="9" t="s">
        <v>168</v>
      </c>
      <c r="B102" s="9" t="s">
        <v>144</v>
      </c>
      <c r="C102" s="29" t="s">
        <v>186</v>
      </c>
      <c r="D102" s="32">
        <f>'5th Cycle Summary-Final'!D102-'5th Cycle Summary-Final2'!D102</f>
        <v>0</v>
      </c>
      <c r="E102" s="32">
        <f>'5th Cycle Summary-Final'!E102-'5th Cycle Summary-Final2'!E102</f>
        <v>0</v>
      </c>
      <c r="F102" s="32">
        <f>'5th Cycle Summary-Final'!F102-'5th Cycle Summary-Final2'!F102</f>
        <v>0</v>
      </c>
      <c r="G102" s="32">
        <f>'5th Cycle Summary-Final'!G102-'5th Cycle Summary-Final2'!G102</f>
        <v>0</v>
      </c>
      <c r="H102" s="32">
        <f>'5th Cycle Summary-Final'!H102-'5th Cycle Summary-Final2'!H102</f>
        <v>0</v>
      </c>
      <c r="I102" s="32">
        <f>'5th Cycle Summary-Final'!I102-'5th Cycle Summary-Final2'!I102</f>
        <v>0</v>
      </c>
      <c r="J102" s="32">
        <f>'5th Cycle Summary-Final'!J102-'5th Cycle Summary-Final2'!J102</f>
        <v>0</v>
      </c>
      <c r="K102" s="32">
        <f>'5th Cycle Summary-Final'!K102-'5th Cycle Summary-Final2'!K102</f>
        <v>0</v>
      </c>
      <c r="L102" s="32">
        <f>'5th Cycle Summary-Final'!L102-'5th Cycle Summary-Final2'!L102</f>
        <v>0</v>
      </c>
      <c r="M102" s="32">
        <f>'5th Cycle Summary-Final'!M102-'5th Cycle Summary-Final2'!M102</f>
        <v>0</v>
      </c>
      <c r="N102" s="32">
        <f>'5th Cycle Summary-Final'!N102-'5th Cycle Summary-Final2'!N102</f>
        <v>0</v>
      </c>
      <c r="O102" s="32">
        <f>'5th Cycle Summary-Final'!O102-'5th Cycle Summary-Final2'!O102</f>
        <v>0</v>
      </c>
      <c r="P102" s="32">
        <f>'5th Cycle Summary-Final'!P102-'5th Cycle Summary-Final2'!P102</f>
        <v>0</v>
      </c>
      <c r="Q102" s="32">
        <f>'5th Cycle Summary-Final'!Q102-'5th Cycle Summary-Final2'!Q102</f>
        <v>0</v>
      </c>
      <c r="R102" s="32">
        <f>'5th Cycle Summary-Final'!R102-'5th Cycle Summary-Final2'!R102</f>
        <v>0</v>
      </c>
      <c r="S102" s="32">
        <f>'5th Cycle Summary-Final'!S102-'5th Cycle Summary-Final2'!S102</f>
        <v>0</v>
      </c>
      <c r="T102" s="32">
        <f>'5th Cycle Summary-Final'!T102-'5th Cycle Summary-Final2'!T102</f>
        <v>0</v>
      </c>
      <c r="U102" s="32">
        <f>'5th Cycle Summary-Final'!U102-'5th Cycle Summary-Final2'!U102</f>
        <v>0</v>
      </c>
      <c r="V102" s="32">
        <f>'5th Cycle Summary-Final'!V102-'5th Cycle Summary-Final2'!V102</f>
        <v>0</v>
      </c>
      <c r="W102" s="32">
        <f>'5th Cycle Summary-Final'!W102-'5th Cycle Summary-Final2'!W102</f>
        <v>0</v>
      </c>
      <c r="X102" s="32">
        <f>'5th Cycle Summary-Final'!X102-'5th Cycle Summary-Final2'!X102</f>
        <v>0</v>
      </c>
      <c r="Y102" s="32">
        <f>'5th Cycle Summary-Final'!Y102-'5th Cycle Summary-Final2'!Y102</f>
        <v>0</v>
      </c>
      <c r="Z102" s="32">
        <f>'5th Cycle Summary-Final'!Z102-'5th Cycle Summary-Final2'!Z102</f>
        <v>0</v>
      </c>
    </row>
    <row r="103" spans="1:26" ht="12.75" customHeight="1" x14ac:dyDescent="0.15">
      <c r="A103" s="9" t="s">
        <v>168</v>
      </c>
      <c r="B103" s="9" t="s">
        <v>144</v>
      </c>
      <c r="C103" s="29" t="s">
        <v>187</v>
      </c>
      <c r="D103" s="32">
        <f>'5th Cycle Summary-Final'!D103-'5th Cycle Summary-Final2'!D103</f>
        <v>0</v>
      </c>
      <c r="E103" s="32">
        <f>'5th Cycle Summary-Final'!E103-'5th Cycle Summary-Final2'!E103</f>
        <v>0</v>
      </c>
      <c r="F103" s="32">
        <f>'5th Cycle Summary-Final'!F103-'5th Cycle Summary-Final2'!F103</f>
        <v>0</v>
      </c>
      <c r="G103" s="32">
        <f>'5th Cycle Summary-Final'!G103-'5th Cycle Summary-Final2'!G103</f>
        <v>0</v>
      </c>
      <c r="H103" s="32">
        <f>'5th Cycle Summary-Final'!H103-'5th Cycle Summary-Final2'!H103</f>
        <v>0</v>
      </c>
      <c r="I103" s="32">
        <f>'5th Cycle Summary-Final'!I103-'5th Cycle Summary-Final2'!I103</f>
        <v>0</v>
      </c>
      <c r="J103" s="32">
        <f>'5th Cycle Summary-Final'!J103-'5th Cycle Summary-Final2'!J103</f>
        <v>0</v>
      </c>
      <c r="K103" s="32">
        <f>'5th Cycle Summary-Final'!K103-'5th Cycle Summary-Final2'!K103</f>
        <v>0</v>
      </c>
      <c r="L103" s="32">
        <f>'5th Cycle Summary-Final'!L103-'5th Cycle Summary-Final2'!L103</f>
        <v>0</v>
      </c>
      <c r="M103" s="32">
        <f>'5th Cycle Summary-Final'!M103-'5th Cycle Summary-Final2'!M103</f>
        <v>0</v>
      </c>
      <c r="N103" s="32">
        <f>'5th Cycle Summary-Final'!N103-'5th Cycle Summary-Final2'!N103</f>
        <v>0</v>
      </c>
      <c r="O103" s="32">
        <f>'5th Cycle Summary-Final'!O103-'5th Cycle Summary-Final2'!O103</f>
        <v>0</v>
      </c>
      <c r="P103" s="32">
        <f>'5th Cycle Summary-Final'!P103-'5th Cycle Summary-Final2'!P103</f>
        <v>0</v>
      </c>
      <c r="Q103" s="32">
        <f>'5th Cycle Summary-Final'!Q103-'5th Cycle Summary-Final2'!Q103</f>
        <v>0</v>
      </c>
      <c r="R103" s="32">
        <f>'5th Cycle Summary-Final'!R103-'5th Cycle Summary-Final2'!R103</f>
        <v>0</v>
      </c>
      <c r="S103" s="32">
        <f>'5th Cycle Summary-Final'!S103-'5th Cycle Summary-Final2'!S103</f>
        <v>0</v>
      </c>
      <c r="T103" s="32">
        <f>'5th Cycle Summary-Final'!T103-'5th Cycle Summary-Final2'!T103</f>
        <v>0</v>
      </c>
      <c r="U103" s="32">
        <f>'5th Cycle Summary-Final'!U103-'5th Cycle Summary-Final2'!U103</f>
        <v>0</v>
      </c>
      <c r="V103" s="32">
        <f>'5th Cycle Summary-Final'!V103-'5th Cycle Summary-Final2'!V103</f>
        <v>0</v>
      </c>
      <c r="W103" s="32">
        <f>'5th Cycle Summary-Final'!W103-'5th Cycle Summary-Final2'!W103</f>
        <v>0</v>
      </c>
      <c r="X103" s="32">
        <f>'5th Cycle Summary-Final'!X103-'5th Cycle Summary-Final2'!X103</f>
        <v>0</v>
      </c>
      <c r="Y103" s="32">
        <f>'5th Cycle Summary-Final'!Y103-'5th Cycle Summary-Final2'!Y103</f>
        <v>0</v>
      </c>
      <c r="Z103" s="32">
        <f>'5th Cycle Summary-Final'!Z103-'5th Cycle Summary-Final2'!Z103</f>
        <v>0</v>
      </c>
    </row>
    <row r="104" spans="1:26" ht="12.75" customHeight="1" x14ac:dyDescent="0.15">
      <c r="A104" s="9" t="s">
        <v>168</v>
      </c>
      <c r="B104" s="9" t="s">
        <v>144</v>
      </c>
      <c r="C104" s="29" t="s">
        <v>188</v>
      </c>
      <c r="D104" s="32">
        <f>'5th Cycle Summary-Final'!D104-'5th Cycle Summary-Final2'!D104</f>
        <v>0</v>
      </c>
      <c r="E104" s="32">
        <f>'5th Cycle Summary-Final'!E104-'5th Cycle Summary-Final2'!E104</f>
        <v>0</v>
      </c>
      <c r="F104" s="32">
        <f>'5th Cycle Summary-Final'!F104-'5th Cycle Summary-Final2'!F104</f>
        <v>0</v>
      </c>
      <c r="G104" s="32">
        <f>'5th Cycle Summary-Final'!G104-'5th Cycle Summary-Final2'!G104</f>
        <v>0</v>
      </c>
      <c r="H104" s="32">
        <f>'5th Cycle Summary-Final'!H104-'5th Cycle Summary-Final2'!H104</f>
        <v>0</v>
      </c>
      <c r="I104" s="32">
        <f>'5th Cycle Summary-Final'!I104-'5th Cycle Summary-Final2'!I104</f>
        <v>0</v>
      </c>
      <c r="J104" s="32">
        <f>'5th Cycle Summary-Final'!J104-'5th Cycle Summary-Final2'!J104</f>
        <v>0</v>
      </c>
      <c r="K104" s="32">
        <f>'5th Cycle Summary-Final'!K104-'5th Cycle Summary-Final2'!K104</f>
        <v>0</v>
      </c>
      <c r="L104" s="32">
        <f>'5th Cycle Summary-Final'!L104-'5th Cycle Summary-Final2'!L104</f>
        <v>0</v>
      </c>
      <c r="M104" s="32">
        <f>'5th Cycle Summary-Final'!M104-'5th Cycle Summary-Final2'!M104</f>
        <v>0</v>
      </c>
      <c r="N104" s="32">
        <f>'5th Cycle Summary-Final'!N104-'5th Cycle Summary-Final2'!N104</f>
        <v>0</v>
      </c>
      <c r="O104" s="32">
        <f>'5th Cycle Summary-Final'!O104-'5th Cycle Summary-Final2'!O104</f>
        <v>0</v>
      </c>
      <c r="P104" s="32">
        <f>'5th Cycle Summary-Final'!P104-'5th Cycle Summary-Final2'!P104</f>
        <v>0</v>
      </c>
      <c r="Q104" s="32">
        <f>'5th Cycle Summary-Final'!Q104-'5th Cycle Summary-Final2'!Q104</f>
        <v>0</v>
      </c>
      <c r="R104" s="32">
        <f>'5th Cycle Summary-Final'!R104-'5th Cycle Summary-Final2'!R104</f>
        <v>0</v>
      </c>
      <c r="S104" s="32">
        <f>'5th Cycle Summary-Final'!S104-'5th Cycle Summary-Final2'!S104</f>
        <v>0</v>
      </c>
      <c r="T104" s="32">
        <f>'5th Cycle Summary-Final'!T104-'5th Cycle Summary-Final2'!T104</f>
        <v>0</v>
      </c>
      <c r="U104" s="32">
        <f>'5th Cycle Summary-Final'!U104-'5th Cycle Summary-Final2'!U104</f>
        <v>0</v>
      </c>
      <c r="V104" s="32">
        <f>'5th Cycle Summary-Final'!V104-'5th Cycle Summary-Final2'!V104</f>
        <v>0</v>
      </c>
      <c r="W104" s="32">
        <f>'5th Cycle Summary-Final'!W104-'5th Cycle Summary-Final2'!W104</f>
        <v>0</v>
      </c>
      <c r="X104" s="32">
        <f>'5th Cycle Summary-Final'!X104-'5th Cycle Summary-Final2'!X104</f>
        <v>0</v>
      </c>
      <c r="Y104" s="32">
        <f>'5th Cycle Summary-Final'!Y104-'5th Cycle Summary-Final2'!Y104</f>
        <v>0</v>
      </c>
      <c r="Z104" s="32">
        <f>'5th Cycle Summary-Final'!Z104-'5th Cycle Summary-Final2'!Z104</f>
        <v>0</v>
      </c>
    </row>
    <row r="105" spans="1:26" ht="12.75" customHeight="1" x14ac:dyDescent="0.15">
      <c r="A105" s="9" t="s">
        <v>168</v>
      </c>
      <c r="B105" s="9" t="s">
        <v>144</v>
      </c>
      <c r="C105" s="29" t="s">
        <v>189</v>
      </c>
      <c r="D105" s="32">
        <f>'5th Cycle Summary-Final'!D105-'5th Cycle Summary-Final2'!D105</f>
        <v>0</v>
      </c>
      <c r="E105" s="32">
        <f>'5th Cycle Summary-Final'!E105-'5th Cycle Summary-Final2'!E105</f>
        <v>0</v>
      </c>
      <c r="F105" s="32">
        <f>'5th Cycle Summary-Final'!F105-'5th Cycle Summary-Final2'!F105</f>
        <v>0</v>
      </c>
      <c r="G105" s="32">
        <f>'5th Cycle Summary-Final'!G105-'5th Cycle Summary-Final2'!G105</f>
        <v>0</v>
      </c>
      <c r="H105" s="32">
        <f>'5th Cycle Summary-Final'!H105-'5th Cycle Summary-Final2'!H105</f>
        <v>0</v>
      </c>
      <c r="I105" s="32">
        <f>'5th Cycle Summary-Final'!I105-'5th Cycle Summary-Final2'!I105</f>
        <v>0</v>
      </c>
      <c r="J105" s="32">
        <f>'5th Cycle Summary-Final'!J105-'5th Cycle Summary-Final2'!J105</f>
        <v>0</v>
      </c>
      <c r="K105" s="32">
        <f>'5th Cycle Summary-Final'!K105-'5th Cycle Summary-Final2'!K105</f>
        <v>0</v>
      </c>
      <c r="L105" s="32">
        <f>'5th Cycle Summary-Final'!L105-'5th Cycle Summary-Final2'!L105</f>
        <v>0</v>
      </c>
      <c r="M105" s="32">
        <f>'5th Cycle Summary-Final'!M105-'5th Cycle Summary-Final2'!M105</f>
        <v>0</v>
      </c>
      <c r="N105" s="32">
        <f>'5th Cycle Summary-Final'!N105-'5th Cycle Summary-Final2'!N105</f>
        <v>0</v>
      </c>
      <c r="O105" s="32">
        <f>'5th Cycle Summary-Final'!O105-'5th Cycle Summary-Final2'!O105</f>
        <v>0</v>
      </c>
      <c r="P105" s="32">
        <f>'5th Cycle Summary-Final'!P105-'5th Cycle Summary-Final2'!P105</f>
        <v>0</v>
      </c>
      <c r="Q105" s="32">
        <f>'5th Cycle Summary-Final'!Q105-'5th Cycle Summary-Final2'!Q105</f>
        <v>0</v>
      </c>
      <c r="R105" s="32">
        <f>'5th Cycle Summary-Final'!R105-'5th Cycle Summary-Final2'!R105</f>
        <v>0</v>
      </c>
      <c r="S105" s="32">
        <f>'5th Cycle Summary-Final'!S105-'5th Cycle Summary-Final2'!S105</f>
        <v>0</v>
      </c>
      <c r="T105" s="32">
        <f>'5th Cycle Summary-Final'!T105-'5th Cycle Summary-Final2'!T105</f>
        <v>0</v>
      </c>
      <c r="U105" s="32">
        <f>'5th Cycle Summary-Final'!U105-'5th Cycle Summary-Final2'!U105</f>
        <v>0</v>
      </c>
      <c r="V105" s="32">
        <f>'5th Cycle Summary-Final'!V105-'5th Cycle Summary-Final2'!V105</f>
        <v>0</v>
      </c>
      <c r="W105" s="32">
        <f>'5th Cycle Summary-Final'!W105-'5th Cycle Summary-Final2'!W105</f>
        <v>0</v>
      </c>
      <c r="X105" s="32">
        <f>'5th Cycle Summary-Final'!X105-'5th Cycle Summary-Final2'!X105</f>
        <v>0</v>
      </c>
      <c r="Y105" s="32">
        <f>'5th Cycle Summary-Final'!Y105-'5th Cycle Summary-Final2'!Y105</f>
        <v>0</v>
      </c>
      <c r="Z105" s="32">
        <f>'5th Cycle Summary-Final'!Z105-'5th Cycle Summary-Final2'!Z105</f>
        <v>0</v>
      </c>
    </row>
    <row r="106" spans="1:26" ht="12.75" customHeight="1" x14ac:dyDescent="0.15">
      <c r="A106" s="9" t="s">
        <v>168</v>
      </c>
      <c r="B106" s="9" t="s">
        <v>144</v>
      </c>
      <c r="C106" s="29" t="s">
        <v>190</v>
      </c>
      <c r="D106" s="32">
        <f>'5th Cycle Summary-Final'!D106-'5th Cycle Summary-Final2'!D106</f>
        <v>0</v>
      </c>
      <c r="E106" s="32">
        <f>'5th Cycle Summary-Final'!E106-'5th Cycle Summary-Final2'!E106</f>
        <v>0</v>
      </c>
      <c r="F106" s="32">
        <f>'5th Cycle Summary-Final'!F106-'5th Cycle Summary-Final2'!F106</f>
        <v>0</v>
      </c>
      <c r="G106" s="32">
        <f>'5th Cycle Summary-Final'!G106-'5th Cycle Summary-Final2'!G106</f>
        <v>0</v>
      </c>
      <c r="H106" s="32">
        <f>'5th Cycle Summary-Final'!H106-'5th Cycle Summary-Final2'!H106</f>
        <v>0</v>
      </c>
      <c r="I106" s="32">
        <f>'5th Cycle Summary-Final'!I106-'5th Cycle Summary-Final2'!I106</f>
        <v>0</v>
      </c>
      <c r="J106" s="32">
        <f>'5th Cycle Summary-Final'!J106-'5th Cycle Summary-Final2'!J106</f>
        <v>0</v>
      </c>
      <c r="K106" s="32">
        <f>'5th Cycle Summary-Final'!K106-'5th Cycle Summary-Final2'!K106</f>
        <v>0</v>
      </c>
      <c r="L106" s="32">
        <f>'5th Cycle Summary-Final'!L106-'5th Cycle Summary-Final2'!L106</f>
        <v>0</v>
      </c>
      <c r="M106" s="32">
        <f>'5th Cycle Summary-Final'!M106-'5th Cycle Summary-Final2'!M106</f>
        <v>0</v>
      </c>
      <c r="N106" s="32">
        <f>'5th Cycle Summary-Final'!N106-'5th Cycle Summary-Final2'!N106</f>
        <v>0</v>
      </c>
      <c r="O106" s="32">
        <f>'5th Cycle Summary-Final'!O106-'5th Cycle Summary-Final2'!O106</f>
        <v>0</v>
      </c>
      <c r="P106" s="32">
        <f>'5th Cycle Summary-Final'!P106-'5th Cycle Summary-Final2'!P106</f>
        <v>0</v>
      </c>
      <c r="Q106" s="32">
        <f>'5th Cycle Summary-Final'!Q106-'5th Cycle Summary-Final2'!Q106</f>
        <v>0</v>
      </c>
      <c r="R106" s="32">
        <f>'5th Cycle Summary-Final'!R106-'5th Cycle Summary-Final2'!R106</f>
        <v>0</v>
      </c>
      <c r="S106" s="32">
        <f>'5th Cycle Summary-Final'!S106-'5th Cycle Summary-Final2'!S106</f>
        <v>0</v>
      </c>
      <c r="T106" s="32">
        <f>'5th Cycle Summary-Final'!T106-'5th Cycle Summary-Final2'!T106</f>
        <v>0</v>
      </c>
      <c r="U106" s="32">
        <f>'5th Cycle Summary-Final'!U106-'5th Cycle Summary-Final2'!U106</f>
        <v>0</v>
      </c>
      <c r="V106" s="32">
        <f>'5th Cycle Summary-Final'!V106-'5th Cycle Summary-Final2'!V106</f>
        <v>0</v>
      </c>
      <c r="W106" s="32">
        <f>'5th Cycle Summary-Final'!W106-'5th Cycle Summary-Final2'!W106</f>
        <v>0</v>
      </c>
      <c r="X106" s="32">
        <f>'5th Cycle Summary-Final'!X106-'5th Cycle Summary-Final2'!X106</f>
        <v>0</v>
      </c>
      <c r="Y106" s="32">
        <f>'5th Cycle Summary-Final'!Y106-'5th Cycle Summary-Final2'!Y106</f>
        <v>0</v>
      </c>
      <c r="Z106" s="32">
        <f>'5th Cycle Summary-Final'!Z106-'5th Cycle Summary-Final2'!Z106</f>
        <v>0</v>
      </c>
    </row>
    <row r="107" spans="1:26" ht="12.75" customHeight="1" x14ac:dyDescent="0.15">
      <c r="A107" s="9" t="s">
        <v>168</v>
      </c>
      <c r="B107" s="9" t="s">
        <v>144</v>
      </c>
      <c r="C107" s="29" t="s">
        <v>191</v>
      </c>
      <c r="D107" s="32">
        <f>'5th Cycle Summary-Final'!D107-'5th Cycle Summary-Final2'!D107</f>
        <v>0</v>
      </c>
      <c r="E107" s="32">
        <f>'5th Cycle Summary-Final'!E107-'5th Cycle Summary-Final2'!E107</f>
        <v>0</v>
      </c>
      <c r="F107" s="32">
        <f>'5th Cycle Summary-Final'!F107-'5th Cycle Summary-Final2'!F107</f>
        <v>0</v>
      </c>
      <c r="G107" s="32">
        <f>'5th Cycle Summary-Final'!G107-'5th Cycle Summary-Final2'!G107</f>
        <v>0</v>
      </c>
      <c r="H107" s="32">
        <f>'5th Cycle Summary-Final'!H107-'5th Cycle Summary-Final2'!H107</f>
        <v>0</v>
      </c>
      <c r="I107" s="32">
        <f>'5th Cycle Summary-Final'!I107-'5th Cycle Summary-Final2'!I107</f>
        <v>0</v>
      </c>
      <c r="J107" s="32">
        <f>'5th Cycle Summary-Final'!J107-'5th Cycle Summary-Final2'!J107</f>
        <v>0</v>
      </c>
      <c r="K107" s="32">
        <f>'5th Cycle Summary-Final'!K107-'5th Cycle Summary-Final2'!K107</f>
        <v>0</v>
      </c>
      <c r="L107" s="32">
        <f>'5th Cycle Summary-Final'!L107-'5th Cycle Summary-Final2'!L107</f>
        <v>0</v>
      </c>
      <c r="M107" s="32">
        <f>'5th Cycle Summary-Final'!M107-'5th Cycle Summary-Final2'!M107</f>
        <v>0</v>
      </c>
      <c r="N107" s="32">
        <f>'5th Cycle Summary-Final'!N107-'5th Cycle Summary-Final2'!N107</f>
        <v>0</v>
      </c>
      <c r="O107" s="32">
        <f>'5th Cycle Summary-Final'!O107-'5th Cycle Summary-Final2'!O107</f>
        <v>0</v>
      </c>
      <c r="P107" s="32">
        <f>'5th Cycle Summary-Final'!P107-'5th Cycle Summary-Final2'!P107</f>
        <v>0</v>
      </c>
      <c r="Q107" s="32">
        <f>'5th Cycle Summary-Final'!Q107-'5th Cycle Summary-Final2'!Q107</f>
        <v>0</v>
      </c>
      <c r="R107" s="32">
        <f>'5th Cycle Summary-Final'!R107-'5th Cycle Summary-Final2'!R107</f>
        <v>0</v>
      </c>
      <c r="S107" s="32">
        <f>'5th Cycle Summary-Final'!S107-'5th Cycle Summary-Final2'!S107</f>
        <v>0</v>
      </c>
      <c r="T107" s="32">
        <f>'5th Cycle Summary-Final'!T107-'5th Cycle Summary-Final2'!T107</f>
        <v>0</v>
      </c>
      <c r="U107" s="32">
        <f>'5th Cycle Summary-Final'!U107-'5th Cycle Summary-Final2'!U107</f>
        <v>0</v>
      </c>
      <c r="V107" s="32">
        <f>'5th Cycle Summary-Final'!V107-'5th Cycle Summary-Final2'!V107</f>
        <v>0</v>
      </c>
      <c r="W107" s="32">
        <f>'5th Cycle Summary-Final'!W107-'5th Cycle Summary-Final2'!W107</f>
        <v>0</v>
      </c>
      <c r="X107" s="32">
        <f>'5th Cycle Summary-Final'!X107-'5th Cycle Summary-Final2'!X107</f>
        <v>0</v>
      </c>
      <c r="Y107" s="32">
        <f>'5th Cycle Summary-Final'!Y107-'5th Cycle Summary-Final2'!Y107</f>
        <v>0</v>
      </c>
      <c r="Z107" s="32">
        <f>'5th Cycle Summary-Final'!Z107-'5th Cycle Summary-Final2'!Z107</f>
        <v>0</v>
      </c>
    </row>
    <row r="108" spans="1:26" ht="12.75" customHeight="1" x14ac:dyDescent="0.15">
      <c r="A108" s="9" t="s">
        <v>168</v>
      </c>
      <c r="B108" s="9" t="s">
        <v>144</v>
      </c>
      <c r="C108" s="29" t="s">
        <v>192</v>
      </c>
      <c r="D108" s="32">
        <f>'5th Cycle Summary-Final'!D108-'5th Cycle Summary-Final2'!D108</f>
        <v>0</v>
      </c>
      <c r="E108" s="32">
        <f>'5th Cycle Summary-Final'!E108-'5th Cycle Summary-Final2'!E108</f>
        <v>0</v>
      </c>
      <c r="F108" s="32">
        <f>'5th Cycle Summary-Final'!F108-'5th Cycle Summary-Final2'!F108</f>
        <v>0</v>
      </c>
      <c r="G108" s="32">
        <f>'5th Cycle Summary-Final'!G108-'5th Cycle Summary-Final2'!G108</f>
        <v>0</v>
      </c>
      <c r="H108" s="32">
        <f>'5th Cycle Summary-Final'!H108-'5th Cycle Summary-Final2'!H108</f>
        <v>0</v>
      </c>
      <c r="I108" s="32">
        <f>'5th Cycle Summary-Final'!I108-'5th Cycle Summary-Final2'!I108</f>
        <v>0</v>
      </c>
      <c r="J108" s="32">
        <f>'5th Cycle Summary-Final'!J108-'5th Cycle Summary-Final2'!J108</f>
        <v>0</v>
      </c>
      <c r="K108" s="32">
        <f>'5th Cycle Summary-Final'!K108-'5th Cycle Summary-Final2'!K108</f>
        <v>0</v>
      </c>
      <c r="L108" s="32">
        <f>'5th Cycle Summary-Final'!L108-'5th Cycle Summary-Final2'!L108</f>
        <v>0</v>
      </c>
      <c r="M108" s="32">
        <f>'5th Cycle Summary-Final'!M108-'5th Cycle Summary-Final2'!M108</f>
        <v>0</v>
      </c>
      <c r="N108" s="32">
        <f>'5th Cycle Summary-Final'!N108-'5th Cycle Summary-Final2'!N108</f>
        <v>0</v>
      </c>
      <c r="O108" s="32">
        <f>'5th Cycle Summary-Final'!O108-'5th Cycle Summary-Final2'!O108</f>
        <v>0</v>
      </c>
      <c r="P108" s="32">
        <f>'5th Cycle Summary-Final'!P108-'5th Cycle Summary-Final2'!P108</f>
        <v>0</v>
      </c>
      <c r="Q108" s="32">
        <f>'5th Cycle Summary-Final'!Q108-'5th Cycle Summary-Final2'!Q108</f>
        <v>0</v>
      </c>
      <c r="R108" s="32">
        <f>'5th Cycle Summary-Final'!R108-'5th Cycle Summary-Final2'!R108</f>
        <v>0</v>
      </c>
      <c r="S108" s="32">
        <f>'5th Cycle Summary-Final'!S108-'5th Cycle Summary-Final2'!S108</f>
        <v>0</v>
      </c>
      <c r="T108" s="32">
        <f>'5th Cycle Summary-Final'!T108-'5th Cycle Summary-Final2'!T108</f>
        <v>0</v>
      </c>
      <c r="U108" s="32">
        <f>'5th Cycle Summary-Final'!U108-'5th Cycle Summary-Final2'!U108</f>
        <v>0</v>
      </c>
      <c r="V108" s="32">
        <f>'5th Cycle Summary-Final'!V108-'5th Cycle Summary-Final2'!V108</f>
        <v>0</v>
      </c>
      <c r="W108" s="32">
        <f>'5th Cycle Summary-Final'!W108-'5th Cycle Summary-Final2'!W108</f>
        <v>0</v>
      </c>
      <c r="X108" s="32">
        <f>'5th Cycle Summary-Final'!X108-'5th Cycle Summary-Final2'!X108</f>
        <v>0</v>
      </c>
      <c r="Y108" s="32">
        <f>'5th Cycle Summary-Final'!Y108-'5th Cycle Summary-Final2'!Y108</f>
        <v>0</v>
      </c>
      <c r="Z108" s="32">
        <f>'5th Cycle Summary-Final'!Z108-'5th Cycle Summary-Final2'!Z108</f>
        <v>0</v>
      </c>
    </row>
    <row r="109" spans="1:26" ht="12.75" customHeight="1" x14ac:dyDescent="0.15">
      <c r="A109" s="9" t="s">
        <v>168</v>
      </c>
      <c r="B109" s="9" t="s">
        <v>144</v>
      </c>
      <c r="C109" s="29" t="s">
        <v>193</v>
      </c>
      <c r="D109" s="32">
        <f>'5th Cycle Summary-Final'!D109-'5th Cycle Summary-Final2'!D109</f>
        <v>0</v>
      </c>
      <c r="E109" s="32">
        <f>'5th Cycle Summary-Final'!E109-'5th Cycle Summary-Final2'!E109</f>
        <v>0</v>
      </c>
      <c r="F109" s="32">
        <f>'5th Cycle Summary-Final'!F109-'5th Cycle Summary-Final2'!F109</f>
        <v>0</v>
      </c>
      <c r="G109" s="32">
        <f>'5th Cycle Summary-Final'!G109-'5th Cycle Summary-Final2'!G109</f>
        <v>0</v>
      </c>
      <c r="H109" s="32">
        <f>'5th Cycle Summary-Final'!H109-'5th Cycle Summary-Final2'!H109</f>
        <v>0</v>
      </c>
      <c r="I109" s="32">
        <f>'5th Cycle Summary-Final'!I109-'5th Cycle Summary-Final2'!I109</f>
        <v>0</v>
      </c>
      <c r="J109" s="32">
        <f>'5th Cycle Summary-Final'!J109-'5th Cycle Summary-Final2'!J109</f>
        <v>0</v>
      </c>
      <c r="K109" s="32">
        <f>'5th Cycle Summary-Final'!K109-'5th Cycle Summary-Final2'!K109</f>
        <v>0</v>
      </c>
      <c r="L109" s="32">
        <f>'5th Cycle Summary-Final'!L109-'5th Cycle Summary-Final2'!L109</f>
        <v>0</v>
      </c>
      <c r="M109" s="32">
        <f>'5th Cycle Summary-Final'!M109-'5th Cycle Summary-Final2'!M109</f>
        <v>0</v>
      </c>
      <c r="N109" s="32">
        <f>'5th Cycle Summary-Final'!N109-'5th Cycle Summary-Final2'!N109</f>
        <v>0</v>
      </c>
      <c r="O109" s="32">
        <f>'5th Cycle Summary-Final'!O109-'5th Cycle Summary-Final2'!O109</f>
        <v>0</v>
      </c>
      <c r="P109" s="32">
        <f>'5th Cycle Summary-Final'!P109-'5th Cycle Summary-Final2'!P109</f>
        <v>0</v>
      </c>
      <c r="Q109" s="32">
        <f>'5th Cycle Summary-Final'!Q109-'5th Cycle Summary-Final2'!Q109</f>
        <v>0</v>
      </c>
      <c r="R109" s="32">
        <f>'5th Cycle Summary-Final'!R109-'5th Cycle Summary-Final2'!R109</f>
        <v>0</v>
      </c>
      <c r="S109" s="32">
        <f>'5th Cycle Summary-Final'!S109-'5th Cycle Summary-Final2'!S109</f>
        <v>0</v>
      </c>
      <c r="T109" s="32">
        <f>'5th Cycle Summary-Final'!T109-'5th Cycle Summary-Final2'!T109</f>
        <v>0</v>
      </c>
      <c r="U109" s="32">
        <f>'5th Cycle Summary-Final'!U109-'5th Cycle Summary-Final2'!U109</f>
        <v>0</v>
      </c>
      <c r="V109" s="32">
        <f>'5th Cycle Summary-Final'!V109-'5th Cycle Summary-Final2'!V109</f>
        <v>0</v>
      </c>
      <c r="W109" s="32">
        <f>'5th Cycle Summary-Final'!W109-'5th Cycle Summary-Final2'!W109</f>
        <v>0</v>
      </c>
      <c r="X109" s="32">
        <f>'5th Cycle Summary-Final'!X109-'5th Cycle Summary-Final2'!X109</f>
        <v>0</v>
      </c>
      <c r="Y109" s="32">
        <f>'5th Cycle Summary-Final'!Y109-'5th Cycle Summary-Final2'!Y109</f>
        <v>0</v>
      </c>
      <c r="Z109" s="32">
        <f>'5th Cycle Summary-Final'!Z109-'5th Cycle Summary-Final2'!Z109</f>
        <v>0</v>
      </c>
    </row>
    <row r="110" spans="1:26" ht="12.75" customHeight="1" x14ac:dyDescent="0.15">
      <c r="A110" s="9" t="s">
        <v>168</v>
      </c>
      <c r="B110" s="9" t="s">
        <v>144</v>
      </c>
      <c r="C110" s="29" t="s">
        <v>194</v>
      </c>
      <c r="D110" s="32">
        <f>'5th Cycle Summary-Final'!D110-'5th Cycle Summary-Final2'!D110</f>
        <v>0</v>
      </c>
      <c r="E110" s="32">
        <f>'5th Cycle Summary-Final'!E110-'5th Cycle Summary-Final2'!E110</f>
        <v>0</v>
      </c>
      <c r="F110" s="32">
        <f>'5th Cycle Summary-Final'!F110-'5th Cycle Summary-Final2'!F110</f>
        <v>0</v>
      </c>
      <c r="G110" s="32">
        <f>'5th Cycle Summary-Final'!G110-'5th Cycle Summary-Final2'!G110</f>
        <v>0</v>
      </c>
      <c r="H110" s="32">
        <f>'5th Cycle Summary-Final'!H110-'5th Cycle Summary-Final2'!H110</f>
        <v>0</v>
      </c>
      <c r="I110" s="32">
        <f>'5th Cycle Summary-Final'!I110-'5th Cycle Summary-Final2'!I110</f>
        <v>0</v>
      </c>
      <c r="J110" s="32">
        <f>'5th Cycle Summary-Final'!J110-'5th Cycle Summary-Final2'!J110</f>
        <v>0</v>
      </c>
      <c r="K110" s="32">
        <f>'5th Cycle Summary-Final'!K110-'5th Cycle Summary-Final2'!K110</f>
        <v>0</v>
      </c>
      <c r="L110" s="32">
        <f>'5th Cycle Summary-Final'!L110-'5th Cycle Summary-Final2'!L110</f>
        <v>0</v>
      </c>
      <c r="M110" s="32">
        <f>'5th Cycle Summary-Final'!M110-'5th Cycle Summary-Final2'!M110</f>
        <v>0</v>
      </c>
      <c r="N110" s="32">
        <f>'5th Cycle Summary-Final'!N110-'5th Cycle Summary-Final2'!N110</f>
        <v>0</v>
      </c>
      <c r="O110" s="32">
        <f>'5th Cycle Summary-Final'!O110-'5th Cycle Summary-Final2'!O110</f>
        <v>0</v>
      </c>
      <c r="P110" s="32">
        <f>'5th Cycle Summary-Final'!P110-'5th Cycle Summary-Final2'!P110</f>
        <v>0</v>
      </c>
      <c r="Q110" s="32">
        <f>'5th Cycle Summary-Final'!Q110-'5th Cycle Summary-Final2'!Q110</f>
        <v>0</v>
      </c>
      <c r="R110" s="32">
        <f>'5th Cycle Summary-Final'!R110-'5th Cycle Summary-Final2'!R110</f>
        <v>0</v>
      </c>
      <c r="S110" s="32">
        <f>'5th Cycle Summary-Final'!S110-'5th Cycle Summary-Final2'!S110</f>
        <v>0</v>
      </c>
      <c r="T110" s="32">
        <f>'5th Cycle Summary-Final'!T110-'5th Cycle Summary-Final2'!T110</f>
        <v>0</v>
      </c>
      <c r="U110" s="32">
        <f>'5th Cycle Summary-Final'!U110-'5th Cycle Summary-Final2'!U110</f>
        <v>0</v>
      </c>
      <c r="V110" s="32">
        <f>'5th Cycle Summary-Final'!V110-'5th Cycle Summary-Final2'!V110</f>
        <v>0</v>
      </c>
      <c r="W110" s="32">
        <f>'5th Cycle Summary-Final'!W110-'5th Cycle Summary-Final2'!W110</f>
        <v>0</v>
      </c>
      <c r="X110" s="32">
        <f>'5th Cycle Summary-Final'!X110-'5th Cycle Summary-Final2'!X110</f>
        <v>0</v>
      </c>
      <c r="Y110" s="32">
        <f>'5th Cycle Summary-Final'!Y110-'5th Cycle Summary-Final2'!Y110</f>
        <v>0</v>
      </c>
      <c r="Z110" s="32">
        <f>'5th Cycle Summary-Final'!Z110-'5th Cycle Summary-Final2'!Z110</f>
        <v>0</v>
      </c>
    </row>
    <row r="111" spans="1:26" ht="12.75" customHeight="1" x14ac:dyDescent="0.15">
      <c r="A111" s="9" t="s">
        <v>168</v>
      </c>
      <c r="B111" s="9" t="s">
        <v>144</v>
      </c>
      <c r="C111" s="29" t="s">
        <v>195</v>
      </c>
      <c r="D111" s="32">
        <f>'5th Cycle Summary-Final'!D111-'5th Cycle Summary-Final2'!D111</f>
        <v>0</v>
      </c>
      <c r="E111" s="32">
        <f>'5th Cycle Summary-Final'!E111-'5th Cycle Summary-Final2'!E111</f>
        <v>0</v>
      </c>
      <c r="F111" s="32">
        <f>'5th Cycle Summary-Final'!F111-'5th Cycle Summary-Final2'!F111</f>
        <v>0</v>
      </c>
      <c r="G111" s="32">
        <f>'5th Cycle Summary-Final'!G111-'5th Cycle Summary-Final2'!G111</f>
        <v>0</v>
      </c>
      <c r="H111" s="32">
        <f>'5th Cycle Summary-Final'!H111-'5th Cycle Summary-Final2'!H111</f>
        <v>0</v>
      </c>
      <c r="I111" s="32">
        <f>'5th Cycle Summary-Final'!I111-'5th Cycle Summary-Final2'!I111</f>
        <v>0</v>
      </c>
      <c r="J111" s="32">
        <f>'5th Cycle Summary-Final'!J111-'5th Cycle Summary-Final2'!J111</f>
        <v>0</v>
      </c>
      <c r="K111" s="32">
        <f>'5th Cycle Summary-Final'!K111-'5th Cycle Summary-Final2'!K111</f>
        <v>0</v>
      </c>
      <c r="L111" s="32">
        <f>'5th Cycle Summary-Final'!L111-'5th Cycle Summary-Final2'!L111</f>
        <v>0</v>
      </c>
      <c r="M111" s="32">
        <f>'5th Cycle Summary-Final'!M111-'5th Cycle Summary-Final2'!M111</f>
        <v>0</v>
      </c>
      <c r="N111" s="32">
        <f>'5th Cycle Summary-Final'!N111-'5th Cycle Summary-Final2'!N111</f>
        <v>0</v>
      </c>
      <c r="O111" s="32">
        <f>'5th Cycle Summary-Final'!O111-'5th Cycle Summary-Final2'!O111</f>
        <v>0</v>
      </c>
      <c r="P111" s="32">
        <f>'5th Cycle Summary-Final'!P111-'5th Cycle Summary-Final2'!P111</f>
        <v>0</v>
      </c>
      <c r="Q111" s="32">
        <f>'5th Cycle Summary-Final'!Q111-'5th Cycle Summary-Final2'!Q111</f>
        <v>0</v>
      </c>
      <c r="R111" s="32">
        <f>'5th Cycle Summary-Final'!R111-'5th Cycle Summary-Final2'!R111</f>
        <v>0</v>
      </c>
      <c r="S111" s="32">
        <f>'5th Cycle Summary-Final'!S111-'5th Cycle Summary-Final2'!S111</f>
        <v>0</v>
      </c>
      <c r="T111" s="32">
        <f>'5th Cycle Summary-Final'!T111-'5th Cycle Summary-Final2'!T111</f>
        <v>0</v>
      </c>
      <c r="U111" s="32">
        <f>'5th Cycle Summary-Final'!U111-'5th Cycle Summary-Final2'!U111</f>
        <v>0</v>
      </c>
      <c r="V111" s="32">
        <f>'5th Cycle Summary-Final'!V111-'5th Cycle Summary-Final2'!V111</f>
        <v>0</v>
      </c>
      <c r="W111" s="32">
        <f>'5th Cycle Summary-Final'!W111-'5th Cycle Summary-Final2'!W111</f>
        <v>0</v>
      </c>
      <c r="X111" s="32">
        <f>'5th Cycle Summary-Final'!X111-'5th Cycle Summary-Final2'!X111</f>
        <v>0</v>
      </c>
      <c r="Y111" s="32">
        <f>'5th Cycle Summary-Final'!Y111-'5th Cycle Summary-Final2'!Y111</f>
        <v>0</v>
      </c>
      <c r="Z111" s="32">
        <f>'5th Cycle Summary-Final'!Z111-'5th Cycle Summary-Final2'!Z111</f>
        <v>0</v>
      </c>
    </row>
    <row r="112" spans="1:26" ht="12.75" customHeight="1" x14ac:dyDescent="0.15">
      <c r="A112" s="9" t="s">
        <v>168</v>
      </c>
      <c r="B112" s="9" t="s">
        <v>144</v>
      </c>
      <c r="C112" s="29" t="s">
        <v>196</v>
      </c>
      <c r="D112" s="32">
        <f>'5th Cycle Summary-Final'!D112-'5th Cycle Summary-Final2'!D112</f>
        <v>0</v>
      </c>
      <c r="E112" s="32">
        <f>'5th Cycle Summary-Final'!E112-'5th Cycle Summary-Final2'!E112</f>
        <v>0</v>
      </c>
      <c r="F112" s="32">
        <f>'5th Cycle Summary-Final'!F112-'5th Cycle Summary-Final2'!F112</f>
        <v>0</v>
      </c>
      <c r="G112" s="32">
        <f>'5th Cycle Summary-Final'!G112-'5th Cycle Summary-Final2'!G112</f>
        <v>0</v>
      </c>
      <c r="H112" s="32">
        <f>'5th Cycle Summary-Final'!H112-'5th Cycle Summary-Final2'!H112</f>
        <v>0</v>
      </c>
      <c r="I112" s="32">
        <f>'5th Cycle Summary-Final'!I112-'5th Cycle Summary-Final2'!I112</f>
        <v>0</v>
      </c>
      <c r="J112" s="32">
        <f>'5th Cycle Summary-Final'!J112-'5th Cycle Summary-Final2'!J112</f>
        <v>0</v>
      </c>
      <c r="K112" s="32">
        <f>'5th Cycle Summary-Final'!K112-'5th Cycle Summary-Final2'!K112</f>
        <v>0</v>
      </c>
      <c r="L112" s="32">
        <f>'5th Cycle Summary-Final'!L112-'5th Cycle Summary-Final2'!L112</f>
        <v>0</v>
      </c>
      <c r="M112" s="32">
        <f>'5th Cycle Summary-Final'!M112-'5th Cycle Summary-Final2'!M112</f>
        <v>0</v>
      </c>
      <c r="N112" s="32">
        <f>'5th Cycle Summary-Final'!N112-'5th Cycle Summary-Final2'!N112</f>
        <v>0</v>
      </c>
      <c r="O112" s="32">
        <f>'5th Cycle Summary-Final'!O112-'5th Cycle Summary-Final2'!O112</f>
        <v>0</v>
      </c>
      <c r="P112" s="32">
        <f>'5th Cycle Summary-Final'!P112-'5th Cycle Summary-Final2'!P112</f>
        <v>0</v>
      </c>
      <c r="Q112" s="32">
        <f>'5th Cycle Summary-Final'!Q112-'5th Cycle Summary-Final2'!Q112</f>
        <v>0</v>
      </c>
      <c r="R112" s="32">
        <f>'5th Cycle Summary-Final'!R112-'5th Cycle Summary-Final2'!R112</f>
        <v>0</v>
      </c>
      <c r="S112" s="32">
        <f>'5th Cycle Summary-Final'!S112-'5th Cycle Summary-Final2'!S112</f>
        <v>0</v>
      </c>
      <c r="T112" s="32">
        <f>'5th Cycle Summary-Final'!T112-'5th Cycle Summary-Final2'!T112</f>
        <v>0</v>
      </c>
      <c r="U112" s="32">
        <f>'5th Cycle Summary-Final'!U112-'5th Cycle Summary-Final2'!U112</f>
        <v>0</v>
      </c>
      <c r="V112" s="32">
        <f>'5th Cycle Summary-Final'!V112-'5th Cycle Summary-Final2'!V112</f>
        <v>0</v>
      </c>
      <c r="W112" s="32">
        <f>'5th Cycle Summary-Final'!W112-'5th Cycle Summary-Final2'!W112</f>
        <v>0</v>
      </c>
      <c r="X112" s="32">
        <f>'5th Cycle Summary-Final'!X112-'5th Cycle Summary-Final2'!X112</f>
        <v>0</v>
      </c>
      <c r="Y112" s="32">
        <f>'5th Cycle Summary-Final'!Y112-'5th Cycle Summary-Final2'!Y112</f>
        <v>0</v>
      </c>
      <c r="Z112" s="32">
        <f>'5th Cycle Summary-Final'!Z112-'5th Cycle Summary-Final2'!Z112</f>
        <v>0</v>
      </c>
    </row>
    <row r="113" spans="1:26" ht="12.75" customHeight="1" x14ac:dyDescent="0.15">
      <c r="A113" s="9" t="s">
        <v>168</v>
      </c>
      <c r="B113" s="9" t="s">
        <v>144</v>
      </c>
      <c r="C113" s="29" t="s">
        <v>197</v>
      </c>
      <c r="D113" s="32">
        <f>'5th Cycle Summary-Final'!D113-'5th Cycle Summary-Final2'!D113</f>
        <v>0</v>
      </c>
      <c r="E113" s="32">
        <f>'5th Cycle Summary-Final'!E113-'5th Cycle Summary-Final2'!E113</f>
        <v>0</v>
      </c>
      <c r="F113" s="32">
        <f>'5th Cycle Summary-Final'!F113-'5th Cycle Summary-Final2'!F113</f>
        <v>0</v>
      </c>
      <c r="G113" s="32">
        <f>'5th Cycle Summary-Final'!G113-'5th Cycle Summary-Final2'!G113</f>
        <v>0</v>
      </c>
      <c r="H113" s="32">
        <f>'5th Cycle Summary-Final'!H113-'5th Cycle Summary-Final2'!H113</f>
        <v>0</v>
      </c>
      <c r="I113" s="32">
        <f>'5th Cycle Summary-Final'!I113-'5th Cycle Summary-Final2'!I113</f>
        <v>0</v>
      </c>
      <c r="J113" s="32">
        <f>'5th Cycle Summary-Final'!J113-'5th Cycle Summary-Final2'!J113</f>
        <v>0</v>
      </c>
      <c r="K113" s="32">
        <f>'5th Cycle Summary-Final'!K113-'5th Cycle Summary-Final2'!K113</f>
        <v>0</v>
      </c>
      <c r="L113" s="32">
        <f>'5th Cycle Summary-Final'!L113-'5th Cycle Summary-Final2'!L113</f>
        <v>0</v>
      </c>
      <c r="M113" s="32">
        <f>'5th Cycle Summary-Final'!M113-'5th Cycle Summary-Final2'!M113</f>
        <v>0</v>
      </c>
      <c r="N113" s="32">
        <f>'5th Cycle Summary-Final'!N113-'5th Cycle Summary-Final2'!N113</f>
        <v>0</v>
      </c>
      <c r="O113" s="32">
        <f>'5th Cycle Summary-Final'!O113-'5th Cycle Summary-Final2'!O113</f>
        <v>0</v>
      </c>
      <c r="P113" s="32">
        <f>'5th Cycle Summary-Final'!P113-'5th Cycle Summary-Final2'!P113</f>
        <v>0</v>
      </c>
      <c r="Q113" s="32">
        <f>'5th Cycle Summary-Final'!Q113-'5th Cycle Summary-Final2'!Q113</f>
        <v>0</v>
      </c>
      <c r="R113" s="32">
        <f>'5th Cycle Summary-Final'!R113-'5th Cycle Summary-Final2'!R113</f>
        <v>0</v>
      </c>
      <c r="S113" s="32">
        <f>'5th Cycle Summary-Final'!S113-'5th Cycle Summary-Final2'!S113</f>
        <v>0</v>
      </c>
      <c r="T113" s="32">
        <f>'5th Cycle Summary-Final'!T113-'5th Cycle Summary-Final2'!T113</f>
        <v>0</v>
      </c>
      <c r="U113" s="32">
        <f>'5th Cycle Summary-Final'!U113-'5th Cycle Summary-Final2'!U113</f>
        <v>0</v>
      </c>
      <c r="V113" s="32">
        <f>'5th Cycle Summary-Final'!V113-'5th Cycle Summary-Final2'!V113</f>
        <v>0</v>
      </c>
      <c r="W113" s="32">
        <f>'5th Cycle Summary-Final'!W113-'5th Cycle Summary-Final2'!W113</f>
        <v>0</v>
      </c>
      <c r="X113" s="32">
        <f>'5th Cycle Summary-Final'!X113-'5th Cycle Summary-Final2'!X113</f>
        <v>0</v>
      </c>
      <c r="Y113" s="32">
        <f>'5th Cycle Summary-Final'!Y113-'5th Cycle Summary-Final2'!Y113</f>
        <v>0</v>
      </c>
      <c r="Z113" s="32">
        <f>'5th Cycle Summary-Final'!Z113-'5th Cycle Summary-Final2'!Z113</f>
        <v>0</v>
      </c>
    </row>
    <row r="114" spans="1:26" ht="12.75" customHeight="1" x14ac:dyDescent="0.15">
      <c r="A114" s="9" t="s">
        <v>168</v>
      </c>
      <c r="B114" s="9" t="s">
        <v>144</v>
      </c>
      <c r="C114" s="29" t="s">
        <v>198</v>
      </c>
      <c r="D114" s="32">
        <f>'5th Cycle Summary-Final'!D114-'5th Cycle Summary-Final2'!D114</f>
        <v>0</v>
      </c>
      <c r="E114" s="32">
        <f>'5th Cycle Summary-Final'!E114-'5th Cycle Summary-Final2'!E114</f>
        <v>0</v>
      </c>
      <c r="F114" s="32">
        <f>'5th Cycle Summary-Final'!F114-'5th Cycle Summary-Final2'!F114</f>
        <v>0</v>
      </c>
      <c r="G114" s="32">
        <f>'5th Cycle Summary-Final'!G114-'5th Cycle Summary-Final2'!G114</f>
        <v>0</v>
      </c>
      <c r="H114" s="32">
        <f>'5th Cycle Summary-Final'!H114-'5th Cycle Summary-Final2'!H114</f>
        <v>0</v>
      </c>
      <c r="I114" s="32">
        <f>'5th Cycle Summary-Final'!I114-'5th Cycle Summary-Final2'!I114</f>
        <v>0</v>
      </c>
      <c r="J114" s="32">
        <f>'5th Cycle Summary-Final'!J114-'5th Cycle Summary-Final2'!J114</f>
        <v>0</v>
      </c>
      <c r="K114" s="32">
        <f>'5th Cycle Summary-Final'!K114-'5th Cycle Summary-Final2'!K114</f>
        <v>0</v>
      </c>
      <c r="L114" s="32">
        <f>'5th Cycle Summary-Final'!L114-'5th Cycle Summary-Final2'!L114</f>
        <v>0</v>
      </c>
      <c r="M114" s="32">
        <f>'5th Cycle Summary-Final'!M114-'5th Cycle Summary-Final2'!M114</f>
        <v>0</v>
      </c>
      <c r="N114" s="32">
        <f>'5th Cycle Summary-Final'!N114-'5th Cycle Summary-Final2'!N114</f>
        <v>0</v>
      </c>
      <c r="O114" s="32">
        <f>'5th Cycle Summary-Final'!O114-'5th Cycle Summary-Final2'!O114</f>
        <v>0</v>
      </c>
      <c r="P114" s="32">
        <f>'5th Cycle Summary-Final'!P114-'5th Cycle Summary-Final2'!P114</f>
        <v>0</v>
      </c>
      <c r="Q114" s="32">
        <f>'5th Cycle Summary-Final'!Q114-'5th Cycle Summary-Final2'!Q114</f>
        <v>0</v>
      </c>
      <c r="R114" s="32">
        <f>'5th Cycle Summary-Final'!R114-'5th Cycle Summary-Final2'!R114</f>
        <v>0</v>
      </c>
      <c r="S114" s="32">
        <f>'5th Cycle Summary-Final'!S114-'5th Cycle Summary-Final2'!S114</f>
        <v>0</v>
      </c>
      <c r="T114" s="32">
        <f>'5th Cycle Summary-Final'!T114-'5th Cycle Summary-Final2'!T114</f>
        <v>0</v>
      </c>
      <c r="U114" s="32">
        <f>'5th Cycle Summary-Final'!U114-'5th Cycle Summary-Final2'!U114</f>
        <v>0</v>
      </c>
      <c r="V114" s="32">
        <f>'5th Cycle Summary-Final'!V114-'5th Cycle Summary-Final2'!V114</f>
        <v>0</v>
      </c>
      <c r="W114" s="32">
        <f>'5th Cycle Summary-Final'!W114-'5th Cycle Summary-Final2'!W114</f>
        <v>0</v>
      </c>
      <c r="X114" s="32">
        <f>'5th Cycle Summary-Final'!X114-'5th Cycle Summary-Final2'!X114</f>
        <v>0</v>
      </c>
      <c r="Y114" s="32">
        <f>'5th Cycle Summary-Final'!Y114-'5th Cycle Summary-Final2'!Y114</f>
        <v>0</v>
      </c>
      <c r="Z114" s="32">
        <f>'5th Cycle Summary-Final'!Z114-'5th Cycle Summary-Final2'!Z114</f>
        <v>0</v>
      </c>
    </row>
    <row r="115" spans="1:26" ht="12.75" customHeight="1" x14ac:dyDescent="0.15">
      <c r="A115" s="9" t="s">
        <v>168</v>
      </c>
      <c r="B115" s="9" t="s">
        <v>144</v>
      </c>
      <c r="C115" s="29" t="s">
        <v>199</v>
      </c>
      <c r="D115" s="32">
        <f>'5th Cycle Summary-Final'!D115-'5th Cycle Summary-Final2'!D115</f>
        <v>0</v>
      </c>
      <c r="E115" s="32">
        <f>'5th Cycle Summary-Final'!E115-'5th Cycle Summary-Final2'!E115</f>
        <v>0</v>
      </c>
      <c r="F115" s="32">
        <f>'5th Cycle Summary-Final'!F115-'5th Cycle Summary-Final2'!F115</f>
        <v>0</v>
      </c>
      <c r="G115" s="32">
        <f>'5th Cycle Summary-Final'!G115-'5th Cycle Summary-Final2'!G115</f>
        <v>0</v>
      </c>
      <c r="H115" s="32">
        <f>'5th Cycle Summary-Final'!H115-'5th Cycle Summary-Final2'!H115</f>
        <v>0</v>
      </c>
      <c r="I115" s="32">
        <f>'5th Cycle Summary-Final'!I115-'5th Cycle Summary-Final2'!I115</f>
        <v>0</v>
      </c>
      <c r="J115" s="32">
        <f>'5th Cycle Summary-Final'!J115-'5th Cycle Summary-Final2'!J115</f>
        <v>0</v>
      </c>
      <c r="K115" s="32">
        <f>'5th Cycle Summary-Final'!K115-'5th Cycle Summary-Final2'!K115</f>
        <v>0</v>
      </c>
      <c r="L115" s="32">
        <f>'5th Cycle Summary-Final'!L115-'5th Cycle Summary-Final2'!L115</f>
        <v>0</v>
      </c>
      <c r="M115" s="32">
        <f>'5th Cycle Summary-Final'!M115-'5th Cycle Summary-Final2'!M115</f>
        <v>0</v>
      </c>
      <c r="N115" s="32">
        <f>'5th Cycle Summary-Final'!N115-'5th Cycle Summary-Final2'!N115</f>
        <v>0</v>
      </c>
      <c r="O115" s="32">
        <f>'5th Cycle Summary-Final'!O115-'5th Cycle Summary-Final2'!O115</f>
        <v>0</v>
      </c>
      <c r="P115" s="32">
        <f>'5th Cycle Summary-Final'!P115-'5th Cycle Summary-Final2'!P115</f>
        <v>0</v>
      </c>
      <c r="Q115" s="32">
        <f>'5th Cycle Summary-Final'!Q115-'5th Cycle Summary-Final2'!Q115</f>
        <v>0</v>
      </c>
      <c r="R115" s="32">
        <f>'5th Cycle Summary-Final'!R115-'5th Cycle Summary-Final2'!R115</f>
        <v>0</v>
      </c>
      <c r="S115" s="32">
        <f>'5th Cycle Summary-Final'!S115-'5th Cycle Summary-Final2'!S115</f>
        <v>0</v>
      </c>
      <c r="T115" s="32">
        <f>'5th Cycle Summary-Final'!T115-'5th Cycle Summary-Final2'!T115</f>
        <v>0</v>
      </c>
      <c r="U115" s="32">
        <f>'5th Cycle Summary-Final'!U115-'5th Cycle Summary-Final2'!U115</f>
        <v>0</v>
      </c>
      <c r="V115" s="32">
        <f>'5th Cycle Summary-Final'!V115-'5th Cycle Summary-Final2'!V115</f>
        <v>0</v>
      </c>
      <c r="W115" s="32">
        <f>'5th Cycle Summary-Final'!W115-'5th Cycle Summary-Final2'!W115</f>
        <v>0</v>
      </c>
      <c r="X115" s="32">
        <f>'5th Cycle Summary-Final'!X115-'5th Cycle Summary-Final2'!X115</f>
        <v>0</v>
      </c>
      <c r="Y115" s="32">
        <f>'5th Cycle Summary-Final'!Y115-'5th Cycle Summary-Final2'!Y115</f>
        <v>0</v>
      </c>
      <c r="Z115" s="32">
        <f>'5th Cycle Summary-Final'!Z115-'5th Cycle Summary-Final2'!Z115</f>
        <v>0</v>
      </c>
    </row>
    <row r="116" spans="1:26" ht="12.75" customHeight="1" x14ac:dyDescent="0.15">
      <c r="A116" s="9" t="s">
        <v>168</v>
      </c>
      <c r="B116" s="9" t="s">
        <v>144</v>
      </c>
      <c r="C116" s="29" t="s">
        <v>200</v>
      </c>
      <c r="D116" s="32">
        <f>'5th Cycle Summary-Final'!D116-'5th Cycle Summary-Final2'!D116</f>
        <v>0</v>
      </c>
      <c r="E116" s="32">
        <f>'5th Cycle Summary-Final'!E116-'5th Cycle Summary-Final2'!E116</f>
        <v>0</v>
      </c>
      <c r="F116" s="32">
        <f>'5th Cycle Summary-Final'!F116-'5th Cycle Summary-Final2'!F116</f>
        <v>0</v>
      </c>
      <c r="G116" s="32">
        <f>'5th Cycle Summary-Final'!G116-'5th Cycle Summary-Final2'!G116</f>
        <v>0</v>
      </c>
      <c r="H116" s="32">
        <f>'5th Cycle Summary-Final'!H116-'5th Cycle Summary-Final2'!H116</f>
        <v>0</v>
      </c>
      <c r="I116" s="32">
        <f>'5th Cycle Summary-Final'!I116-'5th Cycle Summary-Final2'!I116</f>
        <v>0</v>
      </c>
      <c r="J116" s="32">
        <f>'5th Cycle Summary-Final'!J116-'5th Cycle Summary-Final2'!J116</f>
        <v>0</v>
      </c>
      <c r="K116" s="32">
        <f>'5th Cycle Summary-Final'!K116-'5th Cycle Summary-Final2'!K116</f>
        <v>0</v>
      </c>
      <c r="L116" s="32">
        <f>'5th Cycle Summary-Final'!L116-'5th Cycle Summary-Final2'!L116</f>
        <v>0</v>
      </c>
      <c r="M116" s="32">
        <f>'5th Cycle Summary-Final'!M116-'5th Cycle Summary-Final2'!M116</f>
        <v>0</v>
      </c>
      <c r="N116" s="32">
        <f>'5th Cycle Summary-Final'!N116-'5th Cycle Summary-Final2'!N116</f>
        <v>0</v>
      </c>
      <c r="O116" s="32">
        <f>'5th Cycle Summary-Final'!O116-'5th Cycle Summary-Final2'!O116</f>
        <v>0</v>
      </c>
      <c r="P116" s="32">
        <f>'5th Cycle Summary-Final'!P116-'5th Cycle Summary-Final2'!P116</f>
        <v>0</v>
      </c>
      <c r="Q116" s="32">
        <f>'5th Cycle Summary-Final'!Q116-'5th Cycle Summary-Final2'!Q116</f>
        <v>0</v>
      </c>
      <c r="R116" s="32">
        <f>'5th Cycle Summary-Final'!R116-'5th Cycle Summary-Final2'!R116</f>
        <v>0</v>
      </c>
      <c r="S116" s="32">
        <f>'5th Cycle Summary-Final'!S116-'5th Cycle Summary-Final2'!S116</f>
        <v>0</v>
      </c>
      <c r="T116" s="32">
        <f>'5th Cycle Summary-Final'!T116-'5th Cycle Summary-Final2'!T116</f>
        <v>0</v>
      </c>
      <c r="U116" s="32">
        <f>'5th Cycle Summary-Final'!U116-'5th Cycle Summary-Final2'!U116</f>
        <v>0</v>
      </c>
      <c r="V116" s="32">
        <f>'5th Cycle Summary-Final'!V116-'5th Cycle Summary-Final2'!V116</f>
        <v>0</v>
      </c>
      <c r="W116" s="32">
        <f>'5th Cycle Summary-Final'!W116-'5th Cycle Summary-Final2'!W116</f>
        <v>0</v>
      </c>
      <c r="X116" s="32">
        <f>'5th Cycle Summary-Final'!X116-'5th Cycle Summary-Final2'!X116</f>
        <v>0</v>
      </c>
      <c r="Y116" s="32">
        <f>'5th Cycle Summary-Final'!Y116-'5th Cycle Summary-Final2'!Y116</f>
        <v>0</v>
      </c>
      <c r="Z116" s="32">
        <f>'5th Cycle Summary-Final'!Z116-'5th Cycle Summary-Final2'!Z116</f>
        <v>0</v>
      </c>
    </row>
    <row r="117" spans="1:26" ht="12.75" customHeight="1" x14ac:dyDescent="0.15">
      <c r="A117" s="9" t="s">
        <v>168</v>
      </c>
      <c r="B117" s="9" t="s">
        <v>144</v>
      </c>
      <c r="C117" s="29" t="s">
        <v>168</v>
      </c>
      <c r="D117" s="32">
        <f>'5th Cycle Summary-Final'!D117-'5th Cycle Summary-Final2'!D117</f>
        <v>0</v>
      </c>
      <c r="E117" s="32">
        <f>'5th Cycle Summary-Final'!E117-'5th Cycle Summary-Final2'!E117</f>
        <v>0</v>
      </c>
      <c r="F117" s="32">
        <f>'5th Cycle Summary-Final'!F117-'5th Cycle Summary-Final2'!F117</f>
        <v>0</v>
      </c>
      <c r="G117" s="32">
        <f>'5th Cycle Summary-Final'!G117-'5th Cycle Summary-Final2'!G117</f>
        <v>0</v>
      </c>
      <c r="H117" s="32">
        <f>'5th Cycle Summary-Final'!H117-'5th Cycle Summary-Final2'!H117</f>
        <v>0</v>
      </c>
      <c r="I117" s="32">
        <f>'5th Cycle Summary-Final'!I117-'5th Cycle Summary-Final2'!I117</f>
        <v>0</v>
      </c>
      <c r="J117" s="32">
        <f>'5th Cycle Summary-Final'!J117-'5th Cycle Summary-Final2'!J117</f>
        <v>0</v>
      </c>
      <c r="K117" s="32">
        <f>'5th Cycle Summary-Final'!K117-'5th Cycle Summary-Final2'!K117</f>
        <v>0</v>
      </c>
      <c r="L117" s="32">
        <f>'5th Cycle Summary-Final'!L117-'5th Cycle Summary-Final2'!L117</f>
        <v>0</v>
      </c>
      <c r="M117" s="32">
        <f>'5th Cycle Summary-Final'!M117-'5th Cycle Summary-Final2'!M117</f>
        <v>0</v>
      </c>
      <c r="N117" s="32">
        <f>'5th Cycle Summary-Final'!N117-'5th Cycle Summary-Final2'!N117</f>
        <v>0</v>
      </c>
      <c r="O117" s="32">
        <f>'5th Cycle Summary-Final'!O117-'5th Cycle Summary-Final2'!O117</f>
        <v>0</v>
      </c>
      <c r="P117" s="32">
        <f>'5th Cycle Summary-Final'!P117-'5th Cycle Summary-Final2'!P117</f>
        <v>0</v>
      </c>
      <c r="Q117" s="32">
        <f>'5th Cycle Summary-Final'!Q117-'5th Cycle Summary-Final2'!Q117</f>
        <v>0</v>
      </c>
      <c r="R117" s="32">
        <f>'5th Cycle Summary-Final'!R117-'5th Cycle Summary-Final2'!R117</f>
        <v>0</v>
      </c>
      <c r="S117" s="32">
        <f>'5th Cycle Summary-Final'!S117-'5th Cycle Summary-Final2'!S117</f>
        <v>0</v>
      </c>
      <c r="T117" s="32">
        <f>'5th Cycle Summary-Final'!T117-'5th Cycle Summary-Final2'!T117</f>
        <v>0</v>
      </c>
      <c r="U117" s="32">
        <f>'5th Cycle Summary-Final'!U117-'5th Cycle Summary-Final2'!U117</f>
        <v>0</v>
      </c>
      <c r="V117" s="32">
        <f>'5th Cycle Summary-Final'!V117-'5th Cycle Summary-Final2'!V117</f>
        <v>0</v>
      </c>
      <c r="W117" s="32">
        <f>'5th Cycle Summary-Final'!W117-'5th Cycle Summary-Final2'!W117</f>
        <v>0</v>
      </c>
      <c r="X117" s="32">
        <f>'5th Cycle Summary-Final'!X117-'5th Cycle Summary-Final2'!X117</f>
        <v>0</v>
      </c>
      <c r="Y117" s="32">
        <f>'5th Cycle Summary-Final'!Y117-'5th Cycle Summary-Final2'!Y117</f>
        <v>0</v>
      </c>
      <c r="Z117" s="32">
        <f>'5th Cycle Summary-Final'!Z117-'5th Cycle Summary-Final2'!Z117</f>
        <v>0</v>
      </c>
    </row>
    <row r="118" spans="1:26" ht="12.75" customHeight="1" x14ac:dyDescent="0.15">
      <c r="A118" s="9" t="s">
        <v>168</v>
      </c>
      <c r="B118" s="9" t="s">
        <v>144</v>
      </c>
      <c r="C118" s="29" t="s">
        <v>201</v>
      </c>
      <c r="D118" s="32">
        <f>'5th Cycle Summary-Final'!D118-'5th Cycle Summary-Final2'!D118</f>
        <v>0</v>
      </c>
      <c r="E118" s="32">
        <f>'5th Cycle Summary-Final'!E118-'5th Cycle Summary-Final2'!E118</f>
        <v>0</v>
      </c>
      <c r="F118" s="32">
        <f>'5th Cycle Summary-Final'!F118-'5th Cycle Summary-Final2'!F118</f>
        <v>0</v>
      </c>
      <c r="G118" s="32">
        <f>'5th Cycle Summary-Final'!G118-'5th Cycle Summary-Final2'!G118</f>
        <v>0</v>
      </c>
      <c r="H118" s="32">
        <f>'5th Cycle Summary-Final'!H118-'5th Cycle Summary-Final2'!H118</f>
        <v>0</v>
      </c>
      <c r="I118" s="32">
        <f>'5th Cycle Summary-Final'!I118-'5th Cycle Summary-Final2'!I118</f>
        <v>0</v>
      </c>
      <c r="J118" s="32">
        <f>'5th Cycle Summary-Final'!J118-'5th Cycle Summary-Final2'!J118</f>
        <v>0</v>
      </c>
      <c r="K118" s="32">
        <f>'5th Cycle Summary-Final'!K118-'5th Cycle Summary-Final2'!K118</f>
        <v>0</v>
      </c>
      <c r="L118" s="32">
        <f>'5th Cycle Summary-Final'!L118-'5th Cycle Summary-Final2'!L118</f>
        <v>0</v>
      </c>
      <c r="M118" s="32">
        <f>'5th Cycle Summary-Final'!M118-'5th Cycle Summary-Final2'!M118</f>
        <v>0</v>
      </c>
      <c r="N118" s="32">
        <f>'5th Cycle Summary-Final'!N118-'5th Cycle Summary-Final2'!N118</f>
        <v>0</v>
      </c>
      <c r="O118" s="32">
        <f>'5th Cycle Summary-Final'!O118-'5th Cycle Summary-Final2'!O118</f>
        <v>0</v>
      </c>
      <c r="P118" s="32">
        <f>'5th Cycle Summary-Final'!P118-'5th Cycle Summary-Final2'!P118</f>
        <v>0</v>
      </c>
      <c r="Q118" s="32">
        <f>'5th Cycle Summary-Final'!Q118-'5th Cycle Summary-Final2'!Q118</f>
        <v>0</v>
      </c>
      <c r="R118" s="32">
        <f>'5th Cycle Summary-Final'!R118-'5th Cycle Summary-Final2'!R118</f>
        <v>0</v>
      </c>
      <c r="S118" s="32">
        <f>'5th Cycle Summary-Final'!S118-'5th Cycle Summary-Final2'!S118</f>
        <v>0</v>
      </c>
      <c r="T118" s="32">
        <f>'5th Cycle Summary-Final'!T118-'5th Cycle Summary-Final2'!T118</f>
        <v>0</v>
      </c>
      <c r="U118" s="32">
        <f>'5th Cycle Summary-Final'!U118-'5th Cycle Summary-Final2'!U118</f>
        <v>0</v>
      </c>
      <c r="V118" s="32">
        <f>'5th Cycle Summary-Final'!V118-'5th Cycle Summary-Final2'!V118</f>
        <v>0</v>
      </c>
      <c r="W118" s="32">
        <f>'5th Cycle Summary-Final'!W118-'5th Cycle Summary-Final2'!W118</f>
        <v>0</v>
      </c>
      <c r="X118" s="32">
        <f>'5th Cycle Summary-Final'!X118-'5th Cycle Summary-Final2'!X118</f>
        <v>0</v>
      </c>
      <c r="Y118" s="32">
        <f>'5th Cycle Summary-Final'!Y118-'5th Cycle Summary-Final2'!Y118</f>
        <v>0</v>
      </c>
      <c r="Z118" s="32">
        <f>'5th Cycle Summary-Final'!Z118-'5th Cycle Summary-Final2'!Z118</f>
        <v>0</v>
      </c>
    </row>
    <row r="119" spans="1:26" ht="12.75" customHeight="1" x14ac:dyDescent="0.15">
      <c r="A119" s="9" t="s">
        <v>168</v>
      </c>
      <c r="B119" s="9" t="s">
        <v>144</v>
      </c>
      <c r="C119" s="29" t="s">
        <v>202</v>
      </c>
      <c r="D119" s="32">
        <f>'5th Cycle Summary-Final'!D119-'5th Cycle Summary-Final2'!D119</f>
        <v>0</v>
      </c>
      <c r="E119" s="32">
        <f>'5th Cycle Summary-Final'!E119-'5th Cycle Summary-Final2'!E119</f>
        <v>0</v>
      </c>
      <c r="F119" s="32">
        <f>'5th Cycle Summary-Final'!F119-'5th Cycle Summary-Final2'!F119</f>
        <v>0</v>
      </c>
      <c r="G119" s="32">
        <f>'5th Cycle Summary-Final'!G119-'5th Cycle Summary-Final2'!G119</f>
        <v>0</v>
      </c>
      <c r="H119" s="32">
        <f>'5th Cycle Summary-Final'!H119-'5th Cycle Summary-Final2'!H119</f>
        <v>0</v>
      </c>
      <c r="I119" s="32">
        <f>'5th Cycle Summary-Final'!I119-'5th Cycle Summary-Final2'!I119</f>
        <v>0</v>
      </c>
      <c r="J119" s="32">
        <f>'5th Cycle Summary-Final'!J119-'5th Cycle Summary-Final2'!J119</f>
        <v>0</v>
      </c>
      <c r="K119" s="32">
        <f>'5th Cycle Summary-Final'!K119-'5th Cycle Summary-Final2'!K119</f>
        <v>0</v>
      </c>
      <c r="L119" s="32">
        <f>'5th Cycle Summary-Final'!L119-'5th Cycle Summary-Final2'!L119</f>
        <v>0</v>
      </c>
      <c r="M119" s="32">
        <f>'5th Cycle Summary-Final'!M119-'5th Cycle Summary-Final2'!M119</f>
        <v>0</v>
      </c>
      <c r="N119" s="32">
        <f>'5th Cycle Summary-Final'!N119-'5th Cycle Summary-Final2'!N119</f>
        <v>0</v>
      </c>
      <c r="O119" s="32">
        <f>'5th Cycle Summary-Final'!O119-'5th Cycle Summary-Final2'!O119</f>
        <v>0</v>
      </c>
      <c r="P119" s="32">
        <f>'5th Cycle Summary-Final'!P119-'5th Cycle Summary-Final2'!P119</f>
        <v>0</v>
      </c>
      <c r="Q119" s="32">
        <f>'5th Cycle Summary-Final'!Q119-'5th Cycle Summary-Final2'!Q119</f>
        <v>0</v>
      </c>
      <c r="R119" s="32">
        <f>'5th Cycle Summary-Final'!R119-'5th Cycle Summary-Final2'!R119</f>
        <v>0</v>
      </c>
      <c r="S119" s="32" t="e">
        <f>'5th Cycle Summary-Final'!S119-'5th Cycle Summary-Final2'!S119</f>
        <v>#DIV/0!</v>
      </c>
      <c r="T119" s="32">
        <f>'5th Cycle Summary-Final'!T119-'5th Cycle Summary-Final2'!T119</f>
        <v>0</v>
      </c>
      <c r="U119" s="32">
        <f>'5th Cycle Summary-Final'!U119-'5th Cycle Summary-Final2'!U119</f>
        <v>0</v>
      </c>
      <c r="V119" s="32">
        <f>'5th Cycle Summary-Final'!V119-'5th Cycle Summary-Final2'!V119</f>
        <v>0</v>
      </c>
      <c r="W119" s="32" t="e">
        <f>'5th Cycle Summary-Final'!W119-'5th Cycle Summary-Final2'!W119</f>
        <v>#DIV/0!</v>
      </c>
      <c r="X119" s="32">
        <f>'5th Cycle Summary-Final'!X119-'5th Cycle Summary-Final2'!X119</f>
        <v>0</v>
      </c>
      <c r="Y119" s="32">
        <f>'5th Cycle Summary-Final'!Y119-'5th Cycle Summary-Final2'!Y119</f>
        <v>0</v>
      </c>
      <c r="Z119" s="32">
        <f>'5th Cycle Summary-Final'!Z119-'5th Cycle Summary-Final2'!Z119</f>
        <v>0</v>
      </c>
    </row>
    <row r="120" spans="1:26" ht="12.75" customHeight="1" x14ac:dyDescent="0.15">
      <c r="A120" s="9" t="s">
        <v>168</v>
      </c>
      <c r="B120" s="9" t="s">
        <v>144</v>
      </c>
      <c r="C120" s="29" t="s">
        <v>203</v>
      </c>
      <c r="D120" s="32">
        <f>'5th Cycle Summary-Final'!D120-'5th Cycle Summary-Final2'!D120</f>
        <v>0</v>
      </c>
      <c r="E120" s="32">
        <f>'5th Cycle Summary-Final'!E120-'5th Cycle Summary-Final2'!E120</f>
        <v>0</v>
      </c>
      <c r="F120" s="32">
        <f>'5th Cycle Summary-Final'!F120-'5th Cycle Summary-Final2'!F120</f>
        <v>0</v>
      </c>
      <c r="G120" s="32">
        <f>'5th Cycle Summary-Final'!G120-'5th Cycle Summary-Final2'!G120</f>
        <v>0</v>
      </c>
      <c r="H120" s="32">
        <f>'5th Cycle Summary-Final'!H120-'5th Cycle Summary-Final2'!H120</f>
        <v>0</v>
      </c>
      <c r="I120" s="32">
        <f>'5th Cycle Summary-Final'!I120-'5th Cycle Summary-Final2'!I120</f>
        <v>0</v>
      </c>
      <c r="J120" s="32">
        <f>'5th Cycle Summary-Final'!J120-'5th Cycle Summary-Final2'!J120</f>
        <v>0</v>
      </c>
      <c r="K120" s="32">
        <f>'5th Cycle Summary-Final'!K120-'5th Cycle Summary-Final2'!K120</f>
        <v>0</v>
      </c>
      <c r="L120" s="32">
        <f>'5th Cycle Summary-Final'!L120-'5th Cycle Summary-Final2'!L120</f>
        <v>0</v>
      </c>
      <c r="M120" s="32">
        <f>'5th Cycle Summary-Final'!M120-'5th Cycle Summary-Final2'!M120</f>
        <v>0</v>
      </c>
      <c r="N120" s="32">
        <f>'5th Cycle Summary-Final'!N120-'5th Cycle Summary-Final2'!N120</f>
        <v>0</v>
      </c>
      <c r="O120" s="32">
        <f>'5th Cycle Summary-Final'!O120-'5th Cycle Summary-Final2'!O120</f>
        <v>0</v>
      </c>
      <c r="P120" s="32">
        <f>'5th Cycle Summary-Final'!P120-'5th Cycle Summary-Final2'!P120</f>
        <v>0</v>
      </c>
      <c r="Q120" s="32">
        <f>'5th Cycle Summary-Final'!Q120-'5th Cycle Summary-Final2'!Q120</f>
        <v>0</v>
      </c>
      <c r="R120" s="32">
        <f>'5th Cycle Summary-Final'!R120-'5th Cycle Summary-Final2'!R120</f>
        <v>0</v>
      </c>
      <c r="S120" s="32">
        <f>'5th Cycle Summary-Final'!S120-'5th Cycle Summary-Final2'!S120</f>
        <v>0</v>
      </c>
      <c r="T120" s="32">
        <f>'5th Cycle Summary-Final'!T120-'5th Cycle Summary-Final2'!T120</f>
        <v>0</v>
      </c>
      <c r="U120" s="32">
        <f>'5th Cycle Summary-Final'!U120-'5th Cycle Summary-Final2'!U120</f>
        <v>0</v>
      </c>
      <c r="V120" s="32">
        <f>'5th Cycle Summary-Final'!V120-'5th Cycle Summary-Final2'!V120</f>
        <v>0</v>
      </c>
      <c r="W120" s="32">
        <f>'5th Cycle Summary-Final'!W120-'5th Cycle Summary-Final2'!W120</f>
        <v>0</v>
      </c>
      <c r="X120" s="32">
        <f>'5th Cycle Summary-Final'!X120-'5th Cycle Summary-Final2'!X120</f>
        <v>0</v>
      </c>
      <c r="Y120" s="32">
        <f>'5th Cycle Summary-Final'!Y120-'5th Cycle Summary-Final2'!Y120</f>
        <v>0</v>
      </c>
      <c r="Z120" s="32">
        <f>'5th Cycle Summary-Final'!Z120-'5th Cycle Summary-Final2'!Z120</f>
        <v>0</v>
      </c>
    </row>
    <row r="121" spans="1:26" ht="12.75" customHeight="1" x14ac:dyDescent="0.15">
      <c r="A121" s="9" t="s">
        <v>168</v>
      </c>
      <c r="B121" s="9" t="s">
        <v>144</v>
      </c>
      <c r="C121" s="29" t="s">
        <v>204</v>
      </c>
      <c r="D121" s="32">
        <f>'5th Cycle Summary-Final'!D121-'5th Cycle Summary-Final2'!D121</f>
        <v>0</v>
      </c>
      <c r="E121" s="32">
        <f>'5th Cycle Summary-Final'!E121-'5th Cycle Summary-Final2'!E121</f>
        <v>0</v>
      </c>
      <c r="F121" s="32">
        <f>'5th Cycle Summary-Final'!F121-'5th Cycle Summary-Final2'!F121</f>
        <v>0</v>
      </c>
      <c r="G121" s="32">
        <f>'5th Cycle Summary-Final'!G121-'5th Cycle Summary-Final2'!G121</f>
        <v>0</v>
      </c>
      <c r="H121" s="32">
        <f>'5th Cycle Summary-Final'!H121-'5th Cycle Summary-Final2'!H121</f>
        <v>0</v>
      </c>
      <c r="I121" s="32">
        <f>'5th Cycle Summary-Final'!I121-'5th Cycle Summary-Final2'!I121</f>
        <v>0</v>
      </c>
      <c r="J121" s="32">
        <f>'5th Cycle Summary-Final'!J121-'5th Cycle Summary-Final2'!J121</f>
        <v>0</v>
      </c>
      <c r="K121" s="32">
        <f>'5th Cycle Summary-Final'!K121-'5th Cycle Summary-Final2'!K121</f>
        <v>0</v>
      </c>
      <c r="L121" s="32">
        <f>'5th Cycle Summary-Final'!L121-'5th Cycle Summary-Final2'!L121</f>
        <v>0</v>
      </c>
      <c r="M121" s="32">
        <f>'5th Cycle Summary-Final'!M121-'5th Cycle Summary-Final2'!M121</f>
        <v>0</v>
      </c>
      <c r="N121" s="32">
        <f>'5th Cycle Summary-Final'!N121-'5th Cycle Summary-Final2'!N121</f>
        <v>0</v>
      </c>
      <c r="O121" s="32">
        <f>'5th Cycle Summary-Final'!O121-'5th Cycle Summary-Final2'!O121</f>
        <v>0</v>
      </c>
      <c r="P121" s="32">
        <f>'5th Cycle Summary-Final'!P121-'5th Cycle Summary-Final2'!P121</f>
        <v>0</v>
      </c>
      <c r="Q121" s="32">
        <f>'5th Cycle Summary-Final'!Q121-'5th Cycle Summary-Final2'!Q121</f>
        <v>0</v>
      </c>
      <c r="R121" s="32">
        <f>'5th Cycle Summary-Final'!R121-'5th Cycle Summary-Final2'!R121</f>
        <v>0</v>
      </c>
      <c r="S121" s="32">
        <f>'5th Cycle Summary-Final'!S121-'5th Cycle Summary-Final2'!S121</f>
        <v>0</v>
      </c>
      <c r="T121" s="32">
        <f>'5th Cycle Summary-Final'!T121-'5th Cycle Summary-Final2'!T121</f>
        <v>0</v>
      </c>
      <c r="U121" s="32">
        <f>'5th Cycle Summary-Final'!U121-'5th Cycle Summary-Final2'!U121</f>
        <v>0</v>
      </c>
      <c r="V121" s="32">
        <f>'5th Cycle Summary-Final'!V121-'5th Cycle Summary-Final2'!V121</f>
        <v>0</v>
      </c>
      <c r="W121" s="32">
        <f>'5th Cycle Summary-Final'!W121-'5th Cycle Summary-Final2'!W121</f>
        <v>0</v>
      </c>
      <c r="X121" s="32">
        <f>'5th Cycle Summary-Final'!X121-'5th Cycle Summary-Final2'!X121</f>
        <v>0</v>
      </c>
      <c r="Y121" s="32">
        <f>'5th Cycle Summary-Final'!Y121-'5th Cycle Summary-Final2'!Y121</f>
        <v>0</v>
      </c>
      <c r="Z121" s="32">
        <f>'5th Cycle Summary-Final'!Z121-'5th Cycle Summary-Final2'!Z121</f>
        <v>0</v>
      </c>
    </row>
    <row r="122" spans="1:26" ht="12.75" customHeight="1" x14ac:dyDescent="0.15">
      <c r="A122" s="9" t="s">
        <v>168</v>
      </c>
      <c r="B122" s="9" t="s">
        <v>144</v>
      </c>
      <c r="C122" s="29" t="s">
        <v>205</v>
      </c>
      <c r="D122" s="32">
        <f>'5th Cycle Summary-Final'!D122-'5th Cycle Summary-Final2'!D122</f>
        <v>0</v>
      </c>
      <c r="E122" s="32">
        <f>'5th Cycle Summary-Final'!E122-'5th Cycle Summary-Final2'!E122</f>
        <v>0</v>
      </c>
      <c r="F122" s="32">
        <f>'5th Cycle Summary-Final'!F122-'5th Cycle Summary-Final2'!F122</f>
        <v>0</v>
      </c>
      <c r="G122" s="32">
        <f>'5th Cycle Summary-Final'!G122-'5th Cycle Summary-Final2'!G122</f>
        <v>0</v>
      </c>
      <c r="H122" s="32">
        <f>'5th Cycle Summary-Final'!H122-'5th Cycle Summary-Final2'!H122</f>
        <v>0</v>
      </c>
      <c r="I122" s="32">
        <f>'5th Cycle Summary-Final'!I122-'5th Cycle Summary-Final2'!I122</f>
        <v>0</v>
      </c>
      <c r="J122" s="32">
        <f>'5th Cycle Summary-Final'!J122-'5th Cycle Summary-Final2'!J122</f>
        <v>0</v>
      </c>
      <c r="K122" s="32">
        <f>'5th Cycle Summary-Final'!K122-'5th Cycle Summary-Final2'!K122</f>
        <v>0</v>
      </c>
      <c r="L122" s="32">
        <f>'5th Cycle Summary-Final'!L122-'5th Cycle Summary-Final2'!L122</f>
        <v>0</v>
      </c>
      <c r="M122" s="32">
        <f>'5th Cycle Summary-Final'!M122-'5th Cycle Summary-Final2'!M122</f>
        <v>0</v>
      </c>
      <c r="N122" s="32">
        <f>'5th Cycle Summary-Final'!N122-'5th Cycle Summary-Final2'!N122</f>
        <v>0</v>
      </c>
      <c r="O122" s="32">
        <f>'5th Cycle Summary-Final'!O122-'5th Cycle Summary-Final2'!O122</f>
        <v>0</v>
      </c>
      <c r="P122" s="32">
        <f>'5th Cycle Summary-Final'!P122-'5th Cycle Summary-Final2'!P122</f>
        <v>0</v>
      </c>
      <c r="Q122" s="32">
        <f>'5th Cycle Summary-Final'!Q122-'5th Cycle Summary-Final2'!Q122</f>
        <v>0</v>
      </c>
      <c r="R122" s="32">
        <f>'5th Cycle Summary-Final'!R122-'5th Cycle Summary-Final2'!R122</f>
        <v>0</v>
      </c>
      <c r="S122" s="32">
        <f>'5th Cycle Summary-Final'!S122-'5th Cycle Summary-Final2'!S122</f>
        <v>0</v>
      </c>
      <c r="T122" s="32">
        <f>'5th Cycle Summary-Final'!T122-'5th Cycle Summary-Final2'!T122</f>
        <v>0</v>
      </c>
      <c r="U122" s="32">
        <f>'5th Cycle Summary-Final'!U122-'5th Cycle Summary-Final2'!U122</f>
        <v>0</v>
      </c>
      <c r="V122" s="32">
        <f>'5th Cycle Summary-Final'!V122-'5th Cycle Summary-Final2'!V122</f>
        <v>0</v>
      </c>
      <c r="W122" s="32">
        <f>'5th Cycle Summary-Final'!W122-'5th Cycle Summary-Final2'!W122</f>
        <v>0</v>
      </c>
      <c r="X122" s="32">
        <f>'5th Cycle Summary-Final'!X122-'5th Cycle Summary-Final2'!X122</f>
        <v>0</v>
      </c>
      <c r="Y122" s="32">
        <f>'5th Cycle Summary-Final'!Y122-'5th Cycle Summary-Final2'!Y122</f>
        <v>0</v>
      </c>
      <c r="Z122" s="32">
        <f>'5th Cycle Summary-Final'!Z122-'5th Cycle Summary-Final2'!Z122</f>
        <v>0</v>
      </c>
    </row>
    <row r="123" spans="1:26" ht="12.75" customHeight="1" x14ac:dyDescent="0.15">
      <c r="A123" s="9" t="s">
        <v>168</v>
      </c>
      <c r="B123" s="9" t="s">
        <v>144</v>
      </c>
      <c r="C123" s="29" t="s">
        <v>206</v>
      </c>
      <c r="D123" s="32">
        <f>'5th Cycle Summary-Final'!D123-'5th Cycle Summary-Final2'!D123</f>
        <v>0</v>
      </c>
      <c r="E123" s="32">
        <f>'5th Cycle Summary-Final'!E123-'5th Cycle Summary-Final2'!E123</f>
        <v>0</v>
      </c>
      <c r="F123" s="32">
        <f>'5th Cycle Summary-Final'!F123-'5th Cycle Summary-Final2'!F123</f>
        <v>0</v>
      </c>
      <c r="G123" s="32">
        <f>'5th Cycle Summary-Final'!G123-'5th Cycle Summary-Final2'!G123</f>
        <v>0</v>
      </c>
      <c r="H123" s="32">
        <f>'5th Cycle Summary-Final'!H123-'5th Cycle Summary-Final2'!H123</f>
        <v>0</v>
      </c>
      <c r="I123" s="32">
        <f>'5th Cycle Summary-Final'!I123-'5th Cycle Summary-Final2'!I123</f>
        <v>0</v>
      </c>
      <c r="J123" s="32">
        <f>'5th Cycle Summary-Final'!J123-'5th Cycle Summary-Final2'!J123</f>
        <v>0</v>
      </c>
      <c r="K123" s="32">
        <f>'5th Cycle Summary-Final'!K123-'5th Cycle Summary-Final2'!K123</f>
        <v>0</v>
      </c>
      <c r="L123" s="32">
        <f>'5th Cycle Summary-Final'!L123-'5th Cycle Summary-Final2'!L123</f>
        <v>0</v>
      </c>
      <c r="M123" s="32">
        <f>'5th Cycle Summary-Final'!M123-'5th Cycle Summary-Final2'!M123</f>
        <v>0</v>
      </c>
      <c r="N123" s="32">
        <f>'5th Cycle Summary-Final'!N123-'5th Cycle Summary-Final2'!N123</f>
        <v>0</v>
      </c>
      <c r="O123" s="32">
        <f>'5th Cycle Summary-Final'!O123-'5th Cycle Summary-Final2'!O123</f>
        <v>0</v>
      </c>
      <c r="P123" s="32">
        <f>'5th Cycle Summary-Final'!P123-'5th Cycle Summary-Final2'!P123</f>
        <v>0</v>
      </c>
      <c r="Q123" s="32">
        <f>'5th Cycle Summary-Final'!Q123-'5th Cycle Summary-Final2'!Q123</f>
        <v>0</v>
      </c>
      <c r="R123" s="32">
        <f>'5th Cycle Summary-Final'!R123-'5th Cycle Summary-Final2'!R123</f>
        <v>0</v>
      </c>
      <c r="S123" s="32">
        <f>'5th Cycle Summary-Final'!S123-'5th Cycle Summary-Final2'!S123</f>
        <v>0</v>
      </c>
      <c r="T123" s="32">
        <f>'5th Cycle Summary-Final'!T123-'5th Cycle Summary-Final2'!T123</f>
        <v>0</v>
      </c>
      <c r="U123" s="32">
        <f>'5th Cycle Summary-Final'!U123-'5th Cycle Summary-Final2'!U123</f>
        <v>0</v>
      </c>
      <c r="V123" s="32">
        <f>'5th Cycle Summary-Final'!V123-'5th Cycle Summary-Final2'!V123</f>
        <v>0</v>
      </c>
      <c r="W123" s="32">
        <f>'5th Cycle Summary-Final'!W123-'5th Cycle Summary-Final2'!W123</f>
        <v>0</v>
      </c>
      <c r="X123" s="32">
        <f>'5th Cycle Summary-Final'!X123-'5th Cycle Summary-Final2'!X123</f>
        <v>0</v>
      </c>
      <c r="Y123" s="32">
        <f>'5th Cycle Summary-Final'!Y123-'5th Cycle Summary-Final2'!Y123</f>
        <v>0</v>
      </c>
      <c r="Z123" s="32">
        <f>'5th Cycle Summary-Final'!Z123-'5th Cycle Summary-Final2'!Z123</f>
        <v>0</v>
      </c>
    </row>
    <row r="124" spans="1:26" ht="12.75" customHeight="1" x14ac:dyDescent="0.15">
      <c r="A124" s="9" t="s">
        <v>168</v>
      </c>
      <c r="B124" s="9" t="s">
        <v>144</v>
      </c>
      <c r="C124" s="29" t="s">
        <v>207</v>
      </c>
      <c r="D124" s="32">
        <f>'5th Cycle Summary-Final'!D124-'5th Cycle Summary-Final2'!D124</f>
        <v>0</v>
      </c>
      <c r="E124" s="32">
        <f>'5th Cycle Summary-Final'!E124-'5th Cycle Summary-Final2'!E124</f>
        <v>0</v>
      </c>
      <c r="F124" s="32">
        <f>'5th Cycle Summary-Final'!F124-'5th Cycle Summary-Final2'!F124</f>
        <v>0</v>
      </c>
      <c r="G124" s="32">
        <f>'5th Cycle Summary-Final'!G124-'5th Cycle Summary-Final2'!G124</f>
        <v>0</v>
      </c>
      <c r="H124" s="32">
        <f>'5th Cycle Summary-Final'!H124-'5th Cycle Summary-Final2'!H124</f>
        <v>0</v>
      </c>
      <c r="I124" s="32">
        <f>'5th Cycle Summary-Final'!I124-'5th Cycle Summary-Final2'!I124</f>
        <v>0</v>
      </c>
      <c r="J124" s="32">
        <f>'5th Cycle Summary-Final'!J124-'5th Cycle Summary-Final2'!J124</f>
        <v>0</v>
      </c>
      <c r="K124" s="32">
        <f>'5th Cycle Summary-Final'!K124-'5th Cycle Summary-Final2'!K124</f>
        <v>0</v>
      </c>
      <c r="L124" s="32">
        <f>'5th Cycle Summary-Final'!L124-'5th Cycle Summary-Final2'!L124</f>
        <v>0</v>
      </c>
      <c r="M124" s="32">
        <f>'5th Cycle Summary-Final'!M124-'5th Cycle Summary-Final2'!M124</f>
        <v>0</v>
      </c>
      <c r="N124" s="32">
        <f>'5th Cycle Summary-Final'!N124-'5th Cycle Summary-Final2'!N124</f>
        <v>0</v>
      </c>
      <c r="O124" s="32">
        <f>'5th Cycle Summary-Final'!O124-'5th Cycle Summary-Final2'!O124</f>
        <v>0</v>
      </c>
      <c r="P124" s="32">
        <f>'5th Cycle Summary-Final'!P124-'5th Cycle Summary-Final2'!P124</f>
        <v>0</v>
      </c>
      <c r="Q124" s="32">
        <f>'5th Cycle Summary-Final'!Q124-'5th Cycle Summary-Final2'!Q124</f>
        <v>0</v>
      </c>
      <c r="R124" s="32">
        <f>'5th Cycle Summary-Final'!R124-'5th Cycle Summary-Final2'!R124</f>
        <v>0</v>
      </c>
      <c r="S124" s="32">
        <f>'5th Cycle Summary-Final'!S124-'5th Cycle Summary-Final2'!S124</f>
        <v>0</v>
      </c>
      <c r="T124" s="32">
        <f>'5th Cycle Summary-Final'!T124-'5th Cycle Summary-Final2'!T124</f>
        <v>0</v>
      </c>
      <c r="U124" s="32">
        <f>'5th Cycle Summary-Final'!U124-'5th Cycle Summary-Final2'!U124</f>
        <v>0</v>
      </c>
      <c r="V124" s="32">
        <f>'5th Cycle Summary-Final'!V124-'5th Cycle Summary-Final2'!V124</f>
        <v>0</v>
      </c>
      <c r="W124" s="32">
        <f>'5th Cycle Summary-Final'!W124-'5th Cycle Summary-Final2'!W124</f>
        <v>0</v>
      </c>
      <c r="X124" s="32">
        <f>'5th Cycle Summary-Final'!X124-'5th Cycle Summary-Final2'!X124</f>
        <v>0</v>
      </c>
      <c r="Y124" s="32">
        <f>'5th Cycle Summary-Final'!Y124-'5th Cycle Summary-Final2'!Y124</f>
        <v>0</v>
      </c>
      <c r="Z124" s="32">
        <f>'5th Cycle Summary-Final'!Z124-'5th Cycle Summary-Final2'!Z124</f>
        <v>0</v>
      </c>
    </row>
    <row r="125" spans="1:26" ht="12.75" customHeight="1" x14ac:dyDescent="0.15">
      <c r="A125" s="9" t="s">
        <v>168</v>
      </c>
      <c r="B125" s="9" t="s">
        <v>144</v>
      </c>
      <c r="C125" s="29" t="s">
        <v>208</v>
      </c>
      <c r="D125" s="32">
        <f>'5th Cycle Summary-Final'!D125-'5th Cycle Summary-Final2'!D125</f>
        <v>0</v>
      </c>
      <c r="E125" s="32">
        <f>'5th Cycle Summary-Final'!E125-'5th Cycle Summary-Final2'!E125</f>
        <v>0</v>
      </c>
      <c r="F125" s="32">
        <f>'5th Cycle Summary-Final'!F125-'5th Cycle Summary-Final2'!F125</f>
        <v>0</v>
      </c>
      <c r="G125" s="32">
        <f>'5th Cycle Summary-Final'!G125-'5th Cycle Summary-Final2'!G125</f>
        <v>0</v>
      </c>
      <c r="H125" s="32">
        <f>'5th Cycle Summary-Final'!H125-'5th Cycle Summary-Final2'!H125</f>
        <v>0</v>
      </c>
      <c r="I125" s="32">
        <f>'5th Cycle Summary-Final'!I125-'5th Cycle Summary-Final2'!I125</f>
        <v>0</v>
      </c>
      <c r="J125" s="32">
        <f>'5th Cycle Summary-Final'!J125-'5th Cycle Summary-Final2'!J125</f>
        <v>0</v>
      </c>
      <c r="K125" s="32">
        <f>'5th Cycle Summary-Final'!K125-'5th Cycle Summary-Final2'!K125</f>
        <v>0</v>
      </c>
      <c r="L125" s="32">
        <f>'5th Cycle Summary-Final'!L125-'5th Cycle Summary-Final2'!L125</f>
        <v>0</v>
      </c>
      <c r="M125" s="32">
        <f>'5th Cycle Summary-Final'!M125-'5th Cycle Summary-Final2'!M125</f>
        <v>0</v>
      </c>
      <c r="N125" s="32">
        <f>'5th Cycle Summary-Final'!N125-'5th Cycle Summary-Final2'!N125</f>
        <v>0</v>
      </c>
      <c r="O125" s="32">
        <f>'5th Cycle Summary-Final'!O125-'5th Cycle Summary-Final2'!O125</f>
        <v>0</v>
      </c>
      <c r="P125" s="32">
        <f>'5th Cycle Summary-Final'!P125-'5th Cycle Summary-Final2'!P125</f>
        <v>0</v>
      </c>
      <c r="Q125" s="32">
        <f>'5th Cycle Summary-Final'!Q125-'5th Cycle Summary-Final2'!Q125</f>
        <v>0</v>
      </c>
      <c r="R125" s="32">
        <f>'5th Cycle Summary-Final'!R125-'5th Cycle Summary-Final2'!R125</f>
        <v>0</v>
      </c>
      <c r="S125" s="32">
        <f>'5th Cycle Summary-Final'!S125-'5th Cycle Summary-Final2'!S125</f>
        <v>0</v>
      </c>
      <c r="T125" s="32">
        <f>'5th Cycle Summary-Final'!T125-'5th Cycle Summary-Final2'!T125</f>
        <v>0</v>
      </c>
      <c r="U125" s="32">
        <f>'5th Cycle Summary-Final'!U125-'5th Cycle Summary-Final2'!U125</f>
        <v>0</v>
      </c>
      <c r="V125" s="32">
        <f>'5th Cycle Summary-Final'!V125-'5th Cycle Summary-Final2'!V125</f>
        <v>0</v>
      </c>
      <c r="W125" s="32">
        <f>'5th Cycle Summary-Final'!W125-'5th Cycle Summary-Final2'!W125</f>
        <v>0</v>
      </c>
      <c r="X125" s="32">
        <f>'5th Cycle Summary-Final'!X125-'5th Cycle Summary-Final2'!X125</f>
        <v>0</v>
      </c>
      <c r="Y125" s="32">
        <f>'5th Cycle Summary-Final'!Y125-'5th Cycle Summary-Final2'!Y125</f>
        <v>0</v>
      </c>
      <c r="Z125" s="32">
        <f>'5th Cycle Summary-Final'!Z125-'5th Cycle Summary-Final2'!Z125</f>
        <v>0</v>
      </c>
    </row>
    <row r="126" spans="1:26" ht="12.75" customHeight="1" x14ac:dyDescent="0.15">
      <c r="A126" s="9" t="s">
        <v>168</v>
      </c>
      <c r="B126" s="9" t="s">
        <v>144</v>
      </c>
      <c r="C126" s="29" t="s">
        <v>209</v>
      </c>
      <c r="D126" s="32">
        <f>'5th Cycle Summary-Final'!D126-'5th Cycle Summary-Final2'!D126</f>
        <v>0</v>
      </c>
      <c r="E126" s="32">
        <f>'5th Cycle Summary-Final'!E126-'5th Cycle Summary-Final2'!E126</f>
        <v>0</v>
      </c>
      <c r="F126" s="32">
        <f>'5th Cycle Summary-Final'!F126-'5th Cycle Summary-Final2'!F126</f>
        <v>0</v>
      </c>
      <c r="G126" s="32">
        <f>'5th Cycle Summary-Final'!G126-'5th Cycle Summary-Final2'!G126</f>
        <v>0</v>
      </c>
      <c r="H126" s="32">
        <f>'5th Cycle Summary-Final'!H126-'5th Cycle Summary-Final2'!H126</f>
        <v>0</v>
      </c>
      <c r="I126" s="32">
        <f>'5th Cycle Summary-Final'!I126-'5th Cycle Summary-Final2'!I126</f>
        <v>0</v>
      </c>
      <c r="J126" s="32">
        <f>'5th Cycle Summary-Final'!J126-'5th Cycle Summary-Final2'!J126</f>
        <v>0</v>
      </c>
      <c r="K126" s="32">
        <f>'5th Cycle Summary-Final'!K126-'5th Cycle Summary-Final2'!K126</f>
        <v>0</v>
      </c>
      <c r="L126" s="32">
        <f>'5th Cycle Summary-Final'!L126-'5th Cycle Summary-Final2'!L126</f>
        <v>0</v>
      </c>
      <c r="M126" s="32">
        <f>'5th Cycle Summary-Final'!M126-'5th Cycle Summary-Final2'!M126</f>
        <v>0</v>
      </c>
      <c r="N126" s="32">
        <f>'5th Cycle Summary-Final'!N126-'5th Cycle Summary-Final2'!N126</f>
        <v>0</v>
      </c>
      <c r="O126" s="32">
        <f>'5th Cycle Summary-Final'!O126-'5th Cycle Summary-Final2'!O126</f>
        <v>0</v>
      </c>
      <c r="P126" s="32">
        <f>'5th Cycle Summary-Final'!P126-'5th Cycle Summary-Final2'!P126</f>
        <v>0</v>
      </c>
      <c r="Q126" s="32">
        <f>'5th Cycle Summary-Final'!Q126-'5th Cycle Summary-Final2'!Q126</f>
        <v>0</v>
      </c>
      <c r="R126" s="32">
        <f>'5th Cycle Summary-Final'!R126-'5th Cycle Summary-Final2'!R126</f>
        <v>0</v>
      </c>
      <c r="S126" s="32">
        <f>'5th Cycle Summary-Final'!S126-'5th Cycle Summary-Final2'!S126</f>
        <v>0</v>
      </c>
      <c r="T126" s="32">
        <f>'5th Cycle Summary-Final'!T126-'5th Cycle Summary-Final2'!T126</f>
        <v>0</v>
      </c>
      <c r="U126" s="32">
        <f>'5th Cycle Summary-Final'!U126-'5th Cycle Summary-Final2'!U126</f>
        <v>0</v>
      </c>
      <c r="V126" s="32">
        <f>'5th Cycle Summary-Final'!V126-'5th Cycle Summary-Final2'!V126</f>
        <v>0</v>
      </c>
      <c r="W126" s="32">
        <f>'5th Cycle Summary-Final'!W126-'5th Cycle Summary-Final2'!W126</f>
        <v>0</v>
      </c>
      <c r="X126" s="32">
        <f>'5th Cycle Summary-Final'!X126-'5th Cycle Summary-Final2'!X126</f>
        <v>0</v>
      </c>
      <c r="Y126" s="32">
        <f>'5th Cycle Summary-Final'!Y126-'5th Cycle Summary-Final2'!Y126</f>
        <v>0</v>
      </c>
      <c r="Z126" s="32">
        <f>'5th Cycle Summary-Final'!Z126-'5th Cycle Summary-Final2'!Z126</f>
        <v>0</v>
      </c>
    </row>
    <row r="127" spans="1:26" ht="12.75" customHeight="1" x14ac:dyDescent="0.15">
      <c r="A127" s="9" t="s">
        <v>168</v>
      </c>
      <c r="B127" s="9" t="s">
        <v>144</v>
      </c>
      <c r="C127" s="29" t="s">
        <v>210</v>
      </c>
      <c r="D127" s="32">
        <f>'5th Cycle Summary-Final'!D127-'5th Cycle Summary-Final2'!D127</f>
        <v>0</v>
      </c>
      <c r="E127" s="32">
        <f>'5th Cycle Summary-Final'!E127-'5th Cycle Summary-Final2'!E127</f>
        <v>0</v>
      </c>
      <c r="F127" s="32">
        <f>'5th Cycle Summary-Final'!F127-'5th Cycle Summary-Final2'!F127</f>
        <v>0</v>
      </c>
      <c r="G127" s="32">
        <f>'5th Cycle Summary-Final'!G127-'5th Cycle Summary-Final2'!G127</f>
        <v>0</v>
      </c>
      <c r="H127" s="32">
        <f>'5th Cycle Summary-Final'!H127-'5th Cycle Summary-Final2'!H127</f>
        <v>0</v>
      </c>
      <c r="I127" s="32">
        <f>'5th Cycle Summary-Final'!I127-'5th Cycle Summary-Final2'!I127</f>
        <v>0</v>
      </c>
      <c r="J127" s="32">
        <f>'5th Cycle Summary-Final'!J127-'5th Cycle Summary-Final2'!J127</f>
        <v>0</v>
      </c>
      <c r="K127" s="32">
        <f>'5th Cycle Summary-Final'!K127-'5th Cycle Summary-Final2'!K127</f>
        <v>0</v>
      </c>
      <c r="L127" s="32">
        <f>'5th Cycle Summary-Final'!L127-'5th Cycle Summary-Final2'!L127</f>
        <v>0</v>
      </c>
      <c r="M127" s="32">
        <f>'5th Cycle Summary-Final'!M127-'5th Cycle Summary-Final2'!M127</f>
        <v>0</v>
      </c>
      <c r="N127" s="32">
        <f>'5th Cycle Summary-Final'!N127-'5th Cycle Summary-Final2'!N127</f>
        <v>0</v>
      </c>
      <c r="O127" s="32">
        <f>'5th Cycle Summary-Final'!O127-'5th Cycle Summary-Final2'!O127</f>
        <v>0</v>
      </c>
      <c r="P127" s="32">
        <f>'5th Cycle Summary-Final'!P127-'5th Cycle Summary-Final2'!P127</f>
        <v>0</v>
      </c>
      <c r="Q127" s="32">
        <f>'5th Cycle Summary-Final'!Q127-'5th Cycle Summary-Final2'!Q127</f>
        <v>0</v>
      </c>
      <c r="R127" s="32">
        <f>'5th Cycle Summary-Final'!R127-'5th Cycle Summary-Final2'!R127</f>
        <v>0</v>
      </c>
      <c r="S127" s="32">
        <f>'5th Cycle Summary-Final'!S127-'5th Cycle Summary-Final2'!S127</f>
        <v>0</v>
      </c>
      <c r="T127" s="32">
        <f>'5th Cycle Summary-Final'!T127-'5th Cycle Summary-Final2'!T127</f>
        <v>0</v>
      </c>
      <c r="U127" s="32">
        <f>'5th Cycle Summary-Final'!U127-'5th Cycle Summary-Final2'!U127</f>
        <v>0</v>
      </c>
      <c r="V127" s="32">
        <f>'5th Cycle Summary-Final'!V127-'5th Cycle Summary-Final2'!V127</f>
        <v>0</v>
      </c>
      <c r="W127" s="32">
        <f>'5th Cycle Summary-Final'!W127-'5th Cycle Summary-Final2'!W127</f>
        <v>0</v>
      </c>
      <c r="X127" s="32">
        <f>'5th Cycle Summary-Final'!X127-'5th Cycle Summary-Final2'!X127</f>
        <v>0</v>
      </c>
      <c r="Y127" s="32">
        <f>'5th Cycle Summary-Final'!Y127-'5th Cycle Summary-Final2'!Y127</f>
        <v>0</v>
      </c>
      <c r="Z127" s="32">
        <f>'5th Cycle Summary-Final'!Z127-'5th Cycle Summary-Final2'!Z127</f>
        <v>0</v>
      </c>
    </row>
    <row r="128" spans="1:26" ht="12.75" customHeight="1" x14ac:dyDescent="0.15">
      <c r="A128" s="9" t="s">
        <v>168</v>
      </c>
      <c r="B128" s="9" t="s">
        <v>144</v>
      </c>
      <c r="C128" s="29" t="s">
        <v>211</v>
      </c>
      <c r="D128" s="32">
        <f>'5th Cycle Summary-Final'!D128-'5th Cycle Summary-Final2'!D128</f>
        <v>0</v>
      </c>
      <c r="E128" s="32">
        <f>'5th Cycle Summary-Final'!E128-'5th Cycle Summary-Final2'!E128</f>
        <v>0</v>
      </c>
      <c r="F128" s="32">
        <f>'5th Cycle Summary-Final'!F128-'5th Cycle Summary-Final2'!F128</f>
        <v>0</v>
      </c>
      <c r="G128" s="32">
        <f>'5th Cycle Summary-Final'!G128-'5th Cycle Summary-Final2'!G128</f>
        <v>0</v>
      </c>
      <c r="H128" s="32">
        <f>'5th Cycle Summary-Final'!H128-'5th Cycle Summary-Final2'!H128</f>
        <v>0</v>
      </c>
      <c r="I128" s="32">
        <f>'5th Cycle Summary-Final'!I128-'5th Cycle Summary-Final2'!I128</f>
        <v>0</v>
      </c>
      <c r="J128" s="32">
        <f>'5th Cycle Summary-Final'!J128-'5th Cycle Summary-Final2'!J128</f>
        <v>0</v>
      </c>
      <c r="K128" s="32">
        <f>'5th Cycle Summary-Final'!K128-'5th Cycle Summary-Final2'!K128</f>
        <v>0</v>
      </c>
      <c r="L128" s="32">
        <f>'5th Cycle Summary-Final'!L128-'5th Cycle Summary-Final2'!L128</f>
        <v>0</v>
      </c>
      <c r="M128" s="32">
        <f>'5th Cycle Summary-Final'!M128-'5th Cycle Summary-Final2'!M128</f>
        <v>0</v>
      </c>
      <c r="N128" s="32">
        <f>'5th Cycle Summary-Final'!N128-'5th Cycle Summary-Final2'!N128</f>
        <v>0</v>
      </c>
      <c r="O128" s="32">
        <f>'5th Cycle Summary-Final'!O128-'5th Cycle Summary-Final2'!O128</f>
        <v>0</v>
      </c>
      <c r="P128" s="32">
        <f>'5th Cycle Summary-Final'!P128-'5th Cycle Summary-Final2'!P128</f>
        <v>0</v>
      </c>
      <c r="Q128" s="32">
        <f>'5th Cycle Summary-Final'!Q128-'5th Cycle Summary-Final2'!Q128</f>
        <v>0</v>
      </c>
      <c r="R128" s="32">
        <f>'5th Cycle Summary-Final'!R128-'5th Cycle Summary-Final2'!R128</f>
        <v>0</v>
      </c>
      <c r="S128" s="32">
        <f>'5th Cycle Summary-Final'!S128-'5th Cycle Summary-Final2'!S128</f>
        <v>0</v>
      </c>
      <c r="T128" s="32">
        <f>'5th Cycle Summary-Final'!T128-'5th Cycle Summary-Final2'!T128</f>
        <v>0</v>
      </c>
      <c r="U128" s="32">
        <f>'5th Cycle Summary-Final'!U128-'5th Cycle Summary-Final2'!U128</f>
        <v>0</v>
      </c>
      <c r="V128" s="32">
        <f>'5th Cycle Summary-Final'!V128-'5th Cycle Summary-Final2'!V128</f>
        <v>0</v>
      </c>
      <c r="W128" s="32">
        <f>'5th Cycle Summary-Final'!W128-'5th Cycle Summary-Final2'!W128</f>
        <v>0</v>
      </c>
      <c r="X128" s="32">
        <f>'5th Cycle Summary-Final'!X128-'5th Cycle Summary-Final2'!X128</f>
        <v>0</v>
      </c>
      <c r="Y128" s="32">
        <f>'5th Cycle Summary-Final'!Y128-'5th Cycle Summary-Final2'!Y128</f>
        <v>0</v>
      </c>
      <c r="Z128" s="32">
        <f>'5th Cycle Summary-Final'!Z128-'5th Cycle Summary-Final2'!Z128</f>
        <v>0</v>
      </c>
    </row>
    <row r="129" spans="1:26" ht="12.75" customHeight="1" x14ac:dyDescent="0.15">
      <c r="A129" s="9" t="s">
        <v>168</v>
      </c>
      <c r="B129" s="9" t="s">
        <v>144</v>
      </c>
      <c r="C129" s="29" t="s">
        <v>212</v>
      </c>
      <c r="D129" s="32">
        <f>'5th Cycle Summary-Final'!D129-'5th Cycle Summary-Final2'!D129</f>
        <v>0</v>
      </c>
      <c r="E129" s="32">
        <f>'5th Cycle Summary-Final'!E129-'5th Cycle Summary-Final2'!E129</f>
        <v>0</v>
      </c>
      <c r="F129" s="32">
        <f>'5th Cycle Summary-Final'!F129-'5th Cycle Summary-Final2'!F129</f>
        <v>0</v>
      </c>
      <c r="G129" s="32">
        <f>'5th Cycle Summary-Final'!G129-'5th Cycle Summary-Final2'!G129</f>
        <v>0</v>
      </c>
      <c r="H129" s="32">
        <f>'5th Cycle Summary-Final'!H129-'5th Cycle Summary-Final2'!H129</f>
        <v>0</v>
      </c>
      <c r="I129" s="32">
        <f>'5th Cycle Summary-Final'!I129-'5th Cycle Summary-Final2'!I129</f>
        <v>0</v>
      </c>
      <c r="J129" s="32">
        <f>'5th Cycle Summary-Final'!J129-'5th Cycle Summary-Final2'!J129</f>
        <v>0</v>
      </c>
      <c r="K129" s="32">
        <f>'5th Cycle Summary-Final'!K129-'5th Cycle Summary-Final2'!K129</f>
        <v>0</v>
      </c>
      <c r="L129" s="32">
        <f>'5th Cycle Summary-Final'!L129-'5th Cycle Summary-Final2'!L129</f>
        <v>0</v>
      </c>
      <c r="M129" s="32">
        <f>'5th Cycle Summary-Final'!M129-'5th Cycle Summary-Final2'!M129</f>
        <v>0</v>
      </c>
      <c r="N129" s="32">
        <f>'5th Cycle Summary-Final'!N129-'5th Cycle Summary-Final2'!N129</f>
        <v>0</v>
      </c>
      <c r="O129" s="32">
        <f>'5th Cycle Summary-Final'!O129-'5th Cycle Summary-Final2'!O129</f>
        <v>0</v>
      </c>
      <c r="P129" s="32">
        <f>'5th Cycle Summary-Final'!P129-'5th Cycle Summary-Final2'!P129</f>
        <v>0</v>
      </c>
      <c r="Q129" s="32">
        <f>'5th Cycle Summary-Final'!Q129-'5th Cycle Summary-Final2'!Q129</f>
        <v>0</v>
      </c>
      <c r="R129" s="32">
        <f>'5th Cycle Summary-Final'!R129-'5th Cycle Summary-Final2'!R129</f>
        <v>0</v>
      </c>
      <c r="S129" s="32">
        <f>'5th Cycle Summary-Final'!S129-'5th Cycle Summary-Final2'!S129</f>
        <v>0</v>
      </c>
      <c r="T129" s="32">
        <f>'5th Cycle Summary-Final'!T129-'5th Cycle Summary-Final2'!T129</f>
        <v>0</v>
      </c>
      <c r="U129" s="32">
        <f>'5th Cycle Summary-Final'!U129-'5th Cycle Summary-Final2'!U129</f>
        <v>0</v>
      </c>
      <c r="V129" s="32">
        <f>'5th Cycle Summary-Final'!V129-'5th Cycle Summary-Final2'!V129</f>
        <v>0</v>
      </c>
      <c r="W129" s="32">
        <f>'5th Cycle Summary-Final'!W129-'5th Cycle Summary-Final2'!W129</f>
        <v>0</v>
      </c>
      <c r="X129" s="32">
        <f>'5th Cycle Summary-Final'!X129-'5th Cycle Summary-Final2'!X129</f>
        <v>0</v>
      </c>
      <c r="Y129" s="32">
        <f>'5th Cycle Summary-Final'!Y129-'5th Cycle Summary-Final2'!Y129</f>
        <v>0</v>
      </c>
      <c r="Z129" s="32">
        <f>'5th Cycle Summary-Final'!Z129-'5th Cycle Summary-Final2'!Z129</f>
        <v>0</v>
      </c>
    </row>
    <row r="130" spans="1:26" ht="12.75" customHeight="1" x14ac:dyDescent="0.15">
      <c r="A130" s="9" t="s">
        <v>168</v>
      </c>
      <c r="B130" s="9" t="s">
        <v>144</v>
      </c>
      <c r="C130" s="29" t="s">
        <v>213</v>
      </c>
      <c r="D130" s="32">
        <f>'5th Cycle Summary-Final'!D130-'5th Cycle Summary-Final2'!D130</f>
        <v>0</v>
      </c>
      <c r="E130" s="32">
        <f>'5th Cycle Summary-Final'!E130-'5th Cycle Summary-Final2'!E130</f>
        <v>0</v>
      </c>
      <c r="F130" s="32">
        <f>'5th Cycle Summary-Final'!F130-'5th Cycle Summary-Final2'!F130</f>
        <v>0</v>
      </c>
      <c r="G130" s="32">
        <f>'5th Cycle Summary-Final'!G130-'5th Cycle Summary-Final2'!G130</f>
        <v>0</v>
      </c>
      <c r="H130" s="32">
        <f>'5th Cycle Summary-Final'!H130-'5th Cycle Summary-Final2'!H130</f>
        <v>0</v>
      </c>
      <c r="I130" s="32">
        <f>'5th Cycle Summary-Final'!I130-'5th Cycle Summary-Final2'!I130</f>
        <v>0</v>
      </c>
      <c r="J130" s="32">
        <f>'5th Cycle Summary-Final'!J130-'5th Cycle Summary-Final2'!J130</f>
        <v>0</v>
      </c>
      <c r="K130" s="32">
        <f>'5th Cycle Summary-Final'!K130-'5th Cycle Summary-Final2'!K130</f>
        <v>0</v>
      </c>
      <c r="L130" s="32">
        <f>'5th Cycle Summary-Final'!L130-'5th Cycle Summary-Final2'!L130</f>
        <v>0</v>
      </c>
      <c r="M130" s="32">
        <f>'5th Cycle Summary-Final'!M130-'5th Cycle Summary-Final2'!M130</f>
        <v>0</v>
      </c>
      <c r="N130" s="32">
        <f>'5th Cycle Summary-Final'!N130-'5th Cycle Summary-Final2'!N130</f>
        <v>0</v>
      </c>
      <c r="O130" s="32">
        <f>'5th Cycle Summary-Final'!O130-'5th Cycle Summary-Final2'!O130</f>
        <v>0</v>
      </c>
      <c r="P130" s="32">
        <f>'5th Cycle Summary-Final'!P130-'5th Cycle Summary-Final2'!P130</f>
        <v>0</v>
      </c>
      <c r="Q130" s="32">
        <f>'5th Cycle Summary-Final'!Q130-'5th Cycle Summary-Final2'!Q130</f>
        <v>0</v>
      </c>
      <c r="R130" s="32">
        <f>'5th Cycle Summary-Final'!R130-'5th Cycle Summary-Final2'!R130</f>
        <v>0</v>
      </c>
      <c r="S130" s="32">
        <f>'5th Cycle Summary-Final'!S130-'5th Cycle Summary-Final2'!S130</f>
        <v>0</v>
      </c>
      <c r="T130" s="32">
        <f>'5th Cycle Summary-Final'!T130-'5th Cycle Summary-Final2'!T130</f>
        <v>0</v>
      </c>
      <c r="U130" s="32">
        <f>'5th Cycle Summary-Final'!U130-'5th Cycle Summary-Final2'!U130</f>
        <v>0</v>
      </c>
      <c r="V130" s="32">
        <f>'5th Cycle Summary-Final'!V130-'5th Cycle Summary-Final2'!V130</f>
        <v>0</v>
      </c>
      <c r="W130" s="32">
        <f>'5th Cycle Summary-Final'!W130-'5th Cycle Summary-Final2'!W130</f>
        <v>0</v>
      </c>
      <c r="X130" s="32">
        <f>'5th Cycle Summary-Final'!X130-'5th Cycle Summary-Final2'!X130</f>
        <v>0</v>
      </c>
      <c r="Y130" s="32">
        <f>'5th Cycle Summary-Final'!Y130-'5th Cycle Summary-Final2'!Y130</f>
        <v>0</v>
      </c>
      <c r="Z130" s="32">
        <f>'5th Cycle Summary-Final'!Z130-'5th Cycle Summary-Final2'!Z130</f>
        <v>0</v>
      </c>
    </row>
    <row r="131" spans="1:26" ht="12.75" customHeight="1" x14ac:dyDescent="0.15">
      <c r="A131" s="50" t="s">
        <v>168</v>
      </c>
      <c r="B131" s="50" t="s">
        <v>144</v>
      </c>
      <c r="C131" s="98" t="s">
        <v>214</v>
      </c>
      <c r="D131" s="66">
        <f>'5th Cycle Summary-Final'!D131-'5th Cycle Summary-Final2'!D131</f>
        <v>0</v>
      </c>
      <c r="E131" s="66">
        <f>'5th Cycle Summary-Final'!E131-'5th Cycle Summary-Final2'!E131</f>
        <v>0</v>
      </c>
      <c r="F131" s="66">
        <f>'5th Cycle Summary-Final'!F131-'5th Cycle Summary-Final2'!F131</f>
        <v>0</v>
      </c>
      <c r="G131" s="66">
        <f>'5th Cycle Summary-Final'!G131-'5th Cycle Summary-Final2'!G131</f>
        <v>0</v>
      </c>
      <c r="H131" s="66">
        <f>'5th Cycle Summary-Final'!H131-'5th Cycle Summary-Final2'!H131</f>
        <v>0</v>
      </c>
      <c r="I131" s="66">
        <f>'5th Cycle Summary-Final'!I131-'5th Cycle Summary-Final2'!I131</f>
        <v>0</v>
      </c>
      <c r="J131" s="66">
        <f>'5th Cycle Summary-Final'!J131-'5th Cycle Summary-Final2'!J131</f>
        <v>0</v>
      </c>
      <c r="K131" s="66">
        <f>'5th Cycle Summary-Final'!K131-'5th Cycle Summary-Final2'!K131</f>
        <v>-24</v>
      </c>
      <c r="L131" s="66">
        <f>'5th Cycle Summary-Final'!L131-'5th Cycle Summary-Final2'!L131</f>
        <v>0</v>
      </c>
      <c r="M131" s="66">
        <f>'5th Cycle Summary-Final'!M131-'5th Cycle Summary-Final2'!M131</f>
        <v>0</v>
      </c>
      <c r="N131" s="66">
        <f>'5th Cycle Summary-Final'!N131-'5th Cycle Summary-Final2'!N131</f>
        <v>24</v>
      </c>
      <c r="O131" s="66">
        <f>'5th Cycle Summary-Final'!O131-'5th Cycle Summary-Final2'!O131</f>
        <v>-0.16901408450704225</v>
      </c>
      <c r="P131" s="66">
        <f>'5th Cycle Summary-Final'!P131-'5th Cycle Summary-Final2'!P131</f>
        <v>0</v>
      </c>
      <c r="Q131" s="66">
        <f>'5th Cycle Summary-Final'!Q131-'5th Cycle Summary-Final2'!Q131</f>
        <v>0</v>
      </c>
      <c r="R131" s="66">
        <f>'5th Cycle Summary-Final'!R131-'5th Cycle Summary-Final2'!R131</f>
        <v>0</v>
      </c>
      <c r="S131" s="66">
        <f>'5th Cycle Summary-Final'!S131-'5th Cycle Summary-Final2'!S131</f>
        <v>0</v>
      </c>
      <c r="T131" s="66">
        <f>'5th Cycle Summary-Final'!T131-'5th Cycle Summary-Final2'!T131</f>
        <v>0</v>
      </c>
      <c r="U131" s="66">
        <f>'5th Cycle Summary-Final'!U131-'5th Cycle Summary-Final2'!U131</f>
        <v>0</v>
      </c>
      <c r="V131" s="66">
        <f>'5th Cycle Summary-Final'!V131-'5th Cycle Summary-Final2'!V131</f>
        <v>0</v>
      </c>
      <c r="W131" s="66">
        <f>'5th Cycle Summary-Final'!W131-'5th Cycle Summary-Final2'!W131</f>
        <v>0</v>
      </c>
      <c r="X131" s="66">
        <f>'5th Cycle Summary-Final'!X131-'5th Cycle Summary-Final2'!X131</f>
        <v>0</v>
      </c>
      <c r="Y131" s="66">
        <f>'5th Cycle Summary-Final'!Y131-'5th Cycle Summary-Final2'!Y131</f>
        <v>0</v>
      </c>
      <c r="Z131" s="66">
        <f>'5th Cycle Summary-Final'!Z131-'5th Cycle Summary-Final2'!Z131</f>
        <v>24</v>
      </c>
    </row>
    <row r="132" spans="1:26" ht="12.75" customHeight="1" x14ac:dyDescent="0.15">
      <c r="A132" s="9" t="s">
        <v>168</v>
      </c>
      <c r="B132" s="9" t="s">
        <v>144</v>
      </c>
      <c r="C132" s="29" t="s">
        <v>215</v>
      </c>
      <c r="D132" s="32">
        <f>'5th Cycle Summary-Final'!D132-'5th Cycle Summary-Final2'!D132</f>
        <v>0</v>
      </c>
      <c r="E132" s="32">
        <f>'5th Cycle Summary-Final'!E132-'5th Cycle Summary-Final2'!E132</f>
        <v>0</v>
      </c>
      <c r="F132" s="32">
        <f>'5th Cycle Summary-Final'!F132-'5th Cycle Summary-Final2'!F132</f>
        <v>0</v>
      </c>
      <c r="G132" s="32">
        <f>'5th Cycle Summary-Final'!G132-'5th Cycle Summary-Final2'!G132</f>
        <v>0</v>
      </c>
      <c r="H132" s="32">
        <f>'5th Cycle Summary-Final'!H132-'5th Cycle Summary-Final2'!H132</f>
        <v>0</v>
      </c>
      <c r="I132" s="32">
        <f>'5th Cycle Summary-Final'!I132-'5th Cycle Summary-Final2'!I132</f>
        <v>0</v>
      </c>
      <c r="J132" s="32">
        <f>'5th Cycle Summary-Final'!J132-'5th Cycle Summary-Final2'!J132</f>
        <v>0</v>
      </c>
      <c r="K132" s="32">
        <f>'5th Cycle Summary-Final'!K132-'5th Cycle Summary-Final2'!K132</f>
        <v>0</v>
      </c>
      <c r="L132" s="32">
        <f>'5th Cycle Summary-Final'!L132-'5th Cycle Summary-Final2'!L132</f>
        <v>0</v>
      </c>
      <c r="M132" s="32">
        <f>'5th Cycle Summary-Final'!M132-'5th Cycle Summary-Final2'!M132</f>
        <v>0</v>
      </c>
      <c r="N132" s="32">
        <f>'5th Cycle Summary-Final'!N132-'5th Cycle Summary-Final2'!N132</f>
        <v>0</v>
      </c>
      <c r="O132" s="32">
        <f>'5th Cycle Summary-Final'!O132-'5th Cycle Summary-Final2'!O132</f>
        <v>0</v>
      </c>
      <c r="P132" s="32">
        <f>'5th Cycle Summary-Final'!P132-'5th Cycle Summary-Final2'!P132</f>
        <v>0</v>
      </c>
      <c r="Q132" s="32">
        <f>'5th Cycle Summary-Final'!Q132-'5th Cycle Summary-Final2'!Q132</f>
        <v>0</v>
      </c>
      <c r="R132" s="32">
        <f>'5th Cycle Summary-Final'!R132-'5th Cycle Summary-Final2'!R132</f>
        <v>0</v>
      </c>
      <c r="S132" s="32">
        <f>'5th Cycle Summary-Final'!S132-'5th Cycle Summary-Final2'!S132</f>
        <v>0</v>
      </c>
      <c r="T132" s="32">
        <f>'5th Cycle Summary-Final'!T132-'5th Cycle Summary-Final2'!T132</f>
        <v>0</v>
      </c>
      <c r="U132" s="32">
        <f>'5th Cycle Summary-Final'!U132-'5th Cycle Summary-Final2'!U132</f>
        <v>0</v>
      </c>
      <c r="V132" s="32">
        <f>'5th Cycle Summary-Final'!V132-'5th Cycle Summary-Final2'!V132</f>
        <v>0</v>
      </c>
      <c r="W132" s="32" t="e">
        <f>'5th Cycle Summary-Final'!W132-'5th Cycle Summary-Final2'!W132</f>
        <v>#DIV/0!</v>
      </c>
      <c r="X132" s="32">
        <f>'5th Cycle Summary-Final'!X132-'5th Cycle Summary-Final2'!X132</f>
        <v>0</v>
      </c>
      <c r="Y132" s="32">
        <f>'5th Cycle Summary-Final'!Y132-'5th Cycle Summary-Final2'!Y132</f>
        <v>0</v>
      </c>
      <c r="Z132" s="32">
        <f>'5th Cycle Summary-Final'!Z132-'5th Cycle Summary-Final2'!Z132</f>
        <v>0</v>
      </c>
    </row>
    <row r="133" spans="1:26" ht="12.75" customHeight="1" x14ac:dyDescent="0.15">
      <c r="A133" s="9" t="s">
        <v>168</v>
      </c>
      <c r="B133" s="9" t="s">
        <v>144</v>
      </c>
      <c r="C133" s="29" t="s">
        <v>216</v>
      </c>
      <c r="D133" s="32">
        <f>'5th Cycle Summary-Final'!D133-'5th Cycle Summary-Final2'!D133</f>
        <v>0</v>
      </c>
      <c r="E133" s="32">
        <f>'5th Cycle Summary-Final'!E133-'5th Cycle Summary-Final2'!E133</f>
        <v>0</v>
      </c>
      <c r="F133" s="32">
        <f>'5th Cycle Summary-Final'!F133-'5th Cycle Summary-Final2'!F133</f>
        <v>0</v>
      </c>
      <c r="G133" s="32">
        <f>'5th Cycle Summary-Final'!G133-'5th Cycle Summary-Final2'!G133</f>
        <v>0</v>
      </c>
      <c r="H133" s="32">
        <f>'5th Cycle Summary-Final'!H133-'5th Cycle Summary-Final2'!H133</f>
        <v>0</v>
      </c>
      <c r="I133" s="32">
        <f>'5th Cycle Summary-Final'!I133-'5th Cycle Summary-Final2'!I133</f>
        <v>0</v>
      </c>
      <c r="J133" s="32">
        <f>'5th Cycle Summary-Final'!J133-'5th Cycle Summary-Final2'!J133</f>
        <v>0</v>
      </c>
      <c r="K133" s="32">
        <f>'5th Cycle Summary-Final'!K133-'5th Cycle Summary-Final2'!K133</f>
        <v>0</v>
      </c>
      <c r="L133" s="32">
        <f>'5th Cycle Summary-Final'!L133-'5th Cycle Summary-Final2'!L133</f>
        <v>0</v>
      </c>
      <c r="M133" s="32">
        <f>'5th Cycle Summary-Final'!M133-'5th Cycle Summary-Final2'!M133</f>
        <v>0</v>
      </c>
      <c r="N133" s="32">
        <f>'5th Cycle Summary-Final'!N133-'5th Cycle Summary-Final2'!N133</f>
        <v>0</v>
      </c>
      <c r="O133" s="32">
        <f>'5th Cycle Summary-Final'!O133-'5th Cycle Summary-Final2'!O133</f>
        <v>0</v>
      </c>
      <c r="P133" s="32">
        <f>'5th Cycle Summary-Final'!P133-'5th Cycle Summary-Final2'!P133</f>
        <v>0</v>
      </c>
      <c r="Q133" s="32">
        <f>'5th Cycle Summary-Final'!Q133-'5th Cycle Summary-Final2'!Q133</f>
        <v>0</v>
      </c>
      <c r="R133" s="32">
        <f>'5th Cycle Summary-Final'!R133-'5th Cycle Summary-Final2'!R133</f>
        <v>0</v>
      </c>
      <c r="S133" s="32">
        <f>'5th Cycle Summary-Final'!S133-'5th Cycle Summary-Final2'!S133</f>
        <v>0</v>
      </c>
      <c r="T133" s="32">
        <f>'5th Cycle Summary-Final'!T133-'5th Cycle Summary-Final2'!T133</f>
        <v>0</v>
      </c>
      <c r="U133" s="32">
        <f>'5th Cycle Summary-Final'!U133-'5th Cycle Summary-Final2'!U133</f>
        <v>0</v>
      </c>
      <c r="V133" s="32">
        <f>'5th Cycle Summary-Final'!V133-'5th Cycle Summary-Final2'!V133</f>
        <v>0</v>
      </c>
      <c r="W133" s="32">
        <f>'5th Cycle Summary-Final'!W133-'5th Cycle Summary-Final2'!W133</f>
        <v>0</v>
      </c>
      <c r="X133" s="32">
        <f>'5th Cycle Summary-Final'!X133-'5th Cycle Summary-Final2'!X133</f>
        <v>0</v>
      </c>
      <c r="Y133" s="32">
        <f>'5th Cycle Summary-Final'!Y133-'5th Cycle Summary-Final2'!Y133</f>
        <v>0</v>
      </c>
      <c r="Z133" s="32">
        <f>'5th Cycle Summary-Final'!Z133-'5th Cycle Summary-Final2'!Z133</f>
        <v>0</v>
      </c>
    </row>
    <row r="134" spans="1:26" ht="12.75" customHeight="1" x14ac:dyDescent="0.15">
      <c r="A134" s="9" t="s">
        <v>168</v>
      </c>
      <c r="B134" s="9" t="s">
        <v>144</v>
      </c>
      <c r="C134" s="29" t="s">
        <v>217</v>
      </c>
      <c r="D134" s="32">
        <f>'5th Cycle Summary-Final'!D134-'5th Cycle Summary-Final2'!D134</f>
        <v>0</v>
      </c>
      <c r="E134" s="32">
        <f>'5th Cycle Summary-Final'!E134-'5th Cycle Summary-Final2'!E134</f>
        <v>0</v>
      </c>
      <c r="F134" s="32">
        <f>'5th Cycle Summary-Final'!F134-'5th Cycle Summary-Final2'!F134</f>
        <v>0</v>
      </c>
      <c r="G134" s="32">
        <f>'5th Cycle Summary-Final'!G134-'5th Cycle Summary-Final2'!G134</f>
        <v>0</v>
      </c>
      <c r="H134" s="32">
        <f>'5th Cycle Summary-Final'!H134-'5th Cycle Summary-Final2'!H134</f>
        <v>0</v>
      </c>
      <c r="I134" s="32">
        <f>'5th Cycle Summary-Final'!I134-'5th Cycle Summary-Final2'!I134</f>
        <v>0</v>
      </c>
      <c r="J134" s="32">
        <f>'5th Cycle Summary-Final'!J134-'5th Cycle Summary-Final2'!J134</f>
        <v>0</v>
      </c>
      <c r="K134" s="32">
        <f>'5th Cycle Summary-Final'!K134-'5th Cycle Summary-Final2'!K134</f>
        <v>0</v>
      </c>
      <c r="L134" s="32">
        <f>'5th Cycle Summary-Final'!L134-'5th Cycle Summary-Final2'!L134</f>
        <v>0</v>
      </c>
      <c r="M134" s="32">
        <f>'5th Cycle Summary-Final'!M134-'5th Cycle Summary-Final2'!M134</f>
        <v>0</v>
      </c>
      <c r="N134" s="32">
        <f>'5th Cycle Summary-Final'!N134-'5th Cycle Summary-Final2'!N134</f>
        <v>0</v>
      </c>
      <c r="O134" s="32">
        <f>'5th Cycle Summary-Final'!O134-'5th Cycle Summary-Final2'!O134</f>
        <v>0</v>
      </c>
      <c r="P134" s="32">
        <f>'5th Cycle Summary-Final'!P134-'5th Cycle Summary-Final2'!P134</f>
        <v>0</v>
      </c>
      <c r="Q134" s="32">
        <f>'5th Cycle Summary-Final'!Q134-'5th Cycle Summary-Final2'!Q134</f>
        <v>0</v>
      </c>
      <c r="R134" s="32">
        <f>'5th Cycle Summary-Final'!R134-'5th Cycle Summary-Final2'!R134</f>
        <v>0</v>
      </c>
      <c r="S134" s="32">
        <f>'5th Cycle Summary-Final'!S134-'5th Cycle Summary-Final2'!S134</f>
        <v>0</v>
      </c>
      <c r="T134" s="32">
        <f>'5th Cycle Summary-Final'!T134-'5th Cycle Summary-Final2'!T134</f>
        <v>0</v>
      </c>
      <c r="U134" s="32">
        <f>'5th Cycle Summary-Final'!U134-'5th Cycle Summary-Final2'!U134</f>
        <v>0</v>
      </c>
      <c r="V134" s="32">
        <f>'5th Cycle Summary-Final'!V134-'5th Cycle Summary-Final2'!V134</f>
        <v>0</v>
      </c>
      <c r="W134" s="32">
        <f>'5th Cycle Summary-Final'!W134-'5th Cycle Summary-Final2'!W134</f>
        <v>0</v>
      </c>
      <c r="X134" s="32">
        <f>'5th Cycle Summary-Final'!X134-'5th Cycle Summary-Final2'!X134</f>
        <v>0</v>
      </c>
      <c r="Y134" s="32">
        <f>'5th Cycle Summary-Final'!Y134-'5th Cycle Summary-Final2'!Y134</f>
        <v>0</v>
      </c>
      <c r="Z134" s="32">
        <f>'5th Cycle Summary-Final'!Z134-'5th Cycle Summary-Final2'!Z134</f>
        <v>0</v>
      </c>
    </row>
    <row r="135" spans="1:26" ht="12.75" customHeight="1" x14ac:dyDescent="0.15">
      <c r="A135" s="9" t="s">
        <v>168</v>
      </c>
      <c r="B135" s="9" t="s">
        <v>144</v>
      </c>
      <c r="C135" s="29" t="s">
        <v>218</v>
      </c>
      <c r="D135" s="32">
        <f>'5th Cycle Summary-Final'!D135-'5th Cycle Summary-Final2'!D135</f>
        <v>0</v>
      </c>
      <c r="E135" s="32">
        <f>'5th Cycle Summary-Final'!E135-'5th Cycle Summary-Final2'!E135</f>
        <v>0</v>
      </c>
      <c r="F135" s="32">
        <f>'5th Cycle Summary-Final'!F135-'5th Cycle Summary-Final2'!F135</f>
        <v>0</v>
      </c>
      <c r="G135" s="32">
        <f>'5th Cycle Summary-Final'!G135-'5th Cycle Summary-Final2'!G135</f>
        <v>0</v>
      </c>
      <c r="H135" s="32">
        <f>'5th Cycle Summary-Final'!H135-'5th Cycle Summary-Final2'!H135</f>
        <v>0</v>
      </c>
      <c r="I135" s="32">
        <f>'5th Cycle Summary-Final'!I135-'5th Cycle Summary-Final2'!I135</f>
        <v>0</v>
      </c>
      <c r="J135" s="32">
        <f>'5th Cycle Summary-Final'!J135-'5th Cycle Summary-Final2'!J135</f>
        <v>0</v>
      </c>
      <c r="K135" s="32">
        <f>'5th Cycle Summary-Final'!K135-'5th Cycle Summary-Final2'!K135</f>
        <v>0</v>
      </c>
      <c r="L135" s="32">
        <f>'5th Cycle Summary-Final'!L135-'5th Cycle Summary-Final2'!L135</f>
        <v>0</v>
      </c>
      <c r="M135" s="32">
        <f>'5th Cycle Summary-Final'!M135-'5th Cycle Summary-Final2'!M135</f>
        <v>0</v>
      </c>
      <c r="N135" s="32">
        <f>'5th Cycle Summary-Final'!N135-'5th Cycle Summary-Final2'!N135</f>
        <v>0</v>
      </c>
      <c r="O135" s="32">
        <f>'5th Cycle Summary-Final'!O135-'5th Cycle Summary-Final2'!O135</f>
        <v>0</v>
      </c>
      <c r="P135" s="32">
        <f>'5th Cycle Summary-Final'!P135-'5th Cycle Summary-Final2'!P135</f>
        <v>0</v>
      </c>
      <c r="Q135" s="32">
        <f>'5th Cycle Summary-Final'!Q135-'5th Cycle Summary-Final2'!Q135</f>
        <v>0</v>
      </c>
      <c r="R135" s="32">
        <f>'5th Cycle Summary-Final'!R135-'5th Cycle Summary-Final2'!R135</f>
        <v>0</v>
      </c>
      <c r="S135" s="32">
        <f>'5th Cycle Summary-Final'!S135-'5th Cycle Summary-Final2'!S135</f>
        <v>0</v>
      </c>
      <c r="T135" s="32">
        <f>'5th Cycle Summary-Final'!T135-'5th Cycle Summary-Final2'!T135</f>
        <v>0</v>
      </c>
      <c r="U135" s="32">
        <f>'5th Cycle Summary-Final'!U135-'5th Cycle Summary-Final2'!U135</f>
        <v>0</v>
      </c>
      <c r="V135" s="32">
        <f>'5th Cycle Summary-Final'!V135-'5th Cycle Summary-Final2'!V135</f>
        <v>0</v>
      </c>
      <c r="W135" s="32">
        <f>'5th Cycle Summary-Final'!W135-'5th Cycle Summary-Final2'!W135</f>
        <v>0</v>
      </c>
      <c r="X135" s="32">
        <f>'5th Cycle Summary-Final'!X135-'5th Cycle Summary-Final2'!X135</f>
        <v>0</v>
      </c>
      <c r="Y135" s="32">
        <f>'5th Cycle Summary-Final'!Y135-'5th Cycle Summary-Final2'!Y135</f>
        <v>0</v>
      </c>
      <c r="Z135" s="32">
        <f>'5th Cycle Summary-Final'!Z135-'5th Cycle Summary-Final2'!Z135</f>
        <v>0</v>
      </c>
    </row>
    <row r="136" spans="1:26" ht="12.75" customHeight="1" x14ac:dyDescent="0.15">
      <c r="A136" s="9" t="s">
        <v>168</v>
      </c>
      <c r="B136" s="9" t="s">
        <v>144</v>
      </c>
      <c r="C136" s="29" t="s">
        <v>219</v>
      </c>
      <c r="D136" s="32">
        <f>'5th Cycle Summary-Final'!D136-'5th Cycle Summary-Final2'!D136</f>
        <v>0</v>
      </c>
      <c r="E136" s="32">
        <f>'5th Cycle Summary-Final'!E136-'5th Cycle Summary-Final2'!E136</f>
        <v>0</v>
      </c>
      <c r="F136" s="32">
        <f>'5th Cycle Summary-Final'!F136-'5th Cycle Summary-Final2'!F136</f>
        <v>0</v>
      </c>
      <c r="G136" s="32">
        <f>'5th Cycle Summary-Final'!G136-'5th Cycle Summary-Final2'!G136</f>
        <v>0</v>
      </c>
      <c r="H136" s="32">
        <f>'5th Cycle Summary-Final'!H136-'5th Cycle Summary-Final2'!H136</f>
        <v>0</v>
      </c>
      <c r="I136" s="32">
        <f>'5th Cycle Summary-Final'!I136-'5th Cycle Summary-Final2'!I136</f>
        <v>0</v>
      </c>
      <c r="J136" s="32">
        <f>'5th Cycle Summary-Final'!J136-'5th Cycle Summary-Final2'!J136</f>
        <v>0</v>
      </c>
      <c r="K136" s="32">
        <f>'5th Cycle Summary-Final'!K136-'5th Cycle Summary-Final2'!K136</f>
        <v>0</v>
      </c>
      <c r="L136" s="32">
        <f>'5th Cycle Summary-Final'!L136-'5th Cycle Summary-Final2'!L136</f>
        <v>0</v>
      </c>
      <c r="M136" s="32">
        <f>'5th Cycle Summary-Final'!M136-'5th Cycle Summary-Final2'!M136</f>
        <v>0</v>
      </c>
      <c r="N136" s="32">
        <f>'5th Cycle Summary-Final'!N136-'5th Cycle Summary-Final2'!N136</f>
        <v>0</v>
      </c>
      <c r="O136" s="32">
        <f>'5th Cycle Summary-Final'!O136-'5th Cycle Summary-Final2'!O136</f>
        <v>0</v>
      </c>
      <c r="P136" s="32">
        <f>'5th Cycle Summary-Final'!P136-'5th Cycle Summary-Final2'!P136</f>
        <v>0</v>
      </c>
      <c r="Q136" s="32">
        <f>'5th Cycle Summary-Final'!Q136-'5th Cycle Summary-Final2'!Q136</f>
        <v>0</v>
      </c>
      <c r="R136" s="32">
        <f>'5th Cycle Summary-Final'!R136-'5th Cycle Summary-Final2'!R136</f>
        <v>0</v>
      </c>
      <c r="S136" s="32">
        <f>'5th Cycle Summary-Final'!S136-'5th Cycle Summary-Final2'!S136</f>
        <v>0</v>
      </c>
      <c r="T136" s="32">
        <f>'5th Cycle Summary-Final'!T136-'5th Cycle Summary-Final2'!T136</f>
        <v>0</v>
      </c>
      <c r="U136" s="32">
        <f>'5th Cycle Summary-Final'!U136-'5th Cycle Summary-Final2'!U136</f>
        <v>0</v>
      </c>
      <c r="V136" s="32">
        <f>'5th Cycle Summary-Final'!V136-'5th Cycle Summary-Final2'!V136</f>
        <v>0</v>
      </c>
      <c r="W136" s="32">
        <f>'5th Cycle Summary-Final'!W136-'5th Cycle Summary-Final2'!W136</f>
        <v>0</v>
      </c>
      <c r="X136" s="32">
        <f>'5th Cycle Summary-Final'!X136-'5th Cycle Summary-Final2'!X136</f>
        <v>0</v>
      </c>
      <c r="Y136" s="32">
        <f>'5th Cycle Summary-Final'!Y136-'5th Cycle Summary-Final2'!Y136</f>
        <v>0</v>
      </c>
      <c r="Z136" s="32">
        <f>'5th Cycle Summary-Final'!Z136-'5th Cycle Summary-Final2'!Z136</f>
        <v>0</v>
      </c>
    </row>
    <row r="137" spans="1:26" ht="12.75" customHeight="1" x14ac:dyDescent="0.15">
      <c r="A137" s="9" t="s">
        <v>168</v>
      </c>
      <c r="B137" s="9" t="s">
        <v>144</v>
      </c>
      <c r="C137" s="29" t="s">
        <v>220</v>
      </c>
      <c r="D137" s="32">
        <f>'5th Cycle Summary-Final'!D137-'5th Cycle Summary-Final2'!D137</f>
        <v>0</v>
      </c>
      <c r="E137" s="32">
        <f>'5th Cycle Summary-Final'!E137-'5th Cycle Summary-Final2'!E137</f>
        <v>0</v>
      </c>
      <c r="F137" s="32">
        <f>'5th Cycle Summary-Final'!F137-'5th Cycle Summary-Final2'!F137</f>
        <v>0</v>
      </c>
      <c r="G137" s="32">
        <f>'5th Cycle Summary-Final'!G137-'5th Cycle Summary-Final2'!G137</f>
        <v>0</v>
      </c>
      <c r="H137" s="32">
        <f>'5th Cycle Summary-Final'!H137-'5th Cycle Summary-Final2'!H137</f>
        <v>0</v>
      </c>
      <c r="I137" s="32">
        <f>'5th Cycle Summary-Final'!I137-'5th Cycle Summary-Final2'!I137</f>
        <v>0</v>
      </c>
      <c r="J137" s="32">
        <f>'5th Cycle Summary-Final'!J137-'5th Cycle Summary-Final2'!J137</f>
        <v>0</v>
      </c>
      <c r="K137" s="32">
        <f>'5th Cycle Summary-Final'!K137-'5th Cycle Summary-Final2'!K137</f>
        <v>0</v>
      </c>
      <c r="L137" s="32">
        <f>'5th Cycle Summary-Final'!L137-'5th Cycle Summary-Final2'!L137</f>
        <v>0</v>
      </c>
      <c r="M137" s="32">
        <f>'5th Cycle Summary-Final'!M137-'5th Cycle Summary-Final2'!M137</f>
        <v>0</v>
      </c>
      <c r="N137" s="32">
        <f>'5th Cycle Summary-Final'!N137-'5th Cycle Summary-Final2'!N137</f>
        <v>0</v>
      </c>
      <c r="O137" s="32">
        <f>'5th Cycle Summary-Final'!O137-'5th Cycle Summary-Final2'!O137</f>
        <v>0</v>
      </c>
      <c r="P137" s="32">
        <f>'5th Cycle Summary-Final'!P137-'5th Cycle Summary-Final2'!P137</f>
        <v>0</v>
      </c>
      <c r="Q137" s="32">
        <f>'5th Cycle Summary-Final'!Q137-'5th Cycle Summary-Final2'!Q137</f>
        <v>0</v>
      </c>
      <c r="R137" s="32">
        <f>'5th Cycle Summary-Final'!R137-'5th Cycle Summary-Final2'!R137</f>
        <v>0</v>
      </c>
      <c r="S137" s="32">
        <f>'5th Cycle Summary-Final'!S137-'5th Cycle Summary-Final2'!S137</f>
        <v>0</v>
      </c>
      <c r="T137" s="32">
        <f>'5th Cycle Summary-Final'!T137-'5th Cycle Summary-Final2'!T137</f>
        <v>0</v>
      </c>
      <c r="U137" s="32">
        <f>'5th Cycle Summary-Final'!U137-'5th Cycle Summary-Final2'!U137</f>
        <v>0</v>
      </c>
      <c r="V137" s="32">
        <f>'5th Cycle Summary-Final'!V137-'5th Cycle Summary-Final2'!V137</f>
        <v>0</v>
      </c>
      <c r="W137" s="32">
        <f>'5th Cycle Summary-Final'!W137-'5th Cycle Summary-Final2'!W137</f>
        <v>0</v>
      </c>
      <c r="X137" s="32">
        <f>'5th Cycle Summary-Final'!X137-'5th Cycle Summary-Final2'!X137</f>
        <v>0</v>
      </c>
      <c r="Y137" s="32">
        <f>'5th Cycle Summary-Final'!Y137-'5th Cycle Summary-Final2'!Y137</f>
        <v>0</v>
      </c>
      <c r="Z137" s="32">
        <f>'5th Cycle Summary-Final'!Z137-'5th Cycle Summary-Final2'!Z137</f>
        <v>0</v>
      </c>
    </row>
    <row r="138" spans="1:26" ht="12.75" customHeight="1" x14ac:dyDescent="0.15">
      <c r="A138" s="9" t="s">
        <v>168</v>
      </c>
      <c r="B138" s="9" t="s">
        <v>144</v>
      </c>
      <c r="C138" s="29" t="s">
        <v>221</v>
      </c>
      <c r="D138" s="32">
        <f>'5th Cycle Summary-Final'!D138-'5th Cycle Summary-Final2'!D138</f>
        <v>0</v>
      </c>
      <c r="E138" s="32">
        <f>'5th Cycle Summary-Final'!E138-'5th Cycle Summary-Final2'!E138</f>
        <v>0</v>
      </c>
      <c r="F138" s="32">
        <f>'5th Cycle Summary-Final'!F138-'5th Cycle Summary-Final2'!F138</f>
        <v>0</v>
      </c>
      <c r="G138" s="32">
        <f>'5th Cycle Summary-Final'!G138-'5th Cycle Summary-Final2'!G138</f>
        <v>0</v>
      </c>
      <c r="H138" s="32">
        <f>'5th Cycle Summary-Final'!H138-'5th Cycle Summary-Final2'!H138</f>
        <v>0</v>
      </c>
      <c r="I138" s="32">
        <f>'5th Cycle Summary-Final'!I138-'5th Cycle Summary-Final2'!I138</f>
        <v>0</v>
      </c>
      <c r="J138" s="32">
        <f>'5th Cycle Summary-Final'!J138-'5th Cycle Summary-Final2'!J138</f>
        <v>0</v>
      </c>
      <c r="K138" s="32">
        <f>'5th Cycle Summary-Final'!K138-'5th Cycle Summary-Final2'!K138</f>
        <v>0</v>
      </c>
      <c r="L138" s="32">
        <f>'5th Cycle Summary-Final'!L138-'5th Cycle Summary-Final2'!L138</f>
        <v>0</v>
      </c>
      <c r="M138" s="32">
        <f>'5th Cycle Summary-Final'!M138-'5th Cycle Summary-Final2'!M138</f>
        <v>0</v>
      </c>
      <c r="N138" s="32">
        <f>'5th Cycle Summary-Final'!N138-'5th Cycle Summary-Final2'!N138</f>
        <v>0</v>
      </c>
      <c r="O138" s="32">
        <f>'5th Cycle Summary-Final'!O138-'5th Cycle Summary-Final2'!O138</f>
        <v>0</v>
      </c>
      <c r="P138" s="32">
        <f>'5th Cycle Summary-Final'!P138-'5th Cycle Summary-Final2'!P138</f>
        <v>0</v>
      </c>
      <c r="Q138" s="32">
        <f>'5th Cycle Summary-Final'!Q138-'5th Cycle Summary-Final2'!Q138</f>
        <v>0</v>
      </c>
      <c r="R138" s="32">
        <f>'5th Cycle Summary-Final'!R138-'5th Cycle Summary-Final2'!R138</f>
        <v>0</v>
      </c>
      <c r="S138" s="32">
        <f>'5th Cycle Summary-Final'!S138-'5th Cycle Summary-Final2'!S138</f>
        <v>0</v>
      </c>
      <c r="T138" s="32">
        <f>'5th Cycle Summary-Final'!T138-'5th Cycle Summary-Final2'!T138</f>
        <v>0</v>
      </c>
      <c r="U138" s="32">
        <f>'5th Cycle Summary-Final'!U138-'5th Cycle Summary-Final2'!U138</f>
        <v>0</v>
      </c>
      <c r="V138" s="32">
        <f>'5th Cycle Summary-Final'!V138-'5th Cycle Summary-Final2'!V138</f>
        <v>0</v>
      </c>
      <c r="W138" s="32">
        <f>'5th Cycle Summary-Final'!W138-'5th Cycle Summary-Final2'!W138</f>
        <v>0</v>
      </c>
      <c r="X138" s="32">
        <f>'5th Cycle Summary-Final'!X138-'5th Cycle Summary-Final2'!X138</f>
        <v>0</v>
      </c>
      <c r="Y138" s="32">
        <f>'5th Cycle Summary-Final'!Y138-'5th Cycle Summary-Final2'!Y138</f>
        <v>0</v>
      </c>
      <c r="Z138" s="32">
        <f>'5th Cycle Summary-Final'!Z138-'5th Cycle Summary-Final2'!Z138</f>
        <v>0</v>
      </c>
    </row>
    <row r="139" spans="1:26" ht="12.75" customHeight="1" x14ac:dyDescent="0.15">
      <c r="A139" s="9" t="s">
        <v>168</v>
      </c>
      <c r="B139" s="9" t="s">
        <v>144</v>
      </c>
      <c r="C139" s="29" t="s">
        <v>222</v>
      </c>
      <c r="D139" s="32">
        <f>'5th Cycle Summary-Final'!D139-'5th Cycle Summary-Final2'!D139</f>
        <v>0</v>
      </c>
      <c r="E139" s="32">
        <f>'5th Cycle Summary-Final'!E139-'5th Cycle Summary-Final2'!E139</f>
        <v>0</v>
      </c>
      <c r="F139" s="32">
        <f>'5th Cycle Summary-Final'!F139-'5th Cycle Summary-Final2'!F139</f>
        <v>0</v>
      </c>
      <c r="G139" s="32">
        <f>'5th Cycle Summary-Final'!G139-'5th Cycle Summary-Final2'!G139</f>
        <v>0</v>
      </c>
      <c r="H139" s="32">
        <f>'5th Cycle Summary-Final'!H139-'5th Cycle Summary-Final2'!H139</f>
        <v>0</v>
      </c>
      <c r="I139" s="32">
        <f>'5th Cycle Summary-Final'!I139-'5th Cycle Summary-Final2'!I139</f>
        <v>0</v>
      </c>
      <c r="J139" s="32">
        <f>'5th Cycle Summary-Final'!J139-'5th Cycle Summary-Final2'!J139</f>
        <v>0</v>
      </c>
      <c r="K139" s="32">
        <f>'5th Cycle Summary-Final'!K139-'5th Cycle Summary-Final2'!K139</f>
        <v>0</v>
      </c>
      <c r="L139" s="32">
        <f>'5th Cycle Summary-Final'!L139-'5th Cycle Summary-Final2'!L139</f>
        <v>0</v>
      </c>
      <c r="M139" s="32">
        <f>'5th Cycle Summary-Final'!M139-'5th Cycle Summary-Final2'!M139</f>
        <v>0</v>
      </c>
      <c r="N139" s="32">
        <f>'5th Cycle Summary-Final'!N139-'5th Cycle Summary-Final2'!N139</f>
        <v>0</v>
      </c>
      <c r="O139" s="32">
        <f>'5th Cycle Summary-Final'!O139-'5th Cycle Summary-Final2'!O139</f>
        <v>0</v>
      </c>
      <c r="P139" s="32">
        <f>'5th Cycle Summary-Final'!P139-'5th Cycle Summary-Final2'!P139</f>
        <v>0</v>
      </c>
      <c r="Q139" s="32">
        <f>'5th Cycle Summary-Final'!Q139-'5th Cycle Summary-Final2'!Q139</f>
        <v>0</v>
      </c>
      <c r="R139" s="32">
        <f>'5th Cycle Summary-Final'!R139-'5th Cycle Summary-Final2'!R139</f>
        <v>0</v>
      </c>
      <c r="S139" s="32">
        <f>'5th Cycle Summary-Final'!S139-'5th Cycle Summary-Final2'!S139</f>
        <v>0</v>
      </c>
      <c r="T139" s="32">
        <f>'5th Cycle Summary-Final'!T139-'5th Cycle Summary-Final2'!T139</f>
        <v>0</v>
      </c>
      <c r="U139" s="32">
        <f>'5th Cycle Summary-Final'!U139-'5th Cycle Summary-Final2'!U139</f>
        <v>0</v>
      </c>
      <c r="V139" s="32">
        <f>'5th Cycle Summary-Final'!V139-'5th Cycle Summary-Final2'!V139</f>
        <v>0</v>
      </c>
      <c r="W139" s="32">
        <f>'5th Cycle Summary-Final'!W139-'5th Cycle Summary-Final2'!W139</f>
        <v>0</v>
      </c>
      <c r="X139" s="32">
        <f>'5th Cycle Summary-Final'!X139-'5th Cycle Summary-Final2'!X139</f>
        <v>0</v>
      </c>
      <c r="Y139" s="32">
        <f>'5th Cycle Summary-Final'!Y139-'5th Cycle Summary-Final2'!Y139</f>
        <v>0</v>
      </c>
      <c r="Z139" s="32">
        <f>'5th Cycle Summary-Final'!Z139-'5th Cycle Summary-Final2'!Z139</f>
        <v>0</v>
      </c>
    </row>
    <row r="140" spans="1:26" ht="12.75" customHeight="1" x14ac:dyDescent="0.15">
      <c r="A140" s="9" t="s">
        <v>168</v>
      </c>
      <c r="B140" s="9" t="s">
        <v>144</v>
      </c>
      <c r="C140" s="29" t="s">
        <v>223</v>
      </c>
      <c r="D140" s="32">
        <f>'5th Cycle Summary-Final'!D140-'5th Cycle Summary-Final2'!D140</f>
        <v>0</v>
      </c>
      <c r="E140" s="32">
        <f>'5th Cycle Summary-Final'!E140-'5th Cycle Summary-Final2'!E140</f>
        <v>0</v>
      </c>
      <c r="F140" s="32">
        <f>'5th Cycle Summary-Final'!F140-'5th Cycle Summary-Final2'!F140</f>
        <v>0</v>
      </c>
      <c r="G140" s="32">
        <f>'5th Cycle Summary-Final'!G140-'5th Cycle Summary-Final2'!G140</f>
        <v>0</v>
      </c>
      <c r="H140" s="32">
        <f>'5th Cycle Summary-Final'!H140-'5th Cycle Summary-Final2'!H140</f>
        <v>0</v>
      </c>
      <c r="I140" s="32">
        <f>'5th Cycle Summary-Final'!I140-'5th Cycle Summary-Final2'!I140</f>
        <v>0</v>
      </c>
      <c r="J140" s="32">
        <f>'5th Cycle Summary-Final'!J140-'5th Cycle Summary-Final2'!J140</f>
        <v>0</v>
      </c>
      <c r="K140" s="32">
        <f>'5th Cycle Summary-Final'!K140-'5th Cycle Summary-Final2'!K140</f>
        <v>0</v>
      </c>
      <c r="L140" s="32">
        <f>'5th Cycle Summary-Final'!L140-'5th Cycle Summary-Final2'!L140</f>
        <v>0</v>
      </c>
      <c r="M140" s="32">
        <f>'5th Cycle Summary-Final'!M140-'5th Cycle Summary-Final2'!M140</f>
        <v>0</v>
      </c>
      <c r="N140" s="32">
        <f>'5th Cycle Summary-Final'!N140-'5th Cycle Summary-Final2'!N140</f>
        <v>0</v>
      </c>
      <c r="O140" s="32">
        <f>'5th Cycle Summary-Final'!O140-'5th Cycle Summary-Final2'!O140</f>
        <v>0</v>
      </c>
      <c r="P140" s="32">
        <f>'5th Cycle Summary-Final'!P140-'5th Cycle Summary-Final2'!P140</f>
        <v>0</v>
      </c>
      <c r="Q140" s="32">
        <f>'5th Cycle Summary-Final'!Q140-'5th Cycle Summary-Final2'!Q140</f>
        <v>0</v>
      </c>
      <c r="R140" s="32">
        <f>'5th Cycle Summary-Final'!R140-'5th Cycle Summary-Final2'!R140</f>
        <v>0</v>
      </c>
      <c r="S140" s="32">
        <f>'5th Cycle Summary-Final'!S140-'5th Cycle Summary-Final2'!S140</f>
        <v>0</v>
      </c>
      <c r="T140" s="32">
        <f>'5th Cycle Summary-Final'!T140-'5th Cycle Summary-Final2'!T140</f>
        <v>0</v>
      </c>
      <c r="U140" s="32">
        <f>'5th Cycle Summary-Final'!U140-'5th Cycle Summary-Final2'!U140</f>
        <v>0</v>
      </c>
      <c r="V140" s="32">
        <f>'5th Cycle Summary-Final'!V140-'5th Cycle Summary-Final2'!V140</f>
        <v>0</v>
      </c>
      <c r="W140" s="32">
        <f>'5th Cycle Summary-Final'!W140-'5th Cycle Summary-Final2'!W140</f>
        <v>0</v>
      </c>
      <c r="X140" s="32">
        <f>'5th Cycle Summary-Final'!X140-'5th Cycle Summary-Final2'!X140</f>
        <v>0</v>
      </c>
      <c r="Y140" s="32">
        <f>'5th Cycle Summary-Final'!Y140-'5th Cycle Summary-Final2'!Y140</f>
        <v>0</v>
      </c>
      <c r="Z140" s="32">
        <f>'5th Cycle Summary-Final'!Z140-'5th Cycle Summary-Final2'!Z140</f>
        <v>0</v>
      </c>
    </row>
    <row r="141" spans="1:26" ht="12.75" customHeight="1" x14ac:dyDescent="0.15">
      <c r="A141" s="9" t="s">
        <v>168</v>
      </c>
      <c r="B141" s="9" t="s">
        <v>144</v>
      </c>
      <c r="C141" s="29" t="s">
        <v>224</v>
      </c>
      <c r="D141" s="32">
        <f>'5th Cycle Summary-Final'!D141-'5th Cycle Summary-Final2'!D141</f>
        <v>0</v>
      </c>
      <c r="E141" s="32">
        <f>'5th Cycle Summary-Final'!E141-'5th Cycle Summary-Final2'!E141</f>
        <v>0</v>
      </c>
      <c r="F141" s="32">
        <f>'5th Cycle Summary-Final'!F141-'5th Cycle Summary-Final2'!F141</f>
        <v>0</v>
      </c>
      <c r="G141" s="32">
        <f>'5th Cycle Summary-Final'!G141-'5th Cycle Summary-Final2'!G141</f>
        <v>0</v>
      </c>
      <c r="H141" s="32">
        <f>'5th Cycle Summary-Final'!H141-'5th Cycle Summary-Final2'!H141</f>
        <v>0</v>
      </c>
      <c r="I141" s="32">
        <f>'5th Cycle Summary-Final'!I141-'5th Cycle Summary-Final2'!I141</f>
        <v>0</v>
      </c>
      <c r="J141" s="32">
        <f>'5th Cycle Summary-Final'!J141-'5th Cycle Summary-Final2'!J141</f>
        <v>0</v>
      </c>
      <c r="K141" s="32">
        <f>'5th Cycle Summary-Final'!K141-'5th Cycle Summary-Final2'!K141</f>
        <v>0</v>
      </c>
      <c r="L141" s="32">
        <f>'5th Cycle Summary-Final'!L141-'5th Cycle Summary-Final2'!L141</f>
        <v>0</v>
      </c>
      <c r="M141" s="32">
        <f>'5th Cycle Summary-Final'!M141-'5th Cycle Summary-Final2'!M141</f>
        <v>0</v>
      </c>
      <c r="N141" s="32">
        <f>'5th Cycle Summary-Final'!N141-'5th Cycle Summary-Final2'!N141</f>
        <v>0</v>
      </c>
      <c r="O141" s="32">
        <f>'5th Cycle Summary-Final'!O141-'5th Cycle Summary-Final2'!O141</f>
        <v>0</v>
      </c>
      <c r="P141" s="32">
        <f>'5th Cycle Summary-Final'!P141-'5th Cycle Summary-Final2'!P141</f>
        <v>0</v>
      </c>
      <c r="Q141" s="32">
        <f>'5th Cycle Summary-Final'!Q141-'5th Cycle Summary-Final2'!Q141</f>
        <v>0</v>
      </c>
      <c r="R141" s="32">
        <f>'5th Cycle Summary-Final'!R141-'5th Cycle Summary-Final2'!R141</f>
        <v>0</v>
      </c>
      <c r="S141" s="32">
        <f>'5th Cycle Summary-Final'!S141-'5th Cycle Summary-Final2'!S141</f>
        <v>0</v>
      </c>
      <c r="T141" s="32">
        <f>'5th Cycle Summary-Final'!T141-'5th Cycle Summary-Final2'!T141</f>
        <v>0</v>
      </c>
      <c r="U141" s="32">
        <f>'5th Cycle Summary-Final'!U141-'5th Cycle Summary-Final2'!U141</f>
        <v>0</v>
      </c>
      <c r="V141" s="32">
        <f>'5th Cycle Summary-Final'!V141-'5th Cycle Summary-Final2'!V141</f>
        <v>0</v>
      </c>
      <c r="W141" s="32">
        <f>'5th Cycle Summary-Final'!W141-'5th Cycle Summary-Final2'!W141</f>
        <v>0</v>
      </c>
      <c r="X141" s="32">
        <f>'5th Cycle Summary-Final'!X141-'5th Cycle Summary-Final2'!X141</f>
        <v>0</v>
      </c>
      <c r="Y141" s="32">
        <f>'5th Cycle Summary-Final'!Y141-'5th Cycle Summary-Final2'!Y141</f>
        <v>0</v>
      </c>
      <c r="Z141" s="32">
        <f>'5th Cycle Summary-Final'!Z141-'5th Cycle Summary-Final2'!Z141</f>
        <v>0</v>
      </c>
    </row>
    <row r="142" spans="1:26" ht="12.75" customHeight="1" x14ac:dyDescent="0.15">
      <c r="A142" s="9" t="s">
        <v>168</v>
      </c>
      <c r="B142" s="9" t="s">
        <v>144</v>
      </c>
      <c r="C142" s="29" t="s">
        <v>225</v>
      </c>
      <c r="D142" s="32">
        <f>'5th Cycle Summary-Final'!D142-'5th Cycle Summary-Final2'!D142</f>
        <v>0</v>
      </c>
      <c r="E142" s="32">
        <f>'5th Cycle Summary-Final'!E142-'5th Cycle Summary-Final2'!E142</f>
        <v>0</v>
      </c>
      <c r="F142" s="32">
        <f>'5th Cycle Summary-Final'!F142-'5th Cycle Summary-Final2'!F142</f>
        <v>0</v>
      </c>
      <c r="G142" s="32">
        <f>'5th Cycle Summary-Final'!G142-'5th Cycle Summary-Final2'!G142</f>
        <v>0</v>
      </c>
      <c r="H142" s="32">
        <f>'5th Cycle Summary-Final'!H142-'5th Cycle Summary-Final2'!H142</f>
        <v>0</v>
      </c>
      <c r="I142" s="32">
        <f>'5th Cycle Summary-Final'!I142-'5th Cycle Summary-Final2'!I142</f>
        <v>0</v>
      </c>
      <c r="J142" s="32">
        <f>'5th Cycle Summary-Final'!J142-'5th Cycle Summary-Final2'!J142</f>
        <v>0</v>
      </c>
      <c r="K142" s="32">
        <f>'5th Cycle Summary-Final'!K142-'5th Cycle Summary-Final2'!K142</f>
        <v>0</v>
      </c>
      <c r="L142" s="32">
        <f>'5th Cycle Summary-Final'!L142-'5th Cycle Summary-Final2'!L142</f>
        <v>0</v>
      </c>
      <c r="M142" s="32">
        <f>'5th Cycle Summary-Final'!M142-'5th Cycle Summary-Final2'!M142</f>
        <v>0</v>
      </c>
      <c r="N142" s="32">
        <f>'5th Cycle Summary-Final'!N142-'5th Cycle Summary-Final2'!N142</f>
        <v>0</v>
      </c>
      <c r="O142" s="32">
        <f>'5th Cycle Summary-Final'!O142-'5th Cycle Summary-Final2'!O142</f>
        <v>0</v>
      </c>
      <c r="P142" s="32">
        <f>'5th Cycle Summary-Final'!P142-'5th Cycle Summary-Final2'!P142</f>
        <v>0</v>
      </c>
      <c r="Q142" s="32">
        <f>'5th Cycle Summary-Final'!Q142-'5th Cycle Summary-Final2'!Q142</f>
        <v>0</v>
      </c>
      <c r="R142" s="32">
        <f>'5th Cycle Summary-Final'!R142-'5th Cycle Summary-Final2'!R142</f>
        <v>0</v>
      </c>
      <c r="S142" s="32">
        <f>'5th Cycle Summary-Final'!S142-'5th Cycle Summary-Final2'!S142</f>
        <v>0</v>
      </c>
      <c r="T142" s="32">
        <f>'5th Cycle Summary-Final'!T142-'5th Cycle Summary-Final2'!T142</f>
        <v>0</v>
      </c>
      <c r="U142" s="32">
        <f>'5th Cycle Summary-Final'!U142-'5th Cycle Summary-Final2'!U142</f>
        <v>0</v>
      </c>
      <c r="V142" s="32">
        <f>'5th Cycle Summary-Final'!V142-'5th Cycle Summary-Final2'!V142</f>
        <v>0</v>
      </c>
      <c r="W142" s="32">
        <f>'5th Cycle Summary-Final'!W142-'5th Cycle Summary-Final2'!W142</f>
        <v>0</v>
      </c>
      <c r="X142" s="32">
        <f>'5th Cycle Summary-Final'!X142-'5th Cycle Summary-Final2'!X142</f>
        <v>0</v>
      </c>
      <c r="Y142" s="32">
        <f>'5th Cycle Summary-Final'!Y142-'5th Cycle Summary-Final2'!Y142</f>
        <v>0</v>
      </c>
      <c r="Z142" s="32">
        <f>'5th Cycle Summary-Final'!Z142-'5th Cycle Summary-Final2'!Z142</f>
        <v>0</v>
      </c>
    </row>
    <row r="143" spans="1:26" ht="12.75" customHeight="1" x14ac:dyDescent="0.15">
      <c r="A143" s="9" t="s">
        <v>168</v>
      </c>
      <c r="B143" s="9" t="s">
        <v>144</v>
      </c>
      <c r="C143" s="29" t="s">
        <v>226</v>
      </c>
      <c r="D143" s="32">
        <f>'5th Cycle Summary-Final'!D143-'5th Cycle Summary-Final2'!D143</f>
        <v>0</v>
      </c>
      <c r="E143" s="32">
        <f>'5th Cycle Summary-Final'!E143-'5th Cycle Summary-Final2'!E143</f>
        <v>0</v>
      </c>
      <c r="F143" s="32">
        <f>'5th Cycle Summary-Final'!F143-'5th Cycle Summary-Final2'!F143</f>
        <v>0</v>
      </c>
      <c r="G143" s="32">
        <f>'5th Cycle Summary-Final'!G143-'5th Cycle Summary-Final2'!G143</f>
        <v>0</v>
      </c>
      <c r="H143" s="32">
        <f>'5th Cycle Summary-Final'!H143-'5th Cycle Summary-Final2'!H143</f>
        <v>0</v>
      </c>
      <c r="I143" s="32">
        <f>'5th Cycle Summary-Final'!I143-'5th Cycle Summary-Final2'!I143</f>
        <v>0</v>
      </c>
      <c r="J143" s="32">
        <f>'5th Cycle Summary-Final'!J143-'5th Cycle Summary-Final2'!J143</f>
        <v>0</v>
      </c>
      <c r="K143" s="32">
        <f>'5th Cycle Summary-Final'!K143-'5th Cycle Summary-Final2'!K143</f>
        <v>0</v>
      </c>
      <c r="L143" s="32">
        <f>'5th Cycle Summary-Final'!L143-'5th Cycle Summary-Final2'!L143</f>
        <v>0</v>
      </c>
      <c r="M143" s="32">
        <f>'5th Cycle Summary-Final'!M143-'5th Cycle Summary-Final2'!M143</f>
        <v>0</v>
      </c>
      <c r="N143" s="32">
        <f>'5th Cycle Summary-Final'!N143-'5th Cycle Summary-Final2'!N143</f>
        <v>0</v>
      </c>
      <c r="O143" s="32">
        <f>'5th Cycle Summary-Final'!O143-'5th Cycle Summary-Final2'!O143</f>
        <v>0</v>
      </c>
      <c r="P143" s="32">
        <f>'5th Cycle Summary-Final'!P143-'5th Cycle Summary-Final2'!P143</f>
        <v>0</v>
      </c>
      <c r="Q143" s="32">
        <f>'5th Cycle Summary-Final'!Q143-'5th Cycle Summary-Final2'!Q143</f>
        <v>0</v>
      </c>
      <c r="R143" s="32">
        <f>'5th Cycle Summary-Final'!R143-'5th Cycle Summary-Final2'!R143</f>
        <v>0</v>
      </c>
      <c r="S143" s="32">
        <f>'5th Cycle Summary-Final'!S143-'5th Cycle Summary-Final2'!S143</f>
        <v>0</v>
      </c>
      <c r="T143" s="32">
        <f>'5th Cycle Summary-Final'!T143-'5th Cycle Summary-Final2'!T143</f>
        <v>0</v>
      </c>
      <c r="U143" s="32">
        <f>'5th Cycle Summary-Final'!U143-'5th Cycle Summary-Final2'!U143</f>
        <v>0</v>
      </c>
      <c r="V143" s="32">
        <f>'5th Cycle Summary-Final'!V143-'5th Cycle Summary-Final2'!V143</f>
        <v>0</v>
      </c>
      <c r="W143" s="32">
        <f>'5th Cycle Summary-Final'!W143-'5th Cycle Summary-Final2'!W143</f>
        <v>0</v>
      </c>
      <c r="X143" s="32">
        <f>'5th Cycle Summary-Final'!X143-'5th Cycle Summary-Final2'!X143</f>
        <v>0</v>
      </c>
      <c r="Y143" s="32">
        <f>'5th Cycle Summary-Final'!Y143-'5th Cycle Summary-Final2'!Y143</f>
        <v>0</v>
      </c>
      <c r="Z143" s="32">
        <f>'5th Cycle Summary-Final'!Z143-'5th Cycle Summary-Final2'!Z143</f>
        <v>0</v>
      </c>
    </row>
    <row r="144" spans="1:26" ht="12.75" customHeight="1" x14ac:dyDescent="0.15">
      <c r="A144" s="9" t="s">
        <v>227</v>
      </c>
      <c r="B144" s="9" t="s">
        <v>163</v>
      </c>
      <c r="C144" s="29" t="s">
        <v>227</v>
      </c>
      <c r="D144" s="32">
        <f>'5th Cycle Summary-Final'!D144-'5th Cycle Summary-Final2'!D144</f>
        <v>0</v>
      </c>
      <c r="E144" s="32">
        <f>'5th Cycle Summary-Final'!E144-'5th Cycle Summary-Final2'!E144</f>
        <v>0</v>
      </c>
      <c r="F144" s="32">
        <f>'5th Cycle Summary-Final'!F144-'5th Cycle Summary-Final2'!F144</f>
        <v>0</v>
      </c>
      <c r="G144" s="32">
        <f>'5th Cycle Summary-Final'!G144-'5th Cycle Summary-Final2'!G144</f>
        <v>0</v>
      </c>
      <c r="H144" s="32">
        <f>'5th Cycle Summary-Final'!H144-'5th Cycle Summary-Final2'!H144</f>
        <v>0</v>
      </c>
      <c r="I144" s="32">
        <f>'5th Cycle Summary-Final'!I144-'5th Cycle Summary-Final2'!I144</f>
        <v>0</v>
      </c>
      <c r="J144" s="32">
        <f>'5th Cycle Summary-Final'!J144-'5th Cycle Summary-Final2'!J144</f>
        <v>0</v>
      </c>
      <c r="K144" s="32">
        <f>'5th Cycle Summary-Final'!K144-'5th Cycle Summary-Final2'!K144</f>
        <v>0</v>
      </c>
      <c r="L144" s="32">
        <f>'5th Cycle Summary-Final'!L144-'5th Cycle Summary-Final2'!L144</f>
        <v>0</v>
      </c>
      <c r="M144" s="32">
        <f>'5th Cycle Summary-Final'!M144-'5th Cycle Summary-Final2'!M144</f>
        <v>0</v>
      </c>
      <c r="N144" s="32">
        <f>'5th Cycle Summary-Final'!N144-'5th Cycle Summary-Final2'!N144</f>
        <v>0</v>
      </c>
      <c r="O144" s="32">
        <f>'5th Cycle Summary-Final'!O144-'5th Cycle Summary-Final2'!O144</f>
        <v>0</v>
      </c>
      <c r="P144" s="32">
        <f>'5th Cycle Summary-Final'!P144-'5th Cycle Summary-Final2'!P144</f>
        <v>0</v>
      </c>
      <c r="Q144" s="32">
        <f>'5th Cycle Summary-Final'!Q144-'5th Cycle Summary-Final2'!Q144</f>
        <v>0</v>
      </c>
      <c r="R144" s="32">
        <f>'5th Cycle Summary-Final'!R144-'5th Cycle Summary-Final2'!R144</f>
        <v>0</v>
      </c>
      <c r="S144" s="32">
        <f>'5th Cycle Summary-Final'!S144-'5th Cycle Summary-Final2'!S144</f>
        <v>0</v>
      </c>
      <c r="T144" s="32">
        <f>'5th Cycle Summary-Final'!T144-'5th Cycle Summary-Final2'!T144</f>
        <v>0</v>
      </c>
      <c r="U144" s="32">
        <f>'5th Cycle Summary-Final'!U144-'5th Cycle Summary-Final2'!U144</f>
        <v>0</v>
      </c>
      <c r="V144" s="32">
        <f>'5th Cycle Summary-Final'!V144-'5th Cycle Summary-Final2'!V144</f>
        <v>0</v>
      </c>
      <c r="W144" s="32">
        <f>'5th Cycle Summary-Final'!W144-'5th Cycle Summary-Final2'!W144</f>
        <v>0</v>
      </c>
      <c r="X144" s="32">
        <f>'5th Cycle Summary-Final'!X144-'5th Cycle Summary-Final2'!X144</f>
        <v>0</v>
      </c>
      <c r="Y144" s="32">
        <f>'5th Cycle Summary-Final'!Y144-'5th Cycle Summary-Final2'!Y144</f>
        <v>0</v>
      </c>
      <c r="Z144" s="32">
        <f>'5th Cycle Summary-Final'!Z144-'5th Cycle Summary-Final2'!Z144</f>
        <v>0</v>
      </c>
    </row>
    <row r="145" spans="1:26" ht="12.75" customHeight="1" x14ac:dyDescent="0.15">
      <c r="A145" s="9" t="s">
        <v>227</v>
      </c>
      <c r="B145" s="9" t="s">
        <v>163</v>
      </c>
      <c r="C145" s="29" t="s">
        <v>228</v>
      </c>
      <c r="D145" s="32">
        <f>'5th Cycle Summary-Final'!D145-'5th Cycle Summary-Final2'!D145</f>
        <v>0</v>
      </c>
      <c r="E145" s="32">
        <f>'5th Cycle Summary-Final'!E145-'5th Cycle Summary-Final2'!E145</f>
        <v>0</v>
      </c>
      <c r="F145" s="32">
        <f>'5th Cycle Summary-Final'!F145-'5th Cycle Summary-Final2'!F145</f>
        <v>0</v>
      </c>
      <c r="G145" s="32">
        <f>'5th Cycle Summary-Final'!G145-'5th Cycle Summary-Final2'!G145</f>
        <v>0</v>
      </c>
      <c r="H145" s="32">
        <f>'5th Cycle Summary-Final'!H145-'5th Cycle Summary-Final2'!H145</f>
        <v>0</v>
      </c>
      <c r="I145" s="32">
        <f>'5th Cycle Summary-Final'!I145-'5th Cycle Summary-Final2'!I145</f>
        <v>0</v>
      </c>
      <c r="J145" s="32">
        <f>'5th Cycle Summary-Final'!J145-'5th Cycle Summary-Final2'!J145</f>
        <v>0</v>
      </c>
      <c r="K145" s="32">
        <f>'5th Cycle Summary-Final'!K145-'5th Cycle Summary-Final2'!K145</f>
        <v>0</v>
      </c>
      <c r="L145" s="32">
        <f>'5th Cycle Summary-Final'!L145-'5th Cycle Summary-Final2'!L145</f>
        <v>0</v>
      </c>
      <c r="M145" s="32">
        <f>'5th Cycle Summary-Final'!M145-'5th Cycle Summary-Final2'!M145</f>
        <v>0</v>
      </c>
      <c r="N145" s="32">
        <f>'5th Cycle Summary-Final'!N145-'5th Cycle Summary-Final2'!N145</f>
        <v>0</v>
      </c>
      <c r="O145" s="32">
        <f>'5th Cycle Summary-Final'!O145-'5th Cycle Summary-Final2'!O145</f>
        <v>0</v>
      </c>
      <c r="P145" s="32">
        <f>'5th Cycle Summary-Final'!P145-'5th Cycle Summary-Final2'!P145</f>
        <v>0</v>
      </c>
      <c r="Q145" s="32">
        <f>'5th Cycle Summary-Final'!Q145-'5th Cycle Summary-Final2'!Q145</f>
        <v>0</v>
      </c>
      <c r="R145" s="32">
        <f>'5th Cycle Summary-Final'!R145-'5th Cycle Summary-Final2'!R145</f>
        <v>0</v>
      </c>
      <c r="S145" s="32">
        <f>'5th Cycle Summary-Final'!S145-'5th Cycle Summary-Final2'!S145</f>
        <v>0</v>
      </c>
      <c r="T145" s="32">
        <f>'5th Cycle Summary-Final'!T145-'5th Cycle Summary-Final2'!T145</f>
        <v>0</v>
      </c>
      <c r="U145" s="32">
        <f>'5th Cycle Summary-Final'!U145-'5th Cycle Summary-Final2'!U145</f>
        <v>0</v>
      </c>
      <c r="V145" s="32">
        <f>'5th Cycle Summary-Final'!V145-'5th Cycle Summary-Final2'!V145</f>
        <v>0</v>
      </c>
      <c r="W145" s="32" t="e">
        <f>'5th Cycle Summary-Final'!W145-'5th Cycle Summary-Final2'!W145</f>
        <v>#DIV/0!</v>
      </c>
      <c r="X145" s="32">
        <f>'5th Cycle Summary-Final'!X145-'5th Cycle Summary-Final2'!X145</f>
        <v>0</v>
      </c>
      <c r="Y145" s="32">
        <f>'5th Cycle Summary-Final'!Y145-'5th Cycle Summary-Final2'!Y145</f>
        <v>0</v>
      </c>
      <c r="Z145" s="32">
        <f>'5th Cycle Summary-Final'!Z145-'5th Cycle Summary-Final2'!Z145</f>
        <v>0</v>
      </c>
    </row>
    <row r="146" spans="1:26" ht="12.75" customHeight="1" x14ac:dyDescent="0.15">
      <c r="A146" s="9" t="s">
        <v>229</v>
      </c>
      <c r="B146" s="9" t="s">
        <v>67</v>
      </c>
      <c r="C146" s="29" t="s">
        <v>230</v>
      </c>
      <c r="D146" s="32">
        <f>'5th Cycle Summary-Final'!D146-'5th Cycle Summary-Final2'!D146</f>
        <v>0</v>
      </c>
      <c r="E146" s="32">
        <f>'5th Cycle Summary-Final'!E146-'5th Cycle Summary-Final2'!E146</f>
        <v>0</v>
      </c>
      <c r="F146" s="32">
        <f>'5th Cycle Summary-Final'!F146-'5th Cycle Summary-Final2'!F146</f>
        <v>0</v>
      </c>
      <c r="G146" s="32">
        <f>'5th Cycle Summary-Final'!G146-'5th Cycle Summary-Final2'!G146</f>
        <v>0</v>
      </c>
      <c r="H146" s="32">
        <f>'5th Cycle Summary-Final'!H146-'5th Cycle Summary-Final2'!H146</f>
        <v>0</v>
      </c>
      <c r="I146" s="32">
        <f>'5th Cycle Summary-Final'!I146-'5th Cycle Summary-Final2'!I146</f>
        <v>0</v>
      </c>
      <c r="J146" s="32">
        <f>'5th Cycle Summary-Final'!J146-'5th Cycle Summary-Final2'!J146</f>
        <v>0</v>
      </c>
      <c r="K146" s="32">
        <f>'5th Cycle Summary-Final'!K146-'5th Cycle Summary-Final2'!K146</f>
        <v>0</v>
      </c>
      <c r="L146" s="32">
        <f>'5th Cycle Summary-Final'!L146-'5th Cycle Summary-Final2'!L146</f>
        <v>0</v>
      </c>
      <c r="M146" s="32">
        <f>'5th Cycle Summary-Final'!M146-'5th Cycle Summary-Final2'!M146</f>
        <v>0</v>
      </c>
      <c r="N146" s="32">
        <f>'5th Cycle Summary-Final'!N146-'5th Cycle Summary-Final2'!N146</f>
        <v>0</v>
      </c>
      <c r="O146" s="32">
        <f>'5th Cycle Summary-Final'!O146-'5th Cycle Summary-Final2'!O146</f>
        <v>0</v>
      </c>
      <c r="P146" s="32">
        <f>'5th Cycle Summary-Final'!P146-'5th Cycle Summary-Final2'!P146</f>
        <v>0</v>
      </c>
      <c r="Q146" s="32">
        <f>'5th Cycle Summary-Final'!Q146-'5th Cycle Summary-Final2'!Q146</f>
        <v>0</v>
      </c>
      <c r="R146" s="32">
        <f>'5th Cycle Summary-Final'!R146-'5th Cycle Summary-Final2'!R146</f>
        <v>0</v>
      </c>
      <c r="S146" s="32">
        <f>'5th Cycle Summary-Final'!S146-'5th Cycle Summary-Final2'!S146</f>
        <v>0</v>
      </c>
      <c r="T146" s="32">
        <f>'5th Cycle Summary-Final'!T146-'5th Cycle Summary-Final2'!T146</f>
        <v>0</v>
      </c>
      <c r="U146" s="32">
        <f>'5th Cycle Summary-Final'!U146-'5th Cycle Summary-Final2'!U146</f>
        <v>0</v>
      </c>
      <c r="V146" s="32">
        <f>'5th Cycle Summary-Final'!V146-'5th Cycle Summary-Final2'!V146</f>
        <v>0</v>
      </c>
      <c r="W146" s="32">
        <f>'5th Cycle Summary-Final'!W146-'5th Cycle Summary-Final2'!W146</f>
        <v>0</v>
      </c>
      <c r="X146" s="32">
        <f>'5th Cycle Summary-Final'!X146-'5th Cycle Summary-Final2'!X146</f>
        <v>0</v>
      </c>
      <c r="Y146" s="32">
        <f>'5th Cycle Summary-Final'!Y146-'5th Cycle Summary-Final2'!Y146</f>
        <v>0</v>
      </c>
      <c r="Z146" s="32">
        <f>'5th Cycle Summary-Final'!Z146-'5th Cycle Summary-Final2'!Z146</f>
        <v>0</v>
      </c>
    </row>
    <row r="147" spans="1:26" ht="12.75" customHeight="1" x14ac:dyDescent="0.15">
      <c r="A147" s="9" t="s">
        <v>229</v>
      </c>
      <c r="B147" s="9" t="s">
        <v>67</v>
      </c>
      <c r="C147" s="29" t="s">
        <v>231</v>
      </c>
      <c r="D147" s="32">
        <f>'5th Cycle Summary-Final'!D147-'5th Cycle Summary-Final2'!D147</f>
        <v>0</v>
      </c>
      <c r="E147" s="32">
        <f>'5th Cycle Summary-Final'!E147-'5th Cycle Summary-Final2'!E147</f>
        <v>0</v>
      </c>
      <c r="F147" s="32">
        <f>'5th Cycle Summary-Final'!F147-'5th Cycle Summary-Final2'!F147</f>
        <v>0</v>
      </c>
      <c r="G147" s="32">
        <f>'5th Cycle Summary-Final'!G147-'5th Cycle Summary-Final2'!G147</f>
        <v>0</v>
      </c>
      <c r="H147" s="32">
        <f>'5th Cycle Summary-Final'!H147-'5th Cycle Summary-Final2'!H147</f>
        <v>0</v>
      </c>
      <c r="I147" s="32">
        <f>'5th Cycle Summary-Final'!I147-'5th Cycle Summary-Final2'!I147</f>
        <v>0</v>
      </c>
      <c r="J147" s="32">
        <f>'5th Cycle Summary-Final'!J147-'5th Cycle Summary-Final2'!J147</f>
        <v>0</v>
      </c>
      <c r="K147" s="32">
        <f>'5th Cycle Summary-Final'!K147-'5th Cycle Summary-Final2'!K147</f>
        <v>0</v>
      </c>
      <c r="L147" s="32">
        <f>'5th Cycle Summary-Final'!L147-'5th Cycle Summary-Final2'!L147</f>
        <v>0</v>
      </c>
      <c r="M147" s="32">
        <f>'5th Cycle Summary-Final'!M147-'5th Cycle Summary-Final2'!M147</f>
        <v>0</v>
      </c>
      <c r="N147" s="32">
        <f>'5th Cycle Summary-Final'!N147-'5th Cycle Summary-Final2'!N147</f>
        <v>0</v>
      </c>
      <c r="O147" s="32">
        <f>'5th Cycle Summary-Final'!O147-'5th Cycle Summary-Final2'!O147</f>
        <v>0</v>
      </c>
      <c r="P147" s="32">
        <f>'5th Cycle Summary-Final'!P147-'5th Cycle Summary-Final2'!P147</f>
        <v>0</v>
      </c>
      <c r="Q147" s="32">
        <f>'5th Cycle Summary-Final'!Q147-'5th Cycle Summary-Final2'!Q147</f>
        <v>0</v>
      </c>
      <c r="R147" s="32">
        <f>'5th Cycle Summary-Final'!R147-'5th Cycle Summary-Final2'!R147</f>
        <v>0</v>
      </c>
      <c r="S147" s="32">
        <f>'5th Cycle Summary-Final'!S147-'5th Cycle Summary-Final2'!S147</f>
        <v>0</v>
      </c>
      <c r="T147" s="32">
        <f>'5th Cycle Summary-Final'!T147-'5th Cycle Summary-Final2'!T147</f>
        <v>0</v>
      </c>
      <c r="U147" s="32">
        <f>'5th Cycle Summary-Final'!U147-'5th Cycle Summary-Final2'!U147</f>
        <v>0</v>
      </c>
      <c r="V147" s="32">
        <f>'5th Cycle Summary-Final'!V147-'5th Cycle Summary-Final2'!V147</f>
        <v>0</v>
      </c>
      <c r="W147" s="32">
        <f>'5th Cycle Summary-Final'!W147-'5th Cycle Summary-Final2'!W147</f>
        <v>0</v>
      </c>
      <c r="X147" s="32">
        <f>'5th Cycle Summary-Final'!X147-'5th Cycle Summary-Final2'!X147</f>
        <v>0</v>
      </c>
      <c r="Y147" s="32">
        <f>'5th Cycle Summary-Final'!Y147-'5th Cycle Summary-Final2'!Y147</f>
        <v>0</v>
      </c>
      <c r="Z147" s="32">
        <f>'5th Cycle Summary-Final'!Z147-'5th Cycle Summary-Final2'!Z147</f>
        <v>0</v>
      </c>
    </row>
    <row r="148" spans="1:26" ht="12.75" customHeight="1" x14ac:dyDescent="0.15">
      <c r="A148" s="9" t="s">
        <v>229</v>
      </c>
      <c r="B148" s="9" t="s">
        <v>67</v>
      </c>
      <c r="C148" s="29" t="s">
        <v>232</v>
      </c>
      <c r="D148" s="32">
        <f>'5th Cycle Summary-Final'!D148-'5th Cycle Summary-Final2'!D148</f>
        <v>0</v>
      </c>
      <c r="E148" s="32">
        <f>'5th Cycle Summary-Final'!E148-'5th Cycle Summary-Final2'!E148</f>
        <v>0</v>
      </c>
      <c r="F148" s="32">
        <f>'5th Cycle Summary-Final'!F148-'5th Cycle Summary-Final2'!F148</f>
        <v>0</v>
      </c>
      <c r="G148" s="32">
        <f>'5th Cycle Summary-Final'!G148-'5th Cycle Summary-Final2'!G148</f>
        <v>0</v>
      </c>
      <c r="H148" s="32">
        <f>'5th Cycle Summary-Final'!H148-'5th Cycle Summary-Final2'!H148</f>
        <v>0</v>
      </c>
      <c r="I148" s="32">
        <f>'5th Cycle Summary-Final'!I148-'5th Cycle Summary-Final2'!I148</f>
        <v>0</v>
      </c>
      <c r="J148" s="32">
        <f>'5th Cycle Summary-Final'!J148-'5th Cycle Summary-Final2'!J148</f>
        <v>0</v>
      </c>
      <c r="K148" s="32">
        <f>'5th Cycle Summary-Final'!K148-'5th Cycle Summary-Final2'!K148</f>
        <v>0</v>
      </c>
      <c r="L148" s="32">
        <f>'5th Cycle Summary-Final'!L148-'5th Cycle Summary-Final2'!L148</f>
        <v>0</v>
      </c>
      <c r="M148" s="32">
        <f>'5th Cycle Summary-Final'!M148-'5th Cycle Summary-Final2'!M148</f>
        <v>0</v>
      </c>
      <c r="N148" s="32">
        <f>'5th Cycle Summary-Final'!N148-'5th Cycle Summary-Final2'!N148</f>
        <v>0</v>
      </c>
      <c r="O148" s="32">
        <f>'5th Cycle Summary-Final'!O148-'5th Cycle Summary-Final2'!O148</f>
        <v>0</v>
      </c>
      <c r="P148" s="32">
        <f>'5th Cycle Summary-Final'!P148-'5th Cycle Summary-Final2'!P148</f>
        <v>0</v>
      </c>
      <c r="Q148" s="32">
        <f>'5th Cycle Summary-Final'!Q148-'5th Cycle Summary-Final2'!Q148</f>
        <v>0</v>
      </c>
      <c r="R148" s="32">
        <f>'5th Cycle Summary-Final'!R148-'5th Cycle Summary-Final2'!R148</f>
        <v>0</v>
      </c>
      <c r="S148" s="32">
        <f>'5th Cycle Summary-Final'!S148-'5th Cycle Summary-Final2'!S148</f>
        <v>0</v>
      </c>
      <c r="T148" s="32">
        <f>'5th Cycle Summary-Final'!T148-'5th Cycle Summary-Final2'!T148</f>
        <v>0</v>
      </c>
      <c r="U148" s="32">
        <f>'5th Cycle Summary-Final'!U148-'5th Cycle Summary-Final2'!U148</f>
        <v>0</v>
      </c>
      <c r="V148" s="32">
        <f>'5th Cycle Summary-Final'!V148-'5th Cycle Summary-Final2'!V148</f>
        <v>0</v>
      </c>
      <c r="W148" s="32">
        <f>'5th Cycle Summary-Final'!W148-'5th Cycle Summary-Final2'!W148</f>
        <v>0</v>
      </c>
      <c r="X148" s="32">
        <f>'5th Cycle Summary-Final'!X148-'5th Cycle Summary-Final2'!X148</f>
        <v>0</v>
      </c>
      <c r="Y148" s="32">
        <f>'5th Cycle Summary-Final'!Y148-'5th Cycle Summary-Final2'!Y148</f>
        <v>0</v>
      </c>
      <c r="Z148" s="32">
        <f>'5th Cycle Summary-Final'!Z148-'5th Cycle Summary-Final2'!Z148</f>
        <v>0</v>
      </c>
    </row>
    <row r="149" spans="1:26" ht="12.75" customHeight="1" x14ac:dyDescent="0.15">
      <c r="A149" s="9" t="s">
        <v>229</v>
      </c>
      <c r="B149" s="9" t="s">
        <v>67</v>
      </c>
      <c r="C149" s="29" t="s">
        <v>233</v>
      </c>
      <c r="D149" s="32">
        <f>'5th Cycle Summary-Final'!D149-'5th Cycle Summary-Final2'!D149</f>
        <v>0</v>
      </c>
      <c r="E149" s="32">
        <f>'5th Cycle Summary-Final'!E149-'5th Cycle Summary-Final2'!E149</f>
        <v>0</v>
      </c>
      <c r="F149" s="32">
        <f>'5th Cycle Summary-Final'!F149-'5th Cycle Summary-Final2'!F149</f>
        <v>0</v>
      </c>
      <c r="G149" s="32">
        <f>'5th Cycle Summary-Final'!G149-'5th Cycle Summary-Final2'!G149</f>
        <v>0</v>
      </c>
      <c r="H149" s="32">
        <f>'5th Cycle Summary-Final'!H149-'5th Cycle Summary-Final2'!H149</f>
        <v>0</v>
      </c>
      <c r="I149" s="32">
        <f>'5th Cycle Summary-Final'!I149-'5th Cycle Summary-Final2'!I149</f>
        <v>0</v>
      </c>
      <c r="J149" s="32">
        <f>'5th Cycle Summary-Final'!J149-'5th Cycle Summary-Final2'!J149</f>
        <v>0</v>
      </c>
      <c r="K149" s="32">
        <f>'5th Cycle Summary-Final'!K149-'5th Cycle Summary-Final2'!K149</f>
        <v>0</v>
      </c>
      <c r="L149" s="32">
        <f>'5th Cycle Summary-Final'!L149-'5th Cycle Summary-Final2'!L149</f>
        <v>0</v>
      </c>
      <c r="M149" s="32">
        <f>'5th Cycle Summary-Final'!M149-'5th Cycle Summary-Final2'!M149</f>
        <v>0</v>
      </c>
      <c r="N149" s="32">
        <f>'5th Cycle Summary-Final'!N149-'5th Cycle Summary-Final2'!N149</f>
        <v>0</v>
      </c>
      <c r="O149" s="32">
        <f>'5th Cycle Summary-Final'!O149-'5th Cycle Summary-Final2'!O149</f>
        <v>0</v>
      </c>
      <c r="P149" s="32">
        <f>'5th Cycle Summary-Final'!P149-'5th Cycle Summary-Final2'!P149</f>
        <v>0</v>
      </c>
      <c r="Q149" s="32">
        <f>'5th Cycle Summary-Final'!Q149-'5th Cycle Summary-Final2'!Q149</f>
        <v>0</v>
      </c>
      <c r="R149" s="32">
        <f>'5th Cycle Summary-Final'!R149-'5th Cycle Summary-Final2'!R149</f>
        <v>0</v>
      </c>
      <c r="S149" s="32">
        <f>'5th Cycle Summary-Final'!S149-'5th Cycle Summary-Final2'!S149</f>
        <v>0</v>
      </c>
      <c r="T149" s="32">
        <f>'5th Cycle Summary-Final'!T149-'5th Cycle Summary-Final2'!T149</f>
        <v>0</v>
      </c>
      <c r="U149" s="32">
        <f>'5th Cycle Summary-Final'!U149-'5th Cycle Summary-Final2'!U149</f>
        <v>0</v>
      </c>
      <c r="V149" s="32">
        <f>'5th Cycle Summary-Final'!V149-'5th Cycle Summary-Final2'!V149</f>
        <v>0</v>
      </c>
      <c r="W149" s="32">
        <f>'5th Cycle Summary-Final'!W149-'5th Cycle Summary-Final2'!W149</f>
        <v>0</v>
      </c>
      <c r="X149" s="32">
        <f>'5th Cycle Summary-Final'!X149-'5th Cycle Summary-Final2'!X149</f>
        <v>0</v>
      </c>
      <c r="Y149" s="32">
        <f>'5th Cycle Summary-Final'!Y149-'5th Cycle Summary-Final2'!Y149</f>
        <v>0</v>
      </c>
      <c r="Z149" s="32">
        <f>'5th Cycle Summary-Final'!Z149-'5th Cycle Summary-Final2'!Z149</f>
        <v>0</v>
      </c>
    </row>
    <row r="150" spans="1:26" ht="12.75" customHeight="1" x14ac:dyDescent="0.15">
      <c r="A150" s="9" t="s">
        <v>229</v>
      </c>
      <c r="B150" s="9" t="s">
        <v>67</v>
      </c>
      <c r="C150" s="29" t="s">
        <v>234</v>
      </c>
      <c r="D150" s="32">
        <f>'5th Cycle Summary-Final'!D150-'5th Cycle Summary-Final2'!D150</f>
        <v>0</v>
      </c>
      <c r="E150" s="32">
        <f>'5th Cycle Summary-Final'!E150-'5th Cycle Summary-Final2'!E150</f>
        <v>0</v>
      </c>
      <c r="F150" s="32">
        <f>'5th Cycle Summary-Final'!F150-'5th Cycle Summary-Final2'!F150</f>
        <v>0</v>
      </c>
      <c r="G150" s="32">
        <f>'5th Cycle Summary-Final'!G150-'5th Cycle Summary-Final2'!G150</f>
        <v>0</v>
      </c>
      <c r="H150" s="32">
        <f>'5th Cycle Summary-Final'!H150-'5th Cycle Summary-Final2'!H150</f>
        <v>0</v>
      </c>
      <c r="I150" s="32">
        <f>'5th Cycle Summary-Final'!I150-'5th Cycle Summary-Final2'!I150</f>
        <v>0</v>
      </c>
      <c r="J150" s="32">
        <f>'5th Cycle Summary-Final'!J150-'5th Cycle Summary-Final2'!J150</f>
        <v>0</v>
      </c>
      <c r="K150" s="32">
        <f>'5th Cycle Summary-Final'!K150-'5th Cycle Summary-Final2'!K150</f>
        <v>0</v>
      </c>
      <c r="L150" s="32">
        <f>'5th Cycle Summary-Final'!L150-'5th Cycle Summary-Final2'!L150</f>
        <v>0</v>
      </c>
      <c r="M150" s="32">
        <f>'5th Cycle Summary-Final'!M150-'5th Cycle Summary-Final2'!M150</f>
        <v>0</v>
      </c>
      <c r="N150" s="32">
        <f>'5th Cycle Summary-Final'!N150-'5th Cycle Summary-Final2'!N150</f>
        <v>0</v>
      </c>
      <c r="O150" s="32">
        <f>'5th Cycle Summary-Final'!O150-'5th Cycle Summary-Final2'!O150</f>
        <v>0</v>
      </c>
      <c r="P150" s="32">
        <f>'5th Cycle Summary-Final'!P150-'5th Cycle Summary-Final2'!P150</f>
        <v>0</v>
      </c>
      <c r="Q150" s="32">
        <f>'5th Cycle Summary-Final'!Q150-'5th Cycle Summary-Final2'!Q150</f>
        <v>0</v>
      </c>
      <c r="R150" s="32">
        <f>'5th Cycle Summary-Final'!R150-'5th Cycle Summary-Final2'!R150</f>
        <v>0</v>
      </c>
      <c r="S150" s="32">
        <f>'5th Cycle Summary-Final'!S150-'5th Cycle Summary-Final2'!S150</f>
        <v>0</v>
      </c>
      <c r="T150" s="32">
        <f>'5th Cycle Summary-Final'!T150-'5th Cycle Summary-Final2'!T150</f>
        <v>0</v>
      </c>
      <c r="U150" s="32">
        <f>'5th Cycle Summary-Final'!U150-'5th Cycle Summary-Final2'!U150</f>
        <v>0</v>
      </c>
      <c r="V150" s="32">
        <f>'5th Cycle Summary-Final'!V150-'5th Cycle Summary-Final2'!V150</f>
        <v>0</v>
      </c>
      <c r="W150" s="32">
        <f>'5th Cycle Summary-Final'!W150-'5th Cycle Summary-Final2'!W150</f>
        <v>0</v>
      </c>
      <c r="X150" s="32">
        <f>'5th Cycle Summary-Final'!X150-'5th Cycle Summary-Final2'!X150</f>
        <v>0</v>
      </c>
      <c r="Y150" s="32">
        <f>'5th Cycle Summary-Final'!Y150-'5th Cycle Summary-Final2'!Y150</f>
        <v>0</v>
      </c>
      <c r="Z150" s="32">
        <f>'5th Cycle Summary-Final'!Z150-'5th Cycle Summary-Final2'!Z150</f>
        <v>0</v>
      </c>
    </row>
    <row r="151" spans="1:26" ht="12.75" customHeight="1" x14ac:dyDescent="0.15">
      <c r="A151" s="9" t="s">
        <v>229</v>
      </c>
      <c r="B151" s="9" t="s">
        <v>67</v>
      </c>
      <c r="C151" s="29" t="s">
        <v>235</v>
      </c>
      <c r="D151" s="32">
        <f>'5th Cycle Summary-Final'!D151-'5th Cycle Summary-Final2'!D151</f>
        <v>0</v>
      </c>
      <c r="E151" s="32">
        <f>'5th Cycle Summary-Final'!E151-'5th Cycle Summary-Final2'!E151</f>
        <v>0</v>
      </c>
      <c r="F151" s="32">
        <f>'5th Cycle Summary-Final'!F151-'5th Cycle Summary-Final2'!F151</f>
        <v>0</v>
      </c>
      <c r="G151" s="32">
        <f>'5th Cycle Summary-Final'!G151-'5th Cycle Summary-Final2'!G151</f>
        <v>0</v>
      </c>
      <c r="H151" s="32">
        <f>'5th Cycle Summary-Final'!H151-'5th Cycle Summary-Final2'!H151</f>
        <v>0</v>
      </c>
      <c r="I151" s="32">
        <f>'5th Cycle Summary-Final'!I151-'5th Cycle Summary-Final2'!I151</f>
        <v>0</v>
      </c>
      <c r="J151" s="32">
        <f>'5th Cycle Summary-Final'!J151-'5th Cycle Summary-Final2'!J151</f>
        <v>0</v>
      </c>
      <c r="K151" s="32">
        <f>'5th Cycle Summary-Final'!K151-'5th Cycle Summary-Final2'!K151</f>
        <v>0</v>
      </c>
      <c r="L151" s="32">
        <f>'5th Cycle Summary-Final'!L151-'5th Cycle Summary-Final2'!L151</f>
        <v>0</v>
      </c>
      <c r="M151" s="32">
        <f>'5th Cycle Summary-Final'!M151-'5th Cycle Summary-Final2'!M151</f>
        <v>0</v>
      </c>
      <c r="N151" s="32">
        <f>'5th Cycle Summary-Final'!N151-'5th Cycle Summary-Final2'!N151</f>
        <v>0</v>
      </c>
      <c r="O151" s="32">
        <f>'5th Cycle Summary-Final'!O151-'5th Cycle Summary-Final2'!O151</f>
        <v>0</v>
      </c>
      <c r="P151" s="32">
        <f>'5th Cycle Summary-Final'!P151-'5th Cycle Summary-Final2'!P151</f>
        <v>0</v>
      </c>
      <c r="Q151" s="32">
        <f>'5th Cycle Summary-Final'!Q151-'5th Cycle Summary-Final2'!Q151</f>
        <v>0</v>
      </c>
      <c r="R151" s="32">
        <f>'5th Cycle Summary-Final'!R151-'5th Cycle Summary-Final2'!R151</f>
        <v>0</v>
      </c>
      <c r="S151" s="32">
        <f>'5th Cycle Summary-Final'!S151-'5th Cycle Summary-Final2'!S151</f>
        <v>0</v>
      </c>
      <c r="T151" s="32">
        <f>'5th Cycle Summary-Final'!T151-'5th Cycle Summary-Final2'!T151</f>
        <v>0</v>
      </c>
      <c r="U151" s="32">
        <f>'5th Cycle Summary-Final'!U151-'5th Cycle Summary-Final2'!U151</f>
        <v>0</v>
      </c>
      <c r="V151" s="32">
        <f>'5th Cycle Summary-Final'!V151-'5th Cycle Summary-Final2'!V151</f>
        <v>0</v>
      </c>
      <c r="W151" s="32">
        <f>'5th Cycle Summary-Final'!W151-'5th Cycle Summary-Final2'!W151</f>
        <v>0</v>
      </c>
      <c r="X151" s="32">
        <f>'5th Cycle Summary-Final'!X151-'5th Cycle Summary-Final2'!X151</f>
        <v>0</v>
      </c>
      <c r="Y151" s="32">
        <f>'5th Cycle Summary-Final'!Y151-'5th Cycle Summary-Final2'!Y151</f>
        <v>0</v>
      </c>
      <c r="Z151" s="32">
        <f>'5th Cycle Summary-Final'!Z151-'5th Cycle Summary-Final2'!Z151</f>
        <v>0</v>
      </c>
    </row>
    <row r="152" spans="1:26" ht="12.75" customHeight="1" x14ac:dyDescent="0.15">
      <c r="A152" s="9" t="s">
        <v>229</v>
      </c>
      <c r="B152" s="9" t="s">
        <v>67</v>
      </c>
      <c r="C152" s="29" t="s">
        <v>236</v>
      </c>
      <c r="D152" s="32">
        <f>'5th Cycle Summary-Final'!D152-'5th Cycle Summary-Final2'!D152</f>
        <v>0</v>
      </c>
      <c r="E152" s="32">
        <f>'5th Cycle Summary-Final'!E152-'5th Cycle Summary-Final2'!E152</f>
        <v>0</v>
      </c>
      <c r="F152" s="32">
        <f>'5th Cycle Summary-Final'!F152-'5th Cycle Summary-Final2'!F152</f>
        <v>0</v>
      </c>
      <c r="G152" s="32">
        <f>'5th Cycle Summary-Final'!G152-'5th Cycle Summary-Final2'!G152</f>
        <v>0</v>
      </c>
      <c r="H152" s="32">
        <f>'5th Cycle Summary-Final'!H152-'5th Cycle Summary-Final2'!H152</f>
        <v>0</v>
      </c>
      <c r="I152" s="32">
        <f>'5th Cycle Summary-Final'!I152-'5th Cycle Summary-Final2'!I152</f>
        <v>0</v>
      </c>
      <c r="J152" s="32">
        <f>'5th Cycle Summary-Final'!J152-'5th Cycle Summary-Final2'!J152</f>
        <v>0</v>
      </c>
      <c r="K152" s="32">
        <f>'5th Cycle Summary-Final'!K152-'5th Cycle Summary-Final2'!K152</f>
        <v>0</v>
      </c>
      <c r="L152" s="32">
        <f>'5th Cycle Summary-Final'!L152-'5th Cycle Summary-Final2'!L152</f>
        <v>0</v>
      </c>
      <c r="M152" s="32">
        <f>'5th Cycle Summary-Final'!M152-'5th Cycle Summary-Final2'!M152</f>
        <v>0</v>
      </c>
      <c r="N152" s="32">
        <f>'5th Cycle Summary-Final'!N152-'5th Cycle Summary-Final2'!N152</f>
        <v>0</v>
      </c>
      <c r="O152" s="32">
        <f>'5th Cycle Summary-Final'!O152-'5th Cycle Summary-Final2'!O152</f>
        <v>0</v>
      </c>
      <c r="P152" s="32">
        <f>'5th Cycle Summary-Final'!P152-'5th Cycle Summary-Final2'!P152</f>
        <v>0</v>
      </c>
      <c r="Q152" s="32">
        <f>'5th Cycle Summary-Final'!Q152-'5th Cycle Summary-Final2'!Q152</f>
        <v>0</v>
      </c>
      <c r="R152" s="32">
        <f>'5th Cycle Summary-Final'!R152-'5th Cycle Summary-Final2'!R152</f>
        <v>0</v>
      </c>
      <c r="S152" s="32">
        <f>'5th Cycle Summary-Final'!S152-'5th Cycle Summary-Final2'!S152</f>
        <v>0</v>
      </c>
      <c r="T152" s="32">
        <f>'5th Cycle Summary-Final'!T152-'5th Cycle Summary-Final2'!T152</f>
        <v>0</v>
      </c>
      <c r="U152" s="32">
        <f>'5th Cycle Summary-Final'!U152-'5th Cycle Summary-Final2'!U152</f>
        <v>0</v>
      </c>
      <c r="V152" s="32">
        <f>'5th Cycle Summary-Final'!V152-'5th Cycle Summary-Final2'!V152</f>
        <v>0</v>
      </c>
      <c r="W152" s="32">
        <f>'5th Cycle Summary-Final'!W152-'5th Cycle Summary-Final2'!W152</f>
        <v>0</v>
      </c>
      <c r="X152" s="32">
        <f>'5th Cycle Summary-Final'!X152-'5th Cycle Summary-Final2'!X152</f>
        <v>0</v>
      </c>
      <c r="Y152" s="32">
        <f>'5th Cycle Summary-Final'!Y152-'5th Cycle Summary-Final2'!Y152</f>
        <v>0</v>
      </c>
      <c r="Z152" s="32">
        <f>'5th Cycle Summary-Final'!Z152-'5th Cycle Summary-Final2'!Z152</f>
        <v>0</v>
      </c>
    </row>
    <row r="153" spans="1:26" ht="12.75" customHeight="1" x14ac:dyDescent="0.15">
      <c r="A153" s="9" t="s">
        <v>229</v>
      </c>
      <c r="B153" s="9" t="s">
        <v>67</v>
      </c>
      <c r="C153" s="29" t="s">
        <v>237</v>
      </c>
      <c r="D153" s="32">
        <f>'5th Cycle Summary-Final'!D153-'5th Cycle Summary-Final2'!D153</f>
        <v>0</v>
      </c>
      <c r="E153" s="32">
        <f>'5th Cycle Summary-Final'!E153-'5th Cycle Summary-Final2'!E153</f>
        <v>0</v>
      </c>
      <c r="F153" s="32">
        <f>'5th Cycle Summary-Final'!F153-'5th Cycle Summary-Final2'!F153</f>
        <v>0</v>
      </c>
      <c r="G153" s="32">
        <f>'5th Cycle Summary-Final'!G153-'5th Cycle Summary-Final2'!G153</f>
        <v>0</v>
      </c>
      <c r="H153" s="32">
        <f>'5th Cycle Summary-Final'!H153-'5th Cycle Summary-Final2'!H153</f>
        <v>0</v>
      </c>
      <c r="I153" s="32">
        <f>'5th Cycle Summary-Final'!I153-'5th Cycle Summary-Final2'!I153</f>
        <v>0</v>
      </c>
      <c r="J153" s="32">
        <f>'5th Cycle Summary-Final'!J153-'5th Cycle Summary-Final2'!J153</f>
        <v>0</v>
      </c>
      <c r="K153" s="32">
        <f>'5th Cycle Summary-Final'!K153-'5th Cycle Summary-Final2'!K153</f>
        <v>0</v>
      </c>
      <c r="L153" s="32">
        <f>'5th Cycle Summary-Final'!L153-'5th Cycle Summary-Final2'!L153</f>
        <v>0</v>
      </c>
      <c r="M153" s="32">
        <f>'5th Cycle Summary-Final'!M153-'5th Cycle Summary-Final2'!M153</f>
        <v>0</v>
      </c>
      <c r="N153" s="32">
        <f>'5th Cycle Summary-Final'!N153-'5th Cycle Summary-Final2'!N153</f>
        <v>0</v>
      </c>
      <c r="O153" s="32">
        <f>'5th Cycle Summary-Final'!O153-'5th Cycle Summary-Final2'!O153</f>
        <v>0</v>
      </c>
      <c r="P153" s="32">
        <f>'5th Cycle Summary-Final'!P153-'5th Cycle Summary-Final2'!P153</f>
        <v>0</v>
      </c>
      <c r="Q153" s="32">
        <f>'5th Cycle Summary-Final'!Q153-'5th Cycle Summary-Final2'!Q153</f>
        <v>0</v>
      </c>
      <c r="R153" s="32">
        <f>'5th Cycle Summary-Final'!R153-'5th Cycle Summary-Final2'!R153</f>
        <v>0</v>
      </c>
      <c r="S153" s="32">
        <f>'5th Cycle Summary-Final'!S153-'5th Cycle Summary-Final2'!S153</f>
        <v>0</v>
      </c>
      <c r="T153" s="32">
        <f>'5th Cycle Summary-Final'!T153-'5th Cycle Summary-Final2'!T153</f>
        <v>0</v>
      </c>
      <c r="U153" s="32">
        <f>'5th Cycle Summary-Final'!U153-'5th Cycle Summary-Final2'!U153</f>
        <v>0</v>
      </c>
      <c r="V153" s="32">
        <f>'5th Cycle Summary-Final'!V153-'5th Cycle Summary-Final2'!V153</f>
        <v>0</v>
      </c>
      <c r="W153" s="32">
        <f>'5th Cycle Summary-Final'!W153-'5th Cycle Summary-Final2'!W153</f>
        <v>0</v>
      </c>
      <c r="X153" s="32">
        <f>'5th Cycle Summary-Final'!X153-'5th Cycle Summary-Final2'!X153</f>
        <v>0</v>
      </c>
      <c r="Y153" s="32">
        <f>'5th Cycle Summary-Final'!Y153-'5th Cycle Summary-Final2'!Y153</f>
        <v>0</v>
      </c>
      <c r="Z153" s="32">
        <f>'5th Cycle Summary-Final'!Z153-'5th Cycle Summary-Final2'!Z153</f>
        <v>0</v>
      </c>
    </row>
    <row r="154" spans="1:26" ht="12.75" customHeight="1" x14ac:dyDescent="0.15">
      <c r="A154" s="9" t="s">
        <v>229</v>
      </c>
      <c r="B154" s="9" t="s">
        <v>67</v>
      </c>
      <c r="C154" s="29" t="s">
        <v>238</v>
      </c>
      <c r="D154" s="32">
        <f>'5th Cycle Summary-Final'!D154-'5th Cycle Summary-Final2'!D154</f>
        <v>0</v>
      </c>
      <c r="E154" s="32">
        <f>'5th Cycle Summary-Final'!E154-'5th Cycle Summary-Final2'!E154</f>
        <v>0</v>
      </c>
      <c r="F154" s="32">
        <f>'5th Cycle Summary-Final'!F154-'5th Cycle Summary-Final2'!F154</f>
        <v>0</v>
      </c>
      <c r="G154" s="32">
        <f>'5th Cycle Summary-Final'!G154-'5th Cycle Summary-Final2'!G154</f>
        <v>0</v>
      </c>
      <c r="H154" s="32">
        <f>'5th Cycle Summary-Final'!H154-'5th Cycle Summary-Final2'!H154</f>
        <v>0</v>
      </c>
      <c r="I154" s="32">
        <f>'5th Cycle Summary-Final'!I154-'5th Cycle Summary-Final2'!I154</f>
        <v>0</v>
      </c>
      <c r="J154" s="32">
        <f>'5th Cycle Summary-Final'!J154-'5th Cycle Summary-Final2'!J154</f>
        <v>0</v>
      </c>
      <c r="K154" s="32">
        <f>'5th Cycle Summary-Final'!K154-'5th Cycle Summary-Final2'!K154</f>
        <v>0</v>
      </c>
      <c r="L154" s="32">
        <f>'5th Cycle Summary-Final'!L154-'5th Cycle Summary-Final2'!L154</f>
        <v>0</v>
      </c>
      <c r="M154" s="32">
        <f>'5th Cycle Summary-Final'!M154-'5th Cycle Summary-Final2'!M154</f>
        <v>0</v>
      </c>
      <c r="N154" s="32">
        <f>'5th Cycle Summary-Final'!N154-'5th Cycle Summary-Final2'!N154</f>
        <v>0</v>
      </c>
      <c r="O154" s="32">
        <f>'5th Cycle Summary-Final'!O154-'5th Cycle Summary-Final2'!O154</f>
        <v>0</v>
      </c>
      <c r="P154" s="32">
        <f>'5th Cycle Summary-Final'!P154-'5th Cycle Summary-Final2'!P154</f>
        <v>0</v>
      </c>
      <c r="Q154" s="32">
        <f>'5th Cycle Summary-Final'!Q154-'5th Cycle Summary-Final2'!Q154</f>
        <v>0</v>
      </c>
      <c r="R154" s="32">
        <f>'5th Cycle Summary-Final'!R154-'5th Cycle Summary-Final2'!R154</f>
        <v>0</v>
      </c>
      <c r="S154" s="32">
        <f>'5th Cycle Summary-Final'!S154-'5th Cycle Summary-Final2'!S154</f>
        <v>0</v>
      </c>
      <c r="T154" s="32">
        <f>'5th Cycle Summary-Final'!T154-'5th Cycle Summary-Final2'!T154</f>
        <v>0</v>
      </c>
      <c r="U154" s="32">
        <f>'5th Cycle Summary-Final'!U154-'5th Cycle Summary-Final2'!U154</f>
        <v>0</v>
      </c>
      <c r="V154" s="32">
        <f>'5th Cycle Summary-Final'!V154-'5th Cycle Summary-Final2'!V154</f>
        <v>0</v>
      </c>
      <c r="W154" s="32">
        <f>'5th Cycle Summary-Final'!W154-'5th Cycle Summary-Final2'!W154</f>
        <v>0</v>
      </c>
      <c r="X154" s="32">
        <f>'5th Cycle Summary-Final'!X154-'5th Cycle Summary-Final2'!X154</f>
        <v>0</v>
      </c>
      <c r="Y154" s="32">
        <f>'5th Cycle Summary-Final'!Y154-'5th Cycle Summary-Final2'!Y154</f>
        <v>0</v>
      </c>
      <c r="Z154" s="32">
        <f>'5th Cycle Summary-Final'!Z154-'5th Cycle Summary-Final2'!Z154</f>
        <v>0</v>
      </c>
    </row>
    <row r="155" spans="1:26" ht="12.75" customHeight="1" x14ac:dyDescent="0.15">
      <c r="A155" s="9" t="s">
        <v>229</v>
      </c>
      <c r="B155" s="9" t="s">
        <v>67</v>
      </c>
      <c r="C155" s="29" t="s">
        <v>239</v>
      </c>
      <c r="D155" s="32">
        <f>'5th Cycle Summary-Final'!D155-'5th Cycle Summary-Final2'!D155</f>
        <v>0</v>
      </c>
      <c r="E155" s="32">
        <f>'5th Cycle Summary-Final'!E155-'5th Cycle Summary-Final2'!E155</f>
        <v>0</v>
      </c>
      <c r="F155" s="32">
        <f>'5th Cycle Summary-Final'!F155-'5th Cycle Summary-Final2'!F155</f>
        <v>0</v>
      </c>
      <c r="G155" s="32">
        <f>'5th Cycle Summary-Final'!G155-'5th Cycle Summary-Final2'!G155</f>
        <v>0</v>
      </c>
      <c r="H155" s="32">
        <f>'5th Cycle Summary-Final'!H155-'5th Cycle Summary-Final2'!H155</f>
        <v>0</v>
      </c>
      <c r="I155" s="32">
        <f>'5th Cycle Summary-Final'!I155-'5th Cycle Summary-Final2'!I155</f>
        <v>0</v>
      </c>
      <c r="J155" s="32">
        <f>'5th Cycle Summary-Final'!J155-'5th Cycle Summary-Final2'!J155</f>
        <v>0</v>
      </c>
      <c r="K155" s="32">
        <f>'5th Cycle Summary-Final'!K155-'5th Cycle Summary-Final2'!K155</f>
        <v>0</v>
      </c>
      <c r="L155" s="32">
        <f>'5th Cycle Summary-Final'!L155-'5th Cycle Summary-Final2'!L155</f>
        <v>0</v>
      </c>
      <c r="M155" s="32">
        <f>'5th Cycle Summary-Final'!M155-'5th Cycle Summary-Final2'!M155</f>
        <v>0</v>
      </c>
      <c r="N155" s="32">
        <f>'5th Cycle Summary-Final'!N155-'5th Cycle Summary-Final2'!N155</f>
        <v>0</v>
      </c>
      <c r="O155" s="32">
        <f>'5th Cycle Summary-Final'!O155-'5th Cycle Summary-Final2'!O155</f>
        <v>0</v>
      </c>
      <c r="P155" s="32">
        <f>'5th Cycle Summary-Final'!P155-'5th Cycle Summary-Final2'!P155</f>
        <v>0</v>
      </c>
      <c r="Q155" s="32">
        <f>'5th Cycle Summary-Final'!Q155-'5th Cycle Summary-Final2'!Q155</f>
        <v>0</v>
      </c>
      <c r="R155" s="32">
        <f>'5th Cycle Summary-Final'!R155-'5th Cycle Summary-Final2'!R155</f>
        <v>0</v>
      </c>
      <c r="S155" s="32">
        <f>'5th Cycle Summary-Final'!S155-'5th Cycle Summary-Final2'!S155</f>
        <v>0</v>
      </c>
      <c r="T155" s="32">
        <f>'5th Cycle Summary-Final'!T155-'5th Cycle Summary-Final2'!T155</f>
        <v>0</v>
      </c>
      <c r="U155" s="32">
        <f>'5th Cycle Summary-Final'!U155-'5th Cycle Summary-Final2'!U155</f>
        <v>0</v>
      </c>
      <c r="V155" s="32">
        <f>'5th Cycle Summary-Final'!V155-'5th Cycle Summary-Final2'!V155</f>
        <v>0</v>
      </c>
      <c r="W155" s="32">
        <f>'5th Cycle Summary-Final'!W155-'5th Cycle Summary-Final2'!W155</f>
        <v>0</v>
      </c>
      <c r="X155" s="32">
        <f>'5th Cycle Summary-Final'!X155-'5th Cycle Summary-Final2'!X155</f>
        <v>0</v>
      </c>
      <c r="Y155" s="32">
        <f>'5th Cycle Summary-Final'!Y155-'5th Cycle Summary-Final2'!Y155</f>
        <v>0</v>
      </c>
      <c r="Z155" s="32">
        <f>'5th Cycle Summary-Final'!Z155-'5th Cycle Summary-Final2'!Z155</f>
        <v>0</v>
      </c>
    </row>
    <row r="156" spans="1:26" ht="12.75" customHeight="1" x14ac:dyDescent="0.15">
      <c r="A156" s="9" t="s">
        <v>229</v>
      </c>
      <c r="B156" s="9" t="s">
        <v>67</v>
      </c>
      <c r="C156" s="29" t="s">
        <v>240</v>
      </c>
      <c r="D156" s="32">
        <f>'5th Cycle Summary-Final'!D156-'5th Cycle Summary-Final2'!D156</f>
        <v>0</v>
      </c>
      <c r="E156" s="32">
        <f>'5th Cycle Summary-Final'!E156-'5th Cycle Summary-Final2'!E156</f>
        <v>0</v>
      </c>
      <c r="F156" s="32">
        <f>'5th Cycle Summary-Final'!F156-'5th Cycle Summary-Final2'!F156</f>
        <v>0</v>
      </c>
      <c r="G156" s="32">
        <f>'5th Cycle Summary-Final'!G156-'5th Cycle Summary-Final2'!G156</f>
        <v>0</v>
      </c>
      <c r="H156" s="32">
        <f>'5th Cycle Summary-Final'!H156-'5th Cycle Summary-Final2'!H156</f>
        <v>0</v>
      </c>
      <c r="I156" s="32">
        <f>'5th Cycle Summary-Final'!I156-'5th Cycle Summary-Final2'!I156</f>
        <v>0</v>
      </c>
      <c r="J156" s="32">
        <f>'5th Cycle Summary-Final'!J156-'5th Cycle Summary-Final2'!J156</f>
        <v>0</v>
      </c>
      <c r="K156" s="32">
        <f>'5th Cycle Summary-Final'!K156-'5th Cycle Summary-Final2'!K156</f>
        <v>0</v>
      </c>
      <c r="L156" s="32">
        <f>'5th Cycle Summary-Final'!L156-'5th Cycle Summary-Final2'!L156</f>
        <v>0</v>
      </c>
      <c r="M156" s="32">
        <f>'5th Cycle Summary-Final'!M156-'5th Cycle Summary-Final2'!M156</f>
        <v>0</v>
      </c>
      <c r="N156" s="32">
        <f>'5th Cycle Summary-Final'!N156-'5th Cycle Summary-Final2'!N156</f>
        <v>0</v>
      </c>
      <c r="O156" s="32">
        <f>'5th Cycle Summary-Final'!O156-'5th Cycle Summary-Final2'!O156</f>
        <v>0</v>
      </c>
      <c r="P156" s="32">
        <f>'5th Cycle Summary-Final'!P156-'5th Cycle Summary-Final2'!P156</f>
        <v>0</v>
      </c>
      <c r="Q156" s="32">
        <f>'5th Cycle Summary-Final'!Q156-'5th Cycle Summary-Final2'!Q156</f>
        <v>0</v>
      </c>
      <c r="R156" s="32">
        <f>'5th Cycle Summary-Final'!R156-'5th Cycle Summary-Final2'!R156</f>
        <v>0</v>
      </c>
      <c r="S156" s="32">
        <f>'5th Cycle Summary-Final'!S156-'5th Cycle Summary-Final2'!S156</f>
        <v>0</v>
      </c>
      <c r="T156" s="32">
        <f>'5th Cycle Summary-Final'!T156-'5th Cycle Summary-Final2'!T156</f>
        <v>0</v>
      </c>
      <c r="U156" s="32">
        <f>'5th Cycle Summary-Final'!U156-'5th Cycle Summary-Final2'!U156</f>
        <v>0</v>
      </c>
      <c r="V156" s="32">
        <f>'5th Cycle Summary-Final'!V156-'5th Cycle Summary-Final2'!V156</f>
        <v>0</v>
      </c>
      <c r="W156" s="32">
        <f>'5th Cycle Summary-Final'!W156-'5th Cycle Summary-Final2'!W156</f>
        <v>0</v>
      </c>
      <c r="X156" s="32">
        <f>'5th Cycle Summary-Final'!X156-'5th Cycle Summary-Final2'!X156</f>
        <v>0</v>
      </c>
      <c r="Y156" s="32">
        <f>'5th Cycle Summary-Final'!Y156-'5th Cycle Summary-Final2'!Y156</f>
        <v>0</v>
      </c>
      <c r="Z156" s="32">
        <f>'5th Cycle Summary-Final'!Z156-'5th Cycle Summary-Final2'!Z156</f>
        <v>0</v>
      </c>
    </row>
    <row r="157" spans="1:26" ht="12.75" customHeight="1" x14ac:dyDescent="0.15">
      <c r="A157" s="9" t="s">
        <v>229</v>
      </c>
      <c r="B157" s="9" t="s">
        <v>67</v>
      </c>
      <c r="C157" s="29" t="s">
        <v>241</v>
      </c>
      <c r="D157" s="32">
        <f>'5th Cycle Summary-Final'!D157-'5th Cycle Summary-Final2'!D157</f>
        <v>0</v>
      </c>
      <c r="E157" s="32">
        <f>'5th Cycle Summary-Final'!E157-'5th Cycle Summary-Final2'!E157</f>
        <v>0</v>
      </c>
      <c r="F157" s="32">
        <f>'5th Cycle Summary-Final'!F157-'5th Cycle Summary-Final2'!F157</f>
        <v>0</v>
      </c>
      <c r="G157" s="32">
        <f>'5th Cycle Summary-Final'!G157-'5th Cycle Summary-Final2'!G157</f>
        <v>0</v>
      </c>
      <c r="H157" s="32">
        <f>'5th Cycle Summary-Final'!H157-'5th Cycle Summary-Final2'!H157</f>
        <v>0</v>
      </c>
      <c r="I157" s="32">
        <f>'5th Cycle Summary-Final'!I157-'5th Cycle Summary-Final2'!I157</f>
        <v>0</v>
      </c>
      <c r="J157" s="32">
        <f>'5th Cycle Summary-Final'!J157-'5th Cycle Summary-Final2'!J157</f>
        <v>0</v>
      </c>
      <c r="K157" s="32">
        <f>'5th Cycle Summary-Final'!K157-'5th Cycle Summary-Final2'!K157</f>
        <v>0</v>
      </c>
      <c r="L157" s="32">
        <f>'5th Cycle Summary-Final'!L157-'5th Cycle Summary-Final2'!L157</f>
        <v>0</v>
      </c>
      <c r="M157" s="32">
        <f>'5th Cycle Summary-Final'!M157-'5th Cycle Summary-Final2'!M157</f>
        <v>0</v>
      </c>
      <c r="N157" s="32">
        <f>'5th Cycle Summary-Final'!N157-'5th Cycle Summary-Final2'!N157</f>
        <v>0</v>
      </c>
      <c r="O157" s="32">
        <f>'5th Cycle Summary-Final'!O157-'5th Cycle Summary-Final2'!O157</f>
        <v>0</v>
      </c>
      <c r="P157" s="32">
        <f>'5th Cycle Summary-Final'!P157-'5th Cycle Summary-Final2'!P157</f>
        <v>0</v>
      </c>
      <c r="Q157" s="32">
        <f>'5th Cycle Summary-Final'!Q157-'5th Cycle Summary-Final2'!Q157</f>
        <v>0</v>
      </c>
      <c r="R157" s="32">
        <f>'5th Cycle Summary-Final'!R157-'5th Cycle Summary-Final2'!R157</f>
        <v>0</v>
      </c>
      <c r="S157" s="32">
        <f>'5th Cycle Summary-Final'!S157-'5th Cycle Summary-Final2'!S157</f>
        <v>0</v>
      </c>
      <c r="T157" s="32">
        <f>'5th Cycle Summary-Final'!T157-'5th Cycle Summary-Final2'!T157</f>
        <v>0</v>
      </c>
      <c r="U157" s="32">
        <f>'5th Cycle Summary-Final'!U157-'5th Cycle Summary-Final2'!U157</f>
        <v>0</v>
      </c>
      <c r="V157" s="32">
        <f>'5th Cycle Summary-Final'!V157-'5th Cycle Summary-Final2'!V157</f>
        <v>0</v>
      </c>
      <c r="W157" s="32">
        <f>'5th Cycle Summary-Final'!W157-'5th Cycle Summary-Final2'!W157</f>
        <v>0</v>
      </c>
      <c r="X157" s="32">
        <f>'5th Cycle Summary-Final'!X157-'5th Cycle Summary-Final2'!X157</f>
        <v>0</v>
      </c>
      <c r="Y157" s="32">
        <f>'5th Cycle Summary-Final'!Y157-'5th Cycle Summary-Final2'!Y157</f>
        <v>0</v>
      </c>
      <c r="Z157" s="32">
        <f>'5th Cycle Summary-Final'!Z157-'5th Cycle Summary-Final2'!Z157</f>
        <v>0</v>
      </c>
    </row>
    <row r="158" spans="1:26" ht="12.75" customHeight="1" x14ac:dyDescent="0.15">
      <c r="A158" s="9" t="s">
        <v>242</v>
      </c>
      <c r="B158" s="9" t="s">
        <v>83</v>
      </c>
      <c r="C158" s="29" t="s">
        <v>243</v>
      </c>
      <c r="D158" s="32">
        <f>'5th Cycle Summary-Final'!D158-'5th Cycle Summary-Final2'!D158</f>
        <v>0</v>
      </c>
      <c r="E158" s="32">
        <f>'5th Cycle Summary-Final'!E158-'5th Cycle Summary-Final2'!E158</f>
        <v>0</v>
      </c>
      <c r="F158" s="32">
        <f>'5th Cycle Summary-Final'!F158-'5th Cycle Summary-Final2'!F158</f>
        <v>0</v>
      </c>
      <c r="G158" s="32">
        <f>'5th Cycle Summary-Final'!G158-'5th Cycle Summary-Final2'!G158</f>
        <v>0</v>
      </c>
      <c r="H158" s="32">
        <f>'5th Cycle Summary-Final'!H158-'5th Cycle Summary-Final2'!H158</f>
        <v>0</v>
      </c>
      <c r="I158" s="32">
        <f>'5th Cycle Summary-Final'!I158-'5th Cycle Summary-Final2'!I158</f>
        <v>0</v>
      </c>
      <c r="J158" s="32">
        <f>'5th Cycle Summary-Final'!J158-'5th Cycle Summary-Final2'!J158</f>
        <v>0</v>
      </c>
      <c r="K158" s="32">
        <f>'5th Cycle Summary-Final'!K158-'5th Cycle Summary-Final2'!K158</f>
        <v>0</v>
      </c>
      <c r="L158" s="32">
        <f>'5th Cycle Summary-Final'!L158-'5th Cycle Summary-Final2'!L158</f>
        <v>0</v>
      </c>
      <c r="M158" s="32">
        <f>'5th Cycle Summary-Final'!M158-'5th Cycle Summary-Final2'!M158</f>
        <v>0</v>
      </c>
      <c r="N158" s="32">
        <f>'5th Cycle Summary-Final'!N158-'5th Cycle Summary-Final2'!N158</f>
        <v>0</v>
      </c>
      <c r="O158" s="32">
        <f>'5th Cycle Summary-Final'!O158-'5th Cycle Summary-Final2'!O158</f>
        <v>0</v>
      </c>
      <c r="P158" s="32">
        <f>'5th Cycle Summary-Final'!P158-'5th Cycle Summary-Final2'!P158</f>
        <v>0</v>
      </c>
      <c r="Q158" s="32">
        <f>'5th Cycle Summary-Final'!Q158-'5th Cycle Summary-Final2'!Q158</f>
        <v>0</v>
      </c>
      <c r="R158" s="32">
        <f>'5th Cycle Summary-Final'!R158-'5th Cycle Summary-Final2'!R158</f>
        <v>0</v>
      </c>
      <c r="S158" s="32">
        <f>'5th Cycle Summary-Final'!S158-'5th Cycle Summary-Final2'!S158</f>
        <v>0</v>
      </c>
      <c r="T158" s="32">
        <f>'5th Cycle Summary-Final'!T158-'5th Cycle Summary-Final2'!T158</f>
        <v>0</v>
      </c>
      <c r="U158" s="32">
        <f>'5th Cycle Summary-Final'!U158-'5th Cycle Summary-Final2'!U158</f>
        <v>0</v>
      </c>
      <c r="V158" s="32">
        <f>'5th Cycle Summary-Final'!V158-'5th Cycle Summary-Final2'!V158</f>
        <v>0</v>
      </c>
      <c r="W158" s="32">
        <f>'5th Cycle Summary-Final'!W158-'5th Cycle Summary-Final2'!W158</f>
        <v>0</v>
      </c>
      <c r="X158" s="32">
        <f>'5th Cycle Summary-Final'!X158-'5th Cycle Summary-Final2'!X158</f>
        <v>0</v>
      </c>
      <c r="Y158" s="32">
        <f>'5th Cycle Summary-Final'!Y158-'5th Cycle Summary-Final2'!Y158</f>
        <v>0</v>
      </c>
      <c r="Z158" s="32">
        <f>'5th Cycle Summary-Final'!Z158-'5th Cycle Summary-Final2'!Z158</f>
        <v>0</v>
      </c>
    </row>
    <row r="159" spans="1:26" ht="12.75" customHeight="1" x14ac:dyDescent="0.15">
      <c r="A159" s="9" t="s">
        <v>244</v>
      </c>
      <c r="B159" s="9" t="s">
        <v>83</v>
      </c>
      <c r="C159" s="29" t="s">
        <v>245</v>
      </c>
      <c r="D159" s="32">
        <f>'5th Cycle Summary-Final'!D159-'5th Cycle Summary-Final2'!D159</f>
        <v>0</v>
      </c>
      <c r="E159" s="32">
        <f>'5th Cycle Summary-Final'!E159-'5th Cycle Summary-Final2'!E159</f>
        <v>0</v>
      </c>
      <c r="F159" s="32">
        <f>'5th Cycle Summary-Final'!F159-'5th Cycle Summary-Final2'!F159</f>
        <v>0</v>
      </c>
      <c r="G159" s="32">
        <f>'5th Cycle Summary-Final'!G159-'5th Cycle Summary-Final2'!G159</f>
        <v>0</v>
      </c>
      <c r="H159" s="32">
        <f>'5th Cycle Summary-Final'!H159-'5th Cycle Summary-Final2'!H159</f>
        <v>0</v>
      </c>
      <c r="I159" s="32">
        <f>'5th Cycle Summary-Final'!I159-'5th Cycle Summary-Final2'!I159</f>
        <v>0</v>
      </c>
      <c r="J159" s="32">
        <f>'5th Cycle Summary-Final'!J159-'5th Cycle Summary-Final2'!J159</f>
        <v>0</v>
      </c>
      <c r="K159" s="32">
        <f>'5th Cycle Summary-Final'!K159-'5th Cycle Summary-Final2'!K159</f>
        <v>0</v>
      </c>
      <c r="L159" s="32">
        <f>'5th Cycle Summary-Final'!L159-'5th Cycle Summary-Final2'!L159</f>
        <v>0</v>
      </c>
      <c r="M159" s="32">
        <f>'5th Cycle Summary-Final'!M159-'5th Cycle Summary-Final2'!M159</f>
        <v>0</v>
      </c>
      <c r="N159" s="32">
        <f>'5th Cycle Summary-Final'!N159-'5th Cycle Summary-Final2'!N159</f>
        <v>0</v>
      </c>
      <c r="O159" s="32">
        <f>'5th Cycle Summary-Final'!O159-'5th Cycle Summary-Final2'!O159</f>
        <v>0</v>
      </c>
      <c r="P159" s="32">
        <f>'5th Cycle Summary-Final'!P159-'5th Cycle Summary-Final2'!P159</f>
        <v>0</v>
      </c>
      <c r="Q159" s="32">
        <f>'5th Cycle Summary-Final'!Q159-'5th Cycle Summary-Final2'!Q159</f>
        <v>0</v>
      </c>
      <c r="R159" s="32">
        <f>'5th Cycle Summary-Final'!R159-'5th Cycle Summary-Final2'!R159</f>
        <v>0</v>
      </c>
      <c r="S159" s="32">
        <f>'5th Cycle Summary-Final'!S159-'5th Cycle Summary-Final2'!S159</f>
        <v>0</v>
      </c>
      <c r="T159" s="32">
        <f>'5th Cycle Summary-Final'!T159-'5th Cycle Summary-Final2'!T159</f>
        <v>0</v>
      </c>
      <c r="U159" s="32">
        <f>'5th Cycle Summary-Final'!U159-'5th Cycle Summary-Final2'!U159</f>
        <v>0</v>
      </c>
      <c r="V159" s="32">
        <f>'5th Cycle Summary-Final'!V159-'5th Cycle Summary-Final2'!V159</f>
        <v>0</v>
      </c>
      <c r="W159" s="32">
        <f>'5th Cycle Summary-Final'!W159-'5th Cycle Summary-Final2'!W159</f>
        <v>0</v>
      </c>
      <c r="X159" s="32">
        <f>'5th Cycle Summary-Final'!X159-'5th Cycle Summary-Final2'!X159</f>
        <v>0</v>
      </c>
      <c r="Y159" s="32">
        <f>'5th Cycle Summary-Final'!Y159-'5th Cycle Summary-Final2'!Y159</f>
        <v>0</v>
      </c>
      <c r="Z159" s="32">
        <f>'5th Cycle Summary-Final'!Z159-'5th Cycle Summary-Final2'!Z159</f>
        <v>0</v>
      </c>
    </row>
    <row r="160" spans="1:26" ht="12.75" customHeight="1" x14ac:dyDescent="0.15">
      <c r="A160" s="9" t="s">
        <v>244</v>
      </c>
      <c r="B160" s="9" t="s">
        <v>83</v>
      </c>
      <c r="C160" s="29" t="s">
        <v>246</v>
      </c>
      <c r="D160" s="32">
        <f>'5th Cycle Summary-Final'!D160-'5th Cycle Summary-Final2'!D160</f>
        <v>0</v>
      </c>
      <c r="E160" s="32">
        <f>'5th Cycle Summary-Final'!E160-'5th Cycle Summary-Final2'!E160</f>
        <v>0</v>
      </c>
      <c r="F160" s="32">
        <f>'5th Cycle Summary-Final'!F160-'5th Cycle Summary-Final2'!F160</f>
        <v>0</v>
      </c>
      <c r="G160" s="32">
        <f>'5th Cycle Summary-Final'!G160-'5th Cycle Summary-Final2'!G160</f>
        <v>0</v>
      </c>
      <c r="H160" s="32">
        <f>'5th Cycle Summary-Final'!H160-'5th Cycle Summary-Final2'!H160</f>
        <v>0</v>
      </c>
      <c r="I160" s="32">
        <f>'5th Cycle Summary-Final'!I160-'5th Cycle Summary-Final2'!I160</f>
        <v>0</v>
      </c>
      <c r="J160" s="32">
        <f>'5th Cycle Summary-Final'!J160-'5th Cycle Summary-Final2'!J160</f>
        <v>0</v>
      </c>
      <c r="K160" s="32">
        <f>'5th Cycle Summary-Final'!K160-'5th Cycle Summary-Final2'!K160</f>
        <v>0</v>
      </c>
      <c r="L160" s="32">
        <f>'5th Cycle Summary-Final'!L160-'5th Cycle Summary-Final2'!L160</f>
        <v>0</v>
      </c>
      <c r="M160" s="32">
        <f>'5th Cycle Summary-Final'!M160-'5th Cycle Summary-Final2'!M160</f>
        <v>0</v>
      </c>
      <c r="N160" s="32">
        <f>'5th Cycle Summary-Final'!N160-'5th Cycle Summary-Final2'!N160</f>
        <v>0</v>
      </c>
      <c r="O160" s="32">
        <f>'5th Cycle Summary-Final'!O160-'5th Cycle Summary-Final2'!O160</f>
        <v>0</v>
      </c>
      <c r="P160" s="32">
        <f>'5th Cycle Summary-Final'!P160-'5th Cycle Summary-Final2'!P160</f>
        <v>0</v>
      </c>
      <c r="Q160" s="32">
        <f>'5th Cycle Summary-Final'!Q160-'5th Cycle Summary-Final2'!Q160</f>
        <v>0</v>
      </c>
      <c r="R160" s="32">
        <f>'5th Cycle Summary-Final'!R160-'5th Cycle Summary-Final2'!R160</f>
        <v>0</v>
      </c>
      <c r="S160" s="32">
        <f>'5th Cycle Summary-Final'!S160-'5th Cycle Summary-Final2'!S160</f>
        <v>0</v>
      </c>
      <c r="T160" s="32">
        <f>'5th Cycle Summary-Final'!T160-'5th Cycle Summary-Final2'!T160</f>
        <v>0</v>
      </c>
      <c r="U160" s="32">
        <f>'5th Cycle Summary-Final'!U160-'5th Cycle Summary-Final2'!U160</f>
        <v>0</v>
      </c>
      <c r="V160" s="32">
        <f>'5th Cycle Summary-Final'!V160-'5th Cycle Summary-Final2'!V160</f>
        <v>0</v>
      </c>
      <c r="W160" s="32">
        <f>'5th Cycle Summary-Final'!W160-'5th Cycle Summary-Final2'!W160</f>
        <v>0</v>
      </c>
      <c r="X160" s="32">
        <f>'5th Cycle Summary-Final'!X160-'5th Cycle Summary-Final2'!X160</f>
        <v>0</v>
      </c>
      <c r="Y160" s="32">
        <f>'5th Cycle Summary-Final'!Y160-'5th Cycle Summary-Final2'!Y160</f>
        <v>0</v>
      </c>
      <c r="Z160" s="32">
        <f>'5th Cycle Summary-Final'!Z160-'5th Cycle Summary-Final2'!Z160</f>
        <v>0</v>
      </c>
    </row>
    <row r="161" spans="1:26" ht="12.75" customHeight="1" x14ac:dyDescent="0.15">
      <c r="A161" s="9" t="s">
        <v>244</v>
      </c>
      <c r="B161" s="9" t="s">
        <v>83</v>
      </c>
      <c r="C161" s="29" t="s">
        <v>247</v>
      </c>
      <c r="D161" s="32">
        <f>'5th Cycle Summary-Final'!D161-'5th Cycle Summary-Final2'!D161</f>
        <v>0</v>
      </c>
      <c r="E161" s="32">
        <f>'5th Cycle Summary-Final'!E161-'5th Cycle Summary-Final2'!E161</f>
        <v>0</v>
      </c>
      <c r="F161" s="32">
        <f>'5th Cycle Summary-Final'!F161-'5th Cycle Summary-Final2'!F161</f>
        <v>0</v>
      </c>
      <c r="G161" s="32">
        <f>'5th Cycle Summary-Final'!G161-'5th Cycle Summary-Final2'!G161</f>
        <v>0</v>
      </c>
      <c r="H161" s="32">
        <f>'5th Cycle Summary-Final'!H161-'5th Cycle Summary-Final2'!H161</f>
        <v>0</v>
      </c>
      <c r="I161" s="32">
        <f>'5th Cycle Summary-Final'!I161-'5th Cycle Summary-Final2'!I161</f>
        <v>0</v>
      </c>
      <c r="J161" s="32">
        <f>'5th Cycle Summary-Final'!J161-'5th Cycle Summary-Final2'!J161</f>
        <v>0</v>
      </c>
      <c r="K161" s="32">
        <f>'5th Cycle Summary-Final'!K161-'5th Cycle Summary-Final2'!K161</f>
        <v>0</v>
      </c>
      <c r="L161" s="32">
        <f>'5th Cycle Summary-Final'!L161-'5th Cycle Summary-Final2'!L161</f>
        <v>0</v>
      </c>
      <c r="M161" s="32">
        <f>'5th Cycle Summary-Final'!M161-'5th Cycle Summary-Final2'!M161</f>
        <v>0</v>
      </c>
      <c r="N161" s="32">
        <f>'5th Cycle Summary-Final'!N161-'5th Cycle Summary-Final2'!N161</f>
        <v>0</v>
      </c>
      <c r="O161" s="32">
        <f>'5th Cycle Summary-Final'!O161-'5th Cycle Summary-Final2'!O161</f>
        <v>0</v>
      </c>
      <c r="P161" s="32">
        <f>'5th Cycle Summary-Final'!P161-'5th Cycle Summary-Final2'!P161</f>
        <v>0</v>
      </c>
      <c r="Q161" s="32">
        <f>'5th Cycle Summary-Final'!Q161-'5th Cycle Summary-Final2'!Q161</f>
        <v>0</v>
      </c>
      <c r="R161" s="32">
        <f>'5th Cycle Summary-Final'!R161-'5th Cycle Summary-Final2'!R161</f>
        <v>0</v>
      </c>
      <c r="S161" s="32">
        <f>'5th Cycle Summary-Final'!S161-'5th Cycle Summary-Final2'!S161</f>
        <v>0</v>
      </c>
      <c r="T161" s="32">
        <f>'5th Cycle Summary-Final'!T161-'5th Cycle Summary-Final2'!T161</f>
        <v>0</v>
      </c>
      <c r="U161" s="32">
        <f>'5th Cycle Summary-Final'!U161-'5th Cycle Summary-Final2'!U161</f>
        <v>0</v>
      </c>
      <c r="V161" s="32">
        <f>'5th Cycle Summary-Final'!V161-'5th Cycle Summary-Final2'!V161</f>
        <v>0</v>
      </c>
      <c r="W161" s="32">
        <f>'5th Cycle Summary-Final'!W161-'5th Cycle Summary-Final2'!W161</f>
        <v>0</v>
      </c>
      <c r="X161" s="32">
        <f>'5th Cycle Summary-Final'!X161-'5th Cycle Summary-Final2'!X161</f>
        <v>0</v>
      </c>
      <c r="Y161" s="32">
        <f>'5th Cycle Summary-Final'!Y161-'5th Cycle Summary-Final2'!Y161</f>
        <v>0</v>
      </c>
      <c r="Z161" s="32">
        <f>'5th Cycle Summary-Final'!Z161-'5th Cycle Summary-Final2'!Z161</f>
        <v>0</v>
      </c>
    </row>
    <row r="162" spans="1:26" ht="12.75" customHeight="1" x14ac:dyDescent="0.15">
      <c r="A162" s="9" t="s">
        <v>244</v>
      </c>
      <c r="B162" s="9" t="s">
        <v>83</v>
      </c>
      <c r="C162" s="29" t="s">
        <v>248</v>
      </c>
      <c r="D162" s="32">
        <f>'5th Cycle Summary-Final'!D162-'5th Cycle Summary-Final2'!D162</f>
        <v>0</v>
      </c>
      <c r="E162" s="32">
        <f>'5th Cycle Summary-Final'!E162-'5th Cycle Summary-Final2'!E162</f>
        <v>0</v>
      </c>
      <c r="F162" s="32">
        <f>'5th Cycle Summary-Final'!F162-'5th Cycle Summary-Final2'!F162</f>
        <v>0</v>
      </c>
      <c r="G162" s="32">
        <f>'5th Cycle Summary-Final'!G162-'5th Cycle Summary-Final2'!G162</f>
        <v>0</v>
      </c>
      <c r="H162" s="32">
        <f>'5th Cycle Summary-Final'!H162-'5th Cycle Summary-Final2'!H162</f>
        <v>0</v>
      </c>
      <c r="I162" s="32">
        <f>'5th Cycle Summary-Final'!I162-'5th Cycle Summary-Final2'!I162</f>
        <v>0</v>
      </c>
      <c r="J162" s="32">
        <f>'5th Cycle Summary-Final'!J162-'5th Cycle Summary-Final2'!J162</f>
        <v>0</v>
      </c>
      <c r="K162" s="32">
        <f>'5th Cycle Summary-Final'!K162-'5th Cycle Summary-Final2'!K162</f>
        <v>0</v>
      </c>
      <c r="L162" s="32">
        <f>'5th Cycle Summary-Final'!L162-'5th Cycle Summary-Final2'!L162</f>
        <v>0</v>
      </c>
      <c r="M162" s="32">
        <f>'5th Cycle Summary-Final'!M162-'5th Cycle Summary-Final2'!M162</f>
        <v>0</v>
      </c>
      <c r="N162" s="32">
        <f>'5th Cycle Summary-Final'!N162-'5th Cycle Summary-Final2'!N162</f>
        <v>0</v>
      </c>
      <c r="O162" s="32">
        <f>'5th Cycle Summary-Final'!O162-'5th Cycle Summary-Final2'!O162</f>
        <v>0</v>
      </c>
      <c r="P162" s="32">
        <f>'5th Cycle Summary-Final'!P162-'5th Cycle Summary-Final2'!P162</f>
        <v>0</v>
      </c>
      <c r="Q162" s="32">
        <f>'5th Cycle Summary-Final'!Q162-'5th Cycle Summary-Final2'!Q162</f>
        <v>0</v>
      </c>
      <c r="R162" s="32">
        <f>'5th Cycle Summary-Final'!R162-'5th Cycle Summary-Final2'!R162</f>
        <v>0</v>
      </c>
      <c r="S162" s="32">
        <f>'5th Cycle Summary-Final'!S162-'5th Cycle Summary-Final2'!S162</f>
        <v>0</v>
      </c>
      <c r="T162" s="32">
        <f>'5th Cycle Summary-Final'!T162-'5th Cycle Summary-Final2'!T162</f>
        <v>0</v>
      </c>
      <c r="U162" s="32">
        <f>'5th Cycle Summary-Final'!U162-'5th Cycle Summary-Final2'!U162</f>
        <v>0</v>
      </c>
      <c r="V162" s="32">
        <f>'5th Cycle Summary-Final'!V162-'5th Cycle Summary-Final2'!V162</f>
        <v>0</v>
      </c>
      <c r="W162" s="32">
        <f>'5th Cycle Summary-Final'!W162-'5th Cycle Summary-Final2'!W162</f>
        <v>0</v>
      </c>
      <c r="X162" s="32">
        <f>'5th Cycle Summary-Final'!X162-'5th Cycle Summary-Final2'!X162</f>
        <v>0</v>
      </c>
      <c r="Y162" s="32">
        <f>'5th Cycle Summary-Final'!Y162-'5th Cycle Summary-Final2'!Y162</f>
        <v>0</v>
      </c>
      <c r="Z162" s="32">
        <f>'5th Cycle Summary-Final'!Z162-'5th Cycle Summary-Final2'!Z162</f>
        <v>0</v>
      </c>
    </row>
    <row r="163" spans="1:26" ht="12.75" customHeight="1" x14ac:dyDescent="0.15">
      <c r="A163" s="9" t="s">
        <v>249</v>
      </c>
      <c r="B163" s="9" t="s">
        <v>250</v>
      </c>
      <c r="C163" s="29" t="s">
        <v>251</v>
      </c>
      <c r="D163" s="32">
        <f>'5th Cycle Summary-Final'!D163-'5th Cycle Summary-Final2'!D163</f>
        <v>0</v>
      </c>
      <c r="E163" s="32">
        <f>'5th Cycle Summary-Final'!E163-'5th Cycle Summary-Final2'!E163</f>
        <v>0</v>
      </c>
      <c r="F163" s="32">
        <f>'5th Cycle Summary-Final'!F163-'5th Cycle Summary-Final2'!F163</f>
        <v>0</v>
      </c>
      <c r="G163" s="32">
        <f>'5th Cycle Summary-Final'!G163-'5th Cycle Summary-Final2'!G163</f>
        <v>0</v>
      </c>
      <c r="H163" s="32">
        <f>'5th Cycle Summary-Final'!H163-'5th Cycle Summary-Final2'!H163</f>
        <v>0</v>
      </c>
      <c r="I163" s="32">
        <f>'5th Cycle Summary-Final'!I163-'5th Cycle Summary-Final2'!I163</f>
        <v>0</v>
      </c>
      <c r="J163" s="32">
        <f>'5th Cycle Summary-Final'!J163-'5th Cycle Summary-Final2'!J163</f>
        <v>0</v>
      </c>
      <c r="K163" s="32">
        <f>'5th Cycle Summary-Final'!K163-'5th Cycle Summary-Final2'!K163</f>
        <v>0</v>
      </c>
      <c r="L163" s="32">
        <f>'5th Cycle Summary-Final'!L163-'5th Cycle Summary-Final2'!L163</f>
        <v>0</v>
      </c>
      <c r="M163" s="32">
        <f>'5th Cycle Summary-Final'!M163-'5th Cycle Summary-Final2'!M163</f>
        <v>0</v>
      </c>
      <c r="N163" s="32">
        <f>'5th Cycle Summary-Final'!N163-'5th Cycle Summary-Final2'!N163</f>
        <v>0</v>
      </c>
      <c r="O163" s="32">
        <f>'5th Cycle Summary-Final'!O163-'5th Cycle Summary-Final2'!O163</f>
        <v>0</v>
      </c>
      <c r="P163" s="32">
        <f>'5th Cycle Summary-Final'!P163-'5th Cycle Summary-Final2'!P163</f>
        <v>0</v>
      </c>
      <c r="Q163" s="32">
        <f>'5th Cycle Summary-Final'!Q163-'5th Cycle Summary-Final2'!Q163</f>
        <v>0</v>
      </c>
      <c r="R163" s="32">
        <f>'5th Cycle Summary-Final'!R163-'5th Cycle Summary-Final2'!R163</f>
        <v>0</v>
      </c>
      <c r="S163" s="32">
        <f>'5th Cycle Summary-Final'!S163-'5th Cycle Summary-Final2'!S163</f>
        <v>0</v>
      </c>
      <c r="T163" s="32">
        <f>'5th Cycle Summary-Final'!T163-'5th Cycle Summary-Final2'!T163</f>
        <v>0</v>
      </c>
      <c r="U163" s="32">
        <f>'5th Cycle Summary-Final'!U163-'5th Cycle Summary-Final2'!U163</f>
        <v>0</v>
      </c>
      <c r="V163" s="32">
        <f>'5th Cycle Summary-Final'!V163-'5th Cycle Summary-Final2'!V163</f>
        <v>0</v>
      </c>
      <c r="W163" s="32">
        <f>'5th Cycle Summary-Final'!W163-'5th Cycle Summary-Final2'!W163</f>
        <v>0</v>
      </c>
      <c r="X163" s="32">
        <f>'5th Cycle Summary-Final'!X163-'5th Cycle Summary-Final2'!X163</f>
        <v>0</v>
      </c>
      <c r="Y163" s="32">
        <f>'5th Cycle Summary-Final'!Y163-'5th Cycle Summary-Final2'!Y163</f>
        <v>0</v>
      </c>
      <c r="Z163" s="32">
        <f>'5th Cycle Summary-Final'!Z163-'5th Cycle Summary-Final2'!Z163</f>
        <v>0</v>
      </c>
    </row>
    <row r="164" spans="1:26" ht="12.75" customHeight="1" x14ac:dyDescent="0.15">
      <c r="A164" s="9" t="s">
        <v>249</v>
      </c>
      <c r="B164" s="9" t="s">
        <v>250</v>
      </c>
      <c r="C164" s="29" t="s">
        <v>252</v>
      </c>
      <c r="D164" s="32">
        <f>'5th Cycle Summary-Final'!D164-'5th Cycle Summary-Final2'!D164</f>
        <v>0</v>
      </c>
      <c r="E164" s="32">
        <f>'5th Cycle Summary-Final'!E164-'5th Cycle Summary-Final2'!E164</f>
        <v>0</v>
      </c>
      <c r="F164" s="32">
        <f>'5th Cycle Summary-Final'!F164-'5th Cycle Summary-Final2'!F164</f>
        <v>0</v>
      </c>
      <c r="G164" s="32">
        <f>'5th Cycle Summary-Final'!G164-'5th Cycle Summary-Final2'!G164</f>
        <v>0</v>
      </c>
      <c r="H164" s="32">
        <f>'5th Cycle Summary-Final'!H164-'5th Cycle Summary-Final2'!H164</f>
        <v>0</v>
      </c>
      <c r="I164" s="32">
        <f>'5th Cycle Summary-Final'!I164-'5th Cycle Summary-Final2'!I164</f>
        <v>0</v>
      </c>
      <c r="J164" s="32">
        <f>'5th Cycle Summary-Final'!J164-'5th Cycle Summary-Final2'!J164</f>
        <v>0</v>
      </c>
      <c r="K164" s="32">
        <f>'5th Cycle Summary-Final'!K164-'5th Cycle Summary-Final2'!K164</f>
        <v>0</v>
      </c>
      <c r="L164" s="32">
        <f>'5th Cycle Summary-Final'!L164-'5th Cycle Summary-Final2'!L164</f>
        <v>0</v>
      </c>
      <c r="M164" s="32">
        <f>'5th Cycle Summary-Final'!M164-'5th Cycle Summary-Final2'!M164</f>
        <v>0</v>
      </c>
      <c r="N164" s="32">
        <f>'5th Cycle Summary-Final'!N164-'5th Cycle Summary-Final2'!N164</f>
        <v>0</v>
      </c>
      <c r="O164" s="32">
        <f>'5th Cycle Summary-Final'!O164-'5th Cycle Summary-Final2'!O164</f>
        <v>0</v>
      </c>
      <c r="P164" s="32">
        <f>'5th Cycle Summary-Final'!P164-'5th Cycle Summary-Final2'!P164</f>
        <v>0</v>
      </c>
      <c r="Q164" s="32">
        <f>'5th Cycle Summary-Final'!Q164-'5th Cycle Summary-Final2'!Q164</f>
        <v>0</v>
      </c>
      <c r="R164" s="32">
        <f>'5th Cycle Summary-Final'!R164-'5th Cycle Summary-Final2'!R164</f>
        <v>0</v>
      </c>
      <c r="S164" s="32">
        <f>'5th Cycle Summary-Final'!S164-'5th Cycle Summary-Final2'!S164</f>
        <v>0</v>
      </c>
      <c r="T164" s="32">
        <f>'5th Cycle Summary-Final'!T164-'5th Cycle Summary-Final2'!T164</f>
        <v>0</v>
      </c>
      <c r="U164" s="32">
        <f>'5th Cycle Summary-Final'!U164-'5th Cycle Summary-Final2'!U164</f>
        <v>0</v>
      </c>
      <c r="V164" s="32">
        <f>'5th Cycle Summary-Final'!V164-'5th Cycle Summary-Final2'!V164</f>
        <v>0</v>
      </c>
      <c r="W164" s="32">
        <f>'5th Cycle Summary-Final'!W164-'5th Cycle Summary-Final2'!W164</f>
        <v>0</v>
      </c>
      <c r="X164" s="32">
        <f>'5th Cycle Summary-Final'!X164-'5th Cycle Summary-Final2'!X164</f>
        <v>0</v>
      </c>
      <c r="Y164" s="32">
        <f>'5th Cycle Summary-Final'!Y164-'5th Cycle Summary-Final2'!Y164</f>
        <v>0</v>
      </c>
      <c r="Z164" s="32">
        <f>'5th Cycle Summary-Final'!Z164-'5th Cycle Summary-Final2'!Z164</f>
        <v>0</v>
      </c>
    </row>
    <row r="165" spans="1:26" ht="12.75" customHeight="1" x14ac:dyDescent="0.15">
      <c r="A165" s="9" t="s">
        <v>249</v>
      </c>
      <c r="B165" s="9" t="s">
        <v>250</v>
      </c>
      <c r="C165" s="29" t="s">
        <v>249</v>
      </c>
      <c r="D165" s="32">
        <f>'5th Cycle Summary-Final'!D165-'5th Cycle Summary-Final2'!D165</f>
        <v>0</v>
      </c>
      <c r="E165" s="32">
        <f>'5th Cycle Summary-Final'!E165-'5th Cycle Summary-Final2'!E165</f>
        <v>0</v>
      </c>
      <c r="F165" s="32">
        <f>'5th Cycle Summary-Final'!F165-'5th Cycle Summary-Final2'!F165</f>
        <v>0</v>
      </c>
      <c r="G165" s="32">
        <f>'5th Cycle Summary-Final'!G165-'5th Cycle Summary-Final2'!G165</f>
        <v>0</v>
      </c>
      <c r="H165" s="32">
        <f>'5th Cycle Summary-Final'!H165-'5th Cycle Summary-Final2'!H165</f>
        <v>0</v>
      </c>
      <c r="I165" s="32">
        <f>'5th Cycle Summary-Final'!I165-'5th Cycle Summary-Final2'!I165</f>
        <v>0</v>
      </c>
      <c r="J165" s="32">
        <f>'5th Cycle Summary-Final'!J165-'5th Cycle Summary-Final2'!J165</f>
        <v>0</v>
      </c>
      <c r="K165" s="32">
        <f>'5th Cycle Summary-Final'!K165-'5th Cycle Summary-Final2'!K165</f>
        <v>0</v>
      </c>
      <c r="L165" s="32">
        <f>'5th Cycle Summary-Final'!L165-'5th Cycle Summary-Final2'!L165</f>
        <v>0</v>
      </c>
      <c r="M165" s="32">
        <f>'5th Cycle Summary-Final'!M165-'5th Cycle Summary-Final2'!M165</f>
        <v>0</v>
      </c>
      <c r="N165" s="32">
        <f>'5th Cycle Summary-Final'!N165-'5th Cycle Summary-Final2'!N165</f>
        <v>0</v>
      </c>
      <c r="O165" s="32">
        <f>'5th Cycle Summary-Final'!O165-'5th Cycle Summary-Final2'!O165</f>
        <v>0</v>
      </c>
      <c r="P165" s="32">
        <f>'5th Cycle Summary-Final'!P165-'5th Cycle Summary-Final2'!P165</f>
        <v>0</v>
      </c>
      <c r="Q165" s="32">
        <f>'5th Cycle Summary-Final'!Q165-'5th Cycle Summary-Final2'!Q165</f>
        <v>0</v>
      </c>
      <c r="R165" s="32">
        <f>'5th Cycle Summary-Final'!R165-'5th Cycle Summary-Final2'!R165</f>
        <v>0</v>
      </c>
      <c r="S165" s="32">
        <f>'5th Cycle Summary-Final'!S165-'5th Cycle Summary-Final2'!S165</f>
        <v>0</v>
      </c>
      <c r="T165" s="32">
        <f>'5th Cycle Summary-Final'!T165-'5th Cycle Summary-Final2'!T165</f>
        <v>0</v>
      </c>
      <c r="U165" s="32">
        <f>'5th Cycle Summary-Final'!U165-'5th Cycle Summary-Final2'!U165</f>
        <v>0</v>
      </c>
      <c r="V165" s="32">
        <f>'5th Cycle Summary-Final'!V165-'5th Cycle Summary-Final2'!V165</f>
        <v>0</v>
      </c>
      <c r="W165" s="32">
        <f>'5th Cycle Summary-Final'!W165-'5th Cycle Summary-Final2'!W165</f>
        <v>0</v>
      </c>
      <c r="X165" s="32">
        <f>'5th Cycle Summary-Final'!X165-'5th Cycle Summary-Final2'!X165</f>
        <v>0</v>
      </c>
      <c r="Y165" s="32">
        <f>'5th Cycle Summary-Final'!Y165-'5th Cycle Summary-Final2'!Y165</f>
        <v>0</v>
      </c>
      <c r="Z165" s="32">
        <f>'5th Cycle Summary-Final'!Z165-'5th Cycle Summary-Final2'!Z165</f>
        <v>0</v>
      </c>
    </row>
    <row r="166" spans="1:26" ht="12.75" customHeight="1" x14ac:dyDescent="0.15">
      <c r="A166" s="9" t="s">
        <v>249</v>
      </c>
      <c r="B166" s="9" t="s">
        <v>250</v>
      </c>
      <c r="C166" s="29" t="s">
        <v>253</v>
      </c>
      <c r="D166" s="32">
        <f>'5th Cycle Summary-Final'!D166-'5th Cycle Summary-Final2'!D166</f>
        <v>0</v>
      </c>
      <c r="E166" s="32">
        <f>'5th Cycle Summary-Final'!E166-'5th Cycle Summary-Final2'!E166</f>
        <v>0</v>
      </c>
      <c r="F166" s="32">
        <f>'5th Cycle Summary-Final'!F166-'5th Cycle Summary-Final2'!F166</f>
        <v>0</v>
      </c>
      <c r="G166" s="32">
        <f>'5th Cycle Summary-Final'!G166-'5th Cycle Summary-Final2'!G166</f>
        <v>0</v>
      </c>
      <c r="H166" s="32">
        <f>'5th Cycle Summary-Final'!H166-'5th Cycle Summary-Final2'!H166</f>
        <v>0</v>
      </c>
      <c r="I166" s="32">
        <f>'5th Cycle Summary-Final'!I166-'5th Cycle Summary-Final2'!I166</f>
        <v>0</v>
      </c>
      <c r="J166" s="32">
        <f>'5th Cycle Summary-Final'!J166-'5th Cycle Summary-Final2'!J166</f>
        <v>0</v>
      </c>
      <c r="K166" s="32">
        <f>'5th Cycle Summary-Final'!K166-'5th Cycle Summary-Final2'!K166</f>
        <v>0</v>
      </c>
      <c r="L166" s="32">
        <f>'5th Cycle Summary-Final'!L166-'5th Cycle Summary-Final2'!L166</f>
        <v>0</v>
      </c>
      <c r="M166" s="32">
        <f>'5th Cycle Summary-Final'!M166-'5th Cycle Summary-Final2'!M166</f>
        <v>0</v>
      </c>
      <c r="N166" s="32">
        <f>'5th Cycle Summary-Final'!N166-'5th Cycle Summary-Final2'!N166</f>
        <v>0</v>
      </c>
      <c r="O166" s="32">
        <f>'5th Cycle Summary-Final'!O166-'5th Cycle Summary-Final2'!O166</f>
        <v>0</v>
      </c>
      <c r="P166" s="32">
        <f>'5th Cycle Summary-Final'!P166-'5th Cycle Summary-Final2'!P166</f>
        <v>0</v>
      </c>
      <c r="Q166" s="32">
        <f>'5th Cycle Summary-Final'!Q166-'5th Cycle Summary-Final2'!Q166</f>
        <v>0</v>
      </c>
      <c r="R166" s="32">
        <f>'5th Cycle Summary-Final'!R166-'5th Cycle Summary-Final2'!R166</f>
        <v>0</v>
      </c>
      <c r="S166" s="32">
        <f>'5th Cycle Summary-Final'!S166-'5th Cycle Summary-Final2'!S166</f>
        <v>0</v>
      </c>
      <c r="T166" s="32">
        <f>'5th Cycle Summary-Final'!T166-'5th Cycle Summary-Final2'!T166</f>
        <v>0</v>
      </c>
      <c r="U166" s="32">
        <f>'5th Cycle Summary-Final'!U166-'5th Cycle Summary-Final2'!U166</f>
        <v>0</v>
      </c>
      <c r="V166" s="32">
        <f>'5th Cycle Summary-Final'!V166-'5th Cycle Summary-Final2'!V166</f>
        <v>0</v>
      </c>
      <c r="W166" s="32">
        <f>'5th Cycle Summary-Final'!W166-'5th Cycle Summary-Final2'!W166</f>
        <v>0</v>
      </c>
      <c r="X166" s="32">
        <f>'5th Cycle Summary-Final'!X166-'5th Cycle Summary-Final2'!X166</f>
        <v>0</v>
      </c>
      <c r="Y166" s="32">
        <f>'5th Cycle Summary-Final'!Y166-'5th Cycle Summary-Final2'!Y166</f>
        <v>0</v>
      </c>
      <c r="Z166" s="32">
        <f>'5th Cycle Summary-Final'!Z166-'5th Cycle Summary-Final2'!Z166</f>
        <v>0</v>
      </c>
    </row>
    <row r="167" spans="1:26" ht="12.75" customHeight="1" x14ac:dyDescent="0.15">
      <c r="A167" s="9" t="s">
        <v>254</v>
      </c>
      <c r="B167" s="9" t="s">
        <v>83</v>
      </c>
      <c r="C167" s="29" t="s">
        <v>255</v>
      </c>
      <c r="D167" s="32">
        <f>'5th Cycle Summary-Final'!D167-'5th Cycle Summary-Final2'!D167</f>
        <v>0</v>
      </c>
      <c r="E167" s="32">
        <f>'5th Cycle Summary-Final'!E167-'5th Cycle Summary-Final2'!E167</f>
        <v>0</v>
      </c>
      <c r="F167" s="32">
        <f>'5th Cycle Summary-Final'!F167-'5th Cycle Summary-Final2'!F167</f>
        <v>0</v>
      </c>
      <c r="G167" s="32">
        <f>'5th Cycle Summary-Final'!G167-'5th Cycle Summary-Final2'!G167</f>
        <v>0</v>
      </c>
      <c r="H167" s="32">
        <f>'5th Cycle Summary-Final'!H167-'5th Cycle Summary-Final2'!H167</f>
        <v>0</v>
      </c>
      <c r="I167" s="32">
        <f>'5th Cycle Summary-Final'!I167-'5th Cycle Summary-Final2'!I167</f>
        <v>0</v>
      </c>
      <c r="J167" s="32">
        <f>'5th Cycle Summary-Final'!J167-'5th Cycle Summary-Final2'!J167</f>
        <v>0</v>
      </c>
      <c r="K167" s="32">
        <f>'5th Cycle Summary-Final'!K167-'5th Cycle Summary-Final2'!K167</f>
        <v>0</v>
      </c>
      <c r="L167" s="32">
        <f>'5th Cycle Summary-Final'!L167-'5th Cycle Summary-Final2'!L167</f>
        <v>0</v>
      </c>
      <c r="M167" s="32">
        <f>'5th Cycle Summary-Final'!M167-'5th Cycle Summary-Final2'!M167</f>
        <v>0</v>
      </c>
      <c r="N167" s="32">
        <f>'5th Cycle Summary-Final'!N167-'5th Cycle Summary-Final2'!N167</f>
        <v>0</v>
      </c>
      <c r="O167" s="32">
        <f>'5th Cycle Summary-Final'!O167-'5th Cycle Summary-Final2'!O167</f>
        <v>0</v>
      </c>
      <c r="P167" s="32">
        <f>'5th Cycle Summary-Final'!P167-'5th Cycle Summary-Final2'!P167</f>
        <v>0</v>
      </c>
      <c r="Q167" s="32">
        <f>'5th Cycle Summary-Final'!Q167-'5th Cycle Summary-Final2'!Q167</f>
        <v>0</v>
      </c>
      <c r="R167" s="32">
        <f>'5th Cycle Summary-Final'!R167-'5th Cycle Summary-Final2'!R167</f>
        <v>0</v>
      </c>
      <c r="S167" s="32">
        <f>'5th Cycle Summary-Final'!S167-'5th Cycle Summary-Final2'!S167</f>
        <v>0</v>
      </c>
      <c r="T167" s="32">
        <f>'5th Cycle Summary-Final'!T167-'5th Cycle Summary-Final2'!T167</f>
        <v>0</v>
      </c>
      <c r="U167" s="32">
        <f>'5th Cycle Summary-Final'!U167-'5th Cycle Summary-Final2'!U167</f>
        <v>0</v>
      </c>
      <c r="V167" s="32">
        <f>'5th Cycle Summary-Final'!V167-'5th Cycle Summary-Final2'!V167</f>
        <v>0</v>
      </c>
      <c r="W167" s="32">
        <f>'5th Cycle Summary-Final'!W167-'5th Cycle Summary-Final2'!W167</f>
        <v>0</v>
      </c>
      <c r="X167" s="32">
        <f>'5th Cycle Summary-Final'!X167-'5th Cycle Summary-Final2'!X167</f>
        <v>0</v>
      </c>
      <c r="Y167" s="32">
        <f>'5th Cycle Summary-Final'!Y167-'5th Cycle Summary-Final2'!Y167</f>
        <v>0</v>
      </c>
      <c r="Z167" s="32">
        <f>'5th Cycle Summary-Final'!Z167-'5th Cycle Summary-Final2'!Z167</f>
        <v>0</v>
      </c>
    </row>
    <row r="168" spans="1:26" ht="12.75" customHeight="1" x14ac:dyDescent="0.15">
      <c r="A168" s="9" t="s">
        <v>254</v>
      </c>
      <c r="B168" s="9" t="s">
        <v>83</v>
      </c>
      <c r="C168" s="29" t="s">
        <v>256</v>
      </c>
      <c r="D168" s="32">
        <f>'5th Cycle Summary-Final'!D168-'5th Cycle Summary-Final2'!D168</f>
        <v>0</v>
      </c>
      <c r="E168" s="32">
        <f>'5th Cycle Summary-Final'!E168-'5th Cycle Summary-Final2'!E168</f>
        <v>0</v>
      </c>
      <c r="F168" s="32">
        <f>'5th Cycle Summary-Final'!F168-'5th Cycle Summary-Final2'!F168</f>
        <v>0</v>
      </c>
      <c r="G168" s="32">
        <f>'5th Cycle Summary-Final'!G168-'5th Cycle Summary-Final2'!G168</f>
        <v>0</v>
      </c>
      <c r="H168" s="32">
        <f>'5th Cycle Summary-Final'!H168-'5th Cycle Summary-Final2'!H168</f>
        <v>0</v>
      </c>
      <c r="I168" s="32">
        <f>'5th Cycle Summary-Final'!I168-'5th Cycle Summary-Final2'!I168</f>
        <v>0</v>
      </c>
      <c r="J168" s="32">
        <f>'5th Cycle Summary-Final'!J168-'5th Cycle Summary-Final2'!J168</f>
        <v>0</v>
      </c>
      <c r="K168" s="32">
        <f>'5th Cycle Summary-Final'!K168-'5th Cycle Summary-Final2'!K168</f>
        <v>0</v>
      </c>
      <c r="L168" s="32">
        <f>'5th Cycle Summary-Final'!L168-'5th Cycle Summary-Final2'!L168</f>
        <v>0</v>
      </c>
      <c r="M168" s="32">
        <f>'5th Cycle Summary-Final'!M168-'5th Cycle Summary-Final2'!M168</f>
        <v>0</v>
      </c>
      <c r="N168" s="32">
        <f>'5th Cycle Summary-Final'!N168-'5th Cycle Summary-Final2'!N168</f>
        <v>0</v>
      </c>
      <c r="O168" s="32">
        <f>'5th Cycle Summary-Final'!O168-'5th Cycle Summary-Final2'!O168</f>
        <v>0</v>
      </c>
      <c r="P168" s="32">
        <f>'5th Cycle Summary-Final'!P168-'5th Cycle Summary-Final2'!P168</f>
        <v>0</v>
      </c>
      <c r="Q168" s="32">
        <f>'5th Cycle Summary-Final'!Q168-'5th Cycle Summary-Final2'!Q168</f>
        <v>0</v>
      </c>
      <c r="R168" s="32">
        <f>'5th Cycle Summary-Final'!R168-'5th Cycle Summary-Final2'!R168</f>
        <v>0</v>
      </c>
      <c r="S168" s="32">
        <f>'5th Cycle Summary-Final'!S168-'5th Cycle Summary-Final2'!S168</f>
        <v>0</v>
      </c>
      <c r="T168" s="32">
        <f>'5th Cycle Summary-Final'!T168-'5th Cycle Summary-Final2'!T168</f>
        <v>0</v>
      </c>
      <c r="U168" s="32">
        <f>'5th Cycle Summary-Final'!U168-'5th Cycle Summary-Final2'!U168</f>
        <v>0</v>
      </c>
      <c r="V168" s="32">
        <f>'5th Cycle Summary-Final'!V168-'5th Cycle Summary-Final2'!V168</f>
        <v>0</v>
      </c>
      <c r="W168" s="32">
        <f>'5th Cycle Summary-Final'!W168-'5th Cycle Summary-Final2'!W168</f>
        <v>0</v>
      </c>
      <c r="X168" s="32">
        <f>'5th Cycle Summary-Final'!X168-'5th Cycle Summary-Final2'!X168</f>
        <v>0</v>
      </c>
      <c r="Y168" s="32">
        <f>'5th Cycle Summary-Final'!Y168-'5th Cycle Summary-Final2'!Y168</f>
        <v>0</v>
      </c>
      <c r="Z168" s="32">
        <f>'5th Cycle Summary-Final'!Z168-'5th Cycle Summary-Final2'!Z168</f>
        <v>0</v>
      </c>
    </row>
    <row r="169" spans="1:26" ht="12.75" customHeight="1" x14ac:dyDescent="0.15">
      <c r="A169" s="9" t="s">
        <v>257</v>
      </c>
      <c r="B169" s="9" t="s">
        <v>128</v>
      </c>
      <c r="C169" s="29" t="s">
        <v>258</v>
      </c>
      <c r="D169" s="32">
        <f>'5th Cycle Summary-Final'!D169-'5th Cycle Summary-Final2'!D169</f>
        <v>0</v>
      </c>
      <c r="E169" s="32">
        <f>'5th Cycle Summary-Final'!E169-'5th Cycle Summary-Final2'!E169</f>
        <v>0</v>
      </c>
      <c r="F169" s="32">
        <f>'5th Cycle Summary-Final'!F169-'5th Cycle Summary-Final2'!F169</f>
        <v>0</v>
      </c>
      <c r="G169" s="32">
        <f>'5th Cycle Summary-Final'!G169-'5th Cycle Summary-Final2'!G169</f>
        <v>0</v>
      </c>
      <c r="H169" s="32">
        <f>'5th Cycle Summary-Final'!H169-'5th Cycle Summary-Final2'!H169</f>
        <v>0</v>
      </c>
      <c r="I169" s="32">
        <f>'5th Cycle Summary-Final'!I169-'5th Cycle Summary-Final2'!I169</f>
        <v>0</v>
      </c>
      <c r="J169" s="32">
        <f>'5th Cycle Summary-Final'!J169-'5th Cycle Summary-Final2'!J169</f>
        <v>0</v>
      </c>
      <c r="K169" s="32">
        <f>'5th Cycle Summary-Final'!K169-'5th Cycle Summary-Final2'!K169</f>
        <v>0</v>
      </c>
      <c r="L169" s="32">
        <f>'5th Cycle Summary-Final'!L169-'5th Cycle Summary-Final2'!L169</f>
        <v>0</v>
      </c>
      <c r="M169" s="32">
        <f>'5th Cycle Summary-Final'!M169-'5th Cycle Summary-Final2'!M169</f>
        <v>0</v>
      </c>
      <c r="N169" s="32">
        <f>'5th Cycle Summary-Final'!N169-'5th Cycle Summary-Final2'!N169</f>
        <v>0</v>
      </c>
      <c r="O169" s="32">
        <f>'5th Cycle Summary-Final'!O169-'5th Cycle Summary-Final2'!O169</f>
        <v>0</v>
      </c>
      <c r="P169" s="32">
        <f>'5th Cycle Summary-Final'!P169-'5th Cycle Summary-Final2'!P169</f>
        <v>0</v>
      </c>
      <c r="Q169" s="32">
        <f>'5th Cycle Summary-Final'!Q169-'5th Cycle Summary-Final2'!Q169</f>
        <v>0</v>
      </c>
      <c r="R169" s="32">
        <f>'5th Cycle Summary-Final'!R169-'5th Cycle Summary-Final2'!R169</f>
        <v>0</v>
      </c>
      <c r="S169" s="32">
        <f>'5th Cycle Summary-Final'!S169-'5th Cycle Summary-Final2'!S169</f>
        <v>0</v>
      </c>
      <c r="T169" s="32">
        <f>'5th Cycle Summary-Final'!T169-'5th Cycle Summary-Final2'!T169</f>
        <v>0</v>
      </c>
      <c r="U169" s="32">
        <f>'5th Cycle Summary-Final'!U169-'5th Cycle Summary-Final2'!U169</f>
        <v>0</v>
      </c>
      <c r="V169" s="32">
        <f>'5th Cycle Summary-Final'!V169-'5th Cycle Summary-Final2'!V169</f>
        <v>0</v>
      </c>
      <c r="W169" s="32">
        <f>'5th Cycle Summary-Final'!W169-'5th Cycle Summary-Final2'!W169</f>
        <v>0</v>
      </c>
      <c r="X169" s="32">
        <f>'5th Cycle Summary-Final'!X169-'5th Cycle Summary-Final2'!X169</f>
        <v>0</v>
      </c>
      <c r="Y169" s="32">
        <f>'5th Cycle Summary-Final'!Y169-'5th Cycle Summary-Final2'!Y169</f>
        <v>0</v>
      </c>
      <c r="Z169" s="32">
        <f>'5th Cycle Summary-Final'!Z169-'5th Cycle Summary-Final2'!Z169</f>
        <v>0</v>
      </c>
    </row>
    <row r="170" spans="1:26" ht="12.75" customHeight="1" x14ac:dyDescent="0.15">
      <c r="A170" s="9" t="s">
        <v>257</v>
      </c>
      <c r="B170" s="9" t="s">
        <v>128</v>
      </c>
      <c r="C170" s="29" t="s">
        <v>259</v>
      </c>
      <c r="D170" s="32">
        <f>'5th Cycle Summary-Final'!D170-'5th Cycle Summary-Final2'!D170</f>
        <v>0</v>
      </c>
      <c r="E170" s="32">
        <f>'5th Cycle Summary-Final'!E170-'5th Cycle Summary-Final2'!E170</f>
        <v>0</v>
      </c>
      <c r="F170" s="32">
        <f>'5th Cycle Summary-Final'!F170-'5th Cycle Summary-Final2'!F170</f>
        <v>0</v>
      </c>
      <c r="G170" s="32">
        <f>'5th Cycle Summary-Final'!G170-'5th Cycle Summary-Final2'!G170</f>
        <v>0</v>
      </c>
      <c r="H170" s="32">
        <f>'5th Cycle Summary-Final'!H170-'5th Cycle Summary-Final2'!H170</f>
        <v>0</v>
      </c>
      <c r="I170" s="32">
        <f>'5th Cycle Summary-Final'!I170-'5th Cycle Summary-Final2'!I170</f>
        <v>0</v>
      </c>
      <c r="J170" s="32">
        <f>'5th Cycle Summary-Final'!J170-'5th Cycle Summary-Final2'!J170</f>
        <v>0</v>
      </c>
      <c r="K170" s="32">
        <f>'5th Cycle Summary-Final'!K170-'5th Cycle Summary-Final2'!K170</f>
        <v>0</v>
      </c>
      <c r="L170" s="32">
        <f>'5th Cycle Summary-Final'!L170-'5th Cycle Summary-Final2'!L170</f>
        <v>0</v>
      </c>
      <c r="M170" s="32">
        <f>'5th Cycle Summary-Final'!M170-'5th Cycle Summary-Final2'!M170</f>
        <v>0</v>
      </c>
      <c r="N170" s="32">
        <f>'5th Cycle Summary-Final'!N170-'5th Cycle Summary-Final2'!N170</f>
        <v>0</v>
      </c>
      <c r="O170" s="32">
        <f>'5th Cycle Summary-Final'!O170-'5th Cycle Summary-Final2'!O170</f>
        <v>0</v>
      </c>
      <c r="P170" s="32">
        <f>'5th Cycle Summary-Final'!P170-'5th Cycle Summary-Final2'!P170</f>
        <v>0</v>
      </c>
      <c r="Q170" s="32">
        <f>'5th Cycle Summary-Final'!Q170-'5th Cycle Summary-Final2'!Q170</f>
        <v>0</v>
      </c>
      <c r="R170" s="32">
        <f>'5th Cycle Summary-Final'!R170-'5th Cycle Summary-Final2'!R170</f>
        <v>0</v>
      </c>
      <c r="S170" s="32">
        <f>'5th Cycle Summary-Final'!S170-'5th Cycle Summary-Final2'!S170</f>
        <v>0</v>
      </c>
      <c r="T170" s="32">
        <f>'5th Cycle Summary-Final'!T170-'5th Cycle Summary-Final2'!T170</f>
        <v>0</v>
      </c>
      <c r="U170" s="32">
        <f>'5th Cycle Summary-Final'!U170-'5th Cycle Summary-Final2'!U170</f>
        <v>0</v>
      </c>
      <c r="V170" s="32">
        <f>'5th Cycle Summary-Final'!V170-'5th Cycle Summary-Final2'!V170</f>
        <v>0</v>
      </c>
      <c r="W170" s="32">
        <f>'5th Cycle Summary-Final'!W170-'5th Cycle Summary-Final2'!W170</f>
        <v>0</v>
      </c>
      <c r="X170" s="32">
        <f>'5th Cycle Summary-Final'!X170-'5th Cycle Summary-Final2'!X170</f>
        <v>0</v>
      </c>
      <c r="Y170" s="32">
        <f>'5th Cycle Summary-Final'!Y170-'5th Cycle Summary-Final2'!Y170</f>
        <v>0</v>
      </c>
      <c r="Z170" s="32">
        <f>'5th Cycle Summary-Final'!Z170-'5th Cycle Summary-Final2'!Z170</f>
        <v>0</v>
      </c>
    </row>
    <row r="171" spans="1:26" ht="12.75" customHeight="1" x14ac:dyDescent="0.15">
      <c r="A171" s="9" t="s">
        <v>257</v>
      </c>
      <c r="B171" s="9" t="s">
        <v>128</v>
      </c>
      <c r="C171" s="29" t="s">
        <v>257</v>
      </c>
      <c r="D171" s="32">
        <f>'5th Cycle Summary-Final'!D171-'5th Cycle Summary-Final2'!D171</f>
        <v>0</v>
      </c>
      <c r="E171" s="32">
        <f>'5th Cycle Summary-Final'!E171-'5th Cycle Summary-Final2'!E171</f>
        <v>0</v>
      </c>
      <c r="F171" s="32">
        <f>'5th Cycle Summary-Final'!F171-'5th Cycle Summary-Final2'!F171</f>
        <v>0</v>
      </c>
      <c r="G171" s="32">
        <f>'5th Cycle Summary-Final'!G171-'5th Cycle Summary-Final2'!G171</f>
        <v>0</v>
      </c>
      <c r="H171" s="32">
        <f>'5th Cycle Summary-Final'!H171-'5th Cycle Summary-Final2'!H171</f>
        <v>0</v>
      </c>
      <c r="I171" s="32">
        <f>'5th Cycle Summary-Final'!I171-'5th Cycle Summary-Final2'!I171</f>
        <v>0</v>
      </c>
      <c r="J171" s="32">
        <f>'5th Cycle Summary-Final'!J171-'5th Cycle Summary-Final2'!J171</f>
        <v>0</v>
      </c>
      <c r="K171" s="32">
        <f>'5th Cycle Summary-Final'!K171-'5th Cycle Summary-Final2'!K171</f>
        <v>0</v>
      </c>
      <c r="L171" s="32">
        <f>'5th Cycle Summary-Final'!L171-'5th Cycle Summary-Final2'!L171</f>
        <v>0</v>
      </c>
      <c r="M171" s="32">
        <f>'5th Cycle Summary-Final'!M171-'5th Cycle Summary-Final2'!M171</f>
        <v>0</v>
      </c>
      <c r="N171" s="32">
        <f>'5th Cycle Summary-Final'!N171-'5th Cycle Summary-Final2'!N171</f>
        <v>0</v>
      </c>
      <c r="O171" s="32">
        <f>'5th Cycle Summary-Final'!O171-'5th Cycle Summary-Final2'!O171</f>
        <v>0</v>
      </c>
      <c r="P171" s="32">
        <f>'5th Cycle Summary-Final'!P171-'5th Cycle Summary-Final2'!P171</f>
        <v>0</v>
      </c>
      <c r="Q171" s="32">
        <f>'5th Cycle Summary-Final'!Q171-'5th Cycle Summary-Final2'!Q171</f>
        <v>0</v>
      </c>
      <c r="R171" s="32">
        <f>'5th Cycle Summary-Final'!R171-'5th Cycle Summary-Final2'!R171</f>
        <v>0</v>
      </c>
      <c r="S171" s="32">
        <f>'5th Cycle Summary-Final'!S171-'5th Cycle Summary-Final2'!S171</f>
        <v>0</v>
      </c>
      <c r="T171" s="32">
        <f>'5th Cycle Summary-Final'!T171-'5th Cycle Summary-Final2'!T171</f>
        <v>0</v>
      </c>
      <c r="U171" s="32">
        <f>'5th Cycle Summary-Final'!U171-'5th Cycle Summary-Final2'!U171</f>
        <v>0</v>
      </c>
      <c r="V171" s="32">
        <f>'5th Cycle Summary-Final'!V171-'5th Cycle Summary-Final2'!V171</f>
        <v>0</v>
      </c>
      <c r="W171" s="32">
        <f>'5th Cycle Summary-Final'!W171-'5th Cycle Summary-Final2'!W171</f>
        <v>0</v>
      </c>
      <c r="X171" s="32">
        <f>'5th Cycle Summary-Final'!X171-'5th Cycle Summary-Final2'!X171</f>
        <v>0</v>
      </c>
      <c r="Y171" s="32">
        <f>'5th Cycle Summary-Final'!Y171-'5th Cycle Summary-Final2'!Y171</f>
        <v>0</v>
      </c>
      <c r="Z171" s="32">
        <f>'5th Cycle Summary-Final'!Z171-'5th Cycle Summary-Final2'!Z171</f>
        <v>0</v>
      </c>
    </row>
    <row r="172" spans="1:26" ht="12.75" customHeight="1" x14ac:dyDescent="0.15">
      <c r="A172" s="9" t="s">
        <v>257</v>
      </c>
      <c r="B172" s="9" t="s">
        <v>128</v>
      </c>
      <c r="C172" s="29" t="s">
        <v>260</v>
      </c>
      <c r="D172" s="32">
        <f>'5th Cycle Summary-Final'!D172-'5th Cycle Summary-Final2'!D172</f>
        <v>0</v>
      </c>
      <c r="E172" s="32">
        <f>'5th Cycle Summary-Final'!E172-'5th Cycle Summary-Final2'!E172</f>
        <v>0</v>
      </c>
      <c r="F172" s="32">
        <f>'5th Cycle Summary-Final'!F172-'5th Cycle Summary-Final2'!F172</f>
        <v>0</v>
      </c>
      <c r="G172" s="32">
        <f>'5th Cycle Summary-Final'!G172-'5th Cycle Summary-Final2'!G172</f>
        <v>0</v>
      </c>
      <c r="H172" s="32">
        <f>'5th Cycle Summary-Final'!H172-'5th Cycle Summary-Final2'!H172</f>
        <v>0</v>
      </c>
      <c r="I172" s="32">
        <f>'5th Cycle Summary-Final'!I172-'5th Cycle Summary-Final2'!I172</f>
        <v>0</v>
      </c>
      <c r="J172" s="32">
        <f>'5th Cycle Summary-Final'!J172-'5th Cycle Summary-Final2'!J172</f>
        <v>0</v>
      </c>
      <c r="K172" s="32">
        <f>'5th Cycle Summary-Final'!K172-'5th Cycle Summary-Final2'!K172</f>
        <v>0</v>
      </c>
      <c r="L172" s="32">
        <f>'5th Cycle Summary-Final'!L172-'5th Cycle Summary-Final2'!L172</f>
        <v>0</v>
      </c>
      <c r="M172" s="32">
        <f>'5th Cycle Summary-Final'!M172-'5th Cycle Summary-Final2'!M172</f>
        <v>0</v>
      </c>
      <c r="N172" s="32">
        <f>'5th Cycle Summary-Final'!N172-'5th Cycle Summary-Final2'!N172</f>
        <v>0</v>
      </c>
      <c r="O172" s="32">
        <f>'5th Cycle Summary-Final'!O172-'5th Cycle Summary-Final2'!O172</f>
        <v>0</v>
      </c>
      <c r="P172" s="32">
        <f>'5th Cycle Summary-Final'!P172-'5th Cycle Summary-Final2'!P172</f>
        <v>0</v>
      </c>
      <c r="Q172" s="32">
        <f>'5th Cycle Summary-Final'!Q172-'5th Cycle Summary-Final2'!Q172</f>
        <v>0</v>
      </c>
      <c r="R172" s="32">
        <f>'5th Cycle Summary-Final'!R172-'5th Cycle Summary-Final2'!R172</f>
        <v>0</v>
      </c>
      <c r="S172" s="32">
        <f>'5th Cycle Summary-Final'!S172-'5th Cycle Summary-Final2'!S172</f>
        <v>0</v>
      </c>
      <c r="T172" s="32">
        <f>'5th Cycle Summary-Final'!T172-'5th Cycle Summary-Final2'!T172</f>
        <v>0</v>
      </c>
      <c r="U172" s="32">
        <f>'5th Cycle Summary-Final'!U172-'5th Cycle Summary-Final2'!U172</f>
        <v>0</v>
      </c>
      <c r="V172" s="32">
        <f>'5th Cycle Summary-Final'!V172-'5th Cycle Summary-Final2'!V172</f>
        <v>0</v>
      </c>
      <c r="W172" s="32">
        <f>'5th Cycle Summary-Final'!W172-'5th Cycle Summary-Final2'!W172</f>
        <v>0</v>
      </c>
      <c r="X172" s="32">
        <f>'5th Cycle Summary-Final'!X172-'5th Cycle Summary-Final2'!X172</f>
        <v>0</v>
      </c>
      <c r="Y172" s="32">
        <f>'5th Cycle Summary-Final'!Y172-'5th Cycle Summary-Final2'!Y172</f>
        <v>0</v>
      </c>
      <c r="Z172" s="32">
        <f>'5th Cycle Summary-Final'!Z172-'5th Cycle Summary-Final2'!Z172</f>
        <v>0</v>
      </c>
    </row>
    <row r="173" spans="1:26" ht="12.75" customHeight="1" x14ac:dyDescent="0.15">
      <c r="A173" s="9" t="s">
        <v>257</v>
      </c>
      <c r="B173" s="9" t="s">
        <v>128</v>
      </c>
      <c r="C173" s="29" t="s">
        <v>261</v>
      </c>
      <c r="D173" s="32">
        <f>'5th Cycle Summary-Final'!D173-'5th Cycle Summary-Final2'!D173</f>
        <v>0</v>
      </c>
      <c r="E173" s="32">
        <f>'5th Cycle Summary-Final'!E173-'5th Cycle Summary-Final2'!E173</f>
        <v>0</v>
      </c>
      <c r="F173" s="32">
        <f>'5th Cycle Summary-Final'!F173-'5th Cycle Summary-Final2'!F173</f>
        <v>0</v>
      </c>
      <c r="G173" s="32">
        <f>'5th Cycle Summary-Final'!G173-'5th Cycle Summary-Final2'!G173</f>
        <v>0</v>
      </c>
      <c r="H173" s="32">
        <f>'5th Cycle Summary-Final'!H173-'5th Cycle Summary-Final2'!H173</f>
        <v>0</v>
      </c>
      <c r="I173" s="32">
        <f>'5th Cycle Summary-Final'!I173-'5th Cycle Summary-Final2'!I173</f>
        <v>0</v>
      </c>
      <c r="J173" s="32">
        <f>'5th Cycle Summary-Final'!J173-'5th Cycle Summary-Final2'!J173</f>
        <v>0</v>
      </c>
      <c r="K173" s="32">
        <f>'5th Cycle Summary-Final'!K173-'5th Cycle Summary-Final2'!K173</f>
        <v>0</v>
      </c>
      <c r="L173" s="32">
        <f>'5th Cycle Summary-Final'!L173-'5th Cycle Summary-Final2'!L173</f>
        <v>0</v>
      </c>
      <c r="M173" s="32">
        <f>'5th Cycle Summary-Final'!M173-'5th Cycle Summary-Final2'!M173</f>
        <v>0</v>
      </c>
      <c r="N173" s="32">
        <f>'5th Cycle Summary-Final'!N173-'5th Cycle Summary-Final2'!N173</f>
        <v>0</v>
      </c>
      <c r="O173" s="32">
        <f>'5th Cycle Summary-Final'!O173-'5th Cycle Summary-Final2'!O173</f>
        <v>0</v>
      </c>
      <c r="P173" s="32">
        <f>'5th Cycle Summary-Final'!P173-'5th Cycle Summary-Final2'!P173</f>
        <v>0</v>
      </c>
      <c r="Q173" s="32">
        <f>'5th Cycle Summary-Final'!Q173-'5th Cycle Summary-Final2'!Q173</f>
        <v>0</v>
      </c>
      <c r="R173" s="32">
        <f>'5th Cycle Summary-Final'!R173-'5th Cycle Summary-Final2'!R173</f>
        <v>0</v>
      </c>
      <c r="S173" s="32">
        <f>'5th Cycle Summary-Final'!S173-'5th Cycle Summary-Final2'!S173</f>
        <v>0</v>
      </c>
      <c r="T173" s="32">
        <f>'5th Cycle Summary-Final'!T173-'5th Cycle Summary-Final2'!T173</f>
        <v>0</v>
      </c>
      <c r="U173" s="32">
        <f>'5th Cycle Summary-Final'!U173-'5th Cycle Summary-Final2'!U173</f>
        <v>0</v>
      </c>
      <c r="V173" s="32">
        <f>'5th Cycle Summary-Final'!V173-'5th Cycle Summary-Final2'!V173</f>
        <v>0</v>
      </c>
      <c r="W173" s="32">
        <f>'5th Cycle Summary-Final'!W173-'5th Cycle Summary-Final2'!W173</f>
        <v>0</v>
      </c>
      <c r="X173" s="32">
        <f>'5th Cycle Summary-Final'!X173-'5th Cycle Summary-Final2'!X173</f>
        <v>0</v>
      </c>
      <c r="Y173" s="32">
        <f>'5th Cycle Summary-Final'!Y173-'5th Cycle Summary-Final2'!Y173</f>
        <v>0</v>
      </c>
      <c r="Z173" s="32">
        <f>'5th Cycle Summary-Final'!Z173-'5th Cycle Summary-Final2'!Z173</f>
        <v>0</v>
      </c>
    </row>
    <row r="174" spans="1:26" ht="12.75" customHeight="1" x14ac:dyDescent="0.15">
      <c r="A174" s="9" t="s">
        <v>257</v>
      </c>
      <c r="B174" s="9" t="s">
        <v>128</v>
      </c>
      <c r="C174" s="29" t="s">
        <v>262</v>
      </c>
      <c r="D174" s="32">
        <f>'5th Cycle Summary-Final'!D174-'5th Cycle Summary-Final2'!D174</f>
        <v>0</v>
      </c>
      <c r="E174" s="32">
        <f>'5th Cycle Summary-Final'!E174-'5th Cycle Summary-Final2'!E174</f>
        <v>0</v>
      </c>
      <c r="F174" s="32">
        <f>'5th Cycle Summary-Final'!F174-'5th Cycle Summary-Final2'!F174</f>
        <v>0</v>
      </c>
      <c r="G174" s="32">
        <f>'5th Cycle Summary-Final'!G174-'5th Cycle Summary-Final2'!G174</f>
        <v>0</v>
      </c>
      <c r="H174" s="32">
        <f>'5th Cycle Summary-Final'!H174-'5th Cycle Summary-Final2'!H174</f>
        <v>0</v>
      </c>
      <c r="I174" s="32">
        <f>'5th Cycle Summary-Final'!I174-'5th Cycle Summary-Final2'!I174</f>
        <v>0</v>
      </c>
      <c r="J174" s="32">
        <f>'5th Cycle Summary-Final'!J174-'5th Cycle Summary-Final2'!J174</f>
        <v>0</v>
      </c>
      <c r="K174" s="32">
        <f>'5th Cycle Summary-Final'!K174-'5th Cycle Summary-Final2'!K174</f>
        <v>0</v>
      </c>
      <c r="L174" s="32">
        <f>'5th Cycle Summary-Final'!L174-'5th Cycle Summary-Final2'!L174</f>
        <v>0</v>
      </c>
      <c r="M174" s="32">
        <f>'5th Cycle Summary-Final'!M174-'5th Cycle Summary-Final2'!M174</f>
        <v>0</v>
      </c>
      <c r="N174" s="32">
        <f>'5th Cycle Summary-Final'!N174-'5th Cycle Summary-Final2'!N174</f>
        <v>0</v>
      </c>
      <c r="O174" s="32">
        <f>'5th Cycle Summary-Final'!O174-'5th Cycle Summary-Final2'!O174</f>
        <v>0</v>
      </c>
      <c r="P174" s="32">
        <f>'5th Cycle Summary-Final'!P174-'5th Cycle Summary-Final2'!P174</f>
        <v>0</v>
      </c>
      <c r="Q174" s="32">
        <f>'5th Cycle Summary-Final'!Q174-'5th Cycle Summary-Final2'!Q174</f>
        <v>0</v>
      </c>
      <c r="R174" s="32">
        <f>'5th Cycle Summary-Final'!R174-'5th Cycle Summary-Final2'!R174</f>
        <v>0</v>
      </c>
      <c r="S174" s="32">
        <f>'5th Cycle Summary-Final'!S174-'5th Cycle Summary-Final2'!S174</f>
        <v>0</v>
      </c>
      <c r="T174" s="32">
        <f>'5th Cycle Summary-Final'!T174-'5th Cycle Summary-Final2'!T174</f>
        <v>0</v>
      </c>
      <c r="U174" s="32">
        <f>'5th Cycle Summary-Final'!U174-'5th Cycle Summary-Final2'!U174</f>
        <v>0</v>
      </c>
      <c r="V174" s="32">
        <f>'5th Cycle Summary-Final'!V174-'5th Cycle Summary-Final2'!V174</f>
        <v>0</v>
      </c>
      <c r="W174" s="32">
        <f>'5th Cycle Summary-Final'!W174-'5th Cycle Summary-Final2'!W174</f>
        <v>0</v>
      </c>
      <c r="X174" s="32">
        <f>'5th Cycle Summary-Final'!X174-'5th Cycle Summary-Final2'!X174</f>
        <v>0</v>
      </c>
      <c r="Y174" s="32">
        <f>'5th Cycle Summary-Final'!Y174-'5th Cycle Summary-Final2'!Y174</f>
        <v>0</v>
      </c>
      <c r="Z174" s="32">
        <f>'5th Cycle Summary-Final'!Z174-'5th Cycle Summary-Final2'!Z174</f>
        <v>0</v>
      </c>
    </row>
    <row r="175" spans="1:26" ht="12.75" customHeight="1" x14ac:dyDescent="0.15">
      <c r="A175" s="9" t="s">
        <v>263</v>
      </c>
      <c r="B175" s="9" t="s">
        <v>67</v>
      </c>
      <c r="C175" s="29" t="s">
        <v>264</v>
      </c>
      <c r="D175" s="32">
        <f>'5th Cycle Summary-Final'!D175-'5th Cycle Summary-Final2'!D175</f>
        <v>0</v>
      </c>
      <c r="E175" s="32">
        <f>'5th Cycle Summary-Final'!E175-'5th Cycle Summary-Final2'!E175</f>
        <v>0</v>
      </c>
      <c r="F175" s="32">
        <f>'5th Cycle Summary-Final'!F175-'5th Cycle Summary-Final2'!F175</f>
        <v>0</v>
      </c>
      <c r="G175" s="32">
        <f>'5th Cycle Summary-Final'!G175-'5th Cycle Summary-Final2'!G175</f>
        <v>0</v>
      </c>
      <c r="H175" s="32">
        <f>'5th Cycle Summary-Final'!H175-'5th Cycle Summary-Final2'!H175</f>
        <v>0</v>
      </c>
      <c r="I175" s="32">
        <f>'5th Cycle Summary-Final'!I175-'5th Cycle Summary-Final2'!I175</f>
        <v>0</v>
      </c>
      <c r="J175" s="32">
        <f>'5th Cycle Summary-Final'!J175-'5th Cycle Summary-Final2'!J175</f>
        <v>0</v>
      </c>
      <c r="K175" s="32">
        <f>'5th Cycle Summary-Final'!K175-'5th Cycle Summary-Final2'!K175</f>
        <v>0</v>
      </c>
      <c r="L175" s="32">
        <f>'5th Cycle Summary-Final'!L175-'5th Cycle Summary-Final2'!L175</f>
        <v>0</v>
      </c>
      <c r="M175" s="32">
        <f>'5th Cycle Summary-Final'!M175-'5th Cycle Summary-Final2'!M175</f>
        <v>0</v>
      </c>
      <c r="N175" s="32">
        <f>'5th Cycle Summary-Final'!N175-'5th Cycle Summary-Final2'!N175</f>
        <v>0</v>
      </c>
      <c r="O175" s="32">
        <f>'5th Cycle Summary-Final'!O175-'5th Cycle Summary-Final2'!O175</f>
        <v>0</v>
      </c>
      <c r="P175" s="32">
        <f>'5th Cycle Summary-Final'!P175-'5th Cycle Summary-Final2'!P175</f>
        <v>0</v>
      </c>
      <c r="Q175" s="32">
        <f>'5th Cycle Summary-Final'!Q175-'5th Cycle Summary-Final2'!Q175</f>
        <v>0</v>
      </c>
      <c r="R175" s="32">
        <f>'5th Cycle Summary-Final'!R175-'5th Cycle Summary-Final2'!R175</f>
        <v>0</v>
      </c>
      <c r="S175" s="32">
        <f>'5th Cycle Summary-Final'!S175-'5th Cycle Summary-Final2'!S175</f>
        <v>0</v>
      </c>
      <c r="T175" s="32">
        <f>'5th Cycle Summary-Final'!T175-'5th Cycle Summary-Final2'!T175</f>
        <v>0</v>
      </c>
      <c r="U175" s="32">
        <f>'5th Cycle Summary-Final'!U175-'5th Cycle Summary-Final2'!U175</f>
        <v>0</v>
      </c>
      <c r="V175" s="32">
        <f>'5th Cycle Summary-Final'!V175-'5th Cycle Summary-Final2'!V175</f>
        <v>0</v>
      </c>
      <c r="W175" s="32">
        <f>'5th Cycle Summary-Final'!W175-'5th Cycle Summary-Final2'!W175</f>
        <v>0</v>
      </c>
      <c r="X175" s="32">
        <f>'5th Cycle Summary-Final'!X175-'5th Cycle Summary-Final2'!X175</f>
        <v>0</v>
      </c>
      <c r="Y175" s="32">
        <f>'5th Cycle Summary-Final'!Y175-'5th Cycle Summary-Final2'!Y175</f>
        <v>0</v>
      </c>
      <c r="Z175" s="32">
        <f>'5th Cycle Summary-Final'!Z175-'5th Cycle Summary-Final2'!Z175</f>
        <v>0</v>
      </c>
    </row>
    <row r="176" spans="1:26" ht="12.75" customHeight="1" x14ac:dyDescent="0.15">
      <c r="A176" s="9" t="s">
        <v>263</v>
      </c>
      <c r="B176" s="9" t="s">
        <v>67</v>
      </c>
      <c r="C176" s="29" t="s">
        <v>265</v>
      </c>
      <c r="D176" s="32">
        <f>'5th Cycle Summary-Final'!D176-'5th Cycle Summary-Final2'!D176</f>
        <v>0</v>
      </c>
      <c r="E176" s="32">
        <f>'5th Cycle Summary-Final'!E176-'5th Cycle Summary-Final2'!E176</f>
        <v>0</v>
      </c>
      <c r="F176" s="32">
        <f>'5th Cycle Summary-Final'!F176-'5th Cycle Summary-Final2'!F176</f>
        <v>0</v>
      </c>
      <c r="G176" s="32">
        <f>'5th Cycle Summary-Final'!G176-'5th Cycle Summary-Final2'!G176</f>
        <v>0</v>
      </c>
      <c r="H176" s="32">
        <f>'5th Cycle Summary-Final'!H176-'5th Cycle Summary-Final2'!H176</f>
        <v>0</v>
      </c>
      <c r="I176" s="32">
        <f>'5th Cycle Summary-Final'!I176-'5th Cycle Summary-Final2'!I176</f>
        <v>0</v>
      </c>
      <c r="J176" s="32">
        <f>'5th Cycle Summary-Final'!J176-'5th Cycle Summary-Final2'!J176</f>
        <v>0</v>
      </c>
      <c r="K176" s="32">
        <f>'5th Cycle Summary-Final'!K176-'5th Cycle Summary-Final2'!K176</f>
        <v>0</v>
      </c>
      <c r="L176" s="32">
        <f>'5th Cycle Summary-Final'!L176-'5th Cycle Summary-Final2'!L176</f>
        <v>0</v>
      </c>
      <c r="M176" s="32">
        <f>'5th Cycle Summary-Final'!M176-'5th Cycle Summary-Final2'!M176</f>
        <v>0</v>
      </c>
      <c r="N176" s="32">
        <f>'5th Cycle Summary-Final'!N176-'5th Cycle Summary-Final2'!N176</f>
        <v>0</v>
      </c>
      <c r="O176" s="32">
        <f>'5th Cycle Summary-Final'!O176-'5th Cycle Summary-Final2'!O176</f>
        <v>0</v>
      </c>
      <c r="P176" s="32">
        <f>'5th Cycle Summary-Final'!P176-'5th Cycle Summary-Final2'!P176</f>
        <v>0</v>
      </c>
      <c r="Q176" s="32">
        <f>'5th Cycle Summary-Final'!Q176-'5th Cycle Summary-Final2'!Q176</f>
        <v>0</v>
      </c>
      <c r="R176" s="32">
        <f>'5th Cycle Summary-Final'!R176-'5th Cycle Summary-Final2'!R176</f>
        <v>0</v>
      </c>
      <c r="S176" s="32">
        <f>'5th Cycle Summary-Final'!S176-'5th Cycle Summary-Final2'!S176</f>
        <v>0</v>
      </c>
      <c r="T176" s="32">
        <f>'5th Cycle Summary-Final'!T176-'5th Cycle Summary-Final2'!T176</f>
        <v>0</v>
      </c>
      <c r="U176" s="32">
        <f>'5th Cycle Summary-Final'!U176-'5th Cycle Summary-Final2'!U176</f>
        <v>0</v>
      </c>
      <c r="V176" s="32">
        <f>'5th Cycle Summary-Final'!V176-'5th Cycle Summary-Final2'!V176</f>
        <v>0</v>
      </c>
      <c r="W176" s="32">
        <f>'5th Cycle Summary-Final'!W176-'5th Cycle Summary-Final2'!W176</f>
        <v>0</v>
      </c>
      <c r="X176" s="32">
        <f>'5th Cycle Summary-Final'!X176-'5th Cycle Summary-Final2'!X176</f>
        <v>0</v>
      </c>
      <c r="Y176" s="32">
        <f>'5th Cycle Summary-Final'!Y176-'5th Cycle Summary-Final2'!Y176</f>
        <v>0</v>
      </c>
      <c r="Z176" s="32">
        <f>'5th Cycle Summary-Final'!Z176-'5th Cycle Summary-Final2'!Z176</f>
        <v>0</v>
      </c>
    </row>
    <row r="177" spans="1:26" ht="12.75" customHeight="1" x14ac:dyDescent="0.15">
      <c r="A177" s="9" t="s">
        <v>263</v>
      </c>
      <c r="B177" s="9" t="s">
        <v>67</v>
      </c>
      <c r="C177" s="29" t="s">
        <v>263</v>
      </c>
      <c r="D177" s="32">
        <f>'5th Cycle Summary-Final'!D177-'5th Cycle Summary-Final2'!D177</f>
        <v>0</v>
      </c>
      <c r="E177" s="32">
        <f>'5th Cycle Summary-Final'!E177-'5th Cycle Summary-Final2'!E177</f>
        <v>0</v>
      </c>
      <c r="F177" s="32">
        <f>'5th Cycle Summary-Final'!F177-'5th Cycle Summary-Final2'!F177</f>
        <v>0</v>
      </c>
      <c r="G177" s="32">
        <f>'5th Cycle Summary-Final'!G177-'5th Cycle Summary-Final2'!G177</f>
        <v>0</v>
      </c>
      <c r="H177" s="32">
        <f>'5th Cycle Summary-Final'!H177-'5th Cycle Summary-Final2'!H177</f>
        <v>0</v>
      </c>
      <c r="I177" s="32">
        <f>'5th Cycle Summary-Final'!I177-'5th Cycle Summary-Final2'!I177</f>
        <v>0</v>
      </c>
      <c r="J177" s="32">
        <f>'5th Cycle Summary-Final'!J177-'5th Cycle Summary-Final2'!J177</f>
        <v>0</v>
      </c>
      <c r="K177" s="32">
        <f>'5th Cycle Summary-Final'!K177-'5th Cycle Summary-Final2'!K177</f>
        <v>0</v>
      </c>
      <c r="L177" s="32">
        <f>'5th Cycle Summary-Final'!L177-'5th Cycle Summary-Final2'!L177</f>
        <v>0</v>
      </c>
      <c r="M177" s="32">
        <f>'5th Cycle Summary-Final'!M177-'5th Cycle Summary-Final2'!M177</f>
        <v>0</v>
      </c>
      <c r="N177" s="32">
        <f>'5th Cycle Summary-Final'!N177-'5th Cycle Summary-Final2'!N177</f>
        <v>0</v>
      </c>
      <c r="O177" s="32">
        <f>'5th Cycle Summary-Final'!O177-'5th Cycle Summary-Final2'!O177</f>
        <v>0</v>
      </c>
      <c r="P177" s="32">
        <f>'5th Cycle Summary-Final'!P177-'5th Cycle Summary-Final2'!P177</f>
        <v>0</v>
      </c>
      <c r="Q177" s="32">
        <f>'5th Cycle Summary-Final'!Q177-'5th Cycle Summary-Final2'!Q177</f>
        <v>0</v>
      </c>
      <c r="R177" s="32">
        <f>'5th Cycle Summary-Final'!R177-'5th Cycle Summary-Final2'!R177</f>
        <v>0</v>
      </c>
      <c r="S177" s="32">
        <f>'5th Cycle Summary-Final'!S177-'5th Cycle Summary-Final2'!S177</f>
        <v>0</v>
      </c>
      <c r="T177" s="32">
        <f>'5th Cycle Summary-Final'!T177-'5th Cycle Summary-Final2'!T177</f>
        <v>0</v>
      </c>
      <c r="U177" s="32">
        <f>'5th Cycle Summary-Final'!U177-'5th Cycle Summary-Final2'!U177</f>
        <v>0</v>
      </c>
      <c r="V177" s="32">
        <f>'5th Cycle Summary-Final'!V177-'5th Cycle Summary-Final2'!V177</f>
        <v>0</v>
      </c>
      <c r="W177" s="32">
        <f>'5th Cycle Summary-Final'!W177-'5th Cycle Summary-Final2'!W177</f>
        <v>0</v>
      </c>
      <c r="X177" s="32">
        <f>'5th Cycle Summary-Final'!X177-'5th Cycle Summary-Final2'!X177</f>
        <v>0</v>
      </c>
      <c r="Y177" s="32">
        <f>'5th Cycle Summary-Final'!Y177-'5th Cycle Summary-Final2'!Y177</f>
        <v>0</v>
      </c>
      <c r="Z177" s="32">
        <f>'5th Cycle Summary-Final'!Z177-'5th Cycle Summary-Final2'!Z177</f>
        <v>0</v>
      </c>
    </row>
    <row r="178" spans="1:26" ht="12.75" customHeight="1" x14ac:dyDescent="0.15">
      <c r="A178" s="9" t="s">
        <v>263</v>
      </c>
      <c r="B178" s="9" t="s">
        <v>67</v>
      </c>
      <c r="C178" s="29" t="s">
        <v>266</v>
      </c>
      <c r="D178" s="32">
        <f>'5th Cycle Summary-Final'!D178-'5th Cycle Summary-Final2'!D178</f>
        <v>0</v>
      </c>
      <c r="E178" s="32">
        <f>'5th Cycle Summary-Final'!E178-'5th Cycle Summary-Final2'!E178</f>
        <v>0</v>
      </c>
      <c r="F178" s="32">
        <f>'5th Cycle Summary-Final'!F178-'5th Cycle Summary-Final2'!F178</f>
        <v>0</v>
      </c>
      <c r="G178" s="32">
        <f>'5th Cycle Summary-Final'!G178-'5th Cycle Summary-Final2'!G178</f>
        <v>0</v>
      </c>
      <c r="H178" s="32">
        <f>'5th Cycle Summary-Final'!H178-'5th Cycle Summary-Final2'!H178</f>
        <v>0</v>
      </c>
      <c r="I178" s="32">
        <f>'5th Cycle Summary-Final'!I178-'5th Cycle Summary-Final2'!I178</f>
        <v>0</v>
      </c>
      <c r="J178" s="32">
        <f>'5th Cycle Summary-Final'!J178-'5th Cycle Summary-Final2'!J178</f>
        <v>0</v>
      </c>
      <c r="K178" s="32">
        <f>'5th Cycle Summary-Final'!K178-'5th Cycle Summary-Final2'!K178</f>
        <v>0</v>
      </c>
      <c r="L178" s="32">
        <f>'5th Cycle Summary-Final'!L178-'5th Cycle Summary-Final2'!L178</f>
        <v>0</v>
      </c>
      <c r="M178" s="32">
        <f>'5th Cycle Summary-Final'!M178-'5th Cycle Summary-Final2'!M178</f>
        <v>0</v>
      </c>
      <c r="N178" s="32">
        <f>'5th Cycle Summary-Final'!N178-'5th Cycle Summary-Final2'!N178</f>
        <v>0</v>
      </c>
      <c r="O178" s="32">
        <f>'5th Cycle Summary-Final'!O178-'5th Cycle Summary-Final2'!O178</f>
        <v>0</v>
      </c>
      <c r="P178" s="32">
        <f>'5th Cycle Summary-Final'!P178-'5th Cycle Summary-Final2'!P178</f>
        <v>0</v>
      </c>
      <c r="Q178" s="32">
        <f>'5th Cycle Summary-Final'!Q178-'5th Cycle Summary-Final2'!Q178</f>
        <v>0</v>
      </c>
      <c r="R178" s="32">
        <f>'5th Cycle Summary-Final'!R178-'5th Cycle Summary-Final2'!R178</f>
        <v>0</v>
      </c>
      <c r="S178" s="32">
        <f>'5th Cycle Summary-Final'!S178-'5th Cycle Summary-Final2'!S178</f>
        <v>0</v>
      </c>
      <c r="T178" s="32">
        <f>'5th Cycle Summary-Final'!T178-'5th Cycle Summary-Final2'!T178</f>
        <v>0</v>
      </c>
      <c r="U178" s="32">
        <f>'5th Cycle Summary-Final'!U178-'5th Cycle Summary-Final2'!U178</f>
        <v>0</v>
      </c>
      <c r="V178" s="32">
        <f>'5th Cycle Summary-Final'!V178-'5th Cycle Summary-Final2'!V178</f>
        <v>0</v>
      </c>
      <c r="W178" s="32">
        <f>'5th Cycle Summary-Final'!W178-'5th Cycle Summary-Final2'!W178</f>
        <v>0</v>
      </c>
      <c r="X178" s="32">
        <f>'5th Cycle Summary-Final'!X178-'5th Cycle Summary-Final2'!X178</f>
        <v>0</v>
      </c>
      <c r="Y178" s="32">
        <f>'5th Cycle Summary-Final'!Y178-'5th Cycle Summary-Final2'!Y178</f>
        <v>0</v>
      </c>
      <c r="Z178" s="32">
        <f>'5th Cycle Summary-Final'!Z178-'5th Cycle Summary-Final2'!Z178</f>
        <v>0</v>
      </c>
    </row>
    <row r="179" spans="1:26" ht="12.75" customHeight="1" x14ac:dyDescent="0.15">
      <c r="A179" s="9" t="s">
        <v>263</v>
      </c>
      <c r="B179" s="9" t="s">
        <v>67</v>
      </c>
      <c r="C179" s="29" t="s">
        <v>267</v>
      </c>
      <c r="D179" s="32">
        <f>'5th Cycle Summary-Final'!D179-'5th Cycle Summary-Final2'!D179</f>
        <v>0</v>
      </c>
      <c r="E179" s="32">
        <f>'5th Cycle Summary-Final'!E179-'5th Cycle Summary-Final2'!E179</f>
        <v>0</v>
      </c>
      <c r="F179" s="32">
        <f>'5th Cycle Summary-Final'!F179-'5th Cycle Summary-Final2'!F179</f>
        <v>0</v>
      </c>
      <c r="G179" s="32">
        <f>'5th Cycle Summary-Final'!G179-'5th Cycle Summary-Final2'!G179</f>
        <v>0</v>
      </c>
      <c r="H179" s="32">
        <f>'5th Cycle Summary-Final'!H179-'5th Cycle Summary-Final2'!H179</f>
        <v>0</v>
      </c>
      <c r="I179" s="32">
        <f>'5th Cycle Summary-Final'!I179-'5th Cycle Summary-Final2'!I179</f>
        <v>0</v>
      </c>
      <c r="J179" s="32">
        <f>'5th Cycle Summary-Final'!J179-'5th Cycle Summary-Final2'!J179</f>
        <v>0</v>
      </c>
      <c r="K179" s="32">
        <f>'5th Cycle Summary-Final'!K179-'5th Cycle Summary-Final2'!K179</f>
        <v>0</v>
      </c>
      <c r="L179" s="32">
        <f>'5th Cycle Summary-Final'!L179-'5th Cycle Summary-Final2'!L179</f>
        <v>0</v>
      </c>
      <c r="M179" s="32">
        <f>'5th Cycle Summary-Final'!M179-'5th Cycle Summary-Final2'!M179</f>
        <v>0</v>
      </c>
      <c r="N179" s="32">
        <f>'5th Cycle Summary-Final'!N179-'5th Cycle Summary-Final2'!N179</f>
        <v>0</v>
      </c>
      <c r="O179" s="32">
        <f>'5th Cycle Summary-Final'!O179-'5th Cycle Summary-Final2'!O179</f>
        <v>0</v>
      </c>
      <c r="P179" s="32">
        <f>'5th Cycle Summary-Final'!P179-'5th Cycle Summary-Final2'!P179</f>
        <v>0</v>
      </c>
      <c r="Q179" s="32">
        <f>'5th Cycle Summary-Final'!Q179-'5th Cycle Summary-Final2'!Q179</f>
        <v>0</v>
      </c>
      <c r="R179" s="32">
        <f>'5th Cycle Summary-Final'!R179-'5th Cycle Summary-Final2'!R179</f>
        <v>0</v>
      </c>
      <c r="S179" s="32">
        <f>'5th Cycle Summary-Final'!S179-'5th Cycle Summary-Final2'!S179</f>
        <v>0</v>
      </c>
      <c r="T179" s="32">
        <f>'5th Cycle Summary-Final'!T179-'5th Cycle Summary-Final2'!T179</f>
        <v>0</v>
      </c>
      <c r="U179" s="32">
        <f>'5th Cycle Summary-Final'!U179-'5th Cycle Summary-Final2'!U179</f>
        <v>0</v>
      </c>
      <c r="V179" s="32">
        <f>'5th Cycle Summary-Final'!V179-'5th Cycle Summary-Final2'!V179</f>
        <v>0</v>
      </c>
      <c r="W179" s="32">
        <f>'5th Cycle Summary-Final'!W179-'5th Cycle Summary-Final2'!W179</f>
        <v>0</v>
      </c>
      <c r="X179" s="32">
        <f>'5th Cycle Summary-Final'!X179-'5th Cycle Summary-Final2'!X179</f>
        <v>0</v>
      </c>
      <c r="Y179" s="32">
        <f>'5th Cycle Summary-Final'!Y179-'5th Cycle Summary-Final2'!Y179</f>
        <v>0</v>
      </c>
      <c r="Z179" s="32">
        <f>'5th Cycle Summary-Final'!Z179-'5th Cycle Summary-Final2'!Z179</f>
        <v>0</v>
      </c>
    </row>
    <row r="180" spans="1:26" ht="12.75" customHeight="1" x14ac:dyDescent="0.15">
      <c r="A180" s="9" t="s">
        <v>263</v>
      </c>
      <c r="B180" s="9" t="s">
        <v>67</v>
      </c>
      <c r="C180" s="29" t="s">
        <v>268</v>
      </c>
      <c r="D180" s="32">
        <f>'5th Cycle Summary-Final'!D180-'5th Cycle Summary-Final2'!D180</f>
        <v>0</v>
      </c>
      <c r="E180" s="32">
        <f>'5th Cycle Summary-Final'!E180-'5th Cycle Summary-Final2'!E180</f>
        <v>0</v>
      </c>
      <c r="F180" s="32">
        <f>'5th Cycle Summary-Final'!F180-'5th Cycle Summary-Final2'!F180</f>
        <v>0</v>
      </c>
      <c r="G180" s="32">
        <f>'5th Cycle Summary-Final'!G180-'5th Cycle Summary-Final2'!G180</f>
        <v>0</v>
      </c>
      <c r="H180" s="32">
        <f>'5th Cycle Summary-Final'!H180-'5th Cycle Summary-Final2'!H180</f>
        <v>0</v>
      </c>
      <c r="I180" s="32">
        <f>'5th Cycle Summary-Final'!I180-'5th Cycle Summary-Final2'!I180</f>
        <v>0</v>
      </c>
      <c r="J180" s="32">
        <f>'5th Cycle Summary-Final'!J180-'5th Cycle Summary-Final2'!J180</f>
        <v>0</v>
      </c>
      <c r="K180" s="32">
        <f>'5th Cycle Summary-Final'!K180-'5th Cycle Summary-Final2'!K180</f>
        <v>0</v>
      </c>
      <c r="L180" s="32">
        <f>'5th Cycle Summary-Final'!L180-'5th Cycle Summary-Final2'!L180</f>
        <v>0</v>
      </c>
      <c r="M180" s="32">
        <f>'5th Cycle Summary-Final'!M180-'5th Cycle Summary-Final2'!M180</f>
        <v>0</v>
      </c>
      <c r="N180" s="32">
        <f>'5th Cycle Summary-Final'!N180-'5th Cycle Summary-Final2'!N180</f>
        <v>0</v>
      </c>
      <c r="O180" s="32">
        <f>'5th Cycle Summary-Final'!O180-'5th Cycle Summary-Final2'!O180</f>
        <v>0</v>
      </c>
      <c r="P180" s="32">
        <f>'5th Cycle Summary-Final'!P180-'5th Cycle Summary-Final2'!P180</f>
        <v>0</v>
      </c>
      <c r="Q180" s="32">
        <f>'5th Cycle Summary-Final'!Q180-'5th Cycle Summary-Final2'!Q180</f>
        <v>0</v>
      </c>
      <c r="R180" s="32">
        <f>'5th Cycle Summary-Final'!R180-'5th Cycle Summary-Final2'!R180</f>
        <v>0</v>
      </c>
      <c r="S180" s="32">
        <f>'5th Cycle Summary-Final'!S180-'5th Cycle Summary-Final2'!S180</f>
        <v>0</v>
      </c>
      <c r="T180" s="32">
        <f>'5th Cycle Summary-Final'!T180-'5th Cycle Summary-Final2'!T180</f>
        <v>0</v>
      </c>
      <c r="U180" s="32">
        <f>'5th Cycle Summary-Final'!U180-'5th Cycle Summary-Final2'!U180</f>
        <v>0</v>
      </c>
      <c r="V180" s="32">
        <f>'5th Cycle Summary-Final'!V180-'5th Cycle Summary-Final2'!V180</f>
        <v>0</v>
      </c>
      <c r="W180" s="32">
        <f>'5th Cycle Summary-Final'!W180-'5th Cycle Summary-Final2'!W180</f>
        <v>0</v>
      </c>
      <c r="X180" s="32">
        <f>'5th Cycle Summary-Final'!X180-'5th Cycle Summary-Final2'!X180</f>
        <v>0</v>
      </c>
      <c r="Y180" s="32">
        <f>'5th Cycle Summary-Final'!Y180-'5th Cycle Summary-Final2'!Y180</f>
        <v>0</v>
      </c>
      <c r="Z180" s="32">
        <f>'5th Cycle Summary-Final'!Z180-'5th Cycle Summary-Final2'!Z180</f>
        <v>0</v>
      </c>
    </row>
    <row r="181" spans="1:26" ht="12.75" customHeight="1" x14ac:dyDescent="0.15">
      <c r="A181" s="9" t="s">
        <v>269</v>
      </c>
      <c r="B181" s="9" t="s">
        <v>83</v>
      </c>
      <c r="C181" s="29" t="s">
        <v>270</v>
      </c>
      <c r="D181" s="32">
        <f>'5th Cycle Summary-Final'!D181-'5th Cycle Summary-Final2'!D181</f>
        <v>0</v>
      </c>
      <c r="E181" s="32">
        <f>'5th Cycle Summary-Final'!E181-'5th Cycle Summary-Final2'!E181</f>
        <v>0</v>
      </c>
      <c r="F181" s="32">
        <f>'5th Cycle Summary-Final'!F181-'5th Cycle Summary-Final2'!F181</f>
        <v>0</v>
      </c>
      <c r="G181" s="32">
        <f>'5th Cycle Summary-Final'!G181-'5th Cycle Summary-Final2'!G181</f>
        <v>0</v>
      </c>
      <c r="H181" s="32">
        <f>'5th Cycle Summary-Final'!H181-'5th Cycle Summary-Final2'!H181</f>
        <v>0</v>
      </c>
      <c r="I181" s="32">
        <f>'5th Cycle Summary-Final'!I181-'5th Cycle Summary-Final2'!I181</f>
        <v>0</v>
      </c>
      <c r="J181" s="32">
        <f>'5th Cycle Summary-Final'!J181-'5th Cycle Summary-Final2'!J181</f>
        <v>0</v>
      </c>
      <c r="K181" s="32">
        <f>'5th Cycle Summary-Final'!K181-'5th Cycle Summary-Final2'!K181</f>
        <v>0</v>
      </c>
      <c r="L181" s="32">
        <f>'5th Cycle Summary-Final'!L181-'5th Cycle Summary-Final2'!L181</f>
        <v>0</v>
      </c>
      <c r="M181" s="32">
        <f>'5th Cycle Summary-Final'!M181-'5th Cycle Summary-Final2'!M181</f>
        <v>0</v>
      </c>
      <c r="N181" s="32">
        <f>'5th Cycle Summary-Final'!N181-'5th Cycle Summary-Final2'!N181</f>
        <v>0</v>
      </c>
      <c r="O181" s="32">
        <f>'5th Cycle Summary-Final'!O181-'5th Cycle Summary-Final2'!O181</f>
        <v>0</v>
      </c>
      <c r="P181" s="32">
        <f>'5th Cycle Summary-Final'!P181-'5th Cycle Summary-Final2'!P181</f>
        <v>0</v>
      </c>
      <c r="Q181" s="32">
        <f>'5th Cycle Summary-Final'!Q181-'5th Cycle Summary-Final2'!Q181</f>
        <v>0</v>
      </c>
      <c r="R181" s="32">
        <f>'5th Cycle Summary-Final'!R181-'5th Cycle Summary-Final2'!R181</f>
        <v>0</v>
      </c>
      <c r="S181" s="32">
        <f>'5th Cycle Summary-Final'!S181-'5th Cycle Summary-Final2'!S181</f>
        <v>0</v>
      </c>
      <c r="T181" s="32">
        <f>'5th Cycle Summary-Final'!T181-'5th Cycle Summary-Final2'!T181</f>
        <v>0</v>
      </c>
      <c r="U181" s="32">
        <f>'5th Cycle Summary-Final'!U181-'5th Cycle Summary-Final2'!U181</f>
        <v>0</v>
      </c>
      <c r="V181" s="32">
        <f>'5th Cycle Summary-Final'!V181-'5th Cycle Summary-Final2'!V181</f>
        <v>0</v>
      </c>
      <c r="W181" s="32">
        <f>'5th Cycle Summary-Final'!W181-'5th Cycle Summary-Final2'!W181</f>
        <v>0</v>
      </c>
      <c r="X181" s="32">
        <f>'5th Cycle Summary-Final'!X181-'5th Cycle Summary-Final2'!X181</f>
        <v>0</v>
      </c>
      <c r="Y181" s="32">
        <f>'5th Cycle Summary-Final'!Y181-'5th Cycle Summary-Final2'!Y181</f>
        <v>0</v>
      </c>
      <c r="Z181" s="32">
        <f>'5th Cycle Summary-Final'!Z181-'5th Cycle Summary-Final2'!Z181</f>
        <v>0</v>
      </c>
    </row>
    <row r="182" spans="1:26" ht="12.75" customHeight="1" x14ac:dyDescent="0.15">
      <c r="A182" s="9" t="s">
        <v>269</v>
      </c>
      <c r="B182" s="9" t="s">
        <v>83</v>
      </c>
      <c r="C182" s="29" t="s">
        <v>271</v>
      </c>
      <c r="D182" s="32">
        <f>'5th Cycle Summary-Final'!D182-'5th Cycle Summary-Final2'!D182</f>
        <v>0</v>
      </c>
      <c r="E182" s="32">
        <f>'5th Cycle Summary-Final'!E182-'5th Cycle Summary-Final2'!E182</f>
        <v>0</v>
      </c>
      <c r="F182" s="32">
        <f>'5th Cycle Summary-Final'!F182-'5th Cycle Summary-Final2'!F182</f>
        <v>0</v>
      </c>
      <c r="G182" s="32">
        <f>'5th Cycle Summary-Final'!G182-'5th Cycle Summary-Final2'!G182</f>
        <v>0</v>
      </c>
      <c r="H182" s="32">
        <f>'5th Cycle Summary-Final'!H182-'5th Cycle Summary-Final2'!H182</f>
        <v>0</v>
      </c>
      <c r="I182" s="32">
        <f>'5th Cycle Summary-Final'!I182-'5th Cycle Summary-Final2'!I182</f>
        <v>0</v>
      </c>
      <c r="J182" s="32">
        <f>'5th Cycle Summary-Final'!J182-'5th Cycle Summary-Final2'!J182</f>
        <v>0</v>
      </c>
      <c r="K182" s="32">
        <f>'5th Cycle Summary-Final'!K182-'5th Cycle Summary-Final2'!K182</f>
        <v>0</v>
      </c>
      <c r="L182" s="32">
        <f>'5th Cycle Summary-Final'!L182-'5th Cycle Summary-Final2'!L182</f>
        <v>0</v>
      </c>
      <c r="M182" s="32">
        <f>'5th Cycle Summary-Final'!M182-'5th Cycle Summary-Final2'!M182</f>
        <v>0</v>
      </c>
      <c r="N182" s="32">
        <f>'5th Cycle Summary-Final'!N182-'5th Cycle Summary-Final2'!N182</f>
        <v>0</v>
      </c>
      <c r="O182" s="32">
        <f>'5th Cycle Summary-Final'!O182-'5th Cycle Summary-Final2'!O182</f>
        <v>0</v>
      </c>
      <c r="P182" s="32">
        <f>'5th Cycle Summary-Final'!P182-'5th Cycle Summary-Final2'!P182</f>
        <v>0</v>
      </c>
      <c r="Q182" s="32">
        <f>'5th Cycle Summary-Final'!Q182-'5th Cycle Summary-Final2'!Q182</f>
        <v>0</v>
      </c>
      <c r="R182" s="32">
        <f>'5th Cycle Summary-Final'!R182-'5th Cycle Summary-Final2'!R182</f>
        <v>0</v>
      </c>
      <c r="S182" s="32">
        <f>'5th Cycle Summary-Final'!S182-'5th Cycle Summary-Final2'!S182</f>
        <v>0</v>
      </c>
      <c r="T182" s="32">
        <f>'5th Cycle Summary-Final'!T182-'5th Cycle Summary-Final2'!T182</f>
        <v>0</v>
      </c>
      <c r="U182" s="32">
        <f>'5th Cycle Summary-Final'!U182-'5th Cycle Summary-Final2'!U182</f>
        <v>0</v>
      </c>
      <c r="V182" s="32">
        <f>'5th Cycle Summary-Final'!V182-'5th Cycle Summary-Final2'!V182</f>
        <v>0</v>
      </c>
      <c r="W182" s="32">
        <f>'5th Cycle Summary-Final'!W182-'5th Cycle Summary-Final2'!W182</f>
        <v>0</v>
      </c>
      <c r="X182" s="32">
        <f>'5th Cycle Summary-Final'!X182-'5th Cycle Summary-Final2'!X182</f>
        <v>0</v>
      </c>
      <c r="Y182" s="32">
        <f>'5th Cycle Summary-Final'!Y182-'5th Cycle Summary-Final2'!Y182</f>
        <v>0</v>
      </c>
      <c r="Z182" s="32">
        <f>'5th Cycle Summary-Final'!Z182-'5th Cycle Summary-Final2'!Z182</f>
        <v>0</v>
      </c>
    </row>
    <row r="183" spans="1:26" ht="12.75" customHeight="1" x14ac:dyDescent="0.15">
      <c r="A183" s="9" t="s">
        <v>269</v>
      </c>
      <c r="B183" s="9" t="s">
        <v>83</v>
      </c>
      <c r="C183" s="29" t="s">
        <v>272</v>
      </c>
      <c r="D183" s="32">
        <f>'5th Cycle Summary-Final'!D183-'5th Cycle Summary-Final2'!D183</f>
        <v>0</v>
      </c>
      <c r="E183" s="32">
        <f>'5th Cycle Summary-Final'!E183-'5th Cycle Summary-Final2'!E183</f>
        <v>0</v>
      </c>
      <c r="F183" s="32">
        <f>'5th Cycle Summary-Final'!F183-'5th Cycle Summary-Final2'!F183</f>
        <v>0</v>
      </c>
      <c r="G183" s="32">
        <f>'5th Cycle Summary-Final'!G183-'5th Cycle Summary-Final2'!G183</f>
        <v>0</v>
      </c>
      <c r="H183" s="32">
        <f>'5th Cycle Summary-Final'!H183-'5th Cycle Summary-Final2'!H183</f>
        <v>0</v>
      </c>
      <c r="I183" s="32">
        <f>'5th Cycle Summary-Final'!I183-'5th Cycle Summary-Final2'!I183</f>
        <v>0</v>
      </c>
      <c r="J183" s="32">
        <f>'5th Cycle Summary-Final'!J183-'5th Cycle Summary-Final2'!J183</f>
        <v>0</v>
      </c>
      <c r="K183" s="32">
        <f>'5th Cycle Summary-Final'!K183-'5th Cycle Summary-Final2'!K183</f>
        <v>0</v>
      </c>
      <c r="L183" s="32">
        <f>'5th Cycle Summary-Final'!L183-'5th Cycle Summary-Final2'!L183</f>
        <v>0</v>
      </c>
      <c r="M183" s="32">
        <f>'5th Cycle Summary-Final'!M183-'5th Cycle Summary-Final2'!M183</f>
        <v>0</v>
      </c>
      <c r="N183" s="32">
        <f>'5th Cycle Summary-Final'!N183-'5th Cycle Summary-Final2'!N183</f>
        <v>0</v>
      </c>
      <c r="O183" s="32">
        <f>'5th Cycle Summary-Final'!O183-'5th Cycle Summary-Final2'!O183</f>
        <v>0</v>
      </c>
      <c r="P183" s="32">
        <f>'5th Cycle Summary-Final'!P183-'5th Cycle Summary-Final2'!P183</f>
        <v>0</v>
      </c>
      <c r="Q183" s="32">
        <f>'5th Cycle Summary-Final'!Q183-'5th Cycle Summary-Final2'!Q183</f>
        <v>0</v>
      </c>
      <c r="R183" s="32">
        <f>'5th Cycle Summary-Final'!R183-'5th Cycle Summary-Final2'!R183</f>
        <v>0</v>
      </c>
      <c r="S183" s="32">
        <f>'5th Cycle Summary-Final'!S183-'5th Cycle Summary-Final2'!S183</f>
        <v>0</v>
      </c>
      <c r="T183" s="32">
        <f>'5th Cycle Summary-Final'!T183-'5th Cycle Summary-Final2'!T183</f>
        <v>0</v>
      </c>
      <c r="U183" s="32">
        <f>'5th Cycle Summary-Final'!U183-'5th Cycle Summary-Final2'!U183</f>
        <v>0</v>
      </c>
      <c r="V183" s="32">
        <f>'5th Cycle Summary-Final'!V183-'5th Cycle Summary-Final2'!V183</f>
        <v>0</v>
      </c>
      <c r="W183" s="32">
        <f>'5th Cycle Summary-Final'!W183-'5th Cycle Summary-Final2'!W183</f>
        <v>0</v>
      </c>
      <c r="X183" s="32">
        <f>'5th Cycle Summary-Final'!X183-'5th Cycle Summary-Final2'!X183</f>
        <v>0</v>
      </c>
      <c r="Y183" s="32">
        <f>'5th Cycle Summary-Final'!Y183-'5th Cycle Summary-Final2'!Y183</f>
        <v>0</v>
      </c>
      <c r="Z183" s="32">
        <f>'5th Cycle Summary-Final'!Z183-'5th Cycle Summary-Final2'!Z183</f>
        <v>0</v>
      </c>
    </row>
    <row r="184" spans="1:26" ht="12.75" customHeight="1" x14ac:dyDescent="0.15">
      <c r="A184" s="9" t="s">
        <v>273</v>
      </c>
      <c r="B184" s="9" t="s">
        <v>144</v>
      </c>
      <c r="C184" s="29" t="s">
        <v>274</v>
      </c>
      <c r="D184" s="32">
        <f>'5th Cycle Summary-Final'!D184-'5th Cycle Summary-Final2'!D184</f>
        <v>0</v>
      </c>
      <c r="E184" s="32">
        <f>'5th Cycle Summary-Final'!E184-'5th Cycle Summary-Final2'!E184</f>
        <v>0</v>
      </c>
      <c r="F184" s="32">
        <f>'5th Cycle Summary-Final'!F184-'5th Cycle Summary-Final2'!F184</f>
        <v>0</v>
      </c>
      <c r="G184" s="32">
        <f>'5th Cycle Summary-Final'!G184-'5th Cycle Summary-Final2'!G184</f>
        <v>0</v>
      </c>
      <c r="H184" s="32">
        <f>'5th Cycle Summary-Final'!H184-'5th Cycle Summary-Final2'!H184</f>
        <v>0</v>
      </c>
      <c r="I184" s="32">
        <f>'5th Cycle Summary-Final'!I184-'5th Cycle Summary-Final2'!I184</f>
        <v>0</v>
      </c>
      <c r="J184" s="32">
        <f>'5th Cycle Summary-Final'!J184-'5th Cycle Summary-Final2'!J184</f>
        <v>0</v>
      </c>
      <c r="K184" s="32">
        <f>'5th Cycle Summary-Final'!K184-'5th Cycle Summary-Final2'!K184</f>
        <v>0</v>
      </c>
      <c r="L184" s="32">
        <f>'5th Cycle Summary-Final'!L184-'5th Cycle Summary-Final2'!L184</f>
        <v>0</v>
      </c>
      <c r="M184" s="32">
        <f>'5th Cycle Summary-Final'!M184-'5th Cycle Summary-Final2'!M184</f>
        <v>0</v>
      </c>
      <c r="N184" s="32">
        <f>'5th Cycle Summary-Final'!N184-'5th Cycle Summary-Final2'!N184</f>
        <v>0</v>
      </c>
      <c r="O184" s="32">
        <f>'5th Cycle Summary-Final'!O184-'5th Cycle Summary-Final2'!O184</f>
        <v>0</v>
      </c>
      <c r="P184" s="32">
        <f>'5th Cycle Summary-Final'!P184-'5th Cycle Summary-Final2'!P184</f>
        <v>0</v>
      </c>
      <c r="Q184" s="32">
        <f>'5th Cycle Summary-Final'!Q184-'5th Cycle Summary-Final2'!Q184</f>
        <v>0</v>
      </c>
      <c r="R184" s="32">
        <f>'5th Cycle Summary-Final'!R184-'5th Cycle Summary-Final2'!R184</f>
        <v>0</v>
      </c>
      <c r="S184" s="32">
        <f>'5th Cycle Summary-Final'!S184-'5th Cycle Summary-Final2'!S184</f>
        <v>0</v>
      </c>
      <c r="T184" s="32">
        <f>'5th Cycle Summary-Final'!T184-'5th Cycle Summary-Final2'!T184</f>
        <v>0</v>
      </c>
      <c r="U184" s="32">
        <f>'5th Cycle Summary-Final'!U184-'5th Cycle Summary-Final2'!U184</f>
        <v>0</v>
      </c>
      <c r="V184" s="32">
        <f>'5th Cycle Summary-Final'!V184-'5th Cycle Summary-Final2'!V184</f>
        <v>0</v>
      </c>
      <c r="W184" s="32">
        <f>'5th Cycle Summary-Final'!W184-'5th Cycle Summary-Final2'!W184</f>
        <v>0</v>
      </c>
      <c r="X184" s="32">
        <f>'5th Cycle Summary-Final'!X184-'5th Cycle Summary-Final2'!X184</f>
        <v>0</v>
      </c>
      <c r="Y184" s="32">
        <f>'5th Cycle Summary-Final'!Y184-'5th Cycle Summary-Final2'!Y184</f>
        <v>0</v>
      </c>
      <c r="Z184" s="32">
        <f>'5th Cycle Summary-Final'!Z184-'5th Cycle Summary-Final2'!Z184</f>
        <v>0</v>
      </c>
    </row>
    <row r="185" spans="1:26" ht="12.75" customHeight="1" x14ac:dyDescent="0.15">
      <c r="A185" s="9" t="s">
        <v>273</v>
      </c>
      <c r="B185" s="9" t="s">
        <v>144</v>
      </c>
      <c r="C185" s="29" t="s">
        <v>275</v>
      </c>
      <c r="D185" s="32">
        <f>'5th Cycle Summary-Final'!D185-'5th Cycle Summary-Final2'!D185</f>
        <v>0</v>
      </c>
      <c r="E185" s="32">
        <f>'5th Cycle Summary-Final'!E185-'5th Cycle Summary-Final2'!E185</f>
        <v>0</v>
      </c>
      <c r="F185" s="32">
        <f>'5th Cycle Summary-Final'!F185-'5th Cycle Summary-Final2'!F185</f>
        <v>0</v>
      </c>
      <c r="G185" s="32">
        <f>'5th Cycle Summary-Final'!G185-'5th Cycle Summary-Final2'!G185</f>
        <v>0</v>
      </c>
      <c r="H185" s="32">
        <f>'5th Cycle Summary-Final'!H185-'5th Cycle Summary-Final2'!H185</f>
        <v>0</v>
      </c>
      <c r="I185" s="32">
        <f>'5th Cycle Summary-Final'!I185-'5th Cycle Summary-Final2'!I185</f>
        <v>0</v>
      </c>
      <c r="J185" s="32">
        <f>'5th Cycle Summary-Final'!J185-'5th Cycle Summary-Final2'!J185</f>
        <v>0</v>
      </c>
      <c r="K185" s="32">
        <f>'5th Cycle Summary-Final'!K185-'5th Cycle Summary-Final2'!K185</f>
        <v>0</v>
      </c>
      <c r="L185" s="32">
        <f>'5th Cycle Summary-Final'!L185-'5th Cycle Summary-Final2'!L185</f>
        <v>0</v>
      </c>
      <c r="M185" s="32">
        <f>'5th Cycle Summary-Final'!M185-'5th Cycle Summary-Final2'!M185</f>
        <v>0</v>
      </c>
      <c r="N185" s="32">
        <f>'5th Cycle Summary-Final'!N185-'5th Cycle Summary-Final2'!N185</f>
        <v>0</v>
      </c>
      <c r="O185" s="32">
        <f>'5th Cycle Summary-Final'!O185-'5th Cycle Summary-Final2'!O185</f>
        <v>0</v>
      </c>
      <c r="P185" s="32">
        <f>'5th Cycle Summary-Final'!P185-'5th Cycle Summary-Final2'!P185</f>
        <v>0</v>
      </c>
      <c r="Q185" s="32">
        <f>'5th Cycle Summary-Final'!Q185-'5th Cycle Summary-Final2'!Q185</f>
        <v>0</v>
      </c>
      <c r="R185" s="32">
        <f>'5th Cycle Summary-Final'!R185-'5th Cycle Summary-Final2'!R185</f>
        <v>0</v>
      </c>
      <c r="S185" s="32">
        <f>'5th Cycle Summary-Final'!S185-'5th Cycle Summary-Final2'!S185</f>
        <v>0</v>
      </c>
      <c r="T185" s="32">
        <f>'5th Cycle Summary-Final'!T185-'5th Cycle Summary-Final2'!T185</f>
        <v>0</v>
      </c>
      <c r="U185" s="32">
        <f>'5th Cycle Summary-Final'!U185-'5th Cycle Summary-Final2'!U185</f>
        <v>0</v>
      </c>
      <c r="V185" s="32">
        <f>'5th Cycle Summary-Final'!V185-'5th Cycle Summary-Final2'!V185</f>
        <v>0</v>
      </c>
      <c r="W185" s="32">
        <f>'5th Cycle Summary-Final'!W185-'5th Cycle Summary-Final2'!W185</f>
        <v>0</v>
      </c>
      <c r="X185" s="32">
        <f>'5th Cycle Summary-Final'!X185-'5th Cycle Summary-Final2'!X185</f>
        <v>0</v>
      </c>
      <c r="Y185" s="32">
        <f>'5th Cycle Summary-Final'!Y185-'5th Cycle Summary-Final2'!Y185</f>
        <v>0</v>
      </c>
      <c r="Z185" s="32">
        <f>'5th Cycle Summary-Final'!Z185-'5th Cycle Summary-Final2'!Z185</f>
        <v>0</v>
      </c>
    </row>
    <row r="186" spans="1:26" ht="12.75" customHeight="1" x14ac:dyDescent="0.15">
      <c r="A186" s="9" t="s">
        <v>273</v>
      </c>
      <c r="B186" s="9" t="s">
        <v>144</v>
      </c>
      <c r="C186" s="29" t="s">
        <v>276</v>
      </c>
      <c r="D186" s="32">
        <f>'5th Cycle Summary-Final'!D186-'5th Cycle Summary-Final2'!D186</f>
        <v>0</v>
      </c>
      <c r="E186" s="32">
        <f>'5th Cycle Summary-Final'!E186-'5th Cycle Summary-Final2'!E186</f>
        <v>0</v>
      </c>
      <c r="F186" s="32">
        <f>'5th Cycle Summary-Final'!F186-'5th Cycle Summary-Final2'!F186</f>
        <v>0</v>
      </c>
      <c r="G186" s="32">
        <f>'5th Cycle Summary-Final'!G186-'5th Cycle Summary-Final2'!G186</f>
        <v>0</v>
      </c>
      <c r="H186" s="32">
        <f>'5th Cycle Summary-Final'!H186-'5th Cycle Summary-Final2'!H186</f>
        <v>0</v>
      </c>
      <c r="I186" s="32">
        <f>'5th Cycle Summary-Final'!I186-'5th Cycle Summary-Final2'!I186</f>
        <v>0</v>
      </c>
      <c r="J186" s="32">
        <f>'5th Cycle Summary-Final'!J186-'5th Cycle Summary-Final2'!J186</f>
        <v>0</v>
      </c>
      <c r="K186" s="32">
        <f>'5th Cycle Summary-Final'!K186-'5th Cycle Summary-Final2'!K186</f>
        <v>0</v>
      </c>
      <c r="L186" s="32">
        <f>'5th Cycle Summary-Final'!L186-'5th Cycle Summary-Final2'!L186</f>
        <v>0</v>
      </c>
      <c r="M186" s="32">
        <f>'5th Cycle Summary-Final'!M186-'5th Cycle Summary-Final2'!M186</f>
        <v>0</v>
      </c>
      <c r="N186" s="32">
        <f>'5th Cycle Summary-Final'!N186-'5th Cycle Summary-Final2'!N186</f>
        <v>0</v>
      </c>
      <c r="O186" s="32">
        <f>'5th Cycle Summary-Final'!O186-'5th Cycle Summary-Final2'!O186</f>
        <v>0</v>
      </c>
      <c r="P186" s="32">
        <f>'5th Cycle Summary-Final'!P186-'5th Cycle Summary-Final2'!P186</f>
        <v>0</v>
      </c>
      <c r="Q186" s="32">
        <f>'5th Cycle Summary-Final'!Q186-'5th Cycle Summary-Final2'!Q186</f>
        <v>0</v>
      </c>
      <c r="R186" s="32">
        <f>'5th Cycle Summary-Final'!R186-'5th Cycle Summary-Final2'!R186</f>
        <v>0</v>
      </c>
      <c r="S186" s="32">
        <f>'5th Cycle Summary-Final'!S186-'5th Cycle Summary-Final2'!S186</f>
        <v>0</v>
      </c>
      <c r="T186" s="32">
        <f>'5th Cycle Summary-Final'!T186-'5th Cycle Summary-Final2'!T186</f>
        <v>0</v>
      </c>
      <c r="U186" s="32">
        <f>'5th Cycle Summary-Final'!U186-'5th Cycle Summary-Final2'!U186</f>
        <v>0</v>
      </c>
      <c r="V186" s="32">
        <f>'5th Cycle Summary-Final'!V186-'5th Cycle Summary-Final2'!V186</f>
        <v>0</v>
      </c>
      <c r="W186" s="32">
        <f>'5th Cycle Summary-Final'!W186-'5th Cycle Summary-Final2'!W186</f>
        <v>0</v>
      </c>
      <c r="X186" s="32">
        <f>'5th Cycle Summary-Final'!X186-'5th Cycle Summary-Final2'!X186</f>
        <v>0</v>
      </c>
      <c r="Y186" s="32">
        <f>'5th Cycle Summary-Final'!Y186-'5th Cycle Summary-Final2'!Y186</f>
        <v>0</v>
      </c>
      <c r="Z186" s="32">
        <f>'5th Cycle Summary-Final'!Z186-'5th Cycle Summary-Final2'!Z186</f>
        <v>0</v>
      </c>
    </row>
    <row r="187" spans="1:26" ht="12.75" customHeight="1" x14ac:dyDescent="0.15">
      <c r="A187" s="9" t="s">
        <v>273</v>
      </c>
      <c r="B187" s="9" t="s">
        <v>144</v>
      </c>
      <c r="C187" s="29" t="s">
        <v>277</v>
      </c>
      <c r="D187" s="32">
        <f>'5th Cycle Summary-Final'!D187-'5th Cycle Summary-Final2'!D187</f>
        <v>0</v>
      </c>
      <c r="E187" s="32">
        <f>'5th Cycle Summary-Final'!E187-'5th Cycle Summary-Final2'!E187</f>
        <v>0</v>
      </c>
      <c r="F187" s="32">
        <f>'5th Cycle Summary-Final'!F187-'5th Cycle Summary-Final2'!F187</f>
        <v>0</v>
      </c>
      <c r="G187" s="32">
        <f>'5th Cycle Summary-Final'!G187-'5th Cycle Summary-Final2'!G187</f>
        <v>0</v>
      </c>
      <c r="H187" s="32">
        <f>'5th Cycle Summary-Final'!H187-'5th Cycle Summary-Final2'!H187</f>
        <v>0</v>
      </c>
      <c r="I187" s="32">
        <f>'5th Cycle Summary-Final'!I187-'5th Cycle Summary-Final2'!I187</f>
        <v>0</v>
      </c>
      <c r="J187" s="32">
        <f>'5th Cycle Summary-Final'!J187-'5th Cycle Summary-Final2'!J187</f>
        <v>0</v>
      </c>
      <c r="K187" s="32">
        <f>'5th Cycle Summary-Final'!K187-'5th Cycle Summary-Final2'!K187</f>
        <v>0</v>
      </c>
      <c r="L187" s="32">
        <f>'5th Cycle Summary-Final'!L187-'5th Cycle Summary-Final2'!L187</f>
        <v>0</v>
      </c>
      <c r="M187" s="32">
        <f>'5th Cycle Summary-Final'!M187-'5th Cycle Summary-Final2'!M187</f>
        <v>0</v>
      </c>
      <c r="N187" s="32">
        <f>'5th Cycle Summary-Final'!N187-'5th Cycle Summary-Final2'!N187</f>
        <v>0</v>
      </c>
      <c r="O187" s="32">
        <f>'5th Cycle Summary-Final'!O187-'5th Cycle Summary-Final2'!O187</f>
        <v>0</v>
      </c>
      <c r="P187" s="32">
        <f>'5th Cycle Summary-Final'!P187-'5th Cycle Summary-Final2'!P187</f>
        <v>0</v>
      </c>
      <c r="Q187" s="32">
        <f>'5th Cycle Summary-Final'!Q187-'5th Cycle Summary-Final2'!Q187</f>
        <v>0</v>
      </c>
      <c r="R187" s="32">
        <f>'5th Cycle Summary-Final'!R187-'5th Cycle Summary-Final2'!R187</f>
        <v>0</v>
      </c>
      <c r="S187" s="32">
        <f>'5th Cycle Summary-Final'!S187-'5th Cycle Summary-Final2'!S187</f>
        <v>0</v>
      </c>
      <c r="T187" s="32">
        <f>'5th Cycle Summary-Final'!T187-'5th Cycle Summary-Final2'!T187</f>
        <v>0</v>
      </c>
      <c r="U187" s="32">
        <f>'5th Cycle Summary-Final'!U187-'5th Cycle Summary-Final2'!U187</f>
        <v>0</v>
      </c>
      <c r="V187" s="32">
        <f>'5th Cycle Summary-Final'!V187-'5th Cycle Summary-Final2'!V187</f>
        <v>0</v>
      </c>
      <c r="W187" s="32">
        <f>'5th Cycle Summary-Final'!W187-'5th Cycle Summary-Final2'!W187</f>
        <v>0</v>
      </c>
      <c r="X187" s="32">
        <f>'5th Cycle Summary-Final'!X187-'5th Cycle Summary-Final2'!X187</f>
        <v>0</v>
      </c>
      <c r="Y187" s="32">
        <f>'5th Cycle Summary-Final'!Y187-'5th Cycle Summary-Final2'!Y187</f>
        <v>0</v>
      </c>
      <c r="Z187" s="32">
        <f>'5th Cycle Summary-Final'!Z187-'5th Cycle Summary-Final2'!Z187</f>
        <v>0</v>
      </c>
    </row>
    <row r="188" spans="1:26" ht="12.75" customHeight="1" x14ac:dyDescent="0.15">
      <c r="A188" s="9" t="s">
        <v>273</v>
      </c>
      <c r="B188" s="9" t="s">
        <v>144</v>
      </c>
      <c r="C188" s="29" t="s">
        <v>278</v>
      </c>
      <c r="D188" s="32">
        <f>'5th Cycle Summary-Final'!D188-'5th Cycle Summary-Final2'!D188</f>
        <v>0</v>
      </c>
      <c r="E188" s="32">
        <f>'5th Cycle Summary-Final'!E188-'5th Cycle Summary-Final2'!E188</f>
        <v>0</v>
      </c>
      <c r="F188" s="32">
        <f>'5th Cycle Summary-Final'!F188-'5th Cycle Summary-Final2'!F188</f>
        <v>0</v>
      </c>
      <c r="G188" s="32">
        <f>'5th Cycle Summary-Final'!G188-'5th Cycle Summary-Final2'!G188</f>
        <v>0</v>
      </c>
      <c r="H188" s="32">
        <f>'5th Cycle Summary-Final'!H188-'5th Cycle Summary-Final2'!H188</f>
        <v>0</v>
      </c>
      <c r="I188" s="32">
        <f>'5th Cycle Summary-Final'!I188-'5th Cycle Summary-Final2'!I188</f>
        <v>0</v>
      </c>
      <c r="J188" s="32">
        <f>'5th Cycle Summary-Final'!J188-'5th Cycle Summary-Final2'!J188</f>
        <v>0</v>
      </c>
      <c r="K188" s="32">
        <f>'5th Cycle Summary-Final'!K188-'5th Cycle Summary-Final2'!K188</f>
        <v>0</v>
      </c>
      <c r="L188" s="32">
        <f>'5th Cycle Summary-Final'!L188-'5th Cycle Summary-Final2'!L188</f>
        <v>0</v>
      </c>
      <c r="M188" s="32">
        <f>'5th Cycle Summary-Final'!M188-'5th Cycle Summary-Final2'!M188</f>
        <v>0</v>
      </c>
      <c r="N188" s="32">
        <f>'5th Cycle Summary-Final'!N188-'5th Cycle Summary-Final2'!N188</f>
        <v>0</v>
      </c>
      <c r="O188" s="32">
        <f>'5th Cycle Summary-Final'!O188-'5th Cycle Summary-Final2'!O188</f>
        <v>0</v>
      </c>
      <c r="P188" s="32">
        <f>'5th Cycle Summary-Final'!P188-'5th Cycle Summary-Final2'!P188</f>
        <v>0</v>
      </c>
      <c r="Q188" s="32">
        <f>'5th Cycle Summary-Final'!Q188-'5th Cycle Summary-Final2'!Q188</f>
        <v>0</v>
      </c>
      <c r="R188" s="32">
        <f>'5th Cycle Summary-Final'!R188-'5th Cycle Summary-Final2'!R188</f>
        <v>0</v>
      </c>
      <c r="S188" s="32" t="e">
        <f>'5th Cycle Summary-Final'!S188-'5th Cycle Summary-Final2'!S188</f>
        <v>#DIV/0!</v>
      </c>
      <c r="T188" s="32">
        <f>'5th Cycle Summary-Final'!T188-'5th Cycle Summary-Final2'!T188</f>
        <v>0</v>
      </c>
      <c r="U188" s="32">
        <f>'5th Cycle Summary-Final'!U188-'5th Cycle Summary-Final2'!U188</f>
        <v>0</v>
      </c>
      <c r="V188" s="32">
        <f>'5th Cycle Summary-Final'!V188-'5th Cycle Summary-Final2'!V188</f>
        <v>0</v>
      </c>
      <c r="W188" s="32" t="e">
        <f>'5th Cycle Summary-Final'!W188-'5th Cycle Summary-Final2'!W188</f>
        <v>#DIV/0!</v>
      </c>
      <c r="X188" s="32">
        <f>'5th Cycle Summary-Final'!X188-'5th Cycle Summary-Final2'!X188</f>
        <v>0</v>
      </c>
      <c r="Y188" s="32">
        <f>'5th Cycle Summary-Final'!Y188-'5th Cycle Summary-Final2'!Y188</f>
        <v>0</v>
      </c>
      <c r="Z188" s="32">
        <f>'5th Cycle Summary-Final'!Z188-'5th Cycle Summary-Final2'!Z188</f>
        <v>0</v>
      </c>
    </row>
    <row r="189" spans="1:26" ht="12.75" customHeight="1" x14ac:dyDescent="0.15">
      <c r="A189" s="9" t="s">
        <v>273</v>
      </c>
      <c r="B189" s="9" t="s">
        <v>144</v>
      </c>
      <c r="C189" s="29" t="s">
        <v>279</v>
      </c>
      <c r="D189" s="32">
        <f>'5th Cycle Summary-Final'!D189-'5th Cycle Summary-Final2'!D189</f>
        <v>0</v>
      </c>
      <c r="E189" s="32">
        <f>'5th Cycle Summary-Final'!E189-'5th Cycle Summary-Final2'!E189</f>
        <v>0</v>
      </c>
      <c r="F189" s="32">
        <f>'5th Cycle Summary-Final'!F189-'5th Cycle Summary-Final2'!F189</f>
        <v>0</v>
      </c>
      <c r="G189" s="32">
        <f>'5th Cycle Summary-Final'!G189-'5th Cycle Summary-Final2'!G189</f>
        <v>0</v>
      </c>
      <c r="H189" s="32">
        <f>'5th Cycle Summary-Final'!H189-'5th Cycle Summary-Final2'!H189</f>
        <v>0</v>
      </c>
      <c r="I189" s="32">
        <f>'5th Cycle Summary-Final'!I189-'5th Cycle Summary-Final2'!I189</f>
        <v>0</v>
      </c>
      <c r="J189" s="32">
        <f>'5th Cycle Summary-Final'!J189-'5th Cycle Summary-Final2'!J189</f>
        <v>0</v>
      </c>
      <c r="K189" s="32">
        <f>'5th Cycle Summary-Final'!K189-'5th Cycle Summary-Final2'!K189</f>
        <v>0</v>
      </c>
      <c r="L189" s="32">
        <f>'5th Cycle Summary-Final'!L189-'5th Cycle Summary-Final2'!L189</f>
        <v>0</v>
      </c>
      <c r="M189" s="32">
        <f>'5th Cycle Summary-Final'!M189-'5th Cycle Summary-Final2'!M189</f>
        <v>0</v>
      </c>
      <c r="N189" s="32">
        <f>'5th Cycle Summary-Final'!N189-'5th Cycle Summary-Final2'!N189</f>
        <v>0</v>
      </c>
      <c r="O189" s="32">
        <f>'5th Cycle Summary-Final'!O189-'5th Cycle Summary-Final2'!O189</f>
        <v>0</v>
      </c>
      <c r="P189" s="32">
        <f>'5th Cycle Summary-Final'!P189-'5th Cycle Summary-Final2'!P189</f>
        <v>0</v>
      </c>
      <c r="Q189" s="32">
        <f>'5th Cycle Summary-Final'!Q189-'5th Cycle Summary-Final2'!Q189</f>
        <v>0</v>
      </c>
      <c r="R189" s="32">
        <f>'5th Cycle Summary-Final'!R189-'5th Cycle Summary-Final2'!R189</f>
        <v>0</v>
      </c>
      <c r="S189" s="32">
        <f>'5th Cycle Summary-Final'!S189-'5th Cycle Summary-Final2'!S189</f>
        <v>0</v>
      </c>
      <c r="T189" s="32">
        <f>'5th Cycle Summary-Final'!T189-'5th Cycle Summary-Final2'!T189</f>
        <v>0</v>
      </c>
      <c r="U189" s="32">
        <f>'5th Cycle Summary-Final'!U189-'5th Cycle Summary-Final2'!U189</f>
        <v>0</v>
      </c>
      <c r="V189" s="32">
        <f>'5th Cycle Summary-Final'!V189-'5th Cycle Summary-Final2'!V189</f>
        <v>0</v>
      </c>
      <c r="W189" s="32">
        <f>'5th Cycle Summary-Final'!W189-'5th Cycle Summary-Final2'!W189</f>
        <v>0</v>
      </c>
      <c r="X189" s="32">
        <f>'5th Cycle Summary-Final'!X189-'5th Cycle Summary-Final2'!X189</f>
        <v>0</v>
      </c>
      <c r="Y189" s="32">
        <f>'5th Cycle Summary-Final'!Y189-'5th Cycle Summary-Final2'!Y189</f>
        <v>0</v>
      </c>
      <c r="Z189" s="32">
        <f>'5th Cycle Summary-Final'!Z189-'5th Cycle Summary-Final2'!Z189</f>
        <v>0</v>
      </c>
    </row>
    <row r="190" spans="1:26" ht="12.75" customHeight="1" x14ac:dyDescent="0.15">
      <c r="A190" s="9" t="s">
        <v>273</v>
      </c>
      <c r="B190" s="9" t="s">
        <v>144</v>
      </c>
      <c r="C190" s="29" t="s">
        <v>280</v>
      </c>
      <c r="D190" s="32">
        <f>'5th Cycle Summary-Final'!D190-'5th Cycle Summary-Final2'!D190</f>
        <v>0</v>
      </c>
      <c r="E190" s="32">
        <f>'5th Cycle Summary-Final'!E190-'5th Cycle Summary-Final2'!E190</f>
        <v>0</v>
      </c>
      <c r="F190" s="32">
        <f>'5th Cycle Summary-Final'!F190-'5th Cycle Summary-Final2'!F190</f>
        <v>0</v>
      </c>
      <c r="G190" s="32">
        <f>'5th Cycle Summary-Final'!G190-'5th Cycle Summary-Final2'!G190</f>
        <v>0</v>
      </c>
      <c r="H190" s="32">
        <f>'5th Cycle Summary-Final'!H190-'5th Cycle Summary-Final2'!H190</f>
        <v>0</v>
      </c>
      <c r="I190" s="32">
        <f>'5th Cycle Summary-Final'!I190-'5th Cycle Summary-Final2'!I190</f>
        <v>0</v>
      </c>
      <c r="J190" s="32">
        <f>'5th Cycle Summary-Final'!J190-'5th Cycle Summary-Final2'!J190</f>
        <v>0</v>
      </c>
      <c r="K190" s="32">
        <f>'5th Cycle Summary-Final'!K190-'5th Cycle Summary-Final2'!K190</f>
        <v>0</v>
      </c>
      <c r="L190" s="32">
        <f>'5th Cycle Summary-Final'!L190-'5th Cycle Summary-Final2'!L190</f>
        <v>0</v>
      </c>
      <c r="M190" s="32">
        <f>'5th Cycle Summary-Final'!M190-'5th Cycle Summary-Final2'!M190</f>
        <v>0</v>
      </c>
      <c r="N190" s="32">
        <f>'5th Cycle Summary-Final'!N190-'5th Cycle Summary-Final2'!N190</f>
        <v>0</v>
      </c>
      <c r="O190" s="32">
        <f>'5th Cycle Summary-Final'!O190-'5th Cycle Summary-Final2'!O190</f>
        <v>0</v>
      </c>
      <c r="P190" s="32">
        <f>'5th Cycle Summary-Final'!P190-'5th Cycle Summary-Final2'!P190</f>
        <v>0</v>
      </c>
      <c r="Q190" s="32">
        <f>'5th Cycle Summary-Final'!Q190-'5th Cycle Summary-Final2'!Q190</f>
        <v>0</v>
      </c>
      <c r="R190" s="32">
        <f>'5th Cycle Summary-Final'!R190-'5th Cycle Summary-Final2'!R190</f>
        <v>0</v>
      </c>
      <c r="S190" s="32">
        <f>'5th Cycle Summary-Final'!S190-'5th Cycle Summary-Final2'!S190</f>
        <v>0</v>
      </c>
      <c r="T190" s="32">
        <f>'5th Cycle Summary-Final'!T190-'5th Cycle Summary-Final2'!T190</f>
        <v>0</v>
      </c>
      <c r="U190" s="32">
        <f>'5th Cycle Summary-Final'!U190-'5th Cycle Summary-Final2'!U190</f>
        <v>0</v>
      </c>
      <c r="V190" s="32">
        <f>'5th Cycle Summary-Final'!V190-'5th Cycle Summary-Final2'!V190</f>
        <v>0</v>
      </c>
      <c r="W190" s="32">
        <f>'5th Cycle Summary-Final'!W190-'5th Cycle Summary-Final2'!W190</f>
        <v>0</v>
      </c>
      <c r="X190" s="32">
        <f>'5th Cycle Summary-Final'!X190-'5th Cycle Summary-Final2'!X190</f>
        <v>0</v>
      </c>
      <c r="Y190" s="32">
        <f>'5th Cycle Summary-Final'!Y190-'5th Cycle Summary-Final2'!Y190</f>
        <v>0</v>
      </c>
      <c r="Z190" s="32">
        <f>'5th Cycle Summary-Final'!Z190-'5th Cycle Summary-Final2'!Z190</f>
        <v>0</v>
      </c>
    </row>
    <row r="191" spans="1:26" ht="12.75" customHeight="1" x14ac:dyDescent="0.15">
      <c r="A191" s="9" t="s">
        <v>273</v>
      </c>
      <c r="B191" s="9" t="s">
        <v>144</v>
      </c>
      <c r="C191" s="29" t="s">
        <v>281</v>
      </c>
      <c r="D191" s="32">
        <f>'5th Cycle Summary-Final'!D191-'5th Cycle Summary-Final2'!D191</f>
        <v>0</v>
      </c>
      <c r="E191" s="32">
        <f>'5th Cycle Summary-Final'!E191-'5th Cycle Summary-Final2'!E191</f>
        <v>0</v>
      </c>
      <c r="F191" s="32">
        <f>'5th Cycle Summary-Final'!F191-'5th Cycle Summary-Final2'!F191</f>
        <v>0</v>
      </c>
      <c r="G191" s="32">
        <f>'5th Cycle Summary-Final'!G191-'5th Cycle Summary-Final2'!G191</f>
        <v>0</v>
      </c>
      <c r="H191" s="32">
        <f>'5th Cycle Summary-Final'!H191-'5th Cycle Summary-Final2'!H191</f>
        <v>0</v>
      </c>
      <c r="I191" s="32">
        <f>'5th Cycle Summary-Final'!I191-'5th Cycle Summary-Final2'!I191</f>
        <v>0</v>
      </c>
      <c r="J191" s="32">
        <f>'5th Cycle Summary-Final'!J191-'5th Cycle Summary-Final2'!J191</f>
        <v>0</v>
      </c>
      <c r="K191" s="32">
        <f>'5th Cycle Summary-Final'!K191-'5th Cycle Summary-Final2'!K191</f>
        <v>0</v>
      </c>
      <c r="L191" s="32">
        <f>'5th Cycle Summary-Final'!L191-'5th Cycle Summary-Final2'!L191</f>
        <v>0</v>
      </c>
      <c r="M191" s="32">
        <f>'5th Cycle Summary-Final'!M191-'5th Cycle Summary-Final2'!M191</f>
        <v>0</v>
      </c>
      <c r="N191" s="32">
        <f>'5th Cycle Summary-Final'!N191-'5th Cycle Summary-Final2'!N191</f>
        <v>0</v>
      </c>
      <c r="O191" s="32">
        <f>'5th Cycle Summary-Final'!O191-'5th Cycle Summary-Final2'!O191</f>
        <v>0</v>
      </c>
      <c r="P191" s="32">
        <f>'5th Cycle Summary-Final'!P191-'5th Cycle Summary-Final2'!P191</f>
        <v>0</v>
      </c>
      <c r="Q191" s="32">
        <f>'5th Cycle Summary-Final'!Q191-'5th Cycle Summary-Final2'!Q191</f>
        <v>0</v>
      </c>
      <c r="R191" s="32">
        <f>'5th Cycle Summary-Final'!R191-'5th Cycle Summary-Final2'!R191</f>
        <v>0</v>
      </c>
      <c r="S191" s="32">
        <f>'5th Cycle Summary-Final'!S191-'5th Cycle Summary-Final2'!S191</f>
        <v>0</v>
      </c>
      <c r="T191" s="32">
        <f>'5th Cycle Summary-Final'!T191-'5th Cycle Summary-Final2'!T191</f>
        <v>0</v>
      </c>
      <c r="U191" s="32">
        <f>'5th Cycle Summary-Final'!U191-'5th Cycle Summary-Final2'!U191</f>
        <v>0</v>
      </c>
      <c r="V191" s="32">
        <f>'5th Cycle Summary-Final'!V191-'5th Cycle Summary-Final2'!V191</f>
        <v>0</v>
      </c>
      <c r="W191" s="32">
        <f>'5th Cycle Summary-Final'!W191-'5th Cycle Summary-Final2'!W191</f>
        <v>0</v>
      </c>
      <c r="X191" s="32">
        <f>'5th Cycle Summary-Final'!X191-'5th Cycle Summary-Final2'!X191</f>
        <v>0</v>
      </c>
      <c r="Y191" s="32">
        <f>'5th Cycle Summary-Final'!Y191-'5th Cycle Summary-Final2'!Y191</f>
        <v>0</v>
      </c>
      <c r="Z191" s="32">
        <f>'5th Cycle Summary-Final'!Z191-'5th Cycle Summary-Final2'!Z191</f>
        <v>0</v>
      </c>
    </row>
    <row r="192" spans="1:26" ht="12.75" customHeight="1" x14ac:dyDescent="0.15">
      <c r="A192" s="9" t="s">
        <v>273</v>
      </c>
      <c r="B192" s="9" t="s">
        <v>144</v>
      </c>
      <c r="C192" s="29" t="s">
        <v>282</v>
      </c>
      <c r="D192" s="32">
        <f>'5th Cycle Summary-Final'!D192-'5th Cycle Summary-Final2'!D192</f>
        <v>0</v>
      </c>
      <c r="E192" s="32">
        <f>'5th Cycle Summary-Final'!E192-'5th Cycle Summary-Final2'!E192</f>
        <v>0</v>
      </c>
      <c r="F192" s="32">
        <f>'5th Cycle Summary-Final'!F192-'5th Cycle Summary-Final2'!F192</f>
        <v>0</v>
      </c>
      <c r="G192" s="32">
        <f>'5th Cycle Summary-Final'!G192-'5th Cycle Summary-Final2'!G192</f>
        <v>0</v>
      </c>
      <c r="H192" s="32">
        <f>'5th Cycle Summary-Final'!H192-'5th Cycle Summary-Final2'!H192</f>
        <v>0</v>
      </c>
      <c r="I192" s="32">
        <f>'5th Cycle Summary-Final'!I192-'5th Cycle Summary-Final2'!I192</f>
        <v>0</v>
      </c>
      <c r="J192" s="32">
        <f>'5th Cycle Summary-Final'!J192-'5th Cycle Summary-Final2'!J192</f>
        <v>0</v>
      </c>
      <c r="K192" s="32">
        <f>'5th Cycle Summary-Final'!K192-'5th Cycle Summary-Final2'!K192</f>
        <v>0</v>
      </c>
      <c r="L192" s="32">
        <f>'5th Cycle Summary-Final'!L192-'5th Cycle Summary-Final2'!L192</f>
        <v>0</v>
      </c>
      <c r="M192" s="32">
        <f>'5th Cycle Summary-Final'!M192-'5th Cycle Summary-Final2'!M192</f>
        <v>0</v>
      </c>
      <c r="N192" s="32">
        <f>'5th Cycle Summary-Final'!N192-'5th Cycle Summary-Final2'!N192</f>
        <v>0</v>
      </c>
      <c r="O192" s="32">
        <f>'5th Cycle Summary-Final'!O192-'5th Cycle Summary-Final2'!O192</f>
        <v>0</v>
      </c>
      <c r="P192" s="32">
        <f>'5th Cycle Summary-Final'!P192-'5th Cycle Summary-Final2'!P192</f>
        <v>0</v>
      </c>
      <c r="Q192" s="32">
        <f>'5th Cycle Summary-Final'!Q192-'5th Cycle Summary-Final2'!Q192</f>
        <v>0</v>
      </c>
      <c r="R192" s="32">
        <f>'5th Cycle Summary-Final'!R192-'5th Cycle Summary-Final2'!R192</f>
        <v>0</v>
      </c>
      <c r="S192" s="32">
        <f>'5th Cycle Summary-Final'!S192-'5th Cycle Summary-Final2'!S192</f>
        <v>0</v>
      </c>
      <c r="T192" s="32">
        <f>'5th Cycle Summary-Final'!T192-'5th Cycle Summary-Final2'!T192</f>
        <v>0</v>
      </c>
      <c r="U192" s="32">
        <f>'5th Cycle Summary-Final'!U192-'5th Cycle Summary-Final2'!U192</f>
        <v>0</v>
      </c>
      <c r="V192" s="32">
        <f>'5th Cycle Summary-Final'!V192-'5th Cycle Summary-Final2'!V192</f>
        <v>0</v>
      </c>
      <c r="W192" s="32">
        <f>'5th Cycle Summary-Final'!W192-'5th Cycle Summary-Final2'!W192</f>
        <v>0</v>
      </c>
      <c r="X192" s="32">
        <f>'5th Cycle Summary-Final'!X192-'5th Cycle Summary-Final2'!X192</f>
        <v>0</v>
      </c>
      <c r="Y192" s="32">
        <f>'5th Cycle Summary-Final'!Y192-'5th Cycle Summary-Final2'!Y192</f>
        <v>0</v>
      </c>
      <c r="Z192" s="32">
        <f>'5th Cycle Summary-Final'!Z192-'5th Cycle Summary-Final2'!Z192</f>
        <v>0</v>
      </c>
    </row>
    <row r="193" spans="1:26" ht="12.75" customHeight="1" x14ac:dyDescent="0.15">
      <c r="A193" s="9" t="s">
        <v>273</v>
      </c>
      <c r="B193" s="9" t="s">
        <v>144</v>
      </c>
      <c r="C193" s="29" t="s">
        <v>283</v>
      </c>
      <c r="D193" s="32">
        <f>'5th Cycle Summary-Final'!D193-'5th Cycle Summary-Final2'!D193</f>
        <v>0</v>
      </c>
      <c r="E193" s="32">
        <f>'5th Cycle Summary-Final'!E193-'5th Cycle Summary-Final2'!E193</f>
        <v>0</v>
      </c>
      <c r="F193" s="32">
        <f>'5th Cycle Summary-Final'!F193-'5th Cycle Summary-Final2'!F193</f>
        <v>0</v>
      </c>
      <c r="G193" s="32">
        <f>'5th Cycle Summary-Final'!G193-'5th Cycle Summary-Final2'!G193</f>
        <v>0</v>
      </c>
      <c r="H193" s="32">
        <f>'5th Cycle Summary-Final'!H193-'5th Cycle Summary-Final2'!H193</f>
        <v>0</v>
      </c>
      <c r="I193" s="32">
        <f>'5th Cycle Summary-Final'!I193-'5th Cycle Summary-Final2'!I193</f>
        <v>0</v>
      </c>
      <c r="J193" s="32">
        <f>'5th Cycle Summary-Final'!J193-'5th Cycle Summary-Final2'!J193</f>
        <v>0</v>
      </c>
      <c r="K193" s="32">
        <f>'5th Cycle Summary-Final'!K193-'5th Cycle Summary-Final2'!K193</f>
        <v>0</v>
      </c>
      <c r="L193" s="32">
        <f>'5th Cycle Summary-Final'!L193-'5th Cycle Summary-Final2'!L193</f>
        <v>0</v>
      </c>
      <c r="M193" s="32">
        <f>'5th Cycle Summary-Final'!M193-'5th Cycle Summary-Final2'!M193</f>
        <v>0</v>
      </c>
      <c r="N193" s="32">
        <f>'5th Cycle Summary-Final'!N193-'5th Cycle Summary-Final2'!N193</f>
        <v>0</v>
      </c>
      <c r="O193" s="32">
        <f>'5th Cycle Summary-Final'!O193-'5th Cycle Summary-Final2'!O193</f>
        <v>0</v>
      </c>
      <c r="P193" s="32">
        <f>'5th Cycle Summary-Final'!P193-'5th Cycle Summary-Final2'!P193</f>
        <v>0</v>
      </c>
      <c r="Q193" s="32">
        <f>'5th Cycle Summary-Final'!Q193-'5th Cycle Summary-Final2'!Q193</f>
        <v>0</v>
      </c>
      <c r="R193" s="32">
        <f>'5th Cycle Summary-Final'!R193-'5th Cycle Summary-Final2'!R193</f>
        <v>0</v>
      </c>
      <c r="S193" s="32">
        <f>'5th Cycle Summary-Final'!S193-'5th Cycle Summary-Final2'!S193</f>
        <v>0</v>
      </c>
      <c r="T193" s="32">
        <f>'5th Cycle Summary-Final'!T193-'5th Cycle Summary-Final2'!T193</f>
        <v>0</v>
      </c>
      <c r="U193" s="32">
        <f>'5th Cycle Summary-Final'!U193-'5th Cycle Summary-Final2'!U193</f>
        <v>0</v>
      </c>
      <c r="V193" s="32">
        <f>'5th Cycle Summary-Final'!V193-'5th Cycle Summary-Final2'!V193</f>
        <v>0</v>
      </c>
      <c r="W193" s="32">
        <f>'5th Cycle Summary-Final'!W193-'5th Cycle Summary-Final2'!W193</f>
        <v>0</v>
      </c>
      <c r="X193" s="32">
        <f>'5th Cycle Summary-Final'!X193-'5th Cycle Summary-Final2'!X193</f>
        <v>0</v>
      </c>
      <c r="Y193" s="32">
        <f>'5th Cycle Summary-Final'!Y193-'5th Cycle Summary-Final2'!Y193</f>
        <v>0</v>
      </c>
      <c r="Z193" s="32">
        <f>'5th Cycle Summary-Final'!Z193-'5th Cycle Summary-Final2'!Z193</f>
        <v>0</v>
      </c>
    </row>
    <row r="194" spans="1:26" ht="12.75" customHeight="1" x14ac:dyDescent="0.15">
      <c r="A194" s="9" t="s">
        <v>273</v>
      </c>
      <c r="B194" s="9" t="s">
        <v>144</v>
      </c>
      <c r="C194" s="29" t="s">
        <v>284</v>
      </c>
      <c r="D194" s="32">
        <f>'5th Cycle Summary-Final'!D194-'5th Cycle Summary-Final2'!D194</f>
        <v>0</v>
      </c>
      <c r="E194" s="32">
        <f>'5th Cycle Summary-Final'!E194-'5th Cycle Summary-Final2'!E194</f>
        <v>0</v>
      </c>
      <c r="F194" s="32">
        <f>'5th Cycle Summary-Final'!F194-'5th Cycle Summary-Final2'!F194</f>
        <v>0</v>
      </c>
      <c r="G194" s="32">
        <f>'5th Cycle Summary-Final'!G194-'5th Cycle Summary-Final2'!G194</f>
        <v>0</v>
      </c>
      <c r="H194" s="32">
        <f>'5th Cycle Summary-Final'!H194-'5th Cycle Summary-Final2'!H194</f>
        <v>0</v>
      </c>
      <c r="I194" s="32">
        <f>'5th Cycle Summary-Final'!I194-'5th Cycle Summary-Final2'!I194</f>
        <v>0</v>
      </c>
      <c r="J194" s="32">
        <f>'5th Cycle Summary-Final'!J194-'5th Cycle Summary-Final2'!J194</f>
        <v>0</v>
      </c>
      <c r="K194" s="32">
        <f>'5th Cycle Summary-Final'!K194-'5th Cycle Summary-Final2'!K194</f>
        <v>0</v>
      </c>
      <c r="L194" s="32">
        <f>'5th Cycle Summary-Final'!L194-'5th Cycle Summary-Final2'!L194</f>
        <v>0</v>
      </c>
      <c r="M194" s="32">
        <f>'5th Cycle Summary-Final'!M194-'5th Cycle Summary-Final2'!M194</f>
        <v>0</v>
      </c>
      <c r="N194" s="32">
        <f>'5th Cycle Summary-Final'!N194-'5th Cycle Summary-Final2'!N194</f>
        <v>0</v>
      </c>
      <c r="O194" s="32">
        <f>'5th Cycle Summary-Final'!O194-'5th Cycle Summary-Final2'!O194</f>
        <v>0</v>
      </c>
      <c r="P194" s="32">
        <f>'5th Cycle Summary-Final'!P194-'5th Cycle Summary-Final2'!P194</f>
        <v>0</v>
      </c>
      <c r="Q194" s="32">
        <f>'5th Cycle Summary-Final'!Q194-'5th Cycle Summary-Final2'!Q194</f>
        <v>0</v>
      </c>
      <c r="R194" s="32">
        <f>'5th Cycle Summary-Final'!R194-'5th Cycle Summary-Final2'!R194</f>
        <v>0</v>
      </c>
      <c r="S194" s="32">
        <f>'5th Cycle Summary-Final'!S194-'5th Cycle Summary-Final2'!S194</f>
        <v>0</v>
      </c>
      <c r="T194" s="32">
        <f>'5th Cycle Summary-Final'!T194-'5th Cycle Summary-Final2'!T194</f>
        <v>0</v>
      </c>
      <c r="U194" s="32">
        <f>'5th Cycle Summary-Final'!U194-'5th Cycle Summary-Final2'!U194</f>
        <v>0</v>
      </c>
      <c r="V194" s="32">
        <f>'5th Cycle Summary-Final'!V194-'5th Cycle Summary-Final2'!V194</f>
        <v>0</v>
      </c>
      <c r="W194" s="32">
        <f>'5th Cycle Summary-Final'!W194-'5th Cycle Summary-Final2'!W194</f>
        <v>0</v>
      </c>
      <c r="X194" s="32">
        <f>'5th Cycle Summary-Final'!X194-'5th Cycle Summary-Final2'!X194</f>
        <v>0</v>
      </c>
      <c r="Y194" s="32">
        <f>'5th Cycle Summary-Final'!Y194-'5th Cycle Summary-Final2'!Y194</f>
        <v>0</v>
      </c>
      <c r="Z194" s="32">
        <f>'5th Cycle Summary-Final'!Z194-'5th Cycle Summary-Final2'!Z194</f>
        <v>0</v>
      </c>
    </row>
    <row r="195" spans="1:26" ht="12.75" customHeight="1" x14ac:dyDescent="0.15">
      <c r="A195" s="9" t="s">
        <v>273</v>
      </c>
      <c r="B195" s="9" t="s">
        <v>144</v>
      </c>
      <c r="C195" s="29" t="s">
        <v>285</v>
      </c>
      <c r="D195" s="32">
        <f>'5th Cycle Summary-Final'!D195-'5th Cycle Summary-Final2'!D195</f>
        <v>0</v>
      </c>
      <c r="E195" s="32">
        <f>'5th Cycle Summary-Final'!E195-'5th Cycle Summary-Final2'!E195</f>
        <v>0</v>
      </c>
      <c r="F195" s="32">
        <f>'5th Cycle Summary-Final'!F195-'5th Cycle Summary-Final2'!F195</f>
        <v>0</v>
      </c>
      <c r="G195" s="32">
        <f>'5th Cycle Summary-Final'!G195-'5th Cycle Summary-Final2'!G195</f>
        <v>0</v>
      </c>
      <c r="H195" s="32">
        <f>'5th Cycle Summary-Final'!H195-'5th Cycle Summary-Final2'!H195</f>
        <v>0</v>
      </c>
      <c r="I195" s="32">
        <f>'5th Cycle Summary-Final'!I195-'5th Cycle Summary-Final2'!I195</f>
        <v>0</v>
      </c>
      <c r="J195" s="32">
        <f>'5th Cycle Summary-Final'!J195-'5th Cycle Summary-Final2'!J195</f>
        <v>0</v>
      </c>
      <c r="K195" s="32">
        <f>'5th Cycle Summary-Final'!K195-'5th Cycle Summary-Final2'!K195</f>
        <v>0</v>
      </c>
      <c r="L195" s="32">
        <f>'5th Cycle Summary-Final'!L195-'5th Cycle Summary-Final2'!L195</f>
        <v>0</v>
      </c>
      <c r="M195" s="32">
        <f>'5th Cycle Summary-Final'!M195-'5th Cycle Summary-Final2'!M195</f>
        <v>0</v>
      </c>
      <c r="N195" s="32">
        <f>'5th Cycle Summary-Final'!N195-'5th Cycle Summary-Final2'!N195</f>
        <v>0</v>
      </c>
      <c r="O195" s="32">
        <f>'5th Cycle Summary-Final'!O195-'5th Cycle Summary-Final2'!O195</f>
        <v>0</v>
      </c>
      <c r="P195" s="32">
        <f>'5th Cycle Summary-Final'!P195-'5th Cycle Summary-Final2'!P195</f>
        <v>0</v>
      </c>
      <c r="Q195" s="32">
        <f>'5th Cycle Summary-Final'!Q195-'5th Cycle Summary-Final2'!Q195</f>
        <v>0</v>
      </c>
      <c r="R195" s="32">
        <f>'5th Cycle Summary-Final'!R195-'5th Cycle Summary-Final2'!R195</f>
        <v>0</v>
      </c>
      <c r="S195" s="32">
        <f>'5th Cycle Summary-Final'!S195-'5th Cycle Summary-Final2'!S195</f>
        <v>0</v>
      </c>
      <c r="T195" s="32">
        <f>'5th Cycle Summary-Final'!T195-'5th Cycle Summary-Final2'!T195</f>
        <v>0</v>
      </c>
      <c r="U195" s="32">
        <f>'5th Cycle Summary-Final'!U195-'5th Cycle Summary-Final2'!U195</f>
        <v>0</v>
      </c>
      <c r="V195" s="32">
        <f>'5th Cycle Summary-Final'!V195-'5th Cycle Summary-Final2'!V195</f>
        <v>0</v>
      </c>
      <c r="W195" s="32">
        <f>'5th Cycle Summary-Final'!W195-'5th Cycle Summary-Final2'!W195</f>
        <v>0</v>
      </c>
      <c r="X195" s="32">
        <f>'5th Cycle Summary-Final'!X195-'5th Cycle Summary-Final2'!X195</f>
        <v>0</v>
      </c>
      <c r="Y195" s="32">
        <f>'5th Cycle Summary-Final'!Y195-'5th Cycle Summary-Final2'!Y195</f>
        <v>0</v>
      </c>
      <c r="Z195" s="32">
        <f>'5th Cycle Summary-Final'!Z195-'5th Cycle Summary-Final2'!Z195</f>
        <v>0</v>
      </c>
    </row>
    <row r="196" spans="1:26" ht="12.75" customHeight="1" x14ac:dyDescent="0.15">
      <c r="A196" s="9" t="s">
        <v>273</v>
      </c>
      <c r="B196" s="9" t="s">
        <v>144</v>
      </c>
      <c r="C196" s="29" t="s">
        <v>286</v>
      </c>
      <c r="D196" s="32">
        <f>'5th Cycle Summary-Final'!D196-'5th Cycle Summary-Final2'!D196</f>
        <v>0</v>
      </c>
      <c r="E196" s="32">
        <f>'5th Cycle Summary-Final'!E196-'5th Cycle Summary-Final2'!E196</f>
        <v>0</v>
      </c>
      <c r="F196" s="32">
        <f>'5th Cycle Summary-Final'!F196-'5th Cycle Summary-Final2'!F196</f>
        <v>0</v>
      </c>
      <c r="G196" s="32">
        <f>'5th Cycle Summary-Final'!G196-'5th Cycle Summary-Final2'!G196</f>
        <v>0</v>
      </c>
      <c r="H196" s="32">
        <f>'5th Cycle Summary-Final'!H196-'5th Cycle Summary-Final2'!H196</f>
        <v>0</v>
      </c>
      <c r="I196" s="32">
        <f>'5th Cycle Summary-Final'!I196-'5th Cycle Summary-Final2'!I196</f>
        <v>0</v>
      </c>
      <c r="J196" s="32">
        <f>'5th Cycle Summary-Final'!J196-'5th Cycle Summary-Final2'!J196</f>
        <v>0</v>
      </c>
      <c r="K196" s="32">
        <f>'5th Cycle Summary-Final'!K196-'5th Cycle Summary-Final2'!K196</f>
        <v>0</v>
      </c>
      <c r="L196" s="32">
        <f>'5th Cycle Summary-Final'!L196-'5th Cycle Summary-Final2'!L196</f>
        <v>0</v>
      </c>
      <c r="M196" s="32">
        <f>'5th Cycle Summary-Final'!M196-'5th Cycle Summary-Final2'!M196</f>
        <v>0</v>
      </c>
      <c r="N196" s="32">
        <f>'5th Cycle Summary-Final'!N196-'5th Cycle Summary-Final2'!N196</f>
        <v>0</v>
      </c>
      <c r="O196" s="32">
        <f>'5th Cycle Summary-Final'!O196-'5th Cycle Summary-Final2'!O196</f>
        <v>0</v>
      </c>
      <c r="P196" s="32">
        <f>'5th Cycle Summary-Final'!P196-'5th Cycle Summary-Final2'!P196</f>
        <v>0</v>
      </c>
      <c r="Q196" s="32">
        <f>'5th Cycle Summary-Final'!Q196-'5th Cycle Summary-Final2'!Q196</f>
        <v>0</v>
      </c>
      <c r="R196" s="32">
        <f>'5th Cycle Summary-Final'!R196-'5th Cycle Summary-Final2'!R196</f>
        <v>0</v>
      </c>
      <c r="S196" s="32">
        <f>'5th Cycle Summary-Final'!S196-'5th Cycle Summary-Final2'!S196</f>
        <v>0</v>
      </c>
      <c r="T196" s="32">
        <f>'5th Cycle Summary-Final'!T196-'5th Cycle Summary-Final2'!T196</f>
        <v>0</v>
      </c>
      <c r="U196" s="32">
        <f>'5th Cycle Summary-Final'!U196-'5th Cycle Summary-Final2'!U196</f>
        <v>0</v>
      </c>
      <c r="V196" s="32">
        <f>'5th Cycle Summary-Final'!V196-'5th Cycle Summary-Final2'!V196</f>
        <v>0</v>
      </c>
      <c r="W196" s="32">
        <f>'5th Cycle Summary-Final'!W196-'5th Cycle Summary-Final2'!W196</f>
        <v>0</v>
      </c>
      <c r="X196" s="32">
        <f>'5th Cycle Summary-Final'!X196-'5th Cycle Summary-Final2'!X196</f>
        <v>0</v>
      </c>
      <c r="Y196" s="32">
        <f>'5th Cycle Summary-Final'!Y196-'5th Cycle Summary-Final2'!Y196</f>
        <v>0</v>
      </c>
      <c r="Z196" s="32">
        <f>'5th Cycle Summary-Final'!Z196-'5th Cycle Summary-Final2'!Z196</f>
        <v>0</v>
      </c>
    </row>
    <row r="197" spans="1:26" ht="12.75" customHeight="1" x14ac:dyDescent="0.15">
      <c r="A197" s="9" t="s">
        <v>273</v>
      </c>
      <c r="B197" s="9" t="s">
        <v>144</v>
      </c>
      <c r="C197" s="29" t="s">
        <v>287</v>
      </c>
      <c r="D197" s="32">
        <f>'5th Cycle Summary-Final'!D197-'5th Cycle Summary-Final2'!D197</f>
        <v>0</v>
      </c>
      <c r="E197" s="32">
        <f>'5th Cycle Summary-Final'!E197-'5th Cycle Summary-Final2'!E197</f>
        <v>0</v>
      </c>
      <c r="F197" s="32">
        <f>'5th Cycle Summary-Final'!F197-'5th Cycle Summary-Final2'!F197</f>
        <v>0</v>
      </c>
      <c r="G197" s="32">
        <f>'5th Cycle Summary-Final'!G197-'5th Cycle Summary-Final2'!G197</f>
        <v>0</v>
      </c>
      <c r="H197" s="32">
        <f>'5th Cycle Summary-Final'!H197-'5th Cycle Summary-Final2'!H197</f>
        <v>0</v>
      </c>
      <c r="I197" s="32">
        <f>'5th Cycle Summary-Final'!I197-'5th Cycle Summary-Final2'!I197</f>
        <v>0</v>
      </c>
      <c r="J197" s="32">
        <f>'5th Cycle Summary-Final'!J197-'5th Cycle Summary-Final2'!J197</f>
        <v>0</v>
      </c>
      <c r="K197" s="32">
        <f>'5th Cycle Summary-Final'!K197-'5th Cycle Summary-Final2'!K197</f>
        <v>0</v>
      </c>
      <c r="L197" s="32">
        <f>'5th Cycle Summary-Final'!L197-'5th Cycle Summary-Final2'!L197</f>
        <v>0</v>
      </c>
      <c r="M197" s="32">
        <f>'5th Cycle Summary-Final'!M197-'5th Cycle Summary-Final2'!M197</f>
        <v>0</v>
      </c>
      <c r="N197" s="32">
        <f>'5th Cycle Summary-Final'!N197-'5th Cycle Summary-Final2'!N197</f>
        <v>0</v>
      </c>
      <c r="O197" s="32">
        <f>'5th Cycle Summary-Final'!O197-'5th Cycle Summary-Final2'!O197</f>
        <v>0</v>
      </c>
      <c r="P197" s="32">
        <f>'5th Cycle Summary-Final'!P197-'5th Cycle Summary-Final2'!P197</f>
        <v>0</v>
      </c>
      <c r="Q197" s="32">
        <f>'5th Cycle Summary-Final'!Q197-'5th Cycle Summary-Final2'!Q197</f>
        <v>0</v>
      </c>
      <c r="R197" s="32">
        <f>'5th Cycle Summary-Final'!R197-'5th Cycle Summary-Final2'!R197</f>
        <v>0</v>
      </c>
      <c r="S197" s="32" t="e">
        <f>'5th Cycle Summary-Final'!S197-'5th Cycle Summary-Final2'!S197</f>
        <v>#DIV/0!</v>
      </c>
      <c r="T197" s="32">
        <f>'5th Cycle Summary-Final'!T197-'5th Cycle Summary-Final2'!T197</f>
        <v>0</v>
      </c>
      <c r="U197" s="32">
        <f>'5th Cycle Summary-Final'!U197-'5th Cycle Summary-Final2'!U197</f>
        <v>0</v>
      </c>
      <c r="V197" s="32">
        <f>'5th Cycle Summary-Final'!V197-'5th Cycle Summary-Final2'!V197</f>
        <v>0</v>
      </c>
      <c r="W197" s="32" t="e">
        <f>'5th Cycle Summary-Final'!W197-'5th Cycle Summary-Final2'!W197</f>
        <v>#DIV/0!</v>
      </c>
      <c r="X197" s="32">
        <f>'5th Cycle Summary-Final'!X197-'5th Cycle Summary-Final2'!X197</f>
        <v>0</v>
      </c>
      <c r="Y197" s="32">
        <f>'5th Cycle Summary-Final'!Y197-'5th Cycle Summary-Final2'!Y197</f>
        <v>0</v>
      </c>
      <c r="Z197" s="32">
        <f>'5th Cycle Summary-Final'!Z197-'5th Cycle Summary-Final2'!Z197</f>
        <v>0</v>
      </c>
    </row>
    <row r="198" spans="1:26" ht="12.75" customHeight="1" x14ac:dyDescent="0.15">
      <c r="A198" s="9" t="s">
        <v>273</v>
      </c>
      <c r="B198" s="9" t="s">
        <v>144</v>
      </c>
      <c r="C198" s="29" t="s">
        <v>288</v>
      </c>
      <c r="D198" s="32">
        <f>'5th Cycle Summary-Final'!D198-'5th Cycle Summary-Final2'!D198</f>
        <v>0</v>
      </c>
      <c r="E198" s="32">
        <f>'5th Cycle Summary-Final'!E198-'5th Cycle Summary-Final2'!E198</f>
        <v>0</v>
      </c>
      <c r="F198" s="32">
        <f>'5th Cycle Summary-Final'!F198-'5th Cycle Summary-Final2'!F198</f>
        <v>0</v>
      </c>
      <c r="G198" s="32">
        <f>'5th Cycle Summary-Final'!G198-'5th Cycle Summary-Final2'!G198</f>
        <v>0</v>
      </c>
      <c r="H198" s="32">
        <f>'5th Cycle Summary-Final'!H198-'5th Cycle Summary-Final2'!H198</f>
        <v>0</v>
      </c>
      <c r="I198" s="32">
        <f>'5th Cycle Summary-Final'!I198-'5th Cycle Summary-Final2'!I198</f>
        <v>0</v>
      </c>
      <c r="J198" s="32">
        <f>'5th Cycle Summary-Final'!J198-'5th Cycle Summary-Final2'!J198</f>
        <v>0</v>
      </c>
      <c r="K198" s="32">
        <f>'5th Cycle Summary-Final'!K198-'5th Cycle Summary-Final2'!K198</f>
        <v>0</v>
      </c>
      <c r="L198" s="32">
        <f>'5th Cycle Summary-Final'!L198-'5th Cycle Summary-Final2'!L198</f>
        <v>0</v>
      </c>
      <c r="M198" s="32">
        <f>'5th Cycle Summary-Final'!M198-'5th Cycle Summary-Final2'!M198</f>
        <v>0</v>
      </c>
      <c r="N198" s="32">
        <f>'5th Cycle Summary-Final'!N198-'5th Cycle Summary-Final2'!N198</f>
        <v>0</v>
      </c>
      <c r="O198" s="32">
        <f>'5th Cycle Summary-Final'!O198-'5th Cycle Summary-Final2'!O198</f>
        <v>0</v>
      </c>
      <c r="P198" s="32">
        <f>'5th Cycle Summary-Final'!P198-'5th Cycle Summary-Final2'!P198</f>
        <v>0</v>
      </c>
      <c r="Q198" s="32">
        <f>'5th Cycle Summary-Final'!Q198-'5th Cycle Summary-Final2'!Q198</f>
        <v>0</v>
      </c>
      <c r="R198" s="32">
        <f>'5th Cycle Summary-Final'!R198-'5th Cycle Summary-Final2'!R198</f>
        <v>0</v>
      </c>
      <c r="S198" s="32" t="e">
        <f>'5th Cycle Summary-Final'!S198-'5th Cycle Summary-Final2'!S198</f>
        <v>#DIV/0!</v>
      </c>
      <c r="T198" s="32">
        <f>'5th Cycle Summary-Final'!T198-'5th Cycle Summary-Final2'!T198</f>
        <v>0</v>
      </c>
      <c r="U198" s="32">
        <f>'5th Cycle Summary-Final'!U198-'5th Cycle Summary-Final2'!U198</f>
        <v>0</v>
      </c>
      <c r="V198" s="32">
        <f>'5th Cycle Summary-Final'!V198-'5th Cycle Summary-Final2'!V198</f>
        <v>0</v>
      </c>
      <c r="W198" s="32" t="e">
        <f>'5th Cycle Summary-Final'!W198-'5th Cycle Summary-Final2'!W198</f>
        <v>#DIV/0!</v>
      </c>
      <c r="X198" s="32">
        <f>'5th Cycle Summary-Final'!X198-'5th Cycle Summary-Final2'!X198</f>
        <v>0</v>
      </c>
      <c r="Y198" s="32">
        <f>'5th Cycle Summary-Final'!Y198-'5th Cycle Summary-Final2'!Y198</f>
        <v>0</v>
      </c>
      <c r="Z198" s="32">
        <f>'5th Cycle Summary-Final'!Z198-'5th Cycle Summary-Final2'!Z198</f>
        <v>0</v>
      </c>
    </row>
    <row r="199" spans="1:26" ht="12.75" customHeight="1" x14ac:dyDescent="0.15">
      <c r="A199" s="9" t="s">
        <v>273</v>
      </c>
      <c r="B199" s="9" t="s">
        <v>144</v>
      </c>
      <c r="C199" s="29" t="s">
        <v>289</v>
      </c>
      <c r="D199" s="32">
        <f>'5th Cycle Summary-Final'!D199-'5th Cycle Summary-Final2'!D199</f>
        <v>0</v>
      </c>
      <c r="E199" s="32">
        <f>'5th Cycle Summary-Final'!E199-'5th Cycle Summary-Final2'!E199</f>
        <v>0</v>
      </c>
      <c r="F199" s="32">
        <f>'5th Cycle Summary-Final'!F199-'5th Cycle Summary-Final2'!F199</f>
        <v>0</v>
      </c>
      <c r="G199" s="32">
        <f>'5th Cycle Summary-Final'!G199-'5th Cycle Summary-Final2'!G199</f>
        <v>0</v>
      </c>
      <c r="H199" s="32">
        <f>'5th Cycle Summary-Final'!H199-'5th Cycle Summary-Final2'!H199</f>
        <v>0</v>
      </c>
      <c r="I199" s="32">
        <f>'5th Cycle Summary-Final'!I199-'5th Cycle Summary-Final2'!I199</f>
        <v>0</v>
      </c>
      <c r="J199" s="32">
        <f>'5th Cycle Summary-Final'!J199-'5th Cycle Summary-Final2'!J199</f>
        <v>0</v>
      </c>
      <c r="K199" s="32">
        <f>'5th Cycle Summary-Final'!K199-'5th Cycle Summary-Final2'!K199</f>
        <v>0</v>
      </c>
      <c r="L199" s="32">
        <f>'5th Cycle Summary-Final'!L199-'5th Cycle Summary-Final2'!L199</f>
        <v>0</v>
      </c>
      <c r="M199" s="32">
        <f>'5th Cycle Summary-Final'!M199-'5th Cycle Summary-Final2'!M199</f>
        <v>0</v>
      </c>
      <c r="N199" s="32">
        <f>'5th Cycle Summary-Final'!N199-'5th Cycle Summary-Final2'!N199</f>
        <v>0</v>
      </c>
      <c r="O199" s="32">
        <f>'5th Cycle Summary-Final'!O199-'5th Cycle Summary-Final2'!O199</f>
        <v>0</v>
      </c>
      <c r="P199" s="32">
        <f>'5th Cycle Summary-Final'!P199-'5th Cycle Summary-Final2'!P199</f>
        <v>0</v>
      </c>
      <c r="Q199" s="32">
        <f>'5th Cycle Summary-Final'!Q199-'5th Cycle Summary-Final2'!Q199</f>
        <v>0</v>
      </c>
      <c r="R199" s="32">
        <f>'5th Cycle Summary-Final'!R199-'5th Cycle Summary-Final2'!R199</f>
        <v>0</v>
      </c>
      <c r="S199" s="32">
        <f>'5th Cycle Summary-Final'!S199-'5th Cycle Summary-Final2'!S199</f>
        <v>0</v>
      </c>
      <c r="T199" s="32">
        <f>'5th Cycle Summary-Final'!T199-'5th Cycle Summary-Final2'!T199</f>
        <v>0</v>
      </c>
      <c r="U199" s="32">
        <f>'5th Cycle Summary-Final'!U199-'5th Cycle Summary-Final2'!U199</f>
        <v>0</v>
      </c>
      <c r="V199" s="32">
        <f>'5th Cycle Summary-Final'!V199-'5th Cycle Summary-Final2'!V199</f>
        <v>0</v>
      </c>
      <c r="W199" s="32">
        <f>'5th Cycle Summary-Final'!W199-'5th Cycle Summary-Final2'!W199</f>
        <v>0</v>
      </c>
      <c r="X199" s="32">
        <f>'5th Cycle Summary-Final'!X199-'5th Cycle Summary-Final2'!X199</f>
        <v>0</v>
      </c>
      <c r="Y199" s="32">
        <f>'5th Cycle Summary-Final'!Y199-'5th Cycle Summary-Final2'!Y199</f>
        <v>0</v>
      </c>
      <c r="Z199" s="32">
        <f>'5th Cycle Summary-Final'!Z199-'5th Cycle Summary-Final2'!Z199</f>
        <v>0</v>
      </c>
    </row>
    <row r="200" spans="1:26" ht="12.75" customHeight="1" x14ac:dyDescent="0.15">
      <c r="A200" s="9" t="s">
        <v>273</v>
      </c>
      <c r="B200" s="9" t="s">
        <v>144</v>
      </c>
      <c r="C200" s="29" t="s">
        <v>290</v>
      </c>
      <c r="D200" s="32">
        <f>'5th Cycle Summary-Final'!D200-'5th Cycle Summary-Final2'!D200</f>
        <v>0</v>
      </c>
      <c r="E200" s="32">
        <f>'5th Cycle Summary-Final'!E200-'5th Cycle Summary-Final2'!E200</f>
        <v>0</v>
      </c>
      <c r="F200" s="32">
        <f>'5th Cycle Summary-Final'!F200-'5th Cycle Summary-Final2'!F200</f>
        <v>0</v>
      </c>
      <c r="G200" s="32">
        <f>'5th Cycle Summary-Final'!G200-'5th Cycle Summary-Final2'!G200</f>
        <v>0</v>
      </c>
      <c r="H200" s="32">
        <f>'5th Cycle Summary-Final'!H200-'5th Cycle Summary-Final2'!H200</f>
        <v>0</v>
      </c>
      <c r="I200" s="32">
        <f>'5th Cycle Summary-Final'!I200-'5th Cycle Summary-Final2'!I200</f>
        <v>0</v>
      </c>
      <c r="J200" s="32">
        <f>'5th Cycle Summary-Final'!J200-'5th Cycle Summary-Final2'!J200</f>
        <v>0</v>
      </c>
      <c r="K200" s="32">
        <f>'5th Cycle Summary-Final'!K200-'5th Cycle Summary-Final2'!K200</f>
        <v>0</v>
      </c>
      <c r="L200" s="32">
        <f>'5th Cycle Summary-Final'!L200-'5th Cycle Summary-Final2'!L200</f>
        <v>0</v>
      </c>
      <c r="M200" s="32">
        <f>'5th Cycle Summary-Final'!M200-'5th Cycle Summary-Final2'!M200</f>
        <v>0</v>
      </c>
      <c r="N200" s="32">
        <f>'5th Cycle Summary-Final'!N200-'5th Cycle Summary-Final2'!N200</f>
        <v>0</v>
      </c>
      <c r="O200" s="32">
        <f>'5th Cycle Summary-Final'!O200-'5th Cycle Summary-Final2'!O200</f>
        <v>0</v>
      </c>
      <c r="P200" s="32">
        <f>'5th Cycle Summary-Final'!P200-'5th Cycle Summary-Final2'!P200</f>
        <v>0</v>
      </c>
      <c r="Q200" s="32">
        <f>'5th Cycle Summary-Final'!Q200-'5th Cycle Summary-Final2'!Q200</f>
        <v>0</v>
      </c>
      <c r="R200" s="32">
        <f>'5th Cycle Summary-Final'!R200-'5th Cycle Summary-Final2'!R200</f>
        <v>0</v>
      </c>
      <c r="S200" s="32" t="e">
        <f>'5th Cycle Summary-Final'!S200-'5th Cycle Summary-Final2'!S200</f>
        <v>#DIV/0!</v>
      </c>
      <c r="T200" s="32">
        <f>'5th Cycle Summary-Final'!T200-'5th Cycle Summary-Final2'!T200</f>
        <v>0</v>
      </c>
      <c r="U200" s="32">
        <f>'5th Cycle Summary-Final'!U200-'5th Cycle Summary-Final2'!U200</f>
        <v>0</v>
      </c>
      <c r="V200" s="32">
        <f>'5th Cycle Summary-Final'!V200-'5th Cycle Summary-Final2'!V200</f>
        <v>0</v>
      </c>
      <c r="W200" s="32" t="e">
        <f>'5th Cycle Summary-Final'!W200-'5th Cycle Summary-Final2'!W200</f>
        <v>#DIV/0!</v>
      </c>
      <c r="X200" s="32">
        <f>'5th Cycle Summary-Final'!X200-'5th Cycle Summary-Final2'!X200</f>
        <v>0</v>
      </c>
      <c r="Y200" s="32">
        <f>'5th Cycle Summary-Final'!Y200-'5th Cycle Summary-Final2'!Y200</f>
        <v>0</v>
      </c>
      <c r="Z200" s="32">
        <f>'5th Cycle Summary-Final'!Z200-'5th Cycle Summary-Final2'!Z200</f>
        <v>0</v>
      </c>
    </row>
    <row r="201" spans="1:26" ht="12.75" customHeight="1" x14ac:dyDescent="0.15">
      <c r="A201" s="9" t="s">
        <v>273</v>
      </c>
      <c r="B201" s="9" t="s">
        <v>144</v>
      </c>
      <c r="C201" s="29" t="s">
        <v>291</v>
      </c>
      <c r="D201" s="32">
        <f>'5th Cycle Summary-Final'!D201-'5th Cycle Summary-Final2'!D201</f>
        <v>0</v>
      </c>
      <c r="E201" s="32">
        <f>'5th Cycle Summary-Final'!E201-'5th Cycle Summary-Final2'!E201</f>
        <v>0</v>
      </c>
      <c r="F201" s="32">
        <f>'5th Cycle Summary-Final'!F201-'5th Cycle Summary-Final2'!F201</f>
        <v>0</v>
      </c>
      <c r="G201" s="32">
        <f>'5th Cycle Summary-Final'!G201-'5th Cycle Summary-Final2'!G201</f>
        <v>0</v>
      </c>
      <c r="H201" s="32">
        <f>'5th Cycle Summary-Final'!H201-'5th Cycle Summary-Final2'!H201</f>
        <v>0</v>
      </c>
      <c r="I201" s="32">
        <f>'5th Cycle Summary-Final'!I201-'5th Cycle Summary-Final2'!I201</f>
        <v>0</v>
      </c>
      <c r="J201" s="32">
        <f>'5th Cycle Summary-Final'!J201-'5th Cycle Summary-Final2'!J201</f>
        <v>0</v>
      </c>
      <c r="K201" s="32">
        <f>'5th Cycle Summary-Final'!K201-'5th Cycle Summary-Final2'!K201</f>
        <v>0</v>
      </c>
      <c r="L201" s="32">
        <f>'5th Cycle Summary-Final'!L201-'5th Cycle Summary-Final2'!L201</f>
        <v>0</v>
      </c>
      <c r="M201" s="32">
        <f>'5th Cycle Summary-Final'!M201-'5th Cycle Summary-Final2'!M201</f>
        <v>0</v>
      </c>
      <c r="N201" s="32">
        <f>'5th Cycle Summary-Final'!N201-'5th Cycle Summary-Final2'!N201</f>
        <v>0</v>
      </c>
      <c r="O201" s="32">
        <f>'5th Cycle Summary-Final'!O201-'5th Cycle Summary-Final2'!O201</f>
        <v>0</v>
      </c>
      <c r="P201" s="32">
        <f>'5th Cycle Summary-Final'!P201-'5th Cycle Summary-Final2'!P201</f>
        <v>0</v>
      </c>
      <c r="Q201" s="32">
        <f>'5th Cycle Summary-Final'!Q201-'5th Cycle Summary-Final2'!Q201</f>
        <v>0</v>
      </c>
      <c r="R201" s="32">
        <f>'5th Cycle Summary-Final'!R201-'5th Cycle Summary-Final2'!R201</f>
        <v>0</v>
      </c>
      <c r="S201" s="32">
        <f>'5th Cycle Summary-Final'!S201-'5th Cycle Summary-Final2'!S201</f>
        <v>0</v>
      </c>
      <c r="T201" s="32">
        <f>'5th Cycle Summary-Final'!T201-'5th Cycle Summary-Final2'!T201</f>
        <v>0</v>
      </c>
      <c r="U201" s="32">
        <f>'5th Cycle Summary-Final'!U201-'5th Cycle Summary-Final2'!U201</f>
        <v>0</v>
      </c>
      <c r="V201" s="32">
        <f>'5th Cycle Summary-Final'!V201-'5th Cycle Summary-Final2'!V201</f>
        <v>0</v>
      </c>
      <c r="W201" s="32">
        <f>'5th Cycle Summary-Final'!W201-'5th Cycle Summary-Final2'!W201</f>
        <v>0</v>
      </c>
      <c r="X201" s="32">
        <f>'5th Cycle Summary-Final'!X201-'5th Cycle Summary-Final2'!X201</f>
        <v>0</v>
      </c>
      <c r="Y201" s="32">
        <f>'5th Cycle Summary-Final'!Y201-'5th Cycle Summary-Final2'!Y201</f>
        <v>0</v>
      </c>
      <c r="Z201" s="32">
        <f>'5th Cycle Summary-Final'!Z201-'5th Cycle Summary-Final2'!Z201</f>
        <v>0</v>
      </c>
    </row>
    <row r="202" spans="1:26" ht="12.75" customHeight="1" x14ac:dyDescent="0.15">
      <c r="A202" s="9" t="s">
        <v>273</v>
      </c>
      <c r="B202" s="9" t="s">
        <v>144</v>
      </c>
      <c r="C202" s="29" t="s">
        <v>292</v>
      </c>
      <c r="D202" s="32">
        <f>'5th Cycle Summary-Final'!D202-'5th Cycle Summary-Final2'!D202</f>
        <v>0</v>
      </c>
      <c r="E202" s="32">
        <f>'5th Cycle Summary-Final'!E202-'5th Cycle Summary-Final2'!E202</f>
        <v>0</v>
      </c>
      <c r="F202" s="32">
        <f>'5th Cycle Summary-Final'!F202-'5th Cycle Summary-Final2'!F202</f>
        <v>0</v>
      </c>
      <c r="G202" s="32">
        <f>'5th Cycle Summary-Final'!G202-'5th Cycle Summary-Final2'!G202</f>
        <v>0</v>
      </c>
      <c r="H202" s="32">
        <f>'5th Cycle Summary-Final'!H202-'5th Cycle Summary-Final2'!H202</f>
        <v>0</v>
      </c>
      <c r="I202" s="32">
        <f>'5th Cycle Summary-Final'!I202-'5th Cycle Summary-Final2'!I202</f>
        <v>0</v>
      </c>
      <c r="J202" s="32">
        <f>'5th Cycle Summary-Final'!J202-'5th Cycle Summary-Final2'!J202</f>
        <v>0</v>
      </c>
      <c r="K202" s="32">
        <f>'5th Cycle Summary-Final'!K202-'5th Cycle Summary-Final2'!K202</f>
        <v>0</v>
      </c>
      <c r="L202" s="32">
        <f>'5th Cycle Summary-Final'!L202-'5th Cycle Summary-Final2'!L202</f>
        <v>0</v>
      </c>
      <c r="M202" s="32">
        <f>'5th Cycle Summary-Final'!M202-'5th Cycle Summary-Final2'!M202</f>
        <v>0</v>
      </c>
      <c r="N202" s="32">
        <f>'5th Cycle Summary-Final'!N202-'5th Cycle Summary-Final2'!N202</f>
        <v>0</v>
      </c>
      <c r="O202" s="32">
        <f>'5th Cycle Summary-Final'!O202-'5th Cycle Summary-Final2'!O202</f>
        <v>0</v>
      </c>
      <c r="P202" s="32">
        <f>'5th Cycle Summary-Final'!P202-'5th Cycle Summary-Final2'!P202</f>
        <v>0</v>
      </c>
      <c r="Q202" s="32">
        <f>'5th Cycle Summary-Final'!Q202-'5th Cycle Summary-Final2'!Q202</f>
        <v>0</v>
      </c>
      <c r="R202" s="32">
        <f>'5th Cycle Summary-Final'!R202-'5th Cycle Summary-Final2'!R202</f>
        <v>0</v>
      </c>
      <c r="S202" s="32">
        <f>'5th Cycle Summary-Final'!S202-'5th Cycle Summary-Final2'!S202</f>
        <v>0</v>
      </c>
      <c r="T202" s="32">
        <f>'5th Cycle Summary-Final'!T202-'5th Cycle Summary-Final2'!T202</f>
        <v>0</v>
      </c>
      <c r="U202" s="32">
        <f>'5th Cycle Summary-Final'!U202-'5th Cycle Summary-Final2'!U202</f>
        <v>0</v>
      </c>
      <c r="V202" s="32">
        <f>'5th Cycle Summary-Final'!V202-'5th Cycle Summary-Final2'!V202</f>
        <v>0</v>
      </c>
      <c r="W202" s="32">
        <f>'5th Cycle Summary-Final'!W202-'5th Cycle Summary-Final2'!W202</f>
        <v>0</v>
      </c>
      <c r="X202" s="32">
        <f>'5th Cycle Summary-Final'!X202-'5th Cycle Summary-Final2'!X202</f>
        <v>0</v>
      </c>
      <c r="Y202" s="32">
        <f>'5th Cycle Summary-Final'!Y202-'5th Cycle Summary-Final2'!Y202</f>
        <v>0</v>
      </c>
      <c r="Z202" s="32">
        <f>'5th Cycle Summary-Final'!Z202-'5th Cycle Summary-Final2'!Z202</f>
        <v>0</v>
      </c>
    </row>
    <row r="203" spans="1:26" ht="12.75" customHeight="1" x14ac:dyDescent="0.15">
      <c r="A203" s="9" t="s">
        <v>273</v>
      </c>
      <c r="B203" s="9" t="s">
        <v>144</v>
      </c>
      <c r="C203" s="29" t="s">
        <v>293</v>
      </c>
      <c r="D203" s="32">
        <f>'5th Cycle Summary-Final'!D203-'5th Cycle Summary-Final2'!D203</f>
        <v>0</v>
      </c>
      <c r="E203" s="32">
        <f>'5th Cycle Summary-Final'!E203-'5th Cycle Summary-Final2'!E203</f>
        <v>0</v>
      </c>
      <c r="F203" s="32">
        <f>'5th Cycle Summary-Final'!F203-'5th Cycle Summary-Final2'!F203</f>
        <v>0</v>
      </c>
      <c r="G203" s="32">
        <f>'5th Cycle Summary-Final'!G203-'5th Cycle Summary-Final2'!G203</f>
        <v>0</v>
      </c>
      <c r="H203" s="32">
        <f>'5th Cycle Summary-Final'!H203-'5th Cycle Summary-Final2'!H203</f>
        <v>0</v>
      </c>
      <c r="I203" s="32">
        <f>'5th Cycle Summary-Final'!I203-'5th Cycle Summary-Final2'!I203</f>
        <v>0</v>
      </c>
      <c r="J203" s="32">
        <f>'5th Cycle Summary-Final'!J203-'5th Cycle Summary-Final2'!J203</f>
        <v>0</v>
      </c>
      <c r="K203" s="32">
        <f>'5th Cycle Summary-Final'!K203-'5th Cycle Summary-Final2'!K203</f>
        <v>0</v>
      </c>
      <c r="L203" s="32">
        <f>'5th Cycle Summary-Final'!L203-'5th Cycle Summary-Final2'!L203</f>
        <v>0</v>
      </c>
      <c r="M203" s="32">
        <f>'5th Cycle Summary-Final'!M203-'5th Cycle Summary-Final2'!M203</f>
        <v>0</v>
      </c>
      <c r="N203" s="32">
        <f>'5th Cycle Summary-Final'!N203-'5th Cycle Summary-Final2'!N203</f>
        <v>0</v>
      </c>
      <c r="O203" s="32">
        <f>'5th Cycle Summary-Final'!O203-'5th Cycle Summary-Final2'!O203</f>
        <v>0</v>
      </c>
      <c r="P203" s="32">
        <f>'5th Cycle Summary-Final'!P203-'5th Cycle Summary-Final2'!P203</f>
        <v>0</v>
      </c>
      <c r="Q203" s="32">
        <f>'5th Cycle Summary-Final'!Q203-'5th Cycle Summary-Final2'!Q203</f>
        <v>0</v>
      </c>
      <c r="R203" s="32">
        <f>'5th Cycle Summary-Final'!R203-'5th Cycle Summary-Final2'!R203</f>
        <v>0</v>
      </c>
      <c r="S203" s="32">
        <f>'5th Cycle Summary-Final'!S203-'5th Cycle Summary-Final2'!S203</f>
        <v>0</v>
      </c>
      <c r="T203" s="32">
        <f>'5th Cycle Summary-Final'!T203-'5th Cycle Summary-Final2'!T203</f>
        <v>0</v>
      </c>
      <c r="U203" s="32">
        <f>'5th Cycle Summary-Final'!U203-'5th Cycle Summary-Final2'!U203</f>
        <v>0</v>
      </c>
      <c r="V203" s="32">
        <f>'5th Cycle Summary-Final'!V203-'5th Cycle Summary-Final2'!V203</f>
        <v>0</v>
      </c>
      <c r="W203" s="32">
        <f>'5th Cycle Summary-Final'!W203-'5th Cycle Summary-Final2'!W203</f>
        <v>0</v>
      </c>
      <c r="X203" s="32">
        <f>'5th Cycle Summary-Final'!X203-'5th Cycle Summary-Final2'!X203</f>
        <v>0</v>
      </c>
      <c r="Y203" s="32">
        <f>'5th Cycle Summary-Final'!Y203-'5th Cycle Summary-Final2'!Y203</f>
        <v>0</v>
      </c>
      <c r="Z203" s="32">
        <f>'5th Cycle Summary-Final'!Z203-'5th Cycle Summary-Final2'!Z203</f>
        <v>0</v>
      </c>
    </row>
    <row r="204" spans="1:26" ht="12.75" customHeight="1" x14ac:dyDescent="0.15">
      <c r="A204" s="9" t="s">
        <v>273</v>
      </c>
      <c r="B204" s="9" t="s">
        <v>144</v>
      </c>
      <c r="C204" s="29" t="s">
        <v>294</v>
      </c>
      <c r="D204" s="32">
        <f>'5th Cycle Summary-Final'!D204-'5th Cycle Summary-Final2'!D204</f>
        <v>0</v>
      </c>
      <c r="E204" s="32">
        <f>'5th Cycle Summary-Final'!E204-'5th Cycle Summary-Final2'!E204</f>
        <v>0</v>
      </c>
      <c r="F204" s="32">
        <f>'5th Cycle Summary-Final'!F204-'5th Cycle Summary-Final2'!F204</f>
        <v>0</v>
      </c>
      <c r="G204" s="32">
        <f>'5th Cycle Summary-Final'!G204-'5th Cycle Summary-Final2'!G204</f>
        <v>0</v>
      </c>
      <c r="H204" s="32">
        <f>'5th Cycle Summary-Final'!H204-'5th Cycle Summary-Final2'!H204</f>
        <v>0</v>
      </c>
      <c r="I204" s="32">
        <f>'5th Cycle Summary-Final'!I204-'5th Cycle Summary-Final2'!I204</f>
        <v>0</v>
      </c>
      <c r="J204" s="32">
        <f>'5th Cycle Summary-Final'!J204-'5th Cycle Summary-Final2'!J204</f>
        <v>0</v>
      </c>
      <c r="K204" s="32">
        <f>'5th Cycle Summary-Final'!K204-'5th Cycle Summary-Final2'!K204</f>
        <v>0</v>
      </c>
      <c r="L204" s="32">
        <f>'5th Cycle Summary-Final'!L204-'5th Cycle Summary-Final2'!L204</f>
        <v>0</v>
      </c>
      <c r="M204" s="32">
        <f>'5th Cycle Summary-Final'!M204-'5th Cycle Summary-Final2'!M204</f>
        <v>0</v>
      </c>
      <c r="N204" s="32">
        <f>'5th Cycle Summary-Final'!N204-'5th Cycle Summary-Final2'!N204</f>
        <v>0</v>
      </c>
      <c r="O204" s="32">
        <f>'5th Cycle Summary-Final'!O204-'5th Cycle Summary-Final2'!O204</f>
        <v>0</v>
      </c>
      <c r="P204" s="32">
        <f>'5th Cycle Summary-Final'!P204-'5th Cycle Summary-Final2'!P204</f>
        <v>0</v>
      </c>
      <c r="Q204" s="32">
        <f>'5th Cycle Summary-Final'!Q204-'5th Cycle Summary-Final2'!Q204</f>
        <v>0</v>
      </c>
      <c r="R204" s="32">
        <f>'5th Cycle Summary-Final'!R204-'5th Cycle Summary-Final2'!R204</f>
        <v>0</v>
      </c>
      <c r="S204" s="32">
        <f>'5th Cycle Summary-Final'!S204-'5th Cycle Summary-Final2'!S204</f>
        <v>0</v>
      </c>
      <c r="T204" s="32">
        <f>'5th Cycle Summary-Final'!T204-'5th Cycle Summary-Final2'!T204</f>
        <v>0</v>
      </c>
      <c r="U204" s="32">
        <f>'5th Cycle Summary-Final'!U204-'5th Cycle Summary-Final2'!U204</f>
        <v>0</v>
      </c>
      <c r="V204" s="32">
        <f>'5th Cycle Summary-Final'!V204-'5th Cycle Summary-Final2'!V204</f>
        <v>0</v>
      </c>
      <c r="W204" s="32">
        <f>'5th Cycle Summary-Final'!W204-'5th Cycle Summary-Final2'!W204</f>
        <v>0</v>
      </c>
      <c r="X204" s="32">
        <f>'5th Cycle Summary-Final'!X204-'5th Cycle Summary-Final2'!X204</f>
        <v>0</v>
      </c>
      <c r="Y204" s="32">
        <f>'5th Cycle Summary-Final'!Y204-'5th Cycle Summary-Final2'!Y204</f>
        <v>0</v>
      </c>
      <c r="Z204" s="32">
        <f>'5th Cycle Summary-Final'!Z204-'5th Cycle Summary-Final2'!Z204</f>
        <v>0</v>
      </c>
    </row>
    <row r="205" spans="1:26" ht="12.75" customHeight="1" x14ac:dyDescent="0.15">
      <c r="A205" s="9" t="s">
        <v>273</v>
      </c>
      <c r="B205" s="9" t="s">
        <v>144</v>
      </c>
      <c r="C205" s="29" t="s">
        <v>273</v>
      </c>
      <c r="D205" s="32">
        <f>'5th Cycle Summary-Final'!D205-'5th Cycle Summary-Final2'!D205</f>
        <v>0</v>
      </c>
      <c r="E205" s="32">
        <f>'5th Cycle Summary-Final'!E205-'5th Cycle Summary-Final2'!E205</f>
        <v>0</v>
      </c>
      <c r="F205" s="32">
        <f>'5th Cycle Summary-Final'!F205-'5th Cycle Summary-Final2'!F205</f>
        <v>0</v>
      </c>
      <c r="G205" s="32">
        <f>'5th Cycle Summary-Final'!G205-'5th Cycle Summary-Final2'!G205</f>
        <v>0</v>
      </c>
      <c r="H205" s="32">
        <f>'5th Cycle Summary-Final'!H205-'5th Cycle Summary-Final2'!H205</f>
        <v>0</v>
      </c>
      <c r="I205" s="32">
        <f>'5th Cycle Summary-Final'!I205-'5th Cycle Summary-Final2'!I205</f>
        <v>0</v>
      </c>
      <c r="J205" s="32">
        <f>'5th Cycle Summary-Final'!J205-'5th Cycle Summary-Final2'!J205</f>
        <v>0</v>
      </c>
      <c r="K205" s="32">
        <f>'5th Cycle Summary-Final'!K205-'5th Cycle Summary-Final2'!K205</f>
        <v>0</v>
      </c>
      <c r="L205" s="32">
        <f>'5th Cycle Summary-Final'!L205-'5th Cycle Summary-Final2'!L205</f>
        <v>0</v>
      </c>
      <c r="M205" s="32">
        <f>'5th Cycle Summary-Final'!M205-'5th Cycle Summary-Final2'!M205</f>
        <v>0</v>
      </c>
      <c r="N205" s="32">
        <f>'5th Cycle Summary-Final'!N205-'5th Cycle Summary-Final2'!N205</f>
        <v>0</v>
      </c>
      <c r="O205" s="32">
        <f>'5th Cycle Summary-Final'!O205-'5th Cycle Summary-Final2'!O205</f>
        <v>0</v>
      </c>
      <c r="P205" s="32">
        <f>'5th Cycle Summary-Final'!P205-'5th Cycle Summary-Final2'!P205</f>
        <v>0</v>
      </c>
      <c r="Q205" s="32">
        <f>'5th Cycle Summary-Final'!Q205-'5th Cycle Summary-Final2'!Q205</f>
        <v>0</v>
      </c>
      <c r="R205" s="32">
        <f>'5th Cycle Summary-Final'!R205-'5th Cycle Summary-Final2'!R205</f>
        <v>0</v>
      </c>
      <c r="S205" s="32">
        <f>'5th Cycle Summary-Final'!S205-'5th Cycle Summary-Final2'!S205</f>
        <v>0</v>
      </c>
      <c r="T205" s="32">
        <f>'5th Cycle Summary-Final'!T205-'5th Cycle Summary-Final2'!T205</f>
        <v>0</v>
      </c>
      <c r="U205" s="32">
        <f>'5th Cycle Summary-Final'!U205-'5th Cycle Summary-Final2'!U205</f>
        <v>0</v>
      </c>
      <c r="V205" s="32">
        <f>'5th Cycle Summary-Final'!V205-'5th Cycle Summary-Final2'!V205</f>
        <v>0</v>
      </c>
      <c r="W205" s="32">
        <f>'5th Cycle Summary-Final'!W205-'5th Cycle Summary-Final2'!W205</f>
        <v>0</v>
      </c>
      <c r="X205" s="32">
        <f>'5th Cycle Summary-Final'!X205-'5th Cycle Summary-Final2'!X205</f>
        <v>0</v>
      </c>
      <c r="Y205" s="32">
        <f>'5th Cycle Summary-Final'!Y205-'5th Cycle Summary-Final2'!Y205</f>
        <v>0</v>
      </c>
      <c r="Z205" s="32">
        <f>'5th Cycle Summary-Final'!Z205-'5th Cycle Summary-Final2'!Z205</f>
        <v>0</v>
      </c>
    </row>
    <row r="206" spans="1:26" ht="12.75" customHeight="1" x14ac:dyDescent="0.15">
      <c r="A206" s="9" t="s">
        <v>273</v>
      </c>
      <c r="B206" s="9" t="s">
        <v>144</v>
      </c>
      <c r="C206" s="29" t="s">
        <v>295</v>
      </c>
      <c r="D206" s="32">
        <f>'5th Cycle Summary-Final'!D206-'5th Cycle Summary-Final2'!D206</f>
        <v>0</v>
      </c>
      <c r="E206" s="32">
        <f>'5th Cycle Summary-Final'!E206-'5th Cycle Summary-Final2'!E206</f>
        <v>0</v>
      </c>
      <c r="F206" s="32">
        <f>'5th Cycle Summary-Final'!F206-'5th Cycle Summary-Final2'!F206</f>
        <v>0</v>
      </c>
      <c r="G206" s="32">
        <f>'5th Cycle Summary-Final'!G206-'5th Cycle Summary-Final2'!G206</f>
        <v>0</v>
      </c>
      <c r="H206" s="32">
        <f>'5th Cycle Summary-Final'!H206-'5th Cycle Summary-Final2'!H206</f>
        <v>0</v>
      </c>
      <c r="I206" s="32">
        <f>'5th Cycle Summary-Final'!I206-'5th Cycle Summary-Final2'!I206</f>
        <v>0</v>
      </c>
      <c r="J206" s="32">
        <f>'5th Cycle Summary-Final'!J206-'5th Cycle Summary-Final2'!J206</f>
        <v>0</v>
      </c>
      <c r="K206" s="32">
        <f>'5th Cycle Summary-Final'!K206-'5th Cycle Summary-Final2'!K206</f>
        <v>0</v>
      </c>
      <c r="L206" s="32">
        <f>'5th Cycle Summary-Final'!L206-'5th Cycle Summary-Final2'!L206</f>
        <v>0</v>
      </c>
      <c r="M206" s="32">
        <f>'5th Cycle Summary-Final'!M206-'5th Cycle Summary-Final2'!M206</f>
        <v>0</v>
      </c>
      <c r="N206" s="32">
        <f>'5th Cycle Summary-Final'!N206-'5th Cycle Summary-Final2'!N206</f>
        <v>0</v>
      </c>
      <c r="O206" s="32">
        <f>'5th Cycle Summary-Final'!O206-'5th Cycle Summary-Final2'!O206</f>
        <v>0</v>
      </c>
      <c r="P206" s="32">
        <f>'5th Cycle Summary-Final'!P206-'5th Cycle Summary-Final2'!P206</f>
        <v>0</v>
      </c>
      <c r="Q206" s="32">
        <f>'5th Cycle Summary-Final'!Q206-'5th Cycle Summary-Final2'!Q206</f>
        <v>0</v>
      </c>
      <c r="R206" s="32">
        <f>'5th Cycle Summary-Final'!R206-'5th Cycle Summary-Final2'!R206</f>
        <v>0</v>
      </c>
      <c r="S206" s="32">
        <f>'5th Cycle Summary-Final'!S206-'5th Cycle Summary-Final2'!S206</f>
        <v>0</v>
      </c>
      <c r="T206" s="32">
        <f>'5th Cycle Summary-Final'!T206-'5th Cycle Summary-Final2'!T206</f>
        <v>0</v>
      </c>
      <c r="U206" s="32">
        <f>'5th Cycle Summary-Final'!U206-'5th Cycle Summary-Final2'!U206</f>
        <v>0</v>
      </c>
      <c r="V206" s="32">
        <f>'5th Cycle Summary-Final'!V206-'5th Cycle Summary-Final2'!V206</f>
        <v>0</v>
      </c>
      <c r="W206" s="32">
        <f>'5th Cycle Summary-Final'!W206-'5th Cycle Summary-Final2'!W206</f>
        <v>0</v>
      </c>
      <c r="X206" s="32">
        <f>'5th Cycle Summary-Final'!X206-'5th Cycle Summary-Final2'!X206</f>
        <v>0</v>
      </c>
      <c r="Y206" s="32">
        <f>'5th Cycle Summary-Final'!Y206-'5th Cycle Summary-Final2'!Y206</f>
        <v>0</v>
      </c>
      <c r="Z206" s="32">
        <f>'5th Cycle Summary-Final'!Z206-'5th Cycle Summary-Final2'!Z206</f>
        <v>0</v>
      </c>
    </row>
    <row r="207" spans="1:26" ht="12.75" customHeight="1" x14ac:dyDescent="0.15">
      <c r="A207" s="9" t="s">
        <v>273</v>
      </c>
      <c r="B207" s="9" t="s">
        <v>144</v>
      </c>
      <c r="C207" s="29" t="s">
        <v>296</v>
      </c>
      <c r="D207" s="32">
        <f>'5th Cycle Summary-Final'!D207-'5th Cycle Summary-Final2'!D207</f>
        <v>0</v>
      </c>
      <c r="E207" s="32">
        <f>'5th Cycle Summary-Final'!E207-'5th Cycle Summary-Final2'!E207</f>
        <v>0</v>
      </c>
      <c r="F207" s="32">
        <f>'5th Cycle Summary-Final'!F207-'5th Cycle Summary-Final2'!F207</f>
        <v>0</v>
      </c>
      <c r="G207" s="32">
        <f>'5th Cycle Summary-Final'!G207-'5th Cycle Summary-Final2'!G207</f>
        <v>0</v>
      </c>
      <c r="H207" s="32">
        <f>'5th Cycle Summary-Final'!H207-'5th Cycle Summary-Final2'!H207</f>
        <v>0</v>
      </c>
      <c r="I207" s="32">
        <f>'5th Cycle Summary-Final'!I207-'5th Cycle Summary-Final2'!I207</f>
        <v>0</v>
      </c>
      <c r="J207" s="32">
        <f>'5th Cycle Summary-Final'!J207-'5th Cycle Summary-Final2'!J207</f>
        <v>0</v>
      </c>
      <c r="K207" s="32">
        <f>'5th Cycle Summary-Final'!K207-'5th Cycle Summary-Final2'!K207</f>
        <v>0</v>
      </c>
      <c r="L207" s="32">
        <f>'5th Cycle Summary-Final'!L207-'5th Cycle Summary-Final2'!L207</f>
        <v>0</v>
      </c>
      <c r="M207" s="32">
        <f>'5th Cycle Summary-Final'!M207-'5th Cycle Summary-Final2'!M207</f>
        <v>0</v>
      </c>
      <c r="N207" s="32">
        <f>'5th Cycle Summary-Final'!N207-'5th Cycle Summary-Final2'!N207</f>
        <v>0</v>
      </c>
      <c r="O207" s="32">
        <f>'5th Cycle Summary-Final'!O207-'5th Cycle Summary-Final2'!O207</f>
        <v>0</v>
      </c>
      <c r="P207" s="32">
        <f>'5th Cycle Summary-Final'!P207-'5th Cycle Summary-Final2'!P207</f>
        <v>0</v>
      </c>
      <c r="Q207" s="32">
        <f>'5th Cycle Summary-Final'!Q207-'5th Cycle Summary-Final2'!Q207</f>
        <v>0</v>
      </c>
      <c r="R207" s="32">
        <f>'5th Cycle Summary-Final'!R207-'5th Cycle Summary-Final2'!R207</f>
        <v>0</v>
      </c>
      <c r="S207" s="32">
        <f>'5th Cycle Summary-Final'!S207-'5th Cycle Summary-Final2'!S207</f>
        <v>0</v>
      </c>
      <c r="T207" s="32">
        <f>'5th Cycle Summary-Final'!T207-'5th Cycle Summary-Final2'!T207</f>
        <v>0</v>
      </c>
      <c r="U207" s="32">
        <f>'5th Cycle Summary-Final'!U207-'5th Cycle Summary-Final2'!U207</f>
        <v>0</v>
      </c>
      <c r="V207" s="32">
        <f>'5th Cycle Summary-Final'!V207-'5th Cycle Summary-Final2'!V207</f>
        <v>0</v>
      </c>
      <c r="W207" s="32">
        <f>'5th Cycle Summary-Final'!W207-'5th Cycle Summary-Final2'!W207</f>
        <v>0</v>
      </c>
      <c r="X207" s="32">
        <f>'5th Cycle Summary-Final'!X207-'5th Cycle Summary-Final2'!X207</f>
        <v>0</v>
      </c>
      <c r="Y207" s="32">
        <f>'5th Cycle Summary-Final'!Y207-'5th Cycle Summary-Final2'!Y207</f>
        <v>0</v>
      </c>
      <c r="Z207" s="32">
        <f>'5th Cycle Summary-Final'!Z207-'5th Cycle Summary-Final2'!Z207</f>
        <v>0</v>
      </c>
    </row>
    <row r="208" spans="1:26" ht="12.75" customHeight="1" x14ac:dyDescent="0.15">
      <c r="A208" s="9" t="s">
        <v>273</v>
      </c>
      <c r="B208" s="9" t="s">
        <v>144</v>
      </c>
      <c r="C208" s="29" t="s">
        <v>297</v>
      </c>
      <c r="D208" s="32">
        <f>'5th Cycle Summary-Final'!D208-'5th Cycle Summary-Final2'!D208</f>
        <v>0</v>
      </c>
      <c r="E208" s="32">
        <f>'5th Cycle Summary-Final'!E208-'5th Cycle Summary-Final2'!E208</f>
        <v>0</v>
      </c>
      <c r="F208" s="32">
        <f>'5th Cycle Summary-Final'!F208-'5th Cycle Summary-Final2'!F208</f>
        <v>0</v>
      </c>
      <c r="G208" s="32">
        <f>'5th Cycle Summary-Final'!G208-'5th Cycle Summary-Final2'!G208</f>
        <v>0</v>
      </c>
      <c r="H208" s="32">
        <f>'5th Cycle Summary-Final'!H208-'5th Cycle Summary-Final2'!H208</f>
        <v>0</v>
      </c>
      <c r="I208" s="32">
        <f>'5th Cycle Summary-Final'!I208-'5th Cycle Summary-Final2'!I208</f>
        <v>0</v>
      </c>
      <c r="J208" s="32">
        <f>'5th Cycle Summary-Final'!J208-'5th Cycle Summary-Final2'!J208</f>
        <v>0</v>
      </c>
      <c r="K208" s="32">
        <f>'5th Cycle Summary-Final'!K208-'5th Cycle Summary-Final2'!K208</f>
        <v>0</v>
      </c>
      <c r="L208" s="32">
        <f>'5th Cycle Summary-Final'!L208-'5th Cycle Summary-Final2'!L208</f>
        <v>0</v>
      </c>
      <c r="M208" s="32">
        <f>'5th Cycle Summary-Final'!M208-'5th Cycle Summary-Final2'!M208</f>
        <v>0</v>
      </c>
      <c r="N208" s="32">
        <f>'5th Cycle Summary-Final'!N208-'5th Cycle Summary-Final2'!N208</f>
        <v>0</v>
      </c>
      <c r="O208" s="32">
        <f>'5th Cycle Summary-Final'!O208-'5th Cycle Summary-Final2'!O208</f>
        <v>0</v>
      </c>
      <c r="P208" s="32">
        <f>'5th Cycle Summary-Final'!P208-'5th Cycle Summary-Final2'!P208</f>
        <v>0</v>
      </c>
      <c r="Q208" s="32">
        <f>'5th Cycle Summary-Final'!Q208-'5th Cycle Summary-Final2'!Q208</f>
        <v>0</v>
      </c>
      <c r="R208" s="32">
        <f>'5th Cycle Summary-Final'!R208-'5th Cycle Summary-Final2'!R208</f>
        <v>0</v>
      </c>
      <c r="S208" s="32" t="e">
        <f>'5th Cycle Summary-Final'!S208-'5th Cycle Summary-Final2'!S208</f>
        <v>#DIV/0!</v>
      </c>
      <c r="T208" s="32">
        <f>'5th Cycle Summary-Final'!T208-'5th Cycle Summary-Final2'!T208</f>
        <v>0</v>
      </c>
      <c r="U208" s="32">
        <f>'5th Cycle Summary-Final'!U208-'5th Cycle Summary-Final2'!U208</f>
        <v>0</v>
      </c>
      <c r="V208" s="32">
        <f>'5th Cycle Summary-Final'!V208-'5th Cycle Summary-Final2'!V208</f>
        <v>0</v>
      </c>
      <c r="W208" s="32" t="e">
        <f>'5th Cycle Summary-Final'!W208-'5th Cycle Summary-Final2'!W208</f>
        <v>#DIV/0!</v>
      </c>
      <c r="X208" s="32">
        <f>'5th Cycle Summary-Final'!X208-'5th Cycle Summary-Final2'!X208</f>
        <v>0</v>
      </c>
      <c r="Y208" s="32">
        <f>'5th Cycle Summary-Final'!Y208-'5th Cycle Summary-Final2'!Y208</f>
        <v>0</v>
      </c>
      <c r="Z208" s="32">
        <f>'5th Cycle Summary-Final'!Z208-'5th Cycle Summary-Final2'!Z208</f>
        <v>0</v>
      </c>
    </row>
    <row r="209" spans="1:26" ht="12.75" customHeight="1" x14ac:dyDescent="0.15">
      <c r="A209" s="9" t="s">
        <v>273</v>
      </c>
      <c r="B209" s="9" t="s">
        <v>144</v>
      </c>
      <c r="C209" s="29" t="s">
        <v>298</v>
      </c>
      <c r="D209" s="32">
        <f>'5th Cycle Summary-Final'!D209-'5th Cycle Summary-Final2'!D209</f>
        <v>0</v>
      </c>
      <c r="E209" s="32">
        <f>'5th Cycle Summary-Final'!E209-'5th Cycle Summary-Final2'!E209</f>
        <v>0</v>
      </c>
      <c r="F209" s="32">
        <f>'5th Cycle Summary-Final'!F209-'5th Cycle Summary-Final2'!F209</f>
        <v>0</v>
      </c>
      <c r="G209" s="32">
        <f>'5th Cycle Summary-Final'!G209-'5th Cycle Summary-Final2'!G209</f>
        <v>0</v>
      </c>
      <c r="H209" s="32">
        <f>'5th Cycle Summary-Final'!H209-'5th Cycle Summary-Final2'!H209</f>
        <v>0</v>
      </c>
      <c r="I209" s="32">
        <f>'5th Cycle Summary-Final'!I209-'5th Cycle Summary-Final2'!I209</f>
        <v>0</v>
      </c>
      <c r="J209" s="32">
        <f>'5th Cycle Summary-Final'!J209-'5th Cycle Summary-Final2'!J209</f>
        <v>0</v>
      </c>
      <c r="K209" s="32">
        <f>'5th Cycle Summary-Final'!K209-'5th Cycle Summary-Final2'!K209</f>
        <v>0</v>
      </c>
      <c r="L209" s="32">
        <f>'5th Cycle Summary-Final'!L209-'5th Cycle Summary-Final2'!L209</f>
        <v>0</v>
      </c>
      <c r="M209" s="32">
        <f>'5th Cycle Summary-Final'!M209-'5th Cycle Summary-Final2'!M209</f>
        <v>0</v>
      </c>
      <c r="N209" s="32">
        <f>'5th Cycle Summary-Final'!N209-'5th Cycle Summary-Final2'!N209</f>
        <v>0</v>
      </c>
      <c r="O209" s="32">
        <f>'5th Cycle Summary-Final'!O209-'5th Cycle Summary-Final2'!O209</f>
        <v>0</v>
      </c>
      <c r="P209" s="32">
        <f>'5th Cycle Summary-Final'!P209-'5th Cycle Summary-Final2'!P209</f>
        <v>0</v>
      </c>
      <c r="Q209" s="32">
        <f>'5th Cycle Summary-Final'!Q209-'5th Cycle Summary-Final2'!Q209</f>
        <v>0</v>
      </c>
      <c r="R209" s="32">
        <f>'5th Cycle Summary-Final'!R209-'5th Cycle Summary-Final2'!R209</f>
        <v>0</v>
      </c>
      <c r="S209" s="32">
        <f>'5th Cycle Summary-Final'!S209-'5th Cycle Summary-Final2'!S209</f>
        <v>0</v>
      </c>
      <c r="T209" s="32">
        <f>'5th Cycle Summary-Final'!T209-'5th Cycle Summary-Final2'!T209</f>
        <v>0</v>
      </c>
      <c r="U209" s="32">
        <f>'5th Cycle Summary-Final'!U209-'5th Cycle Summary-Final2'!U209</f>
        <v>0</v>
      </c>
      <c r="V209" s="32">
        <f>'5th Cycle Summary-Final'!V209-'5th Cycle Summary-Final2'!V209</f>
        <v>0</v>
      </c>
      <c r="W209" s="32">
        <f>'5th Cycle Summary-Final'!W209-'5th Cycle Summary-Final2'!W209</f>
        <v>0</v>
      </c>
      <c r="X209" s="32">
        <f>'5th Cycle Summary-Final'!X209-'5th Cycle Summary-Final2'!X209</f>
        <v>0</v>
      </c>
      <c r="Y209" s="32">
        <f>'5th Cycle Summary-Final'!Y209-'5th Cycle Summary-Final2'!Y209</f>
        <v>0</v>
      </c>
      <c r="Z209" s="32">
        <f>'5th Cycle Summary-Final'!Z209-'5th Cycle Summary-Final2'!Z209</f>
        <v>0</v>
      </c>
    </row>
    <row r="210" spans="1:26" ht="12.75" customHeight="1" x14ac:dyDescent="0.15">
      <c r="A210" s="9" t="s">
        <v>273</v>
      </c>
      <c r="B210" s="9" t="s">
        <v>144</v>
      </c>
      <c r="C210" s="29" t="s">
        <v>299</v>
      </c>
      <c r="D210" s="32">
        <f>'5th Cycle Summary-Final'!D210-'5th Cycle Summary-Final2'!D210</f>
        <v>0</v>
      </c>
      <c r="E210" s="32">
        <f>'5th Cycle Summary-Final'!E210-'5th Cycle Summary-Final2'!E210</f>
        <v>0</v>
      </c>
      <c r="F210" s="32">
        <f>'5th Cycle Summary-Final'!F210-'5th Cycle Summary-Final2'!F210</f>
        <v>0</v>
      </c>
      <c r="G210" s="32">
        <f>'5th Cycle Summary-Final'!G210-'5th Cycle Summary-Final2'!G210</f>
        <v>0</v>
      </c>
      <c r="H210" s="32">
        <f>'5th Cycle Summary-Final'!H210-'5th Cycle Summary-Final2'!H210</f>
        <v>0</v>
      </c>
      <c r="I210" s="32">
        <f>'5th Cycle Summary-Final'!I210-'5th Cycle Summary-Final2'!I210</f>
        <v>0</v>
      </c>
      <c r="J210" s="32">
        <f>'5th Cycle Summary-Final'!J210-'5th Cycle Summary-Final2'!J210</f>
        <v>0</v>
      </c>
      <c r="K210" s="32">
        <f>'5th Cycle Summary-Final'!K210-'5th Cycle Summary-Final2'!K210</f>
        <v>0</v>
      </c>
      <c r="L210" s="32">
        <f>'5th Cycle Summary-Final'!L210-'5th Cycle Summary-Final2'!L210</f>
        <v>0</v>
      </c>
      <c r="M210" s="32">
        <f>'5th Cycle Summary-Final'!M210-'5th Cycle Summary-Final2'!M210</f>
        <v>0</v>
      </c>
      <c r="N210" s="32">
        <f>'5th Cycle Summary-Final'!N210-'5th Cycle Summary-Final2'!N210</f>
        <v>0</v>
      </c>
      <c r="O210" s="32">
        <f>'5th Cycle Summary-Final'!O210-'5th Cycle Summary-Final2'!O210</f>
        <v>0</v>
      </c>
      <c r="P210" s="32">
        <f>'5th Cycle Summary-Final'!P210-'5th Cycle Summary-Final2'!P210</f>
        <v>0</v>
      </c>
      <c r="Q210" s="32">
        <f>'5th Cycle Summary-Final'!Q210-'5th Cycle Summary-Final2'!Q210</f>
        <v>0</v>
      </c>
      <c r="R210" s="32">
        <f>'5th Cycle Summary-Final'!R210-'5th Cycle Summary-Final2'!R210</f>
        <v>0</v>
      </c>
      <c r="S210" s="32">
        <f>'5th Cycle Summary-Final'!S210-'5th Cycle Summary-Final2'!S210</f>
        <v>0</v>
      </c>
      <c r="T210" s="32">
        <f>'5th Cycle Summary-Final'!T210-'5th Cycle Summary-Final2'!T210</f>
        <v>0</v>
      </c>
      <c r="U210" s="32">
        <f>'5th Cycle Summary-Final'!U210-'5th Cycle Summary-Final2'!U210</f>
        <v>0</v>
      </c>
      <c r="V210" s="32">
        <f>'5th Cycle Summary-Final'!V210-'5th Cycle Summary-Final2'!V210</f>
        <v>0</v>
      </c>
      <c r="W210" s="32">
        <f>'5th Cycle Summary-Final'!W210-'5th Cycle Summary-Final2'!W210</f>
        <v>0</v>
      </c>
      <c r="X210" s="32">
        <f>'5th Cycle Summary-Final'!X210-'5th Cycle Summary-Final2'!X210</f>
        <v>0</v>
      </c>
      <c r="Y210" s="32">
        <f>'5th Cycle Summary-Final'!Y210-'5th Cycle Summary-Final2'!Y210</f>
        <v>0</v>
      </c>
      <c r="Z210" s="32">
        <f>'5th Cycle Summary-Final'!Z210-'5th Cycle Summary-Final2'!Z210</f>
        <v>0</v>
      </c>
    </row>
    <row r="211" spans="1:26" ht="12.75" customHeight="1" x14ac:dyDescent="0.15">
      <c r="A211" s="9" t="s">
        <v>273</v>
      </c>
      <c r="B211" s="9" t="s">
        <v>144</v>
      </c>
      <c r="C211" s="29" t="s">
        <v>300</v>
      </c>
      <c r="D211" s="32">
        <f>'5th Cycle Summary-Final'!D211-'5th Cycle Summary-Final2'!D211</f>
        <v>0</v>
      </c>
      <c r="E211" s="32">
        <f>'5th Cycle Summary-Final'!E211-'5th Cycle Summary-Final2'!E211</f>
        <v>0</v>
      </c>
      <c r="F211" s="32">
        <f>'5th Cycle Summary-Final'!F211-'5th Cycle Summary-Final2'!F211</f>
        <v>0</v>
      </c>
      <c r="G211" s="32">
        <f>'5th Cycle Summary-Final'!G211-'5th Cycle Summary-Final2'!G211</f>
        <v>0</v>
      </c>
      <c r="H211" s="32">
        <f>'5th Cycle Summary-Final'!H211-'5th Cycle Summary-Final2'!H211</f>
        <v>0</v>
      </c>
      <c r="I211" s="32">
        <f>'5th Cycle Summary-Final'!I211-'5th Cycle Summary-Final2'!I211</f>
        <v>0</v>
      </c>
      <c r="J211" s="32">
        <f>'5th Cycle Summary-Final'!J211-'5th Cycle Summary-Final2'!J211</f>
        <v>0</v>
      </c>
      <c r="K211" s="32">
        <f>'5th Cycle Summary-Final'!K211-'5th Cycle Summary-Final2'!K211</f>
        <v>0</v>
      </c>
      <c r="L211" s="32">
        <f>'5th Cycle Summary-Final'!L211-'5th Cycle Summary-Final2'!L211</f>
        <v>0</v>
      </c>
      <c r="M211" s="32">
        <f>'5th Cycle Summary-Final'!M211-'5th Cycle Summary-Final2'!M211</f>
        <v>0</v>
      </c>
      <c r="N211" s="32">
        <f>'5th Cycle Summary-Final'!N211-'5th Cycle Summary-Final2'!N211</f>
        <v>0</v>
      </c>
      <c r="O211" s="32">
        <f>'5th Cycle Summary-Final'!O211-'5th Cycle Summary-Final2'!O211</f>
        <v>0</v>
      </c>
      <c r="P211" s="32">
        <f>'5th Cycle Summary-Final'!P211-'5th Cycle Summary-Final2'!P211</f>
        <v>0</v>
      </c>
      <c r="Q211" s="32">
        <f>'5th Cycle Summary-Final'!Q211-'5th Cycle Summary-Final2'!Q211</f>
        <v>0</v>
      </c>
      <c r="R211" s="32">
        <f>'5th Cycle Summary-Final'!R211-'5th Cycle Summary-Final2'!R211</f>
        <v>0</v>
      </c>
      <c r="S211" s="32">
        <f>'5th Cycle Summary-Final'!S211-'5th Cycle Summary-Final2'!S211</f>
        <v>0</v>
      </c>
      <c r="T211" s="32">
        <f>'5th Cycle Summary-Final'!T211-'5th Cycle Summary-Final2'!T211</f>
        <v>0</v>
      </c>
      <c r="U211" s="32">
        <f>'5th Cycle Summary-Final'!U211-'5th Cycle Summary-Final2'!U211</f>
        <v>0</v>
      </c>
      <c r="V211" s="32">
        <f>'5th Cycle Summary-Final'!V211-'5th Cycle Summary-Final2'!V211</f>
        <v>0</v>
      </c>
      <c r="W211" s="32">
        <f>'5th Cycle Summary-Final'!W211-'5th Cycle Summary-Final2'!W211</f>
        <v>0</v>
      </c>
      <c r="X211" s="32">
        <f>'5th Cycle Summary-Final'!X211-'5th Cycle Summary-Final2'!X211</f>
        <v>0</v>
      </c>
      <c r="Y211" s="32">
        <f>'5th Cycle Summary-Final'!Y211-'5th Cycle Summary-Final2'!Y211</f>
        <v>0</v>
      </c>
      <c r="Z211" s="32">
        <f>'5th Cycle Summary-Final'!Z211-'5th Cycle Summary-Final2'!Z211</f>
        <v>0</v>
      </c>
    </row>
    <row r="212" spans="1:26" ht="12.75" customHeight="1" x14ac:dyDescent="0.15">
      <c r="A212" s="9" t="s">
        <v>273</v>
      </c>
      <c r="B212" s="9" t="s">
        <v>144</v>
      </c>
      <c r="C212" s="29" t="s">
        <v>301</v>
      </c>
      <c r="D212" s="32">
        <f>'5th Cycle Summary-Final'!D212-'5th Cycle Summary-Final2'!D212</f>
        <v>0</v>
      </c>
      <c r="E212" s="32">
        <f>'5th Cycle Summary-Final'!E212-'5th Cycle Summary-Final2'!E212</f>
        <v>0</v>
      </c>
      <c r="F212" s="32">
        <f>'5th Cycle Summary-Final'!F212-'5th Cycle Summary-Final2'!F212</f>
        <v>0</v>
      </c>
      <c r="G212" s="32">
        <f>'5th Cycle Summary-Final'!G212-'5th Cycle Summary-Final2'!G212</f>
        <v>0</v>
      </c>
      <c r="H212" s="32">
        <f>'5th Cycle Summary-Final'!H212-'5th Cycle Summary-Final2'!H212</f>
        <v>0</v>
      </c>
      <c r="I212" s="32">
        <f>'5th Cycle Summary-Final'!I212-'5th Cycle Summary-Final2'!I212</f>
        <v>0</v>
      </c>
      <c r="J212" s="32">
        <f>'5th Cycle Summary-Final'!J212-'5th Cycle Summary-Final2'!J212</f>
        <v>0</v>
      </c>
      <c r="K212" s="32">
        <f>'5th Cycle Summary-Final'!K212-'5th Cycle Summary-Final2'!K212</f>
        <v>0</v>
      </c>
      <c r="L212" s="32">
        <f>'5th Cycle Summary-Final'!L212-'5th Cycle Summary-Final2'!L212</f>
        <v>0</v>
      </c>
      <c r="M212" s="32">
        <f>'5th Cycle Summary-Final'!M212-'5th Cycle Summary-Final2'!M212</f>
        <v>0</v>
      </c>
      <c r="N212" s="32">
        <f>'5th Cycle Summary-Final'!N212-'5th Cycle Summary-Final2'!N212</f>
        <v>0</v>
      </c>
      <c r="O212" s="32">
        <f>'5th Cycle Summary-Final'!O212-'5th Cycle Summary-Final2'!O212</f>
        <v>0</v>
      </c>
      <c r="P212" s="32">
        <f>'5th Cycle Summary-Final'!P212-'5th Cycle Summary-Final2'!P212</f>
        <v>0</v>
      </c>
      <c r="Q212" s="32">
        <f>'5th Cycle Summary-Final'!Q212-'5th Cycle Summary-Final2'!Q212</f>
        <v>0</v>
      </c>
      <c r="R212" s="32">
        <f>'5th Cycle Summary-Final'!R212-'5th Cycle Summary-Final2'!R212</f>
        <v>0</v>
      </c>
      <c r="S212" s="32">
        <f>'5th Cycle Summary-Final'!S212-'5th Cycle Summary-Final2'!S212</f>
        <v>0</v>
      </c>
      <c r="T212" s="32">
        <f>'5th Cycle Summary-Final'!T212-'5th Cycle Summary-Final2'!T212</f>
        <v>0</v>
      </c>
      <c r="U212" s="32">
        <f>'5th Cycle Summary-Final'!U212-'5th Cycle Summary-Final2'!U212</f>
        <v>0</v>
      </c>
      <c r="V212" s="32">
        <f>'5th Cycle Summary-Final'!V212-'5th Cycle Summary-Final2'!V212</f>
        <v>0</v>
      </c>
      <c r="W212" s="32">
        <f>'5th Cycle Summary-Final'!W212-'5th Cycle Summary-Final2'!W212</f>
        <v>0</v>
      </c>
      <c r="X212" s="32">
        <f>'5th Cycle Summary-Final'!X212-'5th Cycle Summary-Final2'!X212</f>
        <v>0</v>
      </c>
      <c r="Y212" s="32">
        <f>'5th Cycle Summary-Final'!Y212-'5th Cycle Summary-Final2'!Y212</f>
        <v>0</v>
      </c>
      <c r="Z212" s="32">
        <f>'5th Cycle Summary-Final'!Z212-'5th Cycle Summary-Final2'!Z212</f>
        <v>0</v>
      </c>
    </row>
    <row r="213" spans="1:26" ht="12.75" customHeight="1" x14ac:dyDescent="0.15">
      <c r="A213" s="9" t="s">
        <v>273</v>
      </c>
      <c r="B213" s="9" t="s">
        <v>144</v>
      </c>
      <c r="C213" s="29" t="s">
        <v>302</v>
      </c>
      <c r="D213" s="32">
        <f>'5th Cycle Summary-Final'!D213-'5th Cycle Summary-Final2'!D213</f>
        <v>0</v>
      </c>
      <c r="E213" s="32">
        <f>'5th Cycle Summary-Final'!E213-'5th Cycle Summary-Final2'!E213</f>
        <v>0</v>
      </c>
      <c r="F213" s="32">
        <f>'5th Cycle Summary-Final'!F213-'5th Cycle Summary-Final2'!F213</f>
        <v>0</v>
      </c>
      <c r="G213" s="32">
        <f>'5th Cycle Summary-Final'!G213-'5th Cycle Summary-Final2'!G213</f>
        <v>0</v>
      </c>
      <c r="H213" s="32">
        <f>'5th Cycle Summary-Final'!H213-'5th Cycle Summary-Final2'!H213</f>
        <v>0</v>
      </c>
      <c r="I213" s="32">
        <f>'5th Cycle Summary-Final'!I213-'5th Cycle Summary-Final2'!I213</f>
        <v>0</v>
      </c>
      <c r="J213" s="32">
        <f>'5th Cycle Summary-Final'!J213-'5th Cycle Summary-Final2'!J213</f>
        <v>0</v>
      </c>
      <c r="K213" s="32">
        <f>'5th Cycle Summary-Final'!K213-'5th Cycle Summary-Final2'!K213</f>
        <v>0</v>
      </c>
      <c r="L213" s="32">
        <f>'5th Cycle Summary-Final'!L213-'5th Cycle Summary-Final2'!L213</f>
        <v>0</v>
      </c>
      <c r="M213" s="32">
        <f>'5th Cycle Summary-Final'!M213-'5th Cycle Summary-Final2'!M213</f>
        <v>0</v>
      </c>
      <c r="N213" s="32">
        <f>'5th Cycle Summary-Final'!N213-'5th Cycle Summary-Final2'!N213</f>
        <v>0</v>
      </c>
      <c r="O213" s="32">
        <f>'5th Cycle Summary-Final'!O213-'5th Cycle Summary-Final2'!O213</f>
        <v>0</v>
      </c>
      <c r="P213" s="32">
        <f>'5th Cycle Summary-Final'!P213-'5th Cycle Summary-Final2'!P213</f>
        <v>0</v>
      </c>
      <c r="Q213" s="32">
        <f>'5th Cycle Summary-Final'!Q213-'5th Cycle Summary-Final2'!Q213</f>
        <v>0</v>
      </c>
      <c r="R213" s="32">
        <f>'5th Cycle Summary-Final'!R213-'5th Cycle Summary-Final2'!R213</f>
        <v>0</v>
      </c>
      <c r="S213" s="32">
        <f>'5th Cycle Summary-Final'!S213-'5th Cycle Summary-Final2'!S213</f>
        <v>0</v>
      </c>
      <c r="T213" s="32">
        <f>'5th Cycle Summary-Final'!T213-'5th Cycle Summary-Final2'!T213</f>
        <v>0</v>
      </c>
      <c r="U213" s="32">
        <f>'5th Cycle Summary-Final'!U213-'5th Cycle Summary-Final2'!U213</f>
        <v>0</v>
      </c>
      <c r="V213" s="32">
        <f>'5th Cycle Summary-Final'!V213-'5th Cycle Summary-Final2'!V213</f>
        <v>0</v>
      </c>
      <c r="W213" s="32">
        <f>'5th Cycle Summary-Final'!W213-'5th Cycle Summary-Final2'!W213</f>
        <v>0</v>
      </c>
      <c r="X213" s="32">
        <f>'5th Cycle Summary-Final'!X213-'5th Cycle Summary-Final2'!X213</f>
        <v>0</v>
      </c>
      <c r="Y213" s="32">
        <f>'5th Cycle Summary-Final'!Y213-'5th Cycle Summary-Final2'!Y213</f>
        <v>0</v>
      </c>
      <c r="Z213" s="32">
        <f>'5th Cycle Summary-Final'!Z213-'5th Cycle Summary-Final2'!Z213</f>
        <v>0</v>
      </c>
    </row>
    <row r="214" spans="1:26" ht="12.75" customHeight="1" x14ac:dyDescent="0.15">
      <c r="A214" s="9" t="s">
        <v>273</v>
      </c>
      <c r="B214" s="9" t="s">
        <v>144</v>
      </c>
      <c r="C214" s="29" t="s">
        <v>303</v>
      </c>
      <c r="D214" s="32">
        <f>'5th Cycle Summary-Final'!D214-'5th Cycle Summary-Final2'!D214</f>
        <v>0</v>
      </c>
      <c r="E214" s="32">
        <f>'5th Cycle Summary-Final'!E214-'5th Cycle Summary-Final2'!E214</f>
        <v>0</v>
      </c>
      <c r="F214" s="32">
        <f>'5th Cycle Summary-Final'!F214-'5th Cycle Summary-Final2'!F214</f>
        <v>0</v>
      </c>
      <c r="G214" s="32">
        <f>'5th Cycle Summary-Final'!G214-'5th Cycle Summary-Final2'!G214</f>
        <v>0</v>
      </c>
      <c r="H214" s="32">
        <f>'5th Cycle Summary-Final'!H214-'5th Cycle Summary-Final2'!H214</f>
        <v>0</v>
      </c>
      <c r="I214" s="32">
        <f>'5th Cycle Summary-Final'!I214-'5th Cycle Summary-Final2'!I214</f>
        <v>0</v>
      </c>
      <c r="J214" s="32">
        <f>'5th Cycle Summary-Final'!J214-'5th Cycle Summary-Final2'!J214</f>
        <v>0</v>
      </c>
      <c r="K214" s="32">
        <f>'5th Cycle Summary-Final'!K214-'5th Cycle Summary-Final2'!K214</f>
        <v>0</v>
      </c>
      <c r="L214" s="32">
        <f>'5th Cycle Summary-Final'!L214-'5th Cycle Summary-Final2'!L214</f>
        <v>0</v>
      </c>
      <c r="M214" s="32">
        <f>'5th Cycle Summary-Final'!M214-'5th Cycle Summary-Final2'!M214</f>
        <v>0</v>
      </c>
      <c r="N214" s="32">
        <f>'5th Cycle Summary-Final'!N214-'5th Cycle Summary-Final2'!N214</f>
        <v>0</v>
      </c>
      <c r="O214" s="32">
        <f>'5th Cycle Summary-Final'!O214-'5th Cycle Summary-Final2'!O214</f>
        <v>0</v>
      </c>
      <c r="P214" s="32">
        <f>'5th Cycle Summary-Final'!P214-'5th Cycle Summary-Final2'!P214</f>
        <v>0</v>
      </c>
      <c r="Q214" s="32">
        <f>'5th Cycle Summary-Final'!Q214-'5th Cycle Summary-Final2'!Q214</f>
        <v>0</v>
      </c>
      <c r="R214" s="32">
        <f>'5th Cycle Summary-Final'!R214-'5th Cycle Summary-Final2'!R214</f>
        <v>0</v>
      </c>
      <c r="S214" s="32">
        <f>'5th Cycle Summary-Final'!S214-'5th Cycle Summary-Final2'!S214</f>
        <v>0</v>
      </c>
      <c r="T214" s="32">
        <f>'5th Cycle Summary-Final'!T214-'5th Cycle Summary-Final2'!T214</f>
        <v>0</v>
      </c>
      <c r="U214" s="32">
        <f>'5th Cycle Summary-Final'!U214-'5th Cycle Summary-Final2'!U214</f>
        <v>0</v>
      </c>
      <c r="V214" s="32">
        <f>'5th Cycle Summary-Final'!V214-'5th Cycle Summary-Final2'!V214</f>
        <v>0</v>
      </c>
      <c r="W214" s="32">
        <f>'5th Cycle Summary-Final'!W214-'5th Cycle Summary-Final2'!W214</f>
        <v>0</v>
      </c>
      <c r="X214" s="32">
        <f>'5th Cycle Summary-Final'!X214-'5th Cycle Summary-Final2'!X214</f>
        <v>0</v>
      </c>
      <c r="Y214" s="32">
        <f>'5th Cycle Summary-Final'!Y214-'5th Cycle Summary-Final2'!Y214</f>
        <v>0</v>
      </c>
      <c r="Z214" s="32">
        <f>'5th Cycle Summary-Final'!Z214-'5th Cycle Summary-Final2'!Z214</f>
        <v>0</v>
      </c>
    </row>
    <row r="215" spans="1:26" ht="12.75" customHeight="1" x14ac:dyDescent="0.15">
      <c r="A215" s="9" t="s">
        <v>273</v>
      </c>
      <c r="B215" s="9" t="s">
        <v>144</v>
      </c>
      <c r="C215" s="29" t="s">
        <v>304</v>
      </c>
      <c r="D215" s="32">
        <f>'5th Cycle Summary-Final'!D215-'5th Cycle Summary-Final2'!D215</f>
        <v>0</v>
      </c>
      <c r="E215" s="32">
        <f>'5th Cycle Summary-Final'!E215-'5th Cycle Summary-Final2'!E215</f>
        <v>0</v>
      </c>
      <c r="F215" s="32">
        <f>'5th Cycle Summary-Final'!F215-'5th Cycle Summary-Final2'!F215</f>
        <v>0</v>
      </c>
      <c r="G215" s="32">
        <f>'5th Cycle Summary-Final'!G215-'5th Cycle Summary-Final2'!G215</f>
        <v>0</v>
      </c>
      <c r="H215" s="32">
        <f>'5th Cycle Summary-Final'!H215-'5th Cycle Summary-Final2'!H215</f>
        <v>0</v>
      </c>
      <c r="I215" s="32">
        <f>'5th Cycle Summary-Final'!I215-'5th Cycle Summary-Final2'!I215</f>
        <v>0</v>
      </c>
      <c r="J215" s="32">
        <f>'5th Cycle Summary-Final'!J215-'5th Cycle Summary-Final2'!J215</f>
        <v>0</v>
      </c>
      <c r="K215" s="32">
        <f>'5th Cycle Summary-Final'!K215-'5th Cycle Summary-Final2'!K215</f>
        <v>0</v>
      </c>
      <c r="L215" s="32">
        <f>'5th Cycle Summary-Final'!L215-'5th Cycle Summary-Final2'!L215</f>
        <v>0</v>
      </c>
      <c r="M215" s="32">
        <f>'5th Cycle Summary-Final'!M215-'5th Cycle Summary-Final2'!M215</f>
        <v>0</v>
      </c>
      <c r="N215" s="32">
        <f>'5th Cycle Summary-Final'!N215-'5th Cycle Summary-Final2'!N215</f>
        <v>0</v>
      </c>
      <c r="O215" s="32">
        <f>'5th Cycle Summary-Final'!O215-'5th Cycle Summary-Final2'!O215</f>
        <v>0</v>
      </c>
      <c r="P215" s="32">
        <f>'5th Cycle Summary-Final'!P215-'5th Cycle Summary-Final2'!P215</f>
        <v>0</v>
      </c>
      <c r="Q215" s="32">
        <f>'5th Cycle Summary-Final'!Q215-'5th Cycle Summary-Final2'!Q215</f>
        <v>0</v>
      </c>
      <c r="R215" s="32">
        <f>'5th Cycle Summary-Final'!R215-'5th Cycle Summary-Final2'!R215</f>
        <v>0</v>
      </c>
      <c r="S215" s="32" t="e">
        <f>'5th Cycle Summary-Final'!S215-'5th Cycle Summary-Final2'!S215</f>
        <v>#DIV/0!</v>
      </c>
      <c r="T215" s="32">
        <f>'5th Cycle Summary-Final'!T215-'5th Cycle Summary-Final2'!T215</f>
        <v>0</v>
      </c>
      <c r="U215" s="32">
        <f>'5th Cycle Summary-Final'!U215-'5th Cycle Summary-Final2'!U215</f>
        <v>0</v>
      </c>
      <c r="V215" s="32">
        <f>'5th Cycle Summary-Final'!V215-'5th Cycle Summary-Final2'!V215</f>
        <v>0</v>
      </c>
      <c r="W215" s="32" t="e">
        <f>'5th Cycle Summary-Final'!W215-'5th Cycle Summary-Final2'!W215</f>
        <v>#DIV/0!</v>
      </c>
      <c r="X215" s="32">
        <f>'5th Cycle Summary-Final'!X215-'5th Cycle Summary-Final2'!X215</f>
        <v>0</v>
      </c>
      <c r="Y215" s="32">
        <f>'5th Cycle Summary-Final'!Y215-'5th Cycle Summary-Final2'!Y215</f>
        <v>0</v>
      </c>
      <c r="Z215" s="32">
        <f>'5th Cycle Summary-Final'!Z215-'5th Cycle Summary-Final2'!Z215</f>
        <v>0</v>
      </c>
    </row>
    <row r="216" spans="1:26" ht="12.75" customHeight="1" x14ac:dyDescent="0.15">
      <c r="A216" s="9" t="s">
        <v>273</v>
      </c>
      <c r="B216" s="9" t="s">
        <v>144</v>
      </c>
      <c r="C216" s="29" t="s">
        <v>305</v>
      </c>
      <c r="D216" s="32">
        <f>'5th Cycle Summary-Final'!D216-'5th Cycle Summary-Final2'!D216</f>
        <v>0</v>
      </c>
      <c r="E216" s="32">
        <f>'5th Cycle Summary-Final'!E216-'5th Cycle Summary-Final2'!E216</f>
        <v>0</v>
      </c>
      <c r="F216" s="32">
        <f>'5th Cycle Summary-Final'!F216-'5th Cycle Summary-Final2'!F216</f>
        <v>0</v>
      </c>
      <c r="G216" s="32">
        <f>'5th Cycle Summary-Final'!G216-'5th Cycle Summary-Final2'!G216</f>
        <v>0</v>
      </c>
      <c r="H216" s="32">
        <f>'5th Cycle Summary-Final'!H216-'5th Cycle Summary-Final2'!H216</f>
        <v>0</v>
      </c>
      <c r="I216" s="32">
        <f>'5th Cycle Summary-Final'!I216-'5th Cycle Summary-Final2'!I216</f>
        <v>0</v>
      </c>
      <c r="J216" s="32">
        <f>'5th Cycle Summary-Final'!J216-'5th Cycle Summary-Final2'!J216</f>
        <v>0</v>
      </c>
      <c r="K216" s="32">
        <f>'5th Cycle Summary-Final'!K216-'5th Cycle Summary-Final2'!K216</f>
        <v>0</v>
      </c>
      <c r="L216" s="32">
        <f>'5th Cycle Summary-Final'!L216-'5th Cycle Summary-Final2'!L216</f>
        <v>0</v>
      </c>
      <c r="M216" s="32">
        <f>'5th Cycle Summary-Final'!M216-'5th Cycle Summary-Final2'!M216</f>
        <v>0</v>
      </c>
      <c r="N216" s="32">
        <f>'5th Cycle Summary-Final'!N216-'5th Cycle Summary-Final2'!N216</f>
        <v>0</v>
      </c>
      <c r="O216" s="32">
        <f>'5th Cycle Summary-Final'!O216-'5th Cycle Summary-Final2'!O216</f>
        <v>0</v>
      </c>
      <c r="P216" s="32">
        <f>'5th Cycle Summary-Final'!P216-'5th Cycle Summary-Final2'!P216</f>
        <v>0</v>
      </c>
      <c r="Q216" s="32">
        <f>'5th Cycle Summary-Final'!Q216-'5th Cycle Summary-Final2'!Q216</f>
        <v>0</v>
      </c>
      <c r="R216" s="32">
        <f>'5th Cycle Summary-Final'!R216-'5th Cycle Summary-Final2'!R216</f>
        <v>0</v>
      </c>
      <c r="S216" s="32">
        <f>'5th Cycle Summary-Final'!S216-'5th Cycle Summary-Final2'!S216</f>
        <v>0</v>
      </c>
      <c r="T216" s="32">
        <f>'5th Cycle Summary-Final'!T216-'5th Cycle Summary-Final2'!T216</f>
        <v>0</v>
      </c>
      <c r="U216" s="32">
        <f>'5th Cycle Summary-Final'!U216-'5th Cycle Summary-Final2'!U216</f>
        <v>0</v>
      </c>
      <c r="V216" s="32">
        <f>'5th Cycle Summary-Final'!V216-'5th Cycle Summary-Final2'!V216</f>
        <v>0</v>
      </c>
      <c r="W216" s="32">
        <f>'5th Cycle Summary-Final'!W216-'5th Cycle Summary-Final2'!W216</f>
        <v>0</v>
      </c>
      <c r="X216" s="32">
        <f>'5th Cycle Summary-Final'!X216-'5th Cycle Summary-Final2'!X216</f>
        <v>0</v>
      </c>
      <c r="Y216" s="32">
        <f>'5th Cycle Summary-Final'!Y216-'5th Cycle Summary-Final2'!Y216</f>
        <v>0</v>
      </c>
      <c r="Z216" s="32">
        <f>'5th Cycle Summary-Final'!Z216-'5th Cycle Summary-Final2'!Z216</f>
        <v>0</v>
      </c>
    </row>
    <row r="217" spans="1:26" ht="12.75" customHeight="1" x14ac:dyDescent="0.15">
      <c r="A217" s="9" t="s">
        <v>306</v>
      </c>
      <c r="B217" s="9" t="s">
        <v>123</v>
      </c>
      <c r="C217" s="29" t="s">
        <v>307</v>
      </c>
      <c r="D217" s="32">
        <f>'5th Cycle Summary-Final'!D217-'5th Cycle Summary-Final2'!D217</f>
        <v>0</v>
      </c>
      <c r="E217" s="32">
        <f>'5th Cycle Summary-Final'!E217-'5th Cycle Summary-Final2'!E217</f>
        <v>0</v>
      </c>
      <c r="F217" s="32">
        <f>'5th Cycle Summary-Final'!F217-'5th Cycle Summary-Final2'!F217</f>
        <v>0</v>
      </c>
      <c r="G217" s="32">
        <f>'5th Cycle Summary-Final'!G217-'5th Cycle Summary-Final2'!G217</f>
        <v>0</v>
      </c>
      <c r="H217" s="32">
        <f>'5th Cycle Summary-Final'!H217-'5th Cycle Summary-Final2'!H217</f>
        <v>0</v>
      </c>
      <c r="I217" s="32">
        <f>'5th Cycle Summary-Final'!I217-'5th Cycle Summary-Final2'!I217</f>
        <v>0</v>
      </c>
      <c r="J217" s="32">
        <f>'5th Cycle Summary-Final'!J217-'5th Cycle Summary-Final2'!J217</f>
        <v>0</v>
      </c>
      <c r="K217" s="32">
        <f>'5th Cycle Summary-Final'!K217-'5th Cycle Summary-Final2'!K217</f>
        <v>0</v>
      </c>
      <c r="L217" s="32">
        <f>'5th Cycle Summary-Final'!L217-'5th Cycle Summary-Final2'!L217</f>
        <v>0</v>
      </c>
      <c r="M217" s="32">
        <f>'5th Cycle Summary-Final'!M217-'5th Cycle Summary-Final2'!M217</f>
        <v>0</v>
      </c>
      <c r="N217" s="32">
        <f>'5th Cycle Summary-Final'!N217-'5th Cycle Summary-Final2'!N217</f>
        <v>0</v>
      </c>
      <c r="O217" s="32">
        <f>'5th Cycle Summary-Final'!O217-'5th Cycle Summary-Final2'!O217</f>
        <v>0</v>
      </c>
      <c r="P217" s="32">
        <f>'5th Cycle Summary-Final'!P217-'5th Cycle Summary-Final2'!P217</f>
        <v>0</v>
      </c>
      <c r="Q217" s="32">
        <f>'5th Cycle Summary-Final'!Q217-'5th Cycle Summary-Final2'!Q217</f>
        <v>0</v>
      </c>
      <c r="R217" s="32">
        <f>'5th Cycle Summary-Final'!R217-'5th Cycle Summary-Final2'!R217</f>
        <v>0</v>
      </c>
      <c r="S217" s="32">
        <f>'5th Cycle Summary-Final'!S217-'5th Cycle Summary-Final2'!S217</f>
        <v>0</v>
      </c>
      <c r="T217" s="32">
        <f>'5th Cycle Summary-Final'!T217-'5th Cycle Summary-Final2'!T217</f>
        <v>0</v>
      </c>
      <c r="U217" s="32">
        <f>'5th Cycle Summary-Final'!U217-'5th Cycle Summary-Final2'!U217</f>
        <v>0</v>
      </c>
      <c r="V217" s="32">
        <f>'5th Cycle Summary-Final'!V217-'5th Cycle Summary-Final2'!V217</f>
        <v>0</v>
      </c>
      <c r="W217" s="32">
        <f>'5th Cycle Summary-Final'!W217-'5th Cycle Summary-Final2'!W217</f>
        <v>0</v>
      </c>
      <c r="X217" s="32">
        <f>'5th Cycle Summary-Final'!X217-'5th Cycle Summary-Final2'!X217</f>
        <v>0</v>
      </c>
      <c r="Y217" s="32">
        <f>'5th Cycle Summary-Final'!Y217-'5th Cycle Summary-Final2'!Y217</f>
        <v>0</v>
      </c>
      <c r="Z217" s="32">
        <f>'5th Cycle Summary-Final'!Z217-'5th Cycle Summary-Final2'!Z217</f>
        <v>0</v>
      </c>
    </row>
    <row r="218" spans="1:26" ht="12.75" customHeight="1" x14ac:dyDescent="0.15">
      <c r="A218" s="9" t="s">
        <v>306</v>
      </c>
      <c r="B218" s="9" t="s">
        <v>123</v>
      </c>
      <c r="C218" s="29" t="s">
        <v>308</v>
      </c>
      <c r="D218" s="32">
        <f>'5th Cycle Summary-Final'!D218-'5th Cycle Summary-Final2'!D218</f>
        <v>0</v>
      </c>
      <c r="E218" s="32">
        <f>'5th Cycle Summary-Final'!E218-'5th Cycle Summary-Final2'!E218</f>
        <v>0</v>
      </c>
      <c r="F218" s="32">
        <f>'5th Cycle Summary-Final'!F218-'5th Cycle Summary-Final2'!F218</f>
        <v>0</v>
      </c>
      <c r="G218" s="32">
        <f>'5th Cycle Summary-Final'!G218-'5th Cycle Summary-Final2'!G218</f>
        <v>0</v>
      </c>
      <c r="H218" s="32">
        <f>'5th Cycle Summary-Final'!H218-'5th Cycle Summary-Final2'!H218</f>
        <v>0</v>
      </c>
      <c r="I218" s="32">
        <f>'5th Cycle Summary-Final'!I218-'5th Cycle Summary-Final2'!I218</f>
        <v>0</v>
      </c>
      <c r="J218" s="32">
        <f>'5th Cycle Summary-Final'!J218-'5th Cycle Summary-Final2'!J218</f>
        <v>0</v>
      </c>
      <c r="K218" s="32">
        <f>'5th Cycle Summary-Final'!K218-'5th Cycle Summary-Final2'!K218</f>
        <v>0</v>
      </c>
      <c r="L218" s="32">
        <f>'5th Cycle Summary-Final'!L218-'5th Cycle Summary-Final2'!L218</f>
        <v>0</v>
      </c>
      <c r="M218" s="32">
        <f>'5th Cycle Summary-Final'!M218-'5th Cycle Summary-Final2'!M218</f>
        <v>0</v>
      </c>
      <c r="N218" s="32">
        <f>'5th Cycle Summary-Final'!N218-'5th Cycle Summary-Final2'!N218</f>
        <v>0</v>
      </c>
      <c r="O218" s="32">
        <f>'5th Cycle Summary-Final'!O218-'5th Cycle Summary-Final2'!O218</f>
        <v>0</v>
      </c>
      <c r="P218" s="32">
        <f>'5th Cycle Summary-Final'!P218-'5th Cycle Summary-Final2'!P218</f>
        <v>0</v>
      </c>
      <c r="Q218" s="32">
        <f>'5th Cycle Summary-Final'!Q218-'5th Cycle Summary-Final2'!Q218</f>
        <v>0</v>
      </c>
      <c r="R218" s="32">
        <f>'5th Cycle Summary-Final'!R218-'5th Cycle Summary-Final2'!R218</f>
        <v>0</v>
      </c>
      <c r="S218" s="32">
        <f>'5th Cycle Summary-Final'!S218-'5th Cycle Summary-Final2'!S218</f>
        <v>0</v>
      </c>
      <c r="T218" s="32">
        <f>'5th Cycle Summary-Final'!T218-'5th Cycle Summary-Final2'!T218</f>
        <v>0</v>
      </c>
      <c r="U218" s="32">
        <f>'5th Cycle Summary-Final'!U218-'5th Cycle Summary-Final2'!U218</f>
        <v>0</v>
      </c>
      <c r="V218" s="32">
        <f>'5th Cycle Summary-Final'!V218-'5th Cycle Summary-Final2'!V218</f>
        <v>0</v>
      </c>
      <c r="W218" s="32">
        <f>'5th Cycle Summary-Final'!W218-'5th Cycle Summary-Final2'!W218</f>
        <v>0</v>
      </c>
      <c r="X218" s="32">
        <f>'5th Cycle Summary-Final'!X218-'5th Cycle Summary-Final2'!X218</f>
        <v>0</v>
      </c>
      <c r="Y218" s="32">
        <f>'5th Cycle Summary-Final'!Y218-'5th Cycle Summary-Final2'!Y218</f>
        <v>0</v>
      </c>
      <c r="Z218" s="32">
        <f>'5th Cycle Summary-Final'!Z218-'5th Cycle Summary-Final2'!Z218</f>
        <v>0</v>
      </c>
    </row>
    <row r="219" spans="1:26" ht="12.75" customHeight="1" x14ac:dyDescent="0.15">
      <c r="A219" s="9" t="s">
        <v>306</v>
      </c>
      <c r="B219" s="9" t="s">
        <v>123</v>
      </c>
      <c r="C219" s="29" t="s">
        <v>309</v>
      </c>
      <c r="D219" s="32">
        <f>'5th Cycle Summary-Final'!D219-'5th Cycle Summary-Final2'!D219</f>
        <v>0</v>
      </c>
      <c r="E219" s="32">
        <f>'5th Cycle Summary-Final'!E219-'5th Cycle Summary-Final2'!E219</f>
        <v>0</v>
      </c>
      <c r="F219" s="32">
        <f>'5th Cycle Summary-Final'!F219-'5th Cycle Summary-Final2'!F219</f>
        <v>0</v>
      </c>
      <c r="G219" s="32">
        <f>'5th Cycle Summary-Final'!G219-'5th Cycle Summary-Final2'!G219</f>
        <v>0</v>
      </c>
      <c r="H219" s="32">
        <f>'5th Cycle Summary-Final'!H219-'5th Cycle Summary-Final2'!H219</f>
        <v>0</v>
      </c>
      <c r="I219" s="32">
        <f>'5th Cycle Summary-Final'!I219-'5th Cycle Summary-Final2'!I219</f>
        <v>0</v>
      </c>
      <c r="J219" s="32">
        <f>'5th Cycle Summary-Final'!J219-'5th Cycle Summary-Final2'!J219</f>
        <v>0</v>
      </c>
      <c r="K219" s="32">
        <f>'5th Cycle Summary-Final'!K219-'5th Cycle Summary-Final2'!K219</f>
        <v>0</v>
      </c>
      <c r="L219" s="32">
        <f>'5th Cycle Summary-Final'!L219-'5th Cycle Summary-Final2'!L219</f>
        <v>0</v>
      </c>
      <c r="M219" s="32">
        <f>'5th Cycle Summary-Final'!M219-'5th Cycle Summary-Final2'!M219</f>
        <v>0</v>
      </c>
      <c r="N219" s="32">
        <f>'5th Cycle Summary-Final'!N219-'5th Cycle Summary-Final2'!N219</f>
        <v>0</v>
      </c>
      <c r="O219" s="32">
        <f>'5th Cycle Summary-Final'!O219-'5th Cycle Summary-Final2'!O219</f>
        <v>0</v>
      </c>
      <c r="P219" s="32">
        <f>'5th Cycle Summary-Final'!P219-'5th Cycle Summary-Final2'!P219</f>
        <v>0</v>
      </c>
      <c r="Q219" s="32">
        <f>'5th Cycle Summary-Final'!Q219-'5th Cycle Summary-Final2'!Q219</f>
        <v>0</v>
      </c>
      <c r="R219" s="32">
        <f>'5th Cycle Summary-Final'!R219-'5th Cycle Summary-Final2'!R219</f>
        <v>0</v>
      </c>
      <c r="S219" s="32">
        <f>'5th Cycle Summary-Final'!S219-'5th Cycle Summary-Final2'!S219</f>
        <v>0</v>
      </c>
      <c r="T219" s="32">
        <f>'5th Cycle Summary-Final'!T219-'5th Cycle Summary-Final2'!T219</f>
        <v>0</v>
      </c>
      <c r="U219" s="32">
        <f>'5th Cycle Summary-Final'!U219-'5th Cycle Summary-Final2'!U219</f>
        <v>0</v>
      </c>
      <c r="V219" s="32">
        <f>'5th Cycle Summary-Final'!V219-'5th Cycle Summary-Final2'!V219</f>
        <v>0</v>
      </c>
      <c r="W219" s="32">
        <f>'5th Cycle Summary-Final'!W219-'5th Cycle Summary-Final2'!W219</f>
        <v>0</v>
      </c>
      <c r="X219" s="32">
        <f>'5th Cycle Summary-Final'!X219-'5th Cycle Summary-Final2'!X219</f>
        <v>0</v>
      </c>
      <c r="Y219" s="32">
        <f>'5th Cycle Summary-Final'!Y219-'5th Cycle Summary-Final2'!Y219</f>
        <v>0</v>
      </c>
      <c r="Z219" s="32">
        <f>'5th Cycle Summary-Final'!Z219-'5th Cycle Summary-Final2'!Z219</f>
        <v>0</v>
      </c>
    </row>
    <row r="220" spans="1:26" ht="12.75" customHeight="1" x14ac:dyDescent="0.15">
      <c r="A220" s="9" t="s">
        <v>306</v>
      </c>
      <c r="B220" s="9" t="s">
        <v>123</v>
      </c>
      <c r="C220" s="29" t="s">
        <v>310</v>
      </c>
      <c r="D220" s="32">
        <f>'5th Cycle Summary-Final'!D220-'5th Cycle Summary-Final2'!D220</f>
        <v>0</v>
      </c>
      <c r="E220" s="32">
        <f>'5th Cycle Summary-Final'!E220-'5th Cycle Summary-Final2'!E220</f>
        <v>0</v>
      </c>
      <c r="F220" s="32">
        <f>'5th Cycle Summary-Final'!F220-'5th Cycle Summary-Final2'!F220</f>
        <v>0</v>
      </c>
      <c r="G220" s="32">
        <f>'5th Cycle Summary-Final'!G220-'5th Cycle Summary-Final2'!G220</f>
        <v>0</v>
      </c>
      <c r="H220" s="32">
        <f>'5th Cycle Summary-Final'!H220-'5th Cycle Summary-Final2'!H220</f>
        <v>0</v>
      </c>
      <c r="I220" s="32">
        <f>'5th Cycle Summary-Final'!I220-'5th Cycle Summary-Final2'!I220</f>
        <v>0</v>
      </c>
      <c r="J220" s="32">
        <f>'5th Cycle Summary-Final'!J220-'5th Cycle Summary-Final2'!J220</f>
        <v>0</v>
      </c>
      <c r="K220" s="32">
        <f>'5th Cycle Summary-Final'!K220-'5th Cycle Summary-Final2'!K220</f>
        <v>0</v>
      </c>
      <c r="L220" s="32">
        <f>'5th Cycle Summary-Final'!L220-'5th Cycle Summary-Final2'!L220</f>
        <v>0</v>
      </c>
      <c r="M220" s="32">
        <f>'5th Cycle Summary-Final'!M220-'5th Cycle Summary-Final2'!M220</f>
        <v>0</v>
      </c>
      <c r="N220" s="32">
        <f>'5th Cycle Summary-Final'!N220-'5th Cycle Summary-Final2'!N220</f>
        <v>0</v>
      </c>
      <c r="O220" s="32">
        <f>'5th Cycle Summary-Final'!O220-'5th Cycle Summary-Final2'!O220</f>
        <v>0</v>
      </c>
      <c r="P220" s="32">
        <f>'5th Cycle Summary-Final'!P220-'5th Cycle Summary-Final2'!P220</f>
        <v>0</v>
      </c>
      <c r="Q220" s="32">
        <f>'5th Cycle Summary-Final'!Q220-'5th Cycle Summary-Final2'!Q220</f>
        <v>0</v>
      </c>
      <c r="R220" s="32">
        <f>'5th Cycle Summary-Final'!R220-'5th Cycle Summary-Final2'!R220</f>
        <v>0</v>
      </c>
      <c r="S220" s="32">
        <f>'5th Cycle Summary-Final'!S220-'5th Cycle Summary-Final2'!S220</f>
        <v>0</v>
      </c>
      <c r="T220" s="32">
        <f>'5th Cycle Summary-Final'!T220-'5th Cycle Summary-Final2'!T220</f>
        <v>0</v>
      </c>
      <c r="U220" s="32">
        <f>'5th Cycle Summary-Final'!U220-'5th Cycle Summary-Final2'!U220</f>
        <v>0</v>
      </c>
      <c r="V220" s="32">
        <f>'5th Cycle Summary-Final'!V220-'5th Cycle Summary-Final2'!V220</f>
        <v>0</v>
      </c>
      <c r="W220" s="32">
        <f>'5th Cycle Summary-Final'!W220-'5th Cycle Summary-Final2'!W220</f>
        <v>0</v>
      </c>
      <c r="X220" s="32">
        <f>'5th Cycle Summary-Final'!X220-'5th Cycle Summary-Final2'!X220</f>
        <v>0</v>
      </c>
      <c r="Y220" s="32">
        <f>'5th Cycle Summary-Final'!Y220-'5th Cycle Summary-Final2'!Y220</f>
        <v>0</v>
      </c>
      <c r="Z220" s="32">
        <f>'5th Cycle Summary-Final'!Z220-'5th Cycle Summary-Final2'!Z220</f>
        <v>0</v>
      </c>
    </row>
    <row r="221" spans="1:26" ht="12.75" customHeight="1" x14ac:dyDescent="0.15">
      <c r="A221" s="9" t="s">
        <v>306</v>
      </c>
      <c r="B221" s="9" t="s">
        <v>123</v>
      </c>
      <c r="C221" s="29" t="s">
        <v>311</v>
      </c>
      <c r="D221" s="32">
        <f>'5th Cycle Summary-Final'!D221-'5th Cycle Summary-Final2'!D221</f>
        <v>0</v>
      </c>
      <c r="E221" s="32">
        <f>'5th Cycle Summary-Final'!E221-'5th Cycle Summary-Final2'!E221</f>
        <v>0</v>
      </c>
      <c r="F221" s="32">
        <f>'5th Cycle Summary-Final'!F221-'5th Cycle Summary-Final2'!F221</f>
        <v>0</v>
      </c>
      <c r="G221" s="32">
        <f>'5th Cycle Summary-Final'!G221-'5th Cycle Summary-Final2'!G221</f>
        <v>0</v>
      </c>
      <c r="H221" s="32">
        <f>'5th Cycle Summary-Final'!H221-'5th Cycle Summary-Final2'!H221</f>
        <v>0</v>
      </c>
      <c r="I221" s="32">
        <f>'5th Cycle Summary-Final'!I221-'5th Cycle Summary-Final2'!I221</f>
        <v>0</v>
      </c>
      <c r="J221" s="32">
        <f>'5th Cycle Summary-Final'!J221-'5th Cycle Summary-Final2'!J221</f>
        <v>0</v>
      </c>
      <c r="K221" s="32">
        <f>'5th Cycle Summary-Final'!K221-'5th Cycle Summary-Final2'!K221</f>
        <v>0</v>
      </c>
      <c r="L221" s="32">
        <f>'5th Cycle Summary-Final'!L221-'5th Cycle Summary-Final2'!L221</f>
        <v>0</v>
      </c>
      <c r="M221" s="32">
        <f>'5th Cycle Summary-Final'!M221-'5th Cycle Summary-Final2'!M221</f>
        <v>0</v>
      </c>
      <c r="N221" s="32">
        <f>'5th Cycle Summary-Final'!N221-'5th Cycle Summary-Final2'!N221</f>
        <v>0</v>
      </c>
      <c r="O221" s="32">
        <f>'5th Cycle Summary-Final'!O221-'5th Cycle Summary-Final2'!O221</f>
        <v>0</v>
      </c>
      <c r="P221" s="32">
        <f>'5th Cycle Summary-Final'!P221-'5th Cycle Summary-Final2'!P221</f>
        <v>0</v>
      </c>
      <c r="Q221" s="32">
        <f>'5th Cycle Summary-Final'!Q221-'5th Cycle Summary-Final2'!Q221</f>
        <v>0</v>
      </c>
      <c r="R221" s="32">
        <f>'5th Cycle Summary-Final'!R221-'5th Cycle Summary-Final2'!R221</f>
        <v>0</v>
      </c>
      <c r="S221" s="32">
        <f>'5th Cycle Summary-Final'!S221-'5th Cycle Summary-Final2'!S221</f>
        <v>0</v>
      </c>
      <c r="T221" s="32">
        <f>'5th Cycle Summary-Final'!T221-'5th Cycle Summary-Final2'!T221</f>
        <v>0</v>
      </c>
      <c r="U221" s="32">
        <f>'5th Cycle Summary-Final'!U221-'5th Cycle Summary-Final2'!U221</f>
        <v>0</v>
      </c>
      <c r="V221" s="32">
        <f>'5th Cycle Summary-Final'!V221-'5th Cycle Summary-Final2'!V221</f>
        <v>0</v>
      </c>
      <c r="W221" s="32">
        <f>'5th Cycle Summary-Final'!W221-'5th Cycle Summary-Final2'!W221</f>
        <v>0</v>
      </c>
      <c r="X221" s="32">
        <f>'5th Cycle Summary-Final'!X221-'5th Cycle Summary-Final2'!X221</f>
        <v>0</v>
      </c>
      <c r="Y221" s="32">
        <f>'5th Cycle Summary-Final'!Y221-'5th Cycle Summary-Final2'!Y221</f>
        <v>0</v>
      </c>
      <c r="Z221" s="32">
        <f>'5th Cycle Summary-Final'!Z221-'5th Cycle Summary-Final2'!Z221</f>
        <v>0</v>
      </c>
    </row>
    <row r="222" spans="1:26" ht="12.75" customHeight="1" x14ac:dyDescent="0.15">
      <c r="A222" s="9" t="s">
        <v>306</v>
      </c>
      <c r="B222" s="9" t="s">
        <v>123</v>
      </c>
      <c r="C222" s="29" t="s">
        <v>312</v>
      </c>
      <c r="D222" s="32">
        <f>'5th Cycle Summary-Final'!D222-'5th Cycle Summary-Final2'!D222</f>
        <v>0</v>
      </c>
      <c r="E222" s="32">
        <f>'5th Cycle Summary-Final'!E222-'5th Cycle Summary-Final2'!E222</f>
        <v>0</v>
      </c>
      <c r="F222" s="32">
        <f>'5th Cycle Summary-Final'!F222-'5th Cycle Summary-Final2'!F222</f>
        <v>0</v>
      </c>
      <c r="G222" s="32">
        <f>'5th Cycle Summary-Final'!G222-'5th Cycle Summary-Final2'!G222</f>
        <v>0</v>
      </c>
      <c r="H222" s="32">
        <f>'5th Cycle Summary-Final'!H222-'5th Cycle Summary-Final2'!H222</f>
        <v>0</v>
      </c>
      <c r="I222" s="32">
        <f>'5th Cycle Summary-Final'!I222-'5th Cycle Summary-Final2'!I222</f>
        <v>0</v>
      </c>
      <c r="J222" s="32">
        <f>'5th Cycle Summary-Final'!J222-'5th Cycle Summary-Final2'!J222</f>
        <v>0</v>
      </c>
      <c r="K222" s="32">
        <f>'5th Cycle Summary-Final'!K222-'5th Cycle Summary-Final2'!K222</f>
        <v>0</v>
      </c>
      <c r="L222" s="32">
        <f>'5th Cycle Summary-Final'!L222-'5th Cycle Summary-Final2'!L222</f>
        <v>0</v>
      </c>
      <c r="M222" s="32">
        <f>'5th Cycle Summary-Final'!M222-'5th Cycle Summary-Final2'!M222</f>
        <v>0</v>
      </c>
      <c r="N222" s="32">
        <f>'5th Cycle Summary-Final'!N222-'5th Cycle Summary-Final2'!N222</f>
        <v>0</v>
      </c>
      <c r="O222" s="32">
        <f>'5th Cycle Summary-Final'!O222-'5th Cycle Summary-Final2'!O222</f>
        <v>0</v>
      </c>
      <c r="P222" s="32">
        <f>'5th Cycle Summary-Final'!P222-'5th Cycle Summary-Final2'!P222</f>
        <v>0</v>
      </c>
      <c r="Q222" s="32">
        <f>'5th Cycle Summary-Final'!Q222-'5th Cycle Summary-Final2'!Q222</f>
        <v>0</v>
      </c>
      <c r="R222" s="32">
        <f>'5th Cycle Summary-Final'!R222-'5th Cycle Summary-Final2'!R222</f>
        <v>0</v>
      </c>
      <c r="S222" s="32">
        <f>'5th Cycle Summary-Final'!S222-'5th Cycle Summary-Final2'!S222</f>
        <v>0</v>
      </c>
      <c r="T222" s="32">
        <f>'5th Cycle Summary-Final'!T222-'5th Cycle Summary-Final2'!T222</f>
        <v>0</v>
      </c>
      <c r="U222" s="32">
        <f>'5th Cycle Summary-Final'!U222-'5th Cycle Summary-Final2'!U222</f>
        <v>0</v>
      </c>
      <c r="V222" s="32">
        <f>'5th Cycle Summary-Final'!V222-'5th Cycle Summary-Final2'!V222</f>
        <v>0</v>
      </c>
      <c r="W222" s="32">
        <f>'5th Cycle Summary-Final'!W222-'5th Cycle Summary-Final2'!W222</f>
        <v>0</v>
      </c>
      <c r="X222" s="32">
        <f>'5th Cycle Summary-Final'!X222-'5th Cycle Summary-Final2'!X222</f>
        <v>0</v>
      </c>
      <c r="Y222" s="32">
        <f>'5th Cycle Summary-Final'!Y222-'5th Cycle Summary-Final2'!Y222</f>
        <v>0</v>
      </c>
      <c r="Z222" s="32">
        <f>'5th Cycle Summary-Final'!Z222-'5th Cycle Summary-Final2'!Z222</f>
        <v>0</v>
      </c>
    </row>
    <row r="223" spans="1:26" ht="12.75" customHeight="1" x14ac:dyDescent="0.15">
      <c r="A223" s="9" t="s">
        <v>306</v>
      </c>
      <c r="B223" s="9" t="s">
        <v>123</v>
      </c>
      <c r="C223" s="29" t="s">
        <v>313</v>
      </c>
      <c r="D223" s="32">
        <f>'5th Cycle Summary-Final'!D223-'5th Cycle Summary-Final2'!D223</f>
        <v>0</v>
      </c>
      <c r="E223" s="32">
        <f>'5th Cycle Summary-Final'!E223-'5th Cycle Summary-Final2'!E223</f>
        <v>0</v>
      </c>
      <c r="F223" s="32">
        <f>'5th Cycle Summary-Final'!F223-'5th Cycle Summary-Final2'!F223</f>
        <v>0</v>
      </c>
      <c r="G223" s="32">
        <f>'5th Cycle Summary-Final'!G223-'5th Cycle Summary-Final2'!G223</f>
        <v>0</v>
      </c>
      <c r="H223" s="32">
        <f>'5th Cycle Summary-Final'!H223-'5th Cycle Summary-Final2'!H223</f>
        <v>0</v>
      </c>
      <c r="I223" s="32">
        <f>'5th Cycle Summary-Final'!I223-'5th Cycle Summary-Final2'!I223</f>
        <v>0</v>
      </c>
      <c r="J223" s="32">
        <f>'5th Cycle Summary-Final'!J223-'5th Cycle Summary-Final2'!J223</f>
        <v>0</v>
      </c>
      <c r="K223" s="32">
        <f>'5th Cycle Summary-Final'!K223-'5th Cycle Summary-Final2'!K223</f>
        <v>0</v>
      </c>
      <c r="L223" s="32">
        <f>'5th Cycle Summary-Final'!L223-'5th Cycle Summary-Final2'!L223</f>
        <v>0</v>
      </c>
      <c r="M223" s="32">
        <f>'5th Cycle Summary-Final'!M223-'5th Cycle Summary-Final2'!M223</f>
        <v>0</v>
      </c>
      <c r="N223" s="32">
        <f>'5th Cycle Summary-Final'!N223-'5th Cycle Summary-Final2'!N223</f>
        <v>0</v>
      </c>
      <c r="O223" s="32">
        <f>'5th Cycle Summary-Final'!O223-'5th Cycle Summary-Final2'!O223</f>
        <v>0</v>
      </c>
      <c r="P223" s="32">
        <f>'5th Cycle Summary-Final'!P223-'5th Cycle Summary-Final2'!P223</f>
        <v>0</v>
      </c>
      <c r="Q223" s="32">
        <f>'5th Cycle Summary-Final'!Q223-'5th Cycle Summary-Final2'!Q223</f>
        <v>0</v>
      </c>
      <c r="R223" s="32">
        <f>'5th Cycle Summary-Final'!R223-'5th Cycle Summary-Final2'!R223</f>
        <v>0</v>
      </c>
      <c r="S223" s="32">
        <f>'5th Cycle Summary-Final'!S223-'5th Cycle Summary-Final2'!S223</f>
        <v>0</v>
      </c>
      <c r="T223" s="32">
        <f>'5th Cycle Summary-Final'!T223-'5th Cycle Summary-Final2'!T223</f>
        <v>0</v>
      </c>
      <c r="U223" s="32">
        <f>'5th Cycle Summary-Final'!U223-'5th Cycle Summary-Final2'!U223</f>
        <v>0</v>
      </c>
      <c r="V223" s="32">
        <f>'5th Cycle Summary-Final'!V223-'5th Cycle Summary-Final2'!V223</f>
        <v>0</v>
      </c>
      <c r="W223" s="32">
        <f>'5th Cycle Summary-Final'!W223-'5th Cycle Summary-Final2'!W223</f>
        <v>0</v>
      </c>
      <c r="X223" s="32">
        <f>'5th Cycle Summary-Final'!X223-'5th Cycle Summary-Final2'!X223</f>
        <v>0</v>
      </c>
      <c r="Y223" s="32">
        <f>'5th Cycle Summary-Final'!Y223-'5th Cycle Summary-Final2'!Y223</f>
        <v>0</v>
      </c>
      <c r="Z223" s="32">
        <f>'5th Cycle Summary-Final'!Z223-'5th Cycle Summary-Final2'!Z223</f>
        <v>0</v>
      </c>
    </row>
    <row r="224" spans="1:26" ht="12.75" customHeight="1" x14ac:dyDescent="0.15">
      <c r="A224" s="9" t="s">
        <v>314</v>
      </c>
      <c r="B224" s="9" t="s">
        <v>83</v>
      </c>
      <c r="C224" s="29" t="s">
        <v>315</v>
      </c>
      <c r="D224" s="32">
        <f>'5th Cycle Summary-Final'!D224-'5th Cycle Summary-Final2'!D224</f>
        <v>0</v>
      </c>
      <c r="E224" s="32">
        <f>'5th Cycle Summary-Final'!E224-'5th Cycle Summary-Final2'!E224</f>
        <v>0</v>
      </c>
      <c r="F224" s="32">
        <f>'5th Cycle Summary-Final'!F224-'5th Cycle Summary-Final2'!F224</f>
        <v>0</v>
      </c>
      <c r="G224" s="32">
        <f>'5th Cycle Summary-Final'!G224-'5th Cycle Summary-Final2'!G224</f>
        <v>0</v>
      </c>
      <c r="H224" s="32">
        <f>'5th Cycle Summary-Final'!H224-'5th Cycle Summary-Final2'!H224</f>
        <v>0</v>
      </c>
      <c r="I224" s="32">
        <f>'5th Cycle Summary-Final'!I224-'5th Cycle Summary-Final2'!I224</f>
        <v>0</v>
      </c>
      <c r="J224" s="32">
        <f>'5th Cycle Summary-Final'!J224-'5th Cycle Summary-Final2'!J224</f>
        <v>0</v>
      </c>
      <c r="K224" s="32">
        <f>'5th Cycle Summary-Final'!K224-'5th Cycle Summary-Final2'!K224</f>
        <v>0</v>
      </c>
      <c r="L224" s="32">
        <f>'5th Cycle Summary-Final'!L224-'5th Cycle Summary-Final2'!L224</f>
        <v>0</v>
      </c>
      <c r="M224" s="32">
        <f>'5th Cycle Summary-Final'!M224-'5th Cycle Summary-Final2'!M224</f>
        <v>0</v>
      </c>
      <c r="N224" s="32">
        <f>'5th Cycle Summary-Final'!N224-'5th Cycle Summary-Final2'!N224</f>
        <v>0</v>
      </c>
      <c r="O224" s="32">
        <f>'5th Cycle Summary-Final'!O224-'5th Cycle Summary-Final2'!O224</f>
        <v>0</v>
      </c>
      <c r="P224" s="32">
        <f>'5th Cycle Summary-Final'!P224-'5th Cycle Summary-Final2'!P224</f>
        <v>0</v>
      </c>
      <c r="Q224" s="32">
        <f>'5th Cycle Summary-Final'!Q224-'5th Cycle Summary-Final2'!Q224</f>
        <v>0</v>
      </c>
      <c r="R224" s="32">
        <f>'5th Cycle Summary-Final'!R224-'5th Cycle Summary-Final2'!R224</f>
        <v>0</v>
      </c>
      <c r="S224" s="32">
        <f>'5th Cycle Summary-Final'!S224-'5th Cycle Summary-Final2'!S224</f>
        <v>0</v>
      </c>
      <c r="T224" s="32">
        <f>'5th Cycle Summary-Final'!T224-'5th Cycle Summary-Final2'!T224</f>
        <v>0</v>
      </c>
      <c r="U224" s="32">
        <f>'5th Cycle Summary-Final'!U224-'5th Cycle Summary-Final2'!U224</f>
        <v>0</v>
      </c>
      <c r="V224" s="32">
        <f>'5th Cycle Summary-Final'!V224-'5th Cycle Summary-Final2'!V224</f>
        <v>0</v>
      </c>
      <c r="W224" s="32">
        <f>'5th Cycle Summary-Final'!W224-'5th Cycle Summary-Final2'!W224</f>
        <v>0</v>
      </c>
      <c r="X224" s="32">
        <f>'5th Cycle Summary-Final'!X224-'5th Cycle Summary-Final2'!X224</f>
        <v>0</v>
      </c>
      <c r="Y224" s="32">
        <f>'5th Cycle Summary-Final'!Y224-'5th Cycle Summary-Final2'!Y224</f>
        <v>0</v>
      </c>
      <c r="Z224" s="32">
        <f>'5th Cycle Summary-Final'!Z224-'5th Cycle Summary-Final2'!Z224</f>
        <v>0</v>
      </c>
    </row>
    <row r="225" spans="1:26" ht="12.75" customHeight="1" x14ac:dyDescent="0.15">
      <c r="A225" s="9" t="s">
        <v>316</v>
      </c>
      <c r="B225" s="9" t="s">
        <v>144</v>
      </c>
      <c r="C225" s="29" t="s">
        <v>317</v>
      </c>
      <c r="D225" s="32">
        <f>'5th Cycle Summary-Final'!D225-'5th Cycle Summary-Final2'!D225</f>
        <v>0</v>
      </c>
      <c r="E225" s="32">
        <f>'5th Cycle Summary-Final'!E225-'5th Cycle Summary-Final2'!E225</f>
        <v>0</v>
      </c>
      <c r="F225" s="32">
        <f>'5th Cycle Summary-Final'!F225-'5th Cycle Summary-Final2'!F225</f>
        <v>0</v>
      </c>
      <c r="G225" s="32">
        <f>'5th Cycle Summary-Final'!G225-'5th Cycle Summary-Final2'!G225</f>
        <v>0</v>
      </c>
      <c r="H225" s="32">
        <f>'5th Cycle Summary-Final'!H225-'5th Cycle Summary-Final2'!H225</f>
        <v>0</v>
      </c>
      <c r="I225" s="32">
        <f>'5th Cycle Summary-Final'!I225-'5th Cycle Summary-Final2'!I225</f>
        <v>0</v>
      </c>
      <c r="J225" s="32">
        <f>'5th Cycle Summary-Final'!J225-'5th Cycle Summary-Final2'!J225</f>
        <v>0</v>
      </c>
      <c r="K225" s="32">
        <f>'5th Cycle Summary-Final'!K225-'5th Cycle Summary-Final2'!K225</f>
        <v>0</v>
      </c>
      <c r="L225" s="32">
        <f>'5th Cycle Summary-Final'!L225-'5th Cycle Summary-Final2'!L225</f>
        <v>0</v>
      </c>
      <c r="M225" s="32">
        <f>'5th Cycle Summary-Final'!M225-'5th Cycle Summary-Final2'!M225</f>
        <v>0</v>
      </c>
      <c r="N225" s="32">
        <f>'5th Cycle Summary-Final'!N225-'5th Cycle Summary-Final2'!N225</f>
        <v>0</v>
      </c>
      <c r="O225" s="32">
        <f>'5th Cycle Summary-Final'!O225-'5th Cycle Summary-Final2'!O225</f>
        <v>0</v>
      </c>
      <c r="P225" s="32">
        <f>'5th Cycle Summary-Final'!P225-'5th Cycle Summary-Final2'!P225</f>
        <v>0</v>
      </c>
      <c r="Q225" s="32">
        <f>'5th Cycle Summary-Final'!Q225-'5th Cycle Summary-Final2'!Q225</f>
        <v>0</v>
      </c>
      <c r="R225" s="32">
        <f>'5th Cycle Summary-Final'!R225-'5th Cycle Summary-Final2'!R225</f>
        <v>0</v>
      </c>
      <c r="S225" s="32">
        <f>'5th Cycle Summary-Final'!S225-'5th Cycle Summary-Final2'!S225</f>
        <v>0</v>
      </c>
      <c r="T225" s="32">
        <f>'5th Cycle Summary-Final'!T225-'5th Cycle Summary-Final2'!T225</f>
        <v>0</v>
      </c>
      <c r="U225" s="32">
        <f>'5th Cycle Summary-Final'!U225-'5th Cycle Summary-Final2'!U225</f>
        <v>0</v>
      </c>
      <c r="V225" s="32">
        <f>'5th Cycle Summary-Final'!V225-'5th Cycle Summary-Final2'!V225</f>
        <v>0</v>
      </c>
      <c r="W225" s="32">
        <f>'5th Cycle Summary-Final'!W225-'5th Cycle Summary-Final2'!W225</f>
        <v>0</v>
      </c>
      <c r="X225" s="32">
        <f>'5th Cycle Summary-Final'!X225-'5th Cycle Summary-Final2'!X225</f>
        <v>0</v>
      </c>
      <c r="Y225" s="32">
        <f>'5th Cycle Summary-Final'!Y225-'5th Cycle Summary-Final2'!Y225</f>
        <v>0</v>
      </c>
      <c r="Z225" s="32">
        <f>'5th Cycle Summary-Final'!Z225-'5th Cycle Summary-Final2'!Z225</f>
        <v>0</v>
      </c>
    </row>
    <row r="226" spans="1:26" ht="12.75" customHeight="1" x14ac:dyDescent="0.15">
      <c r="A226" s="9" t="s">
        <v>316</v>
      </c>
      <c r="B226" s="9" t="s">
        <v>144</v>
      </c>
      <c r="C226" s="29" t="s">
        <v>318</v>
      </c>
      <c r="D226" s="32">
        <f>'5th Cycle Summary-Final'!D226-'5th Cycle Summary-Final2'!D226</f>
        <v>0</v>
      </c>
      <c r="E226" s="32">
        <f>'5th Cycle Summary-Final'!E226-'5th Cycle Summary-Final2'!E226</f>
        <v>0</v>
      </c>
      <c r="F226" s="32">
        <f>'5th Cycle Summary-Final'!F226-'5th Cycle Summary-Final2'!F226</f>
        <v>0</v>
      </c>
      <c r="G226" s="32">
        <f>'5th Cycle Summary-Final'!G226-'5th Cycle Summary-Final2'!G226</f>
        <v>0</v>
      </c>
      <c r="H226" s="32">
        <f>'5th Cycle Summary-Final'!H226-'5th Cycle Summary-Final2'!H226</f>
        <v>0</v>
      </c>
      <c r="I226" s="32">
        <f>'5th Cycle Summary-Final'!I226-'5th Cycle Summary-Final2'!I226</f>
        <v>0</v>
      </c>
      <c r="J226" s="32">
        <f>'5th Cycle Summary-Final'!J226-'5th Cycle Summary-Final2'!J226</f>
        <v>0</v>
      </c>
      <c r="K226" s="32">
        <f>'5th Cycle Summary-Final'!K226-'5th Cycle Summary-Final2'!K226</f>
        <v>0</v>
      </c>
      <c r="L226" s="32">
        <f>'5th Cycle Summary-Final'!L226-'5th Cycle Summary-Final2'!L226</f>
        <v>0</v>
      </c>
      <c r="M226" s="32">
        <f>'5th Cycle Summary-Final'!M226-'5th Cycle Summary-Final2'!M226</f>
        <v>0</v>
      </c>
      <c r="N226" s="32">
        <f>'5th Cycle Summary-Final'!N226-'5th Cycle Summary-Final2'!N226</f>
        <v>0</v>
      </c>
      <c r="O226" s="32">
        <f>'5th Cycle Summary-Final'!O226-'5th Cycle Summary-Final2'!O226</f>
        <v>0</v>
      </c>
      <c r="P226" s="32">
        <f>'5th Cycle Summary-Final'!P226-'5th Cycle Summary-Final2'!P226</f>
        <v>0</v>
      </c>
      <c r="Q226" s="32">
        <f>'5th Cycle Summary-Final'!Q226-'5th Cycle Summary-Final2'!Q226</f>
        <v>0</v>
      </c>
      <c r="R226" s="32">
        <f>'5th Cycle Summary-Final'!R226-'5th Cycle Summary-Final2'!R226</f>
        <v>0</v>
      </c>
      <c r="S226" s="32">
        <f>'5th Cycle Summary-Final'!S226-'5th Cycle Summary-Final2'!S226</f>
        <v>0</v>
      </c>
      <c r="T226" s="32">
        <f>'5th Cycle Summary-Final'!T226-'5th Cycle Summary-Final2'!T226</f>
        <v>0</v>
      </c>
      <c r="U226" s="32">
        <f>'5th Cycle Summary-Final'!U226-'5th Cycle Summary-Final2'!U226</f>
        <v>0</v>
      </c>
      <c r="V226" s="32">
        <f>'5th Cycle Summary-Final'!V226-'5th Cycle Summary-Final2'!V226</f>
        <v>0</v>
      </c>
      <c r="W226" s="32">
        <f>'5th Cycle Summary-Final'!W226-'5th Cycle Summary-Final2'!W226</f>
        <v>0</v>
      </c>
      <c r="X226" s="32">
        <f>'5th Cycle Summary-Final'!X226-'5th Cycle Summary-Final2'!X226</f>
        <v>0</v>
      </c>
      <c r="Y226" s="32">
        <f>'5th Cycle Summary-Final'!Y226-'5th Cycle Summary-Final2'!Y226</f>
        <v>0</v>
      </c>
      <c r="Z226" s="32">
        <f>'5th Cycle Summary-Final'!Z226-'5th Cycle Summary-Final2'!Z226</f>
        <v>0</v>
      </c>
    </row>
    <row r="227" spans="1:26" ht="12.75" customHeight="1" x14ac:dyDescent="0.15">
      <c r="A227" s="9" t="s">
        <v>316</v>
      </c>
      <c r="B227" s="9" t="s">
        <v>144</v>
      </c>
      <c r="C227" s="29" t="s">
        <v>319</v>
      </c>
      <c r="D227" s="32">
        <f>'5th Cycle Summary-Final'!D227-'5th Cycle Summary-Final2'!D227</f>
        <v>0</v>
      </c>
      <c r="E227" s="32">
        <f>'5th Cycle Summary-Final'!E227-'5th Cycle Summary-Final2'!E227</f>
        <v>0</v>
      </c>
      <c r="F227" s="32">
        <f>'5th Cycle Summary-Final'!F227-'5th Cycle Summary-Final2'!F227</f>
        <v>0</v>
      </c>
      <c r="G227" s="32">
        <f>'5th Cycle Summary-Final'!G227-'5th Cycle Summary-Final2'!G227</f>
        <v>0</v>
      </c>
      <c r="H227" s="32">
        <f>'5th Cycle Summary-Final'!H227-'5th Cycle Summary-Final2'!H227</f>
        <v>0</v>
      </c>
      <c r="I227" s="32">
        <f>'5th Cycle Summary-Final'!I227-'5th Cycle Summary-Final2'!I227</f>
        <v>0</v>
      </c>
      <c r="J227" s="32">
        <f>'5th Cycle Summary-Final'!J227-'5th Cycle Summary-Final2'!J227</f>
        <v>0</v>
      </c>
      <c r="K227" s="32">
        <f>'5th Cycle Summary-Final'!K227-'5th Cycle Summary-Final2'!K227</f>
        <v>0</v>
      </c>
      <c r="L227" s="32">
        <f>'5th Cycle Summary-Final'!L227-'5th Cycle Summary-Final2'!L227</f>
        <v>0</v>
      </c>
      <c r="M227" s="32">
        <f>'5th Cycle Summary-Final'!M227-'5th Cycle Summary-Final2'!M227</f>
        <v>0</v>
      </c>
      <c r="N227" s="32">
        <f>'5th Cycle Summary-Final'!N227-'5th Cycle Summary-Final2'!N227</f>
        <v>0</v>
      </c>
      <c r="O227" s="32">
        <f>'5th Cycle Summary-Final'!O227-'5th Cycle Summary-Final2'!O227</f>
        <v>0</v>
      </c>
      <c r="P227" s="32">
        <f>'5th Cycle Summary-Final'!P227-'5th Cycle Summary-Final2'!P227</f>
        <v>0</v>
      </c>
      <c r="Q227" s="32">
        <f>'5th Cycle Summary-Final'!Q227-'5th Cycle Summary-Final2'!Q227</f>
        <v>0</v>
      </c>
      <c r="R227" s="32">
        <f>'5th Cycle Summary-Final'!R227-'5th Cycle Summary-Final2'!R227</f>
        <v>0</v>
      </c>
      <c r="S227" s="32">
        <f>'5th Cycle Summary-Final'!S227-'5th Cycle Summary-Final2'!S227</f>
        <v>0</v>
      </c>
      <c r="T227" s="32">
        <f>'5th Cycle Summary-Final'!T227-'5th Cycle Summary-Final2'!T227</f>
        <v>0</v>
      </c>
      <c r="U227" s="32">
        <f>'5th Cycle Summary-Final'!U227-'5th Cycle Summary-Final2'!U227</f>
        <v>0</v>
      </c>
      <c r="V227" s="32">
        <f>'5th Cycle Summary-Final'!V227-'5th Cycle Summary-Final2'!V227</f>
        <v>0</v>
      </c>
      <c r="W227" s="32">
        <f>'5th Cycle Summary-Final'!W227-'5th Cycle Summary-Final2'!W227</f>
        <v>0</v>
      </c>
      <c r="X227" s="32">
        <f>'5th Cycle Summary-Final'!X227-'5th Cycle Summary-Final2'!X227</f>
        <v>0</v>
      </c>
      <c r="Y227" s="32">
        <f>'5th Cycle Summary-Final'!Y227-'5th Cycle Summary-Final2'!Y227</f>
        <v>0</v>
      </c>
      <c r="Z227" s="32">
        <f>'5th Cycle Summary-Final'!Z227-'5th Cycle Summary-Final2'!Z227</f>
        <v>0</v>
      </c>
    </row>
    <row r="228" spans="1:26" ht="12.75" customHeight="1" x14ac:dyDescent="0.15">
      <c r="A228" s="9" t="s">
        <v>316</v>
      </c>
      <c r="B228" s="9" t="s">
        <v>144</v>
      </c>
      <c r="C228" s="29" t="s">
        <v>320</v>
      </c>
      <c r="D228" s="32">
        <f>'5th Cycle Summary-Final'!D228-'5th Cycle Summary-Final2'!D228</f>
        <v>0</v>
      </c>
      <c r="E228" s="32">
        <f>'5th Cycle Summary-Final'!E228-'5th Cycle Summary-Final2'!E228</f>
        <v>0</v>
      </c>
      <c r="F228" s="32">
        <f>'5th Cycle Summary-Final'!F228-'5th Cycle Summary-Final2'!F228</f>
        <v>0</v>
      </c>
      <c r="G228" s="32">
        <f>'5th Cycle Summary-Final'!G228-'5th Cycle Summary-Final2'!G228</f>
        <v>0</v>
      </c>
      <c r="H228" s="32">
        <f>'5th Cycle Summary-Final'!H228-'5th Cycle Summary-Final2'!H228</f>
        <v>0</v>
      </c>
      <c r="I228" s="32">
        <f>'5th Cycle Summary-Final'!I228-'5th Cycle Summary-Final2'!I228</f>
        <v>0</v>
      </c>
      <c r="J228" s="32">
        <f>'5th Cycle Summary-Final'!J228-'5th Cycle Summary-Final2'!J228</f>
        <v>0</v>
      </c>
      <c r="K228" s="32">
        <f>'5th Cycle Summary-Final'!K228-'5th Cycle Summary-Final2'!K228</f>
        <v>0</v>
      </c>
      <c r="L228" s="32">
        <f>'5th Cycle Summary-Final'!L228-'5th Cycle Summary-Final2'!L228</f>
        <v>0</v>
      </c>
      <c r="M228" s="32">
        <f>'5th Cycle Summary-Final'!M228-'5th Cycle Summary-Final2'!M228</f>
        <v>0</v>
      </c>
      <c r="N228" s="32">
        <f>'5th Cycle Summary-Final'!N228-'5th Cycle Summary-Final2'!N228</f>
        <v>0</v>
      </c>
      <c r="O228" s="32">
        <f>'5th Cycle Summary-Final'!O228-'5th Cycle Summary-Final2'!O228</f>
        <v>0</v>
      </c>
      <c r="P228" s="32">
        <f>'5th Cycle Summary-Final'!P228-'5th Cycle Summary-Final2'!P228</f>
        <v>0</v>
      </c>
      <c r="Q228" s="32">
        <f>'5th Cycle Summary-Final'!Q228-'5th Cycle Summary-Final2'!Q228</f>
        <v>0</v>
      </c>
      <c r="R228" s="32">
        <f>'5th Cycle Summary-Final'!R228-'5th Cycle Summary-Final2'!R228</f>
        <v>0</v>
      </c>
      <c r="S228" s="32">
        <f>'5th Cycle Summary-Final'!S228-'5th Cycle Summary-Final2'!S228</f>
        <v>0</v>
      </c>
      <c r="T228" s="32">
        <f>'5th Cycle Summary-Final'!T228-'5th Cycle Summary-Final2'!T228</f>
        <v>0</v>
      </c>
      <c r="U228" s="32">
        <f>'5th Cycle Summary-Final'!U228-'5th Cycle Summary-Final2'!U228</f>
        <v>0</v>
      </c>
      <c r="V228" s="32">
        <f>'5th Cycle Summary-Final'!V228-'5th Cycle Summary-Final2'!V228</f>
        <v>0</v>
      </c>
      <c r="W228" s="32">
        <f>'5th Cycle Summary-Final'!W228-'5th Cycle Summary-Final2'!W228</f>
        <v>0</v>
      </c>
      <c r="X228" s="32">
        <f>'5th Cycle Summary-Final'!X228-'5th Cycle Summary-Final2'!X228</f>
        <v>0</v>
      </c>
      <c r="Y228" s="32">
        <f>'5th Cycle Summary-Final'!Y228-'5th Cycle Summary-Final2'!Y228</f>
        <v>0</v>
      </c>
      <c r="Z228" s="32">
        <f>'5th Cycle Summary-Final'!Z228-'5th Cycle Summary-Final2'!Z228</f>
        <v>0</v>
      </c>
    </row>
    <row r="229" spans="1:26" ht="12.75" customHeight="1" x14ac:dyDescent="0.15">
      <c r="A229" s="9" t="s">
        <v>316</v>
      </c>
      <c r="B229" s="9" t="s">
        <v>144</v>
      </c>
      <c r="C229" s="29" t="s">
        <v>321</v>
      </c>
      <c r="D229" s="32">
        <f>'5th Cycle Summary-Final'!D229-'5th Cycle Summary-Final2'!D229</f>
        <v>0</v>
      </c>
      <c r="E229" s="32">
        <f>'5th Cycle Summary-Final'!E229-'5th Cycle Summary-Final2'!E229</f>
        <v>0</v>
      </c>
      <c r="F229" s="32">
        <f>'5th Cycle Summary-Final'!F229-'5th Cycle Summary-Final2'!F229</f>
        <v>0</v>
      </c>
      <c r="G229" s="32">
        <f>'5th Cycle Summary-Final'!G229-'5th Cycle Summary-Final2'!G229</f>
        <v>0</v>
      </c>
      <c r="H229" s="32">
        <f>'5th Cycle Summary-Final'!H229-'5th Cycle Summary-Final2'!H229</f>
        <v>0</v>
      </c>
      <c r="I229" s="32">
        <f>'5th Cycle Summary-Final'!I229-'5th Cycle Summary-Final2'!I229</f>
        <v>0</v>
      </c>
      <c r="J229" s="32">
        <f>'5th Cycle Summary-Final'!J229-'5th Cycle Summary-Final2'!J229</f>
        <v>0</v>
      </c>
      <c r="K229" s="32">
        <f>'5th Cycle Summary-Final'!K229-'5th Cycle Summary-Final2'!K229</f>
        <v>0</v>
      </c>
      <c r="L229" s="32">
        <f>'5th Cycle Summary-Final'!L229-'5th Cycle Summary-Final2'!L229</f>
        <v>0</v>
      </c>
      <c r="M229" s="32">
        <f>'5th Cycle Summary-Final'!M229-'5th Cycle Summary-Final2'!M229</f>
        <v>0</v>
      </c>
      <c r="N229" s="32">
        <f>'5th Cycle Summary-Final'!N229-'5th Cycle Summary-Final2'!N229</f>
        <v>0</v>
      </c>
      <c r="O229" s="32">
        <f>'5th Cycle Summary-Final'!O229-'5th Cycle Summary-Final2'!O229</f>
        <v>0</v>
      </c>
      <c r="P229" s="32">
        <f>'5th Cycle Summary-Final'!P229-'5th Cycle Summary-Final2'!P229</f>
        <v>0</v>
      </c>
      <c r="Q229" s="32">
        <f>'5th Cycle Summary-Final'!Q229-'5th Cycle Summary-Final2'!Q229</f>
        <v>0</v>
      </c>
      <c r="R229" s="32">
        <f>'5th Cycle Summary-Final'!R229-'5th Cycle Summary-Final2'!R229</f>
        <v>0</v>
      </c>
      <c r="S229" s="32">
        <f>'5th Cycle Summary-Final'!S229-'5th Cycle Summary-Final2'!S229</f>
        <v>0</v>
      </c>
      <c r="T229" s="32">
        <f>'5th Cycle Summary-Final'!T229-'5th Cycle Summary-Final2'!T229</f>
        <v>0</v>
      </c>
      <c r="U229" s="32">
        <f>'5th Cycle Summary-Final'!U229-'5th Cycle Summary-Final2'!U229</f>
        <v>0</v>
      </c>
      <c r="V229" s="32">
        <f>'5th Cycle Summary-Final'!V229-'5th Cycle Summary-Final2'!V229</f>
        <v>0</v>
      </c>
      <c r="W229" s="32" t="e">
        <f>'5th Cycle Summary-Final'!W229-'5th Cycle Summary-Final2'!W229</f>
        <v>#DIV/0!</v>
      </c>
      <c r="X229" s="32">
        <f>'5th Cycle Summary-Final'!X229-'5th Cycle Summary-Final2'!X229</f>
        <v>0</v>
      </c>
      <c r="Y229" s="32">
        <f>'5th Cycle Summary-Final'!Y229-'5th Cycle Summary-Final2'!Y229</f>
        <v>0</v>
      </c>
      <c r="Z229" s="32">
        <f>'5th Cycle Summary-Final'!Z229-'5th Cycle Summary-Final2'!Z229</f>
        <v>0</v>
      </c>
    </row>
    <row r="230" spans="1:26" ht="12.75" customHeight="1" x14ac:dyDescent="0.15">
      <c r="A230" s="9" t="s">
        <v>316</v>
      </c>
      <c r="B230" s="9" t="s">
        <v>144</v>
      </c>
      <c r="C230" s="29" t="s">
        <v>322</v>
      </c>
      <c r="D230" s="32">
        <f>'5th Cycle Summary-Final'!D230-'5th Cycle Summary-Final2'!D230</f>
        <v>0</v>
      </c>
      <c r="E230" s="32">
        <f>'5th Cycle Summary-Final'!E230-'5th Cycle Summary-Final2'!E230</f>
        <v>0</v>
      </c>
      <c r="F230" s="32">
        <f>'5th Cycle Summary-Final'!F230-'5th Cycle Summary-Final2'!F230</f>
        <v>0</v>
      </c>
      <c r="G230" s="32">
        <f>'5th Cycle Summary-Final'!G230-'5th Cycle Summary-Final2'!G230</f>
        <v>0</v>
      </c>
      <c r="H230" s="32">
        <f>'5th Cycle Summary-Final'!H230-'5th Cycle Summary-Final2'!H230</f>
        <v>0</v>
      </c>
      <c r="I230" s="32">
        <f>'5th Cycle Summary-Final'!I230-'5th Cycle Summary-Final2'!I230</f>
        <v>0</v>
      </c>
      <c r="J230" s="32">
        <f>'5th Cycle Summary-Final'!J230-'5th Cycle Summary-Final2'!J230</f>
        <v>0</v>
      </c>
      <c r="K230" s="32">
        <f>'5th Cycle Summary-Final'!K230-'5th Cycle Summary-Final2'!K230</f>
        <v>0</v>
      </c>
      <c r="L230" s="32">
        <f>'5th Cycle Summary-Final'!L230-'5th Cycle Summary-Final2'!L230</f>
        <v>0</v>
      </c>
      <c r="M230" s="32">
        <f>'5th Cycle Summary-Final'!M230-'5th Cycle Summary-Final2'!M230</f>
        <v>0</v>
      </c>
      <c r="N230" s="32">
        <f>'5th Cycle Summary-Final'!N230-'5th Cycle Summary-Final2'!N230</f>
        <v>0</v>
      </c>
      <c r="O230" s="32">
        <f>'5th Cycle Summary-Final'!O230-'5th Cycle Summary-Final2'!O230</f>
        <v>0</v>
      </c>
      <c r="P230" s="32">
        <f>'5th Cycle Summary-Final'!P230-'5th Cycle Summary-Final2'!P230</f>
        <v>0</v>
      </c>
      <c r="Q230" s="32">
        <f>'5th Cycle Summary-Final'!Q230-'5th Cycle Summary-Final2'!Q230</f>
        <v>0</v>
      </c>
      <c r="R230" s="32">
        <f>'5th Cycle Summary-Final'!R230-'5th Cycle Summary-Final2'!R230</f>
        <v>0</v>
      </c>
      <c r="S230" s="32">
        <f>'5th Cycle Summary-Final'!S230-'5th Cycle Summary-Final2'!S230</f>
        <v>0</v>
      </c>
      <c r="T230" s="32">
        <f>'5th Cycle Summary-Final'!T230-'5th Cycle Summary-Final2'!T230</f>
        <v>0</v>
      </c>
      <c r="U230" s="32">
        <f>'5th Cycle Summary-Final'!U230-'5th Cycle Summary-Final2'!U230</f>
        <v>0</v>
      </c>
      <c r="V230" s="32">
        <f>'5th Cycle Summary-Final'!V230-'5th Cycle Summary-Final2'!V230</f>
        <v>0</v>
      </c>
      <c r="W230" s="32">
        <f>'5th Cycle Summary-Final'!W230-'5th Cycle Summary-Final2'!W230</f>
        <v>0</v>
      </c>
      <c r="X230" s="32">
        <f>'5th Cycle Summary-Final'!X230-'5th Cycle Summary-Final2'!X230</f>
        <v>0</v>
      </c>
      <c r="Y230" s="32">
        <f>'5th Cycle Summary-Final'!Y230-'5th Cycle Summary-Final2'!Y230</f>
        <v>0</v>
      </c>
      <c r="Z230" s="32">
        <f>'5th Cycle Summary-Final'!Z230-'5th Cycle Summary-Final2'!Z230</f>
        <v>0</v>
      </c>
    </row>
    <row r="231" spans="1:26" ht="12.75" customHeight="1" x14ac:dyDescent="0.15">
      <c r="A231" s="9" t="s">
        <v>316</v>
      </c>
      <c r="B231" s="9" t="s">
        <v>144</v>
      </c>
      <c r="C231" s="29" t="s">
        <v>323</v>
      </c>
      <c r="D231" s="32">
        <f>'5th Cycle Summary-Final'!D231-'5th Cycle Summary-Final2'!D231</f>
        <v>0</v>
      </c>
      <c r="E231" s="32">
        <f>'5th Cycle Summary-Final'!E231-'5th Cycle Summary-Final2'!E231</f>
        <v>0</v>
      </c>
      <c r="F231" s="32">
        <f>'5th Cycle Summary-Final'!F231-'5th Cycle Summary-Final2'!F231</f>
        <v>0</v>
      </c>
      <c r="G231" s="32">
        <f>'5th Cycle Summary-Final'!G231-'5th Cycle Summary-Final2'!G231</f>
        <v>0</v>
      </c>
      <c r="H231" s="32">
        <f>'5th Cycle Summary-Final'!H231-'5th Cycle Summary-Final2'!H231</f>
        <v>0</v>
      </c>
      <c r="I231" s="32">
        <f>'5th Cycle Summary-Final'!I231-'5th Cycle Summary-Final2'!I231</f>
        <v>0</v>
      </c>
      <c r="J231" s="32">
        <f>'5th Cycle Summary-Final'!J231-'5th Cycle Summary-Final2'!J231</f>
        <v>0</v>
      </c>
      <c r="K231" s="32">
        <f>'5th Cycle Summary-Final'!K231-'5th Cycle Summary-Final2'!K231</f>
        <v>0</v>
      </c>
      <c r="L231" s="32">
        <f>'5th Cycle Summary-Final'!L231-'5th Cycle Summary-Final2'!L231</f>
        <v>0</v>
      </c>
      <c r="M231" s="32">
        <f>'5th Cycle Summary-Final'!M231-'5th Cycle Summary-Final2'!M231</f>
        <v>0</v>
      </c>
      <c r="N231" s="32">
        <f>'5th Cycle Summary-Final'!N231-'5th Cycle Summary-Final2'!N231</f>
        <v>0</v>
      </c>
      <c r="O231" s="32">
        <f>'5th Cycle Summary-Final'!O231-'5th Cycle Summary-Final2'!O231</f>
        <v>0</v>
      </c>
      <c r="P231" s="32">
        <f>'5th Cycle Summary-Final'!P231-'5th Cycle Summary-Final2'!P231</f>
        <v>0</v>
      </c>
      <c r="Q231" s="32">
        <f>'5th Cycle Summary-Final'!Q231-'5th Cycle Summary-Final2'!Q231</f>
        <v>0</v>
      </c>
      <c r="R231" s="32">
        <f>'5th Cycle Summary-Final'!R231-'5th Cycle Summary-Final2'!R231</f>
        <v>0</v>
      </c>
      <c r="S231" s="32">
        <f>'5th Cycle Summary-Final'!S231-'5th Cycle Summary-Final2'!S231</f>
        <v>0</v>
      </c>
      <c r="T231" s="32">
        <f>'5th Cycle Summary-Final'!T231-'5th Cycle Summary-Final2'!T231</f>
        <v>0</v>
      </c>
      <c r="U231" s="32">
        <f>'5th Cycle Summary-Final'!U231-'5th Cycle Summary-Final2'!U231</f>
        <v>0</v>
      </c>
      <c r="V231" s="32">
        <f>'5th Cycle Summary-Final'!V231-'5th Cycle Summary-Final2'!V231</f>
        <v>0</v>
      </c>
      <c r="W231" s="32">
        <f>'5th Cycle Summary-Final'!W231-'5th Cycle Summary-Final2'!W231</f>
        <v>0</v>
      </c>
      <c r="X231" s="32">
        <f>'5th Cycle Summary-Final'!X231-'5th Cycle Summary-Final2'!X231</f>
        <v>0</v>
      </c>
      <c r="Y231" s="32">
        <f>'5th Cycle Summary-Final'!Y231-'5th Cycle Summary-Final2'!Y231</f>
        <v>0</v>
      </c>
      <c r="Z231" s="32">
        <f>'5th Cycle Summary-Final'!Z231-'5th Cycle Summary-Final2'!Z231</f>
        <v>0</v>
      </c>
    </row>
    <row r="232" spans="1:26" ht="12.75" customHeight="1" x14ac:dyDescent="0.15">
      <c r="A232" s="9" t="s">
        <v>316</v>
      </c>
      <c r="B232" s="9" t="s">
        <v>144</v>
      </c>
      <c r="C232" s="29" t="s">
        <v>324</v>
      </c>
      <c r="D232" s="32">
        <f>'5th Cycle Summary-Final'!D232-'5th Cycle Summary-Final2'!D232</f>
        <v>0</v>
      </c>
      <c r="E232" s="32">
        <f>'5th Cycle Summary-Final'!E232-'5th Cycle Summary-Final2'!E232</f>
        <v>0</v>
      </c>
      <c r="F232" s="32">
        <f>'5th Cycle Summary-Final'!F232-'5th Cycle Summary-Final2'!F232</f>
        <v>0</v>
      </c>
      <c r="G232" s="32">
        <f>'5th Cycle Summary-Final'!G232-'5th Cycle Summary-Final2'!G232</f>
        <v>0</v>
      </c>
      <c r="H232" s="32">
        <f>'5th Cycle Summary-Final'!H232-'5th Cycle Summary-Final2'!H232</f>
        <v>0</v>
      </c>
      <c r="I232" s="32">
        <f>'5th Cycle Summary-Final'!I232-'5th Cycle Summary-Final2'!I232</f>
        <v>0</v>
      </c>
      <c r="J232" s="32">
        <f>'5th Cycle Summary-Final'!J232-'5th Cycle Summary-Final2'!J232</f>
        <v>0</v>
      </c>
      <c r="K232" s="32">
        <f>'5th Cycle Summary-Final'!K232-'5th Cycle Summary-Final2'!K232</f>
        <v>0</v>
      </c>
      <c r="L232" s="32">
        <f>'5th Cycle Summary-Final'!L232-'5th Cycle Summary-Final2'!L232</f>
        <v>0</v>
      </c>
      <c r="M232" s="32">
        <f>'5th Cycle Summary-Final'!M232-'5th Cycle Summary-Final2'!M232</f>
        <v>0</v>
      </c>
      <c r="N232" s="32">
        <f>'5th Cycle Summary-Final'!N232-'5th Cycle Summary-Final2'!N232</f>
        <v>0</v>
      </c>
      <c r="O232" s="32">
        <f>'5th Cycle Summary-Final'!O232-'5th Cycle Summary-Final2'!O232</f>
        <v>0</v>
      </c>
      <c r="P232" s="32">
        <f>'5th Cycle Summary-Final'!P232-'5th Cycle Summary-Final2'!P232</f>
        <v>0</v>
      </c>
      <c r="Q232" s="32">
        <f>'5th Cycle Summary-Final'!Q232-'5th Cycle Summary-Final2'!Q232</f>
        <v>0</v>
      </c>
      <c r="R232" s="32">
        <f>'5th Cycle Summary-Final'!R232-'5th Cycle Summary-Final2'!R232</f>
        <v>0</v>
      </c>
      <c r="S232" s="32">
        <f>'5th Cycle Summary-Final'!S232-'5th Cycle Summary-Final2'!S232</f>
        <v>0</v>
      </c>
      <c r="T232" s="32">
        <f>'5th Cycle Summary-Final'!T232-'5th Cycle Summary-Final2'!T232</f>
        <v>0</v>
      </c>
      <c r="U232" s="32">
        <f>'5th Cycle Summary-Final'!U232-'5th Cycle Summary-Final2'!U232</f>
        <v>0</v>
      </c>
      <c r="V232" s="32">
        <f>'5th Cycle Summary-Final'!V232-'5th Cycle Summary-Final2'!V232</f>
        <v>0</v>
      </c>
      <c r="W232" s="32">
        <f>'5th Cycle Summary-Final'!W232-'5th Cycle Summary-Final2'!W232</f>
        <v>0</v>
      </c>
      <c r="X232" s="32">
        <f>'5th Cycle Summary-Final'!X232-'5th Cycle Summary-Final2'!X232</f>
        <v>0</v>
      </c>
      <c r="Y232" s="32">
        <f>'5th Cycle Summary-Final'!Y232-'5th Cycle Summary-Final2'!Y232</f>
        <v>0</v>
      </c>
      <c r="Z232" s="32">
        <f>'5th Cycle Summary-Final'!Z232-'5th Cycle Summary-Final2'!Z232</f>
        <v>0</v>
      </c>
    </row>
    <row r="233" spans="1:26" ht="12.75" customHeight="1" x14ac:dyDescent="0.15">
      <c r="A233" s="9" t="s">
        <v>316</v>
      </c>
      <c r="B233" s="9" t="s">
        <v>144</v>
      </c>
      <c r="C233" s="29" t="s">
        <v>325</v>
      </c>
      <c r="D233" s="32">
        <f>'5th Cycle Summary-Final'!D233-'5th Cycle Summary-Final2'!D233</f>
        <v>0</v>
      </c>
      <c r="E233" s="32">
        <f>'5th Cycle Summary-Final'!E233-'5th Cycle Summary-Final2'!E233</f>
        <v>0</v>
      </c>
      <c r="F233" s="32">
        <f>'5th Cycle Summary-Final'!F233-'5th Cycle Summary-Final2'!F233</f>
        <v>0</v>
      </c>
      <c r="G233" s="32">
        <f>'5th Cycle Summary-Final'!G233-'5th Cycle Summary-Final2'!G233</f>
        <v>0</v>
      </c>
      <c r="H233" s="32">
        <f>'5th Cycle Summary-Final'!H233-'5th Cycle Summary-Final2'!H233</f>
        <v>0</v>
      </c>
      <c r="I233" s="32">
        <f>'5th Cycle Summary-Final'!I233-'5th Cycle Summary-Final2'!I233</f>
        <v>0</v>
      </c>
      <c r="J233" s="32">
        <f>'5th Cycle Summary-Final'!J233-'5th Cycle Summary-Final2'!J233</f>
        <v>0</v>
      </c>
      <c r="K233" s="32">
        <f>'5th Cycle Summary-Final'!K233-'5th Cycle Summary-Final2'!K233</f>
        <v>0</v>
      </c>
      <c r="L233" s="32">
        <f>'5th Cycle Summary-Final'!L233-'5th Cycle Summary-Final2'!L233</f>
        <v>0</v>
      </c>
      <c r="M233" s="32">
        <f>'5th Cycle Summary-Final'!M233-'5th Cycle Summary-Final2'!M233</f>
        <v>0</v>
      </c>
      <c r="N233" s="32">
        <f>'5th Cycle Summary-Final'!N233-'5th Cycle Summary-Final2'!N233</f>
        <v>0</v>
      </c>
      <c r="O233" s="32">
        <f>'5th Cycle Summary-Final'!O233-'5th Cycle Summary-Final2'!O233</f>
        <v>0</v>
      </c>
      <c r="P233" s="32">
        <f>'5th Cycle Summary-Final'!P233-'5th Cycle Summary-Final2'!P233</f>
        <v>0</v>
      </c>
      <c r="Q233" s="32">
        <f>'5th Cycle Summary-Final'!Q233-'5th Cycle Summary-Final2'!Q233</f>
        <v>0</v>
      </c>
      <c r="R233" s="32">
        <f>'5th Cycle Summary-Final'!R233-'5th Cycle Summary-Final2'!R233</f>
        <v>0</v>
      </c>
      <c r="S233" s="32">
        <f>'5th Cycle Summary-Final'!S233-'5th Cycle Summary-Final2'!S233</f>
        <v>0</v>
      </c>
      <c r="T233" s="32">
        <f>'5th Cycle Summary-Final'!T233-'5th Cycle Summary-Final2'!T233</f>
        <v>0</v>
      </c>
      <c r="U233" s="32">
        <f>'5th Cycle Summary-Final'!U233-'5th Cycle Summary-Final2'!U233</f>
        <v>0</v>
      </c>
      <c r="V233" s="32">
        <f>'5th Cycle Summary-Final'!V233-'5th Cycle Summary-Final2'!V233</f>
        <v>0</v>
      </c>
      <c r="W233" s="32">
        <f>'5th Cycle Summary-Final'!W233-'5th Cycle Summary-Final2'!W233</f>
        <v>0</v>
      </c>
      <c r="X233" s="32">
        <f>'5th Cycle Summary-Final'!X233-'5th Cycle Summary-Final2'!X233</f>
        <v>0</v>
      </c>
      <c r="Y233" s="32">
        <f>'5th Cycle Summary-Final'!Y233-'5th Cycle Summary-Final2'!Y233</f>
        <v>0</v>
      </c>
      <c r="Z233" s="32">
        <f>'5th Cycle Summary-Final'!Z233-'5th Cycle Summary-Final2'!Z233</f>
        <v>0</v>
      </c>
    </row>
    <row r="234" spans="1:26" ht="12.75" customHeight="1" x14ac:dyDescent="0.15">
      <c r="A234" s="9" t="s">
        <v>316</v>
      </c>
      <c r="B234" s="9" t="s">
        <v>144</v>
      </c>
      <c r="C234" s="29" t="s">
        <v>326</v>
      </c>
      <c r="D234" s="32">
        <f>'5th Cycle Summary-Final'!D234-'5th Cycle Summary-Final2'!D234</f>
        <v>0</v>
      </c>
      <c r="E234" s="32">
        <f>'5th Cycle Summary-Final'!E234-'5th Cycle Summary-Final2'!E234</f>
        <v>0</v>
      </c>
      <c r="F234" s="32">
        <f>'5th Cycle Summary-Final'!F234-'5th Cycle Summary-Final2'!F234</f>
        <v>0</v>
      </c>
      <c r="G234" s="32">
        <f>'5th Cycle Summary-Final'!G234-'5th Cycle Summary-Final2'!G234</f>
        <v>0</v>
      </c>
      <c r="H234" s="32">
        <f>'5th Cycle Summary-Final'!H234-'5th Cycle Summary-Final2'!H234</f>
        <v>0</v>
      </c>
      <c r="I234" s="32">
        <f>'5th Cycle Summary-Final'!I234-'5th Cycle Summary-Final2'!I234</f>
        <v>0</v>
      </c>
      <c r="J234" s="32">
        <f>'5th Cycle Summary-Final'!J234-'5th Cycle Summary-Final2'!J234</f>
        <v>0</v>
      </c>
      <c r="K234" s="32">
        <f>'5th Cycle Summary-Final'!K234-'5th Cycle Summary-Final2'!K234</f>
        <v>0</v>
      </c>
      <c r="L234" s="32">
        <f>'5th Cycle Summary-Final'!L234-'5th Cycle Summary-Final2'!L234</f>
        <v>0</v>
      </c>
      <c r="M234" s="32">
        <f>'5th Cycle Summary-Final'!M234-'5th Cycle Summary-Final2'!M234</f>
        <v>0</v>
      </c>
      <c r="N234" s="32">
        <f>'5th Cycle Summary-Final'!N234-'5th Cycle Summary-Final2'!N234</f>
        <v>0</v>
      </c>
      <c r="O234" s="32">
        <f>'5th Cycle Summary-Final'!O234-'5th Cycle Summary-Final2'!O234</f>
        <v>0</v>
      </c>
      <c r="P234" s="32">
        <f>'5th Cycle Summary-Final'!P234-'5th Cycle Summary-Final2'!P234</f>
        <v>0</v>
      </c>
      <c r="Q234" s="32">
        <f>'5th Cycle Summary-Final'!Q234-'5th Cycle Summary-Final2'!Q234</f>
        <v>0</v>
      </c>
      <c r="R234" s="32">
        <f>'5th Cycle Summary-Final'!R234-'5th Cycle Summary-Final2'!R234</f>
        <v>0</v>
      </c>
      <c r="S234" s="32">
        <f>'5th Cycle Summary-Final'!S234-'5th Cycle Summary-Final2'!S234</f>
        <v>0</v>
      </c>
      <c r="T234" s="32">
        <f>'5th Cycle Summary-Final'!T234-'5th Cycle Summary-Final2'!T234</f>
        <v>0</v>
      </c>
      <c r="U234" s="32">
        <f>'5th Cycle Summary-Final'!U234-'5th Cycle Summary-Final2'!U234</f>
        <v>0</v>
      </c>
      <c r="V234" s="32">
        <f>'5th Cycle Summary-Final'!V234-'5th Cycle Summary-Final2'!V234</f>
        <v>0</v>
      </c>
      <c r="W234" s="32">
        <f>'5th Cycle Summary-Final'!W234-'5th Cycle Summary-Final2'!W234</f>
        <v>0</v>
      </c>
      <c r="X234" s="32">
        <f>'5th Cycle Summary-Final'!X234-'5th Cycle Summary-Final2'!X234</f>
        <v>0</v>
      </c>
      <c r="Y234" s="32">
        <f>'5th Cycle Summary-Final'!Y234-'5th Cycle Summary-Final2'!Y234</f>
        <v>0</v>
      </c>
      <c r="Z234" s="32">
        <f>'5th Cycle Summary-Final'!Z234-'5th Cycle Summary-Final2'!Z234</f>
        <v>0</v>
      </c>
    </row>
    <row r="235" spans="1:26" ht="12.75" customHeight="1" x14ac:dyDescent="0.15">
      <c r="A235" s="9" t="s">
        <v>316</v>
      </c>
      <c r="B235" s="9" t="s">
        <v>144</v>
      </c>
      <c r="C235" s="29" t="s">
        <v>327</v>
      </c>
      <c r="D235" s="32">
        <f>'5th Cycle Summary-Final'!D235-'5th Cycle Summary-Final2'!D235</f>
        <v>0</v>
      </c>
      <c r="E235" s="32">
        <f>'5th Cycle Summary-Final'!E235-'5th Cycle Summary-Final2'!E235</f>
        <v>0</v>
      </c>
      <c r="F235" s="32">
        <f>'5th Cycle Summary-Final'!F235-'5th Cycle Summary-Final2'!F235</f>
        <v>0</v>
      </c>
      <c r="G235" s="32">
        <f>'5th Cycle Summary-Final'!G235-'5th Cycle Summary-Final2'!G235</f>
        <v>0</v>
      </c>
      <c r="H235" s="32">
        <f>'5th Cycle Summary-Final'!H235-'5th Cycle Summary-Final2'!H235</f>
        <v>0</v>
      </c>
      <c r="I235" s="32">
        <f>'5th Cycle Summary-Final'!I235-'5th Cycle Summary-Final2'!I235</f>
        <v>0</v>
      </c>
      <c r="J235" s="32">
        <f>'5th Cycle Summary-Final'!J235-'5th Cycle Summary-Final2'!J235</f>
        <v>0</v>
      </c>
      <c r="K235" s="32">
        <f>'5th Cycle Summary-Final'!K235-'5th Cycle Summary-Final2'!K235</f>
        <v>0</v>
      </c>
      <c r="L235" s="32">
        <f>'5th Cycle Summary-Final'!L235-'5th Cycle Summary-Final2'!L235</f>
        <v>0</v>
      </c>
      <c r="M235" s="32">
        <f>'5th Cycle Summary-Final'!M235-'5th Cycle Summary-Final2'!M235</f>
        <v>0</v>
      </c>
      <c r="N235" s="32">
        <f>'5th Cycle Summary-Final'!N235-'5th Cycle Summary-Final2'!N235</f>
        <v>0</v>
      </c>
      <c r="O235" s="32">
        <f>'5th Cycle Summary-Final'!O235-'5th Cycle Summary-Final2'!O235</f>
        <v>0</v>
      </c>
      <c r="P235" s="32">
        <f>'5th Cycle Summary-Final'!P235-'5th Cycle Summary-Final2'!P235</f>
        <v>0</v>
      </c>
      <c r="Q235" s="32">
        <f>'5th Cycle Summary-Final'!Q235-'5th Cycle Summary-Final2'!Q235</f>
        <v>0</v>
      </c>
      <c r="R235" s="32">
        <f>'5th Cycle Summary-Final'!R235-'5th Cycle Summary-Final2'!R235</f>
        <v>0</v>
      </c>
      <c r="S235" s="32">
        <f>'5th Cycle Summary-Final'!S235-'5th Cycle Summary-Final2'!S235</f>
        <v>0</v>
      </c>
      <c r="T235" s="32">
        <f>'5th Cycle Summary-Final'!T235-'5th Cycle Summary-Final2'!T235</f>
        <v>0</v>
      </c>
      <c r="U235" s="32">
        <f>'5th Cycle Summary-Final'!U235-'5th Cycle Summary-Final2'!U235</f>
        <v>0</v>
      </c>
      <c r="V235" s="32">
        <f>'5th Cycle Summary-Final'!V235-'5th Cycle Summary-Final2'!V235</f>
        <v>0</v>
      </c>
      <c r="W235" s="32">
        <f>'5th Cycle Summary-Final'!W235-'5th Cycle Summary-Final2'!W235</f>
        <v>0</v>
      </c>
      <c r="X235" s="32">
        <f>'5th Cycle Summary-Final'!X235-'5th Cycle Summary-Final2'!X235</f>
        <v>0</v>
      </c>
      <c r="Y235" s="32">
        <f>'5th Cycle Summary-Final'!Y235-'5th Cycle Summary-Final2'!Y235</f>
        <v>0</v>
      </c>
      <c r="Z235" s="32">
        <f>'5th Cycle Summary-Final'!Z235-'5th Cycle Summary-Final2'!Z235</f>
        <v>0</v>
      </c>
    </row>
    <row r="236" spans="1:26" ht="12.75" customHeight="1" x14ac:dyDescent="0.15">
      <c r="A236" s="9" t="s">
        <v>316</v>
      </c>
      <c r="B236" s="9" t="s">
        <v>144</v>
      </c>
      <c r="C236" s="29" t="s">
        <v>328</v>
      </c>
      <c r="D236" s="32">
        <f>'5th Cycle Summary-Final'!D236-'5th Cycle Summary-Final2'!D236</f>
        <v>0</v>
      </c>
      <c r="E236" s="32">
        <f>'5th Cycle Summary-Final'!E236-'5th Cycle Summary-Final2'!E236</f>
        <v>0</v>
      </c>
      <c r="F236" s="32">
        <f>'5th Cycle Summary-Final'!F236-'5th Cycle Summary-Final2'!F236</f>
        <v>0</v>
      </c>
      <c r="G236" s="32">
        <f>'5th Cycle Summary-Final'!G236-'5th Cycle Summary-Final2'!G236</f>
        <v>0</v>
      </c>
      <c r="H236" s="32">
        <f>'5th Cycle Summary-Final'!H236-'5th Cycle Summary-Final2'!H236</f>
        <v>0</v>
      </c>
      <c r="I236" s="32">
        <f>'5th Cycle Summary-Final'!I236-'5th Cycle Summary-Final2'!I236</f>
        <v>0</v>
      </c>
      <c r="J236" s="32">
        <f>'5th Cycle Summary-Final'!J236-'5th Cycle Summary-Final2'!J236</f>
        <v>0</v>
      </c>
      <c r="K236" s="32">
        <f>'5th Cycle Summary-Final'!K236-'5th Cycle Summary-Final2'!K236</f>
        <v>0</v>
      </c>
      <c r="L236" s="32">
        <f>'5th Cycle Summary-Final'!L236-'5th Cycle Summary-Final2'!L236</f>
        <v>0</v>
      </c>
      <c r="M236" s="32">
        <f>'5th Cycle Summary-Final'!M236-'5th Cycle Summary-Final2'!M236</f>
        <v>0</v>
      </c>
      <c r="N236" s="32">
        <f>'5th Cycle Summary-Final'!N236-'5th Cycle Summary-Final2'!N236</f>
        <v>0</v>
      </c>
      <c r="O236" s="32">
        <f>'5th Cycle Summary-Final'!O236-'5th Cycle Summary-Final2'!O236</f>
        <v>0</v>
      </c>
      <c r="P236" s="32">
        <f>'5th Cycle Summary-Final'!P236-'5th Cycle Summary-Final2'!P236</f>
        <v>0</v>
      </c>
      <c r="Q236" s="32">
        <f>'5th Cycle Summary-Final'!Q236-'5th Cycle Summary-Final2'!Q236</f>
        <v>0</v>
      </c>
      <c r="R236" s="32">
        <f>'5th Cycle Summary-Final'!R236-'5th Cycle Summary-Final2'!R236</f>
        <v>0</v>
      </c>
      <c r="S236" s="32">
        <f>'5th Cycle Summary-Final'!S236-'5th Cycle Summary-Final2'!S236</f>
        <v>0</v>
      </c>
      <c r="T236" s="32">
        <f>'5th Cycle Summary-Final'!T236-'5th Cycle Summary-Final2'!T236</f>
        <v>0</v>
      </c>
      <c r="U236" s="32">
        <f>'5th Cycle Summary-Final'!U236-'5th Cycle Summary-Final2'!U236</f>
        <v>0</v>
      </c>
      <c r="V236" s="32">
        <f>'5th Cycle Summary-Final'!V236-'5th Cycle Summary-Final2'!V236</f>
        <v>0</v>
      </c>
      <c r="W236" s="32">
        <f>'5th Cycle Summary-Final'!W236-'5th Cycle Summary-Final2'!W236</f>
        <v>0</v>
      </c>
      <c r="X236" s="32">
        <f>'5th Cycle Summary-Final'!X236-'5th Cycle Summary-Final2'!X236</f>
        <v>0</v>
      </c>
      <c r="Y236" s="32">
        <f>'5th Cycle Summary-Final'!Y236-'5th Cycle Summary-Final2'!Y236</f>
        <v>0</v>
      </c>
      <c r="Z236" s="32">
        <f>'5th Cycle Summary-Final'!Z236-'5th Cycle Summary-Final2'!Z236</f>
        <v>0</v>
      </c>
    </row>
    <row r="237" spans="1:26" ht="12.75" customHeight="1" x14ac:dyDescent="0.15">
      <c r="A237" s="9" t="s">
        <v>316</v>
      </c>
      <c r="B237" s="9" t="s">
        <v>144</v>
      </c>
      <c r="C237" s="29" t="s">
        <v>329</v>
      </c>
      <c r="D237" s="32">
        <f>'5th Cycle Summary-Final'!D237-'5th Cycle Summary-Final2'!D237</f>
        <v>0</v>
      </c>
      <c r="E237" s="32">
        <f>'5th Cycle Summary-Final'!E237-'5th Cycle Summary-Final2'!E237</f>
        <v>0</v>
      </c>
      <c r="F237" s="32">
        <f>'5th Cycle Summary-Final'!F237-'5th Cycle Summary-Final2'!F237</f>
        <v>0</v>
      </c>
      <c r="G237" s="32">
        <f>'5th Cycle Summary-Final'!G237-'5th Cycle Summary-Final2'!G237</f>
        <v>0</v>
      </c>
      <c r="H237" s="32">
        <f>'5th Cycle Summary-Final'!H237-'5th Cycle Summary-Final2'!H237</f>
        <v>0</v>
      </c>
      <c r="I237" s="32">
        <f>'5th Cycle Summary-Final'!I237-'5th Cycle Summary-Final2'!I237</f>
        <v>0</v>
      </c>
      <c r="J237" s="32">
        <f>'5th Cycle Summary-Final'!J237-'5th Cycle Summary-Final2'!J237</f>
        <v>0</v>
      </c>
      <c r="K237" s="32">
        <f>'5th Cycle Summary-Final'!K237-'5th Cycle Summary-Final2'!K237</f>
        <v>0</v>
      </c>
      <c r="L237" s="32">
        <f>'5th Cycle Summary-Final'!L237-'5th Cycle Summary-Final2'!L237</f>
        <v>0</v>
      </c>
      <c r="M237" s="32">
        <f>'5th Cycle Summary-Final'!M237-'5th Cycle Summary-Final2'!M237</f>
        <v>0</v>
      </c>
      <c r="N237" s="32">
        <f>'5th Cycle Summary-Final'!N237-'5th Cycle Summary-Final2'!N237</f>
        <v>0</v>
      </c>
      <c r="O237" s="32">
        <f>'5th Cycle Summary-Final'!O237-'5th Cycle Summary-Final2'!O237</f>
        <v>0</v>
      </c>
      <c r="P237" s="32">
        <f>'5th Cycle Summary-Final'!P237-'5th Cycle Summary-Final2'!P237</f>
        <v>0</v>
      </c>
      <c r="Q237" s="32">
        <f>'5th Cycle Summary-Final'!Q237-'5th Cycle Summary-Final2'!Q237</f>
        <v>0</v>
      </c>
      <c r="R237" s="32">
        <f>'5th Cycle Summary-Final'!R237-'5th Cycle Summary-Final2'!R237</f>
        <v>0</v>
      </c>
      <c r="S237" s="32">
        <f>'5th Cycle Summary-Final'!S237-'5th Cycle Summary-Final2'!S237</f>
        <v>0</v>
      </c>
      <c r="T237" s="32">
        <f>'5th Cycle Summary-Final'!T237-'5th Cycle Summary-Final2'!T237</f>
        <v>0</v>
      </c>
      <c r="U237" s="32">
        <f>'5th Cycle Summary-Final'!U237-'5th Cycle Summary-Final2'!U237</f>
        <v>0</v>
      </c>
      <c r="V237" s="32">
        <f>'5th Cycle Summary-Final'!V237-'5th Cycle Summary-Final2'!V237</f>
        <v>0</v>
      </c>
      <c r="W237" s="32">
        <f>'5th Cycle Summary-Final'!W237-'5th Cycle Summary-Final2'!W237</f>
        <v>0</v>
      </c>
      <c r="X237" s="32">
        <f>'5th Cycle Summary-Final'!X237-'5th Cycle Summary-Final2'!X237</f>
        <v>0</v>
      </c>
      <c r="Y237" s="32">
        <f>'5th Cycle Summary-Final'!Y237-'5th Cycle Summary-Final2'!Y237</f>
        <v>0</v>
      </c>
      <c r="Z237" s="32">
        <f>'5th Cycle Summary-Final'!Z237-'5th Cycle Summary-Final2'!Z237</f>
        <v>0</v>
      </c>
    </row>
    <row r="238" spans="1:26" ht="12.75" customHeight="1" x14ac:dyDescent="0.15">
      <c r="A238" s="9" t="s">
        <v>316</v>
      </c>
      <c r="B238" s="9" t="s">
        <v>144</v>
      </c>
      <c r="C238" s="29" t="s">
        <v>330</v>
      </c>
      <c r="D238" s="32">
        <f>'5th Cycle Summary-Final'!D238-'5th Cycle Summary-Final2'!D238</f>
        <v>0</v>
      </c>
      <c r="E238" s="32">
        <f>'5th Cycle Summary-Final'!E238-'5th Cycle Summary-Final2'!E238</f>
        <v>0</v>
      </c>
      <c r="F238" s="32">
        <f>'5th Cycle Summary-Final'!F238-'5th Cycle Summary-Final2'!F238</f>
        <v>0</v>
      </c>
      <c r="G238" s="32">
        <f>'5th Cycle Summary-Final'!G238-'5th Cycle Summary-Final2'!G238</f>
        <v>0</v>
      </c>
      <c r="H238" s="32">
        <f>'5th Cycle Summary-Final'!H238-'5th Cycle Summary-Final2'!H238</f>
        <v>0</v>
      </c>
      <c r="I238" s="32">
        <f>'5th Cycle Summary-Final'!I238-'5th Cycle Summary-Final2'!I238</f>
        <v>0</v>
      </c>
      <c r="J238" s="32">
        <f>'5th Cycle Summary-Final'!J238-'5th Cycle Summary-Final2'!J238</f>
        <v>0</v>
      </c>
      <c r="K238" s="32">
        <f>'5th Cycle Summary-Final'!K238-'5th Cycle Summary-Final2'!K238</f>
        <v>0</v>
      </c>
      <c r="L238" s="32">
        <f>'5th Cycle Summary-Final'!L238-'5th Cycle Summary-Final2'!L238</f>
        <v>0</v>
      </c>
      <c r="M238" s="32">
        <f>'5th Cycle Summary-Final'!M238-'5th Cycle Summary-Final2'!M238</f>
        <v>0</v>
      </c>
      <c r="N238" s="32">
        <f>'5th Cycle Summary-Final'!N238-'5th Cycle Summary-Final2'!N238</f>
        <v>0</v>
      </c>
      <c r="O238" s="32">
        <f>'5th Cycle Summary-Final'!O238-'5th Cycle Summary-Final2'!O238</f>
        <v>0</v>
      </c>
      <c r="P238" s="32">
        <f>'5th Cycle Summary-Final'!P238-'5th Cycle Summary-Final2'!P238</f>
        <v>0</v>
      </c>
      <c r="Q238" s="32">
        <f>'5th Cycle Summary-Final'!Q238-'5th Cycle Summary-Final2'!Q238</f>
        <v>0</v>
      </c>
      <c r="R238" s="32">
        <f>'5th Cycle Summary-Final'!R238-'5th Cycle Summary-Final2'!R238</f>
        <v>0</v>
      </c>
      <c r="S238" s="32">
        <f>'5th Cycle Summary-Final'!S238-'5th Cycle Summary-Final2'!S238</f>
        <v>0</v>
      </c>
      <c r="T238" s="32">
        <f>'5th Cycle Summary-Final'!T238-'5th Cycle Summary-Final2'!T238</f>
        <v>0</v>
      </c>
      <c r="U238" s="32">
        <f>'5th Cycle Summary-Final'!U238-'5th Cycle Summary-Final2'!U238</f>
        <v>0</v>
      </c>
      <c r="V238" s="32">
        <f>'5th Cycle Summary-Final'!V238-'5th Cycle Summary-Final2'!V238</f>
        <v>0</v>
      </c>
      <c r="W238" s="32">
        <f>'5th Cycle Summary-Final'!W238-'5th Cycle Summary-Final2'!W238</f>
        <v>0</v>
      </c>
      <c r="X238" s="32">
        <f>'5th Cycle Summary-Final'!X238-'5th Cycle Summary-Final2'!X238</f>
        <v>0</v>
      </c>
      <c r="Y238" s="32">
        <f>'5th Cycle Summary-Final'!Y238-'5th Cycle Summary-Final2'!Y238</f>
        <v>0</v>
      </c>
      <c r="Z238" s="32">
        <f>'5th Cycle Summary-Final'!Z238-'5th Cycle Summary-Final2'!Z238</f>
        <v>0</v>
      </c>
    </row>
    <row r="239" spans="1:26" ht="12.75" customHeight="1" x14ac:dyDescent="0.15">
      <c r="A239" s="9" t="s">
        <v>316</v>
      </c>
      <c r="B239" s="9" t="s">
        <v>144</v>
      </c>
      <c r="C239" s="29" t="s">
        <v>331</v>
      </c>
      <c r="D239" s="32">
        <f>'5th Cycle Summary-Final'!D239-'5th Cycle Summary-Final2'!D239</f>
        <v>0</v>
      </c>
      <c r="E239" s="32">
        <f>'5th Cycle Summary-Final'!E239-'5th Cycle Summary-Final2'!E239</f>
        <v>0</v>
      </c>
      <c r="F239" s="32">
        <f>'5th Cycle Summary-Final'!F239-'5th Cycle Summary-Final2'!F239</f>
        <v>0</v>
      </c>
      <c r="G239" s="32">
        <f>'5th Cycle Summary-Final'!G239-'5th Cycle Summary-Final2'!G239</f>
        <v>0</v>
      </c>
      <c r="H239" s="32">
        <f>'5th Cycle Summary-Final'!H239-'5th Cycle Summary-Final2'!H239</f>
        <v>0</v>
      </c>
      <c r="I239" s="32">
        <f>'5th Cycle Summary-Final'!I239-'5th Cycle Summary-Final2'!I239</f>
        <v>0</v>
      </c>
      <c r="J239" s="32">
        <f>'5th Cycle Summary-Final'!J239-'5th Cycle Summary-Final2'!J239</f>
        <v>0</v>
      </c>
      <c r="K239" s="32">
        <f>'5th Cycle Summary-Final'!K239-'5th Cycle Summary-Final2'!K239</f>
        <v>0</v>
      </c>
      <c r="L239" s="32">
        <f>'5th Cycle Summary-Final'!L239-'5th Cycle Summary-Final2'!L239</f>
        <v>0</v>
      </c>
      <c r="M239" s="32">
        <f>'5th Cycle Summary-Final'!M239-'5th Cycle Summary-Final2'!M239</f>
        <v>0</v>
      </c>
      <c r="N239" s="32">
        <f>'5th Cycle Summary-Final'!N239-'5th Cycle Summary-Final2'!N239</f>
        <v>0</v>
      </c>
      <c r="O239" s="32">
        <f>'5th Cycle Summary-Final'!O239-'5th Cycle Summary-Final2'!O239</f>
        <v>0</v>
      </c>
      <c r="P239" s="32">
        <f>'5th Cycle Summary-Final'!P239-'5th Cycle Summary-Final2'!P239</f>
        <v>0</v>
      </c>
      <c r="Q239" s="32">
        <f>'5th Cycle Summary-Final'!Q239-'5th Cycle Summary-Final2'!Q239</f>
        <v>0</v>
      </c>
      <c r="R239" s="32">
        <f>'5th Cycle Summary-Final'!R239-'5th Cycle Summary-Final2'!R239</f>
        <v>0</v>
      </c>
      <c r="S239" s="32">
        <f>'5th Cycle Summary-Final'!S239-'5th Cycle Summary-Final2'!S239</f>
        <v>0</v>
      </c>
      <c r="T239" s="32">
        <f>'5th Cycle Summary-Final'!T239-'5th Cycle Summary-Final2'!T239</f>
        <v>0</v>
      </c>
      <c r="U239" s="32">
        <f>'5th Cycle Summary-Final'!U239-'5th Cycle Summary-Final2'!U239</f>
        <v>0</v>
      </c>
      <c r="V239" s="32">
        <f>'5th Cycle Summary-Final'!V239-'5th Cycle Summary-Final2'!V239</f>
        <v>0</v>
      </c>
      <c r="W239" s="32">
        <f>'5th Cycle Summary-Final'!W239-'5th Cycle Summary-Final2'!W239</f>
        <v>0</v>
      </c>
      <c r="X239" s="32">
        <f>'5th Cycle Summary-Final'!X239-'5th Cycle Summary-Final2'!X239</f>
        <v>0</v>
      </c>
      <c r="Y239" s="32">
        <f>'5th Cycle Summary-Final'!Y239-'5th Cycle Summary-Final2'!Y239</f>
        <v>0</v>
      </c>
      <c r="Z239" s="32">
        <f>'5th Cycle Summary-Final'!Z239-'5th Cycle Summary-Final2'!Z239</f>
        <v>0</v>
      </c>
    </row>
    <row r="240" spans="1:26" ht="12.75" customHeight="1" x14ac:dyDescent="0.15">
      <c r="A240" s="9" t="s">
        <v>316</v>
      </c>
      <c r="B240" s="9" t="s">
        <v>144</v>
      </c>
      <c r="C240" s="29" t="s">
        <v>332</v>
      </c>
      <c r="D240" s="32">
        <f>'5th Cycle Summary-Final'!D240-'5th Cycle Summary-Final2'!D240</f>
        <v>0</v>
      </c>
      <c r="E240" s="32">
        <f>'5th Cycle Summary-Final'!E240-'5th Cycle Summary-Final2'!E240</f>
        <v>0</v>
      </c>
      <c r="F240" s="32">
        <f>'5th Cycle Summary-Final'!F240-'5th Cycle Summary-Final2'!F240</f>
        <v>0</v>
      </c>
      <c r="G240" s="32">
        <f>'5th Cycle Summary-Final'!G240-'5th Cycle Summary-Final2'!G240</f>
        <v>0</v>
      </c>
      <c r="H240" s="32">
        <f>'5th Cycle Summary-Final'!H240-'5th Cycle Summary-Final2'!H240</f>
        <v>0</v>
      </c>
      <c r="I240" s="32">
        <f>'5th Cycle Summary-Final'!I240-'5th Cycle Summary-Final2'!I240</f>
        <v>0</v>
      </c>
      <c r="J240" s="32">
        <f>'5th Cycle Summary-Final'!J240-'5th Cycle Summary-Final2'!J240</f>
        <v>0</v>
      </c>
      <c r="K240" s="32">
        <f>'5th Cycle Summary-Final'!K240-'5th Cycle Summary-Final2'!K240</f>
        <v>0</v>
      </c>
      <c r="L240" s="32">
        <f>'5th Cycle Summary-Final'!L240-'5th Cycle Summary-Final2'!L240</f>
        <v>0</v>
      </c>
      <c r="M240" s="32">
        <f>'5th Cycle Summary-Final'!M240-'5th Cycle Summary-Final2'!M240</f>
        <v>0</v>
      </c>
      <c r="N240" s="32">
        <f>'5th Cycle Summary-Final'!N240-'5th Cycle Summary-Final2'!N240</f>
        <v>0</v>
      </c>
      <c r="O240" s="32">
        <f>'5th Cycle Summary-Final'!O240-'5th Cycle Summary-Final2'!O240</f>
        <v>0</v>
      </c>
      <c r="P240" s="32">
        <f>'5th Cycle Summary-Final'!P240-'5th Cycle Summary-Final2'!P240</f>
        <v>0</v>
      </c>
      <c r="Q240" s="32">
        <f>'5th Cycle Summary-Final'!Q240-'5th Cycle Summary-Final2'!Q240</f>
        <v>0</v>
      </c>
      <c r="R240" s="32">
        <f>'5th Cycle Summary-Final'!R240-'5th Cycle Summary-Final2'!R240</f>
        <v>0</v>
      </c>
      <c r="S240" s="32">
        <f>'5th Cycle Summary-Final'!S240-'5th Cycle Summary-Final2'!S240</f>
        <v>0</v>
      </c>
      <c r="T240" s="32">
        <f>'5th Cycle Summary-Final'!T240-'5th Cycle Summary-Final2'!T240</f>
        <v>0</v>
      </c>
      <c r="U240" s="32">
        <f>'5th Cycle Summary-Final'!U240-'5th Cycle Summary-Final2'!U240</f>
        <v>0</v>
      </c>
      <c r="V240" s="32">
        <f>'5th Cycle Summary-Final'!V240-'5th Cycle Summary-Final2'!V240</f>
        <v>0</v>
      </c>
      <c r="W240" s="32">
        <f>'5th Cycle Summary-Final'!W240-'5th Cycle Summary-Final2'!W240</f>
        <v>0</v>
      </c>
      <c r="X240" s="32">
        <f>'5th Cycle Summary-Final'!X240-'5th Cycle Summary-Final2'!X240</f>
        <v>0</v>
      </c>
      <c r="Y240" s="32">
        <f>'5th Cycle Summary-Final'!Y240-'5th Cycle Summary-Final2'!Y240</f>
        <v>0</v>
      </c>
      <c r="Z240" s="32">
        <f>'5th Cycle Summary-Final'!Z240-'5th Cycle Summary-Final2'!Z240</f>
        <v>0</v>
      </c>
    </row>
    <row r="241" spans="1:26" ht="12.75" customHeight="1" x14ac:dyDescent="0.15">
      <c r="A241" s="9" t="s">
        <v>316</v>
      </c>
      <c r="B241" s="9" t="s">
        <v>144</v>
      </c>
      <c r="C241" s="29" t="s">
        <v>333</v>
      </c>
      <c r="D241" s="32">
        <f>'5th Cycle Summary-Final'!D241-'5th Cycle Summary-Final2'!D241</f>
        <v>0</v>
      </c>
      <c r="E241" s="32">
        <f>'5th Cycle Summary-Final'!E241-'5th Cycle Summary-Final2'!E241</f>
        <v>0</v>
      </c>
      <c r="F241" s="32">
        <f>'5th Cycle Summary-Final'!F241-'5th Cycle Summary-Final2'!F241</f>
        <v>0</v>
      </c>
      <c r="G241" s="32">
        <f>'5th Cycle Summary-Final'!G241-'5th Cycle Summary-Final2'!G241</f>
        <v>0</v>
      </c>
      <c r="H241" s="32">
        <f>'5th Cycle Summary-Final'!H241-'5th Cycle Summary-Final2'!H241</f>
        <v>0</v>
      </c>
      <c r="I241" s="32">
        <f>'5th Cycle Summary-Final'!I241-'5th Cycle Summary-Final2'!I241</f>
        <v>0</v>
      </c>
      <c r="J241" s="32">
        <f>'5th Cycle Summary-Final'!J241-'5th Cycle Summary-Final2'!J241</f>
        <v>0</v>
      </c>
      <c r="K241" s="32">
        <f>'5th Cycle Summary-Final'!K241-'5th Cycle Summary-Final2'!K241</f>
        <v>0</v>
      </c>
      <c r="L241" s="32">
        <f>'5th Cycle Summary-Final'!L241-'5th Cycle Summary-Final2'!L241</f>
        <v>0</v>
      </c>
      <c r="M241" s="32">
        <f>'5th Cycle Summary-Final'!M241-'5th Cycle Summary-Final2'!M241</f>
        <v>0</v>
      </c>
      <c r="N241" s="32">
        <f>'5th Cycle Summary-Final'!N241-'5th Cycle Summary-Final2'!N241</f>
        <v>0</v>
      </c>
      <c r="O241" s="32">
        <f>'5th Cycle Summary-Final'!O241-'5th Cycle Summary-Final2'!O241</f>
        <v>0</v>
      </c>
      <c r="P241" s="32">
        <f>'5th Cycle Summary-Final'!P241-'5th Cycle Summary-Final2'!P241</f>
        <v>0</v>
      </c>
      <c r="Q241" s="32">
        <f>'5th Cycle Summary-Final'!Q241-'5th Cycle Summary-Final2'!Q241</f>
        <v>0</v>
      </c>
      <c r="R241" s="32">
        <f>'5th Cycle Summary-Final'!R241-'5th Cycle Summary-Final2'!R241</f>
        <v>0</v>
      </c>
      <c r="S241" s="32">
        <f>'5th Cycle Summary-Final'!S241-'5th Cycle Summary-Final2'!S241</f>
        <v>0</v>
      </c>
      <c r="T241" s="32">
        <f>'5th Cycle Summary-Final'!T241-'5th Cycle Summary-Final2'!T241</f>
        <v>0</v>
      </c>
      <c r="U241" s="32">
        <f>'5th Cycle Summary-Final'!U241-'5th Cycle Summary-Final2'!U241</f>
        <v>0</v>
      </c>
      <c r="V241" s="32">
        <f>'5th Cycle Summary-Final'!V241-'5th Cycle Summary-Final2'!V241</f>
        <v>0</v>
      </c>
      <c r="W241" s="32">
        <f>'5th Cycle Summary-Final'!W241-'5th Cycle Summary-Final2'!W241</f>
        <v>0</v>
      </c>
      <c r="X241" s="32">
        <f>'5th Cycle Summary-Final'!X241-'5th Cycle Summary-Final2'!X241</f>
        <v>0</v>
      </c>
      <c r="Y241" s="32">
        <f>'5th Cycle Summary-Final'!Y241-'5th Cycle Summary-Final2'!Y241</f>
        <v>0</v>
      </c>
      <c r="Z241" s="32">
        <f>'5th Cycle Summary-Final'!Z241-'5th Cycle Summary-Final2'!Z241</f>
        <v>0</v>
      </c>
    </row>
    <row r="242" spans="1:26" ht="12.75" customHeight="1" x14ac:dyDescent="0.15">
      <c r="A242" s="9" t="s">
        <v>316</v>
      </c>
      <c r="B242" s="9" t="s">
        <v>144</v>
      </c>
      <c r="C242" s="29" t="s">
        <v>334</v>
      </c>
      <c r="D242" s="32">
        <f>'5th Cycle Summary-Final'!D242-'5th Cycle Summary-Final2'!D242</f>
        <v>0</v>
      </c>
      <c r="E242" s="32">
        <f>'5th Cycle Summary-Final'!E242-'5th Cycle Summary-Final2'!E242</f>
        <v>0</v>
      </c>
      <c r="F242" s="32">
        <f>'5th Cycle Summary-Final'!F242-'5th Cycle Summary-Final2'!F242</f>
        <v>0</v>
      </c>
      <c r="G242" s="32">
        <f>'5th Cycle Summary-Final'!G242-'5th Cycle Summary-Final2'!G242</f>
        <v>0</v>
      </c>
      <c r="H242" s="32">
        <f>'5th Cycle Summary-Final'!H242-'5th Cycle Summary-Final2'!H242</f>
        <v>0</v>
      </c>
      <c r="I242" s="32">
        <f>'5th Cycle Summary-Final'!I242-'5th Cycle Summary-Final2'!I242</f>
        <v>0</v>
      </c>
      <c r="J242" s="32">
        <f>'5th Cycle Summary-Final'!J242-'5th Cycle Summary-Final2'!J242</f>
        <v>0</v>
      </c>
      <c r="K242" s="32">
        <f>'5th Cycle Summary-Final'!K242-'5th Cycle Summary-Final2'!K242</f>
        <v>0</v>
      </c>
      <c r="L242" s="32">
        <f>'5th Cycle Summary-Final'!L242-'5th Cycle Summary-Final2'!L242</f>
        <v>0</v>
      </c>
      <c r="M242" s="32">
        <f>'5th Cycle Summary-Final'!M242-'5th Cycle Summary-Final2'!M242</f>
        <v>0</v>
      </c>
      <c r="N242" s="32">
        <f>'5th Cycle Summary-Final'!N242-'5th Cycle Summary-Final2'!N242</f>
        <v>0</v>
      </c>
      <c r="O242" s="32">
        <f>'5th Cycle Summary-Final'!O242-'5th Cycle Summary-Final2'!O242</f>
        <v>0</v>
      </c>
      <c r="P242" s="32">
        <f>'5th Cycle Summary-Final'!P242-'5th Cycle Summary-Final2'!P242</f>
        <v>0</v>
      </c>
      <c r="Q242" s="32">
        <f>'5th Cycle Summary-Final'!Q242-'5th Cycle Summary-Final2'!Q242</f>
        <v>0</v>
      </c>
      <c r="R242" s="32">
        <f>'5th Cycle Summary-Final'!R242-'5th Cycle Summary-Final2'!R242</f>
        <v>0</v>
      </c>
      <c r="S242" s="32">
        <f>'5th Cycle Summary-Final'!S242-'5th Cycle Summary-Final2'!S242</f>
        <v>0</v>
      </c>
      <c r="T242" s="32">
        <f>'5th Cycle Summary-Final'!T242-'5th Cycle Summary-Final2'!T242</f>
        <v>0</v>
      </c>
      <c r="U242" s="32">
        <f>'5th Cycle Summary-Final'!U242-'5th Cycle Summary-Final2'!U242</f>
        <v>0</v>
      </c>
      <c r="V242" s="32">
        <f>'5th Cycle Summary-Final'!V242-'5th Cycle Summary-Final2'!V242</f>
        <v>0</v>
      </c>
      <c r="W242" s="32">
        <f>'5th Cycle Summary-Final'!W242-'5th Cycle Summary-Final2'!W242</f>
        <v>0</v>
      </c>
      <c r="X242" s="32">
        <f>'5th Cycle Summary-Final'!X242-'5th Cycle Summary-Final2'!X242</f>
        <v>0</v>
      </c>
      <c r="Y242" s="32">
        <f>'5th Cycle Summary-Final'!Y242-'5th Cycle Summary-Final2'!Y242</f>
        <v>0</v>
      </c>
      <c r="Z242" s="32">
        <f>'5th Cycle Summary-Final'!Z242-'5th Cycle Summary-Final2'!Z242</f>
        <v>0</v>
      </c>
    </row>
    <row r="243" spans="1:26" ht="12.75" customHeight="1" x14ac:dyDescent="0.15">
      <c r="A243" s="9" t="s">
        <v>316</v>
      </c>
      <c r="B243" s="9" t="s">
        <v>144</v>
      </c>
      <c r="C243" s="29" t="s">
        <v>335</v>
      </c>
      <c r="D243" s="32">
        <f>'5th Cycle Summary-Final'!D243-'5th Cycle Summary-Final2'!D243</f>
        <v>0</v>
      </c>
      <c r="E243" s="32">
        <f>'5th Cycle Summary-Final'!E243-'5th Cycle Summary-Final2'!E243</f>
        <v>0</v>
      </c>
      <c r="F243" s="32">
        <f>'5th Cycle Summary-Final'!F243-'5th Cycle Summary-Final2'!F243</f>
        <v>0</v>
      </c>
      <c r="G243" s="32">
        <f>'5th Cycle Summary-Final'!G243-'5th Cycle Summary-Final2'!G243</f>
        <v>0</v>
      </c>
      <c r="H243" s="32">
        <f>'5th Cycle Summary-Final'!H243-'5th Cycle Summary-Final2'!H243</f>
        <v>0</v>
      </c>
      <c r="I243" s="32">
        <f>'5th Cycle Summary-Final'!I243-'5th Cycle Summary-Final2'!I243</f>
        <v>0</v>
      </c>
      <c r="J243" s="32">
        <f>'5th Cycle Summary-Final'!J243-'5th Cycle Summary-Final2'!J243</f>
        <v>0</v>
      </c>
      <c r="K243" s="32">
        <f>'5th Cycle Summary-Final'!K243-'5th Cycle Summary-Final2'!K243</f>
        <v>0</v>
      </c>
      <c r="L243" s="32">
        <f>'5th Cycle Summary-Final'!L243-'5th Cycle Summary-Final2'!L243</f>
        <v>0</v>
      </c>
      <c r="M243" s="32">
        <f>'5th Cycle Summary-Final'!M243-'5th Cycle Summary-Final2'!M243</f>
        <v>0</v>
      </c>
      <c r="N243" s="32">
        <f>'5th Cycle Summary-Final'!N243-'5th Cycle Summary-Final2'!N243</f>
        <v>0</v>
      </c>
      <c r="O243" s="32">
        <f>'5th Cycle Summary-Final'!O243-'5th Cycle Summary-Final2'!O243</f>
        <v>0</v>
      </c>
      <c r="P243" s="32">
        <f>'5th Cycle Summary-Final'!P243-'5th Cycle Summary-Final2'!P243</f>
        <v>0</v>
      </c>
      <c r="Q243" s="32">
        <f>'5th Cycle Summary-Final'!Q243-'5th Cycle Summary-Final2'!Q243</f>
        <v>0</v>
      </c>
      <c r="R243" s="32">
        <f>'5th Cycle Summary-Final'!R243-'5th Cycle Summary-Final2'!R243</f>
        <v>0</v>
      </c>
      <c r="S243" s="32">
        <f>'5th Cycle Summary-Final'!S243-'5th Cycle Summary-Final2'!S243</f>
        <v>0</v>
      </c>
      <c r="T243" s="32">
        <f>'5th Cycle Summary-Final'!T243-'5th Cycle Summary-Final2'!T243</f>
        <v>0</v>
      </c>
      <c r="U243" s="32">
        <f>'5th Cycle Summary-Final'!U243-'5th Cycle Summary-Final2'!U243</f>
        <v>0</v>
      </c>
      <c r="V243" s="32">
        <f>'5th Cycle Summary-Final'!V243-'5th Cycle Summary-Final2'!V243</f>
        <v>0</v>
      </c>
      <c r="W243" s="32">
        <f>'5th Cycle Summary-Final'!W243-'5th Cycle Summary-Final2'!W243</f>
        <v>0</v>
      </c>
      <c r="X243" s="32">
        <f>'5th Cycle Summary-Final'!X243-'5th Cycle Summary-Final2'!X243</f>
        <v>0</v>
      </c>
      <c r="Y243" s="32">
        <f>'5th Cycle Summary-Final'!Y243-'5th Cycle Summary-Final2'!Y243</f>
        <v>0</v>
      </c>
      <c r="Z243" s="32">
        <f>'5th Cycle Summary-Final'!Z243-'5th Cycle Summary-Final2'!Z243</f>
        <v>0</v>
      </c>
    </row>
    <row r="244" spans="1:26" ht="12.75" customHeight="1" x14ac:dyDescent="0.15">
      <c r="A244" s="9" t="s">
        <v>316</v>
      </c>
      <c r="B244" s="9" t="s">
        <v>144</v>
      </c>
      <c r="C244" s="29" t="s">
        <v>336</v>
      </c>
      <c r="D244" s="32">
        <f>'5th Cycle Summary-Final'!D244-'5th Cycle Summary-Final2'!D244</f>
        <v>0</v>
      </c>
      <c r="E244" s="32">
        <f>'5th Cycle Summary-Final'!E244-'5th Cycle Summary-Final2'!E244</f>
        <v>0</v>
      </c>
      <c r="F244" s="32">
        <f>'5th Cycle Summary-Final'!F244-'5th Cycle Summary-Final2'!F244</f>
        <v>0</v>
      </c>
      <c r="G244" s="32">
        <f>'5th Cycle Summary-Final'!G244-'5th Cycle Summary-Final2'!G244</f>
        <v>0</v>
      </c>
      <c r="H244" s="32">
        <f>'5th Cycle Summary-Final'!H244-'5th Cycle Summary-Final2'!H244</f>
        <v>0</v>
      </c>
      <c r="I244" s="32">
        <f>'5th Cycle Summary-Final'!I244-'5th Cycle Summary-Final2'!I244</f>
        <v>0</v>
      </c>
      <c r="J244" s="32">
        <f>'5th Cycle Summary-Final'!J244-'5th Cycle Summary-Final2'!J244</f>
        <v>0</v>
      </c>
      <c r="K244" s="32">
        <f>'5th Cycle Summary-Final'!K244-'5th Cycle Summary-Final2'!K244</f>
        <v>0</v>
      </c>
      <c r="L244" s="32">
        <f>'5th Cycle Summary-Final'!L244-'5th Cycle Summary-Final2'!L244</f>
        <v>0</v>
      </c>
      <c r="M244" s="32">
        <f>'5th Cycle Summary-Final'!M244-'5th Cycle Summary-Final2'!M244</f>
        <v>0</v>
      </c>
      <c r="N244" s="32">
        <f>'5th Cycle Summary-Final'!N244-'5th Cycle Summary-Final2'!N244</f>
        <v>0</v>
      </c>
      <c r="O244" s="32">
        <f>'5th Cycle Summary-Final'!O244-'5th Cycle Summary-Final2'!O244</f>
        <v>0</v>
      </c>
      <c r="P244" s="32">
        <f>'5th Cycle Summary-Final'!P244-'5th Cycle Summary-Final2'!P244</f>
        <v>0</v>
      </c>
      <c r="Q244" s="32">
        <f>'5th Cycle Summary-Final'!Q244-'5th Cycle Summary-Final2'!Q244</f>
        <v>0</v>
      </c>
      <c r="R244" s="32">
        <f>'5th Cycle Summary-Final'!R244-'5th Cycle Summary-Final2'!R244</f>
        <v>0</v>
      </c>
      <c r="S244" s="32">
        <f>'5th Cycle Summary-Final'!S244-'5th Cycle Summary-Final2'!S244</f>
        <v>0</v>
      </c>
      <c r="T244" s="32">
        <f>'5th Cycle Summary-Final'!T244-'5th Cycle Summary-Final2'!T244</f>
        <v>0</v>
      </c>
      <c r="U244" s="32">
        <f>'5th Cycle Summary-Final'!U244-'5th Cycle Summary-Final2'!U244</f>
        <v>0</v>
      </c>
      <c r="V244" s="32">
        <f>'5th Cycle Summary-Final'!V244-'5th Cycle Summary-Final2'!V244</f>
        <v>0</v>
      </c>
      <c r="W244" s="32">
        <f>'5th Cycle Summary-Final'!W244-'5th Cycle Summary-Final2'!W244</f>
        <v>0</v>
      </c>
      <c r="X244" s="32">
        <f>'5th Cycle Summary-Final'!X244-'5th Cycle Summary-Final2'!X244</f>
        <v>0</v>
      </c>
      <c r="Y244" s="32">
        <f>'5th Cycle Summary-Final'!Y244-'5th Cycle Summary-Final2'!Y244</f>
        <v>0</v>
      </c>
      <c r="Z244" s="32">
        <f>'5th Cycle Summary-Final'!Z244-'5th Cycle Summary-Final2'!Z244</f>
        <v>0</v>
      </c>
    </row>
    <row r="245" spans="1:26" ht="12.75" customHeight="1" x14ac:dyDescent="0.15">
      <c r="A245" s="9" t="s">
        <v>316</v>
      </c>
      <c r="B245" s="9" t="s">
        <v>144</v>
      </c>
      <c r="C245" s="29" t="s">
        <v>316</v>
      </c>
      <c r="D245" s="32">
        <f>'5th Cycle Summary-Final'!D245-'5th Cycle Summary-Final2'!D245</f>
        <v>0</v>
      </c>
      <c r="E245" s="32">
        <f>'5th Cycle Summary-Final'!E245-'5th Cycle Summary-Final2'!E245</f>
        <v>0</v>
      </c>
      <c r="F245" s="32">
        <f>'5th Cycle Summary-Final'!F245-'5th Cycle Summary-Final2'!F245</f>
        <v>0</v>
      </c>
      <c r="G245" s="32">
        <f>'5th Cycle Summary-Final'!G245-'5th Cycle Summary-Final2'!G245</f>
        <v>0</v>
      </c>
      <c r="H245" s="32">
        <f>'5th Cycle Summary-Final'!H245-'5th Cycle Summary-Final2'!H245</f>
        <v>0</v>
      </c>
      <c r="I245" s="32">
        <f>'5th Cycle Summary-Final'!I245-'5th Cycle Summary-Final2'!I245</f>
        <v>0</v>
      </c>
      <c r="J245" s="32">
        <f>'5th Cycle Summary-Final'!J245-'5th Cycle Summary-Final2'!J245</f>
        <v>0</v>
      </c>
      <c r="K245" s="32">
        <f>'5th Cycle Summary-Final'!K245-'5th Cycle Summary-Final2'!K245</f>
        <v>0</v>
      </c>
      <c r="L245" s="32">
        <f>'5th Cycle Summary-Final'!L245-'5th Cycle Summary-Final2'!L245</f>
        <v>0</v>
      </c>
      <c r="M245" s="32">
        <f>'5th Cycle Summary-Final'!M245-'5th Cycle Summary-Final2'!M245</f>
        <v>0</v>
      </c>
      <c r="N245" s="32">
        <f>'5th Cycle Summary-Final'!N245-'5th Cycle Summary-Final2'!N245</f>
        <v>0</v>
      </c>
      <c r="O245" s="32">
        <f>'5th Cycle Summary-Final'!O245-'5th Cycle Summary-Final2'!O245</f>
        <v>0</v>
      </c>
      <c r="P245" s="32">
        <f>'5th Cycle Summary-Final'!P245-'5th Cycle Summary-Final2'!P245</f>
        <v>0</v>
      </c>
      <c r="Q245" s="32">
        <f>'5th Cycle Summary-Final'!Q245-'5th Cycle Summary-Final2'!Q245</f>
        <v>0</v>
      </c>
      <c r="R245" s="32">
        <f>'5th Cycle Summary-Final'!R245-'5th Cycle Summary-Final2'!R245</f>
        <v>0</v>
      </c>
      <c r="S245" s="32">
        <f>'5th Cycle Summary-Final'!S245-'5th Cycle Summary-Final2'!S245</f>
        <v>0</v>
      </c>
      <c r="T245" s="32">
        <f>'5th Cycle Summary-Final'!T245-'5th Cycle Summary-Final2'!T245</f>
        <v>0</v>
      </c>
      <c r="U245" s="32">
        <f>'5th Cycle Summary-Final'!U245-'5th Cycle Summary-Final2'!U245</f>
        <v>0</v>
      </c>
      <c r="V245" s="32">
        <f>'5th Cycle Summary-Final'!V245-'5th Cycle Summary-Final2'!V245</f>
        <v>0</v>
      </c>
      <c r="W245" s="32">
        <f>'5th Cycle Summary-Final'!W245-'5th Cycle Summary-Final2'!W245</f>
        <v>0</v>
      </c>
      <c r="X245" s="32">
        <f>'5th Cycle Summary-Final'!X245-'5th Cycle Summary-Final2'!X245</f>
        <v>0</v>
      </c>
      <c r="Y245" s="32">
        <f>'5th Cycle Summary-Final'!Y245-'5th Cycle Summary-Final2'!Y245</f>
        <v>0</v>
      </c>
      <c r="Z245" s="32">
        <f>'5th Cycle Summary-Final'!Z245-'5th Cycle Summary-Final2'!Z245</f>
        <v>0</v>
      </c>
    </row>
    <row r="246" spans="1:26" ht="12.75" customHeight="1" x14ac:dyDescent="0.15">
      <c r="A246" s="9" t="s">
        <v>316</v>
      </c>
      <c r="B246" s="9" t="s">
        <v>144</v>
      </c>
      <c r="C246" s="29" t="s">
        <v>337</v>
      </c>
      <c r="D246" s="32">
        <f>'5th Cycle Summary-Final'!D246-'5th Cycle Summary-Final2'!D246</f>
        <v>0</v>
      </c>
      <c r="E246" s="32">
        <f>'5th Cycle Summary-Final'!E246-'5th Cycle Summary-Final2'!E246</f>
        <v>0</v>
      </c>
      <c r="F246" s="32">
        <f>'5th Cycle Summary-Final'!F246-'5th Cycle Summary-Final2'!F246</f>
        <v>0</v>
      </c>
      <c r="G246" s="32">
        <f>'5th Cycle Summary-Final'!G246-'5th Cycle Summary-Final2'!G246</f>
        <v>0</v>
      </c>
      <c r="H246" s="32">
        <f>'5th Cycle Summary-Final'!H246-'5th Cycle Summary-Final2'!H246</f>
        <v>0</v>
      </c>
      <c r="I246" s="32">
        <f>'5th Cycle Summary-Final'!I246-'5th Cycle Summary-Final2'!I246</f>
        <v>0</v>
      </c>
      <c r="J246" s="32">
        <f>'5th Cycle Summary-Final'!J246-'5th Cycle Summary-Final2'!J246</f>
        <v>0</v>
      </c>
      <c r="K246" s="32">
        <f>'5th Cycle Summary-Final'!K246-'5th Cycle Summary-Final2'!K246</f>
        <v>0</v>
      </c>
      <c r="L246" s="32">
        <f>'5th Cycle Summary-Final'!L246-'5th Cycle Summary-Final2'!L246</f>
        <v>0</v>
      </c>
      <c r="M246" s="32">
        <f>'5th Cycle Summary-Final'!M246-'5th Cycle Summary-Final2'!M246</f>
        <v>0</v>
      </c>
      <c r="N246" s="32">
        <f>'5th Cycle Summary-Final'!N246-'5th Cycle Summary-Final2'!N246</f>
        <v>0</v>
      </c>
      <c r="O246" s="32">
        <f>'5th Cycle Summary-Final'!O246-'5th Cycle Summary-Final2'!O246</f>
        <v>0</v>
      </c>
      <c r="P246" s="32">
        <f>'5th Cycle Summary-Final'!P246-'5th Cycle Summary-Final2'!P246</f>
        <v>0</v>
      </c>
      <c r="Q246" s="32">
        <f>'5th Cycle Summary-Final'!Q246-'5th Cycle Summary-Final2'!Q246</f>
        <v>0</v>
      </c>
      <c r="R246" s="32">
        <f>'5th Cycle Summary-Final'!R246-'5th Cycle Summary-Final2'!R246</f>
        <v>0</v>
      </c>
      <c r="S246" s="32">
        <f>'5th Cycle Summary-Final'!S246-'5th Cycle Summary-Final2'!S246</f>
        <v>0</v>
      </c>
      <c r="T246" s="32">
        <f>'5th Cycle Summary-Final'!T246-'5th Cycle Summary-Final2'!T246</f>
        <v>0</v>
      </c>
      <c r="U246" s="32">
        <f>'5th Cycle Summary-Final'!U246-'5th Cycle Summary-Final2'!U246</f>
        <v>0</v>
      </c>
      <c r="V246" s="32">
        <f>'5th Cycle Summary-Final'!V246-'5th Cycle Summary-Final2'!V246</f>
        <v>0</v>
      </c>
      <c r="W246" s="32">
        <f>'5th Cycle Summary-Final'!W246-'5th Cycle Summary-Final2'!W246</f>
        <v>0</v>
      </c>
      <c r="X246" s="32">
        <f>'5th Cycle Summary-Final'!X246-'5th Cycle Summary-Final2'!X246</f>
        <v>0</v>
      </c>
      <c r="Y246" s="32">
        <f>'5th Cycle Summary-Final'!Y246-'5th Cycle Summary-Final2'!Y246</f>
        <v>0</v>
      </c>
      <c r="Z246" s="32">
        <f>'5th Cycle Summary-Final'!Z246-'5th Cycle Summary-Final2'!Z246</f>
        <v>0</v>
      </c>
    </row>
    <row r="247" spans="1:26" ht="12.75" customHeight="1" x14ac:dyDescent="0.15">
      <c r="A247" s="9" t="s">
        <v>316</v>
      </c>
      <c r="B247" s="9" t="s">
        <v>144</v>
      </c>
      <c r="C247" s="29" t="s">
        <v>338</v>
      </c>
      <c r="D247" s="32">
        <f>'5th Cycle Summary-Final'!D247-'5th Cycle Summary-Final2'!D247</f>
        <v>0</v>
      </c>
      <c r="E247" s="32">
        <f>'5th Cycle Summary-Final'!E247-'5th Cycle Summary-Final2'!E247</f>
        <v>0</v>
      </c>
      <c r="F247" s="32">
        <f>'5th Cycle Summary-Final'!F247-'5th Cycle Summary-Final2'!F247</f>
        <v>0</v>
      </c>
      <c r="G247" s="32">
        <f>'5th Cycle Summary-Final'!G247-'5th Cycle Summary-Final2'!G247</f>
        <v>0</v>
      </c>
      <c r="H247" s="32">
        <f>'5th Cycle Summary-Final'!H247-'5th Cycle Summary-Final2'!H247</f>
        <v>0</v>
      </c>
      <c r="I247" s="32">
        <f>'5th Cycle Summary-Final'!I247-'5th Cycle Summary-Final2'!I247</f>
        <v>0</v>
      </c>
      <c r="J247" s="32">
        <f>'5th Cycle Summary-Final'!J247-'5th Cycle Summary-Final2'!J247</f>
        <v>0</v>
      </c>
      <c r="K247" s="32">
        <f>'5th Cycle Summary-Final'!K247-'5th Cycle Summary-Final2'!K247</f>
        <v>0</v>
      </c>
      <c r="L247" s="32">
        <f>'5th Cycle Summary-Final'!L247-'5th Cycle Summary-Final2'!L247</f>
        <v>0</v>
      </c>
      <c r="M247" s="32">
        <f>'5th Cycle Summary-Final'!M247-'5th Cycle Summary-Final2'!M247</f>
        <v>0</v>
      </c>
      <c r="N247" s="32">
        <f>'5th Cycle Summary-Final'!N247-'5th Cycle Summary-Final2'!N247</f>
        <v>0</v>
      </c>
      <c r="O247" s="32">
        <f>'5th Cycle Summary-Final'!O247-'5th Cycle Summary-Final2'!O247</f>
        <v>0</v>
      </c>
      <c r="P247" s="32">
        <f>'5th Cycle Summary-Final'!P247-'5th Cycle Summary-Final2'!P247</f>
        <v>0</v>
      </c>
      <c r="Q247" s="32">
        <f>'5th Cycle Summary-Final'!Q247-'5th Cycle Summary-Final2'!Q247</f>
        <v>0</v>
      </c>
      <c r="R247" s="32">
        <f>'5th Cycle Summary-Final'!R247-'5th Cycle Summary-Final2'!R247</f>
        <v>0</v>
      </c>
      <c r="S247" s="32">
        <f>'5th Cycle Summary-Final'!S247-'5th Cycle Summary-Final2'!S247</f>
        <v>0</v>
      </c>
      <c r="T247" s="32">
        <f>'5th Cycle Summary-Final'!T247-'5th Cycle Summary-Final2'!T247</f>
        <v>0</v>
      </c>
      <c r="U247" s="32">
        <f>'5th Cycle Summary-Final'!U247-'5th Cycle Summary-Final2'!U247</f>
        <v>0</v>
      </c>
      <c r="V247" s="32">
        <f>'5th Cycle Summary-Final'!V247-'5th Cycle Summary-Final2'!V247</f>
        <v>0</v>
      </c>
      <c r="W247" s="32">
        <f>'5th Cycle Summary-Final'!W247-'5th Cycle Summary-Final2'!W247</f>
        <v>0</v>
      </c>
      <c r="X247" s="32">
        <f>'5th Cycle Summary-Final'!X247-'5th Cycle Summary-Final2'!X247</f>
        <v>0</v>
      </c>
      <c r="Y247" s="32">
        <f>'5th Cycle Summary-Final'!Y247-'5th Cycle Summary-Final2'!Y247</f>
        <v>0</v>
      </c>
      <c r="Z247" s="32">
        <f>'5th Cycle Summary-Final'!Z247-'5th Cycle Summary-Final2'!Z247</f>
        <v>0</v>
      </c>
    </row>
    <row r="248" spans="1:26" ht="12.75" customHeight="1" x14ac:dyDescent="0.15">
      <c r="A248" s="9" t="s">
        <v>316</v>
      </c>
      <c r="B248" s="9" t="s">
        <v>144</v>
      </c>
      <c r="C248" s="29" t="s">
        <v>339</v>
      </c>
      <c r="D248" s="32">
        <f>'5th Cycle Summary-Final'!D248-'5th Cycle Summary-Final2'!D248</f>
        <v>0</v>
      </c>
      <c r="E248" s="32">
        <f>'5th Cycle Summary-Final'!E248-'5th Cycle Summary-Final2'!E248</f>
        <v>0</v>
      </c>
      <c r="F248" s="32">
        <f>'5th Cycle Summary-Final'!F248-'5th Cycle Summary-Final2'!F248</f>
        <v>0</v>
      </c>
      <c r="G248" s="32">
        <f>'5th Cycle Summary-Final'!G248-'5th Cycle Summary-Final2'!G248</f>
        <v>0</v>
      </c>
      <c r="H248" s="32">
        <f>'5th Cycle Summary-Final'!H248-'5th Cycle Summary-Final2'!H248</f>
        <v>0</v>
      </c>
      <c r="I248" s="32">
        <f>'5th Cycle Summary-Final'!I248-'5th Cycle Summary-Final2'!I248</f>
        <v>0</v>
      </c>
      <c r="J248" s="32">
        <f>'5th Cycle Summary-Final'!J248-'5th Cycle Summary-Final2'!J248</f>
        <v>0</v>
      </c>
      <c r="K248" s="32">
        <f>'5th Cycle Summary-Final'!K248-'5th Cycle Summary-Final2'!K248</f>
        <v>0</v>
      </c>
      <c r="L248" s="32">
        <f>'5th Cycle Summary-Final'!L248-'5th Cycle Summary-Final2'!L248</f>
        <v>0</v>
      </c>
      <c r="M248" s="32">
        <f>'5th Cycle Summary-Final'!M248-'5th Cycle Summary-Final2'!M248</f>
        <v>0</v>
      </c>
      <c r="N248" s="32">
        <f>'5th Cycle Summary-Final'!N248-'5th Cycle Summary-Final2'!N248</f>
        <v>0</v>
      </c>
      <c r="O248" s="32">
        <f>'5th Cycle Summary-Final'!O248-'5th Cycle Summary-Final2'!O248</f>
        <v>0</v>
      </c>
      <c r="P248" s="32">
        <f>'5th Cycle Summary-Final'!P248-'5th Cycle Summary-Final2'!P248</f>
        <v>0</v>
      </c>
      <c r="Q248" s="32">
        <f>'5th Cycle Summary-Final'!Q248-'5th Cycle Summary-Final2'!Q248</f>
        <v>0</v>
      </c>
      <c r="R248" s="32">
        <f>'5th Cycle Summary-Final'!R248-'5th Cycle Summary-Final2'!R248</f>
        <v>0</v>
      </c>
      <c r="S248" s="32">
        <f>'5th Cycle Summary-Final'!S248-'5th Cycle Summary-Final2'!S248</f>
        <v>0</v>
      </c>
      <c r="T248" s="32">
        <f>'5th Cycle Summary-Final'!T248-'5th Cycle Summary-Final2'!T248</f>
        <v>0</v>
      </c>
      <c r="U248" s="32">
        <f>'5th Cycle Summary-Final'!U248-'5th Cycle Summary-Final2'!U248</f>
        <v>0</v>
      </c>
      <c r="V248" s="32">
        <f>'5th Cycle Summary-Final'!V248-'5th Cycle Summary-Final2'!V248</f>
        <v>0</v>
      </c>
      <c r="W248" s="32">
        <f>'5th Cycle Summary-Final'!W248-'5th Cycle Summary-Final2'!W248</f>
        <v>0</v>
      </c>
      <c r="X248" s="32">
        <f>'5th Cycle Summary-Final'!X248-'5th Cycle Summary-Final2'!X248</f>
        <v>0</v>
      </c>
      <c r="Y248" s="32">
        <f>'5th Cycle Summary-Final'!Y248-'5th Cycle Summary-Final2'!Y248</f>
        <v>0</v>
      </c>
      <c r="Z248" s="32">
        <f>'5th Cycle Summary-Final'!Z248-'5th Cycle Summary-Final2'!Z248</f>
        <v>0</v>
      </c>
    </row>
    <row r="249" spans="1:26" ht="12.75" customHeight="1" x14ac:dyDescent="0.15">
      <c r="A249" s="9" t="s">
        <v>316</v>
      </c>
      <c r="B249" s="9" t="s">
        <v>144</v>
      </c>
      <c r="C249" s="29" t="s">
        <v>340</v>
      </c>
      <c r="D249" s="32">
        <f>'5th Cycle Summary-Final'!D249-'5th Cycle Summary-Final2'!D249</f>
        <v>0</v>
      </c>
      <c r="E249" s="32">
        <f>'5th Cycle Summary-Final'!E249-'5th Cycle Summary-Final2'!E249</f>
        <v>0</v>
      </c>
      <c r="F249" s="32">
        <f>'5th Cycle Summary-Final'!F249-'5th Cycle Summary-Final2'!F249</f>
        <v>0</v>
      </c>
      <c r="G249" s="32">
        <f>'5th Cycle Summary-Final'!G249-'5th Cycle Summary-Final2'!G249</f>
        <v>0</v>
      </c>
      <c r="H249" s="32">
        <f>'5th Cycle Summary-Final'!H249-'5th Cycle Summary-Final2'!H249</f>
        <v>0</v>
      </c>
      <c r="I249" s="32">
        <f>'5th Cycle Summary-Final'!I249-'5th Cycle Summary-Final2'!I249</f>
        <v>0</v>
      </c>
      <c r="J249" s="32">
        <f>'5th Cycle Summary-Final'!J249-'5th Cycle Summary-Final2'!J249</f>
        <v>0</v>
      </c>
      <c r="K249" s="32">
        <f>'5th Cycle Summary-Final'!K249-'5th Cycle Summary-Final2'!K249</f>
        <v>0</v>
      </c>
      <c r="L249" s="32">
        <f>'5th Cycle Summary-Final'!L249-'5th Cycle Summary-Final2'!L249</f>
        <v>0</v>
      </c>
      <c r="M249" s="32">
        <f>'5th Cycle Summary-Final'!M249-'5th Cycle Summary-Final2'!M249</f>
        <v>0</v>
      </c>
      <c r="N249" s="32">
        <f>'5th Cycle Summary-Final'!N249-'5th Cycle Summary-Final2'!N249</f>
        <v>0</v>
      </c>
      <c r="O249" s="32">
        <f>'5th Cycle Summary-Final'!O249-'5th Cycle Summary-Final2'!O249</f>
        <v>0</v>
      </c>
      <c r="P249" s="32">
        <f>'5th Cycle Summary-Final'!P249-'5th Cycle Summary-Final2'!P249</f>
        <v>0</v>
      </c>
      <c r="Q249" s="32">
        <f>'5th Cycle Summary-Final'!Q249-'5th Cycle Summary-Final2'!Q249</f>
        <v>0</v>
      </c>
      <c r="R249" s="32">
        <f>'5th Cycle Summary-Final'!R249-'5th Cycle Summary-Final2'!R249</f>
        <v>0</v>
      </c>
      <c r="S249" s="32">
        <f>'5th Cycle Summary-Final'!S249-'5th Cycle Summary-Final2'!S249</f>
        <v>0</v>
      </c>
      <c r="T249" s="32">
        <f>'5th Cycle Summary-Final'!T249-'5th Cycle Summary-Final2'!T249</f>
        <v>0</v>
      </c>
      <c r="U249" s="32">
        <f>'5th Cycle Summary-Final'!U249-'5th Cycle Summary-Final2'!U249</f>
        <v>0</v>
      </c>
      <c r="V249" s="32">
        <f>'5th Cycle Summary-Final'!V249-'5th Cycle Summary-Final2'!V249</f>
        <v>0</v>
      </c>
      <c r="W249" s="32">
        <f>'5th Cycle Summary-Final'!W249-'5th Cycle Summary-Final2'!W249</f>
        <v>0</v>
      </c>
      <c r="X249" s="32">
        <f>'5th Cycle Summary-Final'!X249-'5th Cycle Summary-Final2'!X249</f>
        <v>0</v>
      </c>
      <c r="Y249" s="32">
        <f>'5th Cycle Summary-Final'!Y249-'5th Cycle Summary-Final2'!Y249</f>
        <v>0</v>
      </c>
      <c r="Z249" s="32">
        <f>'5th Cycle Summary-Final'!Z249-'5th Cycle Summary-Final2'!Z249</f>
        <v>0</v>
      </c>
    </row>
    <row r="250" spans="1:26" ht="12.75" customHeight="1" x14ac:dyDescent="0.15">
      <c r="A250" s="9" t="s">
        <v>341</v>
      </c>
      <c r="B250" s="9" t="s">
        <v>123</v>
      </c>
      <c r="C250" s="29" t="s">
        <v>342</v>
      </c>
      <c r="D250" s="32">
        <f>'5th Cycle Summary-Final'!D250-'5th Cycle Summary-Final2'!D250</f>
        <v>0</v>
      </c>
      <c r="E250" s="32">
        <f>'5th Cycle Summary-Final'!E250-'5th Cycle Summary-Final2'!E250</f>
        <v>0</v>
      </c>
      <c r="F250" s="32">
        <f>'5th Cycle Summary-Final'!F250-'5th Cycle Summary-Final2'!F250</f>
        <v>0</v>
      </c>
      <c r="G250" s="32">
        <f>'5th Cycle Summary-Final'!G250-'5th Cycle Summary-Final2'!G250</f>
        <v>0</v>
      </c>
      <c r="H250" s="32">
        <f>'5th Cycle Summary-Final'!H250-'5th Cycle Summary-Final2'!H250</f>
        <v>0</v>
      </c>
      <c r="I250" s="32">
        <f>'5th Cycle Summary-Final'!I250-'5th Cycle Summary-Final2'!I250</f>
        <v>0</v>
      </c>
      <c r="J250" s="32">
        <f>'5th Cycle Summary-Final'!J250-'5th Cycle Summary-Final2'!J250</f>
        <v>0</v>
      </c>
      <c r="K250" s="32">
        <f>'5th Cycle Summary-Final'!K250-'5th Cycle Summary-Final2'!K250</f>
        <v>0</v>
      </c>
      <c r="L250" s="32">
        <f>'5th Cycle Summary-Final'!L250-'5th Cycle Summary-Final2'!L250</f>
        <v>0</v>
      </c>
      <c r="M250" s="32">
        <f>'5th Cycle Summary-Final'!M250-'5th Cycle Summary-Final2'!M250</f>
        <v>0</v>
      </c>
      <c r="N250" s="32">
        <f>'5th Cycle Summary-Final'!N250-'5th Cycle Summary-Final2'!N250</f>
        <v>0</v>
      </c>
      <c r="O250" s="32">
        <f>'5th Cycle Summary-Final'!O250-'5th Cycle Summary-Final2'!O250</f>
        <v>0</v>
      </c>
      <c r="P250" s="32">
        <f>'5th Cycle Summary-Final'!P250-'5th Cycle Summary-Final2'!P250</f>
        <v>0</v>
      </c>
      <c r="Q250" s="32">
        <f>'5th Cycle Summary-Final'!Q250-'5th Cycle Summary-Final2'!Q250</f>
        <v>0</v>
      </c>
      <c r="R250" s="32">
        <f>'5th Cycle Summary-Final'!R250-'5th Cycle Summary-Final2'!R250</f>
        <v>0</v>
      </c>
      <c r="S250" s="32">
        <f>'5th Cycle Summary-Final'!S250-'5th Cycle Summary-Final2'!S250</f>
        <v>0</v>
      </c>
      <c r="T250" s="32">
        <f>'5th Cycle Summary-Final'!T250-'5th Cycle Summary-Final2'!T250</f>
        <v>0</v>
      </c>
      <c r="U250" s="32">
        <f>'5th Cycle Summary-Final'!U250-'5th Cycle Summary-Final2'!U250</f>
        <v>0</v>
      </c>
      <c r="V250" s="32">
        <f>'5th Cycle Summary-Final'!V250-'5th Cycle Summary-Final2'!V250</f>
        <v>0</v>
      </c>
      <c r="W250" s="32">
        <f>'5th Cycle Summary-Final'!W250-'5th Cycle Summary-Final2'!W250</f>
        <v>0</v>
      </c>
      <c r="X250" s="32">
        <f>'5th Cycle Summary-Final'!X250-'5th Cycle Summary-Final2'!X250</f>
        <v>0</v>
      </c>
      <c r="Y250" s="32">
        <f>'5th Cycle Summary-Final'!Y250-'5th Cycle Summary-Final2'!Y250</f>
        <v>0</v>
      </c>
      <c r="Z250" s="32">
        <f>'5th Cycle Summary-Final'!Z250-'5th Cycle Summary-Final2'!Z250</f>
        <v>0</v>
      </c>
    </row>
    <row r="251" spans="1:26" ht="12.75" customHeight="1" x14ac:dyDescent="0.15">
      <c r="A251" s="9" t="s">
        <v>341</v>
      </c>
      <c r="B251" s="9" t="s">
        <v>123</v>
      </c>
      <c r="C251" s="29" t="s">
        <v>343</v>
      </c>
      <c r="D251" s="32">
        <f>'5th Cycle Summary-Final'!D251-'5th Cycle Summary-Final2'!D251</f>
        <v>0</v>
      </c>
      <c r="E251" s="32">
        <f>'5th Cycle Summary-Final'!E251-'5th Cycle Summary-Final2'!E251</f>
        <v>0</v>
      </c>
      <c r="F251" s="32">
        <f>'5th Cycle Summary-Final'!F251-'5th Cycle Summary-Final2'!F251</f>
        <v>0</v>
      </c>
      <c r="G251" s="32">
        <f>'5th Cycle Summary-Final'!G251-'5th Cycle Summary-Final2'!G251</f>
        <v>0</v>
      </c>
      <c r="H251" s="32">
        <f>'5th Cycle Summary-Final'!H251-'5th Cycle Summary-Final2'!H251</f>
        <v>0</v>
      </c>
      <c r="I251" s="32">
        <f>'5th Cycle Summary-Final'!I251-'5th Cycle Summary-Final2'!I251</f>
        <v>0</v>
      </c>
      <c r="J251" s="32">
        <f>'5th Cycle Summary-Final'!J251-'5th Cycle Summary-Final2'!J251</f>
        <v>0</v>
      </c>
      <c r="K251" s="32">
        <f>'5th Cycle Summary-Final'!K251-'5th Cycle Summary-Final2'!K251</f>
        <v>0</v>
      </c>
      <c r="L251" s="32">
        <f>'5th Cycle Summary-Final'!L251-'5th Cycle Summary-Final2'!L251</f>
        <v>0</v>
      </c>
      <c r="M251" s="32">
        <f>'5th Cycle Summary-Final'!M251-'5th Cycle Summary-Final2'!M251</f>
        <v>0</v>
      </c>
      <c r="N251" s="32">
        <f>'5th Cycle Summary-Final'!N251-'5th Cycle Summary-Final2'!N251</f>
        <v>0</v>
      </c>
      <c r="O251" s="32">
        <f>'5th Cycle Summary-Final'!O251-'5th Cycle Summary-Final2'!O251</f>
        <v>0</v>
      </c>
      <c r="P251" s="32">
        <f>'5th Cycle Summary-Final'!P251-'5th Cycle Summary-Final2'!P251</f>
        <v>0</v>
      </c>
      <c r="Q251" s="32">
        <f>'5th Cycle Summary-Final'!Q251-'5th Cycle Summary-Final2'!Q251</f>
        <v>0</v>
      </c>
      <c r="R251" s="32">
        <f>'5th Cycle Summary-Final'!R251-'5th Cycle Summary-Final2'!R251</f>
        <v>0</v>
      </c>
      <c r="S251" s="32">
        <f>'5th Cycle Summary-Final'!S251-'5th Cycle Summary-Final2'!S251</f>
        <v>0</v>
      </c>
      <c r="T251" s="32">
        <f>'5th Cycle Summary-Final'!T251-'5th Cycle Summary-Final2'!T251</f>
        <v>0</v>
      </c>
      <c r="U251" s="32">
        <f>'5th Cycle Summary-Final'!U251-'5th Cycle Summary-Final2'!U251</f>
        <v>0</v>
      </c>
      <c r="V251" s="32">
        <f>'5th Cycle Summary-Final'!V251-'5th Cycle Summary-Final2'!V251</f>
        <v>0</v>
      </c>
      <c r="W251" s="32">
        <f>'5th Cycle Summary-Final'!W251-'5th Cycle Summary-Final2'!W251</f>
        <v>0</v>
      </c>
      <c r="X251" s="32">
        <f>'5th Cycle Summary-Final'!X251-'5th Cycle Summary-Final2'!X251</f>
        <v>0</v>
      </c>
      <c r="Y251" s="32">
        <f>'5th Cycle Summary-Final'!Y251-'5th Cycle Summary-Final2'!Y251</f>
        <v>0</v>
      </c>
      <c r="Z251" s="32">
        <f>'5th Cycle Summary-Final'!Z251-'5th Cycle Summary-Final2'!Z251</f>
        <v>0</v>
      </c>
    </row>
    <row r="252" spans="1:26" ht="12.75" customHeight="1" x14ac:dyDescent="0.15">
      <c r="A252" s="9" t="s">
        <v>341</v>
      </c>
      <c r="B252" s="9" t="s">
        <v>123</v>
      </c>
      <c r="C252" s="29" t="s">
        <v>344</v>
      </c>
      <c r="D252" s="32">
        <f>'5th Cycle Summary-Final'!D252-'5th Cycle Summary-Final2'!D252</f>
        <v>0</v>
      </c>
      <c r="E252" s="32">
        <f>'5th Cycle Summary-Final'!E252-'5th Cycle Summary-Final2'!E252</f>
        <v>0</v>
      </c>
      <c r="F252" s="32">
        <f>'5th Cycle Summary-Final'!F252-'5th Cycle Summary-Final2'!F252</f>
        <v>0</v>
      </c>
      <c r="G252" s="32">
        <f>'5th Cycle Summary-Final'!G252-'5th Cycle Summary-Final2'!G252</f>
        <v>0</v>
      </c>
      <c r="H252" s="32">
        <f>'5th Cycle Summary-Final'!H252-'5th Cycle Summary-Final2'!H252</f>
        <v>0</v>
      </c>
      <c r="I252" s="32">
        <f>'5th Cycle Summary-Final'!I252-'5th Cycle Summary-Final2'!I252</f>
        <v>0</v>
      </c>
      <c r="J252" s="32">
        <f>'5th Cycle Summary-Final'!J252-'5th Cycle Summary-Final2'!J252</f>
        <v>0</v>
      </c>
      <c r="K252" s="32">
        <f>'5th Cycle Summary-Final'!K252-'5th Cycle Summary-Final2'!K252</f>
        <v>0</v>
      </c>
      <c r="L252" s="32">
        <f>'5th Cycle Summary-Final'!L252-'5th Cycle Summary-Final2'!L252</f>
        <v>0</v>
      </c>
      <c r="M252" s="32">
        <f>'5th Cycle Summary-Final'!M252-'5th Cycle Summary-Final2'!M252</f>
        <v>0</v>
      </c>
      <c r="N252" s="32">
        <f>'5th Cycle Summary-Final'!N252-'5th Cycle Summary-Final2'!N252</f>
        <v>0</v>
      </c>
      <c r="O252" s="32">
        <f>'5th Cycle Summary-Final'!O252-'5th Cycle Summary-Final2'!O252</f>
        <v>0</v>
      </c>
      <c r="P252" s="32">
        <f>'5th Cycle Summary-Final'!P252-'5th Cycle Summary-Final2'!P252</f>
        <v>0</v>
      </c>
      <c r="Q252" s="32">
        <f>'5th Cycle Summary-Final'!Q252-'5th Cycle Summary-Final2'!Q252</f>
        <v>0</v>
      </c>
      <c r="R252" s="32">
        <f>'5th Cycle Summary-Final'!R252-'5th Cycle Summary-Final2'!R252</f>
        <v>0</v>
      </c>
      <c r="S252" s="32">
        <f>'5th Cycle Summary-Final'!S252-'5th Cycle Summary-Final2'!S252</f>
        <v>0</v>
      </c>
      <c r="T252" s="32">
        <f>'5th Cycle Summary-Final'!T252-'5th Cycle Summary-Final2'!T252</f>
        <v>0</v>
      </c>
      <c r="U252" s="32">
        <f>'5th Cycle Summary-Final'!U252-'5th Cycle Summary-Final2'!U252</f>
        <v>0</v>
      </c>
      <c r="V252" s="32">
        <f>'5th Cycle Summary-Final'!V252-'5th Cycle Summary-Final2'!V252</f>
        <v>0</v>
      </c>
      <c r="W252" s="32">
        <f>'5th Cycle Summary-Final'!W252-'5th Cycle Summary-Final2'!W252</f>
        <v>0</v>
      </c>
      <c r="X252" s="32">
        <f>'5th Cycle Summary-Final'!X252-'5th Cycle Summary-Final2'!X252</f>
        <v>0</v>
      </c>
      <c r="Y252" s="32">
        <f>'5th Cycle Summary-Final'!Y252-'5th Cycle Summary-Final2'!Y252</f>
        <v>0</v>
      </c>
      <c r="Z252" s="32">
        <f>'5th Cycle Summary-Final'!Z252-'5th Cycle Summary-Final2'!Z252</f>
        <v>0</v>
      </c>
    </row>
    <row r="253" spans="1:26" ht="12.75" customHeight="1" x14ac:dyDescent="0.15">
      <c r="A253" s="9" t="s">
        <v>341</v>
      </c>
      <c r="B253" s="9" t="s">
        <v>123</v>
      </c>
      <c r="C253" s="29" t="s">
        <v>345</v>
      </c>
      <c r="D253" s="32">
        <f>'5th Cycle Summary-Final'!D253-'5th Cycle Summary-Final2'!D253</f>
        <v>0</v>
      </c>
      <c r="E253" s="32">
        <f>'5th Cycle Summary-Final'!E253-'5th Cycle Summary-Final2'!E253</f>
        <v>0</v>
      </c>
      <c r="F253" s="32">
        <f>'5th Cycle Summary-Final'!F253-'5th Cycle Summary-Final2'!F253</f>
        <v>0</v>
      </c>
      <c r="G253" s="32">
        <f>'5th Cycle Summary-Final'!G253-'5th Cycle Summary-Final2'!G253</f>
        <v>0</v>
      </c>
      <c r="H253" s="32">
        <f>'5th Cycle Summary-Final'!H253-'5th Cycle Summary-Final2'!H253</f>
        <v>0</v>
      </c>
      <c r="I253" s="32">
        <f>'5th Cycle Summary-Final'!I253-'5th Cycle Summary-Final2'!I253</f>
        <v>0</v>
      </c>
      <c r="J253" s="32">
        <f>'5th Cycle Summary-Final'!J253-'5th Cycle Summary-Final2'!J253</f>
        <v>0</v>
      </c>
      <c r="K253" s="32">
        <f>'5th Cycle Summary-Final'!K253-'5th Cycle Summary-Final2'!K253</f>
        <v>0</v>
      </c>
      <c r="L253" s="32">
        <f>'5th Cycle Summary-Final'!L253-'5th Cycle Summary-Final2'!L253</f>
        <v>0</v>
      </c>
      <c r="M253" s="32">
        <f>'5th Cycle Summary-Final'!M253-'5th Cycle Summary-Final2'!M253</f>
        <v>0</v>
      </c>
      <c r="N253" s="32">
        <f>'5th Cycle Summary-Final'!N253-'5th Cycle Summary-Final2'!N253</f>
        <v>0</v>
      </c>
      <c r="O253" s="32">
        <f>'5th Cycle Summary-Final'!O253-'5th Cycle Summary-Final2'!O253</f>
        <v>0</v>
      </c>
      <c r="P253" s="32">
        <f>'5th Cycle Summary-Final'!P253-'5th Cycle Summary-Final2'!P253</f>
        <v>0</v>
      </c>
      <c r="Q253" s="32">
        <f>'5th Cycle Summary-Final'!Q253-'5th Cycle Summary-Final2'!Q253</f>
        <v>0</v>
      </c>
      <c r="R253" s="32">
        <f>'5th Cycle Summary-Final'!R253-'5th Cycle Summary-Final2'!R253</f>
        <v>0</v>
      </c>
      <c r="S253" s="32">
        <f>'5th Cycle Summary-Final'!S253-'5th Cycle Summary-Final2'!S253</f>
        <v>0</v>
      </c>
      <c r="T253" s="32">
        <f>'5th Cycle Summary-Final'!T253-'5th Cycle Summary-Final2'!T253</f>
        <v>0</v>
      </c>
      <c r="U253" s="32">
        <f>'5th Cycle Summary-Final'!U253-'5th Cycle Summary-Final2'!U253</f>
        <v>0</v>
      </c>
      <c r="V253" s="32">
        <f>'5th Cycle Summary-Final'!V253-'5th Cycle Summary-Final2'!V253</f>
        <v>0</v>
      </c>
      <c r="W253" s="32">
        <f>'5th Cycle Summary-Final'!W253-'5th Cycle Summary-Final2'!W253</f>
        <v>0</v>
      </c>
      <c r="X253" s="32">
        <f>'5th Cycle Summary-Final'!X253-'5th Cycle Summary-Final2'!X253</f>
        <v>0</v>
      </c>
      <c r="Y253" s="32">
        <f>'5th Cycle Summary-Final'!Y253-'5th Cycle Summary-Final2'!Y253</f>
        <v>0</v>
      </c>
      <c r="Z253" s="32">
        <f>'5th Cycle Summary-Final'!Z253-'5th Cycle Summary-Final2'!Z253</f>
        <v>0</v>
      </c>
    </row>
    <row r="254" spans="1:26" ht="12.75" customHeight="1" x14ac:dyDescent="0.15">
      <c r="A254" s="9" t="s">
        <v>341</v>
      </c>
      <c r="B254" s="9" t="s">
        <v>123</v>
      </c>
      <c r="C254" s="29" t="s">
        <v>346</v>
      </c>
      <c r="D254" s="32">
        <f>'5th Cycle Summary-Final'!D254-'5th Cycle Summary-Final2'!D254</f>
        <v>0</v>
      </c>
      <c r="E254" s="32">
        <f>'5th Cycle Summary-Final'!E254-'5th Cycle Summary-Final2'!E254</f>
        <v>0</v>
      </c>
      <c r="F254" s="32">
        <f>'5th Cycle Summary-Final'!F254-'5th Cycle Summary-Final2'!F254</f>
        <v>0</v>
      </c>
      <c r="G254" s="32">
        <f>'5th Cycle Summary-Final'!G254-'5th Cycle Summary-Final2'!G254</f>
        <v>0</v>
      </c>
      <c r="H254" s="32">
        <f>'5th Cycle Summary-Final'!H254-'5th Cycle Summary-Final2'!H254</f>
        <v>0</v>
      </c>
      <c r="I254" s="32">
        <f>'5th Cycle Summary-Final'!I254-'5th Cycle Summary-Final2'!I254</f>
        <v>0</v>
      </c>
      <c r="J254" s="32">
        <f>'5th Cycle Summary-Final'!J254-'5th Cycle Summary-Final2'!J254</f>
        <v>0</v>
      </c>
      <c r="K254" s="32">
        <f>'5th Cycle Summary-Final'!K254-'5th Cycle Summary-Final2'!K254</f>
        <v>0</v>
      </c>
      <c r="L254" s="32">
        <f>'5th Cycle Summary-Final'!L254-'5th Cycle Summary-Final2'!L254</f>
        <v>0</v>
      </c>
      <c r="M254" s="32">
        <f>'5th Cycle Summary-Final'!M254-'5th Cycle Summary-Final2'!M254</f>
        <v>0</v>
      </c>
      <c r="N254" s="32">
        <f>'5th Cycle Summary-Final'!N254-'5th Cycle Summary-Final2'!N254</f>
        <v>0</v>
      </c>
      <c r="O254" s="32">
        <f>'5th Cycle Summary-Final'!O254-'5th Cycle Summary-Final2'!O254</f>
        <v>0</v>
      </c>
      <c r="P254" s="32">
        <f>'5th Cycle Summary-Final'!P254-'5th Cycle Summary-Final2'!P254</f>
        <v>0</v>
      </c>
      <c r="Q254" s="32">
        <f>'5th Cycle Summary-Final'!Q254-'5th Cycle Summary-Final2'!Q254</f>
        <v>0</v>
      </c>
      <c r="R254" s="32">
        <f>'5th Cycle Summary-Final'!R254-'5th Cycle Summary-Final2'!R254</f>
        <v>0</v>
      </c>
      <c r="S254" s="32">
        <f>'5th Cycle Summary-Final'!S254-'5th Cycle Summary-Final2'!S254</f>
        <v>0</v>
      </c>
      <c r="T254" s="32">
        <f>'5th Cycle Summary-Final'!T254-'5th Cycle Summary-Final2'!T254</f>
        <v>0</v>
      </c>
      <c r="U254" s="32">
        <f>'5th Cycle Summary-Final'!U254-'5th Cycle Summary-Final2'!U254</f>
        <v>0</v>
      </c>
      <c r="V254" s="32">
        <f>'5th Cycle Summary-Final'!V254-'5th Cycle Summary-Final2'!V254</f>
        <v>0</v>
      </c>
      <c r="W254" s="32">
        <f>'5th Cycle Summary-Final'!W254-'5th Cycle Summary-Final2'!W254</f>
        <v>0</v>
      </c>
      <c r="X254" s="32">
        <f>'5th Cycle Summary-Final'!X254-'5th Cycle Summary-Final2'!X254</f>
        <v>0</v>
      </c>
      <c r="Y254" s="32">
        <f>'5th Cycle Summary-Final'!Y254-'5th Cycle Summary-Final2'!Y254</f>
        <v>0</v>
      </c>
      <c r="Z254" s="32">
        <f>'5th Cycle Summary-Final'!Z254-'5th Cycle Summary-Final2'!Z254</f>
        <v>0</v>
      </c>
    </row>
    <row r="255" spans="1:26" ht="12.75" customHeight="1" x14ac:dyDescent="0.15">
      <c r="A255" s="9" t="s">
        <v>341</v>
      </c>
      <c r="B255" s="9" t="s">
        <v>123</v>
      </c>
      <c r="C255" s="29" t="s">
        <v>341</v>
      </c>
      <c r="D255" s="32">
        <f>'5th Cycle Summary-Final'!D255-'5th Cycle Summary-Final2'!D255</f>
        <v>0</v>
      </c>
      <c r="E255" s="32">
        <f>'5th Cycle Summary-Final'!E255-'5th Cycle Summary-Final2'!E255</f>
        <v>0</v>
      </c>
      <c r="F255" s="32">
        <f>'5th Cycle Summary-Final'!F255-'5th Cycle Summary-Final2'!F255</f>
        <v>0</v>
      </c>
      <c r="G255" s="32">
        <f>'5th Cycle Summary-Final'!G255-'5th Cycle Summary-Final2'!G255</f>
        <v>0</v>
      </c>
      <c r="H255" s="32">
        <f>'5th Cycle Summary-Final'!H255-'5th Cycle Summary-Final2'!H255</f>
        <v>0</v>
      </c>
      <c r="I255" s="32">
        <f>'5th Cycle Summary-Final'!I255-'5th Cycle Summary-Final2'!I255</f>
        <v>0</v>
      </c>
      <c r="J255" s="32">
        <f>'5th Cycle Summary-Final'!J255-'5th Cycle Summary-Final2'!J255</f>
        <v>0</v>
      </c>
      <c r="K255" s="32">
        <f>'5th Cycle Summary-Final'!K255-'5th Cycle Summary-Final2'!K255</f>
        <v>0</v>
      </c>
      <c r="L255" s="32">
        <f>'5th Cycle Summary-Final'!L255-'5th Cycle Summary-Final2'!L255</f>
        <v>0</v>
      </c>
      <c r="M255" s="32">
        <f>'5th Cycle Summary-Final'!M255-'5th Cycle Summary-Final2'!M255</f>
        <v>0</v>
      </c>
      <c r="N255" s="32">
        <f>'5th Cycle Summary-Final'!N255-'5th Cycle Summary-Final2'!N255</f>
        <v>0</v>
      </c>
      <c r="O255" s="32">
        <f>'5th Cycle Summary-Final'!O255-'5th Cycle Summary-Final2'!O255</f>
        <v>0</v>
      </c>
      <c r="P255" s="32">
        <f>'5th Cycle Summary-Final'!P255-'5th Cycle Summary-Final2'!P255</f>
        <v>0</v>
      </c>
      <c r="Q255" s="32">
        <f>'5th Cycle Summary-Final'!Q255-'5th Cycle Summary-Final2'!Q255</f>
        <v>0</v>
      </c>
      <c r="R255" s="32">
        <f>'5th Cycle Summary-Final'!R255-'5th Cycle Summary-Final2'!R255</f>
        <v>0</v>
      </c>
      <c r="S255" s="32">
        <f>'5th Cycle Summary-Final'!S255-'5th Cycle Summary-Final2'!S255</f>
        <v>0</v>
      </c>
      <c r="T255" s="32">
        <f>'5th Cycle Summary-Final'!T255-'5th Cycle Summary-Final2'!T255</f>
        <v>0</v>
      </c>
      <c r="U255" s="32">
        <f>'5th Cycle Summary-Final'!U255-'5th Cycle Summary-Final2'!U255</f>
        <v>0</v>
      </c>
      <c r="V255" s="32">
        <f>'5th Cycle Summary-Final'!V255-'5th Cycle Summary-Final2'!V255</f>
        <v>0</v>
      </c>
      <c r="W255" s="32">
        <f>'5th Cycle Summary-Final'!W255-'5th Cycle Summary-Final2'!W255</f>
        <v>0</v>
      </c>
      <c r="X255" s="32">
        <f>'5th Cycle Summary-Final'!X255-'5th Cycle Summary-Final2'!X255</f>
        <v>0</v>
      </c>
      <c r="Y255" s="32">
        <f>'5th Cycle Summary-Final'!Y255-'5th Cycle Summary-Final2'!Y255</f>
        <v>0</v>
      </c>
      <c r="Z255" s="32">
        <f>'5th Cycle Summary-Final'!Z255-'5th Cycle Summary-Final2'!Z255</f>
        <v>0</v>
      </c>
    </row>
    <row r="256" spans="1:26" ht="12.75" customHeight="1" x14ac:dyDescent="0.15">
      <c r="A256" s="9" t="s">
        <v>341</v>
      </c>
      <c r="B256" s="9" t="s">
        <v>123</v>
      </c>
      <c r="C256" s="29" t="s">
        <v>347</v>
      </c>
      <c r="D256" s="32">
        <f>'5th Cycle Summary-Final'!D256-'5th Cycle Summary-Final2'!D256</f>
        <v>0</v>
      </c>
      <c r="E256" s="32">
        <f>'5th Cycle Summary-Final'!E256-'5th Cycle Summary-Final2'!E256</f>
        <v>0</v>
      </c>
      <c r="F256" s="32">
        <f>'5th Cycle Summary-Final'!F256-'5th Cycle Summary-Final2'!F256</f>
        <v>0</v>
      </c>
      <c r="G256" s="32">
        <f>'5th Cycle Summary-Final'!G256-'5th Cycle Summary-Final2'!G256</f>
        <v>0</v>
      </c>
      <c r="H256" s="32">
        <f>'5th Cycle Summary-Final'!H256-'5th Cycle Summary-Final2'!H256</f>
        <v>0</v>
      </c>
      <c r="I256" s="32">
        <f>'5th Cycle Summary-Final'!I256-'5th Cycle Summary-Final2'!I256</f>
        <v>0</v>
      </c>
      <c r="J256" s="32">
        <f>'5th Cycle Summary-Final'!J256-'5th Cycle Summary-Final2'!J256</f>
        <v>0</v>
      </c>
      <c r="K256" s="32">
        <f>'5th Cycle Summary-Final'!K256-'5th Cycle Summary-Final2'!K256</f>
        <v>0</v>
      </c>
      <c r="L256" s="32">
        <f>'5th Cycle Summary-Final'!L256-'5th Cycle Summary-Final2'!L256</f>
        <v>0</v>
      </c>
      <c r="M256" s="32">
        <f>'5th Cycle Summary-Final'!M256-'5th Cycle Summary-Final2'!M256</f>
        <v>0</v>
      </c>
      <c r="N256" s="32">
        <f>'5th Cycle Summary-Final'!N256-'5th Cycle Summary-Final2'!N256</f>
        <v>0</v>
      </c>
      <c r="O256" s="32">
        <f>'5th Cycle Summary-Final'!O256-'5th Cycle Summary-Final2'!O256</f>
        <v>0</v>
      </c>
      <c r="P256" s="32">
        <f>'5th Cycle Summary-Final'!P256-'5th Cycle Summary-Final2'!P256</f>
        <v>0</v>
      </c>
      <c r="Q256" s="32">
        <f>'5th Cycle Summary-Final'!Q256-'5th Cycle Summary-Final2'!Q256</f>
        <v>0</v>
      </c>
      <c r="R256" s="32">
        <f>'5th Cycle Summary-Final'!R256-'5th Cycle Summary-Final2'!R256</f>
        <v>0</v>
      </c>
      <c r="S256" s="32">
        <f>'5th Cycle Summary-Final'!S256-'5th Cycle Summary-Final2'!S256</f>
        <v>0</v>
      </c>
      <c r="T256" s="32">
        <f>'5th Cycle Summary-Final'!T256-'5th Cycle Summary-Final2'!T256</f>
        <v>0</v>
      </c>
      <c r="U256" s="32">
        <f>'5th Cycle Summary-Final'!U256-'5th Cycle Summary-Final2'!U256</f>
        <v>0</v>
      </c>
      <c r="V256" s="32">
        <f>'5th Cycle Summary-Final'!V256-'5th Cycle Summary-Final2'!V256</f>
        <v>0</v>
      </c>
      <c r="W256" s="32">
        <f>'5th Cycle Summary-Final'!W256-'5th Cycle Summary-Final2'!W256</f>
        <v>0</v>
      </c>
      <c r="X256" s="32">
        <f>'5th Cycle Summary-Final'!X256-'5th Cycle Summary-Final2'!X256</f>
        <v>0</v>
      </c>
      <c r="Y256" s="32">
        <f>'5th Cycle Summary-Final'!Y256-'5th Cycle Summary-Final2'!Y256</f>
        <v>0</v>
      </c>
      <c r="Z256" s="32">
        <f>'5th Cycle Summary-Final'!Z256-'5th Cycle Summary-Final2'!Z256</f>
        <v>0</v>
      </c>
    </row>
    <row r="257" spans="1:26" ht="12.75" customHeight="1" x14ac:dyDescent="0.15">
      <c r="A257" s="9" t="s">
        <v>348</v>
      </c>
      <c r="B257" s="9" t="s">
        <v>128</v>
      </c>
      <c r="C257" s="29" t="s">
        <v>349</v>
      </c>
      <c r="D257" s="32">
        <f>'5th Cycle Summary-Final'!D257-'5th Cycle Summary-Final2'!D257</f>
        <v>0</v>
      </c>
      <c r="E257" s="32">
        <f>'5th Cycle Summary-Final'!E257-'5th Cycle Summary-Final2'!E257</f>
        <v>0</v>
      </c>
      <c r="F257" s="32">
        <f>'5th Cycle Summary-Final'!F257-'5th Cycle Summary-Final2'!F257</f>
        <v>0</v>
      </c>
      <c r="G257" s="32">
        <f>'5th Cycle Summary-Final'!G257-'5th Cycle Summary-Final2'!G257</f>
        <v>0</v>
      </c>
      <c r="H257" s="32">
        <f>'5th Cycle Summary-Final'!H257-'5th Cycle Summary-Final2'!H257</f>
        <v>0</v>
      </c>
      <c r="I257" s="32">
        <f>'5th Cycle Summary-Final'!I257-'5th Cycle Summary-Final2'!I257</f>
        <v>0</v>
      </c>
      <c r="J257" s="32">
        <f>'5th Cycle Summary-Final'!J257-'5th Cycle Summary-Final2'!J257</f>
        <v>0</v>
      </c>
      <c r="K257" s="32">
        <f>'5th Cycle Summary-Final'!K257-'5th Cycle Summary-Final2'!K257</f>
        <v>0</v>
      </c>
      <c r="L257" s="32">
        <f>'5th Cycle Summary-Final'!L257-'5th Cycle Summary-Final2'!L257</f>
        <v>0</v>
      </c>
      <c r="M257" s="32">
        <f>'5th Cycle Summary-Final'!M257-'5th Cycle Summary-Final2'!M257</f>
        <v>0</v>
      </c>
      <c r="N257" s="32">
        <f>'5th Cycle Summary-Final'!N257-'5th Cycle Summary-Final2'!N257</f>
        <v>0</v>
      </c>
      <c r="O257" s="32">
        <f>'5th Cycle Summary-Final'!O257-'5th Cycle Summary-Final2'!O257</f>
        <v>0</v>
      </c>
      <c r="P257" s="32">
        <f>'5th Cycle Summary-Final'!P257-'5th Cycle Summary-Final2'!P257</f>
        <v>0</v>
      </c>
      <c r="Q257" s="32">
        <f>'5th Cycle Summary-Final'!Q257-'5th Cycle Summary-Final2'!Q257</f>
        <v>0</v>
      </c>
      <c r="R257" s="32">
        <f>'5th Cycle Summary-Final'!R257-'5th Cycle Summary-Final2'!R257</f>
        <v>0</v>
      </c>
      <c r="S257" s="32">
        <f>'5th Cycle Summary-Final'!S257-'5th Cycle Summary-Final2'!S257</f>
        <v>0</v>
      </c>
      <c r="T257" s="32">
        <f>'5th Cycle Summary-Final'!T257-'5th Cycle Summary-Final2'!T257</f>
        <v>0</v>
      </c>
      <c r="U257" s="32">
        <f>'5th Cycle Summary-Final'!U257-'5th Cycle Summary-Final2'!U257</f>
        <v>0</v>
      </c>
      <c r="V257" s="32">
        <f>'5th Cycle Summary-Final'!V257-'5th Cycle Summary-Final2'!V257</f>
        <v>0</v>
      </c>
      <c r="W257" s="32">
        <f>'5th Cycle Summary-Final'!W257-'5th Cycle Summary-Final2'!W257</f>
        <v>0</v>
      </c>
      <c r="X257" s="32">
        <f>'5th Cycle Summary-Final'!X257-'5th Cycle Summary-Final2'!X257</f>
        <v>0</v>
      </c>
      <c r="Y257" s="32">
        <f>'5th Cycle Summary-Final'!Y257-'5th Cycle Summary-Final2'!Y257</f>
        <v>0</v>
      </c>
      <c r="Z257" s="32">
        <f>'5th Cycle Summary-Final'!Z257-'5th Cycle Summary-Final2'!Z257</f>
        <v>0</v>
      </c>
    </row>
    <row r="258" spans="1:26" ht="12.75" customHeight="1" x14ac:dyDescent="0.15">
      <c r="A258" s="9" t="s">
        <v>348</v>
      </c>
      <c r="B258" s="9" t="s">
        <v>128</v>
      </c>
      <c r="C258" s="29" t="s">
        <v>351</v>
      </c>
      <c r="D258" s="32">
        <f>'5th Cycle Summary-Final'!D258-'5th Cycle Summary-Final2'!D258</f>
        <v>0</v>
      </c>
      <c r="E258" s="32">
        <f>'5th Cycle Summary-Final'!E258-'5th Cycle Summary-Final2'!E258</f>
        <v>0</v>
      </c>
      <c r="F258" s="32">
        <f>'5th Cycle Summary-Final'!F258-'5th Cycle Summary-Final2'!F258</f>
        <v>0</v>
      </c>
      <c r="G258" s="32">
        <f>'5th Cycle Summary-Final'!G258-'5th Cycle Summary-Final2'!G258</f>
        <v>0</v>
      </c>
      <c r="H258" s="32">
        <f>'5th Cycle Summary-Final'!H258-'5th Cycle Summary-Final2'!H258</f>
        <v>0</v>
      </c>
      <c r="I258" s="32">
        <f>'5th Cycle Summary-Final'!I258-'5th Cycle Summary-Final2'!I258</f>
        <v>0</v>
      </c>
      <c r="J258" s="32">
        <f>'5th Cycle Summary-Final'!J258-'5th Cycle Summary-Final2'!J258</f>
        <v>0</v>
      </c>
      <c r="K258" s="32">
        <f>'5th Cycle Summary-Final'!K258-'5th Cycle Summary-Final2'!K258</f>
        <v>0</v>
      </c>
      <c r="L258" s="32">
        <f>'5th Cycle Summary-Final'!L258-'5th Cycle Summary-Final2'!L258</f>
        <v>0</v>
      </c>
      <c r="M258" s="32">
        <f>'5th Cycle Summary-Final'!M258-'5th Cycle Summary-Final2'!M258</f>
        <v>0</v>
      </c>
      <c r="N258" s="32">
        <f>'5th Cycle Summary-Final'!N258-'5th Cycle Summary-Final2'!N258</f>
        <v>0</v>
      </c>
      <c r="O258" s="32">
        <f>'5th Cycle Summary-Final'!O258-'5th Cycle Summary-Final2'!O258</f>
        <v>0</v>
      </c>
      <c r="P258" s="32">
        <f>'5th Cycle Summary-Final'!P258-'5th Cycle Summary-Final2'!P258</f>
        <v>0</v>
      </c>
      <c r="Q258" s="32">
        <f>'5th Cycle Summary-Final'!Q258-'5th Cycle Summary-Final2'!Q258</f>
        <v>0</v>
      </c>
      <c r="R258" s="32">
        <f>'5th Cycle Summary-Final'!R258-'5th Cycle Summary-Final2'!R258</f>
        <v>0</v>
      </c>
      <c r="S258" s="32">
        <f>'5th Cycle Summary-Final'!S258-'5th Cycle Summary-Final2'!S258</f>
        <v>0</v>
      </c>
      <c r="T258" s="32">
        <f>'5th Cycle Summary-Final'!T258-'5th Cycle Summary-Final2'!T258</f>
        <v>0</v>
      </c>
      <c r="U258" s="32">
        <f>'5th Cycle Summary-Final'!U258-'5th Cycle Summary-Final2'!U258</f>
        <v>0</v>
      </c>
      <c r="V258" s="32">
        <f>'5th Cycle Summary-Final'!V258-'5th Cycle Summary-Final2'!V258</f>
        <v>0</v>
      </c>
      <c r="W258" s="32">
        <f>'5th Cycle Summary-Final'!W258-'5th Cycle Summary-Final2'!W258</f>
        <v>0</v>
      </c>
      <c r="X258" s="32">
        <f>'5th Cycle Summary-Final'!X258-'5th Cycle Summary-Final2'!X258</f>
        <v>0</v>
      </c>
      <c r="Y258" s="32">
        <f>'5th Cycle Summary-Final'!Y258-'5th Cycle Summary-Final2'!Y258</f>
        <v>0</v>
      </c>
      <c r="Z258" s="32">
        <f>'5th Cycle Summary-Final'!Z258-'5th Cycle Summary-Final2'!Z258</f>
        <v>0</v>
      </c>
    </row>
    <row r="259" spans="1:26" ht="12.75" customHeight="1" x14ac:dyDescent="0.15">
      <c r="A259" s="9" t="s">
        <v>352</v>
      </c>
      <c r="B259" s="9" t="s">
        <v>144</v>
      </c>
      <c r="C259" s="29" t="s">
        <v>353</v>
      </c>
      <c r="D259" s="32">
        <f>'5th Cycle Summary-Final'!D259-'5th Cycle Summary-Final2'!D259</f>
        <v>0</v>
      </c>
      <c r="E259" s="32">
        <f>'5th Cycle Summary-Final'!E259-'5th Cycle Summary-Final2'!E259</f>
        <v>0</v>
      </c>
      <c r="F259" s="32">
        <f>'5th Cycle Summary-Final'!F259-'5th Cycle Summary-Final2'!F259</f>
        <v>0</v>
      </c>
      <c r="G259" s="32">
        <f>'5th Cycle Summary-Final'!G259-'5th Cycle Summary-Final2'!G259</f>
        <v>0</v>
      </c>
      <c r="H259" s="32">
        <f>'5th Cycle Summary-Final'!H259-'5th Cycle Summary-Final2'!H259</f>
        <v>0</v>
      </c>
      <c r="I259" s="32">
        <f>'5th Cycle Summary-Final'!I259-'5th Cycle Summary-Final2'!I259</f>
        <v>0</v>
      </c>
      <c r="J259" s="32">
        <f>'5th Cycle Summary-Final'!J259-'5th Cycle Summary-Final2'!J259</f>
        <v>0</v>
      </c>
      <c r="K259" s="32">
        <f>'5th Cycle Summary-Final'!K259-'5th Cycle Summary-Final2'!K259</f>
        <v>0</v>
      </c>
      <c r="L259" s="32">
        <f>'5th Cycle Summary-Final'!L259-'5th Cycle Summary-Final2'!L259</f>
        <v>0</v>
      </c>
      <c r="M259" s="32">
        <f>'5th Cycle Summary-Final'!M259-'5th Cycle Summary-Final2'!M259</f>
        <v>0</v>
      </c>
      <c r="N259" s="32">
        <f>'5th Cycle Summary-Final'!N259-'5th Cycle Summary-Final2'!N259</f>
        <v>0</v>
      </c>
      <c r="O259" s="32">
        <f>'5th Cycle Summary-Final'!O259-'5th Cycle Summary-Final2'!O259</f>
        <v>0</v>
      </c>
      <c r="P259" s="32">
        <f>'5th Cycle Summary-Final'!P259-'5th Cycle Summary-Final2'!P259</f>
        <v>0</v>
      </c>
      <c r="Q259" s="32">
        <f>'5th Cycle Summary-Final'!Q259-'5th Cycle Summary-Final2'!Q259</f>
        <v>0</v>
      </c>
      <c r="R259" s="32">
        <f>'5th Cycle Summary-Final'!R259-'5th Cycle Summary-Final2'!R259</f>
        <v>0</v>
      </c>
      <c r="S259" s="32">
        <f>'5th Cycle Summary-Final'!S259-'5th Cycle Summary-Final2'!S259</f>
        <v>0</v>
      </c>
      <c r="T259" s="32">
        <f>'5th Cycle Summary-Final'!T259-'5th Cycle Summary-Final2'!T259</f>
        <v>0</v>
      </c>
      <c r="U259" s="32">
        <f>'5th Cycle Summary-Final'!U259-'5th Cycle Summary-Final2'!U259</f>
        <v>0</v>
      </c>
      <c r="V259" s="32">
        <f>'5th Cycle Summary-Final'!V259-'5th Cycle Summary-Final2'!V259</f>
        <v>0</v>
      </c>
      <c r="W259" s="32">
        <f>'5th Cycle Summary-Final'!W259-'5th Cycle Summary-Final2'!W259</f>
        <v>0</v>
      </c>
      <c r="X259" s="32">
        <f>'5th Cycle Summary-Final'!X259-'5th Cycle Summary-Final2'!X259</f>
        <v>0</v>
      </c>
      <c r="Y259" s="32">
        <f>'5th Cycle Summary-Final'!Y259-'5th Cycle Summary-Final2'!Y259</f>
        <v>0</v>
      </c>
      <c r="Z259" s="32">
        <f>'5th Cycle Summary-Final'!Z259-'5th Cycle Summary-Final2'!Z259</f>
        <v>0</v>
      </c>
    </row>
    <row r="260" spans="1:26" ht="12.75" customHeight="1" x14ac:dyDescent="0.15">
      <c r="A260" s="9" t="s">
        <v>352</v>
      </c>
      <c r="B260" s="9" t="s">
        <v>144</v>
      </c>
      <c r="C260" s="29" t="s">
        <v>354</v>
      </c>
      <c r="D260" s="32">
        <f>'5th Cycle Summary-Final'!D260-'5th Cycle Summary-Final2'!D260</f>
        <v>0</v>
      </c>
      <c r="E260" s="32">
        <f>'5th Cycle Summary-Final'!E260-'5th Cycle Summary-Final2'!E260</f>
        <v>0</v>
      </c>
      <c r="F260" s="32">
        <f>'5th Cycle Summary-Final'!F260-'5th Cycle Summary-Final2'!F260</f>
        <v>0</v>
      </c>
      <c r="G260" s="32">
        <f>'5th Cycle Summary-Final'!G260-'5th Cycle Summary-Final2'!G260</f>
        <v>0</v>
      </c>
      <c r="H260" s="32">
        <f>'5th Cycle Summary-Final'!H260-'5th Cycle Summary-Final2'!H260</f>
        <v>0</v>
      </c>
      <c r="I260" s="32">
        <f>'5th Cycle Summary-Final'!I260-'5th Cycle Summary-Final2'!I260</f>
        <v>0</v>
      </c>
      <c r="J260" s="32">
        <f>'5th Cycle Summary-Final'!J260-'5th Cycle Summary-Final2'!J260</f>
        <v>0</v>
      </c>
      <c r="K260" s="32">
        <f>'5th Cycle Summary-Final'!K260-'5th Cycle Summary-Final2'!K260</f>
        <v>0</v>
      </c>
      <c r="L260" s="32">
        <f>'5th Cycle Summary-Final'!L260-'5th Cycle Summary-Final2'!L260</f>
        <v>0</v>
      </c>
      <c r="M260" s="32">
        <f>'5th Cycle Summary-Final'!M260-'5th Cycle Summary-Final2'!M260</f>
        <v>0</v>
      </c>
      <c r="N260" s="32">
        <f>'5th Cycle Summary-Final'!N260-'5th Cycle Summary-Final2'!N260</f>
        <v>0</v>
      </c>
      <c r="O260" s="32">
        <f>'5th Cycle Summary-Final'!O260-'5th Cycle Summary-Final2'!O260</f>
        <v>0</v>
      </c>
      <c r="P260" s="32">
        <f>'5th Cycle Summary-Final'!P260-'5th Cycle Summary-Final2'!P260</f>
        <v>0</v>
      </c>
      <c r="Q260" s="32">
        <f>'5th Cycle Summary-Final'!Q260-'5th Cycle Summary-Final2'!Q260</f>
        <v>0</v>
      </c>
      <c r="R260" s="32">
        <f>'5th Cycle Summary-Final'!R260-'5th Cycle Summary-Final2'!R260</f>
        <v>0</v>
      </c>
      <c r="S260" s="32">
        <f>'5th Cycle Summary-Final'!S260-'5th Cycle Summary-Final2'!S260</f>
        <v>0</v>
      </c>
      <c r="T260" s="32">
        <f>'5th Cycle Summary-Final'!T260-'5th Cycle Summary-Final2'!T260</f>
        <v>0</v>
      </c>
      <c r="U260" s="32">
        <f>'5th Cycle Summary-Final'!U260-'5th Cycle Summary-Final2'!U260</f>
        <v>0</v>
      </c>
      <c r="V260" s="32">
        <f>'5th Cycle Summary-Final'!V260-'5th Cycle Summary-Final2'!V260</f>
        <v>0</v>
      </c>
      <c r="W260" s="32">
        <f>'5th Cycle Summary-Final'!W260-'5th Cycle Summary-Final2'!W260</f>
        <v>0</v>
      </c>
      <c r="X260" s="32">
        <f>'5th Cycle Summary-Final'!X260-'5th Cycle Summary-Final2'!X260</f>
        <v>0</v>
      </c>
      <c r="Y260" s="32">
        <f>'5th Cycle Summary-Final'!Y260-'5th Cycle Summary-Final2'!Y260</f>
        <v>0</v>
      </c>
      <c r="Z260" s="32">
        <f>'5th Cycle Summary-Final'!Z260-'5th Cycle Summary-Final2'!Z260</f>
        <v>0</v>
      </c>
    </row>
    <row r="261" spans="1:26" ht="12.75" customHeight="1" x14ac:dyDescent="0.15">
      <c r="A261" s="9" t="s">
        <v>352</v>
      </c>
      <c r="B261" s="9" t="s">
        <v>144</v>
      </c>
      <c r="C261" s="29" t="s">
        <v>355</v>
      </c>
      <c r="D261" s="32">
        <f>'5th Cycle Summary-Final'!D261-'5th Cycle Summary-Final2'!D261</f>
        <v>0</v>
      </c>
      <c r="E261" s="32">
        <f>'5th Cycle Summary-Final'!E261-'5th Cycle Summary-Final2'!E261</f>
        <v>0</v>
      </c>
      <c r="F261" s="32">
        <f>'5th Cycle Summary-Final'!F261-'5th Cycle Summary-Final2'!F261</f>
        <v>0</v>
      </c>
      <c r="G261" s="32">
        <f>'5th Cycle Summary-Final'!G261-'5th Cycle Summary-Final2'!G261</f>
        <v>0</v>
      </c>
      <c r="H261" s="32">
        <f>'5th Cycle Summary-Final'!H261-'5th Cycle Summary-Final2'!H261</f>
        <v>0</v>
      </c>
      <c r="I261" s="32">
        <f>'5th Cycle Summary-Final'!I261-'5th Cycle Summary-Final2'!I261</f>
        <v>0</v>
      </c>
      <c r="J261" s="32">
        <f>'5th Cycle Summary-Final'!J261-'5th Cycle Summary-Final2'!J261</f>
        <v>0</v>
      </c>
      <c r="K261" s="32">
        <f>'5th Cycle Summary-Final'!K261-'5th Cycle Summary-Final2'!K261</f>
        <v>0</v>
      </c>
      <c r="L261" s="32">
        <f>'5th Cycle Summary-Final'!L261-'5th Cycle Summary-Final2'!L261</f>
        <v>0</v>
      </c>
      <c r="M261" s="32">
        <f>'5th Cycle Summary-Final'!M261-'5th Cycle Summary-Final2'!M261</f>
        <v>0</v>
      </c>
      <c r="N261" s="32">
        <f>'5th Cycle Summary-Final'!N261-'5th Cycle Summary-Final2'!N261</f>
        <v>0</v>
      </c>
      <c r="O261" s="32">
        <f>'5th Cycle Summary-Final'!O261-'5th Cycle Summary-Final2'!O261</f>
        <v>0</v>
      </c>
      <c r="P261" s="32">
        <f>'5th Cycle Summary-Final'!P261-'5th Cycle Summary-Final2'!P261</f>
        <v>0</v>
      </c>
      <c r="Q261" s="32">
        <f>'5th Cycle Summary-Final'!Q261-'5th Cycle Summary-Final2'!Q261</f>
        <v>0</v>
      </c>
      <c r="R261" s="32">
        <f>'5th Cycle Summary-Final'!R261-'5th Cycle Summary-Final2'!R261</f>
        <v>0</v>
      </c>
      <c r="S261" s="32">
        <f>'5th Cycle Summary-Final'!S261-'5th Cycle Summary-Final2'!S261</f>
        <v>0</v>
      </c>
      <c r="T261" s="32">
        <f>'5th Cycle Summary-Final'!T261-'5th Cycle Summary-Final2'!T261</f>
        <v>0</v>
      </c>
      <c r="U261" s="32">
        <f>'5th Cycle Summary-Final'!U261-'5th Cycle Summary-Final2'!U261</f>
        <v>0</v>
      </c>
      <c r="V261" s="32">
        <f>'5th Cycle Summary-Final'!V261-'5th Cycle Summary-Final2'!V261</f>
        <v>0</v>
      </c>
      <c r="W261" s="32">
        <f>'5th Cycle Summary-Final'!W261-'5th Cycle Summary-Final2'!W261</f>
        <v>0</v>
      </c>
      <c r="X261" s="32">
        <f>'5th Cycle Summary-Final'!X261-'5th Cycle Summary-Final2'!X261</f>
        <v>0</v>
      </c>
      <c r="Y261" s="32">
        <f>'5th Cycle Summary-Final'!Y261-'5th Cycle Summary-Final2'!Y261</f>
        <v>0</v>
      </c>
      <c r="Z261" s="32">
        <f>'5th Cycle Summary-Final'!Z261-'5th Cycle Summary-Final2'!Z261</f>
        <v>0</v>
      </c>
    </row>
    <row r="262" spans="1:26" ht="12.75" customHeight="1" x14ac:dyDescent="0.15">
      <c r="A262" s="9" t="s">
        <v>352</v>
      </c>
      <c r="B262" s="9" t="s">
        <v>144</v>
      </c>
      <c r="C262" s="29" t="s">
        <v>356</v>
      </c>
      <c r="D262" s="32">
        <f>'5th Cycle Summary-Final'!D262-'5th Cycle Summary-Final2'!D262</f>
        <v>0</v>
      </c>
      <c r="E262" s="32">
        <f>'5th Cycle Summary-Final'!E262-'5th Cycle Summary-Final2'!E262</f>
        <v>0</v>
      </c>
      <c r="F262" s="32">
        <f>'5th Cycle Summary-Final'!F262-'5th Cycle Summary-Final2'!F262</f>
        <v>0</v>
      </c>
      <c r="G262" s="32">
        <f>'5th Cycle Summary-Final'!G262-'5th Cycle Summary-Final2'!G262</f>
        <v>0</v>
      </c>
      <c r="H262" s="32">
        <f>'5th Cycle Summary-Final'!H262-'5th Cycle Summary-Final2'!H262</f>
        <v>0</v>
      </c>
      <c r="I262" s="32">
        <f>'5th Cycle Summary-Final'!I262-'5th Cycle Summary-Final2'!I262</f>
        <v>0</v>
      </c>
      <c r="J262" s="32">
        <f>'5th Cycle Summary-Final'!J262-'5th Cycle Summary-Final2'!J262</f>
        <v>0</v>
      </c>
      <c r="K262" s="32">
        <f>'5th Cycle Summary-Final'!K262-'5th Cycle Summary-Final2'!K262</f>
        <v>0</v>
      </c>
      <c r="L262" s="32">
        <f>'5th Cycle Summary-Final'!L262-'5th Cycle Summary-Final2'!L262</f>
        <v>0</v>
      </c>
      <c r="M262" s="32">
        <f>'5th Cycle Summary-Final'!M262-'5th Cycle Summary-Final2'!M262</f>
        <v>0</v>
      </c>
      <c r="N262" s="32">
        <f>'5th Cycle Summary-Final'!N262-'5th Cycle Summary-Final2'!N262</f>
        <v>0</v>
      </c>
      <c r="O262" s="32">
        <f>'5th Cycle Summary-Final'!O262-'5th Cycle Summary-Final2'!O262</f>
        <v>0</v>
      </c>
      <c r="P262" s="32">
        <f>'5th Cycle Summary-Final'!P262-'5th Cycle Summary-Final2'!P262</f>
        <v>0</v>
      </c>
      <c r="Q262" s="32">
        <f>'5th Cycle Summary-Final'!Q262-'5th Cycle Summary-Final2'!Q262</f>
        <v>0</v>
      </c>
      <c r="R262" s="32">
        <f>'5th Cycle Summary-Final'!R262-'5th Cycle Summary-Final2'!R262</f>
        <v>0</v>
      </c>
      <c r="S262" s="32">
        <f>'5th Cycle Summary-Final'!S262-'5th Cycle Summary-Final2'!S262</f>
        <v>0</v>
      </c>
      <c r="T262" s="32">
        <f>'5th Cycle Summary-Final'!T262-'5th Cycle Summary-Final2'!T262</f>
        <v>0</v>
      </c>
      <c r="U262" s="32">
        <f>'5th Cycle Summary-Final'!U262-'5th Cycle Summary-Final2'!U262</f>
        <v>0</v>
      </c>
      <c r="V262" s="32">
        <f>'5th Cycle Summary-Final'!V262-'5th Cycle Summary-Final2'!V262</f>
        <v>0</v>
      </c>
      <c r="W262" s="32">
        <f>'5th Cycle Summary-Final'!W262-'5th Cycle Summary-Final2'!W262</f>
        <v>0</v>
      </c>
      <c r="X262" s="32">
        <f>'5th Cycle Summary-Final'!X262-'5th Cycle Summary-Final2'!X262</f>
        <v>0</v>
      </c>
      <c r="Y262" s="32">
        <f>'5th Cycle Summary-Final'!Y262-'5th Cycle Summary-Final2'!Y262</f>
        <v>0</v>
      </c>
      <c r="Z262" s="32">
        <f>'5th Cycle Summary-Final'!Z262-'5th Cycle Summary-Final2'!Z262</f>
        <v>0</v>
      </c>
    </row>
    <row r="263" spans="1:26" ht="12.75" customHeight="1" x14ac:dyDescent="0.15">
      <c r="A263" s="9" t="s">
        <v>352</v>
      </c>
      <c r="B263" s="9" t="s">
        <v>144</v>
      </c>
      <c r="C263" s="29" t="s">
        <v>358</v>
      </c>
      <c r="D263" s="32">
        <f>'5th Cycle Summary-Final'!D263-'5th Cycle Summary-Final2'!D263</f>
        <v>0</v>
      </c>
      <c r="E263" s="32">
        <f>'5th Cycle Summary-Final'!E263-'5th Cycle Summary-Final2'!E263</f>
        <v>0</v>
      </c>
      <c r="F263" s="32">
        <f>'5th Cycle Summary-Final'!F263-'5th Cycle Summary-Final2'!F263</f>
        <v>0</v>
      </c>
      <c r="G263" s="32">
        <f>'5th Cycle Summary-Final'!G263-'5th Cycle Summary-Final2'!G263</f>
        <v>0</v>
      </c>
      <c r="H263" s="32">
        <f>'5th Cycle Summary-Final'!H263-'5th Cycle Summary-Final2'!H263</f>
        <v>0</v>
      </c>
      <c r="I263" s="32">
        <f>'5th Cycle Summary-Final'!I263-'5th Cycle Summary-Final2'!I263</f>
        <v>0</v>
      </c>
      <c r="J263" s="32">
        <f>'5th Cycle Summary-Final'!J263-'5th Cycle Summary-Final2'!J263</f>
        <v>0</v>
      </c>
      <c r="K263" s="32">
        <f>'5th Cycle Summary-Final'!K263-'5th Cycle Summary-Final2'!K263</f>
        <v>0</v>
      </c>
      <c r="L263" s="32">
        <f>'5th Cycle Summary-Final'!L263-'5th Cycle Summary-Final2'!L263</f>
        <v>0</v>
      </c>
      <c r="M263" s="32">
        <f>'5th Cycle Summary-Final'!M263-'5th Cycle Summary-Final2'!M263</f>
        <v>0</v>
      </c>
      <c r="N263" s="32">
        <f>'5th Cycle Summary-Final'!N263-'5th Cycle Summary-Final2'!N263</f>
        <v>0</v>
      </c>
      <c r="O263" s="32">
        <f>'5th Cycle Summary-Final'!O263-'5th Cycle Summary-Final2'!O263</f>
        <v>0</v>
      </c>
      <c r="P263" s="32">
        <f>'5th Cycle Summary-Final'!P263-'5th Cycle Summary-Final2'!P263</f>
        <v>0</v>
      </c>
      <c r="Q263" s="32">
        <f>'5th Cycle Summary-Final'!Q263-'5th Cycle Summary-Final2'!Q263</f>
        <v>0</v>
      </c>
      <c r="R263" s="32">
        <f>'5th Cycle Summary-Final'!R263-'5th Cycle Summary-Final2'!R263</f>
        <v>0</v>
      </c>
      <c r="S263" s="32">
        <f>'5th Cycle Summary-Final'!S263-'5th Cycle Summary-Final2'!S263</f>
        <v>0</v>
      </c>
      <c r="T263" s="32">
        <f>'5th Cycle Summary-Final'!T263-'5th Cycle Summary-Final2'!T263</f>
        <v>0</v>
      </c>
      <c r="U263" s="32">
        <f>'5th Cycle Summary-Final'!U263-'5th Cycle Summary-Final2'!U263</f>
        <v>0</v>
      </c>
      <c r="V263" s="32">
        <f>'5th Cycle Summary-Final'!V263-'5th Cycle Summary-Final2'!V263</f>
        <v>0</v>
      </c>
      <c r="W263" s="32">
        <f>'5th Cycle Summary-Final'!W263-'5th Cycle Summary-Final2'!W263</f>
        <v>0</v>
      </c>
      <c r="X263" s="32">
        <f>'5th Cycle Summary-Final'!X263-'5th Cycle Summary-Final2'!X263</f>
        <v>0</v>
      </c>
      <c r="Y263" s="32">
        <f>'5th Cycle Summary-Final'!Y263-'5th Cycle Summary-Final2'!Y263</f>
        <v>0</v>
      </c>
      <c r="Z263" s="32">
        <f>'5th Cycle Summary-Final'!Z263-'5th Cycle Summary-Final2'!Z263</f>
        <v>0</v>
      </c>
    </row>
    <row r="264" spans="1:26" ht="12.75" customHeight="1" x14ac:dyDescent="0.15">
      <c r="A264" s="9" t="s">
        <v>352</v>
      </c>
      <c r="B264" s="9" t="s">
        <v>144</v>
      </c>
      <c r="C264" s="29" t="s">
        <v>359</v>
      </c>
      <c r="D264" s="32">
        <f>'5th Cycle Summary-Final'!D264-'5th Cycle Summary-Final2'!D264</f>
        <v>0</v>
      </c>
      <c r="E264" s="32">
        <f>'5th Cycle Summary-Final'!E264-'5th Cycle Summary-Final2'!E264</f>
        <v>0</v>
      </c>
      <c r="F264" s="32">
        <f>'5th Cycle Summary-Final'!F264-'5th Cycle Summary-Final2'!F264</f>
        <v>0</v>
      </c>
      <c r="G264" s="32">
        <f>'5th Cycle Summary-Final'!G264-'5th Cycle Summary-Final2'!G264</f>
        <v>0</v>
      </c>
      <c r="H264" s="32">
        <f>'5th Cycle Summary-Final'!H264-'5th Cycle Summary-Final2'!H264</f>
        <v>0</v>
      </c>
      <c r="I264" s="32">
        <f>'5th Cycle Summary-Final'!I264-'5th Cycle Summary-Final2'!I264</f>
        <v>0</v>
      </c>
      <c r="J264" s="32">
        <f>'5th Cycle Summary-Final'!J264-'5th Cycle Summary-Final2'!J264</f>
        <v>0</v>
      </c>
      <c r="K264" s="32">
        <f>'5th Cycle Summary-Final'!K264-'5th Cycle Summary-Final2'!K264</f>
        <v>0</v>
      </c>
      <c r="L264" s="32">
        <f>'5th Cycle Summary-Final'!L264-'5th Cycle Summary-Final2'!L264</f>
        <v>0</v>
      </c>
      <c r="M264" s="32">
        <f>'5th Cycle Summary-Final'!M264-'5th Cycle Summary-Final2'!M264</f>
        <v>0</v>
      </c>
      <c r="N264" s="32">
        <f>'5th Cycle Summary-Final'!N264-'5th Cycle Summary-Final2'!N264</f>
        <v>0</v>
      </c>
      <c r="O264" s="32">
        <f>'5th Cycle Summary-Final'!O264-'5th Cycle Summary-Final2'!O264</f>
        <v>0</v>
      </c>
      <c r="P264" s="32">
        <f>'5th Cycle Summary-Final'!P264-'5th Cycle Summary-Final2'!P264</f>
        <v>0</v>
      </c>
      <c r="Q264" s="32">
        <f>'5th Cycle Summary-Final'!Q264-'5th Cycle Summary-Final2'!Q264</f>
        <v>0</v>
      </c>
      <c r="R264" s="32">
        <f>'5th Cycle Summary-Final'!R264-'5th Cycle Summary-Final2'!R264</f>
        <v>0</v>
      </c>
      <c r="S264" s="32">
        <f>'5th Cycle Summary-Final'!S264-'5th Cycle Summary-Final2'!S264</f>
        <v>0</v>
      </c>
      <c r="T264" s="32">
        <f>'5th Cycle Summary-Final'!T264-'5th Cycle Summary-Final2'!T264</f>
        <v>0</v>
      </c>
      <c r="U264" s="32">
        <f>'5th Cycle Summary-Final'!U264-'5th Cycle Summary-Final2'!U264</f>
        <v>0</v>
      </c>
      <c r="V264" s="32">
        <f>'5th Cycle Summary-Final'!V264-'5th Cycle Summary-Final2'!V264</f>
        <v>0</v>
      </c>
      <c r="W264" s="32">
        <f>'5th Cycle Summary-Final'!W264-'5th Cycle Summary-Final2'!W264</f>
        <v>0</v>
      </c>
      <c r="X264" s="32">
        <f>'5th Cycle Summary-Final'!X264-'5th Cycle Summary-Final2'!X264</f>
        <v>0</v>
      </c>
      <c r="Y264" s="32">
        <f>'5th Cycle Summary-Final'!Y264-'5th Cycle Summary-Final2'!Y264</f>
        <v>0</v>
      </c>
      <c r="Z264" s="32">
        <f>'5th Cycle Summary-Final'!Z264-'5th Cycle Summary-Final2'!Z264</f>
        <v>0</v>
      </c>
    </row>
    <row r="265" spans="1:26" ht="12.75" customHeight="1" x14ac:dyDescent="0.15">
      <c r="A265" s="9" t="s">
        <v>352</v>
      </c>
      <c r="B265" s="9" t="s">
        <v>144</v>
      </c>
      <c r="C265" s="29" t="s">
        <v>360</v>
      </c>
      <c r="D265" s="32">
        <f>'5th Cycle Summary-Final'!D265-'5th Cycle Summary-Final2'!D265</f>
        <v>0</v>
      </c>
      <c r="E265" s="32">
        <f>'5th Cycle Summary-Final'!E265-'5th Cycle Summary-Final2'!E265</f>
        <v>0</v>
      </c>
      <c r="F265" s="32">
        <f>'5th Cycle Summary-Final'!F265-'5th Cycle Summary-Final2'!F265</f>
        <v>0</v>
      </c>
      <c r="G265" s="32">
        <f>'5th Cycle Summary-Final'!G265-'5th Cycle Summary-Final2'!G265</f>
        <v>0</v>
      </c>
      <c r="H265" s="32">
        <f>'5th Cycle Summary-Final'!H265-'5th Cycle Summary-Final2'!H265</f>
        <v>0</v>
      </c>
      <c r="I265" s="32">
        <f>'5th Cycle Summary-Final'!I265-'5th Cycle Summary-Final2'!I265</f>
        <v>0</v>
      </c>
      <c r="J265" s="32">
        <f>'5th Cycle Summary-Final'!J265-'5th Cycle Summary-Final2'!J265</f>
        <v>0</v>
      </c>
      <c r="K265" s="32">
        <f>'5th Cycle Summary-Final'!K265-'5th Cycle Summary-Final2'!K265</f>
        <v>0</v>
      </c>
      <c r="L265" s="32">
        <f>'5th Cycle Summary-Final'!L265-'5th Cycle Summary-Final2'!L265</f>
        <v>0</v>
      </c>
      <c r="M265" s="32">
        <f>'5th Cycle Summary-Final'!M265-'5th Cycle Summary-Final2'!M265</f>
        <v>0</v>
      </c>
      <c r="N265" s="32">
        <f>'5th Cycle Summary-Final'!N265-'5th Cycle Summary-Final2'!N265</f>
        <v>0</v>
      </c>
      <c r="O265" s="32">
        <f>'5th Cycle Summary-Final'!O265-'5th Cycle Summary-Final2'!O265</f>
        <v>0</v>
      </c>
      <c r="P265" s="32">
        <f>'5th Cycle Summary-Final'!P265-'5th Cycle Summary-Final2'!P265</f>
        <v>0</v>
      </c>
      <c r="Q265" s="32">
        <f>'5th Cycle Summary-Final'!Q265-'5th Cycle Summary-Final2'!Q265</f>
        <v>0</v>
      </c>
      <c r="R265" s="32">
        <f>'5th Cycle Summary-Final'!R265-'5th Cycle Summary-Final2'!R265</f>
        <v>0</v>
      </c>
      <c r="S265" s="32">
        <f>'5th Cycle Summary-Final'!S265-'5th Cycle Summary-Final2'!S265</f>
        <v>0</v>
      </c>
      <c r="T265" s="32">
        <f>'5th Cycle Summary-Final'!T265-'5th Cycle Summary-Final2'!T265</f>
        <v>0</v>
      </c>
      <c r="U265" s="32">
        <f>'5th Cycle Summary-Final'!U265-'5th Cycle Summary-Final2'!U265</f>
        <v>0</v>
      </c>
      <c r="V265" s="32">
        <f>'5th Cycle Summary-Final'!V265-'5th Cycle Summary-Final2'!V265</f>
        <v>0</v>
      </c>
      <c r="W265" s="32">
        <f>'5th Cycle Summary-Final'!W265-'5th Cycle Summary-Final2'!W265</f>
        <v>0</v>
      </c>
      <c r="X265" s="32">
        <f>'5th Cycle Summary-Final'!X265-'5th Cycle Summary-Final2'!X265</f>
        <v>0</v>
      </c>
      <c r="Y265" s="32">
        <f>'5th Cycle Summary-Final'!Y265-'5th Cycle Summary-Final2'!Y265</f>
        <v>0</v>
      </c>
      <c r="Z265" s="32">
        <f>'5th Cycle Summary-Final'!Z265-'5th Cycle Summary-Final2'!Z265</f>
        <v>0</v>
      </c>
    </row>
    <row r="266" spans="1:26" ht="12.75" customHeight="1" x14ac:dyDescent="0.15">
      <c r="A266" s="9" t="s">
        <v>352</v>
      </c>
      <c r="B266" s="9" t="s">
        <v>144</v>
      </c>
      <c r="C266" s="29" t="s">
        <v>365</v>
      </c>
      <c r="D266" s="32">
        <f>'5th Cycle Summary-Final'!D266-'5th Cycle Summary-Final2'!D266</f>
        <v>0</v>
      </c>
      <c r="E266" s="32">
        <f>'5th Cycle Summary-Final'!E266-'5th Cycle Summary-Final2'!E266</f>
        <v>0</v>
      </c>
      <c r="F266" s="32">
        <f>'5th Cycle Summary-Final'!F266-'5th Cycle Summary-Final2'!F266</f>
        <v>0</v>
      </c>
      <c r="G266" s="32">
        <f>'5th Cycle Summary-Final'!G266-'5th Cycle Summary-Final2'!G266</f>
        <v>0</v>
      </c>
      <c r="H266" s="32">
        <f>'5th Cycle Summary-Final'!H266-'5th Cycle Summary-Final2'!H266</f>
        <v>0</v>
      </c>
      <c r="I266" s="32">
        <f>'5th Cycle Summary-Final'!I266-'5th Cycle Summary-Final2'!I266</f>
        <v>0</v>
      </c>
      <c r="J266" s="32">
        <f>'5th Cycle Summary-Final'!J266-'5th Cycle Summary-Final2'!J266</f>
        <v>0</v>
      </c>
      <c r="K266" s="32">
        <f>'5th Cycle Summary-Final'!K266-'5th Cycle Summary-Final2'!K266</f>
        <v>0</v>
      </c>
      <c r="L266" s="32">
        <f>'5th Cycle Summary-Final'!L266-'5th Cycle Summary-Final2'!L266</f>
        <v>0</v>
      </c>
      <c r="M266" s="32">
        <f>'5th Cycle Summary-Final'!M266-'5th Cycle Summary-Final2'!M266</f>
        <v>0</v>
      </c>
      <c r="N266" s="32">
        <f>'5th Cycle Summary-Final'!N266-'5th Cycle Summary-Final2'!N266</f>
        <v>0</v>
      </c>
      <c r="O266" s="32">
        <f>'5th Cycle Summary-Final'!O266-'5th Cycle Summary-Final2'!O266</f>
        <v>0</v>
      </c>
      <c r="P266" s="32">
        <f>'5th Cycle Summary-Final'!P266-'5th Cycle Summary-Final2'!P266</f>
        <v>0</v>
      </c>
      <c r="Q266" s="32">
        <f>'5th Cycle Summary-Final'!Q266-'5th Cycle Summary-Final2'!Q266</f>
        <v>0</v>
      </c>
      <c r="R266" s="32">
        <f>'5th Cycle Summary-Final'!R266-'5th Cycle Summary-Final2'!R266</f>
        <v>0</v>
      </c>
      <c r="S266" s="32">
        <f>'5th Cycle Summary-Final'!S266-'5th Cycle Summary-Final2'!S266</f>
        <v>0</v>
      </c>
      <c r="T266" s="32">
        <f>'5th Cycle Summary-Final'!T266-'5th Cycle Summary-Final2'!T266</f>
        <v>0</v>
      </c>
      <c r="U266" s="32">
        <f>'5th Cycle Summary-Final'!U266-'5th Cycle Summary-Final2'!U266</f>
        <v>0</v>
      </c>
      <c r="V266" s="32">
        <f>'5th Cycle Summary-Final'!V266-'5th Cycle Summary-Final2'!V266</f>
        <v>0</v>
      </c>
      <c r="W266" s="32">
        <f>'5th Cycle Summary-Final'!W266-'5th Cycle Summary-Final2'!W266</f>
        <v>0</v>
      </c>
      <c r="X266" s="32">
        <f>'5th Cycle Summary-Final'!X266-'5th Cycle Summary-Final2'!X266</f>
        <v>0</v>
      </c>
      <c r="Y266" s="32">
        <f>'5th Cycle Summary-Final'!Y266-'5th Cycle Summary-Final2'!Y266</f>
        <v>0</v>
      </c>
      <c r="Z266" s="32">
        <f>'5th Cycle Summary-Final'!Z266-'5th Cycle Summary-Final2'!Z266</f>
        <v>0</v>
      </c>
    </row>
    <row r="267" spans="1:26" ht="12.75" customHeight="1" x14ac:dyDescent="0.15">
      <c r="A267" s="9" t="s">
        <v>352</v>
      </c>
      <c r="B267" s="9" t="s">
        <v>144</v>
      </c>
      <c r="C267" s="29" t="s">
        <v>380</v>
      </c>
      <c r="D267" s="32">
        <f>'5th Cycle Summary-Final'!D267-'5th Cycle Summary-Final2'!D267</f>
        <v>0</v>
      </c>
      <c r="E267" s="32">
        <f>'5th Cycle Summary-Final'!E267-'5th Cycle Summary-Final2'!E267</f>
        <v>0</v>
      </c>
      <c r="F267" s="32">
        <f>'5th Cycle Summary-Final'!F267-'5th Cycle Summary-Final2'!F267</f>
        <v>0</v>
      </c>
      <c r="G267" s="32">
        <f>'5th Cycle Summary-Final'!G267-'5th Cycle Summary-Final2'!G267</f>
        <v>0</v>
      </c>
      <c r="H267" s="32">
        <f>'5th Cycle Summary-Final'!H267-'5th Cycle Summary-Final2'!H267</f>
        <v>0</v>
      </c>
      <c r="I267" s="32">
        <f>'5th Cycle Summary-Final'!I267-'5th Cycle Summary-Final2'!I267</f>
        <v>0</v>
      </c>
      <c r="J267" s="32">
        <f>'5th Cycle Summary-Final'!J267-'5th Cycle Summary-Final2'!J267</f>
        <v>0</v>
      </c>
      <c r="K267" s="32">
        <f>'5th Cycle Summary-Final'!K267-'5th Cycle Summary-Final2'!K267</f>
        <v>0</v>
      </c>
      <c r="L267" s="32">
        <f>'5th Cycle Summary-Final'!L267-'5th Cycle Summary-Final2'!L267</f>
        <v>0</v>
      </c>
      <c r="M267" s="32">
        <f>'5th Cycle Summary-Final'!M267-'5th Cycle Summary-Final2'!M267</f>
        <v>0</v>
      </c>
      <c r="N267" s="32">
        <f>'5th Cycle Summary-Final'!N267-'5th Cycle Summary-Final2'!N267</f>
        <v>0</v>
      </c>
      <c r="O267" s="32">
        <f>'5th Cycle Summary-Final'!O267-'5th Cycle Summary-Final2'!O267</f>
        <v>0</v>
      </c>
      <c r="P267" s="32">
        <f>'5th Cycle Summary-Final'!P267-'5th Cycle Summary-Final2'!P267</f>
        <v>0</v>
      </c>
      <c r="Q267" s="32">
        <f>'5th Cycle Summary-Final'!Q267-'5th Cycle Summary-Final2'!Q267</f>
        <v>0</v>
      </c>
      <c r="R267" s="32">
        <f>'5th Cycle Summary-Final'!R267-'5th Cycle Summary-Final2'!R267</f>
        <v>0</v>
      </c>
      <c r="S267" s="32">
        <f>'5th Cycle Summary-Final'!S267-'5th Cycle Summary-Final2'!S267</f>
        <v>0</v>
      </c>
      <c r="T267" s="32">
        <f>'5th Cycle Summary-Final'!T267-'5th Cycle Summary-Final2'!T267</f>
        <v>0</v>
      </c>
      <c r="U267" s="32">
        <f>'5th Cycle Summary-Final'!U267-'5th Cycle Summary-Final2'!U267</f>
        <v>0</v>
      </c>
      <c r="V267" s="32">
        <f>'5th Cycle Summary-Final'!V267-'5th Cycle Summary-Final2'!V267</f>
        <v>0</v>
      </c>
      <c r="W267" s="32">
        <f>'5th Cycle Summary-Final'!W267-'5th Cycle Summary-Final2'!W267</f>
        <v>0</v>
      </c>
      <c r="X267" s="32">
        <f>'5th Cycle Summary-Final'!X267-'5th Cycle Summary-Final2'!X267</f>
        <v>0</v>
      </c>
      <c r="Y267" s="32">
        <f>'5th Cycle Summary-Final'!Y267-'5th Cycle Summary-Final2'!Y267</f>
        <v>0</v>
      </c>
      <c r="Z267" s="32">
        <f>'5th Cycle Summary-Final'!Z267-'5th Cycle Summary-Final2'!Z267</f>
        <v>0</v>
      </c>
    </row>
    <row r="268" spans="1:26" ht="12.75" customHeight="1" x14ac:dyDescent="0.15">
      <c r="A268" s="9" t="s">
        <v>352</v>
      </c>
      <c r="B268" s="9" t="s">
        <v>144</v>
      </c>
      <c r="C268" s="29" t="s">
        <v>383</v>
      </c>
      <c r="D268" s="32">
        <f>'5th Cycle Summary-Final'!D268-'5th Cycle Summary-Final2'!D268</f>
        <v>0</v>
      </c>
      <c r="E268" s="32">
        <f>'5th Cycle Summary-Final'!E268-'5th Cycle Summary-Final2'!E268</f>
        <v>0</v>
      </c>
      <c r="F268" s="32">
        <f>'5th Cycle Summary-Final'!F268-'5th Cycle Summary-Final2'!F268</f>
        <v>0</v>
      </c>
      <c r="G268" s="32">
        <f>'5th Cycle Summary-Final'!G268-'5th Cycle Summary-Final2'!G268</f>
        <v>0</v>
      </c>
      <c r="H268" s="32">
        <f>'5th Cycle Summary-Final'!H268-'5th Cycle Summary-Final2'!H268</f>
        <v>0</v>
      </c>
      <c r="I268" s="32">
        <f>'5th Cycle Summary-Final'!I268-'5th Cycle Summary-Final2'!I268</f>
        <v>0</v>
      </c>
      <c r="J268" s="32">
        <f>'5th Cycle Summary-Final'!J268-'5th Cycle Summary-Final2'!J268</f>
        <v>0</v>
      </c>
      <c r="K268" s="32">
        <f>'5th Cycle Summary-Final'!K268-'5th Cycle Summary-Final2'!K268</f>
        <v>0</v>
      </c>
      <c r="L268" s="32">
        <f>'5th Cycle Summary-Final'!L268-'5th Cycle Summary-Final2'!L268</f>
        <v>0</v>
      </c>
      <c r="M268" s="32">
        <f>'5th Cycle Summary-Final'!M268-'5th Cycle Summary-Final2'!M268</f>
        <v>0</v>
      </c>
      <c r="N268" s="32">
        <f>'5th Cycle Summary-Final'!N268-'5th Cycle Summary-Final2'!N268</f>
        <v>0</v>
      </c>
      <c r="O268" s="32">
        <f>'5th Cycle Summary-Final'!O268-'5th Cycle Summary-Final2'!O268</f>
        <v>0</v>
      </c>
      <c r="P268" s="32">
        <f>'5th Cycle Summary-Final'!P268-'5th Cycle Summary-Final2'!P268</f>
        <v>0</v>
      </c>
      <c r="Q268" s="32">
        <f>'5th Cycle Summary-Final'!Q268-'5th Cycle Summary-Final2'!Q268</f>
        <v>0</v>
      </c>
      <c r="R268" s="32">
        <f>'5th Cycle Summary-Final'!R268-'5th Cycle Summary-Final2'!R268</f>
        <v>0</v>
      </c>
      <c r="S268" s="32">
        <f>'5th Cycle Summary-Final'!S268-'5th Cycle Summary-Final2'!S268</f>
        <v>0</v>
      </c>
      <c r="T268" s="32">
        <f>'5th Cycle Summary-Final'!T268-'5th Cycle Summary-Final2'!T268</f>
        <v>0</v>
      </c>
      <c r="U268" s="32">
        <f>'5th Cycle Summary-Final'!U268-'5th Cycle Summary-Final2'!U268</f>
        <v>0</v>
      </c>
      <c r="V268" s="32">
        <f>'5th Cycle Summary-Final'!V268-'5th Cycle Summary-Final2'!V268</f>
        <v>0</v>
      </c>
      <c r="W268" s="32">
        <f>'5th Cycle Summary-Final'!W268-'5th Cycle Summary-Final2'!W268</f>
        <v>0</v>
      </c>
      <c r="X268" s="32">
        <f>'5th Cycle Summary-Final'!X268-'5th Cycle Summary-Final2'!X268</f>
        <v>0</v>
      </c>
      <c r="Y268" s="32">
        <f>'5th Cycle Summary-Final'!Y268-'5th Cycle Summary-Final2'!Y268</f>
        <v>0</v>
      </c>
      <c r="Z268" s="32">
        <f>'5th Cycle Summary-Final'!Z268-'5th Cycle Summary-Final2'!Z268</f>
        <v>0</v>
      </c>
    </row>
    <row r="269" spans="1:26" ht="12.75" customHeight="1" x14ac:dyDescent="0.15">
      <c r="A269" s="9" t="s">
        <v>352</v>
      </c>
      <c r="B269" s="9" t="s">
        <v>144</v>
      </c>
      <c r="C269" s="29" t="s">
        <v>385</v>
      </c>
      <c r="D269" s="32">
        <f>'5th Cycle Summary-Final'!D269-'5th Cycle Summary-Final2'!D269</f>
        <v>0</v>
      </c>
      <c r="E269" s="32">
        <f>'5th Cycle Summary-Final'!E269-'5th Cycle Summary-Final2'!E269</f>
        <v>0</v>
      </c>
      <c r="F269" s="32">
        <f>'5th Cycle Summary-Final'!F269-'5th Cycle Summary-Final2'!F269</f>
        <v>0</v>
      </c>
      <c r="G269" s="32">
        <f>'5th Cycle Summary-Final'!G269-'5th Cycle Summary-Final2'!G269</f>
        <v>0</v>
      </c>
      <c r="H269" s="32">
        <f>'5th Cycle Summary-Final'!H269-'5th Cycle Summary-Final2'!H269</f>
        <v>0</v>
      </c>
      <c r="I269" s="32">
        <f>'5th Cycle Summary-Final'!I269-'5th Cycle Summary-Final2'!I269</f>
        <v>0</v>
      </c>
      <c r="J269" s="32">
        <f>'5th Cycle Summary-Final'!J269-'5th Cycle Summary-Final2'!J269</f>
        <v>0</v>
      </c>
      <c r="K269" s="32">
        <f>'5th Cycle Summary-Final'!K269-'5th Cycle Summary-Final2'!K269</f>
        <v>0</v>
      </c>
      <c r="L269" s="32">
        <f>'5th Cycle Summary-Final'!L269-'5th Cycle Summary-Final2'!L269</f>
        <v>0</v>
      </c>
      <c r="M269" s="32">
        <f>'5th Cycle Summary-Final'!M269-'5th Cycle Summary-Final2'!M269</f>
        <v>0</v>
      </c>
      <c r="N269" s="32">
        <f>'5th Cycle Summary-Final'!N269-'5th Cycle Summary-Final2'!N269</f>
        <v>0</v>
      </c>
      <c r="O269" s="32">
        <f>'5th Cycle Summary-Final'!O269-'5th Cycle Summary-Final2'!O269</f>
        <v>0</v>
      </c>
      <c r="P269" s="32">
        <f>'5th Cycle Summary-Final'!P269-'5th Cycle Summary-Final2'!P269</f>
        <v>0</v>
      </c>
      <c r="Q269" s="32">
        <f>'5th Cycle Summary-Final'!Q269-'5th Cycle Summary-Final2'!Q269</f>
        <v>0</v>
      </c>
      <c r="R269" s="32">
        <f>'5th Cycle Summary-Final'!R269-'5th Cycle Summary-Final2'!R269</f>
        <v>0</v>
      </c>
      <c r="S269" s="32">
        <f>'5th Cycle Summary-Final'!S269-'5th Cycle Summary-Final2'!S269</f>
        <v>0</v>
      </c>
      <c r="T269" s="32">
        <f>'5th Cycle Summary-Final'!T269-'5th Cycle Summary-Final2'!T269</f>
        <v>0</v>
      </c>
      <c r="U269" s="32">
        <f>'5th Cycle Summary-Final'!U269-'5th Cycle Summary-Final2'!U269</f>
        <v>0</v>
      </c>
      <c r="V269" s="32">
        <f>'5th Cycle Summary-Final'!V269-'5th Cycle Summary-Final2'!V269</f>
        <v>0</v>
      </c>
      <c r="W269" s="32">
        <f>'5th Cycle Summary-Final'!W269-'5th Cycle Summary-Final2'!W269</f>
        <v>0</v>
      </c>
      <c r="X269" s="32">
        <f>'5th Cycle Summary-Final'!X269-'5th Cycle Summary-Final2'!X269</f>
        <v>0</v>
      </c>
      <c r="Y269" s="32">
        <f>'5th Cycle Summary-Final'!Y269-'5th Cycle Summary-Final2'!Y269</f>
        <v>0</v>
      </c>
      <c r="Z269" s="32">
        <f>'5th Cycle Summary-Final'!Z269-'5th Cycle Summary-Final2'!Z269</f>
        <v>0</v>
      </c>
    </row>
    <row r="270" spans="1:26" ht="12.75" customHeight="1" x14ac:dyDescent="0.15">
      <c r="A270" s="9" t="s">
        <v>352</v>
      </c>
      <c r="B270" s="9" t="s">
        <v>144</v>
      </c>
      <c r="C270" s="29" t="s">
        <v>392</v>
      </c>
      <c r="D270" s="32">
        <f>'5th Cycle Summary-Final'!D270-'5th Cycle Summary-Final2'!D270</f>
        <v>0</v>
      </c>
      <c r="E270" s="32">
        <f>'5th Cycle Summary-Final'!E270-'5th Cycle Summary-Final2'!E270</f>
        <v>0</v>
      </c>
      <c r="F270" s="32">
        <f>'5th Cycle Summary-Final'!F270-'5th Cycle Summary-Final2'!F270</f>
        <v>0</v>
      </c>
      <c r="G270" s="32">
        <f>'5th Cycle Summary-Final'!G270-'5th Cycle Summary-Final2'!G270</f>
        <v>0</v>
      </c>
      <c r="H270" s="32">
        <f>'5th Cycle Summary-Final'!H270-'5th Cycle Summary-Final2'!H270</f>
        <v>0</v>
      </c>
      <c r="I270" s="32">
        <f>'5th Cycle Summary-Final'!I270-'5th Cycle Summary-Final2'!I270</f>
        <v>0</v>
      </c>
      <c r="J270" s="32">
        <f>'5th Cycle Summary-Final'!J270-'5th Cycle Summary-Final2'!J270</f>
        <v>0</v>
      </c>
      <c r="K270" s="32">
        <f>'5th Cycle Summary-Final'!K270-'5th Cycle Summary-Final2'!K270</f>
        <v>0</v>
      </c>
      <c r="L270" s="32">
        <f>'5th Cycle Summary-Final'!L270-'5th Cycle Summary-Final2'!L270</f>
        <v>0</v>
      </c>
      <c r="M270" s="32">
        <f>'5th Cycle Summary-Final'!M270-'5th Cycle Summary-Final2'!M270</f>
        <v>0</v>
      </c>
      <c r="N270" s="32">
        <f>'5th Cycle Summary-Final'!N270-'5th Cycle Summary-Final2'!N270</f>
        <v>0</v>
      </c>
      <c r="O270" s="32">
        <f>'5th Cycle Summary-Final'!O270-'5th Cycle Summary-Final2'!O270</f>
        <v>0</v>
      </c>
      <c r="P270" s="32">
        <f>'5th Cycle Summary-Final'!P270-'5th Cycle Summary-Final2'!P270</f>
        <v>0</v>
      </c>
      <c r="Q270" s="32">
        <f>'5th Cycle Summary-Final'!Q270-'5th Cycle Summary-Final2'!Q270</f>
        <v>0</v>
      </c>
      <c r="R270" s="32">
        <f>'5th Cycle Summary-Final'!R270-'5th Cycle Summary-Final2'!R270</f>
        <v>0</v>
      </c>
      <c r="S270" s="32">
        <f>'5th Cycle Summary-Final'!S270-'5th Cycle Summary-Final2'!S270</f>
        <v>0</v>
      </c>
      <c r="T270" s="32">
        <f>'5th Cycle Summary-Final'!T270-'5th Cycle Summary-Final2'!T270</f>
        <v>0</v>
      </c>
      <c r="U270" s="32">
        <f>'5th Cycle Summary-Final'!U270-'5th Cycle Summary-Final2'!U270</f>
        <v>0</v>
      </c>
      <c r="V270" s="32">
        <f>'5th Cycle Summary-Final'!V270-'5th Cycle Summary-Final2'!V270</f>
        <v>0</v>
      </c>
      <c r="W270" s="32">
        <f>'5th Cycle Summary-Final'!W270-'5th Cycle Summary-Final2'!W270</f>
        <v>0</v>
      </c>
      <c r="X270" s="32">
        <f>'5th Cycle Summary-Final'!X270-'5th Cycle Summary-Final2'!X270</f>
        <v>0</v>
      </c>
      <c r="Y270" s="32">
        <f>'5th Cycle Summary-Final'!Y270-'5th Cycle Summary-Final2'!Y270</f>
        <v>0</v>
      </c>
      <c r="Z270" s="32">
        <f>'5th Cycle Summary-Final'!Z270-'5th Cycle Summary-Final2'!Z270</f>
        <v>0</v>
      </c>
    </row>
    <row r="271" spans="1:26" ht="12.75" customHeight="1" x14ac:dyDescent="0.15">
      <c r="A271" s="9" t="s">
        <v>352</v>
      </c>
      <c r="B271" s="9" t="s">
        <v>144</v>
      </c>
      <c r="C271" s="29" t="s">
        <v>397</v>
      </c>
      <c r="D271" s="32">
        <f>'5th Cycle Summary-Final'!D271-'5th Cycle Summary-Final2'!D271</f>
        <v>0</v>
      </c>
      <c r="E271" s="32">
        <f>'5th Cycle Summary-Final'!E271-'5th Cycle Summary-Final2'!E271</f>
        <v>0</v>
      </c>
      <c r="F271" s="32">
        <f>'5th Cycle Summary-Final'!F271-'5th Cycle Summary-Final2'!F271</f>
        <v>0</v>
      </c>
      <c r="G271" s="32">
        <f>'5th Cycle Summary-Final'!G271-'5th Cycle Summary-Final2'!G271</f>
        <v>0</v>
      </c>
      <c r="H271" s="32">
        <f>'5th Cycle Summary-Final'!H271-'5th Cycle Summary-Final2'!H271</f>
        <v>0</v>
      </c>
      <c r="I271" s="32">
        <f>'5th Cycle Summary-Final'!I271-'5th Cycle Summary-Final2'!I271</f>
        <v>0</v>
      </c>
      <c r="J271" s="32">
        <f>'5th Cycle Summary-Final'!J271-'5th Cycle Summary-Final2'!J271</f>
        <v>0</v>
      </c>
      <c r="K271" s="32">
        <f>'5th Cycle Summary-Final'!K271-'5th Cycle Summary-Final2'!K271</f>
        <v>0</v>
      </c>
      <c r="L271" s="32">
        <f>'5th Cycle Summary-Final'!L271-'5th Cycle Summary-Final2'!L271</f>
        <v>0</v>
      </c>
      <c r="M271" s="32">
        <f>'5th Cycle Summary-Final'!M271-'5th Cycle Summary-Final2'!M271</f>
        <v>0</v>
      </c>
      <c r="N271" s="32">
        <f>'5th Cycle Summary-Final'!N271-'5th Cycle Summary-Final2'!N271</f>
        <v>0</v>
      </c>
      <c r="O271" s="32">
        <f>'5th Cycle Summary-Final'!O271-'5th Cycle Summary-Final2'!O271</f>
        <v>0</v>
      </c>
      <c r="P271" s="32">
        <f>'5th Cycle Summary-Final'!P271-'5th Cycle Summary-Final2'!P271</f>
        <v>0</v>
      </c>
      <c r="Q271" s="32">
        <f>'5th Cycle Summary-Final'!Q271-'5th Cycle Summary-Final2'!Q271</f>
        <v>0</v>
      </c>
      <c r="R271" s="32">
        <f>'5th Cycle Summary-Final'!R271-'5th Cycle Summary-Final2'!R271</f>
        <v>0</v>
      </c>
      <c r="S271" s="32">
        <f>'5th Cycle Summary-Final'!S271-'5th Cycle Summary-Final2'!S271</f>
        <v>0</v>
      </c>
      <c r="T271" s="32">
        <f>'5th Cycle Summary-Final'!T271-'5th Cycle Summary-Final2'!T271</f>
        <v>0</v>
      </c>
      <c r="U271" s="32">
        <f>'5th Cycle Summary-Final'!U271-'5th Cycle Summary-Final2'!U271</f>
        <v>0</v>
      </c>
      <c r="V271" s="32">
        <f>'5th Cycle Summary-Final'!V271-'5th Cycle Summary-Final2'!V271</f>
        <v>0</v>
      </c>
      <c r="W271" s="32">
        <f>'5th Cycle Summary-Final'!W271-'5th Cycle Summary-Final2'!W271</f>
        <v>0</v>
      </c>
      <c r="X271" s="32">
        <f>'5th Cycle Summary-Final'!X271-'5th Cycle Summary-Final2'!X271</f>
        <v>0</v>
      </c>
      <c r="Y271" s="32">
        <f>'5th Cycle Summary-Final'!Y271-'5th Cycle Summary-Final2'!Y271</f>
        <v>0</v>
      </c>
      <c r="Z271" s="32">
        <f>'5th Cycle Summary-Final'!Z271-'5th Cycle Summary-Final2'!Z271</f>
        <v>0</v>
      </c>
    </row>
    <row r="272" spans="1:26" ht="12.75" customHeight="1" x14ac:dyDescent="0.15">
      <c r="A272" s="9" t="s">
        <v>352</v>
      </c>
      <c r="B272" s="9" t="s">
        <v>144</v>
      </c>
      <c r="C272" s="29" t="s">
        <v>352</v>
      </c>
      <c r="D272" s="32">
        <f>'5th Cycle Summary-Final'!D272-'5th Cycle Summary-Final2'!D272</f>
        <v>0</v>
      </c>
      <c r="E272" s="32">
        <f>'5th Cycle Summary-Final'!E272-'5th Cycle Summary-Final2'!E272</f>
        <v>0</v>
      </c>
      <c r="F272" s="32">
        <f>'5th Cycle Summary-Final'!F272-'5th Cycle Summary-Final2'!F272</f>
        <v>0</v>
      </c>
      <c r="G272" s="32">
        <f>'5th Cycle Summary-Final'!G272-'5th Cycle Summary-Final2'!G272</f>
        <v>0</v>
      </c>
      <c r="H272" s="32">
        <f>'5th Cycle Summary-Final'!H272-'5th Cycle Summary-Final2'!H272</f>
        <v>0</v>
      </c>
      <c r="I272" s="32">
        <f>'5th Cycle Summary-Final'!I272-'5th Cycle Summary-Final2'!I272</f>
        <v>0</v>
      </c>
      <c r="J272" s="32">
        <f>'5th Cycle Summary-Final'!J272-'5th Cycle Summary-Final2'!J272</f>
        <v>0</v>
      </c>
      <c r="K272" s="32">
        <f>'5th Cycle Summary-Final'!K272-'5th Cycle Summary-Final2'!K272</f>
        <v>0</v>
      </c>
      <c r="L272" s="32">
        <f>'5th Cycle Summary-Final'!L272-'5th Cycle Summary-Final2'!L272</f>
        <v>0</v>
      </c>
      <c r="M272" s="32">
        <f>'5th Cycle Summary-Final'!M272-'5th Cycle Summary-Final2'!M272</f>
        <v>0</v>
      </c>
      <c r="N272" s="32">
        <f>'5th Cycle Summary-Final'!N272-'5th Cycle Summary-Final2'!N272</f>
        <v>0</v>
      </c>
      <c r="O272" s="32">
        <f>'5th Cycle Summary-Final'!O272-'5th Cycle Summary-Final2'!O272</f>
        <v>0</v>
      </c>
      <c r="P272" s="32">
        <f>'5th Cycle Summary-Final'!P272-'5th Cycle Summary-Final2'!P272</f>
        <v>0</v>
      </c>
      <c r="Q272" s="32">
        <f>'5th Cycle Summary-Final'!Q272-'5th Cycle Summary-Final2'!Q272</f>
        <v>0</v>
      </c>
      <c r="R272" s="32">
        <f>'5th Cycle Summary-Final'!R272-'5th Cycle Summary-Final2'!R272</f>
        <v>0</v>
      </c>
      <c r="S272" s="32">
        <f>'5th Cycle Summary-Final'!S272-'5th Cycle Summary-Final2'!S272</f>
        <v>0</v>
      </c>
      <c r="T272" s="32">
        <f>'5th Cycle Summary-Final'!T272-'5th Cycle Summary-Final2'!T272</f>
        <v>0</v>
      </c>
      <c r="U272" s="32">
        <f>'5th Cycle Summary-Final'!U272-'5th Cycle Summary-Final2'!U272</f>
        <v>0</v>
      </c>
      <c r="V272" s="32">
        <f>'5th Cycle Summary-Final'!V272-'5th Cycle Summary-Final2'!V272</f>
        <v>0</v>
      </c>
      <c r="W272" s="32">
        <f>'5th Cycle Summary-Final'!W272-'5th Cycle Summary-Final2'!W272</f>
        <v>0</v>
      </c>
      <c r="X272" s="32">
        <f>'5th Cycle Summary-Final'!X272-'5th Cycle Summary-Final2'!X272</f>
        <v>0</v>
      </c>
      <c r="Y272" s="32">
        <f>'5th Cycle Summary-Final'!Y272-'5th Cycle Summary-Final2'!Y272</f>
        <v>0</v>
      </c>
      <c r="Z272" s="32">
        <f>'5th Cycle Summary-Final'!Z272-'5th Cycle Summary-Final2'!Z272</f>
        <v>0</v>
      </c>
    </row>
    <row r="273" spans="1:26" ht="12.75" customHeight="1" x14ac:dyDescent="0.15">
      <c r="A273" s="9" t="s">
        <v>352</v>
      </c>
      <c r="B273" s="9" t="s">
        <v>144</v>
      </c>
      <c r="C273" s="29" t="s">
        <v>406</v>
      </c>
      <c r="D273" s="32">
        <f>'5th Cycle Summary-Final'!D273-'5th Cycle Summary-Final2'!D273</f>
        <v>0</v>
      </c>
      <c r="E273" s="32">
        <f>'5th Cycle Summary-Final'!E273-'5th Cycle Summary-Final2'!E273</f>
        <v>0</v>
      </c>
      <c r="F273" s="32">
        <f>'5th Cycle Summary-Final'!F273-'5th Cycle Summary-Final2'!F273</f>
        <v>0</v>
      </c>
      <c r="G273" s="32">
        <f>'5th Cycle Summary-Final'!G273-'5th Cycle Summary-Final2'!G273</f>
        <v>0</v>
      </c>
      <c r="H273" s="32">
        <f>'5th Cycle Summary-Final'!H273-'5th Cycle Summary-Final2'!H273</f>
        <v>0</v>
      </c>
      <c r="I273" s="32">
        <f>'5th Cycle Summary-Final'!I273-'5th Cycle Summary-Final2'!I273</f>
        <v>0</v>
      </c>
      <c r="J273" s="32">
        <f>'5th Cycle Summary-Final'!J273-'5th Cycle Summary-Final2'!J273</f>
        <v>0</v>
      </c>
      <c r="K273" s="32">
        <f>'5th Cycle Summary-Final'!K273-'5th Cycle Summary-Final2'!K273</f>
        <v>0</v>
      </c>
      <c r="L273" s="32">
        <f>'5th Cycle Summary-Final'!L273-'5th Cycle Summary-Final2'!L273</f>
        <v>0</v>
      </c>
      <c r="M273" s="32">
        <f>'5th Cycle Summary-Final'!M273-'5th Cycle Summary-Final2'!M273</f>
        <v>0</v>
      </c>
      <c r="N273" s="32">
        <f>'5th Cycle Summary-Final'!N273-'5th Cycle Summary-Final2'!N273</f>
        <v>0</v>
      </c>
      <c r="O273" s="32">
        <f>'5th Cycle Summary-Final'!O273-'5th Cycle Summary-Final2'!O273</f>
        <v>0</v>
      </c>
      <c r="P273" s="32">
        <f>'5th Cycle Summary-Final'!P273-'5th Cycle Summary-Final2'!P273</f>
        <v>0</v>
      </c>
      <c r="Q273" s="32">
        <f>'5th Cycle Summary-Final'!Q273-'5th Cycle Summary-Final2'!Q273</f>
        <v>0</v>
      </c>
      <c r="R273" s="32">
        <f>'5th Cycle Summary-Final'!R273-'5th Cycle Summary-Final2'!R273</f>
        <v>0</v>
      </c>
      <c r="S273" s="32">
        <f>'5th Cycle Summary-Final'!S273-'5th Cycle Summary-Final2'!S273</f>
        <v>0</v>
      </c>
      <c r="T273" s="32">
        <f>'5th Cycle Summary-Final'!T273-'5th Cycle Summary-Final2'!T273</f>
        <v>0</v>
      </c>
      <c r="U273" s="32">
        <f>'5th Cycle Summary-Final'!U273-'5th Cycle Summary-Final2'!U273</f>
        <v>0</v>
      </c>
      <c r="V273" s="32">
        <f>'5th Cycle Summary-Final'!V273-'5th Cycle Summary-Final2'!V273</f>
        <v>0</v>
      </c>
      <c r="W273" s="32">
        <f>'5th Cycle Summary-Final'!W273-'5th Cycle Summary-Final2'!W273</f>
        <v>0</v>
      </c>
      <c r="X273" s="32">
        <f>'5th Cycle Summary-Final'!X273-'5th Cycle Summary-Final2'!X273</f>
        <v>0</v>
      </c>
      <c r="Y273" s="32">
        <f>'5th Cycle Summary-Final'!Y273-'5th Cycle Summary-Final2'!Y273</f>
        <v>0</v>
      </c>
      <c r="Z273" s="32">
        <f>'5th Cycle Summary-Final'!Z273-'5th Cycle Summary-Final2'!Z273</f>
        <v>0</v>
      </c>
    </row>
    <row r="274" spans="1:26" ht="12.75" customHeight="1" x14ac:dyDescent="0.15">
      <c r="A274" s="9" t="s">
        <v>352</v>
      </c>
      <c r="B274" s="9" t="s">
        <v>144</v>
      </c>
      <c r="C274" s="29" t="s">
        <v>409</v>
      </c>
      <c r="D274" s="32">
        <f>'5th Cycle Summary-Final'!D274-'5th Cycle Summary-Final2'!D274</f>
        <v>0</v>
      </c>
      <c r="E274" s="32">
        <f>'5th Cycle Summary-Final'!E274-'5th Cycle Summary-Final2'!E274</f>
        <v>0</v>
      </c>
      <c r="F274" s="32">
        <f>'5th Cycle Summary-Final'!F274-'5th Cycle Summary-Final2'!F274</f>
        <v>0</v>
      </c>
      <c r="G274" s="32">
        <f>'5th Cycle Summary-Final'!G274-'5th Cycle Summary-Final2'!G274</f>
        <v>0</v>
      </c>
      <c r="H274" s="32">
        <f>'5th Cycle Summary-Final'!H274-'5th Cycle Summary-Final2'!H274</f>
        <v>0</v>
      </c>
      <c r="I274" s="32">
        <f>'5th Cycle Summary-Final'!I274-'5th Cycle Summary-Final2'!I274</f>
        <v>0</v>
      </c>
      <c r="J274" s="32">
        <f>'5th Cycle Summary-Final'!J274-'5th Cycle Summary-Final2'!J274</f>
        <v>0</v>
      </c>
      <c r="K274" s="32">
        <f>'5th Cycle Summary-Final'!K274-'5th Cycle Summary-Final2'!K274</f>
        <v>0</v>
      </c>
      <c r="L274" s="32">
        <f>'5th Cycle Summary-Final'!L274-'5th Cycle Summary-Final2'!L274</f>
        <v>0</v>
      </c>
      <c r="M274" s="32">
        <f>'5th Cycle Summary-Final'!M274-'5th Cycle Summary-Final2'!M274</f>
        <v>0</v>
      </c>
      <c r="N274" s="32">
        <f>'5th Cycle Summary-Final'!N274-'5th Cycle Summary-Final2'!N274</f>
        <v>0</v>
      </c>
      <c r="O274" s="32">
        <f>'5th Cycle Summary-Final'!O274-'5th Cycle Summary-Final2'!O274</f>
        <v>0</v>
      </c>
      <c r="P274" s="32">
        <f>'5th Cycle Summary-Final'!P274-'5th Cycle Summary-Final2'!P274</f>
        <v>0</v>
      </c>
      <c r="Q274" s="32">
        <f>'5th Cycle Summary-Final'!Q274-'5th Cycle Summary-Final2'!Q274</f>
        <v>0</v>
      </c>
      <c r="R274" s="32">
        <f>'5th Cycle Summary-Final'!R274-'5th Cycle Summary-Final2'!R274</f>
        <v>0</v>
      </c>
      <c r="S274" s="32">
        <f>'5th Cycle Summary-Final'!S274-'5th Cycle Summary-Final2'!S274</f>
        <v>0</v>
      </c>
      <c r="T274" s="32">
        <f>'5th Cycle Summary-Final'!T274-'5th Cycle Summary-Final2'!T274</f>
        <v>0</v>
      </c>
      <c r="U274" s="32">
        <f>'5th Cycle Summary-Final'!U274-'5th Cycle Summary-Final2'!U274</f>
        <v>0</v>
      </c>
      <c r="V274" s="32">
        <f>'5th Cycle Summary-Final'!V274-'5th Cycle Summary-Final2'!V274</f>
        <v>0</v>
      </c>
      <c r="W274" s="32">
        <f>'5th Cycle Summary-Final'!W274-'5th Cycle Summary-Final2'!W274</f>
        <v>0</v>
      </c>
      <c r="X274" s="32">
        <f>'5th Cycle Summary-Final'!X274-'5th Cycle Summary-Final2'!X274</f>
        <v>0</v>
      </c>
      <c r="Y274" s="32">
        <f>'5th Cycle Summary-Final'!Y274-'5th Cycle Summary-Final2'!Y274</f>
        <v>0</v>
      </c>
      <c r="Z274" s="32">
        <f>'5th Cycle Summary-Final'!Z274-'5th Cycle Summary-Final2'!Z274</f>
        <v>0</v>
      </c>
    </row>
    <row r="275" spans="1:26" ht="12.75" customHeight="1" x14ac:dyDescent="0.15">
      <c r="A275" s="9" t="s">
        <v>352</v>
      </c>
      <c r="B275" s="9" t="s">
        <v>144</v>
      </c>
      <c r="C275" s="29" t="s">
        <v>410</v>
      </c>
      <c r="D275" s="32">
        <f>'5th Cycle Summary-Final'!D275-'5th Cycle Summary-Final2'!D275</f>
        <v>0</v>
      </c>
      <c r="E275" s="32">
        <f>'5th Cycle Summary-Final'!E275-'5th Cycle Summary-Final2'!E275</f>
        <v>0</v>
      </c>
      <c r="F275" s="32">
        <f>'5th Cycle Summary-Final'!F275-'5th Cycle Summary-Final2'!F275</f>
        <v>0</v>
      </c>
      <c r="G275" s="32">
        <f>'5th Cycle Summary-Final'!G275-'5th Cycle Summary-Final2'!G275</f>
        <v>0</v>
      </c>
      <c r="H275" s="32">
        <f>'5th Cycle Summary-Final'!H275-'5th Cycle Summary-Final2'!H275</f>
        <v>0</v>
      </c>
      <c r="I275" s="32">
        <f>'5th Cycle Summary-Final'!I275-'5th Cycle Summary-Final2'!I275</f>
        <v>0</v>
      </c>
      <c r="J275" s="32">
        <f>'5th Cycle Summary-Final'!J275-'5th Cycle Summary-Final2'!J275</f>
        <v>0</v>
      </c>
      <c r="K275" s="32">
        <f>'5th Cycle Summary-Final'!K275-'5th Cycle Summary-Final2'!K275</f>
        <v>0</v>
      </c>
      <c r="L275" s="32">
        <f>'5th Cycle Summary-Final'!L275-'5th Cycle Summary-Final2'!L275</f>
        <v>0</v>
      </c>
      <c r="M275" s="32">
        <f>'5th Cycle Summary-Final'!M275-'5th Cycle Summary-Final2'!M275</f>
        <v>0</v>
      </c>
      <c r="N275" s="32">
        <f>'5th Cycle Summary-Final'!N275-'5th Cycle Summary-Final2'!N275</f>
        <v>0</v>
      </c>
      <c r="O275" s="32">
        <f>'5th Cycle Summary-Final'!O275-'5th Cycle Summary-Final2'!O275</f>
        <v>0</v>
      </c>
      <c r="P275" s="32">
        <f>'5th Cycle Summary-Final'!P275-'5th Cycle Summary-Final2'!P275</f>
        <v>0</v>
      </c>
      <c r="Q275" s="32">
        <f>'5th Cycle Summary-Final'!Q275-'5th Cycle Summary-Final2'!Q275</f>
        <v>0</v>
      </c>
      <c r="R275" s="32">
        <f>'5th Cycle Summary-Final'!R275-'5th Cycle Summary-Final2'!R275</f>
        <v>0</v>
      </c>
      <c r="S275" s="32">
        <f>'5th Cycle Summary-Final'!S275-'5th Cycle Summary-Final2'!S275</f>
        <v>0</v>
      </c>
      <c r="T275" s="32">
        <f>'5th Cycle Summary-Final'!T275-'5th Cycle Summary-Final2'!T275</f>
        <v>0</v>
      </c>
      <c r="U275" s="32">
        <f>'5th Cycle Summary-Final'!U275-'5th Cycle Summary-Final2'!U275</f>
        <v>0</v>
      </c>
      <c r="V275" s="32">
        <f>'5th Cycle Summary-Final'!V275-'5th Cycle Summary-Final2'!V275</f>
        <v>0</v>
      </c>
      <c r="W275" s="32">
        <f>'5th Cycle Summary-Final'!W275-'5th Cycle Summary-Final2'!W275</f>
        <v>0</v>
      </c>
      <c r="X275" s="32">
        <f>'5th Cycle Summary-Final'!X275-'5th Cycle Summary-Final2'!X275</f>
        <v>0</v>
      </c>
      <c r="Y275" s="32">
        <f>'5th Cycle Summary-Final'!Y275-'5th Cycle Summary-Final2'!Y275</f>
        <v>0</v>
      </c>
      <c r="Z275" s="32">
        <f>'5th Cycle Summary-Final'!Z275-'5th Cycle Summary-Final2'!Z275</f>
        <v>0</v>
      </c>
    </row>
    <row r="276" spans="1:26" ht="12.75" customHeight="1" x14ac:dyDescent="0.15">
      <c r="A276" s="9" t="s">
        <v>352</v>
      </c>
      <c r="B276" s="9" t="s">
        <v>144</v>
      </c>
      <c r="C276" s="29" t="s">
        <v>415</v>
      </c>
      <c r="D276" s="32">
        <f>'5th Cycle Summary-Final'!D276-'5th Cycle Summary-Final2'!D276</f>
        <v>0</v>
      </c>
      <c r="E276" s="32">
        <f>'5th Cycle Summary-Final'!E276-'5th Cycle Summary-Final2'!E276</f>
        <v>0</v>
      </c>
      <c r="F276" s="32">
        <f>'5th Cycle Summary-Final'!F276-'5th Cycle Summary-Final2'!F276</f>
        <v>0</v>
      </c>
      <c r="G276" s="32">
        <f>'5th Cycle Summary-Final'!G276-'5th Cycle Summary-Final2'!G276</f>
        <v>0</v>
      </c>
      <c r="H276" s="32">
        <f>'5th Cycle Summary-Final'!H276-'5th Cycle Summary-Final2'!H276</f>
        <v>0</v>
      </c>
      <c r="I276" s="32">
        <f>'5th Cycle Summary-Final'!I276-'5th Cycle Summary-Final2'!I276</f>
        <v>0</v>
      </c>
      <c r="J276" s="32">
        <f>'5th Cycle Summary-Final'!J276-'5th Cycle Summary-Final2'!J276</f>
        <v>0</v>
      </c>
      <c r="K276" s="32">
        <f>'5th Cycle Summary-Final'!K276-'5th Cycle Summary-Final2'!K276</f>
        <v>0</v>
      </c>
      <c r="L276" s="32">
        <f>'5th Cycle Summary-Final'!L276-'5th Cycle Summary-Final2'!L276</f>
        <v>0</v>
      </c>
      <c r="M276" s="32">
        <f>'5th Cycle Summary-Final'!M276-'5th Cycle Summary-Final2'!M276</f>
        <v>0</v>
      </c>
      <c r="N276" s="32">
        <f>'5th Cycle Summary-Final'!N276-'5th Cycle Summary-Final2'!N276</f>
        <v>0</v>
      </c>
      <c r="O276" s="32">
        <f>'5th Cycle Summary-Final'!O276-'5th Cycle Summary-Final2'!O276</f>
        <v>0</v>
      </c>
      <c r="P276" s="32">
        <f>'5th Cycle Summary-Final'!P276-'5th Cycle Summary-Final2'!P276</f>
        <v>0</v>
      </c>
      <c r="Q276" s="32">
        <f>'5th Cycle Summary-Final'!Q276-'5th Cycle Summary-Final2'!Q276</f>
        <v>0</v>
      </c>
      <c r="R276" s="32">
        <f>'5th Cycle Summary-Final'!R276-'5th Cycle Summary-Final2'!R276</f>
        <v>0</v>
      </c>
      <c r="S276" s="32">
        <f>'5th Cycle Summary-Final'!S276-'5th Cycle Summary-Final2'!S276</f>
        <v>0</v>
      </c>
      <c r="T276" s="32">
        <f>'5th Cycle Summary-Final'!T276-'5th Cycle Summary-Final2'!T276</f>
        <v>0</v>
      </c>
      <c r="U276" s="32">
        <f>'5th Cycle Summary-Final'!U276-'5th Cycle Summary-Final2'!U276</f>
        <v>0</v>
      </c>
      <c r="V276" s="32">
        <f>'5th Cycle Summary-Final'!V276-'5th Cycle Summary-Final2'!V276</f>
        <v>0</v>
      </c>
      <c r="W276" s="32">
        <f>'5th Cycle Summary-Final'!W276-'5th Cycle Summary-Final2'!W276</f>
        <v>0</v>
      </c>
      <c r="X276" s="32">
        <f>'5th Cycle Summary-Final'!X276-'5th Cycle Summary-Final2'!X276</f>
        <v>0</v>
      </c>
      <c r="Y276" s="32">
        <f>'5th Cycle Summary-Final'!Y276-'5th Cycle Summary-Final2'!Y276</f>
        <v>0</v>
      </c>
      <c r="Z276" s="32">
        <f>'5th Cycle Summary-Final'!Z276-'5th Cycle Summary-Final2'!Z276</f>
        <v>0</v>
      </c>
    </row>
    <row r="277" spans="1:26" ht="12.75" customHeight="1" x14ac:dyDescent="0.15">
      <c r="A277" s="9" t="s">
        <v>416</v>
      </c>
      <c r="B277" s="9" t="s">
        <v>417</v>
      </c>
      <c r="C277" s="29" t="s">
        <v>418</v>
      </c>
      <c r="D277" s="32">
        <f>'5th Cycle Summary-Final'!D277-'5th Cycle Summary-Final2'!D277</f>
        <v>0</v>
      </c>
      <c r="E277" s="32">
        <f>'5th Cycle Summary-Final'!E277-'5th Cycle Summary-Final2'!E277</f>
        <v>0</v>
      </c>
      <c r="F277" s="32">
        <f>'5th Cycle Summary-Final'!F277-'5th Cycle Summary-Final2'!F277</f>
        <v>0</v>
      </c>
      <c r="G277" s="32">
        <f>'5th Cycle Summary-Final'!G277-'5th Cycle Summary-Final2'!G277</f>
        <v>0</v>
      </c>
      <c r="H277" s="32">
        <f>'5th Cycle Summary-Final'!H277-'5th Cycle Summary-Final2'!H277</f>
        <v>0</v>
      </c>
      <c r="I277" s="32">
        <f>'5th Cycle Summary-Final'!I277-'5th Cycle Summary-Final2'!I277</f>
        <v>0</v>
      </c>
      <c r="J277" s="32">
        <f>'5th Cycle Summary-Final'!J277-'5th Cycle Summary-Final2'!J277</f>
        <v>0</v>
      </c>
      <c r="K277" s="32">
        <f>'5th Cycle Summary-Final'!K277-'5th Cycle Summary-Final2'!K277</f>
        <v>0</v>
      </c>
      <c r="L277" s="32">
        <f>'5th Cycle Summary-Final'!L277-'5th Cycle Summary-Final2'!L277</f>
        <v>0</v>
      </c>
      <c r="M277" s="32">
        <f>'5th Cycle Summary-Final'!M277-'5th Cycle Summary-Final2'!M277</f>
        <v>0</v>
      </c>
      <c r="N277" s="32">
        <f>'5th Cycle Summary-Final'!N277-'5th Cycle Summary-Final2'!N277</f>
        <v>0</v>
      </c>
      <c r="O277" s="32">
        <f>'5th Cycle Summary-Final'!O277-'5th Cycle Summary-Final2'!O277</f>
        <v>0</v>
      </c>
      <c r="P277" s="32">
        <f>'5th Cycle Summary-Final'!P277-'5th Cycle Summary-Final2'!P277</f>
        <v>0</v>
      </c>
      <c r="Q277" s="32">
        <f>'5th Cycle Summary-Final'!Q277-'5th Cycle Summary-Final2'!Q277</f>
        <v>0</v>
      </c>
      <c r="R277" s="32">
        <f>'5th Cycle Summary-Final'!R277-'5th Cycle Summary-Final2'!R277</f>
        <v>0</v>
      </c>
      <c r="S277" s="32">
        <f>'5th Cycle Summary-Final'!S277-'5th Cycle Summary-Final2'!S277</f>
        <v>0</v>
      </c>
      <c r="T277" s="32">
        <f>'5th Cycle Summary-Final'!T277-'5th Cycle Summary-Final2'!T277</f>
        <v>0</v>
      </c>
      <c r="U277" s="32">
        <f>'5th Cycle Summary-Final'!U277-'5th Cycle Summary-Final2'!U277</f>
        <v>0</v>
      </c>
      <c r="V277" s="32">
        <f>'5th Cycle Summary-Final'!V277-'5th Cycle Summary-Final2'!V277</f>
        <v>0</v>
      </c>
      <c r="W277" s="32">
        <f>'5th Cycle Summary-Final'!W277-'5th Cycle Summary-Final2'!W277</f>
        <v>0</v>
      </c>
      <c r="X277" s="32">
        <f>'5th Cycle Summary-Final'!X277-'5th Cycle Summary-Final2'!X277</f>
        <v>0</v>
      </c>
      <c r="Y277" s="32">
        <f>'5th Cycle Summary-Final'!Y277-'5th Cycle Summary-Final2'!Y277</f>
        <v>0</v>
      </c>
      <c r="Z277" s="32">
        <f>'5th Cycle Summary-Final'!Z277-'5th Cycle Summary-Final2'!Z277</f>
        <v>0</v>
      </c>
    </row>
    <row r="278" spans="1:26" ht="12.75" customHeight="1" x14ac:dyDescent="0.15">
      <c r="A278" s="9" t="s">
        <v>416</v>
      </c>
      <c r="B278" s="9" t="s">
        <v>417</v>
      </c>
      <c r="C278" s="29" t="s">
        <v>419</v>
      </c>
      <c r="D278" s="32">
        <f>'5th Cycle Summary-Final'!D278-'5th Cycle Summary-Final2'!D278</f>
        <v>0</v>
      </c>
      <c r="E278" s="32">
        <f>'5th Cycle Summary-Final'!E278-'5th Cycle Summary-Final2'!E278</f>
        <v>0</v>
      </c>
      <c r="F278" s="32">
        <f>'5th Cycle Summary-Final'!F278-'5th Cycle Summary-Final2'!F278</f>
        <v>0</v>
      </c>
      <c r="G278" s="32">
        <f>'5th Cycle Summary-Final'!G278-'5th Cycle Summary-Final2'!G278</f>
        <v>0</v>
      </c>
      <c r="H278" s="32">
        <f>'5th Cycle Summary-Final'!H278-'5th Cycle Summary-Final2'!H278</f>
        <v>0</v>
      </c>
      <c r="I278" s="32">
        <f>'5th Cycle Summary-Final'!I278-'5th Cycle Summary-Final2'!I278</f>
        <v>0</v>
      </c>
      <c r="J278" s="32">
        <f>'5th Cycle Summary-Final'!J278-'5th Cycle Summary-Final2'!J278</f>
        <v>0</v>
      </c>
      <c r="K278" s="32">
        <f>'5th Cycle Summary-Final'!K278-'5th Cycle Summary-Final2'!K278</f>
        <v>0</v>
      </c>
      <c r="L278" s="32">
        <f>'5th Cycle Summary-Final'!L278-'5th Cycle Summary-Final2'!L278</f>
        <v>0</v>
      </c>
      <c r="M278" s="32">
        <f>'5th Cycle Summary-Final'!M278-'5th Cycle Summary-Final2'!M278</f>
        <v>0</v>
      </c>
      <c r="N278" s="32">
        <f>'5th Cycle Summary-Final'!N278-'5th Cycle Summary-Final2'!N278</f>
        <v>0</v>
      </c>
      <c r="O278" s="32">
        <f>'5th Cycle Summary-Final'!O278-'5th Cycle Summary-Final2'!O278</f>
        <v>0</v>
      </c>
      <c r="P278" s="32">
        <f>'5th Cycle Summary-Final'!P278-'5th Cycle Summary-Final2'!P278</f>
        <v>0</v>
      </c>
      <c r="Q278" s="32">
        <f>'5th Cycle Summary-Final'!Q278-'5th Cycle Summary-Final2'!Q278</f>
        <v>0</v>
      </c>
      <c r="R278" s="32">
        <f>'5th Cycle Summary-Final'!R278-'5th Cycle Summary-Final2'!R278</f>
        <v>0</v>
      </c>
      <c r="S278" s="32">
        <f>'5th Cycle Summary-Final'!S278-'5th Cycle Summary-Final2'!S278</f>
        <v>0</v>
      </c>
      <c r="T278" s="32">
        <f>'5th Cycle Summary-Final'!T278-'5th Cycle Summary-Final2'!T278</f>
        <v>0</v>
      </c>
      <c r="U278" s="32">
        <f>'5th Cycle Summary-Final'!U278-'5th Cycle Summary-Final2'!U278</f>
        <v>0</v>
      </c>
      <c r="V278" s="32">
        <f>'5th Cycle Summary-Final'!V278-'5th Cycle Summary-Final2'!V278</f>
        <v>0</v>
      </c>
      <c r="W278" s="32">
        <f>'5th Cycle Summary-Final'!W278-'5th Cycle Summary-Final2'!W278</f>
        <v>0</v>
      </c>
      <c r="X278" s="32">
        <f>'5th Cycle Summary-Final'!X278-'5th Cycle Summary-Final2'!X278</f>
        <v>0</v>
      </c>
      <c r="Y278" s="32">
        <f>'5th Cycle Summary-Final'!Y278-'5th Cycle Summary-Final2'!Y278</f>
        <v>0</v>
      </c>
      <c r="Z278" s="32">
        <f>'5th Cycle Summary-Final'!Z278-'5th Cycle Summary-Final2'!Z278</f>
        <v>0</v>
      </c>
    </row>
    <row r="279" spans="1:26" ht="12.75" customHeight="1" x14ac:dyDescent="0.15">
      <c r="A279" s="9" t="s">
        <v>416</v>
      </c>
      <c r="B279" s="9" t="s">
        <v>417</v>
      </c>
      <c r="C279" s="29" t="s">
        <v>420</v>
      </c>
      <c r="D279" s="32">
        <f>'5th Cycle Summary-Final'!D279-'5th Cycle Summary-Final2'!D279</f>
        <v>0</v>
      </c>
      <c r="E279" s="32">
        <f>'5th Cycle Summary-Final'!E279-'5th Cycle Summary-Final2'!E279</f>
        <v>0</v>
      </c>
      <c r="F279" s="32">
        <f>'5th Cycle Summary-Final'!F279-'5th Cycle Summary-Final2'!F279</f>
        <v>0</v>
      </c>
      <c r="G279" s="32">
        <f>'5th Cycle Summary-Final'!G279-'5th Cycle Summary-Final2'!G279</f>
        <v>0</v>
      </c>
      <c r="H279" s="32">
        <f>'5th Cycle Summary-Final'!H279-'5th Cycle Summary-Final2'!H279</f>
        <v>0</v>
      </c>
      <c r="I279" s="32">
        <f>'5th Cycle Summary-Final'!I279-'5th Cycle Summary-Final2'!I279</f>
        <v>0</v>
      </c>
      <c r="J279" s="32">
        <f>'5th Cycle Summary-Final'!J279-'5th Cycle Summary-Final2'!J279</f>
        <v>0</v>
      </c>
      <c r="K279" s="32">
        <f>'5th Cycle Summary-Final'!K279-'5th Cycle Summary-Final2'!K279</f>
        <v>0</v>
      </c>
      <c r="L279" s="32">
        <f>'5th Cycle Summary-Final'!L279-'5th Cycle Summary-Final2'!L279</f>
        <v>0</v>
      </c>
      <c r="M279" s="32">
        <f>'5th Cycle Summary-Final'!M279-'5th Cycle Summary-Final2'!M279</f>
        <v>0</v>
      </c>
      <c r="N279" s="32">
        <f>'5th Cycle Summary-Final'!N279-'5th Cycle Summary-Final2'!N279</f>
        <v>0</v>
      </c>
      <c r="O279" s="32">
        <f>'5th Cycle Summary-Final'!O279-'5th Cycle Summary-Final2'!O279</f>
        <v>0</v>
      </c>
      <c r="P279" s="32">
        <f>'5th Cycle Summary-Final'!P279-'5th Cycle Summary-Final2'!P279</f>
        <v>0</v>
      </c>
      <c r="Q279" s="32">
        <f>'5th Cycle Summary-Final'!Q279-'5th Cycle Summary-Final2'!Q279</f>
        <v>0</v>
      </c>
      <c r="R279" s="32">
        <f>'5th Cycle Summary-Final'!R279-'5th Cycle Summary-Final2'!R279</f>
        <v>0</v>
      </c>
      <c r="S279" s="32">
        <f>'5th Cycle Summary-Final'!S279-'5th Cycle Summary-Final2'!S279</f>
        <v>0</v>
      </c>
      <c r="T279" s="32">
        <f>'5th Cycle Summary-Final'!T279-'5th Cycle Summary-Final2'!T279</f>
        <v>0</v>
      </c>
      <c r="U279" s="32">
        <f>'5th Cycle Summary-Final'!U279-'5th Cycle Summary-Final2'!U279</f>
        <v>0</v>
      </c>
      <c r="V279" s="32">
        <f>'5th Cycle Summary-Final'!V279-'5th Cycle Summary-Final2'!V279</f>
        <v>0</v>
      </c>
      <c r="W279" s="32">
        <f>'5th Cycle Summary-Final'!W279-'5th Cycle Summary-Final2'!W279</f>
        <v>0</v>
      </c>
      <c r="X279" s="32">
        <f>'5th Cycle Summary-Final'!X279-'5th Cycle Summary-Final2'!X279</f>
        <v>0</v>
      </c>
      <c r="Y279" s="32">
        <f>'5th Cycle Summary-Final'!Y279-'5th Cycle Summary-Final2'!Y279</f>
        <v>0</v>
      </c>
      <c r="Z279" s="32">
        <f>'5th Cycle Summary-Final'!Z279-'5th Cycle Summary-Final2'!Z279</f>
        <v>0</v>
      </c>
    </row>
    <row r="280" spans="1:26" ht="12.75" customHeight="1" x14ac:dyDescent="0.15">
      <c r="A280" s="9" t="s">
        <v>416</v>
      </c>
      <c r="B280" s="9" t="s">
        <v>417</v>
      </c>
      <c r="C280" s="29" t="s">
        <v>421</v>
      </c>
      <c r="D280" s="32">
        <f>'5th Cycle Summary-Final'!D280-'5th Cycle Summary-Final2'!D280</f>
        <v>0</v>
      </c>
      <c r="E280" s="32">
        <f>'5th Cycle Summary-Final'!E280-'5th Cycle Summary-Final2'!E280</f>
        <v>0</v>
      </c>
      <c r="F280" s="32">
        <f>'5th Cycle Summary-Final'!F280-'5th Cycle Summary-Final2'!F280</f>
        <v>0</v>
      </c>
      <c r="G280" s="32">
        <f>'5th Cycle Summary-Final'!G280-'5th Cycle Summary-Final2'!G280</f>
        <v>0</v>
      </c>
      <c r="H280" s="32">
        <f>'5th Cycle Summary-Final'!H280-'5th Cycle Summary-Final2'!H280</f>
        <v>0</v>
      </c>
      <c r="I280" s="32">
        <f>'5th Cycle Summary-Final'!I280-'5th Cycle Summary-Final2'!I280</f>
        <v>0</v>
      </c>
      <c r="J280" s="32">
        <f>'5th Cycle Summary-Final'!J280-'5th Cycle Summary-Final2'!J280</f>
        <v>0</v>
      </c>
      <c r="K280" s="32">
        <f>'5th Cycle Summary-Final'!K280-'5th Cycle Summary-Final2'!K280</f>
        <v>0</v>
      </c>
      <c r="L280" s="32">
        <f>'5th Cycle Summary-Final'!L280-'5th Cycle Summary-Final2'!L280</f>
        <v>0</v>
      </c>
      <c r="M280" s="32">
        <f>'5th Cycle Summary-Final'!M280-'5th Cycle Summary-Final2'!M280</f>
        <v>0</v>
      </c>
      <c r="N280" s="32">
        <f>'5th Cycle Summary-Final'!N280-'5th Cycle Summary-Final2'!N280</f>
        <v>0</v>
      </c>
      <c r="O280" s="32">
        <f>'5th Cycle Summary-Final'!O280-'5th Cycle Summary-Final2'!O280</f>
        <v>0</v>
      </c>
      <c r="P280" s="32">
        <f>'5th Cycle Summary-Final'!P280-'5th Cycle Summary-Final2'!P280</f>
        <v>0</v>
      </c>
      <c r="Q280" s="32">
        <f>'5th Cycle Summary-Final'!Q280-'5th Cycle Summary-Final2'!Q280</f>
        <v>0</v>
      </c>
      <c r="R280" s="32">
        <f>'5th Cycle Summary-Final'!R280-'5th Cycle Summary-Final2'!R280</f>
        <v>0</v>
      </c>
      <c r="S280" s="32">
        <f>'5th Cycle Summary-Final'!S280-'5th Cycle Summary-Final2'!S280</f>
        <v>0</v>
      </c>
      <c r="T280" s="32">
        <f>'5th Cycle Summary-Final'!T280-'5th Cycle Summary-Final2'!T280</f>
        <v>0</v>
      </c>
      <c r="U280" s="32">
        <f>'5th Cycle Summary-Final'!U280-'5th Cycle Summary-Final2'!U280</f>
        <v>0</v>
      </c>
      <c r="V280" s="32">
        <f>'5th Cycle Summary-Final'!V280-'5th Cycle Summary-Final2'!V280</f>
        <v>0</v>
      </c>
      <c r="W280" s="32">
        <f>'5th Cycle Summary-Final'!W280-'5th Cycle Summary-Final2'!W280</f>
        <v>0</v>
      </c>
      <c r="X280" s="32">
        <f>'5th Cycle Summary-Final'!X280-'5th Cycle Summary-Final2'!X280</f>
        <v>0</v>
      </c>
      <c r="Y280" s="32">
        <f>'5th Cycle Summary-Final'!Y280-'5th Cycle Summary-Final2'!Y280</f>
        <v>0</v>
      </c>
      <c r="Z280" s="32">
        <f>'5th Cycle Summary-Final'!Z280-'5th Cycle Summary-Final2'!Z280</f>
        <v>0</v>
      </c>
    </row>
    <row r="281" spans="1:26" ht="12.75" customHeight="1" x14ac:dyDescent="0.15">
      <c r="A281" s="9" t="s">
        <v>416</v>
      </c>
      <c r="B281" s="9" t="s">
        <v>417</v>
      </c>
      <c r="C281" s="29" t="s">
        <v>426</v>
      </c>
      <c r="D281" s="32">
        <f>'5th Cycle Summary-Final'!D281-'5th Cycle Summary-Final2'!D281</f>
        <v>0</v>
      </c>
      <c r="E281" s="32">
        <f>'5th Cycle Summary-Final'!E281-'5th Cycle Summary-Final2'!E281</f>
        <v>0</v>
      </c>
      <c r="F281" s="32">
        <f>'5th Cycle Summary-Final'!F281-'5th Cycle Summary-Final2'!F281</f>
        <v>0</v>
      </c>
      <c r="G281" s="32">
        <f>'5th Cycle Summary-Final'!G281-'5th Cycle Summary-Final2'!G281</f>
        <v>0</v>
      </c>
      <c r="H281" s="32">
        <f>'5th Cycle Summary-Final'!H281-'5th Cycle Summary-Final2'!H281</f>
        <v>0</v>
      </c>
      <c r="I281" s="32">
        <f>'5th Cycle Summary-Final'!I281-'5th Cycle Summary-Final2'!I281</f>
        <v>0</v>
      </c>
      <c r="J281" s="32">
        <f>'5th Cycle Summary-Final'!J281-'5th Cycle Summary-Final2'!J281</f>
        <v>0</v>
      </c>
      <c r="K281" s="32">
        <f>'5th Cycle Summary-Final'!K281-'5th Cycle Summary-Final2'!K281</f>
        <v>0</v>
      </c>
      <c r="L281" s="32">
        <f>'5th Cycle Summary-Final'!L281-'5th Cycle Summary-Final2'!L281</f>
        <v>0</v>
      </c>
      <c r="M281" s="32">
        <f>'5th Cycle Summary-Final'!M281-'5th Cycle Summary-Final2'!M281</f>
        <v>0</v>
      </c>
      <c r="N281" s="32">
        <f>'5th Cycle Summary-Final'!N281-'5th Cycle Summary-Final2'!N281</f>
        <v>0</v>
      </c>
      <c r="O281" s="32">
        <f>'5th Cycle Summary-Final'!O281-'5th Cycle Summary-Final2'!O281</f>
        <v>0</v>
      </c>
      <c r="P281" s="32">
        <f>'5th Cycle Summary-Final'!P281-'5th Cycle Summary-Final2'!P281</f>
        <v>0</v>
      </c>
      <c r="Q281" s="32">
        <f>'5th Cycle Summary-Final'!Q281-'5th Cycle Summary-Final2'!Q281</f>
        <v>0</v>
      </c>
      <c r="R281" s="32">
        <f>'5th Cycle Summary-Final'!R281-'5th Cycle Summary-Final2'!R281</f>
        <v>0</v>
      </c>
      <c r="S281" s="32">
        <f>'5th Cycle Summary-Final'!S281-'5th Cycle Summary-Final2'!S281</f>
        <v>0</v>
      </c>
      <c r="T281" s="32">
        <f>'5th Cycle Summary-Final'!T281-'5th Cycle Summary-Final2'!T281</f>
        <v>0</v>
      </c>
      <c r="U281" s="32">
        <f>'5th Cycle Summary-Final'!U281-'5th Cycle Summary-Final2'!U281</f>
        <v>0</v>
      </c>
      <c r="V281" s="32">
        <f>'5th Cycle Summary-Final'!V281-'5th Cycle Summary-Final2'!V281</f>
        <v>0</v>
      </c>
      <c r="W281" s="32">
        <f>'5th Cycle Summary-Final'!W281-'5th Cycle Summary-Final2'!W281</f>
        <v>0</v>
      </c>
      <c r="X281" s="32">
        <f>'5th Cycle Summary-Final'!X281-'5th Cycle Summary-Final2'!X281</f>
        <v>0</v>
      </c>
      <c r="Y281" s="32">
        <f>'5th Cycle Summary-Final'!Y281-'5th Cycle Summary-Final2'!Y281</f>
        <v>0</v>
      </c>
      <c r="Z281" s="32">
        <f>'5th Cycle Summary-Final'!Z281-'5th Cycle Summary-Final2'!Z281</f>
        <v>0</v>
      </c>
    </row>
    <row r="282" spans="1:26" ht="12.75" customHeight="1" x14ac:dyDescent="0.15">
      <c r="A282" s="9" t="s">
        <v>416</v>
      </c>
      <c r="B282" s="9" t="s">
        <v>417</v>
      </c>
      <c r="C282" s="29" t="s">
        <v>428</v>
      </c>
      <c r="D282" s="32">
        <f>'5th Cycle Summary-Final'!D282-'5th Cycle Summary-Final2'!D282</f>
        <v>0</v>
      </c>
      <c r="E282" s="32">
        <f>'5th Cycle Summary-Final'!E282-'5th Cycle Summary-Final2'!E282</f>
        <v>0</v>
      </c>
      <c r="F282" s="32">
        <f>'5th Cycle Summary-Final'!F282-'5th Cycle Summary-Final2'!F282</f>
        <v>0</v>
      </c>
      <c r="G282" s="32">
        <f>'5th Cycle Summary-Final'!G282-'5th Cycle Summary-Final2'!G282</f>
        <v>0</v>
      </c>
      <c r="H282" s="32">
        <f>'5th Cycle Summary-Final'!H282-'5th Cycle Summary-Final2'!H282</f>
        <v>0</v>
      </c>
      <c r="I282" s="32">
        <f>'5th Cycle Summary-Final'!I282-'5th Cycle Summary-Final2'!I282</f>
        <v>0</v>
      </c>
      <c r="J282" s="32">
        <f>'5th Cycle Summary-Final'!J282-'5th Cycle Summary-Final2'!J282</f>
        <v>0</v>
      </c>
      <c r="K282" s="32">
        <f>'5th Cycle Summary-Final'!K282-'5th Cycle Summary-Final2'!K282</f>
        <v>0</v>
      </c>
      <c r="L282" s="32">
        <f>'5th Cycle Summary-Final'!L282-'5th Cycle Summary-Final2'!L282</f>
        <v>0</v>
      </c>
      <c r="M282" s="32">
        <f>'5th Cycle Summary-Final'!M282-'5th Cycle Summary-Final2'!M282</f>
        <v>0</v>
      </c>
      <c r="N282" s="32">
        <f>'5th Cycle Summary-Final'!N282-'5th Cycle Summary-Final2'!N282</f>
        <v>0</v>
      </c>
      <c r="O282" s="32">
        <f>'5th Cycle Summary-Final'!O282-'5th Cycle Summary-Final2'!O282</f>
        <v>0</v>
      </c>
      <c r="P282" s="32">
        <f>'5th Cycle Summary-Final'!P282-'5th Cycle Summary-Final2'!P282</f>
        <v>0</v>
      </c>
      <c r="Q282" s="32">
        <f>'5th Cycle Summary-Final'!Q282-'5th Cycle Summary-Final2'!Q282</f>
        <v>0</v>
      </c>
      <c r="R282" s="32">
        <f>'5th Cycle Summary-Final'!R282-'5th Cycle Summary-Final2'!R282</f>
        <v>0</v>
      </c>
      <c r="S282" s="32">
        <f>'5th Cycle Summary-Final'!S282-'5th Cycle Summary-Final2'!S282</f>
        <v>0</v>
      </c>
      <c r="T282" s="32">
        <f>'5th Cycle Summary-Final'!T282-'5th Cycle Summary-Final2'!T282</f>
        <v>0</v>
      </c>
      <c r="U282" s="32">
        <f>'5th Cycle Summary-Final'!U282-'5th Cycle Summary-Final2'!U282</f>
        <v>0</v>
      </c>
      <c r="V282" s="32">
        <f>'5th Cycle Summary-Final'!V282-'5th Cycle Summary-Final2'!V282</f>
        <v>0</v>
      </c>
      <c r="W282" s="32">
        <f>'5th Cycle Summary-Final'!W282-'5th Cycle Summary-Final2'!W282</f>
        <v>0</v>
      </c>
      <c r="X282" s="32">
        <f>'5th Cycle Summary-Final'!X282-'5th Cycle Summary-Final2'!X282</f>
        <v>0</v>
      </c>
      <c r="Y282" s="32">
        <f>'5th Cycle Summary-Final'!Y282-'5th Cycle Summary-Final2'!Y282</f>
        <v>0</v>
      </c>
      <c r="Z282" s="32">
        <f>'5th Cycle Summary-Final'!Z282-'5th Cycle Summary-Final2'!Z282</f>
        <v>0</v>
      </c>
    </row>
    <row r="283" spans="1:26" ht="12.75" customHeight="1" x14ac:dyDescent="0.15">
      <c r="A283" s="9" t="s">
        <v>416</v>
      </c>
      <c r="B283" s="9" t="s">
        <v>417</v>
      </c>
      <c r="C283" s="29" t="s">
        <v>431</v>
      </c>
      <c r="D283" s="32">
        <f>'5th Cycle Summary-Final'!D283-'5th Cycle Summary-Final2'!D283</f>
        <v>0</v>
      </c>
      <c r="E283" s="32">
        <f>'5th Cycle Summary-Final'!E283-'5th Cycle Summary-Final2'!E283</f>
        <v>0</v>
      </c>
      <c r="F283" s="32">
        <f>'5th Cycle Summary-Final'!F283-'5th Cycle Summary-Final2'!F283</f>
        <v>0</v>
      </c>
      <c r="G283" s="32">
        <f>'5th Cycle Summary-Final'!G283-'5th Cycle Summary-Final2'!G283</f>
        <v>0</v>
      </c>
      <c r="H283" s="32">
        <f>'5th Cycle Summary-Final'!H283-'5th Cycle Summary-Final2'!H283</f>
        <v>0</v>
      </c>
      <c r="I283" s="32">
        <f>'5th Cycle Summary-Final'!I283-'5th Cycle Summary-Final2'!I283</f>
        <v>0</v>
      </c>
      <c r="J283" s="32">
        <f>'5th Cycle Summary-Final'!J283-'5th Cycle Summary-Final2'!J283</f>
        <v>0</v>
      </c>
      <c r="K283" s="32">
        <f>'5th Cycle Summary-Final'!K283-'5th Cycle Summary-Final2'!K283</f>
        <v>0</v>
      </c>
      <c r="L283" s="32">
        <f>'5th Cycle Summary-Final'!L283-'5th Cycle Summary-Final2'!L283</f>
        <v>0</v>
      </c>
      <c r="M283" s="32">
        <f>'5th Cycle Summary-Final'!M283-'5th Cycle Summary-Final2'!M283</f>
        <v>0</v>
      </c>
      <c r="N283" s="32">
        <f>'5th Cycle Summary-Final'!N283-'5th Cycle Summary-Final2'!N283</f>
        <v>0</v>
      </c>
      <c r="O283" s="32">
        <f>'5th Cycle Summary-Final'!O283-'5th Cycle Summary-Final2'!O283</f>
        <v>0</v>
      </c>
      <c r="P283" s="32">
        <f>'5th Cycle Summary-Final'!P283-'5th Cycle Summary-Final2'!P283</f>
        <v>0</v>
      </c>
      <c r="Q283" s="32">
        <f>'5th Cycle Summary-Final'!Q283-'5th Cycle Summary-Final2'!Q283</f>
        <v>0</v>
      </c>
      <c r="R283" s="32">
        <f>'5th Cycle Summary-Final'!R283-'5th Cycle Summary-Final2'!R283</f>
        <v>0</v>
      </c>
      <c r="S283" s="32">
        <f>'5th Cycle Summary-Final'!S283-'5th Cycle Summary-Final2'!S283</f>
        <v>0</v>
      </c>
      <c r="T283" s="32">
        <f>'5th Cycle Summary-Final'!T283-'5th Cycle Summary-Final2'!T283</f>
        <v>0</v>
      </c>
      <c r="U283" s="32">
        <f>'5th Cycle Summary-Final'!U283-'5th Cycle Summary-Final2'!U283</f>
        <v>0</v>
      </c>
      <c r="V283" s="32">
        <f>'5th Cycle Summary-Final'!V283-'5th Cycle Summary-Final2'!V283</f>
        <v>0</v>
      </c>
      <c r="W283" s="32">
        <f>'5th Cycle Summary-Final'!W283-'5th Cycle Summary-Final2'!W283</f>
        <v>0</v>
      </c>
      <c r="X283" s="32">
        <f>'5th Cycle Summary-Final'!X283-'5th Cycle Summary-Final2'!X283</f>
        <v>0</v>
      </c>
      <c r="Y283" s="32">
        <f>'5th Cycle Summary-Final'!Y283-'5th Cycle Summary-Final2'!Y283</f>
        <v>0</v>
      </c>
      <c r="Z283" s="32">
        <f>'5th Cycle Summary-Final'!Z283-'5th Cycle Summary-Final2'!Z283</f>
        <v>0</v>
      </c>
    </row>
    <row r="284" spans="1:26" ht="12.75" customHeight="1" x14ac:dyDescent="0.15">
      <c r="A284" s="9" t="s">
        <v>416</v>
      </c>
      <c r="B284" s="9" t="s">
        <v>417</v>
      </c>
      <c r="C284" s="29" t="s">
        <v>432</v>
      </c>
      <c r="D284" s="32">
        <f>'5th Cycle Summary-Final'!D284-'5th Cycle Summary-Final2'!D284</f>
        <v>0</v>
      </c>
      <c r="E284" s="32">
        <f>'5th Cycle Summary-Final'!E284-'5th Cycle Summary-Final2'!E284</f>
        <v>0</v>
      </c>
      <c r="F284" s="32">
        <f>'5th Cycle Summary-Final'!F284-'5th Cycle Summary-Final2'!F284</f>
        <v>0</v>
      </c>
      <c r="G284" s="32">
        <f>'5th Cycle Summary-Final'!G284-'5th Cycle Summary-Final2'!G284</f>
        <v>0</v>
      </c>
      <c r="H284" s="32">
        <f>'5th Cycle Summary-Final'!H284-'5th Cycle Summary-Final2'!H284</f>
        <v>0</v>
      </c>
      <c r="I284" s="32">
        <f>'5th Cycle Summary-Final'!I284-'5th Cycle Summary-Final2'!I284</f>
        <v>0</v>
      </c>
      <c r="J284" s="32">
        <f>'5th Cycle Summary-Final'!J284-'5th Cycle Summary-Final2'!J284</f>
        <v>0</v>
      </c>
      <c r="K284" s="32">
        <f>'5th Cycle Summary-Final'!K284-'5th Cycle Summary-Final2'!K284</f>
        <v>0</v>
      </c>
      <c r="L284" s="32">
        <f>'5th Cycle Summary-Final'!L284-'5th Cycle Summary-Final2'!L284</f>
        <v>0</v>
      </c>
      <c r="M284" s="32">
        <f>'5th Cycle Summary-Final'!M284-'5th Cycle Summary-Final2'!M284</f>
        <v>0</v>
      </c>
      <c r="N284" s="32">
        <f>'5th Cycle Summary-Final'!N284-'5th Cycle Summary-Final2'!N284</f>
        <v>0</v>
      </c>
      <c r="O284" s="32">
        <f>'5th Cycle Summary-Final'!O284-'5th Cycle Summary-Final2'!O284</f>
        <v>0</v>
      </c>
      <c r="P284" s="32">
        <f>'5th Cycle Summary-Final'!P284-'5th Cycle Summary-Final2'!P284</f>
        <v>0</v>
      </c>
      <c r="Q284" s="32">
        <f>'5th Cycle Summary-Final'!Q284-'5th Cycle Summary-Final2'!Q284</f>
        <v>0</v>
      </c>
      <c r="R284" s="32">
        <f>'5th Cycle Summary-Final'!R284-'5th Cycle Summary-Final2'!R284</f>
        <v>0</v>
      </c>
      <c r="S284" s="32">
        <f>'5th Cycle Summary-Final'!S284-'5th Cycle Summary-Final2'!S284</f>
        <v>0</v>
      </c>
      <c r="T284" s="32">
        <f>'5th Cycle Summary-Final'!T284-'5th Cycle Summary-Final2'!T284</f>
        <v>0</v>
      </c>
      <c r="U284" s="32">
        <f>'5th Cycle Summary-Final'!U284-'5th Cycle Summary-Final2'!U284</f>
        <v>28</v>
      </c>
      <c r="V284" s="32">
        <f>'5th Cycle Summary-Final'!V284-'5th Cycle Summary-Final2'!V284</f>
        <v>0</v>
      </c>
      <c r="W284" s="32">
        <f>'5th Cycle Summary-Final'!W284-'5th Cycle Summary-Final2'!W284</f>
        <v>0.28571428571428581</v>
      </c>
      <c r="X284" s="32">
        <f>'5th Cycle Summary-Final'!X284-'5th Cycle Summary-Final2'!X284</f>
        <v>0</v>
      </c>
      <c r="Y284" s="32">
        <f>'5th Cycle Summary-Final'!Y284-'5th Cycle Summary-Final2'!Y284</f>
        <v>28</v>
      </c>
      <c r="Z284" s="32">
        <f>'5th Cycle Summary-Final'!Z284-'5th Cycle Summary-Final2'!Z284</f>
        <v>0</v>
      </c>
    </row>
    <row r="285" spans="1:26" ht="12.75" customHeight="1" x14ac:dyDescent="0.15">
      <c r="A285" s="9" t="s">
        <v>416</v>
      </c>
      <c r="B285" s="9" t="s">
        <v>417</v>
      </c>
      <c r="C285" s="29" t="s">
        <v>436</v>
      </c>
      <c r="D285" s="32">
        <f>'5th Cycle Summary-Final'!D285-'5th Cycle Summary-Final2'!D285</f>
        <v>0</v>
      </c>
      <c r="E285" s="32">
        <f>'5th Cycle Summary-Final'!E285-'5th Cycle Summary-Final2'!E285</f>
        <v>0</v>
      </c>
      <c r="F285" s="32">
        <f>'5th Cycle Summary-Final'!F285-'5th Cycle Summary-Final2'!F285</f>
        <v>0</v>
      </c>
      <c r="G285" s="32">
        <f>'5th Cycle Summary-Final'!G285-'5th Cycle Summary-Final2'!G285</f>
        <v>0</v>
      </c>
      <c r="H285" s="32">
        <f>'5th Cycle Summary-Final'!H285-'5th Cycle Summary-Final2'!H285</f>
        <v>0</v>
      </c>
      <c r="I285" s="32">
        <f>'5th Cycle Summary-Final'!I285-'5th Cycle Summary-Final2'!I285</f>
        <v>0</v>
      </c>
      <c r="J285" s="32">
        <f>'5th Cycle Summary-Final'!J285-'5th Cycle Summary-Final2'!J285</f>
        <v>0</v>
      </c>
      <c r="K285" s="32">
        <f>'5th Cycle Summary-Final'!K285-'5th Cycle Summary-Final2'!K285</f>
        <v>0</v>
      </c>
      <c r="L285" s="32">
        <f>'5th Cycle Summary-Final'!L285-'5th Cycle Summary-Final2'!L285</f>
        <v>0</v>
      </c>
      <c r="M285" s="32">
        <f>'5th Cycle Summary-Final'!M285-'5th Cycle Summary-Final2'!M285</f>
        <v>0</v>
      </c>
      <c r="N285" s="32">
        <f>'5th Cycle Summary-Final'!N285-'5th Cycle Summary-Final2'!N285</f>
        <v>0</v>
      </c>
      <c r="O285" s="32">
        <f>'5th Cycle Summary-Final'!O285-'5th Cycle Summary-Final2'!O285</f>
        <v>0</v>
      </c>
      <c r="P285" s="32">
        <f>'5th Cycle Summary-Final'!P285-'5th Cycle Summary-Final2'!P285</f>
        <v>0</v>
      </c>
      <c r="Q285" s="32">
        <f>'5th Cycle Summary-Final'!Q285-'5th Cycle Summary-Final2'!Q285</f>
        <v>0</v>
      </c>
      <c r="R285" s="32">
        <f>'5th Cycle Summary-Final'!R285-'5th Cycle Summary-Final2'!R285</f>
        <v>0</v>
      </c>
      <c r="S285" s="32">
        <f>'5th Cycle Summary-Final'!S285-'5th Cycle Summary-Final2'!S285</f>
        <v>0</v>
      </c>
      <c r="T285" s="32">
        <f>'5th Cycle Summary-Final'!T285-'5th Cycle Summary-Final2'!T285</f>
        <v>0</v>
      </c>
      <c r="U285" s="32">
        <f>'5th Cycle Summary-Final'!U285-'5th Cycle Summary-Final2'!U285</f>
        <v>0</v>
      </c>
      <c r="V285" s="32">
        <f>'5th Cycle Summary-Final'!V285-'5th Cycle Summary-Final2'!V285</f>
        <v>0</v>
      </c>
      <c r="W285" s="32">
        <f>'5th Cycle Summary-Final'!W285-'5th Cycle Summary-Final2'!W285</f>
        <v>0</v>
      </c>
      <c r="X285" s="32">
        <f>'5th Cycle Summary-Final'!X285-'5th Cycle Summary-Final2'!X285</f>
        <v>0</v>
      </c>
      <c r="Y285" s="32">
        <f>'5th Cycle Summary-Final'!Y285-'5th Cycle Summary-Final2'!Y285</f>
        <v>0</v>
      </c>
      <c r="Z285" s="32">
        <f>'5th Cycle Summary-Final'!Z285-'5th Cycle Summary-Final2'!Z285</f>
        <v>0</v>
      </c>
    </row>
    <row r="286" spans="1:26" ht="12.75" customHeight="1" x14ac:dyDescent="0.15">
      <c r="A286" s="9" t="s">
        <v>416</v>
      </c>
      <c r="B286" s="9" t="s">
        <v>417</v>
      </c>
      <c r="C286" s="29" t="s">
        <v>437</v>
      </c>
      <c r="D286" s="32">
        <f>'5th Cycle Summary-Final'!D286-'5th Cycle Summary-Final2'!D286</f>
        <v>0</v>
      </c>
      <c r="E286" s="32">
        <f>'5th Cycle Summary-Final'!E286-'5th Cycle Summary-Final2'!E286</f>
        <v>0</v>
      </c>
      <c r="F286" s="32">
        <f>'5th Cycle Summary-Final'!F286-'5th Cycle Summary-Final2'!F286</f>
        <v>0</v>
      </c>
      <c r="G286" s="32">
        <f>'5th Cycle Summary-Final'!G286-'5th Cycle Summary-Final2'!G286</f>
        <v>0</v>
      </c>
      <c r="H286" s="32">
        <f>'5th Cycle Summary-Final'!H286-'5th Cycle Summary-Final2'!H286</f>
        <v>0</v>
      </c>
      <c r="I286" s="32">
        <f>'5th Cycle Summary-Final'!I286-'5th Cycle Summary-Final2'!I286</f>
        <v>0</v>
      </c>
      <c r="J286" s="32">
        <f>'5th Cycle Summary-Final'!J286-'5th Cycle Summary-Final2'!J286</f>
        <v>0</v>
      </c>
      <c r="K286" s="32">
        <f>'5th Cycle Summary-Final'!K286-'5th Cycle Summary-Final2'!K286</f>
        <v>0</v>
      </c>
      <c r="L286" s="32">
        <f>'5th Cycle Summary-Final'!L286-'5th Cycle Summary-Final2'!L286</f>
        <v>0</v>
      </c>
      <c r="M286" s="32">
        <f>'5th Cycle Summary-Final'!M286-'5th Cycle Summary-Final2'!M286</f>
        <v>0</v>
      </c>
      <c r="N286" s="32">
        <f>'5th Cycle Summary-Final'!N286-'5th Cycle Summary-Final2'!N286</f>
        <v>0</v>
      </c>
      <c r="O286" s="32">
        <f>'5th Cycle Summary-Final'!O286-'5th Cycle Summary-Final2'!O286</f>
        <v>0</v>
      </c>
      <c r="P286" s="32">
        <f>'5th Cycle Summary-Final'!P286-'5th Cycle Summary-Final2'!P286</f>
        <v>0</v>
      </c>
      <c r="Q286" s="32">
        <f>'5th Cycle Summary-Final'!Q286-'5th Cycle Summary-Final2'!Q286</f>
        <v>0</v>
      </c>
      <c r="R286" s="32">
        <f>'5th Cycle Summary-Final'!R286-'5th Cycle Summary-Final2'!R286</f>
        <v>0</v>
      </c>
      <c r="S286" s="32">
        <f>'5th Cycle Summary-Final'!S286-'5th Cycle Summary-Final2'!S286</f>
        <v>0</v>
      </c>
      <c r="T286" s="32">
        <f>'5th Cycle Summary-Final'!T286-'5th Cycle Summary-Final2'!T286</f>
        <v>0</v>
      </c>
      <c r="U286" s="32">
        <f>'5th Cycle Summary-Final'!U286-'5th Cycle Summary-Final2'!U286</f>
        <v>0</v>
      </c>
      <c r="V286" s="32">
        <f>'5th Cycle Summary-Final'!V286-'5th Cycle Summary-Final2'!V286</f>
        <v>0</v>
      </c>
      <c r="W286" s="32">
        <f>'5th Cycle Summary-Final'!W286-'5th Cycle Summary-Final2'!W286</f>
        <v>0</v>
      </c>
      <c r="X286" s="32">
        <f>'5th Cycle Summary-Final'!X286-'5th Cycle Summary-Final2'!X286</f>
        <v>0</v>
      </c>
      <c r="Y286" s="32">
        <f>'5th Cycle Summary-Final'!Y286-'5th Cycle Summary-Final2'!Y286</f>
        <v>0</v>
      </c>
      <c r="Z286" s="32">
        <f>'5th Cycle Summary-Final'!Z286-'5th Cycle Summary-Final2'!Z286</f>
        <v>0</v>
      </c>
    </row>
    <row r="287" spans="1:26" ht="12.75" customHeight="1" x14ac:dyDescent="0.15">
      <c r="A287" s="9" t="s">
        <v>416</v>
      </c>
      <c r="B287" s="9" t="s">
        <v>417</v>
      </c>
      <c r="C287" s="29" t="s">
        <v>439</v>
      </c>
      <c r="D287" s="32">
        <f>'5th Cycle Summary-Final'!D287-'5th Cycle Summary-Final2'!D287</f>
        <v>0</v>
      </c>
      <c r="E287" s="32">
        <f>'5th Cycle Summary-Final'!E287-'5th Cycle Summary-Final2'!E287</f>
        <v>0</v>
      </c>
      <c r="F287" s="32">
        <f>'5th Cycle Summary-Final'!F287-'5th Cycle Summary-Final2'!F287</f>
        <v>0</v>
      </c>
      <c r="G287" s="32">
        <f>'5th Cycle Summary-Final'!G287-'5th Cycle Summary-Final2'!G287</f>
        <v>0</v>
      </c>
      <c r="H287" s="32">
        <f>'5th Cycle Summary-Final'!H287-'5th Cycle Summary-Final2'!H287</f>
        <v>0</v>
      </c>
      <c r="I287" s="32">
        <f>'5th Cycle Summary-Final'!I287-'5th Cycle Summary-Final2'!I287</f>
        <v>0</v>
      </c>
      <c r="J287" s="32">
        <f>'5th Cycle Summary-Final'!J287-'5th Cycle Summary-Final2'!J287</f>
        <v>0</v>
      </c>
      <c r="K287" s="32">
        <f>'5th Cycle Summary-Final'!K287-'5th Cycle Summary-Final2'!K287</f>
        <v>0</v>
      </c>
      <c r="L287" s="32">
        <f>'5th Cycle Summary-Final'!L287-'5th Cycle Summary-Final2'!L287</f>
        <v>0</v>
      </c>
      <c r="M287" s="32">
        <f>'5th Cycle Summary-Final'!M287-'5th Cycle Summary-Final2'!M287</f>
        <v>0</v>
      </c>
      <c r="N287" s="32">
        <f>'5th Cycle Summary-Final'!N287-'5th Cycle Summary-Final2'!N287</f>
        <v>0</v>
      </c>
      <c r="O287" s="32">
        <f>'5th Cycle Summary-Final'!O287-'5th Cycle Summary-Final2'!O287</f>
        <v>0</v>
      </c>
      <c r="P287" s="32">
        <f>'5th Cycle Summary-Final'!P287-'5th Cycle Summary-Final2'!P287</f>
        <v>0</v>
      </c>
      <c r="Q287" s="32">
        <f>'5th Cycle Summary-Final'!Q287-'5th Cycle Summary-Final2'!Q287</f>
        <v>0</v>
      </c>
      <c r="R287" s="32">
        <f>'5th Cycle Summary-Final'!R287-'5th Cycle Summary-Final2'!R287</f>
        <v>0</v>
      </c>
      <c r="S287" s="32">
        <f>'5th Cycle Summary-Final'!S287-'5th Cycle Summary-Final2'!S287</f>
        <v>0</v>
      </c>
      <c r="T287" s="32">
        <f>'5th Cycle Summary-Final'!T287-'5th Cycle Summary-Final2'!T287</f>
        <v>0</v>
      </c>
      <c r="U287" s="32">
        <f>'5th Cycle Summary-Final'!U287-'5th Cycle Summary-Final2'!U287</f>
        <v>0</v>
      </c>
      <c r="V287" s="32">
        <f>'5th Cycle Summary-Final'!V287-'5th Cycle Summary-Final2'!V287</f>
        <v>0</v>
      </c>
      <c r="W287" s="32">
        <f>'5th Cycle Summary-Final'!W287-'5th Cycle Summary-Final2'!W287</f>
        <v>0</v>
      </c>
      <c r="X287" s="32">
        <f>'5th Cycle Summary-Final'!X287-'5th Cycle Summary-Final2'!X287</f>
        <v>0</v>
      </c>
      <c r="Y287" s="32">
        <f>'5th Cycle Summary-Final'!Y287-'5th Cycle Summary-Final2'!Y287</f>
        <v>0</v>
      </c>
      <c r="Z287" s="32">
        <f>'5th Cycle Summary-Final'!Z287-'5th Cycle Summary-Final2'!Z287</f>
        <v>0</v>
      </c>
    </row>
    <row r="288" spans="1:26" ht="12.75" customHeight="1" x14ac:dyDescent="0.15">
      <c r="A288" s="9" t="s">
        <v>416</v>
      </c>
      <c r="B288" s="9" t="s">
        <v>417</v>
      </c>
      <c r="C288" s="29" t="s">
        <v>440</v>
      </c>
      <c r="D288" s="32">
        <f>'5th Cycle Summary-Final'!D288-'5th Cycle Summary-Final2'!D288</f>
        <v>0</v>
      </c>
      <c r="E288" s="32">
        <f>'5th Cycle Summary-Final'!E288-'5th Cycle Summary-Final2'!E288</f>
        <v>0</v>
      </c>
      <c r="F288" s="32">
        <f>'5th Cycle Summary-Final'!F288-'5th Cycle Summary-Final2'!F288</f>
        <v>0</v>
      </c>
      <c r="G288" s="32">
        <f>'5th Cycle Summary-Final'!G288-'5th Cycle Summary-Final2'!G288</f>
        <v>0</v>
      </c>
      <c r="H288" s="32">
        <f>'5th Cycle Summary-Final'!H288-'5th Cycle Summary-Final2'!H288</f>
        <v>0</v>
      </c>
      <c r="I288" s="32">
        <f>'5th Cycle Summary-Final'!I288-'5th Cycle Summary-Final2'!I288</f>
        <v>0</v>
      </c>
      <c r="J288" s="32">
        <f>'5th Cycle Summary-Final'!J288-'5th Cycle Summary-Final2'!J288</f>
        <v>0</v>
      </c>
      <c r="K288" s="32">
        <f>'5th Cycle Summary-Final'!K288-'5th Cycle Summary-Final2'!K288</f>
        <v>0</v>
      </c>
      <c r="L288" s="32">
        <f>'5th Cycle Summary-Final'!L288-'5th Cycle Summary-Final2'!L288</f>
        <v>0</v>
      </c>
      <c r="M288" s="32">
        <f>'5th Cycle Summary-Final'!M288-'5th Cycle Summary-Final2'!M288</f>
        <v>0</v>
      </c>
      <c r="N288" s="32">
        <f>'5th Cycle Summary-Final'!N288-'5th Cycle Summary-Final2'!N288</f>
        <v>0</v>
      </c>
      <c r="O288" s="32">
        <f>'5th Cycle Summary-Final'!O288-'5th Cycle Summary-Final2'!O288</f>
        <v>0</v>
      </c>
      <c r="P288" s="32">
        <f>'5th Cycle Summary-Final'!P288-'5th Cycle Summary-Final2'!P288</f>
        <v>0</v>
      </c>
      <c r="Q288" s="32">
        <f>'5th Cycle Summary-Final'!Q288-'5th Cycle Summary-Final2'!Q288</f>
        <v>0</v>
      </c>
      <c r="R288" s="32">
        <f>'5th Cycle Summary-Final'!R288-'5th Cycle Summary-Final2'!R288</f>
        <v>0</v>
      </c>
      <c r="S288" s="32">
        <f>'5th Cycle Summary-Final'!S288-'5th Cycle Summary-Final2'!S288</f>
        <v>0</v>
      </c>
      <c r="T288" s="32">
        <f>'5th Cycle Summary-Final'!T288-'5th Cycle Summary-Final2'!T288</f>
        <v>0</v>
      </c>
      <c r="U288" s="32">
        <f>'5th Cycle Summary-Final'!U288-'5th Cycle Summary-Final2'!U288</f>
        <v>0</v>
      </c>
      <c r="V288" s="32">
        <f>'5th Cycle Summary-Final'!V288-'5th Cycle Summary-Final2'!V288</f>
        <v>0</v>
      </c>
      <c r="W288" s="32">
        <f>'5th Cycle Summary-Final'!W288-'5th Cycle Summary-Final2'!W288</f>
        <v>0</v>
      </c>
      <c r="X288" s="32">
        <f>'5th Cycle Summary-Final'!X288-'5th Cycle Summary-Final2'!X288</f>
        <v>0</v>
      </c>
      <c r="Y288" s="32">
        <f>'5th Cycle Summary-Final'!Y288-'5th Cycle Summary-Final2'!Y288</f>
        <v>0</v>
      </c>
      <c r="Z288" s="32">
        <f>'5th Cycle Summary-Final'!Z288-'5th Cycle Summary-Final2'!Z288</f>
        <v>0</v>
      </c>
    </row>
    <row r="289" spans="1:26" ht="12.75" customHeight="1" x14ac:dyDescent="0.15">
      <c r="A289" s="9" t="s">
        <v>416</v>
      </c>
      <c r="B289" s="9" t="s">
        <v>417</v>
      </c>
      <c r="C289" s="29" t="s">
        <v>443</v>
      </c>
      <c r="D289" s="32">
        <f>'5th Cycle Summary-Final'!D289-'5th Cycle Summary-Final2'!D289</f>
        <v>0</v>
      </c>
      <c r="E289" s="32">
        <f>'5th Cycle Summary-Final'!E289-'5th Cycle Summary-Final2'!E289</f>
        <v>0</v>
      </c>
      <c r="F289" s="32">
        <f>'5th Cycle Summary-Final'!F289-'5th Cycle Summary-Final2'!F289</f>
        <v>0</v>
      </c>
      <c r="G289" s="32">
        <f>'5th Cycle Summary-Final'!G289-'5th Cycle Summary-Final2'!G289</f>
        <v>0</v>
      </c>
      <c r="H289" s="32">
        <f>'5th Cycle Summary-Final'!H289-'5th Cycle Summary-Final2'!H289</f>
        <v>0</v>
      </c>
      <c r="I289" s="32">
        <f>'5th Cycle Summary-Final'!I289-'5th Cycle Summary-Final2'!I289</f>
        <v>0</v>
      </c>
      <c r="J289" s="32">
        <f>'5th Cycle Summary-Final'!J289-'5th Cycle Summary-Final2'!J289</f>
        <v>0</v>
      </c>
      <c r="K289" s="32">
        <f>'5th Cycle Summary-Final'!K289-'5th Cycle Summary-Final2'!K289</f>
        <v>0</v>
      </c>
      <c r="L289" s="32">
        <f>'5th Cycle Summary-Final'!L289-'5th Cycle Summary-Final2'!L289</f>
        <v>0</v>
      </c>
      <c r="M289" s="32">
        <f>'5th Cycle Summary-Final'!M289-'5th Cycle Summary-Final2'!M289</f>
        <v>0</v>
      </c>
      <c r="N289" s="32">
        <f>'5th Cycle Summary-Final'!N289-'5th Cycle Summary-Final2'!N289</f>
        <v>0</v>
      </c>
      <c r="O289" s="32">
        <f>'5th Cycle Summary-Final'!O289-'5th Cycle Summary-Final2'!O289</f>
        <v>0</v>
      </c>
      <c r="P289" s="32">
        <f>'5th Cycle Summary-Final'!P289-'5th Cycle Summary-Final2'!P289</f>
        <v>0</v>
      </c>
      <c r="Q289" s="32">
        <f>'5th Cycle Summary-Final'!Q289-'5th Cycle Summary-Final2'!Q289</f>
        <v>0</v>
      </c>
      <c r="R289" s="32">
        <f>'5th Cycle Summary-Final'!R289-'5th Cycle Summary-Final2'!R289</f>
        <v>0</v>
      </c>
      <c r="S289" s="32">
        <f>'5th Cycle Summary-Final'!S289-'5th Cycle Summary-Final2'!S289</f>
        <v>0</v>
      </c>
      <c r="T289" s="32">
        <f>'5th Cycle Summary-Final'!T289-'5th Cycle Summary-Final2'!T289</f>
        <v>0</v>
      </c>
      <c r="U289" s="32">
        <f>'5th Cycle Summary-Final'!U289-'5th Cycle Summary-Final2'!U289</f>
        <v>0</v>
      </c>
      <c r="V289" s="32">
        <f>'5th Cycle Summary-Final'!V289-'5th Cycle Summary-Final2'!V289</f>
        <v>0</v>
      </c>
      <c r="W289" s="32">
        <f>'5th Cycle Summary-Final'!W289-'5th Cycle Summary-Final2'!W289</f>
        <v>0</v>
      </c>
      <c r="X289" s="32">
        <f>'5th Cycle Summary-Final'!X289-'5th Cycle Summary-Final2'!X289</f>
        <v>0</v>
      </c>
      <c r="Y289" s="32">
        <f>'5th Cycle Summary-Final'!Y289-'5th Cycle Summary-Final2'!Y289</f>
        <v>0</v>
      </c>
      <c r="Z289" s="32">
        <f>'5th Cycle Summary-Final'!Z289-'5th Cycle Summary-Final2'!Z289</f>
        <v>0</v>
      </c>
    </row>
    <row r="290" spans="1:26" ht="12.75" customHeight="1" x14ac:dyDescent="0.15">
      <c r="A290" s="9" t="s">
        <v>416</v>
      </c>
      <c r="B290" s="9" t="s">
        <v>417</v>
      </c>
      <c r="C290" s="29" t="s">
        <v>416</v>
      </c>
      <c r="D290" s="32">
        <f>'5th Cycle Summary-Final'!D290-'5th Cycle Summary-Final2'!D290</f>
        <v>0</v>
      </c>
      <c r="E290" s="32">
        <f>'5th Cycle Summary-Final'!E290-'5th Cycle Summary-Final2'!E290</f>
        <v>0</v>
      </c>
      <c r="F290" s="32">
        <f>'5th Cycle Summary-Final'!F290-'5th Cycle Summary-Final2'!F290</f>
        <v>0</v>
      </c>
      <c r="G290" s="32">
        <f>'5th Cycle Summary-Final'!G290-'5th Cycle Summary-Final2'!G290</f>
        <v>0</v>
      </c>
      <c r="H290" s="32">
        <f>'5th Cycle Summary-Final'!H290-'5th Cycle Summary-Final2'!H290</f>
        <v>0</v>
      </c>
      <c r="I290" s="32">
        <f>'5th Cycle Summary-Final'!I290-'5th Cycle Summary-Final2'!I290</f>
        <v>0</v>
      </c>
      <c r="J290" s="32">
        <f>'5th Cycle Summary-Final'!J290-'5th Cycle Summary-Final2'!J290</f>
        <v>0</v>
      </c>
      <c r="K290" s="32">
        <f>'5th Cycle Summary-Final'!K290-'5th Cycle Summary-Final2'!K290</f>
        <v>0</v>
      </c>
      <c r="L290" s="32">
        <f>'5th Cycle Summary-Final'!L290-'5th Cycle Summary-Final2'!L290</f>
        <v>0</v>
      </c>
      <c r="M290" s="32">
        <f>'5th Cycle Summary-Final'!M290-'5th Cycle Summary-Final2'!M290</f>
        <v>0</v>
      </c>
      <c r="N290" s="32">
        <f>'5th Cycle Summary-Final'!N290-'5th Cycle Summary-Final2'!N290</f>
        <v>0</v>
      </c>
      <c r="O290" s="32">
        <f>'5th Cycle Summary-Final'!O290-'5th Cycle Summary-Final2'!O290</f>
        <v>0</v>
      </c>
      <c r="P290" s="32">
        <f>'5th Cycle Summary-Final'!P290-'5th Cycle Summary-Final2'!P290</f>
        <v>0</v>
      </c>
      <c r="Q290" s="32">
        <f>'5th Cycle Summary-Final'!Q290-'5th Cycle Summary-Final2'!Q290</f>
        <v>0</v>
      </c>
      <c r="R290" s="32">
        <f>'5th Cycle Summary-Final'!R290-'5th Cycle Summary-Final2'!R290</f>
        <v>0</v>
      </c>
      <c r="S290" s="32">
        <f>'5th Cycle Summary-Final'!S290-'5th Cycle Summary-Final2'!S290</f>
        <v>0</v>
      </c>
      <c r="T290" s="32">
        <f>'5th Cycle Summary-Final'!T290-'5th Cycle Summary-Final2'!T290</f>
        <v>0</v>
      </c>
      <c r="U290" s="32">
        <f>'5th Cycle Summary-Final'!U290-'5th Cycle Summary-Final2'!U290</f>
        <v>0</v>
      </c>
      <c r="V290" s="32">
        <f>'5th Cycle Summary-Final'!V290-'5th Cycle Summary-Final2'!V290</f>
        <v>0</v>
      </c>
      <c r="W290" s="32">
        <f>'5th Cycle Summary-Final'!W290-'5th Cycle Summary-Final2'!W290</f>
        <v>0</v>
      </c>
      <c r="X290" s="32">
        <f>'5th Cycle Summary-Final'!X290-'5th Cycle Summary-Final2'!X290</f>
        <v>0</v>
      </c>
      <c r="Y290" s="32">
        <f>'5th Cycle Summary-Final'!Y290-'5th Cycle Summary-Final2'!Y290</f>
        <v>0</v>
      </c>
      <c r="Z290" s="32">
        <f>'5th Cycle Summary-Final'!Z290-'5th Cycle Summary-Final2'!Z290</f>
        <v>0</v>
      </c>
    </row>
    <row r="291" spans="1:26" ht="12.75" customHeight="1" x14ac:dyDescent="0.15">
      <c r="A291" s="9" t="s">
        <v>416</v>
      </c>
      <c r="B291" s="9" t="s">
        <v>417</v>
      </c>
      <c r="C291" s="29" t="s">
        <v>448</v>
      </c>
      <c r="D291" s="32">
        <f>'5th Cycle Summary-Final'!D291-'5th Cycle Summary-Final2'!D291</f>
        <v>0</v>
      </c>
      <c r="E291" s="32">
        <f>'5th Cycle Summary-Final'!E291-'5th Cycle Summary-Final2'!E291</f>
        <v>0</v>
      </c>
      <c r="F291" s="32">
        <f>'5th Cycle Summary-Final'!F291-'5th Cycle Summary-Final2'!F291</f>
        <v>0</v>
      </c>
      <c r="G291" s="32">
        <f>'5th Cycle Summary-Final'!G291-'5th Cycle Summary-Final2'!G291</f>
        <v>0</v>
      </c>
      <c r="H291" s="32">
        <f>'5th Cycle Summary-Final'!H291-'5th Cycle Summary-Final2'!H291</f>
        <v>0</v>
      </c>
      <c r="I291" s="32">
        <f>'5th Cycle Summary-Final'!I291-'5th Cycle Summary-Final2'!I291</f>
        <v>0</v>
      </c>
      <c r="J291" s="32">
        <f>'5th Cycle Summary-Final'!J291-'5th Cycle Summary-Final2'!J291</f>
        <v>0</v>
      </c>
      <c r="K291" s="32">
        <f>'5th Cycle Summary-Final'!K291-'5th Cycle Summary-Final2'!K291</f>
        <v>0</v>
      </c>
      <c r="L291" s="32">
        <f>'5th Cycle Summary-Final'!L291-'5th Cycle Summary-Final2'!L291</f>
        <v>0</v>
      </c>
      <c r="M291" s="32">
        <f>'5th Cycle Summary-Final'!M291-'5th Cycle Summary-Final2'!M291</f>
        <v>0</v>
      </c>
      <c r="N291" s="32">
        <f>'5th Cycle Summary-Final'!N291-'5th Cycle Summary-Final2'!N291</f>
        <v>0</v>
      </c>
      <c r="O291" s="32">
        <f>'5th Cycle Summary-Final'!O291-'5th Cycle Summary-Final2'!O291</f>
        <v>0</v>
      </c>
      <c r="P291" s="32">
        <f>'5th Cycle Summary-Final'!P291-'5th Cycle Summary-Final2'!P291</f>
        <v>0</v>
      </c>
      <c r="Q291" s="32">
        <f>'5th Cycle Summary-Final'!Q291-'5th Cycle Summary-Final2'!Q291</f>
        <v>0</v>
      </c>
      <c r="R291" s="32">
        <f>'5th Cycle Summary-Final'!R291-'5th Cycle Summary-Final2'!R291</f>
        <v>0</v>
      </c>
      <c r="S291" s="32">
        <f>'5th Cycle Summary-Final'!S291-'5th Cycle Summary-Final2'!S291</f>
        <v>0</v>
      </c>
      <c r="T291" s="32">
        <f>'5th Cycle Summary-Final'!T291-'5th Cycle Summary-Final2'!T291</f>
        <v>0</v>
      </c>
      <c r="U291" s="32">
        <f>'5th Cycle Summary-Final'!U291-'5th Cycle Summary-Final2'!U291</f>
        <v>0</v>
      </c>
      <c r="V291" s="32">
        <f>'5th Cycle Summary-Final'!V291-'5th Cycle Summary-Final2'!V291</f>
        <v>0</v>
      </c>
      <c r="W291" s="32">
        <f>'5th Cycle Summary-Final'!W291-'5th Cycle Summary-Final2'!W291</f>
        <v>0</v>
      </c>
      <c r="X291" s="32">
        <f>'5th Cycle Summary-Final'!X291-'5th Cycle Summary-Final2'!X291</f>
        <v>0</v>
      </c>
      <c r="Y291" s="32">
        <f>'5th Cycle Summary-Final'!Y291-'5th Cycle Summary-Final2'!Y291</f>
        <v>0</v>
      </c>
      <c r="Z291" s="32">
        <f>'5th Cycle Summary-Final'!Z291-'5th Cycle Summary-Final2'!Z291</f>
        <v>0</v>
      </c>
    </row>
    <row r="292" spans="1:26" ht="12.75" customHeight="1" x14ac:dyDescent="0.15">
      <c r="A292" s="9" t="s">
        <v>416</v>
      </c>
      <c r="B292" s="9" t="s">
        <v>417</v>
      </c>
      <c r="C292" s="29" t="s">
        <v>451</v>
      </c>
      <c r="D292" s="32">
        <f>'5th Cycle Summary-Final'!D292-'5th Cycle Summary-Final2'!D292</f>
        <v>0</v>
      </c>
      <c r="E292" s="32">
        <f>'5th Cycle Summary-Final'!E292-'5th Cycle Summary-Final2'!E292</f>
        <v>0</v>
      </c>
      <c r="F292" s="32">
        <f>'5th Cycle Summary-Final'!F292-'5th Cycle Summary-Final2'!F292</f>
        <v>0</v>
      </c>
      <c r="G292" s="32">
        <f>'5th Cycle Summary-Final'!G292-'5th Cycle Summary-Final2'!G292</f>
        <v>0</v>
      </c>
      <c r="H292" s="32">
        <f>'5th Cycle Summary-Final'!H292-'5th Cycle Summary-Final2'!H292</f>
        <v>0</v>
      </c>
      <c r="I292" s="32">
        <f>'5th Cycle Summary-Final'!I292-'5th Cycle Summary-Final2'!I292</f>
        <v>0</v>
      </c>
      <c r="J292" s="32">
        <f>'5th Cycle Summary-Final'!J292-'5th Cycle Summary-Final2'!J292</f>
        <v>0</v>
      </c>
      <c r="K292" s="32">
        <f>'5th Cycle Summary-Final'!K292-'5th Cycle Summary-Final2'!K292</f>
        <v>0</v>
      </c>
      <c r="L292" s="32">
        <f>'5th Cycle Summary-Final'!L292-'5th Cycle Summary-Final2'!L292</f>
        <v>0</v>
      </c>
      <c r="M292" s="32">
        <f>'5th Cycle Summary-Final'!M292-'5th Cycle Summary-Final2'!M292</f>
        <v>0</v>
      </c>
      <c r="N292" s="32">
        <f>'5th Cycle Summary-Final'!N292-'5th Cycle Summary-Final2'!N292</f>
        <v>0</v>
      </c>
      <c r="O292" s="32">
        <f>'5th Cycle Summary-Final'!O292-'5th Cycle Summary-Final2'!O292</f>
        <v>0</v>
      </c>
      <c r="P292" s="32">
        <f>'5th Cycle Summary-Final'!P292-'5th Cycle Summary-Final2'!P292</f>
        <v>0</v>
      </c>
      <c r="Q292" s="32">
        <f>'5th Cycle Summary-Final'!Q292-'5th Cycle Summary-Final2'!Q292</f>
        <v>0</v>
      </c>
      <c r="R292" s="32">
        <f>'5th Cycle Summary-Final'!R292-'5th Cycle Summary-Final2'!R292</f>
        <v>0</v>
      </c>
      <c r="S292" s="32">
        <f>'5th Cycle Summary-Final'!S292-'5th Cycle Summary-Final2'!S292</f>
        <v>0</v>
      </c>
      <c r="T292" s="32">
        <f>'5th Cycle Summary-Final'!T292-'5th Cycle Summary-Final2'!T292</f>
        <v>0</v>
      </c>
      <c r="U292" s="32">
        <f>'5th Cycle Summary-Final'!U292-'5th Cycle Summary-Final2'!U292</f>
        <v>0</v>
      </c>
      <c r="V292" s="32">
        <f>'5th Cycle Summary-Final'!V292-'5th Cycle Summary-Final2'!V292</f>
        <v>0</v>
      </c>
      <c r="W292" s="32">
        <f>'5th Cycle Summary-Final'!W292-'5th Cycle Summary-Final2'!W292</f>
        <v>0</v>
      </c>
      <c r="X292" s="32">
        <f>'5th Cycle Summary-Final'!X292-'5th Cycle Summary-Final2'!X292</f>
        <v>0</v>
      </c>
      <c r="Y292" s="32">
        <f>'5th Cycle Summary-Final'!Y292-'5th Cycle Summary-Final2'!Y292</f>
        <v>0</v>
      </c>
      <c r="Z292" s="32">
        <f>'5th Cycle Summary-Final'!Z292-'5th Cycle Summary-Final2'!Z292</f>
        <v>0</v>
      </c>
    </row>
    <row r="293" spans="1:26" ht="12.75" customHeight="1" x14ac:dyDescent="0.15">
      <c r="A293" s="9" t="s">
        <v>416</v>
      </c>
      <c r="B293" s="9" t="s">
        <v>417</v>
      </c>
      <c r="C293" s="29" t="s">
        <v>455</v>
      </c>
      <c r="D293" s="32">
        <f>'5th Cycle Summary-Final'!D293-'5th Cycle Summary-Final2'!D293</f>
        <v>0</v>
      </c>
      <c r="E293" s="32">
        <f>'5th Cycle Summary-Final'!E293-'5th Cycle Summary-Final2'!E293</f>
        <v>0</v>
      </c>
      <c r="F293" s="32">
        <f>'5th Cycle Summary-Final'!F293-'5th Cycle Summary-Final2'!F293</f>
        <v>0</v>
      </c>
      <c r="G293" s="32">
        <f>'5th Cycle Summary-Final'!G293-'5th Cycle Summary-Final2'!G293</f>
        <v>0</v>
      </c>
      <c r="H293" s="32">
        <f>'5th Cycle Summary-Final'!H293-'5th Cycle Summary-Final2'!H293</f>
        <v>0</v>
      </c>
      <c r="I293" s="32">
        <f>'5th Cycle Summary-Final'!I293-'5th Cycle Summary-Final2'!I293</f>
        <v>0</v>
      </c>
      <c r="J293" s="32">
        <f>'5th Cycle Summary-Final'!J293-'5th Cycle Summary-Final2'!J293</f>
        <v>0</v>
      </c>
      <c r="K293" s="32">
        <f>'5th Cycle Summary-Final'!K293-'5th Cycle Summary-Final2'!K293</f>
        <v>0</v>
      </c>
      <c r="L293" s="32">
        <f>'5th Cycle Summary-Final'!L293-'5th Cycle Summary-Final2'!L293</f>
        <v>0</v>
      </c>
      <c r="M293" s="32">
        <f>'5th Cycle Summary-Final'!M293-'5th Cycle Summary-Final2'!M293</f>
        <v>0</v>
      </c>
      <c r="N293" s="32">
        <f>'5th Cycle Summary-Final'!N293-'5th Cycle Summary-Final2'!N293</f>
        <v>0</v>
      </c>
      <c r="O293" s="32">
        <f>'5th Cycle Summary-Final'!O293-'5th Cycle Summary-Final2'!O293</f>
        <v>0</v>
      </c>
      <c r="P293" s="32">
        <f>'5th Cycle Summary-Final'!P293-'5th Cycle Summary-Final2'!P293</f>
        <v>0</v>
      </c>
      <c r="Q293" s="32">
        <f>'5th Cycle Summary-Final'!Q293-'5th Cycle Summary-Final2'!Q293</f>
        <v>0</v>
      </c>
      <c r="R293" s="32">
        <f>'5th Cycle Summary-Final'!R293-'5th Cycle Summary-Final2'!R293</f>
        <v>0</v>
      </c>
      <c r="S293" s="32">
        <f>'5th Cycle Summary-Final'!S293-'5th Cycle Summary-Final2'!S293</f>
        <v>0</v>
      </c>
      <c r="T293" s="32">
        <f>'5th Cycle Summary-Final'!T293-'5th Cycle Summary-Final2'!T293</f>
        <v>0</v>
      </c>
      <c r="U293" s="32">
        <f>'5th Cycle Summary-Final'!U293-'5th Cycle Summary-Final2'!U293</f>
        <v>0</v>
      </c>
      <c r="V293" s="32">
        <f>'5th Cycle Summary-Final'!V293-'5th Cycle Summary-Final2'!V293</f>
        <v>0</v>
      </c>
      <c r="W293" s="32">
        <f>'5th Cycle Summary-Final'!W293-'5th Cycle Summary-Final2'!W293</f>
        <v>0</v>
      </c>
      <c r="X293" s="32">
        <f>'5th Cycle Summary-Final'!X293-'5th Cycle Summary-Final2'!X293</f>
        <v>0</v>
      </c>
      <c r="Y293" s="32">
        <f>'5th Cycle Summary-Final'!Y293-'5th Cycle Summary-Final2'!Y293</f>
        <v>0</v>
      </c>
      <c r="Z293" s="32">
        <f>'5th Cycle Summary-Final'!Z293-'5th Cycle Summary-Final2'!Z293</f>
        <v>0</v>
      </c>
    </row>
    <row r="294" spans="1:26" ht="12.75" customHeight="1" x14ac:dyDescent="0.15">
      <c r="A294" s="9" t="s">
        <v>416</v>
      </c>
      <c r="B294" s="9" t="s">
        <v>417</v>
      </c>
      <c r="C294" s="29" t="s">
        <v>458</v>
      </c>
      <c r="D294" s="32">
        <f>'5th Cycle Summary-Final'!D294-'5th Cycle Summary-Final2'!D294</f>
        <v>0</v>
      </c>
      <c r="E294" s="32">
        <f>'5th Cycle Summary-Final'!E294-'5th Cycle Summary-Final2'!E294</f>
        <v>0</v>
      </c>
      <c r="F294" s="32">
        <f>'5th Cycle Summary-Final'!F294-'5th Cycle Summary-Final2'!F294</f>
        <v>0</v>
      </c>
      <c r="G294" s="32">
        <f>'5th Cycle Summary-Final'!G294-'5th Cycle Summary-Final2'!G294</f>
        <v>0</v>
      </c>
      <c r="H294" s="32">
        <f>'5th Cycle Summary-Final'!H294-'5th Cycle Summary-Final2'!H294</f>
        <v>0</v>
      </c>
      <c r="I294" s="32">
        <f>'5th Cycle Summary-Final'!I294-'5th Cycle Summary-Final2'!I294</f>
        <v>0</v>
      </c>
      <c r="J294" s="32">
        <f>'5th Cycle Summary-Final'!J294-'5th Cycle Summary-Final2'!J294</f>
        <v>0</v>
      </c>
      <c r="K294" s="32">
        <f>'5th Cycle Summary-Final'!K294-'5th Cycle Summary-Final2'!K294</f>
        <v>0</v>
      </c>
      <c r="L294" s="32">
        <f>'5th Cycle Summary-Final'!L294-'5th Cycle Summary-Final2'!L294</f>
        <v>0</v>
      </c>
      <c r="M294" s="32">
        <f>'5th Cycle Summary-Final'!M294-'5th Cycle Summary-Final2'!M294</f>
        <v>0</v>
      </c>
      <c r="N294" s="32">
        <f>'5th Cycle Summary-Final'!N294-'5th Cycle Summary-Final2'!N294</f>
        <v>0</v>
      </c>
      <c r="O294" s="32">
        <f>'5th Cycle Summary-Final'!O294-'5th Cycle Summary-Final2'!O294</f>
        <v>0</v>
      </c>
      <c r="P294" s="32">
        <f>'5th Cycle Summary-Final'!P294-'5th Cycle Summary-Final2'!P294</f>
        <v>0</v>
      </c>
      <c r="Q294" s="32">
        <f>'5th Cycle Summary-Final'!Q294-'5th Cycle Summary-Final2'!Q294</f>
        <v>0</v>
      </c>
      <c r="R294" s="32">
        <f>'5th Cycle Summary-Final'!R294-'5th Cycle Summary-Final2'!R294</f>
        <v>0</v>
      </c>
      <c r="S294" s="32">
        <f>'5th Cycle Summary-Final'!S294-'5th Cycle Summary-Final2'!S294</f>
        <v>0</v>
      </c>
      <c r="T294" s="32">
        <f>'5th Cycle Summary-Final'!T294-'5th Cycle Summary-Final2'!T294</f>
        <v>0</v>
      </c>
      <c r="U294" s="32">
        <f>'5th Cycle Summary-Final'!U294-'5th Cycle Summary-Final2'!U294</f>
        <v>0</v>
      </c>
      <c r="V294" s="32">
        <f>'5th Cycle Summary-Final'!V294-'5th Cycle Summary-Final2'!V294</f>
        <v>0</v>
      </c>
      <c r="W294" s="32">
        <f>'5th Cycle Summary-Final'!W294-'5th Cycle Summary-Final2'!W294</f>
        <v>0</v>
      </c>
      <c r="X294" s="32">
        <f>'5th Cycle Summary-Final'!X294-'5th Cycle Summary-Final2'!X294</f>
        <v>0</v>
      </c>
      <c r="Y294" s="32">
        <f>'5th Cycle Summary-Final'!Y294-'5th Cycle Summary-Final2'!Y294</f>
        <v>0</v>
      </c>
      <c r="Z294" s="32">
        <f>'5th Cycle Summary-Final'!Z294-'5th Cycle Summary-Final2'!Z294</f>
        <v>0</v>
      </c>
    </row>
    <row r="295" spans="1:26" ht="12.75" customHeight="1" x14ac:dyDescent="0.15">
      <c r="A295" s="9" t="s">
        <v>416</v>
      </c>
      <c r="B295" s="9" t="s">
        <v>417</v>
      </c>
      <c r="C295" s="29" t="s">
        <v>461</v>
      </c>
      <c r="D295" s="32">
        <f>'5th Cycle Summary-Final'!D295-'5th Cycle Summary-Final2'!D295</f>
        <v>0</v>
      </c>
      <c r="E295" s="32">
        <f>'5th Cycle Summary-Final'!E295-'5th Cycle Summary-Final2'!E295</f>
        <v>0</v>
      </c>
      <c r="F295" s="32">
        <f>'5th Cycle Summary-Final'!F295-'5th Cycle Summary-Final2'!F295</f>
        <v>0</v>
      </c>
      <c r="G295" s="32">
        <f>'5th Cycle Summary-Final'!G295-'5th Cycle Summary-Final2'!G295</f>
        <v>0</v>
      </c>
      <c r="H295" s="32">
        <f>'5th Cycle Summary-Final'!H295-'5th Cycle Summary-Final2'!H295</f>
        <v>0</v>
      </c>
      <c r="I295" s="32">
        <f>'5th Cycle Summary-Final'!I295-'5th Cycle Summary-Final2'!I295</f>
        <v>0</v>
      </c>
      <c r="J295" s="32">
        <f>'5th Cycle Summary-Final'!J295-'5th Cycle Summary-Final2'!J295</f>
        <v>0</v>
      </c>
      <c r="K295" s="32">
        <f>'5th Cycle Summary-Final'!K295-'5th Cycle Summary-Final2'!K295</f>
        <v>0</v>
      </c>
      <c r="L295" s="32">
        <f>'5th Cycle Summary-Final'!L295-'5th Cycle Summary-Final2'!L295</f>
        <v>0</v>
      </c>
      <c r="M295" s="32">
        <f>'5th Cycle Summary-Final'!M295-'5th Cycle Summary-Final2'!M295</f>
        <v>0</v>
      </c>
      <c r="N295" s="32">
        <f>'5th Cycle Summary-Final'!N295-'5th Cycle Summary-Final2'!N295</f>
        <v>0</v>
      </c>
      <c r="O295" s="32">
        <f>'5th Cycle Summary-Final'!O295-'5th Cycle Summary-Final2'!O295</f>
        <v>0</v>
      </c>
      <c r="P295" s="32">
        <f>'5th Cycle Summary-Final'!P295-'5th Cycle Summary-Final2'!P295</f>
        <v>0</v>
      </c>
      <c r="Q295" s="32">
        <f>'5th Cycle Summary-Final'!Q295-'5th Cycle Summary-Final2'!Q295</f>
        <v>0</v>
      </c>
      <c r="R295" s="32">
        <f>'5th Cycle Summary-Final'!R295-'5th Cycle Summary-Final2'!R295</f>
        <v>0</v>
      </c>
      <c r="S295" s="32">
        <f>'5th Cycle Summary-Final'!S295-'5th Cycle Summary-Final2'!S295</f>
        <v>0</v>
      </c>
      <c r="T295" s="32">
        <f>'5th Cycle Summary-Final'!T295-'5th Cycle Summary-Final2'!T295</f>
        <v>0</v>
      </c>
      <c r="U295" s="32">
        <f>'5th Cycle Summary-Final'!U295-'5th Cycle Summary-Final2'!U295</f>
        <v>0</v>
      </c>
      <c r="V295" s="32">
        <f>'5th Cycle Summary-Final'!V295-'5th Cycle Summary-Final2'!V295</f>
        <v>0</v>
      </c>
      <c r="W295" s="32">
        <f>'5th Cycle Summary-Final'!W295-'5th Cycle Summary-Final2'!W295</f>
        <v>0</v>
      </c>
      <c r="X295" s="32">
        <f>'5th Cycle Summary-Final'!X295-'5th Cycle Summary-Final2'!X295</f>
        <v>0</v>
      </c>
      <c r="Y295" s="32">
        <f>'5th Cycle Summary-Final'!Y295-'5th Cycle Summary-Final2'!Y295</f>
        <v>0</v>
      </c>
      <c r="Z295" s="32">
        <f>'5th Cycle Summary-Final'!Z295-'5th Cycle Summary-Final2'!Z295</f>
        <v>0</v>
      </c>
    </row>
    <row r="296" spans="1:26" ht="12.75" customHeight="1" x14ac:dyDescent="0.15">
      <c r="A296" s="9" t="s">
        <v>463</v>
      </c>
      <c r="B296" s="9" t="s">
        <v>67</v>
      </c>
      <c r="C296" s="29" t="s">
        <v>463</v>
      </c>
      <c r="D296" s="32">
        <f>'5th Cycle Summary-Final'!D296-'5th Cycle Summary-Final2'!D296</f>
        <v>0</v>
      </c>
      <c r="E296" s="32">
        <f>'5th Cycle Summary-Final'!E296-'5th Cycle Summary-Final2'!E296</f>
        <v>0</v>
      </c>
      <c r="F296" s="32">
        <f>'5th Cycle Summary-Final'!F296-'5th Cycle Summary-Final2'!F296</f>
        <v>0</v>
      </c>
      <c r="G296" s="32">
        <f>'5th Cycle Summary-Final'!G296-'5th Cycle Summary-Final2'!G296</f>
        <v>0</v>
      </c>
      <c r="H296" s="32">
        <f>'5th Cycle Summary-Final'!H296-'5th Cycle Summary-Final2'!H296</f>
        <v>0</v>
      </c>
      <c r="I296" s="32">
        <f>'5th Cycle Summary-Final'!I296-'5th Cycle Summary-Final2'!I296</f>
        <v>0</v>
      </c>
      <c r="J296" s="32">
        <f>'5th Cycle Summary-Final'!J296-'5th Cycle Summary-Final2'!J296</f>
        <v>0</v>
      </c>
      <c r="K296" s="32">
        <f>'5th Cycle Summary-Final'!K296-'5th Cycle Summary-Final2'!K296</f>
        <v>0</v>
      </c>
      <c r="L296" s="32">
        <f>'5th Cycle Summary-Final'!L296-'5th Cycle Summary-Final2'!L296</f>
        <v>0</v>
      </c>
      <c r="M296" s="32">
        <f>'5th Cycle Summary-Final'!M296-'5th Cycle Summary-Final2'!M296</f>
        <v>0</v>
      </c>
      <c r="N296" s="32">
        <f>'5th Cycle Summary-Final'!N296-'5th Cycle Summary-Final2'!N296</f>
        <v>0</v>
      </c>
      <c r="O296" s="32">
        <f>'5th Cycle Summary-Final'!O296-'5th Cycle Summary-Final2'!O296</f>
        <v>0</v>
      </c>
      <c r="P296" s="32">
        <f>'5th Cycle Summary-Final'!P296-'5th Cycle Summary-Final2'!P296</f>
        <v>0</v>
      </c>
      <c r="Q296" s="32">
        <f>'5th Cycle Summary-Final'!Q296-'5th Cycle Summary-Final2'!Q296</f>
        <v>0</v>
      </c>
      <c r="R296" s="32">
        <f>'5th Cycle Summary-Final'!R296-'5th Cycle Summary-Final2'!R296</f>
        <v>0</v>
      </c>
      <c r="S296" s="32">
        <f>'5th Cycle Summary-Final'!S296-'5th Cycle Summary-Final2'!S296</f>
        <v>0</v>
      </c>
      <c r="T296" s="32">
        <f>'5th Cycle Summary-Final'!T296-'5th Cycle Summary-Final2'!T296</f>
        <v>0</v>
      </c>
      <c r="U296" s="32">
        <f>'5th Cycle Summary-Final'!U296-'5th Cycle Summary-Final2'!U296</f>
        <v>0</v>
      </c>
      <c r="V296" s="32">
        <f>'5th Cycle Summary-Final'!V296-'5th Cycle Summary-Final2'!V296</f>
        <v>0</v>
      </c>
      <c r="W296" s="32">
        <f>'5th Cycle Summary-Final'!W296-'5th Cycle Summary-Final2'!W296</f>
        <v>0</v>
      </c>
      <c r="X296" s="32">
        <f>'5th Cycle Summary-Final'!X296-'5th Cycle Summary-Final2'!X296</f>
        <v>0</v>
      </c>
      <c r="Y296" s="32">
        <f>'5th Cycle Summary-Final'!Y296-'5th Cycle Summary-Final2'!Y296</f>
        <v>0</v>
      </c>
      <c r="Z296" s="32">
        <f>'5th Cycle Summary-Final'!Z296-'5th Cycle Summary-Final2'!Z296</f>
        <v>0</v>
      </c>
    </row>
    <row r="297" spans="1:26" ht="12.75" customHeight="1" x14ac:dyDescent="0.15">
      <c r="A297" s="9" t="s">
        <v>464</v>
      </c>
      <c r="B297" s="9" t="s">
        <v>128</v>
      </c>
      <c r="C297" s="29" t="s">
        <v>465</v>
      </c>
      <c r="D297" s="32">
        <f>'5th Cycle Summary-Final'!D297-'5th Cycle Summary-Final2'!D297</f>
        <v>0</v>
      </c>
      <c r="E297" s="32">
        <f>'5th Cycle Summary-Final'!E297-'5th Cycle Summary-Final2'!E297</f>
        <v>0</v>
      </c>
      <c r="F297" s="32">
        <f>'5th Cycle Summary-Final'!F297-'5th Cycle Summary-Final2'!F297</f>
        <v>0</v>
      </c>
      <c r="G297" s="32">
        <f>'5th Cycle Summary-Final'!G297-'5th Cycle Summary-Final2'!G297</f>
        <v>0</v>
      </c>
      <c r="H297" s="32">
        <f>'5th Cycle Summary-Final'!H297-'5th Cycle Summary-Final2'!H297</f>
        <v>0</v>
      </c>
      <c r="I297" s="32">
        <f>'5th Cycle Summary-Final'!I297-'5th Cycle Summary-Final2'!I297</f>
        <v>0</v>
      </c>
      <c r="J297" s="32">
        <f>'5th Cycle Summary-Final'!J297-'5th Cycle Summary-Final2'!J297</f>
        <v>0</v>
      </c>
      <c r="K297" s="32">
        <f>'5th Cycle Summary-Final'!K297-'5th Cycle Summary-Final2'!K297</f>
        <v>0</v>
      </c>
      <c r="L297" s="32">
        <f>'5th Cycle Summary-Final'!L297-'5th Cycle Summary-Final2'!L297</f>
        <v>0</v>
      </c>
      <c r="M297" s="32">
        <f>'5th Cycle Summary-Final'!M297-'5th Cycle Summary-Final2'!M297</f>
        <v>0</v>
      </c>
      <c r="N297" s="32">
        <f>'5th Cycle Summary-Final'!N297-'5th Cycle Summary-Final2'!N297</f>
        <v>0</v>
      </c>
      <c r="O297" s="32">
        <f>'5th Cycle Summary-Final'!O297-'5th Cycle Summary-Final2'!O297</f>
        <v>0</v>
      </c>
      <c r="P297" s="32">
        <f>'5th Cycle Summary-Final'!P297-'5th Cycle Summary-Final2'!P297</f>
        <v>0</v>
      </c>
      <c r="Q297" s="32">
        <f>'5th Cycle Summary-Final'!Q297-'5th Cycle Summary-Final2'!Q297</f>
        <v>0</v>
      </c>
      <c r="R297" s="32">
        <f>'5th Cycle Summary-Final'!R297-'5th Cycle Summary-Final2'!R297</f>
        <v>0</v>
      </c>
      <c r="S297" s="32">
        <f>'5th Cycle Summary-Final'!S297-'5th Cycle Summary-Final2'!S297</f>
        <v>0</v>
      </c>
      <c r="T297" s="32">
        <f>'5th Cycle Summary-Final'!T297-'5th Cycle Summary-Final2'!T297</f>
        <v>0</v>
      </c>
      <c r="U297" s="32">
        <f>'5th Cycle Summary-Final'!U297-'5th Cycle Summary-Final2'!U297</f>
        <v>0</v>
      </c>
      <c r="V297" s="32">
        <f>'5th Cycle Summary-Final'!V297-'5th Cycle Summary-Final2'!V297</f>
        <v>0</v>
      </c>
      <c r="W297" s="32">
        <f>'5th Cycle Summary-Final'!W297-'5th Cycle Summary-Final2'!W297</f>
        <v>0</v>
      </c>
      <c r="X297" s="32">
        <f>'5th Cycle Summary-Final'!X297-'5th Cycle Summary-Final2'!X297</f>
        <v>0</v>
      </c>
      <c r="Y297" s="32">
        <f>'5th Cycle Summary-Final'!Y297-'5th Cycle Summary-Final2'!Y297</f>
        <v>0</v>
      </c>
      <c r="Z297" s="32">
        <f>'5th Cycle Summary-Final'!Z297-'5th Cycle Summary-Final2'!Z297</f>
        <v>0</v>
      </c>
    </row>
    <row r="298" spans="1:26" ht="12.75" customHeight="1" x14ac:dyDescent="0.15">
      <c r="A298" s="9" t="s">
        <v>464</v>
      </c>
      <c r="B298" s="9" t="s">
        <v>128</v>
      </c>
      <c r="C298" s="29" t="s">
        <v>466</v>
      </c>
      <c r="D298" s="66">
        <f>'5th Cycle Summary-Final'!D298-'5th Cycle Summary-Final2'!D298</f>
        <v>-2450</v>
      </c>
      <c r="E298" s="66">
        <f>'5th Cycle Summary-Final'!E298-'5th Cycle Summary-Final2'!E298</f>
        <v>0</v>
      </c>
      <c r="F298" s="66">
        <f>'5th Cycle Summary-Final'!F298-'5th Cycle Summary-Final2'!F298</f>
        <v>0</v>
      </c>
      <c r="G298" s="66">
        <f>'5th Cycle Summary-Final'!G298-'5th Cycle Summary-Final2'!G298</f>
        <v>0</v>
      </c>
      <c r="H298" s="66">
        <f>'5th Cycle Summary-Final'!H298-'5th Cycle Summary-Final2'!H298</f>
        <v>-2450</v>
      </c>
      <c r="I298" s="66">
        <f>'5th Cycle Summary-Final'!I298-'5th Cycle Summary-Final2'!I298</f>
        <v>0</v>
      </c>
      <c r="J298" s="66">
        <f>'5th Cycle Summary-Final'!J298-'5th Cycle Summary-Final2'!J298</f>
        <v>-1699</v>
      </c>
      <c r="K298" s="66">
        <f>'5th Cycle Summary-Final'!K298-'5th Cycle Summary-Final2'!K298</f>
        <v>0</v>
      </c>
      <c r="L298" s="66">
        <f>'5th Cycle Summary-Final'!L298-'5th Cycle Summary-Final2'!L298</f>
        <v>0</v>
      </c>
      <c r="M298" s="66">
        <f>'5th Cycle Summary-Final'!M298-'5th Cycle Summary-Final2'!M298</f>
        <v>0</v>
      </c>
      <c r="N298" s="66">
        <f>'5th Cycle Summary-Final'!N298-'5th Cycle Summary-Final2'!N298</f>
        <v>-1657</v>
      </c>
      <c r="O298" s="66">
        <f>'5th Cycle Summary-Final'!O298-'5th Cycle Summary-Final2'!O298</f>
        <v>2.4594672843080487</v>
      </c>
      <c r="P298" s="66">
        <f>'5th Cycle Summary-Final'!P298-'5th Cycle Summary-Final2'!P298</f>
        <v>-1692</v>
      </c>
      <c r="Q298" s="66">
        <f>'5th Cycle Summary-Final'!Q298-'5th Cycle Summary-Final2'!Q298</f>
        <v>0</v>
      </c>
      <c r="R298" s="66">
        <f>'5th Cycle Summary-Final'!R298-'5th Cycle Summary-Final2'!R298</f>
        <v>-1631</v>
      </c>
      <c r="S298" s="66">
        <f>'5th Cycle Summary-Final'!S298-'5th Cycle Summary-Final2'!S298</f>
        <v>2.8523056844547563</v>
      </c>
      <c r="T298" s="66">
        <f>'5th Cycle Summary-Final'!T298-'5th Cycle Summary-Final2'!T298</f>
        <v>-4205</v>
      </c>
      <c r="U298" s="66">
        <f>'5th Cycle Summary-Final'!U298-'5th Cycle Summary-Final2'!U298</f>
        <v>0</v>
      </c>
      <c r="V298" s="66">
        <f>'5th Cycle Summary-Final'!V298-'5th Cycle Summary-Final2'!V298</f>
        <v>-4040</v>
      </c>
      <c r="W298" s="66">
        <f>'5th Cycle Summary-Final'!W298-'5th Cycle Summary-Final2'!W298</f>
        <v>11.957345971563981</v>
      </c>
      <c r="X298" s="66">
        <f>'5th Cycle Summary-Final'!X298-'5th Cycle Summary-Final2'!X298</f>
        <v>-10046</v>
      </c>
      <c r="Y298" s="66">
        <f>'5th Cycle Summary-Final'!Y298-'5th Cycle Summary-Final2'!Y298</f>
        <v>0</v>
      </c>
      <c r="Z298" s="66">
        <f>'5th Cycle Summary-Final'!Z298-'5th Cycle Summary-Final2'!Z298</f>
        <v>-9778</v>
      </c>
    </row>
    <row r="299" spans="1:26" ht="12.75" customHeight="1" x14ac:dyDescent="0.15">
      <c r="A299" s="9" t="s">
        <v>464</v>
      </c>
      <c r="B299" s="9" t="s">
        <v>128</v>
      </c>
      <c r="C299" s="29" t="s">
        <v>467</v>
      </c>
      <c r="D299" s="32">
        <f>'5th Cycle Summary-Final'!D299-'5th Cycle Summary-Final2'!D299</f>
        <v>0</v>
      </c>
      <c r="E299" s="32">
        <f>'5th Cycle Summary-Final'!E299-'5th Cycle Summary-Final2'!E299</f>
        <v>0</v>
      </c>
      <c r="F299" s="32">
        <f>'5th Cycle Summary-Final'!F299-'5th Cycle Summary-Final2'!F299</f>
        <v>0</v>
      </c>
      <c r="G299" s="32">
        <f>'5th Cycle Summary-Final'!G299-'5th Cycle Summary-Final2'!G299</f>
        <v>0</v>
      </c>
      <c r="H299" s="32">
        <f>'5th Cycle Summary-Final'!H299-'5th Cycle Summary-Final2'!H299</f>
        <v>0</v>
      </c>
      <c r="I299" s="32">
        <f>'5th Cycle Summary-Final'!I299-'5th Cycle Summary-Final2'!I299</f>
        <v>0</v>
      </c>
      <c r="J299" s="32">
        <f>'5th Cycle Summary-Final'!J299-'5th Cycle Summary-Final2'!J299</f>
        <v>0</v>
      </c>
      <c r="K299" s="32">
        <f>'5th Cycle Summary-Final'!K299-'5th Cycle Summary-Final2'!K299</f>
        <v>0</v>
      </c>
      <c r="L299" s="32">
        <f>'5th Cycle Summary-Final'!L299-'5th Cycle Summary-Final2'!L299</f>
        <v>0</v>
      </c>
      <c r="M299" s="32">
        <f>'5th Cycle Summary-Final'!M299-'5th Cycle Summary-Final2'!M299</f>
        <v>0</v>
      </c>
      <c r="N299" s="32">
        <f>'5th Cycle Summary-Final'!N299-'5th Cycle Summary-Final2'!N299</f>
        <v>0</v>
      </c>
      <c r="O299" s="32">
        <f>'5th Cycle Summary-Final'!O299-'5th Cycle Summary-Final2'!O299</f>
        <v>0</v>
      </c>
      <c r="P299" s="32">
        <f>'5th Cycle Summary-Final'!P299-'5th Cycle Summary-Final2'!P299</f>
        <v>0</v>
      </c>
      <c r="Q299" s="32">
        <f>'5th Cycle Summary-Final'!Q299-'5th Cycle Summary-Final2'!Q299</f>
        <v>0</v>
      </c>
      <c r="R299" s="32">
        <f>'5th Cycle Summary-Final'!R299-'5th Cycle Summary-Final2'!R299</f>
        <v>0</v>
      </c>
      <c r="S299" s="32">
        <f>'5th Cycle Summary-Final'!S299-'5th Cycle Summary-Final2'!S299</f>
        <v>0</v>
      </c>
      <c r="T299" s="32">
        <f>'5th Cycle Summary-Final'!T299-'5th Cycle Summary-Final2'!T299</f>
        <v>0</v>
      </c>
      <c r="U299" s="32">
        <f>'5th Cycle Summary-Final'!U299-'5th Cycle Summary-Final2'!U299</f>
        <v>0</v>
      </c>
      <c r="V299" s="32">
        <f>'5th Cycle Summary-Final'!V299-'5th Cycle Summary-Final2'!V299</f>
        <v>0</v>
      </c>
      <c r="W299" s="32">
        <f>'5th Cycle Summary-Final'!W299-'5th Cycle Summary-Final2'!W299</f>
        <v>0</v>
      </c>
      <c r="X299" s="32">
        <f>'5th Cycle Summary-Final'!X299-'5th Cycle Summary-Final2'!X299</f>
        <v>0</v>
      </c>
      <c r="Y299" s="32">
        <f>'5th Cycle Summary-Final'!Y299-'5th Cycle Summary-Final2'!Y299</f>
        <v>0</v>
      </c>
      <c r="Z299" s="32">
        <f>'5th Cycle Summary-Final'!Z299-'5th Cycle Summary-Final2'!Z299</f>
        <v>0</v>
      </c>
    </row>
    <row r="300" spans="1:26" ht="12.75" customHeight="1" x14ac:dyDescent="0.15">
      <c r="A300" s="9" t="s">
        <v>441</v>
      </c>
      <c r="B300" s="9" t="s">
        <v>83</v>
      </c>
      <c r="C300" s="29" t="s">
        <v>442</v>
      </c>
      <c r="D300" s="32">
        <f>'5th Cycle Summary-Final'!D300-'5th Cycle Summary-Final2'!D300</f>
        <v>0</v>
      </c>
      <c r="E300" s="32">
        <f>'5th Cycle Summary-Final'!E300-'5th Cycle Summary-Final2'!E300</f>
        <v>0</v>
      </c>
      <c r="F300" s="32">
        <f>'5th Cycle Summary-Final'!F300-'5th Cycle Summary-Final2'!F300</f>
        <v>0</v>
      </c>
      <c r="G300" s="32">
        <f>'5th Cycle Summary-Final'!G300-'5th Cycle Summary-Final2'!G300</f>
        <v>0</v>
      </c>
      <c r="H300" s="32">
        <f>'5th Cycle Summary-Final'!H300-'5th Cycle Summary-Final2'!H300</f>
        <v>0</v>
      </c>
      <c r="I300" s="32">
        <f>'5th Cycle Summary-Final'!I300-'5th Cycle Summary-Final2'!I300</f>
        <v>0</v>
      </c>
      <c r="J300" s="32">
        <f>'5th Cycle Summary-Final'!J300-'5th Cycle Summary-Final2'!J300</f>
        <v>0</v>
      </c>
      <c r="K300" s="32">
        <f>'5th Cycle Summary-Final'!K300-'5th Cycle Summary-Final2'!K300</f>
        <v>0</v>
      </c>
      <c r="L300" s="32">
        <f>'5th Cycle Summary-Final'!L300-'5th Cycle Summary-Final2'!L300</f>
        <v>0</v>
      </c>
      <c r="M300" s="32">
        <f>'5th Cycle Summary-Final'!M300-'5th Cycle Summary-Final2'!M300</f>
        <v>0</v>
      </c>
      <c r="N300" s="32">
        <f>'5th Cycle Summary-Final'!N300-'5th Cycle Summary-Final2'!N300</f>
        <v>0</v>
      </c>
      <c r="O300" s="32">
        <f>'5th Cycle Summary-Final'!O300-'5th Cycle Summary-Final2'!O300</f>
        <v>0</v>
      </c>
      <c r="P300" s="32">
        <f>'5th Cycle Summary-Final'!P300-'5th Cycle Summary-Final2'!P300</f>
        <v>0</v>
      </c>
      <c r="Q300" s="32">
        <f>'5th Cycle Summary-Final'!Q300-'5th Cycle Summary-Final2'!Q300</f>
        <v>0</v>
      </c>
      <c r="R300" s="32">
        <f>'5th Cycle Summary-Final'!R300-'5th Cycle Summary-Final2'!R300</f>
        <v>0</v>
      </c>
      <c r="S300" s="32">
        <f>'5th Cycle Summary-Final'!S300-'5th Cycle Summary-Final2'!S300</f>
        <v>0</v>
      </c>
      <c r="T300" s="32">
        <f>'5th Cycle Summary-Final'!T300-'5th Cycle Summary-Final2'!T300</f>
        <v>0</v>
      </c>
      <c r="U300" s="32">
        <f>'5th Cycle Summary-Final'!U300-'5th Cycle Summary-Final2'!U300</f>
        <v>0</v>
      </c>
      <c r="V300" s="32">
        <f>'5th Cycle Summary-Final'!V300-'5th Cycle Summary-Final2'!V300</f>
        <v>0</v>
      </c>
      <c r="W300" s="32">
        <f>'5th Cycle Summary-Final'!W300-'5th Cycle Summary-Final2'!W300</f>
        <v>0</v>
      </c>
      <c r="X300" s="32">
        <f>'5th Cycle Summary-Final'!X300-'5th Cycle Summary-Final2'!X300</f>
        <v>0</v>
      </c>
      <c r="Y300" s="32">
        <f>'5th Cycle Summary-Final'!Y300-'5th Cycle Summary-Final2'!Y300</f>
        <v>0</v>
      </c>
      <c r="Z300" s="32">
        <f>'5th Cycle Summary-Final'!Z300-'5th Cycle Summary-Final2'!Z300</f>
        <v>0</v>
      </c>
    </row>
    <row r="301" spans="1:26" ht="12.75" customHeight="1" x14ac:dyDescent="0.15">
      <c r="A301" s="9" t="s">
        <v>441</v>
      </c>
      <c r="B301" s="9" t="s">
        <v>83</v>
      </c>
      <c r="C301" s="29" t="s">
        <v>447</v>
      </c>
      <c r="D301" s="32">
        <f>'5th Cycle Summary-Final'!D301-'5th Cycle Summary-Final2'!D301</f>
        <v>0</v>
      </c>
      <c r="E301" s="32">
        <f>'5th Cycle Summary-Final'!E301-'5th Cycle Summary-Final2'!E301</f>
        <v>0</v>
      </c>
      <c r="F301" s="32">
        <f>'5th Cycle Summary-Final'!F301-'5th Cycle Summary-Final2'!F301</f>
        <v>0</v>
      </c>
      <c r="G301" s="32">
        <f>'5th Cycle Summary-Final'!G301-'5th Cycle Summary-Final2'!G301</f>
        <v>0</v>
      </c>
      <c r="H301" s="32">
        <f>'5th Cycle Summary-Final'!H301-'5th Cycle Summary-Final2'!H301</f>
        <v>0</v>
      </c>
      <c r="I301" s="32">
        <f>'5th Cycle Summary-Final'!I301-'5th Cycle Summary-Final2'!I301</f>
        <v>0</v>
      </c>
      <c r="J301" s="32">
        <f>'5th Cycle Summary-Final'!J301-'5th Cycle Summary-Final2'!J301</f>
        <v>0</v>
      </c>
      <c r="K301" s="32">
        <f>'5th Cycle Summary-Final'!K301-'5th Cycle Summary-Final2'!K301</f>
        <v>0</v>
      </c>
      <c r="L301" s="32">
        <f>'5th Cycle Summary-Final'!L301-'5th Cycle Summary-Final2'!L301</f>
        <v>0</v>
      </c>
      <c r="M301" s="32">
        <f>'5th Cycle Summary-Final'!M301-'5th Cycle Summary-Final2'!M301</f>
        <v>0</v>
      </c>
      <c r="N301" s="32">
        <f>'5th Cycle Summary-Final'!N301-'5th Cycle Summary-Final2'!N301</f>
        <v>0</v>
      </c>
      <c r="O301" s="32">
        <f>'5th Cycle Summary-Final'!O301-'5th Cycle Summary-Final2'!O301</f>
        <v>0</v>
      </c>
      <c r="P301" s="32">
        <f>'5th Cycle Summary-Final'!P301-'5th Cycle Summary-Final2'!P301</f>
        <v>0</v>
      </c>
      <c r="Q301" s="32">
        <f>'5th Cycle Summary-Final'!Q301-'5th Cycle Summary-Final2'!Q301</f>
        <v>0</v>
      </c>
      <c r="R301" s="32">
        <f>'5th Cycle Summary-Final'!R301-'5th Cycle Summary-Final2'!R301</f>
        <v>0</v>
      </c>
      <c r="S301" s="32">
        <f>'5th Cycle Summary-Final'!S301-'5th Cycle Summary-Final2'!S301</f>
        <v>0</v>
      </c>
      <c r="T301" s="32">
        <f>'5th Cycle Summary-Final'!T301-'5th Cycle Summary-Final2'!T301</f>
        <v>0</v>
      </c>
      <c r="U301" s="32">
        <f>'5th Cycle Summary-Final'!U301-'5th Cycle Summary-Final2'!U301</f>
        <v>0</v>
      </c>
      <c r="V301" s="32">
        <f>'5th Cycle Summary-Final'!V301-'5th Cycle Summary-Final2'!V301</f>
        <v>0</v>
      </c>
      <c r="W301" s="32">
        <f>'5th Cycle Summary-Final'!W301-'5th Cycle Summary-Final2'!W301</f>
        <v>0</v>
      </c>
      <c r="X301" s="32">
        <f>'5th Cycle Summary-Final'!X301-'5th Cycle Summary-Final2'!X301</f>
        <v>0</v>
      </c>
      <c r="Y301" s="32">
        <f>'5th Cycle Summary-Final'!Y301-'5th Cycle Summary-Final2'!Y301</f>
        <v>0</v>
      </c>
      <c r="Z301" s="32">
        <f>'5th Cycle Summary-Final'!Z301-'5th Cycle Summary-Final2'!Z301</f>
        <v>0</v>
      </c>
    </row>
    <row r="302" spans="1:26" ht="12.75" customHeight="1" x14ac:dyDescent="0.15">
      <c r="A302" s="9" t="s">
        <v>441</v>
      </c>
      <c r="B302" s="9" t="s">
        <v>83</v>
      </c>
      <c r="C302" s="29" t="s">
        <v>468</v>
      </c>
      <c r="D302" s="32">
        <f>'5th Cycle Summary-Final'!D302-'5th Cycle Summary-Final2'!D302</f>
        <v>0</v>
      </c>
      <c r="E302" s="32">
        <f>'5th Cycle Summary-Final'!E302-'5th Cycle Summary-Final2'!E302</f>
        <v>0</v>
      </c>
      <c r="F302" s="32">
        <f>'5th Cycle Summary-Final'!F302-'5th Cycle Summary-Final2'!F302</f>
        <v>0</v>
      </c>
      <c r="G302" s="32">
        <f>'5th Cycle Summary-Final'!G302-'5th Cycle Summary-Final2'!G302</f>
        <v>0</v>
      </c>
      <c r="H302" s="32">
        <f>'5th Cycle Summary-Final'!H302-'5th Cycle Summary-Final2'!H302</f>
        <v>0</v>
      </c>
      <c r="I302" s="32">
        <f>'5th Cycle Summary-Final'!I302-'5th Cycle Summary-Final2'!I302</f>
        <v>0</v>
      </c>
      <c r="J302" s="32">
        <f>'5th Cycle Summary-Final'!J302-'5th Cycle Summary-Final2'!J302</f>
        <v>0</v>
      </c>
      <c r="K302" s="32">
        <f>'5th Cycle Summary-Final'!K302-'5th Cycle Summary-Final2'!K302</f>
        <v>0</v>
      </c>
      <c r="L302" s="32">
        <f>'5th Cycle Summary-Final'!L302-'5th Cycle Summary-Final2'!L302</f>
        <v>0</v>
      </c>
      <c r="M302" s="32">
        <f>'5th Cycle Summary-Final'!M302-'5th Cycle Summary-Final2'!M302</f>
        <v>0</v>
      </c>
      <c r="N302" s="32">
        <f>'5th Cycle Summary-Final'!N302-'5th Cycle Summary-Final2'!N302</f>
        <v>0</v>
      </c>
      <c r="O302" s="32">
        <f>'5th Cycle Summary-Final'!O302-'5th Cycle Summary-Final2'!O302</f>
        <v>0</v>
      </c>
      <c r="P302" s="32">
        <f>'5th Cycle Summary-Final'!P302-'5th Cycle Summary-Final2'!P302</f>
        <v>0</v>
      </c>
      <c r="Q302" s="32">
        <f>'5th Cycle Summary-Final'!Q302-'5th Cycle Summary-Final2'!Q302</f>
        <v>0</v>
      </c>
      <c r="R302" s="32">
        <f>'5th Cycle Summary-Final'!R302-'5th Cycle Summary-Final2'!R302</f>
        <v>0</v>
      </c>
      <c r="S302" s="32">
        <f>'5th Cycle Summary-Final'!S302-'5th Cycle Summary-Final2'!S302</f>
        <v>0</v>
      </c>
      <c r="T302" s="32">
        <f>'5th Cycle Summary-Final'!T302-'5th Cycle Summary-Final2'!T302</f>
        <v>0</v>
      </c>
      <c r="U302" s="32">
        <f>'5th Cycle Summary-Final'!U302-'5th Cycle Summary-Final2'!U302</f>
        <v>0</v>
      </c>
      <c r="V302" s="32">
        <f>'5th Cycle Summary-Final'!V302-'5th Cycle Summary-Final2'!V302</f>
        <v>0</v>
      </c>
      <c r="W302" s="32">
        <f>'5th Cycle Summary-Final'!W302-'5th Cycle Summary-Final2'!W302</f>
        <v>0</v>
      </c>
      <c r="X302" s="32">
        <f>'5th Cycle Summary-Final'!X302-'5th Cycle Summary-Final2'!X302</f>
        <v>0</v>
      </c>
      <c r="Y302" s="32">
        <f>'5th Cycle Summary-Final'!Y302-'5th Cycle Summary-Final2'!Y302</f>
        <v>0</v>
      </c>
      <c r="Z302" s="32">
        <f>'5th Cycle Summary-Final'!Z302-'5th Cycle Summary-Final2'!Z302</f>
        <v>0</v>
      </c>
    </row>
    <row r="303" spans="1:26" ht="12.75" customHeight="1" x14ac:dyDescent="0.15">
      <c r="A303" s="9" t="s">
        <v>441</v>
      </c>
      <c r="B303" s="9" t="s">
        <v>83</v>
      </c>
      <c r="C303" s="29" t="s">
        <v>469</v>
      </c>
      <c r="D303" s="32">
        <f>'5th Cycle Summary-Final'!D303-'5th Cycle Summary-Final2'!D303</f>
        <v>0</v>
      </c>
      <c r="E303" s="32">
        <f>'5th Cycle Summary-Final'!E303-'5th Cycle Summary-Final2'!E303</f>
        <v>0</v>
      </c>
      <c r="F303" s="32">
        <f>'5th Cycle Summary-Final'!F303-'5th Cycle Summary-Final2'!F303</f>
        <v>0</v>
      </c>
      <c r="G303" s="32">
        <f>'5th Cycle Summary-Final'!G303-'5th Cycle Summary-Final2'!G303</f>
        <v>0</v>
      </c>
      <c r="H303" s="32">
        <f>'5th Cycle Summary-Final'!H303-'5th Cycle Summary-Final2'!H303</f>
        <v>0</v>
      </c>
      <c r="I303" s="32">
        <f>'5th Cycle Summary-Final'!I303-'5th Cycle Summary-Final2'!I303</f>
        <v>0</v>
      </c>
      <c r="J303" s="32">
        <f>'5th Cycle Summary-Final'!J303-'5th Cycle Summary-Final2'!J303</f>
        <v>0</v>
      </c>
      <c r="K303" s="32">
        <f>'5th Cycle Summary-Final'!K303-'5th Cycle Summary-Final2'!K303</f>
        <v>0</v>
      </c>
      <c r="L303" s="32">
        <f>'5th Cycle Summary-Final'!L303-'5th Cycle Summary-Final2'!L303</f>
        <v>0</v>
      </c>
      <c r="M303" s="32">
        <f>'5th Cycle Summary-Final'!M303-'5th Cycle Summary-Final2'!M303</f>
        <v>0</v>
      </c>
      <c r="N303" s="32">
        <f>'5th Cycle Summary-Final'!N303-'5th Cycle Summary-Final2'!N303</f>
        <v>0</v>
      </c>
      <c r="O303" s="32">
        <f>'5th Cycle Summary-Final'!O303-'5th Cycle Summary-Final2'!O303</f>
        <v>0</v>
      </c>
      <c r="P303" s="32">
        <f>'5th Cycle Summary-Final'!P303-'5th Cycle Summary-Final2'!P303</f>
        <v>0</v>
      </c>
      <c r="Q303" s="32">
        <f>'5th Cycle Summary-Final'!Q303-'5th Cycle Summary-Final2'!Q303</f>
        <v>0</v>
      </c>
      <c r="R303" s="32">
        <f>'5th Cycle Summary-Final'!R303-'5th Cycle Summary-Final2'!R303</f>
        <v>0</v>
      </c>
      <c r="S303" s="32">
        <f>'5th Cycle Summary-Final'!S303-'5th Cycle Summary-Final2'!S303</f>
        <v>0</v>
      </c>
      <c r="T303" s="32">
        <f>'5th Cycle Summary-Final'!T303-'5th Cycle Summary-Final2'!T303</f>
        <v>0</v>
      </c>
      <c r="U303" s="32">
        <f>'5th Cycle Summary-Final'!U303-'5th Cycle Summary-Final2'!U303</f>
        <v>0</v>
      </c>
      <c r="V303" s="32">
        <f>'5th Cycle Summary-Final'!V303-'5th Cycle Summary-Final2'!V303</f>
        <v>0</v>
      </c>
      <c r="W303" s="32">
        <f>'5th Cycle Summary-Final'!W303-'5th Cycle Summary-Final2'!W303</f>
        <v>0</v>
      </c>
      <c r="X303" s="32">
        <f>'5th Cycle Summary-Final'!X303-'5th Cycle Summary-Final2'!X303</f>
        <v>0</v>
      </c>
      <c r="Y303" s="32">
        <f>'5th Cycle Summary-Final'!Y303-'5th Cycle Summary-Final2'!Y303</f>
        <v>0</v>
      </c>
      <c r="Z303" s="32">
        <f>'5th Cycle Summary-Final'!Z303-'5th Cycle Summary-Final2'!Z303</f>
        <v>0</v>
      </c>
    </row>
    <row r="304" spans="1:26" ht="12.75" customHeight="1" x14ac:dyDescent="0.15">
      <c r="A304" s="9" t="s">
        <v>441</v>
      </c>
      <c r="B304" s="9" t="s">
        <v>83</v>
      </c>
      <c r="C304" s="29" t="s">
        <v>441</v>
      </c>
      <c r="D304" s="32">
        <f>'5th Cycle Summary-Final'!D304-'5th Cycle Summary-Final2'!D304</f>
        <v>0</v>
      </c>
      <c r="E304" s="32">
        <f>'5th Cycle Summary-Final'!E304-'5th Cycle Summary-Final2'!E304</f>
        <v>0</v>
      </c>
      <c r="F304" s="32">
        <f>'5th Cycle Summary-Final'!F304-'5th Cycle Summary-Final2'!F304</f>
        <v>0</v>
      </c>
      <c r="G304" s="32">
        <f>'5th Cycle Summary-Final'!G304-'5th Cycle Summary-Final2'!G304</f>
        <v>0</v>
      </c>
      <c r="H304" s="32">
        <f>'5th Cycle Summary-Final'!H304-'5th Cycle Summary-Final2'!H304</f>
        <v>0</v>
      </c>
      <c r="I304" s="32">
        <f>'5th Cycle Summary-Final'!I304-'5th Cycle Summary-Final2'!I304</f>
        <v>0</v>
      </c>
      <c r="J304" s="32">
        <f>'5th Cycle Summary-Final'!J304-'5th Cycle Summary-Final2'!J304</f>
        <v>0</v>
      </c>
      <c r="K304" s="32">
        <f>'5th Cycle Summary-Final'!K304-'5th Cycle Summary-Final2'!K304</f>
        <v>0</v>
      </c>
      <c r="L304" s="32">
        <f>'5th Cycle Summary-Final'!L304-'5th Cycle Summary-Final2'!L304</f>
        <v>0</v>
      </c>
      <c r="M304" s="32">
        <f>'5th Cycle Summary-Final'!M304-'5th Cycle Summary-Final2'!M304</f>
        <v>0</v>
      </c>
      <c r="N304" s="32">
        <f>'5th Cycle Summary-Final'!N304-'5th Cycle Summary-Final2'!N304</f>
        <v>0</v>
      </c>
      <c r="O304" s="32">
        <f>'5th Cycle Summary-Final'!O304-'5th Cycle Summary-Final2'!O304</f>
        <v>0</v>
      </c>
      <c r="P304" s="32">
        <f>'5th Cycle Summary-Final'!P304-'5th Cycle Summary-Final2'!P304</f>
        <v>0</v>
      </c>
      <c r="Q304" s="32">
        <f>'5th Cycle Summary-Final'!Q304-'5th Cycle Summary-Final2'!Q304</f>
        <v>0</v>
      </c>
      <c r="R304" s="32">
        <f>'5th Cycle Summary-Final'!R304-'5th Cycle Summary-Final2'!R304</f>
        <v>0</v>
      </c>
      <c r="S304" s="32">
        <f>'5th Cycle Summary-Final'!S304-'5th Cycle Summary-Final2'!S304</f>
        <v>0</v>
      </c>
      <c r="T304" s="32">
        <f>'5th Cycle Summary-Final'!T304-'5th Cycle Summary-Final2'!T304</f>
        <v>0</v>
      </c>
      <c r="U304" s="32">
        <f>'5th Cycle Summary-Final'!U304-'5th Cycle Summary-Final2'!U304</f>
        <v>0</v>
      </c>
      <c r="V304" s="32">
        <f>'5th Cycle Summary-Final'!V304-'5th Cycle Summary-Final2'!V304</f>
        <v>0</v>
      </c>
      <c r="W304" s="32">
        <f>'5th Cycle Summary-Final'!W304-'5th Cycle Summary-Final2'!W304</f>
        <v>0</v>
      </c>
      <c r="X304" s="32">
        <f>'5th Cycle Summary-Final'!X304-'5th Cycle Summary-Final2'!X304</f>
        <v>0</v>
      </c>
      <c r="Y304" s="32">
        <f>'5th Cycle Summary-Final'!Y304-'5th Cycle Summary-Final2'!Y304</f>
        <v>0</v>
      </c>
      <c r="Z304" s="32">
        <f>'5th Cycle Summary-Final'!Z304-'5th Cycle Summary-Final2'!Z304</f>
        <v>0</v>
      </c>
    </row>
    <row r="305" spans="1:26" ht="12.75" customHeight="1" x14ac:dyDescent="0.15">
      <c r="A305" s="9" t="s">
        <v>441</v>
      </c>
      <c r="B305" s="9" t="s">
        <v>83</v>
      </c>
      <c r="C305" s="29" t="s">
        <v>471</v>
      </c>
      <c r="D305" s="32">
        <f>'5th Cycle Summary-Final'!D305-'5th Cycle Summary-Final2'!D305</f>
        <v>0</v>
      </c>
      <c r="E305" s="32">
        <f>'5th Cycle Summary-Final'!E305-'5th Cycle Summary-Final2'!E305</f>
        <v>0</v>
      </c>
      <c r="F305" s="32">
        <f>'5th Cycle Summary-Final'!F305-'5th Cycle Summary-Final2'!F305</f>
        <v>0</v>
      </c>
      <c r="G305" s="32">
        <f>'5th Cycle Summary-Final'!G305-'5th Cycle Summary-Final2'!G305</f>
        <v>0</v>
      </c>
      <c r="H305" s="32">
        <f>'5th Cycle Summary-Final'!H305-'5th Cycle Summary-Final2'!H305</f>
        <v>0</v>
      </c>
      <c r="I305" s="32">
        <f>'5th Cycle Summary-Final'!I305-'5th Cycle Summary-Final2'!I305</f>
        <v>0</v>
      </c>
      <c r="J305" s="32">
        <f>'5th Cycle Summary-Final'!J305-'5th Cycle Summary-Final2'!J305</f>
        <v>0</v>
      </c>
      <c r="K305" s="32">
        <f>'5th Cycle Summary-Final'!K305-'5th Cycle Summary-Final2'!K305</f>
        <v>0</v>
      </c>
      <c r="L305" s="32">
        <f>'5th Cycle Summary-Final'!L305-'5th Cycle Summary-Final2'!L305</f>
        <v>0</v>
      </c>
      <c r="M305" s="32">
        <f>'5th Cycle Summary-Final'!M305-'5th Cycle Summary-Final2'!M305</f>
        <v>0</v>
      </c>
      <c r="N305" s="32">
        <f>'5th Cycle Summary-Final'!N305-'5th Cycle Summary-Final2'!N305</f>
        <v>0</v>
      </c>
      <c r="O305" s="32">
        <f>'5th Cycle Summary-Final'!O305-'5th Cycle Summary-Final2'!O305</f>
        <v>0</v>
      </c>
      <c r="P305" s="32">
        <f>'5th Cycle Summary-Final'!P305-'5th Cycle Summary-Final2'!P305</f>
        <v>0</v>
      </c>
      <c r="Q305" s="32">
        <f>'5th Cycle Summary-Final'!Q305-'5th Cycle Summary-Final2'!Q305</f>
        <v>0</v>
      </c>
      <c r="R305" s="32">
        <f>'5th Cycle Summary-Final'!R305-'5th Cycle Summary-Final2'!R305</f>
        <v>0</v>
      </c>
      <c r="S305" s="32">
        <f>'5th Cycle Summary-Final'!S305-'5th Cycle Summary-Final2'!S305</f>
        <v>0</v>
      </c>
      <c r="T305" s="32">
        <f>'5th Cycle Summary-Final'!T305-'5th Cycle Summary-Final2'!T305</f>
        <v>0</v>
      </c>
      <c r="U305" s="32">
        <f>'5th Cycle Summary-Final'!U305-'5th Cycle Summary-Final2'!U305</f>
        <v>0</v>
      </c>
      <c r="V305" s="32">
        <f>'5th Cycle Summary-Final'!V305-'5th Cycle Summary-Final2'!V305</f>
        <v>0</v>
      </c>
      <c r="W305" s="32">
        <f>'5th Cycle Summary-Final'!W305-'5th Cycle Summary-Final2'!W305</f>
        <v>0</v>
      </c>
      <c r="X305" s="32">
        <f>'5th Cycle Summary-Final'!X305-'5th Cycle Summary-Final2'!X305</f>
        <v>0</v>
      </c>
      <c r="Y305" s="32">
        <f>'5th Cycle Summary-Final'!Y305-'5th Cycle Summary-Final2'!Y305</f>
        <v>0</v>
      </c>
      <c r="Z305" s="32">
        <f>'5th Cycle Summary-Final'!Z305-'5th Cycle Summary-Final2'!Z305</f>
        <v>0</v>
      </c>
    </row>
    <row r="306" spans="1:26" ht="12.75" customHeight="1" x14ac:dyDescent="0.15">
      <c r="A306" s="9" t="s">
        <v>449</v>
      </c>
      <c r="B306" s="9" t="s">
        <v>67</v>
      </c>
      <c r="C306" s="29" t="s">
        <v>450</v>
      </c>
      <c r="D306" s="32">
        <f>'5th Cycle Summary-Final'!D306-'5th Cycle Summary-Final2'!D306</f>
        <v>0</v>
      </c>
      <c r="E306" s="32">
        <f>'5th Cycle Summary-Final'!E306-'5th Cycle Summary-Final2'!E306</f>
        <v>0</v>
      </c>
      <c r="F306" s="32">
        <f>'5th Cycle Summary-Final'!F306-'5th Cycle Summary-Final2'!F306</f>
        <v>0</v>
      </c>
      <c r="G306" s="32">
        <f>'5th Cycle Summary-Final'!G306-'5th Cycle Summary-Final2'!G306</f>
        <v>0</v>
      </c>
      <c r="H306" s="32">
        <f>'5th Cycle Summary-Final'!H306-'5th Cycle Summary-Final2'!H306</f>
        <v>0</v>
      </c>
      <c r="I306" s="32">
        <f>'5th Cycle Summary-Final'!I306-'5th Cycle Summary-Final2'!I306</f>
        <v>0</v>
      </c>
      <c r="J306" s="32">
        <f>'5th Cycle Summary-Final'!J306-'5th Cycle Summary-Final2'!J306</f>
        <v>0</v>
      </c>
      <c r="K306" s="32">
        <f>'5th Cycle Summary-Final'!K306-'5th Cycle Summary-Final2'!K306</f>
        <v>0</v>
      </c>
      <c r="L306" s="32">
        <f>'5th Cycle Summary-Final'!L306-'5th Cycle Summary-Final2'!L306</f>
        <v>0</v>
      </c>
      <c r="M306" s="32">
        <f>'5th Cycle Summary-Final'!M306-'5th Cycle Summary-Final2'!M306</f>
        <v>0</v>
      </c>
      <c r="N306" s="32">
        <f>'5th Cycle Summary-Final'!N306-'5th Cycle Summary-Final2'!N306</f>
        <v>0</v>
      </c>
      <c r="O306" s="32">
        <f>'5th Cycle Summary-Final'!O306-'5th Cycle Summary-Final2'!O306</f>
        <v>0</v>
      </c>
      <c r="P306" s="32">
        <f>'5th Cycle Summary-Final'!P306-'5th Cycle Summary-Final2'!P306</f>
        <v>0</v>
      </c>
      <c r="Q306" s="32">
        <f>'5th Cycle Summary-Final'!Q306-'5th Cycle Summary-Final2'!Q306</f>
        <v>0</v>
      </c>
      <c r="R306" s="32">
        <f>'5th Cycle Summary-Final'!R306-'5th Cycle Summary-Final2'!R306</f>
        <v>0</v>
      </c>
      <c r="S306" s="32">
        <f>'5th Cycle Summary-Final'!S306-'5th Cycle Summary-Final2'!S306</f>
        <v>0</v>
      </c>
      <c r="T306" s="32">
        <f>'5th Cycle Summary-Final'!T306-'5th Cycle Summary-Final2'!T306</f>
        <v>0</v>
      </c>
      <c r="U306" s="32">
        <f>'5th Cycle Summary-Final'!U306-'5th Cycle Summary-Final2'!U306</f>
        <v>0</v>
      </c>
      <c r="V306" s="32">
        <f>'5th Cycle Summary-Final'!V306-'5th Cycle Summary-Final2'!V306</f>
        <v>0</v>
      </c>
      <c r="W306" s="32">
        <f>'5th Cycle Summary-Final'!W306-'5th Cycle Summary-Final2'!W306</f>
        <v>0</v>
      </c>
      <c r="X306" s="32">
        <f>'5th Cycle Summary-Final'!X306-'5th Cycle Summary-Final2'!X306</f>
        <v>0</v>
      </c>
      <c r="Y306" s="32">
        <f>'5th Cycle Summary-Final'!Y306-'5th Cycle Summary-Final2'!Y306</f>
        <v>0</v>
      </c>
      <c r="Z306" s="32">
        <f>'5th Cycle Summary-Final'!Z306-'5th Cycle Summary-Final2'!Z306</f>
        <v>0</v>
      </c>
    </row>
    <row r="307" spans="1:26" ht="12.75" customHeight="1" x14ac:dyDescent="0.15">
      <c r="A307" s="9" t="s">
        <v>449</v>
      </c>
      <c r="B307" s="9" t="s">
        <v>67</v>
      </c>
      <c r="C307" s="29" t="s">
        <v>470</v>
      </c>
      <c r="D307" s="32">
        <f>'5th Cycle Summary-Final'!D307-'5th Cycle Summary-Final2'!D307</f>
        <v>0</v>
      </c>
      <c r="E307" s="32">
        <f>'5th Cycle Summary-Final'!E307-'5th Cycle Summary-Final2'!E307</f>
        <v>0</v>
      </c>
      <c r="F307" s="32">
        <f>'5th Cycle Summary-Final'!F307-'5th Cycle Summary-Final2'!F307</f>
        <v>0</v>
      </c>
      <c r="G307" s="32">
        <f>'5th Cycle Summary-Final'!G307-'5th Cycle Summary-Final2'!G307</f>
        <v>0</v>
      </c>
      <c r="H307" s="32">
        <f>'5th Cycle Summary-Final'!H307-'5th Cycle Summary-Final2'!H307</f>
        <v>0</v>
      </c>
      <c r="I307" s="32">
        <f>'5th Cycle Summary-Final'!I307-'5th Cycle Summary-Final2'!I307</f>
        <v>0</v>
      </c>
      <c r="J307" s="32">
        <f>'5th Cycle Summary-Final'!J307-'5th Cycle Summary-Final2'!J307</f>
        <v>0</v>
      </c>
      <c r="K307" s="32">
        <f>'5th Cycle Summary-Final'!K307-'5th Cycle Summary-Final2'!K307</f>
        <v>0</v>
      </c>
      <c r="L307" s="32">
        <f>'5th Cycle Summary-Final'!L307-'5th Cycle Summary-Final2'!L307</f>
        <v>0</v>
      </c>
      <c r="M307" s="32">
        <f>'5th Cycle Summary-Final'!M307-'5th Cycle Summary-Final2'!M307</f>
        <v>0</v>
      </c>
      <c r="N307" s="32">
        <f>'5th Cycle Summary-Final'!N307-'5th Cycle Summary-Final2'!N307</f>
        <v>0</v>
      </c>
      <c r="O307" s="32">
        <f>'5th Cycle Summary-Final'!O307-'5th Cycle Summary-Final2'!O307</f>
        <v>0</v>
      </c>
      <c r="P307" s="32">
        <f>'5th Cycle Summary-Final'!P307-'5th Cycle Summary-Final2'!P307</f>
        <v>0</v>
      </c>
      <c r="Q307" s="32">
        <f>'5th Cycle Summary-Final'!Q307-'5th Cycle Summary-Final2'!Q307</f>
        <v>0</v>
      </c>
      <c r="R307" s="32">
        <f>'5th Cycle Summary-Final'!R307-'5th Cycle Summary-Final2'!R307</f>
        <v>0</v>
      </c>
      <c r="S307" s="32">
        <f>'5th Cycle Summary-Final'!S307-'5th Cycle Summary-Final2'!S307</f>
        <v>0</v>
      </c>
      <c r="T307" s="32">
        <f>'5th Cycle Summary-Final'!T307-'5th Cycle Summary-Final2'!T307</f>
        <v>0</v>
      </c>
      <c r="U307" s="32">
        <f>'5th Cycle Summary-Final'!U307-'5th Cycle Summary-Final2'!U307</f>
        <v>0</v>
      </c>
      <c r="V307" s="32">
        <f>'5th Cycle Summary-Final'!V307-'5th Cycle Summary-Final2'!V307</f>
        <v>0</v>
      </c>
      <c r="W307" s="32">
        <f>'5th Cycle Summary-Final'!W307-'5th Cycle Summary-Final2'!W307</f>
        <v>0</v>
      </c>
      <c r="X307" s="32">
        <f>'5th Cycle Summary-Final'!X307-'5th Cycle Summary-Final2'!X307</f>
        <v>0</v>
      </c>
      <c r="Y307" s="32">
        <f>'5th Cycle Summary-Final'!Y307-'5th Cycle Summary-Final2'!Y307</f>
        <v>0</v>
      </c>
      <c r="Z307" s="32">
        <f>'5th Cycle Summary-Final'!Z307-'5th Cycle Summary-Final2'!Z307</f>
        <v>0</v>
      </c>
    </row>
    <row r="308" spans="1:26" ht="12.75" customHeight="1" x14ac:dyDescent="0.15">
      <c r="A308" s="9" t="s">
        <v>449</v>
      </c>
      <c r="B308" s="9" t="s">
        <v>67</v>
      </c>
      <c r="C308" s="29" t="s">
        <v>475</v>
      </c>
      <c r="D308" s="32">
        <f>'5th Cycle Summary-Final'!D308-'5th Cycle Summary-Final2'!D308</f>
        <v>0</v>
      </c>
      <c r="E308" s="32">
        <f>'5th Cycle Summary-Final'!E308-'5th Cycle Summary-Final2'!E308</f>
        <v>0</v>
      </c>
      <c r="F308" s="32">
        <f>'5th Cycle Summary-Final'!F308-'5th Cycle Summary-Final2'!F308</f>
        <v>0</v>
      </c>
      <c r="G308" s="32">
        <f>'5th Cycle Summary-Final'!G308-'5th Cycle Summary-Final2'!G308</f>
        <v>0</v>
      </c>
      <c r="H308" s="32">
        <f>'5th Cycle Summary-Final'!H308-'5th Cycle Summary-Final2'!H308</f>
        <v>0</v>
      </c>
      <c r="I308" s="32">
        <f>'5th Cycle Summary-Final'!I308-'5th Cycle Summary-Final2'!I308</f>
        <v>0</v>
      </c>
      <c r="J308" s="32">
        <f>'5th Cycle Summary-Final'!J308-'5th Cycle Summary-Final2'!J308</f>
        <v>0</v>
      </c>
      <c r="K308" s="32">
        <f>'5th Cycle Summary-Final'!K308-'5th Cycle Summary-Final2'!K308</f>
        <v>0</v>
      </c>
      <c r="L308" s="32">
        <f>'5th Cycle Summary-Final'!L308-'5th Cycle Summary-Final2'!L308</f>
        <v>0</v>
      </c>
      <c r="M308" s="32">
        <f>'5th Cycle Summary-Final'!M308-'5th Cycle Summary-Final2'!M308</f>
        <v>0</v>
      </c>
      <c r="N308" s="32">
        <f>'5th Cycle Summary-Final'!N308-'5th Cycle Summary-Final2'!N308</f>
        <v>0</v>
      </c>
      <c r="O308" s="32">
        <f>'5th Cycle Summary-Final'!O308-'5th Cycle Summary-Final2'!O308</f>
        <v>0</v>
      </c>
      <c r="P308" s="32">
        <f>'5th Cycle Summary-Final'!P308-'5th Cycle Summary-Final2'!P308</f>
        <v>0</v>
      </c>
      <c r="Q308" s="32">
        <f>'5th Cycle Summary-Final'!Q308-'5th Cycle Summary-Final2'!Q308</f>
        <v>0</v>
      </c>
      <c r="R308" s="32">
        <f>'5th Cycle Summary-Final'!R308-'5th Cycle Summary-Final2'!R308</f>
        <v>0</v>
      </c>
      <c r="S308" s="32">
        <f>'5th Cycle Summary-Final'!S308-'5th Cycle Summary-Final2'!S308</f>
        <v>0</v>
      </c>
      <c r="T308" s="32">
        <f>'5th Cycle Summary-Final'!T308-'5th Cycle Summary-Final2'!T308</f>
        <v>0</v>
      </c>
      <c r="U308" s="32">
        <f>'5th Cycle Summary-Final'!U308-'5th Cycle Summary-Final2'!U308</f>
        <v>0</v>
      </c>
      <c r="V308" s="32">
        <f>'5th Cycle Summary-Final'!V308-'5th Cycle Summary-Final2'!V308</f>
        <v>0</v>
      </c>
      <c r="W308" s="32">
        <f>'5th Cycle Summary-Final'!W308-'5th Cycle Summary-Final2'!W308</f>
        <v>0</v>
      </c>
      <c r="X308" s="32">
        <f>'5th Cycle Summary-Final'!X308-'5th Cycle Summary-Final2'!X308</f>
        <v>0</v>
      </c>
      <c r="Y308" s="32">
        <f>'5th Cycle Summary-Final'!Y308-'5th Cycle Summary-Final2'!Y308</f>
        <v>0</v>
      </c>
      <c r="Z308" s="32">
        <f>'5th Cycle Summary-Final'!Z308-'5th Cycle Summary-Final2'!Z308</f>
        <v>0</v>
      </c>
    </row>
    <row r="309" spans="1:26" ht="12.75" customHeight="1" x14ac:dyDescent="0.15">
      <c r="A309" s="9" t="s">
        <v>449</v>
      </c>
      <c r="B309" s="9" t="s">
        <v>67</v>
      </c>
      <c r="C309" s="29" t="s">
        <v>478</v>
      </c>
      <c r="D309" s="32">
        <f>'5th Cycle Summary-Final'!D309-'5th Cycle Summary-Final2'!D309</f>
        <v>0</v>
      </c>
      <c r="E309" s="32">
        <f>'5th Cycle Summary-Final'!E309-'5th Cycle Summary-Final2'!E309</f>
        <v>0</v>
      </c>
      <c r="F309" s="32">
        <f>'5th Cycle Summary-Final'!F309-'5th Cycle Summary-Final2'!F309</f>
        <v>0</v>
      </c>
      <c r="G309" s="32">
        <f>'5th Cycle Summary-Final'!G309-'5th Cycle Summary-Final2'!G309</f>
        <v>0</v>
      </c>
      <c r="H309" s="32">
        <f>'5th Cycle Summary-Final'!H309-'5th Cycle Summary-Final2'!H309</f>
        <v>0</v>
      </c>
      <c r="I309" s="32">
        <f>'5th Cycle Summary-Final'!I309-'5th Cycle Summary-Final2'!I309</f>
        <v>0</v>
      </c>
      <c r="J309" s="32">
        <f>'5th Cycle Summary-Final'!J309-'5th Cycle Summary-Final2'!J309</f>
        <v>0</v>
      </c>
      <c r="K309" s="32">
        <f>'5th Cycle Summary-Final'!K309-'5th Cycle Summary-Final2'!K309</f>
        <v>0</v>
      </c>
      <c r="L309" s="32">
        <f>'5th Cycle Summary-Final'!L309-'5th Cycle Summary-Final2'!L309</f>
        <v>0</v>
      </c>
      <c r="M309" s="32">
        <f>'5th Cycle Summary-Final'!M309-'5th Cycle Summary-Final2'!M309</f>
        <v>0</v>
      </c>
      <c r="N309" s="32">
        <f>'5th Cycle Summary-Final'!N309-'5th Cycle Summary-Final2'!N309</f>
        <v>0</v>
      </c>
      <c r="O309" s="32">
        <f>'5th Cycle Summary-Final'!O309-'5th Cycle Summary-Final2'!O309</f>
        <v>0</v>
      </c>
      <c r="P309" s="32">
        <f>'5th Cycle Summary-Final'!P309-'5th Cycle Summary-Final2'!P309</f>
        <v>0</v>
      </c>
      <c r="Q309" s="32">
        <f>'5th Cycle Summary-Final'!Q309-'5th Cycle Summary-Final2'!Q309</f>
        <v>0</v>
      </c>
      <c r="R309" s="32">
        <f>'5th Cycle Summary-Final'!R309-'5th Cycle Summary-Final2'!R309</f>
        <v>0</v>
      </c>
      <c r="S309" s="32">
        <f>'5th Cycle Summary-Final'!S309-'5th Cycle Summary-Final2'!S309</f>
        <v>0</v>
      </c>
      <c r="T309" s="32">
        <f>'5th Cycle Summary-Final'!T309-'5th Cycle Summary-Final2'!T309</f>
        <v>0</v>
      </c>
      <c r="U309" s="32">
        <f>'5th Cycle Summary-Final'!U309-'5th Cycle Summary-Final2'!U309</f>
        <v>0</v>
      </c>
      <c r="V309" s="32">
        <f>'5th Cycle Summary-Final'!V309-'5th Cycle Summary-Final2'!V309</f>
        <v>0</v>
      </c>
      <c r="W309" s="32">
        <f>'5th Cycle Summary-Final'!W309-'5th Cycle Summary-Final2'!W309</f>
        <v>0</v>
      </c>
      <c r="X309" s="32">
        <f>'5th Cycle Summary-Final'!X309-'5th Cycle Summary-Final2'!X309</f>
        <v>0</v>
      </c>
      <c r="Y309" s="32">
        <f>'5th Cycle Summary-Final'!Y309-'5th Cycle Summary-Final2'!Y309</f>
        <v>0</v>
      </c>
      <c r="Z309" s="32">
        <f>'5th Cycle Summary-Final'!Z309-'5th Cycle Summary-Final2'!Z309</f>
        <v>0</v>
      </c>
    </row>
    <row r="310" spans="1:26" ht="12.75" customHeight="1" x14ac:dyDescent="0.15">
      <c r="A310" s="9" t="s">
        <v>449</v>
      </c>
      <c r="B310" s="9" t="s">
        <v>67</v>
      </c>
      <c r="C310" s="29" t="s">
        <v>480</v>
      </c>
      <c r="D310" s="32">
        <f>'5th Cycle Summary-Final'!D310-'5th Cycle Summary-Final2'!D310</f>
        <v>0</v>
      </c>
      <c r="E310" s="32">
        <f>'5th Cycle Summary-Final'!E310-'5th Cycle Summary-Final2'!E310</f>
        <v>0</v>
      </c>
      <c r="F310" s="32">
        <f>'5th Cycle Summary-Final'!F310-'5th Cycle Summary-Final2'!F310</f>
        <v>0</v>
      </c>
      <c r="G310" s="32">
        <f>'5th Cycle Summary-Final'!G310-'5th Cycle Summary-Final2'!G310</f>
        <v>0</v>
      </c>
      <c r="H310" s="32">
        <f>'5th Cycle Summary-Final'!H310-'5th Cycle Summary-Final2'!H310</f>
        <v>0</v>
      </c>
      <c r="I310" s="32">
        <f>'5th Cycle Summary-Final'!I310-'5th Cycle Summary-Final2'!I310</f>
        <v>0</v>
      </c>
      <c r="J310" s="32">
        <f>'5th Cycle Summary-Final'!J310-'5th Cycle Summary-Final2'!J310</f>
        <v>0</v>
      </c>
      <c r="K310" s="32">
        <f>'5th Cycle Summary-Final'!K310-'5th Cycle Summary-Final2'!K310</f>
        <v>0</v>
      </c>
      <c r="L310" s="32">
        <f>'5th Cycle Summary-Final'!L310-'5th Cycle Summary-Final2'!L310</f>
        <v>0</v>
      </c>
      <c r="M310" s="32">
        <f>'5th Cycle Summary-Final'!M310-'5th Cycle Summary-Final2'!M310</f>
        <v>0</v>
      </c>
      <c r="N310" s="32">
        <f>'5th Cycle Summary-Final'!N310-'5th Cycle Summary-Final2'!N310</f>
        <v>0</v>
      </c>
      <c r="O310" s="32">
        <f>'5th Cycle Summary-Final'!O310-'5th Cycle Summary-Final2'!O310</f>
        <v>0</v>
      </c>
      <c r="P310" s="32">
        <f>'5th Cycle Summary-Final'!P310-'5th Cycle Summary-Final2'!P310</f>
        <v>0</v>
      </c>
      <c r="Q310" s="32">
        <f>'5th Cycle Summary-Final'!Q310-'5th Cycle Summary-Final2'!Q310</f>
        <v>0</v>
      </c>
      <c r="R310" s="32">
        <f>'5th Cycle Summary-Final'!R310-'5th Cycle Summary-Final2'!R310</f>
        <v>0</v>
      </c>
      <c r="S310" s="32">
        <f>'5th Cycle Summary-Final'!S310-'5th Cycle Summary-Final2'!S310</f>
        <v>0</v>
      </c>
      <c r="T310" s="32">
        <f>'5th Cycle Summary-Final'!T310-'5th Cycle Summary-Final2'!T310</f>
        <v>0</v>
      </c>
      <c r="U310" s="32">
        <f>'5th Cycle Summary-Final'!U310-'5th Cycle Summary-Final2'!U310</f>
        <v>0</v>
      </c>
      <c r="V310" s="32">
        <f>'5th Cycle Summary-Final'!V310-'5th Cycle Summary-Final2'!V310</f>
        <v>0</v>
      </c>
      <c r="W310" s="32">
        <f>'5th Cycle Summary-Final'!W310-'5th Cycle Summary-Final2'!W310</f>
        <v>0</v>
      </c>
      <c r="X310" s="32">
        <f>'5th Cycle Summary-Final'!X310-'5th Cycle Summary-Final2'!X310</f>
        <v>0</v>
      </c>
      <c r="Y310" s="32">
        <f>'5th Cycle Summary-Final'!Y310-'5th Cycle Summary-Final2'!Y310</f>
        <v>0</v>
      </c>
      <c r="Z310" s="32">
        <f>'5th Cycle Summary-Final'!Z310-'5th Cycle Summary-Final2'!Z310</f>
        <v>0</v>
      </c>
    </row>
    <row r="311" spans="1:26" ht="12.75" customHeight="1" x14ac:dyDescent="0.15">
      <c r="A311" s="9" t="s">
        <v>449</v>
      </c>
      <c r="B311" s="9" t="s">
        <v>67</v>
      </c>
      <c r="C311" s="29" t="s">
        <v>482</v>
      </c>
      <c r="D311" s="32">
        <f>'5th Cycle Summary-Final'!D311-'5th Cycle Summary-Final2'!D311</f>
        <v>0</v>
      </c>
      <c r="E311" s="32">
        <f>'5th Cycle Summary-Final'!E311-'5th Cycle Summary-Final2'!E311</f>
        <v>0</v>
      </c>
      <c r="F311" s="32">
        <f>'5th Cycle Summary-Final'!F311-'5th Cycle Summary-Final2'!F311</f>
        <v>0</v>
      </c>
      <c r="G311" s="32">
        <f>'5th Cycle Summary-Final'!G311-'5th Cycle Summary-Final2'!G311</f>
        <v>0</v>
      </c>
      <c r="H311" s="32">
        <f>'5th Cycle Summary-Final'!H311-'5th Cycle Summary-Final2'!H311</f>
        <v>0</v>
      </c>
      <c r="I311" s="32">
        <f>'5th Cycle Summary-Final'!I311-'5th Cycle Summary-Final2'!I311</f>
        <v>0</v>
      </c>
      <c r="J311" s="32">
        <f>'5th Cycle Summary-Final'!J311-'5th Cycle Summary-Final2'!J311</f>
        <v>0</v>
      </c>
      <c r="K311" s="32">
        <f>'5th Cycle Summary-Final'!K311-'5th Cycle Summary-Final2'!K311</f>
        <v>0</v>
      </c>
      <c r="L311" s="32">
        <f>'5th Cycle Summary-Final'!L311-'5th Cycle Summary-Final2'!L311</f>
        <v>0</v>
      </c>
      <c r="M311" s="32">
        <f>'5th Cycle Summary-Final'!M311-'5th Cycle Summary-Final2'!M311</f>
        <v>0</v>
      </c>
      <c r="N311" s="32">
        <f>'5th Cycle Summary-Final'!N311-'5th Cycle Summary-Final2'!N311</f>
        <v>0</v>
      </c>
      <c r="O311" s="32">
        <f>'5th Cycle Summary-Final'!O311-'5th Cycle Summary-Final2'!O311</f>
        <v>0</v>
      </c>
      <c r="P311" s="32">
        <f>'5th Cycle Summary-Final'!P311-'5th Cycle Summary-Final2'!P311</f>
        <v>0</v>
      </c>
      <c r="Q311" s="32">
        <f>'5th Cycle Summary-Final'!Q311-'5th Cycle Summary-Final2'!Q311</f>
        <v>0</v>
      </c>
      <c r="R311" s="32">
        <f>'5th Cycle Summary-Final'!R311-'5th Cycle Summary-Final2'!R311</f>
        <v>0</v>
      </c>
      <c r="S311" s="32">
        <f>'5th Cycle Summary-Final'!S311-'5th Cycle Summary-Final2'!S311</f>
        <v>0</v>
      </c>
      <c r="T311" s="32">
        <f>'5th Cycle Summary-Final'!T311-'5th Cycle Summary-Final2'!T311</f>
        <v>0</v>
      </c>
      <c r="U311" s="32">
        <f>'5th Cycle Summary-Final'!U311-'5th Cycle Summary-Final2'!U311</f>
        <v>0</v>
      </c>
      <c r="V311" s="32">
        <f>'5th Cycle Summary-Final'!V311-'5th Cycle Summary-Final2'!V311</f>
        <v>0</v>
      </c>
      <c r="W311" s="32">
        <f>'5th Cycle Summary-Final'!W311-'5th Cycle Summary-Final2'!W311</f>
        <v>0</v>
      </c>
      <c r="X311" s="32">
        <f>'5th Cycle Summary-Final'!X311-'5th Cycle Summary-Final2'!X311</f>
        <v>0</v>
      </c>
      <c r="Y311" s="32">
        <f>'5th Cycle Summary-Final'!Y311-'5th Cycle Summary-Final2'!Y311</f>
        <v>0</v>
      </c>
      <c r="Z311" s="32">
        <f>'5th Cycle Summary-Final'!Z311-'5th Cycle Summary-Final2'!Z311</f>
        <v>0</v>
      </c>
    </row>
    <row r="312" spans="1:26" ht="12.75" customHeight="1" x14ac:dyDescent="0.15">
      <c r="A312" s="9" t="s">
        <v>449</v>
      </c>
      <c r="B312" s="9" t="s">
        <v>67</v>
      </c>
      <c r="C312" s="29" t="s">
        <v>484</v>
      </c>
      <c r="D312" s="66">
        <f>'5th Cycle Summary-Final'!D312-'5th Cycle Summary-Final2'!D312</f>
        <v>0</v>
      </c>
      <c r="E312" s="66">
        <f>'5th Cycle Summary-Final'!E312-'5th Cycle Summary-Final2'!E312</f>
        <v>16</v>
      </c>
      <c r="F312" s="66">
        <f>'5th Cycle Summary-Final'!F312-'5th Cycle Summary-Final2'!F312</f>
        <v>16</v>
      </c>
      <c r="G312" s="66">
        <f>'5th Cycle Summary-Final'!G312-'5th Cycle Summary-Final2'!G312</f>
        <v>0</v>
      </c>
      <c r="H312" s="66">
        <f>'5th Cycle Summary-Final'!H312-'5th Cycle Summary-Final2'!H312</f>
        <v>-16</v>
      </c>
      <c r="I312" s="66">
        <f>'5th Cycle Summary-Final'!I312-'5th Cycle Summary-Final2'!I312</f>
        <v>0.25</v>
      </c>
      <c r="J312" s="66">
        <f>'5th Cycle Summary-Final'!J312-'5th Cycle Summary-Final2'!J312</f>
        <v>0</v>
      </c>
      <c r="K312" s="66">
        <f>'5th Cycle Summary-Final'!K312-'5th Cycle Summary-Final2'!K312</f>
        <v>24</v>
      </c>
      <c r="L312" s="66">
        <f>'5th Cycle Summary-Final'!L312-'5th Cycle Summary-Final2'!L312</f>
        <v>24</v>
      </c>
      <c r="M312" s="66">
        <f>'5th Cycle Summary-Final'!M312-'5th Cycle Summary-Final2'!M312</f>
        <v>0</v>
      </c>
      <c r="N312" s="66">
        <f>'5th Cycle Summary-Final'!N312-'5th Cycle Summary-Final2'!N312</f>
        <v>-24</v>
      </c>
      <c r="O312" s="66">
        <f>'5th Cycle Summary-Final'!O312-'5th Cycle Summary-Final2'!O312</f>
        <v>0.44444444444444442</v>
      </c>
      <c r="P312" s="66">
        <f>'5th Cycle Summary-Final'!P312-'5th Cycle Summary-Final2'!P312</f>
        <v>0</v>
      </c>
      <c r="Q312" s="66">
        <f>'5th Cycle Summary-Final'!Q312-'5th Cycle Summary-Final2'!Q312</f>
        <v>0</v>
      </c>
      <c r="R312" s="66">
        <f>'5th Cycle Summary-Final'!R312-'5th Cycle Summary-Final2'!R312</f>
        <v>0</v>
      </c>
      <c r="S312" s="66">
        <f>'5th Cycle Summary-Final'!S312-'5th Cycle Summary-Final2'!S312</f>
        <v>0</v>
      </c>
      <c r="T312" s="66">
        <f>'5th Cycle Summary-Final'!T312-'5th Cycle Summary-Final2'!T312</f>
        <v>0</v>
      </c>
      <c r="U312" s="66">
        <f>'5th Cycle Summary-Final'!U312-'5th Cycle Summary-Final2'!U312</f>
        <v>5</v>
      </c>
      <c r="V312" s="66">
        <f>'5th Cycle Summary-Final'!V312-'5th Cycle Summary-Final2'!V312</f>
        <v>-5</v>
      </c>
      <c r="W312" s="66">
        <f>'5th Cycle Summary-Final'!W312-'5th Cycle Summary-Final2'!W312</f>
        <v>1.8796992481203006E-2</v>
      </c>
      <c r="X312" s="66">
        <f>'5th Cycle Summary-Final'!X312-'5th Cycle Summary-Final2'!X312</f>
        <v>0</v>
      </c>
      <c r="Y312" s="66">
        <f>'5th Cycle Summary-Final'!Y312-'5th Cycle Summary-Final2'!Y312</f>
        <v>45</v>
      </c>
      <c r="Z312" s="66">
        <f>'5th Cycle Summary-Final'!Z312-'5th Cycle Summary-Final2'!Z312</f>
        <v>-45</v>
      </c>
    </row>
    <row r="313" spans="1:26" ht="12.75" customHeight="1" x14ac:dyDescent="0.15">
      <c r="A313" s="9" t="s">
        <v>449</v>
      </c>
      <c r="B313" s="9" t="s">
        <v>67</v>
      </c>
      <c r="C313" s="29" t="s">
        <v>485</v>
      </c>
      <c r="D313" s="32">
        <f>'5th Cycle Summary-Final'!D313-'5th Cycle Summary-Final2'!D313</f>
        <v>0</v>
      </c>
      <c r="E313" s="32">
        <f>'5th Cycle Summary-Final'!E313-'5th Cycle Summary-Final2'!E313</f>
        <v>0</v>
      </c>
      <c r="F313" s="32">
        <f>'5th Cycle Summary-Final'!F313-'5th Cycle Summary-Final2'!F313</f>
        <v>0</v>
      </c>
      <c r="G313" s="32">
        <f>'5th Cycle Summary-Final'!G313-'5th Cycle Summary-Final2'!G313</f>
        <v>0</v>
      </c>
      <c r="H313" s="32">
        <f>'5th Cycle Summary-Final'!H313-'5th Cycle Summary-Final2'!H313</f>
        <v>0</v>
      </c>
      <c r="I313" s="32">
        <f>'5th Cycle Summary-Final'!I313-'5th Cycle Summary-Final2'!I313</f>
        <v>0</v>
      </c>
      <c r="J313" s="32">
        <f>'5th Cycle Summary-Final'!J313-'5th Cycle Summary-Final2'!J313</f>
        <v>0</v>
      </c>
      <c r="K313" s="32">
        <f>'5th Cycle Summary-Final'!K313-'5th Cycle Summary-Final2'!K313</f>
        <v>0</v>
      </c>
      <c r="L313" s="32">
        <f>'5th Cycle Summary-Final'!L313-'5th Cycle Summary-Final2'!L313</f>
        <v>0</v>
      </c>
      <c r="M313" s="32">
        <f>'5th Cycle Summary-Final'!M313-'5th Cycle Summary-Final2'!M313</f>
        <v>0</v>
      </c>
      <c r="N313" s="32">
        <f>'5th Cycle Summary-Final'!N313-'5th Cycle Summary-Final2'!N313</f>
        <v>0</v>
      </c>
      <c r="O313" s="32">
        <f>'5th Cycle Summary-Final'!O313-'5th Cycle Summary-Final2'!O313</f>
        <v>0</v>
      </c>
      <c r="P313" s="32">
        <f>'5th Cycle Summary-Final'!P313-'5th Cycle Summary-Final2'!P313</f>
        <v>0</v>
      </c>
      <c r="Q313" s="32">
        <f>'5th Cycle Summary-Final'!Q313-'5th Cycle Summary-Final2'!Q313</f>
        <v>0</v>
      </c>
      <c r="R313" s="32">
        <f>'5th Cycle Summary-Final'!R313-'5th Cycle Summary-Final2'!R313</f>
        <v>0</v>
      </c>
      <c r="S313" s="32">
        <f>'5th Cycle Summary-Final'!S313-'5th Cycle Summary-Final2'!S313</f>
        <v>0</v>
      </c>
      <c r="T313" s="32">
        <f>'5th Cycle Summary-Final'!T313-'5th Cycle Summary-Final2'!T313</f>
        <v>0</v>
      </c>
      <c r="U313" s="32">
        <f>'5th Cycle Summary-Final'!U313-'5th Cycle Summary-Final2'!U313</f>
        <v>0</v>
      </c>
      <c r="V313" s="32">
        <f>'5th Cycle Summary-Final'!V313-'5th Cycle Summary-Final2'!V313</f>
        <v>0</v>
      </c>
      <c r="W313" s="32">
        <f>'5th Cycle Summary-Final'!W313-'5th Cycle Summary-Final2'!W313</f>
        <v>0</v>
      </c>
      <c r="X313" s="32">
        <f>'5th Cycle Summary-Final'!X313-'5th Cycle Summary-Final2'!X313</f>
        <v>0</v>
      </c>
      <c r="Y313" s="32">
        <f>'5th Cycle Summary-Final'!Y313-'5th Cycle Summary-Final2'!Y313</f>
        <v>0</v>
      </c>
      <c r="Z313" s="32">
        <f>'5th Cycle Summary-Final'!Z313-'5th Cycle Summary-Final2'!Z313</f>
        <v>0</v>
      </c>
    </row>
    <row r="314" spans="1:26" ht="12.75" customHeight="1" x14ac:dyDescent="0.15">
      <c r="A314" s="9" t="s">
        <v>449</v>
      </c>
      <c r="B314" s="9" t="s">
        <v>67</v>
      </c>
      <c r="C314" s="29" t="s">
        <v>486</v>
      </c>
      <c r="D314" s="32">
        <f>'5th Cycle Summary-Final'!D314-'5th Cycle Summary-Final2'!D314</f>
        <v>0</v>
      </c>
      <c r="E314" s="32">
        <f>'5th Cycle Summary-Final'!E314-'5th Cycle Summary-Final2'!E314</f>
        <v>0</v>
      </c>
      <c r="F314" s="32">
        <f>'5th Cycle Summary-Final'!F314-'5th Cycle Summary-Final2'!F314</f>
        <v>0</v>
      </c>
      <c r="G314" s="32">
        <f>'5th Cycle Summary-Final'!G314-'5th Cycle Summary-Final2'!G314</f>
        <v>0</v>
      </c>
      <c r="H314" s="32">
        <f>'5th Cycle Summary-Final'!H314-'5th Cycle Summary-Final2'!H314</f>
        <v>0</v>
      </c>
      <c r="I314" s="32">
        <f>'5th Cycle Summary-Final'!I314-'5th Cycle Summary-Final2'!I314</f>
        <v>0</v>
      </c>
      <c r="J314" s="32">
        <f>'5th Cycle Summary-Final'!J314-'5th Cycle Summary-Final2'!J314</f>
        <v>0</v>
      </c>
      <c r="K314" s="32">
        <f>'5th Cycle Summary-Final'!K314-'5th Cycle Summary-Final2'!K314</f>
        <v>0</v>
      </c>
      <c r="L314" s="32">
        <f>'5th Cycle Summary-Final'!L314-'5th Cycle Summary-Final2'!L314</f>
        <v>0</v>
      </c>
      <c r="M314" s="32">
        <f>'5th Cycle Summary-Final'!M314-'5th Cycle Summary-Final2'!M314</f>
        <v>0</v>
      </c>
      <c r="N314" s="32">
        <f>'5th Cycle Summary-Final'!N314-'5th Cycle Summary-Final2'!N314</f>
        <v>0</v>
      </c>
      <c r="O314" s="32">
        <f>'5th Cycle Summary-Final'!O314-'5th Cycle Summary-Final2'!O314</f>
        <v>0</v>
      </c>
      <c r="P314" s="32">
        <f>'5th Cycle Summary-Final'!P314-'5th Cycle Summary-Final2'!P314</f>
        <v>0</v>
      </c>
      <c r="Q314" s="32">
        <f>'5th Cycle Summary-Final'!Q314-'5th Cycle Summary-Final2'!Q314</f>
        <v>0</v>
      </c>
      <c r="R314" s="32">
        <f>'5th Cycle Summary-Final'!R314-'5th Cycle Summary-Final2'!R314</f>
        <v>0</v>
      </c>
      <c r="S314" s="32">
        <f>'5th Cycle Summary-Final'!S314-'5th Cycle Summary-Final2'!S314</f>
        <v>0</v>
      </c>
      <c r="T314" s="32">
        <f>'5th Cycle Summary-Final'!T314-'5th Cycle Summary-Final2'!T314</f>
        <v>0</v>
      </c>
      <c r="U314" s="32">
        <f>'5th Cycle Summary-Final'!U314-'5th Cycle Summary-Final2'!U314</f>
        <v>0</v>
      </c>
      <c r="V314" s="32">
        <f>'5th Cycle Summary-Final'!V314-'5th Cycle Summary-Final2'!V314</f>
        <v>0</v>
      </c>
      <c r="W314" s="32">
        <f>'5th Cycle Summary-Final'!W314-'5th Cycle Summary-Final2'!W314</f>
        <v>0</v>
      </c>
      <c r="X314" s="32">
        <f>'5th Cycle Summary-Final'!X314-'5th Cycle Summary-Final2'!X314</f>
        <v>0</v>
      </c>
      <c r="Y314" s="32">
        <f>'5th Cycle Summary-Final'!Y314-'5th Cycle Summary-Final2'!Y314</f>
        <v>0</v>
      </c>
      <c r="Z314" s="32">
        <f>'5th Cycle Summary-Final'!Z314-'5th Cycle Summary-Final2'!Z314</f>
        <v>0</v>
      </c>
    </row>
    <row r="315" spans="1:26" ht="12.75" customHeight="1" x14ac:dyDescent="0.15">
      <c r="A315" s="9" t="s">
        <v>449</v>
      </c>
      <c r="B315" s="9" t="s">
        <v>67</v>
      </c>
      <c r="C315" s="29" t="s">
        <v>487</v>
      </c>
      <c r="D315" s="32">
        <f>'5th Cycle Summary-Final'!D315-'5th Cycle Summary-Final2'!D315</f>
        <v>0</v>
      </c>
      <c r="E315" s="32">
        <f>'5th Cycle Summary-Final'!E315-'5th Cycle Summary-Final2'!E315</f>
        <v>0</v>
      </c>
      <c r="F315" s="32">
        <f>'5th Cycle Summary-Final'!F315-'5th Cycle Summary-Final2'!F315</f>
        <v>0</v>
      </c>
      <c r="G315" s="32">
        <f>'5th Cycle Summary-Final'!G315-'5th Cycle Summary-Final2'!G315</f>
        <v>0</v>
      </c>
      <c r="H315" s="32">
        <f>'5th Cycle Summary-Final'!H315-'5th Cycle Summary-Final2'!H315</f>
        <v>0</v>
      </c>
      <c r="I315" s="32">
        <f>'5th Cycle Summary-Final'!I315-'5th Cycle Summary-Final2'!I315</f>
        <v>0</v>
      </c>
      <c r="J315" s="32">
        <f>'5th Cycle Summary-Final'!J315-'5th Cycle Summary-Final2'!J315</f>
        <v>0</v>
      </c>
      <c r="K315" s="32">
        <f>'5th Cycle Summary-Final'!K315-'5th Cycle Summary-Final2'!K315</f>
        <v>0</v>
      </c>
      <c r="L315" s="32">
        <f>'5th Cycle Summary-Final'!L315-'5th Cycle Summary-Final2'!L315</f>
        <v>0</v>
      </c>
      <c r="M315" s="32">
        <f>'5th Cycle Summary-Final'!M315-'5th Cycle Summary-Final2'!M315</f>
        <v>0</v>
      </c>
      <c r="N315" s="32">
        <f>'5th Cycle Summary-Final'!N315-'5th Cycle Summary-Final2'!N315</f>
        <v>0</v>
      </c>
      <c r="O315" s="32">
        <f>'5th Cycle Summary-Final'!O315-'5th Cycle Summary-Final2'!O315</f>
        <v>0</v>
      </c>
      <c r="P315" s="32">
        <f>'5th Cycle Summary-Final'!P315-'5th Cycle Summary-Final2'!P315</f>
        <v>0</v>
      </c>
      <c r="Q315" s="32">
        <f>'5th Cycle Summary-Final'!Q315-'5th Cycle Summary-Final2'!Q315</f>
        <v>0</v>
      </c>
      <c r="R315" s="32">
        <f>'5th Cycle Summary-Final'!R315-'5th Cycle Summary-Final2'!R315</f>
        <v>0</v>
      </c>
      <c r="S315" s="32">
        <f>'5th Cycle Summary-Final'!S315-'5th Cycle Summary-Final2'!S315</f>
        <v>0</v>
      </c>
      <c r="T315" s="32">
        <f>'5th Cycle Summary-Final'!T315-'5th Cycle Summary-Final2'!T315</f>
        <v>0</v>
      </c>
      <c r="U315" s="32">
        <f>'5th Cycle Summary-Final'!U315-'5th Cycle Summary-Final2'!U315</f>
        <v>0</v>
      </c>
      <c r="V315" s="32">
        <f>'5th Cycle Summary-Final'!V315-'5th Cycle Summary-Final2'!V315</f>
        <v>0</v>
      </c>
      <c r="W315" s="32">
        <f>'5th Cycle Summary-Final'!W315-'5th Cycle Summary-Final2'!W315</f>
        <v>0</v>
      </c>
      <c r="X315" s="32">
        <f>'5th Cycle Summary-Final'!X315-'5th Cycle Summary-Final2'!X315</f>
        <v>0</v>
      </c>
      <c r="Y315" s="32">
        <f>'5th Cycle Summary-Final'!Y315-'5th Cycle Summary-Final2'!Y315</f>
        <v>0</v>
      </c>
      <c r="Z315" s="32">
        <f>'5th Cycle Summary-Final'!Z315-'5th Cycle Summary-Final2'!Z315</f>
        <v>0</v>
      </c>
    </row>
    <row r="316" spans="1:26" ht="12.75" customHeight="1" x14ac:dyDescent="0.15">
      <c r="A316" s="9" t="s">
        <v>449</v>
      </c>
      <c r="B316" s="9" t="s">
        <v>67</v>
      </c>
      <c r="C316" s="29" t="s">
        <v>493</v>
      </c>
      <c r="D316" s="32">
        <f>'5th Cycle Summary-Final'!D316-'5th Cycle Summary-Final2'!D316</f>
        <v>0</v>
      </c>
      <c r="E316" s="32">
        <f>'5th Cycle Summary-Final'!E316-'5th Cycle Summary-Final2'!E316</f>
        <v>0</v>
      </c>
      <c r="F316" s="32">
        <f>'5th Cycle Summary-Final'!F316-'5th Cycle Summary-Final2'!F316</f>
        <v>0</v>
      </c>
      <c r="G316" s="32">
        <f>'5th Cycle Summary-Final'!G316-'5th Cycle Summary-Final2'!G316</f>
        <v>0</v>
      </c>
      <c r="H316" s="32">
        <f>'5th Cycle Summary-Final'!H316-'5th Cycle Summary-Final2'!H316</f>
        <v>0</v>
      </c>
      <c r="I316" s="32">
        <f>'5th Cycle Summary-Final'!I316-'5th Cycle Summary-Final2'!I316</f>
        <v>0</v>
      </c>
      <c r="J316" s="32">
        <f>'5th Cycle Summary-Final'!J316-'5th Cycle Summary-Final2'!J316</f>
        <v>0</v>
      </c>
      <c r="K316" s="32">
        <f>'5th Cycle Summary-Final'!K316-'5th Cycle Summary-Final2'!K316</f>
        <v>0</v>
      </c>
      <c r="L316" s="32">
        <f>'5th Cycle Summary-Final'!L316-'5th Cycle Summary-Final2'!L316</f>
        <v>0</v>
      </c>
      <c r="M316" s="32">
        <f>'5th Cycle Summary-Final'!M316-'5th Cycle Summary-Final2'!M316</f>
        <v>0</v>
      </c>
      <c r="N316" s="32">
        <f>'5th Cycle Summary-Final'!N316-'5th Cycle Summary-Final2'!N316</f>
        <v>0</v>
      </c>
      <c r="O316" s="32">
        <f>'5th Cycle Summary-Final'!O316-'5th Cycle Summary-Final2'!O316</f>
        <v>0</v>
      </c>
      <c r="P316" s="32">
        <f>'5th Cycle Summary-Final'!P316-'5th Cycle Summary-Final2'!P316</f>
        <v>0</v>
      </c>
      <c r="Q316" s="32">
        <f>'5th Cycle Summary-Final'!Q316-'5th Cycle Summary-Final2'!Q316</f>
        <v>0</v>
      </c>
      <c r="R316" s="32">
        <f>'5th Cycle Summary-Final'!R316-'5th Cycle Summary-Final2'!R316</f>
        <v>0</v>
      </c>
      <c r="S316" s="32">
        <f>'5th Cycle Summary-Final'!S316-'5th Cycle Summary-Final2'!S316</f>
        <v>0</v>
      </c>
      <c r="T316" s="32">
        <f>'5th Cycle Summary-Final'!T316-'5th Cycle Summary-Final2'!T316</f>
        <v>0</v>
      </c>
      <c r="U316" s="32">
        <f>'5th Cycle Summary-Final'!U316-'5th Cycle Summary-Final2'!U316</f>
        <v>0</v>
      </c>
      <c r="V316" s="32">
        <f>'5th Cycle Summary-Final'!V316-'5th Cycle Summary-Final2'!V316</f>
        <v>0</v>
      </c>
      <c r="W316" s="32">
        <f>'5th Cycle Summary-Final'!W316-'5th Cycle Summary-Final2'!W316</f>
        <v>0</v>
      </c>
      <c r="X316" s="32">
        <f>'5th Cycle Summary-Final'!X316-'5th Cycle Summary-Final2'!X316</f>
        <v>0</v>
      </c>
      <c r="Y316" s="32">
        <f>'5th Cycle Summary-Final'!Y316-'5th Cycle Summary-Final2'!Y316</f>
        <v>0</v>
      </c>
      <c r="Z316" s="32">
        <f>'5th Cycle Summary-Final'!Z316-'5th Cycle Summary-Final2'!Z316</f>
        <v>0</v>
      </c>
    </row>
    <row r="317" spans="1:26" ht="12.75" customHeight="1" x14ac:dyDescent="0.15">
      <c r="A317" s="9" t="s">
        <v>449</v>
      </c>
      <c r="B317" s="9" t="s">
        <v>67</v>
      </c>
      <c r="C317" s="29" t="s">
        <v>494</v>
      </c>
      <c r="D317" s="32">
        <f>'5th Cycle Summary-Final'!D317-'5th Cycle Summary-Final2'!D317</f>
        <v>0</v>
      </c>
      <c r="E317" s="32">
        <f>'5th Cycle Summary-Final'!E317-'5th Cycle Summary-Final2'!E317</f>
        <v>0</v>
      </c>
      <c r="F317" s="32">
        <f>'5th Cycle Summary-Final'!F317-'5th Cycle Summary-Final2'!F317</f>
        <v>0</v>
      </c>
      <c r="G317" s="32">
        <f>'5th Cycle Summary-Final'!G317-'5th Cycle Summary-Final2'!G317</f>
        <v>0</v>
      </c>
      <c r="H317" s="32">
        <f>'5th Cycle Summary-Final'!H317-'5th Cycle Summary-Final2'!H317</f>
        <v>0</v>
      </c>
      <c r="I317" s="32">
        <f>'5th Cycle Summary-Final'!I317-'5th Cycle Summary-Final2'!I317</f>
        <v>0</v>
      </c>
      <c r="J317" s="32">
        <f>'5th Cycle Summary-Final'!J317-'5th Cycle Summary-Final2'!J317</f>
        <v>0</v>
      </c>
      <c r="K317" s="32">
        <f>'5th Cycle Summary-Final'!K317-'5th Cycle Summary-Final2'!K317</f>
        <v>0</v>
      </c>
      <c r="L317" s="32">
        <f>'5th Cycle Summary-Final'!L317-'5th Cycle Summary-Final2'!L317</f>
        <v>0</v>
      </c>
      <c r="M317" s="32">
        <f>'5th Cycle Summary-Final'!M317-'5th Cycle Summary-Final2'!M317</f>
        <v>0</v>
      </c>
      <c r="N317" s="32">
        <f>'5th Cycle Summary-Final'!N317-'5th Cycle Summary-Final2'!N317</f>
        <v>0</v>
      </c>
      <c r="O317" s="32">
        <f>'5th Cycle Summary-Final'!O317-'5th Cycle Summary-Final2'!O317</f>
        <v>0</v>
      </c>
      <c r="P317" s="32">
        <f>'5th Cycle Summary-Final'!P317-'5th Cycle Summary-Final2'!P317</f>
        <v>0</v>
      </c>
      <c r="Q317" s="32">
        <f>'5th Cycle Summary-Final'!Q317-'5th Cycle Summary-Final2'!Q317</f>
        <v>0</v>
      </c>
      <c r="R317" s="32">
        <f>'5th Cycle Summary-Final'!R317-'5th Cycle Summary-Final2'!R317</f>
        <v>0</v>
      </c>
      <c r="S317" s="32">
        <f>'5th Cycle Summary-Final'!S317-'5th Cycle Summary-Final2'!S317</f>
        <v>0</v>
      </c>
      <c r="T317" s="32">
        <f>'5th Cycle Summary-Final'!T317-'5th Cycle Summary-Final2'!T317</f>
        <v>0</v>
      </c>
      <c r="U317" s="32">
        <f>'5th Cycle Summary-Final'!U317-'5th Cycle Summary-Final2'!U317</f>
        <v>0</v>
      </c>
      <c r="V317" s="32">
        <f>'5th Cycle Summary-Final'!V317-'5th Cycle Summary-Final2'!V317</f>
        <v>0</v>
      </c>
      <c r="W317" s="32">
        <f>'5th Cycle Summary-Final'!W317-'5th Cycle Summary-Final2'!W317</f>
        <v>0</v>
      </c>
      <c r="X317" s="32">
        <f>'5th Cycle Summary-Final'!X317-'5th Cycle Summary-Final2'!X317</f>
        <v>0</v>
      </c>
      <c r="Y317" s="32">
        <f>'5th Cycle Summary-Final'!Y317-'5th Cycle Summary-Final2'!Y317</f>
        <v>0</v>
      </c>
      <c r="Z317" s="32">
        <f>'5th Cycle Summary-Final'!Z317-'5th Cycle Summary-Final2'!Z317</f>
        <v>0</v>
      </c>
    </row>
    <row r="318" spans="1:26" ht="12.75" customHeight="1" x14ac:dyDescent="0.15">
      <c r="A318" s="9" t="s">
        <v>449</v>
      </c>
      <c r="B318" s="9" t="s">
        <v>67</v>
      </c>
      <c r="C318" s="29" t="s">
        <v>495</v>
      </c>
      <c r="D318" s="32">
        <f>'5th Cycle Summary-Final'!D318-'5th Cycle Summary-Final2'!D318</f>
        <v>0</v>
      </c>
      <c r="E318" s="32">
        <f>'5th Cycle Summary-Final'!E318-'5th Cycle Summary-Final2'!E318</f>
        <v>0</v>
      </c>
      <c r="F318" s="32">
        <f>'5th Cycle Summary-Final'!F318-'5th Cycle Summary-Final2'!F318</f>
        <v>0</v>
      </c>
      <c r="G318" s="32">
        <f>'5th Cycle Summary-Final'!G318-'5th Cycle Summary-Final2'!G318</f>
        <v>0</v>
      </c>
      <c r="H318" s="32">
        <f>'5th Cycle Summary-Final'!H318-'5th Cycle Summary-Final2'!H318</f>
        <v>0</v>
      </c>
      <c r="I318" s="32">
        <f>'5th Cycle Summary-Final'!I318-'5th Cycle Summary-Final2'!I318</f>
        <v>0</v>
      </c>
      <c r="J318" s="32">
        <f>'5th Cycle Summary-Final'!J318-'5th Cycle Summary-Final2'!J318</f>
        <v>0</v>
      </c>
      <c r="K318" s="32">
        <f>'5th Cycle Summary-Final'!K318-'5th Cycle Summary-Final2'!K318</f>
        <v>0</v>
      </c>
      <c r="L318" s="32">
        <f>'5th Cycle Summary-Final'!L318-'5th Cycle Summary-Final2'!L318</f>
        <v>0</v>
      </c>
      <c r="M318" s="32">
        <f>'5th Cycle Summary-Final'!M318-'5th Cycle Summary-Final2'!M318</f>
        <v>0</v>
      </c>
      <c r="N318" s="32">
        <f>'5th Cycle Summary-Final'!N318-'5th Cycle Summary-Final2'!N318</f>
        <v>0</v>
      </c>
      <c r="O318" s="32">
        <f>'5th Cycle Summary-Final'!O318-'5th Cycle Summary-Final2'!O318</f>
        <v>0</v>
      </c>
      <c r="P318" s="32">
        <f>'5th Cycle Summary-Final'!P318-'5th Cycle Summary-Final2'!P318</f>
        <v>0</v>
      </c>
      <c r="Q318" s="32">
        <f>'5th Cycle Summary-Final'!Q318-'5th Cycle Summary-Final2'!Q318</f>
        <v>0</v>
      </c>
      <c r="R318" s="32">
        <f>'5th Cycle Summary-Final'!R318-'5th Cycle Summary-Final2'!R318</f>
        <v>0</v>
      </c>
      <c r="S318" s="32">
        <f>'5th Cycle Summary-Final'!S318-'5th Cycle Summary-Final2'!S318</f>
        <v>0</v>
      </c>
      <c r="T318" s="32">
        <f>'5th Cycle Summary-Final'!T318-'5th Cycle Summary-Final2'!T318</f>
        <v>0</v>
      </c>
      <c r="U318" s="32">
        <f>'5th Cycle Summary-Final'!U318-'5th Cycle Summary-Final2'!U318</f>
        <v>0</v>
      </c>
      <c r="V318" s="32">
        <f>'5th Cycle Summary-Final'!V318-'5th Cycle Summary-Final2'!V318</f>
        <v>0</v>
      </c>
      <c r="W318" s="32">
        <f>'5th Cycle Summary-Final'!W318-'5th Cycle Summary-Final2'!W318</f>
        <v>0</v>
      </c>
      <c r="X318" s="32">
        <f>'5th Cycle Summary-Final'!X318-'5th Cycle Summary-Final2'!X318</f>
        <v>0</v>
      </c>
      <c r="Y318" s="32">
        <f>'5th Cycle Summary-Final'!Y318-'5th Cycle Summary-Final2'!Y318</f>
        <v>0</v>
      </c>
      <c r="Z318" s="32">
        <f>'5th Cycle Summary-Final'!Z318-'5th Cycle Summary-Final2'!Z318</f>
        <v>0</v>
      </c>
    </row>
    <row r="319" spans="1:26" ht="12.75" customHeight="1" x14ac:dyDescent="0.15">
      <c r="A319" s="9" t="s">
        <v>449</v>
      </c>
      <c r="B319" s="9" t="s">
        <v>67</v>
      </c>
      <c r="C319" s="29" t="s">
        <v>496</v>
      </c>
      <c r="D319" s="32">
        <f>'5th Cycle Summary-Final'!D319-'5th Cycle Summary-Final2'!D319</f>
        <v>0</v>
      </c>
      <c r="E319" s="32">
        <f>'5th Cycle Summary-Final'!E319-'5th Cycle Summary-Final2'!E319</f>
        <v>0</v>
      </c>
      <c r="F319" s="32">
        <f>'5th Cycle Summary-Final'!F319-'5th Cycle Summary-Final2'!F319</f>
        <v>0</v>
      </c>
      <c r="G319" s="32">
        <f>'5th Cycle Summary-Final'!G319-'5th Cycle Summary-Final2'!G319</f>
        <v>0</v>
      </c>
      <c r="H319" s="32">
        <f>'5th Cycle Summary-Final'!H319-'5th Cycle Summary-Final2'!H319</f>
        <v>0</v>
      </c>
      <c r="I319" s="32">
        <f>'5th Cycle Summary-Final'!I319-'5th Cycle Summary-Final2'!I319</f>
        <v>0</v>
      </c>
      <c r="J319" s="32">
        <f>'5th Cycle Summary-Final'!J319-'5th Cycle Summary-Final2'!J319</f>
        <v>0</v>
      </c>
      <c r="K319" s="32">
        <f>'5th Cycle Summary-Final'!K319-'5th Cycle Summary-Final2'!K319</f>
        <v>0</v>
      </c>
      <c r="L319" s="32">
        <f>'5th Cycle Summary-Final'!L319-'5th Cycle Summary-Final2'!L319</f>
        <v>0</v>
      </c>
      <c r="M319" s="32">
        <f>'5th Cycle Summary-Final'!M319-'5th Cycle Summary-Final2'!M319</f>
        <v>0</v>
      </c>
      <c r="N319" s="32">
        <f>'5th Cycle Summary-Final'!N319-'5th Cycle Summary-Final2'!N319</f>
        <v>0</v>
      </c>
      <c r="O319" s="32">
        <f>'5th Cycle Summary-Final'!O319-'5th Cycle Summary-Final2'!O319</f>
        <v>0</v>
      </c>
      <c r="P319" s="32">
        <f>'5th Cycle Summary-Final'!P319-'5th Cycle Summary-Final2'!P319</f>
        <v>0</v>
      </c>
      <c r="Q319" s="32">
        <f>'5th Cycle Summary-Final'!Q319-'5th Cycle Summary-Final2'!Q319</f>
        <v>0</v>
      </c>
      <c r="R319" s="32">
        <f>'5th Cycle Summary-Final'!R319-'5th Cycle Summary-Final2'!R319</f>
        <v>0</v>
      </c>
      <c r="S319" s="32">
        <f>'5th Cycle Summary-Final'!S319-'5th Cycle Summary-Final2'!S319</f>
        <v>0</v>
      </c>
      <c r="T319" s="32">
        <f>'5th Cycle Summary-Final'!T319-'5th Cycle Summary-Final2'!T319</f>
        <v>0</v>
      </c>
      <c r="U319" s="32">
        <f>'5th Cycle Summary-Final'!U319-'5th Cycle Summary-Final2'!U319</f>
        <v>0</v>
      </c>
      <c r="V319" s="32">
        <f>'5th Cycle Summary-Final'!V319-'5th Cycle Summary-Final2'!V319</f>
        <v>0</v>
      </c>
      <c r="W319" s="32">
        <f>'5th Cycle Summary-Final'!W319-'5th Cycle Summary-Final2'!W319</f>
        <v>0</v>
      </c>
      <c r="X319" s="32">
        <f>'5th Cycle Summary-Final'!X319-'5th Cycle Summary-Final2'!X319</f>
        <v>0</v>
      </c>
      <c r="Y319" s="32">
        <f>'5th Cycle Summary-Final'!Y319-'5th Cycle Summary-Final2'!Y319</f>
        <v>0</v>
      </c>
      <c r="Z319" s="32">
        <f>'5th Cycle Summary-Final'!Z319-'5th Cycle Summary-Final2'!Z319</f>
        <v>0</v>
      </c>
    </row>
    <row r="320" spans="1:26" ht="12.75" customHeight="1" x14ac:dyDescent="0.15">
      <c r="A320" s="9" t="s">
        <v>449</v>
      </c>
      <c r="B320" s="9" t="s">
        <v>67</v>
      </c>
      <c r="C320" s="29" t="s">
        <v>497</v>
      </c>
      <c r="D320" s="32">
        <f>'5th Cycle Summary-Final'!D320-'5th Cycle Summary-Final2'!D320</f>
        <v>0</v>
      </c>
      <c r="E320" s="32">
        <f>'5th Cycle Summary-Final'!E320-'5th Cycle Summary-Final2'!E320</f>
        <v>0</v>
      </c>
      <c r="F320" s="32">
        <f>'5th Cycle Summary-Final'!F320-'5th Cycle Summary-Final2'!F320</f>
        <v>0</v>
      </c>
      <c r="G320" s="32">
        <f>'5th Cycle Summary-Final'!G320-'5th Cycle Summary-Final2'!G320</f>
        <v>0</v>
      </c>
      <c r="H320" s="32">
        <f>'5th Cycle Summary-Final'!H320-'5th Cycle Summary-Final2'!H320</f>
        <v>0</v>
      </c>
      <c r="I320" s="32">
        <f>'5th Cycle Summary-Final'!I320-'5th Cycle Summary-Final2'!I320</f>
        <v>0</v>
      </c>
      <c r="J320" s="32">
        <f>'5th Cycle Summary-Final'!J320-'5th Cycle Summary-Final2'!J320</f>
        <v>0</v>
      </c>
      <c r="K320" s="32">
        <f>'5th Cycle Summary-Final'!K320-'5th Cycle Summary-Final2'!K320</f>
        <v>0</v>
      </c>
      <c r="L320" s="32">
        <f>'5th Cycle Summary-Final'!L320-'5th Cycle Summary-Final2'!L320</f>
        <v>0</v>
      </c>
      <c r="M320" s="32">
        <f>'5th Cycle Summary-Final'!M320-'5th Cycle Summary-Final2'!M320</f>
        <v>0</v>
      </c>
      <c r="N320" s="32">
        <f>'5th Cycle Summary-Final'!N320-'5th Cycle Summary-Final2'!N320</f>
        <v>0</v>
      </c>
      <c r="O320" s="32">
        <f>'5th Cycle Summary-Final'!O320-'5th Cycle Summary-Final2'!O320</f>
        <v>0</v>
      </c>
      <c r="P320" s="32">
        <f>'5th Cycle Summary-Final'!P320-'5th Cycle Summary-Final2'!P320</f>
        <v>0</v>
      </c>
      <c r="Q320" s="32">
        <f>'5th Cycle Summary-Final'!Q320-'5th Cycle Summary-Final2'!Q320</f>
        <v>0</v>
      </c>
      <c r="R320" s="32">
        <f>'5th Cycle Summary-Final'!R320-'5th Cycle Summary-Final2'!R320</f>
        <v>0</v>
      </c>
      <c r="S320" s="32">
        <f>'5th Cycle Summary-Final'!S320-'5th Cycle Summary-Final2'!S320</f>
        <v>0</v>
      </c>
      <c r="T320" s="32">
        <f>'5th Cycle Summary-Final'!T320-'5th Cycle Summary-Final2'!T320</f>
        <v>0</v>
      </c>
      <c r="U320" s="32">
        <f>'5th Cycle Summary-Final'!U320-'5th Cycle Summary-Final2'!U320</f>
        <v>0</v>
      </c>
      <c r="V320" s="32">
        <f>'5th Cycle Summary-Final'!V320-'5th Cycle Summary-Final2'!V320</f>
        <v>0</v>
      </c>
      <c r="W320" s="32">
        <f>'5th Cycle Summary-Final'!W320-'5th Cycle Summary-Final2'!W320</f>
        <v>0</v>
      </c>
      <c r="X320" s="32">
        <f>'5th Cycle Summary-Final'!X320-'5th Cycle Summary-Final2'!X320</f>
        <v>0</v>
      </c>
      <c r="Y320" s="32">
        <f>'5th Cycle Summary-Final'!Y320-'5th Cycle Summary-Final2'!Y320</f>
        <v>0</v>
      </c>
      <c r="Z320" s="32">
        <f>'5th Cycle Summary-Final'!Z320-'5th Cycle Summary-Final2'!Z320</f>
        <v>0</v>
      </c>
    </row>
    <row r="321" spans="1:26" ht="12.75" customHeight="1" x14ac:dyDescent="0.15">
      <c r="A321" s="9" t="s">
        <v>449</v>
      </c>
      <c r="B321" s="9" t="s">
        <v>67</v>
      </c>
      <c r="C321" s="29" t="s">
        <v>499</v>
      </c>
      <c r="D321" s="32">
        <f>'5th Cycle Summary-Final'!D321-'5th Cycle Summary-Final2'!D321</f>
        <v>0</v>
      </c>
      <c r="E321" s="32">
        <f>'5th Cycle Summary-Final'!E321-'5th Cycle Summary-Final2'!E321</f>
        <v>0</v>
      </c>
      <c r="F321" s="32">
        <f>'5th Cycle Summary-Final'!F321-'5th Cycle Summary-Final2'!F321</f>
        <v>0</v>
      </c>
      <c r="G321" s="32">
        <f>'5th Cycle Summary-Final'!G321-'5th Cycle Summary-Final2'!G321</f>
        <v>0</v>
      </c>
      <c r="H321" s="32">
        <f>'5th Cycle Summary-Final'!H321-'5th Cycle Summary-Final2'!H321</f>
        <v>0</v>
      </c>
      <c r="I321" s="32">
        <f>'5th Cycle Summary-Final'!I321-'5th Cycle Summary-Final2'!I321</f>
        <v>0</v>
      </c>
      <c r="J321" s="32">
        <f>'5th Cycle Summary-Final'!J321-'5th Cycle Summary-Final2'!J321</f>
        <v>0</v>
      </c>
      <c r="K321" s="32">
        <f>'5th Cycle Summary-Final'!K321-'5th Cycle Summary-Final2'!K321</f>
        <v>0</v>
      </c>
      <c r="L321" s="32">
        <f>'5th Cycle Summary-Final'!L321-'5th Cycle Summary-Final2'!L321</f>
        <v>0</v>
      </c>
      <c r="M321" s="32">
        <f>'5th Cycle Summary-Final'!M321-'5th Cycle Summary-Final2'!M321</f>
        <v>0</v>
      </c>
      <c r="N321" s="32">
        <f>'5th Cycle Summary-Final'!N321-'5th Cycle Summary-Final2'!N321</f>
        <v>0</v>
      </c>
      <c r="O321" s="32">
        <f>'5th Cycle Summary-Final'!O321-'5th Cycle Summary-Final2'!O321</f>
        <v>0</v>
      </c>
      <c r="P321" s="32">
        <f>'5th Cycle Summary-Final'!P321-'5th Cycle Summary-Final2'!P321</f>
        <v>0</v>
      </c>
      <c r="Q321" s="32">
        <f>'5th Cycle Summary-Final'!Q321-'5th Cycle Summary-Final2'!Q321</f>
        <v>0</v>
      </c>
      <c r="R321" s="32">
        <f>'5th Cycle Summary-Final'!R321-'5th Cycle Summary-Final2'!R321</f>
        <v>0</v>
      </c>
      <c r="S321" s="32">
        <f>'5th Cycle Summary-Final'!S321-'5th Cycle Summary-Final2'!S321</f>
        <v>0</v>
      </c>
      <c r="T321" s="32">
        <f>'5th Cycle Summary-Final'!T321-'5th Cycle Summary-Final2'!T321</f>
        <v>0</v>
      </c>
      <c r="U321" s="32">
        <f>'5th Cycle Summary-Final'!U321-'5th Cycle Summary-Final2'!U321</f>
        <v>0</v>
      </c>
      <c r="V321" s="32">
        <f>'5th Cycle Summary-Final'!V321-'5th Cycle Summary-Final2'!V321</f>
        <v>0</v>
      </c>
      <c r="W321" s="32">
        <f>'5th Cycle Summary-Final'!W321-'5th Cycle Summary-Final2'!W321</f>
        <v>0</v>
      </c>
      <c r="X321" s="32">
        <f>'5th Cycle Summary-Final'!X321-'5th Cycle Summary-Final2'!X321</f>
        <v>0</v>
      </c>
      <c r="Y321" s="32">
        <f>'5th Cycle Summary-Final'!Y321-'5th Cycle Summary-Final2'!Y321</f>
        <v>0</v>
      </c>
      <c r="Z321" s="32">
        <f>'5th Cycle Summary-Final'!Z321-'5th Cycle Summary-Final2'!Z321</f>
        <v>0</v>
      </c>
    </row>
    <row r="322" spans="1:26" ht="12.75" customHeight="1" x14ac:dyDescent="0.15">
      <c r="A322" s="9" t="s">
        <v>449</v>
      </c>
      <c r="B322" s="9" t="s">
        <v>67</v>
      </c>
      <c r="C322" s="29" t="s">
        <v>501</v>
      </c>
      <c r="D322" s="32">
        <f>'5th Cycle Summary-Final'!D322-'5th Cycle Summary-Final2'!D322</f>
        <v>0</v>
      </c>
      <c r="E322" s="32">
        <f>'5th Cycle Summary-Final'!E322-'5th Cycle Summary-Final2'!E322</f>
        <v>0</v>
      </c>
      <c r="F322" s="32">
        <f>'5th Cycle Summary-Final'!F322-'5th Cycle Summary-Final2'!F322</f>
        <v>0</v>
      </c>
      <c r="G322" s="32">
        <f>'5th Cycle Summary-Final'!G322-'5th Cycle Summary-Final2'!G322</f>
        <v>0</v>
      </c>
      <c r="H322" s="32">
        <f>'5th Cycle Summary-Final'!H322-'5th Cycle Summary-Final2'!H322</f>
        <v>0</v>
      </c>
      <c r="I322" s="32">
        <f>'5th Cycle Summary-Final'!I322-'5th Cycle Summary-Final2'!I322</f>
        <v>0</v>
      </c>
      <c r="J322" s="32">
        <f>'5th Cycle Summary-Final'!J322-'5th Cycle Summary-Final2'!J322</f>
        <v>0</v>
      </c>
      <c r="K322" s="32">
        <f>'5th Cycle Summary-Final'!K322-'5th Cycle Summary-Final2'!K322</f>
        <v>0</v>
      </c>
      <c r="L322" s="32">
        <f>'5th Cycle Summary-Final'!L322-'5th Cycle Summary-Final2'!L322</f>
        <v>0</v>
      </c>
      <c r="M322" s="32">
        <f>'5th Cycle Summary-Final'!M322-'5th Cycle Summary-Final2'!M322</f>
        <v>0</v>
      </c>
      <c r="N322" s="32">
        <f>'5th Cycle Summary-Final'!N322-'5th Cycle Summary-Final2'!N322</f>
        <v>0</v>
      </c>
      <c r="O322" s="32">
        <f>'5th Cycle Summary-Final'!O322-'5th Cycle Summary-Final2'!O322</f>
        <v>0</v>
      </c>
      <c r="P322" s="32">
        <f>'5th Cycle Summary-Final'!P322-'5th Cycle Summary-Final2'!P322</f>
        <v>0</v>
      </c>
      <c r="Q322" s="32">
        <f>'5th Cycle Summary-Final'!Q322-'5th Cycle Summary-Final2'!Q322</f>
        <v>0</v>
      </c>
      <c r="R322" s="32">
        <f>'5th Cycle Summary-Final'!R322-'5th Cycle Summary-Final2'!R322</f>
        <v>0</v>
      </c>
      <c r="S322" s="32">
        <f>'5th Cycle Summary-Final'!S322-'5th Cycle Summary-Final2'!S322</f>
        <v>0</v>
      </c>
      <c r="T322" s="32">
        <f>'5th Cycle Summary-Final'!T322-'5th Cycle Summary-Final2'!T322</f>
        <v>0</v>
      </c>
      <c r="U322" s="32">
        <f>'5th Cycle Summary-Final'!U322-'5th Cycle Summary-Final2'!U322</f>
        <v>0</v>
      </c>
      <c r="V322" s="32">
        <f>'5th Cycle Summary-Final'!V322-'5th Cycle Summary-Final2'!V322</f>
        <v>0</v>
      </c>
      <c r="W322" s="32">
        <f>'5th Cycle Summary-Final'!W322-'5th Cycle Summary-Final2'!W322</f>
        <v>0</v>
      </c>
      <c r="X322" s="32">
        <f>'5th Cycle Summary-Final'!X322-'5th Cycle Summary-Final2'!X322</f>
        <v>0</v>
      </c>
      <c r="Y322" s="32">
        <f>'5th Cycle Summary-Final'!Y322-'5th Cycle Summary-Final2'!Y322</f>
        <v>0</v>
      </c>
      <c r="Z322" s="32">
        <f>'5th Cycle Summary-Final'!Z322-'5th Cycle Summary-Final2'!Z322</f>
        <v>0</v>
      </c>
    </row>
    <row r="323" spans="1:26" ht="12.75" customHeight="1" x14ac:dyDescent="0.15">
      <c r="A323" s="9" t="s">
        <v>449</v>
      </c>
      <c r="B323" s="9" t="s">
        <v>67</v>
      </c>
      <c r="C323" s="29" t="s">
        <v>449</v>
      </c>
      <c r="D323" s="32">
        <f>'5th Cycle Summary-Final'!D323-'5th Cycle Summary-Final2'!D323</f>
        <v>0</v>
      </c>
      <c r="E323" s="32">
        <f>'5th Cycle Summary-Final'!E323-'5th Cycle Summary-Final2'!E323</f>
        <v>0</v>
      </c>
      <c r="F323" s="32">
        <f>'5th Cycle Summary-Final'!F323-'5th Cycle Summary-Final2'!F323</f>
        <v>0</v>
      </c>
      <c r="G323" s="32">
        <f>'5th Cycle Summary-Final'!G323-'5th Cycle Summary-Final2'!G323</f>
        <v>0</v>
      </c>
      <c r="H323" s="32">
        <f>'5th Cycle Summary-Final'!H323-'5th Cycle Summary-Final2'!H323</f>
        <v>0</v>
      </c>
      <c r="I323" s="32">
        <f>'5th Cycle Summary-Final'!I323-'5th Cycle Summary-Final2'!I323</f>
        <v>0</v>
      </c>
      <c r="J323" s="32">
        <f>'5th Cycle Summary-Final'!J323-'5th Cycle Summary-Final2'!J323</f>
        <v>0</v>
      </c>
      <c r="K323" s="32">
        <f>'5th Cycle Summary-Final'!K323-'5th Cycle Summary-Final2'!K323</f>
        <v>0</v>
      </c>
      <c r="L323" s="32">
        <f>'5th Cycle Summary-Final'!L323-'5th Cycle Summary-Final2'!L323</f>
        <v>0</v>
      </c>
      <c r="M323" s="32">
        <f>'5th Cycle Summary-Final'!M323-'5th Cycle Summary-Final2'!M323</f>
        <v>0</v>
      </c>
      <c r="N323" s="32">
        <f>'5th Cycle Summary-Final'!N323-'5th Cycle Summary-Final2'!N323</f>
        <v>0</v>
      </c>
      <c r="O323" s="32">
        <f>'5th Cycle Summary-Final'!O323-'5th Cycle Summary-Final2'!O323</f>
        <v>0</v>
      </c>
      <c r="P323" s="32">
        <f>'5th Cycle Summary-Final'!P323-'5th Cycle Summary-Final2'!P323</f>
        <v>0</v>
      </c>
      <c r="Q323" s="32">
        <f>'5th Cycle Summary-Final'!Q323-'5th Cycle Summary-Final2'!Q323</f>
        <v>0</v>
      </c>
      <c r="R323" s="32">
        <f>'5th Cycle Summary-Final'!R323-'5th Cycle Summary-Final2'!R323</f>
        <v>0</v>
      </c>
      <c r="S323" s="32">
        <f>'5th Cycle Summary-Final'!S323-'5th Cycle Summary-Final2'!S323</f>
        <v>0</v>
      </c>
      <c r="T323" s="32">
        <f>'5th Cycle Summary-Final'!T323-'5th Cycle Summary-Final2'!T323</f>
        <v>0</v>
      </c>
      <c r="U323" s="32">
        <f>'5th Cycle Summary-Final'!U323-'5th Cycle Summary-Final2'!U323</f>
        <v>0</v>
      </c>
      <c r="V323" s="32">
        <f>'5th Cycle Summary-Final'!V323-'5th Cycle Summary-Final2'!V323</f>
        <v>0</v>
      </c>
      <c r="W323" s="32">
        <f>'5th Cycle Summary-Final'!W323-'5th Cycle Summary-Final2'!W323</f>
        <v>0</v>
      </c>
      <c r="X323" s="32">
        <f>'5th Cycle Summary-Final'!X323-'5th Cycle Summary-Final2'!X323</f>
        <v>0</v>
      </c>
      <c r="Y323" s="32">
        <f>'5th Cycle Summary-Final'!Y323-'5th Cycle Summary-Final2'!Y323</f>
        <v>0</v>
      </c>
      <c r="Z323" s="32">
        <f>'5th Cycle Summary-Final'!Z323-'5th Cycle Summary-Final2'!Z323</f>
        <v>0</v>
      </c>
    </row>
    <row r="324" spans="1:26" ht="12.75" customHeight="1" x14ac:dyDescent="0.15">
      <c r="A324" s="9" t="s">
        <v>449</v>
      </c>
      <c r="B324" s="9" t="s">
        <v>67</v>
      </c>
      <c r="C324" s="29" t="s">
        <v>504</v>
      </c>
      <c r="D324" s="32">
        <f>'5th Cycle Summary-Final'!D324-'5th Cycle Summary-Final2'!D324</f>
        <v>0</v>
      </c>
      <c r="E324" s="32">
        <f>'5th Cycle Summary-Final'!E324-'5th Cycle Summary-Final2'!E324</f>
        <v>0</v>
      </c>
      <c r="F324" s="32">
        <f>'5th Cycle Summary-Final'!F324-'5th Cycle Summary-Final2'!F324</f>
        <v>0</v>
      </c>
      <c r="G324" s="32">
        <f>'5th Cycle Summary-Final'!G324-'5th Cycle Summary-Final2'!G324</f>
        <v>0</v>
      </c>
      <c r="H324" s="32">
        <f>'5th Cycle Summary-Final'!H324-'5th Cycle Summary-Final2'!H324</f>
        <v>0</v>
      </c>
      <c r="I324" s="32">
        <f>'5th Cycle Summary-Final'!I324-'5th Cycle Summary-Final2'!I324</f>
        <v>0</v>
      </c>
      <c r="J324" s="32">
        <f>'5th Cycle Summary-Final'!J324-'5th Cycle Summary-Final2'!J324</f>
        <v>0</v>
      </c>
      <c r="K324" s="32">
        <f>'5th Cycle Summary-Final'!K324-'5th Cycle Summary-Final2'!K324</f>
        <v>0</v>
      </c>
      <c r="L324" s="32">
        <f>'5th Cycle Summary-Final'!L324-'5th Cycle Summary-Final2'!L324</f>
        <v>0</v>
      </c>
      <c r="M324" s="32">
        <f>'5th Cycle Summary-Final'!M324-'5th Cycle Summary-Final2'!M324</f>
        <v>0</v>
      </c>
      <c r="N324" s="32">
        <f>'5th Cycle Summary-Final'!N324-'5th Cycle Summary-Final2'!N324</f>
        <v>0</v>
      </c>
      <c r="O324" s="32">
        <f>'5th Cycle Summary-Final'!O324-'5th Cycle Summary-Final2'!O324</f>
        <v>0</v>
      </c>
      <c r="P324" s="32">
        <f>'5th Cycle Summary-Final'!P324-'5th Cycle Summary-Final2'!P324</f>
        <v>0</v>
      </c>
      <c r="Q324" s="32">
        <f>'5th Cycle Summary-Final'!Q324-'5th Cycle Summary-Final2'!Q324</f>
        <v>0</v>
      </c>
      <c r="R324" s="32">
        <f>'5th Cycle Summary-Final'!R324-'5th Cycle Summary-Final2'!R324</f>
        <v>0</v>
      </c>
      <c r="S324" s="32">
        <f>'5th Cycle Summary-Final'!S324-'5th Cycle Summary-Final2'!S324</f>
        <v>0</v>
      </c>
      <c r="T324" s="32">
        <f>'5th Cycle Summary-Final'!T324-'5th Cycle Summary-Final2'!T324</f>
        <v>0</v>
      </c>
      <c r="U324" s="32">
        <f>'5th Cycle Summary-Final'!U324-'5th Cycle Summary-Final2'!U324</f>
        <v>0</v>
      </c>
      <c r="V324" s="32">
        <f>'5th Cycle Summary-Final'!V324-'5th Cycle Summary-Final2'!V324</f>
        <v>0</v>
      </c>
      <c r="W324" s="32">
        <f>'5th Cycle Summary-Final'!W324-'5th Cycle Summary-Final2'!W324</f>
        <v>0</v>
      </c>
      <c r="X324" s="32">
        <f>'5th Cycle Summary-Final'!X324-'5th Cycle Summary-Final2'!X324</f>
        <v>0</v>
      </c>
      <c r="Y324" s="32">
        <f>'5th Cycle Summary-Final'!Y324-'5th Cycle Summary-Final2'!Y324</f>
        <v>0</v>
      </c>
      <c r="Z324" s="32">
        <f>'5th Cycle Summary-Final'!Z324-'5th Cycle Summary-Final2'!Z324</f>
        <v>0</v>
      </c>
    </row>
    <row r="325" spans="1:26" ht="12.75" customHeight="1" x14ac:dyDescent="0.15">
      <c r="A325" s="9" t="s">
        <v>449</v>
      </c>
      <c r="B325" s="9" t="s">
        <v>67</v>
      </c>
      <c r="C325" s="29" t="s">
        <v>507</v>
      </c>
      <c r="D325" s="32">
        <f>'5th Cycle Summary-Final'!D325-'5th Cycle Summary-Final2'!D325</f>
        <v>0</v>
      </c>
      <c r="E325" s="32">
        <f>'5th Cycle Summary-Final'!E325-'5th Cycle Summary-Final2'!E325</f>
        <v>0</v>
      </c>
      <c r="F325" s="32">
        <f>'5th Cycle Summary-Final'!F325-'5th Cycle Summary-Final2'!F325</f>
        <v>0</v>
      </c>
      <c r="G325" s="32">
        <f>'5th Cycle Summary-Final'!G325-'5th Cycle Summary-Final2'!G325</f>
        <v>0</v>
      </c>
      <c r="H325" s="32">
        <f>'5th Cycle Summary-Final'!H325-'5th Cycle Summary-Final2'!H325</f>
        <v>0</v>
      </c>
      <c r="I325" s="32">
        <f>'5th Cycle Summary-Final'!I325-'5th Cycle Summary-Final2'!I325</f>
        <v>0</v>
      </c>
      <c r="J325" s="32">
        <f>'5th Cycle Summary-Final'!J325-'5th Cycle Summary-Final2'!J325</f>
        <v>0</v>
      </c>
      <c r="K325" s="32">
        <f>'5th Cycle Summary-Final'!K325-'5th Cycle Summary-Final2'!K325</f>
        <v>0</v>
      </c>
      <c r="L325" s="32">
        <f>'5th Cycle Summary-Final'!L325-'5th Cycle Summary-Final2'!L325</f>
        <v>0</v>
      </c>
      <c r="M325" s="32">
        <f>'5th Cycle Summary-Final'!M325-'5th Cycle Summary-Final2'!M325</f>
        <v>0</v>
      </c>
      <c r="N325" s="32">
        <f>'5th Cycle Summary-Final'!N325-'5th Cycle Summary-Final2'!N325</f>
        <v>0</v>
      </c>
      <c r="O325" s="32">
        <f>'5th Cycle Summary-Final'!O325-'5th Cycle Summary-Final2'!O325</f>
        <v>0</v>
      </c>
      <c r="P325" s="32">
        <f>'5th Cycle Summary-Final'!P325-'5th Cycle Summary-Final2'!P325</f>
        <v>0</v>
      </c>
      <c r="Q325" s="32">
        <f>'5th Cycle Summary-Final'!Q325-'5th Cycle Summary-Final2'!Q325</f>
        <v>0</v>
      </c>
      <c r="R325" s="32">
        <f>'5th Cycle Summary-Final'!R325-'5th Cycle Summary-Final2'!R325</f>
        <v>0</v>
      </c>
      <c r="S325" s="32">
        <f>'5th Cycle Summary-Final'!S325-'5th Cycle Summary-Final2'!S325</f>
        <v>0</v>
      </c>
      <c r="T325" s="32">
        <f>'5th Cycle Summary-Final'!T325-'5th Cycle Summary-Final2'!T325</f>
        <v>0</v>
      </c>
      <c r="U325" s="32">
        <f>'5th Cycle Summary-Final'!U325-'5th Cycle Summary-Final2'!U325</f>
        <v>0</v>
      </c>
      <c r="V325" s="32">
        <f>'5th Cycle Summary-Final'!V325-'5th Cycle Summary-Final2'!V325</f>
        <v>0</v>
      </c>
      <c r="W325" s="32">
        <f>'5th Cycle Summary-Final'!W325-'5th Cycle Summary-Final2'!W325</f>
        <v>0</v>
      </c>
      <c r="X325" s="32">
        <f>'5th Cycle Summary-Final'!X325-'5th Cycle Summary-Final2'!X325</f>
        <v>0</v>
      </c>
      <c r="Y325" s="32">
        <f>'5th Cycle Summary-Final'!Y325-'5th Cycle Summary-Final2'!Y325</f>
        <v>0</v>
      </c>
      <c r="Z325" s="32">
        <f>'5th Cycle Summary-Final'!Z325-'5th Cycle Summary-Final2'!Z325</f>
        <v>0</v>
      </c>
    </row>
    <row r="326" spans="1:26" ht="12.75" customHeight="1" x14ac:dyDescent="0.15">
      <c r="A326" s="9" t="s">
        <v>449</v>
      </c>
      <c r="B326" s="9" t="s">
        <v>67</v>
      </c>
      <c r="C326" s="29" t="s">
        <v>511</v>
      </c>
      <c r="D326" s="32">
        <f>'5th Cycle Summary-Final'!D326-'5th Cycle Summary-Final2'!D326</f>
        <v>0</v>
      </c>
      <c r="E326" s="32">
        <f>'5th Cycle Summary-Final'!E326-'5th Cycle Summary-Final2'!E326</f>
        <v>0</v>
      </c>
      <c r="F326" s="32">
        <f>'5th Cycle Summary-Final'!F326-'5th Cycle Summary-Final2'!F326</f>
        <v>0</v>
      </c>
      <c r="G326" s="32">
        <f>'5th Cycle Summary-Final'!G326-'5th Cycle Summary-Final2'!G326</f>
        <v>0</v>
      </c>
      <c r="H326" s="32">
        <f>'5th Cycle Summary-Final'!H326-'5th Cycle Summary-Final2'!H326</f>
        <v>0</v>
      </c>
      <c r="I326" s="32">
        <f>'5th Cycle Summary-Final'!I326-'5th Cycle Summary-Final2'!I326</f>
        <v>0</v>
      </c>
      <c r="J326" s="32">
        <f>'5th Cycle Summary-Final'!J326-'5th Cycle Summary-Final2'!J326</f>
        <v>0</v>
      </c>
      <c r="K326" s="32">
        <f>'5th Cycle Summary-Final'!K326-'5th Cycle Summary-Final2'!K326</f>
        <v>0</v>
      </c>
      <c r="L326" s="32">
        <f>'5th Cycle Summary-Final'!L326-'5th Cycle Summary-Final2'!L326</f>
        <v>0</v>
      </c>
      <c r="M326" s="32">
        <f>'5th Cycle Summary-Final'!M326-'5th Cycle Summary-Final2'!M326</f>
        <v>0</v>
      </c>
      <c r="N326" s="32">
        <f>'5th Cycle Summary-Final'!N326-'5th Cycle Summary-Final2'!N326</f>
        <v>0</v>
      </c>
      <c r="O326" s="32">
        <f>'5th Cycle Summary-Final'!O326-'5th Cycle Summary-Final2'!O326</f>
        <v>0</v>
      </c>
      <c r="P326" s="32">
        <f>'5th Cycle Summary-Final'!P326-'5th Cycle Summary-Final2'!P326</f>
        <v>0</v>
      </c>
      <c r="Q326" s="32">
        <f>'5th Cycle Summary-Final'!Q326-'5th Cycle Summary-Final2'!Q326</f>
        <v>0</v>
      </c>
      <c r="R326" s="32">
        <f>'5th Cycle Summary-Final'!R326-'5th Cycle Summary-Final2'!R326</f>
        <v>0</v>
      </c>
      <c r="S326" s="32">
        <f>'5th Cycle Summary-Final'!S326-'5th Cycle Summary-Final2'!S326</f>
        <v>0</v>
      </c>
      <c r="T326" s="32">
        <f>'5th Cycle Summary-Final'!T326-'5th Cycle Summary-Final2'!T326</f>
        <v>0</v>
      </c>
      <c r="U326" s="32">
        <f>'5th Cycle Summary-Final'!U326-'5th Cycle Summary-Final2'!U326</f>
        <v>0</v>
      </c>
      <c r="V326" s="32">
        <f>'5th Cycle Summary-Final'!V326-'5th Cycle Summary-Final2'!V326</f>
        <v>0</v>
      </c>
      <c r="W326" s="32">
        <f>'5th Cycle Summary-Final'!W326-'5th Cycle Summary-Final2'!W326</f>
        <v>0</v>
      </c>
      <c r="X326" s="32">
        <f>'5th Cycle Summary-Final'!X326-'5th Cycle Summary-Final2'!X326</f>
        <v>0</v>
      </c>
      <c r="Y326" s="32">
        <f>'5th Cycle Summary-Final'!Y326-'5th Cycle Summary-Final2'!Y326</f>
        <v>0</v>
      </c>
      <c r="Z326" s="32">
        <f>'5th Cycle Summary-Final'!Z326-'5th Cycle Summary-Final2'!Z326</f>
        <v>0</v>
      </c>
    </row>
    <row r="327" spans="1:26" ht="12.75" customHeight="1" x14ac:dyDescent="0.15">
      <c r="A327" s="9" t="s">
        <v>488</v>
      </c>
      <c r="B327" s="9" t="s">
        <v>492</v>
      </c>
      <c r="C327" s="29" t="s">
        <v>489</v>
      </c>
      <c r="D327" s="32">
        <f>'5th Cycle Summary-Final'!D327-'5th Cycle Summary-Final2'!D327</f>
        <v>0</v>
      </c>
      <c r="E327" s="32">
        <f>'5th Cycle Summary-Final'!E327-'5th Cycle Summary-Final2'!E327</f>
        <v>0</v>
      </c>
      <c r="F327" s="32">
        <f>'5th Cycle Summary-Final'!F327-'5th Cycle Summary-Final2'!F327</f>
        <v>0</v>
      </c>
      <c r="G327" s="32">
        <f>'5th Cycle Summary-Final'!G327-'5th Cycle Summary-Final2'!G327</f>
        <v>0</v>
      </c>
      <c r="H327" s="32">
        <f>'5th Cycle Summary-Final'!H327-'5th Cycle Summary-Final2'!H327</f>
        <v>0</v>
      </c>
      <c r="I327" s="32">
        <f>'5th Cycle Summary-Final'!I327-'5th Cycle Summary-Final2'!I327</f>
        <v>0</v>
      </c>
      <c r="J327" s="32">
        <f>'5th Cycle Summary-Final'!J327-'5th Cycle Summary-Final2'!J327</f>
        <v>0</v>
      </c>
      <c r="K327" s="32">
        <f>'5th Cycle Summary-Final'!K327-'5th Cycle Summary-Final2'!K327</f>
        <v>0</v>
      </c>
      <c r="L327" s="32">
        <f>'5th Cycle Summary-Final'!L327-'5th Cycle Summary-Final2'!L327</f>
        <v>0</v>
      </c>
      <c r="M327" s="32">
        <f>'5th Cycle Summary-Final'!M327-'5th Cycle Summary-Final2'!M327</f>
        <v>0</v>
      </c>
      <c r="N327" s="32">
        <f>'5th Cycle Summary-Final'!N327-'5th Cycle Summary-Final2'!N327</f>
        <v>0</v>
      </c>
      <c r="O327" s="32">
        <f>'5th Cycle Summary-Final'!O327-'5th Cycle Summary-Final2'!O327</f>
        <v>0</v>
      </c>
      <c r="P327" s="32">
        <f>'5th Cycle Summary-Final'!P327-'5th Cycle Summary-Final2'!P327</f>
        <v>0</v>
      </c>
      <c r="Q327" s="32">
        <f>'5th Cycle Summary-Final'!Q327-'5th Cycle Summary-Final2'!Q327</f>
        <v>0</v>
      </c>
      <c r="R327" s="32">
        <f>'5th Cycle Summary-Final'!R327-'5th Cycle Summary-Final2'!R327</f>
        <v>0</v>
      </c>
      <c r="S327" s="32">
        <f>'5th Cycle Summary-Final'!S327-'5th Cycle Summary-Final2'!S327</f>
        <v>0</v>
      </c>
      <c r="T327" s="32">
        <f>'5th Cycle Summary-Final'!T327-'5th Cycle Summary-Final2'!T327</f>
        <v>0</v>
      </c>
      <c r="U327" s="32">
        <f>'5th Cycle Summary-Final'!U327-'5th Cycle Summary-Final2'!U327</f>
        <v>0</v>
      </c>
      <c r="V327" s="32">
        <f>'5th Cycle Summary-Final'!V327-'5th Cycle Summary-Final2'!V327</f>
        <v>0</v>
      </c>
      <c r="W327" s="32">
        <f>'5th Cycle Summary-Final'!W327-'5th Cycle Summary-Final2'!W327</f>
        <v>0</v>
      </c>
      <c r="X327" s="32">
        <f>'5th Cycle Summary-Final'!X327-'5th Cycle Summary-Final2'!X327</f>
        <v>0</v>
      </c>
      <c r="Y327" s="32">
        <f>'5th Cycle Summary-Final'!Y327-'5th Cycle Summary-Final2'!Y327</f>
        <v>0</v>
      </c>
      <c r="Z327" s="32">
        <f>'5th Cycle Summary-Final'!Z327-'5th Cycle Summary-Final2'!Z327</f>
        <v>0</v>
      </c>
    </row>
    <row r="328" spans="1:26" ht="12.75" customHeight="1" x14ac:dyDescent="0.15">
      <c r="A328" s="9" t="s">
        <v>488</v>
      </c>
      <c r="B328" s="9" t="s">
        <v>492</v>
      </c>
      <c r="C328" s="29" t="s">
        <v>515</v>
      </c>
      <c r="D328" s="32">
        <f>'5th Cycle Summary-Final'!D328-'5th Cycle Summary-Final2'!D328</f>
        <v>0</v>
      </c>
      <c r="E328" s="32">
        <f>'5th Cycle Summary-Final'!E328-'5th Cycle Summary-Final2'!E328</f>
        <v>0</v>
      </c>
      <c r="F328" s="32">
        <f>'5th Cycle Summary-Final'!F328-'5th Cycle Summary-Final2'!F328</f>
        <v>0</v>
      </c>
      <c r="G328" s="32">
        <f>'5th Cycle Summary-Final'!G328-'5th Cycle Summary-Final2'!G328</f>
        <v>0</v>
      </c>
      <c r="H328" s="32">
        <f>'5th Cycle Summary-Final'!H328-'5th Cycle Summary-Final2'!H328</f>
        <v>0</v>
      </c>
      <c r="I328" s="32">
        <f>'5th Cycle Summary-Final'!I328-'5th Cycle Summary-Final2'!I328</f>
        <v>0</v>
      </c>
      <c r="J328" s="32">
        <f>'5th Cycle Summary-Final'!J328-'5th Cycle Summary-Final2'!J328</f>
        <v>0</v>
      </c>
      <c r="K328" s="32">
        <f>'5th Cycle Summary-Final'!K328-'5th Cycle Summary-Final2'!K328</f>
        <v>0</v>
      </c>
      <c r="L328" s="32">
        <f>'5th Cycle Summary-Final'!L328-'5th Cycle Summary-Final2'!L328</f>
        <v>0</v>
      </c>
      <c r="M328" s="32">
        <f>'5th Cycle Summary-Final'!M328-'5th Cycle Summary-Final2'!M328</f>
        <v>0</v>
      </c>
      <c r="N328" s="32">
        <f>'5th Cycle Summary-Final'!N328-'5th Cycle Summary-Final2'!N328</f>
        <v>0</v>
      </c>
      <c r="O328" s="32">
        <f>'5th Cycle Summary-Final'!O328-'5th Cycle Summary-Final2'!O328</f>
        <v>0</v>
      </c>
      <c r="P328" s="32">
        <f>'5th Cycle Summary-Final'!P328-'5th Cycle Summary-Final2'!P328</f>
        <v>0</v>
      </c>
      <c r="Q328" s="32">
        <f>'5th Cycle Summary-Final'!Q328-'5th Cycle Summary-Final2'!Q328</f>
        <v>0</v>
      </c>
      <c r="R328" s="32">
        <f>'5th Cycle Summary-Final'!R328-'5th Cycle Summary-Final2'!R328</f>
        <v>0</v>
      </c>
      <c r="S328" s="32">
        <f>'5th Cycle Summary-Final'!S328-'5th Cycle Summary-Final2'!S328</f>
        <v>0</v>
      </c>
      <c r="T328" s="32">
        <f>'5th Cycle Summary-Final'!T328-'5th Cycle Summary-Final2'!T328</f>
        <v>0</v>
      </c>
      <c r="U328" s="32">
        <f>'5th Cycle Summary-Final'!U328-'5th Cycle Summary-Final2'!U328</f>
        <v>0</v>
      </c>
      <c r="V328" s="32">
        <f>'5th Cycle Summary-Final'!V328-'5th Cycle Summary-Final2'!V328</f>
        <v>0</v>
      </c>
      <c r="W328" s="32">
        <f>'5th Cycle Summary-Final'!W328-'5th Cycle Summary-Final2'!W328</f>
        <v>0</v>
      </c>
      <c r="X328" s="32">
        <f>'5th Cycle Summary-Final'!X328-'5th Cycle Summary-Final2'!X328</f>
        <v>0</v>
      </c>
      <c r="Y328" s="32">
        <f>'5th Cycle Summary-Final'!Y328-'5th Cycle Summary-Final2'!Y328</f>
        <v>0</v>
      </c>
      <c r="Z328" s="32">
        <f>'5th Cycle Summary-Final'!Z328-'5th Cycle Summary-Final2'!Z328</f>
        <v>0</v>
      </c>
    </row>
    <row r="329" spans="1:26" ht="12.75" customHeight="1" x14ac:dyDescent="0.15">
      <c r="A329" s="9" t="s">
        <v>488</v>
      </c>
      <c r="B329" s="9" t="s">
        <v>492</v>
      </c>
      <c r="C329" s="29" t="s">
        <v>516</v>
      </c>
      <c r="D329" s="32">
        <f>'5th Cycle Summary-Final'!D329-'5th Cycle Summary-Final2'!D329</f>
        <v>0</v>
      </c>
      <c r="E329" s="32">
        <f>'5th Cycle Summary-Final'!E329-'5th Cycle Summary-Final2'!E329</f>
        <v>0</v>
      </c>
      <c r="F329" s="32">
        <f>'5th Cycle Summary-Final'!F329-'5th Cycle Summary-Final2'!F329</f>
        <v>0</v>
      </c>
      <c r="G329" s="32">
        <f>'5th Cycle Summary-Final'!G329-'5th Cycle Summary-Final2'!G329</f>
        <v>0</v>
      </c>
      <c r="H329" s="32">
        <f>'5th Cycle Summary-Final'!H329-'5th Cycle Summary-Final2'!H329</f>
        <v>0</v>
      </c>
      <c r="I329" s="32">
        <f>'5th Cycle Summary-Final'!I329-'5th Cycle Summary-Final2'!I329</f>
        <v>0</v>
      </c>
      <c r="J329" s="32">
        <f>'5th Cycle Summary-Final'!J329-'5th Cycle Summary-Final2'!J329</f>
        <v>0</v>
      </c>
      <c r="K329" s="32">
        <f>'5th Cycle Summary-Final'!K329-'5th Cycle Summary-Final2'!K329</f>
        <v>0</v>
      </c>
      <c r="L329" s="32">
        <f>'5th Cycle Summary-Final'!L329-'5th Cycle Summary-Final2'!L329</f>
        <v>0</v>
      </c>
      <c r="M329" s="32">
        <f>'5th Cycle Summary-Final'!M329-'5th Cycle Summary-Final2'!M329</f>
        <v>0</v>
      </c>
      <c r="N329" s="32">
        <f>'5th Cycle Summary-Final'!N329-'5th Cycle Summary-Final2'!N329</f>
        <v>0</v>
      </c>
      <c r="O329" s="32">
        <f>'5th Cycle Summary-Final'!O329-'5th Cycle Summary-Final2'!O329</f>
        <v>0</v>
      </c>
      <c r="P329" s="32">
        <f>'5th Cycle Summary-Final'!P329-'5th Cycle Summary-Final2'!P329</f>
        <v>0</v>
      </c>
      <c r="Q329" s="32">
        <f>'5th Cycle Summary-Final'!Q329-'5th Cycle Summary-Final2'!Q329</f>
        <v>0</v>
      </c>
      <c r="R329" s="32">
        <f>'5th Cycle Summary-Final'!R329-'5th Cycle Summary-Final2'!R329</f>
        <v>0</v>
      </c>
      <c r="S329" s="32">
        <f>'5th Cycle Summary-Final'!S329-'5th Cycle Summary-Final2'!S329</f>
        <v>0</v>
      </c>
      <c r="T329" s="32">
        <f>'5th Cycle Summary-Final'!T329-'5th Cycle Summary-Final2'!T329</f>
        <v>0</v>
      </c>
      <c r="U329" s="32">
        <f>'5th Cycle Summary-Final'!U329-'5th Cycle Summary-Final2'!U329</f>
        <v>0</v>
      </c>
      <c r="V329" s="32">
        <f>'5th Cycle Summary-Final'!V329-'5th Cycle Summary-Final2'!V329</f>
        <v>0</v>
      </c>
      <c r="W329" s="32">
        <f>'5th Cycle Summary-Final'!W329-'5th Cycle Summary-Final2'!W329</f>
        <v>0</v>
      </c>
      <c r="X329" s="32">
        <f>'5th Cycle Summary-Final'!X329-'5th Cycle Summary-Final2'!X329</f>
        <v>0</v>
      </c>
      <c r="Y329" s="32">
        <f>'5th Cycle Summary-Final'!Y329-'5th Cycle Summary-Final2'!Y329</f>
        <v>0</v>
      </c>
      <c r="Z329" s="32">
        <f>'5th Cycle Summary-Final'!Z329-'5th Cycle Summary-Final2'!Z329</f>
        <v>0</v>
      </c>
    </row>
    <row r="330" spans="1:26" ht="12.75" customHeight="1" x14ac:dyDescent="0.15">
      <c r="A330" s="9" t="s">
        <v>488</v>
      </c>
      <c r="B330" s="9" t="s">
        <v>492</v>
      </c>
      <c r="C330" s="29" t="s">
        <v>519</v>
      </c>
      <c r="D330" s="32">
        <f>'5th Cycle Summary-Final'!D330-'5th Cycle Summary-Final2'!D330</f>
        <v>0</v>
      </c>
      <c r="E330" s="32">
        <f>'5th Cycle Summary-Final'!E330-'5th Cycle Summary-Final2'!E330</f>
        <v>0</v>
      </c>
      <c r="F330" s="32">
        <f>'5th Cycle Summary-Final'!F330-'5th Cycle Summary-Final2'!F330</f>
        <v>0</v>
      </c>
      <c r="G330" s="32">
        <f>'5th Cycle Summary-Final'!G330-'5th Cycle Summary-Final2'!G330</f>
        <v>0</v>
      </c>
      <c r="H330" s="32">
        <f>'5th Cycle Summary-Final'!H330-'5th Cycle Summary-Final2'!H330</f>
        <v>0</v>
      </c>
      <c r="I330" s="32">
        <f>'5th Cycle Summary-Final'!I330-'5th Cycle Summary-Final2'!I330</f>
        <v>0</v>
      </c>
      <c r="J330" s="32">
        <f>'5th Cycle Summary-Final'!J330-'5th Cycle Summary-Final2'!J330</f>
        <v>0</v>
      </c>
      <c r="K330" s="32">
        <f>'5th Cycle Summary-Final'!K330-'5th Cycle Summary-Final2'!K330</f>
        <v>0</v>
      </c>
      <c r="L330" s="32">
        <f>'5th Cycle Summary-Final'!L330-'5th Cycle Summary-Final2'!L330</f>
        <v>0</v>
      </c>
      <c r="M330" s="32">
        <f>'5th Cycle Summary-Final'!M330-'5th Cycle Summary-Final2'!M330</f>
        <v>0</v>
      </c>
      <c r="N330" s="32">
        <f>'5th Cycle Summary-Final'!N330-'5th Cycle Summary-Final2'!N330</f>
        <v>0</v>
      </c>
      <c r="O330" s="32">
        <f>'5th Cycle Summary-Final'!O330-'5th Cycle Summary-Final2'!O330</f>
        <v>0</v>
      </c>
      <c r="P330" s="32">
        <f>'5th Cycle Summary-Final'!P330-'5th Cycle Summary-Final2'!P330</f>
        <v>0</v>
      </c>
      <c r="Q330" s="32">
        <f>'5th Cycle Summary-Final'!Q330-'5th Cycle Summary-Final2'!Q330</f>
        <v>0</v>
      </c>
      <c r="R330" s="32">
        <f>'5th Cycle Summary-Final'!R330-'5th Cycle Summary-Final2'!R330</f>
        <v>0</v>
      </c>
      <c r="S330" s="32">
        <f>'5th Cycle Summary-Final'!S330-'5th Cycle Summary-Final2'!S330</f>
        <v>0</v>
      </c>
      <c r="T330" s="32">
        <f>'5th Cycle Summary-Final'!T330-'5th Cycle Summary-Final2'!T330</f>
        <v>0</v>
      </c>
      <c r="U330" s="32">
        <f>'5th Cycle Summary-Final'!U330-'5th Cycle Summary-Final2'!U330</f>
        <v>0</v>
      </c>
      <c r="V330" s="32">
        <f>'5th Cycle Summary-Final'!V330-'5th Cycle Summary-Final2'!V330</f>
        <v>0</v>
      </c>
      <c r="W330" s="32">
        <f>'5th Cycle Summary-Final'!W330-'5th Cycle Summary-Final2'!W330</f>
        <v>0</v>
      </c>
      <c r="X330" s="32">
        <f>'5th Cycle Summary-Final'!X330-'5th Cycle Summary-Final2'!X330</f>
        <v>0</v>
      </c>
      <c r="Y330" s="32">
        <f>'5th Cycle Summary-Final'!Y330-'5th Cycle Summary-Final2'!Y330</f>
        <v>0</v>
      </c>
      <c r="Z330" s="32">
        <f>'5th Cycle Summary-Final'!Z330-'5th Cycle Summary-Final2'!Z330</f>
        <v>0</v>
      </c>
    </row>
    <row r="331" spans="1:26" ht="12.75" customHeight="1" x14ac:dyDescent="0.15">
      <c r="A331" s="9" t="s">
        <v>488</v>
      </c>
      <c r="B331" s="9" t="s">
        <v>492</v>
      </c>
      <c r="C331" s="29" t="s">
        <v>488</v>
      </c>
      <c r="D331" s="32">
        <f>'5th Cycle Summary-Final'!D331-'5th Cycle Summary-Final2'!D331</f>
        <v>0</v>
      </c>
      <c r="E331" s="32">
        <f>'5th Cycle Summary-Final'!E331-'5th Cycle Summary-Final2'!E331</f>
        <v>0</v>
      </c>
      <c r="F331" s="32">
        <f>'5th Cycle Summary-Final'!F331-'5th Cycle Summary-Final2'!F331</f>
        <v>0</v>
      </c>
      <c r="G331" s="32">
        <f>'5th Cycle Summary-Final'!G331-'5th Cycle Summary-Final2'!G331</f>
        <v>0</v>
      </c>
      <c r="H331" s="32">
        <f>'5th Cycle Summary-Final'!H331-'5th Cycle Summary-Final2'!H331</f>
        <v>0</v>
      </c>
      <c r="I331" s="32">
        <f>'5th Cycle Summary-Final'!I331-'5th Cycle Summary-Final2'!I331</f>
        <v>0</v>
      </c>
      <c r="J331" s="32">
        <f>'5th Cycle Summary-Final'!J331-'5th Cycle Summary-Final2'!J331</f>
        <v>0</v>
      </c>
      <c r="K331" s="32">
        <f>'5th Cycle Summary-Final'!K331-'5th Cycle Summary-Final2'!K331</f>
        <v>0</v>
      </c>
      <c r="L331" s="32">
        <f>'5th Cycle Summary-Final'!L331-'5th Cycle Summary-Final2'!L331</f>
        <v>0</v>
      </c>
      <c r="M331" s="32">
        <f>'5th Cycle Summary-Final'!M331-'5th Cycle Summary-Final2'!M331</f>
        <v>0</v>
      </c>
      <c r="N331" s="32">
        <f>'5th Cycle Summary-Final'!N331-'5th Cycle Summary-Final2'!N331</f>
        <v>0</v>
      </c>
      <c r="O331" s="32">
        <f>'5th Cycle Summary-Final'!O331-'5th Cycle Summary-Final2'!O331</f>
        <v>0</v>
      </c>
      <c r="P331" s="32">
        <f>'5th Cycle Summary-Final'!P331-'5th Cycle Summary-Final2'!P331</f>
        <v>0</v>
      </c>
      <c r="Q331" s="32">
        <f>'5th Cycle Summary-Final'!Q331-'5th Cycle Summary-Final2'!Q331</f>
        <v>0</v>
      </c>
      <c r="R331" s="32">
        <f>'5th Cycle Summary-Final'!R331-'5th Cycle Summary-Final2'!R331</f>
        <v>0</v>
      </c>
      <c r="S331" s="32">
        <f>'5th Cycle Summary-Final'!S331-'5th Cycle Summary-Final2'!S331</f>
        <v>0</v>
      </c>
      <c r="T331" s="32">
        <f>'5th Cycle Summary-Final'!T331-'5th Cycle Summary-Final2'!T331</f>
        <v>0</v>
      </c>
      <c r="U331" s="32">
        <f>'5th Cycle Summary-Final'!U331-'5th Cycle Summary-Final2'!U331</f>
        <v>0</v>
      </c>
      <c r="V331" s="32">
        <f>'5th Cycle Summary-Final'!V331-'5th Cycle Summary-Final2'!V331</f>
        <v>0</v>
      </c>
      <c r="W331" s="32">
        <f>'5th Cycle Summary-Final'!W331-'5th Cycle Summary-Final2'!W331</f>
        <v>0</v>
      </c>
      <c r="X331" s="32">
        <f>'5th Cycle Summary-Final'!X331-'5th Cycle Summary-Final2'!X331</f>
        <v>0</v>
      </c>
      <c r="Y331" s="32">
        <f>'5th Cycle Summary-Final'!Y331-'5th Cycle Summary-Final2'!Y331</f>
        <v>0</v>
      </c>
      <c r="Z331" s="32">
        <f>'5th Cycle Summary-Final'!Z331-'5th Cycle Summary-Final2'!Z331</f>
        <v>0</v>
      </c>
    </row>
    <row r="332" spans="1:26" ht="12.75" customHeight="1" x14ac:dyDescent="0.15">
      <c r="A332" s="9" t="s">
        <v>488</v>
      </c>
      <c r="B332" s="9" t="s">
        <v>492</v>
      </c>
      <c r="C332" s="29" t="s">
        <v>520</v>
      </c>
      <c r="D332" s="32">
        <f>'5th Cycle Summary-Final'!D332-'5th Cycle Summary-Final2'!D332</f>
        <v>0</v>
      </c>
      <c r="E332" s="32">
        <f>'5th Cycle Summary-Final'!E332-'5th Cycle Summary-Final2'!E332</f>
        <v>0</v>
      </c>
      <c r="F332" s="32">
        <f>'5th Cycle Summary-Final'!F332-'5th Cycle Summary-Final2'!F332</f>
        <v>0</v>
      </c>
      <c r="G332" s="32">
        <f>'5th Cycle Summary-Final'!G332-'5th Cycle Summary-Final2'!G332</f>
        <v>0</v>
      </c>
      <c r="H332" s="32">
        <f>'5th Cycle Summary-Final'!H332-'5th Cycle Summary-Final2'!H332</f>
        <v>0</v>
      </c>
      <c r="I332" s="32">
        <f>'5th Cycle Summary-Final'!I332-'5th Cycle Summary-Final2'!I332</f>
        <v>0</v>
      </c>
      <c r="J332" s="32">
        <f>'5th Cycle Summary-Final'!J332-'5th Cycle Summary-Final2'!J332</f>
        <v>0</v>
      </c>
      <c r="K332" s="32">
        <f>'5th Cycle Summary-Final'!K332-'5th Cycle Summary-Final2'!K332</f>
        <v>0</v>
      </c>
      <c r="L332" s="32">
        <f>'5th Cycle Summary-Final'!L332-'5th Cycle Summary-Final2'!L332</f>
        <v>0</v>
      </c>
      <c r="M332" s="32">
        <f>'5th Cycle Summary-Final'!M332-'5th Cycle Summary-Final2'!M332</f>
        <v>0</v>
      </c>
      <c r="N332" s="32">
        <f>'5th Cycle Summary-Final'!N332-'5th Cycle Summary-Final2'!N332</f>
        <v>0</v>
      </c>
      <c r="O332" s="32">
        <f>'5th Cycle Summary-Final'!O332-'5th Cycle Summary-Final2'!O332</f>
        <v>0</v>
      </c>
      <c r="P332" s="32">
        <f>'5th Cycle Summary-Final'!P332-'5th Cycle Summary-Final2'!P332</f>
        <v>0</v>
      </c>
      <c r="Q332" s="32">
        <f>'5th Cycle Summary-Final'!Q332-'5th Cycle Summary-Final2'!Q332</f>
        <v>0</v>
      </c>
      <c r="R332" s="32">
        <f>'5th Cycle Summary-Final'!R332-'5th Cycle Summary-Final2'!R332</f>
        <v>0</v>
      </c>
      <c r="S332" s="32">
        <f>'5th Cycle Summary-Final'!S332-'5th Cycle Summary-Final2'!S332</f>
        <v>0</v>
      </c>
      <c r="T332" s="32">
        <f>'5th Cycle Summary-Final'!T332-'5th Cycle Summary-Final2'!T332</f>
        <v>0</v>
      </c>
      <c r="U332" s="32">
        <f>'5th Cycle Summary-Final'!U332-'5th Cycle Summary-Final2'!U332</f>
        <v>0</v>
      </c>
      <c r="V332" s="32">
        <f>'5th Cycle Summary-Final'!V332-'5th Cycle Summary-Final2'!V332</f>
        <v>0</v>
      </c>
      <c r="W332" s="32">
        <f>'5th Cycle Summary-Final'!W332-'5th Cycle Summary-Final2'!W332</f>
        <v>0</v>
      </c>
      <c r="X332" s="32">
        <f>'5th Cycle Summary-Final'!X332-'5th Cycle Summary-Final2'!X332</f>
        <v>0</v>
      </c>
      <c r="Y332" s="32">
        <f>'5th Cycle Summary-Final'!Y332-'5th Cycle Summary-Final2'!Y332</f>
        <v>0</v>
      </c>
      <c r="Z332" s="32">
        <f>'5th Cycle Summary-Final'!Z332-'5th Cycle Summary-Final2'!Z332</f>
        <v>0</v>
      </c>
    </row>
    <row r="333" spans="1:26" ht="12.75" customHeight="1" x14ac:dyDescent="0.15">
      <c r="A333" s="9" t="s">
        <v>488</v>
      </c>
      <c r="B333" s="9" t="s">
        <v>492</v>
      </c>
      <c r="C333" s="29" t="s">
        <v>522</v>
      </c>
      <c r="D333" s="32">
        <f>'5th Cycle Summary-Final'!D333-'5th Cycle Summary-Final2'!D333</f>
        <v>0</v>
      </c>
      <c r="E333" s="32">
        <f>'5th Cycle Summary-Final'!E333-'5th Cycle Summary-Final2'!E333</f>
        <v>0</v>
      </c>
      <c r="F333" s="32">
        <f>'5th Cycle Summary-Final'!F333-'5th Cycle Summary-Final2'!F333</f>
        <v>0</v>
      </c>
      <c r="G333" s="32">
        <f>'5th Cycle Summary-Final'!G333-'5th Cycle Summary-Final2'!G333</f>
        <v>0</v>
      </c>
      <c r="H333" s="32">
        <f>'5th Cycle Summary-Final'!H333-'5th Cycle Summary-Final2'!H333</f>
        <v>0</v>
      </c>
      <c r="I333" s="32">
        <f>'5th Cycle Summary-Final'!I333-'5th Cycle Summary-Final2'!I333</f>
        <v>0</v>
      </c>
      <c r="J333" s="32">
        <f>'5th Cycle Summary-Final'!J333-'5th Cycle Summary-Final2'!J333</f>
        <v>0</v>
      </c>
      <c r="K333" s="32">
        <f>'5th Cycle Summary-Final'!K333-'5th Cycle Summary-Final2'!K333</f>
        <v>0</v>
      </c>
      <c r="L333" s="32">
        <f>'5th Cycle Summary-Final'!L333-'5th Cycle Summary-Final2'!L333</f>
        <v>0</v>
      </c>
      <c r="M333" s="32">
        <f>'5th Cycle Summary-Final'!M333-'5th Cycle Summary-Final2'!M333</f>
        <v>0</v>
      </c>
      <c r="N333" s="32">
        <f>'5th Cycle Summary-Final'!N333-'5th Cycle Summary-Final2'!N333</f>
        <v>0</v>
      </c>
      <c r="O333" s="32">
        <f>'5th Cycle Summary-Final'!O333-'5th Cycle Summary-Final2'!O333</f>
        <v>0</v>
      </c>
      <c r="P333" s="32">
        <f>'5th Cycle Summary-Final'!P333-'5th Cycle Summary-Final2'!P333</f>
        <v>0</v>
      </c>
      <c r="Q333" s="32">
        <f>'5th Cycle Summary-Final'!Q333-'5th Cycle Summary-Final2'!Q333</f>
        <v>0</v>
      </c>
      <c r="R333" s="32">
        <f>'5th Cycle Summary-Final'!R333-'5th Cycle Summary-Final2'!R333</f>
        <v>0</v>
      </c>
      <c r="S333" s="32">
        <f>'5th Cycle Summary-Final'!S333-'5th Cycle Summary-Final2'!S333</f>
        <v>0</v>
      </c>
      <c r="T333" s="32">
        <f>'5th Cycle Summary-Final'!T333-'5th Cycle Summary-Final2'!T333</f>
        <v>0</v>
      </c>
      <c r="U333" s="32">
        <f>'5th Cycle Summary-Final'!U333-'5th Cycle Summary-Final2'!U333</f>
        <v>0</v>
      </c>
      <c r="V333" s="32">
        <f>'5th Cycle Summary-Final'!V333-'5th Cycle Summary-Final2'!V333</f>
        <v>0</v>
      </c>
      <c r="W333" s="32">
        <f>'5th Cycle Summary-Final'!W333-'5th Cycle Summary-Final2'!W333</f>
        <v>0</v>
      </c>
      <c r="X333" s="32">
        <f>'5th Cycle Summary-Final'!X333-'5th Cycle Summary-Final2'!X333</f>
        <v>0</v>
      </c>
      <c r="Y333" s="32">
        <f>'5th Cycle Summary-Final'!Y333-'5th Cycle Summary-Final2'!Y333</f>
        <v>0</v>
      </c>
      <c r="Z333" s="32">
        <f>'5th Cycle Summary-Final'!Z333-'5th Cycle Summary-Final2'!Z333</f>
        <v>0</v>
      </c>
    </row>
    <row r="334" spans="1:26" ht="12.75" customHeight="1" x14ac:dyDescent="0.15">
      <c r="A334" s="9" t="s">
        <v>505</v>
      </c>
      <c r="B334" s="9" t="s">
        <v>67</v>
      </c>
      <c r="C334" s="29" t="s">
        <v>506</v>
      </c>
      <c r="D334" s="32">
        <f>'5th Cycle Summary-Final'!D334-'5th Cycle Summary-Final2'!D334</f>
        <v>0</v>
      </c>
      <c r="E334" s="32">
        <f>'5th Cycle Summary-Final'!E334-'5th Cycle Summary-Final2'!E334</f>
        <v>0</v>
      </c>
      <c r="F334" s="32">
        <f>'5th Cycle Summary-Final'!F334-'5th Cycle Summary-Final2'!F334</f>
        <v>0</v>
      </c>
      <c r="G334" s="32">
        <f>'5th Cycle Summary-Final'!G334-'5th Cycle Summary-Final2'!G334</f>
        <v>0</v>
      </c>
      <c r="H334" s="32">
        <f>'5th Cycle Summary-Final'!H334-'5th Cycle Summary-Final2'!H334</f>
        <v>0</v>
      </c>
      <c r="I334" s="32">
        <f>'5th Cycle Summary-Final'!I334-'5th Cycle Summary-Final2'!I334</f>
        <v>0</v>
      </c>
      <c r="J334" s="32">
        <f>'5th Cycle Summary-Final'!J334-'5th Cycle Summary-Final2'!J334</f>
        <v>0</v>
      </c>
      <c r="K334" s="32">
        <f>'5th Cycle Summary-Final'!K334-'5th Cycle Summary-Final2'!K334</f>
        <v>0</v>
      </c>
      <c r="L334" s="32">
        <f>'5th Cycle Summary-Final'!L334-'5th Cycle Summary-Final2'!L334</f>
        <v>0</v>
      </c>
      <c r="M334" s="32">
        <f>'5th Cycle Summary-Final'!M334-'5th Cycle Summary-Final2'!M334</f>
        <v>0</v>
      </c>
      <c r="N334" s="32">
        <f>'5th Cycle Summary-Final'!N334-'5th Cycle Summary-Final2'!N334</f>
        <v>0</v>
      </c>
      <c r="O334" s="32">
        <f>'5th Cycle Summary-Final'!O334-'5th Cycle Summary-Final2'!O334</f>
        <v>0</v>
      </c>
      <c r="P334" s="32">
        <f>'5th Cycle Summary-Final'!P334-'5th Cycle Summary-Final2'!P334</f>
        <v>0</v>
      </c>
      <c r="Q334" s="32">
        <f>'5th Cycle Summary-Final'!Q334-'5th Cycle Summary-Final2'!Q334</f>
        <v>0</v>
      </c>
      <c r="R334" s="32">
        <f>'5th Cycle Summary-Final'!R334-'5th Cycle Summary-Final2'!R334</f>
        <v>0</v>
      </c>
      <c r="S334" s="32">
        <f>'5th Cycle Summary-Final'!S334-'5th Cycle Summary-Final2'!S334</f>
        <v>0</v>
      </c>
      <c r="T334" s="32">
        <f>'5th Cycle Summary-Final'!T334-'5th Cycle Summary-Final2'!T334</f>
        <v>0</v>
      </c>
      <c r="U334" s="32">
        <f>'5th Cycle Summary-Final'!U334-'5th Cycle Summary-Final2'!U334</f>
        <v>0</v>
      </c>
      <c r="V334" s="32">
        <f>'5th Cycle Summary-Final'!V334-'5th Cycle Summary-Final2'!V334</f>
        <v>0</v>
      </c>
      <c r="W334" s="32">
        <f>'5th Cycle Summary-Final'!W334-'5th Cycle Summary-Final2'!W334</f>
        <v>0</v>
      </c>
      <c r="X334" s="32">
        <f>'5th Cycle Summary-Final'!X334-'5th Cycle Summary-Final2'!X334</f>
        <v>0</v>
      </c>
      <c r="Y334" s="32">
        <f>'5th Cycle Summary-Final'!Y334-'5th Cycle Summary-Final2'!Y334</f>
        <v>0</v>
      </c>
      <c r="Z334" s="32">
        <f>'5th Cycle Summary-Final'!Z334-'5th Cycle Summary-Final2'!Z334</f>
        <v>0</v>
      </c>
    </row>
    <row r="335" spans="1:26" ht="12.75" customHeight="1" x14ac:dyDescent="0.15">
      <c r="A335" s="9" t="s">
        <v>505</v>
      </c>
      <c r="B335" s="9" t="s">
        <v>67</v>
      </c>
      <c r="C335" s="29" t="s">
        <v>523</v>
      </c>
      <c r="D335" s="32">
        <f>'5th Cycle Summary-Final'!D335-'5th Cycle Summary-Final2'!D335</f>
        <v>0</v>
      </c>
      <c r="E335" s="32">
        <f>'5th Cycle Summary-Final'!E335-'5th Cycle Summary-Final2'!E335</f>
        <v>0</v>
      </c>
      <c r="F335" s="32">
        <f>'5th Cycle Summary-Final'!F335-'5th Cycle Summary-Final2'!F335</f>
        <v>0</v>
      </c>
      <c r="G335" s="32">
        <f>'5th Cycle Summary-Final'!G335-'5th Cycle Summary-Final2'!G335</f>
        <v>0</v>
      </c>
      <c r="H335" s="32">
        <f>'5th Cycle Summary-Final'!H335-'5th Cycle Summary-Final2'!H335</f>
        <v>0</v>
      </c>
      <c r="I335" s="32">
        <f>'5th Cycle Summary-Final'!I335-'5th Cycle Summary-Final2'!I335</f>
        <v>0</v>
      </c>
      <c r="J335" s="32">
        <f>'5th Cycle Summary-Final'!J335-'5th Cycle Summary-Final2'!J335</f>
        <v>0</v>
      </c>
      <c r="K335" s="32">
        <f>'5th Cycle Summary-Final'!K335-'5th Cycle Summary-Final2'!K335</f>
        <v>0</v>
      </c>
      <c r="L335" s="32">
        <f>'5th Cycle Summary-Final'!L335-'5th Cycle Summary-Final2'!L335</f>
        <v>0</v>
      </c>
      <c r="M335" s="32">
        <f>'5th Cycle Summary-Final'!M335-'5th Cycle Summary-Final2'!M335</f>
        <v>0</v>
      </c>
      <c r="N335" s="32">
        <f>'5th Cycle Summary-Final'!N335-'5th Cycle Summary-Final2'!N335</f>
        <v>0</v>
      </c>
      <c r="O335" s="32">
        <f>'5th Cycle Summary-Final'!O335-'5th Cycle Summary-Final2'!O335</f>
        <v>0</v>
      </c>
      <c r="P335" s="32">
        <f>'5th Cycle Summary-Final'!P335-'5th Cycle Summary-Final2'!P335</f>
        <v>0</v>
      </c>
      <c r="Q335" s="32">
        <f>'5th Cycle Summary-Final'!Q335-'5th Cycle Summary-Final2'!Q335</f>
        <v>0</v>
      </c>
      <c r="R335" s="32">
        <f>'5th Cycle Summary-Final'!R335-'5th Cycle Summary-Final2'!R335</f>
        <v>0</v>
      </c>
      <c r="S335" s="32">
        <f>'5th Cycle Summary-Final'!S335-'5th Cycle Summary-Final2'!S335</f>
        <v>0</v>
      </c>
      <c r="T335" s="32">
        <f>'5th Cycle Summary-Final'!T335-'5th Cycle Summary-Final2'!T335</f>
        <v>0</v>
      </c>
      <c r="U335" s="32">
        <f>'5th Cycle Summary-Final'!U335-'5th Cycle Summary-Final2'!U335</f>
        <v>0</v>
      </c>
      <c r="V335" s="32">
        <f>'5th Cycle Summary-Final'!V335-'5th Cycle Summary-Final2'!V335</f>
        <v>0</v>
      </c>
      <c r="W335" s="32">
        <f>'5th Cycle Summary-Final'!W335-'5th Cycle Summary-Final2'!W335</f>
        <v>0</v>
      </c>
      <c r="X335" s="32">
        <f>'5th Cycle Summary-Final'!X335-'5th Cycle Summary-Final2'!X335</f>
        <v>0</v>
      </c>
      <c r="Y335" s="32">
        <f>'5th Cycle Summary-Final'!Y335-'5th Cycle Summary-Final2'!Y335</f>
        <v>0</v>
      </c>
      <c r="Z335" s="32">
        <f>'5th Cycle Summary-Final'!Z335-'5th Cycle Summary-Final2'!Z335</f>
        <v>0</v>
      </c>
    </row>
    <row r="336" spans="1:26" ht="12.75" customHeight="1" x14ac:dyDescent="0.15">
      <c r="A336" s="9" t="s">
        <v>505</v>
      </c>
      <c r="B336" s="9" t="s">
        <v>67</v>
      </c>
      <c r="C336" s="29" t="s">
        <v>524</v>
      </c>
      <c r="D336" s="32">
        <f>'5th Cycle Summary-Final'!D336-'5th Cycle Summary-Final2'!D336</f>
        <v>0</v>
      </c>
      <c r="E336" s="32">
        <f>'5th Cycle Summary-Final'!E336-'5th Cycle Summary-Final2'!E336</f>
        <v>0</v>
      </c>
      <c r="F336" s="32">
        <f>'5th Cycle Summary-Final'!F336-'5th Cycle Summary-Final2'!F336</f>
        <v>0</v>
      </c>
      <c r="G336" s="32">
        <f>'5th Cycle Summary-Final'!G336-'5th Cycle Summary-Final2'!G336</f>
        <v>0</v>
      </c>
      <c r="H336" s="32">
        <f>'5th Cycle Summary-Final'!H336-'5th Cycle Summary-Final2'!H336</f>
        <v>0</v>
      </c>
      <c r="I336" s="32">
        <f>'5th Cycle Summary-Final'!I336-'5th Cycle Summary-Final2'!I336</f>
        <v>0</v>
      </c>
      <c r="J336" s="32">
        <f>'5th Cycle Summary-Final'!J336-'5th Cycle Summary-Final2'!J336</f>
        <v>0</v>
      </c>
      <c r="K336" s="32">
        <f>'5th Cycle Summary-Final'!K336-'5th Cycle Summary-Final2'!K336</f>
        <v>0</v>
      </c>
      <c r="L336" s="32">
        <f>'5th Cycle Summary-Final'!L336-'5th Cycle Summary-Final2'!L336</f>
        <v>0</v>
      </c>
      <c r="M336" s="32">
        <f>'5th Cycle Summary-Final'!M336-'5th Cycle Summary-Final2'!M336</f>
        <v>0</v>
      </c>
      <c r="N336" s="32">
        <f>'5th Cycle Summary-Final'!N336-'5th Cycle Summary-Final2'!N336</f>
        <v>0</v>
      </c>
      <c r="O336" s="32">
        <f>'5th Cycle Summary-Final'!O336-'5th Cycle Summary-Final2'!O336</f>
        <v>0</v>
      </c>
      <c r="P336" s="32">
        <f>'5th Cycle Summary-Final'!P336-'5th Cycle Summary-Final2'!P336</f>
        <v>0</v>
      </c>
      <c r="Q336" s="32">
        <f>'5th Cycle Summary-Final'!Q336-'5th Cycle Summary-Final2'!Q336</f>
        <v>0</v>
      </c>
      <c r="R336" s="32">
        <f>'5th Cycle Summary-Final'!R336-'5th Cycle Summary-Final2'!R336</f>
        <v>0</v>
      </c>
      <c r="S336" s="32">
        <f>'5th Cycle Summary-Final'!S336-'5th Cycle Summary-Final2'!S336</f>
        <v>0</v>
      </c>
      <c r="T336" s="32">
        <f>'5th Cycle Summary-Final'!T336-'5th Cycle Summary-Final2'!T336</f>
        <v>0</v>
      </c>
      <c r="U336" s="32">
        <f>'5th Cycle Summary-Final'!U336-'5th Cycle Summary-Final2'!U336</f>
        <v>0</v>
      </c>
      <c r="V336" s="32">
        <f>'5th Cycle Summary-Final'!V336-'5th Cycle Summary-Final2'!V336</f>
        <v>0</v>
      </c>
      <c r="W336" s="32">
        <f>'5th Cycle Summary-Final'!W336-'5th Cycle Summary-Final2'!W336</f>
        <v>0</v>
      </c>
      <c r="X336" s="32">
        <f>'5th Cycle Summary-Final'!X336-'5th Cycle Summary-Final2'!X336</f>
        <v>0</v>
      </c>
      <c r="Y336" s="32">
        <f>'5th Cycle Summary-Final'!Y336-'5th Cycle Summary-Final2'!Y336</f>
        <v>0</v>
      </c>
      <c r="Z336" s="32">
        <f>'5th Cycle Summary-Final'!Z336-'5th Cycle Summary-Final2'!Z336</f>
        <v>0</v>
      </c>
    </row>
    <row r="337" spans="1:26" ht="12.75" customHeight="1" x14ac:dyDescent="0.15">
      <c r="A337" s="9" t="s">
        <v>505</v>
      </c>
      <c r="B337" s="9" t="s">
        <v>67</v>
      </c>
      <c r="C337" s="29" t="s">
        <v>525</v>
      </c>
      <c r="D337" s="32">
        <f>'5th Cycle Summary-Final'!D337-'5th Cycle Summary-Final2'!D337</f>
        <v>0</v>
      </c>
      <c r="E337" s="32">
        <f>'5th Cycle Summary-Final'!E337-'5th Cycle Summary-Final2'!E337</f>
        <v>0</v>
      </c>
      <c r="F337" s="32">
        <f>'5th Cycle Summary-Final'!F337-'5th Cycle Summary-Final2'!F337</f>
        <v>0</v>
      </c>
      <c r="G337" s="32">
        <f>'5th Cycle Summary-Final'!G337-'5th Cycle Summary-Final2'!G337</f>
        <v>0</v>
      </c>
      <c r="H337" s="32">
        <f>'5th Cycle Summary-Final'!H337-'5th Cycle Summary-Final2'!H337</f>
        <v>0</v>
      </c>
      <c r="I337" s="32">
        <f>'5th Cycle Summary-Final'!I337-'5th Cycle Summary-Final2'!I337</f>
        <v>0</v>
      </c>
      <c r="J337" s="32">
        <f>'5th Cycle Summary-Final'!J337-'5th Cycle Summary-Final2'!J337</f>
        <v>0</v>
      </c>
      <c r="K337" s="32">
        <f>'5th Cycle Summary-Final'!K337-'5th Cycle Summary-Final2'!K337</f>
        <v>0</v>
      </c>
      <c r="L337" s="32">
        <f>'5th Cycle Summary-Final'!L337-'5th Cycle Summary-Final2'!L337</f>
        <v>0</v>
      </c>
      <c r="M337" s="32">
        <f>'5th Cycle Summary-Final'!M337-'5th Cycle Summary-Final2'!M337</f>
        <v>0</v>
      </c>
      <c r="N337" s="32">
        <f>'5th Cycle Summary-Final'!N337-'5th Cycle Summary-Final2'!N337</f>
        <v>0</v>
      </c>
      <c r="O337" s="32">
        <f>'5th Cycle Summary-Final'!O337-'5th Cycle Summary-Final2'!O337</f>
        <v>0</v>
      </c>
      <c r="P337" s="32">
        <f>'5th Cycle Summary-Final'!P337-'5th Cycle Summary-Final2'!P337</f>
        <v>0</v>
      </c>
      <c r="Q337" s="32">
        <f>'5th Cycle Summary-Final'!Q337-'5th Cycle Summary-Final2'!Q337</f>
        <v>0</v>
      </c>
      <c r="R337" s="32">
        <f>'5th Cycle Summary-Final'!R337-'5th Cycle Summary-Final2'!R337</f>
        <v>0</v>
      </c>
      <c r="S337" s="32">
        <f>'5th Cycle Summary-Final'!S337-'5th Cycle Summary-Final2'!S337</f>
        <v>0</v>
      </c>
      <c r="T337" s="32">
        <f>'5th Cycle Summary-Final'!T337-'5th Cycle Summary-Final2'!T337</f>
        <v>0</v>
      </c>
      <c r="U337" s="32">
        <f>'5th Cycle Summary-Final'!U337-'5th Cycle Summary-Final2'!U337</f>
        <v>0</v>
      </c>
      <c r="V337" s="32">
        <f>'5th Cycle Summary-Final'!V337-'5th Cycle Summary-Final2'!V337</f>
        <v>0</v>
      </c>
      <c r="W337" s="32">
        <f>'5th Cycle Summary-Final'!W337-'5th Cycle Summary-Final2'!W337</f>
        <v>0</v>
      </c>
      <c r="X337" s="32">
        <f>'5th Cycle Summary-Final'!X337-'5th Cycle Summary-Final2'!X337</f>
        <v>0</v>
      </c>
      <c r="Y337" s="32">
        <f>'5th Cycle Summary-Final'!Y337-'5th Cycle Summary-Final2'!Y337</f>
        <v>0</v>
      </c>
      <c r="Z337" s="32">
        <f>'5th Cycle Summary-Final'!Z337-'5th Cycle Summary-Final2'!Z337</f>
        <v>0</v>
      </c>
    </row>
    <row r="338" spans="1:26" ht="12.75" customHeight="1" x14ac:dyDescent="0.15">
      <c r="A338" s="9" t="s">
        <v>505</v>
      </c>
      <c r="B338" s="9" t="s">
        <v>67</v>
      </c>
      <c r="C338" s="29" t="s">
        <v>527</v>
      </c>
      <c r="D338" s="66">
        <f>'5th Cycle Summary-Final'!D338-'5th Cycle Summary-Final2'!D338</f>
        <v>2450</v>
      </c>
      <c r="E338" s="66">
        <f>'5th Cycle Summary-Final'!E338-'5th Cycle Summary-Final2'!E338</f>
        <v>0</v>
      </c>
      <c r="F338" s="66">
        <f>'5th Cycle Summary-Final'!F338-'5th Cycle Summary-Final2'!F338</f>
        <v>0</v>
      </c>
      <c r="G338" s="66">
        <f>'5th Cycle Summary-Final'!G338-'5th Cycle Summary-Final2'!G338</f>
        <v>0</v>
      </c>
      <c r="H338" s="66">
        <f>'5th Cycle Summary-Final'!H338-'5th Cycle Summary-Final2'!H338</f>
        <v>2450</v>
      </c>
      <c r="I338" s="66">
        <f>'5th Cycle Summary-Final'!I338-'5th Cycle Summary-Final2'!I338</f>
        <v>-0.10669244704570791</v>
      </c>
      <c r="J338" s="66">
        <f>'5th Cycle Summary-Final'!J338-'5th Cycle Summary-Final2'!J338</f>
        <v>1699</v>
      </c>
      <c r="K338" s="66">
        <f>'5th Cycle Summary-Final'!K338-'5th Cycle Summary-Final2'!K338</f>
        <v>0</v>
      </c>
      <c r="L338" s="66">
        <f>'5th Cycle Summary-Final'!L338-'5th Cycle Summary-Final2'!L338</f>
        <v>0</v>
      </c>
      <c r="M338" s="66">
        <f>'5th Cycle Summary-Final'!M338-'5th Cycle Summary-Final2'!M338</f>
        <v>0</v>
      </c>
      <c r="N338" s="66">
        <f>'5th Cycle Summary-Final'!N338-'5th Cycle Summary-Final2'!N338</f>
        <v>1699</v>
      </c>
      <c r="O338" s="66">
        <f>'5th Cycle Summary-Final'!O338-'5th Cycle Summary-Final2'!O338</f>
        <v>-7.0270493837372813E-2</v>
      </c>
      <c r="P338" s="66">
        <f>'5th Cycle Summary-Final'!P338-'5th Cycle Summary-Final2'!P338</f>
        <v>1692</v>
      </c>
      <c r="Q338" s="66">
        <f>'5th Cycle Summary-Final'!Q338-'5th Cycle Summary-Final2'!Q338</f>
        <v>0</v>
      </c>
      <c r="R338" s="66">
        <f>'5th Cycle Summary-Final'!R338-'5th Cycle Summary-Final2'!R338</f>
        <v>1692</v>
      </c>
      <c r="S338" s="66">
        <f>'5th Cycle Summary-Final'!S338-'5th Cycle Summary-Final2'!S338</f>
        <v>-6.1339907192575406E-2</v>
      </c>
      <c r="T338" s="66">
        <f>'5th Cycle Summary-Final'!T338-'5th Cycle Summary-Final2'!T338</f>
        <v>4205</v>
      </c>
      <c r="U338" s="66">
        <f>'5th Cycle Summary-Final'!U338-'5th Cycle Summary-Final2'!U338</f>
        <v>0</v>
      </c>
      <c r="V338" s="66">
        <f>'5th Cycle Summary-Final'!V338-'5th Cycle Summary-Final2'!V338</f>
        <v>4205</v>
      </c>
      <c r="W338" s="66">
        <f>'5th Cycle Summary-Final'!W338-'5th Cycle Summary-Final2'!W338</f>
        <v>-0.26571879936808845</v>
      </c>
      <c r="X338" s="66">
        <f>'5th Cycle Summary-Final'!X338-'5th Cycle Summary-Final2'!X338</f>
        <v>10046</v>
      </c>
      <c r="Y338" s="66">
        <f>'5th Cycle Summary-Final'!Y338-'5th Cycle Summary-Final2'!Y338</f>
        <v>0</v>
      </c>
      <c r="Z338" s="66">
        <f>'5th Cycle Summary-Final'!Z338-'5th Cycle Summary-Final2'!Z338</f>
        <v>10046</v>
      </c>
    </row>
    <row r="339" spans="1:26" ht="12.75" customHeight="1" x14ac:dyDescent="0.15">
      <c r="A339" s="9" t="s">
        <v>505</v>
      </c>
      <c r="B339" s="9" t="s">
        <v>67</v>
      </c>
      <c r="C339" s="29" t="s">
        <v>530</v>
      </c>
      <c r="D339" s="32">
        <f>'5th Cycle Summary-Final'!D339-'5th Cycle Summary-Final2'!D339</f>
        <v>0</v>
      </c>
      <c r="E339" s="32">
        <f>'5th Cycle Summary-Final'!E339-'5th Cycle Summary-Final2'!E339</f>
        <v>0</v>
      </c>
      <c r="F339" s="32">
        <f>'5th Cycle Summary-Final'!F339-'5th Cycle Summary-Final2'!F339</f>
        <v>0</v>
      </c>
      <c r="G339" s="32">
        <f>'5th Cycle Summary-Final'!G339-'5th Cycle Summary-Final2'!G339</f>
        <v>0</v>
      </c>
      <c r="H339" s="32">
        <f>'5th Cycle Summary-Final'!H339-'5th Cycle Summary-Final2'!H339</f>
        <v>0</v>
      </c>
      <c r="I339" s="32">
        <f>'5th Cycle Summary-Final'!I339-'5th Cycle Summary-Final2'!I339</f>
        <v>0</v>
      </c>
      <c r="J339" s="32">
        <f>'5th Cycle Summary-Final'!J339-'5th Cycle Summary-Final2'!J339</f>
        <v>0</v>
      </c>
      <c r="K339" s="32">
        <f>'5th Cycle Summary-Final'!K339-'5th Cycle Summary-Final2'!K339</f>
        <v>0</v>
      </c>
      <c r="L339" s="32">
        <f>'5th Cycle Summary-Final'!L339-'5th Cycle Summary-Final2'!L339</f>
        <v>0</v>
      </c>
      <c r="M339" s="32">
        <f>'5th Cycle Summary-Final'!M339-'5th Cycle Summary-Final2'!M339</f>
        <v>0</v>
      </c>
      <c r="N339" s="32">
        <f>'5th Cycle Summary-Final'!N339-'5th Cycle Summary-Final2'!N339</f>
        <v>0</v>
      </c>
      <c r="O339" s="32">
        <f>'5th Cycle Summary-Final'!O339-'5th Cycle Summary-Final2'!O339</f>
        <v>0</v>
      </c>
      <c r="P339" s="32">
        <f>'5th Cycle Summary-Final'!P339-'5th Cycle Summary-Final2'!P339</f>
        <v>0</v>
      </c>
      <c r="Q339" s="32">
        <f>'5th Cycle Summary-Final'!Q339-'5th Cycle Summary-Final2'!Q339</f>
        <v>0</v>
      </c>
      <c r="R339" s="32">
        <f>'5th Cycle Summary-Final'!R339-'5th Cycle Summary-Final2'!R339</f>
        <v>0</v>
      </c>
      <c r="S339" s="32">
        <f>'5th Cycle Summary-Final'!S339-'5th Cycle Summary-Final2'!S339</f>
        <v>0</v>
      </c>
      <c r="T339" s="32">
        <f>'5th Cycle Summary-Final'!T339-'5th Cycle Summary-Final2'!T339</f>
        <v>0</v>
      </c>
      <c r="U339" s="32">
        <f>'5th Cycle Summary-Final'!U339-'5th Cycle Summary-Final2'!U339</f>
        <v>0</v>
      </c>
      <c r="V339" s="32">
        <f>'5th Cycle Summary-Final'!V339-'5th Cycle Summary-Final2'!V339</f>
        <v>0</v>
      </c>
      <c r="W339" s="32">
        <f>'5th Cycle Summary-Final'!W339-'5th Cycle Summary-Final2'!W339</f>
        <v>0</v>
      </c>
      <c r="X339" s="32">
        <f>'5th Cycle Summary-Final'!X339-'5th Cycle Summary-Final2'!X339</f>
        <v>0</v>
      </c>
      <c r="Y339" s="32">
        <f>'5th Cycle Summary-Final'!Y339-'5th Cycle Summary-Final2'!Y339</f>
        <v>0</v>
      </c>
      <c r="Z339" s="32">
        <f>'5th Cycle Summary-Final'!Z339-'5th Cycle Summary-Final2'!Z339</f>
        <v>0</v>
      </c>
    </row>
    <row r="340" spans="1:26" ht="12.75" customHeight="1" x14ac:dyDescent="0.15">
      <c r="A340" s="9" t="s">
        <v>505</v>
      </c>
      <c r="B340" s="9" t="s">
        <v>67</v>
      </c>
      <c r="C340" s="29" t="s">
        <v>531</v>
      </c>
      <c r="D340" s="32">
        <f>'5th Cycle Summary-Final'!D340-'5th Cycle Summary-Final2'!D340</f>
        <v>0</v>
      </c>
      <c r="E340" s="32">
        <f>'5th Cycle Summary-Final'!E340-'5th Cycle Summary-Final2'!E340</f>
        <v>0</v>
      </c>
      <c r="F340" s="32">
        <f>'5th Cycle Summary-Final'!F340-'5th Cycle Summary-Final2'!F340</f>
        <v>0</v>
      </c>
      <c r="G340" s="32">
        <f>'5th Cycle Summary-Final'!G340-'5th Cycle Summary-Final2'!G340</f>
        <v>0</v>
      </c>
      <c r="H340" s="32">
        <f>'5th Cycle Summary-Final'!H340-'5th Cycle Summary-Final2'!H340</f>
        <v>0</v>
      </c>
      <c r="I340" s="32">
        <f>'5th Cycle Summary-Final'!I340-'5th Cycle Summary-Final2'!I340</f>
        <v>0</v>
      </c>
      <c r="J340" s="32">
        <f>'5th Cycle Summary-Final'!J340-'5th Cycle Summary-Final2'!J340</f>
        <v>0</v>
      </c>
      <c r="K340" s="32">
        <f>'5th Cycle Summary-Final'!K340-'5th Cycle Summary-Final2'!K340</f>
        <v>0</v>
      </c>
      <c r="L340" s="32">
        <f>'5th Cycle Summary-Final'!L340-'5th Cycle Summary-Final2'!L340</f>
        <v>0</v>
      </c>
      <c r="M340" s="32">
        <f>'5th Cycle Summary-Final'!M340-'5th Cycle Summary-Final2'!M340</f>
        <v>0</v>
      </c>
      <c r="N340" s="32">
        <f>'5th Cycle Summary-Final'!N340-'5th Cycle Summary-Final2'!N340</f>
        <v>0</v>
      </c>
      <c r="O340" s="32">
        <f>'5th Cycle Summary-Final'!O340-'5th Cycle Summary-Final2'!O340</f>
        <v>0</v>
      </c>
      <c r="P340" s="32">
        <f>'5th Cycle Summary-Final'!P340-'5th Cycle Summary-Final2'!P340</f>
        <v>0</v>
      </c>
      <c r="Q340" s="32">
        <f>'5th Cycle Summary-Final'!Q340-'5th Cycle Summary-Final2'!Q340</f>
        <v>0</v>
      </c>
      <c r="R340" s="32">
        <f>'5th Cycle Summary-Final'!R340-'5th Cycle Summary-Final2'!R340</f>
        <v>0</v>
      </c>
      <c r="S340" s="32">
        <f>'5th Cycle Summary-Final'!S340-'5th Cycle Summary-Final2'!S340</f>
        <v>0</v>
      </c>
      <c r="T340" s="32">
        <f>'5th Cycle Summary-Final'!T340-'5th Cycle Summary-Final2'!T340</f>
        <v>0</v>
      </c>
      <c r="U340" s="32">
        <f>'5th Cycle Summary-Final'!U340-'5th Cycle Summary-Final2'!U340</f>
        <v>0</v>
      </c>
      <c r="V340" s="32">
        <f>'5th Cycle Summary-Final'!V340-'5th Cycle Summary-Final2'!V340</f>
        <v>0</v>
      </c>
      <c r="W340" s="32">
        <f>'5th Cycle Summary-Final'!W340-'5th Cycle Summary-Final2'!W340</f>
        <v>0</v>
      </c>
      <c r="X340" s="32">
        <f>'5th Cycle Summary-Final'!X340-'5th Cycle Summary-Final2'!X340</f>
        <v>0</v>
      </c>
      <c r="Y340" s="32">
        <f>'5th Cycle Summary-Final'!Y340-'5th Cycle Summary-Final2'!Y340</f>
        <v>0</v>
      </c>
      <c r="Z340" s="32">
        <f>'5th Cycle Summary-Final'!Z340-'5th Cycle Summary-Final2'!Z340</f>
        <v>0</v>
      </c>
    </row>
    <row r="341" spans="1:26" ht="12.75" customHeight="1" x14ac:dyDescent="0.15">
      <c r="A341" s="9" t="s">
        <v>505</v>
      </c>
      <c r="B341" s="9" t="s">
        <v>67</v>
      </c>
      <c r="C341" s="29" t="s">
        <v>532</v>
      </c>
      <c r="D341" s="32">
        <f>'5th Cycle Summary-Final'!D341-'5th Cycle Summary-Final2'!D341</f>
        <v>0</v>
      </c>
      <c r="E341" s="32">
        <f>'5th Cycle Summary-Final'!E341-'5th Cycle Summary-Final2'!E341</f>
        <v>0</v>
      </c>
      <c r="F341" s="32">
        <f>'5th Cycle Summary-Final'!F341-'5th Cycle Summary-Final2'!F341</f>
        <v>0</v>
      </c>
      <c r="G341" s="32">
        <f>'5th Cycle Summary-Final'!G341-'5th Cycle Summary-Final2'!G341</f>
        <v>0</v>
      </c>
      <c r="H341" s="32">
        <f>'5th Cycle Summary-Final'!H341-'5th Cycle Summary-Final2'!H341</f>
        <v>0</v>
      </c>
      <c r="I341" s="32">
        <f>'5th Cycle Summary-Final'!I341-'5th Cycle Summary-Final2'!I341</f>
        <v>0</v>
      </c>
      <c r="J341" s="32">
        <f>'5th Cycle Summary-Final'!J341-'5th Cycle Summary-Final2'!J341</f>
        <v>0</v>
      </c>
      <c r="K341" s="32">
        <f>'5th Cycle Summary-Final'!K341-'5th Cycle Summary-Final2'!K341</f>
        <v>0</v>
      </c>
      <c r="L341" s="32">
        <f>'5th Cycle Summary-Final'!L341-'5th Cycle Summary-Final2'!L341</f>
        <v>0</v>
      </c>
      <c r="M341" s="32">
        <f>'5th Cycle Summary-Final'!M341-'5th Cycle Summary-Final2'!M341</f>
        <v>0</v>
      </c>
      <c r="N341" s="32">
        <f>'5th Cycle Summary-Final'!N341-'5th Cycle Summary-Final2'!N341</f>
        <v>0</v>
      </c>
      <c r="O341" s="32">
        <f>'5th Cycle Summary-Final'!O341-'5th Cycle Summary-Final2'!O341</f>
        <v>0</v>
      </c>
      <c r="P341" s="32">
        <f>'5th Cycle Summary-Final'!P341-'5th Cycle Summary-Final2'!P341</f>
        <v>0</v>
      </c>
      <c r="Q341" s="32">
        <f>'5th Cycle Summary-Final'!Q341-'5th Cycle Summary-Final2'!Q341</f>
        <v>0</v>
      </c>
      <c r="R341" s="32">
        <f>'5th Cycle Summary-Final'!R341-'5th Cycle Summary-Final2'!R341</f>
        <v>0</v>
      </c>
      <c r="S341" s="32">
        <f>'5th Cycle Summary-Final'!S341-'5th Cycle Summary-Final2'!S341</f>
        <v>0</v>
      </c>
      <c r="T341" s="32">
        <f>'5th Cycle Summary-Final'!T341-'5th Cycle Summary-Final2'!T341</f>
        <v>0</v>
      </c>
      <c r="U341" s="32">
        <f>'5th Cycle Summary-Final'!U341-'5th Cycle Summary-Final2'!U341</f>
        <v>0</v>
      </c>
      <c r="V341" s="32">
        <f>'5th Cycle Summary-Final'!V341-'5th Cycle Summary-Final2'!V341</f>
        <v>0</v>
      </c>
      <c r="W341" s="32">
        <f>'5th Cycle Summary-Final'!W341-'5th Cycle Summary-Final2'!W341</f>
        <v>0</v>
      </c>
      <c r="X341" s="32">
        <f>'5th Cycle Summary-Final'!X341-'5th Cycle Summary-Final2'!X341</f>
        <v>0</v>
      </c>
      <c r="Y341" s="32">
        <f>'5th Cycle Summary-Final'!Y341-'5th Cycle Summary-Final2'!Y341</f>
        <v>0</v>
      </c>
      <c r="Z341" s="32">
        <f>'5th Cycle Summary-Final'!Z341-'5th Cycle Summary-Final2'!Z341</f>
        <v>0</v>
      </c>
    </row>
    <row r="342" spans="1:26" ht="12.75" customHeight="1" x14ac:dyDescent="0.15">
      <c r="A342" s="9" t="s">
        <v>505</v>
      </c>
      <c r="B342" s="9" t="s">
        <v>67</v>
      </c>
      <c r="C342" s="29" t="s">
        <v>533</v>
      </c>
      <c r="D342" s="32">
        <f>'5th Cycle Summary-Final'!D342-'5th Cycle Summary-Final2'!D342</f>
        <v>0</v>
      </c>
      <c r="E342" s="32">
        <f>'5th Cycle Summary-Final'!E342-'5th Cycle Summary-Final2'!E342</f>
        <v>0</v>
      </c>
      <c r="F342" s="32">
        <f>'5th Cycle Summary-Final'!F342-'5th Cycle Summary-Final2'!F342</f>
        <v>0</v>
      </c>
      <c r="G342" s="32">
        <f>'5th Cycle Summary-Final'!G342-'5th Cycle Summary-Final2'!G342</f>
        <v>0</v>
      </c>
      <c r="H342" s="32">
        <f>'5th Cycle Summary-Final'!H342-'5th Cycle Summary-Final2'!H342</f>
        <v>0</v>
      </c>
      <c r="I342" s="32">
        <f>'5th Cycle Summary-Final'!I342-'5th Cycle Summary-Final2'!I342</f>
        <v>0</v>
      </c>
      <c r="J342" s="32">
        <f>'5th Cycle Summary-Final'!J342-'5th Cycle Summary-Final2'!J342</f>
        <v>0</v>
      </c>
      <c r="K342" s="32">
        <f>'5th Cycle Summary-Final'!K342-'5th Cycle Summary-Final2'!K342</f>
        <v>0</v>
      </c>
      <c r="L342" s="32">
        <f>'5th Cycle Summary-Final'!L342-'5th Cycle Summary-Final2'!L342</f>
        <v>0</v>
      </c>
      <c r="M342" s="32">
        <f>'5th Cycle Summary-Final'!M342-'5th Cycle Summary-Final2'!M342</f>
        <v>0</v>
      </c>
      <c r="N342" s="32">
        <f>'5th Cycle Summary-Final'!N342-'5th Cycle Summary-Final2'!N342</f>
        <v>0</v>
      </c>
      <c r="O342" s="32">
        <f>'5th Cycle Summary-Final'!O342-'5th Cycle Summary-Final2'!O342</f>
        <v>0</v>
      </c>
      <c r="P342" s="32">
        <f>'5th Cycle Summary-Final'!P342-'5th Cycle Summary-Final2'!P342</f>
        <v>0</v>
      </c>
      <c r="Q342" s="32">
        <f>'5th Cycle Summary-Final'!Q342-'5th Cycle Summary-Final2'!Q342</f>
        <v>0</v>
      </c>
      <c r="R342" s="32">
        <f>'5th Cycle Summary-Final'!R342-'5th Cycle Summary-Final2'!R342</f>
        <v>0</v>
      </c>
      <c r="S342" s="32">
        <f>'5th Cycle Summary-Final'!S342-'5th Cycle Summary-Final2'!S342</f>
        <v>0</v>
      </c>
      <c r="T342" s="32">
        <f>'5th Cycle Summary-Final'!T342-'5th Cycle Summary-Final2'!T342</f>
        <v>0</v>
      </c>
      <c r="U342" s="32">
        <f>'5th Cycle Summary-Final'!U342-'5th Cycle Summary-Final2'!U342</f>
        <v>0</v>
      </c>
      <c r="V342" s="32">
        <f>'5th Cycle Summary-Final'!V342-'5th Cycle Summary-Final2'!V342</f>
        <v>0</v>
      </c>
      <c r="W342" s="32">
        <f>'5th Cycle Summary-Final'!W342-'5th Cycle Summary-Final2'!W342</f>
        <v>0</v>
      </c>
      <c r="X342" s="32">
        <f>'5th Cycle Summary-Final'!X342-'5th Cycle Summary-Final2'!X342</f>
        <v>0</v>
      </c>
      <c r="Y342" s="32">
        <f>'5th Cycle Summary-Final'!Y342-'5th Cycle Summary-Final2'!Y342</f>
        <v>0</v>
      </c>
      <c r="Z342" s="32">
        <f>'5th Cycle Summary-Final'!Z342-'5th Cycle Summary-Final2'!Z342</f>
        <v>0</v>
      </c>
    </row>
    <row r="343" spans="1:26" ht="12.75" customHeight="1" x14ac:dyDescent="0.15">
      <c r="A343" s="9" t="s">
        <v>505</v>
      </c>
      <c r="B343" s="9" t="s">
        <v>67</v>
      </c>
      <c r="C343" s="29" t="s">
        <v>534</v>
      </c>
      <c r="D343" s="32">
        <f>'5th Cycle Summary-Final'!D343-'5th Cycle Summary-Final2'!D343</f>
        <v>0</v>
      </c>
      <c r="E343" s="32">
        <f>'5th Cycle Summary-Final'!E343-'5th Cycle Summary-Final2'!E343</f>
        <v>0</v>
      </c>
      <c r="F343" s="32">
        <f>'5th Cycle Summary-Final'!F343-'5th Cycle Summary-Final2'!F343</f>
        <v>0</v>
      </c>
      <c r="G343" s="32">
        <f>'5th Cycle Summary-Final'!G343-'5th Cycle Summary-Final2'!G343</f>
        <v>0</v>
      </c>
      <c r="H343" s="32">
        <f>'5th Cycle Summary-Final'!H343-'5th Cycle Summary-Final2'!H343</f>
        <v>0</v>
      </c>
      <c r="I343" s="32">
        <f>'5th Cycle Summary-Final'!I343-'5th Cycle Summary-Final2'!I343</f>
        <v>0</v>
      </c>
      <c r="J343" s="32">
        <f>'5th Cycle Summary-Final'!J343-'5th Cycle Summary-Final2'!J343</f>
        <v>0</v>
      </c>
      <c r="K343" s="32">
        <f>'5th Cycle Summary-Final'!K343-'5th Cycle Summary-Final2'!K343</f>
        <v>0</v>
      </c>
      <c r="L343" s="32">
        <f>'5th Cycle Summary-Final'!L343-'5th Cycle Summary-Final2'!L343</f>
        <v>0</v>
      </c>
      <c r="M343" s="32">
        <f>'5th Cycle Summary-Final'!M343-'5th Cycle Summary-Final2'!M343</f>
        <v>0</v>
      </c>
      <c r="N343" s="32">
        <f>'5th Cycle Summary-Final'!N343-'5th Cycle Summary-Final2'!N343</f>
        <v>0</v>
      </c>
      <c r="O343" s="32">
        <f>'5th Cycle Summary-Final'!O343-'5th Cycle Summary-Final2'!O343</f>
        <v>0</v>
      </c>
      <c r="P343" s="32">
        <f>'5th Cycle Summary-Final'!P343-'5th Cycle Summary-Final2'!P343</f>
        <v>0</v>
      </c>
      <c r="Q343" s="32">
        <f>'5th Cycle Summary-Final'!Q343-'5th Cycle Summary-Final2'!Q343</f>
        <v>0</v>
      </c>
      <c r="R343" s="32">
        <f>'5th Cycle Summary-Final'!R343-'5th Cycle Summary-Final2'!R343</f>
        <v>0</v>
      </c>
      <c r="S343" s="32">
        <f>'5th Cycle Summary-Final'!S343-'5th Cycle Summary-Final2'!S343</f>
        <v>0</v>
      </c>
      <c r="T343" s="32">
        <f>'5th Cycle Summary-Final'!T343-'5th Cycle Summary-Final2'!T343</f>
        <v>0</v>
      </c>
      <c r="U343" s="32">
        <f>'5th Cycle Summary-Final'!U343-'5th Cycle Summary-Final2'!U343</f>
        <v>0</v>
      </c>
      <c r="V343" s="32">
        <f>'5th Cycle Summary-Final'!V343-'5th Cycle Summary-Final2'!V343</f>
        <v>0</v>
      </c>
      <c r="W343" s="32">
        <f>'5th Cycle Summary-Final'!W343-'5th Cycle Summary-Final2'!W343</f>
        <v>0</v>
      </c>
      <c r="X343" s="32">
        <f>'5th Cycle Summary-Final'!X343-'5th Cycle Summary-Final2'!X343</f>
        <v>0</v>
      </c>
      <c r="Y343" s="32">
        <f>'5th Cycle Summary-Final'!Y343-'5th Cycle Summary-Final2'!Y343</f>
        <v>0</v>
      </c>
      <c r="Z343" s="32">
        <f>'5th Cycle Summary-Final'!Z343-'5th Cycle Summary-Final2'!Z343</f>
        <v>0</v>
      </c>
    </row>
    <row r="344" spans="1:26" ht="12.75" customHeight="1" x14ac:dyDescent="0.15">
      <c r="A344" s="9" t="s">
        <v>505</v>
      </c>
      <c r="B344" s="9" t="s">
        <v>67</v>
      </c>
      <c r="C344" s="29" t="s">
        <v>535</v>
      </c>
      <c r="D344" s="32">
        <f>'5th Cycle Summary-Final'!D344-'5th Cycle Summary-Final2'!D344</f>
        <v>0</v>
      </c>
      <c r="E344" s="32">
        <f>'5th Cycle Summary-Final'!E344-'5th Cycle Summary-Final2'!E344</f>
        <v>0</v>
      </c>
      <c r="F344" s="32">
        <f>'5th Cycle Summary-Final'!F344-'5th Cycle Summary-Final2'!F344</f>
        <v>0</v>
      </c>
      <c r="G344" s="32">
        <f>'5th Cycle Summary-Final'!G344-'5th Cycle Summary-Final2'!G344</f>
        <v>0</v>
      </c>
      <c r="H344" s="32">
        <f>'5th Cycle Summary-Final'!H344-'5th Cycle Summary-Final2'!H344</f>
        <v>0</v>
      </c>
      <c r="I344" s="32">
        <f>'5th Cycle Summary-Final'!I344-'5th Cycle Summary-Final2'!I344</f>
        <v>0</v>
      </c>
      <c r="J344" s="32">
        <f>'5th Cycle Summary-Final'!J344-'5th Cycle Summary-Final2'!J344</f>
        <v>0</v>
      </c>
      <c r="K344" s="32">
        <f>'5th Cycle Summary-Final'!K344-'5th Cycle Summary-Final2'!K344</f>
        <v>0</v>
      </c>
      <c r="L344" s="32">
        <f>'5th Cycle Summary-Final'!L344-'5th Cycle Summary-Final2'!L344</f>
        <v>0</v>
      </c>
      <c r="M344" s="32">
        <f>'5th Cycle Summary-Final'!M344-'5th Cycle Summary-Final2'!M344</f>
        <v>0</v>
      </c>
      <c r="N344" s="32">
        <f>'5th Cycle Summary-Final'!N344-'5th Cycle Summary-Final2'!N344</f>
        <v>0</v>
      </c>
      <c r="O344" s="32">
        <f>'5th Cycle Summary-Final'!O344-'5th Cycle Summary-Final2'!O344</f>
        <v>0</v>
      </c>
      <c r="P344" s="32">
        <f>'5th Cycle Summary-Final'!P344-'5th Cycle Summary-Final2'!P344</f>
        <v>0</v>
      </c>
      <c r="Q344" s="32">
        <f>'5th Cycle Summary-Final'!Q344-'5th Cycle Summary-Final2'!Q344</f>
        <v>0</v>
      </c>
      <c r="R344" s="32">
        <f>'5th Cycle Summary-Final'!R344-'5th Cycle Summary-Final2'!R344</f>
        <v>0</v>
      </c>
      <c r="S344" s="32">
        <f>'5th Cycle Summary-Final'!S344-'5th Cycle Summary-Final2'!S344</f>
        <v>0</v>
      </c>
      <c r="T344" s="32">
        <f>'5th Cycle Summary-Final'!T344-'5th Cycle Summary-Final2'!T344</f>
        <v>0</v>
      </c>
      <c r="U344" s="32">
        <f>'5th Cycle Summary-Final'!U344-'5th Cycle Summary-Final2'!U344</f>
        <v>0</v>
      </c>
      <c r="V344" s="32">
        <f>'5th Cycle Summary-Final'!V344-'5th Cycle Summary-Final2'!V344</f>
        <v>0</v>
      </c>
      <c r="W344" s="32">
        <f>'5th Cycle Summary-Final'!W344-'5th Cycle Summary-Final2'!W344</f>
        <v>0</v>
      </c>
      <c r="X344" s="32">
        <f>'5th Cycle Summary-Final'!X344-'5th Cycle Summary-Final2'!X344</f>
        <v>0</v>
      </c>
      <c r="Y344" s="32">
        <f>'5th Cycle Summary-Final'!Y344-'5th Cycle Summary-Final2'!Y344</f>
        <v>0</v>
      </c>
      <c r="Z344" s="32">
        <f>'5th Cycle Summary-Final'!Z344-'5th Cycle Summary-Final2'!Z344</f>
        <v>0</v>
      </c>
    </row>
    <row r="345" spans="1:26" ht="12.75" customHeight="1" x14ac:dyDescent="0.15">
      <c r="A345" s="9" t="s">
        <v>505</v>
      </c>
      <c r="B345" s="9" t="s">
        <v>67</v>
      </c>
      <c r="C345" s="29" t="s">
        <v>537</v>
      </c>
      <c r="D345" s="32">
        <f>'5th Cycle Summary-Final'!D345-'5th Cycle Summary-Final2'!D345</f>
        <v>0</v>
      </c>
      <c r="E345" s="32">
        <f>'5th Cycle Summary-Final'!E345-'5th Cycle Summary-Final2'!E345</f>
        <v>0</v>
      </c>
      <c r="F345" s="32">
        <f>'5th Cycle Summary-Final'!F345-'5th Cycle Summary-Final2'!F345</f>
        <v>0</v>
      </c>
      <c r="G345" s="32">
        <f>'5th Cycle Summary-Final'!G345-'5th Cycle Summary-Final2'!G345</f>
        <v>0</v>
      </c>
      <c r="H345" s="32">
        <f>'5th Cycle Summary-Final'!H345-'5th Cycle Summary-Final2'!H345</f>
        <v>0</v>
      </c>
      <c r="I345" s="32">
        <f>'5th Cycle Summary-Final'!I345-'5th Cycle Summary-Final2'!I345</f>
        <v>0</v>
      </c>
      <c r="J345" s="32">
        <f>'5th Cycle Summary-Final'!J345-'5th Cycle Summary-Final2'!J345</f>
        <v>0</v>
      </c>
      <c r="K345" s="32">
        <f>'5th Cycle Summary-Final'!K345-'5th Cycle Summary-Final2'!K345</f>
        <v>0</v>
      </c>
      <c r="L345" s="32">
        <f>'5th Cycle Summary-Final'!L345-'5th Cycle Summary-Final2'!L345</f>
        <v>0</v>
      </c>
      <c r="M345" s="32">
        <f>'5th Cycle Summary-Final'!M345-'5th Cycle Summary-Final2'!M345</f>
        <v>0</v>
      </c>
      <c r="N345" s="32">
        <f>'5th Cycle Summary-Final'!N345-'5th Cycle Summary-Final2'!N345</f>
        <v>0</v>
      </c>
      <c r="O345" s="32">
        <f>'5th Cycle Summary-Final'!O345-'5th Cycle Summary-Final2'!O345</f>
        <v>0</v>
      </c>
      <c r="P345" s="32">
        <f>'5th Cycle Summary-Final'!P345-'5th Cycle Summary-Final2'!P345</f>
        <v>0</v>
      </c>
      <c r="Q345" s="32">
        <f>'5th Cycle Summary-Final'!Q345-'5th Cycle Summary-Final2'!Q345</f>
        <v>0</v>
      </c>
      <c r="R345" s="32">
        <f>'5th Cycle Summary-Final'!R345-'5th Cycle Summary-Final2'!R345</f>
        <v>0</v>
      </c>
      <c r="S345" s="32">
        <f>'5th Cycle Summary-Final'!S345-'5th Cycle Summary-Final2'!S345</f>
        <v>0</v>
      </c>
      <c r="T345" s="32">
        <f>'5th Cycle Summary-Final'!T345-'5th Cycle Summary-Final2'!T345</f>
        <v>0</v>
      </c>
      <c r="U345" s="32">
        <f>'5th Cycle Summary-Final'!U345-'5th Cycle Summary-Final2'!U345</f>
        <v>0</v>
      </c>
      <c r="V345" s="32">
        <f>'5th Cycle Summary-Final'!V345-'5th Cycle Summary-Final2'!V345</f>
        <v>0</v>
      </c>
      <c r="W345" s="32">
        <f>'5th Cycle Summary-Final'!W345-'5th Cycle Summary-Final2'!W345</f>
        <v>0</v>
      </c>
      <c r="X345" s="32">
        <f>'5th Cycle Summary-Final'!X345-'5th Cycle Summary-Final2'!X345</f>
        <v>0</v>
      </c>
      <c r="Y345" s="32">
        <f>'5th Cycle Summary-Final'!Y345-'5th Cycle Summary-Final2'!Y345</f>
        <v>0</v>
      </c>
      <c r="Z345" s="32">
        <f>'5th Cycle Summary-Final'!Z345-'5th Cycle Summary-Final2'!Z345</f>
        <v>0</v>
      </c>
    </row>
    <row r="346" spans="1:26" ht="12.75" customHeight="1" x14ac:dyDescent="0.15">
      <c r="A346" s="9" t="s">
        <v>505</v>
      </c>
      <c r="B346" s="9" t="s">
        <v>67</v>
      </c>
      <c r="C346" s="29" t="s">
        <v>505</v>
      </c>
      <c r="D346" s="32">
        <f>'5th Cycle Summary-Final'!D346-'5th Cycle Summary-Final2'!D346</f>
        <v>0</v>
      </c>
      <c r="E346" s="32">
        <f>'5th Cycle Summary-Final'!E346-'5th Cycle Summary-Final2'!E346</f>
        <v>0</v>
      </c>
      <c r="F346" s="32">
        <f>'5th Cycle Summary-Final'!F346-'5th Cycle Summary-Final2'!F346</f>
        <v>0</v>
      </c>
      <c r="G346" s="32">
        <f>'5th Cycle Summary-Final'!G346-'5th Cycle Summary-Final2'!G346</f>
        <v>0</v>
      </c>
      <c r="H346" s="32">
        <f>'5th Cycle Summary-Final'!H346-'5th Cycle Summary-Final2'!H346</f>
        <v>0</v>
      </c>
      <c r="I346" s="32">
        <f>'5th Cycle Summary-Final'!I346-'5th Cycle Summary-Final2'!I346</f>
        <v>0</v>
      </c>
      <c r="J346" s="32">
        <f>'5th Cycle Summary-Final'!J346-'5th Cycle Summary-Final2'!J346</f>
        <v>0</v>
      </c>
      <c r="K346" s="32">
        <f>'5th Cycle Summary-Final'!K346-'5th Cycle Summary-Final2'!K346</f>
        <v>0</v>
      </c>
      <c r="L346" s="32">
        <f>'5th Cycle Summary-Final'!L346-'5th Cycle Summary-Final2'!L346</f>
        <v>0</v>
      </c>
      <c r="M346" s="32">
        <f>'5th Cycle Summary-Final'!M346-'5th Cycle Summary-Final2'!M346</f>
        <v>0</v>
      </c>
      <c r="N346" s="32">
        <f>'5th Cycle Summary-Final'!N346-'5th Cycle Summary-Final2'!N346</f>
        <v>0</v>
      </c>
      <c r="O346" s="32">
        <f>'5th Cycle Summary-Final'!O346-'5th Cycle Summary-Final2'!O346</f>
        <v>0</v>
      </c>
      <c r="P346" s="32">
        <f>'5th Cycle Summary-Final'!P346-'5th Cycle Summary-Final2'!P346</f>
        <v>0</v>
      </c>
      <c r="Q346" s="32">
        <f>'5th Cycle Summary-Final'!Q346-'5th Cycle Summary-Final2'!Q346</f>
        <v>0</v>
      </c>
      <c r="R346" s="32">
        <f>'5th Cycle Summary-Final'!R346-'5th Cycle Summary-Final2'!R346</f>
        <v>0</v>
      </c>
      <c r="S346" s="32">
        <f>'5th Cycle Summary-Final'!S346-'5th Cycle Summary-Final2'!S346</f>
        <v>0</v>
      </c>
      <c r="T346" s="32">
        <f>'5th Cycle Summary-Final'!T346-'5th Cycle Summary-Final2'!T346</f>
        <v>0</v>
      </c>
      <c r="U346" s="32">
        <f>'5th Cycle Summary-Final'!U346-'5th Cycle Summary-Final2'!U346</f>
        <v>0</v>
      </c>
      <c r="V346" s="32">
        <f>'5th Cycle Summary-Final'!V346-'5th Cycle Summary-Final2'!V346</f>
        <v>0</v>
      </c>
      <c r="W346" s="32">
        <f>'5th Cycle Summary-Final'!W346-'5th Cycle Summary-Final2'!W346</f>
        <v>0</v>
      </c>
      <c r="X346" s="32">
        <f>'5th Cycle Summary-Final'!X346-'5th Cycle Summary-Final2'!X346</f>
        <v>0</v>
      </c>
      <c r="Y346" s="32">
        <f>'5th Cycle Summary-Final'!Y346-'5th Cycle Summary-Final2'!Y346</f>
        <v>0</v>
      </c>
      <c r="Z346" s="32">
        <f>'5th Cycle Summary-Final'!Z346-'5th Cycle Summary-Final2'!Z346</f>
        <v>0</v>
      </c>
    </row>
    <row r="347" spans="1:26" ht="12.75" customHeight="1" x14ac:dyDescent="0.15">
      <c r="A347" s="9" t="s">
        <v>505</v>
      </c>
      <c r="B347" s="9" t="s">
        <v>67</v>
      </c>
      <c r="C347" s="29" t="s">
        <v>539</v>
      </c>
      <c r="D347" s="32">
        <f>'5th Cycle Summary-Final'!D347-'5th Cycle Summary-Final2'!D347</f>
        <v>0</v>
      </c>
      <c r="E347" s="32">
        <f>'5th Cycle Summary-Final'!E347-'5th Cycle Summary-Final2'!E347</f>
        <v>0</v>
      </c>
      <c r="F347" s="32">
        <f>'5th Cycle Summary-Final'!F347-'5th Cycle Summary-Final2'!F347</f>
        <v>0</v>
      </c>
      <c r="G347" s="32">
        <f>'5th Cycle Summary-Final'!G347-'5th Cycle Summary-Final2'!G347</f>
        <v>0</v>
      </c>
      <c r="H347" s="32">
        <f>'5th Cycle Summary-Final'!H347-'5th Cycle Summary-Final2'!H347</f>
        <v>0</v>
      </c>
      <c r="I347" s="32">
        <f>'5th Cycle Summary-Final'!I347-'5th Cycle Summary-Final2'!I347</f>
        <v>0</v>
      </c>
      <c r="J347" s="32">
        <f>'5th Cycle Summary-Final'!J347-'5th Cycle Summary-Final2'!J347</f>
        <v>0</v>
      </c>
      <c r="K347" s="32">
        <f>'5th Cycle Summary-Final'!K347-'5th Cycle Summary-Final2'!K347</f>
        <v>0</v>
      </c>
      <c r="L347" s="32">
        <f>'5th Cycle Summary-Final'!L347-'5th Cycle Summary-Final2'!L347</f>
        <v>0</v>
      </c>
      <c r="M347" s="32">
        <f>'5th Cycle Summary-Final'!M347-'5th Cycle Summary-Final2'!M347</f>
        <v>0</v>
      </c>
      <c r="N347" s="32">
        <f>'5th Cycle Summary-Final'!N347-'5th Cycle Summary-Final2'!N347</f>
        <v>0</v>
      </c>
      <c r="O347" s="32">
        <f>'5th Cycle Summary-Final'!O347-'5th Cycle Summary-Final2'!O347</f>
        <v>0</v>
      </c>
      <c r="P347" s="32">
        <f>'5th Cycle Summary-Final'!P347-'5th Cycle Summary-Final2'!P347</f>
        <v>0</v>
      </c>
      <c r="Q347" s="32">
        <f>'5th Cycle Summary-Final'!Q347-'5th Cycle Summary-Final2'!Q347</f>
        <v>0</v>
      </c>
      <c r="R347" s="32">
        <f>'5th Cycle Summary-Final'!R347-'5th Cycle Summary-Final2'!R347</f>
        <v>0</v>
      </c>
      <c r="S347" s="32">
        <f>'5th Cycle Summary-Final'!S347-'5th Cycle Summary-Final2'!S347</f>
        <v>0</v>
      </c>
      <c r="T347" s="32">
        <f>'5th Cycle Summary-Final'!T347-'5th Cycle Summary-Final2'!T347</f>
        <v>0</v>
      </c>
      <c r="U347" s="32">
        <f>'5th Cycle Summary-Final'!U347-'5th Cycle Summary-Final2'!U347</f>
        <v>0</v>
      </c>
      <c r="V347" s="32">
        <f>'5th Cycle Summary-Final'!V347-'5th Cycle Summary-Final2'!V347</f>
        <v>0</v>
      </c>
      <c r="W347" s="32">
        <f>'5th Cycle Summary-Final'!W347-'5th Cycle Summary-Final2'!W347</f>
        <v>0</v>
      </c>
      <c r="X347" s="32">
        <f>'5th Cycle Summary-Final'!X347-'5th Cycle Summary-Final2'!X347</f>
        <v>0</v>
      </c>
      <c r="Y347" s="32">
        <f>'5th Cycle Summary-Final'!Y347-'5th Cycle Summary-Final2'!Y347</f>
        <v>0</v>
      </c>
      <c r="Z347" s="32">
        <f>'5th Cycle Summary-Final'!Z347-'5th Cycle Summary-Final2'!Z347</f>
        <v>0</v>
      </c>
    </row>
    <row r="348" spans="1:26" ht="12.75" customHeight="1" x14ac:dyDescent="0.15">
      <c r="A348" s="9" t="s">
        <v>505</v>
      </c>
      <c r="B348" s="9" t="s">
        <v>67</v>
      </c>
      <c r="C348" s="29" t="s">
        <v>541</v>
      </c>
      <c r="D348" s="32">
        <f>'5th Cycle Summary-Final'!D348-'5th Cycle Summary-Final2'!D348</f>
        <v>0</v>
      </c>
      <c r="E348" s="32">
        <f>'5th Cycle Summary-Final'!E348-'5th Cycle Summary-Final2'!E348</f>
        <v>0</v>
      </c>
      <c r="F348" s="32">
        <f>'5th Cycle Summary-Final'!F348-'5th Cycle Summary-Final2'!F348</f>
        <v>0</v>
      </c>
      <c r="G348" s="32">
        <f>'5th Cycle Summary-Final'!G348-'5th Cycle Summary-Final2'!G348</f>
        <v>0</v>
      </c>
      <c r="H348" s="32">
        <f>'5th Cycle Summary-Final'!H348-'5th Cycle Summary-Final2'!H348</f>
        <v>0</v>
      </c>
      <c r="I348" s="32">
        <f>'5th Cycle Summary-Final'!I348-'5th Cycle Summary-Final2'!I348</f>
        <v>0</v>
      </c>
      <c r="J348" s="32">
        <f>'5th Cycle Summary-Final'!J348-'5th Cycle Summary-Final2'!J348</f>
        <v>0</v>
      </c>
      <c r="K348" s="32">
        <f>'5th Cycle Summary-Final'!K348-'5th Cycle Summary-Final2'!K348</f>
        <v>0</v>
      </c>
      <c r="L348" s="32">
        <f>'5th Cycle Summary-Final'!L348-'5th Cycle Summary-Final2'!L348</f>
        <v>0</v>
      </c>
      <c r="M348" s="32">
        <f>'5th Cycle Summary-Final'!M348-'5th Cycle Summary-Final2'!M348</f>
        <v>0</v>
      </c>
      <c r="N348" s="32">
        <f>'5th Cycle Summary-Final'!N348-'5th Cycle Summary-Final2'!N348</f>
        <v>0</v>
      </c>
      <c r="O348" s="32">
        <f>'5th Cycle Summary-Final'!O348-'5th Cycle Summary-Final2'!O348</f>
        <v>0</v>
      </c>
      <c r="P348" s="32">
        <f>'5th Cycle Summary-Final'!P348-'5th Cycle Summary-Final2'!P348</f>
        <v>0</v>
      </c>
      <c r="Q348" s="32">
        <f>'5th Cycle Summary-Final'!Q348-'5th Cycle Summary-Final2'!Q348</f>
        <v>0</v>
      </c>
      <c r="R348" s="32">
        <f>'5th Cycle Summary-Final'!R348-'5th Cycle Summary-Final2'!R348</f>
        <v>0</v>
      </c>
      <c r="S348" s="32">
        <f>'5th Cycle Summary-Final'!S348-'5th Cycle Summary-Final2'!S348</f>
        <v>0</v>
      </c>
      <c r="T348" s="32">
        <f>'5th Cycle Summary-Final'!T348-'5th Cycle Summary-Final2'!T348</f>
        <v>0</v>
      </c>
      <c r="U348" s="32">
        <f>'5th Cycle Summary-Final'!U348-'5th Cycle Summary-Final2'!U348</f>
        <v>0</v>
      </c>
      <c r="V348" s="32">
        <f>'5th Cycle Summary-Final'!V348-'5th Cycle Summary-Final2'!V348</f>
        <v>0</v>
      </c>
      <c r="W348" s="32">
        <f>'5th Cycle Summary-Final'!W348-'5th Cycle Summary-Final2'!W348</f>
        <v>0</v>
      </c>
      <c r="X348" s="32">
        <f>'5th Cycle Summary-Final'!X348-'5th Cycle Summary-Final2'!X348</f>
        <v>0</v>
      </c>
      <c r="Y348" s="32">
        <f>'5th Cycle Summary-Final'!Y348-'5th Cycle Summary-Final2'!Y348</f>
        <v>0</v>
      </c>
      <c r="Z348" s="32">
        <f>'5th Cycle Summary-Final'!Z348-'5th Cycle Summary-Final2'!Z348</f>
        <v>0</v>
      </c>
    </row>
    <row r="349" spans="1:26" ht="12.75" customHeight="1" x14ac:dyDescent="0.15">
      <c r="A349" s="9" t="s">
        <v>505</v>
      </c>
      <c r="B349" s="9" t="s">
        <v>67</v>
      </c>
      <c r="C349" s="29" t="s">
        <v>544</v>
      </c>
      <c r="D349" s="32">
        <f>'5th Cycle Summary-Final'!D349-'5th Cycle Summary-Final2'!D349</f>
        <v>0</v>
      </c>
      <c r="E349" s="32">
        <f>'5th Cycle Summary-Final'!E349-'5th Cycle Summary-Final2'!E349</f>
        <v>0</v>
      </c>
      <c r="F349" s="32">
        <f>'5th Cycle Summary-Final'!F349-'5th Cycle Summary-Final2'!F349</f>
        <v>0</v>
      </c>
      <c r="G349" s="32">
        <f>'5th Cycle Summary-Final'!G349-'5th Cycle Summary-Final2'!G349</f>
        <v>0</v>
      </c>
      <c r="H349" s="32">
        <f>'5th Cycle Summary-Final'!H349-'5th Cycle Summary-Final2'!H349</f>
        <v>0</v>
      </c>
      <c r="I349" s="32">
        <f>'5th Cycle Summary-Final'!I349-'5th Cycle Summary-Final2'!I349</f>
        <v>0</v>
      </c>
      <c r="J349" s="32">
        <f>'5th Cycle Summary-Final'!J349-'5th Cycle Summary-Final2'!J349</f>
        <v>0</v>
      </c>
      <c r="K349" s="32">
        <f>'5th Cycle Summary-Final'!K349-'5th Cycle Summary-Final2'!K349</f>
        <v>0</v>
      </c>
      <c r="L349" s="32">
        <f>'5th Cycle Summary-Final'!L349-'5th Cycle Summary-Final2'!L349</f>
        <v>0</v>
      </c>
      <c r="M349" s="32">
        <f>'5th Cycle Summary-Final'!M349-'5th Cycle Summary-Final2'!M349</f>
        <v>0</v>
      </c>
      <c r="N349" s="32">
        <f>'5th Cycle Summary-Final'!N349-'5th Cycle Summary-Final2'!N349</f>
        <v>0</v>
      </c>
      <c r="O349" s="32">
        <f>'5th Cycle Summary-Final'!O349-'5th Cycle Summary-Final2'!O349</f>
        <v>0</v>
      </c>
      <c r="P349" s="32">
        <f>'5th Cycle Summary-Final'!P349-'5th Cycle Summary-Final2'!P349</f>
        <v>0</v>
      </c>
      <c r="Q349" s="32">
        <f>'5th Cycle Summary-Final'!Q349-'5th Cycle Summary-Final2'!Q349</f>
        <v>0</v>
      </c>
      <c r="R349" s="32">
        <f>'5th Cycle Summary-Final'!R349-'5th Cycle Summary-Final2'!R349</f>
        <v>0</v>
      </c>
      <c r="S349" s="32">
        <f>'5th Cycle Summary-Final'!S349-'5th Cycle Summary-Final2'!S349</f>
        <v>0</v>
      </c>
      <c r="T349" s="32">
        <f>'5th Cycle Summary-Final'!T349-'5th Cycle Summary-Final2'!T349</f>
        <v>0</v>
      </c>
      <c r="U349" s="32">
        <f>'5th Cycle Summary-Final'!U349-'5th Cycle Summary-Final2'!U349</f>
        <v>0</v>
      </c>
      <c r="V349" s="32">
        <f>'5th Cycle Summary-Final'!V349-'5th Cycle Summary-Final2'!V349</f>
        <v>0</v>
      </c>
      <c r="W349" s="32">
        <f>'5th Cycle Summary-Final'!W349-'5th Cycle Summary-Final2'!W349</f>
        <v>0</v>
      </c>
      <c r="X349" s="32">
        <f>'5th Cycle Summary-Final'!X349-'5th Cycle Summary-Final2'!X349</f>
        <v>0</v>
      </c>
      <c r="Y349" s="32">
        <f>'5th Cycle Summary-Final'!Y349-'5th Cycle Summary-Final2'!Y349</f>
        <v>0</v>
      </c>
      <c r="Z349" s="32">
        <f>'5th Cycle Summary-Final'!Z349-'5th Cycle Summary-Final2'!Z349</f>
        <v>0</v>
      </c>
    </row>
    <row r="350" spans="1:26" ht="12.75" customHeight="1" x14ac:dyDescent="0.15">
      <c r="A350" s="9" t="s">
        <v>509</v>
      </c>
      <c r="B350" s="9" t="s">
        <v>128</v>
      </c>
      <c r="C350" s="29" t="s">
        <v>510</v>
      </c>
      <c r="D350" s="32">
        <f>'5th Cycle Summary-Final'!D350-'5th Cycle Summary-Final2'!D350</f>
        <v>0</v>
      </c>
      <c r="E350" s="32">
        <f>'5th Cycle Summary-Final'!E350-'5th Cycle Summary-Final2'!E350</f>
        <v>0</v>
      </c>
      <c r="F350" s="32">
        <f>'5th Cycle Summary-Final'!F350-'5th Cycle Summary-Final2'!F350</f>
        <v>0</v>
      </c>
      <c r="G350" s="32">
        <f>'5th Cycle Summary-Final'!G350-'5th Cycle Summary-Final2'!G350</f>
        <v>0</v>
      </c>
      <c r="H350" s="32">
        <f>'5th Cycle Summary-Final'!H350-'5th Cycle Summary-Final2'!H350</f>
        <v>0</v>
      </c>
      <c r="I350" s="32">
        <f>'5th Cycle Summary-Final'!I350-'5th Cycle Summary-Final2'!I350</f>
        <v>0</v>
      </c>
      <c r="J350" s="32">
        <f>'5th Cycle Summary-Final'!J350-'5th Cycle Summary-Final2'!J350</f>
        <v>0</v>
      </c>
      <c r="K350" s="32">
        <f>'5th Cycle Summary-Final'!K350-'5th Cycle Summary-Final2'!K350</f>
        <v>0</v>
      </c>
      <c r="L350" s="32">
        <f>'5th Cycle Summary-Final'!L350-'5th Cycle Summary-Final2'!L350</f>
        <v>0</v>
      </c>
      <c r="M350" s="32">
        <f>'5th Cycle Summary-Final'!M350-'5th Cycle Summary-Final2'!M350</f>
        <v>0</v>
      </c>
      <c r="N350" s="32">
        <f>'5th Cycle Summary-Final'!N350-'5th Cycle Summary-Final2'!N350</f>
        <v>0</v>
      </c>
      <c r="O350" s="32">
        <f>'5th Cycle Summary-Final'!O350-'5th Cycle Summary-Final2'!O350</f>
        <v>0</v>
      </c>
      <c r="P350" s="32">
        <f>'5th Cycle Summary-Final'!P350-'5th Cycle Summary-Final2'!P350</f>
        <v>0</v>
      </c>
      <c r="Q350" s="32">
        <f>'5th Cycle Summary-Final'!Q350-'5th Cycle Summary-Final2'!Q350</f>
        <v>0</v>
      </c>
      <c r="R350" s="32">
        <f>'5th Cycle Summary-Final'!R350-'5th Cycle Summary-Final2'!R350</f>
        <v>0</v>
      </c>
      <c r="S350" s="32">
        <f>'5th Cycle Summary-Final'!S350-'5th Cycle Summary-Final2'!S350</f>
        <v>0</v>
      </c>
      <c r="T350" s="32">
        <f>'5th Cycle Summary-Final'!T350-'5th Cycle Summary-Final2'!T350</f>
        <v>0</v>
      </c>
      <c r="U350" s="32">
        <f>'5th Cycle Summary-Final'!U350-'5th Cycle Summary-Final2'!U350</f>
        <v>0</v>
      </c>
      <c r="V350" s="32">
        <f>'5th Cycle Summary-Final'!V350-'5th Cycle Summary-Final2'!V350</f>
        <v>0</v>
      </c>
      <c r="W350" s="32">
        <f>'5th Cycle Summary-Final'!W350-'5th Cycle Summary-Final2'!W350</f>
        <v>0</v>
      </c>
      <c r="X350" s="32">
        <f>'5th Cycle Summary-Final'!X350-'5th Cycle Summary-Final2'!X350</f>
        <v>0</v>
      </c>
      <c r="Y350" s="32">
        <f>'5th Cycle Summary-Final'!Y350-'5th Cycle Summary-Final2'!Y350</f>
        <v>0</v>
      </c>
      <c r="Z350" s="32">
        <f>'5th Cycle Summary-Final'!Z350-'5th Cycle Summary-Final2'!Z350</f>
        <v>0</v>
      </c>
    </row>
    <row r="351" spans="1:26" ht="12.75" customHeight="1" x14ac:dyDescent="0.15">
      <c r="A351" s="9" t="s">
        <v>509</v>
      </c>
      <c r="B351" s="9" t="s">
        <v>128</v>
      </c>
      <c r="C351" s="29" t="s">
        <v>509</v>
      </c>
      <c r="D351" s="32">
        <f>'5th Cycle Summary-Final'!D351-'5th Cycle Summary-Final2'!D351</f>
        <v>0</v>
      </c>
      <c r="E351" s="32">
        <f>'5th Cycle Summary-Final'!E351-'5th Cycle Summary-Final2'!E351</f>
        <v>0</v>
      </c>
      <c r="F351" s="32">
        <f>'5th Cycle Summary-Final'!F351-'5th Cycle Summary-Final2'!F351</f>
        <v>0</v>
      </c>
      <c r="G351" s="32">
        <f>'5th Cycle Summary-Final'!G351-'5th Cycle Summary-Final2'!G351</f>
        <v>0</v>
      </c>
      <c r="H351" s="32">
        <f>'5th Cycle Summary-Final'!H351-'5th Cycle Summary-Final2'!H351</f>
        <v>0</v>
      </c>
      <c r="I351" s="32">
        <f>'5th Cycle Summary-Final'!I351-'5th Cycle Summary-Final2'!I351</f>
        <v>0</v>
      </c>
      <c r="J351" s="32">
        <f>'5th Cycle Summary-Final'!J351-'5th Cycle Summary-Final2'!J351</f>
        <v>0</v>
      </c>
      <c r="K351" s="32">
        <f>'5th Cycle Summary-Final'!K351-'5th Cycle Summary-Final2'!K351</f>
        <v>0</v>
      </c>
      <c r="L351" s="32">
        <f>'5th Cycle Summary-Final'!L351-'5th Cycle Summary-Final2'!L351</f>
        <v>0</v>
      </c>
      <c r="M351" s="32">
        <f>'5th Cycle Summary-Final'!M351-'5th Cycle Summary-Final2'!M351</f>
        <v>0</v>
      </c>
      <c r="N351" s="32">
        <f>'5th Cycle Summary-Final'!N351-'5th Cycle Summary-Final2'!N351</f>
        <v>0</v>
      </c>
      <c r="O351" s="32">
        <f>'5th Cycle Summary-Final'!O351-'5th Cycle Summary-Final2'!O351</f>
        <v>0</v>
      </c>
      <c r="P351" s="32">
        <f>'5th Cycle Summary-Final'!P351-'5th Cycle Summary-Final2'!P351</f>
        <v>0</v>
      </c>
      <c r="Q351" s="32">
        <f>'5th Cycle Summary-Final'!Q351-'5th Cycle Summary-Final2'!Q351</f>
        <v>0</v>
      </c>
      <c r="R351" s="32">
        <f>'5th Cycle Summary-Final'!R351-'5th Cycle Summary-Final2'!R351</f>
        <v>0</v>
      </c>
      <c r="S351" s="32">
        <f>'5th Cycle Summary-Final'!S351-'5th Cycle Summary-Final2'!S351</f>
        <v>0</v>
      </c>
      <c r="T351" s="32">
        <f>'5th Cycle Summary-Final'!T351-'5th Cycle Summary-Final2'!T351</f>
        <v>0</v>
      </c>
      <c r="U351" s="32">
        <f>'5th Cycle Summary-Final'!U351-'5th Cycle Summary-Final2'!U351</f>
        <v>0</v>
      </c>
      <c r="V351" s="32">
        <f>'5th Cycle Summary-Final'!V351-'5th Cycle Summary-Final2'!V351</f>
        <v>0</v>
      </c>
      <c r="W351" s="32">
        <f>'5th Cycle Summary-Final'!W351-'5th Cycle Summary-Final2'!W351</f>
        <v>0</v>
      </c>
      <c r="X351" s="32">
        <f>'5th Cycle Summary-Final'!X351-'5th Cycle Summary-Final2'!X351</f>
        <v>0</v>
      </c>
      <c r="Y351" s="32">
        <f>'5th Cycle Summary-Final'!Y351-'5th Cycle Summary-Final2'!Y351</f>
        <v>0</v>
      </c>
      <c r="Z351" s="32">
        <f>'5th Cycle Summary-Final'!Z351-'5th Cycle Summary-Final2'!Z351</f>
        <v>0</v>
      </c>
    </row>
    <row r="352" spans="1:26" ht="12.75" customHeight="1" x14ac:dyDescent="0.15">
      <c r="A352" s="9" t="s">
        <v>509</v>
      </c>
      <c r="B352" s="9" t="s">
        <v>128</v>
      </c>
      <c r="C352" s="29" t="s">
        <v>545</v>
      </c>
      <c r="D352" s="32">
        <f>'5th Cycle Summary-Final'!D352-'5th Cycle Summary-Final2'!D352</f>
        <v>0</v>
      </c>
      <c r="E352" s="32">
        <f>'5th Cycle Summary-Final'!E352-'5th Cycle Summary-Final2'!E352</f>
        <v>0</v>
      </c>
      <c r="F352" s="32">
        <f>'5th Cycle Summary-Final'!F352-'5th Cycle Summary-Final2'!F352</f>
        <v>0</v>
      </c>
      <c r="G352" s="32">
        <f>'5th Cycle Summary-Final'!G352-'5th Cycle Summary-Final2'!G352</f>
        <v>0</v>
      </c>
      <c r="H352" s="32">
        <f>'5th Cycle Summary-Final'!H352-'5th Cycle Summary-Final2'!H352</f>
        <v>0</v>
      </c>
      <c r="I352" s="32">
        <f>'5th Cycle Summary-Final'!I352-'5th Cycle Summary-Final2'!I352</f>
        <v>0</v>
      </c>
      <c r="J352" s="32">
        <f>'5th Cycle Summary-Final'!J352-'5th Cycle Summary-Final2'!J352</f>
        <v>0</v>
      </c>
      <c r="K352" s="32">
        <f>'5th Cycle Summary-Final'!K352-'5th Cycle Summary-Final2'!K352</f>
        <v>0</v>
      </c>
      <c r="L352" s="32">
        <f>'5th Cycle Summary-Final'!L352-'5th Cycle Summary-Final2'!L352</f>
        <v>0</v>
      </c>
      <c r="M352" s="32">
        <f>'5th Cycle Summary-Final'!M352-'5th Cycle Summary-Final2'!M352</f>
        <v>0</v>
      </c>
      <c r="N352" s="32">
        <f>'5th Cycle Summary-Final'!N352-'5th Cycle Summary-Final2'!N352</f>
        <v>0</v>
      </c>
      <c r="O352" s="32">
        <f>'5th Cycle Summary-Final'!O352-'5th Cycle Summary-Final2'!O352</f>
        <v>0</v>
      </c>
      <c r="P352" s="32">
        <f>'5th Cycle Summary-Final'!P352-'5th Cycle Summary-Final2'!P352</f>
        <v>0</v>
      </c>
      <c r="Q352" s="32">
        <f>'5th Cycle Summary-Final'!Q352-'5th Cycle Summary-Final2'!Q352</f>
        <v>0</v>
      </c>
      <c r="R352" s="32">
        <f>'5th Cycle Summary-Final'!R352-'5th Cycle Summary-Final2'!R352</f>
        <v>0</v>
      </c>
      <c r="S352" s="32">
        <f>'5th Cycle Summary-Final'!S352-'5th Cycle Summary-Final2'!S352</f>
        <v>0</v>
      </c>
      <c r="T352" s="32">
        <f>'5th Cycle Summary-Final'!T352-'5th Cycle Summary-Final2'!T352</f>
        <v>0</v>
      </c>
      <c r="U352" s="32">
        <f>'5th Cycle Summary-Final'!U352-'5th Cycle Summary-Final2'!U352</f>
        <v>0</v>
      </c>
      <c r="V352" s="32">
        <f>'5th Cycle Summary-Final'!V352-'5th Cycle Summary-Final2'!V352</f>
        <v>0</v>
      </c>
      <c r="W352" s="32">
        <f>'5th Cycle Summary-Final'!W352-'5th Cycle Summary-Final2'!W352</f>
        <v>0</v>
      </c>
      <c r="X352" s="32">
        <f>'5th Cycle Summary-Final'!X352-'5th Cycle Summary-Final2'!X352</f>
        <v>0</v>
      </c>
      <c r="Y352" s="32">
        <f>'5th Cycle Summary-Final'!Y352-'5th Cycle Summary-Final2'!Y352</f>
        <v>0</v>
      </c>
      <c r="Z352" s="32">
        <f>'5th Cycle Summary-Final'!Z352-'5th Cycle Summary-Final2'!Z352</f>
        <v>0</v>
      </c>
    </row>
    <row r="353" spans="1:26" ht="12.75" customHeight="1" x14ac:dyDescent="0.15">
      <c r="A353" s="9" t="s">
        <v>509</v>
      </c>
      <c r="B353" s="9" t="s">
        <v>128</v>
      </c>
      <c r="C353" s="29" t="s">
        <v>548</v>
      </c>
      <c r="D353" s="32">
        <f>'5th Cycle Summary-Final'!D353-'5th Cycle Summary-Final2'!D353</f>
        <v>0</v>
      </c>
      <c r="E353" s="32">
        <f>'5th Cycle Summary-Final'!E353-'5th Cycle Summary-Final2'!E353</f>
        <v>0</v>
      </c>
      <c r="F353" s="32">
        <f>'5th Cycle Summary-Final'!F353-'5th Cycle Summary-Final2'!F353</f>
        <v>0</v>
      </c>
      <c r="G353" s="32">
        <f>'5th Cycle Summary-Final'!G353-'5th Cycle Summary-Final2'!G353</f>
        <v>0</v>
      </c>
      <c r="H353" s="32">
        <f>'5th Cycle Summary-Final'!H353-'5th Cycle Summary-Final2'!H353</f>
        <v>0</v>
      </c>
      <c r="I353" s="32">
        <f>'5th Cycle Summary-Final'!I353-'5th Cycle Summary-Final2'!I353</f>
        <v>0</v>
      </c>
      <c r="J353" s="32">
        <f>'5th Cycle Summary-Final'!J353-'5th Cycle Summary-Final2'!J353</f>
        <v>0</v>
      </c>
      <c r="K353" s="32">
        <f>'5th Cycle Summary-Final'!K353-'5th Cycle Summary-Final2'!K353</f>
        <v>0</v>
      </c>
      <c r="L353" s="32">
        <f>'5th Cycle Summary-Final'!L353-'5th Cycle Summary-Final2'!L353</f>
        <v>0</v>
      </c>
      <c r="M353" s="32">
        <f>'5th Cycle Summary-Final'!M353-'5th Cycle Summary-Final2'!M353</f>
        <v>0</v>
      </c>
      <c r="N353" s="32">
        <f>'5th Cycle Summary-Final'!N353-'5th Cycle Summary-Final2'!N353</f>
        <v>0</v>
      </c>
      <c r="O353" s="32">
        <f>'5th Cycle Summary-Final'!O353-'5th Cycle Summary-Final2'!O353</f>
        <v>0</v>
      </c>
      <c r="P353" s="32">
        <f>'5th Cycle Summary-Final'!P353-'5th Cycle Summary-Final2'!P353</f>
        <v>0</v>
      </c>
      <c r="Q353" s="32">
        <f>'5th Cycle Summary-Final'!Q353-'5th Cycle Summary-Final2'!Q353</f>
        <v>0</v>
      </c>
      <c r="R353" s="32">
        <f>'5th Cycle Summary-Final'!R353-'5th Cycle Summary-Final2'!R353</f>
        <v>0</v>
      </c>
      <c r="S353" s="32">
        <f>'5th Cycle Summary-Final'!S353-'5th Cycle Summary-Final2'!S353</f>
        <v>0</v>
      </c>
      <c r="T353" s="32">
        <f>'5th Cycle Summary-Final'!T353-'5th Cycle Summary-Final2'!T353</f>
        <v>0</v>
      </c>
      <c r="U353" s="32">
        <f>'5th Cycle Summary-Final'!U353-'5th Cycle Summary-Final2'!U353</f>
        <v>0</v>
      </c>
      <c r="V353" s="32">
        <f>'5th Cycle Summary-Final'!V353-'5th Cycle Summary-Final2'!V353</f>
        <v>0</v>
      </c>
      <c r="W353" s="32">
        <f>'5th Cycle Summary-Final'!W353-'5th Cycle Summary-Final2'!W353</f>
        <v>0</v>
      </c>
      <c r="X353" s="32">
        <f>'5th Cycle Summary-Final'!X353-'5th Cycle Summary-Final2'!X353</f>
        <v>0</v>
      </c>
      <c r="Y353" s="32">
        <f>'5th Cycle Summary-Final'!Y353-'5th Cycle Summary-Final2'!Y353</f>
        <v>0</v>
      </c>
      <c r="Z353" s="32">
        <f>'5th Cycle Summary-Final'!Z353-'5th Cycle Summary-Final2'!Z353</f>
        <v>0</v>
      </c>
    </row>
    <row r="354" spans="1:26" ht="12.75" customHeight="1" x14ac:dyDescent="0.15">
      <c r="A354" s="9" t="s">
        <v>433</v>
      </c>
      <c r="B354" s="9" t="s">
        <v>83</v>
      </c>
      <c r="C354" s="29" t="s">
        <v>434</v>
      </c>
      <c r="D354" s="32">
        <f>'5th Cycle Summary-Final'!D354-'5th Cycle Summary-Final2'!D354</f>
        <v>0</v>
      </c>
      <c r="E354" s="32">
        <f>'5th Cycle Summary-Final'!E354-'5th Cycle Summary-Final2'!E354</f>
        <v>0</v>
      </c>
      <c r="F354" s="32">
        <f>'5th Cycle Summary-Final'!F354-'5th Cycle Summary-Final2'!F354</f>
        <v>0</v>
      </c>
      <c r="G354" s="32">
        <f>'5th Cycle Summary-Final'!G354-'5th Cycle Summary-Final2'!G354</f>
        <v>0</v>
      </c>
      <c r="H354" s="32">
        <f>'5th Cycle Summary-Final'!H354-'5th Cycle Summary-Final2'!H354</f>
        <v>0</v>
      </c>
      <c r="I354" s="32">
        <f>'5th Cycle Summary-Final'!I354-'5th Cycle Summary-Final2'!I354</f>
        <v>0</v>
      </c>
      <c r="J354" s="32">
        <f>'5th Cycle Summary-Final'!J354-'5th Cycle Summary-Final2'!J354</f>
        <v>0</v>
      </c>
      <c r="K354" s="32">
        <f>'5th Cycle Summary-Final'!K354-'5th Cycle Summary-Final2'!K354</f>
        <v>0</v>
      </c>
      <c r="L354" s="32">
        <f>'5th Cycle Summary-Final'!L354-'5th Cycle Summary-Final2'!L354</f>
        <v>0</v>
      </c>
      <c r="M354" s="32">
        <f>'5th Cycle Summary-Final'!M354-'5th Cycle Summary-Final2'!M354</f>
        <v>0</v>
      </c>
      <c r="N354" s="32">
        <f>'5th Cycle Summary-Final'!N354-'5th Cycle Summary-Final2'!N354</f>
        <v>0</v>
      </c>
      <c r="O354" s="32">
        <f>'5th Cycle Summary-Final'!O354-'5th Cycle Summary-Final2'!O354</f>
        <v>0</v>
      </c>
      <c r="P354" s="32">
        <f>'5th Cycle Summary-Final'!P354-'5th Cycle Summary-Final2'!P354</f>
        <v>0</v>
      </c>
      <c r="Q354" s="32">
        <f>'5th Cycle Summary-Final'!Q354-'5th Cycle Summary-Final2'!Q354</f>
        <v>0</v>
      </c>
      <c r="R354" s="32">
        <f>'5th Cycle Summary-Final'!R354-'5th Cycle Summary-Final2'!R354</f>
        <v>0</v>
      </c>
      <c r="S354" s="32">
        <f>'5th Cycle Summary-Final'!S354-'5th Cycle Summary-Final2'!S354</f>
        <v>0</v>
      </c>
      <c r="T354" s="32">
        <f>'5th Cycle Summary-Final'!T354-'5th Cycle Summary-Final2'!T354</f>
        <v>0</v>
      </c>
      <c r="U354" s="32">
        <f>'5th Cycle Summary-Final'!U354-'5th Cycle Summary-Final2'!U354</f>
        <v>0</v>
      </c>
      <c r="V354" s="32">
        <f>'5th Cycle Summary-Final'!V354-'5th Cycle Summary-Final2'!V354</f>
        <v>0</v>
      </c>
      <c r="W354" s="32">
        <f>'5th Cycle Summary-Final'!W354-'5th Cycle Summary-Final2'!W354</f>
        <v>0</v>
      </c>
      <c r="X354" s="32">
        <f>'5th Cycle Summary-Final'!X354-'5th Cycle Summary-Final2'!X354</f>
        <v>0</v>
      </c>
      <c r="Y354" s="32">
        <f>'5th Cycle Summary-Final'!Y354-'5th Cycle Summary-Final2'!Y354</f>
        <v>0</v>
      </c>
      <c r="Z354" s="32">
        <f>'5th Cycle Summary-Final'!Z354-'5th Cycle Summary-Final2'!Z354</f>
        <v>0</v>
      </c>
    </row>
    <row r="355" spans="1:26" ht="12.75" customHeight="1" x14ac:dyDescent="0.15">
      <c r="A355" s="9" t="s">
        <v>433</v>
      </c>
      <c r="B355" s="9" t="s">
        <v>83</v>
      </c>
      <c r="C355" s="29" t="s">
        <v>551</v>
      </c>
      <c r="D355" s="32">
        <f>'5th Cycle Summary-Final'!D355-'5th Cycle Summary-Final2'!D355</f>
        <v>0</v>
      </c>
      <c r="E355" s="32">
        <f>'5th Cycle Summary-Final'!E355-'5th Cycle Summary-Final2'!E355</f>
        <v>0</v>
      </c>
      <c r="F355" s="32">
        <f>'5th Cycle Summary-Final'!F355-'5th Cycle Summary-Final2'!F355</f>
        <v>0</v>
      </c>
      <c r="G355" s="32">
        <f>'5th Cycle Summary-Final'!G355-'5th Cycle Summary-Final2'!G355</f>
        <v>0</v>
      </c>
      <c r="H355" s="32">
        <f>'5th Cycle Summary-Final'!H355-'5th Cycle Summary-Final2'!H355</f>
        <v>0</v>
      </c>
      <c r="I355" s="32">
        <f>'5th Cycle Summary-Final'!I355-'5th Cycle Summary-Final2'!I355</f>
        <v>0</v>
      </c>
      <c r="J355" s="32">
        <f>'5th Cycle Summary-Final'!J355-'5th Cycle Summary-Final2'!J355</f>
        <v>0</v>
      </c>
      <c r="K355" s="32">
        <f>'5th Cycle Summary-Final'!K355-'5th Cycle Summary-Final2'!K355</f>
        <v>0</v>
      </c>
      <c r="L355" s="32">
        <f>'5th Cycle Summary-Final'!L355-'5th Cycle Summary-Final2'!L355</f>
        <v>0</v>
      </c>
      <c r="M355" s="32">
        <f>'5th Cycle Summary-Final'!M355-'5th Cycle Summary-Final2'!M355</f>
        <v>0</v>
      </c>
      <c r="N355" s="32">
        <f>'5th Cycle Summary-Final'!N355-'5th Cycle Summary-Final2'!N355</f>
        <v>0</v>
      </c>
      <c r="O355" s="32">
        <f>'5th Cycle Summary-Final'!O355-'5th Cycle Summary-Final2'!O355</f>
        <v>0</v>
      </c>
      <c r="P355" s="32">
        <f>'5th Cycle Summary-Final'!P355-'5th Cycle Summary-Final2'!P355</f>
        <v>0</v>
      </c>
      <c r="Q355" s="32">
        <f>'5th Cycle Summary-Final'!Q355-'5th Cycle Summary-Final2'!Q355</f>
        <v>0</v>
      </c>
      <c r="R355" s="32">
        <f>'5th Cycle Summary-Final'!R355-'5th Cycle Summary-Final2'!R355</f>
        <v>0</v>
      </c>
      <c r="S355" s="32">
        <f>'5th Cycle Summary-Final'!S355-'5th Cycle Summary-Final2'!S355</f>
        <v>0</v>
      </c>
      <c r="T355" s="32">
        <f>'5th Cycle Summary-Final'!T355-'5th Cycle Summary-Final2'!T355</f>
        <v>0</v>
      </c>
      <c r="U355" s="32">
        <f>'5th Cycle Summary-Final'!U355-'5th Cycle Summary-Final2'!U355</f>
        <v>0</v>
      </c>
      <c r="V355" s="32">
        <f>'5th Cycle Summary-Final'!V355-'5th Cycle Summary-Final2'!V355</f>
        <v>0</v>
      </c>
      <c r="W355" s="32">
        <f>'5th Cycle Summary-Final'!W355-'5th Cycle Summary-Final2'!W355</f>
        <v>0</v>
      </c>
      <c r="X355" s="32">
        <f>'5th Cycle Summary-Final'!X355-'5th Cycle Summary-Final2'!X355</f>
        <v>0</v>
      </c>
      <c r="Y355" s="32">
        <f>'5th Cycle Summary-Final'!Y355-'5th Cycle Summary-Final2'!Y355</f>
        <v>0</v>
      </c>
      <c r="Z355" s="32">
        <f>'5th Cycle Summary-Final'!Z355-'5th Cycle Summary-Final2'!Z355</f>
        <v>0</v>
      </c>
    </row>
    <row r="356" spans="1:26" ht="12.75" customHeight="1" x14ac:dyDescent="0.15">
      <c r="A356" s="9" t="s">
        <v>433</v>
      </c>
      <c r="B356" s="9" t="s">
        <v>83</v>
      </c>
      <c r="C356" s="9" t="s">
        <v>552</v>
      </c>
      <c r="D356" s="32" t="e">
        <f>'5th Cycle Summary-Final'!D356-'5th Cycle Summary-Final2'!D356</f>
        <v>#N/A</v>
      </c>
      <c r="E356" s="32">
        <f>'5th Cycle Summary-Final'!E356-'5th Cycle Summary-Final2'!E356</f>
        <v>4</v>
      </c>
      <c r="F356" s="32">
        <f>'5th Cycle Summary-Final'!F356-'5th Cycle Summary-Final2'!F356</f>
        <v>0</v>
      </c>
      <c r="G356" s="32">
        <f>'5th Cycle Summary-Final'!G356-'5th Cycle Summary-Final2'!G356</f>
        <v>4</v>
      </c>
      <c r="H356" s="32" t="e">
        <f>'5th Cycle Summary-Final'!H356-'5th Cycle Summary-Final2'!H356</f>
        <v>#N/A</v>
      </c>
      <c r="I356" s="32" t="e">
        <f>'5th Cycle Summary-Final'!I356-'5th Cycle Summary-Final2'!I356</f>
        <v>#N/A</v>
      </c>
      <c r="J356" s="32" t="e">
        <f>'5th Cycle Summary-Final'!J356-'5th Cycle Summary-Final2'!J356</f>
        <v>#N/A</v>
      </c>
      <c r="K356" s="32">
        <f>'5th Cycle Summary-Final'!K356-'5th Cycle Summary-Final2'!K356</f>
        <v>9</v>
      </c>
      <c r="L356" s="32">
        <f>'5th Cycle Summary-Final'!L356-'5th Cycle Summary-Final2'!L356</f>
        <v>0</v>
      </c>
      <c r="M356" s="32">
        <f>'5th Cycle Summary-Final'!M356-'5th Cycle Summary-Final2'!M356</f>
        <v>9</v>
      </c>
      <c r="N356" s="32" t="e">
        <f>'5th Cycle Summary-Final'!N356-'5th Cycle Summary-Final2'!N356</f>
        <v>#N/A</v>
      </c>
      <c r="O356" s="32" t="e">
        <f>'5th Cycle Summary-Final'!O356-'5th Cycle Summary-Final2'!O356</f>
        <v>#N/A</v>
      </c>
      <c r="P356" s="32" t="e">
        <f>'5th Cycle Summary-Final'!P356-'5th Cycle Summary-Final2'!P356</f>
        <v>#N/A</v>
      </c>
      <c r="Q356" s="32">
        <f>'5th Cycle Summary-Final'!Q356-'5th Cycle Summary-Final2'!Q356</f>
        <v>132</v>
      </c>
      <c r="R356" s="32" t="e">
        <f>'5th Cycle Summary-Final'!R356-'5th Cycle Summary-Final2'!R356</f>
        <v>#N/A</v>
      </c>
      <c r="S356" s="32" t="e">
        <f>'5th Cycle Summary-Final'!S356-'5th Cycle Summary-Final2'!S356</f>
        <v>#N/A</v>
      </c>
      <c r="T356" s="32" t="e">
        <f>'5th Cycle Summary-Final'!T356-'5th Cycle Summary-Final2'!T356</f>
        <v>#N/A</v>
      </c>
      <c r="U356" s="32">
        <f>'5th Cycle Summary-Final'!U356-'5th Cycle Summary-Final2'!U356</f>
        <v>1</v>
      </c>
      <c r="V356" s="32" t="e">
        <f>'5th Cycle Summary-Final'!V356-'5th Cycle Summary-Final2'!V356</f>
        <v>#N/A</v>
      </c>
      <c r="W356" s="32" t="e">
        <f>'5th Cycle Summary-Final'!W356-'5th Cycle Summary-Final2'!W356</f>
        <v>#N/A</v>
      </c>
      <c r="X356" s="32" t="e">
        <f>'5th Cycle Summary-Final'!X356-'5th Cycle Summary-Final2'!X356</f>
        <v>#N/A</v>
      </c>
      <c r="Y356" s="32">
        <f>'5th Cycle Summary-Final'!Y356-'5th Cycle Summary-Final2'!Y356</f>
        <v>146</v>
      </c>
      <c r="Z356" s="32" t="e">
        <f>'5th Cycle Summary-Final'!Z356-'5th Cycle Summary-Final2'!Z356</f>
        <v>#N/A</v>
      </c>
    </row>
    <row r="357" spans="1:26" ht="12.75" customHeight="1" x14ac:dyDescent="0.15">
      <c r="A357" s="9" t="s">
        <v>433</v>
      </c>
      <c r="B357" s="9" t="s">
        <v>83</v>
      </c>
      <c r="C357" s="29" t="s">
        <v>553</v>
      </c>
      <c r="D357" s="32">
        <f>'5th Cycle Summary-Final'!D357-'5th Cycle Summary-Final2'!D357</f>
        <v>0</v>
      </c>
      <c r="E357" s="32">
        <f>'5th Cycle Summary-Final'!E357-'5th Cycle Summary-Final2'!E357</f>
        <v>0</v>
      </c>
      <c r="F357" s="32">
        <f>'5th Cycle Summary-Final'!F357-'5th Cycle Summary-Final2'!F357</f>
        <v>0</v>
      </c>
      <c r="G357" s="32">
        <f>'5th Cycle Summary-Final'!G357-'5th Cycle Summary-Final2'!G357</f>
        <v>0</v>
      </c>
      <c r="H357" s="32">
        <f>'5th Cycle Summary-Final'!H357-'5th Cycle Summary-Final2'!H357</f>
        <v>0</v>
      </c>
      <c r="I357" s="32">
        <f>'5th Cycle Summary-Final'!I357-'5th Cycle Summary-Final2'!I357</f>
        <v>0</v>
      </c>
      <c r="J357" s="32">
        <f>'5th Cycle Summary-Final'!J357-'5th Cycle Summary-Final2'!J357</f>
        <v>0</v>
      </c>
      <c r="K357" s="32">
        <f>'5th Cycle Summary-Final'!K357-'5th Cycle Summary-Final2'!K357</f>
        <v>0</v>
      </c>
      <c r="L357" s="32">
        <f>'5th Cycle Summary-Final'!L357-'5th Cycle Summary-Final2'!L357</f>
        <v>0</v>
      </c>
      <c r="M357" s="32">
        <f>'5th Cycle Summary-Final'!M357-'5th Cycle Summary-Final2'!M357</f>
        <v>0</v>
      </c>
      <c r="N357" s="32">
        <f>'5th Cycle Summary-Final'!N357-'5th Cycle Summary-Final2'!N357</f>
        <v>0</v>
      </c>
      <c r="O357" s="32">
        <f>'5th Cycle Summary-Final'!O357-'5th Cycle Summary-Final2'!O357</f>
        <v>0</v>
      </c>
      <c r="P357" s="32">
        <f>'5th Cycle Summary-Final'!P357-'5th Cycle Summary-Final2'!P357</f>
        <v>0</v>
      </c>
      <c r="Q357" s="32">
        <f>'5th Cycle Summary-Final'!Q357-'5th Cycle Summary-Final2'!Q357</f>
        <v>0</v>
      </c>
      <c r="R357" s="32">
        <f>'5th Cycle Summary-Final'!R357-'5th Cycle Summary-Final2'!R357</f>
        <v>0</v>
      </c>
      <c r="S357" s="32">
        <f>'5th Cycle Summary-Final'!S357-'5th Cycle Summary-Final2'!S357</f>
        <v>0</v>
      </c>
      <c r="T357" s="32">
        <f>'5th Cycle Summary-Final'!T357-'5th Cycle Summary-Final2'!T357</f>
        <v>0</v>
      </c>
      <c r="U357" s="32">
        <f>'5th Cycle Summary-Final'!U357-'5th Cycle Summary-Final2'!U357</f>
        <v>0</v>
      </c>
      <c r="V357" s="32">
        <f>'5th Cycle Summary-Final'!V357-'5th Cycle Summary-Final2'!V357</f>
        <v>0</v>
      </c>
      <c r="W357" s="32">
        <f>'5th Cycle Summary-Final'!W357-'5th Cycle Summary-Final2'!W357</f>
        <v>0</v>
      </c>
      <c r="X357" s="32">
        <f>'5th Cycle Summary-Final'!X357-'5th Cycle Summary-Final2'!X357</f>
        <v>0</v>
      </c>
      <c r="Y357" s="32">
        <f>'5th Cycle Summary-Final'!Y357-'5th Cycle Summary-Final2'!Y357</f>
        <v>0</v>
      </c>
      <c r="Z357" s="32">
        <f>'5th Cycle Summary-Final'!Z357-'5th Cycle Summary-Final2'!Z357</f>
        <v>0</v>
      </c>
    </row>
    <row r="358" spans="1:26" ht="12.75" customHeight="1" x14ac:dyDescent="0.15">
      <c r="A358" s="9" t="s">
        <v>554</v>
      </c>
      <c r="B358" s="9" t="s">
        <v>83</v>
      </c>
      <c r="C358" s="29" t="s">
        <v>555</v>
      </c>
      <c r="D358" s="32">
        <f>'5th Cycle Summary-Final'!D358-'5th Cycle Summary-Final2'!D358</f>
        <v>0</v>
      </c>
      <c r="E358" s="32">
        <f>'5th Cycle Summary-Final'!E358-'5th Cycle Summary-Final2'!E358</f>
        <v>0</v>
      </c>
      <c r="F358" s="32">
        <f>'5th Cycle Summary-Final'!F358-'5th Cycle Summary-Final2'!F358</f>
        <v>0</v>
      </c>
      <c r="G358" s="32">
        <f>'5th Cycle Summary-Final'!G358-'5th Cycle Summary-Final2'!G358</f>
        <v>0</v>
      </c>
      <c r="H358" s="32">
        <f>'5th Cycle Summary-Final'!H358-'5th Cycle Summary-Final2'!H358</f>
        <v>0</v>
      </c>
      <c r="I358" s="32">
        <f>'5th Cycle Summary-Final'!I358-'5th Cycle Summary-Final2'!I358</f>
        <v>0</v>
      </c>
      <c r="J358" s="32">
        <f>'5th Cycle Summary-Final'!J358-'5th Cycle Summary-Final2'!J358</f>
        <v>0</v>
      </c>
      <c r="K358" s="32">
        <f>'5th Cycle Summary-Final'!K358-'5th Cycle Summary-Final2'!K358</f>
        <v>0</v>
      </c>
      <c r="L358" s="32">
        <f>'5th Cycle Summary-Final'!L358-'5th Cycle Summary-Final2'!L358</f>
        <v>0</v>
      </c>
      <c r="M358" s="32">
        <f>'5th Cycle Summary-Final'!M358-'5th Cycle Summary-Final2'!M358</f>
        <v>0</v>
      </c>
      <c r="N358" s="32">
        <f>'5th Cycle Summary-Final'!N358-'5th Cycle Summary-Final2'!N358</f>
        <v>0</v>
      </c>
      <c r="O358" s="32">
        <f>'5th Cycle Summary-Final'!O358-'5th Cycle Summary-Final2'!O358</f>
        <v>0</v>
      </c>
      <c r="P358" s="32">
        <f>'5th Cycle Summary-Final'!P358-'5th Cycle Summary-Final2'!P358</f>
        <v>0</v>
      </c>
      <c r="Q358" s="32">
        <f>'5th Cycle Summary-Final'!Q358-'5th Cycle Summary-Final2'!Q358</f>
        <v>0</v>
      </c>
      <c r="R358" s="32">
        <f>'5th Cycle Summary-Final'!R358-'5th Cycle Summary-Final2'!R358</f>
        <v>0</v>
      </c>
      <c r="S358" s="32">
        <f>'5th Cycle Summary-Final'!S358-'5th Cycle Summary-Final2'!S358</f>
        <v>0</v>
      </c>
      <c r="T358" s="32">
        <f>'5th Cycle Summary-Final'!T358-'5th Cycle Summary-Final2'!T358</f>
        <v>0</v>
      </c>
      <c r="U358" s="32">
        <f>'5th Cycle Summary-Final'!U358-'5th Cycle Summary-Final2'!U358</f>
        <v>0</v>
      </c>
      <c r="V358" s="32">
        <f>'5th Cycle Summary-Final'!V358-'5th Cycle Summary-Final2'!V358</f>
        <v>0</v>
      </c>
      <c r="W358" s="32">
        <f>'5th Cycle Summary-Final'!W358-'5th Cycle Summary-Final2'!W358</f>
        <v>0</v>
      </c>
      <c r="X358" s="32">
        <f>'5th Cycle Summary-Final'!X358-'5th Cycle Summary-Final2'!X358</f>
        <v>0</v>
      </c>
      <c r="Y358" s="32">
        <f>'5th Cycle Summary-Final'!Y358-'5th Cycle Summary-Final2'!Y358</f>
        <v>0</v>
      </c>
      <c r="Z358" s="32">
        <f>'5th Cycle Summary-Final'!Z358-'5th Cycle Summary-Final2'!Z358</f>
        <v>0</v>
      </c>
    </row>
    <row r="359" spans="1:26" ht="12.75" customHeight="1" x14ac:dyDescent="0.15">
      <c r="A359" s="9" t="s">
        <v>554</v>
      </c>
      <c r="B359" s="9" t="s">
        <v>83</v>
      </c>
      <c r="C359" s="29" t="s">
        <v>556</v>
      </c>
      <c r="D359" s="32">
        <f>'5th Cycle Summary-Final'!D359-'5th Cycle Summary-Final2'!D359</f>
        <v>0</v>
      </c>
      <c r="E359" s="32">
        <f>'5th Cycle Summary-Final'!E359-'5th Cycle Summary-Final2'!E359</f>
        <v>0</v>
      </c>
      <c r="F359" s="32">
        <f>'5th Cycle Summary-Final'!F359-'5th Cycle Summary-Final2'!F359</f>
        <v>0</v>
      </c>
      <c r="G359" s="32">
        <f>'5th Cycle Summary-Final'!G359-'5th Cycle Summary-Final2'!G359</f>
        <v>0</v>
      </c>
      <c r="H359" s="32">
        <f>'5th Cycle Summary-Final'!H359-'5th Cycle Summary-Final2'!H359</f>
        <v>0</v>
      </c>
      <c r="I359" s="32">
        <f>'5th Cycle Summary-Final'!I359-'5th Cycle Summary-Final2'!I359</f>
        <v>0</v>
      </c>
      <c r="J359" s="32">
        <f>'5th Cycle Summary-Final'!J359-'5th Cycle Summary-Final2'!J359</f>
        <v>0</v>
      </c>
      <c r="K359" s="32">
        <f>'5th Cycle Summary-Final'!K359-'5th Cycle Summary-Final2'!K359</f>
        <v>0</v>
      </c>
      <c r="L359" s="32">
        <f>'5th Cycle Summary-Final'!L359-'5th Cycle Summary-Final2'!L359</f>
        <v>0</v>
      </c>
      <c r="M359" s="32">
        <f>'5th Cycle Summary-Final'!M359-'5th Cycle Summary-Final2'!M359</f>
        <v>0</v>
      </c>
      <c r="N359" s="32">
        <f>'5th Cycle Summary-Final'!N359-'5th Cycle Summary-Final2'!N359</f>
        <v>0</v>
      </c>
      <c r="O359" s="32">
        <f>'5th Cycle Summary-Final'!O359-'5th Cycle Summary-Final2'!O359</f>
        <v>0</v>
      </c>
      <c r="P359" s="32">
        <f>'5th Cycle Summary-Final'!P359-'5th Cycle Summary-Final2'!P359</f>
        <v>0</v>
      </c>
      <c r="Q359" s="32">
        <f>'5th Cycle Summary-Final'!Q359-'5th Cycle Summary-Final2'!Q359</f>
        <v>0</v>
      </c>
      <c r="R359" s="32">
        <f>'5th Cycle Summary-Final'!R359-'5th Cycle Summary-Final2'!R359</f>
        <v>0</v>
      </c>
      <c r="S359" s="32">
        <f>'5th Cycle Summary-Final'!S359-'5th Cycle Summary-Final2'!S359</f>
        <v>0</v>
      </c>
      <c r="T359" s="32">
        <f>'5th Cycle Summary-Final'!T359-'5th Cycle Summary-Final2'!T359</f>
        <v>0</v>
      </c>
      <c r="U359" s="32">
        <f>'5th Cycle Summary-Final'!U359-'5th Cycle Summary-Final2'!U359</f>
        <v>0</v>
      </c>
      <c r="V359" s="32">
        <f>'5th Cycle Summary-Final'!V359-'5th Cycle Summary-Final2'!V359</f>
        <v>0</v>
      </c>
      <c r="W359" s="32">
        <f>'5th Cycle Summary-Final'!W359-'5th Cycle Summary-Final2'!W359</f>
        <v>0</v>
      </c>
      <c r="X359" s="32">
        <f>'5th Cycle Summary-Final'!X359-'5th Cycle Summary-Final2'!X359</f>
        <v>0</v>
      </c>
      <c r="Y359" s="32">
        <f>'5th Cycle Summary-Final'!Y359-'5th Cycle Summary-Final2'!Y359</f>
        <v>0</v>
      </c>
      <c r="Z359" s="32">
        <f>'5th Cycle Summary-Final'!Z359-'5th Cycle Summary-Final2'!Z359</f>
        <v>0</v>
      </c>
    </row>
    <row r="360" spans="1:26" ht="12.75" customHeight="1" x14ac:dyDescent="0.15">
      <c r="A360" s="9" t="s">
        <v>554</v>
      </c>
      <c r="B360" s="9" t="s">
        <v>83</v>
      </c>
      <c r="C360" s="29" t="s">
        <v>557</v>
      </c>
      <c r="D360" s="32">
        <f>'5th Cycle Summary-Final'!D360-'5th Cycle Summary-Final2'!D360</f>
        <v>0</v>
      </c>
      <c r="E360" s="32">
        <f>'5th Cycle Summary-Final'!E360-'5th Cycle Summary-Final2'!E360</f>
        <v>0</v>
      </c>
      <c r="F360" s="32">
        <f>'5th Cycle Summary-Final'!F360-'5th Cycle Summary-Final2'!F360</f>
        <v>0</v>
      </c>
      <c r="G360" s="32">
        <f>'5th Cycle Summary-Final'!G360-'5th Cycle Summary-Final2'!G360</f>
        <v>0</v>
      </c>
      <c r="H360" s="32">
        <f>'5th Cycle Summary-Final'!H360-'5th Cycle Summary-Final2'!H360</f>
        <v>0</v>
      </c>
      <c r="I360" s="32">
        <f>'5th Cycle Summary-Final'!I360-'5th Cycle Summary-Final2'!I360</f>
        <v>0</v>
      </c>
      <c r="J360" s="32">
        <f>'5th Cycle Summary-Final'!J360-'5th Cycle Summary-Final2'!J360</f>
        <v>0</v>
      </c>
      <c r="K360" s="32">
        <f>'5th Cycle Summary-Final'!K360-'5th Cycle Summary-Final2'!K360</f>
        <v>0</v>
      </c>
      <c r="L360" s="32">
        <f>'5th Cycle Summary-Final'!L360-'5th Cycle Summary-Final2'!L360</f>
        <v>0</v>
      </c>
      <c r="M360" s="32">
        <f>'5th Cycle Summary-Final'!M360-'5th Cycle Summary-Final2'!M360</f>
        <v>0</v>
      </c>
      <c r="N360" s="32">
        <f>'5th Cycle Summary-Final'!N360-'5th Cycle Summary-Final2'!N360</f>
        <v>0</v>
      </c>
      <c r="O360" s="32">
        <f>'5th Cycle Summary-Final'!O360-'5th Cycle Summary-Final2'!O360</f>
        <v>0</v>
      </c>
      <c r="P360" s="32">
        <f>'5th Cycle Summary-Final'!P360-'5th Cycle Summary-Final2'!P360</f>
        <v>0</v>
      </c>
      <c r="Q360" s="32">
        <f>'5th Cycle Summary-Final'!Q360-'5th Cycle Summary-Final2'!Q360</f>
        <v>0</v>
      </c>
      <c r="R360" s="32">
        <f>'5th Cycle Summary-Final'!R360-'5th Cycle Summary-Final2'!R360</f>
        <v>0</v>
      </c>
      <c r="S360" s="32">
        <f>'5th Cycle Summary-Final'!S360-'5th Cycle Summary-Final2'!S360</f>
        <v>0</v>
      </c>
      <c r="T360" s="32">
        <f>'5th Cycle Summary-Final'!T360-'5th Cycle Summary-Final2'!T360</f>
        <v>0</v>
      </c>
      <c r="U360" s="32">
        <f>'5th Cycle Summary-Final'!U360-'5th Cycle Summary-Final2'!U360</f>
        <v>0</v>
      </c>
      <c r="V360" s="32">
        <f>'5th Cycle Summary-Final'!V360-'5th Cycle Summary-Final2'!V360</f>
        <v>0</v>
      </c>
      <c r="W360" s="32">
        <f>'5th Cycle Summary-Final'!W360-'5th Cycle Summary-Final2'!W360</f>
        <v>0</v>
      </c>
      <c r="X360" s="32">
        <f>'5th Cycle Summary-Final'!X360-'5th Cycle Summary-Final2'!X360</f>
        <v>0</v>
      </c>
      <c r="Y360" s="32">
        <f>'5th Cycle Summary-Final'!Y360-'5th Cycle Summary-Final2'!Y360</f>
        <v>0</v>
      </c>
      <c r="Z360" s="32">
        <f>'5th Cycle Summary-Final'!Z360-'5th Cycle Summary-Final2'!Z360</f>
        <v>0</v>
      </c>
    </row>
    <row r="361" spans="1:26" ht="12.75" customHeight="1" x14ac:dyDescent="0.15">
      <c r="A361" s="9" t="s">
        <v>554</v>
      </c>
      <c r="B361" s="9" t="s">
        <v>83</v>
      </c>
      <c r="C361" s="29" t="s">
        <v>560</v>
      </c>
      <c r="D361" s="32">
        <f>'5th Cycle Summary-Final'!D361-'5th Cycle Summary-Final2'!D361</f>
        <v>0</v>
      </c>
      <c r="E361" s="32">
        <f>'5th Cycle Summary-Final'!E361-'5th Cycle Summary-Final2'!E361</f>
        <v>0</v>
      </c>
      <c r="F361" s="32">
        <f>'5th Cycle Summary-Final'!F361-'5th Cycle Summary-Final2'!F361</f>
        <v>0</v>
      </c>
      <c r="G361" s="32">
        <f>'5th Cycle Summary-Final'!G361-'5th Cycle Summary-Final2'!G361</f>
        <v>0</v>
      </c>
      <c r="H361" s="32">
        <f>'5th Cycle Summary-Final'!H361-'5th Cycle Summary-Final2'!H361</f>
        <v>0</v>
      </c>
      <c r="I361" s="32">
        <f>'5th Cycle Summary-Final'!I361-'5th Cycle Summary-Final2'!I361</f>
        <v>0</v>
      </c>
      <c r="J361" s="32">
        <f>'5th Cycle Summary-Final'!J361-'5th Cycle Summary-Final2'!J361</f>
        <v>0</v>
      </c>
      <c r="K361" s="32">
        <f>'5th Cycle Summary-Final'!K361-'5th Cycle Summary-Final2'!K361</f>
        <v>0</v>
      </c>
      <c r="L361" s="32">
        <f>'5th Cycle Summary-Final'!L361-'5th Cycle Summary-Final2'!L361</f>
        <v>0</v>
      </c>
      <c r="M361" s="32">
        <f>'5th Cycle Summary-Final'!M361-'5th Cycle Summary-Final2'!M361</f>
        <v>0</v>
      </c>
      <c r="N361" s="32">
        <f>'5th Cycle Summary-Final'!N361-'5th Cycle Summary-Final2'!N361</f>
        <v>0</v>
      </c>
      <c r="O361" s="32">
        <f>'5th Cycle Summary-Final'!O361-'5th Cycle Summary-Final2'!O361</f>
        <v>0</v>
      </c>
      <c r="P361" s="32">
        <f>'5th Cycle Summary-Final'!P361-'5th Cycle Summary-Final2'!P361</f>
        <v>0</v>
      </c>
      <c r="Q361" s="32">
        <f>'5th Cycle Summary-Final'!Q361-'5th Cycle Summary-Final2'!Q361</f>
        <v>0</v>
      </c>
      <c r="R361" s="32">
        <f>'5th Cycle Summary-Final'!R361-'5th Cycle Summary-Final2'!R361</f>
        <v>0</v>
      </c>
      <c r="S361" s="32">
        <f>'5th Cycle Summary-Final'!S361-'5th Cycle Summary-Final2'!S361</f>
        <v>0</v>
      </c>
      <c r="T361" s="32">
        <f>'5th Cycle Summary-Final'!T361-'5th Cycle Summary-Final2'!T361</f>
        <v>0</v>
      </c>
      <c r="U361" s="32">
        <f>'5th Cycle Summary-Final'!U361-'5th Cycle Summary-Final2'!U361</f>
        <v>0</v>
      </c>
      <c r="V361" s="32">
        <f>'5th Cycle Summary-Final'!V361-'5th Cycle Summary-Final2'!V361</f>
        <v>0</v>
      </c>
      <c r="W361" s="32">
        <f>'5th Cycle Summary-Final'!W361-'5th Cycle Summary-Final2'!W361</f>
        <v>0</v>
      </c>
      <c r="X361" s="32">
        <f>'5th Cycle Summary-Final'!X361-'5th Cycle Summary-Final2'!X361</f>
        <v>0</v>
      </c>
      <c r="Y361" s="32">
        <f>'5th Cycle Summary-Final'!Y361-'5th Cycle Summary-Final2'!Y361</f>
        <v>0</v>
      </c>
      <c r="Z361" s="32">
        <f>'5th Cycle Summary-Final'!Z361-'5th Cycle Summary-Final2'!Z361</f>
        <v>0</v>
      </c>
    </row>
    <row r="362" spans="1:26" ht="12.75" customHeight="1" x14ac:dyDescent="0.15">
      <c r="A362" s="9" t="s">
        <v>554</v>
      </c>
      <c r="B362" s="9" t="s">
        <v>83</v>
      </c>
      <c r="C362" s="29" t="s">
        <v>562</v>
      </c>
      <c r="D362" s="32">
        <f>'5th Cycle Summary-Final'!D362-'5th Cycle Summary-Final2'!D362</f>
        <v>0</v>
      </c>
      <c r="E362" s="32">
        <f>'5th Cycle Summary-Final'!E362-'5th Cycle Summary-Final2'!E362</f>
        <v>0</v>
      </c>
      <c r="F362" s="32">
        <f>'5th Cycle Summary-Final'!F362-'5th Cycle Summary-Final2'!F362</f>
        <v>0</v>
      </c>
      <c r="G362" s="32">
        <f>'5th Cycle Summary-Final'!G362-'5th Cycle Summary-Final2'!G362</f>
        <v>0</v>
      </c>
      <c r="H362" s="32">
        <f>'5th Cycle Summary-Final'!H362-'5th Cycle Summary-Final2'!H362</f>
        <v>0</v>
      </c>
      <c r="I362" s="32">
        <f>'5th Cycle Summary-Final'!I362-'5th Cycle Summary-Final2'!I362</f>
        <v>0</v>
      </c>
      <c r="J362" s="32">
        <f>'5th Cycle Summary-Final'!J362-'5th Cycle Summary-Final2'!J362</f>
        <v>0</v>
      </c>
      <c r="K362" s="32">
        <f>'5th Cycle Summary-Final'!K362-'5th Cycle Summary-Final2'!K362</f>
        <v>0</v>
      </c>
      <c r="L362" s="32">
        <f>'5th Cycle Summary-Final'!L362-'5th Cycle Summary-Final2'!L362</f>
        <v>0</v>
      </c>
      <c r="M362" s="32">
        <f>'5th Cycle Summary-Final'!M362-'5th Cycle Summary-Final2'!M362</f>
        <v>0</v>
      </c>
      <c r="N362" s="32">
        <f>'5th Cycle Summary-Final'!N362-'5th Cycle Summary-Final2'!N362</f>
        <v>0</v>
      </c>
      <c r="O362" s="32">
        <f>'5th Cycle Summary-Final'!O362-'5th Cycle Summary-Final2'!O362</f>
        <v>0</v>
      </c>
      <c r="P362" s="32">
        <f>'5th Cycle Summary-Final'!P362-'5th Cycle Summary-Final2'!P362</f>
        <v>0</v>
      </c>
      <c r="Q362" s="32">
        <f>'5th Cycle Summary-Final'!Q362-'5th Cycle Summary-Final2'!Q362</f>
        <v>0</v>
      </c>
      <c r="R362" s="32">
        <f>'5th Cycle Summary-Final'!R362-'5th Cycle Summary-Final2'!R362</f>
        <v>0</v>
      </c>
      <c r="S362" s="32">
        <f>'5th Cycle Summary-Final'!S362-'5th Cycle Summary-Final2'!S362</f>
        <v>0</v>
      </c>
      <c r="T362" s="32">
        <f>'5th Cycle Summary-Final'!T362-'5th Cycle Summary-Final2'!T362</f>
        <v>0</v>
      </c>
      <c r="U362" s="32">
        <f>'5th Cycle Summary-Final'!U362-'5th Cycle Summary-Final2'!U362</f>
        <v>0</v>
      </c>
      <c r="V362" s="32">
        <f>'5th Cycle Summary-Final'!V362-'5th Cycle Summary-Final2'!V362</f>
        <v>0</v>
      </c>
      <c r="W362" s="32">
        <f>'5th Cycle Summary-Final'!W362-'5th Cycle Summary-Final2'!W362</f>
        <v>0</v>
      </c>
      <c r="X362" s="32">
        <f>'5th Cycle Summary-Final'!X362-'5th Cycle Summary-Final2'!X362</f>
        <v>0</v>
      </c>
      <c r="Y362" s="32">
        <f>'5th Cycle Summary-Final'!Y362-'5th Cycle Summary-Final2'!Y362</f>
        <v>0</v>
      </c>
      <c r="Z362" s="32">
        <f>'5th Cycle Summary-Final'!Z362-'5th Cycle Summary-Final2'!Z362</f>
        <v>0</v>
      </c>
    </row>
    <row r="363" spans="1:26" ht="12.75" customHeight="1" x14ac:dyDescent="0.15">
      <c r="A363" s="9" t="s">
        <v>472</v>
      </c>
      <c r="B363" s="9" t="s">
        <v>67</v>
      </c>
      <c r="C363" s="29" t="s">
        <v>473</v>
      </c>
      <c r="D363" s="32">
        <f>'5th Cycle Summary-Final'!D363-'5th Cycle Summary-Final2'!D363</f>
        <v>0</v>
      </c>
      <c r="E363" s="32">
        <f>'5th Cycle Summary-Final'!E363-'5th Cycle Summary-Final2'!E363</f>
        <v>0</v>
      </c>
      <c r="F363" s="32">
        <f>'5th Cycle Summary-Final'!F363-'5th Cycle Summary-Final2'!F363</f>
        <v>0</v>
      </c>
      <c r="G363" s="32">
        <f>'5th Cycle Summary-Final'!G363-'5th Cycle Summary-Final2'!G363</f>
        <v>0</v>
      </c>
      <c r="H363" s="32">
        <f>'5th Cycle Summary-Final'!H363-'5th Cycle Summary-Final2'!H363</f>
        <v>0</v>
      </c>
      <c r="I363" s="32">
        <f>'5th Cycle Summary-Final'!I363-'5th Cycle Summary-Final2'!I363</f>
        <v>0</v>
      </c>
      <c r="J363" s="32">
        <f>'5th Cycle Summary-Final'!J363-'5th Cycle Summary-Final2'!J363</f>
        <v>0</v>
      </c>
      <c r="K363" s="32">
        <f>'5th Cycle Summary-Final'!K363-'5th Cycle Summary-Final2'!K363</f>
        <v>0</v>
      </c>
      <c r="L363" s="32">
        <f>'5th Cycle Summary-Final'!L363-'5th Cycle Summary-Final2'!L363</f>
        <v>0</v>
      </c>
      <c r="M363" s="32">
        <f>'5th Cycle Summary-Final'!M363-'5th Cycle Summary-Final2'!M363</f>
        <v>0</v>
      </c>
      <c r="N363" s="32">
        <f>'5th Cycle Summary-Final'!N363-'5th Cycle Summary-Final2'!N363</f>
        <v>0</v>
      </c>
      <c r="O363" s="32">
        <f>'5th Cycle Summary-Final'!O363-'5th Cycle Summary-Final2'!O363</f>
        <v>0</v>
      </c>
      <c r="P363" s="32">
        <f>'5th Cycle Summary-Final'!P363-'5th Cycle Summary-Final2'!P363</f>
        <v>0</v>
      </c>
      <c r="Q363" s="32">
        <f>'5th Cycle Summary-Final'!Q363-'5th Cycle Summary-Final2'!Q363</f>
        <v>0</v>
      </c>
      <c r="R363" s="32">
        <f>'5th Cycle Summary-Final'!R363-'5th Cycle Summary-Final2'!R363</f>
        <v>0</v>
      </c>
      <c r="S363" s="32">
        <f>'5th Cycle Summary-Final'!S363-'5th Cycle Summary-Final2'!S363</f>
        <v>0</v>
      </c>
      <c r="T363" s="32">
        <f>'5th Cycle Summary-Final'!T363-'5th Cycle Summary-Final2'!T363</f>
        <v>0</v>
      </c>
      <c r="U363" s="32">
        <f>'5th Cycle Summary-Final'!U363-'5th Cycle Summary-Final2'!U363</f>
        <v>0</v>
      </c>
      <c r="V363" s="32">
        <f>'5th Cycle Summary-Final'!V363-'5th Cycle Summary-Final2'!V363</f>
        <v>0</v>
      </c>
      <c r="W363" s="32">
        <f>'5th Cycle Summary-Final'!W363-'5th Cycle Summary-Final2'!W363</f>
        <v>0</v>
      </c>
      <c r="X363" s="32">
        <f>'5th Cycle Summary-Final'!X363-'5th Cycle Summary-Final2'!X363</f>
        <v>0</v>
      </c>
      <c r="Y363" s="32">
        <f>'5th Cycle Summary-Final'!Y363-'5th Cycle Summary-Final2'!Y363</f>
        <v>0</v>
      </c>
      <c r="Z363" s="32">
        <f>'5th Cycle Summary-Final'!Z363-'5th Cycle Summary-Final2'!Z363</f>
        <v>0</v>
      </c>
    </row>
    <row r="364" spans="1:26" ht="12.75" customHeight="1" x14ac:dyDescent="0.15">
      <c r="A364" s="9" t="s">
        <v>472</v>
      </c>
      <c r="B364" s="9" t="s">
        <v>67</v>
      </c>
      <c r="C364" s="29" t="s">
        <v>563</v>
      </c>
      <c r="D364" s="32">
        <f>'5th Cycle Summary-Final'!D364-'5th Cycle Summary-Final2'!D364</f>
        <v>0</v>
      </c>
      <c r="E364" s="32">
        <f>'5th Cycle Summary-Final'!E364-'5th Cycle Summary-Final2'!E364</f>
        <v>0</v>
      </c>
      <c r="F364" s="32">
        <f>'5th Cycle Summary-Final'!F364-'5th Cycle Summary-Final2'!F364</f>
        <v>0</v>
      </c>
      <c r="G364" s="32">
        <f>'5th Cycle Summary-Final'!G364-'5th Cycle Summary-Final2'!G364</f>
        <v>0</v>
      </c>
      <c r="H364" s="32">
        <f>'5th Cycle Summary-Final'!H364-'5th Cycle Summary-Final2'!H364</f>
        <v>0</v>
      </c>
      <c r="I364" s="32">
        <f>'5th Cycle Summary-Final'!I364-'5th Cycle Summary-Final2'!I364</f>
        <v>0</v>
      </c>
      <c r="J364" s="32">
        <f>'5th Cycle Summary-Final'!J364-'5th Cycle Summary-Final2'!J364</f>
        <v>0</v>
      </c>
      <c r="K364" s="32">
        <f>'5th Cycle Summary-Final'!K364-'5th Cycle Summary-Final2'!K364</f>
        <v>0</v>
      </c>
      <c r="L364" s="32">
        <f>'5th Cycle Summary-Final'!L364-'5th Cycle Summary-Final2'!L364</f>
        <v>0</v>
      </c>
      <c r="M364" s="32">
        <f>'5th Cycle Summary-Final'!M364-'5th Cycle Summary-Final2'!M364</f>
        <v>0</v>
      </c>
      <c r="N364" s="32">
        <f>'5th Cycle Summary-Final'!N364-'5th Cycle Summary-Final2'!N364</f>
        <v>0</v>
      </c>
      <c r="O364" s="32">
        <f>'5th Cycle Summary-Final'!O364-'5th Cycle Summary-Final2'!O364</f>
        <v>0</v>
      </c>
      <c r="P364" s="32">
        <f>'5th Cycle Summary-Final'!P364-'5th Cycle Summary-Final2'!P364</f>
        <v>0</v>
      </c>
      <c r="Q364" s="32">
        <f>'5th Cycle Summary-Final'!Q364-'5th Cycle Summary-Final2'!Q364</f>
        <v>0</v>
      </c>
      <c r="R364" s="32">
        <f>'5th Cycle Summary-Final'!R364-'5th Cycle Summary-Final2'!R364</f>
        <v>0</v>
      </c>
      <c r="S364" s="32">
        <f>'5th Cycle Summary-Final'!S364-'5th Cycle Summary-Final2'!S364</f>
        <v>0</v>
      </c>
      <c r="T364" s="32">
        <f>'5th Cycle Summary-Final'!T364-'5th Cycle Summary-Final2'!T364</f>
        <v>0</v>
      </c>
      <c r="U364" s="32">
        <f>'5th Cycle Summary-Final'!U364-'5th Cycle Summary-Final2'!U364</f>
        <v>0</v>
      </c>
      <c r="V364" s="32">
        <f>'5th Cycle Summary-Final'!V364-'5th Cycle Summary-Final2'!V364</f>
        <v>0</v>
      </c>
      <c r="W364" s="32">
        <f>'5th Cycle Summary-Final'!W364-'5th Cycle Summary-Final2'!W364</f>
        <v>0</v>
      </c>
      <c r="X364" s="32">
        <f>'5th Cycle Summary-Final'!X364-'5th Cycle Summary-Final2'!X364</f>
        <v>0</v>
      </c>
      <c r="Y364" s="32">
        <f>'5th Cycle Summary-Final'!Y364-'5th Cycle Summary-Final2'!Y364</f>
        <v>0</v>
      </c>
      <c r="Z364" s="32">
        <f>'5th Cycle Summary-Final'!Z364-'5th Cycle Summary-Final2'!Z364</f>
        <v>0</v>
      </c>
    </row>
    <row r="365" spans="1:26" ht="12.75" customHeight="1" x14ac:dyDescent="0.15">
      <c r="A365" s="9" t="s">
        <v>472</v>
      </c>
      <c r="B365" s="9" t="s">
        <v>67</v>
      </c>
      <c r="C365" s="29" t="s">
        <v>566</v>
      </c>
      <c r="D365" s="32">
        <f>'5th Cycle Summary-Final'!D365-'5th Cycle Summary-Final2'!D365</f>
        <v>0</v>
      </c>
      <c r="E365" s="32">
        <f>'5th Cycle Summary-Final'!E365-'5th Cycle Summary-Final2'!E365</f>
        <v>0</v>
      </c>
      <c r="F365" s="32">
        <f>'5th Cycle Summary-Final'!F365-'5th Cycle Summary-Final2'!F365</f>
        <v>0</v>
      </c>
      <c r="G365" s="32">
        <f>'5th Cycle Summary-Final'!G365-'5th Cycle Summary-Final2'!G365</f>
        <v>0</v>
      </c>
      <c r="H365" s="32">
        <f>'5th Cycle Summary-Final'!H365-'5th Cycle Summary-Final2'!H365</f>
        <v>0</v>
      </c>
      <c r="I365" s="32">
        <f>'5th Cycle Summary-Final'!I365-'5th Cycle Summary-Final2'!I365</f>
        <v>0</v>
      </c>
      <c r="J365" s="32">
        <f>'5th Cycle Summary-Final'!J365-'5th Cycle Summary-Final2'!J365</f>
        <v>0</v>
      </c>
      <c r="K365" s="32">
        <f>'5th Cycle Summary-Final'!K365-'5th Cycle Summary-Final2'!K365</f>
        <v>0</v>
      </c>
      <c r="L365" s="32">
        <f>'5th Cycle Summary-Final'!L365-'5th Cycle Summary-Final2'!L365</f>
        <v>0</v>
      </c>
      <c r="M365" s="32">
        <f>'5th Cycle Summary-Final'!M365-'5th Cycle Summary-Final2'!M365</f>
        <v>0</v>
      </c>
      <c r="N365" s="32">
        <f>'5th Cycle Summary-Final'!N365-'5th Cycle Summary-Final2'!N365</f>
        <v>0</v>
      </c>
      <c r="O365" s="32">
        <f>'5th Cycle Summary-Final'!O365-'5th Cycle Summary-Final2'!O365</f>
        <v>0</v>
      </c>
      <c r="P365" s="32">
        <f>'5th Cycle Summary-Final'!P365-'5th Cycle Summary-Final2'!P365</f>
        <v>0</v>
      </c>
      <c r="Q365" s="32">
        <f>'5th Cycle Summary-Final'!Q365-'5th Cycle Summary-Final2'!Q365</f>
        <v>0</v>
      </c>
      <c r="R365" s="32">
        <f>'5th Cycle Summary-Final'!R365-'5th Cycle Summary-Final2'!R365</f>
        <v>0</v>
      </c>
      <c r="S365" s="32">
        <f>'5th Cycle Summary-Final'!S365-'5th Cycle Summary-Final2'!S365</f>
        <v>0</v>
      </c>
      <c r="T365" s="32">
        <f>'5th Cycle Summary-Final'!T365-'5th Cycle Summary-Final2'!T365</f>
        <v>0</v>
      </c>
      <c r="U365" s="32">
        <f>'5th Cycle Summary-Final'!U365-'5th Cycle Summary-Final2'!U365</f>
        <v>0</v>
      </c>
      <c r="V365" s="32">
        <f>'5th Cycle Summary-Final'!V365-'5th Cycle Summary-Final2'!V365</f>
        <v>0</v>
      </c>
      <c r="W365" s="32">
        <f>'5th Cycle Summary-Final'!W365-'5th Cycle Summary-Final2'!W365</f>
        <v>0</v>
      </c>
      <c r="X365" s="32">
        <f>'5th Cycle Summary-Final'!X365-'5th Cycle Summary-Final2'!X365</f>
        <v>0</v>
      </c>
      <c r="Y365" s="32">
        <f>'5th Cycle Summary-Final'!Y365-'5th Cycle Summary-Final2'!Y365</f>
        <v>0</v>
      </c>
      <c r="Z365" s="32">
        <f>'5th Cycle Summary-Final'!Z365-'5th Cycle Summary-Final2'!Z365</f>
        <v>0</v>
      </c>
    </row>
    <row r="366" spans="1:26" ht="12.75" customHeight="1" x14ac:dyDescent="0.15">
      <c r="A366" s="9" t="s">
        <v>472</v>
      </c>
      <c r="B366" s="9" t="s">
        <v>67</v>
      </c>
      <c r="C366" s="29" t="s">
        <v>567</v>
      </c>
      <c r="D366" s="32">
        <f>'5th Cycle Summary-Final'!D366-'5th Cycle Summary-Final2'!D366</f>
        <v>0</v>
      </c>
      <c r="E366" s="32">
        <f>'5th Cycle Summary-Final'!E366-'5th Cycle Summary-Final2'!E366</f>
        <v>0</v>
      </c>
      <c r="F366" s="32">
        <f>'5th Cycle Summary-Final'!F366-'5th Cycle Summary-Final2'!F366</f>
        <v>0</v>
      </c>
      <c r="G366" s="32">
        <f>'5th Cycle Summary-Final'!G366-'5th Cycle Summary-Final2'!G366</f>
        <v>0</v>
      </c>
      <c r="H366" s="32">
        <f>'5th Cycle Summary-Final'!H366-'5th Cycle Summary-Final2'!H366</f>
        <v>0</v>
      </c>
      <c r="I366" s="32">
        <f>'5th Cycle Summary-Final'!I366-'5th Cycle Summary-Final2'!I366</f>
        <v>0</v>
      </c>
      <c r="J366" s="32">
        <f>'5th Cycle Summary-Final'!J366-'5th Cycle Summary-Final2'!J366</f>
        <v>0</v>
      </c>
      <c r="K366" s="32">
        <f>'5th Cycle Summary-Final'!K366-'5th Cycle Summary-Final2'!K366</f>
        <v>0</v>
      </c>
      <c r="L366" s="32">
        <f>'5th Cycle Summary-Final'!L366-'5th Cycle Summary-Final2'!L366</f>
        <v>0</v>
      </c>
      <c r="M366" s="32">
        <f>'5th Cycle Summary-Final'!M366-'5th Cycle Summary-Final2'!M366</f>
        <v>0</v>
      </c>
      <c r="N366" s="32">
        <f>'5th Cycle Summary-Final'!N366-'5th Cycle Summary-Final2'!N366</f>
        <v>0</v>
      </c>
      <c r="O366" s="32">
        <f>'5th Cycle Summary-Final'!O366-'5th Cycle Summary-Final2'!O366</f>
        <v>0</v>
      </c>
      <c r="P366" s="32">
        <f>'5th Cycle Summary-Final'!P366-'5th Cycle Summary-Final2'!P366</f>
        <v>0</v>
      </c>
      <c r="Q366" s="32">
        <f>'5th Cycle Summary-Final'!Q366-'5th Cycle Summary-Final2'!Q366</f>
        <v>0</v>
      </c>
      <c r="R366" s="32">
        <f>'5th Cycle Summary-Final'!R366-'5th Cycle Summary-Final2'!R366</f>
        <v>0</v>
      </c>
      <c r="S366" s="32">
        <f>'5th Cycle Summary-Final'!S366-'5th Cycle Summary-Final2'!S366</f>
        <v>0</v>
      </c>
      <c r="T366" s="32">
        <f>'5th Cycle Summary-Final'!T366-'5th Cycle Summary-Final2'!T366</f>
        <v>0</v>
      </c>
      <c r="U366" s="32">
        <f>'5th Cycle Summary-Final'!U366-'5th Cycle Summary-Final2'!U366</f>
        <v>0</v>
      </c>
      <c r="V366" s="32">
        <f>'5th Cycle Summary-Final'!V366-'5th Cycle Summary-Final2'!V366</f>
        <v>0</v>
      </c>
      <c r="W366" s="32">
        <f>'5th Cycle Summary-Final'!W366-'5th Cycle Summary-Final2'!W366</f>
        <v>0</v>
      </c>
      <c r="X366" s="32">
        <f>'5th Cycle Summary-Final'!X366-'5th Cycle Summary-Final2'!X366</f>
        <v>0</v>
      </c>
      <c r="Y366" s="32">
        <f>'5th Cycle Summary-Final'!Y366-'5th Cycle Summary-Final2'!Y366</f>
        <v>0</v>
      </c>
      <c r="Z366" s="32">
        <f>'5th Cycle Summary-Final'!Z366-'5th Cycle Summary-Final2'!Z366</f>
        <v>0</v>
      </c>
    </row>
    <row r="367" spans="1:26" ht="12.75" customHeight="1" x14ac:dyDescent="0.15">
      <c r="A367" s="9" t="s">
        <v>472</v>
      </c>
      <c r="B367" s="9" t="s">
        <v>67</v>
      </c>
      <c r="C367" s="29" t="s">
        <v>569</v>
      </c>
      <c r="D367" s="32">
        <f>'5th Cycle Summary-Final'!D367-'5th Cycle Summary-Final2'!D367</f>
        <v>0</v>
      </c>
      <c r="E367" s="32">
        <f>'5th Cycle Summary-Final'!E367-'5th Cycle Summary-Final2'!E367</f>
        <v>0</v>
      </c>
      <c r="F367" s="32">
        <f>'5th Cycle Summary-Final'!F367-'5th Cycle Summary-Final2'!F367</f>
        <v>0</v>
      </c>
      <c r="G367" s="32">
        <f>'5th Cycle Summary-Final'!G367-'5th Cycle Summary-Final2'!G367</f>
        <v>0</v>
      </c>
      <c r="H367" s="32">
        <f>'5th Cycle Summary-Final'!H367-'5th Cycle Summary-Final2'!H367</f>
        <v>0</v>
      </c>
      <c r="I367" s="32">
        <f>'5th Cycle Summary-Final'!I367-'5th Cycle Summary-Final2'!I367</f>
        <v>0</v>
      </c>
      <c r="J367" s="32">
        <f>'5th Cycle Summary-Final'!J367-'5th Cycle Summary-Final2'!J367</f>
        <v>0</v>
      </c>
      <c r="K367" s="32">
        <f>'5th Cycle Summary-Final'!K367-'5th Cycle Summary-Final2'!K367</f>
        <v>0</v>
      </c>
      <c r="L367" s="32">
        <f>'5th Cycle Summary-Final'!L367-'5th Cycle Summary-Final2'!L367</f>
        <v>0</v>
      </c>
      <c r="M367" s="32">
        <f>'5th Cycle Summary-Final'!M367-'5th Cycle Summary-Final2'!M367</f>
        <v>0</v>
      </c>
      <c r="N367" s="32">
        <f>'5th Cycle Summary-Final'!N367-'5th Cycle Summary-Final2'!N367</f>
        <v>0</v>
      </c>
      <c r="O367" s="32">
        <f>'5th Cycle Summary-Final'!O367-'5th Cycle Summary-Final2'!O367</f>
        <v>0</v>
      </c>
      <c r="P367" s="32">
        <f>'5th Cycle Summary-Final'!P367-'5th Cycle Summary-Final2'!P367</f>
        <v>0</v>
      </c>
      <c r="Q367" s="32">
        <f>'5th Cycle Summary-Final'!Q367-'5th Cycle Summary-Final2'!Q367</f>
        <v>0</v>
      </c>
      <c r="R367" s="32">
        <f>'5th Cycle Summary-Final'!R367-'5th Cycle Summary-Final2'!R367</f>
        <v>0</v>
      </c>
      <c r="S367" s="32">
        <f>'5th Cycle Summary-Final'!S367-'5th Cycle Summary-Final2'!S367</f>
        <v>0</v>
      </c>
      <c r="T367" s="32">
        <f>'5th Cycle Summary-Final'!T367-'5th Cycle Summary-Final2'!T367</f>
        <v>0</v>
      </c>
      <c r="U367" s="32">
        <f>'5th Cycle Summary-Final'!U367-'5th Cycle Summary-Final2'!U367</f>
        <v>0</v>
      </c>
      <c r="V367" s="32">
        <f>'5th Cycle Summary-Final'!V367-'5th Cycle Summary-Final2'!V367</f>
        <v>0</v>
      </c>
      <c r="W367" s="32">
        <f>'5th Cycle Summary-Final'!W367-'5th Cycle Summary-Final2'!W367</f>
        <v>0</v>
      </c>
      <c r="X367" s="32">
        <f>'5th Cycle Summary-Final'!X367-'5th Cycle Summary-Final2'!X367</f>
        <v>0</v>
      </c>
      <c r="Y367" s="32">
        <f>'5th Cycle Summary-Final'!Y367-'5th Cycle Summary-Final2'!Y367</f>
        <v>0</v>
      </c>
      <c r="Z367" s="32">
        <f>'5th Cycle Summary-Final'!Z367-'5th Cycle Summary-Final2'!Z367</f>
        <v>0</v>
      </c>
    </row>
    <row r="368" spans="1:26" ht="12.75" customHeight="1" x14ac:dyDescent="0.15">
      <c r="A368" s="9" t="s">
        <v>472</v>
      </c>
      <c r="B368" s="9" t="s">
        <v>67</v>
      </c>
      <c r="C368" s="29" t="s">
        <v>570</v>
      </c>
      <c r="D368" s="32">
        <f>'5th Cycle Summary-Final'!D368-'5th Cycle Summary-Final2'!D368</f>
        <v>0</v>
      </c>
      <c r="E368" s="32">
        <f>'5th Cycle Summary-Final'!E368-'5th Cycle Summary-Final2'!E368</f>
        <v>0</v>
      </c>
      <c r="F368" s="32">
        <f>'5th Cycle Summary-Final'!F368-'5th Cycle Summary-Final2'!F368</f>
        <v>0</v>
      </c>
      <c r="G368" s="32">
        <f>'5th Cycle Summary-Final'!G368-'5th Cycle Summary-Final2'!G368</f>
        <v>0</v>
      </c>
      <c r="H368" s="32">
        <f>'5th Cycle Summary-Final'!H368-'5th Cycle Summary-Final2'!H368</f>
        <v>0</v>
      </c>
      <c r="I368" s="32">
        <f>'5th Cycle Summary-Final'!I368-'5th Cycle Summary-Final2'!I368</f>
        <v>0</v>
      </c>
      <c r="J368" s="32">
        <f>'5th Cycle Summary-Final'!J368-'5th Cycle Summary-Final2'!J368</f>
        <v>0</v>
      </c>
      <c r="K368" s="32">
        <f>'5th Cycle Summary-Final'!K368-'5th Cycle Summary-Final2'!K368</f>
        <v>0</v>
      </c>
      <c r="L368" s="32">
        <f>'5th Cycle Summary-Final'!L368-'5th Cycle Summary-Final2'!L368</f>
        <v>0</v>
      </c>
      <c r="M368" s="32">
        <f>'5th Cycle Summary-Final'!M368-'5th Cycle Summary-Final2'!M368</f>
        <v>0</v>
      </c>
      <c r="N368" s="32">
        <f>'5th Cycle Summary-Final'!N368-'5th Cycle Summary-Final2'!N368</f>
        <v>0</v>
      </c>
      <c r="O368" s="32">
        <f>'5th Cycle Summary-Final'!O368-'5th Cycle Summary-Final2'!O368</f>
        <v>0</v>
      </c>
      <c r="P368" s="32">
        <f>'5th Cycle Summary-Final'!P368-'5th Cycle Summary-Final2'!P368</f>
        <v>0</v>
      </c>
      <c r="Q368" s="32">
        <f>'5th Cycle Summary-Final'!Q368-'5th Cycle Summary-Final2'!Q368</f>
        <v>0</v>
      </c>
      <c r="R368" s="32">
        <f>'5th Cycle Summary-Final'!R368-'5th Cycle Summary-Final2'!R368</f>
        <v>0</v>
      </c>
      <c r="S368" s="32">
        <f>'5th Cycle Summary-Final'!S368-'5th Cycle Summary-Final2'!S368</f>
        <v>0</v>
      </c>
      <c r="T368" s="32">
        <f>'5th Cycle Summary-Final'!T368-'5th Cycle Summary-Final2'!T368</f>
        <v>0</v>
      </c>
      <c r="U368" s="32">
        <f>'5th Cycle Summary-Final'!U368-'5th Cycle Summary-Final2'!U368</f>
        <v>0</v>
      </c>
      <c r="V368" s="32">
        <f>'5th Cycle Summary-Final'!V368-'5th Cycle Summary-Final2'!V368</f>
        <v>0</v>
      </c>
      <c r="W368" s="32">
        <f>'5th Cycle Summary-Final'!W368-'5th Cycle Summary-Final2'!W368</f>
        <v>0</v>
      </c>
      <c r="X368" s="32">
        <f>'5th Cycle Summary-Final'!X368-'5th Cycle Summary-Final2'!X368</f>
        <v>0</v>
      </c>
      <c r="Y368" s="32">
        <f>'5th Cycle Summary-Final'!Y368-'5th Cycle Summary-Final2'!Y368</f>
        <v>0</v>
      </c>
      <c r="Z368" s="32">
        <f>'5th Cycle Summary-Final'!Z368-'5th Cycle Summary-Final2'!Z368</f>
        <v>0</v>
      </c>
    </row>
    <row r="369" spans="1:26" ht="12.75" customHeight="1" x14ac:dyDescent="0.15">
      <c r="A369" s="9" t="s">
        <v>472</v>
      </c>
      <c r="B369" s="9" t="s">
        <v>67</v>
      </c>
      <c r="C369" s="29" t="s">
        <v>571</v>
      </c>
      <c r="D369" s="32">
        <f>'5th Cycle Summary-Final'!D369-'5th Cycle Summary-Final2'!D369</f>
        <v>0</v>
      </c>
      <c r="E369" s="32">
        <f>'5th Cycle Summary-Final'!E369-'5th Cycle Summary-Final2'!E369</f>
        <v>0</v>
      </c>
      <c r="F369" s="32">
        <f>'5th Cycle Summary-Final'!F369-'5th Cycle Summary-Final2'!F369</f>
        <v>0</v>
      </c>
      <c r="G369" s="32">
        <f>'5th Cycle Summary-Final'!G369-'5th Cycle Summary-Final2'!G369</f>
        <v>0</v>
      </c>
      <c r="H369" s="32">
        <f>'5th Cycle Summary-Final'!H369-'5th Cycle Summary-Final2'!H369</f>
        <v>0</v>
      </c>
      <c r="I369" s="32">
        <f>'5th Cycle Summary-Final'!I369-'5th Cycle Summary-Final2'!I369</f>
        <v>0</v>
      </c>
      <c r="J369" s="32">
        <f>'5th Cycle Summary-Final'!J369-'5th Cycle Summary-Final2'!J369</f>
        <v>0</v>
      </c>
      <c r="K369" s="32">
        <f>'5th Cycle Summary-Final'!K369-'5th Cycle Summary-Final2'!K369</f>
        <v>0</v>
      </c>
      <c r="L369" s="32">
        <f>'5th Cycle Summary-Final'!L369-'5th Cycle Summary-Final2'!L369</f>
        <v>0</v>
      </c>
      <c r="M369" s="32">
        <f>'5th Cycle Summary-Final'!M369-'5th Cycle Summary-Final2'!M369</f>
        <v>0</v>
      </c>
      <c r="N369" s="32">
        <f>'5th Cycle Summary-Final'!N369-'5th Cycle Summary-Final2'!N369</f>
        <v>0</v>
      </c>
      <c r="O369" s="32">
        <f>'5th Cycle Summary-Final'!O369-'5th Cycle Summary-Final2'!O369</f>
        <v>0</v>
      </c>
      <c r="P369" s="32">
        <f>'5th Cycle Summary-Final'!P369-'5th Cycle Summary-Final2'!P369</f>
        <v>0</v>
      </c>
      <c r="Q369" s="32">
        <f>'5th Cycle Summary-Final'!Q369-'5th Cycle Summary-Final2'!Q369</f>
        <v>0</v>
      </c>
      <c r="R369" s="32">
        <f>'5th Cycle Summary-Final'!R369-'5th Cycle Summary-Final2'!R369</f>
        <v>0</v>
      </c>
      <c r="S369" s="32">
        <f>'5th Cycle Summary-Final'!S369-'5th Cycle Summary-Final2'!S369</f>
        <v>0</v>
      </c>
      <c r="T369" s="32">
        <f>'5th Cycle Summary-Final'!T369-'5th Cycle Summary-Final2'!T369</f>
        <v>0</v>
      </c>
      <c r="U369" s="32">
        <f>'5th Cycle Summary-Final'!U369-'5th Cycle Summary-Final2'!U369</f>
        <v>0</v>
      </c>
      <c r="V369" s="32">
        <f>'5th Cycle Summary-Final'!V369-'5th Cycle Summary-Final2'!V369</f>
        <v>0</v>
      </c>
      <c r="W369" s="32">
        <f>'5th Cycle Summary-Final'!W369-'5th Cycle Summary-Final2'!W369</f>
        <v>0</v>
      </c>
      <c r="X369" s="32">
        <f>'5th Cycle Summary-Final'!X369-'5th Cycle Summary-Final2'!X369</f>
        <v>0</v>
      </c>
      <c r="Y369" s="32">
        <f>'5th Cycle Summary-Final'!Y369-'5th Cycle Summary-Final2'!Y369</f>
        <v>0</v>
      </c>
      <c r="Z369" s="32">
        <f>'5th Cycle Summary-Final'!Z369-'5th Cycle Summary-Final2'!Z369</f>
        <v>0</v>
      </c>
    </row>
    <row r="370" spans="1:26" ht="12.75" customHeight="1" x14ac:dyDescent="0.15">
      <c r="A370" s="9" t="s">
        <v>528</v>
      </c>
      <c r="B370" s="9" t="s">
        <v>67</v>
      </c>
      <c r="C370" s="29" t="s">
        <v>529</v>
      </c>
      <c r="D370" s="32">
        <f>'5th Cycle Summary-Final'!D370-'5th Cycle Summary-Final2'!D370</f>
        <v>0</v>
      </c>
      <c r="E370" s="32">
        <f>'5th Cycle Summary-Final'!E370-'5th Cycle Summary-Final2'!E370</f>
        <v>0</v>
      </c>
      <c r="F370" s="32">
        <f>'5th Cycle Summary-Final'!F370-'5th Cycle Summary-Final2'!F370</f>
        <v>0</v>
      </c>
      <c r="G370" s="32">
        <f>'5th Cycle Summary-Final'!G370-'5th Cycle Summary-Final2'!G370</f>
        <v>0</v>
      </c>
      <c r="H370" s="32">
        <f>'5th Cycle Summary-Final'!H370-'5th Cycle Summary-Final2'!H370</f>
        <v>0</v>
      </c>
      <c r="I370" s="32">
        <f>'5th Cycle Summary-Final'!I370-'5th Cycle Summary-Final2'!I370</f>
        <v>0</v>
      </c>
      <c r="J370" s="32">
        <f>'5th Cycle Summary-Final'!J370-'5th Cycle Summary-Final2'!J370</f>
        <v>0</v>
      </c>
      <c r="K370" s="32">
        <f>'5th Cycle Summary-Final'!K370-'5th Cycle Summary-Final2'!K370</f>
        <v>0</v>
      </c>
      <c r="L370" s="32">
        <f>'5th Cycle Summary-Final'!L370-'5th Cycle Summary-Final2'!L370</f>
        <v>0</v>
      </c>
      <c r="M370" s="32">
        <f>'5th Cycle Summary-Final'!M370-'5th Cycle Summary-Final2'!M370</f>
        <v>0</v>
      </c>
      <c r="N370" s="32">
        <f>'5th Cycle Summary-Final'!N370-'5th Cycle Summary-Final2'!N370</f>
        <v>0</v>
      </c>
      <c r="O370" s="32">
        <f>'5th Cycle Summary-Final'!O370-'5th Cycle Summary-Final2'!O370</f>
        <v>0</v>
      </c>
      <c r="P370" s="32">
        <f>'5th Cycle Summary-Final'!P370-'5th Cycle Summary-Final2'!P370</f>
        <v>0</v>
      </c>
      <c r="Q370" s="32">
        <f>'5th Cycle Summary-Final'!Q370-'5th Cycle Summary-Final2'!Q370</f>
        <v>0</v>
      </c>
      <c r="R370" s="32">
        <f>'5th Cycle Summary-Final'!R370-'5th Cycle Summary-Final2'!R370</f>
        <v>0</v>
      </c>
      <c r="S370" s="32">
        <f>'5th Cycle Summary-Final'!S370-'5th Cycle Summary-Final2'!S370</f>
        <v>0</v>
      </c>
      <c r="T370" s="32">
        <f>'5th Cycle Summary-Final'!T370-'5th Cycle Summary-Final2'!T370</f>
        <v>0</v>
      </c>
      <c r="U370" s="32">
        <f>'5th Cycle Summary-Final'!U370-'5th Cycle Summary-Final2'!U370</f>
        <v>0</v>
      </c>
      <c r="V370" s="32">
        <f>'5th Cycle Summary-Final'!V370-'5th Cycle Summary-Final2'!V370</f>
        <v>0</v>
      </c>
      <c r="W370" s="32">
        <f>'5th Cycle Summary-Final'!W370-'5th Cycle Summary-Final2'!W370</f>
        <v>0</v>
      </c>
      <c r="X370" s="32">
        <f>'5th Cycle Summary-Final'!X370-'5th Cycle Summary-Final2'!X370</f>
        <v>0</v>
      </c>
      <c r="Y370" s="32">
        <f>'5th Cycle Summary-Final'!Y370-'5th Cycle Summary-Final2'!Y370</f>
        <v>0</v>
      </c>
      <c r="Z370" s="32">
        <f>'5th Cycle Summary-Final'!Z370-'5th Cycle Summary-Final2'!Z370</f>
        <v>0</v>
      </c>
    </row>
    <row r="371" spans="1:26" ht="12.75" customHeight="1" x14ac:dyDescent="0.15">
      <c r="A371" s="9" t="s">
        <v>528</v>
      </c>
      <c r="B371" s="9" t="s">
        <v>67</v>
      </c>
      <c r="C371" s="29" t="s">
        <v>546</v>
      </c>
      <c r="D371" s="32">
        <f>'5th Cycle Summary-Final'!D371-'5th Cycle Summary-Final2'!D371</f>
        <v>0</v>
      </c>
      <c r="E371" s="32">
        <f>'5th Cycle Summary-Final'!E371-'5th Cycle Summary-Final2'!E371</f>
        <v>0</v>
      </c>
      <c r="F371" s="32">
        <f>'5th Cycle Summary-Final'!F371-'5th Cycle Summary-Final2'!F371</f>
        <v>0</v>
      </c>
      <c r="G371" s="32">
        <f>'5th Cycle Summary-Final'!G371-'5th Cycle Summary-Final2'!G371</f>
        <v>0</v>
      </c>
      <c r="H371" s="32">
        <f>'5th Cycle Summary-Final'!H371-'5th Cycle Summary-Final2'!H371</f>
        <v>0</v>
      </c>
      <c r="I371" s="32">
        <f>'5th Cycle Summary-Final'!I371-'5th Cycle Summary-Final2'!I371</f>
        <v>0</v>
      </c>
      <c r="J371" s="32">
        <f>'5th Cycle Summary-Final'!J371-'5th Cycle Summary-Final2'!J371</f>
        <v>0</v>
      </c>
      <c r="K371" s="32">
        <f>'5th Cycle Summary-Final'!K371-'5th Cycle Summary-Final2'!K371</f>
        <v>0</v>
      </c>
      <c r="L371" s="32">
        <f>'5th Cycle Summary-Final'!L371-'5th Cycle Summary-Final2'!L371</f>
        <v>0</v>
      </c>
      <c r="M371" s="32">
        <f>'5th Cycle Summary-Final'!M371-'5th Cycle Summary-Final2'!M371</f>
        <v>0</v>
      </c>
      <c r="N371" s="32">
        <f>'5th Cycle Summary-Final'!N371-'5th Cycle Summary-Final2'!N371</f>
        <v>0</v>
      </c>
      <c r="O371" s="32">
        <f>'5th Cycle Summary-Final'!O371-'5th Cycle Summary-Final2'!O371</f>
        <v>0</v>
      </c>
      <c r="P371" s="32">
        <f>'5th Cycle Summary-Final'!P371-'5th Cycle Summary-Final2'!P371</f>
        <v>0</v>
      </c>
      <c r="Q371" s="32">
        <f>'5th Cycle Summary-Final'!Q371-'5th Cycle Summary-Final2'!Q371</f>
        <v>0</v>
      </c>
      <c r="R371" s="32">
        <f>'5th Cycle Summary-Final'!R371-'5th Cycle Summary-Final2'!R371</f>
        <v>0</v>
      </c>
      <c r="S371" s="32">
        <f>'5th Cycle Summary-Final'!S371-'5th Cycle Summary-Final2'!S371</f>
        <v>0</v>
      </c>
      <c r="T371" s="32">
        <f>'5th Cycle Summary-Final'!T371-'5th Cycle Summary-Final2'!T371</f>
        <v>0</v>
      </c>
      <c r="U371" s="32">
        <f>'5th Cycle Summary-Final'!U371-'5th Cycle Summary-Final2'!U371</f>
        <v>0</v>
      </c>
      <c r="V371" s="32">
        <f>'5th Cycle Summary-Final'!V371-'5th Cycle Summary-Final2'!V371</f>
        <v>0</v>
      </c>
      <c r="W371" s="32">
        <f>'5th Cycle Summary-Final'!W371-'5th Cycle Summary-Final2'!W371</f>
        <v>0</v>
      </c>
      <c r="X371" s="32">
        <f>'5th Cycle Summary-Final'!X371-'5th Cycle Summary-Final2'!X371</f>
        <v>0</v>
      </c>
      <c r="Y371" s="32">
        <f>'5th Cycle Summary-Final'!Y371-'5th Cycle Summary-Final2'!Y371</f>
        <v>0</v>
      </c>
      <c r="Z371" s="32">
        <f>'5th Cycle Summary-Final'!Z371-'5th Cycle Summary-Final2'!Z371</f>
        <v>0</v>
      </c>
    </row>
    <row r="372" spans="1:26" ht="12.75" customHeight="1" x14ac:dyDescent="0.15">
      <c r="A372" s="9" t="s">
        <v>528</v>
      </c>
      <c r="B372" s="9" t="s">
        <v>67</v>
      </c>
      <c r="C372" s="29" t="s">
        <v>573</v>
      </c>
      <c r="D372" s="32">
        <f>'5th Cycle Summary-Final'!D372-'5th Cycle Summary-Final2'!D372</f>
        <v>0</v>
      </c>
      <c r="E372" s="32">
        <f>'5th Cycle Summary-Final'!E372-'5th Cycle Summary-Final2'!E372</f>
        <v>0</v>
      </c>
      <c r="F372" s="32">
        <f>'5th Cycle Summary-Final'!F372-'5th Cycle Summary-Final2'!F372</f>
        <v>0</v>
      </c>
      <c r="G372" s="32">
        <f>'5th Cycle Summary-Final'!G372-'5th Cycle Summary-Final2'!G372</f>
        <v>0</v>
      </c>
      <c r="H372" s="32">
        <f>'5th Cycle Summary-Final'!H372-'5th Cycle Summary-Final2'!H372</f>
        <v>0</v>
      </c>
      <c r="I372" s="32">
        <f>'5th Cycle Summary-Final'!I372-'5th Cycle Summary-Final2'!I372</f>
        <v>0</v>
      </c>
      <c r="J372" s="32">
        <f>'5th Cycle Summary-Final'!J372-'5th Cycle Summary-Final2'!J372</f>
        <v>0</v>
      </c>
      <c r="K372" s="32">
        <f>'5th Cycle Summary-Final'!K372-'5th Cycle Summary-Final2'!K372</f>
        <v>0</v>
      </c>
      <c r="L372" s="32">
        <f>'5th Cycle Summary-Final'!L372-'5th Cycle Summary-Final2'!L372</f>
        <v>0</v>
      </c>
      <c r="M372" s="32">
        <f>'5th Cycle Summary-Final'!M372-'5th Cycle Summary-Final2'!M372</f>
        <v>0</v>
      </c>
      <c r="N372" s="32">
        <f>'5th Cycle Summary-Final'!N372-'5th Cycle Summary-Final2'!N372</f>
        <v>0</v>
      </c>
      <c r="O372" s="32">
        <f>'5th Cycle Summary-Final'!O372-'5th Cycle Summary-Final2'!O372</f>
        <v>0</v>
      </c>
      <c r="P372" s="32">
        <f>'5th Cycle Summary-Final'!P372-'5th Cycle Summary-Final2'!P372</f>
        <v>0</v>
      </c>
      <c r="Q372" s="32">
        <f>'5th Cycle Summary-Final'!Q372-'5th Cycle Summary-Final2'!Q372</f>
        <v>0</v>
      </c>
      <c r="R372" s="32">
        <f>'5th Cycle Summary-Final'!R372-'5th Cycle Summary-Final2'!R372</f>
        <v>0</v>
      </c>
      <c r="S372" s="32">
        <f>'5th Cycle Summary-Final'!S372-'5th Cycle Summary-Final2'!S372</f>
        <v>0</v>
      </c>
      <c r="T372" s="32">
        <f>'5th Cycle Summary-Final'!T372-'5th Cycle Summary-Final2'!T372</f>
        <v>0</v>
      </c>
      <c r="U372" s="32">
        <f>'5th Cycle Summary-Final'!U372-'5th Cycle Summary-Final2'!U372</f>
        <v>0</v>
      </c>
      <c r="V372" s="32">
        <f>'5th Cycle Summary-Final'!V372-'5th Cycle Summary-Final2'!V372</f>
        <v>0</v>
      </c>
      <c r="W372" s="32">
        <f>'5th Cycle Summary-Final'!W372-'5th Cycle Summary-Final2'!W372</f>
        <v>0</v>
      </c>
      <c r="X372" s="32">
        <f>'5th Cycle Summary-Final'!X372-'5th Cycle Summary-Final2'!X372</f>
        <v>0</v>
      </c>
      <c r="Y372" s="32">
        <f>'5th Cycle Summary-Final'!Y372-'5th Cycle Summary-Final2'!Y372</f>
        <v>0</v>
      </c>
      <c r="Z372" s="32">
        <f>'5th Cycle Summary-Final'!Z372-'5th Cycle Summary-Final2'!Z372</f>
        <v>0</v>
      </c>
    </row>
    <row r="373" spans="1:26" ht="12.75" customHeight="1" x14ac:dyDescent="0.15">
      <c r="A373" s="9" t="s">
        <v>528</v>
      </c>
      <c r="B373" s="9" t="s">
        <v>67</v>
      </c>
      <c r="C373" s="29" t="s">
        <v>574</v>
      </c>
      <c r="D373" s="32">
        <f>'5th Cycle Summary-Final'!D373-'5th Cycle Summary-Final2'!D373</f>
        <v>0</v>
      </c>
      <c r="E373" s="32">
        <f>'5th Cycle Summary-Final'!E373-'5th Cycle Summary-Final2'!E373</f>
        <v>0</v>
      </c>
      <c r="F373" s="32">
        <f>'5th Cycle Summary-Final'!F373-'5th Cycle Summary-Final2'!F373</f>
        <v>0</v>
      </c>
      <c r="G373" s="32">
        <f>'5th Cycle Summary-Final'!G373-'5th Cycle Summary-Final2'!G373</f>
        <v>0</v>
      </c>
      <c r="H373" s="32">
        <f>'5th Cycle Summary-Final'!H373-'5th Cycle Summary-Final2'!H373</f>
        <v>0</v>
      </c>
      <c r="I373" s="32">
        <f>'5th Cycle Summary-Final'!I373-'5th Cycle Summary-Final2'!I373</f>
        <v>0</v>
      </c>
      <c r="J373" s="32">
        <f>'5th Cycle Summary-Final'!J373-'5th Cycle Summary-Final2'!J373</f>
        <v>0</v>
      </c>
      <c r="K373" s="32">
        <f>'5th Cycle Summary-Final'!K373-'5th Cycle Summary-Final2'!K373</f>
        <v>0</v>
      </c>
      <c r="L373" s="32">
        <f>'5th Cycle Summary-Final'!L373-'5th Cycle Summary-Final2'!L373</f>
        <v>0</v>
      </c>
      <c r="M373" s="32">
        <f>'5th Cycle Summary-Final'!M373-'5th Cycle Summary-Final2'!M373</f>
        <v>0</v>
      </c>
      <c r="N373" s="32">
        <f>'5th Cycle Summary-Final'!N373-'5th Cycle Summary-Final2'!N373</f>
        <v>0</v>
      </c>
      <c r="O373" s="32">
        <f>'5th Cycle Summary-Final'!O373-'5th Cycle Summary-Final2'!O373</f>
        <v>0</v>
      </c>
      <c r="P373" s="32">
        <f>'5th Cycle Summary-Final'!P373-'5th Cycle Summary-Final2'!P373</f>
        <v>0</v>
      </c>
      <c r="Q373" s="32">
        <f>'5th Cycle Summary-Final'!Q373-'5th Cycle Summary-Final2'!Q373</f>
        <v>0</v>
      </c>
      <c r="R373" s="32">
        <f>'5th Cycle Summary-Final'!R373-'5th Cycle Summary-Final2'!R373</f>
        <v>0</v>
      </c>
      <c r="S373" s="32">
        <f>'5th Cycle Summary-Final'!S373-'5th Cycle Summary-Final2'!S373</f>
        <v>0</v>
      </c>
      <c r="T373" s="32">
        <f>'5th Cycle Summary-Final'!T373-'5th Cycle Summary-Final2'!T373</f>
        <v>0</v>
      </c>
      <c r="U373" s="32">
        <f>'5th Cycle Summary-Final'!U373-'5th Cycle Summary-Final2'!U373</f>
        <v>0</v>
      </c>
      <c r="V373" s="32">
        <f>'5th Cycle Summary-Final'!V373-'5th Cycle Summary-Final2'!V373</f>
        <v>0</v>
      </c>
      <c r="W373" s="32">
        <f>'5th Cycle Summary-Final'!W373-'5th Cycle Summary-Final2'!W373</f>
        <v>0</v>
      </c>
      <c r="X373" s="32">
        <f>'5th Cycle Summary-Final'!X373-'5th Cycle Summary-Final2'!X373</f>
        <v>0</v>
      </c>
      <c r="Y373" s="32">
        <f>'5th Cycle Summary-Final'!Y373-'5th Cycle Summary-Final2'!Y373</f>
        <v>0</v>
      </c>
      <c r="Z373" s="32">
        <f>'5th Cycle Summary-Final'!Z373-'5th Cycle Summary-Final2'!Z373</f>
        <v>0</v>
      </c>
    </row>
    <row r="374" spans="1:26" ht="12.75" customHeight="1" x14ac:dyDescent="0.15">
      <c r="A374" s="9" t="s">
        <v>528</v>
      </c>
      <c r="B374" s="9" t="s">
        <v>67</v>
      </c>
      <c r="C374" s="29" t="s">
        <v>575</v>
      </c>
      <c r="D374" s="32">
        <f>'5th Cycle Summary-Final'!D374-'5th Cycle Summary-Final2'!D374</f>
        <v>0</v>
      </c>
      <c r="E374" s="32">
        <f>'5th Cycle Summary-Final'!E374-'5th Cycle Summary-Final2'!E374</f>
        <v>0</v>
      </c>
      <c r="F374" s="32">
        <f>'5th Cycle Summary-Final'!F374-'5th Cycle Summary-Final2'!F374</f>
        <v>0</v>
      </c>
      <c r="G374" s="32">
        <f>'5th Cycle Summary-Final'!G374-'5th Cycle Summary-Final2'!G374</f>
        <v>0</v>
      </c>
      <c r="H374" s="32">
        <f>'5th Cycle Summary-Final'!H374-'5th Cycle Summary-Final2'!H374</f>
        <v>0</v>
      </c>
      <c r="I374" s="32">
        <f>'5th Cycle Summary-Final'!I374-'5th Cycle Summary-Final2'!I374</f>
        <v>0</v>
      </c>
      <c r="J374" s="32">
        <f>'5th Cycle Summary-Final'!J374-'5th Cycle Summary-Final2'!J374</f>
        <v>0</v>
      </c>
      <c r="K374" s="32">
        <f>'5th Cycle Summary-Final'!K374-'5th Cycle Summary-Final2'!K374</f>
        <v>0</v>
      </c>
      <c r="L374" s="32">
        <f>'5th Cycle Summary-Final'!L374-'5th Cycle Summary-Final2'!L374</f>
        <v>0</v>
      </c>
      <c r="M374" s="32">
        <f>'5th Cycle Summary-Final'!M374-'5th Cycle Summary-Final2'!M374</f>
        <v>0</v>
      </c>
      <c r="N374" s="32">
        <f>'5th Cycle Summary-Final'!N374-'5th Cycle Summary-Final2'!N374</f>
        <v>0</v>
      </c>
      <c r="O374" s="32">
        <f>'5th Cycle Summary-Final'!O374-'5th Cycle Summary-Final2'!O374</f>
        <v>0</v>
      </c>
      <c r="P374" s="32">
        <f>'5th Cycle Summary-Final'!P374-'5th Cycle Summary-Final2'!P374</f>
        <v>0</v>
      </c>
      <c r="Q374" s="32">
        <f>'5th Cycle Summary-Final'!Q374-'5th Cycle Summary-Final2'!Q374</f>
        <v>0</v>
      </c>
      <c r="R374" s="32">
        <f>'5th Cycle Summary-Final'!R374-'5th Cycle Summary-Final2'!R374</f>
        <v>0</v>
      </c>
      <c r="S374" s="32">
        <f>'5th Cycle Summary-Final'!S374-'5th Cycle Summary-Final2'!S374</f>
        <v>0</v>
      </c>
      <c r="T374" s="32">
        <f>'5th Cycle Summary-Final'!T374-'5th Cycle Summary-Final2'!T374</f>
        <v>0</v>
      </c>
      <c r="U374" s="32">
        <f>'5th Cycle Summary-Final'!U374-'5th Cycle Summary-Final2'!U374</f>
        <v>0</v>
      </c>
      <c r="V374" s="32">
        <f>'5th Cycle Summary-Final'!V374-'5th Cycle Summary-Final2'!V374</f>
        <v>0</v>
      </c>
      <c r="W374" s="32">
        <f>'5th Cycle Summary-Final'!W374-'5th Cycle Summary-Final2'!W374</f>
        <v>0</v>
      </c>
      <c r="X374" s="32">
        <f>'5th Cycle Summary-Final'!X374-'5th Cycle Summary-Final2'!X374</f>
        <v>0</v>
      </c>
      <c r="Y374" s="32">
        <f>'5th Cycle Summary-Final'!Y374-'5th Cycle Summary-Final2'!Y374</f>
        <v>0</v>
      </c>
      <c r="Z374" s="32">
        <f>'5th Cycle Summary-Final'!Z374-'5th Cycle Summary-Final2'!Z374</f>
        <v>0</v>
      </c>
    </row>
    <row r="375" spans="1:26" ht="12.75" customHeight="1" x14ac:dyDescent="0.15">
      <c r="A375" s="9" t="s">
        <v>528</v>
      </c>
      <c r="B375" s="9" t="s">
        <v>67</v>
      </c>
      <c r="C375" s="29" t="s">
        <v>576</v>
      </c>
      <c r="D375" s="32">
        <f>'5th Cycle Summary-Final'!D375-'5th Cycle Summary-Final2'!D375</f>
        <v>0</v>
      </c>
      <c r="E375" s="32">
        <f>'5th Cycle Summary-Final'!E375-'5th Cycle Summary-Final2'!E375</f>
        <v>0</v>
      </c>
      <c r="F375" s="32">
        <f>'5th Cycle Summary-Final'!F375-'5th Cycle Summary-Final2'!F375</f>
        <v>0</v>
      </c>
      <c r="G375" s="32">
        <f>'5th Cycle Summary-Final'!G375-'5th Cycle Summary-Final2'!G375</f>
        <v>0</v>
      </c>
      <c r="H375" s="32">
        <f>'5th Cycle Summary-Final'!H375-'5th Cycle Summary-Final2'!H375</f>
        <v>0</v>
      </c>
      <c r="I375" s="32">
        <f>'5th Cycle Summary-Final'!I375-'5th Cycle Summary-Final2'!I375</f>
        <v>0</v>
      </c>
      <c r="J375" s="32">
        <f>'5th Cycle Summary-Final'!J375-'5th Cycle Summary-Final2'!J375</f>
        <v>0</v>
      </c>
      <c r="K375" s="32">
        <f>'5th Cycle Summary-Final'!K375-'5th Cycle Summary-Final2'!K375</f>
        <v>0</v>
      </c>
      <c r="L375" s="32">
        <f>'5th Cycle Summary-Final'!L375-'5th Cycle Summary-Final2'!L375</f>
        <v>0</v>
      </c>
      <c r="M375" s="32">
        <f>'5th Cycle Summary-Final'!M375-'5th Cycle Summary-Final2'!M375</f>
        <v>0</v>
      </c>
      <c r="N375" s="32">
        <f>'5th Cycle Summary-Final'!N375-'5th Cycle Summary-Final2'!N375</f>
        <v>0</v>
      </c>
      <c r="O375" s="32">
        <f>'5th Cycle Summary-Final'!O375-'5th Cycle Summary-Final2'!O375</f>
        <v>0</v>
      </c>
      <c r="P375" s="32">
        <f>'5th Cycle Summary-Final'!P375-'5th Cycle Summary-Final2'!P375</f>
        <v>0</v>
      </c>
      <c r="Q375" s="32">
        <f>'5th Cycle Summary-Final'!Q375-'5th Cycle Summary-Final2'!Q375</f>
        <v>0</v>
      </c>
      <c r="R375" s="32">
        <f>'5th Cycle Summary-Final'!R375-'5th Cycle Summary-Final2'!R375</f>
        <v>0</v>
      </c>
      <c r="S375" s="32">
        <f>'5th Cycle Summary-Final'!S375-'5th Cycle Summary-Final2'!S375</f>
        <v>0</v>
      </c>
      <c r="T375" s="32">
        <f>'5th Cycle Summary-Final'!T375-'5th Cycle Summary-Final2'!T375</f>
        <v>0</v>
      </c>
      <c r="U375" s="32">
        <f>'5th Cycle Summary-Final'!U375-'5th Cycle Summary-Final2'!U375</f>
        <v>0</v>
      </c>
      <c r="V375" s="32">
        <f>'5th Cycle Summary-Final'!V375-'5th Cycle Summary-Final2'!V375</f>
        <v>0</v>
      </c>
      <c r="W375" s="32">
        <f>'5th Cycle Summary-Final'!W375-'5th Cycle Summary-Final2'!W375</f>
        <v>0</v>
      </c>
      <c r="X375" s="32">
        <f>'5th Cycle Summary-Final'!X375-'5th Cycle Summary-Final2'!X375</f>
        <v>0</v>
      </c>
      <c r="Y375" s="32">
        <f>'5th Cycle Summary-Final'!Y375-'5th Cycle Summary-Final2'!Y375</f>
        <v>0</v>
      </c>
      <c r="Z375" s="32">
        <f>'5th Cycle Summary-Final'!Z375-'5th Cycle Summary-Final2'!Z375</f>
        <v>0</v>
      </c>
    </row>
    <row r="376" spans="1:26" ht="12.75" customHeight="1" x14ac:dyDescent="0.15">
      <c r="A376" s="9" t="s">
        <v>528</v>
      </c>
      <c r="B376" s="9" t="s">
        <v>67</v>
      </c>
      <c r="C376" s="29" t="s">
        <v>578</v>
      </c>
      <c r="D376" s="32">
        <f>'5th Cycle Summary-Final'!D376-'5th Cycle Summary-Final2'!D376</f>
        <v>0</v>
      </c>
      <c r="E376" s="32">
        <f>'5th Cycle Summary-Final'!E376-'5th Cycle Summary-Final2'!E376</f>
        <v>0</v>
      </c>
      <c r="F376" s="32">
        <f>'5th Cycle Summary-Final'!F376-'5th Cycle Summary-Final2'!F376</f>
        <v>0</v>
      </c>
      <c r="G376" s="32">
        <f>'5th Cycle Summary-Final'!G376-'5th Cycle Summary-Final2'!G376</f>
        <v>0</v>
      </c>
      <c r="H376" s="32">
        <f>'5th Cycle Summary-Final'!H376-'5th Cycle Summary-Final2'!H376</f>
        <v>0</v>
      </c>
      <c r="I376" s="32">
        <f>'5th Cycle Summary-Final'!I376-'5th Cycle Summary-Final2'!I376</f>
        <v>0</v>
      </c>
      <c r="J376" s="32">
        <f>'5th Cycle Summary-Final'!J376-'5th Cycle Summary-Final2'!J376</f>
        <v>0</v>
      </c>
      <c r="K376" s="32">
        <f>'5th Cycle Summary-Final'!K376-'5th Cycle Summary-Final2'!K376</f>
        <v>0</v>
      </c>
      <c r="L376" s="32">
        <f>'5th Cycle Summary-Final'!L376-'5th Cycle Summary-Final2'!L376</f>
        <v>0</v>
      </c>
      <c r="M376" s="32">
        <f>'5th Cycle Summary-Final'!M376-'5th Cycle Summary-Final2'!M376</f>
        <v>0</v>
      </c>
      <c r="N376" s="32">
        <f>'5th Cycle Summary-Final'!N376-'5th Cycle Summary-Final2'!N376</f>
        <v>0</v>
      </c>
      <c r="O376" s="32">
        <f>'5th Cycle Summary-Final'!O376-'5th Cycle Summary-Final2'!O376</f>
        <v>0</v>
      </c>
      <c r="P376" s="32">
        <f>'5th Cycle Summary-Final'!P376-'5th Cycle Summary-Final2'!P376</f>
        <v>0</v>
      </c>
      <c r="Q376" s="32">
        <f>'5th Cycle Summary-Final'!Q376-'5th Cycle Summary-Final2'!Q376</f>
        <v>0</v>
      </c>
      <c r="R376" s="32">
        <f>'5th Cycle Summary-Final'!R376-'5th Cycle Summary-Final2'!R376</f>
        <v>0</v>
      </c>
      <c r="S376" s="32">
        <f>'5th Cycle Summary-Final'!S376-'5th Cycle Summary-Final2'!S376</f>
        <v>0</v>
      </c>
      <c r="T376" s="32">
        <f>'5th Cycle Summary-Final'!T376-'5th Cycle Summary-Final2'!T376</f>
        <v>0</v>
      </c>
      <c r="U376" s="32">
        <f>'5th Cycle Summary-Final'!U376-'5th Cycle Summary-Final2'!U376</f>
        <v>0</v>
      </c>
      <c r="V376" s="32">
        <f>'5th Cycle Summary-Final'!V376-'5th Cycle Summary-Final2'!V376</f>
        <v>0</v>
      </c>
      <c r="W376" s="32">
        <f>'5th Cycle Summary-Final'!W376-'5th Cycle Summary-Final2'!W376</f>
        <v>0</v>
      </c>
      <c r="X376" s="32">
        <f>'5th Cycle Summary-Final'!X376-'5th Cycle Summary-Final2'!X376</f>
        <v>0</v>
      </c>
      <c r="Y376" s="32">
        <f>'5th Cycle Summary-Final'!Y376-'5th Cycle Summary-Final2'!Y376</f>
        <v>0</v>
      </c>
      <c r="Z376" s="32">
        <f>'5th Cycle Summary-Final'!Z376-'5th Cycle Summary-Final2'!Z376</f>
        <v>0</v>
      </c>
    </row>
    <row r="377" spans="1:26" ht="12.75" customHeight="1" x14ac:dyDescent="0.15">
      <c r="A377" s="9" t="s">
        <v>528</v>
      </c>
      <c r="B377" s="9" t="s">
        <v>67</v>
      </c>
      <c r="C377" s="29" t="s">
        <v>528</v>
      </c>
      <c r="D377" s="32">
        <f>'5th Cycle Summary-Final'!D377-'5th Cycle Summary-Final2'!D377</f>
        <v>0</v>
      </c>
      <c r="E377" s="32">
        <f>'5th Cycle Summary-Final'!E377-'5th Cycle Summary-Final2'!E377</f>
        <v>0</v>
      </c>
      <c r="F377" s="32">
        <f>'5th Cycle Summary-Final'!F377-'5th Cycle Summary-Final2'!F377</f>
        <v>0</v>
      </c>
      <c r="G377" s="32">
        <f>'5th Cycle Summary-Final'!G377-'5th Cycle Summary-Final2'!G377</f>
        <v>0</v>
      </c>
      <c r="H377" s="32">
        <f>'5th Cycle Summary-Final'!H377-'5th Cycle Summary-Final2'!H377</f>
        <v>0</v>
      </c>
      <c r="I377" s="32">
        <f>'5th Cycle Summary-Final'!I377-'5th Cycle Summary-Final2'!I377</f>
        <v>0</v>
      </c>
      <c r="J377" s="32">
        <f>'5th Cycle Summary-Final'!J377-'5th Cycle Summary-Final2'!J377</f>
        <v>0</v>
      </c>
      <c r="K377" s="32">
        <f>'5th Cycle Summary-Final'!K377-'5th Cycle Summary-Final2'!K377</f>
        <v>0</v>
      </c>
      <c r="L377" s="32">
        <f>'5th Cycle Summary-Final'!L377-'5th Cycle Summary-Final2'!L377</f>
        <v>0</v>
      </c>
      <c r="M377" s="32">
        <f>'5th Cycle Summary-Final'!M377-'5th Cycle Summary-Final2'!M377</f>
        <v>0</v>
      </c>
      <c r="N377" s="32">
        <f>'5th Cycle Summary-Final'!N377-'5th Cycle Summary-Final2'!N377</f>
        <v>0</v>
      </c>
      <c r="O377" s="32">
        <f>'5th Cycle Summary-Final'!O377-'5th Cycle Summary-Final2'!O377</f>
        <v>0</v>
      </c>
      <c r="P377" s="32">
        <f>'5th Cycle Summary-Final'!P377-'5th Cycle Summary-Final2'!P377</f>
        <v>0</v>
      </c>
      <c r="Q377" s="32">
        <f>'5th Cycle Summary-Final'!Q377-'5th Cycle Summary-Final2'!Q377</f>
        <v>0</v>
      </c>
      <c r="R377" s="32">
        <f>'5th Cycle Summary-Final'!R377-'5th Cycle Summary-Final2'!R377</f>
        <v>0</v>
      </c>
      <c r="S377" s="32">
        <f>'5th Cycle Summary-Final'!S377-'5th Cycle Summary-Final2'!S377</f>
        <v>0</v>
      </c>
      <c r="T377" s="32">
        <f>'5th Cycle Summary-Final'!T377-'5th Cycle Summary-Final2'!T377</f>
        <v>0</v>
      </c>
      <c r="U377" s="32">
        <f>'5th Cycle Summary-Final'!U377-'5th Cycle Summary-Final2'!U377</f>
        <v>0</v>
      </c>
      <c r="V377" s="32">
        <f>'5th Cycle Summary-Final'!V377-'5th Cycle Summary-Final2'!V377</f>
        <v>0</v>
      </c>
      <c r="W377" s="32">
        <f>'5th Cycle Summary-Final'!W377-'5th Cycle Summary-Final2'!W377</f>
        <v>0</v>
      </c>
      <c r="X377" s="32">
        <f>'5th Cycle Summary-Final'!X377-'5th Cycle Summary-Final2'!X377</f>
        <v>0</v>
      </c>
      <c r="Y377" s="32">
        <f>'5th Cycle Summary-Final'!Y377-'5th Cycle Summary-Final2'!Y377</f>
        <v>0</v>
      </c>
      <c r="Z377" s="32">
        <f>'5th Cycle Summary-Final'!Z377-'5th Cycle Summary-Final2'!Z377</f>
        <v>0</v>
      </c>
    </row>
    <row r="378" spans="1:26" ht="12.75" customHeight="1" x14ac:dyDescent="0.15">
      <c r="A378" s="9" t="s">
        <v>528</v>
      </c>
      <c r="B378" s="9" t="s">
        <v>67</v>
      </c>
      <c r="C378" s="29" t="s">
        <v>579</v>
      </c>
      <c r="D378" s="32">
        <f>'5th Cycle Summary-Final'!D378-'5th Cycle Summary-Final2'!D378</f>
        <v>0</v>
      </c>
      <c r="E378" s="32">
        <f>'5th Cycle Summary-Final'!E378-'5th Cycle Summary-Final2'!E378</f>
        <v>0</v>
      </c>
      <c r="F378" s="32">
        <f>'5th Cycle Summary-Final'!F378-'5th Cycle Summary-Final2'!F378</f>
        <v>0</v>
      </c>
      <c r="G378" s="32">
        <f>'5th Cycle Summary-Final'!G378-'5th Cycle Summary-Final2'!G378</f>
        <v>0</v>
      </c>
      <c r="H378" s="32">
        <f>'5th Cycle Summary-Final'!H378-'5th Cycle Summary-Final2'!H378</f>
        <v>0</v>
      </c>
      <c r="I378" s="32">
        <f>'5th Cycle Summary-Final'!I378-'5th Cycle Summary-Final2'!I378</f>
        <v>0</v>
      </c>
      <c r="J378" s="32">
        <f>'5th Cycle Summary-Final'!J378-'5th Cycle Summary-Final2'!J378</f>
        <v>0</v>
      </c>
      <c r="K378" s="32">
        <f>'5th Cycle Summary-Final'!K378-'5th Cycle Summary-Final2'!K378</f>
        <v>0</v>
      </c>
      <c r="L378" s="32">
        <f>'5th Cycle Summary-Final'!L378-'5th Cycle Summary-Final2'!L378</f>
        <v>0</v>
      </c>
      <c r="M378" s="32">
        <f>'5th Cycle Summary-Final'!M378-'5th Cycle Summary-Final2'!M378</f>
        <v>0</v>
      </c>
      <c r="N378" s="32">
        <f>'5th Cycle Summary-Final'!N378-'5th Cycle Summary-Final2'!N378</f>
        <v>0</v>
      </c>
      <c r="O378" s="32">
        <f>'5th Cycle Summary-Final'!O378-'5th Cycle Summary-Final2'!O378</f>
        <v>0</v>
      </c>
      <c r="P378" s="32">
        <f>'5th Cycle Summary-Final'!P378-'5th Cycle Summary-Final2'!P378</f>
        <v>0</v>
      </c>
      <c r="Q378" s="32">
        <f>'5th Cycle Summary-Final'!Q378-'5th Cycle Summary-Final2'!Q378</f>
        <v>0</v>
      </c>
      <c r="R378" s="32">
        <f>'5th Cycle Summary-Final'!R378-'5th Cycle Summary-Final2'!R378</f>
        <v>0</v>
      </c>
      <c r="S378" s="32">
        <f>'5th Cycle Summary-Final'!S378-'5th Cycle Summary-Final2'!S378</f>
        <v>0</v>
      </c>
      <c r="T378" s="32">
        <f>'5th Cycle Summary-Final'!T378-'5th Cycle Summary-Final2'!T378</f>
        <v>0</v>
      </c>
      <c r="U378" s="32">
        <f>'5th Cycle Summary-Final'!U378-'5th Cycle Summary-Final2'!U378</f>
        <v>0</v>
      </c>
      <c r="V378" s="32">
        <f>'5th Cycle Summary-Final'!V378-'5th Cycle Summary-Final2'!V378</f>
        <v>0</v>
      </c>
      <c r="W378" s="32">
        <f>'5th Cycle Summary-Final'!W378-'5th Cycle Summary-Final2'!W378</f>
        <v>0</v>
      </c>
      <c r="X378" s="32">
        <f>'5th Cycle Summary-Final'!X378-'5th Cycle Summary-Final2'!X378</f>
        <v>0</v>
      </c>
      <c r="Y378" s="32">
        <f>'5th Cycle Summary-Final'!Y378-'5th Cycle Summary-Final2'!Y378</f>
        <v>0</v>
      </c>
      <c r="Z378" s="32">
        <f>'5th Cycle Summary-Final'!Z378-'5th Cycle Summary-Final2'!Z378</f>
        <v>0</v>
      </c>
    </row>
    <row r="379" spans="1:26" ht="12.75" customHeight="1" x14ac:dyDescent="0.15">
      <c r="A379" s="9" t="s">
        <v>528</v>
      </c>
      <c r="B379" s="9" t="s">
        <v>67</v>
      </c>
      <c r="C379" s="29" t="s">
        <v>581</v>
      </c>
      <c r="D379" s="32">
        <f>'5th Cycle Summary-Final'!D379-'5th Cycle Summary-Final2'!D379</f>
        <v>0</v>
      </c>
      <c r="E379" s="32">
        <f>'5th Cycle Summary-Final'!E379-'5th Cycle Summary-Final2'!E379</f>
        <v>0</v>
      </c>
      <c r="F379" s="32">
        <f>'5th Cycle Summary-Final'!F379-'5th Cycle Summary-Final2'!F379</f>
        <v>0</v>
      </c>
      <c r="G379" s="32">
        <f>'5th Cycle Summary-Final'!G379-'5th Cycle Summary-Final2'!G379</f>
        <v>0</v>
      </c>
      <c r="H379" s="32">
        <f>'5th Cycle Summary-Final'!H379-'5th Cycle Summary-Final2'!H379</f>
        <v>0</v>
      </c>
      <c r="I379" s="32">
        <f>'5th Cycle Summary-Final'!I379-'5th Cycle Summary-Final2'!I379</f>
        <v>0</v>
      </c>
      <c r="J379" s="32">
        <f>'5th Cycle Summary-Final'!J379-'5th Cycle Summary-Final2'!J379</f>
        <v>0</v>
      </c>
      <c r="K379" s="32">
        <f>'5th Cycle Summary-Final'!K379-'5th Cycle Summary-Final2'!K379</f>
        <v>0</v>
      </c>
      <c r="L379" s="32">
        <f>'5th Cycle Summary-Final'!L379-'5th Cycle Summary-Final2'!L379</f>
        <v>0</v>
      </c>
      <c r="M379" s="32">
        <f>'5th Cycle Summary-Final'!M379-'5th Cycle Summary-Final2'!M379</f>
        <v>0</v>
      </c>
      <c r="N379" s="32">
        <f>'5th Cycle Summary-Final'!N379-'5th Cycle Summary-Final2'!N379</f>
        <v>0</v>
      </c>
      <c r="O379" s="32">
        <f>'5th Cycle Summary-Final'!O379-'5th Cycle Summary-Final2'!O379</f>
        <v>0</v>
      </c>
      <c r="P379" s="32">
        <f>'5th Cycle Summary-Final'!P379-'5th Cycle Summary-Final2'!P379</f>
        <v>0</v>
      </c>
      <c r="Q379" s="32">
        <f>'5th Cycle Summary-Final'!Q379-'5th Cycle Summary-Final2'!Q379</f>
        <v>0</v>
      </c>
      <c r="R379" s="32">
        <f>'5th Cycle Summary-Final'!R379-'5th Cycle Summary-Final2'!R379</f>
        <v>0</v>
      </c>
      <c r="S379" s="32">
        <f>'5th Cycle Summary-Final'!S379-'5th Cycle Summary-Final2'!S379</f>
        <v>0</v>
      </c>
      <c r="T379" s="32">
        <f>'5th Cycle Summary-Final'!T379-'5th Cycle Summary-Final2'!T379</f>
        <v>0</v>
      </c>
      <c r="U379" s="32">
        <f>'5th Cycle Summary-Final'!U379-'5th Cycle Summary-Final2'!U379</f>
        <v>0</v>
      </c>
      <c r="V379" s="32">
        <f>'5th Cycle Summary-Final'!V379-'5th Cycle Summary-Final2'!V379</f>
        <v>0</v>
      </c>
      <c r="W379" s="32">
        <f>'5th Cycle Summary-Final'!W379-'5th Cycle Summary-Final2'!W379</f>
        <v>0</v>
      </c>
      <c r="X379" s="32">
        <f>'5th Cycle Summary-Final'!X379-'5th Cycle Summary-Final2'!X379</f>
        <v>0</v>
      </c>
      <c r="Y379" s="32">
        <f>'5th Cycle Summary-Final'!Y379-'5th Cycle Summary-Final2'!Y379</f>
        <v>0</v>
      </c>
      <c r="Z379" s="32">
        <f>'5th Cycle Summary-Final'!Z379-'5th Cycle Summary-Final2'!Z379</f>
        <v>0</v>
      </c>
    </row>
    <row r="380" spans="1:26" ht="12.75" customHeight="1" x14ac:dyDescent="0.15">
      <c r="A380" s="9" t="s">
        <v>517</v>
      </c>
      <c r="B380" s="9" t="s">
        <v>128</v>
      </c>
      <c r="C380" s="29" t="s">
        <v>518</v>
      </c>
      <c r="D380" s="32">
        <f>'5th Cycle Summary-Final'!D380-'5th Cycle Summary-Final2'!D380</f>
        <v>0</v>
      </c>
      <c r="E380" s="32">
        <f>'5th Cycle Summary-Final'!E380-'5th Cycle Summary-Final2'!E380</f>
        <v>0</v>
      </c>
      <c r="F380" s="32">
        <f>'5th Cycle Summary-Final'!F380-'5th Cycle Summary-Final2'!F380</f>
        <v>0</v>
      </c>
      <c r="G380" s="32">
        <f>'5th Cycle Summary-Final'!G380-'5th Cycle Summary-Final2'!G380</f>
        <v>0</v>
      </c>
      <c r="H380" s="32">
        <f>'5th Cycle Summary-Final'!H380-'5th Cycle Summary-Final2'!H380</f>
        <v>0</v>
      </c>
      <c r="I380" s="32">
        <f>'5th Cycle Summary-Final'!I380-'5th Cycle Summary-Final2'!I380</f>
        <v>0</v>
      </c>
      <c r="J380" s="32">
        <f>'5th Cycle Summary-Final'!J380-'5th Cycle Summary-Final2'!J380</f>
        <v>0</v>
      </c>
      <c r="K380" s="32">
        <f>'5th Cycle Summary-Final'!K380-'5th Cycle Summary-Final2'!K380</f>
        <v>0</v>
      </c>
      <c r="L380" s="32">
        <f>'5th Cycle Summary-Final'!L380-'5th Cycle Summary-Final2'!L380</f>
        <v>0</v>
      </c>
      <c r="M380" s="32">
        <f>'5th Cycle Summary-Final'!M380-'5th Cycle Summary-Final2'!M380</f>
        <v>0</v>
      </c>
      <c r="N380" s="32">
        <f>'5th Cycle Summary-Final'!N380-'5th Cycle Summary-Final2'!N380</f>
        <v>0</v>
      </c>
      <c r="O380" s="32">
        <f>'5th Cycle Summary-Final'!O380-'5th Cycle Summary-Final2'!O380</f>
        <v>0</v>
      </c>
      <c r="P380" s="32">
        <f>'5th Cycle Summary-Final'!P380-'5th Cycle Summary-Final2'!P380</f>
        <v>0</v>
      </c>
      <c r="Q380" s="32">
        <f>'5th Cycle Summary-Final'!Q380-'5th Cycle Summary-Final2'!Q380</f>
        <v>0</v>
      </c>
      <c r="R380" s="32">
        <f>'5th Cycle Summary-Final'!R380-'5th Cycle Summary-Final2'!R380</f>
        <v>0</v>
      </c>
      <c r="S380" s="32">
        <f>'5th Cycle Summary-Final'!S380-'5th Cycle Summary-Final2'!S380</f>
        <v>0</v>
      </c>
      <c r="T380" s="32">
        <f>'5th Cycle Summary-Final'!T380-'5th Cycle Summary-Final2'!T380</f>
        <v>0</v>
      </c>
      <c r="U380" s="32">
        <f>'5th Cycle Summary-Final'!U380-'5th Cycle Summary-Final2'!U380</f>
        <v>0</v>
      </c>
      <c r="V380" s="32">
        <f>'5th Cycle Summary-Final'!V380-'5th Cycle Summary-Final2'!V380</f>
        <v>0</v>
      </c>
      <c r="W380" s="32">
        <f>'5th Cycle Summary-Final'!W380-'5th Cycle Summary-Final2'!W380</f>
        <v>0</v>
      </c>
      <c r="X380" s="32">
        <f>'5th Cycle Summary-Final'!X380-'5th Cycle Summary-Final2'!X380</f>
        <v>0</v>
      </c>
      <c r="Y380" s="32">
        <f>'5th Cycle Summary-Final'!Y380-'5th Cycle Summary-Final2'!Y380</f>
        <v>0</v>
      </c>
      <c r="Z380" s="32">
        <f>'5th Cycle Summary-Final'!Z380-'5th Cycle Summary-Final2'!Z380</f>
        <v>0</v>
      </c>
    </row>
    <row r="381" spans="1:26" ht="12.75" customHeight="1" x14ac:dyDescent="0.15">
      <c r="A381" s="9" t="s">
        <v>517</v>
      </c>
      <c r="B381" s="9" t="s">
        <v>128</v>
      </c>
      <c r="C381" s="29" t="s">
        <v>582</v>
      </c>
      <c r="D381" s="32">
        <f>'5th Cycle Summary-Final'!D381-'5th Cycle Summary-Final2'!D381</f>
        <v>0</v>
      </c>
      <c r="E381" s="32">
        <f>'5th Cycle Summary-Final'!E381-'5th Cycle Summary-Final2'!E381</f>
        <v>0</v>
      </c>
      <c r="F381" s="32">
        <f>'5th Cycle Summary-Final'!F381-'5th Cycle Summary-Final2'!F381</f>
        <v>0</v>
      </c>
      <c r="G381" s="32">
        <f>'5th Cycle Summary-Final'!G381-'5th Cycle Summary-Final2'!G381</f>
        <v>0</v>
      </c>
      <c r="H381" s="32">
        <f>'5th Cycle Summary-Final'!H381-'5th Cycle Summary-Final2'!H381</f>
        <v>0</v>
      </c>
      <c r="I381" s="32">
        <f>'5th Cycle Summary-Final'!I381-'5th Cycle Summary-Final2'!I381</f>
        <v>0</v>
      </c>
      <c r="J381" s="32">
        <f>'5th Cycle Summary-Final'!J381-'5th Cycle Summary-Final2'!J381</f>
        <v>0</v>
      </c>
      <c r="K381" s="32">
        <f>'5th Cycle Summary-Final'!K381-'5th Cycle Summary-Final2'!K381</f>
        <v>0</v>
      </c>
      <c r="L381" s="32">
        <f>'5th Cycle Summary-Final'!L381-'5th Cycle Summary-Final2'!L381</f>
        <v>0</v>
      </c>
      <c r="M381" s="32">
        <f>'5th Cycle Summary-Final'!M381-'5th Cycle Summary-Final2'!M381</f>
        <v>0</v>
      </c>
      <c r="N381" s="32">
        <f>'5th Cycle Summary-Final'!N381-'5th Cycle Summary-Final2'!N381</f>
        <v>0</v>
      </c>
      <c r="O381" s="32">
        <f>'5th Cycle Summary-Final'!O381-'5th Cycle Summary-Final2'!O381</f>
        <v>0</v>
      </c>
      <c r="P381" s="32">
        <f>'5th Cycle Summary-Final'!P381-'5th Cycle Summary-Final2'!P381</f>
        <v>0</v>
      </c>
      <c r="Q381" s="32">
        <f>'5th Cycle Summary-Final'!Q381-'5th Cycle Summary-Final2'!Q381</f>
        <v>0</v>
      </c>
      <c r="R381" s="32">
        <f>'5th Cycle Summary-Final'!R381-'5th Cycle Summary-Final2'!R381</f>
        <v>0</v>
      </c>
      <c r="S381" s="32">
        <f>'5th Cycle Summary-Final'!S381-'5th Cycle Summary-Final2'!S381</f>
        <v>0</v>
      </c>
      <c r="T381" s="32">
        <f>'5th Cycle Summary-Final'!T381-'5th Cycle Summary-Final2'!T381</f>
        <v>0</v>
      </c>
      <c r="U381" s="32">
        <f>'5th Cycle Summary-Final'!U381-'5th Cycle Summary-Final2'!U381</f>
        <v>0</v>
      </c>
      <c r="V381" s="32">
        <f>'5th Cycle Summary-Final'!V381-'5th Cycle Summary-Final2'!V381</f>
        <v>0</v>
      </c>
      <c r="W381" s="32">
        <f>'5th Cycle Summary-Final'!W381-'5th Cycle Summary-Final2'!W381</f>
        <v>0</v>
      </c>
      <c r="X381" s="32">
        <f>'5th Cycle Summary-Final'!X381-'5th Cycle Summary-Final2'!X381</f>
        <v>0</v>
      </c>
      <c r="Y381" s="32">
        <f>'5th Cycle Summary-Final'!Y381-'5th Cycle Summary-Final2'!Y381</f>
        <v>0</v>
      </c>
      <c r="Z381" s="32">
        <f>'5th Cycle Summary-Final'!Z381-'5th Cycle Summary-Final2'!Z381</f>
        <v>0</v>
      </c>
    </row>
    <row r="382" spans="1:26" ht="12.75" customHeight="1" x14ac:dyDescent="0.15">
      <c r="A382" s="9" t="s">
        <v>517</v>
      </c>
      <c r="B382" s="9" t="s">
        <v>128</v>
      </c>
      <c r="C382" s="29" t="s">
        <v>584</v>
      </c>
      <c r="D382" s="32">
        <f>'5th Cycle Summary-Final'!D382-'5th Cycle Summary-Final2'!D382</f>
        <v>0</v>
      </c>
      <c r="E382" s="32">
        <f>'5th Cycle Summary-Final'!E382-'5th Cycle Summary-Final2'!E382</f>
        <v>0</v>
      </c>
      <c r="F382" s="32">
        <f>'5th Cycle Summary-Final'!F382-'5th Cycle Summary-Final2'!F382</f>
        <v>0</v>
      </c>
      <c r="G382" s="32">
        <f>'5th Cycle Summary-Final'!G382-'5th Cycle Summary-Final2'!G382</f>
        <v>0</v>
      </c>
      <c r="H382" s="32">
        <f>'5th Cycle Summary-Final'!H382-'5th Cycle Summary-Final2'!H382</f>
        <v>0</v>
      </c>
      <c r="I382" s="32">
        <f>'5th Cycle Summary-Final'!I382-'5th Cycle Summary-Final2'!I382</f>
        <v>0</v>
      </c>
      <c r="J382" s="32">
        <f>'5th Cycle Summary-Final'!J382-'5th Cycle Summary-Final2'!J382</f>
        <v>0</v>
      </c>
      <c r="K382" s="32">
        <f>'5th Cycle Summary-Final'!K382-'5th Cycle Summary-Final2'!K382</f>
        <v>0</v>
      </c>
      <c r="L382" s="32">
        <f>'5th Cycle Summary-Final'!L382-'5th Cycle Summary-Final2'!L382</f>
        <v>0</v>
      </c>
      <c r="M382" s="32">
        <f>'5th Cycle Summary-Final'!M382-'5th Cycle Summary-Final2'!M382</f>
        <v>0</v>
      </c>
      <c r="N382" s="32">
        <f>'5th Cycle Summary-Final'!N382-'5th Cycle Summary-Final2'!N382</f>
        <v>0</v>
      </c>
      <c r="O382" s="32">
        <f>'5th Cycle Summary-Final'!O382-'5th Cycle Summary-Final2'!O382</f>
        <v>0</v>
      </c>
      <c r="P382" s="32">
        <f>'5th Cycle Summary-Final'!P382-'5th Cycle Summary-Final2'!P382</f>
        <v>0</v>
      </c>
      <c r="Q382" s="32">
        <f>'5th Cycle Summary-Final'!Q382-'5th Cycle Summary-Final2'!Q382</f>
        <v>0</v>
      </c>
      <c r="R382" s="32">
        <f>'5th Cycle Summary-Final'!R382-'5th Cycle Summary-Final2'!R382</f>
        <v>0</v>
      </c>
      <c r="S382" s="32">
        <f>'5th Cycle Summary-Final'!S382-'5th Cycle Summary-Final2'!S382</f>
        <v>0</v>
      </c>
      <c r="T382" s="32">
        <f>'5th Cycle Summary-Final'!T382-'5th Cycle Summary-Final2'!T382</f>
        <v>0</v>
      </c>
      <c r="U382" s="32">
        <f>'5th Cycle Summary-Final'!U382-'5th Cycle Summary-Final2'!U382</f>
        <v>0</v>
      </c>
      <c r="V382" s="32">
        <f>'5th Cycle Summary-Final'!V382-'5th Cycle Summary-Final2'!V382</f>
        <v>0</v>
      </c>
      <c r="W382" s="32">
        <f>'5th Cycle Summary-Final'!W382-'5th Cycle Summary-Final2'!W382</f>
        <v>0</v>
      </c>
      <c r="X382" s="32">
        <f>'5th Cycle Summary-Final'!X382-'5th Cycle Summary-Final2'!X382</f>
        <v>0</v>
      </c>
      <c r="Y382" s="32">
        <f>'5th Cycle Summary-Final'!Y382-'5th Cycle Summary-Final2'!Y382</f>
        <v>0</v>
      </c>
      <c r="Z382" s="32">
        <f>'5th Cycle Summary-Final'!Z382-'5th Cycle Summary-Final2'!Z382</f>
        <v>0</v>
      </c>
    </row>
    <row r="383" spans="1:26" ht="12.75" customHeight="1" x14ac:dyDescent="0.15">
      <c r="A383" s="9" t="s">
        <v>517</v>
      </c>
      <c r="B383" s="9" t="s">
        <v>128</v>
      </c>
      <c r="C383" s="29" t="s">
        <v>585</v>
      </c>
      <c r="D383" s="32">
        <f>'5th Cycle Summary-Final'!D383-'5th Cycle Summary-Final2'!D383</f>
        <v>0</v>
      </c>
      <c r="E383" s="32">
        <f>'5th Cycle Summary-Final'!E383-'5th Cycle Summary-Final2'!E383</f>
        <v>0</v>
      </c>
      <c r="F383" s="32">
        <f>'5th Cycle Summary-Final'!F383-'5th Cycle Summary-Final2'!F383</f>
        <v>0</v>
      </c>
      <c r="G383" s="32">
        <f>'5th Cycle Summary-Final'!G383-'5th Cycle Summary-Final2'!G383</f>
        <v>0</v>
      </c>
      <c r="H383" s="32">
        <f>'5th Cycle Summary-Final'!H383-'5th Cycle Summary-Final2'!H383</f>
        <v>0</v>
      </c>
      <c r="I383" s="32">
        <f>'5th Cycle Summary-Final'!I383-'5th Cycle Summary-Final2'!I383</f>
        <v>0</v>
      </c>
      <c r="J383" s="32">
        <f>'5th Cycle Summary-Final'!J383-'5th Cycle Summary-Final2'!J383</f>
        <v>0</v>
      </c>
      <c r="K383" s="32">
        <f>'5th Cycle Summary-Final'!K383-'5th Cycle Summary-Final2'!K383</f>
        <v>0</v>
      </c>
      <c r="L383" s="32">
        <f>'5th Cycle Summary-Final'!L383-'5th Cycle Summary-Final2'!L383</f>
        <v>0</v>
      </c>
      <c r="M383" s="32">
        <f>'5th Cycle Summary-Final'!M383-'5th Cycle Summary-Final2'!M383</f>
        <v>0</v>
      </c>
      <c r="N383" s="32">
        <f>'5th Cycle Summary-Final'!N383-'5th Cycle Summary-Final2'!N383</f>
        <v>0</v>
      </c>
      <c r="O383" s="32">
        <f>'5th Cycle Summary-Final'!O383-'5th Cycle Summary-Final2'!O383</f>
        <v>0</v>
      </c>
      <c r="P383" s="32">
        <f>'5th Cycle Summary-Final'!P383-'5th Cycle Summary-Final2'!P383</f>
        <v>0</v>
      </c>
      <c r="Q383" s="32">
        <f>'5th Cycle Summary-Final'!Q383-'5th Cycle Summary-Final2'!Q383</f>
        <v>0</v>
      </c>
      <c r="R383" s="32">
        <f>'5th Cycle Summary-Final'!R383-'5th Cycle Summary-Final2'!R383</f>
        <v>0</v>
      </c>
      <c r="S383" s="32">
        <f>'5th Cycle Summary-Final'!S383-'5th Cycle Summary-Final2'!S383</f>
        <v>0</v>
      </c>
      <c r="T383" s="32">
        <f>'5th Cycle Summary-Final'!T383-'5th Cycle Summary-Final2'!T383</f>
        <v>0</v>
      </c>
      <c r="U383" s="32">
        <f>'5th Cycle Summary-Final'!U383-'5th Cycle Summary-Final2'!U383</f>
        <v>0</v>
      </c>
      <c r="V383" s="32">
        <f>'5th Cycle Summary-Final'!V383-'5th Cycle Summary-Final2'!V383</f>
        <v>0</v>
      </c>
      <c r="W383" s="32">
        <f>'5th Cycle Summary-Final'!W383-'5th Cycle Summary-Final2'!W383</f>
        <v>0</v>
      </c>
      <c r="X383" s="32">
        <f>'5th Cycle Summary-Final'!X383-'5th Cycle Summary-Final2'!X383</f>
        <v>0</v>
      </c>
      <c r="Y383" s="32">
        <f>'5th Cycle Summary-Final'!Y383-'5th Cycle Summary-Final2'!Y383</f>
        <v>0</v>
      </c>
      <c r="Z383" s="32">
        <f>'5th Cycle Summary-Final'!Z383-'5th Cycle Summary-Final2'!Z383</f>
        <v>0</v>
      </c>
    </row>
    <row r="384" spans="1:26" ht="12.75" customHeight="1" x14ac:dyDescent="0.15">
      <c r="A384" s="9" t="s">
        <v>517</v>
      </c>
      <c r="B384" s="9" t="s">
        <v>128</v>
      </c>
      <c r="C384" s="29" t="s">
        <v>587</v>
      </c>
      <c r="D384" s="32">
        <f>'5th Cycle Summary-Final'!D384-'5th Cycle Summary-Final2'!D384</f>
        <v>0</v>
      </c>
      <c r="E384" s="32">
        <f>'5th Cycle Summary-Final'!E384-'5th Cycle Summary-Final2'!E384</f>
        <v>0</v>
      </c>
      <c r="F384" s="32">
        <f>'5th Cycle Summary-Final'!F384-'5th Cycle Summary-Final2'!F384</f>
        <v>0</v>
      </c>
      <c r="G384" s="32">
        <f>'5th Cycle Summary-Final'!G384-'5th Cycle Summary-Final2'!G384</f>
        <v>0</v>
      </c>
      <c r="H384" s="32">
        <f>'5th Cycle Summary-Final'!H384-'5th Cycle Summary-Final2'!H384</f>
        <v>0</v>
      </c>
      <c r="I384" s="32">
        <f>'5th Cycle Summary-Final'!I384-'5th Cycle Summary-Final2'!I384</f>
        <v>0</v>
      </c>
      <c r="J384" s="32">
        <f>'5th Cycle Summary-Final'!J384-'5th Cycle Summary-Final2'!J384</f>
        <v>0</v>
      </c>
      <c r="K384" s="32">
        <f>'5th Cycle Summary-Final'!K384-'5th Cycle Summary-Final2'!K384</f>
        <v>0</v>
      </c>
      <c r="L384" s="32">
        <f>'5th Cycle Summary-Final'!L384-'5th Cycle Summary-Final2'!L384</f>
        <v>0</v>
      </c>
      <c r="M384" s="32">
        <f>'5th Cycle Summary-Final'!M384-'5th Cycle Summary-Final2'!M384</f>
        <v>0</v>
      </c>
      <c r="N384" s="32">
        <f>'5th Cycle Summary-Final'!N384-'5th Cycle Summary-Final2'!N384</f>
        <v>0</v>
      </c>
      <c r="O384" s="32">
        <f>'5th Cycle Summary-Final'!O384-'5th Cycle Summary-Final2'!O384</f>
        <v>0</v>
      </c>
      <c r="P384" s="32">
        <f>'5th Cycle Summary-Final'!P384-'5th Cycle Summary-Final2'!P384</f>
        <v>0</v>
      </c>
      <c r="Q384" s="32">
        <f>'5th Cycle Summary-Final'!Q384-'5th Cycle Summary-Final2'!Q384</f>
        <v>0</v>
      </c>
      <c r="R384" s="32">
        <f>'5th Cycle Summary-Final'!R384-'5th Cycle Summary-Final2'!R384</f>
        <v>0</v>
      </c>
      <c r="S384" s="32">
        <f>'5th Cycle Summary-Final'!S384-'5th Cycle Summary-Final2'!S384</f>
        <v>0</v>
      </c>
      <c r="T384" s="32">
        <f>'5th Cycle Summary-Final'!T384-'5th Cycle Summary-Final2'!T384</f>
        <v>0</v>
      </c>
      <c r="U384" s="32">
        <f>'5th Cycle Summary-Final'!U384-'5th Cycle Summary-Final2'!U384</f>
        <v>0</v>
      </c>
      <c r="V384" s="32">
        <f>'5th Cycle Summary-Final'!V384-'5th Cycle Summary-Final2'!V384</f>
        <v>0</v>
      </c>
      <c r="W384" s="32">
        <f>'5th Cycle Summary-Final'!W384-'5th Cycle Summary-Final2'!W384</f>
        <v>0</v>
      </c>
      <c r="X384" s="32">
        <f>'5th Cycle Summary-Final'!X384-'5th Cycle Summary-Final2'!X384</f>
        <v>0</v>
      </c>
      <c r="Y384" s="32">
        <f>'5th Cycle Summary-Final'!Y384-'5th Cycle Summary-Final2'!Y384</f>
        <v>0</v>
      </c>
      <c r="Z384" s="32">
        <f>'5th Cycle Summary-Final'!Z384-'5th Cycle Summary-Final2'!Z384</f>
        <v>0</v>
      </c>
    </row>
    <row r="385" spans="1:26" ht="12.75" customHeight="1" x14ac:dyDescent="0.15">
      <c r="A385" s="9" t="s">
        <v>517</v>
      </c>
      <c r="B385" s="9" t="s">
        <v>128</v>
      </c>
      <c r="C385" s="29" t="s">
        <v>591</v>
      </c>
      <c r="D385" s="32">
        <f>'5th Cycle Summary-Final'!D385-'5th Cycle Summary-Final2'!D385</f>
        <v>0</v>
      </c>
      <c r="E385" s="32">
        <f>'5th Cycle Summary-Final'!E385-'5th Cycle Summary-Final2'!E385</f>
        <v>0</v>
      </c>
      <c r="F385" s="32">
        <f>'5th Cycle Summary-Final'!F385-'5th Cycle Summary-Final2'!F385</f>
        <v>0</v>
      </c>
      <c r="G385" s="32">
        <f>'5th Cycle Summary-Final'!G385-'5th Cycle Summary-Final2'!G385</f>
        <v>0</v>
      </c>
      <c r="H385" s="32">
        <f>'5th Cycle Summary-Final'!H385-'5th Cycle Summary-Final2'!H385</f>
        <v>0</v>
      </c>
      <c r="I385" s="32">
        <f>'5th Cycle Summary-Final'!I385-'5th Cycle Summary-Final2'!I385</f>
        <v>0</v>
      </c>
      <c r="J385" s="32">
        <f>'5th Cycle Summary-Final'!J385-'5th Cycle Summary-Final2'!J385</f>
        <v>0</v>
      </c>
      <c r="K385" s="32">
        <f>'5th Cycle Summary-Final'!K385-'5th Cycle Summary-Final2'!K385</f>
        <v>0</v>
      </c>
      <c r="L385" s="32">
        <f>'5th Cycle Summary-Final'!L385-'5th Cycle Summary-Final2'!L385</f>
        <v>0</v>
      </c>
      <c r="M385" s="32">
        <f>'5th Cycle Summary-Final'!M385-'5th Cycle Summary-Final2'!M385</f>
        <v>0</v>
      </c>
      <c r="N385" s="32">
        <f>'5th Cycle Summary-Final'!N385-'5th Cycle Summary-Final2'!N385</f>
        <v>0</v>
      </c>
      <c r="O385" s="32">
        <f>'5th Cycle Summary-Final'!O385-'5th Cycle Summary-Final2'!O385</f>
        <v>0</v>
      </c>
      <c r="P385" s="32">
        <f>'5th Cycle Summary-Final'!P385-'5th Cycle Summary-Final2'!P385</f>
        <v>0</v>
      </c>
      <c r="Q385" s="32">
        <f>'5th Cycle Summary-Final'!Q385-'5th Cycle Summary-Final2'!Q385</f>
        <v>0</v>
      </c>
      <c r="R385" s="32">
        <f>'5th Cycle Summary-Final'!R385-'5th Cycle Summary-Final2'!R385</f>
        <v>0</v>
      </c>
      <c r="S385" s="32">
        <f>'5th Cycle Summary-Final'!S385-'5th Cycle Summary-Final2'!S385</f>
        <v>0</v>
      </c>
      <c r="T385" s="32">
        <f>'5th Cycle Summary-Final'!T385-'5th Cycle Summary-Final2'!T385</f>
        <v>0</v>
      </c>
      <c r="U385" s="32">
        <f>'5th Cycle Summary-Final'!U385-'5th Cycle Summary-Final2'!U385</f>
        <v>0</v>
      </c>
      <c r="V385" s="32">
        <f>'5th Cycle Summary-Final'!V385-'5th Cycle Summary-Final2'!V385</f>
        <v>0</v>
      </c>
      <c r="W385" s="32">
        <f>'5th Cycle Summary-Final'!W385-'5th Cycle Summary-Final2'!W385</f>
        <v>0</v>
      </c>
      <c r="X385" s="32">
        <f>'5th Cycle Summary-Final'!X385-'5th Cycle Summary-Final2'!X385</f>
        <v>0</v>
      </c>
      <c r="Y385" s="32">
        <f>'5th Cycle Summary-Final'!Y385-'5th Cycle Summary-Final2'!Y385</f>
        <v>0</v>
      </c>
      <c r="Z385" s="32">
        <f>'5th Cycle Summary-Final'!Z385-'5th Cycle Summary-Final2'!Z385</f>
        <v>0</v>
      </c>
    </row>
    <row r="386" spans="1:26" ht="12.75" customHeight="1" x14ac:dyDescent="0.15">
      <c r="A386" s="9" t="s">
        <v>517</v>
      </c>
      <c r="B386" s="9" t="s">
        <v>128</v>
      </c>
      <c r="C386" s="29" t="s">
        <v>592</v>
      </c>
      <c r="D386" s="32">
        <f>'5th Cycle Summary-Final'!D386-'5th Cycle Summary-Final2'!D386</f>
        <v>0</v>
      </c>
      <c r="E386" s="32">
        <f>'5th Cycle Summary-Final'!E386-'5th Cycle Summary-Final2'!E386</f>
        <v>0</v>
      </c>
      <c r="F386" s="32">
        <f>'5th Cycle Summary-Final'!F386-'5th Cycle Summary-Final2'!F386</f>
        <v>0</v>
      </c>
      <c r="G386" s="32">
        <f>'5th Cycle Summary-Final'!G386-'5th Cycle Summary-Final2'!G386</f>
        <v>0</v>
      </c>
      <c r="H386" s="32">
        <f>'5th Cycle Summary-Final'!H386-'5th Cycle Summary-Final2'!H386</f>
        <v>0</v>
      </c>
      <c r="I386" s="32">
        <f>'5th Cycle Summary-Final'!I386-'5th Cycle Summary-Final2'!I386</f>
        <v>0</v>
      </c>
      <c r="J386" s="32">
        <f>'5th Cycle Summary-Final'!J386-'5th Cycle Summary-Final2'!J386</f>
        <v>0</v>
      </c>
      <c r="K386" s="32">
        <f>'5th Cycle Summary-Final'!K386-'5th Cycle Summary-Final2'!K386</f>
        <v>0</v>
      </c>
      <c r="L386" s="32">
        <f>'5th Cycle Summary-Final'!L386-'5th Cycle Summary-Final2'!L386</f>
        <v>0</v>
      </c>
      <c r="M386" s="32">
        <f>'5th Cycle Summary-Final'!M386-'5th Cycle Summary-Final2'!M386</f>
        <v>0</v>
      </c>
      <c r="N386" s="32">
        <f>'5th Cycle Summary-Final'!N386-'5th Cycle Summary-Final2'!N386</f>
        <v>0</v>
      </c>
      <c r="O386" s="32">
        <f>'5th Cycle Summary-Final'!O386-'5th Cycle Summary-Final2'!O386</f>
        <v>0</v>
      </c>
      <c r="P386" s="32">
        <f>'5th Cycle Summary-Final'!P386-'5th Cycle Summary-Final2'!P386</f>
        <v>0</v>
      </c>
      <c r="Q386" s="32">
        <f>'5th Cycle Summary-Final'!Q386-'5th Cycle Summary-Final2'!Q386</f>
        <v>0</v>
      </c>
      <c r="R386" s="32">
        <f>'5th Cycle Summary-Final'!R386-'5th Cycle Summary-Final2'!R386</f>
        <v>0</v>
      </c>
      <c r="S386" s="32">
        <f>'5th Cycle Summary-Final'!S386-'5th Cycle Summary-Final2'!S386</f>
        <v>0</v>
      </c>
      <c r="T386" s="32">
        <f>'5th Cycle Summary-Final'!T386-'5th Cycle Summary-Final2'!T386</f>
        <v>0</v>
      </c>
      <c r="U386" s="32">
        <f>'5th Cycle Summary-Final'!U386-'5th Cycle Summary-Final2'!U386</f>
        <v>0</v>
      </c>
      <c r="V386" s="32">
        <f>'5th Cycle Summary-Final'!V386-'5th Cycle Summary-Final2'!V386</f>
        <v>0</v>
      </c>
      <c r="W386" s="32">
        <f>'5th Cycle Summary-Final'!W386-'5th Cycle Summary-Final2'!W386</f>
        <v>0</v>
      </c>
      <c r="X386" s="32">
        <f>'5th Cycle Summary-Final'!X386-'5th Cycle Summary-Final2'!X386</f>
        <v>0</v>
      </c>
      <c r="Y386" s="32">
        <f>'5th Cycle Summary-Final'!Y386-'5th Cycle Summary-Final2'!Y386</f>
        <v>0</v>
      </c>
      <c r="Z386" s="32">
        <f>'5th Cycle Summary-Final'!Z386-'5th Cycle Summary-Final2'!Z386</f>
        <v>0</v>
      </c>
    </row>
    <row r="387" spans="1:26" ht="12.75" customHeight="1" x14ac:dyDescent="0.15">
      <c r="A387" s="9" t="s">
        <v>594</v>
      </c>
      <c r="B387" s="9" t="s">
        <v>123</v>
      </c>
      <c r="C387" s="29" t="s">
        <v>595</v>
      </c>
      <c r="D387" s="32">
        <f>'5th Cycle Summary-Final'!D387-'5th Cycle Summary-Final2'!D387</f>
        <v>0</v>
      </c>
      <c r="E387" s="32">
        <f>'5th Cycle Summary-Final'!E387-'5th Cycle Summary-Final2'!E387</f>
        <v>0</v>
      </c>
      <c r="F387" s="32">
        <f>'5th Cycle Summary-Final'!F387-'5th Cycle Summary-Final2'!F387</f>
        <v>0</v>
      </c>
      <c r="G387" s="32">
        <f>'5th Cycle Summary-Final'!G387-'5th Cycle Summary-Final2'!G387</f>
        <v>0</v>
      </c>
      <c r="H387" s="32">
        <f>'5th Cycle Summary-Final'!H387-'5th Cycle Summary-Final2'!H387</f>
        <v>0</v>
      </c>
      <c r="I387" s="32">
        <f>'5th Cycle Summary-Final'!I387-'5th Cycle Summary-Final2'!I387</f>
        <v>0</v>
      </c>
      <c r="J387" s="32">
        <f>'5th Cycle Summary-Final'!J387-'5th Cycle Summary-Final2'!J387</f>
        <v>0</v>
      </c>
      <c r="K387" s="32">
        <f>'5th Cycle Summary-Final'!K387-'5th Cycle Summary-Final2'!K387</f>
        <v>0</v>
      </c>
      <c r="L387" s="32">
        <f>'5th Cycle Summary-Final'!L387-'5th Cycle Summary-Final2'!L387</f>
        <v>0</v>
      </c>
      <c r="M387" s="32">
        <f>'5th Cycle Summary-Final'!M387-'5th Cycle Summary-Final2'!M387</f>
        <v>0</v>
      </c>
      <c r="N387" s="32">
        <f>'5th Cycle Summary-Final'!N387-'5th Cycle Summary-Final2'!N387</f>
        <v>0</v>
      </c>
      <c r="O387" s="32">
        <f>'5th Cycle Summary-Final'!O387-'5th Cycle Summary-Final2'!O387</f>
        <v>0</v>
      </c>
      <c r="P387" s="32">
        <f>'5th Cycle Summary-Final'!P387-'5th Cycle Summary-Final2'!P387</f>
        <v>0</v>
      </c>
      <c r="Q387" s="32">
        <f>'5th Cycle Summary-Final'!Q387-'5th Cycle Summary-Final2'!Q387</f>
        <v>0</v>
      </c>
      <c r="R387" s="32">
        <f>'5th Cycle Summary-Final'!R387-'5th Cycle Summary-Final2'!R387</f>
        <v>0</v>
      </c>
      <c r="S387" s="32">
        <f>'5th Cycle Summary-Final'!S387-'5th Cycle Summary-Final2'!S387</f>
        <v>0</v>
      </c>
      <c r="T387" s="32">
        <f>'5th Cycle Summary-Final'!T387-'5th Cycle Summary-Final2'!T387</f>
        <v>0</v>
      </c>
      <c r="U387" s="32">
        <f>'5th Cycle Summary-Final'!U387-'5th Cycle Summary-Final2'!U387</f>
        <v>0</v>
      </c>
      <c r="V387" s="32">
        <f>'5th Cycle Summary-Final'!V387-'5th Cycle Summary-Final2'!V387</f>
        <v>0</v>
      </c>
      <c r="W387" s="32">
        <f>'5th Cycle Summary-Final'!W387-'5th Cycle Summary-Final2'!W387</f>
        <v>0</v>
      </c>
      <c r="X387" s="32">
        <f>'5th Cycle Summary-Final'!X387-'5th Cycle Summary-Final2'!X387</f>
        <v>0</v>
      </c>
      <c r="Y387" s="32">
        <f>'5th Cycle Summary-Final'!Y387-'5th Cycle Summary-Final2'!Y387</f>
        <v>0</v>
      </c>
      <c r="Z387" s="32">
        <f>'5th Cycle Summary-Final'!Z387-'5th Cycle Summary-Final2'!Z387</f>
        <v>0</v>
      </c>
    </row>
    <row r="388" spans="1:26" ht="12.75" customHeight="1" x14ac:dyDescent="0.15">
      <c r="A388" s="9" t="s">
        <v>594</v>
      </c>
      <c r="B388" s="9" t="s">
        <v>123</v>
      </c>
      <c r="C388" s="29" t="s">
        <v>597</v>
      </c>
      <c r="D388" s="32">
        <f>'5th Cycle Summary-Final'!D388-'5th Cycle Summary-Final2'!D388</f>
        <v>0</v>
      </c>
      <c r="E388" s="32">
        <f>'5th Cycle Summary-Final'!E388-'5th Cycle Summary-Final2'!E388</f>
        <v>0</v>
      </c>
      <c r="F388" s="32">
        <f>'5th Cycle Summary-Final'!F388-'5th Cycle Summary-Final2'!F388</f>
        <v>0</v>
      </c>
      <c r="G388" s="32">
        <f>'5th Cycle Summary-Final'!G388-'5th Cycle Summary-Final2'!G388</f>
        <v>0</v>
      </c>
      <c r="H388" s="32">
        <f>'5th Cycle Summary-Final'!H388-'5th Cycle Summary-Final2'!H388</f>
        <v>0</v>
      </c>
      <c r="I388" s="32">
        <f>'5th Cycle Summary-Final'!I388-'5th Cycle Summary-Final2'!I388</f>
        <v>0</v>
      </c>
      <c r="J388" s="32">
        <f>'5th Cycle Summary-Final'!J388-'5th Cycle Summary-Final2'!J388</f>
        <v>0</v>
      </c>
      <c r="K388" s="32">
        <f>'5th Cycle Summary-Final'!K388-'5th Cycle Summary-Final2'!K388</f>
        <v>0</v>
      </c>
      <c r="L388" s="32">
        <f>'5th Cycle Summary-Final'!L388-'5th Cycle Summary-Final2'!L388</f>
        <v>0</v>
      </c>
      <c r="M388" s="32">
        <f>'5th Cycle Summary-Final'!M388-'5th Cycle Summary-Final2'!M388</f>
        <v>0</v>
      </c>
      <c r="N388" s="32">
        <f>'5th Cycle Summary-Final'!N388-'5th Cycle Summary-Final2'!N388</f>
        <v>0</v>
      </c>
      <c r="O388" s="32">
        <f>'5th Cycle Summary-Final'!O388-'5th Cycle Summary-Final2'!O388</f>
        <v>0</v>
      </c>
      <c r="P388" s="32">
        <f>'5th Cycle Summary-Final'!P388-'5th Cycle Summary-Final2'!P388</f>
        <v>0</v>
      </c>
      <c r="Q388" s="32">
        <f>'5th Cycle Summary-Final'!Q388-'5th Cycle Summary-Final2'!Q388</f>
        <v>0</v>
      </c>
      <c r="R388" s="32">
        <f>'5th Cycle Summary-Final'!R388-'5th Cycle Summary-Final2'!R388</f>
        <v>0</v>
      </c>
      <c r="S388" s="32">
        <f>'5th Cycle Summary-Final'!S388-'5th Cycle Summary-Final2'!S388</f>
        <v>0</v>
      </c>
      <c r="T388" s="32">
        <f>'5th Cycle Summary-Final'!T388-'5th Cycle Summary-Final2'!T388</f>
        <v>0</v>
      </c>
      <c r="U388" s="32">
        <f>'5th Cycle Summary-Final'!U388-'5th Cycle Summary-Final2'!U388</f>
        <v>0</v>
      </c>
      <c r="V388" s="32">
        <f>'5th Cycle Summary-Final'!V388-'5th Cycle Summary-Final2'!V388</f>
        <v>0</v>
      </c>
      <c r="W388" s="32">
        <f>'5th Cycle Summary-Final'!W388-'5th Cycle Summary-Final2'!W388</f>
        <v>0</v>
      </c>
      <c r="X388" s="32">
        <f>'5th Cycle Summary-Final'!X388-'5th Cycle Summary-Final2'!X388</f>
        <v>0</v>
      </c>
      <c r="Y388" s="32">
        <f>'5th Cycle Summary-Final'!Y388-'5th Cycle Summary-Final2'!Y388</f>
        <v>0</v>
      </c>
      <c r="Z388" s="32">
        <f>'5th Cycle Summary-Final'!Z388-'5th Cycle Summary-Final2'!Z388</f>
        <v>0</v>
      </c>
    </row>
    <row r="389" spans="1:26" ht="12.75" customHeight="1" x14ac:dyDescent="0.15">
      <c r="A389" s="9" t="s">
        <v>542</v>
      </c>
      <c r="B389" s="9" t="s">
        <v>83</v>
      </c>
      <c r="C389" s="29" t="s">
        <v>598</v>
      </c>
      <c r="D389" s="32">
        <f>'5th Cycle Summary-Final'!D389-'5th Cycle Summary-Final2'!D389</f>
        <v>0</v>
      </c>
      <c r="E389" s="32">
        <f>'5th Cycle Summary-Final'!E389-'5th Cycle Summary-Final2'!E389</f>
        <v>0</v>
      </c>
      <c r="F389" s="32">
        <f>'5th Cycle Summary-Final'!F389-'5th Cycle Summary-Final2'!F389</f>
        <v>0</v>
      </c>
      <c r="G389" s="32">
        <f>'5th Cycle Summary-Final'!G389-'5th Cycle Summary-Final2'!G389</f>
        <v>0</v>
      </c>
      <c r="H389" s="32">
        <f>'5th Cycle Summary-Final'!H389-'5th Cycle Summary-Final2'!H389</f>
        <v>0</v>
      </c>
      <c r="I389" s="32">
        <f>'5th Cycle Summary-Final'!I389-'5th Cycle Summary-Final2'!I389</f>
        <v>0</v>
      </c>
      <c r="J389" s="32">
        <f>'5th Cycle Summary-Final'!J389-'5th Cycle Summary-Final2'!J389</f>
        <v>0</v>
      </c>
      <c r="K389" s="32">
        <f>'5th Cycle Summary-Final'!K389-'5th Cycle Summary-Final2'!K389</f>
        <v>0</v>
      </c>
      <c r="L389" s="32">
        <f>'5th Cycle Summary-Final'!L389-'5th Cycle Summary-Final2'!L389</f>
        <v>0</v>
      </c>
      <c r="M389" s="32">
        <f>'5th Cycle Summary-Final'!M389-'5th Cycle Summary-Final2'!M389</f>
        <v>0</v>
      </c>
      <c r="N389" s="32">
        <f>'5th Cycle Summary-Final'!N389-'5th Cycle Summary-Final2'!N389</f>
        <v>0</v>
      </c>
      <c r="O389" s="32">
        <f>'5th Cycle Summary-Final'!O389-'5th Cycle Summary-Final2'!O389</f>
        <v>0</v>
      </c>
      <c r="P389" s="32">
        <f>'5th Cycle Summary-Final'!P389-'5th Cycle Summary-Final2'!P389</f>
        <v>0</v>
      </c>
      <c r="Q389" s="32">
        <f>'5th Cycle Summary-Final'!Q389-'5th Cycle Summary-Final2'!Q389</f>
        <v>0</v>
      </c>
      <c r="R389" s="32">
        <f>'5th Cycle Summary-Final'!R389-'5th Cycle Summary-Final2'!R389</f>
        <v>0</v>
      </c>
      <c r="S389" s="32">
        <f>'5th Cycle Summary-Final'!S389-'5th Cycle Summary-Final2'!S389</f>
        <v>0</v>
      </c>
      <c r="T389" s="32">
        <f>'5th Cycle Summary-Final'!T389-'5th Cycle Summary-Final2'!T389</f>
        <v>0</v>
      </c>
      <c r="U389" s="32">
        <f>'5th Cycle Summary-Final'!U389-'5th Cycle Summary-Final2'!U389</f>
        <v>0</v>
      </c>
      <c r="V389" s="32">
        <f>'5th Cycle Summary-Final'!V389-'5th Cycle Summary-Final2'!V389</f>
        <v>0</v>
      </c>
      <c r="W389" s="32">
        <f>'5th Cycle Summary-Final'!W389-'5th Cycle Summary-Final2'!W389</f>
        <v>0</v>
      </c>
      <c r="X389" s="32">
        <f>'5th Cycle Summary-Final'!X389-'5th Cycle Summary-Final2'!X389</f>
        <v>0</v>
      </c>
      <c r="Y389" s="32">
        <f>'5th Cycle Summary-Final'!Y389-'5th Cycle Summary-Final2'!Y389</f>
        <v>0</v>
      </c>
      <c r="Z389" s="32">
        <f>'5th Cycle Summary-Final'!Z389-'5th Cycle Summary-Final2'!Z389</f>
        <v>0</v>
      </c>
    </row>
    <row r="390" spans="1:26" ht="12.75" customHeight="1" x14ac:dyDescent="0.15">
      <c r="A390" s="9" t="s">
        <v>542</v>
      </c>
      <c r="B390" s="9" t="s">
        <v>83</v>
      </c>
      <c r="C390" s="29" t="s">
        <v>542</v>
      </c>
      <c r="D390" s="32">
        <f>'5th Cycle Summary-Final'!D390-'5th Cycle Summary-Final2'!D390</f>
        <v>0</v>
      </c>
      <c r="E390" s="32">
        <f>'5th Cycle Summary-Final'!E390-'5th Cycle Summary-Final2'!E390</f>
        <v>0</v>
      </c>
      <c r="F390" s="32">
        <f>'5th Cycle Summary-Final'!F390-'5th Cycle Summary-Final2'!F390</f>
        <v>0</v>
      </c>
      <c r="G390" s="32">
        <f>'5th Cycle Summary-Final'!G390-'5th Cycle Summary-Final2'!G390</f>
        <v>0</v>
      </c>
      <c r="H390" s="32">
        <f>'5th Cycle Summary-Final'!H390-'5th Cycle Summary-Final2'!H390</f>
        <v>0</v>
      </c>
      <c r="I390" s="32">
        <f>'5th Cycle Summary-Final'!I390-'5th Cycle Summary-Final2'!I390</f>
        <v>0</v>
      </c>
      <c r="J390" s="32">
        <f>'5th Cycle Summary-Final'!J390-'5th Cycle Summary-Final2'!J390</f>
        <v>0</v>
      </c>
      <c r="K390" s="32">
        <f>'5th Cycle Summary-Final'!K390-'5th Cycle Summary-Final2'!K390</f>
        <v>0</v>
      </c>
      <c r="L390" s="32">
        <f>'5th Cycle Summary-Final'!L390-'5th Cycle Summary-Final2'!L390</f>
        <v>0</v>
      </c>
      <c r="M390" s="32">
        <f>'5th Cycle Summary-Final'!M390-'5th Cycle Summary-Final2'!M390</f>
        <v>0</v>
      </c>
      <c r="N390" s="32">
        <f>'5th Cycle Summary-Final'!N390-'5th Cycle Summary-Final2'!N390</f>
        <v>0</v>
      </c>
      <c r="O390" s="32">
        <f>'5th Cycle Summary-Final'!O390-'5th Cycle Summary-Final2'!O390</f>
        <v>0</v>
      </c>
      <c r="P390" s="32">
        <f>'5th Cycle Summary-Final'!P390-'5th Cycle Summary-Final2'!P390</f>
        <v>0</v>
      </c>
      <c r="Q390" s="32">
        <f>'5th Cycle Summary-Final'!Q390-'5th Cycle Summary-Final2'!Q390</f>
        <v>0</v>
      </c>
      <c r="R390" s="32">
        <f>'5th Cycle Summary-Final'!R390-'5th Cycle Summary-Final2'!R390</f>
        <v>0</v>
      </c>
      <c r="S390" s="32">
        <f>'5th Cycle Summary-Final'!S390-'5th Cycle Summary-Final2'!S390</f>
        <v>0</v>
      </c>
      <c r="T390" s="32">
        <f>'5th Cycle Summary-Final'!T390-'5th Cycle Summary-Final2'!T390</f>
        <v>0</v>
      </c>
      <c r="U390" s="32">
        <f>'5th Cycle Summary-Final'!U390-'5th Cycle Summary-Final2'!U390</f>
        <v>0</v>
      </c>
      <c r="V390" s="32">
        <f>'5th Cycle Summary-Final'!V390-'5th Cycle Summary-Final2'!V390</f>
        <v>0</v>
      </c>
      <c r="W390" s="32">
        <f>'5th Cycle Summary-Final'!W390-'5th Cycle Summary-Final2'!W390</f>
        <v>0</v>
      </c>
      <c r="X390" s="32">
        <f>'5th Cycle Summary-Final'!X390-'5th Cycle Summary-Final2'!X390</f>
        <v>0</v>
      </c>
      <c r="Y390" s="32">
        <f>'5th Cycle Summary-Final'!Y390-'5th Cycle Summary-Final2'!Y390</f>
        <v>0</v>
      </c>
      <c r="Z390" s="32">
        <f>'5th Cycle Summary-Final'!Z390-'5th Cycle Summary-Final2'!Z390</f>
        <v>0</v>
      </c>
    </row>
    <row r="391" spans="1:26" ht="12.75" customHeight="1" x14ac:dyDescent="0.15">
      <c r="A391" s="9" t="s">
        <v>542</v>
      </c>
      <c r="B391" s="9" t="s">
        <v>83</v>
      </c>
      <c r="C391" s="29" t="s">
        <v>600</v>
      </c>
      <c r="D391" s="32">
        <f>'5th Cycle Summary-Final'!D391-'5th Cycle Summary-Final2'!D391</f>
        <v>0</v>
      </c>
      <c r="E391" s="32">
        <f>'5th Cycle Summary-Final'!E391-'5th Cycle Summary-Final2'!E391</f>
        <v>0</v>
      </c>
      <c r="F391" s="32">
        <f>'5th Cycle Summary-Final'!F391-'5th Cycle Summary-Final2'!F391</f>
        <v>0</v>
      </c>
      <c r="G391" s="32">
        <f>'5th Cycle Summary-Final'!G391-'5th Cycle Summary-Final2'!G391</f>
        <v>0</v>
      </c>
      <c r="H391" s="32">
        <f>'5th Cycle Summary-Final'!H391-'5th Cycle Summary-Final2'!H391</f>
        <v>0</v>
      </c>
      <c r="I391" s="32">
        <f>'5th Cycle Summary-Final'!I391-'5th Cycle Summary-Final2'!I391</f>
        <v>0</v>
      </c>
      <c r="J391" s="32">
        <f>'5th Cycle Summary-Final'!J391-'5th Cycle Summary-Final2'!J391</f>
        <v>0</v>
      </c>
      <c r="K391" s="32">
        <f>'5th Cycle Summary-Final'!K391-'5th Cycle Summary-Final2'!K391</f>
        <v>0</v>
      </c>
      <c r="L391" s="32">
        <f>'5th Cycle Summary-Final'!L391-'5th Cycle Summary-Final2'!L391</f>
        <v>0</v>
      </c>
      <c r="M391" s="32">
        <f>'5th Cycle Summary-Final'!M391-'5th Cycle Summary-Final2'!M391</f>
        <v>0</v>
      </c>
      <c r="N391" s="32">
        <f>'5th Cycle Summary-Final'!N391-'5th Cycle Summary-Final2'!N391</f>
        <v>0</v>
      </c>
      <c r="O391" s="32">
        <f>'5th Cycle Summary-Final'!O391-'5th Cycle Summary-Final2'!O391</f>
        <v>0</v>
      </c>
      <c r="P391" s="32">
        <f>'5th Cycle Summary-Final'!P391-'5th Cycle Summary-Final2'!P391</f>
        <v>0</v>
      </c>
      <c r="Q391" s="32">
        <f>'5th Cycle Summary-Final'!Q391-'5th Cycle Summary-Final2'!Q391</f>
        <v>0</v>
      </c>
      <c r="R391" s="32">
        <f>'5th Cycle Summary-Final'!R391-'5th Cycle Summary-Final2'!R391</f>
        <v>0</v>
      </c>
      <c r="S391" s="32">
        <f>'5th Cycle Summary-Final'!S391-'5th Cycle Summary-Final2'!S391</f>
        <v>0</v>
      </c>
      <c r="T391" s="32">
        <f>'5th Cycle Summary-Final'!T391-'5th Cycle Summary-Final2'!T391</f>
        <v>0</v>
      </c>
      <c r="U391" s="32">
        <f>'5th Cycle Summary-Final'!U391-'5th Cycle Summary-Final2'!U391</f>
        <v>0</v>
      </c>
      <c r="V391" s="32">
        <f>'5th Cycle Summary-Final'!V391-'5th Cycle Summary-Final2'!V391</f>
        <v>0</v>
      </c>
      <c r="W391" s="32">
        <f>'5th Cycle Summary-Final'!W391-'5th Cycle Summary-Final2'!W391</f>
        <v>0</v>
      </c>
      <c r="X391" s="32">
        <f>'5th Cycle Summary-Final'!X391-'5th Cycle Summary-Final2'!X391</f>
        <v>0</v>
      </c>
      <c r="Y391" s="32">
        <f>'5th Cycle Summary-Final'!Y391-'5th Cycle Summary-Final2'!Y391</f>
        <v>0</v>
      </c>
      <c r="Z391" s="32">
        <f>'5th Cycle Summary-Final'!Z391-'5th Cycle Summary-Final2'!Z391</f>
        <v>0</v>
      </c>
    </row>
    <row r="392" spans="1:26" ht="12.75" customHeight="1" x14ac:dyDescent="0.15">
      <c r="A392" s="9" t="s">
        <v>564</v>
      </c>
      <c r="B392" s="9" t="s">
        <v>128</v>
      </c>
      <c r="C392" s="29" t="s">
        <v>565</v>
      </c>
      <c r="D392" s="32">
        <f>'5th Cycle Summary-Final'!D392-'5th Cycle Summary-Final2'!D392</f>
        <v>0</v>
      </c>
      <c r="E392" s="32">
        <f>'5th Cycle Summary-Final'!E392-'5th Cycle Summary-Final2'!E392</f>
        <v>0</v>
      </c>
      <c r="F392" s="32">
        <f>'5th Cycle Summary-Final'!F392-'5th Cycle Summary-Final2'!F392</f>
        <v>0</v>
      </c>
      <c r="G392" s="32">
        <f>'5th Cycle Summary-Final'!G392-'5th Cycle Summary-Final2'!G392</f>
        <v>0</v>
      </c>
      <c r="H392" s="32">
        <f>'5th Cycle Summary-Final'!H392-'5th Cycle Summary-Final2'!H392</f>
        <v>0</v>
      </c>
      <c r="I392" s="32">
        <f>'5th Cycle Summary-Final'!I392-'5th Cycle Summary-Final2'!I392</f>
        <v>0</v>
      </c>
      <c r="J392" s="32">
        <f>'5th Cycle Summary-Final'!J392-'5th Cycle Summary-Final2'!J392</f>
        <v>0</v>
      </c>
      <c r="K392" s="32">
        <f>'5th Cycle Summary-Final'!K392-'5th Cycle Summary-Final2'!K392</f>
        <v>0</v>
      </c>
      <c r="L392" s="32">
        <f>'5th Cycle Summary-Final'!L392-'5th Cycle Summary-Final2'!L392</f>
        <v>0</v>
      </c>
      <c r="M392" s="32">
        <f>'5th Cycle Summary-Final'!M392-'5th Cycle Summary-Final2'!M392</f>
        <v>0</v>
      </c>
      <c r="N392" s="32">
        <f>'5th Cycle Summary-Final'!N392-'5th Cycle Summary-Final2'!N392</f>
        <v>0</v>
      </c>
      <c r="O392" s="32">
        <f>'5th Cycle Summary-Final'!O392-'5th Cycle Summary-Final2'!O392</f>
        <v>0</v>
      </c>
      <c r="P392" s="32">
        <f>'5th Cycle Summary-Final'!P392-'5th Cycle Summary-Final2'!P392</f>
        <v>0</v>
      </c>
      <c r="Q392" s="32">
        <f>'5th Cycle Summary-Final'!Q392-'5th Cycle Summary-Final2'!Q392</f>
        <v>0</v>
      </c>
      <c r="R392" s="32">
        <f>'5th Cycle Summary-Final'!R392-'5th Cycle Summary-Final2'!R392</f>
        <v>0</v>
      </c>
      <c r="S392" s="32">
        <f>'5th Cycle Summary-Final'!S392-'5th Cycle Summary-Final2'!S392</f>
        <v>0</v>
      </c>
      <c r="T392" s="32">
        <f>'5th Cycle Summary-Final'!T392-'5th Cycle Summary-Final2'!T392</f>
        <v>0</v>
      </c>
      <c r="U392" s="32">
        <f>'5th Cycle Summary-Final'!U392-'5th Cycle Summary-Final2'!U392</f>
        <v>0</v>
      </c>
      <c r="V392" s="32">
        <f>'5th Cycle Summary-Final'!V392-'5th Cycle Summary-Final2'!V392</f>
        <v>0</v>
      </c>
      <c r="W392" s="32">
        <f>'5th Cycle Summary-Final'!W392-'5th Cycle Summary-Final2'!W392</f>
        <v>0</v>
      </c>
      <c r="X392" s="32">
        <f>'5th Cycle Summary-Final'!X392-'5th Cycle Summary-Final2'!X392</f>
        <v>0</v>
      </c>
      <c r="Y392" s="32">
        <f>'5th Cycle Summary-Final'!Y392-'5th Cycle Summary-Final2'!Y392</f>
        <v>0</v>
      </c>
      <c r="Z392" s="32">
        <f>'5th Cycle Summary-Final'!Z392-'5th Cycle Summary-Final2'!Z392</f>
        <v>0</v>
      </c>
    </row>
    <row r="393" spans="1:26" ht="12.75" customHeight="1" x14ac:dyDescent="0.15">
      <c r="A393" s="9" t="s">
        <v>564</v>
      </c>
      <c r="B393" s="9" t="s">
        <v>128</v>
      </c>
      <c r="C393" s="29" t="s">
        <v>583</v>
      </c>
      <c r="D393" s="32">
        <f>'5th Cycle Summary-Final'!D393-'5th Cycle Summary-Final2'!D393</f>
        <v>0</v>
      </c>
      <c r="E393" s="32">
        <f>'5th Cycle Summary-Final'!E393-'5th Cycle Summary-Final2'!E393</f>
        <v>0</v>
      </c>
      <c r="F393" s="32">
        <f>'5th Cycle Summary-Final'!F393-'5th Cycle Summary-Final2'!F393</f>
        <v>0</v>
      </c>
      <c r="G393" s="32">
        <f>'5th Cycle Summary-Final'!G393-'5th Cycle Summary-Final2'!G393</f>
        <v>0</v>
      </c>
      <c r="H393" s="32">
        <f>'5th Cycle Summary-Final'!H393-'5th Cycle Summary-Final2'!H393</f>
        <v>0</v>
      </c>
      <c r="I393" s="32">
        <f>'5th Cycle Summary-Final'!I393-'5th Cycle Summary-Final2'!I393</f>
        <v>0</v>
      </c>
      <c r="J393" s="32">
        <f>'5th Cycle Summary-Final'!J393-'5th Cycle Summary-Final2'!J393</f>
        <v>0</v>
      </c>
      <c r="K393" s="32">
        <f>'5th Cycle Summary-Final'!K393-'5th Cycle Summary-Final2'!K393</f>
        <v>0</v>
      </c>
      <c r="L393" s="32">
        <f>'5th Cycle Summary-Final'!L393-'5th Cycle Summary-Final2'!L393</f>
        <v>0</v>
      </c>
      <c r="M393" s="32">
        <f>'5th Cycle Summary-Final'!M393-'5th Cycle Summary-Final2'!M393</f>
        <v>0</v>
      </c>
      <c r="N393" s="32">
        <f>'5th Cycle Summary-Final'!N393-'5th Cycle Summary-Final2'!N393</f>
        <v>0</v>
      </c>
      <c r="O393" s="32">
        <f>'5th Cycle Summary-Final'!O393-'5th Cycle Summary-Final2'!O393</f>
        <v>0</v>
      </c>
      <c r="P393" s="32">
        <f>'5th Cycle Summary-Final'!P393-'5th Cycle Summary-Final2'!P393</f>
        <v>0</v>
      </c>
      <c r="Q393" s="32">
        <f>'5th Cycle Summary-Final'!Q393-'5th Cycle Summary-Final2'!Q393</f>
        <v>0</v>
      </c>
      <c r="R393" s="32">
        <f>'5th Cycle Summary-Final'!R393-'5th Cycle Summary-Final2'!R393</f>
        <v>0</v>
      </c>
      <c r="S393" s="32">
        <f>'5th Cycle Summary-Final'!S393-'5th Cycle Summary-Final2'!S393</f>
        <v>0</v>
      </c>
      <c r="T393" s="32">
        <f>'5th Cycle Summary-Final'!T393-'5th Cycle Summary-Final2'!T393</f>
        <v>0</v>
      </c>
      <c r="U393" s="32">
        <f>'5th Cycle Summary-Final'!U393-'5th Cycle Summary-Final2'!U393</f>
        <v>0</v>
      </c>
      <c r="V393" s="32">
        <f>'5th Cycle Summary-Final'!V393-'5th Cycle Summary-Final2'!V393</f>
        <v>0</v>
      </c>
      <c r="W393" s="32">
        <f>'5th Cycle Summary-Final'!W393-'5th Cycle Summary-Final2'!W393</f>
        <v>0</v>
      </c>
      <c r="X393" s="32">
        <f>'5th Cycle Summary-Final'!X393-'5th Cycle Summary-Final2'!X393</f>
        <v>0</v>
      </c>
      <c r="Y393" s="32">
        <f>'5th Cycle Summary-Final'!Y393-'5th Cycle Summary-Final2'!Y393</f>
        <v>0</v>
      </c>
      <c r="Z393" s="32">
        <f>'5th Cycle Summary-Final'!Z393-'5th Cycle Summary-Final2'!Z393</f>
        <v>0</v>
      </c>
    </row>
    <row r="394" spans="1:26" ht="12.75" customHeight="1" x14ac:dyDescent="0.15">
      <c r="A394" s="9" t="s">
        <v>564</v>
      </c>
      <c r="B394" s="9" t="s">
        <v>128</v>
      </c>
      <c r="C394" s="29" t="s">
        <v>601</v>
      </c>
      <c r="D394" s="32">
        <f>'5th Cycle Summary-Final'!D394-'5th Cycle Summary-Final2'!D394</f>
        <v>0</v>
      </c>
      <c r="E394" s="32">
        <f>'5th Cycle Summary-Final'!E394-'5th Cycle Summary-Final2'!E394</f>
        <v>0</v>
      </c>
      <c r="F394" s="32">
        <f>'5th Cycle Summary-Final'!F394-'5th Cycle Summary-Final2'!F394</f>
        <v>0</v>
      </c>
      <c r="G394" s="32">
        <f>'5th Cycle Summary-Final'!G394-'5th Cycle Summary-Final2'!G394</f>
        <v>0</v>
      </c>
      <c r="H394" s="32">
        <f>'5th Cycle Summary-Final'!H394-'5th Cycle Summary-Final2'!H394</f>
        <v>0</v>
      </c>
      <c r="I394" s="32">
        <f>'5th Cycle Summary-Final'!I394-'5th Cycle Summary-Final2'!I394</f>
        <v>0</v>
      </c>
      <c r="J394" s="32">
        <f>'5th Cycle Summary-Final'!J394-'5th Cycle Summary-Final2'!J394</f>
        <v>0</v>
      </c>
      <c r="K394" s="32">
        <f>'5th Cycle Summary-Final'!K394-'5th Cycle Summary-Final2'!K394</f>
        <v>0</v>
      </c>
      <c r="L394" s="32">
        <f>'5th Cycle Summary-Final'!L394-'5th Cycle Summary-Final2'!L394</f>
        <v>0</v>
      </c>
      <c r="M394" s="32">
        <f>'5th Cycle Summary-Final'!M394-'5th Cycle Summary-Final2'!M394</f>
        <v>0</v>
      </c>
      <c r="N394" s="32">
        <f>'5th Cycle Summary-Final'!N394-'5th Cycle Summary-Final2'!N394</f>
        <v>0</v>
      </c>
      <c r="O394" s="32">
        <f>'5th Cycle Summary-Final'!O394-'5th Cycle Summary-Final2'!O394</f>
        <v>0</v>
      </c>
      <c r="P394" s="32">
        <f>'5th Cycle Summary-Final'!P394-'5th Cycle Summary-Final2'!P394</f>
        <v>0</v>
      </c>
      <c r="Q394" s="32">
        <f>'5th Cycle Summary-Final'!Q394-'5th Cycle Summary-Final2'!Q394</f>
        <v>0</v>
      </c>
      <c r="R394" s="32">
        <f>'5th Cycle Summary-Final'!R394-'5th Cycle Summary-Final2'!R394</f>
        <v>0</v>
      </c>
      <c r="S394" s="32">
        <f>'5th Cycle Summary-Final'!S394-'5th Cycle Summary-Final2'!S394</f>
        <v>0</v>
      </c>
      <c r="T394" s="32">
        <f>'5th Cycle Summary-Final'!T394-'5th Cycle Summary-Final2'!T394</f>
        <v>0</v>
      </c>
      <c r="U394" s="32">
        <f>'5th Cycle Summary-Final'!U394-'5th Cycle Summary-Final2'!U394</f>
        <v>0</v>
      </c>
      <c r="V394" s="32">
        <f>'5th Cycle Summary-Final'!V394-'5th Cycle Summary-Final2'!V394</f>
        <v>0</v>
      </c>
      <c r="W394" s="32">
        <f>'5th Cycle Summary-Final'!W394-'5th Cycle Summary-Final2'!W394</f>
        <v>0</v>
      </c>
      <c r="X394" s="32">
        <f>'5th Cycle Summary-Final'!X394-'5th Cycle Summary-Final2'!X394</f>
        <v>0</v>
      </c>
      <c r="Y394" s="32">
        <f>'5th Cycle Summary-Final'!Y394-'5th Cycle Summary-Final2'!Y394</f>
        <v>0</v>
      </c>
      <c r="Z394" s="32">
        <f>'5th Cycle Summary-Final'!Z394-'5th Cycle Summary-Final2'!Z394</f>
        <v>0</v>
      </c>
    </row>
    <row r="395" spans="1:26" ht="12.75" customHeight="1" x14ac:dyDescent="0.15">
      <c r="A395" s="9" t="s">
        <v>564</v>
      </c>
      <c r="B395" s="9" t="s">
        <v>128</v>
      </c>
      <c r="C395" s="29" t="s">
        <v>602</v>
      </c>
      <c r="D395" s="32">
        <f>'5th Cycle Summary-Final'!D395-'5th Cycle Summary-Final2'!D395</f>
        <v>0</v>
      </c>
      <c r="E395" s="32">
        <f>'5th Cycle Summary-Final'!E395-'5th Cycle Summary-Final2'!E395</f>
        <v>0</v>
      </c>
      <c r="F395" s="32">
        <f>'5th Cycle Summary-Final'!F395-'5th Cycle Summary-Final2'!F395</f>
        <v>0</v>
      </c>
      <c r="G395" s="32">
        <f>'5th Cycle Summary-Final'!G395-'5th Cycle Summary-Final2'!G395</f>
        <v>0</v>
      </c>
      <c r="H395" s="32">
        <f>'5th Cycle Summary-Final'!H395-'5th Cycle Summary-Final2'!H395</f>
        <v>0</v>
      </c>
      <c r="I395" s="32">
        <f>'5th Cycle Summary-Final'!I395-'5th Cycle Summary-Final2'!I395</f>
        <v>0</v>
      </c>
      <c r="J395" s="32">
        <f>'5th Cycle Summary-Final'!J395-'5th Cycle Summary-Final2'!J395</f>
        <v>0</v>
      </c>
      <c r="K395" s="32">
        <f>'5th Cycle Summary-Final'!K395-'5th Cycle Summary-Final2'!K395</f>
        <v>0</v>
      </c>
      <c r="L395" s="32">
        <f>'5th Cycle Summary-Final'!L395-'5th Cycle Summary-Final2'!L395</f>
        <v>0</v>
      </c>
      <c r="M395" s="32">
        <f>'5th Cycle Summary-Final'!M395-'5th Cycle Summary-Final2'!M395</f>
        <v>0</v>
      </c>
      <c r="N395" s="32">
        <f>'5th Cycle Summary-Final'!N395-'5th Cycle Summary-Final2'!N395</f>
        <v>0</v>
      </c>
      <c r="O395" s="32">
        <f>'5th Cycle Summary-Final'!O395-'5th Cycle Summary-Final2'!O395</f>
        <v>0</v>
      </c>
      <c r="P395" s="32">
        <f>'5th Cycle Summary-Final'!P395-'5th Cycle Summary-Final2'!P395</f>
        <v>0</v>
      </c>
      <c r="Q395" s="32">
        <f>'5th Cycle Summary-Final'!Q395-'5th Cycle Summary-Final2'!Q395</f>
        <v>0</v>
      </c>
      <c r="R395" s="32">
        <f>'5th Cycle Summary-Final'!R395-'5th Cycle Summary-Final2'!R395</f>
        <v>0</v>
      </c>
      <c r="S395" s="32">
        <f>'5th Cycle Summary-Final'!S395-'5th Cycle Summary-Final2'!S395</f>
        <v>0</v>
      </c>
      <c r="T395" s="32">
        <f>'5th Cycle Summary-Final'!T395-'5th Cycle Summary-Final2'!T395</f>
        <v>0</v>
      </c>
      <c r="U395" s="32">
        <f>'5th Cycle Summary-Final'!U395-'5th Cycle Summary-Final2'!U395</f>
        <v>0</v>
      </c>
      <c r="V395" s="32">
        <f>'5th Cycle Summary-Final'!V395-'5th Cycle Summary-Final2'!V395</f>
        <v>0</v>
      </c>
      <c r="W395" s="32">
        <f>'5th Cycle Summary-Final'!W395-'5th Cycle Summary-Final2'!W395</f>
        <v>0</v>
      </c>
      <c r="X395" s="32">
        <f>'5th Cycle Summary-Final'!X395-'5th Cycle Summary-Final2'!X395</f>
        <v>0</v>
      </c>
      <c r="Y395" s="32">
        <f>'5th Cycle Summary-Final'!Y395-'5th Cycle Summary-Final2'!Y395</f>
        <v>0</v>
      </c>
      <c r="Z395" s="32">
        <f>'5th Cycle Summary-Final'!Z395-'5th Cycle Summary-Final2'!Z395</f>
        <v>0</v>
      </c>
    </row>
    <row r="396" spans="1:26" ht="12.75" customHeight="1" x14ac:dyDescent="0.15">
      <c r="A396" s="9" t="s">
        <v>564</v>
      </c>
      <c r="B396" s="9" t="s">
        <v>128</v>
      </c>
      <c r="C396" s="29" t="s">
        <v>564</v>
      </c>
      <c r="D396" s="32">
        <f>'5th Cycle Summary-Final'!D396-'5th Cycle Summary-Final2'!D396</f>
        <v>0</v>
      </c>
      <c r="E396" s="32">
        <f>'5th Cycle Summary-Final'!E396-'5th Cycle Summary-Final2'!E396</f>
        <v>0</v>
      </c>
      <c r="F396" s="32">
        <f>'5th Cycle Summary-Final'!F396-'5th Cycle Summary-Final2'!F396</f>
        <v>0</v>
      </c>
      <c r="G396" s="32">
        <f>'5th Cycle Summary-Final'!G396-'5th Cycle Summary-Final2'!G396</f>
        <v>0</v>
      </c>
      <c r="H396" s="32">
        <f>'5th Cycle Summary-Final'!H396-'5th Cycle Summary-Final2'!H396</f>
        <v>0</v>
      </c>
      <c r="I396" s="32">
        <f>'5th Cycle Summary-Final'!I396-'5th Cycle Summary-Final2'!I396</f>
        <v>0</v>
      </c>
      <c r="J396" s="32">
        <f>'5th Cycle Summary-Final'!J396-'5th Cycle Summary-Final2'!J396</f>
        <v>0</v>
      </c>
      <c r="K396" s="32">
        <f>'5th Cycle Summary-Final'!K396-'5th Cycle Summary-Final2'!K396</f>
        <v>0</v>
      </c>
      <c r="L396" s="32">
        <f>'5th Cycle Summary-Final'!L396-'5th Cycle Summary-Final2'!L396</f>
        <v>0</v>
      </c>
      <c r="M396" s="32">
        <f>'5th Cycle Summary-Final'!M396-'5th Cycle Summary-Final2'!M396</f>
        <v>0</v>
      </c>
      <c r="N396" s="32">
        <f>'5th Cycle Summary-Final'!N396-'5th Cycle Summary-Final2'!N396</f>
        <v>0</v>
      </c>
      <c r="O396" s="32">
        <f>'5th Cycle Summary-Final'!O396-'5th Cycle Summary-Final2'!O396</f>
        <v>0</v>
      </c>
      <c r="P396" s="32">
        <f>'5th Cycle Summary-Final'!P396-'5th Cycle Summary-Final2'!P396</f>
        <v>0</v>
      </c>
      <c r="Q396" s="32">
        <f>'5th Cycle Summary-Final'!Q396-'5th Cycle Summary-Final2'!Q396</f>
        <v>0</v>
      </c>
      <c r="R396" s="32">
        <f>'5th Cycle Summary-Final'!R396-'5th Cycle Summary-Final2'!R396</f>
        <v>0</v>
      </c>
      <c r="S396" s="32">
        <f>'5th Cycle Summary-Final'!S396-'5th Cycle Summary-Final2'!S396</f>
        <v>0</v>
      </c>
      <c r="T396" s="32">
        <f>'5th Cycle Summary-Final'!T396-'5th Cycle Summary-Final2'!T396</f>
        <v>0</v>
      </c>
      <c r="U396" s="32">
        <f>'5th Cycle Summary-Final'!U396-'5th Cycle Summary-Final2'!U396</f>
        <v>0</v>
      </c>
      <c r="V396" s="32">
        <f>'5th Cycle Summary-Final'!V396-'5th Cycle Summary-Final2'!V396</f>
        <v>0</v>
      </c>
      <c r="W396" s="32">
        <f>'5th Cycle Summary-Final'!W396-'5th Cycle Summary-Final2'!W396</f>
        <v>0</v>
      </c>
      <c r="X396" s="32">
        <f>'5th Cycle Summary-Final'!X396-'5th Cycle Summary-Final2'!X396</f>
        <v>0</v>
      </c>
      <c r="Y396" s="32">
        <f>'5th Cycle Summary-Final'!Y396-'5th Cycle Summary-Final2'!Y396</f>
        <v>0</v>
      </c>
      <c r="Z396" s="32">
        <f>'5th Cycle Summary-Final'!Z396-'5th Cycle Summary-Final2'!Z396</f>
        <v>0</v>
      </c>
    </row>
    <row r="397" spans="1:26" ht="12.75" customHeight="1" x14ac:dyDescent="0.15">
      <c r="A397" s="9" t="s">
        <v>564</v>
      </c>
      <c r="B397" s="9" t="s">
        <v>128</v>
      </c>
      <c r="C397" s="29" t="s">
        <v>604</v>
      </c>
      <c r="D397" s="32">
        <f>'5th Cycle Summary-Final'!D397-'5th Cycle Summary-Final2'!D397</f>
        <v>0</v>
      </c>
      <c r="E397" s="32">
        <f>'5th Cycle Summary-Final'!E397-'5th Cycle Summary-Final2'!E397</f>
        <v>0</v>
      </c>
      <c r="F397" s="32">
        <f>'5th Cycle Summary-Final'!F397-'5th Cycle Summary-Final2'!F397</f>
        <v>0</v>
      </c>
      <c r="G397" s="32">
        <f>'5th Cycle Summary-Final'!G397-'5th Cycle Summary-Final2'!G397</f>
        <v>0</v>
      </c>
      <c r="H397" s="32">
        <f>'5th Cycle Summary-Final'!H397-'5th Cycle Summary-Final2'!H397</f>
        <v>0</v>
      </c>
      <c r="I397" s="32">
        <f>'5th Cycle Summary-Final'!I397-'5th Cycle Summary-Final2'!I397</f>
        <v>0</v>
      </c>
      <c r="J397" s="32">
        <f>'5th Cycle Summary-Final'!J397-'5th Cycle Summary-Final2'!J397</f>
        <v>0</v>
      </c>
      <c r="K397" s="32">
        <f>'5th Cycle Summary-Final'!K397-'5th Cycle Summary-Final2'!K397</f>
        <v>0</v>
      </c>
      <c r="L397" s="32">
        <f>'5th Cycle Summary-Final'!L397-'5th Cycle Summary-Final2'!L397</f>
        <v>0</v>
      </c>
      <c r="M397" s="32">
        <f>'5th Cycle Summary-Final'!M397-'5th Cycle Summary-Final2'!M397</f>
        <v>0</v>
      </c>
      <c r="N397" s="32">
        <f>'5th Cycle Summary-Final'!N397-'5th Cycle Summary-Final2'!N397</f>
        <v>0</v>
      </c>
      <c r="O397" s="32">
        <f>'5th Cycle Summary-Final'!O397-'5th Cycle Summary-Final2'!O397</f>
        <v>0</v>
      </c>
      <c r="P397" s="32">
        <f>'5th Cycle Summary-Final'!P397-'5th Cycle Summary-Final2'!P397</f>
        <v>0</v>
      </c>
      <c r="Q397" s="32">
        <f>'5th Cycle Summary-Final'!Q397-'5th Cycle Summary-Final2'!Q397</f>
        <v>0</v>
      </c>
      <c r="R397" s="32">
        <f>'5th Cycle Summary-Final'!R397-'5th Cycle Summary-Final2'!R397</f>
        <v>0</v>
      </c>
      <c r="S397" s="32">
        <f>'5th Cycle Summary-Final'!S397-'5th Cycle Summary-Final2'!S397</f>
        <v>0</v>
      </c>
      <c r="T397" s="32">
        <f>'5th Cycle Summary-Final'!T397-'5th Cycle Summary-Final2'!T397</f>
        <v>0</v>
      </c>
      <c r="U397" s="32">
        <f>'5th Cycle Summary-Final'!U397-'5th Cycle Summary-Final2'!U397</f>
        <v>0</v>
      </c>
      <c r="V397" s="32">
        <f>'5th Cycle Summary-Final'!V397-'5th Cycle Summary-Final2'!V397</f>
        <v>0</v>
      </c>
      <c r="W397" s="32">
        <f>'5th Cycle Summary-Final'!W397-'5th Cycle Summary-Final2'!W397</f>
        <v>0</v>
      </c>
      <c r="X397" s="32">
        <f>'5th Cycle Summary-Final'!X397-'5th Cycle Summary-Final2'!X397</f>
        <v>0</v>
      </c>
      <c r="Y397" s="32">
        <f>'5th Cycle Summary-Final'!Y397-'5th Cycle Summary-Final2'!Y397</f>
        <v>0</v>
      </c>
      <c r="Z397" s="32">
        <f>'5th Cycle Summary-Final'!Z397-'5th Cycle Summary-Final2'!Z397</f>
        <v>0</v>
      </c>
    </row>
    <row r="398" spans="1:26" ht="12.75" customHeight="1" x14ac:dyDescent="0.15">
      <c r="A398" s="9" t="s">
        <v>564</v>
      </c>
      <c r="B398" s="9" t="s">
        <v>128</v>
      </c>
      <c r="C398" s="29" t="s">
        <v>605</v>
      </c>
      <c r="D398" s="32">
        <f>'5th Cycle Summary-Final'!D398-'5th Cycle Summary-Final2'!D398</f>
        <v>0</v>
      </c>
      <c r="E398" s="32">
        <f>'5th Cycle Summary-Final'!E398-'5th Cycle Summary-Final2'!E398</f>
        <v>0</v>
      </c>
      <c r="F398" s="32">
        <f>'5th Cycle Summary-Final'!F398-'5th Cycle Summary-Final2'!F398</f>
        <v>0</v>
      </c>
      <c r="G398" s="32">
        <f>'5th Cycle Summary-Final'!G398-'5th Cycle Summary-Final2'!G398</f>
        <v>0</v>
      </c>
      <c r="H398" s="32">
        <f>'5th Cycle Summary-Final'!H398-'5th Cycle Summary-Final2'!H398</f>
        <v>0</v>
      </c>
      <c r="I398" s="32">
        <f>'5th Cycle Summary-Final'!I398-'5th Cycle Summary-Final2'!I398</f>
        <v>0</v>
      </c>
      <c r="J398" s="32">
        <f>'5th Cycle Summary-Final'!J398-'5th Cycle Summary-Final2'!J398</f>
        <v>0</v>
      </c>
      <c r="K398" s="32">
        <f>'5th Cycle Summary-Final'!K398-'5th Cycle Summary-Final2'!K398</f>
        <v>0</v>
      </c>
      <c r="L398" s="32">
        <f>'5th Cycle Summary-Final'!L398-'5th Cycle Summary-Final2'!L398</f>
        <v>0</v>
      </c>
      <c r="M398" s="32">
        <f>'5th Cycle Summary-Final'!M398-'5th Cycle Summary-Final2'!M398</f>
        <v>0</v>
      </c>
      <c r="N398" s="32">
        <f>'5th Cycle Summary-Final'!N398-'5th Cycle Summary-Final2'!N398</f>
        <v>0</v>
      </c>
      <c r="O398" s="32">
        <f>'5th Cycle Summary-Final'!O398-'5th Cycle Summary-Final2'!O398</f>
        <v>0</v>
      </c>
      <c r="P398" s="32">
        <f>'5th Cycle Summary-Final'!P398-'5th Cycle Summary-Final2'!P398</f>
        <v>0</v>
      </c>
      <c r="Q398" s="32">
        <f>'5th Cycle Summary-Final'!Q398-'5th Cycle Summary-Final2'!Q398</f>
        <v>0</v>
      </c>
      <c r="R398" s="32">
        <f>'5th Cycle Summary-Final'!R398-'5th Cycle Summary-Final2'!R398</f>
        <v>0</v>
      </c>
      <c r="S398" s="32">
        <f>'5th Cycle Summary-Final'!S398-'5th Cycle Summary-Final2'!S398</f>
        <v>0</v>
      </c>
      <c r="T398" s="32">
        <f>'5th Cycle Summary-Final'!T398-'5th Cycle Summary-Final2'!T398</f>
        <v>0</v>
      </c>
      <c r="U398" s="32">
        <f>'5th Cycle Summary-Final'!U398-'5th Cycle Summary-Final2'!U398</f>
        <v>0</v>
      </c>
      <c r="V398" s="32">
        <f>'5th Cycle Summary-Final'!V398-'5th Cycle Summary-Final2'!V398</f>
        <v>0</v>
      </c>
      <c r="W398" s="32">
        <f>'5th Cycle Summary-Final'!W398-'5th Cycle Summary-Final2'!W398</f>
        <v>0</v>
      </c>
      <c r="X398" s="32">
        <f>'5th Cycle Summary-Final'!X398-'5th Cycle Summary-Final2'!X398</f>
        <v>0</v>
      </c>
      <c r="Y398" s="32">
        <f>'5th Cycle Summary-Final'!Y398-'5th Cycle Summary-Final2'!Y398</f>
        <v>0</v>
      </c>
      <c r="Z398" s="32">
        <f>'5th Cycle Summary-Final'!Z398-'5th Cycle Summary-Final2'!Z398</f>
        <v>0</v>
      </c>
    </row>
    <row r="399" spans="1:26" ht="12.75" customHeight="1" x14ac:dyDescent="0.15">
      <c r="A399" s="9" t="s">
        <v>607</v>
      </c>
      <c r="B399" s="9" t="s">
        <v>83</v>
      </c>
      <c r="C399" s="29" t="s">
        <v>608</v>
      </c>
      <c r="D399" s="32">
        <f>'5th Cycle Summary-Final'!D399-'5th Cycle Summary-Final2'!D399</f>
        <v>0</v>
      </c>
      <c r="E399" s="32">
        <f>'5th Cycle Summary-Final'!E399-'5th Cycle Summary-Final2'!E399</f>
        <v>0</v>
      </c>
      <c r="F399" s="32">
        <f>'5th Cycle Summary-Final'!F399-'5th Cycle Summary-Final2'!F399</f>
        <v>0</v>
      </c>
      <c r="G399" s="32">
        <f>'5th Cycle Summary-Final'!G399-'5th Cycle Summary-Final2'!G399</f>
        <v>0</v>
      </c>
      <c r="H399" s="32">
        <f>'5th Cycle Summary-Final'!H399-'5th Cycle Summary-Final2'!H399</f>
        <v>0</v>
      </c>
      <c r="I399" s="32">
        <f>'5th Cycle Summary-Final'!I399-'5th Cycle Summary-Final2'!I399</f>
        <v>0</v>
      </c>
      <c r="J399" s="32">
        <f>'5th Cycle Summary-Final'!J399-'5th Cycle Summary-Final2'!J399</f>
        <v>0</v>
      </c>
      <c r="K399" s="32">
        <f>'5th Cycle Summary-Final'!K399-'5th Cycle Summary-Final2'!K399</f>
        <v>0</v>
      </c>
      <c r="L399" s="32">
        <f>'5th Cycle Summary-Final'!L399-'5th Cycle Summary-Final2'!L399</f>
        <v>0</v>
      </c>
      <c r="M399" s="32">
        <f>'5th Cycle Summary-Final'!M399-'5th Cycle Summary-Final2'!M399</f>
        <v>0</v>
      </c>
      <c r="N399" s="32">
        <f>'5th Cycle Summary-Final'!N399-'5th Cycle Summary-Final2'!N399</f>
        <v>0</v>
      </c>
      <c r="O399" s="32">
        <f>'5th Cycle Summary-Final'!O399-'5th Cycle Summary-Final2'!O399</f>
        <v>0</v>
      </c>
      <c r="P399" s="32">
        <f>'5th Cycle Summary-Final'!P399-'5th Cycle Summary-Final2'!P399</f>
        <v>0</v>
      </c>
      <c r="Q399" s="32">
        <f>'5th Cycle Summary-Final'!Q399-'5th Cycle Summary-Final2'!Q399</f>
        <v>0</v>
      </c>
      <c r="R399" s="32">
        <f>'5th Cycle Summary-Final'!R399-'5th Cycle Summary-Final2'!R399</f>
        <v>0</v>
      </c>
      <c r="S399" s="32">
        <f>'5th Cycle Summary-Final'!S399-'5th Cycle Summary-Final2'!S399</f>
        <v>0</v>
      </c>
      <c r="T399" s="32">
        <f>'5th Cycle Summary-Final'!T399-'5th Cycle Summary-Final2'!T399</f>
        <v>0</v>
      </c>
      <c r="U399" s="32">
        <f>'5th Cycle Summary-Final'!U399-'5th Cycle Summary-Final2'!U399</f>
        <v>0</v>
      </c>
      <c r="V399" s="32">
        <f>'5th Cycle Summary-Final'!V399-'5th Cycle Summary-Final2'!V399</f>
        <v>0</v>
      </c>
      <c r="W399" s="32">
        <f>'5th Cycle Summary-Final'!W399-'5th Cycle Summary-Final2'!W399</f>
        <v>0</v>
      </c>
      <c r="X399" s="32">
        <f>'5th Cycle Summary-Final'!X399-'5th Cycle Summary-Final2'!X399</f>
        <v>0</v>
      </c>
      <c r="Y399" s="32">
        <f>'5th Cycle Summary-Final'!Y399-'5th Cycle Summary-Final2'!Y399</f>
        <v>0</v>
      </c>
      <c r="Z399" s="32">
        <f>'5th Cycle Summary-Final'!Z399-'5th Cycle Summary-Final2'!Z399</f>
        <v>0</v>
      </c>
    </row>
    <row r="400" spans="1:26" ht="12.75" customHeight="1" x14ac:dyDescent="0.15">
      <c r="A400" s="9" t="s">
        <v>607</v>
      </c>
      <c r="B400" s="9" t="s">
        <v>83</v>
      </c>
      <c r="C400" s="29" t="s">
        <v>610</v>
      </c>
      <c r="D400" s="32">
        <f>'5th Cycle Summary-Final'!D400-'5th Cycle Summary-Final2'!D400</f>
        <v>0</v>
      </c>
      <c r="E400" s="32">
        <f>'5th Cycle Summary-Final'!E400-'5th Cycle Summary-Final2'!E400</f>
        <v>0</v>
      </c>
      <c r="F400" s="32">
        <f>'5th Cycle Summary-Final'!F400-'5th Cycle Summary-Final2'!F400</f>
        <v>0</v>
      </c>
      <c r="G400" s="32">
        <f>'5th Cycle Summary-Final'!G400-'5th Cycle Summary-Final2'!G400</f>
        <v>0</v>
      </c>
      <c r="H400" s="32">
        <f>'5th Cycle Summary-Final'!H400-'5th Cycle Summary-Final2'!H400</f>
        <v>0</v>
      </c>
      <c r="I400" s="32">
        <f>'5th Cycle Summary-Final'!I400-'5th Cycle Summary-Final2'!I400</f>
        <v>0</v>
      </c>
      <c r="J400" s="32">
        <f>'5th Cycle Summary-Final'!J400-'5th Cycle Summary-Final2'!J400</f>
        <v>0</v>
      </c>
      <c r="K400" s="32">
        <f>'5th Cycle Summary-Final'!K400-'5th Cycle Summary-Final2'!K400</f>
        <v>0</v>
      </c>
      <c r="L400" s="32">
        <f>'5th Cycle Summary-Final'!L400-'5th Cycle Summary-Final2'!L400</f>
        <v>0</v>
      </c>
      <c r="M400" s="32">
        <f>'5th Cycle Summary-Final'!M400-'5th Cycle Summary-Final2'!M400</f>
        <v>0</v>
      </c>
      <c r="N400" s="32">
        <f>'5th Cycle Summary-Final'!N400-'5th Cycle Summary-Final2'!N400</f>
        <v>0</v>
      </c>
      <c r="O400" s="32">
        <f>'5th Cycle Summary-Final'!O400-'5th Cycle Summary-Final2'!O400</f>
        <v>0</v>
      </c>
      <c r="P400" s="32">
        <f>'5th Cycle Summary-Final'!P400-'5th Cycle Summary-Final2'!P400</f>
        <v>0</v>
      </c>
      <c r="Q400" s="32">
        <f>'5th Cycle Summary-Final'!Q400-'5th Cycle Summary-Final2'!Q400</f>
        <v>0</v>
      </c>
      <c r="R400" s="32">
        <f>'5th Cycle Summary-Final'!R400-'5th Cycle Summary-Final2'!R400</f>
        <v>0</v>
      </c>
      <c r="S400" s="32">
        <f>'5th Cycle Summary-Final'!S400-'5th Cycle Summary-Final2'!S400</f>
        <v>0</v>
      </c>
      <c r="T400" s="32">
        <f>'5th Cycle Summary-Final'!T400-'5th Cycle Summary-Final2'!T400</f>
        <v>0</v>
      </c>
      <c r="U400" s="32">
        <f>'5th Cycle Summary-Final'!U400-'5th Cycle Summary-Final2'!U400</f>
        <v>0</v>
      </c>
      <c r="V400" s="32">
        <f>'5th Cycle Summary-Final'!V400-'5th Cycle Summary-Final2'!V400</f>
        <v>0</v>
      </c>
      <c r="W400" s="32">
        <f>'5th Cycle Summary-Final'!W400-'5th Cycle Summary-Final2'!W400</f>
        <v>0</v>
      </c>
      <c r="X400" s="32">
        <f>'5th Cycle Summary-Final'!X400-'5th Cycle Summary-Final2'!X400</f>
        <v>0</v>
      </c>
      <c r="Y400" s="32">
        <f>'5th Cycle Summary-Final'!Y400-'5th Cycle Summary-Final2'!Y400</f>
        <v>0</v>
      </c>
      <c r="Z400" s="32">
        <f>'5th Cycle Summary-Final'!Z400-'5th Cycle Summary-Final2'!Z400</f>
        <v>0</v>
      </c>
    </row>
    <row r="401" spans="1:26" ht="12.75" customHeight="1" x14ac:dyDescent="0.15">
      <c r="A401" s="9" t="s">
        <v>502</v>
      </c>
      <c r="B401" s="9" t="s">
        <v>144</v>
      </c>
      <c r="C401" s="29" t="s">
        <v>503</v>
      </c>
      <c r="D401" s="32">
        <f>'5th Cycle Summary-Final'!D401-'5th Cycle Summary-Final2'!D401</f>
        <v>0</v>
      </c>
      <c r="E401" s="32">
        <f>'5th Cycle Summary-Final'!E401-'5th Cycle Summary-Final2'!E401</f>
        <v>0</v>
      </c>
      <c r="F401" s="32">
        <f>'5th Cycle Summary-Final'!F401-'5th Cycle Summary-Final2'!F401</f>
        <v>0</v>
      </c>
      <c r="G401" s="32">
        <f>'5th Cycle Summary-Final'!G401-'5th Cycle Summary-Final2'!G401</f>
        <v>0</v>
      </c>
      <c r="H401" s="32">
        <f>'5th Cycle Summary-Final'!H401-'5th Cycle Summary-Final2'!H401</f>
        <v>0</v>
      </c>
      <c r="I401" s="32">
        <f>'5th Cycle Summary-Final'!I401-'5th Cycle Summary-Final2'!I401</f>
        <v>0</v>
      </c>
      <c r="J401" s="32">
        <f>'5th Cycle Summary-Final'!J401-'5th Cycle Summary-Final2'!J401</f>
        <v>0</v>
      </c>
      <c r="K401" s="32">
        <f>'5th Cycle Summary-Final'!K401-'5th Cycle Summary-Final2'!K401</f>
        <v>0</v>
      </c>
      <c r="L401" s="32">
        <f>'5th Cycle Summary-Final'!L401-'5th Cycle Summary-Final2'!L401</f>
        <v>0</v>
      </c>
      <c r="M401" s="32">
        <f>'5th Cycle Summary-Final'!M401-'5th Cycle Summary-Final2'!M401</f>
        <v>0</v>
      </c>
      <c r="N401" s="32">
        <f>'5th Cycle Summary-Final'!N401-'5th Cycle Summary-Final2'!N401</f>
        <v>0</v>
      </c>
      <c r="O401" s="32">
        <f>'5th Cycle Summary-Final'!O401-'5th Cycle Summary-Final2'!O401</f>
        <v>0</v>
      </c>
      <c r="P401" s="32">
        <f>'5th Cycle Summary-Final'!P401-'5th Cycle Summary-Final2'!P401</f>
        <v>0</v>
      </c>
      <c r="Q401" s="32">
        <f>'5th Cycle Summary-Final'!Q401-'5th Cycle Summary-Final2'!Q401</f>
        <v>0</v>
      </c>
      <c r="R401" s="32">
        <f>'5th Cycle Summary-Final'!R401-'5th Cycle Summary-Final2'!R401</f>
        <v>0</v>
      </c>
      <c r="S401" s="32">
        <f>'5th Cycle Summary-Final'!S401-'5th Cycle Summary-Final2'!S401</f>
        <v>0</v>
      </c>
      <c r="T401" s="32">
        <f>'5th Cycle Summary-Final'!T401-'5th Cycle Summary-Final2'!T401</f>
        <v>0</v>
      </c>
      <c r="U401" s="32">
        <f>'5th Cycle Summary-Final'!U401-'5th Cycle Summary-Final2'!U401</f>
        <v>0</v>
      </c>
      <c r="V401" s="32">
        <f>'5th Cycle Summary-Final'!V401-'5th Cycle Summary-Final2'!V401</f>
        <v>0</v>
      </c>
      <c r="W401" s="32">
        <f>'5th Cycle Summary-Final'!W401-'5th Cycle Summary-Final2'!W401</f>
        <v>0</v>
      </c>
      <c r="X401" s="32">
        <f>'5th Cycle Summary-Final'!X401-'5th Cycle Summary-Final2'!X401</f>
        <v>0</v>
      </c>
      <c r="Y401" s="32">
        <f>'5th Cycle Summary-Final'!Y401-'5th Cycle Summary-Final2'!Y401</f>
        <v>0</v>
      </c>
      <c r="Z401" s="32">
        <f>'5th Cycle Summary-Final'!Z401-'5th Cycle Summary-Final2'!Z401</f>
        <v>0</v>
      </c>
    </row>
    <row r="402" spans="1:26" ht="12.75" customHeight="1" x14ac:dyDescent="0.15">
      <c r="A402" s="9" t="s">
        <v>502</v>
      </c>
      <c r="B402" s="9" t="s">
        <v>144</v>
      </c>
      <c r="C402" s="29" t="s">
        <v>612</v>
      </c>
      <c r="D402" s="32">
        <f>'5th Cycle Summary-Final'!D402-'5th Cycle Summary-Final2'!D402</f>
        <v>0</v>
      </c>
      <c r="E402" s="32">
        <f>'5th Cycle Summary-Final'!E402-'5th Cycle Summary-Final2'!E402</f>
        <v>0</v>
      </c>
      <c r="F402" s="32">
        <f>'5th Cycle Summary-Final'!F402-'5th Cycle Summary-Final2'!F402</f>
        <v>0</v>
      </c>
      <c r="G402" s="32">
        <f>'5th Cycle Summary-Final'!G402-'5th Cycle Summary-Final2'!G402</f>
        <v>0</v>
      </c>
      <c r="H402" s="32">
        <f>'5th Cycle Summary-Final'!H402-'5th Cycle Summary-Final2'!H402</f>
        <v>0</v>
      </c>
      <c r="I402" s="32">
        <f>'5th Cycle Summary-Final'!I402-'5th Cycle Summary-Final2'!I402</f>
        <v>0</v>
      </c>
      <c r="J402" s="32">
        <f>'5th Cycle Summary-Final'!J402-'5th Cycle Summary-Final2'!J402</f>
        <v>0</v>
      </c>
      <c r="K402" s="32">
        <f>'5th Cycle Summary-Final'!K402-'5th Cycle Summary-Final2'!K402</f>
        <v>0</v>
      </c>
      <c r="L402" s="32">
        <f>'5th Cycle Summary-Final'!L402-'5th Cycle Summary-Final2'!L402</f>
        <v>0</v>
      </c>
      <c r="M402" s="32">
        <f>'5th Cycle Summary-Final'!M402-'5th Cycle Summary-Final2'!M402</f>
        <v>0</v>
      </c>
      <c r="N402" s="32">
        <f>'5th Cycle Summary-Final'!N402-'5th Cycle Summary-Final2'!N402</f>
        <v>0</v>
      </c>
      <c r="O402" s="32">
        <f>'5th Cycle Summary-Final'!O402-'5th Cycle Summary-Final2'!O402</f>
        <v>0</v>
      </c>
      <c r="P402" s="32">
        <f>'5th Cycle Summary-Final'!P402-'5th Cycle Summary-Final2'!P402</f>
        <v>0</v>
      </c>
      <c r="Q402" s="32">
        <f>'5th Cycle Summary-Final'!Q402-'5th Cycle Summary-Final2'!Q402</f>
        <v>0</v>
      </c>
      <c r="R402" s="32">
        <f>'5th Cycle Summary-Final'!R402-'5th Cycle Summary-Final2'!R402</f>
        <v>0</v>
      </c>
      <c r="S402" s="32">
        <f>'5th Cycle Summary-Final'!S402-'5th Cycle Summary-Final2'!S402</f>
        <v>0</v>
      </c>
      <c r="T402" s="32">
        <f>'5th Cycle Summary-Final'!T402-'5th Cycle Summary-Final2'!T402</f>
        <v>0</v>
      </c>
      <c r="U402" s="32">
        <f>'5th Cycle Summary-Final'!U402-'5th Cycle Summary-Final2'!U402</f>
        <v>0</v>
      </c>
      <c r="V402" s="32">
        <f>'5th Cycle Summary-Final'!V402-'5th Cycle Summary-Final2'!V402</f>
        <v>0</v>
      </c>
      <c r="W402" s="32">
        <f>'5th Cycle Summary-Final'!W402-'5th Cycle Summary-Final2'!W402</f>
        <v>0</v>
      </c>
      <c r="X402" s="32">
        <f>'5th Cycle Summary-Final'!X402-'5th Cycle Summary-Final2'!X402</f>
        <v>0</v>
      </c>
      <c r="Y402" s="32">
        <f>'5th Cycle Summary-Final'!Y402-'5th Cycle Summary-Final2'!Y402</f>
        <v>0</v>
      </c>
      <c r="Z402" s="32">
        <f>'5th Cycle Summary-Final'!Z402-'5th Cycle Summary-Final2'!Z402</f>
        <v>0</v>
      </c>
    </row>
    <row r="403" spans="1:26" ht="12.75" customHeight="1" x14ac:dyDescent="0.15">
      <c r="A403" s="9" t="s">
        <v>502</v>
      </c>
      <c r="B403" s="9" t="s">
        <v>144</v>
      </c>
      <c r="C403" s="29" t="s">
        <v>613</v>
      </c>
      <c r="D403" s="32">
        <f>'5th Cycle Summary-Final'!D403-'5th Cycle Summary-Final2'!D403</f>
        <v>0</v>
      </c>
      <c r="E403" s="32">
        <f>'5th Cycle Summary-Final'!E403-'5th Cycle Summary-Final2'!E403</f>
        <v>0</v>
      </c>
      <c r="F403" s="32">
        <f>'5th Cycle Summary-Final'!F403-'5th Cycle Summary-Final2'!F403</f>
        <v>0</v>
      </c>
      <c r="G403" s="32">
        <f>'5th Cycle Summary-Final'!G403-'5th Cycle Summary-Final2'!G403</f>
        <v>0</v>
      </c>
      <c r="H403" s="32">
        <f>'5th Cycle Summary-Final'!H403-'5th Cycle Summary-Final2'!H403</f>
        <v>0</v>
      </c>
      <c r="I403" s="32">
        <f>'5th Cycle Summary-Final'!I403-'5th Cycle Summary-Final2'!I403</f>
        <v>0</v>
      </c>
      <c r="J403" s="32">
        <f>'5th Cycle Summary-Final'!J403-'5th Cycle Summary-Final2'!J403</f>
        <v>0</v>
      </c>
      <c r="K403" s="32">
        <f>'5th Cycle Summary-Final'!K403-'5th Cycle Summary-Final2'!K403</f>
        <v>0</v>
      </c>
      <c r="L403" s="32">
        <f>'5th Cycle Summary-Final'!L403-'5th Cycle Summary-Final2'!L403</f>
        <v>0</v>
      </c>
      <c r="M403" s="32">
        <f>'5th Cycle Summary-Final'!M403-'5th Cycle Summary-Final2'!M403</f>
        <v>0</v>
      </c>
      <c r="N403" s="32">
        <f>'5th Cycle Summary-Final'!N403-'5th Cycle Summary-Final2'!N403</f>
        <v>0</v>
      </c>
      <c r="O403" s="32">
        <f>'5th Cycle Summary-Final'!O403-'5th Cycle Summary-Final2'!O403</f>
        <v>0</v>
      </c>
      <c r="P403" s="32">
        <f>'5th Cycle Summary-Final'!P403-'5th Cycle Summary-Final2'!P403</f>
        <v>0</v>
      </c>
      <c r="Q403" s="32">
        <f>'5th Cycle Summary-Final'!Q403-'5th Cycle Summary-Final2'!Q403</f>
        <v>0</v>
      </c>
      <c r="R403" s="32">
        <f>'5th Cycle Summary-Final'!R403-'5th Cycle Summary-Final2'!R403</f>
        <v>0</v>
      </c>
      <c r="S403" s="32">
        <f>'5th Cycle Summary-Final'!S403-'5th Cycle Summary-Final2'!S403</f>
        <v>0</v>
      </c>
      <c r="T403" s="32">
        <f>'5th Cycle Summary-Final'!T403-'5th Cycle Summary-Final2'!T403</f>
        <v>0</v>
      </c>
      <c r="U403" s="32">
        <f>'5th Cycle Summary-Final'!U403-'5th Cycle Summary-Final2'!U403</f>
        <v>0</v>
      </c>
      <c r="V403" s="32">
        <f>'5th Cycle Summary-Final'!V403-'5th Cycle Summary-Final2'!V403</f>
        <v>0</v>
      </c>
      <c r="W403" s="32">
        <f>'5th Cycle Summary-Final'!W403-'5th Cycle Summary-Final2'!W403</f>
        <v>0</v>
      </c>
      <c r="X403" s="32">
        <f>'5th Cycle Summary-Final'!X403-'5th Cycle Summary-Final2'!X403</f>
        <v>0</v>
      </c>
      <c r="Y403" s="32">
        <f>'5th Cycle Summary-Final'!Y403-'5th Cycle Summary-Final2'!Y403</f>
        <v>0</v>
      </c>
      <c r="Z403" s="32">
        <f>'5th Cycle Summary-Final'!Z403-'5th Cycle Summary-Final2'!Z403</f>
        <v>0</v>
      </c>
    </row>
    <row r="404" spans="1:26" ht="12.75" customHeight="1" x14ac:dyDescent="0.15">
      <c r="A404" s="9" t="s">
        <v>502</v>
      </c>
      <c r="B404" s="9" t="s">
        <v>144</v>
      </c>
      <c r="C404" s="29" t="s">
        <v>615</v>
      </c>
      <c r="D404" s="32">
        <f>'5th Cycle Summary-Final'!D404-'5th Cycle Summary-Final2'!D404</f>
        <v>0</v>
      </c>
      <c r="E404" s="32">
        <f>'5th Cycle Summary-Final'!E404-'5th Cycle Summary-Final2'!E404</f>
        <v>0</v>
      </c>
      <c r="F404" s="32">
        <f>'5th Cycle Summary-Final'!F404-'5th Cycle Summary-Final2'!F404</f>
        <v>0</v>
      </c>
      <c r="G404" s="32">
        <f>'5th Cycle Summary-Final'!G404-'5th Cycle Summary-Final2'!G404</f>
        <v>0</v>
      </c>
      <c r="H404" s="32">
        <f>'5th Cycle Summary-Final'!H404-'5th Cycle Summary-Final2'!H404</f>
        <v>0</v>
      </c>
      <c r="I404" s="32">
        <f>'5th Cycle Summary-Final'!I404-'5th Cycle Summary-Final2'!I404</f>
        <v>0</v>
      </c>
      <c r="J404" s="32">
        <f>'5th Cycle Summary-Final'!J404-'5th Cycle Summary-Final2'!J404</f>
        <v>0</v>
      </c>
      <c r="K404" s="32">
        <f>'5th Cycle Summary-Final'!K404-'5th Cycle Summary-Final2'!K404</f>
        <v>0</v>
      </c>
      <c r="L404" s="32">
        <f>'5th Cycle Summary-Final'!L404-'5th Cycle Summary-Final2'!L404</f>
        <v>0</v>
      </c>
      <c r="M404" s="32">
        <f>'5th Cycle Summary-Final'!M404-'5th Cycle Summary-Final2'!M404</f>
        <v>0</v>
      </c>
      <c r="N404" s="32">
        <f>'5th Cycle Summary-Final'!N404-'5th Cycle Summary-Final2'!N404</f>
        <v>0</v>
      </c>
      <c r="O404" s="32">
        <f>'5th Cycle Summary-Final'!O404-'5th Cycle Summary-Final2'!O404</f>
        <v>0</v>
      </c>
      <c r="P404" s="32">
        <f>'5th Cycle Summary-Final'!P404-'5th Cycle Summary-Final2'!P404</f>
        <v>0</v>
      </c>
      <c r="Q404" s="32">
        <f>'5th Cycle Summary-Final'!Q404-'5th Cycle Summary-Final2'!Q404</f>
        <v>0</v>
      </c>
      <c r="R404" s="32">
        <f>'5th Cycle Summary-Final'!R404-'5th Cycle Summary-Final2'!R404</f>
        <v>0</v>
      </c>
      <c r="S404" s="32">
        <f>'5th Cycle Summary-Final'!S404-'5th Cycle Summary-Final2'!S404</f>
        <v>0</v>
      </c>
      <c r="T404" s="32">
        <f>'5th Cycle Summary-Final'!T404-'5th Cycle Summary-Final2'!T404</f>
        <v>0</v>
      </c>
      <c r="U404" s="32">
        <f>'5th Cycle Summary-Final'!U404-'5th Cycle Summary-Final2'!U404</f>
        <v>0</v>
      </c>
      <c r="V404" s="32">
        <f>'5th Cycle Summary-Final'!V404-'5th Cycle Summary-Final2'!V404</f>
        <v>0</v>
      </c>
      <c r="W404" s="32">
        <f>'5th Cycle Summary-Final'!W404-'5th Cycle Summary-Final2'!W404</f>
        <v>0</v>
      </c>
      <c r="X404" s="32">
        <f>'5th Cycle Summary-Final'!X404-'5th Cycle Summary-Final2'!X404</f>
        <v>0</v>
      </c>
      <c r="Y404" s="32">
        <f>'5th Cycle Summary-Final'!Y404-'5th Cycle Summary-Final2'!Y404</f>
        <v>0</v>
      </c>
      <c r="Z404" s="32">
        <f>'5th Cycle Summary-Final'!Z404-'5th Cycle Summary-Final2'!Z404</f>
        <v>0</v>
      </c>
    </row>
    <row r="405" spans="1:26" ht="12.75" customHeight="1" x14ac:dyDescent="0.15">
      <c r="A405" s="9" t="s">
        <v>502</v>
      </c>
      <c r="B405" s="9" t="s">
        <v>144</v>
      </c>
      <c r="C405" s="29" t="s">
        <v>617</v>
      </c>
      <c r="D405" s="32">
        <f>'5th Cycle Summary-Final'!D405-'5th Cycle Summary-Final2'!D405</f>
        <v>0</v>
      </c>
      <c r="E405" s="32">
        <f>'5th Cycle Summary-Final'!E405-'5th Cycle Summary-Final2'!E405</f>
        <v>0</v>
      </c>
      <c r="F405" s="32">
        <f>'5th Cycle Summary-Final'!F405-'5th Cycle Summary-Final2'!F405</f>
        <v>0</v>
      </c>
      <c r="G405" s="32">
        <f>'5th Cycle Summary-Final'!G405-'5th Cycle Summary-Final2'!G405</f>
        <v>0</v>
      </c>
      <c r="H405" s="32">
        <f>'5th Cycle Summary-Final'!H405-'5th Cycle Summary-Final2'!H405</f>
        <v>0</v>
      </c>
      <c r="I405" s="32">
        <f>'5th Cycle Summary-Final'!I405-'5th Cycle Summary-Final2'!I405</f>
        <v>0</v>
      </c>
      <c r="J405" s="32">
        <f>'5th Cycle Summary-Final'!J405-'5th Cycle Summary-Final2'!J405</f>
        <v>0</v>
      </c>
      <c r="K405" s="32">
        <f>'5th Cycle Summary-Final'!K405-'5th Cycle Summary-Final2'!K405</f>
        <v>0</v>
      </c>
      <c r="L405" s="32">
        <f>'5th Cycle Summary-Final'!L405-'5th Cycle Summary-Final2'!L405</f>
        <v>0</v>
      </c>
      <c r="M405" s="32">
        <f>'5th Cycle Summary-Final'!M405-'5th Cycle Summary-Final2'!M405</f>
        <v>0</v>
      </c>
      <c r="N405" s="32">
        <f>'5th Cycle Summary-Final'!N405-'5th Cycle Summary-Final2'!N405</f>
        <v>0</v>
      </c>
      <c r="O405" s="32">
        <f>'5th Cycle Summary-Final'!O405-'5th Cycle Summary-Final2'!O405</f>
        <v>0</v>
      </c>
      <c r="P405" s="32">
        <f>'5th Cycle Summary-Final'!P405-'5th Cycle Summary-Final2'!P405</f>
        <v>0</v>
      </c>
      <c r="Q405" s="32">
        <f>'5th Cycle Summary-Final'!Q405-'5th Cycle Summary-Final2'!Q405</f>
        <v>0</v>
      </c>
      <c r="R405" s="32">
        <f>'5th Cycle Summary-Final'!R405-'5th Cycle Summary-Final2'!R405</f>
        <v>0</v>
      </c>
      <c r="S405" s="32" t="e">
        <f>'5th Cycle Summary-Final'!S405-'5th Cycle Summary-Final2'!S405</f>
        <v>#DIV/0!</v>
      </c>
      <c r="T405" s="32">
        <f>'5th Cycle Summary-Final'!T405-'5th Cycle Summary-Final2'!T405</f>
        <v>0</v>
      </c>
      <c r="U405" s="32">
        <f>'5th Cycle Summary-Final'!U405-'5th Cycle Summary-Final2'!U405</f>
        <v>0</v>
      </c>
      <c r="V405" s="32">
        <f>'5th Cycle Summary-Final'!V405-'5th Cycle Summary-Final2'!V405</f>
        <v>0</v>
      </c>
      <c r="W405" s="32" t="e">
        <f>'5th Cycle Summary-Final'!W405-'5th Cycle Summary-Final2'!W405</f>
        <v>#DIV/0!</v>
      </c>
      <c r="X405" s="32">
        <f>'5th Cycle Summary-Final'!X405-'5th Cycle Summary-Final2'!X405</f>
        <v>0</v>
      </c>
      <c r="Y405" s="32">
        <f>'5th Cycle Summary-Final'!Y405-'5th Cycle Summary-Final2'!Y405</f>
        <v>0</v>
      </c>
      <c r="Z405" s="32">
        <f>'5th Cycle Summary-Final'!Z405-'5th Cycle Summary-Final2'!Z405</f>
        <v>0</v>
      </c>
    </row>
    <row r="406" spans="1:26" ht="12.75" customHeight="1" x14ac:dyDescent="0.15">
      <c r="A406" s="9" t="s">
        <v>502</v>
      </c>
      <c r="B406" s="9" t="s">
        <v>144</v>
      </c>
      <c r="C406" s="29" t="s">
        <v>619</v>
      </c>
      <c r="D406" s="32">
        <f>'5th Cycle Summary-Final'!D406-'5th Cycle Summary-Final2'!D406</f>
        <v>0</v>
      </c>
      <c r="E406" s="32">
        <f>'5th Cycle Summary-Final'!E406-'5th Cycle Summary-Final2'!E406</f>
        <v>0</v>
      </c>
      <c r="F406" s="32">
        <f>'5th Cycle Summary-Final'!F406-'5th Cycle Summary-Final2'!F406</f>
        <v>0</v>
      </c>
      <c r="G406" s="32">
        <f>'5th Cycle Summary-Final'!G406-'5th Cycle Summary-Final2'!G406</f>
        <v>0</v>
      </c>
      <c r="H406" s="32">
        <f>'5th Cycle Summary-Final'!H406-'5th Cycle Summary-Final2'!H406</f>
        <v>0</v>
      </c>
      <c r="I406" s="32">
        <f>'5th Cycle Summary-Final'!I406-'5th Cycle Summary-Final2'!I406</f>
        <v>0</v>
      </c>
      <c r="J406" s="32">
        <f>'5th Cycle Summary-Final'!J406-'5th Cycle Summary-Final2'!J406</f>
        <v>0</v>
      </c>
      <c r="K406" s="32">
        <f>'5th Cycle Summary-Final'!K406-'5th Cycle Summary-Final2'!K406</f>
        <v>0</v>
      </c>
      <c r="L406" s="32">
        <f>'5th Cycle Summary-Final'!L406-'5th Cycle Summary-Final2'!L406</f>
        <v>0</v>
      </c>
      <c r="M406" s="32">
        <f>'5th Cycle Summary-Final'!M406-'5th Cycle Summary-Final2'!M406</f>
        <v>0</v>
      </c>
      <c r="N406" s="32">
        <f>'5th Cycle Summary-Final'!N406-'5th Cycle Summary-Final2'!N406</f>
        <v>0</v>
      </c>
      <c r="O406" s="32">
        <f>'5th Cycle Summary-Final'!O406-'5th Cycle Summary-Final2'!O406</f>
        <v>0</v>
      </c>
      <c r="P406" s="32">
        <f>'5th Cycle Summary-Final'!P406-'5th Cycle Summary-Final2'!P406</f>
        <v>0</v>
      </c>
      <c r="Q406" s="32">
        <f>'5th Cycle Summary-Final'!Q406-'5th Cycle Summary-Final2'!Q406</f>
        <v>0</v>
      </c>
      <c r="R406" s="32">
        <f>'5th Cycle Summary-Final'!R406-'5th Cycle Summary-Final2'!R406</f>
        <v>0</v>
      </c>
      <c r="S406" s="32">
        <f>'5th Cycle Summary-Final'!S406-'5th Cycle Summary-Final2'!S406</f>
        <v>0</v>
      </c>
      <c r="T406" s="32">
        <f>'5th Cycle Summary-Final'!T406-'5th Cycle Summary-Final2'!T406</f>
        <v>0</v>
      </c>
      <c r="U406" s="32">
        <f>'5th Cycle Summary-Final'!U406-'5th Cycle Summary-Final2'!U406</f>
        <v>0</v>
      </c>
      <c r="V406" s="32">
        <f>'5th Cycle Summary-Final'!V406-'5th Cycle Summary-Final2'!V406</f>
        <v>0</v>
      </c>
      <c r="W406" s="32">
        <f>'5th Cycle Summary-Final'!W406-'5th Cycle Summary-Final2'!W406</f>
        <v>0</v>
      </c>
      <c r="X406" s="32">
        <f>'5th Cycle Summary-Final'!X406-'5th Cycle Summary-Final2'!X406</f>
        <v>0</v>
      </c>
      <c r="Y406" s="32">
        <f>'5th Cycle Summary-Final'!Y406-'5th Cycle Summary-Final2'!Y406</f>
        <v>0</v>
      </c>
      <c r="Z406" s="32">
        <f>'5th Cycle Summary-Final'!Z406-'5th Cycle Summary-Final2'!Z406</f>
        <v>0</v>
      </c>
    </row>
    <row r="407" spans="1:26" ht="12.75" customHeight="1" x14ac:dyDescent="0.15">
      <c r="A407" s="9" t="s">
        <v>502</v>
      </c>
      <c r="B407" s="9" t="s">
        <v>144</v>
      </c>
      <c r="C407" s="29" t="s">
        <v>621</v>
      </c>
      <c r="D407" s="32">
        <f>'5th Cycle Summary-Final'!D407-'5th Cycle Summary-Final2'!D407</f>
        <v>0</v>
      </c>
      <c r="E407" s="32">
        <f>'5th Cycle Summary-Final'!E407-'5th Cycle Summary-Final2'!E407</f>
        <v>0</v>
      </c>
      <c r="F407" s="32">
        <f>'5th Cycle Summary-Final'!F407-'5th Cycle Summary-Final2'!F407</f>
        <v>0</v>
      </c>
      <c r="G407" s="32">
        <f>'5th Cycle Summary-Final'!G407-'5th Cycle Summary-Final2'!G407</f>
        <v>0</v>
      </c>
      <c r="H407" s="32">
        <f>'5th Cycle Summary-Final'!H407-'5th Cycle Summary-Final2'!H407</f>
        <v>0</v>
      </c>
      <c r="I407" s="32">
        <f>'5th Cycle Summary-Final'!I407-'5th Cycle Summary-Final2'!I407</f>
        <v>0</v>
      </c>
      <c r="J407" s="32">
        <f>'5th Cycle Summary-Final'!J407-'5th Cycle Summary-Final2'!J407</f>
        <v>0</v>
      </c>
      <c r="K407" s="32">
        <f>'5th Cycle Summary-Final'!K407-'5th Cycle Summary-Final2'!K407</f>
        <v>0</v>
      </c>
      <c r="L407" s="32">
        <f>'5th Cycle Summary-Final'!L407-'5th Cycle Summary-Final2'!L407</f>
        <v>0</v>
      </c>
      <c r="M407" s="32">
        <f>'5th Cycle Summary-Final'!M407-'5th Cycle Summary-Final2'!M407</f>
        <v>0</v>
      </c>
      <c r="N407" s="32">
        <f>'5th Cycle Summary-Final'!N407-'5th Cycle Summary-Final2'!N407</f>
        <v>0</v>
      </c>
      <c r="O407" s="32">
        <f>'5th Cycle Summary-Final'!O407-'5th Cycle Summary-Final2'!O407</f>
        <v>0</v>
      </c>
      <c r="P407" s="32">
        <f>'5th Cycle Summary-Final'!P407-'5th Cycle Summary-Final2'!P407</f>
        <v>0</v>
      </c>
      <c r="Q407" s="32">
        <f>'5th Cycle Summary-Final'!Q407-'5th Cycle Summary-Final2'!Q407</f>
        <v>0</v>
      </c>
      <c r="R407" s="32">
        <f>'5th Cycle Summary-Final'!R407-'5th Cycle Summary-Final2'!R407</f>
        <v>0</v>
      </c>
      <c r="S407" s="32">
        <f>'5th Cycle Summary-Final'!S407-'5th Cycle Summary-Final2'!S407</f>
        <v>0</v>
      </c>
      <c r="T407" s="32">
        <f>'5th Cycle Summary-Final'!T407-'5th Cycle Summary-Final2'!T407</f>
        <v>0</v>
      </c>
      <c r="U407" s="32">
        <f>'5th Cycle Summary-Final'!U407-'5th Cycle Summary-Final2'!U407</f>
        <v>0</v>
      </c>
      <c r="V407" s="32">
        <f>'5th Cycle Summary-Final'!V407-'5th Cycle Summary-Final2'!V407</f>
        <v>0</v>
      </c>
      <c r="W407" s="32">
        <f>'5th Cycle Summary-Final'!W407-'5th Cycle Summary-Final2'!W407</f>
        <v>0</v>
      </c>
      <c r="X407" s="32">
        <f>'5th Cycle Summary-Final'!X407-'5th Cycle Summary-Final2'!X407</f>
        <v>0</v>
      </c>
      <c r="Y407" s="32">
        <f>'5th Cycle Summary-Final'!Y407-'5th Cycle Summary-Final2'!Y407</f>
        <v>0</v>
      </c>
      <c r="Z407" s="32">
        <f>'5th Cycle Summary-Final'!Z407-'5th Cycle Summary-Final2'!Z407</f>
        <v>0</v>
      </c>
    </row>
    <row r="408" spans="1:26" ht="12.75" customHeight="1" x14ac:dyDescent="0.15">
      <c r="A408" s="9" t="s">
        <v>502</v>
      </c>
      <c r="B408" s="9" t="s">
        <v>144</v>
      </c>
      <c r="C408" s="29" t="s">
        <v>622</v>
      </c>
      <c r="D408" s="32">
        <f>'5th Cycle Summary-Final'!D408-'5th Cycle Summary-Final2'!D408</f>
        <v>0</v>
      </c>
      <c r="E408" s="32">
        <f>'5th Cycle Summary-Final'!E408-'5th Cycle Summary-Final2'!E408</f>
        <v>0</v>
      </c>
      <c r="F408" s="32">
        <f>'5th Cycle Summary-Final'!F408-'5th Cycle Summary-Final2'!F408</f>
        <v>0</v>
      </c>
      <c r="G408" s="32">
        <f>'5th Cycle Summary-Final'!G408-'5th Cycle Summary-Final2'!G408</f>
        <v>0</v>
      </c>
      <c r="H408" s="32">
        <f>'5th Cycle Summary-Final'!H408-'5th Cycle Summary-Final2'!H408</f>
        <v>0</v>
      </c>
      <c r="I408" s="32">
        <f>'5th Cycle Summary-Final'!I408-'5th Cycle Summary-Final2'!I408</f>
        <v>0</v>
      </c>
      <c r="J408" s="32">
        <f>'5th Cycle Summary-Final'!J408-'5th Cycle Summary-Final2'!J408</f>
        <v>0</v>
      </c>
      <c r="K408" s="32">
        <f>'5th Cycle Summary-Final'!K408-'5th Cycle Summary-Final2'!K408</f>
        <v>0</v>
      </c>
      <c r="L408" s="32">
        <f>'5th Cycle Summary-Final'!L408-'5th Cycle Summary-Final2'!L408</f>
        <v>0</v>
      </c>
      <c r="M408" s="32">
        <f>'5th Cycle Summary-Final'!M408-'5th Cycle Summary-Final2'!M408</f>
        <v>0</v>
      </c>
      <c r="N408" s="32">
        <f>'5th Cycle Summary-Final'!N408-'5th Cycle Summary-Final2'!N408</f>
        <v>0</v>
      </c>
      <c r="O408" s="32">
        <f>'5th Cycle Summary-Final'!O408-'5th Cycle Summary-Final2'!O408</f>
        <v>0</v>
      </c>
      <c r="P408" s="32">
        <f>'5th Cycle Summary-Final'!P408-'5th Cycle Summary-Final2'!P408</f>
        <v>0</v>
      </c>
      <c r="Q408" s="32">
        <f>'5th Cycle Summary-Final'!Q408-'5th Cycle Summary-Final2'!Q408</f>
        <v>0</v>
      </c>
      <c r="R408" s="32">
        <f>'5th Cycle Summary-Final'!R408-'5th Cycle Summary-Final2'!R408</f>
        <v>0</v>
      </c>
      <c r="S408" s="32">
        <f>'5th Cycle Summary-Final'!S408-'5th Cycle Summary-Final2'!S408</f>
        <v>0</v>
      </c>
      <c r="T408" s="32">
        <f>'5th Cycle Summary-Final'!T408-'5th Cycle Summary-Final2'!T408</f>
        <v>0</v>
      </c>
      <c r="U408" s="32">
        <f>'5th Cycle Summary-Final'!U408-'5th Cycle Summary-Final2'!U408</f>
        <v>0</v>
      </c>
      <c r="V408" s="32">
        <f>'5th Cycle Summary-Final'!V408-'5th Cycle Summary-Final2'!V408</f>
        <v>0</v>
      </c>
      <c r="W408" s="32">
        <f>'5th Cycle Summary-Final'!W408-'5th Cycle Summary-Final2'!W408</f>
        <v>0</v>
      </c>
      <c r="X408" s="32">
        <f>'5th Cycle Summary-Final'!X408-'5th Cycle Summary-Final2'!X408</f>
        <v>0</v>
      </c>
      <c r="Y408" s="32">
        <f>'5th Cycle Summary-Final'!Y408-'5th Cycle Summary-Final2'!Y408</f>
        <v>0</v>
      </c>
      <c r="Z408" s="32">
        <f>'5th Cycle Summary-Final'!Z408-'5th Cycle Summary-Final2'!Z408</f>
        <v>0</v>
      </c>
    </row>
    <row r="409" spans="1:26" ht="12.75" customHeight="1" x14ac:dyDescent="0.15">
      <c r="A409" s="9" t="s">
        <v>502</v>
      </c>
      <c r="B409" s="9" t="s">
        <v>144</v>
      </c>
      <c r="C409" s="29" t="s">
        <v>623</v>
      </c>
      <c r="D409" s="32">
        <f>'5th Cycle Summary-Final'!D409-'5th Cycle Summary-Final2'!D409</f>
        <v>0</v>
      </c>
      <c r="E409" s="32">
        <f>'5th Cycle Summary-Final'!E409-'5th Cycle Summary-Final2'!E409</f>
        <v>0</v>
      </c>
      <c r="F409" s="32">
        <f>'5th Cycle Summary-Final'!F409-'5th Cycle Summary-Final2'!F409</f>
        <v>0</v>
      </c>
      <c r="G409" s="32">
        <f>'5th Cycle Summary-Final'!G409-'5th Cycle Summary-Final2'!G409</f>
        <v>0</v>
      </c>
      <c r="H409" s="32">
        <f>'5th Cycle Summary-Final'!H409-'5th Cycle Summary-Final2'!H409</f>
        <v>0</v>
      </c>
      <c r="I409" s="32">
        <f>'5th Cycle Summary-Final'!I409-'5th Cycle Summary-Final2'!I409</f>
        <v>0</v>
      </c>
      <c r="J409" s="32">
        <f>'5th Cycle Summary-Final'!J409-'5th Cycle Summary-Final2'!J409</f>
        <v>0</v>
      </c>
      <c r="K409" s="32">
        <f>'5th Cycle Summary-Final'!K409-'5th Cycle Summary-Final2'!K409</f>
        <v>0</v>
      </c>
      <c r="L409" s="32">
        <f>'5th Cycle Summary-Final'!L409-'5th Cycle Summary-Final2'!L409</f>
        <v>0</v>
      </c>
      <c r="M409" s="32">
        <f>'5th Cycle Summary-Final'!M409-'5th Cycle Summary-Final2'!M409</f>
        <v>0</v>
      </c>
      <c r="N409" s="32">
        <f>'5th Cycle Summary-Final'!N409-'5th Cycle Summary-Final2'!N409</f>
        <v>0</v>
      </c>
      <c r="O409" s="32">
        <f>'5th Cycle Summary-Final'!O409-'5th Cycle Summary-Final2'!O409</f>
        <v>0</v>
      </c>
      <c r="P409" s="32">
        <f>'5th Cycle Summary-Final'!P409-'5th Cycle Summary-Final2'!P409</f>
        <v>0</v>
      </c>
      <c r="Q409" s="32">
        <f>'5th Cycle Summary-Final'!Q409-'5th Cycle Summary-Final2'!Q409</f>
        <v>0</v>
      </c>
      <c r="R409" s="32">
        <f>'5th Cycle Summary-Final'!R409-'5th Cycle Summary-Final2'!R409</f>
        <v>0</v>
      </c>
      <c r="S409" s="32">
        <f>'5th Cycle Summary-Final'!S409-'5th Cycle Summary-Final2'!S409</f>
        <v>0</v>
      </c>
      <c r="T409" s="32">
        <f>'5th Cycle Summary-Final'!T409-'5th Cycle Summary-Final2'!T409</f>
        <v>0</v>
      </c>
      <c r="U409" s="32">
        <f>'5th Cycle Summary-Final'!U409-'5th Cycle Summary-Final2'!U409</f>
        <v>0</v>
      </c>
      <c r="V409" s="32">
        <f>'5th Cycle Summary-Final'!V409-'5th Cycle Summary-Final2'!V409</f>
        <v>0</v>
      </c>
      <c r="W409" s="32">
        <f>'5th Cycle Summary-Final'!W409-'5th Cycle Summary-Final2'!W409</f>
        <v>0</v>
      </c>
      <c r="X409" s="32">
        <f>'5th Cycle Summary-Final'!X409-'5th Cycle Summary-Final2'!X409</f>
        <v>0</v>
      </c>
      <c r="Y409" s="32">
        <f>'5th Cycle Summary-Final'!Y409-'5th Cycle Summary-Final2'!Y409</f>
        <v>0</v>
      </c>
      <c r="Z409" s="32">
        <f>'5th Cycle Summary-Final'!Z409-'5th Cycle Summary-Final2'!Z409</f>
        <v>0</v>
      </c>
    </row>
    <row r="410" spans="1:26" ht="12.75" customHeight="1" x14ac:dyDescent="0.15">
      <c r="A410" s="9" t="s">
        <v>558</v>
      </c>
      <c r="B410" s="9" t="s">
        <v>123</v>
      </c>
      <c r="C410" s="29" t="s">
        <v>559</v>
      </c>
      <c r="D410" s="32">
        <f>'5th Cycle Summary-Final'!D410-'5th Cycle Summary-Final2'!D410</f>
        <v>0</v>
      </c>
      <c r="E410" s="32">
        <f>'5th Cycle Summary-Final'!E410-'5th Cycle Summary-Final2'!E410</f>
        <v>0</v>
      </c>
      <c r="F410" s="32">
        <f>'5th Cycle Summary-Final'!F410-'5th Cycle Summary-Final2'!F410</f>
        <v>0</v>
      </c>
      <c r="G410" s="32">
        <f>'5th Cycle Summary-Final'!G410-'5th Cycle Summary-Final2'!G410</f>
        <v>0</v>
      </c>
      <c r="H410" s="32">
        <f>'5th Cycle Summary-Final'!H410-'5th Cycle Summary-Final2'!H410</f>
        <v>0</v>
      </c>
      <c r="I410" s="32">
        <f>'5th Cycle Summary-Final'!I410-'5th Cycle Summary-Final2'!I410</f>
        <v>0</v>
      </c>
      <c r="J410" s="32">
        <f>'5th Cycle Summary-Final'!J410-'5th Cycle Summary-Final2'!J410</f>
        <v>0</v>
      </c>
      <c r="K410" s="32">
        <f>'5th Cycle Summary-Final'!K410-'5th Cycle Summary-Final2'!K410</f>
        <v>0</v>
      </c>
      <c r="L410" s="32">
        <f>'5th Cycle Summary-Final'!L410-'5th Cycle Summary-Final2'!L410</f>
        <v>0</v>
      </c>
      <c r="M410" s="32">
        <f>'5th Cycle Summary-Final'!M410-'5th Cycle Summary-Final2'!M410</f>
        <v>0</v>
      </c>
      <c r="N410" s="32">
        <f>'5th Cycle Summary-Final'!N410-'5th Cycle Summary-Final2'!N410</f>
        <v>0</v>
      </c>
      <c r="O410" s="32">
        <f>'5th Cycle Summary-Final'!O410-'5th Cycle Summary-Final2'!O410</f>
        <v>0</v>
      </c>
      <c r="P410" s="32">
        <f>'5th Cycle Summary-Final'!P410-'5th Cycle Summary-Final2'!P410</f>
        <v>0</v>
      </c>
      <c r="Q410" s="32">
        <f>'5th Cycle Summary-Final'!Q410-'5th Cycle Summary-Final2'!Q410</f>
        <v>0</v>
      </c>
      <c r="R410" s="32">
        <f>'5th Cycle Summary-Final'!R410-'5th Cycle Summary-Final2'!R410</f>
        <v>0</v>
      </c>
      <c r="S410" s="32">
        <f>'5th Cycle Summary-Final'!S410-'5th Cycle Summary-Final2'!S410</f>
        <v>0</v>
      </c>
      <c r="T410" s="32">
        <f>'5th Cycle Summary-Final'!T410-'5th Cycle Summary-Final2'!T410</f>
        <v>0</v>
      </c>
      <c r="U410" s="32">
        <f>'5th Cycle Summary-Final'!U410-'5th Cycle Summary-Final2'!U410</f>
        <v>0</v>
      </c>
      <c r="V410" s="32">
        <f>'5th Cycle Summary-Final'!V410-'5th Cycle Summary-Final2'!V410</f>
        <v>0</v>
      </c>
      <c r="W410" s="32">
        <f>'5th Cycle Summary-Final'!W410-'5th Cycle Summary-Final2'!W410</f>
        <v>0</v>
      </c>
      <c r="X410" s="32">
        <f>'5th Cycle Summary-Final'!X410-'5th Cycle Summary-Final2'!X410</f>
        <v>0</v>
      </c>
      <c r="Y410" s="32">
        <f>'5th Cycle Summary-Final'!Y410-'5th Cycle Summary-Final2'!Y410</f>
        <v>0</v>
      </c>
      <c r="Z410" s="32">
        <f>'5th Cycle Summary-Final'!Z410-'5th Cycle Summary-Final2'!Z410</f>
        <v>0</v>
      </c>
    </row>
    <row r="411" spans="1:26" ht="12.75" customHeight="1" x14ac:dyDescent="0.15">
      <c r="A411" s="9" t="s">
        <v>558</v>
      </c>
      <c r="B411" s="9" t="s">
        <v>123</v>
      </c>
      <c r="C411" s="29" t="s">
        <v>625</v>
      </c>
      <c r="D411" s="32">
        <f>'5th Cycle Summary-Final'!D411-'5th Cycle Summary-Final2'!D411</f>
        <v>0</v>
      </c>
      <c r="E411" s="32">
        <f>'5th Cycle Summary-Final'!E411-'5th Cycle Summary-Final2'!E411</f>
        <v>0</v>
      </c>
      <c r="F411" s="32">
        <f>'5th Cycle Summary-Final'!F411-'5th Cycle Summary-Final2'!F411</f>
        <v>0</v>
      </c>
      <c r="G411" s="32">
        <f>'5th Cycle Summary-Final'!G411-'5th Cycle Summary-Final2'!G411</f>
        <v>0</v>
      </c>
      <c r="H411" s="32">
        <f>'5th Cycle Summary-Final'!H411-'5th Cycle Summary-Final2'!H411</f>
        <v>0</v>
      </c>
      <c r="I411" s="32">
        <f>'5th Cycle Summary-Final'!I411-'5th Cycle Summary-Final2'!I411</f>
        <v>0</v>
      </c>
      <c r="J411" s="32">
        <f>'5th Cycle Summary-Final'!J411-'5th Cycle Summary-Final2'!J411</f>
        <v>0</v>
      </c>
      <c r="K411" s="32">
        <f>'5th Cycle Summary-Final'!K411-'5th Cycle Summary-Final2'!K411</f>
        <v>0</v>
      </c>
      <c r="L411" s="32">
        <f>'5th Cycle Summary-Final'!L411-'5th Cycle Summary-Final2'!L411</f>
        <v>0</v>
      </c>
      <c r="M411" s="32">
        <f>'5th Cycle Summary-Final'!M411-'5th Cycle Summary-Final2'!M411</f>
        <v>0</v>
      </c>
      <c r="N411" s="32">
        <f>'5th Cycle Summary-Final'!N411-'5th Cycle Summary-Final2'!N411</f>
        <v>0</v>
      </c>
      <c r="O411" s="32">
        <f>'5th Cycle Summary-Final'!O411-'5th Cycle Summary-Final2'!O411</f>
        <v>0</v>
      </c>
      <c r="P411" s="32">
        <f>'5th Cycle Summary-Final'!P411-'5th Cycle Summary-Final2'!P411</f>
        <v>0</v>
      </c>
      <c r="Q411" s="32">
        <f>'5th Cycle Summary-Final'!Q411-'5th Cycle Summary-Final2'!Q411</f>
        <v>0</v>
      </c>
      <c r="R411" s="32">
        <f>'5th Cycle Summary-Final'!R411-'5th Cycle Summary-Final2'!R411</f>
        <v>0</v>
      </c>
      <c r="S411" s="32">
        <f>'5th Cycle Summary-Final'!S411-'5th Cycle Summary-Final2'!S411</f>
        <v>0</v>
      </c>
      <c r="T411" s="32">
        <f>'5th Cycle Summary-Final'!T411-'5th Cycle Summary-Final2'!T411</f>
        <v>0</v>
      </c>
      <c r="U411" s="32">
        <f>'5th Cycle Summary-Final'!U411-'5th Cycle Summary-Final2'!U411</f>
        <v>0</v>
      </c>
      <c r="V411" s="32">
        <f>'5th Cycle Summary-Final'!V411-'5th Cycle Summary-Final2'!V411</f>
        <v>0</v>
      </c>
      <c r="W411" s="32">
        <f>'5th Cycle Summary-Final'!W411-'5th Cycle Summary-Final2'!W411</f>
        <v>0</v>
      </c>
      <c r="X411" s="32">
        <f>'5th Cycle Summary-Final'!X411-'5th Cycle Summary-Final2'!X411</f>
        <v>0</v>
      </c>
      <c r="Y411" s="32">
        <f>'5th Cycle Summary-Final'!Y411-'5th Cycle Summary-Final2'!Y411</f>
        <v>0</v>
      </c>
      <c r="Z411" s="32">
        <f>'5th Cycle Summary-Final'!Z411-'5th Cycle Summary-Final2'!Z411</f>
        <v>0</v>
      </c>
    </row>
    <row r="412" spans="1:26" ht="12.75" customHeight="1" x14ac:dyDescent="0.15">
      <c r="A412" s="9" t="s">
        <v>558</v>
      </c>
      <c r="B412" s="9" t="s">
        <v>123</v>
      </c>
      <c r="C412" s="29" t="s">
        <v>627</v>
      </c>
      <c r="D412" s="32">
        <f>'5th Cycle Summary-Final'!D412-'5th Cycle Summary-Final2'!D412</f>
        <v>0</v>
      </c>
      <c r="E412" s="32">
        <f>'5th Cycle Summary-Final'!E412-'5th Cycle Summary-Final2'!E412</f>
        <v>0</v>
      </c>
      <c r="F412" s="32">
        <f>'5th Cycle Summary-Final'!F412-'5th Cycle Summary-Final2'!F412</f>
        <v>0</v>
      </c>
      <c r="G412" s="32">
        <f>'5th Cycle Summary-Final'!G412-'5th Cycle Summary-Final2'!G412</f>
        <v>0</v>
      </c>
      <c r="H412" s="32">
        <f>'5th Cycle Summary-Final'!H412-'5th Cycle Summary-Final2'!H412</f>
        <v>0</v>
      </c>
      <c r="I412" s="32">
        <f>'5th Cycle Summary-Final'!I412-'5th Cycle Summary-Final2'!I412</f>
        <v>0</v>
      </c>
      <c r="J412" s="32">
        <f>'5th Cycle Summary-Final'!J412-'5th Cycle Summary-Final2'!J412</f>
        <v>0</v>
      </c>
      <c r="K412" s="32">
        <f>'5th Cycle Summary-Final'!K412-'5th Cycle Summary-Final2'!K412</f>
        <v>0</v>
      </c>
      <c r="L412" s="32">
        <f>'5th Cycle Summary-Final'!L412-'5th Cycle Summary-Final2'!L412</f>
        <v>0</v>
      </c>
      <c r="M412" s="32">
        <f>'5th Cycle Summary-Final'!M412-'5th Cycle Summary-Final2'!M412</f>
        <v>0</v>
      </c>
      <c r="N412" s="32">
        <f>'5th Cycle Summary-Final'!N412-'5th Cycle Summary-Final2'!N412</f>
        <v>0</v>
      </c>
      <c r="O412" s="32">
        <f>'5th Cycle Summary-Final'!O412-'5th Cycle Summary-Final2'!O412</f>
        <v>0</v>
      </c>
      <c r="P412" s="32">
        <f>'5th Cycle Summary-Final'!P412-'5th Cycle Summary-Final2'!P412</f>
        <v>0</v>
      </c>
      <c r="Q412" s="32">
        <f>'5th Cycle Summary-Final'!Q412-'5th Cycle Summary-Final2'!Q412</f>
        <v>0</v>
      </c>
      <c r="R412" s="32">
        <f>'5th Cycle Summary-Final'!R412-'5th Cycle Summary-Final2'!R412</f>
        <v>0</v>
      </c>
      <c r="S412" s="32">
        <f>'5th Cycle Summary-Final'!S412-'5th Cycle Summary-Final2'!S412</f>
        <v>0</v>
      </c>
      <c r="T412" s="32">
        <f>'5th Cycle Summary-Final'!T412-'5th Cycle Summary-Final2'!T412</f>
        <v>0</v>
      </c>
      <c r="U412" s="32">
        <f>'5th Cycle Summary-Final'!U412-'5th Cycle Summary-Final2'!U412</f>
        <v>0</v>
      </c>
      <c r="V412" s="32">
        <f>'5th Cycle Summary-Final'!V412-'5th Cycle Summary-Final2'!V412</f>
        <v>0</v>
      </c>
      <c r="W412" s="32">
        <f>'5th Cycle Summary-Final'!W412-'5th Cycle Summary-Final2'!W412</f>
        <v>0</v>
      </c>
      <c r="X412" s="32">
        <f>'5th Cycle Summary-Final'!X412-'5th Cycle Summary-Final2'!X412</f>
        <v>0</v>
      </c>
      <c r="Y412" s="32">
        <f>'5th Cycle Summary-Final'!Y412-'5th Cycle Summary-Final2'!Y412</f>
        <v>0</v>
      </c>
      <c r="Z412" s="32">
        <f>'5th Cycle Summary-Final'!Z412-'5th Cycle Summary-Final2'!Z412</f>
        <v>0</v>
      </c>
    </row>
    <row r="413" spans="1:26" ht="12.75" customHeight="1" x14ac:dyDescent="0.15">
      <c r="A413" s="9" t="s">
        <v>558</v>
      </c>
      <c r="B413" s="9" t="s">
        <v>123</v>
      </c>
      <c r="C413" s="29" t="s">
        <v>628</v>
      </c>
      <c r="D413" s="32">
        <f>'5th Cycle Summary-Final'!D413-'5th Cycle Summary-Final2'!D413</f>
        <v>0</v>
      </c>
      <c r="E413" s="32">
        <f>'5th Cycle Summary-Final'!E413-'5th Cycle Summary-Final2'!E413</f>
        <v>0</v>
      </c>
      <c r="F413" s="32">
        <f>'5th Cycle Summary-Final'!F413-'5th Cycle Summary-Final2'!F413</f>
        <v>0</v>
      </c>
      <c r="G413" s="32">
        <f>'5th Cycle Summary-Final'!G413-'5th Cycle Summary-Final2'!G413</f>
        <v>0</v>
      </c>
      <c r="H413" s="32">
        <f>'5th Cycle Summary-Final'!H413-'5th Cycle Summary-Final2'!H413</f>
        <v>0</v>
      </c>
      <c r="I413" s="32">
        <f>'5th Cycle Summary-Final'!I413-'5th Cycle Summary-Final2'!I413</f>
        <v>0</v>
      </c>
      <c r="J413" s="32">
        <f>'5th Cycle Summary-Final'!J413-'5th Cycle Summary-Final2'!J413</f>
        <v>0</v>
      </c>
      <c r="K413" s="32">
        <f>'5th Cycle Summary-Final'!K413-'5th Cycle Summary-Final2'!K413</f>
        <v>0</v>
      </c>
      <c r="L413" s="32">
        <f>'5th Cycle Summary-Final'!L413-'5th Cycle Summary-Final2'!L413</f>
        <v>0</v>
      </c>
      <c r="M413" s="32">
        <f>'5th Cycle Summary-Final'!M413-'5th Cycle Summary-Final2'!M413</f>
        <v>0</v>
      </c>
      <c r="N413" s="32">
        <f>'5th Cycle Summary-Final'!N413-'5th Cycle Summary-Final2'!N413</f>
        <v>0</v>
      </c>
      <c r="O413" s="32">
        <f>'5th Cycle Summary-Final'!O413-'5th Cycle Summary-Final2'!O413</f>
        <v>0</v>
      </c>
      <c r="P413" s="32">
        <f>'5th Cycle Summary-Final'!P413-'5th Cycle Summary-Final2'!P413</f>
        <v>0</v>
      </c>
      <c r="Q413" s="32">
        <f>'5th Cycle Summary-Final'!Q413-'5th Cycle Summary-Final2'!Q413</f>
        <v>0</v>
      </c>
      <c r="R413" s="32">
        <f>'5th Cycle Summary-Final'!R413-'5th Cycle Summary-Final2'!R413</f>
        <v>0</v>
      </c>
      <c r="S413" s="32">
        <f>'5th Cycle Summary-Final'!S413-'5th Cycle Summary-Final2'!S413</f>
        <v>0</v>
      </c>
      <c r="T413" s="32">
        <f>'5th Cycle Summary-Final'!T413-'5th Cycle Summary-Final2'!T413</f>
        <v>0</v>
      </c>
      <c r="U413" s="32">
        <f>'5th Cycle Summary-Final'!U413-'5th Cycle Summary-Final2'!U413</f>
        <v>0</v>
      </c>
      <c r="V413" s="32">
        <f>'5th Cycle Summary-Final'!V413-'5th Cycle Summary-Final2'!V413</f>
        <v>0</v>
      </c>
      <c r="W413" s="32">
        <f>'5th Cycle Summary-Final'!W413-'5th Cycle Summary-Final2'!W413</f>
        <v>0</v>
      </c>
      <c r="X413" s="32">
        <f>'5th Cycle Summary-Final'!X413-'5th Cycle Summary-Final2'!X413</f>
        <v>0</v>
      </c>
      <c r="Y413" s="32">
        <f>'5th Cycle Summary-Final'!Y413-'5th Cycle Summary-Final2'!Y413</f>
        <v>0</v>
      </c>
      <c r="Z413" s="32">
        <f>'5th Cycle Summary-Final'!Z413-'5th Cycle Summary-Final2'!Z413</f>
        <v>0</v>
      </c>
    </row>
    <row r="414" spans="1:26" ht="12.75" customHeight="1" x14ac:dyDescent="0.15">
      <c r="A414" s="9" t="s">
        <v>558</v>
      </c>
      <c r="B414" s="9" t="s">
        <v>123</v>
      </c>
      <c r="C414" s="29" t="s">
        <v>629</v>
      </c>
      <c r="D414" s="32">
        <f>'5th Cycle Summary-Final'!D414-'5th Cycle Summary-Final2'!D414</f>
        <v>0</v>
      </c>
      <c r="E414" s="32">
        <f>'5th Cycle Summary-Final'!E414-'5th Cycle Summary-Final2'!E414</f>
        <v>0</v>
      </c>
      <c r="F414" s="32">
        <f>'5th Cycle Summary-Final'!F414-'5th Cycle Summary-Final2'!F414</f>
        <v>0</v>
      </c>
      <c r="G414" s="32">
        <f>'5th Cycle Summary-Final'!G414-'5th Cycle Summary-Final2'!G414</f>
        <v>0</v>
      </c>
      <c r="H414" s="32">
        <f>'5th Cycle Summary-Final'!H414-'5th Cycle Summary-Final2'!H414</f>
        <v>0</v>
      </c>
      <c r="I414" s="32">
        <f>'5th Cycle Summary-Final'!I414-'5th Cycle Summary-Final2'!I414</f>
        <v>0</v>
      </c>
      <c r="J414" s="32">
        <f>'5th Cycle Summary-Final'!J414-'5th Cycle Summary-Final2'!J414</f>
        <v>0</v>
      </c>
      <c r="K414" s="32">
        <f>'5th Cycle Summary-Final'!K414-'5th Cycle Summary-Final2'!K414</f>
        <v>0</v>
      </c>
      <c r="L414" s="32">
        <f>'5th Cycle Summary-Final'!L414-'5th Cycle Summary-Final2'!L414</f>
        <v>0</v>
      </c>
      <c r="M414" s="32">
        <f>'5th Cycle Summary-Final'!M414-'5th Cycle Summary-Final2'!M414</f>
        <v>0</v>
      </c>
      <c r="N414" s="32">
        <f>'5th Cycle Summary-Final'!N414-'5th Cycle Summary-Final2'!N414</f>
        <v>0</v>
      </c>
      <c r="O414" s="32">
        <f>'5th Cycle Summary-Final'!O414-'5th Cycle Summary-Final2'!O414</f>
        <v>0</v>
      </c>
      <c r="P414" s="32">
        <f>'5th Cycle Summary-Final'!P414-'5th Cycle Summary-Final2'!P414</f>
        <v>0</v>
      </c>
      <c r="Q414" s="32">
        <f>'5th Cycle Summary-Final'!Q414-'5th Cycle Summary-Final2'!Q414</f>
        <v>0</v>
      </c>
      <c r="R414" s="32">
        <f>'5th Cycle Summary-Final'!R414-'5th Cycle Summary-Final2'!R414</f>
        <v>0</v>
      </c>
      <c r="S414" s="32">
        <f>'5th Cycle Summary-Final'!S414-'5th Cycle Summary-Final2'!S414</f>
        <v>0</v>
      </c>
      <c r="T414" s="32">
        <f>'5th Cycle Summary-Final'!T414-'5th Cycle Summary-Final2'!T414</f>
        <v>0</v>
      </c>
      <c r="U414" s="32">
        <f>'5th Cycle Summary-Final'!U414-'5th Cycle Summary-Final2'!U414</f>
        <v>0</v>
      </c>
      <c r="V414" s="32">
        <f>'5th Cycle Summary-Final'!V414-'5th Cycle Summary-Final2'!V414</f>
        <v>0</v>
      </c>
      <c r="W414" s="32">
        <f>'5th Cycle Summary-Final'!W414-'5th Cycle Summary-Final2'!W414</f>
        <v>0</v>
      </c>
      <c r="X414" s="32">
        <f>'5th Cycle Summary-Final'!X414-'5th Cycle Summary-Final2'!X414</f>
        <v>0</v>
      </c>
      <c r="Y414" s="32">
        <f>'5th Cycle Summary-Final'!Y414-'5th Cycle Summary-Final2'!Y414</f>
        <v>0</v>
      </c>
      <c r="Z414" s="32">
        <f>'5th Cycle Summary-Final'!Z414-'5th Cycle Summary-Final2'!Z414</f>
        <v>0</v>
      </c>
    </row>
    <row r="415" spans="1:26" ht="12.75" customHeight="1" x14ac:dyDescent="0.15">
      <c r="A415" s="9" t="s">
        <v>630</v>
      </c>
      <c r="B415" s="9" t="s">
        <v>123</v>
      </c>
      <c r="C415" s="29" t="s">
        <v>631</v>
      </c>
      <c r="D415" s="32">
        <f>'5th Cycle Summary-Final'!D415-'5th Cycle Summary-Final2'!D415</f>
        <v>0</v>
      </c>
      <c r="E415" s="32">
        <f>'5th Cycle Summary-Final'!E415-'5th Cycle Summary-Final2'!E415</f>
        <v>0</v>
      </c>
      <c r="F415" s="32">
        <f>'5th Cycle Summary-Final'!F415-'5th Cycle Summary-Final2'!F415</f>
        <v>0</v>
      </c>
      <c r="G415" s="32">
        <f>'5th Cycle Summary-Final'!G415-'5th Cycle Summary-Final2'!G415</f>
        <v>0</v>
      </c>
      <c r="H415" s="32">
        <f>'5th Cycle Summary-Final'!H415-'5th Cycle Summary-Final2'!H415</f>
        <v>0</v>
      </c>
      <c r="I415" s="32">
        <f>'5th Cycle Summary-Final'!I415-'5th Cycle Summary-Final2'!I415</f>
        <v>0</v>
      </c>
      <c r="J415" s="32">
        <f>'5th Cycle Summary-Final'!J415-'5th Cycle Summary-Final2'!J415</f>
        <v>0</v>
      </c>
      <c r="K415" s="32">
        <f>'5th Cycle Summary-Final'!K415-'5th Cycle Summary-Final2'!K415</f>
        <v>0</v>
      </c>
      <c r="L415" s="32">
        <f>'5th Cycle Summary-Final'!L415-'5th Cycle Summary-Final2'!L415</f>
        <v>0</v>
      </c>
      <c r="M415" s="32">
        <f>'5th Cycle Summary-Final'!M415-'5th Cycle Summary-Final2'!M415</f>
        <v>0</v>
      </c>
      <c r="N415" s="32">
        <f>'5th Cycle Summary-Final'!N415-'5th Cycle Summary-Final2'!N415</f>
        <v>0</v>
      </c>
      <c r="O415" s="32">
        <f>'5th Cycle Summary-Final'!O415-'5th Cycle Summary-Final2'!O415</f>
        <v>0</v>
      </c>
      <c r="P415" s="32">
        <f>'5th Cycle Summary-Final'!P415-'5th Cycle Summary-Final2'!P415</f>
        <v>0</v>
      </c>
      <c r="Q415" s="32">
        <f>'5th Cycle Summary-Final'!Q415-'5th Cycle Summary-Final2'!Q415</f>
        <v>0</v>
      </c>
      <c r="R415" s="32">
        <f>'5th Cycle Summary-Final'!R415-'5th Cycle Summary-Final2'!R415</f>
        <v>0</v>
      </c>
      <c r="S415" s="32">
        <f>'5th Cycle Summary-Final'!S415-'5th Cycle Summary-Final2'!S415</f>
        <v>0</v>
      </c>
      <c r="T415" s="32">
        <f>'5th Cycle Summary-Final'!T415-'5th Cycle Summary-Final2'!T415</f>
        <v>0</v>
      </c>
      <c r="U415" s="32">
        <f>'5th Cycle Summary-Final'!U415-'5th Cycle Summary-Final2'!U415</f>
        <v>0</v>
      </c>
      <c r="V415" s="32">
        <f>'5th Cycle Summary-Final'!V415-'5th Cycle Summary-Final2'!V415</f>
        <v>0</v>
      </c>
      <c r="W415" s="32">
        <f>'5th Cycle Summary-Final'!W415-'5th Cycle Summary-Final2'!W415</f>
        <v>0</v>
      </c>
      <c r="X415" s="32">
        <f>'5th Cycle Summary-Final'!X415-'5th Cycle Summary-Final2'!X415</f>
        <v>0</v>
      </c>
      <c r="Y415" s="32">
        <f>'5th Cycle Summary-Final'!Y415-'5th Cycle Summary-Final2'!Y415</f>
        <v>0</v>
      </c>
      <c r="Z415" s="32">
        <f>'5th Cycle Summary-Final'!Z415-'5th Cycle Summary-Final2'!Z415</f>
        <v>0</v>
      </c>
    </row>
    <row r="416" spans="1:26" ht="12.75" customHeight="1" x14ac:dyDescent="0.15"/>
    <row r="417" ht="12.75" customHeight="1" x14ac:dyDescent="0.15"/>
    <row r="418" ht="12.75" customHeight="1" x14ac:dyDescent="0.15"/>
    <row r="419" ht="12.75" customHeight="1" x14ac:dyDescent="0.15"/>
    <row r="420" ht="12.75" customHeight="1" x14ac:dyDescent="0.15"/>
    <row r="421" ht="12.75" customHeight="1" x14ac:dyDescent="0.15"/>
    <row r="422" ht="12.75" customHeight="1" x14ac:dyDescent="0.15"/>
    <row r="423" ht="12.75" customHeight="1" x14ac:dyDescent="0.15"/>
    <row r="424" ht="12.75" customHeight="1" x14ac:dyDescent="0.15"/>
    <row r="425" ht="12.75" customHeight="1" x14ac:dyDescent="0.15"/>
    <row r="426" ht="12.75" customHeight="1" x14ac:dyDescent="0.15"/>
    <row r="427" ht="12.75" customHeight="1" x14ac:dyDescent="0.15"/>
    <row r="428" ht="12.75" customHeight="1" x14ac:dyDescent="0.15"/>
    <row r="429" ht="12.75" customHeight="1" x14ac:dyDescent="0.15"/>
    <row r="430" ht="12.75" customHeight="1" x14ac:dyDescent="0.15"/>
    <row r="431" ht="12.75" customHeight="1" x14ac:dyDescent="0.15"/>
    <row r="432" ht="12.75" customHeight="1" x14ac:dyDescent="0.15"/>
    <row r="433" ht="12.75" customHeight="1" x14ac:dyDescent="0.15"/>
    <row r="434" ht="12.75" customHeight="1" x14ac:dyDescent="0.15"/>
    <row r="435" ht="12.75" customHeight="1" x14ac:dyDescent="0.15"/>
    <row r="436" ht="12.75" customHeight="1" x14ac:dyDescent="0.15"/>
    <row r="437" ht="12.75" customHeight="1" x14ac:dyDescent="0.15"/>
    <row r="438" ht="12.75" customHeight="1" x14ac:dyDescent="0.15"/>
    <row r="439" ht="12.75" customHeight="1" x14ac:dyDescent="0.15"/>
    <row r="440" ht="12.75" customHeight="1" x14ac:dyDescent="0.15"/>
    <row r="441" ht="12.75" customHeight="1" x14ac:dyDescent="0.15"/>
    <row r="442" ht="12.75" customHeight="1" x14ac:dyDescent="0.15"/>
    <row r="443" ht="12.75" customHeight="1" x14ac:dyDescent="0.15"/>
    <row r="444" ht="12.75" customHeight="1" x14ac:dyDescent="0.15"/>
    <row r="445" ht="12.75" customHeight="1" x14ac:dyDescent="0.15"/>
    <row r="446" ht="12.75" customHeight="1" x14ac:dyDescent="0.15"/>
    <row r="447" ht="12.75" customHeight="1" x14ac:dyDescent="0.15"/>
    <row r="448" ht="12.75" customHeight="1" x14ac:dyDescent="0.15"/>
    <row r="449" ht="12.75" customHeight="1" x14ac:dyDescent="0.15"/>
    <row r="450" ht="12.75" customHeight="1" x14ac:dyDescent="0.15"/>
    <row r="451" ht="12.75" customHeight="1" x14ac:dyDescent="0.15"/>
    <row r="452" ht="12.75" customHeight="1" x14ac:dyDescent="0.15"/>
    <row r="453" ht="12.75" customHeight="1" x14ac:dyDescent="0.15"/>
    <row r="454" ht="12.75" customHeight="1" x14ac:dyDescent="0.15"/>
    <row r="455" ht="12.75" customHeight="1" x14ac:dyDescent="0.15"/>
    <row r="456" ht="12.75" customHeight="1" x14ac:dyDescent="0.15"/>
    <row r="457" ht="12.75" customHeight="1" x14ac:dyDescent="0.15"/>
    <row r="458" ht="12.75" customHeight="1" x14ac:dyDescent="0.15"/>
    <row r="459" ht="12.75" customHeight="1" x14ac:dyDescent="0.15"/>
    <row r="460" ht="12.75" customHeight="1" x14ac:dyDescent="0.15"/>
    <row r="461" ht="12.75" customHeight="1" x14ac:dyDescent="0.15"/>
    <row r="462" ht="12.75" customHeight="1" x14ac:dyDescent="0.15"/>
    <row r="463" ht="12.75" customHeight="1" x14ac:dyDescent="0.15"/>
    <row r="464" ht="12.75" customHeight="1" x14ac:dyDescent="0.15"/>
    <row r="465" ht="12.75" customHeight="1" x14ac:dyDescent="0.15"/>
    <row r="466" ht="12.75" customHeight="1" x14ac:dyDescent="0.15"/>
    <row r="467" ht="12.75" customHeight="1" x14ac:dyDescent="0.15"/>
    <row r="468" ht="12.75" customHeight="1" x14ac:dyDescent="0.15"/>
    <row r="469" ht="12.75" customHeight="1" x14ac:dyDescent="0.15"/>
    <row r="470" ht="12.75" customHeight="1" x14ac:dyDescent="0.15"/>
    <row r="471" ht="12.75" customHeight="1" x14ac:dyDescent="0.15"/>
    <row r="472" ht="12.75" customHeight="1" x14ac:dyDescent="0.15"/>
    <row r="473" ht="12.75" customHeight="1" x14ac:dyDescent="0.15"/>
    <row r="474" ht="12.75" customHeight="1" x14ac:dyDescent="0.15"/>
    <row r="475" ht="12.75" customHeight="1" x14ac:dyDescent="0.15"/>
    <row r="476" ht="12.75" customHeight="1" x14ac:dyDescent="0.15"/>
    <row r="477" ht="12.75" customHeight="1" x14ac:dyDescent="0.15"/>
    <row r="478" ht="12.75" customHeight="1" x14ac:dyDescent="0.15"/>
    <row r="479" ht="12.75" customHeight="1" x14ac:dyDescent="0.15"/>
    <row r="480" ht="12.75" customHeight="1" x14ac:dyDescent="0.15"/>
    <row r="481" ht="12.75" customHeight="1" x14ac:dyDescent="0.15"/>
    <row r="482" ht="12.75" customHeight="1" x14ac:dyDescent="0.15"/>
    <row r="483" ht="12.75" customHeight="1" x14ac:dyDescent="0.15"/>
    <row r="484" ht="12.75" customHeight="1" x14ac:dyDescent="0.15"/>
    <row r="485" ht="12.75" customHeight="1" x14ac:dyDescent="0.15"/>
    <row r="486" ht="12.75" customHeight="1" x14ac:dyDescent="0.15"/>
    <row r="487" ht="12.75" customHeight="1" x14ac:dyDescent="0.15"/>
    <row r="488" ht="12.75" customHeight="1" x14ac:dyDescent="0.15"/>
    <row r="489" ht="12.75" customHeight="1" x14ac:dyDescent="0.15"/>
    <row r="490" ht="12.75" customHeight="1" x14ac:dyDescent="0.15"/>
    <row r="491" ht="12.75" customHeight="1" x14ac:dyDescent="0.15"/>
    <row r="492" ht="12.75" customHeight="1" x14ac:dyDescent="0.15"/>
    <row r="493" ht="12.75" customHeight="1" x14ac:dyDescent="0.15"/>
    <row r="494" ht="12.75" customHeight="1" x14ac:dyDescent="0.15"/>
    <row r="495" ht="12.75" customHeight="1" x14ac:dyDescent="0.15"/>
    <row r="496" ht="12.75" customHeight="1" x14ac:dyDescent="0.15"/>
    <row r="497" ht="12.75" customHeight="1" x14ac:dyDescent="0.15"/>
    <row r="498" ht="12.75" customHeight="1" x14ac:dyDescent="0.15"/>
    <row r="499" ht="12.75" customHeight="1" x14ac:dyDescent="0.15"/>
    <row r="500" ht="12.75" customHeight="1" x14ac:dyDescent="0.15"/>
    <row r="501" ht="12.75" customHeight="1" x14ac:dyDescent="0.15"/>
    <row r="502" ht="12.75" customHeight="1" x14ac:dyDescent="0.15"/>
    <row r="503" ht="12.75" customHeight="1" x14ac:dyDescent="0.15"/>
    <row r="504" ht="12.75" customHeight="1" x14ac:dyDescent="0.15"/>
    <row r="505" ht="12.75" customHeight="1" x14ac:dyDescent="0.15"/>
    <row r="506" ht="12.75" customHeight="1" x14ac:dyDescent="0.15"/>
    <row r="507" ht="12.75" customHeight="1" x14ac:dyDescent="0.15"/>
    <row r="508" ht="12.75" customHeight="1" x14ac:dyDescent="0.15"/>
    <row r="509" ht="12.75" customHeight="1" x14ac:dyDescent="0.15"/>
    <row r="510" ht="12.75" customHeight="1" x14ac:dyDescent="0.15"/>
    <row r="511" ht="12.75" customHeight="1" x14ac:dyDescent="0.15"/>
    <row r="512" ht="12.75" customHeight="1" x14ac:dyDescent="0.15"/>
    <row r="513" ht="12.75" customHeight="1" x14ac:dyDescent="0.15"/>
    <row r="514" ht="12.75" customHeight="1" x14ac:dyDescent="0.15"/>
    <row r="515" ht="12.75" customHeight="1" x14ac:dyDescent="0.15"/>
    <row r="516" ht="12.75" customHeight="1" x14ac:dyDescent="0.15"/>
    <row r="517" ht="12.75" customHeight="1" x14ac:dyDescent="0.15"/>
    <row r="518" ht="12.75" customHeight="1" x14ac:dyDescent="0.15"/>
    <row r="519" ht="12.75" customHeight="1" x14ac:dyDescent="0.15"/>
    <row r="520" ht="12.75" customHeight="1" x14ac:dyDescent="0.15"/>
    <row r="521" ht="12.75" customHeight="1" x14ac:dyDescent="0.15"/>
    <row r="522" ht="12.75" customHeight="1" x14ac:dyDescent="0.15"/>
    <row r="523" ht="12.75" customHeight="1" x14ac:dyDescent="0.15"/>
    <row r="524" ht="12.75" customHeight="1" x14ac:dyDescent="0.15"/>
    <row r="525" ht="12.75" customHeight="1" x14ac:dyDescent="0.15"/>
    <row r="526" ht="12.75" customHeight="1" x14ac:dyDescent="0.15"/>
    <row r="527" ht="12.75" customHeight="1" x14ac:dyDescent="0.15"/>
    <row r="528" ht="12.75" customHeight="1" x14ac:dyDescent="0.15"/>
    <row r="529" ht="12.75" customHeight="1" x14ac:dyDescent="0.15"/>
    <row r="530" ht="12.75" customHeight="1" x14ac:dyDescent="0.15"/>
    <row r="531" ht="12.75" customHeight="1" x14ac:dyDescent="0.15"/>
    <row r="532" ht="12.75" customHeight="1" x14ac:dyDescent="0.15"/>
    <row r="533" ht="12.75" customHeight="1" x14ac:dyDescent="0.15"/>
    <row r="534" ht="12.75" customHeight="1" x14ac:dyDescent="0.15"/>
    <row r="535" ht="12.75" customHeight="1" x14ac:dyDescent="0.15"/>
    <row r="536" ht="12.75" customHeight="1" x14ac:dyDescent="0.15"/>
    <row r="537" ht="12.75" customHeight="1" x14ac:dyDescent="0.15"/>
    <row r="538" ht="12.75" customHeight="1" x14ac:dyDescent="0.15"/>
    <row r="539" ht="12.75" customHeight="1" x14ac:dyDescent="0.15"/>
    <row r="540" ht="12.75" customHeight="1" x14ac:dyDescent="0.15"/>
    <row r="541" ht="12.75" customHeight="1" x14ac:dyDescent="0.15"/>
    <row r="542" ht="12.75" customHeight="1" x14ac:dyDescent="0.15"/>
    <row r="543" ht="12.75" customHeight="1" x14ac:dyDescent="0.15"/>
    <row r="544" ht="12.75" customHeight="1" x14ac:dyDescent="0.15"/>
    <row r="545" ht="12.75" customHeight="1" x14ac:dyDescent="0.15"/>
    <row r="546" ht="12.75" customHeight="1" x14ac:dyDescent="0.15"/>
    <row r="547" ht="12.75" customHeight="1" x14ac:dyDescent="0.15"/>
    <row r="548" ht="12.75" customHeight="1" x14ac:dyDescent="0.15"/>
    <row r="549" ht="12.75" customHeight="1" x14ac:dyDescent="0.15"/>
    <row r="550" ht="12.75" customHeight="1" x14ac:dyDescent="0.15"/>
    <row r="551" ht="12.75" customHeight="1" x14ac:dyDescent="0.15"/>
    <row r="552" ht="12.75" customHeight="1" x14ac:dyDescent="0.15"/>
    <row r="553" ht="12.75" customHeight="1" x14ac:dyDescent="0.15"/>
    <row r="554" ht="12.75" customHeight="1" x14ac:dyDescent="0.15"/>
    <row r="555" ht="12.75" customHeight="1" x14ac:dyDescent="0.15"/>
    <row r="556" ht="12.75" customHeight="1" x14ac:dyDescent="0.15"/>
    <row r="557" ht="12.75" customHeight="1" x14ac:dyDescent="0.15"/>
    <row r="558" ht="12.75" customHeight="1" x14ac:dyDescent="0.15"/>
    <row r="559" ht="12.75" customHeight="1" x14ac:dyDescent="0.15"/>
    <row r="560" ht="12.75" customHeight="1" x14ac:dyDescent="0.15"/>
    <row r="561" ht="12.75" customHeight="1" x14ac:dyDescent="0.15"/>
    <row r="562" ht="12.75" customHeight="1" x14ac:dyDescent="0.15"/>
    <row r="563" ht="12.75" customHeight="1" x14ac:dyDescent="0.15"/>
    <row r="564" ht="12.75" customHeight="1" x14ac:dyDescent="0.15"/>
    <row r="565" ht="12.75" customHeight="1" x14ac:dyDescent="0.15"/>
    <row r="566" ht="12.75" customHeight="1" x14ac:dyDescent="0.15"/>
    <row r="567" ht="12.75" customHeight="1" x14ac:dyDescent="0.15"/>
    <row r="568" ht="12.75" customHeight="1" x14ac:dyDescent="0.15"/>
    <row r="569" ht="12.75" customHeight="1" x14ac:dyDescent="0.15"/>
    <row r="570" ht="12.75" customHeight="1" x14ac:dyDescent="0.15"/>
    <row r="571" ht="12.75" customHeight="1" x14ac:dyDescent="0.15"/>
    <row r="572" ht="12.75" customHeight="1" x14ac:dyDescent="0.15"/>
    <row r="573" ht="12.75" customHeight="1" x14ac:dyDescent="0.15"/>
    <row r="574" ht="12.75" customHeight="1" x14ac:dyDescent="0.15"/>
    <row r="575" ht="12.75" customHeight="1" x14ac:dyDescent="0.15"/>
    <row r="576" ht="12.75" customHeight="1" x14ac:dyDescent="0.15"/>
    <row r="577" ht="12.75" customHeight="1" x14ac:dyDescent="0.15"/>
    <row r="578" ht="12.75" customHeight="1" x14ac:dyDescent="0.15"/>
    <row r="579" ht="12.75" customHeight="1" x14ac:dyDescent="0.15"/>
    <row r="580" ht="12.75" customHeight="1" x14ac:dyDescent="0.15"/>
    <row r="581" ht="12.75" customHeight="1" x14ac:dyDescent="0.15"/>
    <row r="582" ht="12.75" customHeight="1" x14ac:dyDescent="0.15"/>
    <row r="583" ht="12.75" customHeight="1" x14ac:dyDescent="0.15"/>
    <row r="584" ht="12.75" customHeight="1" x14ac:dyDescent="0.15"/>
    <row r="585" ht="12.75" customHeight="1" x14ac:dyDescent="0.15"/>
    <row r="586" ht="12.75" customHeight="1" x14ac:dyDescent="0.15"/>
    <row r="587" ht="12.75" customHeight="1" x14ac:dyDescent="0.15"/>
    <row r="588" ht="12.75" customHeight="1" x14ac:dyDescent="0.15"/>
    <row r="589" ht="12.75" customHeight="1" x14ac:dyDescent="0.15"/>
    <row r="590" ht="12.75" customHeight="1" x14ac:dyDescent="0.15"/>
    <row r="591" ht="12.75" customHeight="1" x14ac:dyDescent="0.15"/>
    <row r="592" ht="12.75" customHeight="1" x14ac:dyDescent="0.15"/>
    <row r="593" ht="12.75" customHeight="1" x14ac:dyDescent="0.15"/>
    <row r="594" ht="12.75" customHeight="1" x14ac:dyDescent="0.15"/>
    <row r="595" ht="12.75" customHeight="1" x14ac:dyDescent="0.15"/>
    <row r="596" ht="12.75" customHeight="1" x14ac:dyDescent="0.15"/>
    <row r="597" ht="12.75" customHeight="1" x14ac:dyDescent="0.15"/>
    <row r="598" ht="12.75" customHeight="1" x14ac:dyDescent="0.15"/>
    <row r="599" ht="12.75" customHeight="1" x14ac:dyDescent="0.15"/>
    <row r="600" ht="12.75" customHeight="1" x14ac:dyDescent="0.15"/>
    <row r="601" ht="12.75" customHeight="1" x14ac:dyDescent="0.15"/>
    <row r="602" ht="12.75" customHeight="1" x14ac:dyDescent="0.15"/>
    <row r="603" ht="12.75" customHeight="1" x14ac:dyDescent="0.15"/>
    <row r="604" ht="12.75" customHeight="1" x14ac:dyDescent="0.15"/>
    <row r="605" ht="12.75" customHeight="1" x14ac:dyDescent="0.15"/>
    <row r="606" ht="12.75" customHeight="1" x14ac:dyDescent="0.15"/>
    <row r="607" ht="12.75" customHeight="1" x14ac:dyDescent="0.15"/>
    <row r="608" ht="12.75" customHeight="1" x14ac:dyDescent="0.15"/>
    <row r="609" ht="12.75" customHeight="1" x14ac:dyDescent="0.15"/>
    <row r="610" ht="12.75" customHeight="1" x14ac:dyDescent="0.15"/>
    <row r="611" ht="12.75" customHeight="1" x14ac:dyDescent="0.15"/>
    <row r="612" ht="12.75" customHeight="1" x14ac:dyDescent="0.15"/>
    <row r="613" ht="12.75" customHeight="1" x14ac:dyDescent="0.15"/>
    <row r="614" ht="12.75" customHeight="1" x14ac:dyDescent="0.15"/>
    <row r="615" ht="12.75" customHeight="1" x14ac:dyDescent="0.15"/>
    <row r="616" ht="12.75" customHeight="1" x14ac:dyDescent="0.15"/>
    <row r="617" ht="12.75" customHeight="1" x14ac:dyDescent="0.15"/>
    <row r="618" ht="12.75" customHeight="1" x14ac:dyDescent="0.15"/>
    <row r="619" ht="12.75" customHeight="1" x14ac:dyDescent="0.15"/>
    <row r="620" ht="12.75" customHeight="1" x14ac:dyDescent="0.15"/>
    <row r="621" ht="12.75" customHeight="1" x14ac:dyDescent="0.15"/>
    <row r="622" ht="12.75" customHeight="1" x14ac:dyDescent="0.15"/>
    <row r="623" ht="12.75" customHeight="1" x14ac:dyDescent="0.15"/>
    <row r="624" ht="12.75" customHeight="1" x14ac:dyDescent="0.15"/>
    <row r="625" ht="12.75" customHeight="1" x14ac:dyDescent="0.15"/>
    <row r="626" ht="12.75" customHeight="1" x14ac:dyDescent="0.15"/>
    <row r="627" ht="12.75" customHeight="1" x14ac:dyDescent="0.15"/>
    <row r="628" ht="12.75" customHeight="1" x14ac:dyDescent="0.15"/>
    <row r="629" ht="12.75" customHeight="1" x14ac:dyDescent="0.15"/>
    <row r="630" ht="12.75" customHeight="1" x14ac:dyDescent="0.15"/>
    <row r="631" ht="12.75" customHeight="1" x14ac:dyDescent="0.15"/>
    <row r="632" ht="12.75" customHeight="1" x14ac:dyDescent="0.15"/>
    <row r="633" ht="12.75" customHeight="1" x14ac:dyDescent="0.15"/>
    <row r="634" ht="12.75" customHeight="1" x14ac:dyDescent="0.15"/>
    <row r="635" ht="12.75" customHeight="1" x14ac:dyDescent="0.15"/>
    <row r="636" ht="12.75" customHeight="1" x14ac:dyDescent="0.15"/>
    <row r="637" ht="12.75" customHeight="1" x14ac:dyDescent="0.15"/>
    <row r="638" ht="12.75" customHeight="1" x14ac:dyDescent="0.15"/>
    <row r="639" ht="12.75" customHeight="1" x14ac:dyDescent="0.15"/>
    <row r="640" ht="12.75" customHeight="1" x14ac:dyDescent="0.15"/>
    <row r="641" ht="12.75" customHeight="1" x14ac:dyDescent="0.15"/>
    <row r="642" ht="12.75" customHeight="1" x14ac:dyDescent="0.15"/>
    <row r="643" ht="12.75" customHeight="1" x14ac:dyDescent="0.15"/>
    <row r="644" ht="12.75" customHeight="1" x14ac:dyDescent="0.15"/>
    <row r="645" ht="12.75" customHeight="1" x14ac:dyDescent="0.15"/>
    <row r="646" ht="12.75" customHeight="1" x14ac:dyDescent="0.15"/>
    <row r="647" ht="12.75" customHeight="1" x14ac:dyDescent="0.15"/>
    <row r="648" ht="12.75" customHeight="1" x14ac:dyDescent="0.15"/>
    <row r="649" ht="12.75" customHeight="1" x14ac:dyDescent="0.15"/>
    <row r="650" ht="12.75" customHeight="1" x14ac:dyDescent="0.15"/>
    <row r="651" ht="12.75" customHeight="1" x14ac:dyDescent="0.15"/>
    <row r="652" ht="12.75" customHeight="1" x14ac:dyDescent="0.15"/>
    <row r="653" ht="12.75" customHeight="1" x14ac:dyDescent="0.15"/>
    <row r="654" ht="12.75" customHeight="1" x14ac:dyDescent="0.15"/>
    <row r="655" ht="12.75" customHeight="1" x14ac:dyDescent="0.15"/>
    <row r="656" ht="12.75" customHeight="1" x14ac:dyDescent="0.15"/>
    <row r="657" ht="12.75" customHeight="1" x14ac:dyDescent="0.15"/>
    <row r="658" ht="12.75" customHeight="1" x14ac:dyDescent="0.15"/>
    <row r="659" ht="12.75" customHeight="1" x14ac:dyDescent="0.15"/>
    <row r="660" ht="12.75" customHeight="1" x14ac:dyDescent="0.15"/>
    <row r="661" ht="12.75" customHeight="1" x14ac:dyDescent="0.15"/>
    <row r="662" ht="12.75" customHeight="1" x14ac:dyDescent="0.15"/>
    <row r="663" ht="12.75" customHeight="1" x14ac:dyDescent="0.15"/>
    <row r="664" ht="12.75" customHeight="1" x14ac:dyDescent="0.15"/>
    <row r="665" ht="12.75" customHeight="1" x14ac:dyDescent="0.15"/>
    <row r="666" ht="12.75" customHeight="1" x14ac:dyDescent="0.15"/>
    <row r="667" ht="12.75" customHeight="1" x14ac:dyDescent="0.15"/>
    <row r="668" ht="12.75" customHeight="1" x14ac:dyDescent="0.15"/>
    <row r="669" ht="12.75" customHeight="1" x14ac:dyDescent="0.15"/>
    <row r="670" ht="12.75" customHeight="1" x14ac:dyDescent="0.15"/>
    <row r="671" ht="12.75" customHeight="1" x14ac:dyDescent="0.15"/>
    <row r="672" ht="12.75" customHeight="1" x14ac:dyDescent="0.15"/>
    <row r="673" ht="12.75" customHeight="1" x14ac:dyDescent="0.15"/>
    <row r="674" ht="12.75" customHeight="1" x14ac:dyDescent="0.15"/>
    <row r="675" ht="12.75" customHeight="1" x14ac:dyDescent="0.15"/>
    <row r="676" ht="12.75" customHeight="1" x14ac:dyDescent="0.15"/>
    <row r="677" ht="12.75" customHeight="1" x14ac:dyDescent="0.15"/>
    <row r="678" ht="12.75" customHeight="1" x14ac:dyDescent="0.15"/>
    <row r="679" ht="12.75" customHeight="1" x14ac:dyDescent="0.15"/>
    <row r="680" ht="12.75" customHeight="1" x14ac:dyDescent="0.15"/>
    <row r="681" ht="12.75" customHeight="1" x14ac:dyDescent="0.15"/>
    <row r="682" ht="12.75" customHeight="1" x14ac:dyDescent="0.15"/>
    <row r="683" ht="12.75" customHeight="1" x14ac:dyDescent="0.15"/>
    <row r="684" ht="12.75" customHeight="1" x14ac:dyDescent="0.15"/>
    <row r="685" ht="12.75" customHeight="1" x14ac:dyDescent="0.15"/>
    <row r="686" ht="12.75" customHeight="1" x14ac:dyDescent="0.15"/>
    <row r="687" ht="12.75" customHeight="1" x14ac:dyDescent="0.15"/>
    <row r="688" ht="12.75" customHeight="1" x14ac:dyDescent="0.15"/>
    <row r="689" ht="12.75" customHeight="1" x14ac:dyDescent="0.15"/>
    <row r="690" ht="12.75" customHeight="1" x14ac:dyDescent="0.15"/>
    <row r="691" ht="12.75" customHeight="1" x14ac:dyDescent="0.15"/>
    <row r="692" ht="12.75" customHeight="1" x14ac:dyDescent="0.15"/>
    <row r="693" ht="12.75" customHeight="1" x14ac:dyDescent="0.15"/>
    <row r="694" ht="12.75" customHeight="1" x14ac:dyDescent="0.15"/>
    <row r="695" ht="12.75" customHeight="1" x14ac:dyDescent="0.15"/>
    <row r="696" ht="12.75" customHeight="1" x14ac:dyDescent="0.15"/>
    <row r="697" ht="12.75" customHeight="1" x14ac:dyDescent="0.15"/>
    <row r="698" ht="12.75" customHeight="1" x14ac:dyDescent="0.15"/>
    <row r="699" ht="12.75" customHeight="1" x14ac:dyDescent="0.15"/>
    <row r="700" ht="12.75" customHeight="1" x14ac:dyDescent="0.15"/>
    <row r="701" ht="12.75" customHeight="1" x14ac:dyDescent="0.15"/>
    <row r="702" ht="12.75" customHeight="1" x14ac:dyDescent="0.15"/>
    <row r="703" ht="12.75" customHeight="1" x14ac:dyDescent="0.15"/>
    <row r="704" ht="12.75" customHeight="1" x14ac:dyDescent="0.15"/>
    <row r="705" ht="12.75" customHeight="1" x14ac:dyDescent="0.15"/>
    <row r="706" ht="12.75" customHeight="1" x14ac:dyDescent="0.15"/>
    <row r="707" ht="12.75" customHeight="1" x14ac:dyDescent="0.15"/>
    <row r="708" ht="12.75" customHeight="1" x14ac:dyDescent="0.15"/>
    <row r="709" ht="12.75" customHeight="1" x14ac:dyDescent="0.15"/>
    <row r="710" ht="12.75" customHeight="1" x14ac:dyDescent="0.15"/>
    <row r="711" ht="12.75" customHeight="1" x14ac:dyDescent="0.15"/>
    <row r="712" ht="12.75" customHeight="1" x14ac:dyDescent="0.15"/>
    <row r="713" ht="12.75" customHeight="1" x14ac:dyDescent="0.15"/>
    <row r="714" ht="12.75" customHeight="1" x14ac:dyDescent="0.15"/>
    <row r="715" ht="12.75" customHeight="1" x14ac:dyDescent="0.15"/>
    <row r="716" ht="12.75" customHeight="1" x14ac:dyDescent="0.15"/>
    <row r="717" ht="12.75" customHeight="1" x14ac:dyDescent="0.15"/>
    <row r="718" ht="12.75" customHeight="1" x14ac:dyDescent="0.15"/>
    <row r="719" ht="12.75" customHeight="1" x14ac:dyDescent="0.15"/>
    <row r="720" ht="12.75" customHeight="1" x14ac:dyDescent="0.15"/>
    <row r="721" ht="12.75" customHeight="1" x14ac:dyDescent="0.15"/>
    <row r="722" ht="12.75" customHeight="1" x14ac:dyDescent="0.15"/>
    <row r="723" ht="12.75" customHeight="1" x14ac:dyDescent="0.15"/>
    <row r="724" ht="12.75" customHeight="1" x14ac:dyDescent="0.15"/>
    <row r="725" ht="12.75" customHeight="1" x14ac:dyDescent="0.15"/>
    <row r="726" ht="12.75" customHeight="1" x14ac:dyDescent="0.15"/>
    <row r="727" ht="12.75" customHeight="1" x14ac:dyDescent="0.15"/>
    <row r="728" ht="12.75" customHeight="1" x14ac:dyDescent="0.15"/>
    <row r="729" ht="12.75" customHeight="1" x14ac:dyDescent="0.15"/>
    <row r="730" ht="12.75" customHeight="1" x14ac:dyDescent="0.15"/>
    <row r="731" ht="12.75" customHeight="1" x14ac:dyDescent="0.15"/>
    <row r="732" ht="12.75" customHeight="1" x14ac:dyDescent="0.15"/>
    <row r="733" ht="12.75" customHeight="1" x14ac:dyDescent="0.15"/>
    <row r="734" ht="12.75" customHeight="1" x14ac:dyDescent="0.15"/>
    <row r="735" ht="12.75" customHeight="1" x14ac:dyDescent="0.15"/>
    <row r="736" ht="12.75" customHeight="1" x14ac:dyDescent="0.15"/>
    <row r="737" ht="12.75" customHeight="1" x14ac:dyDescent="0.15"/>
    <row r="738" ht="12.75" customHeight="1" x14ac:dyDescent="0.15"/>
    <row r="739" ht="12.75" customHeight="1" x14ac:dyDescent="0.15"/>
    <row r="740" ht="12.75" customHeight="1" x14ac:dyDescent="0.15"/>
    <row r="741" ht="12.75" customHeight="1" x14ac:dyDescent="0.15"/>
    <row r="742" ht="12.75" customHeight="1" x14ac:dyDescent="0.15"/>
    <row r="743" ht="12.75" customHeight="1" x14ac:dyDescent="0.15"/>
    <row r="744" ht="12.75" customHeight="1" x14ac:dyDescent="0.15"/>
    <row r="745" ht="12.75" customHeight="1" x14ac:dyDescent="0.15"/>
    <row r="746" ht="12.75" customHeight="1" x14ac:dyDescent="0.15"/>
    <row r="747" ht="12.75" customHeight="1" x14ac:dyDescent="0.15"/>
    <row r="748" ht="12.75" customHeight="1" x14ac:dyDescent="0.15"/>
    <row r="749" ht="12.75" customHeight="1" x14ac:dyDescent="0.15"/>
    <row r="750" ht="12.75" customHeight="1" x14ac:dyDescent="0.15"/>
    <row r="751" ht="12.75" customHeight="1" x14ac:dyDescent="0.15"/>
    <row r="752" ht="12.75" customHeight="1" x14ac:dyDescent="0.15"/>
    <row r="753" ht="12.75" customHeight="1" x14ac:dyDescent="0.15"/>
    <row r="754" ht="12.75" customHeight="1" x14ac:dyDescent="0.15"/>
    <row r="755" ht="12.75" customHeight="1" x14ac:dyDescent="0.15"/>
    <row r="756" ht="12.75" customHeight="1" x14ac:dyDescent="0.15"/>
    <row r="757" ht="12.75" customHeight="1" x14ac:dyDescent="0.15"/>
    <row r="758" ht="12.75" customHeight="1" x14ac:dyDescent="0.15"/>
    <row r="759" ht="12.75" customHeight="1" x14ac:dyDescent="0.15"/>
    <row r="760" ht="12.75" customHeight="1" x14ac:dyDescent="0.15"/>
    <row r="761" ht="12.75" customHeight="1" x14ac:dyDescent="0.15"/>
    <row r="762" ht="12.75" customHeight="1" x14ac:dyDescent="0.15"/>
    <row r="763" ht="12.75" customHeight="1" x14ac:dyDescent="0.15"/>
    <row r="764" ht="12.75" customHeight="1" x14ac:dyDescent="0.15"/>
    <row r="765" ht="12.75" customHeight="1" x14ac:dyDescent="0.15"/>
    <row r="766" ht="12.75" customHeight="1" x14ac:dyDescent="0.15"/>
    <row r="767" ht="12.75" customHeight="1" x14ac:dyDescent="0.15"/>
    <row r="768" ht="12.75" customHeight="1" x14ac:dyDescent="0.15"/>
    <row r="769" ht="12.75" customHeight="1" x14ac:dyDescent="0.15"/>
    <row r="770" ht="12.75" customHeight="1" x14ac:dyDescent="0.15"/>
    <row r="771" ht="12.75" customHeight="1" x14ac:dyDescent="0.15"/>
    <row r="772" ht="12.75" customHeight="1" x14ac:dyDescent="0.15"/>
    <row r="773" ht="12.75" customHeight="1" x14ac:dyDescent="0.15"/>
    <row r="774" ht="12.75" customHeight="1" x14ac:dyDescent="0.15"/>
    <row r="775" ht="12.75" customHeight="1" x14ac:dyDescent="0.15"/>
    <row r="776" ht="12.75" customHeight="1" x14ac:dyDescent="0.15"/>
    <row r="777" ht="12.75" customHeight="1" x14ac:dyDescent="0.15"/>
    <row r="778" ht="12.75" customHeight="1" x14ac:dyDescent="0.15"/>
    <row r="779" ht="12.75" customHeight="1" x14ac:dyDescent="0.15"/>
    <row r="780" ht="12.75" customHeight="1" x14ac:dyDescent="0.15"/>
    <row r="781" ht="12.75" customHeight="1" x14ac:dyDescent="0.15"/>
    <row r="782" ht="12.75" customHeight="1" x14ac:dyDescent="0.15"/>
    <row r="783" ht="12.75" customHeight="1" x14ac:dyDescent="0.15"/>
    <row r="784" ht="12.75" customHeight="1" x14ac:dyDescent="0.15"/>
    <row r="785" ht="12.75" customHeight="1" x14ac:dyDescent="0.15"/>
    <row r="786" ht="12.75" customHeight="1" x14ac:dyDescent="0.15"/>
    <row r="787" ht="12.75" customHeight="1" x14ac:dyDescent="0.15"/>
    <row r="788" ht="12.75" customHeight="1" x14ac:dyDescent="0.15"/>
    <row r="789" ht="12.75" customHeight="1" x14ac:dyDescent="0.15"/>
    <row r="790" ht="12.75" customHeight="1" x14ac:dyDescent="0.15"/>
    <row r="791" ht="12.75" customHeight="1" x14ac:dyDescent="0.15"/>
    <row r="792" ht="12.75" customHeight="1" x14ac:dyDescent="0.15"/>
    <row r="793" ht="12.75" customHeight="1" x14ac:dyDescent="0.15"/>
    <row r="794" ht="12.75" customHeight="1" x14ac:dyDescent="0.15"/>
    <row r="795" ht="12.75" customHeight="1" x14ac:dyDescent="0.15"/>
    <row r="796" ht="12.75" customHeight="1" x14ac:dyDescent="0.15"/>
    <row r="797" ht="12.75" customHeight="1" x14ac:dyDescent="0.15"/>
    <row r="798" ht="12.75" customHeight="1" x14ac:dyDescent="0.15"/>
    <row r="799" ht="12.75" customHeight="1" x14ac:dyDescent="0.15"/>
    <row r="800" ht="12.75" customHeight="1" x14ac:dyDescent="0.15"/>
    <row r="801" ht="12.75" customHeight="1" x14ac:dyDescent="0.15"/>
    <row r="802" ht="12.75" customHeight="1" x14ac:dyDescent="0.15"/>
    <row r="803" ht="12.75" customHeight="1" x14ac:dyDescent="0.15"/>
    <row r="804" ht="12.75" customHeight="1" x14ac:dyDescent="0.15"/>
    <row r="805" ht="12.75" customHeight="1" x14ac:dyDescent="0.15"/>
    <row r="806" ht="12.75" customHeight="1" x14ac:dyDescent="0.15"/>
    <row r="807" ht="12.75" customHeight="1" x14ac:dyDescent="0.15"/>
    <row r="808" ht="12.75" customHeight="1" x14ac:dyDescent="0.15"/>
    <row r="809" ht="12.75" customHeight="1" x14ac:dyDescent="0.15"/>
    <row r="810" ht="12.75" customHeight="1" x14ac:dyDescent="0.15"/>
    <row r="811" ht="12.75" customHeight="1" x14ac:dyDescent="0.15"/>
    <row r="812" ht="12.75" customHeight="1" x14ac:dyDescent="0.15"/>
    <row r="813" ht="12.75" customHeight="1" x14ac:dyDescent="0.15"/>
    <row r="814" ht="12.75" customHeight="1" x14ac:dyDescent="0.15"/>
    <row r="815" ht="12.75" customHeight="1" x14ac:dyDescent="0.15"/>
    <row r="816" ht="12.75" customHeight="1" x14ac:dyDescent="0.15"/>
    <row r="817" ht="12.75" customHeight="1" x14ac:dyDescent="0.15"/>
    <row r="818" ht="12.75" customHeight="1" x14ac:dyDescent="0.15"/>
    <row r="819" ht="12.75" customHeight="1" x14ac:dyDescent="0.15"/>
    <row r="820" ht="12.75" customHeight="1" x14ac:dyDescent="0.15"/>
    <row r="821" ht="12.75" customHeight="1" x14ac:dyDescent="0.15"/>
    <row r="822" ht="12.75" customHeight="1" x14ac:dyDescent="0.15"/>
    <row r="823" ht="12.75" customHeight="1" x14ac:dyDescent="0.15"/>
    <row r="824" ht="12.75" customHeight="1" x14ac:dyDescent="0.15"/>
    <row r="825" ht="12.75" customHeight="1" x14ac:dyDescent="0.15"/>
    <row r="826" ht="12.75" customHeight="1" x14ac:dyDescent="0.15"/>
    <row r="827" ht="12.75" customHeight="1" x14ac:dyDescent="0.15"/>
    <row r="828" ht="12.75" customHeight="1" x14ac:dyDescent="0.15"/>
    <row r="829" ht="12.75" customHeight="1" x14ac:dyDescent="0.15"/>
    <row r="830" ht="12.75" customHeight="1" x14ac:dyDescent="0.15"/>
    <row r="831" ht="12.75" customHeight="1" x14ac:dyDescent="0.15"/>
    <row r="832" ht="12.75" customHeight="1" x14ac:dyDescent="0.15"/>
    <row r="833" ht="12.75" customHeight="1" x14ac:dyDescent="0.15"/>
    <row r="834" ht="12.75" customHeight="1" x14ac:dyDescent="0.15"/>
    <row r="835" ht="12.75" customHeight="1" x14ac:dyDescent="0.15"/>
    <row r="836" ht="12.75" customHeight="1" x14ac:dyDescent="0.15"/>
    <row r="837" ht="12.75" customHeight="1" x14ac:dyDescent="0.15"/>
    <row r="838" ht="12.75" customHeight="1" x14ac:dyDescent="0.15"/>
    <row r="839" ht="12.75" customHeight="1" x14ac:dyDescent="0.15"/>
    <row r="840" ht="12.75" customHeight="1" x14ac:dyDescent="0.15"/>
    <row r="841" ht="12.75" customHeight="1" x14ac:dyDescent="0.15"/>
    <row r="842" ht="12.75" customHeight="1" x14ac:dyDescent="0.15"/>
    <row r="843" ht="12.75" customHeight="1" x14ac:dyDescent="0.15"/>
    <row r="844" ht="12.75" customHeight="1" x14ac:dyDescent="0.15"/>
    <row r="845" ht="12.75" customHeight="1" x14ac:dyDescent="0.15"/>
    <row r="846" ht="12.75" customHeight="1" x14ac:dyDescent="0.15"/>
    <row r="847" ht="12.75" customHeight="1" x14ac:dyDescent="0.15"/>
    <row r="848" ht="12.75" customHeight="1" x14ac:dyDescent="0.15"/>
    <row r="849" ht="12.75" customHeight="1" x14ac:dyDescent="0.15"/>
    <row r="850" ht="12.75" customHeight="1" x14ac:dyDescent="0.15"/>
    <row r="851" ht="12.75" customHeight="1" x14ac:dyDescent="0.15"/>
    <row r="852" ht="12.75" customHeight="1" x14ac:dyDescent="0.15"/>
    <row r="853" ht="12.75" customHeight="1" x14ac:dyDescent="0.15"/>
    <row r="854" ht="12.75" customHeight="1" x14ac:dyDescent="0.15"/>
    <row r="855" ht="12.75" customHeight="1" x14ac:dyDescent="0.15"/>
    <row r="856" ht="12.75" customHeight="1" x14ac:dyDescent="0.15"/>
    <row r="857" ht="12.75" customHeight="1" x14ac:dyDescent="0.15"/>
    <row r="858" ht="12.75" customHeight="1" x14ac:dyDescent="0.15"/>
    <row r="859" ht="12.75" customHeight="1" x14ac:dyDescent="0.15"/>
    <row r="860" ht="12.75" customHeight="1" x14ac:dyDescent="0.15"/>
    <row r="861" ht="12.75" customHeight="1" x14ac:dyDescent="0.15"/>
    <row r="862" ht="12.75" customHeight="1" x14ac:dyDescent="0.15"/>
    <row r="863" ht="12.75" customHeight="1" x14ac:dyDescent="0.15"/>
    <row r="864" ht="12.75" customHeight="1" x14ac:dyDescent="0.15"/>
    <row r="865" ht="12.75" customHeight="1" x14ac:dyDescent="0.15"/>
    <row r="866" ht="12.75" customHeight="1" x14ac:dyDescent="0.15"/>
    <row r="867" ht="12.75" customHeight="1" x14ac:dyDescent="0.15"/>
    <row r="868" ht="12.75" customHeight="1" x14ac:dyDescent="0.15"/>
    <row r="869" ht="12.75" customHeight="1" x14ac:dyDescent="0.15"/>
    <row r="870" ht="12.75" customHeight="1" x14ac:dyDescent="0.15"/>
    <row r="871" ht="12.75" customHeight="1" x14ac:dyDescent="0.15"/>
    <row r="872" ht="12.75" customHeight="1" x14ac:dyDescent="0.15"/>
    <row r="873" ht="12.75" customHeight="1" x14ac:dyDescent="0.15"/>
    <row r="874" ht="12.75" customHeight="1" x14ac:dyDescent="0.15"/>
    <row r="875" ht="12.75" customHeight="1" x14ac:dyDescent="0.15"/>
    <row r="876" ht="12.75" customHeight="1" x14ac:dyDescent="0.15"/>
    <row r="877" ht="12.75" customHeight="1" x14ac:dyDescent="0.15"/>
    <row r="878" ht="12.75" customHeight="1" x14ac:dyDescent="0.15"/>
    <row r="879" ht="12.75" customHeight="1" x14ac:dyDescent="0.15"/>
    <row r="880" ht="12.75" customHeight="1" x14ac:dyDescent="0.15"/>
    <row r="881" ht="12.75" customHeight="1" x14ac:dyDescent="0.15"/>
    <row r="882" ht="12.75" customHeight="1" x14ac:dyDescent="0.15"/>
    <row r="883" ht="12.75" customHeight="1" x14ac:dyDescent="0.15"/>
    <row r="884" ht="12.75" customHeight="1" x14ac:dyDescent="0.15"/>
    <row r="885" ht="12.75" customHeight="1" x14ac:dyDescent="0.15"/>
    <row r="886" ht="12.75" customHeight="1" x14ac:dyDescent="0.15"/>
    <row r="887" ht="12.75" customHeight="1" x14ac:dyDescent="0.15"/>
    <row r="888" ht="12.75" customHeight="1" x14ac:dyDescent="0.15"/>
    <row r="889" ht="12.75" customHeight="1" x14ac:dyDescent="0.15"/>
    <row r="890" ht="12.75" customHeight="1" x14ac:dyDescent="0.15"/>
    <row r="891" ht="12.75" customHeight="1" x14ac:dyDescent="0.15"/>
    <row r="892" ht="12.75" customHeight="1" x14ac:dyDescent="0.15"/>
    <row r="893" ht="12.75" customHeight="1" x14ac:dyDescent="0.15"/>
    <row r="894" ht="12.75" customHeight="1" x14ac:dyDescent="0.15"/>
    <row r="895" ht="12.75" customHeight="1" x14ac:dyDescent="0.15"/>
    <row r="896" ht="12.75" customHeight="1" x14ac:dyDescent="0.15"/>
    <row r="897" ht="12.75" customHeight="1" x14ac:dyDescent="0.15"/>
    <row r="898" ht="12.75" customHeight="1" x14ac:dyDescent="0.15"/>
    <row r="899" ht="12.75" customHeight="1" x14ac:dyDescent="0.15"/>
    <row r="900" ht="12.75" customHeight="1" x14ac:dyDescent="0.15"/>
    <row r="901" ht="12.75" customHeight="1" x14ac:dyDescent="0.15"/>
    <row r="902" ht="12.75" customHeight="1" x14ac:dyDescent="0.15"/>
    <row r="903" ht="12.75" customHeight="1" x14ac:dyDescent="0.15"/>
    <row r="904" ht="12.75" customHeight="1" x14ac:dyDescent="0.15"/>
    <row r="905" ht="12.75" customHeight="1" x14ac:dyDescent="0.15"/>
    <row r="906" ht="12.75" customHeight="1" x14ac:dyDescent="0.15"/>
    <row r="907" ht="12.75" customHeight="1" x14ac:dyDescent="0.15"/>
    <row r="908" ht="12.75" customHeight="1" x14ac:dyDescent="0.15"/>
    <row r="909" ht="12.75" customHeight="1" x14ac:dyDescent="0.15"/>
    <row r="910" ht="12.75" customHeight="1" x14ac:dyDescent="0.15"/>
    <row r="911" ht="12.75" customHeight="1" x14ac:dyDescent="0.15"/>
    <row r="912" ht="12.75" customHeight="1" x14ac:dyDescent="0.15"/>
    <row r="913" ht="12.75" customHeight="1" x14ac:dyDescent="0.15"/>
    <row r="914" ht="12.75" customHeight="1" x14ac:dyDescent="0.15"/>
    <row r="915" ht="12.75" customHeight="1" x14ac:dyDescent="0.15"/>
    <row r="916" ht="12.75" customHeight="1" x14ac:dyDescent="0.15"/>
    <row r="917" ht="12.75" customHeight="1" x14ac:dyDescent="0.15"/>
    <row r="918" ht="12.75" customHeight="1" x14ac:dyDescent="0.15"/>
    <row r="919" ht="12.75" customHeight="1" x14ac:dyDescent="0.15"/>
    <row r="920" ht="12.75" customHeight="1" x14ac:dyDescent="0.15"/>
    <row r="921" ht="12.75" customHeight="1" x14ac:dyDescent="0.15"/>
    <row r="922" ht="12.75" customHeight="1" x14ac:dyDescent="0.15"/>
    <row r="923" ht="12.75" customHeight="1" x14ac:dyDescent="0.15"/>
    <row r="924" ht="12.75" customHeight="1" x14ac:dyDescent="0.15"/>
    <row r="925" ht="12.75" customHeight="1" x14ac:dyDescent="0.15"/>
    <row r="926" ht="12.75" customHeight="1" x14ac:dyDescent="0.15"/>
    <row r="927" ht="12.75" customHeight="1" x14ac:dyDescent="0.15"/>
    <row r="928" ht="12.75" customHeight="1" x14ac:dyDescent="0.15"/>
    <row r="929" ht="12.75" customHeight="1" x14ac:dyDescent="0.15"/>
    <row r="930" ht="12.75" customHeight="1" x14ac:dyDescent="0.15"/>
    <row r="931" ht="12.75" customHeight="1" x14ac:dyDescent="0.15"/>
    <row r="932" ht="12.75" customHeight="1" x14ac:dyDescent="0.15"/>
    <row r="933" ht="12.75" customHeight="1" x14ac:dyDescent="0.15"/>
    <row r="934" ht="12.75" customHeight="1" x14ac:dyDescent="0.15"/>
    <row r="935" ht="12.75" customHeight="1" x14ac:dyDescent="0.15"/>
    <row r="936" ht="12.75" customHeight="1" x14ac:dyDescent="0.15"/>
    <row r="937" ht="12.75" customHeight="1" x14ac:dyDescent="0.15"/>
    <row r="938" ht="12.75" customHeight="1" x14ac:dyDescent="0.15"/>
    <row r="939" ht="12.75" customHeight="1" x14ac:dyDescent="0.15"/>
    <row r="940" ht="12.75" customHeight="1" x14ac:dyDescent="0.15"/>
    <row r="941" ht="12.75" customHeight="1" x14ac:dyDescent="0.15"/>
    <row r="942" ht="12.75" customHeight="1" x14ac:dyDescent="0.15"/>
    <row r="943" ht="12.75" customHeight="1" x14ac:dyDescent="0.15"/>
    <row r="944" ht="12.75" customHeight="1" x14ac:dyDescent="0.15"/>
    <row r="945" ht="12.75" customHeight="1" x14ac:dyDescent="0.15"/>
    <row r="946" ht="12.75" customHeight="1" x14ac:dyDescent="0.15"/>
    <row r="947" ht="12.75" customHeight="1" x14ac:dyDescent="0.15"/>
    <row r="948" ht="12.75" customHeight="1" x14ac:dyDescent="0.15"/>
    <row r="949" ht="12.75" customHeight="1" x14ac:dyDescent="0.15"/>
    <row r="950" ht="12.75" customHeight="1" x14ac:dyDescent="0.15"/>
    <row r="951" ht="12.75" customHeight="1" x14ac:dyDescent="0.15"/>
    <row r="952" ht="12.75" customHeight="1" x14ac:dyDescent="0.15"/>
    <row r="953" ht="12.75" customHeight="1" x14ac:dyDescent="0.15"/>
    <row r="954" ht="12.75" customHeight="1" x14ac:dyDescent="0.15"/>
    <row r="955" ht="12.75" customHeight="1" x14ac:dyDescent="0.15"/>
    <row r="956" ht="12.75" customHeight="1" x14ac:dyDescent="0.15"/>
    <row r="957" ht="12.75" customHeight="1" x14ac:dyDescent="0.15"/>
    <row r="958" ht="12.75" customHeight="1" x14ac:dyDescent="0.15"/>
    <row r="959" ht="12.75" customHeight="1" x14ac:dyDescent="0.15"/>
    <row r="960" ht="12.75" customHeight="1" x14ac:dyDescent="0.15"/>
    <row r="961" ht="12.75" customHeight="1" x14ac:dyDescent="0.15"/>
    <row r="962" ht="12.75" customHeight="1" x14ac:dyDescent="0.15"/>
    <row r="963" ht="12.75" customHeight="1" x14ac:dyDescent="0.15"/>
    <row r="964" ht="12.75" customHeight="1" x14ac:dyDescent="0.15"/>
    <row r="965" ht="12.75" customHeight="1" x14ac:dyDescent="0.15"/>
    <row r="966" ht="12.75" customHeight="1" x14ac:dyDescent="0.15"/>
    <row r="967" ht="12.75" customHeight="1" x14ac:dyDescent="0.15"/>
    <row r="968" ht="12.75" customHeight="1" x14ac:dyDescent="0.15"/>
    <row r="969" ht="12.75" customHeight="1" x14ac:dyDescent="0.15"/>
    <row r="970" ht="12.75" customHeight="1" x14ac:dyDescent="0.15"/>
    <row r="971" ht="12.75" customHeight="1" x14ac:dyDescent="0.15"/>
    <row r="972" ht="12.75" customHeight="1" x14ac:dyDescent="0.15"/>
    <row r="973" ht="12.75" customHeight="1" x14ac:dyDescent="0.15"/>
    <row r="974" ht="12.75" customHeight="1" x14ac:dyDescent="0.15"/>
    <row r="975" ht="12.75" customHeight="1" x14ac:dyDescent="0.15"/>
    <row r="976" ht="12.75" customHeight="1" x14ac:dyDescent="0.15"/>
    <row r="977" ht="12.75" customHeight="1" x14ac:dyDescent="0.15"/>
    <row r="978" ht="12.75" customHeight="1" x14ac:dyDescent="0.15"/>
    <row r="979" ht="12.75" customHeight="1" x14ac:dyDescent="0.15"/>
    <row r="980" ht="12.75" customHeight="1" x14ac:dyDescent="0.15"/>
    <row r="981" ht="12.75" customHeight="1" x14ac:dyDescent="0.15"/>
    <row r="982" ht="12.75" customHeight="1" x14ac:dyDescent="0.15"/>
    <row r="983" ht="12.75" customHeight="1" x14ac:dyDescent="0.15"/>
    <row r="984" ht="12.75" customHeight="1" x14ac:dyDescent="0.15"/>
    <row r="985" ht="12.75" customHeight="1" x14ac:dyDescent="0.15"/>
    <row r="986" ht="12.75" customHeight="1" x14ac:dyDescent="0.15"/>
    <row r="987" ht="12.75" customHeight="1" x14ac:dyDescent="0.15"/>
    <row r="988" ht="12.75" customHeight="1" x14ac:dyDescent="0.15"/>
    <row r="989" ht="12.75" customHeight="1" x14ac:dyDescent="0.15"/>
    <row r="990" ht="12.75" customHeight="1" x14ac:dyDescent="0.15"/>
    <row r="991" ht="12.75" customHeight="1" x14ac:dyDescent="0.15"/>
    <row r="992" ht="12.75" customHeight="1" x14ac:dyDescent="0.15"/>
    <row r="993" ht="12.75" customHeight="1" x14ac:dyDescent="0.15"/>
    <row r="994" ht="12.75" customHeight="1" x14ac:dyDescent="0.15"/>
    <row r="995" ht="12.75" customHeight="1" x14ac:dyDescent="0.15"/>
    <row r="996" ht="12.75" customHeight="1" x14ac:dyDescent="0.15"/>
    <row r="997" ht="12.75" customHeight="1" x14ac:dyDescent="0.15"/>
    <row r="998" ht="12.75" customHeight="1" x14ac:dyDescent="0.15"/>
    <row r="999" ht="12.75" customHeight="1" x14ac:dyDescent="0.15"/>
    <row r="1000" ht="12.75" customHeight="1" x14ac:dyDescent="0.15"/>
  </sheetData>
  <autoFilter ref="A3:Z415" xr:uid="{00000000-0009-0000-0000-00000C000000}"/>
  <mergeCells count="2">
    <mergeCell ref="D1:O1"/>
    <mergeCell ref="A2:C2"/>
  </mergeCells>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X1377"/>
  <sheetViews>
    <sheetView workbookViewId="0"/>
  </sheetViews>
  <sheetFormatPr baseColWidth="10" defaultColWidth="14.5" defaultRowHeight="15" customHeight="1" x14ac:dyDescent="0.15"/>
  <cols>
    <col min="1" max="1" width="26.33203125" customWidth="1"/>
    <col min="2" max="2" width="17.83203125" customWidth="1"/>
    <col min="3" max="3" width="21.5" customWidth="1"/>
    <col min="4" max="4" width="9.1640625" customWidth="1"/>
    <col min="5" max="5" width="14.83203125" customWidth="1"/>
    <col min="6" max="6" width="10.33203125" customWidth="1"/>
    <col min="7" max="9" width="9.33203125" customWidth="1"/>
    <col min="10" max="10" width="10.33203125" customWidth="1"/>
    <col min="11" max="13" width="9.33203125" customWidth="1"/>
    <col min="14" max="14" width="10.33203125" customWidth="1"/>
    <col min="15" max="15" width="9.33203125" customWidth="1"/>
    <col min="16" max="19" width="10.33203125" customWidth="1"/>
    <col min="20" max="24" width="9.1640625" customWidth="1"/>
  </cols>
  <sheetData>
    <row r="1" spans="1:24" ht="189" customHeight="1" x14ac:dyDescent="0.2">
      <c r="A1" s="174" t="s">
        <v>1614</v>
      </c>
      <c r="B1" s="175"/>
      <c r="C1" s="175"/>
      <c r="D1" s="175"/>
      <c r="E1" s="175"/>
      <c r="F1" s="175"/>
      <c r="G1" s="175"/>
      <c r="H1" s="175"/>
      <c r="I1" s="175"/>
      <c r="J1" s="175"/>
      <c r="K1" s="175"/>
      <c r="L1" s="176"/>
      <c r="M1" s="6"/>
      <c r="N1" s="6"/>
      <c r="O1" s="6"/>
      <c r="P1" s="6"/>
      <c r="Q1" s="6"/>
      <c r="R1" s="6"/>
      <c r="S1" s="6"/>
      <c r="T1" s="77"/>
      <c r="U1" s="77"/>
      <c r="V1" s="77"/>
      <c r="W1" s="77"/>
      <c r="X1" s="77"/>
    </row>
    <row r="2" spans="1:24" ht="12.75" customHeight="1" x14ac:dyDescent="0.15">
      <c r="A2" s="68" t="s">
        <v>42</v>
      </c>
      <c r="B2" s="68" t="s">
        <v>40</v>
      </c>
      <c r="C2" s="68" t="s">
        <v>1579</v>
      </c>
      <c r="D2" s="68" t="s">
        <v>1580</v>
      </c>
      <c r="E2" s="68" t="s">
        <v>1581</v>
      </c>
      <c r="F2" s="99" t="s">
        <v>1582</v>
      </c>
      <c r="G2" s="99" t="s">
        <v>1583</v>
      </c>
      <c r="H2" s="99" t="s">
        <v>1584</v>
      </c>
      <c r="I2" s="99" t="s">
        <v>1585</v>
      </c>
      <c r="J2" s="100" t="s">
        <v>1586</v>
      </c>
      <c r="K2" s="100" t="s">
        <v>1587</v>
      </c>
      <c r="L2" s="100" t="s">
        <v>1588</v>
      </c>
      <c r="M2" s="100" t="s">
        <v>1589</v>
      </c>
      <c r="N2" s="101" t="s">
        <v>1590</v>
      </c>
      <c r="O2" s="101" t="s">
        <v>1591</v>
      </c>
      <c r="P2" s="102" t="s">
        <v>1592</v>
      </c>
      <c r="Q2" s="102" t="s">
        <v>1593</v>
      </c>
      <c r="R2" s="68" t="s">
        <v>1594</v>
      </c>
      <c r="S2" s="68" t="s">
        <v>1595</v>
      </c>
      <c r="T2" s="77"/>
      <c r="U2" s="77"/>
      <c r="V2" s="77"/>
      <c r="W2" s="77"/>
      <c r="X2" s="77"/>
    </row>
    <row r="3" spans="1:24" ht="12.75" hidden="1" customHeight="1" x14ac:dyDescent="0.15">
      <c r="A3" s="77" t="s">
        <v>169</v>
      </c>
      <c r="B3" s="77" t="s">
        <v>168</v>
      </c>
      <c r="C3" s="77" t="s">
        <v>144</v>
      </c>
      <c r="D3" s="103">
        <v>2014</v>
      </c>
      <c r="E3" s="77" t="s">
        <v>1598</v>
      </c>
      <c r="F3" s="104">
        <v>31</v>
      </c>
      <c r="G3" s="105">
        <f t="shared" ref="G3:G1374" si="0">SUM(H3:I3)</f>
        <v>0</v>
      </c>
      <c r="H3" s="105">
        <v>0</v>
      </c>
      <c r="I3" s="105">
        <v>0</v>
      </c>
      <c r="J3" s="105">
        <v>19</v>
      </c>
      <c r="K3" s="105">
        <f t="shared" ref="K3:K1055" si="1">SUM(L3:M3)</f>
        <v>0</v>
      </c>
      <c r="L3" s="105">
        <v>0</v>
      </c>
      <c r="M3" s="105">
        <v>0</v>
      </c>
      <c r="N3" s="105">
        <v>20</v>
      </c>
      <c r="O3" s="105">
        <v>0</v>
      </c>
      <c r="P3" s="105">
        <v>45</v>
      </c>
      <c r="Q3" s="105">
        <v>17</v>
      </c>
      <c r="R3" s="105">
        <v>115</v>
      </c>
      <c r="S3" s="105">
        <v>17</v>
      </c>
      <c r="T3" s="77"/>
      <c r="U3" s="77"/>
      <c r="V3" s="77"/>
      <c r="W3" s="77"/>
      <c r="X3" s="77"/>
    </row>
    <row r="4" spans="1:24" ht="12.75" hidden="1" customHeight="1" x14ac:dyDescent="0.15">
      <c r="A4" s="77" t="s">
        <v>169</v>
      </c>
      <c r="B4" s="77" t="s">
        <v>168</v>
      </c>
      <c r="C4" s="77" t="s">
        <v>144</v>
      </c>
      <c r="D4" s="103">
        <v>2015</v>
      </c>
      <c r="E4" s="77" t="s">
        <v>1598</v>
      </c>
      <c r="F4" s="104">
        <v>31</v>
      </c>
      <c r="G4" s="105">
        <f t="shared" si="0"/>
        <v>0</v>
      </c>
      <c r="H4" s="104">
        <v>0</v>
      </c>
      <c r="I4" s="104">
        <v>0</v>
      </c>
      <c r="J4" s="104">
        <v>19</v>
      </c>
      <c r="K4" s="80">
        <f t="shared" si="1"/>
        <v>0</v>
      </c>
      <c r="L4" s="104">
        <v>0</v>
      </c>
      <c r="M4" s="104">
        <v>0</v>
      </c>
      <c r="N4" s="104">
        <v>20</v>
      </c>
      <c r="O4" s="104">
        <v>0</v>
      </c>
      <c r="P4" s="104">
        <v>45</v>
      </c>
      <c r="Q4" s="104">
        <v>15</v>
      </c>
      <c r="R4" s="104">
        <v>115</v>
      </c>
      <c r="S4" s="104">
        <v>15</v>
      </c>
      <c r="T4" s="77"/>
      <c r="U4" s="77"/>
      <c r="V4" s="77"/>
      <c r="W4" s="77"/>
      <c r="X4" s="77"/>
    </row>
    <row r="5" spans="1:24" ht="12.75" hidden="1" customHeight="1" x14ac:dyDescent="0.15">
      <c r="A5" s="77" t="s">
        <v>169</v>
      </c>
      <c r="B5" s="77" t="s">
        <v>168</v>
      </c>
      <c r="C5" s="77" t="s">
        <v>144</v>
      </c>
      <c r="D5" s="103">
        <v>2016</v>
      </c>
      <c r="E5" s="77" t="s">
        <v>1598</v>
      </c>
      <c r="F5" s="104">
        <v>31</v>
      </c>
      <c r="G5" s="105">
        <f t="shared" si="0"/>
        <v>0</v>
      </c>
      <c r="H5" s="104">
        <v>0</v>
      </c>
      <c r="I5" s="104">
        <v>0</v>
      </c>
      <c r="J5" s="104">
        <v>19</v>
      </c>
      <c r="K5" s="80">
        <f t="shared" si="1"/>
        <v>0</v>
      </c>
      <c r="L5" s="104">
        <v>0</v>
      </c>
      <c r="M5" s="104">
        <v>0</v>
      </c>
      <c r="N5" s="104">
        <v>20</v>
      </c>
      <c r="O5" s="104">
        <v>0</v>
      </c>
      <c r="P5" s="104">
        <v>45</v>
      </c>
      <c r="Q5" s="104">
        <v>2</v>
      </c>
      <c r="R5" s="104">
        <v>115</v>
      </c>
      <c r="S5" s="104">
        <v>2</v>
      </c>
      <c r="T5" s="77"/>
      <c r="U5" s="77"/>
      <c r="V5" s="77"/>
      <c r="W5" s="77"/>
      <c r="X5" s="77"/>
    </row>
    <row r="6" spans="1:24" ht="12.75" hidden="1" customHeight="1" x14ac:dyDescent="0.15">
      <c r="A6" s="77" t="s">
        <v>169</v>
      </c>
      <c r="B6" s="77" t="s">
        <v>168</v>
      </c>
      <c r="C6" s="77" t="s">
        <v>144</v>
      </c>
      <c r="D6" s="103">
        <v>2017</v>
      </c>
      <c r="E6" s="77" t="s">
        <v>1598</v>
      </c>
      <c r="F6" s="104">
        <v>31</v>
      </c>
      <c r="G6" s="105">
        <f t="shared" si="0"/>
        <v>0</v>
      </c>
      <c r="H6" s="104">
        <v>0</v>
      </c>
      <c r="I6" s="104">
        <v>0</v>
      </c>
      <c r="J6" s="104">
        <v>19</v>
      </c>
      <c r="K6" s="80">
        <f t="shared" si="1"/>
        <v>0</v>
      </c>
      <c r="L6" s="104">
        <v>0</v>
      </c>
      <c r="M6" s="104">
        <v>0</v>
      </c>
      <c r="N6" s="104">
        <v>20</v>
      </c>
      <c r="O6" s="104">
        <v>0</v>
      </c>
      <c r="P6" s="104">
        <v>45</v>
      </c>
      <c r="Q6" s="104">
        <v>7</v>
      </c>
      <c r="R6" s="104">
        <v>115</v>
      </c>
      <c r="S6" s="104">
        <v>7</v>
      </c>
      <c r="T6" s="77"/>
      <c r="U6" s="77"/>
      <c r="V6" s="77"/>
      <c r="W6" s="77"/>
      <c r="X6" s="77"/>
    </row>
    <row r="7" spans="1:24" ht="12.75" hidden="1" customHeight="1" x14ac:dyDescent="0.15">
      <c r="A7" s="77" t="s">
        <v>66</v>
      </c>
      <c r="B7" s="77" t="s">
        <v>66</v>
      </c>
      <c r="C7" s="77" t="s">
        <v>67</v>
      </c>
      <c r="D7" s="103">
        <v>2015</v>
      </c>
      <c r="E7" s="77" t="s">
        <v>1598</v>
      </c>
      <c r="F7" s="104">
        <v>444</v>
      </c>
      <c r="G7" s="105">
        <f t="shared" si="0"/>
        <v>19</v>
      </c>
      <c r="H7" s="104">
        <v>19</v>
      </c>
      <c r="I7" s="104">
        <v>0</v>
      </c>
      <c r="J7" s="104">
        <v>248</v>
      </c>
      <c r="K7" s="80">
        <f t="shared" si="1"/>
        <v>22</v>
      </c>
      <c r="L7" s="104">
        <v>22</v>
      </c>
      <c r="M7" s="104">
        <v>0</v>
      </c>
      <c r="N7" s="104">
        <v>283</v>
      </c>
      <c r="O7" s="104">
        <v>14</v>
      </c>
      <c r="P7" s="104">
        <v>748</v>
      </c>
      <c r="Q7" s="104">
        <v>192</v>
      </c>
      <c r="R7" s="104">
        <v>1723</v>
      </c>
      <c r="S7" s="104">
        <v>247</v>
      </c>
      <c r="T7" s="77"/>
      <c r="U7" s="77"/>
      <c r="V7" s="77"/>
      <c r="W7" s="77"/>
      <c r="X7" s="77"/>
    </row>
    <row r="8" spans="1:24" ht="12.75" hidden="1" customHeight="1" x14ac:dyDescent="0.15">
      <c r="A8" s="77" t="s">
        <v>66</v>
      </c>
      <c r="B8" s="77" t="s">
        <v>66</v>
      </c>
      <c r="C8" s="77" t="s">
        <v>67</v>
      </c>
      <c r="D8" s="103">
        <v>2016</v>
      </c>
      <c r="E8" s="77" t="s">
        <v>1598</v>
      </c>
      <c r="F8" s="104">
        <v>444</v>
      </c>
      <c r="G8" s="105">
        <f t="shared" si="0"/>
        <v>17</v>
      </c>
      <c r="H8" s="104">
        <v>17</v>
      </c>
      <c r="I8" s="104">
        <v>0</v>
      </c>
      <c r="J8" s="104">
        <v>248</v>
      </c>
      <c r="K8" s="80">
        <f t="shared" si="1"/>
        <v>14</v>
      </c>
      <c r="L8" s="104">
        <v>14</v>
      </c>
      <c r="M8" s="104">
        <v>0</v>
      </c>
      <c r="N8" s="104">
        <v>283</v>
      </c>
      <c r="O8" s="104">
        <v>7</v>
      </c>
      <c r="P8" s="104">
        <v>748</v>
      </c>
      <c r="Q8" s="104">
        <v>61</v>
      </c>
      <c r="R8" s="104">
        <v>1723</v>
      </c>
      <c r="S8" s="104">
        <v>99</v>
      </c>
      <c r="T8" s="77"/>
      <c r="U8" s="77"/>
      <c r="V8" s="77"/>
      <c r="W8" s="77"/>
      <c r="X8" s="77"/>
    </row>
    <row r="9" spans="1:24" ht="12.75" hidden="1" customHeight="1" x14ac:dyDescent="0.15">
      <c r="A9" s="77" t="s">
        <v>66</v>
      </c>
      <c r="B9" s="77" t="s">
        <v>66</v>
      </c>
      <c r="C9" s="77" t="s">
        <v>67</v>
      </c>
      <c r="D9" s="103">
        <v>2017</v>
      </c>
      <c r="E9" s="77" t="s">
        <v>1598</v>
      </c>
      <c r="F9" s="104">
        <v>444</v>
      </c>
      <c r="G9" s="105">
        <f t="shared" si="0"/>
        <v>18</v>
      </c>
      <c r="H9" s="104">
        <v>18</v>
      </c>
      <c r="I9" s="104">
        <v>0</v>
      </c>
      <c r="J9" s="104">
        <v>248</v>
      </c>
      <c r="K9" s="80">
        <f t="shared" si="1"/>
        <v>4</v>
      </c>
      <c r="L9" s="104">
        <v>4</v>
      </c>
      <c r="M9" s="104">
        <v>0</v>
      </c>
      <c r="N9" s="104">
        <v>283</v>
      </c>
      <c r="O9" s="104">
        <v>5</v>
      </c>
      <c r="P9" s="104">
        <v>748</v>
      </c>
      <c r="Q9" s="104">
        <v>66</v>
      </c>
      <c r="R9" s="104">
        <v>1723</v>
      </c>
      <c r="S9" s="104">
        <v>93</v>
      </c>
      <c r="T9" s="77"/>
      <c r="U9" s="77"/>
      <c r="V9" s="77"/>
      <c r="W9" s="77"/>
      <c r="X9" s="77"/>
    </row>
    <row r="10" spans="1:24" ht="12.75" hidden="1" customHeight="1" x14ac:dyDescent="0.15">
      <c r="A10" s="77" t="s">
        <v>68</v>
      </c>
      <c r="B10" s="77" t="s">
        <v>66</v>
      </c>
      <c r="C10" s="77" t="s">
        <v>67</v>
      </c>
      <c r="D10" s="103">
        <v>2014</v>
      </c>
      <c r="E10" s="77" t="s">
        <v>1598</v>
      </c>
      <c r="F10" s="104">
        <v>430</v>
      </c>
      <c r="G10" s="105">
        <f t="shared" si="0"/>
        <v>0</v>
      </c>
      <c r="H10" s="104">
        <v>0</v>
      </c>
      <c r="I10" s="104">
        <v>0</v>
      </c>
      <c r="J10" s="104">
        <v>227</v>
      </c>
      <c r="K10" s="80">
        <f t="shared" si="1"/>
        <v>3</v>
      </c>
      <c r="L10" s="104">
        <v>0</v>
      </c>
      <c r="M10" s="104">
        <v>3</v>
      </c>
      <c r="N10" s="104">
        <v>295</v>
      </c>
      <c r="O10" s="104">
        <v>14</v>
      </c>
      <c r="P10" s="104">
        <v>817</v>
      </c>
      <c r="Q10" s="104">
        <v>12</v>
      </c>
      <c r="R10" s="104">
        <v>1769</v>
      </c>
      <c r="S10" s="104">
        <v>29</v>
      </c>
      <c r="T10" s="77"/>
      <c r="U10" s="77"/>
      <c r="V10" s="77"/>
      <c r="W10" s="77"/>
      <c r="X10" s="77"/>
    </row>
    <row r="11" spans="1:24" ht="12.75" hidden="1" customHeight="1" x14ac:dyDescent="0.15">
      <c r="A11" s="77" t="s">
        <v>68</v>
      </c>
      <c r="B11" s="77" t="s">
        <v>66</v>
      </c>
      <c r="C11" s="77" t="s">
        <v>67</v>
      </c>
      <c r="D11" s="103">
        <v>2015</v>
      </c>
      <c r="E11" s="77" t="s">
        <v>1598</v>
      </c>
      <c r="F11" s="104">
        <v>430</v>
      </c>
      <c r="G11" s="105">
        <f t="shared" si="0"/>
        <v>35</v>
      </c>
      <c r="H11" s="104">
        <v>35</v>
      </c>
      <c r="I11" s="104">
        <v>0</v>
      </c>
      <c r="J11" s="104">
        <v>227</v>
      </c>
      <c r="K11" s="80">
        <f t="shared" si="1"/>
        <v>65</v>
      </c>
      <c r="L11" s="104">
        <v>65</v>
      </c>
      <c r="M11" s="104">
        <v>0</v>
      </c>
      <c r="N11" s="104">
        <v>295</v>
      </c>
      <c r="O11" s="104">
        <v>21</v>
      </c>
      <c r="P11" s="104">
        <v>817</v>
      </c>
      <c r="Q11" s="104">
        <v>17</v>
      </c>
      <c r="R11" s="104">
        <v>1769</v>
      </c>
      <c r="S11" s="104">
        <v>138</v>
      </c>
      <c r="T11" s="77"/>
      <c r="U11" s="77"/>
      <c r="V11" s="77"/>
      <c r="W11" s="77"/>
      <c r="X11" s="77"/>
    </row>
    <row r="12" spans="1:24" ht="12.75" hidden="1" customHeight="1" x14ac:dyDescent="0.15">
      <c r="A12" s="77" t="s">
        <v>68</v>
      </c>
      <c r="B12" s="77" t="s">
        <v>66</v>
      </c>
      <c r="C12" s="77" t="s">
        <v>67</v>
      </c>
      <c r="D12" s="103">
        <v>2016</v>
      </c>
      <c r="E12" s="77" t="s">
        <v>1598</v>
      </c>
      <c r="F12" s="104">
        <v>430</v>
      </c>
      <c r="G12" s="105">
        <f t="shared" si="0"/>
        <v>85</v>
      </c>
      <c r="H12" s="104">
        <v>85</v>
      </c>
      <c r="I12" s="104">
        <v>0</v>
      </c>
      <c r="J12" s="104">
        <v>227</v>
      </c>
      <c r="K12" s="80">
        <f t="shared" si="1"/>
        <v>8</v>
      </c>
      <c r="L12" s="104">
        <v>8</v>
      </c>
      <c r="M12" s="104">
        <v>0</v>
      </c>
      <c r="N12" s="104">
        <v>295</v>
      </c>
      <c r="O12" s="104">
        <v>0</v>
      </c>
      <c r="P12" s="104">
        <v>817</v>
      </c>
      <c r="Q12" s="104">
        <v>9</v>
      </c>
      <c r="R12" s="104">
        <v>1769</v>
      </c>
      <c r="S12" s="104">
        <v>102</v>
      </c>
      <c r="T12" s="77"/>
      <c r="U12" s="77"/>
      <c r="V12" s="77"/>
      <c r="W12" s="77"/>
      <c r="X12" s="77"/>
    </row>
    <row r="13" spans="1:24" ht="12.75" hidden="1" customHeight="1" x14ac:dyDescent="0.15">
      <c r="A13" s="77" t="s">
        <v>68</v>
      </c>
      <c r="B13" s="77" t="s">
        <v>66</v>
      </c>
      <c r="C13" s="77" t="s">
        <v>67</v>
      </c>
      <c r="D13" s="103">
        <v>2017</v>
      </c>
      <c r="E13" s="77" t="s">
        <v>1598</v>
      </c>
      <c r="F13" s="104">
        <v>430</v>
      </c>
      <c r="G13" s="105">
        <f t="shared" si="0"/>
        <v>0</v>
      </c>
      <c r="H13" s="104">
        <v>0</v>
      </c>
      <c r="I13" s="104">
        <v>0</v>
      </c>
      <c r="J13" s="104">
        <v>227</v>
      </c>
      <c r="K13" s="80">
        <f t="shared" si="1"/>
        <v>3</v>
      </c>
      <c r="L13" s="104">
        <v>0</v>
      </c>
      <c r="M13" s="104">
        <v>3</v>
      </c>
      <c r="N13" s="104">
        <v>295</v>
      </c>
      <c r="O13" s="104">
        <v>0</v>
      </c>
      <c r="P13" s="104">
        <v>817</v>
      </c>
      <c r="Q13" s="104">
        <v>32</v>
      </c>
      <c r="R13" s="104">
        <v>1769</v>
      </c>
      <c r="S13" s="104">
        <v>35</v>
      </c>
      <c r="T13" s="77"/>
      <c r="U13" s="77"/>
      <c r="V13" s="77"/>
      <c r="W13" s="77"/>
      <c r="X13" s="77"/>
    </row>
    <row r="14" spans="1:24" ht="12.75" hidden="1" customHeight="1" x14ac:dyDescent="0.15">
      <c r="A14" s="77" t="s">
        <v>69</v>
      </c>
      <c r="B14" s="77" t="s">
        <v>66</v>
      </c>
      <c r="C14" s="77" t="s">
        <v>67</v>
      </c>
      <c r="D14" s="103">
        <v>2016</v>
      </c>
      <c r="E14" s="77" t="s">
        <v>1598</v>
      </c>
      <c r="F14" s="104">
        <v>80</v>
      </c>
      <c r="G14" s="105">
        <f t="shared" si="0"/>
        <v>0</v>
      </c>
      <c r="H14" s="104">
        <v>0</v>
      </c>
      <c r="I14" s="104">
        <v>0</v>
      </c>
      <c r="J14" s="104">
        <v>53</v>
      </c>
      <c r="K14" s="80">
        <f t="shared" si="1"/>
        <v>0</v>
      </c>
      <c r="L14" s="104">
        <v>0</v>
      </c>
      <c r="M14" s="104">
        <v>0</v>
      </c>
      <c r="N14" s="104">
        <v>57</v>
      </c>
      <c r="O14" s="104">
        <v>0</v>
      </c>
      <c r="P14" s="104">
        <v>145</v>
      </c>
      <c r="Q14" s="104">
        <v>186</v>
      </c>
      <c r="R14" s="104">
        <v>335</v>
      </c>
      <c r="S14" s="104">
        <v>186</v>
      </c>
      <c r="T14" s="77"/>
      <c r="U14" s="77"/>
      <c r="V14" s="77"/>
      <c r="W14" s="77"/>
      <c r="X14" s="77"/>
    </row>
    <row r="15" spans="1:24" ht="12.75" hidden="1" customHeight="1" x14ac:dyDescent="0.15">
      <c r="A15" s="77" t="s">
        <v>69</v>
      </c>
      <c r="B15" s="77" t="s">
        <v>66</v>
      </c>
      <c r="C15" s="77" t="s">
        <v>67</v>
      </c>
      <c r="D15" s="103">
        <v>2017</v>
      </c>
      <c r="E15" s="77" t="s">
        <v>1598</v>
      </c>
      <c r="F15" s="104">
        <v>80</v>
      </c>
      <c r="G15" s="105">
        <f t="shared" si="0"/>
        <v>0</v>
      </c>
      <c r="H15" s="104">
        <v>0</v>
      </c>
      <c r="I15" s="104">
        <v>0</v>
      </c>
      <c r="J15" s="104">
        <v>53</v>
      </c>
      <c r="K15" s="80">
        <f t="shared" si="1"/>
        <v>0</v>
      </c>
      <c r="L15" s="104">
        <v>0</v>
      </c>
      <c r="M15" s="104">
        <v>0</v>
      </c>
      <c r="N15" s="104">
        <v>57</v>
      </c>
      <c r="O15" s="104">
        <v>4</v>
      </c>
      <c r="P15" s="104">
        <v>145</v>
      </c>
      <c r="Q15" s="104">
        <v>8</v>
      </c>
      <c r="R15" s="104">
        <v>335</v>
      </c>
      <c r="S15" s="104">
        <v>12</v>
      </c>
      <c r="T15" s="77"/>
      <c r="U15" s="77"/>
      <c r="V15" s="77"/>
      <c r="W15" s="77"/>
      <c r="X15" s="77"/>
    </row>
    <row r="16" spans="1:24" ht="12.75" hidden="1" customHeight="1" x14ac:dyDescent="0.15">
      <c r="A16" s="77" t="s">
        <v>170</v>
      </c>
      <c r="B16" s="77" t="s">
        <v>168</v>
      </c>
      <c r="C16" s="77" t="s">
        <v>144</v>
      </c>
      <c r="D16" s="103">
        <v>2014</v>
      </c>
      <c r="E16" s="77" t="s">
        <v>1598</v>
      </c>
      <c r="F16" s="104">
        <v>380</v>
      </c>
      <c r="G16" s="105">
        <f t="shared" si="0"/>
        <v>0</v>
      </c>
      <c r="H16" s="104">
        <v>0</v>
      </c>
      <c r="I16" s="104">
        <v>0</v>
      </c>
      <c r="J16" s="104">
        <v>224</v>
      </c>
      <c r="K16" s="80">
        <f t="shared" si="1"/>
        <v>8</v>
      </c>
      <c r="L16" s="104">
        <v>8</v>
      </c>
      <c r="M16" s="104">
        <v>0</v>
      </c>
      <c r="N16" s="104">
        <v>246</v>
      </c>
      <c r="O16" s="104">
        <v>3</v>
      </c>
      <c r="P16" s="104">
        <v>642</v>
      </c>
      <c r="Q16" s="104">
        <v>29</v>
      </c>
      <c r="R16" s="104">
        <v>1492</v>
      </c>
      <c r="S16" s="104">
        <v>40</v>
      </c>
      <c r="T16" s="77"/>
      <c r="U16" s="77"/>
      <c r="V16" s="77"/>
      <c r="W16" s="77"/>
      <c r="X16" s="77"/>
    </row>
    <row r="17" spans="1:24" ht="12.75" hidden="1" customHeight="1" x14ac:dyDescent="0.15">
      <c r="A17" s="77" t="s">
        <v>170</v>
      </c>
      <c r="B17" s="77" t="s">
        <v>168</v>
      </c>
      <c r="C17" s="77" t="s">
        <v>144</v>
      </c>
      <c r="D17" s="103">
        <v>2015</v>
      </c>
      <c r="E17" s="77" t="s">
        <v>1598</v>
      </c>
      <c r="F17" s="104">
        <v>380</v>
      </c>
      <c r="G17" s="105">
        <f t="shared" si="0"/>
        <v>0</v>
      </c>
      <c r="H17" s="104">
        <v>0</v>
      </c>
      <c r="I17" s="104">
        <v>0</v>
      </c>
      <c r="J17" s="104">
        <v>224</v>
      </c>
      <c r="K17" s="80">
        <f t="shared" si="1"/>
        <v>0</v>
      </c>
      <c r="L17" s="104">
        <v>0</v>
      </c>
      <c r="M17" s="104">
        <v>0</v>
      </c>
      <c r="N17" s="104">
        <v>246</v>
      </c>
      <c r="O17" s="104">
        <v>0</v>
      </c>
      <c r="P17" s="104">
        <v>642</v>
      </c>
      <c r="Q17" s="104">
        <v>0</v>
      </c>
      <c r="R17" s="104">
        <v>1492</v>
      </c>
      <c r="S17" s="104">
        <v>0</v>
      </c>
      <c r="T17" s="77"/>
      <c r="U17" s="77"/>
      <c r="V17" s="77"/>
      <c r="W17" s="77"/>
      <c r="X17" s="77"/>
    </row>
    <row r="18" spans="1:24" ht="12.75" hidden="1" customHeight="1" x14ac:dyDescent="0.15">
      <c r="A18" s="77" t="s">
        <v>170</v>
      </c>
      <c r="B18" s="77" t="s">
        <v>168</v>
      </c>
      <c r="C18" s="77" t="s">
        <v>144</v>
      </c>
      <c r="D18" s="103">
        <v>2016</v>
      </c>
      <c r="E18" s="77" t="s">
        <v>1598</v>
      </c>
      <c r="F18" s="104">
        <v>380</v>
      </c>
      <c r="G18" s="105">
        <f t="shared" si="0"/>
        <v>0</v>
      </c>
      <c r="H18" s="104">
        <v>0</v>
      </c>
      <c r="I18" s="104">
        <v>0</v>
      </c>
      <c r="J18" s="104">
        <v>224</v>
      </c>
      <c r="K18" s="80">
        <f t="shared" si="1"/>
        <v>0</v>
      </c>
      <c r="L18" s="104">
        <v>0</v>
      </c>
      <c r="M18" s="104">
        <v>0</v>
      </c>
      <c r="N18" s="104">
        <v>246</v>
      </c>
      <c r="O18" s="104">
        <v>0</v>
      </c>
      <c r="P18" s="104">
        <v>642</v>
      </c>
      <c r="Q18" s="104">
        <v>38</v>
      </c>
      <c r="R18" s="104">
        <v>1492</v>
      </c>
      <c r="S18" s="104">
        <v>38</v>
      </c>
      <c r="T18" s="77"/>
      <c r="U18" s="77"/>
      <c r="V18" s="77"/>
      <c r="W18" s="77"/>
      <c r="X18" s="77"/>
    </row>
    <row r="19" spans="1:24" ht="12.75" hidden="1" customHeight="1" x14ac:dyDescent="0.15">
      <c r="A19" s="77" t="s">
        <v>170</v>
      </c>
      <c r="B19" s="77" t="s">
        <v>168</v>
      </c>
      <c r="C19" s="77" t="s">
        <v>144</v>
      </c>
      <c r="D19" s="103">
        <v>2017</v>
      </c>
      <c r="E19" s="77" t="s">
        <v>1598</v>
      </c>
      <c r="F19" s="104">
        <v>380</v>
      </c>
      <c r="G19" s="105">
        <f t="shared" si="0"/>
        <v>0</v>
      </c>
      <c r="H19" s="104">
        <v>0</v>
      </c>
      <c r="I19" s="104">
        <v>0</v>
      </c>
      <c r="J19" s="104">
        <v>224</v>
      </c>
      <c r="K19" s="80">
        <f t="shared" si="1"/>
        <v>0</v>
      </c>
      <c r="L19" s="104">
        <v>0</v>
      </c>
      <c r="M19" s="104">
        <v>0</v>
      </c>
      <c r="N19" s="104">
        <v>246</v>
      </c>
      <c r="O19" s="104">
        <v>0</v>
      </c>
      <c r="P19" s="104">
        <v>642</v>
      </c>
      <c r="Q19" s="104">
        <v>74</v>
      </c>
      <c r="R19" s="104">
        <v>1492</v>
      </c>
      <c r="S19" s="104">
        <v>74</v>
      </c>
      <c r="T19" s="77"/>
      <c r="U19" s="77"/>
      <c r="V19" s="77"/>
      <c r="W19" s="77"/>
      <c r="X19" s="77"/>
    </row>
    <row r="20" spans="1:24" ht="12.75" hidden="1" customHeight="1" x14ac:dyDescent="0.15">
      <c r="A20" s="77" t="s">
        <v>274</v>
      </c>
      <c r="B20" s="77" t="s">
        <v>273</v>
      </c>
      <c r="C20" s="77" t="s">
        <v>144</v>
      </c>
      <c r="D20" s="103">
        <v>2014</v>
      </c>
      <c r="E20" s="77" t="s">
        <v>1598</v>
      </c>
      <c r="F20" s="104">
        <v>210</v>
      </c>
      <c r="G20" s="105">
        <f t="shared" si="0"/>
        <v>0</v>
      </c>
      <c r="H20" s="104">
        <v>0</v>
      </c>
      <c r="I20" s="104">
        <v>0</v>
      </c>
      <c r="J20" s="104">
        <v>80</v>
      </c>
      <c r="K20" s="80">
        <f t="shared" si="1"/>
        <v>0</v>
      </c>
      <c r="L20" s="104">
        <v>0</v>
      </c>
      <c r="M20" s="104">
        <v>0</v>
      </c>
      <c r="N20" s="104">
        <v>7</v>
      </c>
      <c r="O20" s="104">
        <v>1</v>
      </c>
      <c r="P20" s="104">
        <v>18</v>
      </c>
      <c r="Q20" s="104">
        <v>0</v>
      </c>
      <c r="R20" s="104">
        <v>315</v>
      </c>
      <c r="S20" s="104">
        <v>1</v>
      </c>
      <c r="T20" s="77"/>
      <c r="U20" s="77"/>
      <c r="V20" s="77"/>
      <c r="W20" s="77"/>
      <c r="X20" s="77"/>
    </row>
    <row r="21" spans="1:24" ht="12.75" hidden="1" customHeight="1" x14ac:dyDescent="0.15">
      <c r="A21" s="77" t="s">
        <v>274</v>
      </c>
      <c r="B21" s="77" t="s">
        <v>273</v>
      </c>
      <c r="C21" s="77" t="s">
        <v>144</v>
      </c>
      <c r="D21" s="103">
        <v>2015</v>
      </c>
      <c r="E21" s="77" t="s">
        <v>1598</v>
      </c>
      <c r="F21" s="104">
        <v>210</v>
      </c>
      <c r="G21" s="105">
        <f t="shared" si="0"/>
        <v>33</v>
      </c>
      <c r="H21" s="104">
        <v>33</v>
      </c>
      <c r="I21" s="104">
        <v>0</v>
      </c>
      <c r="J21" s="104">
        <v>80</v>
      </c>
      <c r="K21" s="80">
        <f t="shared" si="1"/>
        <v>187</v>
      </c>
      <c r="L21" s="104">
        <v>187</v>
      </c>
      <c r="M21" s="104">
        <v>0</v>
      </c>
      <c r="N21" s="104">
        <v>7</v>
      </c>
      <c r="O21" s="104">
        <v>834</v>
      </c>
      <c r="P21" s="104">
        <v>18</v>
      </c>
      <c r="Q21" s="104">
        <v>0</v>
      </c>
      <c r="R21" s="104">
        <v>315</v>
      </c>
      <c r="S21" s="104">
        <v>1054</v>
      </c>
      <c r="T21" s="77"/>
      <c r="U21" s="77"/>
      <c r="V21" s="77"/>
      <c r="W21" s="77"/>
      <c r="X21" s="77"/>
    </row>
    <row r="22" spans="1:24" ht="12.75" hidden="1" customHeight="1" x14ac:dyDescent="0.15">
      <c r="A22" s="77" t="s">
        <v>274</v>
      </c>
      <c r="B22" s="77" t="s">
        <v>273</v>
      </c>
      <c r="C22" s="77" t="s">
        <v>144</v>
      </c>
      <c r="D22" s="103">
        <v>2016</v>
      </c>
      <c r="E22" s="77" t="s">
        <v>1598</v>
      </c>
      <c r="F22" s="104">
        <v>210</v>
      </c>
      <c r="G22" s="105">
        <f t="shared" si="0"/>
        <v>50</v>
      </c>
      <c r="H22" s="104">
        <v>50</v>
      </c>
      <c r="I22" s="104">
        <v>0</v>
      </c>
      <c r="J22" s="104">
        <v>80</v>
      </c>
      <c r="K22" s="80">
        <f t="shared" si="1"/>
        <v>148</v>
      </c>
      <c r="L22" s="104">
        <v>148</v>
      </c>
      <c r="M22" s="104">
        <v>0</v>
      </c>
      <c r="N22" s="104">
        <v>7</v>
      </c>
      <c r="O22" s="104">
        <v>4</v>
      </c>
      <c r="P22" s="104">
        <v>18</v>
      </c>
      <c r="Q22" s="104">
        <v>0</v>
      </c>
      <c r="R22" s="104">
        <v>315</v>
      </c>
      <c r="S22" s="104">
        <v>202</v>
      </c>
      <c r="T22" s="77"/>
      <c r="U22" s="77"/>
      <c r="V22" s="77"/>
      <c r="W22" s="77"/>
      <c r="X22" s="77"/>
    </row>
    <row r="23" spans="1:24" ht="12.75" hidden="1" customHeight="1" x14ac:dyDescent="0.15">
      <c r="A23" s="77" t="s">
        <v>274</v>
      </c>
      <c r="B23" s="77" t="s">
        <v>273</v>
      </c>
      <c r="C23" s="77" t="s">
        <v>144</v>
      </c>
      <c r="D23" s="103">
        <v>2017</v>
      </c>
      <c r="E23" s="77" t="s">
        <v>1598</v>
      </c>
      <c r="F23" s="104">
        <v>210</v>
      </c>
      <c r="G23" s="105">
        <f t="shared" si="0"/>
        <v>0</v>
      </c>
      <c r="H23" s="104">
        <v>0</v>
      </c>
      <c r="I23" s="104">
        <v>0</v>
      </c>
      <c r="J23" s="104">
        <v>80</v>
      </c>
      <c r="K23" s="80">
        <f t="shared" si="1"/>
        <v>0</v>
      </c>
      <c r="L23" s="104">
        <v>0</v>
      </c>
      <c r="M23" s="104">
        <v>0</v>
      </c>
      <c r="N23" s="104">
        <v>7</v>
      </c>
      <c r="O23" s="104">
        <v>0</v>
      </c>
      <c r="P23" s="104">
        <v>18</v>
      </c>
      <c r="Q23" s="104">
        <v>0</v>
      </c>
      <c r="R23" s="104">
        <v>315</v>
      </c>
      <c r="S23" s="104">
        <v>0</v>
      </c>
      <c r="T23" s="77"/>
      <c r="U23" s="77"/>
      <c r="V23" s="77"/>
      <c r="W23" s="77"/>
      <c r="X23" s="77"/>
    </row>
    <row r="24" spans="1:24" ht="12.75" hidden="1" customHeight="1" x14ac:dyDescent="0.15">
      <c r="A24" s="77" t="s">
        <v>84</v>
      </c>
      <c r="B24" s="77" t="s">
        <v>82</v>
      </c>
      <c r="C24" s="77" t="s">
        <v>83</v>
      </c>
      <c r="D24" s="103">
        <v>2014</v>
      </c>
      <c r="E24" s="77" t="s">
        <v>1598</v>
      </c>
      <c r="F24" s="104">
        <v>7</v>
      </c>
      <c r="G24" s="105">
        <f t="shared" si="0"/>
        <v>0</v>
      </c>
      <c r="H24" s="104">
        <v>0</v>
      </c>
      <c r="I24" s="104">
        <v>0</v>
      </c>
      <c r="J24" s="104">
        <v>6</v>
      </c>
      <c r="K24" s="80">
        <f t="shared" si="1"/>
        <v>0</v>
      </c>
      <c r="L24" s="104">
        <v>0</v>
      </c>
      <c r="M24" s="104">
        <v>0</v>
      </c>
      <c r="N24" s="104">
        <v>6</v>
      </c>
      <c r="O24" s="104">
        <v>1</v>
      </c>
      <c r="P24" s="104">
        <v>11</v>
      </c>
      <c r="Q24" s="104">
        <v>1</v>
      </c>
      <c r="R24" s="104">
        <v>30</v>
      </c>
      <c r="S24" s="104">
        <v>2</v>
      </c>
      <c r="T24" s="77"/>
      <c r="U24" s="77"/>
      <c r="V24" s="77"/>
      <c r="W24" s="77"/>
      <c r="X24" s="77"/>
    </row>
    <row r="25" spans="1:24" ht="12.75" hidden="1" customHeight="1" x14ac:dyDescent="0.15">
      <c r="A25" s="77" t="s">
        <v>84</v>
      </c>
      <c r="B25" s="77" t="s">
        <v>82</v>
      </c>
      <c r="C25" s="77" t="s">
        <v>83</v>
      </c>
      <c r="D25" s="103">
        <v>2015</v>
      </c>
      <c r="E25" s="77" t="s">
        <v>1598</v>
      </c>
      <c r="F25" s="104">
        <v>7</v>
      </c>
      <c r="G25" s="105">
        <f t="shared" si="0"/>
        <v>0</v>
      </c>
      <c r="H25" s="104">
        <v>0</v>
      </c>
      <c r="I25" s="104">
        <v>0</v>
      </c>
      <c r="J25" s="104">
        <v>6</v>
      </c>
      <c r="K25" s="80">
        <f t="shared" si="1"/>
        <v>0</v>
      </c>
      <c r="L25" s="104">
        <v>0</v>
      </c>
      <c r="M25" s="104">
        <v>0</v>
      </c>
      <c r="N25" s="104">
        <v>6</v>
      </c>
      <c r="O25" s="104">
        <v>0</v>
      </c>
      <c r="P25" s="104">
        <v>11</v>
      </c>
      <c r="Q25" s="104">
        <v>4</v>
      </c>
      <c r="R25" s="104">
        <v>30</v>
      </c>
      <c r="S25" s="104">
        <v>4</v>
      </c>
      <c r="T25" s="77"/>
      <c r="U25" s="77"/>
      <c r="V25" s="77"/>
      <c r="W25" s="77"/>
      <c r="X25" s="77"/>
    </row>
    <row r="26" spans="1:24" ht="12.75" hidden="1" customHeight="1" x14ac:dyDescent="0.15">
      <c r="A26" s="77" t="s">
        <v>84</v>
      </c>
      <c r="B26" s="77" t="s">
        <v>82</v>
      </c>
      <c r="C26" s="77" t="s">
        <v>83</v>
      </c>
      <c r="D26" s="103">
        <v>2016</v>
      </c>
      <c r="E26" s="77" t="s">
        <v>1598</v>
      </c>
      <c r="F26" s="104">
        <v>7</v>
      </c>
      <c r="G26" s="105">
        <f t="shared" si="0"/>
        <v>0</v>
      </c>
      <c r="H26" s="104">
        <v>0</v>
      </c>
      <c r="I26" s="104">
        <v>0</v>
      </c>
      <c r="J26" s="104">
        <v>6</v>
      </c>
      <c r="K26" s="80">
        <f t="shared" si="1"/>
        <v>0</v>
      </c>
      <c r="L26" s="104">
        <v>0</v>
      </c>
      <c r="M26" s="104">
        <v>0</v>
      </c>
      <c r="N26" s="104">
        <v>6</v>
      </c>
      <c r="O26" s="104">
        <v>0</v>
      </c>
      <c r="P26" s="104">
        <v>11</v>
      </c>
      <c r="Q26" s="104">
        <v>2</v>
      </c>
      <c r="R26" s="104">
        <v>30</v>
      </c>
      <c r="S26" s="104">
        <v>2</v>
      </c>
      <c r="T26" s="77"/>
      <c r="U26" s="77"/>
      <c r="V26" s="77"/>
      <c r="W26" s="77"/>
      <c r="X26" s="77"/>
    </row>
    <row r="27" spans="1:24" ht="12.75" hidden="1" customHeight="1" x14ac:dyDescent="0.15">
      <c r="A27" s="77" t="s">
        <v>84</v>
      </c>
      <c r="B27" s="77" t="s">
        <v>82</v>
      </c>
      <c r="C27" s="77" t="s">
        <v>83</v>
      </c>
      <c r="D27" s="103">
        <v>2017</v>
      </c>
      <c r="E27" s="77" t="s">
        <v>1598</v>
      </c>
      <c r="F27" s="104">
        <v>7</v>
      </c>
      <c r="G27" s="105">
        <f t="shared" si="0"/>
        <v>0</v>
      </c>
      <c r="H27" s="104">
        <v>0</v>
      </c>
      <c r="I27" s="104">
        <v>0</v>
      </c>
      <c r="J27" s="104">
        <v>6</v>
      </c>
      <c r="K27" s="80">
        <f t="shared" si="1"/>
        <v>2</v>
      </c>
      <c r="L27" s="104">
        <v>0</v>
      </c>
      <c r="M27" s="104">
        <v>2</v>
      </c>
      <c r="N27" s="104">
        <v>6</v>
      </c>
      <c r="O27" s="104">
        <v>3</v>
      </c>
      <c r="P27" s="104">
        <v>11</v>
      </c>
      <c r="Q27" s="104">
        <v>3</v>
      </c>
      <c r="R27" s="104">
        <v>30</v>
      </c>
      <c r="S27" s="104">
        <v>8</v>
      </c>
      <c r="T27" s="77"/>
      <c r="U27" s="77"/>
      <c r="V27" s="77"/>
      <c r="W27" s="77"/>
      <c r="X27" s="77"/>
    </row>
    <row r="28" spans="1:24" ht="12.75" hidden="1" customHeight="1" x14ac:dyDescent="0.15">
      <c r="A28" s="77" t="s">
        <v>264</v>
      </c>
      <c r="B28" s="77" t="s">
        <v>263</v>
      </c>
      <c r="C28" s="77" t="s">
        <v>67</v>
      </c>
      <c r="D28" s="103">
        <v>2015</v>
      </c>
      <c r="E28" s="77" t="s">
        <v>1598</v>
      </c>
      <c r="F28" s="104">
        <v>116</v>
      </c>
      <c r="G28" s="105">
        <f t="shared" si="0"/>
        <v>0</v>
      </c>
      <c r="H28" s="104">
        <v>0</v>
      </c>
      <c r="I28" s="104">
        <v>0</v>
      </c>
      <c r="J28" s="104">
        <v>54</v>
      </c>
      <c r="K28" s="80">
        <f t="shared" si="1"/>
        <v>9</v>
      </c>
      <c r="L28" s="104">
        <v>9</v>
      </c>
      <c r="M28" s="104">
        <v>0</v>
      </c>
      <c r="N28" s="104">
        <v>58</v>
      </c>
      <c r="O28" s="104">
        <v>280</v>
      </c>
      <c r="P28" s="104">
        <v>164</v>
      </c>
      <c r="Q28" s="104">
        <v>148</v>
      </c>
      <c r="R28" s="104">
        <v>392</v>
      </c>
      <c r="S28" s="104">
        <v>437</v>
      </c>
      <c r="T28" s="77"/>
      <c r="U28" s="77"/>
      <c r="V28" s="77"/>
      <c r="W28" s="77"/>
      <c r="X28" s="77"/>
    </row>
    <row r="29" spans="1:24" ht="12.75" hidden="1" customHeight="1" x14ac:dyDescent="0.15">
      <c r="A29" s="77" t="s">
        <v>264</v>
      </c>
      <c r="B29" s="77" t="s">
        <v>263</v>
      </c>
      <c r="C29" s="77" t="s">
        <v>67</v>
      </c>
      <c r="D29" s="103">
        <v>2016</v>
      </c>
      <c r="E29" s="77" t="s">
        <v>1598</v>
      </c>
      <c r="F29" s="104">
        <v>116</v>
      </c>
      <c r="G29" s="105">
        <f t="shared" si="0"/>
        <v>0</v>
      </c>
      <c r="H29" s="104">
        <v>0</v>
      </c>
      <c r="I29" s="104">
        <v>0</v>
      </c>
      <c r="J29" s="104">
        <v>54</v>
      </c>
      <c r="K29" s="80">
        <f t="shared" si="1"/>
        <v>0</v>
      </c>
      <c r="L29" s="104">
        <v>0</v>
      </c>
      <c r="M29" s="104">
        <v>0</v>
      </c>
      <c r="N29" s="104">
        <v>58</v>
      </c>
      <c r="O29" s="104">
        <v>0</v>
      </c>
      <c r="P29" s="104">
        <v>164</v>
      </c>
      <c r="Q29" s="104">
        <v>0</v>
      </c>
      <c r="R29" s="104">
        <v>392</v>
      </c>
      <c r="S29" s="104">
        <v>0</v>
      </c>
      <c r="T29" s="77"/>
      <c r="U29" s="77"/>
      <c r="V29" s="77"/>
      <c r="W29" s="77"/>
      <c r="X29" s="77"/>
    </row>
    <row r="30" spans="1:24" ht="12.75" hidden="1" customHeight="1" x14ac:dyDescent="0.15">
      <c r="A30" s="77" t="s">
        <v>264</v>
      </c>
      <c r="B30" s="77" t="s">
        <v>263</v>
      </c>
      <c r="C30" s="77" t="s">
        <v>67</v>
      </c>
      <c r="D30" s="103">
        <v>2017</v>
      </c>
      <c r="E30" s="77" t="s">
        <v>1598</v>
      </c>
      <c r="F30" s="104">
        <v>116</v>
      </c>
      <c r="G30" s="105">
        <f t="shared" si="0"/>
        <v>49</v>
      </c>
      <c r="H30" s="104">
        <v>49</v>
      </c>
      <c r="I30" s="104">
        <v>0</v>
      </c>
      <c r="J30" s="104">
        <v>54</v>
      </c>
      <c r="K30" s="80">
        <f t="shared" si="1"/>
        <v>20</v>
      </c>
      <c r="L30" s="104">
        <v>20</v>
      </c>
      <c r="M30" s="104">
        <v>0</v>
      </c>
      <c r="N30" s="104">
        <v>58</v>
      </c>
      <c r="O30" s="104">
        <v>1</v>
      </c>
      <c r="P30" s="104">
        <v>164</v>
      </c>
      <c r="Q30" s="104">
        <v>0</v>
      </c>
      <c r="R30" s="104">
        <v>392</v>
      </c>
      <c r="S30" s="104">
        <v>70</v>
      </c>
      <c r="T30" s="77"/>
      <c r="U30" s="77"/>
      <c r="V30" s="77"/>
      <c r="W30" s="77"/>
      <c r="X30" s="77"/>
    </row>
    <row r="31" spans="1:24" ht="12.75" hidden="1" customHeight="1" x14ac:dyDescent="0.15">
      <c r="A31" s="77" t="s">
        <v>275</v>
      </c>
      <c r="B31" s="77" t="s">
        <v>273</v>
      </c>
      <c r="C31" s="77" t="s">
        <v>144</v>
      </c>
      <c r="D31" s="103">
        <v>2014</v>
      </c>
      <c r="E31" s="77" t="s">
        <v>1598</v>
      </c>
      <c r="F31" s="104">
        <v>1256</v>
      </c>
      <c r="G31" s="105">
        <f t="shared" si="0"/>
        <v>0</v>
      </c>
      <c r="H31" s="104">
        <v>0</v>
      </c>
      <c r="I31" s="104">
        <v>0</v>
      </c>
      <c r="J31" s="104">
        <v>907</v>
      </c>
      <c r="K31" s="80">
        <f t="shared" si="1"/>
        <v>9</v>
      </c>
      <c r="L31" s="104">
        <v>9</v>
      </c>
      <c r="M31" s="104">
        <v>0</v>
      </c>
      <c r="N31" s="104">
        <v>1038</v>
      </c>
      <c r="O31" s="104">
        <v>21</v>
      </c>
      <c r="P31" s="104">
        <v>2501</v>
      </c>
      <c r="Q31" s="104">
        <v>1271</v>
      </c>
      <c r="R31" s="104">
        <v>5702</v>
      </c>
      <c r="S31" s="104">
        <v>1301</v>
      </c>
      <c r="T31" s="77"/>
      <c r="U31" s="77"/>
      <c r="V31" s="77"/>
      <c r="W31" s="77"/>
      <c r="X31" s="77"/>
    </row>
    <row r="32" spans="1:24" ht="12.75" hidden="1" customHeight="1" x14ac:dyDescent="0.15">
      <c r="A32" s="77" t="s">
        <v>275</v>
      </c>
      <c r="B32" s="77" t="s">
        <v>273</v>
      </c>
      <c r="C32" s="77" t="s">
        <v>144</v>
      </c>
      <c r="D32" s="103">
        <v>2015</v>
      </c>
      <c r="E32" s="77" t="s">
        <v>1598</v>
      </c>
      <c r="F32" s="104">
        <v>1256</v>
      </c>
      <c r="G32" s="105">
        <f t="shared" si="0"/>
        <v>69</v>
      </c>
      <c r="H32" s="104">
        <v>69</v>
      </c>
      <c r="I32" s="104">
        <v>0</v>
      </c>
      <c r="J32" s="104">
        <v>907</v>
      </c>
      <c r="K32" s="80">
        <f t="shared" si="1"/>
        <v>13</v>
      </c>
      <c r="L32" s="104">
        <v>13</v>
      </c>
      <c r="M32" s="104">
        <v>0</v>
      </c>
      <c r="N32" s="104">
        <v>1038</v>
      </c>
      <c r="O32" s="104">
        <v>23</v>
      </c>
      <c r="P32" s="104">
        <v>2501</v>
      </c>
      <c r="Q32" s="104">
        <v>1169</v>
      </c>
      <c r="R32" s="104">
        <v>5702</v>
      </c>
      <c r="S32" s="104">
        <v>1274</v>
      </c>
      <c r="T32" s="77"/>
      <c r="U32" s="77"/>
      <c r="V32" s="77"/>
      <c r="W32" s="77"/>
      <c r="X32" s="77"/>
    </row>
    <row r="33" spans="1:24" ht="12.75" hidden="1" customHeight="1" x14ac:dyDescent="0.15">
      <c r="A33" s="77" t="s">
        <v>275</v>
      </c>
      <c r="B33" s="77" t="s">
        <v>273</v>
      </c>
      <c r="C33" s="77" t="s">
        <v>144</v>
      </c>
      <c r="D33" s="103">
        <v>2016</v>
      </c>
      <c r="E33" s="77" t="s">
        <v>1598</v>
      </c>
      <c r="F33" s="104">
        <v>1256</v>
      </c>
      <c r="G33" s="105">
        <f t="shared" si="0"/>
        <v>0</v>
      </c>
      <c r="H33" s="104">
        <v>0</v>
      </c>
      <c r="I33" s="104">
        <v>0</v>
      </c>
      <c r="J33" s="104">
        <v>907</v>
      </c>
      <c r="K33" s="80">
        <f t="shared" si="1"/>
        <v>0</v>
      </c>
      <c r="L33" s="104">
        <v>0</v>
      </c>
      <c r="M33" s="104">
        <v>0</v>
      </c>
      <c r="N33" s="104">
        <v>1038</v>
      </c>
      <c r="O33" s="104">
        <v>0</v>
      </c>
      <c r="P33" s="104">
        <v>2501</v>
      </c>
      <c r="Q33" s="104">
        <v>1317</v>
      </c>
      <c r="R33" s="104">
        <v>5702</v>
      </c>
      <c r="S33" s="104">
        <v>1317</v>
      </c>
      <c r="T33" s="77"/>
      <c r="U33" s="77"/>
      <c r="V33" s="77"/>
      <c r="W33" s="77"/>
      <c r="X33" s="77"/>
    </row>
    <row r="34" spans="1:24" ht="12.75" hidden="1" customHeight="1" x14ac:dyDescent="0.15">
      <c r="A34" s="77" t="s">
        <v>275</v>
      </c>
      <c r="B34" s="77" t="s">
        <v>273</v>
      </c>
      <c r="C34" s="77" t="s">
        <v>144</v>
      </c>
      <c r="D34" s="103">
        <v>2017</v>
      </c>
      <c r="E34" s="77" t="s">
        <v>1598</v>
      </c>
      <c r="F34" s="104">
        <v>1256</v>
      </c>
      <c r="G34" s="105">
        <f t="shared" si="0"/>
        <v>2</v>
      </c>
      <c r="H34" s="104">
        <v>2</v>
      </c>
      <c r="I34" s="104">
        <v>0</v>
      </c>
      <c r="J34" s="104">
        <v>907</v>
      </c>
      <c r="K34" s="80">
        <f t="shared" si="1"/>
        <v>0</v>
      </c>
      <c r="L34" s="104">
        <v>0</v>
      </c>
      <c r="M34" s="104">
        <v>0</v>
      </c>
      <c r="N34" s="104">
        <v>1038</v>
      </c>
      <c r="O34" s="104">
        <v>0</v>
      </c>
      <c r="P34" s="104">
        <v>2501</v>
      </c>
      <c r="Q34" s="104">
        <v>1533</v>
      </c>
      <c r="R34" s="104">
        <v>5702</v>
      </c>
      <c r="S34" s="104">
        <v>1535</v>
      </c>
      <c r="T34" s="77"/>
      <c r="U34" s="77"/>
      <c r="V34" s="77"/>
      <c r="W34" s="77"/>
      <c r="X34" s="77"/>
    </row>
    <row r="35" spans="1:24" ht="12.75" hidden="1" customHeight="1" x14ac:dyDescent="0.15">
      <c r="A35" s="77" t="s">
        <v>434</v>
      </c>
      <c r="B35" s="77" t="s">
        <v>433</v>
      </c>
      <c r="C35" s="77" t="s">
        <v>83</v>
      </c>
      <c r="D35" s="103">
        <v>2015</v>
      </c>
      <c r="E35" s="77" t="s">
        <v>1598</v>
      </c>
      <c r="F35" s="104">
        <v>32</v>
      </c>
      <c r="G35" s="105">
        <f t="shared" si="0"/>
        <v>0</v>
      </c>
      <c r="H35" s="104">
        <v>0</v>
      </c>
      <c r="I35" s="104">
        <v>0</v>
      </c>
      <c r="J35" s="104">
        <v>21</v>
      </c>
      <c r="K35" s="80">
        <f t="shared" si="1"/>
        <v>0</v>
      </c>
      <c r="L35" s="104">
        <v>0</v>
      </c>
      <c r="M35" s="104">
        <v>0</v>
      </c>
      <c r="N35" s="104">
        <v>24</v>
      </c>
      <c r="O35" s="104">
        <v>19</v>
      </c>
      <c r="P35" s="104">
        <v>59</v>
      </c>
      <c r="Q35" s="104">
        <v>1</v>
      </c>
      <c r="R35" s="104">
        <v>136</v>
      </c>
      <c r="S35" s="104">
        <v>20</v>
      </c>
      <c r="T35" s="77"/>
      <c r="U35" s="77"/>
      <c r="V35" s="77"/>
      <c r="W35" s="77"/>
      <c r="X35" s="77"/>
    </row>
    <row r="36" spans="1:24" ht="12.75" hidden="1" customHeight="1" x14ac:dyDescent="0.15">
      <c r="A36" s="77" t="s">
        <v>434</v>
      </c>
      <c r="B36" s="77" t="s">
        <v>433</v>
      </c>
      <c r="C36" s="77" t="s">
        <v>83</v>
      </c>
      <c r="D36" s="103">
        <v>2016</v>
      </c>
      <c r="E36" s="77" t="s">
        <v>1598</v>
      </c>
      <c r="F36" s="104">
        <v>32</v>
      </c>
      <c r="G36" s="105">
        <f t="shared" si="0"/>
        <v>0</v>
      </c>
      <c r="H36" s="104">
        <v>0</v>
      </c>
      <c r="I36" s="104">
        <v>0</v>
      </c>
      <c r="J36" s="104">
        <v>21</v>
      </c>
      <c r="K36" s="80">
        <f t="shared" si="1"/>
        <v>4</v>
      </c>
      <c r="L36" s="104">
        <v>4</v>
      </c>
      <c r="M36" s="104">
        <v>0</v>
      </c>
      <c r="N36" s="104">
        <v>24</v>
      </c>
      <c r="O36" s="104">
        <v>33</v>
      </c>
      <c r="P36" s="104">
        <v>59</v>
      </c>
      <c r="Q36" s="104">
        <v>9</v>
      </c>
      <c r="R36" s="104">
        <v>136</v>
      </c>
      <c r="S36" s="104">
        <v>46</v>
      </c>
      <c r="T36" s="77"/>
      <c r="U36" s="77"/>
      <c r="V36" s="77"/>
      <c r="W36" s="77"/>
      <c r="X36" s="77"/>
    </row>
    <row r="37" spans="1:24" ht="12.75" hidden="1" customHeight="1" x14ac:dyDescent="0.15">
      <c r="A37" s="77" t="s">
        <v>434</v>
      </c>
      <c r="B37" s="77" t="s">
        <v>433</v>
      </c>
      <c r="C37" s="77" t="s">
        <v>83</v>
      </c>
      <c r="D37" s="103">
        <v>2017</v>
      </c>
      <c r="E37" s="77" t="s">
        <v>1598</v>
      </c>
      <c r="F37" s="104">
        <v>32</v>
      </c>
      <c r="G37" s="105">
        <f t="shared" si="0"/>
        <v>23</v>
      </c>
      <c r="H37" s="104">
        <v>23</v>
      </c>
      <c r="I37" s="104">
        <v>0</v>
      </c>
      <c r="J37" s="104">
        <v>21</v>
      </c>
      <c r="K37" s="80">
        <f t="shared" si="1"/>
        <v>15</v>
      </c>
      <c r="L37" s="104">
        <v>15</v>
      </c>
      <c r="M37" s="104">
        <v>0</v>
      </c>
      <c r="N37" s="104">
        <v>24</v>
      </c>
      <c r="O37" s="104">
        <v>40</v>
      </c>
      <c r="P37" s="104">
        <v>59</v>
      </c>
      <c r="Q37" s="104">
        <v>23</v>
      </c>
      <c r="R37" s="104">
        <v>136</v>
      </c>
      <c r="S37" s="104">
        <v>101</v>
      </c>
      <c r="T37" s="77"/>
      <c r="U37" s="77"/>
      <c r="V37" s="77"/>
      <c r="W37" s="77"/>
      <c r="X37" s="77"/>
    </row>
    <row r="38" spans="1:24" ht="12.75" hidden="1" customHeight="1" x14ac:dyDescent="0.15">
      <c r="A38" s="77" t="s">
        <v>100</v>
      </c>
      <c r="B38" s="77" t="s">
        <v>99</v>
      </c>
      <c r="C38" s="77" t="s">
        <v>67</v>
      </c>
      <c r="D38" s="103">
        <v>2014</v>
      </c>
      <c r="E38" s="77" t="s">
        <v>1598</v>
      </c>
      <c r="F38" s="104">
        <v>349</v>
      </c>
      <c r="G38" s="105">
        <f t="shared" si="0"/>
        <v>0</v>
      </c>
      <c r="H38" s="104">
        <v>0</v>
      </c>
      <c r="I38" s="104">
        <v>0</v>
      </c>
      <c r="J38" s="104">
        <v>205</v>
      </c>
      <c r="K38" s="80">
        <f t="shared" si="1"/>
        <v>0</v>
      </c>
      <c r="L38" s="104">
        <v>0</v>
      </c>
      <c r="M38" s="104">
        <v>0</v>
      </c>
      <c r="N38" s="104">
        <v>214</v>
      </c>
      <c r="O38" s="104">
        <v>57</v>
      </c>
      <c r="P38" s="104">
        <v>680</v>
      </c>
      <c r="Q38" s="104">
        <v>174</v>
      </c>
      <c r="R38" s="104">
        <v>1448</v>
      </c>
      <c r="S38" s="104">
        <v>231</v>
      </c>
      <c r="T38" s="77"/>
      <c r="U38" s="77"/>
      <c r="V38" s="77"/>
      <c r="W38" s="77"/>
      <c r="X38" s="77"/>
    </row>
    <row r="39" spans="1:24" ht="12.75" hidden="1" customHeight="1" x14ac:dyDescent="0.15">
      <c r="A39" s="77" t="s">
        <v>100</v>
      </c>
      <c r="B39" s="77" t="s">
        <v>99</v>
      </c>
      <c r="C39" s="77" t="s">
        <v>67</v>
      </c>
      <c r="D39" s="103">
        <v>2015</v>
      </c>
      <c r="E39" s="77" t="s">
        <v>1598</v>
      </c>
      <c r="F39" s="104">
        <v>349</v>
      </c>
      <c r="G39" s="105">
        <f t="shared" si="0"/>
        <v>1</v>
      </c>
      <c r="H39" s="104">
        <v>0</v>
      </c>
      <c r="I39" s="104">
        <v>1</v>
      </c>
      <c r="J39" s="104">
        <v>205</v>
      </c>
      <c r="K39" s="80">
        <f t="shared" si="1"/>
        <v>0</v>
      </c>
      <c r="L39" s="104">
        <v>0</v>
      </c>
      <c r="M39" s="104">
        <v>0</v>
      </c>
      <c r="N39" s="104">
        <v>214</v>
      </c>
      <c r="O39" s="104">
        <v>19</v>
      </c>
      <c r="P39" s="104">
        <v>680</v>
      </c>
      <c r="Q39" s="104">
        <v>47</v>
      </c>
      <c r="R39" s="104">
        <v>1448</v>
      </c>
      <c r="S39" s="104">
        <v>67</v>
      </c>
      <c r="T39" s="77"/>
      <c r="U39" s="77"/>
      <c r="V39" s="77"/>
      <c r="W39" s="77"/>
      <c r="X39" s="77"/>
    </row>
    <row r="40" spans="1:24" ht="12.75" hidden="1" customHeight="1" x14ac:dyDescent="0.15">
      <c r="A40" s="77" t="s">
        <v>100</v>
      </c>
      <c r="B40" s="77" t="s">
        <v>99</v>
      </c>
      <c r="C40" s="77" t="s">
        <v>67</v>
      </c>
      <c r="D40" s="103">
        <v>2016</v>
      </c>
      <c r="E40" s="77" t="s">
        <v>1598</v>
      </c>
      <c r="F40" s="104">
        <v>349</v>
      </c>
      <c r="G40" s="105">
        <f t="shared" si="0"/>
        <v>84</v>
      </c>
      <c r="H40" s="104">
        <v>84</v>
      </c>
      <c r="I40" s="104">
        <v>0</v>
      </c>
      <c r="J40" s="104">
        <v>205</v>
      </c>
      <c r="K40" s="80">
        <f t="shared" si="1"/>
        <v>0</v>
      </c>
      <c r="L40" s="104">
        <v>0</v>
      </c>
      <c r="M40" s="104">
        <v>0</v>
      </c>
      <c r="N40" s="104">
        <v>214</v>
      </c>
      <c r="O40" s="104">
        <v>1</v>
      </c>
      <c r="P40" s="104">
        <v>680</v>
      </c>
      <c r="Q40" s="104">
        <v>42</v>
      </c>
      <c r="R40" s="104">
        <v>1448</v>
      </c>
      <c r="S40" s="104">
        <v>127</v>
      </c>
      <c r="T40" s="77"/>
      <c r="U40" s="77"/>
      <c r="V40" s="77"/>
      <c r="W40" s="77"/>
      <c r="X40" s="77"/>
    </row>
    <row r="41" spans="1:24" ht="12.75" hidden="1" customHeight="1" x14ac:dyDescent="0.15">
      <c r="A41" s="77" t="s">
        <v>100</v>
      </c>
      <c r="B41" s="77" t="s">
        <v>99</v>
      </c>
      <c r="C41" s="77" t="s">
        <v>67</v>
      </c>
      <c r="D41" s="103">
        <v>2017</v>
      </c>
      <c r="E41" s="77" t="s">
        <v>1598</v>
      </c>
      <c r="F41" s="104">
        <v>349</v>
      </c>
      <c r="G41" s="105">
        <f t="shared" si="0"/>
        <v>2</v>
      </c>
      <c r="H41" s="104">
        <v>2</v>
      </c>
      <c r="I41" s="104">
        <v>0</v>
      </c>
      <c r="J41" s="104">
        <v>205</v>
      </c>
      <c r="K41" s="80">
        <f t="shared" si="1"/>
        <v>0</v>
      </c>
      <c r="L41" s="104">
        <v>0</v>
      </c>
      <c r="M41" s="104">
        <v>0</v>
      </c>
      <c r="N41" s="104">
        <v>214</v>
      </c>
      <c r="O41" s="104">
        <v>0</v>
      </c>
      <c r="P41" s="104">
        <v>680</v>
      </c>
      <c r="Q41" s="104">
        <v>41</v>
      </c>
      <c r="R41" s="104">
        <v>1448</v>
      </c>
      <c r="S41" s="104">
        <v>43</v>
      </c>
      <c r="T41" s="77"/>
      <c r="U41" s="77"/>
      <c r="V41" s="77"/>
      <c r="W41" s="77"/>
      <c r="X41" s="77"/>
    </row>
    <row r="42" spans="1:24" ht="12.75" hidden="1" customHeight="1" x14ac:dyDescent="0.15">
      <c r="A42" s="77" t="s">
        <v>353</v>
      </c>
      <c r="B42" s="77" t="s">
        <v>352</v>
      </c>
      <c r="C42" s="77" t="s">
        <v>144</v>
      </c>
      <c r="D42" s="103">
        <v>2015</v>
      </c>
      <c r="E42" s="77" t="s">
        <v>1598</v>
      </c>
      <c r="F42" s="104">
        <v>764</v>
      </c>
      <c r="G42" s="105">
        <f t="shared" si="0"/>
        <v>0</v>
      </c>
      <c r="H42" s="104">
        <v>0</v>
      </c>
      <c r="I42" s="104">
        <v>0</v>
      </c>
      <c r="J42" s="104">
        <v>541</v>
      </c>
      <c r="K42" s="80">
        <f t="shared" si="1"/>
        <v>0</v>
      </c>
      <c r="L42" s="104">
        <v>0</v>
      </c>
      <c r="M42" s="104">
        <v>0</v>
      </c>
      <c r="N42" s="104">
        <v>622</v>
      </c>
      <c r="O42" s="104">
        <v>0</v>
      </c>
      <c r="P42" s="104">
        <v>1407</v>
      </c>
      <c r="Q42" s="104">
        <v>0</v>
      </c>
      <c r="R42" s="104">
        <v>3334</v>
      </c>
      <c r="S42" s="104">
        <v>0</v>
      </c>
      <c r="T42" s="77"/>
      <c r="U42" s="77"/>
      <c r="V42" s="77"/>
      <c r="W42" s="77"/>
      <c r="X42" s="77"/>
    </row>
    <row r="43" spans="1:24" ht="12.75" hidden="1" customHeight="1" x14ac:dyDescent="0.15">
      <c r="A43" s="77" t="s">
        <v>353</v>
      </c>
      <c r="B43" s="77" t="s">
        <v>352</v>
      </c>
      <c r="C43" s="77" t="s">
        <v>144</v>
      </c>
      <c r="D43" s="103">
        <v>2016</v>
      </c>
      <c r="E43" s="77" t="s">
        <v>1598</v>
      </c>
      <c r="F43" s="104">
        <v>764</v>
      </c>
      <c r="G43" s="105">
        <f t="shared" si="0"/>
        <v>0</v>
      </c>
      <c r="H43" s="104">
        <v>0</v>
      </c>
      <c r="I43" s="104">
        <v>0</v>
      </c>
      <c r="J43" s="104">
        <v>541</v>
      </c>
      <c r="K43" s="80">
        <f t="shared" si="1"/>
        <v>0</v>
      </c>
      <c r="L43" s="104">
        <v>0</v>
      </c>
      <c r="M43" s="104">
        <v>0</v>
      </c>
      <c r="N43" s="104">
        <v>622</v>
      </c>
      <c r="O43" s="104">
        <v>0</v>
      </c>
      <c r="P43" s="104">
        <v>1407</v>
      </c>
      <c r="Q43" s="104">
        <v>0</v>
      </c>
      <c r="R43" s="104">
        <v>3334</v>
      </c>
      <c r="S43" s="104">
        <v>0</v>
      </c>
      <c r="T43" s="77"/>
      <c r="U43" s="77"/>
      <c r="V43" s="77"/>
      <c r="W43" s="77"/>
      <c r="X43" s="77"/>
    </row>
    <row r="44" spans="1:24" ht="12.75" hidden="1" customHeight="1" x14ac:dyDescent="0.15">
      <c r="A44" s="77" t="s">
        <v>353</v>
      </c>
      <c r="B44" s="77" t="s">
        <v>352</v>
      </c>
      <c r="C44" s="77" t="s">
        <v>144</v>
      </c>
      <c r="D44" s="103">
        <v>2017</v>
      </c>
      <c r="E44" s="77" t="s">
        <v>1598</v>
      </c>
      <c r="F44" s="104">
        <v>764</v>
      </c>
      <c r="G44" s="105">
        <f t="shared" si="0"/>
        <v>0</v>
      </c>
      <c r="H44" s="104">
        <v>0</v>
      </c>
      <c r="I44" s="104">
        <v>0</v>
      </c>
      <c r="J44" s="104">
        <v>541</v>
      </c>
      <c r="K44" s="80">
        <f t="shared" si="1"/>
        <v>0</v>
      </c>
      <c r="L44" s="104">
        <v>0</v>
      </c>
      <c r="M44" s="104">
        <v>0</v>
      </c>
      <c r="N44" s="104">
        <v>622</v>
      </c>
      <c r="O44" s="104">
        <v>0</v>
      </c>
      <c r="P44" s="104">
        <v>1407</v>
      </c>
      <c r="Q44" s="104">
        <v>0</v>
      </c>
      <c r="R44" s="104">
        <v>3334</v>
      </c>
      <c r="S44" s="104">
        <v>0</v>
      </c>
      <c r="T44" s="77"/>
      <c r="U44" s="77"/>
      <c r="V44" s="77"/>
      <c r="W44" s="77"/>
      <c r="X44" s="77"/>
    </row>
    <row r="45" spans="1:24" ht="12.75" hidden="1" customHeight="1" x14ac:dyDescent="0.15">
      <c r="A45" s="77" t="s">
        <v>171</v>
      </c>
      <c r="B45" s="77" t="s">
        <v>168</v>
      </c>
      <c r="C45" s="77" t="s">
        <v>144</v>
      </c>
      <c r="D45" s="103">
        <v>2017</v>
      </c>
      <c r="E45" s="77" t="s">
        <v>1598</v>
      </c>
      <c r="F45" s="104">
        <v>276</v>
      </c>
      <c r="G45" s="105">
        <f t="shared" si="0"/>
        <v>0</v>
      </c>
      <c r="H45" s="104">
        <v>0</v>
      </c>
      <c r="I45" s="104">
        <v>0</v>
      </c>
      <c r="J45" s="104">
        <v>167</v>
      </c>
      <c r="K45" s="80">
        <f t="shared" si="1"/>
        <v>0</v>
      </c>
      <c r="L45" s="104">
        <v>0</v>
      </c>
      <c r="M45" s="104">
        <v>0</v>
      </c>
      <c r="N45" s="104">
        <v>177</v>
      </c>
      <c r="O45" s="104">
        <v>38</v>
      </c>
      <c r="P45" s="104">
        <v>424</v>
      </c>
      <c r="Q45" s="104">
        <v>101</v>
      </c>
      <c r="R45" s="104">
        <v>1044</v>
      </c>
      <c r="S45" s="104">
        <v>139</v>
      </c>
      <c r="T45" s="77"/>
      <c r="U45" s="77"/>
      <c r="V45" s="77"/>
      <c r="W45" s="77"/>
      <c r="X45" s="77"/>
    </row>
    <row r="46" spans="1:24" ht="12.75" hidden="1" customHeight="1" x14ac:dyDescent="0.15">
      <c r="A46" s="77" t="s">
        <v>140</v>
      </c>
      <c r="B46" s="77" t="s">
        <v>139</v>
      </c>
      <c r="C46" s="77" t="s">
        <v>83</v>
      </c>
      <c r="D46" s="103">
        <v>2014</v>
      </c>
      <c r="E46" s="77" t="s">
        <v>1598</v>
      </c>
      <c r="F46" s="104">
        <v>85</v>
      </c>
      <c r="G46" s="105">
        <f t="shared" si="0"/>
        <v>26</v>
      </c>
      <c r="H46" s="104">
        <v>26</v>
      </c>
      <c r="I46" s="104">
        <v>0</v>
      </c>
      <c r="J46" s="104">
        <v>56</v>
      </c>
      <c r="K46" s="80">
        <f t="shared" si="1"/>
        <v>5</v>
      </c>
      <c r="L46" s="104">
        <v>5</v>
      </c>
      <c r="M46" s="104">
        <v>0</v>
      </c>
      <c r="N46" s="104">
        <v>62</v>
      </c>
      <c r="O46" s="104">
        <v>8</v>
      </c>
      <c r="P46" s="104">
        <v>160</v>
      </c>
      <c r="Q46" s="104">
        <v>7</v>
      </c>
      <c r="R46" s="104">
        <v>363</v>
      </c>
      <c r="S46" s="104">
        <v>46</v>
      </c>
      <c r="T46" s="77"/>
      <c r="U46" s="77"/>
      <c r="V46" s="77"/>
      <c r="W46" s="77"/>
      <c r="X46" s="77"/>
    </row>
    <row r="47" spans="1:24" ht="12.75" hidden="1" customHeight="1" x14ac:dyDescent="0.15">
      <c r="A47" s="77" t="s">
        <v>140</v>
      </c>
      <c r="B47" s="77" t="s">
        <v>139</v>
      </c>
      <c r="C47" s="77" t="s">
        <v>83</v>
      </c>
      <c r="D47" s="103">
        <v>2015</v>
      </c>
      <c r="E47" s="77" t="s">
        <v>1598</v>
      </c>
      <c r="F47" s="104">
        <v>85</v>
      </c>
      <c r="G47" s="105">
        <f t="shared" si="0"/>
        <v>17</v>
      </c>
      <c r="H47" s="104">
        <v>17</v>
      </c>
      <c r="I47" s="104">
        <v>0</v>
      </c>
      <c r="J47" s="104">
        <v>56</v>
      </c>
      <c r="K47" s="80">
        <f t="shared" si="1"/>
        <v>0</v>
      </c>
      <c r="L47" s="104">
        <v>0</v>
      </c>
      <c r="M47" s="104">
        <v>0</v>
      </c>
      <c r="N47" s="104">
        <v>62</v>
      </c>
      <c r="O47" s="104">
        <v>3</v>
      </c>
      <c r="P47" s="104">
        <v>160</v>
      </c>
      <c r="Q47" s="104">
        <v>2</v>
      </c>
      <c r="R47" s="104">
        <v>363</v>
      </c>
      <c r="S47" s="104">
        <v>22</v>
      </c>
      <c r="T47" s="77"/>
      <c r="U47" s="77"/>
      <c r="V47" s="77"/>
      <c r="W47" s="77"/>
      <c r="X47" s="77"/>
    </row>
    <row r="48" spans="1:24" ht="12.75" hidden="1" customHeight="1" x14ac:dyDescent="0.15">
      <c r="A48" s="77" t="s">
        <v>140</v>
      </c>
      <c r="B48" s="77" t="s">
        <v>139</v>
      </c>
      <c r="C48" s="77" t="s">
        <v>83</v>
      </c>
      <c r="D48" s="103">
        <v>2016</v>
      </c>
      <c r="E48" s="77" t="s">
        <v>1598</v>
      </c>
      <c r="F48" s="104">
        <v>85</v>
      </c>
      <c r="G48" s="105">
        <f t="shared" si="0"/>
        <v>0</v>
      </c>
      <c r="H48" s="104">
        <v>0</v>
      </c>
      <c r="I48" s="104">
        <v>0</v>
      </c>
      <c r="J48" s="104">
        <v>56</v>
      </c>
      <c r="K48" s="80">
        <f t="shared" si="1"/>
        <v>0</v>
      </c>
      <c r="L48" s="104">
        <v>0</v>
      </c>
      <c r="M48" s="104">
        <v>0</v>
      </c>
      <c r="N48" s="104">
        <v>62</v>
      </c>
      <c r="O48" s="104">
        <v>43</v>
      </c>
      <c r="P48" s="104">
        <v>160</v>
      </c>
      <c r="Q48" s="104">
        <v>7</v>
      </c>
      <c r="R48" s="104">
        <v>363</v>
      </c>
      <c r="S48" s="104">
        <v>50</v>
      </c>
      <c r="T48" s="77"/>
      <c r="U48" s="77"/>
      <c r="V48" s="77"/>
      <c r="W48" s="77"/>
      <c r="X48" s="77"/>
    </row>
    <row r="49" spans="1:24" ht="12.75" hidden="1" customHeight="1" x14ac:dyDescent="0.15">
      <c r="A49" s="77" t="s">
        <v>140</v>
      </c>
      <c r="B49" s="77" t="s">
        <v>139</v>
      </c>
      <c r="C49" s="77" t="s">
        <v>83</v>
      </c>
      <c r="D49" s="103">
        <v>2017</v>
      </c>
      <c r="E49" s="77" t="s">
        <v>1598</v>
      </c>
      <c r="F49" s="104">
        <v>85</v>
      </c>
      <c r="G49" s="105">
        <f t="shared" si="0"/>
        <v>0</v>
      </c>
      <c r="H49" s="104">
        <v>0</v>
      </c>
      <c r="I49" s="104">
        <v>0</v>
      </c>
      <c r="J49" s="104">
        <v>56</v>
      </c>
      <c r="K49" s="80">
        <f t="shared" si="1"/>
        <v>0</v>
      </c>
      <c r="L49" s="104">
        <v>0</v>
      </c>
      <c r="M49" s="104">
        <v>0</v>
      </c>
      <c r="N49" s="104">
        <v>62</v>
      </c>
      <c r="O49" s="104">
        <v>164</v>
      </c>
      <c r="P49" s="104">
        <v>160</v>
      </c>
      <c r="Q49" s="104">
        <v>5</v>
      </c>
      <c r="R49" s="104">
        <v>363</v>
      </c>
      <c r="S49" s="104">
        <v>169</v>
      </c>
      <c r="T49" s="77"/>
      <c r="U49" s="77"/>
      <c r="V49" s="77"/>
      <c r="W49" s="77"/>
      <c r="X49" s="77"/>
    </row>
    <row r="50" spans="1:24" ht="12.75" hidden="1" customHeight="1" x14ac:dyDescent="0.15">
      <c r="A50" s="77" t="s">
        <v>442</v>
      </c>
      <c r="B50" s="77" t="s">
        <v>441</v>
      </c>
      <c r="C50" s="77" t="s">
        <v>83</v>
      </c>
      <c r="D50" s="103">
        <v>2017</v>
      </c>
      <c r="E50" s="77" t="s">
        <v>1598</v>
      </c>
      <c r="F50" s="104">
        <v>60</v>
      </c>
      <c r="G50" s="105">
        <f t="shared" si="0"/>
        <v>0</v>
      </c>
      <c r="H50" s="104">
        <v>0</v>
      </c>
      <c r="I50" s="104">
        <v>0</v>
      </c>
      <c r="J50" s="104">
        <v>38</v>
      </c>
      <c r="K50" s="80">
        <f t="shared" si="1"/>
        <v>4</v>
      </c>
      <c r="L50" s="104">
        <v>0</v>
      </c>
      <c r="M50" s="104">
        <v>4</v>
      </c>
      <c r="N50" s="104">
        <v>43</v>
      </c>
      <c r="O50" s="104">
        <v>0</v>
      </c>
      <c r="P50" s="104">
        <v>101</v>
      </c>
      <c r="Q50" s="104">
        <v>37</v>
      </c>
      <c r="R50" s="104">
        <v>242</v>
      </c>
      <c r="S50" s="104">
        <v>41</v>
      </c>
      <c r="T50" s="77"/>
      <c r="U50" s="77"/>
      <c r="V50" s="77"/>
      <c r="W50" s="77"/>
      <c r="X50" s="77"/>
    </row>
    <row r="51" spans="1:24" ht="12.75" hidden="1" customHeight="1" x14ac:dyDescent="0.15">
      <c r="A51" s="77" t="s">
        <v>172</v>
      </c>
      <c r="B51" s="77" t="s">
        <v>168</v>
      </c>
      <c r="C51" s="77" t="s">
        <v>144</v>
      </c>
      <c r="D51" s="103">
        <v>2014</v>
      </c>
      <c r="E51" s="77" t="s">
        <v>1598</v>
      </c>
      <c r="F51" s="104">
        <v>31</v>
      </c>
      <c r="G51" s="105">
        <f t="shared" si="0"/>
        <v>0</v>
      </c>
      <c r="H51" s="104">
        <v>0</v>
      </c>
      <c r="I51" s="104">
        <v>0</v>
      </c>
      <c r="J51" s="104">
        <v>18</v>
      </c>
      <c r="K51" s="80">
        <f t="shared" si="1"/>
        <v>0</v>
      </c>
      <c r="L51" s="104">
        <v>0</v>
      </c>
      <c r="M51" s="104">
        <v>0</v>
      </c>
      <c r="N51" s="104">
        <v>20</v>
      </c>
      <c r="O51" s="104">
        <v>0</v>
      </c>
      <c r="P51" s="104">
        <v>51</v>
      </c>
      <c r="Q51" s="104">
        <v>17</v>
      </c>
      <c r="R51" s="104">
        <v>120</v>
      </c>
      <c r="S51" s="104">
        <v>17</v>
      </c>
      <c r="T51" s="77"/>
      <c r="U51" s="77"/>
      <c r="V51" s="77"/>
      <c r="W51" s="77"/>
      <c r="X51" s="77"/>
    </row>
    <row r="52" spans="1:24" ht="12.75" hidden="1" customHeight="1" x14ac:dyDescent="0.15">
      <c r="A52" s="77" t="s">
        <v>172</v>
      </c>
      <c r="B52" s="77" t="s">
        <v>168</v>
      </c>
      <c r="C52" s="77" t="s">
        <v>144</v>
      </c>
      <c r="D52" s="103">
        <v>2015</v>
      </c>
      <c r="E52" s="77" t="s">
        <v>1598</v>
      </c>
      <c r="F52" s="104">
        <v>31</v>
      </c>
      <c r="G52" s="105">
        <f t="shared" si="0"/>
        <v>0</v>
      </c>
      <c r="H52" s="104">
        <v>0</v>
      </c>
      <c r="I52" s="104">
        <v>0</v>
      </c>
      <c r="J52" s="104">
        <v>18</v>
      </c>
      <c r="K52" s="80">
        <f t="shared" si="1"/>
        <v>0</v>
      </c>
      <c r="L52" s="104">
        <v>0</v>
      </c>
      <c r="M52" s="104">
        <v>0</v>
      </c>
      <c r="N52" s="104">
        <v>20</v>
      </c>
      <c r="O52" s="104">
        <v>0</v>
      </c>
      <c r="P52" s="104">
        <v>51</v>
      </c>
      <c r="Q52" s="104">
        <v>8</v>
      </c>
      <c r="R52" s="104">
        <v>120</v>
      </c>
      <c r="S52" s="104">
        <v>8</v>
      </c>
      <c r="T52" s="77"/>
      <c r="U52" s="77"/>
      <c r="V52" s="77"/>
      <c r="W52" s="77"/>
      <c r="X52" s="77"/>
    </row>
    <row r="53" spans="1:24" ht="12.75" hidden="1" customHeight="1" x14ac:dyDescent="0.15">
      <c r="A53" s="77" t="s">
        <v>172</v>
      </c>
      <c r="B53" s="77" t="s">
        <v>168</v>
      </c>
      <c r="C53" s="77" t="s">
        <v>144</v>
      </c>
      <c r="D53" s="103">
        <v>2016</v>
      </c>
      <c r="E53" s="77" t="s">
        <v>1598</v>
      </c>
      <c r="F53" s="104">
        <v>31</v>
      </c>
      <c r="G53" s="105">
        <f t="shared" si="0"/>
        <v>0</v>
      </c>
      <c r="H53" s="104">
        <v>0</v>
      </c>
      <c r="I53" s="104">
        <v>0</v>
      </c>
      <c r="J53" s="104">
        <v>18</v>
      </c>
      <c r="K53" s="80">
        <f t="shared" si="1"/>
        <v>0</v>
      </c>
      <c r="L53" s="104">
        <v>0</v>
      </c>
      <c r="M53" s="104">
        <v>0</v>
      </c>
      <c r="N53" s="104">
        <v>20</v>
      </c>
      <c r="O53" s="104">
        <v>0</v>
      </c>
      <c r="P53" s="104">
        <v>51</v>
      </c>
      <c r="Q53" s="104">
        <v>22</v>
      </c>
      <c r="R53" s="104">
        <v>120</v>
      </c>
      <c r="S53" s="104">
        <v>22</v>
      </c>
      <c r="T53" s="77"/>
      <c r="U53" s="77"/>
      <c r="V53" s="77"/>
      <c r="W53" s="77"/>
      <c r="X53" s="77"/>
    </row>
    <row r="54" spans="1:24" ht="12.75" hidden="1" customHeight="1" x14ac:dyDescent="0.15">
      <c r="A54" s="77" t="s">
        <v>172</v>
      </c>
      <c r="B54" s="77" t="s">
        <v>168</v>
      </c>
      <c r="C54" s="77" t="s">
        <v>144</v>
      </c>
      <c r="D54" s="103">
        <v>2017</v>
      </c>
      <c r="E54" s="77" t="s">
        <v>1598</v>
      </c>
      <c r="F54" s="104">
        <v>31</v>
      </c>
      <c r="G54" s="105">
        <f t="shared" si="0"/>
        <v>0</v>
      </c>
      <c r="H54" s="104">
        <v>0</v>
      </c>
      <c r="I54" s="104">
        <v>0</v>
      </c>
      <c r="J54" s="104">
        <v>18</v>
      </c>
      <c r="K54" s="80">
        <f t="shared" si="1"/>
        <v>0</v>
      </c>
      <c r="L54" s="104">
        <v>0</v>
      </c>
      <c r="M54" s="104">
        <v>0</v>
      </c>
      <c r="N54" s="104">
        <v>20</v>
      </c>
      <c r="O54" s="104">
        <v>0</v>
      </c>
      <c r="P54" s="104">
        <v>51</v>
      </c>
      <c r="Q54" s="104">
        <v>8</v>
      </c>
      <c r="R54" s="104">
        <v>120</v>
      </c>
      <c r="S54" s="104">
        <v>8</v>
      </c>
      <c r="T54" s="77"/>
      <c r="U54" s="77"/>
      <c r="V54" s="77"/>
      <c r="W54" s="77"/>
      <c r="X54" s="77"/>
    </row>
    <row r="55" spans="1:24" ht="12.75" hidden="1" customHeight="1" x14ac:dyDescent="0.15">
      <c r="A55" s="77" t="s">
        <v>155</v>
      </c>
      <c r="B55" s="77" t="s">
        <v>154</v>
      </c>
      <c r="C55" s="77" t="s">
        <v>128</v>
      </c>
      <c r="D55" s="103">
        <v>2015</v>
      </c>
      <c r="E55" s="77" t="s">
        <v>1598</v>
      </c>
      <c r="F55" s="104">
        <v>398</v>
      </c>
      <c r="G55" s="105">
        <f t="shared" si="0"/>
        <v>0</v>
      </c>
      <c r="H55" s="104">
        <v>0</v>
      </c>
      <c r="I55" s="104">
        <v>0</v>
      </c>
      <c r="J55" s="104">
        <v>239</v>
      </c>
      <c r="K55" s="80">
        <f t="shared" si="1"/>
        <v>26</v>
      </c>
      <c r="L55" s="104">
        <v>9</v>
      </c>
      <c r="M55" s="104">
        <v>17</v>
      </c>
      <c r="N55" s="104">
        <v>183</v>
      </c>
      <c r="O55" s="104">
        <v>60</v>
      </c>
      <c r="P55" s="104">
        <v>349</v>
      </c>
      <c r="Q55" s="104">
        <v>0</v>
      </c>
      <c r="R55" s="104">
        <v>1169</v>
      </c>
      <c r="S55" s="104">
        <v>86</v>
      </c>
      <c r="T55" s="77"/>
      <c r="U55" s="77"/>
      <c r="V55" s="77"/>
      <c r="W55" s="77"/>
      <c r="X55" s="77"/>
    </row>
    <row r="56" spans="1:24" ht="12.75" hidden="1" customHeight="1" x14ac:dyDescent="0.15">
      <c r="A56" s="77" t="s">
        <v>155</v>
      </c>
      <c r="B56" s="77" t="s">
        <v>154</v>
      </c>
      <c r="C56" s="77" t="s">
        <v>128</v>
      </c>
      <c r="D56" s="103">
        <v>2016</v>
      </c>
      <c r="E56" s="77" t="s">
        <v>1598</v>
      </c>
      <c r="F56" s="104">
        <v>398</v>
      </c>
      <c r="G56" s="105">
        <f t="shared" si="0"/>
        <v>0</v>
      </c>
      <c r="H56" s="104">
        <v>0</v>
      </c>
      <c r="I56" s="104">
        <v>0</v>
      </c>
      <c r="J56" s="104">
        <v>239</v>
      </c>
      <c r="K56" s="80">
        <f t="shared" si="1"/>
        <v>24</v>
      </c>
      <c r="L56" s="104">
        <v>11</v>
      </c>
      <c r="M56" s="104">
        <v>13</v>
      </c>
      <c r="N56" s="104">
        <v>183</v>
      </c>
      <c r="O56" s="104">
        <v>29</v>
      </c>
      <c r="P56" s="104">
        <v>349</v>
      </c>
      <c r="Q56" s="104">
        <v>0</v>
      </c>
      <c r="R56" s="104">
        <v>1169</v>
      </c>
      <c r="S56" s="104">
        <v>53</v>
      </c>
      <c r="T56" s="77"/>
      <c r="U56" s="77"/>
      <c r="V56" s="77"/>
      <c r="W56" s="77"/>
      <c r="X56" s="77"/>
    </row>
    <row r="57" spans="1:24" ht="12.75" hidden="1" customHeight="1" x14ac:dyDescent="0.15">
      <c r="A57" s="77" t="s">
        <v>155</v>
      </c>
      <c r="B57" s="77" t="s">
        <v>154</v>
      </c>
      <c r="C57" s="77" t="s">
        <v>128</v>
      </c>
      <c r="D57" s="103">
        <v>2017</v>
      </c>
      <c r="E57" s="77" t="s">
        <v>1598</v>
      </c>
      <c r="F57" s="104">
        <v>398</v>
      </c>
      <c r="G57" s="105">
        <f t="shared" si="0"/>
        <v>0</v>
      </c>
      <c r="H57" s="104">
        <v>0</v>
      </c>
      <c r="I57" s="104">
        <v>0</v>
      </c>
      <c r="J57" s="104">
        <v>239</v>
      </c>
      <c r="K57" s="80">
        <f t="shared" si="1"/>
        <v>6</v>
      </c>
      <c r="L57" s="104">
        <v>0</v>
      </c>
      <c r="M57" s="104">
        <v>6</v>
      </c>
      <c r="N57" s="104">
        <v>183</v>
      </c>
      <c r="O57" s="104">
        <v>79</v>
      </c>
      <c r="P57" s="104">
        <v>349</v>
      </c>
      <c r="Q57" s="104">
        <v>0</v>
      </c>
      <c r="R57" s="104">
        <v>1169</v>
      </c>
      <c r="S57" s="104">
        <v>85</v>
      </c>
      <c r="T57" s="77"/>
      <c r="U57" s="77"/>
      <c r="V57" s="77"/>
      <c r="W57" s="77"/>
      <c r="X57" s="77"/>
    </row>
    <row r="58" spans="1:24" ht="12.75" hidden="1" customHeight="1" x14ac:dyDescent="0.15">
      <c r="A58" s="77" t="s">
        <v>447</v>
      </c>
      <c r="B58" s="77" t="s">
        <v>441</v>
      </c>
      <c r="C58" s="77" t="s">
        <v>83</v>
      </c>
      <c r="D58" s="103">
        <v>2014</v>
      </c>
      <c r="E58" s="77" t="s">
        <v>1598</v>
      </c>
      <c r="F58" s="104">
        <v>98</v>
      </c>
      <c r="G58" s="105">
        <f t="shared" si="0"/>
        <v>2</v>
      </c>
      <c r="H58" s="104">
        <v>2</v>
      </c>
      <c r="I58" s="104">
        <v>0</v>
      </c>
      <c r="J58" s="104">
        <v>62</v>
      </c>
      <c r="K58" s="80">
        <f t="shared" si="1"/>
        <v>1</v>
      </c>
      <c r="L58" s="104">
        <v>1</v>
      </c>
      <c r="M58" s="104">
        <v>0</v>
      </c>
      <c r="N58" s="104">
        <v>69</v>
      </c>
      <c r="O58" s="104">
        <v>76</v>
      </c>
      <c r="P58" s="104">
        <v>164</v>
      </c>
      <c r="Q58" s="104">
        <v>106</v>
      </c>
      <c r="R58" s="104">
        <v>393</v>
      </c>
      <c r="S58" s="104">
        <v>185</v>
      </c>
      <c r="T58" s="77"/>
      <c r="U58" s="77"/>
      <c r="V58" s="77"/>
      <c r="W58" s="77"/>
      <c r="X58" s="77"/>
    </row>
    <row r="59" spans="1:24" ht="12.75" hidden="1" customHeight="1" x14ac:dyDescent="0.15">
      <c r="A59" s="77" t="s">
        <v>447</v>
      </c>
      <c r="B59" s="77" t="s">
        <v>441</v>
      </c>
      <c r="C59" s="77" t="s">
        <v>83</v>
      </c>
      <c r="D59" s="103">
        <v>2015</v>
      </c>
      <c r="E59" s="77" t="s">
        <v>1598</v>
      </c>
      <c r="F59" s="104">
        <v>98</v>
      </c>
      <c r="G59" s="105">
        <f t="shared" si="0"/>
        <v>1</v>
      </c>
      <c r="H59" s="104">
        <v>1</v>
      </c>
      <c r="I59" s="104">
        <v>0</v>
      </c>
      <c r="J59" s="104">
        <v>62</v>
      </c>
      <c r="K59" s="80">
        <f t="shared" si="1"/>
        <v>0</v>
      </c>
      <c r="L59" s="104">
        <v>0</v>
      </c>
      <c r="M59" s="104">
        <v>0</v>
      </c>
      <c r="N59" s="104">
        <v>69</v>
      </c>
      <c r="O59" s="104">
        <v>58</v>
      </c>
      <c r="P59" s="104">
        <v>164</v>
      </c>
      <c r="Q59" s="104">
        <v>29</v>
      </c>
      <c r="R59" s="104">
        <v>393</v>
      </c>
      <c r="S59" s="104">
        <v>88</v>
      </c>
      <c r="T59" s="77"/>
      <c r="U59" s="77"/>
      <c r="V59" s="77"/>
      <c r="W59" s="77"/>
      <c r="X59" s="77"/>
    </row>
    <row r="60" spans="1:24" ht="12.75" hidden="1" customHeight="1" x14ac:dyDescent="0.15">
      <c r="A60" s="77" t="s">
        <v>447</v>
      </c>
      <c r="B60" s="77" t="s">
        <v>441</v>
      </c>
      <c r="C60" s="77" t="s">
        <v>83</v>
      </c>
      <c r="D60" s="103">
        <v>2016</v>
      </c>
      <c r="E60" s="77" t="s">
        <v>1598</v>
      </c>
      <c r="F60" s="104">
        <v>98</v>
      </c>
      <c r="G60" s="105">
        <f t="shared" si="0"/>
        <v>45</v>
      </c>
      <c r="H60" s="104">
        <v>45</v>
      </c>
      <c r="I60" s="104">
        <v>0</v>
      </c>
      <c r="J60" s="104">
        <v>62</v>
      </c>
      <c r="K60" s="80">
        <f t="shared" si="1"/>
        <v>25</v>
      </c>
      <c r="L60" s="104">
        <v>25</v>
      </c>
      <c r="M60" s="104">
        <v>0</v>
      </c>
      <c r="N60" s="104">
        <v>69</v>
      </c>
      <c r="O60" s="104">
        <v>29</v>
      </c>
      <c r="P60" s="104">
        <v>164</v>
      </c>
      <c r="Q60" s="104">
        <v>21</v>
      </c>
      <c r="R60" s="104">
        <v>393</v>
      </c>
      <c r="S60" s="104">
        <v>120</v>
      </c>
      <c r="T60" s="77"/>
      <c r="U60" s="77"/>
      <c r="V60" s="77"/>
      <c r="W60" s="77"/>
      <c r="X60" s="77"/>
    </row>
    <row r="61" spans="1:24" ht="12.75" hidden="1" customHeight="1" x14ac:dyDescent="0.15">
      <c r="A61" s="77" t="s">
        <v>450</v>
      </c>
      <c r="B61" s="77" t="s">
        <v>449</v>
      </c>
      <c r="C61" s="77" t="s">
        <v>67</v>
      </c>
      <c r="D61" s="103">
        <v>2015</v>
      </c>
      <c r="E61" s="77" t="s">
        <v>1598</v>
      </c>
      <c r="F61" s="104">
        <v>35</v>
      </c>
      <c r="G61" s="105">
        <f t="shared" si="0"/>
        <v>12</v>
      </c>
      <c r="H61" s="104">
        <v>12</v>
      </c>
      <c r="I61" s="104">
        <v>0</v>
      </c>
      <c r="J61" s="104">
        <v>26</v>
      </c>
      <c r="K61" s="80">
        <f t="shared" si="1"/>
        <v>0</v>
      </c>
      <c r="L61" s="104">
        <v>0</v>
      </c>
      <c r="M61" s="104">
        <v>0</v>
      </c>
      <c r="N61" s="104">
        <v>29</v>
      </c>
      <c r="O61" s="104">
        <v>0</v>
      </c>
      <c r="P61" s="104">
        <v>3</v>
      </c>
      <c r="Q61" s="104">
        <v>0</v>
      </c>
      <c r="R61" s="104">
        <v>93</v>
      </c>
      <c r="S61" s="104">
        <v>12</v>
      </c>
      <c r="T61" s="77"/>
      <c r="U61" s="77"/>
      <c r="V61" s="77"/>
      <c r="W61" s="77"/>
      <c r="X61" s="77"/>
    </row>
    <row r="62" spans="1:24" ht="12.75" hidden="1" customHeight="1" x14ac:dyDescent="0.15">
      <c r="A62" s="77" t="s">
        <v>450</v>
      </c>
      <c r="B62" s="77" t="s">
        <v>449</v>
      </c>
      <c r="C62" s="77" t="s">
        <v>67</v>
      </c>
      <c r="D62" s="103">
        <v>2016</v>
      </c>
      <c r="E62" s="77" t="s">
        <v>1598</v>
      </c>
      <c r="F62" s="104">
        <v>35</v>
      </c>
      <c r="G62" s="105">
        <f t="shared" si="0"/>
        <v>5</v>
      </c>
      <c r="H62" s="104">
        <v>0</v>
      </c>
      <c r="I62" s="104">
        <v>5</v>
      </c>
      <c r="J62" s="104">
        <v>26</v>
      </c>
      <c r="K62" s="80">
        <f t="shared" si="1"/>
        <v>3</v>
      </c>
      <c r="L62" s="104">
        <v>0</v>
      </c>
      <c r="M62" s="104">
        <v>3</v>
      </c>
      <c r="N62" s="104">
        <v>29</v>
      </c>
      <c r="O62" s="104">
        <v>2</v>
      </c>
      <c r="P62" s="104">
        <v>3</v>
      </c>
      <c r="Q62" s="104">
        <v>5</v>
      </c>
      <c r="R62" s="104">
        <v>93</v>
      </c>
      <c r="S62" s="104">
        <v>15</v>
      </c>
      <c r="T62" s="77"/>
      <c r="U62" s="77"/>
      <c r="V62" s="77"/>
      <c r="W62" s="77"/>
      <c r="X62" s="77"/>
    </row>
    <row r="63" spans="1:24" ht="12.75" hidden="1" customHeight="1" x14ac:dyDescent="0.15">
      <c r="A63" s="77" t="s">
        <v>307</v>
      </c>
      <c r="B63" s="77" t="s">
        <v>306</v>
      </c>
      <c r="C63" s="77" t="s">
        <v>123</v>
      </c>
      <c r="D63" s="103">
        <v>2013</v>
      </c>
      <c r="E63" s="77" t="s">
        <v>1598</v>
      </c>
      <c r="F63" s="104">
        <v>74</v>
      </c>
      <c r="G63" s="105">
        <f t="shared" si="0"/>
        <v>0</v>
      </c>
      <c r="H63" s="104">
        <v>0</v>
      </c>
      <c r="I63" s="104">
        <v>0</v>
      </c>
      <c r="J63" s="104">
        <v>52</v>
      </c>
      <c r="K63" s="80">
        <f t="shared" si="1"/>
        <v>0</v>
      </c>
      <c r="L63" s="104">
        <v>0</v>
      </c>
      <c r="M63" s="104">
        <v>0</v>
      </c>
      <c r="N63" s="104">
        <v>57</v>
      </c>
      <c r="O63" s="104">
        <v>2</v>
      </c>
      <c r="P63" s="104">
        <v>125</v>
      </c>
      <c r="Q63" s="104">
        <v>10</v>
      </c>
      <c r="R63" s="104">
        <v>308</v>
      </c>
      <c r="S63" s="104">
        <v>12</v>
      </c>
      <c r="T63" s="77"/>
      <c r="U63" s="77"/>
      <c r="V63" s="77"/>
      <c r="W63" s="77"/>
      <c r="X63" s="77"/>
    </row>
    <row r="64" spans="1:24" ht="12.75" hidden="1" customHeight="1" x14ac:dyDescent="0.15">
      <c r="A64" s="77" t="s">
        <v>307</v>
      </c>
      <c r="B64" s="77" t="s">
        <v>306</v>
      </c>
      <c r="C64" s="77" t="s">
        <v>123</v>
      </c>
      <c r="D64" s="103">
        <v>2014</v>
      </c>
      <c r="E64" s="77" t="s">
        <v>1598</v>
      </c>
      <c r="F64" s="104">
        <v>74</v>
      </c>
      <c r="G64" s="105">
        <f t="shared" si="0"/>
        <v>0</v>
      </c>
      <c r="H64" s="104">
        <v>0</v>
      </c>
      <c r="I64" s="104">
        <v>0</v>
      </c>
      <c r="J64" s="104">
        <v>52</v>
      </c>
      <c r="K64" s="80">
        <f t="shared" si="1"/>
        <v>0</v>
      </c>
      <c r="L64" s="104">
        <v>0</v>
      </c>
      <c r="M64" s="104">
        <v>0</v>
      </c>
      <c r="N64" s="104">
        <v>57</v>
      </c>
      <c r="O64" s="104">
        <v>0</v>
      </c>
      <c r="P64" s="104">
        <v>125</v>
      </c>
      <c r="Q64" s="104">
        <v>13</v>
      </c>
      <c r="R64" s="104">
        <v>308</v>
      </c>
      <c r="S64" s="104">
        <v>13</v>
      </c>
      <c r="T64" s="77"/>
      <c r="U64" s="77"/>
      <c r="V64" s="77"/>
      <c r="W64" s="77"/>
      <c r="X64" s="77"/>
    </row>
    <row r="65" spans="1:24" ht="12.75" hidden="1" customHeight="1" x14ac:dyDescent="0.15">
      <c r="A65" s="77" t="s">
        <v>307</v>
      </c>
      <c r="B65" s="77" t="s">
        <v>306</v>
      </c>
      <c r="C65" s="77" t="s">
        <v>123</v>
      </c>
      <c r="D65" s="103">
        <v>2015</v>
      </c>
      <c r="E65" s="77" t="s">
        <v>1598</v>
      </c>
      <c r="F65" s="104">
        <v>74</v>
      </c>
      <c r="G65" s="105">
        <f t="shared" si="0"/>
        <v>0</v>
      </c>
      <c r="H65" s="104">
        <v>0</v>
      </c>
      <c r="I65" s="104">
        <v>0</v>
      </c>
      <c r="J65" s="104">
        <v>52</v>
      </c>
      <c r="K65" s="80">
        <f t="shared" si="1"/>
        <v>0</v>
      </c>
      <c r="L65" s="104">
        <v>0</v>
      </c>
      <c r="M65" s="104">
        <v>0</v>
      </c>
      <c r="N65" s="104">
        <v>57</v>
      </c>
      <c r="O65" s="104">
        <v>0</v>
      </c>
      <c r="P65" s="104">
        <v>125</v>
      </c>
      <c r="Q65" s="104">
        <v>10</v>
      </c>
      <c r="R65" s="104">
        <v>308</v>
      </c>
      <c r="S65" s="104">
        <v>10</v>
      </c>
      <c r="T65" s="77"/>
      <c r="U65" s="77"/>
      <c r="V65" s="77"/>
      <c r="W65" s="77"/>
      <c r="X65" s="77"/>
    </row>
    <row r="66" spans="1:24" ht="12.75" hidden="1" customHeight="1" x14ac:dyDescent="0.15">
      <c r="A66" s="77" t="s">
        <v>307</v>
      </c>
      <c r="B66" s="77" t="s">
        <v>306</v>
      </c>
      <c r="C66" s="77" t="s">
        <v>123</v>
      </c>
      <c r="D66" s="103">
        <v>2016</v>
      </c>
      <c r="E66" s="77" t="s">
        <v>1598</v>
      </c>
      <c r="F66" s="104">
        <v>74</v>
      </c>
      <c r="G66" s="105">
        <f t="shared" si="0"/>
        <v>0</v>
      </c>
      <c r="H66" s="104">
        <v>0</v>
      </c>
      <c r="I66" s="104">
        <v>0</v>
      </c>
      <c r="J66" s="104">
        <v>52</v>
      </c>
      <c r="K66" s="80">
        <f t="shared" si="1"/>
        <v>0</v>
      </c>
      <c r="L66" s="104">
        <v>0</v>
      </c>
      <c r="M66" s="104">
        <v>0</v>
      </c>
      <c r="N66" s="104">
        <v>57</v>
      </c>
      <c r="O66" s="104">
        <v>9</v>
      </c>
      <c r="P66" s="104">
        <v>125</v>
      </c>
      <c r="Q66" s="104">
        <v>13</v>
      </c>
      <c r="R66" s="104">
        <v>308</v>
      </c>
      <c r="S66" s="104">
        <v>22</v>
      </c>
      <c r="T66" s="77"/>
      <c r="U66" s="77"/>
      <c r="V66" s="77"/>
      <c r="W66" s="77"/>
      <c r="X66" s="77"/>
    </row>
    <row r="67" spans="1:24" ht="12.75" hidden="1" customHeight="1" x14ac:dyDescent="0.15">
      <c r="A67" s="77" t="s">
        <v>307</v>
      </c>
      <c r="B67" s="77" t="s">
        <v>306</v>
      </c>
      <c r="C67" s="77" t="s">
        <v>123</v>
      </c>
      <c r="D67" s="103">
        <v>2017</v>
      </c>
      <c r="E67" s="77" t="s">
        <v>1598</v>
      </c>
      <c r="F67" s="104">
        <v>74</v>
      </c>
      <c r="G67" s="105">
        <f t="shared" si="0"/>
        <v>0</v>
      </c>
      <c r="H67" s="104">
        <v>0</v>
      </c>
      <c r="I67" s="104">
        <v>0</v>
      </c>
      <c r="J67" s="104">
        <v>52</v>
      </c>
      <c r="K67" s="80">
        <f t="shared" si="1"/>
        <v>0</v>
      </c>
      <c r="L67" s="104">
        <v>0</v>
      </c>
      <c r="M67" s="104">
        <v>0</v>
      </c>
      <c r="N67" s="104">
        <v>57</v>
      </c>
      <c r="O67" s="104">
        <v>22</v>
      </c>
      <c r="P67" s="104">
        <v>125</v>
      </c>
      <c r="Q67" s="104">
        <v>17</v>
      </c>
      <c r="R67" s="104">
        <v>308</v>
      </c>
      <c r="S67" s="104">
        <v>39</v>
      </c>
      <c r="T67" s="77"/>
      <c r="U67" s="77"/>
      <c r="V67" s="77"/>
      <c r="W67" s="77"/>
      <c r="X67" s="77"/>
    </row>
    <row r="68" spans="1:24" ht="12.75" hidden="1" customHeight="1" x14ac:dyDescent="0.15">
      <c r="A68" s="77" t="s">
        <v>173</v>
      </c>
      <c r="B68" s="77" t="s">
        <v>168</v>
      </c>
      <c r="C68" s="77" t="s">
        <v>144</v>
      </c>
      <c r="D68" s="103">
        <v>2014</v>
      </c>
      <c r="E68" s="77" t="s">
        <v>1598</v>
      </c>
      <c r="F68" s="104">
        <v>20</v>
      </c>
      <c r="G68" s="105">
        <f t="shared" si="0"/>
        <v>0</v>
      </c>
      <c r="H68" s="104">
        <v>0</v>
      </c>
      <c r="I68" s="104">
        <v>0</v>
      </c>
      <c r="J68" s="104">
        <v>12</v>
      </c>
      <c r="K68" s="80">
        <f t="shared" si="1"/>
        <v>0</v>
      </c>
      <c r="L68" s="104">
        <v>0</v>
      </c>
      <c r="M68" s="104">
        <v>0</v>
      </c>
      <c r="N68" s="104">
        <v>14</v>
      </c>
      <c r="O68" s="104">
        <v>0</v>
      </c>
      <c r="P68" s="104">
        <v>34</v>
      </c>
      <c r="Q68" s="104">
        <v>2</v>
      </c>
      <c r="R68" s="104">
        <v>80</v>
      </c>
      <c r="S68" s="104">
        <v>2</v>
      </c>
      <c r="T68" s="77"/>
      <c r="U68" s="77"/>
      <c r="V68" s="77"/>
      <c r="W68" s="77"/>
      <c r="X68" s="77"/>
    </row>
    <row r="69" spans="1:24" ht="12.75" hidden="1" customHeight="1" x14ac:dyDescent="0.15">
      <c r="A69" s="77" t="s">
        <v>173</v>
      </c>
      <c r="B69" s="77" t="s">
        <v>168</v>
      </c>
      <c r="C69" s="77" t="s">
        <v>144</v>
      </c>
      <c r="D69" s="103">
        <v>2015</v>
      </c>
      <c r="E69" s="77" t="s">
        <v>1598</v>
      </c>
      <c r="F69" s="104">
        <v>20</v>
      </c>
      <c r="G69" s="105">
        <f t="shared" si="0"/>
        <v>0</v>
      </c>
      <c r="H69" s="104">
        <v>0</v>
      </c>
      <c r="I69" s="104">
        <v>0</v>
      </c>
      <c r="J69" s="104">
        <v>12</v>
      </c>
      <c r="K69" s="80">
        <f t="shared" si="1"/>
        <v>0</v>
      </c>
      <c r="L69" s="104">
        <v>0</v>
      </c>
      <c r="M69" s="104">
        <v>0</v>
      </c>
      <c r="N69" s="104">
        <v>14</v>
      </c>
      <c r="O69" s="104">
        <v>0</v>
      </c>
      <c r="P69" s="104">
        <v>34</v>
      </c>
      <c r="Q69" s="104">
        <v>1</v>
      </c>
      <c r="R69" s="104">
        <v>80</v>
      </c>
      <c r="S69" s="104">
        <v>1</v>
      </c>
      <c r="T69" s="77"/>
      <c r="U69" s="77"/>
      <c r="V69" s="77"/>
      <c r="W69" s="77"/>
      <c r="X69" s="77"/>
    </row>
    <row r="70" spans="1:24" ht="12.75" hidden="1" customHeight="1" x14ac:dyDescent="0.15">
      <c r="A70" s="77" t="s">
        <v>173</v>
      </c>
      <c r="B70" s="77" t="s">
        <v>168</v>
      </c>
      <c r="C70" s="77" t="s">
        <v>144</v>
      </c>
      <c r="D70" s="103">
        <v>2016</v>
      </c>
      <c r="E70" s="77" t="s">
        <v>1598</v>
      </c>
      <c r="F70" s="104">
        <v>20</v>
      </c>
      <c r="G70" s="105">
        <f t="shared" si="0"/>
        <v>0</v>
      </c>
      <c r="H70" s="104">
        <v>0</v>
      </c>
      <c r="I70" s="104">
        <v>0</v>
      </c>
      <c r="J70" s="104">
        <v>12</v>
      </c>
      <c r="K70" s="80">
        <f t="shared" si="1"/>
        <v>0</v>
      </c>
      <c r="L70" s="104">
        <v>0</v>
      </c>
      <c r="M70" s="104">
        <v>0</v>
      </c>
      <c r="N70" s="104">
        <v>14</v>
      </c>
      <c r="O70" s="104">
        <v>0</v>
      </c>
      <c r="P70" s="104">
        <v>34</v>
      </c>
      <c r="Q70" s="104">
        <v>0</v>
      </c>
      <c r="R70" s="104">
        <v>80</v>
      </c>
      <c r="S70" s="104">
        <v>0</v>
      </c>
      <c r="T70" s="77"/>
      <c r="U70" s="77"/>
      <c r="V70" s="77"/>
      <c r="W70" s="77"/>
      <c r="X70" s="77"/>
    </row>
    <row r="71" spans="1:24" ht="12.75" hidden="1" customHeight="1" x14ac:dyDescent="0.15">
      <c r="A71" s="77" t="s">
        <v>173</v>
      </c>
      <c r="B71" s="77" t="s">
        <v>168</v>
      </c>
      <c r="C71" s="77" t="s">
        <v>144</v>
      </c>
      <c r="D71" s="103">
        <v>2017</v>
      </c>
      <c r="E71" s="77" t="s">
        <v>1598</v>
      </c>
      <c r="F71" s="104">
        <v>20</v>
      </c>
      <c r="G71" s="105">
        <f t="shared" si="0"/>
        <v>0</v>
      </c>
      <c r="H71" s="104">
        <v>0</v>
      </c>
      <c r="I71" s="104">
        <v>0</v>
      </c>
      <c r="J71" s="104">
        <v>12</v>
      </c>
      <c r="K71" s="80">
        <f t="shared" si="1"/>
        <v>0</v>
      </c>
      <c r="L71" s="104">
        <v>0</v>
      </c>
      <c r="M71" s="104">
        <v>0</v>
      </c>
      <c r="N71" s="104">
        <v>14</v>
      </c>
      <c r="O71" s="104">
        <v>0</v>
      </c>
      <c r="P71" s="104">
        <v>34</v>
      </c>
      <c r="Q71" s="104">
        <v>1</v>
      </c>
      <c r="R71" s="104">
        <v>80</v>
      </c>
      <c r="S71" s="104">
        <v>1</v>
      </c>
      <c r="T71" s="77"/>
      <c r="U71" s="77"/>
      <c r="V71" s="77"/>
      <c r="W71" s="77"/>
      <c r="X71" s="77"/>
    </row>
    <row r="72" spans="1:24" ht="12.75" hidden="1" customHeight="1" x14ac:dyDescent="0.15">
      <c r="A72" s="77" t="s">
        <v>164</v>
      </c>
      <c r="B72" s="77" t="s">
        <v>162</v>
      </c>
      <c r="C72" s="77" t="s">
        <v>163</v>
      </c>
      <c r="D72" s="103">
        <v>2017</v>
      </c>
      <c r="E72" s="77" t="s">
        <v>1598</v>
      </c>
      <c r="F72" s="104">
        <v>72</v>
      </c>
      <c r="G72" s="105">
        <f t="shared" si="0"/>
        <v>0</v>
      </c>
      <c r="H72" s="104">
        <v>0</v>
      </c>
      <c r="I72" s="104">
        <v>0</v>
      </c>
      <c r="J72" s="104">
        <v>108</v>
      </c>
      <c r="K72" s="80">
        <f t="shared" si="1"/>
        <v>2</v>
      </c>
      <c r="L72" s="104">
        <v>2</v>
      </c>
      <c r="M72" s="104">
        <v>0</v>
      </c>
      <c r="N72" s="104">
        <v>115</v>
      </c>
      <c r="O72" s="104">
        <v>6</v>
      </c>
      <c r="P72" s="104">
        <v>115</v>
      </c>
      <c r="Q72" s="104">
        <v>0</v>
      </c>
      <c r="R72" s="104">
        <v>410</v>
      </c>
      <c r="S72" s="104">
        <v>8</v>
      </c>
      <c r="T72" s="77"/>
      <c r="U72" s="77"/>
      <c r="V72" s="77"/>
      <c r="W72" s="77"/>
      <c r="X72" s="77"/>
    </row>
    <row r="73" spans="1:24" ht="12.75" hidden="1" customHeight="1" x14ac:dyDescent="0.15">
      <c r="A73" s="77" t="s">
        <v>156</v>
      </c>
      <c r="B73" s="77" t="s">
        <v>154</v>
      </c>
      <c r="C73" s="77" t="s">
        <v>128</v>
      </c>
      <c r="D73" s="103">
        <v>2017</v>
      </c>
      <c r="E73" s="77" t="s">
        <v>1598</v>
      </c>
      <c r="F73" s="104">
        <v>9706</v>
      </c>
      <c r="G73" s="105">
        <f t="shared" si="0"/>
        <v>182</v>
      </c>
      <c r="H73" s="104">
        <v>182</v>
      </c>
      <c r="I73" s="104">
        <v>0</v>
      </c>
      <c r="J73" s="104">
        <v>5800</v>
      </c>
      <c r="K73" s="80">
        <f t="shared" si="1"/>
        <v>76</v>
      </c>
      <c r="L73" s="104">
        <v>76</v>
      </c>
      <c r="M73" s="104">
        <v>0</v>
      </c>
      <c r="N73" s="104">
        <v>6453</v>
      </c>
      <c r="O73" s="104">
        <v>4388</v>
      </c>
      <c r="P73" s="104">
        <v>14331</v>
      </c>
      <c r="Q73" s="104">
        <v>3117</v>
      </c>
      <c r="R73" s="104">
        <v>36290</v>
      </c>
      <c r="S73" s="104">
        <v>7763</v>
      </c>
      <c r="T73" s="77"/>
      <c r="U73" s="77"/>
      <c r="V73" s="77"/>
      <c r="W73" s="77"/>
      <c r="X73" s="77"/>
    </row>
    <row r="74" spans="1:24" ht="12.75" hidden="1" customHeight="1" x14ac:dyDescent="0.15">
      <c r="A74" s="77" t="s">
        <v>174</v>
      </c>
      <c r="B74" s="77" t="s">
        <v>168</v>
      </c>
      <c r="C74" s="77" t="s">
        <v>144</v>
      </c>
      <c r="D74" s="103">
        <v>2014</v>
      </c>
      <c r="E74" s="77" t="s">
        <v>1598</v>
      </c>
      <c r="F74" s="104">
        <v>142</v>
      </c>
      <c r="G74" s="105">
        <f t="shared" si="0"/>
        <v>47</v>
      </c>
      <c r="H74" s="104">
        <v>47</v>
      </c>
      <c r="I74" s="104">
        <v>0</v>
      </c>
      <c r="J74" s="104">
        <v>83</v>
      </c>
      <c r="K74" s="80">
        <f t="shared" si="1"/>
        <v>16</v>
      </c>
      <c r="L74" s="104">
        <v>16</v>
      </c>
      <c r="M74" s="104">
        <v>0</v>
      </c>
      <c r="N74" s="104">
        <v>90</v>
      </c>
      <c r="O74" s="104">
        <v>0</v>
      </c>
      <c r="P74" s="104">
        <v>242</v>
      </c>
      <c r="Q74" s="104">
        <v>19</v>
      </c>
      <c r="R74" s="104">
        <v>557</v>
      </c>
      <c r="S74" s="104">
        <v>82</v>
      </c>
      <c r="T74" s="77"/>
      <c r="U74" s="77"/>
      <c r="V74" s="77"/>
      <c r="W74" s="77"/>
      <c r="X74" s="77"/>
    </row>
    <row r="75" spans="1:24" ht="12.75" hidden="1" customHeight="1" x14ac:dyDescent="0.15">
      <c r="A75" s="77" t="s">
        <v>174</v>
      </c>
      <c r="B75" s="77" t="s">
        <v>168</v>
      </c>
      <c r="C75" s="77" t="s">
        <v>144</v>
      </c>
      <c r="D75" s="103">
        <v>2015</v>
      </c>
      <c r="E75" s="77" t="s">
        <v>1598</v>
      </c>
      <c r="F75" s="104">
        <v>142</v>
      </c>
      <c r="G75" s="105">
        <f t="shared" si="0"/>
        <v>0</v>
      </c>
      <c r="H75" s="104">
        <v>0</v>
      </c>
      <c r="I75" s="104">
        <v>0</v>
      </c>
      <c r="J75" s="104">
        <v>83</v>
      </c>
      <c r="K75" s="80">
        <f t="shared" si="1"/>
        <v>1</v>
      </c>
      <c r="L75" s="104">
        <v>1</v>
      </c>
      <c r="M75" s="104">
        <v>0</v>
      </c>
      <c r="N75" s="104">
        <v>90</v>
      </c>
      <c r="O75" s="104">
        <v>0</v>
      </c>
      <c r="P75" s="104">
        <v>242</v>
      </c>
      <c r="Q75" s="104">
        <v>21</v>
      </c>
      <c r="R75" s="104">
        <v>557</v>
      </c>
      <c r="S75" s="104">
        <v>22</v>
      </c>
      <c r="T75" s="77"/>
      <c r="U75" s="77"/>
      <c r="V75" s="77"/>
      <c r="W75" s="77"/>
      <c r="X75" s="77"/>
    </row>
    <row r="76" spans="1:24" ht="12.75" hidden="1" customHeight="1" x14ac:dyDescent="0.15">
      <c r="A76" s="77" t="s">
        <v>174</v>
      </c>
      <c r="B76" s="77" t="s">
        <v>168</v>
      </c>
      <c r="C76" s="77" t="s">
        <v>144</v>
      </c>
      <c r="D76" s="103">
        <v>2016</v>
      </c>
      <c r="E76" s="77" t="s">
        <v>1598</v>
      </c>
      <c r="F76" s="104">
        <v>142</v>
      </c>
      <c r="G76" s="105">
        <f t="shared" si="0"/>
        <v>0</v>
      </c>
      <c r="H76" s="104">
        <v>0</v>
      </c>
      <c r="I76" s="104">
        <v>0</v>
      </c>
      <c r="J76" s="104">
        <v>83</v>
      </c>
      <c r="K76" s="80">
        <f t="shared" si="1"/>
        <v>0</v>
      </c>
      <c r="L76" s="104">
        <v>0</v>
      </c>
      <c r="M76" s="104">
        <v>0</v>
      </c>
      <c r="N76" s="104">
        <v>90</v>
      </c>
      <c r="O76" s="104">
        <v>0</v>
      </c>
      <c r="P76" s="104">
        <v>242</v>
      </c>
      <c r="Q76" s="104">
        <v>31</v>
      </c>
      <c r="R76" s="104">
        <v>557</v>
      </c>
      <c r="S76" s="104">
        <v>31</v>
      </c>
      <c r="T76" s="77"/>
      <c r="U76" s="77"/>
      <c r="V76" s="77"/>
      <c r="W76" s="77"/>
      <c r="X76" s="77"/>
    </row>
    <row r="77" spans="1:24" ht="12.75" hidden="1" customHeight="1" x14ac:dyDescent="0.15">
      <c r="A77" s="77" t="s">
        <v>174</v>
      </c>
      <c r="B77" s="77" t="s">
        <v>168</v>
      </c>
      <c r="C77" s="77" t="s">
        <v>144</v>
      </c>
      <c r="D77" s="103">
        <v>2017</v>
      </c>
      <c r="E77" s="77" t="s">
        <v>1598</v>
      </c>
      <c r="F77" s="104">
        <v>142</v>
      </c>
      <c r="G77" s="105">
        <f t="shared" si="0"/>
        <v>0</v>
      </c>
      <c r="H77" s="104">
        <v>0</v>
      </c>
      <c r="I77" s="104">
        <v>0</v>
      </c>
      <c r="J77" s="104">
        <v>83</v>
      </c>
      <c r="K77" s="80">
        <f t="shared" si="1"/>
        <v>0</v>
      </c>
      <c r="L77" s="104">
        <v>0</v>
      </c>
      <c r="M77" s="104">
        <v>0</v>
      </c>
      <c r="N77" s="104">
        <v>90</v>
      </c>
      <c r="O77" s="104">
        <v>1</v>
      </c>
      <c r="P77" s="104">
        <v>242</v>
      </c>
      <c r="Q77" s="104">
        <v>56</v>
      </c>
      <c r="R77" s="104">
        <v>557</v>
      </c>
      <c r="S77" s="104">
        <v>57</v>
      </c>
      <c r="T77" s="77"/>
      <c r="U77" s="77"/>
      <c r="V77" s="77"/>
      <c r="W77" s="77"/>
      <c r="X77" s="77"/>
    </row>
    <row r="78" spans="1:24" ht="12.75" hidden="1" customHeight="1" x14ac:dyDescent="0.15">
      <c r="A78" s="77" t="s">
        <v>317</v>
      </c>
      <c r="B78" s="77" t="s">
        <v>316</v>
      </c>
      <c r="C78" s="77" t="s">
        <v>144</v>
      </c>
      <c r="D78" s="103">
        <v>2014</v>
      </c>
      <c r="E78" s="77" t="s">
        <v>1598</v>
      </c>
      <c r="F78" s="104">
        <v>872</v>
      </c>
      <c r="G78" s="105">
        <f t="shared" si="0"/>
        <v>0</v>
      </c>
      <c r="H78" s="104">
        <v>0</v>
      </c>
      <c r="I78" s="104">
        <v>0</v>
      </c>
      <c r="J78" s="104">
        <v>593</v>
      </c>
      <c r="K78" s="80">
        <f t="shared" si="1"/>
        <v>0</v>
      </c>
      <c r="L78" s="104">
        <v>0</v>
      </c>
      <c r="M78" s="104">
        <v>0</v>
      </c>
      <c r="N78" s="104">
        <v>685</v>
      </c>
      <c r="O78" s="104">
        <v>0</v>
      </c>
      <c r="P78" s="104">
        <v>1642</v>
      </c>
      <c r="Q78" s="104">
        <v>0</v>
      </c>
      <c r="R78" s="104">
        <v>3792</v>
      </c>
      <c r="S78" s="104">
        <v>0</v>
      </c>
      <c r="T78" s="77"/>
      <c r="U78" s="77"/>
      <c r="V78" s="77"/>
      <c r="W78" s="77"/>
      <c r="X78" s="77"/>
    </row>
    <row r="79" spans="1:24" ht="12.75" hidden="1" customHeight="1" x14ac:dyDescent="0.15">
      <c r="A79" s="77" t="s">
        <v>317</v>
      </c>
      <c r="B79" s="77" t="s">
        <v>316</v>
      </c>
      <c r="C79" s="77" t="s">
        <v>144</v>
      </c>
      <c r="D79" s="103">
        <v>2015</v>
      </c>
      <c r="E79" s="77" t="s">
        <v>1598</v>
      </c>
      <c r="F79" s="104">
        <v>872</v>
      </c>
      <c r="G79" s="105">
        <f t="shared" si="0"/>
        <v>0</v>
      </c>
      <c r="H79" s="104">
        <v>0</v>
      </c>
      <c r="I79" s="104">
        <v>0</v>
      </c>
      <c r="J79" s="104">
        <v>593</v>
      </c>
      <c r="K79" s="80">
        <f t="shared" si="1"/>
        <v>0</v>
      </c>
      <c r="L79" s="104">
        <v>0</v>
      </c>
      <c r="M79" s="104">
        <v>0</v>
      </c>
      <c r="N79" s="104">
        <v>685</v>
      </c>
      <c r="O79" s="104">
        <v>0</v>
      </c>
      <c r="P79" s="104">
        <v>1642</v>
      </c>
      <c r="Q79" s="104">
        <v>0</v>
      </c>
      <c r="R79" s="104">
        <v>3792</v>
      </c>
      <c r="S79" s="104">
        <v>0</v>
      </c>
      <c r="T79" s="77"/>
      <c r="U79" s="77"/>
      <c r="V79" s="77"/>
      <c r="W79" s="77"/>
      <c r="X79" s="77"/>
    </row>
    <row r="80" spans="1:24" ht="12.75" hidden="1" customHeight="1" x14ac:dyDescent="0.15">
      <c r="A80" s="77" t="s">
        <v>317</v>
      </c>
      <c r="B80" s="77" t="s">
        <v>316</v>
      </c>
      <c r="C80" s="77" t="s">
        <v>144</v>
      </c>
      <c r="D80" s="103">
        <v>2016</v>
      </c>
      <c r="E80" s="77" t="s">
        <v>1598</v>
      </c>
      <c r="F80" s="104">
        <v>872</v>
      </c>
      <c r="G80" s="105">
        <f t="shared" si="0"/>
        <v>0</v>
      </c>
      <c r="H80" s="104">
        <v>0</v>
      </c>
      <c r="I80" s="104">
        <v>0</v>
      </c>
      <c r="J80" s="104">
        <v>593</v>
      </c>
      <c r="K80" s="80">
        <f t="shared" si="1"/>
        <v>0</v>
      </c>
      <c r="L80" s="104">
        <v>0</v>
      </c>
      <c r="M80" s="104">
        <v>0</v>
      </c>
      <c r="N80" s="104">
        <v>685</v>
      </c>
      <c r="O80" s="104">
        <v>0</v>
      </c>
      <c r="P80" s="104">
        <v>1642</v>
      </c>
      <c r="Q80" s="104">
        <v>0</v>
      </c>
      <c r="R80" s="104">
        <v>3792</v>
      </c>
      <c r="S80" s="104">
        <v>0</v>
      </c>
      <c r="T80" s="77"/>
      <c r="U80" s="77"/>
      <c r="V80" s="77"/>
      <c r="W80" s="77"/>
      <c r="X80" s="77"/>
    </row>
    <row r="81" spans="1:24" ht="12.75" hidden="1" customHeight="1" x14ac:dyDescent="0.15">
      <c r="A81" s="77" t="s">
        <v>317</v>
      </c>
      <c r="B81" s="77" t="s">
        <v>316</v>
      </c>
      <c r="C81" s="77" t="s">
        <v>144</v>
      </c>
      <c r="D81" s="103">
        <v>2017</v>
      </c>
      <c r="E81" s="77" t="s">
        <v>1598</v>
      </c>
      <c r="F81" s="104">
        <v>872</v>
      </c>
      <c r="G81" s="105">
        <f t="shared" si="0"/>
        <v>0</v>
      </c>
      <c r="H81" s="104">
        <v>0</v>
      </c>
      <c r="I81" s="104">
        <v>0</v>
      </c>
      <c r="J81" s="104">
        <v>593</v>
      </c>
      <c r="K81" s="80">
        <f t="shared" si="1"/>
        <v>0</v>
      </c>
      <c r="L81" s="104">
        <v>0</v>
      </c>
      <c r="M81" s="104">
        <v>0</v>
      </c>
      <c r="N81" s="104">
        <v>685</v>
      </c>
      <c r="O81" s="104">
        <v>0</v>
      </c>
      <c r="P81" s="104">
        <v>1642</v>
      </c>
      <c r="Q81" s="104">
        <v>0</v>
      </c>
      <c r="R81" s="104">
        <v>3792</v>
      </c>
      <c r="S81" s="104">
        <v>0</v>
      </c>
      <c r="T81" s="77"/>
      <c r="U81" s="77"/>
      <c r="V81" s="77"/>
      <c r="W81" s="77"/>
      <c r="X81" s="77"/>
    </row>
    <row r="82" spans="1:24" ht="12.75" hidden="1" customHeight="1" x14ac:dyDescent="0.15">
      <c r="A82" s="77" t="s">
        <v>354</v>
      </c>
      <c r="B82" s="77" t="s">
        <v>352</v>
      </c>
      <c r="C82" s="77" t="s">
        <v>144</v>
      </c>
      <c r="D82" s="103">
        <v>2016</v>
      </c>
      <c r="E82" s="77" t="s">
        <v>1598</v>
      </c>
      <c r="F82" s="104">
        <v>188</v>
      </c>
      <c r="G82" s="105">
        <f t="shared" si="0"/>
        <v>0</v>
      </c>
      <c r="H82" s="104">
        <v>0</v>
      </c>
      <c r="I82" s="104">
        <v>0</v>
      </c>
      <c r="J82" s="104">
        <v>138</v>
      </c>
      <c r="K82" s="80">
        <f t="shared" si="1"/>
        <v>0</v>
      </c>
      <c r="L82" s="104">
        <v>0</v>
      </c>
      <c r="M82" s="104">
        <v>0</v>
      </c>
      <c r="N82" s="104">
        <v>154</v>
      </c>
      <c r="O82" s="104">
        <v>0</v>
      </c>
      <c r="P82" s="104">
        <v>363</v>
      </c>
      <c r="Q82" s="104">
        <v>0</v>
      </c>
      <c r="R82" s="104">
        <v>843</v>
      </c>
      <c r="S82" s="104">
        <v>0</v>
      </c>
      <c r="T82" s="77"/>
      <c r="U82" s="77"/>
      <c r="V82" s="77"/>
      <c r="W82" s="77"/>
      <c r="X82" s="77"/>
    </row>
    <row r="83" spans="1:24" ht="12.75" hidden="1" customHeight="1" x14ac:dyDescent="0.15">
      <c r="A83" s="77" t="s">
        <v>354</v>
      </c>
      <c r="B83" s="77" t="s">
        <v>352</v>
      </c>
      <c r="C83" s="77" t="s">
        <v>144</v>
      </c>
      <c r="D83" s="103">
        <v>2017</v>
      </c>
      <c r="E83" s="77" t="s">
        <v>1598</v>
      </c>
      <c r="F83" s="104">
        <v>188</v>
      </c>
      <c r="G83" s="105">
        <f t="shared" si="0"/>
        <v>0</v>
      </c>
      <c r="H83" s="104">
        <v>0</v>
      </c>
      <c r="I83" s="104">
        <v>0</v>
      </c>
      <c r="J83" s="104">
        <v>138</v>
      </c>
      <c r="K83" s="80">
        <f t="shared" si="1"/>
        <v>0</v>
      </c>
      <c r="L83" s="104">
        <v>0</v>
      </c>
      <c r="M83" s="104">
        <v>0</v>
      </c>
      <c r="N83" s="104">
        <v>154</v>
      </c>
      <c r="O83" s="104">
        <v>2</v>
      </c>
      <c r="P83" s="104">
        <v>363</v>
      </c>
      <c r="Q83" s="104">
        <v>1</v>
      </c>
      <c r="R83" s="104">
        <v>843</v>
      </c>
      <c r="S83" s="104">
        <v>3</v>
      </c>
      <c r="T83" s="77"/>
      <c r="U83" s="77"/>
      <c r="V83" s="77"/>
      <c r="W83" s="77"/>
      <c r="X83" s="77"/>
    </row>
    <row r="84" spans="1:24" ht="12.75" hidden="1" customHeight="1" x14ac:dyDescent="0.15">
      <c r="A84" s="77" t="s">
        <v>318</v>
      </c>
      <c r="B84" s="77" t="s">
        <v>316</v>
      </c>
      <c r="C84" s="77" t="s">
        <v>144</v>
      </c>
      <c r="D84" s="103">
        <v>2017</v>
      </c>
      <c r="E84" s="77" t="s">
        <v>1598</v>
      </c>
      <c r="F84" s="104">
        <v>1264</v>
      </c>
      <c r="G84" s="105">
        <f t="shared" si="0"/>
        <v>0</v>
      </c>
      <c r="H84" s="104">
        <v>0</v>
      </c>
      <c r="I84" s="104">
        <v>0</v>
      </c>
      <c r="J84" s="104">
        <v>854</v>
      </c>
      <c r="K84" s="80">
        <f t="shared" si="1"/>
        <v>0</v>
      </c>
      <c r="L84" s="104">
        <v>0</v>
      </c>
      <c r="M84" s="104">
        <v>0</v>
      </c>
      <c r="N84" s="104">
        <v>969</v>
      </c>
      <c r="O84" s="104">
        <v>323</v>
      </c>
      <c r="P84" s="104">
        <v>2160</v>
      </c>
      <c r="Q84" s="104">
        <v>423</v>
      </c>
      <c r="R84" s="104">
        <v>5247</v>
      </c>
      <c r="S84" s="104">
        <v>746</v>
      </c>
      <c r="T84" s="77"/>
      <c r="U84" s="77"/>
      <c r="V84" s="77"/>
      <c r="W84" s="77"/>
      <c r="X84" s="77"/>
    </row>
    <row r="85" spans="1:24" ht="12.75" hidden="1" customHeight="1" x14ac:dyDescent="0.15">
      <c r="A85" s="77" t="s">
        <v>175</v>
      </c>
      <c r="B85" s="77" t="s">
        <v>168</v>
      </c>
      <c r="C85" s="77" t="s">
        <v>144</v>
      </c>
      <c r="D85" s="103">
        <v>2014</v>
      </c>
      <c r="E85" s="77" t="s">
        <v>1598</v>
      </c>
      <c r="F85" s="104">
        <v>11</v>
      </c>
      <c r="G85" s="105">
        <f t="shared" si="0"/>
        <v>0</v>
      </c>
      <c r="H85" s="104">
        <v>0</v>
      </c>
      <c r="I85" s="104">
        <v>0</v>
      </c>
      <c r="J85" s="104">
        <v>7</v>
      </c>
      <c r="K85" s="80">
        <f t="shared" si="1"/>
        <v>0</v>
      </c>
      <c r="L85" s="104">
        <v>0</v>
      </c>
      <c r="M85" s="104">
        <v>0</v>
      </c>
      <c r="N85" s="104">
        <v>8</v>
      </c>
      <c r="O85" s="104">
        <v>0</v>
      </c>
      <c r="P85" s="104">
        <v>21</v>
      </c>
      <c r="Q85" s="104">
        <v>0</v>
      </c>
      <c r="R85" s="104">
        <v>47</v>
      </c>
      <c r="S85" s="104">
        <v>0</v>
      </c>
      <c r="T85" s="77"/>
      <c r="U85" s="77"/>
      <c r="V85" s="77"/>
      <c r="W85" s="77"/>
      <c r="X85" s="77"/>
    </row>
    <row r="86" spans="1:24" ht="12.75" hidden="1" customHeight="1" x14ac:dyDescent="0.15">
      <c r="A86" s="77" t="s">
        <v>175</v>
      </c>
      <c r="B86" s="77" t="s">
        <v>168</v>
      </c>
      <c r="C86" s="77" t="s">
        <v>144</v>
      </c>
      <c r="D86" s="103">
        <v>2015</v>
      </c>
      <c r="E86" s="77" t="s">
        <v>1598</v>
      </c>
      <c r="F86" s="104">
        <v>11</v>
      </c>
      <c r="G86" s="105">
        <f t="shared" si="0"/>
        <v>0</v>
      </c>
      <c r="H86" s="104">
        <v>0</v>
      </c>
      <c r="I86" s="104">
        <v>0</v>
      </c>
      <c r="J86" s="104">
        <v>7</v>
      </c>
      <c r="K86" s="80">
        <f t="shared" si="1"/>
        <v>0</v>
      </c>
      <c r="L86" s="104">
        <v>0</v>
      </c>
      <c r="M86" s="104">
        <v>0</v>
      </c>
      <c r="N86" s="104">
        <v>8</v>
      </c>
      <c r="O86" s="104">
        <v>3</v>
      </c>
      <c r="P86" s="104">
        <v>21</v>
      </c>
      <c r="Q86" s="104">
        <v>0</v>
      </c>
      <c r="R86" s="104">
        <v>47</v>
      </c>
      <c r="S86" s="104">
        <v>3</v>
      </c>
      <c r="T86" s="77"/>
      <c r="U86" s="77"/>
      <c r="V86" s="77"/>
      <c r="W86" s="77"/>
      <c r="X86" s="77"/>
    </row>
    <row r="87" spans="1:24" ht="12.75" hidden="1" customHeight="1" x14ac:dyDescent="0.15">
      <c r="A87" s="77" t="s">
        <v>175</v>
      </c>
      <c r="B87" s="77" t="s">
        <v>168</v>
      </c>
      <c r="C87" s="77" t="s">
        <v>144</v>
      </c>
      <c r="D87" s="103">
        <v>2016</v>
      </c>
      <c r="E87" s="77" t="s">
        <v>1598</v>
      </c>
      <c r="F87" s="104">
        <v>11</v>
      </c>
      <c r="G87" s="105">
        <f t="shared" si="0"/>
        <v>0</v>
      </c>
      <c r="H87" s="104">
        <v>0</v>
      </c>
      <c r="I87" s="104">
        <v>0</v>
      </c>
      <c r="J87" s="104">
        <v>7</v>
      </c>
      <c r="K87" s="80">
        <f t="shared" si="1"/>
        <v>0</v>
      </c>
      <c r="L87" s="104">
        <v>0</v>
      </c>
      <c r="M87" s="104">
        <v>0</v>
      </c>
      <c r="N87" s="104">
        <v>8</v>
      </c>
      <c r="O87" s="104">
        <v>0</v>
      </c>
      <c r="P87" s="104">
        <v>21</v>
      </c>
      <c r="Q87" s="104">
        <v>10</v>
      </c>
      <c r="R87" s="104">
        <v>47</v>
      </c>
      <c r="S87" s="104">
        <v>10</v>
      </c>
      <c r="T87" s="77"/>
      <c r="U87" s="77"/>
      <c r="V87" s="77"/>
      <c r="W87" s="77"/>
      <c r="X87" s="77"/>
    </row>
    <row r="88" spans="1:24" ht="12.75" hidden="1" customHeight="1" x14ac:dyDescent="0.15">
      <c r="A88" s="77" t="s">
        <v>175</v>
      </c>
      <c r="B88" s="77" t="s">
        <v>168</v>
      </c>
      <c r="C88" s="77" t="s">
        <v>144</v>
      </c>
      <c r="D88" s="103">
        <v>2017</v>
      </c>
      <c r="E88" s="77" t="s">
        <v>1598</v>
      </c>
      <c r="F88" s="104">
        <v>11</v>
      </c>
      <c r="G88" s="105">
        <f t="shared" si="0"/>
        <v>65</v>
      </c>
      <c r="H88" s="104">
        <v>65</v>
      </c>
      <c r="I88" s="104">
        <v>0</v>
      </c>
      <c r="J88" s="104">
        <v>7</v>
      </c>
      <c r="K88" s="80">
        <f t="shared" si="1"/>
        <v>0</v>
      </c>
      <c r="L88" s="104">
        <v>0</v>
      </c>
      <c r="M88" s="104">
        <v>0</v>
      </c>
      <c r="N88" s="104">
        <v>8</v>
      </c>
      <c r="O88" s="104">
        <v>0</v>
      </c>
      <c r="P88" s="104">
        <v>21</v>
      </c>
      <c r="Q88" s="104">
        <v>62</v>
      </c>
      <c r="R88" s="104">
        <v>47</v>
      </c>
      <c r="S88" s="104">
        <v>127</v>
      </c>
      <c r="T88" s="77"/>
      <c r="U88" s="77"/>
      <c r="V88" s="77"/>
      <c r="W88" s="77"/>
      <c r="X88" s="77"/>
    </row>
    <row r="89" spans="1:24" ht="12.75" hidden="1" customHeight="1" x14ac:dyDescent="0.15">
      <c r="A89" s="77" t="s">
        <v>176</v>
      </c>
      <c r="B89" s="77" t="s">
        <v>168</v>
      </c>
      <c r="C89" s="77" t="s">
        <v>144</v>
      </c>
      <c r="D89" s="103">
        <v>2014</v>
      </c>
      <c r="E89" s="77" t="s">
        <v>1598</v>
      </c>
      <c r="F89" s="104">
        <v>11</v>
      </c>
      <c r="G89" s="105">
        <f t="shared" si="0"/>
        <v>0</v>
      </c>
      <c r="H89" s="104">
        <v>0</v>
      </c>
      <c r="I89" s="104">
        <v>0</v>
      </c>
      <c r="J89" s="104">
        <v>7</v>
      </c>
      <c r="K89" s="80">
        <f t="shared" si="1"/>
        <v>0</v>
      </c>
      <c r="L89" s="104">
        <v>0</v>
      </c>
      <c r="M89" s="104">
        <v>0</v>
      </c>
      <c r="N89" s="104">
        <v>8</v>
      </c>
      <c r="O89" s="104">
        <v>4</v>
      </c>
      <c r="P89" s="104">
        <v>20</v>
      </c>
      <c r="Q89" s="104">
        <v>2</v>
      </c>
      <c r="R89" s="104">
        <v>46</v>
      </c>
      <c r="S89" s="104">
        <v>6</v>
      </c>
      <c r="T89" s="77"/>
      <c r="U89" s="77"/>
      <c r="V89" s="77"/>
      <c r="W89" s="77"/>
      <c r="X89" s="77"/>
    </row>
    <row r="90" spans="1:24" ht="12.75" hidden="1" customHeight="1" x14ac:dyDescent="0.15">
      <c r="A90" s="77" t="s">
        <v>176</v>
      </c>
      <c r="B90" s="77" t="s">
        <v>168</v>
      </c>
      <c r="C90" s="77" t="s">
        <v>144</v>
      </c>
      <c r="D90" s="103">
        <v>2015</v>
      </c>
      <c r="E90" s="77" t="s">
        <v>1598</v>
      </c>
      <c r="F90" s="104">
        <v>11</v>
      </c>
      <c r="G90" s="105">
        <f t="shared" si="0"/>
        <v>0</v>
      </c>
      <c r="H90" s="104">
        <v>0</v>
      </c>
      <c r="I90" s="104">
        <v>0</v>
      </c>
      <c r="J90" s="104">
        <v>7</v>
      </c>
      <c r="K90" s="80">
        <f t="shared" si="1"/>
        <v>0</v>
      </c>
      <c r="L90" s="104">
        <v>0</v>
      </c>
      <c r="M90" s="104">
        <v>0</v>
      </c>
      <c r="N90" s="104">
        <v>8</v>
      </c>
      <c r="O90" s="104">
        <v>1</v>
      </c>
      <c r="P90" s="104">
        <v>20</v>
      </c>
      <c r="Q90" s="104">
        <v>3</v>
      </c>
      <c r="R90" s="104">
        <v>46</v>
      </c>
      <c r="S90" s="104">
        <v>4</v>
      </c>
      <c r="T90" s="77"/>
      <c r="U90" s="77"/>
      <c r="V90" s="77"/>
      <c r="W90" s="77"/>
      <c r="X90" s="77"/>
    </row>
    <row r="91" spans="1:24" ht="12.75" hidden="1" customHeight="1" x14ac:dyDescent="0.15">
      <c r="A91" s="77" t="s">
        <v>176</v>
      </c>
      <c r="B91" s="77" t="s">
        <v>168</v>
      </c>
      <c r="C91" s="77" t="s">
        <v>144</v>
      </c>
      <c r="D91" s="103">
        <v>2016</v>
      </c>
      <c r="E91" s="77" t="s">
        <v>1598</v>
      </c>
      <c r="F91" s="104">
        <v>11</v>
      </c>
      <c r="G91" s="105">
        <f t="shared" si="0"/>
        <v>0</v>
      </c>
      <c r="H91" s="104">
        <v>0</v>
      </c>
      <c r="I91" s="104">
        <v>0</v>
      </c>
      <c r="J91" s="104">
        <v>7</v>
      </c>
      <c r="K91" s="80">
        <f t="shared" si="1"/>
        <v>0</v>
      </c>
      <c r="L91" s="104">
        <v>0</v>
      </c>
      <c r="M91" s="104">
        <v>0</v>
      </c>
      <c r="N91" s="104">
        <v>8</v>
      </c>
      <c r="O91" s="104">
        <v>0</v>
      </c>
      <c r="P91" s="104">
        <v>20</v>
      </c>
      <c r="Q91" s="104">
        <v>5</v>
      </c>
      <c r="R91" s="104">
        <v>46</v>
      </c>
      <c r="S91" s="104">
        <v>5</v>
      </c>
      <c r="T91" s="77"/>
      <c r="U91" s="77"/>
      <c r="V91" s="77"/>
      <c r="W91" s="77"/>
      <c r="X91" s="77"/>
    </row>
    <row r="92" spans="1:24" ht="12.75" hidden="1" customHeight="1" x14ac:dyDescent="0.15">
      <c r="A92" s="77" t="s">
        <v>176</v>
      </c>
      <c r="B92" s="77" t="s">
        <v>168</v>
      </c>
      <c r="C92" s="77" t="s">
        <v>144</v>
      </c>
      <c r="D92" s="103">
        <v>2017</v>
      </c>
      <c r="E92" s="77" t="s">
        <v>1598</v>
      </c>
      <c r="F92" s="104">
        <v>11</v>
      </c>
      <c r="G92" s="105">
        <f t="shared" si="0"/>
        <v>0</v>
      </c>
      <c r="H92" s="104">
        <v>0</v>
      </c>
      <c r="I92" s="104">
        <v>0</v>
      </c>
      <c r="J92" s="104">
        <v>7</v>
      </c>
      <c r="K92" s="80">
        <f t="shared" si="1"/>
        <v>0</v>
      </c>
      <c r="L92" s="104">
        <v>0</v>
      </c>
      <c r="M92" s="104">
        <v>0</v>
      </c>
      <c r="N92" s="104">
        <v>8</v>
      </c>
      <c r="O92" s="104">
        <v>5</v>
      </c>
      <c r="P92" s="104">
        <v>20</v>
      </c>
      <c r="Q92" s="104">
        <v>7</v>
      </c>
      <c r="R92" s="104">
        <v>46</v>
      </c>
      <c r="S92" s="104">
        <v>12</v>
      </c>
      <c r="T92" s="77"/>
      <c r="U92" s="77"/>
      <c r="V92" s="77"/>
      <c r="W92" s="77"/>
      <c r="X92" s="77"/>
    </row>
    <row r="93" spans="1:24" ht="12.75" hidden="1" customHeight="1" x14ac:dyDescent="0.15">
      <c r="A93" s="77" t="s">
        <v>177</v>
      </c>
      <c r="B93" s="77" t="s">
        <v>168</v>
      </c>
      <c r="C93" s="77" t="s">
        <v>144</v>
      </c>
      <c r="D93" s="103">
        <v>2014</v>
      </c>
      <c r="E93" s="77" t="s">
        <v>1598</v>
      </c>
      <c r="F93" s="104">
        <v>263</v>
      </c>
      <c r="G93" s="105">
        <f t="shared" si="0"/>
        <v>0</v>
      </c>
      <c r="H93" s="104">
        <v>0</v>
      </c>
      <c r="I93" s="104">
        <v>0</v>
      </c>
      <c r="J93" s="104">
        <v>164</v>
      </c>
      <c r="K93" s="80">
        <f t="shared" si="1"/>
        <v>0</v>
      </c>
      <c r="L93" s="104">
        <v>0</v>
      </c>
      <c r="M93" s="104">
        <v>0</v>
      </c>
      <c r="N93" s="104">
        <v>178</v>
      </c>
      <c r="O93" s="104">
        <v>0</v>
      </c>
      <c r="P93" s="104">
        <v>462</v>
      </c>
      <c r="Q93" s="104">
        <v>67</v>
      </c>
      <c r="R93" s="104">
        <v>1067</v>
      </c>
      <c r="S93" s="104">
        <v>67</v>
      </c>
      <c r="T93" s="77"/>
      <c r="U93" s="77"/>
      <c r="V93" s="77"/>
      <c r="W93" s="77"/>
      <c r="X93" s="77"/>
    </row>
    <row r="94" spans="1:24" ht="12.75" hidden="1" customHeight="1" x14ac:dyDescent="0.15">
      <c r="A94" s="77" t="s">
        <v>177</v>
      </c>
      <c r="B94" s="77" t="s">
        <v>168</v>
      </c>
      <c r="C94" s="77" t="s">
        <v>144</v>
      </c>
      <c r="D94" s="103">
        <v>2015</v>
      </c>
      <c r="E94" s="77" t="s">
        <v>1598</v>
      </c>
      <c r="F94" s="104">
        <v>263</v>
      </c>
      <c r="G94" s="105">
        <f t="shared" si="0"/>
        <v>0</v>
      </c>
      <c r="H94" s="104">
        <v>0</v>
      </c>
      <c r="I94" s="104">
        <v>0</v>
      </c>
      <c r="J94" s="104">
        <v>164</v>
      </c>
      <c r="K94" s="80">
        <f t="shared" si="1"/>
        <v>0</v>
      </c>
      <c r="L94" s="104">
        <v>0</v>
      </c>
      <c r="M94" s="104">
        <v>0</v>
      </c>
      <c r="N94" s="104">
        <v>178</v>
      </c>
      <c r="O94" s="104">
        <v>0</v>
      </c>
      <c r="P94" s="104">
        <v>462</v>
      </c>
      <c r="Q94" s="104">
        <v>3</v>
      </c>
      <c r="R94" s="104">
        <v>1067</v>
      </c>
      <c r="S94" s="104">
        <v>3</v>
      </c>
      <c r="T94" s="77"/>
      <c r="U94" s="77"/>
      <c r="V94" s="77"/>
      <c r="W94" s="77"/>
      <c r="X94" s="77"/>
    </row>
    <row r="95" spans="1:24" ht="12.75" hidden="1" customHeight="1" x14ac:dyDescent="0.15">
      <c r="A95" s="77" t="s">
        <v>177</v>
      </c>
      <c r="B95" s="77" t="s">
        <v>168</v>
      </c>
      <c r="C95" s="77" t="s">
        <v>144</v>
      </c>
      <c r="D95" s="103">
        <v>2016</v>
      </c>
      <c r="E95" s="77" t="s">
        <v>1598</v>
      </c>
      <c r="F95" s="104">
        <v>263</v>
      </c>
      <c r="G95" s="105">
        <f t="shared" si="0"/>
        <v>0</v>
      </c>
      <c r="H95" s="104">
        <v>0</v>
      </c>
      <c r="I95" s="104">
        <v>0</v>
      </c>
      <c r="J95" s="104">
        <v>164</v>
      </c>
      <c r="K95" s="80">
        <f t="shared" si="1"/>
        <v>6</v>
      </c>
      <c r="L95" s="104">
        <v>6</v>
      </c>
      <c r="M95" s="104">
        <v>0</v>
      </c>
      <c r="N95" s="104">
        <v>178</v>
      </c>
      <c r="O95" s="104">
        <v>6</v>
      </c>
      <c r="P95" s="104">
        <v>462</v>
      </c>
      <c r="Q95" s="104">
        <v>108</v>
      </c>
      <c r="R95" s="104">
        <v>1067</v>
      </c>
      <c r="S95" s="104">
        <v>120</v>
      </c>
      <c r="T95" s="77"/>
      <c r="U95" s="77"/>
      <c r="V95" s="77"/>
      <c r="W95" s="77"/>
      <c r="X95" s="77"/>
    </row>
    <row r="96" spans="1:24" ht="12.75" hidden="1" customHeight="1" x14ac:dyDescent="0.15">
      <c r="A96" s="77" t="s">
        <v>177</v>
      </c>
      <c r="B96" s="77" t="s">
        <v>168</v>
      </c>
      <c r="C96" s="77" t="s">
        <v>144</v>
      </c>
      <c r="D96" s="103">
        <v>2017</v>
      </c>
      <c r="E96" s="77" t="s">
        <v>1598</v>
      </c>
      <c r="F96" s="104">
        <v>263</v>
      </c>
      <c r="G96" s="105">
        <f t="shared" si="0"/>
        <v>0</v>
      </c>
      <c r="H96" s="104">
        <v>0</v>
      </c>
      <c r="I96" s="104">
        <v>0</v>
      </c>
      <c r="J96" s="104">
        <v>164</v>
      </c>
      <c r="K96" s="80">
        <f t="shared" si="1"/>
        <v>0</v>
      </c>
      <c r="L96" s="104">
        <v>0</v>
      </c>
      <c r="M96" s="104">
        <v>0</v>
      </c>
      <c r="N96" s="104">
        <v>178</v>
      </c>
      <c r="O96" s="104">
        <v>0</v>
      </c>
      <c r="P96" s="104">
        <v>462</v>
      </c>
      <c r="Q96" s="104">
        <v>64</v>
      </c>
      <c r="R96" s="104">
        <v>1067</v>
      </c>
      <c r="S96" s="104">
        <v>64</v>
      </c>
      <c r="T96" s="77"/>
      <c r="U96" s="77"/>
      <c r="V96" s="77"/>
      <c r="W96" s="77"/>
      <c r="X96" s="77"/>
    </row>
    <row r="97" spans="1:24" ht="12.75" hidden="1" customHeight="1" x14ac:dyDescent="0.15">
      <c r="A97" s="77" t="s">
        <v>470</v>
      </c>
      <c r="B97" s="77" t="s">
        <v>449</v>
      </c>
      <c r="C97" s="77" t="s">
        <v>67</v>
      </c>
      <c r="D97" s="103">
        <v>2014</v>
      </c>
      <c r="E97" s="77" t="s">
        <v>1598</v>
      </c>
      <c r="F97" s="104">
        <v>116</v>
      </c>
      <c r="G97" s="105">
        <f t="shared" si="0"/>
        <v>0</v>
      </c>
      <c r="H97" s="104">
        <v>0</v>
      </c>
      <c r="I97" s="104">
        <v>0</v>
      </c>
      <c r="J97" s="104">
        <v>63</v>
      </c>
      <c r="K97" s="80">
        <f t="shared" si="1"/>
        <v>0</v>
      </c>
      <c r="L97" s="104">
        <v>0</v>
      </c>
      <c r="M97" s="104">
        <v>0</v>
      </c>
      <c r="N97" s="104">
        <v>67</v>
      </c>
      <c r="O97" s="104">
        <v>0</v>
      </c>
      <c r="P97" s="104">
        <v>222</v>
      </c>
      <c r="Q97" s="104">
        <v>18</v>
      </c>
      <c r="R97" s="104">
        <v>468</v>
      </c>
      <c r="S97" s="104">
        <v>18</v>
      </c>
      <c r="T97" s="77"/>
      <c r="U97" s="77"/>
      <c r="V97" s="77"/>
      <c r="W97" s="77"/>
      <c r="X97" s="77"/>
    </row>
    <row r="98" spans="1:24" ht="12.75" hidden="1" customHeight="1" x14ac:dyDescent="0.15">
      <c r="A98" s="77" t="s">
        <v>470</v>
      </c>
      <c r="B98" s="77" t="s">
        <v>449</v>
      </c>
      <c r="C98" s="77" t="s">
        <v>67</v>
      </c>
      <c r="D98" s="103">
        <v>2015</v>
      </c>
      <c r="E98" s="77" t="s">
        <v>1598</v>
      </c>
      <c r="F98" s="104">
        <v>116</v>
      </c>
      <c r="G98" s="105">
        <f t="shared" si="0"/>
        <v>0</v>
      </c>
      <c r="H98" s="104">
        <v>0</v>
      </c>
      <c r="I98" s="104">
        <v>0</v>
      </c>
      <c r="J98" s="104">
        <v>63</v>
      </c>
      <c r="K98" s="80">
        <f t="shared" si="1"/>
        <v>0</v>
      </c>
      <c r="L98" s="104">
        <v>0</v>
      </c>
      <c r="M98" s="104">
        <v>0</v>
      </c>
      <c r="N98" s="104">
        <v>67</v>
      </c>
      <c r="O98" s="104">
        <v>0</v>
      </c>
      <c r="P98" s="104">
        <v>222</v>
      </c>
      <c r="Q98" s="104">
        <v>7</v>
      </c>
      <c r="R98" s="104">
        <v>468</v>
      </c>
      <c r="S98" s="104">
        <v>7</v>
      </c>
      <c r="T98" s="77"/>
      <c r="U98" s="77"/>
      <c r="V98" s="77"/>
      <c r="W98" s="77"/>
      <c r="X98" s="77"/>
    </row>
    <row r="99" spans="1:24" ht="12.75" hidden="1" customHeight="1" x14ac:dyDescent="0.15">
      <c r="A99" s="77" t="s">
        <v>470</v>
      </c>
      <c r="B99" s="77" t="s">
        <v>449</v>
      </c>
      <c r="C99" s="77" t="s">
        <v>67</v>
      </c>
      <c r="D99" s="103">
        <v>2016</v>
      </c>
      <c r="E99" s="77" t="s">
        <v>1598</v>
      </c>
      <c r="F99" s="104">
        <v>116</v>
      </c>
      <c r="G99" s="105">
        <f t="shared" si="0"/>
        <v>0</v>
      </c>
      <c r="H99" s="104">
        <v>0</v>
      </c>
      <c r="I99" s="104">
        <v>0</v>
      </c>
      <c r="J99" s="104">
        <v>63</v>
      </c>
      <c r="K99" s="80">
        <f t="shared" si="1"/>
        <v>0</v>
      </c>
      <c r="L99" s="104">
        <v>0</v>
      </c>
      <c r="M99" s="104">
        <v>0</v>
      </c>
      <c r="N99" s="104">
        <v>67</v>
      </c>
      <c r="O99" s="104">
        <v>0</v>
      </c>
      <c r="P99" s="104">
        <v>222</v>
      </c>
      <c r="Q99" s="104">
        <v>7</v>
      </c>
      <c r="R99" s="104">
        <v>468</v>
      </c>
      <c r="S99" s="104">
        <v>7</v>
      </c>
      <c r="T99" s="77"/>
      <c r="U99" s="77"/>
      <c r="V99" s="77"/>
      <c r="W99" s="77"/>
      <c r="X99" s="77"/>
    </row>
    <row r="100" spans="1:24" ht="12.75" hidden="1" customHeight="1" x14ac:dyDescent="0.15">
      <c r="A100" s="77" t="s">
        <v>470</v>
      </c>
      <c r="B100" s="77" t="s">
        <v>449</v>
      </c>
      <c r="C100" s="77" t="s">
        <v>67</v>
      </c>
      <c r="D100" s="103">
        <v>2017</v>
      </c>
      <c r="E100" s="77" t="s">
        <v>1598</v>
      </c>
      <c r="F100" s="104">
        <v>116</v>
      </c>
      <c r="G100" s="105">
        <f t="shared" si="0"/>
        <v>0</v>
      </c>
      <c r="H100" s="104">
        <v>0</v>
      </c>
      <c r="I100" s="104">
        <v>0</v>
      </c>
      <c r="J100" s="104">
        <v>63</v>
      </c>
      <c r="K100" s="80">
        <f t="shared" si="1"/>
        <v>0</v>
      </c>
      <c r="L100" s="104">
        <v>0</v>
      </c>
      <c r="M100" s="104">
        <v>0</v>
      </c>
      <c r="N100" s="104">
        <v>67</v>
      </c>
      <c r="O100" s="104">
        <v>4</v>
      </c>
      <c r="P100" s="104">
        <v>222</v>
      </c>
      <c r="Q100" s="104">
        <v>109</v>
      </c>
      <c r="R100" s="104">
        <v>468</v>
      </c>
      <c r="S100" s="104">
        <v>113</v>
      </c>
      <c r="T100" s="77"/>
      <c r="U100" s="77"/>
      <c r="V100" s="77"/>
      <c r="W100" s="77"/>
      <c r="X100" s="77"/>
    </row>
    <row r="101" spans="1:24" ht="12.75" hidden="1" customHeight="1" x14ac:dyDescent="0.15">
      <c r="A101" s="77" t="s">
        <v>230</v>
      </c>
      <c r="B101" s="77" t="s">
        <v>229</v>
      </c>
      <c r="C101" s="77" t="s">
        <v>67</v>
      </c>
      <c r="D101" s="103">
        <v>2015</v>
      </c>
      <c r="E101" s="77" t="s">
        <v>1598</v>
      </c>
      <c r="F101" s="104">
        <v>4</v>
      </c>
      <c r="G101" s="105">
        <f t="shared" si="0"/>
        <v>0</v>
      </c>
      <c r="H101" s="104">
        <v>0</v>
      </c>
      <c r="I101" s="104">
        <v>0</v>
      </c>
      <c r="J101" s="104">
        <v>3</v>
      </c>
      <c r="K101" s="80">
        <f t="shared" si="1"/>
        <v>0</v>
      </c>
      <c r="L101" s="104">
        <v>0</v>
      </c>
      <c r="M101" s="104">
        <v>0</v>
      </c>
      <c r="N101" s="104">
        <v>4</v>
      </c>
      <c r="O101" s="104">
        <v>0</v>
      </c>
      <c r="P101" s="104">
        <v>5</v>
      </c>
      <c r="Q101" s="104">
        <v>0</v>
      </c>
      <c r="R101" s="104">
        <v>16</v>
      </c>
      <c r="S101" s="104">
        <v>0</v>
      </c>
      <c r="T101" s="77"/>
      <c r="U101" s="77"/>
      <c r="V101" s="77"/>
      <c r="W101" s="77"/>
      <c r="X101" s="77"/>
    </row>
    <row r="102" spans="1:24" ht="12.75" hidden="1" customHeight="1" x14ac:dyDescent="0.15">
      <c r="A102" s="77" t="s">
        <v>230</v>
      </c>
      <c r="B102" s="77" t="s">
        <v>229</v>
      </c>
      <c r="C102" s="77" t="s">
        <v>67</v>
      </c>
      <c r="D102" s="103">
        <v>2016</v>
      </c>
      <c r="E102" s="77" t="s">
        <v>1598</v>
      </c>
      <c r="F102" s="104">
        <v>4</v>
      </c>
      <c r="G102" s="105">
        <f t="shared" si="0"/>
        <v>0</v>
      </c>
      <c r="H102" s="104">
        <v>0</v>
      </c>
      <c r="I102" s="104">
        <v>0</v>
      </c>
      <c r="J102" s="104">
        <v>3</v>
      </c>
      <c r="K102" s="80">
        <f t="shared" si="1"/>
        <v>0</v>
      </c>
      <c r="L102" s="104">
        <v>0</v>
      </c>
      <c r="M102" s="104">
        <v>0</v>
      </c>
      <c r="N102" s="104">
        <v>4</v>
      </c>
      <c r="O102" s="104">
        <v>0</v>
      </c>
      <c r="P102" s="104">
        <v>5</v>
      </c>
      <c r="Q102" s="104">
        <v>0</v>
      </c>
      <c r="R102" s="104">
        <v>16</v>
      </c>
      <c r="S102" s="104">
        <v>0</v>
      </c>
      <c r="T102" s="77"/>
      <c r="U102" s="77"/>
      <c r="V102" s="77"/>
      <c r="W102" s="77"/>
      <c r="X102" s="77"/>
    </row>
    <row r="103" spans="1:24" ht="12.75" hidden="1" customHeight="1" x14ac:dyDescent="0.15">
      <c r="A103" s="77" t="s">
        <v>230</v>
      </c>
      <c r="B103" s="77" t="s">
        <v>229</v>
      </c>
      <c r="C103" s="77" t="s">
        <v>67</v>
      </c>
      <c r="D103" s="103">
        <v>2017</v>
      </c>
      <c r="E103" s="77" t="s">
        <v>1598</v>
      </c>
      <c r="F103" s="104">
        <v>4</v>
      </c>
      <c r="G103" s="105">
        <f t="shared" si="0"/>
        <v>0</v>
      </c>
      <c r="H103" s="104">
        <v>0</v>
      </c>
      <c r="I103" s="104">
        <v>0</v>
      </c>
      <c r="J103" s="104">
        <v>3</v>
      </c>
      <c r="K103" s="80">
        <f t="shared" si="1"/>
        <v>0</v>
      </c>
      <c r="L103" s="104">
        <v>0</v>
      </c>
      <c r="M103" s="104">
        <v>0</v>
      </c>
      <c r="N103" s="104">
        <v>4</v>
      </c>
      <c r="O103" s="104">
        <v>3</v>
      </c>
      <c r="P103" s="104">
        <v>5</v>
      </c>
      <c r="Q103" s="104">
        <v>1</v>
      </c>
      <c r="R103" s="104">
        <v>16</v>
      </c>
      <c r="S103" s="104">
        <v>4</v>
      </c>
      <c r="T103" s="77"/>
      <c r="U103" s="77"/>
      <c r="V103" s="77"/>
      <c r="W103" s="77"/>
      <c r="X103" s="77"/>
    </row>
    <row r="104" spans="1:24" ht="12.75" hidden="1" customHeight="1" x14ac:dyDescent="0.15">
      <c r="A104" s="77" t="s">
        <v>473</v>
      </c>
      <c r="B104" s="77" t="s">
        <v>472</v>
      </c>
      <c r="C104" s="77" t="s">
        <v>67</v>
      </c>
      <c r="D104" s="103">
        <v>2014</v>
      </c>
      <c r="E104" s="77" t="s">
        <v>1598</v>
      </c>
      <c r="F104" s="104">
        <v>94</v>
      </c>
      <c r="G104" s="105">
        <f t="shared" si="0"/>
        <v>0</v>
      </c>
      <c r="H104" s="104">
        <v>0</v>
      </c>
      <c r="I104" s="104">
        <v>0</v>
      </c>
      <c r="J104" s="104">
        <v>54</v>
      </c>
      <c r="K104" s="80">
        <f t="shared" si="1"/>
        <v>0</v>
      </c>
      <c r="L104" s="104">
        <v>0</v>
      </c>
      <c r="M104" s="104">
        <v>0</v>
      </c>
      <c r="N104" s="104">
        <v>56</v>
      </c>
      <c r="O104" s="104">
        <v>0</v>
      </c>
      <c r="P104" s="104">
        <v>123</v>
      </c>
      <c r="Q104" s="104">
        <v>4</v>
      </c>
      <c r="R104" s="104">
        <v>327</v>
      </c>
      <c r="S104" s="104">
        <v>4</v>
      </c>
      <c r="T104" s="77"/>
      <c r="U104" s="77"/>
      <c r="V104" s="77"/>
      <c r="W104" s="77"/>
      <c r="X104" s="77"/>
    </row>
    <row r="105" spans="1:24" ht="12.75" hidden="1" customHeight="1" x14ac:dyDescent="0.15">
      <c r="A105" s="77" t="s">
        <v>473</v>
      </c>
      <c r="B105" s="77" t="s">
        <v>472</v>
      </c>
      <c r="C105" s="77" t="s">
        <v>67</v>
      </c>
      <c r="D105" s="103">
        <v>2015</v>
      </c>
      <c r="E105" s="77" t="s">
        <v>1598</v>
      </c>
      <c r="F105" s="104">
        <v>94</v>
      </c>
      <c r="G105" s="105">
        <f t="shared" si="0"/>
        <v>0</v>
      </c>
      <c r="H105" s="104">
        <v>0</v>
      </c>
      <c r="I105" s="104">
        <v>0</v>
      </c>
      <c r="J105" s="104">
        <v>54</v>
      </c>
      <c r="K105" s="80">
        <f t="shared" si="1"/>
        <v>1</v>
      </c>
      <c r="L105" s="104">
        <v>1</v>
      </c>
      <c r="M105" s="104">
        <v>0</v>
      </c>
      <c r="N105" s="104">
        <v>56</v>
      </c>
      <c r="O105" s="104">
        <v>0</v>
      </c>
      <c r="P105" s="104">
        <v>123</v>
      </c>
      <c r="Q105" s="104">
        <v>2</v>
      </c>
      <c r="R105" s="104">
        <v>327</v>
      </c>
      <c r="S105" s="104">
        <v>3</v>
      </c>
      <c r="T105" s="77"/>
      <c r="U105" s="77"/>
      <c r="V105" s="77"/>
      <c r="W105" s="77"/>
      <c r="X105" s="77"/>
    </row>
    <row r="106" spans="1:24" ht="12.75" hidden="1" customHeight="1" x14ac:dyDescent="0.15">
      <c r="A106" s="77" t="s">
        <v>473</v>
      </c>
      <c r="B106" s="77" t="s">
        <v>472</v>
      </c>
      <c r="C106" s="77" t="s">
        <v>67</v>
      </c>
      <c r="D106" s="103">
        <v>2016</v>
      </c>
      <c r="E106" s="77" t="s">
        <v>1598</v>
      </c>
      <c r="F106" s="104">
        <v>94</v>
      </c>
      <c r="G106" s="105">
        <f t="shared" si="0"/>
        <v>0</v>
      </c>
      <c r="H106" s="104">
        <v>0</v>
      </c>
      <c r="I106" s="104">
        <v>0</v>
      </c>
      <c r="J106" s="104">
        <v>54</v>
      </c>
      <c r="K106" s="80">
        <f t="shared" si="1"/>
        <v>2</v>
      </c>
      <c r="L106" s="104">
        <v>2</v>
      </c>
      <c r="M106" s="104">
        <v>0</v>
      </c>
      <c r="N106" s="104">
        <v>56</v>
      </c>
      <c r="O106" s="104">
        <v>0</v>
      </c>
      <c r="P106" s="104">
        <v>123</v>
      </c>
      <c r="Q106" s="104">
        <v>1</v>
      </c>
      <c r="R106" s="104">
        <v>327</v>
      </c>
      <c r="S106" s="104">
        <v>3</v>
      </c>
      <c r="T106" s="77"/>
      <c r="U106" s="77"/>
      <c r="V106" s="77"/>
      <c r="W106" s="77"/>
      <c r="X106" s="77"/>
    </row>
    <row r="107" spans="1:24" ht="12.75" hidden="1" customHeight="1" x14ac:dyDescent="0.15">
      <c r="A107" s="77" t="s">
        <v>473</v>
      </c>
      <c r="B107" s="77" t="s">
        <v>472</v>
      </c>
      <c r="C107" s="77" t="s">
        <v>67</v>
      </c>
      <c r="D107" s="103">
        <v>2017</v>
      </c>
      <c r="E107" s="77" t="s">
        <v>1598</v>
      </c>
      <c r="F107" s="104">
        <v>94</v>
      </c>
      <c r="G107" s="105">
        <f t="shared" si="0"/>
        <v>1</v>
      </c>
      <c r="H107" s="104">
        <v>1</v>
      </c>
      <c r="I107" s="104">
        <v>0</v>
      </c>
      <c r="J107" s="104">
        <v>54</v>
      </c>
      <c r="K107" s="80">
        <f t="shared" si="1"/>
        <v>0</v>
      </c>
      <c r="L107" s="104">
        <v>0</v>
      </c>
      <c r="M107" s="104">
        <v>0</v>
      </c>
      <c r="N107" s="104">
        <v>56</v>
      </c>
      <c r="O107" s="104">
        <v>0</v>
      </c>
      <c r="P107" s="104">
        <v>123</v>
      </c>
      <c r="Q107" s="104">
        <v>8</v>
      </c>
      <c r="R107" s="104">
        <v>327</v>
      </c>
      <c r="S107" s="104">
        <v>9</v>
      </c>
      <c r="T107" s="77"/>
      <c r="U107" s="77"/>
      <c r="V107" s="77"/>
      <c r="W107" s="77"/>
      <c r="X107" s="77"/>
    </row>
    <row r="108" spans="1:24" ht="12.75" hidden="1" customHeight="1" x14ac:dyDescent="0.15">
      <c r="A108" s="77" t="s">
        <v>70</v>
      </c>
      <c r="B108" s="77" t="s">
        <v>66</v>
      </c>
      <c r="C108" s="77" t="s">
        <v>67</v>
      </c>
      <c r="D108" s="103">
        <v>2015</v>
      </c>
      <c r="E108" s="77" t="s">
        <v>1598</v>
      </c>
      <c r="F108" s="104">
        <v>532</v>
      </c>
      <c r="G108" s="105">
        <f t="shared" si="0"/>
        <v>59</v>
      </c>
      <c r="H108" s="104">
        <v>59</v>
      </c>
      <c r="I108" s="104">
        <v>0</v>
      </c>
      <c r="J108" s="104">
        <v>442</v>
      </c>
      <c r="K108" s="80">
        <f t="shared" si="1"/>
        <v>17</v>
      </c>
      <c r="L108" s="104">
        <v>17</v>
      </c>
      <c r="M108" s="104">
        <v>0</v>
      </c>
      <c r="N108" s="104">
        <v>584</v>
      </c>
      <c r="O108" s="104">
        <v>132</v>
      </c>
      <c r="P108" s="104">
        <v>1401</v>
      </c>
      <c r="Q108" s="104">
        <v>326</v>
      </c>
      <c r="R108" s="104">
        <v>2959</v>
      </c>
      <c r="S108" s="104">
        <v>534</v>
      </c>
      <c r="T108" s="77"/>
      <c r="U108" s="77"/>
      <c r="V108" s="77"/>
      <c r="W108" s="77"/>
      <c r="X108" s="77"/>
    </row>
    <row r="109" spans="1:24" ht="12.75" hidden="1" customHeight="1" x14ac:dyDescent="0.15">
      <c r="A109" s="77" t="s">
        <v>70</v>
      </c>
      <c r="B109" s="77" t="s">
        <v>66</v>
      </c>
      <c r="C109" s="77" t="s">
        <v>67</v>
      </c>
      <c r="D109" s="103">
        <v>2016</v>
      </c>
      <c r="E109" s="77" t="s">
        <v>1598</v>
      </c>
      <c r="F109" s="104">
        <v>532</v>
      </c>
      <c r="G109" s="105">
        <f t="shared" si="0"/>
        <v>16</v>
      </c>
      <c r="H109" s="104">
        <v>16</v>
      </c>
      <c r="I109" s="104">
        <v>0</v>
      </c>
      <c r="J109" s="104">
        <v>442</v>
      </c>
      <c r="K109" s="80">
        <f t="shared" si="1"/>
        <v>0</v>
      </c>
      <c r="L109" s="104">
        <v>0</v>
      </c>
      <c r="M109" s="104">
        <v>0</v>
      </c>
      <c r="N109" s="104">
        <v>584</v>
      </c>
      <c r="O109" s="104">
        <v>0</v>
      </c>
      <c r="P109" s="104">
        <v>1401</v>
      </c>
      <c r="Q109" s="104">
        <v>212</v>
      </c>
      <c r="R109" s="104">
        <v>2959</v>
      </c>
      <c r="S109" s="104">
        <v>228</v>
      </c>
      <c r="T109" s="77"/>
      <c r="U109" s="77"/>
      <c r="V109" s="77"/>
      <c r="W109" s="77"/>
      <c r="X109" s="77"/>
    </row>
    <row r="110" spans="1:24" ht="12.75" hidden="1" customHeight="1" x14ac:dyDescent="0.15">
      <c r="A110" s="77" t="s">
        <v>70</v>
      </c>
      <c r="B110" s="77" t="s">
        <v>66</v>
      </c>
      <c r="C110" s="77" t="s">
        <v>67</v>
      </c>
      <c r="D110" s="103">
        <v>2017</v>
      </c>
      <c r="E110" s="77" t="s">
        <v>1598</v>
      </c>
      <c r="F110" s="104">
        <v>532</v>
      </c>
      <c r="G110" s="105">
        <f t="shared" si="0"/>
        <v>10</v>
      </c>
      <c r="H110" s="104">
        <v>10</v>
      </c>
      <c r="I110" s="104">
        <v>0</v>
      </c>
      <c r="J110" s="104">
        <v>442</v>
      </c>
      <c r="K110" s="80">
        <f t="shared" si="1"/>
        <v>0</v>
      </c>
      <c r="L110" s="104">
        <v>0</v>
      </c>
      <c r="M110" s="104">
        <v>0</v>
      </c>
      <c r="N110" s="104">
        <v>584</v>
      </c>
      <c r="O110" s="104">
        <v>0</v>
      </c>
      <c r="P110" s="104">
        <v>1401</v>
      </c>
      <c r="Q110" s="104">
        <v>262</v>
      </c>
      <c r="R110" s="104">
        <v>2959</v>
      </c>
      <c r="S110" s="104">
        <v>272</v>
      </c>
      <c r="T110" s="77"/>
      <c r="U110" s="77"/>
      <c r="V110" s="77"/>
      <c r="W110" s="77"/>
      <c r="X110" s="77"/>
    </row>
    <row r="111" spans="1:24" ht="12.75" hidden="1" customHeight="1" x14ac:dyDescent="0.15">
      <c r="A111" s="77" t="s">
        <v>178</v>
      </c>
      <c r="B111" s="77" t="s">
        <v>168</v>
      </c>
      <c r="C111" s="77" t="s">
        <v>144</v>
      </c>
      <c r="D111" s="103">
        <v>2014</v>
      </c>
      <c r="E111" s="77" t="s">
        <v>1598</v>
      </c>
      <c r="F111" s="104">
        <v>1</v>
      </c>
      <c r="G111" s="105">
        <f t="shared" si="0"/>
        <v>2</v>
      </c>
      <c r="H111" s="104">
        <v>0</v>
      </c>
      <c r="I111" s="104">
        <v>2</v>
      </c>
      <c r="J111" s="104">
        <v>1</v>
      </c>
      <c r="K111" s="80">
        <f t="shared" si="1"/>
        <v>3</v>
      </c>
      <c r="L111" s="104">
        <v>3</v>
      </c>
      <c r="M111" s="104">
        <v>0</v>
      </c>
      <c r="N111" s="104">
        <v>1</v>
      </c>
      <c r="O111" s="104">
        <v>0</v>
      </c>
      <c r="P111" s="104">
        <v>0</v>
      </c>
      <c r="Q111" s="104">
        <v>38</v>
      </c>
      <c r="R111" s="104">
        <v>3</v>
      </c>
      <c r="S111" s="104">
        <v>43</v>
      </c>
      <c r="T111" s="77"/>
      <c r="U111" s="77"/>
      <c r="V111" s="77"/>
      <c r="W111" s="77"/>
      <c r="X111" s="77"/>
    </row>
    <row r="112" spans="1:24" ht="12.75" hidden="1" customHeight="1" x14ac:dyDescent="0.15">
      <c r="A112" s="77" t="s">
        <v>178</v>
      </c>
      <c r="B112" s="77" t="s">
        <v>168</v>
      </c>
      <c r="C112" s="77" t="s">
        <v>144</v>
      </c>
      <c r="D112" s="103">
        <v>2015</v>
      </c>
      <c r="E112" s="77" t="s">
        <v>1598</v>
      </c>
      <c r="F112" s="104">
        <v>1</v>
      </c>
      <c r="G112" s="105">
        <f t="shared" si="0"/>
        <v>2</v>
      </c>
      <c r="H112" s="104">
        <v>2</v>
      </c>
      <c r="I112" s="104">
        <v>0</v>
      </c>
      <c r="J112" s="104">
        <v>1</v>
      </c>
      <c r="K112" s="80">
        <f t="shared" si="1"/>
        <v>0</v>
      </c>
      <c r="L112" s="104">
        <v>0</v>
      </c>
      <c r="M112" s="104">
        <v>0</v>
      </c>
      <c r="N112" s="104">
        <v>1</v>
      </c>
      <c r="O112" s="104">
        <v>0</v>
      </c>
      <c r="P112" s="104">
        <v>0</v>
      </c>
      <c r="Q112" s="104">
        <v>21</v>
      </c>
      <c r="R112" s="104">
        <v>3</v>
      </c>
      <c r="S112" s="104">
        <v>23</v>
      </c>
      <c r="T112" s="77"/>
      <c r="U112" s="77"/>
      <c r="V112" s="77"/>
      <c r="W112" s="77"/>
      <c r="X112" s="77"/>
    </row>
    <row r="113" spans="1:24" ht="12.75" hidden="1" customHeight="1" x14ac:dyDescent="0.15">
      <c r="A113" s="77" t="s">
        <v>178</v>
      </c>
      <c r="B113" s="77" t="s">
        <v>168</v>
      </c>
      <c r="C113" s="77" t="s">
        <v>144</v>
      </c>
      <c r="D113" s="103">
        <v>2016</v>
      </c>
      <c r="E113" s="77" t="s">
        <v>1598</v>
      </c>
      <c r="F113" s="104">
        <v>1</v>
      </c>
      <c r="G113" s="105">
        <f t="shared" si="0"/>
        <v>0</v>
      </c>
      <c r="H113" s="104">
        <v>0</v>
      </c>
      <c r="I113" s="104">
        <v>0</v>
      </c>
      <c r="J113" s="104">
        <v>1</v>
      </c>
      <c r="K113" s="80">
        <f t="shared" si="1"/>
        <v>0</v>
      </c>
      <c r="L113" s="104">
        <v>0</v>
      </c>
      <c r="M113" s="104">
        <v>0</v>
      </c>
      <c r="N113" s="104">
        <v>1</v>
      </c>
      <c r="O113" s="104">
        <v>2</v>
      </c>
      <c r="P113" s="104">
        <v>0</v>
      </c>
      <c r="Q113" s="104">
        <v>16</v>
      </c>
      <c r="R113" s="104">
        <v>3</v>
      </c>
      <c r="S113" s="104">
        <v>18</v>
      </c>
      <c r="T113" s="77"/>
      <c r="U113" s="77"/>
      <c r="V113" s="77"/>
      <c r="W113" s="77"/>
      <c r="X113" s="77"/>
    </row>
    <row r="114" spans="1:24" ht="12.75" hidden="1" customHeight="1" x14ac:dyDescent="0.15">
      <c r="A114" s="77" t="s">
        <v>178</v>
      </c>
      <c r="B114" s="77" t="s">
        <v>168</v>
      </c>
      <c r="C114" s="77" t="s">
        <v>144</v>
      </c>
      <c r="D114" s="103">
        <v>2017</v>
      </c>
      <c r="E114" s="77" t="s">
        <v>1598</v>
      </c>
      <c r="F114" s="104">
        <v>1</v>
      </c>
      <c r="G114" s="105">
        <f t="shared" si="0"/>
        <v>0</v>
      </c>
      <c r="H114" s="104">
        <v>0</v>
      </c>
      <c r="I114" s="104">
        <v>0</v>
      </c>
      <c r="J114" s="104">
        <v>1</v>
      </c>
      <c r="K114" s="80">
        <f t="shared" si="1"/>
        <v>0</v>
      </c>
      <c r="L114" s="104">
        <v>0</v>
      </c>
      <c r="M114" s="104">
        <v>0</v>
      </c>
      <c r="N114" s="104">
        <v>1</v>
      </c>
      <c r="O114" s="104">
        <v>0</v>
      </c>
      <c r="P114" s="104">
        <v>0</v>
      </c>
      <c r="Q114" s="104">
        <v>16</v>
      </c>
      <c r="R114" s="104">
        <v>3</v>
      </c>
      <c r="S114" s="104">
        <v>16</v>
      </c>
      <c r="T114" s="77"/>
      <c r="U114" s="77"/>
      <c r="V114" s="77"/>
      <c r="W114" s="77"/>
      <c r="X114" s="77"/>
    </row>
    <row r="115" spans="1:24" ht="12.75" hidden="1" customHeight="1" x14ac:dyDescent="0.15">
      <c r="A115" s="77" t="s">
        <v>90</v>
      </c>
      <c r="B115" s="77" t="s">
        <v>88</v>
      </c>
      <c r="C115" s="77" t="s">
        <v>89</v>
      </c>
      <c r="D115" s="103">
        <v>2014</v>
      </c>
      <c r="E115" s="77" t="s">
        <v>1598</v>
      </c>
      <c r="F115" s="104">
        <v>48</v>
      </c>
      <c r="G115" s="105">
        <f t="shared" si="0"/>
        <v>0</v>
      </c>
      <c r="H115" s="104">
        <v>0</v>
      </c>
      <c r="I115" s="104">
        <v>0</v>
      </c>
      <c r="J115" s="104">
        <v>30</v>
      </c>
      <c r="K115" s="80">
        <f t="shared" si="1"/>
        <v>0</v>
      </c>
      <c r="L115" s="104">
        <v>0</v>
      </c>
      <c r="M115" s="104">
        <v>0</v>
      </c>
      <c r="N115" s="104">
        <v>24</v>
      </c>
      <c r="O115" s="104">
        <v>0</v>
      </c>
      <c r="P115" s="104">
        <v>82</v>
      </c>
      <c r="Q115" s="104">
        <v>0</v>
      </c>
      <c r="R115" s="104">
        <v>184</v>
      </c>
      <c r="S115" s="104">
        <v>0</v>
      </c>
      <c r="T115" s="77"/>
      <c r="U115" s="77"/>
      <c r="V115" s="77"/>
      <c r="W115" s="77"/>
      <c r="X115" s="77"/>
    </row>
    <row r="116" spans="1:24" ht="12.75" hidden="1" customHeight="1" x14ac:dyDescent="0.15">
      <c r="A116" s="77" t="s">
        <v>90</v>
      </c>
      <c r="B116" s="77" t="s">
        <v>88</v>
      </c>
      <c r="C116" s="77" t="s">
        <v>89</v>
      </c>
      <c r="D116" s="103">
        <v>2015</v>
      </c>
      <c r="E116" s="77" t="s">
        <v>1598</v>
      </c>
      <c r="F116" s="104">
        <v>48</v>
      </c>
      <c r="G116" s="105">
        <f t="shared" si="0"/>
        <v>26</v>
      </c>
      <c r="H116" s="104">
        <v>26</v>
      </c>
      <c r="I116" s="104">
        <v>0</v>
      </c>
      <c r="J116" s="104">
        <v>30</v>
      </c>
      <c r="K116" s="80">
        <f t="shared" si="1"/>
        <v>30</v>
      </c>
      <c r="L116" s="104">
        <v>30</v>
      </c>
      <c r="M116" s="104">
        <v>0</v>
      </c>
      <c r="N116" s="104">
        <v>24</v>
      </c>
      <c r="O116" s="104">
        <v>0</v>
      </c>
      <c r="P116" s="104">
        <v>82</v>
      </c>
      <c r="Q116" s="104">
        <v>0</v>
      </c>
      <c r="R116" s="104">
        <v>184</v>
      </c>
      <c r="S116" s="104">
        <v>56</v>
      </c>
      <c r="T116" s="77"/>
      <c r="U116" s="77"/>
      <c r="V116" s="77"/>
      <c r="W116" s="77"/>
      <c r="X116" s="77"/>
    </row>
    <row r="117" spans="1:24" ht="12.75" hidden="1" customHeight="1" x14ac:dyDescent="0.15">
      <c r="A117" s="77" t="s">
        <v>152</v>
      </c>
      <c r="B117" s="77" t="s">
        <v>151</v>
      </c>
      <c r="C117" s="77" t="s">
        <v>83</v>
      </c>
      <c r="D117" s="103">
        <v>2014</v>
      </c>
      <c r="E117" s="77" t="s">
        <v>1598</v>
      </c>
      <c r="F117" s="104">
        <v>15</v>
      </c>
      <c r="G117" s="105">
        <f t="shared" si="0"/>
        <v>0</v>
      </c>
      <c r="H117" s="104">
        <v>0</v>
      </c>
      <c r="I117" s="104">
        <v>0</v>
      </c>
      <c r="J117" s="104">
        <v>10</v>
      </c>
      <c r="K117" s="80">
        <f t="shared" si="1"/>
        <v>0</v>
      </c>
      <c r="L117" s="104">
        <v>0</v>
      </c>
      <c r="M117" s="104">
        <v>0</v>
      </c>
      <c r="N117" s="104">
        <v>12</v>
      </c>
      <c r="O117" s="104">
        <v>0</v>
      </c>
      <c r="P117" s="104">
        <v>28</v>
      </c>
      <c r="Q117" s="104">
        <v>0</v>
      </c>
      <c r="R117" s="104">
        <v>65</v>
      </c>
      <c r="S117" s="104">
        <v>0</v>
      </c>
      <c r="T117" s="77"/>
      <c r="U117" s="77"/>
      <c r="V117" s="77"/>
      <c r="W117" s="77"/>
      <c r="X117" s="77"/>
    </row>
    <row r="118" spans="1:24" ht="12.75" hidden="1" customHeight="1" x14ac:dyDescent="0.15">
      <c r="A118" s="77" t="s">
        <v>152</v>
      </c>
      <c r="B118" s="77" t="s">
        <v>151</v>
      </c>
      <c r="C118" s="77" t="s">
        <v>83</v>
      </c>
      <c r="D118" s="103">
        <v>2015</v>
      </c>
      <c r="E118" s="77" t="s">
        <v>1598</v>
      </c>
      <c r="F118" s="104">
        <v>15</v>
      </c>
      <c r="G118" s="105">
        <f t="shared" si="0"/>
        <v>0</v>
      </c>
      <c r="H118" s="104">
        <v>0</v>
      </c>
      <c r="I118" s="104">
        <v>0</v>
      </c>
      <c r="J118" s="104">
        <v>10</v>
      </c>
      <c r="K118" s="80">
        <f t="shared" si="1"/>
        <v>1</v>
      </c>
      <c r="L118" s="104">
        <v>1</v>
      </c>
      <c r="M118" s="104">
        <v>0</v>
      </c>
      <c r="N118" s="104">
        <v>12</v>
      </c>
      <c r="O118" s="104">
        <v>2</v>
      </c>
      <c r="P118" s="104">
        <v>28</v>
      </c>
      <c r="Q118" s="104">
        <v>0</v>
      </c>
      <c r="R118" s="104">
        <v>65</v>
      </c>
      <c r="S118" s="104">
        <v>3</v>
      </c>
      <c r="T118" s="77"/>
      <c r="U118" s="77"/>
      <c r="V118" s="77"/>
      <c r="W118" s="77"/>
      <c r="X118" s="77"/>
    </row>
    <row r="119" spans="1:24" ht="12.75" hidden="1" customHeight="1" x14ac:dyDescent="0.15">
      <c r="A119" s="77" t="s">
        <v>152</v>
      </c>
      <c r="B119" s="77" t="s">
        <v>151</v>
      </c>
      <c r="C119" s="77" t="s">
        <v>83</v>
      </c>
      <c r="D119" s="103">
        <v>2016</v>
      </c>
      <c r="E119" s="77" t="s">
        <v>1598</v>
      </c>
      <c r="F119" s="104">
        <v>15</v>
      </c>
      <c r="G119" s="105">
        <f t="shared" si="0"/>
        <v>0</v>
      </c>
      <c r="H119" s="104">
        <v>0</v>
      </c>
      <c r="I119" s="104">
        <v>0</v>
      </c>
      <c r="J119" s="104">
        <v>10</v>
      </c>
      <c r="K119" s="80">
        <f t="shared" si="1"/>
        <v>0</v>
      </c>
      <c r="L119" s="104">
        <v>0</v>
      </c>
      <c r="M119" s="104">
        <v>0</v>
      </c>
      <c r="N119" s="104">
        <v>12</v>
      </c>
      <c r="O119" s="104">
        <v>6</v>
      </c>
      <c r="P119" s="104">
        <v>28</v>
      </c>
      <c r="Q119" s="104">
        <v>0</v>
      </c>
      <c r="R119" s="104">
        <v>65</v>
      </c>
      <c r="S119" s="104">
        <v>6</v>
      </c>
      <c r="T119" s="77"/>
      <c r="U119" s="77"/>
      <c r="V119" s="77"/>
      <c r="W119" s="77"/>
      <c r="X119" s="77"/>
    </row>
    <row r="120" spans="1:24" ht="12.75" hidden="1" customHeight="1" x14ac:dyDescent="0.15">
      <c r="A120" s="77" t="s">
        <v>152</v>
      </c>
      <c r="B120" s="77" t="s">
        <v>151</v>
      </c>
      <c r="C120" s="77" t="s">
        <v>83</v>
      </c>
      <c r="D120" s="103">
        <v>2017</v>
      </c>
      <c r="E120" s="77" t="s">
        <v>1598</v>
      </c>
      <c r="F120" s="104">
        <v>15</v>
      </c>
      <c r="G120" s="105">
        <f t="shared" si="0"/>
        <v>0</v>
      </c>
      <c r="H120" s="104">
        <v>0</v>
      </c>
      <c r="I120" s="104">
        <v>0</v>
      </c>
      <c r="J120" s="104">
        <v>10</v>
      </c>
      <c r="K120" s="80">
        <f t="shared" si="1"/>
        <v>0</v>
      </c>
      <c r="L120" s="104">
        <v>0</v>
      </c>
      <c r="M120" s="104">
        <v>0</v>
      </c>
      <c r="N120" s="104">
        <v>12</v>
      </c>
      <c r="O120" s="104">
        <v>0</v>
      </c>
      <c r="P120" s="104">
        <v>28</v>
      </c>
      <c r="Q120" s="104">
        <v>0</v>
      </c>
      <c r="R120" s="104">
        <v>65</v>
      </c>
      <c r="S120" s="104">
        <v>0</v>
      </c>
      <c r="T120" s="77"/>
      <c r="U120" s="77"/>
      <c r="V120" s="77"/>
      <c r="W120" s="77"/>
      <c r="X120" s="77"/>
    </row>
    <row r="121" spans="1:24" ht="12.75" hidden="1" customHeight="1" x14ac:dyDescent="0.15">
      <c r="A121" s="77" t="s">
        <v>145</v>
      </c>
      <c r="B121" s="77" t="s">
        <v>143</v>
      </c>
      <c r="C121" s="77" t="s">
        <v>144</v>
      </c>
      <c r="D121" s="103">
        <v>2014</v>
      </c>
      <c r="E121" s="77" t="s">
        <v>1598</v>
      </c>
      <c r="F121" s="104">
        <v>756</v>
      </c>
      <c r="G121" s="105">
        <f t="shared" si="0"/>
        <v>8</v>
      </c>
      <c r="H121" s="104">
        <v>8</v>
      </c>
      <c r="I121" s="104">
        <v>0</v>
      </c>
      <c r="J121" s="104">
        <v>511</v>
      </c>
      <c r="K121" s="80">
        <f t="shared" si="1"/>
        <v>5</v>
      </c>
      <c r="L121" s="104">
        <v>5</v>
      </c>
      <c r="M121" s="104">
        <v>0</v>
      </c>
      <c r="N121" s="104">
        <v>494</v>
      </c>
      <c r="O121" s="104">
        <v>0</v>
      </c>
      <c r="P121" s="104">
        <v>1326</v>
      </c>
      <c r="Q121" s="104">
        <v>6</v>
      </c>
      <c r="R121" s="104">
        <v>3087</v>
      </c>
      <c r="S121" s="104">
        <v>19</v>
      </c>
      <c r="T121" s="77"/>
      <c r="U121" s="77"/>
      <c r="V121" s="77"/>
      <c r="W121" s="77"/>
      <c r="X121" s="77"/>
    </row>
    <row r="122" spans="1:24" ht="12.75" hidden="1" customHeight="1" x14ac:dyDescent="0.15">
      <c r="A122" s="77" t="s">
        <v>145</v>
      </c>
      <c r="B122" s="77" t="s">
        <v>143</v>
      </c>
      <c r="C122" s="77" t="s">
        <v>144</v>
      </c>
      <c r="D122" s="103">
        <v>2015</v>
      </c>
      <c r="E122" s="77" t="s">
        <v>1598</v>
      </c>
      <c r="F122" s="104">
        <v>756</v>
      </c>
      <c r="G122" s="105">
        <f t="shared" si="0"/>
        <v>20</v>
      </c>
      <c r="H122" s="104">
        <v>20</v>
      </c>
      <c r="I122" s="104">
        <v>0</v>
      </c>
      <c r="J122" s="104">
        <v>511</v>
      </c>
      <c r="K122" s="80">
        <f t="shared" si="1"/>
        <v>27</v>
      </c>
      <c r="L122" s="104">
        <v>27</v>
      </c>
      <c r="M122" s="104">
        <v>0</v>
      </c>
      <c r="N122" s="104">
        <v>494</v>
      </c>
      <c r="O122" s="104">
        <v>0</v>
      </c>
      <c r="P122" s="104">
        <v>1326</v>
      </c>
      <c r="Q122" s="104">
        <v>0</v>
      </c>
      <c r="R122" s="104">
        <v>3087</v>
      </c>
      <c r="S122" s="104">
        <v>47</v>
      </c>
      <c r="T122" s="77"/>
      <c r="U122" s="77"/>
      <c r="V122" s="77"/>
      <c r="W122" s="77"/>
      <c r="X122" s="77"/>
    </row>
    <row r="123" spans="1:24" ht="12.75" hidden="1" customHeight="1" x14ac:dyDescent="0.15">
      <c r="A123" s="77" t="s">
        <v>145</v>
      </c>
      <c r="B123" s="77" t="s">
        <v>143</v>
      </c>
      <c r="C123" s="77" t="s">
        <v>144</v>
      </c>
      <c r="D123" s="103">
        <v>2016</v>
      </c>
      <c r="E123" s="77" t="s">
        <v>1598</v>
      </c>
      <c r="F123" s="104">
        <v>756</v>
      </c>
      <c r="G123" s="105">
        <f t="shared" si="0"/>
        <v>5</v>
      </c>
      <c r="H123" s="104">
        <v>5</v>
      </c>
      <c r="I123" s="104">
        <v>0</v>
      </c>
      <c r="J123" s="104">
        <v>511</v>
      </c>
      <c r="K123" s="80">
        <f t="shared" si="1"/>
        <v>7</v>
      </c>
      <c r="L123" s="104">
        <v>7</v>
      </c>
      <c r="M123" s="104">
        <v>0</v>
      </c>
      <c r="N123" s="104">
        <v>494</v>
      </c>
      <c r="O123" s="104">
        <v>54</v>
      </c>
      <c r="P123" s="104">
        <v>1326</v>
      </c>
      <c r="Q123" s="104">
        <v>0</v>
      </c>
      <c r="R123" s="104">
        <v>3087</v>
      </c>
      <c r="S123" s="104">
        <v>66</v>
      </c>
      <c r="T123" s="77"/>
      <c r="U123" s="77"/>
      <c r="V123" s="77"/>
      <c r="W123" s="77"/>
      <c r="X123" s="77"/>
    </row>
    <row r="124" spans="1:24" ht="12.75" hidden="1" customHeight="1" x14ac:dyDescent="0.15">
      <c r="A124" s="77" t="s">
        <v>145</v>
      </c>
      <c r="B124" s="77" t="s">
        <v>143</v>
      </c>
      <c r="C124" s="77" t="s">
        <v>144</v>
      </c>
      <c r="D124" s="103">
        <v>2017</v>
      </c>
      <c r="E124" s="77" t="s">
        <v>1598</v>
      </c>
      <c r="F124" s="104">
        <v>756</v>
      </c>
      <c r="G124" s="105">
        <f t="shared" si="0"/>
        <v>6</v>
      </c>
      <c r="H124" s="104">
        <v>4</v>
      </c>
      <c r="I124" s="104">
        <v>2</v>
      </c>
      <c r="J124" s="104">
        <v>511</v>
      </c>
      <c r="K124" s="80">
        <f t="shared" si="1"/>
        <v>14</v>
      </c>
      <c r="L124" s="104">
        <v>12</v>
      </c>
      <c r="M124" s="104">
        <v>2</v>
      </c>
      <c r="N124" s="104">
        <v>494</v>
      </c>
      <c r="O124" s="104">
        <v>40</v>
      </c>
      <c r="P124" s="104">
        <v>1326</v>
      </c>
      <c r="Q124" s="104">
        <v>3</v>
      </c>
      <c r="R124" s="104">
        <v>3087</v>
      </c>
      <c r="S124" s="104">
        <v>63</v>
      </c>
      <c r="T124" s="77"/>
      <c r="U124" s="77"/>
      <c r="V124" s="77"/>
      <c r="W124" s="77"/>
      <c r="X124" s="77"/>
    </row>
    <row r="125" spans="1:24" ht="12.75" hidden="1" customHeight="1" x14ac:dyDescent="0.15">
      <c r="A125" s="77" t="s">
        <v>276</v>
      </c>
      <c r="B125" s="77" t="s">
        <v>273</v>
      </c>
      <c r="C125" s="77" t="s">
        <v>144</v>
      </c>
      <c r="D125" s="103">
        <v>2014</v>
      </c>
      <c r="E125" s="77" t="s">
        <v>1598</v>
      </c>
      <c r="F125" s="104">
        <v>436</v>
      </c>
      <c r="G125" s="105">
        <f t="shared" si="0"/>
        <v>0</v>
      </c>
      <c r="H125" s="104">
        <v>0</v>
      </c>
      <c r="I125" s="104">
        <v>0</v>
      </c>
      <c r="J125" s="104">
        <v>305</v>
      </c>
      <c r="K125" s="80">
        <f t="shared" si="1"/>
        <v>0</v>
      </c>
      <c r="L125" s="104">
        <v>0</v>
      </c>
      <c r="M125" s="104">
        <v>0</v>
      </c>
      <c r="N125" s="104">
        <v>335</v>
      </c>
      <c r="O125" s="104">
        <v>0</v>
      </c>
      <c r="P125" s="104">
        <v>785</v>
      </c>
      <c r="Q125" s="104">
        <v>156</v>
      </c>
      <c r="R125" s="104">
        <v>1861</v>
      </c>
      <c r="S125" s="104">
        <v>156</v>
      </c>
      <c r="T125" s="77"/>
      <c r="U125" s="77"/>
      <c r="V125" s="77"/>
      <c r="W125" s="77"/>
      <c r="X125" s="77"/>
    </row>
    <row r="126" spans="1:24" ht="12.75" hidden="1" customHeight="1" x14ac:dyDescent="0.15">
      <c r="A126" s="77" t="s">
        <v>276</v>
      </c>
      <c r="B126" s="77" t="s">
        <v>273</v>
      </c>
      <c r="C126" s="77" t="s">
        <v>144</v>
      </c>
      <c r="D126" s="103">
        <v>2015</v>
      </c>
      <c r="E126" s="77" t="s">
        <v>1598</v>
      </c>
      <c r="F126" s="104">
        <v>436</v>
      </c>
      <c r="G126" s="105">
        <f t="shared" si="0"/>
        <v>0</v>
      </c>
      <c r="H126" s="104">
        <v>0</v>
      </c>
      <c r="I126" s="104">
        <v>0</v>
      </c>
      <c r="J126" s="104">
        <v>305</v>
      </c>
      <c r="K126" s="80">
        <f t="shared" si="1"/>
        <v>0</v>
      </c>
      <c r="L126" s="104">
        <v>0</v>
      </c>
      <c r="M126" s="104">
        <v>0</v>
      </c>
      <c r="N126" s="104">
        <v>335</v>
      </c>
      <c r="O126" s="104">
        <v>0</v>
      </c>
      <c r="P126" s="104">
        <v>785</v>
      </c>
      <c r="Q126" s="104">
        <v>0</v>
      </c>
      <c r="R126" s="104">
        <v>1861</v>
      </c>
      <c r="S126" s="104">
        <v>0</v>
      </c>
      <c r="T126" s="77"/>
      <c r="U126" s="77"/>
      <c r="V126" s="77"/>
      <c r="W126" s="77"/>
      <c r="X126" s="77"/>
    </row>
    <row r="127" spans="1:24" ht="12.75" hidden="1" customHeight="1" x14ac:dyDescent="0.15">
      <c r="A127" s="77" t="s">
        <v>276</v>
      </c>
      <c r="B127" s="77" t="s">
        <v>273</v>
      </c>
      <c r="C127" s="77" t="s">
        <v>144</v>
      </c>
      <c r="D127" s="103">
        <v>2016</v>
      </c>
      <c r="E127" s="77" t="s">
        <v>1598</v>
      </c>
      <c r="F127" s="104">
        <v>436</v>
      </c>
      <c r="G127" s="105">
        <f t="shared" si="0"/>
        <v>0</v>
      </c>
      <c r="H127" s="104">
        <v>0</v>
      </c>
      <c r="I127" s="104">
        <v>0</v>
      </c>
      <c r="J127" s="104">
        <v>305</v>
      </c>
      <c r="K127" s="80">
        <f t="shared" si="1"/>
        <v>0</v>
      </c>
      <c r="L127" s="104">
        <v>0</v>
      </c>
      <c r="M127" s="104">
        <v>0</v>
      </c>
      <c r="N127" s="104">
        <v>335</v>
      </c>
      <c r="O127" s="104">
        <v>0</v>
      </c>
      <c r="P127" s="104">
        <v>785</v>
      </c>
      <c r="Q127" s="104">
        <v>282</v>
      </c>
      <c r="R127" s="104">
        <v>1861</v>
      </c>
      <c r="S127" s="104">
        <v>282</v>
      </c>
      <c r="T127" s="77"/>
      <c r="U127" s="77"/>
      <c r="V127" s="77"/>
      <c r="W127" s="77"/>
      <c r="X127" s="77"/>
    </row>
    <row r="128" spans="1:24" ht="12.75" hidden="1" customHeight="1" x14ac:dyDescent="0.15">
      <c r="A128" s="77" t="s">
        <v>276</v>
      </c>
      <c r="B128" s="77" t="s">
        <v>273</v>
      </c>
      <c r="C128" s="77" t="s">
        <v>144</v>
      </c>
      <c r="D128" s="103">
        <v>2017</v>
      </c>
      <c r="E128" s="77" t="s">
        <v>1598</v>
      </c>
      <c r="F128" s="104">
        <v>436</v>
      </c>
      <c r="G128" s="105">
        <f t="shared" si="0"/>
        <v>0</v>
      </c>
      <c r="H128" s="104">
        <v>0</v>
      </c>
      <c r="I128" s="104">
        <v>0</v>
      </c>
      <c r="J128" s="104">
        <v>305</v>
      </c>
      <c r="K128" s="80">
        <f t="shared" si="1"/>
        <v>0</v>
      </c>
      <c r="L128" s="104">
        <v>0</v>
      </c>
      <c r="M128" s="104">
        <v>0</v>
      </c>
      <c r="N128" s="104">
        <v>335</v>
      </c>
      <c r="O128" s="104">
        <v>21</v>
      </c>
      <c r="P128" s="104">
        <v>785</v>
      </c>
      <c r="Q128" s="104">
        <v>424</v>
      </c>
      <c r="R128" s="104">
        <v>1861</v>
      </c>
      <c r="S128" s="104">
        <v>445</v>
      </c>
      <c r="T128" s="77"/>
      <c r="U128" s="77"/>
      <c r="V128" s="77"/>
      <c r="W128" s="77"/>
      <c r="X128" s="77"/>
    </row>
    <row r="129" spans="1:24" ht="12.75" hidden="1" customHeight="1" x14ac:dyDescent="0.15">
      <c r="A129" s="77" t="s">
        <v>101</v>
      </c>
      <c r="B129" s="77" t="s">
        <v>99</v>
      </c>
      <c r="C129" s="77" t="s">
        <v>67</v>
      </c>
      <c r="D129" s="103">
        <v>2014</v>
      </c>
      <c r="E129" s="77" t="s">
        <v>1598</v>
      </c>
      <c r="F129" s="104">
        <v>234</v>
      </c>
      <c r="G129" s="105">
        <f t="shared" si="0"/>
        <v>1</v>
      </c>
      <c r="H129" s="104">
        <v>1</v>
      </c>
      <c r="I129" s="104">
        <v>0</v>
      </c>
      <c r="J129" s="104">
        <v>124</v>
      </c>
      <c r="K129" s="80">
        <f t="shared" si="1"/>
        <v>2</v>
      </c>
      <c r="L129" s="104">
        <v>2</v>
      </c>
      <c r="M129" s="104">
        <v>0</v>
      </c>
      <c r="N129" s="104">
        <v>123</v>
      </c>
      <c r="O129" s="104">
        <v>5</v>
      </c>
      <c r="P129" s="104">
        <v>279</v>
      </c>
      <c r="Q129" s="104">
        <v>415</v>
      </c>
      <c r="R129" s="104">
        <v>760</v>
      </c>
      <c r="S129" s="104">
        <v>423</v>
      </c>
      <c r="T129" s="77"/>
      <c r="U129" s="77"/>
      <c r="V129" s="77"/>
      <c r="W129" s="77"/>
      <c r="X129" s="77"/>
    </row>
    <row r="130" spans="1:24" ht="12.75" hidden="1" customHeight="1" x14ac:dyDescent="0.15">
      <c r="A130" s="77" t="s">
        <v>101</v>
      </c>
      <c r="B130" s="77" t="s">
        <v>99</v>
      </c>
      <c r="C130" s="77" t="s">
        <v>67</v>
      </c>
      <c r="D130" s="103">
        <v>2015</v>
      </c>
      <c r="E130" s="77" t="s">
        <v>1598</v>
      </c>
      <c r="F130" s="104">
        <v>234</v>
      </c>
      <c r="G130" s="105">
        <f t="shared" si="0"/>
        <v>0</v>
      </c>
      <c r="H130" s="104">
        <v>0</v>
      </c>
      <c r="I130" s="104">
        <v>0</v>
      </c>
      <c r="J130" s="104">
        <v>124</v>
      </c>
      <c r="K130" s="80">
        <f t="shared" si="1"/>
        <v>5</v>
      </c>
      <c r="L130" s="104">
        <v>5</v>
      </c>
      <c r="M130" s="104">
        <v>0</v>
      </c>
      <c r="N130" s="104">
        <v>123</v>
      </c>
      <c r="O130" s="104">
        <v>0</v>
      </c>
      <c r="P130" s="104">
        <v>279</v>
      </c>
      <c r="Q130" s="104">
        <v>449</v>
      </c>
      <c r="R130" s="104">
        <v>760</v>
      </c>
      <c r="S130" s="104">
        <v>454</v>
      </c>
      <c r="T130" s="77"/>
      <c r="U130" s="77"/>
      <c r="V130" s="77"/>
      <c r="W130" s="77"/>
      <c r="X130" s="77"/>
    </row>
    <row r="131" spans="1:24" ht="12.75" hidden="1" customHeight="1" x14ac:dyDescent="0.15">
      <c r="A131" s="77" t="s">
        <v>101</v>
      </c>
      <c r="B131" s="77" t="s">
        <v>99</v>
      </c>
      <c r="C131" s="77" t="s">
        <v>67</v>
      </c>
      <c r="D131" s="103">
        <v>2016</v>
      </c>
      <c r="E131" s="77" t="s">
        <v>1598</v>
      </c>
      <c r="F131" s="104">
        <v>234</v>
      </c>
      <c r="G131" s="105">
        <f t="shared" si="0"/>
        <v>0</v>
      </c>
      <c r="H131" s="104">
        <v>0</v>
      </c>
      <c r="I131" s="104">
        <v>0</v>
      </c>
      <c r="J131" s="104">
        <v>124</v>
      </c>
      <c r="K131" s="80">
        <f t="shared" si="1"/>
        <v>3</v>
      </c>
      <c r="L131" s="104">
        <v>3</v>
      </c>
      <c r="M131" s="104">
        <v>0</v>
      </c>
      <c r="N131" s="104">
        <v>123</v>
      </c>
      <c r="O131" s="104">
        <v>0</v>
      </c>
      <c r="P131" s="104">
        <v>279</v>
      </c>
      <c r="Q131" s="104">
        <v>540</v>
      </c>
      <c r="R131" s="104">
        <v>760</v>
      </c>
      <c r="S131" s="104">
        <v>543</v>
      </c>
      <c r="T131" s="77"/>
      <c r="U131" s="77"/>
      <c r="V131" s="77"/>
      <c r="W131" s="77"/>
      <c r="X131" s="77"/>
    </row>
    <row r="132" spans="1:24" ht="12.75" hidden="1" customHeight="1" x14ac:dyDescent="0.15">
      <c r="A132" s="77" t="s">
        <v>101</v>
      </c>
      <c r="B132" s="77" t="s">
        <v>99</v>
      </c>
      <c r="C132" s="77" t="s">
        <v>67</v>
      </c>
      <c r="D132" s="103">
        <v>2017</v>
      </c>
      <c r="E132" s="77" t="s">
        <v>1598</v>
      </c>
      <c r="F132" s="104">
        <v>234</v>
      </c>
      <c r="G132" s="105">
        <f t="shared" si="0"/>
        <v>2</v>
      </c>
      <c r="H132" s="104">
        <v>2</v>
      </c>
      <c r="I132" s="104">
        <v>0</v>
      </c>
      <c r="J132" s="104">
        <v>124</v>
      </c>
      <c r="K132" s="80">
        <f t="shared" si="1"/>
        <v>0</v>
      </c>
      <c r="L132" s="104">
        <v>0</v>
      </c>
      <c r="M132" s="104">
        <v>0</v>
      </c>
      <c r="N132" s="104">
        <v>123</v>
      </c>
      <c r="O132" s="104">
        <v>1</v>
      </c>
      <c r="P132" s="104">
        <v>279</v>
      </c>
      <c r="Q132" s="104">
        <v>503</v>
      </c>
      <c r="R132" s="104">
        <v>760</v>
      </c>
      <c r="S132" s="104">
        <v>506</v>
      </c>
      <c r="T132" s="77"/>
      <c r="U132" s="77"/>
      <c r="V132" s="77"/>
      <c r="W132" s="77"/>
      <c r="X132" s="77"/>
    </row>
    <row r="133" spans="1:24" ht="12.75" hidden="1" customHeight="1" x14ac:dyDescent="0.15">
      <c r="A133" s="77" t="s">
        <v>475</v>
      </c>
      <c r="B133" s="77" t="s">
        <v>449</v>
      </c>
      <c r="C133" s="77" t="s">
        <v>67</v>
      </c>
      <c r="D133" s="103">
        <v>2014</v>
      </c>
      <c r="E133" s="77" t="s">
        <v>1598</v>
      </c>
      <c r="F133" s="104">
        <v>114</v>
      </c>
      <c r="G133" s="105">
        <f t="shared" si="0"/>
        <v>0</v>
      </c>
      <c r="H133" s="104">
        <v>0</v>
      </c>
      <c r="I133" s="104">
        <v>0</v>
      </c>
      <c r="J133" s="104">
        <v>67</v>
      </c>
      <c r="K133" s="80">
        <f t="shared" si="1"/>
        <v>0</v>
      </c>
      <c r="L133" s="104">
        <v>0</v>
      </c>
      <c r="M133" s="104">
        <v>0</v>
      </c>
      <c r="N133" s="104">
        <v>82</v>
      </c>
      <c r="O133" s="104">
        <v>1</v>
      </c>
      <c r="P133" s="104">
        <v>30</v>
      </c>
      <c r="Q133" s="104">
        <v>38</v>
      </c>
      <c r="R133" s="104">
        <v>293</v>
      </c>
      <c r="S133" s="104">
        <v>39</v>
      </c>
      <c r="T133" s="77"/>
      <c r="U133" s="77"/>
      <c r="V133" s="77"/>
      <c r="W133" s="77"/>
      <c r="X133" s="77"/>
    </row>
    <row r="134" spans="1:24" ht="12.75" hidden="1" customHeight="1" x14ac:dyDescent="0.15">
      <c r="A134" s="77" t="s">
        <v>475</v>
      </c>
      <c r="B134" s="77" t="s">
        <v>449</v>
      </c>
      <c r="C134" s="77" t="s">
        <v>67</v>
      </c>
      <c r="D134" s="103">
        <v>2015</v>
      </c>
      <c r="E134" s="77" t="s">
        <v>1598</v>
      </c>
      <c r="F134" s="104">
        <v>114</v>
      </c>
      <c r="G134" s="105">
        <f t="shared" si="0"/>
        <v>0</v>
      </c>
      <c r="H134" s="104">
        <v>0</v>
      </c>
      <c r="I134" s="104">
        <v>0</v>
      </c>
      <c r="J134" s="104">
        <v>67</v>
      </c>
      <c r="K134" s="80">
        <f t="shared" si="1"/>
        <v>0</v>
      </c>
      <c r="L134" s="104">
        <v>0</v>
      </c>
      <c r="M134" s="104">
        <v>0</v>
      </c>
      <c r="N134" s="104">
        <v>82</v>
      </c>
      <c r="O134" s="104">
        <v>1</v>
      </c>
      <c r="P134" s="104">
        <v>30</v>
      </c>
      <c r="Q134" s="104">
        <v>2</v>
      </c>
      <c r="R134" s="104">
        <v>293</v>
      </c>
      <c r="S134" s="104">
        <v>3</v>
      </c>
      <c r="T134" s="77"/>
      <c r="U134" s="77"/>
      <c r="V134" s="77"/>
      <c r="W134" s="77"/>
      <c r="X134" s="77"/>
    </row>
    <row r="135" spans="1:24" ht="12.75" hidden="1" customHeight="1" x14ac:dyDescent="0.15">
      <c r="A135" s="77" t="s">
        <v>475</v>
      </c>
      <c r="B135" s="77" t="s">
        <v>449</v>
      </c>
      <c r="C135" s="77" t="s">
        <v>67</v>
      </c>
      <c r="D135" s="103">
        <v>2016</v>
      </c>
      <c r="E135" s="77" t="s">
        <v>1598</v>
      </c>
      <c r="F135" s="104">
        <v>114</v>
      </c>
      <c r="G135" s="105">
        <f t="shared" si="0"/>
        <v>0</v>
      </c>
      <c r="H135" s="104">
        <v>0</v>
      </c>
      <c r="I135" s="104">
        <v>0</v>
      </c>
      <c r="J135" s="104">
        <v>67</v>
      </c>
      <c r="K135" s="80">
        <f t="shared" si="1"/>
        <v>0</v>
      </c>
      <c r="L135" s="104">
        <v>0</v>
      </c>
      <c r="M135" s="104">
        <v>0</v>
      </c>
      <c r="N135" s="104">
        <v>82</v>
      </c>
      <c r="O135" s="104">
        <v>3</v>
      </c>
      <c r="P135" s="104">
        <v>30</v>
      </c>
      <c r="Q135" s="104">
        <v>4</v>
      </c>
      <c r="R135" s="104">
        <v>293</v>
      </c>
      <c r="S135" s="104">
        <v>7</v>
      </c>
      <c r="T135" s="77"/>
      <c r="U135" s="77"/>
      <c r="V135" s="77"/>
      <c r="W135" s="77"/>
      <c r="X135" s="77"/>
    </row>
    <row r="136" spans="1:24" ht="12.75" hidden="1" customHeight="1" x14ac:dyDescent="0.15">
      <c r="A136" s="77" t="s">
        <v>475</v>
      </c>
      <c r="B136" s="77" t="s">
        <v>449</v>
      </c>
      <c r="C136" s="77" t="s">
        <v>67</v>
      </c>
      <c r="D136" s="103">
        <v>2017</v>
      </c>
      <c r="E136" s="77" t="s">
        <v>1598</v>
      </c>
      <c r="F136" s="104">
        <v>114</v>
      </c>
      <c r="G136" s="105">
        <f t="shared" si="0"/>
        <v>0</v>
      </c>
      <c r="H136" s="104">
        <v>0</v>
      </c>
      <c r="I136" s="104">
        <v>0</v>
      </c>
      <c r="J136" s="104">
        <v>67</v>
      </c>
      <c r="K136" s="80">
        <f t="shared" si="1"/>
        <v>0</v>
      </c>
      <c r="L136" s="104">
        <v>0</v>
      </c>
      <c r="M136" s="104">
        <v>0</v>
      </c>
      <c r="N136" s="104">
        <v>82</v>
      </c>
      <c r="O136" s="104">
        <v>3</v>
      </c>
      <c r="P136" s="104">
        <v>30</v>
      </c>
      <c r="Q136" s="104">
        <v>4</v>
      </c>
      <c r="R136" s="104">
        <v>293</v>
      </c>
      <c r="S136" s="104">
        <v>7</v>
      </c>
      <c r="T136" s="77"/>
      <c r="U136" s="77"/>
      <c r="V136" s="77"/>
      <c r="W136" s="77"/>
      <c r="X136" s="77"/>
    </row>
    <row r="137" spans="1:24" ht="12.75" hidden="1" customHeight="1" x14ac:dyDescent="0.15">
      <c r="A137" s="77" t="s">
        <v>489</v>
      </c>
      <c r="B137" s="77" t="s">
        <v>488</v>
      </c>
      <c r="C137" s="77" t="s">
        <v>492</v>
      </c>
      <c r="D137" s="103">
        <v>2014</v>
      </c>
      <c r="E137" s="77" t="s">
        <v>1598</v>
      </c>
      <c r="F137" s="104">
        <v>66</v>
      </c>
      <c r="G137" s="105">
        <f t="shared" si="0"/>
        <v>0</v>
      </c>
      <c r="H137" s="104">
        <v>0</v>
      </c>
      <c r="I137" s="104">
        <v>0</v>
      </c>
      <c r="J137" s="104">
        <v>44</v>
      </c>
      <c r="K137" s="80">
        <f t="shared" si="1"/>
        <v>0</v>
      </c>
      <c r="L137" s="104">
        <v>0</v>
      </c>
      <c r="M137" s="104">
        <v>0</v>
      </c>
      <c r="N137" s="104">
        <v>41</v>
      </c>
      <c r="O137" s="104">
        <v>0</v>
      </c>
      <c r="P137" s="104">
        <v>124</v>
      </c>
      <c r="Q137" s="104">
        <v>0</v>
      </c>
      <c r="R137" s="104">
        <v>275</v>
      </c>
      <c r="S137" s="104">
        <v>0</v>
      </c>
      <c r="T137" s="77"/>
      <c r="U137" s="77"/>
      <c r="V137" s="77"/>
      <c r="W137" s="77"/>
      <c r="X137" s="77"/>
    </row>
    <row r="138" spans="1:24" ht="12.75" hidden="1" customHeight="1" x14ac:dyDescent="0.15">
      <c r="A138" s="77" t="s">
        <v>489</v>
      </c>
      <c r="B138" s="77" t="s">
        <v>488</v>
      </c>
      <c r="C138" s="77" t="s">
        <v>492</v>
      </c>
      <c r="D138" s="103">
        <v>2015</v>
      </c>
      <c r="E138" s="77" t="s">
        <v>1598</v>
      </c>
      <c r="F138" s="104">
        <v>66</v>
      </c>
      <c r="G138" s="105">
        <f t="shared" si="0"/>
        <v>5</v>
      </c>
      <c r="H138" s="104">
        <v>5</v>
      </c>
      <c r="I138" s="104">
        <v>0</v>
      </c>
      <c r="J138" s="104">
        <v>44</v>
      </c>
      <c r="K138" s="80">
        <f t="shared" si="1"/>
        <v>4</v>
      </c>
      <c r="L138" s="104">
        <v>4</v>
      </c>
      <c r="M138" s="104">
        <v>0</v>
      </c>
      <c r="N138" s="104">
        <v>41</v>
      </c>
      <c r="O138" s="104">
        <v>60</v>
      </c>
      <c r="P138" s="104">
        <v>124</v>
      </c>
      <c r="Q138" s="104">
        <v>0</v>
      </c>
      <c r="R138" s="104">
        <v>275</v>
      </c>
      <c r="S138" s="104">
        <v>69</v>
      </c>
      <c r="T138" s="77"/>
      <c r="U138" s="77"/>
      <c r="V138" s="77"/>
      <c r="W138" s="77"/>
      <c r="X138" s="77"/>
    </row>
    <row r="139" spans="1:24" ht="12.75" hidden="1" customHeight="1" x14ac:dyDescent="0.15">
      <c r="A139" s="77" t="s">
        <v>489</v>
      </c>
      <c r="B139" s="77" t="s">
        <v>488</v>
      </c>
      <c r="C139" s="77" t="s">
        <v>492</v>
      </c>
      <c r="D139" s="103">
        <v>2016</v>
      </c>
      <c r="E139" s="77" t="s">
        <v>1598</v>
      </c>
      <c r="F139" s="104">
        <v>66</v>
      </c>
      <c r="G139" s="105">
        <f t="shared" si="0"/>
        <v>0</v>
      </c>
      <c r="H139" s="104">
        <v>0</v>
      </c>
      <c r="I139" s="104">
        <v>0</v>
      </c>
      <c r="J139" s="104">
        <v>44</v>
      </c>
      <c r="K139" s="80">
        <f t="shared" si="1"/>
        <v>0</v>
      </c>
      <c r="L139" s="104">
        <v>0</v>
      </c>
      <c r="M139" s="104">
        <v>0</v>
      </c>
      <c r="N139" s="104">
        <v>41</v>
      </c>
      <c r="O139" s="104">
        <v>0</v>
      </c>
      <c r="P139" s="104">
        <v>124</v>
      </c>
      <c r="Q139" s="104">
        <v>51</v>
      </c>
      <c r="R139" s="104">
        <v>275</v>
      </c>
      <c r="S139" s="104">
        <v>51</v>
      </c>
      <c r="T139" s="77"/>
      <c r="U139" s="77"/>
      <c r="V139" s="77"/>
      <c r="W139" s="77"/>
      <c r="X139" s="77"/>
    </row>
    <row r="140" spans="1:24" ht="12.75" hidden="1" customHeight="1" x14ac:dyDescent="0.15">
      <c r="A140" s="77" t="s">
        <v>489</v>
      </c>
      <c r="B140" s="77" t="s">
        <v>488</v>
      </c>
      <c r="C140" s="77" t="s">
        <v>492</v>
      </c>
      <c r="D140" s="103">
        <v>2017</v>
      </c>
      <c r="E140" s="77" t="s">
        <v>1598</v>
      </c>
      <c r="F140" s="104">
        <v>66</v>
      </c>
      <c r="G140" s="105">
        <f t="shared" si="0"/>
        <v>0</v>
      </c>
      <c r="H140" s="104">
        <v>0</v>
      </c>
      <c r="I140" s="104">
        <v>0</v>
      </c>
      <c r="J140" s="104">
        <v>44</v>
      </c>
      <c r="K140" s="80">
        <f t="shared" si="1"/>
        <v>0</v>
      </c>
      <c r="L140" s="104">
        <v>0</v>
      </c>
      <c r="M140" s="104">
        <v>0</v>
      </c>
      <c r="N140" s="104">
        <v>41</v>
      </c>
      <c r="O140" s="104">
        <v>1</v>
      </c>
      <c r="P140" s="104">
        <v>124</v>
      </c>
      <c r="Q140" s="104">
        <v>38</v>
      </c>
      <c r="R140" s="104">
        <v>275</v>
      </c>
      <c r="S140" s="104">
        <v>39</v>
      </c>
      <c r="T140" s="77"/>
      <c r="U140" s="77"/>
      <c r="V140" s="77"/>
      <c r="W140" s="77"/>
      <c r="X140" s="77"/>
    </row>
    <row r="141" spans="1:24" ht="12.75" hidden="1" customHeight="1" x14ac:dyDescent="0.15">
      <c r="A141" s="77" t="s">
        <v>277</v>
      </c>
      <c r="B141" s="77" t="s">
        <v>273</v>
      </c>
      <c r="C141" s="77" t="s">
        <v>144</v>
      </c>
      <c r="D141" s="103">
        <v>2014</v>
      </c>
      <c r="E141" s="77" t="s">
        <v>1598</v>
      </c>
      <c r="F141" s="104">
        <v>76</v>
      </c>
      <c r="G141" s="105">
        <f t="shared" si="0"/>
        <v>0</v>
      </c>
      <c r="H141" s="104">
        <v>0</v>
      </c>
      <c r="I141" s="104">
        <v>0</v>
      </c>
      <c r="J141" s="104">
        <v>53</v>
      </c>
      <c r="K141" s="80">
        <f t="shared" si="1"/>
        <v>0</v>
      </c>
      <c r="L141" s="104">
        <v>0</v>
      </c>
      <c r="M141" s="104">
        <v>0</v>
      </c>
      <c r="N141" s="104">
        <v>62</v>
      </c>
      <c r="O141" s="104">
        <v>0</v>
      </c>
      <c r="P141" s="104">
        <v>148</v>
      </c>
      <c r="Q141" s="104">
        <v>0</v>
      </c>
      <c r="R141" s="104">
        <v>339</v>
      </c>
      <c r="S141" s="104">
        <v>0</v>
      </c>
      <c r="T141" s="77"/>
      <c r="U141" s="77"/>
      <c r="V141" s="77"/>
      <c r="W141" s="77"/>
      <c r="X141" s="77"/>
    </row>
    <row r="142" spans="1:24" ht="12.75" hidden="1" customHeight="1" x14ac:dyDescent="0.15">
      <c r="A142" s="77" t="s">
        <v>277</v>
      </c>
      <c r="B142" s="77" t="s">
        <v>273</v>
      </c>
      <c r="C142" s="77" t="s">
        <v>144</v>
      </c>
      <c r="D142" s="103">
        <v>2015</v>
      </c>
      <c r="E142" s="77" t="s">
        <v>1598</v>
      </c>
      <c r="F142" s="104">
        <v>76</v>
      </c>
      <c r="G142" s="105">
        <f t="shared" si="0"/>
        <v>0</v>
      </c>
      <c r="H142" s="104">
        <v>0</v>
      </c>
      <c r="I142" s="104">
        <v>0</v>
      </c>
      <c r="J142" s="104">
        <v>53</v>
      </c>
      <c r="K142" s="80">
        <f t="shared" si="1"/>
        <v>0</v>
      </c>
      <c r="L142" s="104">
        <v>0</v>
      </c>
      <c r="M142" s="104">
        <v>0</v>
      </c>
      <c r="N142" s="104">
        <v>62</v>
      </c>
      <c r="O142" s="104">
        <v>0</v>
      </c>
      <c r="P142" s="104">
        <v>148</v>
      </c>
      <c r="Q142" s="104">
        <v>26</v>
      </c>
      <c r="R142" s="104">
        <v>339</v>
      </c>
      <c r="S142" s="104">
        <v>26</v>
      </c>
      <c r="T142" s="77"/>
      <c r="U142" s="77"/>
      <c r="V142" s="77"/>
      <c r="W142" s="77"/>
      <c r="X142" s="77"/>
    </row>
    <row r="143" spans="1:24" ht="12.75" hidden="1" customHeight="1" x14ac:dyDescent="0.15">
      <c r="A143" s="77" t="s">
        <v>277</v>
      </c>
      <c r="B143" s="77" t="s">
        <v>273</v>
      </c>
      <c r="C143" s="77" t="s">
        <v>144</v>
      </c>
      <c r="D143" s="103">
        <v>2016</v>
      </c>
      <c r="E143" s="77" t="s">
        <v>1598</v>
      </c>
      <c r="F143" s="104">
        <v>76</v>
      </c>
      <c r="G143" s="105">
        <f t="shared" si="0"/>
        <v>0</v>
      </c>
      <c r="H143" s="104">
        <v>0</v>
      </c>
      <c r="I143" s="104">
        <v>0</v>
      </c>
      <c r="J143" s="104">
        <v>53</v>
      </c>
      <c r="K143" s="80">
        <f t="shared" si="1"/>
        <v>0</v>
      </c>
      <c r="L143" s="104">
        <v>0</v>
      </c>
      <c r="M143" s="104">
        <v>0</v>
      </c>
      <c r="N143" s="104">
        <v>62</v>
      </c>
      <c r="O143" s="104">
        <v>0</v>
      </c>
      <c r="P143" s="104">
        <v>148</v>
      </c>
      <c r="Q143" s="104">
        <v>0</v>
      </c>
      <c r="R143" s="104">
        <v>339</v>
      </c>
      <c r="S143" s="104">
        <v>0</v>
      </c>
      <c r="T143" s="77"/>
      <c r="U143" s="77"/>
      <c r="V143" s="77"/>
      <c r="W143" s="77"/>
      <c r="X143" s="77"/>
    </row>
    <row r="144" spans="1:24" ht="12.75" hidden="1" customHeight="1" x14ac:dyDescent="0.15">
      <c r="A144" s="77" t="s">
        <v>179</v>
      </c>
      <c r="B144" s="77" t="s">
        <v>168</v>
      </c>
      <c r="C144" s="77" t="s">
        <v>144</v>
      </c>
      <c r="D144" s="103">
        <v>2014</v>
      </c>
      <c r="E144" s="77" t="s">
        <v>1598</v>
      </c>
      <c r="F144" s="104">
        <v>694</v>
      </c>
      <c r="G144" s="105">
        <f t="shared" si="0"/>
        <v>0</v>
      </c>
      <c r="H144" s="104">
        <v>0</v>
      </c>
      <c r="I144" s="104">
        <v>0</v>
      </c>
      <c r="J144" s="104">
        <v>413</v>
      </c>
      <c r="K144" s="80">
        <f t="shared" si="1"/>
        <v>0</v>
      </c>
      <c r="L144" s="104">
        <v>0</v>
      </c>
      <c r="M144" s="104">
        <v>0</v>
      </c>
      <c r="N144" s="104">
        <v>443</v>
      </c>
      <c r="O144" s="104">
        <v>0</v>
      </c>
      <c r="P144" s="104">
        <v>1134</v>
      </c>
      <c r="Q144" s="104">
        <v>19</v>
      </c>
      <c r="R144" s="104">
        <v>2684</v>
      </c>
      <c r="S144" s="104">
        <v>19</v>
      </c>
      <c r="T144" s="77"/>
      <c r="U144" s="77"/>
      <c r="V144" s="77"/>
      <c r="W144" s="77"/>
      <c r="X144" s="77"/>
    </row>
    <row r="145" spans="1:24" ht="12.75" hidden="1" customHeight="1" x14ac:dyDescent="0.15">
      <c r="A145" s="77" t="s">
        <v>179</v>
      </c>
      <c r="B145" s="77" t="s">
        <v>168</v>
      </c>
      <c r="C145" s="77" t="s">
        <v>144</v>
      </c>
      <c r="D145" s="103">
        <v>2015</v>
      </c>
      <c r="E145" s="77" t="s">
        <v>1598</v>
      </c>
      <c r="F145" s="104">
        <v>694</v>
      </c>
      <c r="G145" s="105">
        <f t="shared" si="0"/>
        <v>11</v>
      </c>
      <c r="H145" s="104">
        <v>11</v>
      </c>
      <c r="I145" s="104">
        <v>0</v>
      </c>
      <c r="J145" s="104">
        <v>413</v>
      </c>
      <c r="K145" s="80">
        <f t="shared" si="1"/>
        <v>0</v>
      </c>
      <c r="L145" s="104">
        <v>0</v>
      </c>
      <c r="M145" s="104">
        <v>0</v>
      </c>
      <c r="N145" s="104">
        <v>443</v>
      </c>
      <c r="O145" s="104">
        <v>0</v>
      </c>
      <c r="P145" s="104">
        <v>1134</v>
      </c>
      <c r="Q145" s="104">
        <v>14</v>
      </c>
      <c r="R145" s="104">
        <v>2684</v>
      </c>
      <c r="S145" s="104">
        <v>25</v>
      </c>
      <c r="T145" s="77"/>
      <c r="U145" s="77"/>
      <c r="V145" s="77"/>
      <c r="W145" s="77"/>
      <c r="X145" s="77"/>
    </row>
    <row r="146" spans="1:24" ht="12.75" hidden="1" customHeight="1" x14ac:dyDescent="0.15">
      <c r="A146" s="77" t="s">
        <v>179</v>
      </c>
      <c r="B146" s="77" t="s">
        <v>168</v>
      </c>
      <c r="C146" s="77" t="s">
        <v>144</v>
      </c>
      <c r="D146" s="103">
        <v>2016</v>
      </c>
      <c r="E146" s="77" t="s">
        <v>1598</v>
      </c>
      <c r="F146" s="104">
        <v>694</v>
      </c>
      <c r="G146" s="105">
        <f t="shared" si="0"/>
        <v>0</v>
      </c>
      <c r="H146" s="104">
        <v>0</v>
      </c>
      <c r="I146" s="104">
        <v>0</v>
      </c>
      <c r="J146" s="104">
        <v>413</v>
      </c>
      <c r="K146" s="80">
        <f t="shared" si="1"/>
        <v>0</v>
      </c>
      <c r="L146" s="104">
        <v>0</v>
      </c>
      <c r="M146" s="104">
        <v>0</v>
      </c>
      <c r="N146" s="104">
        <v>443</v>
      </c>
      <c r="O146" s="104">
        <v>0</v>
      </c>
      <c r="P146" s="104">
        <v>1134</v>
      </c>
      <c r="Q146" s="104">
        <v>275</v>
      </c>
      <c r="R146" s="104">
        <v>2684</v>
      </c>
      <c r="S146" s="104">
        <v>275</v>
      </c>
      <c r="T146" s="77"/>
      <c r="U146" s="77"/>
      <c r="V146" s="77"/>
      <c r="W146" s="77"/>
      <c r="X146" s="77"/>
    </row>
    <row r="147" spans="1:24" ht="12.75" hidden="1" customHeight="1" x14ac:dyDescent="0.15">
      <c r="A147" s="77" t="s">
        <v>179</v>
      </c>
      <c r="B147" s="77" t="s">
        <v>168</v>
      </c>
      <c r="C147" s="77" t="s">
        <v>144</v>
      </c>
      <c r="D147" s="103">
        <v>2017</v>
      </c>
      <c r="E147" s="77" t="s">
        <v>1598</v>
      </c>
      <c r="F147" s="104">
        <v>694</v>
      </c>
      <c r="G147" s="105">
        <f t="shared" si="0"/>
        <v>0</v>
      </c>
      <c r="H147" s="104">
        <v>0</v>
      </c>
      <c r="I147" s="104">
        <v>0</v>
      </c>
      <c r="J147" s="104">
        <v>413</v>
      </c>
      <c r="K147" s="80">
        <f t="shared" si="1"/>
        <v>0</v>
      </c>
      <c r="L147" s="104">
        <v>0</v>
      </c>
      <c r="M147" s="104">
        <v>0</v>
      </c>
      <c r="N147" s="104">
        <v>443</v>
      </c>
      <c r="O147" s="104">
        <v>0</v>
      </c>
      <c r="P147" s="104">
        <v>1134</v>
      </c>
      <c r="Q147" s="104">
        <v>17</v>
      </c>
      <c r="R147" s="104">
        <v>2684</v>
      </c>
      <c r="S147" s="104">
        <v>17</v>
      </c>
      <c r="T147" s="77"/>
      <c r="U147" s="77"/>
      <c r="V147" s="77"/>
      <c r="W147" s="77"/>
      <c r="X147" s="77"/>
    </row>
    <row r="148" spans="1:24" ht="12.75" hidden="1" customHeight="1" x14ac:dyDescent="0.15">
      <c r="A148" s="77" t="s">
        <v>478</v>
      </c>
      <c r="B148" s="77" t="s">
        <v>449</v>
      </c>
      <c r="C148" s="77" t="s">
        <v>67</v>
      </c>
      <c r="D148" s="103">
        <v>2014</v>
      </c>
      <c r="E148" s="77" t="s">
        <v>1598</v>
      </c>
      <c r="F148" s="104">
        <v>138</v>
      </c>
      <c r="G148" s="105">
        <f t="shared" si="0"/>
        <v>0</v>
      </c>
      <c r="H148" s="104">
        <v>0</v>
      </c>
      <c r="I148" s="104">
        <v>0</v>
      </c>
      <c r="J148" s="104">
        <v>138</v>
      </c>
      <c r="K148" s="80">
        <f t="shared" si="1"/>
        <v>0</v>
      </c>
      <c r="L148" s="104">
        <v>0</v>
      </c>
      <c r="M148" s="104">
        <v>0</v>
      </c>
      <c r="N148" s="104">
        <v>144</v>
      </c>
      <c r="O148" s="104">
        <v>3</v>
      </c>
      <c r="P148" s="104">
        <v>155</v>
      </c>
      <c r="Q148" s="104">
        <v>0</v>
      </c>
      <c r="R148" s="104">
        <v>575</v>
      </c>
      <c r="S148" s="104">
        <v>3</v>
      </c>
      <c r="T148" s="77"/>
      <c r="U148" s="77"/>
      <c r="V148" s="77"/>
      <c r="W148" s="77"/>
      <c r="X148" s="77"/>
    </row>
    <row r="149" spans="1:24" ht="12.75" hidden="1" customHeight="1" x14ac:dyDescent="0.15">
      <c r="A149" s="77" t="s">
        <v>478</v>
      </c>
      <c r="B149" s="77" t="s">
        <v>449</v>
      </c>
      <c r="C149" s="77" t="s">
        <v>67</v>
      </c>
      <c r="D149" s="103">
        <v>2015</v>
      </c>
      <c r="E149" s="77" t="s">
        <v>1598</v>
      </c>
      <c r="F149" s="104">
        <v>138</v>
      </c>
      <c r="G149" s="105">
        <f t="shared" si="0"/>
        <v>0</v>
      </c>
      <c r="H149" s="104">
        <v>0</v>
      </c>
      <c r="I149" s="104">
        <v>0</v>
      </c>
      <c r="J149" s="104">
        <v>138</v>
      </c>
      <c r="K149" s="80">
        <f t="shared" si="1"/>
        <v>0</v>
      </c>
      <c r="L149" s="104">
        <v>0</v>
      </c>
      <c r="M149" s="104">
        <v>0</v>
      </c>
      <c r="N149" s="104">
        <v>144</v>
      </c>
      <c r="O149" s="104">
        <v>0</v>
      </c>
      <c r="P149" s="104">
        <v>155</v>
      </c>
      <c r="Q149" s="104">
        <v>5</v>
      </c>
      <c r="R149" s="104">
        <v>575</v>
      </c>
      <c r="S149" s="104">
        <v>5</v>
      </c>
      <c r="T149" s="77"/>
      <c r="U149" s="77"/>
      <c r="V149" s="77"/>
      <c r="W149" s="77"/>
      <c r="X149" s="77"/>
    </row>
    <row r="150" spans="1:24" ht="12.75" hidden="1" customHeight="1" x14ac:dyDescent="0.15">
      <c r="A150" s="77" t="s">
        <v>478</v>
      </c>
      <c r="B150" s="77" t="s">
        <v>449</v>
      </c>
      <c r="C150" s="77" t="s">
        <v>67</v>
      </c>
      <c r="D150" s="103">
        <v>2016</v>
      </c>
      <c r="E150" s="77" t="s">
        <v>1598</v>
      </c>
      <c r="F150" s="104">
        <v>138</v>
      </c>
      <c r="G150" s="105">
        <f t="shared" si="0"/>
        <v>0</v>
      </c>
      <c r="H150" s="104">
        <v>0</v>
      </c>
      <c r="I150" s="104">
        <v>0</v>
      </c>
      <c r="J150" s="104">
        <v>138</v>
      </c>
      <c r="K150" s="80">
        <f t="shared" si="1"/>
        <v>0</v>
      </c>
      <c r="L150" s="104">
        <v>0</v>
      </c>
      <c r="M150" s="104">
        <v>0</v>
      </c>
      <c r="N150" s="104">
        <v>144</v>
      </c>
      <c r="O150" s="104">
        <v>0</v>
      </c>
      <c r="P150" s="104">
        <v>155</v>
      </c>
      <c r="Q150" s="104">
        <v>133</v>
      </c>
      <c r="R150" s="104">
        <v>575</v>
      </c>
      <c r="S150" s="104">
        <v>133</v>
      </c>
      <c r="T150" s="77"/>
      <c r="U150" s="77"/>
      <c r="V150" s="77"/>
      <c r="W150" s="77"/>
      <c r="X150" s="77"/>
    </row>
    <row r="151" spans="1:24" ht="12.75" hidden="1" customHeight="1" x14ac:dyDescent="0.15">
      <c r="A151" s="77" t="s">
        <v>478</v>
      </c>
      <c r="B151" s="77" t="s">
        <v>449</v>
      </c>
      <c r="C151" s="77" t="s">
        <v>67</v>
      </c>
      <c r="D151" s="103">
        <v>2017</v>
      </c>
      <c r="E151" s="77" t="s">
        <v>1598</v>
      </c>
      <c r="F151" s="104">
        <v>138</v>
      </c>
      <c r="G151" s="105">
        <f t="shared" si="0"/>
        <v>0</v>
      </c>
      <c r="H151" s="104">
        <v>0</v>
      </c>
      <c r="I151" s="104">
        <v>0</v>
      </c>
      <c r="J151" s="104">
        <v>138</v>
      </c>
      <c r="K151" s="80">
        <f t="shared" si="1"/>
        <v>0</v>
      </c>
      <c r="L151" s="104">
        <v>0</v>
      </c>
      <c r="M151" s="104">
        <v>0</v>
      </c>
      <c r="N151" s="104">
        <v>144</v>
      </c>
      <c r="O151" s="104">
        <v>0</v>
      </c>
      <c r="P151" s="104">
        <v>155</v>
      </c>
      <c r="Q151" s="104">
        <v>13</v>
      </c>
      <c r="R151" s="104">
        <v>575</v>
      </c>
      <c r="S151" s="104">
        <v>13</v>
      </c>
      <c r="T151" s="77"/>
      <c r="U151" s="77"/>
      <c r="V151" s="77"/>
      <c r="W151" s="77"/>
      <c r="X151" s="77"/>
    </row>
    <row r="152" spans="1:24" ht="12.75" hidden="1" customHeight="1" x14ac:dyDescent="0.15">
      <c r="A152" s="77" t="s">
        <v>91</v>
      </c>
      <c r="B152" s="77" t="s">
        <v>88</v>
      </c>
      <c r="C152" s="77" t="s">
        <v>89</v>
      </c>
      <c r="D152" s="103">
        <v>2016</v>
      </c>
      <c r="E152" s="77" t="s">
        <v>1598</v>
      </c>
      <c r="F152" s="104">
        <v>682</v>
      </c>
      <c r="G152" s="105">
        <f t="shared" si="0"/>
        <v>0</v>
      </c>
      <c r="H152" s="104">
        <v>0</v>
      </c>
      <c r="I152" s="104">
        <v>0</v>
      </c>
      <c r="J152" s="104">
        <v>545</v>
      </c>
      <c r="K152" s="80">
        <f t="shared" si="1"/>
        <v>0</v>
      </c>
      <c r="L152" s="104">
        <v>0</v>
      </c>
      <c r="M152" s="104">
        <v>0</v>
      </c>
      <c r="N152" s="104">
        <v>480</v>
      </c>
      <c r="O152" s="104">
        <v>8</v>
      </c>
      <c r="P152" s="104">
        <v>1267</v>
      </c>
      <c r="Q152" s="104">
        <v>90</v>
      </c>
      <c r="R152" s="104">
        <v>2974</v>
      </c>
      <c r="S152" s="104">
        <v>98</v>
      </c>
      <c r="T152" s="77"/>
      <c r="U152" s="77"/>
      <c r="V152" s="77"/>
      <c r="W152" s="77"/>
      <c r="X152" s="77"/>
    </row>
    <row r="153" spans="1:24" ht="12.75" hidden="1" customHeight="1" x14ac:dyDescent="0.15">
      <c r="A153" s="77" t="s">
        <v>91</v>
      </c>
      <c r="B153" s="77" t="s">
        <v>88</v>
      </c>
      <c r="C153" s="77" t="s">
        <v>89</v>
      </c>
      <c r="D153" s="103">
        <v>2017</v>
      </c>
      <c r="E153" s="77" t="s">
        <v>1598</v>
      </c>
      <c r="F153" s="104">
        <v>682</v>
      </c>
      <c r="G153" s="105">
        <f t="shared" si="0"/>
        <v>0</v>
      </c>
      <c r="H153" s="104">
        <v>0</v>
      </c>
      <c r="I153" s="104">
        <v>0</v>
      </c>
      <c r="J153" s="104">
        <v>545</v>
      </c>
      <c r="K153" s="80">
        <f t="shared" si="1"/>
        <v>8</v>
      </c>
      <c r="L153" s="104">
        <v>8</v>
      </c>
      <c r="M153" s="104">
        <v>0</v>
      </c>
      <c r="N153" s="104">
        <v>480</v>
      </c>
      <c r="O153" s="104">
        <v>25</v>
      </c>
      <c r="P153" s="104">
        <v>1267</v>
      </c>
      <c r="Q153" s="104">
        <v>117</v>
      </c>
      <c r="R153" s="104">
        <v>2974</v>
      </c>
      <c r="S153" s="104">
        <v>150</v>
      </c>
      <c r="T153" s="77"/>
      <c r="U153" s="77"/>
      <c r="V153" s="77"/>
      <c r="W153" s="77"/>
      <c r="X153" s="77"/>
    </row>
    <row r="154" spans="1:24" ht="12.75" hidden="1" customHeight="1" x14ac:dyDescent="0.15">
      <c r="A154" s="77" t="s">
        <v>180</v>
      </c>
      <c r="B154" s="77" t="s">
        <v>168</v>
      </c>
      <c r="C154" s="77" t="s">
        <v>144</v>
      </c>
      <c r="D154" s="103">
        <v>2014</v>
      </c>
      <c r="E154" s="77" t="s">
        <v>1598</v>
      </c>
      <c r="F154" s="104">
        <v>88</v>
      </c>
      <c r="G154" s="105">
        <f t="shared" si="0"/>
        <v>0</v>
      </c>
      <c r="H154" s="104">
        <v>0</v>
      </c>
      <c r="I154" s="104">
        <v>0</v>
      </c>
      <c r="J154" s="104">
        <v>54</v>
      </c>
      <c r="K154" s="80">
        <f t="shared" si="1"/>
        <v>0</v>
      </c>
      <c r="L154" s="104">
        <v>0</v>
      </c>
      <c r="M154" s="104">
        <v>0</v>
      </c>
      <c r="N154" s="104">
        <v>57</v>
      </c>
      <c r="O154" s="104">
        <v>0</v>
      </c>
      <c r="P154" s="104">
        <v>131</v>
      </c>
      <c r="Q154" s="104">
        <v>15</v>
      </c>
      <c r="R154" s="104">
        <v>330</v>
      </c>
      <c r="S154" s="104">
        <v>15</v>
      </c>
      <c r="T154" s="77"/>
      <c r="U154" s="77"/>
      <c r="V154" s="77"/>
      <c r="W154" s="77"/>
      <c r="X154" s="77"/>
    </row>
    <row r="155" spans="1:24" ht="12.75" hidden="1" customHeight="1" x14ac:dyDescent="0.15">
      <c r="A155" s="77" t="s">
        <v>180</v>
      </c>
      <c r="B155" s="77" t="s">
        <v>168</v>
      </c>
      <c r="C155" s="77" t="s">
        <v>144</v>
      </c>
      <c r="D155" s="103">
        <v>2015</v>
      </c>
      <c r="E155" s="77" t="s">
        <v>1598</v>
      </c>
      <c r="F155" s="104">
        <v>88</v>
      </c>
      <c r="G155" s="105">
        <f t="shared" si="0"/>
        <v>8</v>
      </c>
      <c r="H155" s="104">
        <v>8</v>
      </c>
      <c r="I155" s="104">
        <v>0</v>
      </c>
      <c r="J155" s="104">
        <v>54</v>
      </c>
      <c r="K155" s="80">
        <f t="shared" si="1"/>
        <v>0</v>
      </c>
      <c r="L155" s="104">
        <v>0</v>
      </c>
      <c r="M155" s="104">
        <v>0</v>
      </c>
      <c r="N155" s="104">
        <v>57</v>
      </c>
      <c r="O155" s="104">
        <v>1</v>
      </c>
      <c r="P155" s="104">
        <v>131</v>
      </c>
      <c r="Q155" s="104">
        <v>15</v>
      </c>
      <c r="R155" s="104">
        <v>330</v>
      </c>
      <c r="S155" s="104">
        <v>24</v>
      </c>
      <c r="T155" s="77"/>
      <c r="U155" s="77"/>
      <c r="V155" s="77"/>
      <c r="W155" s="77"/>
      <c r="X155" s="77"/>
    </row>
    <row r="156" spans="1:24" ht="12.75" hidden="1" customHeight="1" x14ac:dyDescent="0.15">
      <c r="A156" s="77" t="s">
        <v>180</v>
      </c>
      <c r="B156" s="77" t="s">
        <v>168</v>
      </c>
      <c r="C156" s="77" t="s">
        <v>144</v>
      </c>
      <c r="D156" s="103">
        <v>2016</v>
      </c>
      <c r="E156" s="77" t="s">
        <v>1598</v>
      </c>
      <c r="F156" s="104">
        <v>88</v>
      </c>
      <c r="G156" s="105">
        <f t="shared" si="0"/>
        <v>0</v>
      </c>
      <c r="H156" s="104">
        <v>0</v>
      </c>
      <c r="I156" s="104">
        <v>0</v>
      </c>
      <c r="J156" s="104">
        <v>54</v>
      </c>
      <c r="K156" s="80">
        <f t="shared" si="1"/>
        <v>0</v>
      </c>
      <c r="L156" s="104">
        <v>0</v>
      </c>
      <c r="M156" s="104">
        <v>0</v>
      </c>
      <c r="N156" s="104">
        <v>57</v>
      </c>
      <c r="O156" s="104">
        <v>2</v>
      </c>
      <c r="P156" s="104">
        <v>131</v>
      </c>
      <c r="Q156" s="104">
        <v>43</v>
      </c>
      <c r="R156" s="104">
        <v>330</v>
      </c>
      <c r="S156" s="104">
        <v>45</v>
      </c>
      <c r="T156" s="77"/>
      <c r="U156" s="77"/>
      <c r="V156" s="77"/>
      <c r="W156" s="77"/>
      <c r="X156" s="77"/>
    </row>
    <row r="157" spans="1:24" ht="12.75" hidden="1" customHeight="1" x14ac:dyDescent="0.15">
      <c r="A157" s="77" t="s">
        <v>180</v>
      </c>
      <c r="B157" s="77" t="s">
        <v>168</v>
      </c>
      <c r="C157" s="77" t="s">
        <v>144</v>
      </c>
      <c r="D157" s="103">
        <v>2017</v>
      </c>
      <c r="E157" s="77" t="s">
        <v>1598</v>
      </c>
      <c r="F157" s="104">
        <v>88</v>
      </c>
      <c r="G157" s="105">
        <f t="shared" si="0"/>
        <v>0</v>
      </c>
      <c r="H157" s="104">
        <v>0</v>
      </c>
      <c r="I157" s="104">
        <v>0</v>
      </c>
      <c r="J157" s="104">
        <v>54</v>
      </c>
      <c r="K157" s="80">
        <f t="shared" si="1"/>
        <v>0</v>
      </c>
      <c r="L157" s="104">
        <v>0</v>
      </c>
      <c r="M157" s="104">
        <v>0</v>
      </c>
      <c r="N157" s="104">
        <v>57</v>
      </c>
      <c r="O157" s="104">
        <v>4</v>
      </c>
      <c r="P157" s="104">
        <v>131</v>
      </c>
      <c r="Q157" s="104">
        <v>18</v>
      </c>
      <c r="R157" s="104">
        <v>330</v>
      </c>
      <c r="S157" s="104">
        <v>22</v>
      </c>
      <c r="T157" s="77"/>
      <c r="U157" s="77"/>
      <c r="V157" s="77"/>
      <c r="W157" s="77"/>
      <c r="X157" s="77"/>
    </row>
    <row r="158" spans="1:24" ht="12.75" hidden="1" customHeight="1" x14ac:dyDescent="0.15">
      <c r="A158" s="77" t="s">
        <v>96</v>
      </c>
      <c r="B158" s="77" t="s">
        <v>95</v>
      </c>
      <c r="C158" s="77" t="s">
        <v>83</v>
      </c>
      <c r="D158" s="103">
        <v>2014</v>
      </c>
      <c r="E158" s="77" t="s">
        <v>1598</v>
      </c>
      <c r="F158" s="104">
        <v>241</v>
      </c>
      <c r="G158" s="105">
        <f t="shared" si="0"/>
        <v>6</v>
      </c>
      <c r="H158" s="104">
        <v>0</v>
      </c>
      <c r="I158" s="104">
        <v>6</v>
      </c>
      <c r="J158" s="104">
        <v>175</v>
      </c>
      <c r="K158" s="80">
        <f t="shared" si="1"/>
        <v>13</v>
      </c>
      <c r="L158" s="104">
        <v>0</v>
      </c>
      <c r="M158" s="104">
        <v>13</v>
      </c>
      <c r="N158" s="104">
        <v>192</v>
      </c>
      <c r="O158" s="104">
        <v>17</v>
      </c>
      <c r="P158" s="104">
        <v>471</v>
      </c>
      <c r="Q158" s="104">
        <v>38</v>
      </c>
      <c r="R158" s="104">
        <v>1079</v>
      </c>
      <c r="S158" s="104">
        <v>74</v>
      </c>
      <c r="T158" s="77"/>
      <c r="U158" s="77"/>
      <c r="V158" s="77"/>
      <c r="W158" s="77"/>
      <c r="X158" s="77"/>
    </row>
    <row r="159" spans="1:24" ht="12.75" hidden="1" customHeight="1" x14ac:dyDescent="0.15">
      <c r="A159" s="77" t="s">
        <v>96</v>
      </c>
      <c r="B159" s="77" t="s">
        <v>95</v>
      </c>
      <c r="C159" s="77" t="s">
        <v>83</v>
      </c>
      <c r="D159" s="103">
        <v>2015</v>
      </c>
      <c r="E159" s="77" t="s">
        <v>1598</v>
      </c>
      <c r="F159" s="104">
        <v>241</v>
      </c>
      <c r="G159" s="105">
        <f t="shared" si="0"/>
        <v>8</v>
      </c>
      <c r="H159" s="104">
        <v>0</v>
      </c>
      <c r="I159" s="104">
        <v>8</v>
      </c>
      <c r="J159" s="104">
        <v>175</v>
      </c>
      <c r="K159" s="80">
        <f t="shared" si="1"/>
        <v>15</v>
      </c>
      <c r="L159" s="104">
        <v>0</v>
      </c>
      <c r="M159" s="104">
        <v>15</v>
      </c>
      <c r="N159" s="104">
        <v>192</v>
      </c>
      <c r="O159" s="104">
        <v>45</v>
      </c>
      <c r="P159" s="104">
        <v>471</v>
      </c>
      <c r="Q159" s="104">
        <v>49</v>
      </c>
      <c r="R159" s="104">
        <v>1079</v>
      </c>
      <c r="S159" s="104">
        <v>117</v>
      </c>
      <c r="T159" s="77"/>
      <c r="U159" s="77"/>
      <c r="V159" s="77"/>
      <c r="W159" s="77"/>
      <c r="X159" s="77"/>
    </row>
    <row r="160" spans="1:24" ht="12.75" hidden="1" customHeight="1" x14ac:dyDescent="0.15">
      <c r="A160" s="77" t="s">
        <v>96</v>
      </c>
      <c r="B160" s="77" t="s">
        <v>95</v>
      </c>
      <c r="C160" s="77" t="s">
        <v>83</v>
      </c>
      <c r="D160" s="103">
        <v>2016</v>
      </c>
      <c r="E160" s="77" t="s">
        <v>1598</v>
      </c>
      <c r="F160" s="104">
        <v>241</v>
      </c>
      <c r="G160" s="105">
        <f t="shared" si="0"/>
        <v>60</v>
      </c>
      <c r="H160" s="104">
        <v>0</v>
      </c>
      <c r="I160" s="104">
        <v>60</v>
      </c>
      <c r="J160" s="104">
        <v>175</v>
      </c>
      <c r="K160" s="80">
        <f t="shared" si="1"/>
        <v>36</v>
      </c>
      <c r="L160" s="104">
        <v>0</v>
      </c>
      <c r="M160" s="104">
        <v>36</v>
      </c>
      <c r="N160" s="104">
        <v>192</v>
      </c>
      <c r="O160" s="104">
        <v>104</v>
      </c>
      <c r="P160" s="104">
        <v>471</v>
      </c>
      <c r="Q160" s="104">
        <v>48</v>
      </c>
      <c r="R160" s="104">
        <v>1079</v>
      </c>
      <c r="S160" s="104">
        <v>248</v>
      </c>
      <c r="T160" s="77"/>
      <c r="U160" s="77"/>
      <c r="V160" s="77"/>
      <c r="W160" s="77"/>
      <c r="X160" s="77"/>
    </row>
    <row r="161" spans="1:24" ht="12.75" hidden="1" customHeight="1" x14ac:dyDescent="0.15">
      <c r="A161" s="77" t="s">
        <v>96</v>
      </c>
      <c r="B161" s="77" t="s">
        <v>95</v>
      </c>
      <c r="C161" s="77" t="s">
        <v>83</v>
      </c>
      <c r="D161" s="103">
        <v>2017</v>
      </c>
      <c r="E161" s="77" t="s">
        <v>1598</v>
      </c>
      <c r="F161" s="104">
        <v>241</v>
      </c>
      <c r="G161" s="105">
        <f t="shared" si="0"/>
        <v>25</v>
      </c>
      <c r="H161" s="104">
        <v>0</v>
      </c>
      <c r="I161" s="104">
        <v>25</v>
      </c>
      <c r="J161" s="104">
        <v>175</v>
      </c>
      <c r="K161" s="80">
        <f t="shared" si="1"/>
        <v>27</v>
      </c>
      <c r="L161" s="104">
        <v>0</v>
      </c>
      <c r="M161" s="104">
        <v>27</v>
      </c>
      <c r="N161" s="104">
        <v>192</v>
      </c>
      <c r="O161" s="104">
        <v>29</v>
      </c>
      <c r="P161" s="104">
        <v>471</v>
      </c>
      <c r="Q161" s="104">
        <v>77</v>
      </c>
      <c r="R161" s="104">
        <v>1079</v>
      </c>
      <c r="S161" s="104">
        <v>158</v>
      </c>
      <c r="T161" s="77"/>
      <c r="U161" s="77"/>
      <c r="V161" s="77"/>
      <c r="W161" s="77"/>
      <c r="X161" s="77"/>
    </row>
    <row r="162" spans="1:24" ht="12.75" hidden="1" customHeight="1" x14ac:dyDescent="0.15">
      <c r="A162" s="77" t="s">
        <v>319</v>
      </c>
      <c r="B162" s="77" t="s">
        <v>316</v>
      </c>
      <c r="C162" s="77" t="s">
        <v>144</v>
      </c>
      <c r="D162" s="103">
        <v>2014</v>
      </c>
      <c r="E162" s="77" t="s">
        <v>1598</v>
      </c>
      <c r="F162" s="104">
        <v>543</v>
      </c>
      <c r="G162" s="105">
        <f t="shared" si="0"/>
        <v>0</v>
      </c>
      <c r="H162" s="104">
        <v>0</v>
      </c>
      <c r="I162" s="104">
        <v>0</v>
      </c>
      <c r="J162" s="104">
        <v>383</v>
      </c>
      <c r="K162" s="80">
        <f t="shared" si="1"/>
        <v>0</v>
      </c>
      <c r="L162" s="104">
        <v>0</v>
      </c>
      <c r="M162" s="104">
        <v>0</v>
      </c>
      <c r="N162" s="104">
        <v>433</v>
      </c>
      <c r="O162" s="104">
        <v>0</v>
      </c>
      <c r="P162" s="104">
        <v>982</v>
      </c>
      <c r="Q162" s="104">
        <v>37</v>
      </c>
      <c r="R162" s="104">
        <v>2341</v>
      </c>
      <c r="S162" s="104">
        <v>37</v>
      </c>
      <c r="T162" s="77"/>
      <c r="U162" s="77"/>
      <c r="V162" s="77"/>
      <c r="W162" s="77"/>
      <c r="X162" s="77"/>
    </row>
    <row r="163" spans="1:24" ht="12.75" hidden="1" customHeight="1" x14ac:dyDescent="0.15">
      <c r="A163" s="77" t="s">
        <v>319</v>
      </c>
      <c r="B163" s="77" t="s">
        <v>316</v>
      </c>
      <c r="C163" s="77" t="s">
        <v>144</v>
      </c>
      <c r="D163" s="103">
        <v>2015</v>
      </c>
      <c r="E163" s="77" t="s">
        <v>1598</v>
      </c>
      <c r="F163" s="104">
        <v>543</v>
      </c>
      <c r="G163" s="105">
        <f t="shared" si="0"/>
        <v>0</v>
      </c>
      <c r="H163" s="104">
        <v>0</v>
      </c>
      <c r="I163" s="104">
        <v>0</v>
      </c>
      <c r="J163" s="104">
        <v>383</v>
      </c>
      <c r="K163" s="80">
        <f t="shared" si="1"/>
        <v>0</v>
      </c>
      <c r="L163" s="104">
        <v>0</v>
      </c>
      <c r="M163" s="104">
        <v>0</v>
      </c>
      <c r="N163" s="104">
        <v>433</v>
      </c>
      <c r="O163" s="104">
        <v>0</v>
      </c>
      <c r="P163" s="104">
        <v>982</v>
      </c>
      <c r="Q163" s="104">
        <v>77</v>
      </c>
      <c r="R163" s="104">
        <v>2341</v>
      </c>
      <c r="S163" s="104">
        <v>77</v>
      </c>
      <c r="T163" s="77"/>
      <c r="U163" s="77"/>
      <c r="V163" s="77"/>
      <c r="W163" s="77"/>
      <c r="X163" s="77"/>
    </row>
    <row r="164" spans="1:24" ht="12.75" hidden="1" customHeight="1" x14ac:dyDescent="0.15">
      <c r="A164" s="77" t="s">
        <v>319</v>
      </c>
      <c r="B164" s="77" t="s">
        <v>316</v>
      </c>
      <c r="C164" s="77" t="s">
        <v>144</v>
      </c>
      <c r="D164" s="103">
        <v>2016</v>
      </c>
      <c r="E164" s="77" t="s">
        <v>1598</v>
      </c>
      <c r="F164" s="104">
        <v>543</v>
      </c>
      <c r="G164" s="105">
        <f t="shared" si="0"/>
        <v>0</v>
      </c>
      <c r="H164" s="104">
        <v>0</v>
      </c>
      <c r="I164" s="104">
        <v>0</v>
      </c>
      <c r="J164" s="104">
        <v>383</v>
      </c>
      <c r="K164" s="80">
        <f t="shared" si="1"/>
        <v>0</v>
      </c>
      <c r="L164" s="104">
        <v>0</v>
      </c>
      <c r="M164" s="104">
        <v>0</v>
      </c>
      <c r="N164" s="104">
        <v>433</v>
      </c>
      <c r="O164" s="104">
        <v>0</v>
      </c>
      <c r="P164" s="104">
        <v>982</v>
      </c>
      <c r="Q164" s="104">
        <v>116</v>
      </c>
      <c r="R164" s="104">
        <v>2341</v>
      </c>
      <c r="S164" s="104">
        <v>116</v>
      </c>
      <c r="T164" s="77"/>
      <c r="U164" s="77"/>
      <c r="V164" s="77"/>
      <c r="W164" s="77"/>
      <c r="X164" s="77"/>
    </row>
    <row r="165" spans="1:24" ht="12.75" hidden="1" customHeight="1" x14ac:dyDescent="0.15">
      <c r="A165" s="77" t="s">
        <v>319</v>
      </c>
      <c r="B165" s="77" t="s">
        <v>316</v>
      </c>
      <c r="C165" s="77" t="s">
        <v>144</v>
      </c>
      <c r="D165" s="103">
        <v>2017</v>
      </c>
      <c r="E165" s="77" t="s">
        <v>1598</v>
      </c>
      <c r="F165" s="104">
        <v>543</v>
      </c>
      <c r="G165" s="105">
        <f t="shared" si="0"/>
        <v>0</v>
      </c>
      <c r="H165" s="104">
        <v>0</v>
      </c>
      <c r="I165" s="104">
        <v>0</v>
      </c>
      <c r="J165" s="104">
        <v>383</v>
      </c>
      <c r="K165" s="80">
        <f t="shared" si="1"/>
        <v>0</v>
      </c>
      <c r="L165" s="104">
        <v>0</v>
      </c>
      <c r="M165" s="104">
        <v>0</v>
      </c>
      <c r="N165" s="104">
        <v>433</v>
      </c>
      <c r="O165" s="104">
        <v>0</v>
      </c>
      <c r="P165" s="104">
        <v>982</v>
      </c>
      <c r="Q165" s="104">
        <v>43</v>
      </c>
      <c r="R165" s="104">
        <v>2341</v>
      </c>
      <c r="S165" s="104">
        <v>43</v>
      </c>
      <c r="T165" s="77"/>
      <c r="U165" s="77"/>
      <c r="V165" s="77"/>
      <c r="W165" s="77"/>
      <c r="X165" s="77"/>
    </row>
    <row r="166" spans="1:24" ht="12.75" hidden="1" customHeight="1" x14ac:dyDescent="0.15">
      <c r="A166" s="77" t="s">
        <v>146</v>
      </c>
      <c r="B166" s="77" t="s">
        <v>143</v>
      </c>
      <c r="C166" s="77" t="s">
        <v>144</v>
      </c>
      <c r="D166" s="103">
        <v>2017</v>
      </c>
      <c r="E166" s="77" t="s">
        <v>1598</v>
      </c>
      <c r="F166" s="104">
        <v>37</v>
      </c>
      <c r="G166" s="105">
        <f t="shared" si="0"/>
        <v>0</v>
      </c>
      <c r="H166" s="104">
        <v>0</v>
      </c>
      <c r="I166" s="104">
        <v>0</v>
      </c>
      <c r="J166" s="104">
        <v>22</v>
      </c>
      <c r="K166" s="80">
        <f t="shared" si="1"/>
        <v>0</v>
      </c>
      <c r="L166" s="104">
        <v>0</v>
      </c>
      <c r="M166" s="104">
        <v>0</v>
      </c>
      <c r="N166" s="104">
        <v>22</v>
      </c>
      <c r="O166" s="104">
        <v>0</v>
      </c>
      <c r="P166" s="104">
        <v>63</v>
      </c>
      <c r="Q166" s="104">
        <v>0</v>
      </c>
      <c r="R166" s="104">
        <v>144</v>
      </c>
      <c r="S166" s="104">
        <v>0</v>
      </c>
      <c r="T166" s="77"/>
      <c r="U166" s="77"/>
      <c r="V166" s="77"/>
      <c r="W166" s="77"/>
      <c r="X166" s="77"/>
    </row>
    <row r="167" spans="1:24" ht="12.75" hidden="1" customHeight="1" x14ac:dyDescent="0.15">
      <c r="A167" s="77" t="s">
        <v>265</v>
      </c>
      <c r="B167" s="77" t="s">
        <v>263</v>
      </c>
      <c r="C167" s="77" t="s">
        <v>67</v>
      </c>
      <c r="D167" s="103">
        <v>2015</v>
      </c>
      <c r="E167" s="77" t="s">
        <v>1598</v>
      </c>
      <c r="F167" s="104">
        <v>6</v>
      </c>
      <c r="G167" s="105">
        <f t="shared" si="0"/>
        <v>0</v>
      </c>
      <c r="H167" s="104">
        <v>0</v>
      </c>
      <c r="I167" s="104">
        <v>0</v>
      </c>
      <c r="J167" s="104">
        <v>2</v>
      </c>
      <c r="K167" s="80">
        <f t="shared" si="1"/>
        <v>0</v>
      </c>
      <c r="L167" s="104">
        <v>0</v>
      </c>
      <c r="M167" s="104">
        <v>0</v>
      </c>
      <c r="N167" s="104">
        <v>4</v>
      </c>
      <c r="O167" s="104">
        <v>0</v>
      </c>
      <c r="P167" s="104">
        <v>15</v>
      </c>
      <c r="Q167" s="104">
        <v>4</v>
      </c>
      <c r="R167" s="104">
        <v>27</v>
      </c>
      <c r="S167" s="104">
        <v>4</v>
      </c>
      <c r="T167" s="77"/>
      <c r="U167" s="77"/>
      <c r="V167" s="77"/>
      <c r="W167" s="77"/>
      <c r="X167" s="77"/>
    </row>
    <row r="168" spans="1:24" ht="12.75" hidden="1" customHeight="1" x14ac:dyDescent="0.15">
      <c r="A168" s="77" t="s">
        <v>265</v>
      </c>
      <c r="B168" s="77" t="s">
        <v>263</v>
      </c>
      <c r="C168" s="77" t="s">
        <v>67</v>
      </c>
      <c r="D168" s="103">
        <v>2016</v>
      </c>
      <c r="E168" s="77" t="s">
        <v>1598</v>
      </c>
      <c r="F168" s="104">
        <v>6</v>
      </c>
      <c r="G168" s="105">
        <f t="shared" si="0"/>
        <v>0</v>
      </c>
      <c r="H168" s="104">
        <v>0</v>
      </c>
      <c r="I168" s="104">
        <v>0</v>
      </c>
      <c r="J168" s="104">
        <v>2</v>
      </c>
      <c r="K168" s="80">
        <f t="shared" si="1"/>
        <v>0</v>
      </c>
      <c r="L168" s="104">
        <v>0</v>
      </c>
      <c r="M168" s="104">
        <v>0</v>
      </c>
      <c r="N168" s="104">
        <v>4</v>
      </c>
      <c r="O168" s="104">
        <v>0</v>
      </c>
      <c r="P168" s="104">
        <v>15</v>
      </c>
      <c r="Q168" s="104">
        <v>4</v>
      </c>
      <c r="R168" s="104">
        <v>27</v>
      </c>
      <c r="S168" s="104">
        <v>4</v>
      </c>
      <c r="T168" s="77"/>
      <c r="U168" s="77"/>
      <c r="V168" s="77"/>
      <c r="W168" s="77"/>
      <c r="X168" s="77"/>
    </row>
    <row r="169" spans="1:24" ht="12.75" hidden="1" customHeight="1" x14ac:dyDescent="0.15">
      <c r="A169" s="77" t="s">
        <v>265</v>
      </c>
      <c r="B169" s="77" t="s">
        <v>263</v>
      </c>
      <c r="C169" s="77" t="s">
        <v>67</v>
      </c>
      <c r="D169" s="103">
        <v>2017</v>
      </c>
      <c r="E169" s="77" t="s">
        <v>1598</v>
      </c>
      <c r="F169" s="104">
        <v>6</v>
      </c>
      <c r="G169" s="105">
        <f t="shared" si="0"/>
        <v>23</v>
      </c>
      <c r="H169" s="104">
        <v>23</v>
      </c>
      <c r="I169" s="104">
        <v>0</v>
      </c>
      <c r="J169" s="104">
        <v>2</v>
      </c>
      <c r="K169" s="80">
        <f t="shared" si="1"/>
        <v>7</v>
      </c>
      <c r="L169" s="104">
        <v>6</v>
      </c>
      <c r="M169" s="104">
        <v>1</v>
      </c>
      <c r="N169" s="104">
        <v>4</v>
      </c>
      <c r="O169" s="104">
        <v>3</v>
      </c>
      <c r="P169" s="104">
        <v>15</v>
      </c>
      <c r="Q169" s="104">
        <v>22</v>
      </c>
      <c r="R169" s="104">
        <v>27</v>
      </c>
      <c r="S169" s="104">
        <v>55</v>
      </c>
      <c r="T169" s="77"/>
      <c r="U169" s="77"/>
      <c r="V169" s="77"/>
      <c r="W169" s="77"/>
      <c r="X169" s="77"/>
    </row>
    <row r="170" spans="1:24" ht="12.75" hidden="1" customHeight="1" x14ac:dyDescent="0.15">
      <c r="A170" s="77" t="s">
        <v>503</v>
      </c>
      <c r="B170" s="77" t="s">
        <v>502</v>
      </c>
      <c r="C170" s="77" t="s">
        <v>144</v>
      </c>
      <c r="D170" s="103">
        <v>2014</v>
      </c>
      <c r="E170" s="77" t="s">
        <v>1598</v>
      </c>
      <c r="F170" s="104">
        <v>539</v>
      </c>
      <c r="G170" s="105">
        <f t="shared" si="0"/>
        <v>13</v>
      </c>
      <c r="H170" s="104">
        <v>13</v>
      </c>
      <c r="I170" s="104">
        <v>0</v>
      </c>
      <c r="J170" s="104">
        <v>366</v>
      </c>
      <c r="K170" s="80">
        <f t="shared" si="1"/>
        <v>12</v>
      </c>
      <c r="L170" s="104">
        <v>12</v>
      </c>
      <c r="M170" s="104">
        <v>0</v>
      </c>
      <c r="N170" s="104">
        <v>411</v>
      </c>
      <c r="O170" s="104">
        <v>199</v>
      </c>
      <c r="P170" s="104">
        <v>908</v>
      </c>
      <c r="Q170" s="104">
        <v>3</v>
      </c>
      <c r="R170" s="104">
        <v>2224</v>
      </c>
      <c r="S170" s="104">
        <v>227</v>
      </c>
      <c r="T170" s="77"/>
      <c r="U170" s="77"/>
      <c r="V170" s="77"/>
      <c r="W170" s="77"/>
      <c r="X170" s="77"/>
    </row>
    <row r="171" spans="1:24" ht="12.75" hidden="1" customHeight="1" x14ac:dyDescent="0.15">
      <c r="A171" s="77" t="s">
        <v>503</v>
      </c>
      <c r="B171" s="77" t="s">
        <v>502</v>
      </c>
      <c r="C171" s="77" t="s">
        <v>144</v>
      </c>
      <c r="D171" s="103">
        <v>2015</v>
      </c>
      <c r="E171" s="77" t="s">
        <v>1598</v>
      </c>
      <c r="F171" s="104">
        <v>539</v>
      </c>
      <c r="G171" s="105">
        <f t="shared" si="0"/>
        <v>24</v>
      </c>
      <c r="H171" s="104">
        <v>24</v>
      </c>
      <c r="I171" s="104">
        <v>0</v>
      </c>
      <c r="J171" s="104">
        <v>366</v>
      </c>
      <c r="K171" s="80">
        <f t="shared" si="1"/>
        <v>26</v>
      </c>
      <c r="L171" s="104">
        <v>26</v>
      </c>
      <c r="M171" s="104">
        <v>0</v>
      </c>
      <c r="N171" s="104">
        <v>411</v>
      </c>
      <c r="O171" s="104">
        <v>181</v>
      </c>
      <c r="P171" s="104">
        <v>908</v>
      </c>
      <c r="Q171" s="104">
        <v>101</v>
      </c>
      <c r="R171" s="104">
        <v>2224</v>
      </c>
      <c r="S171" s="104">
        <v>332</v>
      </c>
      <c r="T171" s="77"/>
      <c r="U171" s="77"/>
      <c r="V171" s="77"/>
      <c r="W171" s="77"/>
      <c r="X171" s="77"/>
    </row>
    <row r="172" spans="1:24" ht="12.75" hidden="1" customHeight="1" x14ac:dyDescent="0.15">
      <c r="A172" s="77" t="s">
        <v>503</v>
      </c>
      <c r="B172" s="77" t="s">
        <v>502</v>
      </c>
      <c r="C172" s="77" t="s">
        <v>144</v>
      </c>
      <c r="D172" s="103">
        <v>2016</v>
      </c>
      <c r="E172" s="77" t="s">
        <v>1598</v>
      </c>
      <c r="F172" s="104">
        <v>539</v>
      </c>
      <c r="G172" s="105">
        <f t="shared" si="0"/>
        <v>30</v>
      </c>
      <c r="H172" s="104">
        <v>30</v>
      </c>
      <c r="I172" s="104">
        <v>0</v>
      </c>
      <c r="J172" s="104">
        <v>366</v>
      </c>
      <c r="K172" s="80">
        <f t="shared" si="1"/>
        <v>30</v>
      </c>
      <c r="L172" s="104">
        <v>30</v>
      </c>
      <c r="M172" s="104">
        <v>0</v>
      </c>
      <c r="N172" s="104">
        <v>411</v>
      </c>
      <c r="O172" s="104">
        <v>1</v>
      </c>
      <c r="P172" s="104">
        <v>908</v>
      </c>
      <c r="Q172" s="104">
        <v>106</v>
      </c>
      <c r="R172" s="104">
        <v>2224</v>
      </c>
      <c r="S172" s="104">
        <v>167</v>
      </c>
      <c r="T172" s="77"/>
      <c r="U172" s="77"/>
      <c r="V172" s="77"/>
      <c r="W172" s="77"/>
      <c r="X172" s="77"/>
    </row>
    <row r="173" spans="1:24" ht="12.75" hidden="1" customHeight="1" x14ac:dyDescent="0.15">
      <c r="A173" s="77" t="s">
        <v>503</v>
      </c>
      <c r="B173" s="77" t="s">
        <v>502</v>
      </c>
      <c r="C173" s="77" t="s">
        <v>144</v>
      </c>
      <c r="D173" s="103">
        <v>2017</v>
      </c>
      <c r="E173" s="77" t="s">
        <v>1598</v>
      </c>
      <c r="F173" s="104">
        <v>539</v>
      </c>
      <c r="G173" s="105">
        <f t="shared" si="0"/>
        <v>72</v>
      </c>
      <c r="H173" s="104">
        <v>72</v>
      </c>
      <c r="I173" s="104">
        <v>0</v>
      </c>
      <c r="J173" s="104">
        <v>366</v>
      </c>
      <c r="K173" s="80">
        <f t="shared" si="1"/>
        <v>54</v>
      </c>
      <c r="L173" s="104">
        <v>54</v>
      </c>
      <c r="M173" s="104">
        <v>0</v>
      </c>
      <c r="N173" s="104">
        <v>411</v>
      </c>
      <c r="O173" s="104">
        <v>33</v>
      </c>
      <c r="P173" s="104">
        <v>908</v>
      </c>
      <c r="Q173" s="104">
        <v>618</v>
      </c>
      <c r="R173" s="104">
        <v>2224</v>
      </c>
      <c r="S173" s="104">
        <v>777</v>
      </c>
      <c r="T173" s="77"/>
      <c r="U173" s="77"/>
      <c r="V173" s="77"/>
      <c r="W173" s="77"/>
      <c r="X173" s="77"/>
    </row>
    <row r="174" spans="1:24" ht="12.75" hidden="1" customHeight="1" x14ac:dyDescent="0.15">
      <c r="A174" s="77" t="s">
        <v>506</v>
      </c>
      <c r="B174" s="77" t="s">
        <v>505</v>
      </c>
      <c r="C174" s="77" t="s">
        <v>67</v>
      </c>
      <c r="D174" s="103">
        <v>2015</v>
      </c>
      <c r="E174" s="77" t="s">
        <v>1598</v>
      </c>
      <c r="F174" s="104">
        <v>253</v>
      </c>
      <c r="G174" s="105">
        <f t="shared" si="0"/>
        <v>0</v>
      </c>
      <c r="H174" s="104">
        <v>0</v>
      </c>
      <c r="I174" s="104">
        <v>0</v>
      </c>
      <c r="J174" s="104">
        <v>138</v>
      </c>
      <c r="K174" s="80">
        <f t="shared" si="1"/>
        <v>0</v>
      </c>
      <c r="L174" s="104">
        <v>0</v>
      </c>
      <c r="M174" s="104">
        <v>0</v>
      </c>
      <c r="N174" s="104">
        <v>151</v>
      </c>
      <c r="O174" s="104">
        <v>0</v>
      </c>
      <c r="P174" s="104">
        <v>391</v>
      </c>
      <c r="Q174" s="104">
        <v>52</v>
      </c>
      <c r="R174" s="104">
        <v>933</v>
      </c>
      <c r="S174" s="104">
        <v>52</v>
      </c>
      <c r="T174" s="77"/>
      <c r="U174" s="77"/>
      <c r="V174" s="77"/>
      <c r="W174" s="77"/>
      <c r="X174" s="77"/>
    </row>
    <row r="175" spans="1:24" ht="12.75" hidden="1" customHeight="1" x14ac:dyDescent="0.15">
      <c r="A175" s="77" t="s">
        <v>506</v>
      </c>
      <c r="B175" s="77" t="s">
        <v>505</v>
      </c>
      <c r="C175" s="77" t="s">
        <v>67</v>
      </c>
      <c r="D175" s="103">
        <v>2016</v>
      </c>
      <c r="E175" s="77" t="s">
        <v>1598</v>
      </c>
      <c r="F175" s="104">
        <v>253</v>
      </c>
      <c r="G175" s="105">
        <f t="shared" si="0"/>
        <v>9</v>
      </c>
      <c r="H175" s="104">
        <v>9</v>
      </c>
      <c r="I175" s="104">
        <v>0</v>
      </c>
      <c r="J175" s="104">
        <v>138</v>
      </c>
      <c r="K175" s="80">
        <f t="shared" si="1"/>
        <v>1</v>
      </c>
      <c r="L175" s="104">
        <v>1</v>
      </c>
      <c r="M175" s="104">
        <v>0</v>
      </c>
      <c r="N175" s="104">
        <v>151</v>
      </c>
      <c r="O175" s="104">
        <v>2</v>
      </c>
      <c r="P175" s="104">
        <v>391</v>
      </c>
      <c r="Q175" s="104">
        <v>159</v>
      </c>
      <c r="R175" s="104">
        <v>933</v>
      </c>
      <c r="S175" s="104">
        <v>171</v>
      </c>
      <c r="T175" s="77"/>
      <c r="U175" s="77"/>
      <c r="V175" s="77"/>
      <c r="W175" s="77"/>
      <c r="X175" s="77"/>
    </row>
    <row r="176" spans="1:24" ht="12.75" hidden="1" customHeight="1" x14ac:dyDescent="0.15">
      <c r="A176" s="77" t="s">
        <v>506</v>
      </c>
      <c r="B176" s="77" t="s">
        <v>505</v>
      </c>
      <c r="C176" s="77" t="s">
        <v>67</v>
      </c>
      <c r="D176" s="103">
        <v>2017</v>
      </c>
      <c r="E176" s="77" t="s">
        <v>1598</v>
      </c>
      <c r="F176" s="104">
        <v>253</v>
      </c>
      <c r="G176" s="105">
        <f t="shared" si="0"/>
        <v>0</v>
      </c>
      <c r="H176" s="104">
        <v>0</v>
      </c>
      <c r="I176" s="104">
        <v>0</v>
      </c>
      <c r="J176" s="104">
        <v>138</v>
      </c>
      <c r="K176" s="80">
        <f t="shared" si="1"/>
        <v>1</v>
      </c>
      <c r="L176" s="104">
        <v>1</v>
      </c>
      <c r="M176" s="104">
        <v>0</v>
      </c>
      <c r="N176" s="104">
        <v>151</v>
      </c>
      <c r="O176" s="104">
        <v>4</v>
      </c>
      <c r="P176" s="104">
        <v>391</v>
      </c>
      <c r="Q176" s="104">
        <v>75</v>
      </c>
      <c r="R176" s="104">
        <v>933</v>
      </c>
      <c r="S176" s="104">
        <v>80</v>
      </c>
      <c r="T176" s="77"/>
      <c r="U176" s="77"/>
      <c r="V176" s="77"/>
      <c r="W176" s="77"/>
      <c r="X176" s="77"/>
    </row>
    <row r="177" spans="1:24" ht="12.75" hidden="1" customHeight="1" x14ac:dyDescent="0.15">
      <c r="A177" s="77" t="s">
        <v>510</v>
      </c>
      <c r="B177" s="77" t="s">
        <v>509</v>
      </c>
      <c r="C177" s="77" t="s">
        <v>128</v>
      </c>
      <c r="D177" s="103">
        <v>2015</v>
      </c>
      <c r="E177" s="77" t="s">
        <v>1598</v>
      </c>
      <c r="F177" s="104">
        <v>34</v>
      </c>
      <c r="G177" s="105">
        <f t="shared" si="0"/>
        <v>0</v>
      </c>
      <c r="H177" s="104">
        <v>0</v>
      </c>
      <c r="I177" s="104">
        <v>0</v>
      </c>
      <c r="J177" s="104">
        <v>23</v>
      </c>
      <c r="K177" s="80">
        <f t="shared" si="1"/>
        <v>0</v>
      </c>
      <c r="L177" s="104">
        <v>0</v>
      </c>
      <c r="M177" s="104">
        <v>0</v>
      </c>
      <c r="N177" s="104">
        <v>26</v>
      </c>
      <c r="O177" s="104">
        <v>0</v>
      </c>
      <c r="P177" s="104">
        <v>60</v>
      </c>
      <c r="Q177" s="104">
        <v>2</v>
      </c>
      <c r="R177" s="104">
        <v>143</v>
      </c>
      <c r="S177" s="104">
        <v>2</v>
      </c>
      <c r="T177" s="77"/>
      <c r="U177" s="77"/>
      <c r="V177" s="77"/>
      <c r="W177" s="77"/>
      <c r="X177" s="77"/>
    </row>
    <row r="178" spans="1:24" ht="12.75" hidden="1" customHeight="1" x14ac:dyDescent="0.15">
      <c r="A178" s="77" t="s">
        <v>510</v>
      </c>
      <c r="B178" s="77" t="s">
        <v>509</v>
      </c>
      <c r="C178" s="77" t="s">
        <v>128</v>
      </c>
      <c r="D178" s="103">
        <v>2016</v>
      </c>
      <c r="E178" s="77" t="s">
        <v>1598</v>
      </c>
      <c r="F178" s="104">
        <v>34</v>
      </c>
      <c r="G178" s="105">
        <f t="shared" si="0"/>
        <v>0</v>
      </c>
      <c r="H178" s="104">
        <v>0</v>
      </c>
      <c r="I178" s="104">
        <v>0</v>
      </c>
      <c r="J178" s="104">
        <v>23</v>
      </c>
      <c r="K178" s="80">
        <f t="shared" si="1"/>
        <v>0</v>
      </c>
      <c r="L178" s="104">
        <v>0</v>
      </c>
      <c r="M178" s="104">
        <v>0</v>
      </c>
      <c r="N178" s="104">
        <v>26</v>
      </c>
      <c r="O178" s="104">
        <v>0</v>
      </c>
      <c r="P178" s="104">
        <v>60</v>
      </c>
      <c r="Q178" s="104">
        <v>1</v>
      </c>
      <c r="R178" s="104">
        <v>143</v>
      </c>
      <c r="S178" s="104">
        <v>1</v>
      </c>
      <c r="T178" s="77"/>
      <c r="U178" s="77"/>
      <c r="V178" s="77"/>
      <c r="W178" s="77"/>
      <c r="X178" s="77"/>
    </row>
    <row r="179" spans="1:24" ht="12.75" hidden="1" customHeight="1" x14ac:dyDescent="0.15">
      <c r="A179" s="77" t="s">
        <v>510</v>
      </c>
      <c r="B179" s="77" t="s">
        <v>509</v>
      </c>
      <c r="C179" s="77" t="s">
        <v>128</v>
      </c>
      <c r="D179" s="103">
        <v>2017</v>
      </c>
      <c r="E179" s="77" t="s">
        <v>1598</v>
      </c>
      <c r="F179" s="104">
        <v>34</v>
      </c>
      <c r="G179" s="105">
        <f t="shared" si="0"/>
        <v>0</v>
      </c>
      <c r="H179" s="104">
        <v>0</v>
      </c>
      <c r="I179" s="104">
        <v>0</v>
      </c>
      <c r="J179" s="104">
        <v>23</v>
      </c>
      <c r="K179" s="80">
        <f t="shared" si="1"/>
        <v>0</v>
      </c>
      <c r="L179" s="104">
        <v>0</v>
      </c>
      <c r="M179" s="104">
        <v>0</v>
      </c>
      <c r="N179" s="104">
        <v>26</v>
      </c>
      <c r="O179" s="104">
        <v>1</v>
      </c>
      <c r="P179" s="104">
        <v>60</v>
      </c>
      <c r="Q179" s="104">
        <v>20</v>
      </c>
      <c r="R179" s="104">
        <v>143</v>
      </c>
      <c r="S179" s="104">
        <v>21</v>
      </c>
      <c r="T179" s="77"/>
      <c r="U179" s="77"/>
      <c r="V179" s="77"/>
      <c r="W179" s="77"/>
      <c r="X179" s="77"/>
    </row>
    <row r="180" spans="1:24" ht="12.75" hidden="1" customHeight="1" x14ac:dyDescent="0.15">
      <c r="A180" s="77" t="s">
        <v>418</v>
      </c>
      <c r="B180" s="77" t="s">
        <v>416</v>
      </c>
      <c r="C180" s="77" t="s">
        <v>417</v>
      </c>
      <c r="D180" s="103">
        <v>2013</v>
      </c>
      <c r="E180" s="77" t="s">
        <v>1598</v>
      </c>
      <c r="F180" s="104">
        <v>912</v>
      </c>
      <c r="G180" s="105">
        <f t="shared" si="0"/>
        <v>35</v>
      </c>
      <c r="H180" s="104">
        <v>35</v>
      </c>
      <c r="I180" s="104">
        <v>0</v>
      </c>
      <c r="J180" s="104">
        <v>693</v>
      </c>
      <c r="K180" s="80">
        <f t="shared" si="1"/>
        <v>29</v>
      </c>
      <c r="L180" s="104">
        <v>28</v>
      </c>
      <c r="M180" s="104">
        <v>1</v>
      </c>
      <c r="N180" s="104">
        <v>1062</v>
      </c>
      <c r="O180" s="104">
        <v>104</v>
      </c>
      <c r="P180" s="104">
        <v>2332</v>
      </c>
      <c r="Q180" s="104">
        <v>1136</v>
      </c>
      <c r="R180" s="104">
        <v>4999</v>
      </c>
      <c r="S180" s="104">
        <v>1304</v>
      </c>
      <c r="T180" s="77"/>
      <c r="U180" s="77"/>
      <c r="V180" s="77"/>
      <c r="W180" s="77"/>
      <c r="X180" s="77"/>
    </row>
    <row r="181" spans="1:24" ht="12.75" hidden="1" customHeight="1" x14ac:dyDescent="0.15">
      <c r="A181" s="77" t="s">
        <v>418</v>
      </c>
      <c r="B181" s="77" t="s">
        <v>416</v>
      </c>
      <c r="C181" s="77" t="s">
        <v>417</v>
      </c>
      <c r="D181" s="103">
        <v>2014</v>
      </c>
      <c r="E181" s="77" t="s">
        <v>1598</v>
      </c>
      <c r="F181" s="104">
        <v>912</v>
      </c>
      <c r="G181" s="105">
        <f t="shared" si="0"/>
        <v>0</v>
      </c>
      <c r="H181" s="104">
        <v>0</v>
      </c>
      <c r="I181" s="104">
        <v>0</v>
      </c>
      <c r="J181" s="104">
        <v>693</v>
      </c>
      <c r="K181" s="80">
        <f t="shared" si="1"/>
        <v>7</v>
      </c>
      <c r="L181" s="104">
        <v>7</v>
      </c>
      <c r="M181" s="104">
        <v>0</v>
      </c>
      <c r="N181" s="104">
        <v>1062</v>
      </c>
      <c r="O181" s="104">
        <v>13</v>
      </c>
      <c r="P181" s="104">
        <v>2332</v>
      </c>
      <c r="Q181" s="104">
        <v>235</v>
      </c>
      <c r="R181" s="104">
        <v>4999</v>
      </c>
      <c r="S181" s="104">
        <v>255</v>
      </c>
      <c r="T181" s="77"/>
      <c r="U181" s="77"/>
      <c r="V181" s="77"/>
      <c r="W181" s="77"/>
      <c r="X181" s="77"/>
    </row>
    <row r="182" spans="1:24" ht="12.75" hidden="1" customHeight="1" x14ac:dyDescent="0.15">
      <c r="A182" s="77" t="s">
        <v>418</v>
      </c>
      <c r="B182" s="77" t="s">
        <v>416</v>
      </c>
      <c r="C182" s="77" t="s">
        <v>417</v>
      </c>
      <c r="D182" s="103">
        <v>2015</v>
      </c>
      <c r="E182" s="77" t="s">
        <v>1598</v>
      </c>
      <c r="F182" s="104">
        <v>912</v>
      </c>
      <c r="G182" s="105">
        <f t="shared" si="0"/>
        <v>0</v>
      </c>
      <c r="H182" s="104">
        <v>0</v>
      </c>
      <c r="I182" s="104">
        <v>0</v>
      </c>
      <c r="J182" s="104">
        <v>693</v>
      </c>
      <c r="K182" s="80">
        <f t="shared" si="1"/>
        <v>9</v>
      </c>
      <c r="L182" s="104">
        <v>9</v>
      </c>
      <c r="M182" s="104">
        <v>0</v>
      </c>
      <c r="N182" s="104">
        <v>1062</v>
      </c>
      <c r="O182" s="104">
        <v>20</v>
      </c>
      <c r="P182" s="104">
        <v>2332</v>
      </c>
      <c r="Q182" s="104">
        <v>200</v>
      </c>
      <c r="R182" s="104">
        <v>4999</v>
      </c>
      <c r="S182" s="104">
        <v>229</v>
      </c>
      <c r="T182" s="77"/>
      <c r="U182" s="77"/>
      <c r="V182" s="77"/>
      <c r="W182" s="77"/>
      <c r="X182" s="77"/>
    </row>
    <row r="183" spans="1:24" ht="12.75" hidden="1" customHeight="1" x14ac:dyDescent="0.15">
      <c r="A183" s="77" t="s">
        <v>418</v>
      </c>
      <c r="B183" s="77" t="s">
        <v>416</v>
      </c>
      <c r="C183" s="77" t="s">
        <v>417</v>
      </c>
      <c r="D183" s="103">
        <v>2016</v>
      </c>
      <c r="E183" s="77" t="s">
        <v>1598</v>
      </c>
      <c r="F183" s="104">
        <v>912</v>
      </c>
      <c r="G183" s="105">
        <f t="shared" si="0"/>
        <v>7</v>
      </c>
      <c r="H183" s="104">
        <v>7</v>
      </c>
      <c r="I183" s="104">
        <v>0</v>
      </c>
      <c r="J183" s="104">
        <v>693</v>
      </c>
      <c r="K183" s="80">
        <f t="shared" si="1"/>
        <v>163</v>
      </c>
      <c r="L183" s="104">
        <v>163</v>
      </c>
      <c r="M183" s="104">
        <v>0</v>
      </c>
      <c r="N183" s="104">
        <v>1062</v>
      </c>
      <c r="O183" s="104">
        <v>74</v>
      </c>
      <c r="P183" s="104">
        <v>2332</v>
      </c>
      <c r="Q183" s="104">
        <v>439</v>
      </c>
      <c r="R183" s="104">
        <v>4999</v>
      </c>
      <c r="S183" s="104">
        <v>683</v>
      </c>
      <c r="T183" s="77"/>
      <c r="U183" s="77"/>
      <c r="V183" s="77"/>
      <c r="W183" s="77"/>
      <c r="X183" s="77"/>
    </row>
    <row r="184" spans="1:24" ht="12.75" hidden="1" customHeight="1" x14ac:dyDescent="0.15">
      <c r="A184" s="77" t="s">
        <v>418</v>
      </c>
      <c r="B184" s="77" t="s">
        <v>416</v>
      </c>
      <c r="C184" s="77" t="s">
        <v>417</v>
      </c>
      <c r="D184" s="103">
        <v>2017</v>
      </c>
      <c r="E184" s="77" t="s">
        <v>1598</v>
      </c>
      <c r="F184" s="104">
        <v>912</v>
      </c>
      <c r="G184" s="105">
        <f t="shared" si="0"/>
        <v>0</v>
      </c>
      <c r="H184" s="104">
        <v>0</v>
      </c>
      <c r="I184" s="104">
        <v>0</v>
      </c>
      <c r="J184" s="104">
        <v>693</v>
      </c>
      <c r="K184" s="80">
        <f t="shared" si="1"/>
        <v>10</v>
      </c>
      <c r="L184" s="104">
        <v>8</v>
      </c>
      <c r="M184" s="104">
        <v>2</v>
      </c>
      <c r="N184" s="104">
        <v>1062</v>
      </c>
      <c r="O184" s="104">
        <v>18</v>
      </c>
      <c r="P184" s="104">
        <v>2332</v>
      </c>
      <c r="Q184" s="104">
        <v>624</v>
      </c>
      <c r="R184" s="104">
        <v>4999</v>
      </c>
      <c r="S184" s="104">
        <v>652</v>
      </c>
      <c r="T184" s="77"/>
      <c r="U184" s="77"/>
      <c r="V184" s="77"/>
      <c r="W184" s="77"/>
      <c r="X184" s="77"/>
    </row>
    <row r="185" spans="1:24" ht="12.75" hidden="1" customHeight="1" x14ac:dyDescent="0.15">
      <c r="A185" s="77" t="s">
        <v>515</v>
      </c>
      <c r="B185" s="77" t="s">
        <v>488</v>
      </c>
      <c r="C185" s="77" t="s">
        <v>492</v>
      </c>
      <c r="D185" s="103">
        <v>2014</v>
      </c>
      <c r="E185" s="77" t="s">
        <v>1598</v>
      </c>
      <c r="F185" s="104">
        <v>39</v>
      </c>
      <c r="G185" s="105">
        <f t="shared" si="0"/>
        <v>33</v>
      </c>
      <c r="H185" s="104">
        <v>33</v>
      </c>
      <c r="I185" s="104">
        <v>0</v>
      </c>
      <c r="J185" s="104">
        <v>26</v>
      </c>
      <c r="K185" s="80">
        <f t="shared" si="1"/>
        <v>9</v>
      </c>
      <c r="L185" s="104">
        <v>9</v>
      </c>
      <c r="M185" s="104">
        <v>0</v>
      </c>
      <c r="N185" s="104">
        <v>34</v>
      </c>
      <c r="O185" s="104">
        <v>0</v>
      </c>
      <c r="P185" s="104">
        <v>64</v>
      </c>
      <c r="Q185" s="104">
        <v>46</v>
      </c>
      <c r="R185" s="104">
        <v>163</v>
      </c>
      <c r="S185" s="104">
        <v>88</v>
      </c>
      <c r="T185" s="77"/>
      <c r="U185" s="77"/>
      <c r="V185" s="77"/>
      <c r="W185" s="77"/>
      <c r="X185" s="77"/>
    </row>
    <row r="186" spans="1:24" ht="12.75" hidden="1" customHeight="1" x14ac:dyDescent="0.15">
      <c r="A186" s="77" t="s">
        <v>515</v>
      </c>
      <c r="B186" s="77" t="s">
        <v>488</v>
      </c>
      <c r="C186" s="77" t="s">
        <v>492</v>
      </c>
      <c r="D186" s="103">
        <v>2015</v>
      </c>
      <c r="E186" s="77" t="s">
        <v>1598</v>
      </c>
      <c r="F186" s="104">
        <v>39</v>
      </c>
      <c r="G186" s="105">
        <f t="shared" si="0"/>
        <v>0</v>
      </c>
      <c r="H186" s="104">
        <v>0</v>
      </c>
      <c r="I186" s="104">
        <v>0</v>
      </c>
      <c r="J186" s="104">
        <v>26</v>
      </c>
      <c r="K186" s="80">
        <f t="shared" si="1"/>
        <v>0</v>
      </c>
      <c r="L186" s="104">
        <v>0</v>
      </c>
      <c r="M186" s="104">
        <v>0</v>
      </c>
      <c r="N186" s="104">
        <v>34</v>
      </c>
      <c r="O186" s="104">
        <v>0</v>
      </c>
      <c r="P186" s="104">
        <v>64</v>
      </c>
      <c r="Q186" s="104">
        <v>5</v>
      </c>
      <c r="R186" s="104">
        <v>163</v>
      </c>
      <c r="S186" s="104">
        <v>5</v>
      </c>
      <c r="T186" s="77"/>
      <c r="U186" s="77"/>
      <c r="V186" s="77"/>
      <c r="W186" s="77"/>
      <c r="X186" s="77"/>
    </row>
    <row r="187" spans="1:24" ht="12.75" hidden="1" customHeight="1" x14ac:dyDescent="0.15">
      <c r="A187" s="77" t="s">
        <v>515</v>
      </c>
      <c r="B187" s="77" t="s">
        <v>488</v>
      </c>
      <c r="C187" s="77" t="s">
        <v>492</v>
      </c>
      <c r="D187" s="103">
        <v>2016</v>
      </c>
      <c r="E187" s="77" t="s">
        <v>1598</v>
      </c>
      <c r="F187" s="104">
        <v>39</v>
      </c>
      <c r="G187" s="105">
        <f t="shared" si="0"/>
        <v>0</v>
      </c>
      <c r="H187" s="104">
        <v>0</v>
      </c>
      <c r="I187" s="104">
        <v>0</v>
      </c>
      <c r="J187" s="104">
        <v>26</v>
      </c>
      <c r="K187" s="80">
        <f t="shared" si="1"/>
        <v>0</v>
      </c>
      <c r="L187" s="104">
        <v>0</v>
      </c>
      <c r="M187" s="104">
        <v>0</v>
      </c>
      <c r="N187" s="104">
        <v>34</v>
      </c>
      <c r="O187" s="104">
        <v>0</v>
      </c>
      <c r="P187" s="104">
        <v>64</v>
      </c>
      <c r="Q187" s="104">
        <v>0</v>
      </c>
      <c r="R187" s="104">
        <v>163</v>
      </c>
      <c r="S187" s="104">
        <v>0</v>
      </c>
      <c r="T187" s="77"/>
      <c r="U187" s="77"/>
      <c r="V187" s="77"/>
      <c r="W187" s="77"/>
      <c r="X187" s="77"/>
    </row>
    <row r="188" spans="1:24" ht="12.75" hidden="1" customHeight="1" x14ac:dyDescent="0.15">
      <c r="A188" s="77" t="s">
        <v>515</v>
      </c>
      <c r="B188" s="77" t="s">
        <v>488</v>
      </c>
      <c r="C188" s="77" t="s">
        <v>492</v>
      </c>
      <c r="D188" s="103">
        <v>2017</v>
      </c>
      <c r="E188" s="77" t="s">
        <v>1598</v>
      </c>
      <c r="F188" s="104">
        <v>39</v>
      </c>
      <c r="G188" s="105">
        <f t="shared" si="0"/>
        <v>0</v>
      </c>
      <c r="H188" s="104">
        <v>0</v>
      </c>
      <c r="I188" s="104">
        <v>0</v>
      </c>
      <c r="J188" s="104">
        <v>26</v>
      </c>
      <c r="K188" s="80">
        <f t="shared" si="1"/>
        <v>3</v>
      </c>
      <c r="L188" s="104">
        <v>3</v>
      </c>
      <c r="M188" s="104">
        <v>0</v>
      </c>
      <c r="N188" s="104">
        <v>34</v>
      </c>
      <c r="O188" s="104">
        <v>0</v>
      </c>
      <c r="P188" s="104">
        <v>64</v>
      </c>
      <c r="Q188" s="104">
        <v>0</v>
      </c>
      <c r="R188" s="104">
        <v>163</v>
      </c>
      <c r="S188" s="104">
        <v>3</v>
      </c>
      <c r="T188" s="77"/>
      <c r="U188" s="77"/>
      <c r="V188" s="77"/>
      <c r="W188" s="77"/>
      <c r="X188" s="77"/>
    </row>
    <row r="189" spans="1:24" ht="12.75" hidden="1" customHeight="1" x14ac:dyDescent="0.15">
      <c r="A189" s="77" t="s">
        <v>181</v>
      </c>
      <c r="B189" s="77" t="s">
        <v>168</v>
      </c>
      <c r="C189" s="77" t="s">
        <v>144</v>
      </c>
      <c r="D189" s="103">
        <v>2015</v>
      </c>
      <c r="E189" s="77" t="s">
        <v>1598</v>
      </c>
      <c r="F189" s="104">
        <v>447</v>
      </c>
      <c r="G189" s="105">
        <f t="shared" si="0"/>
        <v>0</v>
      </c>
      <c r="H189" s="104">
        <v>0</v>
      </c>
      <c r="I189" s="104">
        <v>0</v>
      </c>
      <c r="J189" s="104">
        <v>263</v>
      </c>
      <c r="K189" s="80">
        <f t="shared" si="1"/>
        <v>0</v>
      </c>
      <c r="L189" s="104">
        <v>0</v>
      </c>
      <c r="M189" s="104">
        <v>0</v>
      </c>
      <c r="N189" s="104">
        <v>280</v>
      </c>
      <c r="O189" s="104">
        <v>11</v>
      </c>
      <c r="P189" s="104">
        <v>708</v>
      </c>
      <c r="Q189" s="104">
        <v>83</v>
      </c>
      <c r="R189" s="104">
        <v>1698</v>
      </c>
      <c r="S189" s="104">
        <v>94</v>
      </c>
      <c r="T189" s="77"/>
      <c r="U189" s="77"/>
      <c r="V189" s="77"/>
      <c r="W189" s="77"/>
      <c r="X189" s="77"/>
    </row>
    <row r="190" spans="1:24" ht="12.75" hidden="1" customHeight="1" x14ac:dyDescent="0.15">
      <c r="A190" s="77" t="s">
        <v>181</v>
      </c>
      <c r="B190" s="77" t="s">
        <v>168</v>
      </c>
      <c r="C190" s="77" t="s">
        <v>144</v>
      </c>
      <c r="D190" s="103">
        <v>2016</v>
      </c>
      <c r="E190" s="77" t="s">
        <v>1598</v>
      </c>
      <c r="F190" s="104">
        <v>447</v>
      </c>
      <c r="G190" s="105">
        <f t="shared" si="0"/>
        <v>0</v>
      </c>
      <c r="H190" s="104">
        <v>0</v>
      </c>
      <c r="I190" s="104">
        <v>0</v>
      </c>
      <c r="J190" s="104">
        <v>263</v>
      </c>
      <c r="K190" s="80">
        <f t="shared" si="1"/>
        <v>0</v>
      </c>
      <c r="L190" s="104">
        <v>0</v>
      </c>
      <c r="M190" s="104">
        <v>0</v>
      </c>
      <c r="N190" s="104">
        <v>280</v>
      </c>
      <c r="O190" s="104">
        <v>35</v>
      </c>
      <c r="P190" s="104">
        <v>708</v>
      </c>
      <c r="Q190" s="104">
        <v>0</v>
      </c>
      <c r="R190" s="104">
        <v>1698</v>
      </c>
      <c r="S190" s="104">
        <v>35</v>
      </c>
      <c r="T190" s="77"/>
      <c r="U190" s="77"/>
      <c r="V190" s="77"/>
      <c r="W190" s="77"/>
      <c r="X190" s="77"/>
    </row>
    <row r="191" spans="1:24" ht="12.75" hidden="1" customHeight="1" x14ac:dyDescent="0.15">
      <c r="A191" s="77" t="s">
        <v>181</v>
      </c>
      <c r="B191" s="77" t="s">
        <v>168</v>
      </c>
      <c r="C191" s="77" t="s">
        <v>144</v>
      </c>
      <c r="D191" s="103">
        <v>2017</v>
      </c>
      <c r="E191" s="77" t="s">
        <v>1598</v>
      </c>
      <c r="F191" s="104">
        <v>447</v>
      </c>
      <c r="G191" s="105">
        <f t="shared" si="0"/>
        <v>39</v>
      </c>
      <c r="H191" s="104">
        <v>39</v>
      </c>
      <c r="I191" s="104">
        <v>0</v>
      </c>
      <c r="J191" s="104">
        <v>263</v>
      </c>
      <c r="K191" s="80">
        <f t="shared" si="1"/>
        <v>56</v>
      </c>
      <c r="L191" s="104">
        <v>56</v>
      </c>
      <c r="M191" s="104">
        <v>0</v>
      </c>
      <c r="N191" s="104">
        <v>280</v>
      </c>
      <c r="O191" s="104">
        <v>84</v>
      </c>
      <c r="P191" s="104">
        <v>708</v>
      </c>
      <c r="Q191" s="104">
        <v>0</v>
      </c>
      <c r="R191" s="104">
        <v>1698</v>
      </c>
      <c r="S191" s="104">
        <v>179</v>
      </c>
      <c r="T191" s="77"/>
      <c r="U191" s="77"/>
      <c r="V191" s="77"/>
      <c r="W191" s="77"/>
      <c r="X191" s="77"/>
    </row>
    <row r="192" spans="1:24" ht="12.75" hidden="1" customHeight="1" x14ac:dyDescent="0.15">
      <c r="A192" s="77" t="s">
        <v>320</v>
      </c>
      <c r="B192" s="77" t="s">
        <v>316</v>
      </c>
      <c r="C192" s="77" t="s">
        <v>144</v>
      </c>
      <c r="D192" s="103">
        <v>2014</v>
      </c>
      <c r="E192" s="77" t="s">
        <v>1598</v>
      </c>
      <c r="F192" s="104">
        <v>141</v>
      </c>
      <c r="G192" s="105">
        <f t="shared" si="0"/>
        <v>0</v>
      </c>
      <c r="H192" s="104">
        <v>0</v>
      </c>
      <c r="I192" s="104">
        <v>0</v>
      </c>
      <c r="J192" s="104">
        <v>95</v>
      </c>
      <c r="K192" s="80">
        <f t="shared" si="1"/>
        <v>0</v>
      </c>
      <c r="L192" s="104">
        <v>0</v>
      </c>
      <c r="M192" s="104">
        <v>0</v>
      </c>
      <c r="N192" s="104">
        <v>110</v>
      </c>
      <c r="O192" s="104">
        <v>32</v>
      </c>
      <c r="P192" s="104">
        <v>254</v>
      </c>
      <c r="Q192" s="104">
        <v>0</v>
      </c>
      <c r="R192" s="104">
        <v>600</v>
      </c>
      <c r="S192" s="104">
        <v>32</v>
      </c>
      <c r="T192" s="77"/>
      <c r="U192" s="77"/>
      <c r="V192" s="77"/>
      <c r="W192" s="77"/>
      <c r="X192" s="77"/>
    </row>
    <row r="193" spans="1:24" ht="12.75" hidden="1" customHeight="1" x14ac:dyDescent="0.15">
      <c r="A193" s="77" t="s">
        <v>320</v>
      </c>
      <c r="B193" s="77" t="s">
        <v>316</v>
      </c>
      <c r="C193" s="77" t="s">
        <v>144</v>
      </c>
      <c r="D193" s="103">
        <v>2015</v>
      </c>
      <c r="E193" s="77" t="s">
        <v>1598</v>
      </c>
      <c r="F193" s="104">
        <v>141</v>
      </c>
      <c r="G193" s="105">
        <f t="shared" si="0"/>
        <v>0</v>
      </c>
      <c r="H193" s="104">
        <v>0</v>
      </c>
      <c r="I193" s="104">
        <v>0</v>
      </c>
      <c r="J193" s="104">
        <v>95</v>
      </c>
      <c r="K193" s="80">
        <f t="shared" si="1"/>
        <v>0</v>
      </c>
      <c r="L193" s="104">
        <v>0</v>
      </c>
      <c r="M193" s="104">
        <v>0</v>
      </c>
      <c r="N193" s="104">
        <v>110</v>
      </c>
      <c r="O193" s="104">
        <v>21</v>
      </c>
      <c r="P193" s="104">
        <v>254</v>
      </c>
      <c r="Q193" s="104">
        <v>3</v>
      </c>
      <c r="R193" s="104">
        <v>600</v>
      </c>
      <c r="S193" s="104">
        <v>24</v>
      </c>
      <c r="T193" s="77"/>
      <c r="U193" s="77"/>
      <c r="V193" s="77"/>
      <c r="W193" s="77"/>
      <c r="X193" s="77"/>
    </row>
    <row r="194" spans="1:24" ht="12.75" hidden="1" customHeight="1" x14ac:dyDescent="0.15">
      <c r="A194" s="77" t="s">
        <v>320</v>
      </c>
      <c r="B194" s="77" t="s">
        <v>316</v>
      </c>
      <c r="C194" s="77" t="s">
        <v>144</v>
      </c>
      <c r="D194" s="103">
        <v>2016</v>
      </c>
      <c r="E194" s="77" t="s">
        <v>1598</v>
      </c>
      <c r="F194" s="104">
        <v>141</v>
      </c>
      <c r="G194" s="105">
        <f t="shared" si="0"/>
        <v>0</v>
      </c>
      <c r="H194" s="104">
        <v>0</v>
      </c>
      <c r="I194" s="104">
        <v>0</v>
      </c>
      <c r="J194" s="104">
        <v>95</v>
      </c>
      <c r="K194" s="80">
        <f t="shared" si="1"/>
        <v>0</v>
      </c>
      <c r="L194" s="104">
        <v>0</v>
      </c>
      <c r="M194" s="104">
        <v>0</v>
      </c>
      <c r="N194" s="104">
        <v>110</v>
      </c>
      <c r="O194" s="104">
        <v>0</v>
      </c>
      <c r="P194" s="104">
        <v>254</v>
      </c>
      <c r="Q194" s="104">
        <v>0</v>
      </c>
      <c r="R194" s="104">
        <v>600</v>
      </c>
      <c r="S194" s="104">
        <v>0</v>
      </c>
      <c r="T194" s="77"/>
      <c r="U194" s="77"/>
      <c r="V194" s="77"/>
      <c r="W194" s="77"/>
      <c r="X194" s="77"/>
    </row>
    <row r="195" spans="1:24" ht="12.75" hidden="1" customHeight="1" x14ac:dyDescent="0.15">
      <c r="A195" s="77" t="s">
        <v>320</v>
      </c>
      <c r="B195" s="77" t="s">
        <v>316</v>
      </c>
      <c r="C195" s="77" t="s">
        <v>144</v>
      </c>
      <c r="D195" s="103">
        <v>2017</v>
      </c>
      <c r="E195" s="77" t="s">
        <v>1598</v>
      </c>
      <c r="F195" s="104">
        <v>141</v>
      </c>
      <c r="G195" s="105">
        <f t="shared" si="0"/>
        <v>0</v>
      </c>
      <c r="H195" s="104">
        <v>0</v>
      </c>
      <c r="I195" s="104">
        <v>0</v>
      </c>
      <c r="J195" s="104">
        <v>95</v>
      </c>
      <c r="K195" s="80">
        <f t="shared" si="1"/>
        <v>0</v>
      </c>
      <c r="L195" s="104">
        <v>0</v>
      </c>
      <c r="M195" s="104">
        <v>0</v>
      </c>
      <c r="N195" s="104">
        <v>110</v>
      </c>
      <c r="O195" s="104">
        <v>69</v>
      </c>
      <c r="P195" s="104">
        <v>254</v>
      </c>
      <c r="Q195" s="104">
        <v>0</v>
      </c>
      <c r="R195" s="104">
        <v>600</v>
      </c>
      <c r="S195" s="104">
        <v>69</v>
      </c>
      <c r="T195" s="77"/>
      <c r="U195" s="77"/>
      <c r="V195" s="77"/>
      <c r="W195" s="77"/>
      <c r="X195" s="77"/>
    </row>
    <row r="196" spans="1:24" ht="12.75" hidden="1" customHeight="1" x14ac:dyDescent="0.15">
      <c r="A196" s="77" t="s">
        <v>518</v>
      </c>
      <c r="B196" s="77" t="s">
        <v>517</v>
      </c>
      <c r="C196" s="77" t="s">
        <v>128</v>
      </c>
      <c r="D196" s="103">
        <v>2016</v>
      </c>
      <c r="E196" s="77" t="s">
        <v>1598</v>
      </c>
      <c r="F196" s="104">
        <v>622</v>
      </c>
      <c r="G196" s="105">
        <f t="shared" si="0"/>
        <v>0</v>
      </c>
      <c r="H196" s="104">
        <v>0</v>
      </c>
      <c r="I196" s="104">
        <v>0</v>
      </c>
      <c r="J196" s="104">
        <v>399</v>
      </c>
      <c r="K196" s="80">
        <f t="shared" si="1"/>
        <v>0</v>
      </c>
      <c r="L196" s="104">
        <v>0</v>
      </c>
      <c r="M196" s="104">
        <v>0</v>
      </c>
      <c r="N196" s="104">
        <v>446</v>
      </c>
      <c r="O196" s="104">
        <v>0</v>
      </c>
      <c r="P196" s="104">
        <v>1104</v>
      </c>
      <c r="Q196" s="104">
        <v>0</v>
      </c>
      <c r="R196" s="104">
        <v>2571</v>
      </c>
      <c r="S196" s="104">
        <v>0</v>
      </c>
      <c r="T196" s="77"/>
      <c r="U196" s="77"/>
      <c r="V196" s="77"/>
      <c r="W196" s="77"/>
      <c r="X196" s="77"/>
    </row>
    <row r="197" spans="1:24" ht="12.75" hidden="1" customHeight="1" x14ac:dyDescent="0.15">
      <c r="A197" s="77" t="s">
        <v>518</v>
      </c>
      <c r="B197" s="77" t="s">
        <v>517</v>
      </c>
      <c r="C197" s="77" t="s">
        <v>128</v>
      </c>
      <c r="D197" s="103">
        <v>2017</v>
      </c>
      <c r="E197" s="77" t="s">
        <v>1598</v>
      </c>
      <c r="F197" s="104">
        <v>622</v>
      </c>
      <c r="G197" s="105">
        <f t="shared" si="0"/>
        <v>0</v>
      </c>
      <c r="H197" s="104">
        <v>0</v>
      </c>
      <c r="I197" s="104">
        <v>0</v>
      </c>
      <c r="J197" s="104">
        <v>399</v>
      </c>
      <c r="K197" s="80">
        <f t="shared" si="1"/>
        <v>0</v>
      </c>
      <c r="L197" s="104">
        <v>0</v>
      </c>
      <c r="M197" s="104">
        <v>0</v>
      </c>
      <c r="N197" s="104">
        <v>446</v>
      </c>
      <c r="O197" s="104">
        <v>5</v>
      </c>
      <c r="P197" s="104">
        <v>1104</v>
      </c>
      <c r="Q197" s="104">
        <v>0</v>
      </c>
      <c r="R197" s="104">
        <v>2571</v>
      </c>
      <c r="S197" s="104">
        <v>5</v>
      </c>
      <c r="T197" s="77"/>
      <c r="U197" s="77"/>
      <c r="V197" s="77"/>
      <c r="W197" s="77"/>
      <c r="X197" s="77"/>
    </row>
    <row r="198" spans="1:24" ht="12.75" hidden="1" customHeight="1" x14ac:dyDescent="0.15">
      <c r="A198" s="77" t="s">
        <v>182</v>
      </c>
      <c r="B198" s="77" t="s">
        <v>168</v>
      </c>
      <c r="C198" s="77" t="s">
        <v>144</v>
      </c>
      <c r="D198" s="103">
        <v>2014</v>
      </c>
      <c r="E198" s="77" t="s">
        <v>1598</v>
      </c>
      <c r="F198" s="104">
        <v>23</v>
      </c>
      <c r="G198" s="105">
        <f t="shared" si="0"/>
        <v>0</v>
      </c>
      <c r="H198" s="104">
        <v>0</v>
      </c>
      <c r="I198" s="104">
        <v>0</v>
      </c>
      <c r="J198" s="104">
        <v>14</v>
      </c>
      <c r="K198" s="80">
        <f t="shared" si="1"/>
        <v>0</v>
      </c>
      <c r="L198" s="104">
        <v>0</v>
      </c>
      <c r="M198" s="104">
        <v>0</v>
      </c>
      <c r="N198" s="104">
        <v>14</v>
      </c>
      <c r="O198" s="104">
        <v>0</v>
      </c>
      <c r="P198" s="104">
        <v>35</v>
      </c>
      <c r="Q198" s="104">
        <v>223</v>
      </c>
      <c r="R198" s="104">
        <v>86</v>
      </c>
      <c r="S198" s="104">
        <v>223</v>
      </c>
      <c r="T198" s="77"/>
      <c r="U198" s="77"/>
      <c r="V198" s="77"/>
      <c r="W198" s="77"/>
      <c r="X198" s="77"/>
    </row>
    <row r="199" spans="1:24" ht="12.75" hidden="1" customHeight="1" x14ac:dyDescent="0.15">
      <c r="A199" s="77" t="s">
        <v>182</v>
      </c>
      <c r="B199" s="77" t="s">
        <v>168</v>
      </c>
      <c r="C199" s="77" t="s">
        <v>144</v>
      </c>
      <c r="D199" s="103">
        <v>2015</v>
      </c>
      <c r="E199" s="77" t="s">
        <v>1598</v>
      </c>
      <c r="F199" s="104">
        <v>23</v>
      </c>
      <c r="G199" s="105">
        <f t="shared" si="0"/>
        <v>0</v>
      </c>
      <c r="H199" s="104">
        <v>0</v>
      </c>
      <c r="I199" s="104">
        <v>0</v>
      </c>
      <c r="J199" s="104">
        <v>14</v>
      </c>
      <c r="K199" s="80">
        <f t="shared" si="1"/>
        <v>0</v>
      </c>
      <c r="L199" s="104">
        <v>0</v>
      </c>
      <c r="M199" s="104">
        <v>0</v>
      </c>
      <c r="N199" s="104">
        <v>14</v>
      </c>
      <c r="O199" s="104">
        <v>0</v>
      </c>
      <c r="P199" s="104">
        <v>35</v>
      </c>
      <c r="Q199" s="104">
        <v>0</v>
      </c>
      <c r="R199" s="104">
        <v>86</v>
      </c>
      <c r="S199" s="104">
        <v>0</v>
      </c>
      <c r="T199" s="77"/>
      <c r="U199" s="77"/>
      <c r="V199" s="77"/>
      <c r="W199" s="77"/>
      <c r="X199" s="77"/>
    </row>
    <row r="200" spans="1:24" ht="12.75" hidden="1" customHeight="1" x14ac:dyDescent="0.15">
      <c r="A200" s="77" t="s">
        <v>182</v>
      </c>
      <c r="B200" s="77" t="s">
        <v>168</v>
      </c>
      <c r="C200" s="77" t="s">
        <v>144</v>
      </c>
      <c r="D200" s="103">
        <v>2016</v>
      </c>
      <c r="E200" s="77" t="s">
        <v>1598</v>
      </c>
      <c r="F200" s="104">
        <v>23</v>
      </c>
      <c r="G200" s="105">
        <f t="shared" si="0"/>
        <v>0</v>
      </c>
      <c r="H200" s="104">
        <v>0</v>
      </c>
      <c r="I200" s="104">
        <v>0</v>
      </c>
      <c r="J200" s="104">
        <v>14</v>
      </c>
      <c r="K200" s="80">
        <f t="shared" si="1"/>
        <v>0</v>
      </c>
      <c r="L200" s="104">
        <v>0</v>
      </c>
      <c r="M200" s="104">
        <v>0</v>
      </c>
      <c r="N200" s="104">
        <v>14</v>
      </c>
      <c r="O200" s="104">
        <v>0</v>
      </c>
      <c r="P200" s="104">
        <v>35</v>
      </c>
      <c r="Q200" s="104">
        <v>132</v>
      </c>
      <c r="R200" s="104">
        <v>86</v>
      </c>
      <c r="S200" s="104">
        <v>132</v>
      </c>
      <c r="T200" s="77"/>
      <c r="U200" s="77"/>
      <c r="V200" s="77"/>
      <c r="W200" s="77"/>
      <c r="X200" s="77"/>
    </row>
    <row r="201" spans="1:24" ht="12.75" hidden="1" customHeight="1" x14ac:dyDescent="0.15">
      <c r="A201" s="77" t="s">
        <v>182</v>
      </c>
      <c r="B201" s="77" t="s">
        <v>168</v>
      </c>
      <c r="C201" s="77" t="s">
        <v>144</v>
      </c>
      <c r="D201" s="103">
        <v>2017</v>
      </c>
      <c r="E201" s="77" t="s">
        <v>1598</v>
      </c>
      <c r="F201" s="104">
        <v>23</v>
      </c>
      <c r="G201" s="105">
        <f t="shared" si="0"/>
        <v>0</v>
      </c>
      <c r="H201" s="104">
        <v>0</v>
      </c>
      <c r="I201" s="104">
        <v>0</v>
      </c>
      <c r="J201" s="104">
        <v>14</v>
      </c>
      <c r="K201" s="80">
        <f t="shared" si="1"/>
        <v>0</v>
      </c>
      <c r="L201" s="104">
        <v>0</v>
      </c>
      <c r="M201" s="104">
        <v>0</v>
      </c>
      <c r="N201" s="104">
        <v>14</v>
      </c>
      <c r="O201" s="104">
        <v>0</v>
      </c>
      <c r="P201" s="104">
        <v>35</v>
      </c>
      <c r="Q201" s="104">
        <v>0</v>
      </c>
      <c r="R201" s="104">
        <v>86</v>
      </c>
      <c r="S201" s="104">
        <v>0</v>
      </c>
      <c r="T201" s="77"/>
      <c r="U201" s="77"/>
      <c r="V201" s="77"/>
      <c r="W201" s="77"/>
      <c r="X201" s="77"/>
    </row>
    <row r="202" spans="1:24" ht="12.75" hidden="1" customHeight="1" x14ac:dyDescent="0.15">
      <c r="A202" s="77" t="s">
        <v>92</v>
      </c>
      <c r="B202" s="77" t="s">
        <v>88</v>
      </c>
      <c r="C202" s="77" t="s">
        <v>89</v>
      </c>
      <c r="D202" s="103">
        <v>2015</v>
      </c>
      <c r="E202" s="77" t="s">
        <v>1598</v>
      </c>
      <c r="F202" s="104">
        <v>974</v>
      </c>
      <c r="G202" s="105">
        <f t="shared" si="0"/>
        <v>0</v>
      </c>
      <c r="H202" s="104">
        <v>0</v>
      </c>
      <c r="I202" s="104">
        <v>0</v>
      </c>
      <c r="J202" s="104">
        <v>643</v>
      </c>
      <c r="K202" s="80">
        <f t="shared" si="1"/>
        <v>2</v>
      </c>
      <c r="L202" s="104">
        <v>2</v>
      </c>
      <c r="M202" s="104">
        <v>0</v>
      </c>
      <c r="N202" s="104">
        <v>708</v>
      </c>
      <c r="O202" s="104">
        <v>0</v>
      </c>
      <c r="P202" s="104">
        <v>1638</v>
      </c>
      <c r="Q202" s="104">
        <v>522</v>
      </c>
      <c r="R202" s="104">
        <v>3963</v>
      </c>
      <c r="S202" s="104">
        <v>524</v>
      </c>
      <c r="T202" s="77"/>
      <c r="U202" s="77"/>
      <c r="V202" s="77"/>
      <c r="W202" s="77"/>
      <c r="X202" s="77"/>
    </row>
    <row r="203" spans="1:24" ht="12.75" hidden="1" customHeight="1" x14ac:dyDescent="0.15">
      <c r="A203" s="77" t="s">
        <v>92</v>
      </c>
      <c r="B203" s="77" t="s">
        <v>88</v>
      </c>
      <c r="C203" s="77" t="s">
        <v>89</v>
      </c>
      <c r="D203" s="103">
        <v>2016</v>
      </c>
      <c r="E203" s="77" t="s">
        <v>1598</v>
      </c>
      <c r="F203" s="104">
        <v>974</v>
      </c>
      <c r="G203" s="105">
        <f t="shared" si="0"/>
        <v>15</v>
      </c>
      <c r="H203" s="104">
        <v>15</v>
      </c>
      <c r="I203" s="104">
        <v>0</v>
      </c>
      <c r="J203" s="104">
        <v>643</v>
      </c>
      <c r="K203" s="80">
        <f t="shared" si="1"/>
        <v>1</v>
      </c>
      <c r="L203" s="104">
        <v>1</v>
      </c>
      <c r="M203" s="104">
        <v>0</v>
      </c>
      <c r="N203" s="104">
        <v>708</v>
      </c>
      <c r="O203" s="104">
        <v>64</v>
      </c>
      <c r="P203" s="104">
        <v>1638</v>
      </c>
      <c r="Q203" s="104">
        <v>435</v>
      </c>
      <c r="R203" s="104">
        <v>3963</v>
      </c>
      <c r="S203" s="104">
        <v>515</v>
      </c>
      <c r="T203" s="77"/>
      <c r="U203" s="77"/>
      <c r="V203" s="77"/>
      <c r="W203" s="77"/>
      <c r="X203" s="77"/>
    </row>
    <row r="204" spans="1:24" ht="12.75" hidden="1" customHeight="1" x14ac:dyDescent="0.15">
      <c r="A204" s="77" t="s">
        <v>92</v>
      </c>
      <c r="B204" s="77" t="s">
        <v>88</v>
      </c>
      <c r="C204" s="77" t="s">
        <v>89</v>
      </c>
      <c r="D204" s="103">
        <v>2017</v>
      </c>
      <c r="E204" s="77" t="s">
        <v>1598</v>
      </c>
      <c r="F204" s="104">
        <v>974</v>
      </c>
      <c r="G204" s="105">
        <f t="shared" si="0"/>
        <v>0</v>
      </c>
      <c r="H204" s="104">
        <v>0</v>
      </c>
      <c r="I204" s="104">
        <v>0</v>
      </c>
      <c r="J204" s="104">
        <v>643</v>
      </c>
      <c r="K204" s="80">
        <f t="shared" si="1"/>
        <v>2</v>
      </c>
      <c r="L204" s="104">
        <v>2</v>
      </c>
      <c r="M204" s="104">
        <v>0</v>
      </c>
      <c r="N204" s="104">
        <v>708</v>
      </c>
      <c r="O204" s="104">
        <v>260</v>
      </c>
      <c r="P204" s="104">
        <v>1638</v>
      </c>
      <c r="Q204" s="104">
        <v>376</v>
      </c>
      <c r="R204" s="104">
        <v>3963</v>
      </c>
      <c r="S204" s="104">
        <v>638</v>
      </c>
      <c r="T204" s="77"/>
      <c r="U204" s="77"/>
      <c r="V204" s="77"/>
      <c r="W204" s="77"/>
      <c r="X204" s="77"/>
    </row>
    <row r="205" spans="1:24" ht="12.75" hidden="1" customHeight="1" x14ac:dyDescent="0.15">
      <c r="A205" s="77" t="s">
        <v>355</v>
      </c>
      <c r="B205" s="77" t="s">
        <v>352</v>
      </c>
      <c r="C205" s="77" t="s">
        <v>144</v>
      </c>
      <c r="D205" s="103">
        <v>2014</v>
      </c>
      <c r="E205" s="77" t="s">
        <v>1598</v>
      </c>
      <c r="F205" s="104">
        <v>739</v>
      </c>
      <c r="G205" s="105">
        <f t="shared" si="0"/>
        <v>0</v>
      </c>
      <c r="H205" s="104">
        <v>0</v>
      </c>
      <c r="I205" s="104">
        <v>0</v>
      </c>
      <c r="J205" s="104">
        <v>513</v>
      </c>
      <c r="K205" s="80">
        <f t="shared" si="1"/>
        <v>0</v>
      </c>
      <c r="L205" s="104">
        <v>0</v>
      </c>
      <c r="M205" s="104">
        <v>0</v>
      </c>
      <c r="N205" s="104">
        <v>581</v>
      </c>
      <c r="O205" s="104">
        <v>0</v>
      </c>
      <c r="P205" s="104">
        <v>833</v>
      </c>
      <c r="Q205" s="104">
        <v>342</v>
      </c>
      <c r="R205" s="104">
        <v>2666</v>
      </c>
      <c r="S205" s="104">
        <v>342</v>
      </c>
      <c r="T205" s="77"/>
      <c r="U205" s="77"/>
      <c r="V205" s="77"/>
      <c r="W205" s="77"/>
      <c r="X205" s="77"/>
    </row>
    <row r="206" spans="1:24" ht="12.75" hidden="1" customHeight="1" x14ac:dyDescent="0.15">
      <c r="A206" s="77" t="s">
        <v>355</v>
      </c>
      <c r="B206" s="77" t="s">
        <v>352</v>
      </c>
      <c r="C206" s="77" t="s">
        <v>144</v>
      </c>
      <c r="D206" s="103">
        <v>2015</v>
      </c>
      <c r="E206" s="77" t="s">
        <v>1598</v>
      </c>
      <c r="F206" s="104">
        <v>739</v>
      </c>
      <c r="G206" s="105">
        <f t="shared" si="0"/>
        <v>135</v>
      </c>
      <c r="H206" s="104">
        <v>135</v>
      </c>
      <c r="I206" s="104">
        <v>0</v>
      </c>
      <c r="J206" s="104">
        <v>513</v>
      </c>
      <c r="K206" s="80">
        <f t="shared" si="1"/>
        <v>0</v>
      </c>
      <c r="L206" s="104">
        <v>0</v>
      </c>
      <c r="M206" s="104">
        <v>0</v>
      </c>
      <c r="N206" s="104">
        <v>581</v>
      </c>
      <c r="O206" s="104">
        <v>0</v>
      </c>
      <c r="P206" s="104">
        <v>833</v>
      </c>
      <c r="Q206" s="104">
        <v>342</v>
      </c>
      <c r="R206" s="104">
        <v>2666</v>
      </c>
      <c r="S206" s="104">
        <v>477</v>
      </c>
      <c r="T206" s="77"/>
      <c r="U206" s="77"/>
      <c r="V206" s="77"/>
      <c r="W206" s="77"/>
      <c r="X206" s="77"/>
    </row>
    <row r="207" spans="1:24" ht="12.75" hidden="1" customHeight="1" x14ac:dyDescent="0.15">
      <c r="A207" s="77" t="s">
        <v>355</v>
      </c>
      <c r="B207" s="77" t="s">
        <v>352</v>
      </c>
      <c r="C207" s="77" t="s">
        <v>144</v>
      </c>
      <c r="D207" s="103">
        <v>2017</v>
      </c>
      <c r="E207" s="77" t="s">
        <v>1598</v>
      </c>
      <c r="F207" s="104">
        <v>739</v>
      </c>
      <c r="G207" s="105">
        <f t="shared" si="0"/>
        <v>0</v>
      </c>
      <c r="H207" s="104">
        <v>0</v>
      </c>
      <c r="I207" s="104">
        <v>0</v>
      </c>
      <c r="J207" s="104">
        <v>513</v>
      </c>
      <c r="K207" s="80">
        <f t="shared" si="1"/>
        <v>0</v>
      </c>
      <c r="L207" s="104">
        <v>0</v>
      </c>
      <c r="M207" s="104">
        <v>0</v>
      </c>
      <c r="N207" s="104">
        <v>581</v>
      </c>
      <c r="O207" s="104">
        <v>0</v>
      </c>
      <c r="P207" s="104">
        <v>833</v>
      </c>
      <c r="Q207" s="104">
        <v>630</v>
      </c>
      <c r="R207" s="104">
        <v>2666</v>
      </c>
      <c r="S207" s="104">
        <v>630</v>
      </c>
      <c r="T207" s="77"/>
      <c r="U207" s="77"/>
      <c r="V207" s="77"/>
      <c r="W207" s="77"/>
      <c r="X207" s="77"/>
    </row>
    <row r="208" spans="1:24" ht="12.75" hidden="1" customHeight="1" x14ac:dyDescent="0.15">
      <c r="A208" s="77" t="s">
        <v>356</v>
      </c>
      <c r="B208" s="77" t="s">
        <v>352</v>
      </c>
      <c r="C208" s="77" t="s">
        <v>144</v>
      </c>
      <c r="D208" s="103">
        <v>2014</v>
      </c>
      <c r="E208" s="77" t="s">
        <v>1598</v>
      </c>
      <c r="F208" s="104">
        <v>217</v>
      </c>
      <c r="G208" s="105">
        <f t="shared" si="0"/>
        <v>0</v>
      </c>
      <c r="H208" s="104">
        <v>0</v>
      </c>
      <c r="I208" s="104">
        <v>0</v>
      </c>
      <c r="J208" s="104">
        <v>148</v>
      </c>
      <c r="K208" s="80">
        <f t="shared" si="1"/>
        <v>0</v>
      </c>
      <c r="L208" s="104">
        <v>0</v>
      </c>
      <c r="M208" s="104">
        <v>0</v>
      </c>
      <c r="N208" s="104">
        <v>164</v>
      </c>
      <c r="O208" s="104">
        <v>286</v>
      </c>
      <c r="P208" s="104">
        <v>333</v>
      </c>
      <c r="Q208" s="104">
        <v>41</v>
      </c>
      <c r="R208" s="104">
        <v>862</v>
      </c>
      <c r="S208" s="104">
        <v>327</v>
      </c>
      <c r="T208" s="77"/>
      <c r="U208" s="77"/>
      <c r="V208" s="77"/>
      <c r="W208" s="77"/>
      <c r="X208" s="77"/>
    </row>
    <row r="209" spans="1:24" ht="12.75" hidden="1" customHeight="1" x14ac:dyDescent="0.15">
      <c r="A209" s="77" t="s">
        <v>356</v>
      </c>
      <c r="B209" s="77" t="s">
        <v>352</v>
      </c>
      <c r="C209" s="77" t="s">
        <v>144</v>
      </c>
      <c r="D209" s="103">
        <v>2015</v>
      </c>
      <c r="E209" s="77" t="s">
        <v>1598</v>
      </c>
      <c r="F209" s="104">
        <v>217</v>
      </c>
      <c r="G209" s="105">
        <f t="shared" si="0"/>
        <v>0</v>
      </c>
      <c r="H209" s="104">
        <v>0</v>
      </c>
      <c r="I209" s="104">
        <v>0</v>
      </c>
      <c r="J209" s="104">
        <v>148</v>
      </c>
      <c r="K209" s="80">
        <f t="shared" si="1"/>
        <v>0</v>
      </c>
      <c r="L209" s="104">
        <v>0</v>
      </c>
      <c r="M209" s="104">
        <v>0</v>
      </c>
      <c r="N209" s="104">
        <v>164</v>
      </c>
      <c r="O209" s="104">
        <v>11</v>
      </c>
      <c r="P209" s="104">
        <v>333</v>
      </c>
      <c r="Q209" s="104">
        <v>94</v>
      </c>
      <c r="R209" s="104">
        <v>862</v>
      </c>
      <c r="S209" s="104">
        <v>105</v>
      </c>
      <c r="T209" s="77"/>
      <c r="U209" s="77"/>
      <c r="V209" s="77"/>
      <c r="W209" s="77"/>
      <c r="X209" s="77"/>
    </row>
    <row r="210" spans="1:24" ht="12.75" hidden="1" customHeight="1" x14ac:dyDescent="0.15">
      <c r="A210" s="77" t="s">
        <v>356</v>
      </c>
      <c r="B210" s="77" t="s">
        <v>352</v>
      </c>
      <c r="C210" s="77" t="s">
        <v>144</v>
      </c>
      <c r="D210" s="103">
        <v>2016</v>
      </c>
      <c r="E210" s="77" t="s">
        <v>1598</v>
      </c>
      <c r="F210" s="104">
        <v>217</v>
      </c>
      <c r="G210" s="105">
        <f t="shared" si="0"/>
        <v>0</v>
      </c>
      <c r="H210" s="104">
        <v>0</v>
      </c>
      <c r="I210" s="104">
        <v>0</v>
      </c>
      <c r="J210" s="104">
        <v>148</v>
      </c>
      <c r="K210" s="80">
        <f t="shared" si="1"/>
        <v>0</v>
      </c>
      <c r="L210" s="104">
        <v>0</v>
      </c>
      <c r="M210" s="104">
        <v>0</v>
      </c>
      <c r="N210" s="104">
        <v>164</v>
      </c>
      <c r="O210" s="104">
        <v>357</v>
      </c>
      <c r="P210" s="104">
        <v>333</v>
      </c>
      <c r="Q210" s="104">
        <v>91</v>
      </c>
      <c r="R210" s="104">
        <v>862</v>
      </c>
      <c r="S210" s="104">
        <v>448</v>
      </c>
      <c r="T210" s="77"/>
      <c r="U210" s="77"/>
      <c r="V210" s="77"/>
      <c r="W210" s="77"/>
      <c r="X210" s="77"/>
    </row>
    <row r="211" spans="1:24" ht="12.75" hidden="1" customHeight="1" x14ac:dyDescent="0.15">
      <c r="A211" s="77" t="s">
        <v>356</v>
      </c>
      <c r="B211" s="77" t="s">
        <v>352</v>
      </c>
      <c r="C211" s="77" t="s">
        <v>144</v>
      </c>
      <c r="D211" s="103">
        <v>2017</v>
      </c>
      <c r="E211" s="77" t="s">
        <v>1598</v>
      </c>
      <c r="F211" s="104">
        <v>217</v>
      </c>
      <c r="G211" s="105">
        <f t="shared" si="0"/>
        <v>0</v>
      </c>
      <c r="H211" s="104">
        <v>0</v>
      </c>
      <c r="I211" s="104">
        <v>0</v>
      </c>
      <c r="J211" s="104">
        <v>148</v>
      </c>
      <c r="K211" s="80">
        <f t="shared" si="1"/>
        <v>0</v>
      </c>
      <c r="L211" s="104">
        <v>0</v>
      </c>
      <c r="M211" s="104">
        <v>0</v>
      </c>
      <c r="N211" s="104">
        <v>164</v>
      </c>
      <c r="O211" s="104">
        <v>668</v>
      </c>
      <c r="P211" s="104">
        <v>333</v>
      </c>
      <c r="Q211" s="104">
        <v>362</v>
      </c>
      <c r="R211" s="104">
        <v>862</v>
      </c>
      <c r="S211" s="104">
        <v>1030</v>
      </c>
      <c r="T211" s="77"/>
      <c r="U211" s="77"/>
      <c r="V211" s="77"/>
      <c r="W211" s="77"/>
      <c r="X211" s="77"/>
    </row>
    <row r="212" spans="1:24" ht="12.75" hidden="1" customHeight="1" x14ac:dyDescent="0.15">
      <c r="A212" s="77" t="s">
        <v>419</v>
      </c>
      <c r="B212" s="77" t="s">
        <v>416</v>
      </c>
      <c r="C212" s="77" t="s">
        <v>417</v>
      </c>
      <c r="D212" s="103">
        <v>2013</v>
      </c>
      <c r="E212" s="77" t="s">
        <v>1598</v>
      </c>
      <c r="F212" s="104">
        <v>3209</v>
      </c>
      <c r="G212" s="105">
        <f t="shared" si="0"/>
        <v>69</v>
      </c>
      <c r="H212" s="104">
        <v>69</v>
      </c>
      <c r="I212" s="104">
        <v>0</v>
      </c>
      <c r="J212" s="104">
        <v>2439</v>
      </c>
      <c r="K212" s="80">
        <f t="shared" si="1"/>
        <v>371</v>
      </c>
      <c r="L212" s="104">
        <v>371</v>
      </c>
      <c r="M212" s="104">
        <v>0</v>
      </c>
      <c r="N212" s="104">
        <v>2257</v>
      </c>
      <c r="O212" s="104">
        <v>302</v>
      </c>
      <c r="P212" s="104">
        <v>4956</v>
      </c>
      <c r="Q212" s="104">
        <v>2300</v>
      </c>
      <c r="R212" s="104">
        <v>12861</v>
      </c>
      <c r="S212" s="104">
        <v>3042</v>
      </c>
      <c r="T212" s="77"/>
      <c r="U212" s="77"/>
      <c r="V212" s="77"/>
      <c r="W212" s="77"/>
      <c r="X212" s="77"/>
    </row>
    <row r="213" spans="1:24" ht="12.75" hidden="1" customHeight="1" x14ac:dyDescent="0.15">
      <c r="A213" s="77" t="s">
        <v>419</v>
      </c>
      <c r="B213" s="77" t="s">
        <v>416</v>
      </c>
      <c r="C213" s="77" t="s">
        <v>417</v>
      </c>
      <c r="D213" s="103">
        <v>2014</v>
      </c>
      <c r="E213" s="77" t="s">
        <v>1598</v>
      </c>
      <c r="F213" s="104">
        <v>3209</v>
      </c>
      <c r="G213" s="105">
        <f t="shared" si="0"/>
        <v>24</v>
      </c>
      <c r="H213" s="104">
        <v>24</v>
      </c>
      <c r="I213" s="104">
        <v>0</v>
      </c>
      <c r="J213" s="104">
        <v>2439</v>
      </c>
      <c r="K213" s="80">
        <f t="shared" si="1"/>
        <v>8</v>
      </c>
      <c r="L213" s="104">
        <v>8</v>
      </c>
      <c r="M213" s="104">
        <v>0</v>
      </c>
      <c r="N213" s="104">
        <v>2257</v>
      </c>
      <c r="O213" s="104">
        <v>11</v>
      </c>
      <c r="P213" s="104">
        <v>4956</v>
      </c>
      <c r="Q213" s="104">
        <v>956</v>
      </c>
      <c r="R213" s="104">
        <v>12861</v>
      </c>
      <c r="S213" s="104">
        <v>999</v>
      </c>
      <c r="T213" s="77"/>
      <c r="U213" s="77"/>
      <c r="V213" s="77"/>
      <c r="W213" s="77"/>
      <c r="X213" s="77"/>
    </row>
    <row r="214" spans="1:24" ht="12.75" hidden="1" customHeight="1" x14ac:dyDescent="0.15">
      <c r="A214" s="77" t="s">
        <v>419</v>
      </c>
      <c r="B214" s="77" t="s">
        <v>416</v>
      </c>
      <c r="C214" s="77" t="s">
        <v>417</v>
      </c>
      <c r="D214" s="103">
        <v>2015</v>
      </c>
      <c r="E214" s="77" t="s">
        <v>1598</v>
      </c>
      <c r="F214" s="104">
        <v>3209</v>
      </c>
      <c r="G214" s="105">
        <f t="shared" si="0"/>
        <v>0</v>
      </c>
      <c r="H214" s="104">
        <v>0</v>
      </c>
      <c r="I214" s="104">
        <v>0</v>
      </c>
      <c r="J214" s="104">
        <v>2439</v>
      </c>
      <c r="K214" s="80">
        <f t="shared" si="1"/>
        <v>0</v>
      </c>
      <c r="L214" s="104">
        <v>0</v>
      </c>
      <c r="M214" s="104">
        <v>0</v>
      </c>
      <c r="N214" s="104">
        <v>2257</v>
      </c>
      <c r="O214" s="104">
        <v>0</v>
      </c>
      <c r="P214" s="104">
        <v>4956</v>
      </c>
      <c r="Q214" s="104">
        <v>689</v>
      </c>
      <c r="R214" s="104">
        <v>12861</v>
      </c>
      <c r="S214" s="104">
        <v>689</v>
      </c>
      <c r="T214" s="77"/>
      <c r="U214" s="77"/>
      <c r="V214" s="77"/>
      <c r="W214" s="77"/>
      <c r="X214" s="77"/>
    </row>
    <row r="215" spans="1:24" ht="12.75" hidden="1" customHeight="1" x14ac:dyDescent="0.15">
      <c r="A215" s="77" t="s">
        <v>419</v>
      </c>
      <c r="B215" s="77" t="s">
        <v>416</v>
      </c>
      <c r="C215" s="77" t="s">
        <v>417</v>
      </c>
      <c r="D215" s="103">
        <v>2016</v>
      </c>
      <c r="E215" s="77" t="s">
        <v>1598</v>
      </c>
      <c r="F215" s="104">
        <v>3209</v>
      </c>
      <c r="G215" s="105">
        <f t="shared" si="0"/>
        <v>22</v>
      </c>
      <c r="H215" s="104">
        <v>22</v>
      </c>
      <c r="I215" s="104">
        <v>0</v>
      </c>
      <c r="J215" s="104">
        <v>2439</v>
      </c>
      <c r="K215" s="80">
        <f t="shared" si="1"/>
        <v>186</v>
      </c>
      <c r="L215" s="104">
        <v>186</v>
      </c>
      <c r="M215" s="104">
        <v>0</v>
      </c>
      <c r="N215" s="104">
        <v>2257</v>
      </c>
      <c r="O215" s="104">
        <v>2</v>
      </c>
      <c r="P215" s="104">
        <v>4956</v>
      </c>
      <c r="Q215" s="104">
        <v>849</v>
      </c>
      <c r="R215" s="104">
        <v>12861</v>
      </c>
      <c r="S215" s="104">
        <v>1059</v>
      </c>
      <c r="T215" s="77"/>
      <c r="U215" s="77"/>
      <c r="V215" s="77"/>
      <c r="W215" s="77"/>
      <c r="X215" s="77"/>
    </row>
    <row r="216" spans="1:24" ht="12.75" hidden="1" customHeight="1" x14ac:dyDescent="0.15">
      <c r="A216" s="77" t="s">
        <v>419</v>
      </c>
      <c r="B216" s="77" t="s">
        <v>416</v>
      </c>
      <c r="C216" s="77" t="s">
        <v>417</v>
      </c>
      <c r="D216" s="103">
        <v>2017</v>
      </c>
      <c r="E216" s="77" t="s">
        <v>1598</v>
      </c>
      <c r="F216" s="104">
        <v>3209</v>
      </c>
      <c r="G216" s="105">
        <f t="shared" si="0"/>
        <v>0</v>
      </c>
      <c r="H216" s="104">
        <v>0</v>
      </c>
      <c r="I216" s="104">
        <v>0</v>
      </c>
      <c r="J216" s="104">
        <v>2439</v>
      </c>
      <c r="K216" s="80">
        <f t="shared" si="1"/>
        <v>0</v>
      </c>
      <c r="L216" s="104">
        <v>0</v>
      </c>
      <c r="M216" s="104">
        <v>0</v>
      </c>
      <c r="N216" s="104">
        <v>2257</v>
      </c>
      <c r="O216" s="104">
        <v>13</v>
      </c>
      <c r="P216" s="104">
        <v>4956</v>
      </c>
      <c r="Q216" s="104">
        <v>1043</v>
      </c>
      <c r="R216" s="104">
        <v>12861</v>
      </c>
      <c r="S216" s="104">
        <v>1056</v>
      </c>
      <c r="T216" s="77"/>
      <c r="U216" s="77"/>
      <c r="V216" s="77"/>
      <c r="W216" s="77"/>
      <c r="X216" s="77"/>
    </row>
    <row r="217" spans="1:24" ht="12.75" hidden="1" customHeight="1" x14ac:dyDescent="0.15">
      <c r="A217" s="77" t="s">
        <v>342</v>
      </c>
      <c r="B217" s="77" t="s">
        <v>341</v>
      </c>
      <c r="C217" s="77" t="s">
        <v>123</v>
      </c>
      <c r="D217" s="103">
        <v>2013</v>
      </c>
      <c r="E217" s="77" t="s">
        <v>1598</v>
      </c>
      <c r="F217" s="104">
        <v>146</v>
      </c>
      <c r="G217" s="105">
        <f t="shared" si="0"/>
        <v>0</v>
      </c>
      <c r="H217" s="104">
        <v>0</v>
      </c>
      <c r="I217" s="104">
        <v>0</v>
      </c>
      <c r="J217" s="104">
        <v>102</v>
      </c>
      <c r="K217" s="80">
        <f t="shared" si="1"/>
        <v>1</v>
      </c>
      <c r="L217" s="104">
        <v>0</v>
      </c>
      <c r="M217" s="104">
        <v>1</v>
      </c>
      <c r="N217" s="104">
        <v>130</v>
      </c>
      <c r="O217" s="104">
        <v>0</v>
      </c>
      <c r="P217" s="104">
        <v>318</v>
      </c>
      <c r="Q217" s="104">
        <v>1</v>
      </c>
      <c r="R217" s="104">
        <v>696</v>
      </c>
      <c r="S217" s="104">
        <v>2</v>
      </c>
      <c r="T217" s="77"/>
      <c r="U217" s="77"/>
      <c r="V217" s="77"/>
      <c r="W217" s="77"/>
      <c r="X217" s="77"/>
    </row>
    <row r="218" spans="1:24" ht="12.75" hidden="1" customHeight="1" x14ac:dyDescent="0.15">
      <c r="A218" s="77" t="s">
        <v>342</v>
      </c>
      <c r="B218" s="77" t="s">
        <v>341</v>
      </c>
      <c r="C218" s="77" t="s">
        <v>123</v>
      </c>
      <c r="D218" s="103">
        <v>2014</v>
      </c>
      <c r="E218" s="77" t="s">
        <v>1598</v>
      </c>
      <c r="F218" s="104">
        <v>146</v>
      </c>
      <c r="G218" s="105">
        <f t="shared" si="0"/>
        <v>0</v>
      </c>
      <c r="H218" s="104">
        <v>0</v>
      </c>
      <c r="I218" s="104">
        <v>0</v>
      </c>
      <c r="J218" s="104">
        <v>102</v>
      </c>
      <c r="K218" s="80">
        <f t="shared" si="1"/>
        <v>2</v>
      </c>
      <c r="L218" s="104">
        <v>2</v>
      </c>
      <c r="M218" s="104">
        <v>0</v>
      </c>
      <c r="N218" s="104">
        <v>130</v>
      </c>
      <c r="O218" s="104">
        <v>0</v>
      </c>
      <c r="P218" s="104">
        <v>318</v>
      </c>
      <c r="Q218" s="104">
        <v>5</v>
      </c>
      <c r="R218" s="104">
        <v>696</v>
      </c>
      <c r="S218" s="104">
        <v>7</v>
      </c>
      <c r="T218" s="77"/>
      <c r="U218" s="77"/>
      <c r="V218" s="77"/>
      <c r="W218" s="77"/>
      <c r="X218" s="77"/>
    </row>
    <row r="219" spans="1:24" ht="12.75" hidden="1" customHeight="1" x14ac:dyDescent="0.15">
      <c r="A219" s="77" t="s">
        <v>342</v>
      </c>
      <c r="B219" s="77" t="s">
        <v>341</v>
      </c>
      <c r="C219" s="77" t="s">
        <v>123</v>
      </c>
      <c r="D219" s="103">
        <v>2015</v>
      </c>
      <c r="E219" s="77" t="s">
        <v>1598</v>
      </c>
      <c r="F219" s="104">
        <v>146</v>
      </c>
      <c r="G219" s="105">
        <f t="shared" si="0"/>
        <v>0</v>
      </c>
      <c r="H219" s="104">
        <v>0</v>
      </c>
      <c r="I219" s="104">
        <v>0</v>
      </c>
      <c r="J219" s="104">
        <v>102</v>
      </c>
      <c r="K219" s="80">
        <f t="shared" si="1"/>
        <v>1</v>
      </c>
      <c r="L219" s="104">
        <v>1</v>
      </c>
      <c r="M219" s="104">
        <v>0</v>
      </c>
      <c r="N219" s="104">
        <v>130</v>
      </c>
      <c r="O219" s="104">
        <v>0</v>
      </c>
      <c r="P219" s="104">
        <v>318</v>
      </c>
      <c r="Q219" s="104">
        <v>43</v>
      </c>
      <c r="R219" s="104">
        <v>696</v>
      </c>
      <c r="S219" s="104">
        <v>44</v>
      </c>
      <c r="T219" s="77"/>
      <c r="U219" s="77"/>
      <c r="V219" s="77"/>
      <c r="W219" s="77"/>
      <c r="X219" s="77"/>
    </row>
    <row r="220" spans="1:24" ht="12.75" hidden="1" customHeight="1" x14ac:dyDescent="0.15">
      <c r="A220" s="77" t="s">
        <v>342</v>
      </c>
      <c r="B220" s="77" t="s">
        <v>341</v>
      </c>
      <c r="C220" s="77" t="s">
        <v>123</v>
      </c>
      <c r="D220" s="103">
        <v>2016</v>
      </c>
      <c r="E220" s="77" t="s">
        <v>1598</v>
      </c>
      <c r="F220" s="104">
        <v>146</v>
      </c>
      <c r="G220" s="105">
        <f t="shared" si="0"/>
        <v>0</v>
      </c>
      <c r="H220" s="104">
        <v>0</v>
      </c>
      <c r="I220" s="104">
        <v>0</v>
      </c>
      <c r="J220" s="104">
        <v>102</v>
      </c>
      <c r="K220" s="80">
        <f t="shared" si="1"/>
        <v>0</v>
      </c>
      <c r="L220" s="104">
        <v>0</v>
      </c>
      <c r="M220" s="104">
        <v>0</v>
      </c>
      <c r="N220" s="104">
        <v>130</v>
      </c>
      <c r="O220" s="104">
        <v>24</v>
      </c>
      <c r="P220" s="104">
        <v>318</v>
      </c>
      <c r="Q220" s="104">
        <v>0</v>
      </c>
      <c r="R220" s="104">
        <v>696</v>
      </c>
      <c r="S220" s="104">
        <v>24</v>
      </c>
      <c r="T220" s="77"/>
      <c r="U220" s="77"/>
      <c r="V220" s="77"/>
      <c r="W220" s="77"/>
      <c r="X220" s="77"/>
    </row>
    <row r="221" spans="1:24" ht="12.75" hidden="1" customHeight="1" x14ac:dyDescent="0.15">
      <c r="A221" s="77" t="s">
        <v>342</v>
      </c>
      <c r="B221" s="77" t="s">
        <v>341</v>
      </c>
      <c r="C221" s="77" t="s">
        <v>123</v>
      </c>
      <c r="D221" s="103">
        <v>2017</v>
      </c>
      <c r="E221" s="77" t="s">
        <v>1598</v>
      </c>
      <c r="F221" s="104">
        <v>146</v>
      </c>
      <c r="G221" s="105">
        <f t="shared" si="0"/>
        <v>1</v>
      </c>
      <c r="H221" s="104">
        <v>0</v>
      </c>
      <c r="I221" s="104">
        <v>1</v>
      </c>
      <c r="J221" s="104">
        <v>102</v>
      </c>
      <c r="K221" s="80">
        <f t="shared" si="1"/>
        <v>0</v>
      </c>
      <c r="L221" s="104">
        <v>0</v>
      </c>
      <c r="M221" s="104">
        <v>0</v>
      </c>
      <c r="N221" s="104">
        <v>130</v>
      </c>
      <c r="O221" s="104">
        <v>0</v>
      </c>
      <c r="P221" s="104">
        <v>318</v>
      </c>
      <c r="Q221" s="104">
        <v>12</v>
      </c>
      <c r="R221" s="104">
        <v>696</v>
      </c>
      <c r="S221" s="104">
        <v>13</v>
      </c>
      <c r="T221" s="77"/>
      <c r="U221" s="77"/>
      <c r="V221" s="77"/>
      <c r="W221" s="77"/>
      <c r="X221" s="77"/>
    </row>
    <row r="222" spans="1:24" ht="12.75" hidden="1" customHeight="1" x14ac:dyDescent="0.15">
      <c r="A222" s="77" t="s">
        <v>183</v>
      </c>
      <c r="B222" s="77" t="s">
        <v>168</v>
      </c>
      <c r="C222" s="77" t="s">
        <v>144</v>
      </c>
      <c r="D222" s="103">
        <v>2017</v>
      </c>
      <c r="E222" s="77" t="s">
        <v>1598</v>
      </c>
      <c r="F222" s="104">
        <v>98</v>
      </c>
      <c r="G222" s="105">
        <f t="shared" si="0"/>
        <v>0</v>
      </c>
      <c r="H222" s="104">
        <v>0</v>
      </c>
      <c r="I222" s="104">
        <v>0</v>
      </c>
      <c r="J222" s="104">
        <v>59</v>
      </c>
      <c r="K222" s="80">
        <f t="shared" si="1"/>
        <v>0</v>
      </c>
      <c r="L222" s="104">
        <v>0</v>
      </c>
      <c r="M222" s="104">
        <v>0</v>
      </c>
      <c r="N222" s="104">
        <v>64</v>
      </c>
      <c r="O222" s="104">
        <v>16</v>
      </c>
      <c r="P222" s="104">
        <v>152</v>
      </c>
      <c r="Q222" s="104">
        <v>316</v>
      </c>
      <c r="R222" s="104">
        <v>373</v>
      </c>
      <c r="S222" s="104">
        <v>332</v>
      </c>
      <c r="T222" s="77"/>
      <c r="U222" s="77"/>
      <c r="V222" s="77"/>
      <c r="W222" s="77"/>
      <c r="X222" s="77"/>
    </row>
    <row r="223" spans="1:24" ht="12.75" hidden="1" customHeight="1" x14ac:dyDescent="0.15">
      <c r="A223" s="77" t="s">
        <v>102</v>
      </c>
      <c r="B223" s="77" t="s">
        <v>99</v>
      </c>
      <c r="C223" s="77" t="s">
        <v>67</v>
      </c>
      <c r="D223" s="103">
        <v>2015</v>
      </c>
      <c r="E223" s="77" t="s">
        <v>1598</v>
      </c>
      <c r="F223" s="104">
        <v>51</v>
      </c>
      <c r="G223" s="105">
        <f t="shared" si="0"/>
        <v>0</v>
      </c>
      <c r="H223" s="104">
        <v>0</v>
      </c>
      <c r="I223" s="104">
        <v>0</v>
      </c>
      <c r="J223" s="104">
        <v>25</v>
      </c>
      <c r="K223" s="80">
        <f t="shared" si="1"/>
        <v>0</v>
      </c>
      <c r="L223" s="104">
        <v>0</v>
      </c>
      <c r="M223" s="104">
        <v>0</v>
      </c>
      <c r="N223" s="104">
        <v>31</v>
      </c>
      <c r="O223" s="104">
        <v>0</v>
      </c>
      <c r="P223" s="104">
        <v>34</v>
      </c>
      <c r="Q223" s="104">
        <v>0</v>
      </c>
      <c r="R223" s="104">
        <v>141</v>
      </c>
      <c r="S223" s="104">
        <v>0</v>
      </c>
      <c r="T223" s="77"/>
      <c r="U223" s="77"/>
      <c r="V223" s="77"/>
      <c r="W223" s="77"/>
      <c r="X223" s="77"/>
    </row>
    <row r="224" spans="1:24" ht="12.75" hidden="1" customHeight="1" x14ac:dyDescent="0.15">
      <c r="A224" s="77" t="s">
        <v>102</v>
      </c>
      <c r="B224" s="77" t="s">
        <v>99</v>
      </c>
      <c r="C224" s="77" t="s">
        <v>67</v>
      </c>
      <c r="D224" s="103">
        <v>2016</v>
      </c>
      <c r="E224" s="77" t="s">
        <v>1598</v>
      </c>
      <c r="F224" s="104">
        <v>51</v>
      </c>
      <c r="G224" s="105">
        <f t="shared" si="0"/>
        <v>0</v>
      </c>
      <c r="H224" s="104">
        <v>0</v>
      </c>
      <c r="I224" s="104">
        <v>0</v>
      </c>
      <c r="J224" s="104">
        <v>25</v>
      </c>
      <c r="K224" s="80">
        <f t="shared" si="1"/>
        <v>1</v>
      </c>
      <c r="L224" s="104">
        <v>0</v>
      </c>
      <c r="M224" s="104">
        <v>1</v>
      </c>
      <c r="N224" s="104">
        <v>31</v>
      </c>
      <c r="O224" s="104">
        <v>0</v>
      </c>
      <c r="P224" s="104">
        <v>34</v>
      </c>
      <c r="Q224" s="104">
        <v>0</v>
      </c>
      <c r="R224" s="104">
        <v>141</v>
      </c>
      <c r="S224" s="104">
        <v>1</v>
      </c>
      <c r="T224" s="77"/>
      <c r="U224" s="77"/>
      <c r="V224" s="77"/>
      <c r="W224" s="77"/>
      <c r="X224" s="77"/>
    </row>
    <row r="225" spans="1:24" ht="12.75" hidden="1" customHeight="1" x14ac:dyDescent="0.15">
      <c r="A225" s="77" t="s">
        <v>102</v>
      </c>
      <c r="B225" s="77" t="s">
        <v>99</v>
      </c>
      <c r="C225" s="77" t="s">
        <v>67</v>
      </c>
      <c r="D225" s="103">
        <v>2017</v>
      </c>
      <c r="E225" s="77" t="s">
        <v>1598</v>
      </c>
      <c r="F225" s="104">
        <v>51</v>
      </c>
      <c r="G225" s="105">
        <f t="shared" si="0"/>
        <v>0</v>
      </c>
      <c r="H225" s="104">
        <v>0</v>
      </c>
      <c r="I225" s="104">
        <v>0</v>
      </c>
      <c r="J225" s="104">
        <v>25</v>
      </c>
      <c r="K225" s="80">
        <f t="shared" si="1"/>
        <v>1</v>
      </c>
      <c r="L225" s="104">
        <v>0</v>
      </c>
      <c r="M225" s="104">
        <v>1</v>
      </c>
      <c r="N225" s="104">
        <v>31</v>
      </c>
      <c r="O225" s="104">
        <v>0</v>
      </c>
      <c r="P225" s="104">
        <v>34</v>
      </c>
      <c r="Q225" s="104">
        <v>8</v>
      </c>
      <c r="R225" s="104">
        <v>141</v>
      </c>
      <c r="S225" s="104">
        <v>9</v>
      </c>
      <c r="T225" s="77"/>
      <c r="U225" s="77"/>
      <c r="V225" s="77"/>
      <c r="W225" s="77"/>
      <c r="X225" s="77"/>
    </row>
    <row r="226" spans="1:24" ht="12.75" hidden="1" customHeight="1" x14ac:dyDescent="0.15">
      <c r="A226" s="77" t="s">
        <v>529</v>
      </c>
      <c r="B226" s="77" t="s">
        <v>528</v>
      </c>
      <c r="C226" s="77" t="s">
        <v>67</v>
      </c>
      <c r="D226" s="103">
        <v>2014</v>
      </c>
      <c r="E226" s="77" t="s">
        <v>1598</v>
      </c>
      <c r="F226" s="104">
        <v>39</v>
      </c>
      <c r="G226" s="105">
        <f t="shared" si="0"/>
        <v>0</v>
      </c>
      <c r="H226" s="104">
        <v>0</v>
      </c>
      <c r="I226" s="104">
        <v>0</v>
      </c>
      <c r="J226" s="104">
        <v>29</v>
      </c>
      <c r="K226" s="80">
        <f t="shared" si="1"/>
        <v>0</v>
      </c>
      <c r="L226" s="104">
        <v>0</v>
      </c>
      <c r="M226" s="104">
        <v>0</v>
      </c>
      <c r="N226" s="104">
        <v>31</v>
      </c>
      <c r="O226" s="104">
        <v>0</v>
      </c>
      <c r="P226" s="104">
        <v>122</v>
      </c>
      <c r="Q226" s="104">
        <v>0</v>
      </c>
      <c r="R226" s="104">
        <v>221</v>
      </c>
      <c r="S226" s="104">
        <v>0</v>
      </c>
      <c r="T226" s="77"/>
      <c r="U226" s="77"/>
      <c r="V226" s="77"/>
      <c r="W226" s="77"/>
      <c r="X226" s="77"/>
    </row>
    <row r="227" spans="1:24" ht="12.75" hidden="1" customHeight="1" x14ac:dyDescent="0.15">
      <c r="A227" s="77" t="s">
        <v>529</v>
      </c>
      <c r="B227" s="77" t="s">
        <v>528</v>
      </c>
      <c r="C227" s="77" t="s">
        <v>67</v>
      </c>
      <c r="D227" s="103">
        <v>2015</v>
      </c>
      <c r="E227" s="77" t="s">
        <v>1598</v>
      </c>
      <c r="F227" s="104">
        <v>39</v>
      </c>
      <c r="G227" s="105">
        <f t="shared" si="0"/>
        <v>25</v>
      </c>
      <c r="H227" s="104">
        <v>25</v>
      </c>
      <c r="I227" s="104">
        <v>0</v>
      </c>
      <c r="J227" s="104">
        <v>29</v>
      </c>
      <c r="K227" s="80">
        <f t="shared" si="1"/>
        <v>7</v>
      </c>
      <c r="L227" s="104">
        <v>7</v>
      </c>
      <c r="M227" s="104">
        <v>0</v>
      </c>
      <c r="N227" s="104">
        <v>31</v>
      </c>
      <c r="O227" s="104">
        <v>0</v>
      </c>
      <c r="P227" s="104">
        <v>122</v>
      </c>
      <c r="Q227" s="104">
        <v>0</v>
      </c>
      <c r="R227" s="104">
        <v>221</v>
      </c>
      <c r="S227" s="104">
        <v>32</v>
      </c>
      <c r="T227" s="77"/>
      <c r="U227" s="77"/>
      <c r="V227" s="77"/>
      <c r="W227" s="77"/>
      <c r="X227" s="77"/>
    </row>
    <row r="228" spans="1:24" ht="12.75" hidden="1" customHeight="1" x14ac:dyDescent="0.15">
      <c r="A228" s="77" t="s">
        <v>529</v>
      </c>
      <c r="B228" s="77" t="s">
        <v>528</v>
      </c>
      <c r="C228" s="77" t="s">
        <v>67</v>
      </c>
      <c r="D228" s="103">
        <v>2016</v>
      </c>
      <c r="E228" s="77" t="s">
        <v>1598</v>
      </c>
      <c r="F228" s="104">
        <v>39</v>
      </c>
      <c r="G228" s="105">
        <f t="shared" si="0"/>
        <v>0</v>
      </c>
      <c r="H228" s="104">
        <v>0</v>
      </c>
      <c r="I228" s="104">
        <v>0</v>
      </c>
      <c r="J228" s="104">
        <v>29</v>
      </c>
      <c r="K228" s="80">
        <f t="shared" si="1"/>
        <v>0</v>
      </c>
      <c r="L228" s="104">
        <v>0</v>
      </c>
      <c r="M228" s="104">
        <v>0</v>
      </c>
      <c r="N228" s="104">
        <v>31</v>
      </c>
      <c r="O228" s="104">
        <v>2</v>
      </c>
      <c r="P228" s="104">
        <v>122</v>
      </c>
      <c r="Q228" s="104">
        <v>13</v>
      </c>
      <c r="R228" s="104">
        <v>221</v>
      </c>
      <c r="S228" s="104">
        <v>15</v>
      </c>
      <c r="T228" s="77"/>
      <c r="U228" s="77"/>
      <c r="V228" s="77"/>
      <c r="W228" s="77"/>
      <c r="X228" s="77"/>
    </row>
    <row r="229" spans="1:24" ht="12.75" hidden="1" customHeight="1" x14ac:dyDescent="0.15">
      <c r="A229" s="77" t="s">
        <v>529</v>
      </c>
      <c r="B229" s="77" t="s">
        <v>528</v>
      </c>
      <c r="C229" s="77" t="s">
        <v>67</v>
      </c>
      <c r="D229" s="103">
        <v>2017</v>
      </c>
      <c r="E229" s="77" t="s">
        <v>1598</v>
      </c>
      <c r="F229" s="104">
        <v>39</v>
      </c>
      <c r="G229" s="105">
        <f t="shared" si="0"/>
        <v>0</v>
      </c>
      <c r="H229" s="104">
        <v>0</v>
      </c>
      <c r="I229" s="104">
        <v>0</v>
      </c>
      <c r="J229" s="104">
        <v>29</v>
      </c>
      <c r="K229" s="80">
        <f t="shared" si="1"/>
        <v>0</v>
      </c>
      <c r="L229" s="104">
        <v>0</v>
      </c>
      <c r="M229" s="104">
        <v>0</v>
      </c>
      <c r="N229" s="104">
        <v>31</v>
      </c>
      <c r="O229" s="104">
        <v>3</v>
      </c>
      <c r="P229" s="104">
        <v>122</v>
      </c>
      <c r="Q229" s="104">
        <v>22</v>
      </c>
      <c r="R229" s="104">
        <v>221</v>
      </c>
      <c r="S229" s="104">
        <v>25</v>
      </c>
      <c r="T229" s="77"/>
      <c r="U229" s="77"/>
      <c r="V229" s="77"/>
      <c r="W229" s="77"/>
      <c r="X229" s="77"/>
    </row>
    <row r="230" spans="1:24" ht="12.75" hidden="1" customHeight="1" x14ac:dyDescent="0.15">
      <c r="A230" s="77" t="s">
        <v>129</v>
      </c>
      <c r="B230" s="77" t="s">
        <v>127</v>
      </c>
      <c r="C230" s="77" t="s">
        <v>128</v>
      </c>
      <c r="D230" s="103">
        <v>2015</v>
      </c>
      <c r="E230" s="77" t="s">
        <v>1598</v>
      </c>
      <c r="F230" s="104">
        <v>2321</v>
      </c>
      <c r="G230" s="105">
        <f t="shared" si="0"/>
        <v>0</v>
      </c>
      <c r="H230" s="104">
        <v>0</v>
      </c>
      <c r="I230" s="104">
        <v>0</v>
      </c>
      <c r="J230" s="104">
        <v>1145</v>
      </c>
      <c r="K230" s="80">
        <f t="shared" si="1"/>
        <v>0</v>
      </c>
      <c r="L230" s="104">
        <v>0</v>
      </c>
      <c r="M230" s="104">
        <v>0</v>
      </c>
      <c r="N230" s="104">
        <v>1018</v>
      </c>
      <c r="O230" s="104">
        <v>456</v>
      </c>
      <c r="P230" s="104">
        <v>1844</v>
      </c>
      <c r="Q230" s="104">
        <v>1296</v>
      </c>
      <c r="R230" s="104">
        <v>6328</v>
      </c>
      <c r="S230" s="104">
        <v>1752</v>
      </c>
      <c r="T230" s="77"/>
      <c r="U230" s="77"/>
      <c r="V230" s="77"/>
      <c r="W230" s="77"/>
      <c r="X230" s="77"/>
    </row>
    <row r="231" spans="1:24" ht="12.75" hidden="1" customHeight="1" x14ac:dyDescent="0.15">
      <c r="A231" s="77" t="s">
        <v>129</v>
      </c>
      <c r="B231" s="77" t="s">
        <v>127</v>
      </c>
      <c r="C231" s="77" t="s">
        <v>128</v>
      </c>
      <c r="D231" s="103">
        <v>2016</v>
      </c>
      <c r="E231" s="77" t="s">
        <v>1598</v>
      </c>
      <c r="F231" s="104">
        <v>2321</v>
      </c>
      <c r="G231" s="105">
        <f t="shared" si="0"/>
        <v>0</v>
      </c>
      <c r="H231" s="104">
        <v>0</v>
      </c>
      <c r="I231" s="104">
        <v>0</v>
      </c>
      <c r="J231" s="104">
        <v>1145</v>
      </c>
      <c r="K231" s="80">
        <f t="shared" si="1"/>
        <v>5</v>
      </c>
      <c r="L231" s="104">
        <v>5</v>
      </c>
      <c r="M231" s="104">
        <v>0</v>
      </c>
      <c r="N231" s="104">
        <v>1018</v>
      </c>
      <c r="O231" s="104">
        <v>395</v>
      </c>
      <c r="P231" s="104">
        <v>1844</v>
      </c>
      <c r="Q231" s="104">
        <v>689</v>
      </c>
      <c r="R231" s="104">
        <v>6328</v>
      </c>
      <c r="S231" s="104">
        <v>1089</v>
      </c>
      <c r="T231" s="77"/>
      <c r="U231" s="77"/>
      <c r="V231" s="77"/>
      <c r="W231" s="77"/>
      <c r="X231" s="77"/>
    </row>
    <row r="232" spans="1:24" ht="12.75" hidden="1" customHeight="1" x14ac:dyDescent="0.15">
      <c r="A232" s="77" t="s">
        <v>129</v>
      </c>
      <c r="B232" s="77" t="s">
        <v>127</v>
      </c>
      <c r="C232" s="77" t="s">
        <v>128</v>
      </c>
      <c r="D232" s="103">
        <v>2017</v>
      </c>
      <c r="E232" s="77" t="s">
        <v>1598</v>
      </c>
      <c r="F232" s="104">
        <v>2321</v>
      </c>
      <c r="G232" s="105">
        <f t="shared" si="0"/>
        <v>0</v>
      </c>
      <c r="H232" s="104">
        <v>0</v>
      </c>
      <c r="I232" s="104">
        <v>0</v>
      </c>
      <c r="J232" s="104">
        <v>1145</v>
      </c>
      <c r="K232" s="80">
        <f t="shared" si="1"/>
        <v>20</v>
      </c>
      <c r="L232" s="104">
        <v>20</v>
      </c>
      <c r="M232" s="104">
        <v>0</v>
      </c>
      <c r="N232" s="104">
        <v>1018</v>
      </c>
      <c r="O232" s="104">
        <v>480</v>
      </c>
      <c r="P232" s="104">
        <v>1844</v>
      </c>
      <c r="Q232" s="104">
        <v>542</v>
      </c>
      <c r="R232" s="104">
        <v>6328</v>
      </c>
      <c r="S232" s="104">
        <v>1042</v>
      </c>
      <c r="T232" s="77"/>
      <c r="U232" s="77"/>
      <c r="V232" s="77"/>
      <c r="W232" s="77"/>
      <c r="X232" s="77"/>
    </row>
    <row r="233" spans="1:24" ht="12.75" hidden="1" customHeight="1" x14ac:dyDescent="0.15">
      <c r="A233" s="77" t="s">
        <v>321</v>
      </c>
      <c r="B233" s="77" t="s">
        <v>316</v>
      </c>
      <c r="C233" s="77" t="s">
        <v>144</v>
      </c>
      <c r="D233" s="103">
        <v>2014</v>
      </c>
      <c r="E233" s="77" t="s">
        <v>1598</v>
      </c>
      <c r="F233" s="104">
        <v>768</v>
      </c>
      <c r="G233" s="105">
        <f t="shared" si="0"/>
        <v>52</v>
      </c>
      <c r="H233" s="104">
        <v>52</v>
      </c>
      <c r="I233" s="104">
        <v>0</v>
      </c>
      <c r="J233" s="104">
        <v>558</v>
      </c>
      <c r="K233" s="80">
        <f t="shared" si="1"/>
        <v>32</v>
      </c>
      <c r="L233" s="104">
        <v>32</v>
      </c>
      <c r="M233" s="104">
        <v>0</v>
      </c>
      <c r="N233" s="104">
        <v>628</v>
      </c>
      <c r="O233" s="104">
        <v>0</v>
      </c>
      <c r="P233" s="104">
        <v>0</v>
      </c>
      <c r="Q233" s="104">
        <v>64</v>
      </c>
      <c r="R233" s="104">
        <v>1954</v>
      </c>
      <c r="S233" s="104">
        <v>148</v>
      </c>
      <c r="T233" s="77"/>
      <c r="U233" s="77"/>
      <c r="V233" s="77"/>
      <c r="W233" s="77"/>
      <c r="X233" s="77"/>
    </row>
    <row r="234" spans="1:24" ht="12.75" hidden="1" customHeight="1" x14ac:dyDescent="0.15">
      <c r="A234" s="77" t="s">
        <v>321</v>
      </c>
      <c r="B234" s="77" t="s">
        <v>316</v>
      </c>
      <c r="C234" s="77" t="s">
        <v>144</v>
      </c>
      <c r="D234" s="103">
        <v>2015</v>
      </c>
      <c r="E234" s="77" t="s">
        <v>1598</v>
      </c>
      <c r="F234" s="104">
        <v>768</v>
      </c>
      <c r="G234" s="105">
        <f t="shared" si="0"/>
        <v>0</v>
      </c>
      <c r="H234" s="104">
        <v>0</v>
      </c>
      <c r="I234" s="104">
        <v>0</v>
      </c>
      <c r="J234" s="104">
        <v>558</v>
      </c>
      <c r="K234" s="80">
        <f t="shared" si="1"/>
        <v>0</v>
      </c>
      <c r="L234" s="104">
        <v>0</v>
      </c>
      <c r="M234" s="104">
        <v>0</v>
      </c>
      <c r="N234" s="104">
        <v>628</v>
      </c>
      <c r="O234" s="104">
        <v>0</v>
      </c>
      <c r="P234" s="104">
        <v>0</v>
      </c>
      <c r="Q234" s="104">
        <v>24</v>
      </c>
      <c r="R234" s="104">
        <v>1954</v>
      </c>
      <c r="S234" s="104">
        <v>24</v>
      </c>
      <c r="T234" s="77"/>
      <c r="U234" s="77"/>
      <c r="V234" s="77"/>
      <c r="W234" s="77"/>
      <c r="X234" s="77"/>
    </row>
    <row r="235" spans="1:24" ht="12.75" hidden="1" customHeight="1" x14ac:dyDescent="0.15">
      <c r="A235" s="77" t="s">
        <v>321</v>
      </c>
      <c r="B235" s="77" t="s">
        <v>316</v>
      </c>
      <c r="C235" s="77" t="s">
        <v>144</v>
      </c>
      <c r="D235" s="103">
        <v>2016</v>
      </c>
      <c r="E235" s="77" t="s">
        <v>1598</v>
      </c>
      <c r="F235" s="104">
        <v>768</v>
      </c>
      <c r="G235" s="105">
        <f t="shared" si="0"/>
        <v>0</v>
      </c>
      <c r="H235" s="104">
        <v>0</v>
      </c>
      <c r="I235" s="104">
        <v>0</v>
      </c>
      <c r="J235" s="104">
        <v>558</v>
      </c>
      <c r="K235" s="80">
        <f t="shared" si="1"/>
        <v>0</v>
      </c>
      <c r="L235" s="104">
        <v>0</v>
      </c>
      <c r="M235" s="104">
        <v>0</v>
      </c>
      <c r="N235" s="104">
        <v>628</v>
      </c>
      <c r="O235" s="104">
        <v>0</v>
      </c>
      <c r="P235" s="104">
        <v>0</v>
      </c>
      <c r="Q235" s="104">
        <v>0</v>
      </c>
      <c r="R235" s="104">
        <v>1954</v>
      </c>
      <c r="S235" s="104">
        <v>0</v>
      </c>
      <c r="T235" s="77"/>
      <c r="U235" s="77"/>
      <c r="V235" s="77"/>
      <c r="W235" s="77"/>
      <c r="X235" s="77"/>
    </row>
    <row r="236" spans="1:24" ht="12.75" hidden="1" customHeight="1" x14ac:dyDescent="0.15">
      <c r="A236" s="77" t="s">
        <v>321</v>
      </c>
      <c r="B236" s="77" t="s">
        <v>316</v>
      </c>
      <c r="C236" s="77" t="s">
        <v>144</v>
      </c>
      <c r="D236" s="103">
        <v>2017</v>
      </c>
      <c r="E236" s="77" t="s">
        <v>1598</v>
      </c>
      <c r="F236" s="104">
        <v>768</v>
      </c>
      <c r="G236" s="105">
        <f t="shared" si="0"/>
        <v>26</v>
      </c>
      <c r="H236" s="104">
        <v>26</v>
      </c>
      <c r="I236" s="104">
        <v>0</v>
      </c>
      <c r="J236" s="104">
        <v>558</v>
      </c>
      <c r="K236" s="80">
        <f t="shared" si="1"/>
        <v>19</v>
      </c>
      <c r="L236" s="104">
        <v>19</v>
      </c>
      <c r="M236" s="104">
        <v>0</v>
      </c>
      <c r="N236" s="104">
        <v>628</v>
      </c>
      <c r="O236" s="104">
        <v>0</v>
      </c>
      <c r="P236" s="104">
        <v>0</v>
      </c>
      <c r="Q236" s="104">
        <v>0</v>
      </c>
      <c r="R236" s="104">
        <v>1954</v>
      </c>
      <c r="S236" s="104">
        <v>45</v>
      </c>
      <c r="T236" s="77"/>
      <c r="U236" s="77"/>
      <c r="V236" s="77"/>
      <c r="W236" s="77"/>
      <c r="X236" s="77"/>
    </row>
    <row r="237" spans="1:24" ht="12.75" hidden="1" customHeight="1" x14ac:dyDescent="0.15">
      <c r="A237" s="77" t="s">
        <v>130</v>
      </c>
      <c r="B237" s="77" t="s">
        <v>127</v>
      </c>
      <c r="C237" s="77" t="s">
        <v>128</v>
      </c>
      <c r="D237" s="103">
        <v>2015</v>
      </c>
      <c r="E237" s="77" t="s">
        <v>1598</v>
      </c>
      <c r="F237" s="104">
        <v>150</v>
      </c>
      <c r="G237" s="105">
        <f t="shared" si="0"/>
        <v>36</v>
      </c>
      <c r="H237" s="104">
        <v>36</v>
      </c>
      <c r="I237" s="104">
        <v>0</v>
      </c>
      <c r="J237" s="104">
        <v>115</v>
      </c>
      <c r="K237" s="80">
        <f t="shared" si="1"/>
        <v>32</v>
      </c>
      <c r="L237" s="104">
        <v>32</v>
      </c>
      <c r="M237" s="104">
        <v>0</v>
      </c>
      <c r="N237" s="104">
        <v>123</v>
      </c>
      <c r="O237" s="104">
        <v>24</v>
      </c>
      <c r="P237" s="104">
        <v>201</v>
      </c>
      <c r="Q237" s="104">
        <v>15</v>
      </c>
      <c r="R237" s="104">
        <v>589</v>
      </c>
      <c r="S237" s="104">
        <v>107</v>
      </c>
      <c r="T237" s="77"/>
      <c r="U237" s="77"/>
      <c r="V237" s="77"/>
      <c r="W237" s="77"/>
      <c r="X237" s="77"/>
    </row>
    <row r="238" spans="1:24" ht="12.75" hidden="1" customHeight="1" x14ac:dyDescent="0.15">
      <c r="A238" s="77" t="s">
        <v>130</v>
      </c>
      <c r="B238" s="77" t="s">
        <v>127</v>
      </c>
      <c r="C238" s="77" t="s">
        <v>128</v>
      </c>
      <c r="D238" s="103">
        <v>2016</v>
      </c>
      <c r="E238" s="77" t="s">
        <v>1598</v>
      </c>
      <c r="F238" s="104">
        <v>150</v>
      </c>
      <c r="G238" s="105">
        <f t="shared" si="0"/>
        <v>0</v>
      </c>
      <c r="H238" s="104">
        <v>0</v>
      </c>
      <c r="I238" s="104">
        <v>0</v>
      </c>
      <c r="J238" s="104">
        <v>115</v>
      </c>
      <c r="K238" s="80">
        <f t="shared" si="1"/>
        <v>0</v>
      </c>
      <c r="L238" s="104">
        <v>0</v>
      </c>
      <c r="M238" s="104">
        <v>0</v>
      </c>
      <c r="N238" s="104">
        <v>123</v>
      </c>
      <c r="O238" s="104">
        <v>0</v>
      </c>
      <c r="P238" s="104">
        <v>201</v>
      </c>
      <c r="Q238" s="104">
        <v>0</v>
      </c>
      <c r="R238" s="104">
        <v>589</v>
      </c>
      <c r="S238" s="104">
        <v>0</v>
      </c>
      <c r="T238" s="77"/>
      <c r="U238" s="77"/>
      <c r="V238" s="77"/>
      <c r="W238" s="77"/>
      <c r="X238" s="77"/>
    </row>
    <row r="239" spans="1:24" ht="12.75" hidden="1" customHeight="1" x14ac:dyDescent="0.15">
      <c r="A239" s="77" t="s">
        <v>130</v>
      </c>
      <c r="B239" s="77" t="s">
        <v>127</v>
      </c>
      <c r="C239" s="77" t="s">
        <v>128</v>
      </c>
      <c r="D239" s="103">
        <v>2017</v>
      </c>
      <c r="E239" s="77" t="s">
        <v>1598</v>
      </c>
      <c r="F239" s="104">
        <v>150</v>
      </c>
      <c r="G239" s="105">
        <f t="shared" si="0"/>
        <v>0</v>
      </c>
      <c r="H239" s="104">
        <v>0</v>
      </c>
      <c r="I239" s="104">
        <v>0</v>
      </c>
      <c r="J239" s="104">
        <v>115</v>
      </c>
      <c r="K239" s="80">
        <f t="shared" si="1"/>
        <v>0</v>
      </c>
      <c r="L239" s="104">
        <v>0</v>
      </c>
      <c r="M239" s="104">
        <v>0</v>
      </c>
      <c r="N239" s="104">
        <v>123</v>
      </c>
      <c r="O239" s="104">
        <v>3</v>
      </c>
      <c r="P239" s="104">
        <v>201</v>
      </c>
      <c r="Q239" s="104">
        <v>39</v>
      </c>
      <c r="R239" s="104">
        <v>589</v>
      </c>
      <c r="S239" s="104">
        <v>42</v>
      </c>
      <c r="T239" s="77"/>
      <c r="U239" s="77"/>
      <c r="V239" s="77"/>
      <c r="W239" s="77"/>
      <c r="X239" s="77"/>
    </row>
    <row r="240" spans="1:24" ht="12.75" hidden="1" customHeight="1" x14ac:dyDescent="0.15">
      <c r="A240" s="77" t="s">
        <v>308</v>
      </c>
      <c r="B240" s="77" t="s">
        <v>306</v>
      </c>
      <c r="C240" s="77" t="s">
        <v>123</v>
      </c>
      <c r="D240" s="103">
        <v>2013</v>
      </c>
      <c r="E240" s="77" t="s">
        <v>1598</v>
      </c>
      <c r="F240" s="104">
        <v>11</v>
      </c>
      <c r="G240" s="105">
        <f t="shared" si="0"/>
        <v>0</v>
      </c>
      <c r="H240" s="104">
        <v>0</v>
      </c>
      <c r="I240" s="104">
        <v>0</v>
      </c>
      <c r="J240" s="104">
        <v>10</v>
      </c>
      <c r="K240" s="80">
        <f t="shared" si="1"/>
        <v>0</v>
      </c>
      <c r="L240" s="104">
        <v>0</v>
      </c>
      <c r="M240" s="104">
        <v>0</v>
      </c>
      <c r="N240" s="104">
        <v>12</v>
      </c>
      <c r="O240" s="104">
        <v>0</v>
      </c>
      <c r="P240" s="104">
        <v>36</v>
      </c>
      <c r="Q240" s="104">
        <v>0</v>
      </c>
      <c r="R240" s="104">
        <v>69</v>
      </c>
      <c r="S240" s="104">
        <v>0</v>
      </c>
      <c r="T240" s="77"/>
      <c r="U240" s="77"/>
      <c r="V240" s="77"/>
      <c r="W240" s="77"/>
      <c r="X240" s="77"/>
    </row>
    <row r="241" spans="1:24" ht="12.75" hidden="1" customHeight="1" x14ac:dyDescent="0.15">
      <c r="A241" s="77" t="s">
        <v>480</v>
      </c>
      <c r="B241" s="77" t="s">
        <v>449</v>
      </c>
      <c r="C241" s="77" t="s">
        <v>67</v>
      </c>
      <c r="D241" s="103">
        <v>2014</v>
      </c>
      <c r="E241" s="77" t="s">
        <v>1598</v>
      </c>
      <c r="F241" s="104">
        <v>20</v>
      </c>
      <c r="G241" s="105">
        <f t="shared" si="0"/>
        <v>0</v>
      </c>
      <c r="H241" s="104">
        <v>0</v>
      </c>
      <c r="I241" s="104">
        <v>0</v>
      </c>
      <c r="J241" s="104">
        <v>8</v>
      </c>
      <c r="K241" s="80">
        <f t="shared" si="1"/>
        <v>0</v>
      </c>
      <c r="L241" s="104">
        <v>0</v>
      </c>
      <c r="M241" s="104">
        <v>0</v>
      </c>
      <c r="N241" s="104">
        <v>9</v>
      </c>
      <c r="O241" s="104">
        <v>0</v>
      </c>
      <c r="P241" s="104">
        <v>22</v>
      </c>
      <c r="Q241" s="104">
        <v>0</v>
      </c>
      <c r="R241" s="104">
        <v>59</v>
      </c>
      <c r="S241" s="104">
        <v>0</v>
      </c>
      <c r="T241" s="77"/>
      <c r="U241" s="77"/>
      <c r="V241" s="77"/>
      <c r="W241" s="77"/>
      <c r="X241" s="77"/>
    </row>
    <row r="242" spans="1:24" ht="12.75" hidden="1" customHeight="1" x14ac:dyDescent="0.15">
      <c r="A242" s="77" t="s">
        <v>480</v>
      </c>
      <c r="B242" s="77" t="s">
        <v>449</v>
      </c>
      <c r="C242" s="77" t="s">
        <v>67</v>
      </c>
      <c r="D242" s="103">
        <v>2015</v>
      </c>
      <c r="E242" s="77" t="s">
        <v>1598</v>
      </c>
      <c r="F242" s="104">
        <v>20</v>
      </c>
      <c r="G242" s="105">
        <f t="shared" si="0"/>
        <v>0</v>
      </c>
      <c r="H242" s="104">
        <v>0</v>
      </c>
      <c r="I242" s="104">
        <v>0</v>
      </c>
      <c r="J242" s="104">
        <v>8</v>
      </c>
      <c r="K242" s="80">
        <f t="shared" si="1"/>
        <v>0</v>
      </c>
      <c r="L242" s="104">
        <v>0</v>
      </c>
      <c r="M242" s="104">
        <v>0</v>
      </c>
      <c r="N242" s="104">
        <v>9</v>
      </c>
      <c r="O242" s="104">
        <v>0</v>
      </c>
      <c r="P242" s="104">
        <v>22</v>
      </c>
      <c r="Q242" s="104">
        <v>0</v>
      </c>
      <c r="R242" s="104">
        <v>59</v>
      </c>
      <c r="S242" s="104">
        <v>0</v>
      </c>
      <c r="T242" s="77"/>
      <c r="U242" s="77"/>
      <c r="V242" s="77"/>
      <c r="W242" s="77"/>
      <c r="X242" s="77"/>
    </row>
    <row r="243" spans="1:24" ht="12.75" hidden="1" customHeight="1" x14ac:dyDescent="0.15">
      <c r="A243" s="77" t="s">
        <v>480</v>
      </c>
      <c r="B243" s="77" t="s">
        <v>449</v>
      </c>
      <c r="C243" s="77" t="s">
        <v>67</v>
      </c>
      <c r="D243" s="103">
        <v>2016</v>
      </c>
      <c r="E243" s="77" t="s">
        <v>1598</v>
      </c>
      <c r="F243" s="104">
        <v>20</v>
      </c>
      <c r="G243" s="105">
        <f t="shared" si="0"/>
        <v>0</v>
      </c>
      <c r="H243" s="104">
        <v>0</v>
      </c>
      <c r="I243" s="104">
        <v>0</v>
      </c>
      <c r="J243" s="104">
        <v>8</v>
      </c>
      <c r="K243" s="80">
        <f t="shared" si="1"/>
        <v>0</v>
      </c>
      <c r="L243" s="104">
        <v>0</v>
      </c>
      <c r="M243" s="104">
        <v>0</v>
      </c>
      <c r="N243" s="104">
        <v>9</v>
      </c>
      <c r="O243" s="104">
        <v>0</v>
      </c>
      <c r="P243" s="104">
        <v>22</v>
      </c>
      <c r="Q243" s="104">
        <v>0</v>
      </c>
      <c r="R243" s="104">
        <v>59</v>
      </c>
      <c r="S243" s="104">
        <v>0</v>
      </c>
      <c r="T243" s="77"/>
      <c r="U243" s="77"/>
      <c r="V243" s="77"/>
      <c r="W243" s="77"/>
      <c r="X243" s="77"/>
    </row>
    <row r="244" spans="1:24" ht="12.75" hidden="1" customHeight="1" x14ac:dyDescent="0.15">
      <c r="A244" s="77" t="s">
        <v>480</v>
      </c>
      <c r="B244" s="77" t="s">
        <v>449</v>
      </c>
      <c r="C244" s="77" t="s">
        <v>67</v>
      </c>
      <c r="D244" s="103">
        <v>2017</v>
      </c>
      <c r="E244" s="77" t="s">
        <v>1598</v>
      </c>
      <c r="F244" s="104">
        <v>20</v>
      </c>
      <c r="G244" s="105">
        <f t="shared" si="0"/>
        <v>0</v>
      </c>
      <c r="H244" s="104">
        <v>0</v>
      </c>
      <c r="I244" s="104">
        <v>0</v>
      </c>
      <c r="J244" s="104">
        <v>8</v>
      </c>
      <c r="K244" s="80">
        <f t="shared" si="1"/>
        <v>0</v>
      </c>
      <c r="L244" s="104">
        <v>0</v>
      </c>
      <c r="M244" s="104">
        <v>0</v>
      </c>
      <c r="N244" s="104">
        <v>9</v>
      </c>
      <c r="O244" s="104">
        <v>0</v>
      </c>
      <c r="P244" s="104">
        <v>22</v>
      </c>
      <c r="Q244" s="104">
        <v>6</v>
      </c>
      <c r="R244" s="104">
        <v>59</v>
      </c>
      <c r="S244" s="104">
        <v>6</v>
      </c>
      <c r="T244" s="77"/>
      <c r="U244" s="77"/>
      <c r="V244" s="77"/>
      <c r="W244" s="77"/>
      <c r="X244" s="77"/>
    </row>
    <row r="245" spans="1:24" ht="12.75" hidden="1" customHeight="1" x14ac:dyDescent="0.15">
      <c r="A245" s="77" t="s">
        <v>358</v>
      </c>
      <c r="B245" s="77" t="s">
        <v>352</v>
      </c>
      <c r="C245" s="77" t="s">
        <v>144</v>
      </c>
      <c r="D245" s="103">
        <v>2014</v>
      </c>
      <c r="E245" s="77" t="s">
        <v>1598</v>
      </c>
      <c r="F245" s="104">
        <v>443</v>
      </c>
      <c r="G245" s="105">
        <f t="shared" si="0"/>
        <v>0</v>
      </c>
      <c r="H245" s="104">
        <v>0</v>
      </c>
      <c r="I245" s="104">
        <v>0</v>
      </c>
      <c r="J245" s="104">
        <v>302</v>
      </c>
      <c r="K245" s="80">
        <f t="shared" si="1"/>
        <v>0</v>
      </c>
      <c r="L245" s="104">
        <v>0</v>
      </c>
      <c r="M245" s="104">
        <v>0</v>
      </c>
      <c r="N245" s="104">
        <v>347</v>
      </c>
      <c r="O245" s="104">
        <v>5</v>
      </c>
      <c r="P245" s="104">
        <v>831</v>
      </c>
      <c r="Q245" s="104">
        <v>23</v>
      </c>
      <c r="R245" s="104">
        <v>1923</v>
      </c>
      <c r="S245" s="104">
        <v>28</v>
      </c>
      <c r="T245" s="77"/>
      <c r="U245" s="77"/>
      <c r="V245" s="77"/>
      <c r="W245" s="77"/>
      <c r="X245" s="77"/>
    </row>
    <row r="246" spans="1:24" ht="12.75" hidden="1" customHeight="1" x14ac:dyDescent="0.15">
      <c r="A246" s="77" t="s">
        <v>358</v>
      </c>
      <c r="B246" s="77" t="s">
        <v>352</v>
      </c>
      <c r="C246" s="77" t="s">
        <v>144</v>
      </c>
      <c r="D246" s="103">
        <v>2015</v>
      </c>
      <c r="E246" s="77" t="s">
        <v>1598</v>
      </c>
      <c r="F246" s="104">
        <v>443</v>
      </c>
      <c r="G246" s="105">
        <f t="shared" si="0"/>
        <v>0</v>
      </c>
      <c r="H246" s="104">
        <v>0</v>
      </c>
      <c r="I246" s="104">
        <v>0</v>
      </c>
      <c r="J246" s="104">
        <v>302</v>
      </c>
      <c r="K246" s="80">
        <f t="shared" si="1"/>
        <v>0</v>
      </c>
      <c r="L246" s="104">
        <v>0</v>
      </c>
      <c r="M246" s="104">
        <v>0</v>
      </c>
      <c r="N246" s="104">
        <v>347</v>
      </c>
      <c r="O246" s="104">
        <v>3</v>
      </c>
      <c r="P246" s="104">
        <v>831</v>
      </c>
      <c r="Q246" s="104">
        <v>13</v>
      </c>
      <c r="R246" s="104">
        <v>1923</v>
      </c>
      <c r="S246" s="104">
        <v>16</v>
      </c>
      <c r="T246" s="77"/>
      <c r="U246" s="77"/>
      <c r="V246" s="77"/>
      <c r="W246" s="77"/>
      <c r="X246" s="77"/>
    </row>
    <row r="247" spans="1:24" ht="12.75" hidden="1" customHeight="1" x14ac:dyDescent="0.15">
      <c r="A247" s="77" t="s">
        <v>358</v>
      </c>
      <c r="B247" s="77" t="s">
        <v>352</v>
      </c>
      <c r="C247" s="77" t="s">
        <v>144</v>
      </c>
      <c r="D247" s="103">
        <v>2016</v>
      </c>
      <c r="E247" s="77" t="s">
        <v>1598</v>
      </c>
      <c r="F247" s="104">
        <v>443</v>
      </c>
      <c r="G247" s="105">
        <f t="shared" si="0"/>
        <v>0</v>
      </c>
      <c r="H247" s="104">
        <v>0</v>
      </c>
      <c r="I247" s="104">
        <v>0</v>
      </c>
      <c r="J247" s="104">
        <v>302</v>
      </c>
      <c r="K247" s="80">
        <f t="shared" si="1"/>
        <v>0</v>
      </c>
      <c r="L247" s="104">
        <v>0</v>
      </c>
      <c r="M247" s="104">
        <v>0</v>
      </c>
      <c r="N247" s="104">
        <v>347</v>
      </c>
      <c r="O247" s="104">
        <v>3</v>
      </c>
      <c r="P247" s="104">
        <v>831</v>
      </c>
      <c r="Q247" s="104">
        <v>6</v>
      </c>
      <c r="R247" s="104">
        <v>1923</v>
      </c>
      <c r="S247" s="104">
        <v>9</v>
      </c>
      <c r="T247" s="77"/>
      <c r="U247" s="77"/>
      <c r="V247" s="77"/>
      <c r="W247" s="77"/>
      <c r="X247" s="77"/>
    </row>
    <row r="248" spans="1:24" ht="12.75" hidden="1" customHeight="1" x14ac:dyDescent="0.15">
      <c r="A248" s="77" t="s">
        <v>358</v>
      </c>
      <c r="B248" s="77" t="s">
        <v>352</v>
      </c>
      <c r="C248" s="77" t="s">
        <v>144</v>
      </c>
      <c r="D248" s="103">
        <v>2017</v>
      </c>
      <c r="E248" s="77" t="s">
        <v>1598</v>
      </c>
      <c r="F248" s="104">
        <v>443</v>
      </c>
      <c r="G248" s="105">
        <f t="shared" si="0"/>
        <v>0</v>
      </c>
      <c r="H248" s="104">
        <v>0</v>
      </c>
      <c r="I248" s="104">
        <v>0</v>
      </c>
      <c r="J248" s="104">
        <v>302</v>
      </c>
      <c r="K248" s="80">
        <f t="shared" si="1"/>
        <v>0</v>
      </c>
      <c r="L248" s="104">
        <v>0</v>
      </c>
      <c r="M248" s="104">
        <v>0</v>
      </c>
      <c r="N248" s="104">
        <v>347</v>
      </c>
      <c r="O248" s="104">
        <v>2</v>
      </c>
      <c r="P248" s="104">
        <v>831</v>
      </c>
      <c r="Q248" s="104">
        <v>16</v>
      </c>
      <c r="R248" s="104">
        <v>1923</v>
      </c>
      <c r="S248" s="104">
        <v>18</v>
      </c>
      <c r="T248" s="77"/>
      <c r="U248" s="77"/>
      <c r="V248" s="77"/>
      <c r="W248" s="77"/>
      <c r="X248" s="77"/>
    </row>
    <row r="249" spans="1:24" ht="12.75" hidden="1" customHeight="1" x14ac:dyDescent="0.15">
      <c r="A249" s="77" t="s">
        <v>98</v>
      </c>
      <c r="B249" s="77" t="s">
        <v>97</v>
      </c>
      <c r="C249" s="77" t="s">
        <v>83</v>
      </c>
      <c r="D249" s="103">
        <v>2014</v>
      </c>
      <c r="E249" s="77" t="s">
        <v>1598</v>
      </c>
      <c r="F249" s="104">
        <v>107</v>
      </c>
      <c r="G249" s="105">
        <f t="shared" si="0"/>
        <v>2</v>
      </c>
      <c r="H249" s="104">
        <v>0</v>
      </c>
      <c r="I249" s="104">
        <v>2</v>
      </c>
      <c r="J249" s="104">
        <v>91</v>
      </c>
      <c r="K249" s="80">
        <f t="shared" si="1"/>
        <v>1</v>
      </c>
      <c r="L249" s="104">
        <v>0</v>
      </c>
      <c r="M249" s="104">
        <v>1</v>
      </c>
      <c r="N249" s="104">
        <v>91</v>
      </c>
      <c r="O249" s="104">
        <v>32</v>
      </c>
      <c r="P249" s="104">
        <v>210</v>
      </c>
      <c r="Q249" s="104">
        <v>25</v>
      </c>
      <c r="R249" s="104">
        <v>499</v>
      </c>
      <c r="S249" s="104">
        <v>60</v>
      </c>
      <c r="T249" s="77"/>
      <c r="U249" s="77"/>
      <c r="V249" s="77"/>
      <c r="W249" s="77"/>
      <c r="X249" s="77"/>
    </row>
    <row r="250" spans="1:24" ht="12.75" hidden="1" customHeight="1" x14ac:dyDescent="0.15">
      <c r="A250" s="77" t="s">
        <v>98</v>
      </c>
      <c r="B250" s="77" t="s">
        <v>97</v>
      </c>
      <c r="C250" s="77" t="s">
        <v>83</v>
      </c>
      <c r="D250" s="103">
        <v>2015</v>
      </c>
      <c r="E250" s="77" t="s">
        <v>1598</v>
      </c>
      <c r="F250" s="104">
        <v>107</v>
      </c>
      <c r="G250" s="105">
        <f t="shared" si="0"/>
        <v>1</v>
      </c>
      <c r="H250" s="104">
        <v>1</v>
      </c>
      <c r="I250" s="104">
        <v>0</v>
      </c>
      <c r="J250" s="104">
        <v>91</v>
      </c>
      <c r="K250" s="80">
        <f t="shared" si="1"/>
        <v>1</v>
      </c>
      <c r="L250" s="104">
        <v>0</v>
      </c>
      <c r="M250" s="104">
        <v>1</v>
      </c>
      <c r="N250" s="104">
        <v>91</v>
      </c>
      <c r="O250" s="104">
        <v>30</v>
      </c>
      <c r="P250" s="104">
        <v>210</v>
      </c>
      <c r="Q250" s="104">
        <v>13</v>
      </c>
      <c r="R250" s="104">
        <v>499</v>
      </c>
      <c r="S250" s="104">
        <v>45</v>
      </c>
      <c r="T250" s="77"/>
      <c r="U250" s="77"/>
      <c r="V250" s="77"/>
      <c r="W250" s="77"/>
      <c r="X250" s="77"/>
    </row>
    <row r="251" spans="1:24" ht="12.75" hidden="1" customHeight="1" x14ac:dyDescent="0.15">
      <c r="A251" s="77" t="s">
        <v>98</v>
      </c>
      <c r="B251" s="77" t="s">
        <v>97</v>
      </c>
      <c r="C251" s="77" t="s">
        <v>83</v>
      </c>
      <c r="D251" s="103">
        <v>2016</v>
      </c>
      <c r="E251" s="77" t="s">
        <v>1598</v>
      </c>
      <c r="F251" s="104">
        <v>107</v>
      </c>
      <c r="G251" s="105">
        <f t="shared" si="0"/>
        <v>0</v>
      </c>
      <c r="H251" s="104">
        <v>0</v>
      </c>
      <c r="I251" s="104">
        <v>0</v>
      </c>
      <c r="J251" s="104">
        <v>91</v>
      </c>
      <c r="K251" s="80">
        <f t="shared" si="1"/>
        <v>2</v>
      </c>
      <c r="L251" s="104">
        <v>0</v>
      </c>
      <c r="M251" s="104">
        <v>2</v>
      </c>
      <c r="N251" s="104">
        <v>91</v>
      </c>
      <c r="O251" s="104">
        <v>7</v>
      </c>
      <c r="P251" s="104">
        <v>210</v>
      </c>
      <c r="Q251" s="104">
        <v>2</v>
      </c>
      <c r="R251" s="104">
        <v>499</v>
      </c>
      <c r="S251" s="104">
        <v>11</v>
      </c>
      <c r="T251" s="77"/>
      <c r="U251" s="77"/>
      <c r="V251" s="77"/>
      <c r="W251" s="77"/>
      <c r="X251" s="77"/>
    </row>
    <row r="252" spans="1:24" ht="12.75" hidden="1" customHeight="1" x14ac:dyDescent="0.15">
      <c r="A252" s="77" t="s">
        <v>98</v>
      </c>
      <c r="B252" s="77" t="s">
        <v>97</v>
      </c>
      <c r="C252" s="77" t="s">
        <v>83</v>
      </c>
      <c r="D252" s="103">
        <v>2017</v>
      </c>
      <c r="E252" s="77" t="s">
        <v>1598</v>
      </c>
      <c r="F252" s="104">
        <v>107</v>
      </c>
      <c r="G252" s="105">
        <f t="shared" si="0"/>
        <v>2</v>
      </c>
      <c r="H252" s="104">
        <v>0</v>
      </c>
      <c r="I252" s="104">
        <v>2</v>
      </c>
      <c r="J252" s="104">
        <v>91</v>
      </c>
      <c r="K252" s="80">
        <f t="shared" si="1"/>
        <v>1</v>
      </c>
      <c r="L252" s="104">
        <v>0</v>
      </c>
      <c r="M252" s="104">
        <v>1</v>
      </c>
      <c r="N252" s="104">
        <v>91</v>
      </c>
      <c r="O252" s="104">
        <v>0</v>
      </c>
      <c r="P252" s="104">
        <v>210</v>
      </c>
      <c r="Q252" s="104">
        <v>6</v>
      </c>
      <c r="R252" s="104">
        <v>499</v>
      </c>
      <c r="S252" s="104">
        <v>9</v>
      </c>
      <c r="T252" s="77"/>
      <c r="U252" s="77"/>
      <c r="V252" s="77"/>
      <c r="W252" s="77"/>
      <c r="X252" s="77"/>
    </row>
    <row r="253" spans="1:24" ht="12.75" hidden="1" customHeight="1" x14ac:dyDescent="0.15">
      <c r="A253" s="77" t="s">
        <v>103</v>
      </c>
      <c r="B253" s="77" t="s">
        <v>99</v>
      </c>
      <c r="C253" s="77" t="s">
        <v>67</v>
      </c>
      <c r="D253" s="103">
        <v>2014</v>
      </c>
      <c r="E253" s="77" t="s">
        <v>1598</v>
      </c>
      <c r="F253" s="104">
        <v>798</v>
      </c>
      <c r="G253" s="105">
        <f t="shared" si="0"/>
        <v>0</v>
      </c>
      <c r="H253" s="104">
        <v>0</v>
      </c>
      <c r="I253" s="104">
        <v>0</v>
      </c>
      <c r="J253" s="104">
        <v>444</v>
      </c>
      <c r="K253" s="80">
        <f t="shared" si="1"/>
        <v>0</v>
      </c>
      <c r="L253" s="104">
        <v>0</v>
      </c>
      <c r="M253" s="104">
        <v>0</v>
      </c>
      <c r="N253" s="104">
        <v>559</v>
      </c>
      <c r="O253" s="104">
        <v>0</v>
      </c>
      <c r="P253" s="104">
        <v>1677</v>
      </c>
      <c r="Q253" s="104">
        <v>15</v>
      </c>
      <c r="R253" s="104">
        <v>3478</v>
      </c>
      <c r="S253" s="104">
        <v>15</v>
      </c>
      <c r="T253" s="77"/>
      <c r="U253" s="77"/>
      <c r="V253" s="77"/>
      <c r="W253" s="77"/>
      <c r="X253" s="77"/>
    </row>
    <row r="254" spans="1:24" ht="12.75" hidden="1" customHeight="1" x14ac:dyDescent="0.15">
      <c r="A254" s="77" t="s">
        <v>103</v>
      </c>
      <c r="B254" s="77" t="s">
        <v>99</v>
      </c>
      <c r="C254" s="77" t="s">
        <v>67</v>
      </c>
      <c r="D254" s="103">
        <v>2015</v>
      </c>
      <c r="E254" s="77" t="s">
        <v>1598</v>
      </c>
      <c r="F254" s="104">
        <v>798</v>
      </c>
      <c r="G254" s="105">
        <f t="shared" si="0"/>
        <v>0</v>
      </c>
      <c r="H254" s="104">
        <v>0</v>
      </c>
      <c r="I254" s="104">
        <v>0</v>
      </c>
      <c r="J254" s="104">
        <v>444</v>
      </c>
      <c r="K254" s="80">
        <f t="shared" si="1"/>
        <v>0</v>
      </c>
      <c r="L254" s="104">
        <v>0</v>
      </c>
      <c r="M254" s="104">
        <v>0</v>
      </c>
      <c r="N254" s="104">
        <v>559</v>
      </c>
      <c r="O254" s="104">
        <v>4</v>
      </c>
      <c r="P254" s="104">
        <v>1677</v>
      </c>
      <c r="Q254" s="104">
        <v>33</v>
      </c>
      <c r="R254" s="104">
        <v>3478</v>
      </c>
      <c r="S254" s="104">
        <v>37</v>
      </c>
      <c r="T254" s="77"/>
      <c r="U254" s="77"/>
      <c r="V254" s="77"/>
      <c r="W254" s="77"/>
      <c r="X254" s="77"/>
    </row>
    <row r="255" spans="1:24" ht="12.75" hidden="1" customHeight="1" x14ac:dyDescent="0.15">
      <c r="A255" s="77" t="s">
        <v>103</v>
      </c>
      <c r="B255" s="77" t="s">
        <v>99</v>
      </c>
      <c r="C255" s="77" t="s">
        <v>67</v>
      </c>
      <c r="D255" s="103">
        <v>2016</v>
      </c>
      <c r="E255" s="77" t="s">
        <v>1598</v>
      </c>
      <c r="F255" s="104">
        <v>798</v>
      </c>
      <c r="G255" s="105">
        <f t="shared" si="0"/>
        <v>19</v>
      </c>
      <c r="H255" s="104">
        <v>19</v>
      </c>
      <c r="I255" s="104">
        <v>0</v>
      </c>
      <c r="J255" s="104">
        <v>444</v>
      </c>
      <c r="K255" s="80">
        <f t="shared" si="1"/>
        <v>3</v>
      </c>
      <c r="L255" s="104">
        <v>3</v>
      </c>
      <c r="M255" s="104">
        <v>0</v>
      </c>
      <c r="N255" s="104">
        <v>559</v>
      </c>
      <c r="O255" s="104">
        <v>0</v>
      </c>
      <c r="P255" s="104">
        <v>1677</v>
      </c>
      <c r="Q255" s="104">
        <v>55</v>
      </c>
      <c r="R255" s="104">
        <v>3478</v>
      </c>
      <c r="S255" s="104">
        <v>77</v>
      </c>
      <c r="T255" s="77"/>
      <c r="U255" s="77"/>
      <c r="V255" s="77"/>
      <c r="W255" s="77"/>
      <c r="X255" s="77"/>
    </row>
    <row r="256" spans="1:24" ht="12.75" hidden="1" customHeight="1" x14ac:dyDescent="0.15">
      <c r="A256" s="77" t="s">
        <v>103</v>
      </c>
      <c r="B256" s="77" t="s">
        <v>99</v>
      </c>
      <c r="C256" s="77" t="s">
        <v>67</v>
      </c>
      <c r="D256" s="103">
        <v>2017</v>
      </c>
      <c r="E256" s="77" t="s">
        <v>1598</v>
      </c>
      <c r="F256" s="104">
        <v>798</v>
      </c>
      <c r="G256" s="105">
        <f t="shared" si="0"/>
        <v>0</v>
      </c>
      <c r="H256" s="104">
        <v>0</v>
      </c>
      <c r="I256" s="104">
        <v>0</v>
      </c>
      <c r="J256" s="104">
        <v>444</v>
      </c>
      <c r="K256" s="80">
        <f t="shared" si="1"/>
        <v>0</v>
      </c>
      <c r="L256" s="104">
        <v>0</v>
      </c>
      <c r="M256" s="104">
        <v>0</v>
      </c>
      <c r="N256" s="104">
        <v>559</v>
      </c>
      <c r="O256" s="104">
        <v>0</v>
      </c>
      <c r="P256" s="104">
        <v>1677</v>
      </c>
      <c r="Q256" s="104">
        <v>53</v>
      </c>
      <c r="R256" s="104">
        <v>3478</v>
      </c>
      <c r="S256" s="104">
        <v>53</v>
      </c>
      <c r="T256" s="77"/>
      <c r="U256" s="77"/>
      <c r="V256" s="77"/>
      <c r="W256" s="77"/>
      <c r="X256" s="77"/>
    </row>
    <row r="257" spans="1:24" ht="12.75" hidden="1" customHeight="1" x14ac:dyDescent="0.15">
      <c r="A257" s="77" t="s">
        <v>104</v>
      </c>
      <c r="B257" s="77" t="s">
        <v>99</v>
      </c>
      <c r="C257" s="77" t="s">
        <v>67</v>
      </c>
      <c r="D257" s="103">
        <v>2015</v>
      </c>
      <c r="E257" s="77" t="s">
        <v>1598</v>
      </c>
      <c r="F257" s="104">
        <v>374</v>
      </c>
      <c r="G257" s="105">
        <f t="shared" si="0"/>
        <v>0</v>
      </c>
      <c r="H257" s="104">
        <v>0</v>
      </c>
      <c r="I257" s="104">
        <v>0</v>
      </c>
      <c r="J257" s="104">
        <v>218</v>
      </c>
      <c r="K257" s="80">
        <f t="shared" si="1"/>
        <v>8</v>
      </c>
      <c r="L257" s="104">
        <v>0</v>
      </c>
      <c r="M257" s="104">
        <v>8</v>
      </c>
      <c r="N257" s="104">
        <v>243</v>
      </c>
      <c r="O257" s="104">
        <v>65</v>
      </c>
      <c r="P257" s="104">
        <v>532</v>
      </c>
      <c r="Q257" s="104">
        <v>276</v>
      </c>
      <c r="R257" s="104">
        <v>1367</v>
      </c>
      <c r="S257" s="104">
        <v>349</v>
      </c>
      <c r="T257" s="77"/>
      <c r="U257" s="77"/>
      <c r="V257" s="77"/>
      <c r="W257" s="77"/>
      <c r="X257" s="77"/>
    </row>
    <row r="258" spans="1:24" ht="12.75" hidden="1" customHeight="1" x14ac:dyDescent="0.15">
      <c r="A258" s="77" t="s">
        <v>104</v>
      </c>
      <c r="B258" s="77" t="s">
        <v>99</v>
      </c>
      <c r="C258" s="77" t="s">
        <v>67</v>
      </c>
      <c r="D258" s="103">
        <v>2016</v>
      </c>
      <c r="E258" s="77" t="s">
        <v>1598</v>
      </c>
      <c r="F258" s="104">
        <v>374</v>
      </c>
      <c r="G258" s="105">
        <f t="shared" si="0"/>
        <v>0</v>
      </c>
      <c r="H258" s="104">
        <v>0</v>
      </c>
      <c r="I258" s="104">
        <v>0</v>
      </c>
      <c r="J258" s="104">
        <v>218</v>
      </c>
      <c r="K258" s="80">
        <f t="shared" si="1"/>
        <v>0</v>
      </c>
      <c r="L258" s="104">
        <v>0</v>
      </c>
      <c r="M258" s="104">
        <v>0</v>
      </c>
      <c r="N258" s="104">
        <v>243</v>
      </c>
      <c r="O258" s="104">
        <v>28</v>
      </c>
      <c r="P258" s="104">
        <v>532</v>
      </c>
      <c r="Q258" s="104">
        <v>201</v>
      </c>
      <c r="R258" s="104">
        <v>1367</v>
      </c>
      <c r="S258" s="104">
        <v>229</v>
      </c>
      <c r="T258" s="77"/>
      <c r="U258" s="77"/>
      <c r="V258" s="77"/>
      <c r="W258" s="77"/>
      <c r="X258" s="77"/>
    </row>
    <row r="259" spans="1:24" ht="12.75" hidden="1" customHeight="1" x14ac:dyDescent="0.15">
      <c r="A259" s="77" t="s">
        <v>104</v>
      </c>
      <c r="B259" s="77" t="s">
        <v>99</v>
      </c>
      <c r="C259" s="77" t="s">
        <v>67</v>
      </c>
      <c r="D259" s="103">
        <v>2017</v>
      </c>
      <c r="E259" s="77" t="s">
        <v>1598</v>
      </c>
      <c r="F259" s="104">
        <v>374</v>
      </c>
      <c r="G259" s="105">
        <f t="shared" si="0"/>
        <v>0</v>
      </c>
      <c r="H259" s="104">
        <v>0</v>
      </c>
      <c r="I259" s="104">
        <v>0</v>
      </c>
      <c r="J259" s="104">
        <v>218</v>
      </c>
      <c r="K259" s="80">
        <f t="shared" si="1"/>
        <v>3</v>
      </c>
      <c r="L259" s="104">
        <v>3</v>
      </c>
      <c r="M259" s="104">
        <v>0</v>
      </c>
      <c r="N259" s="104">
        <v>243</v>
      </c>
      <c r="O259" s="104">
        <v>31</v>
      </c>
      <c r="P259" s="104">
        <v>532</v>
      </c>
      <c r="Q259" s="104">
        <v>244</v>
      </c>
      <c r="R259" s="104">
        <v>1367</v>
      </c>
      <c r="S259" s="104">
        <v>278</v>
      </c>
      <c r="T259" s="77"/>
      <c r="U259" s="77"/>
      <c r="V259" s="77"/>
      <c r="W259" s="77"/>
      <c r="X259" s="77"/>
    </row>
    <row r="260" spans="1:24" ht="12.75" hidden="1" customHeight="1" x14ac:dyDescent="0.15">
      <c r="A260" s="77" t="s">
        <v>322</v>
      </c>
      <c r="B260" s="77" t="s">
        <v>316</v>
      </c>
      <c r="C260" s="77" t="s">
        <v>144</v>
      </c>
      <c r="D260" s="103">
        <v>2014</v>
      </c>
      <c r="E260" s="77" t="s">
        <v>1598</v>
      </c>
      <c r="F260" s="104">
        <v>192</v>
      </c>
      <c r="G260" s="105">
        <f t="shared" si="0"/>
        <v>53</v>
      </c>
      <c r="H260" s="104">
        <v>53</v>
      </c>
      <c r="I260" s="104">
        <v>0</v>
      </c>
      <c r="J260" s="104">
        <v>128</v>
      </c>
      <c r="K260" s="80">
        <f t="shared" si="1"/>
        <v>18</v>
      </c>
      <c r="L260" s="104">
        <v>18</v>
      </c>
      <c r="M260" s="104">
        <v>0</v>
      </c>
      <c r="N260" s="104">
        <v>142</v>
      </c>
      <c r="O260" s="104">
        <v>3</v>
      </c>
      <c r="P260" s="104">
        <v>308</v>
      </c>
      <c r="Q260" s="104">
        <v>622</v>
      </c>
      <c r="R260" s="104">
        <v>770</v>
      </c>
      <c r="S260" s="104">
        <v>696</v>
      </c>
      <c r="T260" s="77"/>
      <c r="U260" s="77"/>
      <c r="V260" s="77"/>
      <c r="W260" s="77"/>
      <c r="X260" s="77"/>
    </row>
    <row r="261" spans="1:24" ht="12.75" hidden="1" customHeight="1" x14ac:dyDescent="0.15">
      <c r="A261" s="77" t="s">
        <v>322</v>
      </c>
      <c r="B261" s="77" t="s">
        <v>316</v>
      </c>
      <c r="C261" s="77" t="s">
        <v>144</v>
      </c>
      <c r="D261" s="103">
        <v>2015</v>
      </c>
      <c r="E261" s="77" t="s">
        <v>1598</v>
      </c>
      <c r="F261" s="104">
        <v>192</v>
      </c>
      <c r="G261" s="105">
        <f t="shared" si="0"/>
        <v>0</v>
      </c>
      <c r="H261" s="104">
        <v>0</v>
      </c>
      <c r="I261" s="104">
        <v>0</v>
      </c>
      <c r="J261" s="104">
        <v>128</v>
      </c>
      <c r="K261" s="80">
        <f t="shared" si="1"/>
        <v>0</v>
      </c>
      <c r="L261" s="104">
        <v>0</v>
      </c>
      <c r="M261" s="104">
        <v>0</v>
      </c>
      <c r="N261" s="104">
        <v>142</v>
      </c>
      <c r="O261" s="104">
        <v>2</v>
      </c>
      <c r="P261" s="104">
        <v>308</v>
      </c>
      <c r="Q261" s="104">
        <v>559</v>
      </c>
      <c r="R261" s="104">
        <v>770</v>
      </c>
      <c r="S261" s="104">
        <v>561</v>
      </c>
      <c r="T261" s="77"/>
      <c r="U261" s="77"/>
      <c r="V261" s="77"/>
      <c r="W261" s="77"/>
      <c r="X261" s="77"/>
    </row>
    <row r="262" spans="1:24" ht="12.75" hidden="1" customHeight="1" x14ac:dyDescent="0.15">
      <c r="A262" s="77" t="s">
        <v>322</v>
      </c>
      <c r="B262" s="77" t="s">
        <v>316</v>
      </c>
      <c r="C262" s="77" t="s">
        <v>144</v>
      </c>
      <c r="D262" s="103">
        <v>2016</v>
      </c>
      <c r="E262" s="77" t="s">
        <v>1598</v>
      </c>
      <c r="F262" s="104">
        <v>192</v>
      </c>
      <c r="G262" s="105">
        <f t="shared" si="0"/>
        <v>0</v>
      </c>
      <c r="H262" s="104">
        <v>0</v>
      </c>
      <c r="I262" s="104">
        <v>0</v>
      </c>
      <c r="J262" s="104">
        <v>128</v>
      </c>
      <c r="K262" s="80">
        <f t="shared" si="1"/>
        <v>0</v>
      </c>
      <c r="L262" s="104">
        <v>0</v>
      </c>
      <c r="M262" s="104">
        <v>0</v>
      </c>
      <c r="N262" s="104">
        <v>142</v>
      </c>
      <c r="O262" s="104">
        <v>57</v>
      </c>
      <c r="P262" s="104">
        <v>308</v>
      </c>
      <c r="Q262" s="104">
        <v>8</v>
      </c>
      <c r="R262" s="104">
        <v>770</v>
      </c>
      <c r="S262" s="104">
        <v>65</v>
      </c>
      <c r="T262" s="77"/>
      <c r="U262" s="77"/>
      <c r="V262" s="77"/>
      <c r="W262" s="77"/>
      <c r="X262" s="77"/>
    </row>
    <row r="263" spans="1:24" ht="12.75" hidden="1" customHeight="1" x14ac:dyDescent="0.15">
      <c r="A263" s="77" t="s">
        <v>322</v>
      </c>
      <c r="B263" s="77" t="s">
        <v>316</v>
      </c>
      <c r="C263" s="77" t="s">
        <v>144</v>
      </c>
      <c r="D263" s="103">
        <v>2017</v>
      </c>
      <c r="E263" s="77" t="s">
        <v>1598</v>
      </c>
      <c r="F263" s="104">
        <v>192</v>
      </c>
      <c r="G263" s="105">
        <f t="shared" si="0"/>
        <v>0</v>
      </c>
      <c r="H263" s="104">
        <v>0</v>
      </c>
      <c r="I263" s="104">
        <v>0</v>
      </c>
      <c r="J263" s="104">
        <v>128</v>
      </c>
      <c r="K263" s="80">
        <f t="shared" si="1"/>
        <v>0</v>
      </c>
      <c r="L263" s="104">
        <v>0</v>
      </c>
      <c r="M263" s="104">
        <v>0</v>
      </c>
      <c r="N263" s="104">
        <v>142</v>
      </c>
      <c r="O263" s="104">
        <v>4</v>
      </c>
      <c r="P263" s="104">
        <v>308</v>
      </c>
      <c r="Q263" s="104">
        <v>207</v>
      </c>
      <c r="R263" s="104">
        <v>770</v>
      </c>
      <c r="S263" s="104">
        <v>211</v>
      </c>
      <c r="T263" s="77"/>
      <c r="U263" s="77"/>
      <c r="V263" s="77"/>
      <c r="W263" s="77"/>
      <c r="X263" s="77"/>
    </row>
    <row r="264" spans="1:24" ht="12.75" hidden="1" customHeight="1" x14ac:dyDescent="0.15">
      <c r="A264" s="77" t="s">
        <v>420</v>
      </c>
      <c r="B264" s="77" t="s">
        <v>416</v>
      </c>
      <c r="C264" s="77" t="s">
        <v>417</v>
      </c>
      <c r="D264" s="103">
        <v>2013</v>
      </c>
      <c r="E264" s="77" t="s">
        <v>1598</v>
      </c>
      <c r="F264" s="104">
        <v>13</v>
      </c>
      <c r="G264" s="105">
        <f t="shared" si="0"/>
        <v>0</v>
      </c>
      <c r="H264" s="104">
        <v>0</v>
      </c>
      <c r="I264" s="104">
        <v>0</v>
      </c>
      <c r="J264" s="104">
        <v>9</v>
      </c>
      <c r="K264" s="80">
        <f t="shared" si="1"/>
        <v>0</v>
      </c>
      <c r="L264" s="104">
        <v>0</v>
      </c>
      <c r="M264" s="104">
        <v>0</v>
      </c>
      <c r="N264" s="104">
        <v>9</v>
      </c>
      <c r="O264" s="104">
        <v>0</v>
      </c>
      <c r="P264" s="104">
        <v>19</v>
      </c>
      <c r="Q264" s="104">
        <v>113</v>
      </c>
      <c r="R264" s="104">
        <v>50</v>
      </c>
      <c r="S264" s="104">
        <v>113</v>
      </c>
      <c r="T264" s="77"/>
      <c r="U264" s="77"/>
      <c r="V264" s="77"/>
      <c r="W264" s="77"/>
      <c r="X264" s="77"/>
    </row>
    <row r="265" spans="1:24" ht="12.75" hidden="1" customHeight="1" x14ac:dyDescent="0.15">
      <c r="A265" s="77" t="s">
        <v>420</v>
      </c>
      <c r="B265" s="77" t="s">
        <v>416</v>
      </c>
      <c r="C265" s="77" t="s">
        <v>417</v>
      </c>
      <c r="D265" s="103">
        <v>2014</v>
      </c>
      <c r="E265" s="77" t="s">
        <v>1598</v>
      </c>
      <c r="F265" s="104">
        <v>13</v>
      </c>
      <c r="G265" s="105">
        <f t="shared" si="0"/>
        <v>0</v>
      </c>
      <c r="H265" s="104">
        <v>0</v>
      </c>
      <c r="I265" s="104">
        <v>0</v>
      </c>
      <c r="J265" s="104">
        <v>9</v>
      </c>
      <c r="K265" s="80">
        <f t="shared" si="1"/>
        <v>0</v>
      </c>
      <c r="L265" s="104">
        <v>0</v>
      </c>
      <c r="M265" s="104">
        <v>0</v>
      </c>
      <c r="N265" s="104">
        <v>9</v>
      </c>
      <c r="O265" s="104">
        <v>0</v>
      </c>
      <c r="P265" s="104">
        <v>19</v>
      </c>
      <c r="Q265" s="104">
        <v>37</v>
      </c>
      <c r="R265" s="104">
        <v>50</v>
      </c>
      <c r="S265" s="104">
        <v>37</v>
      </c>
      <c r="T265" s="77"/>
      <c r="U265" s="77"/>
      <c r="V265" s="77"/>
      <c r="W265" s="77"/>
      <c r="X265" s="77"/>
    </row>
    <row r="266" spans="1:24" ht="12.75" hidden="1" customHeight="1" x14ac:dyDescent="0.15">
      <c r="A266" s="77" t="s">
        <v>420</v>
      </c>
      <c r="B266" s="77" t="s">
        <v>416</v>
      </c>
      <c r="C266" s="77" t="s">
        <v>417</v>
      </c>
      <c r="D266" s="103">
        <v>2015</v>
      </c>
      <c r="E266" s="77" t="s">
        <v>1598</v>
      </c>
      <c r="F266" s="104">
        <v>13</v>
      </c>
      <c r="G266" s="105">
        <f t="shared" si="0"/>
        <v>0</v>
      </c>
      <c r="H266" s="104">
        <v>0</v>
      </c>
      <c r="I266" s="104">
        <v>0</v>
      </c>
      <c r="J266" s="104">
        <v>9</v>
      </c>
      <c r="K266" s="80">
        <f t="shared" si="1"/>
        <v>0</v>
      </c>
      <c r="L266" s="104">
        <v>0</v>
      </c>
      <c r="M266" s="104">
        <v>0</v>
      </c>
      <c r="N266" s="104">
        <v>9</v>
      </c>
      <c r="O266" s="104">
        <v>0</v>
      </c>
      <c r="P266" s="104">
        <v>19</v>
      </c>
      <c r="Q266" s="104">
        <v>53</v>
      </c>
      <c r="R266" s="104">
        <v>50</v>
      </c>
      <c r="S266" s="104">
        <v>53</v>
      </c>
      <c r="T266" s="77"/>
      <c r="U266" s="77"/>
      <c r="V266" s="77"/>
      <c r="W266" s="77"/>
      <c r="X266" s="77"/>
    </row>
    <row r="267" spans="1:24" ht="12.75" hidden="1" customHeight="1" x14ac:dyDescent="0.15">
      <c r="A267" s="77" t="s">
        <v>420</v>
      </c>
      <c r="B267" s="77" t="s">
        <v>416</v>
      </c>
      <c r="C267" s="77" t="s">
        <v>417</v>
      </c>
      <c r="D267" s="103">
        <v>2016</v>
      </c>
      <c r="E267" s="77" t="s">
        <v>1598</v>
      </c>
      <c r="F267" s="104">
        <v>13</v>
      </c>
      <c r="G267" s="105">
        <f t="shared" si="0"/>
        <v>0</v>
      </c>
      <c r="H267" s="104">
        <v>0</v>
      </c>
      <c r="I267" s="104">
        <v>0</v>
      </c>
      <c r="J267" s="104">
        <v>9</v>
      </c>
      <c r="K267" s="80">
        <f t="shared" si="1"/>
        <v>0</v>
      </c>
      <c r="L267" s="104">
        <v>0</v>
      </c>
      <c r="M267" s="104">
        <v>0</v>
      </c>
      <c r="N267" s="104">
        <v>9</v>
      </c>
      <c r="O267" s="104">
        <v>0</v>
      </c>
      <c r="P267" s="104">
        <v>19</v>
      </c>
      <c r="Q267" s="104">
        <v>63</v>
      </c>
      <c r="R267" s="104">
        <v>50</v>
      </c>
      <c r="S267" s="104">
        <v>63</v>
      </c>
      <c r="T267" s="77"/>
      <c r="U267" s="77"/>
      <c r="V267" s="77"/>
      <c r="W267" s="77"/>
      <c r="X267" s="77"/>
    </row>
    <row r="268" spans="1:24" ht="12.75" hidden="1" customHeight="1" x14ac:dyDescent="0.15">
      <c r="A268" s="77" t="s">
        <v>420</v>
      </c>
      <c r="B268" s="77" t="s">
        <v>416</v>
      </c>
      <c r="C268" s="77" t="s">
        <v>417</v>
      </c>
      <c r="D268" s="103">
        <v>2017</v>
      </c>
      <c r="E268" s="77" t="s">
        <v>1598</v>
      </c>
      <c r="F268" s="104">
        <v>13</v>
      </c>
      <c r="G268" s="105">
        <f t="shared" si="0"/>
        <v>0</v>
      </c>
      <c r="H268" s="104">
        <v>0</v>
      </c>
      <c r="I268" s="104">
        <v>0</v>
      </c>
      <c r="J268" s="104">
        <v>9</v>
      </c>
      <c r="K268" s="80">
        <f t="shared" si="1"/>
        <v>0</v>
      </c>
      <c r="L268" s="104">
        <v>0</v>
      </c>
      <c r="M268" s="104">
        <v>0</v>
      </c>
      <c r="N268" s="104">
        <v>9</v>
      </c>
      <c r="O268" s="104">
        <v>0</v>
      </c>
      <c r="P268" s="104">
        <v>19</v>
      </c>
      <c r="Q268" s="104">
        <v>36</v>
      </c>
      <c r="R268" s="104">
        <v>50</v>
      </c>
      <c r="S268" s="104">
        <v>36</v>
      </c>
      <c r="T268" s="77"/>
      <c r="U268" s="77"/>
      <c r="V268" s="77"/>
      <c r="W268" s="77"/>
      <c r="X268" s="77"/>
    </row>
    <row r="269" spans="1:24" ht="12.75" hidden="1" customHeight="1" x14ac:dyDescent="0.15">
      <c r="A269" s="77" t="s">
        <v>231</v>
      </c>
      <c r="B269" s="77" t="s">
        <v>229</v>
      </c>
      <c r="C269" s="77" t="s">
        <v>67</v>
      </c>
      <c r="D269" s="103">
        <v>2015</v>
      </c>
      <c r="E269" s="77" t="s">
        <v>1598</v>
      </c>
      <c r="F269" s="104">
        <v>22</v>
      </c>
      <c r="G269" s="105">
        <f t="shared" si="0"/>
        <v>5</v>
      </c>
      <c r="H269" s="104">
        <v>5</v>
      </c>
      <c r="I269" s="104">
        <v>0</v>
      </c>
      <c r="J269" s="104">
        <v>13</v>
      </c>
      <c r="K269" s="80">
        <f t="shared" si="1"/>
        <v>12</v>
      </c>
      <c r="L269" s="104">
        <v>12</v>
      </c>
      <c r="M269" s="104">
        <v>0</v>
      </c>
      <c r="N269" s="104">
        <v>13</v>
      </c>
      <c r="O269" s="104">
        <v>2</v>
      </c>
      <c r="P269" s="104">
        <v>24</v>
      </c>
      <c r="Q269" s="104">
        <v>164</v>
      </c>
      <c r="R269" s="104">
        <v>72</v>
      </c>
      <c r="S269" s="104">
        <v>183</v>
      </c>
      <c r="T269" s="77"/>
      <c r="U269" s="77"/>
      <c r="V269" s="77"/>
      <c r="W269" s="77"/>
      <c r="X269" s="77"/>
    </row>
    <row r="270" spans="1:24" ht="12.75" hidden="1" customHeight="1" x14ac:dyDescent="0.15">
      <c r="A270" s="77" t="s">
        <v>231</v>
      </c>
      <c r="B270" s="77" t="s">
        <v>229</v>
      </c>
      <c r="C270" s="77" t="s">
        <v>67</v>
      </c>
      <c r="D270" s="103">
        <v>2016</v>
      </c>
      <c r="E270" s="77" t="s">
        <v>1598</v>
      </c>
      <c r="F270" s="104">
        <v>22</v>
      </c>
      <c r="G270" s="105">
        <f t="shared" si="0"/>
        <v>2</v>
      </c>
      <c r="H270" s="104">
        <v>2</v>
      </c>
      <c r="I270" s="104">
        <v>0</v>
      </c>
      <c r="J270" s="104">
        <v>13</v>
      </c>
      <c r="K270" s="80">
        <f t="shared" si="1"/>
        <v>1</v>
      </c>
      <c r="L270" s="104">
        <v>1</v>
      </c>
      <c r="M270" s="104">
        <v>0</v>
      </c>
      <c r="N270" s="104">
        <v>13</v>
      </c>
      <c r="O270" s="104">
        <v>1</v>
      </c>
      <c r="P270" s="104">
        <v>24</v>
      </c>
      <c r="Q270" s="104">
        <v>13</v>
      </c>
      <c r="R270" s="104">
        <v>72</v>
      </c>
      <c r="S270" s="104">
        <v>17</v>
      </c>
      <c r="T270" s="77"/>
      <c r="U270" s="77"/>
      <c r="V270" s="77"/>
      <c r="W270" s="77"/>
      <c r="X270" s="77"/>
    </row>
    <row r="271" spans="1:24" ht="12.75" hidden="1" customHeight="1" x14ac:dyDescent="0.15">
      <c r="A271" s="77" t="s">
        <v>231</v>
      </c>
      <c r="B271" s="77" t="s">
        <v>229</v>
      </c>
      <c r="C271" s="77" t="s">
        <v>67</v>
      </c>
      <c r="D271" s="103">
        <v>2017</v>
      </c>
      <c r="E271" s="77" t="s">
        <v>1598</v>
      </c>
      <c r="F271" s="104">
        <v>22</v>
      </c>
      <c r="G271" s="105">
        <f t="shared" si="0"/>
        <v>0</v>
      </c>
      <c r="H271" s="104">
        <v>0</v>
      </c>
      <c r="I271" s="104">
        <v>0</v>
      </c>
      <c r="J271" s="104">
        <v>13</v>
      </c>
      <c r="K271" s="80">
        <f t="shared" si="1"/>
        <v>0</v>
      </c>
      <c r="L271" s="104">
        <v>0</v>
      </c>
      <c r="M271" s="104">
        <v>0</v>
      </c>
      <c r="N271" s="104">
        <v>13</v>
      </c>
      <c r="O271" s="104">
        <v>2</v>
      </c>
      <c r="P271" s="104">
        <v>24</v>
      </c>
      <c r="Q271" s="104">
        <v>2</v>
      </c>
      <c r="R271" s="104">
        <v>72</v>
      </c>
      <c r="S271" s="104">
        <v>4</v>
      </c>
      <c r="T271" s="77"/>
      <c r="U271" s="77"/>
      <c r="V271" s="77"/>
      <c r="W271" s="77"/>
      <c r="X271" s="77"/>
    </row>
    <row r="272" spans="1:24" ht="12.75" hidden="1" customHeight="1" x14ac:dyDescent="0.15">
      <c r="A272" s="77" t="s">
        <v>278</v>
      </c>
      <c r="B272" s="77" t="s">
        <v>273</v>
      </c>
      <c r="C272" s="77" t="s">
        <v>144</v>
      </c>
      <c r="D272" s="103">
        <v>2014</v>
      </c>
      <c r="E272" s="77" t="s">
        <v>1598</v>
      </c>
      <c r="F272" s="104">
        <v>1</v>
      </c>
      <c r="G272" s="105">
        <f t="shared" si="0"/>
        <v>0</v>
      </c>
      <c r="H272" s="104">
        <v>0</v>
      </c>
      <c r="I272" s="104">
        <v>0</v>
      </c>
      <c r="J272" s="104">
        <v>1</v>
      </c>
      <c r="K272" s="80">
        <f t="shared" si="1"/>
        <v>0</v>
      </c>
      <c r="L272" s="104">
        <v>0</v>
      </c>
      <c r="M272" s="104">
        <v>0</v>
      </c>
      <c r="N272" s="104">
        <v>0</v>
      </c>
      <c r="O272" s="104">
        <v>50</v>
      </c>
      <c r="P272" s="104">
        <v>0</v>
      </c>
      <c r="Q272" s="104">
        <v>50</v>
      </c>
      <c r="R272" s="104">
        <v>2</v>
      </c>
      <c r="S272" s="104">
        <v>100</v>
      </c>
      <c r="T272" s="77"/>
      <c r="U272" s="77"/>
      <c r="V272" s="77"/>
      <c r="W272" s="77"/>
      <c r="X272" s="77"/>
    </row>
    <row r="273" spans="1:24" ht="12.75" hidden="1" customHeight="1" x14ac:dyDescent="0.15">
      <c r="A273" s="77" t="s">
        <v>278</v>
      </c>
      <c r="B273" s="77" t="s">
        <v>273</v>
      </c>
      <c r="C273" s="77" t="s">
        <v>144</v>
      </c>
      <c r="D273" s="103">
        <v>2015</v>
      </c>
      <c r="E273" s="77" t="s">
        <v>1598</v>
      </c>
      <c r="F273" s="104">
        <v>1</v>
      </c>
      <c r="G273" s="105">
        <f t="shared" si="0"/>
        <v>0</v>
      </c>
      <c r="H273" s="104">
        <v>0</v>
      </c>
      <c r="I273" s="104">
        <v>0</v>
      </c>
      <c r="J273" s="104">
        <v>1</v>
      </c>
      <c r="K273" s="80">
        <f t="shared" si="1"/>
        <v>0</v>
      </c>
      <c r="L273" s="104">
        <v>0</v>
      </c>
      <c r="M273" s="104">
        <v>0</v>
      </c>
      <c r="N273" s="104">
        <v>0</v>
      </c>
      <c r="O273" s="104">
        <v>0</v>
      </c>
      <c r="P273" s="104">
        <v>0</v>
      </c>
      <c r="Q273" s="104">
        <v>93</v>
      </c>
      <c r="R273" s="104">
        <v>2</v>
      </c>
      <c r="S273" s="104">
        <v>93</v>
      </c>
      <c r="T273" s="77"/>
      <c r="U273" s="77"/>
      <c r="V273" s="77"/>
      <c r="W273" s="77"/>
      <c r="X273" s="77"/>
    </row>
    <row r="274" spans="1:24" ht="12.75" hidden="1" customHeight="1" x14ac:dyDescent="0.15">
      <c r="A274" s="77" t="s">
        <v>278</v>
      </c>
      <c r="B274" s="77" t="s">
        <v>273</v>
      </c>
      <c r="C274" s="77" t="s">
        <v>144</v>
      </c>
      <c r="D274" s="103">
        <v>2016</v>
      </c>
      <c r="E274" s="77" t="s">
        <v>1598</v>
      </c>
      <c r="F274" s="104">
        <v>1</v>
      </c>
      <c r="G274" s="105">
        <f t="shared" si="0"/>
        <v>0</v>
      </c>
      <c r="H274" s="104">
        <v>0</v>
      </c>
      <c r="I274" s="104">
        <v>0</v>
      </c>
      <c r="J274" s="104">
        <v>1</v>
      </c>
      <c r="K274" s="80">
        <f t="shared" si="1"/>
        <v>0</v>
      </c>
      <c r="L274" s="104">
        <v>0</v>
      </c>
      <c r="M274" s="104">
        <v>0</v>
      </c>
      <c r="N274" s="104">
        <v>0</v>
      </c>
      <c r="O274" s="104">
        <v>0</v>
      </c>
      <c r="P274" s="104">
        <v>0</v>
      </c>
      <c r="Q274" s="104">
        <v>115</v>
      </c>
      <c r="R274" s="104">
        <v>2</v>
      </c>
      <c r="S274" s="104">
        <v>115</v>
      </c>
      <c r="T274" s="77"/>
      <c r="U274" s="77"/>
      <c r="V274" s="77"/>
      <c r="W274" s="77"/>
      <c r="X274" s="77"/>
    </row>
    <row r="275" spans="1:24" ht="12.75" hidden="1" customHeight="1" x14ac:dyDescent="0.15">
      <c r="A275" s="77" t="s">
        <v>278</v>
      </c>
      <c r="B275" s="77" t="s">
        <v>273</v>
      </c>
      <c r="C275" s="77" t="s">
        <v>144</v>
      </c>
      <c r="D275" s="103">
        <v>2017</v>
      </c>
      <c r="E275" s="77" t="s">
        <v>1598</v>
      </c>
      <c r="F275" s="104">
        <v>1</v>
      </c>
      <c r="G275" s="105">
        <f t="shared" si="0"/>
        <v>0</v>
      </c>
      <c r="H275" s="104">
        <v>0</v>
      </c>
      <c r="I275" s="104">
        <v>0</v>
      </c>
      <c r="J275" s="104">
        <v>1</v>
      </c>
      <c r="K275" s="80">
        <f t="shared" si="1"/>
        <v>0</v>
      </c>
      <c r="L275" s="104">
        <v>0</v>
      </c>
      <c r="M275" s="104">
        <v>0</v>
      </c>
      <c r="N275" s="104">
        <v>0</v>
      </c>
      <c r="O275" s="104">
        <v>0</v>
      </c>
      <c r="P275" s="104">
        <v>0</v>
      </c>
      <c r="Q275" s="104">
        <v>260</v>
      </c>
      <c r="R275" s="104">
        <v>2</v>
      </c>
      <c r="S275" s="104">
        <v>260</v>
      </c>
      <c r="T275" s="77"/>
      <c r="U275" s="77"/>
      <c r="V275" s="77"/>
      <c r="W275" s="77"/>
      <c r="X275" s="77"/>
    </row>
    <row r="276" spans="1:24" ht="12.75" hidden="1" customHeight="1" x14ac:dyDescent="0.15">
      <c r="A276" s="77" t="s">
        <v>546</v>
      </c>
      <c r="B276" s="77" t="s">
        <v>528</v>
      </c>
      <c r="C276" s="77" t="s">
        <v>67</v>
      </c>
      <c r="D276" s="103">
        <v>2016</v>
      </c>
      <c r="E276" s="77" t="s">
        <v>1598</v>
      </c>
      <c r="F276" s="104">
        <v>35</v>
      </c>
      <c r="G276" s="105">
        <f t="shared" si="0"/>
        <v>1</v>
      </c>
      <c r="H276" s="104">
        <v>1</v>
      </c>
      <c r="I276" s="104">
        <v>0</v>
      </c>
      <c r="J276" s="104">
        <v>18</v>
      </c>
      <c r="K276" s="80">
        <f t="shared" si="1"/>
        <v>3</v>
      </c>
      <c r="L276" s="104">
        <v>3</v>
      </c>
      <c r="M276" s="104">
        <v>0</v>
      </c>
      <c r="N276" s="104">
        <v>18</v>
      </c>
      <c r="O276" s="104">
        <v>0</v>
      </c>
      <c r="P276" s="104">
        <v>66</v>
      </c>
      <c r="Q276" s="104">
        <v>16</v>
      </c>
      <c r="R276" s="104">
        <v>137</v>
      </c>
      <c r="S276" s="104">
        <v>20</v>
      </c>
      <c r="T276" s="77"/>
      <c r="U276" s="77"/>
      <c r="V276" s="77"/>
      <c r="W276" s="77"/>
      <c r="X276" s="77"/>
    </row>
    <row r="277" spans="1:24" ht="12.75" hidden="1" customHeight="1" x14ac:dyDescent="0.15">
      <c r="A277" s="77" t="s">
        <v>546</v>
      </c>
      <c r="B277" s="77" t="s">
        <v>528</v>
      </c>
      <c r="C277" s="77" t="s">
        <v>67</v>
      </c>
      <c r="D277" s="103">
        <v>2017</v>
      </c>
      <c r="E277" s="77" t="s">
        <v>1598</v>
      </c>
      <c r="F277" s="104">
        <v>35</v>
      </c>
      <c r="G277" s="105">
        <f t="shared" si="0"/>
        <v>3</v>
      </c>
      <c r="H277" s="104">
        <v>3</v>
      </c>
      <c r="I277" s="104">
        <v>0</v>
      </c>
      <c r="J277" s="104">
        <v>18</v>
      </c>
      <c r="K277" s="80">
        <f t="shared" si="1"/>
        <v>10</v>
      </c>
      <c r="L277" s="104">
        <v>0</v>
      </c>
      <c r="M277" s="104">
        <v>10</v>
      </c>
      <c r="N277" s="104">
        <v>18</v>
      </c>
      <c r="O277" s="104">
        <v>11</v>
      </c>
      <c r="P277" s="104">
        <v>66</v>
      </c>
      <c r="Q277" s="104">
        <v>22</v>
      </c>
      <c r="R277" s="104">
        <v>137</v>
      </c>
      <c r="S277" s="104">
        <v>46</v>
      </c>
      <c r="T277" s="77"/>
      <c r="U277" s="77"/>
      <c r="V277" s="77"/>
      <c r="W277" s="77"/>
      <c r="X277" s="77"/>
    </row>
    <row r="278" spans="1:24" ht="12.75" hidden="1" customHeight="1" x14ac:dyDescent="0.15">
      <c r="A278" s="77" t="s">
        <v>184</v>
      </c>
      <c r="B278" s="77" t="s">
        <v>168</v>
      </c>
      <c r="C278" s="77" t="s">
        <v>144</v>
      </c>
      <c r="D278" s="103">
        <v>2014</v>
      </c>
      <c r="E278" s="77" t="s">
        <v>1598</v>
      </c>
      <c r="F278" s="104">
        <v>94</v>
      </c>
      <c r="G278" s="105">
        <f t="shared" si="0"/>
        <v>0</v>
      </c>
      <c r="H278" s="104">
        <v>0</v>
      </c>
      <c r="I278" s="104">
        <v>0</v>
      </c>
      <c r="J278" s="104">
        <v>60</v>
      </c>
      <c r="K278" s="80">
        <f t="shared" si="1"/>
        <v>0</v>
      </c>
      <c r="L278" s="104">
        <v>0</v>
      </c>
      <c r="M278" s="104">
        <v>0</v>
      </c>
      <c r="N278" s="104">
        <v>67</v>
      </c>
      <c r="O278" s="104">
        <v>0</v>
      </c>
      <c r="P278" s="104">
        <v>180</v>
      </c>
      <c r="Q278" s="104">
        <v>0</v>
      </c>
      <c r="R278" s="104">
        <v>401</v>
      </c>
      <c r="S278" s="104">
        <v>0</v>
      </c>
      <c r="T278" s="77"/>
      <c r="U278" s="77"/>
      <c r="V278" s="77"/>
      <c r="W278" s="77"/>
      <c r="X278" s="77"/>
    </row>
    <row r="279" spans="1:24" ht="12.75" hidden="1" customHeight="1" x14ac:dyDescent="0.15">
      <c r="A279" s="77" t="s">
        <v>184</v>
      </c>
      <c r="B279" s="77" t="s">
        <v>168</v>
      </c>
      <c r="C279" s="77" t="s">
        <v>144</v>
      </c>
      <c r="D279" s="103">
        <v>2016</v>
      </c>
      <c r="E279" s="77" t="s">
        <v>1598</v>
      </c>
      <c r="F279" s="104">
        <v>94</v>
      </c>
      <c r="G279" s="105">
        <f t="shared" si="0"/>
        <v>0</v>
      </c>
      <c r="H279" s="104">
        <v>0</v>
      </c>
      <c r="I279" s="104">
        <v>0</v>
      </c>
      <c r="J279" s="104">
        <v>60</v>
      </c>
      <c r="K279" s="80">
        <f t="shared" si="1"/>
        <v>0</v>
      </c>
      <c r="L279" s="104">
        <v>0</v>
      </c>
      <c r="M279" s="104">
        <v>0</v>
      </c>
      <c r="N279" s="104">
        <v>67</v>
      </c>
      <c r="O279" s="104">
        <v>0</v>
      </c>
      <c r="P279" s="104">
        <v>180</v>
      </c>
      <c r="Q279" s="104">
        <v>0</v>
      </c>
      <c r="R279" s="104">
        <v>401</v>
      </c>
      <c r="S279" s="104">
        <v>0</v>
      </c>
      <c r="T279" s="77"/>
      <c r="U279" s="77"/>
      <c r="V279" s="77"/>
      <c r="W279" s="77"/>
      <c r="X279" s="77"/>
    </row>
    <row r="280" spans="1:24" ht="12.75" hidden="1" customHeight="1" x14ac:dyDescent="0.15">
      <c r="A280" s="77" t="s">
        <v>523</v>
      </c>
      <c r="B280" s="77" t="s">
        <v>505</v>
      </c>
      <c r="C280" s="77" t="s">
        <v>67</v>
      </c>
      <c r="D280" s="103">
        <v>2015</v>
      </c>
      <c r="E280" s="77" t="s">
        <v>1598</v>
      </c>
      <c r="F280" s="104">
        <v>356</v>
      </c>
      <c r="G280" s="105">
        <f t="shared" si="0"/>
        <v>0</v>
      </c>
      <c r="H280" s="104">
        <v>0</v>
      </c>
      <c r="I280" s="104">
        <v>0</v>
      </c>
      <c r="J280" s="104">
        <v>207</v>
      </c>
      <c r="K280" s="80">
        <f t="shared" si="1"/>
        <v>0</v>
      </c>
      <c r="L280" s="104">
        <v>0</v>
      </c>
      <c r="M280" s="104">
        <v>0</v>
      </c>
      <c r="N280" s="104">
        <v>231</v>
      </c>
      <c r="O280" s="104">
        <v>12</v>
      </c>
      <c r="P280" s="104">
        <v>270</v>
      </c>
      <c r="Q280" s="104">
        <v>164</v>
      </c>
      <c r="R280" s="104">
        <v>1064</v>
      </c>
      <c r="S280" s="104">
        <v>176</v>
      </c>
      <c r="T280" s="77"/>
      <c r="U280" s="77"/>
      <c r="V280" s="77"/>
      <c r="W280" s="77"/>
      <c r="X280" s="77"/>
    </row>
    <row r="281" spans="1:24" ht="12.75" hidden="1" customHeight="1" x14ac:dyDescent="0.15">
      <c r="A281" s="77" t="s">
        <v>523</v>
      </c>
      <c r="B281" s="77" t="s">
        <v>505</v>
      </c>
      <c r="C281" s="77" t="s">
        <v>67</v>
      </c>
      <c r="D281" s="103">
        <v>2016</v>
      </c>
      <c r="E281" s="77" t="s">
        <v>1598</v>
      </c>
      <c r="F281" s="104">
        <v>356</v>
      </c>
      <c r="G281" s="105">
        <f t="shared" si="0"/>
        <v>0</v>
      </c>
      <c r="H281" s="104">
        <v>0</v>
      </c>
      <c r="I281" s="104">
        <v>0</v>
      </c>
      <c r="J281" s="104">
        <v>207</v>
      </c>
      <c r="K281" s="80">
        <f t="shared" si="1"/>
        <v>0</v>
      </c>
      <c r="L281" s="104">
        <v>0</v>
      </c>
      <c r="M281" s="104">
        <v>0</v>
      </c>
      <c r="N281" s="104">
        <v>231</v>
      </c>
      <c r="O281" s="104">
        <v>15</v>
      </c>
      <c r="P281" s="104">
        <v>270</v>
      </c>
      <c r="Q281" s="104">
        <v>8</v>
      </c>
      <c r="R281" s="104">
        <v>1064</v>
      </c>
      <c r="S281" s="104">
        <v>23</v>
      </c>
      <c r="T281" s="77"/>
      <c r="U281" s="77"/>
      <c r="V281" s="77"/>
      <c r="W281" s="77"/>
      <c r="X281" s="77"/>
    </row>
    <row r="282" spans="1:24" ht="12.75" hidden="1" customHeight="1" x14ac:dyDescent="0.15">
      <c r="A282" s="77" t="s">
        <v>523</v>
      </c>
      <c r="B282" s="77" t="s">
        <v>505</v>
      </c>
      <c r="C282" s="77" t="s">
        <v>67</v>
      </c>
      <c r="D282" s="103">
        <v>2017</v>
      </c>
      <c r="E282" s="77" t="s">
        <v>1598</v>
      </c>
      <c r="F282" s="104">
        <v>356</v>
      </c>
      <c r="G282" s="105">
        <f t="shared" si="0"/>
        <v>0</v>
      </c>
      <c r="H282" s="104">
        <v>0</v>
      </c>
      <c r="I282" s="104">
        <v>0</v>
      </c>
      <c r="J282" s="104">
        <v>207</v>
      </c>
      <c r="K282" s="80">
        <f t="shared" si="1"/>
        <v>0</v>
      </c>
      <c r="L282" s="104">
        <v>0</v>
      </c>
      <c r="M282" s="104">
        <v>0</v>
      </c>
      <c r="N282" s="104">
        <v>231</v>
      </c>
      <c r="O282" s="104">
        <v>11</v>
      </c>
      <c r="P282" s="104">
        <v>270</v>
      </c>
      <c r="Q282" s="104">
        <v>16</v>
      </c>
      <c r="R282" s="104">
        <v>1064</v>
      </c>
      <c r="S282" s="104">
        <v>27</v>
      </c>
      <c r="T282" s="77"/>
      <c r="U282" s="77"/>
      <c r="V282" s="77"/>
      <c r="W282" s="77"/>
      <c r="X282" s="77"/>
    </row>
    <row r="283" spans="1:24" ht="12.75" hidden="1" customHeight="1" x14ac:dyDescent="0.15">
      <c r="A283" s="77" t="s">
        <v>279</v>
      </c>
      <c r="B283" s="77" t="s">
        <v>273</v>
      </c>
      <c r="C283" s="77" t="s">
        <v>144</v>
      </c>
      <c r="D283" s="103">
        <v>2014</v>
      </c>
      <c r="E283" s="77" t="s">
        <v>1598</v>
      </c>
      <c r="F283" s="104">
        <v>71</v>
      </c>
      <c r="G283" s="105">
        <f t="shared" si="0"/>
        <v>0</v>
      </c>
      <c r="H283" s="104">
        <v>0</v>
      </c>
      <c r="I283" s="104">
        <v>0</v>
      </c>
      <c r="J283" s="104">
        <v>50</v>
      </c>
      <c r="K283" s="80">
        <f t="shared" si="1"/>
        <v>0</v>
      </c>
      <c r="L283" s="104">
        <v>0</v>
      </c>
      <c r="M283" s="104">
        <v>0</v>
      </c>
      <c r="N283" s="104">
        <v>56</v>
      </c>
      <c r="O283" s="104">
        <v>0</v>
      </c>
      <c r="P283" s="104">
        <v>131</v>
      </c>
      <c r="Q283" s="104">
        <v>39</v>
      </c>
      <c r="R283" s="104">
        <v>308</v>
      </c>
      <c r="S283" s="104">
        <v>39</v>
      </c>
      <c r="T283" s="77"/>
      <c r="U283" s="77"/>
      <c r="V283" s="77"/>
      <c r="W283" s="77"/>
      <c r="X283" s="77"/>
    </row>
    <row r="284" spans="1:24" ht="12.75" hidden="1" customHeight="1" x14ac:dyDescent="0.15">
      <c r="A284" s="77" t="s">
        <v>279</v>
      </c>
      <c r="B284" s="77" t="s">
        <v>273</v>
      </c>
      <c r="C284" s="77" t="s">
        <v>144</v>
      </c>
      <c r="D284" s="103">
        <v>2015</v>
      </c>
      <c r="E284" s="77" t="s">
        <v>1598</v>
      </c>
      <c r="F284" s="104">
        <v>71</v>
      </c>
      <c r="G284" s="105">
        <f t="shared" si="0"/>
        <v>5</v>
      </c>
      <c r="H284" s="104">
        <v>5</v>
      </c>
      <c r="I284" s="104">
        <v>0</v>
      </c>
      <c r="J284" s="104">
        <v>50</v>
      </c>
      <c r="K284" s="80">
        <f t="shared" si="1"/>
        <v>3</v>
      </c>
      <c r="L284" s="104">
        <v>3</v>
      </c>
      <c r="M284" s="104">
        <v>0</v>
      </c>
      <c r="N284" s="104">
        <v>56</v>
      </c>
      <c r="O284" s="104">
        <v>2</v>
      </c>
      <c r="P284" s="104">
        <v>131</v>
      </c>
      <c r="Q284" s="104">
        <v>5</v>
      </c>
      <c r="R284" s="104">
        <v>308</v>
      </c>
      <c r="S284" s="104">
        <v>15</v>
      </c>
      <c r="T284" s="77"/>
      <c r="U284" s="77"/>
      <c r="V284" s="77"/>
      <c r="W284" s="77"/>
      <c r="X284" s="77"/>
    </row>
    <row r="285" spans="1:24" ht="12.75" hidden="1" customHeight="1" x14ac:dyDescent="0.15">
      <c r="A285" s="77" t="s">
        <v>279</v>
      </c>
      <c r="B285" s="77" t="s">
        <v>273</v>
      </c>
      <c r="C285" s="77" t="s">
        <v>144</v>
      </c>
      <c r="D285" s="103">
        <v>2016</v>
      </c>
      <c r="E285" s="77" t="s">
        <v>1598</v>
      </c>
      <c r="F285" s="104">
        <v>71</v>
      </c>
      <c r="G285" s="105">
        <f t="shared" si="0"/>
        <v>0</v>
      </c>
      <c r="H285" s="104">
        <v>0</v>
      </c>
      <c r="I285" s="104">
        <v>0</v>
      </c>
      <c r="J285" s="104">
        <v>50</v>
      </c>
      <c r="K285" s="80">
        <f t="shared" si="1"/>
        <v>3</v>
      </c>
      <c r="L285" s="104">
        <v>3</v>
      </c>
      <c r="M285" s="104">
        <v>0</v>
      </c>
      <c r="N285" s="104">
        <v>56</v>
      </c>
      <c r="O285" s="104">
        <v>4</v>
      </c>
      <c r="P285" s="104">
        <v>131</v>
      </c>
      <c r="Q285" s="104">
        <v>132</v>
      </c>
      <c r="R285" s="104">
        <v>308</v>
      </c>
      <c r="S285" s="104">
        <v>139</v>
      </c>
      <c r="T285" s="77"/>
      <c r="U285" s="77"/>
      <c r="V285" s="77"/>
      <c r="W285" s="77"/>
      <c r="X285" s="77"/>
    </row>
    <row r="286" spans="1:24" ht="12.75" hidden="1" customHeight="1" x14ac:dyDescent="0.15">
      <c r="A286" s="77" t="s">
        <v>279</v>
      </c>
      <c r="B286" s="77" t="s">
        <v>273</v>
      </c>
      <c r="C286" s="77" t="s">
        <v>144</v>
      </c>
      <c r="D286" s="103">
        <v>2017</v>
      </c>
      <c r="E286" s="77" t="s">
        <v>1598</v>
      </c>
      <c r="F286" s="104">
        <v>71</v>
      </c>
      <c r="G286" s="105">
        <f t="shared" si="0"/>
        <v>4</v>
      </c>
      <c r="H286" s="104">
        <v>4</v>
      </c>
      <c r="I286" s="104">
        <v>0</v>
      </c>
      <c r="J286" s="104">
        <v>50</v>
      </c>
      <c r="K286" s="80">
        <f t="shared" si="1"/>
        <v>2</v>
      </c>
      <c r="L286" s="104">
        <v>2</v>
      </c>
      <c r="M286" s="104">
        <v>0</v>
      </c>
      <c r="N286" s="104">
        <v>56</v>
      </c>
      <c r="O286" s="104">
        <v>0</v>
      </c>
      <c r="P286" s="104">
        <v>131</v>
      </c>
      <c r="Q286" s="104">
        <v>144</v>
      </c>
      <c r="R286" s="104">
        <v>308</v>
      </c>
      <c r="S286" s="104">
        <v>150</v>
      </c>
      <c r="T286" s="77"/>
      <c r="U286" s="77"/>
      <c r="V286" s="77"/>
      <c r="W286" s="77"/>
      <c r="X286" s="77"/>
    </row>
    <row r="287" spans="1:24" ht="12.75" hidden="1" customHeight="1" x14ac:dyDescent="0.15">
      <c r="A287" s="77" t="s">
        <v>482</v>
      </c>
      <c r="B287" s="77" t="s">
        <v>449</v>
      </c>
      <c r="C287" s="77" t="s">
        <v>67</v>
      </c>
      <c r="D287" s="103">
        <v>2014</v>
      </c>
      <c r="E287" s="77" t="s">
        <v>1598</v>
      </c>
      <c r="F287" s="104">
        <v>400</v>
      </c>
      <c r="G287" s="105">
        <f t="shared" si="0"/>
        <v>0</v>
      </c>
      <c r="H287" s="104">
        <v>0</v>
      </c>
      <c r="I287" s="104">
        <v>0</v>
      </c>
      <c r="J287" s="104">
        <v>188</v>
      </c>
      <c r="K287" s="80">
        <f t="shared" si="1"/>
        <v>0</v>
      </c>
      <c r="L287" s="104">
        <v>0</v>
      </c>
      <c r="M287" s="104">
        <v>0</v>
      </c>
      <c r="N287" s="104">
        <v>221</v>
      </c>
      <c r="O287" s="104">
        <v>10</v>
      </c>
      <c r="P287" s="104">
        <v>541</v>
      </c>
      <c r="Q287" s="104">
        <v>10</v>
      </c>
      <c r="R287" s="104">
        <v>1350</v>
      </c>
      <c r="S287" s="104">
        <v>20</v>
      </c>
      <c r="T287" s="77"/>
      <c r="U287" s="77"/>
      <c r="V287" s="77"/>
      <c r="W287" s="77"/>
      <c r="X287" s="77"/>
    </row>
    <row r="288" spans="1:24" ht="12.75" hidden="1" customHeight="1" x14ac:dyDescent="0.15">
      <c r="A288" s="77" t="s">
        <v>482</v>
      </c>
      <c r="B288" s="77" t="s">
        <v>449</v>
      </c>
      <c r="C288" s="77" t="s">
        <v>67</v>
      </c>
      <c r="D288" s="103">
        <v>2015</v>
      </c>
      <c r="E288" s="77" t="s">
        <v>1598</v>
      </c>
      <c r="F288" s="104">
        <v>400</v>
      </c>
      <c r="G288" s="105">
        <f t="shared" si="0"/>
        <v>38</v>
      </c>
      <c r="H288" s="104">
        <v>38</v>
      </c>
      <c r="I288" s="104">
        <v>0</v>
      </c>
      <c r="J288" s="104">
        <v>188</v>
      </c>
      <c r="K288" s="80">
        <f t="shared" si="1"/>
        <v>15</v>
      </c>
      <c r="L288" s="104">
        <v>15</v>
      </c>
      <c r="M288" s="104">
        <v>0</v>
      </c>
      <c r="N288" s="104">
        <v>221</v>
      </c>
      <c r="O288" s="104">
        <v>14</v>
      </c>
      <c r="P288" s="104">
        <v>541</v>
      </c>
      <c r="Q288" s="104">
        <v>89</v>
      </c>
      <c r="R288" s="104">
        <v>1350</v>
      </c>
      <c r="S288" s="104">
        <v>156</v>
      </c>
      <c r="T288" s="77"/>
      <c r="U288" s="77"/>
      <c r="V288" s="77"/>
      <c r="W288" s="77"/>
      <c r="X288" s="77"/>
    </row>
    <row r="289" spans="1:24" ht="12.75" hidden="1" customHeight="1" x14ac:dyDescent="0.15">
      <c r="A289" s="77" t="s">
        <v>482</v>
      </c>
      <c r="B289" s="77" t="s">
        <v>449</v>
      </c>
      <c r="C289" s="77" t="s">
        <v>67</v>
      </c>
      <c r="D289" s="103">
        <v>2016</v>
      </c>
      <c r="E289" s="77" t="s">
        <v>1598</v>
      </c>
      <c r="F289" s="104">
        <v>400</v>
      </c>
      <c r="G289" s="105">
        <f t="shared" si="0"/>
        <v>0</v>
      </c>
      <c r="H289" s="104">
        <v>0</v>
      </c>
      <c r="I289" s="104">
        <v>0</v>
      </c>
      <c r="J289" s="104">
        <v>188</v>
      </c>
      <c r="K289" s="80">
        <f t="shared" si="1"/>
        <v>7</v>
      </c>
      <c r="L289" s="104">
        <v>7</v>
      </c>
      <c r="M289" s="104">
        <v>0</v>
      </c>
      <c r="N289" s="104">
        <v>221</v>
      </c>
      <c r="O289" s="104">
        <v>17</v>
      </c>
      <c r="P289" s="104">
        <v>541</v>
      </c>
      <c r="Q289" s="104">
        <v>140</v>
      </c>
      <c r="R289" s="104">
        <v>1350</v>
      </c>
      <c r="S289" s="104">
        <v>164</v>
      </c>
      <c r="T289" s="77"/>
      <c r="U289" s="77"/>
      <c r="V289" s="77"/>
      <c r="W289" s="77"/>
      <c r="X289" s="77"/>
    </row>
    <row r="290" spans="1:24" ht="12.75" hidden="1" customHeight="1" x14ac:dyDescent="0.15">
      <c r="A290" s="77" t="s">
        <v>482</v>
      </c>
      <c r="B290" s="77" t="s">
        <v>449</v>
      </c>
      <c r="C290" s="77" t="s">
        <v>67</v>
      </c>
      <c r="D290" s="103">
        <v>2017</v>
      </c>
      <c r="E290" s="77" t="s">
        <v>1598</v>
      </c>
      <c r="F290" s="104">
        <v>400</v>
      </c>
      <c r="G290" s="105">
        <f t="shared" si="0"/>
        <v>21</v>
      </c>
      <c r="H290" s="104">
        <v>21</v>
      </c>
      <c r="I290" s="104">
        <v>0</v>
      </c>
      <c r="J290" s="104">
        <v>188</v>
      </c>
      <c r="K290" s="80">
        <f t="shared" si="1"/>
        <v>200</v>
      </c>
      <c r="L290" s="104">
        <v>183</v>
      </c>
      <c r="M290" s="104">
        <v>17</v>
      </c>
      <c r="N290" s="104">
        <v>221</v>
      </c>
      <c r="O290" s="104">
        <v>18</v>
      </c>
      <c r="P290" s="104">
        <v>541</v>
      </c>
      <c r="Q290" s="104">
        <v>17</v>
      </c>
      <c r="R290" s="104">
        <v>1350</v>
      </c>
      <c r="S290" s="104">
        <v>256</v>
      </c>
      <c r="T290" s="77"/>
      <c r="U290" s="77"/>
      <c r="V290" s="77"/>
      <c r="W290" s="77"/>
      <c r="X290" s="77"/>
    </row>
    <row r="291" spans="1:24" ht="12.75" hidden="1" customHeight="1" x14ac:dyDescent="0.15">
      <c r="A291" s="77" t="s">
        <v>280</v>
      </c>
      <c r="B291" s="77" t="s">
        <v>273</v>
      </c>
      <c r="C291" s="77" t="s">
        <v>144</v>
      </c>
      <c r="D291" s="103">
        <v>2014</v>
      </c>
      <c r="E291" s="77" t="s">
        <v>1598</v>
      </c>
      <c r="F291" s="104">
        <v>76</v>
      </c>
      <c r="G291" s="105">
        <f t="shared" si="0"/>
        <v>0</v>
      </c>
      <c r="H291" s="104">
        <v>0</v>
      </c>
      <c r="I291" s="104">
        <v>0</v>
      </c>
      <c r="J291" s="104">
        <v>53</v>
      </c>
      <c r="K291" s="80">
        <f t="shared" si="1"/>
        <v>0</v>
      </c>
      <c r="L291" s="104">
        <v>0</v>
      </c>
      <c r="M291" s="104">
        <v>0</v>
      </c>
      <c r="N291" s="104">
        <v>61</v>
      </c>
      <c r="O291" s="104">
        <v>3</v>
      </c>
      <c r="P291" s="104">
        <v>137</v>
      </c>
      <c r="Q291" s="104">
        <v>12</v>
      </c>
      <c r="R291" s="104">
        <v>327</v>
      </c>
      <c r="S291" s="104">
        <v>15</v>
      </c>
      <c r="T291" s="77"/>
      <c r="U291" s="77"/>
      <c r="V291" s="77"/>
      <c r="W291" s="77"/>
      <c r="X291" s="77"/>
    </row>
    <row r="292" spans="1:24" ht="12.75" hidden="1" customHeight="1" x14ac:dyDescent="0.15">
      <c r="A292" s="77" t="s">
        <v>280</v>
      </c>
      <c r="B292" s="77" t="s">
        <v>273</v>
      </c>
      <c r="C292" s="77" t="s">
        <v>144</v>
      </c>
      <c r="D292" s="103">
        <v>2015</v>
      </c>
      <c r="E292" s="77" t="s">
        <v>1598</v>
      </c>
      <c r="F292" s="104">
        <v>76</v>
      </c>
      <c r="G292" s="105">
        <f t="shared" si="0"/>
        <v>0</v>
      </c>
      <c r="H292" s="104">
        <v>0</v>
      </c>
      <c r="I292" s="104">
        <v>0</v>
      </c>
      <c r="J292" s="104">
        <v>53</v>
      </c>
      <c r="K292" s="80">
        <f t="shared" si="1"/>
        <v>0</v>
      </c>
      <c r="L292" s="104">
        <v>0</v>
      </c>
      <c r="M292" s="104">
        <v>0</v>
      </c>
      <c r="N292" s="104">
        <v>61</v>
      </c>
      <c r="O292" s="104">
        <v>2</v>
      </c>
      <c r="P292" s="104">
        <v>137</v>
      </c>
      <c r="Q292" s="104">
        <v>36</v>
      </c>
      <c r="R292" s="104">
        <v>327</v>
      </c>
      <c r="S292" s="104">
        <v>38</v>
      </c>
      <c r="T292" s="77"/>
      <c r="U292" s="77"/>
      <c r="V292" s="77"/>
      <c r="W292" s="77"/>
      <c r="X292" s="77"/>
    </row>
    <row r="293" spans="1:24" ht="12.75" hidden="1" customHeight="1" x14ac:dyDescent="0.15">
      <c r="A293" s="77" t="s">
        <v>280</v>
      </c>
      <c r="B293" s="77" t="s">
        <v>273</v>
      </c>
      <c r="C293" s="77" t="s">
        <v>144</v>
      </c>
      <c r="D293" s="103">
        <v>2016</v>
      </c>
      <c r="E293" s="77" t="s">
        <v>1598</v>
      </c>
      <c r="F293" s="104">
        <v>76</v>
      </c>
      <c r="G293" s="105">
        <f t="shared" si="0"/>
        <v>0</v>
      </c>
      <c r="H293" s="104">
        <v>0</v>
      </c>
      <c r="I293" s="104">
        <v>0</v>
      </c>
      <c r="J293" s="104">
        <v>53</v>
      </c>
      <c r="K293" s="80">
        <f t="shared" si="1"/>
        <v>0</v>
      </c>
      <c r="L293" s="104">
        <v>0</v>
      </c>
      <c r="M293" s="104">
        <v>0</v>
      </c>
      <c r="N293" s="104">
        <v>61</v>
      </c>
      <c r="O293" s="104">
        <v>4</v>
      </c>
      <c r="P293" s="104">
        <v>137</v>
      </c>
      <c r="Q293" s="104">
        <v>34</v>
      </c>
      <c r="R293" s="104">
        <v>327</v>
      </c>
      <c r="S293" s="104">
        <v>38</v>
      </c>
      <c r="T293" s="77"/>
      <c r="U293" s="77"/>
      <c r="V293" s="77"/>
      <c r="W293" s="77"/>
      <c r="X293" s="77"/>
    </row>
    <row r="294" spans="1:24" ht="12.75" hidden="1" customHeight="1" x14ac:dyDescent="0.15">
      <c r="A294" s="77" t="s">
        <v>280</v>
      </c>
      <c r="B294" s="77" t="s">
        <v>273</v>
      </c>
      <c r="C294" s="77" t="s">
        <v>144</v>
      </c>
      <c r="D294" s="103">
        <v>2017</v>
      </c>
      <c r="E294" s="77" t="s">
        <v>1598</v>
      </c>
      <c r="F294" s="104">
        <v>76</v>
      </c>
      <c r="G294" s="105">
        <f t="shared" si="0"/>
        <v>0</v>
      </c>
      <c r="H294" s="104">
        <v>0</v>
      </c>
      <c r="I294" s="104">
        <v>0</v>
      </c>
      <c r="J294" s="104">
        <v>53</v>
      </c>
      <c r="K294" s="80">
        <f t="shared" si="1"/>
        <v>0</v>
      </c>
      <c r="L294" s="104">
        <v>0</v>
      </c>
      <c r="M294" s="104">
        <v>0</v>
      </c>
      <c r="N294" s="104">
        <v>61</v>
      </c>
      <c r="O294" s="104">
        <v>8</v>
      </c>
      <c r="P294" s="104">
        <v>137</v>
      </c>
      <c r="Q294" s="104">
        <v>60</v>
      </c>
      <c r="R294" s="104">
        <v>327</v>
      </c>
      <c r="S294" s="104">
        <v>68</v>
      </c>
      <c r="T294" s="77"/>
      <c r="U294" s="77"/>
      <c r="V294" s="77"/>
      <c r="W294" s="77"/>
      <c r="X294" s="77"/>
    </row>
    <row r="295" spans="1:24" ht="12.75" hidden="1" customHeight="1" x14ac:dyDescent="0.15">
      <c r="A295" s="77" t="s">
        <v>105</v>
      </c>
      <c r="B295" s="77" t="s">
        <v>99</v>
      </c>
      <c r="C295" s="77" t="s">
        <v>67</v>
      </c>
      <c r="D295" s="103">
        <v>2015</v>
      </c>
      <c r="E295" s="77" t="s">
        <v>1598</v>
      </c>
      <c r="F295" s="104">
        <v>196</v>
      </c>
      <c r="G295" s="105">
        <f t="shared" si="0"/>
        <v>0</v>
      </c>
      <c r="H295" s="104">
        <v>0</v>
      </c>
      <c r="I295" s="104">
        <v>0</v>
      </c>
      <c r="J295" s="104">
        <v>111</v>
      </c>
      <c r="K295" s="80">
        <f t="shared" si="1"/>
        <v>1</v>
      </c>
      <c r="L295" s="104">
        <v>0</v>
      </c>
      <c r="M295" s="104">
        <v>1</v>
      </c>
      <c r="N295" s="104">
        <v>124</v>
      </c>
      <c r="O295" s="104">
        <v>13</v>
      </c>
      <c r="P295" s="104">
        <v>126</v>
      </c>
      <c r="Q295" s="104">
        <v>87</v>
      </c>
      <c r="R295" s="104">
        <v>557</v>
      </c>
      <c r="S295" s="104">
        <v>101</v>
      </c>
      <c r="T295" s="77"/>
      <c r="U295" s="77"/>
      <c r="V295" s="77"/>
      <c r="W295" s="77"/>
      <c r="X295" s="77"/>
    </row>
    <row r="296" spans="1:24" ht="12.75" hidden="1" customHeight="1" x14ac:dyDescent="0.15">
      <c r="A296" s="77" t="s">
        <v>105</v>
      </c>
      <c r="B296" s="77" t="s">
        <v>99</v>
      </c>
      <c r="C296" s="77" t="s">
        <v>67</v>
      </c>
      <c r="D296" s="103">
        <v>2016</v>
      </c>
      <c r="E296" s="77" t="s">
        <v>1598</v>
      </c>
      <c r="F296" s="104">
        <v>196</v>
      </c>
      <c r="G296" s="105">
        <f t="shared" si="0"/>
        <v>0</v>
      </c>
      <c r="H296" s="104">
        <v>0</v>
      </c>
      <c r="I296" s="104">
        <v>0</v>
      </c>
      <c r="J296" s="104">
        <v>111</v>
      </c>
      <c r="K296" s="80">
        <f t="shared" si="1"/>
        <v>2</v>
      </c>
      <c r="L296" s="104">
        <v>2</v>
      </c>
      <c r="M296" s="104">
        <v>0</v>
      </c>
      <c r="N296" s="104">
        <v>124</v>
      </c>
      <c r="O296" s="104">
        <v>4</v>
      </c>
      <c r="P296" s="104">
        <v>126</v>
      </c>
      <c r="Q296" s="104">
        <v>50</v>
      </c>
      <c r="R296" s="104">
        <v>557</v>
      </c>
      <c r="S296" s="104">
        <v>56</v>
      </c>
      <c r="T296" s="77"/>
      <c r="U296" s="77"/>
      <c r="V296" s="77"/>
      <c r="W296" s="77"/>
      <c r="X296" s="77"/>
    </row>
    <row r="297" spans="1:24" ht="12.75" hidden="1" customHeight="1" x14ac:dyDescent="0.15">
      <c r="A297" s="77" t="s">
        <v>105</v>
      </c>
      <c r="B297" s="77" t="s">
        <v>99</v>
      </c>
      <c r="C297" s="77" t="s">
        <v>67</v>
      </c>
      <c r="D297" s="103">
        <v>2017</v>
      </c>
      <c r="E297" s="77" t="s">
        <v>1598</v>
      </c>
      <c r="F297" s="104">
        <v>196</v>
      </c>
      <c r="G297" s="105">
        <f t="shared" si="0"/>
        <v>0</v>
      </c>
      <c r="H297" s="104">
        <v>0</v>
      </c>
      <c r="I297" s="104">
        <v>0</v>
      </c>
      <c r="J297" s="104">
        <v>111</v>
      </c>
      <c r="K297" s="80">
        <f t="shared" si="1"/>
        <v>5</v>
      </c>
      <c r="L297" s="104">
        <v>0</v>
      </c>
      <c r="M297" s="104">
        <v>5</v>
      </c>
      <c r="N297" s="104">
        <v>124</v>
      </c>
      <c r="O297" s="104">
        <v>7</v>
      </c>
      <c r="P297" s="104">
        <v>126</v>
      </c>
      <c r="Q297" s="104">
        <v>36</v>
      </c>
      <c r="R297" s="104">
        <v>557</v>
      </c>
      <c r="S297" s="104">
        <v>48</v>
      </c>
      <c r="T297" s="77"/>
      <c r="U297" s="77"/>
      <c r="V297" s="77"/>
      <c r="W297" s="77"/>
      <c r="X297" s="77"/>
    </row>
    <row r="298" spans="1:24" ht="12.75" hidden="1" customHeight="1" x14ac:dyDescent="0.15">
      <c r="A298" s="77" t="s">
        <v>559</v>
      </c>
      <c r="B298" s="77" t="s">
        <v>558</v>
      </c>
      <c r="C298" s="77" t="s">
        <v>123</v>
      </c>
      <c r="D298" s="103">
        <v>2013</v>
      </c>
      <c r="E298" s="77" t="s">
        <v>1598</v>
      </c>
      <c r="F298" s="104">
        <v>248</v>
      </c>
      <c r="G298" s="105">
        <f t="shared" si="0"/>
        <v>0</v>
      </c>
      <c r="H298" s="104">
        <v>0</v>
      </c>
      <c r="I298" s="104">
        <v>0</v>
      </c>
      <c r="J298" s="104">
        <v>174</v>
      </c>
      <c r="K298" s="80">
        <f t="shared" si="1"/>
        <v>3</v>
      </c>
      <c r="L298" s="104">
        <v>0</v>
      </c>
      <c r="M298" s="104">
        <v>3</v>
      </c>
      <c r="N298" s="104">
        <v>198</v>
      </c>
      <c r="O298" s="104">
        <v>13</v>
      </c>
      <c r="P298" s="104">
        <v>446</v>
      </c>
      <c r="Q298" s="104">
        <v>38</v>
      </c>
      <c r="R298" s="104">
        <v>1066</v>
      </c>
      <c r="S298" s="104">
        <v>54</v>
      </c>
      <c r="T298" s="77"/>
      <c r="U298" s="77"/>
      <c r="V298" s="77"/>
      <c r="W298" s="77"/>
      <c r="X298" s="77"/>
    </row>
    <row r="299" spans="1:24" ht="12.75" hidden="1" customHeight="1" x14ac:dyDescent="0.15">
      <c r="A299" s="77" t="s">
        <v>559</v>
      </c>
      <c r="B299" s="77" t="s">
        <v>558</v>
      </c>
      <c r="C299" s="77" t="s">
        <v>123</v>
      </c>
      <c r="D299" s="103">
        <v>2014</v>
      </c>
      <c r="E299" s="77" t="s">
        <v>1598</v>
      </c>
      <c r="F299" s="104">
        <v>248</v>
      </c>
      <c r="G299" s="105">
        <f t="shared" si="0"/>
        <v>0</v>
      </c>
      <c r="H299" s="104">
        <v>0</v>
      </c>
      <c r="I299" s="104">
        <v>0</v>
      </c>
      <c r="J299" s="104">
        <v>174</v>
      </c>
      <c r="K299" s="80">
        <f t="shared" si="1"/>
        <v>2</v>
      </c>
      <c r="L299" s="104">
        <v>0</v>
      </c>
      <c r="M299" s="104">
        <v>2</v>
      </c>
      <c r="N299" s="104">
        <v>198</v>
      </c>
      <c r="O299" s="104">
        <v>5</v>
      </c>
      <c r="P299" s="104">
        <v>446</v>
      </c>
      <c r="Q299" s="104">
        <v>6</v>
      </c>
      <c r="R299" s="104">
        <v>1066</v>
      </c>
      <c r="S299" s="104">
        <v>13</v>
      </c>
      <c r="T299" s="77"/>
      <c r="U299" s="77"/>
      <c r="V299" s="77"/>
      <c r="W299" s="77"/>
      <c r="X299" s="77"/>
    </row>
    <row r="300" spans="1:24" ht="12.75" hidden="1" customHeight="1" x14ac:dyDescent="0.15">
      <c r="A300" s="77" t="s">
        <v>559</v>
      </c>
      <c r="B300" s="77" t="s">
        <v>558</v>
      </c>
      <c r="C300" s="77" t="s">
        <v>123</v>
      </c>
      <c r="D300" s="103">
        <v>2015</v>
      </c>
      <c r="E300" s="77" t="s">
        <v>1598</v>
      </c>
      <c r="F300" s="104">
        <v>248</v>
      </c>
      <c r="G300" s="105">
        <f t="shared" si="0"/>
        <v>0</v>
      </c>
      <c r="H300" s="104">
        <v>0</v>
      </c>
      <c r="I300" s="104">
        <v>0</v>
      </c>
      <c r="J300" s="104">
        <v>174</v>
      </c>
      <c r="K300" s="80">
        <f t="shared" si="1"/>
        <v>8</v>
      </c>
      <c r="L300" s="104">
        <v>0</v>
      </c>
      <c r="M300" s="104">
        <v>8</v>
      </c>
      <c r="N300" s="104">
        <v>198</v>
      </c>
      <c r="O300" s="104">
        <v>3</v>
      </c>
      <c r="P300" s="104">
        <v>446</v>
      </c>
      <c r="Q300" s="104">
        <v>94</v>
      </c>
      <c r="R300" s="104">
        <v>1066</v>
      </c>
      <c r="S300" s="104">
        <v>105</v>
      </c>
      <c r="T300" s="77"/>
      <c r="U300" s="77"/>
      <c r="V300" s="77"/>
      <c r="W300" s="77"/>
      <c r="X300" s="77"/>
    </row>
    <row r="301" spans="1:24" ht="12.75" hidden="1" customHeight="1" x14ac:dyDescent="0.15">
      <c r="A301" s="77" t="s">
        <v>559</v>
      </c>
      <c r="B301" s="77" t="s">
        <v>558</v>
      </c>
      <c r="C301" s="77" t="s">
        <v>123</v>
      </c>
      <c r="D301" s="103">
        <v>2016</v>
      </c>
      <c r="E301" s="77" t="s">
        <v>1598</v>
      </c>
      <c r="F301" s="104">
        <v>248</v>
      </c>
      <c r="G301" s="105">
        <f t="shared" si="0"/>
        <v>42</v>
      </c>
      <c r="H301" s="104">
        <v>42</v>
      </c>
      <c r="I301" s="104">
        <v>0</v>
      </c>
      <c r="J301" s="104">
        <v>174</v>
      </c>
      <c r="K301" s="80">
        <f t="shared" si="1"/>
        <v>27</v>
      </c>
      <c r="L301" s="104">
        <v>19</v>
      </c>
      <c r="M301" s="104">
        <v>8</v>
      </c>
      <c r="N301" s="104">
        <v>198</v>
      </c>
      <c r="O301" s="104">
        <v>16</v>
      </c>
      <c r="P301" s="104">
        <v>446</v>
      </c>
      <c r="Q301" s="104">
        <v>183</v>
      </c>
      <c r="R301" s="104">
        <v>1066</v>
      </c>
      <c r="S301" s="104">
        <v>268</v>
      </c>
      <c r="T301" s="77"/>
      <c r="U301" s="77"/>
      <c r="V301" s="77"/>
      <c r="W301" s="77"/>
      <c r="X301" s="77"/>
    </row>
    <row r="302" spans="1:24" ht="12.75" hidden="1" customHeight="1" x14ac:dyDescent="0.15">
      <c r="A302" s="77" t="s">
        <v>559</v>
      </c>
      <c r="B302" s="77" t="s">
        <v>558</v>
      </c>
      <c r="C302" s="77" t="s">
        <v>123</v>
      </c>
      <c r="D302" s="103">
        <v>2017</v>
      </c>
      <c r="E302" s="77" t="s">
        <v>1598</v>
      </c>
      <c r="F302" s="104">
        <v>248</v>
      </c>
      <c r="G302" s="105">
        <f t="shared" si="0"/>
        <v>1</v>
      </c>
      <c r="H302" s="104">
        <v>1</v>
      </c>
      <c r="I302" s="104">
        <v>0</v>
      </c>
      <c r="J302" s="104">
        <v>174</v>
      </c>
      <c r="K302" s="80">
        <f t="shared" si="1"/>
        <v>10</v>
      </c>
      <c r="L302" s="104">
        <v>10</v>
      </c>
      <c r="M302" s="104">
        <v>0</v>
      </c>
      <c r="N302" s="104">
        <v>198</v>
      </c>
      <c r="O302" s="104">
        <v>15</v>
      </c>
      <c r="P302" s="104">
        <v>446</v>
      </c>
      <c r="Q302" s="104">
        <v>188</v>
      </c>
      <c r="R302" s="104">
        <v>1066</v>
      </c>
      <c r="S302" s="104">
        <v>214</v>
      </c>
      <c r="T302" s="77"/>
      <c r="U302" s="77"/>
      <c r="V302" s="77"/>
      <c r="W302" s="77"/>
      <c r="X302" s="77"/>
    </row>
    <row r="303" spans="1:24" ht="12.75" hidden="1" customHeight="1" x14ac:dyDescent="0.15">
      <c r="A303" s="77" t="s">
        <v>421</v>
      </c>
      <c r="B303" s="77" t="s">
        <v>416</v>
      </c>
      <c r="C303" s="77" t="s">
        <v>417</v>
      </c>
      <c r="D303" s="103">
        <v>2013</v>
      </c>
      <c r="E303" s="77" t="s">
        <v>1598</v>
      </c>
      <c r="F303" s="104">
        <v>7</v>
      </c>
      <c r="G303" s="105">
        <f t="shared" si="0"/>
        <v>0</v>
      </c>
      <c r="H303" s="104">
        <v>0</v>
      </c>
      <c r="I303" s="104">
        <v>0</v>
      </c>
      <c r="J303" s="104">
        <v>5</v>
      </c>
      <c r="K303" s="80">
        <f t="shared" si="1"/>
        <v>0</v>
      </c>
      <c r="L303" s="104">
        <v>0</v>
      </c>
      <c r="M303" s="104">
        <v>0</v>
      </c>
      <c r="N303" s="104">
        <v>15</v>
      </c>
      <c r="O303" s="104">
        <v>0</v>
      </c>
      <c r="P303" s="104">
        <v>34</v>
      </c>
      <c r="Q303" s="104">
        <v>7</v>
      </c>
      <c r="R303" s="104">
        <v>61</v>
      </c>
      <c r="S303" s="104">
        <v>7</v>
      </c>
      <c r="T303" s="77"/>
      <c r="U303" s="77"/>
      <c r="V303" s="77"/>
      <c r="W303" s="77"/>
      <c r="X303" s="77"/>
    </row>
    <row r="304" spans="1:24" ht="12.75" hidden="1" customHeight="1" x14ac:dyDescent="0.15">
      <c r="A304" s="77" t="s">
        <v>421</v>
      </c>
      <c r="B304" s="77" t="s">
        <v>416</v>
      </c>
      <c r="C304" s="77" t="s">
        <v>417</v>
      </c>
      <c r="D304" s="103">
        <v>2014</v>
      </c>
      <c r="E304" s="77" t="s">
        <v>1598</v>
      </c>
      <c r="F304" s="104">
        <v>7</v>
      </c>
      <c r="G304" s="105">
        <f t="shared" si="0"/>
        <v>0</v>
      </c>
      <c r="H304" s="104">
        <v>0</v>
      </c>
      <c r="I304" s="104">
        <v>0</v>
      </c>
      <c r="J304" s="104">
        <v>5</v>
      </c>
      <c r="K304" s="80">
        <f t="shared" si="1"/>
        <v>0</v>
      </c>
      <c r="L304" s="104">
        <v>0</v>
      </c>
      <c r="M304" s="104">
        <v>0</v>
      </c>
      <c r="N304" s="104">
        <v>15</v>
      </c>
      <c r="O304" s="104">
        <v>0</v>
      </c>
      <c r="P304" s="104">
        <v>34</v>
      </c>
      <c r="Q304" s="104">
        <v>3</v>
      </c>
      <c r="R304" s="104">
        <v>61</v>
      </c>
      <c r="S304" s="104">
        <v>3</v>
      </c>
      <c r="T304" s="77"/>
      <c r="U304" s="77"/>
      <c r="V304" s="77"/>
      <c r="W304" s="77"/>
      <c r="X304" s="77"/>
    </row>
    <row r="305" spans="1:24" ht="12.75" hidden="1" customHeight="1" x14ac:dyDescent="0.15">
      <c r="A305" s="77" t="s">
        <v>421</v>
      </c>
      <c r="B305" s="77" t="s">
        <v>416</v>
      </c>
      <c r="C305" s="77" t="s">
        <v>417</v>
      </c>
      <c r="D305" s="103">
        <v>2015</v>
      </c>
      <c r="E305" s="77" t="s">
        <v>1598</v>
      </c>
      <c r="F305" s="104">
        <v>7</v>
      </c>
      <c r="G305" s="105">
        <f t="shared" si="0"/>
        <v>0</v>
      </c>
      <c r="H305" s="104">
        <v>0</v>
      </c>
      <c r="I305" s="104">
        <v>0</v>
      </c>
      <c r="J305" s="104">
        <v>5</v>
      </c>
      <c r="K305" s="80">
        <f t="shared" si="1"/>
        <v>0</v>
      </c>
      <c r="L305" s="104">
        <v>0</v>
      </c>
      <c r="M305" s="104">
        <v>0</v>
      </c>
      <c r="N305" s="104">
        <v>15</v>
      </c>
      <c r="O305" s="104">
        <v>0</v>
      </c>
      <c r="P305" s="104">
        <v>34</v>
      </c>
      <c r="Q305" s="104">
        <v>4</v>
      </c>
      <c r="R305" s="104">
        <v>61</v>
      </c>
      <c r="S305" s="104">
        <v>4</v>
      </c>
      <c r="T305" s="77"/>
      <c r="U305" s="77"/>
      <c r="V305" s="77"/>
      <c r="W305" s="77"/>
      <c r="X305" s="77"/>
    </row>
    <row r="306" spans="1:24" ht="12.75" hidden="1" customHeight="1" x14ac:dyDescent="0.15">
      <c r="A306" s="77" t="s">
        <v>421</v>
      </c>
      <c r="B306" s="77" t="s">
        <v>416</v>
      </c>
      <c r="C306" s="77" t="s">
        <v>417</v>
      </c>
      <c r="D306" s="103">
        <v>2016</v>
      </c>
      <c r="E306" s="77" t="s">
        <v>1598</v>
      </c>
      <c r="F306" s="104">
        <v>7</v>
      </c>
      <c r="G306" s="105">
        <f t="shared" si="0"/>
        <v>0</v>
      </c>
      <c r="H306" s="104">
        <v>0</v>
      </c>
      <c r="I306" s="104">
        <v>0</v>
      </c>
      <c r="J306" s="104">
        <v>5</v>
      </c>
      <c r="K306" s="80">
        <f t="shared" si="1"/>
        <v>0</v>
      </c>
      <c r="L306" s="104">
        <v>0</v>
      </c>
      <c r="M306" s="104">
        <v>0</v>
      </c>
      <c r="N306" s="104">
        <v>15</v>
      </c>
      <c r="O306" s="104">
        <v>0</v>
      </c>
      <c r="P306" s="104">
        <v>34</v>
      </c>
      <c r="Q306" s="104">
        <v>11</v>
      </c>
      <c r="R306" s="104">
        <v>61</v>
      </c>
      <c r="S306" s="104">
        <v>11</v>
      </c>
      <c r="T306" s="77"/>
      <c r="U306" s="77"/>
      <c r="V306" s="77"/>
      <c r="W306" s="77"/>
      <c r="X306" s="77"/>
    </row>
    <row r="307" spans="1:24" ht="12.75" hidden="1" customHeight="1" x14ac:dyDescent="0.15">
      <c r="A307" s="77" t="s">
        <v>421</v>
      </c>
      <c r="B307" s="77" t="s">
        <v>416</v>
      </c>
      <c r="C307" s="77" t="s">
        <v>417</v>
      </c>
      <c r="D307" s="103">
        <v>2017</v>
      </c>
      <c r="E307" s="77" t="s">
        <v>1598</v>
      </c>
      <c r="F307" s="104">
        <v>7</v>
      </c>
      <c r="G307" s="105">
        <f t="shared" si="0"/>
        <v>0</v>
      </c>
      <c r="H307" s="104">
        <v>0</v>
      </c>
      <c r="I307" s="104">
        <v>0</v>
      </c>
      <c r="J307" s="104">
        <v>5</v>
      </c>
      <c r="K307" s="80">
        <f t="shared" si="1"/>
        <v>0</v>
      </c>
      <c r="L307" s="104">
        <v>0</v>
      </c>
      <c r="M307" s="104">
        <v>0</v>
      </c>
      <c r="N307" s="104">
        <v>15</v>
      </c>
      <c r="O307" s="104">
        <v>0</v>
      </c>
      <c r="P307" s="104">
        <v>34</v>
      </c>
      <c r="Q307" s="104">
        <v>7</v>
      </c>
      <c r="R307" s="104">
        <v>61</v>
      </c>
      <c r="S307" s="104">
        <v>7</v>
      </c>
      <c r="T307" s="77"/>
      <c r="U307" s="77"/>
      <c r="V307" s="77"/>
      <c r="W307" s="77"/>
      <c r="X307" s="77"/>
    </row>
    <row r="308" spans="1:24" ht="12.75" hidden="1" customHeight="1" x14ac:dyDescent="0.15">
      <c r="A308" s="77" t="s">
        <v>121</v>
      </c>
      <c r="B308" s="77" t="s">
        <v>120</v>
      </c>
      <c r="C308" s="77" t="s">
        <v>83</v>
      </c>
      <c r="D308" s="103">
        <v>2014</v>
      </c>
      <c r="E308" s="77" t="s">
        <v>1598</v>
      </c>
      <c r="F308" s="104">
        <v>60</v>
      </c>
      <c r="G308" s="105">
        <f t="shared" si="0"/>
        <v>3</v>
      </c>
      <c r="H308" s="104">
        <v>0</v>
      </c>
      <c r="I308" s="104">
        <v>3</v>
      </c>
      <c r="J308" s="104">
        <v>37</v>
      </c>
      <c r="K308" s="80">
        <f t="shared" si="1"/>
        <v>1</v>
      </c>
      <c r="L308" s="104">
        <v>1</v>
      </c>
      <c r="M308" s="104">
        <v>0</v>
      </c>
      <c r="N308" s="104">
        <v>30</v>
      </c>
      <c r="O308" s="104">
        <v>3</v>
      </c>
      <c r="P308" s="104">
        <v>106</v>
      </c>
      <c r="Q308" s="104">
        <v>4</v>
      </c>
      <c r="R308" s="104">
        <v>233</v>
      </c>
      <c r="S308" s="104">
        <v>11</v>
      </c>
      <c r="T308" s="77"/>
      <c r="U308" s="77"/>
      <c r="V308" s="77"/>
      <c r="W308" s="77"/>
      <c r="X308" s="77"/>
    </row>
    <row r="309" spans="1:24" ht="12.75" hidden="1" customHeight="1" x14ac:dyDescent="0.15">
      <c r="A309" s="77" t="s">
        <v>121</v>
      </c>
      <c r="B309" s="77" t="s">
        <v>120</v>
      </c>
      <c r="C309" s="77" t="s">
        <v>83</v>
      </c>
      <c r="D309" s="103">
        <v>2015</v>
      </c>
      <c r="E309" s="77" t="s">
        <v>1598</v>
      </c>
      <c r="F309" s="104">
        <v>60</v>
      </c>
      <c r="G309" s="105">
        <f t="shared" si="0"/>
        <v>4</v>
      </c>
      <c r="H309" s="104">
        <v>0</v>
      </c>
      <c r="I309" s="104">
        <v>4</v>
      </c>
      <c r="J309" s="104">
        <v>37</v>
      </c>
      <c r="K309" s="80">
        <f t="shared" si="1"/>
        <v>4</v>
      </c>
      <c r="L309" s="104">
        <v>0</v>
      </c>
      <c r="M309" s="104">
        <v>4</v>
      </c>
      <c r="N309" s="104">
        <v>30</v>
      </c>
      <c r="O309" s="104">
        <v>4</v>
      </c>
      <c r="P309" s="104">
        <v>106</v>
      </c>
      <c r="Q309" s="104">
        <v>17</v>
      </c>
      <c r="R309" s="104">
        <v>233</v>
      </c>
      <c r="S309" s="104">
        <v>29</v>
      </c>
      <c r="T309" s="77"/>
      <c r="U309" s="77"/>
      <c r="V309" s="77"/>
      <c r="W309" s="77"/>
      <c r="X309" s="77"/>
    </row>
    <row r="310" spans="1:24" ht="12.75" hidden="1" customHeight="1" x14ac:dyDescent="0.15">
      <c r="A310" s="77" t="s">
        <v>121</v>
      </c>
      <c r="B310" s="77" t="s">
        <v>120</v>
      </c>
      <c r="C310" s="77" t="s">
        <v>83</v>
      </c>
      <c r="D310" s="103">
        <v>2016</v>
      </c>
      <c r="E310" s="77" t="s">
        <v>1598</v>
      </c>
      <c r="F310" s="104">
        <v>60</v>
      </c>
      <c r="G310" s="105">
        <f t="shared" si="0"/>
        <v>3</v>
      </c>
      <c r="H310" s="104">
        <v>0</v>
      </c>
      <c r="I310" s="104">
        <v>3</v>
      </c>
      <c r="J310" s="104">
        <v>37</v>
      </c>
      <c r="K310" s="80">
        <f t="shared" si="1"/>
        <v>0</v>
      </c>
      <c r="L310" s="104">
        <v>0</v>
      </c>
      <c r="M310" s="104">
        <v>0</v>
      </c>
      <c r="N310" s="104">
        <v>30</v>
      </c>
      <c r="O310" s="104">
        <v>4</v>
      </c>
      <c r="P310" s="104">
        <v>106</v>
      </c>
      <c r="Q310" s="104">
        <v>17</v>
      </c>
      <c r="R310" s="104">
        <v>233</v>
      </c>
      <c r="S310" s="104">
        <v>24</v>
      </c>
      <c r="T310" s="77"/>
      <c r="U310" s="77"/>
      <c r="V310" s="77"/>
      <c r="W310" s="77"/>
      <c r="X310" s="77"/>
    </row>
    <row r="311" spans="1:24" ht="12.75" hidden="1" customHeight="1" x14ac:dyDescent="0.15">
      <c r="A311" s="77" t="s">
        <v>121</v>
      </c>
      <c r="B311" s="77" t="s">
        <v>120</v>
      </c>
      <c r="C311" s="77" t="s">
        <v>83</v>
      </c>
      <c r="D311" s="103">
        <v>2017</v>
      </c>
      <c r="E311" s="77" t="s">
        <v>1598</v>
      </c>
      <c r="F311" s="104">
        <v>60</v>
      </c>
      <c r="G311" s="105">
        <f t="shared" si="0"/>
        <v>9</v>
      </c>
      <c r="H311" s="104">
        <v>0</v>
      </c>
      <c r="I311" s="104">
        <v>9</v>
      </c>
      <c r="J311" s="104">
        <v>37</v>
      </c>
      <c r="K311" s="80">
        <f t="shared" si="1"/>
        <v>8</v>
      </c>
      <c r="L311" s="104">
        <v>0</v>
      </c>
      <c r="M311" s="104">
        <v>8</v>
      </c>
      <c r="N311" s="104">
        <v>30</v>
      </c>
      <c r="O311" s="104">
        <v>3</v>
      </c>
      <c r="P311" s="104">
        <v>106</v>
      </c>
      <c r="Q311" s="104">
        <v>14</v>
      </c>
      <c r="R311" s="104">
        <v>233</v>
      </c>
      <c r="S311" s="104">
        <v>34</v>
      </c>
      <c r="T311" s="77"/>
      <c r="U311" s="77"/>
      <c r="V311" s="77"/>
      <c r="W311" s="77"/>
      <c r="X311" s="77"/>
    </row>
    <row r="312" spans="1:24" ht="12.75" hidden="1" customHeight="1" x14ac:dyDescent="0.15">
      <c r="A312" s="77" t="s">
        <v>157</v>
      </c>
      <c r="B312" s="77" t="s">
        <v>154</v>
      </c>
      <c r="C312" s="77" t="s">
        <v>128</v>
      </c>
      <c r="D312" s="103">
        <v>2015</v>
      </c>
      <c r="E312" s="77" t="s">
        <v>1598</v>
      </c>
      <c r="F312" s="104">
        <v>395</v>
      </c>
      <c r="G312" s="105">
        <f t="shared" si="0"/>
        <v>0</v>
      </c>
      <c r="H312" s="104">
        <v>0</v>
      </c>
      <c r="I312" s="104">
        <v>0</v>
      </c>
      <c r="J312" s="104">
        <v>277</v>
      </c>
      <c r="K312" s="80">
        <f t="shared" si="1"/>
        <v>0</v>
      </c>
      <c r="L312" s="104">
        <v>0</v>
      </c>
      <c r="M312" s="104">
        <v>0</v>
      </c>
      <c r="N312" s="104">
        <v>243</v>
      </c>
      <c r="O312" s="104">
        <v>2</v>
      </c>
      <c r="P312" s="104">
        <v>546</v>
      </c>
      <c r="Q312" s="104">
        <v>0</v>
      </c>
      <c r="R312" s="104">
        <v>1461</v>
      </c>
      <c r="S312" s="104">
        <v>2</v>
      </c>
      <c r="T312" s="77"/>
      <c r="U312" s="77"/>
      <c r="V312" s="77"/>
      <c r="W312" s="77"/>
      <c r="X312" s="77"/>
    </row>
    <row r="313" spans="1:24" ht="12.75" hidden="1" customHeight="1" x14ac:dyDescent="0.15">
      <c r="A313" s="77" t="s">
        <v>157</v>
      </c>
      <c r="B313" s="77" t="s">
        <v>154</v>
      </c>
      <c r="C313" s="77" t="s">
        <v>128</v>
      </c>
      <c r="D313" s="103">
        <v>2016</v>
      </c>
      <c r="E313" s="77" t="s">
        <v>1598</v>
      </c>
      <c r="F313" s="104">
        <v>395</v>
      </c>
      <c r="G313" s="105">
        <f t="shared" si="0"/>
        <v>0</v>
      </c>
      <c r="H313" s="104">
        <v>0</v>
      </c>
      <c r="I313" s="104">
        <v>0</v>
      </c>
      <c r="J313" s="104">
        <v>277</v>
      </c>
      <c r="K313" s="80">
        <f t="shared" si="1"/>
        <v>0</v>
      </c>
      <c r="L313" s="104">
        <v>0</v>
      </c>
      <c r="M313" s="104">
        <v>0</v>
      </c>
      <c r="N313" s="104">
        <v>243</v>
      </c>
      <c r="O313" s="104">
        <v>44</v>
      </c>
      <c r="P313" s="104">
        <v>546</v>
      </c>
      <c r="Q313" s="104">
        <v>1</v>
      </c>
      <c r="R313" s="104">
        <v>1461</v>
      </c>
      <c r="S313" s="104">
        <v>45</v>
      </c>
      <c r="T313" s="77"/>
      <c r="U313" s="77"/>
      <c r="V313" s="77"/>
      <c r="W313" s="77"/>
      <c r="X313" s="77"/>
    </row>
    <row r="314" spans="1:24" ht="12.75" hidden="1" customHeight="1" x14ac:dyDescent="0.15">
      <c r="A314" s="77" t="s">
        <v>157</v>
      </c>
      <c r="B314" s="77" t="s">
        <v>154</v>
      </c>
      <c r="C314" s="77" t="s">
        <v>128</v>
      </c>
      <c r="D314" s="103">
        <v>2017</v>
      </c>
      <c r="E314" s="77" t="s">
        <v>1598</v>
      </c>
      <c r="F314" s="104">
        <v>395</v>
      </c>
      <c r="G314" s="105">
        <f t="shared" si="0"/>
        <v>0</v>
      </c>
      <c r="H314" s="104">
        <v>0</v>
      </c>
      <c r="I314" s="104">
        <v>0</v>
      </c>
      <c r="J314" s="104">
        <v>277</v>
      </c>
      <c r="K314" s="80">
        <f t="shared" si="1"/>
        <v>0</v>
      </c>
      <c r="L314" s="104">
        <v>0</v>
      </c>
      <c r="M314" s="104">
        <v>0</v>
      </c>
      <c r="N314" s="104">
        <v>243</v>
      </c>
      <c r="O314" s="104">
        <v>9</v>
      </c>
      <c r="P314" s="104">
        <v>546</v>
      </c>
      <c r="Q314" s="104">
        <v>21</v>
      </c>
      <c r="R314" s="104">
        <v>1461</v>
      </c>
      <c r="S314" s="104">
        <v>30</v>
      </c>
      <c r="T314" s="77"/>
      <c r="U314" s="77"/>
      <c r="V314" s="77"/>
      <c r="W314" s="77"/>
      <c r="X314" s="77"/>
    </row>
    <row r="315" spans="1:24" ht="12.75" hidden="1" customHeight="1" x14ac:dyDescent="0.15">
      <c r="A315" s="77" t="s">
        <v>323</v>
      </c>
      <c r="B315" s="77" t="s">
        <v>316</v>
      </c>
      <c r="C315" s="77" t="s">
        <v>144</v>
      </c>
      <c r="D315" s="103">
        <v>2017</v>
      </c>
      <c r="E315" s="77" t="s">
        <v>1598</v>
      </c>
      <c r="F315" s="104">
        <v>946</v>
      </c>
      <c r="G315" s="105">
        <f t="shared" si="0"/>
        <v>43</v>
      </c>
      <c r="H315" s="104">
        <v>0</v>
      </c>
      <c r="I315" s="104">
        <v>43</v>
      </c>
      <c r="J315" s="104">
        <v>661</v>
      </c>
      <c r="K315" s="80">
        <f t="shared" si="1"/>
        <v>0</v>
      </c>
      <c r="L315" s="104">
        <v>0</v>
      </c>
      <c r="M315" s="104">
        <v>0</v>
      </c>
      <c r="N315" s="104">
        <v>772</v>
      </c>
      <c r="O315" s="104">
        <v>0</v>
      </c>
      <c r="P315" s="104">
        <v>1817</v>
      </c>
      <c r="Q315" s="104">
        <v>0</v>
      </c>
      <c r="R315" s="104">
        <v>4196</v>
      </c>
      <c r="S315" s="104">
        <v>43</v>
      </c>
      <c r="T315" s="77"/>
      <c r="U315" s="77"/>
      <c r="V315" s="77"/>
      <c r="W315" s="77"/>
      <c r="X315" s="77"/>
    </row>
    <row r="316" spans="1:24" ht="12.75" hidden="1" customHeight="1" x14ac:dyDescent="0.15">
      <c r="A316" s="77" t="s">
        <v>185</v>
      </c>
      <c r="B316" s="77" t="s">
        <v>168</v>
      </c>
      <c r="C316" s="77" t="s">
        <v>144</v>
      </c>
      <c r="D316" s="103">
        <v>2014</v>
      </c>
      <c r="E316" s="77" t="s">
        <v>1598</v>
      </c>
      <c r="F316" s="104">
        <v>308</v>
      </c>
      <c r="G316" s="105">
        <f t="shared" si="0"/>
        <v>0</v>
      </c>
      <c r="H316" s="104">
        <v>0</v>
      </c>
      <c r="I316" s="104">
        <v>0</v>
      </c>
      <c r="J316" s="104">
        <v>182</v>
      </c>
      <c r="K316" s="80">
        <f t="shared" si="1"/>
        <v>0</v>
      </c>
      <c r="L316" s="104">
        <v>0</v>
      </c>
      <c r="M316" s="104">
        <v>0</v>
      </c>
      <c r="N316" s="104">
        <v>190</v>
      </c>
      <c r="O316" s="104">
        <v>0</v>
      </c>
      <c r="P316" s="104">
        <v>466</v>
      </c>
      <c r="Q316" s="104">
        <v>52</v>
      </c>
      <c r="R316" s="104">
        <v>1146</v>
      </c>
      <c r="S316" s="104">
        <v>52</v>
      </c>
      <c r="T316" s="77"/>
      <c r="U316" s="77"/>
      <c r="V316" s="77"/>
      <c r="W316" s="77"/>
      <c r="X316" s="77"/>
    </row>
    <row r="317" spans="1:24" ht="12.75" hidden="1" customHeight="1" x14ac:dyDescent="0.15">
      <c r="A317" s="77" t="s">
        <v>185</v>
      </c>
      <c r="B317" s="77" t="s">
        <v>168</v>
      </c>
      <c r="C317" s="77" t="s">
        <v>144</v>
      </c>
      <c r="D317" s="103">
        <v>2015</v>
      </c>
      <c r="E317" s="77" t="s">
        <v>1598</v>
      </c>
      <c r="F317" s="104">
        <v>308</v>
      </c>
      <c r="G317" s="105">
        <f t="shared" si="0"/>
        <v>0</v>
      </c>
      <c r="H317" s="104">
        <v>0</v>
      </c>
      <c r="I317" s="104">
        <v>0</v>
      </c>
      <c r="J317" s="104">
        <v>182</v>
      </c>
      <c r="K317" s="80">
        <f t="shared" si="1"/>
        <v>0</v>
      </c>
      <c r="L317" s="104">
        <v>0</v>
      </c>
      <c r="M317" s="104">
        <v>0</v>
      </c>
      <c r="N317" s="104">
        <v>190</v>
      </c>
      <c r="O317" s="104">
        <v>0</v>
      </c>
      <c r="P317" s="104">
        <v>466</v>
      </c>
      <c r="Q317" s="104">
        <v>127</v>
      </c>
      <c r="R317" s="104">
        <v>1146</v>
      </c>
      <c r="S317" s="104">
        <v>127</v>
      </c>
      <c r="T317" s="77"/>
      <c r="U317" s="77"/>
      <c r="V317" s="77"/>
      <c r="W317" s="77"/>
      <c r="X317" s="77"/>
    </row>
    <row r="318" spans="1:24" ht="12.75" hidden="1" customHeight="1" x14ac:dyDescent="0.15">
      <c r="A318" s="77" t="s">
        <v>185</v>
      </c>
      <c r="B318" s="77" t="s">
        <v>168</v>
      </c>
      <c r="C318" s="77" t="s">
        <v>144</v>
      </c>
      <c r="D318" s="103">
        <v>2016</v>
      </c>
      <c r="E318" s="77" t="s">
        <v>1598</v>
      </c>
      <c r="F318" s="104">
        <v>308</v>
      </c>
      <c r="G318" s="105">
        <f t="shared" si="0"/>
        <v>0</v>
      </c>
      <c r="H318" s="104">
        <v>0</v>
      </c>
      <c r="I318" s="104">
        <v>0</v>
      </c>
      <c r="J318" s="104">
        <v>182</v>
      </c>
      <c r="K318" s="80">
        <f t="shared" si="1"/>
        <v>0</v>
      </c>
      <c r="L318" s="104">
        <v>0</v>
      </c>
      <c r="M318" s="104">
        <v>0</v>
      </c>
      <c r="N318" s="104">
        <v>190</v>
      </c>
      <c r="O318" s="104">
        <v>0</v>
      </c>
      <c r="P318" s="104">
        <v>466</v>
      </c>
      <c r="Q318" s="104">
        <v>15</v>
      </c>
      <c r="R318" s="104">
        <v>1146</v>
      </c>
      <c r="S318" s="104">
        <v>15</v>
      </c>
      <c r="T318" s="77"/>
      <c r="U318" s="77"/>
      <c r="V318" s="77"/>
      <c r="W318" s="77"/>
      <c r="X318" s="77"/>
    </row>
    <row r="319" spans="1:24" ht="12.75" hidden="1" customHeight="1" x14ac:dyDescent="0.15">
      <c r="A319" s="77" t="s">
        <v>185</v>
      </c>
      <c r="B319" s="77" t="s">
        <v>168</v>
      </c>
      <c r="C319" s="77" t="s">
        <v>144</v>
      </c>
      <c r="D319" s="103">
        <v>2017</v>
      </c>
      <c r="E319" s="77" t="s">
        <v>1598</v>
      </c>
      <c r="F319" s="104">
        <v>308</v>
      </c>
      <c r="G319" s="105">
        <f t="shared" si="0"/>
        <v>0</v>
      </c>
      <c r="H319" s="104">
        <v>0</v>
      </c>
      <c r="I319" s="104">
        <v>0</v>
      </c>
      <c r="J319" s="104">
        <v>182</v>
      </c>
      <c r="K319" s="80">
        <f t="shared" si="1"/>
        <v>0</v>
      </c>
      <c r="L319" s="104">
        <v>0</v>
      </c>
      <c r="M319" s="104">
        <v>0</v>
      </c>
      <c r="N319" s="104">
        <v>190</v>
      </c>
      <c r="O319" s="104">
        <v>0</v>
      </c>
      <c r="P319" s="104">
        <v>466</v>
      </c>
      <c r="Q319" s="104">
        <v>77</v>
      </c>
      <c r="R319" s="104">
        <v>1146</v>
      </c>
      <c r="S319" s="104">
        <v>77</v>
      </c>
      <c r="T319" s="77"/>
      <c r="U319" s="77"/>
      <c r="V319" s="77"/>
      <c r="W319" s="77"/>
      <c r="X319" s="77"/>
    </row>
    <row r="320" spans="1:24" ht="12.75" hidden="1" customHeight="1" x14ac:dyDescent="0.15">
      <c r="A320" s="77" t="s">
        <v>565</v>
      </c>
      <c r="B320" s="77" t="s">
        <v>564</v>
      </c>
      <c r="C320" s="77" t="s">
        <v>128</v>
      </c>
      <c r="D320" s="103">
        <v>2015</v>
      </c>
      <c r="E320" s="77" t="s">
        <v>1598</v>
      </c>
      <c r="F320" s="104">
        <v>211</v>
      </c>
      <c r="G320" s="105">
        <f t="shared" si="0"/>
        <v>0</v>
      </c>
      <c r="H320" s="104">
        <v>0</v>
      </c>
      <c r="I320" s="104">
        <v>0</v>
      </c>
      <c r="J320" s="104">
        <v>163</v>
      </c>
      <c r="K320" s="80">
        <f t="shared" si="1"/>
        <v>64</v>
      </c>
      <c r="L320" s="104">
        <v>0</v>
      </c>
      <c r="M320" s="104">
        <v>64</v>
      </c>
      <c r="N320" s="104">
        <v>121</v>
      </c>
      <c r="O320" s="104">
        <v>50</v>
      </c>
      <c r="P320" s="104">
        <v>470</v>
      </c>
      <c r="Q320" s="104">
        <v>0</v>
      </c>
      <c r="R320" s="104">
        <v>965</v>
      </c>
      <c r="S320" s="104">
        <v>114</v>
      </c>
      <c r="T320" s="77"/>
      <c r="U320" s="77"/>
      <c r="V320" s="77"/>
      <c r="W320" s="77"/>
      <c r="X320" s="77"/>
    </row>
    <row r="321" spans="1:24" ht="12.75" hidden="1" customHeight="1" x14ac:dyDescent="0.15">
      <c r="A321" s="77" t="s">
        <v>563</v>
      </c>
      <c r="B321" s="77" t="s">
        <v>472</v>
      </c>
      <c r="C321" s="77" t="s">
        <v>67</v>
      </c>
      <c r="D321" s="103">
        <v>2015</v>
      </c>
      <c r="E321" s="77" t="s">
        <v>1598</v>
      </c>
      <c r="F321" s="104">
        <v>50</v>
      </c>
      <c r="G321" s="105">
        <f t="shared" si="0"/>
        <v>0</v>
      </c>
      <c r="H321" s="104">
        <v>0</v>
      </c>
      <c r="I321" s="104">
        <v>0</v>
      </c>
      <c r="J321" s="104">
        <v>24</v>
      </c>
      <c r="K321" s="80">
        <f t="shared" si="1"/>
        <v>0</v>
      </c>
      <c r="L321" s="104">
        <v>0</v>
      </c>
      <c r="M321" s="104">
        <v>0</v>
      </c>
      <c r="N321" s="104">
        <v>30</v>
      </c>
      <c r="O321" s="104">
        <v>59</v>
      </c>
      <c r="P321" s="104">
        <v>93</v>
      </c>
      <c r="Q321" s="104">
        <v>0</v>
      </c>
      <c r="R321" s="104">
        <v>197</v>
      </c>
      <c r="S321" s="104">
        <v>59</v>
      </c>
      <c r="T321" s="77"/>
      <c r="U321" s="77"/>
      <c r="V321" s="77"/>
      <c r="W321" s="77"/>
      <c r="X321" s="77"/>
    </row>
    <row r="322" spans="1:24" ht="12.75" hidden="1" customHeight="1" x14ac:dyDescent="0.15">
      <c r="A322" s="77" t="s">
        <v>563</v>
      </c>
      <c r="B322" s="77" t="s">
        <v>472</v>
      </c>
      <c r="C322" s="77" t="s">
        <v>67</v>
      </c>
      <c r="D322" s="103">
        <v>2016</v>
      </c>
      <c r="E322" s="77" t="s">
        <v>1598</v>
      </c>
      <c r="F322" s="104">
        <v>50</v>
      </c>
      <c r="G322" s="105">
        <f t="shared" si="0"/>
        <v>0</v>
      </c>
      <c r="H322" s="104">
        <v>0</v>
      </c>
      <c r="I322" s="104">
        <v>0</v>
      </c>
      <c r="J322" s="104">
        <v>24</v>
      </c>
      <c r="K322" s="80">
        <f t="shared" si="1"/>
        <v>54</v>
      </c>
      <c r="L322" s="104">
        <v>54</v>
      </c>
      <c r="M322" s="104">
        <v>0</v>
      </c>
      <c r="N322" s="104">
        <v>30</v>
      </c>
      <c r="O322" s="104">
        <v>0</v>
      </c>
      <c r="P322" s="104">
        <v>93</v>
      </c>
      <c r="Q322" s="104">
        <v>43</v>
      </c>
      <c r="R322" s="104">
        <v>197</v>
      </c>
      <c r="S322" s="104">
        <v>97</v>
      </c>
      <c r="T322" s="77"/>
      <c r="U322" s="77"/>
      <c r="V322" s="77"/>
      <c r="W322" s="77"/>
      <c r="X322" s="77"/>
    </row>
    <row r="323" spans="1:24" ht="12.75" hidden="1" customHeight="1" x14ac:dyDescent="0.15">
      <c r="A323" s="77" t="s">
        <v>563</v>
      </c>
      <c r="B323" s="77" t="s">
        <v>472</v>
      </c>
      <c r="C323" s="77" t="s">
        <v>67</v>
      </c>
      <c r="D323" s="103">
        <v>2017</v>
      </c>
      <c r="E323" s="77" t="s">
        <v>1598</v>
      </c>
      <c r="F323" s="104">
        <v>50</v>
      </c>
      <c r="G323" s="105">
        <f t="shared" si="0"/>
        <v>0</v>
      </c>
      <c r="H323" s="104">
        <v>0</v>
      </c>
      <c r="I323" s="104">
        <v>0</v>
      </c>
      <c r="J323" s="104">
        <v>24</v>
      </c>
      <c r="K323" s="80">
        <f t="shared" si="1"/>
        <v>0</v>
      </c>
      <c r="L323" s="104">
        <v>0</v>
      </c>
      <c r="M323" s="104">
        <v>0</v>
      </c>
      <c r="N323" s="104">
        <v>30</v>
      </c>
      <c r="O323" s="104">
        <v>0</v>
      </c>
      <c r="P323" s="104">
        <v>93</v>
      </c>
      <c r="Q323" s="104">
        <v>104</v>
      </c>
      <c r="R323" s="104">
        <v>197</v>
      </c>
      <c r="S323" s="104">
        <v>104</v>
      </c>
      <c r="T323" s="77"/>
      <c r="U323" s="77"/>
      <c r="V323" s="77"/>
      <c r="W323" s="77"/>
      <c r="X323" s="77"/>
    </row>
    <row r="324" spans="1:24" ht="12.75" hidden="1" customHeight="1" x14ac:dyDescent="0.15">
      <c r="A324" s="77" t="s">
        <v>555</v>
      </c>
      <c r="B324" s="77" t="s">
        <v>554</v>
      </c>
      <c r="C324" s="77" t="s">
        <v>83</v>
      </c>
      <c r="D324" s="103">
        <v>2014</v>
      </c>
      <c r="E324" s="77" t="s">
        <v>1598</v>
      </c>
      <c r="F324" s="104">
        <v>3</v>
      </c>
      <c r="G324" s="105">
        <f t="shared" si="0"/>
        <v>0</v>
      </c>
      <c r="H324" s="104">
        <v>0</v>
      </c>
      <c r="I324" s="104">
        <v>0</v>
      </c>
      <c r="J324" s="104">
        <v>2</v>
      </c>
      <c r="K324" s="80">
        <f t="shared" si="1"/>
        <v>0</v>
      </c>
      <c r="L324" s="104">
        <v>0</v>
      </c>
      <c r="M324" s="104">
        <v>0</v>
      </c>
      <c r="N324" s="104">
        <v>2</v>
      </c>
      <c r="O324" s="104">
        <v>0</v>
      </c>
      <c r="P324" s="104">
        <v>5</v>
      </c>
      <c r="Q324" s="104">
        <v>0</v>
      </c>
      <c r="R324" s="104">
        <v>12</v>
      </c>
      <c r="S324" s="104">
        <v>0</v>
      </c>
      <c r="T324" s="77"/>
      <c r="U324" s="77"/>
      <c r="V324" s="77"/>
      <c r="W324" s="77"/>
      <c r="X324" s="77"/>
    </row>
    <row r="325" spans="1:24" ht="12.75" hidden="1" customHeight="1" x14ac:dyDescent="0.15">
      <c r="A325" s="77" t="s">
        <v>555</v>
      </c>
      <c r="B325" s="77" t="s">
        <v>554</v>
      </c>
      <c r="C325" s="77" t="s">
        <v>83</v>
      </c>
      <c r="D325" s="103">
        <v>2015</v>
      </c>
      <c r="E325" s="77" t="s">
        <v>1598</v>
      </c>
      <c r="F325" s="104">
        <v>3</v>
      </c>
      <c r="G325" s="105">
        <f t="shared" si="0"/>
        <v>0</v>
      </c>
      <c r="H325" s="104">
        <v>0</v>
      </c>
      <c r="I325" s="104">
        <v>0</v>
      </c>
      <c r="J325" s="104">
        <v>2</v>
      </c>
      <c r="K325" s="80">
        <f t="shared" si="1"/>
        <v>1</v>
      </c>
      <c r="L325" s="104">
        <v>1</v>
      </c>
      <c r="M325" s="104">
        <v>0</v>
      </c>
      <c r="N325" s="104">
        <v>2</v>
      </c>
      <c r="O325" s="104">
        <v>1</v>
      </c>
      <c r="P325" s="104">
        <v>5</v>
      </c>
      <c r="Q325" s="104">
        <v>0</v>
      </c>
      <c r="R325" s="104">
        <v>12</v>
      </c>
      <c r="S325" s="104">
        <v>2</v>
      </c>
      <c r="T325" s="77"/>
      <c r="U325" s="77"/>
      <c r="V325" s="77"/>
      <c r="W325" s="77"/>
      <c r="X325" s="77"/>
    </row>
    <row r="326" spans="1:24" ht="12.75" hidden="1" customHeight="1" x14ac:dyDescent="0.15">
      <c r="A326" s="77" t="s">
        <v>555</v>
      </c>
      <c r="B326" s="77" t="s">
        <v>554</v>
      </c>
      <c r="C326" s="77" t="s">
        <v>83</v>
      </c>
      <c r="D326" s="103">
        <v>2017</v>
      </c>
      <c r="E326" s="77" t="s">
        <v>1598</v>
      </c>
      <c r="F326" s="104">
        <v>3</v>
      </c>
      <c r="G326" s="105">
        <f t="shared" si="0"/>
        <v>0</v>
      </c>
      <c r="H326" s="104">
        <v>0</v>
      </c>
      <c r="I326" s="104">
        <v>0</v>
      </c>
      <c r="J326" s="104">
        <v>2</v>
      </c>
      <c r="K326" s="80">
        <f t="shared" si="1"/>
        <v>0</v>
      </c>
      <c r="L326" s="104">
        <v>0</v>
      </c>
      <c r="M326" s="104">
        <v>0</v>
      </c>
      <c r="N326" s="104">
        <v>2</v>
      </c>
      <c r="O326" s="104">
        <v>0</v>
      </c>
      <c r="P326" s="104">
        <v>5</v>
      </c>
      <c r="Q326" s="104">
        <v>0</v>
      </c>
      <c r="R326" s="104">
        <v>12</v>
      </c>
      <c r="S326" s="104">
        <v>0</v>
      </c>
      <c r="T326" s="77"/>
      <c r="U326" s="77"/>
      <c r="V326" s="77"/>
      <c r="W326" s="77"/>
      <c r="X326" s="77"/>
    </row>
    <row r="327" spans="1:24" ht="12.75" hidden="1" customHeight="1" x14ac:dyDescent="0.15">
      <c r="A327" s="77" t="s">
        <v>186</v>
      </c>
      <c r="B327" s="77" t="s">
        <v>168</v>
      </c>
      <c r="C327" s="77" t="s">
        <v>144</v>
      </c>
      <c r="D327" s="103">
        <v>2014</v>
      </c>
      <c r="E327" s="77" t="s">
        <v>1598</v>
      </c>
      <c r="F327" s="104">
        <v>210</v>
      </c>
      <c r="G327" s="105">
        <f t="shared" si="0"/>
        <v>0</v>
      </c>
      <c r="H327" s="104">
        <v>0</v>
      </c>
      <c r="I327" s="104">
        <v>0</v>
      </c>
      <c r="J327" s="104">
        <v>123</v>
      </c>
      <c r="K327" s="80">
        <f t="shared" si="1"/>
        <v>0</v>
      </c>
      <c r="L327" s="104">
        <v>0</v>
      </c>
      <c r="M327" s="104">
        <v>0</v>
      </c>
      <c r="N327" s="104">
        <v>135</v>
      </c>
      <c r="O327" s="104">
        <v>20</v>
      </c>
      <c r="P327" s="104">
        <v>346</v>
      </c>
      <c r="Q327" s="104">
        <v>12</v>
      </c>
      <c r="R327" s="104">
        <v>814</v>
      </c>
      <c r="S327" s="104">
        <v>32</v>
      </c>
      <c r="T327" s="77"/>
      <c r="U327" s="77"/>
      <c r="V327" s="77"/>
      <c r="W327" s="77"/>
      <c r="X327" s="77"/>
    </row>
    <row r="328" spans="1:24" ht="12.75" hidden="1" customHeight="1" x14ac:dyDescent="0.15">
      <c r="A328" s="77" t="s">
        <v>186</v>
      </c>
      <c r="B328" s="77" t="s">
        <v>168</v>
      </c>
      <c r="C328" s="77" t="s">
        <v>144</v>
      </c>
      <c r="D328" s="103">
        <v>2015</v>
      </c>
      <c r="E328" s="77" t="s">
        <v>1598</v>
      </c>
      <c r="F328" s="104">
        <v>210</v>
      </c>
      <c r="G328" s="105">
        <f t="shared" si="0"/>
        <v>0</v>
      </c>
      <c r="H328" s="104">
        <v>0</v>
      </c>
      <c r="I328" s="104">
        <v>0</v>
      </c>
      <c r="J328" s="104">
        <v>123</v>
      </c>
      <c r="K328" s="80">
        <f t="shared" si="1"/>
        <v>0</v>
      </c>
      <c r="L328" s="104">
        <v>0</v>
      </c>
      <c r="M328" s="104">
        <v>0</v>
      </c>
      <c r="N328" s="104">
        <v>135</v>
      </c>
      <c r="O328" s="104">
        <v>50</v>
      </c>
      <c r="P328" s="104">
        <v>346</v>
      </c>
      <c r="Q328" s="104">
        <v>13</v>
      </c>
      <c r="R328" s="104">
        <v>814</v>
      </c>
      <c r="S328" s="104">
        <v>63</v>
      </c>
      <c r="T328" s="77"/>
      <c r="U328" s="77"/>
      <c r="V328" s="77"/>
      <c r="W328" s="77"/>
      <c r="X328" s="77"/>
    </row>
    <row r="329" spans="1:24" ht="12.75" hidden="1" customHeight="1" x14ac:dyDescent="0.15">
      <c r="A329" s="77" t="s">
        <v>186</v>
      </c>
      <c r="B329" s="77" t="s">
        <v>168</v>
      </c>
      <c r="C329" s="77" t="s">
        <v>144</v>
      </c>
      <c r="D329" s="103">
        <v>2016</v>
      </c>
      <c r="E329" s="77" t="s">
        <v>1598</v>
      </c>
      <c r="F329" s="104">
        <v>210</v>
      </c>
      <c r="G329" s="105">
        <f t="shared" si="0"/>
        <v>0</v>
      </c>
      <c r="H329" s="104">
        <v>0</v>
      </c>
      <c r="I329" s="104">
        <v>0</v>
      </c>
      <c r="J329" s="104">
        <v>123</v>
      </c>
      <c r="K329" s="80">
        <f t="shared" si="1"/>
        <v>6</v>
      </c>
      <c r="L329" s="104">
        <v>6</v>
      </c>
      <c r="M329" s="104">
        <v>0</v>
      </c>
      <c r="N329" s="104">
        <v>135</v>
      </c>
      <c r="O329" s="104">
        <v>0</v>
      </c>
      <c r="P329" s="104">
        <v>346</v>
      </c>
      <c r="Q329" s="104">
        <v>44</v>
      </c>
      <c r="R329" s="104">
        <v>814</v>
      </c>
      <c r="S329" s="104">
        <v>50</v>
      </c>
      <c r="T329" s="77"/>
      <c r="U329" s="77"/>
      <c r="V329" s="77"/>
      <c r="W329" s="77"/>
      <c r="X329" s="77"/>
    </row>
    <row r="330" spans="1:24" ht="12.75" hidden="1" customHeight="1" x14ac:dyDescent="0.15">
      <c r="A330" s="77" t="s">
        <v>187</v>
      </c>
      <c r="B330" s="77" t="s">
        <v>168</v>
      </c>
      <c r="C330" s="77" t="s">
        <v>144</v>
      </c>
      <c r="D330" s="103">
        <v>2014</v>
      </c>
      <c r="E330" s="77" t="s">
        <v>1598</v>
      </c>
      <c r="F330" s="104">
        <v>87</v>
      </c>
      <c r="G330" s="105">
        <f t="shared" si="0"/>
        <v>0</v>
      </c>
      <c r="H330" s="104">
        <v>0</v>
      </c>
      <c r="I330" s="104">
        <v>0</v>
      </c>
      <c r="J330" s="104">
        <v>53</v>
      </c>
      <c r="K330" s="80">
        <f t="shared" si="1"/>
        <v>0</v>
      </c>
      <c r="L330" s="104">
        <v>0</v>
      </c>
      <c r="M330" s="104">
        <v>0</v>
      </c>
      <c r="N330" s="104">
        <v>55</v>
      </c>
      <c r="O330" s="104">
        <v>0</v>
      </c>
      <c r="P330" s="104">
        <v>142</v>
      </c>
      <c r="Q330" s="104">
        <v>0</v>
      </c>
      <c r="R330" s="104">
        <v>337</v>
      </c>
      <c r="S330" s="104">
        <v>0</v>
      </c>
      <c r="T330" s="77"/>
      <c r="U330" s="77"/>
      <c r="V330" s="77"/>
      <c r="W330" s="77"/>
      <c r="X330" s="77"/>
    </row>
    <row r="331" spans="1:24" ht="12.75" hidden="1" customHeight="1" x14ac:dyDescent="0.15">
      <c r="A331" s="77" t="s">
        <v>187</v>
      </c>
      <c r="B331" s="77" t="s">
        <v>168</v>
      </c>
      <c r="C331" s="77" t="s">
        <v>144</v>
      </c>
      <c r="D331" s="103">
        <v>2015</v>
      </c>
      <c r="E331" s="77" t="s">
        <v>1598</v>
      </c>
      <c r="F331" s="104">
        <v>87</v>
      </c>
      <c r="G331" s="105">
        <f t="shared" si="0"/>
        <v>42</v>
      </c>
      <c r="H331" s="104">
        <v>42</v>
      </c>
      <c r="I331" s="104">
        <v>0</v>
      </c>
      <c r="J331" s="104">
        <v>53</v>
      </c>
      <c r="K331" s="80">
        <f t="shared" si="1"/>
        <v>1</v>
      </c>
      <c r="L331" s="104">
        <v>1</v>
      </c>
      <c r="M331" s="104">
        <v>0</v>
      </c>
      <c r="N331" s="104">
        <v>55</v>
      </c>
      <c r="O331" s="104">
        <v>0</v>
      </c>
      <c r="P331" s="104">
        <v>142</v>
      </c>
      <c r="Q331" s="104">
        <v>0</v>
      </c>
      <c r="R331" s="104">
        <v>337</v>
      </c>
      <c r="S331" s="104">
        <v>43</v>
      </c>
      <c r="T331" s="77"/>
      <c r="U331" s="77"/>
      <c r="V331" s="77"/>
      <c r="W331" s="77"/>
      <c r="X331" s="77"/>
    </row>
    <row r="332" spans="1:24" ht="12.75" hidden="1" customHeight="1" x14ac:dyDescent="0.15">
      <c r="A332" s="77" t="s">
        <v>187</v>
      </c>
      <c r="B332" s="77" t="s">
        <v>168</v>
      </c>
      <c r="C332" s="77" t="s">
        <v>144</v>
      </c>
      <c r="D332" s="103">
        <v>2016</v>
      </c>
      <c r="E332" s="77" t="s">
        <v>1598</v>
      </c>
      <c r="F332" s="104">
        <v>87</v>
      </c>
      <c r="G332" s="105">
        <f t="shared" si="0"/>
        <v>0</v>
      </c>
      <c r="H332" s="104">
        <v>0</v>
      </c>
      <c r="I332" s="104">
        <v>0</v>
      </c>
      <c r="J332" s="104">
        <v>53</v>
      </c>
      <c r="K332" s="80">
        <f t="shared" si="1"/>
        <v>0</v>
      </c>
      <c r="L332" s="104">
        <v>0</v>
      </c>
      <c r="M332" s="104">
        <v>0</v>
      </c>
      <c r="N332" s="104">
        <v>55</v>
      </c>
      <c r="O332" s="104">
        <v>2</v>
      </c>
      <c r="P332" s="104">
        <v>142</v>
      </c>
      <c r="Q332" s="104">
        <v>0</v>
      </c>
      <c r="R332" s="104">
        <v>337</v>
      </c>
      <c r="S332" s="104">
        <v>2</v>
      </c>
      <c r="T332" s="77"/>
      <c r="U332" s="77"/>
      <c r="V332" s="77"/>
      <c r="W332" s="77"/>
      <c r="X332" s="77"/>
    </row>
    <row r="333" spans="1:24" ht="12.75" hidden="1" customHeight="1" x14ac:dyDescent="0.15">
      <c r="A333" s="77" t="s">
        <v>187</v>
      </c>
      <c r="B333" s="77" t="s">
        <v>168</v>
      </c>
      <c r="C333" s="77" t="s">
        <v>144</v>
      </c>
      <c r="D333" s="103">
        <v>2017</v>
      </c>
      <c r="E333" s="77" t="s">
        <v>1598</v>
      </c>
      <c r="F333" s="104">
        <v>87</v>
      </c>
      <c r="G333" s="105">
        <f t="shared" si="0"/>
        <v>0</v>
      </c>
      <c r="H333" s="104">
        <v>0</v>
      </c>
      <c r="I333" s="104">
        <v>0</v>
      </c>
      <c r="J333" s="104">
        <v>53</v>
      </c>
      <c r="K333" s="80">
        <f t="shared" si="1"/>
        <v>0</v>
      </c>
      <c r="L333" s="104">
        <v>0</v>
      </c>
      <c r="M333" s="104">
        <v>0</v>
      </c>
      <c r="N333" s="104">
        <v>55</v>
      </c>
      <c r="O333" s="104">
        <v>1</v>
      </c>
      <c r="P333" s="104">
        <v>142</v>
      </c>
      <c r="Q333" s="104">
        <v>1</v>
      </c>
      <c r="R333" s="104">
        <v>337</v>
      </c>
      <c r="S333" s="104">
        <v>2</v>
      </c>
      <c r="T333" s="77"/>
      <c r="U333" s="77"/>
      <c r="V333" s="77"/>
      <c r="W333" s="77"/>
      <c r="X333" s="77"/>
    </row>
    <row r="334" spans="1:24" ht="12.75" hidden="1" customHeight="1" x14ac:dyDescent="0.15">
      <c r="A334" s="77" t="s">
        <v>71</v>
      </c>
      <c r="B334" s="77" t="s">
        <v>66</v>
      </c>
      <c r="C334" s="77" t="s">
        <v>67</v>
      </c>
      <c r="D334" s="103">
        <v>2015</v>
      </c>
      <c r="E334" s="77" t="s">
        <v>1598</v>
      </c>
      <c r="F334" s="104">
        <v>796</v>
      </c>
      <c r="G334" s="105">
        <f t="shared" si="0"/>
        <v>26</v>
      </c>
      <c r="H334" s="104">
        <v>26</v>
      </c>
      <c r="I334" s="104">
        <v>0</v>
      </c>
      <c r="J334" s="104">
        <v>446</v>
      </c>
      <c r="K334" s="80">
        <f t="shared" si="1"/>
        <v>39</v>
      </c>
      <c r="L334" s="104">
        <v>39</v>
      </c>
      <c r="M334" s="104">
        <v>0</v>
      </c>
      <c r="N334" s="104">
        <v>425</v>
      </c>
      <c r="O334" s="104">
        <v>4</v>
      </c>
      <c r="P334" s="104">
        <v>618</v>
      </c>
      <c r="Q334" s="104">
        <v>839</v>
      </c>
      <c r="R334" s="104">
        <v>2285</v>
      </c>
      <c r="S334" s="104">
        <v>908</v>
      </c>
      <c r="T334" s="77"/>
      <c r="U334" s="77"/>
      <c r="V334" s="77"/>
      <c r="W334" s="77"/>
      <c r="X334" s="77"/>
    </row>
    <row r="335" spans="1:24" ht="12.75" hidden="1" customHeight="1" x14ac:dyDescent="0.15">
      <c r="A335" s="77" t="s">
        <v>71</v>
      </c>
      <c r="B335" s="77" t="s">
        <v>66</v>
      </c>
      <c r="C335" s="77" t="s">
        <v>67</v>
      </c>
      <c r="D335" s="103">
        <v>2016</v>
      </c>
      <c r="E335" s="77" t="s">
        <v>1598</v>
      </c>
      <c r="F335" s="104">
        <v>796</v>
      </c>
      <c r="G335" s="105">
        <f t="shared" si="0"/>
        <v>0</v>
      </c>
      <c r="H335" s="104">
        <v>0</v>
      </c>
      <c r="I335" s="104">
        <v>0</v>
      </c>
      <c r="J335" s="104">
        <v>446</v>
      </c>
      <c r="K335" s="80">
        <f t="shared" si="1"/>
        <v>0</v>
      </c>
      <c r="L335" s="104">
        <v>0</v>
      </c>
      <c r="M335" s="104">
        <v>0</v>
      </c>
      <c r="N335" s="104">
        <v>425</v>
      </c>
      <c r="O335" s="104">
        <v>2</v>
      </c>
      <c r="P335" s="104">
        <v>618</v>
      </c>
      <c r="Q335" s="104">
        <v>612</v>
      </c>
      <c r="R335" s="104">
        <v>2285</v>
      </c>
      <c r="S335" s="104">
        <v>614</v>
      </c>
      <c r="T335" s="77"/>
      <c r="U335" s="77"/>
      <c r="V335" s="77"/>
      <c r="W335" s="77"/>
      <c r="X335" s="77"/>
    </row>
    <row r="336" spans="1:24" ht="12.75" hidden="1" customHeight="1" x14ac:dyDescent="0.15">
      <c r="A336" s="77" t="s">
        <v>71</v>
      </c>
      <c r="B336" s="77" t="s">
        <v>66</v>
      </c>
      <c r="C336" s="77" t="s">
        <v>67</v>
      </c>
      <c r="D336" s="103">
        <v>2017</v>
      </c>
      <c r="E336" s="77" t="s">
        <v>1598</v>
      </c>
      <c r="F336" s="104">
        <v>796</v>
      </c>
      <c r="G336" s="105">
        <f t="shared" si="0"/>
        <v>0</v>
      </c>
      <c r="H336" s="104">
        <v>0</v>
      </c>
      <c r="I336" s="104">
        <v>0</v>
      </c>
      <c r="J336" s="104">
        <v>446</v>
      </c>
      <c r="K336" s="80">
        <f t="shared" si="1"/>
        <v>0</v>
      </c>
      <c r="L336" s="104">
        <v>0</v>
      </c>
      <c r="M336" s="104">
        <v>0</v>
      </c>
      <c r="N336" s="104">
        <v>425</v>
      </c>
      <c r="O336" s="104">
        <v>8</v>
      </c>
      <c r="P336" s="104">
        <v>618</v>
      </c>
      <c r="Q336" s="104">
        <v>1187</v>
      </c>
      <c r="R336" s="104">
        <v>2285</v>
      </c>
      <c r="S336" s="104">
        <v>1195</v>
      </c>
      <c r="T336" s="77"/>
      <c r="U336" s="77"/>
      <c r="V336" s="77"/>
      <c r="W336" s="77"/>
      <c r="X336" s="77"/>
    </row>
    <row r="337" spans="1:24" ht="12.75" hidden="1" customHeight="1" x14ac:dyDescent="0.15">
      <c r="A337" s="77" t="s">
        <v>484</v>
      </c>
      <c r="B337" s="77" t="s">
        <v>449</v>
      </c>
      <c r="C337" s="77" t="s">
        <v>67</v>
      </c>
      <c r="D337" s="103">
        <v>2015</v>
      </c>
      <c r="E337" s="77" t="s">
        <v>1598</v>
      </c>
      <c r="F337" s="104">
        <v>64</v>
      </c>
      <c r="G337" s="105">
        <f t="shared" si="0"/>
        <v>0</v>
      </c>
      <c r="H337" s="104">
        <v>0</v>
      </c>
      <c r="I337" s="104">
        <v>0</v>
      </c>
      <c r="J337" s="104">
        <v>54</v>
      </c>
      <c r="K337" s="80">
        <f t="shared" si="1"/>
        <v>8</v>
      </c>
      <c r="L337" s="104">
        <v>8</v>
      </c>
      <c r="M337" s="104">
        <v>0</v>
      </c>
      <c r="N337" s="104">
        <v>83</v>
      </c>
      <c r="O337" s="104">
        <v>0</v>
      </c>
      <c r="P337" s="104">
        <v>266</v>
      </c>
      <c r="Q337" s="104">
        <v>0</v>
      </c>
      <c r="R337" s="104">
        <v>467</v>
      </c>
      <c r="S337" s="104">
        <v>8</v>
      </c>
      <c r="T337" s="77"/>
      <c r="U337" s="77"/>
      <c r="V337" s="77"/>
      <c r="W337" s="77"/>
      <c r="X337" s="77"/>
    </row>
    <row r="338" spans="1:24" ht="12.75" hidden="1" customHeight="1" x14ac:dyDescent="0.15">
      <c r="A338" s="77" t="s">
        <v>484</v>
      </c>
      <c r="B338" s="77" t="s">
        <v>449</v>
      </c>
      <c r="C338" s="77" t="s">
        <v>67</v>
      </c>
      <c r="D338" s="103">
        <v>2016</v>
      </c>
      <c r="E338" s="77" t="s">
        <v>1598</v>
      </c>
      <c r="F338" s="104">
        <v>64</v>
      </c>
      <c r="G338" s="105">
        <f t="shared" si="0"/>
        <v>0</v>
      </c>
      <c r="H338" s="104">
        <v>0</v>
      </c>
      <c r="I338" s="104">
        <v>0</v>
      </c>
      <c r="J338" s="104">
        <v>54</v>
      </c>
      <c r="K338" s="80">
        <f t="shared" si="1"/>
        <v>0</v>
      </c>
      <c r="L338" s="104">
        <v>0</v>
      </c>
      <c r="M338" s="104">
        <v>0</v>
      </c>
      <c r="N338" s="104">
        <v>83</v>
      </c>
      <c r="O338" s="104">
        <v>33</v>
      </c>
      <c r="P338" s="104">
        <v>266</v>
      </c>
      <c r="Q338" s="104">
        <v>0</v>
      </c>
      <c r="R338" s="104">
        <v>467</v>
      </c>
      <c r="S338" s="104">
        <v>33</v>
      </c>
      <c r="T338" s="77"/>
      <c r="U338" s="77"/>
      <c r="V338" s="77"/>
      <c r="W338" s="77"/>
      <c r="X338" s="77"/>
    </row>
    <row r="339" spans="1:24" ht="12.75" hidden="1" customHeight="1" x14ac:dyDescent="0.15">
      <c r="A339" s="77" t="s">
        <v>324</v>
      </c>
      <c r="B339" s="77" t="s">
        <v>316</v>
      </c>
      <c r="C339" s="77" t="s">
        <v>144</v>
      </c>
      <c r="D339" s="103">
        <v>2014</v>
      </c>
      <c r="E339" s="77" t="s">
        <v>1598</v>
      </c>
      <c r="F339" s="104">
        <v>374</v>
      </c>
      <c r="G339" s="105">
        <f t="shared" si="0"/>
        <v>0</v>
      </c>
      <c r="H339" s="104">
        <v>0</v>
      </c>
      <c r="I339" s="104">
        <v>0</v>
      </c>
      <c r="J339" s="104">
        <v>250</v>
      </c>
      <c r="K339" s="80">
        <f t="shared" si="1"/>
        <v>0</v>
      </c>
      <c r="L339" s="104">
        <v>0</v>
      </c>
      <c r="M339" s="104">
        <v>0</v>
      </c>
      <c r="N339" s="104">
        <v>274</v>
      </c>
      <c r="O339" s="104">
        <v>0</v>
      </c>
      <c r="P339" s="104">
        <v>565</v>
      </c>
      <c r="Q339" s="104">
        <v>429</v>
      </c>
      <c r="R339" s="104">
        <v>1463</v>
      </c>
      <c r="S339" s="104">
        <v>429</v>
      </c>
      <c r="T339" s="77"/>
      <c r="U339" s="77"/>
      <c r="V339" s="77"/>
      <c r="W339" s="77"/>
      <c r="X339" s="77"/>
    </row>
    <row r="340" spans="1:24" ht="12.75" hidden="1" customHeight="1" x14ac:dyDescent="0.15">
      <c r="A340" s="77" t="s">
        <v>324</v>
      </c>
      <c r="B340" s="77" t="s">
        <v>316</v>
      </c>
      <c r="C340" s="77" t="s">
        <v>144</v>
      </c>
      <c r="D340" s="103">
        <v>2015</v>
      </c>
      <c r="E340" s="77" t="s">
        <v>1598</v>
      </c>
      <c r="F340" s="104">
        <v>374</v>
      </c>
      <c r="G340" s="105">
        <f t="shared" si="0"/>
        <v>0</v>
      </c>
      <c r="H340" s="104">
        <v>0</v>
      </c>
      <c r="I340" s="104">
        <v>0</v>
      </c>
      <c r="J340" s="104">
        <v>250</v>
      </c>
      <c r="K340" s="80">
        <f t="shared" si="1"/>
        <v>0</v>
      </c>
      <c r="L340" s="104">
        <v>0</v>
      </c>
      <c r="M340" s="104">
        <v>0</v>
      </c>
      <c r="N340" s="104">
        <v>274</v>
      </c>
      <c r="O340" s="104">
        <v>0</v>
      </c>
      <c r="P340" s="104">
        <v>565</v>
      </c>
      <c r="Q340" s="104">
        <v>306</v>
      </c>
      <c r="R340" s="104">
        <v>1463</v>
      </c>
      <c r="S340" s="104">
        <v>306</v>
      </c>
      <c r="T340" s="77"/>
      <c r="U340" s="77"/>
      <c r="V340" s="77"/>
      <c r="W340" s="77"/>
      <c r="X340" s="77"/>
    </row>
    <row r="341" spans="1:24" ht="12.75" hidden="1" customHeight="1" x14ac:dyDescent="0.15">
      <c r="A341" s="77" t="s">
        <v>324</v>
      </c>
      <c r="B341" s="77" t="s">
        <v>316</v>
      </c>
      <c r="C341" s="77" t="s">
        <v>144</v>
      </c>
      <c r="D341" s="103">
        <v>2016</v>
      </c>
      <c r="E341" s="77" t="s">
        <v>1598</v>
      </c>
      <c r="F341" s="104">
        <v>374</v>
      </c>
      <c r="G341" s="105">
        <f t="shared" si="0"/>
        <v>0</v>
      </c>
      <c r="H341" s="104">
        <v>0</v>
      </c>
      <c r="I341" s="104">
        <v>0</v>
      </c>
      <c r="J341" s="104">
        <v>250</v>
      </c>
      <c r="K341" s="80">
        <f t="shared" si="1"/>
        <v>0</v>
      </c>
      <c r="L341" s="104">
        <v>0</v>
      </c>
      <c r="M341" s="104">
        <v>0</v>
      </c>
      <c r="N341" s="104">
        <v>274</v>
      </c>
      <c r="O341" s="104">
        <v>0</v>
      </c>
      <c r="P341" s="104">
        <v>565</v>
      </c>
      <c r="Q341" s="104">
        <v>515</v>
      </c>
      <c r="R341" s="104">
        <v>1463</v>
      </c>
      <c r="S341" s="104">
        <v>515</v>
      </c>
      <c r="T341" s="77"/>
      <c r="U341" s="77"/>
      <c r="V341" s="77"/>
      <c r="W341" s="77"/>
      <c r="X341" s="77"/>
    </row>
    <row r="342" spans="1:24" ht="12.75" hidden="1" customHeight="1" x14ac:dyDescent="0.15">
      <c r="A342" s="77" t="s">
        <v>324</v>
      </c>
      <c r="B342" s="77" t="s">
        <v>316</v>
      </c>
      <c r="C342" s="77" t="s">
        <v>144</v>
      </c>
      <c r="D342" s="103">
        <v>2017</v>
      </c>
      <c r="E342" s="77" t="s">
        <v>1598</v>
      </c>
      <c r="F342" s="104">
        <v>374</v>
      </c>
      <c r="G342" s="105">
        <f t="shared" si="0"/>
        <v>0</v>
      </c>
      <c r="H342" s="104">
        <v>0</v>
      </c>
      <c r="I342" s="104">
        <v>0</v>
      </c>
      <c r="J342" s="104">
        <v>250</v>
      </c>
      <c r="K342" s="80">
        <f t="shared" si="1"/>
        <v>0</v>
      </c>
      <c r="L342" s="104">
        <v>0</v>
      </c>
      <c r="M342" s="104">
        <v>0</v>
      </c>
      <c r="N342" s="104">
        <v>274</v>
      </c>
      <c r="O342" s="104">
        <v>0</v>
      </c>
      <c r="P342" s="104">
        <v>565</v>
      </c>
      <c r="Q342" s="104">
        <v>233</v>
      </c>
      <c r="R342" s="104">
        <v>1463</v>
      </c>
      <c r="S342" s="104">
        <v>233</v>
      </c>
      <c r="T342" s="77"/>
      <c r="U342" s="77"/>
      <c r="V342" s="77"/>
      <c r="W342" s="77"/>
      <c r="X342" s="77"/>
    </row>
    <row r="343" spans="1:24" ht="12.75" hidden="1" customHeight="1" x14ac:dyDescent="0.15">
      <c r="A343" s="77" t="s">
        <v>426</v>
      </c>
      <c r="B343" s="77" t="s">
        <v>416</v>
      </c>
      <c r="C343" s="77" t="s">
        <v>417</v>
      </c>
      <c r="D343" s="103">
        <v>2013</v>
      </c>
      <c r="E343" s="77" t="s">
        <v>1598</v>
      </c>
      <c r="F343" s="104">
        <v>1448</v>
      </c>
      <c r="G343" s="105">
        <f t="shared" si="0"/>
        <v>48</v>
      </c>
      <c r="H343" s="104">
        <v>48</v>
      </c>
      <c r="I343" s="104">
        <v>0</v>
      </c>
      <c r="J343" s="104">
        <v>1101</v>
      </c>
      <c r="K343" s="80">
        <f t="shared" si="1"/>
        <v>2</v>
      </c>
      <c r="L343" s="104">
        <v>2</v>
      </c>
      <c r="M343" s="104">
        <v>0</v>
      </c>
      <c r="N343" s="104">
        <v>1019</v>
      </c>
      <c r="O343" s="104">
        <v>24</v>
      </c>
      <c r="P343" s="104">
        <v>2237</v>
      </c>
      <c r="Q343" s="104">
        <v>12</v>
      </c>
      <c r="R343" s="104">
        <v>5805</v>
      </c>
      <c r="S343" s="104">
        <v>86</v>
      </c>
      <c r="T343" s="77"/>
      <c r="U343" s="77"/>
      <c r="V343" s="77"/>
      <c r="W343" s="77"/>
      <c r="X343" s="77"/>
    </row>
    <row r="344" spans="1:24" ht="12.75" hidden="1" customHeight="1" x14ac:dyDescent="0.15">
      <c r="A344" s="77" t="s">
        <v>426</v>
      </c>
      <c r="B344" s="77" t="s">
        <v>416</v>
      </c>
      <c r="C344" s="77" t="s">
        <v>417</v>
      </c>
      <c r="D344" s="103">
        <v>2014</v>
      </c>
      <c r="E344" s="77" t="s">
        <v>1598</v>
      </c>
      <c r="F344" s="104">
        <v>1448</v>
      </c>
      <c r="G344" s="105">
        <f t="shared" si="0"/>
        <v>0</v>
      </c>
      <c r="H344" s="104">
        <v>0</v>
      </c>
      <c r="I344" s="104">
        <v>0</v>
      </c>
      <c r="J344" s="104">
        <v>1101</v>
      </c>
      <c r="K344" s="80">
        <f t="shared" si="1"/>
        <v>0</v>
      </c>
      <c r="L344" s="104">
        <v>0</v>
      </c>
      <c r="M344" s="104">
        <v>0</v>
      </c>
      <c r="N344" s="104">
        <v>1019</v>
      </c>
      <c r="O344" s="104">
        <v>8</v>
      </c>
      <c r="P344" s="104">
        <v>2237</v>
      </c>
      <c r="Q344" s="104">
        <v>24</v>
      </c>
      <c r="R344" s="104">
        <v>5805</v>
      </c>
      <c r="S344" s="104">
        <v>32</v>
      </c>
      <c r="T344" s="77"/>
      <c r="U344" s="77"/>
      <c r="V344" s="77"/>
      <c r="W344" s="77"/>
      <c r="X344" s="77"/>
    </row>
    <row r="345" spans="1:24" ht="12.75" hidden="1" customHeight="1" x14ac:dyDescent="0.15">
      <c r="A345" s="77" t="s">
        <v>426</v>
      </c>
      <c r="B345" s="77" t="s">
        <v>416</v>
      </c>
      <c r="C345" s="77" t="s">
        <v>417</v>
      </c>
      <c r="D345" s="103">
        <v>2015</v>
      </c>
      <c r="E345" s="77" t="s">
        <v>1598</v>
      </c>
      <c r="F345" s="104">
        <v>1448</v>
      </c>
      <c r="G345" s="105">
        <f t="shared" si="0"/>
        <v>0</v>
      </c>
      <c r="H345" s="104">
        <v>0</v>
      </c>
      <c r="I345" s="104">
        <v>0</v>
      </c>
      <c r="J345" s="104">
        <v>1101</v>
      </c>
      <c r="K345" s="80">
        <f t="shared" si="1"/>
        <v>1</v>
      </c>
      <c r="L345" s="104">
        <v>1</v>
      </c>
      <c r="M345" s="104">
        <v>0</v>
      </c>
      <c r="N345" s="104">
        <v>1019</v>
      </c>
      <c r="O345" s="104">
        <v>2</v>
      </c>
      <c r="P345" s="104">
        <v>2237</v>
      </c>
      <c r="Q345" s="104">
        <v>23</v>
      </c>
      <c r="R345" s="104">
        <v>5805</v>
      </c>
      <c r="S345" s="104">
        <v>26</v>
      </c>
      <c r="T345" s="77"/>
      <c r="U345" s="77"/>
      <c r="V345" s="77"/>
      <c r="W345" s="77"/>
      <c r="X345" s="77"/>
    </row>
    <row r="346" spans="1:24" ht="12.75" hidden="1" customHeight="1" x14ac:dyDescent="0.15">
      <c r="A346" s="77" t="s">
        <v>426</v>
      </c>
      <c r="B346" s="77" t="s">
        <v>416</v>
      </c>
      <c r="C346" s="77" t="s">
        <v>417</v>
      </c>
      <c r="D346" s="103">
        <v>2016</v>
      </c>
      <c r="E346" s="77" t="s">
        <v>1598</v>
      </c>
      <c r="F346" s="104">
        <v>1448</v>
      </c>
      <c r="G346" s="105">
        <f t="shared" si="0"/>
        <v>0</v>
      </c>
      <c r="H346" s="104">
        <v>0</v>
      </c>
      <c r="I346" s="104">
        <v>0</v>
      </c>
      <c r="J346" s="104">
        <v>1101</v>
      </c>
      <c r="K346" s="80">
        <f t="shared" si="1"/>
        <v>6</v>
      </c>
      <c r="L346" s="104">
        <v>6</v>
      </c>
      <c r="M346" s="104">
        <v>0</v>
      </c>
      <c r="N346" s="104">
        <v>1019</v>
      </c>
      <c r="O346" s="104">
        <v>0</v>
      </c>
      <c r="P346" s="104">
        <v>2237</v>
      </c>
      <c r="Q346" s="104">
        <v>78</v>
      </c>
      <c r="R346" s="104">
        <v>5805</v>
      </c>
      <c r="S346" s="104">
        <v>84</v>
      </c>
      <c r="T346" s="77"/>
      <c r="U346" s="77"/>
      <c r="V346" s="77"/>
      <c r="W346" s="77"/>
      <c r="X346" s="77"/>
    </row>
    <row r="347" spans="1:24" ht="12.75" hidden="1" customHeight="1" x14ac:dyDescent="0.15">
      <c r="A347" s="77" t="s">
        <v>426</v>
      </c>
      <c r="B347" s="77" t="s">
        <v>416</v>
      </c>
      <c r="C347" s="77" t="s">
        <v>417</v>
      </c>
      <c r="D347" s="103">
        <v>2017</v>
      </c>
      <c r="E347" s="77" t="s">
        <v>1598</v>
      </c>
      <c r="F347" s="104">
        <v>1448</v>
      </c>
      <c r="G347" s="105">
        <f t="shared" si="0"/>
        <v>0</v>
      </c>
      <c r="H347" s="104">
        <v>0</v>
      </c>
      <c r="I347" s="104">
        <v>0</v>
      </c>
      <c r="J347" s="104">
        <v>1101</v>
      </c>
      <c r="K347" s="80">
        <f t="shared" si="1"/>
        <v>0</v>
      </c>
      <c r="L347" s="104">
        <v>0</v>
      </c>
      <c r="M347" s="104">
        <v>0</v>
      </c>
      <c r="N347" s="104">
        <v>1019</v>
      </c>
      <c r="O347" s="104">
        <v>0</v>
      </c>
      <c r="P347" s="104">
        <v>2237</v>
      </c>
      <c r="Q347" s="104">
        <v>51</v>
      </c>
      <c r="R347" s="104">
        <v>5805</v>
      </c>
      <c r="S347" s="104">
        <v>51</v>
      </c>
      <c r="T347" s="77"/>
      <c r="U347" s="77"/>
      <c r="V347" s="77"/>
      <c r="W347" s="77"/>
      <c r="X347" s="77"/>
    </row>
    <row r="348" spans="1:24" ht="12.75" hidden="1" customHeight="1" x14ac:dyDescent="0.15">
      <c r="A348" s="77" t="s">
        <v>147</v>
      </c>
      <c r="B348" s="77" t="s">
        <v>143</v>
      </c>
      <c r="C348" s="77" t="s">
        <v>144</v>
      </c>
      <c r="D348" s="103">
        <v>2014</v>
      </c>
      <c r="E348" s="77" t="s">
        <v>1598</v>
      </c>
      <c r="F348" s="104">
        <v>487</v>
      </c>
      <c r="G348" s="105">
        <f t="shared" si="0"/>
        <v>0</v>
      </c>
      <c r="H348" s="104">
        <v>0</v>
      </c>
      <c r="I348" s="104">
        <v>0</v>
      </c>
      <c r="J348" s="104">
        <v>300</v>
      </c>
      <c r="K348" s="80">
        <f t="shared" si="1"/>
        <v>3</v>
      </c>
      <c r="L348" s="104">
        <v>3</v>
      </c>
      <c r="M348" s="104">
        <v>0</v>
      </c>
      <c r="N348" s="104">
        <v>297</v>
      </c>
      <c r="O348" s="104">
        <v>0</v>
      </c>
      <c r="P348" s="104">
        <v>840</v>
      </c>
      <c r="Q348" s="104">
        <v>43</v>
      </c>
      <c r="R348" s="104">
        <v>1924</v>
      </c>
      <c r="S348" s="104">
        <v>46</v>
      </c>
      <c r="T348" s="77"/>
      <c r="U348" s="77"/>
      <c r="V348" s="77"/>
      <c r="W348" s="77"/>
      <c r="X348" s="77"/>
    </row>
    <row r="349" spans="1:24" ht="12.75" hidden="1" customHeight="1" x14ac:dyDescent="0.15">
      <c r="A349" s="77" t="s">
        <v>147</v>
      </c>
      <c r="B349" s="77" t="s">
        <v>143</v>
      </c>
      <c r="C349" s="77" t="s">
        <v>144</v>
      </c>
      <c r="D349" s="103">
        <v>2015</v>
      </c>
      <c r="E349" s="77" t="s">
        <v>1598</v>
      </c>
      <c r="F349" s="104">
        <v>487</v>
      </c>
      <c r="G349" s="105">
        <f t="shared" si="0"/>
        <v>0</v>
      </c>
      <c r="H349" s="104">
        <v>0</v>
      </c>
      <c r="I349" s="104">
        <v>0</v>
      </c>
      <c r="J349" s="104">
        <v>300</v>
      </c>
      <c r="K349" s="80">
        <f t="shared" si="1"/>
        <v>5</v>
      </c>
      <c r="L349" s="104">
        <v>5</v>
      </c>
      <c r="M349" s="104">
        <v>0</v>
      </c>
      <c r="N349" s="104">
        <v>297</v>
      </c>
      <c r="O349" s="104">
        <v>84</v>
      </c>
      <c r="P349" s="104">
        <v>840</v>
      </c>
      <c r="Q349" s="104">
        <v>11</v>
      </c>
      <c r="R349" s="104">
        <v>1924</v>
      </c>
      <c r="S349" s="104">
        <v>100</v>
      </c>
      <c r="T349" s="77"/>
      <c r="U349" s="77"/>
      <c r="V349" s="77"/>
      <c r="W349" s="77"/>
      <c r="X349" s="77"/>
    </row>
    <row r="350" spans="1:24" ht="12.75" hidden="1" customHeight="1" x14ac:dyDescent="0.15">
      <c r="A350" s="77" t="s">
        <v>147</v>
      </c>
      <c r="B350" s="77" t="s">
        <v>143</v>
      </c>
      <c r="C350" s="77" t="s">
        <v>144</v>
      </c>
      <c r="D350" s="103">
        <v>2016</v>
      </c>
      <c r="E350" s="77" t="s">
        <v>1598</v>
      </c>
      <c r="F350" s="104">
        <v>487</v>
      </c>
      <c r="G350" s="105">
        <f t="shared" si="0"/>
        <v>0</v>
      </c>
      <c r="H350" s="104">
        <v>0</v>
      </c>
      <c r="I350" s="104">
        <v>0</v>
      </c>
      <c r="J350" s="104">
        <v>300</v>
      </c>
      <c r="K350" s="80">
        <f t="shared" si="1"/>
        <v>6</v>
      </c>
      <c r="L350" s="104">
        <v>6</v>
      </c>
      <c r="M350" s="104">
        <v>0</v>
      </c>
      <c r="N350" s="104">
        <v>297</v>
      </c>
      <c r="O350" s="104">
        <v>0</v>
      </c>
      <c r="P350" s="104">
        <v>840</v>
      </c>
      <c r="Q350" s="104">
        <v>4</v>
      </c>
      <c r="R350" s="104">
        <v>1924</v>
      </c>
      <c r="S350" s="104">
        <v>10</v>
      </c>
      <c r="T350" s="77"/>
      <c r="U350" s="77"/>
      <c r="V350" s="77"/>
      <c r="W350" s="77"/>
      <c r="X350" s="77"/>
    </row>
    <row r="351" spans="1:24" ht="12.75" hidden="1" customHeight="1" x14ac:dyDescent="0.15">
      <c r="A351" s="77" t="s">
        <v>147</v>
      </c>
      <c r="B351" s="77" t="s">
        <v>143</v>
      </c>
      <c r="C351" s="77" t="s">
        <v>144</v>
      </c>
      <c r="D351" s="103">
        <v>2017</v>
      </c>
      <c r="E351" s="77" t="s">
        <v>1598</v>
      </c>
      <c r="F351" s="104">
        <v>487</v>
      </c>
      <c r="G351" s="105">
        <f t="shared" si="0"/>
        <v>0</v>
      </c>
      <c r="H351" s="104">
        <v>0</v>
      </c>
      <c r="I351" s="104">
        <v>0</v>
      </c>
      <c r="J351" s="104">
        <v>300</v>
      </c>
      <c r="K351" s="80">
        <f t="shared" si="1"/>
        <v>67</v>
      </c>
      <c r="L351" s="104">
        <v>0</v>
      </c>
      <c r="M351" s="104">
        <v>67</v>
      </c>
      <c r="N351" s="104">
        <v>297</v>
      </c>
      <c r="O351" s="104">
        <v>7</v>
      </c>
      <c r="P351" s="104">
        <v>840</v>
      </c>
      <c r="Q351" s="104">
        <v>0</v>
      </c>
      <c r="R351" s="104">
        <v>1924</v>
      </c>
      <c r="S351" s="104">
        <v>74</v>
      </c>
      <c r="T351" s="77"/>
      <c r="U351" s="77"/>
      <c r="V351" s="77"/>
      <c r="W351" s="77"/>
      <c r="X351" s="77"/>
    </row>
    <row r="352" spans="1:24" ht="12.75" hidden="1" customHeight="1" x14ac:dyDescent="0.15">
      <c r="A352" s="77" t="s">
        <v>106</v>
      </c>
      <c r="B352" s="77" t="s">
        <v>99</v>
      </c>
      <c r="C352" s="77" t="s">
        <v>67</v>
      </c>
      <c r="D352" s="103">
        <v>2014</v>
      </c>
      <c r="E352" s="77" t="s">
        <v>1598</v>
      </c>
      <c r="F352" s="104">
        <v>100</v>
      </c>
      <c r="G352" s="105">
        <f t="shared" si="0"/>
        <v>56</v>
      </c>
      <c r="H352" s="104">
        <v>56</v>
      </c>
      <c r="I352" s="104">
        <v>0</v>
      </c>
      <c r="J352" s="104">
        <v>63</v>
      </c>
      <c r="K352" s="80">
        <f t="shared" si="1"/>
        <v>0</v>
      </c>
      <c r="L352" s="104">
        <v>0</v>
      </c>
      <c r="M352" s="104">
        <v>0</v>
      </c>
      <c r="N352" s="104">
        <v>69</v>
      </c>
      <c r="O352" s="104">
        <v>0</v>
      </c>
      <c r="P352" s="104">
        <v>166</v>
      </c>
      <c r="Q352" s="104">
        <v>6</v>
      </c>
      <c r="R352" s="104">
        <v>398</v>
      </c>
      <c r="S352" s="104">
        <v>62</v>
      </c>
      <c r="T352" s="77"/>
      <c r="U352" s="77"/>
      <c r="V352" s="77"/>
      <c r="W352" s="77"/>
      <c r="X352" s="77"/>
    </row>
    <row r="353" spans="1:24" ht="12.75" hidden="1" customHeight="1" x14ac:dyDescent="0.15">
      <c r="A353" s="77" t="s">
        <v>106</v>
      </c>
      <c r="B353" s="77" t="s">
        <v>99</v>
      </c>
      <c r="C353" s="77" t="s">
        <v>67</v>
      </c>
      <c r="D353" s="103">
        <v>2015</v>
      </c>
      <c r="E353" s="77" t="s">
        <v>1598</v>
      </c>
      <c r="F353" s="104">
        <v>100</v>
      </c>
      <c r="G353" s="105">
        <f t="shared" si="0"/>
        <v>0</v>
      </c>
      <c r="H353" s="104">
        <v>0</v>
      </c>
      <c r="I353" s="104">
        <v>0</v>
      </c>
      <c r="J353" s="104">
        <v>63</v>
      </c>
      <c r="K353" s="80">
        <f t="shared" si="1"/>
        <v>6</v>
      </c>
      <c r="L353" s="104">
        <v>6</v>
      </c>
      <c r="M353" s="104">
        <v>0</v>
      </c>
      <c r="N353" s="104">
        <v>69</v>
      </c>
      <c r="O353" s="104">
        <v>26</v>
      </c>
      <c r="P353" s="104">
        <v>166</v>
      </c>
      <c r="Q353" s="104">
        <v>229</v>
      </c>
      <c r="R353" s="104">
        <v>398</v>
      </c>
      <c r="S353" s="104">
        <v>261</v>
      </c>
      <c r="T353" s="77"/>
      <c r="U353" s="77"/>
      <c r="V353" s="77"/>
      <c r="W353" s="77"/>
      <c r="X353" s="77"/>
    </row>
    <row r="354" spans="1:24" ht="12.75" hidden="1" customHeight="1" x14ac:dyDescent="0.15">
      <c r="A354" s="77" t="s">
        <v>106</v>
      </c>
      <c r="B354" s="77" t="s">
        <v>99</v>
      </c>
      <c r="C354" s="77" t="s">
        <v>67</v>
      </c>
      <c r="D354" s="103">
        <v>2016</v>
      </c>
      <c r="E354" s="77" t="s">
        <v>1598</v>
      </c>
      <c r="F354" s="104">
        <v>100</v>
      </c>
      <c r="G354" s="105">
        <f t="shared" si="0"/>
        <v>0</v>
      </c>
      <c r="H354" s="104">
        <v>0</v>
      </c>
      <c r="I354" s="104">
        <v>0</v>
      </c>
      <c r="J354" s="104">
        <v>63</v>
      </c>
      <c r="K354" s="80">
        <f t="shared" si="1"/>
        <v>0</v>
      </c>
      <c r="L354" s="104">
        <v>0</v>
      </c>
      <c r="M354" s="104">
        <v>0</v>
      </c>
      <c r="N354" s="104">
        <v>69</v>
      </c>
      <c r="O354" s="104">
        <v>0</v>
      </c>
      <c r="P354" s="104">
        <v>166</v>
      </c>
      <c r="Q354" s="104">
        <v>7</v>
      </c>
      <c r="R354" s="104">
        <v>398</v>
      </c>
      <c r="S354" s="104">
        <v>7</v>
      </c>
      <c r="T354" s="77"/>
      <c r="U354" s="77"/>
      <c r="V354" s="77"/>
      <c r="W354" s="77"/>
      <c r="X354" s="77"/>
    </row>
    <row r="355" spans="1:24" ht="12.75" hidden="1" customHeight="1" x14ac:dyDescent="0.15">
      <c r="A355" s="77" t="s">
        <v>106</v>
      </c>
      <c r="B355" s="77" t="s">
        <v>99</v>
      </c>
      <c r="C355" s="77" t="s">
        <v>67</v>
      </c>
      <c r="D355" s="103">
        <v>2017</v>
      </c>
      <c r="E355" s="77" t="s">
        <v>1598</v>
      </c>
      <c r="F355" s="104">
        <v>100</v>
      </c>
      <c r="G355" s="105">
        <f t="shared" si="0"/>
        <v>62</v>
      </c>
      <c r="H355" s="104">
        <v>62</v>
      </c>
      <c r="I355" s="104">
        <v>0</v>
      </c>
      <c r="J355" s="104">
        <v>63</v>
      </c>
      <c r="K355" s="80">
        <f t="shared" si="1"/>
        <v>0</v>
      </c>
      <c r="L355" s="104">
        <v>0</v>
      </c>
      <c r="M355" s="104">
        <v>0</v>
      </c>
      <c r="N355" s="104">
        <v>69</v>
      </c>
      <c r="O355" s="104">
        <v>0</v>
      </c>
      <c r="P355" s="104">
        <v>166</v>
      </c>
      <c r="Q355" s="104">
        <v>7</v>
      </c>
      <c r="R355" s="104">
        <v>398</v>
      </c>
      <c r="S355" s="104">
        <v>69</v>
      </c>
      <c r="T355" s="77"/>
      <c r="U355" s="77"/>
      <c r="V355" s="77"/>
      <c r="W355" s="77"/>
      <c r="X355" s="77"/>
    </row>
    <row r="356" spans="1:24" ht="12.75" hidden="1" customHeight="1" x14ac:dyDescent="0.15">
      <c r="A356" s="77" t="s">
        <v>124</v>
      </c>
      <c r="B356" s="77" t="s">
        <v>122</v>
      </c>
      <c r="C356" s="77" t="s">
        <v>123</v>
      </c>
      <c r="D356" s="103">
        <v>2013</v>
      </c>
      <c r="E356" s="77" t="s">
        <v>1598</v>
      </c>
      <c r="F356" s="104">
        <v>1086</v>
      </c>
      <c r="G356" s="105">
        <f t="shared" si="0"/>
        <v>42</v>
      </c>
      <c r="H356" s="104">
        <v>42</v>
      </c>
      <c r="I356" s="104">
        <v>0</v>
      </c>
      <c r="J356" s="104">
        <v>762</v>
      </c>
      <c r="K356" s="80">
        <f t="shared" si="1"/>
        <v>29</v>
      </c>
      <c r="L356" s="104">
        <v>29</v>
      </c>
      <c r="M356" s="104">
        <v>0</v>
      </c>
      <c r="N356" s="104">
        <v>823</v>
      </c>
      <c r="O356" s="104">
        <v>7</v>
      </c>
      <c r="P356" s="104">
        <v>1757</v>
      </c>
      <c r="Q356" s="104">
        <v>685</v>
      </c>
      <c r="R356" s="104">
        <v>4428</v>
      </c>
      <c r="S356" s="104">
        <v>763</v>
      </c>
      <c r="T356" s="77"/>
      <c r="U356" s="77"/>
      <c r="V356" s="77"/>
      <c r="W356" s="77"/>
      <c r="X356" s="77"/>
    </row>
    <row r="357" spans="1:24" ht="12.75" hidden="1" customHeight="1" x14ac:dyDescent="0.15">
      <c r="A357" s="77" t="s">
        <v>124</v>
      </c>
      <c r="B357" s="77" t="s">
        <v>122</v>
      </c>
      <c r="C357" s="77" t="s">
        <v>123</v>
      </c>
      <c r="D357" s="103">
        <v>2014</v>
      </c>
      <c r="E357" s="77" t="s">
        <v>1598</v>
      </c>
      <c r="F357" s="104">
        <v>1086</v>
      </c>
      <c r="G357" s="105">
        <f t="shared" si="0"/>
        <v>1</v>
      </c>
      <c r="H357" s="104">
        <v>1</v>
      </c>
      <c r="I357" s="104">
        <v>0</v>
      </c>
      <c r="J357" s="104">
        <v>762</v>
      </c>
      <c r="K357" s="80">
        <f t="shared" si="1"/>
        <v>55</v>
      </c>
      <c r="L357" s="104">
        <v>55</v>
      </c>
      <c r="M357" s="104">
        <v>0</v>
      </c>
      <c r="N357" s="104">
        <v>823</v>
      </c>
      <c r="O357" s="104">
        <v>13</v>
      </c>
      <c r="P357" s="104">
        <v>1757</v>
      </c>
      <c r="Q357" s="104">
        <v>343</v>
      </c>
      <c r="R357" s="104">
        <v>4428</v>
      </c>
      <c r="S357" s="104">
        <v>412</v>
      </c>
      <c r="T357" s="77"/>
      <c r="U357" s="77"/>
      <c r="V357" s="77"/>
      <c r="W357" s="77"/>
      <c r="X357" s="77"/>
    </row>
    <row r="358" spans="1:24" ht="12.75" hidden="1" customHeight="1" x14ac:dyDescent="0.15">
      <c r="A358" s="77" t="s">
        <v>124</v>
      </c>
      <c r="B358" s="77" t="s">
        <v>122</v>
      </c>
      <c r="C358" s="77" t="s">
        <v>123</v>
      </c>
      <c r="D358" s="103">
        <v>2015</v>
      </c>
      <c r="E358" s="77" t="s">
        <v>1598</v>
      </c>
      <c r="F358" s="104">
        <v>1086</v>
      </c>
      <c r="G358" s="105">
        <f t="shared" si="0"/>
        <v>0</v>
      </c>
      <c r="H358" s="104">
        <v>0</v>
      </c>
      <c r="I358" s="104">
        <v>0</v>
      </c>
      <c r="J358" s="104">
        <v>762</v>
      </c>
      <c r="K358" s="80">
        <f t="shared" si="1"/>
        <v>53</v>
      </c>
      <c r="L358" s="104">
        <v>53</v>
      </c>
      <c r="M358" s="104">
        <v>0</v>
      </c>
      <c r="N358" s="104">
        <v>823</v>
      </c>
      <c r="O358" s="104">
        <v>0</v>
      </c>
      <c r="P358" s="104">
        <v>1757</v>
      </c>
      <c r="Q358" s="104">
        <v>512</v>
      </c>
      <c r="R358" s="104">
        <v>4428</v>
      </c>
      <c r="S358" s="104">
        <v>565</v>
      </c>
      <c r="T358" s="77"/>
      <c r="U358" s="77"/>
      <c r="V358" s="77"/>
      <c r="W358" s="77"/>
      <c r="X358" s="77"/>
    </row>
    <row r="359" spans="1:24" ht="12.75" hidden="1" customHeight="1" x14ac:dyDescent="0.15">
      <c r="A359" s="77" t="s">
        <v>124</v>
      </c>
      <c r="B359" s="77" t="s">
        <v>122</v>
      </c>
      <c r="C359" s="77" t="s">
        <v>123</v>
      </c>
      <c r="D359" s="103">
        <v>2016</v>
      </c>
      <c r="E359" s="77" t="s">
        <v>1598</v>
      </c>
      <c r="F359" s="104">
        <v>1086</v>
      </c>
      <c r="G359" s="105">
        <f t="shared" si="0"/>
        <v>0</v>
      </c>
      <c r="H359" s="104">
        <v>0</v>
      </c>
      <c r="I359" s="104">
        <v>0</v>
      </c>
      <c r="J359" s="104">
        <v>762</v>
      </c>
      <c r="K359" s="80">
        <f t="shared" si="1"/>
        <v>57</v>
      </c>
      <c r="L359" s="104">
        <v>57</v>
      </c>
      <c r="M359" s="104">
        <v>0</v>
      </c>
      <c r="N359" s="104">
        <v>823</v>
      </c>
      <c r="O359" s="104">
        <v>12</v>
      </c>
      <c r="P359" s="104">
        <v>1757</v>
      </c>
      <c r="Q359" s="104">
        <v>656</v>
      </c>
      <c r="R359" s="104">
        <v>4428</v>
      </c>
      <c r="S359" s="104">
        <v>725</v>
      </c>
      <c r="T359" s="77"/>
      <c r="U359" s="77"/>
      <c r="V359" s="77"/>
      <c r="W359" s="77"/>
      <c r="X359" s="77"/>
    </row>
    <row r="360" spans="1:24" ht="12.75" hidden="1" customHeight="1" x14ac:dyDescent="0.15">
      <c r="A360" s="77" t="s">
        <v>124</v>
      </c>
      <c r="B360" s="77" t="s">
        <v>122</v>
      </c>
      <c r="C360" s="77" t="s">
        <v>123</v>
      </c>
      <c r="D360" s="103">
        <v>2017</v>
      </c>
      <c r="E360" s="77" t="s">
        <v>1598</v>
      </c>
      <c r="F360" s="104">
        <v>1086</v>
      </c>
      <c r="G360" s="105">
        <f t="shared" si="0"/>
        <v>16</v>
      </c>
      <c r="H360" s="104">
        <v>16</v>
      </c>
      <c r="I360" s="104">
        <v>0</v>
      </c>
      <c r="J360" s="104">
        <v>762</v>
      </c>
      <c r="K360" s="80">
        <f t="shared" si="1"/>
        <v>59</v>
      </c>
      <c r="L360" s="104">
        <v>31</v>
      </c>
      <c r="M360" s="104">
        <v>28</v>
      </c>
      <c r="N360" s="104">
        <v>823</v>
      </c>
      <c r="O360" s="104">
        <v>15</v>
      </c>
      <c r="P360" s="104">
        <v>1757</v>
      </c>
      <c r="Q360" s="104">
        <v>697</v>
      </c>
      <c r="R360" s="104">
        <v>4428</v>
      </c>
      <c r="S360" s="104">
        <v>787</v>
      </c>
      <c r="T360" s="77"/>
      <c r="U360" s="77"/>
      <c r="V360" s="77"/>
      <c r="W360" s="77"/>
      <c r="X360" s="77"/>
    </row>
    <row r="361" spans="1:24" ht="12.75" hidden="1" customHeight="1" x14ac:dyDescent="0.15">
      <c r="A361" s="77" t="s">
        <v>188</v>
      </c>
      <c r="B361" s="77" t="s">
        <v>168</v>
      </c>
      <c r="C361" s="77" t="s">
        <v>144</v>
      </c>
      <c r="D361" s="103">
        <v>2014</v>
      </c>
      <c r="E361" s="77" t="s">
        <v>1598</v>
      </c>
      <c r="F361" s="104">
        <v>529</v>
      </c>
      <c r="G361" s="105">
        <f t="shared" si="0"/>
        <v>41</v>
      </c>
      <c r="H361" s="104">
        <v>41</v>
      </c>
      <c r="I361" s="104">
        <v>0</v>
      </c>
      <c r="J361" s="104">
        <v>315</v>
      </c>
      <c r="K361" s="80">
        <f t="shared" si="1"/>
        <v>0</v>
      </c>
      <c r="L361" s="104">
        <v>0</v>
      </c>
      <c r="M361" s="104">
        <v>0</v>
      </c>
      <c r="N361" s="104">
        <v>352</v>
      </c>
      <c r="O361" s="104">
        <v>2</v>
      </c>
      <c r="P361" s="104">
        <v>946</v>
      </c>
      <c r="Q361" s="104">
        <v>20</v>
      </c>
      <c r="R361" s="104">
        <v>2142</v>
      </c>
      <c r="S361" s="104">
        <v>63</v>
      </c>
      <c r="T361" s="77"/>
      <c r="U361" s="77"/>
      <c r="V361" s="77"/>
      <c r="W361" s="77"/>
      <c r="X361" s="77"/>
    </row>
    <row r="362" spans="1:24" ht="12.75" hidden="1" customHeight="1" x14ac:dyDescent="0.15">
      <c r="A362" s="77" t="s">
        <v>188</v>
      </c>
      <c r="B362" s="77" t="s">
        <v>168</v>
      </c>
      <c r="C362" s="77" t="s">
        <v>144</v>
      </c>
      <c r="D362" s="103">
        <v>2015</v>
      </c>
      <c r="E362" s="77" t="s">
        <v>1598</v>
      </c>
      <c r="F362" s="104">
        <v>529</v>
      </c>
      <c r="G362" s="105">
        <f t="shared" si="0"/>
        <v>96</v>
      </c>
      <c r="H362" s="104">
        <v>96</v>
      </c>
      <c r="I362" s="104">
        <v>0</v>
      </c>
      <c r="J362" s="104">
        <v>315</v>
      </c>
      <c r="K362" s="80">
        <f t="shared" si="1"/>
        <v>36</v>
      </c>
      <c r="L362" s="104">
        <v>36</v>
      </c>
      <c r="M362" s="104">
        <v>0</v>
      </c>
      <c r="N362" s="104">
        <v>352</v>
      </c>
      <c r="O362" s="104">
        <v>0</v>
      </c>
      <c r="P362" s="104">
        <v>946</v>
      </c>
      <c r="Q362" s="104">
        <v>8</v>
      </c>
      <c r="R362" s="104">
        <v>2142</v>
      </c>
      <c r="S362" s="104">
        <v>140</v>
      </c>
      <c r="T362" s="77"/>
      <c r="U362" s="77"/>
      <c r="V362" s="77"/>
      <c r="W362" s="77"/>
      <c r="X362" s="77"/>
    </row>
    <row r="363" spans="1:24" ht="12.75" hidden="1" customHeight="1" x14ac:dyDescent="0.15">
      <c r="A363" s="77" t="s">
        <v>188</v>
      </c>
      <c r="B363" s="77" t="s">
        <v>168</v>
      </c>
      <c r="C363" s="77" t="s">
        <v>144</v>
      </c>
      <c r="D363" s="103">
        <v>2016</v>
      </c>
      <c r="E363" s="77" t="s">
        <v>1598</v>
      </c>
      <c r="F363" s="104">
        <v>529</v>
      </c>
      <c r="G363" s="105">
        <f t="shared" si="0"/>
        <v>0</v>
      </c>
      <c r="H363" s="104">
        <v>0</v>
      </c>
      <c r="I363" s="104">
        <v>0</v>
      </c>
      <c r="J363" s="104">
        <v>315</v>
      </c>
      <c r="K363" s="80">
        <f t="shared" si="1"/>
        <v>0</v>
      </c>
      <c r="L363" s="104">
        <v>0</v>
      </c>
      <c r="M363" s="104">
        <v>0</v>
      </c>
      <c r="N363" s="104">
        <v>352</v>
      </c>
      <c r="O363" s="104">
        <v>0</v>
      </c>
      <c r="P363" s="104">
        <v>946</v>
      </c>
      <c r="Q363" s="104">
        <v>35</v>
      </c>
      <c r="R363" s="104">
        <v>2142</v>
      </c>
      <c r="S363" s="104">
        <v>35</v>
      </c>
      <c r="T363" s="77"/>
      <c r="U363" s="77"/>
      <c r="V363" s="77"/>
      <c r="W363" s="77"/>
      <c r="X363" s="77"/>
    </row>
    <row r="364" spans="1:24" ht="12.75" hidden="1" customHeight="1" x14ac:dyDescent="0.15">
      <c r="A364" s="77" t="s">
        <v>188</v>
      </c>
      <c r="B364" s="77" t="s">
        <v>168</v>
      </c>
      <c r="C364" s="77" t="s">
        <v>144</v>
      </c>
      <c r="D364" s="103">
        <v>2017</v>
      </c>
      <c r="E364" s="77" t="s">
        <v>1598</v>
      </c>
      <c r="F364" s="104">
        <v>529</v>
      </c>
      <c r="G364" s="105">
        <f t="shared" si="0"/>
        <v>104</v>
      </c>
      <c r="H364" s="104">
        <v>104</v>
      </c>
      <c r="I364" s="104">
        <v>0</v>
      </c>
      <c r="J364" s="104">
        <v>315</v>
      </c>
      <c r="K364" s="80">
        <f t="shared" si="1"/>
        <v>0</v>
      </c>
      <c r="L364" s="104">
        <v>0</v>
      </c>
      <c r="M364" s="104">
        <v>0</v>
      </c>
      <c r="N364" s="104">
        <v>352</v>
      </c>
      <c r="O364" s="104">
        <v>0</v>
      </c>
      <c r="P364" s="104">
        <v>946</v>
      </c>
      <c r="Q364" s="104">
        <v>191</v>
      </c>
      <c r="R364" s="104">
        <v>2142</v>
      </c>
      <c r="S364" s="104">
        <v>295</v>
      </c>
      <c r="T364" s="77"/>
      <c r="U364" s="77"/>
      <c r="V364" s="77"/>
      <c r="W364" s="77"/>
      <c r="X364" s="77"/>
    </row>
    <row r="365" spans="1:24" ht="12.75" hidden="1" customHeight="1" x14ac:dyDescent="0.15">
      <c r="A365" s="77" t="s">
        <v>343</v>
      </c>
      <c r="B365" s="77" t="s">
        <v>341</v>
      </c>
      <c r="C365" s="77" t="s">
        <v>123</v>
      </c>
      <c r="D365" s="103">
        <v>2013</v>
      </c>
      <c r="E365" s="77" t="s">
        <v>1598</v>
      </c>
      <c r="F365" s="104">
        <v>2035</v>
      </c>
      <c r="G365" s="105">
        <f t="shared" si="0"/>
        <v>0</v>
      </c>
      <c r="H365" s="104">
        <v>0</v>
      </c>
      <c r="I365" s="104">
        <v>0</v>
      </c>
      <c r="J365" s="104">
        <v>1427</v>
      </c>
      <c r="K365" s="80">
        <f t="shared" si="1"/>
        <v>0</v>
      </c>
      <c r="L365" s="104">
        <v>0</v>
      </c>
      <c r="M365" s="104">
        <v>0</v>
      </c>
      <c r="N365" s="104">
        <v>1377</v>
      </c>
      <c r="O365" s="104">
        <v>173</v>
      </c>
      <c r="P365" s="104">
        <v>2563</v>
      </c>
      <c r="Q365" s="104">
        <v>196</v>
      </c>
      <c r="R365" s="104">
        <v>7402</v>
      </c>
      <c r="S365" s="104">
        <v>369</v>
      </c>
      <c r="T365" s="77"/>
      <c r="U365" s="77"/>
      <c r="V365" s="77"/>
      <c r="W365" s="77"/>
      <c r="X365" s="77"/>
    </row>
    <row r="366" spans="1:24" ht="12.75" hidden="1" customHeight="1" x14ac:dyDescent="0.15">
      <c r="A366" s="77" t="s">
        <v>343</v>
      </c>
      <c r="B366" s="77" t="s">
        <v>341</v>
      </c>
      <c r="C366" s="77" t="s">
        <v>123</v>
      </c>
      <c r="D366" s="103">
        <v>2014</v>
      </c>
      <c r="E366" s="77" t="s">
        <v>1598</v>
      </c>
      <c r="F366" s="104">
        <v>2035</v>
      </c>
      <c r="G366" s="105">
        <f t="shared" si="0"/>
        <v>49</v>
      </c>
      <c r="H366" s="104">
        <v>49</v>
      </c>
      <c r="I366" s="104">
        <v>0</v>
      </c>
      <c r="J366" s="104">
        <v>1427</v>
      </c>
      <c r="K366" s="80">
        <f t="shared" si="1"/>
        <v>14</v>
      </c>
      <c r="L366" s="104">
        <v>14</v>
      </c>
      <c r="M366" s="104">
        <v>0</v>
      </c>
      <c r="N366" s="104">
        <v>1377</v>
      </c>
      <c r="O366" s="104">
        <v>74</v>
      </c>
      <c r="P366" s="104">
        <v>2563</v>
      </c>
      <c r="Q366" s="104">
        <v>505</v>
      </c>
      <c r="R366" s="104">
        <v>7402</v>
      </c>
      <c r="S366" s="104">
        <v>642</v>
      </c>
      <c r="T366" s="77"/>
      <c r="U366" s="77"/>
      <c r="V366" s="77"/>
      <c r="W366" s="77"/>
      <c r="X366" s="77"/>
    </row>
    <row r="367" spans="1:24" ht="12.75" hidden="1" customHeight="1" x14ac:dyDescent="0.15">
      <c r="A367" s="77" t="s">
        <v>343</v>
      </c>
      <c r="B367" s="77" t="s">
        <v>341</v>
      </c>
      <c r="C367" s="77" t="s">
        <v>123</v>
      </c>
      <c r="D367" s="103">
        <v>2015</v>
      </c>
      <c r="E367" s="77" t="s">
        <v>1598</v>
      </c>
      <c r="F367" s="104">
        <v>2035</v>
      </c>
      <c r="G367" s="105">
        <f t="shared" si="0"/>
        <v>0</v>
      </c>
      <c r="H367" s="104">
        <v>0</v>
      </c>
      <c r="I367" s="104">
        <v>0</v>
      </c>
      <c r="J367" s="104">
        <v>1427</v>
      </c>
      <c r="K367" s="80">
        <f t="shared" si="1"/>
        <v>0</v>
      </c>
      <c r="L367" s="104">
        <v>0</v>
      </c>
      <c r="M367" s="104">
        <v>0</v>
      </c>
      <c r="N367" s="104">
        <v>1377</v>
      </c>
      <c r="O367" s="104">
        <v>23</v>
      </c>
      <c r="P367" s="104">
        <v>2563</v>
      </c>
      <c r="Q367" s="104">
        <v>616</v>
      </c>
      <c r="R367" s="104">
        <v>7402</v>
      </c>
      <c r="S367" s="104">
        <v>639</v>
      </c>
      <c r="T367" s="77"/>
      <c r="U367" s="77"/>
      <c r="V367" s="77"/>
      <c r="W367" s="77"/>
      <c r="X367" s="77"/>
    </row>
    <row r="368" spans="1:24" ht="12.75" hidden="1" customHeight="1" x14ac:dyDescent="0.15">
      <c r="A368" s="77" t="s">
        <v>343</v>
      </c>
      <c r="B368" s="77" t="s">
        <v>341</v>
      </c>
      <c r="C368" s="77" t="s">
        <v>123</v>
      </c>
      <c r="D368" s="103">
        <v>2016</v>
      </c>
      <c r="E368" s="77" t="s">
        <v>1598</v>
      </c>
      <c r="F368" s="104">
        <v>2035</v>
      </c>
      <c r="G368" s="105">
        <f t="shared" si="0"/>
        <v>0</v>
      </c>
      <c r="H368" s="104">
        <v>0</v>
      </c>
      <c r="I368" s="104">
        <v>0</v>
      </c>
      <c r="J368" s="104">
        <v>1427</v>
      </c>
      <c r="K368" s="80">
        <f t="shared" si="1"/>
        <v>0</v>
      </c>
      <c r="L368" s="104">
        <v>0</v>
      </c>
      <c r="M368" s="104">
        <v>0</v>
      </c>
      <c r="N368" s="104">
        <v>1377</v>
      </c>
      <c r="O368" s="104">
        <v>1</v>
      </c>
      <c r="P368" s="104">
        <v>2563</v>
      </c>
      <c r="Q368" s="104">
        <v>453</v>
      </c>
      <c r="R368" s="104">
        <v>7402</v>
      </c>
      <c r="S368" s="104">
        <v>454</v>
      </c>
      <c r="T368" s="77"/>
      <c r="U368" s="77"/>
      <c r="V368" s="77"/>
      <c r="W368" s="77"/>
      <c r="X368" s="77"/>
    </row>
    <row r="369" spans="1:24" ht="12.75" hidden="1" customHeight="1" x14ac:dyDescent="0.15">
      <c r="A369" s="77" t="s">
        <v>343</v>
      </c>
      <c r="B369" s="77" t="s">
        <v>341</v>
      </c>
      <c r="C369" s="77" t="s">
        <v>123</v>
      </c>
      <c r="D369" s="103">
        <v>2017</v>
      </c>
      <c r="E369" s="77" t="s">
        <v>1598</v>
      </c>
      <c r="F369" s="104">
        <v>2035</v>
      </c>
      <c r="G369" s="105">
        <f t="shared" si="0"/>
        <v>35</v>
      </c>
      <c r="H369" s="104">
        <v>35</v>
      </c>
      <c r="I369" s="104">
        <v>0</v>
      </c>
      <c r="J369" s="104">
        <v>1427</v>
      </c>
      <c r="K369" s="80">
        <f t="shared" si="1"/>
        <v>62</v>
      </c>
      <c r="L369" s="104">
        <v>62</v>
      </c>
      <c r="M369" s="104">
        <v>0</v>
      </c>
      <c r="N369" s="104">
        <v>1377</v>
      </c>
      <c r="O369" s="104">
        <v>0</v>
      </c>
      <c r="P369" s="104">
        <v>2563</v>
      </c>
      <c r="Q369" s="104">
        <v>433</v>
      </c>
      <c r="R369" s="104">
        <v>7402</v>
      </c>
      <c r="S369" s="104">
        <v>530</v>
      </c>
      <c r="T369" s="77"/>
      <c r="U369" s="77"/>
      <c r="V369" s="77"/>
      <c r="W369" s="77"/>
      <c r="X369" s="77"/>
    </row>
    <row r="370" spans="1:24" ht="12.75" hidden="1" customHeight="1" x14ac:dyDescent="0.15">
      <c r="A370" s="77" t="s">
        <v>72</v>
      </c>
      <c r="B370" s="77" t="s">
        <v>66</v>
      </c>
      <c r="C370" s="77" t="s">
        <v>67</v>
      </c>
      <c r="D370" s="103">
        <v>2015</v>
      </c>
      <c r="E370" s="77" t="s">
        <v>1598</v>
      </c>
      <c r="F370" s="104">
        <v>276</v>
      </c>
      <c r="G370" s="105">
        <f t="shared" si="0"/>
        <v>5</v>
      </c>
      <c r="H370" s="104">
        <v>5</v>
      </c>
      <c r="I370" s="104">
        <v>0</v>
      </c>
      <c r="J370" s="104">
        <v>211</v>
      </c>
      <c r="K370" s="80">
        <f t="shared" si="1"/>
        <v>0</v>
      </c>
      <c r="L370" s="104">
        <v>0</v>
      </c>
      <c r="M370" s="104">
        <v>0</v>
      </c>
      <c r="N370" s="104">
        <v>259</v>
      </c>
      <c r="O370" s="104">
        <v>7</v>
      </c>
      <c r="P370" s="104">
        <v>752</v>
      </c>
      <c r="Q370" s="104">
        <v>178</v>
      </c>
      <c r="R370" s="104">
        <v>1498</v>
      </c>
      <c r="S370" s="104">
        <v>190</v>
      </c>
      <c r="T370" s="77"/>
      <c r="U370" s="77"/>
      <c r="V370" s="77"/>
      <c r="W370" s="77"/>
      <c r="X370" s="77"/>
    </row>
    <row r="371" spans="1:24" ht="12.75" hidden="1" customHeight="1" x14ac:dyDescent="0.15">
      <c r="A371" s="77" t="s">
        <v>72</v>
      </c>
      <c r="B371" s="77" t="s">
        <v>66</v>
      </c>
      <c r="C371" s="77" t="s">
        <v>67</v>
      </c>
      <c r="D371" s="103">
        <v>2016</v>
      </c>
      <c r="E371" s="77" t="s">
        <v>1598</v>
      </c>
      <c r="F371" s="104">
        <v>276</v>
      </c>
      <c r="G371" s="105">
        <f t="shared" si="0"/>
        <v>0</v>
      </c>
      <c r="H371" s="104">
        <v>0</v>
      </c>
      <c r="I371" s="104">
        <v>0</v>
      </c>
      <c r="J371" s="104">
        <v>211</v>
      </c>
      <c r="K371" s="80">
        <f t="shared" si="1"/>
        <v>0</v>
      </c>
      <c r="L371" s="104">
        <v>0</v>
      </c>
      <c r="M371" s="104">
        <v>0</v>
      </c>
      <c r="N371" s="104">
        <v>259</v>
      </c>
      <c r="O371" s="104">
        <v>0</v>
      </c>
      <c r="P371" s="104">
        <v>752</v>
      </c>
      <c r="Q371" s="104">
        <v>1</v>
      </c>
      <c r="R371" s="104">
        <v>1498</v>
      </c>
      <c r="S371" s="104">
        <v>1</v>
      </c>
      <c r="T371" s="77"/>
      <c r="U371" s="77"/>
      <c r="V371" s="77"/>
      <c r="W371" s="77"/>
      <c r="X371" s="77"/>
    </row>
    <row r="372" spans="1:24" ht="12.75" hidden="1" customHeight="1" x14ac:dyDescent="0.15">
      <c r="A372" s="77" t="s">
        <v>72</v>
      </c>
      <c r="B372" s="77" t="s">
        <v>66</v>
      </c>
      <c r="C372" s="77" t="s">
        <v>67</v>
      </c>
      <c r="D372" s="103">
        <v>2017</v>
      </c>
      <c r="E372" s="77" t="s">
        <v>1598</v>
      </c>
      <c r="F372" s="104">
        <v>276</v>
      </c>
      <c r="G372" s="105">
        <f t="shared" si="0"/>
        <v>81</v>
      </c>
      <c r="H372" s="104">
        <v>81</v>
      </c>
      <c r="I372" s="104">
        <v>0</v>
      </c>
      <c r="J372" s="104">
        <v>211</v>
      </c>
      <c r="K372" s="80">
        <f t="shared" si="1"/>
        <v>16</v>
      </c>
      <c r="L372" s="104">
        <v>16</v>
      </c>
      <c r="M372" s="104">
        <v>0</v>
      </c>
      <c r="N372" s="104">
        <v>259</v>
      </c>
      <c r="O372" s="104">
        <v>14</v>
      </c>
      <c r="P372" s="104">
        <v>752</v>
      </c>
      <c r="Q372" s="104">
        <v>201</v>
      </c>
      <c r="R372" s="104">
        <v>1498</v>
      </c>
      <c r="S372" s="104">
        <v>312</v>
      </c>
      <c r="T372" s="77"/>
      <c r="U372" s="77"/>
      <c r="V372" s="77"/>
      <c r="W372" s="77"/>
      <c r="X372" s="77"/>
    </row>
    <row r="373" spans="1:24" ht="12.75" hidden="1" customHeight="1" x14ac:dyDescent="0.15">
      <c r="A373" s="77" t="s">
        <v>428</v>
      </c>
      <c r="B373" s="77" t="s">
        <v>416</v>
      </c>
      <c r="C373" s="77" t="s">
        <v>417</v>
      </c>
      <c r="D373" s="103">
        <v>2013</v>
      </c>
      <c r="E373" s="77" t="s">
        <v>1598</v>
      </c>
      <c r="F373" s="104">
        <v>587</v>
      </c>
      <c r="G373" s="105">
        <f t="shared" si="0"/>
        <v>32</v>
      </c>
      <c r="H373" s="104">
        <v>31</v>
      </c>
      <c r="I373" s="104">
        <v>1</v>
      </c>
      <c r="J373" s="104">
        <v>446</v>
      </c>
      <c r="K373" s="80">
        <f t="shared" si="1"/>
        <v>10</v>
      </c>
      <c r="L373" s="104">
        <v>9</v>
      </c>
      <c r="M373" s="104">
        <v>1</v>
      </c>
      <c r="N373" s="104">
        <v>413</v>
      </c>
      <c r="O373" s="104">
        <v>0</v>
      </c>
      <c r="P373" s="104">
        <v>907</v>
      </c>
      <c r="Q373" s="104">
        <v>283</v>
      </c>
      <c r="R373" s="104">
        <v>2353</v>
      </c>
      <c r="S373" s="104">
        <v>325</v>
      </c>
      <c r="T373" s="77"/>
      <c r="U373" s="77"/>
      <c r="V373" s="77"/>
      <c r="W373" s="77"/>
      <c r="X373" s="77"/>
    </row>
    <row r="374" spans="1:24" ht="12.75" hidden="1" customHeight="1" x14ac:dyDescent="0.15">
      <c r="A374" s="77" t="s">
        <v>428</v>
      </c>
      <c r="B374" s="77" t="s">
        <v>416</v>
      </c>
      <c r="C374" s="77" t="s">
        <v>417</v>
      </c>
      <c r="D374" s="103">
        <v>2014</v>
      </c>
      <c r="E374" s="77" t="s">
        <v>1598</v>
      </c>
      <c r="F374" s="104">
        <v>587</v>
      </c>
      <c r="G374" s="105">
        <f t="shared" si="0"/>
        <v>1</v>
      </c>
      <c r="H374" s="104">
        <v>1</v>
      </c>
      <c r="I374" s="104">
        <v>0</v>
      </c>
      <c r="J374" s="104">
        <v>446</v>
      </c>
      <c r="K374" s="80">
        <f t="shared" si="1"/>
        <v>8</v>
      </c>
      <c r="L374" s="104">
        <v>8</v>
      </c>
      <c r="M374" s="104">
        <v>0</v>
      </c>
      <c r="N374" s="104">
        <v>413</v>
      </c>
      <c r="O374" s="104">
        <v>3</v>
      </c>
      <c r="P374" s="104">
        <v>907</v>
      </c>
      <c r="Q374" s="104">
        <v>150</v>
      </c>
      <c r="R374" s="104">
        <v>2353</v>
      </c>
      <c r="S374" s="104">
        <v>162</v>
      </c>
      <c r="T374" s="77"/>
      <c r="U374" s="77"/>
      <c r="V374" s="77"/>
      <c r="W374" s="77"/>
      <c r="X374" s="77"/>
    </row>
    <row r="375" spans="1:24" ht="12.75" hidden="1" customHeight="1" x14ac:dyDescent="0.15">
      <c r="A375" s="77" t="s">
        <v>428</v>
      </c>
      <c r="B375" s="77" t="s">
        <v>416</v>
      </c>
      <c r="C375" s="77" t="s">
        <v>417</v>
      </c>
      <c r="D375" s="103">
        <v>2015</v>
      </c>
      <c r="E375" s="77" t="s">
        <v>1598</v>
      </c>
      <c r="F375" s="104">
        <v>587</v>
      </c>
      <c r="G375" s="105">
        <f t="shared" si="0"/>
        <v>0</v>
      </c>
      <c r="H375" s="104">
        <v>0</v>
      </c>
      <c r="I375" s="104">
        <v>0</v>
      </c>
      <c r="J375" s="104">
        <v>446</v>
      </c>
      <c r="K375" s="80">
        <f t="shared" si="1"/>
        <v>3</v>
      </c>
      <c r="L375" s="104">
        <v>3</v>
      </c>
      <c r="M375" s="104">
        <v>0</v>
      </c>
      <c r="N375" s="104">
        <v>413</v>
      </c>
      <c r="O375" s="104">
        <v>0</v>
      </c>
      <c r="P375" s="104">
        <v>907</v>
      </c>
      <c r="Q375" s="104">
        <v>155</v>
      </c>
      <c r="R375" s="104">
        <v>2353</v>
      </c>
      <c r="S375" s="104">
        <v>158</v>
      </c>
      <c r="T375" s="77"/>
      <c r="U375" s="77"/>
      <c r="V375" s="77"/>
      <c r="W375" s="77"/>
      <c r="X375" s="77"/>
    </row>
    <row r="376" spans="1:24" ht="12.75" hidden="1" customHeight="1" x14ac:dyDescent="0.15">
      <c r="A376" s="77" t="s">
        <v>428</v>
      </c>
      <c r="B376" s="77" t="s">
        <v>416</v>
      </c>
      <c r="C376" s="77" t="s">
        <v>417</v>
      </c>
      <c r="D376" s="103">
        <v>2016</v>
      </c>
      <c r="E376" s="77" t="s">
        <v>1598</v>
      </c>
      <c r="F376" s="104">
        <v>587</v>
      </c>
      <c r="G376" s="105">
        <f t="shared" si="0"/>
        <v>0</v>
      </c>
      <c r="H376" s="104">
        <v>0</v>
      </c>
      <c r="I376" s="104">
        <v>0</v>
      </c>
      <c r="J376" s="104">
        <v>446</v>
      </c>
      <c r="K376" s="80">
        <f t="shared" si="1"/>
        <v>2</v>
      </c>
      <c r="L376" s="104">
        <v>2</v>
      </c>
      <c r="M376" s="104">
        <v>0</v>
      </c>
      <c r="N376" s="104">
        <v>413</v>
      </c>
      <c r="O376" s="104">
        <v>1</v>
      </c>
      <c r="P376" s="104">
        <v>907</v>
      </c>
      <c r="Q376" s="104">
        <v>87</v>
      </c>
      <c r="R376" s="104">
        <v>2353</v>
      </c>
      <c r="S376" s="104">
        <v>90</v>
      </c>
      <c r="T376" s="77"/>
      <c r="U376" s="77"/>
      <c r="V376" s="77"/>
      <c r="W376" s="77"/>
      <c r="X376" s="77"/>
    </row>
    <row r="377" spans="1:24" ht="12.75" hidden="1" customHeight="1" x14ac:dyDescent="0.15">
      <c r="A377" s="77" t="s">
        <v>428</v>
      </c>
      <c r="B377" s="77" t="s">
        <v>416</v>
      </c>
      <c r="C377" s="77" t="s">
        <v>417</v>
      </c>
      <c r="D377" s="103">
        <v>2017</v>
      </c>
      <c r="E377" s="77" t="s">
        <v>1598</v>
      </c>
      <c r="F377" s="104">
        <v>587</v>
      </c>
      <c r="G377" s="105">
        <f t="shared" si="0"/>
        <v>4</v>
      </c>
      <c r="H377" s="104">
        <v>4</v>
      </c>
      <c r="I377" s="104">
        <v>0</v>
      </c>
      <c r="J377" s="104">
        <v>446</v>
      </c>
      <c r="K377" s="80">
        <f t="shared" si="1"/>
        <v>1</v>
      </c>
      <c r="L377" s="104">
        <v>1</v>
      </c>
      <c r="M377" s="104">
        <v>0</v>
      </c>
      <c r="N377" s="104">
        <v>413</v>
      </c>
      <c r="O377" s="104">
        <v>0</v>
      </c>
      <c r="P377" s="104">
        <v>907</v>
      </c>
      <c r="Q377" s="104">
        <v>109</v>
      </c>
      <c r="R377" s="104">
        <v>2353</v>
      </c>
      <c r="S377" s="104">
        <v>114</v>
      </c>
      <c r="T377" s="77"/>
      <c r="U377" s="77"/>
      <c r="V377" s="77"/>
      <c r="W377" s="77"/>
      <c r="X377" s="77"/>
    </row>
    <row r="378" spans="1:24" ht="12.75" hidden="1" customHeight="1" x14ac:dyDescent="0.15">
      <c r="A378" s="77" t="s">
        <v>431</v>
      </c>
      <c r="B378" s="77" t="s">
        <v>416</v>
      </c>
      <c r="C378" s="77" t="s">
        <v>417</v>
      </c>
      <c r="D378" s="103">
        <v>2013</v>
      </c>
      <c r="E378" s="77" t="s">
        <v>1598</v>
      </c>
      <c r="F378" s="104">
        <v>1042</v>
      </c>
      <c r="G378" s="105">
        <f t="shared" si="0"/>
        <v>46</v>
      </c>
      <c r="H378" s="104">
        <v>46</v>
      </c>
      <c r="I378" s="104">
        <v>0</v>
      </c>
      <c r="J378" s="104">
        <v>791</v>
      </c>
      <c r="K378" s="80">
        <f t="shared" si="1"/>
        <v>44</v>
      </c>
      <c r="L378" s="104">
        <v>44</v>
      </c>
      <c r="M378" s="104">
        <v>0</v>
      </c>
      <c r="N378" s="104">
        <v>733</v>
      </c>
      <c r="O378" s="104">
        <v>7</v>
      </c>
      <c r="P378" s="104">
        <v>1609</v>
      </c>
      <c r="Q378" s="104">
        <v>497</v>
      </c>
      <c r="R378" s="104">
        <v>4175</v>
      </c>
      <c r="S378" s="104">
        <v>594</v>
      </c>
      <c r="T378" s="77"/>
      <c r="U378" s="77"/>
      <c r="V378" s="77"/>
      <c r="W378" s="77"/>
      <c r="X378" s="77"/>
    </row>
    <row r="379" spans="1:24" ht="12.75" hidden="1" customHeight="1" x14ac:dyDescent="0.15">
      <c r="A379" s="77" t="s">
        <v>431</v>
      </c>
      <c r="B379" s="77" t="s">
        <v>416</v>
      </c>
      <c r="C379" s="77" t="s">
        <v>417</v>
      </c>
      <c r="D379" s="103">
        <v>2014</v>
      </c>
      <c r="E379" s="77" t="s">
        <v>1598</v>
      </c>
      <c r="F379" s="104">
        <v>1042</v>
      </c>
      <c r="G379" s="105">
        <f t="shared" si="0"/>
        <v>0</v>
      </c>
      <c r="H379" s="104">
        <v>0</v>
      </c>
      <c r="I379" s="104">
        <v>0</v>
      </c>
      <c r="J379" s="104">
        <v>791</v>
      </c>
      <c r="K379" s="80">
        <f t="shared" si="1"/>
        <v>0</v>
      </c>
      <c r="L379" s="104">
        <v>0</v>
      </c>
      <c r="M379" s="104">
        <v>0</v>
      </c>
      <c r="N379" s="104">
        <v>733</v>
      </c>
      <c r="O379" s="104">
        <v>0</v>
      </c>
      <c r="P379" s="104">
        <v>1609</v>
      </c>
      <c r="Q379" s="104">
        <v>56</v>
      </c>
      <c r="R379" s="104">
        <v>4175</v>
      </c>
      <c r="S379" s="104">
        <v>56</v>
      </c>
      <c r="T379" s="77"/>
      <c r="U379" s="77"/>
      <c r="V379" s="77"/>
      <c r="W379" s="77"/>
      <c r="X379" s="77"/>
    </row>
    <row r="380" spans="1:24" ht="12.75" hidden="1" customHeight="1" x14ac:dyDescent="0.15">
      <c r="A380" s="77" t="s">
        <v>431</v>
      </c>
      <c r="B380" s="77" t="s">
        <v>416</v>
      </c>
      <c r="C380" s="77" t="s">
        <v>417</v>
      </c>
      <c r="D380" s="103">
        <v>2015</v>
      </c>
      <c r="E380" s="77" t="s">
        <v>1598</v>
      </c>
      <c r="F380" s="104">
        <v>1042</v>
      </c>
      <c r="G380" s="105">
        <f t="shared" si="0"/>
        <v>0</v>
      </c>
      <c r="H380" s="104">
        <v>0</v>
      </c>
      <c r="I380" s="104">
        <v>0</v>
      </c>
      <c r="J380" s="104">
        <v>791</v>
      </c>
      <c r="K380" s="80">
        <f t="shared" si="1"/>
        <v>11</v>
      </c>
      <c r="L380" s="104">
        <v>11</v>
      </c>
      <c r="M380" s="104">
        <v>0</v>
      </c>
      <c r="N380" s="104">
        <v>733</v>
      </c>
      <c r="O380" s="104">
        <v>0</v>
      </c>
      <c r="P380" s="104">
        <v>1609</v>
      </c>
      <c r="Q380" s="104">
        <v>7</v>
      </c>
      <c r="R380" s="104">
        <v>4175</v>
      </c>
      <c r="S380" s="104">
        <v>18</v>
      </c>
      <c r="T380" s="77"/>
      <c r="U380" s="77"/>
      <c r="V380" s="77"/>
      <c r="W380" s="77"/>
      <c r="X380" s="77"/>
    </row>
    <row r="381" spans="1:24" ht="12.75" hidden="1" customHeight="1" x14ac:dyDescent="0.15">
      <c r="A381" s="77" t="s">
        <v>431</v>
      </c>
      <c r="B381" s="77" t="s">
        <v>416</v>
      </c>
      <c r="C381" s="77" t="s">
        <v>417</v>
      </c>
      <c r="D381" s="103">
        <v>2016</v>
      </c>
      <c r="E381" s="77" t="s">
        <v>1598</v>
      </c>
      <c r="F381" s="104">
        <v>1042</v>
      </c>
      <c r="G381" s="105">
        <f t="shared" si="0"/>
        <v>0</v>
      </c>
      <c r="H381" s="104">
        <v>0</v>
      </c>
      <c r="I381" s="104">
        <v>0</v>
      </c>
      <c r="J381" s="104">
        <v>791</v>
      </c>
      <c r="K381" s="80">
        <f t="shared" si="1"/>
        <v>0</v>
      </c>
      <c r="L381" s="104">
        <v>0</v>
      </c>
      <c r="M381" s="104">
        <v>0</v>
      </c>
      <c r="N381" s="104">
        <v>733</v>
      </c>
      <c r="O381" s="104">
        <v>1</v>
      </c>
      <c r="P381" s="104">
        <v>1609</v>
      </c>
      <c r="Q381" s="104">
        <v>163</v>
      </c>
      <c r="R381" s="104">
        <v>4175</v>
      </c>
      <c r="S381" s="104">
        <v>164</v>
      </c>
      <c r="T381" s="77"/>
      <c r="U381" s="77"/>
      <c r="V381" s="77"/>
      <c r="W381" s="77"/>
      <c r="X381" s="77"/>
    </row>
    <row r="382" spans="1:24" ht="12.75" hidden="1" customHeight="1" x14ac:dyDescent="0.15">
      <c r="A382" s="77" t="s">
        <v>431</v>
      </c>
      <c r="B382" s="77" t="s">
        <v>416</v>
      </c>
      <c r="C382" s="77" t="s">
        <v>417</v>
      </c>
      <c r="D382" s="103">
        <v>2017</v>
      </c>
      <c r="E382" s="77" t="s">
        <v>1598</v>
      </c>
      <c r="F382" s="104">
        <v>1042</v>
      </c>
      <c r="G382" s="105">
        <f t="shared" si="0"/>
        <v>46</v>
      </c>
      <c r="H382" s="104">
        <v>46</v>
      </c>
      <c r="I382" s="104">
        <v>0</v>
      </c>
      <c r="J382" s="104">
        <v>791</v>
      </c>
      <c r="K382" s="80">
        <f t="shared" si="1"/>
        <v>34</v>
      </c>
      <c r="L382" s="104">
        <v>34</v>
      </c>
      <c r="M382" s="104">
        <v>0</v>
      </c>
      <c r="N382" s="104">
        <v>733</v>
      </c>
      <c r="O382" s="104">
        <v>5</v>
      </c>
      <c r="P382" s="104">
        <v>1609</v>
      </c>
      <c r="Q382" s="104">
        <v>410</v>
      </c>
      <c r="R382" s="104">
        <v>4175</v>
      </c>
      <c r="S382" s="104">
        <v>495</v>
      </c>
      <c r="T382" s="77"/>
      <c r="U382" s="77"/>
      <c r="V382" s="77"/>
      <c r="W382" s="77"/>
      <c r="X382" s="77"/>
    </row>
    <row r="383" spans="1:24" ht="12.75" hidden="1" customHeight="1" x14ac:dyDescent="0.15">
      <c r="A383" s="77" t="s">
        <v>556</v>
      </c>
      <c r="B383" s="77" t="s">
        <v>554</v>
      </c>
      <c r="C383" s="77" t="s">
        <v>83</v>
      </c>
      <c r="D383" s="103">
        <v>2017</v>
      </c>
      <c r="E383" s="77" t="s">
        <v>1598</v>
      </c>
      <c r="F383" s="104">
        <v>3</v>
      </c>
      <c r="G383" s="105">
        <f t="shared" si="0"/>
        <v>0</v>
      </c>
      <c r="H383" s="104">
        <v>0</v>
      </c>
      <c r="I383" s="104">
        <v>0</v>
      </c>
      <c r="J383" s="104">
        <v>2</v>
      </c>
      <c r="K383" s="80">
        <f t="shared" si="1"/>
        <v>0</v>
      </c>
      <c r="L383" s="104">
        <v>0</v>
      </c>
      <c r="M383" s="104">
        <v>0</v>
      </c>
      <c r="N383" s="104">
        <v>2</v>
      </c>
      <c r="O383" s="104">
        <v>1</v>
      </c>
      <c r="P383" s="104">
        <v>3</v>
      </c>
      <c r="Q383" s="104">
        <v>0</v>
      </c>
      <c r="R383" s="104">
        <v>10</v>
      </c>
      <c r="S383" s="104">
        <v>1</v>
      </c>
      <c r="T383" s="77"/>
      <c r="U383" s="77"/>
      <c r="V383" s="77"/>
      <c r="W383" s="77"/>
      <c r="X383" s="77"/>
    </row>
    <row r="384" spans="1:24" ht="12.75" hidden="1" customHeight="1" x14ac:dyDescent="0.15">
      <c r="A384" s="77" t="s">
        <v>141</v>
      </c>
      <c r="B384" s="77" t="s">
        <v>139</v>
      </c>
      <c r="C384" s="77" t="s">
        <v>83</v>
      </c>
      <c r="D384" s="103">
        <v>2014</v>
      </c>
      <c r="E384" s="77" t="s">
        <v>1598</v>
      </c>
      <c r="F384" s="104">
        <v>145</v>
      </c>
      <c r="G384" s="105">
        <f t="shared" si="0"/>
        <v>0</v>
      </c>
      <c r="H384" s="104">
        <v>0</v>
      </c>
      <c r="I384" s="104">
        <v>0</v>
      </c>
      <c r="J384" s="104">
        <v>96</v>
      </c>
      <c r="K384" s="80">
        <f t="shared" si="1"/>
        <v>0</v>
      </c>
      <c r="L384" s="104">
        <v>0</v>
      </c>
      <c r="M384" s="104">
        <v>0</v>
      </c>
      <c r="N384" s="104">
        <v>104</v>
      </c>
      <c r="O384" s="104">
        <v>0</v>
      </c>
      <c r="P384" s="104">
        <v>264</v>
      </c>
      <c r="Q384" s="104">
        <v>7</v>
      </c>
      <c r="R384" s="104">
        <v>609</v>
      </c>
      <c r="S384" s="104">
        <v>7</v>
      </c>
      <c r="T384" s="77"/>
      <c r="U384" s="77"/>
      <c r="V384" s="77"/>
      <c r="W384" s="77"/>
      <c r="X384" s="77"/>
    </row>
    <row r="385" spans="1:24" ht="12.75" hidden="1" customHeight="1" x14ac:dyDescent="0.15">
      <c r="A385" s="77" t="s">
        <v>141</v>
      </c>
      <c r="B385" s="77" t="s">
        <v>139</v>
      </c>
      <c r="C385" s="77" t="s">
        <v>83</v>
      </c>
      <c r="D385" s="103">
        <v>2015</v>
      </c>
      <c r="E385" s="77" t="s">
        <v>1598</v>
      </c>
      <c r="F385" s="104">
        <v>145</v>
      </c>
      <c r="G385" s="105">
        <f t="shared" si="0"/>
        <v>0</v>
      </c>
      <c r="H385" s="104">
        <v>0</v>
      </c>
      <c r="I385" s="104">
        <v>0</v>
      </c>
      <c r="J385" s="104">
        <v>96</v>
      </c>
      <c r="K385" s="80">
        <f t="shared" si="1"/>
        <v>55</v>
      </c>
      <c r="L385" s="104">
        <v>49</v>
      </c>
      <c r="M385" s="104">
        <v>6</v>
      </c>
      <c r="N385" s="104">
        <v>104</v>
      </c>
      <c r="O385" s="104">
        <v>8</v>
      </c>
      <c r="P385" s="104">
        <v>264</v>
      </c>
      <c r="Q385" s="104">
        <v>14</v>
      </c>
      <c r="R385" s="104">
        <v>609</v>
      </c>
      <c r="S385" s="104">
        <v>77</v>
      </c>
      <c r="T385" s="77"/>
      <c r="U385" s="77"/>
      <c r="V385" s="77"/>
      <c r="W385" s="77"/>
      <c r="X385" s="77"/>
    </row>
    <row r="386" spans="1:24" ht="12.75" hidden="1" customHeight="1" x14ac:dyDescent="0.15">
      <c r="A386" s="77" t="s">
        <v>141</v>
      </c>
      <c r="B386" s="77" t="s">
        <v>139</v>
      </c>
      <c r="C386" s="77" t="s">
        <v>83</v>
      </c>
      <c r="D386" s="103">
        <v>2016</v>
      </c>
      <c r="E386" s="77" t="s">
        <v>1598</v>
      </c>
      <c r="F386" s="104">
        <v>145</v>
      </c>
      <c r="G386" s="105">
        <f t="shared" si="0"/>
        <v>0</v>
      </c>
      <c r="H386" s="104">
        <v>0</v>
      </c>
      <c r="I386" s="104">
        <v>0</v>
      </c>
      <c r="J386" s="104">
        <v>96</v>
      </c>
      <c r="K386" s="80">
        <f t="shared" si="1"/>
        <v>0</v>
      </c>
      <c r="L386" s="104">
        <v>0</v>
      </c>
      <c r="M386" s="104">
        <v>0</v>
      </c>
      <c r="N386" s="104">
        <v>104</v>
      </c>
      <c r="O386" s="104">
        <v>0</v>
      </c>
      <c r="P386" s="104">
        <v>264</v>
      </c>
      <c r="Q386" s="104">
        <v>4</v>
      </c>
      <c r="R386" s="104">
        <v>609</v>
      </c>
      <c r="S386" s="104">
        <v>4</v>
      </c>
      <c r="T386" s="77"/>
      <c r="U386" s="77"/>
      <c r="V386" s="77"/>
      <c r="W386" s="77"/>
      <c r="X386" s="77"/>
    </row>
    <row r="387" spans="1:24" ht="12.75" hidden="1" customHeight="1" x14ac:dyDescent="0.15">
      <c r="A387" s="77" t="s">
        <v>141</v>
      </c>
      <c r="B387" s="77" t="s">
        <v>139</v>
      </c>
      <c r="C387" s="77" t="s">
        <v>83</v>
      </c>
      <c r="D387" s="103">
        <v>2017</v>
      </c>
      <c r="E387" s="77" t="s">
        <v>1598</v>
      </c>
      <c r="F387" s="104">
        <v>145</v>
      </c>
      <c r="G387" s="105">
        <f t="shared" si="0"/>
        <v>0</v>
      </c>
      <c r="H387" s="104">
        <v>0</v>
      </c>
      <c r="I387" s="104">
        <v>0</v>
      </c>
      <c r="J387" s="104">
        <v>96</v>
      </c>
      <c r="K387" s="80">
        <f t="shared" si="1"/>
        <v>0</v>
      </c>
      <c r="L387" s="104">
        <v>0</v>
      </c>
      <c r="M387" s="104">
        <v>0</v>
      </c>
      <c r="N387" s="104">
        <v>104</v>
      </c>
      <c r="O387" s="104">
        <v>0</v>
      </c>
      <c r="P387" s="104">
        <v>264</v>
      </c>
      <c r="Q387" s="104">
        <v>16</v>
      </c>
      <c r="R387" s="104">
        <v>609</v>
      </c>
      <c r="S387" s="104">
        <v>16</v>
      </c>
      <c r="T387" s="77"/>
      <c r="U387" s="77"/>
      <c r="V387" s="77"/>
      <c r="W387" s="77"/>
      <c r="X387" s="77"/>
    </row>
    <row r="388" spans="1:24" ht="12.75" hidden="1" customHeight="1" x14ac:dyDescent="0.15">
      <c r="A388" s="77" t="s">
        <v>583</v>
      </c>
      <c r="B388" s="77" t="s">
        <v>564</v>
      </c>
      <c r="C388" s="77" t="s">
        <v>128</v>
      </c>
      <c r="D388" s="103">
        <v>2017</v>
      </c>
      <c r="E388" s="77" t="s">
        <v>1598</v>
      </c>
      <c r="F388" s="104">
        <v>143</v>
      </c>
      <c r="G388" s="105">
        <f t="shared" si="0"/>
        <v>0</v>
      </c>
      <c r="H388" s="104">
        <v>0</v>
      </c>
      <c r="I388" s="104">
        <v>0</v>
      </c>
      <c r="J388" s="104">
        <v>125</v>
      </c>
      <c r="K388" s="80">
        <f t="shared" si="1"/>
        <v>2</v>
      </c>
      <c r="L388" s="104">
        <v>0</v>
      </c>
      <c r="M388" s="104">
        <v>2</v>
      </c>
      <c r="N388" s="104">
        <v>85</v>
      </c>
      <c r="O388" s="104">
        <v>2</v>
      </c>
      <c r="P388" s="104">
        <v>272</v>
      </c>
      <c r="Q388" s="104">
        <v>6</v>
      </c>
      <c r="R388" s="104">
        <v>625</v>
      </c>
      <c r="S388" s="104">
        <v>10</v>
      </c>
      <c r="T388" s="77"/>
      <c r="U388" s="77"/>
      <c r="V388" s="77"/>
      <c r="W388" s="77"/>
      <c r="X388" s="77"/>
    </row>
    <row r="389" spans="1:24" ht="12.75" hidden="1" customHeight="1" x14ac:dyDescent="0.15">
      <c r="A389" s="77" t="s">
        <v>232</v>
      </c>
      <c r="B389" s="77" t="s">
        <v>229</v>
      </c>
      <c r="C389" s="77" t="s">
        <v>67</v>
      </c>
      <c r="D389" s="103">
        <v>2015</v>
      </c>
      <c r="E389" s="77" t="s">
        <v>1598</v>
      </c>
      <c r="F389" s="104">
        <v>16</v>
      </c>
      <c r="G389" s="105">
        <f t="shared" si="0"/>
        <v>0</v>
      </c>
      <c r="H389" s="104">
        <v>0</v>
      </c>
      <c r="I389" s="104">
        <v>0</v>
      </c>
      <c r="J389" s="104">
        <v>11</v>
      </c>
      <c r="K389" s="80">
        <f t="shared" si="1"/>
        <v>0</v>
      </c>
      <c r="L389" s="104">
        <v>0</v>
      </c>
      <c r="M389" s="104">
        <v>0</v>
      </c>
      <c r="N389" s="104">
        <v>11</v>
      </c>
      <c r="O389" s="104">
        <v>0</v>
      </c>
      <c r="P389" s="104">
        <v>23</v>
      </c>
      <c r="Q389" s="104">
        <v>0</v>
      </c>
      <c r="R389" s="104">
        <v>61</v>
      </c>
      <c r="S389" s="104">
        <v>0</v>
      </c>
      <c r="T389" s="77"/>
      <c r="U389" s="77"/>
      <c r="V389" s="77"/>
      <c r="W389" s="77"/>
      <c r="X389" s="77"/>
    </row>
    <row r="390" spans="1:24" ht="12.75" hidden="1" customHeight="1" x14ac:dyDescent="0.15">
      <c r="A390" s="77" t="s">
        <v>232</v>
      </c>
      <c r="B390" s="77" t="s">
        <v>229</v>
      </c>
      <c r="C390" s="77" t="s">
        <v>67</v>
      </c>
      <c r="D390" s="103">
        <v>2016</v>
      </c>
      <c r="E390" s="77" t="s">
        <v>1598</v>
      </c>
      <c r="F390" s="104">
        <v>16</v>
      </c>
      <c r="G390" s="105">
        <f t="shared" si="0"/>
        <v>0</v>
      </c>
      <c r="H390" s="104">
        <v>0</v>
      </c>
      <c r="I390" s="104">
        <v>0</v>
      </c>
      <c r="J390" s="104">
        <v>11</v>
      </c>
      <c r="K390" s="80">
        <f t="shared" si="1"/>
        <v>0</v>
      </c>
      <c r="L390" s="104">
        <v>0</v>
      </c>
      <c r="M390" s="104">
        <v>0</v>
      </c>
      <c r="N390" s="104">
        <v>11</v>
      </c>
      <c r="O390" s="104">
        <v>0</v>
      </c>
      <c r="P390" s="104">
        <v>23</v>
      </c>
      <c r="Q390" s="104">
        <v>5</v>
      </c>
      <c r="R390" s="104">
        <v>61</v>
      </c>
      <c r="S390" s="104">
        <v>5</v>
      </c>
      <c r="T390" s="77"/>
      <c r="U390" s="77"/>
      <c r="V390" s="77"/>
      <c r="W390" s="77"/>
      <c r="X390" s="77"/>
    </row>
    <row r="391" spans="1:24" ht="12.75" hidden="1" customHeight="1" x14ac:dyDescent="0.15">
      <c r="A391" s="77" t="s">
        <v>232</v>
      </c>
      <c r="B391" s="77" t="s">
        <v>229</v>
      </c>
      <c r="C391" s="77" t="s">
        <v>67</v>
      </c>
      <c r="D391" s="103">
        <v>2017</v>
      </c>
      <c r="E391" s="77" t="s">
        <v>1598</v>
      </c>
      <c r="F391" s="104">
        <v>16</v>
      </c>
      <c r="G391" s="105">
        <f t="shared" si="0"/>
        <v>1</v>
      </c>
      <c r="H391" s="104">
        <v>1</v>
      </c>
      <c r="I391" s="104">
        <v>0</v>
      </c>
      <c r="J391" s="104">
        <v>11</v>
      </c>
      <c r="K391" s="80">
        <f t="shared" si="1"/>
        <v>1</v>
      </c>
      <c r="L391" s="104">
        <v>1</v>
      </c>
      <c r="M391" s="104">
        <v>0</v>
      </c>
      <c r="N391" s="104">
        <v>11</v>
      </c>
      <c r="O391" s="104">
        <v>1</v>
      </c>
      <c r="P391" s="104">
        <v>23</v>
      </c>
      <c r="Q391" s="104">
        <v>5</v>
      </c>
      <c r="R391" s="104">
        <v>61</v>
      </c>
      <c r="S391" s="104">
        <v>8</v>
      </c>
      <c r="T391" s="77"/>
      <c r="U391" s="77"/>
      <c r="V391" s="77"/>
      <c r="W391" s="77"/>
      <c r="X391" s="77"/>
    </row>
    <row r="392" spans="1:24" ht="12.75" hidden="1" customHeight="1" x14ac:dyDescent="0.15">
      <c r="A392" s="77" t="s">
        <v>566</v>
      </c>
      <c r="B392" s="77" t="s">
        <v>472</v>
      </c>
      <c r="C392" s="77" t="s">
        <v>67</v>
      </c>
      <c r="D392" s="103">
        <v>2014</v>
      </c>
      <c r="E392" s="77" t="s">
        <v>1598</v>
      </c>
      <c r="F392" s="104">
        <v>779</v>
      </c>
      <c r="G392" s="105">
        <f t="shared" si="0"/>
        <v>0</v>
      </c>
      <c r="H392" s="104">
        <v>0</v>
      </c>
      <c r="I392" s="104">
        <v>0</v>
      </c>
      <c r="J392" s="104">
        <v>404</v>
      </c>
      <c r="K392" s="80">
        <f t="shared" si="1"/>
        <v>0</v>
      </c>
      <c r="L392" s="104">
        <v>0</v>
      </c>
      <c r="M392" s="104">
        <v>0</v>
      </c>
      <c r="N392" s="104">
        <v>456</v>
      </c>
      <c r="O392" s="104">
        <v>6</v>
      </c>
      <c r="P392" s="104">
        <v>1461</v>
      </c>
      <c r="Q392" s="104">
        <v>319</v>
      </c>
      <c r="R392" s="104">
        <v>3100</v>
      </c>
      <c r="S392" s="104">
        <v>325</v>
      </c>
      <c r="T392" s="77"/>
      <c r="U392" s="77"/>
      <c r="V392" s="77"/>
      <c r="W392" s="77"/>
      <c r="X392" s="77"/>
    </row>
    <row r="393" spans="1:24" ht="12.75" hidden="1" customHeight="1" x14ac:dyDescent="0.15">
      <c r="A393" s="77" t="s">
        <v>566</v>
      </c>
      <c r="B393" s="77" t="s">
        <v>472</v>
      </c>
      <c r="C393" s="77" t="s">
        <v>67</v>
      </c>
      <c r="D393" s="103">
        <v>2015</v>
      </c>
      <c r="E393" s="77" t="s">
        <v>1598</v>
      </c>
      <c r="F393" s="104">
        <v>779</v>
      </c>
      <c r="G393" s="105">
        <f t="shared" si="0"/>
        <v>0</v>
      </c>
      <c r="H393" s="104">
        <v>0</v>
      </c>
      <c r="I393" s="104">
        <v>0</v>
      </c>
      <c r="J393" s="104">
        <v>404</v>
      </c>
      <c r="K393" s="80">
        <f t="shared" si="1"/>
        <v>0</v>
      </c>
      <c r="L393" s="104">
        <v>0</v>
      </c>
      <c r="M393" s="104">
        <v>0</v>
      </c>
      <c r="N393" s="104">
        <v>456</v>
      </c>
      <c r="O393" s="104">
        <v>290</v>
      </c>
      <c r="P393" s="104">
        <v>1461</v>
      </c>
      <c r="Q393" s="104">
        <v>448</v>
      </c>
      <c r="R393" s="104">
        <v>3100</v>
      </c>
      <c r="S393" s="104">
        <v>738</v>
      </c>
      <c r="T393" s="77"/>
      <c r="U393" s="77"/>
      <c r="V393" s="77"/>
      <c r="W393" s="77"/>
      <c r="X393" s="77"/>
    </row>
    <row r="394" spans="1:24" ht="12.75" hidden="1" customHeight="1" x14ac:dyDescent="0.15">
      <c r="A394" s="77" t="s">
        <v>566</v>
      </c>
      <c r="B394" s="77" t="s">
        <v>472</v>
      </c>
      <c r="C394" s="77" t="s">
        <v>67</v>
      </c>
      <c r="D394" s="103">
        <v>2016</v>
      </c>
      <c r="E394" s="77" t="s">
        <v>1598</v>
      </c>
      <c r="F394" s="104">
        <v>779</v>
      </c>
      <c r="G394" s="105">
        <f t="shared" si="0"/>
        <v>0</v>
      </c>
      <c r="H394" s="104">
        <v>0</v>
      </c>
      <c r="I394" s="104">
        <v>0</v>
      </c>
      <c r="J394" s="104">
        <v>404</v>
      </c>
      <c r="K394" s="80">
        <f t="shared" si="1"/>
        <v>0</v>
      </c>
      <c r="L394" s="104">
        <v>0</v>
      </c>
      <c r="M394" s="104">
        <v>0</v>
      </c>
      <c r="N394" s="104">
        <v>456</v>
      </c>
      <c r="O394" s="104">
        <v>63</v>
      </c>
      <c r="P394" s="104">
        <v>1461</v>
      </c>
      <c r="Q394" s="104">
        <v>200</v>
      </c>
      <c r="R394" s="104">
        <v>3100</v>
      </c>
      <c r="S394" s="104">
        <v>263</v>
      </c>
      <c r="T394" s="77"/>
      <c r="U394" s="77"/>
      <c r="V394" s="77"/>
      <c r="W394" s="77"/>
      <c r="X394" s="77"/>
    </row>
    <row r="395" spans="1:24" ht="12.75" hidden="1" customHeight="1" x14ac:dyDescent="0.15">
      <c r="A395" s="77" t="s">
        <v>566</v>
      </c>
      <c r="B395" s="77" t="s">
        <v>472</v>
      </c>
      <c r="C395" s="77" t="s">
        <v>67</v>
      </c>
      <c r="D395" s="103">
        <v>2017</v>
      </c>
      <c r="E395" s="77" t="s">
        <v>1598</v>
      </c>
      <c r="F395" s="104">
        <v>779</v>
      </c>
      <c r="G395" s="105">
        <f t="shared" si="0"/>
        <v>0</v>
      </c>
      <c r="H395" s="104">
        <v>0</v>
      </c>
      <c r="I395" s="104">
        <v>0</v>
      </c>
      <c r="J395" s="104">
        <v>404</v>
      </c>
      <c r="K395" s="80">
        <f t="shared" si="1"/>
        <v>0</v>
      </c>
      <c r="L395" s="104">
        <v>0</v>
      </c>
      <c r="M395" s="104">
        <v>0</v>
      </c>
      <c r="N395" s="104">
        <v>456</v>
      </c>
      <c r="O395" s="104">
        <v>1</v>
      </c>
      <c r="P395" s="104">
        <v>1461</v>
      </c>
      <c r="Q395" s="104">
        <v>435</v>
      </c>
      <c r="R395" s="104">
        <v>3100</v>
      </c>
      <c r="S395" s="104">
        <v>436</v>
      </c>
      <c r="T395" s="77"/>
      <c r="U395" s="77"/>
      <c r="V395" s="77"/>
      <c r="W395" s="77"/>
      <c r="X395" s="77"/>
    </row>
    <row r="396" spans="1:24" ht="12.75" hidden="1" customHeight="1" x14ac:dyDescent="0.15">
      <c r="A396" s="77" t="s">
        <v>344</v>
      </c>
      <c r="B396" s="77" t="s">
        <v>341</v>
      </c>
      <c r="C396" s="77" t="s">
        <v>123</v>
      </c>
      <c r="D396" s="103">
        <v>2013</v>
      </c>
      <c r="E396" s="77" t="s">
        <v>1598</v>
      </c>
      <c r="F396" s="104">
        <v>1218</v>
      </c>
      <c r="G396" s="105">
        <f t="shared" si="0"/>
        <v>0</v>
      </c>
      <c r="H396" s="104">
        <v>0</v>
      </c>
      <c r="I396" s="104">
        <v>0</v>
      </c>
      <c r="J396" s="104">
        <v>854</v>
      </c>
      <c r="K396" s="80">
        <f t="shared" si="1"/>
        <v>0</v>
      </c>
      <c r="L396" s="104">
        <v>0</v>
      </c>
      <c r="M396" s="104">
        <v>0</v>
      </c>
      <c r="N396" s="104">
        <v>862</v>
      </c>
      <c r="O396" s="104">
        <v>28</v>
      </c>
      <c r="P396" s="104">
        <v>1699</v>
      </c>
      <c r="Q396" s="104">
        <v>302</v>
      </c>
      <c r="R396" s="104">
        <v>4633</v>
      </c>
      <c r="S396" s="104">
        <v>330</v>
      </c>
      <c r="T396" s="77"/>
      <c r="U396" s="77"/>
      <c r="V396" s="77"/>
      <c r="W396" s="77"/>
      <c r="X396" s="77"/>
    </row>
    <row r="397" spans="1:24" ht="12.75" hidden="1" customHeight="1" x14ac:dyDescent="0.15">
      <c r="A397" s="77" t="s">
        <v>344</v>
      </c>
      <c r="B397" s="77" t="s">
        <v>341</v>
      </c>
      <c r="C397" s="77" t="s">
        <v>123</v>
      </c>
      <c r="D397" s="103">
        <v>2014</v>
      </c>
      <c r="E397" s="77" t="s">
        <v>1598</v>
      </c>
      <c r="F397" s="104">
        <v>1218</v>
      </c>
      <c r="G397" s="105">
        <f t="shared" si="0"/>
        <v>0</v>
      </c>
      <c r="H397" s="104">
        <v>0</v>
      </c>
      <c r="I397" s="104">
        <v>0</v>
      </c>
      <c r="J397" s="104">
        <v>854</v>
      </c>
      <c r="K397" s="80">
        <f t="shared" si="1"/>
        <v>0</v>
      </c>
      <c r="L397" s="104">
        <v>0</v>
      </c>
      <c r="M397" s="104">
        <v>0</v>
      </c>
      <c r="N397" s="104">
        <v>862</v>
      </c>
      <c r="O397" s="104">
        <v>68</v>
      </c>
      <c r="P397" s="104">
        <v>1699</v>
      </c>
      <c r="Q397" s="104">
        <v>205</v>
      </c>
      <c r="R397" s="104">
        <v>4633</v>
      </c>
      <c r="S397" s="104">
        <v>273</v>
      </c>
      <c r="T397" s="77"/>
      <c r="U397" s="77"/>
      <c r="V397" s="77"/>
      <c r="W397" s="77"/>
      <c r="X397" s="77"/>
    </row>
    <row r="398" spans="1:24" ht="12.75" hidden="1" customHeight="1" x14ac:dyDescent="0.15">
      <c r="A398" s="77" t="s">
        <v>344</v>
      </c>
      <c r="B398" s="77" t="s">
        <v>341</v>
      </c>
      <c r="C398" s="77" t="s">
        <v>123</v>
      </c>
      <c r="D398" s="103">
        <v>2015</v>
      </c>
      <c r="E398" s="77" t="s">
        <v>1598</v>
      </c>
      <c r="F398" s="104">
        <v>1218</v>
      </c>
      <c r="G398" s="105">
        <f t="shared" si="0"/>
        <v>0</v>
      </c>
      <c r="H398" s="104">
        <v>0</v>
      </c>
      <c r="I398" s="104">
        <v>0</v>
      </c>
      <c r="J398" s="104">
        <v>854</v>
      </c>
      <c r="K398" s="80">
        <f t="shared" si="1"/>
        <v>0</v>
      </c>
      <c r="L398" s="104">
        <v>0</v>
      </c>
      <c r="M398" s="104">
        <v>0</v>
      </c>
      <c r="N398" s="104">
        <v>862</v>
      </c>
      <c r="O398" s="104">
        <v>54</v>
      </c>
      <c r="P398" s="104">
        <v>1699</v>
      </c>
      <c r="Q398" s="104">
        <v>180</v>
      </c>
      <c r="R398" s="104">
        <v>4633</v>
      </c>
      <c r="S398" s="104">
        <v>234</v>
      </c>
      <c r="T398" s="77"/>
      <c r="U398" s="77"/>
      <c r="V398" s="77"/>
      <c r="W398" s="77"/>
      <c r="X398" s="77"/>
    </row>
    <row r="399" spans="1:24" ht="12.75" hidden="1" customHeight="1" x14ac:dyDescent="0.15">
      <c r="A399" s="77" t="s">
        <v>344</v>
      </c>
      <c r="B399" s="77" t="s">
        <v>341</v>
      </c>
      <c r="C399" s="77" t="s">
        <v>123</v>
      </c>
      <c r="D399" s="103">
        <v>2016</v>
      </c>
      <c r="E399" s="77" t="s">
        <v>1598</v>
      </c>
      <c r="F399" s="104">
        <v>1218</v>
      </c>
      <c r="G399" s="105">
        <f t="shared" si="0"/>
        <v>0</v>
      </c>
      <c r="H399" s="104">
        <v>0</v>
      </c>
      <c r="I399" s="104">
        <v>0</v>
      </c>
      <c r="J399" s="104">
        <v>854</v>
      </c>
      <c r="K399" s="80">
        <f t="shared" si="1"/>
        <v>0</v>
      </c>
      <c r="L399" s="104">
        <v>0</v>
      </c>
      <c r="M399" s="104">
        <v>0</v>
      </c>
      <c r="N399" s="104">
        <v>862</v>
      </c>
      <c r="O399" s="104">
        <v>74</v>
      </c>
      <c r="P399" s="104">
        <v>1699</v>
      </c>
      <c r="Q399" s="104">
        <v>99</v>
      </c>
      <c r="R399" s="104">
        <v>4633</v>
      </c>
      <c r="S399" s="104">
        <v>173</v>
      </c>
      <c r="T399" s="77"/>
      <c r="U399" s="77"/>
      <c r="V399" s="77"/>
      <c r="W399" s="77"/>
      <c r="X399" s="77"/>
    </row>
    <row r="400" spans="1:24" ht="12.75" hidden="1" customHeight="1" x14ac:dyDescent="0.15">
      <c r="A400" s="77" t="s">
        <v>344</v>
      </c>
      <c r="B400" s="77" t="s">
        <v>341</v>
      </c>
      <c r="C400" s="77" t="s">
        <v>123</v>
      </c>
      <c r="D400" s="103">
        <v>2017</v>
      </c>
      <c r="E400" s="77" t="s">
        <v>1598</v>
      </c>
      <c r="F400" s="104">
        <v>1218</v>
      </c>
      <c r="G400" s="105">
        <f t="shared" si="0"/>
        <v>6</v>
      </c>
      <c r="H400" s="104">
        <v>6</v>
      </c>
      <c r="I400" s="104">
        <v>0</v>
      </c>
      <c r="J400" s="104">
        <v>854</v>
      </c>
      <c r="K400" s="80">
        <f t="shared" si="1"/>
        <v>0</v>
      </c>
      <c r="L400" s="104">
        <v>0</v>
      </c>
      <c r="M400" s="104">
        <v>0</v>
      </c>
      <c r="N400" s="104">
        <v>862</v>
      </c>
      <c r="O400" s="104">
        <v>358</v>
      </c>
      <c r="P400" s="104">
        <v>1699</v>
      </c>
      <c r="Q400" s="104">
        <v>138</v>
      </c>
      <c r="R400" s="104">
        <v>4633</v>
      </c>
      <c r="S400" s="104">
        <v>502</v>
      </c>
      <c r="T400" s="77"/>
      <c r="U400" s="77"/>
      <c r="V400" s="77"/>
      <c r="W400" s="77"/>
      <c r="X400" s="77"/>
    </row>
    <row r="401" spans="1:24" ht="12.75" hidden="1" customHeight="1" x14ac:dyDescent="0.15">
      <c r="A401" s="77" t="s">
        <v>359</v>
      </c>
      <c r="B401" s="77" t="s">
        <v>352</v>
      </c>
      <c r="C401" s="77" t="s">
        <v>144</v>
      </c>
      <c r="D401" s="103">
        <v>2014</v>
      </c>
      <c r="E401" s="77" t="s">
        <v>1598</v>
      </c>
      <c r="F401" s="104">
        <v>1442</v>
      </c>
      <c r="G401" s="105">
        <f t="shared" si="0"/>
        <v>63</v>
      </c>
      <c r="H401" s="104">
        <v>63</v>
      </c>
      <c r="I401" s="104">
        <v>0</v>
      </c>
      <c r="J401" s="104">
        <v>974</v>
      </c>
      <c r="K401" s="80">
        <f t="shared" si="1"/>
        <v>0</v>
      </c>
      <c r="L401" s="104">
        <v>0</v>
      </c>
      <c r="M401" s="104">
        <v>0</v>
      </c>
      <c r="N401" s="104">
        <v>1090</v>
      </c>
      <c r="O401" s="104">
        <v>0</v>
      </c>
      <c r="P401" s="104">
        <v>2471</v>
      </c>
      <c r="Q401" s="104">
        <v>258</v>
      </c>
      <c r="R401" s="104">
        <v>5977</v>
      </c>
      <c r="S401" s="104">
        <v>321</v>
      </c>
      <c r="T401" s="77"/>
      <c r="U401" s="77"/>
      <c r="V401" s="77"/>
      <c r="W401" s="77"/>
      <c r="X401" s="77"/>
    </row>
    <row r="402" spans="1:24" ht="12.75" hidden="1" customHeight="1" x14ac:dyDescent="0.15">
      <c r="A402" s="77" t="s">
        <v>359</v>
      </c>
      <c r="B402" s="77" t="s">
        <v>352</v>
      </c>
      <c r="C402" s="77" t="s">
        <v>144</v>
      </c>
      <c r="D402" s="103">
        <v>2015</v>
      </c>
      <c r="E402" s="77" t="s">
        <v>1598</v>
      </c>
      <c r="F402" s="104">
        <v>1442</v>
      </c>
      <c r="G402" s="105">
        <f t="shared" si="0"/>
        <v>0</v>
      </c>
      <c r="H402" s="104">
        <v>0</v>
      </c>
      <c r="I402" s="104">
        <v>0</v>
      </c>
      <c r="J402" s="104">
        <v>974</v>
      </c>
      <c r="K402" s="80">
        <f t="shared" si="1"/>
        <v>147</v>
      </c>
      <c r="L402" s="104">
        <v>147</v>
      </c>
      <c r="M402" s="104">
        <v>0</v>
      </c>
      <c r="N402" s="104">
        <v>1090</v>
      </c>
      <c r="O402" s="104">
        <v>0</v>
      </c>
      <c r="P402" s="104">
        <v>2471</v>
      </c>
      <c r="Q402" s="104">
        <v>368</v>
      </c>
      <c r="R402" s="104">
        <v>5977</v>
      </c>
      <c r="S402" s="104">
        <v>515</v>
      </c>
      <c r="T402" s="77"/>
      <c r="U402" s="77"/>
      <c r="V402" s="77"/>
      <c r="W402" s="77"/>
      <c r="X402" s="77"/>
    </row>
    <row r="403" spans="1:24" ht="12.75" hidden="1" customHeight="1" x14ac:dyDescent="0.15">
      <c r="A403" s="77" t="s">
        <v>359</v>
      </c>
      <c r="B403" s="77" t="s">
        <v>352</v>
      </c>
      <c r="C403" s="77" t="s">
        <v>144</v>
      </c>
      <c r="D403" s="103">
        <v>2016</v>
      </c>
      <c r="E403" s="77" t="s">
        <v>1598</v>
      </c>
      <c r="F403" s="104">
        <v>1442</v>
      </c>
      <c r="G403" s="105">
        <f t="shared" si="0"/>
        <v>0</v>
      </c>
      <c r="H403" s="104">
        <v>0</v>
      </c>
      <c r="I403" s="104">
        <v>0</v>
      </c>
      <c r="J403" s="104">
        <v>974</v>
      </c>
      <c r="K403" s="80">
        <f t="shared" si="1"/>
        <v>0</v>
      </c>
      <c r="L403" s="104">
        <v>0</v>
      </c>
      <c r="M403" s="104">
        <v>0</v>
      </c>
      <c r="N403" s="104">
        <v>1090</v>
      </c>
      <c r="O403" s="104">
        <v>0</v>
      </c>
      <c r="P403" s="104">
        <v>2471</v>
      </c>
      <c r="Q403" s="104">
        <v>444</v>
      </c>
      <c r="R403" s="104">
        <v>5977</v>
      </c>
      <c r="S403" s="104">
        <v>444</v>
      </c>
      <c r="T403" s="77"/>
      <c r="U403" s="77"/>
      <c r="V403" s="77"/>
      <c r="W403" s="77"/>
      <c r="X403" s="77"/>
    </row>
    <row r="404" spans="1:24" ht="12.75" hidden="1" customHeight="1" x14ac:dyDescent="0.15">
      <c r="A404" s="77" t="s">
        <v>359</v>
      </c>
      <c r="B404" s="77" t="s">
        <v>352</v>
      </c>
      <c r="C404" s="77" t="s">
        <v>144</v>
      </c>
      <c r="D404" s="103">
        <v>2017</v>
      </c>
      <c r="E404" s="77" t="s">
        <v>1598</v>
      </c>
      <c r="F404" s="104">
        <v>1442</v>
      </c>
      <c r="G404" s="105">
        <f t="shared" si="0"/>
        <v>0</v>
      </c>
      <c r="H404" s="104">
        <v>0</v>
      </c>
      <c r="I404" s="104">
        <v>0</v>
      </c>
      <c r="J404" s="104">
        <v>974</v>
      </c>
      <c r="K404" s="80">
        <f t="shared" si="1"/>
        <v>0</v>
      </c>
      <c r="L404" s="104">
        <v>0</v>
      </c>
      <c r="M404" s="104">
        <v>0</v>
      </c>
      <c r="N404" s="104">
        <v>1090</v>
      </c>
      <c r="O404" s="104">
        <v>0</v>
      </c>
      <c r="P404" s="104">
        <v>2471</v>
      </c>
      <c r="Q404" s="104">
        <v>435</v>
      </c>
      <c r="R404" s="104">
        <v>5977</v>
      </c>
      <c r="S404" s="104">
        <v>435</v>
      </c>
      <c r="T404" s="77"/>
      <c r="U404" s="77"/>
      <c r="V404" s="77"/>
      <c r="W404" s="77"/>
      <c r="X404" s="77"/>
    </row>
    <row r="405" spans="1:24" ht="12.75" hidden="1" customHeight="1" x14ac:dyDescent="0.15">
      <c r="A405" s="77" t="s">
        <v>245</v>
      </c>
      <c r="B405" s="77" t="s">
        <v>244</v>
      </c>
      <c r="C405" s="77" t="s">
        <v>83</v>
      </c>
      <c r="D405" s="103">
        <v>2015</v>
      </c>
      <c r="E405" s="77" t="s">
        <v>1598</v>
      </c>
      <c r="F405" s="104">
        <v>5</v>
      </c>
      <c r="G405" s="105">
        <f t="shared" si="0"/>
        <v>0</v>
      </c>
      <c r="H405" s="104">
        <v>0</v>
      </c>
      <c r="I405" s="104">
        <v>0</v>
      </c>
      <c r="J405" s="104">
        <v>5</v>
      </c>
      <c r="K405" s="80">
        <f t="shared" si="1"/>
        <v>2</v>
      </c>
      <c r="L405" s="104">
        <v>2</v>
      </c>
      <c r="M405" s="104">
        <v>0</v>
      </c>
      <c r="N405" s="104">
        <v>3</v>
      </c>
      <c r="O405" s="104">
        <v>0</v>
      </c>
      <c r="P405" s="104">
        <v>9</v>
      </c>
      <c r="Q405" s="104">
        <v>3</v>
      </c>
      <c r="R405" s="104">
        <v>22</v>
      </c>
      <c r="S405" s="104">
        <v>5</v>
      </c>
      <c r="T405" s="77"/>
      <c r="U405" s="77"/>
      <c r="V405" s="77"/>
      <c r="W405" s="77"/>
      <c r="X405" s="77"/>
    </row>
    <row r="406" spans="1:24" ht="12.75" hidden="1" customHeight="1" x14ac:dyDescent="0.15">
      <c r="A406" s="77" t="s">
        <v>485</v>
      </c>
      <c r="B406" s="77" t="s">
        <v>449</v>
      </c>
      <c r="C406" s="77" t="s">
        <v>67</v>
      </c>
      <c r="D406" s="103">
        <v>2015</v>
      </c>
      <c r="E406" s="77" t="s">
        <v>1598</v>
      </c>
      <c r="F406" s="104">
        <v>148</v>
      </c>
      <c r="G406" s="105">
        <f t="shared" si="0"/>
        <v>83</v>
      </c>
      <c r="H406" s="104">
        <v>83</v>
      </c>
      <c r="I406" s="104">
        <v>0</v>
      </c>
      <c r="J406" s="104">
        <v>87</v>
      </c>
      <c r="K406" s="80">
        <f t="shared" si="1"/>
        <v>49</v>
      </c>
      <c r="L406" s="104">
        <v>49</v>
      </c>
      <c r="M406" s="104">
        <v>0</v>
      </c>
      <c r="N406" s="104">
        <v>76</v>
      </c>
      <c r="O406" s="104">
        <v>14</v>
      </c>
      <c r="P406" s="104">
        <v>119</v>
      </c>
      <c r="Q406" s="104">
        <v>563</v>
      </c>
      <c r="R406" s="104">
        <v>430</v>
      </c>
      <c r="S406" s="104">
        <v>709</v>
      </c>
      <c r="T406" s="77"/>
      <c r="U406" s="77"/>
      <c r="V406" s="77"/>
      <c r="W406" s="77"/>
      <c r="X406" s="77"/>
    </row>
    <row r="407" spans="1:24" ht="12.75" hidden="1" customHeight="1" x14ac:dyDescent="0.15">
      <c r="A407" s="77" t="s">
        <v>485</v>
      </c>
      <c r="B407" s="77" t="s">
        <v>449</v>
      </c>
      <c r="C407" s="77" t="s">
        <v>67</v>
      </c>
      <c r="D407" s="103">
        <v>2016</v>
      </c>
      <c r="E407" s="77" t="s">
        <v>1598</v>
      </c>
      <c r="F407" s="104">
        <v>148</v>
      </c>
      <c r="G407" s="105">
        <f t="shared" si="0"/>
        <v>0</v>
      </c>
      <c r="H407" s="104">
        <v>0</v>
      </c>
      <c r="I407" s="104">
        <v>0</v>
      </c>
      <c r="J407" s="104">
        <v>87</v>
      </c>
      <c r="K407" s="80">
        <f t="shared" si="1"/>
        <v>0</v>
      </c>
      <c r="L407" s="104">
        <v>0</v>
      </c>
      <c r="M407" s="104">
        <v>0</v>
      </c>
      <c r="N407" s="104">
        <v>76</v>
      </c>
      <c r="O407" s="104">
        <v>0</v>
      </c>
      <c r="P407" s="104">
        <v>119</v>
      </c>
      <c r="Q407" s="104">
        <v>74</v>
      </c>
      <c r="R407" s="104">
        <v>430</v>
      </c>
      <c r="S407" s="104">
        <v>74</v>
      </c>
      <c r="T407" s="77"/>
      <c r="U407" s="77"/>
      <c r="V407" s="77"/>
      <c r="W407" s="77"/>
      <c r="X407" s="77"/>
    </row>
    <row r="408" spans="1:24" ht="12.75" hidden="1" customHeight="1" x14ac:dyDescent="0.15">
      <c r="A408" s="77" t="s">
        <v>485</v>
      </c>
      <c r="B408" s="77" t="s">
        <v>449</v>
      </c>
      <c r="C408" s="77" t="s">
        <v>67</v>
      </c>
      <c r="D408" s="103">
        <v>2017</v>
      </c>
      <c r="E408" s="77" t="s">
        <v>1598</v>
      </c>
      <c r="F408" s="104">
        <v>148</v>
      </c>
      <c r="G408" s="105">
        <f t="shared" si="0"/>
        <v>1</v>
      </c>
      <c r="H408" s="104">
        <v>0</v>
      </c>
      <c r="I408" s="104">
        <v>1</v>
      </c>
      <c r="J408" s="104">
        <v>87</v>
      </c>
      <c r="K408" s="80">
        <f t="shared" si="1"/>
        <v>0</v>
      </c>
      <c r="L408" s="104">
        <v>0</v>
      </c>
      <c r="M408" s="104">
        <v>0</v>
      </c>
      <c r="N408" s="104">
        <v>76</v>
      </c>
      <c r="O408" s="104">
        <v>0</v>
      </c>
      <c r="P408" s="104">
        <v>119</v>
      </c>
      <c r="Q408" s="104">
        <v>0</v>
      </c>
      <c r="R408" s="104">
        <v>430</v>
      </c>
      <c r="S408" s="104">
        <v>1</v>
      </c>
      <c r="T408" s="77"/>
      <c r="U408" s="77"/>
      <c r="V408" s="77"/>
      <c r="W408" s="77"/>
      <c r="X408" s="77"/>
    </row>
    <row r="409" spans="1:24" ht="12.75" hidden="1" customHeight="1" x14ac:dyDescent="0.15">
      <c r="A409" s="77" t="s">
        <v>281</v>
      </c>
      <c r="B409" s="77" t="s">
        <v>273</v>
      </c>
      <c r="C409" s="77" t="s">
        <v>144</v>
      </c>
      <c r="D409" s="103">
        <v>2014</v>
      </c>
      <c r="E409" s="77" t="s">
        <v>1598</v>
      </c>
      <c r="F409" s="104">
        <v>83</v>
      </c>
      <c r="G409" s="105">
        <f t="shared" si="0"/>
        <v>0</v>
      </c>
      <c r="H409" s="104">
        <v>0</v>
      </c>
      <c r="I409" s="104">
        <v>0</v>
      </c>
      <c r="J409" s="104">
        <v>59</v>
      </c>
      <c r="K409" s="80">
        <f t="shared" si="1"/>
        <v>0</v>
      </c>
      <c r="L409" s="104">
        <v>0</v>
      </c>
      <c r="M409" s="104">
        <v>0</v>
      </c>
      <c r="N409" s="104">
        <v>65</v>
      </c>
      <c r="O409" s="104">
        <v>0</v>
      </c>
      <c r="P409" s="104">
        <v>151</v>
      </c>
      <c r="Q409" s="104">
        <v>6</v>
      </c>
      <c r="R409" s="104">
        <v>358</v>
      </c>
      <c r="S409" s="104">
        <v>6</v>
      </c>
      <c r="T409" s="77"/>
      <c r="U409" s="77"/>
      <c r="V409" s="77"/>
      <c r="W409" s="77"/>
      <c r="X409" s="77"/>
    </row>
    <row r="410" spans="1:24" ht="12.75" hidden="1" customHeight="1" x14ac:dyDescent="0.15">
      <c r="A410" s="77" t="s">
        <v>281</v>
      </c>
      <c r="B410" s="77" t="s">
        <v>273</v>
      </c>
      <c r="C410" s="77" t="s">
        <v>144</v>
      </c>
      <c r="D410" s="103">
        <v>2015</v>
      </c>
      <c r="E410" s="77" t="s">
        <v>1598</v>
      </c>
      <c r="F410" s="104">
        <v>83</v>
      </c>
      <c r="G410" s="105">
        <f t="shared" si="0"/>
        <v>0</v>
      </c>
      <c r="H410" s="104">
        <v>0</v>
      </c>
      <c r="I410" s="104">
        <v>0</v>
      </c>
      <c r="J410" s="104">
        <v>59</v>
      </c>
      <c r="K410" s="80">
        <f t="shared" si="1"/>
        <v>0</v>
      </c>
      <c r="L410" s="104">
        <v>0</v>
      </c>
      <c r="M410" s="104">
        <v>0</v>
      </c>
      <c r="N410" s="104">
        <v>65</v>
      </c>
      <c r="O410" s="104">
        <v>0</v>
      </c>
      <c r="P410" s="104">
        <v>151</v>
      </c>
      <c r="Q410" s="104">
        <v>6</v>
      </c>
      <c r="R410" s="104">
        <v>358</v>
      </c>
      <c r="S410" s="104">
        <v>6</v>
      </c>
      <c r="T410" s="77"/>
      <c r="U410" s="77"/>
      <c r="V410" s="77"/>
      <c r="W410" s="77"/>
      <c r="X410" s="77"/>
    </row>
    <row r="411" spans="1:24" ht="12.75" hidden="1" customHeight="1" x14ac:dyDescent="0.15">
      <c r="A411" s="77" t="s">
        <v>281</v>
      </c>
      <c r="B411" s="77" t="s">
        <v>273</v>
      </c>
      <c r="C411" s="77" t="s">
        <v>144</v>
      </c>
      <c r="D411" s="103">
        <v>2016</v>
      </c>
      <c r="E411" s="77" t="s">
        <v>1598</v>
      </c>
      <c r="F411" s="104">
        <v>83</v>
      </c>
      <c r="G411" s="105">
        <f t="shared" si="0"/>
        <v>0</v>
      </c>
      <c r="H411" s="104">
        <v>0</v>
      </c>
      <c r="I411" s="104">
        <v>0</v>
      </c>
      <c r="J411" s="104">
        <v>59</v>
      </c>
      <c r="K411" s="80">
        <f t="shared" si="1"/>
        <v>0</v>
      </c>
      <c r="L411" s="104">
        <v>0</v>
      </c>
      <c r="M411" s="104">
        <v>0</v>
      </c>
      <c r="N411" s="104">
        <v>65</v>
      </c>
      <c r="O411" s="104">
        <v>0</v>
      </c>
      <c r="P411" s="104">
        <v>151</v>
      </c>
      <c r="Q411" s="104">
        <v>10</v>
      </c>
      <c r="R411" s="104">
        <v>358</v>
      </c>
      <c r="S411" s="104">
        <v>10</v>
      </c>
      <c r="T411" s="77"/>
      <c r="U411" s="77"/>
      <c r="V411" s="77"/>
      <c r="W411" s="77"/>
      <c r="X411" s="77"/>
    </row>
    <row r="412" spans="1:24" ht="12.75" hidden="1" customHeight="1" x14ac:dyDescent="0.15">
      <c r="A412" s="77" t="s">
        <v>281</v>
      </c>
      <c r="B412" s="77" t="s">
        <v>273</v>
      </c>
      <c r="C412" s="77" t="s">
        <v>144</v>
      </c>
      <c r="D412" s="103">
        <v>2017</v>
      </c>
      <c r="E412" s="77" t="s">
        <v>1598</v>
      </c>
      <c r="F412" s="104">
        <v>83</v>
      </c>
      <c r="G412" s="105">
        <f t="shared" si="0"/>
        <v>0</v>
      </c>
      <c r="H412" s="104">
        <v>0</v>
      </c>
      <c r="I412" s="104">
        <v>0</v>
      </c>
      <c r="J412" s="104">
        <v>59</v>
      </c>
      <c r="K412" s="80">
        <f t="shared" si="1"/>
        <v>0</v>
      </c>
      <c r="L412" s="104">
        <v>0</v>
      </c>
      <c r="M412" s="104">
        <v>0</v>
      </c>
      <c r="N412" s="104">
        <v>65</v>
      </c>
      <c r="O412" s="104">
        <v>6</v>
      </c>
      <c r="P412" s="104">
        <v>151</v>
      </c>
      <c r="Q412" s="104">
        <v>8</v>
      </c>
      <c r="R412" s="104">
        <v>358</v>
      </c>
      <c r="S412" s="104">
        <v>14</v>
      </c>
      <c r="T412" s="77"/>
      <c r="U412" s="77"/>
      <c r="V412" s="77"/>
      <c r="W412" s="77"/>
      <c r="X412" s="77"/>
    </row>
    <row r="413" spans="1:24" ht="12.75" hidden="1" customHeight="1" x14ac:dyDescent="0.15">
      <c r="A413" s="77" t="s">
        <v>73</v>
      </c>
      <c r="B413" s="77" t="s">
        <v>66</v>
      </c>
      <c r="C413" s="77" t="s">
        <v>67</v>
      </c>
      <c r="D413" s="103">
        <v>2014</v>
      </c>
      <c r="E413" s="77" t="s">
        <v>1598</v>
      </c>
      <c r="F413" s="104">
        <v>1714</v>
      </c>
      <c r="G413" s="105">
        <f t="shared" si="0"/>
        <v>0</v>
      </c>
      <c r="H413" s="104">
        <v>0</v>
      </c>
      <c r="I413" s="104">
        <v>0</v>
      </c>
      <c r="J413" s="104">
        <v>926</v>
      </c>
      <c r="K413" s="80">
        <f t="shared" si="1"/>
        <v>0</v>
      </c>
      <c r="L413" s="104">
        <v>0</v>
      </c>
      <c r="M413" s="104">
        <v>0</v>
      </c>
      <c r="N413" s="104">
        <v>978</v>
      </c>
      <c r="O413" s="104">
        <v>0</v>
      </c>
      <c r="P413" s="104">
        <v>1837</v>
      </c>
      <c r="Q413" s="104">
        <v>137</v>
      </c>
      <c r="R413" s="104">
        <v>5455</v>
      </c>
      <c r="S413" s="104">
        <v>137</v>
      </c>
      <c r="T413" s="77"/>
      <c r="U413" s="77"/>
      <c r="V413" s="77"/>
      <c r="W413" s="77"/>
      <c r="X413" s="77"/>
    </row>
    <row r="414" spans="1:24" ht="12.75" hidden="1" customHeight="1" x14ac:dyDescent="0.15">
      <c r="A414" s="77" t="s">
        <v>73</v>
      </c>
      <c r="B414" s="77" t="s">
        <v>66</v>
      </c>
      <c r="C414" s="77" t="s">
        <v>67</v>
      </c>
      <c r="D414" s="103">
        <v>2015</v>
      </c>
      <c r="E414" s="77" t="s">
        <v>1598</v>
      </c>
      <c r="F414" s="104">
        <v>1714</v>
      </c>
      <c r="G414" s="105">
        <f t="shared" si="0"/>
        <v>64</v>
      </c>
      <c r="H414" s="104">
        <v>64</v>
      </c>
      <c r="I414" s="104">
        <v>0</v>
      </c>
      <c r="J414" s="104">
        <v>926</v>
      </c>
      <c r="K414" s="80">
        <f t="shared" si="1"/>
        <v>0</v>
      </c>
      <c r="L414" s="104">
        <v>0</v>
      </c>
      <c r="M414" s="104">
        <v>0</v>
      </c>
      <c r="N414" s="104">
        <v>978</v>
      </c>
      <c r="O414" s="104">
        <v>0</v>
      </c>
      <c r="P414" s="104">
        <v>1837</v>
      </c>
      <c r="Q414" s="104">
        <v>383</v>
      </c>
      <c r="R414" s="104">
        <v>5455</v>
      </c>
      <c r="S414" s="104">
        <v>447</v>
      </c>
      <c r="T414" s="77"/>
      <c r="U414" s="77"/>
      <c r="V414" s="77"/>
      <c r="W414" s="77"/>
      <c r="X414" s="77"/>
    </row>
    <row r="415" spans="1:24" ht="12.75" hidden="1" customHeight="1" x14ac:dyDescent="0.15">
      <c r="A415" s="77" t="s">
        <v>73</v>
      </c>
      <c r="B415" s="77" t="s">
        <v>66</v>
      </c>
      <c r="C415" s="77" t="s">
        <v>67</v>
      </c>
      <c r="D415" s="103">
        <v>2016</v>
      </c>
      <c r="E415" s="77" t="s">
        <v>1598</v>
      </c>
      <c r="F415" s="104">
        <v>1714</v>
      </c>
      <c r="G415" s="105">
        <f t="shared" si="0"/>
        <v>2</v>
      </c>
      <c r="H415" s="104">
        <v>2</v>
      </c>
      <c r="I415" s="104">
        <v>0</v>
      </c>
      <c r="J415" s="104">
        <v>926</v>
      </c>
      <c r="K415" s="80">
        <f t="shared" si="1"/>
        <v>0</v>
      </c>
      <c r="L415" s="104">
        <v>0</v>
      </c>
      <c r="M415" s="104">
        <v>0</v>
      </c>
      <c r="N415" s="104">
        <v>978</v>
      </c>
      <c r="O415" s="104">
        <v>0</v>
      </c>
      <c r="P415" s="104">
        <v>1837</v>
      </c>
      <c r="Q415" s="104">
        <v>452</v>
      </c>
      <c r="R415" s="104">
        <v>5455</v>
      </c>
      <c r="S415" s="104">
        <v>454</v>
      </c>
      <c r="T415" s="77"/>
      <c r="U415" s="77"/>
      <c r="V415" s="77"/>
      <c r="W415" s="77"/>
      <c r="X415" s="77"/>
    </row>
    <row r="416" spans="1:24" ht="12.75" hidden="1" customHeight="1" x14ac:dyDescent="0.15">
      <c r="A416" s="77" t="s">
        <v>73</v>
      </c>
      <c r="B416" s="77" t="s">
        <v>66</v>
      </c>
      <c r="C416" s="77" t="s">
        <v>67</v>
      </c>
      <c r="D416" s="103">
        <v>2017</v>
      </c>
      <c r="E416" s="77" t="s">
        <v>1598</v>
      </c>
      <c r="F416" s="104">
        <v>1714</v>
      </c>
      <c r="G416" s="105">
        <f t="shared" si="0"/>
        <v>217</v>
      </c>
      <c r="H416" s="104">
        <v>217</v>
      </c>
      <c r="I416" s="104">
        <v>0</v>
      </c>
      <c r="J416" s="104">
        <v>926</v>
      </c>
      <c r="K416" s="80">
        <f t="shared" si="1"/>
        <v>249</v>
      </c>
      <c r="L416" s="104">
        <v>249</v>
      </c>
      <c r="M416" s="104">
        <v>0</v>
      </c>
      <c r="N416" s="104">
        <v>978</v>
      </c>
      <c r="O416" s="104">
        <v>0</v>
      </c>
      <c r="P416" s="104">
        <v>1837</v>
      </c>
      <c r="Q416" s="104">
        <v>1601</v>
      </c>
      <c r="R416" s="104">
        <v>5455</v>
      </c>
      <c r="S416" s="104">
        <v>2067</v>
      </c>
      <c r="T416" s="77"/>
      <c r="U416" s="77"/>
      <c r="V416" s="77"/>
      <c r="W416" s="77"/>
      <c r="X416" s="77"/>
    </row>
    <row r="417" spans="1:24" ht="12.75" hidden="1" customHeight="1" x14ac:dyDescent="0.15">
      <c r="A417" s="77" t="s">
        <v>127</v>
      </c>
      <c r="B417" s="77" t="s">
        <v>127</v>
      </c>
      <c r="C417" s="77" t="s">
        <v>128</v>
      </c>
      <c r="D417" s="103">
        <v>2015</v>
      </c>
      <c r="E417" s="77" t="s">
        <v>1598</v>
      </c>
      <c r="F417" s="104">
        <v>7971</v>
      </c>
      <c r="G417" s="105">
        <f t="shared" si="0"/>
        <v>290</v>
      </c>
      <c r="H417" s="104">
        <v>290</v>
      </c>
      <c r="I417" s="104">
        <v>0</v>
      </c>
      <c r="J417" s="104">
        <v>5736</v>
      </c>
      <c r="K417" s="80">
        <f t="shared" si="1"/>
        <v>268</v>
      </c>
      <c r="L417" s="104">
        <v>268</v>
      </c>
      <c r="M417" s="104">
        <v>0</v>
      </c>
      <c r="N417" s="104">
        <v>3228</v>
      </c>
      <c r="O417" s="104">
        <v>384</v>
      </c>
      <c r="P417" s="104">
        <v>10116</v>
      </c>
      <c r="Q417" s="104">
        <v>2328</v>
      </c>
      <c r="R417" s="104">
        <v>27051</v>
      </c>
      <c r="S417" s="104">
        <v>3270</v>
      </c>
      <c r="T417" s="77"/>
      <c r="U417" s="77"/>
      <c r="V417" s="77"/>
      <c r="W417" s="77"/>
      <c r="X417" s="77"/>
    </row>
    <row r="418" spans="1:24" ht="12.75" hidden="1" customHeight="1" x14ac:dyDescent="0.15">
      <c r="A418" s="77" t="s">
        <v>127</v>
      </c>
      <c r="B418" s="77" t="s">
        <v>127</v>
      </c>
      <c r="C418" s="77" t="s">
        <v>128</v>
      </c>
      <c r="D418" s="103">
        <v>2016</v>
      </c>
      <c r="E418" s="77" t="s">
        <v>1598</v>
      </c>
      <c r="F418" s="104">
        <v>7971</v>
      </c>
      <c r="G418" s="105">
        <f t="shared" si="0"/>
        <v>23</v>
      </c>
      <c r="H418" s="104">
        <v>23</v>
      </c>
      <c r="I418" s="104">
        <v>0</v>
      </c>
      <c r="J418" s="104">
        <v>5736</v>
      </c>
      <c r="K418" s="80">
        <f t="shared" si="1"/>
        <v>8</v>
      </c>
      <c r="L418" s="104">
        <v>8</v>
      </c>
      <c r="M418" s="104">
        <v>0</v>
      </c>
      <c r="N418" s="104">
        <v>3228</v>
      </c>
      <c r="O418" s="104">
        <v>334</v>
      </c>
      <c r="P418" s="104">
        <v>10116</v>
      </c>
      <c r="Q418" s="104">
        <v>923</v>
      </c>
      <c r="R418" s="104">
        <v>27051</v>
      </c>
      <c r="S418" s="104">
        <v>1288</v>
      </c>
      <c r="T418" s="77"/>
      <c r="U418" s="77"/>
      <c r="V418" s="77"/>
      <c r="W418" s="77"/>
      <c r="X418" s="77"/>
    </row>
    <row r="419" spans="1:24" ht="12.75" hidden="1" customHeight="1" x14ac:dyDescent="0.15">
      <c r="A419" s="77" t="s">
        <v>127</v>
      </c>
      <c r="B419" s="77" t="s">
        <v>127</v>
      </c>
      <c r="C419" s="77" t="s">
        <v>128</v>
      </c>
      <c r="D419" s="103">
        <v>2017</v>
      </c>
      <c r="E419" s="77" t="s">
        <v>1598</v>
      </c>
      <c r="F419" s="104">
        <v>7971</v>
      </c>
      <c r="G419" s="105">
        <f t="shared" si="0"/>
        <v>0</v>
      </c>
      <c r="H419" s="104">
        <v>0</v>
      </c>
      <c r="I419" s="104">
        <v>0</v>
      </c>
      <c r="J419" s="104">
        <v>5736</v>
      </c>
      <c r="K419" s="80">
        <f t="shared" si="1"/>
        <v>4</v>
      </c>
      <c r="L419" s="104">
        <v>4</v>
      </c>
      <c r="M419" s="104">
        <v>0</v>
      </c>
      <c r="N419" s="104">
        <v>3228</v>
      </c>
      <c r="O419" s="104">
        <v>787</v>
      </c>
      <c r="P419" s="104">
        <v>10116</v>
      </c>
      <c r="Q419" s="104">
        <v>676</v>
      </c>
      <c r="R419" s="104">
        <v>27051</v>
      </c>
      <c r="S419" s="104">
        <v>1467</v>
      </c>
      <c r="T419" s="77"/>
      <c r="U419" s="77"/>
      <c r="V419" s="77"/>
      <c r="W419" s="77"/>
      <c r="X419" s="77"/>
    </row>
    <row r="420" spans="1:24" ht="12.75" hidden="1" customHeight="1" x14ac:dyDescent="0.15">
      <c r="A420" s="77" t="s">
        <v>131</v>
      </c>
      <c r="B420" s="77" t="s">
        <v>127</v>
      </c>
      <c r="C420" s="77" t="s">
        <v>128</v>
      </c>
      <c r="D420" s="103">
        <v>2015</v>
      </c>
      <c r="E420" s="77" t="s">
        <v>1598</v>
      </c>
      <c r="F420" s="104">
        <v>460</v>
      </c>
      <c r="G420" s="105">
        <f t="shared" si="0"/>
        <v>0</v>
      </c>
      <c r="H420" s="104">
        <v>0</v>
      </c>
      <c r="I420" s="104">
        <v>0</v>
      </c>
      <c r="J420" s="104">
        <v>527</v>
      </c>
      <c r="K420" s="80">
        <f t="shared" si="1"/>
        <v>0</v>
      </c>
      <c r="L420" s="104">
        <v>0</v>
      </c>
      <c r="M420" s="104">
        <v>0</v>
      </c>
      <c r="N420" s="104">
        <v>589</v>
      </c>
      <c r="O420" s="104">
        <v>102</v>
      </c>
      <c r="P420" s="104">
        <v>1146</v>
      </c>
      <c r="Q420" s="104">
        <v>162</v>
      </c>
      <c r="R420" s="104">
        <v>2722</v>
      </c>
      <c r="S420" s="104">
        <v>264</v>
      </c>
      <c r="T420" s="77"/>
      <c r="U420" s="77"/>
      <c r="V420" s="77"/>
      <c r="W420" s="77"/>
      <c r="X420" s="77"/>
    </row>
    <row r="421" spans="1:24" ht="12.75" hidden="1" customHeight="1" x14ac:dyDescent="0.15">
      <c r="A421" s="77" t="s">
        <v>131</v>
      </c>
      <c r="B421" s="77" t="s">
        <v>127</v>
      </c>
      <c r="C421" s="77" t="s">
        <v>128</v>
      </c>
      <c r="D421" s="103">
        <v>2016</v>
      </c>
      <c r="E421" s="77" t="s">
        <v>1598</v>
      </c>
      <c r="F421" s="104">
        <v>460</v>
      </c>
      <c r="G421" s="105">
        <f t="shared" si="0"/>
        <v>0</v>
      </c>
      <c r="H421" s="104">
        <v>0</v>
      </c>
      <c r="I421" s="104">
        <v>0</v>
      </c>
      <c r="J421" s="104">
        <v>527</v>
      </c>
      <c r="K421" s="80">
        <f t="shared" si="1"/>
        <v>0</v>
      </c>
      <c r="L421" s="104">
        <v>0</v>
      </c>
      <c r="M421" s="104">
        <v>0</v>
      </c>
      <c r="N421" s="104">
        <v>589</v>
      </c>
      <c r="O421" s="104">
        <v>63</v>
      </c>
      <c r="P421" s="104">
        <v>1146</v>
      </c>
      <c r="Q421" s="104">
        <v>38</v>
      </c>
      <c r="R421" s="104">
        <v>2722</v>
      </c>
      <c r="S421" s="104">
        <v>101</v>
      </c>
      <c r="T421" s="77"/>
      <c r="U421" s="77"/>
      <c r="V421" s="77"/>
      <c r="W421" s="77"/>
      <c r="X421" s="77"/>
    </row>
    <row r="422" spans="1:24" ht="12.75" hidden="1" customHeight="1" x14ac:dyDescent="0.15">
      <c r="A422" s="77" t="s">
        <v>131</v>
      </c>
      <c r="B422" s="77" t="s">
        <v>127</v>
      </c>
      <c r="C422" s="77" t="s">
        <v>128</v>
      </c>
      <c r="D422" s="103">
        <v>2017</v>
      </c>
      <c r="E422" s="77" t="s">
        <v>1598</v>
      </c>
      <c r="F422" s="104">
        <v>460</v>
      </c>
      <c r="G422" s="105">
        <f t="shared" si="0"/>
        <v>0</v>
      </c>
      <c r="H422" s="104">
        <v>0</v>
      </c>
      <c r="I422" s="104">
        <v>0</v>
      </c>
      <c r="J422" s="104">
        <v>527</v>
      </c>
      <c r="K422" s="80">
        <f t="shared" si="1"/>
        <v>0</v>
      </c>
      <c r="L422" s="104">
        <v>0</v>
      </c>
      <c r="M422" s="104">
        <v>0</v>
      </c>
      <c r="N422" s="104">
        <v>589</v>
      </c>
      <c r="O422" s="104">
        <v>54</v>
      </c>
      <c r="P422" s="104">
        <v>1146</v>
      </c>
      <c r="Q422" s="104">
        <v>71</v>
      </c>
      <c r="R422" s="104">
        <v>2722</v>
      </c>
      <c r="S422" s="104">
        <v>125</v>
      </c>
      <c r="T422" s="77"/>
      <c r="U422" s="77"/>
      <c r="V422" s="77"/>
      <c r="W422" s="77"/>
      <c r="X422" s="77"/>
    </row>
    <row r="423" spans="1:24" ht="12.75" hidden="1" customHeight="1" x14ac:dyDescent="0.15">
      <c r="A423" s="77" t="s">
        <v>282</v>
      </c>
      <c r="B423" s="77" t="s">
        <v>273</v>
      </c>
      <c r="C423" s="77" t="s">
        <v>144</v>
      </c>
      <c r="D423" s="103">
        <v>2014</v>
      </c>
      <c r="E423" s="77" t="s">
        <v>1598</v>
      </c>
      <c r="F423" s="104">
        <v>411</v>
      </c>
      <c r="G423" s="105">
        <f t="shared" si="0"/>
        <v>8</v>
      </c>
      <c r="H423" s="104">
        <v>8</v>
      </c>
      <c r="I423" s="104">
        <v>0</v>
      </c>
      <c r="J423" s="104">
        <v>299</v>
      </c>
      <c r="K423" s="80">
        <f t="shared" si="1"/>
        <v>0</v>
      </c>
      <c r="L423" s="104">
        <v>0</v>
      </c>
      <c r="M423" s="104">
        <v>0</v>
      </c>
      <c r="N423" s="104">
        <v>337</v>
      </c>
      <c r="O423" s="104">
        <v>8</v>
      </c>
      <c r="P423" s="104">
        <v>794</v>
      </c>
      <c r="Q423" s="104">
        <v>72</v>
      </c>
      <c r="R423" s="104">
        <v>1841</v>
      </c>
      <c r="S423" s="104">
        <v>88</v>
      </c>
      <c r="T423" s="77"/>
      <c r="U423" s="77"/>
      <c r="V423" s="77"/>
      <c r="W423" s="77"/>
      <c r="X423" s="77"/>
    </row>
    <row r="424" spans="1:24" ht="12.75" hidden="1" customHeight="1" x14ac:dyDescent="0.15">
      <c r="A424" s="77" t="s">
        <v>282</v>
      </c>
      <c r="B424" s="77" t="s">
        <v>273</v>
      </c>
      <c r="C424" s="77" t="s">
        <v>144</v>
      </c>
      <c r="D424" s="103">
        <v>2015</v>
      </c>
      <c r="E424" s="77" t="s">
        <v>1598</v>
      </c>
      <c r="F424" s="104">
        <v>411</v>
      </c>
      <c r="G424" s="105">
        <f t="shared" si="0"/>
        <v>0</v>
      </c>
      <c r="H424" s="104">
        <v>0</v>
      </c>
      <c r="I424" s="104">
        <v>0</v>
      </c>
      <c r="J424" s="104">
        <v>299</v>
      </c>
      <c r="K424" s="80">
        <f t="shared" si="1"/>
        <v>0</v>
      </c>
      <c r="L424" s="104">
        <v>0</v>
      </c>
      <c r="M424" s="104">
        <v>0</v>
      </c>
      <c r="N424" s="104">
        <v>337</v>
      </c>
      <c r="O424" s="104">
        <v>0</v>
      </c>
      <c r="P424" s="104">
        <v>794</v>
      </c>
      <c r="Q424" s="104">
        <v>131</v>
      </c>
      <c r="R424" s="104">
        <v>1841</v>
      </c>
      <c r="S424" s="104">
        <v>131</v>
      </c>
      <c r="T424" s="77"/>
      <c r="U424" s="77"/>
      <c r="V424" s="77"/>
      <c r="W424" s="77"/>
      <c r="X424" s="77"/>
    </row>
    <row r="425" spans="1:24" ht="12.75" hidden="1" customHeight="1" x14ac:dyDescent="0.15">
      <c r="A425" s="77" t="s">
        <v>282</v>
      </c>
      <c r="B425" s="77" t="s">
        <v>273</v>
      </c>
      <c r="C425" s="77" t="s">
        <v>144</v>
      </c>
      <c r="D425" s="103">
        <v>2016</v>
      </c>
      <c r="E425" s="77" t="s">
        <v>1598</v>
      </c>
      <c r="F425" s="104">
        <v>411</v>
      </c>
      <c r="G425" s="105">
        <f t="shared" si="0"/>
        <v>168</v>
      </c>
      <c r="H425" s="104">
        <v>20</v>
      </c>
      <c r="I425" s="104">
        <v>148</v>
      </c>
      <c r="J425" s="104">
        <v>299</v>
      </c>
      <c r="K425" s="80">
        <f t="shared" si="1"/>
        <v>85</v>
      </c>
      <c r="L425" s="104">
        <v>85</v>
      </c>
      <c r="M425" s="104">
        <v>0</v>
      </c>
      <c r="N425" s="104">
        <v>337</v>
      </c>
      <c r="O425" s="104">
        <v>1</v>
      </c>
      <c r="P425" s="104">
        <v>794</v>
      </c>
      <c r="Q425" s="104">
        <v>230</v>
      </c>
      <c r="R425" s="104">
        <v>1841</v>
      </c>
      <c r="S425" s="104">
        <v>484</v>
      </c>
      <c r="T425" s="77"/>
      <c r="U425" s="77"/>
      <c r="V425" s="77"/>
      <c r="W425" s="77"/>
      <c r="X425" s="77"/>
    </row>
    <row r="426" spans="1:24" ht="12.75" hidden="1" customHeight="1" x14ac:dyDescent="0.15">
      <c r="A426" s="77" t="s">
        <v>282</v>
      </c>
      <c r="B426" s="77" t="s">
        <v>273</v>
      </c>
      <c r="C426" s="77" t="s">
        <v>144</v>
      </c>
      <c r="D426" s="103">
        <v>2017</v>
      </c>
      <c r="E426" s="77" t="s">
        <v>1598</v>
      </c>
      <c r="F426" s="104">
        <v>411</v>
      </c>
      <c r="G426" s="105">
        <f t="shared" si="0"/>
        <v>0</v>
      </c>
      <c r="H426" s="104">
        <v>0</v>
      </c>
      <c r="I426" s="104">
        <v>0</v>
      </c>
      <c r="J426" s="104">
        <v>299</v>
      </c>
      <c r="K426" s="80">
        <f t="shared" si="1"/>
        <v>0</v>
      </c>
      <c r="L426" s="104">
        <v>0</v>
      </c>
      <c r="M426" s="104">
        <v>0</v>
      </c>
      <c r="N426" s="104">
        <v>337</v>
      </c>
      <c r="O426" s="104">
        <v>2</v>
      </c>
      <c r="P426" s="104">
        <v>794</v>
      </c>
      <c r="Q426" s="104">
        <v>348</v>
      </c>
      <c r="R426" s="104">
        <v>1841</v>
      </c>
      <c r="S426" s="104">
        <v>350</v>
      </c>
      <c r="T426" s="77"/>
      <c r="U426" s="77"/>
      <c r="V426" s="77"/>
      <c r="W426" s="77"/>
      <c r="X426" s="77"/>
    </row>
    <row r="427" spans="1:24" ht="12.75" hidden="1" customHeight="1" x14ac:dyDescent="0.15">
      <c r="A427" s="77" t="s">
        <v>345</v>
      </c>
      <c r="B427" s="77" t="s">
        <v>341</v>
      </c>
      <c r="C427" s="77" t="s">
        <v>123</v>
      </c>
      <c r="D427" s="103">
        <v>2013</v>
      </c>
      <c r="E427" s="77" t="s">
        <v>1598</v>
      </c>
      <c r="F427" s="104">
        <v>131</v>
      </c>
      <c r="G427" s="105">
        <f t="shared" si="0"/>
        <v>0</v>
      </c>
      <c r="H427" s="104">
        <v>0</v>
      </c>
      <c r="I427" s="104">
        <v>0</v>
      </c>
      <c r="J427" s="104">
        <v>91</v>
      </c>
      <c r="K427" s="80">
        <f t="shared" si="1"/>
        <v>0</v>
      </c>
      <c r="L427" s="104">
        <v>0</v>
      </c>
      <c r="M427" s="104">
        <v>0</v>
      </c>
      <c r="N427" s="104">
        <v>126</v>
      </c>
      <c r="O427" s="104">
        <v>0</v>
      </c>
      <c r="P427" s="104">
        <v>331</v>
      </c>
      <c r="Q427" s="104">
        <v>41</v>
      </c>
      <c r="R427" s="104">
        <v>679</v>
      </c>
      <c r="S427" s="104">
        <v>41</v>
      </c>
      <c r="T427" s="77"/>
      <c r="U427" s="77"/>
      <c r="V427" s="77"/>
      <c r="W427" s="77"/>
      <c r="X427" s="77"/>
    </row>
    <row r="428" spans="1:24" ht="12.75" hidden="1" customHeight="1" x14ac:dyDescent="0.15">
      <c r="A428" s="77" t="s">
        <v>345</v>
      </c>
      <c r="B428" s="77" t="s">
        <v>341</v>
      </c>
      <c r="C428" s="77" t="s">
        <v>123</v>
      </c>
      <c r="D428" s="103">
        <v>2014</v>
      </c>
      <c r="E428" s="77" t="s">
        <v>1598</v>
      </c>
      <c r="F428" s="104">
        <v>131</v>
      </c>
      <c r="G428" s="105">
        <f t="shared" si="0"/>
        <v>0</v>
      </c>
      <c r="H428" s="104">
        <v>0</v>
      </c>
      <c r="I428" s="104">
        <v>0</v>
      </c>
      <c r="J428" s="104">
        <v>91</v>
      </c>
      <c r="K428" s="80">
        <f t="shared" si="1"/>
        <v>0</v>
      </c>
      <c r="L428" s="104">
        <v>0</v>
      </c>
      <c r="M428" s="104">
        <v>0</v>
      </c>
      <c r="N428" s="104">
        <v>126</v>
      </c>
      <c r="O428" s="104">
        <v>0</v>
      </c>
      <c r="P428" s="104">
        <v>331</v>
      </c>
      <c r="Q428" s="104">
        <v>29</v>
      </c>
      <c r="R428" s="104">
        <v>679</v>
      </c>
      <c r="S428" s="104">
        <v>29</v>
      </c>
      <c r="T428" s="77"/>
      <c r="U428" s="77"/>
      <c r="V428" s="77"/>
      <c r="W428" s="77"/>
      <c r="X428" s="77"/>
    </row>
    <row r="429" spans="1:24" ht="12.75" hidden="1" customHeight="1" x14ac:dyDescent="0.15">
      <c r="A429" s="77" t="s">
        <v>345</v>
      </c>
      <c r="B429" s="77" t="s">
        <v>341</v>
      </c>
      <c r="C429" s="77" t="s">
        <v>123</v>
      </c>
      <c r="D429" s="103">
        <v>2015</v>
      </c>
      <c r="E429" s="77" t="s">
        <v>1598</v>
      </c>
      <c r="F429" s="104">
        <v>131</v>
      </c>
      <c r="G429" s="105">
        <f t="shared" si="0"/>
        <v>0</v>
      </c>
      <c r="H429" s="104">
        <v>0</v>
      </c>
      <c r="I429" s="104">
        <v>0</v>
      </c>
      <c r="J429" s="104">
        <v>91</v>
      </c>
      <c r="K429" s="80">
        <f t="shared" si="1"/>
        <v>0</v>
      </c>
      <c r="L429" s="104">
        <v>0</v>
      </c>
      <c r="M429" s="104">
        <v>0</v>
      </c>
      <c r="N429" s="104">
        <v>126</v>
      </c>
      <c r="O429" s="104">
        <v>0</v>
      </c>
      <c r="P429" s="104">
        <v>331</v>
      </c>
      <c r="Q429" s="104">
        <v>45</v>
      </c>
      <c r="R429" s="104">
        <v>679</v>
      </c>
      <c r="S429" s="104">
        <v>45</v>
      </c>
      <c r="T429" s="77"/>
      <c r="U429" s="77"/>
      <c r="V429" s="77"/>
      <c r="W429" s="77"/>
      <c r="X429" s="77"/>
    </row>
    <row r="430" spans="1:24" ht="12.75" hidden="1" customHeight="1" x14ac:dyDescent="0.15">
      <c r="A430" s="77" t="s">
        <v>345</v>
      </c>
      <c r="B430" s="77" t="s">
        <v>341</v>
      </c>
      <c r="C430" s="77" t="s">
        <v>123</v>
      </c>
      <c r="D430" s="103">
        <v>2016</v>
      </c>
      <c r="E430" s="77" t="s">
        <v>1598</v>
      </c>
      <c r="F430" s="104">
        <v>131</v>
      </c>
      <c r="G430" s="105">
        <f t="shared" si="0"/>
        <v>0</v>
      </c>
      <c r="H430" s="104">
        <v>0</v>
      </c>
      <c r="I430" s="104">
        <v>0</v>
      </c>
      <c r="J430" s="104">
        <v>91</v>
      </c>
      <c r="K430" s="80">
        <f t="shared" si="1"/>
        <v>0</v>
      </c>
      <c r="L430" s="104">
        <v>0</v>
      </c>
      <c r="M430" s="104">
        <v>0</v>
      </c>
      <c r="N430" s="104">
        <v>126</v>
      </c>
      <c r="O430" s="104">
        <v>0</v>
      </c>
      <c r="P430" s="104">
        <v>331</v>
      </c>
      <c r="Q430" s="104">
        <v>134</v>
      </c>
      <c r="R430" s="104">
        <v>679</v>
      </c>
      <c r="S430" s="104">
        <v>134</v>
      </c>
      <c r="T430" s="77"/>
      <c r="U430" s="77"/>
      <c r="V430" s="77"/>
      <c r="W430" s="77"/>
      <c r="X430" s="77"/>
    </row>
    <row r="431" spans="1:24" ht="12.75" hidden="1" customHeight="1" x14ac:dyDescent="0.15">
      <c r="A431" s="77" t="s">
        <v>345</v>
      </c>
      <c r="B431" s="77" t="s">
        <v>341</v>
      </c>
      <c r="C431" s="77" t="s">
        <v>123</v>
      </c>
      <c r="D431" s="103">
        <v>2017</v>
      </c>
      <c r="E431" s="77" t="s">
        <v>1598</v>
      </c>
      <c r="F431" s="104">
        <v>131</v>
      </c>
      <c r="G431" s="105">
        <f t="shared" si="0"/>
        <v>0</v>
      </c>
      <c r="H431" s="104">
        <v>0</v>
      </c>
      <c r="I431" s="104">
        <v>0</v>
      </c>
      <c r="J431" s="104">
        <v>91</v>
      </c>
      <c r="K431" s="80">
        <f t="shared" si="1"/>
        <v>0</v>
      </c>
      <c r="L431" s="104">
        <v>0</v>
      </c>
      <c r="M431" s="104">
        <v>0</v>
      </c>
      <c r="N431" s="104">
        <v>126</v>
      </c>
      <c r="O431" s="104">
        <v>0</v>
      </c>
      <c r="P431" s="104">
        <v>331</v>
      </c>
      <c r="Q431" s="104">
        <v>71</v>
      </c>
      <c r="R431" s="104">
        <v>679</v>
      </c>
      <c r="S431" s="104">
        <v>71</v>
      </c>
      <c r="T431" s="77"/>
      <c r="U431" s="77"/>
      <c r="V431" s="77"/>
      <c r="W431" s="77"/>
      <c r="X431" s="77"/>
    </row>
    <row r="432" spans="1:24" ht="12.75" hidden="1" customHeight="1" x14ac:dyDescent="0.15">
      <c r="A432" s="77" t="s">
        <v>283</v>
      </c>
      <c r="B432" s="77" t="s">
        <v>273</v>
      </c>
      <c r="C432" s="77" t="s">
        <v>144</v>
      </c>
      <c r="D432" s="103">
        <v>2014</v>
      </c>
      <c r="E432" s="77" t="s">
        <v>1598</v>
      </c>
      <c r="F432" s="104">
        <v>164</v>
      </c>
      <c r="G432" s="105">
        <f t="shared" si="0"/>
        <v>0</v>
      </c>
      <c r="H432" s="104">
        <v>0</v>
      </c>
      <c r="I432" s="104">
        <v>0</v>
      </c>
      <c r="J432" s="104">
        <v>120</v>
      </c>
      <c r="K432" s="80">
        <f t="shared" si="1"/>
        <v>14</v>
      </c>
      <c r="L432" s="104">
        <v>14</v>
      </c>
      <c r="M432" s="104">
        <v>0</v>
      </c>
      <c r="N432" s="104">
        <v>135</v>
      </c>
      <c r="O432" s="104">
        <v>50</v>
      </c>
      <c r="P432" s="104">
        <v>328</v>
      </c>
      <c r="Q432" s="104">
        <v>37</v>
      </c>
      <c r="R432" s="104">
        <v>747</v>
      </c>
      <c r="S432" s="104">
        <v>101</v>
      </c>
      <c r="T432" s="77"/>
      <c r="U432" s="77"/>
      <c r="V432" s="77"/>
      <c r="W432" s="77"/>
      <c r="X432" s="77"/>
    </row>
    <row r="433" spans="1:24" ht="12.75" hidden="1" customHeight="1" x14ac:dyDescent="0.15">
      <c r="A433" s="77" t="s">
        <v>283</v>
      </c>
      <c r="B433" s="77" t="s">
        <v>273</v>
      </c>
      <c r="C433" s="77" t="s">
        <v>144</v>
      </c>
      <c r="D433" s="103">
        <v>2015</v>
      </c>
      <c r="E433" s="77" t="s">
        <v>1598</v>
      </c>
      <c r="F433" s="104">
        <v>164</v>
      </c>
      <c r="G433" s="105">
        <f t="shared" si="0"/>
        <v>0</v>
      </c>
      <c r="H433" s="104">
        <v>0</v>
      </c>
      <c r="I433" s="104">
        <v>0</v>
      </c>
      <c r="J433" s="104">
        <v>120</v>
      </c>
      <c r="K433" s="80">
        <f t="shared" si="1"/>
        <v>0</v>
      </c>
      <c r="L433" s="104">
        <v>0</v>
      </c>
      <c r="M433" s="104">
        <v>0</v>
      </c>
      <c r="N433" s="104">
        <v>135</v>
      </c>
      <c r="O433" s="104">
        <v>7</v>
      </c>
      <c r="P433" s="104">
        <v>328</v>
      </c>
      <c r="Q433" s="104">
        <v>46</v>
      </c>
      <c r="R433" s="104">
        <v>747</v>
      </c>
      <c r="S433" s="104">
        <v>53</v>
      </c>
      <c r="T433" s="77"/>
      <c r="U433" s="77"/>
      <c r="V433" s="77"/>
      <c r="W433" s="77"/>
      <c r="X433" s="77"/>
    </row>
    <row r="434" spans="1:24" ht="12.75" hidden="1" customHeight="1" x14ac:dyDescent="0.15">
      <c r="A434" s="77" t="s">
        <v>283</v>
      </c>
      <c r="B434" s="77" t="s">
        <v>273</v>
      </c>
      <c r="C434" s="77" t="s">
        <v>144</v>
      </c>
      <c r="D434" s="103">
        <v>2016</v>
      </c>
      <c r="E434" s="77" t="s">
        <v>1598</v>
      </c>
      <c r="F434" s="104">
        <v>164</v>
      </c>
      <c r="G434" s="105">
        <f t="shared" si="0"/>
        <v>0</v>
      </c>
      <c r="H434" s="104">
        <v>0</v>
      </c>
      <c r="I434" s="104">
        <v>0</v>
      </c>
      <c r="J434" s="104">
        <v>120</v>
      </c>
      <c r="K434" s="80">
        <f t="shared" si="1"/>
        <v>0</v>
      </c>
      <c r="L434" s="104">
        <v>0</v>
      </c>
      <c r="M434" s="104">
        <v>0</v>
      </c>
      <c r="N434" s="104">
        <v>135</v>
      </c>
      <c r="O434" s="104">
        <v>9</v>
      </c>
      <c r="P434" s="104">
        <v>328</v>
      </c>
      <c r="Q434" s="104">
        <v>10</v>
      </c>
      <c r="R434" s="104">
        <v>747</v>
      </c>
      <c r="S434" s="104">
        <v>19</v>
      </c>
      <c r="T434" s="77"/>
      <c r="U434" s="77"/>
      <c r="V434" s="77"/>
      <c r="W434" s="77"/>
      <c r="X434" s="77"/>
    </row>
    <row r="435" spans="1:24" ht="12.75" hidden="1" customHeight="1" x14ac:dyDescent="0.15">
      <c r="A435" s="77" t="s">
        <v>283</v>
      </c>
      <c r="B435" s="77" t="s">
        <v>273</v>
      </c>
      <c r="C435" s="77" t="s">
        <v>144</v>
      </c>
      <c r="D435" s="103">
        <v>2017</v>
      </c>
      <c r="E435" s="77" t="s">
        <v>1598</v>
      </c>
      <c r="F435" s="104">
        <v>164</v>
      </c>
      <c r="G435" s="105">
        <f t="shared" si="0"/>
        <v>13</v>
      </c>
      <c r="H435" s="104">
        <v>13</v>
      </c>
      <c r="I435" s="104">
        <v>0</v>
      </c>
      <c r="J435" s="104">
        <v>120</v>
      </c>
      <c r="K435" s="80">
        <f t="shared" si="1"/>
        <v>33</v>
      </c>
      <c r="L435" s="104">
        <v>33</v>
      </c>
      <c r="M435" s="104">
        <v>0</v>
      </c>
      <c r="N435" s="104">
        <v>135</v>
      </c>
      <c r="O435" s="104">
        <v>13</v>
      </c>
      <c r="P435" s="104">
        <v>328</v>
      </c>
      <c r="Q435" s="104">
        <v>9</v>
      </c>
      <c r="R435" s="104">
        <v>747</v>
      </c>
      <c r="S435" s="104">
        <v>68</v>
      </c>
      <c r="T435" s="77"/>
      <c r="U435" s="77"/>
      <c r="V435" s="77"/>
      <c r="W435" s="77"/>
      <c r="X435" s="77"/>
    </row>
    <row r="436" spans="1:24" ht="12.75" hidden="1" customHeight="1" x14ac:dyDescent="0.15">
      <c r="A436" s="77" t="s">
        <v>189</v>
      </c>
      <c r="B436" s="77" t="s">
        <v>168</v>
      </c>
      <c r="C436" s="77" t="s">
        <v>144</v>
      </c>
      <c r="D436" s="103">
        <v>2014</v>
      </c>
      <c r="E436" s="77" t="s">
        <v>1598</v>
      </c>
      <c r="F436" s="104">
        <v>98</v>
      </c>
      <c r="G436" s="105">
        <f t="shared" si="0"/>
        <v>0</v>
      </c>
      <c r="H436" s="104">
        <v>0</v>
      </c>
      <c r="I436" s="104">
        <v>0</v>
      </c>
      <c r="J436" s="104">
        <v>60</v>
      </c>
      <c r="K436" s="80">
        <f t="shared" si="1"/>
        <v>0</v>
      </c>
      <c r="L436" s="104">
        <v>0</v>
      </c>
      <c r="M436" s="104">
        <v>0</v>
      </c>
      <c r="N436" s="104">
        <v>66</v>
      </c>
      <c r="O436" s="104">
        <v>6</v>
      </c>
      <c r="P436" s="104">
        <v>173</v>
      </c>
      <c r="Q436" s="104">
        <v>21</v>
      </c>
      <c r="R436" s="104">
        <v>397</v>
      </c>
      <c r="S436" s="104">
        <v>27</v>
      </c>
      <c r="T436" s="77"/>
      <c r="U436" s="77"/>
      <c r="V436" s="77"/>
      <c r="W436" s="77"/>
      <c r="X436" s="77"/>
    </row>
    <row r="437" spans="1:24" ht="12.75" hidden="1" customHeight="1" x14ac:dyDescent="0.15">
      <c r="A437" s="77" t="s">
        <v>189</v>
      </c>
      <c r="B437" s="77" t="s">
        <v>168</v>
      </c>
      <c r="C437" s="77" t="s">
        <v>144</v>
      </c>
      <c r="D437" s="103">
        <v>2015</v>
      </c>
      <c r="E437" s="77" t="s">
        <v>1598</v>
      </c>
      <c r="F437" s="104">
        <v>98</v>
      </c>
      <c r="G437" s="105">
        <f t="shared" si="0"/>
        <v>0</v>
      </c>
      <c r="H437" s="104">
        <v>0</v>
      </c>
      <c r="I437" s="104">
        <v>0</v>
      </c>
      <c r="J437" s="104">
        <v>60</v>
      </c>
      <c r="K437" s="80">
        <f t="shared" si="1"/>
        <v>0</v>
      </c>
      <c r="L437" s="104">
        <v>0</v>
      </c>
      <c r="M437" s="104">
        <v>0</v>
      </c>
      <c r="N437" s="104">
        <v>66</v>
      </c>
      <c r="O437" s="104">
        <v>14</v>
      </c>
      <c r="P437" s="104">
        <v>173</v>
      </c>
      <c r="Q437" s="104">
        <v>42</v>
      </c>
      <c r="R437" s="104">
        <v>397</v>
      </c>
      <c r="S437" s="104">
        <v>56</v>
      </c>
      <c r="T437" s="77"/>
      <c r="U437" s="77"/>
      <c r="V437" s="77"/>
      <c r="W437" s="77"/>
      <c r="X437" s="77"/>
    </row>
    <row r="438" spans="1:24" ht="12.75" hidden="1" customHeight="1" x14ac:dyDescent="0.15">
      <c r="A438" s="77" t="s">
        <v>189</v>
      </c>
      <c r="B438" s="77" t="s">
        <v>168</v>
      </c>
      <c r="C438" s="77" t="s">
        <v>144</v>
      </c>
      <c r="D438" s="103">
        <v>2016</v>
      </c>
      <c r="E438" s="77" t="s">
        <v>1598</v>
      </c>
      <c r="F438" s="104">
        <v>98</v>
      </c>
      <c r="G438" s="105">
        <f t="shared" si="0"/>
        <v>0</v>
      </c>
      <c r="H438" s="104">
        <v>0</v>
      </c>
      <c r="I438" s="104">
        <v>0</v>
      </c>
      <c r="J438" s="104">
        <v>60</v>
      </c>
      <c r="K438" s="80">
        <f t="shared" si="1"/>
        <v>0</v>
      </c>
      <c r="L438" s="104">
        <v>0</v>
      </c>
      <c r="M438" s="104">
        <v>0</v>
      </c>
      <c r="N438" s="104">
        <v>66</v>
      </c>
      <c r="O438" s="104">
        <v>28</v>
      </c>
      <c r="P438" s="104">
        <v>173</v>
      </c>
      <c r="Q438" s="104">
        <v>74</v>
      </c>
      <c r="R438" s="104">
        <v>397</v>
      </c>
      <c r="S438" s="104">
        <v>102</v>
      </c>
      <c r="T438" s="77"/>
      <c r="U438" s="77"/>
      <c r="V438" s="77"/>
      <c r="W438" s="77"/>
      <c r="X438" s="77"/>
    </row>
    <row r="439" spans="1:24" ht="12.75" hidden="1" customHeight="1" x14ac:dyDescent="0.15">
      <c r="A439" s="77" t="s">
        <v>189</v>
      </c>
      <c r="B439" s="77" t="s">
        <v>168</v>
      </c>
      <c r="C439" s="77" t="s">
        <v>144</v>
      </c>
      <c r="D439" s="103">
        <v>2017</v>
      </c>
      <c r="E439" s="77" t="s">
        <v>1598</v>
      </c>
      <c r="F439" s="104">
        <v>98</v>
      </c>
      <c r="G439" s="105">
        <f t="shared" si="0"/>
        <v>0</v>
      </c>
      <c r="H439" s="104">
        <v>0</v>
      </c>
      <c r="I439" s="104">
        <v>0</v>
      </c>
      <c r="J439" s="104">
        <v>60</v>
      </c>
      <c r="K439" s="80">
        <f t="shared" si="1"/>
        <v>0</v>
      </c>
      <c r="L439" s="104">
        <v>0</v>
      </c>
      <c r="M439" s="104">
        <v>0</v>
      </c>
      <c r="N439" s="104">
        <v>66</v>
      </c>
      <c r="O439" s="104">
        <v>6</v>
      </c>
      <c r="P439" s="104">
        <v>173</v>
      </c>
      <c r="Q439" s="104">
        <v>44</v>
      </c>
      <c r="R439" s="104">
        <v>397</v>
      </c>
      <c r="S439" s="104">
        <v>50</v>
      </c>
      <c r="T439" s="77"/>
      <c r="U439" s="77"/>
      <c r="V439" s="77"/>
      <c r="W439" s="77"/>
      <c r="X439" s="77"/>
    </row>
    <row r="440" spans="1:24" ht="12.75" hidden="1" customHeight="1" x14ac:dyDescent="0.15">
      <c r="A440" s="77" t="s">
        <v>524</v>
      </c>
      <c r="B440" s="77" t="s">
        <v>505</v>
      </c>
      <c r="C440" s="77" t="s">
        <v>67</v>
      </c>
      <c r="D440" s="103">
        <v>2015</v>
      </c>
      <c r="E440" s="77" t="s">
        <v>1598</v>
      </c>
      <c r="F440" s="104">
        <v>118</v>
      </c>
      <c r="G440" s="105">
        <f t="shared" si="0"/>
        <v>26</v>
      </c>
      <c r="H440" s="104">
        <v>26</v>
      </c>
      <c r="I440" s="104">
        <v>0</v>
      </c>
      <c r="J440" s="104">
        <v>160</v>
      </c>
      <c r="K440" s="80">
        <f t="shared" si="1"/>
        <v>247</v>
      </c>
      <c r="L440" s="104">
        <v>247</v>
      </c>
      <c r="M440" s="104">
        <v>0</v>
      </c>
      <c r="N440" s="104">
        <v>217</v>
      </c>
      <c r="O440" s="104">
        <v>14</v>
      </c>
      <c r="P440" s="104">
        <v>475</v>
      </c>
      <c r="Q440" s="104">
        <v>406</v>
      </c>
      <c r="R440" s="104">
        <v>970</v>
      </c>
      <c r="S440" s="104">
        <v>693</v>
      </c>
      <c r="T440" s="77"/>
      <c r="U440" s="77"/>
      <c r="V440" s="77"/>
      <c r="W440" s="77"/>
      <c r="X440" s="77"/>
    </row>
    <row r="441" spans="1:24" ht="12.75" hidden="1" customHeight="1" x14ac:dyDescent="0.15">
      <c r="A441" s="77" t="s">
        <v>524</v>
      </c>
      <c r="B441" s="77" t="s">
        <v>505</v>
      </c>
      <c r="C441" s="77" t="s">
        <v>67</v>
      </c>
      <c r="D441" s="103">
        <v>2016</v>
      </c>
      <c r="E441" s="77" t="s">
        <v>1598</v>
      </c>
      <c r="F441" s="104">
        <v>118</v>
      </c>
      <c r="G441" s="105">
        <f t="shared" si="0"/>
        <v>0</v>
      </c>
      <c r="H441" s="104">
        <v>0</v>
      </c>
      <c r="I441" s="104">
        <v>0</v>
      </c>
      <c r="J441" s="104">
        <v>160</v>
      </c>
      <c r="K441" s="80">
        <f t="shared" si="1"/>
        <v>0</v>
      </c>
      <c r="L441" s="104">
        <v>0</v>
      </c>
      <c r="M441" s="104">
        <v>0</v>
      </c>
      <c r="N441" s="104">
        <v>217</v>
      </c>
      <c r="O441" s="104">
        <v>0</v>
      </c>
      <c r="P441" s="104">
        <v>475</v>
      </c>
      <c r="Q441" s="104">
        <v>321</v>
      </c>
      <c r="R441" s="104">
        <v>970</v>
      </c>
      <c r="S441" s="104">
        <v>321</v>
      </c>
      <c r="T441" s="77"/>
      <c r="U441" s="77"/>
      <c r="V441" s="77"/>
      <c r="W441" s="77"/>
      <c r="X441" s="77"/>
    </row>
    <row r="442" spans="1:24" ht="12.75" hidden="1" customHeight="1" x14ac:dyDescent="0.15">
      <c r="A442" s="77" t="s">
        <v>524</v>
      </c>
      <c r="B442" s="77" t="s">
        <v>505</v>
      </c>
      <c r="C442" s="77" t="s">
        <v>67</v>
      </c>
      <c r="D442" s="103">
        <v>2017</v>
      </c>
      <c r="E442" s="77" t="s">
        <v>1598</v>
      </c>
      <c r="F442" s="104">
        <v>118</v>
      </c>
      <c r="G442" s="105">
        <f t="shared" si="0"/>
        <v>0</v>
      </c>
      <c r="H442" s="104">
        <v>0</v>
      </c>
      <c r="I442" s="104">
        <v>0</v>
      </c>
      <c r="J442" s="104">
        <v>160</v>
      </c>
      <c r="K442" s="80">
        <f t="shared" si="1"/>
        <v>202</v>
      </c>
      <c r="L442" s="104">
        <v>202</v>
      </c>
      <c r="M442" s="104">
        <v>0</v>
      </c>
      <c r="N442" s="104">
        <v>217</v>
      </c>
      <c r="O442" s="104">
        <v>0</v>
      </c>
      <c r="P442" s="104">
        <v>475</v>
      </c>
      <c r="Q442" s="104">
        <v>243</v>
      </c>
      <c r="R442" s="104">
        <v>970</v>
      </c>
      <c r="S442" s="104">
        <v>445</v>
      </c>
      <c r="T442" s="77"/>
      <c r="U442" s="77"/>
      <c r="V442" s="77"/>
      <c r="W442" s="77"/>
      <c r="X442" s="77"/>
    </row>
    <row r="443" spans="1:24" ht="12.75" hidden="1" customHeight="1" x14ac:dyDescent="0.15">
      <c r="A443" s="77" t="s">
        <v>190</v>
      </c>
      <c r="B443" s="77" t="s">
        <v>168</v>
      </c>
      <c r="C443" s="77" t="s">
        <v>144</v>
      </c>
      <c r="D443" s="103">
        <v>2014</v>
      </c>
      <c r="E443" s="77" t="s">
        <v>1598</v>
      </c>
      <c r="F443" s="104">
        <v>508</v>
      </c>
      <c r="G443" s="105">
        <f t="shared" si="0"/>
        <v>71</v>
      </c>
      <c r="H443" s="104">
        <v>71</v>
      </c>
      <c r="I443" s="104">
        <v>0</v>
      </c>
      <c r="J443" s="104">
        <v>310</v>
      </c>
      <c r="K443" s="80">
        <f t="shared" si="1"/>
        <v>48</v>
      </c>
      <c r="L443" s="104">
        <v>48</v>
      </c>
      <c r="M443" s="104">
        <v>0</v>
      </c>
      <c r="N443" s="104">
        <v>337</v>
      </c>
      <c r="O443" s="104">
        <v>0</v>
      </c>
      <c r="P443" s="104">
        <v>862</v>
      </c>
      <c r="Q443" s="104">
        <v>532</v>
      </c>
      <c r="R443" s="104">
        <v>2017</v>
      </c>
      <c r="S443" s="104">
        <v>651</v>
      </c>
      <c r="T443" s="77"/>
      <c r="U443" s="77"/>
      <c r="V443" s="77"/>
      <c r="W443" s="77"/>
      <c r="X443" s="77"/>
    </row>
    <row r="444" spans="1:24" ht="12.75" hidden="1" customHeight="1" x14ac:dyDescent="0.15">
      <c r="A444" s="77" t="s">
        <v>190</v>
      </c>
      <c r="B444" s="77" t="s">
        <v>168</v>
      </c>
      <c r="C444" s="77" t="s">
        <v>144</v>
      </c>
      <c r="D444" s="103">
        <v>2015</v>
      </c>
      <c r="E444" s="77" t="s">
        <v>1598</v>
      </c>
      <c r="F444" s="104">
        <v>508</v>
      </c>
      <c r="G444" s="105">
        <f t="shared" si="0"/>
        <v>0</v>
      </c>
      <c r="H444" s="104">
        <v>0</v>
      </c>
      <c r="I444" s="104">
        <v>0</v>
      </c>
      <c r="J444" s="104">
        <v>310</v>
      </c>
      <c r="K444" s="80">
        <f t="shared" si="1"/>
        <v>0</v>
      </c>
      <c r="L444" s="104">
        <v>0</v>
      </c>
      <c r="M444" s="104">
        <v>0</v>
      </c>
      <c r="N444" s="104">
        <v>337</v>
      </c>
      <c r="O444" s="104">
        <v>1</v>
      </c>
      <c r="P444" s="104">
        <v>862</v>
      </c>
      <c r="Q444" s="104">
        <v>776</v>
      </c>
      <c r="R444" s="104">
        <v>2017</v>
      </c>
      <c r="S444" s="104">
        <v>777</v>
      </c>
      <c r="T444" s="77"/>
      <c r="U444" s="77"/>
      <c r="V444" s="77"/>
      <c r="W444" s="77"/>
      <c r="X444" s="77"/>
    </row>
    <row r="445" spans="1:24" ht="12.75" hidden="1" customHeight="1" x14ac:dyDescent="0.15">
      <c r="A445" s="77" t="s">
        <v>190</v>
      </c>
      <c r="B445" s="77" t="s">
        <v>168</v>
      </c>
      <c r="C445" s="77" t="s">
        <v>144</v>
      </c>
      <c r="D445" s="103">
        <v>2016</v>
      </c>
      <c r="E445" s="77" t="s">
        <v>1598</v>
      </c>
      <c r="F445" s="104">
        <v>508</v>
      </c>
      <c r="G445" s="105">
        <f t="shared" si="0"/>
        <v>12</v>
      </c>
      <c r="H445" s="104">
        <v>12</v>
      </c>
      <c r="I445" s="104">
        <v>0</v>
      </c>
      <c r="J445" s="104">
        <v>310</v>
      </c>
      <c r="K445" s="80">
        <f t="shared" si="1"/>
        <v>12</v>
      </c>
      <c r="L445" s="104">
        <v>12</v>
      </c>
      <c r="M445" s="104">
        <v>0</v>
      </c>
      <c r="N445" s="104">
        <v>337</v>
      </c>
      <c r="O445" s="104">
        <v>0</v>
      </c>
      <c r="P445" s="104">
        <v>862</v>
      </c>
      <c r="Q445" s="104">
        <v>1187</v>
      </c>
      <c r="R445" s="104">
        <v>2017</v>
      </c>
      <c r="S445" s="104">
        <v>1211</v>
      </c>
      <c r="T445" s="77"/>
      <c r="U445" s="77"/>
      <c r="V445" s="77"/>
      <c r="W445" s="77"/>
      <c r="X445" s="77"/>
    </row>
    <row r="446" spans="1:24" ht="12.75" hidden="1" customHeight="1" x14ac:dyDescent="0.15">
      <c r="A446" s="77" t="s">
        <v>190</v>
      </c>
      <c r="B446" s="77" t="s">
        <v>168</v>
      </c>
      <c r="C446" s="77" t="s">
        <v>144</v>
      </c>
      <c r="D446" s="103">
        <v>2017</v>
      </c>
      <c r="E446" s="77" t="s">
        <v>1598</v>
      </c>
      <c r="F446" s="104">
        <v>508</v>
      </c>
      <c r="G446" s="105">
        <f t="shared" si="0"/>
        <v>5</v>
      </c>
      <c r="H446" s="104">
        <v>5</v>
      </c>
      <c r="I446" s="104">
        <v>0</v>
      </c>
      <c r="J446" s="104">
        <v>310</v>
      </c>
      <c r="K446" s="80">
        <f t="shared" si="1"/>
        <v>37</v>
      </c>
      <c r="L446" s="104">
        <v>37</v>
      </c>
      <c r="M446" s="104">
        <v>0</v>
      </c>
      <c r="N446" s="104">
        <v>337</v>
      </c>
      <c r="O446" s="104">
        <v>0</v>
      </c>
      <c r="P446" s="104">
        <v>862</v>
      </c>
      <c r="Q446" s="104">
        <v>610</v>
      </c>
      <c r="R446" s="104">
        <v>2017</v>
      </c>
      <c r="S446" s="104">
        <v>652</v>
      </c>
      <c r="T446" s="77"/>
      <c r="U446" s="77"/>
      <c r="V446" s="77"/>
      <c r="W446" s="77"/>
      <c r="X446" s="77"/>
    </row>
    <row r="447" spans="1:24" ht="12.75" hidden="1" customHeight="1" x14ac:dyDescent="0.15">
      <c r="A447" s="77" t="s">
        <v>191</v>
      </c>
      <c r="B447" s="77" t="s">
        <v>168</v>
      </c>
      <c r="C447" s="77" t="s">
        <v>144</v>
      </c>
      <c r="D447" s="103">
        <v>2014</v>
      </c>
      <c r="E447" s="77" t="s">
        <v>1598</v>
      </c>
      <c r="F447" s="104">
        <v>171</v>
      </c>
      <c r="G447" s="105">
        <f t="shared" si="0"/>
        <v>0</v>
      </c>
      <c r="H447" s="104">
        <v>0</v>
      </c>
      <c r="I447" s="104">
        <v>0</v>
      </c>
      <c r="J447" s="104">
        <v>100</v>
      </c>
      <c r="K447" s="80">
        <f t="shared" si="1"/>
        <v>0</v>
      </c>
      <c r="L447" s="104">
        <v>0</v>
      </c>
      <c r="M447" s="104">
        <v>0</v>
      </c>
      <c r="N447" s="104">
        <v>108</v>
      </c>
      <c r="O447" s="104">
        <v>0</v>
      </c>
      <c r="P447" s="104">
        <v>307</v>
      </c>
      <c r="Q447" s="104">
        <v>48</v>
      </c>
      <c r="R447" s="104">
        <v>686</v>
      </c>
      <c r="S447" s="104">
        <v>48</v>
      </c>
      <c r="T447" s="77"/>
      <c r="U447" s="77"/>
      <c r="V447" s="77"/>
      <c r="W447" s="77"/>
      <c r="X447" s="77"/>
    </row>
    <row r="448" spans="1:24" ht="12.75" hidden="1" customHeight="1" x14ac:dyDescent="0.15">
      <c r="A448" s="77" t="s">
        <v>191</v>
      </c>
      <c r="B448" s="77" t="s">
        <v>168</v>
      </c>
      <c r="C448" s="77" t="s">
        <v>144</v>
      </c>
      <c r="D448" s="103">
        <v>2015</v>
      </c>
      <c r="E448" s="77" t="s">
        <v>1598</v>
      </c>
      <c r="F448" s="104">
        <v>171</v>
      </c>
      <c r="G448" s="105">
        <f t="shared" si="0"/>
        <v>0</v>
      </c>
      <c r="H448" s="104">
        <v>0</v>
      </c>
      <c r="I448" s="104">
        <v>0</v>
      </c>
      <c r="J448" s="104">
        <v>100</v>
      </c>
      <c r="K448" s="80">
        <f t="shared" si="1"/>
        <v>0</v>
      </c>
      <c r="L448" s="104">
        <v>0</v>
      </c>
      <c r="M448" s="104">
        <v>0</v>
      </c>
      <c r="N448" s="104">
        <v>108</v>
      </c>
      <c r="O448" s="104">
        <v>0</v>
      </c>
      <c r="P448" s="104">
        <v>307</v>
      </c>
      <c r="Q448" s="104">
        <v>22</v>
      </c>
      <c r="R448" s="104">
        <v>686</v>
      </c>
      <c r="S448" s="104">
        <v>22</v>
      </c>
      <c r="T448" s="77"/>
      <c r="U448" s="77"/>
      <c r="V448" s="77"/>
      <c r="W448" s="77"/>
      <c r="X448" s="77"/>
    </row>
    <row r="449" spans="1:24" ht="12.75" hidden="1" customHeight="1" x14ac:dyDescent="0.15">
      <c r="A449" s="77" t="s">
        <v>191</v>
      </c>
      <c r="B449" s="77" t="s">
        <v>168</v>
      </c>
      <c r="C449" s="77" t="s">
        <v>144</v>
      </c>
      <c r="D449" s="103">
        <v>2016</v>
      </c>
      <c r="E449" s="77" t="s">
        <v>1598</v>
      </c>
      <c r="F449" s="104">
        <v>171</v>
      </c>
      <c r="G449" s="105">
        <f t="shared" si="0"/>
        <v>0</v>
      </c>
      <c r="H449" s="104">
        <v>0</v>
      </c>
      <c r="I449" s="104">
        <v>0</v>
      </c>
      <c r="J449" s="104">
        <v>100</v>
      </c>
      <c r="K449" s="80">
        <f t="shared" si="1"/>
        <v>0</v>
      </c>
      <c r="L449" s="104">
        <v>0</v>
      </c>
      <c r="M449" s="104">
        <v>0</v>
      </c>
      <c r="N449" s="104">
        <v>108</v>
      </c>
      <c r="O449" s="104">
        <v>0</v>
      </c>
      <c r="P449" s="104">
        <v>307</v>
      </c>
      <c r="Q449" s="104">
        <v>329</v>
      </c>
      <c r="R449" s="104">
        <v>686</v>
      </c>
      <c r="S449" s="104">
        <v>329</v>
      </c>
      <c r="T449" s="77"/>
      <c r="U449" s="77"/>
      <c r="V449" s="77"/>
      <c r="W449" s="77"/>
      <c r="X449" s="77"/>
    </row>
    <row r="450" spans="1:24" ht="12.75" hidden="1" customHeight="1" x14ac:dyDescent="0.15">
      <c r="A450" s="77" t="s">
        <v>191</v>
      </c>
      <c r="B450" s="77" t="s">
        <v>168</v>
      </c>
      <c r="C450" s="77" t="s">
        <v>144</v>
      </c>
      <c r="D450" s="103">
        <v>2017</v>
      </c>
      <c r="E450" s="77" t="s">
        <v>1598</v>
      </c>
      <c r="F450" s="104">
        <v>171</v>
      </c>
      <c r="G450" s="105">
        <f t="shared" si="0"/>
        <v>0</v>
      </c>
      <c r="H450" s="104">
        <v>0</v>
      </c>
      <c r="I450" s="104">
        <v>0</v>
      </c>
      <c r="J450" s="104">
        <v>100</v>
      </c>
      <c r="K450" s="80">
        <f t="shared" si="1"/>
        <v>0</v>
      </c>
      <c r="L450" s="104">
        <v>0</v>
      </c>
      <c r="M450" s="104">
        <v>0</v>
      </c>
      <c r="N450" s="104">
        <v>108</v>
      </c>
      <c r="O450" s="104">
        <v>0</v>
      </c>
      <c r="P450" s="104">
        <v>307</v>
      </c>
      <c r="Q450" s="104">
        <v>84</v>
      </c>
      <c r="R450" s="104">
        <v>686</v>
      </c>
      <c r="S450" s="104">
        <v>84</v>
      </c>
      <c r="T450" s="77"/>
      <c r="U450" s="77"/>
      <c r="V450" s="77"/>
      <c r="W450" s="77"/>
      <c r="X450" s="77"/>
    </row>
    <row r="451" spans="1:24" ht="12.75" hidden="1" customHeight="1" x14ac:dyDescent="0.15">
      <c r="A451" s="77" t="s">
        <v>516</v>
      </c>
      <c r="B451" s="77" t="s">
        <v>488</v>
      </c>
      <c r="C451" s="77" t="s">
        <v>492</v>
      </c>
      <c r="D451" s="103">
        <v>2014</v>
      </c>
      <c r="E451" s="77" t="s">
        <v>1598</v>
      </c>
      <c r="F451" s="104">
        <v>235</v>
      </c>
      <c r="G451" s="105">
        <f t="shared" si="0"/>
        <v>0</v>
      </c>
      <c r="H451" s="104">
        <v>0</v>
      </c>
      <c r="I451" s="104">
        <v>0</v>
      </c>
      <c r="J451" s="104">
        <v>157</v>
      </c>
      <c r="K451" s="80">
        <f t="shared" si="1"/>
        <v>0</v>
      </c>
      <c r="L451" s="104">
        <v>0</v>
      </c>
      <c r="M451" s="104">
        <v>0</v>
      </c>
      <c r="N451" s="104">
        <v>174</v>
      </c>
      <c r="O451" s="104">
        <v>0</v>
      </c>
      <c r="P451" s="104">
        <v>413</v>
      </c>
      <c r="Q451" s="104">
        <v>132</v>
      </c>
      <c r="R451" s="104">
        <v>979</v>
      </c>
      <c r="S451" s="104">
        <v>132</v>
      </c>
      <c r="T451" s="77"/>
      <c r="U451" s="77"/>
      <c r="V451" s="77"/>
      <c r="W451" s="77"/>
      <c r="X451" s="77"/>
    </row>
    <row r="452" spans="1:24" ht="12.75" hidden="1" customHeight="1" x14ac:dyDescent="0.15">
      <c r="A452" s="77" t="s">
        <v>516</v>
      </c>
      <c r="B452" s="77" t="s">
        <v>488</v>
      </c>
      <c r="C452" s="77" t="s">
        <v>492</v>
      </c>
      <c r="D452" s="103">
        <v>2015</v>
      </c>
      <c r="E452" s="77" t="s">
        <v>1598</v>
      </c>
      <c r="F452" s="104">
        <v>235</v>
      </c>
      <c r="G452" s="105">
        <f t="shared" si="0"/>
        <v>0</v>
      </c>
      <c r="H452" s="104">
        <v>0</v>
      </c>
      <c r="I452" s="104">
        <v>0</v>
      </c>
      <c r="J452" s="104">
        <v>157</v>
      </c>
      <c r="K452" s="80">
        <f t="shared" si="1"/>
        <v>0</v>
      </c>
      <c r="L452" s="104">
        <v>0</v>
      </c>
      <c r="M452" s="104">
        <v>0</v>
      </c>
      <c r="N452" s="104">
        <v>174</v>
      </c>
      <c r="O452" s="104">
        <v>5</v>
      </c>
      <c r="P452" s="104">
        <v>413</v>
      </c>
      <c r="Q452" s="104">
        <v>197</v>
      </c>
      <c r="R452" s="104">
        <v>979</v>
      </c>
      <c r="S452" s="104">
        <v>202</v>
      </c>
      <c r="T452" s="77"/>
      <c r="U452" s="77"/>
      <c r="V452" s="77"/>
      <c r="W452" s="77"/>
      <c r="X452" s="77"/>
    </row>
    <row r="453" spans="1:24" ht="12.75" hidden="1" customHeight="1" x14ac:dyDescent="0.15">
      <c r="A453" s="77" t="s">
        <v>516</v>
      </c>
      <c r="B453" s="77" t="s">
        <v>488</v>
      </c>
      <c r="C453" s="77" t="s">
        <v>492</v>
      </c>
      <c r="D453" s="103">
        <v>2016</v>
      </c>
      <c r="E453" s="77" t="s">
        <v>1598</v>
      </c>
      <c r="F453" s="104">
        <v>235</v>
      </c>
      <c r="G453" s="105">
        <f t="shared" si="0"/>
        <v>0</v>
      </c>
      <c r="H453" s="104">
        <v>0</v>
      </c>
      <c r="I453" s="104">
        <v>0</v>
      </c>
      <c r="J453" s="104">
        <v>157</v>
      </c>
      <c r="K453" s="80">
        <f t="shared" si="1"/>
        <v>0</v>
      </c>
      <c r="L453" s="104">
        <v>0</v>
      </c>
      <c r="M453" s="104">
        <v>0</v>
      </c>
      <c r="N453" s="104">
        <v>174</v>
      </c>
      <c r="O453" s="104">
        <v>0</v>
      </c>
      <c r="P453" s="104">
        <v>413</v>
      </c>
      <c r="Q453" s="104">
        <v>135</v>
      </c>
      <c r="R453" s="104">
        <v>979</v>
      </c>
      <c r="S453" s="104">
        <v>135</v>
      </c>
      <c r="T453" s="77"/>
      <c r="U453" s="77"/>
      <c r="V453" s="77"/>
      <c r="W453" s="77"/>
      <c r="X453" s="77"/>
    </row>
    <row r="454" spans="1:24" ht="12.75" hidden="1" customHeight="1" x14ac:dyDescent="0.15">
      <c r="A454" s="77" t="s">
        <v>516</v>
      </c>
      <c r="B454" s="77" t="s">
        <v>488</v>
      </c>
      <c r="C454" s="77" t="s">
        <v>492</v>
      </c>
      <c r="D454" s="103">
        <v>2017</v>
      </c>
      <c r="E454" s="77" t="s">
        <v>1598</v>
      </c>
      <c r="F454" s="104">
        <v>235</v>
      </c>
      <c r="G454" s="105">
        <f t="shared" si="0"/>
        <v>0</v>
      </c>
      <c r="H454" s="104">
        <v>0</v>
      </c>
      <c r="I454" s="104">
        <v>0</v>
      </c>
      <c r="J454" s="104">
        <v>157</v>
      </c>
      <c r="K454" s="80">
        <f t="shared" si="1"/>
        <v>0</v>
      </c>
      <c r="L454" s="104">
        <v>0</v>
      </c>
      <c r="M454" s="104">
        <v>0</v>
      </c>
      <c r="N454" s="104">
        <v>174</v>
      </c>
      <c r="O454" s="104">
        <v>0</v>
      </c>
      <c r="P454" s="104">
        <v>413</v>
      </c>
      <c r="Q454" s="104">
        <v>100</v>
      </c>
      <c r="R454" s="104">
        <v>979</v>
      </c>
      <c r="S454" s="104">
        <v>100</v>
      </c>
      <c r="T454" s="77"/>
      <c r="U454" s="77"/>
      <c r="V454" s="77"/>
      <c r="W454" s="77"/>
      <c r="X454" s="77"/>
    </row>
    <row r="455" spans="1:24" ht="12.75" hidden="1" customHeight="1" x14ac:dyDescent="0.15">
      <c r="A455" s="77" t="s">
        <v>360</v>
      </c>
      <c r="B455" s="77" t="s">
        <v>352</v>
      </c>
      <c r="C455" s="77" t="s">
        <v>144</v>
      </c>
      <c r="D455" s="103">
        <v>2015</v>
      </c>
      <c r="E455" s="77" t="s">
        <v>1598</v>
      </c>
      <c r="F455" s="104">
        <v>28</v>
      </c>
      <c r="G455" s="105">
        <f t="shared" si="0"/>
        <v>0</v>
      </c>
      <c r="H455" s="104">
        <v>0</v>
      </c>
      <c r="I455" s="104">
        <v>0</v>
      </c>
      <c r="J455" s="104">
        <v>19</v>
      </c>
      <c r="K455" s="80">
        <f t="shared" si="1"/>
        <v>0</v>
      </c>
      <c r="L455" s="104">
        <v>0</v>
      </c>
      <c r="M455" s="104">
        <v>0</v>
      </c>
      <c r="N455" s="104">
        <v>22</v>
      </c>
      <c r="O455" s="104">
        <v>0</v>
      </c>
      <c r="P455" s="104">
        <v>49</v>
      </c>
      <c r="Q455" s="104">
        <v>0</v>
      </c>
      <c r="R455" s="104">
        <v>118</v>
      </c>
      <c r="S455" s="104">
        <v>0</v>
      </c>
      <c r="T455" s="77"/>
      <c r="U455" s="77"/>
      <c r="V455" s="77"/>
      <c r="W455" s="77"/>
      <c r="X455" s="77"/>
    </row>
    <row r="456" spans="1:24" ht="12.75" hidden="1" customHeight="1" x14ac:dyDescent="0.15">
      <c r="A456" s="77" t="s">
        <v>360</v>
      </c>
      <c r="B456" s="77" t="s">
        <v>352</v>
      </c>
      <c r="C456" s="77" t="s">
        <v>144</v>
      </c>
      <c r="D456" s="103">
        <v>2016</v>
      </c>
      <c r="E456" s="77" t="s">
        <v>1598</v>
      </c>
      <c r="F456" s="104">
        <v>28</v>
      </c>
      <c r="G456" s="105">
        <f t="shared" si="0"/>
        <v>0</v>
      </c>
      <c r="H456" s="104">
        <v>0</v>
      </c>
      <c r="I456" s="104">
        <v>0</v>
      </c>
      <c r="J456" s="104">
        <v>19</v>
      </c>
      <c r="K456" s="80">
        <f t="shared" si="1"/>
        <v>0</v>
      </c>
      <c r="L456" s="104">
        <v>0</v>
      </c>
      <c r="M456" s="104">
        <v>0</v>
      </c>
      <c r="N456" s="104">
        <v>22</v>
      </c>
      <c r="O456" s="104">
        <v>0</v>
      </c>
      <c r="P456" s="104">
        <v>49</v>
      </c>
      <c r="Q456" s="104">
        <v>0</v>
      </c>
      <c r="R456" s="104">
        <v>118</v>
      </c>
      <c r="S456" s="104">
        <v>0</v>
      </c>
      <c r="T456" s="77"/>
      <c r="U456" s="77"/>
      <c r="V456" s="77"/>
      <c r="W456" s="77"/>
      <c r="X456" s="77"/>
    </row>
    <row r="457" spans="1:24" ht="12.75" hidden="1" customHeight="1" x14ac:dyDescent="0.15">
      <c r="A457" s="77" t="s">
        <v>360</v>
      </c>
      <c r="B457" s="77" t="s">
        <v>352</v>
      </c>
      <c r="C457" s="77" t="s">
        <v>144</v>
      </c>
      <c r="D457" s="103">
        <v>2017</v>
      </c>
      <c r="E457" s="77" t="s">
        <v>1598</v>
      </c>
      <c r="F457" s="104">
        <v>28</v>
      </c>
      <c r="G457" s="105">
        <f t="shared" si="0"/>
        <v>0</v>
      </c>
      <c r="H457" s="104">
        <v>0</v>
      </c>
      <c r="I457" s="104">
        <v>0</v>
      </c>
      <c r="J457" s="104">
        <v>19</v>
      </c>
      <c r="K457" s="80">
        <f t="shared" si="1"/>
        <v>0</v>
      </c>
      <c r="L457" s="104">
        <v>0</v>
      </c>
      <c r="M457" s="104">
        <v>0</v>
      </c>
      <c r="N457" s="104">
        <v>22</v>
      </c>
      <c r="O457" s="104">
        <v>1</v>
      </c>
      <c r="P457" s="104">
        <v>49</v>
      </c>
      <c r="Q457" s="104">
        <v>21</v>
      </c>
      <c r="R457" s="104">
        <v>118</v>
      </c>
      <c r="S457" s="104">
        <v>22</v>
      </c>
      <c r="T457" s="77"/>
      <c r="U457" s="77"/>
      <c r="V457" s="77"/>
      <c r="W457" s="77"/>
      <c r="X457" s="77"/>
    </row>
    <row r="458" spans="1:24" ht="12.75" hidden="1" customHeight="1" x14ac:dyDescent="0.15">
      <c r="A458" s="77" t="s">
        <v>270</v>
      </c>
      <c r="B458" s="77" t="s">
        <v>269</v>
      </c>
      <c r="C458" s="77" t="s">
        <v>83</v>
      </c>
      <c r="D458" s="103">
        <v>2014</v>
      </c>
      <c r="E458" s="77" t="s">
        <v>1598</v>
      </c>
      <c r="F458" s="104">
        <v>122</v>
      </c>
      <c r="G458" s="105">
        <f t="shared" si="0"/>
        <v>10</v>
      </c>
      <c r="H458" s="104">
        <v>10</v>
      </c>
      <c r="I458" s="104">
        <v>0</v>
      </c>
      <c r="J458" s="104">
        <v>88</v>
      </c>
      <c r="K458" s="80">
        <f t="shared" si="1"/>
        <v>74</v>
      </c>
      <c r="L458" s="104">
        <v>72</v>
      </c>
      <c r="M458" s="104">
        <v>2</v>
      </c>
      <c r="N458" s="104">
        <v>100</v>
      </c>
      <c r="O458" s="104">
        <v>0</v>
      </c>
      <c r="P458" s="104">
        <v>220</v>
      </c>
      <c r="Q458" s="104">
        <v>0</v>
      </c>
      <c r="R458" s="104">
        <v>530</v>
      </c>
      <c r="S458" s="104">
        <v>84</v>
      </c>
      <c r="T458" s="77"/>
      <c r="U458" s="77"/>
      <c r="V458" s="77"/>
      <c r="W458" s="77"/>
      <c r="X458" s="77"/>
    </row>
    <row r="459" spans="1:24" ht="12.75" hidden="1" customHeight="1" x14ac:dyDescent="0.15">
      <c r="A459" s="77" t="s">
        <v>270</v>
      </c>
      <c r="B459" s="77" t="s">
        <v>269</v>
      </c>
      <c r="C459" s="77" t="s">
        <v>83</v>
      </c>
      <c r="D459" s="103">
        <v>2015</v>
      </c>
      <c r="E459" s="77" t="s">
        <v>1598</v>
      </c>
      <c r="F459" s="104">
        <v>122</v>
      </c>
      <c r="G459" s="105">
        <f t="shared" si="0"/>
        <v>2</v>
      </c>
      <c r="H459" s="104">
        <v>2</v>
      </c>
      <c r="I459" s="104">
        <v>0</v>
      </c>
      <c r="J459" s="104">
        <v>88</v>
      </c>
      <c r="K459" s="80">
        <f t="shared" si="1"/>
        <v>0</v>
      </c>
      <c r="L459" s="104">
        <v>0</v>
      </c>
      <c r="M459" s="104">
        <v>0</v>
      </c>
      <c r="N459" s="104">
        <v>100</v>
      </c>
      <c r="O459" s="104">
        <v>0</v>
      </c>
      <c r="P459" s="104">
        <v>220</v>
      </c>
      <c r="Q459" s="104">
        <v>5</v>
      </c>
      <c r="R459" s="104">
        <v>530</v>
      </c>
      <c r="S459" s="104">
        <v>7</v>
      </c>
      <c r="T459" s="77"/>
      <c r="U459" s="77"/>
      <c r="V459" s="77"/>
      <c r="W459" s="77"/>
      <c r="X459" s="77"/>
    </row>
    <row r="460" spans="1:24" ht="12.75" hidden="1" customHeight="1" x14ac:dyDescent="0.15">
      <c r="A460" s="77" t="s">
        <v>270</v>
      </c>
      <c r="B460" s="77" t="s">
        <v>269</v>
      </c>
      <c r="C460" s="77" t="s">
        <v>83</v>
      </c>
      <c r="D460" s="103">
        <v>2016</v>
      </c>
      <c r="E460" s="77" t="s">
        <v>1598</v>
      </c>
      <c r="F460" s="104">
        <v>122</v>
      </c>
      <c r="G460" s="105">
        <f t="shared" si="0"/>
        <v>1</v>
      </c>
      <c r="H460" s="104">
        <v>1</v>
      </c>
      <c r="I460" s="104">
        <v>0</v>
      </c>
      <c r="J460" s="104">
        <v>88</v>
      </c>
      <c r="K460" s="80">
        <f t="shared" si="1"/>
        <v>0</v>
      </c>
      <c r="L460" s="104">
        <v>0</v>
      </c>
      <c r="M460" s="104">
        <v>0</v>
      </c>
      <c r="N460" s="104">
        <v>100</v>
      </c>
      <c r="O460" s="104">
        <v>1</v>
      </c>
      <c r="P460" s="104">
        <v>220</v>
      </c>
      <c r="Q460" s="104">
        <v>0</v>
      </c>
      <c r="R460" s="104">
        <v>530</v>
      </c>
      <c r="S460" s="104">
        <v>2</v>
      </c>
      <c r="T460" s="77"/>
      <c r="U460" s="77"/>
      <c r="V460" s="77"/>
      <c r="W460" s="77"/>
      <c r="X460" s="77"/>
    </row>
    <row r="461" spans="1:24" ht="12.75" hidden="1" customHeight="1" x14ac:dyDescent="0.15">
      <c r="A461" s="77" t="s">
        <v>270</v>
      </c>
      <c r="B461" s="77" t="s">
        <v>269</v>
      </c>
      <c r="C461" s="77" t="s">
        <v>83</v>
      </c>
      <c r="D461" s="103">
        <v>2017</v>
      </c>
      <c r="E461" s="77" t="s">
        <v>1598</v>
      </c>
      <c r="F461" s="104">
        <v>122</v>
      </c>
      <c r="G461" s="105">
        <f t="shared" si="0"/>
        <v>2</v>
      </c>
      <c r="H461" s="104">
        <v>2</v>
      </c>
      <c r="I461" s="104">
        <v>0</v>
      </c>
      <c r="J461" s="104">
        <v>88</v>
      </c>
      <c r="K461" s="80">
        <f t="shared" si="1"/>
        <v>2</v>
      </c>
      <c r="L461" s="104">
        <v>0</v>
      </c>
      <c r="M461" s="104">
        <v>2</v>
      </c>
      <c r="N461" s="104">
        <v>100</v>
      </c>
      <c r="O461" s="104">
        <v>1</v>
      </c>
      <c r="P461" s="104">
        <v>220</v>
      </c>
      <c r="Q461" s="104">
        <v>38</v>
      </c>
      <c r="R461" s="104">
        <v>530</v>
      </c>
      <c r="S461" s="104">
        <v>43</v>
      </c>
      <c r="T461" s="77"/>
      <c r="U461" s="77"/>
      <c r="V461" s="77"/>
      <c r="W461" s="77"/>
      <c r="X461" s="77"/>
    </row>
    <row r="462" spans="1:24" ht="12.75" hidden="1" customHeight="1" x14ac:dyDescent="0.15">
      <c r="A462" s="77" t="s">
        <v>468</v>
      </c>
      <c r="B462" s="77" t="s">
        <v>441</v>
      </c>
      <c r="C462" s="77" t="s">
        <v>83</v>
      </c>
      <c r="D462" s="103">
        <v>2014</v>
      </c>
      <c r="E462" s="77" t="s">
        <v>1598</v>
      </c>
      <c r="F462" s="104">
        <v>41</v>
      </c>
      <c r="G462" s="105">
        <f t="shared" si="0"/>
        <v>0</v>
      </c>
      <c r="H462" s="104">
        <v>0</v>
      </c>
      <c r="I462" s="104">
        <v>0</v>
      </c>
      <c r="J462" s="104">
        <v>26</v>
      </c>
      <c r="K462" s="80">
        <f t="shared" si="1"/>
        <v>1</v>
      </c>
      <c r="L462" s="104">
        <v>1</v>
      </c>
      <c r="M462" s="104">
        <v>0</v>
      </c>
      <c r="N462" s="104">
        <v>29</v>
      </c>
      <c r="O462" s="104">
        <v>0</v>
      </c>
      <c r="P462" s="104">
        <v>69</v>
      </c>
      <c r="Q462" s="104">
        <v>12</v>
      </c>
      <c r="R462" s="104">
        <v>165</v>
      </c>
      <c r="S462" s="104">
        <v>13</v>
      </c>
      <c r="T462" s="77"/>
      <c r="U462" s="77"/>
      <c r="V462" s="77"/>
      <c r="W462" s="77"/>
      <c r="X462" s="77"/>
    </row>
    <row r="463" spans="1:24" ht="12.75" hidden="1" customHeight="1" x14ac:dyDescent="0.15">
      <c r="A463" s="77" t="s">
        <v>468</v>
      </c>
      <c r="B463" s="77" t="s">
        <v>441</v>
      </c>
      <c r="C463" s="77" t="s">
        <v>83</v>
      </c>
      <c r="D463" s="103">
        <v>2015</v>
      </c>
      <c r="E463" s="77" t="s">
        <v>1598</v>
      </c>
      <c r="F463" s="104">
        <v>41</v>
      </c>
      <c r="G463" s="105">
        <f t="shared" si="0"/>
        <v>0</v>
      </c>
      <c r="H463" s="104">
        <v>0</v>
      </c>
      <c r="I463" s="104">
        <v>0</v>
      </c>
      <c r="J463" s="104">
        <v>26</v>
      </c>
      <c r="K463" s="80">
        <f t="shared" si="1"/>
        <v>2</v>
      </c>
      <c r="L463" s="104">
        <v>2</v>
      </c>
      <c r="M463" s="104">
        <v>0</v>
      </c>
      <c r="N463" s="104">
        <v>29</v>
      </c>
      <c r="O463" s="104">
        <v>0</v>
      </c>
      <c r="P463" s="104">
        <v>69</v>
      </c>
      <c r="Q463" s="104">
        <v>30</v>
      </c>
      <c r="R463" s="104">
        <v>165</v>
      </c>
      <c r="S463" s="104">
        <v>32</v>
      </c>
      <c r="T463" s="77"/>
      <c r="U463" s="77"/>
      <c r="V463" s="77"/>
      <c r="W463" s="77"/>
      <c r="X463" s="77"/>
    </row>
    <row r="464" spans="1:24" ht="12.75" hidden="1" customHeight="1" x14ac:dyDescent="0.15">
      <c r="A464" s="77" t="s">
        <v>468</v>
      </c>
      <c r="B464" s="77" t="s">
        <v>441</v>
      </c>
      <c r="C464" s="77" t="s">
        <v>83</v>
      </c>
      <c r="D464" s="103">
        <v>2016</v>
      </c>
      <c r="E464" s="77" t="s">
        <v>1598</v>
      </c>
      <c r="F464" s="104">
        <v>41</v>
      </c>
      <c r="G464" s="105">
        <f t="shared" si="0"/>
        <v>0</v>
      </c>
      <c r="H464" s="104">
        <v>0</v>
      </c>
      <c r="I464" s="104">
        <v>0</v>
      </c>
      <c r="J464" s="104">
        <v>26</v>
      </c>
      <c r="K464" s="80">
        <f t="shared" si="1"/>
        <v>2</v>
      </c>
      <c r="L464" s="104">
        <v>2</v>
      </c>
      <c r="M464" s="104">
        <v>0</v>
      </c>
      <c r="N464" s="104">
        <v>29</v>
      </c>
      <c r="O464" s="104">
        <v>0</v>
      </c>
      <c r="P464" s="104">
        <v>69</v>
      </c>
      <c r="Q464" s="104">
        <v>21</v>
      </c>
      <c r="R464" s="104">
        <v>165</v>
      </c>
      <c r="S464" s="104">
        <v>23</v>
      </c>
      <c r="T464" s="77"/>
      <c r="U464" s="77"/>
      <c r="V464" s="77"/>
      <c r="W464" s="77"/>
      <c r="X464" s="77"/>
    </row>
    <row r="465" spans="1:24" ht="12.75" hidden="1" customHeight="1" x14ac:dyDescent="0.15">
      <c r="A465" s="77" t="s">
        <v>468</v>
      </c>
      <c r="B465" s="77" t="s">
        <v>441</v>
      </c>
      <c r="C465" s="77" t="s">
        <v>83</v>
      </c>
      <c r="D465" s="103">
        <v>2017</v>
      </c>
      <c r="E465" s="77" t="s">
        <v>1598</v>
      </c>
      <c r="F465" s="104">
        <v>41</v>
      </c>
      <c r="G465" s="105">
        <f t="shared" si="0"/>
        <v>0</v>
      </c>
      <c r="H465" s="104">
        <v>0</v>
      </c>
      <c r="I465" s="104">
        <v>0</v>
      </c>
      <c r="J465" s="104">
        <v>26</v>
      </c>
      <c r="K465" s="80">
        <f t="shared" si="1"/>
        <v>0</v>
      </c>
      <c r="L465" s="104">
        <v>0</v>
      </c>
      <c r="M465" s="104">
        <v>0</v>
      </c>
      <c r="N465" s="104">
        <v>29</v>
      </c>
      <c r="O465" s="104">
        <v>0</v>
      </c>
      <c r="P465" s="104">
        <v>69</v>
      </c>
      <c r="Q465" s="104">
        <v>17</v>
      </c>
      <c r="R465" s="104">
        <v>165</v>
      </c>
      <c r="S465" s="104">
        <v>17</v>
      </c>
      <c r="T465" s="77"/>
      <c r="U465" s="77"/>
      <c r="V465" s="77"/>
      <c r="W465" s="77"/>
      <c r="X465" s="77"/>
    </row>
    <row r="466" spans="1:24" ht="12.75" hidden="1" customHeight="1" x14ac:dyDescent="0.15">
      <c r="A466" s="77" t="s">
        <v>486</v>
      </c>
      <c r="B466" s="77" t="s">
        <v>449</v>
      </c>
      <c r="C466" s="77" t="s">
        <v>67</v>
      </c>
      <c r="D466" s="103">
        <v>2014</v>
      </c>
      <c r="E466" s="77" t="s">
        <v>1598</v>
      </c>
      <c r="F466" s="104">
        <v>52</v>
      </c>
      <c r="G466" s="105">
        <f t="shared" si="0"/>
        <v>52</v>
      </c>
      <c r="H466" s="104">
        <v>52</v>
      </c>
      <c r="I466" s="104">
        <v>0</v>
      </c>
      <c r="J466" s="104">
        <v>31</v>
      </c>
      <c r="K466" s="80">
        <f t="shared" si="1"/>
        <v>3</v>
      </c>
      <c r="L466" s="104">
        <v>3</v>
      </c>
      <c r="M466" s="104">
        <v>0</v>
      </c>
      <c r="N466" s="104">
        <v>36</v>
      </c>
      <c r="O466" s="104">
        <v>0</v>
      </c>
      <c r="P466" s="104">
        <v>121</v>
      </c>
      <c r="Q466" s="104">
        <v>0</v>
      </c>
      <c r="R466" s="104">
        <v>240</v>
      </c>
      <c r="S466" s="104">
        <v>55</v>
      </c>
      <c r="T466" s="77"/>
      <c r="U466" s="77"/>
      <c r="V466" s="77"/>
      <c r="W466" s="77"/>
      <c r="X466" s="77"/>
    </row>
    <row r="467" spans="1:24" ht="12.75" hidden="1" customHeight="1" x14ac:dyDescent="0.15">
      <c r="A467" s="77" t="s">
        <v>486</v>
      </c>
      <c r="B467" s="77" t="s">
        <v>449</v>
      </c>
      <c r="C467" s="77" t="s">
        <v>67</v>
      </c>
      <c r="D467" s="103">
        <v>2015</v>
      </c>
      <c r="E467" s="77" t="s">
        <v>1598</v>
      </c>
      <c r="F467" s="104">
        <v>52</v>
      </c>
      <c r="G467" s="105">
        <f t="shared" si="0"/>
        <v>0</v>
      </c>
      <c r="H467" s="104">
        <v>0</v>
      </c>
      <c r="I467" s="104">
        <v>0</v>
      </c>
      <c r="J467" s="104">
        <v>31</v>
      </c>
      <c r="K467" s="80">
        <f t="shared" si="1"/>
        <v>0</v>
      </c>
      <c r="L467" s="104">
        <v>0</v>
      </c>
      <c r="M467" s="104">
        <v>0</v>
      </c>
      <c r="N467" s="104">
        <v>36</v>
      </c>
      <c r="O467" s="104">
        <v>0</v>
      </c>
      <c r="P467" s="104">
        <v>121</v>
      </c>
      <c r="Q467" s="104">
        <v>9</v>
      </c>
      <c r="R467" s="104">
        <v>240</v>
      </c>
      <c r="S467" s="104">
        <v>9</v>
      </c>
      <c r="T467" s="77"/>
      <c r="U467" s="77"/>
      <c r="V467" s="77"/>
      <c r="W467" s="77"/>
      <c r="X467" s="77"/>
    </row>
    <row r="468" spans="1:24" ht="12.75" hidden="1" customHeight="1" x14ac:dyDescent="0.15">
      <c r="A468" s="77" t="s">
        <v>486</v>
      </c>
      <c r="B468" s="77" t="s">
        <v>449</v>
      </c>
      <c r="C468" s="77" t="s">
        <v>67</v>
      </c>
      <c r="D468" s="103">
        <v>2016</v>
      </c>
      <c r="E468" s="77" t="s">
        <v>1598</v>
      </c>
      <c r="F468" s="104">
        <v>52</v>
      </c>
      <c r="G468" s="105">
        <f t="shared" si="0"/>
        <v>0</v>
      </c>
      <c r="H468" s="104">
        <v>0</v>
      </c>
      <c r="I468" s="104">
        <v>0</v>
      </c>
      <c r="J468" s="104">
        <v>31</v>
      </c>
      <c r="K468" s="80">
        <f t="shared" si="1"/>
        <v>0</v>
      </c>
      <c r="L468" s="104">
        <v>0</v>
      </c>
      <c r="M468" s="104">
        <v>0</v>
      </c>
      <c r="N468" s="104">
        <v>36</v>
      </c>
      <c r="O468" s="104">
        <v>6</v>
      </c>
      <c r="P468" s="104">
        <v>121</v>
      </c>
      <c r="Q468" s="104">
        <v>14</v>
      </c>
      <c r="R468" s="104">
        <v>240</v>
      </c>
      <c r="S468" s="104">
        <v>20</v>
      </c>
      <c r="T468" s="77"/>
      <c r="U468" s="77"/>
      <c r="V468" s="77"/>
      <c r="W468" s="77"/>
      <c r="X468" s="77"/>
    </row>
    <row r="469" spans="1:24" ht="12.75" hidden="1" customHeight="1" x14ac:dyDescent="0.15">
      <c r="A469" s="77" t="s">
        <v>486</v>
      </c>
      <c r="B469" s="77" t="s">
        <v>449</v>
      </c>
      <c r="C469" s="77" t="s">
        <v>67</v>
      </c>
      <c r="D469" s="103">
        <v>2017</v>
      </c>
      <c r="E469" s="77" t="s">
        <v>1598</v>
      </c>
      <c r="F469" s="104">
        <v>52</v>
      </c>
      <c r="G469" s="105">
        <f t="shared" si="0"/>
        <v>0</v>
      </c>
      <c r="H469" s="104">
        <v>0</v>
      </c>
      <c r="I469" s="104">
        <v>0</v>
      </c>
      <c r="J469" s="104">
        <v>31</v>
      </c>
      <c r="K469" s="80">
        <f t="shared" si="1"/>
        <v>0</v>
      </c>
      <c r="L469" s="104">
        <v>0</v>
      </c>
      <c r="M469" s="104">
        <v>0</v>
      </c>
      <c r="N469" s="104">
        <v>36</v>
      </c>
      <c r="O469" s="104">
        <v>3</v>
      </c>
      <c r="P469" s="104">
        <v>121</v>
      </c>
      <c r="Q469" s="104">
        <v>12</v>
      </c>
      <c r="R469" s="104">
        <v>240</v>
      </c>
      <c r="S469" s="104">
        <v>15</v>
      </c>
      <c r="T469" s="77"/>
      <c r="U469" s="77"/>
      <c r="V469" s="77"/>
      <c r="W469" s="77"/>
      <c r="X469" s="77"/>
    </row>
    <row r="470" spans="1:24" ht="12.75" hidden="1" customHeight="1" x14ac:dyDescent="0.15">
      <c r="A470" s="77" t="s">
        <v>192</v>
      </c>
      <c r="B470" s="77" t="s">
        <v>168</v>
      </c>
      <c r="C470" s="77" t="s">
        <v>144</v>
      </c>
      <c r="D470" s="103">
        <v>2014</v>
      </c>
      <c r="E470" s="77" t="s">
        <v>1598</v>
      </c>
      <c r="F470" s="104">
        <v>170</v>
      </c>
      <c r="G470" s="105">
        <f t="shared" si="0"/>
        <v>0</v>
      </c>
      <c r="H470" s="104">
        <v>0</v>
      </c>
      <c r="I470" s="104">
        <v>0</v>
      </c>
      <c r="J470" s="104">
        <v>101</v>
      </c>
      <c r="K470" s="80">
        <f t="shared" si="1"/>
        <v>0</v>
      </c>
      <c r="L470" s="104">
        <v>0</v>
      </c>
      <c r="M470" s="104">
        <v>0</v>
      </c>
      <c r="N470" s="104">
        <v>112</v>
      </c>
      <c r="O470" s="104">
        <v>34</v>
      </c>
      <c r="P470" s="104">
        <v>300</v>
      </c>
      <c r="Q470" s="104">
        <v>320</v>
      </c>
      <c r="R470" s="104">
        <v>683</v>
      </c>
      <c r="S470" s="104">
        <v>354</v>
      </c>
      <c r="T470" s="77"/>
      <c r="U470" s="77"/>
      <c r="V470" s="77"/>
      <c r="W470" s="77"/>
      <c r="X470" s="77"/>
    </row>
    <row r="471" spans="1:24" ht="12.75" hidden="1" customHeight="1" x14ac:dyDescent="0.15">
      <c r="A471" s="77" t="s">
        <v>192</v>
      </c>
      <c r="B471" s="77" t="s">
        <v>168</v>
      </c>
      <c r="C471" s="77" t="s">
        <v>144</v>
      </c>
      <c r="D471" s="103">
        <v>2015</v>
      </c>
      <c r="E471" s="77" t="s">
        <v>1598</v>
      </c>
      <c r="F471" s="104">
        <v>170</v>
      </c>
      <c r="G471" s="105">
        <f t="shared" si="0"/>
        <v>0</v>
      </c>
      <c r="H471" s="104">
        <v>0</v>
      </c>
      <c r="I471" s="104">
        <v>0</v>
      </c>
      <c r="J471" s="104">
        <v>101</v>
      </c>
      <c r="K471" s="80">
        <f t="shared" si="1"/>
        <v>127</v>
      </c>
      <c r="L471" s="104">
        <v>127</v>
      </c>
      <c r="M471" s="104">
        <v>0</v>
      </c>
      <c r="N471" s="104">
        <v>112</v>
      </c>
      <c r="O471" s="104">
        <v>0</v>
      </c>
      <c r="P471" s="104">
        <v>300</v>
      </c>
      <c r="Q471" s="104">
        <v>0</v>
      </c>
      <c r="R471" s="104">
        <v>683</v>
      </c>
      <c r="S471" s="104">
        <v>127</v>
      </c>
      <c r="T471" s="77"/>
      <c r="U471" s="77"/>
      <c r="V471" s="77"/>
      <c r="W471" s="77"/>
      <c r="X471" s="77"/>
    </row>
    <row r="472" spans="1:24" ht="12.75" hidden="1" customHeight="1" x14ac:dyDescent="0.15">
      <c r="A472" s="77" t="s">
        <v>192</v>
      </c>
      <c r="B472" s="77" t="s">
        <v>168</v>
      </c>
      <c r="C472" s="77" t="s">
        <v>144</v>
      </c>
      <c r="D472" s="103">
        <v>2016</v>
      </c>
      <c r="E472" s="77" t="s">
        <v>1598</v>
      </c>
      <c r="F472" s="104">
        <v>170</v>
      </c>
      <c r="G472" s="105">
        <f t="shared" si="0"/>
        <v>0</v>
      </c>
      <c r="H472" s="104">
        <v>0</v>
      </c>
      <c r="I472" s="104">
        <v>0</v>
      </c>
      <c r="J472" s="104">
        <v>101</v>
      </c>
      <c r="K472" s="80">
        <f t="shared" si="1"/>
        <v>0</v>
      </c>
      <c r="L472" s="104">
        <v>0</v>
      </c>
      <c r="M472" s="104">
        <v>0</v>
      </c>
      <c r="N472" s="104">
        <v>112</v>
      </c>
      <c r="O472" s="104">
        <v>0</v>
      </c>
      <c r="P472" s="104">
        <v>300</v>
      </c>
      <c r="Q472" s="104">
        <v>4</v>
      </c>
      <c r="R472" s="104">
        <v>683</v>
      </c>
      <c r="S472" s="104">
        <v>4</v>
      </c>
      <c r="T472" s="77"/>
      <c r="U472" s="77"/>
      <c r="V472" s="77"/>
      <c r="W472" s="77"/>
      <c r="X472" s="77"/>
    </row>
    <row r="473" spans="1:24" ht="12.75" hidden="1" customHeight="1" x14ac:dyDescent="0.15">
      <c r="A473" s="77" t="s">
        <v>192</v>
      </c>
      <c r="B473" s="77" t="s">
        <v>168</v>
      </c>
      <c r="C473" s="77" t="s">
        <v>144</v>
      </c>
      <c r="D473" s="103">
        <v>2017</v>
      </c>
      <c r="E473" s="77" t="s">
        <v>1598</v>
      </c>
      <c r="F473" s="104">
        <v>170</v>
      </c>
      <c r="G473" s="105">
        <f t="shared" si="0"/>
        <v>0</v>
      </c>
      <c r="H473" s="104">
        <v>0</v>
      </c>
      <c r="I473" s="104">
        <v>0</v>
      </c>
      <c r="J473" s="104">
        <v>101</v>
      </c>
      <c r="K473" s="80">
        <f t="shared" si="1"/>
        <v>0</v>
      </c>
      <c r="L473" s="104">
        <v>0</v>
      </c>
      <c r="M473" s="104">
        <v>0</v>
      </c>
      <c r="N473" s="104">
        <v>112</v>
      </c>
      <c r="O473" s="104">
        <v>5</v>
      </c>
      <c r="P473" s="104">
        <v>300</v>
      </c>
      <c r="Q473" s="104">
        <v>37</v>
      </c>
      <c r="R473" s="104">
        <v>683</v>
      </c>
      <c r="S473" s="104">
        <v>42</v>
      </c>
      <c r="T473" s="77"/>
      <c r="U473" s="77"/>
      <c r="V473" s="77"/>
      <c r="W473" s="77"/>
      <c r="X473" s="77"/>
    </row>
    <row r="474" spans="1:24" ht="12.75" hidden="1" customHeight="1" x14ac:dyDescent="0.15">
      <c r="A474" s="77" t="s">
        <v>74</v>
      </c>
      <c r="B474" s="77" t="s">
        <v>66</v>
      </c>
      <c r="C474" s="77" t="s">
        <v>67</v>
      </c>
      <c r="D474" s="103">
        <v>2015</v>
      </c>
      <c r="E474" s="77" t="s">
        <v>1598</v>
      </c>
      <c r="F474" s="104">
        <v>851</v>
      </c>
      <c r="G474" s="105">
        <f t="shared" si="0"/>
        <v>0</v>
      </c>
      <c r="H474" s="104">
        <v>0</v>
      </c>
      <c r="I474" s="104">
        <v>0</v>
      </c>
      <c r="J474" s="104">
        <v>480</v>
      </c>
      <c r="K474" s="80">
        <f t="shared" si="1"/>
        <v>0</v>
      </c>
      <c r="L474" s="104">
        <v>0</v>
      </c>
      <c r="M474" s="104">
        <v>0</v>
      </c>
      <c r="N474" s="104">
        <v>608</v>
      </c>
      <c r="O474" s="104">
        <v>0</v>
      </c>
      <c r="P474" s="104">
        <v>1981</v>
      </c>
      <c r="Q474" s="104">
        <v>108</v>
      </c>
      <c r="R474" s="104">
        <v>3920</v>
      </c>
      <c r="S474" s="104">
        <v>108</v>
      </c>
      <c r="T474" s="77"/>
      <c r="U474" s="77"/>
      <c r="V474" s="77"/>
      <c r="W474" s="77"/>
      <c r="X474" s="77"/>
    </row>
    <row r="475" spans="1:24" ht="12.75" hidden="1" customHeight="1" x14ac:dyDescent="0.15">
      <c r="A475" s="77" t="s">
        <v>74</v>
      </c>
      <c r="B475" s="77" t="s">
        <v>66</v>
      </c>
      <c r="C475" s="77" t="s">
        <v>67</v>
      </c>
      <c r="D475" s="103">
        <v>2016</v>
      </c>
      <c r="E475" s="77" t="s">
        <v>1598</v>
      </c>
      <c r="F475" s="104">
        <v>851</v>
      </c>
      <c r="G475" s="105">
        <f t="shared" si="0"/>
        <v>0</v>
      </c>
      <c r="H475" s="104">
        <v>0</v>
      </c>
      <c r="I475" s="104">
        <v>0</v>
      </c>
      <c r="J475" s="104">
        <v>480</v>
      </c>
      <c r="K475" s="80">
        <f t="shared" si="1"/>
        <v>0</v>
      </c>
      <c r="L475" s="104">
        <v>0</v>
      </c>
      <c r="M475" s="104">
        <v>0</v>
      </c>
      <c r="N475" s="104">
        <v>608</v>
      </c>
      <c r="O475" s="104">
        <v>0</v>
      </c>
      <c r="P475" s="104">
        <v>1981</v>
      </c>
      <c r="Q475" s="104">
        <v>225</v>
      </c>
      <c r="R475" s="104">
        <v>3920</v>
      </c>
      <c r="S475" s="104">
        <v>225</v>
      </c>
      <c r="T475" s="77"/>
      <c r="U475" s="77"/>
      <c r="V475" s="77"/>
      <c r="W475" s="77"/>
      <c r="X475" s="77"/>
    </row>
    <row r="476" spans="1:24" ht="12.75" hidden="1" customHeight="1" x14ac:dyDescent="0.15">
      <c r="A476" s="77" t="s">
        <v>74</v>
      </c>
      <c r="B476" s="77" t="s">
        <v>66</v>
      </c>
      <c r="C476" s="77" t="s">
        <v>67</v>
      </c>
      <c r="D476" s="103">
        <v>2017</v>
      </c>
      <c r="E476" s="77" t="s">
        <v>1598</v>
      </c>
      <c r="F476" s="104">
        <v>851</v>
      </c>
      <c r="G476" s="105">
        <f t="shared" si="0"/>
        <v>40</v>
      </c>
      <c r="H476" s="104">
        <v>40</v>
      </c>
      <c r="I476" s="104">
        <v>0</v>
      </c>
      <c r="J476" s="104">
        <v>480</v>
      </c>
      <c r="K476" s="80">
        <f t="shared" si="1"/>
        <v>19</v>
      </c>
      <c r="L476" s="104">
        <v>19</v>
      </c>
      <c r="M476" s="104">
        <v>0</v>
      </c>
      <c r="N476" s="104">
        <v>608</v>
      </c>
      <c r="O476" s="104">
        <v>0</v>
      </c>
      <c r="P476" s="104">
        <v>1981</v>
      </c>
      <c r="Q476" s="104">
        <v>395</v>
      </c>
      <c r="R476" s="104">
        <v>3920</v>
      </c>
      <c r="S476" s="104">
        <v>454</v>
      </c>
      <c r="T476" s="77"/>
      <c r="U476" s="77"/>
      <c r="V476" s="77"/>
      <c r="W476" s="77"/>
      <c r="X476" s="77"/>
    </row>
    <row r="477" spans="1:24" ht="12.75" hidden="1" customHeight="1" x14ac:dyDescent="0.15">
      <c r="A477" s="77" t="s">
        <v>573</v>
      </c>
      <c r="B477" s="77" t="s">
        <v>528</v>
      </c>
      <c r="C477" s="77" t="s">
        <v>67</v>
      </c>
      <c r="D477" s="103">
        <v>2014</v>
      </c>
      <c r="E477" s="77" t="s">
        <v>1598</v>
      </c>
      <c r="F477" s="104">
        <v>31</v>
      </c>
      <c r="G477" s="105">
        <f t="shared" si="0"/>
        <v>0</v>
      </c>
      <c r="H477" s="104">
        <v>0</v>
      </c>
      <c r="I477" s="104">
        <v>0</v>
      </c>
      <c r="J477" s="104">
        <v>24</v>
      </c>
      <c r="K477" s="80">
        <f t="shared" si="1"/>
        <v>0</v>
      </c>
      <c r="L477" s="104">
        <v>0</v>
      </c>
      <c r="M477" s="104">
        <v>0</v>
      </c>
      <c r="N477" s="104">
        <v>26</v>
      </c>
      <c r="O477" s="104">
        <v>0</v>
      </c>
      <c r="P477" s="104">
        <v>76</v>
      </c>
      <c r="Q477" s="104">
        <v>27</v>
      </c>
      <c r="R477" s="104">
        <v>157</v>
      </c>
      <c r="S477" s="104">
        <v>27</v>
      </c>
      <c r="T477" s="77"/>
      <c r="U477" s="77"/>
      <c r="V477" s="77"/>
      <c r="W477" s="77"/>
      <c r="X477" s="77"/>
    </row>
    <row r="478" spans="1:24" ht="12.75" hidden="1" customHeight="1" x14ac:dyDescent="0.15">
      <c r="A478" s="77" t="s">
        <v>573</v>
      </c>
      <c r="B478" s="77" t="s">
        <v>528</v>
      </c>
      <c r="C478" s="77" t="s">
        <v>67</v>
      </c>
      <c r="D478" s="103">
        <v>2015</v>
      </c>
      <c r="E478" s="77" t="s">
        <v>1598</v>
      </c>
      <c r="F478" s="104">
        <v>31</v>
      </c>
      <c r="G478" s="105">
        <f t="shared" si="0"/>
        <v>0</v>
      </c>
      <c r="H478" s="104">
        <v>0</v>
      </c>
      <c r="I478" s="104">
        <v>0</v>
      </c>
      <c r="J478" s="104">
        <v>24</v>
      </c>
      <c r="K478" s="80">
        <f t="shared" si="1"/>
        <v>0</v>
      </c>
      <c r="L478" s="104">
        <v>0</v>
      </c>
      <c r="M478" s="104">
        <v>0</v>
      </c>
      <c r="N478" s="104">
        <v>26</v>
      </c>
      <c r="O478" s="104">
        <v>11</v>
      </c>
      <c r="P478" s="104">
        <v>76</v>
      </c>
      <c r="Q478" s="104">
        <v>44</v>
      </c>
      <c r="R478" s="104">
        <v>157</v>
      </c>
      <c r="S478" s="104">
        <v>55</v>
      </c>
      <c r="T478" s="77"/>
      <c r="U478" s="77"/>
      <c r="V478" s="77"/>
      <c r="W478" s="77"/>
      <c r="X478" s="77"/>
    </row>
    <row r="479" spans="1:24" ht="12.75" hidden="1" customHeight="1" x14ac:dyDescent="0.15">
      <c r="A479" s="77" t="s">
        <v>573</v>
      </c>
      <c r="B479" s="77" t="s">
        <v>528</v>
      </c>
      <c r="C479" s="77" t="s">
        <v>67</v>
      </c>
      <c r="D479" s="103">
        <v>2016</v>
      </c>
      <c r="E479" s="77" t="s">
        <v>1598</v>
      </c>
      <c r="F479" s="104">
        <v>31</v>
      </c>
      <c r="G479" s="105">
        <f t="shared" si="0"/>
        <v>0</v>
      </c>
      <c r="H479" s="104">
        <v>0</v>
      </c>
      <c r="I479" s="104">
        <v>0</v>
      </c>
      <c r="J479" s="104">
        <v>24</v>
      </c>
      <c r="K479" s="80">
        <f t="shared" si="1"/>
        <v>1</v>
      </c>
      <c r="L479" s="104">
        <v>1</v>
      </c>
      <c r="M479" s="104">
        <v>0</v>
      </c>
      <c r="N479" s="104">
        <v>26</v>
      </c>
      <c r="O479" s="104">
        <v>2</v>
      </c>
      <c r="P479" s="104">
        <v>76</v>
      </c>
      <c r="Q479" s="104">
        <v>23</v>
      </c>
      <c r="R479" s="104">
        <v>157</v>
      </c>
      <c r="S479" s="104">
        <v>26</v>
      </c>
      <c r="T479" s="77"/>
      <c r="U479" s="77"/>
      <c r="V479" s="77"/>
      <c r="W479" s="77"/>
      <c r="X479" s="77"/>
    </row>
    <row r="480" spans="1:24" ht="12.75" hidden="1" customHeight="1" x14ac:dyDescent="0.15">
      <c r="A480" s="77" t="s">
        <v>573</v>
      </c>
      <c r="B480" s="77" t="s">
        <v>528</v>
      </c>
      <c r="C480" s="77" t="s">
        <v>67</v>
      </c>
      <c r="D480" s="103">
        <v>2017</v>
      </c>
      <c r="E480" s="77" t="s">
        <v>1598</v>
      </c>
      <c r="F480" s="104">
        <v>31</v>
      </c>
      <c r="G480" s="105">
        <f t="shared" si="0"/>
        <v>12</v>
      </c>
      <c r="H480" s="104">
        <v>12</v>
      </c>
      <c r="I480" s="104">
        <v>0</v>
      </c>
      <c r="J480" s="104">
        <v>24</v>
      </c>
      <c r="K480" s="80">
        <f t="shared" si="1"/>
        <v>20</v>
      </c>
      <c r="L480" s="104">
        <v>20</v>
      </c>
      <c r="M480" s="104">
        <v>0</v>
      </c>
      <c r="N480" s="104">
        <v>26</v>
      </c>
      <c r="O480" s="104">
        <v>29</v>
      </c>
      <c r="P480" s="104">
        <v>76</v>
      </c>
      <c r="Q480" s="104">
        <v>16</v>
      </c>
      <c r="R480" s="104">
        <v>157</v>
      </c>
      <c r="S480" s="104">
        <v>77</v>
      </c>
      <c r="T480" s="77"/>
      <c r="U480" s="77"/>
      <c r="V480" s="77"/>
      <c r="W480" s="77"/>
      <c r="X480" s="77"/>
    </row>
    <row r="481" spans="1:24" ht="12.75" hidden="1" customHeight="1" x14ac:dyDescent="0.15">
      <c r="A481" s="77" t="s">
        <v>325</v>
      </c>
      <c r="B481" s="77" t="s">
        <v>316</v>
      </c>
      <c r="C481" s="77" t="s">
        <v>144</v>
      </c>
      <c r="D481" s="103">
        <v>2014</v>
      </c>
      <c r="E481" s="77" t="s">
        <v>1598</v>
      </c>
      <c r="F481" s="104">
        <v>134</v>
      </c>
      <c r="G481" s="105">
        <f t="shared" si="0"/>
        <v>0</v>
      </c>
      <c r="H481" s="104">
        <v>0</v>
      </c>
      <c r="I481" s="104">
        <v>0</v>
      </c>
      <c r="J481" s="104">
        <v>96</v>
      </c>
      <c r="K481" s="80">
        <f t="shared" si="1"/>
        <v>3</v>
      </c>
      <c r="L481" s="104">
        <v>0</v>
      </c>
      <c r="M481" s="104">
        <v>3</v>
      </c>
      <c r="N481" s="104">
        <v>112</v>
      </c>
      <c r="O481" s="104">
        <v>114</v>
      </c>
      <c r="P481" s="104">
        <v>262</v>
      </c>
      <c r="Q481" s="104">
        <v>32</v>
      </c>
      <c r="R481" s="104">
        <v>604</v>
      </c>
      <c r="S481" s="104">
        <v>149</v>
      </c>
      <c r="T481" s="77"/>
      <c r="U481" s="77"/>
      <c r="V481" s="77"/>
      <c r="W481" s="77"/>
      <c r="X481" s="77"/>
    </row>
    <row r="482" spans="1:24" ht="12.75" hidden="1" customHeight="1" x14ac:dyDescent="0.15">
      <c r="A482" s="77" t="s">
        <v>325</v>
      </c>
      <c r="B482" s="77" t="s">
        <v>316</v>
      </c>
      <c r="C482" s="77" t="s">
        <v>144</v>
      </c>
      <c r="D482" s="103">
        <v>2015</v>
      </c>
      <c r="E482" s="77" t="s">
        <v>1598</v>
      </c>
      <c r="F482" s="104">
        <v>134</v>
      </c>
      <c r="G482" s="105">
        <f t="shared" si="0"/>
        <v>0</v>
      </c>
      <c r="H482" s="104">
        <v>0</v>
      </c>
      <c r="I482" s="104">
        <v>0</v>
      </c>
      <c r="J482" s="104">
        <v>96</v>
      </c>
      <c r="K482" s="80">
        <f t="shared" si="1"/>
        <v>14</v>
      </c>
      <c r="L482" s="104">
        <v>12</v>
      </c>
      <c r="M482" s="104">
        <v>2</v>
      </c>
      <c r="N482" s="104">
        <v>112</v>
      </c>
      <c r="O482" s="104">
        <v>76</v>
      </c>
      <c r="P482" s="104">
        <v>262</v>
      </c>
      <c r="Q482" s="104">
        <v>17</v>
      </c>
      <c r="R482" s="104">
        <v>604</v>
      </c>
      <c r="S482" s="104">
        <v>107</v>
      </c>
      <c r="T482" s="77"/>
      <c r="U482" s="77"/>
      <c r="V482" s="77"/>
      <c r="W482" s="77"/>
      <c r="X482" s="77"/>
    </row>
    <row r="483" spans="1:24" ht="12.75" hidden="1" customHeight="1" x14ac:dyDescent="0.15">
      <c r="A483" s="77" t="s">
        <v>325</v>
      </c>
      <c r="B483" s="77" t="s">
        <v>316</v>
      </c>
      <c r="C483" s="77" t="s">
        <v>144</v>
      </c>
      <c r="D483" s="103">
        <v>2016</v>
      </c>
      <c r="E483" s="77" t="s">
        <v>1598</v>
      </c>
      <c r="F483" s="104">
        <v>134</v>
      </c>
      <c r="G483" s="105">
        <f t="shared" si="0"/>
        <v>0</v>
      </c>
      <c r="H483" s="104">
        <v>0</v>
      </c>
      <c r="I483" s="104">
        <v>0</v>
      </c>
      <c r="J483" s="104">
        <v>96</v>
      </c>
      <c r="K483" s="80">
        <f t="shared" si="1"/>
        <v>29</v>
      </c>
      <c r="L483" s="104">
        <v>29</v>
      </c>
      <c r="M483" s="104">
        <v>0</v>
      </c>
      <c r="N483" s="104">
        <v>112</v>
      </c>
      <c r="O483" s="104">
        <v>25</v>
      </c>
      <c r="P483" s="104">
        <v>262</v>
      </c>
      <c r="Q483" s="104">
        <v>8</v>
      </c>
      <c r="R483" s="104">
        <v>604</v>
      </c>
      <c r="S483" s="104">
        <v>62</v>
      </c>
      <c r="T483" s="77"/>
      <c r="U483" s="77"/>
      <c r="V483" s="77"/>
      <c r="W483" s="77"/>
      <c r="X483" s="77"/>
    </row>
    <row r="484" spans="1:24" ht="12.75" hidden="1" customHeight="1" x14ac:dyDescent="0.15">
      <c r="A484" s="77" t="s">
        <v>325</v>
      </c>
      <c r="B484" s="77" t="s">
        <v>316</v>
      </c>
      <c r="C484" s="77" t="s">
        <v>144</v>
      </c>
      <c r="D484" s="103">
        <v>2017</v>
      </c>
      <c r="E484" s="77" t="s">
        <v>1598</v>
      </c>
      <c r="F484" s="104">
        <v>134</v>
      </c>
      <c r="G484" s="105">
        <f t="shared" si="0"/>
        <v>0</v>
      </c>
      <c r="H484" s="104">
        <v>0</v>
      </c>
      <c r="I484" s="104">
        <v>0</v>
      </c>
      <c r="J484" s="104">
        <v>96</v>
      </c>
      <c r="K484" s="80">
        <f t="shared" si="1"/>
        <v>0</v>
      </c>
      <c r="L484" s="104">
        <v>0</v>
      </c>
      <c r="M484" s="104">
        <v>0</v>
      </c>
      <c r="N484" s="104">
        <v>112</v>
      </c>
      <c r="O484" s="104">
        <v>2</v>
      </c>
      <c r="P484" s="104">
        <v>262</v>
      </c>
      <c r="Q484" s="104">
        <v>12</v>
      </c>
      <c r="R484" s="104">
        <v>604</v>
      </c>
      <c r="S484" s="104">
        <v>14</v>
      </c>
      <c r="T484" s="77"/>
      <c r="U484" s="77"/>
      <c r="V484" s="77"/>
      <c r="W484" s="77"/>
      <c r="X484" s="77"/>
    </row>
    <row r="485" spans="1:24" ht="12.75" hidden="1" customHeight="1" x14ac:dyDescent="0.15">
      <c r="A485" s="77" t="s">
        <v>107</v>
      </c>
      <c r="B485" s="77" t="s">
        <v>99</v>
      </c>
      <c r="C485" s="77" t="s">
        <v>67</v>
      </c>
      <c r="D485" s="103">
        <v>2015</v>
      </c>
      <c r="E485" s="77" t="s">
        <v>1598</v>
      </c>
      <c r="F485" s="104">
        <v>220</v>
      </c>
      <c r="G485" s="105">
        <f t="shared" si="0"/>
        <v>0</v>
      </c>
      <c r="H485" s="104">
        <v>0</v>
      </c>
      <c r="I485" s="104">
        <v>0</v>
      </c>
      <c r="J485" s="104">
        <v>118</v>
      </c>
      <c r="K485" s="80">
        <f t="shared" si="1"/>
        <v>0</v>
      </c>
      <c r="L485" s="104">
        <v>0</v>
      </c>
      <c r="M485" s="104">
        <v>0</v>
      </c>
      <c r="N485" s="104">
        <v>100</v>
      </c>
      <c r="O485" s="104">
        <v>0</v>
      </c>
      <c r="P485" s="104">
        <v>244</v>
      </c>
      <c r="Q485" s="104">
        <v>190</v>
      </c>
      <c r="R485" s="104">
        <v>682</v>
      </c>
      <c r="S485" s="104">
        <v>190</v>
      </c>
      <c r="T485" s="77"/>
      <c r="U485" s="77"/>
      <c r="V485" s="77"/>
      <c r="W485" s="77"/>
      <c r="X485" s="77"/>
    </row>
    <row r="486" spans="1:24" ht="12.75" hidden="1" customHeight="1" x14ac:dyDescent="0.15">
      <c r="A486" s="77" t="s">
        <v>107</v>
      </c>
      <c r="B486" s="77" t="s">
        <v>99</v>
      </c>
      <c r="C486" s="77" t="s">
        <v>67</v>
      </c>
      <c r="D486" s="103">
        <v>2016</v>
      </c>
      <c r="E486" s="77" t="s">
        <v>1598</v>
      </c>
      <c r="F486" s="104">
        <v>220</v>
      </c>
      <c r="G486" s="105">
        <f t="shared" si="0"/>
        <v>0</v>
      </c>
      <c r="H486" s="104">
        <v>0</v>
      </c>
      <c r="I486" s="104">
        <v>0</v>
      </c>
      <c r="J486" s="104">
        <v>118</v>
      </c>
      <c r="K486" s="80">
        <f t="shared" si="1"/>
        <v>1</v>
      </c>
      <c r="L486" s="104">
        <v>0</v>
      </c>
      <c r="M486" s="104">
        <v>1</v>
      </c>
      <c r="N486" s="104">
        <v>100</v>
      </c>
      <c r="O486" s="104">
        <v>0</v>
      </c>
      <c r="P486" s="104">
        <v>244</v>
      </c>
      <c r="Q486" s="104">
        <v>30</v>
      </c>
      <c r="R486" s="104">
        <v>682</v>
      </c>
      <c r="S486" s="104">
        <v>31</v>
      </c>
      <c r="T486" s="77"/>
      <c r="U486" s="77"/>
      <c r="V486" s="77"/>
      <c r="W486" s="77"/>
      <c r="X486" s="77"/>
    </row>
    <row r="487" spans="1:24" ht="12.75" hidden="1" customHeight="1" x14ac:dyDescent="0.15">
      <c r="A487" s="77" t="s">
        <v>107</v>
      </c>
      <c r="B487" s="77" t="s">
        <v>99</v>
      </c>
      <c r="C487" s="77" t="s">
        <v>67</v>
      </c>
      <c r="D487" s="103">
        <v>2017</v>
      </c>
      <c r="E487" s="77" t="s">
        <v>1598</v>
      </c>
      <c r="F487" s="104">
        <v>220</v>
      </c>
      <c r="G487" s="105">
        <f t="shared" si="0"/>
        <v>0</v>
      </c>
      <c r="H487" s="104">
        <v>0</v>
      </c>
      <c r="I487" s="104">
        <v>0</v>
      </c>
      <c r="J487" s="104">
        <v>118</v>
      </c>
      <c r="K487" s="80">
        <f t="shared" si="1"/>
        <v>0</v>
      </c>
      <c r="L487" s="104">
        <v>0</v>
      </c>
      <c r="M487" s="104">
        <v>0</v>
      </c>
      <c r="N487" s="104">
        <v>100</v>
      </c>
      <c r="O487" s="104">
        <v>0</v>
      </c>
      <c r="P487" s="104">
        <v>244</v>
      </c>
      <c r="Q487" s="104">
        <v>41</v>
      </c>
      <c r="R487" s="104">
        <v>682</v>
      </c>
      <c r="S487" s="104">
        <v>41</v>
      </c>
      <c r="T487" s="77"/>
      <c r="U487" s="77"/>
      <c r="V487" s="77"/>
      <c r="W487" s="77"/>
      <c r="X487" s="77"/>
    </row>
    <row r="488" spans="1:24" ht="12.75" hidden="1" customHeight="1" x14ac:dyDescent="0.15">
      <c r="A488" s="77" t="s">
        <v>365</v>
      </c>
      <c r="B488" s="77" t="s">
        <v>352</v>
      </c>
      <c r="C488" s="77" t="s">
        <v>144</v>
      </c>
      <c r="D488" s="103">
        <v>2014</v>
      </c>
      <c r="E488" s="77" t="s">
        <v>1598</v>
      </c>
      <c r="F488" s="104">
        <v>398</v>
      </c>
      <c r="G488" s="105">
        <f t="shared" si="0"/>
        <v>0</v>
      </c>
      <c r="H488" s="104">
        <v>0</v>
      </c>
      <c r="I488" s="104">
        <v>0</v>
      </c>
      <c r="J488" s="104">
        <v>274</v>
      </c>
      <c r="K488" s="80">
        <f t="shared" si="1"/>
        <v>0</v>
      </c>
      <c r="L488" s="104">
        <v>0</v>
      </c>
      <c r="M488" s="104">
        <v>0</v>
      </c>
      <c r="N488" s="104">
        <v>314</v>
      </c>
      <c r="O488" s="104">
        <v>82</v>
      </c>
      <c r="P488" s="104">
        <v>729</v>
      </c>
      <c r="Q488" s="104">
        <v>0</v>
      </c>
      <c r="R488" s="104">
        <v>1715</v>
      </c>
      <c r="S488" s="104">
        <v>82</v>
      </c>
      <c r="T488" s="77"/>
      <c r="U488" s="77"/>
      <c r="V488" s="77"/>
      <c r="W488" s="77"/>
      <c r="X488" s="77"/>
    </row>
    <row r="489" spans="1:24" ht="12.75" hidden="1" customHeight="1" x14ac:dyDescent="0.15">
      <c r="A489" s="77" t="s">
        <v>365</v>
      </c>
      <c r="B489" s="77" t="s">
        <v>352</v>
      </c>
      <c r="C489" s="77" t="s">
        <v>144</v>
      </c>
      <c r="D489" s="103">
        <v>2015</v>
      </c>
      <c r="E489" s="77" t="s">
        <v>1598</v>
      </c>
      <c r="F489" s="104">
        <v>398</v>
      </c>
      <c r="G489" s="105">
        <f t="shared" si="0"/>
        <v>0</v>
      </c>
      <c r="H489" s="104">
        <v>0</v>
      </c>
      <c r="I489" s="104">
        <v>0</v>
      </c>
      <c r="J489" s="104">
        <v>274</v>
      </c>
      <c r="K489" s="80">
        <f t="shared" si="1"/>
        <v>0</v>
      </c>
      <c r="L489" s="104">
        <v>0</v>
      </c>
      <c r="M489" s="104">
        <v>0</v>
      </c>
      <c r="N489" s="104">
        <v>314</v>
      </c>
      <c r="O489" s="104">
        <v>0</v>
      </c>
      <c r="P489" s="104">
        <v>729</v>
      </c>
      <c r="Q489" s="104">
        <v>98</v>
      </c>
      <c r="R489" s="104">
        <v>1715</v>
      </c>
      <c r="S489" s="104">
        <v>98</v>
      </c>
      <c r="T489" s="77"/>
      <c r="U489" s="77"/>
      <c r="V489" s="77"/>
      <c r="W489" s="77"/>
      <c r="X489" s="77"/>
    </row>
    <row r="490" spans="1:24" ht="12.75" hidden="1" customHeight="1" x14ac:dyDescent="0.15">
      <c r="A490" s="77" t="s">
        <v>365</v>
      </c>
      <c r="B490" s="77" t="s">
        <v>352</v>
      </c>
      <c r="C490" s="77" t="s">
        <v>144</v>
      </c>
      <c r="D490" s="103">
        <v>2016</v>
      </c>
      <c r="E490" s="77" t="s">
        <v>1598</v>
      </c>
      <c r="F490" s="104">
        <v>398</v>
      </c>
      <c r="G490" s="105">
        <f t="shared" si="0"/>
        <v>0</v>
      </c>
      <c r="H490" s="104">
        <v>0</v>
      </c>
      <c r="I490" s="104">
        <v>0</v>
      </c>
      <c r="J490" s="104">
        <v>274</v>
      </c>
      <c r="K490" s="80">
        <f t="shared" si="1"/>
        <v>20</v>
      </c>
      <c r="L490" s="104">
        <v>20</v>
      </c>
      <c r="M490" s="104">
        <v>0</v>
      </c>
      <c r="N490" s="104">
        <v>314</v>
      </c>
      <c r="O490" s="104">
        <v>75</v>
      </c>
      <c r="P490" s="104">
        <v>729</v>
      </c>
      <c r="Q490" s="104">
        <v>172</v>
      </c>
      <c r="R490" s="104">
        <v>1715</v>
      </c>
      <c r="S490" s="104">
        <v>267</v>
      </c>
      <c r="T490" s="77"/>
      <c r="U490" s="77"/>
      <c r="V490" s="77"/>
      <c r="W490" s="77"/>
      <c r="X490" s="77"/>
    </row>
    <row r="491" spans="1:24" ht="12.75" hidden="1" customHeight="1" x14ac:dyDescent="0.15">
      <c r="A491" s="77" t="s">
        <v>365</v>
      </c>
      <c r="B491" s="77" t="s">
        <v>352</v>
      </c>
      <c r="C491" s="77" t="s">
        <v>144</v>
      </c>
      <c r="D491" s="103">
        <v>2017</v>
      </c>
      <c r="E491" s="77" t="s">
        <v>1598</v>
      </c>
      <c r="F491" s="104">
        <v>398</v>
      </c>
      <c r="G491" s="105">
        <f t="shared" si="0"/>
        <v>0</v>
      </c>
      <c r="H491" s="104">
        <v>0</v>
      </c>
      <c r="I491" s="104">
        <v>0</v>
      </c>
      <c r="J491" s="104">
        <v>274</v>
      </c>
      <c r="K491" s="80">
        <f t="shared" si="1"/>
        <v>0</v>
      </c>
      <c r="L491" s="104">
        <v>0</v>
      </c>
      <c r="M491" s="104">
        <v>0</v>
      </c>
      <c r="N491" s="104">
        <v>314</v>
      </c>
      <c r="O491" s="104">
        <v>0</v>
      </c>
      <c r="P491" s="104">
        <v>729</v>
      </c>
      <c r="Q491" s="104">
        <v>230</v>
      </c>
      <c r="R491" s="104">
        <v>1715</v>
      </c>
      <c r="S491" s="104">
        <v>230</v>
      </c>
      <c r="T491" s="77"/>
      <c r="U491" s="77"/>
      <c r="V491" s="77"/>
      <c r="W491" s="77"/>
      <c r="X491" s="77"/>
    </row>
    <row r="492" spans="1:24" ht="12.75" hidden="1" customHeight="1" x14ac:dyDescent="0.15">
      <c r="A492" s="77" t="s">
        <v>380</v>
      </c>
      <c r="B492" s="77" t="s">
        <v>352</v>
      </c>
      <c r="C492" s="77" t="s">
        <v>144</v>
      </c>
      <c r="D492" s="103">
        <v>2014</v>
      </c>
      <c r="E492" s="77" t="s">
        <v>1598</v>
      </c>
      <c r="F492" s="104">
        <v>759</v>
      </c>
      <c r="G492" s="105">
        <f t="shared" si="0"/>
        <v>0</v>
      </c>
      <c r="H492" s="104">
        <v>0</v>
      </c>
      <c r="I492" s="104">
        <v>0</v>
      </c>
      <c r="J492" s="104">
        <v>726</v>
      </c>
      <c r="K492" s="80">
        <f t="shared" si="1"/>
        <v>0</v>
      </c>
      <c r="L492" s="104">
        <v>0</v>
      </c>
      <c r="M492" s="104">
        <v>0</v>
      </c>
      <c r="N492" s="104">
        <v>409</v>
      </c>
      <c r="O492" s="104">
        <v>1</v>
      </c>
      <c r="P492" s="104">
        <v>890</v>
      </c>
      <c r="Q492" s="104">
        <v>3</v>
      </c>
      <c r="R492" s="104">
        <v>2784</v>
      </c>
      <c r="S492" s="104">
        <v>4</v>
      </c>
      <c r="T492" s="77"/>
      <c r="U492" s="77"/>
      <c r="V492" s="77"/>
      <c r="W492" s="77"/>
      <c r="X492" s="77"/>
    </row>
    <row r="493" spans="1:24" ht="12.75" hidden="1" customHeight="1" x14ac:dyDescent="0.15">
      <c r="A493" s="77" t="s">
        <v>380</v>
      </c>
      <c r="B493" s="77" t="s">
        <v>352</v>
      </c>
      <c r="C493" s="77" t="s">
        <v>144</v>
      </c>
      <c r="D493" s="103">
        <v>2015</v>
      </c>
      <c r="E493" s="77" t="s">
        <v>1598</v>
      </c>
      <c r="F493" s="104">
        <v>759</v>
      </c>
      <c r="G493" s="105">
        <f t="shared" si="0"/>
        <v>0</v>
      </c>
      <c r="H493" s="104">
        <v>0</v>
      </c>
      <c r="I493" s="104">
        <v>0</v>
      </c>
      <c r="J493" s="104">
        <v>726</v>
      </c>
      <c r="K493" s="80">
        <f t="shared" si="1"/>
        <v>0</v>
      </c>
      <c r="L493" s="104">
        <v>0</v>
      </c>
      <c r="M493" s="104">
        <v>0</v>
      </c>
      <c r="N493" s="104">
        <v>409</v>
      </c>
      <c r="O493" s="104">
        <v>0</v>
      </c>
      <c r="P493" s="104">
        <v>890</v>
      </c>
      <c r="Q493" s="104">
        <v>6</v>
      </c>
      <c r="R493" s="104">
        <v>2784</v>
      </c>
      <c r="S493" s="104">
        <v>6</v>
      </c>
      <c r="T493" s="77"/>
      <c r="U493" s="77"/>
      <c r="V493" s="77"/>
      <c r="W493" s="77"/>
      <c r="X493" s="77"/>
    </row>
    <row r="494" spans="1:24" ht="12.75" hidden="1" customHeight="1" x14ac:dyDescent="0.15">
      <c r="A494" s="77" t="s">
        <v>380</v>
      </c>
      <c r="B494" s="77" t="s">
        <v>352</v>
      </c>
      <c r="C494" s="77" t="s">
        <v>144</v>
      </c>
      <c r="D494" s="103">
        <v>2016</v>
      </c>
      <c r="E494" s="77" t="s">
        <v>1598</v>
      </c>
      <c r="F494" s="104">
        <v>759</v>
      </c>
      <c r="G494" s="105">
        <f t="shared" si="0"/>
        <v>0</v>
      </c>
      <c r="H494" s="104">
        <v>0</v>
      </c>
      <c r="I494" s="104">
        <v>0</v>
      </c>
      <c r="J494" s="104">
        <v>726</v>
      </c>
      <c r="K494" s="80">
        <f t="shared" si="1"/>
        <v>0</v>
      </c>
      <c r="L494" s="104">
        <v>0</v>
      </c>
      <c r="M494" s="104">
        <v>0</v>
      </c>
      <c r="N494" s="104">
        <v>409</v>
      </c>
      <c r="O494" s="104">
        <v>6</v>
      </c>
      <c r="P494" s="104">
        <v>890</v>
      </c>
      <c r="Q494" s="104">
        <v>18</v>
      </c>
      <c r="R494" s="104">
        <v>2784</v>
      </c>
      <c r="S494" s="104">
        <v>24</v>
      </c>
      <c r="T494" s="77"/>
      <c r="U494" s="77"/>
      <c r="V494" s="77"/>
      <c r="W494" s="77"/>
      <c r="X494" s="77"/>
    </row>
    <row r="495" spans="1:24" ht="12.75" hidden="1" customHeight="1" x14ac:dyDescent="0.15">
      <c r="A495" s="77" t="s">
        <v>380</v>
      </c>
      <c r="B495" s="77" t="s">
        <v>352</v>
      </c>
      <c r="C495" s="77" t="s">
        <v>144</v>
      </c>
      <c r="D495" s="103">
        <v>2017</v>
      </c>
      <c r="E495" s="77" t="s">
        <v>1598</v>
      </c>
      <c r="F495" s="104">
        <v>759</v>
      </c>
      <c r="G495" s="105">
        <f t="shared" si="0"/>
        <v>0</v>
      </c>
      <c r="H495" s="104">
        <v>0</v>
      </c>
      <c r="I495" s="104">
        <v>0</v>
      </c>
      <c r="J495" s="104">
        <v>726</v>
      </c>
      <c r="K495" s="80">
        <f t="shared" si="1"/>
        <v>0</v>
      </c>
      <c r="L495" s="104">
        <v>0</v>
      </c>
      <c r="M495" s="104">
        <v>0</v>
      </c>
      <c r="N495" s="104">
        <v>409</v>
      </c>
      <c r="O495" s="104">
        <v>9</v>
      </c>
      <c r="P495" s="104">
        <v>890</v>
      </c>
      <c r="Q495" s="104">
        <v>70</v>
      </c>
      <c r="R495" s="104">
        <v>2784</v>
      </c>
      <c r="S495" s="104">
        <v>79</v>
      </c>
      <c r="T495" s="77"/>
      <c r="U495" s="77"/>
      <c r="V495" s="77"/>
      <c r="W495" s="77"/>
      <c r="X495" s="77"/>
    </row>
    <row r="496" spans="1:24" ht="12.75" hidden="1" customHeight="1" x14ac:dyDescent="0.15">
      <c r="A496" s="77" t="s">
        <v>487</v>
      </c>
      <c r="B496" s="77" t="s">
        <v>449</v>
      </c>
      <c r="C496" s="77" t="s">
        <v>67</v>
      </c>
      <c r="D496" s="103">
        <v>2015</v>
      </c>
      <c r="E496" s="77" t="s">
        <v>1598</v>
      </c>
      <c r="F496" s="104">
        <v>32</v>
      </c>
      <c r="G496" s="105">
        <f t="shared" si="0"/>
        <v>16</v>
      </c>
      <c r="H496" s="104">
        <v>0</v>
      </c>
      <c r="I496" s="104">
        <v>16</v>
      </c>
      <c r="J496" s="104">
        <v>17</v>
      </c>
      <c r="K496" s="80">
        <f t="shared" si="1"/>
        <v>8</v>
      </c>
      <c r="L496" s="104">
        <v>0</v>
      </c>
      <c r="M496" s="104">
        <v>8</v>
      </c>
      <c r="N496" s="104">
        <v>21</v>
      </c>
      <c r="O496" s="104">
        <v>10</v>
      </c>
      <c r="P496" s="104">
        <v>21</v>
      </c>
      <c r="Q496" s="104">
        <v>5</v>
      </c>
      <c r="R496" s="104">
        <v>91</v>
      </c>
      <c r="S496" s="104">
        <v>39</v>
      </c>
      <c r="T496" s="77"/>
      <c r="U496" s="77"/>
      <c r="V496" s="77"/>
      <c r="W496" s="77"/>
      <c r="X496" s="77"/>
    </row>
    <row r="497" spans="1:24" ht="12.75" hidden="1" customHeight="1" x14ac:dyDescent="0.15">
      <c r="A497" s="77" t="s">
        <v>487</v>
      </c>
      <c r="B497" s="77" t="s">
        <v>449</v>
      </c>
      <c r="C497" s="77" t="s">
        <v>67</v>
      </c>
      <c r="D497" s="103">
        <v>2016</v>
      </c>
      <c r="E497" s="77" t="s">
        <v>1598</v>
      </c>
      <c r="F497" s="104">
        <v>32</v>
      </c>
      <c r="G497" s="105">
        <f t="shared" si="0"/>
        <v>4</v>
      </c>
      <c r="H497" s="104">
        <v>0</v>
      </c>
      <c r="I497" s="104">
        <v>4</v>
      </c>
      <c r="J497" s="104">
        <v>17</v>
      </c>
      <c r="K497" s="80">
        <f t="shared" si="1"/>
        <v>2</v>
      </c>
      <c r="L497" s="104">
        <v>0</v>
      </c>
      <c r="M497" s="104">
        <v>2</v>
      </c>
      <c r="N497" s="104">
        <v>21</v>
      </c>
      <c r="O497" s="104">
        <v>2</v>
      </c>
      <c r="P497" s="104">
        <v>21</v>
      </c>
      <c r="Q497" s="104">
        <v>2</v>
      </c>
      <c r="R497" s="104">
        <v>91</v>
      </c>
      <c r="S497" s="104">
        <v>10</v>
      </c>
      <c r="T497" s="77"/>
      <c r="U497" s="77"/>
      <c r="V497" s="77"/>
      <c r="W497" s="77"/>
      <c r="X497" s="77"/>
    </row>
    <row r="498" spans="1:24" ht="12.75" hidden="1" customHeight="1" x14ac:dyDescent="0.15">
      <c r="A498" s="77" t="s">
        <v>487</v>
      </c>
      <c r="B498" s="77" t="s">
        <v>449</v>
      </c>
      <c r="C498" s="77" t="s">
        <v>67</v>
      </c>
      <c r="D498" s="103">
        <v>2017</v>
      </c>
      <c r="E498" s="77" t="s">
        <v>1598</v>
      </c>
      <c r="F498" s="104">
        <v>32</v>
      </c>
      <c r="G498" s="105">
        <f t="shared" si="0"/>
        <v>8</v>
      </c>
      <c r="H498" s="104">
        <v>0</v>
      </c>
      <c r="I498" s="104">
        <v>8</v>
      </c>
      <c r="J498" s="104">
        <v>17</v>
      </c>
      <c r="K498" s="80">
        <f t="shared" si="1"/>
        <v>3</v>
      </c>
      <c r="L498" s="104">
        <v>0</v>
      </c>
      <c r="M498" s="104">
        <v>3</v>
      </c>
      <c r="N498" s="104">
        <v>21</v>
      </c>
      <c r="O498" s="104">
        <v>4</v>
      </c>
      <c r="P498" s="104">
        <v>21</v>
      </c>
      <c r="Q498" s="104">
        <v>3</v>
      </c>
      <c r="R498" s="104">
        <v>91</v>
      </c>
      <c r="S498" s="104">
        <v>18</v>
      </c>
      <c r="T498" s="77"/>
      <c r="U498" s="77"/>
      <c r="V498" s="77"/>
      <c r="W498" s="77"/>
      <c r="X498" s="77"/>
    </row>
    <row r="499" spans="1:24" ht="12.75" hidden="1" customHeight="1" x14ac:dyDescent="0.15">
      <c r="A499" s="77" t="s">
        <v>349</v>
      </c>
      <c r="B499" s="77" t="s">
        <v>348</v>
      </c>
      <c r="C499" s="77" t="s">
        <v>128</v>
      </c>
      <c r="D499" s="103">
        <v>2015</v>
      </c>
      <c r="E499" s="77" t="s">
        <v>1598</v>
      </c>
      <c r="F499" s="104">
        <v>671</v>
      </c>
      <c r="G499" s="105">
        <f t="shared" si="0"/>
        <v>0</v>
      </c>
      <c r="H499" s="104">
        <v>0</v>
      </c>
      <c r="I499" s="104">
        <v>0</v>
      </c>
      <c r="J499" s="104">
        <v>518</v>
      </c>
      <c r="K499" s="80">
        <f t="shared" si="1"/>
        <v>0</v>
      </c>
      <c r="L499" s="104">
        <v>0</v>
      </c>
      <c r="M499" s="104">
        <v>0</v>
      </c>
      <c r="N499" s="104">
        <v>610</v>
      </c>
      <c r="O499" s="104">
        <v>0</v>
      </c>
      <c r="P499" s="104">
        <v>1251</v>
      </c>
      <c r="Q499" s="104">
        <v>68</v>
      </c>
      <c r="R499" s="104">
        <v>3050</v>
      </c>
      <c r="S499" s="104">
        <v>68</v>
      </c>
      <c r="T499" s="77"/>
      <c r="U499" s="77"/>
      <c r="V499" s="77"/>
      <c r="W499" s="77"/>
      <c r="X499" s="77"/>
    </row>
    <row r="500" spans="1:24" ht="12.75" hidden="1" customHeight="1" x14ac:dyDescent="0.15">
      <c r="A500" s="77" t="s">
        <v>349</v>
      </c>
      <c r="B500" s="77" t="s">
        <v>348</v>
      </c>
      <c r="C500" s="77" t="s">
        <v>128</v>
      </c>
      <c r="D500" s="103">
        <v>2016</v>
      </c>
      <c r="E500" s="77" t="s">
        <v>1598</v>
      </c>
      <c r="F500" s="104">
        <v>671</v>
      </c>
      <c r="G500" s="105">
        <f t="shared" si="0"/>
        <v>0</v>
      </c>
      <c r="H500" s="104">
        <v>0</v>
      </c>
      <c r="I500" s="104">
        <v>0</v>
      </c>
      <c r="J500" s="104">
        <v>518</v>
      </c>
      <c r="K500" s="80">
        <f t="shared" si="1"/>
        <v>0</v>
      </c>
      <c r="L500" s="104">
        <v>0</v>
      </c>
      <c r="M500" s="104">
        <v>0</v>
      </c>
      <c r="N500" s="104">
        <v>610</v>
      </c>
      <c r="O500" s="104">
        <v>12</v>
      </c>
      <c r="P500" s="104">
        <v>1251</v>
      </c>
      <c r="Q500" s="104">
        <v>87</v>
      </c>
      <c r="R500" s="104">
        <v>3050</v>
      </c>
      <c r="S500" s="104">
        <v>99</v>
      </c>
      <c r="T500" s="77"/>
      <c r="U500" s="77"/>
      <c r="V500" s="77"/>
      <c r="W500" s="77"/>
      <c r="X500" s="77"/>
    </row>
    <row r="501" spans="1:24" ht="12.75" hidden="1" customHeight="1" x14ac:dyDescent="0.15">
      <c r="A501" s="77" t="s">
        <v>349</v>
      </c>
      <c r="B501" s="77" t="s">
        <v>348</v>
      </c>
      <c r="C501" s="77" t="s">
        <v>128</v>
      </c>
      <c r="D501" s="103">
        <v>2017</v>
      </c>
      <c r="E501" s="77" t="s">
        <v>1598</v>
      </c>
      <c r="F501" s="104">
        <v>671</v>
      </c>
      <c r="G501" s="105">
        <f t="shared" si="0"/>
        <v>0</v>
      </c>
      <c r="H501" s="104">
        <v>0</v>
      </c>
      <c r="I501" s="104">
        <v>0</v>
      </c>
      <c r="J501" s="104">
        <v>518</v>
      </c>
      <c r="K501" s="80">
        <f t="shared" si="1"/>
        <v>0</v>
      </c>
      <c r="L501" s="104">
        <v>0</v>
      </c>
      <c r="M501" s="104">
        <v>0</v>
      </c>
      <c r="N501" s="104">
        <v>610</v>
      </c>
      <c r="O501" s="104">
        <v>91</v>
      </c>
      <c r="P501" s="104">
        <v>1251</v>
      </c>
      <c r="Q501" s="104">
        <v>219</v>
      </c>
      <c r="R501" s="104">
        <v>3050</v>
      </c>
      <c r="S501" s="104">
        <v>310</v>
      </c>
      <c r="T501" s="77"/>
      <c r="U501" s="77"/>
      <c r="V501" s="77"/>
      <c r="W501" s="77"/>
      <c r="X501" s="77"/>
    </row>
    <row r="502" spans="1:24" ht="12.75" hidden="1" customHeight="1" x14ac:dyDescent="0.15">
      <c r="A502" s="77" t="s">
        <v>148</v>
      </c>
      <c r="B502" s="77" t="s">
        <v>143</v>
      </c>
      <c r="C502" s="77" t="s">
        <v>144</v>
      </c>
      <c r="D502" s="103">
        <v>2017</v>
      </c>
      <c r="E502" s="77" t="s">
        <v>1598</v>
      </c>
      <c r="F502" s="104">
        <v>54</v>
      </c>
      <c r="G502" s="105">
        <f t="shared" si="0"/>
        <v>0</v>
      </c>
      <c r="H502" s="104">
        <v>0</v>
      </c>
      <c r="I502" s="104">
        <v>0</v>
      </c>
      <c r="J502" s="104">
        <v>31</v>
      </c>
      <c r="K502" s="80">
        <f t="shared" si="1"/>
        <v>1</v>
      </c>
      <c r="L502" s="104">
        <v>0</v>
      </c>
      <c r="M502" s="104">
        <v>1</v>
      </c>
      <c r="N502" s="104">
        <v>32</v>
      </c>
      <c r="O502" s="104">
        <v>1</v>
      </c>
      <c r="P502" s="104">
        <v>92</v>
      </c>
      <c r="Q502" s="104">
        <v>1</v>
      </c>
      <c r="R502" s="104">
        <v>209</v>
      </c>
      <c r="S502" s="104">
        <v>3</v>
      </c>
      <c r="T502" s="77"/>
      <c r="U502" s="77"/>
      <c r="V502" s="77"/>
      <c r="W502" s="77"/>
      <c r="X502" s="77"/>
    </row>
    <row r="503" spans="1:24" ht="12.75" hidden="1" customHeight="1" x14ac:dyDescent="0.15">
      <c r="A503" s="77" t="s">
        <v>582</v>
      </c>
      <c r="B503" s="77" t="s">
        <v>517</v>
      </c>
      <c r="C503" s="77" t="s">
        <v>128</v>
      </c>
      <c r="D503" s="103">
        <v>2015</v>
      </c>
      <c r="E503" s="77" t="s">
        <v>1598</v>
      </c>
      <c r="F503" s="104">
        <v>53</v>
      </c>
      <c r="G503" s="105">
        <f t="shared" si="0"/>
        <v>0</v>
      </c>
      <c r="H503" s="104">
        <v>0</v>
      </c>
      <c r="I503" s="104">
        <v>0</v>
      </c>
      <c r="J503" s="104">
        <v>34</v>
      </c>
      <c r="K503" s="80">
        <f t="shared" si="1"/>
        <v>0</v>
      </c>
      <c r="L503" s="104">
        <v>0</v>
      </c>
      <c r="M503" s="104">
        <v>0</v>
      </c>
      <c r="N503" s="104">
        <v>38</v>
      </c>
      <c r="O503" s="104">
        <v>0</v>
      </c>
      <c r="P503" s="104">
        <v>93</v>
      </c>
      <c r="Q503" s="104">
        <v>32</v>
      </c>
      <c r="R503" s="104">
        <v>218</v>
      </c>
      <c r="S503" s="104">
        <v>32</v>
      </c>
      <c r="T503" s="77"/>
      <c r="U503" s="77"/>
      <c r="V503" s="77"/>
      <c r="W503" s="77"/>
      <c r="X503" s="77"/>
    </row>
    <row r="504" spans="1:24" ht="12.75" hidden="1" customHeight="1" x14ac:dyDescent="0.15">
      <c r="A504" s="77" t="s">
        <v>582</v>
      </c>
      <c r="B504" s="77" t="s">
        <v>517</v>
      </c>
      <c r="C504" s="77" t="s">
        <v>128</v>
      </c>
      <c r="D504" s="103">
        <v>2017</v>
      </c>
      <c r="E504" s="77" t="s">
        <v>1598</v>
      </c>
      <c r="F504" s="104">
        <v>53</v>
      </c>
      <c r="G504" s="105">
        <f t="shared" si="0"/>
        <v>0</v>
      </c>
      <c r="H504" s="104">
        <v>0</v>
      </c>
      <c r="I504" s="104">
        <v>0</v>
      </c>
      <c r="J504" s="104">
        <v>34</v>
      </c>
      <c r="K504" s="80">
        <f t="shared" si="1"/>
        <v>0</v>
      </c>
      <c r="L504" s="104">
        <v>0</v>
      </c>
      <c r="M504" s="104">
        <v>0</v>
      </c>
      <c r="N504" s="104">
        <v>38</v>
      </c>
      <c r="O504" s="104">
        <v>0</v>
      </c>
      <c r="P504" s="104">
        <v>93</v>
      </c>
      <c r="Q504" s="104">
        <v>16</v>
      </c>
      <c r="R504" s="104">
        <v>218</v>
      </c>
      <c r="S504" s="104">
        <v>16</v>
      </c>
      <c r="T504" s="77"/>
      <c r="U504" s="77"/>
      <c r="V504" s="77"/>
      <c r="W504" s="77"/>
      <c r="X504" s="77"/>
    </row>
    <row r="505" spans="1:24" ht="12.75" hidden="1" customHeight="1" x14ac:dyDescent="0.15">
      <c r="A505" s="77" t="s">
        <v>142</v>
      </c>
      <c r="B505" s="77" t="s">
        <v>139</v>
      </c>
      <c r="C505" s="77" t="s">
        <v>83</v>
      </c>
      <c r="D505" s="103">
        <v>2014</v>
      </c>
      <c r="E505" s="77" t="s">
        <v>1598</v>
      </c>
      <c r="F505" s="104">
        <v>211</v>
      </c>
      <c r="G505" s="105">
        <f t="shared" si="0"/>
        <v>16</v>
      </c>
      <c r="H505" s="104">
        <v>0</v>
      </c>
      <c r="I505" s="104">
        <v>16</v>
      </c>
      <c r="J505" s="104">
        <v>136</v>
      </c>
      <c r="K505" s="80">
        <f t="shared" si="1"/>
        <v>13</v>
      </c>
      <c r="L505" s="104">
        <v>0</v>
      </c>
      <c r="M505" s="104">
        <v>13</v>
      </c>
      <c r="N505" s="104">
        <v>146</v>
      </c>
      <c r="O505" s="104">
        <v>26</v>
      </c>
      <c r="P505" s="104">
        <v>890</v>
      </c>
      <c r="Q505" s="104">
        <v>83</v>
      </c>
      <c r="R505" s="104">
        <v>1383</v>
      </c>
      <c r="S505" s="104">
        <v>138</v>
      </c>
      <c r="T505" s="77"/>
      <c r="U505" s="77"/>
      <c r="V505" s="77"/>
      <c r="W505" s="77"/>
      <c r="X505" s="77"/>
    </row>
    <row r="506" spans="1:24" ht="12.75" hidden="1" customHeight="1" x14ac:dyDescent="0.15">
      <c r="A506" s="77" t="s">
        <v>142</v>
      </c>
      <c r="B506" s="77" t="s">
        <v>139</v>
      </c>
      <c r="C506" s="77" t="s">
        <v>83</v>
      </c>
      <c r="D506" s="103">
        <v>2015</v>
      </c>
      <c r="E506" s="77" t="s">
        <v>1598</v>
      </c>
      <c r="F506" s="104">
        <v>211</v>
      </c>
      <c r="G506" s="105">
        <f t="shared" si="0"/>
        <v>5</v>
      </c>
      <c r="H506" s="104">
        <v>0</v>
      </c>
      <c r="I506" s="104">
        <v>5</v>
      </c>
      <c r="J506" s="104">
        <v>136</v>
      </c>
      <c r="K506" s="80">
        <f t="shared" si="1"/>
        <v>4</v>
      </c>
      <c r="L506" s="104">
        <v>0</v>
      </c>
      <c r="M506" s="104">
        <v>4</v>
      </c>
      <c r="N506" s="104">
        <v>146</v>
      </c>
      <c r="O506" s="104">
        <v>53</v>
      </c>
      <c r="P506" s="104">
        <v>890</v>
      </c>
      <c r="Q506" s="104">
        <v>39</v>
      </c>
      <c r="R506" s="104">
        <v>1383</v>
      </c>
      <c r="S506" s="104">
        <v>101</v>
      </c>
      <c r="T506" s="77"/>
      <c r="U506" s="77"/>
      <c r="V506" s="77"/>
      <c r="W506" s="77"/>
      <c r="X506" s="77"/>
    </row>
    <row r="507" spans="1:24" ht="12.75" hidden="1" customHeight="1" x14ac:dyDescent="0.15">
      <c r="A507" s="77" t="s">
        <v>142</v>
      </c>
      <c r="B507" s="77" t="s">
        <v>139</v>
      </c>
      <c r="C507" s="77" t="s">
        <v>83</v>
      </c>
      <c r="D507" s="103">
        <v>2016</v>
      </c>
      <c r="E507" s="77" t="s">
        <v>1598</v>
      </c>
      <c r="F507" s="104">
        <v>211</v>
      </c>
      <c r="G507" s="105">
        <f t="shared" si="0"/>
        <v>3</v>
      </c>
      <c r="H507" s="104">
        <v>0</v>
      </c>
      <c r="I507" s="104">
        <v>3</v>
      </c>
      <c r="J507" s="104">
        <v>136</v>
      </c>
      <c r="K507" s="80">
        <f t="shared" si="1"/>
        <v>11</v>
      </c>
      <c r="L507" s="104">
        <v>0</v>
      </c>
      <c r="M507" s="104">
        <v>11</v>
      </c>
      <c r="N507" s="104">
        <v>146</v>
      </c>
      <c r="O507" s="104">
        <v>30</v>
      </c>
      <c r="P507" s="104">
        <v>890</v>
      </c>
      <c r="Q507" s="104">
        <v>27</v>
      </c>
      <c r="R507" s="104">
        <v>1383</v>
      </c>
      <c r="S507" s="104">
        <v>71</v>
      </c>
      <c r="T507" s="77"/>
      <c r="U507" s="77"/>
      <c r="V507" s="77"/>
      <c r="W507" s="77"/>
      <c r="X507" s="77"/>
    </row>
    <row r="508" spans="1:24" ht="12.75" hidden="1" customHeight="1" x14ac:dyDescent="0.15">
      <c r="A508" s="77" t="s">
        <v>142</v>
      </c>
      <c r="B508" s="77" t="s">
        <v>139</v>
      </c>
      <c r="C508" s="77" t="s">
        <v>83</v>
      </c>
      <c r="D508" s="103">
        <v>2017</v>
      </c>
      <c r="E508" s="77" t="s">
        <v>1598</v>
      </c>
      <c r="F508" s="104">
        <v>211</v>
      </c>
      <c r="G508" s="105">
        <f t="shared" si="0"/>
        <v>7</v>
      </c>
      <c r="H508" s="104">
        <v>0</v>
      </c>
      <c r="I508" s="104">
        <v>7</v>
      </c>
      <c r="J508" s="104">
        <v>136</v>
      </c>
      <c r="K508" s="80">
        <f t="shared" si="1"/>
        <v>15</v>
      </c>
      <c r="L508" s="104">
        <v>0</v>
      </c>
      <c r="M508" s="104">
        <v>15</v>
      </c>
      <c r="N508" s="104">
        <v>146</v>
      </c>
      <c r="O508" s="104">
        <v>86</v>
      </c>
      <c r="P508" s="104">
        <v>890</v>
      </c>
      <c r="Q508" s="104">
        <v>12</v>
      </c>
      <c r="R508" s="104">
        <v>1383</v>
      </c>
      <c r="S508" s="104">
        <v>120</v>
      </c>
      <c r="T508" s="77"/>
      <c r="U508" s="77"/>
      <c r="V508" s="77"/>
      <c r="W508" s="77"/>
      <c r="X508" s="77"/>
    </row>
    <row r="509" spans="1:24" ht="12.75" hidden="1" customHeight="1" x14ac:dyDescent="0.15">
      <c r="A509" s="77" t="s">
        <v>132</v>
      </c>
      <c r="B509" s="77" t="s">
        <v>127</v>
      </c>
      <c r="C509" s="77" t="s">
        <v>128</v>
      </c>
      <c r="D509" s="103">
        <v>2015</v>
      </c>
      <c r="E509" s="77" t="s">
        <v>1598</v>
      </c>
      <c r="F509" s="104">
        <v>87</v>
      </c>
      <c r="G509" s="105">
        <f t="shared" si="0"/>
        <v>0</v>
      </c>
      <c r="H509" s="104">
        <v>0</v>
      </c>
      <c r="I509" s="104">
        <v>0</v>
      </c>
      <c r="J509" s="104">
        <v>107</v>
      </c>
      <c r="K509" s="80">
        <f t="shared" si="1"/>
        <v>0</v>
      </c>
      <c r="L509" s="104">
        <v>0</v>
      </c>
      <c r="M509" s="104">
        <v>0</v>
      </c>
      <c r="N509" s="104">
        <v>106</v>
      </c>
      <c r="O509" s="104">
        <v>0</v>
      </c>
      <c r="P509" s="104">
        <v>124</v>
      </c>
      <c r="Q509" s="104">
        <v>0</v>
      </c>
      <c r="R509" s="104">
        <v>424</v>
      </c>
      <c r="S509" s="104">
        <v>0</v>
      </c>
      <c r="T509" s="77"/>
      <c r="U509" s="77"/>
      <c r="V509" s="77"/>
      <c r="W509" s="77"/>
      <c r="X509" s="77"/>
    </row>
    <row r="510" spans="1:24" ht="12.75" hidden="1" customHeight="1" x14ac:dyDescent="0.15">
      <c r="A510" s="77" t="s">
        <v>143</v>
      </c>
      <c r="B510" s="77" t="s">
        <v>143</v>
      </c>
      <c r="C510" s="77" t="s">
        <v>144</v>
      </c>
      <c r="D510" s="103">
        <v>2014</v>
      </c>
      <c r="E510" s="77" t="s">
        <v>1598</v>
      </c>
      <c r="F510" s="104">
        <v>349</v>
      </c>
      <c r="G510" s="105">
        <f t="shared" si="0"/>
        <v>56</v>
      </c>
      <c r="H510" s="104">
        <v>56</v>
      </c>
      <c r="I510" s="104">
        <v>0</v>
      </c>
      <c r="J510" s="104">
        <v>205</v>
      </c>
      <c r="K510" s="80">
        <f t="shared" si="1"/>
        <v>0</v>
      </c>
      <c r="L510" s="104">
        <v>0</v>
      </c>
      <c r="M510" s="104">
        <v>0</v>
      </c>
      <c r="N510" s="104">
        <v>202</v>
      </c>
      <c r="O510" s="104">
        <v>43</v>
      </c>
      <c r="P510" s="104">
        <v>553</v>
      </c>
      <c r="Q510" s="104">
        <v>16</v>
      </c>
      <c r="R510" s="104">
        <v>1309</v>
      </c>
      <c r="S510" s="104">
        <v>115</v>
      </c>
      <c r="T510" s="77"/>
      <c r="U510" s="77"/>
      <c r="V510" s="77"/>
      <c r="W510" s="77"/>
      <c r="X510" s="77"/>
    </row>
    <row r="511" spans="1:24" ht="12.75" hidden="1" customHeight="1" x14ac:dyDescent="0.15">
      <c r="A511" s="77" t="s">
        <v>143</v>
      </c>
      <c r="B511" s="77" t="s">
        <v>143</v>
      </c>
      <c r="C511" s="77" t="s">
        <v>144</v>
      </c>
      <c r="D511" s="103">
        <v>2015</v>
      </c>
      <c r="E511" s="77" t="s">
        <v>1598</v>
      </c>
      <c r="F511" s="104">
        <v>349</v>
      </c>
      <c r="G511" s="105">
        <f t="shared" si="0"/>
        <v>0</v>
      </c>
      <c r="H511" s="104">
        <v>0</v>
      </c>
      <c r="I511" s="104">
        <v>0</v>
      </c>
      <c r="J511" s="104">
        <v>205</v>
      </c>
      <c r="K511" s="80">
        <f t="shared" si="1"/>
        <v>10</v>
      </c>
      <c r="L511" s="104">
        <v>10</v>
      </c>
      <c r="M511" s="104">
        <v>0</v>
      </c>
      <c r="N511" s="104">
        <v>202</v>
      </c>
      <c r="O511" s="104">
        <v>77</v>
      </c>
      <c r="P511" s="104">
        <v>553</v>
      </c>
      <c r="Q511" s="104">
        <v>19</v>
      </c>
      <c r="R511" s="104">
        <v>1309</v>
      </c>
      <c r="S511" s="104">
        <v>106</v>
      </c>
      <c r="T511" s="77"/>
      <c r="U511" s="77"/>
      <c r="V511" s="77"/>
      <c r="W511" s="77"/>
      <c r="X511" s="77"/>
    </row>
    <row r="512" spans="1:24" ht="12.75" hidden="1" customHeight="1" x14ac:dyDescent="0.15">
      <c r="A512" s="77" t="s">
        <v>143</v>
      </c>
      <c r="B512" s="77" t="s">
        <v>143</v>
      </c>
      <c r="C512" s="77" t="s">
        <v>144</v>
      </c>
      <c r="D512" s="103">
        <v>2016</v>
      </c>
      <c r="E512" s="77" t="s">
        <v>1598</v>
      </c>
      <c r="F512" s="104">
        <v>349</v>
      </c>
      <c r="G512" s="105">
        <f t="shared" si="0"/>
        <v>0</v>
      </c>
      <c r="H512" s="104">
        <v>0</v>
      </c>
      <c r="I512" s="104">
        <v>0</v>
      </c>
      <c r="J512" s="104">
        <v>205</v>
      </c>
      <c r="K512" s="80">
        <f t="shared" si="1"/>
        <v>0</v>
      </c>
      <c r="L512" s="104">
        <v>0</v>
      </c>
      <c r="M512" s="104">
        <v>0</v>
      </c>
      <c r="N512" s="104">
        <v>202</v>
      </c>
      <c r="O512" s="104">
        <v>227</v>
      </c>
      <c r="P512" s="104">
        <v>553</v>
      </c>
      <c r="Q512" s="104">
        <v>40</v>
      </c>
      <c r="R512" s="104">
        <v>1309</v>
      </c>
      <c r="S512" s="104">
        <v>267</v>
      </c>
      <c r="T512" s="77"/>
      <c r="U512" s="77"/>
      <c r="V512" s="77"/>
      <c r="W512" s="77"/>
      <c r="X512" s="77"/>
    </row>
    <row r="513" spans="1:24" ht="12.75" hidden="1" customHeight="1" x14ac:dyDescent="0.15">
      <c r="A513" s="77" t="s">
        <v>143</v>
      </c>
      <c r="B513" s="77" t="s">
        <v>143</v>
      </c>
      <c r="C513" s="77" t="s">
        <v>144</v>
      </c>
      <c r="D513" s="103">
        <v>2017</v>
      </c>
      <c r="E513" s="77" t="s">
        <v>1598</v>
      </c>
      <c r="F513" s="104">
        <v>349</v>
      </c>
      <c r="G513" s="105">
        <f t="shared" si="0"/>
        <v>0</v>
      </c>
      <c r="H513" s="104">
        <v>0</v>
      </c>
      <c r="I513" s="104">
        <v>0</v>
      </c>
      <c r="J513" s="104">
        <v>205</v>
      </c>
      <c r="K513" s="80">
        <f t="shared" si="1"/>
        <v>0</v>
      </c>
      <c r="L513" s="104">
        <v>0</v>
      </c>
      <c r="M513" s="104">
        <v>0</v>
      </c>
      <c r="N513" s="104">
        <v>202</v>
      </c>
      <c r="O513" s="104">
        <v>79</v>
      </c>
      <c r="P513" s="104">
        <v>553</v>
      </c>
      <c r="Q513" s="104">
        <v>36</v>
      </c>
      <c r="R513" s="104">
        <v>1309</v>
      </c>
      <c r="S513" s="104">
        <v>115</v>
      </c>
      <c r="T513" s="77"/>
      <c r="U513" s="77"/>
      <c r="V513" s="77"/>
      <c r="W513" s="77"/>
      <c r="X513" s="77"/>
    </row>
    <row r="514" spans="1:24" ht="12.75" hidden="1" customHeight="1" x14ac:dyDescent="0.15">
      <c r="A514" s="77" t="s">
        <v>432</v>
      </c>
      <c r="B514" s="77" t="s">
        <v>416</v>
      </c>
      <c r="C514" s="77" t="s">
        <v>417</v>
      </c>
      <c r="D514" s="103">
        <v>2013</v>
      </c>
      <c r="E514" s="77" t="s">
        <v>1598</v>
      </c>
      <c r="F514" s="104">
        <v>63</v>
      </c>
      <c r="G514" s="105">
        <f t="shared" si="0"/>
        <v>3</v>
      </c>
      <c r="H514" s="104">
        <v>3</v>
      </c>
      <c r="I514" s="104">
        <v>0</v>
      </c>
      <c r="J514" s="104">
        <v>48</v>
      </c>
      <c r="K514" s="80">
        <f t="shared" si="1"/>
        <v>26</v>
      </c>
      <c r="L514" s="104">
        <v>26</v>
      </c>
      <c r="M514" s="104">
        <v>0</v>
      </c>
      <c r="N514" s="104">
        <v>45</v>
      </c>
      <c r="O514" s="104">
        <v>5</v>
      </c>
      <c r="P514" s="104">
        <v>98</v>
      </c>
      <c r="Q514" s="104">
        <v>7</v>
      </c>
      <c r="R514" s="104">
        <v>254</v>
      </c>
      <c r="S514" s="104">
        <v>41</v>
      </c>
      <c r="T514" s="77"/>
      <c r="U514" s="77"/>
      <c r="V514" s="77"/>
      <c r="W514" s="77"/>
      <c r="X514" s="77"/>
    </row>
    <row r="515" spans="1:24" ht="12.75" hidden="1" customHeight="1" x14ac:dyDescent="0.15">
      <c r="A515" s="77" t="s">
        <v>432</v>
      </c>
      <c r="B515" s="77" t="s">
        <v>416</v>
      </c>
      <c r="C515" s="77" t="s">
        <v>417</v>
      </c>
      <c r="D515" s="103">
        <v>2015</v>
      </c>
      <c r="E515" s="77" t="s">
        <v>1598</v>
      </c>
      <c r="F515" s="104">
        <v>63</v>
      </c>
      <c r="G515" s="105">
        <f t="shared" si="0"/>
        <v>0</v>
      </c>
      <c r="H515" s="104">
        <v>0</v>
      </c>
      <c r="I515" s="104">
        <v>0</v>
      </c>
      <c r="J515" s="104">
        <v>48</v>
      </c>
      <c r="K515" s="80">
        <f t="shared" si="1"/>
        <v>0</v>
      </c>
      <c r="L515" s="104">
        <v>0</v>
      </c>
      <c r="M515" s="104">
        <v>0</v>
      </c>
      <c r="N515" s="104">
        <v>45</v>
      </c>
      <c r="O515" s="104">
        <v>0</v>
      </c>
      <c r="P515" s="104">
        <v>98</v>
      </c>
      <c r="Q515" s="104">
        <v>20</v>
      </c>
      <c r="R515" s="104">
        <v>254</v>
      </c>
      <c r="S515" s="104">
        <v>20</v>
      </c>
      <c r="T515" s="77"/>
      <c r="U515" s="77"/>
      <c r="V515" s="77"/>
      <c r="W515" s="77"/>
      <c r="X515" s="77"/>
    </row>
    <row r="516" spans="1:24" ht="12.75" hidden="1" customHeight="1" x14ac:dyDescent="0.15">
      <c r="A516" s="77" t="s">
        <v>432</v>
      </c>
      <c r="B516" s="77" t="s">
        <v>416</v>
      </c>
      <c r="C516" s="77" t="s">
        <v>417</v>
      </c>
      <c r="D516" s="103">
        <v>2016</v>
      </c>
      <c r="E516" s="77" t="s">
        <v>1598</v>
      </c>
      <c r="F516" s="104">
        <v>63</v>
      </c>
      <c r="G516" s="105">
        <f t="shared" si="0"/>
        <v>0</v>
      </c>
      <c r="H516" s="104">
        <v>0</v>
      </c>
      <c r="I516" s="104">
        <v>0</v>
      </c>
      <c r="J516" s="104">
        <v>48</v>
      </c>
      <c r="K516" s="80">
        <f t="shared" si="1"/>
        <v>0</v>
      </c>
      <c r="L516" s="104">
        <v>0</v>
      </c>
      <c r="M516" s="104">
        <v>0</v>
      </c>
      <c r="N516" s="104">
        <v>45</v>
      </c>
      <c r="O516" s="104">
        <v>0</v>
      </c>
      <c r="P516" s="104">
        <v>98</v>
      </c>
      <c r="Q516" s="104">
        <v>13</v>
      </c>
      <c r="R516" s="104">
        <v>254</v>
      </c>
      <c r="S516" s="104">
        <v>13</v>
      </c>
      <c r="T516" s="77"/>
      <c r="U516" s="77"/>
      <c r="V516" s="77"/>
      <c r="W516" s="77"/>
      <c r="X516" s="77"/>
    </row>
    <row r="517" spans="1:24" ht="12.75" hidden="1" customHeight="1" x14ac:dyDescent="0.15">
      <c r="A517" s="77" t="s">
        <v>432</v>
      </c>
      <c r="B517" s="77" t="s">
        <v>416</v>
      </c>
      <c r="C517" s="77" t="s">
        <v>417</v>
      </c>
      <c r="D517" s="103">
        <v>2017</v>
      </c>
      <c r="E517" s="77" t="s">
        <v>1598</v>
      </c>
      <c r="F517" s="104">
        <v>63</v>
      </c>
      <c r="G517" s="105">
        <f t="shared" si="0"/>
        <v>0</v>
      </c>
      <c r="H517" s="104">
        <v>0</v>
      </c>
      <c r="I517" s="104">
        <v>0</v>
      </c>
      <c r="J517" s="104">
        <v>48</v>
      </c>
      <c r="K517" s="80">
        <f t="shared" si="1"/>
        <v>0</v>
      </c>
      <c r="L517" s="104">
        <v>0</v>
      </c>
      <c r="M517" s="104">
        <v>0</v>
      </c>
      <c r="N517" s="104">
        <v>45</v>
      </c>
      <c r="O517" s="104">
        <v>0</v>
      </c>
      <c r="P517" s="104">
        <v>98</v>
      </c>
      <c r="Q517" s="104">
        <v>117</v>
      </c>
      <c r="R517" s="104">
        <v>254</v>
      </c>
      <c r="S517" s="104">
        <v>117</v>
      </c>
      <c r="T517" s="77"/>
      <c r="U517" s="77"/>
      <c r="V517" s="77"/>
      <c r="W517" s="77"/>
      <c r="X517" s="77"/>
    </row>
    <row r="518" spans="1:24" ht="12.75" hidden="1" customHeight="1" x14ac:dyDescent="0.15">
      <c r="A518" s="77" t="s">
        <v>149</v>
      </c>
      <c r="B518" s="77" t="s">
        <v>143</v>
      </c>
      <c r="C518" s="77" t="s">
        <v>144</v>
      </c>
      <c r="D518" s="103">
        <v>2016</v>
      </c>
      <c r="E518" s="77" t="s">
        <v>1598</v>
      </c>
      <c r="F518" s="104">
        <v>57</v>
      </c>
      <c r="G518" s="105">
        <f t="shared" si="0"/>
        <v>0</v>
      </c>
      <c r="H518" s="104">
        <v>0</v>
      </c>
      <c r="I518" s="104">
        <v>0</v>
      </c>
      <c r="J518" s="104">
        <v>35</v>
      </c>
      <c r="K518" s="80">
        <f t="shared" si="1"/>
        <v>0</v>
      </c>
      <c r="L518" s="104">
        <v>0</v>
      </c>
      <c r="M518" s="104">
        <v>0</v>
      </c>
      <c r="N518" s="104">
        <v>36</v>
      </c>
      <c r="O518" s="104">
        <v>24</v>
      </c>
      <c r="P518" s="104">
        <v>105</v>
      </c>
      <c r="Q518" s="104">
        <v>0</v>
      </c>
      <c r="R518" s="104">
        <v>233</v>
      </c>
      <c r="S518" s="104">
        <v>24</v>
      </c>
      <c r="T518" s="77"/>
      <c r="U518" s="77"/>
      <c r="V518" s="77"/>
      <c r="W518" s="77"/>
      <c r="X518" s="77"/>
    </row>
    <row r="519" spans="1:24" ht="12.75" hidden="1" customHeight="1" x14ac:dyDescent="0.15">
      <c r="A519" s="77" t="s">
        <v>149</v>
      </c>
      <c r="B519" s="77" t="s">
        <v>143</v>
      </c>
      <c r="C519" s="77" t="s">
        <v>144</v>
      </c>
      <c r="D519" s="103">
        <v>2017</v>
      </c>
      <c r="E519" s="77" t="s">
        <v>1598</v>
      </c>
      <c r="F519" s="104">
        <v>57</v>
      </c>
      <c r="G519" s="105">
        <f t="shared" si="0"/>
        <v>0</v>
      </c>
      <c r="H519" s="104">
        <v>0</v>
      </c>
      <c r="I519" s="104">
        <v>0</v>
      </c>
      <c r="J519" s="104">
        <v>35</v>
      </c>
      <c r="K519" s="80">
        <f t="shared" si="1"/>
        <v>0</v>
      </c>
      <c r="L519" s="104">
        <v>0</v>
      </c>
      <c r="M519" s="104">
        <v>0</v>
      </c>
      <c r="N519" s="104">
        <v>36</v>
      </c>
      <c r="O519" s="104">
        <v>13</v>
      </c>
      <c r="P519" s="104">
        <v>105</v>
      </c>
      <c r="Q519" s="104">
        <v>0</v>
      </c>
      <c r="R519" s="104">
        <v>233</v>
      </c>
      <c r="S519" s="104">
        <v>13</v>
      </c>
      <c r="T519" s="77"/>
      <c r="U519" s="77"/>
      <c r="V519" s="77"/>
      <c r="W519" s="77"/>
      <c r="X519" s="77"/>
    </row>
    <row r="520" spans="1:24" ht="12.75" hidden="1" customHeight="1" x14ac:dyDescent="0.15">
      <c r="A520" s="77" t="s">
        <v>326</v>
      </c>
      <c r="B520" s="77" t="s">
        <v>316</v>
      </c>
      <c r="C520" s="77" t="s">
        <v>144</v>
      </c>
      <c r="D520" s="103">
        <v>2014</v>
      </c>
      <c r="E520" s="77" t="s">
        <v>1598</v>
      </c>
      <c r="F520" s="104">
        <v>40</v>
      </c>
      <c r="G520" s="105">
        <f t="shared" si="0"/>
        <v>0</v>
      </c>
      <c r="H520" s="104">
        <v>0</v>
      </c>
      <c r="I520" s="104">
        <v>0</v>
      </c>
      <c r="J520" s="104">
        <v>27</v>
      </c>
      <c r="K520" s="80">
        <f t="shared" si="1"/>
        <v>0</v>
      </c>
      <c r="L520" s="104">
        <v>0</v>
      </c>
      <c r="M520" s="104">
        <v>0</v>
      </c>
      <c r="N520" s="104">
        <v>31</v>
      </c>
      <c r="O520" s="104">
        <v>0</v>
      </c>
      <c r="P520" s="104">
        <v>62</v>
      </c>
      <c r="Q520" s="104">
        <v>40</v>
      </c>
      <c r="R520" s="104">
        <v>160</v>
      </c>
      <c r="S520" s="104">
        <v>40</v>
      </c>
      <c r="T520" s="77"/>
      <c r="U520" s="77"/>
      <c r="V520" s="77"/>
      <c r="W520" s="77"/>
      <c r="X520" s="77"/>
    </row>
    <row r="521" spans="1:24" ht="12.75" hidden="1" customHeight="1" x14ac:dyDescent="0.15">
      <c r="A521" s="77" t="s">
        <v>326</v>
      </c>
      <c r="B521" s="77" t="s">
        <v>316</v>
      </c>
      <c r="C521" s="77" t="s">
        <v>144</v>
      </c>
      <c r="D521" s="103">
        <v>2015</v>
      </c>
      <c r="E521" s="77" t="s">
        <v>1598</v>
      </c>
      <c r="F521" s="104">
        <v>40</v>
      </c>
      <c r="G521" s="105">
        <f t="shared" si="0"/>
        <v>0</v>
      </c>
      <c r="H521" s="104">
        <v>0</v>
      </c>
      <c r="I521" s="104">
        <v>0</v>
      </c>
      <c r="J521" s="104">
        <v>27</v>
      </c>
      <c r="K521" s="80">
        <f t="shared" si="1"/>
        <v>0</v>
      </c>
      <c r="L521" s="104">
        <v>0</v>
      </c>
      <c r="M521" s="104">
        <v>0</v>
      </c>
      <c r="N521" s="104">
        <v>31</v>
      </c>
      <c r="O521" s="104">
        <v>0</v>
      </c>
      <c r="P521" s="104">
        <v>62</v>
      </c>
      <c r="Q521" s="104">
        <v>43</v>
      </c>
      <c r="R521" s="104">
        <v>160</v>
      </c>
      <c r="S521" s="104">
        <v>43</v>
      </c>
      <c r="T521" s="77"/>
      <c r="U521" s="77"/>
      <c r="V521" s="77"/>
      <c r="W521" s="77"/>
      <c r="X521" s="77"/>
    </row>
    <row r="522" spans="1:24" ht="12.75" hidden="1" customHeight="1" x14ac:dyDescent="0.15">
      <c r="A522" s="77" t="s">
        <v>326</v>
      </c>
      <c r="B522" s="77" t="s">
        <v>316</v>
      </c>
      <c r="C522" s="77" t="s">
        <v>144</v>
      </c>
      <c r="D522" s="103">
        <v>2016</v>
      </c>
      <c r="E522" s="77" t="s">
        <v>1598</v>
      </c>
      <c r="F522" s="104">
        <v>40</v>
      </c>
      <c r="G522" s="105">
        <f t="shared" si="0"/>
        <v>0</v>
      </c>
      <c r="H522" s="104">
        <v>0</v>
      </c>
      <c r="I522" s="104">
        <v>0</v>
      </c>
      <c r="J522" s="104">
        <v>27</v>
      </c>
      <c r="K522" s="80">
        <f t="shared" si="1"/>
        <v>0</v>
      </c>
      <c r="L522" s="104">
        <v>0</v>
      </c>
      <c r="M522" s="104">
        <v>0</v>
      </c>
      <c r="N522" s="104">
        <v>31</v>
      </c>
      <c r="O522" s="104">
        <v>0</v>
      </c>
      <c r="P522" s="104">
        <v>62</v>
      </c>
      <c r="Q522" s="104">
        <v>36</v>
      </c>
      <c r="R522" s="104">
        <v>160</v>
      </c>
      <c r="S522" s="104">
        <v>36</v>
      </c>
      <c r="T522" s="77"/>
      <c r="U522" s="77"/>
      <c r="V522" s="77"/>
      <c r="W522" s="77"/>
      <c r="X522" s="77"/>
    </row>
    <row r="523" spans="1:24" ht="12.75" hidden="1" customHeight="1" x14ac:dyDescent="0.15">
      <c r="A523" s="77" t="s">
        <v>327</v>
      </c>
      <c r="B523" s="77" t="s">
        <v>316</v>
      </c>
      <c r="C523" s="77" t="s">
        <v>144</v>
      </c>
      <c r="D523" s="103">
        <v>2014</v>
      </c>
      <c r="E523" s="77" t="s">
        <v>1598</v>
      </c>
      <c r="F523" s="104">
        <v>714</v>
      </c>
      <c r="G523" s="105">
        <f t="shared" si="0"/>
        <v>84</v>
      </c>
      <c r="H523" s="104">
        <v>84</v>
      </c>
      <c r="I523" s="104">
        <v>0</v>
      </c>
      <c r="J523" s="104">
        <v>487</v>
      </c>
      <c r="K523" s="80">
        <f t="shared" si="1"/>
        <v>0</v>
      </c>
      <c r="L523" s="104">
        <v>0</v>
      </c>
      <c r="M523" s="104">
        <v>0</v>
      </c>
      <c r="N523" s="104">
        <v>553</v>
      </c>
      <c r="O523" s="104">
        <v>1</v>
      </c>
      <c r="P523" s="104">
        <v>1271</v>
      </c>
      <c r="Q523" s="104">
        <v>367</v>
      </c>
      <c r="R523" s="104">
        <v>3025</v>
      </c>
      <c r="S523" s="104">
        <v>452</v>
      </c>
      <c r="T523" s="77"/>
      <c r="U523" s="77"/>
      <c r="V523" s="77"/>
      <c r="W523" s="77"/>
      <c r="X523" s="77"/>
    </row>
    <row r="524" spans="1:24" ht="12.75" hidden="1" customHeight="1" x14ac:dyDescent="0.15">
      <c r="A524" s="77" t="s">
        <v>327</v>
      </c>
      <c r="B524" s="77" t="s">
        <v>316</v>
      </c>
      <c r="C524" s="77" t="s">
        <v>144</v>
      </c>
      <c r="D524" s="103">
        <v>2015</v>
      </c>
      <c r="E524" s="77" t="s">
        <v>1598</v>
      </c>
      <c r="F524" s="104">
        <v>714</v>
      </c>
      <c r="G524" s="105">
        <f t="shared" si="0"/>
        <v>0</v>
      </c>
      <c r="H524" s="104">
        <v>0</v>
      </c>
      <c r="I524" s="104">
        <v>0</v>
      </c>
      <c r="J524" s="104">
        <v>487</v>
      </c>
      <c r="K524" s="80">
        <f t="shared" si="1"/>
        <v>0</v>
      </c>
      <c r="L524" s="104">
        <v>0</v>
      </c>
      <c r="M524" s="104">
        <v>0</v>
      </c>
      <c r="N524" s="104">
        <v>553</v>
      </c>
      <c r="O524" s="104">
        <v>0</v>
      </c>
      <c r="P524" s="104">
        <v>1271</v>
      </c>
      <c r="Q524" s="104">
        <v>319</v>
      </c>
      <c r="R524" s="104">
        <v>3025</v>
      </c>
      <c r="S524" s="104">
        <v>319</v>
      </c>
      <c r="T524" s="77"/>
      <c r="U524" s="77"/>
      <c r="V524" s="77"/>
      <c r="W524" s="77"/>
      <c r="X524" s="77"/>
    </row>
    <row r="525" spans="1:24" ht="12.75" hidden="1" customHeight="1" x14ac:dyDescent="0.15">
      <c r="A525" s="77" t="s">
        <v>327</v>
      </c>
      <c r="B525" s="77" t="s">
        <v>316</v>
      </c>
      <c r="C525" s="77" t="s">
        <v>144</v>
      </c>
      <c r="D525" s="103">
        <v>2016</v>
      </c>
      <c r="E525" s="77" t="s">
        <v>1598</v>
      </c>
      <c r="F525" s="104">
        <v>714</v>
      </c>
      <c r="G525" s="105">
        <f t="shared" si="0"/>
        <v>0</v>
      </c>
      <c r="H525" s="104">
        <v>0</v>
      </c>
      <c r="I525" s="104">
        <v>0</v>
      </c>
      <c r="J525" s="104">
        <v>487</v>
      </c>
      <c r="K525" s="80">
        <f t="shared" si="1"/>
        <v>0</v>
      </c>
      <c r="L525" s="104">
        <v>0</v>
      </c>
      <c r="M525" s="104">
        <v>0</v>
      </c>
      <c r="N525" s="104">
        <v>553</v>
      </c>
      <c r="O525" s="104">
        <v>0</v>
      </c>
      <c r="P525" s="104">
        <v>1271</v>
      </c>
      <c r="Q525" s="104">
        <v>228</v>
      </c>
      <c r="R525" s="104">
        <v>3025</v>
      </c>
      <c r="S525" s="104">
        <v>228</v>
      </c>
      <c r="T525" s="77"/>
      <c r="U525" s="77"/>
      <c r="V525" s="77"/>
      <c r="W525" s="77"/>
      <c r="X525" s="77"/>
    </row>
    <row r="526" spans="1:24" ht="12.75" hidden="1" customHeight="1" x14ac:dyDescent="0.15">
      <c r="A526" s="77" t="s">
        <v>327</v>
      </c>
      <c r="B526" s="77" t="s">
        <v>316</v>
      </c>
      <c r="C526" s="77" t="s">
        <v>144</v>
      </c>
      <c r="D526" s="103">
        <v>2017</v>
      </c>
      <c r="E526" s="77" t="s">
        <v>1598</v>
      </c>
      <c r="F526" s="104">
        <v>714</v>
      </c>
      <c r="G526" s="105">
        <f t="shared" si="0"/>
        <v>0</v>
      </c>
      <c r="H526" s="104">
        <v>0</v>
      </c>
      <c r="I526" s="104">
        <v>0</v>
      </c>
      <c r="J526" s="104">
        <v>487</v>
      </c>
      <c r="K526" s="80">
        <f t="shared" si="1"/>
        <v>0</v>
      </c>
      <c r="L526" s="104">
        <v>0</v>
      </c>
      <c r="M526" s="104">
        <v>0</v>
      </c>
      <c r="N526" s="104">
        <v>553</v>
      </c>
      <c r="O526" s="104">
        <v>0</v>
      </c>
      <c r="P526" s="104">
        <v>1271</v>
      </c>
      <c r="Q526" s="104">
        <v>247</v>
      </c>
      <c r="R526" s="104">
        <v>3025</v>
      </c>
      <c r="S526" s="104">
        <v>247</v>
      </c>
      <c r="T526" s="77"/>
      <c r="U526" s="77"/>
      <c r="V526" s="77"/>
      <c r="W526" s="77"/>
      <c r="X526" s="77"/>
    </row>
    <row r="527" spans="1:24" ht="12.75" hidden="1" customHeight="1" x14ac:dyDescent="0.15">
      <c r="A527" s="77" t="s">
        <v>193</v>
      </c>
      <c r="B527" s="77" t="s">
        <v>168</v>
      </c>
      <c r="C527" s="77" t="s">
        <v>144</v>
      </c>
      <c r="D527" s="103">
        <v>2014</v>
      </c>
      <c r="E527" s="77" t="s">
        <v>1598</v>
      </c>
      <c r="F527" s="104">
        <v>250</v>
      </c>
      <c r="G527" s="105">
        <f t="shared" si="0"/>
        <v>0</v>
      </c>
      <c r="H527" s="104">
        <v>0</v>
      </c>
      <c r="I527" s="104">
        <v>0</v>
      </c>
      <c r="J527" s="104">
        <v>150</v>
      </c>
      <c r="K527" s="80">
        <f t="shared" si="1"/>
        <v>0</v>
      </c>
      <c r="L527" s="104">
        <v>0</v>
      </c>
      <c r="M527" s="104">
        <v>0</v>
      </c>
      <c r="N527" s="104">
        <v>167</v>
      </c>
      <c r="O527" s="104">
        <v>0</v>
      </c>
      <c r="P527" s="104">
        <v>446</v>
      </c>
      <c r="Q527" s="104">
        <v>3</v>
      </c>
      <c r="R527" s="104">
        <v>1013</v>
      </c>
      <c r="S527" s="104">
        <v>3</v>
      </c>
      <c r="T527" s="77"/>
      <c r="U527" s="77"/>
      <c r="V527" s="77"/>
      <c r="W527" s="77"/>
      <c r="X527" s="77"/>
    </row>
    <row r="528" spans="1:24" ht="12.75" hidden="1" customHeight="1" x14ac:dyDescent="0.15">
      <c r="A528" s="77" t="s">
        <v>193</v>
      </c>
      <c r="B528" s="77" t="s">
        <v>168</v>
      </c>
      <c r="C528" s="77" t="s">
        <v>144</v>
      </c>
      <c r="D528" s="103">
        <v>2015</v>
      </c>
      <c r="E528" s="77" t="s">
        <v>1598</v>
      </c>
      <c r="F528" s="104">
        <v>250</v>
      </c>
      <c r="G528" s="105">
        <f t="shared" si="0"/>
        <v>0</v>
      </c>
      <c r="H528" s="104">
        <v>0</v>
      </c>
      <c r="I528" s="104">
        <v>0</v>
      </c>
      <c r="J528" s="104">
        <v>150</v>
      </c>
      <c r="K528" s="80">
        <f t="shared" si="1"/>
        <v>0</v>
      </c>
      <c r="L528" s="104">
        <v>0</v>
      </c>
      <c r="M528" s="104">
        <v>0</v>
      </c>
      <c r="N528" s="104">
        <v>167</v>
      </c>
      <c r="O528" s="104">
        <v>0</v>
      </c>
      <c r="P528" s="104">
        <v>446</v>
      </c>
      <c r="Q528" s="104">
        <v>5</v>
      </c>
      <c r="R528" s="104">
        <v>1013</v>
      </c>
      <c r="S528" s="104">
        <v>5</v>
      </c>
      <c r="T528" s="77"/>
      <c r="U528" s="77"/>
      <c r="V528" s="77"/>
      <c r="W528" s="77"/>
      <c r="X528" s="77"/>
    </row>
    <row r="529" spans="1:24" ht="12.75" hidden="1" customHeight="1" x14ac:dyDescent="0.15">
      <c r="A529" s="77" t="s">
        <v>193</v>
      </c>
      <c r="B529" s="77" t="s">
        <v>168</v>
      </c>
      <c r="C529" s="77" t="s">
        <v>144</v>
      </c>
      <c r="D529" s="103">
        <v>2016</v>
      </c>
      <c r="E529" s="77" t="s">
        <v>1598</v>
      </c>
      <c r="F529" s="104">
        <v>250</v>
      </c>
      <c r="G529" s="105">
        <f t="shared" si="0"/>
        <v>0</v>
      </c>
      <c r="H529" s="104">
        <v>0</v>
      </c>
      <c r="I529" s="104">
        <v>0</v>
      </c>
      <c r="J529" s="104">
        <v>150</v>
      </c>
      <c r="K529" s="80">
        <f t="shared" si="1"/>
        <v>0</v>
      </c>
      <c r="L529" s="104">
        <v>0</v>
      </c>
      <c r="M529" s="104">
        <v>0</v>
      </c>
      <c r="N529" s="104">
        <v>167</v>
      </c>
      <c r="O529" s="104">
        <v>0</v>
      </c>
      <c r="P529" s="104">
        <v>446</v>
      </c>
      <c r="Q529" s="104">
        <v>12</v>
      </c>
      <c r="R529" s="104">
        <v>1013</v>
      </c>
      <c r="S529" s="104">
        <v>12</v>
      </c>
      <c r="T529" s="77"/>
      <c r="U529" s="77"/>
      <c r="V529" s="77"/>
      <c r="W529" s="77"/>
      <c r="X529" s="77"/>
    </row>
    <row r="530" spans="1:24" ht="12.75" hidden="1" customHeight="1" x14ac:dyDescent="0.15">
      <c r="A530" s="77" t="s">
        <v>193</v>
      </c>
      <c r="B530" s="77" t="s">
        <v>168</v>
      </c>
      <c r="C530" s="77" t="s">
        <v>144</v>
      </c>
      <c r="D530" s="103">
        <v>2017</v>
      </c>
      <c r="E530" s="77" t="s">
        <v>1598</v>
      </c>
      <c r="F530" s="104">
        <v>250</v>
      </c>
      <c r="G530" s="105">
        <f t="shared" si="0"/>
        <v>39</v>
      </c>
      <c r="H530" s="104">
        <v>39</v>
      </c>
      <c r="I530" s="104">
        <v>0</v>
      </c>
      <c r="J530" s="104">
        <v>150</v>
      </c>
      <c r="K530" s="80">
        <f t="shared" si="1"/>
        <v>1</v>
      </c>
      <c r="L530" s="104">
        <v>1</v>
      </c>
      <c r="M530" s="104">
        <v>0</v>
      </c>
      <c r="N530" s="104">
        <v>167</v>
      </c>
      <c r="O530" s="104">
        <v>0</v>
      </c>
      <c r="P530" s="104">
        <v>446</v>
      </c>
      <c r="Q530" s="104">
        <v>13</v>
      </c>
      <c r="R530" s="104">
        <v>1013</v>
      </c>
      <c r="S530" s="104">
        <v>53</v>
      </c>
      <c r="T530" s="77"/>
      <c r="U530" s="77"/>
      <c r="V530" s="77"/>
      <c r="W530" s="77"/>
      <c r="X530" s="77"/>
    </row>
    <row r="531" spans="1:24" ht="12.75" hidden="1" customHeight="1" x14ac:dyDescent="0.15">
      <c r="A531" s="77" t="s">
        <v>153</v>
      </c>
      <c r="B531" s="77" t="s">
        <v>151</v>
      </c>
      <c r="C531" s="77" t="s">
        <v>83</v>
      </c>
      <c r="D531" s="103">
        <v>2014</v>
      </c>
      <c r="E531" s="77" t="s">
        <v>1598</v>
      </c>
      <c r="F531" s="104">
        <v>35</v>
      </c>
      <c r="G531" s="105">
        <f t="shared" si="0"/>
        <v>0</v>
      </c>
      <c r="H531" s="104">
        <v>0</v>
      </c>
      <c r="I531" s="104">
        <v>0</v>
      </c>
      <c r="J531" s="104">
        <v>25</v>
      </c>
      <c r="K531" s="80">
        <f t="shared" si="1"/>
        <v>0</v>
      </c>
      <c r="L531" s="104">
        <v>0</v>
      </c>
      <c r="M531" s="104">
        <v>0</v>
      </c>
      <c r="N531" s="104">
        <v>28</v>
      </c>
      <c r="O531" s="104">
        <v>0</v>
      </c>
      <c r="P531" s="104">
        <v>72</v>
      </c>
      <c r="Q531" s="104">
        <v>3</v>
      </c>
      <c r="R531" s="104">
        <v>160</v>
      </c>
      <c r="S531" s="104">
        <v>3</v>
      </c>
      <c r="T531" s="77"/>
      <c r="U531" s="77"/>
      <c r="V531" s="77"/>
      <c r="W531" s="77"/>
      <c r="X531" s="77"/>
    </row>
    <row r="532" spans="1:24" ht="12.75" hidden="1" customHeight="1" x14ac:dyDescent="0.15">
      <c r="A532" s="77" t="s">
        <v>153</v>
      </c>
      <c r="B532" s="77" t="s">
        <v>151</v>
      </c>
      <c r="C532" s="77" t="s">
        <v>83</v>
      </c>
      <c r="D532" s="103">
        <v>2015</v>
      </c>
      <c r="E532" s="77" t="s">
        <v>1598</v>
      </c>
      <c r="F532" s="104">
        <v>35</v>
      </c>
      <c r="G532" s="105">
        <f t="shared" si="0"/>
        <v>0</v>
      </c>
      <c r="H532" s="104">
        <v>0</v>
      </c>
      <c r="I532" s="104">
        <v>0</v>
      </c>
      <c r="J532" s="104">
        <v>25</v>
      </c>
      <c r="K532" s="80">
        <f t="shared" si="1"/>
        <v>0</v>
      </c>
      <c r="L532" s="104">
        <v>0</v>
      </c>
      <c r="M532" s="104">
        <v>0</v>
      </c>
      <c r="N532" s="104">
        <v>28</v>
      </c>
      <c r="O532" s="104">
        <v>0</v>
      </c>
      <c r="P532" s="104">
        <v>72</v>
      </c>
      <c r="Q532" s="104">
        <v>2</v>
      </c>
      <c r="R532" s="104">
        <v>160</v>
      </c>
      <c r="S532" s="104">
        <v>2</v>
      </c>
      <c r="T532" s="77"/>
      <c r="U532" s="77"/>
      <c r="V532" s="77"/>
      <c r="W532" s="77"/>
      <c r="X532" s="77"/>
    </row>
    <row r="533" spans="1:24" ht="12.75" hidden="1" customHeight="1" x14ac:dyDescent="0.15">
      <c r="A533" s="77" t="s">
        <v>153</v>
      </c>
      <c r="B533" s="77" t="s">
        <v>151</v>
      </c>
      <c r="C533" s="77" t="s">
        <v>83</v>
      </c>
      <c r="D533" s="103">
        <v>2016</v>
      </c>
      <c r="E533" s="77" t="s">
        <v>1598</v>
      </c>
      <c r="F533" s="104">
        <v>35</v>
      </c>
      <c r="G533" s="105">
        <f t="shared" si="0"/>
        <v>0</v>
      </c>
      <c r="H533" s="104">
        <v>0</v>
      </c>
      <c r="I533" s="104">
        <v>0</v>
      </c>
      <c r="J533" s="104">
        <v>25</v>
      </c>
      <c r="K533" s="80">
        <f t="shared" si="1"/>
        <v>0</v>
      </c>
      <c r="L533" s="104">
        <v>0</v>
      </c>
      <c r="M533" s="104">
        <v>0</v>
      </c>
      <c r="N533" s="104">
        <v>28</v>
      </c>
      <c r="O533" s="104">
        <v>0</v>
      </c>
      <c r="P533" s="104">
        <v>72</v>
      </c>
      <c r="Q533" s="104">
        <v>9</v>
      </c>
      <c r="R533" s="104">
        <v>160</v>
      </c>
      <c r="S533" s="104">
        <v>9</v>
      </c>
      <c r="T533" s="77"/>
      <c r="U533" s="77"/>
      <c r="V533" s="77"/>
      <c r="W533" s="77"/>
      <c r="X533" s="77"/>
    </row>
    <row r="534" spans="1:24" ht="12.75" hidden="1" customHeight="1" x14ac:dyDescent="0.15">
      <c r="A534" s="77" t="s">
        <v>153</v>
      </c>
      <c r="B534" s="77" t="s">
        <v>151</v>
      </c>
      <c r="C534" s="77" t="s">
        <v>83</v>
      </c>
      <c r="D534" s="103">
        <v>2017</v>
      </c>
      <c r="E534" s="77" t="s">
        <v>1598</v>
      </c>
      <c r="F534" s="104">
        <v>35</v>
      </c>
      <c r="G534" s="105">
        <f t="shared" si="0"/>
        <v>0</v>
      </c>
      <c r="H534" s="104">
        <v>0</v>
      </c>
      <c r="I534" s="104">
        <v>0</v>
      </c>
      <c r="J534" s="104">
        <v>25</v>
      </c>
      <c r="K534" s="80">
        <f t="shared" si="1"/>
        <v>0</v>
      </c>
      <c r="L534" s="104">
        <v>0</v>
      </c>
      <c r="M534" s="104">
        <v>0</v>
      </c>
      <c r="N534" s="104">
        <v>28</v>
      </c>
      <c r="O534" s="104">
        <v>0</v>
      </c>
      <c r="P534" s="104">
        <v>72</v>
      </c>
      <c r="Q534" s="104">
        <v>7</v>
      </c>
      <c r="R534" s="104">
        <v>160</v>
      </c>
      <c r="S534" s="104">
        <v>7</v>
      </c>
      <c r="T534" s="77"/>
      <c r="U534" s="77"/>
      <c r="V534" s="77"/>
      <c r="W534" s="77"/>
      <c r="X534" s="77"/>
    </row>
    <row r="535" spans="1:24" ht="12.75" hidden="1" customHeight="1" x14ac:dyDescent="0.15">
      <c r="A535" s="77" t="s">
        <v>284</v>
      </c>
      <c r="B535" s="77" t="s">
        <v>273</v>
      </c>
      <c r="C535" s="77" t="s">
        <v>144</v>
      </c>
      <c r="D535" s="103">
        <v>2014</v>
      </c>
      <c r="E535" s="77" t="s">
        <v>1598</v>
      </c>
      <c r="F535" s="104">
        <v>2817</v>
      </c>
      <c r="G535" s="105">
        <f t="shared" si="0"/>
        <v>137</v>
      </c>
      <c r="H535" s="104">
        <v>137</v>
      </c>
      <c r="I535" s="104">
        <v>0</v>
      </c>
      <c r="J535" s="104">
        <v>2034</v>
      </c>
      <c r="K535" s="80">
        <f t="shared" si="1"/>
        <v>0</v>
      </c>
      <c r="L535" s="104">
        <v>0</v>
      </c>
      <c r="M535" s="104">
        <v>0</v>
      </c>
      <c r="N535" s="104">
        <v>2239</v>
      </c>
      <c r="O535" s="104">
        <v>1702</v>
      </c>
      <c r="P535" s="104">
        <v>5059</v>
      </c>
      <c r="Q535" s="104">
        <v>1654</v>
      </c>
      <c r="R535" s="104">
        <v>12149</v>
      </c>
      <c r="S535" s="104">
        <v>3493</v>
      </c>
      <c r="T535" s="77"/>
      <c r="U535" s="77"/>
      <c r="V535" s="77"/>
      <c r="W535" s="77"/>
      <c r="X535" s="77"/>
    </row>
    <row r="536" spans="1:24" ht="12.75" hidden="1" customHeight="1" x14ac:dyDescent="0.15">
      <c r="A536" s="77" t="s">
        <v>284</v>
      </c>
      <c r="B536" s="77" t="s">
        <v>273</v>
      </c>
      <c r="C536" s="77" t="s">
        <v>144</v>
      </c>
      <c r="D536" s="103">
        <v>2015</v>
      </c>
      <c r="E536" s="77" t="s">
        <v>1598</v>
      </c>
      <c r="F536" s="104">
        <v>2817</v>
      </c>
      <c r="G536" s="105">
        <f t="shared" si="0"/>
        <v>22</v>
      </c>
      <c r="H536" s="104">
        <v>22</v>
      </c>
      <c r="I536" s="104">
        <v>0</v>
      </c>
      <c r="J536" s="104">
        <v>2034</v>
      </c>
      <c r="K536" s="80">
        <f t="shared" si="1"/>
        <v>1</v>
      </c>
      <c r="L536" s="104">
        <v>1</v>
      </c>
      <c r="M536" s="104">
        <v>0</v>
      </c>
      <c r="N536" s="104">
        <v>2239</v>
      </c>
      <c r="O536" s="104">
        <v>4531</v>
      </c>
      <c r="P536" s="104">
        <v>5059</v>
      </c>
      <c r="Q536" s="104">
        <v>1645</v>
      </c>
      <c r="R536" s="104">
        <v>12149</v>
      </c>
      <c r="S536" s="104">
        <v>6199</v>
      </c>
      <c r="T536" s="77"/>
      <c r="U536" s="77"/>
      <c r="V536" s="77"/>
      <c r="W536" s="77"/>
      <c r="X536" s="77"/>
    </row>
    <row r="537" spans="1:24" ht="12.75" hidden="1" customHeight="1" x14ac:dyDescent="0.15">
      <c r="A537" s="77" t="s">
        <v>284</v>
      </c>
      <c r="B537" s="77" t="s">
        <v>273</v>
      </c>
      <c r="C537" s="77" t="s">
        <v>144</v>
      </c>
      <c r="D537" s="103">
        <v>2016</v>
      </c>
      <c r="E537" s="77" t="s">
        <v>1598</v>
      </c>
      <c r="F537" s="104">
        <v>2817</v>
      </c>
      <c r="G537" s="105">
        <f t="shared" si="0"/>
        <v>724</v>
      </c>
      <c r="H537" s="104">
        <v>724</v>
      </c>
      <c r="I537" s="104">
        <v>0</v>
      </c>
      <c r="J537" s="104">
        <v>2034</v>
      </c>
      <c r="K537" s="80">
        <f t="shared" si="1"/>
        <v>2</v>
      </c>
      <c r="L537" s="104">
        <v>2</v>
      </c>
      <c r="M537" s="104">
        <v>0</v>
      </c>
      <c r="N537" s="104">
        <v>2239</v>
      </c>
      <c r="O537" s="104">
        <v>4582</v>
      </c>
      <c r="P537" s="104">
        <v>5059</v>
      </c>
      <c r="Q537" s="104">
        <v>2987</v>
      </c>
      <c r="R537" s="104">
        <v>12149</v>
      </c>
      <c r="S537" s="104">
        <v>8295</v>
      </c>
      <c r="T537" s="77"/>
      <c r="U537" s="77"/>
      <c r="V537" s="77"/>
      <c r="W537" s="77"/>
      <c r="X537" s="77"/>
    </row>
    <row r="538" spans="1:24" ht="12.75" hidden="1" customHeight="1" x14ac:dyDescent="0.15">
      <c r="A538" s="77" t="s">
        <v>284</v>
      </c>
      <c r="B538" s="77" t="s">
        <v>273</v>
      </c>
      <c r="C538" s="77" t="s">
        <v>144</v>
      </c>
      <c r="D538" s="103">
        <v>2017</v>
      </c>
      <c r="E538" s="77" t="s">
        <v>1598</v>
      </c>
      <c r="F538" s="104">
        <v>2817</v>
      </c>
      <c r="G538" s="105">
        <f t="shared" si="0"/>
        <v>24</v>
      </c>
      <c r="H538" s="104">
        <v>24</v>
      </c>
      <c r="I538" s="104">
        <v>0</v>
      </c>
      <c r="J538" s="104">
        <v>2034</v>
      </c>
      <c r="K538" s="80">
        <f t="shared" si="1"/>
        <v>0</v>
      </c>
      <c r="L538" s="104">
        <v>0</v>
      </c>
      <c r="M538" s="104">
        <v>0</v>
      </c>
      <c r="N538" s="104">
        <v>2239</v>
      </c>
      <c r="O538" s="104">
        <v>2158</v>
      </c>
      <c r="P538" s="104">
        <v>5059</v>
      </c>
      <c r="Q538" s="104">
        <v>2396</v>
      </c>
      <c r="R538" s="104">
        <v>12149</v>
      </c>
      <c r="S538" s="104">
        <v>4578</v>
      </c>
      <c r="T538" s="77"/>
      <c r="U538" s="77"/>
      <c r="V538" s="77"/>
      <c r="W538" s="77"/>
      <c r="X538" s="77"/>
    </row>
    <row r="539" spans="1:24" ht="12.75" hidden="1" customHeight="1" x14ac:dyDescent="0.15">
      <c r="A539" s="77" t="s">
        <v>194</v>
      </c>
      <c r="B539" s="77" t="s">
        <v>168</v>
      </c>
      <c r="C539" s="77" t="s">
        <v>144</v>
      </c>
      <c r="D539" s="103">
        <v>2017</v>
      </c>
      <c r="E539" s="77" t="s">
        <v>1598</v>
      </c>
      <c r="F539" s="104">
        <v>4</v>
      </c>
      <c r="G539" s="105">
        <f t="shared" si="0"/>
        <v>3</v>
      </c>
      <c r="H539" s="104">
        <v>3</v>
      </c>
      <c r="I539" s="104">
        <v>0</v>
      </c>
      <c r="J539" s="104">
        <v>2</v>
      </c>
      <c r="K539" s="80">
        <f t="shared" si="1"/>
        <v>2</v>
      </c>
      <c r="L539" s="104">
        <v>2</v>
      </c>
      <c r="M539" s="104">
        <v>0</v>
      </c>
      <c r="N539" s="104">
        <v>2</v>
      </c>
      <c r="O539" s="104">
        <v>4</v>
      </c>
      <c r="P539" s="104">
        <v>7</v>
      </c>
      <c r="Q539" s="104">
        <v>0</v>
      </c>
      <c r="R539" s="104">
        <v>15</v>
      </c>
      <c r="S539" s="104">
        <v>9</v>
      </c>
      <c r="T539" s="77"/>
      <c r="U539" s="77"/>
      <c r="V539" s="77"/>
      <c r="W539" s="77"/>
      <c r="X539" s="77"/>
    </row>
    <row r="540" spans="1:24" ht="12.75" hidden="1" customHeight="1" x14ac:dyDescent="0.15">
      <c r="A540" s="77" t="s">
        <v>86</v>
      </c>
      <c r="B540" s="77" t="s">
        <v>85</v>
      </c>
      <c r="C540" s="77" t="s">
        <v>83</v>
      </c>
      <c r="D540" s="103">
        <v>2014</v>
      </c>
      <c r="E540" s="77" t="s">
        <v>1598</v>
      </c>
      <c r="F540" s="104">
        <v>4</v>
      </c>
      <c r="G540" s="105">
        <f t="shared" si="0"/>
        <v>0</v>
      </c>
      <c r="H540" s="104">
        <v>0</v>
      </c>
      <c r="I540" s="104">
        <v>0</v>
      </c>
      <c r="J540" s="104">
        <v>3</v>
      </c>
      <c r="K540" s="80">
        <f t="shared" si="1"/>
        <v>0</v>
      </c>
      <c r="L540" s="104">
        <v>0</v>
      </c>
      <c r="M540" s="104">
        <v>0</v>
      </c>
      <c r="N540" s="104">
        <v>4</v>
      </c>
      <c r="O540" s="104">
        <v>1</v>
      </c>
      <c r="P540" s="104">
        <v>8</v>
      </c>
      <c r="Q540" s="104">
        <v>0</v>
      </c>
      <c r="R540" s="104">
        <v>19</v>
      </c>
      <c r="S540" s="104">
        <v>1</v>
      </c>
      <c r="T540" s="77"/>
      <c r="U540" s="77"/>
      <c r="V540" s="77"/>
      <c r="W540" s="77"/>
      <c r="X540" s="77"/>
    </row>
    <row r="541" spans="1:24" ht="12.75" hidden="1" customHeight="1" x14ac:dyDescent="0.15">
      <c r="A541" s="77" t="s">
        <v>86</v>
      </c>
      <c r="B541" s="77" t="s">
        <v>85</v>
      </c>
      <c r="C541" s="77" t="s">
        <v>83</v>
      </c>
      <c r="D541" s="103">
        <v>2015</v>
      </c>
      <c r="E541" s="77" t="s">
        <v>1598</v>
      </c>
      <c r="F541" s="104">
        <v>4</v>
      </c>
      <c r="G541" s="105">
        <f t="shared" si="0"/>
        <v>0</v>
      </c>
      <c r="H541" s="104">
        <v>0</v>
      </c>
      <c r="I541" s="104">
        <v>0</v>
      </c>
      <c r="J541" s="104">
        <v>3</v>
      </c>
      <c r="K541" s="80">
        <f t="shared" si="1"/>
        <v>0</v>
      </c>
      <c r="L541" s="104">
        <v>0</v>
      </c>
      <c r="M541" s="104">
        <v>0</v>
      </c>
      <c r="N541" s="104">
        <v>4</v>
      </c>
      <c r="O541" s="104">
        <v>11</v>
      </c>
      <c r="P541" s="104">
        <v>8</v>
      </c>
      <c r="Q541" s="104">
        <v>0</v>
      </c>
      <c r="R541" s="104">
        <v>19</v>
      </c>
      <c r="S541" s="104">
        <v>11</v>
      </c>
      <c r="T541" s="77"/>
      <c r="U541" s="77"/>
      <c r="V541" s="77"/>
      <c r="W541" s="77"/>
      <c r="X541" s="77"/>
    </row>
    <row r="542" spans="1:24" ht="12.75" hidden="1" customHeight="1" x14ac:dyDescent="0.15">
      <c r="A542" s="77" t="s">
        <v>86</v>
      </c>
      <c r="B542" s="77" t="s">
        <v>85</v>
      </c>
      <c r="C542" s="77" t="s">
        <v>83</v>
      </c>
      <c r="D542" s="103">
        <v>2016</v>
      </c>
      <c r="E542" s="77" t="s">
        <v>1598</v>
      </c>
      <c r="F542" s="104">
        <v>4</v>
      </c>
      <c r="G542" s="105">
        <f t="shared" si="0"/>
        <v>0</v>
      </c>
      <c r="H542" s="104">
        <v>0</v>
      </c>
      <c r="I542" s="104">
        <v>0</v>
      </c>
      <c r="J542" s="104">
        <v>3</v>
      </c>
      <c r="K542" s="80">
        <f t="shared" si="1"/>
        <v>0</v>
      </c>
      <c r="L542" s="104">
        <v>0</v>
      </c>
      <c r="M542" s="104">
        <v>0</v>
      </c>
      <c r="N542" s="104">
        <v>4</v>
      </c>
      <c r="O542" s="104">
        <v>4</v>
      </c>
      <c r="P542" s="104">
        <v>8</v>
      </c>
      <c r="Q542" s="104">
        <v>0</v>
      </c>
      <c r="R542" s="104">
        <v>19</v>
      </c>
      <c r="S542" s="104">
        <v>4</v>
      </c>
      <c r="T542" s="77"/>
      <c r="U542" s="77"/>
      <c r="V542" s="77"/>
      <c r="W542" s="77"/>
      <c r="X542" s="77"/>
    </row>
    <row r="543" spans="1:24" ht="12.75" hidden="1" customHeight="1" x14ac:dyDescent="0.15">
      <c r="A543" s="77" t="s">
        <v>86</v>
      </c>
      <c r="B543" s="77" t="s">
        <v>85</v>
      </c>
      <c r="C543" s="77" t="s">
        <v>83</v>
      </c>
      <c r="D543" s="103">
        <v>2017</v>
      </c>
      <c r="E543" s="77" t="s">
        <v>1598</v>
      </c>
      <c r="F543" s="104">
        <v>4</v>
      </c>
      <c r="G543" s="105">
        <f t="shared" si="0"/>
        <v>0</v>
      </c>
      <c r="H543" s="104">
        <v>0</v>
      </c>
      <c r="I543" s="104">
        <v>0</v>
      </c>
      <c r="J543" s="104">
        <v>3</v>
      </c>
      <c r="K543" s="80">
        <f t="shared" si="1"/>
        <v>0</v>
      </c>
      <c r="L543" s="104">
        <v>0</v>
      </c>
      <c r="M543" s="104">
        <v>0</v>
      </c>
      <c r="N543" s="104">
        <v>4</v>
      </c>
      <c r="O543" s="104">
        <v>13</v>
      </c>
      <c r="P543" s="104">
        <v>8</v>
      </c>
      <c r="Q543" s="104">
        <v>0</v>
      </c>
      <c r="R543" s="104">
        <v>19</v>
      </c>
      <c r="S543" s="104">
        <v>13</v>
      </c>
      <c r="T543" s="77"/>
      <c r="U543" s="77"/>
      <c r="V543" s="77"/>
      <c r="W543" s="77"/>
      <c r="X543" s="77"/>
    </row>
    <row r="544" spans="1:24" ht="12.75" hidden="1" customHeight="1" x14ac:dyDescent="0.15">
      <c r="A544" s="77" t="s">
        <v>158</v>
      </c>
      <c r="B544" s="77" t="s">
        <v>154</v>
      </c>
      <c r="C544" s="77" t="s">
        <v>128</v>
      </c>
      <c r="D544" s="103">
        <v>2015</v>
      </c>
      <c r="E544" s="77" t="s">
        <v>1598</v>
      </c>
      <c r="F544" s="104">
        <v>4888</v>
      </c>
      <c r="G544" s="105">
        <f t="shared" si="0"/>
        <v>0</v>
      </c>
      <c r="H544" s="104">
        <v>0</v>
      </c>
      <c r="I544" s="104">
        <v>0</v>
      </c>
      <c r="J544" s="104">
        <v>3107</v>
      </c>
      <c r="K544" s="80">
        <f t="shared" si="1"/>
        <v>0</v>
      </c>
      <c r="L544" s="104">
        <v>0</v>
      </c>
      <c r="M544" s="104">
        <v>0</v>
      </c>
      <c r="N544" s="104">
        <v>3126</v>
      </c>
      <c r="O544" s="104">
        <v>0</v>
      </c>
      <c r="P544" s="104">
        <v>10462</v>
      </c>
      <c r="Q544" s="104">
        <v>0</v>
      </c>
      <c r="R544" s="104">
        <v>21583</v>
      </c>
      <c r="S544" s="104">
        <v>0</v>
      </c>
      <c r="T544" s="77"/>
      <c r="U544" s="77"/>
      <c r="V544" s="77"/>
      <c r="W544" s="77"/>
      <c r="X544" s="77"/>
    </row>
    <row r="545" spans="1:24" ht="12.75" hidden="1" customHeight="1" x14ac:dyDescent="0.15">
      <c r="A545" s="77" t="s">
        <v>158</v>
      </c>
      <c r="B545" s="77" t="s">
        <v>154</v>
      </c>
      <c r="C545" s="77" t="s">
        <v>128</v>
      </c>
      <c r="D545" s="103">
        <v>2016</v>
      </c>
      <c r="E545" s="77" t="s">
        <v>1598</v>
      </c>
      <c r="F545" s="104">
        <v>4888</v>
      </c>
      <c r="G545" s="105">
        <f t="shared" si="0"/>
        <v>103</v>
      </c>
      <c r="H545" s="104">
        <v>103</v>
      </c>
      <c r="I545" s="104">
        <v>0</v>
      </c>
      <c r="J545" s="104">
        <v>3107</v>
      </c>
      <c r="K545" s="80">
        <f t="shared" si="1"/>
        <v>57</v>
      </c>
      <c r="L545" s="104">
        <v>57</v>
      </c>
      <c r="M545" s="104">
        <v>0</v>
      </c>
      <c r="N545" s="104">
        <v>3126</v>
      </c>
      <c r="O545" s="104">
        <v>0</v>
      </c>
      <c r="P545" s="104">
        <v>10462</v>
      </c>
      <c r="Q545" s="104">
        <v>3</v>
      </c>
      <c r="R545" s="104">
        <v>21583</v>
      </c>
      <c r="S545" s="104">
        <v>163</v>
      </c>
      <c r="T545" s="77"/>
      <c r="U545" s="77"/>
      <c r="V545" s="77"/>
      <c r="W545" s="77"/>
      <c r="X545" s="77"/>
    </row>
    <row r="546" spans="1:24" ht="12.75" hidden="1" customHeight="1" x14ac:dyDescent="0.15">
      <c r="A546" s="77" t="s">
        <v>158</v>
      </c>
      <c r="B546" s="77" t="s">
        <v>154</v>
      </c>
      <c r="C546" s="77" t="s">
        <v>128</v>
      </c>
      <c r="D546" s="103">
        <v>2017</v>
      </c>
      <c r="E546" s="77" t="s">
        <v>1598</v>
      </c>
      <c r="F546" s="104">
        <v>4888</v>
      </c>
      <c r="G546" s="105">
        <f t="shared" si="0"/>
        <v>0</v>
      </c>
      <c r="H546" s="104">
        <v>0</v>
      </c>
      <c r="I546" s="104">
        <v>0</v>
      </c>
      <c r="J546" s="104">
        <v>3107</v>
      </c>
      <c r="K546" s="80">
        <f t="shared" si="1"/>
        <v>0</v>
      </c>
      <c r="L546" s="104">
        <v>0</v>
      </c>
      <c r="M546" s="104">
        <v>0</v>
      </c>
      <c r="N546" s="104">
        <v>3126</v>
      </c>
      <c r="O546" s="104">
        <v>0</v>
      </c>
      <c r="P546" s="104">
        <v>10462</v>
      </c>
      <c r="Q546" s="104">
        <v>0</v>
      </c>
      <c r="R546" s="104">
        <v>21583</v>
      </c>
      <c r="S546" s="104">
        <v>0</v>
      </c>
      <c r="T546" s="77"/>
      <c r="U546" s="77"/>
      <c r="V546" s="77"/>
      <c r="W546" s="77"/>
      <c r="X546" s="77"/>
    </row>
    <row r="547" spans="1:24" ht="12.75" hidden="1" customHeight="1" x14ac:dyDescent="0.15">
      <c r="A547" s="77" t="s">
        <v>258</v>
      </c>
      <c r="B547" s="77" t="s">
        <v>257</v>
      </c>
      <c r="C547" s="77" t="s">
        <v>128</v>
      </c>
      <c r="D547" s="103">
        <v>2015</v>
      </c>
      <c r="E547" s="77" t="s">
        <v>1598</v>
      </c>
      <c r="F547" s="104">
        <v>43</v>
      </c>
      <c r="G547" s="105">
        <f t="shared" si="0"/>
        <v>0</v>
      </c>
      <c r="H547" s="104">
        <v>0</v>
      </c>
      <c r="I547" s="104">
        <v>0</v>
      </c>
      <c r="J547" s="104">
        <v>28</v>
      </c>
      <c r="K547" s="80">
        <f t="shared" si="1"/>
        <v>0</v>
      </c>
      <c r="L547" s="104">
        <v>0</v>
      </c>
      <c r="M547" s="104">
        <v>0</v>
      </c>
      <c r="N547" s="104">
        <v>33</v>
      </c>
      <c r="O547" s="104">
        <v>0</v>
      </c>
      <c r="P547" s="104">
        <v>76</v>
      </c>
      <c r="Q547" s="104">
        <v>25</v>
      </c>
      <c r="R547" s="104">
        <v>180</v>
      </c>
      <c r="S547" s="104">
        <v>25</v>
      </c>
      <c r="T547" s="77"/>
      <c r="U547" s="77"/>
      <c r="V547" s="77"/>
      <c r="W547" s="77"/>
      <c r="X547" s="77"/>
    </row>
    <row r="548" spans="1:24" ht="12.75" hidden="1" customHeight="1" x14ac:dyDescent="0.15">
      <c r="A548" s="77" t="s">
        <v>258</v>
      </c>
      <c r="B548" s="77" t="s">
        <v>257</v>
      </c>
      <c r="C548" s="77" t="s">
        <v>128</v>
      </c>
      <c r="D548" s="103">
        <v>2016</v>
      </c>
      <c r="E548" s="77" t="s">
        <v>1598</v>
      </c>
      <c r="F548" s="104">
        <v>43</v>
      </c>
      <c r="G548" s="105">
        <f t="shared" si="0"/>
        <v>0</v>
      </c>
      <c r="H548" s="104">
        <v>0</v>
      </c>
      <c r="I548" s="104">
        <v>0</v>
      </c>
      <c r="J548" s="104">
        <v>28</v>
      </c>
      <c r="K548" s="80">
        <f t="shared" si="1"/>
        <v>4</v>
      </c>
      <c r="L548" s="104">
        <v>4</v>
      </c>
      <c r="M548" s="104">
        <v>0</v>
      </c>
      <c r="N548" s="104">
        <v>33</v>
      </c>
      <c r="O548" s="104">
        <v>1</v>
      </c>
      <c r="P548" s="104">
        <v>76</v>
      </c>
      <c r="Q548" s="104">
        <v>30</v>
      </c>
      <c r="R548" s="104">
        <v>180</v>
      </c>
      <c r="S548" s="104">
        <v>35</v>
      </c>
      <c r="T548" s="77"/>
      <c r="U548" s="77"/>
      <c r="V548" s="77"/>
      <c r="W548" s="77"/>
      <c r="X548" s="77"/>
    </row>
    <row r="549" spans="1:24" ht="12.75" hidden="1" customHeight="1" x14ac:dyDescent="0.15">
      <c r="A549" s="77" t="s">
        <v>258</v>
      </c>
      <c r="B549" s="77" t="s">
        <v>257</v>
      </c>
      <c r="C549" s="77" t="s">
        <v>128</v>
      </c>
      <c r="D549" s="103">
        <v>2017</v>
      </c>
      <c r="E549" s="77" t="s">
        <v>1598</v>
      </c>
      <c r="F549" s="104">
        <v>43</v>
      </c>
      <c r="G549" s="105">
        <f t="shared" si="0"/>
        <v>0</v>
      </c>
      <c r="H549" s="104">
        <v>0</v>
      </c>
      <c r="I549" s="104">
        <v>0</v>
      </c>
      <c r="J549" s="104">
        <v>28</v>
      </c>
      <c r="K549" s="80">
        <f t="shared" si="1"/>
        <v>2</v>
      </c>
      <c r="L549" s="104">
        <v>2</v>
      </c>
      <c r="M549" s="104">
        <v>0</v>
      </c>
      <c r="N549" s="104">
        <v>33</v>
      </c>
      <c r="O549" s="104">
        <v>5</v>
      </c>
      <c r="P549" s="104">
        <v>76</v>
      </c>
      <c r="Q549" s="104">
        <v>31</v>
      </c>
      <c r="R549" s="104">
        <v>180</v>
      </c>
      <c r="S549" s="104">
        <v>38</v>
      </c>
      <c r="T549" s="77"/>
      <c r="U549" s="77"/>
      <c r="V549" s="77"/>
      <c r="W549" s="77"/>
      <c r="X549" s="77"/>
    </row>
    <row r="550" spans="1:24" ht="12.75" hidden="1" customHeight="1" x14ac:dyDescent="0.15">
      <c r="A550" s="77" t="s">
        <v>165</v>
      </c>
      <c r="B550" s="77" t="s">
        <v>162</v>
      </c>
      <c r="C550" s="77" t="s">
        <v>163</v>
      </c>
      <c r="D550" s="103">
        <v>2017</v>
      </c>
      <c r="E550" s="77" t="s">
        <v>1598</v>
      </c>
      <c r="F550" s="104">
        <v>186</v>
      </c>
      <c r="G550" s="105">
        <f t="shared" si="0"/>
        <v>0</v>
      </c>
      <c r="H550" s="104">
        <v>0</v>
      </c>
      <c r="I550" s="104">
        <v>0</v>
      </c>
      <c r="J550" s="104">
        <v>138</v>
      </c>
      <c r="K550" s="80">
        <f t="shared" si="1"/>
        <v>8</v>
      </c>
      <c r="L550" s="104">
        <v>8</v>
      </c>
      <c r="M550" s="104">
        <v>0</v>
      </c>
      <c r="N550" s="104">
        <v>147</v>
      </c>
      <c r="O550" s="104">
        <v>1</v>
      </c>
      <c r="P550" s="104">
        <v>347</v>
      </c>
      <c r="Q550" s="104">
        <v>8</v>
      </c>
      <c r="R550" s="104">
        <v>818</v>
      </c>
      <c r="S550" s="104">
        <v>17</v>
      </c>
      <c r="T550" s="77"/>
      <c r="U550" s="77"/>
      <c r="V550" s="77"/>
      <c r="W550" s="77"/>
      <c r="X550" s="77"/>
    </row>
    <row r="551" spans="1:24" ht="12.75" hidden="1" customHeight="1" x14ac:dyDescent="0.15">
      <c r="A551" s="77" t="s">
        <v>195</v>
      </c>
      <c r="B551" s="77" t="s">
        <v>168</v>
      </c>
      <c r="C551" s="77" t="s">
        <v>144</v>
      </c>
      <c r="D551" s="103">
        <v>2014</v>
      </c>
      <c r="E551" s="77" t="s">
        <v>1598</v>
      </c>
      <c r="F551" s="104">
        <v>92</v>
      </c>
      <c r="G551" s="105">
        <f t="shared" si="0"/>
        <v>0</v>
      </c>
      <c r="H551" s="104">
        <v>0</v>
      </c>
      <c r="I551" s="104">
        <v>0</v>
      </c>
      <c r="J551" s="104">
        <v>57</v>
      </c>
      <c r="K551" s="80">
        <f t="shared" si="1"/>
        <v>0</v>
      </c>
      <c r="L551" s="104">
        <v>0</v>
      </c>
      <c r="M551" s="104">
        <v>0</v>
      </c>
      <c r="N551" s="104">
        <v>62</v>
      </c>
      <c r="O551" s="104">
        <v>0</v>
      </c>
      <c r="P551" s="104">
        <v>132</v>
      </c>
      <c r="Q551" s="104">
        <v>5</v>
      </c>
      <c r="R551" s="104">
        <v>343</v>
      </c>
      <c r="S551" s="104">
        <v>5</v>
      </c>
      <c r="T551" s="77"/>
      <c r="U551" s="77"/>
      <c r="V551" s="77"/>
      <c r="W551" s="77"/>
      <c r="X551" s="77"/>
    </row>
    <row r="552" spans="1:24" ht="12.75" hidden="1" customHeight="1" x14ac:dyDescent="0.15">
      <c r="A552" s="77" t="s">
        <v>195</v>
      </c>
      <c r="B552" s="77" t="s">
        <v>168</v>
      </c>
      <c r="C552" s="77" t="s">
        <v>144</v>
      </c>
      <c r="D552" s="103">
        <v>2015</v>
      </c>
      <c r="E552" s="77" t="s">
        <v>1598</v>
      </c>
      <c r="F552" s="104">
        <v>92</v>
      </c>
      <c r="G552" s="105">
        <f t="shared" si="0"/>
        <v>0</v>
      </c>
      <c r="H552" s="104">
        <v>0</v>
      </c>
      <c r="I552" s="104">
        <v>0</v>
      </c>
      <c r="J552" s="104">
        <v>57</v>
      </c>
      <c r="K552" s="80">
        <f t="shared" si="1"/>
        <v>0</v>
      </c>
      <c r="L552" s="104">
        <v>0</v>
      </c>
      <c r="M552" s="104">
        <v>0</v>
      </c>
      <c r="N552" s="104">
        <v>62</v>
      </c>
      <c r="O552" s="104">
        <v>0</v>
      </c>
      <c r="P552" s="104">
        <v>132</v>
      </c>
      <c r="Q552" s="104">
        <v>18</v>
      </c>
      <c r="R552" s="104">
        <v>343</v>
      </c>
      <c r="S552" s="104">
        <v>18</v>
      </c>
      <c r="T552" s="77"/>
      <c r="U552" s="77"/>
      <c r="V552" s="77"/>
      <c r="W552" s="77"/>
      <c r="X552" s="77"/>
    </row>
    <row r="553" spans="1:24" ht="12.75" hidden="1" customHeight="1" x14ac:dyDescent="0.15">
      <c r="A553" s="77" t="s">
        <v>195</v>
      </c>
      <c r="B553" s="77" t="s">
        <v>168</v>
      </c>
      <c r="C553" s="77" t="s">
        <v>144</v>
      </c>
      <c r="D553" s="103">
        <v>2016</v>
      </c>
      <c r="E553" s="77" t="s">
        <v>1598</v>
      </c>
      <c r="F553" s="104">
        <v>92</v>
      </c>
      <c r="G553" s="105">
        <f t="shared" si="0"/>
        <v>0</v>
      </c>
      <c r="H553" s="104">
        <v>0</v>
      </c>
      <c r="I553" s="104">
        <v>0</v>
      </c>
      <c r="J553" s="104">
        <v>57</v>
      </c>
      <c r="K553" s="80">
        <f t="shared" si="1"/>
        <v>0</v>
      </c>
      <c r="L553" s="104">
        <v>0</v>
      </c>
      <c r="M553" s="104">
        <v>0</v>
      </c>
      <c r="N553" s="104">
        <v>62</v>
      </c>
      <c r="O553" s="104">
        <v>0</v>
      </c>
      <c r="P553" s="104">
        <v>132</v>
      </c>
      <c r="Q553" s="104">
        <v>0</v>
      </c>
      <c r="R553" s="104">
        <v>343</v>
      </c>
      <c r="S553" s="104">
        <v>0</v>
      </c>
      <c r="T553" s="77"/>
      <c r="U553" s="77"/>
      <c r="V553" s="77"/>
      <c r="W553" s="77"/>
      <c r="X553" s="77"/>
    </row>
    <row r="554" spans="1:24" ht="12.75" hidden="1" customHeight="1" x14ac:dyDescent="0.15">
      <c r="A554" s="77" t="s">
        <v>195</v>
      </c>
      <c r="B554" s="77" t="s">
        <v>168</v>
      </c>
      <c r="C554" s="77" t="s">
        <v>144</v>
      </c>
      <c r="D554" s="103">
        <v>2017</v>
      </c>
      <c r="E554" s="77" t="s">
        <v>1598</v>
      </c>
      <c r="F554" s="104">
        <v>92</v>
      </c>
      <c r="G554" s="105">
        <f t="shared" si="0"/>
        <v>0</v>
      </c>
      <c r="H554" s="104">
        <v>0</v>
      </c>
      <c r="I554" s="104">
        <v>0</v>
      </c>
      <c r="J554" s="104">
        <v>57</v>
      </c>
      <c r="K554" s="80">
        <f t="shared" si="1"/>
        <v>0</v>
      </c>
      <c r="L554" s="104">
        <v>0</v>
      </c>
      <c r="M554" s="104">
        <v>0</v>
      </c>
      <c r="N554" s="104">
        <v>62</v>
      </c>
      <c r="O554" s="104">
        <v>0</v>
      </c>
      <c r="P554" s="104">
        <v>132</v>
      </c>
      <c r="Q554" s="104">
        <v>11</v>
      </c>
      <c r="R554" s="104">
        <v>343</v>
      </c>
      <c r="S554" s="104">
        <v>11</v>
      </c>
      <c r="T554" s="77"/>
      <c r="U554" s="77"/>
      <c r="V554" s="77"/>
      <c r="W554" s="77"/>
      <c r="X554" s="77"/>
    </row>
    <row r="555" spans="1:24" ht="12.75" hidden="1" customHeight="1" x14ac:dyDescent="0.15">
      <c r="A555" s="77" t="s">
        <v>285</v>
      </c>
      <c r="B555" s="77" t="s">
        <v>273</v>
      </c>
      <c r="C555" s="77" t="s">
        <v>144</v>
      </c>
      <c r="D555" s="103">
        <v>2014</v>
      </c>
      <c r="E555" s="77" t="s">
        <v>1598</v>
      </c>
      <c r="F555" s="104">
        <v>1</v>
      </c>
      <c r="G555" s="105">
        <f t="shared" si="0"/>
        <v>0</v>
      </c>
      <c r="H555" s="104">
        <v>0</v>
      </c>
      <c r="I555" s="104">
        <v>0</v>
      </c>
      <c r="J555" s="104">
        <v>77</v>
      </c>
      <c r="K555" s="80">
        <f t="shared" si="1"/>
        <v>0</v>
      </c>
      <c r="L555" s="104">
        <v>0</v>
      </c>
      <c r="M555" s="104">
        <v>0</v>
      </c>
      <c r="N555" s="104">
        <v>1</v>
      </c>
      <c r="O555" s="104">
        <v>7</v>
      </c>
      <c r="P555" s="104">
        <v>1</v>
      </c>
      <c r="Q555" s="104">
        <v>0</v>
      </c>
      <c r="R555" s="104">
        <v>80</v>
      </c>
      <c r="S555" s="104">
        <v>7</v>
      </c>
      <c r="T555" s="77"/>
      <c r="U555" s="77"/>
      <c r="V555" s="77"/>
      <c r="W555" s="77"/>
      <c r="X555" s="77"/>
    </row>
    <row r="556" spans="1:24" ht="12.75" hidden="1" customHeight="1" x14ac:dyDescent="0.15">
      <c r="A556" s="77" t="s">
        <v>285</v>
      </c>
      <c r="B556" s="77" t="s">
        <v>273</v>
      </c>
      <c r="C556" s="77" t="s">
        <v>144</v>
      </c>
      <c r="D556" s="103">
        <v>2015</v>
      </c>
      <c r="E556" s="77" t="s">
        <v>1598</v>
      </c>
      <c r="F556" s="104">
        <v>1</v>
      </c>
      <c r="G556" s="105">
        <f t="shared" si="0"/>
        <v>0</v>
      </c>
      <c r="H556" s="104">
        <v>0</v>
      </c>
      <c r="I556" s="104">
        <v>0</v>
      </c>
      <c r="J556" s="104">
        <v>77</v>
      </c>
      <c r="K556" s="80">
        <f t="shared" si="1"/>
        <v>3</v>
      </c>
      <c r="L556" s="104">
        <v>3</v>
      </c>
      <c r="M556" s="104">
        <v>0</v>
      </c>
      <c r="N556" s="104">
        <v>1</v>
      </c>
      <c r="O556" s="104">
        <v>4</v>
      </c>
      <c r="P556" s="104">
        <v>1</v>
      </c>
      <c r="Q556" s="104">
        <v>22</v>
      </c>
      <c r="R556" s="104">
        <v>80</v>
      </c>
      <c r="S556" s="104">
        <v>29</v>
      </c>
      <c r="T556" s="77"/>
      <c r="U556" s="77"/>
      <c r="V556" s="77"/>
      <c r="W556" s="77"/>
      <c r="X556" s="77"/>
    </row>
    <row r="557" spans="1:24" ht="12.75" hidden="1" customHeight="1" x14ac:dyDescent="0.15">
      <c r="A557" s="77" t="s">
        <v>436</v>
      </c>
      <c r="B557" s="77" t="s">
        <v>416</v>
      </c>
      <c r="C557" s="77" t="s">
        <v>417</v>
      </c>
      <c r="D557" s="103">
        <v>2013</v>
      </c>
      <c r="E557" s="77" t="s">
        <v>1598</v>
      </c>
      <c r="F557" s="104">
        <v>430</v>
      </c>
      <c r="G557" s="105">
        <f t="shared" si="0"/>
        <v>0</v>
      </c>
      <c r="H557" s="104">
        <v>0</v>
      </c>
      <c r="I557" s="104">
        <v>0</v>
      </c>
      <c r="J557" s="104">
        <v>326</v>
      </c>
      <c r="K557" s="80">
        <f t="shared" si="1"/>
        <v>0</v>
      </c>
      <c r="L557" s="104">
        <v>0</v>
      </c>
      <c r="M557" s="104">
        <v>0</v>
      </c>
      <c r="N557" s="104">
        <v>302</v>
      </c>
      <c r="O557" s="104">
        <v>0</v>
      </c>
      <c r="P557" s="104">
        <v>664</v>
      </c>
      <c r="Q557" s="104">
        <v>68</v>
      </c>
      <c r="R557" s="104">
        <v>1722</v>
      </c>
      <c r="S557" s="104">
        <v>68</v>
      </c>
      <c r="T557" s="77"/>
      <c r="U557" s="77"/>
      <c r="V557" s="77"/>
      <c r="W557" s="77"/>
      <c r="X557" s="77"/>
    </row>
    <row r="558" spans="1:24" ht="12.75" hidden="1" customHeight="1" x14ac:dyDescent="0.15">
      <c r="A558" s="77" t="s">
        <v>436</v>
      </c>
      <c r="B558" s="77" t="s">
        <v>416</v>
      </c>
      <c r="C558" s="77" t="s">
        <v>417</v>
      </c>
      <c r="D558" s="103">
        <v>2014</v>
      </c>
      <c r="E558" s="77" t="s">
        <v>1598</v>
      </c>
      <c r="F558" s="104">
        <v>430</v>
      </c>
      <c r="G558" s="105">
        <f t="shared" si="0"/>
        <v>0</v>
      </c>
      <c r="H558" s="104">
        <v>0</v>
      </c>
      <c r="I558" s="104">
        <v>0</v>
      </c>
      <c r="J558" s="104">
        <v>326</v>
      </c>
      <c r="K558" s="80">
        <f t="shared" si="1"/>
        <v>1</v>
      </c>
      <c r="L558" s="104">
        <v>1</v>
      </c>
      <c r="M558" s="104">
        <v>0</v>
      </c>
      <c r="N558" s="104">
        <v>302</v>
      </c>
      <c r="O558" s="104">
        <v>0</v>
      </c>
      <c r="P558" s="104">
        <v>664</v>
      </c>
      <c r="Q558" s="104">
        <v>310</v>
      </c>
      <c r="R558" s="104">
        <v>1722</v>
      </c>
      <c r="S558" s="104">
        <v>311</v>
      </c>
      <c r="T558" s="77"/>
      <c r="U558" s="77"/>
      <c r="V558" s="77"/>
      <c r="W558" s="77"/>
      <c r="X558" s="77"/>
    </row>
    <row r="559" spans="1:24" ht="12.75" hidden="1" customHeight="1" x14ac:dyDescent="0.15">
      <c r="A559" s="77" t="s">
        <v>436</v>
      </c>
      <c r="B559" s="77" t="s">
        <v>416</v>
      </c>
      <c r="C559" s="77" t="s">
        <v>417</v>
      </c>
      <c r="D559" s="103">
        <v>2015</v>
      </c>
      <c r="E559" s="77" t="s">
        <v>1598</v>
      </c>
      <c r="F559" s="104">
        <v>430</v>
      </c>
      <c r="G559" s="105">
        <f t="shared" si="0"/>
        <v>0</v>
      </c>
      <c r="H559" s="104">
        <v>0</v>
      </c>
      <c r="I559" s="104">
        <v>0</v>
      </c>
      <c r="J559" s="104">
        <v>326</v>
      </c>
      <c r="K559" s="80">
        <f t="shared" si="1"/>
        <v>1</v>
      </c>
      <c r="L559" s="104">
        <v>1</v>
      </c>
      <c r="M559" s="104">
        <v>0</v>
      </c>
      <c r="N559" s="104">
        <v>302</v>
      </c>
      <c r="O559" s="104">
        <v>0</v>
      </c>
      <c r="P559" s="104">
        <v>664</v>
      </c>
      <c r="Q559" s="104">
        <v>28</v>
      </c>
      <c r="R559" s="104">
        <v>1722</v>
      </c>
      <c r="S559" s="104">
        <v>29</v>
      </c>
      <c r="T559" s="77"/>
      <c r="U559" s="77"/>
      <c r="V559" s="77"/>
      <c r="W559" s="77"/>
      <c r="X559" s="77"/>
    </row>
    <row r="560" spans="1:24" ht="12.75" hidden="1" customHeight="1" x14ac:dyDescent="0.15">
      <c r="A560" s="77" t="s">
        <v>436</v>
      </c>
      <c r="B560" s="77" t="s">
        <v>416</v>
      </c>
      <c r="C560" s="77" t="s">
        <v>417</v>
      </c>
      <c r="D560" s="103">
        <v>2016</v>
      </c>
      <c r="E560" s="77" t="s">
        <v>1598</v>
      </c>
      <c r="F560" s="104">
        <v>430</v>
      </c>
      <c r="G560" s="105">
        <f t="shared" si="0"/>
        <v>0</v>
      </c>
      <c r="H560" s="104">
        <v>0</v>
      </c>
      <c r="I560" s="104">
        <v>0</v>
      </c>
      <c r="J560" s="104">
        <v>326</v>
      </c>
      <c r="K560" s="80">
        <f t="shared" si="1"/>
        <v>0</v>
      </c>
      <c r="L560" s="104">
        <v>0</v>
      </c>
      <c r="M560" s="104">
        <v>0</v>
      </c>
      <c r="N560" s="104">
        <v>302</v>
      </c>
      <c r="O560" s="104">
        <v>0</v>
      </c>
      <c r="P560" s="104">
        <v>664</v>
      </c>
      <c r="Q560" s="104">
        <v>106</v>
      </c>
      <c r="R560" s="104">
        <v>1722</v>
      </c>
      <c r="S560" s="104">
        <v>106</v>
      </c>
      <c r="T560" s="77"/>
      <c r="U560" s="77"/>
      <c r="V560" s="77"/>
      <c r="W560" s="77"/>
      <c r="X560" s="77"/>
    </row>
    <row r="561" spans="1:24" ht="12.75" hidden="1" customHeight="1" x14ac:dyDescent="0.15">
      <c r="A561" s="77" t="s">
        <v>436</v>
      </c>
      <c r="B561" s="77" t="s">
        <v>416</v>
      </c>
      <c r="C561" s="77" t="s">
        <v>417</v>
      </c>
      <c r="D561" s="103">
        <v>2017</v>
      </c>
      <c r="E561" s="77" t="s">
        <v>1598</v>
      </c>
      <c r="F561" s="104">
        <v>430</v>
      </c>
      <c r="G561" s="105">
        <f t="shared" si="0"/>
        <v>0</v>
      </c>
      <c r="H561" s="104">
        <v>0</v>
      </c>
      <c r="I561" s="104">
        <v>0</v>
      </c>
      <c r="J561" s="104">
        <v>326</v>
      </c>
      <c r="K561" s="80">
        <f t="shared" si="1"/>
        <v>7</v>
      </c>
      <c r="L561" s="104">
        <v>0</v>
      </c>
      <c r="M561" s="104">
        <v>7</v>
      </c>
      <c r="N561" s="104">
        <v>302</v>
      </c>
      <c r="O561" s="104">
        <v>0</v>
      </c>
      <c r="P561" s="104">
        <v>664</v>
      </c>
      <c r="Q561" s="104">
        <v>24</v>
      </c>
      <c r="R561" s="104">
        <v>1722</v>
      </c>
      <c r="S561" s="104">
        <v>31</v>
      </c>
      <c r="T561" s="77"/>
      <c r="U561" s="77"/>
      <c r="V561" s="77"/>
      <c r="W561" s="77"/>
      <c r="X561" s="77"/>
    </row>
    <row r="562" spans="1:24" ht="12.75" hidden="1" customHeight="1" x14ac:dyDescent="0.15">
      <c r="A562" s="77" t="s">
        <v>286</v>
      </c>
      <c r="B562" s="77" t="s">
        <v>273</v>
      </c>
      <c r="C562" s="77" t="s">
        <v>144</v>
      </c>
      <c r="D562" s="103">
        <v>2014</v>
      </c>
      <c r="E562" s="77" t="s">
        <v>1598</v>
      </c>
      <c r="F562" s="104">
        <v>2</v>
      </c>
      <c r="G562" s="105">
        <f t="shared" si="0"/>
        <v>0</v>
      </c>
      <c r="H562" s="104">
        <v>0</v>
      </c>
      <c r="I562" s="104">
        <v>0</v>
      </c>
      <c r="J562" s="104">
        <v>2</v>
      </c>
      <c r="K562" s="80">
        <f t="shared" si="1"/>
        <v>0</v>
      </c>
      <c r="L562" s="104">
        <v>0</v>
      </c>
      <c r="M562" s="104">
        <v>0</v>
      </c>
      <c r="N562" s="104">
        <v>2</v>
      </c>
      <c r="O562" s="104">
        <v>0</v>
      </c>
      <c r="P562" s="104">
        <v>3</v>
      </c>
      <c r="Q562" s="104">
        <v>0</v>
      </c>
      <c r="R562" s="104">
        <v>9</v>
      </c>
      <c r="S562" s="104">
        <v>0</v>
      </c>
      <c r="T562" s="77"/>
      <c r="U562" s="77"/>
      <c r="V562" s="77"/>
      <c r="W562" s="77"/>
      <c r="X562" s="77"/>
    </row>
    <row r="563" spans="1:24" ht="12.75" hidden="1" customHeight="1" x14ac:dyDescent="0.15">
      <c r="A563" s="77" t="s">
        <v>286</v>
      </c>
      <c r="B563" s="77" t="s">
        <v>273</v>
      </c>
      <c r="C563" s="77" t="s">
        <v>144</v>
      </c>
      <c r="D563" s="103">
        <v>2015</v>
      </c>
      <c r="E563" s="77" t="s">
        <v>1598</v>
      </c>
      <c r="F563" s="104">
        <v>2</v>
      </c>
      <c r="G563" s="105">
        <f t="shared" si="0"/>
        <v>0</v>
      </c>
      <c r="H563" s="104">
        <v>0</v>
      </c>
      <c r="I563" s="104">
        <v>0</v>
      </c>
      <c r="J563" s="104">
        <v>2</v>
      </c>
      <c r="K563" s="80">
        <f t="shared" si="1"/>
        <v>0</v>
      </c>
      <c r="L563" s="104">
        <v>0</v>
      </c>
      <c r="M563" s="104">
        <v>0</v>
      </c>
      <c r="N563" s="104">
        <v>2</v>
      </c>
      <c r="O563" s="104">
        <v>0</v>
      </c>
      <c r="P563" s="104">
        <v>3</v>
      </c>
      <c r="Q563" s="104">
        <v>0</v>
      </c>
      <c r="R563" s="104">
        <v>9</v>
      </c>
      <c r="S563" s="104">
        <v>0</v>
      </c>
      <c r="T563" s="77"/>
      <c r="U563" s="77"/>
      <c r="V563" s="77"/>
      <c r="W563" s="77"/>
      <c r="X563" s="77"/>
    </row>
    <row r="564" spans="1:24" ht="12.75" hidden="1" customHeight="1" x14ac:dyDescent="0.15">
      <c r="A564" s="77" t="s">
        <v>286</v>
      </c>
      <c r="B564" s="77" t="s">
        <v>273</v>
      </c>
      <c r="C564" s="77" t="s">
        <v>144</v>
      </c>
      <c r="D564" s="103">
        <v>2016</v>
      </c>
      <c r="E564" s="77" t="s">
        <v>1598</v>
      </c>
      <c r="F564" s="104">
        <v>2</v>
      </c>
      <c r="G564" s="105">
        <f t="shared" si="0"/>
        <v>0</v>
      </c>
      <c r="H564" s="104">
        <v>0</v>
      </c>
      <c r="I564" s="104">
        <v>0</v>
      </c>
      <c r="J564" s="104">
        <v>2</v>
      </c>
      <c r="K564" s="80">
        <f t="shared" si="1"/>
        <v>0</v>
      </c>
      <c r="L564" s="104">
        <v>0</v>
      </c>
      <c r="M564" s="104">
        <v>0</v>
      </c>
      <c r="N564" s="104">
        <v>2</v>
      </c>
      <c r="O564" s="104">
        <v>0</v>
      </c>
      <c r="P564" s="104">
        <v>3</v>
      </c>
      <c r="Q564" s="104">
        <v>0</v>
      </c>
      <c r="R564" s="104">
        <v>9</v>
      </c>
      <c r="S564" s="104">
        <v>0</v>
      </c>
      <c r="T564" s="77"/>
      <c r="U564" s="77"/>
      <c r="V564" s="77"/>
      <c r="W564" s="77"/>
      <c r="X564" s="77"/>
    </row>
    <row r="565" spans="1:24" ht="12.75" hidden="1" customHeight="1" x14ac:dyDescent="0.15">
      <c r="A565" s="77" t="s">
        <v>196</v>
      </c>
      <c r="B565" s="77" t="s">
        <v>168</v>
      </c>
      <c r="C565" s="77" t="s">
        <v>144</v>
      </c>
      <c r="D565" s="103">
        <v>2017</v>
      </c>
      <c r="E565" s="77" t="s">
        <v>1598</v>
      </c>
      <c r="F565" s="104">
        <v>147</v>
      </c>
      <c r="G565" s="105">
        <f t="shared" si="0"/>
        <v>1</v>
      </c>
      <c r="H565" s="104">
        <v>1</v>
      </c>
      <c r="I565" s="104">
        <v>0</v>
      </c>
      <c r="J565" s="104">
        <v>88</v>
      </c>
      <c r="K565" s="80">
        <f t="shared" si="1"/>
        <v>0</v>
      </c>
      <c r="L565" s="104">
        <v>0</v>
      </c>
      <c r="M565" s="104">
        <v>0</v>
      </c>
      <c r="N565" s="104">
        <v>94</v>
      </c>
      <c r="O565" s="104">
        <v>0</v>
      </c>
      <c r="P565" s="104">
        <v>233</v>
      </c>
      <c r="Q565" s="104">
        <v>20</v>
      </c>
      <c r="R565" s="104">
        <v>562</v>
      </c>
      <c r="S565" s="104">
        <v>21</v>
      </c>
      <c r="T565" s="77"/>
      <c r="U565" s="77"/>
      <c r="V565" s="77"/>
      <c r="W565" s="77"/>
      <c r="X565" s="77"/>
    </row>
    <row r="566" spans="1:24" ht="12.75" hidden="1" customHeight="1" x14ac:dyDescent="0.15">
      <c r="A566" s="77" t="s">
        <v>108</v>
      </c>
      <c r="B566" s="77" t="s">
        <v>99</v>
      </c>
      <c r="C566" s="77" t="s">
        <v>67</v>
      </c>
      <c r="D566" s="103">
        <v>2014</v>
      </c>
      <c r="E566" s="77" t="s">
        <v>1598</v>
      </c>
      <c r="F566" s="104">
        <v>138</v>
      </c>
      <c r="G566" s="105">
        <f t="shared" si="0"/>
        <v>0</v>
      </c>
      <c r="H566" s="104">
        <v>0</v>
      </c>
      <c r="I566" s="104">
        <v>0</v>
      </c>
      <c r="J566" s="104">
        <v>78</v>
      </c>
      <c r="K566" s="80">
        <f t="shared" si="1"/>
        <v>0</v>
      </c>
      <c r="L566" s="104">
        <v>0</v>
      </c>
      <c r="M566" s="104">
        <v>0</v>
      </c>
      <c r="N566" s="104">
        <v>85</v>
      </c>
      <c r="O566" s="104">
        <v>21</v>
      </c>
      <c r="P566" s="104">
        <v>99</v>
      </c>
      <c r="Q566" s="104">
        <v>247</v>
      </c>
      <c r="R566" s="104">
        <v>400</v>
      </c>
      <c r="S566" s="104">
        <v>268</v>
      </c>
      <c r="T566" s="77"/>
      <c r="U566" s="77"/>
      <c r="V566" s="77"/>
      <c r="W566" s="77"/>
      <c r="X566" s="77"/>
    </row>
    <row r="567" spans="1:24" ht="12.75" hidden="1" customHeight="1" x14ac:dyDescent="0.15">
      <c r="A567" s="77" t="s">
        <v>108</v>
      </c>
      <c r="B567" s="77" t="s">
        <v>99</v>
      </c>
      <c r="C567" s="77" t="s">
        <v>67</v>
      </c>
      <c r="D567" s="103">
        <v>2015</v>
      </c>
      <c r="E567" s="77" t="s">
        <v>1598</v>
      </c>
      <c r="F567" s="104">
        <v>138</v>
      </c>
      <c r="G567" s="105">
        <f t="shared" si="0"/>
        <v>0</v>
      </c>
      <c r="H567" s="104">
        <v>0</v>
      </c>
      <c r="I567" s="104">
        <v>0</v>
      </c>
      <c r="J567" s="104">
        <v>78</v>
      </c>
      <c r="K567" s="80">
        <f t="shared" si="1"/>
        <v>0</v>
      </c>
      <c r="L567" s="104">
        <v>0</v>
      </c>
      <c r="M567" s="104">
        <v>0</v>
      </c>
      <c r="N567" s="104">
        <v>85</v>
      </c>
      <c r="O567" s="104">
        <v>3</v>
      </c>
      <c r="P567" s="104">
        <v>99</v>
      </c>
      <c r="Q567" s="104">
        <v>13</v>
      </c>
      <c r="R567" s="104">
        <v>400</v>
      </c>
      <c r="S567" s="104">
        <v>16</v>
      </c>
      <c r="T567" s="77"/>
      <c r="U567" s="77"/>
      <c r="V567" s="77"/>
      <c r="W567" s="77"/>
      <c r="X567" s="77"/>
    </row>
    <row r="568" spans="1:24" ht="12.75" hidden="1" customHeight="1" x14ac:dyDescent="0.15">
      <c r="A568" s="77" t="s">
        <v>108</v>
      </c>
      <c r="B568" s="77" t="s">
        <v>99</v>
      </c>
      <c r="C568" s="77" t="s">
        <v>67</v>
      </c>
      <c r="D568" s="103">
        <v>2016</v>
      </c>
      <c r="E568" s="77" t="s">
        <v>1598</v>
      </c>
      <c r="F568" s="104">
        <v>138</v>
      </c>
      <c r="G568" s="105">
        <f t="shared" si="0"/>
        <v>2</v>
      </c>
      <c r="H568" s="104">
        <v>2</v>
      </c>
      <c r="I568" s="104">
        <v>0</v>
      </c>
      <c r="J568" s="104">
        <v>78</v>
      </c>
      <c r="K568" s="80">
        <f t="shared" si="1"/>
        <v>2</v>
      </c>
      <c r="L568" s="104">
        <v>2</v>
      </c>
      <c r="M568" s="104">
        <v>0</v>
      </c>
      <c r="N568" s="104">
        <v>85</v>
      </c>
      <c r="O568" s="104">
        <v>10</v>
      </c>
      <c r="P568" s="104">
        <v>99</v>
      </c>
      <c r="Q568" s="104">
        <v>62</v>
      </c>
      <c r="R568" s="104">
        <v>400</v>
      </c>
      <c r="S568" s="104">
        <v>76</v>
      </c>
      <c r="T568" s="77"/>
      <c r="U568" s="77"/>
      <c r="V568" s="77"/>
      <c r="W568" s="77"/>
      <c r="X568" s="77"/>
    </row>
    <row r="569" spans="1:24" ht="12.75" hidden="1" customHeight="1" x14ac:dyDescent="0.15">
      <c r="A569" s="77" t="s">
        <v>108</v>
      </c>
      <c r="B569" s="77" t="s">
        <v>99</v>
      </c>
      <c r="C569" s="77" t="s">
        <v>67</v>
      </c>
      <c r="D569" s="103">
        <v>2017</v>
      </c>
      <c r="E569" s="77" t="s">
        <v>1598</v>
      </c>
      <c r="F569" s="104">
        <v>138</v>
      </c>
      <c r="G569" s="105">
        <f t="shared" si="0"/>
        <v>0</v>
      </c>
      <c r="H569" s="104">
        <v>0</v>
      </c>
      <c r="I569" s="104">
        <v>0</v>
      </c>
      <c r="J569" s="104">
        <v>78</v>
      </c>
      <c r="K569" s="80">
        <f t="shared" si="1"/>
        <v>1</v>
      </c>
      <c r="L569" s="104">
        <v>1</v>
      </c>
      <c r="M569" s="104">
        <v>0</v>
      </c>
      <c r="N569" s="104">
        <v>85</v>
      </c>
      <c r="O569" s="104">
        <v>9</v>
      </c>
      <c r="P569" s="104">
        <v>99</v>
      </c>
      <c r="Q569" s="104">
        <v>25</v>
      </c>
      <c r="R569" s="104">
        <v>400</v>
      </c>
      <c r="S569" s="104">
        <v>35</v>
      </c>
      <c r="T569" s="77"/>
      <c r="U569" s="77"/>
      <c r="V569" s="77"/>
      <c r="W569" s="77"/>
      <c r="X569" s="77"/>
    </row>
    <row r="570" spans="1:24" ht="12.75" hidden="1" customHeight="1" x14ac:dyDescent="0.15">
      <c r="A570" s="77" t="s">
        <v>287</v>
      </c>
      <c r="B570" s="77" t="s">
        <v>273</v>
      </c>
      <c r="C570" s="77" t="s">
        <v>144</v>
      </c>
      <c r="D570" s="103">
        <v>2014</v>
      </c>
      <c r="E570" s="77" t="s">
        <v>1598</v>
      </c>
      <c r="F570" s="104">
        <v>1</v>
      </c>
      <c r="G570" s="105">
        <f t="shared" si="0"/>
        <v>0</v>
      </c>
      <c r="H570" s="104">
        <v>0</v>
      </c>
      <c r="I570" s="104">
        <v>0</v>
      </c>
      <c r="J570" s="104">
        <v>1</v>
      </c>
      <c r="K570" s="80">
        <f t="shared" si="1"/>
        <v>0</v>
      </c>
      <c r="L570" s="104">
        <v>0</v>
      </c>
      <c r="M570" s="104">
        <v>0</v>
      </c>
      <c r="N570" s="104">
        <v>0</v>
      </c>
      <c r="O570" s="104">
        <v>0</v>
      </c>
      <c r="P570" s="104">
        <v>0</v>
      </c>
      <c r="Q570" s="104">
        <v>15</v>
      </c>
      <c r="R570" s="104">
        <v>2</v>
      </c>
      <c r="S570" s="104">
        <v>15</v>
      </c>
      <c r="T570" s="77"/>
      <c r="U570" s="77"/>
      <c r="V570" s="77"/>
      <c r="W570" s="77"/>
      <c r="X570" s="77"/>
    </row>
    <row r="571" spans="1:24" ht="12.75" hidden="1" customHeight="1" x14ac:dyDescent="0.15">
      <c r="A571" s="77" t="s">
        <v>287</v>
      </c>
      <c r="B571" s="77" t="s">
        <v>273</v>
      </c>
      <c r="C571" s="77" t="s">
        <v>144</v>
      </c>
      <c r="D571" s="103">
        <v>2015</v>
      </c>
      <c r="E571" s="77" t="s">
        <v>1598</v>
      </c>
      <c r="F571" s="104">
        <v>1</v>
      </c>
      <c r="G571" s="105">
        <f t="shared" si="0"/>
        <v>0</v>
      </c>
      <c r="H571" s="104">
        <v>0</v>
      </c>
      <c r="I571" s="104">
        <v>0</v>
      </c>
      <c r="J571" s="104">
        <v>1</v>
      </c>
      <c r="K571" s="80">
        <f t="shared" si="1"/>
        <v>0</v>
      </c>
      <c r="L571" s="104">
        <v>0</v>
      </c>
      <c r="M571" s="104">
        <v>0</v>
      </c>
      <c r="N571" s="104">
        <v>0</v>
      </c>
      <c r="O571" s="104">
        <v>0</v>
      </c>
      <c r="P571" s="104">
        <v>0</v>
      </c>
      <c r="Q571" s="104">
        <v>15</v>
      </c>
      <c r="R571" s="104">
        <v>2</v>
      </c>
      <c r="S571" s="104">
        <v>15</v>
      </c>
      <c r="T571" s="77"/>
      <c r="U571" s="77"/>
      <c r="V571" s="77"/>
      <c r="W571" s="77"/>
      <c r="X571" s="77"/>
    </row>
    <row r="572" spans="1:24" ht="12.75" hidden="1" customHeight="1" x14ac:dyDescent="0.15">
      <c r="A572" s="77" t="s">
        <v>287</v>
      </c>
      <c r="B572" s="77" t="s">
        <v>273</v>
      </c>
      <c r="C572" s="77" t="s">
        <v>144</v>
      </c>
      <c r="D572" s="103">
        <v>2016</v>
      </c>
      <c r="E572" s="77" t="s">
        <v>1598</v>
      </c>
      <c r="F572" s="104">
        <v>1</v>
      </c>
      <c r="G572" s="105">
        <f t="shared" si="0"/>
        <v>0</v>
      </c>
      <c r="H572" s="104">
        <v>0</v>
      </c>
      <c r="I572" s="104">
        <v>0</v>
      </c>
      <c r="J572" s="104">
        <v>1</v>
      </c>
      <c r="K572" s="80">
        <f t="shared" si="1"/>
        <v>0</v>
      </c>
      <c r="L572" s="104">
        <v>0</v>
      </c>
      <c r="M572" s="104">
        <v>0</v>
      </c>
      <c r="N572" s="104">
        <v>0</v>
      </c>
      <c r="O572" s="104">
        <v>4</v>
      </c>
      <c r="P572" s="104">
        <v>0</v>
      </c>
      <c r="Q572" s="104">
        <v>8</v>
      </c>
      <c r="R572" s="104">
        <v>2</v>
      </c>
      <c r="S572" s="104">
        <v>12</v>
      </c>
      <c r="T572" s="77"/>
      <c r="U572" s="77"/>
      <c r="V572" s="77"/>
      <c r="W572" s="77"/>
      <c r="X572" s="77"/>
    </row>
    <row r="573" spans="1:24" ht="12.75" hidden="1" customHeight="1" x14ac:dyDescent="0.15">
      <c r="A573" s="77" t="s">
        <v>287</v>
      </c>
      <c r="B573" s="77" t="s">
        <v>273</v>
      </c>
      <c r="C573" s="77" t="s">
        <v>144</v>
      </c>
      <c r="D573" s="103">
        <v>2017</v>
      </c>
      <c r="E573" s="77" t="s">
        <v>1598</v>
      </c>
      <c r="F573" s="104">
        <v>1</v>
      </c>
      <c r="G573" s="105">
        <f t="shared" si="0"/>
        <v>0</v>
      </c>
      <c r="H573" s="104">
        <v>0</v>
      </c>
      <c r="I573" s="104">
        <v>0</v>
      </c>
      <c r="J573" s="104">
        <v>1</v>
      </c>
      <c r="K573" s="80">
        <f t="shared" si="1"/>
        <v>1</v>
      </c>
      <c r="L573" s="104">
        <v>1</v>
      </c>
      <c r="M573" s="104">
        <v>0</v>
      </c>
      <c r="N573" s="104">
        <v>0</v>
      </c>
      <c r="O573" s="104">
        <v>3</v>
      </c>
      <c r="P573" s="104">
        <v>0</v>
      </c>
      <c r="Q573" s="104">
        <v>19</v>
      </c>
      <c r="R573" s="104">
        <v>2</v>
      </c>
      <c r="S573" s="104">
        <v>23</v>
      </c>
      <c r="T573" s="77"/>
      <c r="U573" s="77"/>
      <c r="V573" s="77"/>
      <c r="W573" s="77"/>
      <c r="X573" s="77"/>
    </row>
    <row r="574" spans="1:24" ht="12.75" hidden="1" customHeight="1" x14ac:dyDescent="0.15">
      <c r="A574" s="77" t="s">
        <v>288</v>
      </c>
      <c r="B574" s="77" t="s">
        <v>273</v>
      </c>
      <c r="C574" s="77" t="s">
        <v>144</v>
      </c>
      <c r="D574" s="103">
        <v>2014</v>
      </c>
      <c r="E574" s="77" t="s">
        <v>1598</v>
      </c>
      <c r="F574" s="104">
        <v>1</v>
      </c>
      <c r="G574" s="105">
        <f t="shared" si="0"/>
        <v>0</v>
      </c>
      <c r="H574" s="104">
        <v>0</v>
      </c>
      <c r="I574" s="104">
        <v>0</v>
      </c>
      <c r="J574" s="104">
        <v>1</v>
      </c>
      <c r="K574" s="80">
        <f t="shared" si="1"/>
        <v>0</v>
      </c>
      <c r="L574" s="104">
        <v>0</v>
      </c>
      <c r="M574" s="104">
        <v>0</v>
      </c>
      <c r="N574" s="104">
        <v>0</v>
      </c>
      <c r="O574" s="104">
        <v>0</v>
      </c>
      <c r="P574" s="104">
        <v>0</v>
      </c>
      <c r="Q574" s="104">
        <v>0</v>
      </c>
      <c r="R574" s="104">
        <v>2</v>
      </c>
      <c r="S574" s="104">
        <v>0</v>
      </c>
      <c r="T574" s="77"/>
      <c r="U574" s="77"/>
      <c r="V574" s="77"/>
      <c r="W574" s="77"/>
      <c r="X574" s="77"/>
    </row>
    <row r="575" spans="1:24" ht="12.75" hidden="1" customHeight="1" x14ac:dyDescent="0.15">
      <c r="A575" s="77" t="s">
        <v>288</v>
      </c>
      <c r="B575" s="77" t="s">
        <v>273</v>
      </c>
      <c r="C575" s="77" t="s">
        <v>144</v>
      </c>
      <c r="D575" s="103">
        <v>2015</v>
      </c>
      <c r="E575" s="77" t="s">
        <v>1598</v>
      </c>
      <c r="F575" s="104">
        <v>1</v>
      </c>
      <c r="G575" s="105">
        <f t="shared" si="0"/>
        <v>0</v>
      </c>
      <c r="H575" s="104">
        <v>0</v>
      </c>
      <c r="I575" s="104">
        <v>0</v>
      </c>
      <c r="J575" s="104">
        <v>1</v>
      </c>
      <c r="K575" s="80">
        <f t="shared" si="1"/>
        <v>0</v>
      </c>
      <c r="L575" s="104">
        <v>0</v>
      </c>
      <c r="M575" s="104">
        <v>0</v>
      </c>
      <c r="N575" s="104">
        <v>0</v>
      </c>
      <c r="O575" s="104">
        <v>0</v>
      </c>
      <c r="P575" s="104">
        <v>0</v>
      </c>
      <c r="Q575" s="104">
        <v>0</v>
      </c>
      <c r="R575" s="104">
        <v>2</v>
      </c>
      <c r="S575" s="104">
        <v>0</v>
      </c>
      <c r="T575" s="77"/>
      <c r="U575" s="77"/>
      <c r="V575" s="77"/>
      <c r="W575" s="77"/>
      <c r="X575" s="77"/>
    </row>
    <row r="576" spans="1:24" ht="12.75" hidden="1" customHeight="1" x14ac:dyDescent="0.15">
      <c r="A576" s="77" t="s">
        <v>288</v>
      </c>
      <c r="B576" s="77" t="s">
        <v>273</v>
      </c>
      <c r="C576" s="77" t="s">
        <v>144</v>
      </c>
      <c r="D576" s="103">
        <v>2016</v>
      </c>
      <c r="E576" s="77" t="s">
        <v>1598</v>
      </c>
      <c r="F576" s="104">
        <v>1</v>
      </c>
      <c r="G576" s="105">
        <f t="shared" si="0"/>
        <v>0</v>
      </c>
      <c r="H576" s="104">
        <v>0</v>
      </c>
      <c r="I576" s="104">
        <v>0</v>
      </c>
      <c r="J576" s="104">
        <v>1</v>
      </c>
      <c r="K576" s="80">
        <f t="shared" si="1"/>
        <v>0</v>
      </c>
      <c r="L576" s="104">
        <v>0</v>
      </c>
      <c r="M576" s="104">
        <v>0</v>
      </c>
      <c r="N576" s="104">
        <v>0</v>
      </c>
      <c r="O576" s="104">
        <v>291</v>
      </c>
      <c r="P576" s="104">
        <v>0</v>
      </c>
      <c r="Q576" s="104">
        <v>1</v>
      </c>
      <c r="R576" s="104">
        <v>2</v>
      </c>
      <c r="S576" s="104">
        <v>292</v>
      </c>
      <c r="T576" s="77"/>
      <c r="U576" s="77"/>
      <c r="V576" s="77"/>
      <c r="W576" s="77"/>
      <c r="X576" s="77"/>
    </row>
    <row r="577" spans="1:24" ht="12.75" hidden="1" customHeight="1" x14ac:dyDescent="0.15">
      <c r="A577" s="77" t="s">
        <v>288</v>
      </c>
      <c r="B577" s="77" t="s">
        <v>273</v>
      </c>
      <c r="C577" s="77" t="s">
        <v>144</v>
      </c>
      <c r="D577" s="103">
        <v>2017</v>
      </c>
      <c r="E577" s="77" t="s">
        <v>1598</v>
      </c>
      <c r="F577" s="104">
        <v>1</v>
      </c>
      <c r="G577" s="105">
        <f t="shared" si="0"/>
        <v>0</v>
      </c>
      <c r="H577" s="104">
        <v>0</v>
      </c>
      <c r="I577" s="104">
        <v>0</v>
      </c>
      <c r="J577" s="104">
        <v>1</v>
      </c>
      <c r="K577" s="80">
        <f t="shared" si="1"/>
        <v>0</v>
      </c>
      <c r="L577" s="104">
        <v>0</v>
      </c>
      <c r="M577" s="104">
        <v>0</v>
      </c>
      <c r="N577" s="104">
        <v>0</v>
      </c>
      <c r="O577" s="104">
        <v>1</v>
      </c>
      <c r="P577" s="104">
        <v>0</v>
      </c>
      <c r="Q577" s="104">
        <v>1</v>
      </c>
      <c r="R577" s="104">
        <v>2</v>
      </c>
      <c r="S577" s="104">
        <v>2</v>
      </c>
      <c r="T577" s="77"/>
      <c r="U577" s="77"/>
      <c r="V577" s="77"/>
      <c r="W577" s="77"/>
      <c r="X577" s="77"/>
    </row>
    <row r="578" spans="1:24" ht="12.75" hidden="1" customHeight="1" x14ac:dyDescent="0.15">
      <c r="A578" s="77" t="s">
        <v>289</v>
      </c>
      <c r="B578" s="77" t="s">
        <v>273</v>
      </c>
      <c r="C578" s="77" t="s">
        <v>144</v>
      </c>
      <c r="D578" s="103">
        <v>2014</v>
      </c>
      <c r="E578" s="77" t="s">
        <v>1598</v>
      </c>
      <c r="F578" s="104">
        <v>43</v>
      </c>
      <c r="G578" s="105">
        <f t="shared" si="0"/>
        <v>14</v>
      </c>
      <c r="H578" s="104">
        <v>14</v>
      </c>
      <c r="I578" s="104">
        <v>0</v>
      </c>
      <c r="J578" s="104">
        <v>30</v>
      </c>
      <c r="K578" s="80">
        <f t="shared" si="1"/>
        <v>14</v>
      </c>
      <c r="L578" s="104">
        <v>14</v>
      </c>
      <c r="M578" s="104">
        <v>0</v>
      </c>
      <c r="N578" s="104">
        <v>34</v>
      </c>
      <c r="O578" s="104">
        <v>0</v>
      </c>
      <c r="P578" s="104">
        <v>75</v>
      </c>
      <c r="Q578" s="104">
        <v>427</v>
      </c>
      <c r="R578" s="104">
        <v>182</v>
      </c>
      <c r="S578" s="104">
        <v>455</v>
      </c>
      <c r="T578" s="77"/>
      <c r="U578" s="77"/>
      <c r="V578" s="77"/>
      <c r="W578" s="77"/>
      <c r="X578" s="77"/>
    </row>
    <row r="579" spans="1:24" ht="12.75" hidden="1" customHeight="1" x14ac:dyDescent="0.15">
      <c r="A579" s="77" t="s">
        <v>289</v>
      </c>
      <c r="B579" s="77" t="s">
        <v>273</v>
      </c>
      <c r="C579" s="77" t="s">
        <v>144</v>
      </c>
      <c r="D579" s="103">
        <v>2015</v>
      </c>
      <c r="E579" s="77" t="s">
        <v>1598</v>
      </c>
      <c r="F579" s="104">
        <v>43</v>
      </c>
      <c r="G579" s="105">
        <f t="shared" si="0"/>
        <v>0</v>
      </c>
      <c r="H579" s="104">
        <v>0</v>
      </c>
      <c r="I579" s="104">
        <v>0</v>
      </c>
      <c r="J579" s="104">
        <v>30</v>
      </c>
      <c r="K579" s="80">
        <f t="shared" si="1"/>
        <v>0</v>
      </c>
      <c r="L579" s="104">
        <v>0</v>
      </c>
      <c r="M579" s="104">
        <v>0</v>
      </c>
      <c r="N579" s="104">
        <v>34</v>
      </c>
      <c r="O579" s="104">
        <v>2</v>
      </c>
      <c r="P579" s="104">
        <v>75</v>
      </c>
      <c r="Q579" s="104">
        <v>4</v>
      </c>
      <c r="R579" s="104">
        <v>182</v>
      </c>
      <c r="S579" s="104">
        <v>6</v>
      </c>
      <c r="T579" s="77"/>
      <c r="U579" s="77"/>
      <c r="V579" s="77"/>
      <c r="W579" s="77"/>
      <c r="X579" s="77"/>
    </row>
    <row r="580" spans="1:24" ht="12.75" hidden="1" customHeight="1" x14ac:dyDescent="0.15">
      <c r="A580" s="77" t="s">
        <v>289</v>
      </c>
      <c r="B580" s="77" t="s">
        <v>273</v>
      </c>
      <c r="C580" s="77" t="s">
        <v>144</v>
      </c>
      <c r="D580" s="103">
        <v>2016</v>
      </c>
      <c r="E580" s="77" t="s">
        <v>1598</v>
      </c>
      <c r="F580" s="104">
        <v>43</v>
      </c>
      <c r="G580" s="105">
        <f t="shared" si="0"/>
        <v>18</v>
      </c>
      <c r="H580" s="104">
        <v>18</v>
      </c>
      <c r="I580" s="104">
        <v>0</v>
      </c>
      <c r="J580" s="104">
        <v>30</v>
      </c>
      <c r="K580" s="80">
        <f t="shared" si="1"/>
        <v>0</v>
      </c>
      <c r="L580" s="104">
        <v>0</v>
      </c>
      <c r="M580" s="104">
        <v>0</v>
      </c>
      <c r="N580" s="104">
        <v>34</v>
      </c>
      <c r="O580" s="104">
        <v>0</v>
      </c>
      <c r="P580" s="104">
        <v>75</v>
      </c>
      <c r="Q580" s="104">
        <v>508</v>
      </c>
      <c r="R580" s="104">
        <v>182</v>
      </c>
      <c r="S580" s="104">
        <v>526</v>
      </c>
      <c r="T580" s="77"/>
      <c r="U580" s="77"/>
      <c r="V580" s="77"/>
      <c r="W580" s="77"/>
      <c r="X580" s="77"/>
    </row>
    <row r="581" spans="1:24" ht="12.75" hidden="1" customHeight="1" x14ac:dyDescent="0.15">
      <c r="A581" s="77" t="s">
        <v>289</v>
      </c>
      <c r="B581" s="77" t="s">
        <v>273</v>
      </c>
      <c r="C581" s="77" t="s">
        <v>144</v>
      </c>
      <c r="D581" s="103">
        <v>2017</v>
      </c>
      <c r="E581" s="77" t="s">
        <v>1598</v>
      </c>
      <c r="F581" s="104">
        <v>43</v>
      </c>
      <c r="G581" s="105">
        <f t="shared" si="0"/>
        <v>0</v>
      </c>
      <c r="H581" s="104">
        <v>0</v>
      </c>
      <c r="I581" s="104">
        <v>0</v>
      </c>
      <c r="J581" s="104">
        <v>30</v>
      </c>
      <c r="K581" s="80">
        <f t="shared" si="1"/>
        <v>24</v>
      </c>
      <c r="L581" s="104">
        <v>24</v>
      </c>
      <c r="M581" s="104">
        <v>0</v>
      </c>
      <c r="N581" s="104">
        <v>34</v>
      </c>
      <c r="O581" s="104">
        <v>0</v>
      </c>
      <c r="P581" s="104">
        <v>75</v>
      </c>
      <c r="Q581" s="104">
        <v>211</v>
      </c>
      <c r="R581" s="104">
        <v>182</v>
      </c>
      <c r="S581" s="104">
        <v>235</v>
      </c>
      <c r="T581" s="77"/>
      <c r="U581" s="77"/>
      <c r="V581" s="77"/>
      <c r="W581" s="77"/>
      <c r="X581" s="77"/>
    </row>
    <row r="582" spans="1:24" ht="12.75" hidden="1" customHeight="1" x14ac:dyDescent="0.15">
      <c r="A582" s="77" t="s">
        <v>290</v>
      </c>
      <c r="B582" s="77" t="s">
        <v>273</v>
      </c>
      <c r="C582" s="77" t="s">
        <v>144</v>
      </c>
      <c r="D582" s="103">
        <v>2014</v>
      </c>
      <c r="E582" s="77" t="s">
        <v>1598</v>
      </c>
      <c r="F582" s="104">
        <v>1</v>
      </c>
      <c r="G582" s="105">
        <f t="shared" si="0"/>
        <v>0</v>
      </c>
      <c r="H582" s="104">
        <v>0</v>
      </c>
      <c r="I582" s="104">
        <v>0</v>
      </c>
      <c r="J582" s="104">
        <v>1</v>
      </c>
      <c r="K582" s="80">
        <f t="shared" si="1"/>
        <v>0</v>
      </c>
      <c r="L582" s="104">
        <v>0</v>
      </c>
      <c r="M582" s="104">
        <v>0</v>
      </c>
      <c r="N582" s="104">
        <v>0</v>
      </c>
      <c r="O582" s="104">
        <v>0</v>
      </c>
      <c r="P582" s="104">
        <v>0</v>
      </c>
      <c r="Q582" s="104">
        <v>0</v>
      </c>
      <c r="R582" s="104">
        <v>2</v>
      </c>
      <c r="S582" s="104">
        <v>0</v>
      </c>
      <c r="T582" s="77"/>
      <c r="U582" s="77"/>
      <c r="V582" s="77"/>
      <c r="W582" s="77"/>
      <c r="X582" s="77"/>
    </row>
    <row r="583" spans="1:24" ht="12.75" hidden="1" customHeight="1" x14ac:dyDescent="0.15">
      <c r="A583" s="77" t="s">
        <v>290</v>
      </c>
      <c r="B583" s="77" t="s">
        <v>273</v>
      </c>
      <c r="C583" s="77" t="s">
        <v>144</v>
      </c>
      <c r="D583" s="103">
        <v>2015</v>
      </c>
      <c r="E583" s="77" t="s">
        <v>1598</v>
      </c>
      <c r="F583" s="104">
        <v>1</v>
      </c>
      <c r="G583" s="105">
        <f t="shared" si="0"/>
        <v>0</v>
      </c>
      <c r="H583" s="104">
        <v>0</v>
      </c>
      <c r="I583" s="104">
        <v>0</v>
      </c>
      <c r="J583" s="104">
        <v>1</v>
      </c>
      <c r="K583" s="80">
        <f t="shared" si="1"/>
        <v>0</v>
      </c>
      <c r="L583" s="104">
        <v>0</v>
      </c>
      <c r="M583" s="104">
        <v>0</v>
      </c>
      <c r="N583" s="104">
        <v>0</v>
      </c>
      <c r="O583" s="104">
        <v>0</v>
      </c>
      <c r="P583" s="104">
        <v>0</v>
      </c>
      <c r="Q583" s="104">
        <v>0</v>
      </c>
      <c r="R583" s="104">
        <v>2</v>
      </c>
      <c r="S583" s="104">
        <v>0</v>
      </c>
      <c r="T583" s="77"/>
      <c r="U583" s="77"/>
      <c r="V583" s="77"/>
      <c r="W583" s="77"/>
      <c r="X583" s="77"/>
    </row>
    <row r="584" spans="1:24" ht="12.75" hidden="1" customHeight="1" x14ac:dyDescent="0.15">
      <c r="A584" s="77" t="s">
        <v>290</v>
      </c>
      <c r="B584" s="77" t="s">
        <v>273</v>
      </c>
      <c r="C584" s="77" t="s">
        <v>144</v>
      </c>
      <c r="D584" s="103">
        <v>2016</v>
      </c>
      <c r="E584" s="77" t="s">
        <v>1598</v>
      </c>
      <c r="F584" s="104">
        <v>1</v>
      </c>
      <c r="G584" s="105">
        <f t="shared" si="0"/>
        <v>0</v>
      </c>
      <c r="H584" s="104">
        <v>0</v>
      </c>
      <c r="I584" s="104">
        <v>0</v>
      </c>
      <c r="J584" s="104">
        <v>1</v>
      </c>
      <c r="K584" s="80">
        <f t="shared" si="1"/>
        <v>0</v>
      </c>
      <c r="L584" s="104">
        <v>0</v>
      </c>
      <c r="M584" s="104">
        <v>0</v>
      </c>
      <c r="N584" s="104">
        <v>0</v>
      </c>
      <c r="O584" s="104">
        <v>0</v>
      </c>
      <c r="P584" s="104">
        <v>0</v>
      </c>
      <c r="Q584" s="104">
        <v>0</v>
      </c>
      <c r="R584" s="104">
        <v>2</v>
      </c>
      <c r="S584" s="104">
        <v>0</v>
      </c>
      <c r="T584" s="77"/>
      <c r="U584" s="77"/>
      <c r="V584" s="77"/>
      <c r="W584" s="77"/>
      <c r="X584" s="77"/>
    </row>
    <row r="585" spans="1:24" ht="12.75" hidden="1" customHeight="1" x14ac:dyDescent="0.15">
      <c r="A585" s="77" t="s">
        <v>290</v>
      </c>
      <c r="B585" s="77" t="s">
        <v>273</v>
      </c>
      <c r="C585" s="77" t="s">
        <v>144</v>
      </c>
      <c r="D585" s="103">
        <v>2017</v>
      </c>
      <c r="E585" s="77" t="s">
        <v>1598</v>
      </c>
      <c r="F585" s="104">
        <v>1</v>
      </c>
      <c r="G585" s="105">
        <f t="shared" si="0"/>
        <v>0</v>
      </c>
      <c r="H585" s="104">
        <v>0</v>
      </c>
      <c r="I585" s="104">
        <v>0</v>
      </c>
      <c r="J585" s="104">
        <v>1</v>
      </c>
      <c r="K585" s="80">
        <f t="shared" si="1"/>
        <v>0</v>
      </c>
      <c r="L585" s="104">
        <v>0</v>
      </c>
      <c r="M585" s="104">
        <v>0</v>
      </c>
      <c r="N585" s="104">
        <v>0</v>
      </c>
      <c r="O585" s="104">
        <v>0</v>
      </c>
      <c r="P585" s="104">
        <v>0</v>
      </c>
      <c r="Q585" s="104">
        <v>0</v>
      </c>
      <c r="R585" s="104">
        <v>2</v>
      </c>
      <c r="S585" s="104">
        <v>0</v>
      </c>
      <c r="T585" s="77"/>
      <c r="U585" s="77"/>
      <c r="V585" s="77"/>
      <c r="W585" s="77"/>
      <c r="X585" s="77"/>
    </row>
    <row r="586" spans="1:24" ht="12.75" hidden="1" customHeight="1" x14ac:dyDescent="0.15">
      <c r="A586" s="77" t="s">
        <v>328</v>
      </c>
      <c r="B586" s="77" t="s">
        <v>316</v>
      </c>
      <c r="C586" s="77" t="s">
        <v>144</v>
      </c>
      <c r="D586" s="103">
        <v>2014</v>
      </c>
      <c r="E586" s="77" t="s">
        <v>1598</v>
      </c>
      <c r="F586" s="104">
        <v>978</v>
      </c>
      <c r="G586" s="105">
        <f t="shared" si="0"/>
        <v>0</v>
      </c>
      <c r="H586" s="104">
        <v>0</v>
      </c>
      <c r="I586" s="104">
        <v>0</v>
      </c>
      <c r="J586" s="104">
        <v>639</v>
      </c>
      <c r="K586" s="80">
        <f t="shared" si="1"/>
        <v>0</v>
      </c>
      <c r="L586" s="104">
        <v>0</v>
      </c>
      <c r="M586" s="104">
        <v>0</v>
      </c>
      <c r="N586" s="104">
        <v>829</v>
      </c>
      <c r="O586" s="104">
        <v>0</v>
      </c>
      <c r="P586" s="104">
        <v>1317</v>
      </c>
      <c r="Q586" s="104">
        <v>0</v>
      </c>
      <c r="R586" s="104">
        <v>3763</v>
      </c>
      <c r="S586" s="104">
        <v>0</v>
      </c>
      <c r="T586" s="77"/>
      <c r="U586" s="77"/>
      <c r="V586" s="77"/>
      <c r="W586" s="77"/>
      <c r="X586" s="77"/>
    </row>
    <row r="587" spans="1:24" ht="12.75" hidden="1" customHeight="1" x14ac:dyDescent="0.15">
      <c r="A587" s="77" t="s">
        <v>328</v>
      </c>
      <c r="B587" s="77" t="s">
        <v>316</v>
      </c>
      <c r="C587" s="77" t="s">
        <v>144</v>
      </c>
      <c r="D587" s="103">
        <v>2015</v>
      </c>
      <c r="E587" s="77" t="s">
        <v>1598</v>
      </c>
      <c r="F587" s="104">
        <v>978</v>
      </c>
      <c r="G587" s="105">
        <f t="shared" si="0"/>
        <v>0</v>
      </c>
      <c r="H587" s="104">
        <v>0</v>
      </c>
      <c r="I587" s="104">
        <v>0</v>
      </c>
      <c r="J587" s="104">
        <v>639</v>
      </c>
      <c r="K587" s="80">
        <f t="shared" si="1"/>
        <v>0</v>
      </c>
      <c r="L587" s="104">
        <v>0</v>
      </c>
      <c r="M587" s="104">
        <v>0</v>
      </c>
      <c r="N587" s="104">
        <v>829</v>
      </c>
      <c r="O587" s="104">
        <v>341</v>
      </c>
      <c r="P587" s="104">
        <v>1317</v>
      </c>
      <c r="Q587" s="104">
        <v>2</v>
      </c>
      <c r="R587" s="104">
        <v>3763</v>
      </c>
      <c r="S587" s="104">
        <v>343</v>
      </c>
      <c r="T587" s="77"/>
      <c r="U587" s="77"/>
      <c r="V587" s="77"/>
      <c r="W587" s="77"/>
      <c r="X587" s="77"/>
    </row>
    <row r="588" spans="1:24" ht="12.75" hidden="1" customHeight="1" x14ac:dyDescent="0.15">
      <c r="A588" s="77" t="s">
        <v>328</v>
      </c>
      <c r="B588" s="77" t="s">
        <v>316</v>
      </c>
      <c r="C588" s="77" t="s">
        <v>144</v>
      </c>
      <c r="D588" s="103">
        <v>2016</v>
      </c>
      <c r="E588" s="77" t="s">
        <v>1598</v>
      </c>
      <c r="F588" s="104">
        <v>978</v>
      </c>
      <c r="G588" s="105">
        <f t="shared" si="0"/>
        <v>0</v>
      </c>
      <c r="H588" s="104">
        <v>0</v>
      </c>
      <c r="I588" s="104">
        <v>0</v>
      </c>
      <c r="J588" s="104">
        <v>639</v>
      </c>
      <c r="K588" s="80">
        <f t="shared" si="1"/>
        <v>0</v>
      </c>
      <c r="L588" s="104">
        <v>0</v>
      </c>
      <c r="M588" s="104">
        <v>0</v>
      </c>
      <c r="N588" s="104">
        <v>829</v>
      </c>
      <c r="O588" s="104">
        <v>203</v>
      </c>
      <c r="P588" s="104">
        <v>1317</v>
      </c>
      <c r="Q588" s="104">
        <v>258</v>
      </c>
      <c r="R588" s="104">
        <v>3763</v>
      </c>
      <c r="S588" s="104">
        <v>461</v>
      </c>
      <c r="T588" s="77"/>
      <c r="U588" s="77"/>
      <c r="V588" s="77"/>
      <c r="W588" s="77"/>
      <c r="X588" s="77"/>
    </row>
    <row r="589" spans="1:24" ht="12.75" hidden="1" customHeight="1" x14ac:dyDescent="0.15">
      <c r="A589" s="77" t="s">
        <v>328</v>
      </c>
      <c r="B589" s="77" t="s">
        <v>316</v>
      </c>
      <c r="C589" s="77" t="s">
        <v>144</v>
      </c>
      <c r="D589" s="103">
        <v>2017</v>
      </c>
      <c r="E589" s="77" t="s">
        <v>1598</v>
      </c>
      <c r="F589" s="104">
        <v>978</v>
      </c>
      <c r="G589" s="105">
        <f t="shared" si="0"/>
        <v>2</v>
      </c>
      <c r="H589" s="104">
        <v>0</v>
      </c>
      <c r="I589" s="104">
        <v>2</v>
      </c>
      <c r="J589" s="104">
        <v>639</v>
      </c>
      <c r="K589" s="80">
        <f t="shared" si="1"/>
        <v>0</v>
      </c>
      <c r="L589" s="104">
        <v>0</v>
      </c>
      <c r="M589" s="104">
        <v>0</v>
      </c>
      <c r="N589" s="104">
        <v>829</v>
      </c>
      <c r="O589" s="104">
        <v>129</v>
      </c>
      <c r="P589" s="104">
        <v>1317</v>
      </c>
      <c r="Q589" s="104">
        <v>435</v>
      </c>
      <c r="R589" s="104">
        <v>3763</v>
      </c>
      <c r="S589" s="104">
        <v>566</v>
      </c>
      <c r="T589" s="77"/>
      <c r="U589" s="77"/>
      <c r="V589" s="77"/>
      <c r="W589" s="77"/>
      <c r="X589" s="77"/>
    </row>
    <row r="590" spans="1:24" ht="12.75" hidden="1" customHeight="1" x14ac:dyDescent="0.15">
      <c r="A590" s="77" t="s">
        <v>291</v>
      </c>
      <c r="B590" s="77" t="s">
        <v>273</v>
      </c>
      <c r="C590" s="77" t="s">
        <v>144</v>
      </c>
      <c r="D590" s="103">
        <v>2014</v>
      </c>
      <c r="E590" s="77" t="s">
        <v>1598</v>
      </c>
      <c r="F590" s="104">
        <v>647</v>
      </c>
      <c r="G590" s="105">
        <f t="shared" si="0"/>
        <v>0</v>
      </c>
      <c r="H590" s="104">
        <v>0</v>
      </c>
      <c r="I590" s="104">
        <v>0</v>
      </c>
      <c r="J590" s="104">
        <v>450</v>
      </c>
      <c r="K590" s="80">
        <f t="shared" si="1"/>
        <v>0</v>
      </c>
      <c r="L590" s="104">
        <v>0</v>
      </c>
      <c r="M590" s="104">
        <v>0</v>
      </c>
      <c r="N590" s="104">
        <v>497</v>
      </c>
      <c r="O590" s="104">
        <v>145</v>
      </c>
      <c r="P590" s="104">
        <v>1133</v>
      </c>
      <c r="Q590" s="104">
        <v>688</v>
      </c>
      <c r="R590" s="104">
        <v>2727</v>
      </c>
      <c r="S590" s="104">
        <v>833</v>
      </c>
      <c r="T590" s="77"/>
      <c r="U590" s="77"/>
      <c r="V590" s="77"/>
      <c r="W590" s="77"/>
      <c r="X590" s="77"/>
    </row>
    <row r="591" spans="1:24" ht="12.75" hidden="1" customHeight="1" x14ac:dyDescent="0.15">
      <c r="A591" s="77" t="s">
        <v>291</v>
      </c>
      <c r="B591" s="77" t="s">
        <v>273</v>
      </c>
      <c r="C591" s="77" t="s">
        <v>144</v>
      </c>
      <c r="D591" s="103">
        <v>2015</v>
      </c>
      <c r="E591" s="77" t="s">
        <v>1598</v>
      </c>
      <c r="F591" s="104">
        <v>647</v>
      </c>
      <c r="G591" s="105">
        <f t="shared" si="0"/>
        <v>0</v>
      </c>
      <c r="H591" s="104">
        <v>0</v>
      </c>
      <c r="I591" s="104">
        <v>0</v>
      </c>
      <c r="J591" s="104">
        <v>450</v>
      </c>
      <c r="K591" s="80">
        <f t="shared" si="1"/>
        <v>0</v>
      </c>
      <c r="L591" s="104">
        <v>0</v>
      </c>
      <c r="M591" s="104">
        <v>0</v>
      </c>
      <c r="N591" s="104">
        <v>497</v>
      </c>
      <c r="O591" s="104">
        <v>48</v>
      </c>
      <c r="P591" s="104">
        <v>1133</v>
      </c>
      <c r="Q591" s="104">
        <v>461</v>
      </c>
      <c r="R591" s="104">
        <v>2727</v>
      </c>
      <c r="S591" s="104">
        <v>509</v>
      </c>
      <c r="T591" s="77"/>
      <c r="U591" s="77"/>
      <c r="V591" s="77"/>
      <c r="W591" s="77"/>
      <c r="X591" s="77"/>
    </row>
    <row r="592" spans="1:24" ht="12.75" hidden="1" customHeight="1" x14ac:dyDescent="0.15">
      <c r="A592" s="77" t="s">
        <v>291</v>
      </c>
      <c r="B592" s="77" t="s">
        <v>273</v>
      </c>
      <c r="C592" s="77" t="s">
        <v>144</v>
      </c>
      <c r="D592" s="103">
        <v>2016</v>
      </c>
      <c r="E592" s="77" t="s">
        <v>1598</v>
      </c>
      <c r="F592" s="104">
        <v>647</v>
      </c>
      <c r="G592" s="105">
        <f t="shared" si="0"/>
        <v>0</v>
      </c>
      <c r="H592" s="104">
        <v>0</v>
      </c>
      <c r="I592" s="104">
        <v>0</v>
      </c>
      <c r="J592" s="104">
        <v>450</v>
      </c>
      <c r="K592" s="80">
        <f t="shared" si="1"/>
        <v>0</v>
      </c>
      <c r="L592" s="104">
        <v>0</v>
      </c>
      <c r="M592" s="104">
        <v>0</v>
      </c>
      <c r="N592" s="104">
        <v>497</v>
      </c>
      <c r="O592" s="104">
        <v>8</v>
      </c>
      <c r="P592" s="104">
        <v>1133</v>
      </c>
      <c r="Q592" s="104">
        <v>489</v>
      </c>
      <c r="R592" s="104">
        <v>2727</v>
      </c>
      <c r="S592" s="104">
        <v>497</v>
      </c>
      <c r="T592" s="77"/>
      <c r="U592" s="77"/>
      <c r="V592" s="77"/>
      <c r="W592" s="77"/>
      <c r="X592" s="77"/>
    </row>
    <row r="593" spans="1:24" ht="12.75" hidden="1" customHeight="1" x14ac:dyDescent="0.15">
      <c r="A593" s="77" t="s">
        <v>291</v>
      </c>
      <c r="B593" s="77" t="s">
        <v>273</v>
      </c>
      <c r="C593" s="77" t="s">
        <v>144</v>
      </c>
      <c r="D593" s="103">
        <v>2017</v>
      </c>
      <c r="E593" s="77" t="s">
        <v>1598</v>
      </c>
      <c r="F593" s="104">
        <v>647</v>
      </c>
      <c r="G593" s="105">
        <f t="shared" si="0"/>
        <v>0</v>
      </c>
      <c r="H593" s="104">
        <v>0</v>
      </c>
      <c r="I593" s="104">
        <v>0</v>
      </c>
      <c r="J593" s="104">
        <v>450</v>
      </c>
      <c r="K593" s="80">
        <f t="shared" si="1"/>
        <v>0</v>
      </c>
      <c r="L593" s="104">
        <v>0</v>
      </c>
      <c r="M593" s="104">
        <v>0</v>
      </c>
      <c r="N593" s="104">
        <v>497</v>
      </c>
      <c r="O593" s="104">
        <v>0</v>
      </c>
      <c r="P593" s="104">
        <v>1133</v>
      </c>
      <c r="Q593" s="104">
        <v>749</v>
      </c>
      <c r="R593" s="104">
        <v>2727</v>
      </c>
      <c r="S593" s="104">
        <v>749</v>
      </c>
      <c r="T593" s="77"/>
      <c r="U593" s="77"/>
      <c r="V593" s="77"/>
      <c r="W593" s="77"/>
      <c r="X593" s="77"/>
    </row>
    <row r="594" spans="1:24" ht="12.75" hidden="1" customHeight="1" x14ac:dyDescent="0.15">
      <c r="A594" s="77" t="s">
        <v>167</v>
      </c>
      <c r="B594" s="77" t="s">
        <v>166</v>
      </c>
      <c r="C594" s="77" t="s">
        <v>83</v>
      </c>
      <c r="D594" s="103">
        <v>2017</v>
      </c>
      <c r="E594" s="77" t="s">
        <v>1598</v>
      </c>
      <c r="F594" s="104">
        <v>38</v>
      </c>
      <c r="G594" s="105">
        <f t="shared" si="0"/>
        <v>0</v>
      </c>
      <c r="H594" s="104">
        <v>0</v>
      </c>
      <c r="I594" s="104">
        <v>0</v>
      </c>
      <c r="J594" s="104">
        <v>24</v>
      </c>
      <c r="K594" s="80">
        <f t="shared" si="1"/>
        <v>0</v>
      </c>
      <c r="L594" s="104">
        <v>0</v>
      </c>
      <c r="M594" s="104">
        <v>0</v>
      </c>
      <c r="N594" s="104">
        <v>27</v>
      </c>
      <c r="O594" s="104">
        <v>0</v>
      </c>
      <c r="P594" s="104">
        <v>64</v>
      </c>
      <c r="Q594" s="104">
        <v>4</v>
      </c>
      <c r="R594" s="104">
        <v>153</v>
      </c>
      <c r="S594" s="104">
        <v>4</v>
      </c>
      <c r="T594" s="77"/>
      <c r="U594" s="77"/>
      <c r="V594" s="77"/>
      <c r="W594" s="77"/>
      <c r="X594" s="77"/>
    </row>
    <row r="595" spans="1:24" ht="12.75" hidden="1" customHeight="1" x14ac:dyDescent="0.15">
      <c r="A595" s="77" t="s">
        <v>197</v>
      </c>
      <c r="B595" s="77" t="s">
        <v>168</v>
      </c>
      <c r="C595" s="77" t="s">
        <v>144</v>
      </c>
      <c r="D595" s="103">
        <v>2014</v>
      </c>
      <c r="E595" s="77" t="s">
        <v>1598</v>
      </c>
      <c r="F595" s="104">
        <v>107</v>
      </c>
      <c r="G595" s="105">
        <f t="shared" si="0"/>
        <v>0</v>
      </c>
      <c r="H595" s="104">
        <v>0</v>
      </c>
      <c r="I595" s="104">
        <v>0</v>
      </c>
      <c r="J595" s="104">
        <v>63</v>
      </c>
      <c r="K595" s="80">
        <f t="shared" si="1"/>
        <v>0</v>
      </c>
      <c r="L595" s="104">
        <v>0</v>
      </c>
      <c r="M595" s="104">
        <v>0</v>
      </c>
      <c r="N595" s="104">
        <v>67</v>
      </c>
      <c r="O595" s="104">
        <v>0</v>
      </c>
      <c r="P595" s="104">
        <v>166</v>
      </c>
      <c r="Q595" s="104">
        <v>0</v>
      </c>
      <c r="R595" s="104">
        <v>403</v>
      </c>
      <c r="S595" s="104">
        <v>0</v>
      </c>
      <c r="T595" s="77"/>
      <c r="U595" s="77"/>
      <c r="V595" s="77"/>
      <c r="W595" s="77"/>
      <c r="X595" s="77"/>
    </row>
    <row r="596" spans="1:24" ht="12.75" hidden="1" customHeight="1" x14ac:dyDescent="0.15">
      <c r="A596" s="77" t="s">
        <v>197</v>
      </c>
      <c r="B596" s="77" t="s">
        <v>168</v>
      </c>
      <c r="C596" s="77" t="s">
        <v>144</v>
      </c>
      <c r="D596" s="103">
        <v>2015</v>
      </c>
      <c r="E596" s="77" t="s">
        <v>1598</v>
      </c>
      <c r="F596" s="104">
        <v>107</v>
      </c>
      <c r="G596" s="105">
        <f t="shared" si="0"/>
        <v>0</v>
      </c>
      <c r="H596" s="104">
        <v>0</v>
      </c>
      <c r="I596" s="104">
        <v>0</v>
      </c>
      <c r="J596" s="104">
        <v>63</v>
      </c>
      <c r="K596" s="80">
        <f t="shared" si="1"/>
        <v>0</v>
      </c>
      <c r="L596" s="104">
        <v>0</v>
      </c>
      <c r="M596" s="104">
        <v>0</v>
      </c>
      <c r="N596" s="104">
        <v>67</v>
      </c>
      <c r="O596" s="104">
        <v>0</v>
      </c>
      <c r="P596" s="104">
        <v>166</v>
      </c>
      <c r="Q596" s="104">
        <v>52</v>
      </c>
      <c r="R596" s="104">
        <v>403</v>
      </c>
      <c r="S596" s="104">
        <v>52</v>
      </c>
      <c r="T596" s="77"/>
      <c r="U596" s="77"/>
      <c r="V596" s="77"/>
      <c r="W596" s="77"/>
      <c r="X596" s="77"/>
    </row>
    <row r="597" spans="1:24" ht="12.75" hidden="1" customHeight="1" x14ac:dyDescent="0.15">
      <c r="A597" s="77" t="s">
        <v>197</v>
      </c>
      <c r="B597" s="77" t="s">
        <v>168</v>
      </c>
      <c r="C597" s="77" t="s">
        <v>144</v>
      </c>
      <c r="D597" s="103">
        <v>2016</v>
      </c>
      <c r="E597" s="77" t="s">
        <v>1598</v>
      </c>
      <c r="F597" s="104">
        <v>107</v>
      </c>
      <c r="G597" s="105">
        <f t="shared" si="0"/>
        <v>0</v>
      </c>
      <c r="H597" s="104">
        <v>0</v>
      </c>
      <c r="I597" s="104">
        <v>0</v>
      </c>
      <c r="J597" s="104">
        <v>63</v>
      </c>
      <c r="K597" s="80">
        <f t="shared" si="1"/>
        <v>0</v>
      </c>
      <c r="L597" s="104">
        <v>0</v>
      </c>
      <c r="M597" s="104">
        <v>0</v>
      </c>
      <c r="N597" s="104">
        <v>67</v>
      </c>
      <c r="O597" s="104">
        <v>0</v>
      </c>
      <c r="P597" s="104">
        <v>166</v>
      </c>
      <c r="Q597" s="104">
        <v>20</v>
      </c>
      <c r="R597" s="104">
        <v>403</v>
      </c>
      <c r="S597" s="104">
        <v>20</v>
      </c>
      <c r="T597" s="77"/>
      <c r="U597" s="77"/>
      <c r="V597" s="77"/>
      <c r="W597" s="77"/>
      <c r="X597" s="77"/>
    </row>
    <row r="598" spans="1:24" ht="12.75" hidden="1" customHeight="1" x14ac:dyDescent="0.15">
      <c r="A598" s="77" t="s">
        <v>197</v>
      </c>
      <c r="B598" s="77" t="s">
        <v>168</v>
      </c>
      <c r="C598" s="77" t="s">
        <v>144</v>
      </c>
      <c r="D598" s="103">
        <v>2017</v>
      </c>
      <c r="E598" s="77" t="s">
        <v>1598</v>
      </c>
      <c r="F598" s="104">
        <v>107</v>
      </c>
      <c r="G598" s="105">
        <f t="shared" si="0"/>
        <v>0</v>
      </c>
      <c r="H598" s="104">
        <v>0</v>
      </c>
      <c r="I598" s="104">
        <v>0</v>
      </c>
      <c r="J598" s="104">
        <v>63</v>
      </c>
      <c r="K598" s="80">
        <f t="shared" si="1"/>
        <v>0</v>
      </c>
      <c r="L598" s="104">
        <v>0</v>
      </c>
      <c r="M598" s="104">
        <v>0</v>
      </c>
      <c r="N598" s="104">
        <v>67</v>
      </c>
      <c r="O598" s="104">
        <v>0</v>
      </c>
      <c r="P598" s="104">
        <v>166</v>
      </c>
      <c r="Q598" s="104">
        <v>47</v>
      </c>
      <c r="R598" s="104">
        <v>403</v>
      </c>
      <c r="S598" s="104">
        <v>47</v>
      </c>
      <c r="T598" s="77"/>
      <c r="U598" s="77"/>
      <c r="V598" s="77"/>
      <c r="W598" s="77"/>
      <c r="X598" s="77"/>
    </row>
    <row r="599" spans="1:24" ht="12.75" hidden="1" customHeight="1" x14ac:dyDescent="0.15">
      <c r="A599" s="77" t="s">
        <v>233</v>
      </c>
      <c r="B599" s="77" t="s">
        <v>229</v>
      </c>
      <c r="C599" s="77" t="s">
        <v>67</v>
      </c>
      <c r="D599" s="103">
        <v>2014</v>
      </c>
      <c r="E599" s="77" t="s">
        <v>1598</v>
      </c>
      <c r="F599" s="104">
        <v>40</v>
      </c>
      <c r="G599" s="105">
        <f t="shared" si="0"/>
        <v>3</v>
      </c>
      <c r="H599" s="104">
        <v>3</v>
      </c>
      <c r="I599" s="104">
        <v>0</v>
      </c>
      <c r="J599" s="104">
        <v>20</v>
      </c>
      <c r="K599" s="80">
        <f t="shared" si="1"/>
        <v>9</v>
      </c>
      <c r="L599" s="104">
        <v>9</v>
      </c>
      <c r="M599" s="104">
        <v>0</v>
      </c>
      <c r="N599" s="104">
        <v>21</v>
      </c>
      <c r="O599" s="104">
        <v>8</v>
      </c>
      <c r="P599" s="104">
        <v>51</v>
      </c>
      <c r="Q599" s="104">
        <v>76</v>
      </c>
      <c r="R599" s="104">
        <v>132</v>
      </c>
      <c r="S599" s="104">
        <v>96</v>
      </c>
      <c r="T599" s="77"/>
      <c r="U599" s="77"/>
      <c r="V599" s="77"/>
      <c r="W599" s="77"/>
      <c r="X599" s="77"/>
    </row>
    <row r="600" spans="1:24" ht="12.75" hidden="1" customHeight="1" x14ac:dyDescent="0.15">
      <c r="A600" s="77" t="s">
        <v>233</v>
      </c>
      <c r="B600" s="77" t="s">
        <v>229</v>
      </c>
      <c r="C600" s="77" t="s">
        <v>67</v>
      </c>
      <c r="D600" s="103">
        <v>2015</v>
      </c>
      <c r="E600" s="77" t="s">
        <v>1598</v>
      </c>
      <c r="F600" s="104">
        <v>40</v>
      </c>
      <c r="G600" s="105">
        <f t="shared" si="0"/>
        <v>0</v>
      </c>
      <c r="H600" s="104">
        <v>0</v>
      </c>
      <c r="I600" s="104">
        <v>0</v>
      </c>
      <c r="J600" s="104">
        <v>20</v>
      </c>
      <c r="K600" s="80">
        <f t="shared" si="1"/>
        <v>0</v>
      </c>
      <c r="L600" s="104">
        <v>0</v>
      </c>
      <c r="M600" s="104">
        <v>0</v>
      </c>
      <c r="N600" s="104">
        <v>21</v>
      </c>
      <c r="O600" s="104">
        <v>0</v>
      </c>
      <c r="P600" s="104">
        <v>51</v>
      </c>
      <c r="Q600" s="104">
        <v>7</v>
      </c>
      <c r="R600" s="104">
        <v>132</v>
      </c>
      <c r="S600" s="104">
        <v>7</v>
      </c>
      <c r="T600" s="77"/>
      <c r="U600" s="77"/>
      <c r="V600" s="77"/>
      <c r="W600" s="77"/>
      <c r="X600" s="77"/>
    </row>
    <row r="601" spans="1:24" ht="12.75" hidden="1" customHeight="1" x14ac:dyDescent="0.15">
      <c r="A601" s="77" t="s">
        <v>233</v>
      </c>
      <c r="B601" s="77" t="s">
        <v>229</v>
      </c>
      <c r="C601" s="77" t="s">
        <v>67</v>
      </c>
      <c r="D601" s="103">
        <v>2016</v>
      </c>
      <c r="E601" s="77" t="s">
        <v>1598</v>
      </c>
      <c r="F601" s="104">
        <v>40</v>
      </c>
      <c r="G601" s="105">
        <f t="shared" si="0"/>
        <v>0</v>
      </c>
      <c r="H601" s="104">
        <v>0</v>
      </c>
      <c r="I601" s="104">
        <v>0</v>
      </c>
      <c r="J601" s="104">
        <v>20</v>
      </c>
      <c r="K601" s="80">
        <f t="shared" si="1"/>
        <v>0</v>
      </c>
      <c r="L601" s="104">
        <v>0</v>
      </c>
      <c r="M601" s="104">
        <v>0</v>
      </c>
      <c r="N601" s="104">
        <v>21</v>
      </c>
      <c r="O601" s="104">
        <v>1</v>
      </c>
      <c r="P601" s="104">
        <v>51</v>
      </c>
      <c r="Q601" s="104">
        <v>3</v>
      </c>
      <c r="R601" s="104">
        <v>132</v>
      </c>
      <c r="S601" s="104">
        <v>4</v>
      </c>
      <c r="T601" s="77"/>
      <c r="U601" s="77"/>
      <c r="V601" s="77"/>
      <c r="W601" s="77"/>
      <c r="X601" s="77"/>
    </row>
    <row r="602" spans="1:24" ht="12.75" hidden="1" customHeight="1" x14ac:dyDescent="0.15">
      <c r="A602" s="77" t="s">
        <v>233</v>
      </c>
      <c r="B602" s="77" t="s">
        <v>229</v>
      </c>
      <c r="C602" s="77" t="s">
        <v>67</v>
      </c>
      <c r="D602" s="103">
        <v>2017</v>
      </c>
      <c r="E602" s="77" t="s">
        <v>1598</v>
      </c>
      <c r="F602" s="104">
        <v>40</v>
      </c>
      <c r="G602" s="105">
        <f t="shared" si="0"/>
        <v>0</v>
      </c>
      <c r="H602" s="104">
        <v>0</v>
      </c>
      <c r="I602" s="104">
        <v>0</v>
      </c>
      <c r="J602" s="104">
        <v>20</v>
      </c>
      <c r="K602" s="80">
        <f t="shared" si="1"/>
        <v>1</v>
      </c>
      <c r="L602" s="104">
        <v>0</v>
      </c>
      <c r="M602" s="104">
        <v>1</v>
      </c>
      <c r="N602" s="104">
        <v>21</v>
      </c>
      <c r="O602" s="104">
        <v>0</v>
      </c>
      <c r="P602" s="104">
        <v>51</v>
      </c>
      <c r="Q602" s="104">
        <v>0</v>
      </c>
      <c r="R602" s="104">
        <v>132</v>
      </c>
      <c r="S602" s="104">
        <v>1</v>
      </c>
      <c r="T602" s="77"/>
      <c r="U602" s="77"/>
      <c r="V602" s="77"/>
      <c r="W602" s="77"/>
      <c r="X602" s="77"/>
    </row>
    <row r="603" spans="1:24" ht="12.75" hidden="1" customHeight="1" x14ac:dyDescent="0.15">
      <c r="A603" s="77" t="s">
        <v>465</v>
      </c>
      <c r="B603" s="77" t="s">
        <v>464</v>
      </c>
      <c r="C603" s="77" t="s">
        <v>128</v>
      </c>
      <c r="D603" s="103">
        <v>2016</v>
      </c>
      <c r="E603" s="77" t="s">
        <v>1598</v>
      </c>
      <c r="F603" s="104">
        <v>1019</v>
      </c>
      <c r="G603" s="105">
        <f t="shared" si="0"/>
        <v>0</v>
      </c>
      <c r="H603" s="104">
        <v>0</v>
      </c>
      <c r="I603" s="104">
        <v>0</v>
      </c>
      <c r="J603" s="104">
        <v>759</v>
      </c>
      <c r="K603" s="80">
        <f t="shared" si="1"/>
        <v>0</v>
      </c>
      <c r="L603" s="104">
        <v>0</v>
      </c>
      <c r="M603" s="104">
        <v>0</v>
      </c>
      <c r="N603" s="104">
        <v>957</v>
      </c>
      <c r="O603" s="104">
        <v>0</v>
      </c>
      <c r="P603" s="104">
        <v>2421</v>
      </c>
      <c r="Q603" s="104">
        <v>170</v>
      </c>
      <c r="R603" s="104">
        <v>5156</v>
      </c>
      <c r="S603" s="104">
        <v>170</v>
      </c>
      <c r="T603" s="77"/>
      <c r="U603" s="77"/>
      <c r="V603" s="77"/>
      <c r="W603" s="77"/>
      <c r="X603" s="77"/>
    </row>
    <row r="604" spans="1:24" ht="12.75" hidden="1" customHeight="1" x14ac:dyDescent="0.15">
      <c r="A604" s="77" t="s">
        <v>465</v>
      </c>
      <c r="B604" s="77" t="s">
        <v>464</v>
      </c>
      <c r="C604" s="77" t="s">
        <v>128</v>
      </c>
      <c r="D604" s="103">
        <v>2017</v>
      </c>
      <c r="E604" s="77" t="s">
        <v>1598</v>
      </c>
      <c r="F604" s="104">
        <v>1019</v>
      </c>
      <c r="G604" s="105">
        <f t="shared" si="0"/>
        <v>0</v>
      </c>
      <c r="H604" s="104">
        <v>0</v>
      </c>
      <c r="I604" s="104">
        <v>0</v>
      </c>
      <c r="J604" s="104">
        <v>759</v>
      </c>
      <c r="K604" s="80">
        <f t="shared" si="1"/>
        <v>0</v>
      </c>
      <c r="L604" s="104">
        <v>0</v>
      </c>
      <c r="M604" s="104">
        <v>0</v>
      </c>
      <c r="N604" s="104">
        <v>957</v>
      </c>
      <c r="O604" s="104">
        <v>0</v>
      </c>
      <c r="P604" s="104">
        <v>2421</v>
      </c>
      <c r="Q604" s="104">
        <v>297</v>
      </c>
      <c r="R604" s="104">
        <v>5156</v>
      </c>
      <c r="S604" s="104">
        <v>297</v>
      </c>
      <c r="T604" s="77"/>
      <c r="U604" s="77"/>
      <c r="V604" s="77"/>
      <c r="W604" s="77"/>
      <c r="X604" s="77"/>
    </row>
    <row r="605" spans="1:24" ht="12.75" hidden="1" customHeight="1" x14ac:dyDescent="0.15">
      <c r="A605" s="77" t="s">
        <v>198</v>
      </c>
      <c r="B605" s="77" t="s">
        <v>168</v>
      </c>
      <c r="C605" s="77" t="s">
        <v>144</v>
      </c>
      <c r="D605" s="103">
        <v>2014</v>
      </c>
      <c r="E605" s="77" t="s">
        <v>1598</v>
      </c>
      <c r="F605" s="104">
        <v>96</v>
      </c>
      <c r="G605" s="105">
        <f t="shared" si="0"/>
        <v>0</v>
      </c>
      <c r="H605" s="104">
        <v>0</v>
      </c>
      <c r="I605" s="104">
        <v>0</v>
      </c>
      <c r="J605" s="104">
        <v>57</v>
      </c>
      <c r="K605" s="80">
        <f t="shared" si="1"/>
        <v>0</v>
      </c>
      <c r="L605" s="104">
        <v>0</v>
      </c>
      <c r="M605" s="104">
        <v>0</v>
      </c>
      <c r="N605" s="104">
        <v>62</v>
      </c>
      <c r="O605" s="104">
        <v>0</v>
      </c>
      <c r="P605" s="104">
        <v>166</v>
      </c>
      <c r="Q605" s="104">
        <v>5</v>
      </c>
      <c r="R605" s="104">
        <v>381</v>
      </c>
      <c r="S605" s="104">
        <v>5</v>
      </c>
      <c r="T605" s="77"/>
      <c r="U605" s="77"/>
      <c r="V605" s="77"/>
      <c r="W605" s="77"/>
      <c r="X605" s="77"/>
    </row>
    <row r="606" spans="1:24" ht="12.75" hidden="1" customHeight="1" x14ac:dyDescent="0.15">
      <c r="A606" s="77" t="s">
        <v>198</v>
      </c>
      <c r="B606" s="77" t="s">
        <v>168</v>
      </c>
      <c r="C606" s="77" t="s">
        <v>144</v>
      </c>
      <c r="D606" s="103">
        <v>2016</v>
      </c>
      <c r="E606" s="77" t="s">
        <v>1598</v>
      </c>
      <c r="F606" s="104">
        <v>96</v>
      </c>
      <c r="G606" s="105">
        <f t="shared" si="0"/>
        <v>0</v>
      </c>
      <c r="H606" s="104">
        <v>0</v>
      </c>
      <c r="I606" s="104">
        <v>0</v>
      </c>
      <c r="J606" s="104">
        <v>57</v>
      </c>
      <c r="K606" s="80">
        <f t="shared" si="1"/>
        <v>0</v>
      </c>
      <c r="L606" s="104">
        <v>0</v>
      </c>
      <c r="M606" s="104">
        <v>0</v>
      </c>
      <c r="N606" s="104">
        <v>62</v>
      </c>
      <c r="O606" s="104">
        <v>0</v>
      </c>
      <c r="P606" s="104">
        <v>166</v>
      </c>
      <c r="Q606" s="104">
        <v>3</v>
      </c>
      <c r="R606" s="104">
        <v>381</v>
      </c>
      <c r="S606" s="104">
        <v>3</v>
      </c>
      <c r="T606" s="77"/>
      <c r="U606" s="77"/>
      <c r="V606" s="77"/>
      <c r="W606" s="77"/>
      <c r="X606" s="77"/>
    </row>
    <row r="607" spans="1:24" ht="12.75" hidden="1" customHeight="1" x14ac:dyDescent="0.15">
      <c r="A607" s="77" t="s">
        <v>198</v>
      </c>
      <c r="B607" s="77" t="s">
        <v>168</v>
      </c>
      <c r="C607" s="77" t="s">
        <v>144</v>
      </c>
      <c r="D607" s="103">
        <v>2017</v>
      </c>
      <c r="E607" s="77" t="s">
        <v>1598</v>
      </c>
      <c r="F607" s="104">
        <v>96</v>
      </c>
      <c r="G607" s="105">
        <f t="shared" si="0"/>
        <v>0</v>
      </c>
      <c r="H607" s="104">
        <v>0</v>
      </c>
      <c r="I607" s="104">
        <v>0</v>
      </c>
      <c r="J607" s="104">
        <v>57</v>
      </c>
      <c r="K607" s="80">
        <f t="shared" si="1"/>
        <v>0</v>
      </c>
      <c r="L607" s="104">
        <v>0</v>
      </c>
      <c r="M607" s="104">
        <v>0</v>
      </c>
      <c r="N607" s="104">
        <v>62</v>
      </c>
      <c r="O607" s="104">
        <v>0</v>
      </c>
      <c r="P607" s="104">
        <v>166</v>
      </c>
      <c r="Q607" s="104">
        <v>13</v>
      </c>
      <c r="R607" s="104">
        <v>381</v>
      </c>
      <c r="S607" s="104">
        <v>13</v>
      </c>
      <c r="T607" s="77"/>
      <c r="U607" s="77"/>
      <c r="V607" s="77"/>
      <c r="W607" s="77"/>
      <c r="X607" s="77"/>
    </row>
    <row r="608" spans="1:24" ht="12.75" hidden="1" customHeight="1" x14ac:dyDescent="0.15">
      <c r="A608" s="77" t="s">
        <v>437</v>
      </c>
      <c r="B608" s="77" t="s">
        <v>416</v>
      </c>
      <c r="C608" s="77" t="s">
        <v>417</v>
      </c>
      <c r="D608" s="103">
        <v>2013</v>
      </c>
      <c r="E608" s="77" t="s">
        <v>1598</v>
      </c>
      <c r="F608" s="104">
        <v>77</v>
      </c>
      <c r="G608" s="105">
        <f t="shared" si="0"/>
        <v>89</v>
      </c>
      <c r="H608" s="104">
        <v>89</v>
      </c>
      <c r="I608" s="104">
        <v>0</v>
      </c>
      <c r="J608" s="104">
        <v>59</v>
      </c>
      <c r="K608" s="80">
        <f t="shared" si="1"/>
        <v>81</v>
      </c>
      <c r="L608" s="104">
        <v>81</v>
      </c>
      <c r="M608" s="104">
        <v>0</v>
      </c>
      <c r="N608" s="104">
        <v>54</v>
      </c>
      <c r="O608" s="104">
        <v>6</v>
      </c>
      <c r="P608" s="104">
        <v>119</v>
      </c>
      <c r="Q608" s="104">
        <v>1</v>
      </c>
      <c r="R608" s="104">
        <v>309</v>
      </c>
      <c r="S608" s="104">
        <v>177</v>
      </c>
      <c r="T608" s="77"/>
      <c r="U608" s="77"/>
      <c r="V608" s="77"/>
      <c r="W608" s="77"/>
      <c r="X608" s="77"/>
    </row>
    <row r="609" spans="1:24" ht="12.75" hidden="1" customHeight="1" x14ac:dyDescent="0.15">
      <c r="A609" s="77" t="s">
        <v>437</v>
      </c>
      <c r="B609" s="77" t="s">
        <v>416</v>
      </c>
      <c r="C609" s="77" t="s">
        <v>417</v>
      </c>
      <c r="D609" s="103">
        <v>2014</v>
      </c>
      <c r="E609" s="77" t="s">
        <v>1598</v>
      </c>
      <c r="F609" s="104">
        <v>77</v>
      </c>
      <c r="G609" s="105">
        <f t="shared" si="0"/>
        <v>0</v>
      </c>
      <c r="H609" s="104">
        <v>0</v>
      </c>
      <c r="I609" s="104">
        <v>0</v>
      </c>
      <c r="J609" s="104">
        <v>59</v>
      </c>
      <c r="K609" s="80">
        <f t="shared" si="1"/>
        <v>0</v>
      </c>
      <c r="L609" s="104">
        <v>0</v>
      </c>
      <c r="M609" s="104">
        <v>0</v>
      </c>
      <c r="N609" s="104">
        <v>54</v>
      </c>
      <c r="O609" s="104">
        <v>0</v>
      </c>
      <c r="P609" s="104">
        <v>119</v>
      </c>
      <c r="Q609" s="104">
        <v>23</v>
      </c>
      <c r="R609" s="104">
        <v>309</v>
      </c>
      <c r="S609" s="104">
        <v>23</v>
      </c>
      <c r="T609" s="77"/>
      <c r="U609" s="77"/>
      <c r="V609" s="77"/>
      <c r="W609" s="77"/>
      <c r="X609" s="77"/>
    </row>
    <row r="610" spans="1:24" ht="12.75" hidden="1" customHeight="1" x14ac:dyDescent="0.15">
      <c r="A610" s="77" t="s">
        <v>437</v>
      </c>
      <c r="B610" s="77" t="s">
        <v>416</v>
      </c>
      <c r="C610" s="77" t="s">
        <v>417</v>
      </c>
      <c r="D610" s="103">
        <v>2015</v>
      </c>
      <c r="E610" s="77" t="s">
        <v>1598</v>
      </c>
      <c r="F610" s="104">
        <v>77</v>
      </c>
      <c r="G610" s="105">
        <f t="shared" si="0"/>
        <v>0</v>
      </c>
      <c r="H610" s="104">
        <v>0</v>
      </c>
      <c r="I610" s="104">
        <v>0</v>
      </c>
      <c r="J610" s="104">
        <v>59</v>
      </c>
      <c r="K610" s="80">
        <f t="shared" si="1"/>
        <v>5</v>
      </c>
      <c r="L610" s="104">
        <v>5</v>
      </c>
      <c r="M610" s="104">
        <v>0</v>
      </c>
      <c r="N610" s="104">
        <v>54</v>
      </c>
      <c r="O610" s="104">
        <v>0</v>
      </c>
      <c r="P610" s="104">
        <v>119</v>
      </c>
      <c r="Q610" s="104">
        <v>72</v>
      </c>
      <c r="R610" s="104">
        <v>309</v>
      </c>
      <c r="S610" s="104">
        <v>77</v>
      </c>
      <c r="T610" s="77"/>
      <c r="U610" s="77"/>
      <c r="V610" s="77"/>
      <c r="W610" s="77"/>
      <c r="X610" s="77"/>
    </row>
    <row r="611" spans="1:24" ht="12.75" hidden="1" customHeight="1" x14ac:dyDescent="0.15">
      <c r="A611" s="77" t="s">
        <v>437</v>
      </c>
      <c r="B611" s="77" t="s">
        <v>416</v>
      </c>
      <c r="C611" s="77" t="s">
        <v>417</v>
      </c>
      <c r="D611" s="103">
        <v>2016</v>
      </c>
      <c r="E611" s="77" t="s">
        <v>1598</v>
      </c>
      <c r="F611" s="104">
        <v>77</v>
      </c>
      <c r="G611" s="105">
        <f t="shared" si="0"/>
        <v>1</v>
      </c>
      <c r="H611" s="104">
        <v>1</v>
      </c>
      <c r="I611" s="104">
        <v>0</v>
      </c>
      <c r="J611" s="104">
        <v>59</v>
      </c>
      <c r="K611" s="80">
        <f t="shared" si="1"/>
        <v>2</v>
      </c>
      <c r="L611" s="104">
        <v>2</v>
      </c>
      <c r="M611" s="104">
        <v>0</v>
      </c>
      <c r="N611" s="104">
        <v>54</v>
      </c>
      <c r="O611" s="104">
        <v>15</v>
      </c>
      <c r="P611" s="104">
        <v>119</v>
      </c>
      <c r="Q611" s="104">
        <v>0</v>
      </c>
      <c r="R611" s="104">
        <v>309</v>
      </c>
      <c r="S611" s="104">
        <v>18</v>
      </c>
      <c r="T611" s="77"/>
      <c r="U611" s="77"/>
      <c r="V611" s="77"/>
      <c r="W611" s="77"/>
      <c r="X611" s="77"/>
    </row>
    <row r="612" spans="1:24" ht="12.75" hidden="1" customHeight="1" x14ac:dyDescent="0.15">
      <c r="A612" s="77" t="s">
        <v>437</v>
      </c>
      <c r="B612" s="77" t="s">
        <v>416</v>
      </c>
      <c r="C612" s="77" t="s">
        <v>417</v>
      </c>
      <c r="D612" s="103">
        <v>2017</v>
      </c>
      <c r="E612" s="77" t="s">
        <v>1598</v>
      </c>
      <c r="F612" s="104">
        <v>77</v>
      </c>
      <c r="G612" s="105">
        <f t="shared" si="0"/>
        <v>0</v>
      </c>
      <c r="H612" s="104">
        <v>0</v>
      </c>
      <c r="I612" s="104">
        <v>0</v>
      </c>
      <c r="J612" s="104">
        <v>59</v>
      </c>
      <c r="K612" s="80">
        <f t="shared" si="1"/>
        <v>5</v>
      </c>
      <c r="L612" s="104">
        <v>5</v>
      </c>
      <c r="M612" s="104">
        <v>0</v>
      </c>
      <c r="N612" s="104">
        <v>54</v>
      </c>
      <c r="O612" s="104">
        <v>14</v>
      </c>
      <c r="P612" s="104">
        <v>119</v>
      </c>
      <c r="Q612" s="104">
        <v>7</v>
      </c>
      <c r="R612" s="104">
        <v>309</v>
      </c>
      <c r="S612" s="104">
        <v>26</v>
      </c>
      <c r="T612" s="77"/>
      <c r="U612" s="77"/>
      <c r="V612" s="77"/>
      <c r="W612" s="77"/>
      <c r="X612" s="77"/>
    </row>
    <row r="613" spans="1:24" ht="12.75" hidden="1" customHeight="1" x14ac:dyDescent="0.15">
      <c r="A613" s="77" t="s">
        <v>309</v>
      </c>
      <c r="B613" s="77" t="s">
        <v>306</v>
      </c>
      <c r="C613" s="77" t="s">
        <v>123</v>
      </c>
      <c r="D613" s="103">
        <v>2013</v>
      </c>
      <c r="E613" s="77" t="s">
        <v>1598</v>
      </c>
      <c r="F613" s="104">
        <v>953</v>
      </c>
      <c r="G613" s="105">
        <f t="shared" si="0"/>
        <v>0</v>
      </c>
      <c r="H613" s="104">
        <v>0</v>
      </c>
      <c r="I613" s="104">
        <v>0</v>
      </c>
      <c r="J613" s="104">
        <v>668</v>
      </c>
      <c r="K613" s="80">
        <f t="shared" si="1"/>
        <v>0</v>
      </c>
      <c r="L613" s="104">
        <v>0</v>
      </c>
      <c r="M613" s="104">
        <v>0</v>
      </c>
      <c r="N613" s="104">
        <v>705</v>
      </c>
      <c r="O613" s="104">
        <v>0</v>
      </c>
      <c r="P613" s="104">
        <v>1464</v>
      </c>
      <c r="Q613" s="104">
        <v>246</v>
      </c>
      <c r="R613" s="104">
        <v>3790</v>
      </c>
      <c r="S613" s="104">
        <v>246</v>
      </c>
      <c r="T613" s="77"/>
      <c r="U613" s="77"/>
      <c r="V613" s="77"/>
      <c r="W613" s="77"/>
      <c r="X613" s="77"/>
    </row>
    <row r="614" spans="1:24" ht="12.75" hidden="1" customHeight="1" x14ac:dyDescent="0.15">
      <c r="A614" s="77" t="s">
        <v>309</v>
      </c>
      <c r="B614" s="77" t="s">
        <v>306</v>
      </c>
      <c r="C614" s="77" t="s">
        <v>123</v>
      </c>
      <c r="D614" s="103">
        <v>2014</v>
      </c>
      <c r="E614" s="77" t="s">
        <v>1598</v>
      </c>
      <c r="F614" s="104">
        <v>953</v>
      </c>
      <c r="G614" s="105">
        <f t="shared" si="0"/>
        <v>0</v>
      </c>
      <c r="H614" s="104">
        <v>0</v>
      </c>
      <c r="I614" s="104">
        <v>0</v>
      </c>
      <c r="J614" s="104">
        <v>668</v>
      </c>
      <c r="K614" s="80">
        <f t="shared" si="1"/>
        <v>0</v>
      </c>
      <c r="L614" s="104">
        <v>0</v>
      </c>
      <c r="M614" s="104">
        <v>0</v>
      </c>
      <c r="N614" s="104">
        <v>705</v>
      </c>
      <c r="O614" s="104">
        <v>0</v>
      </c>
      <c r="P614" s="104">
        <v>1464</v>
      </c>
      <c r="Q614" s="104">
        <v>286</v>
      </c>
      <c r="R614" s="104">
        <v>3790</v>
      </c>
      <c r="S614" s="104">
        <v>286</v>
      </c>
      <c r="T614" s="77"/>
      <c r="U614" s="77"/>
      <c r="V614" s="77"/>
      <c r="W614" s="77"/>
      <c r="X614" s="77"/>
    </row>
    <row r="615" spans="1:24" ht="12.75" hidden="1" customHeight="1" x14ac:dyDescent="0.15">
      <c r="A615" s="77" t="s">
        <v>309</v>
      </c>
      <c r="B615" s="77" t="s">
        <v>306</v>
      </c>
      <c r="C615" s="77" t="s">
        <v>123</v>
      </c>
      <c r="D615" s="103">
        <v>2015</v>
      </c>
      <c r="E615" s="77" t="s">
        <v>1598</v>
      </c>
      <c r="F615" s="104">
        <v>953</v>
      </c>
      <c r="G615" s="105">
        <f t="shared" si="0"/>
        <v>0</v>
      </c>
      <c r="H615" s="104">
        <v>0</v>
      </c>
      <c r="I615" s="104">
        <v>0</v>
      </c>
      <c r="J615" s="104">
        <v>668</v>
      </c>
      <c r="K615" s="80">
        <f t="shared" si="1"/>
        <v>0</v>
      </c>
      <c r="L615" s="104">
        <v>0</v>
      </c>
      <c r="M615" s="104">
        <v>0</v>
      </c>
      <c r="N615" s="104">
        <v>705</v>
      </c>
      <c r="O615" s="104">
        <v>0</v>
      </c>
      <c r="P615" s="104">
        <v>1464</v>
      </c>
      <c r="Q615" s="104">
        <v>234</v>
      </c>
      <c r="R615" s="104">
        <v>3790</v>
      </c>
      <c r="S615" s="104">
        <v>234</v>
      </c>
      <c r="T615" s="77"/>
      <c r="U615" s="77"/>
      <c r="V615" s="77"/>
      <c r="W615" s="77"/>
      <c r="X615" s="77"/>
    </row>
    <row r="616" spans="1:24" ht="12.75" hidden="1" customHeight="1" x14ac:dyDescent="0.15">
      <c r="A616" s="77" t="s">
        <v>309</v>
      </c>
      <c r="B616" s="77" t="s">
        <v>306</v>
      </c>
      <c r="C616" s="77" t="s">
        <v>123</v>
      </c>
      <c r="D616" s="103">
        <v>2016</v>
      </c>
      <c r="E616" s="77" t="s">
        <v>1598</v>
      </c>
      <c r="F616" s="104">
        <v>953</v>
      </c>
      <c r="G616" s="105">
        <f t="shared" si="0"/>
        <v>0</v>
      </c>
      <c r="H616" s="104">
        <v>0</v>
      </c>
      <c r="I616" s="104">
        <v>0</v>
      </c>
      <c r="J616" s="104">
        <v>668</v>
      </c>
      <c r="K616" s="80">
        <f t="shared" si="1"/>
        <v>0</v>
      </c>
      <c r="L616" s="104">
        <v>0</v>
      </c>
      <c r="M616" s="104">
        <v>0</v>
      </c>
      <c r="N616" s="104">
        <v>705</v>
      </c>
      <c r="O616" s="104">
        <v>0</v>
      </c>
      <c r="P616" s="104">
        <v>1464</v>
      </c>
      <c r="Q616" s="104">
        <v>217</v>
      </c>
      <c r="R616" s="104">
        <v>3790</v>
      </c>
      <c r="S616" s="104">
        <v>217</v>
      </c>
      <c r="T616" s="77"/>
      <c r="U616" s="77"/>
      <c r="V616" s="77"/>
      <c r="W616" s="77"/>
      <c r="X616" s="77"/>
    </row>
    <row r="617" spans="1:24" ht="12.75" hidden="1" customHeight="1" x14ac:dyDescent="0.15">
      <c r="A617" s="77" t="s">
        <v>309</v>
      </c>
      <c r="B617" s="77" t="s">
        <v>306</v>
      </c>
      <c r="C617" s="77" t="s">
        <v>123</v>
      </c>
      <c r="D617" s="103">
        <v>2017</v>
      </c>
      <c r="E617" s="77" t="s">
        <v>1598</v>
      </c>
      <c r="F617" s="104">
        <v>953</v>
      </c>
      <c r="G617" s="105">
        <f t="shared" si="0"/>
        <v>0</v>
      </c>
      <c r="H617" s="104">
        <v>0</v>
      </c>
      <c r="I617" s="104">
        <v>0</v>
      </c>
      <c r="J617" s="104">
        <v>668</v>
      </c>
      <c r="K617" s="80">
        <f t="shared" si="1"/>
        <v>0</v>
      </c>
      <c r="L617" s="104">
        <v>0</v>
      </c>
      <c r="M617" s="104">
        <v>0</v>
      </c>
      <c r="N617" s="104">
        <v>705</v>
      </c>
      <c r="O617" s="104">
        <v>4</v>
      </c>
      <c r="P617" s="104">
        <v>1464</v>
      </c>
      <c r="Q617" s="104">
        <v>223</v>
      </c>
      <c r="R617" s="104">
        <v>3790</v>
      </c>
      <c r="S617" s="104">
        <v>227</v>
      </c>
      <c r="T617" s="77"/>
      <c r="U617" s="77"/>
      <c r="V617" s="77"/>
      <c r="W617" s="77"/>
      <c r="X617" s="77"/>
    </row>
    <row r="618" spans="1:24" ht="12.75" hidden="1" customHeight="1" x14ac:dyDescent="0.15">
      <c r="A618" s="77" t="s">
        <v>601</v>
      </c>
      <c r="B618" s="77" t="s">
        <v>564</v>
      </c>
      <c r="C618" s="77" t="s">
        <v>128</v>
      </c>
      <c r="D618" s="103">
        <v>2015</v>
      </c>
      <c r="E618" s="77" t="s">
        <v>1598</v>
      </c>
      <c r="F618" s="104">
        <v>80</v>
      </c>
      <c r="G618" s="105">
        <f t="shared" si="0"/>
        <v>4</v>
      </c>
      <c r="H618" s="104">
        <v>4</v>
      </c>
      <c r="I618" s="104">
        <v>0</v>
      </c>
      <c r="J618" s="104">
        <v>80</v>
      </c>
      <c r="K618" s="80">
        <f t="shared" si="1"/>
        <v>28</v>
      </c>
      <c r="L618" s="104">
        <v>27</v>
      </c>
      <c r="M618" s="104">
        <v>1</v>
      </c>
      <c r="N618" s="104">
        <v>82</v>
      </c>
      <c r="O618" s="104">
        <v>7</v>
      </c>
      <c r="P618" s="104">
        <v>348</v>
      </c>
      <c r="Q618" s="104">
        <v>9</v>
      </c>
      <c r="R618" s="104">
        <v>590</v>
      </c>
      <c r="S618" s="104">
        <v>48</v>
      </c>
      <c r="T618" s="77"/>
      <c r="U618" s="77"/>
      <c r="V618" s="77"/>
      <c r="W618" s="77"/>
      <c r="X618" s="77"/>
    </row>
    <row r="619" spans="1:24" ht="12.75" hidden="1" customHeight="1" x14ac:dyDescent="0.15">
      <c r="A619" s="77" t="s">
        <v>601</v>
      </c>
      <c r="B619" s="77" t="s">
        <v>564</v>
      </c>
      <c r="C619" s="77" t="s">
        <v>128</v>
      </c>
      <c r="D619" s="103">
        <v>2016</v>
      </c>
      <c r="E619" s="77" t="s">
        <v>1598</v>
      </c>
      <c r="F619" s="104">
        <v>80</v>
      </c>
      <c r="G619" s="105">
        <f t="shared" si="0"/>
        <v>3</v>
      </c>
      <c r="H619" s="104">
        <v>3</v>
      </c>
      <c r="I619" s="104">
        <v>0</v>
      </c>
      <c r="J619" s="104">
        <v>80</v>
      </c>
      <c r="K619" s="80">
        <f t="shared" si="1"/>
        <v>20</v>
      </c>
      <c r="L619" s="104">
        <v>20</v>
      </c>
      <c r="M619" s="104">
        <v>0</v>
      </c>
      <c r="N619" s="104">
        <v>82</v>
      </c>
      <c r="O619" s="104">
        <v>0</v>
      </c>
      <c r="P619" s="104">
        <v>348</v>
      </c>
      <c r="Q619" s="104">
        <v>1</v>
      </c>
      <c r="R619" s="104">
        <v>590</v>
      </c>
      <c r="S619" s="104">
        <v>24</v>
      </c>
      <c r="T619" s="77"/>
      <c r="U619" s="77"/>
      <c r="V619" s="77"/>
      <c r="W619" s="77"/>
      <c r="X619" s="77"/>
    </row>
    <row r="620" spans="1:24" ht="12.75" hidden="1" customHeight="1" x14ac:dyDescent="0.15">
      <c r="A620" s="77" t="s">
        <v>601</v>
      </c>
      <c r="B620" s="77" t="s">
        <v>564</v>
      </c>
      <c r="C620" s="77" t="s">
        <v>128</v>
      </c>
      <c r="D620" s="103">
        <v>2017</v>
      </c>
      <c r="E620" s="77" t="s">
        <v>1598</v>
      </c>
      <c r="F620" s="104">
        <v>80</v>
      </c>
      <c r="G620" s="105">
        <f t="shared" si="0"/>
        <v>33</v>
      </c>
      <c r="H620" s="104">
        <v>32</v>
      </c>
      <c r="I620" s="104">
        <v>1</v>
      </c>
      <c r="J620" s="104">
        <v>80</v>
      </c>
      <c r="K620" s="80">
        <f t="shared" si="1"/>
        <v>19</v>
      </c>
      <c r="L620" s="104">
        <v>18</v>
      </c>
      <c r="M620" s="104">
        <v>1</v>
      </c>
      <c r="N620" s="104">
        <v>82</v>
      </c>
      <c r="O620" s="104">
        <v>20</v>
      </c>
      <c r="P620" s="104">
        <v>348</v>
      </c>
      <c r="Q620" s="104">
        <v>0</v>
      </c>
      <c r="R620" s="104">
        <v>590</v>
      </c>
      <c r="S620" s="104">
        <v>72</v>
      </c>
      <c r="T620" s="77"/>
      <c r="U620" s="77"/>
      <c r="V620" s="77"/>
      <c r="W620" s="77"/>
      <c r="X620" s="77"/>
    </row>
    <row r="621" spans="1:24" ht="12.75" hidden="1" customHeight="1" x14ac:dyDescent="0.15">
      <c r="A621" s="77" t="s">
        <v>595</v>
      </c>
      <c r="B621" s="77" t="s">
        <v>594</v>
      </c>
      <c r="C621" s="77" t="s">
        <v>123</v>
      </c>
      <c r="D621" s="103">
        <v>2013</v>
      </c>
      <c r="E621" s="77" t="s">
        <v>1598</v>
      </c>
      <c r="F621" s="104">
        <v>52</v>
      </c>
      <c r="G621" s="105">
        <f t="shared" si="0"/>
        <v>0</v>
      </c>
      <c r="H621" s="104">
        <v>0</v>
      </c>
      <c r="I621" s="104">
        <v>0</v>
      </c>
      <c r="J621" s="104">
        <v>72</v>
      </c>
      <c r="K621" s="80">
        <f t="shared" si="1"/>
        <v>0</v>
      </c>
      <c r="L621" s="104">
        <v>0</v>
      </c>
      <c r="M621" s="104">
        <v>0</v>
      </c>
      <c r="N621" s="104">
        <v>83</v>
      </c>
      <c r="O621" s="104">
        <v>0</v>
      </c>
      <c r="P621" s="104">
        <v>190</v>
      </c>
      <c r="Q621" s="104">
        <v>0</v>
      </c>
      <c r="R621" s="104">
        <v>397</v>
      </c>
      <c r="S621" s="104">
        <v>0</v>
      </c>
      <c r="T621" s="77"/>
      <c r="U621" s="77"/>
      <c r="V621" s="77"/>
      <c r="W621" s="77"/>
      <c r="X621" s="77"/>
    </row>
    <row r="622" spans="1:24" ht="12.75" hidden="1" customHeight="1" x14ac:dyDescent="0.15">
      <c r="A622" s="77" t="s">
        <v>595</v>
      </c>
      <c r="B622" s="77" t="s">
        <v>594</v>
      </c>
      <c r="C622" s="77" t="s">
        <v>123</v>
      </c>
      <c r="D622" s="103">
        <v>2014</v>
      </c>
      <c r="E622" s="77" t="s">
        <v>1598</v>
      </c>
      <c r="F622" s="104">
        <v>52</v>
      </c>
      <c r="G622" s="105">
        <f t="shared" si="0"/>
        <v>0</v>
      </c>
      <c r="H622" s="104">
        <v>0</v>
      </c>
      <c r="I622" s="104">
        <v>0</v>
      </c>
      <c r="J622" s="104">
        <v>72</v>
      </c>
      <c r="K622" s="80">
        <f t="shared" si="1"/>
        <v>0</v>
      </c>
      <c r="L622" s="104">
        <v>0</v>
      </c>
      <c r="M622" s="104">
        <v>0</v>
      </c>
      <c r="N622" s="104">
        <v>83</v>
      </c>
      <c r="O622" s="104">
        <v>1</v>
      </c>
      <c r="P622" s="104">
        <v>190</v>
      </c>
      <c r="Q622" s="104">
        <v>0</v>
      </c>
      <c r="R622" s="104">
        <v>397</v>
      </c>
      <c r="S622" s="104">
        <v>1</v>
      </c>
      <c r="T622" s="77"/>
      <c r="U622" s="77"/>
      <c r="V622" s="77"/>
      <c r="W622" s="77"/>
      <c r="X622" s="77"/>
    </row>
    <row r="623" spans="1:24" ht="12.75" hidden="1" customHeight="1" x14ac:dyDescent="0.15">
      <c r="A623" s="77" t="s">
        <v>595</v>
      </c>
      <c r="B623" s="77" t="s">
        <v>594</v>
      </c>
      <c r="C623" s="77" t="s">
        <v>123</v>
      </c>
      <c r="D623" s="103">
        <v>2015</v>
      </c>
      <c r="E623" s="77" t="s">
        <v>1598</v>
      </c>
      <c r="F623" s="104">
        <v>52</v>
      </c>
      <c r="G623" s="105">
        <f t="shared" si="0"/>
        <v>46</v>
      </c>
      <c r="H623" s="104">
        <v>46</v>
      </c>
      <c r="I623" s="104">
        <v>0</v>
      </c>
      <c r="J623" s="104">
        <v>72</v>
      </c>
      <c r="K623" s="80">
        <f t="shared" si="1"/>
        <v>37</v>
      </c>
      <c r="L623" s="104">
        <v>37</v>
      </c>
      <c r="M623" s="104">
        <v>0</v>
      </c>
      <c r="N623" s="104">
        <v>83</v>
      </c>
      <c r="O623" s="104">
        <v>2</v>
      </c>
      <c r="P623" s="104">
        <v>190</v>
      </c>
      <c r="Q623" s="104">
        <v>2</v>
      </c>
      <c r="R623" s="104">
        <v>397</v>
      </c>
      <c r="S623" s="104">
        <v>87</v>
      </c>
      <c r="T623" s="77"/>
      <c r="U623" s="77"/>
      <c r="V623" s="77"/>
      <c r="W623" s="77"/>
      <c r="X623" s="77"/>
    </row>
    <row r="624" spans="1:24" ht="12.75" hidden="1" customHeight="1" x14ac:dyDescent="0.15">
      <c r="A624" s="77" t="s">
        <v>595</v>
      </c>
      <c r="B624" s="77" t="s">
        <v>594</v>
      </c>
      <c r="C624" s="77" t="s">
        <v>123</v>
      </c>
      <c r="D624" s="103">
        <v>2016</v>
      </c>
      <c r="E624" s="77" t="s">
        <v>1598</v>
      </c>
      <c r="F624" s="104">
        <v>52</v>
      </c>
      <c r="G624" s="105">
        <f t="shared" si="0"/>
        <v>0</v>
      </c>
      <c r="H624" s="104">
        <v>0</v>
      </c>
      <c r="I624" s="104">
        <v>0</v>
      </c>
      <c r="J624" s="104">
        <v>72</v>
      </c>
      <c r="K624" s="80">
        <f t="shared" si="1"/>
        <v>0</v>
      </c>
      <c r="L624" s="104">
        <v>0</v>
      </c>
      <c r="M624" s="104">
        <v>0</v>
      </c>
      <c r="N624" s="104">
        <v>83</v>
      </c>
      <c r="O624" s="104">
        <v>0</v>
      </c>
      <c r="P624" s="104">
        <v>190</v>
      </c>
      <c r="Q624" s="104">
        <v>2</v>
      </c>
      <c r="R624" s="104">
        <v>397</v>
      </c>
      <c r="S624" s="104">
        <v>2</v>
      </c>
      <c r="T624" s="77"/>
      <c r="U624" s="77"/>
      <c r="V624" s="77"/>
      <c r="W624" s="77"/>
      <c r="X624" s="77"/>
    </row>
    <row r="625" spans="1:24" ht="12.75" hidden="1" customHeight="1" x14ac:dyDescent="0.15">
      <c r="A625" s="77" t="s">
        <v>595</v>
      </c>
      <c r="B625" s="77" t="s">
        <v>594</v>
      </c>
      <c r="C625" s="77" t="s">
        <v>123</v>
      </c>
      <c r="D625" s="103">
        <v>2017</v>
      </c>
      <c r="E625" s="77" t="s">
        <v>1598</v>
      </c>
      <c r="F625" s="104">
        <v>52</v>
      </c>
      <c r="G625" s="105">
        <f t="shared" si="0"/>
        <v>0</v>
      </c>
      <c r="H625" s="104">
        <v>0</v>
      </c>
      <c r="I625" s="104">
        <v>0</v>
      </c>
      <c r="J625" s="104">
        <v>72</v>
      </c>
      <c r="K625" s="80">
        <f t="shared" si="1"/>
        <v>0</v>
      </c>
      <c r="L625" s="104">
        <v>0</v>
      </c>
      <c r="M625" s="104">
        <v>0</v>
      </c>
      <c r="N625" s="104">
        <v>83</v>
      </c>
      <c r="O625" s="104">
        <v>0</v>
      </c>
      <c r="P625" s="104">
        <v>190</v>
      </c>
      <c r="Q625" s="104">
        <v>1</v>
      </c>
      <c r="R625" s="104">
        <v>397</v>
      </c>
      <c r="S625" s="104">
        <v>1</v>
      </c>
      <c r="T625" s="77"/>
      <c r="U625" s="77"/>
      <c r="V625" s="77"/>
      <c r="W625" s="77"/>
      <c r="X625" s="77"/>
    </row>
    <row r="626" spans="1:24" ht="12.75" hidden="1" customHeight="1" x14ac:dyDescent="0.15">
      <c r="A626" s="77" t="s">
        <v>75</v>
      </c>
      <c r="B626" s="77" t="s">
        <v>66</v>
      </c>
      <c r="C626" s="77" t="s">
        <v>67</v>
      </c>
      <c r="D626" s="103">
        <v>2014</v>
      </c>
      <c r="E626" s="77" t="s">
        <v>1598</v>
      </c>
      <c r="F626" s="104">
        <v>839</v>
      </c>
      <c r="G626" s="105">
        <f t="shared" si="0"/>
        <v>0</v>
      </c>
      <c r="H626" s="104">
        <v>0</v>
      </c>
      <c r="I626" s="104">
        <v>0</v>
      </c>
      <c r="J626" s="104">
        <v>474</v>
      </c>
      <c r="K626" s="80">
        <f t="shared" si="1"/>
        <v>1</v>
      </c>
      <c r="L626" s="104">
        <v>1</v>
      </c>
      <c r="M626" s="104">
        <v>0</v>
      </c>
      <c r="N626" s="104">
        <v>496</v>
      </c>
      <c r="O626" s="104">
        <v>15</v>
      </c>
      <c r="P626" s="104">
        <v>920</v>
      </c>
      <c r="Q626" s="104">
        <v>80</v>
      </c>
      <c r="R626" s="104">
        <v>2729</v>
      </c>
      <c r="S626" s="104">
        <v>96</v>
      </c>
      <c r="T626" s="77"/>
      <c r="U626" s="77"/>
      <c r="V626" s="77"/>
      <c r="W626" s="77"/>
      <c r="X626" s="77"/>
    </row>
    <row r="627" spans="1:24" ht="12.75" hidden="1" customHeight="1" x14ac:dyDescent="0.15">
      <c r="A627" s="77" t="s">
        <v>75</v>
      </c>
      <c r="B627" s="77" t="s">
        <v>66</v>
      </c>
      <c r="C627" s="77" t="s">
        <v>67</v>
      </c>
      <c r="D627" s="103">
        <v>2015</v>
      </c>
      <c r="E627" s="77" t="s">
        <v>1598</v>
      </c>
      <c r="F627" s="104">
        <v>839</v>
      </c>
      <c r="G627" s="105">
        <f t="shared" si="0"/>
        <v>0</v>
      </c>
      <c r="H627" s="104">
        <v>0</v>
      </c>
      <c r="I627" s="104">
        <v>0</v>
      </c>
      <c r="J627" s="104">
        <v>474</v>
      </c>
      <c r="K627" s="80">
        <f t="shared" si="1"/>
        <v>2</v>
      </c>
      <c r="L627" s="104">
        <v>2</v>
      </c>
      <c r="M627" s="104">
        <v>0</v>
      </c>
      <c r="N627" s="104">
        <v>496</v>
      </c>
      <c r="O627" s="104">
        <v>14</v>
      </c>
      <c r="P627" s="104">
        <v>920</v>
      </c>
      <c r="Q627" s="104">
        <v>420</v>
      </c>
      <c r="R627" s="104">
        <v>2729</v>
      </c>
      <c r="S627" s="104">
        <v>436</v>
      </c>
      <c r="T627" s="77"/>
      <c r="U627" s="77"/>
      <c r="V627" s="77"/>
      <c r="W627" s="77"/>
      <c r="X627" s="77"/>
    </row>
    <row r="628" spans="1:24" ht="12.75" hidden="1" customHeight="1" x14ac:dyDescent="0.15">
      <c r="A628" s="77" t="s">
        <v>75</v>
      </c>
      <c r="B628" s="77" t="s">
        <v>66</v>
      </c>
      <c r="C628" s="77" t="s">
        <v>67</v>
      </c>
      <c r="D628" s="103">
        <v>2016</v>
      </c>
      <c r="E628" s="77" t="s">
        <v>1598</v>
      </c>
      <c r="F628" s="104">
        <v>839</v>
      </c>
      <c r="G628" s="105">
        <f t="shared" si="0"/>
        <v>0</v>
      </c>
      <c r="H628" s="104">
        <v>0</v>
      </c>
      <c r="I628" s="104">
        <v>0</v>
      </c>
      <c r="J628" s="104">
        <v>474</v>
      </c>
      <c r="K628" s="80">
        <f t="shared" si="1"/>
        <v>16</v>
      </c>
      <c r="L628" s="104">
        <v>4</v>
      </c>
      <c r="M628" s="104">
        <v>12</v>
      </c>
      <c r="N628" s="104">
        <v>496</v>
      </c>
      <c r="O628" s="104">
        <v>395</v>
      </c>
      <c r="P628" s="104">
        <v>920</v>
      </c>
      <c r="Q628" s="104">
        <v>15</v>
      </c>
      <c r="R628" s="104">
        <v>2729</v>
      </c>
      <c r="S628" s="104">
        <v>426</v>
      </c>
      <c r="T628" s="77"/>
      <c r="U628" s="77"/>
      <c r="V628" s="77"/>
      <c r="W628" s="77"/>
      <c r="X628" s="77"/>
    </row>
    <row r="629" spans="1:24" ht="12.75" hidden="1" customHeight="1" x14ac:dyDescent="0.15">
      <c r="A629" s="77" t="s">
        <v>75</v>
      </c>
      <c r="B629" s="77" t="s">
        <v>66</v>
      </c>
      <c r="C629" s="77" t="s">
        <v>67</v>
      </c>
      <c r="D629" s="103">
        <v>2017</v>
      </c>
      <c r="E629" s="77" t="s">
        <v>1598</v>
      </c>
      <c r="F629" s="104">
        <v>839</v>
      </c>
      <c r="G629" s="105">
        <f t="shared" si="0"/>
        <v>52</v>
      </c>
      <c r="H629" s="104">
        <v>52</v>
      </c>
      <c r="I629" s="104">
        <v>0</v>
      </c>
      <c r="J629" s="104">
        <v>474</v>
      </c>
      <c r="K629" s="80">
        <f t="shared" si="1"/>
        <v>24</v>
      </c>
      <c r="L629" s="104">
        <v>24</v>
      </c>
      <c r="M629" s="104">
        <v>0</v>
      </c>
      <c r="N629" s="104">
        <v>496</v>
      </c>
      <c r="O629" s="104">
        <v>15</v>
      </c>
      <c r="P629" s="104">
        <v>920</v>
      </c>
      <c r="Q629" s="104">
        <v>311</v>
      </c>
      <c r="R629" s="104">
        <v>2729</v>
      </c>
      <c r="S629" s="104">
        <v>402</v>
      </c>
      <c r="T629" s="77"/>
      <c r="U629" s="77"/>
      <c r="V629" s="77"/>
      <c r="W629" s="77"/>
      <c r="X629" s="77"/>
    </row>
    <row r="630" spans="1:24" ht="12.75" hidden="1" customHeight="1" x14ac:dyDescent="0.15">
      <c r="A630" s="77" t="s">
        <v>251</v>
      </c>
      <c r="B630" s="77" t="s">
        <v>249</v>
      </c>
      <c r="C630" s="77" t="s">
        <v>250</v>
      </c>
      <c r="D630" s="103">
        <v>2016</v>
      </c>
      <c r="E630" s="77" t="s">
        <v>1598</v>
      </c>
      <c r="F630" s="104">
        <v>247</v>
      </c>
      <c r="G630" s="105">
        <f t="shared" si="0"/>
        <v>0</v>
      </c>
      <c r="H630" s="104">
        <v>0</v>
      </c>
      <c r="I630" s="104">
        <v>0</v>
      </c>
      <c r="J630" s="104">
        <v>178</v>
      </c>
      <c r="K630" s="80">
        <f t="shared" si="1"/>
        <v>0</v>
      </c>
      <c r="L630" s="104">
        <v>0</v>
      </c>
      <c r="M630" s="104">
        <v>0</v>
      </c>
      <c r="N630" s="104">
        <v>163</v>
      </c>
      <c r="O630" s="104">
        <v>0</v>
      </c>
      <c r="P630" s="104">
        <v>435</v>
      </c>
      <c r="Q630" s="104">
        <v>34</v>
      </c>
      <c r="R630" s="104">
        <v>1023</v>
      </c>
      <c r="S630" s="104">
        <v>34</v>
      </c>
      <c r="T630" s="77"/>
      <c r="U630" s="77"/>
      <c r="V630" s="77"/>
      <c r="W630" s="77"/>
      <c r="X630" s="77"/>
    </row>
    <row r="631" spans="1:24" ht="12.75" hidden="1" customHeight="1" x14ac:dyDescent="0.15">
      <c r="A631" s="77" t="s">
        <v>251</v>
      </c>
      <c r="B631" s="77" t="s">
        <v>249</v>
      </c>
      <c r="C631" s="77" t="s">
        <v>250</v>
      </c>
      <c r="D631" s="103">
        <v>2017</v>
      </c>
      <c r="E631" s="77" t="s">
        <v>1598</v>
      </c>
      <c r="F631" s="104">
        <v>247</v>
      </c>
      <c r="G631" s="105">
        <f t="shared" si="0"/>
        <v>0</v>
      </c>
      <c r="H631" s="104">
        <v>0</v>
      </c>
      <c r="I631" s="104">
        <v>0</v>
      </c>
      <c r="J631" s="104">
        <v>178</v>
      </c>
      <c r="K631" s="80">
        <f t="shared" si="1"/>
        <v>5</v>
      </c>
      <c r="L631" s="104">
        <v>5</v>
      </c>
      <c r="M631" s="104">
        <v>0</v>
      </c>
      <c r="N631" s="104">
        <v>163</v>
      </c>
      <c r="O631" s="104">
        <v>0</v>
      </c>
      <c r="P631" s="104">
        <v>435</v>
      </c>
      <c r="Q631" s="104">
        <v>69</v>
      </c>
      <c r="R631" s="104">
        <v>1023</v>
      </c>
      <c r="S631" s="104">
        <v>74</v>
      </c>
      <c r="T631" s="77"/>
      <c r="U631" s="77"/>
      <c r="V631" s="77"/>
      <c r="W631" s="77"/>
      <c r="X631" s="77"/>
    </row>
    <row r="632" spans="1:24" ht="12.75" hidden="1" customHeight="1" x14ac:dyDescent="0.15">
      <c r="A632" s="77" t="s">
        <v>199</v>
      </c>
      <c r="B632" s="77" t="s">
        <v>168</v>
      </c>
      <c r="C632" s="77" t="s">
        <v>144</v>
      </c>
      <c r="D632" s="103">
        <v>2014</v>
      </c>
      <c r="E632" s="77" t="s">
        <v>1598</v>
      </c>
      <c r="F632" s="104">
        <v>12</v>
      </c>
      <c r="G632" s="105">
        <f t="shared" si="0"/>
        <v>0</v>
      </c>
      <c r="H632" s="104">
        <v>0</v>
      </c>
      <c r="I632" s="104">
        <v>0</v>
      </c>
      <c r="J632" s="104">
        <v>7</v>
      </c>
      <c r="K632" s="80">
        <f t="shared" si="1"/>
        <v>0</v>
      </c>
      <c r="L632" s="104">
        <v>0</v>
      </c>
      <c r="M632" s="104">
        <v>0</v>
      </c>
      <c r="N632" s="104">
        <v>8</v>
      </c>
      <c r="O632" s="104">
        <v>16</v>
      </c>
      <c r="P632" s="104">
        <v>20</v>
      </c>
      <c r="Q632" s="104">
        <v>0</v>
      </c>
      <c r="R632" s="104">
        <v>47</v>
      </c>
      <c r="S632" s="104">
        <v>16</v>
      </c>
      <c r="T632" s="77"/>
      <c r="U632" s="77"/>
      <c r="V632" s="77"/>
      <c r="W632" s="77"/>
      <c r="X632" s="77"/>
    </row>
    <row r="633" spans="1:24" ht="12.75" hidden="1" customHeight="1" x14ac:dyDescent="0.15">
      <c r="A633" s="77" t="s">
        <v>199</v>
      </c>
      <c r="B633" s="77" t="s">
        <v>168</v>
      </c>
      <c r="C633" s="77" t="s">
        <v>144</v>
      </c>
      <c r="D633" s="103">
        <v>2015</v>
      </c>
      <c r="E633" s="77" t="s">
        <v>1598</v>
      </c>
      <c r="F633" s="104">
        <v>12</v>
      </c>
      <c r="G633" s="105">
        <f t="shared" si="0"/>
        <v>0</v>
      </c>
      <c r="H633" s="104">
        <v>0</v>
      </c>
      <c r="I633" s="104">
        <v>0</v>
      </c>
      <c r="J633" s="104">
        <v>7</v>
      </c>
      <c r="K633" s="80">
        <f t="shared" si="1"/>
        <v>2</v>
      </c>
      <c r="L633" s="104">
        <v>0</v>
      </c>
      <c r="M633" s="104">
        <v>2</v>
      </c>
      <c r="N633" s="104">
        <v>8</v>
      </c>
      <c r="O633" s="104">
        <v>0</v>
      </c>
      <c r="P633" s="104">
        <v>20</v>
      </c>
      <c r="Q633" s="104">
        <v>0</v>
      </c>
      <c r="R633" s="104">
        <v>47</v>
      </c>
      <c r="S633" s="104">
        <v>2</v>
      </c>
      <c r="T633" s="77"/>
      <c r="U633" s="77"/>
      <c r="V633" s="77"/>
      <c r="W633" s="77"/>
      <c r="X633" s="77"/>
    </row>
    <row r="634" spans="1:24" ht="12.75" hidden="1" customHeight="1" x14ac:dyDescent="0.15">
      <c r="A634" s="77" t="s">
        <v>199</v>
      </c>
      <c r="B634" s="77" t="s">
        <v>168</v>
      </c>
      <c r="C634" s="77" t="s">
        <v>144</v>
      </c>
      <c r="D634" s="103">
        <v>2016</v>
      </c>
      <c r="E634" s="77" t="s">
        <v>1598</v>
      </c>
      <c r="F634" s="104">
        <v>12</v>
      </c>
      <c r="G634" s="105">
        <f t="shared" si="0"/>
        <v>0</v>
      </c>
      <c r="H634" s="104">
        <v>0</v>
      </c>
      <c r="I634" s="104">
        <v>0</v>
      </c>
      <c r="J634" s="104">
        <v>7</v>
      </c>
      <c r="K634" s="80">
        <f t="shared" si="1"/>
        <v>2</v>
      </c>
      <c r="L634" s="104">
        <v>0</v>
      </c>
      <c r="M634" s="104">
        <v>2</v>
      </c>
      <c r="N634" s="104">
        <v>8</v>
      </c>
      <c r="O634" s="104">
        <v>13</v>
      </c>
      <c r="P634" s="104">
        <v>20</v>
      </c>
      <c r="Q634" s="104">
        <v>6</v>
      </c>
      <c r="R634" s="104">
        <v>47</v>
      </c>
      <c r="S634" s="104">
        <v>21</v>
      </c>
      <c r="T634" s="77"/>
      <c r="U634" s="77"/>
      <c r="V634" s="77"/>
      <c r="W634" s="77"/>
      <c r="X634" s="77"/>
    </row>
    <row r="635" spans="1:24" ht="12.75" hidden="1" customHeight="1" x14ac:dyDescent="0.15">
      <c r="A635" s="77" t="s">
        <v>199</v>
      </c>
      <c r="B635" s="77" t="s">
        <v>168</v>
      </c>
      <c r="C635" s="77" t="s">
        <v>144</v>
      </c>
      <c r="D635" s="103">
        <v>2017</v>
      </c>
      <c r="E635" s="77" t="s">
        <v>1598</v>
      </c>
      <c r="F635" s="104">
        <v>12</v>
      </c>
      <c r="G635" s="105">
        <f t="shared" si="0"/>
        <v>0</v>
      </c>
      <c r="H635" s="104">
        <v>0</v>
      </c>
      <c r="I635" s="104">
        <v>0</v>
      </c>
      <c r="J635" s="104">
        <v>7</v>
      </c>
      <c r="K635" s="80">
        <f t="shared" si="1"/>
        <v>2</v>
      </c>
      <c r="L635" s="104">
        <v>0</v>
      </c>
      <c r="M635" s="104">
        <v>2</v>
      </c>
      <c r="N635" s="104">
        <v>8</v>
      </c>
      <c r="O635" s="104">
        <v>5</v>
      </c>
      <c r="P635" s="104">
        <v>20</v>
      </c>
      <c r="Q635" s="104">
        <v>11</v>
      </c>
      <c r="R635" s="104">
        <v>47</v>
      </c>
      <c r="S635" s="104">
        <v>18</v>
      </c>
      <c r="T635" s="77"/>
      <c r="U635" s="77"/>
      <c r="V635" s="77"/>
      <c r="W635" s="77"/>
      <c r="X635" s="77"/>
    </row>
    <row r="636" spans="1:24" ht="12.75" hidden="1" customHeight="1" x14ac:dyDescent="0.15">
      <c r="A636" s="77" t="s">
        <v>519</v>
      </c>
      <c r="B636" s="77" t="s">
        <v>488</v>
      </c>
      <c r="C636" s="77" t="s">
        <v>492</v>
      </c>
      <c r="D636" s="103">
        <v>2015</v>
      </c>
      <c r="E636" s="77" t="s">
        <v>1598</v>
      </c>
      <c r="F636" s="104">
        <v>127</v>
      </c>
      <c r="G636" s="105">
        <f t="shared" si="0"/>
        <v>0</v>
      </c>
      <c r="H636" s="104">
        <v>0</v>
      </c>
      <c r="I636" s="104">
        <v>0</v>
      </c>
      <c r="J636" s="104">
        <v>85</v>
      </c>
      <c r="K636" s="80">
        <f t="shared" si="1"/>
        <v>0</v>
      </c>
      <c r="L636" s="104">
        <v>0</v>
      </c>
      <c r="M636" s="104">
        <v>0</v>
      </c>
      <c r="N636" s="104">
        <v>95</v>
      </c>
      <c r="O636" s="104">
        <v>44</v>
      </c>
      <c r="P636" s="104">
        <v>220</v>
      </c>
      <c r="Q636" s="104">
        <v>0</v>
      </c>
      <c r="R636" s="104">
        <v>527</v>
      </c>
      <c r="S636" s="104">
        <v>44</v>
      </c>
      <c r="T636" s="77"/>
      <c r="U636" s="77"/>
      <c r="V636" s="77"/>
      <c r="W636" s="77"/>
      <c r="X636" s="77"/>
    </row>
    <row r="637" spans="1:24" ht="12.75" hidden="1" customHeight="1" x14ac:dyDescent="0.15">
      <c r="A637" s="77" t="s">
        <v>519</v>
      </c>
      <c r="B637" s="77" t="s">
        <v>488</v>
      </c>
      <c r="C637" s="77" t="s">
        <v>492</v>
      </c>
      <c r="D637" s="103">
        <v>2016</v>
      </c>
      <c r="E637" s="77" t="s">
        <v>1598</v>
      </c>
      <c r="F637" s="104">
        <v>127</v>
      </c>
      <c r="G637" s="105">
        <f t="shared" si="0"/>
        <v>0</v>
      </c>
      <c r="H637" s="104">
        <v>0</v>
      </c>
      <c r="I637" s="104">
        <v>0</v>
      </c>
      <c r="J637" s="104">
        <v>85</v>
      </c>
      <c r="K637" s="80">
        <f t="shared" si="1"/>
        <v>0</v>
      </c>
      <c r="L637" s="104">
        <v>0</v>
      </c>
      <c r="M637" s="104">
        <v>0</v>
      </c>
      <c r="N637" s="104">
        <v>95</v>
      </c>
      <c r="O637" s="104">
        <v>0</v>
      </c>
      <c r="P637" s="104">
        <v>220</v>
      </c>
      <c r="Q637" s="104">
        <v>0</v>
      </c>
      <c r="R637" s="104">
        <v>527</v>
      </c>
      <c r="S637" s="104">
        <v>0</v>
      </c>
      <c r="T637" s="77"/>
      <c r="U637" s="77"/>
      <c r="V637" s="77"/>
      <c r="W637" s="77"/>
      <c r="X637" s="77"/>
    </row>
    <row r="638" spans="1:24" ht="12.75" hidden="1" customHeight="1" x14ac:dyDescent="0.15">
      <c r="A638" s="77" t="s">
        <v>519</v>
      </c>
      <c r="B638" s="77" t="s">
        <v>488</v>
      </c>
      <c r="C638" s="77" t="s">
        <v>492</v>
      </c>
      <c r="D638" s="103">
        <v>2017</v>
      </c>
      <c r="E638" s="77" t="s">
        <v>1598</v>
      </c>
      <c r="F638" s="104">
        <v>127</v>
      </c>
      <c r="G638" s="105">
        <f t="shared" si="0"/>
        <v>0</v>
      </c>
      <c r="H638" s="104">
        <v>0</v>
      </c>
      <c r="I638" s="104">
        <v>0</v>
      </c>
      <c r="J638" s="104">
        <v>85</v>
      </c>
      <c r="K638" s="80">
        <f t="shared" si="1"/>
        <v>0</v>
      </c>
      <c r="L638" s="104">
        <v>0</v>
      </c>
      <c r="M638" s="104">
        <v>0</v>
      </c>
      <c r="N638" s="104">
        <v>95</v>
      </c>
      <c r="O638" s="104">
        <v>0</v>
      </c>
      <c r="P638" s="104">
        <v>220</v>
      </c>
      <c r="Q638" s="104">
        <v>4</v>
      </c>
      <c r="R638" s="104">
        <v>527</v>
      </c>
      <c r="S638" s="104">
        <v>4</v>
      </c>
      <c r="T638" s="77"/>
      <c r="U638" s="77"/>
      <c r="V638" s="77"/>
      <c r="W638" s="77"/>
      <c r="X638" s="77"/>
    </row>
    <row r="639" spans="1:24" ht="12.75" hidden="1" customHeight="1" x14ac:dyDescent="0.15">
      <c r="A639" s="77" t="s">
        <v>200</v>
      </c>
      <c r="B639" s="77" t="s">
        <v>168</v>
      </c>
      <c r="C639" s="77" t="s">
        <v>144</v>
      </c>
      <c r="D639" s="103">
        <v>2014</v>
      </c>
      <c r="E639" s="77" t="s">
        <v>1598</v>
      </c>
      <c r="F639" s="104">
        <v>1773</v>
      </c>
      <c r="G639" s="105">
        <f t="shared" si="0"/>
        <v>26</v>
      </c>
      <c r="H639" s="104">
        <v>26</v>
      </c>
      <c r="I639" s="104">
        <v>0</v>
      </c>
      <c r="J639" s="104">
        <v>1066</v>
      </c>
      <c r="K639" s="80">
        <f t="shared" si="1"/>
        <v>14</v>
      </c>
      <c r="L639" s="104">
        <v>14</v>
      </c>
      <c r="M639" s="104">
        <v>0</v>
      </c>
      <c r="N639" s="104">
        <v>1170</v>
      </c>
      <c r="O639" s="104">
        <v>0</v>
      </c>
      <c r="P639" s="104">
        <v>3039</v>
      </c>
      <c r="Q639" s="104">
        <v>260</v>
      </c>
      <c r="R639" s="104">
        <v>7048</v>
      </c>
      <c r="S639" s="104">
        <v>300</v>
      </c>
      <c r="T639" s="77"/>
      <c r="U639" s="77"/>
      <c r="V639" s="77"/>
      <c r="W639" s="77"/>
      <c r="X639" s="77"/>
    </row>
    <row r="640" spans="1:24" ht="12.75" hidden="1" customHeight="1" x14ac:dyDescent="0.15">
      <c r="A640" s="77" t="s">
        <v>200</v>
      </c>
      <c r="B640" s="77" t="s">
        <v>168</v>
      </c>
      <c r="C640" s="77" t="s">
        <v>144</v>
      </c>
      <c r="D640" s="103">
        <v>2015</v>
      </c>
      <c r="E640" s="77" t="s">
        <v>1598</v>
      </c>
      <c r="F640" s="104">
        <v>1773</v>
      </c>
      <c r="G640" s="105">
        <f t="shared" si="0"/>
        <v>111</v>
      </c>
      <c r="H640" s="104">
        <v>111</v>
      </c>
      <c r="I640" s="104">
        <v>0</v>
      </c>
      <c r="J640" s="104">
        <v>1066</v>
      </c>
      <c r="K640" s="80">
        <f t="shared" si="1"/>
        <v>8</v>
      </c>
      <c r="L640" s="104">
        <v>8</v>
      </c>
      <c r="M640" s="104">
        <v>0</v>
      </c>
      <c r="N640" s="104">
        <v>1170</v>
      </c>
      <c r="O640" s="104">
        <v>0</v>
      </c>
      <c r="P640" s="104">
        <v>3039</v>
      </c>
      <c r="Q640" s="104">
        <v>31</v>
      </c>
      <c r="R640" s="104">
        <v>7048</v>
      </c>
      <c r="S640" s="104">
        <v>150</v>
      </c>
      <c r="T640" s="77"/>
      <c r="U640" s="77"/>
      <c r="V640" s="77"/>
      <c r="W640" s="77"/>
      <c r="X640" s="77"/>
    </row>
    <row r="641" spans="1:24" ht="12.75" hidden="1" customHeight="1" x14ac:dyDescent="0.15">
      <c r="A641" s="77" t="s">
        <v>200</v>
      </c>
      <c r="B641" s="77" t="s">
        <v>168</v>
      </c>
      <c r="C641" s="77" t="s">
        <v>144</v>
      </c>
      <c r="D641" s="103">
        <v>2016</v>
      </c>
      <c r="E641" s="77" t="s">
        <v>1598</v>
      </c>
      <c r="F641" s="104">
        <v>1773</v>
      </c>
      <c r="G641" s="105">
        <f t="shared" si="0"/>
        <v>0</v>
      </c>
      <c r="H641" s="104">
        <v>0</v>
      </c>
      <c r="I641" s="104">
        <v>0</v>
      </c>
      <c r="J641" s="104">
        <v>1066</v>
      </c>
      <c r="K641" s="80">
        <f t="shared" si="1"/>
        <v>0</v>
      </c>
      <c r="L641" s="104">
        <v>0</v>
      </c>
      <c r="M641" s="104">
        <v>0</v>
      </c>
      <c r="N641" s="104">
        <v>1170</v>
      </c>
      <c r="O641" s="104">
        <v>0</v>
      </c>
      <c r="P641" s="104">
        <v>3039</v>
      </c>
      <c r="Q641" s="104">
        <v>675</v>
      </c>
      <c r="R641" s="104">
        <v>7048</v>
      </c>
      <c r="S641" s="104">
        <v>675</v>
      </c>
      <c r="T641" s="77"/>
      <c r="U641" s="77"/>
      <c r="V641" s="77"/>
      <c r="W641" s="77"/>
      <c r="X641" s="77"/>
    </row>
    <row r="642" spans="1:24" ht="12.75" hidden="1" customHeight="1" x14ac:dyDescent="0.15">
      <c r="A642" s="77" t="s">
        <v>200</v>
      </c>
      <c r="B642" s="77" t="s">
        <v>168</v>
      </c>
      <c r="C642" s="77" t="s">
        <v>144</v>
      </c>
      <c r="D642" s="103">
        <v>2017</v>
      </c>
      <c r="E642" s="77" t="s">
        <v>1598</v>
      </c>
      <c r="F642" s="104">
        <v>1773</v>
      </c>
      <c r="G642" s="105">
        <f t="shared" si="0"/>
        <v>158</v>
      </c>
      <c r="H642" s="104">
        <v>158</v>
      </c>
      <c r="I642" s="104">
        <v>0</v>
      </c>
      <c r="J642" s="104">
        <v>1066</v>
      </c>
      <c r="K642" s="80">
        <f t="shared" si="1"/>
        <v>4</v>
      </c>
      <c r="L642" s="104">
        <v>4</v>
      </c>
      <c r="M642" s="104">
        <v>0</v>
      </c>
      <c r="N642" s="104">
        <v>1170</v>
      </c>
      <c r="O642" s="104">
        <v>0</v>
      </c>
      <c r="P642" s="104">
        <v>3039</v>
      </c>
      <c r="Q642" s="104">
        <v>363</v>
      </c>
      <c r="R642" s="104">
        <v>7048</v>
      </c>
      <c r="S642" s="104">
        <v>525</v>
      </c>
      <c r="T642" s="77"/>
      <c r="U642" s="77"/>
      <c r="V642" s="77"/>
      <c r="W642" s="77"/>
      <c r="X642" s="77"/>
    </row>
    <row r="643" spans="1:24" ht="12.75" hidden="1" customHeight="1" x14ac:dyDescent="0.15">
      <c r="A643" s="77" t="s">
        <v>310</v>
      </c>
      <c r="B643" s="77" t="s">
        <v>306</v>
      </c>
      <c r="C643" s="77" t="s">
        <v>123</v>
      </c>
      <c r="D643" s="103">
        <v>2017</v>
      </c>
      <c r="E643" s="77" t="s">
        <v>1598</v>
      </c>
      <c r="F643" s="104">
        <v>83</v>
      </c>
      <c r="G643" s="105">
        <f t="shared" si="0"/>
        <v>0</v>
      </c>
      <c r="H643" s="104">
        <v>0</v>
      </c>
      <c r="I643" s="104">
        <v>0</v>
      </c>
      <c r="J643" s="104">
        <v>46</v>
      </c>
      <c r="K643" s="80">
        <f t="shared" si="1"/>
        <v>0</v>
      </c>
      <c r="L643" s="104">
        <v>0</v>
      </c>
      <c r="M643" s="104">
        <v>0</v>
      </c>
      <c r="N643" s="104">
        <v>55</v>
      </c>
      <c r="O643" s="104">
        <v>1</v>
      </c>
      <c r="P643" s="104">
        <v>59</v>
      </c>
      <c r="Q643" s="104">
        <v>11</v>
      </c>
      <c r="R643" s="104">
        <v>243</v>
      </c>
      <c r="S643" s="104">
        <v>12</v>
      </c>
      <c r="T643" s="77"/>
      <c r="U643" s="77"/>
      <c r="V643" s="77"/>
      <c r="W643" s="77"/>
      <c r="X643" s="77"/>
    </row>
    <row r="644" spans="1:24" ht="12.75" hidden="1" customHeight="1" x14ac:dyDescent="0.15">
      <c r="A644" s="77" t="s">
        <v>292</v>
      </c>
      <c r="B644" s="77" t="s">
        <v>273</v>
      </c>
      <c r="C644" s="77" t="s">
        <v>144</v>
      </c>
      <c r="D644" s="103">
        <v>2017</v>
      </c>
      <c r="E644" s="77" t="s">
        <v>1598</v>
      </c>
      <c r="F644" s="104">
        <v>14</v>
      </c>
      <c r="G644" s="105">
        <f t="shared" si="0"/>
        <v>0</v>
      </c>
      <c r="H644" s="104">
        <v>0</v>
      </c>
      <c r="I644" s="104">
        <v>0</v>
      </c>
      <c r="J644" s="104">
        <v>10</v>
      </c>
      <c r="K644" s="80">
        <f t="shared" si="1"/>
        <v>0</v>
      </c>
      <c r="L644" s="104">
        <v>0</v>
      </c>
      <c r="M644" s="104">
        <v>0</v>
      </c>
      <c r="N644" s="104">
        <v>11</v>
      </c>
      <c r="O644" s="104">
        <v>0</v>
      </c>
      <c r="P644" s="104">
        <v>26</v>
      </c>
      <c r="Q644" s="104">
        <v>5</v>
      </c>
      <c r="R644" s="104">
        <v>61</v>
      </c>
      <c r="S644" s="104">
        <v>5</v>
      </c>
      <c r="T644" s="77"/>
      <c r="U644" s="77"/>
      <c r="V644" s="77"/>
      <c r="W644" s="77"/>
      <c r="X644" s="77"/>
    </row>
    <row r="645" spans="1:24" ht="12.75" hidden="1" customHeight="1" x14ac:dyDescent="0.15">
      <c r="A645" s="77" t="s">
        <v>525</v>
      </c>
      <c r="B645" s="77" t="s">
        <v>505</v>
      </c>
      <c r="C645" s="77" t="s">
        <v>67</v>
      </c>
      <c r="D645" s="103">
        <v>2015</v>
      </c>
      <c r="E645" s="77" t="s">
        <v>1598</v>
      </c>
      <c r="F645" s="104">
        <v>169</v>
      </c>
      <c r="G645" s="105">
        <f t="shared" si="0"/>
        <v>1</v>
      </c>
      <c r="H645" s="104">
        <v>1</v>
      </c>
      <c r="I645" s="104">
        <v>0</v>
      </c>
      <c r="J645" s="104">
        <v>99</v>
      </c>
      <c r="K645" s="80">
        <f t="shared" si="1"/>
        <v>17</v>
      </c>
      <c r="L645" s="104">
        <v>17</v>
      </c>
      <c r="M645" s="104">
        <v>0</v>
      </c>
      <c r="N645" s="104">
        <v>112</v>
      </c>
      <c r="O645" s="104">
        <v>1</v>
      </c>
      <c r="P645" s="104">
        <v>97</v>
      </c>
      <c r="Q645" s="104">
        <v>267</v>
      </c>
      <c r="R645" s="104">
        <v>477</v>
      </c>
      <c r="S645" s="104">
        <v>286</v>
      </c>
      <c r="T645" s="77"/>
      <c r="U645" s="77"/>
      <c r="V645" s="77"/>
      <c r="W645" s="77"/>
      <c r="X645" s="77"/>
    </row>
    <row r="646" spans="1:24" ht="12.75" hidden="1" customHeight="1" x14ac:dyDescent="0.15">
      <c r="A646" s="77" t="s">
        <v>525</v>
      </c>
      <c r="B646" s="77" t="s">
        <v>505</v>
      </c>
      <c r="C646" s="77" t="s">
        <v>67</v>
      </c>
      <c r="D646" s="103">
        <v>2016</v>
      </c>
      <c r="E646" s="77" t="s">
        <v>1598</v>
      </c>
      <c r="F646" s="104">
        <v>169</v>
      </c>
      <c r="G646" s="105">
        <f t="shared" si="0"/>
        <v>1</v>
      </c>
      <c r="H646" s="104">
        <v>1</v>
      </c>
      <c r="I646" s="104">
        <v>0</v>
      </c>
      <c r="J646" s="104">
        <v>99</v>
      </c>
      <c r="K646" s="80">
        <f t="shared" si="1"/>
        <v>1</v>
      </c>
      <c r="L646" s="104">
        <v>1</v>
      </c>
      <c r="M646" s="104">
        <v>0</v>
      </c>
      <c r="N646" s="104">
        <v>112</v>
      </c>
      <c r="O646" s="104">
        <v>0</v>
      </c>
      <c r="P646" s="104">
        <v>97</v>
      </c>
      <c r="Q646" s="104">
        <v>52</v>
      </c>
      <c r="R646" s="104">
        <v>477</v>
      </c>
      <c r="S646" s="104">
        <v>54</v>
      </c>
      <c r="T646" s="77"/>
      <c r="U646" s="77"/>
      <c r="V646" s="77"/>
      <c r="W646" s="77"/>
      <c r="X646" s="77"/>
    </row>
    <row r="647" spans="1:24" ht="12.75" customHeight="1" x14ac:dyDescent="0.15">
      <c r="A647" s="77" t="s">
        <v>527</v>
      </c>
      <c r="B647" s="77" t="s">
        <v>505</v>
      </c>
      <c r="C647" s="77" t="s">
        <v>67</v>
      </c>
      <c r="D647" s="103">
        <v>2017</v>
      </c>
      <c r="E647" s="77" t="s">
        <v>1598</v>
      </c>
      <c r="F647" s="104">
        <v>46</v>
      </c>
      <c r="G647" s="105">
        <f t="shared" si="0"/>
        <v>5</v>
      </c>
      <c r="H647" s="104">
        <v>5</v>
      </c>
      <c r="I647" s="104">
        <v>0</v>
      </c>
      <c r="J647" s="104">
        <v>28</v>
      </c>
      <c r="K647" s="80">
        <f t="shared" si="1"/>
        <v>2</v>
      </c>
      <c r="L647" s="104">
        <v>2</v>
      </c>
      <c r="M647" s="104">
        <v>0</v>
      </c>
      <c r="N647" s="104">
        <v>32</v>
      </c>
      <c r="O647" s="104">
        <v>2</v>
      </c>
      <c r="P647" s="104">
        <v>15</v>
      </c>
      <c r="Q647" s="104">
        <v>4</v>
      </c>
      <c r="R647" s="104">
        <v>121</v>
      </c>
      <c r="S647" s="104">
        <v>13</v>
      </c>
      <c r="T647" s="77"/>
      <c r="U647" s="77"/>
      <c r="V647" s="77"/>
      <c r="W647" s="77"/>
      <c r="X647" s="77"/>
    </row>
    <row r="648" spans="1:24" ht="12.75" customHeight="1" x14ac:dyDescent="0.15">
      <c r="A648" s="77" t="s">
        <v>168</v>
      </c>
      <c r="B648" s="77" t="s">
        <v>168</v>
      </c>
      <c r="C648" s="77" t="s">
        <v>144</v>
      </c>
      <c r="D648" s="103">
        <v>2014</v>
      </c>
      <c r="E648" s="77" t="s">
        <v>1598</v>
      </c>
      <c r="F648" s="104">
        <v>20427</v>
      </c>
      <c r="G648" s="105">
        <f t="shared" si="0"/>
        <v>856</v>
      </c>
      <c r="H648" s="104">
        <v>856</v>
      </c>
      <c r="I648" s="104">
        <v>0</v>
      </c>
      <c r="J648" s="104">
        <v>12435</v>
      </c>
      <c r="K648" s="80">
        <f t="shared" si="1"/>
        <v>867</v>
      </c>
      <c r="L648" s="104">
        <v>867</v>
      </c>
      <c r="M648" s="104">
        <v>0</v>
      </c>
      <c r="N648" s="104">
        <v>13728</v>
      </c>
      <c r="O648" s="104">
        <v>47</v>
      </c>
      <c r="P648" s="104">
        <v>35412</v>
      </c>
      <c r="Q648" s="104">
        <v>13047</v>
      </c>
      <c r="R648" s="104">
        <v>82002</v>
      </c>
      <c r="S648" s="104">
        <v>14817</v>
      </c>
      <c r="T648" s="77"/>
      <c r="U648" s="77"/>
      <c r="V648" s="77"/>
      <c r="W648" s="77"/>
      <c r="X648" s="77"/>
    </row>
    <row r="649" spans="1:24" ht="12.75" customHeight="1" x14ac:dyDescent="0.15">
      <c r="A649" s="77" t="s">
        <v>168</v>
      </c>
      <c r="B649" s="77" t="s">
        <v>168</v>
      </c>
      <c r="C649" s="77" t="s">
        <v>144</v>
      </c>
      <c r="D649" s="103">
        <v>2015</v>
      </c>
      <c r="E649" s="77" t="s">
        <v>1598</v>
      </c>
      <c r="F649" s="104">
        <v>20427</v>
      </c>
      <c r="G649" s="105">
        <f t="shared" si="0"/>
        <v>893</v>
      </c>
      <c r="H649" s="104">
        <v>893</v>
      </c>
      <c r="I649" s="104">
        <v>0</v>
      </c>
      <c r="J649" s="104">
        <v>12435</v>
      </c>
      <c r="K649" s="80">
        <f t="shared" si="1"/>
        <v>536</v>
      </c>
      <c r="L649" s="104">
        <v>536</v>
      </c>
      <c r="M649" s="104">
        <v>0</v>
      </c>
      <c r="N649" s="104">
        <v>13728</v>
      </c>
      <c r="O649" s="104">
        <v>45</v>
      </c>
      <c r="P649" s="104">
        <v>35412</v>
      </c>
      <c r="Q649" s="104">
        <v>15833</v>
      </c>
      <c r="R649" s="104">
        <v>82002</v>
      </c>
      <c r="S649" s="104">
        <v>17307</v>
      </c>
      <c r="T649" s="77"/>
      <c r="U649" s="77"/>
      <c r="V649" s="77"/>
      <c r="W649" s="77"/>
      <c r="X649" s="77"/>
    </row>
    <row r="650" spans="1:24" ht="12.75" customHeight="1" x14ac:dyDescent="0.15">
      <c r="A650" s="77" t="s">
        <v>168</v>
      </c>
      <c r="B650" s="77" t="s">
        <v>168</v>
      </c>
      <c r="C650" s="77" t="s">
        <v>144</v>
      </c>
      <c r="D650" s="103">
        <v>2016</v>
      </c>
      <c r="E650" s="77" t="s">
        <v>1598</v>
      </c>
      <c r="F650" s="104">
        <v>20427</v>
      </c>
      <c r="G650" s="105">
        <f t="shared" si="0"/>
        <v>718</v>
      </c>
      <c r="H650" s="104">
        <v>718</v>
      </c>
      <c r="I650" s="104">
        <v>0</v>
      </c>
      <c r="J650" s="104">
        <v>12435</v>
      </c>
      <c r="K650" s="80">
        <f t="shared" si="1"/>
        <v>604</v>
      </c>
      <c r="L650" s="104">
        <v>604</v>
      </c>
      <c r="M650" s="104">
        <v>0</v>
      </c>
      <c r="N650" s="104">
        <v>13728</v>
      </c>
      <c r="O650" s="104">
        <v>143</v>
      </c>
      <c r="P650" s="104">
        <v>35412</v>
      </c>
      <c r="Q650" s="104">
        <v>12231</v>
      </c>
      <c r="R650" s="104">
        <v>82002</v>
      </c>
      <c r="S650" s="104">
        <v>13696</v>
      </c>
      <c r="T650" s="77"/>
      <c r="U650" s="77"/>
      <c r="V650" s="77"/>
      <c r="W650" s="77"/>
      <c r="X650" s="77"/>
    </row>
    <row r="651" spans="1:24" ht="12.75" customHeight="1" x14ac:dyDescent="0.15">
      <c r="A651" s="77" t="s">
        <v>168</v>
      </c>
      <c r="B651" s="77" t="s">
        <v>168</v>
      </c>
      <c r="C651" s="77" t="s">
        <v>144</v>
      </c>
      <c r="D651" s="103">
        <v>2017</v>
      </c>
      <c r="E651" s="77" t="s">
        <v>1598</v>
      </c>
      <c r="F651" s="104">
        <v>20427</v>
      </c>
      <c r="G651" s="105">
        <f t="shared" si="0"/>
        <v>697</v>
      </c>
      <c r="H651" s="104">
        <v>697</v>
      </c>
      <c r="I651" s="104">
        <v>0</v>
      </c>
      <c r="J651" s="104">
        <v>12435</v>
      </c>
      <c r="K651" s="80">
        <f t="shared" si="1"/>
        <v>255</v>
      </c>
      <c r="L651" s="104">
        <v>255</v>
      </c>
      <c r="M651" s="104">
        <v>0</v>
      </c>
      <c r="N651" s="104">
        <v>13728</v>
      </c>
      <c r="O651" s="104">
        <v>27</v>
      </c>
      <c r="P651" s="104">
        <v>35412</v>
      </c>
      <c r="Q651" s="104">
        <v>13040</v>
      </c>
      <c r="R651" s="104">
        <v>82002</v>
      </c>
      <c r="S651" s="104">
        <v>14019</v>
      </c>
      <c r="T651" s="77"/>
      <c r="U651" s="77"/>
      <c r="V651" s="77"/>
      <c r="W651" s="77"/>
      <c r="X651" s="77"/>
    </row>
    <row r="652" spans="1:24" ht="12.75" customHeight="1" x14ac:dyDescent="0.15">
      <c r="A652" s="77" t="s">
        <v>201</v>
      </c>
      <c r="B652" s="77" t="s">
        <v>168</v>
      </c>
      <c r="C652" s="77" t="s">
        <v>144</v>
      </c>
      <c r="D652" s="103">
        <v>2014</v>
      </c>
      <c r="E652" s="77" t="s">
        <v>1598</v>
      </c>
      <c r="F652" s="104">
        <v>7841</v>
      </c>
      <c r="G652" s="105">
        <f t="shared" si="0"/>
        <v>159</v>
      </c>
      <c r="H652" s="104">
        <v>159</v>
      </c>
      <c r="I652" s="104">
        <v>0</v>
      </c>
      <c r="J652" s="104">
        <v>4644</v>
      </c>
      <c r="K652" s="80">
        <f t="shared" si="1"/>
        <v>0</v>
      </c>
      <c r="L652" s="104">
        <v>0</v>
      </c>
      <c r="M652" s="104">
        <v>0</v>
      </c>
      <c r="N652" s="104">
        <v>5052</v>
      </c>
      <c r="O652" s="104">
        <v>0</v>
      </c>
      <c r="P652" s="104">
        <v>12562</v>
      </c>
      <c r="Q652" s="104">
        <v>513</v>
      </c>
      <c r="R652" s="104">
        <v>30099</v>
      </c>
      <c r="S652" s="104">
        <v>672</v>
      </c>
      <c r="T652" s="77"/>
      <c r="U652" s="77"/>
      <c r="V652" s="77"/>
      <c r="W652" s="77"/>
      <c r="X652" s="77"/>
    </row>
    <row r="653" spans="1:24" ht="12.75" customHeight="1" x14ac:dyDescent="0.15">
      <c r="A653" s="77" t="s">
        <v>201</v>
      </c>
      <c r="B653" s="77" t="s">
        <v>168</v>
      </c>
      <c r="C653" s="77" t="s">
        <v>144</v>
      </c>
      <c r="D653" s="103">
        <v>2015</v>
      </c>
      <c r="E653" s="77" t="s">
        <v>1598</v>
      </c>
      <c r="F653" s="104">
        <v>7841</v>
      </c>
      <c r="G653" s="105">
        <f t="shared" si="0"/>
        <v>32</v>
      </c>
      <c r="H653" s="104">
        <v>32</v>
      </c>
      <c r="I653" s="104">
        <v>0</v>
      </c>
      <c r="J653" s="104">
        <v>4644</v>
      </c>
      <c r="K653" s="80">
        <f t="shared" si="1"/>
        <v>0</v>
      </c>
      <c r="L653" s="104">
        <v>0</v>
      </c>
      <c r="M653" s="104">
        <v>0</v>
      </c>
      <c r="N653" s="104">
        <v>5052</v>
      </c>
      <c r="O653" s="104">
        <v>0</v>
      </c>
      <c r="P653" s="104">
        <v>12562</v>
      </c>
      <c r="Q653" s="104">
        <v>1790</v>
      </c>
      <c r="R653" s="104">
        <v>30099</v>
      </c>
      <c r="S653" s="104">
        <v>1822</v>
      </c>
      <c r="T653" s="77"/>
      <c r="U653" s="77"/>
      <c r="V653" s="77"/>
      <c r="W653" s="77"/>
      <c r="X653" s="77"/>
    </row>
    <row r="654" spans="1:24" ht="12.75" customHeight="1" x14ac:dyDescent="0.15">
      <c r="A654" s="77" t="s">
        <v>201</v>
      </c>
      <c r="B654" s="77" t="s">
        <v>168</v>
      </c>
      <c r="C654" s="77" t="s">
        <v>144</v>
      </c>
      <c r="D654" s="103">
        <v>2016</v>
      </c>
      <c r="E654" s="77" t="s">
        <v>1598</v>
      </c>
      <c r="F654" s="104">
        <v>7841</v>
      </c>
      <c r="G654" s="105">
        <f t="shared" si="0"/>
        <v>35</v>
      </c>
      <c r="H654" s="104">
        <v>35</v>
      </c>
      <c r="I654" s="104">
        <v>0</v>
      </c>
      <c r="J654" s="104">
        <v>4644</v>
      </c>
      <c r="K654" s="80">
        <f t="shared" si="1"/>
        <v>0</v>
      </c>
      <c r="L654" s="104">
        <v>0</v>
      </c>
      <c r="M654" s="104">
        <v>0</v>
      </c>
      <c r="N654" s="104">
        <v>5052</v>
      </c>
      <c r="O654" s="104">
        <v>0</v>
      </c>
      <c r="P654" s="104">
        <v>12562</v>
      </c>
      <c r="Q654" s="104">
        <v>620</v>
      </c>
      <c r="R654" s="104">
        <v>30099</v>
      </c>
      <c r="S654" s="104">
        <v>655</v>
      </c>
      <c r="T654" s="77"/>
      <c r="U654" s="77"/>
      <c r="V654" s="77"/>
      <c r="W654" s="77"/>
      <c r="X654" s="77"/>
    </row>
    <row r="655" spans="1:24" ht="12.75" customHeight="1" x14ac:dyDescent="0.15">
      <c r="A655" s="77" t="s">
        <v>201</v>
      </c>
      <c r="B655" s="77" t="s">
        <v>168</v>
      </c>
      <c r="C655" s="77" t="s">
        <v>144</v>
      </c>
      <c r="D655" s="103">
        <v>2017</v>
      </c>
      <c r="E655" s="77" t="s">
        <v>1598</v>
      </c>
      <c r="F655" s="104">
        <v>7841</v>
      </c>
      <c r="G655" s="105">
        <f t="shared" si="0"/>
        <v>354</v>
      </c>
      <c r="H655" s="104">
        <v>354</v>
      </c>
      <c r="I655" s="104">
        <v>0</v>
      </c>
      <c r="J655" s="104">
        <v>4644</v>
      </c>
      <c r="K655" s="80">
        <f t="shared" si="1"/>
        <v>108</v>
      </c>
      <c r="L655" s="104">
        <v>108</v>
      </c>
      <c r="M655" s="104">
        <v>0</v>
      </c>
      <c r="N655" s="104">
        <v>5052</v>
      </c>
      <c r="O655" s="104">
        <v>0</v>
      </c>
      <c r="P655" s="104">
        <v>12562</v>
      </c>
      <c r="Q655" s="104">
        <v>622</v>
      </c>
      <c r="R655" s="104">
        <v>30099</v>
      </c>
      <c r="S655" s="104">
        <v>1084</v>
      </c>
      <c r="T655" s="77"/>
      <c r="U655" s="77"/>
      <c r="V655" s="77"/>
      <c r="W655" s="77"/>
      <c r="X655" s="77"/>
    </row>
    <row r="656" spans="1:24" ht="12.75" customHeight="1" x14ac:dyDescent="0.15">
      <c r="A656" s="77" t="s">
        <v>252</v>
      </c>
      <c r="B656" s="77" t="s">
        <v>249</v>
      </c>
      <c r="C656" s="77" t="s">
        <v>250</v>
      </c>
      <c r="D656" s="103">
        <v>2016</v>
      </c>
      <c r="E656" s="77" t="s">
        <v>1598</v>
      </c>
      <c r="F656" s="104">
        <v>604</v>
      </c>
      <c r="G656" s="105">
        <f t="shared" si="0"/>
        <v>41</v>
      </c>
      <c r="H656" s="104">
        <v>41</v>
      </c>
      <c r="I656" s="104">
        <v>0</v>
      </c>
      <c r="J656" s="104">
        <v>431</v>
      </c>
      <c r="K656" s="80">
        <f t="shared" si="1"/>
        <v>21</v>
      </c>
      <c r="L656" s="104">
        <v>21</v>
      </c>
      <c r="M656" s="104">
        <v>0</v>
      </c>
      <c r="N656" s="104">
        <v>306</v>
      </c>
      <c r="O656" s="104">
        <v>7</v>
      </c>
      <c r="P656" s="104">
        <v>1049</v>
      </c>
      <c r="Q656" s="104">
        <v>0</v>
      </c>
      <c r="R656" s="104">
        <v>2390</v>
      </c>
      <c r="S656" s="104">
        <v>69</v>
      </c>
      <c r="T656" s="77"/>
      <c r="U656" s="77"/>
      <c r="V656" s="77"/>
      <c r="W656" s="77"/>
      <c r="X656" s="77"/>
    </row>
    <row r="657" spans="1:24" ht="12.75" customHeight="1" x14ac:dyDescent="0.15">
      <c r="A657" s="77" t="s">
        <v>252</v>
      </c>
      <c r="B657" s="77" t="s">
        <v>249</v>
      </c>
      <c r="C657" s="77" t="s">
        <v>250</v>
      </c>
      <c r="D657" s="103">
        <v>2017</v>
      </c>
      <c r="E657" s="77" t="s">
        <v>1598</v>
      </c>
      <c r="F657" s="104">
        <v>604</v>
      </c>
      <c r="G657" s="105">
        <f t="shared" si="0"/>
        <v>0</v>
      </c>
      <c r="H657" s="104">
        <v>0</v>
      </c>
      <c r="I657" s="104">
        <v>0</v>
      </c>
      <c r="J657" s="104">
        <v>431</v>
      </c>
      <c r="K657" s="80">
        <f t="shared" si="1"/>
        <v>0</v>
      </c>
      <c r="L657" s="104">
        <v>0</v>
      </c>
      <c r="M657" s="104">
        <v>0</v>
      </c>
      <c r="N657" s="104">
        <v>306</v>
      </c>
      <c r="O657" s="104">
        <v>0</v>
      </c>
      <c r="P657" s="104">
        <v>1049</v>
      </c>
      <c r="Q657" s="104">
        <v>217</v>
      </c>
      <c r="R657" s="104">
        <v>2390</v>
      </c>
      <c r="S657" s="104">
        <v>217</v>
      </c>
      <c r="T657" s="77"/>
      <c r="U657" s="77"/>
      <c r="V657" s="77"/>
      <c r="W657" s="77"/>
      <c r="X657" s="77"/>
    </row>
    <row r="658" spans="1:24" ht="12.75" customHeight="1" x14ac:dyDescent="0.15">
      <c r="A658" s="77" t="s">
        <v>530</v>
      </c>
      <c r="B658" s="77" t="s">
        <v>505</v>
      </c>
      <c r="C658" s="77" t="s">
        <v>67</v>
      </c>
      <c r="D658" s="103">
        <v>2014</v>
      </c>
      <c r="E658" s="77" t="s">
        <v>1598</v>
      </c>
      <c r="F658" s="104">
        <v>201</v>
      </c>
      <c r="G658" s="105">
        <f t="shared" si="0"/>
        <v>0</v>
      </c>
      <c r="H658" s="104">
        <v>0</v>
      </c>
      <c r="I658" s="104">
        <v>0</v>
      </c>
      <c r="J658" s="104">
        <v>112</v>
      </c>
      <c r="K658" s="80">
        <f t="shared" si="1"/>
        <v>0</v>
      </c>
      <c r="L658" s="104">
        <v>0</v>
      </c>
      <c r="M658" s="104">
        <v>0</v>
      </c>
      <c r="N658" s="104">
        <v>132</v>
      </c>
      <c r="O658" s="104">
        <v>0</v>
      </c>
      <c r="P658" s="104">
        <v>174</v>
      </c>
      <c r="Q658" s="104">
        <v>9</v>
      </c>
      <c r="R658" s="104">
        <v>619</v>
      </c>
      <c r="S658" s="104">
        <v>9</v>
      </c>
      <c r="T658" s="77"/>
      <c r="U658" s="77"/>
      <c r="V658" s="77"/>
      <c r="W658" s="77"/>
      <c r="X658" s="77"/>
    </row>
    <row r="659" spans="1:24" ht="12.75" customHeight="1" x14ac:dyDescent="0.15">
      <c r="A659" s="77" t="s">
        <v>530</v>
      </c>
      <c r="B659" s="77" t="s">
        <v>505</v>
      </c>
      <c r="C659" s="77" t="s">
        <v>67</v>
      </c>
      <c r="D659" s="103">
        <v>2015</v>
      </c>
      <c r="E659" s="77" t="s">
        <v>1598</v>
      </c>
      <c r="F659" s="104">
        <v>201</v>
      </c>
      <c r="G659" s="105">
        <f t="shared" si="0"/>
        <v>0</v>
      </c>
      <c r="H659" s="104">
        <v>0</v>
      </c>
      <c r="I659" s="104">
        <v>0</v>
      </c>
      <c r="J659" s="104">
        <v>112</v>
      </c>
      <c r="K659" s="80">
        <f t="shared" si="1"/>
        <v>0</v>
      </c>
      <c r="L659" s="104">
        <v>0</v>
      </c>
      <c r="M659" s="104">
        <v>0</v>
      </c>
      <c r="N659" s="104">
        <v>132</v>
      </c>
      <c r="O659" s="104">
        <v>2</v>
      </c>
      <c r="P659" s="104">
        <v>174</v>
      </c>
      <c r="Q659" s="104">
        <v>13</v>
      </c>
      <c r="R659" s="104">
        <v>619</v>
      </c>
      <c r="S659" s="104">
        <v>15</v>
      </c>
      <c r="T659" s="77"/>
      <c r="U659" s="77"/>
      <c r="V659" s="77"/>
      <c r="W659" s="77"/>
      <c r="X659" s="77"/>
    </row>
    <row r="660" spans="1:24" ht="12.75" customHeight="1" x14ac:dyDescent="0.15">
      <c r="A660" s="77" t="s">
        <v>530</v>
      </c>
      <c r="B660" s="77" t="s">
        <v>505</v>
      </c>
      <c r="C660" s="77" t="s">
        <v>67</v>
      </c>
      <c r="D660" s="103">
        <v>2016</v>
      </c>
      <c r="E660" s="77" t="s">
        <v>1598</v>
      </c>
      <c r="F660" s="104">
        <v>201</v>
      </c>
      <c r="G660" s="105">
        <f t="shared" si="0"/>
        <v>0</v>
      </c>
      <c r="H660" s="104">
        <v>0</v>
      </c>
      <c r="I660" s="104">
        <v>0</v>
      </c>
      <c r="J660" s="104">
        <v>112</v>
      </c>
      <c r="K660" s="80">
        <f t="shared" si="1"/>
        <v>2</v>
      </c>
      <c r="L660" s="104">
        <v>2</v>
      </c>
      <c r="M660" s="104">
        <v>0</v>
      </c>
      <c r="N660" s="104">
        <v>132</v>
      </c>
      <c r="O660" s="104">
        <v>3</v>
      </c>
      <c r="P660" s="104">
        <v>174</v>
      </c>
      <c r="Q660" s="104">
        <v>38</v>
      </c>
      <c r="R660" s="104">
        <v>619</v>
      </c>
      <c r="S660" s="104">
        <v>43</v>
      </c>
      <c r="T660" s="77"/>
      <c r="U660" s="77"/>
      <c r="V660" s="77"/>
      <c r="W660" s="77"/>
      <c r="X660" s="77"/>
    </row>
    <row r="661" spans="1:24" ht="12.75" customHeight="1" x14ac:dyDescent="0.15">
      <c r="A661" s="77" t="s">
        <v>530</v>
      </c>
      <c r="B661" s="77" t="s">
        <v>505</v>
      </c>
      <c r="C661" s="77" t="s">
        <v>67</v>
      </c>
      <c r="D661" s="103">
        <v>2017</v>
      </c>
      <c r="E661" s="77" t="s">
        <v>1598</v>
      </c>
      <c r="F661" s="104">
        <v>201</v>
      </c>
      <c r="G661" s="105">
        <f t="shared" si="0"/>
        <v>0</v>
      </c>
      <c r="H661" s="104">
        <v>0</v>
      </c>
      <c r="I661" s="104">
        <v>0</v>
      </c>
      <c r="J661" s="104">
        <v>112</v>
      </c>
      <c r="K661" s="80">
        <f t="shared" si="1"/>
        <v>0</v>
      </c>
      <c r="L661" s="104">
        <v>0</v>
      </c>
      <c r="M661" s="104">
        <v>0</v>
      </c>
      <c r="N661" s="104">
        <v>132</v>
      </c>
      <c r="O661" s="104">
        <v>4</v>
      </c>
      <c r="P661" s="104">
        <v>174</v>
      </c>
      <c r="Q661" s="104">
        <v>9</v>
      </c>
      <c r="R661" s="104">
        <v>619</v>
      </c>
      <c r="S661" s="104">
        <v>13</v>
      </c>
      <c r="T661" s="77"/>
      <c r="U661" s="77"/>
      <c r="V661" s="77"/>
      <c r="W661" s="77"/>
      <c r="X661" s="77"/>
    </row>
    <row r="662" spans="1:24" ht="12.75" customHeight="1" x14ac:dyDescent="0.15">
      <c r="A662" s="77" t="s">
        <v>227</v>
      </c>
      <c r="B662" s="77" t="s">
        <v>227</v>
      </c>
      <c r="C662" s="77" t="s">
        <v>83</v>
      </c>
      <c r="D662" s="103">
        <v>2014</v>
      </c>
      <c r="E662" s="77" t="s">
        <v>1598</v>
      </c>
      <c r="F662" s="104">
        <v>1352</v>
      </c>
      <c r="G662" s="105">
        <f t="shared" si="0"/>
        <v>15</v>
      </c>
      <c r="H662" s="104">
        <v>15</v>
      </c>
      <c r="I662" s="104">
        <v>0</v>
      </c>
      <c r="J662" s="104">
        <v>1056</v>
      </c>
      <c r="K662" s="80">
        <f t="shared" si="1"/>
        <v>113</v>
      </c>
      <c r="L662" s="104">
        <v>113</v>
      </c>
      <c r="M662" s="104">
        <v>0</v>
      </c>
      <c r="N662" s="104">
        <v>1091</v>
      </c>
      <c r="O662" s="104">
        <v>21</v>
      </c>
      <c r="P662" s="104">
        <v>2600</v>
      </c>
      <c r="Q662" s="104">
        <v>1</v>
      </c>
      <c r="R662" s="104">
        <v>6099</v>
      </c>
      <c r="S662" s="104">
        <v>150</v>
      </c>
      <c r="T662" s="77"/>
      <c r="U662" s="77"/>
      <c r="V662" s="77"/>
      <c r="W662" s="77"/>
      <c r="X662" s="77"/>
    </row>
    <row r="663" spans="1:24" ht="12.75" customHeight="1" x14ac:dyDescent="0.15">
      <c r="A663" s="77" t="s">
        <v>227</v>
      </c>
      <c r="B663" s="77" t="s">
        <v>227</v>
      </c>
      <c r="C663" s="77" t="s">
        <v>83</v>
      </c>
      <c r="D663" s="103">
        <v>2015</v>
      </c>
      <c r="E663" s="77" t="s">
        <v>1598</v>
      </c>
      <c r="F663" s="104">
        <v>1352</v>
      </c>
      <c r="G663" s="105">
        <f t="shared" si="0"/>
        <v>2</v>
      </c>
      <c r="H663" s="104">
        <v>2</v>
      </c>
      <c r="I663" s="104">
        <v>0</v>
      </c>
      <c r="J663" s="104">
        <v>1056</v>
      </c>
      <c r="K663" s="80">
        <f t="shared" si="1"/>
        <v>140</v>
      </c>
      <c r="L663" s="104">
        <v>140</v>
      </c>
      <c r="M663" s="104">
        <v>0</v>
      </c>
      <c r="N663" s="104">
        <v>1091</v>
      </c>
      <c r="O663" s="104">
        <v>17</v>
      </c>
      <c r="P663" s="104">
        <v>2600</v>
      </c>
      <c r="Q663" s="104">
        <v>1</v>
      </c>
      <c r="R663" s="104">
        <v>6099</v>
      </c>
      <c r="S663" s="104">
        <v>160</v>
      </c>
      <c r="T663" s="77"/>
      <c r="U663" s="77"/>
      <c r="V663" s="77"/>
      <c r="W663" s="77"/>
      <c r="X663" s="77"/>
    </row>
    <row r="664" spans="1:24" ht="12.75" customHeight="1" x14ac:dyDescent="0.15">
      <c r="A664" s="77" t="s">
        <v>227</v>
      </c>
      <c r="B664" s="77" t="s">
        <v>227</v>
      </c>
      <c r="C664" s="77" t="s">
        <v>83</v>
      </c>
      <c r="D664" s="103">
        <v>2016</v>
      </c>
      <c r="E664" s="77" t="s">
        <v>1598</v>
      </c>
      <c r="F664" s="104">
        <v>1352</v>
      </c>
      <c r="G664" s="105">
        <f t="shared" si="0"/>
        <v>0</v>
      </c>
      <c r="H664" s="104">
        <v>0</v>
      </c>
      <c r="I664" s="104">
        <v>0</v>
      </c>
      <c r="J664" s="104">
        <v>1056</v>
      </c>
      <c r="K664" s="80">
        <f t="shared" si="1"/>
        <v>0</v>
      </c>
      <c r="L664" s="104">
        <v>0</v>
      </c>
      <c r="M664" s="104">
        <v>0</v>
      </c>
      <c r="N664" s="104">
        <v>1091</v>
      </c>
      <c r="O664" s="104">
        <v>55</v>
      </c>
      <c r="P664" s="104">
        <v>2600</v>
      </c>
      <c r="Q664" s="104">
        <v>4</v>
      </c>
      <c r="R664" s="104">
        <v>6099</v>
      </c>
      <c r="S664" s="104">
        <v>59</v>
      </c>
      <c r="T664" s="77"/>
      <c r="U664" s="77"/>
      <c r="V664" s="77"/>
      <c r="W664" s="77"/>
      <c r="X664" s="77"/>
    </row>
    <row r="665" spans="1:24" ht="12.75" customHeight="1" x14ac:dyDescent="0.15">
      <c r="A665" s="77" t="s">
        <v>227</v>
      </c>
      <c r="B665" s="77" t="s">
        <v>227</v>
      </c>
      <c r="C665" s="77" t="s">
        <v>83</v>
      </c>
      <c r="D665" s="103">
        <v>2017</v>
      </c>
      <c r="E665" s="77" t="s">
        <v>1598</v>
      </c>
      <c r="F665" s="104">
        <v>1352</v>
      </c>
      <c r="G665" s="105">
        <f t="shared" si="0"/>
        <v>6</v>
      </c>
      <c r="H665" s="104">
        <v>0</v>
      </c>
      <c r="I665" s="104">
        <v>6</v>
      </c>
      <c r="J665" s="104">
        <v>1056</v>
      </c>
      <c r="K665" s="80">
        <f t="shared" si="1"/>
        <v>56</v>
      </c>
      <c r="L665" s="104">
        <v>0</v>
      </c>
      <c r="M665" s="104">
        <v>56</v>
      </c>
      <c r="N665" s="104">
        <v>1091</v>
      </c>
      <c r="O665" s="104">
        <v>88</v>
      </c>
      <c r="P665" s="104">
        <v>2600</v>
      </c>
      <c r="Q665" s="104">
        <v>0</v>
      </c>
      <c r="R665" s="104">
        <v>6099</v>
      </c>
      <c r="S665" s="104">
        <v>150</v>
      </c>
      <c r="T665" s="77"/>
      <c r="U665" s="77"/>
      <c r="V665" s="77"/>
      <c r="W665" s="77"/>
      <c r="X665" s="77"/>
    </row>
    <row r="666" spans="1:24" ht="12.75" customHeight="1" x14ac:dyDescent="0.15">
      <c r="A666" s="77" t="s">
        <v>228</v>
      </c>
      <c r="B666" s="77" t="s">
        <v>227</v>
      </c>
      <c r="C666" s="77" t="s">
        <v>83</v>
      </c>
      <c r="D666" s="103">
        <v>2015</v>
      </c>
      <c r="E666" s="77" t="s">
        <v>1598</v>
      </c>
      <c r="F666" s="104">
        <v>1285</v>
      </c>
      <c r="G666" s="105">
        <f t="shared" si="0"/>
        <v>0</v>
      </c>
      <c r="H666" s="104">
        <v>0</v>
      </c>
      <c r="I666" s="104">
        <v>0</v>
      </c>
      <c r="J666" s="104">
        <v>1056</v>
      </c>
      <c r="K666" s="80">
        <f t="shared" si="1"/>
        <v>0</v>
      </c>
      <c r="L666" s="104">
        <v>0</v>
      </c>
      <c r="M666" s="104">
        <v>0</v>
      </c>
      <c r="N666" s="104">
        <v>1091</v>
      </c>
      <c r="O666" s="104">
        <v>0</v>
      </c>
      <c r="P666" s="104">
        <v>0</v>
      </c>
      <c r="Q666" s="104">
        <v>0</v>
      </c>
      <c r="R666" s="104">
        <v>3432</v>
      </c>
      <c r="S666" s="104">
        <v>0</v>
      </c>
      <c r="T666" s="77"/>
      <c r="U666" s="77"/>
      <c r="V666" s="77"/>
      <c r="W666" s="77"/>
      <c r="X666" s="77"/>
    </row>
    <row r="667" spans="1:24" ht="12.75" customHeight="1" x14ac:dyDescent="0.15">
      <c r="A667" s="77" t="s">
        <v>228</v>
      </c>
      <c r="B667" s="77" t="s">
        <v>227</v>
      </c>
      <c r="C667" s="77" t="s">
        <v>163</v>
      </c>
      <c r="D667" s="103">
        <v>2016</v>
      </c>
      <c r="E667" s="77" t="s">
        <v>1598</v>
      </c>
      <c r="F667" s="104">
        <v>1285</v>
      </c>
      <c r="G667" s="105">
        <f t="shared" si="0"/>
        <v>0</v>
      </c>
      <c r="H667" s="104">
        <v>0</v>
      </c>
      <c r="I667" s="104">
        <v>0</v>
      </c>
      <c r="J667" s="104">
        <v>1056</v>
      </c>
      <c r="K667" s="80">
        <f t="shared" si="1"/>
        <v>20</v>
      </c>
      <c r="L667" s="104">
        <v>20</v>
      </c>
      <c r="M667" s="104">
        <v>0</v>
      </c>
      <c r="N667" s="104">
        <v>1091</v>
      </c>
      <c r="O667" s="104">
        <v>0</v>
      </c>
      <c r="P667" s="104">
        <v>0</v>
      </c>
      <c r="Q667" s="104">
        <v>0</v>
      </c>
      <c r="R667" s="104">
        <v>3432</v>
      </c>
      <c r="S667" s="104">
        <v>20</v>
      </c>
      <c r="T667" s="77"/>
      <c r="U667" s="77"/>
      <c r="V667" s="77"/>
      <c r="W667" s="77"/>
      <c r="X667" s="77"/>
    </row>
    <row r="668" spans="1:24" ht="12.75" customHeight="1" x14ac:dyDescent="0.15">
      <c r="A668" s="77" t="s">
        <v>228</v>
      </c>
      <c r="B668" s="77" t="s">
        <v>227</v>
      </c>
      <c r="C668" s="77" t="s">
        <v>163</v>
      </c>
      <c r="D668" s="103">
        <v>2017</v>
      </c>
      <c r="E668" s="77" t="s">
        <v>1598</v>
      </c>
      <c r="F668" s="104">
        <v>1285</v>
      </c>
      <c r="G668" s="105">
        <f t="shared" si="0"/>
        <v>0</v>
      </c>
      <c r="H668" s="104">
        <v>0</v>
      </c>
      <c r="I668" s="104">
        <v>0</v>
      </c>
      <c r="J668" s="104">
        <v>1056</v>
      </c>
      <c r="K668" s="80">
        <f t="shared" si="1"/>
        <v>11</v>
      </c>
      <c r="L668" s="104">
        <v>0</v>
      </c>
      <c r="M668" s="104">
        <v>11</v>
      </c>
      <c r="N668" s="104">
        <v>1091</v>
      </c>
      <c r="O668" s="104">
        <v>0</v>
      </c>
      <c r="P668" s="104">
        <v>0</v>
      </c>
      <c r="Q668" s="104">
        <v>148</v>
      </c>
      <c r="R668" s="104">
        <v>3432</v>
      </c>
      <c r="S668" s="104">
        <v>159</v>
      </c>
      <c r="T668" s="77"/>
      <c r="U668" s="77"/>
      <c r="V668" s="77"/>
      <c r="W668" s="77"/>
      <c r="X668" s="77"/>
    </row>
    <row r="669" spans="1:24" ht="12.75" customHeight="1" x14ac:dyDescent="0.15">
      <c r="A669" s="77" t="s">
        <v>202</v>
      </c>
      <c r="B669" s="77" t="s">
        <v>168</v>
      </c>
      <c r="C669" s="77" t="s">
        <v>144</v>
      </c>
      <c r="D669" s="103">
        <v>2014</v>
      </c>
      <c r="E669" s="77" t="s">
        <v>1598</v>
      </c>
      <c r="F669" s="104">
        <v>1</v>
      </c>
      <c r="G669" s="105">
        <f t="shared" si="0"/>
        <v>0</v>
      </c>
      <c r="H669" s="104">
        <v>0</v>
      </c>
      <c r="I669" s="104">
        <v>0</v>
      </c>
      <c r="J669" s="104">
        <v>1</v>
      </c>
      <c r="K669" s="80">
        <f t="shared" si="1"/>
        <v>0</v>
      </c>
      <c r="L669" s="104">
        <v>0</v>
      </c>
      <c r="M669" s="104">
        <v>0</v>
      </c>
      <c r="N669" s="104">
        <v>0</v>
      </c>
      <c r="O669" s="104">
        <v>0</v>
      </c>
      <c r="P669" s="104">
        <v>0</v>
      </c>
      <c r="Q669" s="104">
        <v>13</v>
      </c>
      <c r="R669" s="104">
        <v>2</v>
      </c>
      <c r="S669" s="104">
        <v>13</v>
      </c>
      <c r="T669" s="77"/>
      <c r="U669" s="77"/>
      <c r="V669" s="77"/>
      <c r="W669" s="77"/>
      <c r="X669" s="77"/>
    </row>
    <row r="670" spans="1:24" ht="12.75" customHeight="1" x14ac:dyDescent="0.15">
      <c r="A670" s="77" t="s">
        <v>202</v>
      </c>
      <c r="B670" s="77" t="s">
        <v>168</v>
      </c>
      <c r="C670" s="77" t="s">
        <v>144</v>
      </c>
      <c r="D670" s="103">
        <v>2015</v>
      </c>
      <c r="E670" s="77" t="s">
        <v>1598</v>
      </c>
      <c r="F670" s="104">
        <v>1</v>
      </c>
      <c r="G670" s="105">
        <f t="shared" si="0"/>
        <v>0</v>
      </c>
      <c r="H670" s="104">
        <v>0</v>
      </c>
      <c r="I670" s="104">
        <v>0</v>
      </c>
      <c r="J670" s="104">
        <v>1</v>
      </c>
      <c r="K670" s="80">
        <f t="shared" si="1"/>
        <v>0</v>
      </c>
      <c r="L670" s="104">
        <v>0</v>
      </c>
      <c r="M670" s="104">
        <v>0</v>
      </c>
      <c r="N670" s="104">
        <v>0</v>
      </c>
      <c r="O670" s="104">
        <v>0</v>
      </c>
      <c r="P670" s="104">
        <v>0</v>
      </c>
      <c r="Q670" s="104">
        <v>16</v>
      </c>
      <c r="R670" s="104">
        <v>2</v>
      </c>
      <c r="S670" s="104">
        <v>16</v>
      </c>
      <c r="T670" s="77"/>
      <c r="U670" s="77"/>
      <c r="V670" s="77"/>
      <c r="W670" s="77"/>
      <c r="X670" s="77"/>
    </row>
    <row r="671" spans="1:24" ht="12.75" customHeight="1" x14ac:dyDescent="0.15">
      <c r="A671" s="77" t="s">
        <v>202</v>
      </c>
      <c r="B671" s="77" t="s">
        <v>168</v>
      </c>
      <c r="C671" s="77" t="s">
        <v>144</v>
      </c>
      <c r="D671" s="103">
        <v>2016</v>
      </c>
      <c r="E671" s="77" t="s">
        <v>1598</v>
      </c>
      <c r="F671" s="104">
        <v>1</v>
      </c>
      <c r="G671" s="105">
        <f t="shared" si="0"/>
        <v>0</v>
      </c>
      <c r="H671" s="104">
        <v>0</v>
      </c>
      <c r="I671" s="104">
        <v>0</v>
      </c>
      <c r="J671" s="104">
        <v>1</v>
      </c>
      <c r="K671" s="80">
        <f t="shared" si="1"/>
        <v>0</v>
      </c>
      <c r="L671" s="104">
        <v>0</v>
      </c>
      <c r="M671" s="104">
        <v>0</v>
      </c>
      <c r="N671" s="104">
        <v>0</v>
      </c>
      <c r="O671" s="104">
        <v>0</v>
      </c>
      <c r="P671" s="104">
        <v>0</v>
      </c>
      <c r="Q671" s="104">
        <v>3</v>
      </c>
      <c r="R671" s="104">
        <v>2</v>
      </c>
      <c r="S671" s="104">
        <v>3</v>
      </c>
      <c r="T671" s="77"/>
      <c r="U671" s="77"/>
      <c r="V671" s="77"/>
      <c r="W671" s="77"/>
      <c r="X671" s="77"/>
    </row>
    <row r="672" spans="1:24" ht="12.75" customHeight="1" x14ac:dyDescent="0.15">
      <c r="A672" s="77" t="s">
        <v>202</v>
      </c>
      <c r="B672" s="77" t="s">
        <v>168</v>
      </c>
      <c r="C672" s="77" t="s">
        <v>144</v>
      </c>
      <c r="D672" s="103">
        <v>2017</v>
      </c>
      <c r="E672" s="77" t="s">
        <v>1598</v>
      </c>
      <c r="F672" s="104">
        <v>1</v>
      </c>
      <c r="G672" s="105">
        <f t="shared" si="0"/>
        <v>0</v>
      </c>
      <c r="H672" s="104">
        <v>0</v>
      </c>
      <c r="I672" s="104">
        <v>0</v>
      </c>
      <c r="J672" s="104">
        <v>1</v>
      </c>
      <c r="K672" s="80">
        <f t="shared" si="1"/>
        <v>0</v>
      </c>
      <c r="L672" s="104">
        <v>0</v>
      </c>
      <c r="M672" s="104">
        <v>0</v>
      </c>
      <c r="N672" s="104">
        <v>0</v>
      </c>
      <c r="O672" s="104">
        <v>0</v>
      </c>
      <c r="P672" s="104">
        <v>0</v>
      </c>
      <c r="Q672" s="104">
        <v>17</v>
      </c>
      <c r="R672" s="104">
        <v>2</v>
      </c>
      <c r="S672" s="104">
        <v>17</v>
      </c>
      <c r="T672" s="77"/>
      <c r="U672" s="77"/>
      <c r="V672" s="77"/>
      <c r="W672" s="77"/>
      <c r="X672" s="77"/>
    </row>
    <row r="673" spans="1:24" ht="12.75" customHeight="1" x14ac:dyDescent="0.15">
      <c r="A673" s="77" t="s">
        <v>255</v>
      </c>
      <c r="B673" s="77" t="s">
        <v>254</v>
      </c>
      <c r="C673" s="77" t="s">
        <v>83</v>
      </c>
      <c r="D673" s="103">
        <v>2014</v>
      </c>
      <c r="E673" s="77" t="s">
        <v>1598</v>
      </c>
      <c r="F673" s="104">
        <v>17</v>
      </c>
      <c r="G673" s="105">
        <f t="shared" si="0"/>
        <v>0</v>
      </c>
      <c r="H673" s="104">
        <v>0</v>
      </c>
      <c r="I673" s="104">
        <v>0</v>
      </c>
      <c r="J673" s="104">
        <v>12</v>
      </c>
      <c r="K673" s="80">
        <f t="shared" si="1"/>
        <v>0</v>
      </c>
      <c r="L673" s="104">
        <v>0</v>
      </c>
      <c r="M673" s="104">
        <v>0</v>
      </c>
      <c r="N673" s="104">
        <v>14</v>
      </c>
      <c r="O673" s="104">
        <v>0</v>
      </c>
      <c r="P673" s="104">
        <v>31</v>
      </c>
      <c r="Q673" s="104">
        <v>12</v>
      </c>
      <c r="R673" s="104">
        <v>74</v>
      </c>
      <c r="S673" s="104">
        <v>12</v>
      </c>
      <c r="T673" s="77"/>
      <c r="U673" s="77"/>
      <c r="V673" s="77"/>
      <c r="W673" s="77"/>
      <c r="X673" s="77"/>
    </row>
    <row r="674" spans="1:24" ht="12.75" customHeight="1" x14ac:dyDescent="0.15">
      <c r="A674" s="77" t="s">
        <v>255</v>
      </c>
      <c r="B674" s="77" t="s">
        <v>254</v>
      </c>
      <c r="C674" s="77" t="s">
        <v>83</v>
      </c>
      <c r="D674" s="103">
        <v>2015</v>
      </c>
      <c r="E674" s="77" t="s">
        <v>1598</v>
      </c>
      <c r="F674" s="104">
        <v>17</v>
      </c>
      <c r="G674" s="105">
        <f t="shared" si="0"/>
        <v>0</v>
      </c>
      <c r="H674" s="104">
        <v>0</v>
      </c>
      <c r="I674" s="104">
        <v>0</v>
      </c>
      <c r="J674" s="104">
        <v>12</v>
      </c>
      <c r="K674" s="80">
        <f t="shared" si="1"/>
        <v>0</v>
      </c>
      <c r="L674" s="104">
        <v>0</v>
      </c>
      <c r="M674" s="104">
        <v>0</v>
      </c>
      <c r="N674" s="104">
        <v>14</v>
      </c>
      <c r="O674" s="104">
        <v>0</v>
      </c>
      <c r="P674" s="104">
        <v>31</v>
      </c>
      <c r="Q674" s="104">
        <v>22</v>
      </c>
      <c r="R674" s="104">
        <v>74</v>
      </c>
      <c r="S674" s="104">
        <v>22</v>
      </c>
      <c r="T674" s="77"/>
      <c r="U674" s="77"/>
      <c r="V674" s="77"/>
      <c r="W674" s="77"/>
      <c r="X674" s="77"/>
    </row>
    <row r="675" spans="1:24" ht="12.75" customHeight="1" x14ac:dyDescent="0.15">
      <c r="A675" s="77" t="s">
        <v>255</v>
      </c>
      <c r="B675" s="77" t="s">
        <v>254</v>
      </c>
      <c r="C675" s="77" t="s">
        <v>83</v>
      </c>
      <c r="D675" s="103">
        <v>2016</v>
      </c>
      <c r="E675" s="77" t="s">
        <v>1598</v>
      </c>
      <c r="F675" s="104">
        <v>17</v>
      </c>
      <c r="G675" s="105">
        <f t="shared" si="0"/>
        <v>0</v>
      </c>
      <c r="H675" s="104">
        <v>0</v>
      </c>
      <c r="I675" s="104">
        <v>0</v>
      </c>
      <c r="J675" s="104">
        <v>12</v>
      </c>
      <c r="K675" s="80">
        <f t="shared" si="1"/>
        <v>0</v>
      </c>
      <c r="L675" s="104">
        <v>0</v>
      </c>
      <c r="M675" s="104">
        <v>0</v>
      </c>
      <c r="N675" s="104">
        <v>14</v>
      </c>
      <c r="O675" s="104">
        <v>0</v>
      </c>
      <c r="P675" s="104">
        <v>31</v>
      </c>
      <c r="Q675" s="104">
        <v>23</v>
      </c>
      <c r="R675" s="104">
        <v>74</v>
      </c>
      <c r="S675" s="104">
        <v>23</v>
      </c>
      <c r="T675" s="77"/>
      <c r="U675" s="77"/>
      <c r="V675" s="77"/>
      <c r="W675" s="77"/>
      <c r="X675" s="77"/>
    </row>
    <row r="676" spans="1:24" ht="12.75" customHeight="1" x14ac:dyDescent="0.15">
      <c r="A676" s="77" t="s">
        <v>255</v>
      </c>
      <c r="B676" s="77" t="s">
        <v>254</v>
      </c>
      <c r="C676" s="77" t="s">
        <v>83</v>
      </c>
      <c r="D676" s="103">
        <v>2017</v>
      </c>
      <c r="E676" s="77" t="s">
        <v>1598</v>
      </c>
      <c r="F676" s="104">
        <v>17</v>
      </c>
      <c r="G676" s="105">
        <f t="shared" si="0"/>
        <v>0</v>
      </c>
      <c r="H676" s="104">
        <v>0</v>
      </c>
      <c r="I676" s="104">
        <v>0</v>
      </c>
      <c r="J676" s="104">
        <v>12</v>
      </c>
      <c r="K676" s="80">
        <f t="shared" si="1"/>
        <v>0</v>
      </c>
      <c r="L676" s="104">
        <v>0</v>
      </c>
      <c r="M676" s="104">
        <v>0</v>
      </c>
      <c r="N676" s="104">
        <v>14</v>
      </c>
      <c r="O676" s="104">
        <v>0</v>
      </c>
      <c r="P676" s="104">
        <v>31</v>
      </c>
      <c r="Q676" s="104">
        <v>14</v>
      </c>
      <c r="R676" s="104">
        <v>74</v>
      </c>
      <c r="S676" s="104">
        <v>14</v>
      </c>
      <c r="T676" s="77"/>
      <c r="U676" s="77"/>
      <c r="V676" s="77"/>
      <c r="W676" s="77"/>
      <c r="X676" s="77"/>
    </row>
    <row r="677" spans="1:24" ht="12.75" customHeight="1" x14ac:dyDescent="0.15">
      <c r="A677" s="77" t="s">
        <v>234</v>
      </c>
      <c r="B677" s="77" t="s">
        <v>229</v>
      </c>
      <c r="C677" s="77" t="s">
        <v>67</v>
      </c>
      <c r="D677" s="103">
        <v>2014</v>
      </c>
      <c r="E677" s="77" t="s">
        <v>1598</v>
      </c>
      <c r="F677" s="104">
        <v>55</v>
      </c>
      <c r="G677" s="105">
        <f t="shared" si="0"/>
        <v>1</v>
      </c>
      <c r="H677" s="104">
        <v>0</v>
      </c>
      <c r="I677" s="104">
        <v>1</v>
      </c>
      <c r="J677" s="104">
        <v>32</v>
      </c>
      <c r="K677" s="80">
        <f t="shared" si="1"/>
        <v>3</v>
      </c>
      <c r="L677" s="104">
        <v>0</v>
      </c>
      <c r="M677" s="104">
        <v>3</v>
      </c>
      <c r="N677" s="104">
        <v>37</v>
      </c>
      <c r="O677" s="104">
        <v>10</v>
      </c>
      <c r="P677" s="104">
        <v>61</v>
      </c>
      <c r="Q677" s="104">
        <v>29</v>
      </c>
      <c r="R677" s="104">
        <v>185</v>
      </c>
      <c r="S677" s="104">
        <v>43</v>
      </c>
      <c r="T677" s="77"/>
      <c r="U677" s="77"/>
      <c r="V677" s="77"/>
      <c r="W677" s="77"/>
      <c r="X677" s="77"/>
    </row>
    <row r="678" spans="1:24" ht="12.75" customHeight="1" x14ac:dyDescent="0.15">
      <c r="A678" s="77" t="s">
        <v>234</v>
      </c>
      <c r="B678" s="77" t="s">
        <v>229</v>
      </c>
      <c r="C678" s="77" t="s">
        <v>67</v>
      </c>
      <c r="D678" s="103">
        <v>2015</v>
      </c>
      <c r="E678" s="77" t="s">
        <v>1598</v>
      </c>
      <c r="F678" s="104">
        <v>55</v>
      </c>
      <c r="G678" s="105">
        <f t="shared" si="0"/>
        <v>7</v>
      </c>
      <c r="H678" s="104">
        <v>6</v>
      </c>
      <c r="I678" s="104">
        <v>1</v>
      </c>
      <c r="J678" s="104">
        <v>32</v>
      </c>
      <c r="K678" s="80">
        <f t="shared" si="1"/>
        <v>6</v>
      </c>
      <c r="L678" s="104">
        <v>3</v>
      </c>
      <c r="M678" s="104">
        <v>3</v>
      </c>
      <c r="N678" s="104">
        <v>37</v>
      </c>
      <c r="O678" s="104">
        <v>3</v>
      </c>
      <c r="P678" s="104">
        <v>61</v>
      </c>
      <c r="Q678" s="104">
        <v>23</v>
      </c>
      <c r="R678" s="104">
        <v>185</v>
      </c>
      <c r="S678" s="104">
        <v>39</v>
      </c>
      <c r="T678" s="77"/>
      <c r="U678" s="77"/>
      <c r="V678" s="77"/>
      <c r="W678" s="77"/>
      <c r="X678" s="77"/>
    </row>
    <row r="679" spans="1:24" ht="12.75" customHeight="1" x14ac:dyDescent="0.15">
      <c r="A679" s="77" t="s">
        <v>234</v>
      </c>
      <c r="B679" s="77" t="s">
        <v>229</v>
      </c>
      <c r="C679" s="77" t="s">
        <v>67</v>
      </c>
      <c r="D679" s="103">
        <v>2016</v>
      </c>
      <c r="E679" s="77" t="s">
        <v>1598</v>
      </c>
      <c r="F679" s="104">
        <v>55</v>
      </c>
      <c r="G679" s="105">
        <f t="shared" si="0"/>
        <v>2</v>
      </c>
      <c r="H679" s="104">
        <v>1</v>
      </c>
      <c r="I679" s="104">
        <v>1</v>
      </c>
      <c r="J679" s="104">
        <v>32</v>
      </c>
      <c r="K679" s="80">
        <f t="shared" si="1"/>
        <v>5</v>
      </c>
      <c r="L679" s="104">
        <v>2</v>
      </c>
      <c r="M679" s="104">
        <v>3</v>
      </c>
      <c r="N679" s="104">
        <v>37</v>
      </c>
      <c r="O679" s="104">
        <v>2</v>
      </c>
      <c r="P679" s="104">
        <v>61</v>
      </c>
      <c r="Q679" s="104">
        <v>21</v>
      </c>
      <c r="R679" s="104">
        <v>185</v>
      </c>
      <c r="S679" s="104">
        <v>30</v>
      </c>
      <c r="T679" s="77"/>
      <c r="U679" s="77"/>
      <c r="V679" s="77"/>
      <c r="W679" s="77"/>
      <c r="X679" s="77"/>
    </row>
    <row r="680" spans="1:24" ht="12.75" customHeight="1" x14ac:dyDescent="0.15">
      <c r="A680" s="77" t="s">
        <v>234</v>
      </c>
      <c r="B680" s="77" t="s">
        <v>229</v>
      </c>
      <c r="C680" s="77" t="s">
        <v>67</v>
      </c>
      <c r="D680" s="103">
        <v>2017</v>
      </c>
      <c r="E680" s="77" t="s">
        <v>1598</v>
      </c>
      <c r="F680" s="104">
        <v>55</v>
      </c>
      <c r="G680" s="105">
        <f t="shared" si="0"/>
        <v>1</v>
      </c>
      <c r="H680" s="104">
        <v>0</v>
      </c>
      <c r="I680" s="104">
        <v>1</v>
      </c>
      <c r="J680" s="104">
        <v>32</v>
      </c>
      <c r="K680" s="80">
        <f t="shared" si="1"/>
        <v>5</v>
      </c>
      <c r="L680" s="104">
        <v>2</v>
      </c>
      <c r="M680" s="104">
        <v>3</v>
      </c>
      <c r="N680" s="104">
        <v>37</v>
      </c>
      <c r="O680" s="104">
        <v>1</v>
      </c>
      <c r="P680" s="104">
        <v>61</v>
      </c>
      <c r="Q680" s="104">
        <v>26</v>
      </c>
      <c r="R680" s="104">
        <v>185</v>
      </c>
      <c r="S680" s="104">
        <v>33</v>
      </c>
      <c r="T680" s="77"/>
      <c r="U680" s="77"/>
      <c r="V680" s="77"/>
      <c r="W680" s="77"/>
      <c r="X680" s="77"/>
    </row>
    <row r="681" spans="1:24" ht="12.75" customHeight="1" x14ac:dyDescent="0.15">
      <c r="A681" s="77" t="s">
        <v>259</v>
      </c>
      <c r="B681" s="77" t="s">
        <v>257</v>
      </c>
      <c r="C681" s="77" t="s">
        <v>128</v>
      </c>
      <c r="D681" s="103">
        <v>2017</v>
      </c>
      <c r="E681" s="77" t="s">
        <v>1598</v>
      </c>
      <c r="F681" s="104">
        <v>315</v>
      </c>
      <c r="G681" s="105">
        <f t="shared" si="0"/>
        <v>42</v>
      </c>
      <c r="H681" s="104">
        <v>1</v>
      </c>
      <c r="I681" s="104">
        <v>41</v>
      </c>
      <c r="J681" s="104">
        <v>206</v>
      </c>
      <c r="K681" s="80">
        <f t="shared" si="1"/>
        <v>6</v>
      </c>
      <c r="L681" s="104">
        <v>1</v>
      </c>
      <c r="M681" s="104">
        <v>5</v>
      </c>
      <c r="N681" s="104">
        <v>239</v>
      </c>
      <c r="O681" s="104">
        <v>147</v>
      </c>
      <c r="P681" s="104">
        <v>548</v>
      </c>
      <c r="Q681" s="104">
        <v>22</v>
      </c>
      <c r="R681" s="104">
        <v>1308</v>
      </c>
      <c r="S681" s="104">
        <v>217</v>
      </c>
      <c r="T681" s="77"/>
      <c r="U681" s="77"/>
      <c r="V681" s="77"/>
      <c r="W681" s="77"/>
      <c r="X681" s="77"/>
    </row>
    <row r="682" spans="1:24" ht="12.75" customHeight="1" x14ac:dyDescent="0.15">
      <c r="A682" s="77" t="s">
        <v>243</v>
      </c>
      <c r="B682" s="77" t="s">
        <v>242</v>
      </c>
      <c r="C682" s="77" t="s">
        <v>83</v>
      </c>
      <c r="D682" s="103">
        <v>2014</v>
      </c>
      <c r="E682" s="77" t="s">
        <v>1598</v>
      </c>
      <c r="F682" s="104">
        <v>265</v>
      </c>
      <c r="G682" s="105">
        <f t="shared" si="0"/>
        <v>0</v>
      </c>
      <c r="H682" s="104">
        <v>0</v>
      </c>
      <c r="I682" s="104">
        <v>0</v>
      </c>
      <c r="J682" s="104">
        <v>130</v>
      </c>
      <c r="K682" s="80">
        <f t="shared" si="1"/>
        <v>0</v>
      </c>
      <c r="L682" s="104">
        <v>0</v>
      </c>
      <c r="M682" s="104">
        <v>0</v>
      </c>
      <c r="N682" s="104">
        <v>180</v>
      </c>
      <c r="O682" s="104">
        <v>35</v>
      </c>
      <c r="P682" s="104">
        <v>420</v>
      </c>
      <c r="Q682" s="104">
        <v>14</v>
      </c>
      <c r="R682" s="104">
        <v>995</v>
      </c>
      <c r="S682" s="104">
        <v>49</v>
      </c>
      <c r="T682" s="77"/>
      <c r="U682" s="77"/>
      <c r="V682" s="77"/>
      <c r="W682" s="77"/>
      <c r="X682" s="77"/>
    </row>
    <row r="683" spans="1:24" ht="12.75" customHeight="1" x14ac:dyDescent="0.15">
      <c r="A683" s="77" t="s">
        <v>243</v>
      </c>
      <c r="B683" s="77" t="s">
        <v>242</v>
      </c>
      <c r="C683" s="77" t="s">
        <v>83</v>
      </c>
      <c r="D683" s="103">
        <v>2015</v>
      </c>
      <c r="E683" s="77" t="s">
        <v>1598</v>
      </c>
      <c r="F683" s="104">
        <v>265</v>
      </c>
      <c r="G683" s="105">
        <f t="shared" si="0"/>
        <v>0</v>
      </c>
      <c r="H683" s="104">
        <v>0</v>
      </c>
      <c r="I683" s="104">
        <v>0</v>
      </c>
      <c r="J683" s="104">
        <v>130</v>
      </c>
      <c r="K683" s="80">
        <f t="shared" si="1"/>
        <v>0</v>
      </c>
      <c r="L683" s="104">
        <v>0</v>
      </c>
      <c r="M683" s="104">
        <v>0</v>
      </c>
      <c r="N683" s="104">
        <v>180</v>
      </c>
      <c r="O683" s="104">
        <v>44</v>
      </c>
      <c r="P683" s="104">
        <v>420</v>
      </c>
      <c r="Q683" s="104">
        <v>10</v>
      </c>
      <c r="R683" s="104">
        <v>995</v>
      </c>
      <c r="S683" s="104">
        <v>54</v>
      </c>
      <c r="T683" s="77"/>
      <c r="U683" s="77"/>
      <c r="V683" s="77"/>
      <c r="W683" s="77"/>
      <c r="X683" s="77"/>
    </row>
    <row r="684" spans="1:24" ht="12.75" customHeight="1" x14ac:dyDescent="0.15">
      <c r="A684" s="77" t="s">
        <v>243</v>
      </c>
      <c r="B684" s="77" t="s">
        <v>242</v>
      </c>
      <c r="C684" s="77" t="s">
        <v>83</v>
      </c>
      <c r="D684" s="103">
        <v>2016</v>
      </c>
      <c r="E684" s="77" t="s">
        <v>1598</v>
      </c>
      <c r="F684" s="104">
        <v>265</v>
      </c>
      <c r="G684" s="105">
        <f t="shared" si="0"/>
        <v>0</v>
      </c>
      <c r="H684" s="104">
        <v>0</v>
      </c>
      <c r="I684" s="104">
        <v>0</v>
      </c>
      <c r="J684" s="104">
        <v>130</v>
      </c>
      <c r="K684" s="80">
        <f t="shared" si="1"/>
        <v>0</v>
      </c>
      <c r="L684" s="104">
        <v>0</v>
      </c>
      <c r="M684" s="104">
        <v>0</v>
      </c>
      <c r="N684" s="104">
        <v>180</v>
      </c>
      <c r="O684" s="104">
        <v>19</v>
      </c>
      <c r="P684" s="104">
        <v>420</v>
      </c>
      <c r="Q684" s="104">
        <v>28</v>
      </c>
      <c r="R684" s="104">
        <v>995</v>
      </c>
      <c r="S684" s="104">
        <v>47</v>
      </c>
      <c r="T684" s="77"/>
      <c r="U684" s="77"/>
      <c r="V684" s="77"/>
      <c r="W684" s="77"/>
      <c r="X684" s="77"/>
    </row>
    <row r="685" spans="1:24" ht="12.75" customHeight="1" x14ac:dyDescent="0.15">
      <c r="A685" s="77" t="s">
        <v>243</v>
      </c>
      <c r="B685" s="77" t="s">
        <v>242</v>
      </c>
      <c r="C685" s="77" t="s">
        <v>83</v>
      </c>
      <c r="D685" s="103">
        <v>2017</v>
      </c>
      <c r="E685" s="77" t="s">
        <v>1598</v>
      </c>
      <c r="F685" s="104">
        <v>265</v>
      </c>
      <c r="G685" s="105">
        <f t="shared" si="0"/>
        <v>0</v>
      </c>
      <c r="H685" s="104">
        <v>0</v>
      </c>
      <c r="I685" s="104">
        <v>0</v>
      </c>
      <c r="J685" s="104">
        <v>130</v>
      </c>
      <c r="K685" s="80">
        <f t="shared" si="1"/>
        <v>0</v>
      </c>
      <c r="L685" s="104">
        <v>0</v>
      </c>
      <c r="M685" s="104">
        <v>0</v>
      </c>
      <c r="N685" s="104">
        <v>180</v>
      </c>
      <c r="O685" s="104">
        <v>28</v>
      </c>
      <c r="P685" s="104">
        <v>420</v>
      </c>
      <c r="Q685" s="104">
        <v>9</v>
      </c>
      <c r="R685" s="104">
        <v>995</v>
      </c>
      <c r="S685" s="104">
        <v>37</v>
      </c>
      <c r="T685" s="77"/>
      <c r="U685" s="77"/>
      <c r="V685" s="77"/>
      <c r="W685" s="77"/>
      <c r="X685" s="77"/>
    </row>
    <row r="686" spans="1:24" ht="12.75" customHeight="1" x14ac:dyDescent="0.15">
      <c r="A686" s="77" t="s">
        <v>109</v>
      </c>
      <c r="B686" s="77" t="s">
        <v>99</v>
      </c>
      <c r="C686" s="77" t="s">
        <v>67</v>
      </c>
      <c r="D686" s="103">
        <v>2016</v>
      </c>
      <c r="E686" s="77" t="s">
        <v>1598</v>
      </c>
      <c r="F686" s="104">
        <v>124</v>
      </c>
      <c r="G686" s="105">
        <f t="shared" si="0"/>
        <v>0</v>
      </c>
      <c r="H686" s="104">
        <v>0</v>
      </c>
      <c r="I686" s="104">
        <v>0</v>
      </c>
      <c r="J686" s="104">
        <v>72</v>
      </c>
      <c r="K686" s="80">
        <f t="shared" si="1"/>
        <v>0</v>
      </c>
      <c r="L686" s="104">
        <v>0</v>
      </c>
      <c r="M686" s="104">
        <v>0</v>
      </c>
      <c r="N686" s="104">
        <v>78</v>
      </c>
      <c r="O686" s="104">
        <v>1</v>
      </c>
      <c r="P686" s="104">
        <v>195</v>
      </c>
      <c r="Q686" s="104">
        <v>40</v>
      </c>
      <c r="R686" s="104">
        <v>469</v>
      </c>
      <c r="S686" s="104">
        <v>41</v>
      </c>
      <c r="T686" s="77"/>
      <c r="U686" s="77"/>
      <c r="V686" s="77"/>
      <c r="W686" s="77"/>
      <c r="X686" s="77"/>
    </row>
    <row r="687" spans="1:24" ht="12.75" customHeight="1" x14ac:dyDescent="0.15">
      <c r="A687" s="77" t="s">
        <v>159</v>
      </c>
      <c r="B687" s="77" t="s">
        <v>154</v>
      </c>
      <c r="C687" s="77" t="s">
        <v>128</v>
      </c>
      <c r="D687" s="103">
        <v>2016</v>
      </c>
      <c r="E687" s="77" t="s">
        <v>1598</v>
      </c>
      <c r="F687" s="104">
        <v>188</v>
      </c>
      <c r="G687" s="105">
        <f t="shared" si="0"/>
        <v>6</v>
      </c>
      <c r="H687" s="104">
        <v>0</v>
      </c>
      <c r="I687" s="104">
        <v>6</v>
      </c>
      <c r="J687" s="104">
        <v>158</v>
      </c>
      <c r="K687" s="80">
        <f t="shared" si="1"/>
        <v>6</v>
      </c>
      <c r="L687" s="104">
        <v>0</v>
      </c>
      <c r="M687" s="104">
        <v>6</v>
      </c>
      <c r="N687" s="104">
        <v>141</v>
      </c>
      <c r="O687" s="104">
        <v>7</v>
      </c>
      <c r="P687" s="104">
        <v>318</v>
      </c>
      <c r="Q687" s="104">
        <v>0</v>
      </c>
      <c r="R687" s="104">
        <v>805</v>
      </c>
      <c r="S687" s="104">
        <v>19</v>
      </c>
      <c r="T687" s="77"/>
      <c r="U687" s="77"/>
      <c r="V687" s="77"/>
      <c r="W687" s="77"/>
      <c r="X687" s="77"/>
    </row>
    <row r="688" spans="1:24" ht="12.75" customHeight="1" x14ac:dyDescent="0.15">
      <c r="A688" s="77" t="s">
        <v>246</v>
      </c>
      <c r="B688" s="77" t="s">
        <v>244</v>
      </c>
      <c r="C688" s="77" t="s">
        <v>83</v>
      </c>
      <c r="D688" s="103">
        <v>2015</v>
      </c>
      <c r="E688" s="77" t="s">
        <v>1598</v>
      </c>
      <c r="F688" s="104">
        <v>40</v>
      </c>
      <c r="G688" s="105">
        <f t="shared" si="0"/>
        <v>0</v>
      </c>
      <c r="H688" s="104">
        <v>0</v>
      </c>
      <c r="I688" s="104">
        <v>0</v>
      </c>
      <c r="J688" s="104">
        <v>27</v>
      </c>
      <c r="K688" s="80">
        <f t="shared" si="1"/>
        <v>0</v>
      </c>
      <c r="L688" s="104">
        <v>0</v>
      </c>
      <c r="M688" s="104">
        <v>0</v>
      </c>
      <c r="N688" s="104">
        <v>27</v>
      </c>
      <c r="O688" s="104">
        <v>56</v>
      </c>
      <c r="P688" s="104">
        <v>74</v>
      </c>
      <c r="Q688" s="104">
        <v>52</v>
      </c>
      <c r="R688" s="104">
        <v>168</v>
      </c>
      <c r="S688" s="104">
        <v>108</v>
      </c>
      <c r="T688" s="77"/>
      <c r="U688" s="77"/>
      <c r="V688" s="77"/>
      <c r="W688" s="77"/>
      <c r="X688" s="77"/>
    </row>
    <row r="689" spans="1:24" ht="12.75" customHeight="1" x14ac:dyDescent="0.15">
      <c r="A689" s="77" t="s">
        <v>329</v>
      </c>
      <c r="B689" s="77" t="s">
        <v>316</v>
      </c>
      <c r="C689" s="77" t="s">
        <v>144</v>
      </c>
      <c r="D689" s="103">
        <v>2014</v>
      </c>
      <c r="E689" s="77" t="s">
        <v>1598</v>
      </c>
      <c r="F689" s="104">
        <v>1488</v>
      </c>
      <c r="G689" s="105">
        <f t="shared" si="0"/>
        <v>1</v>
      </c>
      <c r="H689" s="104">
        <v>0</v>
      </c>
      <c r="I689" s="104">
        <v>1</v>
      </c>
      <c r="J689" s="104">
        <v>1007</v>
      </c>
      <c r="K689" s="80">
        <f t="shared" si="1"/>
        <v>1</v>
      </c>
      <c r="L689" s="104">
        <v>0</v>
      </c>
      <c r="M689" s="104">
        <v>1</v>
      </c>
      <c r="N689" s="104">
        <v>1140</v>
      </c>
      <c r="O689" s="104">
        <v>158</v>
      </c>
      <c r="P689" s="104">
        <v>2610</v>
      </c>
      <c r="Q689" s="104">
        <v>181</v>
      </c>
      <c r="R689" s="104">
        <v>6245</v>
      </c>
      <c r="S689" s="104">
        <v>341</v>
      </c>
      <c r="T689" s="77"/>
      <c r="U689" s="77"/>
      <c r="V689" s="77"/>
      <c r="W689" s="77"/>
      <c r="X689" s="77"/>
    </row>
    <row r="690" spans="1:24" ht="12.75" customHeight="1" x14ac:dyDescent="0.15">
      <c r="A690" s="77" t="s">
        <v>329</v>
      </c>
      <c r="B690" s="77" t="s">
        <v>316</v>
      </c>
      <c r="C690" s="77" t="s">
        <v>144</v>
      </c>
      <c r="D690" s="103">
        <v>2015</v>
      </c>
      <c r="E690" s="77" t="s">
        <v>1598</v>
      </c>
      <c r="F690" s="104">
        <v>1488</v>
      </c>
      <c r="G690" s="105">
        <f t="shared" si="0"/>
        <v>4</v>
      </c>
      <c r="H690" s="104">
        <v>0</v>
      </c>
      <c r="I690" s="104">
        <v>4</v>
      </c>
      <c r="J690" s="104">
        <v>1007</v>
      </c>
      <c r="K690" s="80">
        <f t="shared" si="1"/>
        <v>0</v>
      </c>
      <c r="L690" s="104">
        <v>0</v>
      </c>
      <c r="M690" s="104">
        <v>0</v>
      </c>
      <c r="N690" s="104">
        <v>1140</v>
      </c>
      <c r="O690" s="104">
        <v>193</v>
      </c>
      <c r="P690" s="104">
        <v>2610</v>
      </c>
      <c r="Q690" s="104">
        <v>215</v>
      </c>
      <c r="R690" s="104">
        <v>6245</v>
      </c>
      <c r="S690" s="104">
        <v>412</v>
      </c>
      <c r="T690" s="77"/>
      <c r="U690" s="77"/>
      <c r="V690" s="77"/>
      <c r="W690" s="77"/>
      <c r="X690" s="77"/>
    </row>
    <row r="691" spans="1:24" ht="12.75" customHeight="1" x14ac:dyDescent="0.15">
      <c r="A691" s="77" t="s">
        <v>329</v>
      </c>
      <c r="B691" s="77" t="s">
        <v>316</v>
      </c>
      <c r="C691" s="77" t="s">
        <v>144</v>
      </c>
      <c r="D691" s="103">
        <v>2016</v>
      </c>
      <c r="E691" s="77" t="s">
        <v>1598</v>
      </c>
      <c r="F691" s="104">
        <v>1488</v>
      </c>
      <c r="G691" s="105">
        <f t="shared" si="0"/>
        <v>3</v>
      </c>
      <c r="H691" s="104">
        <v>0</v>
      </c>
      <c r="I691" s="104">
        <v>3</v>
      </c>
      <c r="J691" s="104">
        <v>1007</v>
      </c>
      <c r="K691" s="80">
        <f t="shared" si="1"/>
        <v>2</v>
      </c>
      <c r="L691" s="104">
        <v>0</v>
      </c>
      <c r="M691" s="104">
        <v>2</v>
      </c>
      <c r="N691" s="104">
        <v>1140</v>
      </c>
      <c r="O691" s="104">
        <v>184</v>
      </c>
      <c r="P691" s="104">
        <v>2610</v>
      </c>
      <c r="Q691" s="104">
        <v>349</v>
      </c>
      <c r="R691" s="104">
        <v>6245</v>
      </c>
      <c r="S691" s="104">
        <v>538</v>
      </c>
      <c r="T691" s="77"/>
      <c r="U691" s="77"/>
      <c r="V691" s="77"/>
      <c r="W691" s="77"/>
      <c r="X691" s="77"/>
    </row>
    <row r="692" spans="1:24" ht="12.75" customHeight="1" x14ac:dyDescent="0.15">
      <c r="A692" s="77" t="s">
        <v>329</v>
      </c>
      <c r="B692" s="77" t="s">
        <v>316</v>
      </c>
      <c r="C692" s="77" t="s">
        <v>144</v>
      </c>
      <c r="D692" s="103">
        <v>2017</v>
      </c>
      <c r="E692" s="77" t="s">
        <v>1598</v>
      </c>
      <c r="F692" s="104">
        <v>1488</v>
      </c>
      <c r="G692" s="105">
        <f t="shared" si="0"/>
        <v>3</v>
      </c>
      <c r="H692" s="104">
        <v>0</v>
      </c>
      <c r="I692" s="104">
        <v>3</v>
      </c>
      <c r="J692" s="104">
        <v>1007</v>
      </c>
      <c r="K692" s="80">
        <f t="shared" si="1"/>
        <v>9</v>
      </c>
      <c r="L692" s="104">
        <v>0</v>
      </c>
      <c r="M692" s="104">
        <v>9</v>
      </c>
      <c r="N692" s="104">
        <v>1140</v>
      </c>
      <c r="O692" s="104">
        <v>168</v>
      </c>
      <c r="P692" s="104">
        <v>2610</v>
      </c>
      <c r="Q692" s="104">
        <v>514</v>
      </c>
      <c r="R692" s="104">
        <v>6245</v>
      </c>
      <c r="S692" s="104">
        <v>694</v>
      </c>
      <c r="T692" s="77"/>
      <c r="U692" s="77"/>
      <c r="V692" s="77"/>
      <c r="W692" s="77"/>
      <c r="X692" s="77"/>
    </row>
    <row r="693" spans="1:24" ht="12.75" customHeight="1" x14ac:dyDescent="0.15">
      <c r="A693" s="77" t="s">
        <v>493</v>
      </c>
      <c r="B693" s="77" t="s">
        <v>449</v>
      </c>
      <c r="C693" s="77" t="s">
        <v>67</v>
      </c>
      <c r="D693" s="103">
        <v>2015</v>
      </c>
      <c r="E693" s="77" t="s">
        <v>1598</v>
      </c>
      <c r="F693" s="104">
        <v>233</v>
      </c>
      <c r="G693" s="105">
        <f t="shared" si="0"/>
        <v>85</v>
      </c>
      <c r="H693" s="104">
        <v>84</v>
      </c>
      <c r="I693" s="104">
        <v>1</v>
      </c>
      <c r="J693" s="104">
        <v>129</v>
      </c>
      <c r="K693" s="80">
        <f t="shared" si="1"/>
        <v>22</v>
      </c>
      <c r="L693" s="104">
        <v>20</v>
      </c>
      <c r="M693" s="104">
        <v>2</v>
      </c>
      <c r="N693" s="104">
        <v>143</v>
      </c>
      <c r="O693" s="104">
        <v>0</v>
      </c>
      <c r="P693" s="104">
        <v>150</v>
      </c>
      <c r="Q693" s="104">
        <v>712</v>
      </c>
      <c r="R693" s="104">
        <v>655</v>
      </c>
      <c r="S693" s="104">
        <v>819</v>
      </c>
      <c r="T693" s="77"/>
      <c r="U693" s="77"/>
      <c r="V693" s="77"/>
      <c r="W693" s="77"/>
      <c r="X693" s="77"/>
    </row>
    <row r="694" spans="1:24" ht="12.75" customHeight="1" x14ac:dyDescent="0.15">
      <c r="A694" s="77" t="s">
        <v>493</v>
      </c>
      <c r="B694" s="77" t="s">
        <v>449</v>
      </c>
      <c r="C694" s="77" t="s">
        <v>67</v>
      </c>
      <c r="D694" s="103">
        <v>2016</v>
      </c>
      <c r="E694" s="77" t="s">
        <v>1598</v>
      </c>
      <c r="F694" s="104">
        <v>233</v>
      </c>
      <c r="G694" s="105">
        <f t="shared" si="0"/>
        <v>45</v>
      </c>
      <c r="H694" s="104">
        <v>42</v>
      </c>
      <c r="I694" s="104">
        <v>3</v>
      </c>
      <c r="J694" s="104">
        <v>129</v>
      </c>
      <c r="K694" s="80">
        <f t="shared" si="1"/>
        <v>4</v>
      </c>
      <c r="L694" s="104">
        <v>0</v>
      </c>
      <c r="M694" s="104">
        <v>4</v>
      </c>
      <c r="N694" s="104">
        <v>143</v>
      </c>
      <c r="O694" s="104">
        <v>0</v>
      </c>
      <c r="P694" s="104">
        <v>150</v>
      </c>
      <c r="Q694" s="104">
        <v>17</v>
      </c>
      <c r="R694" s="104">
        <v>655</v>
      </c>
      <c r="S694" s="104">
        <v>66</v>
      </c>
      <c r="T694" s="77"/>
      <c r="U694" s="77"/>
      <c r="V694" s="77"/>
      <c r="W694" s="77"/>
      <c r="X694" s="77"/>
    </row>
    <row r="695" spans="1:24" ht="12.75" customHeight="1" x14ac:dyDescent="0.15">
      <c r="A695" s="77" t="s">
        <v>493</v>
      </c>
      <c r="B695" s="77" t="s">
        <v>449</v>
      </c>
      <c r="C695" s="77" t="s">
        <v>67</v>
      </c>
      <c r="D695" s="103">
        <v>2017</v>
      </c>
      <c r="E695" s="77" t="s">
        <v>1598</v>
      </c>
      <c r="F695" s="104">
        <v>233</v>
      </c>
      <c r="G695" s="105">
        <f t="shared" si="0"/>
        <v>8</v>
      </c>
      <c r="H695" s="104">
        <v>0</v>
      </c>
      <c r="I695" s="104">
        <v>8</v>
      </c>
      <c r="J695" s="104">
        <v>129</v>
      </c>
      <c r="K695" s="80">
        <f t="shared" si="1"/>
        <v>6</v>
      </c>
      <c r="L695" s="104">
        <v>2</v>
      </c>
      <c r="M695" s="104">
        <v>4</v>
      </c>
      <c r="N695" s="104">
        <v>143</v>
      </c>
      <c r="O695" s="104">
        <v>1</v>
      </c>
      <c r="P695" s="104">
        <v>150</v>
      </c>
      <c r="Q695" s="104">
        <v>20</v>
      </c>
      <c r="R695" s="104">
        <v>655</v>
      </c>
      <c r="S695" s="104">
        <v>35</v>
      </c>
      <c r="T695" s="77"/>
      <c r="U695" s="77"/>
      <c r="V695" s="77"/>
      <c r="W695" s="77"/>
      <c r="X695" s="77"/>
    </row>
    <row r="696" spans="1:24" ht="12.75" customHeight="1" x14ac:dyDescent="0.15">
      <c r="A696" s="77" t="s">
        <v>249</v>
      </c>
      <c r="B696" s="77" t="s">
        <v>249</v>
      </c>
      <c r="C696" s="77" t="s">
        <v>250</v>
      </c>
      <c r="D696" s="103">
        <v>2017</v>
      </c>
      <c r="E696" s="77" t="s">
        <v>1598</v>
      </c>
      <c r="F696" s="104">
        <v>1085</v>
      </c>
      <c r="G696" s="105">
        <f t="shared" si="0"/>
        <v>0</v>
      </c>
      <c r="H696" s="104">
        <v>0</v>
      </c>
      <c r="I696" s="104">
        <v>0</v>
      </c>
      <c r="J696" s="104">
        <v>775</v>
      </c>
      <c r="K696" s="80">
        <f t="shared" si="1"/>
        <v>0</v>
      </c>
      <c r="L696" s="104">
        <v>0</v>
      </c>
      <c r="M696" s="104">
        <v>0</v>
      </c>
      <c r="N696" s="104">
        <v>711</v>
      </c>
      <c r="O696" s="104">
        <v>145</v>
      </c>
      <c r="P696" s="104">
        <v>1885</v>
      </c>
      <c r="Q696" s="104">
        <v>82</v>
      </c>
      <c r="R696" s="104">
        <v>4456</v>
      </c>
      <c r="S696" s="104">
        <v>227</v>
      </c>
      <c r="T696" s="77"/>
      <c r="U696" s="77"/>
      <c r="V696" s="77"/>
      <c r="W696" s="77"/>
      <c r="X696" s="77"/>
    </row>
    <row r="697" spans="1:24" ht="12.75" customHeight="1" x14ac:dyDescent="0.15">
      <c r="A697" s="77" t="s">
        <v>253</v>
      </c>
      <c r="B697" s="77" t="s">
        <v>249</v>
      </c>
      <c r="C697" s="77" t="s">
        <v>250</v>
      </c>
      <c r="D697" s="103">
        <v>2016</v>
      </c>
      <c r="E697" s="77" t="s">
        <v>1598</v>
      </c>
      <c r="F697" s="104">
        <v>1085</v>
      </c>
      <c r="G697" s="105">
        <f t="shared" si="0"/>
        <v>0</v>
      </c>
      <c r="H697" s="104">
        <v>0</v>
      </c>
      <c r="I697" s="104">
        <v>0</v>
      </c>
      <c r="J697" s="104">
        <v>775</v>
      </c>
      <c r="K697" s="80">
        <f t="shared" si="1"/>
        <v>0</v>
      </c>
      <c r="L697" s="104">
        <v>0</v>
      </c>
      <c r="M697" s="104">
        <v>0</v>
      </c>
      <c r="N697" s="104">
        <v>711</v>
      </c>
      <c r="O697" s="104">
        <v>37</v>
      </c>
      <c r="P697" s="104">
        <v>1885</v>
      </c>
      <c r="Q697" s="104">
        <v>137</v>
      </c>
      <c r="R697" s="104">
        <v>4456</v>
      </c>
      <c r="S697" s="104">
        <v>174</v>
      </c>
      <c r="T697" s="77"/>
      <c r="U697" s="77"/>
      <c r="V697" s="77"/>
      <c r="W697" s="77"/>
      <c r="X697" s="77"/>
    </row>
    <row r="698" spans="1:24" ht="12.75" customHeight="1" x14ac:dyDescent="0.15">
      <c r="A698" s="77" t="s">
        <v>253</v>
      </c>
      <c r="B698" s="77" t="s">
        <v>249</v>
      </c>
      <c r="C698" s="77" t="s">
        <v>250</v>
      </c>
      <c r="D698" s="103">
        <v>2017</v>
      </c>
      <c r="E698" s="77" t="s">
        <v>1598</v>
      </c>
      <c r="F698" s="104">
        <v>1085</v>
      </c>
      <c r="G698" s="105">
        <f t="shared" si="0"/>
        <v>0</v>
      </c>
      <c r="H698" s="104">
        <v>0</v>
      </c>
      <c r="I698" s="104">
        <v>0</v>
      </c>
      <c r="J698" s="104">
        <v>775</v>
      </c>
      <c r="K698" s="80">
        <f t="shared" si="1"/>
        <v>0</v>
      </c>
      <c r="L698" s="104">
        <v>0</v>
      </c>
      <c r="M698" s="104">
        <v>0</v>
      </c>
      <c r="N698" s="104">
        <v>711</v>
      </c>
      <c r="O698" s="104">
        <v>52</v>
      </c>
      <c r="P698" s="104">
        <v>1885</v>
      </c>
      <c r="Q698" s="104">
        <v>118</v>
      </c>
      <c r="R698" s="104">
        <v>4456</v>
      </c>
      <c r="S698" s="104">
        <v>170</v>
      </c>
      <c r="T698" s="77"/>
      <c r="U698" s="77"/>
      <c r="V698" s="77"/>
      <c r="W698" s="77"/>
      <c r="X698" s="77"/>
    </row>
    <row r="699" spans="1:24" ht="12.75" customHeight="1" x14ac:dyDescent="0.15">
      <c r="A699" s="77" t="s">
        <v>235</v>
      </c>
      <c r="B699" s="77" t="s">
        <v>229</v>
      </c>
      <c r="C699" s="77" t="s">
        <v>67</v>
      </c>
      <c r="D699" s="103">
        <v>2014</v>
      </c>
      <c r="E699" s="77" t="s">
        <v>1598</v>
      </c>
      <c r="F699" s="104">
        <v>41</v>
      </c>
      <c r="G699" s="105">
        <f t="shared" si="0"/>
        <v>3</v>
      </c>
      <c r="H699" s="104">
        <v>1</v>
      </c>
      <c r="I699" s="104">
        <v>2</v>
      </c>
      <c r="J699" s="104">
        <v>24</v>
      </c>
      <c r="K699" s="80">
        <f t="shared" si="1"/>
        <v>3</v>
      </c>
      <c r="L699" s="104">
        <v>0</v>
      </c>
      <c r="M699" s="104">
        <v>3</v>
      </c>
      <c r="N699" s="104">
        <v>26</v>
      </c>
      <c r="O699" s="104">
        <v>1</v>
      </c>
      <c r="P699" s="104">
        <v>38</v>
      </c>
      <c r="Q699" s="104">
        <v>3</v>
      </c>
      <c r="R699" s="104">
        <v>129</v>
      </c>
      <c r="S699" s="104">
        <v>10</v>
      </c>
      <c r="T699" s="77"/>
      <c r="U699" s="77"/>
      <c r="V699" s="77"/>
      <c r="W699" s="77"/>
      <c r="X699" s="77"/>
    </row>
    <row r="700" spans="1:24" ht="12.75" customHeight="1" x14ac:dyDescent="0.15">
      <c r="A700" s="77" t="s">
        <v>235</v>
      </c>
      <c r="B700" s="77" t="s">
        <v>229</v>
      </c>
      <c r="C700" s="77" t="s">
        <v>67</v>
      </c>
      <c r="D700" s="103">
        <v>2015</v>
      </c>
      <c r="E700" s="77" t="s">
        <v>1598</v>
      </c>
      <c r="F700" s="104">
        <v>41</v>
      </c>
      <c r="G700" s="105">
        <f t="shared" si="0"/>
        <v>6</v>
      </c>
      <c r="H700" s="104">
        <v>0</v>
      </c>
      <c r="I700" s="104">
        <v>6</v>
      </c>
      <c r="J700" s="104">
        <v>24</v>
      </c>
      <c r="K700" s="80">
        <f t="shared" si="1"/>
        <v>8</v>
      </c>
      <c r="L700" s="104">
        <v>0</v>
      </c>
      <c r="M700" s="104">
        <v>8</v>
      </c>
      <c r="N700" s="104">
        <v>26</v>
      </c>
      <c r="O700" s="104">
        <v>3</v>
      </c>
      <c r="P700" s="104">
        <v>38</v>
      </c>
      <c r="Q700" s="104">
        <v>9</v>
      </c>
      <c r="R700" s="104">
        <v>129</v>
      </c>
      <c r="S700" s="104">
        <v>26</v>
      </c>
      <c r="T700" s="77"/>
      <c r="U700" s="77"/>
      <c r="V700" s="77"/>
      <c r="W700" s="77"/>
      <c r="X700" s="77"/>
    </row>
    <row r="701" spans="1:24" ht="12.75" customHeight="1" x14ac:dyDescent="0.15">
      <c r="A701" s="77" t="s">
        <v>235</v>
      </c>
      <c r="B701" s="77" t="s">
        <v>229</v>
      </c>
      <c r="C701" s="77" t="s">
        <v>67</v>
      </c>
      <c r="D701" s="103">
        <v>2016</v>
      </c>
      <c r="E701" s="77" t="s">
        <v>1598</v>
      </c>
      <c r="F701" s="104">
        <v>41</v>
      </c>
      <c r="G701" s="105">
        <f t="shared" si="0"/>
        <v>3</v>
      </c>
      <c r="H701" s="104">
        <v>0</v>
      </c>
      <c r="I701" s="104">
        <v>3</v>
      </c>
      <c r="J701" s="104">
        <v>24</v>
      </c>
      <c r="K701" s="80">
        <f t="shared" si="1"/>
        <v>3</v>
      </c>
      <c r="L701" s="104">
        <v>0</v>
      </c>
      <c r="M701" s="104">
        <v>3</v>
      </c>
      <c r="N701" s="104">
        <v>26</v>
      </c>
      <c r="O701" s="104">
        <v>2</v>
      </c>
      <c r="P701" s="104">
        <v>38</v>
      </c>
      <c r="Q701" s="104">
        <v>2</v>
      </c>
      <c r="R701" s="104">
        <v>129</v>
      </c>
      <c r="S701" s="104">
        <v>10</v>
      </c>
      <c r="T701" s="77"/>
      <c r="U701" s="77"/>
      <c r="V701" s="77"/>
      <c r="W701" s="77"/>
      <c r="X701" s="77"/>
    </row>
    <row r="702" spans="1:24" ht="12.75" customHeight="1" x14ac:dyDescent="0.15">
      <c r="A702" s="77" t="s">
        <v>235</v>
      </c>
      <c r="B702" s="77" t="s">
        <v>229</v>
      </c>
      <c r="C702" s="77" t="s">
        <v>67</v>
      </c>
      <c r="D702" s="103">
        <v>2017</v>
      </c>
      <c r="E702" s="77" t="s">
        <v>1598</v>
      </c>
      <c r="F702" s="104">
        <v>41</v>
      </c>
      <c r="G702" s="105">
        <f t="shared" si="0"/>
        <v>7</v>
      </c>
      <c r="H702" s="104">
        <v>1</v>
      </c>
      <c r="I702" s="104">
        <v>6</v>
      </c>
      <c r="J702" s="104">
        <v>24</v>
      </c>
      <c r="K702" s="80">
        <f t="shared" si="1"/>
        <v>7</v>
      </c>
      <c r="L702" s="104">
        <v>0</v>
      </c>
      <c r="M702" s="104">
        <v>7</v>
      </c>
      <c r="N702" s="104">
        <v>26</v>
      </c>
      <c r="O702" s="104">
        <v>4</v>
      </c>
      <c r="P702" s="104">
        <v>38</v>
      </c>
      <c r="Q702" s="104">
        <v>4</v>
      </c>
      <c r="R702" s="104">
        <v>129</v>
      </c>
      <c r="S702" s="104">
        <v>22</v>
      </c>
      <c r="T702" s="77"/>
      <c r="U702" s="77"/>
      <c r="V702" s="77"/>
      <c r="W702" s="77"/>
      <c r="X702" s="77"/>
    </row>
    <row r="703" spans="1:24" ht="12.75" customHeight="1" x14ac:dyDescent="0.15">
      <c r="A703" s="77" t="s">
        <v>494</v>
      </c>
      <c r="B703" s="77" t="s">
        <v>449</v>
      </c>
      <c r="C703" s="77" t="s">
        <v>67</v>
      </c>
      <c r="D703" s="103">
        <v>2016</v>
      </c>
      <c r="E703" s="77" t="s">
        <v>1598</v>
      </c>
      <c r="F703" s="104">
        <v>193</v>
      </c>
      <c r="G703" s="105">
        <f t="shared" si="0"/>
        <v>0</v>
      </c>
      <c r="H703" s="104">
        <v>0</v>
      </c>
      <c r="I703" s="104">
        <v>0</v>
      </c>
      <c r="J703" s="104">
        <v>101</v>
      </c>
      <c r="K703" s="80">
        <f t="shared" si="1"/>
        <v>0</v>
      </c>
      <c r="L703" s="104">
        <v>0</v>
      </c>
      <c r="M703" s="104">
        <v>0</v>
      </c>
      <c r="N703" s="104">
        <v>112</v>
      </c>
      <c r="O703" s="104">
        <v>0</v>
      </c>
      <c r="P703" s="104">
        <v>257</v>
      </c>
      <c r="Q703" s="104">
        <v>0</v>
      </c>
      <c r="R703" s="104">
        <v>663</v>
      </c>
      <c r="S703" s="104">
        <v>0</v>
      </c>
      <c r="T703" s="77"/>
      <c r="U703" s="77"/>
      <c r="V703" s="77"/>
      <c r="W703" s="77"/>
      <c r="X703" s="77"/>
    </row>
    <row r="704" spans="1:24" ht="12.75" customHeight="1" x14ac:dyDescent="0.15">
      <c r="A704" s="77" t="s">
        <v>494</v>
      </c>
      <c r="B704" s="77" t="s">
        <v>449</v>
      </c>
      <c r="C704" s="77" t="s">
        <v>67</v>
      </c>
      <c r="D704" s="103">
        <v>2017</v>
      </c>
      <c r="E704" s="77" t="s">
        <v>1598</v>
      </c>
      <c r="F704" s="104">
        <v>193</v>
      </c>
      <c r="G704" s="105">
        <f t="shared" si="0"/>
        <v>0</v>
      </c>
      <c r="H704" s="104">
        <v>0</v>
      </c>
      <c r="I704" s="104">
        <v>0</v>
      </c>
      <c r="J704" s="104">
        <v>101</v>
      </c>
      <c r="K704" s="80">
        <f t="shared" si="1"/>
        <v>0</v>
      </c>
      <c r="L704" s="104">
        <v>0</v>
      </c>
      <c r="M704" s="104">
        <v>0</v>
      </c>
      <c r="N704" s="104">
        <v>112</v>
      </c>
      <c r="O704" s="104">
        <v>0</v>
      </c>
      <c r="P704" s="104">
        <v>257</v>
      </c>
      <c r="Q704" s="104">
        <v>3</v>
      </c>
      <c r="R704" s="104">
        <v>663</v>
      </c>
      <c r="S704" s="104">
        <v>3</v>
      </c>
      <c r="T704" s="77"/>
      <c r="U704" s="77"/>
      <c r="V704" s="77"/>
      <c r="W704" s="77"/>
      <c r="X704" s="77"/>
    </row>
    <row r="705" spans="1:24" ht="12.75" customHeight="1" x14ac:dyDescent="0.15">
      <c r="A705" s="77" t="s">
        <v>531</v>
      </c>
      <c r="B705" s="77" t="s">
        <v>505</v>
      </c>
      <c r="C705" s="77" t="s">
        <v>67</v>
      </c>
      <c r="D705" s="103">
        <v>2014</v>
      </c>
      <c r="E705" s="77" t="s">
        <v>1598</v>
      </c>
      <c r="F705" s="104">
        <v>1004</v>
      </c>
      <c r="G705" s="105">
        <f t="shared" si="0"/>
        <v>0</v>
      </c>
      <c r="H705" s="104">
        <v>0</v>
      </c>
      <c r="I705" s="104">
        <v>0</v>
      </c>
      <c r="J705" s="104">
        <v>570</v>
      </c>
      <c r="K705" s="80">
        <f t="shared" si="1"/>
        <v>0</v>
      </c>
      <c r="L705" s="104">
        <v>0</v>
      </c>
      <c r="M705" s="104">
        <v>0</v>
      </c>
      <c r="N705" s="104">
        <v>565</v>
      </c>
      <c r="O705" s="104">
        <v>0</v>
      </c>
      <c r="P705" s="104">
        <v>1151</v>
      </c>
      <c r="Q705" s="104">
        <v>841</v>
      </c>
      <c r="R705" s="104">
        <v>3290</v>
      </c>
      <c r="S705" s="104">
        <v>841</v>
      </c>
      <c r="T705" s="77"/>
      <c r="U705" s="77"/>
      <c r="V705" s="77"/>
      <c r="W705" s="77"/>
      <c r="X705" s="77"/>
    </row>
    <row r="706" spans="1:24" ht="12.75" customHeight="1" x14ac:dyDescent="0.15">
      <c r="A706" s="77" t="s">
        <v>531</v>
      </c>
      <c r="B706" s="77" t="s">
        <v>505</v>
      </c>
      <c r="C706" s="77" t="s">
        <v>67</v>
      </c>
      <c r="D706" s="103">
        <v>2015</v>
      </c>
      <c r="E706" s="77" t="s">
        <v>1598</v>
      </c>
      <c r="F706" s="104">
        <v>1004</v>
      </c>
      <c r="G706" s="105">
        <f t="shared" si="0"/>
        <v>0</v>
      </c>
      <c r="H706" s="104">
        <v>0</v>
      </c>
      <c r="I706" s="104">
        <v>0</v>
      </c>
      <c r="J706" s="104">
        <v>570</v>
      </c>
      <c r="K706" s="80">
        <f t="shared" si="1"/>
        <v>0</v>
      </c>
      <c r="L706" s="104">
        <v>0</v>
      </c>
      <c r="M706" s="104">
        <v>0</v>
      </c>
      <c r="N706" s="104">
        <v>565</v>
      </c>
      <c r="O706" s="104">
        <v>0</v>
      </c>
      <c r="P706" s="104">
        <v>1151</v>
      </c>
      <c r="Q706" s="104">
        <v>270</v>
      </c>
      <c r="R706" s="104">
        <v>3290</v>
      </c>
      <c r="S706" s="104">
        <v>270</v>
      </c>
      <c r="T706" s="77"/>
      <c r="U706" s="77"/>
      <c r="V706" s="77"/>
      <c r="W706" s="77"/>
      <c r="X706" s="77"/>
    </row>
    <row r="707" spans="1:24" ht="12.75" customHeight="1" x14ac:dyDescent="0.15">
      <c r="A707" s="77" t="s">
        <v>531</v>
      </c>
      <c r="B707" s="77" t="s">
        <v>505</v>
      </c>
      <c r="C707" s="77" t="s">
        <v>67</v>
      </c>
      <c r="D707" s="103">
        <v>2016</v>
      </c>
      <c r="E707" s="77" t="s">
        <v>1598</v>
      </c>
      <c r="F707" s="104">
        <v>1004</v>
      </c>
      <c r="G707" s="105">
        <f t="shared" si="0"/>
        <v>0</v>
      </c>
      <c r="H707" s="104">
        <v>0</v>
      </c>
      <c r="I707" s="104">
        <v>0</v>
      </c>
      <c r="J707" s="104">
        <v>570</v>
      </c>
      <c r="K707" s="80">
        <f t="shared" si="1"/>
        <v>0</v>
      </c>
      <c r="L707" s="104">
        <v>0</v>
      </c>
      <c r="M707" s="104">
        <v>0</v>
      </c>
      <c r="N707" s="104">
        <v>565</v>
      </c>
      <c r="O707" s="104">
        <v>0</v>
      </c>
      <c r="P707" s="104">
        <v>1151</v>
      </c>
      <c r="Q707" s="104">
        <v>82</v>
      </c>
      <c r="R707" s="104">
        <v>3290</v>
      </c>
      <c r="S707" s="104">
        <v>82</v>
      </c>
      <c r="T707" s="77"/>
      <c r="U707" s="77"/>
      <c r="V707" s="77"/>
      <c r="W707" s="77"/>
      <c r="X707" s="77"/>
    </row>
    <row r="708" spans="1:24" ht="12.75" customHeight="1" x14ac:dyDescent="0.15">
      <c r="A708" s="77" t="s">
        <v>531</v>
      </c>
      <c r="B708" s="77" t="s">
        <v>505</v>
      </c>
      <c r="C708" s="77" t="s">
        <v>67</v>
      </c>
      <c r="D708" s="103">
        <v>2017</v>
      </c>
      <c r="E708" s="77" t="s">
        <v>1598</v>
      </c>
      <c r="F708" s="104">
        <v>1004</v>
      </c>
      <c r="G708" s="105">
        <f t="shared" si="0"/>
        <v>0</v>
      </c>
      <c r="H708" s="104">
        <v>0</v>
      </c>
      <c r="I708" s="104">
        <v>0</v>
      </c>
      <c r="J708" s="104">
        <v>570</v>
      </c>
      <c r="K708" s="80">
        <f t="shared" si="1"/>
        <v>0</v>
      </c>
      <c r="L708" s="104">
        <v>0</v>
      </c>
      <c r="M708" s="104">
        <v>0</v>
      </c>
      <c r="N708" s="104">
        <v>565</v>
      </c>
      <c r="O708" s="104">
        <v>0</v>
      </c>
      <c r="P708" s="104">
        <v>1151</v>
      </c>
      <c r="Q708" s="104">
        <v>111</v>
      </c>
      <c r="R708" s="104">
        <v>3290</v>
      </c>
      <c r="S708" s="104">
        <v>111</v>
      </c>
      <c r="T708" s="77"/>
      <c r="U708" s="77"/>
      <c r="V708" s="77"/>
      <c r="W708" s="77"/>
      <c r="X708" s="77"/>
    </row>
    <row r="709" spans="1:24" ht="12.75" customHeight="1" x14ac:dyDescent="0.15">
      <c r="A709" s="77" t="s">
        <v>293</v>
      </c>
      <c r="B709" s="77" t="s">
        <v>273</v>
      </c>
      <c r="C709" s="77" t="s">
        <v>144</v>
      </c>
      <c r="D709" s="103">
        <v>2014</v>
      </c>
      <c r="E709" s="77" t="s">
        <v>1598</v>
      </c>
      <c r="F709" s="104">
        <v>42</v>
      </c>
      <c r="G709" s="105">
        <f t="shared" si="0"/>
        <v>9</v>
      </c>
      <c r="H709" s="104">
        <v>9</v>
      </c>
      <c r="I709" s="104">
        <v>0</v>
      </c>
      <c r="J709" s="104">
        <v>29</v>
      </c>
      <c r="K709" s="80">
        <f t="shared" si="1"/>
        <v>6</v>
      </c>
      <c r="L709" s="104">
        <v>6</v>
      </c>
      <c r="M709" s="104">
        <v>0</v>
      </c>
      <c r="N709" s="104">
        <v>33</v>
      </c>
      <c r="O709" s="104">
        <v>16</v>
      </c>
      <c r="P709" s="104">
        <v>73</v>
      </c>
      <c r="Q709" s="104">
        <v>296</v>
      </c>
      <c r="R709" s="104">
        <v>177</v>
      </c>
      <c r="S709" s="104">
        <v>327</v>
      </c>
      <c r="T709" s="77"/>
      <c r="U709" s="77"/>
      <c r="V709" s="77"/>
      <c r="W709" s="77"/>
      <c r="X709" s="77"/>
    </row>
    <row r="710" spans="1:24" ht="12.75" customHeight="1" x14ac:dyDescent="0.15">
      <c r="A710" s="77" t="s">
        <v>293</v>
      </c>
      <c r="B710" s="77" t="s">
        <v>273</v>
      </c>
      <c r="C710" s="77" t="s">
        <v>144</v>
      </c>
      <c r="D710" s="103">
        <v>2015</v>
      </c>
      <c r="E710" s="77" t="s">
        <v>1598</v>
      </c>
      <c r="F710" s="104">
        <v>42</v>
      </c>
      <c r="G710" s="105">
        <f t="shared" si="0"/>
        <v>3</v>
      </c>
      <c r="H710" s="104">
        <v>3</v>
      </c>
      <c r="I710" s="104">
        <v>0</v>
      </c>
      <c r="J710" s="104">
        <v>29</v>
      </c>
      <c r="K710" s="80">
        <f t="shared" si="1"/>
        <v>22</v>
      </c>
      <c r="L710" s="104">
        <v>22</v>
      </c>
      <c r="M710" s="104">
        <v>0</v>
      </c>
      <c r="N710" s="104">
        <v>33</v>
      </c>
      <c r="O710" s="104">
        <v>0</v>
      </c>
      <c r="P710" s="104">
        <v>73</v>
      </c>
      <c r="Q710" s="104">
        <v>468</v>
      </c>
      <c r="R710" s="104">
        <v>177</v>
      </c>
      <c r="S710" s="104">
        <v>493</v>
      </c>
      <c r="T710" s="77"/>
      <c r="U710" s="77"/>
      <c r="V710" s="77"/>
      <c r="W710" s="77"/>
      <c r="X710" s="77"/>
    </row>
    <row r="711" spans="1:24" ht="12.75" customHeight="1" x14ac:dyDescent="0.15">
      <c r="A711" s="77" t="s">
        <v>293</v>
      </c>
      <c r="B711" s="77" t="s">
        <v>273</v>
      </c>
      <c r="C711" s="77" t="s">
        <v>144</v>
      </c>
      <c r="D711" s="103">
        <v>2016</v>
      </c>
      <c r="E711" s="77" t="s">
        <v>1598</v>
      </c>
      <c r="F711" s="104">
        <v>42</v>
      </c>
      <c r="G711" s="105">
        <f t="shared" si="0"/>
        <v>1</v>
      </c>
      <c r="H711" s="104">
        <v>1</v>
      </c>
      <c r="I711" s="104">
        <v>0</v>
      </c>
      <c r="J711" s="104">
        <v>29</v>
      </c>
      <c r="K711" s="80">
        <f t="shared" si="1"/>
        <v>0</v>
      </c>
      <c r="L711" s="104">
        <v>0</v>
      </c>
      <c r="M711" s="104">
        <v>0</v>
      </c>
      <c r="N711" s="104">
        <v>33</v>
      </c>
      <c r="O711" s="104">
        <v>0</v>
      </c>
      <c r="P711" s="104">
        <v>73</v>
      </c>
      <c r="Q711" s="104">
        <v>6</v>
      </c>
      <c r="R711" s="104">
        <v>177</v>
      </c>
      <c r="S711" s="104">
        <v>7</v>
      </c>
      <c r="T711" s="77"/>
      <c r="U711" s="77"/>
      <c r="V711" s="77"/>
      <c r="W711" s="77"/>
      <c r="X711" s="77"/>
    </row>
    <row r="712" spans="1:24" ht="12.75" customHeight="1" x14ac:dyDescent="0.15">
      <c r="A712" s="77" t="s">
        <v>293</v>
      </c>
      <c r="B712" s="77" t="s">
        <v>273</v>
      </c>
      <c r="C712" s="77" t="s">
        <v>144</v>
      </c>
      <c r="D712" s="103">
        <v>2017</v>
      </c>
      <c r="E712" s="77" t="s">
        <v>1598</v>
      </c>
      <c r="F712" s="104">
        <v>42</v>
      </c>
      <c r="G712" s="105">
        <f t="shared" si="0"/>
        <v>0</v>
      </c>
      <c r="H712" s="104">
        <v>0</v>
      </c>
      <c r="I712" s="104">
        <v>0</v>
      </c>
      <c r="J712" s="104">
        <v>29</v>
      </c>
      <c r="K712" s="80">
        <f t="shared" si="1"/>
        <v>0</v>
      </c>
      <c r="L712" s="104">
        <v>0</v>
      </c>
      <c r="M712" s="104">
        <v>0</v>
      </c>
      <c r="N712" s="104">
        <v>33</v>
      </c>
      <c r="O712" s="104">
        <v>0</v>
      </c>
      <c r="P712" s="104">
        <v>73</v>
      </c>
      <c r="Q712" s="104">
        <v>35</v>
      </c>
      <c r="R712" s="104">
        <v>177</v>
      </c>
      <c r="S712" s="104">
        <v>35</v>
      </c>
      <c r="T712" s="77"/>
      <c r="U712" s="77"/>
      <c r="V712" s="77"/>
      <c r="W712" s="77"/>
      <c r="X712" s="77"/>
    </row>
    <row r="713" spans="1:24" ht="12.75" customHeight="1" x14ac:dyDescent="0.15">
      <c r="A713" s="77" t="s">
        <v>584</v>
      </c>
      <c r="B713" s="77" t="s">
        <v>517</v>
      </c>
      <c r="C713" s="77" t="s">
        <v>128</v>
      </c>
      <c r="D713" s="103">
        <v>2015</v>
      </c>
      <c r="E713" s="77" t="s">
        <v>1598</v>
      </c>
      <c r="F713" s="104">
        <v>2574</v>
      </c>
      <c r="G713" s="105">
        <f t="shared" si="0"/>
        <v>0</v>
      </c>
      <c r="H713" s="104">
        <v>0</v>
      </c>
      <c r="I713" s="104">
        <v>0</v>
      </c>
      <c r="J713" s="104">
        <v>1783</v>
      </c>
      <c r="K713" s="80">
        <f t="shared" si="1"/>
        <v>0</v>
      </c>
      <c r="L713" s="104">
        <v>0</v>
      </c>
      <c r="M713" s="104">
        <v>0</v>
      </c>
      <c r="N713" s="104">
        <v>2122</v>
      </c>
      <c r="O713" s="104">
        <v>0</v>
      </c>
      <c r="P713" s="104">
        <v>3796</v>
      </c>
      <c r="Q713" s="104">
        <v>18</v>
      </c>
      <c r="R713" s="104">
        <v>10275</v>
      </c>
      <c r="S713" s="104">
        <v>18</v>
      </c>
      <c r="T713" s="77"/>
      <c r="U713" s="77"/>
      <c r="V713" s="77"/>
      <c r="W713" s="77"/>
      <c r="X713" s="77"/>
    </row>
    <row r="714" spans="1:24" ht="12.75" customHeight="1" x14ac:dyDescent="0.15">
      <c r="A714" s="77" t="s">
        <v>584</v>
      </c>
      <c r="B714" s="77" t="s">
        <v>517</v>
      </c>
      <c r="C714" s="77" t="s">
        <v>128</v>
      </c>
      <c r="D714" s="103">
        <v>2016</v>
      </c>
      <c r="E714" s="77" t="s">
        <v>1598</v>
      </c>
      <c r="F714" s="104">
        <v>2574</v>
      </c>
      <c r="G714" s="105">
        <f t="shared" si="0"/>
        <v>0</v>
      </c>
      <c r="H714" s="104">
        <v>0</v>
      </c>
      <c r="I714" s="104">
        <v>0</v>
      </c>
      <c r="J714" s="104">
        <v>1783</v>
      </c>
      <c r="K714" s="80">
        <f t="shared" si="1"/>
        <v>50</v>
      </c>
      <c r="L714" s="104">
        <v>50</v>
      </c>
      <c r="M714" s="104">
        <v>0</v>
      </c>
      <c r="N714" s="104">
        <v>2122</v>
      </c>
      <c r="O714" s="104">
        <v>56</v>
      </c>
      <c r="P714" s="104">
        <v>3796</v>
      </c>
      <c r="Q714" s="104">
        <v>150</v>
      </c>
      <c r="R714" s="104">
        <v>10275</v>
      </c>
      <c r="S714" s="104">
        <v>256</v>
      </c>
      <c r="T714" s="77"/>
      <c r="U714" s="77"/>
      <c r="V714" s="77"/>
      <c r="W714" s="77"/>
      <c r="X714" s="77"/>
    </row>
    <row r="715" spans="1:24" ht="12.75" customHeight="1" x14ac:dyDescent="0.15">
      <c r="A715" s="77" t="s">
        <v>584</v>
      </c>
      <c r="B715" s="77" t="s">
        <v>517</v>
      </c>
      <c r="C715" s="77" t="s">
        <v>128</v>
      </c>
      <c r="D715" s="103">
        <v>2017</v>
      </c>
      <c r="E715" s="77" t="s">
        <v>1598</v>
      </c>
      <c r="F715" s="104">
        <v>2574</v>
      </c>
      <c r="G715" s="105">
        <f t="shared" si="0"/>
        <v>0</v>
      </c>
      <c r="H715" s="104">
        <v>0</v>
      </c>
      <c r="I715" s="104">
        <v>0</v>
      </c>
      <c r="J715" s="104">
        <v>1783</v>
      </c>
      <c r="K715" s="80">
        <f t="shared" si="1"/>
        <v>0</v>
      </c>
      <c r="L715" s="104">
        <v>0</v>
      </c>
      <c r="M715" s="104">
        <v>0</v>
      </c>
      <c r="N715" s="104">
        <v>2122</v>
      </c>
      <c r="O715" s="104">
        <v>3</v>
      </c>
      <c r="P715" s="104">
        <v>3796</v>
      </c>
      <c r="Q715" s="104">
        <v>137</v>
      </c>
      <c r="R715" s="104">
        <v>10275</v>
      </c>
      <c r="S715" s="104">
        <v>140</v>
      </c>
      <c r="T715" s="77"/>
      <c r="U715" s="77"/>
      <c r="V715" s="77"/>
      <c r="W715" s="77"/>
      <c r="X715" s="77"/>
    </row>
    <row r="716" spans="1:24" ht="12.75" customHeight="1" x14ac:dyDescent="0.15">
      <c r="A716" s="77" t="s">
        <v>256</v>
      </c>
      <c r="B716" s="77" t="s">
        <v>254</v>
      </c>
      <c r="C716" s="77" t="s">
        <v>83</v>
      </c>
      <c r="D716" s="103">
        <v>2014</v>
      </c>
      <c r="E716" s="77" t="s">
        <v>1598</v>
      </c>
      <c r="F716" s="104">
        <v>11</v>
      </c>
      <c r="G716" s="105">
        <f t="shared" si="0"/>
        <v>0</v>
      </c>
      <c r="H716" s="104">
        <v>0</v>
      </c>
      <c r="I716" s="104">
        <v>0</v>
      </c>
      <c r="J716" s="104">
        <v>7</v>
      </c>
      <c r="K716" s="80">
        <f t="shared" si="1"/>
        <v>0</v>
      </c>
      <c r="L716" s="104">
        <v>0</v>
      </c>
      <c r="M716" s="104">
        <v>0</v>
      </c>
      <c r="N716" s="104">
        <v>9</v>
      </c>
      <c r="O716" s="104">
        <v>9</v>
      </c>
      <c r="P716" s="104">
        <v>19</v>
      </c>
      <c r="Q716" s="104">
        <v>4</v>
      </c>
      <c r="R716" s="104">
        <v>46</v>
      </c>
      <c r="S716" s="104">
        <v>13</v>
      </c>
      <c r="T716" s="77"/>
      <c r="U716" s="77"/>
      <c r="V716" s="77"/>
      <c r="W716" s="77"/>
      <c r="X716" s="77"/>
    </row>
    <row r="717" spans="1:24" ht="12.75" customHeight="1" x14ac:dyDescent="0.15">
      <c r="A717" s="77" t="s">
        <v>256</v>
      </c>
      <c r="B717" s="77" t="s">
        <v>254</v>
      </c>
      <c r="C717" s="77" t="s">
        <v>83</v>
      </c>
      <c r="D717" s="103">
        <v>2015</v>
      </c>
      <c r="E717" s="77" t="s">
        <v>1598</v>
      </c>
      <c r="F717" s="104">
        <v>11</v>
      </c>
      <c r="G717" s="105">
        <f t="shared" si="0"/>
        <v>0</v>
      </c>
      <c r="H717" s="104">
        <v>0</v>
      </c>
      <c r="I717" s="104">
        <v>0</v>
      </c>
      <c r="J717" s="104">
        <v>7</v>
      </c>
      <c r="K717" s="80">
        <f t="shared" si="1"/>
        <v>2</v>
      </c>
      <c r="L717" s="104">
        <v>0</v>
      </c>
      <c r="M717" s="104">
        <v>2</v>
      </c>
      <c r="N717" s="104">
        <v>9</v>
      </c>
      <c r="O717" s="104">
        <v>10</v>
      </c>
      <c r="P717" s="104">
        <v>19</v>
      </c>
      <c r="Q717" s="104">
        <v>14</v>
      </c>
      <c r="R717" s="104">
        <v>46</v>
      </c>
      <c r="S717" s="104">
        <v>26</v>
      </c>
      <c r="T717" s="77"/>
      <c r="U717" s="77"/>
      <c r="V717" s="77"/>
      <c r="W717" s="77"/>
      <c r="X717" s="77"/>
    </row>
    <row r="718" spans="1:24" ht="12.75" customHeight="1" x14ac:dyDescent="0.15">
      <c r="A718" s="77" t="s">
        <v>256</v>
      </c>
      <c r="B718" s="77" t="s">
        <v>254</v>
      </c>
      <c r="C718" s="77" t="s">
        <v>83</v>
      </c>
      <c r="D718" s="103">
        <v>2016</v>
      </c>
      <c r="E718" s="77" t="s">
        <v>1598</v>
      </c>
      <c r="F718" s="104">
        <v>11</v>
      </c>
      <c r="G718" s="105">
        <f t="shared" si="0"/>
        <v>0</v>
      </c>
      <c r="H718" s="104">
        <v>0</v>
      </c>
      <c r="I718" s="104">
        <v>0</v>
      </c>
      <c r="J718" s="104">
        <v>7</v>
      </c>
      <c r="K718" s="80">
        <f t="shared" si="1"/>
        <v>5</v>
      </c>
      <c r="L718" s="104">
        <v>0</v>
      </c>
      <c r="M718" s="104">
        <v>5</v>
      </c>
      <c r="N718" s="104">
        <v>9</v>
      </c>
      <c r="O718" s="104">
        <v>12</v>
      </c>
      <c r="P718" s="104">
        <v>19</v>
      </c>
      <c r="Q718" s="104">
        <v>9</v>
      </c>
      <c r="R718" s="104">
        <v>46</v>
      </c>
      <c r="S718" s="104">
        <v>26</v>
      </c>
      <c r="T718" s="77"/>
      <c r="U718" s="77"/>
      <c r="V718" s="77"/>
      <c r="W718" s="77"/>
      <c r="X718" s="77"/>
    </row>
    <row r="719" spans="1:24" ht="12.75" customHeight="1" x14ac:dyDescent="0.15">
      <c r="A719" s="77" t="s">
        <v>256</v>
      </c>
      <c r="B719" s="77" t="s">
        <v>254</v>
      </c>
      <c r="C719" s="77" t="s">
        <v>83</v>
      </c>
      <c r="D719" s="103">
        <v>2017</v>
      </c>
      <c r="E719" s="77" t="s">
        <v>1598</v>
      </c>
      <c r="F719" s="104">
        <v>11</v>
      </c>
      <c r="G719" s="105">
        <f t="shared" si="0"/>
        <v>0</v>
      </c>
      <c r="H719" s="104">
        <v>0</v>
      </c>
      <c r="I719" s="104">
        <v>0</v>
      </c>
      <c r="J719" s="104">
        <v>7</v>
      </c>
      <c r="K719" s="80">
        <f t="shared" si="1"/>
        <v>6</v>
      </c>
      <c r="L719" s="104">
        <v>0</v>
      </c>
      <c r="M719" s="104">
        <v>6</v>
      </c>
      <c r="N719" s="104">
        <v>9</v>
      </c>
      <c r="O719" s="104">
        <v>13</v>
      </c>
      <c r="P719" s="104">
        <v>19</v>
      </c>
      <c r="Q719" s="104">
        <v>10</v>
      </c>
      <c r="R719" s="104">
        <v>46</v>
      </c>
      <c r="S719" s="104">
        <v>29</v>
      </c>
      <c r="T719" s="77"/>
      <c r="U719" s="77"/>
      <c r="V719" s="77"/>
      <c r="W719" s="77"/>
      <c r="X719" s="77"/>
    </row>
    <row r="720" spans="1:24" ht="12.75" customHeight="1" x14ac:dyDescent="0.15">
      <c r="A720" s="77" t="s">
        <v>203</v>
      </c>
      <c r="B720" s="77" t="s">
        <v>168</v>
      </c>
      <c r="C720" s="77" t="s">
        <v>144</v>
      </c>
      <c r="D720" s="103">
        <v>2014</v>
      </c>
      <c r="E720" s="77" t="s">
        <v>1598</v>
      </c>
      <c r="F720" s="104">
        <v>142</v>
      </c>
      <c r="G720" s="105">
        <f t="shared" si="0"/>
        <v>0</v>
      </c>
      <c r="H720" s="104">
        <v>0</v>
      </c>
      <c r="I720" s="104">
        <v>0</v>
      </c>
      <c r="J720" s="104">
        <v>88</v>
      </c>
      <c r="K720" s="80">
        <f t="shared" si="1"/>
        <v>0</v>
      </c>
      <c r="L720" s="104">
        <v>0</v>
      </c>
      <c r="M720" s="104">
        <v>0</v>
      </c>
      <c r="N720" s="104">
        <v>96</v>
      </c>
      <c r="O720" s="104">
        <v>2</v>
      </c>
      <c r="P720" s="104">
        <v>241</v>
      </c>
      <c r="Q720" s="104">
        <v>34</v>
      </c>
      <c r="R720" s="104">
        <v>567</v>
      </c>
      <c r="S720" s="104">
        <v>36</v>
      </c>
      <c r="T720" s="77"/>
      <c r="U720" s="77"/>
      <c r="V720" s="77"/>
      <c r="W720" s="77"/>
      <c r="X720" s="77"/>
    </row>
    <row r="721" spans="1:24" ht="12.75" customHeight="1" x14ac:dyDescent="0.15">
      <c r="A721" s="77" t="s">
        <v>203</v>
      </c>
      <c r="B721" s="77" t="s">
        <v>168</v>
      </c>
      <c r="C721" s="77" t="s">
        <v>144</v>
      </c>
      <c r="D721" s="103">
        <v>2015</v>
      </c>
      <c r="E721" s="77" t="s">
        <v>1598</v>
      </c>
      <c r="F721" s="104">
        <v>142</v>
      </c>
      <c r="G721" s="105">
        <f t="shared" si="0"/>
        <v>0</v>
      </c>
      <c r="H721" s="104">
        <v>0</v>
      </c>
      <c r="I721" s="104">
        <v>0</v>
      </c>
      <c r="J721" s="104">
        <v>88</v>
      </c>
      <c r="K721" s="80">
        <f t="shared" si="1"/>
        <v>0</v>
      </c>
      <c r="L721" s="104">
        <v>0</v>
      </c>
      <c r="M721" s="104">
        <v>0</v>
      </c>
      <c r="N721" s="104">
        <v>96</v>
      </c>
      <c r="O721" s="104">
        <v>0</v>
      </c>
      <c r="P721" s="104">
        <v>241</v>
      </c>
      <c r="Q721" s="104">
        <v>9</v>
      </c>
      <c r="R721" s="104">
        <v>567</v>
      </c>
      <c r="S721" s="104">
        <v>9</v>
      </c>
      <c r="T721" s="77"/>
      <c r="U721" s="77"/>
      <c r="V721" s="77"/>
      <c r="W721" s="77"/>
      <c r="X721" s="77"/>
    </row>
    <row r="722" spans="1:24" ht="12.75" customHeight="1" x14ac:dyDescent="0.15">
      <c r="A722" s="77" t="s">
        <v>203</v>
      </c>
      <c r="B722" s="77" t="s">
        <v>168</v>
      </c>
      <c r="C722" s="77" t="s">
        <v>144</v>
      </c>
      <c r="D722" s="103">
        <v>2016</v>
      </c>
      <c r="E722" s="77" t="s">
        <v>1598</v>
      </c>
      <c r="F722" s="104">
        <v>142</v>
      </c>
      <c r="G722" s="105">
        <f t="shared" si="0"/>
        <v>0</v>
      </c>
      <c r="H722" s="104">
        <v>0</v>
      </c>
      <c r="I722" s="104">
        <v>0</v>
      </c>
      <c r="J722" s="104">
        <v>88</v>
      </c>
      <c r="K722" s="80">
        <f t="shared" si="1"/>
        <v>0</v>
      </c>
      <c r="L722" s="104">
        <v>0</v>
      </c>
      <c r="M722" s="104">
        <v>0</v>
      </c>
      <c r="N722" s="104">
        <v>96</v>
      </c>
      <c r="O722" s="104">
        <v>0</v>
      </c>
      <c r="P722" s="104">
        <v>241</v>
      </c>
      <c r="Q722" s="104">
        <v>445</v>
      </c>
      <c r="R722" s="104">
        <v>567</v>
      </c>
      <c r="S722" s="104">
        <v>445</v>
      </c>
      <c r="T722" s="77"/>
      <c r="U722" s="77"/>
      <c r="V722" s="77"/>
      <c r="W722" s="77"/>
      <c r="X722" s="77"/>
    </row>
    <row r="723" spans="1:24" ht="12.75" customHeight="1" x14ac:dyDescent="0.15">
      <c r="A723" s="77" t="s">
        <v>203</v>
      </c>
      <c r="B723" s="77" t="s">
        <v>168</v>
      </c>
      <c r="C723" s="77" t="s">
        <v>144</v>
      </c>
      <c r="D723" s="103">
        <v>2017</v>
      </c>
      <c r="E723" s="77" t="s">
        <v>1598</v>
      </c>
      <c r="F723" s="104">
        <v>142</v>
      </c>
      <c r="G723" s="105">
        <f t="shared" si="0"/>
        <v>0</v>
      </c>
      <c r="H723" s="104">
        <v>0</v>
      </c>
      <c r="I723" s="104">
        <v>0</v>
      </c>
      <c r="J723" s="104">
        <v>88</v>
      </c>
      <c r="K723" s="80">
        <f t="shared" si="1"/>
        <v>0</v>
      </c>
      <c r="L723" s="104">
        <v>0</v>
      </c>
      <c r="M723" s="104">
        <v>0</v>
      </c>
      <c r="N723" s="104">
        <v>96</v>
      </c>
      <c r="O723" s="104">
        <v>2</v>
      </c>
      <c r="P723" s="104">
        <v>241</v>
      </c>
      <c r="Q723" s="104">
        <v>22</v>
      </c>
      <c r="R723" s="104">
        <v>567</v>
      </c>
      <c r="S723" s="104">
        <v>24</v>
      </c>
      <c r="T723" s="77"/>
      <c r="U723" s="77"/>
      <c r="V723" s="77"/>
      <c r="W723" s="77"/>
      <c r="X723" s="77"/>
    </row>
    <row r="724" spans="1:24" ht="12.75" customHeight="1" x14ac:dyDescent="0.15">
      <c r="A724" s="77" t="s">
        <v>557</v>
      </c>
      <c r="B724" s="77" t="s">
        <v>554</v>
      </c>
      <c r="C724" s="77" t="s">
        <v>83</v>
      </c>
      <c r="D724" s="103">
        <v>2017</v>
      </c>
      <c r="E724" s="77" t="s">
        <v>1598</v>
      </c>
      <c r="F724" s="104">
        <v>5</v>
      </c>
      <c r="G724" s="105">
        <f t="shared" si="0"/>
        <v>0</v>
      </c>
      <c r="H724" s="104">
        <v>0</v>
      </c>
      <c r="I724" s="104">
        <v>0</v>
      </c>
      <c r="J724" s="104">
        <v>3</v>
      </c>
      <c r="K724" s="80">
        <f t="shared" si="1"/>
        <v>0</v>
      </c>
      <c r="L724" s="104">
        <v>0</v>
      </c>
      <c r="M724" s="104">
        <v>0</v>
      </c>
      <c r="N724" s="104">
        <v>3</v>
      </c>
      <c r="O724" s="104">
        <v>0</v>
      </c>
      <c r="P724" s="104">
        <v>8</v>
      </c>
      <c r="Q724" s="104">
        <v>0</v>
      </c>
      <c r="R724" s="104">
        <v>19</v>
      </c>
      <c r="S724" s="104">
        <v>0</v>
      </c>
      <c r="T724" s="77"/>
      <c r="U724" s="77"/>
      <c r="V724" s="77"/>
      <c r="W724" s="77"/>
      <c r="X724" s="77"/>
    </row>
    <row r="725" spans="1:24" ht="12.75" customHeight="1" x14ac:dyDescent="0.15">
      <c r="A725" s="77" t="s">
        <v>532</v>
      </c>
      <c r="B725" s="77" t="s">
        <v>505</v>
      </c>
      <c r="C725" s="77" t="s">
        <v>67</v>
      </c>
      <c r="D725" s="103">
        <v>2014</v>
      </c>
      <c r="E725" s="77" t="s">
        <v>1598</v>
      </c>
      <c r="F725" s="104">
        <v>23</v>
      </c>
      <c r="G725" s="105">
        <f t="shared" si="0"/>
        <v>0</v>
      </c>
      <c r="H725" s="104">
        <v>0</v>
      </c>
      <c r="I725" s="104">
        <v>0</v>
      </c>
      <c r="J725" s="104">
        <v>12</v>
      </c>
      <c r="K725" s="80">
        <f t="shared" si="1"/>
        <v>1</v>
      </c>
      <c r="L725" s="104">
        <v>1</v>
      </c>
      <c r="M725" s="104">
        <v>0</v>
      </c>
      <c r="N725" s="104">
        <v>13</v>
      </c>
      <c r="O725" s="104">
        <v>0</v>
      </c>
      <c r="P725" s="104">
        <v>8</v>
      </c>
      <c r="Q725" s="104">
        <v>4</v>
      </c>
      <c r="R725" s="104">
        <v>56</v>
      </c>
      <c r="S725" s="104">
        <v>5</v>
      </c>
      <c r="T725" s="77"/>
      <c r="U725" s="77"/>
      <c r="V725" s="77"/>
      <c r="W725" s="77"/>
      <c r="X725" s="77"/>
    </row>
    <row r="726" spans="1:24" ht="12.75" customHeight="1" x14ac:dyDescent="0.15">
      <c r="A726" s="77" t="s">
        <v>532</v>
      </c>
      <c r="B726" s="77" t="s">
        <v>505</v>
      </c>
      <c r="C726" s="77" t="s">
        <v>67</v>
      </c>
      <c r="D726" s="103">
        <v>2015</v>
      </c>
      <c r="E726" s="77" t="s">
        <v>1598</v>
      </c>
      <c r="F726" s="104">
        <v>23</v>
      </c>
      <c r="G726" s="105">
        <f t="shared" si="0"/>
        <v>4</v>
      </c>
      <c r="H726" s="104">
        <v>0</v>
      </c>
      <c r="I726" s="104">
        <v>4</v>
      </c>
      <c r="J726" s="104">
        <v>12</v>
      </c>
      <c r="K726" s="80">
        <f t="shared" si="1"/>
        <v>0</v>
      </c>
      <c r="L726" s="104">
        <v>0</v>
      </c>
      <c r="M726" s="104">
        <v>0</v>
      </c>
      <c r="N726" s="104">
        <v>13</v>
      </c>
      <c r="O726" s="104">
        <v>1</v>
      </c>
      <c r="P726" s="104">
        <v>8</v>
      </c>
      <c r="Q726" s="104">
        <v>2</v>
      </c>
      <c r="R726" s="104">
        <v>56</v>
      </c>
      <c r="S726" s="104">
        <v>7</v>
      </c>
      <c r="T726" s="77"/>
      <c r="U726" s="77"/>
      <c r="V726" s="77"/>
      <c r="W726" s="77"/>
      <c r="X726" s="77"/>
    </row>
    <row r="727" spans="1:24" ht="12.75" customHeight="1" x14ac:dyDescent="0.15">
      <c r="A727" s="77" t="s">
        <v>532</v>
      </c>
      <c r="B727" s="77" t="s">
        <v>505</v>
      </c>
      <c r="C727" s="77" t="s">
        <v>67</v>
      </c>
      <c r="D727" s="103">
        <v>2016</v>
      </c>
      <c r="E727" s="77" t="s">
        <v>1598</v>
      </c>
      <c r="F727" s="104">
        <v>23</v>
      </c>
      <c r="G727" s="105">
        <f t="shared" si="0"/>
        <v>5</v>
      </c>
      <c r="H727" s="104">
        <v>5</v>
      </c>
      <c r="I727" s="104">
        <v>0</v>
      </c>
      <c r="J727" s="104">
        <v>12</v>
      </c>
      <c r="K727" s="80">
        <f t="shared" si="1"/>
        <v>0</v>
      </c>
      <c r="L727" s="104">
        <v>0</v>
      </c>
      <c r="M727" s="104">
        <v>0</v>
      </c>
      <c r="N727" s="104">
        <v>13</v>
      </c>
      <c r="O727" s="104">
        <v>0</v>
      </c>
      <c r="P727" s="104">
        <v>8</v>
      </c>
      <c r="Q727" s="104">
        <v>8</v>
      </c>
      <c r="R727" s="104">
        <v>56</v>
      </c>
      <c r="S727" s="104">
        <v>13</v>
      </c>
      <c r="T727" s="77"/>
      <c r="U727" s="77"/>
      <c r="V727" s="77"/>
      <c r="W727" s="77"/>
      <c r="X727" s="77"/>
    </row>
    <row r="728" spans="1:24" ht="12.75" customHeight="1" x14ac:dyDescent="0.15">
      <c r="A728" s="77" t="s">
        <v>532</v>
      </c>
      <c r="B728" s="77" t="s">
        <v>505</v>
      </c>
      <c r="C728" s="77" t="s">
        <v>67</v>
      </c>
      <c r="D728" s="103">
        <v>2017</v>
      </c>
      <c r="E728" s="77" t="s">
        <v>1598</v>
      </c>
      <c r="F728" s="104">
        <v>23</v>
      </c>
      <c r="G728" s="105">
        <f t="shared" si="0"/>
        <v>12</v>
      </c>
      <c r="H728" s="104">
        <v>0</v>
      </c>
      <c r="I728" s="104">
        <v>12</v>
      </c>
      <c r="J728" s="104">
        <v>12</v>
      </c>
      <c r="K728" s="80">
        <f t="shared" si="1"/>
        <v>0</v>
      </c>
      <c r="L728" s="104">
        <v>0</v>
      </c>
      <c r="M728" s="104">
        <v>0</v>
      </c>
      <c r="N728" s="104">
        <v>13</v>
      </c>
      <c r="O728" s="104">
        <v>0</v>
      </c>
      <c r="P728" s="104">
        <v>8</v>
      </c>
      <c r="Q728" s="104">
        <v>4</v>
      </c>
      <c r="R728" s="104">
        <v>56</v>
      </c>
      <c r="S728" s="104">
        <v>16</v>
      </c>
      <c r="T728" s="77"/>
      <c r="U728" s="77"/>
      <c r="V728" s="77"/>
      <c r="W728" s="77"/>
      <c r="X728" s="77"/>
    </row>
    <row r="729" spans="1:24" ht="12.75" customHeight="1" x14ac:dyDescent="0.15">
      <c r="A729" s="77" t="s">
        <v>257</v>
      </c>
      <c r="B729" s="77" t="s">
        <v>257</v>
      </c>
      <c r="C729" s="77" t="s">
        <v>128</v>
      </c>
      <c r="D729" s="103">
        <v>2016</v>
      </c>
      <c r="E729" s="77" t="s">
        <v>1598</v>
      </c>
      <c r="F729" s="104">
        <v>157</v>
      </c>
      <c r="G729" s="105">
        <f t="shared" si="0"/>
        <v>0</v>
      </c>
      <c r="H729" s="104">
        <v>0</v>
      </c>
      <c r="I729" s="104">
        <v>0</v>
      </c>
      <c r="J729" s="104">
        <v>102</v>
      </c>
      <c r="K729" s="80">
        <f t="shared" si="1"/>
        <v>0</v>
      </c>
      <c r="L729" s="104">
        <v>0</v>
      </c>
      <c r="M729" s="104">
        <v>0</v>
      </c>
      <c r="N729" s="104">
        <v>119</v>
      </c>
      <c r="O729" s="104">
        <v>0</v>
      </c>
      <c r="P729" s="104">
        <v>272</v>
      </c>
      <c r="Q729" s="104">
        <v>2</v>
      </c>
      <c r="R729" s="104">
        <v>650</v>
      </c>
      <c r="S729" s="104">
        <v>2</v>
      </c>
      <c r="T729" s="77"/>
      <c r="U729" s="77"/>
      <c r="V729" s="77"/>
      <c r="W729" s="77"/>
      <c r="X729" s="77"/>
    </row>
    <row r="730" spans="1:24" ht="12.75" customHeight="1" x14ac:dyDescent="0.15">
      <c r="A730" s="77" t="s">
        <v>257</v>
      </c>
      <c r="B730" s="77" t="s">
        <v>257</v>
      </c>
      <c r="C730" s="77" t="s">
        <v>128</v>
      </c>
      <c r="D730" s="103">
        <v>2017</v>
      </c>
      <c r="E730" s="77" t="s">
        <v>1598</v>
      </c>
      <c r="F730" s="104">
        <v>157</v>
      </c>
      <c r="G730" s="105">
        <f t="shared" si="0"/>
        <v>0</v>
      </c>
      <c r="H730" s="104">
        <v>0</v>
      </c>
      <c r="I730" s="104">
        <v>0</v>
      </c>
      <c r="J730" s="104">
        <v>102</v>
      </c>
      <c r="K730" s="80">
        <f t="shared" si="1"/>
        <v>0</v>
      </c>
      <c r="L730" s="104">
        <v>0</v>
      </c>
      <c r="M730" s="104">
        <v>0</v>
      </c>
      <c r="N730" s="104">
        <v>119</v>
      </c>
      <c r="O730" s="104">
        <v>0</v>
      </c>
      <c r="P730" s="104">
        <v>272</v>
      </c>
      <c r="Q730" s="104">
        <v>2</v>
      </c>
      <c r="R730" s="104">
        <v>650</v>
      </c>
      <c r="S730" s="104">
        <v>2</v>
      </c>
      <c r="T730" s="77"/>
      <c r="U730" s="77"/>
      <c r="V730" s="77"/>
      <c r="W730" s="77"/>
      <c r="X730" s="77"/>
    </row>
    <row r="731" spans="1:24" ht="12.75" customHeight="1" x14ac:dyDescent="0.15">
      <c r="A731" s="77" t="s">
        <v>260</v>
      </c>
      <c r="B731" s="77" t="s">
        <v>257</v>
      </c>
      <c r="C731" s="77" t="s">
        <v>128</v>
      </c>
      <c r="D731" s="103">
        <v>2015</v>
      </c>
      <c r="E731" s="77" t="s">
        <v>1598</v>
      </c>
      <c r="F731" s="104">
        <v>374</v>
      </c>
      <c r="G731" s="105">
        <f t="shared" si="0"/>
        <v>37</v>
      </c>
      <c r="H731" s="104">
        <v>37</v>
      </c>
      <c r="I731" s="104">
        <v>0</v>
      </c>
      <c r="J731" s="104">
        <v>244</v>
      </c>
      <c r="K731" s="80">
        <f t="shared" si="1"/>
        <v>6</v>
      </c>
      <c r="L731" s="104">
        <v>6</v>
      </c>
      <c r="M731" s="104">
        <v>0</v>
      </c>
      <c r="N731" s="104">
        <v>282</v>
      </c>
      <c r="O731" s="104">
        <v>0</v>
      </c>
      <c r="P731" s="104">
        <v>651</v>
      </c>
      <c r="Q731" s="104">
        <v>162</v>
      </c>
      <c r="R731" s="104">
        <v>1551</v>
      </c>
      <c r="S731" s="104">
        <v>205</v>
      </c>
      <c r="T731" s="77"/>
      <c r="U731" s="77"/>
      <c r="V731" s="77"/>
      <c r="W731" s="77"/>
      <c r="X731" s="77"/>
    </row>
    <row r="732" spans="1:24" ht="12.75" customHeight="1" x14ac:dyDescent="0.15">
      <c r="A732" s="77" t="s">
        <v>260</v>
      </c>
      <c r="B732" s="77" t="s">
        <v>257</v>
      </c>
      <c r="C732" s="77" t="s">
        <v>128</v>
      </c>
      <c r="D732" s="103">
        <v>2016</v>
      </c>
      <c r="E732" s="77" t="s">
        <v>1598</v>
      </c>
      <c r="F732" s="104">
        <v>374</v>
      </c>
      <c r="G732" s="105">
        <f t="shared" si="0"/>
        <v>0</v>
      </c>
      <c r="H732" s="104">
        <v>0</v>
      </c>
      <c r="I732" s="104">
        <v>0</v>
      </c>
      <c r="J732" s="104">
        <v>244</v>
      </c>
      <c r="K732" s="80">
        <f t="shared" si="1"/>
        <v>0</v>
      </c>
      <c r="L732" s="104">
        <v>0</v>
      </c>
      <c r="M732" s="104">
        <v>0</v>
      </c>
      <c r="N732" s="104">
        <v>282</v>
      </c>
      <c r="O732" s="104">
        <v>0</v>
      </c>
      <c r="P732" s="104">
        <v>651</v>
      </c>
      <c r="Q732" s="104">
        <v>221</v>
      </c>
      <c r="R732" s="104">
        <v>1551</v>
      </c>
      <c r="S732" s="104">
        <v>221</v>
      </c>
      <c r="T732" s="77"/>
      <c r="U732" s="77"/>
      <c r="V732" s="77"/>
      <c r="W732" s="77"/>
      <c r="X732" s="77"/>
    </row>
    <row r="733" spans="1:24" ht="12.75" customHeight="1" x14ac:dyDescent="0.15">
      <c r="A733" s="77" t="s">
        <v>204</v>
      </c>
      <c r="B733" s="77" t="s">
        <v>168</v>
      </c>
      <c r="C733" s="77" t="s">
        <v>144</v>
      </c>
      <c r="D733" s="103">
        <v>2017</v>
      </c>
      <c r="E733" s="77" t="s">
        <v>1598</v>
      </c>
      <c r="F733" s="104">
        <v>205</v>
      </c>
      <c r="G733" s="105">
        <f t="shared" si="0"/>
        <v>0</v>
      </c>
      <c r="H733" s="104">
        <v>0</v>
      </c>
      <c r="I733" s="104">
        <v>0</v>
      </c>
      <c r="J733" s="104">
        <v>123</v>
      </c>
      <c r="K733" s="80">
        <f t="shared" si="1"/>
        <v>0</v>
      </c>
      <c r="L733" s="104">
        <v>0</v>
      </c>
      <c r="M733" s="104">
        <v>0</v>
      </c>
      <c r="N733" s="104">
        <v>137</v>
      </c>
      <c r="O733" s="104">
        <v>0</v>
      </c>
      <c r="P733" s="104">
        <v>350</v>
      </c>
      <c r="Q733" s="104">
        <v>14</v>
      </c>
      <c r="R733" s="104">
        <v>815</v>
      </c>
      <c r="S733" s="104">
        <v>14</v>
      </c>
      <c r="T733" s="77"/>
      <c r="U733" s="77"/>
      <c r="V733" s="77"/>
      <c r="W733" s="77"/>
      <c r="X733" s="77"/>
    </row>
    <row r="734" spans="1:24" ht="12.75" customHeight="1" x14ac:dyDescent="0.15">
      <c r="A734" s="77" t="s">
        <v>612</v>
      </c>
      <c r="B734" s="77" t="s">
        <v>502</v>
      </c>
      <c r="C734" s="77" t="s">
        <v>144</v>
      </c>
      <c r="D734" s="103">
        <v>2014</v>
      </c>
      <c r="E734" s="77" t="s">
        <v>1598</v>
      </c>
      <c r="F734" s="104">
        <v>289</v>
      </c>
      <c r="G734" s="105">
        <f t="shared" si="0"/>
        <v>0</v>
      </c>
      <c r="H734" s="104">
        <v>0</v>
      </c>
      <c r="I734" s="104">
        <v>0</v>
      </c>
      <c r="J734" s="104">
        <v>197</v>
      </c>
      <c r="K734" s="80">
        <f t="shared" si="1"/>
        <v>3</v>
      </c>
      <c r="L734" s="104">
        <v>3</v>
      </c>
      <c r="M734" s="104">
        <v>0</v>
      </c>
      <c r="N734" s="104">
        <v>216</v>
      </c>
      <c r="O734" s="104">
        <v>0</v>
      </c>
      <c r="P734" s="104">
        <v>462</v>
      </c>
      <c r="Q734" s="104">
        <v>159</v>
      </c>
      <c r="R734" s="104">
        <v>1164</v>
      </c>
      <c r="S734" s="104">
        <v>162</v>
      </c>
      <c r="T734" s="77"/>
      <c r="U734" s="77"/>
      <c r="V734" s="77"/>
      <c r="W734" s="77"/>
      <c r="X734" s="77"/>
    </row>
    <row r="735" spans="1:24" ht="12.75" customHeight="1" x14ac:dyDescent="0.15">
      <c r="A735" s="77" t="s">
        <v>612</v>
      </c>
      <c r="B735" s="77" t="s">
        <v>502</v>
      </c>
      <c r="C735" s="77" t="s">
        <v>144</v>
      </c>
      <c r="D735" s="103">
        <v>2015</v>
      </c>
      <c r="E735" s="77" t="s">
        <v>1598</v>
      </c>
      <c r="F735" s="104">
        <v>289</v>
      </c>
      <c r="G735" s="105">
        <f t="shared" si="0"/>
        <v>5</v>
      </c>
      <c r="H735" s="104">
        <v>5</v>
      </c>
      <c r="I735" s="104">
        <v>0</v>
      </c>
      <c r="J735" s="104">
        <v>197</v>
      </c>
      <c r="K735" s="80">
        <f t="shared" si="1"/>
        <v>15</v>
      </c>
      <c r="L735" s="104">
        <v>15</v>
      </c>
      <c r="M735" s="104">
        <v>0</v>
      </c>
      <c r="N735" s="104">
        <v>216</v>
      </c>
      <c r="O735" s="104">
        <v>18</v>
      </c>
      <c r="P735" s="104">
        <v>462</v>
      </c>
      <c r="Q735" s="104">
        <v>288</v>
      </c>
      <c r="R735" s="104">
        <v>1164</v>
      </c>
      <c r="S735" s="104">
        <v>326</v>
      </c>
      <c r="T735" s="77"/>
      <c r="U735" s="77"/>
      <c r="V735" s="77"/>
      <c r="W735" s="77"/>
      <c r="X735" s="77"/>
    </row>
    <row r="736" spans="1:24" ht="12.75" customHeight="1" x14ac:dyDescent="0.15">
      <c r="A736" s="77" t="s">
        <v>612</v>
      </c>
      <c r="B736" s="77" t="s">
        <v>502</v>
      </c>
      <c r="C736" s="77" t="s">
        <v>144</v>
      </c>
      <c r="D736" s="103">
        <v>2016</v>
      </c>
      <c r="E736" s="77" t="s">
        <v>1598</v>
      </c>
      <c r="F736" s="104">
        <v>289</v>
      </c>
      <c r="G736" s="105">
        <f t="shared" si="0"/>
        <v>0</v>
      </c>
      <c r="H736" s="104">
        <v>0</v>
      </c>
      <c r="I736" s="104">
        <v>0</v>
      </c>
      <c r="J736" s="104">
        <v>197</v>
      </c>
      <c r="K736" s="80">
        <f t="shared" si="1"/>
        <v>0</v>
      </c>
      <c r="L736" s="104">
        <v>0</v>
      </c>
      <c r="M736" s="104">
        <v>0</v>
      </c>
      <c r="N736" s="104">
        <v>216</v>
      </c>
      <c r="O736" s="104">
        <v>0</v>
      </c>
      <c r="P736" s="104">
        <v>462</v>
      </c>
      <c r="Q736" s="104">
        <v>88</v>
      </c>
      <c r="R736" s="104">
        <v>1164</v>
      </c>
      <c r="S736" s="104">
        <v>88</v>
      </c>
      <c r="T736" s="77"/>
      <c r="U736" s="77"/>
      <c r="V736" s="77"/>
      <c r="W736" s="77"/>
      <c r="X736" s="77"/>
    </row>
    <row r="737" spans="1:24" ht="12.75" customHeight="1" x14ac:dyDescent="0.15">
      <c r="A737" s="77" t="s">
        <v>612</v>
      </c>
      <c r="B737" s="77" t="s">
        <v>502</v>
      </c>
      <c r="C737" s="77" t="s">
        <v>144</v>
      </c>
      <c r="D737" s="103">
        <v>2017</v>
      </c>
      <c r="E737" s="77" t="s">
        <v>1598</v>
      </c>
      <c r="F737" s="104">
        <v>289</v>
      </c>
      <c r="G737" s="105">
        <f t="shared" si="0"/>
        <v>0</v>
      </c>
      <c r="H737" s="104">
        <v>0</v>
      </c>
      <c r="I737" s="104">
        <v>0</v>
      </c>
      <c r="J737" s="104">
        <v>197</v>
      </c>
      <c r="K737" s="80">
        <f t="shared" si="1"/>
        <v>0</v>
      </c>
      <c r="L737" s="104">
        <v>0</v>
      </c>
      <c r="M737" s="104">
        <v>0</v>
      </c>
      <c r="N737" s="104">
        <v>216</v>
      </c>
      <c r="O737" s="104">
        <v>0</v>
      </c>
      <c r="P737" s="104">
        <v>462</v>
      </c>
      <c r="Q737" s="104">
        <v>88</v>
      </c>
      <c r="R737" s="104">
        <v>1164</v>
      </c>
      <c r="S737" s="104">
        <v>88</v>
      </c>
      <c r="T737" s="77"/>
      <c r="U737" s="77"/>
      <c r="V737" s="77"/>
      <c r="W737" s="77"/>
      <c r="X737" s="77"/>
    </row>
    <row r="738" spans="1:24" ht="12.75" customHeight="1" x14ac:dyDescent="0.15">
      <c r="A738" s="77" t="s">
        <v>110</v>
      </c>
      <c r="B738" s="77" t="s">
        <v>99</v>
      </c>
      <c r="C738" s="77" t="s">
        <v>67</v>
      </c>
      <c r="D738" s="103">
        <v>2014</v>
      </c>
      <c r="E738" s="77" t="s">
        <v>1598</v>
      </c>
      <c r="F738" s="104">
        <v>75</v>
      </c>
      <c r="G738" s="105">
        <f t="shared" si="0"/>
        <v>0</v>
      </c>
      <c r="H738" s="104">
        <v>0</v>
      </c>
      <c r="I738" s="104">
        <v>0</v>
      </c>
      <c r="J738" s="104">
        <v>44</v>
      </c>
      <c r="K738" s="80">
        <f t="shared" si="1"/>
        <v>0</v>
      </c>
      <c r="L738" s="104">
        <v>0</v>
      </c>
      <c r="M738" s="104">
        <v>0</v>
      </c>
      <c r="N738" s="104">
        <v>50</v>
      </c>
      <c r="O738" s="104">
        <v>0</v>
      </c>
      <c r="P738" s="104">
        <v>60</v>
      </c>
      <c r="Q738" s="104">
        <v>0</v>
      </c>
      <c r="R738" s="104">
        <v>229</v>
      </c>
      <c r="S738" s="104">
        <v>0</v>
      </c>
      <c r="T738" s="77"/>
      <c r="U738" s="77"/>
      <c r="V738" s="77"/>
      <c r="W738" s="77"/>
      <c r="X738" s="77"/>
    </row>
    <row r="739" spans="1:24" ht="12.75" customHeight="1" x14ac:dyDescent="0.15">
      <c r="A739" s="77" t="s">
        <v>110</v>
      </c>
      <c r="B739" s="77" t="s">
        <v>99</v>
      </c>
      <c r="C739" s="77" t="s">
        <v>67</v>
      </c>
      <c r="D739" s="103">
        <v>2015</v>
      </c>
      <c r="E739" s="77" t="s">
        <v>1598</v>
      </c>
      <c r="F739" s="104">
        <v>75</v>
      </c>
      <c r="G739" s="105">
        <f t="shared" si="0"/>
        <v>0</v>
      </c>
      <c r="H739" s="104">
        <v>0</v>
      </c>
      <c r="I739" s="104">
        <v>0</v>
      </c>
      <c r="J739" s="104">
        <v>44</v>
      </c>
      <c r="K739" s="80">
        <f t="shared" si="1"/>
        <v>0</v>
      </c>
      <c r="L739" s="104">
        <v>0</v>
      </c>
      <c r="M739" s="104">
        <v>0</v>
      </c>
      <c r="N739" s="104">
        <v>50</v>
      </c>
      <c r="O739" s="104">
        <v>0</v>
      </c>
      <c r="P739" s="104">
        <v>60</v>
      </c>
      <c r="Q739" s="104">
        <v>8</v>
      </c>
      <c r="R739" s="104">
        <v>229</v>
      </c>
      <c r="S739" s="104">
        <v>8</v>
      </c>
      <c r="T739" s="77"/>
      <c r="U739" s="77"/>
      <c r="V739" s="77"/>
      <c r="W739" s="77"/>
      <c r="X739" s="77"/>
    </row>
    <row r="740" spans="1:24" ht="12.75" customHeight="1" x14ac:dyDescent="0.15">
      <c r="A740" s="77" t="s">
        <v>110</v>
      </c>
      <c r="B740" s="77" t="s">
        <v>99</v>
      </c>
      <c r="C740" s="77" t="s">
        <v>67</v>
      </c>
      <c r="D740" s="103">
        <v>2016</v>
      </c>
      <c r="E740" s="77" t="s">
        <v>1598</v>
      </c>
      <c r="F740" s="104">
        <v>75</v>
      </c>
      <c r="G740" s="105">
        <f t="shared" si="0"/>
        <v>0</v>
      </c>
      <c r="H740" s="104">
        <v>0</v>
      </c>
      <c r="I740" s="104">
        <v>0</v>
      </c>
      <c r="J740" s="104">
        <v>44</v>
      </c>
      <c r="K740" s="80">
        <f t="shared" si="1"/>
        <v>0</v>
      </c>
      <c r="L740" s="104">
        <v>0</v>
      </c>
      <c r="M740" s="104">
        <v>0</v>
      </c>
      <c r="N740" s="104">
        <v>50</v>
      </c>
      <c r="O740" s="104">
        <v>0</v>
      </c>
      <c r="P740" s="104">
        <v>60</v>
      </c>
      <c r="Q740" s="104">
        <v>5</v>
      </c>
      <c r="R740" s="104">
        <v>229</v>
      </c>
      <c r="S740" s="104">
        <v>5</v>
      </c>
      <c r="T740" s="77"/>
      <c r="U740" s="77"/>
      <c r="V740" s="77"/>
      <c r="W740" s="77"/>
      <c r="X740" s="77"/>
    </row>
    <row r="741" spans="1:24" ht="12.75" customHeight="1" x14ac:dyDescent="0.15">
      <c r="A741" s="77" t="s">
        <v>110</v>
      </c>
      <c r="B741" s="77" t="s">
        <v>99</v>
      </c>
      <c r="C741" s="77" t="s">
        <v>67</v>
      </c>
      <c r="D741" s="103">
        <v>2017</v>
      </c>
      <c r="E741" s="77" t="s">
        <v>1598</v>
      </c>
      <c r="F741" s="104">
        <v>75</v>
      </c>
      <c r="G741" s="105">
        <f t="shared" si="0"/>
        <v>0</v>
      </c>
      <c r="H741" s="104">
        <v>0</v>
      </c>
      <c r="I741" s="104">
        <v>0</v>
      </c>
      <c r="J741" s="104">
        <v>44</v>
      </c>
      <c r="K741" s="80">
        <f t="shared" si="1"/>
        <v>0</v>
      </c>
      <c r="L741" s="104">
        <v>0</v>
      </c>
      <c r="M741" s="104">
        <v>0</v>
      </c>
      <c r="N741" s="104">
        <v>50</v>
      </c>
      <c r="O741" s="104">
        <v>0</v>
      </c>
      <c r="P741" s="104">
        <v>60</v>
      </c>
      <c r="Q741" s="104">
        <v>31</v>
      </c>
      <c r="R741" s="104">
        <v>229</v>
      </c>
      <c r="S741" s="104">
        <v>31</v>
      </c>
      <c r="T741" s="77"/>
      <c r="U741" s="77"/>
      <c r="V741" s="77"/>
      <c r="W741" s="77"/>
      <c r="X741" s="77"/>
    </row>
    <row r="742" spans="1:24" ht="12.75" customHeight="1" x14ac:dyDescent="0.15">
      <c r="A742" s="77" t="s">
        <v>330</v>
      </c>
      <c r="B742" s="77" t="s">
        <v>316</v>
      </c>
      <c r="C742" s="77" t="s">
        <v>144</v>
      </c>
      <c r="D742" s="103">
        <v>2014</v>
      </c>
      <c r="E742" s="77" t="s">
        <v>1598</v>
      </c>
      <c r="F742" s="104">
        <v>1500</v>
      </c>
      <c r="G742" s="105">
        <f t="shared" si="0"/>
        <v>0</v>
      </c>
      <c r="H742" s="104">
        <v>0</v>
      </c>
      <c r="I742" s="104">
        <v>0</v>
      </c>
      <c r="J742" s="104">
        <v>993</v>
      </c>
      <c r="K742" s="80">
        <f t="shared" si="1"/>
        <v>0</v>
      </c>
      <c r="L742" s="104">
        <v>0</v>
      </c>
      <c r="M742" s="104">
        <v>0</v>
      </c>
      <c r="N742" s="104">
        <v>1112</v>
      </c>
      <c r="O742" s="104">
        <v>0</v>
      </c>
      <c r="P742" s="104">
        <v>2564</v>
      </c>
      <c r="Q742" s="104">
        <v>93</v>
      </c>
      <c r="R742" s="104">
        <v>6169</v>
      </c>
      <c r="S742" s="104">
        <v>93</v>
      </c>
      <c r="T742" s="77"/>
      <c r="U742" s="77"/>
      <c r="V742" s="77"/>
      <c r="W742" s="77"/>
      <c r="X742" s="77"/>
    </row>
    <row r="743" spans="1:24" ht="12.75" customHeight="1" x14ac:dyDescent="0.15">
      <c r="A743" s="77" t="s">
        <v>330</v>
      </c>
      <c r="B743" s="77" t="s">
        <v>316</v>
      </c>
      <c r="C743" s="77" t="s">
        <v>144</v>
      </c>
      <c r="D743" s="103">
        <v>2015</v>
      </c>
      <c r="E743" s="77" t="s">
        <v>1598</v>
      </c>
      <c r="F743" s="104">
        <v>1500</v>
      </c>
      <c r="G743" s="105">
        <f t="shared" si="0"/>
        <v>0</v>
      </c>
      <c r="H743" s="104">
        <v>0</v>
      </c>
      <c r="I743" s="104">
        <v>0</v>
      </c>
      <c r="J743" s="104">
        <v>993</v>
      </c>
      <c r="K743" s="80">
        <f t="shared" si="1"/>
        <v>0</v>
      </c>
      <c r="L743" s="104">
        <v>0</v>
      </c>
      <c r="M743" s="104">
        <v>0</v>
      </c>
      <c r="N743" s="104">
        <v>1112</v>
      </c>
      <c r="O743" s="104">
        <v>0</v>
      </c>
      <c r="P743" s="104">
        <v>2564</v>
      </c>
      <c r="Q743" s="104">
        <v>103</v>
      </c>
      <c r="R743" s="104">
        <v>6169</v>
      </c>
      <c r="S743" s="104">
        <v>103</v>
      </c>
      <c r="T743" s="77"/>
      <c r="U743" s="77"/>
      <c r="V743" s="77"/>
      <c r="W743" s="77"/>
      <c r="X743" s="77"/>
    </row>
    <row r="744" spans="1:24" ht="12.75" customHeight="1" x14ac:dyDescent="0.15">
      <c r="A744" s="77" t="s">
        <v>330</v>
      </c>
      <c r="B744" s="77" t="s">
        <v>316</v>
      </c>
      <c r="C744" s="77" t="s">
        <v>144</v>
      </c>
      <c r="D744" s="103">
        <v>2016</v>
      </c>
      <c r="E744" s="77" t="s">
        <v>1598</v>
      </c>
      <c r="F744" s="104">
        <v>1500</v>
      </c>
      <c r="G744" s="105">
        <f t="shared" si="0"/>
        <v>0</v>
      </c>
      <c r="H744" s="104">
        <v>0</v>
      </c>
      <c r="I744" s="104">
        <v>0</v>
      </c>
      <c r="J744" s="104">
        <v>993</v>
      </c>
      <c r="K744" s="80">
        <f t="shared" si="1"/>
        <v>0</v>
      </c>
      <c r="L744" s="104">
        <v>0</v>
      </c>
      <c r="M744" s="104">
        <v>0</v>
      </c>
      <c r="N744" s="104">
        <v>1112</v>
      </c>
      <c r="O744" s="104">
        <v>0</v>
      </c>
      <c r="P744" s="104">
        <v>2564</v>
      </c>
      <c r="Q744" s="104">
        <v>0</v>
      </c>
      <c r="R744" s="104">
        <v>6169</v>
      </c>
      <c r="S744" s="104">
        <v>0</v>
      </c>
      <c r="T744" s="77"/>
      <c r="U744" s="77"/>
      <c r="V744" s="77"/>
      <c r="W744" s="77"/>
      <c r="X744" s="77"/>
    </row>
    <row r="745" spans="1:24" ht="12.75" customHeight="1" x14ac:dyDescent="0.15">
      <c r="A745" s="77" t="s">
        <v>330</v>
      </c>
      <c r="B745" s="77" t="s">
        <v>316</v>
      </c>
      <c r="C745" s="77" t="s">
        <v>144</v>
      </c>
      <c r="D745" s="103">
        <v>2017</v>
      </c>
      <c r="E745" s="77" t="s">
        <v>1598</v>
      </c>
      <c r="F745" s="104">
        <v>1500</v>
      </c>
      <c r="G745" s="105">
        <f t="shared" si="0"/>
        <v>0</v>
      </c>
      <c r="H745" s="104">
        <v>0</v>
      </c>
      <c r="I745" s="104">
        <v>0</v>
      </c>
      <c r="J745" s="104">
        <v>993</v>
      </c>
      <c r="K745" s="80">
        <f t="shared" si="1"/>
        <v>0</v>
      </c>
      <c r="L745" s="104">
        <v>0</v>
      </c>
      <c r="M745" s="104">
        <v>0</v>
      </c>
      <c r="N745" s="104">
        <v>1112</v>
      </c>
      <c r="O745" s="104">
        <v>84</v>
      </c>
      <c r="P745" s="104">
        <v>2564</v>
      </c>
      <c r="Q745" s="104">
        <v>341</v>
      </c>
      <c r="R745" s="104">
        <v>6169</v>
      </c>
      <c r="S745" s="104">
        <v>425</v>
      </c>
      <c r="T745" s="77"/>
      <c r="U745" s="77"/>
      <c r="V745" s="77"/>
      <c r="W745" s="77"/>
      <c r="X745" s="77"/>
    </row>
    <row r="746" spans="1:24" ht="12.75" customHeight="1" x14ac:dyDescent="0.15">
      <c r="A746" s="77" t="s">
        <v>533</v>
      </c>
      <c r="B746" s="77" t="s">
        <v>505</v>
      </c>
      <c r="C746" s="77" t="s">
        <v>67</v>
      </c>
      <c r="D746" s="103">
        <v>2015</v>
      </c>
      <c r="E746" s="77" t="s">
        <v>1598</v>
      </c>
      <c r="F746" s="104">
        <v>273</v>
      </c>
      <c r="G746" s="105">
        <f t="shared" si="0"/>
        <v>12</v>
      </c>
      <c r="H746" s="104">
        <v>12</v>
      </c>
      <c r="I746" s="104">
        <v>0</v>
      </c>
      <c r="J746" s="104">
        <v>154</v>
      </c>
      <c r="K746" s="80">
        <f t="shared" si="1"/>
        <v>122</v>
      </c>
      <c r="L746" s="104">
        <v>122</v>
      </c>
      <c r="M746" s="104">
        <v>0</v>
      </c>
      <c r="N746" s="104">
        <v>185</v>
      </c>
      <c r="O746" s="104">
        <v>16</v>
      </c>
      <c r="P746" s="104">
        <v>316</v>
      </c>
      <c r="Q746" s="104">
        <v>577</v>
      </c>
      <c r="R746" s="104">
        <v>928</v>
      </c>
      <c r="S746" s="104">
        <v>727</v>
      </c>
      <c r="T746" s="77"/>
      <c r="U746" s="77"/>
      <c r="V746" s="77"/>
      <c r="W746" s="77"/>
      <c r="X746" s="77"/>
    </row>
    <row r="747" spans="1:24" ht="12.75" customHeight="1" x14ac:dyDescent="0.15">
      <c r="A747" s="77" t="s">
        <v>533</v>
      </c>
      <c r="B747" s="77" t="s">
        <v>505</v>
      </c>
      <c r="C747" s="77" t="s">
        <v>67</v>
      </c>
      <c r="D747" s="103">
        <v>2016</v>
      </c>
      <c r="E747" s="77" t="s">
        <v>1598</v>
      </c>
      <c r="F747" s="104">
        <v>273</v>
      </c>
      <c r="G747" s="105">
        <f t="shared" si="0"/>
        <v>29</v>
      </c>
      <c r="H747" s="104">
        <v>29</v>
      </c>
      <c r="I747" s="104">
        <v>0</v>
      </c>
      <c r="J747" s="104">
        <v>154</v>
      </c>
      <c r="K747" s="80">
        <f t="shared" si="1"/>
        <v>25</v>
      </c>
      <c r="L747" s="104">
        <v>16</v>
      </c>
      <c r="M747" s="104">
        <v>9</v>
      </c>
      <c r="N747" s="104">
        <v>185</v>
      </c>
      <c r="O747" s="104">
        <v>3</v>
      </c>
      <c r="P747" s="104">
        <v>316</v>
      </c>
      <c r="Q747" s="104">
        <v>238</v>
      </c>
      <c r="R747" s="104">
        <v>928</v>
      </c>
      <c r="S747" s="104">
        <v>295</v>
      </c>
      <c r="T747" s="77"/>
      <c r="U747" s="77"/>
      <c r="V747" s="77"/>
      <c r="W747" s="77"/>
      <c r="X747" s="77"/>
    </row>
    <row r="748" spans="1:24" ht="12.75" customHeight="1" x14ac:dyDescent="0.15">
      <c r="A748" s="77" t="s">
        <v>533</v>
      </c>
      <c r="B748" s="77" t="s">
        <v>505</v>
      </c>
      <c r="C748" s="77" t="s">
        <v>67</v>
      </c>
      <c r="D748" s="103">
        <v>2017</v>
      </c>
      <c r="E748" s="77" t="s">
        <v>1598</v>
      </c>
      <c r="F748" s="104">
        <v>273</v>
      </c>
      <c r="G748" s="105">
        <f t="shared" si="0"/>
        <v>0</v>
      </c>
      <c r="H748" s="104">
        <v>0</v>
      </c>
      <c r="I748" s="104">
        <v>0</v>
      </c>
      <c r="J748" s="104">
        <v>154</v>
      </c>
      <c r="K748" s="80">
        <f t="shared" si="1"/>
        <v>33</v>
      </c>
      <c r="L748" s="104">
        <v>15</v>
      </c>
      <c r="M748" s="104">
        <v>18</v>
      </c>
      <c r="N748" s="104">
        <v>185</v>
      </c>
      <c r="O748" s="104">
        <v>6</v>
      </c>
      <c r="P748" s="104">
        <v>316</v>
      </c>
      <c r="Q748" s="104">
        <v>343</v>
      </c>
      <c r="R748" s="104">
        <v>928</v>
      </c>
      <c r="S748" s="104">
        <v>382</v>
      </c>
      <c r="T748" s="77"/>
      <c r="U748" s="77"/>
      <c r="V748" s="77"/>
      <c r="W748" s="77"/>
      <c r="X748" s="77"/>
    </row>
    <row r="749" spans="1:24" ht="12.75" customHeight="1" x14ac:dyDescent="0.15">
      <c r="A749" s="77" t="s">
        <v>560</v>
      </c>
      <c r="B749" s="77" t="s">
        <v>554</v>
      </c>
      <c r="C749" s="77" t="s">
        <v>83</v>
      </c>
      <c r="D749" s="103">
        <v>2014</v>
      </c>
      <c r="E749" s="77" t="s">
        <v>1598</v>
      </c>
      <c r="F749" s="104">
        <v>11</v>
      </c>
      <c r="G749" s="105">
        <f t="shared" si="0"/>
        <v>0</v>
      </c>
      <c r="H749" s="104">
        <v>0</v>
      </c>
      <c r="I749" s="104">
        <v>0</v>
      </c>
      <c r="J749" s="104">
        <v>7</v>
      </c>
      <c r="K749" s="80">
        <f t="shared" si="1"/>
        <v>0</v>
      </c>
      <c r="L749" s="104">
        <v>0</v>
      </c>
      <c r="M749" s="104">
        <v>0</v>
      </c>
      <c r="N749" s="104">
        <v>8</v>
      </c>
      <c r="O749" s="104">
        <v>0</v>
      </c>
      <c r="P749" s="104">
        <v>19</v>
      </c>
      <c r="Q749" s="104">
        <v>1</v>
      </c>
      <c r="R749" s="104">
        <v>45</v>
      </c>
      <c r="S749" s="104">
        <v>1</v>
      </c>
      <c r="T749" s="77"/>
      <c r="U749" s="77"/>
      <c r="V749" s="77"/>
      <c r="W749" s="77"/>
      <c r="X749" s="77"/>
    </row>
    <row r="750" spans="1:24" ht="12.75" customHeight="1" x14ac:dyDescent="0.15">
      <c r="A750" s="77" t="s">
        <v>534</v>
      </c>
      <c r="B750" s="77" t="s">
        <v>505</v>
      </c>
      <c r="C750" s="77" t="s">
        <v>67</v>
      </c>
      <c r="D750" s="103">
        <v>2014</v>
      </c>
      <c r="E750" s="77" t="s">
        <v>1598</v>
      </c>
      <c r="F750" s="104">
        <v>814</v>
      </c>
      <c r="G750" s="105">
        <f t="shared" si="0"/>
        <v>26</v>
      </c>
      <c r="H750" s="104">
        <v>26</v>
      </c>
      <c r="I750" s="104">
        <v>0</v>
      </c>
      <c r="J750" s="104">
        <v>492</v>
      </c>
      <c r="K750" s="80">
        <f t="shared" si="1"/>
        <v>19</v>
      </c>
      <c r="L750" s="104">
        <v>18</v>
      </c>
      <c r="M750" s="104">
        <v>1</v>
      </c>
      <c r="N750" s="104">
        <v>527</v>
      </c>
      <c r="O750" s="104">
        <v>0</v>
      </c>
      <c r="P750" s="104">
        <v>1093</v>
      </c>
      <c r="Q750" s="104">
        <v>598</v>
      </c>
      <c r="R750" s="104">
        <v>2926</v>
      </c>
      <c r="S750" s="104">
        <v>643</v>
      </c>
      <c r="T750" s="77"/>
      <c r="U750" s="77"/>
      <c r="V750" s="77"/>
      <c r="W750" s="77"/>
      <c r="X750" s="77"/>
    </row>
    <row r="751" spans="1:24" ht="12.75" customHeight="1" x14ac:dyDescent="0.15">
      <c r="A751" s="77" t="s">
        <v>534</v>
      </c>
      <c r="B751" s="77" t="s">
        <v>505</v>
      </c>
      <c r="C751" s="77" t="s">
        <v>67</v>
      </c>
      <c r="D751" s="103">
        <v>2015</v>
      </c>
      <c r="E751" s="77" t="s">
        <v>1598</v>
      </c>
      <c r="F751" s="104">
        <v>814</v>
      </c>
      <c r="G751" s="105">
        <f t="shared" si="0"/>
        <v>0</v>
      </c>
      <c r="H751" s="104">
        <v>0</v>
      </c>
      <c r="I751" s="104">
        <v>0</v>
      </c>
      <c r="J751" s="104">
        <v>492</v>
      </c>
      <c r="K751" s="80">
        <f t="shared" si="1"/>
        <v>9</v>
      </c>
      <c r="L751" s="104">
        <v>9</v>
      </c>
      <c r="M751" s="104">
        <v>0</v>
      </c>
      <c r="N751" s="104">
        <v>527</v>
      </c>
      <c r="O751" s="104">
        <v>0</v>
      </c>
      <c r="P751" s="104">
        <v>1093</v>
      </c>
      <c r="Q751" s="104">
        <v>278</v>
      </c>
      <c r="R751" s="104">
        <v>2926</v>
      </c>
      <c r="S751" s="104">
        <v>287</v>
      </c>
      <c r="T751" s="77"/>
      <c r="U751" s="77"/>
      <c r="V751" s="77"/>
      <c r="W751" s="77"/>
      <c r="X751" s="77"/>
    </row>
    <row r="752" spans="1:24" ht="12.75" customHeight="1" x14ac:dyDescent="0.15">
      <c r="A752" s="77" t="s">
        <v>534</v>
      </c>
      <c r="B752" s="77" t="s">
        <v>505</v>
      </c>
      <c r="C752" s="77" t="s">
        <v>67</v>
      </c>
      <c r="D752" s="103">
        <v>2016</v>
      </c>
      <c r="E752" s="77" t="s">
        <v>1598</v>
      </c>
      <c r="F752" s="104">
        <v>814</v>
      </c>
      <c r="G752" s="105">
        <f t="shared" si="0"/>
        <v>17</v>
      </c>
      <c r="H752" s="104">
        <v>17</v>
      </c>
      <c r="I752" s="104">
        <v>0</v>
      </c>
      <c r="J752" s="104">
        <v>492</v>
      </c>
      <c r="K752" s="80">
        <f t="shared" si="1"/>
        <v>109</v>
      </c>
      <c r="L752" s="104">
        <v>109</v>
      </c>
      <c r="M752" s="104">
        <v>0</v>
      </c>
      <c r="N752" s="104">
        <v>527</v>
      </c>
      <c r="O752" s="104">
        <v>0</v>
      </c>
      <c r="P752" s="104">
        <v>1093</v>
      </c>
      <c r="Q752" s="104">
        <v>376</v>
      </c>
      <c r="R752" s="104">
        <v>2926</v>
      </c>
      <c r="S752" s="104">
        <v>502</v>
      </c>
      <c r="T752" s="77"/>
      <c r="U752" s="77"/>
      <c r="V752" s="77"/>
      <c r="W752" s="77"/>
      <c r="X752" s="77"/>
    </row>
    <row r="753" spans="1:24" ht="12.75" customHeight="1" x14ac:dyDescent="0.15">
      <c r="A753" s="77" t="s">
        <v>534</v>
      </c>
      <c r="B753" s="77" t="s">
        <v>505</v>
      </c>
      <c r="C753" s="77" t="s">
        <v>67</v>
      </c>
      <c r="D753" s="103">
        <v>2017</v>
      </c>
      <c r="E753" s="77" t="s">
        <v>1598</v>
      </c>
      <c r="F753" s="104">
        <v>814</v>
      </c>
      <c r="G753" s="105">
        <f t="shared" si="0"/>
        <v>98</v>
      </c>
      <c r="H753" s="104">
        <v>98</v>
      </c>
      <c r="I753" s="104">
        <v>0</v>
      </c>
      <c r="J753" s="104">
        <v>492</v>
      </c>
      <c r="K753" s="80">
        <f t="shared" si="1"/>
        <v>23</v>
      </c>
      <c r="L753" s="104">
        <v>23</v>
      </c>
      <c r="M753" s="104">
        <v>0</v>
      </c>
      <c r="N753" s="104">
        <v>527</v>
      </c>
      <c r="O753" s="104">
        <v>0</v>
      </c>
      <c r="P753" s="104">
        <v>1093</v>
      </c>
      <c r="Q753" s="104">
        <v>1418</v>
      </c>
      <c r="R753" s="104">
        <v>2926</v>
      </c>
      <c r="S753" s="104">
        <v>1539</v>
      </c>
      <c r="T753" s="77"/>
      <c r="U753" s="77"/>
      <c r="V753" s="77"/>
      <c r="W753" s="77"/>
      <c r="X753" s="77"/>
    </row>
    <row r="754" spans="1:24" ht="12.75" customHeight="1" x14ac:dyDescent="0.15">
      <c r="A754" s="77" t="s">
        <v>331</v>
      </c>
      <c r="B754" s="77" t="s">
        <v>316</v>
      </c>
      <c r="C754" s="77" t="s">
        <v>144</v>
      </c>
      <c r="D754" s="103">
        <v>2014</v>
      </c>
      <c r="E754" s="77" t="s">
        <v>1598</v>
      </c>
      <c r="F754" s="104">
        <v>395</v>
      </c>
      <c r="G754" s="105">
        <f t="shared" si="0"/>
        <v>0</v>
      </c>
      <c r="H754" s="104">
        <v>0</v>
      </c>
      <c r="I754" s="104">
        <v>0</v>
      </c>
      <c r="J754" s="104">
        <v>262</v>
      </c>
      <c r="K754" s="80">
        <f t="shared" si="1"/>
        <v>0</v>
      </c>
      <c r="L754" s="104">
        <v>0</v>
      </c>
      <c r="M754" s="104">
        <v>0</v>
      </c>
      <c r="N754" s="104">
        <v>289</v>
      </c>
      <c r="O754" s="104">
        <v>0</v>
      </c>
      <c r="P754" s="104">
        <v>627</v>
      </c>
      <c r="Q754" s="104">
        <v>14</v>
      </c>
      <c r="R754" s="104">
        <v>1573</v>
      </c>
      <c r="S754" s="104">
        <v>14</v>
      </c>
      <c r="T754" s="77"/>
      <c r="U754" s="77"/>
      <c r="V754" s="77"/>
      <c r="W754" s="77"/>
      <c r="X754" s="77"/>
    </row>
    <row r="755" spans="1:24" ht="12.75" customHeight="1" x14ac:dyDescent="0.15">
      <c r="A755" s="77" t="s">
        <v>331</v>
      </c>
      <c r="B755" s="77" t="s">
        <v>316</v>
      </c>
      <c r="C755" s="77" t="s">
        <v>144</v>
      </c>
      <c r="D755" s="103">
        <v>2015</v>
      </c>
      <c r="E755" s="77" t="s">
        <v>1598</v>
      </c>
      <c r="F755" s="104">
        <v>395</v>
      </c>
      <c r="G755" s="105">
        <f t="shared" si="0"/>
        <v>0</v>
      </c>
      <c r="H755" s="104">
        <v>0</v>
      </c>
      <c r="I755" s="104">
        <v>0</v>
      </c>
      <c r="J755" s="104">
        <v>262</v>
      </c>
      <c r="K755" s="80">
        <f t="shared" si="1"/>
        <v>0</v>
      </c>
      <c r="L755" s="104">
        <v>0</v>
      </c>
      <c r="M755" s="104">
        <v>0</v>
      </c>
      <c r="N755" s="104">
        <v>289</v>
      </c>
      <c r="O755" s="104">
        <v>0</v>
      </c>
      <c r="P755" s="104">
        <v>627</v>
      </c>
      <c r="Q755" s="104">
        <v>0</v>
      </c>
      <c r="R755" s="104">
        <v>1573</v>
      </c>
      <c r="S755" s="104">
        <v>0</v>
      </c>
      <c r="T755" s="77"/>
      <c r="U755" s="77"/>
      <c r="V755" s="77"/>
      <c r="W755" s="77"/>
      <c r="X755" s="77"/>
    </row>
    <row r="756" spans="1:24" ht="12.75" customHeight="1" x14ac:dyDescent="0.15">
      <c r="A756" s="77" t="s">
        <v>331</v>
      </c>
      <c r="B756" s="77" t="s">
        <v>316</v>
      </c>
      <c r="C756" s="77" t="s">
        <v>144</v>
      </c>
      <c r="D756" s="103">
        <v>2016</v>
      </c>
      <c r="E756" s="77" t="s">
        <v>1598</v>
      </c>
      <c r="F756" s="104">
        <v>395</v>
      </c>
      <c r="G756" s="105">
        <f t="shared" si="0"/>
        <v>0</v>
      </c>
      <c r="H756" s="104">
        <v>0</v>
      </c>
      <c r="I756" s="104">
        <v>0</v>
      </c>
      <c r="J756" s="104">
        <v>262</v>
      </c>
      <c r="K756" s="80">
        <f t="shared" si="1"/>
        <v>0</v>
      </c>
      <c r="L756" s="104">
        <v>0</v>
      </c>
      <c r="M756" s="104">
        <v>0</v>
      </c>
      <c r="N756" s="104">
        <v>289</v>
      </c>
      <c r="O756" s="104">
        <v>0</v>
      </c>
      <c r="P756" s="104">
        <v>627</v>
      </c>
      <c r="Q756" s="104">
        <v>0</v>
      </c>
      <c r="R756" s="104">
        <v>1573</v>
      </c>
      <c r="S756" s="104">
        <v>0</v>
      </c>
      <c r="T756" s="77"/>
      <c r="U756" s="77"/>
      <c r="V756" s="77"/>
      <c r="W756" s="77"/>
      <c r="X756" s="77"/>
    </row>
    <row r="757" spans="1:24" ht="12.75" customHeight="1" x14ac:dyDescent="0.15">
      <c r="A757" s="77" t="s">
        <v>331</v>
      </c>
      <c r="B757" s="77" t="s">
        <v>316</v>
      </c>
      <c r="C757" s="77" t="s">
        <v>144</v>
      </c>
      <c r="D757" s="103">
        <v>2017</v>
      </c>
      <c r="E757" s="77" t="s">
        <v>1598</v>
      </c>
      <c r="F757" s="104">
        <v>395</v>
      </c>
      <c r="G757" s="105">
        <f t="shared" si="0"/>
        <v>0</v>
      </c>
      <c r="H757" s="104">
        <v>0</v>
      </c>
      <c r="I757" s="104">
        <v>0</v>
      </c>
      <c r="J757" s="104">
        <v>262</v>
      </c>
      <c r="K757" s="80">
        <f t="shared" si="1"/>
        <v>0</v>
      </c>
      <c r="L757" s="104">
        <v>0</v>
      </c>
      <c r="M757" s="104">
        <v>0</v>
      </c>
      <c r="N757" s="104">
        <v>289</v>
      </c>
      <c r="O757" s="104">
        <v>0</v>
      </c>
      <c r="P757" s="104">
        <v>627</v>
      </c>
      <c r="Q757" s="104">
        <v>0</v>
      </c>
      <c r="R757" s="104">
        <v>1573</v>
      </c>
      <c r="S757" s="104">
        <v>0</v>
      </c>
      <c r="T757" s="77"/>
      <c r="U757" s="77"/>
      <c r="V757" s="77"/>
      <c r="W757" s="77"/>
      <c r="X757" s="77"/>
    </row>
    <row r="758" spans="1:24" ht="12.75" customHeight="1" x14ac:dyDescent="0.15">
      <c r="A758" s="77" t="s">
        <v>263</v>
      </c>
      <c r="B758" s="77" t="s">
        <v>263</v>
      </c>
      <c r="C758" s="77" t="s">
        <v>67</v>
      </c>
      <c r="D758" s="103">
        <v>2015</v>
      </c>
      <c r="E758" s="77" t="s">
        <v>1598</v>
      </c>
      <c r="F758" s="104">
        <v>185</v>
      </c>
      <c r="G758" s="105">
        <f t="shared" si="0"/>
        <v>0</v>
      </c>
      <c r="H758" s="104">
        <v>0</v>
      </c>
      <c r="I758" s="104">
        <v>0</v>
      </c>
      <c r="J758" s="104">
        <v>106</v>
      </c>
      <c r="K758" s="80">
        <f t="shared" si="1"/>
        <v>0</v>
      </c>
      <c r="L758" s="104">
        <v>0</v>
      </c>
      <c r="M758" s="104">
        <v>0</v>
      </c>
      <c r="N758" s="104">
        <v>141</v>
      </c>
      <c r="O758" s="104">
        <v>0</v>
      </c>
      <c r="P758" s="104">
        <v>403</v>
      </c>
      <c r="Q758" s="104">
        <v>0</v>
      </c>
      <c r="R758" s="104">
        <v>835</v>
      </c>
      <c r="S758" s="104">
        <v>0</v>
      </c>
      <c r="T758" s="77"/>
      <c r="U758" s="77"/>
      <c r="V758" s="77"/>
      <c r="W758" s="77"/>
      <c r="X758" s="77"/>
    </row>
    <row r="759" spans="1:24" ht="12.75" customHeight="1" x14ac:dyDescent="0.15">
      <c r="A759" s="77" t="s">
        <v>263</v>
      </c>
      <c r="B759" s="77" t="s">
        <v>263</v>
      </c>
      <c r="C759" s="77" t="s">
        <v>67</v>
      </c>
      <c r="D759" s="103">
        <v>2016</v>
      </c>
      <c r="E759" s="77" t="s">
        <v>1598</v>
      </c>
      <c r="F759" s="104">
        <v>185</v>
      </c>
      <c r="G759" s="105">
        <f t="shared" si="0"/>
        <v>0</v>
      </c>
      <c r="H759" s="104">
        <v>0</v>
      </c>
      <c r="I759" s="104">
        <v>0</v>
      </c>
      <c r="J759" s="104">
        <v>106</v>
      </c>
      <c r="K759" s="80">
        <f t="shared" si="1"/>
        <v>6</v>
      </c>
      <c r="L759" s="104">
        <v>6</v>
      </c>
      <c r="M759" s="104">
        <v>0</v>
      </c>
      <c r="N759" s="104">
        <v>141</v>
      </c>
      <c r="O759" s="104">
        <v>4</v>
      </c>
      <c r="P759" s="104">
        <v>403</v>
      </c>
      <c r="Q759" s="104">
        <v>135</v>
      </c>
      <c r="R759" s="104">
        <v>835</v>
      </c>
      <c r="S759" s="104">
        <v>145</v>
      </c>
      <c r="T759" s="77"/>
      <c r="U759" s="77"/>
      <c r="V759" s="77"/>
      <c r="W759" s="77"/>
      <c r="X759" s="77"/>
    </row>
    <row r="760" spans="1:24" ht="12.75" customHeight="1" x14ac:dyDescent="0.15">
      <c r="A760" s="77" t="s">
        <v>263</v>
      </c>
      <c r="B760" s="77" t="s">
        <v>263</v>
      </c>
      <c r="C760" s="77" t="s">
        <v>67</v>
      </c>
      <c r="D760" s="103">
        <v>2017</v>
      </c>
      <c r="E760" s="77" t="s">
        <v>1598</v>
      </c>
      <c r="F760" s="104">
        <v>185</v>
      </c>
      <c r="G760" s="105">
        <f t="shared" si="0"/>
        <v>0</v>
      </c>
      <c r="H760" s="104">
        <v>0</v>
      </c>
      <c r="I760" s="104">
        <v>0</v>
      </c>
      <c r="J760" s="104">
        <v>106</v>
      </c>
      <c r="K760" s="80">
        <f t="shared" si="1"/>
        <v>1</v>
      </c>
      <c r="L760" s="104">
        <v>1</v>
      </c>
      <c r="M760" s="104">
        <v>0</v>
      </c>
      <c r="N760" s="104">
        <v>141</v>
      </c>
      <c r="O760" s="104">
        <v>0</v>
      </c>
      <c r="P760" s="104">
        <v>403</v>
      </c>
      <c r="Q760" s="104">
        <v>37</v>
      </c>
      <c r="R760" s="104">
        <v>835</v>
      </c>
      <c r="S760" s="104">
        <v>38</v>
      </c>
      <c r="T760" s="77"/>
      <c r="U760" s="77"/>
      <c r="V760" s="77"/>
      <c r="W760" s="77"/>
      <c r="X760" s="77"/>
    </row>
    <row r="761" spans="1:24" ht="12.75" customHeight="1" x14ac:dyDescent="0.15">
      <c r="A761" s="77" t="s">
        <v>266</v>
      </c>
      <c r="B761" s="77" t="s">
        <v>263</v>
      </c>
      <c r="C761" s="77" t="s">
        <v>67</v>
      </c>
      <c r="D761" s="103">
        <v>2014</v>
      </c>
      <c r="E761" s="77" t="s">
        <v>1598</v>
      </c>
      <c r="F761" s="104">
        <v>51</v>
      </c>
      <c r="G761" s="105">
        <f t="shared" si="0"/>
        <v>0</v>
      </c>
      <c r="H761" s="104">
        <v>0</v>
      </c>
      <c r="I761" s="104">
        <v>0</v>
      </c>
      <c r="J761" s="104">
        <v>30</v>
      </c>
      <c r="K761" s="80">
        <f t="shared" si="1"/>
        <v>0</v>
      </c>
      <c r="L761" s="104">
        <v>0</v>
      </c>
      <c r="M761" s="104">
        <v>0</v>
      </c>
      <c r="N761" s="104">
        <v>32</v>
      </c>
      <c r="O761" s="104">
        <v>9</v>
      </c>
      <c r="P761" s="104">
        <v>67</v>
      </c>
      <c r="Q761" s="104">
        <v>17</v>
      </c>
      <c r="R761" s="104">
        <v>180</v>
      </c>
      <c r="S761" s="104">
        <v>26</v>
      </c>
      <c r="T761" s="77"/>
      <c r="U761" s="77"/>
      <c r="V761" s="77"/>
      <c r="W761" s="77"/>
      <c r="X761" s="77"/>
    </row>
    <row r="762" spans="1:24" ht="12.75" customHeight="1" x14ac:dyDescent="0.15">
      <c r="A762" s="77" t="s">
        <v>266</v>
      </c>
      <c r="B762" s="77" t="s">
        <v>263</v>
      </c>
      <c r="C762" s="77" t="s">
        <v>67</v>
      </c>
      <c r="D762" s="103">
        <v>2015</v>
      </c>
      <c r="E762" s="77" t="s">
        <v>1598</v>
      </c>
      <c r="F762" s="104">
        <v>51</v>
      </c>
      <c r="G762" s="105">
        <f t="shared" si="0"/>
        <v>0</v>
      </c>
      <c r="H762" s="104">
        <v>0</v>
      </c>
      <c r="I762" s="104">
        <v>0</v>
      </c>
      <c r="J762" s="104">
        <v>30</v>
      </c>
      <c r="K762" s="80">
        <f t="shared" si="1"/>
        <v>0</v>
      </c>
      <c r="L762" s="104">
        <v>0</v>
      </c>
      <c r="M762" s="104">
        <v>0</v>
      </c>
      <c r="N762" s="104">
        <v>32</v>
      </c>
      <c r="O762" s="104">
        <v>8</v>
      </c>
      <c r="P762" s="104">
        <v>67</v>
      </c>
      <c r="Q762" s="104">
        <v>11</v>
      </c>
      <c r="R762" s="104">
        <v>180</v>
      </c>
      <c r="S762" s="104">
        <v>19</v>
      </c>
      <c r="T762" s="77"/>
      <c r="U762" s="77"/>
      <c r="V762" s="77"/>
      <c r="W762" s="77"/>
      <c r="X762" s="77"/>
    </row>
    <row r="763" spans="1:24" ht="12.75" customHeight="1" x14ac:dyDescent="0.15">
      <c r="A763" s="77" t="s">
        <v>266</v>
      </c>
      <c r="B763" s="77" t="s">
        <v>263</v>
      </c>
      <c r="C763" s="77" t="s">
        <v>67</v>
      </c>
      <c r="D763" s="103">
        <v>2016</v>
      </c>
      <c r="E763" s="77" t="s">
        <v>1598</v>
      </c>
      <c r="F763" s="104">
        <v>51</v>
      </c>
      <c r="G763" s="105">
        <f t="shared" si="0"/>
        <v>0</v>
      </c>
      <c r="H763" s="104">
        <v>0</v>
      </c>
      <c r="I763" s="104">
        <v>0</v>
      </c>
      <c r="J763" s="104">
        <v>30</v>
      </c>
      <c r="K763" s="80">
        <f t="shared" si="1"/>
        <v>1</v>
      </c>
      <c r="L763" s="104">
        <v>0</v>
      </c>
      <c r="M763" s="104">
        <v>1</v>
      </c>
      <c r="N763" s="104">
        <v>32</v>
      </c>
      <c r="O763" s="104">
        <v>13</v>
      </c>
      <c r="P763" s="104">
        <v>67</v>
      </c>
      <c r="Q763" s="104">
        <v>14</v>
      </c>
      <c r="R763" s="104">
        <v>180</v>
      </c>
      <c r="S763" s="104">
        <v>28</v>
      </c>
      <c r="T763" s="77"/>
      <c r="U763" s="77"/>
      <c r="V763" s="77"/>
      <c r="W763" s="77"/>
      <c r="X763" s="77"/>
    </row>
    <row r="764" spans="1:24" ht="12.75" customHeight="1" x14ac:dyDescent="0.15">
      <c r="A764" s="77" t="s">
        <v>266</v>
      </c>
      <c r="B764" s="77" t="s">
        <v>263</v>
      </c>
      <c r="C764" s="77" t="s">
        <v>67</v>
      </c>
      <c r="D764" s="103">
        <v>2017</v>
      </c>
      <c r="E764" s="77" t="s">
        <v>1598</v>
      </c>
      <c r="F764" s="104">
        <v>51</v>
      </c>
      <c r="G764" s="105">
        <f t="shared" si="0"/>
        <v>0</v>
      </c>
      <c r="H764" s="104">
        <v>0</v>
      </c>
      <c r="I764" s="104">
        <v>0</v>
      </c>
      <c r="J764" s="104">
        <v>30</v>
      </c>
      <c r="K764" s="80">
        <f t="shared" si="1"/>
        <v>0</v>
      </c>
      <c r="L764" s="104">
        <v>0</v>
      </c>
      <c r="M764" s="104">
        <v>0</v>
      </c>
      <c r="N764" s="104">
        <v>32</v>
      </c>
      <c r="O764" s="104">
        <v>16</v>
      </c>
      <c r="P764" s="104">
        <v>67</v>
      </c>
      <c r="Q764" s="104">
        <v>14</v>
      </c>
      <c r="R764" s="104">
        <v>180</v>
      </c>
      <c r="S764" s="104">
        <v>30</v>
      </c>
      <c r="T764" s="77"/>
      <c r="U764" s="77"/>
      <c r="V764" s="77"/>
      <c r="W764" s="77"/>
      <c r="X764" s="77"/>
    </row>
    <row r="765" spans="1:24" ht="12.75" customHeight="1" x14ac:dyDescent="0.15">
      <c r="A765" s="77" t="s">
        <v>439</v>
      </c>
      <c r="B765" s="77" t="s">
        <v>416</v>
      </c>
      <c r="C765" s="77" t="s">
        <v>417</v>
      </c>
      <c r="D765" s="103">
        <v>2013</v>
      </c>
      <c r="E765" s="77" t="s">
        <v>1598</v>
      </c>
      <c r="F765" s="104">
        <v>465</v>
      </c>
      <c r="G765" s="105">
        <f t="shared" si="0"/>
        <v>0</v>
      </c>
      <c r="H765" s="104">
        <v>0</v>
      </c>
      <c r="I765" s="104">
        <v>0</v>
      </c>
      <c r="J765" s="104">
        <v>353</v>
      </c>
      <c r="K765" s="80">
        <f t="shared" si="1"/>
        <v>8</v>
      </c>
      <c r="L765" s="104">
        <v>8</v>
      </c>
      <c r="M765" s="104">
        <v>0</v>
      </c>
      <c r="N765" s="104">
        <v>327</v>
      </c>
      <c r="O765" s="104">
        <v>0</v>
      </c>
      <c r="P765" s="104">
        <v>718</v>
      </c>
      <c r="Q765" s="104">
        <v>67</v>
      </c>
      <c r="R765" s="104">
        <v>1863</v>
      </c>
      <c r="S765" s="104">
        <v>75</v>
      </c>
      <c r="T765" s="77"/>
      <c r="U765" s="77"/>
      <c r="V765" s="77"/>
      <c r="W765" s="77"/>
      <c r="X765" s="77"/>
    </row>
    <row r="766" spans="1:24" ht="12.75" customHeight="1" x14ac:dyDescent="0.15">
      <c r="A766" s="77" t="s">
        <v>439</v>
      </c>
      <c r="B766" s="77" t="s">
        <v>416</v>
      </c>
      <c r="C766" s="77" t="s">
        <v>417</v>
      </c>
      <c r="D766" s="103">
        <v>2014</v>
      </c>
      <c r="E766" s="77" t="s">
        <v>1598</v>
      </c>
      <c r="F766" s="104">
        <v>465</v>
      </c>
      <c r="G766" s="105">
        <f t="shared" si="0"/>
        <v>0</v>
      </c>
      <c r="H766" s="104">
        <v>0</v>
      </c>
      <c r="I766" s="104">
        <v>0</v>
      </c>
      <c r="J766" s="104">
        <v>353</v>
      </c>
      <c r="K766" s="80">
        <f t="shared" si="1"/>
        <v>108</v>
      </c>
      <c r="L766" s="104">
        <v>108</v>
      </c>
      <c r="M766" s="104">
        <v>0</v>
      </c>
      <c r="N766" s="104">
        <v>327</v>
      </c>
      <c r="O766" s="104">
        <v>1</v>
      </c>
      <c r="P766" s="104">
        <v>718</v>
      </c>
      <c r="Q766" s="104">
        <v>16</v>
      </c>
      <c r="R766" s="104">
        <v>1863</v>
      </c>
      <c r="S766" s="104">
        <v>125</v>
      </c>
      <c r="T766" s="77"/>
      <c r="U766" s="77"/>
      <c r="V766" s="77"/>
      <c r="W766" s="77"/>
      <c r="X766" s="77"/>
    </row>
    <row r="767" spans="1:24" ht="12.75" customHeight="1" x14ac:dyDescent="0.15">
      <c r="A767" s="77" t="s">
        <v>439</v>
      </c>
      <c r="B767" s="77" t="s">
        <v>416</v>
      </c>
      <c r="C767" s="77" t="s">
        <v>417</v>
      </c>
      <c r="D767" s="103">
        <v>2015</v>
      </c>
      <c r="E767" s="77" t="s">
        <v>1598</v>
      </c>
      <c r="F767" s="104">
        <v>465</v>
      </c>
      <c r="G767" s="105">
        <f t="shared" si="0"/>
        <v>0</v>
      </c>
      <c r="H767" s="104">
        <v>0</v>
      </c>
      <c r="I767" s="104">
        <v>0</v>
      </c>
      <c r="J767" s="104">
        <v>353</v>
      </c>
      <c r="K767" s="80">
        <f t="shared" si="1"/>
        <v>0</v>
      </c>
      <c r="L767" s="104">
        <v>0</v>
      </c>
      <c r="M767" s="104">
        <v>0</v>
      </c>
      <c r="N767" s="104">
        <v>327</v>
      </c>
      <c r="O767" s="104">
        <v>0</v>
      </c>
      <c r="P767" s="104">
        <v>718</v>
      </c>
      <c r="Q767" s="104">
        <v>143</v>
      </c>
      <c r="R767" s="104">
        <v>1863</v>
      </c>
      <c r="S767" s="104">
        <v>143</v>
      </c>
      <c r="T767" s="77"/>
      <c r="U767" s="77"/>
      <c r="V767" s="77"/>
      <c r="W767" s="77"/>
      <c r="X767" s="77"/>
    </row>
    <row r="768" spans="1:24" ht="12.75" customHeight="1" x14ac:dyDescent="0.15">
      <c r="A768" s="77" t="s">
        <v>439</v>
      </c>
      <c r="B768" s="77" t="s">
        <v>416</v>
      </c>
      <c r="C768" s="77" t="s">
        <v>417</v>
      </c>
      <c r="D768" s="103">
        <v>2016</v>
      </c>
      <c r="E768" s="77" t="s">
        <v>1598</v>
      </c>
      <c r="F768" s="104">
        <v>465</v>
      </c>
      <c r="G768" s="105">
        <f t="shared" si="0"/>
        <v>45</v>
      </c>
      <c r="H768" s="104">
        <v>45</v>
      </c>
      <c r="I768" s="104">
        <v>0</v>
      </c>
      <c r="J768" s="104">
        <v>353</v>
      </c>
      <c r="K768" s="80">
        <f t="shared" si="1"/>
        <v>0</v>
      </c>
      <c r="L768" s="104">
        <v>0</v>
      </c>
      <c r="M768" s="104">
        <v>0</v>
      </c>
      <c r="N768" s="104">
        <v>327</v>
      </c>
      <c r="O768" s="104">
        <v>46</v>
      </c>
      <c r="P768" s="104">
        <v>718</v>
      </c>
      <c r="Q768" s="104">
        <v>12</v>
      </c>
      <c r="R768" s="104">
        <v>1863</v>
      </c>
      <c r="S768" s="104">
        <v>103</v>
      </c>
      <c r="T768" s="77"/>
      <c r="U768" s="77"/>
      <c r="V768" s="77"/>
      <c r="W768" s="77"/>
      <c r="X768" s="77"/>
    </row>
    <row r="769" spans="1:24" ht="12.75" customHeight="1" x14ac:dyDescent="0.15">
      <c r="A769" s="77" t="s">
        <v>439</v>
      </c>
      <c r="B769" s="77" t="s">
        <v>416</v>
      </c>
      <c r="C769" s="77" t="s">
        <v>417</v>
      </c>
      <c r="D769" s="103">
        <v>2017</v>
      </c>
      <c r="E769" s="77" t="s">
        <v>1598</v>
      </c>
      <c r="F769" s="104">
        <v>465</v>
      </c>
      <c r="G769" s="105">
        <f t="shared" si="0"/>
        <v>0</v>
      </c>
      <c r="H769" s="104">
        <v>0</v>
      </c>
      <c r="I769" s="104">
        <v>0</v>
      </c>
      <c r="J769" s="104">
        <v>353</v>
      </c>
      <c r="K769" s="80">
        <f t="shared" si="1"/>
        <v>0</v>
      </c>
      <c r="L769" s="104">
        <v>0</v>
      </c>
      <c r="M769" s="104">
        <v>0</v>
      </c>
      <c r="N769" s="104">
        <v>327</v>
      </c>
      <c r="O769" s="104">
        <v>116</v>
      </c>
      <c r="P769" s="104">
        <v>718</v>
      </c>
      <c r="Q769" s="104">
        <v>7</v>
      </c>
      <c r="R769" s="104">
        <v>1863</v>
      </c>
      <c r="S769" s="104">
        <v>123</v>
      </c>
      <c r="T769" s="77"/>
      <c r="U769" s="77"/>
      <c r="V769" s="77"/>
      <c r="W769" s="77"/>
      <c r="X769" s="77"/>
    </row>
    <row r="770" spans="1:24" ht="12.75" customHeight="1" x14ac:dyDescent="0.15">
      <c r="A770" s="77" t="s">
        <v>271</v>
      </c>
      <c r="B770" s="77" t="s">
        <v>269</v>
      </c>
      <c r="C770" s="77" t="s">
        <v>83</v>
      </c>
      <c r="D770" s="103">
        <v>2014</v>
      </c>
      <c r="E770" s="77" t="s">
        <v>1598</v>
      </c>
      <c r="F770" s="104">
        <v>174</v>
      </c>
      <c r="G770" s="105">
        <f t="shared" si="0"/>
        <v>7</v>
      </c>
      <c r="H770" s="104">
        <v>7</v>
      </c>
      <c r="I770" s="104">
        <v>0</v>
      </c>
      <c r="J770" s="104">
        <v>126</v>
      </c>
      <c r="K770" s="80">
        <f t="shared" si="1"/>
        <v>17</v>
      </c>
      <c r="L770" s="104">
        <v>17</v>
      </c>
      <c r="M770" s="104">
        <v>0</v>
      </c>
      <c r="N770" s="104">
        <v>150</v>
      </c>
      <c r="O770" s="104">
        <v>32</v>
      </c>
      <c r="P770" s="104">
        <v>314</v>
      </c>
      <c r="Q770" s="104">
        <v>75</v>
      </c>
      <c r="R770" s="104">
        <v>764</v>
      </c>
      <c r="S770" s="104">
        <v>131</v>
      </c>
      <c r="T770" s="77"/>
      <c r="U770" s="77"/>
      <c r="V770" s="77"/>
      <c r="W770" s="77"/>
      <c r="X770" s="77"/>
    </row>
    <row r="771" spans="1:24" ht="12.75" customHeight="1" x14ac:dyDescent="0.15">
      <c r="A771" s="77" t="s">
        <v>271</v>
      </c>
      <c r="B771" s="77" t="s">
        <v>269</v>
      </c>
      <c r="C771" s="77" t="s">
        <v>83</v>
      </c>
      <c r="D771" s="103">
        <v>2015</v>
      </c>
      <c r="E771" s="77" t="s">
        <v>1598</v>
      </c>
      <c r="F771" s="104">
        <v>174</v>
      </c>
      <c r="G771" s="105">
        <f t="shared" si="0"/>
        <v>27</v>
      </c>
      <c r="H771" s="104">
        <v>27</v>
      </c>
      <c r="I771" s="104">
        <v>0</v>
      </c>
      <c r="J771" s="104">
        <v>126</v>
      </c>
      <c r="K771" s="80">
        <f t="shared" si="1"/>
        <v>20</v>
      </c>
      <c r="L771" s="104">
        <v>20</v>
      </c>
      <c r="M771" s="104">
        <v>0</v>
      </c>
      <c r="N771" s="104">
        <v>150</v>
      </c>
      <c r="O771" s="104">
        <v>29</v>
      </c>
      <c r="P771" s="104">
        <v>314</v>
      </c>
      <c r="Q771" s="104">
        <v>70</v>
      </c>
      <c r="R771" s="104">
        <v>764</v>
      </c>
      <c r="S771" s="104">
        <v>146</v>
      </c>
      <c r="T771" s="77"/>
      <c r="U771" s="77"/>
      <c r="V771" s="77"/>
      <c r="W771" s="77"/>
      <c r="X771" s="77"/>
    </row>
    <row r="772" spans="1:24" ht="12.75" customHeight="1" x14ac:dyDescent="0.15">
      <c r="A772" s="77" t="s">
        <v>271</v>
      </c>
      <c r="B772" s="77" t="s">
        <v>269</v>
      </c>
      <c r="C772" s="77" t="s">
        <v>83</v>
      </c>
      <c r="D772" s="103">
        <v>2016</v>
      </c>
      <c r="E772" s="77" t="s">
        <v>1598</v>
      </c>
      <c r="F772" s="104">
        <v>174</v>
      </c>
      <c r="G772" s="105">
        <f t="shared" si="0"/>
        <v>7</v>
      </c>
      <c r="H772" s="104">
        <v>7</v>
      </c>
      <c r="I772" s="104">
        <v>0</v>
      </c>
      <c r="J772" s="104">
        <v>126</v>
      </c>
      <c r="K772" s="80">
        <f t="shared" si="1"/>
        <v>18</v>
      </c>
      <c r="L772" s="104">
        <v>18</v>
      </c>
      <c r="M772" s="104">
        <v>0</v>
      </c>
      <c r="N772" s="104">
        <v>150</v>
      </c>
      <c r="O772" s="104">
        <v>22</v>
      </c>
      <c r="P772" s="104">
        <v>314</v>
      </c>
      <c r="Q772" s="104">
        <v>54</v>
      </c>
      <c r="R772" s="104">
        <v>764</v>
      </c>
      <c r="S772" s="104">
        <v>101</v>
      </c>
      <c r="T772" s="77"/>
      <c r="U772" s="77"/>
      <c r="V772" s="77"/>
      <c r="W772" s="77"/>
      <c r="X772" s="77"/>
    </row>
    <row r="773" spans="1:24" ht="12.75" customHeight="1" x14ac:dyDescent="0.15">
      <c r="A773" s="77" t="s">
        <v>271</v>
      </c>
      <c r="B773" s="77" t="s">
        <v>269</v>
      </c>
      <c r="C773" s="77" t="s">
        <v>83</v>
      </c>
      <c r="D773" s="103">
        <v>2017</v>
      </c>
      <c r="E773" s="77" t="s">
        <v>1598</v>
      </c>
      <c r="F773" s="104">
        <v>174</v>
      </c>
      <c r="G773" s="105">
        <f t="shared" si="0"/>
        <v>8</v>
      </c>
      <c r="H773" s="104">
        <v>0</v>
      </c>
      <c r="I773" s="104">
        <v>8</v>
      </c>
      <c r="J773" s="104">
        <v>126</v>
      </c>
      <c r="K773" s="80">
        <f t="shared" si="1"/>
        <v>18</v>
      </c>
      <c r="L773" s="104">
        <v>0</v>
      </c>
      <c r="M773" s="104">
        <v>18</v>
      </c>
      <c r="N773" s="104">
        <v>150</v>
      </c>
      <c r="O773" s="104">
        <v>27</v>
      </c>
      <c r="P773" s="104">
        <v>314</v>
      </c>
      <c r="Q773" s="104">
        <v>60</v>
      </c>
      <c r="R773" s="104">
        <v>764</v>
      </c>
      <c r="S773" s="104">
        <v>113</v>
      </c>
      <c r="T773" s="77"/>
      <c r="U773" s="77"/>
      <c r="V773" s="77"/>
      <c r="W773" s="77"/>
      <c r="X773" s="77"/>
    </row>
    <row r="774" spans="1:24" ht="12.75" customHeight="1" x14ac:dyDescent="0.15">
      <c r="A774" s="77" t="s">
        <v>76</v>
      </c>
      <c r="B774" s="77" t="s">
        <v>66</v>
      </c>
      <c r="C774" s="77" t="s">
        <v>67</v>
      </c>
      <c r="D774" s="103">
        <v>2014</v>
      </c>
      <c r="E774" s="77" t="s">
        <v>1598</v>
      </c>
      <c r="F774" s="104">
        <v>330</v>
      </c>
      <c r="G774" s="105">
        <f t="shared" si="0"/>
        <v>0</v>
      </c>
      <c r="H774" s="104">
        <v>0</v>
      </c>
      <c r="I774" s="104">
        <v>0</v>
      </c>
      <c r="J774" s="104">
        <v>167</v>
      </c>
      <c r="K774" s="80">
        <f t="shared" si="1"/>
        <v>0</v>
      </c>
      <c r="L774" s="104">
        <v>0</v>
      </c>
      <c r="M774" s="104">
        <v>0</v>
      </c>
      <c r="N774" s="104">
        <v>158</v>
      </c>
      <c r="O774" s="104">
        <v>0</v>
      </c>
      <c r="P774" s="104">
        <v>423</v>
      </c>
      <c r="Q774" s="104">
        <v>14</v>
      </c>
      <c r="R774" s="104">
        <v>1078</v>
      </c>
      <c r="S774" s="104">
        <v>14</v>
      </c>
      <c r="T774" s="77"/>
      <c r="U774" s="77"/>
      <c r="V774" s="77"/>
      <c r="W774" s="77"/>
      <c r="X774" s="77"/>
    </row>
    <row r="775" spans="1:24" ht="12.75" customHeight="1" x14ac:dyDescent="0.15">
      <c r="A775" s="77" t="s">
        <v>76</v>
      </c>
      <c r="B775" s="77" t="s">
        <v>66</v>
      </c>
      <c r="C775" s="77" t="s">
        <v>67</v>
      </c>
      <c r="D775" s="103">
        <v>2015</v>
      </c>
      <c r="E775" s="77" t="s">
        <v>1598</v>
      </c>
      <c r="F775" s="104">
        <v>330</v>
      </c>
      <c r="G775" s="105">
        <f t="shared" si="0"/>
        <v>0</v>
      </c>
      <c r="H775" s="104">
        <v>0</v>
      </c>
      <c r="I775" s="104">
        <v>0</v>
      </c>
      <c r="J775" s="104">
        <v>167</v>
      </c>
      <c r="K775" s="80">
        <f t="shared" si="1"/>
        <v>0</v>
      </c>
      <c r="L775" s="104">
        <v>0</v>
      </c>
      <c r="M775" s="104">
        <v>0</v>
      </c>
      <c r="N775" s="104">
        <v>158</v>
      </c>
      <c r="O775" s="104">
        <v>36</v>
      </c>
      <c r="P775" s="104">
        <v>423</v>
      </c>
      <c r="Q775" s="104">
        <v>40</v>
      </c>
      <c r="R775" s="104">
        <v>1078</v>
      </c>
      <c r="S775" s="104">
        <v>76</v>
      </c>
      <c r="T775" s="77"/>
      <c r="U775" s="77"/>
      <c r="V775" s="77"/>
      <c r="W775" s="77"/>
      <c r="X775" s="77"/>
    </row>
    <row r="776" spans="1:24" ht="12.75" customHeight="1" x14ac:dyDescent="0.15">
      <c r="A776" s="77" t="s">
        <v>76</v>
      </c>
      <c r="B776" s="77" t="s">
        <v>66</v>
      </c>
      <c r="C776" s="77" t="s">
        <v>67</v>
      </c>
      <c r="D776" s="103">
        <v>2016</v>
      </c>
      <c r="E776" s="77" t="s">
        <v>1598</v>
      </c>
      <c r="F776" s="104">
        <v>330</v>
      </c>
      <c r="G776" s="105">
        <f t="shared" si="0"/>
        <v>0</v>
      </c>
      <c r="H776" s="104">
        <v>0</v>
      </c>
      <c r="I776" s="104">
        <v>0</v>
      </c>
      <c r="J776" s="104">
        <v>167</v>
      </c>
      <c r="K776" s="80">
        <f t="shared" si="1"/>
        <v>0</v>
      </c>
      <c r="L776" s="104">
        <v>0</v>
      </c>
      <c r="M776" s="104">
        <v>0</v>
      </c>
      <c r="N776" s="104">
        <v>158</v>
      </c>
      <c r="O776" s="104">
        <v>0</v>
      </c>
      <c r="P776" s="104">
        <v>423</v>
      </c>
      <c r="Q776" s="104">
        <v>0</v>
      </c>
      <c r="R776" s="104">
        <v>1078</v>
      </c>
      <c r="S776" s="104">
        <v>0</v>
      </c>
      <c r="T776" s="77"/>
      <c r="U776" s="77"/>
      <c r="V776" s="77"/>
      <c r="W776" s="77"/>
      <c r="X776" s="77"/>
    </row>
    <row r="777" spans="1:24" ht="12.75" customHeight="1" x14ac:dyDescent="0.15">
      <c r="A777" s="77" t="s">
        <v>294</v>
      </c>
      <c r="B777" s="77" t="s">
        <v>273</v>
      </c>
      <c r="C777" s="77" t="s">
        <v>144</v>
      </c>
      <c r="D777" s="103">
        <v>2014</v>
      </c>
      <c r="E777" s="77" t="s">
        <v>1598</v>
      </c>
      <c r="F777" s="104">
        <v>1</v>
      </c>
      <c r="G777" s="105">
        <f t="shared" si="0"/>
        <v>0</v>
      </c>
      <c r="H777" s="104">
        <v>0</v>
      </c>
      <c r="I777" s="104">
        <v>0</v>
      </c>
      <c r="J777" s="104">
        <v>1</v>
      </c>
      <c r="K777" s="80">
        <f t="shared" si="1"/>
        <v>0</v>
      </c>
      <c r="L777" s="104">
        <v>0</v>
      </c>
      <c r="M777" s="104">
        <v>0</v>
      </c>
      <c r="N777" s="104">
        <v>1</v>
      </c>
      <c r="O777" s="104">
        <v>0</v>
      </c>
      <c r="P777" s="104">
        <v>2</v>
      </c>
      <c r="Q777" s="104">
        <v>115</v>
      </c>
      <c r="R777" s="104">
        <v>5</v>
      </c>
      <c r="S777" s="104">
        <v>115</v>
      </c>
      <c r="T777" s="77"/>
      <c r="U777" s="77"/>
      <c r="V777" s="77"/>
      <c r="W777" s="77"/>
      <c r="X777" s="77"/>
    </row>
    <row r="778" spans="1:24" ht="12.75" customHeight="1" x14ac:dyDescent="0.15">
      <c r="A778" s="77" t="s">
        <v>294</v>
      </c>
      <c r="B778" s="77" t="s">
        <v>273</v>
      </c>
      <c r="C778" s="77" t="s">
        <v>144</v>
      </c>
      <c r="D778" s="103">
        <v>2015</v>
      </c>
      <c r="E778" s="77" t="s">
        <v>1598</v>
      </c>
      <c r="F778" s="104">
        <v>1</v>
      </c>
      <c r="G778" s="105">
        <f t="shared" si="0"/>
        <v>0</v>
      </c>
      <c r="H778" s="104">
        <v>0</v>
      </c>
      <c r="I778" s="104">
        <v>0</v>
      </c>
      <c r="J778" s="104">
        <v>1</v>
      </c>
      <c r="K778" s="80">
        <f t="shared" si="1"/>
        <v>0</v>
      </c>
      <c r="L778" s="104">
        <v>0</v>
      </c>
      <c r="M778" s="104">
        <v>0</v>
      </c>
      <c r="N778" s="104">
        <v>1</v>
      </c>
      <c r="O778" s="104">
        <v>0</v>
      </c>
      <c r="P778" s="104">
        <v>2</v>
      </c>
      <c r="Q778" s="104">
        <v>197</v>
      </c>
      <c r="R778" s="104">
        <v>5</v>
      </c>
      <c r="S778" s="104">
        <v>197</v>
      </c>
      <c r="T778" s="77"/>
      <c r="U778" s="77"/>
      <c r="V778" s="77"/>
      <c r="W778" s="77"/>
      <c r="X778" s="77"/>
    </row>
    <row r="779" spans="1:24" ht="12.75" customHeight="1" x14ac:dyDescent="0.15">
      <c r="A779" s="77" t="s">
        <v>294</v>
      </c>
      <c r="B779" s="77" t="s">
        <v>273</v>
      </c>
      <c r="C779" s="77" t="s">
        <v>144</v>
      </c>
      <c r="D779" s="103">
        <v>2016</v>
      </c>
      <c r="E779" s="77" t="s">
        <v>1598</v>
      </c>
      <c r="F779" s="104">
        <v>1</v>
      </c>
      <c r="G779" s="105">
        <f t="shared" si="0"/>
        <v>0</v>
      </c>
      <c r="H779" s="104">
        <v>0</v>
      </c>
      <c r="I779" s="104">
        <v>0</v>
      </c>
      <c r="J779" s="104">
        <v>1</v>
      </c>
      <c r="K779" s="80">
        <f t="shared" si="1"/>
        <v>0</v>
      </c>
      <c r="L779" s="104">
        <v>0</v>
      </c>
      <c r="M779" s="104">
        <v>0</v>
      </c>
      <c r="N779" s="104">
        <v>1</v>
      </c>
      <c r="O779" s="104">
        <v>0</v>
      </c>
      <c r="P779" s="104">
        <v>2</v>
      </c>
      <c r="Q779" s="104">
        <v>186</v>
      </c>
      <c r="R779" s="104">
        <v>5</v>
      </c>
      <c r="S779" s="104">
        <v>186</v>
      </c>
      <c r="T779" s="77"/>
      <c r="U779" s="77"/>
      <c r="V779" s="77"/>
      <c r="W779" s="77"/>
      <c r="X779" s="77"/>
    </row>
    <row r="780" spans="1:24" ht="12.75" customHeight="1" x14ac:dyDescent="0.15">
      <c r="A780" s="77" t="s">
        <v>294</v>
      </c>
      <c r="B780" s="77" t="s">
        <v>273</v>
      </c>
      <c r="C780" s="77" t="s">
        <v>144</v>
      </c>
      <c r="D780" s="103">
        <v>2017</v>
      </c>
      <c r="E780" s="77" t="s">
        <v>1598</v>
      </c>
      <c r="F780" s="104">
        <v>1</v>
      </c>
      <c r="G780" s="105">
        <f t="shared" si="0"/>
        <v>0</v>
      </c>
      <c r="H780" s="104">
        <v>0</v>
      </c>
      <c r="I780" s="104">
        <v>0</v>
      </c>
      <c r="J780" s="104">
        <v>1</v>
      </c>
      <c r="K780" s="80">
        <f t="shared" si="1"/>
        <v>0</v>
      </c>
      <c r="L780" s="104">
        <v>0</v>
      </c>
      <c r="M780" s="104">
        <v>0</v>
      </c>
      <c r="N780" s="104">
        <v>1</v>
      </c>
      <c r="O780" s="104">
        <v>0</v>
      </c>
      <c r="P780" s="104">
        <v>2</v>
      </c>
      <c r="Q780" s="104">
        <v>716</v>
      </c>
      <c r="R780" s="104">
        <v>5</v>
      </c>
      <c r="S780" s="104">
        <v>716</v>
      </c>
      <c r="T780" s="77"/>
      <c r="U780" s="77"/>
      <c r="V780" s="77"/>
      <c r="W780" s="77"/>
      <c r="X780" s="77"/>
    </row>
    <row r="781" spans="1:24" ht="12.75" customHeight="1" x14ac:dyDescent="0.15">
      <c r="A781" s="77" t="s">
        <v>332</v>
      </c>
      <c r="B781" s="77" t="s">
        <v>316</v>
      </c>
      <c r="C781" s="77" t="s">
        <v>144</v>
      </c>
      <c r="D781" s="103">
        <v>2017</v>
      </c>
      <c r="E781" s="77" t="s">
        <v>1598</v>
      </c>
      <c r="F781" s="104">
        <v>103</v>
      </c>
      <c r="G781" s="105">
        <f t="shared" si="0"/>
        <v>0</v>
      </c>
      <c r="H781" s="104">
        <v>0</v>
      </c>
      <c r="I781" s="104">
        <v>0</v>
      </c>
      <c r="J781" s="104">
        <v>102</v>
      </c>
      <c r="K781" s="80">
        <f t="shared" si="1"/>
        <v>0</v>
      </c>
      <c r="L781" s="104">
        <v>0</v>
      </c>
      <c r="M781" s="104">
        <v>0</v>
      </c>
      <c r="N781" s="104">
        <v>136</v>
      </c>
      <c r="O781" s="104">
        <v>0</v>
      </c>
      <c r="P781" s="104">
        <v>151</v>
      </c>
      <c r="Q781" s="104">
        <v>2</v>
      </c>
      <c r="R781" s="104">
        <v>492</v>
      </c>
      <c r="S781" s="104">
        <v>2</v>
      </c>
      <c r="T781" s="77"/>
      <c r="U781" s="77"/>
      <c r="V781" s="77"/>
      <c r="W781" s="77"/>
      <c r="X781" s="77"/>
    </row>
    <row r="782" spans="1:24" ht="12.75" customHeight="1" x14ac:dyDescent="0.15">
      <c r="A782" s="77" t="s">
        <v>205</v>
      </c>
      <c r="B782" s="77" t="s">
        <v>168</v>
      </c>
      <c r="C782" s="77" t="s">
        <v>144</v>
      </c>
      <c r="D782" s="103">
        <v>2014</v>
      </c>
      <c r="E782" s="77" t="s">
        <v>1598</v>
      </c>
      <c r="F782" s="104">
        <v>52</v>
      </c>
      <c r="G782" s="105">
        <f t="shared" si="0"/>
        <v>0</v>
      </c>
      <c r="H782" s="104">
        <v>0</v>
      </c>
      <c r="I782" s="104">
        <v>0</v>
      </c>
      <c r="J782" s="104">
        <v>31</v>
      </c>
      <c r="K782" s="80">
        <f t="shared" si="1"/>
        <v>0</v>
      </c>
      <c r="L782" s="104">
        <v>0</v>
      </c>
      <c r="M782" s="104">
        <v>0</v>
      </c>
      <c r="N782" s="104">
        <v>33</v>
      </c>
      <c r="O782" s="104">
        <v>0</v>
      </c>
      <c r="P782" s="104">
        <v>85</v>
      </c>
      <c r="Q782" s="104">
        <v>2</v>
      </c>
      <c r="R782" s="104">
        <v>201</v>
      </c>
      <c r="S782" s="104">
        <v>2</v>
      </c>
      <c r="T782" s="77"/>
      <c r="U782" s="77"/>
      <c r="V782" s="77"/>
      <c r="W782" s="77"/>
      <c r="X782" s="77"/>
    </row>
    <row r="783" spans="1:24" ht="12.75" customHeight="1" x14ac:dyDescent="0.15">
      <c r="A783" s="77" t="s">
        <v>205</v>
      </c>
      <c r="B783" s="77" t="s">
        <v>168</v>
      </c>
      <c r="C783" s="77" t="s">
        <v>144</v>
      </c>
      <c r="D783" s="103">
        <v>2015</v>
      </c>
      <c r="E783" s="77" t="s">
        <v>1598</v>
      </c>
      <c r="F783" s="104">
        <v>52</v>
      </c>
      <c r="G783" s="105">
        <f t="shared" si="0"/>
        <v>0</v>
      </c>
      <c r="H783" s="104">
        <v>0</v>
      </c>
      <c r="I783" s="104">
        <v>0</v>
      </c>
      <c r="J783" s="104">
        <v>31</v>
      </c>
      <c r="K783" s="80">
        <f t="shared" si="1"/>
        <v>0</v>
      </c>
      <c r="L783" s="104">
        <v>0</v>
      </c>
      <c r="M783" s="104">
        <v>0</v>
      </c>
      <c r="N783" s="104">
        <v>33</v>
      </c>
      <c r="O783" s="104">
        <v>0</v>
      </c>
      <c r="P783" s="104">
        <v>85</v>
      </c>
      <c r="Q783" s="104">
        <v>4</v>
      </c>
      <c r="R783" s="104">
        <v>201</v>
      </c>
      <c r="S783" s="104">
        <v>4</v>
      </c>
      <c r="T783" s="77"/>
      <c r="U783" s="77"/>
      <c r="V783" s="77"/>
      <c r="W783" s="77"/>
      <c r="X783" s="77"/>
    </row>
    <row r="784" spans="1:24" ht="12.75" customHeight="1" x14ac:dyDescent="0.15">
      <c r="A784" s="77" t="s">
        <v>205</v>
      </c>
      <c r="B784" s="77" t="s">
        <v>168</v>
      </c>
      <c r="C784" s="77" t="s">
        <v>144</v>
      </c>
      <c r="D784" s="103">
        <v>2016</v>
      </c>
      <c r="E784" s="77" t="s">
        <v>1598</v>
      </c>
      <c r="F784" s="104">
        <v>52</v>
      </c>
      <c r="G784" s="105">
        <f t="shared" si="0"/>
        <v>0</v>
      </c>
      <c r="H784" s="104">
        <v>0</v>
      </c>
      <c r="I784" s="104">
        <v>0</v>
      </c>
      <c r="J784" s="104">
        <v>31</v>
      </c>
      <c r="K784" s="80">
        <f t="shared" si="1"/>
        <v>0</v>
      </c>
      <c r="L784" s="104">
        <v>0</v>
      </c>
      <c r="M784" s="104">
        <v>0</v>
      </c>
      <c r="N784" s="104">
        <v>33</v>
      </c>
      <c r="O784" s="104">
        <v>8</v>
      </c>
      <c r="P784" s="104">
        <v>85</v>
      </c>
      <c r="Q784" s="104">
        <v>5</v>
      </c>
      <c r="R784" s="104">
        <v>201</v>
      </c>
      <c r="S784" s="104">
        <v>13</v>
      </c>
      <c r="T784" s="77"/>
      <c r="U784" s="77"/>
      <c r="V784" s="77"/>
      <c r="W784" s="77"/>
      <c r="X784" s="77"/>
    </row>
    <row r="785" spans="1:24" ht="12.75" customHeight="1" x14ac:dyDescent="0.15">
      <c r="A785" s="77" t="s">
        <v>205</v>
      </c>
      <c r="B785" s="77" t="s">
        <v>168</v>
      </c>
      <c r="C785" s="77" t="s">
        <v>144</v>
      </c>
      <c r="D785" s="103">
        <v>2017</v>
      </c>
      <c r="E785" s="77" t="s">
        <v>1598</v>
      </c>
      <c r="F785" s="104">
        <v>52</v>
      </c>
      <c r="G785" s="105">
        <f t="shared" si="0"/>
        <v>1</v>
      </c>
      <c r="H785" s="104">
        <v>0</v>
      </c>
      <c r="I785" s="104">
        <v>1</v>
      </c>
      <c r="J785" s="104">
        <v>31</v>
      </c>
      <c r="K785" s="80">
        <f t="shared" si="1"/>
        <v>0</v>
      </c>
      <c r="L785" s="104">
        <v>0</v>
      </c>
      <c r="M785" s="104">
        <v>0</v>
      </c>
      <c r="N785" s="104">
        <v>33</v>
      </c>
      <c r="O785" s="104">
        <v>7</v>
      </c>
      <c r="P785" s="104">
        <v>85</v>
      </c>
      <c r="Q785" s="104">
        <v>49</v>
      </c>
      <c r="R785" s="104">
        <v>201</v>
      </c>
      <c r="S785" s="104">
        <v>57</v>
      </c>
      <c r="T785" s="77"/>
      <c r="U785" s="77"/>
      <c r="V785" s="77"/>
      <c r="W785" s="77"/>
      <c r="X785" s="77"/>
    </row>
    <row r="786" spans="1:24" ht="12.75" customHeight="1" x14ac:dyDescent="0.15">
      <c r="A786" s="77" t="s">
        <v>236</v>
      </c>
      <c r="B786" s="77" t="s">
        <v>229</v>
      </c>
      <c r="C786" s="77" t="s">
        <v>67</v>
      </c>
      <c r="D786" s="103">
        <v>2014</v>
      </c>
      <c r="E786" s="77" t="s">
        <v>1598</v>
      </c>
      <c r="F786" s="104">
        <v>111</v>
      </c>
      <c r="G786" s="105">
        <f t="shared" si="0"/>
        <v>1</v>
      </c>
      <c r="H786" s="104">
        <v>1</v>
      </c>
      <c r="I786" s="104">
        <v>0</v>
      </c>
      <c r="J786" s="104">
        <v>65</v>
      </c>
      <c r="K786" s="80">
        <f t="shared" si="1"/>
        <v>10</v>
      </c>
      <c r="L786" s="104">
        <v>10</v>
      </c>
      <c r="M786" s="104">
        <v>0</v>
      </c>
      <c r="N786" s="104">
        <v>72</v>
      </c>
      <c r="O786" s="104">
        <v>1</v>
      </c>
      <c r="P786" s="104">
        <v>167</v>
      </c>
      <c r="Q786" s="104">
        <v>19</v>
      </c>
      <c r="R786" s="104">
        <v>415</v>
      </c>
      <c r="S786" s="104">
        <v>31</v>
      </c>
      <c r="T786" s="77"/>
      <c r="U786" s="77"/>
      <c r="V786" s="77"/>
      <c r="W786" s="77"/>
      <c r="X786" s="77"/>
    </row>
    <row r="787" spans="1:24" ht="12.75" customHeight="1" x14ac:dyDescent="0.15">
      <c r="A787" s="77" t="s">
        <v>236</v>
      </c>
      <c r="B787" s="77" t="s">
        <v>229</v>
      </c>
      <c r="C787" s="77" t="s">
        <v>67</v>
      </c>
      <c r="D787" s="103">
        <v>2015</v>
      </c>
      <c r="E787" s="77" t="s">
        <v>1598</v>
      </c>
      <c r="F787" s="104">
        <v>111</v>
      </c>
      <c r="G787" s="105">
        <f t="shared" si="0"/>
        <v>16</v>
      </c>
      <c r="H787" s="104">
        <v>16</v>
      </c>
      <c r="I787" s="104">
        <v>0</v>
      </c>
      <c r="J787" s="104">
        <v>65</v>
      </c>
      <c r="K787" s="80">
        <f t="shared" si="1"/>
        <v>0</v>
      </c>
      <c r="L787" s="104">
        <v>0</v>
      </c>
      <c r="M787" s="104">
        <v>0</v>
      </c>
      <c r="N787" s="104">
        <v>72</v>
      </c>
      <c r="O787" s="104">
        <v>1</v>
      </c>
      <c r="P787" s="104">
        <v>167</v>
      </c>
      <c r="Q787" s="104">
        <v>15</v>
      </c>
      <c r="R787" s="104">
        <v>415</v>
      </c>
      <c r="S787" s="104">
        <v>32</v>
      </c>
      <c r="T787" s="77"/>
      <c r="U787" s="77"/>
      <c r="V787" s="77"/>
      <c r="W787" s="77"/>
      <c r="X787" s="77"/>
    </row>
    <row r="788" spans="1:24" ht="12.75" customHeight="1" x14ac:dyDescent="0.15">
      <c r="A788" s="77" t="s">
        <v>236</v>
      </c>
      <c r="B788" s="77" t="s">
        <v>229</v>
      </c>
      <c r="C788" s="77" t="s">
        <v>67</v>
      </c>
      <c r="D788" s="103">
        <v>2016</v>
      </c>
      <c r="E788" s="77" t="s">
        <v>1598</v>
      </c>
      <c r="F788" s="104">
        <v>111</v>
      </c>
      <c r="G788" s="105">
        <f t="shared" si="0"/>
        <v>1</v>
      </c>
      <c r="H788" s="104">
        <v>1</v>
      </c>
      <c r="I788" s="104">
        <v>0</v>
      </c>
      <c r="J788" s="104">
        <v>65</v>
      </c>
      <c r="K788" s="80">
        <f t="shared" si="1"/>
        <v>2</v>
      </c>
      <c r="L788" s="104">
        <v>2</v>
      </c>
      <c r="M788" s="104">
        <v>0</v>
      </c>
      <c r="N788" s="104">
        <v>72</v>
      </c>
      <c r="O788" s="104">
        <v>0</v>
      </c>
      <c r="P788" s="104">
        <v>167</v>
      </c>
      <c r="Q788" s="104">
        <v>5</v>
      </c>
      <c r="R788" s="104">
        <v>415</v>
      </c>
      <c r="S788" s="104">
        <v>8</v>
      </c>
      <c r="T788" s="77"/>
      <c r="U788" s="77"/>
      <c r="V788" s="77"/>
      <c r="W788" s="77"/>
      <c r="X788" s="77"/>
    </row>
    <row r="789" spans="1:24" ht="12.75" customHeight="1" x14ac:dyDescent="0.15">
      <c r="A789" s="77" t="s">
        <v>236</v>
      </c>
      <c r="B789" s="77" t="s">
        <v>229</v>
      </c>
      <c r="C789" s="77" t="s">
        <v>67</v>
      </c>
      <c r="D789" s="103">
        <v>2017</v>
      </c>
      <c r="E789" s="77" t="s">
        <v>1598</v>
      </c>
      <c r="F789" s="104">
        <v>111</v>
      </c>
      <c r="G789" s="105">
        <f t="shared" si="0"/>
        <v>2</v>
      </c>
      <c r="H789" s="104">
        <v>0</v>
      </c>
      <c r="I789" s="104">
        <v>2</v>
      </c>
      <c r="J789" s="104">
        <v>65</v>
      </c>
      <c r="K789" s="80">
        <f t="shared" si="1"/>
        <v>1</v>
      </c>
      <c r="L789" s="104">
        <v>0</v>
      </c>
      <c r="M789" s="104">
        <v>1</v>
      </c>
      <c r="N789" s="104">
        <v>72</v>
      </c>
      <c r="O789" s="104">
        <v>0</v>
      </c>
      <c r="P789" s="104">
        <v>167</v>
      </c>
      <c r="Q789" s="104">
        <v>6</v>
      </c>
      <c r="R789" s="104">
        <v>415</v>
      </c>
      <c r="S789" s="104">
        <v>9</v>
      </c>
      <c r="T789" s="77"/>
      <c r="U789" s="77"/>
      <c r="V789" s="77"/>
      <c r="W789" s="77"/>
      <c r="X789" s="77"/>
    </row>
    <row r="790" spans="1:24" ht="12.75" customHeight="1" x14ac:dyDescent="0.15">
      <c r="A790" s="77" t="s">
        <v>585</v>
      </c>
      <c r="B790" s="77" t="s">
        <v>517</v>
      </c>
      <c r="C790" s="77" t="s">
        <v>128</v>
      </c>
      <c r="D790" s="103">
        <v>2016</v>
      </c>
      <c r="E790" s="77" t="s">
        <v>1598</v>
      </c>
      <c r="F790" s="104">
        <v>315</v>
      </c>
      <c r="G790" s="105">
        <f t="shared" si="0"/>
        <v>0</v>
      </c>
      <c r="H790" s="104">
        <v>0</v>
      </c>
      <c r="I790" s="104">
        <v>0</v>
      </c>
      <c r="J790" s="104">
        <v>202</v>
      </c>
      <c r="K790" s="80">
        <f t="shared" si="1"/>
        <v>0</v>
      </c>
      <c r="L790" s="104">
        <v>0</v>
      </c>
      <c r="M790" s="104">
        <v>0</v>
      </c>
      <c r="N790" s="104">
        <v>210</v>
      </c>
      <c r="O790" s="104">
        <v>4</v>
      </c>
      <c r="P790" s="104">
        <v>520</v>
      </c>
      <c r="Q790" s="104">
        <v>101</v>
      </c>
      <c r="R790" s="104">
        <v>1247</v>
      </c>
      <c r="S790" s="104">
        <v>105</v>
      </c>
      <c r="T790" s="77"/>
      <c r="U790" s="77"/>
      <c r="V790" s="77"/>
      <c r="W790" s="77"/>
      <c r="X790" s="77"/>
    </row>
    <row r="791" spans="1:24" ht="12.75" customHeight="1" x14ac:dyDescent="0.15">
      <c r="A791" s="77" t="s">
        <v>585</v>
      </c>
      <c r="B791" s="77" t="s">
        <v>517</v>
      </c>
      <c r="C791" s="77" t="s">
        <v>128</v>
      </c>
      <c r="D791" s="103">
        <v>2017</v>
      </c>
      <c r="E791" s="77" t="s">
        <v>1598</v>
      </c>
      <c r="F791" s="104">
        <v>315</v>
      </c>
      <c r="G791" s="105">
        <f t="shared" si="0"/>
        <v>0</v>
      </c>
      <c r="H791" s="104">
        <v>0</v>
      </c>
      <c r="I791" s="104">
        <v>0</v>
      </c>
      <c r="J791" s="104">
        <v>202</v>
      </c>
      <c r="K791" s="80">
        <f t="shared" si="1"/>
        <v>0</v>
      </c>
      <c r="L791" s="104">
        <v>0</v>
      </c>
      <c r="M791" s="104">
        <v>0</v>
      </c>
      <c r="N791" s="104">
        <v>210</v>
      </c>
      <c r="O791" s="104">
        <v>76</v>
      </c>
      <c r="P791" s="104">
        <v>520</v>
      </c>
      <c r="Q791" s="104">
        <v>34</v>
      </c>
      <c r="R791" s="104">
        <v>1247</v>
      </c>
      <c r="S791" s="104">
        <v>110</v>
      </c>
      <c r="T791" s="77"/>
      <c r="U791" s="77"/>
      <c r="V791" s="77"/>
      <c r="W791" s="77"/>
      <c r="X791" s="77"/>
    </row>
    <row r="792" spans="1:24" ht="12.75" customHeight="1" x14ac:dyDescent="0.15">
      <c r="A792" s="77" t="s">
        <v>77</v>
      </c>
      <c r="B792" s="77" t="s">
        <v>66</v>
      </c>
      <c r="C792" s="77" t="s">
        <v>67</v>
      </c>
      <c r="D792" s="103">
        <v>2015</v>
      </c>
      <c r="E792" s="77" t="s">
        <v>1598</v>
      </c>
      <c r="F792" s="104">
        <v>2059</v>
      </c>
      <c r="G792" s="105">
        <f t="shared" si="0"/>
        <v>98</v>
      </c>
      <c r="H792" s="104">
        <v>98</v>
      </c>
      <c r="I792" s="104">
        <v>0</v>
      </c>
      <c r="J792" s="104">
        <v>2075</v>
      </c>
      <c r="K792" s="80">
        <f t="shared" si="1"/>
        <v>30</v>
      </c>
      <c r="L792" s="104">
        <v>30</v>
      </c>
      <c r="M792" s="104">
        <v>0</v>
      </c>
      <c r="N792" s="104">
        <v>2815</v>
      </c>
      <c r="O792" s="104">
        <v>0</v>
      </c>
      <c r="P792" s="104">
        <v>7816</v>
      </c>
      <c r="Q792" s="104">
        <v>643</v>
      </c>
      <c r="R792" s="104">
        <v>14765</v>
      </c>
      <c r="S792" s="104">
        <v>771</v>
      </c>
      <c r="T792" s="77"/>
      <c r="U792" s="77"/>
      <c r="V792" s="77"/>
      <c r="W792" s="77"/>
      <c r="X792" s="77"/>
    </row>
    <row r="793" spans="1:24" ht="12.75" customHeight="1" x14ac:dyDescent="0.15">
      <c r="A793" s="77" t="s">
        <v>77</v>
      </c>
      <c r="B793" s="77" t="s">
        <v>66</v>
      </c>
      <c r="C793" s="77" t="s">
        <v>67</v>
      </c>
      <c r="D793" s="103">
        <v>2016</v>
      </c>
      <c r="E793" s="77" t="s">
        <v>1598</v>
      </c>
      <c r="F793" s="104">
        <v>2059</v>
      </c>
      <c r="G793" s="105">
        <f t="shared" si="0"/>
        <v>26</v>
      </c>
      <c r="H793" s="104">
        <v>26</v>
      </c>
      <c r="I793" s="104">
        <v>0</v>
      </c>
      <c r="J793" s="104">
        <v>2075</v>
      </c>
      <c r="K793" s="80">
        <f t="shared" si="1"/>
        <v>13</v>
      </c>
      <c r="L793" s="104">
        <v>13</v>
      </c>
      <c r="M793" s="104">
        <v>0</v>
      </c>
      <c r="N793" s="104">
        <v>2815</v>
      </c>
      <c r="O793" s="104">
        <v>0</v>
      </c>
      <c r="P793" s="104">
        <v>7816</v>
      </c>
      <c r="Q793" s="104">
        <v>2082</v>
      </c>
      <c r="R793" s="104">
        <v>14765</v>
      </c>
      <c r="S793" s="104">
        <v>2121</v>
      </c>
      <c r="T793" s="77"/>
      <c r="U793" s="77"/>
      <c r="V793" s="77"/>
      <c r="W793" s="77"/>
      <c r="X793" s="77"/>
    </row>
    <row r="794" spans="1:24" ht="12.75" customHeight="1" x14ac:dyDescent="0.15">
      <c r="A794" s="77" t="s">
        <v>77</v>
      </c>
      <c r="B794" s="77" t="s">
        <v>66</v>
      </c>
      <c r="C794" s="77" t="s">
        <v>67</v>
      </c>
      <c r="D794" s="103">
        <v>2017</v>
      </c>
      <c r="E794" s="77" t="s">
        <v>1598</v>
      </c>
      <c r="F794" s="104">
        <v>2059</v>
      </c>
      <c r="G794" s="105">
        <f t="shared" si="0"/>
        <v>247</v>
      </c>
      <c r="H794" s="104">
        <v>247</v>
      </c>
      <c r="I794" s="104">
        <v>0</v>
      </c>
      <c r="J794" s="104">
        <v>2075</v>
      </c>
      <c r="K794" s="80">
        <f t="shared" si="1"/>
        <v>66</v>
      </c>
      <c r="L794" s="104">
        <v>66</v>
      </c>
      <c r="M794" s="104">
        <v>0</v>
      </c>
      <c r="N794" s="104">
        <v>2815</v>
      </c>
      <c r="O794" s="104">
        <v>11</v>
      </c>
      <c r="P794" s="104">
        <v>7816</v>
      </c>
      <c r="Q794" s="104">
        <v>3960</v>
      </c>
      <c r="R794" s="104">
        <v>14765</v>
      </c>
      <c r="S794" s="104">
        <v>4284</v>
      </c>
      <c r="T794" s="77"/>
      <c r="U794" s="77"/>
      <c r="V794" s="77"/>
      <c r="W794" s="77"/>
      <c r="X794" s="77"/>
    </row>
    <row r="795" spans="1:24" ht="12.75" customHeight="1" x14ac:dyDescent="0.15">
      <c r="A795" s="77" t="s">
        <v>111</v>
      </c>
      <c r="B795" s="77" t="s">
        <v>99</v>
      </c>
      <c r="C795" s="77" t="s">
        <v>67</v>
      </c>
      <c r="D795" s="103">
        <v>2015</v>
      </c>
      <c r="E795" s="77" t="s">
        <v>1598</v>
      </c>
      <c r="F795" s="104">
        <v>297</v>
      </c>
      <c r="G795" s="105">
        <f t="shared" si="0"/>
        <v>0</v>
      </c>
      <c r="H795" s="104">
        <v>0</v>
      </c>
      <c r="I795" s="104">
        <v>0</v>
      </c>
      <c r="J795" s="104">
        <v>163</v>
      </c>
      <c r="K795" s="80">
        <f t="shared" si="1"/>
        <v>0</v>
      </c>
      <c r="L795" s="104">
        <v>0</v>
      </c>
      <c r="M795" s="104">
        <v>0</v>
      </c>
      <c r="N795" s="104">
        <v>142</v>
      </c>
      <c r="O795" s="104">
        <v>70</v>
      </c>
      <c r="P795" s="104">
        <v>446</v>
      </c>
      <c r="Q795" s="104">
        <v>164</v>
      </c>
      <c r="R795" s="104">
        <v>1048</v>
      </c>
      <c r="S795" s="104">
        <v>234</v>
      </c>
      <c r="T795" s="77"/>
      <c r="U795" s="77"/>
      <c r="V795" s="77"/>
      <c r="W795" s="77"/>
      <c r="X795" s="77"/>
    </row>
    <row r="796" spans="1:24" ht="12.75" customHeight="1" x14ac:dyDescent="0.15">
      <c r="A796" s="77" t="s">
        <v>111</v>
      </c>
      <c r="B796" s="77" t="s">
        <v>99</v>
      </c>
      <c r="C796" s="77" t="s">
        <v>67</v>
      </c>
      <c r="D796" s="103">
        <v>2016</v>
      </c>
      <c r="E796" s="77" t="s">
        <v>1598</v>
      </c>
      <c r="F796" s="104">
        <v>297</v>
      </c>
      <c r="G796" s="105">
        <f t="shared" si="0"/>
        <v>0</v>
      </c>
      <c r="H796" s="104">
        <v>0</v>
      </c>
      <c r="I796" s="104">
        <v>0</v>
      </c>
      <c r="J796" s="104">
        <v>163</v>
      </c>
      <c r="K796" s="80">
        <f t="shared" si="1"/>
        <v>0</v>
      </c>
      <c r="L796" s="104">
        <v>0</v>
      </c>
      <c r="M796" s="104">
        <v>0</v>
      </c>
      <c r="N796" s="104">
        <v>142</v>
      </c>
      <c r="O796" s="104">
        <v>88</v>
      </c>
      <c r="P796" s="104">
        <v>446</v>
      </c>
      <c r="Q796" s="104">
        <v>208</v>
      </c>
      <c r="R796" s="104">
        <v>1048</v>
      </c>
      <c r="S796" s="104">
        <v>296</v>
      </c>
      <c r="T796" s="77"/>
      <c r="U796" s="77"/>
      <c r="V796" s="77"/>
      <c r="W796" s="77"/>
      <c r="X796" s="77"/>
    </row>
    <row r="797" spans="1:24" ht="12.75" customHeight="1" x14ac:dyDescent="0.15">
      <c r="A797" s="77" t="s">
        <v>111</v>
      </c>
      <c r="B797" s="77" t="s">
        <v>99</v>
      </c>
      <c r="C797" s="77" t="s">
        <v>67</v>
      </c>
      <c r="D797" s="103">
        <v>2017</v>
      </c>
      <c r="E797" s="77" t="s">
        <v>1598</v>
      </c>
      <c r="F797" s="104">
        <v>297</v>
      </c>
      <c r="G797" s="105">
        <f t="shared" si="0"/>
        <v>8</v>
      </c>
      <c r="H797" s="104">
        <v>8</v>
      </c>
      <c r="I797" s="104">
        <v>0</v>
      </c>
      <c r="J797" s="104">
        <v>163</v>
      </c>
      <c r="K797" s="80">
        <f t="shared" si="1"/>
        <v>66</v>
      </c>
      <c r="L797" s="104">
        <v>66</v>
      </c>
      <c r="M797" s="104">
        <v>0</v>
      </c>
      <c r="N797" s="104">
        <v>142</v>
      </c>
      <c r="O797" s="104">
        <v>51</v>
      </c>
      <c r="P797" s="104">
        <v>446</v>
      </c>
      <c r="Q797" s="104">
        <v>117</v>
      </c>
      <c r="R797" s="104">
        <v>1048</v>
      </c>
      <c r="S797" s="104">
        <v>242</v>
      </c>
      <c r="T797" s="77"/>
      <c r="U797" s="77"/>
      <c r="V797" s="77"/>
      <c r="W797" s="77"/>
      <c r="X797" s="77"/>
    </row>
    <row r="798" spans="1:24" ht="12.75" customHeight="1" x14ac:dyDescent="0.15">
      <c r="A798" s="77" t="s">
        <v>440</v>
      </c>
      <c r="B798" s="77" t="s">
        <v>416</v>
      </c>
      <c r="C798" s="77" t="s">
        <v>417</v>
      </c>
      <c r="D798" s="103">
        <v>2013</v>
      </c>
      <c r="E798" s="77" t="s">
        <v>1598</v>
      </c>
      <c r="F798" s="104">
        <v>1549</v>
      </c>
      <c r="G798" s="105">
        <f t="shared" si="0"/>
        <v>267</v>
      </c>
      <c r="H798" s="104">
        <v>244</v>
      </c>
      <c r="I798" s="104">
        <v>23</v>
      </c>
      <c r="J798" s="104">
        <v>1178</v>
      </c>
      <c r="K798" s="80">
        <f t="shared" si="1"/>
        <v>57</v>
      </c>
      <c r="L798" s="104">
        <v>55</v>
      </c>
      <c r="M798" s="104">
        <v>2</v>
      </c>
      <c r="N798" s="104">
        <v>1090</v>
      </c>
      <c r="O798" s="104">
        <v>102</v>
      </c>
      <c r="P798" s="104">
        <v>2393</v>
      </c>
      <c r="Q798" s="104">
        <v>362</v>
      </c>
      <c r="R798" s="104">
        <v>6210</v>
      </c>
      <c r="S798" s="104">
        <v>788</v>
      </c>
      <c r="T798" s="77"/>
      <c r="U798" s="77"/>
      <c r="V798" s="77"/>
      <c r="W798" s="77"/>
      <c r="X798" s="77"/>
    </row>
    <row r="799" spans="1:24" ht="12.75" customHeight="1" x14ac:dyDescent="0.15">
      <c r="A799" s="77" t="s">
        <v>440</v>
      </c>
      <c r="B799" s="77" t="s">
        <v>416</v>
      </c>
      <c r="C799" s="77" t="s">
        <v>417</v>
      </c>
      <c r="D799" s="103">
        <v>2014</v>
      </c>
      <c r="E799" s="77" t="s">
        <v>1598</v>
      </c>
      <c r="F799" s="104">
        <v>1549</v>
      </c>
      <c r="G799" s="105">
        <f t="shared" si="0"/>
        <v>0</v>
      </c>
      <c r="H799" s="104">
        <v>0</v>
      </c>
      <c r="I799" s="104">
        <v>0</v>
      </c>
      <c r="J799" s="104">
        <v>1178</v>
      </c>
      <c r="K799" s="80">
        <f t="shared" si="1"/>
        <v>0</v>
      </c>
      <c r="L799" s="104">
        <v>0</v>
      </c>
      <c r="M799" s="104">
        <v>0</v>
      </c>
      <c r="N799" s="104">
        <v>1090</v>
      </c>
      <c r="O799" s="104">
        <v>20</v>
      </c>
      <c r="P799" s="104">
        <v>2393</v>
      </c>
      <c r="Q799" s="104">
        <v>92</v>
      </c>
      <c r="R799" s="104">
        <v>6210</v>
      </c>
      <c r="S799" s="104">
        <v>112</v>
      </c>
      <c r="T799" s="77"/>
      <c r="U799" s="77"/>
      <c r="V799" s="77"/>
      <c r="W799" s="77"/>
      <c r="X799" s="77"/>
    </row>
    <row r="800" spans="1:24" ht="12.75" customHeight="1" x14ac:dyDescent="0.15">
      <c r="A800" s="77" t="s">
        <v>440</v>
      </c>
      <c r="B800" s="77" t="s">
        <v>416</v>
      </c>
      <c r="C800" s="77" t="s">
        <v>417</v>
      </c>
      <c r="D800" s="103">
        <v>2015</v>
      </c>
      <c r="E800" s="77" t="s">
        <v>1598</v>
      </c>
      <c r="F800" s="104">
        <v>1549</v>
      </c>
      <c r="G800" s="105">
        <f t="shared" si="0"/>
        <v>0</v>
      </c>
      <c r="H800" s="104">
        <v>0</v>
      </c>
      <c r="I800" s="104">
        <v>0</v>
      </c>
      <c r="J800" s="104">
        <v>1178</v>
      </c>
      <c r="K800" s="80">
        <f t="shared" si="1"/>
        <v>0</v>
      </c>
      <c r="L800" s="104">
        <v>0</v>
      </c>
      <c r="M800" s="104">
        <v>0</v>
      </c>
      <c r="N800" s="104">
        <v>1090</v>
      </c>
      <c r="O800" s="104">
        <v>27</v>
      </c>
      <c r="P800" s="104">
        <v>2393</v>
      </c>
      <c r="Q800" s="104">
        <v>73</v>
      </c>
      <c r="R800" s="104">
        <v>6210</v>
      </c>
      <c r="S800" s="104">
        <v>100</v>
      </c>
      <c r="T800" s="77"/>
      <c r="U800" s="77"/>
      <c r="V800" s="77"/>
      <c r="W800" s="77"/>
      <c r="X800" s="77"/>
    </row>
    <row r="801" spans="1:24" ht="12.75" customHeight="1" x14ac:dyDescent="0.15">
      <c r="A801" s="77" t="s">
        <v>440</v>
      </c>
      <c r="B801" s="77" t="s">
        <v>416</v>
      </c>
      <c r="C801" s="77" t="s">
        <v>417</v>
      </c>
      <c r="D801" s="103">
        <v>2017</v>
      </c>
      <c r="E801" s="77" t="s">
        <v>1598</v>
      </c>
      <c r="F801" s="104">
        <v>1549</v>
      </c>
      <c r="G801" s="105">
        <f t="shared" si="0"/>
        <v>43</v>
      </c>
      <c r="H801" s="104">
        <v>43</v>
      </c>
      <c r="I801" s="104">
        <v>0</v>
      </c>
      <c r="J801" s="104">
        <v>1178</v>
      </c>
      <c r="K801" s="80">
        <f t="shared" si="1"/>
        <v>117</v>
      </c>
      <c r="L801" s="104">
        <v>117</v>
      </c>
      <c r="M801" s="104">
        <v>0</v>
      </c>
      <c r="N801" s="104">
        <v>1090</v>
      </c>
      <c r="O801" s="104">
        <v>0</v>
      </c>
      <c r="P801" s="104">
        <v>2393</v>
      </c>
      <c r="Q801" s="104">
        <v>39</v>
      </c>
      <c r="R801" s="104">
        <v>6210</v>
      </c>
      <c r="S801" s="104">
        <v>199</v>
      </c>
      <c r="T801" s="77"/>
      <c r="U801" s="77"/>
      <c r="V801" s="77"/>
      <c r="W801" s="77"/>
      <c r="X801" s="77"/>
    </row>
    <row r="802" spans="1:24" ht="12.75" customHeight="1" x14ac:dyDescent="0.15">
      <c r="A802" s="77" t="s">
        <v>613</v>
      </c>
      <c r="B802" s="77" t="s">
        <v>502</v>
      </c>
      <c r="C802" s="77" t="s">
        <v>144</v>
      </c>
      <c r="D802" s="103">
        <v>2015</v>
      </c>
      <c r="E802" s="77" t="s">
        <v>1598</v>
      </c>
      <c r="F802" s="104">
        <v>87</v>
      </c>
      <c r="G802" s="105">
        <f t="shared" si="0"/>
        <v>0</v>
      </c>
      <c r="H802" s="104">
        <v>0</v>
      </c>
      <c r="I802" s="104">
        <v>0</v>
      </c>
      <c r="J802" s="104">
        <v>59</v>
      </c>
      <c r="K802" s="80">
        <f t="shared" si="1"/>
        <v>0</v>
      </c>
      <c r="L802" s="104">
        <v>0</v>
      </c>
      <c r="M802" s="104">
        <v>0</v>
      </c>
      <c r="N802" s="104">
        <v>70</v>
      </c>
      <c r="O802" s="104">
        <v>3</v>
      </c>
      <c r="P802" s="104">
        <v>155</v>
      </c>
      <c r="Q802" s="104">
        <v>1</v>
      </c>
      <c r="R802" s="104">
        <v>371</v>
      </c>
      <c r="S802" s="104">
        <v>4</v>
      </c>
      <c r="T802" s="77"/>
      <c r="U802" s="77"/>
      <c r="V802" s="77"/>
      <c r="W802" s="77"/>
      <c r="X802" s="77"/>
    </row>
    <row r="803" spans="1:24" ht="12.75" customHeight="1" x14ac:dyDescent="0.15">
      <c r="A803" s="77" t="s">
        <v>613</v>
      </c>
      <c r="B803" s="77" t="s">
        <v>502</v>
      </c>
      <c r="C803" s="77" t="s">
        <v>144</v>
      </c>
      <c r="D803" s="103">
        <v>2016</v>
      </c>
      <c r="E803" s="77" t="s">
        <v>1598</v>
      </c>
      <c r="F803" s="104">
        <v>87</v>
      </c>
      <c r="G803" s="105">
        <f t="shared" si="0"/>
        <v>0</v>
      </c>
      <c r="H803" s="104">
        <v>0</v>
      </c>
      <c r="I803" s="104">
        <v>0</v>
      </c>
      <c r="J803" s="104">
        <v>59</v>
      </c>
      <c r="K803" s="80">
        <f t="shared" si="1"/>
        <v>0</v>
      </c>
      <c r="L803" s="104">
        <v>0</v>
      </c>
      <c r="M803" s="104">
        <v>0</v>
      </c>
      <c r="N803" s="104">
        <v>70</v>
      </c>
      <c r="O803" s="104">
        <v>8</v>
      </c>
      <c r="P803" s="104">
        <v>155</v>
      </c>
      <c r="Q803" s="104">
        <v>0</v>
      </c>
      <c r="R803" s="104">
        <v>371</v>
      </c>
      <c r="S803" s="104">
        <v>8</v>
      </c>
      <c r="T803" s="77"/>
      <c r="U803" s="77"/>
      <c r="V803" s="77"/>
      <c r="W803" s="77"/>
      <c r="X803" s="77"/>
    </row>
    <row r="804" spans="1:24" ht="12.75" customHeight="1" x14ac:dyDescent="0.15">
      <c r="A804" s="77" t="s">
        <v>613</v>
      </c>
      <c r="B804" s="77" t="s">
        <v>502</v>
      </c>
      <c r="C804" s="77" t="s">
        <v>144</v>
      </c>
      <c r="D804" s="103">
        <v>2017</v>
      </c>
      <c r="E804" s="77" t="s">
        <v>1598</v>
      </c>
      <c r="F804" s="104">
        <v>87</v>
      </c>
      <c r="G804" s="105">
        <f t="shared" si="0"/>
        <v>0</v>
      </c>
      <c r="H804" s="104">
        <v>0</v>
      </c>
      <c r="I804" s="104">
        <v>0</v>
      </c>
      <c r="J804" s="104">
        <v>59</v>
      </c>
      <c r="K804" s="80">
        <f t="shared" si="1"/>
        <v>0</v>
      </c>
      <c r="L804" s="104">
        <v>0</v>
      </c>
      <c r="M804" s="104">
        <v>0</v>
      </c>
      <c r="N804" s="104">
        <v>70</v>
      </c>
      <c r="O804" s="104">
        <v>2</v>
      </c>
      <c r="P804" s="104">
        <v>155</v>
      </c>
      <c r="Q804" s="104">
        <v>9</v>
      </c>
      <c r="R804" s="104">
        <v>371</v>
      </c>
      <c r="S804" s="104">
        <v>11</v>
      </c>
      <c r="T804" s="77"/>
      <c r="U804" s="77"/>
      <c r="V804" s="77"/>
      <c r="W804" s="77"/>
      <c r="X804" s="77"/>
    </row>
    <row r="805" spans="1:24" ht="12.75" customHeight="1" x14ac:dyDescent="0.15">
      <c r="A805" s="77" t="s">
        <v>383</v>
      </c>
      <c r="B805" s="77" t="s">
        <v>352</v>
      </c>
      <c r="C805" s="77" t="s">
        <v>144</v>
      </c>
      <c r="D805" s="103">
        <v>2014</v>
      </c>
      <c r="E805" s="77" t="s">
        <v>1598</v>
      </c>
      <c r="F805" s="104">
        <v>2592</v>
      </c>
      <c r="G805" s="105">
        <f t="shared" si="0"/>
        <v>0</v>
      </c>
      <c r="H805" s="104">
        <v>0</v>
      </c>
      <c r="I805" s="104">
        <v>0</v>
      </c>
      <c r="J805" s="104">
        <v>1745</v>
      </c>
      <c r="K805" s="80">
        <f t="shared" si="1"/>
        <v>0</v>
      </c>
      <c r="L805" s="104">
        <v>0</v>
      </c>
      <c r="M805" s="104">
        <v>0</v>
      </c>
      <c r="N805" s="104">
        <v>1977</v>
      </c>
      <c r="O805" s="104">
        <v>364</v>
      </c>
      <c r="P805" s="104">
        <v>4547</v>
      </c>
      <c r="Q805" s="104">
        <v>163</v>
      </c>
      <c r="R805" s="104">
        <v>10861</v>
      </c>
      <c r="S805" s="104">
        <v>527</v>
      </c>
      <c r="T805" s="77"/>
      <c r="U805" s="77"/>
      <c r="V805" s="77"/>
      <c r="W805" s="77"/>
      <c r="X805" s="77"/>
    </row>
    <row r="806" spans="1:24" ht="12.75" customHeight="1" x14ac:dyDescent="0.15">
      <c r="A806" s="77" t="s">
        <v>383</v>
      </c>
      <c r="B806" s="77" t="s">
        <v>352</v>
      </c>
      <c r="C806" s="77" t="s">
        <v>144</v>
      </c>
      <c r="D806" s="103">
        <v>2015</v>
      </c>
      <c r="E806" s="77" t="s">
        <v>1598</v>
      </c>
      <c r="F806" s="104">
        <v>2592</v>
      </c>
      <c r="G806" s="105">
        <f t="shared" si="0"/>
        <v>0</v>
      </c>
      <c r="H806" s="104">
        <v>0</v>
      </c>
      <c r="I806" s="104">
        <v>0</v>
      </c>
      <c r="J806" s="104">
        <v>1745</v>
      </c>
      <c r="K806" s="80">
        <f t="shared" si="1"/>
        <v>0</v>
      </c>
      <c r="L806" s="104">
        <v>0</v>
      </c>
      <c r="M806" s="104">
        <v>0</v>
      </c>
      <c r="N806" s="104">
        <v>1977</v>
      </c>
      <c r="O806" s="104">
        <v>138</v>
      </c>
      <c r="P806" s="104">
        <v>4547</v>
      </c>
      <c r="Q806" s="104">
        <v>420</v>
      </c>
      <c r="R806" s="104">
        <v>10861</v>
      </c>
      <c r="S806" s="104">
        <v>558</v>
      </c>
      <c r="T806" s="77"/>
      <c r="U806" s="77"/>
      <c r="V806" s="77"/>
      <c r="W806" s="77"/>
      <c r="X806" s="77"/>
    </row>
    <row r="807" spans="1:24" ht="12.75" customHeight="1" x14ac:dyDescent="0.15">
      <c r="A807" s="77" t="s">
        <v>383</v>
      </c>
      <c r="B807" s="77" t="s">
        <v>352</v>
      </c>
      <c r="C807" s="77" t="s">
        <v>144</v>
      </c>
      <c r="D807" s="103">
        <v>2016</v>
      </c>
      <c r="E807" s="77" t="s">
        <v>1598</v>
      </c>
      <c r="F807" s="104">
        <v>2592</v>
      </c>
      <c r="G807" s="105">
        <f t="shared" si="0"/>
        <v>0</v>
      </c>
      <c r="H807" s="104">
        <v>0</v>
      </c>
      <c r="I807" s="104">
        <v>0</v>
      </c>
      <c r="J807" s="104">
        <v>1745</v>
      </c>
      <c r="K807" s="80">
        <f t="shared" si="1"/>
        <v>0</v>
      </c>
      <c r="L807" s="104">
        <v>0</v>
      </c>
      <c r="M807" s="104">
        <v>0</v>
      </c>
      <c r="N807" s="104">
        <v>1977</v>
      </c>
      <c r="O807" s="104">
        <v>340</v>
      </c>
      <c r="P807" s="104">
        <v>4547</v>
      </c>
      <c r="Q807" s="104">
        <v>287</v>
      </c>
      <c r="R807" s="104">
        <v>10861</v>
      </c>
      <c r="S807" s="104">
        <v>627</v>
      </c>
      <c r="T807" s="77"/>
      <c r="U807" s="77"/>
      <c r="V807" s="77"/>
      <c r="W807" s="77"/>
      <c r="X807" s="77"/>
    </row>
    <row r="808" spans="1:24" ht="12.75" customHeight="1" x14ac:dyDescent="0.15">
      <c r="A808" s="77" t="s">
        <v>383</v>
      </c>
      <c r="B808" s="77" t="s">
        <v>352</v>
      </c>
      <c r="C808" s="77" t="s">
        <v>144</v>
      </c>
      <c r="D808" s="103">
        <v>2017</v>
      </c>
      <c r="E808" s="77" t="s">
        <v>1598</v>
      </c>
      <c r="F808" s="104">
        <v>2592</v>
      </c>
      <c r="G808" s="105">
        <f t="shared" si="0"/>
        <v>0</v>
      </c>
      <c r="H808" s="104">
        <v>0</v>
      </c>
      <c r="I808" s="104">
        <v>0</v>
      </c>
      <c r="J808" s="104">
        <v>1745</v>
      </c>
      <c r="K808" s="80">
        <f t="shared" si="1"/>
        <v>0</v>
      </c>
      <c r="L808" s="104">
        <v>0</v>
      </c>
      <c r="M808" s="104">
        <v>0</v>
      </c>
      <c r="N808" s="104">
        <v>1977</v>
      </c>
      <c r="O808" s="104">
        <v>520</v>
      </c>
      <c r="P808" s="104">
        <v>4547</v>
      </c>
      <c r="Q808" s="104">
        <v>1136</v>
      </c>
      <c r="R808" s="104">
        <v>10861</v>
      </c>
      <c r="S808" s="104">
        <v>1656</v>
      </c>
      <c r="T808" s="77"/>
      <c r="U808" s="77"/>
      <c r="V808" s="77"/>
      <c r="W808" s="77"/>
      <c r="X808" s="77"/>
    </row>
    <row r="809" spans="1:24" ht="12.75" customHeight="1" x14ac:dyDescent="0.15">
      <c r="A809" s="77" t="s">
        <v>273</v>
      </c>
      <c r="B809" s="77" t="s">
        <v>273</v>
      </c>
      <c r="C809" s="77" t="s">
        <v>144</v>
      </c>
      <c r="D809" s="103">
        <v>2014</v>
      </c>
      <c r="E809" s="77" t="s">
        <v>1598</v>
      </c>
      <c r="F809" s="104">
        <v>83</v>
      </c>
      <c r="G809" s="105">
        <f t="shared" si="0"/>
        <v>0</v>
      </c>
      <c r="H809" s="104">
        <v>0</v>
      </c>
      <c r="I809" s="104">
        <v>0</v>
      </c>
      <c r="J809" s="104">
        <v>59</v>
      </c>
      <c r="K809" s="80">
        <f t="shared" si="1"/>
        <v>0</v>
      </c>
      <c r="L809" s="104">
        <v>0</v>
      </c>
      <c r="M809" s="104">
        <v>0</v>
      </c>
      <c r="N809" s="104">
        <v>66</v>
      </c>
      <c r="O809" s="104">
        <v>1</v>
      </c>
      <c r="P809" s="104">
        <v>155</v>
      </c>
      <c r="Q809" s="104">
        <v>1</v>
      </c>
      <c r="R809" s="104">
        <v>363</v>
      </c>
      <c r="S809" s="104">
        <v>2</v>
      </c>
      <c r="T809" s="77"/>
      <c r="U809" s="77"/>
      <c r="V809" s="77"/>
      <c r="W809" s="77"/>
      <c r="X809" s="77"/>
    </row>
    <row r="810" spans="1:24" ht="12.75" customHeight="1" x14ac:dyDescent="0.15">
      <c r="A810" s="77" t="s">
        <v>273</v>
      </c>
      <c r="B810" s="77" t="s">
        <v>273</v>
      </c>
      <c r="C810" s="77" t="s">
        <v>144</v>
      </c>
      <c r="D810" s="103">
        <v>2015</v>
      </c>
      <c r="E810" s="77" t="s">
        <v>1598</v>
      </c>
      <c r="F810" s="104">
        <v>83</v>
      </c>
      <c r="G810" s="105">
        <f t="shared" si="0"/>
        <v>0</v>
      </c>
      <c r="H810" s="104">
        <v>0</v>
      </c>
      <c r="I810" s="104">
        <v>0</v>
      </c>
      <c r="J810" s="104">
        <v>59</v>
      </c>
      <c r="K810" s="80">
        <f t="shared" si="1"/>
        <v>1</v>
      </c>
      <c r="L810" s="104">
        <v>1</v>
      </c>
      <c r="M810" s="104">
        <v>0</v>
      </c>
      <c r="N810" s="104">
        <v>66</v>
      </c>
      <c r="O810" s="104">
        <v>7</v>
      </c>
      <c r="P810" s="104">
        <v>155</v>
      </c>
      <c r="Q810" s="104">
        <v>1</v>
      </c>
      <c r="R810" s="104">
        <v>363</v>
      </c>
      <c r="S810" s="104">
        <v>9</v>
      </c>
      <c r="T810" s="77"/>
      <c r="U810" s="77"/>
      <c r="V810" s="77"/>
      <c r="W810" s="77"/>
      <c r="X810" s="77"/>
    </row>
    <row r="811" spans="1:24" ht="12.75" customHeight="1" x14ac:dyDescent="0.15">
      <c r="A811" s="77" t="s">
        <v>273</v>
      </c>
      <c r="B811" s="77" t="s">
        <v>273</v>
      </c>
      <c r="C811" s="77" t="s">
        <v>144</v>
      </c>
      <c r="D811" s="103">
        <v>2016</v>
      </c>
      <c r="E811" s="77" t="s">
        <v>1598</v>
      </c>
      <c r="F811" s="104">
        <v>83</v>
      </c>
      <c r="G811" s="105">
        <f t="shared" si="0"/>
        <v>0</v>
      </c>
      <c r="H811" s="104">
        <v>0</v>
      </c>
      <c r="I811" s="104">
        <v>0</v>
      </c>
      <c r="J811" s="104">
        <v>59</v>
      </c>
      <c r="K811" s="80">
        <f t="shared" si="1"/>
        <v>0</v>
      </c>
      <c r="L811" s="104">
        <v>0</v>
      </c>
      <c r="M811" s="104">
        <v>0</v>
      </c>
      <c r="N811" s="104">
        <v>66</v>
      </c>
      <c r="O811" s="104">
        <v>0</v>
      </c>
      <c r="P811" s="104">
        <v>155</v>
      </c>
      <c r="Q811" s="104">
        <v>5</v>
      </c>
      <c r="R811" s="104">
        <v>363</v>
      </c>
      <c r="S811" s="104">
        <v>5</v>
      </c>
      <c r="T811" s="77"/>
      <c r="U811" s="77"/>
      <c r="V811" s="77"/>
      <c r="W811" s="77"/>
      <c r="X811" s="77"/>
    </row>
    <row r="812" spans="1:24" ht="12.75" customHeight="1" x14ac:dyDescent="0.15">
      <c r="A812" s="77" t="s">
        <v>295</v>
      </c>
      <c r="B812" s="77" t="s">
        <v>273</v>
      </c>
      <c r="C812" s="77" t="s">
        <v>144</v>
      </c>
      <c r="D812" s="103">
        <v>2014</v>
      </c>
      <c r="E812" s="77" t="s">
        <v>1598</v>
      </c>
      <c r="F812" s="104">
        <v>1240</v>
      </c>
      <c r="G812" s="105">
        <f t="shared" si="0"/>
        <v>0</v>
      </c>
      <c r="H812" s="104">
        <v>0</v>
      </c>
      <c r="I812" s="104">
        <v>0</v>
      </c>
      <c r="J812" s="104">
        <v>879</v>
      </c>
      <c r="K812" s="80">
        <f t="shared" si="1"/>
        <v>0</v>
      </c>
      <c r="L812" s="104">
        <v>0</v>
      </c>
      <c r="M812" s="104">
        <v>0</v>
      </c>
      <c r="N812" s="104">
        <v>979</v>
      </c>
      <c r="O812" s="104">
        <v>180</v>
      </c>
      <c r="P812" s="104">
        <v>2174</v>
      </c>
      <c r="Q812" s="104">
        <v>593</v>
      </c>
      <c r="R812" s="104">
        <v>5272</v>
      </c>
      <c r="S812" s="104">
        <v>773</v>
      </c>
      <c r="T812" s="77"/>
      <c r="U812" s="77"/>
      <c r="V812" s="77"/>
      <c r="W812" s="77"/>
      <c r="X812" s="77"/>
    </row>
    <row r="813" spans="1:24" ht="12.75" customHeight="1" x14ac:dyDescent="0.15">
      <c r="A813" s="77" t="s">
        <v>295</v>
      </c>
      <c r="B813" s="77" t="s">
        <v>273</v>
      </c>
      <c r="C813" s="77" t="s">
        <v>144</v>
      </c>
      <c r="D813" s="103">
        <v>2015</v>
      </c>
      <c r="E813" s="77" t="s">
        <v>1598</v>
      </c>
      <c r="F813" s="104">
        <v>1240</v>
      </c>
      <c r="G813" s="105">
        <f t="shared" si="0"/>
        <v>0</v>
      </c>
      <c r="H813" s="104">
        <v>0</v>
      </c>
      <c r="I813" s="104">
        <v>0</v>
      </c>
      <c r="J813" s="104">
        <v>879</v>
      </c>
      <c r="K813" s="80">
        <f t="shared" si="1"/>
        <v>0</v>
      </c>
      <c r="L813" s="104">
        <v>0</v>
      </c>
      <c r="M813" s="104">
        <v>0</v>
      </c>
      <c r="N813" s="104">
        <v>979</v>
      </c>
      <c r="O813" s="104">
        <v>0</v>
      </c>
      <c r="P813" s="104">
        <v>2174</v>
      </c>
      <c r="Q813" s="104">
        <v>513</v>
      </c>
      <c r="R813" s="104">
        <v>5272</v>
      </c>
      <c r="S813" s="104">
        <v>513</v>
      </c>
      <c r="T813" s="77"/>
      <c r="U813" s="77"/>
      <c r="V813" s="77"/>
      <c r="W813" s="77"/>
      <c r="X813" s="77"/>
    </row>
    <row r="814" spans="1:24" ht="12.75" customHeight="1" x14ac:dyDescent="0.15">
      <c r="A814" s="77" t="s">
        <v>295</v>
      </c>
      <c r="B814" s="77" t="s">
        <v>273</v>
      </c>
      <c r="C814" s="77" t="s">
        <v>144</v>
      </c>
      <c r="D814" s="103">
        <v>2016</v>
      </c>
      <c r="E814" s="77" t="s">
        <v>1598</v>
      </c>
      <c r="F814" s="104">
        <v>1240</v>
      </c>
      <c r="G814" s="105">
        <f t="shared" si="0"/>
        <v>81</v>
      </c>
      <c r="H814" s="104">
        <v>81</v>
      </c>
      <c r="I814" s="104">
        <v>0</v>
      </c>
      <c r="J814" s="104">
        <v>879</v>
      </c>
      <c r="K814" s="80">
        <f t="shared" si="1"/>
        <v>151</v>
      </c>
      <c r="L814" s="104">
        <v>151</v>
      </c>
      <c r="M814" s="104">
        <v>0</v>
      </c>
      <c r="N814" s="104">
        <v>979</v>
      </c>
      <c r="O814" s="104">
        <v>0</v>
      </c>
      <c r="P814" s="104">
        <v>2174</v>
      </c>
      <c r="Q814" s="104">
        <v>780</v>
      </c>
      <c r="R814" s="104">
        <v>5272</v>
      </c>
      <c r="S814" s="104">
        <v>1012</v>
      </c>
      <c r="T814" s="77"/>
      <c r="U814" s="77"/>
      <c r="V814" s="77"/>
      <c r="W814" s="77"/>
      <c r="X814" s="77"/>
    </row>
    <row r="815" spans="1:24" ht="12.75" customHeight="1" x14ac:dyDescent="0.15">
      <c r="A815" s="77" t="s">
        <v>295</v>
      </c>
      <c r="B815" s="77" t="s">
        <v>273</v>
      </c>
      <c r="C815" s="77" t="s">
        <v>144</v>
      </c>
      <c r="D815" s="103">
        <v>2017</v>
      </c>
      <c r="E815" s="77" t="s">
        <v>1598</v>
      </c>
      <c r="F815" s="104">
        <v>1240</v>
      </c>
      <c r="G815" s="105">
        <f t="shared" si="0"/>
        <v>0</v>
      </c>
      <c r="H815" s="104">
        <v>0</v>
      </c>
      <c r="I815" s="104">
        <v>0</v>
      </c>
      <c r="J815" s="104">
        <v>879</v>
      </c>
      <c r="K815" s="80">
        <f t="shared" si="1"/>
        <v>0</v>
      </c>
      <c r="L815" s="104">
        <v>0</v>
      </c>
      <c r="M815" s="104">
        <v>0</v>
      </c>
      <c r="N815" s="104">
        <v>979</v>
      </c>
      <c r="O815" s="104">
        <v>0</v>
      </c>
      <c r="P815" s="104">
        <v>2174</v>
      </c>
      <c r="Q815" s="104">
        <v>1397</v>
      </c>
      <c r="R815" s="104">
        <v>5272</v>
      </c>
      <c r="S815" s="104">
        <v>1397</v>
      </c>
      <c r="T815" s="77"/>
      <c r="U815" s="77"/>
      <c r="V815" s="77"/>
      <c r="W815" s="77"/>
      <c r="X815" s="77"/>
    </row>
    <row r="816" spans="1:24" ht="12.75" customHeight="1" x14ac:dyDescent="0.15">
      <c r="A816" s="77" t="s">
        <v>112</v>
      </c>
      <c r="B816" s="77" t="s">
        <v>99</v>
      </c>
      <c r="C816" s="77" t="s">
        <v>67</v>
      </c>
      <c r="D816" s="103">
        <v>2014</v>
      </c>
      <c r="E816" s="77" t="s">
        <v>1598</v>
      </c>
      <c r="F816" s="104">
        <v>84</v>
      </c>
      <c r="G816" s="105">
        <f t="shared" si="0"/>
        <v>0</v>
      </c>
      <c r="H816" s="104">
        <v>0</v>
      </c>
      <c r="I816" s="104">
        <v>0</v>
      </c>
      <c r="J816" s="104">
        <v>47</v>
      </c>
      <c r="K816" s="80">
        <f t="shared" si="1"/>
        <v>0</v>
      </c>
      <c r="L816" s="104">
        <v>0</v>
      </c>
      <c r="M816" s="104">
        <v>0</v>
      </c>
      <c r="N816" s="104">
        <v>49</v>
      </c>
      <c r="O816" s="104">
        <v>14</v>
      </c>
      <c r="P816" s="104">
        <v>116</v>
      </c>
      <c r="Q816" s="104">
        <v>41</v>
      </c>
      <c r="R816" s="104">
        <v>296</v>
      </c>
      <c r="S816" s="104">
        <v>55</v>
      </c>
      <c r="T816" s="77"/>
      <c r="U816" s="77"/>
      <c r="V816" s="77"/>
      <c r="W816" s="77"/>
      <c r="X816" s="77"/>
    </row>
    <row r="817" spans="1:24" ht="12.75" customHeight="1" x14ac:dyDescent="0.15">
      <c r="A817" s="77" t="s">
        <v>112</v>
      </c>
      <c r="B817" s="77" t="s">
        <v>99</v>
      </c>
      <c r="C817" s="77" t="s">
        <v>67</v>
      </c>
      <c r="D817" s="103">
        <v>2015</v>
      </c>
      <c r="E817" s="77" t="s">
        <v>1598</v>
      </c>
      <c r="F817" s="104">
        <v>84</v>
      </c>
      <c r="G817" s="105">
        <f t="shared" si="0"/>
        <v>0</v>
      </c>
      <c r="H817" s="104">
        <v>0</v>
      </c>
      <c r="I817" s="104">
        <v>0</v>
      </c>
      <c r="J817" s="104">
        <v>47</v>
      </c>
      <c r="K817" s="80">
        <f t="shared" si="1"/>
        <v>0</v>
      </c>
      <c r="L817" s="104">
        <v>0</v>
      </c>
      <c r="M817" s="104">
        <v>0</v>
      </c>
      <c r="N817" s="104">
        <v>49</v>
      </c>
      <c r="O817" s="104">
        <v>0</v>
      </c>
      <c r="P817" s="104">
        <v>116</v>
      </c>
      <c r="Q817" s="104">
        <v>44</v>
      </c>
      <c r="R817" s="104">
        <v>296</v>
      </c>
      <c r="S817" s="104">
        <v>44</v>
      </c>
      <c r="T817" s="77"/>
      <c r="U817" s="77"/>
      <c r="V817" s="77"/>
      <c r="W817" s="77"/>
      <c r="X817" s="77"/>
    </row>
    <row r="818" spans="1:24" ht="12.75" customHeight="1" x14ac:dyDescent="0.15">
      <c r="A818" s="77" t="s">
        <v>112</v>
      </c>
      <c r="B818" s="77" t="s">
        <v>99</v>
      </c>
      <c r="C818" s="77" t="s">
        <v>67</v>
      </c>
      <c r="D818" s="103">
        <v>2016</v>
      </c>
      <c r="E818" s="77" t="s">
        <v>1598</v>
      </c>
      <c r="F818" s="104">
        <v>84</v>
      </c>
      <c r="G818" s="105">
        <f t="shared" si="0"/>
        <v>0</v>
      </c>
      <c r="H818" s="104">
        <v>0</v>
      </c>
      <c r="I818" s="104">
        <v>0</v>
      </c>
      <c r="J818" s="104">
        <v>47</v>
      </c>
      <c r="K818" s="80">
        <f t="shared" si="1"/>
        <v>0</v>
      </c>
      <c r="L818" s="104">
        <v>0</v>
      </c>
      <c r="M818" s="104">
        <v>0</v>
      </c>
      <c r="N818" s="104">
        <v>49</v>
      </c>
      <c r="O818" s="104">
        <v>2</v>
      </c>
      <c r="P818" s="104">
        <v>116</v>
      </c>
      <c r="Q818" s="104">
        <v>53</v>
      </c>
      <c r="R818" s="104">
        <v>296</v>
      </c>
      <c r="S818" s="104">
        <v>55</v>
      </c>
      <c r="T818" s="77"/>
      <c r="U818" s="77"/>
      <c r="V818" s="77"/>
      <c r="W818" s="77"/>
      <c r="X818" s="77"/>
    </row>
    <row r="819" spans="1:24" ht="12.75" customHeight="1" x14ac:dyDescent="0.15">
      <c r="A819" s="77" t="s">
        <v>112</v>
      </c>
      <c r="B819" s="77" t="s">
        <v>99</v>
      </c>
      <c r="C819" s="77" t="s">
        <v>67</v>
      </c>
      <c r="D819" s="103">
        <v>2017</v>
      </c>
      <c r="E819" s="77" t="s">
        <v>1598</v>
      </c>
      <c r="F819" s="104">
        <v>84</v>
      </c>
      <c r="G819" s="105">
        <f t="shared" si="0"/>
        <v>0</v>
      </c>
      <c r="H819" s="104">
        <v>0</v>
      </c>
      <c r="I819" s="104">
        <v>0</v>
      </c>
      <c r="J819" s="104">
        <v>47</v>
      </c>
      <c r="K819" s="80">
        <f t="shared" si="1"/>
        <v>0</v>
      </c>
      <c r="L819" s="104">
        <v>0</v>
      </c>
      <c r="M819" s="104">
        <v>0</v>
      </c>
      <c r="N819" s="104">
        <v>49</v>
      </c>
      <c r="O819" s="104">
        <v>7</v>
      </c>
      <c r="P819" s="104">
        <v>116</v>
      </c>
      <c r="Q819" s="104">
        <v>37</v>
      </c>
      <c r="R819" s="104">
        <v>296</v>
      </c>
      <c r="S819" s="104">
        <v>44</v>
      </c>
      <c r="T819" s="77"/>
      <c r="U819" s="77"/>
      <c r="V819" s="77"/>
      <c r="W819" s="77"/>
      <c r="X819" s="77"/>
    </row>
    <row r="820" spans="1:24" ht="12.75" customHeight="1" x14ac:dyDescent="0.15">
      <c r="A820" s="77" t="s">
        <v>137</v>
      </c>
      <c r="B820" s="77" t="s">
        <v>136</v>
      </c>
      <c r="C820" s="77" t="s">
        <v>83</v>
      </c>
      <c r="D820" s="103">
        <v>2014</v>
      </c>
      <c r="E820" s="77" t="s">
        <v>1598</v>
      </c>
      <c r="F820" s="104">
        <v>20</v>
      </c>
      <c r="G820" s="105">
        <f t="shared" si="0"/>
        <v>0</v>
      </c>
      <c r="H820" s="104">
        <v>0</v>
      </c>
      <c r="I820" s="104">
        <v>0</v>
      </c>
      <c r="J820" s="104">
        <v>10</v>
      </c>
      <c r="K820" s="80">
        <f t="shared" si="1"/>
        <v>0</v>
      </c>
      <c r="L820" s="104">
        <v>0</v>
      </c>
      <c r="M820" s="104">
        <v>0</v>
      </c>
      <c r="N820" s="104">
        <v>14</v>
      </c>
      <c r="O820" s="104">
        <v>0</v>
      </c>
      <c r="P820" s="104">
        <v>36</v>
      </c>
      <c r="Q820" s="104">
        <v>0</v>
      </c>
      <c r="R820" s="104">
        <v>80</v>
      </c>
      <c r="S820" s="104">
        <v>0</v>
      </c>
      <c r="T820" s="77"/>
      <c r="U820" s="77"/>
      <c r="V820" s="77"/>
      <c r="W820" s="77"/>
      <c r="X820" s="77"/>
    </row>
    <row r="821" spans="1:24" ht="12.75" customHeight="1" x14ac:dyDescent="0.15">
      <c r="A821" s="77" t="s">
        <v>137</v>
      </c>
      <c r="B821" s="77" t="s">
        <v>136</v>
      </c>
      <c r="C821" s="77" t="s">
        <v>83</v>
      </c>
      <c r="D821" s="103">
        <v>2015</v>
      </c>
      <c r="E821" s="77" t="s">
        <v>1598</v>
      </c>
      <c r="F821" s="104">
        <v>20</v>
      </c>
      <c r="G821" s="105">
        <f t="shared" si="0"/>
        <v>0</v>
      </c>
      <c r="H821" s="104">
        <v>0</v>
      </c>
      <c r="I821" s="104">
        <v>0</v>
      </c>
      <c r="J821" s="104">
        <v>10</v>
      </c>
      <c r="K821" s="80">
        <f t="shared" si="1"/>
        <v>0</v>
      </c>
      <c r="L821" s="104">
        <v>0</v>
      </c>
      <c r="M821" s="104">
        <v>0</v>
      </c>
      <c r="N821" s="104">
        <v>14</v>
      </c>
      <c r="O821" s="104">
        <v>10</v>
      </c>
      <c r="P821" s="104">
        <v>36</v>
      </c>
      <c r="Q821" s="104">
        <v>0</v>
      </c>
      <c r="R821" s="104">
        <v>80</v>
      </c>
      <c r="S821" s="104">
        <v>10</v>
      </c>
      <c r="T821" s="77"/>
      <c r="U821" s="77"/>
      <c r="V821" s="77"/>
      <c r="W821" s="77"/>
      <c r="X821" s="77"/>
    </row>
    <row r="822" spans="1:24" ht="12.75" customHeight="1" x14ac:dyDescent="0.15">
      <c r="A822" s="77" t="s">
        <v>137</v>
      </c>
      <c r="B822" s="77" t="s">
        <v>136</v>
      </c>
      <c r="C822" s="77" t="s">
        <v>83</v>
      </c>
      <c r="D822" s="103">
        <v>2016</v>
      </c>
      <c r="E822" s="77" t="s">
        <v>1598</v>
      </c>
      <c r="F822" s="104">
        <v>20</v>
      </c>
      <c r="G822" s="105">
        <f t="shared" si="0"/>
        <v>0</v>
      </c>
      <c r="H822" s="104">
        <v>0</v>
      </c>
      <c r="I822" s="104">
        <v>0</v>
      </c>
      <c r="J822" s="104">
        <v>10</v>
      </c>
      <c r="K822" s="80">
        <f t="shared" si="1"/>
        <v>39</v>
      </c>
      <c r="L822" s="104">
        <v>39</v>
      </c>
      <c r="M822" s="104">
        <v>0</v>
      </c>
      <c r="N822" s="104">
        <v>14</v>
      </c>
      <c r="O822" s="104">
        <v>5</v>
      </c>
      <c r="P822" s="104">
        <v>36</v>
      </c>
      <c r="Q822" s="104">
        <v>0</v>
      </c>
      <c r="R822" s="104">
        <v>80</v>
      </c>
      <c r="S822" s="104">
        <v>44</v>
      </c>
      <c r="T822" s="77"/>
      <c r="U822" s="77"/>
      <c r="V822" s="77"/>
      <c r="W822" s="77"/>
      <c r="X822" s="77"/>
    </row>
    <row r="823" spans="1:24" ht="12.75" customHeight="1" x14ac:dyDescent="0.15">
      <c r="A823" s="77" t="s">
        <v>137</v>
      </c>
      <c r="B823" s="77" t="s">
        <v>136</v>
      </c>
      <c r="C823" s="77" t="s">
        <v>83</v>
      </c>
      <c r="D823" s="103">
        <v>2017</v>
      </c>
      <c r="E823" s="77" t="s">
        <v>1598</v>
      </c>
      <c r="F823" s="104">
        <v>20</v>
      </c>
      <c r="G823" s="105">
        <f t="shared" si="0"/>
        <v>0</v>
      </c>
      <c r="H823" s="104">
        <v>0</v>
      </c>
      <c r="I823" s="104">
        <v>0</v>
      </c>
      <c r="J823" s="104">
        <v>10</v>
      </c>
      <c r="K823" s="80">
        <f t="shared" si="1"/>
        <v>0</v>
      </c>
      <c r="L823" s="104">
        <v>0</v>
      </c>
      <c r="M823" s="104">
        <v>0</v>
      </c>
      <c r="N823" s="104">
        <v>14</v>
      </c>
      <c r="O823" s="104">
        <v>7</v>
      </c>
      <c r="P823" s="104">
        <v>36</v>
      </c>
      <c r="Q823" s="104">
        <v>0</v>
      </c>
      <c r="R823" s="104">
        <v>80</v>
      </c>
      <c r="S823" s="104">
        <v>7</v>
      </c>
      <c r="T823" s="77"/>
      <c r="U823" s="77"/>
      <c r="V823" s="77"/>
      <c r="W823" s="77"/>
      <c r="X823" s="77"/>
    </row>
    <row r="824" spans="1:24" ht="12.75" customHeight="1" x14ac:dyDescent="0.15">
      <c r="A824" s="77" t="s">
        <v>93</v>
      </c>
      <c r="B824" s="77" t="s">
        <v>88</v>
      </c>
      <c r="C824" s="77" t="s">
        <v>89</v>
      </c>
      <c r="D824" s="103">
        <v>2014</v>
      </c>
      <c r="E824" s="77" t="s">
        <v>1598</v>
      </c>
      <c r="F824" s="104">
        <v>419</v>
      </c>
      <c r="G824" s="105">
        <f t="shared" si="0"/>
        <v>0</v>
      </c>
      <c r="H824" s="104">
        <v>0</v>
      </c>
      <c r="I824" s="104">
        <v>0</v>
      </c>
      <c r="J824" s="104">
        <v>284</v>
      </c>
      <c r="K824" s="80">
        <f t="shared" si="1"/>
        <v>57</v>
      </c>
      <c r="L824" s="104">
        <v>50</v>
      </c>
      <c r="M824" s="104">
        <v>7</v>
      </c>
      <c r="N824" s="104">
        <v>306</v>
      </c>
      <c r="O824" s="104">
        <v>0</v>
      </c>
      <c r="P824" s="104">
        <v>784</v>
      </c>
      <c r="Q824" s="104">
        <v>14</v>
      </c>
      <c r="R824" s="104">
        <v>1793</v>
      </c>
      <c r="S824" s="104">
        <v>71</v>
      </c>
      <c r="T824" s="77"/>
      <c r="U824" s="77"/>
      <c r="V824" s="77"/>
      <c r="W824" s="77"/>
      <c r="X824" s="77"/>
    </row>
    <row r="825" spans="1:24" ht="12.75" customHeight="1" x14ac:dyDescent="0.15">
      <c r="A825" s="77" t="s">
        <v>93</v>
      </c>
      <c r="B825" s="77" t="s">
        <v>88</v>
      </c>
      <c r="C825" s="77" t="s">
        <v>89</v>
      </c>
      <c r="D825" s="103">
        <v>2015</v>
      </c>
      <c r="E825" s="77" t="s">
        <v>1598</v>
      </c>
      <c r="F825" s="104">
        <v>419</v>
      </c>
      <c r="G825" s="105">
        <f t="shared" si="0"/>
        <v>2</v>
      </c>
      <c r="H825" s="104">
        <v>0</v>
      </c>
      <c r="I825" s="104">
        <v>2</v>
      </c>
      <c r="J825" s="104">
        <v>284</v>
      </c>
      <c r="K825" s="80">
        <f t="shared" si="1"/>
        <v>4</v>
      </c>
      <c r="L825" s="104">
        <v>0</v>
      </c>
      <c r="M825" s="104">
        <v>4</v>
      </c>
      <c r="N825" s="104">
        <v>306</v>
      </c>
      <c r="O825" s="104">
        <v>0</v>
      </c>
      <c r="P825" s="104">
        <v>784</v>
      </c>
      <c r="Q825" s="104">
        <v>11</v>
      </c>
      <c r="R825" s="104">
        <v>1793</v>
      </c>
      <c r="S825" s="104">
        <v>17</v>
      </c>
      <c r="T825" s="77"/>
      <c r="U825" s="77"/>
      <c r="V825" s="77"/>
      <c r="W825" s="77"/>
      <c r="X825" s="77"/>
    </row>
    <row r="826" spans="1:24" ht="12.75" customHeight="1" x14ac:dyDescent="0.15">
      <c r="A826" s="77" t="s">
        <v>93</v>
      </c>
      <c r="B826" s="77" t="s">
        <v>88</v>
      </c>
      <c r="C826" s="77" t="s">
        <v>89</v>
      </c>
      <c r="D826" s="103">
        <v>2016</v>
      </c>
      <c r="E826" s="77" t="s">
        <v>1598</v>
      </c>
      <c r="F826" s="104">
        <v>419</v>
      </c>
      <c r="G826" s="105">
        <f t="shared" si="0"/>
        <v>8</v>
      </c>
      <c r="H826" s="104">
        <v>0</v>
      </c>
      <c r="I826" s="104">
        <v>8</v>
      </c>
      <c r="J826" s="104">
        <v>284</v>
      </c>
      <c r="K826" s="80">
        <f t="shared" si="1"/>
        <v>6</v>
      </c>
      <c r="L826" s="104">
        <v>0</v>
      </c>
      <c r="M826" s="104">
        <v>6</v>
      </c>
      <c r="N826" s="104">
        <v>306</v>
      </c>
      <c r="O826" s="104">
        <v>0</v>
      </c>
      <c r="P826" s="104">
        <v>784</v>
      </c>
      <c r="Q826" s="104">
        <v>1</v>
      </c>
      <c r="R826" s="104">
        <v>1793</v>
      </c>
      <c r="S826" s="104">
        <v>15</v>
      </c>
      <c r="T826" s="77"/>
      <c r="U826" s="77"/>
      <c r="V826" s="77"/>
      <c r="W826" s="77"/>
      <c r="X826" s="77"/>
    </row>
    <row r="827" spans="1:24" ht="12.75" customHeight="1" x14ac:dyDescent="0.15">
      <c r="A827" s="77" t="s">
        <v>93</v>
      </c>
      <c r="B827" s="77" t="s">
        <v>88</v>
      </c>
      <c r="C827" s="77" t="s">
        <v>89</v>
      </c>
      <c r="D827" s="103">
        <v>2017</v>
      </c>
      <c r="E827" s="77" t="s">
        <v>1598</v>
      </c>
      <c r="F827" s="104">
        <v>419</v>
      </c>
      <c r="G827" s="105">
        <f t="shared" si="0"/>
        <v>0</v>
      </c>
      <c r="H827" s="104">
        <v>0</v>
      </c>
      <c r="I827" s="104">
        <v>0</v>
      </c>
      <c r="J827" s="104">
        <v>284</v>
      </c>
      <c r="K827" s="80">
        <f t="shared" si="1"/>
        <v>0</v>
      </c>
      <c r="L827" s="104">
        <v>0</v>
      </c>
      <c r="M827" s="104">
        <v>0</v>
      </c>
      <c r="N827" s="104">
        <v>306</v>
      </c>
      <c r="O827" s="104">
        <v>0</v>
      </c>
      <c r="P827" s="104">
        <v>784</v>
      </c>
      <c r="Q827" s="104">
        <v>3</v>
      </c>
      <c r="R827" s="104">
        <v>1793</v>
      </c>
      <c r="S827" s="104">
        <v>3</v>
      </c>
      <c r="T827" s="77"/>
      <c r="U827" s="77"/>
      <c r="V827" s="77"/>
      <c r="W827" s="77"/>
      <c r="X827" s="77"/>
    </row>
    <row r="828" spans="1:24" ht="12.75" customHeight="1" x14ac:dyDescent="0.15">
      <c r="A828" s="77" t="s">
        <v>615</v>
      </c>
      <c r="B828" s="77" t="s">
        <v>502</v>
      </c>
      <c r="C828" s="77" t="s">
        <v>144</v>
      </c>
      <c r="D828" s="103">
        <v>2014</v>
      </c>
      <c r="E828" s="77" t="s">
        <v>1598</v>
      </c>
      <c r="F828" s="104">
        <v>844</v>
      </c>
      <c r="G828" s="105">
        <f t="shared" si="0"/>
        <v>48</v>
      </c>
      <c r="H828" s="104">
        <v>48</v>
      </c>
      <c r="I828" s="104">
        <v>0</v>
      </c>
      <c r="J828" s="104">
        <v>1160</v>
      </c>
      <c r="K828" s="80">
        <f t="shared" si="1"/>
        <v>67</v>
      </c>
      <c r="L828" s="104">
        <v>67</v>
      </c>
      <c r="M828" s="104">
        <v>0</v>
      </c>
      <c r="N828" s="104">
        <v>1351</v>
      </c>
      <c r="O828" s="104">
        <v>2</v>
      </c>
      <c r="P828" s="104">
        <v>3102</v>
      </c>
      <c r="Q828" s="104">
        <v>39</v>
      </c>
      <c r="R828" s="104">
        <v>6457</v>
      </c>
      <c r="S828" s="104">
        <v>156</v>
      </c>
      <c r="T828" s="77"/>
      <c r="U828" s="77"/>
      <c r="V828" s="77"/>
      <c r="W828" s="77"/>
      <c r="X828" s="77"/>
    </row>
    <row r="829" spans="1:24" ht="12.75" customHeight="1" x14ac:dyDescent="0.15">
      <c r="A829" s="77" t="s">
        <v>615</v>
      </c>
      <c r="B829" s="77" t="s">
        <v>502</v>
      </c>
      <c r="C829" s="77" t="s">
        <v>144</v>
      </c>
      <c r="D829" s="103">
        <v>2015</v>
      </c>
      <c r="E829" s="77" t="s">
        <v>1598</v>
      </c>
      <c r="F829" s="104">
        <v>844</v>
      </c>
      <c r="G829" s="105">
        <f t="shared" si="0"/>
        <v>0</v>
      </c>
      <c r="H829" s="104">
        <v>0</v>
      </c>
      <c r="I829" s="104">
        <v>0</v>
      </c>
      <c r="J829" s="104">
        <v>1160</v>
      </c>
      <c r="K829" s="80">
        <f t="shared" si="1"/>
        <v>0</v>
      </c>
      <c r="L829" s="104">
        <v>0</v>
      </c>
      <c r="M829" s="104">
        <v>0</v>
      </c>
      <c r="N829" s="104">
        <v>1351</v>
      </c>
      <c r="O829" s="104">
        <v>0</v>
      </c>
      <c r="P829" s="104">
        <v>3102</v>
      </c>
      <c r="Q829" s="104">
        <v>5</v>
      </c>
      <c r="R829" s="104">
        <v>6457</v>
      </c>
      <c r="S829" s="104">
        <v>5</v>
      </c>
      <c r="T829" s="77"/>
      <c r="U829" s="77"/>
      <c r="V829" s="77"/>
      <c r="W829" s="77"/>
      <c r="X829" s="77"/>
    </row>
    <row r="830" spans="1:24" ht="12.75" customHeight="1" x14ac:dyDescent="0.15">
      <c r="A830" s="77" t="s">
        <v>615</v>
      </c>
      <c r="B830" s="77" t="s">
        <v>502</v>
      </c>
      <c r="C830" s="77" t="s">
        <v>144</v>
      </c>
      <c r="D830" s="103">
        <v>2016</v>
      </c>
      <c r="E830" s="77" t="s">
        <v>1598</v>
      </c>
      <c r="F830" s="104">
        <v>844</v>
      </c>
      <c r="G830" s="105">
        <f t="shared" si="0"/>
        <v>50</v>
      </c>
      <c r="H830" s="104">
        <v>50</v>
      </c>
      <c r="I830" s="104">
        <v>0</v>
      </c>
      <c r="J830" s="104">
        <v>1160</v>
      </c>
      <c r="K830" s="80">
        <f t="shared" si="1"/>
        <v>207</v>
      </c>
      <c r="L830" s="104">
        <v>118</v>
      </c>
      <c r="M830" s="104">
        <v>89</v>
      </c>
      <c r="N830" s="104">
        <v>1351</v>
      </c>
      <c r="O830" s="104">
        <v>2</v>
      </c>
      <c r="P830" s="104">
        <v>3102</v>
      </c>
      <c r="Q830" s="104">
        <v>80</v>
      </c>
      <c r="R830" s="104">
        <v>6457</v>
      </c>
      <c r="S830" s="104">
        <v>339</v>
      </c>
      <c r="T830" s="77"/>
      <c r="U830" s="77"/>
      <c r="V830" s="77"/>
      <c r="W830" s="77"/>
      <c r="X830" s="77"/>
    </row>
    <row r="831" spans="1:24" ht="12.75" customHeight="1" x14ac:dyDescent="0.15">
      <c r="A831" s="77" t="s">
        <v>615</v>
      </c>
      <c r="B831" s="77" t="s">
        <v>502</v>
      </c>
      <c r="C831" s="77" t="s">
        <v>144</v>
      </c>
      <c r="D831" s="103">
        <v>2017</v>
      </c>
      <c r="E831" s="77" t="s">
        <v>1598</v>
      </c>
      <c r="F831" s="104">
        <v>844</v>
      </c>
      <c r="G831" s="105">
        <f t="shared" si="0"/>
        <v>30</v>
      </c>
      <c r="H831" s="104">
        <v>30</v>
      </c>
      <c r="I831" s="104">
        <v>0</v>
      </c>
      <c r="J831" s="104">
        <v>1160</v>
      </c>
      <c r="K831" s="80">
        <f t="shared" si="1"/>
        <v>234</v>
      </c>
      <c r="L831" s="104">
        <v>234</v>
      </c>
      <c r="M831" s="104">
        <v>0</v>
      </c>
      <c r="N831" s="104">
        <v>1351</v>
      </c>
      <c r="O831" s="104">
        <v>371</v>
      </c>
      <c r="P831" s="104">
        <v>3102</v>
      </c>
      <c r="Q831" s="104">
        <v>138</v>
      </c>
      <c r="R831" s="104">
        <v>6457</v>
      </c>
      <c r="S831" s="104">
        <v>773</v>
      </c>
      <c r="T831" s="77"/>
      <c r="U831" s="77"/>
      <c r="V831" s="77"/>
      <c r="W831" s="77"/>
      <c r="X831" s="77"/>
    </row>
    <row r="832" spans="1:24" ht="12.75" customHeight="1" x14ac:dyDescent="0.15">
      <c r="A832" s="77" t="s">
        <v>261</v>
      </c>
      <c r="B832" s="77" t="s">
        <v>257</v>
      </c>
      <c r="C832" s="77" t="s">
        <v>128</v>
      </c>
      <c r="D832" s="103">
        <v>2015</v>
      </c>
      <c r="E832" s="77" t="s">
        <v>1598</v>
      </c>
      <c r="F832" s="104">
        <v>28</v>
      </c>
      <c r="G832" s="105">
        <f t="shared" si="0"/>
        <v>0</v>
      </c>
      <c r="H832" s="104">
        <v>0</v>
      </c>
      <c r="I832" s="104">
        <v>0</v>
      </c>
      <c r="J832" s="104">
        <v>18</v>
      </c>
      <c r="K832" s="80">
        <f t="shared" si="1"/>
        <v>0</v>
      </c>
      <c r="L832" s="104">
        <v>0</v>
      </c>
      <c r="M832" s="104">
        <v>0</v>
      </c>
      <c r="N832" s="104">
        <v>21</v>
      </c>
      <c r="O832" s="104">
        <v>0</v>
      </c>
      <c r="P832" s="104">
        <v>48</v>
      </c>
      <c r="Q832" s="104">
        <v>0</v>
      </c>
      <c r="R832" s="104">
        <v>115</v>
      </c>
      <c r="S832" s="104">
        <v>0</v>
      </c>
      <c r="T832" s="77"/>
      <c r="U832" s="77"/>
      <c r="V832" s="77"/>
      <c r="W832" s="77"/>
      <c r="X832" s="77"/>
    </row>
    <row r="833" spans="1:24" ht="12.75" customHeight="1" x14ac:dyDescent="0.15">
      <c r="A833" s="77" t="s">
        <v>261</v>
      </c>
      <c r="B833" s="77" t="s">
        <v>257</v>
      </c>
      <c r="C833" s="77" t="s">
        <v>128</v>
      </c>
      <c r="D833" s="103">
        <v>2016</v>
      </c>
      <c r="E833" s="77" t="s">
        <v>1598</v>
      </c>
      <c r="F833" s="104">
        <v>28</v>
      </c>
      <c r="G833" s="105">
        <f t="shared" si="0"/>
        <v>0</v>
      </c>
      <c r="H833" s="104">
        <v>0</v>
      </c>
      <c r="I833" s="104">
        <v>0</v>
      </c>
      <c r="J833" s="104">
        <v>18</v>
      </c>
      <c r="K833" s="80">
        <f t="shared" si="1"/>
        <v>0</v>
      </c>
      <c r="L833" s="104">
        <v>0</v>
      </c>
      <c r="M833" s="104">
        <v>0</v>
      </c>
      <c r="N833" s="104">
        <v>21</v>
      </c>
      <c r="O833" s="104">
        <v>0</v>
      </c>
      <c r="P833" s="104">
        <v>48</v>
      </c>
      <c r="Q833" s="104">
        <v>4</v>
      </c>
      <c r="R833" s="104">
        <v>115</v>
      </c>
      <c r="S833" s="104">
        <v>4</v>
      </c>
      <c r="T833" s="77"/>
      <c r="U833" s="77"/>
      <c r="V833" s="77"/>
      <c r="W833" s="77"/>
      <c r="X833" s="77"/>
    </row>
    <row r="834" spans="1:24" ht="12.75" customHeight="1" x14ac:dyDescent="0.15">
      <c r="A834" s="77" t="s">
        <v>261</v>
      </c>
      <c r="B834" s="77" t="s">
        <v>257</v>
      </c>
      <c r="C834" s="77" t="s">
        <v>128</v>
      </c>
      <c r="D834" s="103">
        <v>2017</v>
      </c>
      <c r="E834" s="77" t="s">
        <v>1598</v>
      </c>
      <c r="F834" s="104">
        <v>28</v>
      </c>
      <c r="G834" s="105">
        <f t="shared" si="0"/>
        <v>0</v>
      </c>
      <c r="H834" s="104">
        <v>0</v>
      </c>
      <c r="I834" s="104">
        <v>0</v>
      </c>
      <c r="J834" s="104">
        <v>18</v>
      </c>
      <c r="K834" s="80">
        <f t="shared" si="1"/>
        <v>0</v>
      </c>
      <c r="L834" s="104">
        <v>0</v>
      </c>
      <c r="M834" s="104">
        <v>0</v>
      </c>
      <c r="N834" s="104">
        <v>21</v>
      </c>
      <c r="O834" s="104">
        <v>0</v>
      </c>
      <c r="P834" s="104">
        <v>48</v>
      </c>
      <c r="Q834" s="104">
        <v>1</v>
      </c>
      <c r="R834" s="104">
        <v>115</v>
      </c>
      <c r="S834" s="104">
        <v>1</v>
      </c>
      <c r="T834" s="77"/>
      <c r="U834" s="77"/>
      <c r="V834" s="77"/>
      <c r="W834" s="77"/>
      <c r="X834" s="77"/>
    </row>
    <row r="835" spans="1:24" ht="12.75" customHeight="1" x14ac:dyDescent="0.15">
      <c r="A835" s="77" t="s">
        <v>495</v>
      </c>
      <c r="B835" s="77" t="s">
        <v>449</v>
      </c>
      <c r="C835" s="77" t="s">
        <v>67</v>
      </c>
      <c r="D835" s="103">
        <v>2015</v>
      </c>
      <c r="E835" s="77" t="s">
        <v>1598</v>
      </c>
      <c r="F835" s="104">
        <v>121</v>
      </c>
      <c r="G835" s="105">
        <f t="shared" si="0"/>
        <v>0</v>
      </c>
      <c r="H835" s="104">
        <v>0</v>
      </c>
      <c r="I835" s="104">
        <v>0</v>
      </c>
      <c r="J835" s="104">
        <v>68</v>
      </c>
      <c r="K835" s="80">
        <f t="shared" si="1"/>
        <v>0</v>
      </c>
      <c r="L835" s="104">
        <v>0</v>
      </c>
      <c r="M835" s="104">
        <v>0</v>
      </c>
      <c r="N835" s="104">
        <v>70</v>
      </c>
      <c r="O835" s="104">
        <v>1</v>
      </c>
      <c r="P835" s="104">
        <v>154</v>
      </c>
      <c r="Q835" s="104">
        <v>7</v>
      </c>
      <c r="R835" s="104">
        <v>413</v>
      </c>
      <c r="S835" s="104">
        <v>8</v>
      </c>
      <c r="T835" s="77"/>
      <c r="U835" s="77"/>
      <c r="V835" s="77"/>
      <c r="W835" s="77"/>
      <c r="X835" s="77"/>
    </row>
    <row r="836" spans="1:24" ht="12.75" customHeight="1" x14ac:dyDescent="0.15">
      <c r="A836" s="77" t="s">
        <v>495</v>
      </c>
      <c r="B836" s="77" t="s">
        <v>449</v>
      </c>
      <c r="C836" s="77" t="s">
        <v>67</v>
      </c>
      <c r="D836" s="103">
        <v>2016</v>
      </c>
      <c r="E836" s="77" t="s">
        <v>1598</v>
      </c>
      <c r="F836" s="104">
        <v>121</v>
      </c>
      <c r="G836" s="105">
        <f t="shared" si="0"/>
        <v>0</v>
      </c>
      <c r="H836" s="104">
        <v>0</v>
      </c>
      <c r="I836" s="104">
        <v>0</v>
      </c>
      <c r="J836" s="104">
        <v>68</v>
      </c>
      <c r="K836" s="80">
        <f t="shared" si="1"/>
        <v>0</v>
      </c>
      <c r="L836" s="104">
        <v>0</v>
      </c>
      <c r="M836" s="104">
        <v>0</v>
      </c>
      <c r="N836" s="104">
        <v>70</v>
      </c>
      <c r="O836" s="104">
        <v>1</v>
      </c>
      <c r="P836" s="104">
        <v>154</v>
      </c>
      <c r="Q836" s="104">
        <v>12</v>
      </c>
      <c r="R836" s="104">
        <v>413</v>
      </c>
      <c r="S836" s="104">
        <v>13</v>
      </c>
      <c r="T836" s="77"/>
      <c r="U836" s="77"/>
      <c r="V836" s="77"/>
      <c r="W836" s="77"/>
      <c r="X836" s="77"/>
    </row>
    <row r="837" spans="1:24" ht="12.75" customHeight="1" x14ac:dyDescent="0.15">
      <c r="A837" s="77" t="s">
        <v>495</v>
      </c>
      <c r="B837" s="77" t="s">
        <v>449</v>
      </c>
      <c r="C837" s="77" t="s">
        <v>67</v>
      </c>
      <c r="D837" s="103">
        <v>2017</v>
      </c>
      <c r="E837" s="77" t="s">
        <v>1598</v>
      </c>
      <c r="F837" s="104">
        <v>121</v>
      </c>
      <c r="G837" s="105">
        <f t="shared" si="0"/>
        <v>0</v>
      </c>
      <c r="H837" s="104">
        <v>0</v>
      </c>
      <c r="I837" s="104">
        <v>0</v>
      </c>
      <c r="J837" s="104">
        <v>68</v>
      </c>
      <c r="K837" s="80">
        <f t="shared" si="1"/>
        <v>0</v>
      </c>
      <c r="L837" s="104">
        <v>0</v>
      </c>
      <c r="M837" s="104">
        <v>0</v>
      </c>
      <c r="N837" s="104">
        <v>70</v>
      </c>
      <c r="O837" s="104">
        <v>4</v>
      </c>
      <c r="P837" s="104">
        <v>154</v>
      </c>
      <c r="Q837" s="104">
        <v>5</v>
      </c>
      <c r="R837" s="104">
        <v>413</v>
      </c>
      <c r="S837" s="104">
        <v>9</v>
      </c>
      <c r="T837" s="77"/>
      <c r="U837" s="77"/>
      <c r="V837" s="77"/>
      <c r="W837" s="77"/>
      <c r="X837" s="77"/>
    </row>
    <row r="838" spans="1:24" ht="12.75" customHeight="1" x14ac:dyDescent="0.15">
      <c r="A838" s="77" t="s">
        <v>333</v>
      </c>
      <c r="B838" s="77" t="s">
        <v>316</v>
      </c>
      <c r="C838" s="77" t="s">
        <v>144</v>
      </c>
      <c r="D838" s="103">
        <v>2014</v>
      </c>
      <c r="E838" s="77" t="s">
        <v>1598</v>
      </c>
      <c r="F838" s="104">
        <v>1105</v>
      </c>
      <c r="G838" s="105">
        <f t="shared" si="0"/>
        <v>0</v>
      </c>
      <c r="H838" s="104">
        <v>0</v>
      </c>
      <c r="I838" s="104">
        <v>0</v>
      </c>
      <c r="J838" s="104">
        <v>759</v>
      </c>
      <c r="K838" s="80">
        <f t="shared" si="1"/>
        <v>0</v>
      </c>
      <c r="L838" s="104">
        <v>0</v>
      </c>
      <c r="M838" s="104">
        <v>0</v>
      </c>
      <c r="N838" s="104">
        <v>847</v>
      </c>
      <c r="O838" s="104">
        <v>0</v>
      </c>
      <c r="P838" s="104">
        <v>1875</v>
      </c>
      <c r="Q838" s="104">
        <v>220</v>
      </c>
      <c r="R838" s="104">
        <v>4586</v>
      </c>
      <c r="S838" s="104">
        <v>220</v>
      </c>
      <c r="T838" s="77"/>
      <c r="U838" s="77"/>
      <c r="V838" s="77"/>
      <c r="W838" s="77"/>
      <c r="X838" s="77"/>
    </row>
    <row r="839" spans="1:24" ht="12.75" customHeight="1" x14ac:dyDescent="0.15">
      <c r="A839" s="77" t="s">
        <v>333</v>
      </c>
      <c r="B839" s="77" t="s">
        <v>316</v>
      </c>
      <c r="C839" s="77" t="s">
        <v>144</v>
      </c>
      <c r="D839" s="103">
        <v>2015</v>
      </c>
      <c r="E839" s="77" t="s">
        <v>1598</v>
      </c>
      <c r="F839" s="104">
        <v>1105</v>
      </c>
      <c r="G839" s="105">
        <f t="shared" si="0"/>
        <v>38</v>
      </c>
      <c r="H839" s="104">
        <v>38</v>
      </c>
      <c r="I839" s="104">
        <v>0</v>
      </c>
      <c r="J839" s="104">
        <v>759</v>
      </c>
      <c r="K839" s="80">
        <f t="shared" si="1"/>
        <v>36</v>
      </c>
      <c r="L839" s="104">
        <v>36</v>
      </c>
      <c r="M839" s="104">
        <v>0</v>
      </c>
      <c r="N839" s="104">
        <v>847</v>
      </c>
      <c r="O839" s="104">
        <v>0</v>
      </c>
      <c r="P839" s="104">
        <v>1875</v>
      </c>
      <c r="Q839" s="104">
        <v>0</v>
      </c>
      <c r="R839" s="104">
        <v>4586</v>
      </c>
      <c r="S839" s="104">
        <v>74</v>
      </c>
      <c r="T839" s="77"/>
      <c r="U839" s="77"/>
      <c r="V839" s="77"/>
      <c r="W839" s="77"/>
      <c r="X839" s="77"/>
    </row>
    <row r="840" spans="1:24" ht="12.75" customHeight="1" x14ac:dyDescent="0.15">
      <c r="A840" s="77" t="s">
        <v>333</v>
      </c>
      <c r="B840" s="77" t="s">
        <v>316</v>
      </c>
      <c r="C840" s="77" t="s">
        <v>144</v>
      </c>
      <c r="D840" s="103">
        <v>2016</v>
      </c>
      <c r="E840" s="77" t="s">
        <v>1598</v>
      </c>
      <c r="F840" s="104">
        <v>1105</v>
      </c>
      <c r="G840" s="105">
        <f t="shared" si="0"/>
        <v>0</v>
      </c>
      <c r="H840" s="104">
        <v>0</v>
      </c>
      <c r="I840" s="104">
        <v>0</v>
      </c>
      <c r="J840" s="104">
        <v>759</v>
      </c>
      <c r="K840" s="80">
        <f t="shared" si="1"/>
        <v>0</v>
      </c>
      <c r="L840" s="104">
        <v>0</v>
      </c>
      <c r="M840" s="104">
        <v>0</v>
      </c>
      <c r="N840" s="104">
        <v>847</v>
      </c>
      <c r="O840" s="104">
        <v>0</v>
      </c>
      <c r="P840" s="104">
        <v>1875</v>
      </c>
      <c r="Q840" s="104">
        <v>80</v>
      </c>
      <c r="R840" s="104">
        <v>4586</v>
      </c>
      <c r="S840" s="104">
        <v>80</v>
      </c>
      <c r="T840" s="77"/>
      <c r="U840" s="77"/>
      <c r="V840" s="77"/>
      <c r="W840" s="77"/>
      <c r="X840" s="77"/>
    </row>
    <row r="841" spans="1:24" ht="12.75" customHeight="1" x14ac:dyDescent="0.15">
      <c r="A841" s="77" t="s">
        <v>333</v>
      </c>
      <c r="B841" s="77" t="s">
        <v>316</v>
      </c>
      <c r="C841" s="77" t="s">
        <v>144</v>
      </c>
      <c r="D841" s="103">
        <v>2017</v>
      </c>
      <c r="E841" s="77" t="s">
        <v>1598</v>
      </c>
      <c r="F841" s="104">
        <v>1105</v>
      </c>
      <c r="G841" s="105">
        <f t="shared" si="0"/>
        <v>0</v>
      </c>
      <c r="H841" s="104">
        <v>0</v>
      </c>
      <c r="I841" s="104">
        <v>0</v>
      </c>
      <c r="J841" s="104">
        <v>759</v>
      </c>
      <c r="K841" s="80">
        <f t="shared" si="1"/>
        <v>0</v>
      </c>
      <c r="L841" s="104">
        <v>0</v>
      </c>
      <c r="M841" s="104">
        <v>0</v>
      </c>
      <c r="N841" s="104">
        <v>847</v>
      </c>
      <c r="O841" s="104">
        <v>0</v>
      </c>
      <c r="P841" s="104">
        <v>1875</v>
      </c>
      <c r="Q841" s="104">
        <v>95</v>
      </c>
      <c r="R841" s="104">
        <v>4586</v>
      </c>
      <c r="S841" s="104">
        <v>95</v>
      </c>
      <c r="T841" s="77"/>
      <c r="U841" s="77"/>
      <c r="V841" s="77"/>
      <c r="W841" s="77"/>
      <c r="X841" s="77"/>
    </row>
    <row r="842" spans="1:24" ht="12.75" customHeight="1" x14ac:dyDescent="0.15">
      <c r="A842" s="77" t="s">
        <v>334</v>
      </c>
      <c r="B842" s="77" t="s">
        <v>316</v>
      </c>
      <c r="C842" s="77" t="s">
        <v>144</v>
      </c>
      <c r="D842" s="103">
        <v>2014</v>
      </c>
      <c r="E842" s="77" t="s">
        <v>1598</v>
      </c>
      <c r="F842" s="104">
        <v>523</v>
      </c>
      <c r="G842" s="105">
        <f t="shared" si="0"/>
        <v>0</v>
      </c>
      <c r="H842" s="104">
        <v>0</v>
      </c>
      <c r="I842" s="104">
        <v>0</v>
      </c>
      <c r="J842" s="104">
        <v>366</v>
      </c>
      <c r="K842" s="80">
        <f t="shared" si="1"/>
        <v>0</v>
      </c>
      <c r="L842" s="104">
        <v>0</v>
      </c>
      <c r="M842" s="104">
        <v>0</v>
      </c>
      <c r="N842" s="104">
        <v>421</v>
      </c>
      <c r="O842" s="104">
        <v>0</v>
      </c>
      <c r="P842" s="104">
        <v>951</v>
      </c>
      <c r="Q842" s="104">
        <v>188</v>
      </c>
      <c r="R842" s="104">
        <v>2261</v>
      </c>
      <c r="S842" s="104">
        <v>188</v>
      </c>
      <c r="T842" s="77"/>
      <c r="U842" s="77"/>
      <c r="V842" s="77"/>
      <c r="W842" s="77"/>
      <c r="X842" s="77"/>
    </row>
    <row r="843" spans="1:24" ht="12.75" customHeight="1" x14ac:dyDescent="0.15">
      <c r="A843" s="77" t="s">
        <v>334</v>
      </c>
      <c r="B843" s="77" t="s">
        <v>316</v>
      </c>
      <c r="C843" s="77" t="s">
        <v>144</v>
      </c>
      <c r="D843" s="103">
        <v>2015</v>
      </c>
      <c r="E843" s="77" t="s">
        <v>1598</v>
      </c>
      <c r="F843" s="104">
        <v>523</v>
      </c>
      <c r="G843" s="105">
        <f t="shared" si="0"/>
        <v>0</v>
      </c>
      <c r="H843" s="104">
        <v>0</v>
      </c>
      <c r="I843" s="104">
        <v>0</v>
      </c>
      <c r="J843" s="104">
        <v>366</v>
      </c>
      <c r="K843" s="80">
        <f t="shared" si="1"/>
        <v>0</v>
      </c>
      <c r="L843" s="104">
        <v>0</v>
      </c>
      <c r="M843" s="104">
        <v>0</v>
      </c>
      <c r="N843" s="104">
        <v>421</v>
      </c>
      <c r="O843" s="104">
        <v>0</v>
      </c>
      <c r="P843" s="104">
        <v>951</v>
      </c>
      <c r="Q843" s="104">
        <v>188</v>
      </c>
      <c r="R843" s="104">
        <v>2261</v>
      </c>
      <c r="S843" s="104">
        <v>188</v>
      </c>
      <c r="T843" s="77"/>
      <c r="U843" s="77"/>
      <c r="V843" s="77"/>
      <c r="W843" s="77"/>
      <c r="X843" s="77"/>
    </row>
    <row r="844" spans="1:24" ht="12.75" customHeight="1" x14ac:dyDescent="0.15">
      <c r="A844" s="77" t="s">
        <v>334</v>
      </c>
      <c r="B844" s="77" t="s">
        <v>316</v>
      </c>
      <c r="C844" s="77" t="s">
        <v>144</v>
      </c>
      <c r="D844" s="103">
        <v>2016</v>
      </c>
      <c r="E844" s="77" t="s">
        <v>1598</v>
      </c>
      <c r="F844" s="104">
        <v>523</v>
      </c>
      <c r="G844" s="105">
        <f t="shared" si="0"/>
        <v>0</v>
      </c>
      <c r="H844" s="104">
        <v>0</v>
      </c>
      <c r="I844" s="104">
        <v>0</v>
      </c>
      <c r="J844" s="104">
        <v>366</v>
      </c>
      <c r="K844" s="80">
        <f t="shared" si="1"/>
        <v>0</v>
      </c>
      <c r="L844" s="104">
        <v>0</v>
      </c>
      <c r="M844" s="104">
        <v>0</v>
      </c>
      <c r="N844" s="104">
        <v>421</v>
      </c>
      <c r="O844" s="104">
        <v>0</v>
      </c>
      <c r="P844" s="104">
        <v>951</v>
      </c>
      <c r="Q844" s="104">
        <v>0</v>
      </c>
      <c r="R844" s="104">
        <v>2261</v>
      </c>
      <c r="S844" s="104">
        <v>0</v>
      </c>
      <c r="T844" s="77"/>
      <c r="U844" s="77"/>
      <c r="V844" s="77"/>
      <c r="W844" s="77"/>
      <c r="X844" s="77"/>
    </row>
    <row r="845" spans="1:24" ht="12.75" customHeight="1" x14ac:dyDescent="0.15">
      <c r="A845" s="77" t="s">
        <v>334</v>
      </c>
      <c r="B845" s="77" t="s">
        <v>316</v>
      </c>
      <c r="C845" s="77" t="s">
        <v>144</v>
      </c>
      <c r="D845" s="103">
        <v>2017</v>
      </c>
      <c r="E845" s="77" t="s">
        <v>1598</v>
      </c>
      <c r="F845" s="104">
        <v>523</v>
      </c>
      <c r="G845" s="105">
        <f t="shared" si="0"/>
        <v>0</v>
      </c>
      <c r="H845" s="104">
        <v>0</v>
      </c>
      <c r="I845" s="104">
        <v>0</v>
      </c>
      <c r="J845" s="104">
        <v>366</v>
      </c>
      <c r="K845" s="80">
        <f t="shared" si="1"/>
        <v>0</v>
      </c>
      <c r="L845" s="104">
        <v>0</v>
      </c>
      <c r="M845" s="104">
        <v>0</v>
      </c>
      <c r="N845" s="104">
        <v>421</v>
      </c>
      <c r="O845" s="104">
        <v>0</v>
      </c>
      <c r="P845" s="104">
        <v>951</v>
      </c>
      <c r="Q845" s="104">
        <v>394</v>
      </c>
      <c r="R845" s="104">
        <v>2261</v>
      </c>
      <c r="S845" s="104">
        <v>394</v>
      </c>
      <c r="T845" s="77"/>
      <c r="U845" s="77"/>
      <c r="V845" s="77"/>
      <c r="W845" s="77"/>
      <c r="X845" s="77"/>
    </row>
    <row r="846" spans="1:24" ht="12.75" customHeight="1" x14ac:dyDescent="0.15">
      <c r="A846" s="77" t="s">
        <v>206</v>
      </c>
      <c r="B846" s="77" t="s">
        <v>168</v>
      </c>
      <c r="C846" s="77" t="s">
        <v>144</v>
      </c>
      <c r="D846" s="103">
        <v>2014</v>
      </c>
      <c r="E846" s="77" t="s">
        <v>1598</v>
      </c>
      <c r="F846" s="104">
        <v>1395</v>
      </c>
      <c r="G846" s="105">
        <f t="shared" si="0"/>
        <v>0</v>
      </c>
      <c r="H846" s="104">
        <v>0</v>
      </c>
      <c r="I846" s="104">
        <v>0</v>
      </c>
      <c r="J846" s="104">
        <v>827</v>
      </c>
      <c r="K846" s="80">
        <f t="shared" si="1"/>
        <v>0</v>
      </c>
      <c r="L846" s="104">
        <v>0</v>
      </c>
      <c r="M846" s="104">
        <v>0</v>
      </c>
      <c r="N846" s="104">
        <v>898</v>
      </c>
      <c r="O846" s="104">
        <v>0</v>
      </c>
      <c r="P846" s="104">
        <v>2332</v>
      </c>
      <c r="Q846" s="104">
        <v>42</v>
      </c>
      <c r="R846" s="104">
        <v>5452</v>
      </c>
      <c r="S846" s="104">
        <v>42</v>
      </c>
      <c r="T846" s="77"/>
      <c r="U846" s="77"/>
      <c r="V846" s="77"/>
      <c r="W846" s="77"/>
      <c r="X846" s="77"/>
    </row>
    <row r="847" spans="1:24" ht="12.75" customHeight="1" x14ac:dyDescent="0.15">
      <c r="A847" s="77" t="s">
        <v>206</v>
      </c>
      <c r="B847" s="77" t="s">
        <v>168</v>
      </c>
      <c r="C847" s="77" t="s">
        <v>144</v>
      </c>
      <c r="D847" s="103">
        <v>2015</v>
      </c>
      <c r="E847" s="77" t="s">
        <v>1598</v>
      </c>
      <c r="F847" s="104">
        <v>1395</v>
      </c>
      <c r="G847" s="105">
        <f t="shared" si="0"/>
        <v>0</v>
      </c>
      <c r="H847" s="104">
        <v>0</v>
      </c>
      <c r="I847" s="104">
        <v>0</v>
      </c>
      <c r="J847" s="104">
        <v>827</v>
      </c>
      <c r="K847" s="80">
        <f t="shared" si="1"/>
        <v>0</v>
      </c>
      <c r="L847" s="104">
        <v>0</v>
      </c>
      <c r="M847" s="104">
        <v>0</v>
      </c>
      <c r="N847" s="104">
        <v>898</v>
      </c>
      <c r="O847" s="104">
        <v>0</v>
      </c>
      <c r="P847" s="104">
        <v>2332</v>
      </c>
      <c r="Q847" s="104">
        <v>95</v>
      </c>
      <c r="R847" s="104">
        <v>5452</v>
      </c>
      <c r="S847" s="104">
        <v>95</v>
      </c>
      <c r="T847" s="77"/>
      <c r="U847" s="77"/>
      <c r="V847" s="77"/>
      <c r="W847" s="77"/>
      <c r="X847" s="77"/>
    </row>
    <row r="848" spans="1:24" ht="12.75" customHeight="1" x14ac:dyDescent="0.15">
      <c r="A848" s="77" t="s">
        <v>206</v>
      </c>
      <c r="B848" s="77" t="s">
        <v>168</v>
      </c>
      <c r="C848" s="77" t="s">
        <v>144</v>
      </c>
      <c r="D848" s="103">
        <v>2017</v>
      </c>
      <c r="E848" s="77" t="s">
        <v>1598</v>
      </c>
      <c r="F848" s="104">
        <v>1395</v>
      </c>
      <c r="G848" s="105">
        <f t="shared" si="0"/>
        <v>91</v>
      </c>
      <c r="H848" s="104">
        <v>91</v>
      </c>
      <c r="I848" s="104">
        <v>0</v>
      </c>
      <c r="J848" s="104">
        <v>827</v>
      </c>
      <c r="K848" s="80">
        <f t="shared" si="1"/>
        <v>70</v>
      </c>
      <c r="L848" s="104">
        <v>70</v>
      </c>
      <c r="M848" s="104">
        <v>0</v>
      </c>
      <c r="N848" s="104">
        <v>898</v>
      </c>
      <c r="O848" s="104">
        <v>86</v>
      </c>
      <c r="P848" s="104">
        <v>2332</v>
      </c>
      <c r="Q848" s="104">
        <v>0</v>
      </c>
      <c r="R848" s="104">
        <v>5452</v>
      </c>
      <c r="S848" s="104">
        <v>247</v>
      </c>
      <c r="T848" s="77"/>
      <c r="U848" s="77"/>
      <c r="V848" s="77"/>
      <c r="W848" s="77"/>
      <c r="X848" s="77"/>
    </row>
    <row r="849" spans="1:24" ht="12.75" customHeight="1" x14ac:dyDescent="0.15">
      <c r="A849" s="77" t="s">
        <v>535</v>
      </c>
      <c r="B849" s="77" t="s">
        <v>505</v>
      </c>
      <c r="C849" s="77" t="s">
        <v>67</v>
      </c>
      <c r="D849" s="103">
        <v>2015</v>
      </c>
      <c r="E849" s="77" t="s">
        <v>1598</v>
      </c>
      <c r="F849" s="104">
        <v>691</v>
      </c>
      <c r="G849" s="105">
        <f t="shared" si="0"/>
        <v>43</v>
      </c>
      <c r="H849" s="104">
        <v>43</v>
      </c>
      <c r="I849" s="104">
        <v>0</v>
      </c>
      <c r="J849" s="104">
        <v>432</v>
      </c>
      <c r="K849" s="80">
        <f t="shared" si="1"/>
        <v>58</v>
      </c>
      <c r="L849" s="104">
        <v>58</v>
      </c>
      <c r="M849" s="104">
        <v>0</v>
      </c>
      <c r="N849" s="104">
        <v>278</v>
      </c>
      <c r="O849" s="104">
        <v>11</v>
      </c>
      <c r="P849" s="104">
        <v>587</v>
      </c>
      <c r="Q849" s="104">
        <v>174</v>
      </c>
      <c r="R849" s="104">
        <v>1988</v>
      </c>
      <c r="S849" s="104">
        <v>286</v>
      </c>
      <c r="T849" s="77"/>
      <c r="U849" s="77"/>
      <c r="V849" s="77"/>
      <c r="W849" s="77"/>
      <c r="X849" s="77"/>
    </row>
    <row r="850" spans="1:24" ht="12.75" customHeight="1" x14ac:dyDescent="0.15">
      <c r="A850" s="77" t="s">
        <v>535</v>
      </c>
      <c r="B850" s="77" t="s">
        <v>505</v>
      </c>
      <c r="C850" s="77" t="s">
        <v>67</v>
      </c>
      <c r="D850" s="103">
        <v>2016</v>
      </c>
      <c r="E850" s="77" t="s">
        <v>1598</v>
      </c>
      <c r="F850" s="104">
        <v>691</v>
      </c>
      <c r="G850" s="105">
        <f t="shared" si="0"/>
        <v>0</v>
      </c>
      <c r="H850" s="104">
        <v>0</v>
      </c>
      <c r="I850" s="104">
        <v>0</v>
      </c>
      <c r="J850" s="104">
        <v>432</v>
      </c>
      <c r="K850" s="80">
        <f t="shared" si="1"/>
        <v>0</v>
      </c>
      <c r="L850" s="104">
        <v>0</v>
      </c>
      <c r="M850" s="104">
        <v>0</v>
      </c>
      <c r="N850" s="104">
        <v>278</v>
      </c>
      <c r="O850" s="104">
        <v>3</v>
      </c>
      <c r="P850" s="104">
        <v>587</v>
      </c>
      <c r="Q850" s="104">
        <v>15</v>
      </c>
      <c r="R850" s="104">
        <v>1988</v>
      </c>
      <c r="S850" s="104">
        <v>18</v>
      </c>
      <c r="T850" s="77"/>
      <c r="U850" s="77"/>
      <c r="V850" s="77"/>
      <c r="W850" s="77"/>
      <c r="X850" s="77"/>
    </row>
    <row r="851" spans="1:24" ht="12.75" customHeight="1" x14ac:dyDescent="0.15">
      <c r="A851" s="77" t="s">
        <v>535</v>
      </c>
      <c r="B851" s="77" t="s">
        <v>505</v>
      </c>
      <c r="C851" s="77" t="s">
        <v>67</v>
      </c>
      <c r="D851" s="103">
        <v>2017</v>
      </c>
      <c r="E851" s="77" t="s">
        <v>1598</v>
      </c>
      <c r="F851" s="104">
        <v>691</v>
      </c>
      <c r="G851" s="105">
        <f t="shared" si="0"/>
        <v>0</v>
      </c>
      <c r="H851" s="104">
        <v>0</v>
      </c>
      <c r="I851" s="104">
        <v>0</v>
      </c>
      <c r="J851" s="104">
        <v>432</v>
      </c>
      <c r="K851" s="80">
        <f t="shared" si="1"/>
        <v>0</v>
      </c>
      <c r="L851" s="104">
        <v>0</v>
      </c>
      <c r="M851" s="104">
        <v>0</v>
      </c>
      <c r="N851" s="104">
        <v>278</v>
      </c>
      <c r="O851" s="104">
        <v>28</v>
      </c>
      <c r="P851" s="104">
        <v>587</v>
      </c>
      <c r="Q851" s="104">
        <v>61</v>
      </c>
      <c r="R851" s="104">
        <v>1988</v>
      </c>
      <c r="S851" s="104">
        <v>89</v>
      </c>
      <c r="T851" s="77"/>
      <c r="U851" s="77"/>
      <c r="V851" s="77"/>
      <c r="W851" s="77"/>
      <c r="X851" s="77"/>
    </row>
    <row r="852" spans="1:24" ht="12.75" customHeight="1" x14ac:dyDescent="0.15">
      <c r="A852" s="77" t="s">
        <v>94</v>
      </c>
      <c r="B852" s="77" t="s">
        <v>88</v>
      </c>
      <c r="C852" s="77" t="s">
        <v>89</v>
      </c>
      <c r="D852" s="103">
        <v>2014</v>
      </c>
      <c r="E852" s="77" t="s">
        <v>1598</v>
      </c>
      <c r="F852" s="104">
        <v>141</v>
      </c>
      <c r="G852" s="105">
        <f t="shared" si="0"/>
        <v>0</v>
      </c>
      <c r="H852" s="104">
        <v>0</v>
      </c>
      <c r="I852" s="104">
        <v>0</v>
      </c>
      <c r="J852" s="104">
        <v>100</v>
      </c>
      <c r="K852" s="80">
        <f t="shared" si="1"/>
        <v>1</v>
      </c>
      <c r="L852" s="104">
        <v>1</v>
      </c>
      <c r="M852" s="104">
        <v>0</v>
      </c>
      <c r="N852" s="104">
        <v>93</v>
      </c>
      <c r="O852" s="104">
        <v>4</v>
      </c>
      <c r="P852" s="104">
        <v>303</v>
      </c>
      <c r="Q852" s="104">
        <v>9</v>
      </c>
      <c r="R852" s="104">
        <v>637</v>
      </c>
      <c r="S852" s="104">
        <v>14</v>
      </c>
      <c r="T852" s="77"/>
      <c r="U852" s="77"/>
      <c r="V852" s="77"/>
      <c r="W852" s="77"/>
      <c r="X852" s="77"/>
    </row>
    <row r="853" spans="1:24" ht="12.75" customHeight="1" x14ac:dyDescent="0.15">
      <c r="A853" s="77" t="s">
        <v>94</v>
      </c>
      <c r="B853" s="77" t="s">
        <v>88</v>
      </c>
      <c r="C853" s="77" t="s">
        <v>89</v>
      </c>
      <c r="D853" s="103">
        <v>2016</v>
      </c>
      <c r="E853" s="77" t="s">
        <v>1598</v>
      </c>
      <c r="F853" s="104">
        <v>141</v>
      </c>
      <c r="G853" s="105">
        <f t="shared" si="0"/>
        <v>0</v>
      </c>
      <c r="H853" s="104">
        <v>0</v>
      </c>
      <c r="I853" s="104">
        <v>0</v>
      </c>
      <c r="J853" s="104">
        <v>100</v>
      </c>
      <c r="K853" s="80">
        <f t="shared" si="1"/>
        <v>7</v>
      </c>
      <c r="L853" s="104">
        <v>7</v>
      </c>
      <c r="M853" s="104">
        <v>0</v>
      </c>
      <c r="N853" s="104">
        <v>93</v>
      </c>
      <c r="O853" s="104">
        <v>3</v>
      </c>
      <c r="P853" s="104">
        <v>303</v>
      </c>
      <c r="Q853" s="104">
        <v>17</v>
      </c>
      <c r="R853" s="104">
        <v>637</v>
      </c>
      <c r="S853" s="104">
        <v>27</v>
      </c>
      <c r="T853" s="77"/>
      <c r="U853" s="77"/>
      <c r="V853" s="77"/>
      <c r="W853" s="77"/>
      <c r="X853" s="77"/>
    </row>
    <row r="854" spans="1:24" ht="12.75" customHeight="1" x14ac:dyDescent="0.15">
      <c r="A854" s="77" t="s">
        <v>94</v>
      </c>
      <c r="B854" s="77" t="s">
        <v>88</v>
      </c>
      <c r="C854" s="77" t="s">
        <v>89</v>
      </c>
      <c r="D854" s="103">
        <v>2017</v>
      </c>
      <c r="E854" s="77" t="s">
        <v>1598</v>
      </c>
      <c r="F854" s="104">
        <v>141</v>
      </c>
      <c r="G854" s="105">
        <f t="shared" si="0"/>
        <v>0</v>
      </c>
      <c r="H854" s="104">
        <v>0</v>
      </c>
      <c r="I854" s="104">
        <v>0</v>
      </c>
      <c r="J854" s="104">
        <v>100</v>
      </c>
      <c r="K854" s="80">
        <f t="shared" si="1"/>
        <v>2</v>
      </c>
      <c r="L854" s="104">
        <v>2</v>
      </c>
      <c r="M854" s="104">
        <v>0</v>
      </c>
      <c r="N854" s="104">
        <v>93</v>
      </c>
      <c r="O854" s="104">
        <v>1</v>
      </c>
      <c r="P854" s="104">
        <v>303</v>
      </c>
      <c r="Q854" s="104">
        <v>16</v>
      </c>
      <c r="R854" s="104">
        <v>637</v>
      </c>
      <c r="S854" s="104">
        <v>19</v>
      </c>
      <c r="T854" s="77"/>
      <c r="U854" s="77"/>
      <c r="V854" s="77"/>
      <c r="W854" s="77"/>
      <c r="X854" s="77"/>
    </row>
    <row r="855" spans="1:24" ht="12.75" customHeight="1" x14ac:dyDescent="0.15">
      <c r="A855" s="77" t="s">
        <v>207</v>
      </c>
      <c r="B855" s="77" t="s">
        <v>168</v>
      </c>
      <c r="C855" s="77" t="s">
        <v>144</v>
      </c>
      <c r="D855" s="103">
        <v>2014</v>
      </c>
      <c r="E855" s="77" t="s">
        <v>1598</v>
      </c>
      <c r="F855" s="104">
        <v>26</v>
      </c>
      <c r="G855" s="105">
        <f t="shared" si="0"/>
        <v>0</v>
      </c>
      <c r="H855" s="104">
        <v>0</v>
      </c>
      <c r="I855" s="104">
        <v>0</v>
      </c>
      <c r="J855" s="104">
        <v>16</v>
      </c>
      <c r="K855" s="80">
        <f t="shared" si="1"/>
        <v>0</v>
      </c>
      <c r="L855" s="104">
        <v>0</v>
      </c>
      <c r="M855" s="104">
        <v>0</v>
      </c>
      <c r="N855" s="104">
        <v>17</v>
      </c>
      <c r="O855" s="104">
        <v>0</v>
      </c>
      <c r="P855" s="104">
        <v>46</v>
      </c>
      <c r="Q855" s="104">
        <v>5</v>
      </c>
      <c r="R855" s="104">
        <v>105</v>
      </c>
      <c r="S855" s="104">
        <v>5</v>
      </c>
      <c r="T855" s="77"/>
      <c r="U855" s="77"/>
      <c r="V855" s="77"/>
      <c r="W855" s="77"/>
      <c r="X855" s="77"/>
    </row>
    <row r="856" spans="1:24" ht="12.75" customHeight="1" x14ac:dyDescent="0.15">
      <c r="A856" s="77" t="s">
        <v>207</v>
      </c>
      <c r="B856" s="77" t="s">
        <v>168</v>
      </c>
      <c r="C856" s="77" t="s">
        <v>144</v>
      </c>
      <c r="D856" s="103">
        <v>2015</v>
      </c>
      <c r="E856" s="77" t="s">
        <v>1598</v>
      </c>
      <c r="F856" s="104">
        <v>26</v>
      </c>
      <c r="G856" s="105">
        <f t="shared" si="0"/>
        <v>0</v>
      </c>
      <c r="H856" s="104">
        <v>0</v>
      </c>
      <c r="I856" s="104">
        <v>0</v>
      </c>
      <c r="J856" s="104">
        <v>16</v>
      </c>
      <c r="K856" s="80">
        <f t="shared" si="1"/>
        <v>0</v>
      </c>
      <c r="L856" s="104">
        <v>0</v>
      </c>
      <c r="M856" s="104">
        <v>0</v>
      </c>
      <c r="N856" s="104">
        <v>17</v>
      </c>
      <c r="O856" s="104">
        <v>0</v>
      </c>
      <c r="P856" s="104">
        <v>46</v>
      </c>
      <c r="Q856" s="104">
        <v>4</v>
      </c>
      <c r="R856" s="104">
        <v>105</v>
      </c>
      <c r="S856" s="104">
        <v>4</v>
      </c>
      <c r="T856" s="77"/>
      <c r="U856" s="77"/>
      <c r="V856" s="77"/>
      <c r="W856" s="77"/>
      <c r="X856" s="77"/>
    </row>
    <row r="857" spans="1:24" ht="12.75" customHeight="1" x14ac:dyDescent="0.15">
      <c r="A857" s="77" t="s">
        <v>207</v>
      </c>
      <c r="B857" s="77" t="s">
        <v>168</v>
      </c>
      <c r="C857" s="77" t="s">
        <v>144</v>
      </c>
      <c r="D857" s="103">
        <v>2016</v>
      </c>
      <c r="E857" s="77" t="s">
        <v>1598</v>
      </c>
      <c r="F857" s="104">
        <v>26</v>
      </c>
      <c r="G857" s="105">
        <f t="shared" si="0"/>
        <v>0</v>
      </c>
      <c r="H857" s="104">
        <v>0</v>
      </c>
      <c r="I857" s="104">
        <v>0</v>
      </c>
      <c r="J857" s="104">
        <v>16</v>
      </c>
      <c r="K857" s="80">
        <f t="shared" si="1"/>
        <v>0</v>
      </c>
      <c r="L857" s="104">
        <v>0</v>
      </c>
      <c r="M857" s="104">
        <v>0</v>
      </c>
      <c r="N857" s="104">
        <v>17</v>
      </c>
      <c r="O857" s="104">
        <v>0</v>
      </c>
      <c r="P857" s="104">
        <v>46</v>
      </c>
      <c r="Q857" s="104">
        <v>1</v>
      </c>
      <c r="R857" s="104">
        <v>105</v>
      </c>
      <c r="S857" s="104">
        <v>1</v>
      </c>
      <c r="T857" s="77"/>
      <c r="U857" s="77"/>
      <c r="V857" s="77"/>
      <c r="W857" s="77"/>
      <c r="X857" s="77"/>
    </row>
    <row r="858" spans="1:24" ht="12.75" customHeight="1" x14ac:dyDescent="0.15">
      <c r="A858" s="77" t="s">
        <v>207</v>
      </c>
      <c r="B858" s="77" t="s">
        <v>168</v>
      </c>
      <c r="C858" s="77" t="s">
        <v>144</v>
      </c>
      <c r="D858" s="103">
        <v>2017</v>
      </c>
      <c r="E858" s="77" t="s">
        <v>1598</v>
      </c>
      <c r="F858" s="104">
        <v>26</v>
      </c>
      <c r="G858" s="105">
        <f t="shared" si="0"/>
        <v>0</v>
      </c>
      <c r="H858" s="104">
        <v>0</v>
      </c>
      <c r="I858" s="104">
        <v>0</v>
      </c>
      <c r="J858" s="104">
        <v>16</v>
      </c>
      <c r="K858" s="80">
        <f t="shared" si="1"/>
        <v>0</v>
      </c>
      <c r="L858" s="104">
        <v>0</v>
      </c>
      <c r="M858" s="104">
        <v>0</v>
      </c>
      <c r="N858" s="104">
        <v>17</v>
      </c>
      <c r="O858" s="104">
        <v>0</v>
      </c>
      <c r="P858" s="104">
        <v>46</v>
      </c>
      <c r="Q858" s="104">
        <v>1</v>
      </c>
      <c r="R858" s="104">
        <v>105</v>
      </c>
      <c r="S858" s="104">
        <v>1</v>
      </c>
      <c r="T858" s="77"/>
      <c r="U858" s="77"/>
      <c r="V858" s="77"/>
      <c r="W858" s="77"/>
      <c r="X858" s="77"/>
    </row>
    <row r="859" spans="1:24" ht="12.75" customHeight="1" x14ac:dyDescent="0.15">
      <c r="A859" s="77" t="s">
        <v>133</v>
      </c>
      <c r="B859" s="77" t="s">
        <v>127</v>
      </c>
      <c r="C859" s="77" t="s">
        <v>128</v>
      </c>
      <c r="D859" s="103">
        <v>2015</v>
      </c>
      <c r="E859" s="77" t="s">
        <v>1598</v>
      </c>
      <c r="F859" s="104">
        <v>110</v>
      </c>
      <c r="G859" s="105">
        <f t="shared" si="0"/>
        <v>53</v>
      </c>
      <c r="H859" s="104">
        <v>43</v>
      </c>
      <c r="I859" s="104">
        <v>10</v>
      </c>
      <c r="J859" s="104">
        <v>82</v>
      </c>
      <c r="K859" s="80">
        <f t="shared" si="1"/>
        <v>2</v>
      </c>
      <c r="L859" s="104">
        <v>0</v>
      </c>
      <c r="M859" s="104">
        <v>2</v>
      </c>
      <c r="N859" s="104">
        <v>77</v>
      </c>
      <c r="O859" s="104">
        <v>0</v>
      </c>
      <c r="P859" s="104">
        <v>0</v>
      </c>
      <c r="Q859" s="104">
        <v>0</v>
      </c>
      <c r="R859" s="104">
        <v>269</v>
      </c>
      <c r="S859" s="104">
        <v>55</v>
      </c>
      <c r="T859" s="77"/>
      <c r="U859" s="77"/>
      <c r="V859" s="77"/>
      <c r="W859" s="77"/>
      <c r="X859" s="77"/>
    </row>
    <row r="860" spans="1:24" ht="12.75" customHeight="1" x14ac:dyDescent="0.15">
      <c r="A860" s="77" t="s">
        <v>133</v>
      </c>
      <c r="B860" s="77" t="s">
        <v>127</v>
      </c>
      <c r="C860" s="77" t="s">
        <v>128</v>
      </c>
      <c r="D860" s="103">
        <v>2016</v>
      </c>
      <c r="E860" s="77" t="s">
        <v>1598</v>
      </c>
      <c r="F860" s="104">
        <v>110</v>
      </c>
      <c r="G860" s="105">
        <f t="shared" si="0"/>
        <v>56</v>
      </c>
      <c r="H860" s="104">
        <v>48</v>
      </c>
      <c r="I860" s="104">
        <v>8</v>
      </c>
      <c r="J860" s="104">
        <v>82</v>
      </c>
      <c r="K860" s="80">
        <f t="shared" si="1"/>
        <v>4</v>
      </c>
      <c r="L860" s="104">
        <v>2</v>
      </c>
      <c r="M860" s="104">
        <v>2</v>
      </c>
      <c r="N860" s="104">
        <v>77</v>
      </c>
      <c r="O860" s="104">
        <v>3</v>
      </c>
      <c r="P860" s="104">
        <v>0</v>
      </c>
      <c r="Q860" s="104">
        <v>0</v>
      </c>
      <c r="R860" s="104">
        <v>269</v>
      </c>
      <c r="S860" s="104">
        <v>63</v>
      </c>
      <c r="T860" s="77"/>
      <c r="U860" s="77"/>
      <c r="V860" s="77"/>
      <c r="W860" s="77"/>
      <c r="X860" s="77"/>
    </row>
    <row r="861" spans="1:24" ht="12.75" customHeight="1" x14ac:dyDescent="0.15">
      <c r="A861" s="77" t="s">
        <v>208</v>
      </c>
      <c r="B861" s="77" t="s">
        <v>168</v>
      </c>
      <c r="C861" s="77" t="s">
        <v>144</v>
      </c>
      <c r="D861" s="103">
        <v>2014</v>
      </c>
      <c r="E861" s="77" t="s">
        <v>1598</v>
      </c>
      <c r="F861" s="104">
        <v>340</v>
      </c>
      <c r="G861" s="105">
        <f t="shared" si="0"/>
        <v>30</v>
      </c>
      <c r="H861" s="104">
        <v>30</v>
      </c>
      <c r="I861" s="104">
        <v>0</v>
      </c>
      <c r="J861" s="104">
        <v>207</v>
      </c>
      <c r="K861" s="80">
        <f t="shared" si="1"/>
        <v>4</v>
      </c>
      <c r="L861" s="104">
        <v>4</v>
      </c>
      <c r="M861" s="104">
        <v>0</v>
      </c>
      <c r="N861" s="104">
        <v>224</v>
      </c>
      <c r="O861" s="104">
        <v>17</v>
      </c>
      <c r="P861" s="104">
        <v>561</v>
      </c>
      <c r="Q861" s="104">
        <v>487</v>
      </c>
      <c r="R861" s="104">
        <v>1332</v>
      </c>
      <c r="S861" s="104">
        <v>538</v>
      </c>
      <c r="T861" s="77"/>
      <c r="U861" s="77"/>
      <c r="V861" s="77"/>
      <c r="W861" s="77"/>
      <c r="X861" s="77"/>
    </row>
    <row r="862" spans="1:24" ht="12.75" customHeight="1" x14ac:dyDescent="0.15">
      <c r="A862" s="77" t="s">
        <v>208</v>
      </c>
      <c r="B862" s="77" t="s">
        <v>168</v>
      </c>
      <c r="C862" s="77" t="s">
        <v>144</v>
      </c>
      <c r="D862" s="103">
        <v>2015</v>
      </c>
      <c r="E862" s="77" t="s">
        <v>1598</v>
      </c>
      <c r="F862" s="104">
        <v>340</v>
      </c>
      <c r="G862" s="105">
        <f t="shared" si="0"/>
        <v>104</v>
      </c>
      <c r="H862" s="104">
        <v>104</v>
      </c>
      <c r="I862" s="104">
        <v>0</v>
      </c>
      <c r="J862" s="104">
        <v>207</v>
      </c>
      <c r="K862" s="80">
        <f t="shared" si="1"/>
        <v>0</v>
      </c>
      <c r="L862" s="104">
        <v>0</v>
      </c>
      <c r="M862" s="104">
        <v>0</v>
      </c>
      <c r="N862" s="104">
        <v>224</v>
      </c>
      <c r="O862" s="104">
        <v>10</v>
      </c>
      <c r="P862" s="104">
        <v>561</v>
      </c>
      <c r="Q862" s="104">
        <v>508</v>
      </c>
      <c r="R862" s="104">
        <v>1332</v>
      </c>
      <c r="S862" s="104">
        <v>622</v>
      </c>
      <c r="T862" s="77"/>
      <c r="U862" s="77"/>
      <c r="V862" s="77"/>
      <c r="W862" s="77"/>
      <c r="X862" s="77"/>
    </row>
    <row r="863" spans="1:24" ht="12.75" customHeight="1" x14ac:dyDescent="0.15">
      <c r="A863" s="77" t="s">
        <v>208</v>
      </c>
      <c r="B863" s="77" t="s">
        <v>168</v>
      </c>
      <c r="C863" s="77" t="s">
        <v>144</v>
      </c>
      <c r="D863" s="103">
        <v>2016</v>
      </c>
      <c r="E863" s="77" t="s">
        <v>1598</v>
      </c>
      <c r="F863" s="104">
        <v>340</v>
      </c>
      <c r="G863" s="105">
        <f t="shared" si="0"/>
        <v>1</v>
      </c>
      <c r="H863" s="104">
        <v>1</v>
      </c>
      <c r="I863" s="104">
        <v>0</v>
      </c>
      <c r="J863" s="104">
        <v>207</v>
      </c>
      <c r="K863" s="80">
        <f t="shared" si="1"/>
        <v>34</v>
      </c>
      <c r="L863" s="104">
        <v>34</v>
      </c>
      <c r="M863" s="104">
        <v>0</v>
      </c>
      <c r="N863" s="104">
        <v>224</v>
      </c>
      <c r="O863" s="104">
        <v>18</v>
      </c>
      <c r="P863" s="104">
        <v>561</v>
      </c>
      <c r="Q863" s="104">
        <v>357</v>
      </c>
      <c r="R863" s="104">
        <v>1332</v>
      </c>
      <c r="S863" s="104">
        <v>410</v>
      </c>
      <c r="T863" s="77"/>
      <c r="U863" s="77"/>
      <c r="V863" s="77"/>
      <c r="W863" s="77"/>
      <c r="X863" s="77"/>
    </row>
    <row r="864" spans="1:24" ht="12.75" customHeight="1" x14ac:dyDescent="0.15">
      <c r="A864" s="77" t="s">
        <v>208</v>
      </c>
      <c r="B864" s="77" t="s">
        <v>168</v>
      </c>
      <c r="C864" s="77" t="s">
        <v>144</v>
      </c>
      <c r="D864" s="103">
        <v>2017</v>
      </c>
      <c r="E864" s="77" t="s">
        <v>1598</v>
      </c>
      <c r="F864" s="104">
        <v>340</v>
      </c>
      <c r="G864" s="105">
        <f t="shared" si="0"/>
        <v>9</v>
      </c>
      <c r="H864" s="104">
        <v>9</v>
      </c>
      <c r="I864" s="104">
        <v>0</v>
      </c>
      <c r="J864" s="104">
        <v>207</v>
      </c>
      <c r="K864" s="80">
        <f t="shared" si="1"/>
        <v>0</v>
      </c>
      <c r="L864" s="104">
        <v>0</v>
      </c>
      <c r="M864" s="104">
        <v>0</v>
      </c>
      <c r="N864" s="104">
        <v>224</v>
      </c>
      <c r="O864" s="104">
        <v>0</v>
      </c>
      <c r="P864" s="104">
        <v>561</v>
      </c>
      <c r="Q864" s="104">
        <v>213</v>
      </c>
      <c r="R864" s="104">
        <v>1332</v>
      </c>
      <c r="S864" s="104">
        <v>222</v>
      </c>
      <c r="T864" s="77"/>
      <c r="U864" s="77"/>
      <c r="V864" s="77"/>
      <c r="W864" s="77"/>
      <c r="X864" s="77"/>
    </row>
    <row r="865" spans="1:24" ht="12.75" customHeight="1" x14ac:dyDescent="0.15">
      <c r="A865" s="77" t="s">
        <v>469</v>
      </c>
      <c r="B865" s="77" t="s">
        <v>441</v>
      </c>
      <c r="C865" s="77" t="s">
        <v>83</v>
      </c>
      <c r="D865" s="103">
        <v>2014</v>
      </c>
      <c r="E865" s="77" t="s">
        <v>1598</v>
      </c>
      <c r="F865" s="104">
        <v>123</v>
      </c>
      <c r="G865" s="105">
        <f t="shared" si="0"/>
        <v>56</v>
      </c>
      <c r="H865" s="104">
        <v>56</v>
      </c>
      <c r="I865" s="104">
        <v>0</v>
      </c>
      <c r="J865" s="104">
        <v>77</v>
      </c>
      <c r="K865" s="80">
        <f t="shared" si="1"/>
        <v>24</v>
      </c>
      <c r="L865" s="104">
        <v>24</v>
      </c>
      <c r="M865" s="104">
        <v>0</v>
      </c>
      <c r="N865" s="104">
        <v>87</v>
      </c>
      <c r="O865" s="104">
        <v>2</v>
      </c>
      <c r="P865" s="104">
        <v>205</v>
      </c>
      <c r="Q865" s="104">
        <v>54</v>
      </c>
      <c r="R865" s="104">
        <v>492</v>
      </c>
      <c r="S865" s="104">
        <v>136</v>
      </c>
      <c r="T865" s="77"/>
      <c r="U865" s="77"/>
      <c r="V865" s="77"/>
      <c r="W865" s="77"/>
      <c r="X865" s="77"/>
    </row>
    <row r="866" spans="1:24" ht="12.75" customHeight="1" x14ac:dyDescent="0.15">
      <c r="A866" s="77" t="s">
        <v>469</v>
      </c>
      <c r="B866" s="77" t="s">
        <v>441</v>
      </c>
      <c r="C866" s="77" t="s">
        <v>83</v>
      </c>
      <c r="D866" s="103">
        <v>2015</v>
      </c>
      <c r="E866" s="77" t="s">
        <v>1598</v>
      </c>
      <c r="F866" s="104">
        <v>123</v>
      </c>
      <c r="G866" s="105">
        <f t="shared" si="0"/>
        <v>49</v>
      </c>
      <c r="H866" s="104">
        <v>49</v>
      </c>
      <c r="I866" s="104">
        <v>0</v>
      </c>
      <c r="J866" s="104">
        <v>77</v>
      </c>
      <c r="K866" s="80">
        <f t="shared" si="1"/>
        <v>20</v>
      </c>
      <c r="L866" s="104">
        <v>20</v>
      </c>
      <c r="M866" s="104">
        <v>0</v>
      </c>
      <c r="N866" s="104">
        <v>87</v>
      </c>
      <c r="O866" s="104">
        <v>23</v>
      </c>
      <c r="P866" s="104">
        <v>205</v>
      </c>
      <c r="Q866" s="104">
        <v>61</v>
      </c>
      <c r="R866" s="104">
        <v>492</v>
      </c>
      <c r="S866" s="104">
        <v>153</v>
      </c>
      <c r="T866" s="77"/>
      <c r="U866" s="77"/>
      <c r="V866" s="77"/>
      <c r="W866" s="77"/>
      <c r="X866" s="77"/>
    </row>
    <row r="867" spans="1:24" ht="12.75" customHeight="1" x14ac:dyDescent="0.15">
      <c r="A867" s="77" t="s">
        <v>469</v>
      </c>
      <c r="B867" s="77" t="s">
        <v>441</v>
      </c>
      <c r="C867" s="77" t="s">
        <v>83</v>
      </c>
      <c r="D867" s="103">
        <v>2016</v>
      </c>
      <c r="E867" s="77" t="s">
        <v>1598</v>
      </c>
      <c r="F867" s="104">
        <v>123</v>
      </c>
      <c r="G867" s="105">
        <f t="shared" si="0"/>
        <v>0</v>
      </c>
      <c r="H867" s="104">
        <v>0</v>
      </c>
      <c r="I867" s="104">
        <v>0</v>
      </c>
      <c r="J867" s="104">
        <v>77</v>
      </c>
      <c r="K867" s="80">
        <f t="shared" si="1"/>
        <v>0</v>
      </c>
      <c r="L867" s="104">
        <v>0</v>
      </c>
      <c r="M867" s="104">
        <v>0</v>
      </c>
      <c r="N867" s="104">
        <v>87</v>
      </c>
      <c r="O867" s="104">
        <v>21</v>
      </c>
      <c r="P867" s="104">
        <v>205</v>
      </c>
      <c r="Q867" s="104">
        <v>44</v>
      </c>
      <c r="R867" s="104">
        <v>492</v>
      </c>
      <c r="S867" s="104">
        <v>65</v>
      </c>
      <c r="T867" s="77"/>
      <c r="U867" s="77"/>
      <c r="V867" s="77"/>
      <c r="W867" s="77"/>
      <c r="X867" s="77"/>
    </row>
    <row r="868" spans="1:24" ht="12.75" customHeight="1" x14ac:dyDescent="0.15">
      <c r="A868" s="77" t="s">
        <v>469</v>
      </c>
      <c r="B868" s="77" t="s">
        <v>441</v>
      </c>
      <c r="C868" s="77" t="s">
        <v>83</v>
      </c>
      <c r="D868" s="103">
        <v>2017</v>
      </c>
      <c r="E868" s="77" t="s">
        <v>1598</v>
      </c>
      <c r="F868" s="104">
        <v>123</v>
      </c>
      <c r="G868" s="105">
        <f t="shared" si="0"/>
        <v>52</v>
      </c>
      <c r="H868" s="104">
        <v>52</v>
      </c>
      <c r="I868" s="104">
        <v>0</v>
      </c>
      <c r="J868" s="104">
        <v>77</v>
      </c>
      <c r="K868" s="80">
        <f t="shared" si="1"/>
        <v>23</v>
      </c>
      <c r="L868" s="104">
        <v>23</v>
      </c>
      <c r="M868" s="104">
        <v>0</v>
      </c>
      <c r="N868" s="104">
        <v>87</v>
      </c>
      <c r="O868" s="104">
        <v>150</v>
      </c>
      <c r="P868" s="104">
        <v>205</v>
      </c>
      <c r="Q868" s="104">
        <v>17</v>
      </c>
      <c r="R868" s="104">
        <v>492</v>
      </c>
      <c r="S868" s="104">
        <v>242</v>
      </c>
      <c r="T868" s="77"/>
      <c r="U868" s="77"/>
      <c r="V868" s="77"/>
      <c r="W868" s="77"/>
      <c r="X868" s="77"/>
    </row>
    <row r="869" spans="1:24" ht="12.75" customHeight="1" x14ac:dyDescent="0.15">
      <c r="A869" s="77" t="s">
        <v>335</v>
      </c>
      <c r="B869" s="77" t="s">
        <v>316</v>
      </c>
      <c r="C869" s="77" t="s">
        <v>144</v>
      </c>
      <c r="D869" s="103">
        <v>2014</v>
      </c>
      <c r="E869" s="77" t="s">
        <v>1598</v>
      </c>
      <c r="F869" s="104">
        <v>1026</v>
      </c>
      <c r="G869" s="105">
        <f t="shared" si="0"/>
        <v>359</v>
      </c>
      <c r="H869" s="104">
        <v>359</v>
      </c>
      <c r="I869" s="104">
        <v>0</v>
      </c>
      <c r="J869" s="104">
        <v>681</v>
      </c>
      <c r="K869" s="80">
        <f t="shared" si="1"/>
        <v>0</v>
      </c>
      <c r="L869" s="104">
        <v>0</v>
      </c>
      <c r="M869" s="104">
        <v>0</v>
      </c>
      <c r="N869" s="104">
        <v>759</v>
      </c>
      <c r="O869" s="104">
        <v>222</v>
      </c>
      <c r="P869" s="104">
        <v>1814</v>
      </c>
      <c r="Q869" s="104">
        <v>0</v>
      </c>
      <c r="R869" s="104">
        <v>4280</v>
      </c>
      <c r="S869" s="104">
        <v>581</v>
      </c>
      <c r="T869" s="77"/>
      <c r="U869" s="77"/>
      <c r="V869" s="77"/>
      <c r="W869" s="77"/>
      <c r="X869" s="77"/>
    </row>
    <row r="870" spans="1:24" ht="12.75" customHeight="1" x14ac:dyDescent="0.15">
      <c r="A870" s="77" t="s">
        <v>335</v>
      </c>
      <c r="B870" s="77" t="s">
        <v>316</v>
      </c>
      <c r="C870" s="77" t="s">
        <v>144</v>
      </c>
      <c r="D870" s="103">
        <v>2015</v>
      </c>
      <c r="E870" s="77" t="s">
        <v>1598</v>
      </c>
      <c r="F870" s="104">
        <v>1026</v>
      </c>
      <c r="G870" s="105">
        <f t="shared" si="0"/>
        <v>0</v>
      </c>
      <c r="H870" s="104">
        <v>0</v>
      </c>
      <c r="I870" s="104">
        <v>0</v>
      </c>
      <c r="J870" s="104">
        <v>681</v>
      </c>
      <c r="K870" s="80">
        <f t="shared" si="1"/>
        <v>0</v>
      </c>
      <c r="L870" s="104">
        <v>0</v>
      </c>
      <c r="M870" s="104">
        <v>0</v>
      </c>
      <c r="N870" s="104">
        <v>759</v>
      </c>
      <c r="O870" s="104">
        <v>0</v>
      </c>
      <c r="P870" s="104">
        <v>1814</v>
      </c>
      <c r="Q870" s="104">
        <v>222</v>
      </c>
      <c r="R870" s="104">
        <v>4280</v>
      </c>
      <c r="S870" s="104">
        <v>222</v>
      </c>
      <c r="T870" s="77"/>
      <c r="U870" s="77"/>
      <c r="V870" s="77"/>
      <c r="W870" s="77"/>
      <c r="X870" s="77"/>
    </row>
    <row r="871" spans="1:24" ht="12.75" customHeight="1" x14ac:dyDescent="0.15">
      <c r="A871" s="77" t="s">
        <v>335</v>
      </c>
      <c r="B871" s="77" t="s">
        <v>316</v>
      </c>
      <c r="C871" s="77" t="s">
        <v>144</v>
      </c>
      <c r="D871" s="103">
        <v>2016</v>
      </c>
      <c r="E871" s="77" t="s">
        <v>1598</v>
      </c>
      <c r="F871" s="104">
        <v>1026</v>
      </c>
      <c r="G871" s="105">
        <f t="shared" si="0"/>
        <v>0</v>
      </c>
      <c r="H871" s="104">
        <v>0</v>
      </c>
      <c r="I871" s="104">
        <v>0</v>
      </c>
      <c r="J871" s="104">
        <v>681</v>
      </c>
      <c r="K871" s="80">
        <f t="shared" si="1"/>
        <v>0</v>
      </c>
      <c r="L871" s="104">
        <v>0</v>
      </c>
      <c r="M871" s="104">
        <v>0</v>
      </c>
      <c r="N871" s="104">
        <v>759</v>
      </c>
      <c r="O871" s="104">
        <v>0</v>
      </c>
      <c r="P871" s="104">
        <v>1814</v>
      </c>
      <c r="Q871" s="104">
        <v>701</v>
      </c>
      <c r="R871" s="104">
        <v>4280</v>
      </c>
      <c r="S871" s="104">
        <v>701</v>
      </c>
      <c r="T871" s="77"/>
      <c r="U871" s="77"/>
      <c r="V871" s="77"/>
      <c r="W871" s="77"/>
      <c r="X871" s="77"/>
    </row>
    <row r="872" spans="1:24" ht="12.75" customHeight="1" x14ac:dyDescent="0.15">
      <c r="A872" s="77" t="s">
        <v>335</v>
      </c>
      <c r="B872" s="77" t="s">
        <v>316</v>
      </c>
      <c r="C872" s="77" t="s">
        <v>144</v>
      </c>
      <c r="D872" s="103">
        <v>2017</v>
      </c>
      <c r="E872" s="77" t="s">
        <v>1598</v>
      </c>
      <c r="F872" s="104">
        <v>1026</v>
      </c>
      <c r="G872" s="105">
        <f t="shared" si="0"/>
        <v>0</v>
      </c>
      <c r="H872" s="104">
        <v>0</v>
      </c>
      <c r="I872" s="104">
        <v>0</v>
      </c>
      <c r="J872" s="104">
        <v>681</v>
      </c>
      <c r="K872" s="80">
        <f t="shared" si="1"/>
        <v>0</v>
      </c>
      <c r="L872" s="104">
        <v>0</v>
      </c>
      <c r="M872" s="104">
        <v>0</v>
      </c>
      <c r="N872" s="104">
        <v>759</v>
      </c>
      <c r="O872" s="104">
        <v>0</v>
      </c>
      <c r="P872" s="104">
        <v>1814</v>
      </c>
      <c r="Q872" s="104">
        <v>0</v>
      </c>
      <c r="R872" s="104">
        <v>4280</v>
      </c>
      <c r="S872" s="104">
        <v>0</v>
      </c>
      <c r="T872" s="77"/>
      <c r="U872" s="77"/>
      <c r="V872" s="77"/>
      <c r="W872" s="77"/>
      <c r="X872" s="77"/>
    </row>
    <row r="873" spans="1:24" ht="12.75" customHeight="1" x14ac:dyDescent="0.15">
      <c r="A873" s="77" t="s">
        <v>574</v>
      </c>
      <c r="B873" s="77" t="s">
        <v>528</v>
      </c>
      <c r="C873" s="77" t="s">
        <v>67</v>
      </c>
      <c r="D873" s="103">
        <v>2015</v>
      </c>
      <c r="E873" s="77" t="s">
        <v>1598</v>
      </c>
      <c r="F873" s="104">
        <v>199</v>
      </c>
      <c r="G873" s="105">
        <f t="shared" si="0"/>
        <v>0</v>
      </c>
      <c r="H873" s="104">
        <v>0</v>
      </c>
      <c r="I873" s="104">
        <v>0</v>
      </c>
      <c r="J873" s="104">
        <v>103</v>
      </c>
      <c r="K873" s="80">
        <f t="shared" si="1"/>
        <v>0</v>
      </c>
      <c r="L873" s="104">
        <v>0</v>
      </c>
      <c r="M873" s="104">
        <v>0</v>
      </c>
      <c r="N873" s="104">
        <v>121</v>
      </c>
      <c r="O873" s="104">
        <v>7</v>
      </c>
      <c r="P873" s="104">
        <v>322</v>
      </c>
      <c r="Q873" s="104">
        <v>235</v>
      </c>
      <c r="R873" s="104">
        <v>745</v>
      </c>
      <c r="S873" s="104">
        <v>242</v>
      </c>
      <c r="T873" s="77"/>
      <c r="U873" s="77"/>
      <c r="V873" s="77"/>
      <c r="W873" s="77"/>
      <c r="X873" s="77"/>
    </row>
    <row r="874" spans="1:24" ht="12.75" customHeight="1" x14ac:dyDescent="0.15">
      <c r="A874" s="77" t="s">
        <v>574</v>
      </c>
      <c r="B874" s="77" t="s">
        <v>528</v>
      </c>
      <c r="C874" s="77" t="s">
        <v>67</v>
      </c>
      <c r="D874" s="103">
        <v>2016</v>
      </c>
      <c r="E874" s="77" t="s">
        <v>1598</v>
      </c>
      <c r="F874" s="104">
        <v>199</v>
      </c>
      <c r="G874" s="105">
        <f t="shared" si="0"/>
        <v>0</v>
      </c>
      <c r="H874" s="104">
        <v>0</v>
      </c>
      <c r="I874" s="104">
        <v>0</v>
      </c>
      <c r="J874" s="104">
        <v>103</v>
      </c>
      <c r="K874" s="80">
        <f t="shared" si="1"/>
        <v>0</v>
      </c>
      <c r="L874" s="104">
        <v>0</v>
      </c>
      <c r="M874" s="104">
        <v>0</v>
      </c>
      <c r="N874" s="104">
        <v>121</v>
      </c>
      <c r="O874" s="104">
        <v>8</v>
      </c>
      <c r="P874" s="104">
        <v>322</v>
      </c>
      <c r="Q874" s="104">
        <v>206</v>
      </c>
      <c r="R874" s="104">
        <v>745</v>
      </c>
      <c r="S874" s="104">
        <v>214</v>
      </c>
      <c r="T874" s="77"/>
      <c r="U874" s="77"/>
      <c r="V874" s="77"/>
      <c r="W874" s="77"/>
      <c r="X874" s="77"/>
    </row>
    <row r="875" spans="1:24" ht="12.75" customHeight="1" x14ac:dyDescent="0.15">
      <c r="A875" s="77" t="s">
        <v>574</v>
      </c>
      <c r="B875" s="77" t="s">
        <v>528</v>
      </c>
      <c r="C875" s="77" t="s">
        <v>67</v>
      </c>
      <c r="D875" s="103">
        <v>2017</v>
      </c>
      <c r="E875" s="77" t="s">
        <v>1598</v>
      </c>
      <c r="F875" s="104">
        <v>199</v>
      </c>
      <c r="G875" s="105">
        <f t="shared" si="0"/>
        <v>9</v>
      </c>
      <c r="H875" s="104">
        <v>9</v>
      </c>
      <c r="I875" s="104">
        <v>0</v>
      </c>
      <c r="J875" s="104">
        <v>103</v>
      </c>
      <c r="K875" s="80">
        <f t="shared" si="1"/>
        <v>14</v>
      </c>
      <c r="L875" s="104">
        <v>14</v>
      </c>
      <c r="M875" s="104">
        <v>0</v>
      </c>
      <c r="N875" s="104">
        <v>121</v>
      </c>
      <c r="O875" s="104">
        <v>9</v>
      </c>
      <c r="P875" s="104">
        <v>322</v>
      </c>
      <c r="Q875" s="104">
        <v>150</v>
      </c>
      <c r="R875" s="104">
        <v>745</v>
      </c>
      <c r="S875" s="104">
        <v>182</v>
      </c>
      <c r="T875" s="77"/>
      <c r="U875" s="77"/>
      <c r="V875" s="77"/>
      <c r="W875" s="77"/>
      <c r="X875" s="77"/>
    </row>
    <row r="876" spans="1:24" ht="12.75" customHeight="1" x14ac:dyDescent="0.15">
      <c r="A876" s="77" t="s">
        <v>78</v>
      </c>
      <c r="B876" s="77" t="s">
        <v>66</v>
      </c>
      <c r="C876" s="77" t="s">
        <v>67</v>
      </c>
      <c r="D876" s="103">
        <v>2016</v>
      </c>
      <c r="E876" s="77" t="s">
        <v>1598</v>
      </c>
      <c r="F876" s="104">
        <v>24</v>
      </c>
      <c r="G876" s="105">
        <f t="shared" si="0"/>
        <v>2</v>
      </c>
      <c r="H876" s="104">
        <v>2</v>
      </c>
      <c r="I876" s="104">
        <v>0</v>
      </c>
      <c r="J876" s="104">
        <v>14</v>
      </c>
      <c r="K876" s="80">
        <f t="shared" si="1"/>
        <v>0</v>
      </c>
      <c r="L876" s="104">
        <v>0</v>
      </c>
      <c r="M876" s="104">
        <v>0</v>
      </c>
      <c r="N876" s="104">
        <v>15</v>
      </c>
      <c r="O876" s="104">
        <v>0</v>
      </c>
      <c r="P876" s="104">
        <v>7</v>
      </c>
      <c r="Q876" s="104">
        <v>3</v>
      </c>
      <c r="R876" s="104">
        <v>60</v>
      </c>
      <c r="S876" s="104">
        <v>5</v>
      </c>
      <c r="T876" s="77"/>
      <c r="U876" s="77"/>
      <c r="V876" s="77"/>
      <c r="W876" s="77"/>
      <c r="X876" s="77"/>
    </row>
    <row r="877" spans="1:24" ht="12.75" customHeight="1" x14ac:dyDescent="0.15">
      <c r="A877" s="77" t="s">
        <v>78</v>
      </c>
      <c r="B877" s="77" t="s">
        <v>66</v>
      </c>
      <c r="C877" s="77" t="s">
        <v>67</v>
      </c>
      <c r="D877" s="103">
        <v>2017</v>
      </c>
      <c r="E877" s="77" t="s">
        <v>1598</v>
      </c>
      <c r="F877" s="104">
        <v>24</v>
      </c>
      <c r="G877" s="105">
        <f t="shared" si="0"/>
        <v>1</v>
      </c>
      <c r="H877" s="104">
        <v>1</v>
      </c>
      <c r="I877" s="104">
        <v>0</v>
      </c>
      <c r="J877" s="104">
        <v>14</v>
      </c>
      <c r="K877" s="80">
        <f t="shared" si="1"/>
        <v>2</v>
      </c>
      <c r="L877" s="104">
        <v>0</v>
      </c>
      <c r="M877" s="104">
        <v>2</v>
      </c>
      <c r="N877" s="104">
        <v>15</v>
      </c>
      <c r="O877" s="104">
        <v>3</v>
      </c>
      <c r="P877" s="104">
        <v>7</v>
      </c>
      <c r="Q877" s="104">
        <v>1</v>
      </c>
      <c r="R877" s="104">
        <v>60</v>
      </c>
      <c r="S877" s="104">
        <v>7</v>
      </c>
      <c r="T877" s="77"/>
      <c r="U877" s="77"/>
      <c r="V877" s="77"/>
      <c r="W877" s="77"/>
      <c r="X877" s="77"/>
    </row>
    <row r="878" spans="1:24" ht="12.75" customHeight="1" x14ac:dyDescent="0.15">
      <c r="A878" s="77" t="s">
        <v>113</v>
      </c>
      <c r="B878" s="77" t="s">
        <v>99</v>
      </c>
      <c r="C878" s="77" t="s">
        <v>67</v>
      </c>
      <c r="D878" s="103">
        <v>2015</v>
      </c>
      <c r="E878" s="77" t="s">
        <v>1598</v>
      </c>
      <c r="F878" s="104">
        <v>80</v>
      </c>
      <c r="G878" s="105">
        <f t="shared" si="0"/>
        <v>0</v>
      </c>
      <c r="H878" s="104">
        <v>0</v>
      </c>
      <c r="I878" s="104">
        <v>0</v>
      </c>
      <c r="J878" s="104">
        <v>48</v>
      </c>
      <c r="K878" s="80">
        <f t="shared" si="1"/>
        <v>0</v>
      </c>
      <c r="L878" s="104">
        <v>0</v>
      </c>
      <c r="M878" s="104">
        <v>0</v>
      </c>
      <c r="N878" s="104">
        <v>43</v>
      </c>
      <c r="O878" s="104">
        <v>0</v>
      </c>
      <c r="P878" s="104">
        <v>126</v>
      </c>
      <c r="Q878" s="104">
        <v>0</v>
      </c>
      <c r="R878" s="104">
        <v>297</v>
      </c>
      <c r="S878" s="104">
        <v>0</v>
      </c>
      <c r="T878" s="77"/>
      <c r="U878" s="77"/>
      <c r="V878" s="77"/>
      <c r="W878" s="77"/>
      <c r="X878" s="77"/>
    </row>
    <row r="879" spans="1:24" ht="12.75" customHeight="1" x14ac:dyDescent="0.15">
      <c r="A879" s="77" t="s">
        <v>113</v>
      </c>
      <c r="B879" s="77" t="s">
        <v>99</v>
      </c>
      <c r="C879" s="77" t="s">
        <v>67</v>
      </c>
      <c r="D879" s="103">
        <v>2016</v>
      </c>
      <c r="E879" s="77" t="s">
        <v>1598</v>
      </c>
      <c r="F879" s="104">
        <v>80</v>
      </c>
      <c r="G879" s="105">
        <f t="shared" si="0"/>
        <v>0</v>
      </c>
      <c r="H879" s="104">
        <v>0</v>
      </c>
      <c r="I879" s="104">
        <v>0</v>
      </c>
      <c r="J879" s="104">
        <v>48</v>
      </c>
      <c r="K879" s="80">
        <f t="shared" si="1"/>
        <v>0</v>
      </c>
      <c r="L879" s="104">
        <v>0</v>
      </c>
      <c r="M879" s="104">
        <v>0</v>
      </c>
      <c r="N879" s="104">
        <v>43</v>
      </c>
      <c r="O879" s="104">
        <v>1</v>
      </c>
      <c r="P879" s="104">
        <v>126</v>
      </c>
      <c r="Q879" s="104">
        <v>2</v>
      </c>
      <c r="R879" s="104">
        <v>297</v>
      </c>
      <c r="S879" s="104">
        <v>3</v>
      </c>
      <c r="T879" s="77"/>
      <c r="U879" s="77"/>
      <c r="V879" s="77"/>
      <c r="W879" s="77"/>
      <c r="X879" s="77"/>
    </row>
    <row r="880" spans="1:24" ht="12.75" customHeight="1" x14ac:dyDescent="0.15">
      <c r="A880" s="77" t="s">
        <v>113</v>
      </c>
      <c r="B880" s="77" t="s">
        <v>99</v>
      </c>
      <c r="C880" s="77" t="s">
        <v>67</v>
      </c>
      <c r="D880" s="103">
        <v>2017</v>
      </c>
      <c r="E880" s="77" t="s">
        <v>1598</v>
      </c>
      <c r="F880" s="104">
        <v>80</v>
      </c>
      <c r="G880" s="105">
        <f t="shared" si="0"/>
        <v>0</v>
      </c>
      <c r="H880" s="104">
        <v>0</v>
      </c>
      <c r="I880" s="104">
        <v>0</v>
      </c>
      <c r="J880" s="104">
        <v>48</v>
      </c>
      <c r="K880" s="80">
        <f t="shared" si="1"/>
        <v>0</v>
      </c>
      <c r="L880" s="104">
        <v>0</v>
      </c>
      <c r="M880" s="104">
        <v>0</v>
      </c>
      <c r="N880" s="104">
        <v>43</v>
      </c>
      <c r="O880" s="104">
        <v>0</v>
      </c>
      <c r="P880" s="104">
        <v>126</v>
      </c>
      <c r="Q880" s="104">
        <v>2</v>
      </c>
      <c r="R880" s="104">
        <v>297</v>
      </c>
      <c r="S880" s="104">
        <v>2</v>
      </c>
      <c r="T880" s="77"/>
      <c r="U880" s="77"/>
      <c r="V880" s="77"/>
      <c r="W880" s="77"/>
      <c r="X880" s="77"/>
    </row>
    <row r="881" spans="1:24" ht="12.75" customHeight="1" x14ac:dyDescent="0.15">
      <c r="A881" s="77" t="s">
        <v>114</v>
      </c>
      <c r="B881" s="77" t="s">
        <v>99</v>
      </c>
      <c r="C881" s="77" t="s">
        <v>67</v>
      </c>
      <c r="D881" s="103">
        <v>2014</v>
      </c>
      <c r="E881" s="77" t="s">
        <v>1598</v>
      </c>
      <c r="F881" s="104">
        <v>392</v>
      </c>
      <c r="G881" s="105">
        <f t="shared" si="0"/>
        <v>0</v>
      </c>
      <c r="H881" s="104">
        <v>0</v>
      </c>
      <c r="I881" s="104">
        <v>0</v>
      </c>
      <c r="J881" s="104">
        <v>254</v>
      </c>
      <c r="K881" s="80">
        <f t="shared" si="1"/>
        <v>0</v>
      </c>
      <c r="L881" s="104">
        <v>0</v>
      </c>
      <c r="M881" s="104">
        <v>0</v>
      </c>
      <c r="N881" s="104">
        <v>316</v>
      </c>
      <c r="O881" s="104">
        <v>216</v>
      </c>
      <c r="P881" s="104">
        <v>1063</v>
      </c>
      <c r="Q881" s="104">
        <v>0</v>
      </c>
      <c r="R881" s="104">
        <v>2025</v>
      </c>
      <c r="S881" s="104">
        <v>216</v>
      </c>
      <c r="T881" s="77"/>
      <c r="U881" s="77"/>
      <c r="V881" s="77"/>
      <c r="W881" s="77"/>
      <c r="X881" s="77"/>
    </row>
    <row r="882" spans="1:24" ht="12.75" customHeight="1" x14ac:dyDescent="0.15">
      <c r="A882" s="77" t="s">
        <v>114</v>
      </c>
      <c r="B882" s="77" t="s">
        <v>99</v>
      </c>
      <c r="C882" s="77" t="s">
        <v>67</v>
      </c>
      <c r="D882" s="103">
        <v>2015</v>
      </c>
      <c r="E882" s="77" t="s">
        <v>1598</v>
      </c>
      <c r="F882" s="104">
        <v>392</v>
      </c>
      <c r="G882" s="105">
        <f t="shared" si="0"/>
        <v>0</v>
      </c>
      <c r="H882" s="104">
        <v>0</v>
      </c>
      <c r="I882" s="104">
        <v>0</v>
      </c>
      <c r="J882" s="104">
        <v>254</v>
      </c>
      <c r="K882" s="80">
        <f t="shared" si="1"/>
        <v>2</v>
      </c>
      <c r="L882" s="104">
        <v>2</v>
      </c>
      <c r="M882" s="104">
        <v>0</v>
      </c>
      <c r="N882" s="104">
        <v>316</v>
      </c>
      <c r="O882" s="104">
        <v>150</v>
      </c>
      <c r="P882" s="104">
        <v>1063</v>
      </c>
      <c r="Q882" s="104">
        <v>252</v>
      </c>
      <c r="R882" s="104">
        <v>2025</v>
      </c>
      <c r="S882" s="104">
        <v>404</v>
      </c>
      <c r="T882" s="77"/>
      <c r="U882" s="77"/>
      <c r="V882" s="77"/>
      <c r="W882" s="77"/>
      <c r="X882" s="77"/>
    </row>
    <row r="883" spans="1:24" ht="12.75" customHeight="1" x14ac:dyDescent="0.15">
      <c r="A883" s="77" t="s">
        <v>114</v>
      </c>
      <c r="B883" s="77" t="s">
        <v>99</v>
      </c>
      <c r="C883" s="77" t="s">
        <v>67</v>
      </c>
      <c r="D883" s="103">
        <v>2016</v>
      </c>
      <c r="E883" s="77" t="s">
        <v>1598</v>
      </c>
      <c r="F883" s="104">
        <v>392</v>
      </c>
      <c r="G883" s="105">
        <f t="shared" si="0"/>
        <v>23</v>
      </c>
      <c r="H883" s="104">
        <v>23</v>
      </c>
      <c r="I883" s="104">
        <v>0</v>
      </c>
      <c r="J883" s="104">
        <v>254</v>
      </c>
      <c r="K883" s="80">
        <f t="shared" si="1"/>
        <v>209</v>
      </c>
      <c r="L883" s="104">
        <v>209</v>
      </c>
      <c r="M883" s="104">
        <v>0</v>
      </c>
      <c r="N883" s="104">
        <v>316</v>
      </c>
      <c r="O883" s="104">
        <v>0</v>
      </c>
      <c r="P883" s="104">
        <v>1063</v>
      </c>
      <c r="Q883" s="104">
        <v>171</v>
      </c>
      <c r="R883" s="104">
        <v>2025</v>
      </c>
      <c r="S883" s="104">
        <v>403</v>
      </c>
      <c r="T883" s="77"/>
      <c r="U883" s="77"/>
      <c r="V883" s="77"/>
      <c r="W883" s="77"/>
      <c r="X883" s="77"/>
    </row>
    <row r="884" spans="1:24" ht="12.75" customHeight="1" x14ac:dyDescent="0.15">
      <c r="A884" s="77" t="s">
        <v>114</v>
      </c>
      <c r="B884" s="77" t="s">
        <v>99</v>
      </c>
      <c r="C884" s="77" t="s">
        <v>67</v>
      </c>
      <c r="D884" s="103">
        <v>2017</v>
      </c>
      <c r="E884" s="77" t="s">
        <v>1598</v>
      </c>
      <c r="F884" s="104">
        <v>392</v>
      </c>
      <c r="G884" s="105">
        <f t="shared" si="0"/>
        <v>0</v>
      </c>
      <c r="H884" s="104">
        <v>0</v>
      </c>
      <c r="I884" s="104">
        <v>0</v>
      </c>
      <c r="J884" s="104">
        <v>254</v>
      </c>
      <c r="K884" s="80">
        <f t="shared" si="1"/>
        <v>6</v>
      </c>
      <c r="L884" s="104">
        <v>6</v>
      </c>
      <c r="M884" s="104">
        <v>0</v>
      </c>
      <c r="N884" s="104">
        <v>316</v>
      </c>
      <c r="O884" s="104">
        <v>0</v>
      </c>
      <c r="P884" s="104">
        <v>1063</v>
      </c>
      <c r="Q884" s="104">
        <v>147</v>
      </c>
      <c r="R884" s="104">
        <v>2025</v>
      </c>
      <c r="S884" s="104">
        <v>153</v>
      </c>
      <c r="T884" s="77"/>
      <c r="U884" s="77"/>
      <c r="V884" s="77"/>
      <c r="W884" s="77"/>
      <c r="X884" s="77"/>
    </row>
    <row r="885" spans="1:24" ht="12.75" customHeight="1" x14ac:dyDescent="0.15">
      <c r="A885" s="77" t="s">
        <v>296</v>
      </c>
      <c r="B885" s="77" t="s">
        <v>273</v>
      </c>
      <c r="C885" s="77" t="s">
        <v>144</v>
      </c>
      <c r="D885" s="103">
        <v>2014</v>
      </c>
      <c r="E885" s="77" t="s">
        <v>1598</v>
      </c>
      <c r="F885" s="104">
        <v>112</v>
      </c>
      <c r="G885" s="105">
        <f t="shared" si="0"/>
        <v>0</v>
      </c>
      <c r="H885" s="104">
        <v>0</v>
      </c>
      <c r="I885" s="104">
        <v>0</v>
      </c>
      <c r="J885" s="104">
        <v>81</v>
      </c>
      <c r="K885" s="80">
        <f t="shared" si="1"/>
        <v>0</v>
      </c>
      <c r="L885" s="104">
        <v>0</v>
      </c>
      <c r="M885" s="104">
        <v>0</v>
      </c>
      <c r="N885" s="104">
        <v>90</v>
      </c>
      <c r="O885" s="104">
        <v>11</v>
      </c>
      <c r="P885" s="104">
        <v>209</v>
      </c>
      <c r="Q885" s="104">
        <v>35</v>
      </c>
      <c r="R885" s="104">
        <v>492</v>
      </c>
      <c r="S885" s="104">
        <v>46</v>
      </c>
      <c r="T885" s="77"/>
      <c r="U885" s="77"/>
      <c r="V885" s="77"/>
      <c r="W885" s="77"/>
      <c r="X885" s="77"/>
    </row>
    <row r="886" spans="1:24" ht="12.75" customHeight="1" x14ac:dyDescent="0.15">
      <c r="A886" s="77" t="s">
        <v>296</v>
      </c>
      <c r="B886" s="77" t="s">
        <v>273</v>
      </c>
      <c r="C886" s="77" t="s">
        <v>144</v>
      </c>
      <c r="D886" s="103">
        <v>2015</v>
      </c>
      <c r="E886" s="77" t="s">
        <v>1598</v>
      </c>
      <c r="F886" s="104">
        <v>112</v>
      </c>
      <c r="G886" s="105">
        <f t="shared" si="0"/>
        <v>0</v>
      </c>
      <c r="H886" s="104">
        <v>0</v>
      </c>
      <c r="I886" s="104">
        <v>0</v>
      </c>
      <c r="J886" s="104">
        <v>81</v>
      </c>
      <c r="K886" s="80">
        <f t="shared" si="1"/>
        <v>0</v>
      </c>
      <c r="L886" s="104">
        <v>0</v>
      </c>
      <c r="M886" s="104">
        <v>0</v>
      </c>
      <c r="N886" s="104">
        <v>90</v>
      </c>
      <c r="O886" s="104">
        <v>10</v>
      </c>
      <c r="P886" s="104">
        <v>209</v>
      </c>
      <c r="Q886" s="104">
        <v>45</v>
      </c>
      <c r="R886" s="104">
        <v>492</v>
      </c>
      <c r="S886" s="104">
        <v>55</v>
      </c>
      <c r="T886" s="77"/>
      <c r="U886" s="77"/>
      <c r="V886" s="77"/>
      <c r="W886" s="77"/>
      <c r="X886" s="77"/>
    </row>
    <row r="887" spans="1:24" ht="12.75" customHeight="1" x14ac:dyDescent="0.15">
      <c r="A887" s="77" t="s">
        <v>296</v>
      </c>
      <c r="B887" s="77" t="s">
        <v>273</v>
      </c>
      <c r="C887" s="77" t="s">
        <v>144</v>
      </c>
      <c r="D887" s="103">
        <v>2016</v>
      </c>
      <c r="E887" s="77" t="s">
        <v>1598</v>
      </c>
      <c r="F887" s="104">
        <v>112</v>
      </c>
      <c r="G887" s="105">
        <f t="shared" si="0"/>
        <v>0</v>
      </c>
      <c r="H887" s="104">
        <v>0</v>
      </c>
      <c r="I887" s="104">
        <v>0</v>
      </c>
      <c r="J887" s="104">
        <v>81</v>
      </c>
      <c r="K887" s="80">
        <f t="shared" si="1"/>
        <v>0</v>
      </c>
      <c r="L887" s="104">
        <v>0</v>
      </c>
      <c r="M887" s="104">
        <v>0</v>
      </c>
      <c r="N887" s="104">
        <v>90</v>
      </c>
      <c r="O887" s="104">
        <v>10</v>
      </c>
      <c r="P887" s="104">
        <v>209</v>
      </c>
      <c r="Q887" s="104">
        <v>23</v>
      </c>
      <c r="R887" s="104">
        <v>492</v>
      </c>
      <c r="S887" s="104">
        <v>33</v>
      </c>
      <c r="T887" s="77"/>
      <c r="U887" s="77"/>
      <c r="V887" s="77"/>
      <c r="W887" s="77"/>
      <c r="X887" s="77"/>
    </row>
    <row r="888" spans="1:24" ht="12.75" customHeight="1" x14ac:dyDescent="0.15">
      <c r="A888" s="77" t="s">
        <v>296</v>
      </c>
      <c r="B888" s="77" t="s">
        <v>273</v>
      </c>
      <c r="C888" s="77" t="s">
        <v>144</v>
      </c>
      <c r="D888" s="103">
        <v>2017</v>
      </c>
      <c r="E888" s="77" t="s">
        <v>1598</v>
      </c>
      <c r="F888" s="104">
        <v>112</v>
      </c>
      <c r="G888" s="105">
        <f t="shared" si="0"/>
        <v>0</v>
      </c>
      <c r="H888" s="104">
        <v>0</v>
      </c>
      <c r="I888" s="104">
        <v>0</v>
      </c>
      <c r="J888" s="104">
        <v>81</v>
      </c>
      <c r="K888" s="80">
        <f t="shared" si="1"/>
        <v>0</v>
      </c>
      <c r="L888" s="104">
        <v>0</v>
      </c>
      <c r="M888" s="104">
        <v>0</v>
      </c>
      <c r="N888" s="104">
        <v>90</v>
      </c>
      <c r="O888" s="104">
        <v>0</v>
      </c>
      <c r="P888" s="104">
        <v>209</v>
      </c>
      <c r="Q888" s="104">
        <v>9</v>
      </c>
      <c r="R888" s="104">
        <v>492</v>
      </c>
      <c r="S888" s="104">
        <v>9</v>
      </c>
      <c r="T888" s="77"/>
      <c r="U888" s="77"/>
      <c r="V888" s="77"/>
      <c r="W888" s="77"/>
      <c r="X888" s="77"/>
    </row>
    <row r="889" spans="1:24" ht="12.75" customHeight="1" x14ac:dyDescent="0.15">
      <c r="A889" s="77" t="s">
        <v>311</v>
      </c>
      <c r="B889" s="77" t="s">
        <v>306</v>
      </c>
      <c r="C889" s="77" t="s">
        <v>123</v>
      </c>
      <c r="D889" s="103">
        <v>2013</v>
      </c>
      <c r="E889" s="77" t="s">
        <v>1598</v>
      </c>
      <c r="F889" s="104">
        <v>1365</v>
      </c>
      <c r="G889" s="105">
        <f t="shared" si="0"/>
        <v>0</v>
      </c>
      <c r="H889" s="104">
        <v>0</v>
      </c>
      <c r="I889" s="104">
        <v>0</v>
      </c>
      <c r="J889" s="104">
        <v>957</v>
      </c>
      <c r="K889" s="80">
        <f t="shared" si="1"/>
        <v>18</v>
      </c>
      <c r="L889" s="104">
        <v>4</v>
      </c>
      <c r="M889" s="104">
        <v>14</v>
      </c>
      <c r="N889" s="104">
        <v>936</v>
      </c>
      <c r="O889" s="104">
        <v>2</v>
      </c>
      <c r="P889" s="104">
        <v>1773</v>
      </c>
      <c r="Q889" s="104">
        <v>241</v>
      </c>
      <c r="R889" s="104">
        <v>5031</v>
      </c>
      <c r="S889" s="104">
        <v>261</v>
      </c>
      <c r="T889" s="77"/>
      <c r="U889" s="77"/>
      <c r="V889" s="77"/>
      <c r="W889" s="77"/>
      <c r="X889" s="77"/>
    </row>
    <row r="890" spans="1:24" ht="12.75" customHeight="1" x14ac:dyDescent="0.15">
      <c r="A890" s="77" t="s">
        <v>311</v>
      </c>
      <c r="B890" s="77" t="s">
        <v>306</v>
      </c>
      <c r="C890" s="77" t="s">
        <v>123</v>
      </c>
      <c r="D890" s="103">
        <v>2014</v>
      </c>
      <c r="E890" s="77" t="s">
        <v>1598</v>
      </c>
      <c r="F890" s="104">
        <v>1365</v>
      </c>
      <c r="G890" s="105">
        <f t="shared" si="0"/>
        <v>0</v>
      </c>
      <c r="H890" s="104">
        <v>0</v>
      </c>
      <c r="I890" s="104">
        <v>0</v>
      </c>
      <c r="J890" s="104">
        <v>957</v>
      </c>
      <c r="K890" s="80">
        <f t="shared" si="1"/>
        <v>17</v>
      </c>
      <c r="L890" s="104">
        <v>2</v>
      </c>
      <c r="M890" s="104">
        <v>15</v>
      </c>
      <c r="N890" s="104">
        <v>936</v>
      </c>
      <c r="O890" s="104">
        <v>0</v>
      </c>
      <c r="P890" s="104">
        <v>1773</v>
      </c>
      <c r="Q890" s="104">
        <v>326</v>
      </c>
      <c r="R890" s="104">
        <v>5031</v>
      </c>
      <c r="S890" s="104">
        <v>343</v>
      </c>
      <c r="T890" s="77"/>
      <c r="U890" s="77"/>
      <c r="V890" s="77"/>
      <c r="W890" s="77"/>
      <c r="X890" s="77"/>
    </row>
    <row r="891" spans="1:24" ht="12.75" customHeight="1" x14ac:dyDescent="0.15">
      <c r="A891" s="77" t="s">
        <v>311</v>
      </c>
      <c r="B891" s="77" t="s">
        <v>306</v>
      </c>
      <c r="C891" s="77" t="s">
        <v>123</v>
      </c>
      <c r="D891" s="103">
        <v>2015</v>
      </c>
      <c r="E891" s="77" t="s">
        <v>1598</v>
      </c>
      <c r="F891" s="104">
        <v>1365</v>
      </c>
      <c r="G891" s="105">
        <f t="shared" si="0"/>
        <v>0</v>
      </c>
      <c r="H891" s="104">
        <v>0</v>
      </c>
      <c r="I891" s="104">
        <v>0</v>
      </c>
      <c r="J891" s="104">
        <v>957</v>
      </c>
      <c r="K891" s="80">
        <f t="shared" si="1"/>
        <v>16</v>
      </c>
      <c r="L891" s="104">
        <v>1</v>
      </c>
      <c r="M891" s="104">
        <v>15</v>
      </c>
      <c r="N891" s="104">
        <v>936</v>
      </c>
      <c r="O891" s="104">
        <v>0</v>
      </c>
      <c r="P891" s="104">
        <v>1773</v>
      </c>
      <c r="Q891" s="104">
        <v>282</v>
      </c>
      <c r="R891" s="104">
        <v>5031</v>
      </c>
      <c r="S891" s="104">
        <v>298</v>
      </c>
      <c r="T891" s="77"/>
      <c r="U891" s="77"/>
      <c r="V891" s="77"/>
      <c r="W891" s="77"/>
      <c r="X891" s="77"/>
    </row>
    <row r="892" spans="1:24" ht="12.75" customHeight="1" x14ac:dyDescent="0.15">
      <c r="A892" s="77" t="s">
        <v>311</v>
      </c>
      <c r="B892" s="77" t="s">
        <v>306</v>
      </c>
      <c r="C892" s="77" t="s">
        <v>123</v>
      </c>
      <c r="D892" s="103">
        <v>2016</v>
      </c>
      <c r="E892" s="77" t="s">
        <v>1598</v>
      </c>
      <c r="F892" s="104">
        <v>1365</v>
      </c>
      <c r="G892" s="105">
        <f t="shared" si="0"/>
        <v>36</v>
      </c>
      <c r="H892" s="104">
        <v>36</v>
      </c>
      <c r="I892" s="104">
        <v>0</v>
      </c>
      <c r="J892" s="104">
        <v>957</v>
      </c>
      <c r="K892" s="80">
        <f t="shared" si="1"/>
        <v>31</v>
      </c>
      <c r="L892" s="104">
        <v>31</v>
      </c>
      <c r="M892" s="104">
        <v>0</v>
      </c>
      <c r="N892" s="104">
        <v>936</v>
      </c>
      <c r="O892" s="104">
        <v>15</v>
      </c>
      <c r="P892" s="104">
        <v>1773</v>
      </c>
      <c r="Q892" s="104">
        <v>334</v>
      </c>
      <c r="R892" s="104">
        <v>5031</v>
      </c>
      <c r="S892" s="104">
        <v>416</v>
      </c>
      <c r="T892" s="77"/>
      <c r="U892" s="77"/>
      <c r="V892" s="77"/>
      <c r="W892" s="77"/>
      <c r="X892" s="77"/>
    </row>
    <row r="893" spans="1:24" ht="12.75" customHeight="1" x14ac:dyDescent="0.15">
      <c r="A893" s="77" t="s">
        <v>311</v>
      </c>
      <c r="B893" s="77" t="s">
        <v>306</v>
      </c>
      <c r="C893" s="77" t="s">
        <v>123</v>
      </c>
      <c r="D893" s="103">
        <v>2017</v>
      </c>
      <c r="E893" s="77" t="s">
        <v>1598</v>
      </c>
      <c r="F893" s="104">
        <v>1365</v>
      </c>
      <c r="G893" s="105">
        <f t="shared" si="0"/>
        <v>0</v>
      </c>
      <c r="H893" s="104">
        <v>0</v>
      </c>
      <c r="I893" s="104">
        <v>0</v>
      </c>
      <c r="J893" s="104">
        <v>957</v>
      </c>
      <c r="K893" s="80">
        <f t="shared" si="1"/>
        <v>3</v>
      </c>
      <c r="L893" s="104">
        <v>3</v>
      </c>
      <c r="M893" s="104">
        <v>0</v>
      </c>
      <c r="N893" s="104">
        <v>936</v>
      </c>
      <c r="O893" s="104">
        <v>50</v>
      </c>
      <c r="P893" s="104">
        <v>1773</v>
      </c>
      <c r="Q893" s="104">
        <v>283</v>
      </c>
      <c r="R893" s="104">
        <v>5031</v>
      </c>
      <c r="S893" s="104">
        <v>336</v>
      </c>
      <c r="T893" s="77"/>
      <c r="U893" s="77"/>
      <c r="V893" s="77"/>
      <c r="W893" s="77"/>
      <c r="X893" s="77"/>
    </row>
    <row r="894" spans="1:24" ht="12.75" customHeight="1" x14ac:dyDescent="0.15">
      <c r="A894" s="77" t="s">
        <v>125</v>
      </c>
      <c r="B894" s="77" t="s">
        <v>122</v>
      </c>
      <c r="C894" s="77" t="s">
        <v>123</v>
      </c>
      <c r="D894" s="103">
        <v>2013</v>
      </c>
      <c r="E894" s="77" t="s">
        <v>1598</v>
      </c>
      <c r="F894" s="104">
        <v>78</v>
      </c>
      <c r="G894" s="105">
        <f t="shared" si="0"/>
        <v>0</v>
      </c>
      <c r="H894" s="104">
        <v>0</v>
      </c>
      <c r="I894" s="104">
        <v>0</v>
      </c>
      <c r="J894" s="104">
        <v>55</v>
      </c>
      <c r="K894" s="80">
        <f t="shared" si="1"/>
        <v>0</v>
      </c>
      <c r="L894" s="104">
        <v>0</v>
      </c>
      <c r="M894" s="104">
        <v>0</v>
      </c>
      <c r="N894" s="104">
        <v>69</v>
      </c>
      <c r="O894" s="104">
        <v>5</v>
      </c>
      <c r="P894" s="104">
        <v>170</v>
      </c>
      <c r="Q894" s="104">
        <v>47</v>
      </c>
      <c r="R894" s="104">
        <v>372</v>
      </c>
      <c r="S894" s="104">
        <v>52</v>
      </c>
      <c r="T894" s="77"/>
      <c r="U894" s="77"/>
      <c r="V894" s="77"/>
      <c r="W894" s="77"/>
      <c r="X894" s="77"/>
    </row>
    <row r="895" spans="1:24" ht="12.75" customHeight="1" x14ac:dyDescent="0.15">
      <c r="A895" s="77" t="s">
        <v>125</v>
      </c>
      <c r="B895" s="77" t="s">
        <v>122</v>
      </c>
      <c r="C895" s="77" t="s">
        <v>123</v>
      </c>
      <c r="D895" s="103">
        <v>2014</v>
      </c>
      <c r="E895" s="77" t="s">
        <v>1598</v>
      </c>
      <c r="F895" s="104">
        <v>78</v>
      </c>
      <c r="G895" s="105">
        <f t="shared" si="0"/>
        <v>0</v>
      </c>
      <c r="H895" s="104">
        <v>0</v>
      </c>
      <c r="I895" s="104">
        <v>0</v>
      </c>
      <c r="J895" s="104">
        <v>55</v>
      </c>
      <c r="K895" s="80">
        <f t="shared" si="1"/>
        <v>0</v>
      </c>
      <c r="L895" s="104">
        <v>0</v>
      </c>
      <c r="M895" s="104">
        <v>0</v>
      </c>
      <c r="N895" s="104">
        <v>69</v>
      </c>
      <c r="O895" s="104">
        <v>9</v>
      </c>
      <c r="P895" s="104">
        <v>170</v>
      </c>
      <c r="Q895" s="104">
        <v>1</v>
      </c>
      <c r="R895" s="104">
        <v>372</v>
      </c>
      <c r="S895" s="104">
        <v>10</v>
      </c>
      <c r="T895" s="77"/>
      <c r="U895" s="77"/>
      <c r="V895" s="77"/>
      <c r="W895" s="77"/>
      <c r="X895" s="77"/>
    </row>
    <row r="896" spans="1:24" ht="12.75" customHeight="1" x14ac:dyDescent="0.15">
      <c r="A896" s="77" t="s">
        <v>125</v>
      </c>
      <c r="B896" s="77" t="s">
        <v>122</v>
      </c>
      <c r="C896" s="77" t="s">
        <v>123</v>
      </c>
      <c r="D896" s="103">
        <v>2015</v>
      </c>
      <c r="E896" s="77" t="s">
        <v>1598</v>
      </c>
      <c r="F896" s="104">
        <v>78</v>
      </c>
      <c r="G896" s="105">
        <f t="shared" si="0"/>
        <v>0</v>
      </c>
      <c r="H896" s="104">
        <v>0</v>
      </c>
      <c r="I896" s="104">
        <v>0</v>
      </c>
      <c r="J896" s="104">
        <v>55</v>
      </c>
      <c r="K896" s="80">
        <f t="shared" si="1"/>
        <v>0</v>
      </c>
      <c r="L896" s="104">
        <v>0</v>
      </c>
      <c r="M896" s="104">
        <v>0</v>
      </c>
      <c r="N896" s="104">
        <v>69</v>
      </c>
      <c r="O896" s="104">
        <v>4</v>
      </c>
      <c r="P896" s="104">
        <v>170</v>
      </c>
      <c r="Q896" s="104">
        <v>20</v>
      </c>
      <c r="R896" s="104">
        <v>372</v>
      </c>
      <c r="S896" s="104">
        <v>24</v>
      </c>
      <c r="T896" s="77"/>
      <c r="U896" s="77"/>
      <c r="V896" s="77"/>
      <c r="W896" s="77"/>
      <c r="X896" s="77"/>
    </row>
    <row r="897" spans="1:24" ht="12.75" customHeight="1" x14ac:dyDescent="0.15">
      <c r="A897" s="77" t="s">
        <v>125</v>
      </c>
      <c r="B897" s="77" t="s">
        <v>122</v>
      </c>
      <c r="C897" s="77" t="s">
        <v>123</v>
      </c>
      <c r="D897" s="103">
        <v>2016</v>
      </c>
      <c r="E897" s="77" t="s">
        <v>1598</v>
      </c>
      <c r="F897" s="104">
        <v>78</v>
      </c>
      <c r="G897" s="105">
        <f t="shared" si="0"/>
        <v>0</v>
      </c>
      <c r="H897" s="104">
        <v>0</v>
      </c>
      <c r="I897" s="104">
        <v>0</v>
      </c>
      <c r="J897" s="104">
        <v>55</v>
      </c>
      <c r="K897" s="80">
        <f t="shared" si="1"/>
        <v>0</v>
      </c>
      <c r="L897" s="104">
        <v>0</v>
      </c>
      <c r="M897" s="104">
        <v>0</v>
      </c>
      <c r="N897" s="104">
        <v>69</v>
      </c>
      <c r="O897" s="104">
        <v>15</v>
      </c>
      <c r="P897" s="104">
        <v>170</v>
      </c>
      <c r="Q897" s="104">
        <v>53</v>
      </c>
      <c r="R897" s="104">
        <v>372</v>
      </c>
      <c r="S897" s="104">
        <v>68</v>
      </c>
      <c r="T897" s="77"/>
      <c r="U897" s="77"/>
      <c r="V897" s="77"/>
      <c r="W897" s="77"/>
      <c r="X897" s="77"/>
    </row>
    <row r="898" spans="1:24" ht="12.75" customHeight="1" x14ac:dyDescent="0.15">
      <c r="A898" s="77" t="s">
        <v>125</v>
      </c>
      <c r="B898" s="77" t="s">
        <v>122</v>
      </c>
      <c r="C898" s="77" t="s">
        <v>123</v>
      </c>
      <c r="D898" s="103">
        <v>2017</v>
      </c>
      <c r="E898" s="77" t="s">
        <v>1598</v>
      </c>
      <c r="F898" s="104">
        <v>78</v>
      </c>
      <c r="G898" s="105">
        <f t="shared" si="0"/>
        <v>0</v>
      </c>
      <c r="H898" s="104">
        <v>0</v>
      </c>
      <c r="I898" s="104">
        <v>0</v>
      </c>
      <c r="J898" s="104">
        <v>55</v>
      </c>
      <c r="K898" s="80">
        <f t="shared" si="1"/>
        <v>0</v>
      </c>
      <c r="L898" s="104">
        <v>0</v>
      </c>
      <c r="M898" s="104">
        <v>0</v>
      </c>
      <c r="N898" s="104">
        <v>69</v>
      </c>
      <c r="O898" s="104">
        <v>18</v>
      </c>
      <c r="P898" s="104">
        <v>170</v>
      </c>
      <c r="Q898" s="104">
        <v>1</v>
      </c>
      <c r="R898" s="104">
        <v>372</v>
      </c>
      <c r="S898" s="104">
        <v>19</v>
      </c>
      <c r="T898" s="77"/>
      <c r="U898" s="77"/>
      <c r="V898" s="77"/>
      <c r="W898" s="77"/>
      <c r="X898" s="77"/>
    </row>
    <row r="899" spans="1:24" ht="12.75" customHeight="1" x14ac:dyDescent="0.15">
      <c r="A899" s="77" t="s">
        <v>115</v>
      </c>
      <c r="B899" s="77" t="s">
        <v>99</v>
      </c>
      <c r="C899" s="77" t="s">
        <v>67</v>
      </c>
      <c r="D899" s="103">
        <v>2014</v>
      </c>
      <c r="E899" s="77" t="s">
        <v>1598</v>
      </c>
      <c r="F899" s="104">
        <v>118</v>
      </c>
      <c r="G899" s="105">
        <f t="shared" si="0"/>
        <v>0</v>
      </c>
      <c r="H899" s="104">
        <v>0</v>
      </c>
      <c r="I899" s="104">
        <v>0</v>
      </c>
      <c r="J899" s="104">
        <v>69</v>
      </c>
      <c r="K899" s="80">
        <f t="shared" si="1"/>
        <v>0</v>
      </c>
      <c r="L899" s="104">
        <v>0</v>
      </c>
      <c r="M899" s="104">
        <v>0</v>
      </c>
      <c r="N899" s="104">
        <v>84</v>
      </c>
      <c r="O899" s="104">
        <v>0</v>
      </c>
      <c r="P899" s="104">
        <v>177</v>
      </c>
      <c r="Q899" s="104">
        <v>4</v>
      </c>
      <c r="R899" s="104">
        <v>448</v>
      </c>
      <c r="S899" s="104">
        <v>4</v>
      </c>
      <c r="T899" s="77"/>
      <c r="U899" s="77"/>
      <c r="V899" s="77"/>
      <c r="W899" s="77"/>
      <c r="X899" s="77"/>
    </row>
    <row r="900" spans="1:24" ht="12.75" customHeight="1" x14ac:dyDescent="0.15">
      <c r="A900" s="77" t="s">
        <v>115</v>
      </c>
      <c r="B900" s="77" t="s">
        <v>99</v>
      </c>
      <c r="C900" s="77" t="s">
        <v>67</v>
      </c>
      <c r="D900" s="103">
        <v>2015</v>
      </c>
      <c r="E900" s="77" t="s">
        <v>1598</v>
      </c>
      <c r="F900" s="104">
        <v>118</v>
      </c>
      <c r="G900" s="105">
        <f t="shared" si="0"/>
        <v>0</v>
      </c>
      <c r="H900" s="104">
        <v>0</v>
      </c>
      <c r="I900" s="104">
        <v>0</v>
      </c>
      <c r="J900" s="104">
        <v>69</v>
      </c>
      <c r="K900" s="80">
        <f t="shared" si="1"/>
        <v>0</v>
      </c>
      <c r="L900" s="104">
        <v>0</v>
      </c>
      <c r="M900" s="104">
        <v>0</v>
      </c>
      <c r="N900" s="104">
        <v>84</v>
      </c>
      <c r="O900" s="104">
        <v>2</v>
      </c>
      <c r="P900" s="104">
        <v>177</v>
      </c>
      <c r="Q900" s="104">
        <v>6</v>
      </c>
      <c r="R900" s="104">
        <v>448</v>
      </c>
      <c r="S900" s="104">
        <v>8</v>
      </c>
      <c r="T900" s="77"/>
      <c r="U900" s="77"/>
      <c r="V900" s="77"/>
      <c r="W900" s="77"/>
      <c r="X900" s="77"/>
    </row>
    <row r="901" spans="1:24" ht="12.75" customHeight="1" x14ac:dyDescent="0.15">
      <c r="A901" s="77" t="s">
        <v>115</v>
      </c>
      <c r="B901" s="77" t="s">
        <v>99</v>
      </c>
      <c r="C901" s="77" t="s">
        <v>67</v>
      </c>
      <c r="D901" s="103">
        <v>2016</v>
      </c>
      <c r="E901" s="77" t="s">
        <v>1598</v>
      </c>
      <c r="F901" s="104">
        <v>118</v>
      </c>
      <c r="G901" s="105">
        <f t="shared" si="0"/>
        <v>0</v>
      </c>
      <c r="H901" s="104">
        <v>0</v>
      </c>
      <c r="I901" s="104">
        <v>0</v>
      </c>
      <c r="J901" s="104">
        <v>69</v>
      </c>
      <c r="K901" s="80">
        <f t="shared" si="1"/>
        <v>0</v>
      </c>
      <c r="L901" s="104">
        <v>0</v>
      </c>
      <c r="M901" s="104">
        <v>0</v>
      </c>
      <c r="N901" s="104">
        <v>84</v>
      </c>
      <c r="O901" s="104">
        <v>0</v>
      </c>
      <c r="P901" s="104">
        <v>177</v>
      </c>
      <c r="Q901" s="104">
        <v>6</v>
      </c>
      <c r="R901" s="104">
        <v>448</v>
      </c>
      <c r="S901" s="104">
        <v>6</v>
      </c>
      <c r="T901" s="77"/>
      <c r="U901" s="77"/>
      <c r="V901" s="77"/>
      <c r="W901" s="77"/>
      <c r="X901" s="77"/>
    </row>
    <row r="902" spans="1:24" ht="12.75" customHeight="1" x14ac:dyDescent="0.15">
      <c r="A902" s="77" t="s">
        <v>115</v>
      </c>
      <c r="B902" s="77" t="s">
        <v>99</v>
      </c>
      <c r="C902" s="77" t="s">
        <v>67</v>
      </c>
      <c r="D902" s="103">
        <v>2017</v>
      </c>
      <c r="E902" s="77" t="s">
        <v>1598</v>
      </c>
      <c r="F902" s="104">
        <v>118</v>
      </c>
      <c r="G902" s="105">
        <f t="shared" si="0"/>
        <v>0</v>
      </c>
      <c r="H902" s="104">
        <v>0</v>
      </c>
      <c r="I902" s="104">
        <v>0</v>
      </c>
      <c r="J902" s="104">
        <v>69</v>
      </c>
      <c r="K902" s="80">
        <f t="shared" si="1"/>
        <v>0</v>
      </c>
      <c r="L902" s="104">
        <v>0</v>
      </c>
      <c r="M902" s="104">
        <v>0</v>
      </c>
      <c r="N902" s="104">
        <v>84</v>
      </c>
      <c r="O902" s="104">
        <v>2</v>
      </c>
      <c r="P902" s="104">
        <v>177</v>
      </c>
      <c r="Q902" s="104">
        <v>5</v>
      </c>
      <c r="R902" s="104">
        <v>448</v>
      </c>
      <c r="S902" s="104">
        <v>7</v>
      </c>
      <c r="T902" s="77"/>
      <c r="U902" s="77"/>
      <c r="V902" s="77"/>
      <c r="W902" s="77"/>
      <c r="X902" s="77"/>
    </row>
    <row r="903" spans="1:24" ht="12.75" customHeight="1" x14ac:dyDescent="0.15">
      <c r="A903" s="77" t="s">
        <v>79</v>
      </c>
      <c r="B903" s="77" t="s">
        <v>66</v>
      </c>
      <c r="C903" s="77" t="s">
        <v>67</v>
      </c>
      <c r="D903" s="103">
        <v>2014</v>
      </c>
      <c r="E903" s="77" t="s">
        <v>1598</v>
      </c>
      <c r="F903" s="104">
        <v>716</v>
      </c>
      <c r="G903" s="105">
        <f t="shared" si="0"/>
        <v>38</v>
      </c>
      <c r="H903" s="104">
        <v>38</v>
      </c>
      <c r="I903" s="104">
        <v>0</v>
      </c>
      <c r="J903" s="104">
        <v>391</v>
      </c>
      <c r="K903" s="80">
        <f t="shared" si="1"/>
        <v>0</v>
      </c>
      <c r="L903" s="104">
        <v>0</v>
      </c>
      <c r="M903" s="104">
        <v>0</v>
      </c>
      <c r="N903" s="104">
        <v>407</v>
      </c>
      <c r="O903" s="104">
        <v>2</v>
      </c>
      <c r="P903" s="104">
        <v>553</v>
      </c>
      <c r="Q903" s="104">
        <v>283</v>
      </c>
      <c r="R903" s="104">
        <v>2067</v>
      </c>
      <c r="S903" s="104">
        <v>323</v>
      </c>
      <c r="T903" s="77"/>
      <c r="U903" s="77"/>
      <c r="V903" s="77"/>
      <c r="W903" s="77"/>
      <c r="X903" s="77"/>
    </row>
    <row r="904" spans="1:24" ht="12.75" customHeight="1" x14ac:dyDescent="0.15">
      <c r="A904" s="77" t="s">
        <v>79</v>
      </c>
      <c r="B904" s="77" t="s">
        <v>66</v>
      </c>
      <c r="C904" s="77" t="s">
        <v>67</v>
      </c>
      <c r="D904" s="103">
        <v>2015</v>
      </c>
      <c r="E904" s="77" t="s">
        <v>1598</v>
      </c>
      <c r="F904" s="104">
        <v>716</v>
      </c>
      <c r="G904" s="105">
        <f t="shared" si="0"/>
        <v>54</v>
      </c>
      <c r="H904" s="104">
        <v>54</v>
      </c>
      <c r="I904" s="104">
        <v>0</v>
      </c>
      <c r="J904" s="104">
        <v>391</v>
      </c>
      <c r="K904" s="80">
        <f t="shared" si="1"/>
        <v>16</v>
      </c>
      <c r="L904" s="104">
        <v>16</v>
      </c>
      <c r="M904" s="104">
        <v>0</v>
      </c>
      <c r="N904" s="104">
        <v>407</v>
      </c>
      <c r="O904" s="104">
        <v>0</v>
      </c>
      <c r="P904" s="104">
        <v>553</v>
      </c>
      <c r="Q904" s="104">
        <v>819</v>
      </c>
      <c r="R904" s="104">
        <v>2067</v>
      </c>
      <c r="S904" s="104">
        <v>889</v>
      </c>
      <c r="T904" s="77"/>
      <c r="U904" s="77"/>
      <c r="V904" s="77"/>
      <c r="W904" s="77"/>
      <c r="X904" s="77"/>
    </row>
    <row r="905" spans="1:24" ht="12.75" customHeight="1" x14ac:dyDescent="0.15">
      <c r="A905" s="77" t="s">
        <v>79</v>
      </c>
      <c r="B905" s="77" t="s">
        <v>66</v>
      </c>
      <c r="C905" s="77" t="s">
        <v>67</v>
      </c>
      <c r="D905" s="103">
        <v>2016</v>
      </c>
      <c r="E905" s="77" t="s">
        <v>1598</v>
      </c>
      <c r="F905" s="104">
        <v>716</v>
      </c>
      <c r="G905" s="105">
        <f t="shared" si="0"/>
        <v>128</v>
      </c>
      <c r="H905" s="104">
        <v>128</v>
      </c>
      <c r="I905" s="104">
        <v>0</v>
      </c>
      <c r="J905" s="104">
        <v>391</v>
      </c>
      <c r="K905" s="80">
        <f t="shared" si="1"/>
        <v>21</v>
      </c>
      <c r="L905" s="104">
        <v>21</v>
      </c>
      <c r="M905" s="104">
        <v>0</v>
      </c>
      <c r="N905" s="104">
        <v>407</v>
      </c>
      <c r="O905" s="104">
        <v>7</v>
      </c>
      <c r="P905" s="104">
        <v>553</v>
      </c>
      <c r="Q905" s="104">
        <v>228</v>
      </c>
      <c r="R905" s="104">
        <v>2067</v>
      </c>
      <c r="S905" s="104">
        <v>384</v>
      </c>
      <c r="T905" s="77"/>
      <c r="U905" s="77"/>
      <c r="V905" s="77"/>
      <c r="W905" s="77"/>
      <c r="X905" s="77"/>
    </row>
    <row r="906" spans="1:24" ht="12.75" customHeight="1" x14ac:dyDescent="0.15">
      <c r="A906" s="77" t="s">
        <v>79</v>
      </c>
      <c r="B906" s="77" t="s">
        <v>66</v>
      </c>
      <c r="C906" s="77" t="s">
        <v>67</v>
      </c>
      <c r="D906" s="103">
        <v>2017</v>
      </c>
      <c r="E906" s="77" t="s">
        <v>1598</v>
      </c>
      <c r="F906" s="104">
        <v>716</v>
      </c>
      <c r="G906" s="105">
        <f t="shared" si="0"/>
        <v>0</v>
      </c>
      <c r="H906" s="104">
        <v>0</v>
      </c>
      <c r="I906" s="104">
        <v>0</v>
      </c>
      <c r="J906" s="104">
        <v>391</v>
      </c>
      <c r="K906" s="80">
        <f t="shared" si="1"/>
        <v>7</v>
      </c>
      <c r="L906" s="104">
        <v>6</v>
      </c>
      <c r="M906" s="104">
        <v>1</v>
      </c>
      <c r="N906" s="104">
        <v>407</v>
      </c>
      <c r="O906" s="104">
        <v>6</v>
      </c>
      <c r="P906" s="104">
        <v>553</v>
      </c>
      <c r="Q906" s="104">
        <v>102</v>
      </c>
      <c r="R906" s="104">
        <v>2067</v>
      </c>
      <c r="S906" s="104">
        <v>115</v>
      </c>
      <c r="T906" s="77"/>
      <c r="U906" s="77"/>
      <c r="V906" s="77"/>
      <c r="W906" s="77"/>
      <c r="X906" s="77"/>
    </row>
    <row r="907" spans="1:24" ht="12.75" customHeight="1" x14ac:dyDescent="0.15">
      <c r="A907" s="77" t="s">
        <v>315</v>
      </c>
      <c r="B907" s="77" t="s">
        <v>314</v>
      </c>
      <c r="C907" s="77" t="s">
        <v>83</v>
      </c>
      <c r="D907" s="103">
        <v>2016</v>
      </c>
      <c r="E907" s="77" t="s">
        <v>1598</v>
      </c>
      <c r="F907" s="104">
        <v>12</v>
      </c>
      <c r="G907" s="105">
        <f t="shared" si="0"/>
        <v>0</v>
      </c>
      <c r="H907" s="104">
        <v>0</v>
      </c>
      <c r="I907" s="104">
        <v>0</v>
      </c>
      <c r="J907" s="104">
        <v>8</v>
      </c>
      <c r="K907" s="80">
        <f t="shared" si="1"/>
        <v>0</v>
      </c>
      <c r="L907" s="104">
        <v>0</v>
      </c>
      <c r="M907" s="104">
        <v>0</v>
      </c>
      <c r="N907" s="104">
        <v>12</v>
      </c>
      <c r="O907" s="104">
        <v>4</v>
      </c>
      <c r="P907" s="104">
        <v>25</v>
      </c>
      <c r="Q907" s="104">
        <v>34</v>
      </c>
      <c r="R907" s="104">
        <v>57</v>
      </c>
      <c r="S907" s="104">
        <v>38</v>
      </c>
      <c r="T907" s="77"/>
      <c r="U907" s="77"/>
      <c r="V907" s="77"/>
      <c r="W907" s="77"/>
      <c r="X907" s="77"/>
    </row>
    <row r="908" spans="1:24" ht="12.75" customHeight="1" x14ac:dyDescent="0.15">
      <c r="A908" s="77" t="s">
        <v>315</v>
      </c>
      <c r="B908" s="77" t="s">
        <v>314</v>
      </c>
      <c r="C908" s="77" t="s">
        <v>83</v>
      </c>
      <c r="D908" s="103">
        <v>2017</v>
      </c>
      <c r="E908" s="77" t="s">
        <v>1598</v>
      </c>
      <c r="F908" s="104">
        <v>12</v>
      </c>
      <c r="G908" s="105">
        <f t="shared" si="0"/>
        <v>0</v>
      </c>
      <c r="H908" s="104">
        <v>0</v>
      </c>
      <c r="I908" s="104">
        <v>0</v>
      </c>
      <c r="J908" s="104">
        <v>8</v>
      </c>
      <c r="K908" s="80">
        <f t="shared" si="1"/>
        <v>0</v>
      </c>
      <c r="L908" s="104">
        <v>0</v>
      </c>
      <c r="M908" s="104">
        <v>0</v>
      </c>
      <c r="N908" s="104">
        <v>12</v>
      </c>
      <c r="O908" s="104">
        <v>15</v>
      </c>
      <c r="P908" s="104">
        <v>25</v>
      </c>
      <c r="Q908" s="104">
        <v>25</v>
      </c>
      <c r="R908" s="104">
        <v>57</v>
      </c>
      <c r="S908" s="104">
        <v>40</v>
      </c>
      <c r="T908" s="77"/>
      <c r="U908" s="77"/>
      <c r="V908" s="77"/>
      <c r="W908" s="77"/>
      <c r="X908" s="77"/>
    </row>
    <row r="909" spans="1:24" ht="12.75" customHeight="1" x14ac:dyDescent="0.15">
      <c r="A909" s="77" t="s">
        <v>247</v>
      </c>
      <c r="B909" s="77" t="s">
        <v>244</v>
      </c>
      <c r="C909" s="77" t="s">
        <v>83</v>
      </c>
      <c r="D909" s="103">
        <v>2014</v>
      </c>
      <c r="E909" s="77" t="s">
        <v>1598</v>
      </c>
      <c r="F909" s="104">
        <v>1</v>
      </c>
      <c r="G909" s="105">
        <f t="shared" si="0"/>
        <v>0</v>
      </c>
      <c r="H909" s="104">
        <v>0</v>
      </c>
      <c r="I909" s="104">
        <v>0</v>
      </c>
      <c r="J909" s="104">
        <v>1</v>
      </c>
      <c r="K909" s="80">
        <f t="shared" si="1"/>
        <v>0</v>
      </c>
      <c r="L909" s="104">
        <v>0</v>
      </c>
      <c r="M909" s="104">
        <v>0</v>
      </c>
      <c r="N909" s="104">
        <v>1</v>
      </c>
      <c r="O909" s="104">
        <v>1</v>
      </c>
      <c r="P909" s="104">
        <v>1</v>
      </c>
      <c r="Q909" s="104">
        <v>0</v>
      </c>
      <c r="R909" s="104">
        <v>4</v>
      </c>
      <c r="S909" s="104">
        <v>1</v>
      </c>
      <c r="T909" s="77"/>
      <c r="U909" s="77"/>
      <c r="V909" s="77"/>
      <c r="W909" s="77"/>
      <c r="X909" s="77"/>
    </row>
    <row r="910" spans="1:24" ht="12.75" customHeight="1" x14ac:dyDescent="0.15">
      <c r="A910" s="77" t="s">
        <v>247</v>
      </c>
      <c r="B910" s="77" t="s">
        <v>244</v>
      </c>
      <c r="C910" s="77" t="s">
        <v>83</v>
      </c>
      <c r="D910" s="103">
        <v>2015</v>
      </c>
      <c r="E910" s="77" t="s">
        <v>1598</v>
      </c>
      <c r="F910" s="104">
        <v>1</v>
      </c>
      <c r="G910" s="105">
        <f t="shared" si="0"/>
        <v>0</v>
      </c>
      <c r="H910" s="104">
        <v>0</v>
      </c>
      <c r="I910" s="104">
        <v>0</v>
      </c>
      <c r="J910" s="104">
        <v>1</v>
      </c>
      <c r="K910" s="80">
        <f t="shared" si="1"/>
        <v>0</v>
      </c>
      <c r="L910" s="104">
        <v>0</v>
      </c>
      <c r="M910" s="104">
        <v>0</v>
      </c>
      <c r="N910" s="104">
        <v>1</v>
      </c>
      <c r="O910" s="104">
        <v>1</v>
      </c>
      <c r="P910" s="104">
        <v>1</v>
      </c>
      <c r="Q910" s="104">
        <v>0</v>
      </c>
      <c r="R910" s="104">
        <v>4</v>
      </c>
      <c r="S910" s="104">
        <v>1</v>
      </c>
      <c r="T910" s="77"/>
      <c r="U910" s="77"/>
      <c r="V910" s="77"/>
      <c r="W910" s="77"/>
      <c r="X910" s="77"/>
    </row>
    <row r="911" spans="1:24" ht="12.75" customHeight="1" x14ac:dyDescent="0.15">
      <c r="A911" s="77" t="s">
        <v>247</v>
      </c>
      <c r="B911" s="77" t="s">
        <v>244</v>
      </c>
      <c r="C911" s="77" t="s">
        <v>83</v>
      </c>
      <c r="D911" s="103">
        <v>2016</v>
      </c>
      <c r="E911" s="77" t="s">
        <v>1598</v>
      </c>
      <c r="F911" s="104">
        <v>1</v>
      </c>
      <c r="G911" s="105">
        <f t="shared" si="0"/>
        <v>0</v>
      </c>
      <c r="H911" s="104">
        <v>0</v>
      </c>
      <c r="I911" s="104">
        <v>0</v>
      </c>
      <c r="J911" s="104">
        <v>1</v>
      </c>
      <c r="K911" s="80">
        <f t="shared" si="1"/>
        <v>0</v>
      </c>
      <c r="L911" s="104">
        <v>0</v>
      </c>
      <c r="M911" s="104">
        <v>0</v>
      </c>
      <c r="N911" s="104">
        <v>1</v>
      </c>
      <c r="O911" s="104">
        <v>0</v>
      </c>
      <c r="P911" s="104">
        <v>1</v>
      </c>
      <c r="Q911" s="104">
        <v>0</v>
      </c>
      <c r="R911" s="104">
        <v>4</v>
      </c>
      <c r="S911" s="104">
        <v>0</v>
      </c>
      <c r="T911" s="77"/>
      <c r="U911" s="77"/>
      <c r="V911" s="77"/>
      <c r="W911" s="77"/>
      <c r="X911" s="77"/>
    </row>
    <row r="912" spans="1:24" ht="12.75" customHeight="1" x14ac:dyDescent="0.15">
      <c r="A912" s="77" t="s">
        <v>247</v>
      </c>
      <c r="B912" s="77" t="s">
        <v>244</v>
      </c>
      <c r="C912" s="77" t="s">
        <v>83</v>
      </c>
      <c r="D912" s="103">
        <v>2017</v>
      </c>
      <c r="E912" s="77" t="s">
        <v>1598</v>
      </c>
      <c r="F912" s="104">
        <v>1</v>
      </c>
      <c r="G912" s="105">
        <f t="shared" si="0"/>
        <v>0</v>
      </c>
      <c r="H912" s="104">
        <v>0</v>
      </c>
      <c r="I912" s="104">
        <v>0</v>
      </c>
      <c r="J912" s="104">
        <v>1</v>
      </c>
      <c r="K912" s="80">
        <f t="shared" si="1"/>
        <v>0</v>
      </c>
      <c r="L912" s="104">
        <v>0</v>
      </c>
      <c r="M912" s="104">
        <v>0</v>
      </c>
      <c r="N912" s="104">
        <v>1</v>
      </c>
      <c r="O912" s="104">
        <v>0</v>
      </c>
      <c r="P912" s="104">
        <v>1</v>
      </c>
      <c r="Q912" s="104">
        <v>0</v>
      </c>
      <c r="R912" s="104">
        <v>4</v>
      </c>
      <c r="S912" s="104">
        <v>0</v>
      </c>
      <c r="T912" s="77"/>
      <c r="U912" s="77"/>
      <c r="V912" s="77"/>
      <c r="W912" s="77"/>
      <c r="X912" s="77"/>
    </row>
    <row r="913" spans="1:24" ht="12.75" customHeight="1" x14ac:dyDescent="0.15">
      <c r="A913" s="77" t="s">
        <v>617</v>
      </c>
      <c r="B913" s="77" t="s">
        <v>502</v>
      </c>
      <c r="C913" s="77" t="s">
        <v>144</v>
      </c>
      <c r="D913" s="103">
        <v>2017</v>
      </c>
      <c r="E913" s="77" t="s">
        <v>1598</v>
      </c>
      <c r="F913" s="104">
        <v>1</v>
      </c>
      <c r="G913" s="105">
        <f t="shared" si="0"/>
        <v>0</v>
      </c>
      <c r="H913" s="104">
        <v>0</v>
      </c>
      <c r="I913" s="104">
        <v>0</v>
      </c>
      <c r="J913" s="104">
        <v>1</v>
      </c>
      <c r="K913" s="80">
        <f t="shared" si="1"/>
        <v>0</v>
      </c>
      <c r="L913" s="104">
        <v>0</v>
      </c>
      <c r="M913" s="104">
        <v>0</v>
      </c>
      <c r="N913" s="104">
        <v>0</v>
      </c>
      <c r="O913" s="104">
        <v>0</v>
      </c>
      <c r="P913" s="104">
        <v>0</v>
      </c>
      <c r="Q913" s="104">
        <v>0</v>
      </c>
      <c r="R913" s="104">
        <v>2</v>
      </c>
      <c r="S913" s="104">
        <v>0</v>
      </c>
      <c r="T913" s="77"/>
      <c r="U913" s="77"/>
      <c r="V913" s="77"/>
      <c r="W913" s="77"/>
      <c r="X913" s="77"/>
    </row>
    <row r="914" spans="1:24" ht="12.75" customHeight="1" x14ac:dyDescent="0.15">
      <c r="A914" s="77" t="s">
        <v>602</v>
      </c>
      <c r="B914" s="77" t="s">
        <v>564</v>
      </c>
      <c r="C914" s="77" t="s">
        <v>128</v>
      </c>
      <c r="D914" s="103">
        <v>2015</v>
      </c>
      <c r="E914" s="77" t="s">
        <v>1598</v>
      </c>
      <c r="F914" s="104">
        <v>1224</v>
      </c>
      <c r="G914" s="105">
        <f t="shared" si="0"/>
        <v>0</v>
      </c>
      <c r="H914" s="104">
        <v>0</v>
      </c>
      <c r="I914" s="104">
        <v>0</v>
      </c>
      <c r="J914" s="104">
        <v>862</v>
      </c>
      <c r="K914" s="80">
        <f t="shared" si="1"/>
        <v>3</v>
      </c>
      <c r="L914" s="104">
        <v>3</v>
      </c>
      <c r="M914" s="104">
        <v>0</v>
      </c>
      <c r="N914" s="104">
        <v>979</v>
      </c>
      <c r="O914" s="104">
        <v>97</v>
      </c>
      <c r="P914" s="104">
        <v>2409</v>
      </c>
      <c r="Q914" s="104">
        <v>8</v>
      </c>
      <c r="R914" s="104">
        <v>5474</v>
      </c>
      <c r="S914" s="104">
        <v>108</v>
      </c>
      <c r="T914" s="77"/>
      <c r="U914" s="77"/>
      <c r="V914" s="77"/>
      <c r="W914" s="77"/>
      <c r="X914" s="77"/>
    </row>
    <row r="915" spans="1:24" ht="12.75" customHeight="1" x14ac:dyDescent="0.15">
      <c r="A915" s="77" t="s">
        <v>602</v>
      </c>
      <c r="B915" s="77" t="s">
        <v>564</v>
      </c>
      <c r="C915" s="77" t="s">
        <v>128</v>
      </c>
      <c r="D915" s="103">
        <v>2016</v>
      </c>
      <c r="E915" s="77" t="s">
        <v>1598</v>
      </c>
      <c r="F915" s="104">
        <v>1224</v>
      </c>
      <c r="G915" s="105">
        <f t="shared" si="0"/>
        <v>0</v>
      </c>
      <c r="H915" s="104">
        <v>0</v>
      </c>
      <c r="I915" s="104">
        <v>0</v>
      </c>
      <c r="J915" s="104">
        <v>862</v>
      </c>
      <c r="K915" s="80">
        <f t="shared" si="1"/>
        <v>2</v>
      </c>
      <c r="L915" s="104">
        <v>2</v>
      </c>
      <c r="M915" s="104">
        <v>0</v>
      </c>
      <c r="N915" s="104">
        <v>979</v>
      </c>
      <c r="O915" s="104">
        <v>40</v>
      </c>
      <c r="P915" s="104">
        <v>2409</v>
      </c>
      <c r="Q915" s="104">
        <v>1</v>
      </c>
      <c r="R915" s="104">
        <v>5474</v>
      </c>
      <c r="S915" s="104">
        <v>43</v>
      </c>
      <c r="T915" s="77"/>
      <c r="U915" s="77"/>
      <c r="V915" s="77"/>
      <c r="W915" s="77"/>
      <c r="X915" s="77"/>
    </row>
    <row r="916" spans="1:24" ht="12.75" customHeight="1" x14ac:dyDescent="0.15">
      <c r="A916" s="77" t="s">
        <v>602</v>
      </c>
      <c r="B916" s="77" t="s">
        <v>564</v>
      </c>
      <c r="C916" s="77" t="s">
        <v>128</v>
      </c>
      <c r="D916" s="103">
        <v>2017</v>
      </c>
      <c r="E916" s="77" t="s">
        <v>1598</v>
      </c>
      <c r="F916" s="104">
        <v>1224</v>
      </c>
      <c r="G916" s="105">
        <f t="shared" si="0"/>
        <v>0</v>
      </c>
      <c r="H916" s="104">
        <v>0</v>
      </c>
      <c r="I916" s="104">
        <v>0</v>
      </c>
      <c r="J916" s="104">
        <v>862</v>
      </c>
      <c r="K916" s="80">
        <f t="shared" si="1"/>
        <v>2</v>
      </c>
      <c r="L916" s="104">
        <v>2</v>
      </c>
      <c r="M916" s="104">
        <v>0</v>
      </c>
      <c r="N916" s="104">
        <v>979</v>
      </c>
      <c r="O916" s="104">
        <v>15</v>
      </c>
      <c r="P916" s="104">
        <v>2409</v>
      </c>
      <c r="Q916" s="104">
        <v>2</v>
      </c>
      <c r="R916" s="104">
        <v>5474</v>
      </c>
      <c r="S916" s="104">
        <v>19</v>
      </c>
      <c r="T916" s="77"/>
      <c r="U916" s="77"/>
      <c r="V916" s="77"/>
      <c r="W916" s="77"/>
      <c r="X916" s="77"/>
    </row>
    <row r="917" spans="1:24" ht="12.75" customHeight="1" x14ac:dyDescent="0.15">
      <c r="A917" s="77" t="s">
        <v>496</v>
      </c>
      <c r="B917" s="77" t="s">
        <v>449</v>
      </c>
      <c r="C917" s="77" t="s">
        <v>67</v>
      </c>
      <c r="D917" s="103">
        <v>2015</v>
      </c>
      <c r="E917" s="77" t="s">
        <v>1598</v>
      </c>
      <c r="F917" s="104">
        <v>21</v>
      </c>
      <c r="G917" s="105">
        <f t="shared" si="0"/>
        <v>0</v>
      </c>
      <c r="H917" s="104">
        <v>0</v>
      </c>
      <c r="I917" s="104">
        <v>0</v>
      </c>
      <c r="J917" s="104">
        <v>15</v>
      </c>
      <c r="K917" s="80">
        <f t="shared" si="1"/>
        <v>0</v>
      </c>
      <c r="L917" s="104">
        <v>0</v>
      </c>
      <c r="M917" s="104">
        <v>0</v>
      </c>
      <c r="N917" s="104">
        <v>15</v>
      </c>
      <c r="O917" s="104">
        <v>0</v>
      </c>
      <c r="P917" s="104">
        <v>13</v>
      </c>
      <c r="Q917" s="104">
        <v>8</v>
      </c>
      <c r="R917" s="104">
        <v>64</v>
      </c>
      <c r="S917" s="104">
        <v>8</v>
      </c>
      <c r="T917" s="77"/>
      <c r="U917" s="77"/>
      <c r="V917" s="77"/>
      <c r="W917" s="77"/>
      <c r="X917" s="77"/>
    </row>
    <row r="918" spans="1:24" ht="12.75" customHeight="1" x14ac:dyDescent="0.15">
      <c r="A918" s="77" t="s">
        <v>496</v>
      </c>
      <c r="B918" s="77" t="s">
        <v>449</v>
      </c>
      <c r="C918" s="77" t="s">
        <v>67</v>
      </c>
      <c r="D918" s="103">
        <v>2016</v>
      </c>
      <c r="E918" s="77" t="s">
        <v>1598</v>
      </c>
      <c r="F918" s="104">
        <v>21</v>
      </c>
      <c r="G918" s="105">
        <f t="shared" si="0"/>
        <v>0</v>
      </c>
      <c r="H918" s="104">
        <v>0</v>
      </c>
      <c r="I918" s="104">
        <v>0</v>
      </c>
      <c r="J918" s="104">
        <v>15</v>
      </c>
      <c r="K918" s="80">
        <f t="shared" si="1"/>
        <v>0</v>
      </c>
      <c r="L918" s="104">
        <v>0</v>
      </c>
      <c r="M918" s="104">
        <v>0</v>
      </c>
      <c r="N918" s="104">
        <v>15</v>
      </c>
      <c r="O918" s="104">
        <v>1</v>
      </c>
      <c r="P918" s="104">
        <v>13</v>
      </c>
      <c r="Q918" s="104">
        <v>8</v>
      </c>
      <c r="R918" s="104">
        <v>64</v>
      </c>
      <c r="S918" s="104">
        <v>9</v>
      </c>
      <c r="T918" s="77"/>
      <c r="U918" s="77"/>
      <c r="V918" s="77"/>
      <c r="W918" s="77"/>
      <c r="X918" s="77"/>
    </row>
    <row r="919" spans="1:24" ht="12.75" customHeight="1" x14ac:dyDescent="0.15">
      <c r="A919" s="77" t="s">
        <v>496</v>
      </c>
      <c r="B919" s="77" t="s">
        <v>449</v>
      </c>
      <c r="C919" s="77" t="s">
        <v>67</v>
      </c>
      <c r="D919" s="103">
        <v>2017</v>
      </c>
      <c r="E919" s="77" t="s">
        <v>1598</v>
      </c>
      <c r="F919" s="104">
        <v>21</v>
      </c>
      <c r="G919" s="105">
        <f t="shared" si="0"/>
        <v>0</v>
      </c>
      <c r="H919" s="104">
        <v>0</v>
      </c>
      <c r="I919" s="104">
        <v>0</v>
      </c>
      <c r="J919" s="104">
        <v>15</v>
      </c>
      <c r="K919" s="80">
        <f t="shared" si="1"/>
        <v>0</v>
      </c>
      <c r="L919" s="104">
        <v>0</v>
      </c>
      <c r="M919" s="104">
        <v>0</v>
      </c>
      <c r="N919" s="104">
        <v>15</v>
      </c>
      <c r="O919" s="104">
        <v>2</v>
      </c>
      <c r="P919" s="104">
        <v>13</v>
      </c>
      <c r="Q919" s="104">
        <v>6</v>
      </c>
      <c r="R919" s="104">
        <v>64</v>
      </c>
      <c r="S919" s="104">
        <v>8</v>
      </c>
      <c r="T919" s="77"/>
      <c r="U919" s="77"/>
      <c r="V919" s="77"/>
      <c r="W919" s="77"/>
      <c r="X919" s="77"/>
    </row>
    <row r="920" spans="1:24" ht="12.75" customHeight="1" x14ac:dyDescent="0.15">
      <c r="A920" s="77" t="s">
        <v>443</v>
      </c>
      <c r="B920" s="77" t="s">
        <v>416</v>
      </c>
      <c r="C920" s="77" t="s">
        <v>417</v>
      </c>
      <c r="D920" s="103">
        <v>2013</v>
      </c>
      <c r="E920" s="77" t="s">
        <v>1598</v>
      </c>
      <c r="F920" s="104">
        <v>201</v>
      </c>
      <c r="G920" s="105">
        <f t="shared" si="0"/>
        <v>26</v>
      </c>
      <c r="H920" s="104">
        <v>26</v>
      </c>
      <c r="I920" s="104">
        <v>0</v>
      </c>
      <c r="J920" s="104">
        <v>152</v>
      </c>
      <c r="K920" s="80">
        <f t="shared" si="1"/>
        <v>26</v>
      </c>
      <c r="L920" s="104">
        <v>26</v>
      </c>
      <c r="M920" s="104">
        <v>0</v>
      </c>
      <c r="N920" s="104">
        <v>282</v>
      </c>
      <c r="O920" s="104">
        <v>0</v>
      </c>
      <c r="P920" s="104">
        <v>618</v>
      </c>
      <c r="Q920" s="104">
        <v>64</v>
      </c>
      <c r="R920" s="104">
        <v>1253</v>
      </c>
      <c r="S920" s="104">
        <v>116</v>
      </c>
      <c r="T920" s="77"/>
      <c r="U920" s="77"/>
      <c r="V920" s="77"/>
      <c r="W920" s="77"/>
      <c r="X920" s="77"/>
    </row>
    <row r="921" spans="1:24" ht="12.75" customHeight="1" x14ac:dyDescent="0.15">
      <c r="A921" s="77" t="s">
        <v>443</v>
      </c>
      <c r="B921" s="77" t="s">
        <v>416</v>
      </c>
      <c r="C921" s="77" t="s">
        <v>417</v>
      </c>
      <c r="D921" s="103">
        <v>2014</v>
      </c>
      <c r="E921" s="77" t="s">
        <v>1598</v>
      </c>
      <c r="F921" s="104">
        <v>201</v>
      </c>
      <c r="G921" s="105">
        <f t="shared" si="0"/>
        <v>0</v>
      </c>
      <c r="H921" s="104">
        <v>0</v>
      </c>
      <c r="I921" s="104">
        <v>0</v>
      </c>
      <c r="J921" s="104">
        <v>152</v>
      </c>
      <c r="K921" s="80">
        <f t="shared" si="1"/>
        <v>0</v>
      </c>
      <c r="L921" s="104">
        <v>0</v>
      </c>
      <c r="M921" s="104">
        <v>0</v>
      </c>
      <c r="N921" s="104">
        <v>282</v>
      </c>
      <c r="O921" s="104">
        <v>0</v>
      </c>
      <c r="P921" s="104">
        <v>618</v>
      </c>
      <c r="Q921" s="104">
        <v>11</v>
      </c>
      <c r="R921" s="104">
        <v>1253</v>
      </c>
      <c r="S921" s="104">
        <v>11</v>
      </c>
      <c r="T921" s="77"/>
      <c r="U921" s="77"/>
      <c r="V921" s="77"/>
      <c r="W921" s="77"/>
      <c r="X921" s="77"/>
    </row>
    <row r="922" spans="1:24" ht="12.75" customHeight="1" x14ac:dyDescent="0.15">
      <c r="A922" s="77" t="s">
        <v>443</v>
      </c>
      <c r="B922" s="77" t="s">
        <v>416</v>
      </c>
      <c r="C922" s="77" t="s">
        <v>417</v>
      </c>
      <c r="D922" s="103">
        <v>2015</v>
      </c>
      <c r="E922" s="77" t="s">
        <v>1598</v>
      </c>
      <c r="F922" s="104">
        <v>201</v>
      </c>
      <c r="G922" s="105">
        <f t="shared" si="0"/>
        <v>0</v>
      </c>
      <c r="H922" s="104">
        <v>0</v>
      </c>
      <c r="I922" s="104">
        <v>0</v>
      </c>
      <c r="J922" s="104">
        <v>152</v>
      </c>
      <c r="K922" s="80">
        <f t="shared" si="1"/>
        <v>0</v>
      </c>
      <c r="L922" s="104">
        <v>0</v>
      </c>
      <c r="M922" s="104">
        <v>0</v>
      </c>
      <c r="N922" s="104">
        <v>282</v>
      </c>
      <c r="O922" s="104">
        <v>0</v>
      </c>
      <c r="P922" s="104">
        <v>618</v>
      </c>
      <c r="Q922" s="104">
        <v>11</v>
      </c>
      <c r="R922" s="104">
        <v>1253</v>
      </c>
      <c r="S922" s="104">
        <v>11</v>
      </c>
      <c r="T922" s="77"/>
      <c r="U922" s="77"/>
      <c r="V922" s="77"/>
      <c r="W922" s="77"/>
      <c r="X922" s="77"/>
    </row>
    <row r="923" spans="1:24" ht="12.75" customHeight="1" x14ac:dyDescent="0.15">
      <c r="A923" s="77" t="s">
        <v>443</v>
      </c>
      <c r="B923" s="77" t="s">
        <v>416</v>
      </c>
      <c r="C923" s="77" t="s">
        <v>417</v>
      </c>
      <c r="D923" s="103">
        <v>2016</v>
      </c>
      <c r="E923" s="77" t="s">
        <v>1598</v>
      </c>
      <c r="F923" s="104">
        <v>201</v>
      </c>
      <c r="G923" s="105">
        <f t="shared" si="0"/>
        <v>0</v>
      </c>
      <c r="H923" s="104">
        <v>0</v>
      </c>
      <c r="I923" s="104">
        <v>0</v>
      </c>
      <c r="J923" s="104">
        <v>152</v>
      </c>
      <c r="K923" s="80">
        <f t="shared" si="1"/>
        <v>0</v>
      </c>
      <c r="L923" s="104">
        <v>0</v>
      </c>
      <c r="M923" s="104">
        <v>0</v>
      </c>
      <c r="N923" s="104">
        <v>282</v>
      </c>
      <c r="O923" s="104">
        <v>0</v>
      </c>
      <c r="P923" s="104">
        <v>618</v>
      </c>
      <c r="Q923" s="104">
        <v>17</v>
      </c>
      <c r="R923" s="104">
        <v>1253</v>
      </c>
      <c r="S923" s="104">
        <v>17</v>
      </c>
      <c r="T923" s="77"/>
      <c r="U923" s="77"/>
      <c r="V923" s="77"/>
      <c r="W923" s="77"/>
      <c r="X923" s="77"/>
    </row>
    <row r="924" spans="1:24" ht="12.75" customHeight="1" x14ac:dyDescent="0.15">
      <c r="A924" s="77" t="s">
        <v>443</v>
      </c>
      <c r="B924" s="77" t="s">
        <v>416</v>
      </c>
      <c r="C924" s="77" t="s">
        <v>417</v>
      </c>
      <c r="D924" s="103">
        <v>2017</v>
      </c>
      <c r="E924" s="77" t="s">
        <v>1598</v>
      </c>
      <c r="F924" s="104">
        <v>201</v>
      </c>
      <c r="G924" s="105">
        <f t="shared" si="0"/>
        <v>0</v>
      </c>
      <c r="H924" s="104">
        <v>0</v>
      </c>
      <c r="I924" s="104">
        <v>0</v>
      </c>
      <c r="J924" s="104">
        <v>152</v>
      </c>
      <c r="K924" s="80">
        <f t="shared" si="1"/>
        <v>0</v>
      </c>
      <c r="L924" s="104">
        <v>0</v>
      </c>
      <c r="M924" s="104">
        <v>0</v>
      </c>
      <c r="N924" s="104">
        <v>282</v>
      </c>
      <c r="O924" s="104">
        <v>0</v>
      </c>
      <c r="P924" s="104">
        <v>618</v>
      </c>
      <c r="Q924" s="104">
        <v>24</v>
      </c>
      <c r="R924" s="104">
        <v>1253</v>
      </c>
      <c r="S924" s="104">
        <v>24</v>
      </c>
      <c r="T924" s="77"/>
      <c r="U924" s="77"/>
      <c r="V924" s="77"/>
      <c r="W924" s="77"/>
      <c r="X924" s="77"/>
    </row>
    <row r="925" spans="1:24" ht="12.75" customHeight="1" x14ac:dyDescent="0.15">
      <c r="A925" s="77" t="s">
        <v>346</v>
      </c>
      <c r="B925" s="77" t="s">
        <v>341</v>
      </c>
      <c r="C925" s="77" t="s">
        <v>123</v>
      </c>
      <c r="D925" s="103">
        <v>2013</v>
      </c>
      <c r="E925" s="77" t="s">
        <v>1598</v>
      </c>
      <c r="F925" s="104">
        <v>1540</v>
      </c>
      <c r="G925" s="105">
        <f t="shared" si="0"/>
        <v>0</v>
      </c>
      <c r="H925" s="104">
        <v>0</v>
      </c>
      <c r="I925" s="104">
        <v>0</v>
      </c>
      <c r="J925" s="104">
        <v>1079</v>
      </c>
      <c r="K925" s="80">
        <f t="shared" si="1"/>
        <v>0</v>
      </c>
      <c r="L925" s="104">
        <v>0</v>
      </c>
      <c r="M925" s="104">
        <v>0</v>
      </c>
      <c r="N925" s="104">
        <v>1303</v>
      </c>
      <c r="O925" s="104">
        <v>0</v>
      </c>
      <c r="P925" s="104">
        <v>3087</v>
      </c>
      <c r="Q925" s="104">
        <v>331</v>
      </c>
      <c r="R925" s="104">
        <v>7009</v>
      </c>
      <c r="S925" s="104">
        <v>331</v>
      </c>
      <c r="T925" s="77"/>
      <c r="U925" s="77"/>
      <c r="V925" s="77"/>
      <c r="W925" s="77"/>
      <c r="X925" s="77"/>
    </row>
    <row r="926" spans="1:24" ht="12.75" customHeight="1" x14ac:dyDescent="0.15">
      <c r="A926" s="77" t="s">
        <v>346</v>
      </c>
      <c r="B926" s="77" t="s">
        <v>341</v>
      </c>
      <c r="C926" s="77" t="s">
        <v>123</v>
      </c>
      <c r="D926" s="103">
        <v>2014</v>
      </c>
      <c r="E926" s="77" t="s">
        <v>1598</v>
      </c>
      <c r="F926" s="104">
        <v>1540</v>
      </c>
      <c r="G926" s="105">
        <f t="shared" si="0"/>
        <v>0</v>
      </c>
      <c r="H926" s="104">
        <v>0</v>
      </c>
      <c r="I926" s="104">
        <v>0</v>
      </c>
      <c r="J926" s="104">
        <v>1079</v>
      </c>
      <c r="K926" s="80">
        <f t="shared" si="1"/>
        <v>0</v>
      </c>
      <c r="L926" s="104">
        <v>0</v>
      </c>
      <c r="M926" s="104">
        <v>0</v>
      </c>
      <c r="N926" s="104">
        <v>1303</v>
      </c>
      <c r="O926" s="104">
        <v>0</v>
      </c>
      <c r="P926" s="104">
        <v>3087</v>
      </c>
      <c r="Q926" s="104">
        <v>254</v>
      </c>
      <c r="R926" s="104">
        <v>7009</v>
      </c>
      <c r="S926" s="104">
        <v>254</v>
      </c>
      <c r="T926" s="77"/>
      <c r="U926" s="77"/>
      <c r="V926" s="77"/>
      <c r="W926" s="77"/>
      <c r="X926" s="77"/>
    </row>
    <row r="927" spans="1:24" ht="12.75" customHeight="1" x14ac:dyDescent="0.15">
      <c r="A927" s="77" t="s">
        <v>346</v>
      </c>
      <c r="B927" s="77" t="s">
        <v>341</v>
      </c>
      <c r="C927" s="77" t="s">
        <v>123</v>
      </c>
      <c r="D927" s="103">
        <v>2015</v>
      </c>
      <c r="E927" s="77" t="s">
        <v>1598</v>
      </c>
      <c r="F927" s="104">
        <v>1540</v>
      </c>
      <c r="G927" s="105">
        <f t="shared" si="0"/>
        <v>50</v>
      </c>
      <c r="H927" s="104">
        <v>50</v>
      </c>
      <c r="I927" s="104">
        <v>0</v>
      </c>
      <c r="J927" s="104">
        <v>1079</v>
      </c>
      <c r="K927" s="80">
        <f t="shared" si="1"/>
        <v>0</v>
      </c>
      <c r="L927" s="104">
        <v>0</v>
      </c>
      <c r="M927" s="104">
        <v>0</v>
      </c>
      <c r="N927" s="104">
        <v>1303</v>
      </c>
      <c r="O927" s="104">
        <v>0</v>
      </c>
      <c r="P927" s="104">
        <v>3087</v>
      </c>
      <c r="Q927" s="104">
        <v>402</v>
      </c>
      <c r="R927" s="104">
        <v>7009</v>
      </c>
      <c r="S927" s="104">
        <v>452</v>
      </c>
      <c r="T927" s="77"/>
      <c r="U927" s="77"/>
      <c r="V927" s="77"/>
      <c r="W927" s="77"/>
      <c r="X927" s="77"/>
    </row>
    <row r="928" spans="1:24" ht="12.75" customHeight="1" x14ac:dyDescent="0.15">
      <c r="A928" s="77" t="s">
        <v>346</v>
      </c>
      <c r="B928" s="77" t="s">
        <v>341</v>
      </c>
      <c r="C928" s="77" t="s">
        <v>123</v>
      </c>
      <c r="D928" s="103">
        <v>2016</v>
      </c>
      <c r="E928" s="77" t="s">
        <v>1598</v>
      </c>
      <c r="F928" s="104">
        <v>1540</v>
      </c>
      <c r="G928" s="105">
        <f t="shared" si="0"/>
        <v>0</v>
      </c>
      <c r="H928" s="104">
        <v>0</v>
      </c>
      <c r="I928" s="104">
        <v>0</v>
      </c>
      <c r="J928" s="104">
        <v>1079</v>
      </c>
      <c r="K928" s="80">
        <f t="shared" si="1"/>
        <v>0</v>
      </c>
      <c r="L928" s="104">
        <v>0</v>
      </c>
      <c r="M928" s="104">
        <v>0</v>
      </c>
      <c r="N928" s="104">
        <v>1303</v>
      </c>
      <c r="O928" s="104">
        <v>0</v>
      </c>
      <c r="P928" s="104">
        <v>3087</v>
      </c>
      <c r="Q928" s="104">
        <v>330</v>
      </c>
      <c r="R928" s="104">
        <v>7009</v>
      </c>
      <c r="S928" s="104">
        <v>330</v>
      </c>
      <c r="T928" s="77"/>
      <c r="U928" s="77"/>
      <c r="V928" s="77"/>
      <c r="W928" s="77"/>
      <c r="X928" s="77"/>
    </row>
    <row r="929" spans="1:24" ht="12.75" customHeight="1" x14ac:dyDescent="0.15">
      <c r="A929" s="77" t="s">
        <v>346</v>
      </c>
      <c r="B929" s="77" t="s">
        <v>341</v>
      </c>
      <c r="C929" s="77" t="s">
        <v>123</v>
      </c>
      <c r="D929" s="103">
        <v>2017</v>
      </c>
      <c r="E929" s="77" t="s">
        <v>1598</v>
      </c>
      <c r="F929" s="104">
        <v>1540</v>
      </c>
      <c r="G929" s="105">
        <f t="shared" si="0"/>
        <v>50</v>
      </c>
      <c r="H929" s="104">
        <v>50</v>
      </c>
      <c r="I929" s="104">
        <v>0</v>
      </c>
      <c r="J929" s="104">
        <v>1079</v>
      </c>
      <c r="K929" s="80">
        <f t="shared" si="1"/>
        <v>0</v>
      </c>
      <c r="L929" s="104">
        <v>0</v>
      </c>
      <c r="M929" s="104">
        <v>0</v>
      </c>
      <c r="N929" s="104">
        <v>1303</v>
      </c>
      <c r="O929" s="104">
        <v>110</v>
      </c>
      <c r="P929" s="104">
        <v>3087</v>
      </c>
      <c r="Q929" s="104">
        <v>306</v>
      </c>
      <c r="R929" s="104">
        <v>7009</v>
      </c>
      <c r="S929" s="104">
        <v>466</v>
      </c>
      <c r="T929" s="77"/>
      <c r="U929" s="77"/>
      <c r="V929" s="77"/>
      <c r="W929" s="77"/>
      <c r="X929" s="77"/>
    </row>
    <row r="930" spans="1:24" ht="12.75" customHeight="1" x14ac:dyDescent="0.15">
      <c r="A930" s="77" t="s">
        <v>385</v>
      </c>
      <c r="B930" s="77" t="s">
        <v>352</v>
      </c>
      <c r="C930" s="77" t="s">
        <v>144</v>
      </c>
      <c r="D930" s="103">
        <v>2014</v>
      </c>
      <c r="E930" s="77" t="s">
        <v>1598</v>
      </c>
      <c r="F930" s="104">
        <v>209</v>
      </c>
      <c r="G930" s="105">
        <f t="shared" si="0"/>
        <v>0</v>
      </c>
      <c r="H930" s="104">
        <v>0</v>
      </c>
      <c r="I930" s="104">
        <v>0</v>
      </c>
      <c r="J930" s="104">
        <v>141</v>
      </c>
      <c r="K930" s="80">
        <f t="shared" si="1"/>
        <v>0</v>
      </c>
      <c r="L930" s="104">
        <v>0</v>
      </c>
      <c r="M930" s="104">
        <v>0</v>
      </c>
      <c r="N930" s="104">
        <v>158</v>
      </c>
      <c r="O930" s="104">
        <v>0</v>
      </c>
      <c r="P930" s="104">
        <v>340</v>
      </c>
      <c r="Q930" s="104">
        <v>388</v>
      </c>
      <c r="R930" s="104">
        <v>848</v>
      </c>
      <c r="S930" s="104">
        <v>388</v>
      </c>
      <c r="T930" s="77"/>
      <c r="U930" s="77"/>
      <c r="V930" s="77"/>
      <c r="W930" s="77"/>
      <c r="X930" s="77"/>
    </row>
    <row r="931" spans="1:24" ht="12.75" customHeight="1" x14ac:dyDescent="0.15">
      <c r="A931" s="77" t="s">
        <v>385</v>
      </c>
      <c r="B931" s="77" t="s">
        <v>352</v>
      </c>
      <c r="C931" s="77" t="s">
        <v>144</v>
      </c>
      <c r="D931" s="103">
        <v>2015</v>
      </c>
      <c r="E931" s="77" t="s">
        <v>1598</v>
      </c>
      <c r="F931" s="104">
        <v>209</v>
      </c>
      <c r="G931" s="105">
        <f t="shared" si="0"/>
        <v>0</v>
      </c>
      <c r="H931" s="104">
        <v>0</v>
      </c>
      <c r="I931" s="104">
        <v>0</v>
      </c>
      <c r="J931" s="104">
        <v>141</v>
      </c>
      <c r="K931" s="80">
        <f t="shared" si="1"/>
        <v>0</v>
      </c>
      <c r="L931" s="104">
        <v>0</v>
      </c>
      <c r="M931" s="104">
        <v>0</v>
      </c>
      <c r="N931" s="104">
        <v>158</v>
      </c>
      <c r="O931" s="104">
        <v>0</v>
      </c>
      <c r="P931" s="104">
        <v>340</v>
      </c>
      <c r="Q931" s="104">
        <v>425</v>
      </c>
      <c r="R931" s="104">
        <v>848</v>
      </c>
      <c r="S931" s="104">
        <v>425</v>
      </c>
      <c r="T931" s="77"/>
      <c r="U931" s="77"/>
      <c r="V931" s="77"/>
      <c r="W931" s="77"/>
      <c r="X931" s="77"/>
    </row>
    <row r="932" spans="1:24" ht="12.75" customHeight="1" x14ac:dyDescent="0.15">
      <c r="A932" s="77" t="s">
        <v>385</v>
      </c>
      <c r="B932" s="77" t="s">
        <v>352</v>
      </c>
      <c r="C932" s="77" t="s">
        <v>144</v>
      </c>
      <c r="D932" s="103">
        <v>2016</v>
      </c>
      <c r="E932" s="77" t="s">
        <v>1598</v>
      </c>
      <c r="F932" s="104">
        <v>209</v>
      </c>
      <c r="G932" s="105">
        <f t="shared" si="0"/>
        <v>0</v>
      </c>
      <c r="H932" s="104">
        <v>0</v>
      </c>
      <c r="I932" s="104">
        <v>0</v>
      </c>
      <c r="J932" s="104">
        <v>141</v>
      </c>
      <c r="K932" s="80">
        <f t="shared" si="1"/>
        <v>0</v>
      </c>
      <c r="L932" s="104">
        <v>0</v>
      </c>
      <c r="M932" s="104">
        <v>0</v>
      </c>
      <c r="N932" s="104">
        <v>158</v>
      </c>
      <c r="O932" s="104">
        <v>0</v>
      </c>
      <c r="P932" s="104">
        <v>340</v>
      </c>
      <c r="Q932" s="104">
        <v>171</v>
      </c>
      <c r="R932" s="104">
        <v>848</v>
      </c>
      <c r="S932" s="104">
        <v>171</v>
      </c>
      <c r="T932" s="77"/>
      <c r="U932" s="77"/>
      <c r="V932" s="77"/>
      <c r="W932" s="77"/>
      <c r="X932" s="77"/>
    </row>
    <row r="933" spans="1:24" ht="12.75" customHeight="1" x14ac:dyDescent="0.15">
      <c r="A933" s="77" t="s">
        <v>385</v>
      </c>
      <c r="B933" s="77" t="s">
        <v>352</v>
      </c>
      <c r="C933" s="77" t="s">
        <v>144</v>
      </c>
      <c r="D933" s="103">
        <v>2017</v>
      </c>
      <c r="E933" s="77" t="s">
        <v>1598</v>
      </c>
      <c r="F933" s="104">
        <v>209</v>
      </c>
      <c r="G933" s="105">
        <f t="shared" si="0"/>
        <v>18</v>
      </c>
      <c r="H933" s="104">
        <v>18</v>
      </c>
      <c r="I933" s="104">
        <v>0</v>
      </c>
      <c r="J933" s="104">
        <v>141</v>
      </c>
      <c r="K933" s="80">
        <f t="shared" si="1"/>
        <v>11</v>
      </c>
      <c r="L933" s="104">
        <v>11</v>
      </c>
      <c r="M933" s="104">
        <v>0</v>
      </c>
      <c r="N933" s="104">
        <v>158</v>
      </c>
      <c r="O933" s="104">
        <v>31</v>
      </c>
      <c r="P933" s="104">
        <v>340</v>
      </c>
      <c r="Q933" s="104">
        <v>296</v>
      </c>
      <c r="R933" s="104">
        <v>848</v>
      </c>
      <c r="S933" s="104">
        <v>356</v>
      </c>
      <c r="T933" s="77"/>
      <c r="U933" s="77"/>
      <c r="V933" s="77"/>
      <c r="W933" s="77"/>
      <c r="X933" s="77"/>
    </row>
    <row r="934" spans="1:24" ht="12.75" customHeight="1" x14ac:dyDescent="0.15">
      <c r="A934" s="77" t="s">
        <v>336</v>
      </c>
      <c r="B934" s="77" t="s">
        <v>316</v>
      </c>
      <c r="C934" s="77" t="s">
        <v>144</v>
      </c>
      <c r="D934" s="103">
        <v>2017</v>
      </c>
      <c r="E934" s="77" t="s">
        <v>1598</v>
      </c>
      <c r="F934" s="104">
        <v>23</v>
      </c>
      <c r="G934" s="105">
        <f t="shared" si="0"/>
        <v>0</v>
      </c>
      <c r="H934" s="104">
        <v>0</v>
      </c>
      <c r="I934" s="104">
        <v>0</v>
      </c>
      <c r="J934" s="104">
        <v>15</v>
      </c>
      <c r="K934" s="80">
        <f t="shared" si="1"/>
        <v>0</v>
      </c>
      <c r="L934" s="104">
        <v>0</v>
      </c>
      <c r="M934" s="104">
        <v>0</v>
      </c>
      <c r="N934" s="104">
        <v>18</v>
      </c>
      <c r="O934" s="104">
        <v>1</v>
      </c>
      <c r="P934" s="104">
        <v>39</v>
      </c>
      <c r="Q934" s="104">
        <v>36</v>
      </c>
      <c r="R934" s="104">
        <v>95</v>
      </c>
      <c r="S934" s="104">
        <v>37</v>
      </c>
      <c r="T934" s="77"/>
      <c r="U934" s="77"/>
      <c r="V934" s="77"/>
      <c r="W934" s="77"/>
      <c r="X934" s="77"/>
    </row>
    <row r="935" spans="1:24" ht="12.75" customHeight="1" x14ac:dyDescent="0.15">
      <c r="A935" s="77" t="s">
        <v>209</v>
      </c>
      <c r="B935" s="77" t="s">
        <v>168</v>
      </c>
      <c r="C935" s="77" t="s">
        <v>144</v>
      </c>
      <c r="D935" s="103">
        <v>2014</v>
      </c>
      <c r="E935" s="77" t="s">
        <v>1598</v>
      </c>
      <c r="F935" s="104">
        <v>8</v>
      </c>
      <c r="G935" s="105">
        <f t="shared" si="0"/>
        <v>0</v>
      </c>
      <c r="H935" s="104">
        <v>0</v>
      </c>
      <c r="I935" s="104">
        <v>0</v>
      </c>
      <c r="J935" s="104">
        <v>5</v>
      </c>
      <c r="K935" s="80">
        <f t="shared" si="1"/>
        <v>0</v>
      </c>
      <c r="L935" s="104">
        <v>0</v>
      </c>
      <c r="M935" s="104">
        <v>0</v>
      </c>
      <c r="N935" s="104">
        <v>5</v>
      </c>
      <c r="O935" s="104">
        <v>0</v>
      </c>
      <c r="P935" s="104">
        <v>13</v>
      </c>
      <c r="Q935" s="104">
        <v>4</v>
      </c>
      <c r="R935" s="104">
        <v>31</v>
      </c>
      <c r="S935" s="104">
        <v>4</v>
      </c>
      <c r="T935" s="77"/>
      <c r="U935" s="77"/>
      <c r="V935" s="77"/>
      <c r="W935" s="77"/>
      <c r="X935" s="77"/>
    </row>
    <row r="936" spans="1:24" ht="12.75" customHeight="1" x14ac:dyDescent="0.15">
      <c r="A936" s="77" t="s">
        <v>209</v>
      </c>
      <c r="B936" s="77" t="s">
        <v>168</v>
      </c>
      <c r="C936" s="77" t="s">
        <v>144</v>
      </c>
      <c r="D936" s="103">
        <v>2015</v>
      </c>
      <c r="E936" s="77" t="s">
        <v>1598</v>
      </c>
      <c r="F936" s="104">
        <v>8</v>
      </c>
      <c r="G936" s="105">
        <f t="shared" si="0"/>
        <v>0</v>
      </c>
      <c r="H936" s="104">
        <v>0</v>
      </c>
      <c r="I936" s="104">
        <v>0</v>
      </c>
      <c r="J936" s="104">
        <v>5</v>
      </c>
      <c r="K936" s="80">
        <f t="shared" si="1"/>
        <v>0</v>
      </c>
      <c r="L936" s="104">
        <v>0</v>
      </c>
      <c r="M936" s="104">
        <v>0</v>
      </c>
      <c r="N936" s="104">
        <v>5</v>
      </c>
      <c r="O936" s="104">
        <v>0</v>
      </c>
      <c r="P936" s="104">
        <v>13</v>
      </c>
      <c r="Q936" s="104">
        <v>4</v>
      </c>
      <c r="R936" s="104">
        <v>31</v>
      </c>
      <c r="S936" s="104">
        <v>4</v>
      </c>
      <c r="T936" s="77"/>
      <c r="U936" s="77"/>
      <c r="V936" s="77"/>
      <c r="W936" s="77"/>
      <c r="X936" s="77"/>
    </row>
    <row r="937" spans="1:24" ht="12.75" customHeight="1" x14ac:dyDescent="0.15">
      <c r="A937" s="77" t="s">
        <v>209</v>
      </c>
      <c r="B937" s="77" t="s">
        <v>168</v>
      </c>
      <c r="C937" s="77" t="s">
        <v>144</v>
      </c>
      <c r="D937" s="103">
        <v>2016</v>
      </c>
      <c r="E937" s="77" t="s">
        <v>1598</v>
      </c>
      <c r="F937" s="104">
        <v>8</v>
      </c>
      <c r="G937" s="105">
        <f t="shared" si="0"/>
        <v>4</v>
      </c>
      <c r="H937" s="104">
        <v>4</v>
      </c>
      <c r="I937" s="104">
        <v>0</v>
      </c>
      <c r="J937" s="104">
        <v>5</v>
      </c>
      <c r="K937" s="80">
        <f t="shared" si="1"/>
        <v>0</v>
      </c>
      <c r="L937" s="104">
        <v>0</v>
      </c>
      <c r="M937" s="104">
        <v>0</v>
      </c>
      <c r="N937" s="104">
        <v>5</v>
      </c>
      <c r="O937" s="104">
        <v>0</v>
      </c>
      <c r="P937" s="104">
        <v>13</v>
      </c>
      <c r="Q937" s="104">
        <v>48</v>
      </c>
      <c r="R937" s="104">
        <v>31</v>
      </c>
      <c r="S937" s="104">
        <v>52</v>
      </c>
      <c r="T937" s="77"/>
      <c r="U937" s="77"/>
      <c r="V937" s="77"/>
      <c r="W937" s="77"/>
      <c r="X937" s="77"/>
    </row>
    <row r="938" spans="1:24" ht="12.75" customHeight="1" x14ac:dyDescent="0.15">
      <c r="A938" s="77" t="s">
        <v>209</v>
      </c>
      <c r="B938" s="77" t="s">
        <v>168</v>
      </c>
      <c r="C938" s="77" t="s">
        <v>144</v>
      </c>
      <c r="D938" s="103">
        <v>2017</v>
      </c>
      <c r="E938" s="77" t="s">
        <v>1598</v>
      </c>
      <c r="F938" s="104">
        <v>8</v>
      </c>
      <c r="G938" s="105">
        <f t="shared" si="0"/>
        <v>1</v>
      </c>
      <c r="H938" s="104">
        <v>1</v>
      </c>
      <c r="I938" s="104">
        <v>0</v>
      </c>
      <c r="J938" s="104">
        <v>5</v>
      </c>
      <c r="K938" s="80">
        <f t="shared" si="1"/>
        <v>0</v>
      </c>
      <c r="L938" s="104">
        <v>0</v>
      </c>
      <c r="M938" s="104">
        <v>0</v>
      </c>
      <c r="N938" s="104">
        <v>5</v>
      </c>
      <c r="O938" s="104">
        <v>0</v>
      </c>
      <c r="P938" s="104">
        <v>13</v>
      </c>
      <c r="Q938" s="104">
        <v>26</v>
      </c>
      <c r="R938" s="104">
        <v>31</v>
      </c>
      <c r="S938" s="104">
        <v>27</v>
      </c>
      <c r="T938" s="77"/>
      <c r="U938" s="77"/>
      <c r="V938" s="77"/>
      <c r="W938" s="77"/>
      <c r="X938" s="77"/>
    </row>
    <row r="939" spans="1:24" ht="12.75" customHeight="1" x14ac:dyDescent="0.15">
      <c r="A939" s="77" t="s">
        <v>297</v>
      </c>
      <c r="B939" s="77" t="s">
        <v>273</v>
      </c>
      <c r="C939" s="77" t="s">
        <v>144</v>
      </c>
      <c r="D939" s="103">
        <v>2014</v>
      </c>
      <c r="E939" s="77" t="s">
        <v>1598</v>
      </c>
      <c r="F939" s="104">
        <v>1</v>
      </c>
      <c r="G939" s="105">
        <f t="shared" si="0"/>
        <v>0</v>
      </c>
      <c r="H939" s="104">
        <v>0</v>
      </c>
      <c r="I939" s="104">
        <v>0</v>
      </c>
      <c r="J939" s="104">
        <v>1</v>
      </c>
      <c r="K939" s="80">
        <f t="shared" si="1"/>
        <v>0</v>
      </c>
      <c r="L939" s="104">
        <v>0</v>
      </c>
      <c r="M939" s="104">
        <v>0</v>
      </c>
      <c r="N939" s="104">
        <v>0</v>
      </c>
      <c r="O939" s="104">
        <v>0</v>
      </c>
      <c r="P939" s="104">
        <v>0</v>
      </c>
      <c r="Q939" s="104">
        <v>0</v>
      </c>
      <c r="R939" s="104">
        <v>2</v>
      </c>
      <c r="S939" s="104">
        <v>0</v>
      </c>
      <c r="T939" s="77"/>
      <c r="U939" s="77"/>
      <c r="V939" s="77"/>
      <c r="W939" s="77"/>
      <c r="X939" s="77"/>
    </row>
    <row r="940" spans="1:24" ht="12.75" customHeight="1" x14ac:dyDescent="0.15">
      <c r="A940" s="77" t="s">
        <v>297</v>
      </c>
      <c r="B940" s="77" t="s">
        <v>273</v>
      </c>
      <c r="C940" s="77" t="s">
        <v>144</v>
      </c>
      <c r="D940" s="103">
        <v>2015</v>
      </c>
      <c r="E940" s="77" t="s">
        <v>1598</v>
      </c>
      <c r="F940" s="104">
        <v>1</v>
      </c>
      <c r="G940" s="105">
        <f t="shared" si="0"/>
        <v>0</v>
      </c>
      <c r="H940" s="104">
        <v>0</v>
      </c>
      <c r="I940" s="104">
        <v>0</v>
      </c>
      <c r="J940" s="104">
        <v>1</v>
      </c>
      <c r="K940" s="80">
        <f t="shared" si="1"/>
        <v>0</v>
      </c>
      <c r="L940" s="104">
        <v>0</v>
      </c>
      <c r="M940" s="104">
        <v>0</v>
      </c>
      <c r="N940" s="104">
        <v>0</v>
      </c>
      <c r="O940" s="104">
        <v>0</v>
      </c>
      <c r="P940" s="104">
        <v>0</v>
      </c>
      <c r="Q940" s="104">
        <v>0</v>
      </c>
      <c r="R940" s="104">
        <v>2</v>
      </c>
      <c r="S940" s="104">
        <v>0</v>
      </c>
      <c r="T940" s="77"/>
      <c r="U940" s="77"/>
      <c r="V940" s="77"/>
      <c r="W940" s="77"/>
      <c r="X940" s="77"/>
    </row>
    <row r="941" spans="1:24" ht="12.75" customHeight="1" x14ac:dyDescent="0.15">
      <c r="A941" s="77" t="s">
        <v>297</v>
      </c>
      <c r="B941" s="77" t="s">
        <v>273</v>
      </c>
      <c r="C941" s="77" t="s">
        <v>144</v>
      </c>
      <c r="D941" s="103">
        <v>2016</v>
      </c>
      <c r="E941" s="77" t="s">
        <v>1598</v>
      </c>
      <c r="F941" s="104">
        <v>1</v>
      </c>
      <c r="G941" s="105">
        <f t="shared" si="0"/>
        <v>0</v>
      </c>
      <c r="H941" s="104">
        <v>0</v>
      </c>
      <c r="I941" s="104">
        <v>0</v>
      </c>
      <c r="J941" s="104">
        <v>1</v>
      </c>
      <c r="K941" s="80">
        <f t="shared" si="1"/>
        <v>0</v>
      </c>
      <c r="L941" s="104">
        <v>0</v>
      </c>
      <c r="M941" s="104">
        <v>0</v>
      </c>
      <c r="N941" s="104">
        <v>0</v>
      </c>
      <c r="O941" s="104">
        <v>0</v>
      </c>
      <c r="P941" s="104">
        <v>0</v>
      </c>
      <c r="Q941" s="104">
        <v>0</v>
      </c>
      <c r="R941" s="104">
        <v>2</v>
      </c>
      <c r="S941" s="104">
        <v>0</v>
      </c>
      <c r="T941" s="77"/>
      <c r="U941" s="77"/>
      <c r="V941" s="77"/>
      <c r="W941" s="77"/>
      <c r="X941" s="77"/>
    </row>
    <row r="942" spans="1:24" ht="12.75" customHeight="1" x14ac:dyDescent="0.15">
      <c r="A942" s="77" t="s">
        <v>297</v>
      </c>
      <c r="B942" s="77" t="s">
        <v>273</v>
      </c>
      <c r="C942" s="77" t="s">
        <v>144</v>
      </c>
      <c r="D942" s="103">
        <v>2017</v>
      </c>
      <c r="E942" s="77" t="s">
        <v>1598</v>
      </c>
      <c r="F942" s="104">
        <v>1</v>
      </c>
      <c r="G942" s="105">
        <f t="shared" si="0"/>
        <v>0</v>
      </c>
      <c r="H942" s="104">
        <v>0</v>
      </c>
      <c r="I942" s="104">
        <v>0</v>
      </c>
      <c r="J942" s="104">
        <v>1</v>
      </c>
      <c r="K942" s="80">
        <f t="shared" si="1"/>
        <v>0</v>
      </c>
      <c r="L942" s="104">
        <v>0</v>
      </c>
      <c r="M942" s="104">
        <v>0</v>
      </c>
      <c r="N942" s="104">
        <v>0</v>
      </c>
      <c r="O942" s="104">
        <v>0</v>
      </c>
      <c r="P942" s="104">
        <v>0</v>
      </c>
      <c r="Q942" s="104">
        <v>0</v>
      </c>
      <c r="R942" s="104">
        <v>2</v>
      </c>
      <c r="S942" s="104">
        <v>0</v>
      </c>
      <c r="T942" s="77"/>
      <c r="U942" s="77"/>
      <c r="V942" s="77"/>
      <c r="W942" s="77"/>
      <c r="X942" s="77"/>
    </row>
    <row r="943" spans="1:24" ht="12.75" customHeight="1" x14ac:dyDescent="0.15">
      <c r="A943" s="77" t="s">
        <v>598</v>
      </c>
      <c r="B943" s="77" t="s">
        <v>542</v>
      </c>
      <c r="C943" s="77" t="s">
        <v>83</v>
      </c>
      <c r="D943" s="103">
        <v>2014</v>
      </c>
      <c r="E943" s="77" t="s">
        <v>1598</v>
      </c>
      <c r="F943" s="104">
        <v>73</v>
      </c>
      <c r="G943" s="105">
        <f t="shared" si="0"/>
        <v>0</v>
      </c>
      <c r="H943" s="104">
        <v>0</v>
      </c>
      <c r="I943" s="104">
        <v>0</v>
      </c>
      <c r="J943" s="104">
        <v>52</v>
      </c>
      <c r="K943" s="80">
        <f t="shared" si="1"/>
        <v>26</v>
      </c>
      <c r="L943" s="104">
        <v>26</v>
      </c>
      <c r="M943" s="104">
        <v>0</v>
      </c>
      <c r="N943" s="104">
        <v>61</v>
      </c>
      <c r="O943" s="104">
        <v>1</v>
      </c>
      <c r="P943" s="104">
        <v>137</v>
      </c>
      <c r="Q943" s="104">
        <v>0</v>
      </c>
      <c r="R943" s="104">
        <v>323</v>
      </c>
      <c r="S943" s="104">
        <v>27</v>
      </c>
      <c r="T943" s="77"/>
      <c r="U943" s="77"/>
      <c r="V943" s="77"/>
      <c r="W943" s="77"/>
      <c r="X943" s="77"/>
    </row>
    <row r="944" spans="1:24" ht="12.75" customHeight="1" x14ac:dyDescent="0.15">
      <c r="A944" s="77" t="s">
        <v>598</v>
      </c>
      <c r="B944" s="77" t="s">
        <v>542</v>
      </c>
      <c r="C944" s="77" t="s">
        <v>83</v>
      </c>
      <c r="D944" s="103">
        <v>2015</v>
      </c>
      <c r="E944" s="77" t="s">
        <v>1598</v>
      </c>
      <c r="F944" s="104">
        <v>73</v>
      </c>
      <c r="G944" s="105">
        <f t="shared" si="0"/>
        <v>0</v>
      </c>
      <c r="H944" s="104">
        <v>0</v>
      </c>
      <c r="I944" s="104">
        <v>0</v>
      </c>
      <c r="J944" s="104">
        <v>52</v>
      </c>
      <c r="K944" s="80">
        <f t="shared" si="1"/>
        <v>0</v>
      </c>
      <c r="L944" s="104">
        <v>0</v>
      </c>
      <c r="M944" s="104">
        <v>0</v>
      </c>
      <c r="N944" s="104">
        <v>61</v>
      </c>
      <c r="O944" s="104">
        <v>1</v>
      </c>
      <c r="P944" s="104">
        <v>137</v>
      </c>
      <c r="Q944" s="104">
        <v>0</v>
      </c>
      <c r="R944" s="104">
        <v>323</v>
      </c>
      <c r="S944" s="104">
        <v>1</v>
      </c>
      <c r="T944" s="77"/>
      <c r="U944" s="77"/>
      <c r="V944" s="77"/>
      <c r="W944" s="77"/>
      <c r="X944" s="77"/>
    </row>
    <row r="945" spans="1:24" ht="12.75" customHeight="1" x14ac:dyDescent="0.15">
      <c r="A945" s="77" t="s">
        <v>598</v>
      </c>
      <c r="B945" s="77" t="s">
        <v>542</v>
      </c>
      <c r="C945" s="77" t="s">
        <v>83</v>
      </c>
      <c r="D945" s="103">
        <v>2016</v>
      </c>
      <c r="E945" s="77" t="s">
        <v>1598</v>
      </c>
      <c r="F945" s="104">
        <v>73</v>
      </c>
      <c r="G945" s="105">
        <f t="shared" si="0"/>
        <v>0</v>
      </c>
      <c r="H945" s="104">
        <v>0</v>
      </c>
      <c r="I945" s="104">
        <v>0</v>
      </c>
      <c r="J945" s="104">
        <v>52</v>
      </c>
      <c r="K945" s="80">
        <f t="shared" si="1"/>
        <v>0</v>
      </c>
      <c r="L945" s="104">
        <v>0</v>
      </c>
      <c r="M945" s="104">
        <v>0</v>
      </c>
      <c r="N945" s="104">
        <v>61</v>
      </c>
      <c r="O945" s="104">
        <v>4</v>
      </c>
      <c r="P945" s="104">
        <v>137</v>
      </c>
      <c r="Q945" s="104">
        <v>0</v>
      </c>
      <c r="R945" s="104">
        <v>323</v>
      </c>
      <c r="S945" s="104">
        <v>4</v>
      </c>
      <c r="T945" s="77"/>
      <c r="U945" s="77"/>
      <c r="V945" s="77"/>
      <c r="W945" s="77"/>
      <c r="X945" s="77"/>
    </row>
    <row r="946" spans="1:24" ht="12.75" customHeight="1" x14ac:dyDescent="0.15">
      <c r="A946" s="77" t="s">
        <v>598</v>
      </c>
      <c r="B946" s="77" t="s">
        <v>542</v>
      </c>
      <c r="C946" s="77" t="s">
        <v>83</v>
      </c>
      <c r="D946" s="103">
        <v>2017</v>
      </c>
      <c r="E946" s="77" t="s">
        <v>1598</v>
      </c>
      <c r="F946" s="104">
        <v>73</v>
      </c>
      <c r="G946" s="105">
        <f t="shared" si="0"/>
        <v>0</v>
      </c>
      <c r="H946" s="104">
        <v>0</v>
      </c>
      <c r="I946" s="104">
        <v>0</v>
      </c>
      <c r="J946" s="104">
        <v>52</v>
      </c>
      <c r="K946" s="80">
        <f t="shared" si="1"/>
        <v>18</v>
      </c>
      <c r="L946" s="104">
        <v>0</v>
      </c>
      <c r="M946" s="104">
        <v>18</v>
      </c>
      <c r="N946" s="104">
        <v>61</v>
      </c>
      <c r="O946" s="104">
        <v>20</v>
      </c>
      <c r="P946" s="104">
        <v>137</v>
      </c>
      <c r="Q946" s="104">
        <v>0</v>
      </c>
      <c r="R946" s="104">
        <v>323</v>
      </c>
      <c r="S946" s="104">
        <v>38</v>
      </c>
      <c r="T946" s="77"/>
      <c r="U946" s="77"/>
      <c r="V946" s="77"/>
      <c r="W946" s="77"/>
      <c r="X946" s="77"/>
    </row>
    <row r="947" spans="1:24" ht="12.75" customHeight="1" x14ac:dyDescent="0.15">
      <c r="A947" s="77" t="s">
        <v>551</v>
      </c>
      <c r="B947" s="77" t="s">
        <v>433</v>
      </c>
      <c r="C947" s="77" t="s">
        <v>83</v>
      </c>
      <c r="D947" s="103">
        <v>2014</v>
      </c>
      <c r="E947" s="77" t="s">
        <v>1598</v>
      </c>
      <c r="F947" s="104">
        <v>1785</v>
      </c>
      <c r="G947" s="105">
        <f t="shared" si="0"/>
        <v>0</v>
      </c>
      <c r="H947" s="104">
        <v>0</v>
      </c>
      <c r="I947" s="104">
        <v>0</v>
      </c>
      <c r="J947" s="104">
        <v>1240</v>
      </c>
      <c r="K947" s="80">
        <f t="shared" si="1"/>
        <v>2</v>
      </c>
      <c r="L947" s="104">
        <v>2</v>
      </c>
      <c r="M947" s="104">
        <v>0</v>
      </c>
      <c r="N947" s="104">
        <v>1298</v>
      </c>
      <c r="O947" s="104">
        <v>17</v>
      </c>
      <c r="P947" s="104">
        <v>2761</v>
      </c>
      <c r="Q947" s="104">
        <v>83</v>
      </c>
      <c r="R947" s="104">
        <v>7084</v>
      </c>
      <c r="S947" s="104">
        <v>102</v>
      </c>
      <c r="T947" s="77"/>
      <c r="U947" s="77"/>
      <c r="V947" s="77"/>
      <c r="W947" s="77"/>
      <c r="X947" s="77"/>
    </row>
    <row r="948" spans="1:24" ht="12.75" customHeight="1" x14ac:dyDescent="0.15">
      <c r="A948" s="77" t="s">
        <v>551</v>
      </c>
      <c r="B948" s="77" t="s">
        <v>433</v>
      </c>
      <c r="C948" s="77" t="s">
        <v>83</v>
      </c>
      <c r="D948" s="103">
        <v>2015</v>
      </c>
      <c r="E948" s="77" t="s">
        <v>1598</v>
      </c>
      <c r="F948" s="104">
        <v>1785</v>
      </c>
      <c r="G948" s="105">
        <f t="shared" si="0"/>
        <v>35</v>
      </c>
      <c r="H948" s="104">
        <v>35</v>
      </c>
      <c r="I948" s="104">
        <v>0</v>
      </c>
      <c r="J948" s="104">
        <v>1240</v>
      </c>
      <c r="K948" s="80">
        <f t="shared" si="1"/>
        <v>48</v>
      </c>
      <c r="L948" s="104">
        <v>48</v>
      </c>
      <c r="M948" s="104">
        <v>0</v>
      </c>
      <c r="N948" s="104">
        <v>1298</v>
      </c>
      <c r="O948" s="104">
        <v>63</v>
      </c>
      <c r="P948" s="104">
        <v>2761</v>
      </c>
      <c r="Q948" s="104">
        <v>174</v>
      </c>
      <c r="R948" s="104">
        <v>7084</v>
      </c>
      <c r="S948" s="104">
        <v>320</v>
      </c>
      <c r="T948" s="77"/>
      <c r="U948" s="77"/>
      <c r="V948" s="77"/>
      <c r="W948" s="77"/>
      <c r="X948" s="77"/>
    </row>
    <row r="949" spans="1:24" ht="12.75" customHeight="1" x14ac:dyDescent="0.15">
      <c r="A949" s="77" t="s">
        <v>551</v>
      </c>
      <c r="B949" s="77" t="s">
        <v>433</v>
      </c>
      <c r="C949" s="77" t="s">
        <v>83</v>
      </c>
      <c r="D949" s="103">
        <v>2016</v>
      </c>
      <c r="E949" s="77" t="s">
        <v>1598</v>
      </c>
      <c r="F949" s="104">
        <v>1785</v>
      </c>
      <c r="G949" s="105">
        <f t="shared" si="0"/>
        <v>0</v>
      </c>
      <c r="H949" s="104">
        <v>0</v>
      </c>
      <c r="I949" s="104">
        <v>0</v>
      </c>
      <c r="J949" s="104">
        <v>1240</v>
      </c>
      <c r="K949" s="80">
        <f t="shared" si="1"/>
        <v>0</v>
      </c>
      <c r="L949" s="104">
        <v>0</v>
      </c>
      <c r="M949" s="104">
        <v>0</v>
      </c>
      <c r="N949" s="104">
        <v>1298</v>
      </c>
      <c r="O949" s="104">
        <v>6</v>
      </c>
      <c r="P949" s="104">
        <v>2761</v>
      </c>
      <c r="Q949" s="104">
        <v>128</v>
      </c>
      <c r="R949" s="104">
        <v>7084</v>
      </c>
      <c r="S949" s="104">
        <v>134</v>
      </c>
      <c r="T949" s="77"/>
      <c r="U949" s="77"/>
      <c r="V949" s="77"/>
      <c r="W949" s="77"/>
      <c r="X949" s="77"/>
    </row>
    <row r="950" spans="1:24" ht="12.75" customHeight="1" x14ac:dyDescent="0.15">
      <c r="A950" s="77" t="s">
        <v>551</v>
      </c>
      <c r="B950" s="77" t="s">
        <v>433</v>
      </c>
      <c r="C950" s="77" t="s">
        <v>83</v>
      </c>
      <c r="D950" s="103">
        <v>2017</v>
      </c>
      <c r="E950" s="77" t="s">
        <v>1598</v>
      </c>
      <c r="F950" s="104">
        <v>1785</v>
      </c>
      <c r="G950" s="105">
        <f t="shared" si="0"/>
        <v>0</v>
      </c>
      <c r="H950" s="104">
        <v>0</v>
      </c>
      <c r="I950" s="104">
        <v>0</v>
      </c>
      <c r="J950" s="104">
        <v>1240</v>
      </c>
      <c r="K950" s="80">
        <f t="shared" si="1"/>
        <v>0</v>
      </c>
      <c r="L950" s="104">
        <v>0</v>
      </c>
      <c r="M950" s="104">
        <v>0</v>
      </c>
      <c r="N950" s="104">
        <v>1298</v>
      </c>
      <c r="O950" s="104">
        <v>17</v>
      </c>
      <c r="P950" s="104">
        <v>2761</v>
      </c>
      <c r="Q950" s="104">
        <v>135</v>
      </c>
      <c r="R950" s="104">
        <v>7084</v>
      </c>
      <c r="S950" s="104">
        <v>152</v>
      </c>
      <c r="T950" s="77"/>
      <c r="U950" s="77"/>
      <c r="V950" s="77"/>
      <c r="W950" s="77"/>
      <c r="X950" s="77"/>
    </row>
    <row r="951" spans="1:24" ht="12.75" customHeight="1" x14ac:dyDescent="0.15">
      <c r="A951" s="77" t="s">
        <v>392</v>
      </c>
      <c r="B951" s="77" t="s">
        <v>352</v>
      </c>
      <c r="C951" s="77" t="s">
        <v>144</v>
      </c>
      <c r="D951" s="103">
        <v>2014</v>
      </c>
      <c r="E951" s="77" t="s">
        <v>1598</v>
      </c>
      <c r="F951" s="104">
        <v>579</v>
      </c>
      <c r="G951" s="105">
        <f t="shared" si="0"/>
        <v>0</v>
      </c>
      <c r="H951" s="104">
        <v>0</v>
      </c>
      <c r="I951" s="104">
        <v>0</v>
      </c>
      <c r="J951" s="104">
        <v>396</v>
      </c>
      <c r="K951" s="80">
        <f t="shared" si="1"/>
        <v>0</v>
      </c>
      <c r="L951" s="104">
        <v>0</v>
      </c>
      <c r="M951" s="104">
        <v>0</v>
      </c>
      <c r="N951" s="104">
        <v>453</v>
      </c>
      <c r="O951" s="104">
        <v>0</v>
      </c>
      <c r="P951" s="104">
        <v>1001</v>
      </c>
      <c r="Q951" s="104">
        <v>57</v>
      </c>
      <c r="R951" s="104">
        <v>2429</v>
      </c>
      <c r="S951" s="104">
        <v>57</v>
      </c>
      <c r="T951" s="77"/>
      <c r="U951" s="77"/>
      <c r="V951" s="77"/>
      <c r="W951" s="77"/>
      <c r="X951" s="77"/>
    </row>
    <row r="952" spans="1:24" ht="12.75" customHeight="1" x14ac:dyDescent="0.15">
      <c r="A952" s="77" t="s">
        <v>392</v>
      </c>
      <c r="B952" s="77" t="s">
        <v>352</v>
      </c>
      <c r="C952" s="77" t="s">
        <v>144</v>
      </c>
      <c r="D952" s="103">
        <v>2015</v>
      </c>
      <c r="E952" s="77" t="s">
        <v>1598</v>
      </c>
      <c r="F952" s="104">
        <v>579</v>
      </c>
      <c r="G952" s="105">
        <f t="shared" si="0"/>
        <v>0</v>
      </c>
      <c r="H952" s="104">
        <v>0</v>
      </c>
      <c r="I952" s="104">
        <v>0</v>
      </c>
      <c r="J952" s="104">
        <v>396</v>
      </c>
      <c r="K952" s="80">
        <f t="shared" si="1"/>
        <v>0</v>
      </c>
      <c r="L952" s="104">
        <v>0</v>
      </c>
      <c r="M952" s="104">
        <v>0</v>
      </c>
      <c r="N952" s="104">
        <v>453</v>
      </c>
      <c r="O952" s="104">
        <v>2</v>
      </c>
      <c r="P952" s="104">
        <v>1001</v>
      </c>
      <c r="Q952" s="104">
        <v>68</v>
      </c>
      <c r="R952" s="104">
        <v>2429</v>
      </c>
      <c r="S952" s="104">
        <v>70</v>
      </c>
      <c r="T952" s="77"/>
      <c r="U952" s="77"/>
      <c r="V952" s="77"/>
      <c r="W952" s="77"/>
      <c r="X952" s="77"/>
    </row>
    <row r="953" spans="1:24" ht="12.75" customHeight="1" x14ac:dyDescent="0.15">
      <c r="A953" s="77" t="s">
        <v>392</v>
      </c>
      <c r="B953" s="77" t="s">
        <v>352</v>
      </c>
      <c r="C953" s="77" t="s">
        <v>144</v>
      </c>
      <c r="D953" s="103">
        <v>2016</v>
      </c>
      <c r="E953" s="77" t="s">
        <v>1598</v>
      </c>
      <c r="F953" s="104">
        <v>579</v>
      </c>
      <c r="G953" s="105">
        <f t="shared" si="0"/>
        <v>0</v>
      </c>
      <c r="H953" s="104">
        <v>0</v>
      </c>
      <c r="I953" s="104">
        <v>0</v>
      </c>
      <c r="J953" s="104">
        <v>396</v>
      </c>
      <c r="K953" s="80">
        <f t="shared" si="1"/>
        <v>0</v>
      </c>
      <c r="L953" s="104">
        <v>0</v>
      </c>
      <c r="M953" s="104">
        <v>0</v>
      </c>
      <c r="N953" s="104">
        <v>453</v>
      </c>
      <c r="O953" s="104">
        <v>2</v>
      </c>
      <c r="P953" s="104">
        <v>1001</v>
      </c>
      <c r="Q953" s="104">
        <v>42</v>
      </c>
      <c r="R953" s="104">
        <v>2429</v>
      </c>
      <c r="S953" s="104">
        <v>44</v>
      </c>
      <c r="T953" s="77"/>
      <c r="U953" s="77"/>
      <c r="V953" s="77"/>
      <c r="W953" s="77"/>
      <c r="X953" s="77"/>
    </row>
    <row r="954" spans="1:24" ht="12.75" customHeight="1" x14ac:dyDescent="0.15">
      <c r="A954" s="77" t="s">
        <v>392</v>
      </c>
      <c r="B954" s="77" t="s">
        <v>352</v>
      </c>
      <c r="C954" s="77" t="s">
        <v>144</v>
      </c>
      <c r="D954" s="103">
        <v>2017</v>
      </c>
      <c r="E954" s="77" t="s">
        <v>1598</v>
      </c>
      <c r="F954" s="104">
        <v>579</v>
      </c>
      <c r="G954" s="105">
        <f t="shared" si="0"/>
        <v>0</v>
      </c>
      <c r="H954" s="104">
        <v>0</v>
      </c>
      <c r="I954" s="104">
        <v>0</v>
      </c>
      <c r="J954" s="104">
        <v>396</v>
      </c>
      <c r="K954" s="80">
        <f t="shared" si="1"/>
        <v>0</v>
      </c>
      <c r="L954" s="104">
        <v>0</v>
      </c>
      <c r="M954" s="104">
        <v>0</v>
      </c>
      <c r="N954" s="104">
        <v>453</v>
      </c>
      <c r="O954" s="104">
        <v>0</v>
      </c>
      <c r="P954" s="104">
        <v>1001</v>
      </c>
      <c r="Q954" s="104">
        <v>96</v>
      </c>
      <c r="R954" s="104">
        <v>2429</v>
      </c>
      <c r="S954" s="104">
        <v>96</v>
      </c>
      <c r="T954" s="77"/>
      <c r="U954" s="77"/>
      <c r="V954" s="77"/>
      <c r="W954" s="77"/>
      <c r="X954" s="77"/>
    </row>
    <row r="955" spans="1:24" ht="12.75" customHeight="1" x14ac:dyDescent="0.15">
      <c r="A955" s="77" t="s">
        <v>210</v>
      </c>
      <c r="B955" s="77" t="s">
        <v>168</v>
      </c>
      <c r="C955" s="77" t="s">
        <v>144</v>
      </c>
      <c r="D955" s="103">
        <v>2014</v>
      </c>
      <c r="E955" s="77" t="s">
        <v>1598</v>
      </c>
      <c r="F955" s="104">
        <v>372</v>
      </c>
      <c r="G955" s="105">
        <f t="shared" si="0"/>
        <v>0</v>
      </c>
      <c r="H955" s="104">
        <v>0</v>
      </c>
      <c r="I955" s="104">
        <v>0</v>
      </c>
      <c r="J955" s="104">
        <v>223</v>
      </c>
      <c r="K955" s="80">
        <f t="shared" si="1"/>
        <v>0</v>
      </c>
      <c r="L955" s="104">
        <v>0</v>
      </c>
      <c r="M955" s="104">
        <v>0</v>
      </c>
      <c r="N955" s="104">
        <v>238</v>
      </c>
      <c r="O955" s="104">
        <v>0</v>
      </c>
      <c r="P955" s="104">
        <v>564</v>
      </c>
      <c r="Q955" s="104">
        <v>35</v>
      </c>
      <c r="R955" s="104">
        <v>1397</v>
      </c>
      <c r="S955" s="104">
        <v>35</v>
      </c>
      <c r="T955" s="77"/>
      <c r="U955" s="77"/>
      <c r="V955" s="77"/>
      <c r="W955" s="77"/>
      <c r="X955" s="77"/>
    </row>
    <row r="956" spans="1:24" ht="12.75" customHeight="1" x14ac:dyDescent="0.15">
      <c r="A956" s="77" t="s">
        <v>210</v>
      </c>
      <c r="B956" s="77" t="s">
        <v>168</v>
      </c>
      <c r="C956" s="77" t="s">
        <v>144</v>
      </c>
      <c r="D956" s="103">
        <v>2015</v>
      </c>
      <c r="E956" s="77" t="s">
        <v>1598</v>
      </c>
      <c r="F956" s="104">
        <v>372</v>
      </c>
      <c r="G956" s="105">
        <f t="shared" si="0"/>
        <v>0</v>
      </c>
      <c r="H956" s="104">
        <v>0</v>
      </c>
      <c r="I956" s="104">
        <v>0</v>
      </c>
      <c r="J956" s="104">
        <v>223</v>
      </c>
      <c r="K956" s="80">
        <f t="shared" si="1"/>
        <v>0</v>
      </c>
      <c r="L956" s="104">
        <v>0</v>
      </c>
      <c r="M956" s="104">
        <v>0</v>
      </c>
      <c r="N956" s="104">
        <v>238</v>
      </c>
      <c r="O956" s="104">
        <v>0</v>
      </c>
      <c r="P956" s="104">
        <v>564</v>
      </c>
      <c r="Q956" s="104">
        <v>68</v>
      </c>
      <c r="R956" s="104">
        <v>1397</v>
      </c>
      <c r="S956" s="104">
        <v>68</v>
      </c>
      <c r="T956" s="77"/>
      <c r="U956" s="77"/>
      <c r="V956" s="77"/>
      <c r="W956" s="77"/>
      <c r="X956" s="77"/>
    </row>
    <row r="957" spans="1:24" ht="12.75" customHeight="1" x14ac:dyDescent="0.15">
      <c r="A957" s="77" t="s">
        <v>210</v>
      </c>
      <c r="B957" s="77" t="s">
        <v>168</v>
      </c>
      <c r="C957" s="77" t="s">
        <v>144</v>
      </c>
      <c r="D957" s="103">
        <v>2016</v>
      </c>
      <c r="E957" s="77" t="s">
        <v>1598</v>
      </c>
      <c r="F957" s="104">
        <v>372</v>
      </c>
      <c r="G957" s="105">
        <f t="shared" si="0"/>
        <v>0</v>
      </c>
      <c r="H957" s="104">
        <v>0</v>
      </c>
      <c r="I957" s="104">
        <v>0</v>
      </c>
      <c r="J957" s="104">
        <v>223</v>
      </c>
      <c r="K957" s="80">
        <f t="shared" si="1"/>
        <v>0</v>
      </c>
      <c r="L957" s="104">
        <v>0</v>
      </c>
      <c r="M957" s="104">
        <v>0</v>
      </c>
      <c r="N957" s="104">
        <v>238</v>
      </c>
      <c r="O957" s="104">
        <v>0</v>
      </c>
      <c r="P957" s="104">
        <v>564</v>
      </c>
      <c r="Q957" s="104">
        <v>21</v>
      </c>
      <c r="R957" s="104">
        <v>1397</v>
      </c>
      <c r="S957" s="104">
        <v>21</v>
      </c>
      <c r="T957" s="77"/>
      <c r="U957" s="77"/>
      <c r="V957" s="77"/>
      <c r="W957" s="77"/>
      <c r="X957" s="77"/>
    </row>
    <row r="958" spans="1:24" ht="12.75" customHeight="1" x14ac:dyDescent="0.15">
      <c r="A958" s="77" t="s">
        <v>210</v>
      </c>
      <c r="B958" s="77" t="s">
        <v>168</v>
      </c>
      <c r="C958" s="77" t="s">
        <v>144</v>
      </c>
      <c r="D958" s="103">
        <v>2017</v>
      </c>
      <c r="E958" s="77" t="s">
        <v>1598</v>
      </c>
      <c r="F958" s="104">
        <v>372</v>
      </c>
      <c r="G958" s="105">
        <f t="shared" si="0"/>
        <v>0</v>
      </c>
      <c r="H958" s="104">
        <v>0</v>
      </c>
      <c r="I958" s="104">
        <v>0</v>
      </c>
      <c r="J958" s="104">
        <v>223</v>
      </c>
      <c r="K958" s="80">
        <f t="shared" si="1"/>
        <v>0</v>
      </c>
      <c r="L958" s="104">
        <v>0</v>
      </c>
      <c r="M958" s="104">
        <v>0</v>
      </c>
      <c r="N958" s="104">
        <v>238</v>
      </c>
      <c r="O958" s="104">
        <v>0</v>
      </c>
      <c r="P958" s="104">
        <v>564</v>
      </c>
      <c r="Q958" s="104">
        <v>0</v>
      </c>
      <c r="R958" s="104">
        <v>1397</v>
      </c>
      <c r="S958" s="104">
        <v>0</v>
      </c>
      <c r="T958" s="77"/>
      <c r="U958" s="77"/>
      <c r="V958" s="77"/>
      <c r="W958" s="77"/>
      <c r="X958" s="77"/>
    </row>
    <row r="959" spans="1:24" ht="12.75" customHeight="1" x14ac:dyDescent="0.15">
      <c r="A959" s="77" t="s">
        <v>497</v>
      </c>
      <c r="B959" s="77" t="s">
        <v>449</v>
      </c>
      <c r="C959" s="77" t="s">
        <v>67</v>
      </c>
      <c r="D959" s="103">
        <v>2015</v>
      </c>
      <c r="E959" s="77" t="s">
        <v>1598</v>
      </c>
      <c r="F959" s="104">
        <v>706</v>
      </c>
      <c r="G959" s="105">
        <f t="shared" si="0"/>
        <v>0</v>
      </c>
      <c r="H959" s="104">
        <v>0</v>
      </c>
      <c r="I959" s="104">
        <v>0</v>
      </c>
      <c r="J959" s="104">
        <v>429</v>
      </c>
      <c r="K959" s="80">
        <f t="shared" si="1"/>
        <v>2</v>
      </c>
      <c r="L959" s="104">
        <v>0</v>
      </c>
      <c r="M959" s="104">
        <v>2</v>
      </c>
      <c r="N959" s="104">
        <v>502</v>
      </c>
      <c r="O959" s="104">
        <v>0</v>
      </c>
      <c r="P959" s="104">
        <v>1152</v>
      </c>
      <c r="Q959" s="104">
        <v>1126</v>
      </c>
      <c r="R959" s="104">
        <v>2789</v>
      </c>
      <c r="S959" s="104">
        <v>1128</v>
      </c>
      <c r="T959" s="77"/>
      <c r="U959" s="77"/>
      <c r="V959" s="77"/>
      <c r="W959" s="77"/>
      <c r="X959" s="77"/>
    </row>
    <row r="960" spans="1:24" ht="12.75" customHeight="1" x14ac:dyDescent="0.15">
      <c r="A960" s="77" t="s">
        <v>497</v>
      </c>
      <c r="B960" s="77" t="s">
        <v>449</v>
      </c>
      <c r="C960" s="77" t="s">
        <v>67</v>
      </c>
      <c r="D960" s="103">
        <v>2016</v>
      </c>
      <c r="E960" s="77" t="s">
        <v>1598</v>
      </c>
      <c r="F960" s="104">
        <v>706</v>
      </c>
      <c r="G960" s="105">
        <f t="shared" si="0"/>
        <v>7</v>
      </c>
      <c r="H960" s="104">
        <v>7</v>
      </c>
      <c r="I960" s="104">
        <v>0</v>
      </c>
      <c r="J960" s="104">
        <v>429</v>
      </c>
      <c r="K960" s="80">
        <f t="shared" si="1"/>
        <v>16</v>
      </c>
      <c r="L960" s="104">
        <v>0</v>
      </c>
      <c r="M960" s="104">
        <v>16</v>
      </c>
      <c r="N960" s="104">
        <v>502</v>
      </c>
      <c r="O960" s="104">
        <v>0</v>
      </c>
      <c r="P960" s="104">
        <v>1152</v>
      </c>
      <c r="Q960" s="104">
        <v>240</v>
      </c>
      <c r="R960" s="104">
        <v>2789</v>
      </c>
      <c r="S960" s="104">
        <v>263</v>
      </c>
      <c r="T960" s="77"/>
      <c r="U960" s="77"/>
      <c r="V960" s="77"/>
      <c r="W960" s="77"/>
      <c r="X960" s="77"/>
    </row>
    <row r="961" spans="1:24" ht="12.75" customHeight="1" x14ac:dyDescent="0.15">
      <c r="A961" s="77" t="s">
        <v>497</v>
      </c>
      <c r="B961" s="77" t="s">
        <v>449</v>
      </c>
      <c r="C961" s="77" t="s">
        <v>67</v>
      </c>
      <c r="D961" s="103">
        <v>2017</v>
      </c>
      <c r="E961" s="77" t="s">
        <v>1598</v>
      </c>
      <c r="F961" s="104">
        <v>706</v>
      </c>
      <c r="G961" s="105">
        <f t="shared" si="0"/>
        <v>0</v>
      </c>
      <c r="H961" s="104">
        <v>0</v>
      </c>
      <c r="I961" s="104">
        <v>0</v>
      </c>
      <c r="J961" s="104">
        <v>429</v>
      </c>
      <c r="K961" s="80">
        <f t="shared" si="1"/>
        <v>36</v>
      </c>
      <c r="L961" s="104">
        <v>36</v>
      </c>
      <c r="M961" s="104">
        <v>0</v>
      </c>
      <c r="N961" s="104">
        <v>502</v>
      </c>
      <c r="O961" s="104">
        <v>0</v>
      </c>
      <c r="P961" s="104">
        <v>1152</v>
      </c>
      <c r="Q961" s="104">
        <v>8</v>
      </c>
      <c r="R961" s="104">
        <v>2789</v>
      </c>
      <c r="S961" s="104">
        <v>44</v>
      </c>
      <c r="T961" s="77"/>
      <c r="U961" s="77"/>
      <c r="V961" s="77"/>
      <c r="W961" s="77"/>
      <c r="X961" s="77"/>
    </row>
    <row r="962" spans="1:24" ht="12.75" customHeight="1" x14ac:dyDescent="0.15">
      <c r="A962" s="77" t="s">
        <v>134</v>
      </c>
      <c r="B962" s="77" t="s">
        <v>127</v>
      </c>
      <c r="C962" s="77" t="s">
        <v>128</v>
      </c>
      <c r="D962" s="103">
        <v>2015</v>
      </c>
      <c r="E962" s="77" t="s">
        <v>1598</v>
      </c>
      <c r="F962" s="104">
        <v>393</v>
      </c>
      <c r="G962" s="105">
        <f t="shared" si="0"/>
        <v>55</v>
      </c>
      <c r="H962" s="104">
        <v>55</v>
      </c>
      <c r="I962" s="104">
        <v>0</v>
      </c>
      <c r="J962" s="104">
        <v>204</v>
      </c>
      <c r="K962" s="80">
        <f t="shared" si="1"/>
        <v>0</v>
      </c>
      <c r="L962" s="104">
        <v>0</v>
      </c>
      <c r="M962" s="104">
        <v>0</v>
      </c>
      <c r="N962" s="104">
        <v>161</v>
      </c>
      <c r="O962" s="104">
        <v>3</v>
      </c>
      <c r="P962" s="104">
        <v>553</v>
      </c>
      <c r="Q962" s="104">
        <v>5</v>
      </c>
      <c r="R962" s="104">
        <v>1311</v>
      </c>
      <c r="S962" s="104">
        <v>63</v>
      </c>
      <c r="T962" s="77"/>
      <c r="U962" s="77"/>
      <c r="V962" s="77"/>
      <c r="W962" s="77"/>
      <c r="X962" s="77"/>
    </row>
    <row r="963" spans="1:24" ht="12.75" customHeight="1" x14ac:dyDescent="0.15">
      <c r="A963" s="77" t="s">
        <v>134</v>
      </c>
      <c r="B963" s="77" t="s">
        <v>127</v>
      </c>
      <c r="C963" s="77" t="s">
        <v>128</v>
      </c>
      <c r="D963" s="103">
        <v>2016</v>
      </c>
      <c r="E963" s="77" t="s">
        <v>1598</v>
      </c>
      <c r="F963" s="104">
        <v>393</v>
      </c>
      <c r="G963" s="105">
        <f t="shared" si="0"/>
        <v>0</v>
      </c>
      <c r="H963" s="104">
        <v>0</v>
      </c>
      <c r="I963" s="104">
        <v>0</v>
      </c>
      <c r="J963" s="104">
        <v>204</v>
      </c>
      <c r="K963" s="80">
        <f t="shared" si="1"/>
        <v>0</v>
      </c>
      <c r="L963" s="104">
        <v>0</v>
      </c>
      <c r="M963" s="104">
        <v>0</v>
      </c>
      <c r="N963" s="104">
        <v>161</v>
      </c>
      <c r="O963" s="104">
        <v>9</v>
      </c>
      <c r="P963" s="104">
        <v>553</v>
      </c>
      <c r="Q963" s="104">
        <v>0</v>
      </c>
      <c r="R963" s="104">
        <v>1311</v>
      </c>
      <c r="S963" s="104">
        <v>9</v>
      </c>
      <c r="T963" s="77"/>
      <c r="U963" s="77"/>
      <c r="V963" s="77"/>
      <c r="W963" s="77"/>
      <c r="X963" s="77"/>
    </row>
    <row r="964" spans="1:24" ht="12.75" customHeight="1" x14ac:dyDescent="0.15">
      <c r="A964" s="77" t="s">
        <v>134</v>
      </c>
      <c r="B964" s="77" t="s">
        <v>127</v>
      </c>
      <c r="C964" s="77" t="s">
        <v>128</v>
      </c>
      <c r="D964" s="103">
        <v>2017</v>
      </c>
      <c r="E964" s="77" t="s">
        <v>1598</v>
      </c>
      <c r="F964" s="104">
        <v>393</v>
      </c>
      <c r="G964" s="105">
        <f t="shared" si="0"/>
        <v>0</v>
      </c>
      <c r="H964" s="104">
        <v>0</v>
      </c>
      <c r="I964" s="104">
        <v>0</v>
      </c>
      <c r="J964" s="104">
        <v>204</v>
      </c>
      <c r="K964" s="80">
        <f t="shared" si="1"/>
        <v>0</v>
      </c>
      <c r="L964" s="104">
        <v>0</v>
      </c>
      <c r="M964" s="104">
        <v>0</v>
      </c>
      <c r="N964" s="104">
        <v>161</v>
      </c>
      <c r="O964" s="104">
        <v>3</v>
      </c>
      <c r="P964" s="104">
        <v>553</v>
      </c>
      <c r="Q964" s="104">
        <v>1</v>
      </c>
      <c r="R964" s="104">
        <v>1311</v>
      </c>
      <c r="S964" s="104">
        <v>4</v>
      </c>
      <c r="T964" s="77"/>
      <c r="U964" s="77"/>
      <c r="V964" s="77"/>
      <c r="W964" s="77"/>
      <c r="X964" s="77"/>
    </row>
    <row r="965" spans="1:24" ht="12.75" customHeight="1" x14ac:dyDescent="0.15">
      <c r="A965" s="77" t="s">
        <v>397</v>
      </c>
      <c r="B965" s="77" t="s">
        <v>352</v>
      </c>
      <c r="C965" s="77" t="s">
        <v>144</v>
      </c>
      <c r="D965" s="103">
        <v>2014</v>
      </c>
      <c r="E965" s="77" t="s">
        <v>1598</v>
      </c>
      <c r="F965" s="104">
        <v>1023</v>
      </c>
      <c r="G965" s="105">
        <f t="shared" si="0"/>
        <v>0</v>
      </c>
      <c r="H965" s="104">
        <v>0</v>
      </c>
      <c r="I965" s="104">
        <v>0</v>
      </c>
      <c r="J965" s="104">
        <v>700</v>
      </c>
      <c r="K965" s="80">
        <f t="shared" si="1"/>
        <v>0</v>
      </c>
      <c r="L965" s="104">
        <v>0</v>
      </c>
      <c r="M965" s="104">
        <v>0</v>
      </c>
      <c r="N965" s="104">
        <v>812</v>
      </c>
      <c r="O965" s="104">
        <v>0</v>
      </c>
      <c r="P965" s="104">
        <v>1788</v>
      </c>
      <c r="Q965" s="104">
        <v>76</v>
      </c>
      <c r="R965" s="104">
        <v>4323</v>
      </c>
      <c r="S965" s="104">
        <v>76</v>
      </c>
      <c r="T965" s="77"/>
      <c r="U965" s="77"/>
      <c r="V965" s="77"/>
      <c r="W965" s="77"/>
      <c r="X965" s="77"/>
    </row>
    <row r="966" spans="1:24" ht="12.75" customHeight="1" x14ac:dyDescent="0.15">
      <c r="A966" s="77" t="s">
        <v>397</v>
      </c>
      <c r="B966" s="77" t="s">
        <v>352</v>
      </c>
      <c r="C966" s="77" t="s">
        <v>144</v>
      </c>
      <c r="D966" s="103">
        <v>2015</v>
      </c>
      <c r="E966" s="77" t="s">
        <v>1598</v>
      </c>
      <c r="F966" s="104">
        <v>1023</v>
      </c>
      <c r="G966" s="105">
        <f t="shared" si="0"/>
        <v>0</v>
      </c>
      <c r="H966" s="104">
        <v>0</v>
      </c>
      <c r="I966" s="104">
        <v>0</v>
      </c>
      <c r="J966" s="104">
        <v>700</v>
      </c>
      <c r="K966" s="80">
        <f t="shared" si="1"/>
        <v>0</v>
      </c>
      <c r="L966" s="104">
        <v>0</v>
      </c>
      <c r="M966" s="104">
        <v>0</v>
      </c>
      <c r="N966" s="104">
        <v>812</v>
      </c>
      <c r="O966" s="104">
        <v>0</v>
      </c>
      <c r="P966" s="104">
        <v>1788</v>
      </c>
      <c r="Q966" s="104">
        <v>8</v>
      </c>
      <c r="R966" s="104">
        <v>4323</v>
      </c>
      <c r="S966" s="104">
        <v>8</v>
      </c>
      <c r="T966" s="77"/>
      <c r="U966" s="77"/>
      <c r="V966" s="77"/>
      <c r="W966" s="77"/>
      <c r="X966" s="77"/>
    </row>
    <row r="967" spans="1:24" ht="12.75" customHeight="1" x14ac:dyDescent="0.15">
      <c r="A967" s="77" t="s">
        <v>116</v>
      </c>
      <c r="B967" s="77" t="s">
        <v>99</v>
      </c>
      <c r="C967" s="77" t="s">
        <v>67</v>
      </c>
      <c r="D967" s="103">
        <v>2015</v>
      </c>
      <c r="E967" s="77" t="s">
        <v>1598</v>
      </c>
      <c r="F967" s="104">
        <v>438</v>
      </c>
      <c r="G967" s="105">
        <f t="shared" si="0"/>
        <v>0</v>
      </c>
      <c r="H967" s="104">
        <v>0</v>
      </c>
      <c r="I967" s="104">
        <v>0</v>
      </c>
      <c r="J967" s="104">
        <v>305</v>
      </c>
      <c r="K967" s="80">
        <f t="shared" si="1"/>
        <v>79</v>
      </c>
      <c r="L967" s="104">
        <v>79</v>
      </c>
      <c r="M967" s="104">
        <v>0</v>
      </c>
      <c r="N967" s="104">
        <v>410</v>
      </c>
      <c r="O967" s="104">
        <v>0</v>
      </c>
      <c r="P967" s="104">
        <v>1282</v>
      </c>
      <c r="Q967" s="104">
        <v>112</v>
      </c>
      <c r="R967" s="104">
        <v>2435</v>
      </c>
      <c r="S967" s="104">
        <v>191</v>
      </c>
      <c r="T967" s="77"/>
      <c r="U967" s="77"/>
      <c r="V967" s="77"/>
      <c r="W967" s="77"/>
      <c r="X967" s="77"/>
    </row>
    <row r="968" spans="1:24" ht="12.75" customHeight="1" x14ac:dyDescent="0.15">
      <c r="A968" s="77" t="s">
        <v>116</v>
      </c>
      <c r="B968" s="77" t="s">
        <v>99</v>
      </c>
      <c r="C968" s="77" t="s">
        <v>67</v>
      </c>
      <c r="D968" s="103">
        <v>2016</v>
      </c>
      <c r="E968" s="77" t="s">
        <v>1598</v>
      </c>
      <c r="F968" s="104">
        <v>438</v>
      </c>
      <c r="G968" s="105">
        <f t="shared" si="0"/>
        <v>0</v>
      </c>
      <c r="H968" s="104">
        <v>0</v>
      </c>
      <c r="I968" s="104">
        <v>0</v>
      </c>
      <c r="J968" s="104">
        <v>305</v>
      </c>
      <c r="K968" s="80">
        <f t="shared" si="1"/>
        <v>0</v>
      </c>
      <c r="L968" s="104">
        <v>0</v>
      </c>
      <c r="M968" s="104">
        <v>0</v>
      </c>
      <c r="N968" s="104">
        <v>410</v>
      </c>
      <c r="O968" s="104">
        <v>0</v>
      </c>
      <c r="P968" s="104">
        <v>1282</v>
      </c>
      <c r="Q968" s="104">
        <v>56</v>
      </c>
      <c r="R968" s="104">
        <v>2435</v>
      </c>
      <c r="S968" s="104">
        <v>56</v>
      </c>
      <c r="T968" s="77"/>
      <c r="U968" s="77"/>
      <c r="V968" s="77"/>
      <c r="W968" s="77"/>
      <c r="X968" s="77"/>
    </row>
    <row r="969" spans="1:24" ht="12.75" customHeight="1" x14ac:dyDescent="0.15">
      <c r="A969" s="77" t="s">
        <v>587</v>
      </c>
      <c r="B969" s="77" t="s">
        <v>517</v>
      </c>
      <c r="C969" s="77" t="s">
        <v>128</v>
      </c>
      <c r="D969" s="103">
        <v>2015</v>
      </c>
      <c r="E969" s="77" t="s">
        <v>1598</v>
      </c>
      <c r="F969" s="104">
        <v>321</v>
      </c>
      <c r="G969" s="105">
        <f t="shared" si="0"/>
        <v>0</v>
      </c>
      <c r="H969" s="104">
        <v>0</v>
      </c>
      <c r="I969" s="104">
        <v>0</v>
      </c>
      <c r="J969" s="104">
        <v>206</v>
      </c>
      <c r="K969" s="80">
        <f t="shared" si="1"/>
        <v>0</v>
      </c>
      <c r="L969" s="104">
        <v>0</v>
      </c>
      <c r="M969" s="104">
        <v>0</v>
      </c>
      <c r="N969" s="104">
        <v>217</v>
      </c>
      <c r="O969" s="104">
        <v>0</v>
      </c>
      <c r="P969" s="104">
        <v>536</v>
      </c>
      <c r="Q969" s="104">
        <v>52</v>
      </c>
      <c r="R969" s="104">
        <v>1280</v>
      </c>
      <c r="S969" s="104">
        <v>52</v>
      </c>
      <c r="T969" s="77"/>
      <c r="U969" s="77"/>
      <c r="V969" s="77"/>
      <c r="W969" s="77"/>
      <c r="X969" s="77"/>
    </row>
    <row r="970" spans="1:24" ht="12.75" customHeight="1" x14ac:dyDescent="0.15">
      <c r="A970" s="77" t="s">
        <v>587</v>
      </c>
      <c r="B970" s="77" t="s">
        <v>517</v>
      </c>
      <c r="C970" s="77" t="s">
        <v>128</v>
      </c>
      <c r="D970" s="103">
        <v>2016</v>
      </c>
      <c r="E970" s="77" t="s">
        <v>1598</v>
      </c>
      <c r="F970" s="104">
        <v>321</v>
      </c>
      <c r="G970" s="105">
        <f t="shared" si="0"/>
        <v>33</v>
      </c>
      <c r="H970" s="104">
        <v>33</v>
      </c>
      <c r="I970" s="104">
        <v>0</v>
      </c>
      <c r="J970" s="104">
        <v>206</v>
      </c>
      <c r="K970" s="80">
        <f t="shared" si="1"/>
        <v>38</v>
      </c>
      <c r="L970" s="104">
        <v>38</v>
      </c>
      <c r="M970" s="104">
        <v>0</v>
      </c>
      <c r="N970" s="104">
        <v>217</v>
      </c>
      <c r="O970" s="104">
        <v>0</v>
      </c>
      <c r="P970" s="104">
        <v>536</v>
      </c>
      <c r="Q970" s="104">
        <v>0</v>
      </c>
      <c r="R970" s="104">
        <v>1280</v>
      </c>
      <c r="S970" s="104">
        <v>71</v>
      </c>
      <c r="T970" s="77"/>
      <c r="U970" s="77"/>
      <c r="V970" s="77"/>
      <c r="W970" s="77"/>
      <c r="X970" s="77"/>
    </row>
    <row r="971" spans="1:24" ht="12.75" customHeight="1" x14ac:dyDescent="0.15">
      <c r="A971" s="77" t="s">
        <v>587</v>
      </c>
      <c r="B971" s="77" t="s">
        <v>517</v>
      </c>
      <c r="C971" s="77" t="s">
        <v>128</v>
      </c>
      <c r="D971" s="103">
        <v>2017</v>
      </c>
      <c r="E971" s="77" t="s">
        <v>1598</v>
      </c>
      <c r="F971" s="104">
        <v>321</v>
      </c>
      <c r="G971" s="105">
        <f t="shared" si="0"/>
        <v>0</v>
      </c>
      <c r="H971" s="104">
        <v>0</v>
      </c>
      <c r="I971" s="104">
        <v>0</v>
      </c>
      <c r="J971" s="104">
        <v>206</v>
      </c>
      <c r="K971" s="80">
        <f t="shared" si="1"/>
        <v>0</v>
      </c>
      <c r="L971" s="104">
        <v>0</v>
      </c>
      <c r="M971" s="104">
        <v>0</v>
      </c>
      <c r="N971" s="104">
        <v>217</v>
      </c>
      <c r="O971" s="104">
        <v>0</v>
      </c>
      <c r="P971" s="104">
        <v>536</v>
      </c>
      <c r="Q971" s="104">
        <v>13</v>
      </c>
      <c r="R971" s="104">
        <v>1280</v>
      </c>
      <c r="S971" s="104">
        <v>13</v>
      </c>
      <c r="T971" s="77"/>
      <c r="U971" s="77"/>
      <c r="V971" s="77"/>
      <c r="W971" s="77"/>
      <c r="X971" s="77"/>
    </row>
    <row r="972" spans="1:24" ht="12.75" customHeight="1" x14ac:dyDescent="0.15">
      <c r="A972" s="77" t="s">
        <v>316</v>
      </c>
      <c r="B972" s="77" t="s">
        <v>316</v>
      </c>
      <c r="C972" s="77" t="s">
        <v>144</v>
      </c>
      <c r="D972" s="103">
        <v>2017</v>
      </c>
      <c r="E972" s="77" t="s">
        <v>1598</v>
      </c>
      <c r="F972" s="104">
        <v>2002</v>
      </c>
      <c r="G972" s="105">
        <f t="shared" si="0"/>
        <v>0</v>
      </c>
      <c r="H972" s="104">
        <v>0</v>
      </c>
      <c r="I972" s="104">
        <v>0</v>
      </c>
      <c r="J972" s="104">
        <v>1336</v>
      </c>
      <c r="K972" s="80">
        <f t="shared" si="1"/>
        <v>0</v>
      </c>
      <c r="L972" s="104">
        <v>0</v>
      </c>
      <c r="M972" s="104">
        <v>0</v>
      </c>
      <c r="N972" s="104">
        <v>1503</v>
      </c>
      <c r="O972" s="104">
        <v>12</v>
      </c>
      <c r="P972" s="104">
        <v>3442</v>
      </c>
      <c r="Q972" s="104">
        <v>70</v>
      </c>
      <c r="R972" s="104">
        <v>8283</v>
      </c>
      <c r="S972" s="104">
        <v>82</v>
      </c>
      <c r="T972" s="77"/>
      <c r="U972" s="77"/>
      <c r="V972" s="77"/>
      <c r="W972" s="77"/>
      <c r="X972" s="77"/>
    </row>
    <row r="973" spans="1:24" ht="12.75" customHeight="1" x14ac:dyDescent="0.15">
      <c r="A973" s="77" t="s">
        <v>337</v>
      </c>
      <c r="B973" s="77" t="s">
        <v>316</v>
      </c>
      <c r="C973" s="77" t="s">
        <v>144</v>
      </c>
      <c r="D973" s="103">
        <v>2014</v>
      </c>
      <c r="E973" s="77" t="s">
        <v>1598</v>
      </c>
      <c r="F973" s="104">
        <v>7173</v>
      </c>
      <c r="G973" s="105">
        <f t="shared" si="0"/>
        <v>43</v>
      </c>
      <c r="H973" s="104">
        <v>43</v>
      </c>
      <c r="I973" s="104">
        <v>0</v>
      </c>
      <c r="J973" s="104">
        <v>4871</v>
      </c>
      <c r="K973" s="80">
        <f t="shared" si="1"/>
        <v>45</v>
      </c>
      <c r="L973" s="104">
        <v>45</v>
      </c>
      <c r="M973" s="104">
        <v>0</v>
      </c>
      <c r="N973" s="104">
        <v>5534</v>
      </c>
      <c r="O973" s="104">
        <v>430</v>
      </c>
      <c r="P973" s="104">
        <v>12725</v>
      </c>
      <c r="Q973" s="104">
        <v>630</v>
      </c>
      <c r="R973" s="104">
        <v>30303</v>
      </c>
      <c r="S973" s="104">
        <v>1148</v>
      </c>
      <c r="T973" s="77"/>
      <c r="U973" s="77"/>
      <c r="V973" s="77"/>
      <c r="W973" s="77"/>
      <c r="X973" s="77"/>
    </row>
    <row r="974" spans="1:24" ht="12.75" customHeight="1" x14ac:dyDescent="0.15">
      <c r="A974" s="77" t="s">
        <v>337</v>
      </c>
      <c r="B974" s="77" t="s">
        <v>316</v>
      </c>
      <c r="C974" s="77" t="s">
        <v>144</v>
      </c>
      <c r="D974" s="103">
        <v>2015</v>
      </c>
      <c r="E974" s="77" t="s">
        <v>1598</v>
      </c>
      <c r="F974" s="104">
        <v>7173</v>
      </c>
      <c r="G974" s="105">
        <f t="shared" si="0"/>
        <v>12</v>
      </c>
      <c r="H974" s="104">
        <v>3</v>
      </c>
      <c r="I974" s="104">
        <v>9</v>
      </c>
      <c r="J974" s="104">
        <v>4871</v>
      </c>
      <c r="K974" s="80">
        <f t="shared" si="1"/>
        <v>8</v>
      </c>
      <c r="L974" s="104">
        <v>8</v>
      </c>
      <c r="M974" s="104">
        <v>0</v>
      </c>
      <c r="N974" s="104">
        <v>5534</v>
      </c>
      <c r="O974" s="104">
        <v>98</v>
      </c>
      <c r="P974" s="104">
        <v>12725</v>
      </c>
      <c r="Q974" s="104">
        <v>914</v>
      </c>
      <c r="R974" s="104">
        <v>30303</v>
      </c>
      <c r="S974" s="104">
        <v>1032</v>
      </c>
      <c r="T974" s="77"/>
      <c r="U974" s="77"/>
      <c r="V974" s="77"/>
      <c r="W974" s="77"/>
      <c r="X974" s="77"/>
    </row>
    <row r="975" spans="1:24" ht="12.75" customHeight="1" x14ac:dyDescent="0.15">
      <c r="A975" s="77" t="s">
        <v>337</v>
      </c>
      <c r="B975" s="77" t="s">
        <v>316</v>
      </c>
      <c r="C975" s="77" t="s">
        <v>144</v>
      </c>
      <c r="D975" s="103">
        <v>2016</v>
      </c>
      <c r="E975" s="77" t="s">
        <v>1598</v>
      </c>
      <c r="F975" s="104">
        <v>7173</v>
      </c>
      <c r="G975" s="105">
        <f t="shared" si="0"/>
        <v>23</v>
      </c>
      <c r="H975" s="104">
        <v>23</v>
      </c>
      <c r="I975" s="104">
        <v>0</v>
      </c>
      <c r="J975" s="104">
        <v>4871</v>
      </c>
      <c r="K975" s="80">
        <f t="shared" si="1"/>
        <v>2</v>
      </c>
      <c r="L975" s="104">
        <v>2</v>
      </c>
      <c r="M975" s="104">
        <v>0</v>
      </c>
      <c r="N975" s="104">
        <v>5534</v>
      </c>
      <c r="O975" s="104">
        <v>0</v>
      </c>
      <c r="P975" s="104">
        <v>12725</v>
      </c>
      <c r="Q975" s="104">
        <v>394</v>
      </c>
      <c r="R975" s="104">
        <v>30303</v>
      </c>
      <c r="S975" s="104">
        <v>419</v>
      </c>
      <c r="T975" s="77"/>
      <c r="U975" s="77"/>
      <c r="V975" s="77"/>
      <c r="W975" s="77"/>
      <c r="X975" s="77"/>
    </row>
    <row r="976" spans="1:24" ht="12.75" customHeight="1" x14ac:dyDescent="0.15">
      <c r="A976" s="77" t="s">
        <v>337</v>
      </c>
      <c r="B976" s="77" t="s">
        <v>316</v>
      </c>
      <c r="C976" s="77" t="s">
        <v>144</v>
      </c>
      <c r="D976" s="103">
        <v>2017</v>
      </c>
      <c r="E976" s="77" t="s">
        <v>1598</v>
      </c>
      <c r="F976" s="104">
        <v>7173</v>
      </c>
      <c r="G976" s="105">
        <f t="shared" si="0"/>
        <v>86</v>
      </c>
      <c r="H976" s="104">
        <v>86</v>
      </c>
      <c r="I976" s="104">
        <v>0</v>
      </c>
      <c r="J976" s="104">
        <v>4871</v>
      </c>
      <c r="K976" s="80">
        <f t="shared" si="1"/>
        <v>27</v>
      </c>
      <c r="L976" s="104">
        <v>27</v>
      </c>
      <c r="M976" s="104">
        <v>0</v>
      </c>
      <c r="N976" s="104">
        <v>5534</v>
      </c>
      <c r="O976" s="104">
        <v>505</v>
      </c>
      <c r="P976" s="104">
        <v>12725</v>
      </c>
      <c r="Q976" s="104">
        <v>62</v>
      </c>
      <c r="R976" s="104">
        <v>30303</v>
      </c>
      <c r="S976" s="104">
        <v>680</v>
      </c>
      <c r="T976" s="77"/>
      <c r="U976" s="77"/>
      <c r="V976" s="77"/>
      <c r="W976" s="77"/>
      <c r="X976" s="77"/>
    </row>
    <row r="977" spans="1:24" ht="12.75" customHeight="1" x14ac:dyDescent="0.15">
      <c r="A977" s="77" t="s">
        <v>312</v>
      </c>
      <c r="B977" s="77" t="s">
        <v>306</v>
      </c>
      <c r="C977" s="77" t="s">
        <v>123</v>
      </c>
      <c r="D977" s="103">
        <v>2013</v>
      </c>
      <c r="E977" s="77" t="s">
        <v>1598</v>
      </c>
      <c r="F977" s="104">
        <v>1040</v>
      </c>
      <c r="G977" s="105">
        <f t="shared" si="0"/>
        <v>0</v>
      </c>
      <c r="H977" s="104">
        <v>0</v>
      </c>
      <c r="I977" s="104">
        <v>0</v>
      </c>
      <c r="J977" s="104">
        <v>729</v>
      </c>
      <c r="K977" s="80">
        <f t="shared" si="1"/>
        <v>0</v>
      </c>
      <c r="L977" s="104">
        <v>0</v>
      </c>
      <c r="M977" s="104">
        <v>0</v>
      </c>
      <c r="N977" s="104">
        <v>709</v>
      </c>
      <c r="O977" s="104">
        <v>0</v>
      </c>
      <c r="P977" s="104">
        <v>1335</v>
      </c>
      <c r="Q977" s="104">
        <v>0</v>
      </c>
      <c r="R977" s="104">
        <v>3813</v>
      </c>
      <c r="S977" s="104">
        <v>0</v>
      </c>
      <c r="T977" s="77"/>
      <c r="U977" s="77"/>
      <c r="V977" s="77"/>
      <c r="W977" s="77"/>
      <c r="X977" s="77"/>
    </row>
    <row r="978" spans="1:24" ht="12.75" customHeight="1" x14ac:dyDescent="0.15">
      <c r="A978" s="77" t="s">
        <v>312</v>
      </c>
      <c r="B978" s="77" t="s">
        <v>306</v>
      </c>
      <c r="C978" s="77" t="s">
        <v>123</v>
      </c>
      <c r="D978" s="103">
        <v>2014</v>
      </c>
      <c r="E978" s="77" t="s">
        <v>1598</v>
      </c>
      <c r="F978" s="104">
        <v>1040</v>
      </c>
      <c r="G978" s="105">
        <f t="shared" si="0"/>
        <v>0</v>
      </c>
      <c r="H978" s="104">
        <v>0</v>
      </c>
      <c r="I978" s="104">
        <v>0</v>
      </c>
      <c r="J978" s="104">
        <v>729</v>
      </c>
      <c r="K978" s="80">
        <f t="shared" si="1"/>
        <v>0</v>
      </c>
      <c r="L978" s="104">
        <v>0</v>
      </c>
      <c r="M978" s="104">
        <v>0</v>
      </c>
      <c r="N978" s="104">
        <v>709</v>
      </c>
      <c r="O978" s="104">
        <v>37</v>
      </c>
      <c r="P978" s="104">
        <v>1335</v>
      </c>
      <c r="Q978" s="104">
        <v>360</v>
      </c>
      <c r="R978" s="104">
        <v>3813</v>
      </c>
      <c r="S978" s="104">
        <v>397</v>
      </c>
      <c r="T978" s="77"/>
      <c r="U978" s="77"/>
      <c r="V978" s="77"/>
      <c r="W978" s="77"/>
      <c r="X978" s="77"/>
    </row>
    <row r="979" spans="1:24" ht="12.75" customHeight="1" x14ac:dyDescent="0.15">
      <c r="A979" s="77" t="s">
        <v>312</v>
      </c>
      <c r="B979" s="77" t="s">
        <v>306</v>
      </c>
      <c r="C979" s="77" t="s">
        <v>123</v>
      </c>
      <c r="D979" s="103">
        <v>2015</v>
      </c>
      <c r="E979" s="77" t="s">
        <v>1598</v>
      </c>
      <c r="F979" s="104">
        <v>1040</v>
      </c>
      <c r="G979" s="105">
        <f t="shared" si="0"/>
        <v>0</v>
      </c>
      <c r="H979" s="104">
        <v>0</v>
      </c>
      <c r="I979" s="104">
        <v>0</v>
      </c>
      <c r="J979" s="104">
        <v>729</v>
      </c>
      <c r="K979" s="80">
        <f t="shared" si="1"/>
        <v>0</v>
      </c>
      <c r="L979" s="104">
        <v>0</v>
      </c>
      <c r="M979" s="104">
        <v>0</v>
      </c>
      <c r="N979" s="104">
        <v>709</v>
      </c>
      <c r="O979" s="104">
        <v>385</v>
      </c>
      <c r="P979" s="104">
        <v>1335</v>
      </c>
      <c r="Q979" s="104">
        <v>312</v>
      </c>
      <c r="R979" s="104">
        <v>3813</v>
      </c>
      <c r="S979" s="104">
        <v>697</v>
      </c>
      <c r="T979" s="77"/>
      <c r="U979" s="77"/>
      <c r="V979" s="77"/>
      <c r="W979" s="77"/>
      <c r="X979" s="77"/>
    </row>
    <row r="980" spans="1:24" ht="12.75" customHeight="1" x14ac:dyDescent="0.15">
      <c r="A980" s="77" t="s">
        <v>312</v>
      </c>
      <c r="B980" s="77" t="s">
        <v>306</v>
      </c>
      <c r="C980" s="77" t="s">
        <v>123</v>
      </c>
      <c r="D980" s="103">
        <v>2016</v>
      </c>
      <c r="E980" s="77" t="s">
        <v>1598</v>
      </c>
      <c r="F980" s="104">
        <v>1040</v>
      </c>
      <c r="G980" s="105">
        <f t="shared" si="0"/>
        <v>0</v>
      </c>
      <c r="H980" s="104">
        <v>0</v>
      </c>
      <c r="I980" s="104">
        <v>0</v>
      </c>
      <c r="J980" s="104">
        <v>729</v>
      </c>
      <c r="K980" s="80">
        <f t="shared" si="1"/>
        <v>0</v>
      </c>
      <c r="L980" s="104">
        <v>0</v>
      </c>
      <c r="M980" s="104">
        <v>0</v>
      </c>
      <c r="N980" s="104">
        <v>709</v>
      </c>
      <c r="O980" s="104">
        <v>184</v>
      </c>
      <c r="P980" s="104">
        <v>1335</v>
      </c>
      <c r="Q980" s="104">
        <v>352</v>
      </c>
      <c r="R980" s="104">
        <v>3813</v>
      </c>
      <c r="S980" s="104">
        <v>536</v>
      </c>
      <c r="T980" s="77"/>
      <c r="U980" s="77"/>
      <c r="V980" s="77"/>
      <c r="W980" s="77"/>
      <c r="X980" s="77"/>
    </row>
    <row r="981" spans="1:24" ht="12.75" customHeight="1" x14ac:dyDescent="0.15">
      <c r="A981" s="77" t="s">
        <v>312</v>
      </c>
      <c r="B981" s="77" t="s">
        <v>306</v>
      </c>
      <c r="C981" s="77" t="s">
        <v>123</v>
      </c>
      <c r="D981" s="103">
        <v>2017</v>
      </c>
      <c r="E981" s="77" t="s">
        <v>1598</v>
      </c>
      <c r="F981" s="104">
        <v>1040</v>
      </c>
      <c r="G981" s="105">
        <f t="shared" si="0"/>
        <v>0</v>
      </c>
      <c r="H981" s="104">
        <v>0</v>
      </c>
      <c r="I981" s="104">
        <v>0</v>
      </c>
      <c r="J981" s="104">
        <v>729</v>
      </c>
      <c r="K981" s="80">
        <f t="shared" si="1"/>
        <v>0</v>
      </c>
      <c r="L981" s="104">
        <v>0</v>
      </c>
      <c r="M981" s="104">
        <v>0</v>
      </c>
      <c r="N981" s="104">
        <v>709</v>
      </c>
      <c r="O981" s="104">
        <v>181</v>
      </c>
      <c r="P981" s="104">
        <v>1335</v>
      </c>
      <c r="Q981" s="104">
        <v>643</v>
      </c>
      <c r="R981" s="104">
        <v>3813</v>
      </c>
      <c r="S981" s="104">
        <v>824</v>
      </c>
      <c r="T981" s="77"/>
      <c r="U981" s="77"/>
      <c r="V981" s="77"/>
      <c r="W981" s="77"/>
      <c r="X981" s="77"/>
    </row>
    <row r="982" spans="1:24" ht="12.75" customHeight="1" x14ac:dyDescent="0.15">
      <c r="A982" s="77" t="s">
        <v>575</v>
      </c>
      <c r="B982" s="77" t="s">
        <v>528</v>
      </c>
      <c r="C982" s="77" t="s">
        <v>67</v>
      </c>
      <c r="D982" s="103">
        <v>2014</v>
      </c>
      <c r="E982" s="77" t="s">
        <v>1598</v>
      </c>
      <c r="F982" s="104">
        <v>181</v>
      </c>
      <c r="G982" s="105">
        <f t="shared" si="0"/>
        <v>0</v>
      </c>
      <c r="H982" s="104">
        <v>0</v>
      </c>
      <c r="I982" s="104">
        <v>0</v>
      </c>
      <c r="J982" s="104">
        <v>107</v>
      </c>
      <c r="K982" s="80">
        <f t="shared" si="1"/>
        <v>0</v>
      </c>
      <c r="L982" s="104">
        <v>0</v>
      </c>
      <c r="M982" s="104">
        <v>0</v>
      </c>
      <c r="N982" s="104">
        <v>127</v>
      </c>
      <c r="O982" s="104">
        <v>0</v>
      </c>
      <c r="P982" s="104">
        <v>484</v>
      </c>
      <c r="Q982" s="104">
        <v>0</v>
      </c>
      <c r="R982" s="104">
        <v>899</v>
      </c>
      <c r="S982" s="104">
        <v>0</v>
      </c>
      <c r="T982" s="77"/>
      <c r="U982" s="77"/>
      <c r="V982" s="77"/>
      <c r="W982" s="77"/>
      <c r="X982" s="77"/>
    </row>
    <row r="983" spans="1:24" ht="12.75" customHeight="1" x14ac:dyDescent="0.15">
      <c r="A983" s="77" t="s">
        <v>575</v>
      </c>
      <c r="B983" s="77" t="s">
        <v>528</v>
      </c>
      <c r="C983" s="77" t="s">
        <v>67</v>
      </c>
      <c r="D983" s="103">
        <v>2015</v>
      </c>
      <c r="E983" s="77" t="s">
        <v>1598</v>
      </c>
      <c r="F983" s="104">
        <v>181</v>
      </c>
      <c r="G983" s="105">
        <f t="shared" si="0"/>
        <v>0</v>
      </c>
      <c r="H983" s="104">
        <v>0</v>
      </c>
      <c r="I983" s="104">
        <v>0</v>
      </c>
      <c r="J983" s="104">
        <v>107</v>
      </c>
      <c r="K983" s="80">
        <f t="shared" si="1"/>
        <v>0</v>
      </c>
      <c r="L983" s="104">
        <v>0</v>
      </c>
      <c r="M983" s="104">
        <v>0</v>
      </c>
      <c r="N983" s="104">
        <v>127</v>
      </c>
      <c r="O983" s="104">
        <v>0</v>
      </c>
      <c r="P983" s="104">
        <v>484</v>
      </c>
      <c r="Q983" s="104">
        <v>244</v>
      </c>
      <c r="R983" s="104">
        <v>899</v>
      </c>
      <c r="S983" s="104">
        <v>244</v>
      </c>
      <c r="T983" s="77"/>
      <c r="U983" s="77"/>
      <c r="V983" s="77"/>
      <c r="W983" s="77"/>
      <c r="X983" s="77"/>
    </row>
    <row r="984" spans="1:24" ht="12.75" customHeight="1" x14ac:dyDescent="0.15">
      <c r="A984" s="77" t="s">
        <v>575</v>
      </c>
      <c r="B984" s="77" t="s">
        <v>528</v>
      </c>
      <c r="C984" s="77" t="s">
        <v>67</v>
      </c>
      <c r="D984" s="103">
        <v>2016</v>
      </c>
      <c r="E984" s="77" t="s">
        <v>1598</v>
      </c>
      <c r="F984" s="104">
        <v>181</v>
      </c>
      <c r="G984" s="105">
        <f t="shared" si="0"/>
        <v>0</v>
      </c>
      <c r="H984" s="104">
        <v>0</v>
      </c>
      <c r="I984" s="104">
        <v>0</v>
      </c>
      <c r="J984" s="104">
        <v>107</v>
      </c>
      <c r="K984" s="80">
        <f t="shared" si="1"/>
        <v>0</v>
      </c>
      <c r="L984" s="104">
        <v>0</v>
      </c>
      <c r="M984" s="104">
        <v>0</v>
      </c>
      <c r="N984" s="104">
        <v>127</v>
      </c>
      <c r="O984" s="104">
        <v>1</v>
      </c>
      <c r="P984" s="104">
        <v>484</v>
      </c>
      <c r="Q984" s="104">
        <v>0</v>
      </c>
      <c r="R984" s="104">
        <v>899</v>
      </c>
      <c r="S984" s="104">
        <v>1</v>
      </c>
      <c r="T984" s="77"/>
      <c r="U984" s="77"/>
      <c r="V984" s="77"/>
      <c r="W984" s="77"/>
      <c r="X984" s="77"/>
    </row>
    <row r="985" spans="1:24" ht="12.75" customHeight="1" x14ac:dyDescent="0.15">
      <c r="A985" s="77" t="s">
        <v>575</v>
      </c>
      <c r="B985" s="77" t="s">
        <v>528</v>
      </c>
      <c r="C985" s="77" t="s">
        <v>67</v>
      </c>
      <c r="D985" s="103">
        <v>2017</v>
      </c>
      <c r="E985" s="77" t="s">
        <v>1598</v>
      </c>
      <c r="F985" s="104">
        <v>181</v>
      </c>
      <c r="G985" s="105">
        <f t="shared" si="0"/>
        <v>0</v>
      </c>
      <c r="H985" s="104">
        <v>0</v>
      </c>
      <c r="I985" s="104">
        <v>0</v>
      </c>
      <c r="J985" s="104">
        <v>107</v>
      </c>
      <c r="K985" s="80">
        <f t="shared" si="1"/>
        <v>0</v>
      </c>
      <c r="L985" s="104">
        <v>0</v>
      </c>
      <c r="M985" s="104">
        <v>0</v>
      </c>
      <c r="N985" s="104">
        <v>127</v>
      </c>
      <c r="O985" s="104">
        <v>13</v>
      </c>
      <c r="P985" s="104">
        <v>484</v>
      </c>
      <c r="Q985" s="104">
        <v>135</v>
      </c>
      <c r="R985" s="104">
        <v>899</v>
      </c>
      <c r="S985" s="104">
        <v>148</v>
      </c>
      <c r="T985" s="77"/>
      <c r="U985" s="77"/>
      <c r="V985" s="77"/>
      <c r="W985" s="77"/>
      <c r="X985" s="77"/>
    </row>
    <row r="986" spans="1:24" ht="12.75" customHeight="1" x14ac:dyDescent="0.15">
      <c r="A986" s="77" t="s">
        <v>211</v>
      </c>
      <c r="B986" s="77" t="s">
        <v>168</v>
      </c>
      <c r="C986" s="77" t="s">
        <v>144</v>
      </c>
      <c r="D986" s="103">
        <v>2014</v>
      </c>
      <c r="E986" s="77" t="s">
        <v>1598</v>
      </c>
      <c r="F986" s="104">
        <v>153</v>
      </c>
      <c r="G986" s="105">
        <f t="shared" si="0"/>
        <v>0</v>
      </c>
      <c r="H986" s="104">
        <v>0</v>
      </c>
      <c r="I986" s="104">
        <v>0</v>
      </c>
      <c r="J986" s="104">
        <v>88</v>
      </c>
      <c r="K986" s="80">
        <f t="shared" si="1"/>
        <v>0</v>
      </c>
      <c r="L986" s="104">
        <v>0</v>
      </c>
      <c r="M986" s="104">
        <v>0</v>
      </c>
      <c r="N986" s="104">
        <v>99</v>
      </c>
      <c r="O986" s="104">
        <v>0</v>
      </c>
      <c r="P986" s="104">
        <v>262</v>
      </c>
      <c r="Q986" s="104">
        <v>0</v>
      </c>
      <c r="R986" s="104">
        <v>602</v>
      </c>
      <c r="S986" s="104">
        <v>0</v>
      </c>
      <c r="T986" s="77"/>
      <c r="U986" s="77"/>
      <c r="V986" s="77"/>
      <c r="W986" s="77"/>
      <c r="X986" s="77"/>
    </row>
    <row r="987" spans="1:24" ht="12.75" customHeight="1" x14ac:dyDescent="0.15">
      <c r="A987" s="77" t="s">
        <v>211</v>
      </c>
      <c r="B987" s="77" t="s">
        <v>168</v>
      </c>
      <c r="C987" s="77" t="s">
        <v>144</v>
      </c>
      <c r="D987" s="103">
        <v>2015</v>
      </c>
      <c r="E987" s="77" t="s">
        <v>1598</v>
      </c>
      <c r="F987" s="104">
        <v>153</v>
      </c>
      <c r="G987" s="105">
        <f t="shared" si="0"/>
        <v>0</v>
      </c>
      <c r="H987" s="104">
        <v>0</v>
      </c>
      <c r="I987" s="104">
        <v>0</v>
      </c>
      <c r="J987" s="104">
        <v>88</v>
      </c>
      <c r="K987" s="80">
        <f t="shared" si="1"/>
        <v>0</v>
      </c>
      <c r="L987" s="104">
        <v>0</v>
      </c>
      <c r="M987" s="104">
        <v>0</v>
      </c>
      <c r="N987" s="104">
        <v>99</v>
      </c>
      <c r="O987" s="104">
        <v>0</v>
      </c>
      <c r="P987" s="104">
        <v>262</v>
      </c>
      <c r="Q987" s="104">
        <v>0</v>
      </c>
      <c r="R987" s="104">
        <v>602</v>
      </c>
      <c r="S987" s="104">
        <v>0</v>
      </c>
      <c r="T987" s="77"/>
      <c r="U987" s="77"/>
      <c r="V987" s="77"/>
      <c r="W987" s="77"/>
      <c r="X987" s="77"/>
    </row>
    <row r="988" spans="1:24" ht="12.75" customHeight="1" x14ac:dyDescent="0.15">
      <c r="A988" s="77" t="s">
        <v>211</v>
      </c>
      <c r="B988" s="77" t="s">
        <v>168</v>
      </c>
      <c r="C988" s="77" t="s">
        <v>144</v>
      </c>
      <c r="D988" s="103">
        <v>2016</v>
      </c>
      <c r="E988" s="77" t="s">
        <v>1598</v>
      </c>
      <c r="F988" s="104">
        <v>153</v>
      </c>
      <c r="G988" s="105">
        <f t="shared" si="0"/>
        <v>0</v>
      </c>
      <c r="H988" s="104">
        <v>0</v>
      </c>
      <c r="I988" s="104">
        <v>0</v>
      </c>
      <c r="J988" s="104">
        <v>88</v>
      </c>
      <c r="K988" s="80">
        <f t="shared" si="1"/>
        <v>0</v>
      </c>
      <c r="L988" s="104">
        <v>0</v>
      </c>
      <c r="M988" s="104">
        <v>0</v>
      </c>
      <c r="N988" s="104">
        <v>99</v>
      </c>
      <c r="O988" s="104">
        <v>0</v>
      </c>
      <c r="P988" s="104">
        <v>262</v>
      </c>
      <c r="Q988" s="104">
        <v>0</v>
      </c>
      <c r="R988" s="104">
        <v>602</v>
      </c>
      <c r="S988" s="104">
        <v>0</v>
      </c>
      <c r="T988" s="77"/>
      <c r="U988" s="77"/>
      <c r="V988" s="77"/>
      <c r="W988" s="77"/>
      <c r="X988" s="77"/>
    </row>
    <row r="989" spans="1:24" ht="12.75" customHeight="1" x14ac:dyDescent="0.15">
      <c r="A989" s="77" t="s">
        <v>211</v>
      </c>
      <c r="B989" s="77" t="s">
        <v>168</v>
      </c>
      <c r="C989" s="77" t="s">
        <v>144</v>
      </c>
      <c r="D989" s="103">
        <v>2017</v>
      </c>
      <c r="E989" s="77" t="s">
        <v>1598</v>
      </c>
      <c r="F989" s="104">
        <v>153</v>
      </c>
      <c r="G989" s="105">
        <f t="shared" si="0"/>
        <v>0</v>
      </c>
      <c r="H989" s="104">
        <v>0</v>
      </c>
      <c r="I989" s="104">
        <v>0</v>
      </c>
      <c r="J989" s="104">
        <v>88</v>
      </c>
      <c r="K989" s="80">
        <f t="shared" si="1"/>
        <v>0</v>
      </c>
      <c r="L989" s="104">
        <v>0</v>
      </c>
      <c r="M989" s="104">
        <v>0</v>
      </c>
      <c r="N989" s="104">
        <v>99</v>
      </c>
      <c r="O989" s="104">
        <v>0</v>
      </c>
      <c r="P989" s="104">
        <v>262</v>
      </c>
      <c r="Q989" s="104">
        <v>0</v>
      </c>
      <c r="R989" s="104">
        <v>602</v>
      </c>
      <c r="S989" s="104">
        <v>0</v>
      </c>
      <c r="T989" s="77"/>
      <c r="U989" s="77"/>
      <c r="V989" s="77"/>
      <c r="W989" s="77"/>
      <c r="X989" s="77"/>
    </row>
    <row r="990" spans="1:24" ht="12.75" customHeight="1" x14ac:dyDescent="0.15">
      <c r="A990" s="77" t="s">
        <v>313</v>
      </c>
      <c r="B990" s="77" t="s">
        <v>306</v>
      </c>
      <c r="C990" s="77" t="s">
        <v>123</v>
      </c>
      <c r="D990" s="103">
        <v>2013</v>
      </c>
      <c r="E990" s="77" t="s">
        <v>1598</v>
      </c>
      <c r="F990" s="104">
        <v>2268</v>
      </c>
      <c r="G990" s="105">
        <f t="shared" si="0"/>
        <v>0</v>
      </c>
      <c r="H990" s="104">
        <v>0</v>
      </c>
      <c r="I990" s="104">
        <v>0</v>
      </c>
      <c r="J990" s="104">
        <v>1590</v>
      </c>
      <c r="K990" s="80">
        <f t="shared" si="1"/>
        <v>0</v>
      </c>
      <c r="L990" s="104">
        <v>0</v>
      </c>
      <c r="M990" s="104">
        <v>0</v>
      </c>
      <c r="N990" s="104">
        <v>1577</v>
      </c>
      <c r="O990" s="104">
        <v>142</v>
      </c>
      <c r="P990" s="104">
        <v>3043</v>
      </c>
      <c r="Q990" s="104">
        <v>384</v>
      </c>
      <c r="R990" s="104">
        <v>8478</v>
      </c>
      <c r="S990" s="104">
        <v>526</v>
      </c>
      <c r="T990" s="77"/>
      <c r="U990" s="77"/>
      <c r="V990" s="77"/>
      <c r="W990" s="77"/>
      <c r="X990" s="77"/>
    </row>
    <row r="991" spans="1:24" ht="12.75" customHeight="1" x14ac:dyDescent="0.15">
      <c r="A991" s="77" t="s">
        <v>313</v>
      </c>
      <c r="B991" s="77" t="s">
        <v>306</v>
      </c>
      <c r="C991" s="77" t="s">
        <v>123</v>
      </c>
      <c r="D991" s="103">
        <v>2014</v>
      </c>
      <c r="E991" s="77" t="s">
        <v>1598</v>
      </c>
      <c r="F991" s="104">
        <v>2268</v>
      </c>
      <c r="G991" s="105">
        <f t="shared" si="0"/>
        <v>9</v>
      </c>
      <c r="H991" s="104">
        <v>9</v>
      </c>
      <c r="I991" s="104">
        <v>0</v>
      </c>
      <c r="J991" s="104">
        <v>1590</v>
      </c>
      <c r="K991" s="80">
        <f t="shared" si="1"/>
        <v>14</v>
      </c>
      <c r="L991" s="104">
        <v>14</v>
      </c>
      <c r="M991" s="104">
        <v>0</v>
      </c>
      <c r="N991" s="104">
        <v>1577</v>
      </c>
      <c r="O991" s="104">
        <v>438</v>
      </c>
      <c r="P991" s="104">
        <v>3043</v>
      </c>
      <c r="Q991" s="104">
        <v>333</v>
      </c>
      <c r="R991" s="104">
        <v>8478</v>
      </c>
      <c r="S991" s="104">
        <v>794</v>
      </c>
      <c r="T991" s="77"/>
      <c r="U991" s="77"/>
      <c r="V991" s="77"/>
      <c r="W991" s="77"/>
      <c r="X991" s="77"/>
    </row>
    <row r="992" spans="1:24" ht="12.75" customHeight="1" x14ac:dyDescent="0.15">
      <c r="A992" s="77" t="s">
        <v>313</v>
      </c>
      <c r="B992" s="77" t="s">
        <v>306</v>
      </c>
      <c r="C992" s="77" t="s">
        <v>123</v>
      </c>
      <c r="D992" s="103">
        <v>2015</v>
      </c>
      <c r="E992" s="77" t="s">
        <v>1598</v>
      </c>
      <c r="F992" s="104">
        <v>2268</v>
      </c>
      <c r="G992" s="105">
        <f t="shared" si="0"/>
        <v>0</v>
      </c>
      <c r="H992" s="104">
        <v>0</v>
      </c>
      <c r="I992" s="104">
        <v>0</v>
      </c>
      <c r="J992" s="104">
        <v>1590</v>
      </c>
      <c r="K992" s="80">
        <f t="shared" si="1"/>
        <v>0</v>
      </c>
      <c r="L992" s="104">
        <v>0</v>
      </c>
      <c r="M992" s="104">
        <v>0</v>
      </c>
      <c r="N992" s="104">
        <v>1577</v>
      </c>
      <c r="O992" s="104">
        <v>378</v>
      </c>
      <c r="P992" s="104">
        <v>3043</v>
      </c>
      <c r="Q992" s="104">
        <v>544</v>
      </c>
      <c r="R992" s="104">
        <v>8478</v>
      </c>
      <c r="S992" s="104">
        <v>922</v>
      </c>
      <c r="T992" s="77"/>
      <c r="U992" s="77"/>
      <c r="V992" s="77"/>
      <c r="W992" s="77"/>
      <c r="X992" s="77"/>
    </row>
    <row r="993" spans="1:24" ht="12.75" customHeight="1" x14ac:dyDescent="0.15">
      <c r="A993" s="77" t="s">
        <v>313</v>
      </c>
      <c r="B993" s="77" t="s">
        <v>306</v>
      </c>
      <c r="C993" s="77" t="s">
        <v>123</v>
      </c>
      <c r="D993" s="103">
        <v>2016</v>
      </c>
      <c r="E993" s="77" t="s">
        <v>1598</v>
      </c>
      <c r="F993" s="104">
        <v>2268</v>
      </c>
      <c r="G993" s="105">
        <f t="shared" si="0"/>
        <v>42</v>
      </c>
      <c r="H993" s="104">
        <v>42</v>
      </c>
      <c r="I993" s="104">
        <v>0</v>
      </c>
      <c r="J993" s="104">
        <v>1590</v>
      </c>
      <c r="K993" s="80">
        <f t="shared" si="1"/>
        <v>15</v>
      </c>
      <c r="L993" s="104">
        <v>15</v>
      </c>
      <c r="M993" s="104">
        <v>0</v>
      </c>
      <c r="N993" s="104">
        <v>1577</v>
      </c>
      <c r="O993" s="104">
        <v>216</v>
      </c>
      <c r="P993" s="104">
        <v>3043</v>
      </c>
      <c r="Q993" s="104">
        <v>584</v>
      </c>
      <c r="R993" s="104">
        <v>8478</v>
      </c>
      <c r="S993" s="104">
        <v>857</v>
      </c>
      <c r="T993" s="77"/>
      <c r="U993" s="77"/>
      <c r="V993" s="77"/>
      <c r="W993" s="77"/>
      <c r="X993" s="77"/>
    </row>
    <row r="994" spans="1:24" ht="12.75" customHeight="1" x14ac:dyDescent="0.15">
      <c r="A994" s="77" t="s">
        <v>313</v>
      </c>
      <c r="B994" s="77" t="s">
        <v>306</v>
      </c>
      <c r="C994" s="77" t="s">
        <v>123</v>
      </c>
      <c r="D994" s="103">
        <v>2017</v>
      </c>
      <c r="E994" s="77" t="s">
        <v>1598</v>
      </c>
      <c r="F994" s="104">
        <v>2268</v>
      </c>
      <c r="G994" s="105">
        <f t="shared" si="0"/>
        <v>43</v>
      </c>
      <c r="H994" s="104">
        <v>43</v>
      </c>
      <c r="I994" s="104">
        <v>0</v>
      </c>
      <c r="J994" s="104">
        <v>1590</v>
      </c>
      <c r="K994" s="80">
        <f t="shared" si="1"/>
        <v>0</v>
      </c>
      <c r="L994" s="104">
        <v>0</v>
      </c>
      <c r="M994" s="104">
        <v>0</v>
      </c>
      <c r="N994" s="104">
        <v>1577</v>
      </c>
      <c r="O994" s="104">
        <v>1000</v>
      </c>
      <c r="P994" s="104">
        <v>3043</v>
      </c>
      <c r="Q994" s="104">
        <v>644</v>
      </c>
      <c r="R994" s="104">
        <v>8478</v>
      </c>
      <c r="S994" s="104">
        <v>1687</v>
      </c>
      <c r="T994" s="77"/>
      <c r="U994" s="77"/>
      <c r="V994" s="77"/>
      <c r="W994" s="77"/>
      <c r="X994" s="77"/>
    </row>
    <row r="995" spans="1:24" ht="12.75" customHeight="1" x14ac:dyDescent="0.15">
      <c r="A995" s="77" t="s">
        <v>237</v>
      </c>
      <c r="B995" s="77" t="s">
        <v>229</v>
      </c>
      <c r="C995" s="77" t="s">
        <v>67</v>
      </c>
      <c r="D995" s="103">
        <v>2015</v>
      </c>
      <c r="E995" s="77" t="s">
        <v>1598</v>
      </c>
      <c r="F995" s="104">
        <v>6</v>
      </c>
      <c r="G995" s="105">
        <f t="shared" si="0"/>
        <v>1</v>
      </c>
      <c r="H995" s="104">
        <v>1</v>
      </c>
      <c r="I995" s="104">
        <v>0</v>
      </c>
      <c r="J995" s="104">
        <v>4</v>
      </c>
      <c r="K995" s="80">
        <f t="shared" si="1"/>
        <v>0</v>
      </c>
      <c r="L995" s="104">
        <v>0</v>
      </c>
      <c r="M995" s="104">
        <v>0</v>
      </c>
      <c r="N995" s="104">
        <v>4</v>
      </c>
      <c r="O995" s="104">
        <v>1</v>
      </c>
      <c r="P995" s="104">
        <v>4</v>
      </c>
      <c r="Q995" s="104">
        <v>0</v>
      </c>
      <c r="R995" s="104">
        <v>18</v>
      </c>
      <c r="S995" s="104">
        <v>2</v>
      </c>
      <c r="T995" s="77"/>
      <c r="U995" s="77"/>
      <c r="V995" s="77"/>
      <c r="W995" s="77"/>
      <c r="X995" s="77"/>
    </row>
    <row r="996" spans="1:24" ht="12.75" customHeight="1" x14ac:dyDescent="0.15">
      <c r="A996" s="77" t="s">
        <v>237</v>
      </c>
      <c r="B996" s="77" t="s">
        <v>229</v>
      </c>
      <c r="C996" s="77" t="s">
        <v>67</v>
      </c>
      <c r="D996" s="103">
        <v>2016</v>
      </c>
      <c r="E996" s="77" t="s">
        <v>1598</v>
      </c>
      <c r="F996" s="104">
        <v>6</v>
      </c>
      <c r="G996" s="105">
        <f t="shared" si="0"/>
        <v>1</v>
      </c>
      <c r="H996" s="104">
        <v>1</v>
      </c>
      <c r="I996" s="104">
        <v>0</v>
      </c>
      <c r="J996" s="104">
        <v>4</v>
      </c>
      <c r="K996" s="80">
        <f t="shared" si="1"/>
        <v>0</v>
      </c>
      <c r="L996" s="104">
        <v>0</v>
      </c>
      <c r="M996" s="104">
        <v>0</v>
      </c>
      <c r="N996" s="104">
        <v>4</v>
      </c>
      <c r="O996" s="104">
        <v>0</v>
      </c>
      <c r="P996" s="104">
        <v>4</v>
      </c>
      <c r="Q996" s="104">
        <v>1</v>
      </c>
      <c r="R996" s="104">
        <v>18</v>
      </c>
      <c r="S996" s="104">
        <v>2</v>
      </c>
      <c r="T996" s="77"/>
      <c r="U996" s="77"/>
      <c r="V996" s="77"/>
      <c r="W996" s="77"/>
      <c r="X996" s="77"/>
    </row>
    <row r="997" spans="1:24" ht="12.75" customHeight="1" x14ac:dyDescent="0.15">
      <c r="A997" s="77" t="s">
        <v>237</v>
      </c>
      <c r="B997" s="77" t="s">
        <v>229</v>
      </c>
      <c r="C997" s="77" t="s">
        <v>67</v>
      </c>
      <c r="D997" s="103">
        <v>2017</v>
      </c>
      <c r="E997" s="77" t="s">
        <v>1598</v>
      </c>
      <c r="F997" s="104">
        <v>6</v>
      </c>
      <c r="G997" s="105">
        <f t="shared" si="0"/>
        <v>0</v>
      </c>
      <c r="H997" s="104">
        <v>0</v>
      </c>
      <c r="I997" s="104">
        <v>0</v>
      </c>
      <c r="J997" s="104">
        <v>4</v>
      </c>
      <c r="K997" s="80">
        <f t="shared" si="1"/>
        <v>0</v>
      </c>
      <c r="L997" s="104">
        <v>0</v>
      </c>
      <c r="M997" s="104">
        <v>0</v>
      </c>
      <c r="N997" s="104">
        <v>4</v>
      </c>
      <c r="O997" s="104">
        <v>1</v>
      </c>
      <c r="P997" s="104">
        <v>4</v>
      </c>
      <c r="Q997" s="104">
        <v>0</v>
      </c>
      <c r="R997" s="104">
        <v>18</v>
      </c>
      <c r="S997" s="104">
        <v>1</v>
      </c>
      <c r="T997" s="77"/>
      <c r="U997" s="77"/>
      <c r="V997" s="77"/>
      <c r="W997" s="77"/>
      <c r="X997" s="77"/>
    </row>
    <row r="998" spans="1:24" ht="12.75" customHeight="1" x14ac:dyDescent="0.15">
      <c r="A998" s="77" t="s">
        <v>341</v>
      </c>
      <c r="B998" s="77" t="s">
        <v>341</v>
      </c>
      <c r="C998" s="77" t="s">
        <v>123</v>
      </c>
      <c r="D998" s="103">
        <v>2013</v>
      </c>
      <c r="E998" s="77" t="s">
        <v>1598</v>
      </c>
      <c r="F998" s="104">
        <v>3149</v>
      </c>
      <c r="G998" s="105">
        <f t="shared" si="0"/>
        <v>95</v>
      </c>
      <c r="H998" s="104">
        <v>62</v>
      </c>
      <c r="I998" s="104">
        <v>33</v>
      </c>
      <c r="J998" s="104">
        <v>2208</v>
      </c>
      <c r="K998" s="80">
        <f t="shared" si="1"/>
        <v>137</v>
      </c>
      <c r="L998" s="104">
        <v>24</v>
      </c>
      <c r="M998" s="104">
        <v>113</v>
      </c>
      <c r="N998" s="104">
        <v>2574</v>
      </c>
      <c r="O998" s="104">
        <v>34</v>
      </c>
      <c r="P998" s="104">
        <v>5913</v>
      </c>
      <c r="Q998" s="104">
        <v>153</v>
      </c>
      <c r="R998" s="104">
        <v>13844</v>
      </c>
      <c r="S998" s="104">
        <v>419</v>
      </c>
      <c r="T998" s="77"/>
      <c r="U998" s="77"/>
      <c r="V998" s="77"/>
      <c r="W998" s="77"/>
      <c r="X998" s="77"/>
    </row>
    <row r="999" spans="1:24" ht="12.75" customHeight="1" x14ac:dyDescent="0.15">
      <c r="A999" s="77" t="s">
        <v>341</v>
      </c>
      <c r="B999" s="77" t="s">
        <v>341</v>
      </c>
      <c r="C999" s="77" t="s">
        <v>123</v>
      </c>
      <c r="D999" s="103">
        <v>2014</v>
      </c>
      <c r="E999" s="77" t="s">
        <v>1598</v>
      </c>
      <c r="F999" s="104">
        <v>3149</v>
      </c>
      <c r="G999" s="105">
        <f t="shared" si="0"/>
        <v>102</v>
      </c>
      <c r="H999" s="104">
        <v>78</v>
      </c>
      <c r="I999" s="104">
        <v>24</v>
      </c>
      <c r="J999" s="104">
        <v>2208</v>
      </c>
      <c r="K999" s="80">
        <f t="shared" si="1"/>
        <v>123</v>
      </c>
      <c r="L999" s="104">
        <v>95</v>
      </c>
      <c r="M999" s="104">
        <v>28</v>
      </c>
      <c r="N999" s="104">
        <v>2574</v>
      </c>
      <c r="O999" s="104">
        <v>21</v>
      </c>
      <c r="P999" s="104">
        <v>5913</v>
      </c>
      <c r="Q999" s="104">
        <v>95</v>
      </c>
      <c r="R999" s="104">
        <v>13844</v>
      </c>
      <c r="S999" s="104">
        <v>341</v>
      </c>
      <c r="T999" s="77"/>
      <c r="U999" s="77"/>
      <c r="V999" s="77"/>
      <c r="W999" s="77"/>
      <c r="X999" s="77"/>
    </row>
    <row r="1000" spans="1:24" ht="12.75" customHeight="1" x14ac:dyDescent="0.15">
      <c r="A1000" s="77" t="s">
        <v>341</v>
      </c>
      <c r="B1000" s="77" t="s">
        <v>341</v>
      </c>
      <c r="C1000" s="77" t="s">
        <v>123</v>
      </c>
      <c r="D1000" s="103">
        <v>2015</v>
      </c>
      <c r="E1000" s="77" t="s">
        <v>1598</v>
      </c>
      <c r="F1000" s="104">
        <v>3149</v>
      </c>
      <c r="G1000" s="105">
        <f t="shared" si="0"/>
        <v>0</v>
      </c>
      <c r="H1000" s="104">
        <v>0</v>
      </c>
      <c r="I1000" s="104">
        <v>0</v>
      </c>
      <c r="J1000" s="104">
        <v>2208</v>
      </c>
      <c r="K1000" s="80">
        <f t="shared" si="1"/>
        <v>68</v>
      </c>
      <c r="L1000" s="104">
        <v>0</v>
      </c>
      <c r="M1000" s="104">
        <v>68</v>
      </c>
      <c r="N1000" s="104">
        <v>2574</v>
      </c>
      <c r="O1000" s="104">
        <v>851</v>
      </c>
      <c r="P1000" s="104">
        <v>5913</v>
      </c>
      <c r="Q1000" s="104">
        <v>104</v>
      </c>
      <c r="R1000" s="104">
        <v>13844</v>
      </c>
      <c r="S1000" s="104">
        <v>1023</v>
      </c>
      <c r="T1000" s="77"/>
      <c r="U1000" s="77"/>
      <c r="V1000" s="77"/>
      <c r="W1000" s="77"/>
      <c r="X1000" s="77"/>
    </row>
    <row r="1001" spans="1:24" ht="12.75" customHeight="1" x14ac:dyDescent="0.15">
      <c r="A1001" s="77" t="s">
        <v>341</v>
      </c>
      <c r="B1001" s="77" t="s">
        <v>341</v>
      </c>
      <c r="C1001" s="77" t="s">
        <v>123</v>
      </c>
      <c r="D1001" s="103">
        <v>2016</v>
      </c>
      <c r="E1001" s="77" t="s">
        <v>1598</v>
      </c>
      <c r="F1001" s="104">
        <v>3149</v>
      </c>
      <c r="G1001" s="105">
        <f t="shared" si="0"/>
        <v>0</v>
      </c>
      <c r="H1001" s="104">
        <v>0</v>
      </c>
      <c r="I1001" s="104">
        <v>0</v>
      </c>
      <c r="J1001" s="104">
        <v>2208</v>
      </c>
      <c r="K1001" s="80">
        <f t="shared" si="1"/>
        <v>27</v>
      </c>
      <c r="L1001" s="104">
        <v>27</v>
      </c>
      <c r="M1001" s="104">
        <v>0</v>
      </c>
      <c r="N1001" s="104">
        <v>2574</v>
      </c>
      <c r="O1001" s="104">
        <v>820</v>
      </c>
      <c r="P1001" s="104">
        <v>5913</v>
      </c>
      <c r="Q1001" s="104">
        <v>730</v>
      </c>
      <c r="R1001" s="104">
        <v>13844</v>
      </c>
      <c r="S1001" s="104">
        <v>1577</v>
      </c>
      <c r="T1001" s="77"/>
      <c r="U1001" s="77"/>
      <c r="V1001" s="77"/>
      <c r="W1001" s="77"/>
      <c r="X1001" s="77"/>
    </row>
    <row r="1002" spans="1:24" ht="12.75" customHeight="1" x14ac:dyDescent="0.15">
      <c r="A1002" s="77" t="s">
        <v>347</v>
      </c>
      <c r="B1002" s="77" t="s">
        <v>341</v>
      </c>
      <c r="C1002" s="77" t="s">
        <v>123</v>
      </c>
      <c r="D1002" s="103">
        <v>2013</v>
      </c>
      <c r="E1002" s="77" t="s">
        <v>1598</v>
      </c>
      <c r="F1002" s="104">
        <v>3149</v>
      </c>
      <c r="G1002" s="105">
        <f t="shared" si="0"/>
        <v>0</v>
      </c>
      <c r="H1002" s="104">
        <v>0</v>
      </c>
      <c r="I1002" s="104">
        <v>0</v>
      </c>
      <c r="J1002" s="104">
        <v>2208</v>
      </c>
      <c r="K1002" s="80">
        <f t="shared" si="1"/>
        <v>0</v>
      </c>
      <c r="L1002" s="104">
        <v>0</v>
      </c>
      <c r="M1002" s="104">
        <v>0</v>
      </c>
      <c r="N1002" s="104">
        <v>2574</v>
      </c>
      <c r="O1002" s="104">
        <v>142</v>
      </c>
      <c r="P1002" s="104">
        <v>5913</v>
      </c>
      <c r="Q1002" s="104">
        <v>264</v>
      </c>
      <c r="R1002" s="104">
        <v>13844</v>
      </c>
      <c r="S1002" s="104">
        <v>406</v>
      </c>
      <c r="T1002" s="77"/>
      <c r="U1002" s="77"/>
      <c r="V1002" s="77"/>
      <c r="W1002" s="77"/>
      <c r="X1002" s="77"/>
    </row>
    <row r="1003" spans="1:24" ht="12.75" customHeight="1" x14ac:dyDescent="0.15">
      <c r="A1003" s="77" t="s">
        <v>347</v>
      </c>
      <c r="B1003" s="77" t="s">
        <v>341</v>
      </c>
      <c r="C1003" s="77" t="s">
        <v>123</v>
      </c>
      <c r="D1003" s="103">
        <v>2017</v>
      </c>
      <c r="E1003" s="77" t="s">
        <v>1598</v>
      </c>
      <c r="F1003" s="104">
        <v>3149</v>
      </c>
      <c r="G1003" s="105">
        <f t="shared" si="0"/>
        <v>0</v>
      </c>
      <c r="H1003" s="104">
        <v>0</v>
      </c>
      <c r="I1003" s="104">
        <v>0</v>
      </c>
      <c r="J1003" s="104">
        <v>2208</v>
      </c>
      <c r="K1003" s="80">
        <f t="shared" si="1"/>
        <v>0</v>
      </c>
      <c r="L1003" s="104">
        <v>0</v>
      </c>
      <c r="M1003" s="104">
        <v>0</v>
      </c>
      <c r="N1003" s="104">
        <v>2574</v>
      </c>
      <c r="O1003" s="104">
        <v>235</v>
      </c>
      <c r="P1003" s="104">
        <v>5913</v>
      </c>
      <c r="Q1003" s="104">
        <v>426</v>
      </c>
      <c r="R1003" s="104">
        <v>13844</v>
      </c>
      <c r="S1003" s="104">
        <v>661</v>
      </c>
      <c r="T1003" s="77"/>
      <c r="U1003" s="77"/>
      <c r="V1003" s="77"/>
      <c r="W1003" s="77"/>
      <c r="X1003" s="77"/>
    </row>
    <row r="1004" spans="1:24" ht="12.75" customHeight="1" x14ac:dyDescent="0.15">
      <c r="A1004" s="77" t="s">
        <v>267</v>
      </c>
      <c r="B1004" s="77" t="s">
        <v>263</v>
      </c>
      <c r="C1004" s="77" t="s">
        <v>67</v>
      </c>
      <c r="D1004" s="103">
        <v>2015</v>
      </c>
      <c r="E1004" s="77" t="s">
        <v>1598</v>
      </c>
      <c r="F1004" s="104">
        <v>8</v>
      </c>
      <c r="G1004" s="105">
        <f t="shared" si="0"/>
        <v>0</v>
      </c>
      <c r="H1004" s="104">
        <v>0</v>
      </c>
      <c r="I1004" s="104">
        <v>0</v>
      </c>
      <c r="J1004" s="104">
        <v>5</v>
      </c>
      <c r="K1004" s="80">
        <f t="shared" si="1"/>
        <v>0</v>
      </c>
      <c r="L1004" s="104">
        <v>0</v>
      </c>
      <c r="M1004" s="104">
        <v>0</v>
      </c>
      <c r="N1004" s="104">
        <v>5</v>
      </c>
      <c r="O1004" s="104">
        <v>4</v>
      </c>
      <c r="P1004" s="104">
        <v>13</v>
      </c>
      <c r="Q1004" s="104">
        <v>23</v>
      </c>
      <c r="R1004" s="104">
        <v>31</v>
      </c>
      <c r="S1004" s="104">
        <v>27</v>
      </c>
      <c r="T1004" s="77"/>
      <c r="U1004" s="77"/>
      <c r="V1004" s="77"/>
      <c r="W1004" s="77"/>
      <c r="X1004" s="77"/>
    </row>
    <row r="1005" spans="1:24" ht="12.75" customHeight="1" x14ac:dyDescent="0.15">
      <c r="A1005" s="77" t="s">
        <v>267</v>
      </c>
      <c r="B1005" s="77" t="s">
        <v>263</v>
      </c>
      <c r="C1005" s="77" t="s">
        <v>67</v>
      </c>
      <c r="D1005" s="103">
        <v>2016</v>
      </c>
      <c r="E1005" s="77" t="s">
        <v>1598</v>
      </c>
      <c r="F1005" s="104">
        <v>8</v>
      </c>
      <c r="G1005" s="105">
        <f t="shared" si="0"/>
        <v>0</v>
      </c>
      <c r="H1005" s="104">
        <v>0</v>
      </c>
      <c r="I1005" s="104">
        <v>0</v>
      </c>
      <c r="J1005" s="104">
        <v>5</v>
      </c>
      <c r="K1005" s="80">
        <f t="shared" si="1"/>
        <v>0</v>
      </c>
      <c r="L1005" s="104">
        <v>0</v>
      </c>
      <c r="M1005" s="104">
        <v>0</v>
      </c>
      <c r="N1005" s="104">
        <v>5</v>
      </c>
      <c r="O1005" s="104">
        <v>0</v>
      </c>
      <c r="P1005" s="104">
        <v>13</v>
      </c>
      <c r="Q1005" s="104">
        <v>6</v>
      </c>
      <c r="R1005" s="104">
        <v>31</v>
      </c>
      <c r="S1005" s="104">
        <v>6</v>
      </c>
      <c r="T1005" s="77"/>
      <c r="U1005" s="77"/>
      <c r="V1005" s="77"/>
      <c r="W1005" s="77"/>
      <c r="X1005" s="77"/>
    </row>
    <row r="1006" spans="1:24" ht="12.75" customHeight="1" x14ac:dyDescent="0.15">
      <c r="A1006" s="77" t="s">
        <v>267</v>
      </c>
      <c r="B1006" s="77" t="s">
        <v>263</v>
      </c>
      <c r="C1006" s="77" t="s">
        <v>67</v>
      </c>
      <c r="D1006" s="103">
        <v>2017</v>
      </c>
      <c r="E1006" s="77" t="s">
        <v>1598</v>
      </c>
      <c r="F1006" s="104">
        <v>8</v>
      </c>
      <c r="G1006" s="105">
        <f t="shared" si="0"/>
        <v>0</v>
      </c>
      <c r="H1006" s="104">
        <v>0</v>
      </c>
      <c r="I1006" s="104">
        <v>0</v>
      </c>
      <c r="J1006" s="104">
        <v>5</v>
      </c>
      <c r="K1006" s="80">
        <f t="shared" si="1"/>
        <v>8</v>
      </c>
      <c r="L1006" s="104">
        <v>8</v>
      </c>
      <c r="M1006" s="104">
        <v>0</v>
      </c>
      <c r="N1006" s="104">
        <v>5</v>
      </c>
      <c r="O1006" s="104">
        <v>0</v>
      </c>
      <c r="P1006" s="104">
        <v>13</v>
      </c>
      <c r="Q1006" s="104">
        <v>11</v>
      </c>
      <c r="R1006" s="104">
        <v>31</v>
      </c>
      <c r="S1006" s="104">
        <v>19</v>
      </c>
      <c r="T1006" s="77"/>
      <c r="U1006" s="77"/>
      <c r="V1006" s="77"/>
      <c r="W1006" s="77"/>
      <c r="X1006" s="77"/>
    </row>
    <row r="1007" spans="1:24" ht="12.75" customHeight="1" x14ac:dyDescent="0.15">
      <c r="A1007" s="77" t="s">
        <v>262</v>
      </c>
      <c r="B1007" s="77" t="s">
        <v>257</v>
      </c>
      <c r="C1007" s="77" t="s">
        <v>128</v>
      </c>
      <c r="D1007" s="103">
        <v>2015</v>
      </c>
      <c r="E1007" s="77" t="s">
        <v>1598</v>
      </c>
      <c r="F1007" s="104">
        <v>517</v>
      </c>
      <c r="G1007" s="105">
        <f t="shared" si="0"/>
        <v>0</v>
      </c>
      <c r="H1007" s="104">
        <v>0</v>
      </c>
      <c r="I1007" s="104">
        <v>0</v>
      </c>
      <c r="J1007" s="104">
        <v>330</v>
      </c>
      <c r="K1007" s="80">
        <f t="shared" si="1"/>
        <v>0</v>
      </c>
      <c r="L1007" s="104">
        <v>0</v>
      </c>
      <c r="M1007" s="104">
        <v>0</v>
      </c>
      <c r="N1007" s="104">
        <v>400</v>
      </c>
      <c r="O1007" s="104">
        <v>0</v>
      </c>
      <c r="P1007" s="104">
        <v>846</v>
      </c>
      <c r="Q1007" s="104">
        <v>53</v>
      </c>
      <c r="R1007" s="104">
        <v>2093</v>
      </c>
      <c r="S1007" s="104">
        <v>53</v>
      </c>
      <c r="T1007" s="77"/>
      <c r="U1007" s="77"/>
      <c r="V1007" s="77"/>
      <c r="W1007" s="77"/>
      <c r="X1007" s="77"/>
    </row>
    <row r="1008" spans="1:24" ht="12.75" customHeight="1" x14ac:dyDescent="0.15">
      <c r="A1008" s="77" t="s">
        <v>262</v>
      </c>
      <c r="B1008" s="77" t="s">
        <v>257</v>
      </c>
      <c r="C1008" s="77" t="s">
        <v>128</v>
      </c>
      <c r="D1008" s="103">
        <v>2016</v>
      </c>
      <c r="E1008" s="77" t="s">
        <v>1598</v>
      </c>
      <c r="F1008" s="104">
        <v>517</v>
      </c>
      <c r="G1008" s="105">
        <f t="shared" si="0"/>
        <v>24</v>
      </c>
      <c r="H1008" s="104">
        <v>24</v>
      </c>
      <c r="I1008" s="104">
        <v>0</v>
      </c>
      <c r="J1008" s="104">
        <v>330</v>
      </c>
      <c r="K1008" s="80">
        <f t="shared" si="1"/>
        <v>16</v>
      </c>
      <c r="L1008" s="104">
        <v>16</v>
      </c>
      <c r="M1008" s="104">
        <v>0</v>
      </c>
      <c r="N1008" s="104">
        <v>400</v>
      </c>
      <c r="O1008" s="104">
        <v>1</v>
      </c>
      <c r="P1008" s="104">
        <v>846</v>
      </c>
      <c r="Q1008" s="104">
        <v>52</v>
      </c>
      <c r="R1008" s="104">
        <v>2093</v>
      </c>
      <c r="S1008" s="104">
        <v>93</v>
      </c>
      <c r="T1008" s="77"/>
      <c r="U1008" s="77"/>
      <c r="V1008" s="77"/>
      <c r="W1008" s="77"/>
      <c r="X1008" s="77"/>
    </row>
    <row r="1009" spans="1:24" ht="12.75" customHeight="1" x14ac:dyDescent="0.15">
      <c r="A1009" s="77" t="s">
        <v>262</v>
      </c>
      <c r="B1009" s="77" t="s">
        <v>257</v>
      </c>
      <c r="C1009" s="77" t="s">
        <v>128</v>
      </c>
      <c r="D1009" s="103">
        <v>2017</v>
      </c>
      <c r="E1009" s="77" t="s">
        <v>1598</v>
      </c>
      <c r="F1009" s="104">
        <v>517</v>
      </c>
      <c r="G1009" s="105">
        <f t="shared" si="0"/>
        <v>50</v>
      </c>
      <c r="H1009" s="104">
        <v>50</v>
      </c>
      <c r="I1009" s="104">
        <v>0</v>
      </c>
      <c r="J1009" s="104">
        <v>330</v>
      </c>
      <c r="K1009" s="80">
        <f t="shared" si="1"/>
        <v>0</v>
      </c>
      <c r="L1009" s="104">
        <v>0</v>
      </c>
      <c r="M1009" s="104">
        <v>0</v>
      </c>
      <c r="N1009" s="104">
        <v>400</v>
      </c>
      <c r="O1009" s="104">
        <v>3</v>
      </c>
      <c r="P1009" s="104">
        <v>846</v>
      </c>
      <c r="Q1009" s="104">
        <v>25</v>
      </c>
      <c r="R1009" s="104">
        <v>2093</v>
      </c>
      <c r="S1009" s="104">
        <v>78</v>
      </c>
      <c r="T1009" s="77"/>
      <c r="U1009" s="77"/>
      <c r="V1009" s="77"/>
      <c r="W1009" s="77"/>
      <c r="X1009" s="77"/>
    </row>
    <row r="1010" spans="1:24" ht="12.75" customHeight="1" x14ac:dyDescent="0.15">
      <c r="A1010" s="77" t="s">
        <v>238</v>
      </c>
      <c r="B1010" s="77" t="s">
        <v>229</v>
      </c>
      <c r="C1010" s="77" t="s">
        <v>67</v>
      </c>
      <c r="D1010" s="103">
        <v>2014</v>
      </c>
      <c r="E1010" s="77" t="s">
        <v>1598</v>
      </c>
      <c r="F1010" s="104">
        <v>33</v>
      </c>
      <c r="G1010" s="105">
        <f t="shared" si="0"/>
        <v>9</v>
      </c>
      <c r="H1010" s="104">
        <v>9</v>
      </c>
      <c r="I1010" s="104">
        <v>0</v>
      </c>
      <c r="J1010" s="104">
        <v>17</v>
      </c>
      <c r="K1010" s="80">
        <f t="shared" si="1"/>
        <v>16</v>
      </c>
      <c r="L1010" s="104">
        <v>16</v>
      </c>
      <c r="M1010" s="104">
        <v>0</v>
      </c>
      <c r="N1010" s="104">
        <v>19</v>
      </c>
      <c r="O1010" s="104">
        <v>2</v>
      </c>
      <c r="P1010" s="104">
        <v>37</v>
      </c>
      <c r="Q1010" s="104">
        <v>1</v>
      </c>
      <c r="R1010" s="104">
        <v>106</v>
      </c>
      <c r="S1010" s="104">
        <v>28</v>
      </c>
      <c r="T1010" s="77"/>
      <c r="U1010" s="77"/>
      <c r="V1010" s="77"/>
      <c r="W1010" s="77"/>
      <c r="X1010" s="77"/>
    </row>
    <row r="1011" spans="1:24" ht="12.75" customHeight="1" x14ac:dyDescent="0.15">
      <c r="A1011" s="77" t="s">
        <v>238</v>
      </c>
      <c r="B1011" s="77" t="s">
        <v>229</v>
      </c>
      <c r="C1011" s="77" t="s">
        <v>67</v>
      </c>
      <c r="D1011" s="103">
        <v>2016</v>
      </c>
      <c r="E1011" s="77" t="s">
        <v>1598</v>
      </c>
      <c r="F1011" s="104">
        <v>33</v>
      </c>
      <c r="G1011" s="105">
        <f t="shared" si="0"/>
        <v>1</v>
      </c>
      <c r="H1011" s="104">
        <v>1</v>
      </c>
      <c r="I1011" s="104">
        <v>0</v>
      </c>
      <c r="J1011" s="104">
        <v>17</v>
      </c>
      <c r="K1011" s="80">
        <f t="shared" si="1"/>
        <v>0</v>
      </c>
      <c r="L1011" s="104">
        <v>0</v>
      </c>
      <c r="M1011" s="104">
        <v>0</v>
      </c>
      <c r="N1011" s="104">
        <v>19</v>
      </c>
      <c r="O1011" s="104">
        <v>1</v>
      </c>
      <c r="P1011" s="104">
        <v>37</v>
      </c>
      <c r="Q1011" s="104">
        <v>4</v>
      </c>
      <c r="R1011" s="104">
        <v>106</v>
      </c>
      <c r="S1011" s="104">
        <v>6</v>
      </c>
      <c r="T1011" s="77"/>
      <c r="U1011" s="77"/>
      <c r="V1011" s="77"/>
      <c r="W1011" s="77"/>
      <c r="X1011" s="77"/>
    </row>
    <row r="1012" spans="1:24" ht="12.75" customHeight="1" x14ac:dyDescent="0.15">
      <c r="A1012" s="77" t="s">
        <v>238</v>
      </c>
      <c r="B1012" s="77" t="s">
        <v>229</v>
      </c>
      <c r="C1012" s="77" t="s">
        <v>67</v>
      </c>
      <c r="D1012" s="103">
        <v>2017</v>
      </c>
      <c r="E1012" s="77" t="s">
        <v>1598</v>
      </c>
      <c r="F1012" s="104">
        <v>33</v>
      </c>
      <c r="G1012" s="105">
        <f t="shared" si="0"/>
        <v>1</v>
      </c>
      <c r="H1012" s="104">
        <v>0</v>
      </c>
      <c r="I1012" s="104">
        <v>1</v>
      </c>
      <c r="J1012" s="104">
        <v>17</v>
      </c>
      <c r="K1012" s="80">
        <f t="shared" si="1"/>
        <v>2</v>
      </c>
      <c r="L1012" s="104">
        <v>2</v>
      </c>
      <c r="M1012" s="104">
        <v>0</v>
      </c>
      <c r="N1012" s="104">
        <v>19</v>
      </c>
      <c r="O1012" s="104">
        <v>4</v>
      </c>
      <c r="P1012" s="104">
        <v>37</v>
      </c>
      <c r="Q1012" s="104">
        <v>5</v>
      </c>
      <c r="R1012" s="104">
        <v>106</v>
      </c>
      <c r="S1012" s="104">
        <v>12</v>
      </c>
      <c r="T1012" s="77"/>
      <c r="U1012" s="77"/>
      <c r="V1012" s="77"/>
      <c r="W1012" s="77"/>
      <c r="X1012" s="77"/>
    </row>
    <row r="1013" spans="1:24" ht="12.75" customHeight="1" x14ac:dyDescent="0.15">
      <c r="A1013" s="77" t="s">
        <v>351</v>
      </c>
      <c r="B1013" s="77" t="s">
        <v>348</v>
      </c>
      <c r="C1013" s="77" t="s">
        <v>128</v>
      </c>
      <c r="D1013" s="103">
        <v>2015</v>
      </c>
      <c r="E1013" s="77" t="s">
        <v>1598</v>
      </c>
      <c r="F1013" s="104">
        <v>10</v>
      </c>
      <c r="G1013" s="105">
        <f t="shared" si="0"/>
        <v>0</v>
      </c>
      <c r="H1013" s="104">
        <v>0</v>
      </c>
      <c r="I1013" s="104">
        <v>0</v>
      </c>
      <c r="J1013" s="104">
        <v>6</v>
      </c>
      <c r="K1013" s="80">
        <f t="shared" si="1"/>
        <v>0</v>
      </c>
      <c r="L1013" s="104">
        <v>0</v>
      </c>
      <c r="M1013" s="104">
        <v>0</v>
      </c>
      <c r="N1013" s="104">
        <v>8</v>
      </c>
      <c r="O1013" s="104">
        <v>2</v>
      </c>
      <c r="P1013" s="104">
        <v>17</v>
      </c>
      <c r="Q1013" s="104">
        <v>17</v>
      </c>
      <c r="R1013" s="104">
        <v>41</v>
      </c>
      <c r="S1013" s="104">
        <v>19</v>
      </c>
      <c r="T1013" s="77"/>
      <c r="U1013" s="77"/>
      <c r="V1013" s="77"/>
      <c r="W1013" s="77"/>
      <c r="X1013" s="77"/>
    </row>
    <row r="1014" spans="1:24" ht="12.75" customHeight="1" x14ac:dyDescent="0.15">
      <c r="A1014" s="77" t="s">
        <v>352</v>
      </c>
      <c r="B1014" s="77" t="s">
        <v>352</v>
      </c>
      <c r="C1014" s="77" t="s">
        <v>144</v>
      </c>
      <c r="D1014" s="103">
        <v>2014</v>
      </c>
      <c r="E1014" s="77" t="s">
        <v>1598</v>
      </c>
      <c r="F1014" s="104">
        <v>980</v>
      </c>
      <c r="G1014" s="105">
        <f t="shared" si="0"/>
        <v>57</v>
      </c>
      <c r="H1014" s="104">
        <v>57</v>
      </c>
      <c r="I1014" s="104">
        <v>0</v>
      </c>
      <c r="J1014" s="104">
        <v>696</v>
      </c>
      <c r="K1014" s="80">
        <f t="shared" si="1"/>
        <v>18</v>
      </c>
      <c r="L1014" s="104">
        <v>18</v>
      </c>
      <c r="M1014" s="104">
        <v>0</v>
      </c>
      <c r="N1014" s="104">
        <v>808</v>
      </c>
      <c r="O1014" s="104">
        <v>0</v>
      </c>
      <c r="P1014" s="104">
        <v>1900</v>
      </c>
      <c r="Q1014" s="104">
        <v>90</v>
      </c>
      <c r="R1014" s="104">
        <v>4384</v>
      </c>
      <c r="S1014" s="104">
        <v>165</v>
      </c>
      <c r="T1014" s="77"/>
      <c r="U1014" s="77"/>
      <c r="V1014" s="77"/>
      <c r="W1014" s="77"/>
      <c r="X1014" s="77"/>
    </row>
    <row r="1015" spans="1:24" ht="12.75" customHeight="1" x14ac:dyDescent="0.15">
      <c r="A1015" s="77" t="s">
        <v>352</v>
      </c>
      <c r="B1015" s="77" t="s">
        <v>352</v>
      </c>
      <c r="C1015" s="77" t="s">
        <v>144</v>
      </c>
      <c r="D1015" s="103">
        <v>2017</v>
      </c>
      <c r="E1015" s="77" t="s">
        <v>1598</v>
      </c>
      <c r="F1015" s="104">
        <v>980</v>
      </c>
      <c r="G1015" s="105">
        <f t="shared" si="0"/>
        <v>0</v>
      </c>
      <c r="H1015" s="104">
        <v>0</v>
      </c>
      <c r="I1015" s="104">
        <v>0</v>
      </c>
      <c r="J1015" s="104">
        <v>696</v>
      </c>
      <c r="K1015" s="80">
        <f t="shared" si="1"/>
        <v>0</v>
      </c>
      <c r="L1015" s="104">
        <v>0</v>
      </c>
      <c r="M1015" s="104">
        <v>0</v>
      </c>
      <c r="N1015" s="104">
        <v>808</v>
      </c>
      <c r="O1015" s="104">
        <v>12</v>
      </c>
      <c r="P1015" s="104">
        <v>1900</v>
      </c>
      <c r="Q1015" s="104">
        <v>0</v>
      </c>
      <c r="R1015" s="104">
        <v>4384</v>
      </c>
      <c r="S1015" s="104">
        <v>12</v>
      </c>
      <c r="T1015" s="77"/>
      <c r="U1015" s="77"/>
      <c r="V1015" s="77"/>
      <c r="W1015" s="77"/>
      <c r="X1015" s="77"/>
    </row>
    <row r="1016" spans="1:24" ht="12.75" customHeight="1" x14ac:dyDescent="0.15">
      <c r="A1016" s="77" t="s">
        <v>406</v>
      </c>
      <c r="B1016" s="77" t="s">
        <v>352</v>
      </c>
      <c r="C1016" s="77" t="s">
        <v>144</v>
      </c>
      <c r="D1016" s="103">
        <v>2014</v>
      </c>
      <c r="E1016" s="77" t="s">
        <v>1598</v>
      </c>
      <c r="F1016" s="104">
        <v>9</v>
      </c>
      <c r="G1016" s="105">
        <f t="shared" si="0"/>
        <v>16</v>
      </c>
      <c r="H1016" s="104">
        <v>0</v>
      </c>
      <c r="I1016" s="104">
        <v>16</v>
      </c>
      <c r="J1016" s="104">
        <v>6</v>
      </c>
      <c r="K1016" s="80">
        <f t="shared" si="1"/>
        <v>31</v>
      </c>
      <c r="L1016" s="104">
        <v>0</v>
      </c>
      <c r="M1016" s="104">
        <v>31</v>
      </c>
      <c r="N1016" s="104">
        <v>7</v>
      </c>
      <c r="O1016" s="104">
        <v>185</v>
      </c>
      <c r="P1016" s="104">
        <v>17</v>
      </c>
      <c r="Q1016" s="104">
        <v>160</v>
      </c>
      <c r="R1016" s="104">
        <v>39</v>
      </c>
      <c r="S1016" s="104">
        <v>392</v>
      </c>
      <c r="T1016" s="77"/>
      <c r="U1016" s="77"/>
      <c r="V1016" s="77"/>
      <c r="W1016" s="77"/>
      <c r="X1016" s="77"/>
    </row>
    <row r="1017" spans="1:24" ht="12.75" customHeight="1" x14ac:dyDescent="0.15">
      <c r="A1017" s="77" t="s">
        <v>406</v>
      </c>
      <c r="B1017" s="77" t="s">
        <v>352</v>
      </c>
      <c r="C1017" s="77" t="s">
        <v>144</v>
      </c>
      <c r="D1017" s="103">
        <v>2015</v>
      </c>
      <c r="E1017" s="77" t="s">
        <v>1598</v>
      </c>
      <c r="F1017" s="104">
        <v>9</v>
      </c>
      <c r="G1017" s="105">
        <f t="shared" si="0"/>
        <v>16</v>
      </c>
      <c r="H1017" s="104">
        <v>0</v>
      </c>
      <c r="I1017" s="104">
        <v>16</v>
      </c>
      <c r="J1017" s="104">
        <v>6</v>
      </c>
      <c r="K1017" s="80">
        <f t="shared" si="1"/>
        <v>236</v>
      </c>
      <c r="L1017" s="104">
        <v>0</v>
      </c>
      <c r="M1017" s="104">
        <v>236</v>
      </c>
      <c r="N1017" s="104">
        <v>7</v>
      </c>
      <c r="O1017" s="104">
        <v>86</v>
      </c>
      <c r="P1017" s="104">
        <v>17</v>
      </c>
      <c r="Q1017" s="104">
        <v>126</v>
      </c>
      <c r="R1017" s="104">
        <v>39</v>
      </c>
      <c r="S1017" s="104">
        <v>464</v>
      </c>
      <c r="T1017" s="77"/>
      <c r="U1017" s="77"/>
      <c r="V1017" s="77"/>
      <c r="W1017" s="77"/>
      <c r="X1017" s="77"/>
    </row>
    <row r="1018" spans="1:24" ht="12.75" customHeight="1" x14ac:dyDescent="0.15">
      <c r="A1018" s="77" t="s">
        <v>406</v>
      </c>
      <c r="B1018" s="77" t="s">
        <v>352</v>
      </c>
      <c r="C1018" s="77" t="s">
        <v>144</v>
      </c>
      <c r="D1018" s="103">
        <v>2016</v>
      </c>
      <c r="E1018" s="77" t="s">
        <v>1598</v>
      </c>
      <c r="F1018" s="104">
        <v>9</v>
      </c>
      <c r="G1018" s="105">
        <f t="shared" si="0"/>
        <v>33</v>
      </c>
      <c r="H1018" s="104">
        <v>0</v>
      </c>
      <c r="I1018" s="104">
        <v>33</v>
      </c>
      <c r="J1018" s="104">
        <v>6</v>
      </c>
      <c r="K1018" s="80">
        <f t="shared" si="1"/>
        <v>142</v>
      </c>
      <c r="L1018" s="104">
        <v>0</v>
      </c>
      <c r="M1018" s="104">
        <v>142</v>
      </c>
      <c r="N1018" s="104">
        <v>7</v>
      </c>
      <c r="O1018" s="104">
        <v>123</v>
      </c>
      <c r="P1018" s="104">
        <v>17</v>
      </c>
      <c r="Q1018" s="104">
        <v>200</v>
      </c>
      <c r="R1018" s="104">
        <v>39</v>
      </c>
      <c r="S1018" s="104">
        <v>498</v>
      </c>
      <c r="T1018" s="77"/>
      <c r="U1018" s="77"/>
      <c r="V1018" s="77"/>
      <c r="W1018" s="77"/>
      <c r="X1018" s="77"/>
    </row>
    <row r="1019" spans="1:24" ht="12.75" customHeight="1" x14ac:dyDescent="0.15">
      <c r="A1019" s="77" t="s">
        <v>406</v>
      </c>
      <c r="B1019" s="77" t="s">
        <v>352</v>
      </c>
      <c r="C1019" s="77" t="s">
        <v>144</v>
      </c>
      <c r="D1019" s="103">
        <v>2017</v>
      </c>
      <c r="E1019" s="77" t="s">
        <v>1598</v>
      </c>
      <c r="F1019" s="104">
        <v>9</v>
      </c>
      <c r="G1019" s="105">
        <f t="shared" si="0"/>
        <v>51</v>
      </c>
      <c r="H1019" s="104">
        <v>51</v>
      </c>
      <c r="I1019" s="104">
        <v>0</v>
      </c>
      <c r="J1019" s="104">
        <v>6</v>
      </c>
      <c r="K1019" s="80">
        <f t="shared" si="1"/>
        <v>23</v>
      </c>
      <c r="L1019" s="104">
        <v>23</v>
      </c>
      <c r="M1019" s="104">
        <v>0</v>
      </c>
      <c r="N1019" s="104">
        <v>7</v>
      </c>
      <c r="O1019" s="104">
        <v>9</v>
      </c>
      <c r="P1019" s="104">
        <v>17</v>
      </c>
      <c r="Q1019" s="104">
        <v>1</v>
      </c>
      <c r="R1019" s="104">
        <v>39</v>
      </c>
      <c r="S1019" s="104">
        <v>84</v>
      </c>
      <c r="T1019" s="77"/>
      <c r="U1019" s="77"/>
      <c r="V1019" s="77"/>
      <c r="W1019" s="77"/>
      <c r="X1019" s="77"/>
    </row>
    <row r="1020" spans="1:24" ht="12.75" customHeight="1" x14ac:dyDescent="0.15">
      <c r="A1020" s="77" t="s">
        <v>499</v>
      </c>
      <c r="B1020" s="77" t="s">
        <v>449</v>
      </c>
      <c r="C1020" s="77" t="s">
        <v>67</v>
      </c>
      <c r="D1020" s="103">
        <v>2014</v>
      </c>
      <c r="E1020" s="77" t="s">
        <v>1598</v>
      </c>
      <c r="F1020" s="104">
        <v>358</v>
      </c>
      <c r="G1020" s="105">
        <f t="shared" si="0"/>
        <v>0</v>
      </c>
      <c r="H1020" s="104">
        <v>0</v>
      </c>
      <c r="I1020" s="104">
        <v>0</v>
      </c>
      <c r="J1020" s="104">
        <v>161</v>
      </c>
      <c r="K1020" s="80">
        <f t="shared" si="1"/>
        <v>0</v>
      </c>
      <c r="L1020" s="104">
        <v>0</v>
      </c>
      <c r="M1020" s="104">
        <v>0</v>
      </c>
      <c r="N1020" s="104">
        <v>205</v>
      </c>
      <c r="O1020" s="104">
        <v>0</v>
      </c>
      <c r="P1020" s="104">
        <v>431</v>
      </c>
      <c r="Q1020" s="104">
        <v>1</v>
      </c>
      <c r="R1020" s="104">
        <v>1155</v>
      </c>
      <c r="S1020" s="104">
        <v>1</v>
      </c>
      <c r="T1020" s="77"/>
      <c r="U1020" s="77"/>
      <c r="V1020" s="77"/>
      <c r="W1020" s="77"/>
      <c r="X1020" s="77"/>
    </row>
    <row r="1021" spans="1:24" ht="12.75" customHeight="1" x14ac:dyDescent="0.15">
      <c r="A1021" s="77" t="s">
        <v>499</v>
      </c>
      <c r="B1021" s="77" t="s">
        <v>449</v>
      </c>
      <c r="C1021" s="77" t="s">
        <v>67</v>
      </c>
      <c r="D1021" s="103">
        <v>2015</v>
      </c>
      <c r="E1021" s="77" t="s">
        <v>1598</v>
      </c>
      <c r="F1021" s="104">
        <v>358</v>
      </c>
      <c r="G1021" s="105">
        <f t="shared" si="0"/>
        <v>0</v>
      </c>
      <c r="H1021" s="104">
        <v>0</v>
      </c>
      <c r="I1021" s="104">
        <v>0</v>
      </c>
      <c r="J1021" s="104">
        <v>161</v>
      </c>
      <c r="K1021" s="80">
        <f t="shared" si="1"/>
        <v>0</v>
      </c>
      <c r="L1021" s="104">
        <v>0</v>
      </c>
      <c r="M1021" s="104">
        <v>0</v>
      </c>
      <c r="N1021" s="104">
        <v>205</v>
      </c>
      <c r="O1021" s="104">
        <v>1</v>
      </c>
      <c r="P1021" s="104">
        <v>431</v>
      </c>
      <c r="Q1021" s="104">
        <v>9</v>
      </c>
      <c r="R1021" s="104">
        <v>1155</v>
      </c>
      <c r="S1021" s="104">
        <v>10</v>
      </c>
      <c r="T1021" s="77"/>
      <c r="U1021" s="77"/>
      <c r="V1021" s="77"/>
      <c r="W1021" s="77"/>
      <c r="X1021" s="77"/>
    </row>
    <row r="1022" spans="1:24" ht="12.75" customHeight="1" x14ac:dyDescent="0.15">
      <c r="A1022" s="77" t="s">
        <v>499</v>
      </c>
      <c r="B1022" s="77" t="s">
        <v>449</v>
      </c>
      <c r="C1022" s="77" t="s">
        <v>67</v>
      </c>
      <c r="D1022" s="103">
        <v>2016</v>
      </c>
      <c r="E1022" s="77" t="s">
        <v>1598</v>
      </c>
      <c r="F1022" s="104">
        <v>358</v>
      </c>
      <c r="G1022" s="105">
        <f t="shared" si="0"/>
        <v>0</v>
      </c>
      <c r="H1022" s="104">
        <v>0</v>
      </c>
      <c r="I1022" s="104">
        <v>0</v>
      </c>
      <c r="J1022" s="104">
        <v>161</v>
      </c>
      <c r="K1022" s="80">
        <f t="shared" si="1"/>
        <v>4</v>
      </c>
      <c r="L1022" s="104">
        <v>4</v>
      </c>
      <c r="M1022" s="104">
        <v>0</v>
      </c>
      <c r="N1022" s="104">
        <v>205</v>
      </c>
      <c r="O1022" s="104">
        <v>41</v>
      </c>
      <c r="P1022" s="104">
        <v>431</v>
      </c>
      <c r="Q1022" s="104">
        <v>42</v>
      </c>
      <c r="R1022" s="104">
        <v>1155</v>
      </c>
      <c r="S1022" s="104">
        <v>87</v>
      </c>
      <c r="T1022" s="77"/>
      <c r="U1022" s="77"/>
      <c r="V1022" s="77"/>
      <c r="W1022" s="77"/>
      <c r="X1022" s="77"/>
    </row>
    <row r="1023" spans="1:24" ht="12.75" customHeight="1" x14ac:dyDescent="0.15">
      <c r="A1023" s="77" t="s">
        <v>499</v>
      </c>
      <c r="B1023" s="77" t="s">
        <v>449</v>
      </c>
      <c r="C1023" s="77" t="s">
        <v>67</v>
      </c>
      <c r="D1023" s="103">
        <v>2017</v>
      </c>
      <c r="E1023" s="77" t="s">
        <v>1598</v>
      </c>
      <c r="F1023" s="104">
        <v>358</v>
      </c>
      <c r="G1023" s="105">
        <f t="shared" si="0"/>
        <v>0</v>
      </c>
      <c r="H1023" s="104">
        <v>0</v>
      </c>
      <c r="I1023" s="104">
        <v>0</v>
      </c>
      <c r="J1023" s="104">
        <v>161</v>
      </c>
      <c r="K1023" s="80">
        <f t="shared" si="1"/>
        <v>14</v>
      </c>
      <c r="L1023" s="104">
        <v>14</v>
      </c>
      <c r="M1023" s="104">
        <v>0</v>
      </c>
      <c r="N1023" s="104">
        <v>205</v>
      </c>
      <c r="O1023" s="104">
        <v>0</v>
      </c>
      <c r="P1023" s="104">
        <v>431</v>
      </c>
      <c r="Q1023" s="104">
        <v>1</v>
      </c>
      <c r="R1023" s="104">
        <v>1155</v>
      </c>
      <c r="S1023" s="104">
        <v>15</v>
      </c>
      <c r="T1023" s="77"/>
      <c r="U1023" s="77"/>
      <c r="V1023" s="77"/>
      <c r="W1023" s="77"/>
      <c r="X1023" s="77"/>
    </row>
    <row r="1024" spans="1:24" ht="12.75" customHeight="1" x14ac:dyDescent="0.15">
      <c r="A1024" s="77" t="s">
        <v>619</v>
      </c>
      <c r="B1024" s="77" t="s">
        <v>502</v>
      </c>
      <c r="C1024" s="77" t="s">
        <v>144</v>
      </c>
      <c r="D1024" s="103">
        <v>2014</v>
      </c>
      <c r="E1024" s="77" t="s">
        <v>1598</v>
      </c>
      <c r="F1024" s="104">
        <v>861</v>
      </c>
      <c r="G1024" s="105">
        <f t="shared" si="0"/>
        <v>28</v>
      </c>
      <c r="H1024" s="104">
        <v>28</v>
      </c>
      <c r="I1024" s="104">
        <v>0</v>
      </c>
      <c r="J1024" s="104">
        <v>591</v>
      </c>
      <c r="K1024" s="80">
        <f t="shared" si="1"/>
        <v>0</v>
      </c>
      <c r="L1024" s="104">
        <v>0</v>
      </c>
      <c r="M1024" s="104">
        <v>0</v>
      </c>
      <c r="N1024" s="104">
        <v>673</v>
      </c>
      <c r="O1024" s="104">
        <v>2</v>
      </c>
      <c r="P1024" s="104">
        <v>1529</v>
      </c>
      <c r="Q1024" s="104">
        <v>89</v>
      </c>
      <c r="R1024" s="104">
        <v>3654</v>
      </c>
      <c r="S1024" s="104">
        <v>119</v>
      </c>
      <c r="T1024" s="77"/>
      <c r="U1024" s="77"/>
      <c r="V1024" s="77"/>
      <c r="W1024" s="77"/>
      <c r="X1024" s="77"/>
    </row>
    <row r="1025" spans="1:24" ht="12.75" customHeight="1" x14ac:dyDescent="0.15">
      <c r="A1025" s="77" t="s">
        <v>619</v>
      </c>
      <c r="B1025" s="77" t="s">
        <v>502</v>
      </c>
      <c r="C1025" s="77" t="s">
        <v>144</v>
      </c>
      <c r="D1025" s="103">
        <v>2015</v>
      </c>
      <c r="E1025" s="77" t="s">
        <v>1598</v>
      </c>
      <c r="F1025" s="104">
        <v>861</v>
      </c>
      <c r="G1025" s="105">
        <f t="shared" si="0"/>
        <v>49</v>
      </c>
      <c r="H1025" s="104">
        <v>49</v>
      </c>
      <c r="I1025" s="104">
        <v>0</v>
      </c>
      <c r="J1025" s="104">
        <v>591</v>
      </c>
      <c r="K1025" s="80">
        <f t="shared" si="1"/>
        <v>0</v>
      </c>
      <c r="L1025" s="104">
        <v>0</v>
      </c>
      <c r="M1025" s="104">
        <v>0</v>
      </c>
      <c r="N1025" s="104">
        <v>673</v>
      </c>
      <c r="O1025" s="104">
        <v>41</v>
      </c>
      <c r="P1025" s="104">
        <v>1529</v>
      </c>
      <c r="Q1025" s="104">
        <v>55</v>
      </c>
      <c r="R1025" s="104">
        <v>3654</v>
      </c>
      <c r="S1025" s="104">
        <v>145</v>
      </c>
      <c r="T1025" s="77"/>
      <c r="U1025" s="77"/>
      <c r="V1025" s="77"/>
      <c r="W1025" s="77"/>
      <c r="X1025" s="77"/>
    </row>
    <row r="1026" spans="1:24" ht="12.75" customHeight="1" x14ac:dyDescent="0.15">
      <c r="A1026" s="77" t="s">
        <v>619</v>
      </c>
      <c r="B1026" s="77" t="s">
        <v>502</v>
      </c>
      <c r="C1026" s="77" t="s">
        <v>144</v>
      </c>
      <c r="D1026" s="103">
        <v>2016</v>
      </c>
      <c r="E1026" s="77" t="s">
        <v>1598</v>
      </c>
      <c r="F1026" s="104">
        <v>861</v>
      </c>
      <c r="G1026" s="105">
        <f t="shared" si="0"/>
        <v>0</v>
      </c>
      <c r="H1026" s="104">
        <v>0</v>
      </c>
      <c r="I1026" s="104">
        <v>0</v>
      </c>
      <c r="J1026" s="104">
        <v>591</v>
      </c>
      <c r="K1026" s="80">
        <f t="shared" si="1"/>
        <v>12</v>
      </c>
      <c r="L1026" s="104">
        <v>12</v>
      </c>
      <c r="M1026" s="104">
        <v>0</v>
      </c>
      <c r="N1026" s="104">
        <v>673</v>
      </c>
      <c r="O1026" s="104">
        <v>0</v>
      </c>
      <c r="P1026" s="104">
        <v>1529</v>
      </c>
      <c r="Q1026" s="104">
        <v>223</v>
      </c>
      <c r="R1026" s="104">
        <v>3654</v>
      </c>
      <c r="S1026" s="104">
        <v>235</v>
      </c>
      <c r="T1026" s="77"/>
      <c r="U1026" s="77"/>
      <c r="V1026" s="77"/>
      <c r="W1026" s="77"/>
      <c r="X1026" s="77"/>
    </row>
    <row r="1027" spans="1:24" ht="12.75" customHeight="1" x14ac:dyDescent="0.15">
      <c r="A1027" s="77" t="s">
        <v>619</v>
      </c>
      <c r="B1027" s="77" t="s">
        <v>502</v>
      </c>
      <c r="C1027" s="77" t="s">
        <v>144</v>
      </c>
      <c r="D1027" s="103">
        <v>2017</v>
      </c>
      <c r="E1027" s="77" t="s">
        <v>1598</v>
      </c>
      <c r="F1027" s="104">
        <v>861</v>
      </c>
      <c r="G1027" s="105">
        <f t="shared" si="0"/>
        <v>36</v>
      </c>
      <c r="H1027" s="104">
        <v>36</v>
      </c>
      <c r="I1027" s="104">
        <v>0</v>
      </c>
      <c r="J1027" s="104">
        <v>591</v>
      </c>
      <c r="K1027" s="80">
        <f t="shared" si="1"/>
        <v>34</v>
      </c>
      <c r="L1027" s="104">
        <v>34</v>
      </c>
      <c r="M1027" s="104">
        <v>0</v>
      </c>
      <c r="N1027" s="104">
        <v>673</v>
      </c>
      <c r="O1027" s="104">
        <v>19</v>
      </c>
      <c r="P1027" s="104">
        <v>1529</v>
      </c>
      <c r="Q1027" s="104">
        <v>646</v>
      </c>
      <c r="R1027" s="104">
        <v>3654</v>
      </c>
      <c r="S1027" s="104">
        <v>735</v>
      </c>
      <c r="T1027" s="77"/>
      <c r="U1027" s="77"/>
      <c r="V1027" s="77"/>
      <c r="W1027" s="77"/>
      <c r="X1027" s="77"/>
    </row>
    <row r="1028" spans="1:24" ht="12.75" customHeight="1" x14ac:dyDescent="0.15">
      <c r="A1028" s="77" t="s">
        <v>501</v>
      </c>
      <c r="B1028" s="77" t="s">
        <v>449</v>
      </c>
      <c r="C1028" s="77" t="s">
        <v>67</v>
      </c>
      <c r="D1028" s="103">
        <v>2016</v>
      </c>
      <c r="E1028" s="77" t="s">
        <v>1598</v>
      </c>
      <c r="F1028" s="104">
        <v>195</v>
      </c>
      <c r="G1028" s="105">
        <f t="shared" si="0"/>
        <v>2</v>
      </c>
      <c r="H1028" s="104">
        <v>2</v>
      </c>
      <c r="I1028" s="104">
        <v>0</v>
      </c>
      <c r="J1028" s="104">
        <v>107</v>
      </c>
      <c r="K1028" s="80">
        <f t="shared" si="1"/>
        <v>12</v>
      </c>
      <c r="L1028" s="104">
        <v>12</v>
      </c>
      <c r="M1028" s="104">
        <v>0</v>
      </c>
      <c r="N1028" s="104">
        <v>111</v>
      </c>
      <c r="O1028" s="104">
        <v>8</v>
      </c>
      <c r="P1028" s="104">
        <v>183</v>
      </c>
      <c r="Q1028" s="104">
        <v>236</v>
      </c>
      <c r="R1028" s="104">
        <v>596</v>
      </c>
      <c r="S1028" s="104">
        <v>258</v>
      </c>
      <c r="T1028" s="77"/>
      <c r="U1028" s="77"/>
      <c r="V1028" s="77"/>
      <c r="W1028" s="77"/>
      <c r="X1028" s="77"/>
    </row>
    <row r="1029" spans="1:24" ht="12.75" customHeight="1" x14ac:dyDescent="0.15">
      <c r="A1029" s="77" t="s">
        <v>501</v>
      </c>
      <c r="B1029" s="77" t="s">
        <v>449</v>
      </c>
      <c r="C1029" s="77" t="s">
        <v>67</v>
      </c>
      <c r="D1029" s="103">
        <v>2017</v>
      </c>
      <c r="E1029" s="77" t="s">
        <v>1598</v>
      </c>
      <c r="F1029" s="104">
        <v>195</v>
      </c>
      <c r="G1029" s="105">
        <f t="shared" si="0"/>
        <v>1</v>
      </c>
      <c r="H1029" s="104">
        <v>1</v>
      </c>
      <c r="I1029" s="104">
        <v>0</v>
      </c>
      <c r="J1029" s="104">
        <v>107</v>
      </c>
      <c r="K1029" s="80">
        <f t="shared" si="1"/>
        <v>0</v>
      </c>
      <c r="L1029" s="104">
        <v>0</v>
      </c>
      <c r="M1029" s="104">
        <v>0</v>
      </c>
      <c r="N1029" s="104">
        <v>111</v>
      </c>
      <c r="O1029" s="104">
        <v>1</v>
      </c>
      <c r="P1029" s="104">
        <v>183</v>
      </c>
      <c r="Q1029" s="104">
        <v>44</v>
      </c>
      <c r="R1029" s="104">
        <v>596</v>
      </c>
      <c r="S1029" s="104">
        <v>46</v>
      </c>
      <c r="T1029" s="77"/>
      <c r="U1029" s="77"/>
      <c r="V1029" s="77"/>
      <c r="W1029" s="77"/>
      <c r="X1029" s="77"/>
    </row>
    <row r="1030" spans="1:24" ht="12.75" customHeight="1" x14ac:dyDescent="0.15">
      <c r="A1030" s="77" t="s">
        <v>298</v>
      </c>
      <c r="B1030" s="77" t="s">
        <v>273</v>
      </c>
      <c r="C1030" s="77" t="s">
        <v>144</v>
      </c>
      <c r="D1030" s="103">
        <v>2014</v>
      </c>
      <c r="E1030" s="77" t="s">
        <v>1598</v>
      </c>
      <c r="F1030" s="104">
        <v>134</v>
      </c>
      <c r="G1030" s="105">
        <f t="shared" si="0"/>
        <v>65</v>
      </c>
      <c r="H1030" s="104">
        <v>65</v>
      </c>
      <c r="I1030" s="104">
        <v>0</v>
      </c>
      <c r="J1030" s="104">
        <v>95</v>
      </c>
      <c r="K1030" s="80">
        <f t="shared" si="1"/>
        <v>28</v>
      </c>
      <c r="L1030" s="104">
        <v>28</v>
      </c>
      <c r="M1030" s="104">
        <v>0</v>
      </c>
      <c r="N1030" s="104">
        <v>108</v>
      </c>
      <c r="O1030" s="104">
        <v>2</v>
      </c>
      <c r="P1030" s="104">
        <v>244</v>
      </c>
      <c r="Q1030" s="104">
        <v>84</v>
      </c>
      <c r="R1030" s="104">
        <v>581</v>
      </c>
      <c r="S1030" s="104">
        <v>179</v>
      </c>
      <c r="T1030" s="77"/>
      <c r="U1030" s="77"/>
      <c r="V1030" s="77"/>
      <c r="W1030" s="77"/>
      <c r="X1030" s="77"/>
    </row>
    <row r="1031" spans="1:24" ht="12.75" customHeight="1" x14ac:dyDescent="0.15">
      <c r="A1031" s="77" t="s">
        <v>298</v>
      </c>
      <c r="B1031" s="77" t="s">
        <v>273</v>
      </c>
      <c r="C1031" s="77" t="s">
        <v>144</v>
      </c>
      <c r="D1031" s="103">
        <v>2015</v>
      </c>
      <c r="E1031" s="77" t="s">
        <v>1598</v>
      </c>
      <c r="F1031" s="104">
        <v>134</v>
      </c>
      <c r="G1031" s="105">
        <f t="shared" si="0"/>
        <v>0</v>
      </c>
      <c r="H1031" s="104">
        <v>0</v>
      </c>
      <c r="I1031" s="104">
        <v>0</v>
      </c>
      <c r="J1031" s="104">
        <v>95</v>
      </c>
      <c r="K1031" s="80">
        <f t="shared" si="1"/>
        <v>0</v>
      </c>
      <c r="L1031" s="104">
        <v>0</v>
      </c>
      <c r="M1031" s="104">
        <v>0</v>
      </c>
      <c r="N1031" s="104">
        <v>108</v>
      </c>
      <c r="O1031" s="104">
        <v>1</v>
      </c>
      <c r="P1031" s="104">
        <v>244</v>
      </c>
      <c r="Q1031" s="104">
        <v>129</v>
      </c>
      <c r="R1031" s="104">
        <v>581</v>
      </c>
      <c r="S1031" s="104">
        <v>130</v>
      </c>
      <c r="T1031" s="77"/>
      <c r="U1031" s="77"/>
      <c r="V1031" s="77"/>
      <c r="W1031" s="77"/>
      <c r="X1031" s="77"/>
    </row>
    <row r="1032" spans="1:24" ht="12.75" customHeight="1" x14ac:dyDescent="0.15">
      <c r="A1032" s="77" t="s">
        <v>298</v>
      </c>
      <c r="B1032" s="77" t="s">
        <v>273</v>
      </c>
      <c r="C1032" s="77" t="s">
        <v>144</v>
      </c>
      <c r="D1032" s="103">
        <v>2016</v>
      </c>
      <c r="E1032" s="77" t="s">
        <v>1598</v>
      </c>
      <c r="F1032" s="104">
        <v>134</v>
      </c>
      <c r="G1032" s="105">
        <f t="shared" si="0"/>
        <v>0</v>
      </c>
      <c r="H1032" s="104">
        <v>0</v>
      </c>
      <c r="I1032" s="104">
        <v>0</v>
      </c>
      <c r="J1032" s="104">
        <v>95</v>
      </c>
      <c r="K1032" s="80">
        <f t="shared" si="1"/>
        <v>0</v>
      </c>
      <c r="L1032" s="104">
        <v>0</v>
      </c>
      <c r="M1032" s="104">
        <v>0</v>
      </c>
      <c r="N1032" s="104">
        <v>108</v>
      </c>
      <c r="O1032" s="104">
        <v>0</v>
      </c>
      <c r="P1032" s="104">
        <v>244</v>
      </c>
      <c r="Q1032" s="104">
        <v>107</v>
      </c>
      <c r="R1032" s="104">
        <v>581</v>
      </c>
      <c r="S1032" s="104">
        <v>107</v>
      </c>
      <c r="T1032" s="77"/>
      <c r="U1032" s="77"/>
      <c r="V1032" s="77"/>
      <c r="W1032" s="77"/>
      <c r="X1032" s="77"/>
    </row>
    <row r="1033" spans="1:24" ht="12.75" customHeight="1" x14ac:dyDescent="0.15">
      <c r="A1033" s="77" t="s">
        <v>298</v>
      </c>
      <c r="B1033" s="77" t="s">
        <v>273</v>
      </c>
      <c r="C1033" s="77" t="s">
        <v>144</v>
      </c>
      <c r="D1033" s="103">
        <v>2017</v>
      </c>
      <c r="E1033" s="77" t="s">
        <v>1598</v>
      </c>
      <c r="F1033" s="104">
        <v>134</v>
      </c>
      <c r="G1033" s="105">
        <f t="shared" si="0"/>
        <v>0</v>
      </c>
      <c r="H1033" s="104">
        <v>0</v>
      </c>
      <c r="I1033" s="104">
        <v>0</v>
      </c>
      <c r="J1033" s="104">
        <v>95</v>
      </c>
      <c r="K1033" s="80">
        <f t="shared" si="1"/>
        <v>0</v>
      </c>
      <c r="L1033" s="104">
        <v>0</v>
      </c>
      <c r="M1033" s="104">
        <v>0</v>
      </c>
      <c r="N1033" s="104">
        <v>108</v>
      </c>
      <c r="O1033" s="104">
        <v>4</v>
      </c>
      <c r="P1033" s="104">
        <v>244</v>
      </c>
      <c r="Q1033" s="104">
        <v>96</v>
      </c>
      <c r="R1033" s="104">
        <v>581</v>
      </c>
      <c r="S1033" s="104">
        <v>100</v>
      </c>
      <c r="T1033" s="77"/>
      <c r="U1033" s="77"/>
      <c r="V1033" s="77"/>
      <c r="W1033" s="77"/>
      <c r="X1033" s="77"/>
    </row>
    <row r="1034" spans="1:24" ht="12.75" customHeight="1" x14ac:dyDescent="0.15">
      <c r="A1034" s="77" t="s">
        <v>416</v>
      </c>
      <c r="B1034" s="77" t="s">
        <v>416</v>
      </c>
      <c r="C1034" s="77" t="s">
        <v>417</v>
      </c>
      <c r="D1034" s="103">
        <v>2013</v>
      </c>
      <c r="E1034" s="77" t="s">
        <v>1598</v>
      </c>
      <c r="F1034" s="104">
        <v>21977</v>
      </c>
      <c r="G1034" s="105">
        <f t="shared" si="0"/>
        <v>609</v>
      </c>
      <c r="H1034" s="104">
        <v>609</v>
      </c>
      <c r="I1034" s="104">
        <v>0</v>
      </c>
      <c r="J1034" s="104">
        <v>16703</v>
      </c>
      <c r="K1034" s="80">
        <f t="shared" si="1"/>
        <v>915</v>
      </c>
      <c r="L1034" s="104">
        <v>915</v>
      </c>
      <c r="M1034" s="104">
        <v>0</v>
      </c>
      <c r="N1034" s="104">
        <v>15462</v>
      </c>
      <c r="O1034" s="104">
        <v>0</v>
      </c>
      <c r="P1034" s="104">
        <v>33954</v>
      </c>
      <c r="Q1034" s="104">
        <v>7665</v>
      </c>
      <c r="R1034" s="104">
        <v>88096</v>
      </c>
      <c r="S1034" s="104">
        <v>9189</v>
      </c>
      <c r="T1034" s="77"/>
      <c r="U1034" s="77"/>
      <c r="V1034" s="77"/>
      <c r="W1034" s="77"/>
      <c r="X1034" s="77"/>
    </row>
    <row r="1035" spans="1:24" ht="12.75" customHeight="1" x14ac:dyDescent="0.15">
      <c r="A1035" s="77" t="s">
        <v>416</v>
      </c>
      <c r="B1035" s="77" t="s">
        <v>416</v>
      </c>
      <c r="C1035" s="77" t="s">
        <v>417</v>
      </c>
      <c r="D1035" s="103">
        <v>2014</v>
      </c>
      <c r="E1035" s="77" t="s">
        <v>1598</v>
      </c>
      <c r="F1035" s="104">
        <v>21977</v>
      </c>
      <c r="G1035" s="105">
        <f t="shared" si="0"/>
        <v>229</v>
      </c>
      <c r="H1035" s="104">
        <v>229</v>
      </c>
      <c r="I1035" s="104">
        <v>0</v>
      </c>
      <c r="J1035" s="104">
        <v>16703</v>
      </c>
      <c r="K1035" s="80">
        <f t="shared" si="1"/>
        <v>184</v>
      </c>
      <c r="L1035" s="104">
        <v>184</v>
      </c>
      <c r="M1035" s="104">
        <v>0</v>
      </c>
      <c r="N1035" s="104">
        <v>15462</v>
      </c>
      <c r="O1035" s="104">
        <v>4</v>
      </c>
      <c r="P1035" s="104">
        <v>33954</v>
      </c>
      <c r="Q1035" s="104">
        <v>1991</v>
      </c>
      <c r="R1035" s="104">
        <v>88096</v>
      </c>
      <c r="S1035" s="104">
        <v>2408</v>
      </c>
      <c r="T1035" s="77"/>
      <c r="U1035" s="77"/>
      <c r="V1035" s="77"/>
      <c r="W1035" s="77"/>
      <c r="X1035" s="77"/>
    </row>
    <row r="1036" spans="1:24" ht="12.75" customHeight="1" x14ac:dyDescent="0.15">
      <c r="A1036" s="77" t="s">
        <v>416</v>
      </c>
      <c r="B1036" s="77" t="s">
        <v>416</v>
      </c>
      <c r="C1036" s="77" t="s">
        <v>417</v>
      </c>
      <c r="D1036" s="103">
        <v>2015</v>
      </c>
      <c r="E1036" s="77" t="s">
        <v>1598</v>
      </c>
      <c r="F1036" s="104">
        <v>21977</v>
      </c>
      <c r="G1036" s="105">
        <f t="shared" si="0"/>
        <v>265</v>
      </c>
      <c r="H1036" s="104">
        <v>265</v>
      </c>
      <c r="I1036" s="104">
        <v>0</v>
      </c>
      <c r="J1036" s="104">
        <v>16703</v>
      </c>
      <c r="K1036" s="80">
        <f t="shared" si="1"/>
        <v>446</v>
      </c>
      <c r="L1036" s="104">
        <v>446</v>
      </c>
      <c r="M1036" s="104">
        <v>0</v>
      </c>
      <c r="N1036" s="104">
        <v>15462</v>
      </c>
      <c r="O1036" s="104">
        <v>0</v>
      </c>
      <c r="P1036" s="104">
        <v>33954</v>
      </c>
      <c r="Q1036" s="104">
        <v>4221</v>
      </c>
      <c r="R1036" s="104">
        <v>88096</v>
      </c>
      <c r="S1036" s="104">
        <v>4932</v>
      </c>
      <c r="T1036" s="77"/>
      <c r="U1036" s="77"/>
      <c r="V1036" s="77"/>
      <c r="W1036" s="77"/>
      <c r="X1036" s="77"/>
    </row>
    <row r="1037" spans="1:24" ht="12.75" customHeight="1" x14ac:dyDescent="0.15">
      <c r="A1037" s="77" t="s">
        <v>416</v>
      </c>
      <c r="B1037" s="77" t="s">
        <v>416</v>
      </c>
      <c r="C1037" s="77" t="s">
        <v>417</v>
      </c>
      <c r="D1037" s="103">
        <v>2016</v>
      </c>
      <c r="E1037" s="77" t="s">
        <v>1598</v>
      </c>
      <c r="F1037" s="104">
        <v>21977</v>
      </c>
      <c r="G1037" s="105">
        <f t="shared" si="0"/>
        <v>103</v>
      </c>
      <c r="H1037" s="104">
        <v>103</v>
      </c>
      <c r="I1037" s="104">
        <v>0</v>
      </c>
      <c r="J1037" s="104">
        <v>16703</v>
      </c>
      <c r="K1037" s="80">
        <f t="shared" si="1"/>
        <v>253</v>
      </c>
      <c r="L1037" s="104">
        <v>253</v>
      </c>
      <c r="M1037" s="104">
        <v>0</v>
      </c>
      <c r="N1037" s="104">
        <v>15462</v>
      </c>
      <c r="O1037" s="104">
        <v>0</v>
      </c>
      <c r="P1037" s="104">
        <v>33954</v>
      </c>
      <c r="Q1037" s="104">
        <v>7028</v>
      </c>
      <c r="R1037" s="104">
        <v>88096</v>
      </c>
      <c r="S1037" s="104">
        <v>7384</v>
      </c>
      <c r="T1037" s="77"/>
      <c r="U1037" s="77"/>
      <c r="V1037" s="77"/>
      <c r="W1037" s="77"/>
      <c r="X1037" s="77"/>
    </row>
    <row r="1038" spans="1:24" ht="12.75" customHeight="1" x14ac:dyDescent="0.15">
      <c r="A1038" s="77" t="s">
        <v>416</v>
      </c>
      <c r="B1038" s="77" t="s">
        <v>416</v>
      </c>
      <c r="C1038" s="77" t="s">
        <v>417</v>
      </c>
      <c r="D1038" s="103">
        <v>2017</v>
      </c>
      <c r="E1038" s="77" t="s">
        <v>1598</v>
      </c>
      <c r="F1038" s="104">
        <v>21977</v>
      </c>
      <c r="G1038" s="105">
        <f t="shared" si="0"/>
        <v>324</v>
      </c>
      <c r="H1038" s="104">
        <v>324</v>
      </c>
      <c r="I1038" s="104">
        <v>0</v>
      </c>
      <c r="J1038" s="104">
        <v>16703</v>
      </c>
      <c r="K1038" s="80">
        <f t="shared" si="1"/>
        <v>301</v>
      </c>
      <c r="L1038" s="104">
        <v>295</v>
      </c>
      <c r="M1038" s="104">
        <v>6</v>
      </c>
      <c r="N1038" s="104">
        <v>15462</v>
      </c>
      <c r="O1038" s="104">
        <v>0</v>
      </c>
      <c r="P1038" s="104">
        <v>33954</v>
      </c>
      <c r="Q1038" s="104">
        <v>4395</v>
      </c>
      <c r="R1038" s="104">
        <v>88096</v>
      </c>
      <c r="S1038" s="104">
        <v>5020</v>
      </c>
      <c r="T1038" s="77"/>
      <c r="U1038" s="77"/>
      <c r="V1038" s="77"/>
      <c r="W1038" s="77"/>
      <c r="X1038" s="77"/>
    </row>
    <row r="1039" spans="1:24" ht="12.75" customHeight="1" x14ac:dyDescent="0.15">
      <c r="A1039" s="77" t="s">
        <v>448</v>
      </c>
      <c r="B1039" s="77" t="s">
        <v>416</v>
      </c>
      <c r="C1039" s="77" t="s">
        <v>417</v>
      </c>
      <c r="D1039" s="103">
        <v>2013</v>
      </c>
      <c r="E1039" s="77" t="s">
        <v>1598</v>
      </c>
      <c r="F1039" s="104">
        <v>2085</v>
      </c>
      <c r="G1039" s="105">
        <f t="shared" si="0"/>
        <v>23</v>
      </c>
      <c r="H1039" s="104">
        <v>23</v>
      </c>
      <c r="I1039" s="104">
        <v>0</v>
      </c>
      <c r="J1039" s="104">
        <v>1585</v>
      </c>
      <c r="K1039" s="80">
        <f t="shared" si="1"/>
        <v>145</v>
      </c>
      <c r="L1039" s="104">
        <v>145</v>
      </c>
      <c r="M1039" s="104">
        <v>0</v>
      </c>
      <c r="N1039" s="104">
        <v>5864</v>
      </c>
      <c r="O1039" s="104">
        <v>200</v>
      </c>
      <c r="P1039" s="104">
        <v>12878</v>
      </c>
      <c r="Q1039" s="104">
        <v>1225</v>
      </c>
      <c r="R1039" s="104">
        <v>22412</v>
      </c>
      <c r="S1039" s="104">
        <v>1593</v>
      </c>
      <c r="T1039" s="77"/>
      <c r="U1039" s="77"/>
      <c r="V1039" s="77"/>
      <c r="W1039" s="77"/>
      <c r="X1039" s="77"/>
    </row>
    <row r="1040" spans="1:24" ht="12.75" customHeight="1" x14ac:dyDescent="0.15">
      <c r="A1040" s="77" t="s">
        <v>448</v>
      </c>
      <c r="B1040" s="77" t="s">
        <v>416</v>
      </c>
      <c r="C1040" s="77" t="s">
        <v>417</v>
      </c>
      <c r="D1040" s="103">
        <v>2014</v>
      </c>
      <c r="E1040" s="77" t="s">
        <v>1598</v>
      </c>
      <c r="F1040" s="104">
        <v>2085</v>
      </c>
      <c r="G1040" s="105">
        <f t="shared" si="0"/>
        <v>0</v>
      </c>
      <c r="H1040" s="104">
        <v>0</v>
      </c>
      <c r="I1040" s="104">
        <v>0</v>
      </c>
      <c r="J1040" s="104">
        <v>1585</v>
      </c>
      <c r="K1040" s="80">
        <f t="shared" si="1"/>
        <v>27</v>
      </c>
      <c r="L1040" s="104">
        <v>27</v>
      </c>
      <c r="M1040" s="104">
        <v>0</v>
      </c>
      <c r="N1040" s="104">
        <v>5864</v>
      </c>
      <c r="O1040" s="104">
        <v>114</v>
      </c>
      <c r="P1040" s="104">
        <v>12878</v>
      </c>
      <c r="Q1040" s="104">
        <v>576</v>
      </c>
      <c r="R1040" s="104">
        <v>22412</v>
      </c>
      <c r="S1040" s="104">
        <v>717</v>
      </c>
      <c r="T1040" s="77"/>
      <c r="U1040" s="77"/>
      <c r="V1040" s="77"/>
      <c r="W1040" s="77"/>
      <c r="X1040" s="77"/>
    </row>
    <row r="1041" spans="1:24" ht="12.75" customHeight="1" x14ac:dyDescent="0.15">
      <c r="A1041" s="77" t="s">
        <v>448</v>
      </c>
      <c r="B1041" s="77" t="s">
        <v>416</v>
      </c>
      <c r="C1041" s="77" t="s">
        <v>417</v>
      </c>
      <c r="D1041" s="103">
        <v>2015</v>
      </c>
      <c r="E1041" s="77" t="s">
        <v>1598</v>
      </c>
      <c r="F1041" s="104">
        <v>2085</v>
      </c>
      <c r="G1041" s="105">
        <f t="shared" si="0"/>
        <v>2</v>
      </c>
      <c r="H1041" s="104">
        <v>2</v>
      </c>
      <c r="I1041" s="104">
        <v>0</v>
      </c>
      <c r="J1041" s="104">
        <v>1585</v>
      </c>
      <c r="K1041" s="80">
        <f t="shared" si="1"/>
        <v>24</v>
      </c>
      <c r="L1041" s="104">
        <v>24</v>
      </c>
      <c r="M1041" s="104">
        <v>0</v>
      </c>
      <c r="N1041" s="104">
        <v>5864</v>
      </c>
      <c r="O1041" s="104">
        <v>228</v>
      </c>
      <c r="P1041" s="104">
        <v>12878</v>
      </c>
      <c r="Q1041" s="104">
        <v>613</v>
      </c>
      <c r="R1041" s="104">
        <v>22412</v>
      </c>
      <c r="S1041" s="104">
        <v>867</v>
      </c>
      <c r="T1041" s="77"/>
      <c r="U1041" s="77"/>
      <c r="V1041" s="77"/>
      <c r="W1041" s="77"/>
      <c r="X1041" s="77"/>
    </row>
    <row r="1042" spans="1:24" ht="12.75" customHeight="1" x14ac:dyDescent="0.15">
      <c r="A1042" s="77" t="s">
        <v>448</v>
      </c>
      <c r="B1042" s="77" t="s">
        <v>416</v>
      </c>
      <c r="C1042" s="77" t="s">
        <v>417</v>
      </c>
      <c r="D1042" s="103">
        <v>2016</v>
      </c>
      <c r="E1042" s="77" t="s">
        <v>1598</v>
      </c>
      <c r="F1042" s="104">
        <v>2085</v>
      </c>
      <c r="G1042" s="105">
        <f t="shared" si="0"/>
        <v>0</v>
      </c>
      <c r="H1042" s="104">
        <v>0</v>
      </c>
      <c r="I1042" s="104">
        <v>0</v>
      </c>
      <c r="J1042" s="104">
        <v>1585</v>
      </c>
      <c r="K1042" s="80">
        <f t="shared" si="1"/>
        <v>24</v>
      </c>
      <c r="L1042" s="104">
        <v>24</v>
      </c>
      <c r="M1042" s="104">
        <v>0</v>
      </c>
      <c r="N1042" s="104">
        <v>5864</v>
      </c>
      <c r="O1042" s="104">
        <v>177</v>
      </c>
      <c r="P1042" s="104">
        <v>12878</v>
      </c>
      <c r="Q1042" s="104">
        <v>381</v>
      </c>
      <c r="R1042" s="104">
        <v>22412</v>
      </c>
      <c r="S1042" s="104">
        <v>582</v>
      </c>
      <c r="T1042" s="77"/>
      <c r="U1042" s="77"/>
      <c r="V1042" s="77"/>
      <c r="W1042" s="77"/>
      <c r="X1042" s="77"/>
    </row>
    <row r="1043" spans="1:24" ht="12.75" customHeight="1" x14ac:dyDescent="0.15">
      <c r="A1043" s="77" t="s">
        <v>448</v>
      </c>
      <c r="B1043" s="77" t="s">
        <v>416</v>
      </c>
      <c r="C1043" s="77" t="s">
        <v>417</v>
      </c>
      <c r="D1043" s="103">
        <v>2017</v>
      </c>
      <c r="E1043" s="77" t="s">
        <v>1598</v>
      </c>
      <c r="F1043" s="104">
        <v>2085</v>
      </c>
      <c r="G1043" s="105">
        <f t="shared" si="0"/>
        <v>0</v>
      </c>
      <c r="H1043" s="104">
        <v>0</v>
      </c>
      <c r="I1043" s="104">
        <v>0</v>
      </c>
      <c r="J1043" s="104">
        <v>1585</v>
      </c>
      <c r="K1043" s="80">
        <f t="shared" si="1"/>
        <v>52</v>
      </c>
      <c r="L1043" s="104">
        <v>0</v>
      </c>
      <c r="M1043" s="104">
        <v>52</v>
      </c>
      <c r="N1043" s="104">
        <v>5864</v>
      </c>
      <c r="O1043" s="104">
        <v>71</v>
      </c>
      <c r="P1043" s="104">
        <v>12878</v>
      </c>
      <c r="Q1043" s="104">
        <v>532</v>
      </c>
      <c r="R1043" s="104">
        <v>22412</v>
      </c>
      <c r="S1043" s="104">
        <v>655</v>
      </c>
      <c r="T1043" s="77"/>
      <c r="U1043" s="77"/>
      <c r="V1043" s="77"/>
      <c r="W1043" s="77"/>
      <c r="X1043" s="77"/>
    </row>
    <row r="1044" spans="1:24" ht="12.75" customHeight="1" x14ac:dyDescent="0.15">
      <c r="A1044" s="77" t="s">
        <v>212</v>
      </c>
      <c r="B1044" s="77" t="s">
        <v>168</v>
      </c>
      <c r="C1044" s="77" t="s">
        <v>144</v>
      </c>
      <c r="D1044" s="103">
        <v>2014</v>
      </c>
      <c r="E1044" s="77" t="s">
        <v>1598</v>
      </c>
      <c r="F1044" s="104">
        <v>121</v>
      </c>
      <c r="G1044" s="105">
        <f t="shared" si="0"/>
        <v>0</v>
      </c>
      <c r="H1044" s="104">
        <v>0</v>
      </c>
      <c r="I1044" s="104">
        <v>0</v>
      </c>
      <c r="J1044" s="104">
        <v>72</v>
      </c>
      <c r="K1044" s="80">
        <f t="shared" si="1"/>
        <v>0</v>
      </c>
      <c r="L1044" s="104">
        <v>0</v>
      </c>
      <c r="M1044" s="104">
        <v>0</v>
      </c>
      <c r="N1044" s="104">
        <v>77</v>
      </c>
      <c r="O1044" s="104">
        <v>0</v>
      </c>
      <c r="P1044" s="104">
        <v>193</v>
      </c>
      <c r="Q1044" s="104">
        <v>3</v>
      </c>
      <c r="R1044" s="104">
        <v>463</v>
      </c>
      <c r="S1044" s="104">
        <v>3</v>
      </c>
      <c r="T1044" s="77"/>
      <c r="U1044" s="77"/>
      <c r="V1044" s="77"/>
      <c r="W1044" s="77"/>
      <c r="X1044" s="77"/>
    </row>
    <row r="1045" spans="1:24" ht="12.75" customHeight="1" x14ac:dyDescent="0.15">
      <c r="A1045" s="77" t="s">
        <v>212</v>
      </c>
      <c r="B1045" s="77" t="s">
        <v>168</v>
      </c>
      <c r="C1045" s="77" t="s">
        <v>144</v>
      </c>
      <c r="D1045" s="103">
        <v>2015</v>
      </c>
      <c r="E1045" s="77" t="s">
        <v>1598</v>
      </c>
      <c r="F1045" s="104">
        <v>121</v>
      </c>
      <c r="G1045" s="105">
        <f t="shared" si="0"/>
        <v>0</v>
      </c>
      <c r="H1045" s="104">
        <v>0</v>
      </c>
      <c r="I1045" s="104">
        <v>0</v>
      </c>
      <c r="J1045" s="104">
        <v>72</v>
      </c>
      <c r="K1045" s="80">
        <f t="shared" si="1"/>
        <v>0</v>
      </c>
      <c r="L1045" s="104">
        <v>0</v>
      </c>
      <c r="M1045" s="104">
        <v>0</v>
      </c>
      <c r="N1045" s="104">
        <v>77</v>
      </c>
      <c r="O1045" s="104">
        <v>0</v>
      </c>
      <c r="P1045" s="104">
        <v>193</v>
      </c>
      <c r="Q1045" s="104">
        <v>7</v>
      </c>
      <c r="R1045" s="104">
        <v>463</v>
      </c>
      <c r="S1045" s="104">
        <v>7</v>
      </c>
      <c r="T1045" s="77"/>
      <c r="U1045" s="77"/>
      <c r="V1045" s="77"/>
      <c r="W1045" s="77"/>
      <c r="X1045" s="77"/>
    </row>
    <row r="1046" spans="1:24" ht="12.75" customHeight="1" x14ac:dyDescent="0.15">
      <c r="A1046" s="77" t="s">
        <v>212</v>
      </c>
      <c r="B1046" s="77" t="s">
        <v>168</v>
      </c>
      <c r="C1046" s="77" t="s">
        <v>144</v>
      </c>
      <c r="D1046" s="103">
        <v>2016</v>
      </c>
      <c r="E1046" s="77" t="s">
        <v>1598</v>
      </c>
      <c r="F1046" s="104">
        <v>121</v>
      </c>
      <c r="G1046" s="105">
        <f t="shared" si="0"/>
        <v>0</v>
      </c>
      <c r="H1046" s="104">
        <v>0</v>
      </c>
      <c r="I1046" s="104">
        <v>0</v>
      </c>
      <c r="J1046" s="104">
        <v>72</v>
      </c>
      <c r="K1046" s="80">
        <f t="shared" si="1"/>
        <v>0</v>
      </c>
      <c r="L1046" s="104">
        <v>0</v>
      </c>
      <c r="M1046" s="104">
        <v>0</v>
      </c>
      <c r="N1046" s="104">
        <v>77</v>
      </c>
      <c r="O1046" s="104">
        <v>0</v>
      </c>
      <c r="P1046" s="104">
        <v>193</v>
      </c>
      <c r="Q1046" s="104">
        <v>18</v>
      </c>
      <c r="R1046" s="104">
        <v>463</v>
      </c>
      <c r="S1046" s="104">
        <v>18</v>
      </c>
      <c r="T1046" s="77"/>
      <c r="U1046" s="77"/>
      <c r="V1046" s="77"/>
      <c r="W1046" s="77"/>
      <c r="X1046" s="77"/>
    </row>
    <row r="1047" spans="1:24" ht="12.75" customHeight="1" x14ac:dyDescent="0.15">
      <c r="A1047" s="77" t="s">
        <v>212</v>
      </c>
      <c r="B1047" s="77" t="s">
        <v>168</v>
      </c>
      <c r="C1047" s="77" t="s">
        <v>144</v>
      </c>
      <c r="D1047" s="103">
        <v>2017</v>
      </c>
      <c r="E1047" s="77" t="s">
        <v>1598</v>
      </c>
      <c r="F1047" s="104">
        <v>121</v>
      </c>
      <c r="G1047" s="105">
        <f t="shared" si="0"/>
        <v>0</v>
      </c>
      <c r="H1047" s="104">
        <v>0</v>
      </c>
      <c r="I1047" s="104">
        <v>0</v>
      </c>
      <c r="J1047" s="104">
        <v>72</v>
      </c>
      <c r="K1047" s="80">
        <f t="shared" si="1"/>
        <v>0</v>
      </c>
      <c r="L1047" s="104">
        <v>0</v>
      </c>
      <c r="M1047" s="104">
        <v>0</v>
      </c>
      <c r="N1047" s="104">
        <v>77</v>
      </c>
      <c r="O1047" s="104">
        <v>0</v>
      </c>
      <c r="P1047" s="104">
        <v>193</v>
      </c>
      <c r="Q1047" s="104">
        <v>7</v>
      </c>
      <c r="R1047" s="104">
        <v>463</v>
      </c>
      <c r="S1047" s="104">
        <v>7</v>
      </c>
      <c r="T1047" s="77"/>
      <c r="U1047" s="77"/>
      <c r="V1047" s="77"/>
      <c r="W1047" s="77"/>
      <c r="X1047" s="77"/>
    </row>
    <row r="1048" spans="1:24" ht="12.75" customHeight="1" x14ac:dyDescent="0.15">
      <c r="A1048" s="77" t="s">
        <v>213</v>
      </c>
      <c r="B1048" s="77" t="s">
        <v>168</v>
      </c>
      <c r="C1048" s="77" t="s">
        <v>144</v>
      </c>
      <c r="D1048" s="103">
        <v>2014</v>
      </c>
      <c r="E1048" s="77" t="s">
        <v>1598</v>
      </c>
      <c r="F1048" s="104">
        <v>55</v>
      </c>
      <c r="G1048" s="105">
        <f t="shared" si="0"/>
        <v>28</v>
      </c>
      <c r="H1048" s="104">
        <v>28</v>
      </c>
      <c r="I1048" s="104">
        <v>0</v>
      </c>
      <c r="J1048" s="104">
        <v>32</v>
      </c>
      <c r="K1048" s="80">
        <f t="shared" si="1"/>
        <v>4</v>
      </c>
      <c r="L1048" s="104">
        <v>4</v>
      </c>
      <c r="M1048" s="104">
        <v>0</v>
      </c>
      <c r="N1048" s="104">
        <v>35</v>
      </c>
      <c r="O1048" s="104">
        <v>0</v>
      </c>
      <c r="P1048" s="104">
        <v>95</v>
      </c>
      <c r="Q1048" s="104">
        <v>27</v>
      </c>
      <c r="R1048" s="104">
        <v>217</v>
      </c>
      <c r="S1048" s="104">
        <v>59</v>
      </c>
      <c r="T1048" s="77"/>
      <c r="U1048" s="77"/>
      <c r="V1048" s="77"/>
      <c r="W1048" s="77"/>
      <c r="X1048" s="77"/>
    </row>
    <row r="1049" spans="1:24" ht="12.75" customHeight="1" x14ac:dyDescent="0.15">
      <c r="A1049" s="77" t="s">
        <v>213</v>
      </c>
      <c r="B1049" s="77" t="s">
        <v>168</v>
      </c>
      <c r="C1049" s="77" t="s">
        <v>144</v>
      </c>
      <c r="D1049" s="103">
        <v>2015</v>
      </c>
      <c r="E1049" s="77" t="s">
        <v>1598</v>
      </c>
      <c r="F1049" s="104">
        <v>55</v>
      </c>
      <c r="G1049" s="105">
        <f t="shared" si="0"/>
        <v>0</v>
      </c>
      <c r="H1049" s="104">
        <v>0</v>
      </c>
      <c r="I1049" s="104">
        <v>0</v>
      </c>
      <c r="J1049" s="104">
        <v>32</v>
      </c>
      <c r="K1049" s="80">
        <f t="shared" si="1"/>
        <v>5</v>
      </c>
      <c r="L1049" s="104">
        <v>0</v>
      </c>
      <c r="M1049" s="104">
        <v>5</v>
      </c>
      <c r="N1049" s="104">
        <v>35</v>
      </c>
      <c r="O1049" s="104">
        <v>0</v>
      </c>
      <c r="P1049" s="104">
        <v>95</v>
      </c>
      <c r="Q1049" s="104">
        <v>0</v>
      </c>
      <c r="R1049" s="104">
        <v>217</v>
      </c>
      <c r="S1049" s="104">
        <v>5</v>
      </c>
      <c r="T1049" s="77"/>
      <c r="U1049" s="77"/>
      <c r="V1049" s="77"/>
      <c r="W1049" s="77"/>
      <c r="X1049" s="77"/>
    </row>
    <row r="1050" spans="1:24" ht="12.75" customHeight="1" x14ac:dyDescent="0.15">
      <c r="A1050" s="77" t="s">
        <v>213</v>
      </c>
      <c r="B1050" s="77" t="s">
        <v>168</v>
      </c>
      <c r="C1050" s="77" t="s">
        <v>144</v>
      </c>
      <c r="D1050" s="103">
        <v>2016</v>
      </c>
      <c r="E1050" s="77" t="s">
        <v>1598</v>
      </c>
      <c r="F1050" s="104">
        <v>55</v>
      </c>
      <c r="G1050" s="105">
        <f t="shared" si="0"/>
        <v>0</v>
      </c>
      <c r="H1050" s="104">
        <v>0</v>
      </c>
      <c r="I1050" s="104">
        <v>0</v>
      </c>
      <c r="J1050" s="104">
        <v>32</v>
      </c>
      <c r="K1050" s="80">
        <f t="shared" si="1"/>
        <v>5</v>
      </c>
      <c r="L1050" s="104">
        <v>0</v>
      </c>
      <c r="M1050" s="104">
        <v>5</v>
      </c>
      <c r="N1050" s="104">
        <v>35</v>
      </c>
      <c r="O1050" s="104">
        <v>0</v>
      </c>
      <c r="P1050" s="104">
        <v>95</v>
      </c>
      <c r="Q1050" s="104">
        <v>9</v>
      </c>
      <c r="R1050" s="104">
        <v>217</v>
      </c>
      <c r="S1050" s="104">
        <v>14</v>
      </c>
      <c r="T1050" s="77"/>
      <c r="U1050" s="77"/>
      <c r="V1050" s="77"/>
      <c r="W1050" s="77"/>
      <c r="X1050" s="77"/>
    </row>
    <row r="1051" spans="1:24" ht="12.75" customHeight="1" x14ac:dyDescent="0.15">
      <c r="A1051" s="77" t="s">
        <v>463</v>
      </c>
      <c r="B1051" s="77" t="s">
        <v>463</v>
      </c>
      <c r="C1051" s="77" t="s">
        <v>67</v>
      </c>
      <c r="D1051" s="103">
        <v>2014</v>
      </c>
      <c r="E1051" s="77" t="s">
        <v>1598</v>
      </c>
      <c r="F1051" s="104">
        <v>6234</v>
      </c>
      <c r="G1051" s="105">
        <f t="shared" si="0"/>
        <v>149</v>
      </c>
      <c r="H1051" s="104">
        <v>149</v>
      </c>
      <c r="I1051" s="104">
        <v>0</v>
      </c>
      <c r="J1051" s="104">
        <v>4639</v>
      </c>
      <c r="K1051" s="80">
        <f t="shared" si="1"/>
        <v>450</v>
      </c>
      <c r="L1051" s="104">
        <v>450</v>
      </c>
      <c r="M1051" s="104">
        <v>0</v>
      </c>
      <c r="N1051" s="104">
        <v>5460</v>
      </c>
      <c r="O1051" s="104">
        <v>159</v>
      </c>
      <c r="P1051" s="104">
        <v>12536</v>
      </c>
      <c r="Q1051" s="104">
        <v>2896</v>
      </c>
      <c r="R1051" s="104">
        <v>28869</v>
      </c>
      <c r="S1051" s="104">
        <v>3654</v>
      </c>
      <c r="T1051" s="77"/>
      <c r="U1051" s="77"/>
      <c r="V1051" s="77"/>
      <c r="W1051" s="77"/>
      <c r="X1051" s="77"/>
    </row>
    <row r="1052" spans="1:24" ht="12.75" customHeight="1" x14ac:dyDescent="0.15">
      <c r="A1052" s="77" t="s">
        <v>463</v>
      </c>
      <c r="B1052" s="77" t="s">
        <v>463</v>
      </c>
      <c r="C1052" s="77" t="s">
        <v>67</v>
      </c>
      <c r="D1052" s="103">
        <v>2015</v>
      </c>
      <c r="E1052" s="77" t="s">
        <v>1598</v>
      </c>
      <c r="F1052" s="104">
        <v>6234</v>
      </c>
      <c r="G1052" s="105">
        <f t="shared" si="0"/>
        <v>213</v>
      </c>
      <c r="H1052" s="104">
        <v>213</v>
      </c>
      <c r="I1052" s="104">
        <v>0</v>
      </c>
      <c r="J1052" s="104">
        <v>4639</v>
      </c>
      <c r="K1052" s="80">
        <f t="shared" si="1"/>
        <v>66</v>
      </c>
      <c r="L1052" s="104">
        <v>66</v>
      </c>
      <c r="M1052" s="104">
        <v>0</v>
      </c>
      <c r="N1052" s="104">
        <v>5460</v>
      </c>
      <c r="O1052" s="104">
        <v>53</v>
      </c>
      <c r="P1052" s="104">
        <v>12536</v>
      </c>
      <c r="Q1052" s="104">
        <v>2425</v>
      </c>
      <c r="R1052" s="104">
        <v>28869</v>
      </c>
      <c r="S1052" s="104">
        <v>2757</v>
      </c>
      <c r="T1052" s="77"/>
      <c r="U1052" s="77"/>
      <c r="V1052" s="77"/>
      <c r="W1052" s="77"/>
      <c r="X1052" s="77"/>
    </row>
    <row r="1053" spans="1:24" ht="12.75" customHeight="1" x14ac:dyDescent="0.15">
      <c r="A1053" s="77" t="s">
        <v>463</v>
      </c>
      <c r="B1053" s="77" t="s">
        <v>463</v>
      </c>
      <c r="C1053" s="77" t="s">
        <v>67</v>
      </c>
      <c r="D1053" s="103">
        <v>2016</v>
      </c>
      <c r="E1053" s="77" t="s">
        <v>1598</v>
      </c>
      <c r="F1053" s="104">
        <v>6234</v>
      </c>
      <c r="G1053" s="105">
        <f t="shared" si="0"/>
        <v>206</v>
      </c>
      <c r="H1053" s="104">
        <v>206</v>
      </c>
      <c r="I1053" s="104">
        <v>0</v>
      </c>
      <c r="J1053" s="104">
        <v>4639</v>
      </c>
      <c r="K1053" s="80">
        <f t="shared" si="1"/>
        <v>412</v>
      </c>
      <c r="L1053" s="104">
        <v>412</v>
      </c>
      <c r="M1053" s="104">
        <v>0</v>
      </c>
      <c r="N1053" s="104">
        <v>5460</v>
      </c>
      <c r="O1053" s="104">
        <v>114</v>
      </c>
      <c r="P1053" s="104">
        <v>12536</v>
      </c>
      <c r="Q1053" s="104">
        <v>1507</v>
      </c>
      <c r="R1053" s="104">
        <v>28869</v>
      </c>
      <c r="S1053" s="104">
        <v>2239</v>
      </c>
      <c r="T1053" s="77"/>
      <c r="U1053" s="77"/>
      <c r="V1053" s="77"/>
      <c r="W1053" s="77"/>
      <c r="X1053" s="77"/>
    </row>
    <row r="1054" spans="1:24" ht="12.75" customHeight="1" x14ac:dyDescent="0.15">
      <c r="A1054" s="77" t="s">
        <v>463</v>
      </c>
      <c r="B1054" s="77" t="s">
        <v>463</v>
      </c>
      <c r="C1054" s="77" t="s">
        <v>67</v>
      </c>
      <c r="D1054" s="103">
        <v>2017</v>
      </c>
      <c r="E1054" s="77" t="s">
        <v>1598</v>
      </c>
      <c r="F1054" s="104">
        <v>6234</v>
      </c>
      <c r="G1054" s="105">
        <f t="shared" si="0"/>
        <v>711</v>
      </c>
      <c r="H1054" s="104">
        <v>711</v>
      </c>
      <c r="I1054" s="104">
        <v>0</v>
      </c>
      <c r="J1054" s="104">
        <v>4639</v>
      </c>
      <c r="K1054" s="80">
        <f t="shared" si="1"/>
        <v>533</v>
      </c>
      <c r="L1054" s="104">
        <v>533</v>
      </c>
      <c r="M1054" s="104">
        <v>0</v>
      </c>
      <c r="N1054" s="104">
        <v>5460</v>
      </c>
      <c r="O1054" s="104">
        <v>222</v>
      </c>
      <c r="P1054" s="104">
        <v>12536</v>
      </c>
      <c r="Q1054" s="104">
        <v>2975</v>
      </c>
      <c r="R1054" s="104">
        <v>28869</v>
      </c>
      <c r="S1054" s="104">
        <v>4441</v>
      </c>
      <c r="T1054" s="77"/>
      <c r="U1054" s="77"/>
      <c r="V1054" s="77"/>
      <c r="W1054" s="77"/>
      <c r="X1054" s="77"/>
    </row>
    <row r="1055" spans="1:24" ht="12.75" customHeight="1" x14ac:dyDescent="0.15">
      <c r="A1055" s="77" t="s">
        <v>214</v>
      </c>
      <c r="B1055" s="77" t="s">
        <v>168</v>
      </c>
      <c r="C1055" s="77" t="s">
        <v>144</v>
      </c>
      <c r="D1055" s="103">
        <v>2014</v>
      </c>
      <c r="E1055" s="77" t="s">
        <v>1598</v>
      </c>
      <c r="F1055" s="104">
        <v>236</v>
      </c>
      <c r="G1055" s="105">
        <f t="shared" si="0"/>
        <v>0</v>
      </c>
      <c r="H1055" s="104">
        <v>0</v>
      </c>
      <c r="I1055" s="104">
        <v>0</v>
      </c>
      <c r="J1055" s="104">
        <v>142</v>
      </c>
      <c r="K1055" s="80">
        <f t="shared" si="1"/>
        <v>0</v>
      </c>
      <c r="L1055" s="104">
        <v>0</v>
      </c>
      <c r="M1055" s="104">
        <v>0</v>
      </c>
      <c r="N1055" s="104">
        <v>154</v>
      </c>
      <c r="O1055" s="104">
        <v>6</v>
      </c>
      <c r="P1055" s="104">
        <v>398</v>
      </c>
      <c r="Q1055" s="104">
        <v>18</v>
      </c>
      <c r="R1055" s="104">
        <v>930</v>
      </c>
      <c r="S1055" s="104">
        <v>24</v>
      </c>
      <c r="T1055" s="77"/>
      <c r="U1055" s="77"/>
      <c r="V1055" s="77"/>
      <c r="W1055" s="77"/>
      <c r="X1055" s="77"/>
    </row>
    <row r="1056" spans="1:24" ht="12.75" customHeight="1" x14ac:dyDescent="0.15">
      <c r="A1056" s="77" t="s">
        <v>214</v>
      </c>
      <c r="B1056" s="77" t="s">
        <v>168</v>
      </c>
      <c r="C1056" s="77" t="s">
        <v>144</v>
      </c>
      <c r="D1056" s="103">
        <v>2015</v>
      </c>
      <c r="E1056" s="77" t="s">
        <v>1598</v>
      </c>
      <c r="F1056" s="104">
        <v>236</v>
      </c>
      <c r="G1056" s="105">
        <f t="shared" si="0"/>
        <v>1</v>
      </c>
      <c r="H1056" s="104">
        <v>0</v>
      </c>
      <c r="I1056" s="104">
        <v>1</v>
      </c>
      <c r="J1056" s="104">
        <v>142</v>
      </c>
      <c r="K1056" s="80">
        <v>24</v>
      </c>
      <c r="L1056" s="104">
        <v>0</v>
      </c>
      <c r="M1056" s="104">
        <v>0</v>
      </c>
      <c r="N1056" s="104">
        <v>154</v>
      </c>
      <c r="O1056" s="104">
        <v>54</v>
      </c>
      <c r="P1056" s="104">
        <v>398</v>
      </c>
      <c r="Q1056" s="104">
        <v>63</v>
      </c>
      <c r="R1056" s="104">
        <v>930</v>
      </c>
      <c r="S1056" s="104">
        <v>118</v>
      </c>
      <c r="T1056" s="77"/>
      <c r="U1056" s="77"/>
      <c r="V1056" s="77"/>
      <c r="W1056" s="77"/>
      <c r="X1056" s="77"/>
    </row>
    <row r="1057" spans="1:24" ht="12.75" customHeight="1" x14ac:dyDescent="0.15">
      <c r="A1057" s="77" t="s">
        <v>338</v>
      </c>
      <c r="B1057" s="77" t="s">
        <v>316</v>
      </c>
      <c r="C1057" s="77" t="s">
        <v>144</v>
      </c>
      <c r="D1057" s="103">
        <v>2014</v>
      </c>
      <c r="E1057" s="77" t="s">
        <v>1598</v>
      </c>
      <c r="F1057" s="104">
        <v>562</v>
      </c>
      <c r="G1057" s="105">
        <f t="shared" si="0"/>
        <v>0</v>
      </c>
      <c r="H1057" s="104">
        <v>0</v>
      </c>
      <c r="I1057" s="104">
        <v>0</v>
      </c>
      <c r="J1057" s="104">
        <v>394</v>
      </c>
      <c r="K1057" s="80">
        <f t="shared" ref="K1057:K1374" si="2">SUM(L1057:M1057)</f>
        <v>0</v>
      </c>
      <c r="L1057" s="104">
        <v>0</v>
      </c>
      <c r="M1057" s="104">
        <v>0</v>
      </c>
      <c r="N1057" s="104">
        <v>441</v>
      </c>
      <c r="O1057" s="104">
        <v>8</v>
      </c>
      <c r="P1057" s="104">
        <v>1036</v>
      </c>
      <c r="Q1057" s="104">
        <v>102</v>
      </c>
      <c r="R1057" s="104">
        <v>2433</v>
      </c>
      <c r="S1057" s="104">
        <v>110</v>
      </c>
      <c r="T1057" s="77"/>
      <c r="U1057" s="77"/>
      <c r="V1057" s="77"/>
      <c r="W1057" s="77"/>
      <c r="X1057" s="77"/>
    </row>
    <row r="1058" spans="1:24" ht="12.75" customHeight="1" x14ac:dyDescent="0.15">
      <c r="A1058" s="77" t="s">
        <v>338</v>
      </c>
      <c r="B1058" s="77" t="s">
        <v>316</v>
      </c>
      <c r="C1058" s="77" t="s">
        <v>144</v>
      </c>
      <c r="D1058" s="103">
        <v>2016</v>
      </c>
      <c r="E1058" s="77" t="s">
        <v>1598</v>
      </c>
      <c r="F1058" s="104">
        <v>562</v>
      </c>
      <c r="G1058" s="105">
        <f t="shared" si="0"/>
        <v>0</v>
      </c>
      <c r="H1058" s="104">
        <v>0</v>
      </c>
      <c r="I1058" s="104">
        <v>0</v>
      </c>
      <c r="J1058" s="104">
        <v>394</v>
      </c>
      <c r="K1058" s="80">
        <f t="shared" si="2"/>
        <v>0</v>
      </c>
      <c r="L1058" s="104">
        <v>0</v>
      </c>
      <c r="M1058" s="104">
        <v>0</v>
      </c>
      <c r="N1058" s="104">
        <v>441</v>
      </c>
      <c r="O1058" s="104">
        <v>0</v>
      </c>
      <c r="P1058" s="104">
        <v>1036</v>
      </c>
      <c r="Q1058" s="104">
        <v>0</v>
      </c>
      <c r="R1058" s="104">
        <v>2433</v>
      </c>
      <c r="S1058" s="104">
        <v>0</v>
      </c>
      <c r="T1058" s="77"/>
      <c r="U1058" s="77"/>
      <c r="V1058" s="77"/>
      <c r="W1058" s="77"/>
      <c r="X1058" s="77"/>
    </row>
    <row r="1059" spans="1:24" ht="12.75" customHeight="1" x14ac:dyDescent="0.15">
      <c r="A1059" s="77" t="s">
        <v>338</v>
      </c>
      <c r="B1059" s="77" t="s">
        <v>316</v>
      </c>
      <c r="C1059" s="77" t="s">
        <v>144</v>
      </c>
      <c r="D1059" s="103">
        <v>2017</v>
      </c>
      <c r="E1059" s="77" t="s">
        <v>1598</v>
      </c>
      <c r="F1059" s="104">
        <v>562</v>
      </c>
      <c r="G1059" s="105">
        <f t="shared" si="0"/>
        <v>0</v>
      </c>
      <c r="H1059" s="104">
        <v>0</v>
      </c>
      <c r="I1059" s="104">
        <v>0</v>
      </c>
      <c r="J1059" s="104">
        <v>394</v>
      </c>
      <c r="K1059" s="80">
        <f t="shared" si="2"/>
        <v>0</v>
      </c>
      <c r="L1059" s="104">
        <v>0</v>
      </c>
      <c r="M1059" s="104">
        <v>0</v>
      </c>
      <c r="N1059" s="104">
        <v>441</v>
      </c>
      <c r="O1059" s="104">
        <v>0</v>
      </c>
      <c r="P1059" s="104">
        <v>1036</v>
      </c>
      <c r="Q1059" s="104">
        <v>216</v>
      </c>
      <c r="R1059" s="104">
        <v>2433</v>
      </c>
      <c r="S1059" s="104">
        <v>216</v>
      </c>
      <c r="T1059" s="77"/>
      <c r="U1059" s="77"/>
      <c r="V1059" s="77"/>
      <c r="W1059" s="77"/>
      <c r="X1059" s="77"/>
    </row>
    <row r="1060" spans="1:24" ht="12.75" customHeight="1" x14ac:dyDescent="0.15">
      <c r="A1060" s="77" t="s">
        <v>466</v>
      </c>
      <c r="B1060" s="77" t="s">
        <v>464</v>
      </c>
      <c r="C1060" s="77" t="s">
        <v>128</v>
      </c>
      <c r="D1060" s="103">
        <v>2017</v>
      </c>
      <c r="E1060" s="77" t="s">
        <v>1598</v>
      </c>
      <c r="F1060" s="104">
        <v>2496</v>
      </c>
      <c r="G1060" s="105">
        <f t="shared" si="0"/>
        <v>0</v>
      </c>
      <c r="H1060" s="104">
        <v>0</v>
      </c>
      <c r="I1060" s="104">
        <v>0</v>
      </c>
      <c r="J1060" s="104">
        <v>1727</v>
      </c>
      <c r="K1060" s="80">
        <f t="shared" si="2"/>
        <v>70</v>
      </c>
      <c r="L1060" s="104">
        <v>70</v>
      </c>
      <c r="M1060" s="104">
        <v>0</v>
      </c>
      <c r="N1060" s="104">
        <v>1724</v>
      </c>
      <c r="O1060" s="104">
        <v>93</v>
      </c>
      <c r="P1060" s="104">
        <v>4220</v>
      </c>
      <c r="Q1060" s="104">
        <v>180</v>
      </c>
      <c r="R1060" s="104">
        <v>10167</v>
      </c>
      <c r="S1060" s="104">
        <v>343</v>
      </c>
      <c r="T1060" s="77"/>
      <c r="U1060" s="77"/>
      <c r="V1060" s="77"/>
      <c r="W1060" s="77"/>
      <c r="X1060" s="77"/>
    </row>
    <row r="1061" spans="1:24" ht="12.75" customHeight="1" x14ac:dyDescent="0.15">
      <c r="A1061" s="77" t="s">
        <v>537</v>
      </c>
      <c r="B1061" s="77" t="s">
        <v>505</v>
      </c>
      <c r="C1061" s="77" t="s">
        <v>67</v>
      </c>
      <c r="D1061" s="103">
        <v>2014</v>
      </c>
      <c r="E1061" s="77" t="s">
        <v>1598</v>
      </c>
      <c r="F1061" s="104">
        <v>9233</v>
      </c>
      <c r="G1061" s="105">
        <f t="shared" si="0"/>
        <v>275</v>
      </c>
      <c r="H1061" s="104">
        <v>275</v>
      </c>
      <c r="I1061" s="104">
        <v>0</v>
      </c>
      <c r="J1061" s="104">
        <v>5428</v>
      </c>
      <c r="K1061" s="80">
        <f t="shared" si="2"/>
        <v>231</v>
      </c>
      <c r="L1061" s="104">
        <v>231</v>
      </c>
      <c r="M1061" s="104">
        <v>0</v>
      </c>
      <c r="N1061" s="104">
        <v>6188</v>
      </c>
      <c r="O1061" s="104">
        <v>0</v>
      </c>
      <c r="P1061" s="104">
        <v>14231</v>
      </c>
      <c r="Q1061" s="104">
        <v>3946</v>
      </c>
      <c r="R1061" s="104">
        <v>35080</v>
      </c>
      <c r="S1061" s="104">
        <v>4452</v>
      </c>
      <c r="T1061" s="77"/>
      <c r="U1061" s="77"/>
      <c r="V1061" s="77"/>
      <c r="W1061" s="77"/>
      <c r="X1061" s="77"/>
    </row>
    <row r="1062" spans="1:24" ht="12.75" customHeight="1" x14ac:dyDescent="0.15">
      <c r="A1062" s="77" t="s">
        <v>537</v>
      </c>
      <c r="B1062" s="77" t="s">
        <v>505</v>
      </c>
      <c r="C1062" s="77" t="s">
        <v>67</v>
      </c>
      <c r="D1062" s="103">
        <v>2015</v>
      </c>
      <c r="E1062" s="77" t="s">
        <v>1598</v>
      </c>
      <c r="F1062" s="104">
        <v>9233</v>
      </c>
      <c r="G1062" s="105">
        <f t="shared" si="0"/>
        <v>70</v>
      </c>
      <c r="H1062" s="104">
        <v>70</v>
      </c>
      <c r="I1062" s="104">
        <v>0</v>
      </c>
      <c r="J1062" s="104">
        <v>5428</v>
      </c>
      <c r="K1062" s="80">
        <f t="shared" si="2"/>
        <v>0</v>
      </c>
      <c r="L1062" s="104">
        <v>0</v>
      </c>
      <c r="M1062" s="104">
        <v>0</v>
      </c>
      <c r="N1062" s="104">
        <v>6188</v>
      </c>
      <c r="O1062" s="104">
        <v>0</v>
      </c>
      <c r="P1062" s="104">
        <v>14231</v>
      </c>
      <c r="Q1062" s="104">
        <v>1951</v>
      </c>
      <c r="R1062" s="104">
        <v>35080</v>
      </c>
      <c r="S1062" s="104">
        <v>2021</v>
      </c>
      <c r="T1062" s="77"/>
      <c r="U1062" s="77"/>
      <c r="V1062" s="77"/>
      <c r="W1062" s="77"/>
      <c r="X1062" s="77"/>
    </row>
    <row r="1063" spans="1:24" ht="12.75" customHeight="1" x14ac:dyDescent="0.15">
      <c r="A1063" s="77" t="s">
        <v>537</v>
      </c>
      <c r="B1063" s="77" t="s">
        <v>505</v>
      </c>
      <c r="C1063" s="77" t="s">
        <v>67</v>
      </c>
      <c r="D1063" s="103">
        <v>2016</v>
      </c>
      <c r="E1063" s="77" t="s">
        <v>1598</v>
      </c>
      <c r="F1063" s="104">
        <v>9233</v>
      </c>
      <c r="G1063" s="105">
        <f t="shared" si="0"/>
        <v>314</v>
      </c>
      <c r="H1063" s="104">
        <v>314</v>
      </c>
      <c r="I1063" s="104">
        <v>0</v>
      </c>
      <c r="J1063" s="104">
        <v>5428</v>
      </c>
      <c r="K1063" s="80">
        <f t="shared" si="2"/>
        <v>0</v>
      </c>
      <c r="L1063" s="104">
        <v>0</v>
      </c>
      <c r="M1063" s="104">
        <v>0</v>
      </c>
      <c r="N1063" s="104">
        <v>6188</v>
      </c>
      <c r="O1063" s="104">
        <v>0</v>
      </c>
      <c r="P1063" s="104">
        <v>14231</v>
      </c>
      <c r="Q1063" s="104">
        <v>1774</v>
      </c>
      <c r="R1063" s="104">
        <v>35080</v>
      </c>
      <c r="S1063" s="104">
        <v>2088</v>
      </c>
      <c r="T1063" s="77"/>
      <c r="U1063" s="77"/>
      <c r="V1063" s="77"/>
      <c r="W1063" s="77"/>
      <c r="X1063" s="77"/>
    </row>
    <row r="1064" spans="1:24" ht="12.75" customHeight="1" x14ac:dyDescent="0.15">
      <c r="A1064" s="77" t="s">
        <v>537</v>
      </c>
      <c r="B1064" s="77" t="s">
        <v>505</v>
      </c>
      <c r="C1064" s="77" t="s">
        <v>67</v>
      </c>
      <c r="D1064" s="103">
        <v>2017</v>
      </c>
      <c r="E1064" s="77" t="s">
        <v>1598</v>
      </c>
      <c r="F1064" s="104">
        <v>9233</v>
      </c>
      <c r="G1064" s="105">
        <f t="shared" si="0"/>
        <v>190</v>
      </c>
      <c r="H1064" s="104">
        <v>190</v>
      </c>
      <c r="I1064" s="104">
        <v>0</v>
      </c>
      <c r="J1064" s="104">
        <v>5428</v>
      </c>
      <c r="K1064" s="80">
        <f t="shared" si="2"/>
        <v>0</v>
      </c>
      <c r="L1064" s="104">
        <v>0</v>
      </c>
      <c r="M1064" s="104">
        <v>0</v>
      </c>
      <c r="N1064" s="104">
        <v>6188</v>
      </c>
      <c r="O1064" s="104">
        <v>285</v>
      </c>
      <c r="P1064" s="104">
        <v>14231</v>
      </c>
      <c r="Q1064" s="104">
        <v>2622</v>
      </c>
      <c r="R1064" s="104">
        <v>35080</v>
      </c>
      <c r="S1064" s="104">
        <v>3097</v>
      </c>
      <c r="T1064" s="77"/>
      <c r="U1064" s="77"/>
      <c r="V1064" s="77"/>
      <c r="W1064" s="77"/>
      <c r="X1064" s="77"/>
    </row>
    <row r="1065" spans="1:24" ht="12.75" customHeight="1" x14ac:dyDescent="0.15">
      <c r="A1065" s="77" t="s">
        <v>299</v>
      </c>
      <c r="B1065" s="77" t="s">
        <v>273</v>
      </c>
      <c r="C1065" s="77" t="s">
        <v>144</v>
      </c>
      <c r="D1065" s="103">
        <v>2014</v>
      </c>
      <c r="E1065" s="77" t="s">
        <v>1598</v>
      </c>
      <c r="F1065" s="104">
        <v>147</v>
      </c>
      <c r="G1065" s="105">
        <f t="shared" si="0"/>
        <v>0</v>
      </c>
      <c r="H1065" s="104">
        <v>0</v>
      </c>
      <c r="I1065" s="104">
        <v>0</v>
      </c>
      <c r="J1065" s="104">
        <v>104</v>
      </c>
      <c r="K1065" s="80">
        <f t="shared" si="2"/>
        <v>2</v>
      </c>
      <c r="L1065" s="104">
        <v>2</v>
      </c>
      <c r="M1065" s="104">
        <v>0</v>
      </c>
      <c r="N1065" s="104">
        <v>120</v>
      </c>
      <c r="O1065" s="104">
        <v>2</v>
      </c>
      <c r="P1065" s="104">
        <v>267</v>
      </c>
      <c r="Q1065" s="104">
        <v>90</v>
      </c>
      <c r="R1065" s="104">
        <v>638</v>
      </c>
      <c r="S1065" s="104">
        <v>94</v>
      </c>
      <c r="T1065" s="77"/>
      <c r="U1065" s="77"/>
      <c r="V1065" s="77"/>
      <c r="W1065" s="77"/>
      <c r="X1065" s="77"/>
    </row>
    <row r="1066" spans="1:24" ht="12.75" customHeight="1" x14ac:dyDescent="0.15">
      <c r="A1066" s="77" t="s">
        <v>299</v>
      </c>
      <c r="B1066" s="77" t="s">
        <v>273</v>
      </c>
      <c r="C1066" s="77" t="s">
        <v>144</v>
      </c>
      <c r="D1066" s="103">
        <v>2015</v>
      </c>
      <c r="E1066" s="77" t="s">
        <v>1598</v>
      </c>
      <c r="F1066" s="104">
        <v>147</v>
      </c>
      <c r="G1066" s="105">
        <f t="shared" si="0"/>
        <v>0</v>
      </c>
      <c r="H1066" s="104">
        <v>0</v>
      </c>
      <c r="I1066" s="104">
        <v>0</v>
      </c>
      <c r="J1066" s="104">
        <v>104</v>
      </c>
      <c r="K1066" s="80">
        <f t="shared" si="2"/>
        <v>0</v>
      </c>
      <c r="L1066" s="104">
        <v>0</v>
      </c>
      <c r="M1066" s="104">
        <v>0</v>
      </c>
      <c r="N1066" s="104">
        <v>120</v>
      </c>
      <c r="O1066" s="104">
        <v>0</v>
      </c>
      <c r="P1066" s="104">
        <v>267</v>
      </c>
      <c r="Q1066" s="104">
        <v>96</v>
      </c>
      <c r="R1066" s="104">
        <v>638</v>
      </c>
      <c r="S1066" s="104">
        <v>96</v>
      </c>
      <c r="T1066" s="77"/>
      <c r="U1066" s="77"/>
      <c r="V1066" s="77"/>
      <c r="W1066" s="77"/>
      <c r="X1066" s="77"/>
    </row>
    <row r="1067" spans="1:24" ht="12.75" customHeight="1" x14ac:dyDescent="0.15">
      <c r="A1067" s="77" t="s">
        <v>299</v>
      </c>
      <c r="B1067" s="77" t="s">
        <v>273</v>
      </c>
      <c r="C1067" s="77" t="s">
        <v>144</v>
      </c>
      <c r="D1067" s="103">
        <v>2016</v>
      </c>
      <c r="E1067" s="77" t="s">
        <v>1598</v>
      </c>
      <c r="F1067" s="104">
        <v>147</v>
      </c>
      <c r="G1067" s="105">
        <f t="shared" si="0"/>
        <v>0</v>
      </c>
      <c r="H1067" s="104">
        <v>0</v>
      </c>
      <c r="I1067" s="104">
        <v>0</v>
      </c>
      <c r="J1067" s="104">
        <v>104</v>
      </c>
      <c r="K1067" s="80">
        <f t="shared" si="2"/>
        <v>0</v>
      </c>
      <c r="L1067" s="104">
        <v>0</v>
      </c>
      <c r="M1067" s="104">
        <v>0</v>
      </c>
      <c r="N1067" s="104">
        <v>120</v>
      </c>
      <c r="O1067" s="104">
        <v>0</v>
      </c>
      <c r="P1067" s="104">
        <v>267</v>
      </c>
      <c r="Q1067" s="104">
        <v>62</v>
      </c>
      <c r="R1067" s="104">
        <v>638</v>
      </c>
      <c r="S1067" s="104">
        <v>62</v>
      </c>
      <c r="T1067" s="77"/>
      <c r="U1067" s="77"/>
      <c r="V1067" s="77"/>
      <c r="W1067" s="77"/>
      <c r="X1067" s="77"/>
    </row>
    <row r="1068" spans="1:24" ht="12.75" customHeight="1" x14ac:dyDescent="0.15">
      <c r="A1068" s="77" t="s">
        <v>299</v>
      </c>
      <c r="B1068" s="77" t="s">
        <v>273</v>
      </c>
      <c r="C1068" s="77" t="s">
        <v>144</v>
      </c>
      <c r="D1068" s="103">
        <v>2017</v>
      </c>
      <c r="E1068" s="77" t="s">
        <v>1598</v>
      </c>
      <c r="F1068" s="104">
        <v>147</v>
      </c>
      <c r="G1068" s="105">
        <f t="shared" si="0"/>
        <v>0</v>
      </c>
      <c r="H1068" s="104">
        <v>0</v>
      </c>
      <c r="I1068" s="104">
        <v>0</v>
      </c>
      <c r="J1068" s="104">
        <v>104</v>
      </c>
      <c r="K1068" s="80">
        <f t="shared" si="2"/>
        <v>0</v>
      </c>
      <c r="L1068" s="104">
        <v>0</v>
      </c>
      <c r="M1068" s="104">
        <v>0</v>
      </c>
      <c r="N1068" s="104">
        <v>120</v>
      </c>
      <c r="O1068" s="104">
        <v>0</v>
      </c>
      <c r="P1068" s="104">
        <v>267</v>
      </c>
      <c r="Q1068" s="104">
        <v>103</v>
      </c>
      <c r="R1068" s="104">
        <v>638</v>
      </c>
      <c r="S1068" s="104">
        <v>103</v>
      </c>
      <c r="T1068" s="77"/>
      <c r="U1068" s="77"/>
      <c r="V1068" s="77"/>
      <c r="W1068" s="77"/>
      <c r="X1068" s="77"/>
    </row>
    <row r="1069" spans="1:24" ht="12.75" customHeight="1" x14ac:dyDescent="0.15">
      <c r="A1069" s="77" t="s">
        <v>80</v>
      </c>
      <c r="B1069" s="77" t="s">
        <v>66</v>
      </c>
      <c r="C1069" s="77" t="s">
        <v>67</v>
      </c>
      <c r="D1069" s="103">
        <v>2014</v>
      </c>
      <c r="E1069" s="77" t="s">
        <v>1598</v>
      </c>
      <c r="F1069" s="104">
        <v>504</v>
      </c>
      <c r="G1069" s="105">
        <f t="shared" si="0"/>
        <v>0</v>
      </c>
      <c r="H1069" s="104">
        <v>0</v>
      </c>
      <c r="I1069" s="104">
        <v>0</v>
      </c>
      <c r="J1069" s="104">
        <v>270</v>
      </c>
      <c r="K1069" s="80">
        <f t="shared" si="2"/>
        <v>0</v>
      </c>
      <c r="L1069" s="104">
        <v>0</v>
      </c>
      <c r="M1069" s="104">
        <v>0</v>
      </c>
      <c r="N1069" s="104">
        <v>352</v>
      </c>
      <c r="O1069" s="104">
        <v>0</v>
      </c>
      <c r="P1069" s="104">
        <v>1161</v>
      </c>
      <c r="Q1069" s="104">
        <v>0</v>
      </c>
      <c r="R1069" s="104">
        <v>2287</v>
      </c>
      <c r="S1069" s="104">
        <v>0</v>
      </c>
      <c r="T1069" s="77"/>
      <c r="U1069" s="77"/>
      <c r="V1069" s="77"/>
      <c r="W1069" s="77"/>
      <c r="X1069" s="77"/>
    </row>
    <row r="1070" spans="1:24" ht="12.75" customHeight="1" x14ac:dyDescent="0.15">
      <c r="A1070" s="77" t="s">
        <v>80</v>
      </c>
      <c r="B1070" s="77" t="s">
        <v>66</v>
      </c>
      <c r="C1070" s="77" t="s">
        <v>67</v>
      </c>
      <c r="D1070" s="103">
        <v>2015</v>
      </c>
      <c r="E1070" s="77" t="s">
        <v>1598</v>
      </c>
      <c r="F1070" s="104">
        <v>504</v>
      </c>
      <c r="G1070" s="105">
        <f t="shared" si="0"/>
        <v>82</v>
      </c>
      <c r="H1070" s="104">
        <v>82</v>
      </c>
      <c r="I1070" s="104">
        <v>0</v>
      </c>
      <c r="J1070" s="104">
        <v>270</v>
      </c>
      <c r="K1070" s="80">
        <f t="shared" si="2"/>
        <v>31</v>
      </c>
      <c r="L1070" s="104">
        <v>31</v>
      </c>
      <c r="M1070" s="104">
        <v>0</v>
      </c>
      <c r="N1070" s="104">
        <v>352</v>
      </c>
      <c r="O1070" s="104">
        <v>0</v>
      </c>
      <c r="P1070" s="104">
        <v>1161</v>
      </c>
      <c r="Q1070" s="104">
        <v>5</v>
      </c>
      <c r="R1070" s="104">
        <v>2287</v>
      </c>
      <c r="S1070" s="104">
        <v>118</v>
      </c>
      <c r="T1070" s="77"/>
      <c r="U1070" s="77"/>
      <c r="V1070" s="77"/>
      <c r="W1070" s="77"/>
      <c r="X1070" s="77"/>
    </row>
    <row r="1071" spans="1:24" ht="12.75" customHeight="1" x14ac:dyDescent="0.15">
      <c r="A1071" s="77" t="s">
        <v>80</v>
      </c>
      <c r="B1071" s="77" t="s">
        <v>66</v>
      </c>
      <c r="C1071" s="77" t="s">
        <v>67</v>
      </c>
      <c r="D1071" s="103">
        <v>2016</v>
      </c>
      <c r="E1071" s="77" t="s">
        <v>1598</v>
      </c>
      <c r="F1071" s="104">
        <v>504</v>
      </c>
      <c r="G1071" s="105">
        <f t="shared" si="0"/>
        <v>0</v>
      </c>
      <c r="H1071" s="104">
        <v>0</v>
      </c>
      <c r="I1071" s="104">
        <v>0</v>
      </c>
      <c r="J1071" s="104">
        <v>270</v>
      </c>
      <c r="K1071" s="80">
        <f t="shared" si="2"/>
        <v>0</v>
      </c>
      <c r="L1071" s="104">
        <v>0</v>
      </c>
      <c r="M1071" s="104">
        <v>0</v>
      </c>
      <c r="N1071" s="104">
        <v>352</v>
      </c>
      <c r="O1071" s="104">
        <v>0</v>
      </c>
      <c r="P1071" s="104">
        <v>1161</v>
      </c>
      <c r="Q1071" s="104">
        <v>3</v>
      </c>
      <c r="R1071" s="104">
        <v>2287</v>
      </c>
      <c r="S1071" s="104">
        <v>3</v>
      </c>
      <c r="T1071" s="77"/>
      <c r="U1071" s="77"/>
      <c r="V1071" s="77"/>
      <c r="W1071" s="77"/>
      <c r="X1071" s="77"/>
    </row>
    <row r="1072" spans="1:24" ht="12.75" customHeight="1" x14ac:dyDescent="0.15">
      <c r="A1072" s="77" t="s">
        <v>80</v>
      </c>
      <c r="B1072" s="77" t="s">
        <v>66</v>
      </c>
      <c r="C1072" s="77" t="s">
        <v>67</v>
      </c>
      <c r="D1072" s="103">
        <v>2017</v>
      </c>
      <c r="E1072" s="77" t="s">
        <v>1598</v>
      </c>
      <c r="F1072" s="104">
        <v>504</v>
      </c>
      <c r="G1072" s="105">
        <f t="shared" si="0"/>
        <v>27</v>
      </c>
      <c r="H1072" s="104">
        <v>27</v>
      </c>
      <c r="I1072" s="104">
        <v>0</v>
      </c>
      <c r="J1072" s="104">
        <v>270</v>
      </c>
      <c r="K1072" s="80">
        <f t="shared" si="2"/>
        <v>57</v>
      </c>
      <c r="L1072" s="104">
        <v>57</v>
      </c>
      <c r="M1072" s="104">
        <v>0</v>
      </c>
      <c r="N1072" s="104">
        <v>352</v>
      </c>
      <c r="O1072" s="104">
        <v>0</v>
      </c>
      <c r="P1072" s="104">
        <v>1161</v>
      </c>
      <c r="Q1072" s="104">
        <v>8</v>
      </c>
      <c r="R1072" s="104">
        <v>2287</v>
      </c>
      <c r="S1072" s="104">
        <v>92</v>
      </c>
      <c r="T1072" s="77"/>
      <c r="U1072" s="77"/>
      <c r="V1072" s="77"/>
      <c r="W1072" s="77"/>
      <c r="X1072" s="77"/>
    </row>
    <row r="1073" spans="1:24" ht="12.75" customHeight="1" x14ac:dyDescent="0.15">
      <c r="A1073" s="77" t="s">
        <v>441</v>
      </c>
      <c r="B1073" s="77" t="s">
        <v>441</v>
      </c>
      <c r="C1073" s="77" t="s">
        <v>83</v>
      </c>
      <c r="D1073" s="103">
        <v>2014</v>
      </c>
      <c r="E1073" s="77" t="s">
        <v>1598</v>
      </c>
      <c r="F1073" s="104">
        <v>285</v>
      </c>
      <c r="G1073" s="105">
        <f t="shared" si="0"/>
        <v>0</v>
      </c>
      <c r="H1073" s="104">
        <v>0</v>
      </c>
      <c r="I1073" s="104">
        <v>0</v>
      </c>
      <c r="J1073" s="104">
        <v>179</v>
      </c>
      <c r="K1073" s="80">
        <f t="shared" si="2"/>
        <v>2</v>
      </c>
      <c r="L1073" s="104">
        <v>2</v>
      </c>
      <c r="M1073" s="104">
        <v>0</v>
      </c>
      <c r="N1073" s="104">
        <v>202</v>
      </c>
      <c r="O1073" s="104">
        <v>1</v>
      </c>
      <c r="P1073" s="104">
        <v>478</v>
      </c>
      <c r="Q1073" s="104">
        <v>44</v>
      </c>
      <c r="R1073" s="104">
        <v>1144</v>
      </c>
      <c r="S1073" s="104">
        <v>47</v>
      </c>
      <c r="T1073" s="77"/>
      <c r="U1073" s="77"/>
      <c r="V1073" s="77"/>
      <c r="W1073" s="77"/>
      <c r="X1073" s="77"/>
    </row>
    <row r="1074" spans="1:24" ht="12.75" customHeight="1" x14ac:dyDescent="0.15">
      <c r="A1074" s="77" t="s">
        <v>441</v>
      </c>
      <c r="B1074" s="77" t="s">
        <v>441</v>
      </c>
      <c r="C1074" s="77" t="s">
        <v>83</v>
      </c>
      <c r="D1074" s="103">
        <v>2015</v>
      </c>
      <c r="E1074" s="77" t="s">
        <v>1598</v>
      </c>
      <c r="F1074" s="104">
        <v>285</v>
      </c>
      <c r="G1074" s="105">
        <f t="shared" si="0"/>
        <v>1</v>
      </c>
      <c r="H1074" s="104">
        <v>1</v>
      </c>
      <c r="I1074" s="104">
        <v>0</v>
      </c>
      <c r="J1074" s="104">
        <v>179</v>
      </c>
      <c r="K1074" s="80">
        <f t="shared" si="2"/>
        <v>4</v>
      </c>
      <c r="L1074" s="104">
        <v>4</v>
      </c>
      <c r="M1074" s="104">
        <v>0</v>
      </c>
      <c r="N1074" s="104">
        <v>202</v>
      </c>
      <c r="O1074" s="104">
        <v>6</v>
      </c>
      <c r="P1074" s="104">
        <v>478</v>
      </c>
      <c r="Q1074" s="104">
        <v>62</v>
      </c>
      <c r="R1074" s="104">
        <v>1144</v>
      </c>
      <c r="S1074" s="104">
        <v>73</v>
      </c>
      <c r="T1074" s="77"/>
      <c r="U1074" s="77"/>
      <c r="V1074" s="77"/>
      <c r="W1074" s="77"/>
      <c r="X1074" s="77"/>
    </row>
    <row r="1075" spans="1:24" ht="12.75" customHeight="1" x14ac:dyDescent="0.15">
      <c r="A1075" s="77" t="s">
        <v>441</v>
      </c>
      <c r="B1075" s="77" t="s">
        <v>441</v>
      </c>
      <c r="C1075" s="77" t="s">
        <v>83</v>
      </c>
      <c r="D1075" s="103">
        <v>2016</v>
      </c>
      <c r="E1075" s="77" t="s">
        <v>1598</v>
      </c>
      <c r="F1075" s="104">
        <v>285</v>
      </c>
      <c r="G1075" s="105">
        <f t="shared" si="0"/>
        <v>31</v>
      </c>
      <c r="H1075" s="104">
        <v>31</v>
      </c>
      <c r="I1075" s="104">
        <v>0</v>
      </c>
      <c r="J1075" s="104">
        <v>179</v>
      </c>
      <c r="K1075" s="80">
        <f t="shared" si="2"/>
        <v>29</v>
      </c>
      <c r="L1075" s="104">
        <v>29</v>
      </c>
      <c r="M1075" s="104">
        <v>0</v>
      </c>
      <c r="N1075" s="104">
        <v>202</v>
      </c>
      <c r="O1075" s="104">
        <v>8</v>
      </c>
      <c r="P1075" s="104">
        <v>478</v>
      </c>
      <c r="Q1075" s="104">
        <v>139</v>
      </c>
      <c r="R1075" s="104">
        <v>1144</v>
      </c>
      <c r="S1075" s="104">
        <v>207</v>
      </c>
      <c r="T1075" s="77"/>
      <c r="U1075" s="77"/>
      <c r="V1075" s="77"/>
      <c r="W1075" s="77"/>
      <c r="X1075" s="77"/>
    </row>
    <row r="1076" spans="1:24" ht="12.75" customHeight="1" x14ac:dyDescent="0.15">
      <c r="A1076" s="77" t="s">
        <v>441</v>
      </c>
      <c r="B1076" s="77" t="s">
        <v>441</v>
      </c>
      <c r="C1076" s="77" t="s">
        <v>83</v>
      </c>
      <c r="D1076" s="103">
        <v>2017</v>
      </c>
      <c r="E1076" s="77" t="s">
        <v>1598</v>
      </c>
      <c r="F1076" s="104">
        <v>285</v>
      </c>
      <c r="G1076" s="105">
        <f t="shared" si="0"/>
        <v>41</v>
      </c>
      <c r="H1076" s="104">
        <v>41</v>
      </c>
      <c r="I1076" s="104">
        <v>0</v>
      </c>
      <c r="J1076" s="104">
        <v>179</v>
      </c>
      <c r="K1076" s="80">
        <f t="shared" si="2"/>
        <v>9</v>
      </c>
      <c r="L1076" s="104">
        <v>9</v>
      </c>
      <c r="M1076" s="104">
        <v>0</v>
      </c>
      <c r="N1076" s="104">
        <v>202</v>
      </c>
      <c r="O1076" s="104">
        <v>0</v>
      </c>
      <c r="P1076" s="104">
        <v>478</v>
      </c>
      <c r="Q1076" s="104">
        <v>164</v>
      </c>
      <c r="R1076" s="104">
        <v>1144</v>
      </c>
      <c r="S1076" s="104">
        <v>214</v>
      </c>
      <c r="T1076" s="77"/>
      <c r="U1076" s="77"/>
      <c r="V1076" s="77"/>
      <c r="W1076" s="77"/>
      <c r="X1076" s="77"/>
    </row>
    <row r="1077" spans="1:24" ht="12.75" customHeight="1" x14ac:dyDescent="0.15">
      <c r="A1077" s="77" t="s">
        <v>471</v>
      </c>
      <c r="B1077" s="77" t="s">
        <v>441</v>
      </c>
      <c r="C1077" s="77" t="s">
        <v>83</v>
      </c>
      <c r="D1077" s="103">
        <v>2014</v>
      </c>
      <c r="E1077" s="77" t="s">
        <v>1598</v>
      </c>
      <c r="F1077" s="104">
        <v>336</v>
      </c>
      <c r="G1077" s="105">
        <f t="shared" si="0"/>
        <v>1</v>
      </c>
      <c r="H1077" s="104">
        <v>1</v>
      </c>
      <c r="I1077" s="104">
        <v>0</v>
      </c>
      <c r="J1077" s="104">
        <v>211</v>
      </c>
      <c r="K1077" s="80">
        <f t="shared" si="2"/>
        <v>5</v>
      </c>
      <c r="L1077" s="104">
        <v>5</v>
      </c>
      <c r="M1077" s="104">
        <v>0</v>
      </c>
      <c r="N1077" s="104">
        <v>237</v>
      </c>
      <c r="O1077" s="104">
        <v>22</v>
      </c>
      <c r="P1077" s="104">
        <v>563</v>
      </c>
      <c r="Q1077" s="104">
        <v>293</v>
      </c>
      <c r="R1077" s="104">
        <v>1347</v>
      </c>
      <c r="S1077" s="104">
        <v>321</v>
      </c>
      <c r="T1077" s="77"/>
      <c r="U1077" s="77"/>
      <c r="V1077" s="77"/>
      <c r="W1077" s="77"/>
      <c r="X1077" s="77"/>
    </row>
    <row r="1078" spans="1:24" ht="12.75" customHeight="1" x14ac:dyDescent="0.15">
      <c r="A1078" s="77" t="s">
        <v>471</v>
      </c>
      <c r="B1078" s="77" t="s">
        <v>441</v>
      </c>
      <c r="C1078" s="77" t="s">
        <v>83</v>
      </c>
      <c r="D1078" s="103">
        <v>2015</v>
      </c>
      <c r="E1078" s="77" t="s">
        <v>1598</v>
      </c>
      <c r="F1078" s="104">
        <v>336</v>
      </c>
      <c r="G1078" s="105">
        <f t="shared" si="0"/>
        <v>7</v>
      </c>
      <c r="H1078" s="104">
        <v>2</v>
      </c>
      <c r="I1078" s="104">
        <v>5</v>
      </c>
      <c r="J1078" s="104">
        <v>211</v>
      </c>
      <c r="K1078" s="80">
        <f t="shared" si="2"/>
        <v>10</v>
      </c>
      <c r="L1078" s="104">
        <v>3</v>
      </c>
      <c r="M1078" s="104">
        <v>7</v>
      </c>
      <c r="N1078" s="104">
        <v>237</v>
      </c>
      <c r="O1078" s="104">
        <v>27</v>
      </c>
      <c r="P1078" s="104">
        <v>563</v>
      </c>
      <c r="Q1078" s="104">
        <v>282</v>
      </c>
      <c r="R1078" s="104">
        <v>1347</v>
      </c>
      <c r="S1078" s="104">
        <v>326</v>
      </c>
      <c r="T1078" s="77"/>
      <c r="U1078" s="77"/>
      <c r="V1078" s="77"/>
      <c r="W1078" s="77"/>
      <c r="X1078" s="77"/>
    </row>
    <row r="1079" spans="1:24" ht="12.75" customHeight="1" x14ac:dyDescent="0.15">
      <c r="A1079" s="77" t="s">
        <v>471</v>
      </c>
      <c r="B1079" s="77" t="s">
        <v>441</v>
      </c>
      <c r="C1079" s="77" t="s">
        <v>83</v>
      </c>
      <c r="D1079" s="103">
        <v>2016</v>
      </c>
      <c r="E1079" s="77" t="s">
        <v>1598</v>
      </c>
      <c r="F1079" s="104">
        <v>336</v>
      </c>
      <c r="G1079" s="105">
        <f t="shared" si="0"/>
        <v>20</v>
      </c>
      <c r="H1079" s="104">
        <v>14</v>
      </c>
      <c r="I1079" s="104">
        <v>6</v>
      </c>
      <c r="J1079" s="104">
        <v>211</v>
      </c>
      <c r="K1079" s="80">
        <f t="shared" si="2"/>
        <v>43</v>
      </c>
      <c r="L1079" s="104">
        <v>34</v>
      </c>
      <c r="M1079" s="104">
        <v>9</v>
      </c>
      <c r="N1079" s="104">
        <v>237</v>
      </c>
      <c r="O1079" s="104">
        <v>48</v>
      </c>
      <c r="P1079" s="104">
        <v>563</v>
      </c>
      <c r="Q1079" s="104">
        <v>278</v>
      </c>
      <c r="R1079" s="104">
        <v>1347</v>
      </c>
      <c r="S1079" s="104">
        <v>389</v>
      </c>
      <c r="T1079" s="77"/>
      <c r="U1079" s="77"/>
      <c r="V1079" s="77"/>
      <c r="W1079" s="77"/>
      <c r="X1079" s="77"/>
    </row>
    <row r="1080" spans="1:24" ht="12.75" customHeight="1" x14ac:dyDescent="0.15">
      <c r="A1080" s="77" t="s">
        <v>471</v>
      </c>
      <c r="B1080" s="77" t="s">
        <v>441</v>
      </c>
      <c r="C1080" s="77" t="s">
        <v>83</v>
      </c>
      <c r="D1080" s="103">
        <v>2017</v>
      </c>
      <c r="E1080" s="77" t="s">
        <v>1598</v>
      </c>
      <c r="F1080" s="104">
        <v>336</v>
      </c>
      <c r="G1080" s="105">
        <f t="shared" si="0"/>
        <v>12</v>
      </c>
      <c r="H1080" s="104">
        <v>3</v>
      </c>
      <c r="I1080" s="104">
        <v>9</v>
      </c>
      <c r="J1080" s="104">
        <v>211</v>
      </c>
      <c r="K1080" s="80">
        <f t="shared" si="2"/>
        <v>14</v>
      </c>
      <c r="L1080" s="104">
        <v>5</v>
      </c>
      <c r="M1080" s="104">
        <v>9</v>
      </c>
      <c r="N1080" s="104">
        <v>237</v>
      </c>
      <c r="O1080" s="104">
        <v>45</v>
      </c>
      <c r="P1080" s="104">
        <v>563</v>
      </c>
      <c r="Q1080" s="104">
        <v>371</v>
      </c>
      <c r="R1080" s="104">
        <v>1347</v>
      </c>
      <c r="S1080" s="104">
        <v>442</v>
      </c>
      <c r="T1080" s="77"/>
      <c r="U1080" s="77"/>
      <c r="V1080" s="77"/>
      <c r="W1080" s="77"/>
      <c r="X1080" s="77"/>
    </row>
    <row r="1081" spans="1:24" ht="12.75" customHeight="1" x14ac:dyDescent="0.15">
      <c r="A1081" s="77" t="s">
        <v>451</v>
      </c>
      <c r="B1081" s="77" t="s">
        <v>416</v>
      </c>
      <c r="C1081" s="77" t="s">
        <v>417</v>
      </c>
      <c r="D1081" s="103">
        <v>2013</v>
      </c>
      <c r="E1081" s="77" t="s">
        <v>1598</v>
      </c>
      <c r="F1081" s="104">
        <v>1043</v>
      </c>
      <c r="G1081" s="105">
        <f t="shared" si="0"/>
        <v>136</v>
      </c>
      <c r="H1081" s="104">
        <v>136</v>
      </c>
      <c r="I1081" s="104">
        <v>0</v>
      </c>
      <c r="J1081" s="104">
        <v>793</v>
      </c>
      <c r="K1081" s="80">
        <f t="shared" si="2"/>
        <v>50</v>
      </c>
      <c r="L1081" s="104">
        <v>50</v>
      </c>
      <c r="M1081" s="104">
        <v>0</v>
      </c>
      <c r="N1081" s="104">
        <v>734</v>
      </c>
      <c r="O1081" s="104">
        <v>63</v>
      </c>
      <c r="P1081" s="104">
        <v>1613</v>
      </c>
      <c r="Q1081" s="104">
        <v>1684</v>
      </c>
      <c r="R1081" s="104">
        <v>4183</v>
      </c>
      <c r="S1081" s="104">
        <v>1933</v>
      </c>
      <c r="T1081" s="77"/>
      <c r="U1081" s="77"/>
      <c r="V1081" s="77"/>
      <c r="W1081" s="77"/>
      <c r="X1081" s="77"/>
    </row>
    <row r="1082" spans="1:24" ht="12.75" customHeight="1" x14ac:dyDescent="0.15">
      <c r="A1082" s="77" t="s">
        <v>451</v>
      </c>
      <c r="B1082" s="77" t="s">
        <v>416</v>
      </c>
      <c r="C1082" s="77" t="s">
        <v>417</v>
      </c>
      <c r="D1082" s="103">
        <v>2014</v>
      </c>
      <c r="E1082" s="77" t="s">
        <v>1598</v>
      </c>
      <c r="F1082" s="104">
        <v>1043</v>
      </c>
      <c r="G1082" s="105">
        <f t="shared" si="0"/>
        <v>0</v>
      </c>
      <c r="H1082" s="104">
        <v>0</v>
      </c>
      <c r="I1082" s="104">
        <v>0</v>
      </c>
      <c r="J1082" s="104">
        <v>793</v>
      </c>
      <c r="K1082" s="80">
        <f t="shared" si="2"/>
        <v>0</v>
      </c>
      <c r="L1082" s="104">
        <v>0</v>
      </c>
      <c r="M1082" s="104">
        <v>0</v>
      </c>
      <c r="N1082" s="104">
        <v>734</v>
      </c>
      <c r="O1082" s="104">
        <v>0</v>
      </c>
      <c r="P1082" s="104">
        <v>1613</v>
      </c>
      <c r="Q1082" s="104">
        <v>97</v>
      </c>
      <c r="R1082" s="104">
        <v>4183</v>
      </c>
      <c r="S1082" s="104">
        <v>97</v>
      </c>
      <c r="T1082" s="77"/>
      <c r="U1082" s="77"/>
      <c r="V1082" s="77"/>
      <c r="W1082" s="77"/>
      <c r="X1082" s="77"/>
    </row>
    <row r="1083" spans="1:24" ht="12.75" customHeight="1" x14ac:dyDescent="0.15">
      <c r="A1083" s="77" t="s">
        <v>451</v>
      </c>
      <c r="B1083" s="77" t="s">
        <v>416</v>
      </c>
      <c r="C1083" s="77" t="s">
        <v>417</v>
      </c>
      <c r="D1083" s="103">
        <v>2015</v>
      </c>
      <c r="E1083" s="77" t="s">
        <v>1598</v>
      </c>
      <c r="F1083" s="104">
        <v>1043</v>
      </c>
      <c r="G1083" s="105">
        <f t="shared" si="0"/>
        <v>51</v>
      </c>
      <c r="H1083" s="104">
        <v>51</v>
      </c>
      <c r="I1083" s="104">
        <v>0</v>
      </c>
      <c r="J1083" s="104">
        <v>793</v>
      </c>
      <c r="K1083" s="80">
        <f t="shared" si="2"/>
        <v>54</v>
      </c>
      <c r="L1083" s="104">
        <v>54</v>
      </c>
      <c r="M1083" s="104">
        <v>0</v>
      </c>
      <c r="N1083" s="104">
        <v>734</v>
      </c>
      <c r="O1083" s="104">
        <v>1</v>
      </c>
      <c r="P1083" s="104">
        <v>1613</v>
      </c>
      <c r="Q1083" s="104">
        <v>487</v>
      </c>
      <c r="R1083" s="104">
        <v>4183</v>
      </c>
      <c r="S1083" s="104">
        <v>593</v>
      </c>
      <c r="T1083" s="77"/>
      <c r="U1083" s="77"/>
      <c r="V1083" s="77"/>
      <c r="W1083" s="77"/>
      <c r="X1083" s="77"/>
    </row>
    <row r="1084" spans="1:24" ht="12.75" customHeight="1" x14ac:dyDescent="0.15">
      <c r="A1084" s="77" t="s">
        <v>451</v>
      </c>
      <c r="B1084" s="77" t="s">
        <v>416</v>
      </c>
      <c r="C1084" s="77" t="s">
        <v>417</v>
      </c>
      <c r="D1084" s="103">
        <v>2016</v>
      </c>
      <c r="E1084" s="77" t="s">
        <v>1598</v>
      </c>
      <c r="F1084" s="104">
        <v>1043</v>
      </c>
      <c r="G1084" s="105">
        <f t="shared" si="0"/>
        <v>0</v>
      </c>
      <c r="H1084" s="104">
        <v>0</v>
      </c>
      <c r="I1084" s="104">
        <v>0</v>
      </c>
      <c r="J1084" s="104">
        <v>793</v>
      </c>
      <c r="K1084" s="80">
        <f t="shared" si="2"/>
        <v>0</v>
      </c>
      <c r="L1084" s="104">
        <v>0</v>
      </c>
      <c r="M1084" s="104">
        <v>0</v>
      </c>
      <c r="N1084" s="104">
        <v>734</v>
      </c>
      <c r="O1084" s="104">
        <v>0</v>
      </c>
      <c r="P1084" s="104">
        <v>1613</v>
      </c>
      <c r="Q1084" s="104">
        <v>329</v>
      </c>
      <c r="R1084" s="104">
        <v>4183</v>
      </c>
      <c r="S1084" s="104">
        <v>329</v>
      </c>
      <c r="T1084" s="77"/>
      <c r="U1084" s="77"/>
      <c r="V1084" s="77"/>
      <c r="W1084" s="77"/>
      <c r="X1084" s="77"/>
    </row>
    <row r="1085" spans="1:24" ht="12.75" customHeight="1" x14ac:dyDescent="0.15">
      <c r="A1085" s="77" t="s">
        <v>451</v>
      </c>
      <c r="B1085" s="77" t="s">
        <v>416</v>
      </c>
      <c r="C1085" s="77" t="s">
        <v>417</v>
      </c>
      <c r="D1085" s="103">
        <v>2017</v>
      </c>
      <c r="E1085" s="77" t="s">
        <v>1598</v>
      </c>
      <c r="F1085" s="104">
        <v>1043</v>
      </c>
      <c r="G1085" s="105">
        <f t="shared" si="0"/>
        <v>31</v>
      </c>
      <c r="H1085" s="104">
        <v>31</v>
      </c>
      <c r="I1085" s="104">
        <v>0</v>
      </c>
      <c r="J1085" s="104">
        <v>793</v>
      </c>
      <c r="K1085" s="80">
        <f t="shared" si="2"/>
        <v>11</v>
      </c>
      <c r="L1085" s="104">
        <v>11</v>
      </c>
      <c r="M1085" s="104">
        <v>0</v>
      </c>
      <c r="N1085" s="104">
        <v>734</v>
      </c>
      <c r="O1085" s="104">
        <v>0</v>
      </c>
      <c r="P1085" s="104">
        <v>1613</v>
      </c>
      <c r="Q1085" s="104">
        <v>436</v>
      </c>
      <c r="R1085" s="104">
        <v>4183</v>
      </c>
      <c r="S1085" s="104">
        <v>478</v>
      </c>
      <c r="T1085" s="77"/>
      <c r="U1085" s="77"/>
      <c r="V1085" s="77"/>
      <c r="W1085" s="77"/>
      <c r="X1085" s="77"/>
    </row>
    <row r="1086" spans="1:24" ht="12.75" customHeight="1" x14ac:dyDescent="0.15">
      <c r="A1086" s="77" t="s">
        <v>215</v>
      </c>
      <c r="B1086" s="77" t="s">
        <v>168</v>
      </c>
      <c r="C1086" s="77" t="s">
        <v>144</v>
      </c>
      <c r="D1086" s="103">
        <v>2015</v>
      </c>
      <c r="E1086" s="77" t="s">
        <v>1598</v>
      </c>
      <c r="F1086" s="104">
        <v>7</v>
      </c>
      <c r="G1086" s="105">
        <f t="shared" si="0"/>
        <v>0</v>
      </c>
      <c r="H1086" s="104">
        <v>0</v>
      </c>
      <c r="I1086" s="104">
        <v>0</v>
      </c>
      <c r="J1086" s="104">
        <v>5</v>
      </c>
      <c r="K1086" s="80">
        <f t="shared" si="2"/>
        <v>0</v>
      </c>
      <c r="L1086" s="104">
        <v>0</v>
      </c>
      <c r="M1086" s="104">
        <v>0</v>
      </c>
      <c r="N1086" s="104">
        <v>5</v>
      </c>
      <c r="O1086" s="104">
        <v>0</v>
      </c>
      <c r="P1086" s="104">
        <v>0</v>
      </c>
      <c r="Q1086" s="104">
        <v>9</v>
      </c>
      <c r="R1086" s="104">
        <v>17</v>
      </c>
      <c r="S1086" s="104">
        <v>9</v>
      </c>
      <c r="T1086" s="77"/>
      <c r="U1086" s="77"/>
      <c r="V1086" s="77"/>
      <c r="W1086" s="77"/>
      <c r="X1086" s="77"/>
    </row>
    <row r="1087" spans="1:24" ht="12.75" customHeight="1" x14ac:dyDescent="0.15">
      <c r="A1087" s="77" t="s">
        <v>215</v>
      </c>
      <c r="B1087" s="77" t="s">
        <v>168</v>
      </c>
      <c r="C1087" s="77" t="s">
        <v>144</v>
      </c>
      <c r="D1087" s="103">
        <v>2016</v>
      </c>
      <c r="E1087" s="77" t="s">
        <v>1598</v>
      </c>
      <c r="F1087" s="104">
        <v>7</v>
      </c>
      <c r="G1087" s="105">
        <f t="shared" si="0"/>
        <v>0</v>
      </c>
      <c r="H1087" s="104">
        <v>0</v>
      </c>
      <c r="I1087" s="104">
        <v>0</v>
      </c>
      <c r="J1087" s="104">
        <v>5</v>
      </c>
      <c r="K1087" s="80">
        <f t="shared" si="2"/>
        <v>0</v>
      </c>
      <c r="L1087" s="104">
        <v>0</v>
      </c>
      <c r="M1087" s="104">
        <v>0</v>
      </c>
      <c r="N1087" s="104">
        <v>5</v>
      </c>
      <c r="O1087" s="104">
        <v>2</v>
      </c>
      <c r="P1087" s="104">
        <v>0</v>
      </c>
      <c r="Q1087" s="104">
        <v>8</v>
      </c>
      <c r="R1087" s="104">
        <v>17</v>
      </c>
      <c r="S1087" s="104">
        <v>10</v>
      </c>
      <c r="T1087" s="77"/>
      <c r="U1087" s="77"/>
      <c r="V1087" s="77"/>
      <c r="W1087" s="77"/>
      <c r="X1087" s="77"/>
    </row>
    <row r="1088" spans="1:24" ht="12.75" customHeight="1" x14ac:dyDescent="0.15">
      <c r="A1088" s="77" t="s">
        <v>215</v>
      </c>
      <c r="B1088" s="77" t="s">
        <v>168</v>
      </c>
      <c r="C1088" s="77" t="s">
        <v>144</v>
      </c>
      <c r="D1088" s="103">
        <v>2017</v>
      </c>
      <c r="E1088" s="77" t="s">
        <v>1598</v>
      </c>
      <c r="F1088" s="104">
        <v>7</v>
      </c>
      <c r="G1088" s="105">
        <f t="shared" si="0"/>
        <v>1</v>
      </c>
      <c r="H1088" s="104">
        <v>1</v>
      </c>
      <c r="I1088" s="104">
        <v>0</v>
      </c>
      <c r="J1088" s="104">
        <v>5</v>
      </c>
      <c r="K1088" s="80">
        <f t="shared" si="2"/>
        <v>0</v>
      </c>
      <c r="L1088" s="104">
        <v>0</v>
      </c>
      <c r="M1088" s="104">
        <v>0</v>
      </c>
      <c r="N1088" s="104">
        <v>5</v>
      </c>
      <c r="O1088" s="104">
        <v>2</v>
      </c>
      <c r="P1088" s="104">
        <v>0</v>
      </c>
      <c r="Q1088" s="104">
        <v>7</v>
      </c>
      <c r="R1088" s="104">
        <v>17</v>
      </c>
      <c r="S1088" s="104">
        <v>10</v>
      </c>
      <c r="T1088" s="77"/>
      <c r="U1088" s="77"/>
      <c r="V1088" s="77"/>
      <c r="W1088" s="77"/>
      <c r="X1088" s="77"/>
    </row>
    <row r="1089" spans="1:24" ht="12.75" customHeight="1" x14ac:dyDescent="0.15">
      <c r="A1089" s="77" t="s">
        <v>449</v>
      </c>
      <c r="B1089" s="77" t="s">
        <v>449</v>
      </c>
      <c r="C1089" s="77" t="s">
        <v>67</v>
      </c>
      <c r="D1089" s="103">
        <v>2015</v>
      </c>
      <c r="E1089" s="77" t="s">
        <v>1598</v>
      </c>
      <c r="F1089" s="104">
        <v>859</v>
      </c>
      <c r="G1089" s="105">
        <f t="shared" si="0"/>
        <v>0</v>
      </c>
      <c r="H1089" s="104">
        <v>0</v>
      </c>
      <c r="I1089" s="104">
        <v>0</v>
      </c>
      <c r="J1089" s="104">
        <v>469</v>
      </c>
      <c r="K1089" s="80">
        <f t="shared" si="2"/>
        <v>23</v>
      </c>
      <c r="L1089" s="104">
        <v>23</v>
      </c>
      <c r="M1089" s="104">
        <v>0</v>
      </c>
      <c r="N1089" s="104">
        <v>530</v>
      </c>
      <c r="O1089" s="104">
        <v>88</v>
      </c>
      <c r="P1089" s="104">
        <v>1242</v>
      </c>
      <c r="Q1089" s="104">
        <v>480</v>
      </c>
      <c r="R1089" s="104">
        <v>3100</v>
      </c>
      <c r="S1089" s="104">
        <v>591</v>
      </c>
      <c r="T1089" s="77"/>
      <c r="U1089" s="77"/>
      <c r="V1089" s="77"/>
      <c r="W1089" s="77"/>
      <c r="X1089" s="77"/>
    </row>
    <row r="1090" spans="1:24" ht="12.75" customHeight="1" x14ac:dyDescent="0.15">
      <c r="A1090" s="77" t="s">
        <v>449</v>
      </c>
      <c r="B1090" s="77" t="s">
        <v>449</v>
      </c>
      <c r="C1090" s="77" t="s">
        <v>67</v>
      </c>
      <c r="D1090" s="103">
        <v>2016</v>
      </c>
      <c r="E1090" s="77" t="s">
        <v>1598</v>
      </c>
      <c r="F1090" s="104">
        <v>859</v>
      </c>
      <c r="G1090" s="105">
        <f t="shared" si="0"/>
        <v>12</v>
      </c>
      <c r="H1090" s="104">
        <v>12</v>
      </c>
      <c r="I1090" s="104">
        <v>0</v>
      </c>
      <c r="J1090" s="104">
        <v>469</v>
      </c>
      <c r="K1090" s="80">
        <f t="shared" si="2"/>
        <v>3</v>
      </c>
      <c r="L1090" s="104">
        <v>3</v>
      </c>
      <c r="M1090" s="104">
        <v>0</v>
      </c>
      <c r="N1090" s="104">
        <v>530</v>
      </c>
      <c r="O1090" s="104">
        <v>2</v>
      </c>
      <c r="P1090" s="104">
        <v>1242</v>
      </c>
      <c r="Q1090" s="104">
        <v>172</v>
      </c>
      <c r="R1090" s="104">
        <v>3100</v>
      </c>
      <c r="S1090" s="104">
        <v>189</v>
      </c>
      <c r="T1090" s="77"/>
      <c r="U1090" s="77"/>
      <c r="V1090" s="77"/>
      <c r="W1090" s="77"/>
      <c r="X1090" s="77"/>
    </row>
    <row r="1091" spans="1:24" ht="12.75" customHeight="1" x14ac:dyDescent="0.15">
      <c r="A1091" s="77" t="s">
        <v>449</v>
      </c>
      <c r="B1091" s="77" t="s">
        <v>449</v>
      </c>
      <c r="C1091" s="77" t="s">
        <v>67</v>
      </c>
      <c r="D1091" s="103">
        <v>2017</v>
      </c>
      <c r="E1091" s="77" t="s">
        <v>1598</v>
      </c>
      <c r="F1091" s="104">
        <v>859</v>
      </c>
      <c r="G1091" s="105">
        <f t="shared" si="0"/>
        <v>37</v>
      </c>
      <c r="H1091" s="104">
        <v>37</v>
      </c>
      <c r="I1091" s="104">
        <v>0</v>
      </c>
      <c r="J1091" s="104">
        <v>469</v>
      </c>
      <c r="K1091" s="80">
        <f t="shared" si="2"/>
        <v>0</v>
      </c>
      <c r="L1091" s="104">
        <v>0</v>
      </c>
      <c r="M1091" s="104">
        <v>0</v>
      </c>
      <c r="N1091" s="104">
        <v>530</v>
      </c>
      <c r="O1091" s="104">
        <v>4</v>
      </c>
      <c r="P1091" s="104">
        <v>1242</v>
      </c>
      <c r="Q1091" s="104">
        <v>424</v>
      </c>
      <c r="R1091" s="104">
        <v>3100</v>
      </c>
      <c r="S1091" s="104">
        <v>465</v>
      </c>
      <c r="T1091" s="77"/>
      <c r="U1091" s="77"/>
      <c r="V1091" s="77"/>
      <c r="W1091" s="77"/>
      <c r="X1091" s="77"/>
    </row>
    <row r="1092" spans="1:24" ht="12.75" customHeight="1" x14ac:dyDescent="0.15">
      <c r="A1092" s="77" t="s">
        <v>504</v>
      </c>
      <c r="B1092" s="77" t="s">
        <v>449</v>
      </c>
      <c r="C1092" s="77" t="s">
        <v>67</v>
      </c>
      <c r="D1092" s="103">
        <v>2015</v>
      </c>
      <c r="E1092" s="77" t="s">
        <v>1598</v>
      </c>
      <c r="F1092" s="104">
        <v>153</v>
      </c>
      <c r="G1092" s="105">
        <f t="shared" si="0"/>
        <v>0</v>
      </c>
      <c r="H1092" s="104">
        <v>0</v>
      </c>
      <c r="I1092" s="104">
        <v>0</v>
      </c>
      <c r="J1092" s="104">
        <v>103</v>
      </c>
      <c r="K1092" s="80">
        <f t="shared" si="2"/>
        <v>1</v>
      </c>
      <c r="L1092" s="104">
        <v>0</v>
      </c>
      <c r="M1092" s="104">
        <v>1</v>
      </c>
      <c r="N1092" s="104">
        <v>102</v>
      </c>
      <c r="O1092" s="104">
        <v>6</v>
      </c>
      <c r="P1092" s="104">
        <v>555</v>
      </c>
      <c r="Q1092" s="104">
        <v>53</v>
      </c>
      <c r="R1092" s="104">
        <v>913</v>
      </c>
      <c r="S1092" s="104">
        <v>60</v>
      </c>
      <c r="T1092" s="77"/>
      <c r="U1092" s="77"/>
      <c r="V1092" s="77"/>
      <c r="W1092" s="77"/>
      <c r="X1092" s="77"/>
    </row>
    <row r="1093" spans="1:24" ht="12.75" customHeight="1" x14ac:dyDescent="0.15">
      <c r="A1093" s="77" t="s">
        <v>504</v>
      </c>
      <c r="B1093" s="77" t="s">
        <v>449</v>
      </c>
      <c r="C1093" s="77" t="s">
        <v>67</v>
      </c>
      <c r="D1093" s="103">
        <v>2016</v>
      </c>
      <c r="E1093" s="77" t="s">
        <v>1598</v>
      </c>
      <c r="F1093" s="104">
        <v>153</v>
      </c>
      <c r="G1093" s="105">
        <f t="shared" si="0"/>
        <v>0</v>
      </c>
      <c r="H1093" s="104">
        <v>0</v>
      </c>
      <c r="I1093" s="104">
        <v>0</v>
      </c>
      <c r="J1093" s="104">
        <v>103</v>
      </c>
      <c r="K1093" s="80">
        <f t="shared" si="2"/>
        <v>3</v>
      </c>
      <c r="L1093" s="104">
        <v>0</v>
      </c>
      <c r="M1093" s="104">
        <v>3</v>
      </c>
      <c r="N1093" s="104">
        <v>102</v>
      </c>
      <c r="O1093" s="104">
        <v>7</v>
      </c>
      <c r="P1093" s="104">
        <v>555</v>
      </c>
      <c r="Q1093" s="104">
        <v>50</v>
      </c>
      <c r="R1093" s="104">
        <v>913</v>
      </c>
      <c r="S1093" s="104">
        <v>60</v>
      </c>
      <c r="T1093" s="77"/>
      <c r="U1093" s="77"/>
      <c r="V1093" s="77"/>
      <c r="W1093" s="77"/>
      <c r="X1093" s="77"/>
    </row>
    <row r="1094" spans="1:24" ht="12.75" customHeight="1" x14ac:dyDescent="0.15">
      <c r="A1094" s="77" t="s">
        <v>504</v>
      </c>
      <c r="B1094" s="77" t="s">
        <v>449</v>
      </c>
      <c r="C1094" s="77" t="s">
        <v>67</v>
      </c>
      <c r="D1094" s="103">
        <v>2017</v>
      </c>
      <c r="E1094" s="77" t="s">
        <v>1598</v>
      </c>
      <c r="F1094" s="104">
        <v>153</v>
      </c>
      <c r="G1094" s="105">
        <f t="shared" si="0"/>
        <v>1</v>
      </c>
      <c r="H1094" s="104">
        <v>0</v>
      </c>
      <c r="I1094" s="104">
        <v>1</v>
      </c>
      <c r="J1094" s="104">
        <v>103</v>
      </c>
      <c r="K1094" s="80">
        <f t="shared" si="2"/>
        <v>8</v>
      </c>
      <c r="L1094" s="104">
        <v>7</v>
      </c>
      <c r="M1094" s="104">
        <v>1</v>
      </c>
      <c r="N1094" s="104">
        <v>102</v>
      </c>
      <c r="O1094" s="104">
        <v>4</v>
      </c>
      <c r="P1094" s="104">
        <v>555</v>
      </c>
      <c r="Q1094" s="104">
        <v>44</v>
      </c>
      <c r="R1094" s="104">
        <v>913</v>
      </c>
      <c r="S1094" s="104">
        <v>57</v>
      </c>
      <c r="T1094" s="77"/>
      <c r="U1094" s="77"/>
      <c r="V1094" s="77"/>
      <c r="W1094" s="77"/>
      <c r="X1094" s="77"/>
    </row>
    <row r="1095" spans="1:24" ht="12.75" customHeight="1" x14ac:dyDescent="0.15">
      <c r="A1095" s="77" t="s">
        <v>117</v>
      </c>
      <c r="B1095" s="77" t="s">
        <v>99</v>
      </c>
      <c r="C1095" s="77" t="s">
        <v>67</v>
      </c>
      <c r="D1095" s="103">
        <v>2015</v>
      </c>
      <c r="E1095" s="77" t="s">
        <v>1598</v>
      </c>
      <c r="F1095" s="104">
        <v>160</v>
      </c>
      <c r="G1095" s="105">
        <f t="shared" si="0"/>
        <v>0</v>
      </c>
      <c r="H1095" s="104">
        <v>0</v>
      </c>
      <c r="I1095" s="104">
        <v>0</v>
      </c>
      <c r="J1095" s="104">
        <v>97</v>
      </c>
      <c r="K1095" s="80">
        <f t="shared" si="2"/>
        <v>0</v>
      </c>
      <c r="L1095" s="104">
        <v>0</v>
      </c>
      <c r="M1095" s="104">
        <v>0</v>
      </c>
      <c r="N1095" s="104">
        <v>93</v>
      </c>
      <c r="O1095" s="104">
        <v>1</v>
      </c>
      <c r="P1095" s="104">
        <v>100</v>
      </c>
      <c r="Q1095" s="104">
        <v>29</v>
      </c>
      <c r="R1095" s="104">
        <v>450</v>
      </c>
      <c r="S1095" s="104">
        <v>30</v>
      </c>
      <c r="T1095" s="77"/>
      <c r="U1095" s="77"/>
      <c r="V1095" s="77"/>
      <c r="W1095" s="77"/>
      <c r="X1095" s="77"/>
    </row>
    <row r="1096" spans="1:24" ht="12.75" customHeight="1" x14ac:dyDescent="0.15">
      <c r="A1096" s="77" t="s">
        <v>117</v>
      </c>
      <c r="B1096" s="77" t="s">
        <v>99</v>
      </c>
      <c r="C1096" s="77" t="s">
        <v>67</v>
      </c>
      <c r="D1096" s="103">
        <v>2016</v>
      </c>
      <c r="E1096" s="77" t="s">
        <v>1598</v>
      </c>
      <c r="F1096" s="104">
        <v>160</v>
      </c>
      <c r="G1096" s="105">
        <f t="shared" si="0"/>
        <v>0</v>
      </c>
      <c r="H1096" s="104">
        <v>0</v>
      </c>
      <c r="I1096" s="104">
        <v>0</v>
      </c>
      <c r="J1096" s="104">
        <v>97</v>
      </c>
      <c r="K1096" s="80">
        <f t="shared" si="2"/>
        <v>2</v>
      </c>
      <c r="L1096" s="104">
        <v>2</v>
      </c>
      <c r="M1096" s="104">
        <v>0</v>
      </c>
      <c r="N1096" s="104">
        <v>93</v>
      </c>
      <c r="O1096" s="104">
        <v>5</v>
      </c>
      <c r="P1096" s="104">
        <v>100</v>
      </c>
      <c r="Q1096" s="104">
        <v>0</v>
      </c>
      <c r="R1096" s="104">
        <v>450</v>
      </c>
      <c r="S1096" s="104">
        <v>7</v>
      </c>
      <c r="T1096" s="77"/>
      <c r="U1096" s="77"/>
      <c r="V1096" s="77"/>
      <c r="W1096" s="77"/>
      <c r="X1096" s="77"/>
    </row>
    <row r="1097" spans="1:24" ht="12.75" customHeight="1" x14ac:dyDescent="0.15">
      <c r="A1097" s="77" t="s">
        <v>117</v>
      </c>
      <c r="B1097" s="77" t="s">
        <v>99</v>
      </c>
      <c r="C1097" s="77" t="s">
        <v>67</v>
      </c>
      <c r="D1097" s="103">
        <v>2017</v>
      </c>
      <c r="E1097" s="77" t="s">
        <v>1598</v>
      </c>
      <c r="F1097" s="104">
        <v>160</v>
      </c>
      <c r="G1097" s="105">
        <f t="shared" si="0"/>
        <v>0</v>
      </c>
      <c r="H1097" s="104">
        <v>0</v>
      </c>
      <c r="I1097" s="104">
        <v>0</v>
      </c>
      <c r="J1097" s="104">
        <v>97</v>
      </c>
      <c r="K1097" s="80">
        <f t="shared" si="2"/>
        <v>1</v>
      </c>
      <c r="L1097" s="104">
        <v>1</v>
      </c>
      <c r="M1097" s="104">
        <v>0</v>
      </c>
      <c r="N1097" s="104">
        <v>93</v>
      </c>
      <c r="O1097" s="104">
        <v>3</v>
      </c>
      <c r="P1097" s="104">
        <v>100</v>
      </c>
      <c r="Q1097" s="104">
        <v>0</v>
      </c>
      <c r="R1097" s="104">
        <v>450</v>
      </c>
      <c r="S1097" s="104">
        <v>4</v>
      </c>
      <c r="T1097" s="77"/>
      <c r="U1097" s="77"/>
      <c r="V1097" s="77"/>
      <c r="W1097" s="77"/>
      <c r="X1097" s="77"/>
    </row>
    <row r="1098" spans="1:24" ht="12.75" customHeight="1" x14ac:dyDescent="0.15">
      <c r="A1098" s="77" t="s">
        <v>239</v>
      </c>
      <c r="B1098" s="77" t="s">
        <v>229</v>
      </c>
      <c r="C1098" s="77" t="s">
        <v>67</v>
      </c>
      <c r="D1098" s="103">
        <v>2014</v>
      </c>
      <c r="E1098" s="77" t="s">
        <v>1598</v>
      </c>
      <c r="F1098" s="104">
        <v>240</v>
      </c>
      <c r="G1098" s="105">
        <f t="shared" si="0"/>
        <v>1</v>
      </c>
      <c r="H1098" s="104">
        <v>1</v>
      </c>
      <c r="I1098" s="104">
        <v>0</v>
      </c>
      <c r="J1098" s="104">
        <v>148</v>
      </c>
      <c r="K1098" s="80">
        <f t="shared" si="2"/>
        <v>1</v>
      </c>
      <c r="L1098" s="104">
        <v>1</v>
      </c>
      <c r="M1098" s="104">
        <v>0</v>
      </c>
      <c r="N1098" s="104">
        <v>181</v>
      </c>
      <c r="O1098" s="104">
        <v>0</v>
      </c>
      <c r="P1098" s="104">
        <v>438</v>
      </c>
      <c r="Q1098" s="104">
        <v>16</v>
      </c>
      <c r="R1098" s="104">
        <v>1007</v>
      </c>
      <c r="S1098" s="104">
        <v>18</v>
      </c>
      <c r="T1098" s="77"/>
      <c r="U1098" s="77"/>
      <c r="V1098" s="77"/>
      <c r="W1098" s="77"/>
      <c r="X1098" s="77"/>
    </row>
    <row r="1099" spans="1:24" ht="12.75" customHeight="1" x14ac:dyDescent="0.15">
      <c r="A1099" s="77" t="s">
        <v>239</v>
      </c>
      <c r="B1099" s="77" t="s">
        <v>229</v>
      </c>
      <c r="C1099" s="77" t="s">
        <v>67</v>
      </c>
      <c r="D1099" s="103">
        <v>2015</v>
      </c>
      <c r="E1099" s="77" t="s">
        <v>1598</v>
      </c>
      <c r="F1099" s="104">
        <v>240</v>
      </c>
      <c r="G1099" s="105">
        <f t="shared" si="0"/>
        <v>2</v>
      </c>
      <c r="H1099" s="104">
        <v>2</v>
      </c>
      <c r="I1099" s="104">
        <v>0</v>
      </c>
      <c r="J1099" s="104">
        <v>148</v>
      </c>
      <c r="K1099" s="80">
        <f t="shared" si="2"/>
        <v>14</v>
      </c>
      <c r="L1099" s="104">
        <v>10</v>
      </c>
      <c r="M1099" s="104">
        <v>4</v>
      </c>
      <c r="N1099" s="104">
        <v>181</v>
      </c>
      <c r="O1099" s="104">
        <v>10</v>
      </c>
      <c r="P1099" s="104">
        <v>438</v>
      </c>
      <c r="Q1099" s="104">
        <v>94</v>
      </c>
      <c r="R1099" s="104">
        <v>1007</v>
      </c>
      <c r="S1099" s="104">
        <v>120</v>
      </c>
      <c r="T1099" s="77"/>
      <c r="U1099" s="77"/>
      <c r="V1099" s="77"/>
      <c r="W1099" s="77"/>
      <c r="X1099" s="77"/>
    </row>
    <row r="1100" spans="1:24" ht="12.75" customHeight="1" x14ac:dyDescent="0.15">
      <c r="A1100" s="77" t="s">
        <v>239</v>
      </c>
      <c r="B1100" s="77" t="s">
        <v>229</v>
      </c>
      <c r="C1100" s="77" t="s">
        <v>67</v>
      </c>
      <c r="D1100" s="103">
        <v>2016</v>
      </c>
      <c r="E1100" s="77" t="s">
        <v>1598</v>
      </c>
      <c r="F1100" s="104">
        <v>240</v>
      </c>
      <c r="G1100" s="105">
        <f t="shared" si="0"/>
        <v>0</v>
      </c>
      <c r="H1100" s="104">
        <v>0</v>
      </c>
      <c r="I1100" s="104">
        <v>0</v>
      </c>
      <c r="J1100" s="104">
        <v>148</v>
      </c>
      <c r="K1100" s="80">
        <f t="shared" si="2"/>
        <v>5</v>
      </c>
      <c r="L1100" s="104">
        <v>5</v>
      </c>
      <c r="M1100" s="104">
        <v>0</v>
      </c>
      <c r="N1100" s="104">
        <v>181</v>
      </c>
      <c r="O1100" s="104">
        <v>0</v>
      </c>
      <c r="P1100" s="104">
        <v>438</v>
      </c>
      <c r="Q1100" s="104">
        <v>21</v>
      </c>
      <c r="R1100" s="104">
        <v>1007</v>
      </c>
      <c r="S1100" s="104">
        <v>26</v>
      </c>
      <c r="T1100" s="77"/>
      <c r="U1100" s="77"/>
      <c r="V1100" s="77"/>
      <c r="W1100" s="77"/>
      <c r="X1100" s="77"/>
    </row>
    <row r="1101" spans="1:24" ht="12.75" customHeight="1" x14ac:dyDescent="0.15">
      <c r="A1101" s="77" t="s">
        <v>239</v>
      </c>
      <c r="B1101" s="77" t="s">
        <v>229</v>
      </c>
      <c r="C1101" s="77" t="s">
        <v>67</v>
      </c>
      <c r="D1101" s="103">
        <v>2017</v>
      </c>
      <c r="E1101" s="77" t="s">
        <v>1598</v>
      </c>
      <c r="F1101" s="104">
        <v>240</v>
      </c>
      <c r="G1101" s="105">
        <f t="shared" si="0"/>
        <v>0</v>
      </c>
      <c r="H1101" s="104">
        <v>0</v>
      </c>
      <c r="I1101" s="104">
        <v>0</v>
      </c>
      <c r="J1101" s="104">
        <v>148</v>
      </c>
      <c r="K1101" s="80">
        <f t="shared" si="2"/>
        <v>7</v>
      </c>
      <c r="L1101" s="104">
        <v>0</v>
      </c>
      <c r="M1101" s="104">
        <v>7</v>
      </c>
      <c r="N1101" s="104">
        <v>181</v>
      </c>
      <c r="O1101" s="104">
        <v>0</v>
      </c>
      <c r="P1101" s="104">
        <v>438</v>
      </c>
      <c r="Q1101" s="104">
        <v>20</v>
      </c>
      <c r="R1101" s="104">
        <v>1007</v>
      </c>
      <c r="S1101" s="104">
        <v>27</v>
      </c>
      <c r="T1101" s="77"/>
      <c r="U1101" s="77"/>
      <c r="V1101" s="77"/>
      <c r="W1101" s="77"/>
      <c r="X1101" s="77"/>
    </row>
    <row r="1102" spans="1:24" ht="12.75" customHeight="1" x14ac:dyDescent="0.15">
      <c r="A1102" s="77" t="s">
        <v>118</v>
      </c>
      <c r="B1102" s="77" t="s">
        <v>99</v>
      </c>
      <c r="C1102" s="77" t="s">
        <v>67</v>
      </c>
      <c r="D1102" s="103">
        <v>2014</v>
      </c>
      <c r="E1102" s="77" t="s">
        <v>1598</v>
      </c>
      <c r="F1102" s="104">
        <v>516</v>
      </c>
      <c r="G1102" s="105">
        <f t="shared" si="0"/>
        <v>0</v>
      </c>
      <c r="H1102" s="104">
        <v>0</v>
      </c>
      <c r="I1102" s="104">
        <v>0</v>
      </c>
      <c r="J1102" s="104">
        <v>279</v>
      </c>
      <c r="K1102" s="80">
        <f t="shared" si="2"/>
        <v>0</v>
      </c>
      <c r="L1102" s="104">
        <v>0</v>
      </c>
      <c r="M1102" s="104">
        <v>0</v>
      </c>
      <c r="N1102" s="104">
        <v>282</v>
      </c>
      <c r="O1102" s="104">
        <v>5</v>
      </c>
      <c r="P1102" s="104">
        <v>340</v>
      </c>
      <c r="Q1102" s="104">
        <v>216</v>
      </c>
      <c r="R1102" s="104">
        <v>1417</v>
      </c>
      <c r="S1102" s="104">
        <v>221</v>
      </c>
      <c r="T1102" s="77"/>
      <c r="U1102" s="77"/>
      <c r="V1102" s="77"/>
      <c r="W1102" s="77"/>
      <c r="X1102" s="77"/>
    </row>
    <row r="1103" spans="1:24" ht="12.75" customHeight="1" x14ac:dyDescent="0.15">
      <c r="A1103" s="77" t="s">
        <v>118</v>
      </c>
      <c r="B1103" s="77" t="s">
        <v>99</v>
      </c>
      <c r="C1103" s="77" t="s">
        <v>67</v>
      </c>
      <c r="D1103" s="103">
        <v>2015</v>
      </c>
      <c r="E1103" s="77" t="s">
        <v>1598</v>
      </c>
      <c r="F1103" s="104">
        <v>516</v>
      </c>
      <c r="G1103" s="105">
        <f t="shared" si="0"/>
        <v>0</v>
      </c>
      <c r="H1103" s="104">
        <v>0</v>
      </c>
      <c r="I1103" s="104">
        <v>0</v>
      </c>
      <c r="J1103" s="104">
        <v>279</v>
      </c>
      <c r="K1103" s="80">
        <f t="shared" si="2"/>
        <v>0</v>
      </c>
      <c r="L1103" s="104">
        <v>0</v>
      </c>
      <c r="M1103" s="104">
        <v>0</v>
      </c>
      <c r="N1103" s="104">
        <v>282</v>
      </c>
      <c r="O1103" s="104">
        <v>2</v>
      </c>
      <c r="P1103" s="104">
        <v>340</v>
      </c>
      <c r="Q1103" s="104">
        <v>386</v>
      </c>
      <c r="R1103" s="104">
        <v>1417</v>
      </c>
      <c r="S1103" s="104">
        <v>388</v>
      </c>
      <c r="T1103" s="77"/>
      <c r="U1103" s="77"/>
      <c r="V1103" s="77"/>
      <c r="W1103" s="77"/>
      <c r="X1103" s="77"/>
    </row>
    <row r="1104" spans="1:24" ht="12.75" customHeight="1" x14ac:dyDescent="0.15">
      <c r="A1104" s="77" t="s">
        <v>118</v>
      </c>
      <c r="B1104" s="77" t="s">
        <v>99</v>
      </c>
      <c r="C1104" s="77" t="s">
        <v>67</v>
      </c>
      <c r="D1104" s="103">
        <v>2016</v>
      </c>
      <c r="E1104" s="77" t="s">
        <v>1598</v>
      </c>
      <c r="F1104" s="104">
        <v>516</v>
      </c>
      <c r="G1104" s="105">
        <f t="shared" si="0"/>
        <v>20</v>
      </c>
      <c r="H1104" s="104">
        <v>20</v>
      </c>
      <c r="I1104" s="104">
        <v>0</v>
      </c>
      <c r="J1104" s="104">
        <v>279</v>
      </c>
      <c r="K1104" s="80">
        <f t="shared" si="2"/>
        <v>82</v>
      </c>
      <c r="L1104" s="104">
        <v>82</v>
      </c>
      <c r="M1104" s="104">
        <v>0</v>
      </c>
      <c r="N1104" s="104">
        <v>282</v>
      </c>
      <c r="O1104" s="104">
        <v>162</v>
      </c>
      <c r="P1104" s="104">
        <v>340</v>
      </c>
      <c r="Q1104" s="104">
        <v>618</v>
      </c>
      <c r="R1104" s="104">
        <v>1417</v>
      </c>
      <c r="S1104" s="104">
        <v>882</v>
      </c>
      <c r="T1104" s="77"/>
      <c r="U1104" s="77"/>
      <c r="V1104" s="77"/>
      <c r="W1104" s="77"/>
      <c r="X1104" s="77"/>
    </row>
    <row r="1105" spans="1:24" ht="12.75" customHeight="1" x14ac:dyDescent="0.15">
      <c r="A1105" s="77" t="s">
        <v>118</v>
      </c>
      <c r="B1105" s="77" t="s">
        <v>99</v>
      </c>
      <c r="C1105" s="77" t="s">
        <v>67</v>
      </c>
      <c r="D1105" s="103">
        <v>2017</v>
      </c>
      <c r="E1105" s="77" t="s">
        <v>1598</v>
      </c>
      <c r="F1105" s="104">
        <v>516</v>
      </c>
      <c r="G1105" s="105">
        <f t="shared" si="0"/>
        <v>0</v>
      </c>
      <c r="H1105" s="104">
        <v>0</v>
      </c>
      <c r="I1105" s="104">
        <v>0</v>
      </c>
      <c r="J1105" s="104">
        <v>279</v>
      </c>
      <c r="K1105" s="80">
        <f t="shared" si="2"/>
        <v>0</v>
      </c>
      <c r="L1105" s="104">
        <v>0</v>
      </c>
      <c r="M1105" s="104">
        <v>0</v>
      </c>
      <c r="N1105" s="104">
        <v>282</v>
      </c>
      <c r="O1105" s="104">
        <v>0</v>
      </c>
      <c r="P1105" s="104">
        <v>340</v>
      </c>
      <c r="Q1105" s="104">
        <v>188</v>
      </c>
      <c r="R1105" s="104">
        <v>1417</v>
      </c>
      <c r="S1105" s="104">
        <v>188</v>
      </c>
      <c r="T1105" s="77"/>
      <c r="U1105" s="77"/>
      <c r="V1105" s="77"/>
      <c r="W1105" s="77"/>
      <c r="X1105" s="77"/>
    </row>
    <row r="1106" spans="1:24" ht="12.75" customHeight="1" x14ac:dyDescent="0.15">
      <c r="A1106" s="77" t="s">
        <v>135</v>
      </c>
      <c r="B1106" s="77" t="s">
        <v>127</v>
      </c>
      <c r="C1106" s="77" t="s">
        <v>128</v>
      </c>
      <c r="D1106" s="103">
        <v>2016</v>
      </c>
      <c r="E1106" s="77" t="s">
        <v>1598</v>
      </c>
      <c r="F1106" s="104">
        <v>312</v>
      </c>
      <c r="G1106" s="105">
        <f t="shared" si="0"/>
        <v>0</v>
      </c>
      <c r="H1106" s="104">
        <v>0</v>
      </c>
      <c r="I1106" s="104">
        <v>0</v>
      </c>
      <c r="J1106" s="104">
        <v>175</v>
      </c>
      <c r="K1106" s="80">
        <f t="shared" si="2"/>
        <v>0</v>
      </c>
      <c r="L1106" s="104">
        <v>0</v>
      </c>
      <c r="M1106" s="104">
        <v>0</v>
      </c>
      <c r="N1106" s="104">
        <v>163</v>
      </c>
      <c r="O1106" s="104">
        <v>0</v>
      </c>
      <c r="P1106" s="104">
        <v>568</v>
      </c>
      <c r="Q1106" s="104">
        <v>0</v>
      </c>
      <c r="R1106" s="104">
        <v>1218</v>
      </c>
      <c r="S1106" s="104">
        <v>0</v>
      </c>
      <c r="T1106" s="77"/>
      <c r="U1106" s="77"/>
      <c r="V1106" s="77"/>
      <c r="W1106" s="77"/>
      <c r="X1106" s="77"/>
    </row>
    <row r="1107" spans="1:24" ht="12.75" customHeight="1" x14ac:dyDescent="0.15">
      <c r="A1107" s="77" t="s">
        <v>300</v>
      </c>
      <c r="B1107" s="77" t="s">
        <v>273</v>
      </c>
      <c r="C1107" s="77" t="s">
        <v>144</v>
      </c>
      <c r="D1107" s="103">
        <v>2014</v>
      </c>
      <c r="E1107" s="77" t="s">
        <v>1598</v>
      </c>
      <c r="F1107" s="104">
        <v>156</v>
      </c>
      <c r="G1107" s="105">
        <f t="shared" si="0"/>
        <v>20</v>
      </c>
      <c r="H1107" s="104">
        <v>20</v>
      </c>
      <c r="I1107" s="104">
        <v>0</v>
      </c>
      <c r="J1107" s="104">
        <v>122</v>
      </c>
      <c r="K1107" s="80">
        <f t="shared" si="2"/>
        <v>20</v>
      </c>
      <c r="L1107" s="104">
        <v>20</v>
      </c>
      <c r="M1107" s="104">
        <v>0</v>
      </c>
      <c r="N1107" s="104">
        <v>37</v>
      </c>
      <c r="O1107" s="104">
        <v>0</v>
      </c>
      <c r="P1107" s="104">
        <v>90</v>
      </c>
      <c r="Q1107" s="104">
        <v>242</v>
      </c>
      <c r="R1107" s="104">
        <v>405</v>
      </c>
      <c r="S1107" s="104">
        <v>282</v>
      </c>
      <c r="T1107" s="77"/>
      <c r="U1107" s="77"/>
      <c r="V1107" s="77"/>
      <c r="W1107" s="77"/>
      <c r="X1107" s="77"/>
    </row>
    <row r="1108" spans="1:24" ht="12.75" customHeight="1" x14ac:dyDescent="0.15">
      <c r="A1108" s="77" t="s">
        <v>300</v>
      </c>
      <c r="B1108" s="77" t="s">
        <v>273</v>
      </c>
      <c r="C1108" s="77" t="s">
        <v>144</v>
      </c>
      <c r="D1108" s="103">
        <v>2015</v>
      </c>
      <c r="E1108" s="77" t="s">
        <v>1598</v>
      </c>
      <c r="F1108" s="104">
        <v>156</v>
      </c>
      <c r="G1108" s="105">
        <f t="shared" si="0"/>
        <v>0</v>
      </c>
      <c r="H1108" s="104">
        <v>0</v>
      </c>
      <c r="I1108" s="104">
        <v>0</v>
      </c>
      <c r="J1108" s="104">
        <v>122</v>
      </c>
      <c r="K1108" s="80">
        <f t="shared" si="2"/>
        <v>0</v>
      </c>
      <c r="L1108" s="104">
        <v>0</v>
      </c>
      <c r="M1108" s="104">
        <v>0</v>
      </c>
      <c r="N1108" s="104">
        <v>37</v>
      </c>
      <c r="O1108" s="104">
        <v>11</v>
      </c>
      <c r="P1108" s="104">
        <v>90</v>
      </c>
      <c r="Q1108" s="104">
        <v>127</v>
      </c>
      <c r="R1108" s="104">
        <v>405</v>
      </c>
      <c r="S1108" s="104">
        <v>138</v>
      </c>
      <c r="T1108" s="77"/>
      <c r="U1108" s="77"/>
      <c r="V1108" s="77"/>
      <c r="W1108" s="77"/>
      <c r="X1108" s="77"/>
    </row>
    <row r="1109" spans="1:24" ht="12.75" customHeight="1" x14ac:dyDescent="0.15">
      <c r="A1109" s="77" t="s">
        <v>300</v>
      </c>
      <c r="B1109" s="77" t="s">
        <v>273</v>
      </c>
      <c r="C1109" s="77" t="s">
        <v>144</v>
      </c>
      <c r="D1109" s="103">
        <v>2016</v>
      </c>
      <c r="E1109" s="77" t="s">
        <v>1598</v>
      </c>
      <c r="F1109" s="104">
        <v>156</v>
      </c>
      <c r="G1109" s="105">
        <f t="shared" si="0"/>
        <v>0</v>
      </c>
      <c r="H1109" s="104">
        <v>0</v>
      </c>
      <c r="I1109" s="104">
        <v>0</v>
      </c>
      <c r="J1109" s="104">
        <v>122</v>
      </c>
      <c r="K1109" s="80">
        <f t="shared" si="2"/>
        <v>12</v>
      </c>
      <c r="L1109" s="104">
        <v>12</v>
      </c>
      <c r="M1109" s="104">
        <v>0</v>
      </c>
      <c r="N1109" s="104">
        <v>37</v>
      </c>
      <c r="O1109" s="104">
        <v>2</v>
      </c>
      <c r="P1109" s="104">
        <v>90</v>
      </c>
      <c r="Q1109" s="104">
        <v>285</v>
      </c>
      <c r="R1109" s="104">
        <v>405</v>
      </c>
      <c r="S1109" s="104">
        <v>299</v>
      </c>
      <c r="T1109" s="77"/>
      <c r="U1109" s="77"/>
      <c r="V1109" s="77"/>
      <c r="W1109" s="77"/>
      <c r="X1109" s="77"/>
    </row>
    <row r="1110" spans="1:24" ht="12.75" customHeight="1" x14ac:dyDescent="0.15">
      <c r="A1110" s="77" t="s">
        <v>300</v>
      </c>
      <c r="B1110" s="77" t="s">
        <v>273</v>
      </c>
      <c r="C1110" s="77" t="s">
        <v>144</v>
      </c>
      <c r="D1110" s="103">
        <v>2017</v>
      </c>
      <c r="E1110" s="77" t="s">
        <v>1598</v>
      </c>
      <c r="F1110" s="104">
        <v>156</v>
      </c>
      <c r="G1110" s="105">
        <f t="shared" si="0"/>
        <v>49</v>
      </c>
      <c r="H1110" s="104">
        <v>49</v>
      </c>
      <c r="I1110" s="104">
        <v>0</v>
      </c>
      <c r="J1110" s="104">
        <v>122</v>
      </c>
      <c r="K1110" s="80">
        <f t="shared" si="2"/>
        <v>20</v>
      </c>
      <c r="L1110" s="104">
        <v>20</v>
      </c>
      <c r="M1110" s="104">
        <v>0</v>
      </c>
      <c r="N1110" s="104">
        <v>37</v>
      </c>
      <c r="O1110" s="104">
        <v>11</v>
      </c>
      <c r="P1110" s="104">
        <v>90</v>
      </c>
      <c r="Q1110" s="104">
        <v>115</v>
      </c>
      <c r="R1110" s="104">
        <v>405</v>
      </c>
      <c r="S1110" s="104">
        <v>195</v>
      </c>
      <c r="T1110" s="77"/>
      <c r="U1110" s="77"/>
      <c r="V1110" s="77"/>
      <c r="W1110" s="77"/>
      <c r="X1110" s="77"/>
    </row>
    <row r="1111" spans="1:24" ht="12.75" customHeight="1" x14ac:dyDescent="0.15">
      <c r="A1111" s="77" t="s">
        <v>488</v>
      </c>
      <c r="B1111" s="77" t="s">
        <v>488</v>
      </c>
      <c r="C1111" s="77" t="s">
        <v>492</v>
      </c>
      <c r="D1111" s="103">
        <v>2015</v>
      </c>
      <c r="E1111" s="77" t="s">
        <v>1598</v>
      </c>
      <c r="F1111" s="104">
        <v>962</v>
      </c>
      <c r="G1111" s="105">
        <f t="shared" si="0"/>
        <v>0</v>
      </c>
      <c r="H1111" s="104">
        <v>0</v>
      </c>
      <c r="I1111" s="104">
        <v>0</v>
      </c>
      <c r="J1111" s="104">
        <v>701</v>
      </c>
      <c r="K1111" s="80">
        <f t="shared" si="2"/>
        <v>0</v>
      </c>
      <c r="L1111" s="104">
        <v>0</v>
      </c>
      <c r="M1111" s="104">
        <v>0</v>
      </c>
      <c r="N1111" s="104">
        <v>820</v>
      </c>
      <c r="O1111" s="104">
        <v>0</v>
      </c>
      <c r="P1111" s="104">
        <v>1617</v>
      </c>
      <c r="Q1111" s="104">
        <v>180</v>
      </c>
      <c r="R1111" s="104">
        <v>4100</v>
      </c>
      <c r="S1111" s="104">
        <v>180</v>
      </c>
      <c r="T1111" s="77"/>
      <c r="U1111" s="77"/>
      <c r="V1111" s="77"/>
      <c r="W1111" s="77"/>
      <c r="X1111" s="77"/>
    </row>
    <row r="1112" spans="1:24" ht="12.75" customHeight="1" x14ac:dyDescent="0.15">
      <c r="A1112" s="77" t="s">
        <v>488</v>
      </c>
      <c r="B1112" s="77" t="s">
        <v>488</v>
      </c>
      <c r="C1112" s="77" t="s">
        <v>492</v>
      </c>
      <c r="D1112" s="103">
        <v>2016</v>
      </c>
      <c r="E1112" s="77" t="s">
        <v>1598</v>
      </c>
      <c r="F1112" s="104">
        <v>962</v>
      </c>
      <c r="G1112" s="105">
        <f t="shared" si="0"/>
        <v>61</v>
      </c>
      <c r="H1112" s="104">
        <v>61</v>
      </c>
      <c r="I1112" s="104">
        <v>0</v>
      </c>
      <c r="J1112" s="104">
        <v>701</v>
      </c>
      <c r="K1112" s="80">
        <f t="shared" si="2"/>
        <v>36</v>
      </c>
      <c r="L1112" s="104">
        <v>36</v>
      </c>
      <c r="M1112" s="104">
        <v>0</v>
      </c>
      <c r="N1112" s="104">
        <v>820</v>
      </c>
      <c r="O1112" s="104">
        <v>0</v>
      </c>
      <c r="P1112" s="104">
        <v>1617</v>
      </c>
      <c r="Q1112" s="104">
        <v>159</v>
      </c>
      <c r="R1112" s="104">
        <v>4100</v>
      </c>
      <c r="S1112" s="104">
        <v>256</v>
      </c>
      <c r="T1112" s="77"/>
      <c r="U1112" s="77"/>
      <c r="V1112" s="77"/>
      <c r="W1112" s="77"/>
      <c r="X1112" s="77"/>
    </row>
    <row r="1113" spans="1:24" ht="12.75" customHeight="1" x14ac:dyDescent="0.15">
      <c r="A1113" s="77" t="s">
        <v>520</v>
      </c>
      <c r="B1113" s="77" t="s">
        <v>488</v>
      </c>
      <c r="C1113" s="77" t="s">
        <v>492</v>
      </c>
      <c r="D1113" s="103">
        <v>2014</v>
      </c>
      <c r="E1113" s="77" t="s">
        <v>1598</v>
      </c>
      <c r="F1113" s="104">
        <v>159</v>
      </c>
      <c r="G1113" s="105">
        <f t="shared" si="0"/>
        <v>0</v>
      </c>
      <c r="H1113" s="104">
        <v>0</v>
      </c>
      <c r="I1113" s="104">
        <v>0</v>
      </c>
      <c r="J1113" s="104">
        <v>106</v>
      </c>
      <c r="K1113" s="80">
        <f t="shared" si="2"/>
        <v>0</v>
      </c>
      <c r="L1113" s="104">
        <v>0</v>
      </c>
      <c r="M1113" s="104">
        <v>0</v>
      </c>
      <c r="N1113" s="104">
        <v>112</v>
      </c>
      <c r="O1113" s="104">
        <v>59</v>
      </c>
      <c r="P1113" s="104">
        <v>284</v>
      </c>
      <c r="Q1113" s="104">
        <v>80</v>
      </c>
      <c r="R1113" s="104">
        <v>661</v>
      </c>
      <c r="S1113" s="104">
        <v>139</v>
      </c>
      <c r="T1113" s="77"/>
      <c r="U1113" s="77"/>
      <c r="V1113" s="77"/>
      <c r="W1113" s="77"/>
      <c r="X1113" s="77"/>
    </row>
    <row r="1114" spans="1:24" ht="12.75" customHeight="1" x14ac:dyDescent="0.15">
      <c r="A1114" s="77" t="s">
        <v>520</v>
      </c>
      <c r="B1114" s="77" t="s">
        <v>488</v>
      </c>
      <c r="C1114" s="77" t="s">
        <v>492</v>
      </c>
      <c r="D1114" s="103">
        <v>2015</v>
      </c>
      <c r="E1114" s="77" t="s">
        <v>1598</v>
      </c>
      <c r="F1114" s="104">
        <v>159</v>
      </c>
      <c r="G1114" s="105">
        <f t="shared" si="0"/>
        <v>49</v>
      </c>
      <c r="H1114" s="104">
        <v>49</v>
      </c>
      <c r="I1114" s="104">
        <v>0</v>
      </c>
      <c r="J1114" s="104">
        <v>106</v>
      </c>
      <c r="K1114" s="80">
        <f t="shared" si="2"/>
        <v>41</v>
      </c>
      <c r="L1114" s="104">
        <v>36</v>
      </c>
      <c r="M1114" s="104">
        <v>5</v>
      </c>
      <c r="N1114" s="104">
        <v>112</v>
      </c>
      <c r="O1114" s="104">
        <v>44</v>
      </c>
      <c r="P1114" s="104">
        <v>284</v>
      </c>
      <c r="Q1114" s="104">
        <v>94</v>
      </c>
      <c r="R1114" s="104">
        <v>661</v>
      </c>
      <c r="S1114" s="104">
        <v>228</v>
      </c>
      <c r="T1114" s="77"/>
      <c r="U1114" s="77"/>
      <c r="V1114" s="77"/>
      <c r="W1114" s="77"/>
      <c r="X1114" s="77"/>
    </row>
    <row r="1115" spans="1:24" ht="12.75" customHeight="1" x14ac:dyDescent="0.15">
      <c r="A1115" s="77" t="s">
        <v>520</v>
      </c>
      <c r="B1115" s="77" t="s">
        <v>488</v>
      </c>
      <c r="C1115" s="77" t="s">
        <v>492</v>
      </c>
      <c r="D1115" s="103">
        <v>2016</v>
      </c>
      <c r="E1115" s="77" t="s">
        <v>1598</v>
      </c>
      <c r="F1115" s="104">
        <v>159</v>
      </c>
      <c r="G1115" s="105">
        <f t="shared" si="0"/>
        <v>0</v>
      </c>
      <c r="H1115" s="104">
        <v>0</v>
      </c>
      <c r="I1115" s="104">
        <v>0</v>
      </c>
      <c r="J1115" s="104">
        <v>106</v>
      </c>
      <c r="K1115" s="80">
        <f t="shared" si="2"/>
        <v>7</v>
      </c>
      <c r="L1115" s="104">
        <v>0</v>
      </c>
      <c r="M1115" s="104">
        <v>7</v>
      </c>
      <c r="N1115" s="104">
        <v>112</v>
      </c>
      <c r="O1115" s="104">
        <v>13</v>
      </c>
      <c r="P1115" s="104">
        <v>284</v>
      </c>
      <c r="Q1115" s="104">
        <v>31</v>
      </c>
      <c r="R1115" s="104">
        <v>661</v>
      </c>
      <c r="S1115" s="104">
        <v>51</v>
      </c>
      <c r="T1115" s="77"/>
      <c r="U1115" s="77"/>
      <c r="V1115" s="77"/>
      <c r="W1115" s="77"/>
      <c r="X1115" s="77"/>
    </row>
    <row r="1116" spans="1:24" ht="12.75" customHeight="1" x14ac:dyDescent="0.15">
      <c r="A1116" s="77" t="s">
        <v>520</v>
      </c>
      <c r="B1116" s="77" t="s">
        <v>488</v>
      </c>
      <c r="C1116" s="77" t="s">
        <v>492</v>
      </c>
      <c r="D1116" s="103">
        <v>2017</v>
      </c>
      <c r="E1116" s="77" t="s">
        <v>1598</v>
      </c>
      <c r="F1116" s="104">
        <v>159</v>
      </c>
      <c r="G1116" s="105">
        <f t="shared" si="0"/>
        <v>8</v>
      </c>
      <c r="H1116" s="104">
        <v>8</v>
      </c>
      <c r="I1116" s="104">
        <v>0</v>
      </c>
      <c r="J1116" s="104">
        <v>106</v>
      </c>
      <c r="K1116" s="80">
        <f t="shared" si="2"/>
        <v>1</v>
      </c>
      <c r="L1116" s="104">
        <v>0</v>
      </c>
      <c r="M1116" s="104">
        <v>1</v>
      </c>
      <c r="N1116" s="104">
        <v>112</v>
      </c>
      <c r="O1116" s="104">
        <v>54</v>
      </c>
      <c r="P1116" s="104">
        <v>284</v>
      </c>
      <c r="Q1116" s="104">
        <v>145</v>
      </c>
      <c r="R1116" s="104">
        <v>661</v>
      </c>
      <c r="S1116" s="104">
        <v>208</v>
      </c>
      <c r="T1116" s="77"/>
      <c r="U1116" s="77"/>
      <c r="V1116" s="77"/>
      <c r="W1116" s="77"/>
      <c r="X1116" s="77"/>
    </row>
    <row r="1117" spans="1:24" ht="12.75" customHeight="1" x14ac:dyDescent="0.15">
      <c r="A1117" s="77" t="s">
        <v>505</v>
      </c>
      <c r="B1117" s="77" t="s">
        <v>505</v>
      </c>
      <c r="C1117" s="77" t="s">
        <v>67</v>
      </c>
      <c r="D1117" s="103">
        <v>2015</v>
      </c>
      <c r="E1117" s="77" t="s">
        <v>1598</v>
      </c>
      <c r="F1117" s="104">
        <v>525</v>
      </c>
      <c r="G1117" s="105">
        <f t="shared" si="0"/>
        <v>0</v>
      </c>
      <c r="H1117" s="104">
        <v>0</v>
      </c>
      <c r="I1117" s="104">
        <v>0</v>
      </c>
      <c r="J1117" s="104">
        <v>525</v>
      </c>
      <c r="K1117" s="80">
        <f t="shared" si="2"/>
        <v>0</v>
      </c>
      <c r="L1117" s="104">
        <v>0</v>
      </c>
      <c r="M1117" s="104">
        <v>0</v>
      </c>
      <c r="N1117" s="104">
        <v>695</v>
      </c>
      <c r="O1117" s="104">
        <v>19</v>
      </c>
      <c r="P1117" s="104">
        <v>755</v>
      </c>
      <c r="Q1117" s="104">
        <v>212</v>
      </c>
      <c r="R1117" s="104">
        <v>2500</v>
      </c>
      <c r="S1117" s="104">
        <v>231</v>
      </c>
      <c r="T1117" s="77"/>
      <c r="U1117" s="77"/>
      <c r="V1117" s="77"/>
      <c r="W1117" s="77"/>
      <c r="X1117" s="77"/>
    </row>
    <row r="1118" spans="1:24" ht="12.75" customHeight="1" x14ac:dyDescent="0.15">
      <c r="A1118" s="77" t="s">
        <v>505</v>
      </c>
      <c r="B1118" s="77" t="s">
        <v>505</v>
      </c>
      <c r="C1118" s="77" t="s">
        <v>67</v>
      </c>
      <c r="D1118" s="103">
        <v>2016</v>
      </c>
      <c r="E1118" s="77" t="s">
        <v>1598</v>
      </c>
      <c r="F1118" s="104">
        <v>525</v>
      </c>
      <c r="G1118" s="105">
        <f t="shared" si="0"/>
        <v>1</v>
      </c>
      <c r="H1118" s="104">
        <v>1</v>
      </c>
      <c r="I1118" s="104">
        <v>0</v>
      </c>
      <c r="J1118" s="104">
        <v>525</v>
      </c>
      <c r="K1118" s="80">
        <f t="shared" si="2"/>
        <v>1</v>
      </c>
      <c r="L1118" s="104">
        <v>1</v>
      </c>
      <c r="M1118" s="104">
        <v>0</v>
      </c>
      <c r="N1118" s="104">
        <v>695</v>
      </c>
      <c r="O1118" s="104">
        <v>16</v>
      </c>
      <c r="P1118" s="104">
        <v>755</v>
      </c>
      <c r="Q1118" s="104">
        <v>399</v>
      </c>
      <c r="R1118" s="104">
        <v>2500</v>
      </c>
      <c r="S1118" s="104">
        <v>417</v>
      </c>
      <c r="T1118" s="77"/>
      <c r="U1118" s="77"/>
      <c r="V1118" s="77"/>
      <c r="W1118" s="77"/>
      <c r="X1118" s="77"/>
    </row>
    <row r="1119" spans="1:24" ht="12.75" customHeight="1" x14ac:dyDescent="0.15">
      <c r="A1119" s="77" t="s">
        <v>505</v>
      </c>
      <c r="B1119" s="77" t="s">
        <v>505</v>
      </c>
      <c r="C1119" s="77" t="s">
        <v>67</v>
      </c>
      <c r="D1119" s="103">
        <v>2017</v>
      </c>
      <c r="E1119" s="77" t="s">
        <v>1598</v>
      </c>
      <c r="F1119" s="104">
        <v>525</v>
      </c>
      <c r="G1119" s="105">
        <f t="shared" si="0"/>
        <v>0</v>
      </c>
      <c r="H1119" s="104">
        <v>0</v>
      </c>
      <c r="I1119" s="104">
        <v>0</v>
      </c>
      <c r="J1119" s="104">
        <v>525</v>
      </c>
      <c r="K1119" s="80">
        <f t="shared" si="2"/>
        <v>0</v>
      </c>
      <c r="L1119" s="104">
        <v>0</v>
      </c>
      <c r="M1119" s="104">
        <v>0</v>
      </c>
      <c r="N1119" s="104">
        <v>695</v>
      </c>
      <c r="O1119" s="104">
        <v>6</v>
      </c>
      <c r="P1119" s="104">
        <v>755</v>
      </c>
      <c r="Q1119" s="104">
        <v>1609</v>
      </c>
      <c r="R1119" s="104">
        <v>2500</v>
      </c>
      <c r="S1119" s="104">
        <v>1615</v>
      </c>
      <c r="T1119" s="77"/>
      <c r="U1119" s="77"/>
      <c r="V1119" s="77"/>
      <c r="W1119" s="77"/>
      <c r="X1119" s="77"/>
    </row>
    <row r="1120" spans="1:24" ht="12.75" customHeight="1" x14ac:dyDescent="0.15">
      <c r="A1120" s="77" t="s">
        <v>539</v>
      </c>
      <c r="B1120" s="77" t="s">
        <v>505</v>
      </c>
      <c r="C1120" s="77" t="s">
        <v>67</v>
      </c>
      <c r="D1120" s="103">
        <v>2014</v>
      </c>
      <c r="E1120" s="77" t="s">
        <v>1598</v>
      </c>
      <c r="F1120" s="104">
        <v>22</v>
      </c>
      <c r="G1120" s="105">
        <f t="shared" si="0"/>
        <v>13</v>
      </c>
      <c r="H1120" s="104">
        <v>13</v>
      </c>
      <c r="I1120" s="104">
        <v>0</v>
      </c>
      <c r="J1120" s="104">
        <v>13</v>
      </c>
      <c r="K1120" s="80">
        <f t="shared" si="2"/>
        <v>0</v>
      </c>
      <c r="L1120" s="104">
        <v>0</v>
      </c>
      <c r="M1120" s="104">
        <v>0</v>
      </c>
      <c r="N1120" s="104">
        <v>214</v>
      </c>
      <c r="O1120" s="104">
        <v>0</v>
      </c>
      <c r="P1120" s="104">
        <v>28</v>
      </c>
      <c r="Q1120" s="104">
        <v>58</v>
      </c>
      <c r="R1120" s="104">
        <v>277</v>
      </c>
      <c r="S1120" s="104">
        <v>71</v>
      </c>
      <c r="T1120" s="77"/>
      <c r="U1120" s="77"/>
      <c r="V1120" s="77"/>
      <c r="W1120" s="77"/>
      <c r="X1120" s="77"/>
    </row>
    <row r="1121" spans="1:24" ht="12.75" customHeight="1" x14ac:dyDescent="0.15">
      <c r="A1121" s="77" t="s">
        <v>539</v>
      </c>
      <c r="B1121" s="77" t="s">
        <v>505</v>
      </c>
      <c r="C1121" s="77" t="s">
        <v>67</v>
      </c>
      <c r="D1121" s="103">
        <v>2015</v>
      </c>
      <c r="E1121" s="77" t="s">
        <v>1598</v>
      </c>
      <c r="F1121" s="104">
        <v>22</v>
      </c>
      <c r="G1121" s="105">
        <f t="shared" si="0"/>
        <v>5</v>
      </c>
      <c r="H1121" s="104">
        <v>5</v>
      </c>
      <c r="I1121" s="104">
        <v>0</v>
      </c>
      <c r="J1121" s="104">
        <v>13</v>
      </c>
      <c r="K1121" s="80">
        <f t="shared" si="2"/>
        <v>0</v>
      </c>
      <c r="L1121" s="104">
        <v>0</v>
      </c>
      <c r="M1121" s="104">
        <v>0</v>
      </c>
      <c r="N1121" s="104">
        <v>214</v>
      </c>
      <c r="O1121" s="104">
        <v>0</v>
      </c>
      <c r="P1121" s="104">
        <v>28</v>
      </c>
      <c r="Q1121" s="104">
        <v>60</v>
      </c>
      <c r="R1121" s="104">
        <v>277</v>
      </c>
      <c r="S1121" s="104">
        <v>65</v>
      </c>
      <c r="T1121" s="77"/>
      <c r="U1121" s="77"/>
      <c r="V1121" s="77"/>
      <c r="W1121" s="77"/>
      <c r="X1121" s="77"/>
    </row>
    <row r="1122" spans="1:24" ht="12.75" customHeight="1" x14ac:dyDescent="0.15">
      <c r="A1122" s="77" t="s">
        <v>539</v>
      </c>
      <c r="B1122" s="77" t="s">
        <v>505</v>
      </c>
      <c r="C1122" s="77" t="s">
        <v>67</v>
      </c>
      <c r="D1122" s="103">
        <v>2016</v>
      </c>
      <c r="E1122" s="77" t="s">
        <v>1598</v>
      </c>
      <c r="F1122" s="104">
        <v>22</v>
      </c>
      <c r="G1122" s="105">
        <f t="shared" si="0"/>
        <v>11</v>
      </c>
      <c r="H1122" s="104">
        <v>11</v>
      </c>
      <c r="I1122" s="104">
        <v>0</v>
      </c>
      <c r="J1122" s="104">
        <v>13</v>
      </c>
      <c r="K1122" s="80">
        <f t="shared" si="2"/>
        <v>0</v>
      </c>
      <c r="L1122" s="104">
        <v>0</v>
      </c>
      <c r="M1122" s="104">
        <v>0</v>
      </c>
      <c r="N1122" s="104">
        <v>214</v>
      </c>
      <c r="O1122" s="104">
        <v>0</v>
      </c>
      <c r="P1122" s="104">
        <v>28</v>
      </c>
      <c r="Q1122" s="104">
        <v>66</v>
      </c>
      <c r="R1122" s="104">
        <v>277</v>
      </c>
      <c r="S1122" s="104">
        <v>77</v>
      </c>
      <c r="T1122" s="77"/>
      <c r="U1122" s="77"/>
      <c r="V1122" s="77"/>
      <c r="W1122" s="77"/>
      <c r="X1122" s="77"/>
    </row>
    <row r="1123" spans="1:24" ht="12.75" customHeight="1" x14ac:dyDescent="0.15">
      <c r="A1123" s="77" t="s">
        <v>539</v>
      </c>
      <c r="B1123" s="77" t="s">
        <v>505</v>
      </c>
      <c r="C1123" s="77" t="s">
        <v>67</v>
      </c>
      <c r="D1123" s="103">
        <v>2017</v>
      </c>
      <c r="E1123" s="77" t="s">
        <v>1598</v>
      </c>
      <c r="F1123" s="104">
        <v>22</v>
      </c>
      <c r="G1123" s="105">
        <f t="shared" si="0"/>
        <v>13</v>
      </c>
      <c r="H1123" s="104">
        <v>0</v>
      </c>
      <c r="I1123" s="104">
        <v>13</v>
      </c>
      <c r="J1123" s="104">
        <v>13</v>
      </c>
      <c r="K1123" s="80">
        <f t="shared" si="2"/>
        <v>0</v>
      </c>
      <c r="L1123" s="104">
        <v>0</v>
      </c>
      <c r="M1123" s="104">
        <v>0</v>
      </c>
      <c r="N1123" s="104">
        <v>214</v>
      </c>
      <c r="O1123" s="104">
        <v>0</v>
      </c>
      <c r="P1123" s="104">
        <v>28</v>
      </c>
      <c r="Q1123" s="104">
        <v>43</v>
      </c>
      <c r="R1123" s="104">
        <v>277</v>
      </c>
      <c r="S1123" s="104">
        <v>56</v>
      </c>
      <c r="T1123" s="77"/>
      <c r="U1123" s="77"/>
      <c r="V1123" s="77"/>
      <c r="W1123" s="77"/>
      <c r="X1123" s="77"/>
    </row>
    <row r="1124" spans="1:24" ht="12.75" customHeight="1" x14ac:dyDescent="0.15">
      <c r="A1124" s="77" t="s">
        <v>509</v>
      </c>
      <c r="B1124" s="77" t="s">
        <v>509</v>
      </c>
      <c r="C1124" s="77" t="s">
        <v>128</v>
      </c>
      <c r="D1124" s="103">
        <v>2015</v>
      </c>
      <c r="E1124" s="77" t="s">
        <v>1598</v>
      </c>
      <c r="F1124" s="104">
        <v>180</v>
      </c>
      <c r="G1124" s="105">
        <f t="shared" si="0"/>
        <v>5</v>
      </c>
      <c r="H1124" s="104">
        <v>5</v>
      </c>
      <c r="I1124" s="104">
        <v>0</v>
      </c>
      <c r="J1124" s="104">
        <v>118</v>
      </c>
      <c r="K1124" s="80">
        <f t="shared" si="2"/>
        <v>7</v>
      </c>
      <c r="L1124" s="104">
        <v>7</v>
      </c>
      <c r="M1124" s="104">
        <v>0</v>
      </c>
      <c r="N1124" s="104">
        <v>136</v>
      </c>
      <c r="O1124" s="104">
        <v>39</v>
      </c>
      <c r="P1124" s="104">
        <v>313</v>
      </c>
      <c r="Q1124" s="104">
        <v>94</v>
      </c>
      <c r="R1124" s="104">
        <v>747</v>
      </c>
      <c r="S1124" s="104">
        <v>145</v>
      </c>
      <c r="T1124" s="77"/>
      <c r="U1124" s="77"/>
      <c r="V1124" s="77"/>
      <c r="W1124" s="77"/>
      <c r="X1124" s="77"/>
    </row>
    <row r="1125" spans="1:24" ht="12.75" customHeight="1" x14ac:dyDescent="0.15">
      <c r="A1125" s="77" t="s">
        <v>509</v>
      </c>
      <c r="B1125" s="77" t="s">
        <v>509</v>
      </c>
      <c r="C1125" s="77" t="s">
        <v>128</v>
      </c>
      <c r="D1125" s="103">
        <v>2016</v>
      </c>
      <c r="E1125" s="77" t="s">
        <v>1598</v>
      </c>
      <c r="F1125" s="104">
        <v>180</v>
      </c>
      <c r="G1125" s="105">
        <f t="shared" si="0"/>
        <v>1</v>
      </c>
      <c r="H1125" s="104">
        <v>1</v>
      </c>
      <c r="I1125" s="104">
        <v>0</v>
      </c>
      <c r="J1125" s="104">
        <v>118</v>
      </c>
      <c r="K1125" s="80">
        <f t="shared" si="2"/>
        <v>15</v>
      </c>
      <c r="L1125" s="104">
        <v>15</v>
      </c>
      <c r="M1125" s="104">
        <v>0</v>
      </c>
      <c r="N1125" s="104">
        <v>136</v>
      </c>
      <c r="O1125" s="104">
        <v>112</v>
      </c>
      <c r="P1125" s="104">
        <v>313</v>
      </c>
      <c r="Q1125" s="104">
        <v>44</v>
      </c>
      <c r="R1125" s="104">
        <v>747</v>
      </c>
      <c r="S1125" s="104">
        <v>172</v>
      </c>
      <c r="T1125" s="77"/>
      <c r="U1125" s="77"/>
      <c r="V1125" s="77"/>
      <c r="W1125" s="77"/>
      <c r="X1125" s="77"/>
    </row>
    <row r="1126" spans="1:24" ht="12.75" customHeight="1" x14ac:dyDescent="0.15">
      <c r="A1126" s="77" t="s">
        <v>509</v>
      </c>
      <c r="B1126" s="77" t="s">
        <v>509</v>
      </c>
      <c r="C1126" s="77" t="s">
        <v>128</v>
      </c>
      <c r="D1126" s="103">
        <v>2017</v>
      </c>
      <c r="E1126" s="77" t="s">
        <v>1598</v>
      </c>
      <c r="F1126" s="104">
        <v>180</v>
      </c>
      <c r="G1126" s="105">
        <f t="shared" si="0"/>
        <v>0</v>
      </c>
      <c r="H1126" s="104">
        <v>0</v>
      </c>
      <c r="I1126" s="104">
        <v>0</v>
      </c>
      <c r="J1126" s="104">
        <v>118</v>
      </c>
      <c r="K1126" s="80">
        <f t="shared" si="2"/>
        <v>13</v>
      </c>
      <c r="L1126" s="104">
        <v>13</v>
      </c>
      <c r="M1126" s="104">
        <v>0</v>
      </c>
      <c r="N1126" s="104">
        <v>136</v>
      </c>
      <c r="O1126" s="104">
        <v>41</v>
      </c>
      <c r="P1126" s="104">
        <v>313</v>
      </c>
      <c r="Q1126" s="104">
        <v>109</v>
      </c>
      <c r="R1126" s="104">
        <v>747</v>
      </c>
      <c r="S1126" s="104">
        <v>163</v>
      </c>
      <c r="T1126" s="77"/>
      <c r="U1126" s="77"/>
      <c r="V1126" s="77"/>
      <c r="W1126" s="77"/>
      <c r="X1126" s="77"/>
    </row>
    <row r="1127" spans="1:24" ht="12.75" customHeight="1" x14ac:dyDescent="0.15">
      <c r="A1127" s="77" t="s">
        <v>545</v>
      </c>
      <c r="B1127" s="77" t="s">
        <v>509</v>
      </c>
      <c r="C1127" s="77" t="s">
        <v>128</v>
      </c>
      <c r="D1127" s="103">
        <v>2015</v>
      </c>
      <c r="E1127" s="77" t="s">
        <v>1598</v>
      </c>
      <c r="F1127" s="104">
        <v>317</v>
      </c>
      <c r="G1127" s="105">
        <f t="shared" si="0"/>
        <v>0</v>
      </c>
      <c r="H1127" s="104">
        <v>0</v>
      </c>
      <c r="I1127" s="104">
        <v>0</v>
      </c>
      <c r="J1127" s="104">
        <v>207</v>
      </c>
      <c r="K1127" s="80">
        <f t="shared" si="2"/>
        <v>0</v>
      </c>
      <c r="L1127" s="104">
        <v>0</v>
      </c>
      <c r="M1127" s="104">
        <v>0</v>
      </c>
      <c r="N1127" s="104">
        <v>239</v>
      </c>
      <c r="O1127" s="104">
        <v>15</v>
      </c>
      <c r="P1127" s="104">
        <v>551</v>
      </c>
      <c r="Q1127" s="104">
        <v>44</v>
      </c>
      <c r="R1127" s="104">
        <v>1314</v>
      </c>
      <c r="S1127" s="104">
        <v>59</v>
      </c>
      <c r="T1127" s="77"/>
      <c r="U1127" s="77"/>
      <c r="V1127" s="77"/>
      <c r="W1127" s="77"/>
      <c r="X1127" s="77"/>
    </row>
    <row r="1128" spans="1:24" ht="12.75" customHeight="1" x14ac:dyDescent="0.15">
      <c r="A1128" s="77" t="s">
        <v>545</v>
      </c>
      <c r="B1128" s="77" t="s">
        <v>509</v>
      </c>
      <c r="C1128" s="77" t="s">
        <v>128</v>
      </c>
      <c r="D1128" s="103">
        <v>2016</v>
      </c>
      <c r="E1128" s="77" t="s">
        <v>1598</v>
      </c>
      <c r="F1128" s="104">
        <v>317</v>
      </c>
      <c r="G1128" s="105">
        <f t="shared" si="0"/>
        <v>42</v>
      </c>
      <c r="H1128" s="104">
        <v>42</v>
      </c>
      <c r="I1128" s="104">
        <v>0</v>
      </c>
      <c r="J1128" s="104">
        <v>207</v>
      </c>
      <c r="K1128" s="80">
        <f t="shared" si="2"/>
        <v>23</v>
      </c>
      <c r="L1128" s="104">
        <v>23</v>
      </c>
      <c r="M1128" s="104">
        <v>0</v>
      </c>
      <c r="N1128" s="104">
        <v>239</v>
      </c>
      <c r="O1128" s="104">
        <v>35</v>
      </c>
      <c r="P1128" s="104">
        <v>551</v>
      </c>
      <c r="Q1128" s="104">
        <v>17</v>
      </c>
      <c r="R1128" s="104">
        <v>1314</v>
      </c>
      <c r="S1128" s="104">
        <v>117</v>
      </c>
      <c r="T1128" s="77"/>
      <c r="U1128" s="77"/>
      <c r="V1128" s="77"/>
      <c r="W1128" s="77"/>
      <c r="X1128" s="77"/>
    </row>
    <row r="1129" spans="1:24" ht="12.75" customHeight="1" x14ac:dyDescent="0.15">
      <c r="A1129" s="77" t="s">
        <v>545</v>
      </c>
      <c r="B1129" s="77" t="s">
        <v>509</v>
      </c>
      <c r="C1129" s="77" t="s">
        <v>128</v>
      </c>
      <c r="D1129" s="103">
        <v>2017</v>
      </c>
      <c r="E1129" s="77" t="s">
        <v>1598</v>
      </c>
      <c r="F1129" s="104">
        <v>317</v>
      </c>
      <c r="G1129" s="105">
        <f t="shared" si="0"/>
        <v>0</v>
      </c>
      <c r="H1129" s="104">
        <v>0</v>
      </c>
      <c r="I1129" s="104">
        <v>0</v>
      </c>
      <c r="J1129" s="104">
        <v>207</v>
      </c>
      <c r="K1129" s="80">
        <f t="shared" si="2"/>
        <v>0</v>
      </c>
      <c r="L1129" s="104">
        <v>0</v>
      </c>
      <c r="M1129" s="104">
        <v>0</v>
      </c>
      <c r="N1129" s="104">
        <v>239</v>
      </c>
      <c r="O1129" s="104">
        <v>66</v>
      </c>
      <c r="P1129" s="104">
        <v>551</v>
      </c>
      <c r="Q1129" s="104">
        <v>38</v>
      </c>
      <c r="R1129" s="104">
        <v>1314</v>
      </c>
      <c r="S1129" s="104">
        <v>104</v>
      </c>
      <c r="T1129" s="77"/>
      <c r="U1129" s="77"/>
      <c r="V1129" s="77"/>
      <c r="W1129" s="77"/>
      <c r="X1129" s="77"/>
    </row>
    <row r="1130" spans="1:24" ht="12.75" customHeight="1" x14ac:dyDescent="0.15">
      <c r="A1130" s="77" t="s">
        <v>216</v>
      </c>
      <c r="B1130" s="77" t="s">
        <v>168</v>
      </c>
      <c r="C1130" s="77" t="s">
        <v>144</v>
      </c>
      <c r="D1130" s="103">
        <v>2014</v>
      </c>
      <c r="E1130" s="77" t="s">
        <v>1598</v>
      </c>
      <c r="F1130" s="104">
        <v>82</v>
      </c>
      <c r="G1130" s="105">
        <f t="shared" si="0"/>
        <v>0</v>
      </c>
      <c r="H1130" s="104">
        <v>0</v>
      </c>
      <c r="I1130" s="104">
        <v>0</v>
      </c>
      <c r="J1130" s="104">
        <v>50</v>
      </c>
      <c r="K1130" s="80">
        <f t="shared" si="2"/>
        <v>0</v>
      </c>
      <c r="L1130" s="104">
        <v>0</v>
      </c>
      <c r="M1130" s="104">
        <v>0</v>
      </c>
      <c r="N1130" s="104">
        <v>53</v>
      </c>
      <c r="O1130" s="104">
        <v>0</v>
      </c>
      <c r="P1130" s="104">
        <v>139</v>
      </c>
      <c r="Q1130" s="104">
        <v>156</v>
      </c>
      <c r="R1130" s="104">
        <v>324</v>
      </c>
      <c r="S1130" s="104">
        <v>156</v>
      </c>
      <c r="T1130" s="77"/>
      <c r="U1130" s="77"/>
      <c r="V1130" s="77"/>
      <c r="W1130" s="77"/>
      <c r="X1130" s="77"/>
    </row>
    <row r="1131" spans="1:24" ht="12.75" customHeight="1" x14ac:dyDescent="0.15">
      <c r="A1131" s="77" t="s">
        <v>216</v>
      </c>
      <c r="B1131" s="77" t="s">
        <v>168</v>
      </c>
      <c r="C1131" s="77" t="s">
        <v>144</v>
      </c>
      <c r="D1131" s="103">
        <v>2015</v>
      </c>
      <c r="E1131" s="77" t="s">
        <v>1598</v>
      </c>
      <c r="F1131" s="104">
        <v>82</v>
      </c>
      <c r="G1131" s="105">
        <f t="shared" si="0"/>
        <v>0</v>
      </c>
      <c r="H1131" s="104">
        <v>0</v>
      </c>
      <c r="I1131" s="104">
        <v>0</v>
      </c>
      <c r="J1131" s="104">
        <v>50</v>
      </c>
      <c r="K1131" s="80">
        <f t="shared" si="2"/>
        <v>0</v>
      </c>
      <c r="L1131" s="104">
        <v>0</v>
      </c>
      <c r="M1131" s="104">
        <v>0</v>
      </c>
      <c r="N1131" s="104">
        <v>53</v>
      </c>
      <c r="O1131" s="104">
        <v>0</v>
      </c>
      <c r="P1131" s="104">
        <v>139</v>
      </c>
      <c r="Q1131" s="104">
        <v>51</v>
      </c>
      <c r="R1131" s="104">
        <v>324</v>
      </c>
      <c r="S1131" s="104">
        <v>51</v>
      </c>
      <c r="T1131" s="77"/>
      <c r="U1131" s="77"/>
      <c r="V1131" s="77"/>
      <c r="W1131" s="77"/>
      <c r="X1131" s="77"/>
    </row>
    <row r="1132" spans="1:24" ht="12.75" customHeight="1" x14ac:dyDescent="0.15">
      <c r="A1132" s="77" t="s">
        <v>216</v>
      </c>
      <c r="B1132" s="77" t="s">
        <v>168</v>
      </c>
      <c r="C1132" s="77" t="s">
        <v>144</v>
      </c>
      <c r="D1132" s="103">
        <v>2016</v>
      </c>
      <c r="E1132" s="77" t="s">
        <v>1598</v>
      </c>
      <c r="F1132" s="104">
        <v>82</v>
      </c>
      <c r="G1132" s="105">
        <f t="shared" si="0"/>
        <v>0</v>
      </c>
      <c r="H1132" s="104">
        <v>0</v>
      </c>
      <c r="I1132" s="104">
        <v>0</v>
      </c>
      <c r="J1132" s="104">
        <v>50</v>
      </c>
      <c r="K1132" s="80">
        <f t="shared" si="2"/>
        <v>0</v>
      </c>
      <c r="L1132" s="104">
        <v>0</v>
      </c>
      <c r="M1132" s="104">
        <v>0</v>
      </c>
      <c r="N1132" s="104">
        <v>53</v>
      </c>
      <c r="O1132" s="104">
        <v>0</v>
      </c>
      <c r="P1132" s="104">
        <v>139</v>
      </c>
      <c r="Q1132" s="104">
        <v>0</v>
      </c>
      <c r="R1132" s="104">
        <v>324</v>
      </c>
      <c r="S1132" s="104">
        <v>0</v>
      </c>
      <c r="T1132" s="77"/>
      <c r="U1132" s="77"/>
      <c r="V1132" s="77"/>
      <c r="W1132" s="77"/>
      <c r="X1132" s="77"/>
    </row>
    <row r="1133" spans="1:24" ht="12.75" customHeight="1" x14ac:dyDescent="0.15">
      <c r="A1133" s="77" t="s">
        <v>216</v>
      </c>
      <c r="B1133" s="77" t="s">
        <v>168</v>
      </c>
      <c r="C1133" s="77" t="s">
        <v>144</v>
      </c>
      <c r="D1133" s="103">
        <v>2017</v>
      </c>
      <c r="E1133" s="77" t="s">
        <v>1598</v>
      </c>
      <c r="F1133" s="104">
        <v>82</v>
      </c>
      <c r="G1133" s="105">
        <f t="shared" si="0"/>
        <v>0</v>
      </c>
      <c r="H1133" s="104">
        <v>0</v>
      </c>
      <c r="I1133" s="104">
        <v>0</v>
      </c>
      <c r="J1133" s="104">
        <v>50</v>
      </c>
      <c r="K1133" s="80">
        <f t="shared" si="2"/>
        <v>1</v>
      </c>
      <c r="L1133" s="104">
        <v>0</v>
      </c>
      <c r="M1133" s="104">
        <v>1</v>
      </c>
      <c r="N1133" s="104">
        <v>53</v>
      </c>
      <c r="O1133" s="104">
        <v>0</v>
      </c>
      <c r="P1133" s="104">
        <v>139</v>
      </c>
      <c r="Q1133" s="104">
        <v>14</v>
      </c>
      <c r="R1133" s="104">
        <v>324</v>
      </c>
      <c r="S1133" s="104">
        <v>15</v>
      </c>
      <c r="T1133" s="77"/>
      <c r="U1133" s="77"/>
      <c r="V1133" s="77"/>
      <c r="W1133" s="77"/>
      <c r="X1133" s="77"/>
    </row>
    <row r="1134" spans="1:24" ht="12.75" customHeight="1" x14ac:dyDescent="0.15">
      <c r="A1134" s="77" t="s">
        <v>522</v>
      </c>
      <c r="B1134" s="77" t="s">
        <v>488</v>
      </c>
      <c r="C1134" s="77" t="s">
        <v>492</v>
      </c>
      <c r="D1134" s="103">
        <v>2015</v>
      </c>
      <c r="E1134" s="77" t="s">
        <v>1598</v>
      </c>
      <c r="F1134" s="104">
        <v>985</v>
      </c>
      <c r="G1134" s="105">
        <f t="shared" si="0"/>
        <v>0</v>
      </c>
      <c r="H1134" s="104">
        <v>0</v>
      </c>
      <c r="I1134" s="104">
        <v>0</v>
      </c>
      <c r="J1134" s="104">
        <v>656</v>
      </c>
      <c r="K1134" s="80">
        <f t="shared" si="2"/>
        <v>0</v>
      </c>
      <c r="L1134" s="104">
        <v>0</v>
      </c>
      <c r="M1134" s="104">
        <v>0</v>
      </c>
      <c r="N1134" s="104">
        <v>730</v>
      </c>
      <c r="O1134" s="104">
        <v>570</v>
      </c>
      <c r="P1134" s="104">
        <v>1731</v>
      </c>
      <c r="Q1134" s="104">
        <v>300</v>
      </c>
      <c r="R1134" s="104">
        <v>4102</v>
      </c>
      <c r="S1134" s="104">
        <v>870</v>
      </c>
      <c r="T1134" s="77"/>
      <c r="U1134" s="77"/>
      <c r="V1134" s="77"/>
      <c r="W1134" s="77"/>
      <c r="X1134" s="77"/>
    </row>
    <row r="1135" spans="1:24" ht="12.75" customHeight="1" x14ac:dyDescent="0.15">
      <c r="A1135" s="77" t="s">
        <v>522</v>
      </c>
      <c r="B1135" s="77" t="s">
        <v>488</v>
      </c>
      <c r="C1135" s="77" t="s">
        <v>492</v>
      </c>
      <c r="D1135" s="103">
        <v>2016</v>
      </c>
      <c r="E1135" s="77" t="s">
        <v>1598</v>
      </c>
      <c r="F1135" s="104">
        <v>985</v>
      </c>
      <c r="G1135" s="105">
        <f t="shared" si="0"/>
        <v>27</v>
      </c>
      <c r="H1135" s="104">
        <v>27</v>
      </c>
      <c r="I1135" s="104">
        <v>0</v>
      </c>
      <c r="J1135" s="104">
        <v>656</v>
      </c>
      <c r="K1135" s="80">
        <f t="shared" si="2"/>
        <v>59</v>
      </c>
      <c r="L1135" s="104">
        <v>59</v>
      </c>
      <c r="M1135" s="104">
        <v>0</v>
      </c>
      <c r="N1135" s="104">
        <v>730</v>
      </c>
      <c r="O1135" s="104">
        <v>14</v>
      </c>
      <c r="P1135" s="104">
        <v>1731</v>
      </c>
      <c r="Q1135" s="104">
        <v>191</v>
      </c>
      <c r="R1135" s="104">
        <v>4102</v>
      </c>
      <c r="S1135" s="104">
        <v>291</v>
      </c>
      <c r="T1135" s="77"/>
      <c r="U1135" s="77"/>
      <c r="V1135" s="77"/>
      <c r="W1135" s="77"/>
      <c r="X1135" s="77"/>
    </row>
    <row r="1136" spans="1:24" ht="12.75" customHeight="1" x14ac:dyDescent="0.15">
      <c r="A1136" s="77" t="s">
        <v>522</v>
      </c>
      <c r="B1136" s="77" t="s">
        <v>488</v>
      </c>
      <c r="C1136" s="77" t="s">
        <v>492</v>
      </c>
      <c r="D1136" s="103">
        <v>2017</v>
      </c>
      <c r="E1136" s="77" t="s">
        <v>1598</v>
      </c>
      <c r="F1136" s="104">
        <v>985</v>
      </c>
      <c r="G1136" s="105">
        <f t="shared" si="0"/>
        <v>0</v>
      </c>
      <c r="H1136" s="104">
        <v>0</v>
      </c>
      <c r="I1136" s="104">
        <v>0</v>
      </c>
      <c r="J1136" s="104">
        <v>656</v>
      </c>
      <c r="K1136" s="80">
        <f t="shared" si="2"/>
        <v>0</v>
      </c>
      <c r="L1136" s="104">
        <v>0</v>
      </c>
      <c r="M1136" s="104">
        <v>0</v>
      </c>
      <c r="N1136" s="104">
        <v>730</v>
      </c>
      <c r="O1136" s="104">
        <v>391</v>
      </c>
      <c r="P1136" s="104">
        <v>1731</v>
      </c>
      <c r="Q1136" s="104">
        <v>125</v>
      </c>
      <c r="R1136" s="104">
        <v>4102</v>
      </c>
      <c r="S1136" s="104">
        <v>516</v>
      </c>
      <c r="T1136" s="77"/>
      <c r="U1136" s="77"/>
      <c r="V1136" s="77"/>
      <c r="W1136" s="77"/>
      <c r="X1136" s="77"/>
    </row>
    <row r="1137" spans="1:24" ht="12.75" customHeight="1" x14ac:dyDescent="0.15">
      <c r="A1137" s="77" t="s">
        <v>217</v>
      </c>
      <c r="B1137" s="77" t="s">
        <v>168</v>
      </c>
      <c r="C1137" s="77" t="s">
        <v>144</v>
      </c>
      <c r="D1137" s="103">
        <v>2014</v>
      </c>
      <c r="E1137" s="77" t="s">
        <v>1598</v>
      </c>
      <c r="F1137" s="104">
        <v>428</v>
      </c>
      <c r="G1137" s="105">
        <f t="shared" si="0"/>
        <v>167</v>
      </c>
      <c r="H1137" s="104">
        <v>167</v>
      </c>
      <c r="I1137" s="104">
        <v>0</v>
      </c>
      <c r="J1137" s="104">
        <v>263</v>
      </c>
      <c r="K1137" s="80">
        <f t="shared" si="2"/>
        <v>97</v>
      </c>
      <c r="L1137" s="104">
        <v>97</v>
      </c>
      <c r="M1137" s="104">
        <v>0</v>
      </c>
      <c r="N1137" s="104">
        <v>283</v>
      </c>
      <c r="O1137" s="104">
        <v>17</v>
      </c>
      <c r="P1137" s="104">
        <v>700</v>
      </c>
      <c r="Q1137" s="104">
        <v>301</v>
      </c>
      <c r="R1137" s="104">
        <v>1674</v>
      </c>
      <c r="S1137" s="104">
        <v>582</v>
      </c>
      <c r="T1137" s="77"/>
      <c r="U1137" s="77"/>
      <c r="V1137" s="77"/>
      <c r="W1137" s="77"/>
      <c r="X1137" s="77"/>
    </row>
    <row r="1138" spans="1:24" ht="12.75" customHeight="1" x14ac:dyDescent="0.15">
      <c r="A1138" s="77" t="s">
        <v>217</v>
      </c>
      <c r="B1138" s="77" t="s">
        <v>168</v>
      </c>
      <c r="C1138" s="77" t="s">
        <v>144</v>
      </c>
      <c r="D1138" s="103">
        <v>2015</v>
      </c>
      <c r="E1138" s="77" t="s">
        <v>1598</v>
      </c>
      <c r="F1138" s="104">
        <v>428</v>
      </c>
      <c r="G1138" s="105">
        <f t="shared" si="0"/>
        <v>37</v>
      </c>
      <c r="H1138" s="104">
        <v>37</v>
      </c>
      <c r="I1138" s="104">
        <v>0</v>
      </c>
      <c r="J1138" s="104">
        <v>263</v>
      </c>
      <c r="K1138" s="80">
        <f t="shared" si="2"/>
        <v>0</v>
      </c>
      <c r="L1138" s="104">
        <v>0</v>
      </c>
      <c r="M1138" s="104">
        <v>0</v>
      </c>
      <c r="N1138" s="104">
        <v>283</v>
      </c>
      <c r="O1138" s="104">
        <v>1</v>
      </c>
      <c r="P1138" s="104">
        <v>700</v>
      </c>
      <c r="Q1138" s="104">
        <v>108</v>
      </c>
      <c r="R1138" s="104">
        <v>1674</v>
      </c>
      <c r="S1138" s="104">
        <v>146</v>
      </c>
      <c r="T1138" s="77"/>
      <c r="U1138" s="77"/>
      <c r="V1138" s="77"/>
      <c r="W1138" s="77"/>
      <c r="X1138" s="77"/>
    </row>
    <row r="1139" spans="1:24" ht="12.75" customHeight="1" x14ac:dyDescent="0.15">
      <c r="A1139" s="77" t="s">
        <v>217</v>
      </c>
      <c r="B1139" s="77" t="s">
        <v>168</v>
      </c>
      <c r="C1139" s="77" t="s">
        <v>144</v>
      </c>
      <c r="D1139" s="103">
        <v>2016</v>
      </c>
      <c r="E1139" s="77" t="s">
        <v>1598</v>
      </c>
      <c r="F1139" s="104">
        <v>428</v>
      </c>
      <c r="G1139" s="105">
        <f t="shared" si="0"/>
        <v>6</v>
      </c>
      <c r="H1139" s="104">
        <v>6</v>
      </c>
      <c r="I1139" s="104">
        <v>0</v>
      </c>
      <c r="J1139" s="104">
        <v>263</v>
      </c>
      <c r="K1139" s="80">
        <f t="shared" si="2"/>
        <v>6</v>
      </c>
      <c r="L1139" s="104">
        <v>6</v>
      </c>
      <c r="M1139" s="104">
        <v>0</v>
      </c>
      <c r="N1139" s="104">
        <v>283</v>
      </c>
      <c r="O1139" s="104">
        <v>0</v>
      </c>
      <c r="P1139" s="104">
        <v>700</v>
      </c>
      <c r="Q1139" s="104">
        <v>244</v>
      </c>
      <c r="R1139" s="104">
        <v>1674</v>
      </c>
      <c r="S1139" s="104">
        <v>256</v>
      </c>
      <c r="T1139" s="77"/>
      <c r="U1139" s="77"/>
      <c r="V1139" s="77"/>
      <c r="W1139" s="77"/>
      <c r="X1139" s="77"/>
    </row>
    <row r="1140" spans="1:24" ht="12.75" customHeight="1" x14ac:dyDescent="0.15">
      <c r="A1140" s="77" t="s">
        <v>217</v>
      </c>
      <c r="B1140" s="77" t="s">
        <v>168</v>
      </c>
      <c r="C1140" s="77" t="s">
        <v>144</v>
      </c>
      <c r="D1140" s="103">
        <v>2017</v>
      </c>
      <c r="E1140" s="77" t="s">
        <v>1598</v>
      </c>
      <c r="F1140" s="104">
        <v>428</v>
      </c>
      <c r="G1140" s="105">
        <f t="shared" si="0"/>
        <v>93</v>
      </c>
      <c r="H1140" s="104">
        <v>93</v>
      </c>
      <c r="I1140" s="104">
        <v>0</v>
      </c>
      <c r="J1140" s="104">
        <v>263</v>
      </c>
      <c r="K1140" s="80">
        <f t="shared" si="2"/>
        <v>21</v>
      </c>
      <c r="L1140" s="104">
        <v>21</v>
      </c>
      <c r="M1140" s="104">
        <v>0</v>
      </c>
      <c r="N1140" s="104">
        <v>283</v>
      </c>
      <c r="O1140" s="104">
        <v>8</v>
      </c>
      <c r="P1140" s="104">
        <v>700</v>
      </c>
      <c r="Q1140" s="104">
        <v>569</v>
      </c>
      <c r="R1140" s="104">
        <v>1674</v>
      </c>
      <c r="S1140" s="104">
        <v>691</v>
      </c>
      <c r="T1140" s="77"/>
      <c r="U1140" s="77"/>
      <c r="V1140" s="77"/>
      <c r="W1140" s="77"/>
      <c r="X1140" s="77"/>
    </row>
    <row r="1141" spans="1:24" ht="12.75" customHeight="1" x14ac:dyDescent="0.15">
      <c r="A1141" s="77" t="s">
        <v>576</v>
      </c>
      <c r="B1141" s="77" t="s">
        <v>528</v>
      </c>
      <c r="C1141" s="77" t="s">
        <v>67</v>
      </c>
      <c r="D1141" s="103">
        <v>2014</v>
      </c>
      <c r="E1141" s="77" t="s">
        <v>1598</v>
      </c>
      <c r="F1141" s="104">
        <v>1041</v>
      </c>
      <c r="G1141" s="105">
        <f t="shared" si="0"/>
        <v>11</v>
      </c>
      <c r="H1141" s="104">
        <v>11</v>
      </c>
      <c r="I1141" s="104">
        <v>0</v>
      </c>
      <c r="J1141" s="104">
        <v>671</v>
      </c>
      <c r="K1141" s="80">
        <f t="shared" si="2"/>
        <v>90</v>
      </c>
      <c r="L1141" s="104">
        <v>90</v>
      </c>
      <c r="M1141" s="104">
        <v>0</v>
      </c>
      <c r="N1141" s="104">
        <v>759</v>
      </c>
      <c r="O1141" s="104">
        <v>10</v>
      </c>
      <c r="P1141" s="104">
        <v>2612</v>
      </c>
      <c r="Q1141" s="104">
        <v>141</v>
      </c>
      <c r="R1141" s="104">
        <v>5083</v>
      </c>
      <c r="S1141" s="104">
        <v>252</v>
      </c>
      <c r="T1141" s="77"/>
      <c r="U1141" s="77"/>
      <c r="V1141" s="77"/>
      <c r="W1141" s="77"/>
      <c r="X1141" s="77"/>
    </row>
    <row r="1142" spans="1:24" ht="12.75" customHeight="1" x14ac:dyDescent="0.15">
      <c r="A1142" s="77" t="s">
        <v>576</v>
      </c>
      <c r="B1142" s="77" t="s">
        <v>528</v>
      </c>
      <c r="C1142" s="77" t="s">
        <v>67</v>
      </c>
      <c r="D1142" s="103">
        <v>2015</v>
      </c>
      <c r="E1142" s="77" t="s">
        <v>1598</v>
      </c>
      <c r="F1142" s="104">
        <v>1041</v>
      </c>
      <c r="G1142" s="105">
        <f t="shared" si="0"/>
        <v>0</v>
      </c>
      <c r="H1142" s="104">
        <v>0</v>
      </c>
      <c r="I1142" s="104">
        <v>0</v>
      </c>
      <c r="J1142" s="104">
        <v>671</v>
      </c>
      <c r="K1142" s="80">
        <f t="shared" si="2"/>
        <v>24</v>
      </c>
      <c r="L1142" s="104">
        <v>24</v>
      </c>
      <c r="M1142" s="104">
        <v>0</v>
      </c>
      <c r="N1142" s="104">
        <v>759</v>
      </c>
      <c r="O1142" s="104">
        <v>8</v>
      </c>
      <c r="P1142" s="104">
        <v>2612</v>
      </c>
      <c r="Q1142" s="104">
        <v>94</v>
      </c>
      <c r="R1142" s="104">
        <v>5083</v>
      </c>
      <c r="S1142" s="104">
        <v>126</v>
      </c>
      <c r="T1142" s="77"/>
      <c r="U1142" s="77"/>
      <c r="V1142" s="77"/>
      <c r="W1142" s="77"/>
      <c r="X1142" s="77"/>
    </row>
    <row r="1143" spans="1:24" ht="12.75" customHeight="1" x14ac:dyDescent="0.15">
      <c r="A1143" s="77" t="s">
        <v>576</v>
      </c>
      <c r="B1143" s="77" t="s">
        <v>528</v>
      </c>
      <c r="C1143" s="77" t="s">
        <v>67</v>
      </c>
      <c r="D1143" s="103">
        <v>2016</v>
      </c>
      <c r="E1143" s="77" t="s">
        <v>1598</v>
      </c>
      <c r="F1143" s="104">
        <v>1041</v>
      </c>
      <c r="G1143" s="105">
        <f t="shared" si="0"/>
        <v>38</v>
      </c>
      <c r="H1143" s="104">
        <v>38</v>
      </c>
      <c r="I1143" s="104">
        <v>0</v>
      </c>
      <c r="J1143" s="104">
        <v>671</v>
      </c>
      <c r="K1143" s="80">
        <f t="shared" si="2"/>
        <v>3</v>
      </c>
      <c r="L1143" s="104">
        <v>3</v>
      </c>
      <c r="M1143" s="104">
        <v>0</v>
      </c>
      <c r="N1143" s="104">
        <v>759</v>
      </c>
      <c r="O1143" s="104">
        <v>16</v>
      </c>
      <c r="P1143" s="104">
        <v>2612</v>
      </c>
      <c r="Q1143" s="104">
        <v>246</v>
      </c>
      <c r="R1143" s="104">
        <v>5083</v>
      </c>
      <c r="S1143" s="104">
        <v>303</v>
      </c>
      <c r="T1143" s="77"/>
      <c r="U1143" s="77"/>
      <c r="V1143" s="77"/>
      <c r="W1143" s="77"/>
      <c r="X1143" s="77"/>
    </row>
    <row r="1144" spans="1:24" ht="12.75" customHeight="1" x14ac:dyDescent="0.15">
      <c r="A1144" s="77" t="s">
        <v>576</v>
      </c>
      <c r="B1144" s="77" t="s">
        <v>528</v>
      </c>
      <c r="C1144" s="77" t="s">
        <v>67</v>
      </c>
      <c r="D1144" s="103">
        <v>2017</v>
      </c>
      <c r="E1144" s="77" t="s">
        <v>1598</v>
      </c>
      <c r="F1144" s="104">
        <v>1041</v>
      </c>
      <c r="G1144" s="105">
        <f t="shared" si="0"/>
        <v>56</v>
      </c>
      <c r="H1144" s="104">
        <v>56</v>
      </c>
      <c r="I1144" s="104">
        <v>0</v>
      </c>
      <c r="J1144" s="104">
        <v>671</v>
      </c>
      <c r="K1144" s="80">
        <f t="shared" si="2"/>
        <v>22</v>
      </c>
      <c r="L1144" s="104">
        <v>22</v>
      </c>
      <c r="M1144" s="104">
        <v>0</v>
      </c>
      <c r="N1144" s="104">
        <v>759</v>
      </c>
      <c r="O1144" s="104">
        <v>16</v>
      </c>
      <c r="P1144" s="104">
        <v>2612</v>
      </c>
      <c r="Q1144" s="104">
        <v>251</v>
      </c>
      <c r="R1144" s="104">
        <v>5083</v>
      </c>
      <c r="S1144" s="104">
        <v>345</v>
      </c>
      <c r="T1144" s="77"/>
      <c r="U1144" s="77"/>
      <c r="V1144" s="77"/>
      <c r="W1144" s="77"/>
      <c r="X1144" s="77"/>
    </row>
    <row r="1145" spans="1:24" ht="12.75" customHeight="1" x14ac:dyDescent="0.15">
      <c r="A1145" s="77" t="s">
        <v>455</v>
      </c>
      <c r="B1145" s="77" t="s">
        <v>416</v>
      </c>
      <c r="C1145" s="77" t="s">
        <v>417</v>
      </c>
      <c r="D1145" s="103">
        <v>2013</v>
      </c>
      <c r="E1145" s="77" t="s">
        <v>1598</v>
      </c>
      <c r="F1145" s="104">
        <v>914</v>
      </c>
      <c r="G1145" s="105">
        <f t="shared" si="0"/>
        <v>10</v>
      </c>
      <c r="H1145" s="104">
        <v>10</v>
      </c>
      <c r="I1145" s="104">
        <v>0</v>
      </c>
      <c r="J1145" s="104">
        <v>694</v>
      </c>
      <c r="K1145" s="80">
        <f t="shared" si="2"/>
        <v>41</v>
      </c>
      <c r="L1145" s="104">
        <v>37</v>
      </c>
      <c r="M1145" s="104">
        <v>4</v>
      </c>
      <c r="N1145" s="104">
        <v>642</v>
      </c>
      <c r="O1145" s="104">
        <v>80</v>
      </c>
      <c r="P1145" s="104">
        <v>1410</v>
      </c>
      <c r="Q1145" s="104">
        <v>368</v>
      </c>
      <c r="R1145" s="104">
        <v>3660</v>
      </c>
      <c r="S1145" s="104">
        <v>499</v>
      </c>
      <c r="T1145" s="77"/>
      <c r="U1145" s="77"/>
      <c r="V1145" s="77"/>
      <c r="W1145" s="77"/>
      <c r="X1145" s="77"/>
    </row>
    <row r="1146" spans="1:24" ht="12.75" customHeight="1" x14ac:dyDescent="0.15">
      <c r="A1146" s="77" t="s">
        <v>455</v>
      </c>
      <c r="B1146" s="77" t="s">
        <v>416</v>
      </c>
      <c r="C1146" s="77" t="s">
        <v>417</v>
      </c>
      <c r="D1146" s="103">
        <v>2014</v>
      </c>
      <c r="E1146" s="77" t="s">
        <v>1598</v>
      </c>
      <c r="F1146" s="104">
        <v>914</v>
      </c>
      <c r="G1146" s="105">
        <f t="shared" si="0"/>
        <v>0</v>
      </c>
      <c r="H1146" s="104">
        <v>0</v>
      </c>
      <c r="I1146" s="104">
        <v>0</v>
      </c>
      <c r="J1146" s="104">
        <v>694</v>
      </c>
      <c r="K1146" s="80">
        <f t="shared" si="2"/>
        <v>0</v>
      </c>
      <c r="L1146" s="104">
        <v>0</v>
      </c>
      <c r="M1146" s="104">
        <v>0</v>
      </c>
      <c r="N1146" s="104">
        <v>642</v>
      </c>
      <c r="O1146" s="104">
        <v>0</v>
      </c>
      <c r="P1146" s="104">
        <v>1410</v>
      </c>
      <c r="Q1146" s="104">
        <v>175</v>
      </c>
      <c r="R1146" s="104">
        <v>3660</v>
      </c>
      <c r="S1146" s="104">
        <v>175</v>
      </c>
      <c r="T1146" s="77"/>
      <c r="U1146" s="77"/>
      <c r="V1146" s="77"/>
      <c r="W1146" s="77"/>
      <c r="X1146" s="77"/>
    </row>
    <row r="1147" spans="1:24" ht="12.75" customHeight="1" x14ac:dyDescent="0.15">
      <c r="A1147" s="77" t="s">
        <v>455</v>
      </c>
      <c r="B1147" s="77" t="s">
        <v>416</v>
      </c>
      <c r="C1147" s="77" t="s">
        <v>417</v>
      </c>
      <c r="D1147" s="103">
        <v>2015</v>
      </c>
      <c r="E1147" s="77" t="s">
        <v>1598</v>
      </c>
      <c r="F1147" s="104">
        <v>914</v>
      </c>
      <c r="G1147" s="105">
        <f t="shared" si="0"/>
        <v>0</v>
      </c>
      <c r="H1147" s="104">
        <v>0</v>
      </c>
      <c r="I1147" s="104">
        <v>0</v>
      </c>
      <c r="J1147" s="104">
        <v>694</v>
      </c>
      <c r="K1147" s="80">
        <f t="shared" si="2"/>
        <v>0</v>
      </c>
      <c r="L1147" s="104">
        <v>0</v>
      </c>
      <c r="M1147" s="104">
        <v>0</v>
      </c>
      <c r="N1147" s="104">
        <v>642</v>
      </c>
      <c r="O1147" s="104">
        <v>0</v>
      </c>
      <c r="P1147" s="104">
        <v>1410</v>
      </c>
      <c r="Q1147" s="104">
        <v>5</v>
      </c>
      <c r="R1147" s="104">
        <v>3660</v>
      </c>
      <c r="S1147" s="104">
        <v>5</v>
      </c>
      <c r="T1147" s="77"/>
      <c r="U1147" s="77"/>
      <c r="V1147" s="77"/>
      <c r="W1147" s="77"/>
      <c r="X1147" s="77"/>
    </row>
    <row r="1148" spans="1:24" ht="12.75" customHeight="1" x14ac:dyDescent="0.15">
      <c r="A1148" s="77" t="s">
        <v>455</v>
      </c>
      <c r="B1148" s="77" t="s">
        <v>416</v>
      </c>
      <c r="C1148" s="77" t="s">
        <v>417</v>
      </c>
      <c r="D1148" s="103">
        <v>2016</v>
      </c>
      <c r="E1148" s="77" t="s">
        <v>1598</v>
      </c>
      <c r="F1148" s="104">
        <v>914</v>
      </c>
      <c r="G1148" s="105">
        <f t="shared" si="0"/>
        <v>0</v>
      </c>
      <c r="H1148" s="104">
        <v>0</v>
      </c>
      <c r="I1148" s="104">
        <v>0</v>
      </c>
      <c r="J1148" s="104">
        <v>694</v>
      </c>
      <c r="K1148" s="80">
        <f t="shared" si="2"/>
        <v>2</v>
      </c>
      <c r="L1148" s="104">
        <v>0</v>
      </c>
      <c r="M1148" s="104">
        <v>2</v>
      </c>
      <c r="N1148" s="104">
        <v>642</v>
      </c>
      <c r="O1148" s="104">
        <v>0</v>
      </c>
      <c r="P1148" s="104">
        <v>1410</v>
      </c>
      <c r="Q1148" s="104">
        <v>50</v>
      </c>
      <c r="R1148" s="104">
        <v>3660</v>
      </c>
      <c r="S1148" s="104">
        <v>52</v>
      </c>
      <c r="T1148" s="77"/>
      <c r="U1148" s="77"/>
      <c r="V1148" s="77"/>
      <c r="W1148" s="77"/>
      <c r="X1148" s="77"/>
    </row>
    <row r="1149" spans="1:24" ht="12.75" customHeight="1" x14ac:dyDescent="0.15">
      <c r="A1149" s="77" t="s">
        <v>455</v>
      </c>
      <c r="B1149" s="77" t="s">
        <v>416</v>
      </c>
      <c r="C1149" s="77" t="s">
        <v>417</v>
      </c>
      <c r="D1149" s="103">
        <v>2017</v>
      </c>
      <c r="E1149" s="77" t="s">
        <v>1598</v>
      </c>
      <c r="F1149" s="104">
        <v>914</v>
      </c>
      <c r="G1149" s="105">
        <f t="shared" si="0"/>
        <v>0</v>
      </c>
      <c r="H1149" s="104">
        <v>0</v>
      </c>
      <c r="I1149" s="104">
        <v>0</v>
      </c>
      <c r="J1149" s="104">
        <v>694</v>
      </c>
      <c r="K1149" s="80">
        <f t="shared" si="2"/>
        <v>0</v>
      </c>
      <c r="L1149" s="104">
        <v>0</v>
      </c>
      <c r="M1149" s="104">
        <v>0</v>
      </c>
      <c r="N1149" s="104">
        <v>642</v>
      </c>
      <c r="O1149" s="104">
        <v>16</v>
      </c>
      <c r="P1149" s="104">
        <v>1410</v>
      </c>
      <c r="Q1149" s="104">
        <v>128</v>
      </c>
      <c r="R1149" s="104">
        <v>3660</v>
      </c>
      <c r="S1149" s="104">
        <v>144</v>
      </c>
      <c r="T1149" s="77"/>
      <c r="U1149" s="77"/>
      <c r="V1149" s="77"/>
      <c r="W1149" s="77"/>
      <c r="X1149" s="77"/>
    </row>
    <row r="1150" spans="1:24" ht="12.75" customHeight="1" x14ac:dyDescent="0.15">
      <c r="A1150" s="77" t="s">
        <v>541</v>
      </c>
      <c r="B1150" s="77" t="s">
        <v>505</v>
      </c>
      <c r="C1150" s="77" t="s">
        <v>67</v>
      </c>
      <c r="D1150" s="103">
        <v>2015</v>
      </c>
      <c r="E1150" s="77" t="s">
        <v>1598</v>
      </c>
      <c r="F1150" s="104">
        <v>147</v>
      </c>
      <c r="G1150" s="105">
        <f t="shared" si="0"/>
        <v>0</v>
      </c>
      <c r="H1150" s="104">
        <v>0</v>
      </c>
      <c r="I1150" s="104">
        <v>0</v>
      </c>
      <c r="J1150" s="104">
        <v>95</v>
      </c>
      <c r="K1150" s="80">
        <f t="shared" si="2"/>
        <v>7</v>
      </c>
      <c r="L1150" s="104">
        <v>7</v>
      </c>
      <c r="M1150" s="104">
        <v>0</v>
      </c>
      <c r="N1150" s="104">
        <v>104</v>
      </c>
      <c r="O1150" s="104">
        <v>1</v>
      </c>
      <c r="P1150" s="104">
        <v>93</v>
      </c>
      <c r="Q1150" s="104">
        <v>6</v>
      </c>
      <c r="R1150" s="104">
        <v>439</v>
      </c>
      <c r="S1150" s="104">
        <v>14</v>
      </c>
      <c r="T1150" s="77"/>
      <c r="U1150" s="77"/>
      <c r="V1150" s="77"/>
      <c r="W1150" s="77"/>
      <c r="X1150" s="77"/>
    </row>
    <row r="1151" spans="1:24" ht="12.75" customHeight="1" x14ac:dyDescent="0.15">
      <c r="A1151" s="77" t="s">
        <v>541</v>
      </c>
      <c r="B1151" s="77" t="s">
        <v>505</v>
      </c>
      <c r="C1151" s="77" t="s">
        <v>67</v>
      </c>
      <c r="D1151" s="103">
        <v>2016</v>
      </c>
      <c r="E1151" s="77" t="s">
        <v>1598</v>
      </c>
      <c r="F1151" s="104">
        <v>147</v>
      </c>
      <c r="G1151" s="105">
        <f t="shared" si="0"/>
        <v>0</v>
      </c>
      <c r="H1151" s="104">
        <v>0</v>
      </c>
      <c r="I1151" s="104">
        <v>0</v>
      </c>
      <c r="J1151" s="104">
        <v>95</v>
      </c>
      <c r="K1151" s="80">
        <f t="shared" si="2"/>
        <v>11</v>
      </c>
      <c r="L1151" s="104">
        <v>11</v>
      </c>
      <c r="M1151" s="104">
        <v>0</v>
      </c>
      <c r="N1151" s="104">
        <v>104</v>
      </c>
      <c r="O1151" s="104">
        <v>1</v>
      </c>
      <c r="P1151" s="104">
        <v>93</v>
      </c>
      <c r="Q1151" s="104">
        <v>6</v>
      </c>
      <c r="R1151" s="104">
        <v>439</v>
      </c>
      <c r="S1151" s="104">
        <v>18</v>
      </c>
      <c r="T1151" s="77"/>
      <c r="U1151" s="77"/>
      <c r="V1151" s="77"/>
      <c r="W1151" s="77"/>
      <c r="X1151" s="77"/>
    </row>
    <row r="1152" spans="1:24" ht="12.75" customHeight="1" x14ac:dyDescent="0.15">
      <c r="A1152" s="77" t="s">
        <v>541</v>
      </c>
      <c r="B1152" s="77" t="s">
        <v>505</v>
      </c>
      <c r="C1152" s="77" t="s">
        <v>67</v>
      </c>
      <c r="D1152" s="103">
        <v>2017</v>
      </c>
      <c r="E1152" s="77" t="s">
        <v>1598</v>
      </c>
      <c r="F1152" s="104">
        <v>147</v>
      </c>
      <c r="G1152" s="105">
        <f t="shared" si="0"/>
        <v>0</v>
      </c>
      <c r="H1152" s="104">
        <v>0</v>
      </c>
      <c r="I1152" s="104">
        <v>0</v>
      </c>
      <c r="J1152" s="104">
        <v>95</v>
      </c>
      <c r="K1152" s="80">
        <f t="shared" si="2"/>
        <v>14</v>
      </c>
      <c r="L1152" s="104">
        <v>14</v>
      </c>
      <c r="M1152" s="104">
        <v>0</v>
      </c>
      <c r="N1152" s="104">
        <v>104</v>
      </c>
      <c r="O1152" s="104">
        <v>4</v>
      </c>
      <c r="P1152" s="104">
        <v>93</v>
      </c>
      <c r="Q1152" s="104">
        <v>7</v>
      </c>
      <c r="R1152" s="104">
        <v>439</v>
      </c>
      <c r="S1152" s="104">
        <v>25</v>
      </c>
      <c r="T1152" s="77"/>
      <c r="U1152" s="77"/>
      <c r="V1152" s="77"/>
      <c r="W1152" s="77"/>
      <c r="X1152" s="77"/>
    </row>
    <row r="1153" spans="1:24" ht="12.75" customHeight="1" x14ac:dyDescent="0.15">
      <c r="A1153" s="77" t="s">
        <v>240</v>
      </c>
      <c r="B1153" s="77" t="s">
        <v>229</v>
      </c>
      <c r="C1153" s="77" t="s">
        <v>67</v>
      </c>
      <c r="D1153" s="103">
        <v>2014</v>
      </c>
      <c r="E1153" s="77" t="s">
        <v>1598</v>
      </c>
      <c r="F1153" s="104">
        <v>26</v>
      </c>
      <c r="G1153" s="105">
        <f t="shared" si="0"/>
        <v>6</v>
      </c>
      <c r="H1153" s="104">
        <v>0</v>
      </c>
      <c r="I1153" s="104">
        <v>6</v>
      </c>
      <c r="J1153" s="104">
        <v>14</v>
      </c>
      <c r="K1153" s="80">
        <f t="shared" si="2"/>
        <v>11</v>
      </c>
      <c r="L1153" s="104">
        <v>0</v>
      </c>
      <c r="M1153" s="104">
        <v>11</v>
      </c>
      <c r="N1153" s="104">
        <v>16</v>
      </c>
      <c r="O1153" s="104">
        <v>3</v>
      </c>
      <c r="P1153" s="104">
        <v>23</v>
      </c>
      <c r="Q1153" s="104">
        <v>1</v>
      </c>
      <c r="R1153" s="104">
        <v>79</v>
      </c>
      <c r="S1153" s="104">
        <v>21</v>
      </c>
      <c r="T1153" s="77"/>
      <c r="U1153" s="77"/>
      <c r="V1153" s="77"/>
      <c r="W1153" s="77"/>
      <c r="X1153" s="77"/>
    </row>
    <row r="1154" spans="1:24" ht="12.75" customHeight="1" x14ac:dyDescent="0.15">
      <c r="A1154" s="77" t="s">
        <v>240</v>
      </c>
      <c r="B1154" s="77" t="s">
        <v>229</v>
      </c>
      <c r="C1154" s="77" t="s">
        <v>67</v>
      </c>
      <c r="D1154" s="103">
        <v>2015</v>
      </c>
      <c r="E1154" s="77" t="s">
        <v>1598</v>
      </c>
      <c r="F1154" s="104">
        <v>26</v>
      </c>
      <c r="G1154" s="105">
        <f t="shared" si="0"/>
        <v>2</v>
      </c>
      <c r="H1154" s="104">
        <v>0</v>
      </c>
      <c r="I1154" s="104">
        <v>2</v>
      </c>
      <c r="J1154" s="104">
        <v>14</v>
      </c>
      <c r="K1154" s="80">
        <f t="shared" si="2"/>
        <v>3</v>
      </c>
      <c r="L1154" s="104">
        <v>0</v>
      </c>
      <c r="M1154" s="104">
        <v>3</v>
      </c>
      <c r="N1154" s="104">
        <v>16</v>
      </c>
      <c r="O1154" s="104">
        <v>0</v>
      </c>
      <c r="P1154" s="104">
        <v>23</v>
      </c>
      <c r="Q1154" s="104">
        <v>0</v>
      </c>
      <c r="R1154" s="104">
        <v>79</v>
      </c>
      <c r="S1154" s="104">
        <v>5</v>
      </c>
      <c r="T1154" s="77"/>
      <c r="U1154" s="77"/>
      <c r="V1154" s="77"/>
      <c r="W1154" s="77"/>
      <c r="X1154" s="77"/>
    </row>
    <row r="1155" spans="1:24" ht="12.75" customHeight="1" x14ac:dyDescent="0.15">
      <c r="A1155" s="77" t="s">
        <v>240</v>
      </c>
      <c r="B1155" s="77" t="s">
        <v>229</v>
      </c>
      <c r="C1155" s="77" t="s">
        <v>67</v>
      </c>
      <c r="D1155" s="103">
        <v>2016</v>
      </c>
      <c r="E1155" s="77" t="s">
        <v>1598</v>
      </c>
      <c r="F1155" s="104">
        <v>26</v>
      </c>
      <c r="G1155" s="105">
        <f t="shared" si="0"/>
        <v>1</v>
      </c>
      <c r="H1155" s="104">
        <v>1</v>
      </c>
      <c r="I1155" s="104">
        <v>0</v>
      </c>
      <c r="J1155" s="104">
        <v>14</v>
      </c>
      <c r="K1155" s="80">
        <f t="shared" si="2"/>
        <v>1</v>
      </c>
      <c r="L1155" s="104">
        <v>1</v>
      </c>
      <c r="M1155" s="104">
        <v>0</v>
      </c>
      <c r="N1155" s="104">
        <v>16</v>
      </c>
      <c r="O1155" s="104">
        <v>0</v>
      </c>
      <c r="P1155" s="104">
        <v>23</v>
      </c>
      <c r="Q1155" s="104">
        <v>3</v>
      </c>
      <c r="R1155" s="104">
        <v>79</v>
      </c>
      <c r="S1155" s="104">
        <v>5</v>
      </c>
      <c r="T1155" s="77"/>
      <c r="U1155" s="77"/>
      <c r="V1155" s="77"/>
      <c r="W1155" s="77"/>
      <c r="X1155" s="77"/>
    </row>
    <row r="1156" spans="1:24" ht="12.75" customHeight="1" x14ac:dyDescent="0.15">
      <c r="A1156" s="77" t="s">
        <v>240</v>
      </c>
      <c r="B1156" s="77" t="s">
        <v>229</v>
      </c>
      <c r="C1156" s="77" t="s">
        <v>67</v>
      </c>
      <c r="D1156" s="103">
        <v>2017</v>
      </c>
      <c r="E1156" s="77" t="s">
        <v>1598</v>
      </c>
      <c r="F1156" s="104">
        <v>26</v>
      </c>
      <c r="G1156" s="105">
        <f t="shared" si="0"/>
        <v>1</v>
      </c>
      <c r="H1156" s="104">
        <v>1</v>
      </c>
      <c r="I1156" s="104">
        <v>0</v>
      </c>
      <c r="J1156" s="104">
        <v>14</v>
      </c>
      <c r="K1156" s="80">
        <f t="shared" si="2"/>
        <v>2</v>
      </c>
      <c r="L1156" s="104">
        <v>0</v>
      </c>
      <c r="M1156" s="104">
        <v>2</v>
      </c>
      <c r="N1156" s="104">
        <v>16</v>
      </c>
      <c r="O1156" s="104">
        <v>1</v>
      </c>
      <c r="P1156" s="104">
        <v>23</v>
      </c>
      <c r="Q1156" s="104">
        <v>1</v>
      </c>
      <c r="R1156" s="104">
        <v>79</v>
      </c>
      <c r="S1156" s="104">
        <v>5</v>
      </c>
      <c r="T1156" s="77"/>
      <c r="U1156" s="77"/>
      <c r="V1156" s="77"/>
      <c r="W1156" s="77"/>
      <c r="X1156" s="77"/>
    </row>
    <row r="1157" spans="1:24" ht="12.75" customHeight="1" x14ac:dyDescent="0.15">
      <c r="A1157" s="77" t="s">
        <v>578</v>
      </c>
      <c r="B1157" s="77" t="s">
        <v>528</v>
      </c>
      <c r="C1157" s="77" t="s">
        <v>67</v>
      </c>
      <c r="D1157" s="103">
        <v>2014</v>
      </c>
      <c r="E1157" s="77" t="s">
        <v>1598</v>
      </c>
      <c r="F1157" s="104">
        <v>32</v>
      </c>
      <c r="G1157" s="105">
        <f t="shared" si="0"/>
        <v>0</v>
      </c>
      <c r="H1157" s="104">
        <v>0</v>
      </c>
      <c r="I1157" s="104">
        <v>0</v>
      </c>
      <c r="J1157" s="104">
        <v>28</v>
      </c>
      <c r="K1157" s="80">
        <f t="shared" si="2"/>
        <v>0</v>
      </c>
      <c r="L1157" s="104">
        <v>0</v>
      </c>
      <c r="M1157" s="104">
        <v>0</v>
      </c>
      <c r="N1157" s="104">
        <v>29</v>
      </c>
      <c r="O1157" s="104">
        <v>3</v>
      </c>
      <c r="P1157" s="104">
        <v>87</v>
      </c>
      <c r="Q1157" s="104">
        <v>1</v>
      </c>
      <c r="R1157" s="104">
        <v>176</v>
      </c>
      <c r="S1157" s="104">
        <v>4</v>
      </c>
      <c r="T1157" s="77"/>
      <c r="U1157" s="77"/>
      <c r="V1157" s="77"/>
      <c r="W1157" s="77"/>
      <c r="X1157" s="77"/>
    </row>
    <row r="1158" spans="1:24" ht="12.75" customHeight="1" x14ac:dyDescent="0.15">
      <c r="A1158" s="77" t="s">
        <v>578</v>
      </c>
      <c r="B1158" s="77" t="s">
        <v>528</v>
      </c>
      <c r="C1158" s="77" t="s">
        <v>67</v>
      </c>
      <c r="D1158" s="103">
        <v>2015</v>
      </c>
      <c r="E1158" s="77" t="s">
        <v>1598</v>
      </c>
      <c r="F1158" s="104">
        <v>32</v>
      </c>
      <c r="G1158" s="105">
        <f t="shared" si="0"/>
        <v>0</v>
      </c>
      <c r="H1158" s="104">
        <v>0</v>
      </c>
      <c r="I1158" s="104">
        <v>0</v>
      </c>
      <c r="J1158" s="104">
        <v>28</v>
      </c>
      <c r="K1158" s="80">
        <f t="shared" si="2"/>
        <v>1</v>
      </c>
      <c r="L1158" s="104">
        <v>1</v>
      </c>
      <c r="M1158" s="104">
        <v>0</v>
      </c>
      <c r="N1158" s="104">
        <v>29</v>
      </c>
      <c r="O1158" s="104">
        <v>2</v>
      </c>
      <c r="P1158" s="104">
        <v>87</v>
      </c>
      <c r="Q1158" s="104">
        <v>9</v>
      </c>
      <c r="R1158" s="104">
        <v>176</v>
      </c>
      <c r="S1158" s="104">
        <v>12</v>
      </c>
      <c r="T1158" s="77"/>
      <c r="U1158" s="77"/>
      <c r="V1158" s="77"/>
      <c r="W1158" s="77"/>
      <c r="X1158" s="77"/>
    </row>
    <row r="1159" spans="1:24" ht="12.75" customHeight="1" x14ac:dyDescent="0.15">
      <c r="A1159" s="77" t="s">
        <v>578</v>
      </c>
      <c r="B1159" s="77" t="s">
        <v>528</v>
      </c>
      <c r="C1159" s="77" t="s">
        <v>67</v>
      </c>
      <c r="D1159" s="103">
        <v>2016</v>
      </c>
      <c r="E1159" s="77" t="s">
        <v>1598</v>
      </c>
      <c r="F1159" s="104">
        <v>32</v>
      </c>
      <c r="G1159" s="105">
        <f t="shared" si="0"/>
        <v>0</v>
      </c>
      <c r="H1159" s="104">
        <v>0</v>
      </c>
      <c r="I1159" s="104">
        <v>0</v>
      </c>
      <c r="J1159" s="104">
        <v>28</v>
      </c>
      <c r="K1159" s="80">
        <f t="shared" si="2"/>
        <v>0</v>
      </c>
      <c r="L1159" s="104">
        <v>0</v>
      </c>
      <c r="M1159" s="104">
        <v>0</v>
      </c>
      <c r="N1159" s="104">
        <v>29</v>
      </c>
      <c r="O1159" s="104">
        <v>6</v>
      </c>
      <c r="P1159" s="104">
        <v>87</v>
      </c>
      <c r="Q1159" s="104">
        <v>2</v>
      </c>
      <c r="R1159" s="104">
        <v>176</v>
      </c>
      <c r="S1159" s="104">
        <v>8</v>
      </c>
      <c r="T1159" s="77"/>
      <c r="U1159" s="77"/>
      <c r="V1159" s="77"/>
      <c r="W1159" s="77"/>
      <c r="X1159" s="77"/>
    </row>
    <row r="1160" spans="1:24" ht="12.75" customHeight="1" x14ac:dyDescent="0.15">
      <c r="A1160" s="77" t="s">
        <v>578</v>
      </c>
      <c r="B1160" s="77" t="s">
        <v>528</v>
      </c>
      <c r="C1160" s="77" t="s">
        <v>67</v>
      </c>
      <c r="D1160" s="103">
        <v>2017</v>
      </c>
      <c r="E1160" s="77" t="s">
        <v>1598</v>
      </c>
      <c r="F1160" s="104">
        <v>32</v>
      </c>
      <c r="G1160" s="105">
        <f t="shared" si="0"/>
        <v>0</v>
      </c>
      <c r="H1160" s="104">
        <v>0</v>
      </c>
      <c r="I1160" s="104">
        <v>0</v>
      </c>
      <c r="J1160" s="104">
        <v>28</v>
      </c>
      <c r="K1160" s="80">
        <f t="shared" si="2"/>
        <v>2</v>
      </c>
      <c r="L1160" s="104">
        <v>2</v>
      </c>
      <c r="M1160" s="104">
        <v>0</v>
      </c>
      <c r="N1160" s="104">
        <v>29</v>
      </c>
      <c r="O1160" s="104">
        <v>4</v>
      </c>
      <c r="P1160" s="104">
        <v>87</v>
      </c>
      <c r="Q1160" s="104">
        <v>7</v>
      </c>
      <c r="R1160" s="104">
        <v>176</v>
      </c>
      <c r="S1160" s="104">
        <v>13</v>
      </c>
      <c r="T1160" s="77"/>
      <c r="U1160" s="77"/>
      <c r="V1160" s="77"/>
      <c r="W1160" s="77"/>
      <c r="X1160" s="77"/>
    </row>
    <row r="1161" spans="1:24" ht="12.75" customHeight="1" x14ac:dyDescent="0.15">
      <c r="A1161" s="77" t="s">
        <v>553</v>
      </c>
      <c r="B1161" s="77" t="s">
        <v>433</v>
      </c>
      <c r="C1161" s="77" t="s">
        <v>83</v>
      </c>
      <c r="D1161" s="103">
        <v>2015</v>
      </c>
      <c r="E1161" s="77" t="s">
        <v>1598</v>
      </c>
      <c r="F1161" s="104">
        <v>32</v>
      </c>
      <c r="G1161" s="105">
        <f t="shared" si="0"/>
        <v>7</v>
      </c>
      <c r="H1161" s="104">
        <v>7</v>
      </c>
      <c r="I1161" s="104">
        <v>0</v>
      </c>
      <c r="J1161" s="104">
        <v>21</v>
      </c>
      <c r="K1161" s="80">
        <f t="shared" si="2"/>
        <v>13</v>
      </c>
      <c r="L1161" s="104">
        <v>13</v>
      </c>
      <c r="M1161" s="104">
        <v>0</v>
      </c>
      <c r="N1161" s="104">
        <v>23</v>
      </c>
      <c r="O1161" s="104">
        <v>0</v>
      </c>
      <c r="P1161" s="104">
        <v>58</v>
      </c>
      <c r="Q1161" s="104">
        <v>0</v>
      </c>
      <c r="R1161" s="104">
        <v>134</v>
      </c>
      <c r="S1161" s="104">
        <v>20</v>
      </c>
      <c r="T1161" s="77"/>
      <c r="U1161" s="77"/>
      <c r="V1161" s="77"/>
      <c r="W1161" s="77"/>
      <c r="X1161" s="77"/>
    </row>
    <row r="1162" spans="1:24" ht="12.75" customHeight="1" x14ac:dyDescent="0.15">
      <c r="A1162" s="77" t="s">
        <v>553</v>
      </c>
      <c r="B1162" s="77" t="s">
        <v>433</v>
      </c>
      <c r="C1162" s="77" t="s">
        <v>83</v>
      </c>
      <c r="D1162" s="103">
        <v>2016</v>
      </c>
      <c r="E1162" s="77" t="s">
        <v>1598</v>
      </c>
      <c r="F1162" s="104">
        <v>32</v>
      </c>
      <c r="G1162" s="105">
        <f t="shared" si="0"/>
        <v>2</v>
      </c>
      <c r="H1162" s="104">
        <v>2</v>
      </c>
      <c r="I1162" s="104">
        <v>0</v>
      </c>
      <c r="J1162" s="104">
        <v>21</v>
      </c>
      <c r="K1162" s="80">
        <f t="shared" si="2"/>
        <v>0</v>
      </c>
      <c r="L1162" s="104">
        <v>0</v>
      </c>
      <c r="M1162" s="104">
        <v>0</v>
      </c>
      <c r="N1162" s="104">
        <v>23</v>
      </c>
      <c r="O1162" s="104">
        <v>8</v>
      </c>
      <c r="P1162" s="104">
        <v>58</v>
      </c>
      <c r="Q1162" s="104">
        <v>0</v>
      </c>
      <c r="R1162" s="104">
        <v>134</v>
      </c>
      <c r="S1162" s="104">
        <v>10</v>
      </c>
      <c r="T1162" s="77"/>
      <c r="U1162" s="77"/>
      <c r="V1162" s="77"/>
      <c r="W1162" s="77"/>
      <c r="X1162" s="77"/>
    </row>
    <row r="1163" spans="1:24" ht="12.75" customHeight="1" x14ac:dyDescent="0.15">
      <c r="A1163" s="77" t="s">
        <v>553</v>
      </c>
      <c r="B1163" s="77" t="s">
        <v>433</v>
      </c>
      <c r="C1163" s="77" t="s">
        <v>83</v>
      </c>
      <c r="D1163" s="103">
        <v>2017</v>
      </c>
      <c r="E1163" s="77" t="s">
        <v>1598</v>
      </c>
      <c r="F1163" s="104">
        <v>32</v>
      </c>
      <c r="G1163" s="105">
        <f t="shared" si="0"/>
        <v>0</v>
      </c>
      <c r="H1163" s="104">
        <v>0</v>
      </c>
      <c r="I1163" s="104">
        <v>0</v>
      </c>
      <c r="J1163" s="104">
        <v>21</v>
      </c>
      <c r="K1163" s="80">
        <f t="shared" si="2"/>
        <v>4</v>
      </c>
      <c r="L1163" s="104">
        <v>1</v>
      </c>
      <c r="M1163" s="104">
        <v>3</v>
      </c>
      <c r="N1163" s="104">
        <v>23</v>
      </c>
      <c r="O1163" s="104">
        <v>29</v>
      </c>
      <c r="P1163" s="104">
        <v>58</v>
      </c>
      <c r="Q1163" s="104">
        <v>2</v>
      </c>
      <c r="R1163" s="104">
        <v>134</v>
      </c>
      <c r="S1163" s="104">
        <v>35</v>
      </c>
      <c r="T1163" s="77"/>
      <c r="U1163" s="77"/>
      <c r="V1163" s="77"/>
      <c r="W1163" s="77"/>
      <c r="X1163" s="77"/>
    </row>
    <row r="1164" spans="1:24" ht="12.75" customHeight="1" x14ac:dyDescent="0.15">
      <c r="A1164" s="77" t="s">
        <v>218</v>
      </c>
      <c r="B1164" s="77" t="s">
        <v>168</v>
      </c>
      <c r="C1164" s="77" t="s">
        <v>144</v>
      </c>
      <c r="D1164" s="103">
        <v>2014</v>
      </c>
      <c r="E1164" s="77" t="s">
        <v>1598</v>
      </c>
      <c r="F1164" s="104">
        <v>14</v>
      </c>
      <c r="G1164" s="105">
        <f t="shared" si="0"/>
        <v>2</v>
      </c>
      <c r="H1164" s="104">
        <v>0</v>
      </c>
      <c r="I1164" s="104">
        <v>2</v>
      </c>
      <c r="J1164" s="104">
        <v>9</v>
      </c>
      <c r="K1164" s="80">
        <f t="shared" si="2"/>
        <v>5</v>
      </c>
      <c r="L1164" s="104">
        <v>0</v>
      </c>
      <c r="M1164" s="104">
        <v>5</v>
      </c>
      <c r="N1164" s="104">
        <v>9</v>
      </c>
      <c r="O1164" s="104">
        <v>0</v>
      </c>
      <c r="P1164" s="104">
        <v>23</v>
      </c>
      <c r="Q1164" s="104">
        <v>5</v>
      </c>
      <c r="R1164" s="104">
        <v>55</v>
      </c>
      <c r="S1164" s="104">
        <v>12</v>
      </c>
      <c r="T1164" s="77"/>
      <c r="U1164" s="77"/>
      <c r="V1164" s="77"/>
      <c r="W1164" s="77"/>
      <c r="X1164" s="77"/>
    </row>
    <row r="1165" spans="1:24" ht="12.75" customHeight="1" x14ac:dyDescent="0.15">
      <c r="A1165" s="77" t="s">
        <v>218</v>
      </c>
      <c r="B1165" s="77" t="s">
        <v>168</v>
      </c>
      <c r="C1165" s="77" t="s">
        <v>144</v>
      </c>
      <c r="D1165" s="103">
        <v>2015</v>
      </c>
      <c r="E1165" s="77" t="s">
        <v>1598</v>
      </c>
      <c r="F1165" s="104">
        <v>14</v>
      </c>
      <c r="G1165" s="105">
        <f t="shared" si="0"/>
        <v>0</v>
      </c>
      <c r="H1165" s="104">
        <v>0</v>
      </c>
      <c r="I1165" s="104">
        <v>0</v>
      </c>
      <c r="J1165" s="104">
        <v>9</v>
      </c>
      <c r="K1165" s="80">
        <f t="shared" si="2"/>
        <v>0</v>
      </c>
      <c r="L1165" s="104">
        <v>0</v>
      </c>
      <c r="M1165" s="104">
        <v>0</v>
      </c>
      <c r="N1165" s="104">
        <v>9</v>
      </c>
      <c r="O1165" s="104">
        <v>0</v>
      </c>
      <c r="P1165" s="104">
        <v>23</v>
      </c>
      <c r="Q1165" s="104">
        <v>77</v>
      </c>
      <c r="R1165" s="104">
        <v>55</v>
      </c>
      <c r="S1165" s="104">
        <v>77</v>
      </c>
      <c r="T1165" s="77"/>
      <c r="U1165" s="77"/>
      <c r="V1165" s="77"/>
      <c r="W1165" s="77"/>
      <c r="X1165" s="77"/>
    </row>
    <row r="1166" spans="1:24" ht="12.75" customHeight="1" x14ac:dyDescent="0.15">
      <c r="A1166" s="77" t="s">
        <v>218</v>
      </c>
      <c r="B1166" s="77" t="s">
        <v>168</v>
      </c>
      <c r="C1166" s="77" t="s">
        <v>144</v>
      </c>
      <c r="D1166" s="103">
        <v>2016</v>
      </c>
      <c r="E1166" s="77" t="s">
        <v>1598</v>
      </c>
      <c r="F1166" s="104">
        <v>14</v>
      </c>
      <c r="G1166" s="105">
        <f t="shared" si="0"/>
        <v>0</v>
      </c>
      <c r="H1166" s="104">
        <v>0</v>
      </c>
      <c r="I1166" s="104">
        <v>0</v>
      </c>
      <c r="J1166" s="104">
        <v>9</v>
      </c>
      <c r="K1166" s="80">
        <f t="shared" si="2"/>
        <v>1</v>
      </c>
      <c r="L1166" s="104">
        <v>0</v>
      </c>
      <c r="M1166" s="104">
        <v>1</v>
      </c>
      <c r="N1166" s="104">
        <v>9</v>
      </c>
      <c r="O1166" s="104">
        <v>0</v>
      </c>
      <c r="P1166" s="104">
        <v>23</v>
      </c>
      <c r="Q1166" s="104">
        <v>0</v>
      </c>
      <c r="R1166" s="104">
        <v>55</v>
      </c>
      <c r="S1166" s="104">
        <v>1</v>
      </c>
      <c r="T1166" s="77"/>
      <c r="U1166" s="77"/>
      <c r="V1166" s="77"/>
      <c r="W1166" s="77"/>
      <c r="X1166" s="77"/>
    </row>
    <row r="1167" spans="1:24" ht="12.75" customHeight="1" x14ac:dyDescent="0.15">
      <c r="A1167" s="77" t="s">
        <v>218</v>
      </c>
      <c r="B1167" s="77" t="s">
        <v>168</v>
      </c>
      <c r="C1167" s="77" t="s">
        <v>144</v>
      </c>
      <c r="D1167" s="103">
        <v>2017</v>
      </c>
      <c r="E1167" s="77" t="s">
        <v>1598</v>
      </c>
      <c r="F1167" s="104">
        <v>14</v>
      </c>
      <c r="G1167" s="105">
        <f t="shared" si="0"/>
        <v>0</v>
      </c>
      <c r="H1167" s="104">
        <v>0</v>
      </c>
      <c r="I1167" s="104">
        <v>0</v>
      </c>
      <c r="J1167" s="104">
        <v>9</v>
      </c>
      <c r="K1167" s="80">
        <f t="shared" si="2"/>
        <v>1</v>
      </c>
      <c r="L1167" s="104">
        <v>0</v>
      </c>
      <c r="M1167" s="104">
        <v>1</v>
      </c>
      <c r="N1167" s="104">
        <v>9</v>
      </c>
      <c r="O1167" s="104">
        <v>3</v>
      </c>
      <c r="P1167" s="104">
        <v>23</v>
      </c>
      <c r="Q1167" s="104">
        <v>0</v>
      </c>
      <c r="R1167" s="104">
        <v>55</v>
      </c>
      <c r="S1167" s="104">
        <v>4</v>
      </c>
      <c r="T1167" s="77"/>
      <c r="U1167" s="77"/>
      <c r="V1167" s="77"/>
      <c r="W1167" s="77"/>
      <c r="X1167" s="77"/>
    </row>
    <row r="1168" spans="1:24" ht="12.75" customHeight="1" x14ac:dyDescent="0.15">
      <c r="A1168" s="77" t="s">
        <v>219</v>
      </c>
      <c r="B1168" s="77" t="s">
        <v>168</v>
      </c>
      <c r="C1168" s="77" t="s">
        <v>144</v>
      </c>
      <c r="D1168" s="103">
        <v>2014</v>
      </c>
      <c r="E1168" s="77" t="s">
        <v>1598</v>
      </c>
      <c r="F1168" s="104">
        <v>44</v>
      </c>
      <c r="G1168" s="105">
        <f t="shared" si="0"/>
        <v>0</v>
      </c>
      <c r="H1168" s="104">
        <v>0</v>
      </c>
      <c r="I1168" s="104">
        <v>0</v>
      </c>
      <c r="J1168" s="104">
        <v>27</v>
      </c>
      <c r="K1168" s="80">
        <f t="shared" si="2"/>
        <v>0</v>
      </c>
      <c r="L1168" s="104">
        <v>0</v>
      </c>
      <c r="M1168" s="104">
        <v>0</v>
      </c>
      <c r="N1168" s="104">
        <v>28</v>
      </c>
      <c r="O1168" s="104">
        <v>17</v>
      </c>
      <c r="P1168" s="104">
        <v>70</v>
      </c>
      <c r="Q1168" s="104">
        <v>1</v>
      </c>
      <c r="R1168" s="104">
        <v>169</v>
      </c>
      <c r="S1168" s="104">
        <v>18</v>
      </c>
      <c r="T1168" s="77"/>
      <c r="U1168" s="77"/>
      <c r="V1168" s="77"/>
      <c r="W1168" s="77"/>
      <c r="X1168" s="77"/>
    </row>
    <row r="1169" spans="1:24" ht="12.75" customHeight="1" x14ac:dyDescent="0.15">
      <c r="A1169" s="77" t="s">
        <v>219</v>
      </c>
      <c r="B1169" s="77" t="s">
        <v>168</v>
      </c>
      <c r="C1169" s="77" t="s">
        <v>144</v>
      </c>
      <c r="D1169" s="103">
        <v>2015</v>
      </c>
      <c r="E1169" s="77" t="s">
        <v>1598</v>
      </c>
      <c r="F1169" s="104">
        <v>44</v>
      </c>
      <c r="G1169" s="105">
        <f t="shared" si="0"/>
        <v>44</v>
      </c>
      <c r="H1169" s="104">
        <v>44</v>
      </c>
      <c r="I1169" s="104">
        <v>0</v>
      </c>
      <c r="J1169" s="104">
        <v>27</v>
      </c>
      <c r="K1169" s="80">
        <f t="shared" si="2"/>
        <v>27</v>
      </c>
      <c r="L1169" s="104">
        <v>27</v>
      </c>
      <c r="M1169" s="104">
        <v>0</v>
      </c>
      <c r="N1169" s="104">
        <v>28</v>
      </c>
      <c r="O1169" s="104">
        <v>2</v>
      </c>
      <c r="P1169" s="104">
        <v>70</v>
      </c>
      <c r="Q1169" s="104">
        <v>0</v>
      </c>
      <c r="R1169" s="104">
        <v>169</v>
      </c>
      <c r="S1169" s="104">
        <v>73</v>
      </c>
      <c r="T1169" s="77"/>
      <c r="U1169" s="77"/>
      <c r="V1169" s="77"/>
      <c r="W1169" s="77"/>
      <c r="X1169" s="77"/>
    </row>
    <row r="1170" spans="1:24" ht="12.75" customHeight="1" x14ac:dyDescent="0.15">
      <c r="A1170" s="77" t="s">
        <v>219</v>
      </c>
      <c r="B1170" s="77" t="s">
        <v>168</v>
      </c>
      <c r="C1170" s="77" t="s">
        <v>144</v>
      </c>
      <c r="D1170" s="103">
        <v>2016</v>
      </c>
      <c r="E1170" s="77" t="s">
        <v>1598</v>
      </c>
      <c r="F1170" s="104">
        <v>44</v>
      </c>
      <c r="G1170" s="105">
        <f t="shared" si="0"/>
        <v>0</v>
      </c>
      <c r="H1170" s="104">
        <v>0</v>
      </c>
      <c r="I1170" s="104">
        <v>0</v>
      </c>
      <c r="J1170" s="104">
        <v>27</v>
      </c>
      <c r="K1170" s="80">
        <f t="shared" si="2"/>
        <v>0</v>
      </c>
      <c r="L1170" s="104">
        <v>0</v>
      </c>
      <c r="M1170" s="104">
        <v>0</v>
      </c>
      <c r="N1170" s="104">
        <v>28</v>
      </c>
      <c r="O1170" s="104">
        <v>0</v>
      </c>
      <c r="P1170" s="104">
        <v>70</v>
      </c>
      <c r="Q1170" s="104">
        <v>3</v>
      </c>
      <c r="R1170" s="104">
        <v>169</v>
      </c>
      <c r="S1170" s="104">
        <v>3</v>
      </c>
      <c r="T1170" s="77"/>
      <c r="U1170" s="77"/>
      <c r="V1170" s="77"/>
      <c r="W1170" s="77"/>
      <c r="X1170" s="77"/>
    </row>
    <row r="1171" spans="1:24" ht="12.75" customHeight="1" x14ac:dyDescent="0.15">
      <c r="A1171" s="77" t="s">
        <v>219</v>
      </c>
      <c r="B1171" s="77" t="s">
        <v>168</v>
      </c>
      <c r="C1171" s="77" t="s">
        <v>144</v>
      </c>
      <c r="D1171" s="103">
        <v>2017</v>
      </c>
      <c r="E1171" s="77" t="s">
        <v>1598</v>
      </c>
      <c r="F1171" s="104">
        <v>44</v>
      </c>
      <c r="G1171" s="105">
        <f t="shared" si="0"/>
        <v>0</v>
      </c>
      <c r="H1171" s="104">
        <v>0</v>
      </c>
      <c r="I1171" s="104">
        <v>0</v>
      </c>
      <c r="J1171" s="104">
        <v>27</v>
      </c>
      <c r="K1171" s="80">
        <f t="shared" si="2"/>
        <v>0</v>
      </c>
      <c r="L1171" s="104">
        <v>0</v>
      </c>
      <c r="M1171" s="104">
        <v>0</v>
      </c>
      <c r="N1171" s="104">
        <v>28</v>
      </c>
      <c r="O1171" s="104">
        <v>0</v>
      </c>
      <c r="P1171" s="104">
        <v>70</v>
      </c>
      <c r="Q1171" s="104">
        <v>24</v>
      </c>
      <c r="R1171" s="104">
        <v>169</v>
      </c>
      <c r="S1171" s="104">
        <v>24</v>
      </c>
      <c r="T1171" s="77"/>
      <c r="U1171" s="77"/>
      <c r="V1171" s="77"/>
      <c r="W1171" s="77"/>
      <c r="X1171" s="77"/>
    </row>
    <row r="1172" spans="1:24" ht="12.75" customHeight="1" x14ac:dyDescent="0.15">
      <c r="A1172" s="77" t="s">
        <v>621</v>
      </c>
      <c r="B1172" s="77" t="s">
        <v>502</v>
      </c>
      <c r="C1172" s="77" t="s">
        <v>144</v>
      </c>
      <c r="D1172" s="103">
        <v>2014</v>
      </c>
      <c r="E1172" s="77" t="s">
        <v>1598</v>
      </c>
      <c r="F1172" s="104">
        <v>310</v>
      </c>
      <c r="G1172" s="105">
        <f t="shared" si="0"/>
        <v>0</v>
      </c>
      <c r="H1172" s="104">
        <v>0</v>
      </c>
      <c r="I1172" s="104">
        <v>0</v>
      </c>
      <c r="J1172" s="104">
        <v>208</v>
      </c>
      <c r="K1172" s="80">
        <f t="shared" si="2"/>
        <v>0</v>
      </c>
      <c r="L1172" s="104">
        <v>0</v>
      </c>
      <c r="M1172" s="104">
        <v>0</v>
      </c>
      <c r="N1172" s="104">
        <v>229</v>
      </c>
      <c r="O1172" s="104">
        <v>0</v>
      </c>
      <c r="P1172" s="104">
        <v>509</v>
      </c>
      <c r="Q1172" s="104">
        <v>84</v>
      </c>
      <c r="R1172" s="104">
        <v>1256</v>
      </c>
      <c r="S1172" s="104">
        <v>84</v>
      </c>
      <c r="T1172" s="77"/>
      <c r="U1172" s="77"/>
      <c r="V1172" s="77"/>
      <c r="W1172" s="77"/>
      <c r="X1172" s="77"/>
    </row>
    <row r="1173" spans="1:24" ht="12.75" customHeight="1" x14ac:dyDescent="0.15">
      <c r="A1173" s="77" t="s">
        <v>621</v>
      </c>
      <c r="B1173" s="77" t="s">
        <v>502</v>
      </c>
      <c r="C1173" s="77" t="s">
        <v>144</v>
      </c>
      <c r="D1173" s="103">
        <v>2015</v>
      </c>
      <c r="E1173" s="77" t="s">
        <v>1598</v>
      </c>
      <c r="F1173" s="104">
        <v>310</v>
      </c>
      <c r="G1173" s="105">
        <f t="shared" si="0"/>
        <v>0</v>
      </c>
      <c r="H1173" s="104">
        <v>0</v>
      </c>
      <c r="I1173" s="104">
        <v>0</v>
      </c>
      <c r="J1173" s="104">
        <v>208</v>
      </c>
      <c r="K1173" s="80">
        <f t="shared" si="2"/>
        <v>0</v>
      </c>
      <c r="L1173" s="104">
        <v>0</v>
      </c>
      <c r="M1173" s="104">
        <v>0</v>
      </c>
      <c r="N1173" s="104">
        <v>229</v>
      </c>
      <c r="O1173" s="104">
        <v>15</v>
      </c>
      <c r="P1173" s="104">
        <v>509</v>
      </c>
      <c r="Q1173" s="104">
        <v>11</v>
      </c>
      <c r="R1173" s="104">
        <v>1256</v>
      </c>
      <c r="S1173" s="104">
        <v>26</v>
      </c>
      <c r="T1173" s="77"/>
      <c r="U1173" s="77"/>
      <c r="V1173" s="77"/>
      <c r="W1173" s="77"/>
      <c r="X1173" s="77"/>
    </row>
    <row r="1174" spans="1:24" ht="12.75" customHeight="1" x14ac:dyDescent="0.15">
      <c r="A1174" s="77" t="s">
        <v>621</v>
      </c>
      <c r="B1174" s="77" t="s">
        <v>502</v>
      </c>
      <c r="C1174" s="77" t="s">
        <v>144</v>
      </c>
      <c r="D1174" s="103">
        <v>2016</v>
      </c>
      <c r="E1174" s="77" t="s">
        <v>1598</v>
      </c>
      <c r="F1174" s="104">
        <v>310</v>
      </c>
      <c r="G1174" s="105">
        <f t="shared" si="0"/>
        <v>0</v>
      </c>
      <c r="H1174" s="104">
        <v>0</v>
      </c>
      <c r="I1174" s="104">
        <v>0</v>
      </c>
      <c r="J1174" s="104">
        <v>208</v>
      </c>
      <c r="K1174" s="80">
        <f t="shared" si="2"/>
        <v>1</v>
      </c>
      <c r="L1174" s="104">
        <v>1</v>
      </c>
      <c r="M1174" s="104">
        <v>0</v>
      </c>
      <c r="N1174" s="104">
        <v>229</v>
      </c>
      <c r="O1174" s="104">
        <v>0</v>
      </c>
      <c r="P1174" s="104">
        <v>509</v>
      </c>
      <c r="Q1174" s="104">
        <v>152</v>
      </c>
      <c r="R1174" s="104">
        <v>1256</v>
      </c>
      <c r="S1174" s="104">
        <v>153</v>
      </c>
      <c r="T1174" s="77"/>
      <c r="U1174" s="77"/>
      <c r="V1174" s="77"/>
      <c r="W1174" s="77"/>
      <c r="X1174" s="77"/>
    </row>
    <row r="1175" spans="1:24" ht="12.75" customHeight="1" x14ac:dyDescent="0.15">
      <c r="A1175" s="77" t="s">
        <v>458</v>
      </c>
      <c r="B1175" s="77" t="s">
        <v>416</v>
      </c>
      <c r="C1175" s="77" t="s">
        <v>417</v>
      </c>
      <c r="D1175" s="103">
        <v>2013</v>
      </c>
      <c r="E1175" s="77" t="s">
        <v>1598</v>
      </c>
      <c r="F1175" s="104">
        <v>85</v>
      </c>
      <c r="G1175" s="105">
        <f t="shared" si="0"/>
        <v>0</v>
      </c>
      <c r="H1175" s="104">
        <v>0</v>
      </c>
      <c r="I1175" s="104">
        <v>0</v>
      </c>
      <c r="J1175" s="104">
        <v>65</v>
      </c>
      <c r="K1175" s="80">
        <f t="shared" si="2"/>
        <v>1</v>
      </c>
      <c r="L1175" s="104">
        <v>0</v>
      </c>
      <c r="M1175" s="104">
        <v>1</v>
      </c>
      <c r="N1175" s="104">
        <v>59</v>
      </c>
      <c r="O1175" s="104">
        <v>0</v>
      </c>
      <c r="P1175" s="104">
        <v>131</v>
      </c>
      <c r="Q1175" s="104">
        <v>11</v>
      </c>
      <c r="R1175" s="104">
        <v>340</v>
      </c>
      <c r="S1175" s="104">
        <v>12</v>
      </c>
      <c r="T1175" s="77"/>
      <c r="U1175" s="77"/>
      <c r="V1175" s="77"/>
      <c r="W1175" s="77"/>
      <c r="X1175" s="77"/>
    </row>
    <row r="1176" spans="1:24" ht="12.75" customHeight="1" x14ac:dyDescent="0.15">
      <c r="A1176" s="77" t="s">
        <v>458</v>
      </c>
      <c r="B1176" s="77" t="s">
        <v>416</v>
      </c>
      <c r="C1176" s="77" t="s">
        <v>417</v>
      </c>
      <c r="D1176" s="103">
        <v>2014</v>
      </c>
      <c r="E1176" s="77" t="s">
        <v>1598</v>
      </c>
      <c r="F1176" s="104">
        <v>85</v>
      </c>
      <c r="G1176" s="105">
        <f t="shared" si="0"/>
        <v>0</v>
      </c>
      <c r="H1176" s="104">
        <v>0</v>
      </c>
      <c r="I1176" s="104">
        <v>0</v>
      </c>
      <c r="J1176" s="104">
        <v>65</v>
      </c>
      <c r="K1176" s="80">
        <f t="shared" si="2"/>
        <v>0</v>
      </c>
      <c r="L1176" s="104">
        <v>0</v>
      </c>
      <c r="M1176" s="104">
        <v>0</v>
      </c>
      <c r="N1176" s="104">
        <v>59</v>
      </c>
      <c r="O1176" s="104">
        <v>0</v>
      </c>
      <c r="P1176" s="104">
        <v>131</v>
      </c>
      <c r="Q1176" s="104">
        <v>5</v>
      </c>
      <c r="R1176" s="104">
        <v>340</v>
      </c>
      <c r="S1176" s="104">
        <v>5</v>
      </c>
      <c r="T1176" s="77"/>
      <c r="U1176" s="77"/>
      <c r="V1176" s="77"/>
      <c r="W1176" s="77"/>
      <c r="X1176" s="77"/>
    </row>
    <row r="1177" spans="1:24" ht="12.75" customHeight="1" x14ac:dyDescent="0.15">
      <c r="A1177" s="77" t="s">
        <v>458</v>
      </c>
      <c r="B1177" s="77" t="s">
        <v>416</v>
      </c>
      <c r="C1177" s="77" t="s">
        <v>417</v>
      </c>
      <c r="D1177" s="103">
        <v>2015</v>
      </c>
      <c r="E1177" s="77" t="s">
        <v>1598</v>
      </c>
      <c r="F1177" s="104">
        <v>85</v>
      </c>
      <c r="G1177" s="105">
        <f t="shared" si="0"/>
        <v>0</v>
      </c>
      <c r="H1177" s="104">
        <v>0</v>
      </c>
      <c r="I1177" s="104">
        <v>0</v>
      </c>
      <c r="J1177" s="104">
        <v>65</v>
      </c>
      <c r="K1177" s="80">
        <f t="shared" si="2"/>
        <v>1</v>
      </c>
      <c r="L1177" s="104">
        <v>1</v>
      </c>
      <c r="M1177" s="104">
        <v>0</v>
      </c>
      <c r="N1177" s="104">
        <v>59</v>
      </c>
      <c r="O1177" s="104">
        <v>0</v>
      </c>
      <c r="P1177" s="104">
        <v>131</v>
      </c>
      <c r="Q1177" s="104">
        <v>3</v>
      </c>
      <c r="R1177" s="104">
        <v>340</v>
      </c>
      <c r="S1177" s="104">
        <v>4</v>
      </c>
      <c r="T1177" s="77"/>
      <c r="U1177" s="77"/>
      <c r="V1177" s="77"/>
      <c r="W1177" s="77"/>
      <c r="X1177" s="77"/>
    </row>
    <row r="1178" spans="1:24" ht="12.75" customHeight="1" x14ac:dyDescent="0.15">
      <c r="A1178" s="77" t="s">
        <v>458</v>
      </c>
      <c r="B1178" s="77" t="s">
        <v>416</v>
      </c>
      <c r="C1178" s="77" t="s">
        <v>417</v>
      </c>
      <c r="D1178" s="103">
        <v>2016</v>
      </c>
      <c r="E1178" s="77" t="s">
        <v>1598</v>
      </c>
      <c r="F1178" s="104">
        <v>85</v>
      </c>
      <c r="G1178" s="105">
        <f t="shared" si="0"/>
        <v>0</v>
      </c>
      <c r="H1178" s="104">
        <v>0</v>
      </c>
      <c r="I1178" s="104">
        <v>0</v>
      </c>
      <c r="J1178" s="104">
        <v>65</v>
      </c>
      <c r="K1178" s="80">
        <f t="shared" si="2"/>
        <v>1</v>
      </c>
      <c r="L1178" s="104">
        <v>1</v>
      </c>
      <c r="M1178" s="104">
        <v>0</v>
      </c>
      <c r="N1178" s="104">
        <v>59</v>
      </c>
      <c r="O1178" s="104">
        <v>0</v>
      </c>
      <c r="P1178" s="104">
        <v>131</v>
      </c>
      <c r="Q1178" s="104">
        <v>5</v>
      </c>
      <c r="R1178" s="104">
        <v>340</v>
      </c>
      <c r="S1178" s="104">
        <v>6</v>
      </c>
      <c r="T1178" s="77"/>
      <c r="U1178" s="77"/>
      <c r="V1178" s="77"/>
      <c r="W1178" s="77"/>
      <c r="X1178" s="77"/>
    </row>
    <row r="1179" spans="1:24" ht="12.75" customHeight="1" x14ac:dyDescent="0.15">
      <c r="A1179" s="77" t="s">
        <v>458</v>
      </c>
      <c r="B1179" s="77" t="s">
        <v>416</v>
      </c>
      <c r="C1179" s="77" t="s">
        <v>417</v>
      </c>
      <c r="D1179" s="103">
        <v>2017</v>
      </c>
      <c r="E1179" s="77" t="s">
        <v>1598</v>
      </c>
      <c r="F1179" s="104">
        <v>85</v>
      </c>
      <c r="G1179" s="105">
        <f t="shared" si="0"/>
        <v>0</v>
      </c>
      <c r="H1179" s="104">
        <v>0</v>
      </c>
      <c r="I1179" s="104">
        <v>0</v>
      </c>
      <c r="J1179" s="104">
        <v>65</v>
      </c>
      <c r="K1179" s="80">
        <f t="shared" si="2"/>
        <v>2</v>
      </c>
      <c r="L1179" s="104">
        <v>2</v>
      </c>
      <c r="M1179" s="104">
        <v>0</v>
      </c>
      <c r="N1179" s="104">
        <v>59</v>
      </c>
      <c r="O1179" s="104">
        <v>3</v>
      </c>
      <c r="P1179" s="104">
        <v>131</v>
      </c>
      <c r="Q1179" s="104">
        <v>12</v>
      </c>
      <c r="R1179" s="104">
        <v>340</v>
      </c>
      <c r="S1179" s="104">
        <v>17</v>
      </c>
      <c r="T1179" s="77"/>
      <c r="U1179" s="77"/>
      <c r="V1179" s="77"/>
      <c r="W1179" s="77"/>
      <c r="X1179" s="77"/>
    </row>
    <row r="1180" spans="1:24" ht="12.75" customHeight="1" x14ac:dyDescent="0.15">
      <c r="A1180" s="77" t="s">
        <v>567</v>
      </c>
      <c r="B1180" s="77" t="s">
        <v>472</v>
      </c>
      <c r="C1180" s="77" t="s">
        <v>67</v>
      </c>
      <c r="D1180" s="103">
        <v>2014</v>
      </c>
      <c r="E1180" s="77" t="s">
        <v>1598</v>
      </c>
      <c r="F1180" s="104">
        <v>26</v>
      </c>
      <c r="G1180" s="105">
        <f t="shared" si="0"/>
        <v>1</v>
      </c>
      <c r="H1180" s="104">
        <v>1</v>
      </c>
      <c r="I1180" s="104">
        <v>0</v>
      </c>
      <c r="J1180" s="104">
        <v>15</v>
      </c>
      <c r="K1180" s="80">
        <f t="shared" si="2"/>
        <v>13</v>
      </c>
      <c r="L1180" s="104">
        <v>13</v>
      </c>
      <c r="M1180" s="104">
        <v>0</v>
      </c>
      <c r="N1180" s="104">
        <v>19</v>
      </c>
      <c r="O1180" s="104">
        <v>2</v>
      </c>
      <c r="P1180" s="104">
        <v>43</v>
      </c>
      <c r="Q1180" s="104">
        <v>7</v>
      </c>
      <c r="R1180" s="104">
        <v>103</v>
      </c>
      <c r="S1180" s="104">
        <v>23</v>
      </c>
      <c r="T1180" s="77"/>
      <c r="U1180" s="77"/>
      <c r="V1180" s="77"/>
      <c r="W1180" s="77"/>
      <c r="X1180" s="77"/>
    </row>
    <row r="1181" spans="1:24" ht="12.75" customHeight="1" x14ac:dyDescent="0.15">
      <c r="A1181" s="77" t="s">
        <v>567</v>
      </c>
      <c r="B1181" s="77" t="s">
        <v>472</v>
      </c>
      <c r="C1181" s="77" t="s">
        <v>67</v>
      </c>
      <c r="D1181" s="103">
        <v>2015</v>
      </c>
      <c r="E1181" s="77" t="s">
        <v>1598</v>
      </c>
      <c r="F1181" s="104">
        <v>26</v>
      </c>
      <c r="G1181" s="105">
        <f t="shared" si="0"/>
        <v>0</v>
      </c>
      <c r="H1181" s="104">
        <v>0</v>
      </c>
      <c r="I1181" s="104">
        <v>0</v>
      </c>
      <c r="J1181" s="104">
        <v>15</v>
      </c>
      <c r="K1181" s="80">
        <f t="shared" si="2"/>
        <v>11</v>
      </c>
      <c r="L1181" s="104">
        <v>11</v>
      </c>
      <c r="M1181" s="104">
        <v>0</v>
      </c>
      <c r="N1181" s="104">
        <v>19</v>
      </c>
      <c r="O1181" s="104">
        <v>7</v>
      </c>
      <c r="P1181" s="104">
        <v>43</v>
      </c>
      <c r="Q1181" s="104">
        <v>14</v>
      </c>
      <c r="R1181" s="104">
        <v>103</v>
      </c>
      <c r="S1181" s="104">
        <v>32</v>
      </c>
      <c r="T1181" s="77"/>
      <c r="U1181" s="77"/>
      <c r="V1181" s="77"/>
      <c r="W1181" s="77"/>
      <c r="X1181" s="77"/>
    </row>
    <row r="1182" spans="1:24" ht="12.75" customHeight="1" x14ac:dyDescent="0.15">
      <c r="A1182" s="77" t="s">
        <v>567</v>
      </c>
      <c r="B1182" s="77" t="s">
        <v>472</v>
      </c>
      <c r="C1182" s="77" t="s">
        <v>67</v>
      </c>
      <c r="D1182" s="103">
        <v>2016</v>
      </c>
      <c r="E1182" s="77" t="s">
        <v>1598</v>
      </c>
      <c r="F1182" s="104">
        <v>26</v>
      </c>
      <c r="G1182" s="105">
        <f t="shared" si="0"/>
        <v>3</v>
      </c>
      <c r="H1182" s="104">
        <v>3</v>
      </c>
      <c r="I1182" s="104">
        <v>0</v>
      </c>
      <c r="J1182" s="104">
        <v>15</v>
      </c>
      <c r="K1182" s="80">
        <f t="shared" si="2"/>
        <v>8</v>
      </c>
      <c r="L1182" s="104">
        <v>8</v>
      </c>
      <c r="M1182" s="104">
        <v>0</v>
      </c>
      <c r="N1182" s="104">
        <v>19</v>
      </c>
      <c r="O1182" s="104">
        <v>5</v>
      </c>
      <c r="P1182" s="104">
        <v>43</v>
      </c>
      <c r="Q1182" s="104">
        <v>16</v>
      </c>
      <c r="R1182" s="104">
        <v>103</v>
      </c>
      <c r="S1182" s="104">
        <v>32</v>
      </c>
      <c r="T1182" s="77"/>
      <c r="U1182" s="77"/>
      <c r="V1182" s="77"/>
      <c r="W1182" s="77"/>
      <c r="X1182" s="77"/>
    </row>
    <row r="1183" spans="1:24" ht="12.75" customHeight="1" x14ac:dyDescent="0.15">
      <c r="A1183" s="77" t="s">
        <v>567</v>
      </c>
      <c r="B1183" s="77" t="s">
        <v>472</v>
      </c>
      <c r="C1183" s="77" t="s">
        <v>67</v>
      </c>
      <c r="D1183" s="103">
        <v>2017</v>
      </c>
      <c r="E1183" s="77" t="s">
        <v>1598</v>
      </c>
      <c r="F1183" s="104">
        <v>26</v>
      </c>
      <c r="G1183" s="105">
        <f t="shared" si="0"/>
        <v>0</v>
      </c>
      <c r="H1183" s="104">
        <v>0</v>
      </c>
      <c r="I1183" s="104">
        <v>0</v>
      </c>
      <c r="J1183" s="104">
        <v>15</v>
      </c>
      <c r="K1183" s="80">
        <f t="shared" si="2"/>
        <v>6</v>
      </c>
      <c r="L1183" s="104">
        <v>0</v>
      </c>
      <c r="M1183" s="104">
        <v>6</v>
      </c>
      <c r="N1183" s="104">
        <v>19</v>
      </c>
      <c r="O1183" s="104">
        <v>5</v>
      </c>
      <c r="P1183" s="104">
        <v>43</v>
      </c>
      <c r="Q1183" s="104">
        <v>9</v>
      </c>
      <c r="R1183" s="104">
        <v>103</v>
      </c>
      <c r="S1183" s="104">
        <v>20</v>
      </c>
      <c r="T1183" s="77"/>
      <c r="U1183" s="77"/>
      <c r="V1183" s="77"/>
      <c r="W1183" s="77"/>
      <c r="X1183" s="77"/>
    </row>
    <row r="1184" spans="1:24" ht="12.75" customHeight="1" x14ac:dyDescent="0.15">
      <c r="A1184" s="77" t="s">
        <v>528</v>
      </c>
      <c r="B1184" s="77" t="s">
        <v>528</v>
      </c>
      <c r="C1184" s="77" t="s">
        <v>67</v>
      </c>
      <c r="D1184" s="103">
        <v>2016</v>
      </c>
      <c r="E1184" s="77" t="s">
        <v>1598</v>
      </c>
      <c r="F1184" s="104">
        <v>24</v>
      </c>
      <c r="G1184" s="105">
        <f t="shared" si="0"/>
        <v>0</v>
      </c>
      <c r="H1184" s="104">
        <v>0</v>
      </c>
      <c r="I1184" s="104">
        <v>0</v>
      </c>
      <c r="J1184" s="104">
        <v>23</v>
      </c>
      <c r="K1184" s="80">
        <f t="shared" si="2"/>
        <v>0</v>
      </c>
      <c r="L1184" s="104">
        <v>0</v>
      </c>
      <c r="M1184" s="104">
        <v>0</v>
      </c>
      <c r="N1184" s="104">
        <v>27</v>
      </c>
      <c r="O1184" s="104">
        <v>0</v>
      </c>
      <c r="P1184" s="104">
        <v>63</v>
      </c>
      <c r="Q1184" s="104">
        <v>12</v>
      </c>
      <c r="R1184" s="104">
        <v>137</v>
      </c>
      <c r="S1184" s="104">
        <v>12</v>
      </c>
      <c r="T1184" s="77"/>
      <c r="U1184" s="77"/>
      <c r="V1184" s="77"/>
      <c r="W1184" s="77"/>
      <c r="X1184" s="77"/>
    </row>
    <row r="1185" spans="1:24" ht="12.75" customHeight="1" x14ac:dyDescent="0.15">
      <c r="A1185" s="77" t="s">
        <v>528</v>
      </c>
      <c r="B1185" s="77" t="s">
        <v>528</v>
      </c>
      <c r="C1185" s="77" t="s">
        <v>67</v>
      </c>
      <c r="D1185" s="103">
        <v>2017</v>
      </c>
      <c r="E1185" s="77" t="s">
        <v>1598</v>
      </c>
      <c r="F1185" s="104">
        <v>24</v>
      </c>
      <c r="G1185" s="105">
        <f t="shared" si="0"/>
        <v>0</v>
      </c>
      <c r="H1185" s="104">
        <v>0</v>
      </c>
      <c r="I1185" s="104">
        <v>0</v>
      </c>
      <c r="J1185" s="104">
        <v>23</v>
      </c>
      <c r="K1185" s="80">
        <f t="shared" si="2"/>
        <v>0</v>
      </c>
      <c r="L1185" s="104">
        <v>0</v>
      </c>
      <c r="M1185" s="104">
        <v>0</v>
      </c>
      <c r="N1185" s="104">
        <v>27</v>
      </c>
      <c r="O1185" s="104">
        <v>1</v>
      </c>
      <c r="P1185" s="104">
        <v>63</v>
      </c>
      <c r="Q1185" s="104">
        <v>9</v>
      </c>
      <c r="R1185" s="104">
        <v>137</v>
      </c>
      <c r="S1185" s="104">
        <v>10</v>
      </c>
      <c r="T1185" s="77"/>
      <c r="U1185" s="77"/>
      <c r="V1185" s="77"/>
      <c r="W1185" s="77"/>
      <c r="X1185" s="77"/>
    </row>
    <row r="1186" spans="1:24" ht="12.75" customHeight="1" x14ac:dyDescent="0.15">
      <c r="A1186" s="77" t="s">
        <v>579</v>
      </c>
      <c r="B1186" s="77" t="s">
        <v>528</v>
      </c>
      <c r="C1186" s="77" t="s">
        <v>67</v>
      </c>
      <c r="D1186" s="103">
        <v>2014</v>
      </c>
      <c r="E1186" s="77" t="s">
        <v>1598</v>
      </c>
      <c r="F1186" s="104">
        <v>126</v>
      </c>
      <c r="G1186" s="105">
        <f t="shared" si="0"/>
        <v>1</v>
      </c>
      <c r="H1186" s="104">
        <v>1</v>
      </c>
      <c r="I1186" s="104">
        <v>0</v>
      </c>
      <c r="J1186" s="104">
        <v>37</v>
      </c>
      <c r="K1186" s="80">
        <f t="shared" si="2"/>
        <v>7</v>
      </c>
      <c r="L1186" s="104">
        <v>7</v>
      </c>
      <c r="M1186" s="104">
        <v>0</v>
      </c>
      <c r="N1186" s="104">
        <v>160</v>
      </c>
      <c r="O1186" s="104">
        <v>32</v>
      </c>
      <c r="P1186" s="104">
        <v>192</v>
      </c>
      <c r="Q1186" s="104">
        <v>51</v>
      </c>
      <c r="R1186" s="104">
        <v>515</v>
      </c>
      <c r="S1186" s="104">
        <v>91</v>
      </c>
      <c r="T1186" s="77"/>
      <c r="U1186" s="77"/>
      <c r="V1186" s="77"/>
      <c r="W1186" s="77"/>
      <c r="X1186" s="77"/>
    </row>
    <row r="1187" spans="1:24" ht="12.75" customHeight="1" x14ac:dyDescent="0.15">
      <c r="A1187" s="77" t="s">
        <v>579</v>
      </c>
      <c r="B1187" s="77" t="s">
        <v>528</v>
      </c>
      <c r="C1187" s="77" t="s">
        <v>67</v>
      </c>
      <c r="D1187" s="103">
        <v>2015</v>
      </c>
      <c r="E1187" s="77" t="s">
        <v>1598</v>
      </c>
      <c r="F1187" s="104">
        <v>126</v>
      </c>
      <c r="G1187" s="105">
        <f t="shared" si="0"/>
        <v>24</v>
      </c>
      <c r="H1187" s="104">
        <v>24</v>
      </c>
      <c r="I1187" s="104">
        <v>0</v>
      </c>
      <c r="J1187" s="104">
        <v>37</v>
      </c>
      <c r="K1187" s="80">
        <f t="shared" si="2"/>
        <v>46</v>
      </c>
      <c r="L1187" s="104">
        <v>46</v>
      </c>
      <c r="M1187" s="104">
        <v>0</v>
      </c>
      <c r="N1187" s="104">
        <v>160</v>
      </c>
      <c r="O1187" s="104">
        <v>44</v>
      </c>
      <c r="P1187" s="104">
        <v>192</v>
      </c>
      <c r="Q1187" s="104">
        <v>79</v>
      </c>
      <c r="R1187" s="104">
        <v>515</v>
      </c>
      <c r="S1187" s="104">
        <v>193</v>
      </c>
      <c r="T1187" s="77"/>
      <c r="U1187" s="77"/>
      <c r="V1187" s="77"/>
      <c r="W1187" s="77"/>
      <c r="X1187" s="77"/>
    </row>
    <row r="1188" spans="1:24" ht="12.75" customHeight="1" x14ac:dyDescent="0.15">
      <c r="A1188" s="77" t="s">
        <v>579</v>
      </c>
      <c r="B1188" s="77" t="s">
        <v>528</v>
      </c>
      <c r="C1188" s="77" t="s">
        <v>67</v>
      </c>
      <c r="D1188" s="103">
        <v>2016</v>
      </c>
      <c r="E1188" s="77" t="s">
        <v>1598</v>
      </c>
      <c r="F1188" s="104">
        <v>126</v>
      </c>
      <c r="G1188" s="105">
        <f t="shared" si="0"/>
        <v>78</v>
      </c>
      <c r="H1188" s="104">
        <v>78</v>
      </c>
      <c r="I1188" s="104">
        <v>0</v>
      </c>
      <c r="J1188" s="104">
        <v>37</v>
      </c>
      <c r="K1188" s="80">
        <f t="shared" si="2"/>
        <v>18</v>
      </c>
      <c r="L1188" s="104">
        <v>17</v>
      </c>
      <c r="M1188" s="104">
        <v>1</v>
      </c>
      <c r="N1188" s="104">
        <v>160</v>
      </c>
      <c r="O1188" s="104">
        <v>55</v>
      </c>
      <c r="P1188" s="104">
        <v>192</v>
      </c>
      <c r="Q1188" s="104">
        <v>154</v>
      </c>
      <c r="R1188" s="104">
        <v>515</v>
      </c>
      <c r="S1188" s="104">
        <v>305</v>
      </c>
      <c r="T1188" s="77"/>
      <c r="U1188" s="77"/>
      <c r="V1188" s="77"/>
      <c r="W1188" s="77"/>
      <c r="X1188" s="77"/>
    </row>
    <row r="1189" spans="1:24" ht="12.75" customHeight="1" x14ac:dyDescent="0.15">
      <c r="A1189" s="77" t="s">
        <v>579</v>
      </c>
      <c r="B1189" s="77" t="s">
        <v>528</v>
      </c>
      <c r="C1189" s="77" t="s">
        <v>67</v>
      </c>
      <c r="D1189" s="103">
        <v>2017</v>
      </c>
      <c r="E1189" s="77" t="s">
        <v>1598</v>
      </c>
      <c r="F1189" s="104">
        <v>126</v>
      </c>
      <c r="G1189" s="105">
        <f t="shared" si="0"/>
        <v>0</v>
      </c>
      <c r="H1189" s="104">
        <v>0</v>
      </c>
      <c r="I1189" s="104">
        <v>0</v>
      </c>
      <c r="J1189" s="104">
        <v>37</v>
      </c>
      <c r="K1189" s="80">
        <f t="shared" si="2"/>
        <v>10</v>
      </c>
      <c r="L1189" s="104">
        <v>10</v>
      </c>
      <c r="M1189" s="104">
        <v>0</v>
      </c>
      <c r="N1189" s="104">
        <v>160</v>
      </c>
      <c r="O1189" s="104">
        <v>57</v>
      </c>
      <c r="P1189" s="104">
        <v>192</v>
      </c>
      <c r="Q1189" s="104">
        <v>168</v>
      </c>
      <c r="R1189" s="104">
        <v>515</v>
      </c>
      <c r="S1189" s="104">
        <v>235</v>
      </c>
      <c r="T1189" s="77"/>
      <c r="U1189" s="77"/>
      <c r="V1189" s="77"/>
      <c r="W1189" s="77"/>
      <c r="X1189" s="77"/>
    </row>
    <row r="1190" spans="1:24" ht="12.75" customHeight="1" x14ac:dyDescent="0.15">
      <c r="A1190" s="77" t="s">
        <v>608</v>
      </c>
      <c r="B1190" s="77" t="s">
        <v>607</v>
      </c>
      <c r="C1190" s="77" t="s">
        <v>83</v>
      </c>
      <c r="D1190" s="103">
        <v>2014</v>
      </c>
      <c r="E1190" s="77" t="s">
        <v>1598</v>
      </c>
      <c r="F1190" s="104">
        <v>23</v>
      </c>
      <c r="G1190" s="105">
        <f t="shared" si="0"/>
        <v>0</v>
      </c>
      <c r="H1190" s="104">
        <v>0</v>
      </c>
      <c r="I1190" s="104">
        <v>0</v>
      </c>
      <c r="J1190" s="104">
        <v>16</v>
      </c>
      <c r="K1190" s="80">
        <f t="shared" si="2"/>
        <v>1</v>
      </c>
      <c r="L1190" s="104">
        <v>0</v>
      </c>
      <c r="M1190" s="104">
        <v>1</v>
      </c>
      <c r="N1190" s="104">
        <v>19</v>
      </c>
      <c r="O1190" s="104">
        <v>2</v>
      </c>
      <c r="P1190" s="104">
        <v>42</v>
      </c>
      <c r="Q1190" s="104">
        <v>0</v>
      </c>
      <c r="R1190" s="104">
        <v>100</v>
      </c>
      <c r="S1190" s="104">
        <v>3</v>
      </c>
      <c r="T1190" s="77"/>
      <c r="U1190" s="77"/>
      <c r="V1190" s="77"/>
      <c r="W1190" s="77"/>
      <c r="X1190" s="77"/>
    </row>
    <row r="1191" spans="1:24" ht="12.75" customHeight="1" x14ac:dyDescent="0.15">
      <c r="A1191" s="77" t="s">
        <v>608</v>
      </c>
      <c r="B1191" s="77" t="s">
        <v>607</v>
      </c>
      <c r="C1191" s="77" t="s">
        <v>83</v>
      </c>
      <c r="D1191" s="103">
        <v>2015</v>
      </c>
      <c r="E1191" s="77" t="s">
        <v>1598</v>
      </c>
      <c r="F1191" s="104">
        <v>23</v>
      </c>
      <c r="G1191" s="105">
        <f t="shared" si="0"/>
        <v>0</v>
      </c>
      <c r="H1191" s="104">
        <v>0</v>
      </c>
      <c r="I1191" s="104">
        <v>0</v>
      </c>
      <c r="J1191" s="104">
        <v>16</v>
      </c>
      <c r="K1191" s="80">
        <f t="shared" si="2"/>
        <v>1</v>
      </c>
      <c r="L1191" s="104">
        <v>0</v>
      </c>
      <c r="M1191" s="104">
        <v>1</v>
      </c>
      <c r="N1191" s="104">
        <v>19</v>
      </c>
      <c r="O1191" s="104">
        <v>2</v>
      </c>
      <c r="P1191" s="104">
        <v>42</v>
      </c>
      <c r="Q1191" s="104">
        <v>0</v>
      </c>
      <c r="R1191" s="104">
        <v>100</v>
      </c>
      <c r="S1191" s="104">
        <v>3</v>
      </c>
      <c r="T1191" s="77"/>
      <c r="U1191" s="77"/>
      <c r="V1191" s="77"/>
      <c r="W1191" s="77"/>
      <c r="X1191" s="77"/>
    </row>
    <row r="1192" spans="1:24" ht="12.75" customHeight="1" x14ac:dyDescent="0.15">
      <c r="A1192" s="77" t="s">
        <v>608</v>
      </c>
      <c r="B1192" s="77" t="s">
        <v>607</v>
      </c>
      <c r="C1192" s="77" t="s">
        <v>83</v>
      </c>
      <c r="D1192" s="103">
        <v>2016</v>
      </c>
      <c r="E1192" s="77" t="s">
        <v>1598</v>
      </c>
      <c r="F1192" s="103">
        <v>23</v>
      </c>
      <c r="G1192" s="105">
        <f t="shared" si="0"/>
        <v>0</v>
      </c>
      <c r="H1192" s="103">
        <v>0</v>
      </c>
      <c r="I1192" s="103">
        <v>0</v>
      </c>
      <c r="J1192" s="103">
        <v>16</v>
      </c>
      <c r="K1192" s="103">
        <f t="shared" si="2"/>
        <v>8</v>
      </c>
      <c r="L1192" s="103">
        <v>8</v>
      </c>
      <c r="M1192" s="103">
        <v>0</v>
      </c>
      <c r="N1192" s="103">
        <v>19</v>
      </c>
      <c r="O1192" s="103">
        <v>2</v>
      </c>
      <c r="P1192" s="103">
        <v>42</v>
      </c>
      <c r="Q1192" s="103">
        <v>4</v>
      </c>
      <c r="R1192" s="103">
        <v>100</v>
      </c>
      <c r="S1192" s="103">
        <v>14</v>
      </c>
      <c r="T1192" s="77"/>
      <c r="U1192" s="77"/>
      <c r="V1192" s="77"/>
      <c r="W1192" s="77"/>
      <c r="X1192" s="77"/>
    </row>
    <row r="1193" spans="1:24" ht="12.75" customHeight="1" x14ac:dyDescent="0.15">
      <c r="A1193" s="77" t="s">
        <v>608</v>
      </c>
      <c r="B1193" s="77" t="s">
        <v>607</v>
      </c>
      <c r="C1193" s="77" t="s">
        <v>83</v>
      </c>
      <c r="D1193" s="103">
        <v>2017</v>
      </c>
      <c r="E1193" s="77" t="s">
        <v>1598</v>
      </c>
      <c r="F1193" s="104">
        <v>23</v>
      </c>
      <c r="G1193" s="105">
        <f t="shared" si="0"/>
        <v>0</v>
      </c>
      <c r="H1193" s="104">
        <v>0</v>
      </c>
      <c r="I1193" s="104">
        <v>0</v>
      </c>
      <c r="J1193" s="104">
        <v>16</v>
      </c>
      <c r="K1193" s="80">
        <f t="shared" si="2"/>
        <v>0</v>
      </c>
      <c r="L1193" s="104">
        <v>0</v>
      </c>
      <c r="M1193" s="104">
        <v>0</v>
      </c>
      <c r="N1193" s="104">
        <v>19</v>
      </c>
      <c r="O1193" s="104">
        <v>1</v>
      </c>
      <c r="P1193" s="104">
        <v>42</v>
      </c>
      <c r="Q1193" s="104">
        <v>0</v>
      </c>
      <c r="R1193" s="104">
        <v>100</v>
      </c>
      <c r="S1193" s="104">
        <v>1</v>
      </c>
      <c r="T1193" s="77"/>
      <c r="U1193" s="77"/>
      <c r="V1193" s="77"/>
      <c r="W1193" s="77"/>
      <c r="X1193" s="77"/>
    </row>
    <row r="1194" spans="1:24" ht="12.75" customHeight="1" x14ac:dyDescent="0.15">
      <c r="A1194" s="77" t="s">
        <v>126</v>
      </c>
      <c r="B1194" s="77" t="s">
        <v>122</v>
      </c>
      <c r="C1194" s="77" t="s">
        <v>89</v>
      </c>
      <c r="D1194" s="103">
        <v>2017</v>
      </c>
      <c r="E1194" s="77" t="s">
        <v>1598</v>
      </c>
      <c r="F1194" s="104">
        <v>54</v>
      </c>
      <c r="G1194" s="105">
        <f t="shared" si="0"/>
        <v>0</v>
      </c>
      <c r="H1194" s="104">
        <v>0</v>
      </c>
      <c r="I1194" s="104">
        <v>0</v>
      </c>
      <c r="J1194" s="104">
        <v>38</v>
      </c>
      <c r="K1194" s="80">
        <f t="shared" si="2"/>
        <v>0</v>
      </c>
      <c r="L1194" s="104">
        <v>0</v>
      </c>
      <c r="M1194" s="104">
        <v>0</v>
      </c>
      <c r="N1194" s="104">
        <v>63</v>
      </c>
      <c r="O1194" s="104">
        <v>4</v>
      </c>
      <c r="P1194" s="104">
        <v>181</v>
      </c>
      <c r="Q1194" s="104">
        <v>35</v>
      </c>
      <c r="R1194" s="104">
        <v>336</v>
      </c>
      <c r="S1194" s="104">
        <v>39</v>
      </c>
      <c r="T1194" s="77"/>
      <c r="U1194" s="77"/>
      <c r="V1194" s="77"/>
      <c r="W1194" s="77"/>
      <c r="X1194" s="77"/>
    </row>
    <row r="1195" spans="1:24" ht="12.75" customHeight="1" x14ac:dyDescent="0.15">
      <c r="A1195" s="77" t="s">
        <v>220</v>
      </c>
      <c r="B1195" s="77" t="s">
        <v>168</v>
      </c>
      <c r="C1195" s="77" t="s">
        <v>144</v>
      </c>
      <c r="D1195" s="103">
        <v>2014</v>
      </c>
      <c r="E1195" s="77" t="s">
        <v>1598</v>
      </c>
      <c r="F1195" s="104">
        <v>17</v>
      </c>
      <c r="G1195" s="105">
        <f t="shared" si="0"/>
        <v>0</v>
      </c>
      <c r="H1195" s="104">
        <v>0</v>
      </c>
      <c r="I1195" s="104">
        <v>0</v>
      </c>
      <c r="J1195" s="104">
        <v>10</v>
      </c>
      <c r="K1195" s="80">
        <f t="shared" si="2"/>
        <v>0</v>
      </c>
      <c r="L1195" s="104">
        <v>0</v>
      </c>
      <c r="M1195" s="104">
        <v>0</v>
      </c>
      <c r="N1195" s="104">
        <v>11</v>
      </c>
      <c r="O1195" s="104">
        <v>0</v>
      </c>
      <c r="P1195" s="104">
        <v>25</v>
      </c>
      <c r="Q1195" s="104">
        <v>40</v>
      </c>
      <c r="R1195" s="104">
        <v>63</v>
      </c>
      <c r="S1195" s="104">
        <v>40</v>
      </c>
      <c r="T1195" s="77"/>
      <c r="U1195" s="77"/>
      <c r="V1195" s="77"/>
      <c r="W1195" s="77"/>
      <c r="X1195" s="77"/>
    </row>
    <row r="1196" spans="1:24" ht="12.75" customHeight="1" x14ac:dyDescent="0.15">
      <c r="A1196" s="77" t="s">
        <v>220</v>
      </c>
      <c r="B1196" s="77" t="s">
        <v>168</v>
      </c>
      <c r="C1196" s="77" t="s">
        <v>144</v>
      </c>
      <c r="D1196" s="103">
        <v>2015</v>
      </c>
      <c r="E1196" s="77" t="s">
        <v>1598</v>
      </c>
      <c r="F1196" s="104">
        <v>17</v>
      </c>
      <c r="G1196" s="105">
        <f t="shared" si="0"/>
        <v>0</v>
      </c>
      <c r="H1196" s="104">
        <v>0</v>
      </c>
      <c r="I1196" s="104">
        <v>0</v>
      </c>
      <c r="J1196" s="104">
        <v>10</v>
      </c>
      <c r="K1196" s="80">
        <f t="shared" si="2"/>
        <v>0</v>
      </c>
      <c r="L1196" s="104">
        <v>0</v>
      </c>
      <c r="M1196" s="104">
        <v>0</v>
      </c>
      <c r="N1196" s="104">
        <v>11</v>
      </c>
      <c r="O1196" s="104">
        <v>0</v>
      </c>
      <c r="P1196" s="104">
        <v>25</v>
      </c>
      <c r="Q1196" s="104">
        <v>6</v>
      </c>
      <c r="R1196" s="104">
        <v>63</v>
      </c>
      <c r="S1196" s="104">
        <v>6</v>
      </c>
      <c r="T1196" s="77"/>
      <c r="U1196" s="77"/>
      <c r="V1196" s="77"/>
      <c r="W1196" s="77"/>
      <c r="X1196" s="77"/>
    </row>
    <row r="1197" spans="1:24" ht="12.75" customHeight="1" x14ac:dyDescent="0.15">
      <c r="A1197" s="77" t="s">
        <v>220</v>
      </c>
      <c r="B1197" s="77" t="s">
        <v>168</v>
      </c>
      <c r="C1197" s="77" t="s">
        <v>144</v>
      </c>
      <c r="D1197" s="103">
        <v>2016</v>
      </c>
      <c r="E1197" s="77" t="s">
        <v>1598</v>
      </c>
      <c r="F1197" s="104">
        <v>17</v>
      </c>
      <c r="G1197" s="105">
        <f t="shared" si="0"/>
        <v>0</v>
      </c>
      <c r="H1197" s="104">
        <v>0</v>
      </c>
      <c r="I1197" s="104">
        <v>0</v>
      </c>
      <c r="J1197" s="104">
        <v>10</v>
      </c>
      <c r="K1197" s="80">
        <f t="shared" si="2"/>
        <v>0</v>
      </c>
      <c r="L1197" s="104">
        <v>0</v>
      </c>
      <c r="M1197" s="104">
        <v>0</v>
      </c>
      <c r="N1197" s="104">
        <v>11</v>
      </c>
      <c r="O1197" s="104">
        <v>0</v>
      </c>
      <c r="P1197" s="104">
        <v>25</v>
      </c>
      <c r="Q1197" s="104">
        <v>11</v>
      </c>
      <c r="R1197" s="104">
        <v>63</v>
      </c>
      <c r="S1197" s="104">
        <v>11</v>
      </c>
      <c r="T1197" s="77"/>
      <c r="U1197" s="77"/>
      <c r="V1197" s="77"/>
      <c r="W1197" s="77"/>
      <c r="X1197" s="77"/>
    </row>
    <row r="1198" spans="1:24" ht="12.75" customHeight="1" x14ac:dyDescent="0.15">
      <c r="A1198" s="77" t="s">
        <v>220</v>
      </c>
      <c r="B1198" s="77" t="s">
        <v>168</v>
      </c>
      <c r="C1198" s="77" t="s">
        <v>144</v>
      </c>
      <c r="D1198" s="103">
        <v>2017</v>
      </c>
      <c r="E1198" s="77" t="s">
        <v>1598</v>
      </c>
      <c r="F1198" s="104">
        <v>17</v>
      </c>
      <c r="G1198" s="105">
        <f t="shared" si="0"/>
        <v>0</v>
      </c>
      <c r="H1198" s="104">
        <v>0</v>
      </c>
      <c r="I1198" s="104">
        <v>0</v>
      </c>
      <c r="J1198" s="104">
        <v>10</v>
      </c>
      <c r="K1198" s="80">
        <f t="shared" si="2"/>
        <v>0</v>
      </c>
      <c r="L1198" s="104">
        <v>0</v>
      </c>
      <c r="M1198" s="104">
        <v>0</v>
      </c>
      <c r="N1198" s="104">
        <v>11</v>
      </c>
      <c r="O1198" s="104">
        <v>1</v>
      </c>
      <c r="P1198" s="104">
        <v>25</v>
      </c>
      <c r="Q1198" s="104">
        <v>18</v>
      </c>
      <c r="R1198" s="104">
        <v>63</v>
      </c>
      <c r="S1198" s="104">
        <v>19</v>
      </c>
      <c r="T1198" s="77"/>
      <c r="U1198" s="77"/>
      <c r="V1198" s="77"/>
      <c r="W1198" s="77"/>
      <c r="X1198" s="77"/>
    </row>
    <row r="1199" spans="1:24" ht="12.75" customHeight="1" x14ac:dyDescent="0.15">
      <c r="A1199" s="77" t="s">
        <v>507</v>
      </c>
      <c r="B1199" s="77" t="s">
        <v>449</v>
      </c>
      <c r="C1199" s="77" t="s">
        <v>67</v>
      </c>
      <c r="D1199" s="103">
        <v>2015</v>
      </c>
      <c r="E1199" s="77" t="s">
        <v>1598</v>
      </c>
      <c r="F1199" s="104">
        <v>565</v>
      </c>
      <c r="G1199" s="105">
        <f t="shared" si="0"/>
        <v>0</v>
      </c>
      <c r="H1199" s="104">
        <v>0</v>
      </c>
      <c r="I1199" s="104">
        <v>0</v>
      </c>
      <c r="J1199" s="104">
        <v>281</v>
      </c>
      <c r="K1199" s="80">
        <f t="shared" si="2"/>
        <v>3</v>
      </c>
      <c r="L1199" s="104">
        <v>3</v>
      </c>
      <c r="M1199" s="104">
        <v>0</v>
      </c>
      <c r="N1199" s="104">
        <v>313</v>
      </c>
      <c r="O1199" s="104">
        <v>10</v>
      </c>
      <c r="P1199" s="104">
        <v>705</v>
      </c>
      <c r="Q1199" s="104">
        <v>28</v>
      </c>
      <c r="R1199" s="104">
        <v>1864</v>
      </c>
      <c r="S1199" s="104">
        <v>41</v>
      </c>
      <c r="T1199" s="77"/>
      <c r="U1199" s="77"/>
      <c r="V1199" s="77"/>
      <c r="W1199" s="77"/>
      <c r="X1199" s="77"/>
    </row>
    <row r="1200" spans="1:24" ht="12.75" customHeight="1" x14ac:dyDescent="0.15">
      <c r="A1200" s="77" t="s">
        <v>507</v>
      </c>
      <c r="B1200" s="77" t="s">
        <v>449</v>
      </c>
      <c r="C1200" s="77" t="s">
        <v>67</v>
      </c>
      <c r="D1200" s="103">
        <v>2016</v>
      </c>
      <c r="E1200" s="77" t="s">
        <v>1598</v>
      </c>
      <c r="F1200" s="104">
        <v>565</v>
      </c>
      <c r="G1200" s="105">
        <f t="shared" si="0"/>
        <v>0</v>
      </c>
      <c r="H1200" s="104">
        <v>0</v>
      </c>
      <c r="I1200" s="104">
        <v>0</v>
      </c>
      <c r="J1200" s="104">
        <v>281</v>
      </c>
      <c r="K1200" s="80">
        <f t="shared" si="2"/>
        <v>1</v>
      </c>
      <c r="L1200" s="104">
        <v>1</v>
      </c>
      <c r="M1200" s="104">
        <v>0</v>
      </c>
      <c r="N1200" s="104">
        <v>313</v>
      </c>
      <c r="O1200" s="104">
        <v>13</v>
      </c>
      <c r="P1200" s="104">
        <v>705</v>
      </c>
      <c r="Q1200" s="104">
        <v>92</v>
      </c>
      <c r="R1200" s="104">
        <v>1864</v>
      </c>
      <c r="S1200" s="104">
        <v>106</v>
      </c>
      <c r="T1200" s="77"/>
      <c r="U1200" s="77"/>
      <c r="V1200" s="77"/>
      <c r="W1200" s="77"/>
      <c r="X1200" s="77"/>
    </row>
    <row r="1201" spans="1:24" ht="12.75" customHeight="1" x14ac:dyDescent="0.15">
      <c r="A1201" s="77" t="s">
        <v>507</v>
      </c>
      <c r="B1201" s="77" t="s">
        <v>449</v>
      </c>
      <c r="C1201" s="77" t="s">
        <v>67</v>
      </c>
      <c r="D1201" s="103">
        <v>2017</v>
      </c>
      <c r="E1201" s="77" t="s">
        <v>1598</v>
      </c>
      <c r="F1201" s="104">
        <v>565</v>
      </c>
      <c r="G1201" s="105">
        <f t="shared" si="0"/>
        <v>80</v>
      </c>
      <c r="H1201" s="104">
        <v>80</v>
      </c>
      <c r="I1201" s="104">
        <v>0</v>
      </c>
      <c r="J1201" s="104">
        <v>281</v>
      </c>
      <c r="K1201" s="80">
        <f t="shared" si="2"/>
        <v>0</v>
      </c>
      <c r="L1201" s="104">
        <v>0</v>
      </c>
      <c r="M1201" s="104">
        <v>0</v>
      </c>
      <c r="N1201" s="104">
        <v>313</v>
      </c>
      <c r="O1201" s="104">
        <v>5</v>
      </c>
      <c r="P1201" s="104">
        <v>705</v>
      </c>
      <c r="Q1201" s="104">
        <v>283</v>
      </c>
      <c r="R1201" s="104">
        <v>1864</v>
      </c>
      <c r="S1201" s="104">
        <v>368</v>
      </c>
      <c r="T1201" s="77"/>
      <c r="U1201" s="77"/>
      <c r="V1201" s="77"/>
      <c r="W1201" s="77"/>
      <c r="X1201" s="77"/>
    </row>
    <row r="1202" spans="1:24" ht="12.75" customHeight="1" x14ac:dyDescent="0.15">
      <c r="A1202" s="77" t="s">
        <v>591</v>
      </c>
      <c r="B1202" s="77" t="s">
        <v>517</v>
      </c>
      <c r="C1202" s="77" t="s">
        <v>128</v>
      </c>
      <c r="D1202" s="103">
        <v>2015</v>
      </c>
      <c r="E1202" s="77" t="s">
        <v>1598</v>
      </c>
      <c r="F1202" s="104">
        <v>538</v>
      </c>
      <c r="G1202" s="105">
        <f t="shared" si="0"/>
        <v>0</v>
      </c>
      <c r="H1202" s="104">
        <v>0</v>
      </c>
      <c r="I1202" s="104">
        <v>0</v>
      </c>
      <c r="J1202" s="104">
        <v>345</v>
      </c>
      <c r="K1202" s="80">
        <f t="shared" si="2"/>
        <v>0</v>
      </c>
      <c r="L1202" s="104">
        <v>0</v>
      </c>
      <c r="M1202" s="104">
        <v>0</v>
      </c>
      <c r="N1202" s="104">
        <v>391</v>
      </c>
      <c r="O1202" s="104">
        <v>30</v>
      </c>
      <c r="P1202" s="104">
        <v>967</v>
      </c>
      <c r="Q1202" s="104">
        <v>76</v>
      </c>
      <c r="R1202" s="104">
        <v>2241</v>
      </c>
      <c r="S1202" s="104">
        <v>106</v>
      </c>
      <c r="T1202" s="77"/>
      <c r="U1202" s="77"/>
      <c r="V1202" s="77"/>
      <c r="W1202" s="77"/>
      <c r="X1202" s="77"/>
    </row>
    <row r="1203" spans="1:24" ht="12.75" customHeight="1" x14ac:dyDescent="0.15">
      <c r="A1203" s="77" t="s">
        <v>591</v>
      </c>
      <c r="B1203" s="77" t="s">
        <v>517</v>
      </c>
      <c r="C1203" s="77" t="s">
        <v>128</v>
      </c>
      <c r="D1203" s="103">
        <v>2016</v>
      </c>
      <c r="E1203" s="77" t="s">
        <v>1598</v>
      </c>
      <c r="F1203" s="104">
        <v>538</v>
      </c>
      <c r="G1203" s="105">
        <f t="shared" si="0"/>
        <v>0</v>
      </c>
      <c r="H1203" s="104">
        <v>0</v>
      </c>
      <c r="I1203" s="104">
        <v>0</v>
      </c>
      <c r="J1203" s="104">
        <v>345</v>
      </c>
      <c r="K1203" s="80">
        <f t="shared" si="2"/>
        <v>10</v>
      </c>
      <c r="L1203" s="104">
        <v>0</v>
      </c>
      <c r="M1203" s="104">
        <v>10</v>
      </c>
      <c r="N1203" s="104">
        <v>391</v>
      </c>
      <c r="O1203" s="104">
        <v>3</v>
      </c>
      <c r="P1203" s="104">
        <v>967</v>
      </c>
      <c r="Q1203" s="104">
        <v>121</v>
      </c>
      <c r="R1203" s="104">
        <v>2241</v>
      </c>
      <c r="S1203" s="104">
        <v>134</v>
      </c>
      <c r="T1203" s="77"/>
      <c r="U1203" s="77"/>
      <c r="V1203" s="77"/>
      <c r="W1203" s="77"/>
      <c r="X1203" s="77"/>
    </row>
    <row r="1204" spans="1:24" ht="12.75" customHeight="1" x14ac:dyDescent="0.15">
      <c r="A1204" s="77" t="s">
        <v>591</v>
      </c>
      <c r="B1204" s="77" t="s">
        <v>517</v>
      </c>
      <c r="C1204" s="77" t="s">
        <v>128</v>
      </c>
      <c r="D1204" s="103">
        <v>2017</v>
      </c>
      <c r="E1204" s="77" t="s">
        <v>1598</v>
      </c>
      <c r="F1204" s="104">
        <v>538</v>
      </c>
      <c r="G1204" s="105">
        <f t="shared" si="0"/>
        <v>0</v>
      </c>
      <c r="H1204" s="104">
        <v>0</v>
      </c>
      <c r="I1204" s="104">
        <v>0</v>
      </c>
      <c r="J1204" s="104">
        <v>345</v>
      </c>
      <c r="K1204" s="80">
        <f t="shared" si="2"/>
        <v>0</v>
      </c>
      <c r="L1204" s="104">
        <v>0</v>
      </c>
      <c r="M1204" s="104">
        <v>0</v>
      </c>
      <c r="N1204" s="104">
        <v>391</v>
      </c>
      <c r="O1204" s="104">
        <v>11</v>
      </c>
      <c r="P1204" s="104">
        <v>967</v>
      </c>
      <c r="Q1204" s="104">
        <v>120</v>
      </c>
      <c r="R1204" s="104">
        <v>2241</v>
      </c>
      <c r="S1204" s="104">
        <v>131</v>
      </c>
      <c r="T1204" s="77"/>
      <c r="U1204" s="77"/>
      <c r="V1204" s="77"/>
      <c r="W1204" s="77"/>
      <c r="X1204" s="77"/>
    </row>
    <row r="1205" spans="1:24" ht="12.75" customHeight="1" x14ac:dyDescent="0.15">
      <c r="A1205" s="77" t="s">
        <v>301</v>
      </c>
      <c r="B1205" s="77" t="s">
        <v>273</v>
      </c>
      <c r="C1205" s="77" t="s">
        <v>144</v>
      </c>
      <c r="D1205" s="103">
        <v>2014</v>
      </c>
      <c r="E1205" s="77" t="s">
        <v>1598</v>
      </c>
      <c r="F1205" s="104">
        <v>68</v>
      </c>
      <c r="G1205" s="105">
        <f t="shared" si="0"/>
        <v>0</v>
      </c>
      <c r="H1205" s="104">
        <v>0</v>
      </c>
      <c r="I1205" s="104">
        <v>0</v>
      </c>
      <c r="J1205" s="104">
        <v>49</v>
      </c>
      <c r="K1205" s="80">
        <f t="shared" si="2"/>
        <v>0</v>
      </c>
      <c r="L1205" s="104">
        <v>0</v>
      </c>
      <c r="M1205" s="104">
        <v>0</v>
      </c>
      <c r="N1205" s="104">
        <v>56</v>
      </c>
      <c r="O1205" s="104">
        <v>0</v>
      </c>
      <c r="P1205" s="104">
        <v>140</v>
      </c>
      <c r="Q1205" s="104">
        <v>32</v>
      </c>
      <c r="R1205" s="104">
        <v>313</v>
      </c>
      <c r="S1205" s="104">
        <v>32</v>
      </c>
      <c r="T1205" s="77"/>
      <c r="U1205" s="77"/>
      <c r="V1205" s="77"/>
      <c r="W1205" s="77"/>
      <c r="X1205" s="77"/>
    </row>
    <row r="1206" spans="1:24" ht="12.75" customHeight="1" x14ac:dyDescent="0.15">
      <c r="A1206" s="77" t="s">
        <v>301</v>
      </c>
      <c r="B1206" s="77" t="s">
        <v>273</v>
      </c>
      <c r="C1206" s="77" t="s">
        <v>144</v>
      </c>
      <c r="D1206" s="103">
        <v>2015</v>
      </c>
      <c r="E1206" s="77" t="s">
        <v>1598</v>
      </c>
      <c r="F1206" s="104">
        <v>68</v>
      </c>
      <c r="G1206" s="105">
        <f t="shared" si="0"/>
        <v>0</v>
      </c>
      <c r="H1206" s="104">
        <v>0</v>
      </c>
      <c r="I1206" s="104">
        <v>0</v>
      </c>
      <c r="J1206" s="104">
        <v>49</v>
      </c>
      <c r="K1206" s="80">
        <f t="shared" si="2"/>
        <v>0</v>
      </c>
      <c r="L1206" s="104">
        <v>0</v>
      </c>
      <c r="M1206" s="104">
        <v>0</v>
      </c>
      <c r="N1206" s="104">
        <v>56</v>
      </c>
      <c r="O1206" s="104">
        <v>0</v>
      </c>
      <c r="P1206" s="104">
        <v>140</v>
      </c>
      <c r="Q1206" s="104">
        <v>37</v>
      </c>
      <c r="R1206" s="104">
        <v>313</v>
      </c>
      <c r="S1206" s="104">
        <v>37</v>
      </c>
      <c r="T1206" s="77"/>
      <c r="U1206" s="77"/>
      <c r="V1206" s="77"/>
      <c r="W1206" s="77"/>
      <c r="X1206" s="77"/>
    </row>
    <row r="1207" spans="1:24" ht="12.75" customHeight="1" x14ac:dyDescent="0.15">
      <c r="A1207" s="77" t="s">
        <v>301</v>
      </c>
      <c r="B1207" s="77" t="s">
        <v>273</v>
      </c>
      <c r="C1207" s="77" t="s">
        <v>144</v>
      </c>
      <c r="D1207" s="103">
        <v>2016</v>
      </c>
      <c r="E1207" s="77" t="s">
        <v>1598</v>
      </c>
      <c r="F1207" s="104">
        <v>68</v>
      </c>
      <c r="G1207" s="105">
        <f t="shared" si="0"/>
        <v>0</v>
      </c>
      <c r="H1207" s="104">
        <v>0</v>
      </c>
      <c r="I1207" s="104">
        <v>0</v>
      </c>
      <c r="J1207" s="104">
        <v>49</v>
      </c>
      <c r="K1207" s="80">
        <f t="shared" si="2"/>
        <v>0</v>
      </c>
      <c r="L1207" s="104">
        <v>0</v>
      </c>
      <c r="M1207" s="104">
        <v>0</v>
      </c>
      <c r="N1207" s="104">
        <v>56</v>
      </c>
      <c r="O1207" s="104">
        <v>0</v>
      </c>
      <c r="P1207" s="104">
        <v>140</v>
      </c>
      <c r="Q1207" s="104">
        <v>25</v>
      </c>
      <c r="R1207" s="104">
        <v>313</v>
      </c>
      <c r="S1207" s="104">
        <v>25</v>
      </c>
      <c r="T1207" s="77"/>
      <c r="U1207" s="77"/>
      <c r="V1207" s="77"/>
      <c r="W1207" s="77"/>
      <c r="X1207" s="77"/>
    </row>
    <row r="1208" spans="1:24" ht="12.75" customHeight="1" x14ac:dyDescent="0.15">
      <c r="A1208" s="77" t="s">
        <v>301</v>
      </c>
      <c r="B1208" s="77" t="s">
        <v>273</v>
      </c>
      <c r="C1208" s="77" t="s">
        <v>144</v>
      </c>
      <c r="D1208" s="103">
        <v>2017</v>
      </c>
      <c r="E1208" s="77" t="s">
        <v>1598</v>
      </c>
      <c r="F1208" s="104">
        <v>68</v>
      </c>
      <c r="G1208" s="105">
        <f t="shared" si="0"/>
        <v>0</v>
      </c>
      <c r="H1208" s="104">
        <v>0</v>
      </c>
      <c r="I1208" s="104">
        <v>0</v>
      </c>
      <c r="J1208" s="104">
        <v>49</v>
      </c>
      <c r="K1208" s="80">
        <f t="shared" si="2"/>
        <v>0</v>
      </c>
      <c r="L1208" s="104">
        <v>0</v>
      </c>
      <c r="M1208" s="104">
        <v>0</v>
      </c>
      <c r="N1208" s="104">
        <v>56</v>
      </c>
      <c r="O1208" s="104">
        <v>2</v>
      </c>
      <c r="P1208" s="104">
        <v>140</v>
      </c>
      <c r="Q1208" s="104">
        <v>0</v>
      </c>
      <c r="R1208" s="104">
        <v>313</v>
      </c>
      <c r="S1208" s="104">
        <v>2</v>
      </c>
      <c r="T1208" s="77"/>
      <c r="U1208" s="77"/>
      <c r="V1208" s="77"/>
      <c r="W1208" s="77"/>
      <c r="X1208" s="77"/>
    </row>
    <row r="1209" spans="1:24" ht="12.75" customHeight="1" x14ac:dyDescent="0.15">
      <c r="A1209" s="77" t="s">
        <v>569</v>
      </c>
      <c r="B1209" s="77" t="s">
        <v>472</v>
      </c>
      <c r="C1209" s="77" t="s">
        <v>67</v>
      </c>
      <c r="D1209" s="103">
        <v>2014</v>
      </c>
      <c r="E1209" s="77" t="s">
        <v>1598</v>
      </c>
      <c r="F1209" s="104">
        <v>147</v>
      </c>
      <c r="G1209" s="105">
        <f t="shared" si="0"/>
        <v>0</v>
      </c>
      <c r="H1209" s="104">
        <v>0</v>
      </c>
      <c r="I1209" s="104">
        <v>0</v>
      </c>
      <c r="J1209" s="104">
        <v>57</v>
      </c>
      <c r="K1209" s="80">
        <f t="shared" si="2"/>
        <v>0</v>
      </c>
      <c r="L1209" s="104">
        <v>0</v>
      </c>
      <c r="M1209" s="104">
        <v>0</v>
      </c>
      <c r="N1209" s="104">
        <v>60</v>
      </c>
      <c r="O1209" s="104">
        <v>0</v>
      </c>
      <c r="P1209" s="104">
        <v>241</v>
      </c>
      <c r="Q1209" s="104">
        <v>0</v>
      </c>
      <c r="R1209" s="104">
        <v>505</v>
      </c>
      <c r="S1209" s="104">
        <v>0</v>
      </c>
      <c r="T1209" s="77"/>
      <c r="U1209" s="77"/>
      <c r="V1209" s="77"/>
      <c r="W1209" s="77"/>
      <c r="X1209" s="77"/>
    </row>
    <row r="1210" spans="1:24" ht="12.75" customHeight="1" x14ac:dyDescent="0.15">
      <c r="A1210" s="77" t="s">
        <v>569</v>
      </c>
      <c r="B1210" s="77" t="s">
        <v>472</v>
      </c>
      <c r="C1210" s="77" t="s">
        <v>67</v>
      </c>
      <c r="D1210" s="103">
        <v>2015</v>
      </c>
      <c r="E1210" s="77" t="s">
        <v>1598</v>
      </c>
      <c r="F1210" s="104">
        <v>147</v>
      </c>
      <c r="G1210" s="105">
        <f t="shared" si="0"/>
        <v>0</v>
      </c>
      <c r="H1210" s="104">
        <v>0</v>
      </c>
      <c r="I1210" s="104">
        <v>0</v>
      </c>
      <c r="J1210" s="104">
        <v>57</v>
      </c>
      <c r="K1210" s="80">
        <f t="shared" si="2"/>
        <v>0</v>
      </c>
      <c r="L1210" s="104">
        <v>0</v>
      </c>
      <c r="M1210" s="104">
        <v>0</v>
      </c>
      <c r="N1210" s="104">
        <v>60</v>
      </c>
      <c r="O1210" s="104">
        <v>0</v>
      </c>
      <c r="P1210" s="104">
        <v>241</v>
      </c>
      <c r="Q1210" s="104">
        <v>8</v>
      </c>
      <c r="R1210" s="104">
        <v>505</v>
      </c>
      <c r="S1210" s="104">
        <v>8</v>
      </c>
      <c r="T1210" s="77"/>
      <c r="U1210" s="77"/>
      <c r="V1210" s="77"/>
      <c r="W1210" s="77"/>
      <c r="X1210" s="77"/>
    </row>
    <row r="1211" spans="1:24" ht="12.75" customHeight="1" x14ac:dyDescent="0.15">
      <c r="A1211" s="77" t="s">
        <v>569</v>
      </c>
      <c r="B1211" s="77" t="s">
        <v>472</v>
      </c>
      <c r="C1211" s="77" t="s">
        <v>67</v>
      </c>
      <c r="D1211" s="103">
        <v>2016</v>
      </c>
      <c r="E1211" s="77" t="s">
        <v>1598</v>
      </c>
      <c r="F1211" s="104">
        <v>147</v>
      </c>
      <c r="G1211" s="105">
        <f t="shared" si="0"/>
        <v>0</v>
      </c>
      <c r="H1211" s="104">
        <v>0</v>
      </c>
      <c r="I1211" s="104">
        <v>0</v>
      </c>
      <c r="J1211" s="104">
        <v>57</v>
      </c>
      <c r="K1211" s="80">
        <f t="shared" si="2"/>
        <v>0</v>
      </c>
      <c r="L1211" s="104">
        <v>0</v>
      </c>
      <c r="M1211" s="104">
        <v>0</v>
      </c>
      <c r="N1211" s="104">
        <v>60</v>
      </c>
      <c r="O1211" s="104">
        <v>0</v>
      </c>
      <c r="P1211" s="104">
        <v>241</v>
      </c>
      <c r="Q1211" s="104">
        <v>52</v>
      </c>
      <c r="R1211" s="104">
        <v>505</v>
      </c>
      <c r="S1211" s="104">
        <v>52</v>
      </c>
      <c r="T1211" s="77"/>
      <c r="U1211" s="77"/>
      <c r="V1211" s="77"/>
      <c r="W1211" s="77"/>
      <c r="X1211" s="77"/>
    </row>
    <row r="1212" spans="1:24" ht="12.75" customHeight="1" x14ac:dyDescent="0.15">
      <c r="A1212" s="77" t="s">
        <v>569</v>
      </c>
      <c r="B1212" s="77" t="s">
        <v>472</v>
      </c>
      <c r="C1212" s="77" t="s">
        <v>67</v>
      </c>
      <c r="D1212" s="103">
        <v>2017</v>
      </c>
      <c r="E1212" s="77" t="s">
        <v>1598</v>
      </c>
      <c r="F1212" s="104">
        <v>147</v>
      </c>
      <c r="G1212" s="105">
        <f t="shared" si="0"/>
        <v>0</v>
      </c>
      <c r="H1212" s="104">
        <v>0</v>
      </c>
      <c r="I1212" s="104">
        <v>0</v>
      </c>
      <c r="J1212" s="104">
        <v>57</v>
      </c>
      <c r="K1212" s="80">
        <f t="shared" si="2"/>
        <v>0</v>
      </c>
      <c r="L1212" s="104">
        <v>0</v>
      </c>
      <c r="M1212" s="104">
        <v>0</v>
      </c>
      <c r="N1212" s="104">
        <v>60</v>
      </c>
      <c r="O1212" s="104">
        <v>0</v>
      </c>
      <c r="P1212" s="104">
        <v>241</v>
      </c>
      <c r="Q1212" s="104">
        <v>19</v>
      </c>
      <c r="R1212" s="104">
        <v>505</v>
      </c>
      <c r="S1212" s="104">
        <v>19</v>
      </c>
      <c r="T1212" s="77"/>
      <c r="U1212" s="77"/>
      <c r="V1212" s="77"/>
      <c r="W1212" s="77"/>
      <c r="X1212" s="77"/>
    </row>
    <row r="1213" spans="1:24" ht="12.75" customHeight="1" x14ac:dyDescent="0.15">
      <c r="A1213" s="77" t="s">
        <v>544</v>
      </c>
      <c r="B1213" s="77" t="s">
        <v>505</v>
      </c>
      <c r="C1213" s="77" t="s">
        <v>67</v>
      </c>
      <c r="D1213" s="103">
        <v>2015</v>
      </c>
      <c r="E1213" s="77" t="s">
        <v>1598</v>
      </c>
      <c r="F1213" s="104">
        <v>1640</v>
      </c>
      <c r="G1213" s="105">
        <f t="shared" si="0"/>
        <v>43</v>
      </c>
      <c r="H1213" s="104">
        <v>43</v>
      </c>
      <c r="I1213" s="104">
        <v>0</v>
      </c>
      <c r="J1213" s="104">
        <v>906</v>
      </c>
      <c r="K1213" s="80">
        <f t="shared" si="2"/>
        <v>0</v>
      </c>
      <c r="L1213" s="104">
        <v>0</v>
      </c>
      <c r="M1213" s="104">
        <v>0</v>
      </c>
      <c r="N1213" s="104">
        <v>932</v>
      </c>
      <c r="O1213" s="104">
        <v>18</v>
      </c>
      <c r="P1213" s="104">
        <v>1974</v>
      </c>
      <c r="Q1213" s="104">
        <v>796</v>
      </c>
      <c r="R1213" s="104">
        <v>5452</v>
      </c>
      <c r="S1213" s="104">
        <v>857</v>
      </c>
      <c r="T1213" s="77"/>
      <c r="U1213" s="77"/>
      <c r="V1213" s="77"/>
      <c r="W1213" s="77"/>
      <c r="X1213" s="77"/>
    </row>
    <row r="1214" spans="1:24" ht="12.75" customHeight="1" x14ac:dyDescent="0.15">
      <c r="A1214" s="77" t="s">
        <v>544</v>
      </c>
      <c r="B1214" s="77" t="s">
        <v>505</v>
      </c>
      <c r="C1214" s="77" t="s">
        <v>67</v>
      </c>
      <c r="D1214" s="103">
        <v>2016</v>
      </c>
      <c r="E1214" s="77" t="s">
        <v>1598</v>
      </c>
      <c r="F1214" s="104">
        <v>1640</v>
      </c>
      <c r="G1214" s="105">
        <f t="shared" si="0"/>
        <v>0</v>
      </c>
      <c r="H1214" s="104">
        <v>0</v>
      </c>
      <c r="I1214" s="104">
        <v>0</v>
      </c>
      <c r="J1214" s="104">
        <v>906</v>
      </c>
      <c r="K1214" s="80">
        <f t="shared" si="2"/>
        <v>1</v>
      </c>
      <c r="L1214" s="104">
        <v>1</v>
      </c>
      <c r="M1214" s="104">
        <v>0</v>
      </c>
      <c r="N1214" s="104">
        <v>932</v>
      </c>
      <c r="O1214" s="104">
        <v>25</v>
      </c>
      <c r="P1214" s="104">
        <v>1974</v>
      </c>
      <c r="Q1214" s="104">
        <v>221</v>
      </c>
      <c r="R1214" s="104">
        <v>5452</v>
      </c>
      <c r="S1214" s="104">
        <v>247</v>
      </c>
      <c r="T1214" s="77"/>
      <c r="U1214" s="77"/>
      <c r="V1214" s="77"/>
      <c r="W1214" s="77"/>
      <c r="X1214" s="77"/>
    </row>
    <row r="1215" spans="1:24" ht="12.75" customHeight="1" x14ac:dyDescent="0.15">
      <c r="A1215" s="77" t="s">
        <v>544</v>
      </c>
      <c r="B1215" s="77" t="s">
        <v>505</v>
      </c>
      <c r="C1215" s="77" t="s">
        <v>67</v>
      </c>
      <c r="D1215" s="103">
        <v>2017</v>
      </c>
      <c r="E1215" s="77" t="s">
        <v>1598</v>
      </c>
      <c r="F1215" s="104">
        <v>1640</v>
      </c>
      <c r="G1215" s="105">
        <f t="shared" si="0"/>
        <v>46</v>
      </c>
      <c r="H1215" s="104">
        <v>46</v>
      </c>
      <c r="I1215" s="104">
        <v>0</v>
      </c>
      <c r="J1215" s="104">
        <v>906</v>
      </c>
      <c r="K1215" s="80">
        <f t="shared" si="2"/>
        <v>20</v>
      </c>
      <c r="L1215" s="104">
        <v>20</v>
      </c>
      <c r="M1215" s="104">
        <v>0</v>
      </c>
      <c r="N1215" s="104">
        <v>932</v>
      </c>
      <c r="O1215" s="104">
        <v>36</v>
      </c>
      <c r="P1215" s="104">
        <v>1974</v>
      </c>
      <c r="Q1215" s="104">
        <v>359</v>
      </c>
      <c r="R1215" s="104">
        <v>5452</v>
      </c>
      <c r="S1215" s="104">
        <v>461</v>
      </c>
      <c r="T1215" s="77"/>
      <c r="U1215" s="77"/>
      <c r="V1215" s="77"/>
      <c r="W1215" s="77"/>
      <c r="X1215" s="77"/>
    </row>
    <row r="1216" spans="1:24" ht="12.75" customHeight="1" x14ac:dyDescent="0.15">
      <c r="A1216" s="77" t="s">
        <v>87</v>
      </c>
      <c r="B1216" s="77" t="s">
        <v>85</v>
      </c>
      <c r="C1216" s="77" t="s">
        <v>83</v>
      </c>
      <c r="D1216" s="103">
        <v>2014</v>
      </c>
      <c r="E1216" s="77" t="s">
        <v>1598</v>
      </c>
      <c r="F1216" s="104">
        <v>2</v>
      </c>
      <c r="G1216" s="105">
        <f t="shared" si="0"/>
        <v>0</v>
      </c>
      <c r="H1216" s="104">
        <v>0</v>
      </c>
      <c r="I1216" s="104">
        <v>0</v>
      </c>
      <c r="J1216" s="104">
        <v>2</v>
      </c>
      <c r="K1216" s="80">
        <f t="shared" si="2"/>
        <v>0</v>
      </c>
      <c r="L1216" s="104">
        <v>0</v>
      </c>
      <c r="M1216" s="104">
        <v>0</v>
      </c>
      <c r="N1216" s="104">
        <v>2</v>
      </c>
      <c r="O1216" s="104">
        <v>1</v>
      </c>
      <c r="P1216" s="104">
        <v>4</v>
      </c>
      <c r="Q1216" s="104">
        <v>0</v>
      </c>
      <c r="R1216" s="104">
        <v>10</v>
      </c>
      <c r="S1216" s="104">
        <v>1</v>
      </c>
      <c r="T1216" s="77"/>
      <c r="U1216" s="77"/>
      <c r="V1216" s="77"/>
      <c r="W1216" s="77"/>
      <c r="X1216" s="77"/>
    </row>
    <row r="1217" spans="1:24" ht="12.75" customHeight="1" x14ac:dyDescent="0.15">
      <c r="A1217" s="77" t="s">
        <v>87</v>
      </c>
      <c r="B1217" s="77" t="s">
        <v>85</v>
      </c>
      <c r="C1217" s="77" t="s">
        <v>83</v>
      </c>
      <c r="D1217" s="103">
        <v>2015</v>
      </c>
      <c r="E1217" s="77" t="s">
        <v>1598</v>
      </c>
      <c r="F1217" s="104">
        <v>2</v>
      </c>
      <c r="G1217" s="105">
        <f t="shared" si="0"/>
        <v>0</v>
      </c>
      <c r="H1217" s="104">
        <v>0</v>
      </c>
      <c r="I1217" s="104">
        <v>0</v>
      </c>
      <c r="J1217" s="104">
        <v>2</v>
      </c>
      <c r="K1217" s="80">
        <f t="shared" si="2"/>
        <v>0</v>
      </c>
      <c r="L1217" s="104">
        <v>0</v>
      </c>
      <c r="M1217" s="104">
        <v>0</v>
      </c>
      <c r="N1217" s="104">
        <v>2</v>
      </c>
      <c r="O1217" s="104">
        <v>1</v>
      </c>
      <c r="P1217" s="104">
        <v>4</v>
      </c>
      <c r="Q1217" s="104">
        <v>0</v>
      </c>
      <c r="R1217" s="104">
        <v>10</v>
      </c>
      <c r="S1217" s="104">
        <v>1</v>
      </c>
      <c r="T1217" s="77"/>
      <c r="U1217" s="77"/>
      <c r="V1217" s="77"/>
      <c r="W1217" s="77"/>
      <c r="X1217" s="77"/>
    </row>
    <row r="1218" spans="1:24" ht="12.75" customHeight="1" x14ac:dyDescent="0.15">
      <c r="A1218" s="77" t="s">
        <v>87</v>
      </c>
      <c r="B1218" s="77" t="s">
        <v>85</v>
      </c>
      <c r="C1218" s="77" t="s">
        <v>83</v>
      </c>
      <c r="D1218" s="103">
        <v>2016</v>
      </c>
      <c r="E1218" s="77" t="s">
        <v>1598</v>
      </c>
      <c r="F1218" s="104">
        <v>2</v>
      </c>
      <c r="G1218" s="105">
        <f t="shared" si="0"/>
        <v>0</v>
      </c>
      <c r="H1218" s="104">
        <v>0</v>
      </c>
      <c r="I1218" s="104">
        <v>0</v>
      </c>
      <c r="J1218" s="104">
        <v>2</v>
      </c>
      <c r="K1218" s="80">
        <f t="shared" si="2"/>
        <v>0</v>
      </c>
      <c r="L1218" s="104">
        <v>0</v>
      </c>
      <c r="M1218" s="104">
        <v>0</v>
      </c>
      <c r="N1218" s="104">
        <v>2</v>
      </c>
      <c r="O1218" s="104">
        <v>1</v>
      </c>
      <c r="P1218" s="104">
        <v>4</v>
      </c>
      <c r="Q1218" s="104">
        <v>10</v>
      </c>
      <c r="R1218" s="104">
        <v>10</v>
      </c>
      <c r="S1218" s="104">
        <v>11</v>
      </c>
      <c r="T1218" s="77"/>
      <c r="U1218" s="77"/>
      <c r="V1218" s="77"/>
      <c r="W1218" s="77"/>
      <c r="X1218" s="77"/>
    </row>
    <row r="1219" spans="1:24" ht="12.75" customHeight="1" x14ac:dyDescent="0.15">
      <c r="A1219" s="77" t="s">
        <v>87</v>
      </c>
      <c r="B1219" s="77" t="s">
        <v>85</v>
      </c>
      <c r="C1219" s="77" t="s">
        <v>83</v>
      </c>
      <c r="D1219" s="103">
        <v>2017</v>
      </c>
      <c r="E1219" s="77" t="s">
        <v>1598</v>
      </c>
      <c r="F1219" s="104">
        <v>2</v>
      </c>
      <c r="G1219" s="105">
        <f t="shared" si="0"/>
        <v>0</v>
      </c>
      <c r="H1219" s="104">
        <v>0</v>
      </c>
      <c r="I1219" s="104">
        <v>0</v>
      </c>
      <c r="J1219" s="104">
        <v>2</v>
      </c>
      <c r="K1219" s="80">
        <f t="shared" si="2"/>
        <v>0</v>
      </c>
      <c r="L1219" s="104">
        <v>0</v>
      </c>
      <c r="M1219" s="104">
        <v>0</v>
      </c>
      <c r="N1219" s="104">
        <v>2</v>
      </c>
      <c r="O1219" s="104">
        <v>17</v>
      </c>
      <c r="P1219" s="104">
        <v>4</v>
      </c>
      <c r="Q1219" s="104">
        <v>2</v>
      </c>
      <c r="R1219" s="104">
        <v>10</v>
      </c>
      <c r="S1219" s="104">
        <v>19</v>
      </c>
      <c r="T1219" s="77"/>
      <c r="U1219" s="77"/>
      <c r="V1219" s="77"/>
      <c r="W1219" s="77"/>
      <c r="X1219" s="77"/>
    </row>
    <row r="1220" spans="1:24" ht="12.75" customHeight="1" x14ac:dyDescent="0.15">
      <c r="A1220" s="77" t="s">
        <v>160</v>
      </c>
      <c r="B1220" s="77" t="s">
        <v>154</v>
      </c>
      <c r="C1220" s="77" t="s">
        <v>128</v>
      </c>
      <c r="D1220" s="103">
        <v>2015</v>
      </c>
      <c r="E1220" s="77" t="s">
        <v>1598</v>
      </c>
      <c r="F1220" s="104">
        <v>52</v>
      </c>
      <c r="G1220" s="105">
        <f t="shared" si="0"/>
        <v>0</v>
      </c>
      <c r="H1220" s="104">
        <v>0</v>
      </c>
      <c r="I1220" s="104">
        <v>0</v>
      </c>
      <c r="J1220" s="104">
        <v>26</v>
      </c>
      <c r="K1220" s="80">
        <f t="shared" si="2"/>
        <v>0</v>
      </c>
      <c r="L1220" s="104">
        <v>0</v>
      </c>
      <c r="M1220" s="104">
        <v>0</v>
      </c>
      <c r="N1220" s="104">
        <v>30</v>
      </c>
      <c r="O1220" s="104">
        <v>0</v>
      </c>
      <c r="P1220" s="104">
        <v>146</v>
      </c>
      <c r="Q1220" s="104">
        <v>11</v>
      </c>
      <c r="R1220" s="104">
        <v>254</v>
      </c>
      <c r="S1220" s="104">
        <v>11</v>
      </c>
      <c r="T1220" s="77"/>
      <c r="U1220" s="77"/>
      <c r="V1220" s="77"/>
      <c r="W1220" s="77"/>
      <c r="X1220" s="77"/>
    </row>
    <row r="1221" spans="1:24" ht="12.75" customHeight="1" x14ac:dyDescent="0.15">
      <c r="A1221" s="77" t="s">
        <v>160</v>
      </c>
      <c r="B1221" s="77" t="s">
        <v>154</v>
      </c>
      <c r="C1221" s="77" t="s">
        <v>128</v>
      </c>
      <c r="D1221" s="103">
        <v>2016</v>
      </c>
      <c r="E1221" s="77" t="s">
        <v>1598</v>
      </c>
      <c r="F1221" s="104">
        <v>52</v>
      </c>
      <c r="G1221" s="105">
        <f t="shared" si="0"/>
        <v>0</v>
      </c>
      <c r="H1221" s="104">
        <v>0</v>
      </c>
      <c r="I1221" s="104">
        <v>0</v>
      </c>
      <c r="J1221" s="104">
        <v>26</v>
      </c>
      <c r="K1221" s="80">
        <f t="shared" si="2"/>
        <v>0</v>
      </c>
      <c r="L1221" s="104">
        <v>0</v>
      </c>
      <c r="M1221" s="104">
        <v>0</v>
      </c>
      <c r="N1221" s="104">
        <v>30</v>
      </c>
      <c r="O1221" s="104">
        <v>0</v>
      </c>
      <c r="P1221" s="104">
        <v>146</v>
      </c>
      <c r="Q1221" s="104">
        <v>9</v>
      </c>
      <c r="R1221" s="104">
        <v>254</v>
      </c>
      <c r="S1221" s="104">
        <v>9</v>
      </c>
      <c r="T1221" s="77"/>
      <c r="U1221" s="77"/>
      <c r="V1221" s="77"/>
      <c r="W1221" s="77"/>
      <c r="X1221" s="77"/>
    </row>
    <row r="1222" spans="1:24" ht="12.75" customHeight="1" x14ac:dyDescent="0.15">
      <c r="A1222" s="77" t="s">
        <v>160</v>
      </c>
      <c r="B1222" s="77" t="s">
        <v>154</v>
      </c>
      <c r="C1222" s="77" t="s">
        <v>128</v>
      </c>
      <c r="D1222" s="103">
        <v>2017</v>
      </c>
      <c r="E1222" s="77" t="s">
        <v>1598</v>
      </c>
      <c r="F1222" s="104">
        <v>52</v>
      </c>
      <c r="G1222" s="105">
        <f t="shared" si="0"/>
        <v>0</v>
      </c>
      <c r="H1222" s="104">
        <v>0</v>
      </c>
      <c r="I1222" s="104">
        <v>0</v>
      </c>
      <c r="J1222" s="104">
        <v>26</v>
      </c>
      <c r="K1222" s="80">
        <f t="shared" si="2"/>
        <v>0</v>
      </c>
      <c r="L1222" s="104">
        <v>0</v>
      </c>
      <c r="M1222" s="104">
        <v>0</v>
      </c>
      <c r="N1222" s="104">
        <v>30</v>
      </c>
      <c r="O1222" s="104">
        <v>3</v>
      </c>
      <c r="P1222" s="104">
        <v>146</v>
      </c>
      <c r="Q1222" s="104">
        <v>12</v>
      </c>
      <c r="R1222" s="104">
        <v>254</v>
      </c>
      <c r="S1222" s="104">
        <v>15</v>
      </c>
      <c r="T1222" s="77"/>
      <c r="U1222" s="77"/>
      <c r="V1222" s="77"/>
      <c r="W1222" s="77"/>
      <c r="X1222" s="77"/>
    </row>
    <row r="1223" spans="1:24" ht="12.75" customHeight="1" x14ac:dyDescent="0.15">
      <c r="A1223" s="77" t="s">
        <v>542</v>
      </c>
      <c r="B1223" s="77" t="s">
        <v>542</v>
      </c>
      <c r="C1223" s="77" t="s">
        <v>83</v>
      </c>
      <c r="D1223" s="103">
        <v>2017</v>
      </c>
      <c r="E1223" s="77" t="s">
        <v>1598</v>
      </c>
      <c r="F1223" s="104">
        <v>2</v>
      </c>
      <c r="G1223" s="105">
        <f t="shared" si="0"/>
        <v>0</v>
      </c>
      <c r="H1223" s="104">
        <v>0</v>
      </c>
      <c r="I1223" s="104">
        <v>0</v>
      </c>
      <c r="J1223" s="104">
        <v>2</v>
      </c>
      <c r="K1223" s="80">
        <f t="shared" si="2"/>
        <v>0</v>
      </c>
      <c r="L1223" s="104">
        <v>0</v>
      </c>
      <c r="M1223" s="104">
        <v>0</v>
      </c>
      <c r="N1223" s="104">
        <v>2</v>
      </c>
      <c r="O1223" s="104">
        <v>0</v>
      </c>
      <c r="P1223" s="104">
        <v>4</v>
      </c>
      <c r="Q1223" s="104">
        <v>0</v>
      </c>
      <c r="R1223" s="104">
        <v>10</v>
      </c>
      <c r="S1223" s="104">
        <v>0</v>
      </c>
      <c r="T1223" s="77"/>
      <c r="U1223" s="77"/>
      <c r="V1223" s="77"/>
      <c r="W1223" s="77"/>
      <c r="X1223" s="77"/>
    </row>
    <row r="1224" spans="1:24" ht="12.75" customHeight="1" x14ac:dyDescent="0.15">
      <c r="A1224" s="77" t="s">
        <v>600</v>
      </c>
      <c r="B1224" s="77" t="s">
        <v>542</v>
      </c>
      <c r="C1224" s="77" t="s">
        <v>83</v>
      </c>
      <c r="D1224" s="103">
        <v>2014</v>
      </c>
      <c r="E1224" s="77" t="s">
        <v>1598</v>
      </c>
      <c r="F1224" s="104">
        <v>112</v>
      </c>
      <c r="G1224" s="105">
        <f t="shared" si="0"/>
        <v>16</v>
      </c>
      <c r="H1224" s="104">
        <v>0</v>
      </c>
      <c r="I1224" s="104">
        <v>16</v>
      </c>
      <c r="J1224" s="104">
        <v>76</v>
      </c>
      <c r="K1224" s="80">
        <f t="shared" si="2"/>
        <v>7</v>
      </c>
      <c r="L1224" s="104">
        <v>0</v>
      </c>
      <c r="M1224" s="104">
        <v>7</v>
      </c>
      <c r="N1224" s="104">
        <v>89</v>
      </c>
      <c r="O1224" s="104">
        <v>6</v>
      </c>
      <c r="P1224" s="104">
        <v>209</v>
      </c>
      <c r="Q1224" s="104">
        <v>52</v>
      </c>
      <c r="R1224" s="104">
        <v>486</v>
      </c>
      <c r="S1224" s="104">
        <v>81</v>
      </c>
      <c r="T1224" s="77"/>
      <c r="U1224" s="77"/>
      <c r="V1224" s="77"/>
      <c r="W1224" s="77"/>
      <c r="X1224" s="77"/>
    </row>
    <row r="1225" spans="1:24" ht="12.75" customHeight="1" x14ac:dyDescent="0.15">
      <c r="A1225" s="77" t="s">
        <v>600</v>
      </c>
      <c r="B1225" s="77" t="s">
        <v>542</v>
      </c>
      <c r="C1225" s="77" t="s">
        <v>83</v>
      </c>
      <c r="D1225" s="103">
        <v>2016</v>
      </c>
      <c r="E1225" s="77" t="s">
        <v>1598</v>
      </c>
      <c r="F1225" s="104">
        <v>112</v>
      </c>
      <c r="G1225" s="105">
        <f t="shared" si="0"/>
        <v>0</v>
      </c>
      <c r="H1225" s="104">
        <v>0</v>
      </c>
      <c r="I1225" s="104">
        <v>0</v>
      </c>
      <c r="J1225" s="104">
        <v>76</v>
      </c>
      <c r="K1225" s="80">
        <f t="shared" si="2"/>
        <v>23</v>
      </c>
      <c r="L1225" s="104">
        <v>23</v>
      </c>
      <c r="M1225" s="104">
        <v>0</v>
      </c>
      <c r="N1225" s="104">
        <v>89</v>
      </c>
      <c r="O1225" s="104">
        <v>8</v>
      </c>
      <c r="P1225" s="104">
        <v>209</v>
      </c>
      <c r="Q1225" s="104">
        <v>0</v>
      </c>
      <c r="R1225" s="104">
        <v>486</v>
      </c>
      <c r="S1225" s="104">
        <v>31</v>
      </c>
      <c r="T1225" s="77"/>
      <c r="U1225" s="77"/>
      <c r="V1225" s="77"/>
      <c r="W1225" s="77"/>
      <c r="X1225" s="77"/>
    </row>
    <row r="1226" spans="1:24" ht="12.75" customHeight="1" x14ac:dyDescent="0.15">
      <c r="A1226" s="77" t="s">
        <v>600</v>
      </c>
      <c r="B1226" s="77" t="s">
        <v>542</v>
      </c>
      <c r="C1226" s="77" t="s">
        <v>83</v>
      </c>
      <c r="D1226" s="103">
        <v>2017</v>
      </c>
      <c r="E1226" s="77" t="s">
        <v>1598</v>
      </c>
      <c r="F1226" s="104">
        <v>112</v>
      </c>
      <c r="G1226" s="105">
        <f t="shared" si="0"/>
        <v>0</v>
      </c>
      <c r="H1226" s="104">
        <v>0</v>
      </c>
      <c r="I1226" s="104">
        <v>0</v>
      </c>
      <c r="J1226" s="104">
        <v>76</v>
      </c>
      <c r="K1226" s="80">
        <f t="shared" si="2"/>
        <v>40</v>
      </c>
      <c r="L1226" s="104">
        <v>0</v>
      </c>
      <c r="M1226" s="104">
        <v>40</v>
      </c>
      <c r="N1226" s="104">
        <v>89</v>
      </c>
      <c r="O1226" s="104">
        <v>55</v>
      </c>
      <c r="P1226" s="104">
        <v>209</v>
      </c>
      <c r="Q1226" s="104">
        <v>0</v>
      </c>
      <c r="R1226" s="104">
        <v>486</v>
      </c>
      <c r="S1226" s="104">
        <v>95</v>
      </c>
      <c r="T1226" s="77"/>
      <c r="U1226" s="77"/>
      <c r="V1226" s="77"/>
      <c r="W1226" s="77"/>
      <c r="X1226" s="77"/>
    </row>
    <row r="1227" spans="1:24" ht="12.75" customHeight="1" x14ac:dyDescent="0.15">
      <c r="A1227" s="77" t="s">
        <v>339</v>
      </c>
      <c r="B1227" s="77" t="s">
        <v>316</v>
      </c>
      <c r="C1227" s="77" t="s">
        <v>144</v>
      </c>
      <c r="D1227" s="103">
        <v>2014</v>
      </c>
      <c r="E1227" s="77" t="s">
        <v>1598</v>
      </c>
      <c r="F1227" s="104">
        <v>375</v>
      </c>
      <c r="G1227" s="105">
        <f t="shared" si="0"/>
        <v>0</v>
      </c>
      <c r="H1227" s="104">
        <v>0</v>
      </c>
      <c r="I1227" s="104">
        <v>0</v>
      </c>
      <c r="J1227" s="104">
        <v>251</v>
      </c>
      <c r="K1227" s="80">
        <f t="shared" si="2"/>
        <v>0</v>
      </c>
      <c r="L1227" s="104">
        <v>0</v>
      </c>
      <c r="M1227" s="104">
        <v>0</v>
      </c>
      <c r="N1227" s="104">
        <v>271</v>
      </c>
      <c r="O1227" s="104">
        <v>0</v>
      </c>
      <c r="P1227" s="104">
        <v>596</v>
      </c>
      <c r="Q1227" s="104">
        <v>383</v>
      </c>
      <c r="R1227" s="104">
        <v>1493</v>
      </c>
      <c r="S1227" s="104">
        <v>383</v>
      </c>
      <c r="T1227" s="77"/>
      <c r="U1227" s="77"/>
      <c r="V1227" s="77"/>
      <c r="W1227" s="77"/>
      <c r="X1227" s="77"/>
    </row>
    <row r="1228" spans="1:24" ht="12.75" customHeight="1" x14ac:dyDescent="0.15">
      <c r="A1228" s="77" t="s">
        <v>339</v>
      </c>
      <c r="B1228" s="77" t="s">
        <v>316</v>
      </c>
      <c r="C1228" s="77" t="s">
        <v>144</v>
      </c>
      <c r="D1228" s="103">
        <v>2015</v>
      </c>
      <c r="E1228" s="77" t="s">
        <v>1598</v>
      </c>
      <c r="F1228" s="104">
        <v>375</v>
      </c>
      <c r="G1228" s="105">
        <f t="shared" si="0"/>
        <v>0</v>
      </c>
      <c r="H1228" s="104">
        <v>0</v>
      </c>
      <c r="I1228" s="104">
        <v>0</v>
      </c>
      <c r="J1228" s="104">
        <v>251</v>
      </c>
      <c r="K1228" s="80">
        <f t="shared" si="2"/>
        <v>0</v>
      </c>
      <c r="L1228" s="104">
        <v>0</v>
      </c>
      <c r="M1228" s="104">
        <v>0</v>
      </c>
      <c r="N1228" s="104">
        <v>271</v>
      </c>
      <c r="O1228" s="104">
        <v>0</v>
      </c>
      <c r="P1228" s="104">
        <v>596</v>
      </c>
      <c r="Q1228" s="104">
        <v>223</v>
      </c>
      <c r="R1228" s="104">
        <v>1493</v>
      </c>
      <c r="S1228" s="104">
        <v>223</v>
      </c>
      <c r="T1228" s="77"/>
      <c r="U1228" s="77"/>
      <c r="V1228" s="77"/>
      <c r="W1228" s="77"/>
      <c r="X1228" s="77"/>
    </row>
    <row r="1229" spans="1:24" ht="12.75" customHeight="1" x14ac:dyDescent="0.15">
      <c r="A1229" s="77" t="s">
        <v>339</v>
      </c>
      <c r="B1229" s="77" t="s">
        <v>316</v>
      </c>
      <c r="C1229" s="77" t="s">
        <v>144</v>
      </c>
      <c r="D1229" s="103">
        <v>2017</v>
      </c>
      <c r="E1229" s="77" t="s">
        <v>1598</v>
      </c>
      <c r="F1229" s="104">
        <v>375</v>
      </c>
      <c r="G1229" s="105">
        <f t="shared" si="0"/>
        <v>15</v>
      </c>
      <c r="H1229" s="104">
        <v>15</v>
      </c>
      <c r="I1229" s="104">
        <v>0</v>
      </c>
      <c r="J1229" s="104">
        <v>251</v>
      </c>
      <c r="K1229" s="80">
        <f t="shared" si="2"/>
        <v>0</v>
      </c>
      <c r="L1229" s="104">
        <v>0</v>
      </c>
      <c r="M1229" s="104">
        <v>0</v>
      </c>
      <c r="N1229" s="104">
        <v>271</v>
      </c>
      <c r="O1229" s="104">
        <v>15</v>
      </c>
      <c r="P1229" s="104">
        <v>596</v>
      </c>
      <c r="Q1229" s="104">
        <v>84</v>
      </c>
      <c r="R1229" s="104">
        <v>1493</v>
      </c>
      <c r="S1229" s="104">
        <v>114</v>
      </c>
      <c r="T1229" s="77"/>
      <c r="U1229" s="77"/>
      <c r="V1229" s="77"/>
      <c r="W1229" s="77"/>
      <c r="X1229" s="77"/>
    </row>
    <row r="1230" spans="1:24" ht="12.75" customHeight="1" x14ac:dyDescent="0.15">
      <c r="A1230" s="77" t="s">
        <v>622</v>
      </c>
      <c r="B1230" s="77" t="s">
        <v>502</v>
      </c>
      <c r="C1230" s="77" t="s">
        <v>144</v>
      </c>
      <c r="D1230" s="103">
        <v>2014</v>
      </c>
      <c r="E1230" s="77" t="s">
        <v>1598</v>
      </c>
      <c r="F1230" s="104">
        <v>84</v>
      </c>
      <c r="G1230" s="105">
        <f t="shared" si="0"/>
        <v>17</v>
      </c>
      <c r="H1230" s="104">
        <v>17</v>
      </c>
      <c r="I1230" s="104">
        <v>0</v>
      </c>
      <c r="J1230" s="104">
        <v>58</v>
      </c>
      <c r="K1230" s="80">
        <f t="shared" si="2"/>
        <v>2</v>
      </c>
      <c r="L1230" s="104">
        <v>2</v>
      </c>
      <c r="M1230" s="104">
        <v>0</v>
      </c>
      <c r="N1230" s="104">
        <v>36</v>
      </c>
      <c r="O1230" s="104">
        <v>1</v>
      </c>
      <c r="P1230" s="104">
        <v>77</v>
      </c>
      <c r="Q1230" s="104">
        <v>27</v>
      </c>
      <c r="R1230" s="104">
        <v>255</v>
      </c>
      <c r="S1230" s="104">
        <v>47</v>
      </c>
      <c r="T1230" s="77"/>
      <c r="U1230" s="77"/>
      <c r="V1230" s="77"/>
      <c r="W1230" s="77"/>
      <c r="X1230" s="77"/>
    </row>
    <row r="1231" spans="1:24" ht="12.75" customHeight="1" x14ac:dyDescent="0.15">
      <c r="A1231" s="77" t="s">
        <v>622</v>
      </c>
      <c r="B1231" s="77" t="s">
        <v>502</v>
      </c>
      <c r="C1231" s="77" t="s">
        <v>144</v>
      </c>
      <c r="D1231" s="103">
        <v>2015</v>
      </c>
      <c r="E1231" s="77" t="s">
        <v>1598</v>
      </c>
      <c r="F1231" s="104">
        <v>84</v>
      </c>
      <c r="G1231" s="105">
        <f t="shared" si="0"/>
        <v>0</v>
      </c>
      <c r="H1231" s="104">
        <v>0</v>
      </c>
      <c r="I1231" s="104">
        <v>0</v>
      </c>
      <c r="J1231" s="104">
        <v>58</v>
      </c>
      <c r="K1231" s="80">
        <f t="shared" si="2"/>
        <v>0</v>
      </c>
      <c r="L1231" s="104">
        <v>0</v>
      </c>
      <c r="M1231" s="104">
        <v>0</v>
      </c>
      <c r="N1231" s="104">
        <v>36</v>
      </c>
      <c r="O1231" s="104">
        <v>0</v>
      </c>
      <c r="P1231" s="104">
        <v>77</v>
      </c>
      <c r="Q1231" s="104">
        <v>115</v>
      </c>
      <c r="R1231" s="104">
        <v>255</v>
      </c>
      <c r="S1231" s="104">
        <v>115</v>
      </c>
      <c r="T1231" s="77"/>
      <c r="U1231" s="77"/>
      <c r="V1231" s="77"/>
      <c r="W1231" s="77"/>
      <c r="X1231" s="77"/>
    </row>
    <row r="1232" spans="1:24" ht="12.75" customHeight="1" x14ac:dyDescent="0.15">
      <c r="A1232" s="77" t="s">
        <v>622</v>
      </c>
      <c r="B1232" s="77" t="s">
        <v>502</v>
      </c>
      <c r="C1232" s="77" t="s">
        <v>144</v>
      </c>
      <c r="D1232" s="103">
        <v>2016</v>
      </c>
      <c r="E1232" s="77" t="s">
        <v>1598</v>
      </c>
      <c r="F1232" s="104">
        <v>84</v>
      </c>
      <c r="G1232" s="105">
        <f t="shared" si="0"/>
        <v>0</v>
      </c>
      <c r="H1232" s="104">
        <v>0</v>
      </c>
      <c r="I1232" s="104">
        <v>0</v>
      </c>
      <c r="J1232" s="104">
        <v>58</v>
      </c>
      <c r="K1232" s="80">
        <f t="shared" si="2"/>
        <v>0</v>
      </c>
      <c r="L1232" s="104">
        <v>0</v>
      </c>
      <c r="M1232" s="104">
        <v>0</v>
      </c>
      <c r="N1232" s="104">
        <v>36</v>
      </c>
      <c r="O1232" s="104">
        <v>38</v>
      </c>
      <c r="P1232" s="104">
        <v>77</v>
      </c>
      <c r="Q1232" s="104">
        <v>62</v>
      </c>
      <c r="R1232" s="104">
        <v>255</v>
      </c>
      <c r="S1232" s="104">
        <v>100</v>
      </c>
      <c r="T1232" s="77"/>
      <c r="U1232" s="77"/>
      <c r="V1232" s="77"/>
      <c r="W1232" s="77"/>
      <c r="X1232" s="77"/>
    </row>
    <row r="1233" spans="1:24" ht="12.75" customHeight="1" x14ac:dyDescent="0.15">
      <c r="A1233" s="77" t="s">
        <v>622</v>
      </c>
      <c r="B1233" s="77" t="s">
        <v>502</v>
      </c>
      <c r="C1233" s="77" t="s">
        <v>144</v>
      </c>
      <c r="D1233" s="103">
        <v>2017</v>
      </c>
      <c r="E1233" s="77" t="s">
        <v>1598</v>
      </c>
      <c r="F1233" s="104">
        <v>84</v>
      </c>
      <c r="G1233" s="105">
        <f t="shared" si="0"/>
        <v>0</v>
      </c>
      <c r="H1233" s="104">
        <v>0</v>
      </c>
      <c r="I1233" s="104">
        <v>0</v>
      </c>
      <c r="J1233" s="104">
        <v>58</v>
      </c>
      <c r="K1233" s="80">
        <f t="shared" si="2"/>
        <v>0</v>
      </c>
      <c r="L1233" s="104">
        <v>0</v>
      </c>
      <c r="M1233" s="104">
        <v>0</v>
      </c>
      <c r="N1233" s="104">
        <v>36</v>
      </c>
      <c r="O1233" s="104">
        <v>50</v>
      </c>
      <c r="P1233" s="104">
        <v>77</v>
      </c>
      <c r="Q1233" s="104">
        <v>16</v>
      </c>
      <c r="R1233" s="104">
        <v>255</v>
      </c>
      <c r="S1233" s="104">
        <v>66</v>
      </c>
      <c r="T1233" s="77"/>
      <c r="U1233" s="77"/>
      <c r="V1233" s="77"/>
      <c r="W1233" s="77"/>
      <c r="X1233" s="77"/>
    </row>
    <row r="1234" spans="1:24" ht="12.75" customHeight="1" x14ac:dyDescent="0.15">
      <c r="A1234" s="77" t="s">
        <v>241</v>
      </c>
      <c r="B1234" s="77" t="s">
        <v>229</v>
      </c>
      <c r="C1234" s="77" t="s">
        <v>67</v>
      </c>
      <c r="D1234" s="103">
        <v>2014</v>
      </c>
      <c r="E1234" s="77" t="s">
        <v>1598</v>
      </c>
      <c r="F1234" s="104">
        <v>24</v>
      </c>
      <c r="G1234" s="105">
        <f t="shared" si="0"/>
        <v>0</v>
      </c>
      <c r="H1234" s="104">
        <v>0</v>
      </c>
      <c r="I1234" s="104">
        <v>0</v>
      </c>
      <c r="J1234" s="104">
        <v>16</v>
      </c>
      <c r="K1234" s="80">
        <f t="shared" si="2"/>
        <v>0</v>
      </c>
      <c r="L1234" s="104">
        <v>0</v>
      </c>
      <c r="M1234" s="104">
        <v>0</v>
      </c>
      <c r="N1234" s="104">
        <v>19</v>
      </c>
      <c r="O1234" s="104">
        <v>0</v>
      </c>
      <c r="P1234" s="104">
        <v>19</v>
      </c>
      <c r="Q1234" s="104">
        <v>2</v>
      </c>
      <c r="R1234" s="104">
        <v>78</v>
      </c>
      <c r="S1234" s="104">
        <v>2</v>
      </c>
      <c r="T1234" s="77"/>
      <c r="U1234" s="77"/>
      <c r="V1234" s="77"/>
      <c r="W1234" s="77"/>
      <c r="X1234" s="77"/>
    </row>
    <row r="1235" spans="1:24" ht="12.75" customHeight="1" x14ac:dyDescent="0.15">
      <c r="A1235" s="77" t="s">
        <v>241</v>
      </c>
      <c r="B1235" s="77" t="s">
        <v>229</v>
      </c>
      <c r="C1235" s="77" t="s">
        <v>67</v>
      </c>
      <c r="D1235" s="103">
        <v>2015</v>
      </c>
      <c r="E1235" s="77" t="s">
        <v>1598</v>
      </c>
      <c r="F1235" s="104">
        <v>24</v>
      </c>
      <c r="G1235" s="105">
        <f t="shared" si="0"/>
        <v>0</v>
      </c>
      <c r="H1235" s="104">
        <v>0</v>
      </c>
      <c r="I1235" s="104">
        <v>0</v>
      </c>
      <c r="J1235" s="104">
        <v>16</v>
      </c>
      <c r="K1235" s="80">
        <f t="shared" si="2"/>
        <v>0</v>
      </c>
      <c r="L1235" s="104">
        <v>0</v>
      </c>
      <c r="M1235" s="104">
        <v>0</v>
      </c>
      <c r="N1235" s="104">
        <v>19</v>
      </c>
      <c r="O1235" s="104">
        <v>0</v>
      </c>
      <c r="P1235" s="104">
        <v>19</v>
      </c>
      <c r="Q1235" s="104">
        <v>0</v>
      </c>
      <c r="R1235" s="104">
        <v>78</v>
      </c>
      <c r="S1235" s="104">
        <v>0</v>
      </c>
      <c r="T1235" s="77"/>
      <c r="U1235" s="77"/>
      <c r="V1235" s="77"/>
      <c r="W1235" s="77"/>
      <c r="X1235" s="77"/>
    </row>
    <row r="1236" spans="1:24" ht="12.75" customHeight="1" x14ac:dyDescent="0.15">
      <c r="A1236" s="77" t="s">
        <v>241</v>
      </c>
      <c r="B1236" s="77" t="s">
        <v>229</v>
      </c>
      <c r="C1236" s="77" t="s">
        <v>67</v>
      </c>
      <c r="D1236" s="103">
        <v>2016</v>
      </c>
      <c r="E1236" s="77" t="s">
        <v>1598</v>
      </c>
      <c r="F1236" s="104">
        <v>24</v>
      </c>
      <c r="G1236" s="105">
        <f t="shared" si="0"/>
        <v>0</v>
      </c>
      <c r="H1236" s="104">
        <v>0</v>
      </c>
      <c r="I1236" s="104">
        <v>0</v>
      </c>
      <c r="J1236" s="104">
        <v>16</v>
      </c>
      <c r="K1236" s="80">
        <f t="shared" si="2"/>
        <v>0</v>
      </c>
      <c r="L1236" s="104">
        <v>0</v>
      </c>
      <c r="M1236" s="104">
        <v>0</v>
      </c>
      <c r="N1236" s="104">
        <v>19</v>
      </c>
      <c r="O1236" s="104">
        <v>0</v>
      </c>
      <c r="P1236" s="104">
        <v>19</v>
      </c>
      <c r="Q1236" s="104">
        <v>2</v>
      </c>
      <c r="R1236" s="104">
        <v>78</v>
      </c>
      <c r="S1236" s="104">
        <v>2</v>
      </c>
      <c r="T1236" s="77"/>
      <c r="U1236" s="77"/>
      <c r="V1236" s="77"/>
      <c r="W1236" s="77"/>
      <c r="X1236" s="77"/>
    </row>
    <row r="1237" spans="1:24" ht="12.75" customHeight="1" x14ac:dyDescent="0.15">
      <c r="A1237" s="77" t="s">
        <v>241</v>
      </c>
      <c r="B1237" s="77" t="s">
        <v>229</v>
      </c>
      <c r="C1237" s="77" t="s">
        <v>67</v>
      </c>
      <c r="D1237" s="103">
        <v>2017</v>
      </c>
      <c r="E1237" s="77" t="s">
        <v>1598</v>
      </c>
      <c r="F1237" s="104">
        <v>24</v>
      </c>
      <c r="G1237" s="105">
        <f t="shared" si="0"/>
        <v>0</v>
      </c>
      <c r="H1237" s="104">
        <v>0</v>
      </c>
      <c r="I1237" s="104">
        <v>0</v>
      </c>
      <c r="J1237" s="104">
        <v>16</v>
      </c>
      <c r="K1237" s="80">
        <f t="shared" si="2"/>
        <v>0</v>
      </c>
      <c r="L1237" s="104">
        <v>0</v>
      </c>
      <c r="M1237" s="104">
        <v>0</v>
      </c>
      <c r="N1237" s="104">
        <v>19</v>
      </c>
      <c r="O1237" s="104">
        <v>0</v>
      </c>
      <c r="P1237" s="104">
        <v>19</v>
      </c>
      <c r="Q1237" s="104">
        <v>7</v>
      </c>
      <c r="R1237" s="104">
        <v>78</v>
      </c>
      <c r="S1237" s="104">
        <v>7</v>
      </c>
      <c r="T1237" s="77"/>
      <c r="U1237" s="77"/>
      <c r="V1237" s="77"/>
      <c r="W1237" s="77"/>
      <c r="X1237" s="77"/>
    </row>
    <row r="1238" spans="1:24" ht="12.75" customHeight="1" x14ac:dyDescent="0.15">
      <c r="A1238" s="77" t="s">
        <v>221</v>
      </c>
      <c r="B1238" s="77" t="s">
        <v>168</v>
      </c>
      <c r="C1238" s="77" t="s">
        <v>144</v>
      </c>
      <c r="D1238" s="103">
        <v>2014</v>
      </c>
      <c r="E1238" s="77" t="s">
        <v>1598</v>
      </c>
      <c r="F1238" s="104">
        <v>380</v>
      </c>
      <c r="G1238" s="105">
        <f t="shared" si="0"/>
        <v>0</v>
      </c>
      <c r="H1238" s="104">
        <v>0</v>
      </c>
      <c r="I1238" s="104">
        <v>0</v>
      </c>
      <c r="J1238" s="104">
        <v>227</v>
      </c>
      <c r="K1238" s="80">
        <f t="shared" si="2"/>
        <v>0</v>
      </c>
      <c r="L1238" s="104">
        <v>0</v>
      </c>
      <c r="M1238" s="104">
        <v>0</v>
      </c>
      <c r="N1238" s="104">
        <v>243</v>
      </c>
      <c r="O1238" s="104">
        <v>0</v>
      </c>
      <c r="P1238" s="104">
        <v>600</v>
      </c>
      <c r="Q1238" s="104">
        <v>12</v>
      </c>
      <c r="R1238" s="104">
        <v>1450</v>
      </c>
      <c r="S1238" s="104">
        <v>12</v>
      </c>
      <c r="T1238" s="77"/>
      <c r="U1238" s="77"/>
      <c r="V1238" s="77"/>
      <c r="W1238" s="77"/>
      <c r="X1238" s="77"/>
    </row>
    <row r="1239" spans="1:24" ht="12.75" customHeight="1" x14ac:dyDescent="0.15">
      <c r="A1239" s="77" t="s">
        <v>221</v>
      </c>
      <c r="B1239" s="77" t="s">
        <v>168</v>
      </c>
      <c r="C1239" s="77" t="s">
        <v>144</v>
      </c>
      <c r="D1239" s="103">
        <v>2015</v>
      </c>
      <c r="E1239" s="77" t="s">
        <v>1598</v>
      </c>
      <c r="F1239" s="104">
        <v>380</v>
      </c>
      <c r="G1239" s="105">
        <f t="shared" si="0"/>
        <v>0</v>
      </c>
      <c r="H1239" s="104">
        <v>0</v>
      </c>
      <c r="I1239" s="104">
        <v>0</v>
      </c>
      <c r="J1239" s="104">
        <v>227</v>
      </c>
      <c r="K1239" s="80">
        <f t="shared" si="2"/>
        <v>0</v>
      </c>
      <c r="L1239" s="104">
        <v>0</v>
      </c>
      <c r="M1239" s="104">
        <v>0</v>
      </c>
      <c r="N1239" s="104">
        <v>243</v>
      </c>
      <c r="O1239" s="104">
        <v>0</v>
      </c>
      <c r="P1239" s="104">
        <v>600</v>
      </c>
      <c r="Q1239" s="104">
        <v>21</v>
      </c>
      <c r="R1239" s="104">
        <v>1450</v>
      </c>
      <c r="S1239" s="104">
        <v>21</v>
      </c>
      <c r="T1239" s="77"/>
      <c r="U1239" s="77"/>
      <c r="V1239" s="77"/>
      <c r="W1239" s="77"/>
      <c r="X1239" s="77"/>
    </row>
    <row r="1240" spans="1:24" ht="12.75" customHeight="1" x14ac:dyDescent="0.15">
      <c r="A1240" s="77" t="s">
        <v>221</v>
      </c>
      <c r="B1240" s="77" t="s">
        <v>168</v>
      </c>
      <c r="C1240" s="77" t="s">
        <v>144</v>
      </c>
      <c r="D1240" s="103">
        <v>2016</v>
      </c>
      <c r="E1240" s="77" t="s">
        <v>1598</v>
      </c>
      <c r="F1240" s="104">
        <v>380</v>
      </c>
      <c r="G1240" s="105">
        <f t="shared" si="0"/>
        <v>0</v>
      </c>
      <c r="H1240" s="104">
        <v>0</v>
      </c>
      <c r="I1240" s="104">
        <v>0</v>
      </c>
      <c r="J1240" s="104">
        <v>227</v>
      </c>
      <c r="K1240" s="80">
        <f t="shared" si="2"/>
        <v>0</v>
      </c>
      <c r="L1240" s="104">
        <v>0</v>
      </c>
      <c r="M1240" s="104">
        <v>0</v>
      </c>
      <c r="N1240" s="104">
        <v>243</v>
      </c>
      <c r="O1240" s="104">
        <v>1</v>
      </c>
      <c r="P1240" s="104">
        <v>600</v>
      </c>
      <c r="Q1240" s="104">
        <v>49</v>
      </c>
      <c r="R1240" s="104">
        <v>1450</v>
      </c>
      <c r="S1240" s="104">
        <v>50</v>
      </c>
      <c r="T1240" s="77"/>
      <c r="U1240" s="77"/>
      <c r="V1240" s="77"/>
      <c r="W1240" s="77"/>
      <c r="X1240" s="77"/>
    </row>
    <row r="1241" spans="1:24" ht="12.75" customHeight="1" x14ac:dyDescent="0.15">
      <c r="A1241" s="77" t="s">
        <v>221</v>
      </c>
      <c r="B1241" s="77" t="s">
        <v>168</v>
      </c>
      <c r="C1241" s="77" t="s">
        <v>144</v>
      </c>
      <c r="D1241" s="103">
        <v>2017</v>
      </c>
      <c r="E1241" s="77" t="s">
        <v>1598</v>
      </c>
      <c r="F1241" s="104">
        <v>380</v>
      </c>
      <c r="G1241" s="105">
        <f t="shared" si="0"/>
        <v>0</v>
      </c>
      <c r="H1241" s="104">
        <v>0</v>
      </c>
      <c r="I1241" s="104">
        <v>0</v>
      </c>
      <c r="J1241" s="104">
        <v>227</v>
      </c>
      <c r="K1241" s="80">
        <f t="shared" si="2"/>
        <v>0</v>
      </c>
      <c r="L1241" s="104">
        <v>0</v>
      </c>
      <c r="M1241" s="104">
        <v>0</v>
      </c>
      <c r="N1241" s="104">
        <v>243</v>
      </c>
      <c r="O1241" s="104">
        <v>4</v>
      </c>
      <c r="P1241" s="104">
        <v>600</v>
      </c>
      <c r="Q1241" s="104">
        <v>9</v>
      </c>
      <c r="R1241" s="104">
        <v>1450</v>
      </c>
      <c r="S1241" s="104">
        <v>13</v>
      </c>
      <c r="T1241" s="77"/>
      <c r="U1241" s="77"/>
      <c r="V1241" s="77"/>
      <c r="W1241" s="77"/>
      <c r="X1241" s="77"/>
    </row>
    <row r="1242" spans="1:24" ht="12.75" customHeight="1" x14ac:dyDescent="0.15">
      <c r="A1242" s="77" t="s">
        <v>467</v>
      </c>
      <c r="B1242" s="77" t="s">
        <v>464</v>
      </c>
      <c r="C1242" s="77" t="s">
        <v>128</v>
      </c>
      <c r="D1242" s="103">
        <v>2017</v>
      </c>
      <c r="E1242" s="77" t="s">
        <v>1598</v>
      </c>
      <c r="F1242" s="104">
        <v>980</v>
      </c>
      <c r="G1242" s="105">
        <f t="shared" si="0"/>
        <v>0</v>
      </c>
      <c r="H1242" s="104">
        <v>0</v>
      </c>
      <c r="I1242" s="104">
        <v>0</v>
      </c>
      <c r="J1242" s="104">
        <v>705</v>
      </c>
      <c r="K1242" s="80">
        <f t="shared" si="2"/>
        <v>0</v>
      </c>
      <c r="L1242" s="104">
        <v>0</v>
      </c>
      <c r="M1242" s="104">
        <v>0</v>
      </c>
      <c r="N1242" s="104">
        <v>828</v>
      </c>
      <c r="O1242" s="104">
        <v>3</v>
      </c>
      <c r="P1242" s="104">
        <v>2463</v>
      </c>
      <c r="Q1242" s="104">
        <v>301</v>
      </c>
      <c r="R1242" s="104">
        <v>4976</v>
      </c>
      <c r="S1242" s="104">
        <v>304</v>
      </c>
      <c r="T1242" s="77"/>
      <c r="U1242" s="77"/>
      <c r="V1242" s="77"/>
      <c r="W1242" s="77"/>
      <c r="X1242" s="77"/>
    </row>
    <row r="1243" spans="1:24" ht="12.75" customHeight="1" x14ac:dyDescent="0.15">
      <c r="A1243" s="77" t="s">
        <v>272</v>
      </c>
      <c r="B1243" s="77" t="s">
        <v>269</v>
      </c>
      <c r="C1243" s="77" t="s">
        <v>83</v>
      </c>
      <c r="D1243" s="103">
        <v>2014</v>
      </c>
      <c r="E1243" s="77" t="s">
        <v>1598</v>
      </c>
      <c r="F1243" s="104">
        <v>305</v>
      </c>
      <c r="G1243" s="105">
        <f t="shared" si="0"/>
        <v>0</v>
      </c>
      <c r="H1243" s="104">
        <v>0</v>
      </c>
      <c r="I1243" s="104">
        <v>0</v>
      </c>
      <c r="J1243" s="104">
        <v>230</v>
      </c>
      <c r="K1243" s="80">
        <f t="shared" si="2"/>
        <v>0</v>
      </c>
      <c r="L1243" s="104">
        <v>0</v>
      </c>
      <c r="M1243" s="104">
        <v>0</v>
      </c>
      <c r="N1243" s="104">
        <v>248</v>
      </c>
      <c r="O1243" s="104">
        <v>0</v>
      </c>
      <c r="P1243" s="104">
        <v>476</v>
      </c>
      <c r="Q1243" s="104">
        <v>95</v>
      </c>
      <c r="R1243" s="104">
        <v>1259</v>
      </c>
      <c r="S1243" s="104">
        <v>95</v>
      </c>
      <c r="T1243" s="77"/>
      <c r="U1243" s="77"/>
      <c r="V1243" s="77"/>
      <c r="W1243" s="77"/>
      <c r="X1243" s="77"/>
    </row>
    <row r="1244" spans="1:24" ht="12.75" customHeight="1" x14ac:dyDescent="0.15">
      <c r="A1244" s="77" t="s">
        <v>272</v>
      </c>
      <c r="B1244" s="77" t="s">
        <v>269</v>
      </c>
      <c r="C1244" s="77" t="s">
        <v>83</v>
      </c>
      <c r="D1244" s="103">
        <v>2015</v>
      </c>
      <c r="E1244" s="77" t="s">
        <v>1598</v>
      </c>
      <c r="F1244" s="104">
        <v>305</v>
      </c>
      <c r="G1244" s="105">
        <f t="shared" si="0"/>
        <v>0</v>
      </c>
      <c r="H1244" s="104">
        <v>0</v>
      </c>
      <c r="I1244" s="104">
        <v>0</v>
      </c>
      <c r="J1244" s="104">
        <v>230</v>
      </c>
      <c r="K1244" s="80">
        <f t="shared" si="2"/>
        <v>0</v>
      </c>
      <c r="L1244" s="104">
        <v>0</v>
      </c>
      <c r="M1244" s="104">
        <v>0</v>
      </c>
      <c r="N1244" s="104">
        <v>248</v>
      </c>
      <c r="O1244" s="104">
        <v>0</v>
      </c>
      <c r="P1244" s="104">
        <v>476</v>
      </c>
      <c r="Q1244" s="104">
        <v>87</v>
      </c>
      <c r="R1244" s="104">
        <v>1259</v>
      </c>
      <c r="S1244" s="104">
        <v>87</v>
      </c>
      <c r="T1244" s="77"/>
      <c r="U1244" s="77"/>
      <c r="V1244" s="77"/>
      <c r="W1244" s="77"/>
      <c r="X1244" s="77"/>
    </row>
    <row r="1245" spans="1:24" ht="12.75" customHeight="1" x14ac:dyDescent="0.15">
      <c r="A1245" s="77" t="s">
        <v>272</v>
      </c>
      <c r="B1245" s="77" t="s">
        <v>269</v>
      </c>
      <c r="C1245" s="77" t="s">
        <v>83</v>
      </c>
      <c r="D1245" s="103">
        <v>2016</v>
      </c>
      <c r="E1245" s="77" t="s">
        <v>1598</v>
      </c>
      <c r="F1245" s="104">
        <v>305</v>
      </c>
      <c r="G1245" s="105">
        <f t="shared" si="0"/>
        <v>0</v>
      </c>
      <c r="H1245" s="104">
        <v>0</v>
      </c>
      <c r="I1245" s="104">
        <v>0</v>
      </c>
      <c r="J1245" s="104">
        <v>230</v>
      </c>
      <c r="K1245" s="80">
        <f t="shared" si="2"/>
        <v>0</v>
      </c>
      <c r="L1245" s="104">
        <v>0</v>
      </c>
      <c r="M1245" s="104">
        <v>0</v>
      </c>
      <c r="N1245" s="104">
        <v>248</v>
      </c>
      <c r="O1245" s="104">
        <v>0</v>
      </c>
      <c r="P1245" s="104">
        <v>476</v>
      </c>
      <c r="Q1245" s="104">
        <v>116</v>
      </c>
      <c r="R1245" s="104">
        <v>1259</v>
      </c>
      <c r="S1245" s="104">
        <v>116</v>
      </c>
      <c r="T1245" s="77"/>
      <c r="U1245" s="77"/>
      <c r="V1245" s="77"/>
      <c r="W1245" s="77"/>
      <c r="X1245" s="77"/>
    </row>
    <row r="1246" spans="1:24" ht="12.75" customHeight="1" x14ac:dyDescent="0.15">
      <c r="A1246" s="77" t="s">
        <v>272</v>
      </c>
      <c r="B1246" s="77" t="s">
        <v>269</v>
      </c>
      <c r="C1246" s="77" t="s">
        <v>83</v>
      </c>
      <c r="D1246" s="103">
        <v>2017</v>
      </c>
      <c r="E1246" s="77" t="s">
        <v>1598</v>
      </c>
      <c r="F1246" s="104">
        <v>305</v>
      </c>
      <c r="G1246" s="105">
        <f t="shared" si="0"/>
        <v>0</v>
      </c>
      <c r="H1246" s="104">
        <v>0</v>
      </c>
      <c r="I1246" s="104">
        <v>0</v>
      </c>
      <c r="J1246" s="104">
        <v>230</v>
      </c>
      <c r="K1246" s="80">
        <f t="shared" si="2"/>
        <v>0</v>
      </c>
      <c r="L1246" s="104">
        <v>0</v>
      </c>
      <c r="M1246" s="104">
        <v>0</v>
      </c>
      <c r="N1246" s="104">
        <v>248</v>
      </c>
      <c r="O1246" s="104">
        <v>0</v>
      </c>
      <c r="P1246" s="104">
        <v>476</v>
      </c>
      <c r="Q1246" s="104">
        <v>93</v>
      </c>
      <c r="R1246" s="104">
        <v>1259</v>
      </c>
      <c r="S1246" s="104">
        <v>93</v>
      </c>
      <c r="T1246" s="77"/>
      <c r="U1246" s="77"/>
      <c r="V1246" s="77"/>
      <c r="W1246" s="77"/>
      <c r="X1246" s="77"/>
    </row>
    <row r="1247" spans="1:24" ht="12.75" customHeight="1" x14ac:dyDescent="0.15">
      <c r="A1247" s="77" t="s">
        <v>564</v>
      </c>
      <c r="B1247" s="77" t="s">
        <v>564</v>
      </c>
      <c r="C1247" s="77" t="s">
        <v>128</v>
      </c>
      <c r="D1247" s="103">
        <v>2017</v>
      </c>
      <c r="E1247" s="77" t="s">
        <v>1598</v>
      </c>
      <c r="F1247" s="104">
        <v>920</v>
      </c>
      <c r="G1247" s="105">
        <f t="shared" si="0"/>
        <v>0</v>
      </c>
      <c r="H1247" s="104">
        <v>0</v>
      </c>
      <c r="I1247" s="104">
        <v>0</v>
      </c>
      <c r="J1247" s="104">
        <v>609</v>
      </c>
      <c r="K1247" s="80">
        <f t="shared" si="2"/>
        <v>7</v>
      </c>
      <c r="L1247" s="104">
        <v>7</v>
      </c>
      <c r="M1247" s="104">
        <v>0</v>
      </c>
      <c r="N1247" s="104">
        <v>613</v>
      </c>
      <c r="O1247" s="104">
        <v>0</v>
      </c>
      <c r="P1247" s="104">
        <v>1452</v>
      </c>
      <c r="Q1247" s="104">
        <v>354</v>
      </c>
      <c r="R1247" s="104">
        <v>3594</v>
      </c>
      <c r="S1247" s="104">
        <v>361</v>
      </c>
      <c r="T1247" s="77"/>
      <c r="U1247" s="77"/>
      <c r="V1247" s="77"/>
      <c r="W1247" s="77"/>
      <c r="X1247" s="77"/>
    </row>
    <row r="1248" spans="1:24" ht="12.75" customHeight="1" x14ac:dyDescent="0.15">
      <c r="A1248" s="77" t="s">
        <v>604</v>
      </c>
      <c r="B1248" s="77" t="s">
        <v>564</v>
      </c>
      <c r="C1248" s="77" t="s">
        <v>128</v>
      </c>
      <c r="D1248" s="103">
        <v>2015</v>
      </c>
      <c r="E1248" s="77" t="s">
        <v>1598</v>
      </c>
      <c r="F1248" s="104">
        <v>1477</v>
      </c>
      <c r="G1248" s="105">
        <f t="shared" si="0"/>
        <v>55</v>
      </c>
      <c r="H1248" s="104">
        <v>0</v>
      </c>
      <c r="I1248" s="104">
        <v>55</v>
      </c>
      <c r="J1248" s="104">
        <v>1065</v>
      </c>
      <c r="K1248" s="80">
        <f t="shared" si="2"/>
        <v>63</v>
      </c>
      <c r="L1248" s="104">
        <v>0</v>
      </c>
      <c r="M1248" s="104">
        <v>63</v>
      </c>
      <c r="N1248" s="104">
        <v>1169</v>
      </c>
      <c r="O1248" s="104">
        <v>25</v>
      </c>
      <c r="P1248" s="104">
        <v>3370</v>
      </c>
      <c r="Q1248" s="104">
        <v>23</v>
      </c>
      <c r="R1248" s="104">
        <v>7081</v>
      </c>
      <c r="S1248" s="104">
        <v>166</v>
      </c>
      <c r="T1248" s="77"/>
      <c r="U1248" s="77"/>
      <c r="V1248" s="77"/>
      <c r="W1248" s="77"/>
      <c r="X1248" s="77"/>
    </row>
    <row r="1249" spans="1:24" ht="12.75" customHeight="1" x14ac:dyDescent="0.15">
      <c r="A1249" s="77" t="s">
        <v>604</v>
      </c>
      <c r="B1249" s="77" t="s">
        <v>564</v>
      </c>
      <c r="C1249" s="77" t="s">
        <v>128</v>
      </c>
      <c r="D1249" s="103">
        <v>2016</v>
      </c>
      <c r="E1249" s="77" t="s">
        <v>1598</v>
      </c>
      <c r="F1249" s="104">
        <v>1477</v>
      </c>
      <c r="G1249" s="105">
        <f t="shared" si="0"/>
        <v>67</v>
      </c>
      <c r="H1249" s="104">
        <v>0</v>
      </c>
      <c r="I1249" s="104">
        <v>67</v>
      </c>
      <c r="J1249" s="104">
        <v>1065</v>
      </c>
      <c r="K1249" s="80">
        <f t="shared" si="2"/>
        <v>27</v>
      </c>
      <c r="L1249" s="104">
        <v>0</v>
      </c>
      <c r="M1249" s="104">
        <v>27</v>
      </c>
      <c r="N1249" s="104">
        <v>1169</v>
      </c>
      <c r="O1249" s="104">
        <v>57</v>
      </c>
      <c r="P1249" s="104">
        <v>3370</v>
      </c>
      <c r="Q1249" s="104">
        <v>58</v>
      </c>
      <c r="R1249" s="104">
        <v>7081</v>
      </c>
      <c r="S1249" s="104">
        <v>209</v>
      </c>
      <c r="T1249" s="77"/>
      <c r="U1249" s="77"/>
      <c r="V1249" s="77"/>
      <c r="W1249" s="77"/>
      <c r="X1249" s="77"/>
    </row>
    <row r="1250" spans="1:24" ht="12.75" customHeight="1" x14ac:dyDescent="0.15">
      <c r="A1250" s="77" t="s">
        <v>604</v>
      </c>
      <c r="B1250" s="77" t="s">
        <v>564</v>
      </c>
      <c r="C1250" s="77" t="s">
        <v>128</v>
      </c>
      <c r="D1250" s="103">
        <v>2017</v>
      </c>
      <c r="E1250" s="77" t="s">
        <v>1598</v>
      </c>
      <c r="F1250" s="104">
        <v>1477</v>
      </c>
      <c r="G1250" s="105">
        <f t="shared" si="0"/>
        <v>33</v>
      </c>
      <c r="H1250" s="104">
        <v>0</v>
      </c>
      <c r="I1250" s="104">
        <v>33</v>
      </c>
      <c r="J1250" s="104">
        <v>1065</v>
      </c>
      <c r="K1250" s="80">
        <f t="shared" si="2"/>
        <v>84</v>
      </c>
      <c r="L1250" s="104">
        <v>0</v>
      </c>
      <c r="M1250" s="104">
        <v>84</v>
      </c>
      <c r="N1250" s="104">
        <v>1169</v>
      </c>
      <c r="O1250" s="104">
        <v>16</v>
      </c>
      <c r="P1250" s="104">
        <v>3370</v>
      </c>
      <c r="Q1250" s="104">
        <v>13</v>
      </c>
      <c r="R1250" s="104">
        <v>7081</v>
      </c>
      <c r="S1250" s="104">
        <v>146</v>
      </c>
      <c r="T1250" s="77"/>
      <c r="U1250" s="77"/>
      <c r="V1250" s="77"/>
      <c r="W1250" s="77"/>
      <c r="X1250" s="77"/>
    </row>
    <row r="1251" spans="1:24" ht="12.75" customHeight="1" x14ac:dyDescent="0.15">
      <c r="A1251" s="77" t="s">
        <v>610</v>
      </c>
      <c r="B1251" s="77" t="s">
        <v>607</v>
      </c>
      <c r="C1251" s="77" t="s">
        <v>83</v>
      </c>
      <c r="D1251" s="103">
        <v>2014</v>
      </c>
      <c r="E1251" s="77" t="s">
        <v>1598</v>
      </c>
      <c r="F1251" s="104">
        <v>102</v>
      </c>
      <c r="G1251" s="105">
        <f t="shared" si="0"/>
        <v>0</v>
      </c>
      <c r="H1251" s="104">
        <v>0</v>
      </c>
      <c r="I1251" s="104">
        <v>0</v>
      </c>
      <c r="J1251" s="104">
        <v>74</v>
      </c>
      <c r="K1251" s="80">
        <f t="shared" si="2"/>
        <v>2</v>
      </c>
      <c r="L1251" s="104">
        <v>2</v>
      </c>
      <c r="M1251" s="104">
        <v>0</v>
      </c>
      <c r="N1251" s="104">
        <v>81</v>
      </c>
      <c r="O1251" s="104">
        <v>0</v>
      </c>
      <c r="P1251" s="104">
        <v>193</v>
      </c>
      <c r="Q1251" s="104">
        <v>0</v>
      </c>
      <c r="R1251" s="104">
        <v>450</v>
      </c>
      <c r="S1251" s="104">
        <v>2</v>
      </c>
      <c r="T1251" s="77"/>
      <c r="U1251" s="77"/>
      <c r="V1251" s="77"/>
      <c r="W1251" s="77"/>
      <c r="X1251" s="77"/>
    </row>
    <row r="1252" spans="1:24" ht="12.75" customHeight="1" x14ac:dyDescent="0.15">
      <c r="A1252" s="77" t="s">
        <v>610</v>
      </c>
      <c r="B1252" s="77" t="s">
        <v>607</v>
      </c>
      <c r="C1252" s="77" t="s">
        <v>83</v>
      </c>
      <c r="D1252" s="103">
        <v>2015</v>
      </c>
      <c r="E1252" s="77" t="s">
        <v>1598</v>
      </c>
      <c r="F1252" s="104">
        <v>102</v>
      </c>
      <c r="G1252" s="105">
        <f t="shared" si="0"/>
        <v>0</v>
      </c>
      <c r="H1252" s="104">
        <v>0</v>
      </c>
      <c r="I1252" s="104">
        <v>0</v>
      </c>
      <c r="J1252" s="104">
        <v>74</v>
      </c>
      <c r="K1252" s="80">
        <f t="shared" si="2"/>
        <v>0</v>
      </c>
      <c r="L1252" s="104">
        <v>0</v>
      </c>
      <c r="M1252" s="104">
        <v>0</v>
      </c>
      <c r="N1252" s="104">
        <v>81</v>
      </c>
      <c r="O1252" s="104">
        <v>0</v>
      </c>
      <c r="P1252" s="104">
        <v>193</v>
      </c>
      <c r="Q1252" s="104">
        <v>33</v>
      </c>
      <c r="R1252" s="104">
        <v>450</v>
      </c>
      <c r="S1252" s="104">
        <v>33</v>
      </c>
      <c r="T1252" s="77"/>
      <c r="U1252" s="77"/>
      <c r="V1252" s="77"/>
      <c r="W1252" s="77"/>
      <c r="X1252" s="77"/>
    </row>
    <row r="1253" spans="1:24" ht="12.75" customHeight="1" x14ac:dyDescent="0.15">
      <c r="A1253" s="77" t="s">
        <v>610</v>
      </c>
      <c r="B1253" s="77" t="s">
        <v>607</v>
      </c>
      <c r="C1253" s="77" t="s">
        <v>83</v>
      </c>
      <c r="D1253" s="103">
        <v>2016</v>
      </c>
      <c r="E1253" s="77" t="s">
        <v>1598</v>
      </c>
      <c r="F1253" s="104">
        <v>102</v>
      </c>
      <c r="G1253" s="105">
        <f t="shared" si="0"/>
        <v>0</v>
      </c>
      <c r="H1253" s="104">
        <v>0</v>
      </c>
      <c r="I1253" s="104">
        <v>0</v>
      </c>
      <c r="J1253" s="104">
        <v>74</v>
      </c>
      <c r="K1253" s="80">
        <f t="shared" si="2"/>
        <v>2</v>
      </c>
      <c r="L1253" s="104">
        <v>2</v>
      </c>
      <c r="M1253" s="104">
        <v>0</v>
      </c>
      <c r="N1253" s="104">
        <v>81</v>
      </c>
      <c r="O1253" s="104">
        <v>0</v>
      </c>
      <c r="P1253" s="104">
        <v>193</v>
      </c>
      <c r="Q1253" s="104">
        <v>0</v>
      </c>
      <c r="R1253" s="104">
        <v>450</v>
      </c>
      <c r="S1253" s="104">
        <v>2</v>
      </c>
      <c r="T1253" s="77"/>
      <c r="U1253" s="77"/>
      <c r="V1253" s="77"/>
      <c r="W1253" s="77"/>
      <c r="X1253" s="77"/>
    </row>
    <row r="1254" spans="1:24" ht="12.75" customHeight="1" x14ac:dyDescent="0.15">
      <c r="A1254" s="77" t="s">
        <v>610</v>
      </c>
      <c r="B1254" s="77" t="s">
        <v>607</v>
      </c>
      <c r="C1254" s="77" t="s">
        <v>83</v>
      </c>
      <c r="D1254" s="103">
        <v>2017</v>
      </c>
      <c r="E1254" s="77" t="s">
        <v>1598</v>
      </c>
      <c r="F1254" s="104">
        <v>102</v>
      </c>
      <c r="G1254" s="105">
        <f t="shared" si="0"/>
        <v>0</v>
      </c>
      <c r="H1254" s="104">
        <v>0</v>
      </c>
      <c r="I1254" s="104">
        <v>0</v>
      </c>
      <c r="J1254" s="104">
        <v>74</v>
      </c>
      <c r="K1254" s="80">
        <f t="shared" si="2"/>
        <v>2</v>
      </c>
      <c r="L1254" s="104">
        <v>2</v>
      </c>
      <c r="M1254" s="104">
        <v>0</v>
      </c>
      <c r="N1254" s="104">
        <v>81</v>
      </c>
      <c r="O1254" s="104">
        <v>0</v>
      </c>
      <c r="P1254" s="104">
        <v>193</v>
      </c>
      <c r="Q1254" s="104">
        <v>71</v>
      </c>
      <c r="R1254" s="104">
        <v>450</v>
      </c>
      <c r="S1254" s="104">
        <v>73</v>
      </c>
      <c r="T1254" s="77"/>
      <c r="U1254" s="77"/>
      <c r="V1254" s="77"/>
      <c r="W1254" s="77"/>
      <c r="X1254" s="77"/>
    </row>
    <row r="1255" spans="1:24" ht="12.75" customHeight="1" x14ac:dyDescent="0.15">
      <c r="A1255" s="77" t="s">
        <v>592</v>
      </c>
      <c r="B1255" s="77" t="s">
        <v>517</v>
      </c>
      <c r="C1255" s="77" t="s">
        <v>128</v>
      </c>
      <c r="D1255" s="103">
        <v>2015</v>
      </c>
      <c r="E1255" s="77" t="s">
        <v>1598</v>
      </c>
      <c r="F1255" s="104">
        <v>877</v>
      </c>
      <c r="G1255" s="105">
        <f t="shared" si="0"/>
        <v>1</v>
      </c>
      <c r="H1255" s="104">
        <v>1</v>
      </c>
      <c r="I1255" s="104">
        <v>0</v>
      </c>
      <c r="J1255" s="104">
        <v>562</v>
      </c>
      <c r="K1255" s="80">
        <f t="shared" si="2"/>
        <v>3</v>
      </c>
      <c r="L1255" s="104">
        <v>3</v>
      </c>
      <c r="M1255" s="104">
        <v>0</v>
      </c>
      <c r="N1255" s="104">
        <v>627</v>
      </c>
      <c r="O1255" s="104">
        <v>41</v>
      </c>
      <c r="P1255" s="104">
        <v>1552</v>
      </c>
      <c r="Q1255" s="104">
        <v>15</v>
      </c>
      <c r="R1255" s="104">
        <v>3618</v>
      </c>
      <c r="S1255" s="104">
        <v>60</v>
      </c>
      <c r="T1255" s="77"/>
      <c r="U1255" s="77"/>
      <c r="V1255" s="77"/>
      <c r="W1255" s="77"/>
      <c r="X1255" s="77"/>
    </row>
    <row r="1256" spans="1:24" ht="12.75" customHeight="1" x14ac:dyDescent="0.15">
      <c r="A1256" s="77" t="s">
        <v>592</v>
      </c>
      <c r="B1256" s="77" t="s">
        <v>517</v>
      </c>
      <c r="C1256" s="77" t="s">
        <v>128</v>
      </c>
      <c r="D1256" s="103">
        <v>2016</v>
      </c>
      <c r="E1256" s="77" t="s">
        <v>1598</v>
      </c>
      <c r="F1256" s="104">
        <v>877</v>
      </c>
      <c r="G1256" s="105">
        <f t="shared" si="0"/>
        <v>1</v>
      </c>
      <c r="H1256" s="104">
        <v>1</v>
      </c>
      <c r="I1256" s="104">
        <v>0</v>
      </c>
      <c r="J1256" s="104">
        <v>562</v>
      </c>
      <c r="K1256" s="80">
        <f t="shared" si="2"/>
        <v>120</v>
      </c>
      <c r="L1256" s="104">
        <v>120</v>
      </c>
      <c r="M1256" s="104">
        <v>0</v>
      </c>
      <c r="N1256" s="104">
        <v>627</v>
      </c>
      <c r="O1256" s="104">
        <v>547</v>
      </c>
      <c r="P1256" s="104">
        <v>1552</v>
      </c>
      <c r="Q1256" s="104">
        <v>13</v>
      </c>
      <c r="R1256" s="104">
        <v>3618</v>
      </c>
      <c r="S1256" s="104">
        <v>681</v>
      </c>
      <c r="T1256" s="77"/>
      <c r="U1256" s="77"/>
      <c r="V1256" s="77"/>
      <c r="W1256" s="77"/>
      <c r="X1256" s="77"/>
    </row>
    <row r="1257" spans="1:24" ht="12.75" customHeight="1" x14ac:dyDescent="0.15">
      <c r="A1257" s="77" t="s">
        <v>592</v>
      </c>
      <c r="B1257" s="77" t="s">
        <v>517</v>
      </c>
      <c r="C1257" s="77" t="s">
        <v>128</v>
      </c>
      <c r="D1257" s="103">
        <v>2017</v>
      </c>
      <c r="E1257" s="77" t="s">
        <v>1598</v>
      </c>
      <c r="F1257" s="104">
        <v>877</v>
      </c>
      <c r="G1257" s="105">
        <f t="shared" si="0"/>
        <v>0</v>
      </c>
      <c r="H1257" s="104">
        <v>0</v>
      </c>
      <c r="I1257" s="104">
        <v>0</v>
      </c>
      <c r="J1257" s="104">
        <v>562</v>
      </c>
      <c r="K1257" s="80">
        <f t="shared" si="2"/>
        <v>0</v>
      </c>
      <c r="L1257" s="104">
        <v>0</v>
      </c>
      <c r="M1257" s="104">
        <v>0</v>
      </c>
      <c r="N1257" s="104">
        <v>627</v>
      </c>
      <c r="O1257" s="104">
        <v>3</v>
      </c>
      <c r="P1257" s="104">
        <v>1552</v>
      </c>
      <c r="Q1257" s="104">
        <v>18</v>
      </c>
      <c r="R1257" s="104">
        <v>3618</v>
      </c>
      <c r="S1257" s="104">
        <v>21</v>
      </c>
      <c r="T1257" s="77"/>
      <c r="U1257" s="77"/>
      <c r="V1257" s="77"/>
      <c r="W1257" s="77"/>
      <c r="X1257" s="77"/>
    </row>
    <row r="1258" spans="1:24" ht="12.75" customHeight="1" x14ac:dyDescent="0.15">
      <c r="A1258" s="77" t="s">
        <v>302</v>
      </c>
      <c r="B1258" s="77" t="s">
        <v>273</v>
      </c>
      <c r="C1258" s="77" t="s">
        <v>144</v>
      </c>
      <c r="D1258" s="103">
        <v>2014</v>
      </c>
      <c r="E1258" s="77" t="s">
        <v>1598</v>
      </c>
      <c r="F1258" s="104">
        <v>283</v>
      </c>
      <c r="G1258" s="105">
        <f t="shared" si="0"/>
        <v>88</v>
      </c>
      <c r="H1258" s="104">
        <v>88</v>
      </c>
      <c r="I1258" s="104">
        <v>0</v>
      </c>
      <c r="J1258" s="104">
        <v>195</v>
      </c>
      <c r="K1258" s="80">
        <f t="shared" si="2"/>
        <v>73</v>
      </c>
      <c r="L1258" s="104">
        <v>73</v>
      </c>
      <c r="M1258" s="104">
        <v>0</v>
      </c>
      <c r="N1258" s="104">
        <v>224</v>
      </c>
      <c r="O1258" s="104">
        <v>101</v>
      </c>
      <c r="P1258" s="104">
        <v>525</v>
      </c>
      <c r="Q1258" s="104">
        <v>496</v>
      </c>
      <c r="R1258" s="104">
        <v>1227</v>
      </c>
      <c r="S1258" s="104">
        <v>758</v>
      </c>
      <c r="T1258" s="77"/>
      <c r="U1258" s="77"/>
      <c r="V1258" s="77"/>
      <c r="W1258" s="77"/>
      <c r="X1258" s="77"/>
    </row>
    <row r="1259" spans="1:24" ht="12.75" customHeight="1" x14ac:dyDescent="0.15">
      <c r="A1259" s="77" t="s">
        <v>302</v>
      </c>
      <c r="B1259" s="77" t="s">
        <v>273</v>
      </c>
      <c r="C1259" s="77" t="s">
        <v>144</v>
      </c>
      <c r="D1259" s="103">
        <v>2015</v>
      </c>
      <c r="E1259" s="77" t="s">
        <v>1598</v>
      </c>
      <c r="F1259" s="104">
        <v>283</v>
      </c>
      <c r="G1259" s="105">
        <f t="shared" si="0"/>
        <v>0</v>
      </c>
      <c r="H1259" s="104">
        <v>0</v>
      </c>
      <c r="I1259" s="104">
        <v>0</v>
      </c>
      <c r="J1259" s="104">
        <v>195</v>
      </c>
      <c r="K1259" s="80">
        <f t="shared" si="2"/>
        <v>0</v>
      </c>
      <c r="L1259" s="104">
        <v>0</v>
      </c>
      <c r="M1259" s="104">
        <v>0</v>
      </c>
      <c r="N1259" s="104">
        <v>224</v>
      </c>
      <c r="O1259" s="104">
        <v>0</v>
      </c>
      <c r="P1259" s="104">
        <v>525</v>
      </c>
      <c r="Q1259" s="104">
        <v>240</v>
      </c>
      <c r="R1259" s="104">
        <v>1227</v>
      </c>
      <c r="S1259" s="104">
        <v>240</v>
      </c>
      <c r="T1259" s="77"/>
      <c r="U1259" s="77"/>
      <c r="V1259" s="77"/>
      <c r="W1259" s="77"/>
      <c r="X1259" s="77"/>
    </row>
    <row r="1260" spans="1:24" ht="12.75" customHeight="1" x14ac:dyDescent="0.15">
      <c r="A1260" s="77" t="s">
        <v>302</v>
      </c>
      <c r="B1260" s="77" t="s">
        <v>273</v>
      </c>
      <c r="C1260" s="77" t="s">
        <v>144</v>
      </c>
      <c r="D1260" s="103">
        <v>2016</v>
      </c>
      <c r="E1260" s="77" t="s">
        <v>1598</v>
      </c>
      <c r="F1260" s="104">
        <v>283</v>
      </c>
      <c r="G1260" s="105">
        <f t="shared" si="0"/>
        <v>1</v>
      </c>
      <c r="H1260" s="104">
        <v>1</v>
      </c>
      <c r="I1260" s="104">
        <v>0</v>
      </c>
      <c r="J1260" s="104">
        <v>195</v>
      </c>
      <c r="K1260" s="80">
        <f t="shared" si="2"/>
        <v>0</v>
      </c>
      <c r="L1260" s="104">
        <v>0</v>
      </c>
      <c r="M1260" s="104">
        <v>0</v>
      </c>
      <c r="N1260" s="104">
        <v>224</v>
      </c>
      <c r="O1260" s="104">
        <v>0</v>
      </c>
      <c r="P1260" s="104">
        <v>525</v>
      </c>
      <c r="Q1260" s="104">
        <v>157</v>
      </c>
      <c r="R1260" s="104">
        <v>1227</v>
      </c>
      <c r="S1260" s="104">
        <v>158</v>
      </c>
      <c r="T1260" s="77"/>
      <c r="U1260" s="77"/>
      <c r="V1260" s="77"/>
      <c r="W1260" s="77"/>
      <c r="X1260" s="77"/>
    </row>
    <row r="1261" spans="1:24" ht="12.75" customHeight="1" x14ac:dyDescent="0.15">
      <c r="A1261" s="77" t="s">
        <v>302</v>
      </c>
      <c r="B1261" s="77" t="s">
        <v>273</v>
      </c>
      <c r="C1261" s="77" t="s">
        <v>144</v>
      </c>
      <c r="D1261" s="103">
        <v>2017</v>
      </c>
      <c r="E1261" s="77" t="s">
        <v>1598</v>
      </c>
      <c r="F1261" s="104">
        <v>283</v>
      </c>
      <c r="G1261" s="105">
        <f t="shared" si="0"/>
        <v>1</v>
      </c>
      <c r="H1261" s="104">
        <v>1</v>
      </c>
      <c r="I1261" s="104">
        <v>0</v>
      </c>
      <c r="J1261" s="104">
        <v>195</v>
      </c>
      <c r="K1261" s="80">
        <f t="shared" si="2"/>
        <v>0</v>
      </c>
      <c r="L1261" s="104">
        <v>0</v>
      </c>
      <c r="M1261" s="104">
        <v>0</v>
      </c>
      <c r="N1261" s="104">
        <v>224</v>
      </c>
      <c r="O1261" s="104">
        <v>0</v>
      </c>
      <c r="P1261" s="104">
        <v>525</v>
      </c>
      <c r="Q1261" s="104">
        <v>13</v>
      </c>
      <c r="R1261" s="104">
        <v>1227</v>
      </c>
      <c r="S1261" s="104">
        <v>14</v>
      </c>
      <c r="T1261" s="77"/>
      <c r="U1261" s="77"/>
      <c r="V1261" s="77"/>
      <c r="W1261" s="77"/>
      <c r="X1261" s="77"/>
    </row>
    <row r="1262" spans="1:24" ht="12.75" customHeight="1" x14ac:dyDescent="0.15">
      <c r="A1262" s="77" t="s">
        <v>248</v>
      </c>
      <c r="B1262" s="77" t="s">
        <v>244</v>
      </c>
      <c r="C1262" s="77" t="s">
        <v>83</v>
      </c>
      <c r="D1262" s="103">
        <v>2014</v>
      </c>
      <c r="E1262" s="77" t="s">
        <v>1598</v>
      </c>
      <c r="F1262" s="104">
        <v>11</v>
      </c>
      <c r="G1262" s="105">
        <f t="shared" si="0"/>
        <v>0</v>
      </c>
      <c r="H1262" s="104">
        <v>0</v>
      </c>
      <c r="I1262" s="104">
        <v>0</v>
      </c>
      <c r="J1262" s="104">
        <v>7</v>
      </c>
      <c r="K1262" s="80">
        <f t="shared" si="2"/>
        <v>0</v>
      </c>
      <c r="L1262" s="104">
        <v>0</v>
      </c>
      <c r="M1262" s="104">
        <v>0</v>
      </c>
      <c r="N1262" s="104">
        <v>7</v>
      </c>
      <c r="O1262" s="104">
        <v>0</v>
      </c>
      <c r="P1262" s="104">
        <v>20</v>
      </c>
      <c r="Q1262" s="104">
        <v>0</v>
      </c>
      <c r="R1262" s="104">
        <v>45</v>
      </c>
      <c r="S1262" s="104">
        <v>0</v>
      </c>
      <c r="T1262" s="77"/>
      <c r="U1262" s="77"/>
      <c r="V1262" s="77"/>
      <c r="W1262" s="77"/>
      <c r="X1262" s="77"/>
    </row>
    <row r="1263" spans="1:24" ht="12.75" customHeight="1" x14ac:dyDescent="0.15">
      <c r="A1263" s="77" t="s">
        <v>248</v>
      </c>
      <c r="B1263" s="77" t="s">
        <v>244</v>
      </c>
      <c r="C1263" s="77" t="s">
        <v>83</v>
      </c>
      <c r="D1263" s="103">
        <v>2015</v>
      </c>
      <c r="E1263" s="77" t="s">
        <v>1598</v>
      </c>
      <c r="F1263" s="104">
        <v>11</v>
      </c>
      <c r="G1263" s="105">
        <f t="shared" si="0"/>
        <v>31</v>
      </c>
      <c r="H1263" s="104">
        <v>31</v>
      </c>
      <c r="I1263" s="104">
        <v>0</v>
      </c>
      <c r="J1263" s="104">
        <v>7</v>
      </c>
      <c r="K1263" s="80">
        <f t="shared" si="2"/>
        <v>10</v>
      </c>
      <c r="L1263" s="104">
        <v>10</v>
      </c>
      <c r="M1263" s="104">
        <v>0</v>
      </c>
      <c r="N1263" s="104">
        <v>7</v>
      </c>
      <c r="O1263" s="104">
        <v>0</v>
      </c>
      <c r="P1263" s="104">
        <v>20</v>
      </c>
      <c r="Q1263" s="104">
        <v>5</v>
      </c>
      <c r="R1263" s="104">
        <v>45</v>
      </c>
      <c r="S1263" s="104">
        <v>46</v>
      </c>
      <c r="T1263" s="77"/>
      <c r="U1263" s="77"/>
      <c r="V1263" s="77"/>
      <c r="W1263" s="77"/>
      <c r="X1263" s="77"/>
    </row>
    <row r="1264" spans="1:24" ht="12.75" customHeight="1" x14ac:dyDescent="0.15">
      <c r="A1264" s="77" t="s">
        <v>248</v>
      </c>
      <c r="B1264" s="77" t="s">
        <v>244</v>
      </c>
      <c r="C1264" s="77" t="s">
        <v>83</v>
      </c>
      <c r="D1264" s="103">
        <v>2016</v>
      </c>
      <c r="E1264" s="77" t="s">
        <v>1598</v>
      </c>
      <c r="F1264" s="104">
        <v>11</v>
      </c>
      <c r="G1264" s="105">
        <f t="shared" si="0"/>
        <v>0</v>
      </c>
      <c r="H1264" s="104">
        <v>0</v>
      </c>
      <c r="I1264" s="104">
        <v>0</v>
      </c>
      <c r="J1264" s="104">
        <v>7</v>
      </c>
      <c r="K1264" s="80">
        <f t="shared" si="2"/>
        <v>0</v>
      </c>
      <c r="L1264" s="104">
        <v>0</v>
      </c>
      <c r="M1264" s="104">
        <v>0</v>
      </c>
      <c r="N1264" s="104">
        <v>7</v>
      </c>
      <c r="O1264" s="104">
        <v>0</v>
      </c>
      <c r="P1264" s="104">
        <v>20</v>
      </c>
      <c r="Q1264" s="104">
        <v>7</v>
      </c>
      <c r="R1264" s="104">
        <v>45</v>
      </c>
      <c r="S1264" s="104">
        <v>7</v>
      </c>
      <c r="T1264" s="77"/>
      <c r="U1264" s="77"/>
      <c r="V1264" s="77"/>
      <c r="W1264" s="77"/>
      <c r="X1264" s="77"/>
    </row>
    <row r="1265" spans="1:24" ht="12.75" customHeight="1" x14ac:dyDescent="0.15">
      <c r="A1265" s="77" t="s">
        <v>248</v>
      </c>
      <c r="B1265" s="77" t="s">
        <v>244</v>
      </c>
      <c r="C1265" s="77" t="s">
        <v>83</v>
      </c>
      <c r="D1265" s="103">
        <v>2017</v>
      </c>
      <c r="E1265" s="77" t="s">
        <v>1598</v>
      </c>
      <c r="F1265" s="104">
        <v>11</v>
      </c>
      <c r="G1265" s="105">
        <f t="shared" si="0"/>
        <v>0</v>
      </c>
      <c r="H1265" s="104">
        <v>0</v>
      </c>
      <c r="I1265" s="104">
        <v>0</v>
      </c>
      <c r="J1265" s="104">
        <v>7</v>
      </c>
      <c r="K1265" s="80">
        <f t="shared" si="2"/>
        <v>0</v>
      </c>
      <c r="L1265" s="104">
        <v>0</v>
      </c>
      <c r="M1265" s="104">
        <v>0</v>
      </c>
      <c r="N1265" s="104">
        <v>7</v>
      </c>
      <c r="O1265" s="104">
        <v>0</v>
      </c>
      <c r="P1265" s="104">
        <v>20</v>
      </c>
      <c r="Q1265" s="104">
        <v>4</v>
      </c>
      <c r="R1265" s="104">
        <v>45</v>
      </c>
      <c r="S1265" s="104">
        <v>4</v>
      </c>
      <c r="T1265" s="77"/>
      <c r="U1265" s="77"/>
      <c r="V1265" s="77"/>
      <c r="W1265" s="77"/>
      <c r="X1265" s="77"/>
    </row>
    <row r="1266" spans="1:24" ht="12.75" customHeight="1" x14ac:dyDescent="0.15">
      <c r="A1266" s="77" t="s">
        <v>81</v>
      </c>
      <c r="B1266" s="77" t="s">
        <v>66</v>
      </c>
      <c r="C1266" s="77" t="s">
        <v>67</v>
      </c>
      <c r="D1266" s="103">
        <v>2014</v>
      </c>
      <c r="E1266" s="77" t="s">
        <v>1598</v>
      </c>
      <c r="F1266" s="104">
        <v>317</v>
      </c>
      <c r="G1266" s="105">
        <f t="shared" si="0"/>
        <v>0</v>
      </c>
      <c r="H1266" s="104">
        <v>0</v>
      </c>
      <c r="I1266" s="104">
        <v>0</v>
      </c>
      <c r="J1266" s="104">
        <v>264</v>
      </c>
      <c r="K1266" s="80">
        <f t="shared" si="2"/>
        <v>0</v>
      </c>
      <c r="L1266" s="104">
        <v>0</v>
      </c>
      <c r="M1266" s="104">
        <v>0</v>
      </c>
      <c r="N1266" s="104">
        <v>192</v>
      </c>
      <c r="O1266" s="104">
        <v>4</v>
      </c>
      <c r="P1266" s="104">
        <v>417</v>
      </c>
      <c r="Q1266" s="104">
        <v>2</v>
      </c>
      <c r="R1266" s="104">
        <v>1190</v>
      </c>
      <c r="S1266" s="104">
        <v>6</v>
      </c>
      <c r="T1266" s="77"/>
      <c r="U1266" s="77"/>
      <c r="V1266" s="77"/>
      <c r="W1266" s="77"/>
      <c r="X1266" s="77"/>
    </row>
    <row r="1267" spans="1:24" ht="12.75" customHeight="1" x14ac:dyDescent="0.15">
      <c r="A1267" s="77" t="s">
        <v>81</v>
      </c>
      <c r="B1267" s="77" t="s">
        <v>66</v>
      </c>
      <c r="C1267" s="77" t="s">
        <v>67</v>
      </c>
      <c r="D1267" s="103">
        <v>2015</v>
      </c>
      <c r="E1267" s="77" t="s">
        <v>1598</v>
      </c>
      <c r="F1267" s="104">
        <v>317</v>
      </c>
      <c r="G1267" s="105">
        <f t="shared" si="0"/>
        <v>0</v>
      </c>
      <c r="H1267" s="104">
        <v>0</v>
      </c>
      <c r="I1267" s="104">
        <v>0</v>
      </c>
      <c r="J1267" s="104">
        <v>264</v>
      </c>
      <c r="K1267" s="80">
        <f t="shared" si="2"/>
        <v>0</v>
      </c>
      <c r="L1267" s="104">
        <v>0</v>
      </c>
      <c r="M1267" s="104">
        <v>0</v>
      </c>
      <c r="N1267" s="104">
        <v>192</v>
      </c>
      <c r="O1267" s="104">
        <v>245</v>
      </c>
      <c r="P1267" s="104">
        <v>417</v>
      </c>
      <c r="Q1267" s="104">
        <v>45</v>
      </c>
      <c r="R1267" s="104">
        <v>1190</v>
      </c>
      <c r="S1267" s="104">
        <v>290</v>
      </c>
      <c r="T1267" s="77"/>
      <c r="U1267" s="77"/>
      <c r="V1267" s="77"/>
      <c r="W1267" s="77"/>
      <c r="X1267" s="77"/>
    </row>
    <row r="1268" spans="1:24" ht="12.75" customHeight="1" x14ac:dyDescent="0.15">
      <c r="A1268" s="77" t="s">
        <v>81</v>
      </c>
      <c r="B1268" s="77" t="s">
        <v>66</v>
      </c>
      <c r="C1268" s="77" t="s">
        <v>67</v>
      </c>
      <c r="D1268" s="103">
        <v>2016</v>
      </c>
      <c r="E1268" s="77" t="s">
        <v>1598</v>
      </c>
      <c r="F1268" s="104">
        <v>317</v>
      </c>
      <c r="G1268" s="105">
        <f t="shared" si="0"/>
        <v>0</v>
      </c>
      <c r="H1268" s="104">
        <v>0</v>
      </c>
      <c r="I1268" s="104">
        <v>0</v>
      </c>
      <c r="J1268" s="104">
        <v>264</v>
      </c>
      <c r="K1268" s="80">
        <f t="shared" si="2"/>
        <v>0</v>
      </c>
      <c r="L1268" s="104">
        <v>0</v>
      </c>
      <c r="M1268" s="104">
        <v>0</v>
      </c>
      <c r="N1268" s="104">
        <v>192</v>
      </c>
      <c r="O1268" s="104">
        <v>1</v>
      </c>
      <c r="P1268" s="104">
        <v>417</v>
      </c>
      <c r="Q1268" s="104">
        <v>1</v>
      </c>
      <c r="R1268" s="104">
        <v>1190</v>
      </c>
      <c r="S1268" s="104">
        <v>2</v>
      </c>
      <c r="T1268" s="77"/>
      <c r="U1268" s="77"/>
      <c r="V1268" s="77"/>
      <c r="W1268" s="77"/>
      <c r="X1268" s="77"/>
    </row>
    <row r="1269" spans="1:24" ht="12.75" customHeight="1" x14ac:dyDescent="0.15">
      <c r="A1269" s="77" t="s">
        <v>81</v>
      </c>
      <c r="B1269" s="77" t="s">
        <v>66</v>
      </c>
      <c r="C1269" s="77" t="s">
        <v>67</v>
      </c>
      <c r="D1269" s="103">
        <v>2017</v>
      </c>
      <c r="E1269" s="77" t="s">
        <v>1598</v>
      </c>
      <c r="F1269" s="104">
        <v>317</v>
      </c>
      <c r="G1269" s="105">
        <f t="shared" si="0"/>
        <v>0</v>
      </c>
      <c r="H1269" s="104">
        <v>0</v>
      </c>
      <c r="I1269" s="104">
        <v>0</v>
      </c>
      <c r="J1269" s="104">
        <v>264</v>
      </c>
      <c r="K1269" s="80">
        <f t="shared" si="2"/>
        <v>0</v>
      </c>
      <c r="L1269" s="104">
        <v>0</v>
      </c>
      <c r="M1269" s="104">
        <v>0</v>
      </c>
      <c r="N1269" s="104">
        <v>192</v>
      </c>
      <c r="O1269" s="104">
        <v>3</v>
      </c>
      <c r="P1269" s="104">
        <v>417</v>
      </c>
      <c r="Q1269" s="104">
        <v>27</v>
      </c>
      <c r="R1269" s="104">
        <v>1190</v>
      </c>
      <c r="S1269" s="104">
        <v>30</v>
      </c>
      <c r="T1269" s="77"/>
      <c r="U1269" s="77"/>
      <c r="V1269" s="77"/>
      <c r="W1269" s="77"/>
      <c r="X1269" s="77"/>
    </row>
    <row r="1270" spans="1:24" ht="12.75" customHeight="1" x14ac:dyDescent="0.15">
      <c r="A1270" s="77" t="s">
        <v>409</v>
      </c>
      <c r="B1270" s="77" t="s">
        <v>352</v>
      </c>
      <c r="C1270" s="77" t="s">
        <v>144</v>
      </c>
      <c r="D1270" s="103">
        <v>2015</v>
      </c>
      <c r="E1270" s="77" t="s">
        <v>1598</v>
      </c>
      <c r="F1270" s="104">
        <v>382</v>
      </c>
      <c r="G1270" s="105">
        <f t="shared" si="0"/>
        <v>0</v>
      </c>
      <c r="H1270" s="104">
        <v>0</v>
      </c>
      <c r="I1270" s="104">
        <v>0</v>
      </c>
      <c r="J1270" s="104">
        <v>260</v>
      </c>
      <c r="K1270" s="80">
        <f t="shared" si="2"/>
        <v>0</v>
      </c>
      <c r="L1270" s="104">
        <v>0</v>
      </c>
      <c r="M1270" s="104">
        <v>0</v>
      </c>
      <c r="N1270" s="104">
        <v>294</v>
      </c>
      <c r="O1270" s="104">
        <v>0</v>
      </c>
      <c r="P1270" s="104">
        <v>653</v>
      </c>
      <c r="Q1270" s="104">
        <v>100</v>
      </c>
      <c r="R1270" s="104">
        <v>1589</v>
      </c>
      <c r="S1270" s="104">
        <v>100</v>
      </c>
      <c r="T1270" s="77"/>
      <c r="U1270" s="77"/>
      <c r="V1270" s="77"/>
      <c r="W1270" s="77"/>
      <c r="X1270" s="77"/>
    </row>
    <row r="1271" spans="1:24" ht="12.75" customHeight="1" x14ac:dyDescent="0.15">
      <c r="A1271" s="77" t="s">
        <v>409</v>
      </c>
      <c r="B1271" s="77" t="s">
        <v>352</v>
      </c>
      <c r="C1271" s="77" t="s">
        <v>144</v>
      </c>
      <c r="D1271" s="103">
        <v>2016</v>
      </c>
      <c r="E1271" s="77" t="s">
        <v>1598</v>
      </c>
      <c r="F1271" s="104">
        <v>382</v>
      </c>
      <c r="G1271" s="105">
        <f t="shared" si="0"/>
        <v>0</v>
      </c>
      <c r="H1271" s="104">
        <v>0</v>
      </c>
      <c r="I1271" s="104">
        <v>0</v>
      </c>
      <c r="J1271" s="104">
        <v>260</v>
      </c>
      <c r="K1271" s="80">
        <f t="shared" si="2"/>
        <v>0</v>
      </c>
      <c r="L1271" s="104">
        <v>0</v>
      </c>
      <c r="M1271" s="104">
        <v>0</v>
      </c>
      <c r="N1271" s="104">
        <v>294</v>
      </c>
      <c r="O1271" s="104">
        <v>0</v>
      </c>
      <c r="P1271" s="104">
        <v>653</v>
      </c>
      <c r="Q1271" s="104">
        <v>103</v>
      </c>
      <c r="R1271" s="104">
        <v>1589</v>
      </c>
      <c r="S1271" s="104">
        <v>103</v>
      </c>
      <c r="T1271" s="77"/>
      <c r="U1271" s="77"/>
      <c r="V1271" s="77"/>
      <c r="W1271" s="77"/>
      <c r="X1271" s="77"/>
    </row>
    <row r="1272" spans="1:24" ht="12.75" customHeight="1" x14ac:dyDescent="0.15">
      <c r="A1272" s="77" t="s">
        <v>409</v>
      </c>
      <c r="B1272" s="77" t="s">
        <v>352</v>
      </c>
      <c r="C1272" s="77" t="s">
        <v>144</v>
      </c>
      <c r="D1272" s="103">
        <v>2017</v>
      </c>
      <c r="E1272" s="77" t="s">
        <v>1598</v>
      </c>
      <c r="F1272" s="104">
        <v>382</v>
      </c>
      <c r="G1272" s="105">
        <f t="shared" si="0"/>
        <v>0</v>
      </c>
      <c r="H1272" s="104">
        <v>0</v>
      </c>
      <c r="I1272" s="104">
        <v>0</v>
      </c>
      <c r="J1272" s="104">
        <v>260</v>
      </c>
      <c r="K1272" s="80">
        <f t="shared" si="2"/>
        <v>0</v>
      </c>
      <c r="L1272" s="104">
        <v>0</v>
      </c>
      <c r="M1272" s="104">
        <v>0</v>
      </c>
      <c r="N1272" s="104">
        <v>294</v>
      </c>
      <c r="O1272" s="104">
        <v>0</v>
      </c>
      <c r="P1272" s="104">
        <v>653</v>
      </c>
      <c r="Q1272" s="104">
        <v>99</v>
      </c>
      <c r="R1272" s="104">
        <v>1589</v>
      </c>
      <c r="S1272" s="104">
        <v>99</v>
      </c>
      <c r="T1272" s="77"/>
      <c r="U1272" s="77"/>
      <c r="V1272" s="77"/>
      <c r="W1272" s="77"/>
      <c r="X1272" s="77"/>
    </row>
    <row r="1273" spans="1:24" ht="12.75" customHeight="1" x14ac:dyDescent="0.15">
      <c r="A1273" s="77" t="s">
        <v>570</v>
      </c>
      <c r="B1273" s="77" t="s">
        <v>472</v>
      </c>
      <c r="C1273" s="77" t="s">
        <v>67</v>
      </c>
      <c r="D1273" s="103">
        <v>2015</v>
      </c>
      <c r="E1273" s="77" t="s">
        <v>1598</v>
      </c>
      <c r="F1273" s="104">
        <v>287</v>
      </c>
      <c r="G1273" s="105">
        <f t="shared" si="0"/>
        <v>0</v>
      </c>
      <c r="H1273" s="104">
        <v>0</v>
      </c>
      <c r="I1273" s="104">
        <v>0</v>
      </c>
      <c r="J1273" s="104">
        <v>134</v>
      </c>
      <c r="K1273" s="80">
        <f t="shared" si="2"/>
        <v>0</v>
      </c>
      <c r="L1273" s="104">
        <v>0</v>
      </c>
      <c r="M1273" s="104">
        <v>0</v>
      </c>
      <c r="N1273" s="104">
        <v>173</v>
      </c>
      <c r="O1273" s="104">
        <v>158</v>
      </c>
      <c r="P1273" s="104">
        <v>490</v>
      </c>
      <c r="Q1273" s="104">
        <v>212</v>
      </c>
      <c r="R1273" s="104">
        <v>1084</v>
      </c>
      <c r="S1273" s="104">
        <v>370</v>
      </c>
      <c r="T1273" s="77"/>
      <c r="U1273" s="77"/>
      <c r="V1273" s="77"/>
      <c r="W1273" s="77"/>
      <c r="X1273" s="77"/>
    </row>
    <row r="1274" spans="1:24" ht="12.75" customHeight="1" x14ac:dyDescent="0.15">
      <c r="A1274" s="77" t="s">
        <v>570</v>
      </c>
      <c r="B1274" s="77" t="s">
        <v>472</v>
      </c>
      <c r="C1274" s="77" t="s">
        <v>67</v>
      </c>
      <c r="D1274" s="103">
        <v>2016</v>
      </c>
      <c r="E1274" s="77" t="s">
        <v>1598</v>
      </c>
      <c r="F1274" s="104">
        <v>287</v>
      </c>
      <c r="G1274" s="105">
        <f t="shared" si="0"/>
        <v>0</v>
      </c>
      <c r="H1274" s="104">
        <v>0</v>
      </c>
      <c r="I1274" s="104">
        <v>0</v>
      </c>
      <c r="J1274" s="104">
        <v>134</v>
      </c>
      <c r="K1274" s="80">
        <f t="shared" si="2"/>
        <v>0</v>
      </c>
      <c r="L1274" s="104">
        <v>0</v>
      </c>
      <c r="M1274" s="104">
        <v>0</v>
      </c>
      <c r="N1274" s="104">
        <v>173</v>
      </c>
      <c r="O1274" s="104">
        <v>160</v>
      </c>
      <c r="P1274" s="104">
        <v>490</v>
      </c>
      <c r="Q1274" s="104">
        <v>177</v>
      </c>
      <c r="R1274" s="104">
        <v>1084</v>
      </c>
      <c r="S1274" s="104">
        <v>337</v>
      </c>
      <c r="T1274" s="77"/>
      <c r="U1274" s="77"/>
      <c r="V1274" s="77"/>
      <c r="W1274" s="77"/>
      <c r="X1274" s="77"/>
    </row>
    <row r="1275" spans="1:24" ht="12.75" customHeight="1" x14ac:dyDescent="0.15">
      <c r="A1275" s="77" t="s">
        <v>570</v>
      </c>
      <c r="B1275" s="77" t="s">
        <v>472</v>
      </c>
      <c r="C1275" s="77" t="s">
        <v>67</v>
      </c>
      <c r="D1275" s="103">
        <v>2017</v>
      </c>
      <c r="E1275" s="77" t="s">
        <v>1598</v>
      </c>
      <c r="F1275" s="104">
        <v>287</v>
      </c>
      <c r="G1275" s="105">
        <f t="shared" si="0"/>
        <v>14</v>
      </c>
      <c r="H1275" s="104">
        <v>14</v>
      </c>
      <c r="I1275" s="104">
        <v>0</v>
      </c>
      <c r="J1275" s="104">
        <v>134</v>
      </c>
      <c r="K1275" s="80">
        <f t="shared" si="2"/>
        <v>26</v>
      </c>
      <c r="L1275" s="104">
        <v>24</v>
      </c>
      <c r="M1275" s="104">
        <v>2</v>
      </c>
      <c r="N1275" s="104">
        <v>173</v>
      </c>
      <c r="O1275" s="104">
        <v>214</v>
      </c>
      <c r="P1275" s="104">
        <v>490</v>
      </c>
      <c r="Q1275" s="104">
        <v>63</v>
      </c>
      <c r="R1275" s="104">
        <v>1084</v>
      </c>
      <c r="S1275" s="104">
        <v>317</v>
      </c>
      <c r="T1275" s="77"/>
      <c r="U1275" s="77"/>
      <c r="V1275" s="77"/>
      <c r="W1275" s="77"/>
      <c r="X1275" s="77"/>
    </row>
    <row r="1276" spans="1:24" ht="12.75" customHeight="1" x14ac:dyDescent="0.15">
      <c r="A1276" s="77" t="s">
        <v>571</v>
      </c>
      <c r="B1276" s="77" t="s">
        <v>472</v>
      </c>
      <c r="C1276" s="77" t="s">
        <v>67</v>
      </c>
      <c r="D1276" s="103">
        <v>2016</v>
      </c>
      <c r="E1276" s="77" t="s">
        <v>1598</v>
      </c>
      <c r="F1276" s="104">
        <v>283</v>
      </c>
      <c r="G1276" s="105">
        <f t="shared" si="0"/>
        <v>0</v>
      </c>
      <c r="H1276" s="104">
        <v>0</v>
      </c>
      <c r="I1276" s="104">
        <v>0</v>
      </c>
      <c r="J1276" s="104">
        <v>178</v>
      </c>
      <c r="K1276" s="80">
        <f t="shared" si="2"/>
        <v>0</v>
      </c>
      <c r="L1276" s="104">
        <v>0</v>
      </c>
      <c r="M1276" s="104">
        <v>0</v>
      </c>
      <c r="N1276" s="104">
        <v>211</v>
      </c>
      <c r="O1276" s="104">
        <v>0</v>
      </c>
      <c r="P1276" s="104">
        <v>690</v>
      </c>
      <c r="Q1276" s="104">
        <v>47</v>
      </c>
      <c r="R1276" s="104">
        <v>1362</v>
      </c>
      <c r="S1276" s="104">
        <v>47</v>
      </c>
      <c r="T1276" s="77"/>
      <c r="U1276" s="77"/>
      <c r="V1276" s="77"/>
      <c r="W1276" s="77"/>
      <c r="X1276" s="77"/>
    </row>
    <row r="1277" spans="1:24" ht="12.75" customHeight="1" x14ac:dyDescent="0.15">
      <c r="A1277" s="77" t="s">
        <v>571</v>
      </c>
      <c r="B1277" s="77" t="s">
        <v>472</v>
      </c>
      <c r="C1277" s="77" t="s">
        <v>67</v>
      </c>
      <c r="D1277" s="103">
        <v>2017</v>
      </c>
      <c r="E1277" s="77" t="s">
        <v>1598</v>
      </c>
      <c r="F1277" s="104">
        <v>283</v>
      </c>
      <c r="G1277" s="105">
        <f t="shared" si="0"/>
        <v>0</v>
      </c>
      <c r="H1277" s="104">
        <v>0</v>
      </c>
      <c r="I1277" s="104">
        <v>0</v>
      </c>
      <c r="J1277" s="104">
        <v>178</v>
      </c>
      <c r="K1277" s="80">
        <f t="shared" si="2"/>
        <v>0</v>
      </c>
      <c r="L1277" s="104">
        <v>0</v>
      </c>
      <c r="M1277" s="104">
        <v>0</v>
      </c>
      <c r="N1277" s="104">
        <v>211</v>
      </c>
      <c r="O1277" s="104">
        <v>0</v>
      </c>
      <c r="P1277" s="104">
        <v>690</v>
      </c>
      <c r="Q1277" s="104">
        <v>44</v>
      </c>
      <c r="R1277" s="104">
        <v>1362</v>
      </c>
      <c r="S1277" s="104">
        <v>44</v>
      </c>
      <c r="T1277" s="77"/>
      <c r="U1277" s="77"/>
      <c r="V1277" s="77"/>
      <c r="W1277" s="77"/>
      <c r="X1277" s="77"/>
    </row>
    <row r="1278" spans="1:24" ht="12.75" customHeight="1" x14ac:dyDescent="0.15">
      <c r="A1278" s="77" t="s">
        <v>623</v>
      </c>
      <c r="B1278" s="77" t="s">
        <v>502</v>
      </c>
      <c r="C1278" s="77" t="s">
        <v>144</v>
      </c>
      <c r="D1278" s="103">
        <v>2014</v>
      </c>
      <c r="E1278" s="77" t="s">
        <v>1598</v>
      </c>
      <c r="F1278" s="104">
        <v>246</v>
      </c>
      <c r="G1278" s="105">
        <f t="shared" si="0"/>
        <v>7</v>
      </c>
      <c r="H1278" s="104">
        <v>0</v>
      </c>
      <c r="I1278" s="104">
        <v>7</v>
      </c>
      <c r="J1278" s="104">
        <v>168</v>
      </c>
      <c r="K1278" s="80">
        <f t="shared" si="2"/>
        <v>9</v>
      </c>
      <c r="L1278" s="104">
        <v>0</v>
      </c>
      <c r="M1278" s="104">
        <v>9</v>
      </c>
      <c r="N1278" s="104">
        <v>189</v>
      </c>
      <c r="O1278" s="104">
        <v>9</v>
      </c>
      <c r="P1278" s="104">
        <v>412</v>
      </c>
      <c r="Q1278" s="104">
        <v>30</v>
      </c>
      <c r="R1278" s="104">
        <v>1015</v>
      </c>
      <c r="S1278" s="104">
        <v>55</v>
      </c>
      <c r="T1278" s="77"/>
      <c r="U1278" s="77"/>
      <c r="V1278" s="77"/>
      <c r="W1278" s="77"/>
      <c r="X1278" s="77"/>
    </row>
    <row r="1279" spans="1:24" ht="12.75" customHeight="1" x14ac:dyDescent="0.15">
      <c r="A1279" s="77" t="s">
        <v>623</v>
      </c>
      <c r="B1279" s="77" t="s">
        <v>502</v>
      </c>
      <c r="C1279" s="77" t="s">
        <v>144</v>
      </c>
      <c r="D1279" s="103">
        <v>2015</v>
      </c>
      <c r="E1279" s="77" t="s">
        <v>1598</v>
      </c>
      <c r="F1279" s="104">
        <v>246</v>
      </c>
      <c r="G1279" s="105">
        <f t="shared" si="0"/>
        <v>4</v>
      </c>
      <c r="H1279" s="104">
        <v>0</v>
      </c>
      <c r="I1279" s="104">
        <v>4</v>
      </c>
      <c r="J1279" s="104">
        <v>168</v>
      </c>
      <c r="K1279" s="80">
        <f t="shared" si="2"/>
        <v>12</v>
      </c>
      <c r="L1279" s="104">
        <v>0</v>
      </c>
      <c r="M1279" s="104">
        <v>12</v>
      </c>
      <c r="N1279" s="104">
        <v>189</v>
      </c>
      <c r="O1279" s="104">
        <v>20</v>
      </c>
      <c r="P1279" s="104">
        <v>412</v>
      </c>
      <c r="Q1279" s="104">
        <v>29</v>
      </c>
      <c r="R1279" s="104">
        <v>1015</v>
      </c>
      <c r="S1279" s="104">
        <v>65</v>
      </c>
      <c r="T1279" s="77"/>
      <c r="U1279" s="77"/>
      <c r="V1279" s="77"/>
      <c r="W1279" s="77"/>
      <c r="X1279" s="77"/>
    </row>
    <row r="1280" spans="1:24" ht="12.75" customHeight="1" x14ac:dyDescent="0.15">
      <c r="A1280" s="77" t="s">
        <v>623</v>
      </c>
      <c r="B1280" s="77" t="s">
        <v>502</v>
      </c>
      <c r="C1280" s="77" t="s">
        <v>144</v>
      </c>
      <c r="D1280" s="103">
        <v>2016</v>
      </c>
      <c r="E1280" s="77" t="s">
        <v>1598</v>
      </c>
      <c r="F1280" s="104">
        <v>246</v>
      </c>
      <c r="G1280" s="105">
        <f t="shared" si="0"/>
        <v>7</v>
      </c>
      <c r="H1280" s="104">
        <v>0</v>
      </c>
      <c r="I1280" s="104">
        <v>7</v>
      </c>
      <c r="J1280" s="104">
        <v>168</v>
      </c>
      <c r="K1280" s="80">
        <f t="shared" si="2"/>
        <v>13</v>
      </c>
      <c r="L1280" s="104">
        <v>0</v>
      </c>
      <c r="M1280" s="104">
        <v>13</v>
      </c>
      <c r="N1280" s="104">
        <v>189</v>
      </c>
      <c r="O1280" s="104">
        <v>7</v>
      </c>
      <c r="P1280" s="104">
        <v>412</v>
      </c>
      <c r="Q1280" s="104">
        <v>30</v>
      </c>
      <c r="R1280" s="104">
        <v>1015</v>
      </c>
      <c r="S1280" s="104">
        <v>57</v>
      </c>
      <c r="T1280" s="77"/>
      <c r="U1280" s="77"/>
      <c r="V1280" s="77"/>
      <c r="W1280" s="77"/>
      <c r="X1280" s="77"/>
    </row>
    <row r="1281" spans="1:24" ht="12.75" customHeight="1" x14ac:dyDescent="0.15">
      <c r="A1281" s="77" t="s">
        <v>623</v>
      </c>
      <c r="B1281" s="77" t="s">
        <v>502</v>
      </c>
      <c r="C1281" s="77" t="s">
        <v>144</v>
      </c>
      <c r="D1281" s="103">
        <v>2017</v>
      </c>
      <c r="E1281" s="77" t="s">
        <v>1598</v>
      </c>
      <c r="F1281" s="104">
        <v>246</v>
      </c>
      <c r="G1281" s="105">
        <f t="shared" si="0"/>
        <v>8</v>
      </c>
      <c r="H1281" s="104">
        <v>0</v>
      </c>
      <c r="I1281" s="104">
        <v>8</v>
      </c>
      <c r="J1281" s="104">
        <v>168</v>
      </c>
      <c r="K1281" s="80">
        <f t="shared" si="2"/>
        <v>5</v>
      </c>
      <c r="L1281" s="104">
        <v>0</v>
      </c>
      <c r="M1281" s="104">
        <v>5</v>
      </c>
      <c r="N1281" s="104">
        <v>189</v>
      </c>
      <c r="O1281" s="104">
        <v>11</v>
      </c>
      <c r="P1281" s="104">
        <v>412</v>
      </c>
      <c r="Q1281" s="104">
        <v>28</v>
      </c>
      <c r="R1281" s="104">
        <v>1015</v>
      </c>
      <c r="S1281" s="104">
        <v>52</v>
      </c>
      <c r="T1281" s="77"/>
      <c r="U1281" s="77"/>
      <c r="V1281" s="77"/>
      <c r="W1281" s="77"/>
      <c r="X1281" s="77"/>
    </row>
    <row r="1282" spans="1:24" ht="12.75" customHeight="1" x14ac:dyDescent="0.15">
      <c r="A1282" s="77" t="s">
        <v>303</v>
      </c>
      <c r="B1282" s="77" t="s">
        <v>273</v>
      </c>
      <c r="C1282" s="77" t="s">
        <v>144</v>
      </c>
      <c r="D1282" s="103">
        <v>2017</v>
      </c>
      <c r="E1282" s="77" t="s">
        <v>1598</v>
      </c>
      <c r="F1282" s="104">
        <v>3</v>
      </c>
      <c r="G1282" s="105">
        <f t="shared" si="0"/>
        <v>0</v>
      </c>
      <c r="H1282" s="104">
        <v>0</v>
      </c>
      <c r="I1282" s="104">
        <v>0</v>
      </c>
      <c r="J1282" s="104">
        <v>2</v>
      </c>
      <c r="K1282" s="80">
        <f t="shared" si="2"/>
        <v>0</v>
      </c>
      <c r="L1282" s="104">
        <v>0</v>
      </c>
      <c r="M1282" s="104">
        <v>0</v>
      </c>
      <c r="N1282" s="104">
        <v>3</v>
      </c>
      <c r="O1282" s="104">
        <v>0</v>
      </c>
      <c r="P1282" s="104">
        <v>6</v>
      </c>
      <c r="Q1282" s="104">
        <v>1</v>
      </c>
      <c r="R1282" s="104">
        <v>14</v>
      </c>
      <c r="S1282" s="104">
        <v>1</v>
      </c>
      <c r="T1282" s="77"/>
      <c r="U1282" s="77"/>
      <c r="V1282" s="77"/>
      <c r="W1282" s="77"/>
      <c r="X1282" s="77"/>
    </row>
    <row r="1283" spans="1:24" ht="12.75" customHeight="1" x14ac:dyDescent="0.15">
      <c r="A1283" s="77" t="s">
        <v>605</v>
      </c>
      <c r="B1283" s="77" t="s">
        <v>564</v>
      </c>
      <c r="C1283" s="77" t="s">
        <v>128</v>
      </c>
      <c r="D1283" s="103">
        <v>2015</v>
      </c>
      <c r="E1283" s="77" t="s">
        <v>1598</v>
      </c>
      <c r="F1283" s="104">
        <v>2616</v>
      </c>
      <c r="G1283" s="105">
        <f t="shared" si="0"/>
        <v>9</v>
      </c>
      <c r="H1283" s="104">
        <v>9</v>
      </c>
      <c r="I1283" s="104">
        <v>0</v>
      </c>
      <c r="J1283" s="104">
        <v>1931</v>
      </c>
      <c r="K1283" s="80">
        <f t="shared" si="2"/>
        <v>106</v>
      </c>
      <c r="L1283" s="104">
        <v>106</v>
      </c>
      <c r="M1283" s="104">
        <v>0</v>
      </c>
      <c r="N1283" s="104">
        <v>1802</v>
      </c>
      <c r="O1283" s="104">
        <v>132</v>
      </c>
      <c r="P1283" s="104">
        <v>3672</v>
      </c>
      <c r="Q1283" s="104">
        <v>367</v>
      </c>
      <c r="R1283" s="104">
        <v>10021</v>
      </c>
      <c r="S1283" s="104">
        <v>614</v>
      </c>
      <c r="T1283" s="77"/>
      <c r="U1283" s="77"/>
      <c r="V1283" s="77"/>
      <c r="W1283" s="77"/>
      <c r="X1283" s="77"/>
    </row>
    <row r="1284" spans="1:24" ht="12.75" customHeight="1" x14ac:dyDescent="0.15">
      <c r="A1284" s="77" t="s">
        <v>605</v>
      </c>
      <c r="B1284" s="77" t="s">
        <v>564</v>
      </c>
      <c r="C1284" s="77" t="s">
        <v>128</v>
      </c>
      <c r="D1284" s="103">
        <v>2016</v>
      </c>
      <c r="E1284" s="77" t="s">
        <v>1598</v>
      </c>
      <c r="F1284" s="104">
        <v>2616</v>
      </c>
      <c r="G1284" s="105">
        <f t="shared" si="0"/>
        <v>78</v>
      </c>
      <c r="H1284" s="104">
        <v>36</v>
      </c>
      <c r="I1284" s="104">
        <v>42</v>
      </c>
      <c r="J1284" s="104">
        <v>1931</v>
      </c>
      <c r="K1284" s="80">
        <f t="shared" si="2"/>
        <v>118</v>
      </c>
      <c r="L1284" s="104">
        <v>0</v>
      </c>
      <c r="M1284" s="104">
        <v>118</v>
      </c>
      <c r="N1284" s="104">
        <v>1802</v>
      </c>
      <c r="O1284" s="104">
        <v>279</v>
      </c>
      <c r="P1284" s="104">
        <v>3672</v>
      </c>
      <c r="Q1284" s="104">
        <v>246</v>
      </c>
      <c r="R1284" s="104">
        <v>10021</v>
      </c>
      <c r="S1284" s="104">
        <v>721</v>
      </c>
      <c r="T1284" s="77"/>
      <c r="U1284" s="77"/>
      <c r="V1284" s="77"/>
      <c r="W1284" s="77"/>
      <c r="X1284" s="77"/>
    </row>
    <row r="1285" spans="1:24" ht="12.75" customHeight="1" x14ac:dyDescent="0.15">
      <c r="A1285" s="77" t="s">
        <v>605</v>
      </c>
      <c r="B1285" s="77" t="s">
        <v>564</v>
      </c>
      <c r="C1285" s="77" t="s">
        <v>128</v>
      </c>
      <c r="D1285" s="103">
        <v>2017</v>
      </c>
      <c r="E1285" s="77" t="s">
        <v>1598</v>
      </c>
      <c r="F1285" s="104">
        <v>2616</v>
      </c>
      <c r="G1285" s="105">
        <f t="shared" si="0"/>
        <v>2</v>
      </c>
      <c r="H1285" s="104">
        <v>2</v>
      </c>
      <c r="I1285" s="104">
        <v>0</v>
      </c>
      <c r="J1285" s="104">
        <v>1931</v>
      </c>
      <c r="K1285" s="80">
        <f t="shared" si="2"/>
        <v>72</v>
      </c>
      <c r="L1285" s="104">
        <v>72</v>
      </c>
      <c r="M1285" s="104">
        <v>0</v>
      </c>
      <c r="N1285" s="104">
        <v>1802</v>
      </c>
      <c r="O1285" s="104">
        <v>29</v>
      </c>
      <c r="P1285" s="104">
        <v>3672</v>
      </c>
      <c r="Q1285" s="104">
        <v>403</v>
      </c>
      <c r="R1285" s="104">
        <v>10021</v>
      </c>
      <c r="S1285" s="104">
        <v>506</v>
      </c>
      <c r="T1285" s="77"/>
      <c r="U1285" s="77"/>
      <c r="V1285" s="77"/>
      <c r="W1285" s="77"/>
      <c r="X1285" s="77"/>
    </row>
    <row r="1286" spans="1:24" ht="12.75" customHeight="1" x14ac:dyDescent="0.15">
      <c r="A1286" s="77" t="s">
        <v>461</v>
      </c>
      <c r="B1286" s="77" t="s">
        <v>416</v>
      </c>
      <c r="C1286" s="77" t="s">
        <v>417</v>
      </c>
      <c r="D1286" s="103">
        <v>2013</v>
      </c>
      <c r="E1286" s="77" t="s">
        <v>1598</v>
      </c>
      <c r="F1286" s="104">
        <v>343</v>
      </c>
      <c r="G1286" s="105">
        <f t="shared" si="0"/>
        <v>48</v>
      </c>
      <c r="H1286" s="104">
        <v>48</v>
      </c>
      <c r="I1286" s="104">
        <v>0</v>
      </c>
      <c r="J1286" s="104">
        <v>260</v>
      </c>
      <c r="K1286" s="80">
        <f t="shared" si="2"/>
        <v>36</v>
      </c>
      <c r="L1286" s="104">
        <v>36</v>
      </c>
      <c r="M1286" s="104">
        <v>0</v>
      </c>
      <c r="N1286" s="104">
        <v>241</v>
      </c>
      <c r="O1286" s="104">
        <v>1</v>
      </c>
      <c r="P1286" s="104">
        <v>530</v>
      </c>
      <c r="Q1286" s="104">
        <v>252</v>
      </c>
      <c r="R1286" s="104">
        <v>1374</v>
      </c>
      <c r="S1286" s="104">
        <v>337</v>
      </c>
      <c r="T1286" s="77"/>
      <c r="U1286" s="77"/>
      <c r="V1286" s="77"/>
      <c r="W1286" s="77"/>
      <c r="X1286" s="77"/>
    </row>
    <row r="1287" spans="1:24" ht="12.75" customHeight="1" x14ac:dyDescent="0.15">
      <c r="A1287" s="77" t="s">
        <v>461</v>
      </c>
      <c r="B1287" s="77" t="s">
        <v>416</v>
      </c>
      <c r="C1287" s="77" t="s">
        <v>417</v>
      </c>
      <c r="D1287" s="103">
        <v>2014</v>
      </c>
      <c r="E1287" s="77" t="s">
        <v>1598</v>
      </c>
      <c r="F1287" s="104">
        <v>343</v>
      </c>
      <c r="G1287" s="105">
        <f t="shared" si="0"/>
        <v>48</v>
      </c>
      <c r="H1287" s="104">
        <v>48</v>
      </c>
      <c r="I1287" s="104">
        <v>0</v>
      </c>
      <c r="J1287" s="104">
        <v>260</v>
      </c>
      <c r="K1287" s="80">
        <f t="shared" si="2"/>
        <v>18</v>
      </c>
      <c r="L1287" s="104">
        <v>18</v>
      </c>
      <c r="M1287" s="104">
        <v>0</v>
      </c>
      <c r="N1287" s="104">
        <v>241</v>
      </c>
      <c r="O1287" s="104">
        <v>0</v>
      </c>
      <c r="P1287" s="104">
        <v>530</v>
      </c>
      <c r="Q1287" s="104">
        <v>691</v>
      </c>
      <c r="R1287" s="104">
        <v>1374</v>
      </c>
      <c r="S1287" s="104">
        <v>757</v>
      </c>
      <c r="T1287" s="77"/>
      <c r="U1287" s="77"/>
      <c r="V1287" s="77"/>
      <c r="W1287" s="77"/>
      <c r="X1287" s="77"/>
    </row>
    <row r="1288" spans="1:24" ht="12.75" customHeight="1" x14ac:dyDescent="0.15">
      <c r="A1288" s="77" t="s">
        <v>461</v>
      </c>
      <c r="B1288" s="77" t="s">
        <v>416</v>
      </c>
      <c r="C1288" s="77" t="s">
        <v>417</v>
      </c>
      <c r="D1288" s="103">
        <v>2015</v>
      </c>
      <c r="E1288" s="77" t="s">
        <v>1598</v>
      </c>
      <c r="F1288" s="104">
        <v>343</v>
      </c>
      <c r="G1288" s="105">
        <f t="shared" si="0"/>
        <v>0</v>
      </c>
      <c r="H1288" s="104">
        <v>0</v>
      </c>
      <c r="I1288" s="104">
        <v>0</v>
      </c>
      <c r="J1288" s="104">
        <v>260</v>
      </c>
      <c r="K1288" s="80">
        <f t="shared" si="2"/>
        <v>0</v>
      </c>
      <c r="L1288" s="104">
        <v>0</v>
      </c>
      <c r="M1288" s="104">
        <v>0</v>
      </c>
      <c r="N1288" s="104">
        <v>241</v>
      </c>
      <c r="O1288" s="104">
        <v>0</v>
      </c>
      <c r="P1288" s="104">
        <v>530</v>
      </c>
      <c r="Q1288" s="104">
        <v>415</v>
      </c>
      <c r="R1288" s="104">
        <v>1374</v>
      </c>
      <c r="S1288" s="104">
        <v>415</v>
      </c>
      <c r="T1288" s="77"/>
      <c r="U1288" s="77"/>
      <c r="V1288" s="77"/>
      <c r="W1288" s="77"/>
      <c r="X1288" s="77"/>
    </row>
    <row r="1289" spans="1:24" ht="12.75" customHeight="1" x14ac:dyDescent="0.15">
      <c r="A1289" s="77" t="s">
        <v>461</v>
      </c>
      <c r="B1289" s="77" t="s">
        <v>416</v>
      </c>
      <c r="C1289" s="77" t="s">
        <v>417</v>
      </c>
      <c r="D1289" s="103">
        <v>2016</v>
      </c>
      <c r="E1289" s="77" t="s">
        <v>1598</v>
      </c>
      <c r="F1289" s="104">
        <v>343</v>
      </c>
      <c r="G1289" s="105">
        <f t="shared" si="0"/>
        <v>0</v>
      </c>
      <c r="H1289" s="104">
        <v>0</v>
      </c>
      <c r="I1289" s="104">
        <v>0</v>
      </c>
      <c r="J1289" s="104">
        <v>260</v>
      </c>
      <c r="K1289" s="80">
        <f t="shared" si="2"/>
        <v>0</v>
      </c>
      <c r="L1289" s="104">
        <v>0</v>
      </c>
      <c r="M1289" s="104">
        <v>0</v>
      </c>
      <c r="N1289" s="104">
        <v>241</v>
      </c>
      <c r="O1289" s="104">
        <v>0</v>
      </c>
      <c r="P1289" s="104">
        <v>530</v>
      </c>
      <c r="Q1289" s="104">
        <v>35</v>
      </c>
      <c r="R1289" s="104">
        <v>1374</v>
      </c>
      <c r="S1289" s="104">
        <v>35</v>
      </c>
      <c r="T1289" s="77"/>
      <c r="U1289" s="77"/>
      <c r="V1289" s="77"/>
      <c r="W1289" s="77"/>
      <c r="X1289" s="77"/>
    </row>
    <row r="1290" spans="1:24" ht="12.75" customHeight="1" x14ac:dyDescent="0.15">
      <c r="A1290" s="77" t="s">
        <v>461</v>
      </c>
      <c r="B1290" s="77" t="s">
        <v>416</v>
      </c>
      <c r="C1290" s="77" t="s">
        <v>417</v>
      </c>
      <c r="D1290" s="103">
        <v>2017</v>
      </c>
      <c r="E1290" s="77" t="s">
        <v>1598</v>
      </c>
      <c r="F1290" s="104">
        <v>343</v>
      </c>
      <c r="G1290" s="105">
        <f t="shared" si="0"/>
        <v>0</v>
      </c>
      <c r="H1290" s="104">
        <v>0</v>
      </c>
      <c r="I1290" s="104">
        <v>0</v>
      </c>
      <c r="J1290" s="104">
        <v>260</v>
      </c>
      <c r="K1290" s="80">
        <f t="shared" si="2"/>
        <v>0</v>
      </c>
      <c r="L1290" s="104">
        <v>0</v>
      </c>
      <c r="M1290" s="104">
        <v>0</v>
      </c>
      <c r="N1290" s="104">
        <v>241</v>
      </c>
      <c r="O1290" s="104">
        <v>0</v>
      </c>
      <c r="P1290" s="104">
        <v>530</v>
      </c>
      <c r="Q1290" s="104">
        <v>154</v>
      </c>
      <c r="R1290" s="104">
        <v>1374</v>
      </c>
      <c r="S1290" s="104">
        <v>154</v>
      </c>
      <c r="T1290" s="77"/>
      <c r="U1290" s="77"/>
      <c r="V1290" s="77"/>
      <c r="W1290" s="77"/>
      <c r="X1290" s="77"/>
    </row>
    <row r="1291" spans="1:24" ht="12.75" customHeight="1" x14ac:dyDescent="0.15">
      <c r="A1291" s="77" t="s">
        <v>222</v>
      </c>
      <c r="B1291" s="77" t="s">
        <v>168</v>
      </c>
      <c r="C1291" s="77" t="s">
        <v>144</v>
      </c>
      <c r="D1291" s="103">
        <v>2014</v>
      </c>
      <c r="E1291" s="77" t="s">
        <v>1598</v>
      </c>
      <c r="F1291" s="104">
        <v>246</v>
      </c>
      <c r="G1291" s="105">
        <f t="shared" si="0"/>
        <v>0</v>
      </c>
      <c r="H1291" s="104">
        <v>0</v>
      </c>
      <c r="I1291" s="104">
        <v>0</v>
      </c>
      <c r="J1291" s="104">
        <v>144</v>
      </c>
      <c r="K1291" s="80">
        <f t="shared" si="2"/>
        <v>0</v>
      </c>
      <c r="L1291" s="104">
        <v>0</v>
      </c>
      <c r="M1291" s="104">
        <v>0</v>
      </c>
      <c r="N1291" s="104">
        <v>155</v>
      </c>
      <c r="O1291" s="104">
        <v>1</v>
      </c>
      <c r="P1291" s="104">
        <v>363</v>
      </c>
      <c r="Q1291" s="104">
        <v>325</v>
      </c>
      <c r="R1291" s="104">
        <v>908</v>
      </c>
      <c r="S1291" s="104">
        <v>326</v>
      </c>
      <c r="T1291" s="77"/>
      <c r="U1291" s="77"/>
      <c r="V1291" s="77"/>
      <c r="W1291" s="77"/>
      <c r="X1291" s="77"/>
    </row>
    <row r="1292" spans="1:24" ht="12.75" customHeight="1" x14ac:dyDescent="0.15">
      <c r="A1292" s="77" t="s">
        <v>222</v>
      </c>
      <c r="B1292" s="77" t="s">
        <v>168</v>
      </c>
      <c r="C1292" s="77" t="s">
        <v>144</v>
      </c>
      <c r="D1292" s="103">
        <v>2016</v>
      </c>
      <c r="E1292" s="77" t="s">
        <v>1598</v>
      </c>
      <c r="F1292" s="104">
        <v>246</v>
      </c>
      <c r="G1292" s="105">
        <f t="shared" si="0"/>
        <v>0</v>
      </c>
      <c r="H1292" s="104">
        <v>0</v>
      </c>
      <c r="I1292" s="104">
        <v>0</v>
      </c>
      <c r="J1292" s="104">
        <v>144</v>
      </c>
      <c r="K1292" s="80">
        <f t="shared" si="2"/>
        <v>0</v>
      </c>
      <c r="L1292" s="104">
        <v>0</v>
      </c>
      <c r="M1292" s="104">
        <v>0</v>
      </c>
      <c r="N1292" s="104">
        <v>155</v>
      </c>
      <c r="O1292" s="104">
        <v>0</v>
      </c>
      <c r="P1292" s="104">
        <v>363</v>
      </c>
      <c r="Q1292" s="104">
        <v>12</v>
      </c>
      <c r="R1292" s="104">
        <v>908</v>
      </c>
      <c r="S1292" s="104">
        <v>12</v>
      </c>
      <c r="T1292" s="77"/>
      <c r="U1292" s="77"/>
      <c r="V1292" s="77"/>
      <c r="W1292" s="77"/>
      <c r="X1292" s="77"/>
    </row>
    <row r="1293" spans="1:24" ht="12.75" customHeight="1" x14ac:dyDescent="0.15">
      <c r="A1293" s="77" t="s">
        <v>222</v>
      </c>
      <c r="B1293" s="77" t="s">
        <v>168</v>
      </c>
      <c r="C1293" s="77" t="s">
        <v>144</v>
      </c>
      <c r="D1293" s="103">
        <v>2017</v>
      </c>
      <c r="E1293" s="77" t="s">
        <v>1598</v>
      </c>
      <c r="F1293" s="104">
        <v>246</v>
      </c>
      <c r="G1293" s="105">
        <f t="shared" si="0"/>
        <v>0</v>
      </c>
      <c r="H1293" s="104">
        <v>0</v>
      </c>
      <c r="I1293" s="104">
        <v>0</v>
      </c>
      <c r="J1293" s="104">
        <v>144</v>
      </c>
      <c r="K1293" s="80">
        <f t="shared" si="2"/>
        <v>0</v>
      </c>
      <c r="L1293" s="104">
        <v>0</v>
      </c>
      <c r="M1293" s="104">
        <v>0</v>
      </c>
      <c r="N1293" s="104">
        <v>155</v>
      </c>
      <c r="O1293" s="104">
        <v>0</v>
      </c>
      <c r="P1293" s="104">
        <v>363</v>
      </c>
      <c r="Q1293" s="104">
        <v>87</v>
      </c>
      <c r="R1293" s="104">
        <v>908</v>
      </c>
      <c r="S1293" s="104">
        <v>87</v>
      </c>
      <c r="T1293" s="77"/>
      <c r="U1293" s="77"/>
      <c r="V1293" s="77"/>
      <c r="W1293" s="77"/>
      <c r="X1293" s="77"/>
    </row>
    <row r="1294" spans="1:24" ht="12.75" customHeight="1" x14ac:dyDescent="0.15">
      <c r="A1294" s="77" t="s">
        <v>119</v>
      </c>
      <c r="B1294" s="77" t="s">
        <v>99</v>
      </c>
      <c r="C1294" s="77" t="s">
        <v>67</v>
      </c>
      <c r="D1294" s="103">
        <v>2016</v>
      </c>
      <c r="E1294" s="77" t="s">
        <v>1598</v>
      </c>
      <c r="F1294" s="104">
        <v>604</v>
      </c>
      <c r="G1294" s="105">
        <f t="shared" si="0"/>
        <v>42</v>
      </c>
      <c r="H1294" s="104">
        <v>42</v>
      </c>
      <c r="I1294" s="104">
        <v>0</v>
      </c>
      <c r="J1294" s="104">
        <v>355</v>
      </c>
      <c r="K1294" s="80">
        <f t="shared" si="2"/>
        <v>16</v>
      </c>
      <c r="L1294" s="104">
        <v>16</v>
      </c>
      <c r="M1294" s="104">
        <v>0</v>
      </c>
      <c r="N1294" s="104">
        <v>381</v>
      </c>
      <c r="O1294" s="104">
        <v>12</v>
      </c>
      <c r="P1294" s="104">
        <v>895</v>
      </c>
      <c r="Q1294" s="104">
        <v>392</v>
      </c>
      <c r="R1294" s="104">
        <v>2235</v>
      </c>
      <c r="S1294" s="104">
        <v>462</v>
      </c>
      <c r="T1294" s="77"/>
      <c r="U1294" s="77"/>
      <c r="V1294" s="77"/>
      <c r="W1294" s="77"/>
      <c r="X1294" s="77"/>
    </row>
    <row r="1295" spans="1:24" ht="12.75" customHeight="1" x14ac:dyDescent="0.15">
      <c r="A1295" s="77" t="s">
        <v>119</v>
      </c>
      <c r="B1295" s="77" t="s">
        <v>99</v>
      </c>
      <c r="C1295" s="77" t="s">
        <v>67</v>
      </c>
      <c r="D1295" s="103">
        <v>2017</v>
      </c>
      <c r="E1295" s="77" t="s">
        <v>1598</v>
      </c>
      <c r="F1295" s="104">
        <v>604</v>
      </c>
      <c r="G1295" s="105">
        <f t="shared" si="0"/>
        <v>0</v>
      </c>
      <c r="H1295" s="104">
        <v>0</v>
      </c>
      <c r="I1295" s="104">
        <v>0</v>
      </c>
      <c r="J1295" s="104">
        <v>355</v>
      </c>
      <c r="K1295" s="80">
        <f t="shared" si="2"/>
        <v>0</v>
      </c>
      <c r="L1295" s="104">
        <v>0</v>
      </c>
      <c r="M1295" s="104">
        <v>0</v>
      </c>
      <c r="N1295" s="104">
        <v>381</v>
      </c>
      <c r="O1295" s="104">
        <v>6</v>
      </c>
      <c r="P1295" s="104">
        <v>895</v>
      </c>
      <c r="Q1295" s="104">
        <v>119</v>
      </c>
      <c r="R1295" s="104">
        <v>2235</v>
      </c>
      <c r="S1295" s="104">
        <v>125</v>
      </c>
      <c r="T1295" s="77"/>
      <c r="U1295" s="77"/>
      <c r="V1295" s="77"/>
      <c r="W1295" s="77"/>
      <c r="X1295" s="77"/>
    </row>
    <row r="1296" spans="1:24" ht="12.75" customHeight="1" x14ac:dyDescent="0.15">
      <c r="A1296" s="77" t="s">
        <v>161</v>
      </c>
      <c r="B1296" s="77" t="s">
        <v>154</v>
      </c>
      <c r="C1296" s="77" t="s">
        <v>128</v>
      </c>
      <c r="D1296" s="103">
        <v>2015</v>
      </c>
      <c r="E1296" s="77" t="s">
        <v>1598</v>
      </c>
      <c r="F1296" s="104">
        <v>350</v>
      </c>
      <c r="G1296" s="105">
        <f t="shared" si="0"/>
        <v>0</v>
      </c>
      <c r="H1296" s="104">
        <v>0</v>
      </c>
      <c r="I1296" s="104">
        <v>0</v>
      </c>
      <c r="J1296" s="104">
        <v>275</v>
      </c>
      <c r="K1296" s="80">
        <f t="shared" si="2"/>
        <v>8</v>
      </c>
      <c r="L1296" s="104">
        <v>0</v>
      </c>
      <c r="M1296" s="104">
        <v>8</v>
      </c>
      <c r="N1296" s="104">
        <v>280</v>
      </c>
      <c r="O1296" s="104">
        <v>0</v>
      </c>
      <c r="P1296" s="104">
        <v>521</v>
      </c>
      <c r="Q1296" s="104">
        <v>37</v>
      </c>
      <c r="R1296" s="104">
        <v>1426</v>
      </c>
      <c r="S1296" s="104">
        <v>45</v>
      </c>
      <c r="T1296" s="77"/>
      <c r="U1296" s="77"/>
      <c r="V1296" s="77"/>
      <c r="W1296" s="77"/>
      <c r="X1296" s="77"/>
    </row>
    <row r="1297" spans="1:24" ht="12.75" customHeight="1" x14ac:dyDescent="0.15">
      <c r="A1297" s="77" t="s">
        <v>161</v>
      </c>
      <c r="B1297" s="77" t="s">
        <v>154</v>
      </c>
      <c r="C1297" s="77" t="s">
        <v>128</v>
      </c>
      <c r="D1297" s="103">
        <v>2016</v>
      </c>
      <c r="E1297" s="77" t="s">
        <v>1598</v>
      </c>
      <c r="F1297" s="104">
        <v>350</v>
      </c>
      <c r="G1297" s="105">
        <f t="shared" si="0"/>
        <v>0</v>
      </c>
      <c r="H1297" s="104">
        <v>0</v>
      </c>
      <c r="I1297" s="104">
        <v>0</v>
      </c>
      <c r="J1297" s="104">
        <v>275</v>
      </c>
      <c r="K1297" s="80">
        <f t="shared" si="2"/>
        <v>16</v>
      </c>
      <c r="L1297" s="104">
        <v>0</v>
      </c>
      <c r="M1297" s="104">
        <v>16</v>
      </c>
      <c r="N1297" s="104">
        <v>280</v>
      </c>
      <c r="O1297" s="104">
        <v>3</v>
      </c>
      <c r="P1297" s="104">
        <v>521</v>
      </c>
      <c r="Q1297" s="104">
        <v>85</v>
      </c>
      <c r="R1297" s="104">
        <v>1426</v>
      </c>
      <c r="S1297" s="104">
        <v>104</v>
      </c>
      <c r="T1297" s="77"/>
      <c r="U1297" s="77"/>
      <c r="V1297" s="77"/>
      <c r="W1297" s="77"/>
      <c r="X1297" s="77"/>
    </row>
    <row r="1298" spans="1:24" ht="12.75" customHeight="1" x14ac:dyDescent="0.15">
      <c r="A1298" s="77" t="s">
        <v>161</v>
      </c>
      <c r="B1298" s="77" t="s">
        <v>154</v>
      </c>
      <c r="C1298" s="77" t="s">
        <v>128</v>
      </c>
      <c r="D1298" s="103">
        <v>2017</v>
      </c>
      <c r="E1298" s="77" t="s">
        <v>1598</v>
      </c>
      <c r="F1298" s="104">
        <v>350</v>
      </c>
      <c r="G1298" s="105">
        <f t="shared" si="0"/>
        <v>0</v>
      </c>
      <c r="H1298" s="104">
        <v>0</v>
      </c>
      <c r="I1298" s="104">
        <v>0</v>
      </c>
      <c r="J1298" s="104">
        <v>275</v>
      </c>
      <c r="K1298" s="80">
        <f t="shared" si="2"/>
        <v>37</v>
      </c>
      <c r="L1298" s="104">
        <v>0</v>
      </c>
      <c r="M1298" s="104">
        <v>37</v>
      </c>
      <c r="N1298" s="104">
        <v>280</v>
      </c>
      <c r="O1298" s="104">
        <v>1</v>
      </c>
      <c r="P1298" s="104">
        <v>521</v>
      </c>
      <c r="Q1298" s="104">
        <v>82</v>
      </c>
      <c r="R1298" s="104">
        <v>1426</v>
      </c>
      <c r="S1298" s="104">
        <v>120</v>
      </c>
      <c r="T1298" s="77"/>
      <c r="U1298" s="77"/>
      <c r="V1298" s="77"/>
      <c r="W1298" s="77"/>
      <c r="X1298" s="77"/>
    </row>
    <row r="1299" spans="1:24" ht="12.75" customHeight="1" x14ac:dyDescent="0.15">
      <c r="A1299" s="77" t="s">
        <v>548</v>
      </c>
      <c r="B1299" s="77" t="s">
        <v>509</v>
      </c>
      <c r="C1299" s="77" t="s">
        <v>128</v>
      </c>
      <c r="D1299" s="103">
        <v>2016</v>
      </c>
      <c r="E1299" s="77" t="s">
        <v>1598</v>
      </c>
      <c r="F1299" s="104">
        <v>169</v>
      </c>
      <c r="G1299" s="105">
        <f t="shared" si="0"/>
        <v>20</v>
      </c>
      <c r="H1299" s="104">
        <v>20</v>
      </c>
      <c r="I1299" s="104">
        <v>0</v>
      </c>
      <c r="J1299" s="104">
        <v>110</v>
      </c>
      <c r="K1299" s="80">
        <f t="shared" si="2"/>
        <v>2</v>
      </c>
      <c r="L1299" s="104">
        <v>2</v>
      </c>
      <c r="M1299" s="104">
        <v>0</v>
      </c>
      <c r="N1299" s="104">
        <v>128</v>
      </c>
      <c r="O1299" s="104">
        <v>4</v>
      </c>
      <c r="P1299" s="104">
        <v>293</v>
      </c>
      <c r="Q1299" s="104">
        <v>27</v>
      </c>
      <c r="R1299" s="104">
        <v>700</v>
      </c>
      <c r="S1299" s="104">
        <v>53</v>
      </c>
      <c r="T1299" s="77"/>
      <c r="U1299" s="77"/>
      <c r="V1299" s="77"/>
      <c r="W1299" s="77"/>
      <c r="X1299" s="77"/>
    </row>
    <row r="1300" spans="1:24" ht="12.75" customHeight="1" x14ac:dyDescent="0.15">
      <c r="A1300" s="77" t="s">
        <v>548</v>
      </c>
      <c r="B1300" s="77" t="s">
        <v>509</v>
      </c>
      <c r="C1300" s="77" t="s">
        <v>128</v>
      </c>
      <c r="D1300" s="103">
        <v>2017</v>
      </c>
      <c r="E1300" s="77" t="s">
        <v>1598</v>
      </c>
      <c r="F1300" s="104">
        <v>169</v>
      </c>
      <c r="G1300" s="105">
        <f t="shared" si="0"/>
        <v>1</v>
      </c>
      <c r="H1300" s="104">
        <v>1</v>
      </c>
      <c r="I1300" s="104">
        <v>0</v>
      </c>
      <c r="J1300" s="104">
        <v>110</v>
      </c>
      <c r="K1300" s="80">
        <f t="shared" si="2"/>
        <v>3</v>
      </c>
      <c r="L1300" s="104">
        <v>3</v>
      </c>
      <c r="M1300" s="104">
        <v>0</v>
      </c>
      <c r="N1300" s="104">
        <v>128</v>
      </c>
      <c r="O1300" s="104">
        <v>7</v>
      </c>
      <c r="P1300" s="104">
        <v>293</v>
      </c>
      <c r="Q1300" s="104">
        <v>103</v>
      </c>
      <c r="R1300" s="104">
        <v>700</v>
      </c>
      <c r="S1300" s="104">
        <v>114</v>
      </c>
      <c r="T1300" s="77"/>
      <c r="U1300" s="77"/>
      <c r="V1300" s="77"/>
      <c r="W1300" s="77"/>
      <c r="X1300" s="77"/>
    </row>
    <row r="1301" spans="1:24" ht="12.75" customHeight="1" x14ac:dyDescent="0.15">
      <c r="A1301" s="77" t="s">
        <v>223</v>
      </c>
      <c r="B1301" s="77" t="s">
        <v>168</v>
      </c>
      <c r="C1301" s="77" t="s">
        <v>144</v>
      </c>
      <c r="D1301" s="103">
        <v>2014</v>
      </c>
      <c r="E1301" s="77" t="s">
        <v>1598</v>
      </c>
      <c r="F1301" s="104">
        <v>217</v>
      </c>
      <c r="G1301" s="105">
        <f t="shared" si="0"/>
        <v>0</v>
      </c>
      <c r="H1301" s="104">
        <v>0</v>
      </c>
      <c r="I1301" s="104">
        <v>0</v>
      </c>
      <c r="J1301" s="104">
        <v>129</v>
      </c>
      <c r="K1301" s="80">
        <f t="shared" si="2"/>
        <v>0</v>
      </c>
      <c r="L1301" s="104">
        <v>0</v>
      </c>
      <c r="M1301" s="104">
        <v>0</v>
      </c>
      <c r="N1301" s="104">
        <v>138</v>
      </c>
      <c r="O1301" s="104">
        <v>0</v>
      </c>
      <c r="P1301" s="104">
        <v>347</v>
      </c>
      <c r="Q1301" s="104">
        <v>481</v>
      </c>
      <c r="R1301" s="104">
        <v>831</v>
      </c>
      <c r="S1301" s="104">
        <v>481</v>
      </c>
      <c r="T1301" s="77"/>
      <c r="U1301" s="77"/>
      <c r="V1301" s="77"/>
      <c r="W1301" s="77"/>
      <c r="X1301" s="77"/>
    </row>
    <row r="1302" spans="1:24" ht="12.75" customHeight="1" x14ac:dyDescent="0.15">
      <c r="A1302" s="77" t="s">
        <v>223</v>
      </c>
      <c r="B1302" s="77" t="s">
        <v>168</v>
      </c>
      <c r="C1302" s="77" t="s">
        <v>144</v>
      </c>
      <c r="D1302" s="103">
        <v>2015</v>
      </c>
      <c r="E1302" s="77" t="s">
        <v>1598</v>
      </c>
      <c r="F1302" s="104">
        <v>217</v>
      </c>
      <c r="G1302" s="105">
        <f t="shared" si="0"/>
        <v>0</v>
      </c>
      <c r="H1302" s="104">
        <v>0</v>
      </c>
      <c r="I1302" s="104">
        <v>0</v>
      </c>
      <c r="J1302" s="104">
        <v>129</v>
      </c>
      <c r="K1302" s="80">
        <f t="shared" si="2"/>
        <v>0</v>
      </c>
      <c r="L1302" s="104">
        <v>0</v>
      </c>
      <c r="M1302" s="104">
        <v>0</v>
      </c>
      <c r="N1302" s="104">
        <v>138</v>
      </c>
      <c r="O1302" s="104">
        <v>0</v>
      </c>
      <c r="P1302" s="104">
        <v>347</v>
      </c>
      <c r="Q1302" s="104">
        <v>140</v>
      </c>
      <c r="R1302" s="104">
        <v>831</v>
      </c>
      <c r="S1302" s="104">
        <v>140</v>
      </c>
      <c r="T1302" s="77"/>
      <c r="U1302" s="77"/>
      <c r="V1302" s="77"/>
      <c r="W1302" s="77"/>
      <c r="X1302" s="77"/>
    </row>
    <row r="1303" spans="1:24" ht="12.75" customHeight="1" x14ac:dyDescent="0.15">
      <c r="A1303" s="77" t="s">
        <v>223</v>
      </c>
      <c r="B1303" s="77" t="s">
        <v>168</v>
      </c>
      <c r="C1303" s="77" t="s">
        <v>144</v>
      </c>
      <c r="D1303" s="103">
        <v>2016</v>
      </c>
      <c r="E1303" s="77" t="s">
        <v>1598</v>
      </c>
      <c r="F1303" s="104">
        <v>217</v>
      </c>
      <c r="G1303" s="105">
        <f t="shared" si="0"/>
        <v>0</v>
      </c>
      <c r="H1303" s="104">
        <v>0</v>
      </c>
      <c r="I1303" s="104">
        <v>0</v>
      </c>
      <c r="J1303" s="104">
        <v>129</v>
      </c>
      <c r="K1303" s="80">
        <f t="shared" si="2"/>
        <v>0</v>
      </c>
      <c r="L1303" s="104">
        <v>0</v>
      </c>
      <c r="M1303" s="104">
        <v>0</v>
      </c>
      <c r="N1303" s="104">
        <v>138</v>
      </c>
      <c r="O1303" s="104">
        <v>0</v>
      </c>
      <c r="P1303" s="104">
        <v>347</v>
      </c>
      <c r="Q1303" s="104">
        <v>37</v>
      </c>
      <c r="R1303" s="104">
        <v>831</v>
      </c>
      <c r="S1303" s="104">
        <v>37</v>
      </c>
      <c r="T1303" s="77"/>
      <c r="U1303" s="77"/>
      <c r="V1303" s="77"/>
      <c r="W1303" s="77"/>
      <c r="X1303" s="77"/>
    </row>
    <row r="1304" spans="1:24" ht="12.75" customHeight="1" x14ac:dyDescent="0.15">
      <c r="A1304" s="77" t="s">
        <v>223</v>
      </c>
      <c r="B1304" s="77" t="s">
        <v>168</v>
      </c>
      <c r="C1304" s="77" t="s">
        <v>144</v>
      </c>
      <c r="D1304" s="103">
        <v>2017</v>
      </c>
      <c r="E1304" s="77" t="s">
        <v>1598</v>
      </c>
      <c r="F1304" s="104">
        <v>217</v>
      </c>
      <c r="G1304" s="105">
        <f t="shared" si="0"/>
        <v>0</v>
      </c>
      <c r="H1304" s="104">
        <v>0</v>
      </c>
      <c r="I1304" s="104">
        <v>0</v>
      </c>
      <c r="J1304" s="104">
        <v>129</v>
      </c>
      <c r="K1304" s="80">
        <f t="shared" si="2"/>
        <v>0</v>
      </c>
      <c r="L1304" s="104">
        <v>0</v>
      </c>
      <c r="M1304" s="104">
        <v>0</v>
      </c>
      <c r="N1304" s="104">
        <v>138</v>
      </c>
      <c r="O1304" s="104">
        <v>0</v>
      </c>
      <c r="P1304" s="104">
        <v>347</v>
      </c>
      <c r="Q1304" s="104">
        <v>2</v>
      </c>
      <c r="R1304" s="104">
        <v>831</v>
      </c>
      <c r="S1304" s="104">
        <v>2</v>
      </c>
      <c r="T1304" s="77"/>
      <c r="U1304" s="77"/>
      <c r="V1304" s="77"/>
      <c r="W1304" s="77"/>
      <c r="X1304" s="77"/>
    </row>
    <row r="1305" spans="1:24" ht="12.75" customHeight="1" x14ac:dyDescent="0.15">
      <c r="A1305" s="77" t="s">
        <v>224</v>
      </c>
      <c r="B1305" s="77" t="s">
        <v>168</v>
      </c>
      <c r="C1305" s="77" t="s">
        <v>144</v>
      </c>
      <c r="D1305" s="103">
        <v>2014</v>
      </c>
      <c r="E1305" s="77" t="s">
        <v>1598</v>
      </c>
      <c r="F1305" s="104">
        <v>19</v>
      </c>
      <c r="G1305" s="105">
        <f t="shared" si="0"/>
        <v>0</v>
      </c>
      <c r="H1305" s="104">
        <v>0</v>
      </c>
      <c r="I1305" s="104">
        <v>0</v>
      </c>
      <c r="J1305" s="104">
        <v>12</v>
      </c>
      <c r="K1305" s="80">
        <f t="shared" si="2"/>
        <v>18</v>
      </c>
      <c r="L1305" s="104">
        <v>18</v>
      </c>
      <c r="M1305" s="104">
        <v>0</v>
      </c>
      <c r="N1305" s="104">
        <v>13</v>
      </c>
      <c r="O1305" s="104">
        <v>19</v>
      </c>
      <c r="P1305" s="104">
        <v>33</v>
      </c>
      <c r="Q1305" s="104">
        <v>233</v>
      </c>
      <c r="R1305" s="104">
        <v>77</v>
      </c>
      <c r="S1305" s="104">
        <v>270</v>
      </c>
      <c r="T1305" s="77"/>
      <c r="U1305" s="77"/>
      <c r="V1305" s="77"/>
      <c r="W1305" s="77"/>
      <c r="X1305" s="77"/>
    </row>
    <row r="1306" spans="1:24" ht="12.75" customHeight="1" x14ac:dyDescent="0.15">
      <c r="A1306" s="77" t="s">
        <v>224</v>
      </c>
      <c r="B1306" s="77" t="s">
        <v>168</v>
      </c>
      <c r="C1306" s="77" t="s">
        <v>144</v>
      </c>
      <c r="D1306" s="103">
        <v>2015</v>
      </c>
      <c r="E1306" s="77" t="s">
        <v>1598</v>
      </c>
      <c r="F1306" s="104">
        <v>19</v>
      </c>
      <c r="G1306" s="105">
        <f t="shared" si="0"/>
        <v>42</v>
      </c>
      <c r="H1306" s="104">
        <v>42</v>
      </c>
      <c r="I1306" s="104">
        <v>0</v>
      </c>
      <c r="J1306" s="104">
        <v>12</v>
      </c>
      <c r="K1306" s="80">
        <f t="shared" si="2"/>
        <v>43</v>
      </c>
      <c r="L1306" s="104">
        <v>43</v>
      </c>
      <c r="M1306" s="104">
        <v>0</v>
      </c>
      <c r="N1306" s="104">
        <v>13</v>
      </c>
      <c r="O1306" s="104">
        <v>0</v>
      </c>
      <c r="P1306" s="104">
        <v>33</v>
      </c>
      <c r="Q1306" s="104">
        <v>390</v>
      </c>
      <c r="R1306" s="104">
        <v>77</v>
      </c>
      <c r="S1306" s="104">
        <v>475</v>
      </c>
      <c r="T1306" s="77"/>
      <c r="U1306" s="77"/>
      <c r="V1306" s="77"/>
      <c r="W1306" s="77"/>
      <c r="X1306" s="77"/>
    </row>
    <row r="1307" spans="1:24" ht="12.75" customHeight="1" x14ac:dyDescent="0.15">
      <c r="A1307" s="77" t="s">
        <v>224</v>
      </c>
      <c r="B1307" s="77" t="s">
        <v>168</v>
      </c>
      <c r="C1307" s="77" t="s">
        <v>144</v>
      </c>
      <c r="D1307" s="103">
        <v>2016</v>
      </c>
      <c r="E1307" s="77" t="s">
        <v>1598</v>
      </c>
      <c r="F1307" s="104">
        <v>19</v>
      </c>
      <c r="G1307" s="105">
        <f t="shared" si="0"/>
        <v>27</v>
      </c>
      <c r="H1307" s="104">
        <v>27</v>
      </c>
      <c r="I1307" s="104">
        <v>0</v>
      </c>
      <c r="J1307" s="104">
        <v>12</v>
      </c>
      <c r="K1307" s="80">
        <f t="shared" si="2"/>
        <v>13</v>
      </c>
      <c r="L1307" s="104">
        <v>13</v>
      </c>
      <c r="M1307" s="104">
        <v>0</v>
      </c>
      <c r="N1307" s="104">
        <v>13</v>
      </c>
      <c r="O1307" s="104">
        <v>20</v>
      </c>
      <c r="P1307" s="104">
        <v>33</v>
      </c>
      <c r="Q1307" s="104">
        <v>589</v>
      </c>
      <c r="R1307" s="104">
        <v>77</v>
      </c>
      <c r="S1307" s="104">
        <v>649</v>
      </c>
      <c r="T1307" s="77"/>
      <c r="U1307" s="77"/>
      <c r="V1307" s="77"/>
      <c r="W1307" s="77"/>
      <c r="X1307" s="77"/>
    </row>
    <row r="1308" spans="1:24" ht="12.75" customHeight="1" x14ac:dyDescent="0.15">
      <c r="A1308" s="77" t="s">
        <v>224</v>
      </c>
      <c r="B1308" s="77" t="s">
        <v>168</v>
      </c>
      <c r="C1308" s="77" t="s">
        <v>144</v>
      </c>
      <c r="D1308" s="103">
        <v>2017</v>
      </c>
      <c r="E1308" s="77" t="s">
        <v>1598</v>
      </c>
      <c r="F1308" s="104">
        <v>19</v>
      </c>
      <c r="G1308" s="105">
        <f t="shared" si="0"/>
        <v>0</v>
      </c>
      <c r="H1308" s="104">
        <v>0</v>
      </c>
      <c r="I1308" s="104">
        <v>0</v>
      </c>
      <c r="J1308" s="104">
        <v>12</v>
      </c>
      <c r="K1308" s="80">
        <f t="shared" si="2"/>
        <v>15</v>
      </c>
      <c r="L1308" s="104">
        <v>15</v>
      </c>
      <c r="M1308" s="104">
        <v>0</v>
      </c>
      <c r="N1308" s="104">
        <v>13</v>
      </c>
      <c r="O1308" s="104">
        <v>8</v>
      </c>
      <c r="P1308" s="104">
        <v>33</v>
      </c>
      <c r="Q1308" s="104">
        <v>161</v>
      </c>
      <c r="R1308" s="104">
        <v>77</v>
      </c>
      <c r="S1308" s="104">
        <v>184</v>
      </c>
      <c r="T1308" s="77"/>
      <c r="U1308" s="77"/>
      <c r="V1308" s="77"/>
      <c r="W1308" s="77"/>
      <c r="X1308" s="77"/>
    </row>
    <row r="1309" spans="1:24" ht="12.75" customHeight="1" x14ac:dyDescent="0.15">
      <c r="A1309" s="77" t="s">
        <v>625</v>
      </c>
      <c r="B1309" s="77" t="s">
        <v>558</v>
      </c>
      <c r="C1309" s="77" t="s">
        <v>123</v>
      </c>
      <c r="D1309" s="103">
        <v>2013</v>
      </c>
      <c r="E1309" s="77" t="s">
        <v>1598</v>
      </c>
      <c r="F1309" s="104">
        <v>1316</v>
      </c>
      <c r="G1309" s="105">
        <f t="shared" si="0"/>
        <v>69</v>
      </c>
      <c r="H1309" s="104">
        <v>69</v>
      </c>
      <c r="I1309" s="104">
        <v>0</v>
      </c>
      <c r="J1309" s="104">
        <v>923</v>
      </c>
      <c r="K1309" s="80">
        <f t="shared" si="2"/>
        <v>0</v>
      </c>
      <c r="L1309" s="104">
        <v>0</v>
      </c>
      <c r="M1309" s="104">
        <v>0</v>
      </c>
      <c r="N1309" s="104">
        <v>1111</v>
      </c>
      <c r="O1309" s="104">
        <v>437</v>
      </c>
      <c r="P1309" s="104">
        <v>2627</v>
      </c>
      <c r="Q1309" s="104">
        <v>76</v>
      </c>
      <c r="R1309" s="104">
        <v>5977</v>
      </c>
      <c r="S1309" s="104">
        <v>582</v>
      </c>
      <c r="T1309" s="77"/>
      <c r="U1309" s="77"/>
      <c r="V1309" s="77"/>
      <c r="W1309" s="77"/>
      <c r="X1309" s="77"/>
    </row>
    <row r="1310" spans="1:24" ht="12.75" customHeight="1" x14ac:dyDescent="0.15">
      <c r="A1310" s="77" t="s">
        <v>625</v>
      </c>
      <c r="B1310" s="77" t="s">
        <v>558</v>
      </c>
      <c r="C1310" s="77" t="s">
        <v>123</v>
      </c>
      <c r="D1310" s="103">
        <v>2014</v>
      </c>
      <c r="E1310" s="77" t="s">
        <v>1598</v>
      </c>
      <c r="F1310" s="104">
        <v>1316</v>
      </c>
      <c r="G1310" s="105">
        <f t="shared" si="0"/>
        <v>0</v>
      </c>
      <c r="H1310" s="104">
        <v>0</v>
      </c>
      <c r="I1310" s="104">
        <v>0</v>
      </c>
      <c r="J1310" s="104">
        <v>923</v>
      </c>
      <c r="K1310" s="80">
        <f t="shared" si="2"/>
        <v>0</v>
      </c>
      <c r="L1310" s="104">
        <v>0</v>
      </c>
      <c r="M1310" s="104">
        <v>0</v>
      </c>
      <c r="N1310" s="104">
        <v>1111</v>
      </c>
      <c r="O1310" s="104">
        <v>42</v>
      </c>
      <c r="P1310" s="104">
        <v>2627</v>
      </c>
      <c r="Q1310" s="104">
        <v>20</v>
      </c>
      <c r="R1310" s="104">
        <v>5977</v>
      </c>
      <c r="S1310" s="104">
        <v>62</v>
      </c>
      <c r="T1310" s="77"/>
      <c r="U1310" s="77"/>
      <c r="V1310" s="77"/>
      <c r="W1310" s="77"/>
      <c r="X1310" s="77"/>
    </row>
    <row r="1311" spans="1:24" ht="12.75" customHeight="1" x14ac:dyDescent="0.15">
      <c r="A1311" s="77" t="s">
        <v>625</v>
      </c>
      <c r="B1311" s="77" t="s">
        <v>558</v>
      </c>
      <c r="C1311" s="77" t="s">
        <v>123</v>
      </c>
      <c r="D1311" s="103">
        <v>2015</v>
      </c>
      <c r="E1311" s="77" t="s">
        <v>1598</v>
      </c>
      <c r="F1311" s="104">
        <v>1316</v>
      </c>
      <c r="G1311" s="105">
        <f t="shared" si="0"/>
        <v>58</v>
      </c>
      <c r="H1311" s="104">
        <v>58</v>
      </c>
      <c r="I1311" s="104">
        <v>0</v>
      </c>
      <c r="J1311" s="104">
        <v>923</v>
      </c>
      <c r="K1311" s="80">
        <f t="shared" si="2"/>
        <v>18</v>
      </c>
      <c r="L1311" s="104">
        <v>18</v>
      </c>
      <c r="M1311" s="104">
        <v>0</v>
      </c>
      <c r="N1311" s="104">
        <v>1111</v>
      </c>
      <c r="O1311" s="104">
        <v>42</v>
      </c>
      <c r="P1311" s="104">
        <v>2627</v>
      </c>
      <c r="Q1311" s="104">
        <v>19</v>
      </c>
      <c r="R1311" s="104">
        <v>5977</v>
      </c>
      <c r="S1311" s="104">
        <v>137</v>
      </c>
      <c r="T1311" s="77"/>
      <c r="U1311" s="77"/>
      <c r="V1311" s="77"/>
      <c r="W1311" s="77"/>
      <c r="X1311" s="77"/>
    </row>
    <row r="1312" spans="1:24" ht="12.75" customHeight="1" x14ac:dyDescent="0.15">
      <c r="A1312" s="77" t="s">
        <v>625</v>
      </c>
      <c r="B1312" s="77" t="s">
        <v>558</v>
      </c>
      <c r="C1312" s="77" t="s">
        <v>123</v>
      </c>
      <c r="D1312" s="103">
        <v>2016</v>
      </c>
      <c r="E1312" s="77" t="s">
        <v>1598</v>
      </c>
      <c r="F1312" s="104">
        <v>1316</v>
      </c>
      <c r="G1312" s="105">
        <f t="shared" si="0"/>
        <v>0</v>
      </c>
      <c r="H1312" s="104">
        <v>0</v>
      </c>
      <c r="I1312" s="104">
        <v>0</v>
      </c>
      <c r="J1312" s="104">
        <v>923</v>
      </c>
      <c r="K1312" s="80">
        <f t="shared" si="2"/>
        <v>0</v>
      </c>
      <c r="L1312" s="104">
        <v>0</v>
      </c>
      <c r="M1312" s="104">
        <v>0</v>
      </c>
      <c r="N1312" s="104">
        <v>1111</v>
      </c>
      <c r="O1312" s="104">
        <v>83</v>
      </c>
      <c r="P1312" s="104">
        <v>2627</v>
      </c>
      <c r="Q1312" s="104">
        <v>20</v>
      </c>
      <c r="R1312" s="104">
        <v>5977</v>
      </c>
      <c r="S1312" s="104">
        <v>103</v>
      </c>
      <c r="T1312" s="77"/>
      <c r="U1312" s="77"/>
      <c r="V1312" s="77"/>
      <c r="W1312" s="77"/>
      <c r="X1312" s="77"/>
    </row>
    <row r="1313" spans="1:24" ht="12.75" customHeight="1" x14ac:dyDescent="0.15">
      <c r="A1313" s="77" t="s">
        <v>625</v>
      </c>
      <c r="B1313" s="77" t="s">
        <v>558</v>
      </c>
      <c r="C1313" s="77" t="s">
        <v>123</v>
      </c>
      <c r="D1313" s="103">
        <v>2017</v>
      </c>
      <c r="E1313" s="77" t="s">
        <v>1598</v>
      </c>
      <c r="F1313" s="104">
        <v>1316</v>
      </c>
      <c r="G1313" s="105">
        <f t="shared" si="0"/>
        <v>0</v>
      </c>
      <c r="H1313" s="104">
        <v>0</v>
      </c>
      <c r="I1313" s="104">
        <v>0</v>
      </c>
      <c r="J1313" s="104">
        <v>923</v>
      </c>
      <c r="K1313" s="80">
        <f t="shared" si="2"/>
        <v>0</v>
      </c>
      <c r="L1313" s="104">
        <v>0</v>
      </c>
      <c r="M1313" s="104">
        <v>0</v>
      </c>
      <c r="N1313" s="104">
        <v>1111</v>
      </c>
      <c r="O1313" s="104">
        <v>125</v>
      </c>
      <c r="P1313" s="104">
        <v>2627</v>
      </c>
      <c r="Q1313" s="104">
        <v>12</v>
      </c>
      <c r="R1313" s="104">
        <v>5977</v>
      </c>
      <c r="S1313" s="104">
        <v>137</v>
      </c>
      <c r="T1313" s="77"/>
      <c r="U1313" s="77"/>
      <c r="V1313" s="77"/>
      <c r="W1313" s="77"/>
      <c r="X1313" s="77"/>
    </row>
    <row r="1314" spans="1:24" ht="12.75" customHeight="1" x14ac:dyDescent="0.15">
      <c r="A1314" s="77" t="s">
        <v>225</v>
      </c>
      <c r="B1314" s="77" t="s">
        <v>168</v>
      </c>
      <c r="C1314" s="77" t="s">
        <v>144</v>
      </c>
      <c r="D1314" s="103">
        <v>2017</v>
      </c>
      <c r="E1314" s="77" t="s">
        <v>1598</v>
      </c>
      <c r="F1314" s="104">
        <v>26</v>
      </c>
      <c r="G1314" s="105">
        <f t="shared" si="0"/>
        <v>0</v>
      </c>
      <c r="H1314" s="104">
        <v>0</v>
      </c>
      <c r="I1314" s="104">
        <v>0</v>
      </c>
      <c r="J1314" s="104">
        <v>16</v>
      </c>
      <c r="K1314" s="80">
        <f t="shared" si="2"/>
        <v>0</v>
      </c>
      <c r="L1314" s="104">
        <v>0</v>
      </c>
      <c r="M1314" s="104">
        <v>0</v>
      </c>
      <c r="N1314" s="104">
        <v>17</v>
      </c>
      <c r="O1314" s="104">
        <v>0</v>
      </c>
      <c r="P1314" s="104">
        <v>38</v>
      </c>
      <c r="Q1314" s="104">
        <v>0</v>
      </c>
      <c r="R1314" s="104">
        <v>97</v>
      </c>
      <c r="S1314" s="104">
        <v>0</v>
      </c>
      <c r="T1314" s="77"/>
      <c r="U1314" s="77"/>
      <c r="V1314" s="77"/>
      <c r="W1314" s="77"/>
      <c r="X1314" s="77"/>
    </row>
    <row r="1315" spans="1:24" ht="12.75" customHeight="1" x14ac:dyDescent="0.15">
      <c r="A1315" s="77" t="s">
        <v>304</v>
      </c>
      <c r="B1315" s="77" t="s">
        <v>273</v>
      </c>
      <c r="C1315" s="77" t="s">
        <v>144</v>
      </c>
      <c r="D1315" s="103">
        <v>2014</v>
      </c>
      <c r="E1315" s="77" t="s">
        <v>1598</v>
      </c>
      <c r="F1315" s="104">
        <v>1</v>
      </c>
      <c r="G1315" s="105">
        <f t="shared" si="0"/>
        <v>0</v>
      </c>
      <c r="H1315" s="104">
        <v>0</v>
      </c>
      <c r="I1315" s="104">
        <v>0</v>
      </c>
      <c r="J1315" s="104">
        <v>1</v>
      </c>
      <c r="K1315" s="80">
        <f t="shared" si="2"/>
        <v>0</v>
      </c>
      <c r="L1315" s="104">
        <v>0</v>
      </c>
      <c r="M1315" s="104">
        <v>0</v>
      </c>
      <c r="N1315" s="104">
        <v>0</v>
      </c>
      <c r="O1315" s="104">
        <v>0</v>
      </c>
      <c r="P1315" s="104">
        <v>0</v>
      </c>
      <c r="Q1315" s="104">
        <v>18</v>
      </c>
      <c r="R1315" s="104">
        <v>2</v>
      </c>
      <c r="S1315" s="104">
        <v>18</v>
      </c>
      <c r="T1315" s="77"/>
      <c r="U1315" s="77"/>
      <c r="V1315" s="77"/>
      <c r="W1315" s="77"/>
      <c r="X1315" s="77"/>
    </row>
    <row r="1316" spans="1:24" ht="12.75" customHeight="1" x14ac:dyDescent="0.15">
      <c r="A1316" s="77" t="s">
        <v>304</v>
      </c>
      <c r="B1316" s="77" t="s">
        <v>273</v>
      </c>
      <c r="C1316" s="77" t="s">
        <v>144</v>
      </c>
      <c r="D1316" s="103">
        <v>2015</v>
      </c>
      <c r="E1316" s="77" t="s">
        <v>1598</v>
      </c>
      <c r="F1316" s="104">
        <v>1</v>
      </c>
      <c r="G1316" s="105">
        <f t="shared" si="0"/>
        <v>0</v>
      </c>
      <c r="H1316" s="104">
        <v>0</v>
      </c>
      <c r="I1316" s="104">
        <v>0</v>
      </c>
      <c r="J1316" s="104">
        <v>1</v>
      </c>
      <c r="K1316" s="80">
        <f t="shared" si="2"/>
        <v>0</v>
      </c>
      <c r="L1316" s="104">
        <v>0</v>
      </c>
      <c r="M1316" s="104">
        <v>0</v>
      </c>
      <c r="N1316" s="104">
        <v>0</v>
      </c>
      <c r="O1316" s="104">
        <v>0</v>
      </c>
      <c r="P1316" s="104">
        <v>0</v>
      </c>
      <c r="Q1316" s="104">
        <v>81</v>
      </c>
      <c r="R1316" s="104">
        <v>2</v>
      </c>
      <c r="S1316" s="104">
        <v>81</v>
      </c>
      <c r="T1316" s="77"/>
      <c r="U1316" s="77"/>
      <c r="V1316" s="77"/>
      <c r="W1316" s="77"/>
      <c r="X1316" s="77"/>
    </row>
    <row r="1317" spans="1:24" ht="12.75" customHeight="1" x14ac:dyDescent="0.15">
      <c r="A1317" s="77" t="s">
        <v>304</v>
      </c>
      <c r="B1317" s="77" t="s">
        <v>273</v>
      </c>
      <c r="C1317" s="77" t="s">
        <v>144</v>
      </c>
      <c r="D1317" s="103">
        <v>2016</v>
      </c>
      <c r="E1317" s="77" t="s">
        <v>1598</v>
      </c>
      <c r="F1317" s="104">
        <v>1</v>
      </c>
      <c r="G1317" s="105">
        <f t="shared" si="0"/>
        <v>0</v>
      </c>
      <c r="H1317" s="104">
        <v>0</v>
      </c>
      <c r="I1317" s="104">
        <v>0</v>
      </c>
      <c r="J1317" s="104">
        <v>1</v>
      </c>
      <c r="K1317" s="80">
        <f t="shared" si="2"/>
        <v>0</v>
      </c>
      <c r="L1317" s="104">
        <v>0</v>
      </c>
      <c r="M1317" s="104">
        <v>0</v>
      </c>
      <c r="N1317" s="104">
        <v>0</v>
      </c>
      <c r="O1317" s="104">
        <v>0</v>
      </c>
      <c r="P1317" s="104">
        <v>0</v>
      </c>
      <c r="Q1317" s="104">
        <v>9</v>
      </c>
      <c r="R1317" s="104">
        <v>2</v>
      </c>
      <c r="S1317" s="104">
        <v>9</v>
      </c>
      <c r="T1317" s="77"/>
      <c r="U1317" s="77"/>
      <c r="V1317" s="77"/>
      <c r="W1317" s="77"/>
      <c r="X1317" s="77"/>
    </row>
    <row r="1318" spans="1:24" ht="12.75" customHeight="1" x14ac:dyDescent="0.15">
      <c r="A1318" s="77" t="s">
        <v>150</v>
      </c>
      <c r="B1318" s="77" t="s">
        <v>143</v>
      </c>
      <c r="C1318" s="77" t="s">
        <v>144</v>
      </c>
      <c r="D1318" s="103">
        <v>2014</v>
      </c>
      <c r="E1318" s="77" t="s">
        <v>1598</v>
      </c>
      <c r="F1318" s="104">
        <v>57</v>
      </c>
      <c r="G1318" s="105">
        <f t="shared" si="0"/>
        <v>0</v>
      </c>
      <c r="H1318" s="104">
        <v>0</v>
      </c>
      <c r="I1318" s="104">
        <v>0</v>
      </c>
      <c r="J1318" s="104">
        <v>35</v>
      </c>
      <c r="K1318" s="80">
        <f t="shared" si="2"/>
        <v>0</v>
      </c>
      <c r="L1318" s="104">
        <v>0</v>
      </c>
      <c r="M1318" s="104">
        <v>0</v>
      </c>
      <c r="N1318" s="104">
        <v>36</v>
      </c>
      <c r="O1318" s="104">
        <v>0</v>
      </c>
      <c r="P1318" s="104">
        <v>105</v>
      </c>
      <c r="Q1318" s="104">
        <v>0</v>
      </c>
      <c r="R1318" s="104">
        <v>233</v>
      </c>
      <c r="S1318" s="104">
        <v>0</v>
      </c>
      <c r="T1318" s="77"/>
      <c r="U1318" s="77"/>
      <c r="V1318" s="77"/>
      <c r="W1318" s="77"/>
      <c r="X1318" s="77"/>
    </row>
    <row r="1319" spans="1:24" ht="12.75" customHeight="1" x14ac:dyDescent="0.15">
      <c r="A1319" s="77" t="s">
        <v>150</v>
      </c>
      <c r="B1319" s="77" t="s">
        <v>143</v>
      </c>
      <c r="C1319" s="77" t="s">
        <v>144</v>
      </c>
      <c r="D1319" s="103">
        <v>2015</v>
      </c>
      <c r="E1319" s="77" t="s">
        <v>1598</v>
      </c>
      <c r="F1319" s="104">
        <v>57</v>
      </c>
      <c r="G1319" s="105">
        <f t="shared" si="0"/>
        <v>0</v>
      </c>
      <c r="H1319" s="104">
        <v>0</v>
      </c>
      <c r="I1319" s="104">
        <v>0</v>
      </c>
      <c r="J1319" s="104">
        <v>35</v>
      </c>
      <c r="K1319" s="80">
        <f t="shared" si="2"/>
        <v>0</v>
      </c>
      <c r="L1319" s="104">
        <v>0</v>
      </c>
      <c r="M1319" s="104">
        <v>0</v>
      </c>
      <c r="N1319" s="104">
        <v>36</v>
      </c>
      <c r="O1319" s="104">
        <v>0</v>
      </c>
      <c r="P1319" s="104">
        <v>105</v>
      </c>
      <c r="Q1319" s="104">
        <v>0</v>
      </c>
      <c r="R1319" s="104">
        <v>233</v>
      </c>
      <c r="S1319" s="104">
        <v>0</v>
      </c>
      <c r="T1319" s="77"/>
      <c r="U1319" s="77"/>
      <c r="V1319" s="77"/>
      <c r="W1319" s="77"/>
      <c r="X1319" s="77"/>
    </row>
    <row r="1320" spans="1:24" ht="12.75" customHeight="1" x14ac:dyDescent="0.15">
      <c r="A1320" s="77" t="s">
        <v>150</v>
      </c>
      <c r="B1320" s="77" t="s">
        <v>143</v>
      </c>
      <c r="C1320" s="77" t="s">
        <v>144</v>
      </c>
      <c r="D1320" s="103">
        <v>2016</v>
      </c>
      <c r="E1320" s="77" t="s">
        <v>1598</v>
      </c>
      <c r="F1320" s="104">
        <v>57</v>
      </c>
      <c r="G1320" s="105">
        <f t="shared" si="0"/>
        <v>0</v>
      </c>
      <c r="H1320" s="104">
        <v>0</v>
      </c>
      <c r="I1320" s="104">
        <v>0</v>
      </c>
      <c r="J1320" s="104">
        <v>35</v>
      </c>
      <c r="K1320" s="80">
        <f t="shared" si="2"/>
        <v>0</v>
      </c>
      <c r="L1320" s="104">
        <v>0</v>
      </c>
      <c r="M1320" s="104">
        <v>0</v>
      </c>
      <c r="N1320" s="104">
        <v>36</v>
      </c>
      <c r="O1320" s="104">
        <v>0</v>
      </c>
      <c r="P1320" s="104">
        <v>105</v>
      </c>
      <c r="Q1320" s="104">
        <v>0</v>
      </c>
      <c r="R1320" s="104">
        <v>233</v>
      </c>
      <c r="S1320" s="104">
        <v>0</v>
      </c>
      <c r="T1320" s="77"/>
      <c r="U1320" s="77"/>
      <c r="V1320" s="77"/>
      <c r="W1320" s="77"/>
      <c r="X1320" s="77"/>
    </row>
    <row r="1321" spans="1:24" ht="12.75" customHeight="1" x14ac:dyDescent="0.15">
      <c r="A1321" s="77" t="s">
        <v>150</v>
      </c>
      <c r="B1321" s="77" t="s">
        <v>143</v>
      </c>
      <c r="C1321" s="77" t="s">
        <v>144</v>
      </c>
      <c r="D1321" s="103">
        <v>2017</v>
      </c>
      <c r="E1321" s="77" t="s">
        <v>1598</v>
      </c>
      <c r="F1321" s="104">
        <v>57</v>
      </c>
      <c r="G1321" s="105">
        <f t="shared" si="0"/>
        <v>0</v>
      </c>
      <c r="H1321" s="104">
        <v>0</v>
      </c>
      <c r="I1321" s="104">
        <v>0</v>
      </c>
      <c r="J1321" s="104">
        <v>35</v>
      </c>
      <c r="K1321" s="80">
        <f t="shared" si="2"/>
        <v>0</v>
      </c>
      <c r="L1321" s="104">
        <v>0</v>
      </c>
      <c r="M1321" s="104">
        <v>0</v>
      </c>
      <c r="N1321" s="104">
        <v>36</v>
      </c>
      <c r="O1321" s="104">
        <v>0</v>
      </c>
      <c r="P1321" s="104">
        <v>105</v>
      </c>
      <c r="Q1321" s="104">
        <v>0</v>
      </c>
      <c r="R1321" s="104">
        <v>233</v>
      </c>
      <c r="S1321" s="104">
        <v>0</v>
      </c>
      <c r="T1321" s="77"/>
      <c r="U1321" s="77"/>
      <c r="V1321" s="77"/>
      <c r="W1321" s="77"/>
      <c r="X1321" s="77"/>
    </row>
    <row r="1322" spans="1:24" ht="12.75" customHeight="1" x14ac:dyDescent="0.15">
      <c r="A1322" s="77" t="s">
        <v>226</v>
      </c>
      <c r="B1322" s="77" t="s">
        <v>168</v>
      </c>
      <c r="C1322" s="77" t="s">
        <v>144</v>
      </c>
      <c r="D1322" s="103">
        <v>2014</v>
      </c>
      <c r="E1322" s="77" t="s">
        <v>1598</v>
      </c>
      <c r="F1322" s="104">
        <v>228</v>
      </c>
      <c r="G1322" s="105">
        <f t="shared" si="0"/>
        <v>0</v>
      </c>
      <c r="H1322" s="104">
        <v>0</v>
      </c>
      <c r="I1322" s="104">
        <v>0</v>
      </c>
      <c r="J1322" s="104">
        <v>135</v>
      </c>
      <c r="K1322" s="80">
        <f t="shared" si="2"/>
        <v>0</v>
      </c>
      <c r="L1322" s="104">
        <v>0</v>
      </c>
      <c r="M1322" s="104">
        <v>0</v>
      </c>
      <c r="N1322" s="104">
        <v>146</v>
      </c>
      <c r="O1322" s="104">
        <v>71</v>
      </c>
      <c r="P1322" s="104">
        <v>369</v>
      </c>
      <c r="Q1322" s="104">
        <v>0</v>
      </c>
      <c r="R1322" s="104">
        <v>878</v>
      </c>
      <c r="S1322" s="104">
        <v>71</v>
      </c>
      <c r="T1322" s="77"/>
      <c r="U1322" s="77"/>
      <c r="V1322" s="77"/>
      <c r="W1322" s="77"/>
      <c r="X1322" s="77"/>
    </row>
    <row r="1323" spans="1:24" ht="12.75" customHeight="1" x14ac:dyDescent="0.15">
      <c r="A1323" s="77" t="s">
        <v>226</v>
      </c>
      <c r="B1323" s="77" t="s">
        <v>168</v>
      </c>
      <c r="C1323" s="77" t="s">
        <v>144</v>
      </c>
      <c r="D1323" s="103">
        <v>2015</v>
      </c>
      <c r="E1323" s="77" t="s">
        <v>1598</v>
      </c>
      <c r="F1323" s="104">
        <v>228</v>
      </c>
      <c r="G1323" s="105">
        <f t="shared" si="0"/>
        <v>0</v>
      </c>
      <c r="H1323" s="104">
        <v>0</v>
      </c>
      <c r="I1323" s="104">
        <v>0</v>
      </c>
      <c r="J1323" s="104">
        <v>135</v>
      </c>
      <c r="K1323" s="80">
        <f t="shared" si="2"/>
        <v>0</v>
      </c>
      <c r="L1323" s="104">
        <v>0</v>
      </c>
      <c r="M1323" s="104">
        <v>0</v>
      </c>
      <c r="N1323" s="104">
        <v>146</v>
      </c>
      <c r="O1323" s="104">
        <v>78</v>
      </c>
      <c r="P1323" s="104">
        <v>369</v>
      </c>
      <c r="Q1323" s="104">
        <v>0</v>
      </c>
      <c r="R1323" s="104">
        <v>878</v>
      </c>
      <c r="S1323" s="104">
        <v>78</v>
      </c>
      <c r="T1323" s="77"/>
      <c r="U1323" s="77"/>
      <c r="V1323" s="77"/>
      <c r="W1323" s="77"/>
      <c r="X1323" s="77"/>
    </row>
    <row r="1324" spans="1:24" ht="12.75" customHeight="1" x14ac:dyDescent="0.15">
      <c r="A1324" s="77" t="s">
        <v>226</v>
      </c>
      <c r="B1324" s="77" t="s">
        <v>168</v>
      </c>
      <c r="C1324" s="77" t="s">
        <v>144</v>
      </c>
      <c r="D1324" s="103">
        <v>2016</v>
      </c>
      <c r="E1324" s="77" t="s">
        <v>1598</v>
      </c>
      <c r="F1324" s="104">
        <v>228</v>
      </c>
      <c r="G1324" s="105">
        <f t="shared" si="0"/>
        <v>0</v>
      </c>
      <c r="H1324" s="104">
        <v>0</v>
      </c>
      <c r="I1324" s="104">
        <v>0</v>
      </c>
      <c r="J1324" s="104">
        <v>135</v>
      </c>
      <c r="K1324" s="80">
        <f t="shared" si="2"/>
        <v>0</v>
      </c>
      <c r="L1324" s="104">
        <v>0</v>
      </c>
      <c r="M1324" s="104">
        <v>0</v>
      </c>
      <c r="N1324" s="104">
        <v>146</v>
      </c>
      <c r="O1324" s="104">
        <v>13</v>
      </c>
      <c r="P1324" s="104">
        <v>369</v>
      </c>
      <c r="Q1324" s="104">
        <v>38</v>
      </c>
      <c r="R1324" s="104">
        <v>878</v>
      </c>
      <c r="S1324" s="104">
        <v>51</v>
      </c>
      <c r="T1324" s="77"/>
      <c r="U1324" s="77"/>
      <c r="V1324" s="77"/>
      <c r="W1324" s="77"/>
      <c r="X1324" s="77"/>
    </row>
    <row r="1325" spans="1:24" ht="12.75" customHeight="1" x14ac:dyDescent="0.15">
      <c r="A1325" s="77" t="s">
        <v>226</v>
      </c>
      <c r="B1325" s="77" t="s">
        <v>168</v>
      </c>
      <c r="C1325" s="77" t="s">
        <v>144</v>
      </c>
      <c r="D1325" s="103">
        <v>2017</v>
      </c>
      <c r="E1325" s="77" t="s">
        <v>1598</v>
      </c>
      <c r="F1325" s="104">
        <v>228</v>
      </c>
      <c r="G1325" s="105">
        <f t="shared" si="0"/>
        <v>0</v>
      </c>
      <c r="H1325" s="104">
        <v>0</v>
      </c>
      <c r="I1325" s="104">
        <v>0</v>
      </c>
      <c r="J1325" s="104">
        <v>135</v>
      </c>
      <c r="K1325" s="80">
        <f t="shared" si="2"/>
        <v>0</v>
      </c>
      <c r="L1325" s="104">
        <v>0</v>
      </c>
      <c r="M1325" s="104">
        <v>0</v>
      </c>
      <c r="N1325" s="104">
        <v>146</v>
      </c>
      <c r="O1325" s="104">
        <v>52</v>
      </c>
      <c r="P1325" s="104">
        <v>369</v>
      </c>
      <c r="Q1325" s="104">
        <v>3</v>
      </c>
      <c r="R1325" s="104">
        <v>878</v>
      </c>
      <c r="S1325" s="104">
        <v>55</v>
      </c>
      <c r="T1325" s="77"/>
      <c r="U1325" s="77"/>
      <c r="V1325" s="77"/>
      <c r="W1325" s="77"/>
      <c r="X1325" s="77"/>
    </row>
    <row r="1326" spans="1:24" ht="12.75" customHeight="1" x14ac:dyDescent="0.15">
      <c r="A1326" s="77" t="s">
        <v>340</v>
      </c>
      <c r="B1326" s="77" t="s">
        <v>316</v>
      </c>
      <c r="C1326" s="77" t="s">
        <v>144</v>
      </c>
      <c r="D1326" s="103">
        <v>2014</v>
      </c>
      <c r="E1326" s="77" t="s">
        <v>1598</v>
      </c>
      <c r="F1326" s="104">
        <v>621</v>
      </c>
      <c r="G1326" s="105">
        <f t="shared" si="0"/>
        <v>0</v>
      </c>
      <c r="H1326" s="104">
        <v>0</v>
      </c>
      <c r="I1326" s="104">
        <v>0</v>
      </c>
      <c r="J1326" s="104">
        <v>415</v>
      </c>
      <c r="K1326" s="80">
        <f t="shared" si="2"/>
        <v>0</v>
      </c>
      <c r="L1326" s="104">
        <v>0</v>
      </c>
      <c r="M1326" s="104">
        <v>0</v>
      </c>
      <c r="N1326" s="104">
        <v>461</v>
      </c>
      <c r="O1326" s="104">
        <v>4</v>
      </c>
      <c r="P1326" s="104">
        <v>1038</v>
      </c>
      <c r="Q1326" s="104">
        <v>307</v>
      </c>
      <c r="R1326" s="104">
        <v>2535</v>
      </c>
      <c r="S1326" s="104">
        <v>311</v>
      </c>
      <c r="T1326" s="77"/>
      <c r="U1326" s="77"/>
      <c r="V1326" s="77"/>
      <c r="W1326" s="77"/>
      <c r="X1326" s="77"/>
    </row>
    <row r="1327" spans="1:24" ht="12.75" customHeight="1" x14ac:dyDescent="0.15">
      <c r="A1327" s="77" t="s">
        <v>340</v>
      </c>
      <c r="B1327" s="77" t="s">
        <v>316</v>
      </c>
      <c r="C1327" s="77" t="s">
        <v>144</v>
      </c>
      <c r="D1327" s="103">
        <v>2015</v>
      </c>
      <c r="E1327" s="77" t="s">
        <v>1598</v>
      </c>
      <c r="F1327" s="104">
        <v>621</v>
      </c>
      <c r="G1327" s="105">
        <f t="shared" si="0"/>
        <v>0</v>
      </c>
      <c r="H1327" s="104">
        <v>0</v>
      </c>
      <c r="I1327" s="104">
        <v>0</v>
      </c>
      <c r="J1327" s="104">
        <v>415</v>
      </c>
      <c r="K1327" s="80">
        <f t="shared" si="2"/>
        <v>0</v>
      </c>
      <c r="L1327" s="104">
        <v>0</v>
      </c>
      <c r="M1327" s="104">
        <v>0</v>
      </c>
      <c r="N1327" s="104">
        <v>461</v>
      </c>
      <c r="O1327" s="104">
        <v>2</v>
      </c>
      <c r="P1327" s="104">
        <v>1038</v>
      </c>
      <c r="Q1327" s="104">
        <v>12</v>
      </c>
      <c r="R1327" s="104">
        <v>2535</v>
      </c>
      <c r="S1327" s="104">
        <v>14</v>
      </c>
      <c r="T1327" s="77"/>
      <c r="U1327" s="77"/>
      <c r="V1327" s="77"/>
      <c r="W1327" s="77"/>
      <c r="X1327" s="77"/>
    </row>
    <row r="1328" spans="1:24" ht="12.75" customHeight="1" x14ac:dyDescent="0.15">
      <c r="A1328" s="77" t="s">
        <v>340</v>
      </c>
      <c r="B1328" s="77" t="s">
        <v>316</v>
      </c>
      <c r="C1328" s="77" t="s">
        <v>144</v>
      </c>
      <c r="D1328" s="103">
        <v>2016</v>
      </c>
      <c r="E1328" s="77" t="s">
        <v>1598</v>
      </c>
      <c r="F1328" s="104">
        <v>621</v>
      </c>
      <c r="G1328" s="105">
        <f t="shared" si="0"/>
        <v>0</v>
      </c>
      <c r="H1328" s="104">
        <v>0</v>
      </c>
      <c r="I1328" s="104">
        <v>0</v>
      </c>
      <c r="J1328" s="104">
        <v>415</v>
      </c>
      <c r="K1328" s="80">
        <f t="shared" si="2"/>
        <v>0</v>
      </c>
      <c r="L1328" s="104">
        <v>0</v>
      </c>
      <c r="M1328" s="104">
        <v>0</v>
      </c>
      <c r="N1328" s="104">
        <v>461</v>
      </c>
      <c r="O1328" s="104">
        <v>9</v>
      </c>
      <c r="P1328" s="104">
        <v>1038</v>
      </c>
      <c r="Q1328" s="104">
        <v>141</v>
      </c>
      <c r="R1328" s="104">
        <v>2535</v>
      </c>
      <c r="S1328" s="104">
        <v>150</v>
      </c>
      <c r="T1328" s="77"/>
      <c r="U1328" s="77"/>
      <c r="V1328" s="77"/>
      <c r="W1328" s="77"/>
      <c r="X1328" s="77"/>
    </row>
    <row r="1329" spans="1:24" ht="12.75" customHeight="1" x14ac:dyDescent="0.15">
      <c r="A1329" s="77" t="s">
        <v>340</v>
      </c>
      <c r="B1329" s="77" t="s">
        <v>316</v>
      </c>
      <c r="C1329" s="77" t="s">
        <v>144</v>
      </c>
      <c r="D1329" s="103">
        <v>2017</v>
      </c>
      <c r="E1329" s="77" t="s">
        <v>1598</v>
      </c>
      <c r="F1329" s="104">
        <v>621</v>
      </c>
      <c r="G1329" s="105">
        <f t="shared" si="0"/>
        <v>0</v>
      </c>
      <c r="H1329" s="104">
        <v>0</v>
      </c>
      <c r="I1329" s="104">
        <v>0</v>
      </c>
      <c r="J1329" s="104">
        <v>415</v>
      </c>
      <c r="K1329" s="80">
        <f t="shared" si="2"/>
        <v>0</v>
      </c>
      <c r="L1329" s="104">
        <v>0</v>
      </c>
      <c r="M1329" s="104">
        <v>0</v>
      </c>
      <c r="N1329" s="104">
        <v>461</v>
      </c>
      <c r="O1329" s="104">
        <v>10</v>
      </c>
      <c r="P1329" s="104">
        <v>1038</v>
      </c>
      <c r="Q1329" s="104">
        <v>110</v>
      </c>
      <c r="R1329" s="104">
        <v>2535</v>
      </c>
      <c r="S1329" s="104">
        <v>120</v>
      </c>
      <c r="T1329" s="77"/>
      <c r="U1329" s="77"/>
      <c r="V1329" s="77"/>
      <c r="W1329" s="77"/>
      <c r="X1329" s="77"/>
    </row>
    <row r="1330" spans="1:24" ht="12.75" customHeight="1" x14ac:dyDescent="0.15">
      <c r="A1330" s="77" t="s">
        <v>138</v>
      </c>
      <c r="B1330" s="77" t="s">
        <v>136</v>
      </c>
      <c r="C1330" s="77" t="s">
        <v>83</v>
      </c>
      <c r="D1330" s="103">
        <v>2014</v>
      </c>
      <c r="E1330" s="77" t="s">
        <v>1598</v>
      </c>
      <c r="F1330" s="104">
        <v>15</v>
      </c>
      <c r="G1330" s="105">
        <f t="shared" si="0"/>
        <v>0</v>
      </c>
      <c r="H1330" s="104">
        <v>0</v>
      </c>
      <c r="I1330" s="104">
        <v>0</v>
      </c>
      <c r="J1330" s="104">
        <v>11</v>
      </c>
      <c r="K1330" s="80">
        <f t="shared" si="2"/>
        <v>0</v>
      </c>
      <c r="L1330" s="104">
        <v>0</v>
      </c>
      <c r="M1330" s="104">
        <v>0</v>
      </c>
      <c r="N1330" s="104">
        <v>11</v>
      </c>
      <c r="O1330" s="104">
        <v>0</v>
      </c>
      <c r="P1330" s="104">
        <v>26</v>
      </c>
      <c r="Q1330" s="104">
        <v>0</v>
      </c>
      <c r="R1330" s="104">
        <v>63</v>
      </c>
      <c r="S1330" s="104">
        <v>0</v>
      </c>
      <c r="T1330" s="77"/>
      <c r="U1330" s="77"/>
      <c r="V1330" s="77"/>
      <c r="W1330" s="77"/>
      <c r="X1330" s="77"/>
    </row>
    <row r="1331" spans="1:24" ht="12.75" customHeight="1" x14ac:dyDescent="0.15">
      <c r="A1331" s="77" t="s">
        <v>138</v>
      </c>
      <c r="B1331" s="77" t="s">
        <v>136</v>
      </c>
      <c r="C1331" s="77" t="s">
        <v>83</v>
      </c>
      <c r="D1331" s="103">
        <v>2015</v>
      </c>
      <c r="E1331" s="77" t="s">
        <v>1598</v>
      </c>
      <c r="F1331" s="104">
        <v>15</v>
      </c>
      <c r="G1331" s="105">
        <f t="shared" si="0"/>
        <v>49</v>
      </c>
      <c r="H1331" s="104">
        <v>49</v>
      </c>
      <c r="I1331" s="104">
        <v>0</v>
      </c>
      <c r="J1331" s="104">
        <v>11</v>
      </c>
      <c r="K1331" s="80">
        <f t="shared" si="2"/>
        <v>0</v>
      </c>
      <c r="L1331" s="104">
        <v>0</v>
      </c>
      <c r="M1331" s="104">
        <v>0</v>
      </c>
      <c r="N1331" s="104">
        <v>11</v>
      </c>
      <c r="O1331" s="104">
        <v>0</v>
      </c>
      <c r="P1331" s="104">
        <v>26</v>
      </c>
      <c r="Q1331" s="104">
        <v>0</v>
      </c>
      <c r="R1331" s="104">
        <v>63</v>
      </c>
      <c r="S1331" s="104">
        <v>49</v>
      </c>
      <c r="T1331" s="77"/>
      <c r="U1331" s="77"/>
      <c r="V1331" s="77"/>
      <c r="W1331" s="77"/>
      <c r="X1331" s="77"/>
    </row>
    <row r="1332" spans="1:24" ht="12.75" customHeight="1" x14ac:dyDescent="0.15">
      <c r="A1332" s="77" t="s">
        <v>138</v>
      </c>
      <c r="B1332" s="77" t="s">
        <v>136</v>
      </c>
      <c r="C1332" s="77" t="s">
        <v>83</v>
      </c>
      <c r="D1332" s="103">
        <v>2016</v>
      </c>
      <c r="E1332" s="77" t="s">
        <v>1598</v>
      </c>
      <c r="F1332" s="104">
        <v>15</v>
      </c>
      <c r="G1332" s="105">
        <f t="shared" si="0"/>
        <v>0</v>
      </c>
      <c r="H1332" s="104">
        <v>0</v>
      </c>
      <c r="I1332" s="104">
        <v>0</v>
      </c>
      <c r="J1332" s="104">
        <v>11</v>
      </c>
      <c r="K1332" s="80">
        <f t="shared" si="2"/>
        <v>2</v>
      </c>
      <c r="L1332" s="104">
        <v>2</v>
      </c>
      <c r="M1332" s="104">
        <v>0</v>
      </c>
      <c r="N1332" s="104">
        <v>11</v>
      </c>
      <c r="O1332" s="104">
        <v>1</v>
      </c>
      <c r="P1332" s="104">
        <v>26</v>
      </c>
      <c r="Q1332" s="104">
        <v>0</v>
      </c>
      <c r="R1332" s="104">
        <v>63</v>
      </c>
      <c r="S1332" s="104">
        <v>3</v>
      </c>
      <c r="T1332" s="77"/>
      <c r="U1332" s="77"/>
      <c r="V1332" s="77"/>
      <c r="W1332" s="77"/>
      <c r="X1332" s="77"/>
    </row>
    <row r="1333" spans="1:24" ht="12.75" customHeight="1" x14ac:dyDescent="0.15">
      <c r="A1333" s="77" t="s">
        <v>138</v>
      </c>
      <c r="B1333" s="77" t="s">
        <v>136</v>
      </c>
      <c r="C1333" s="77" t="s">
        <v>83</v>
      </c>
      <c r="D1333" s="103">
        <v>2017</v>
      </c>
      <c r="E1333" s="77" t="s">
        <v>1598</v>
      </c>
      <c r="F1333" s="104">
        <v>15</v>
      </c>
      <c r="G1333" s="105">
        <f t="shared" si="0"/>
        <v>0</v>
      </c>
      <c r="H1333" s="104">
        <v>0</v>
      </c>
      <c r="I1333" s="104">
        <v>0</v>
      </c>
      <c r="J1333" s="104">
        <v>11</v>
      </c>
      <c r="K1333" s="80">
        <f t="shared" si="2"/>
        <v>0</v>
      </c>
      <c r="L1333" s="104">
        <v>0</v>
      </c>
      <c r="M1333" s="104">
        <v>0</v>
      </c>
      <c r="N1333" s="104">
        <v>11</v>
      </c>
      <c r="O1333" s="104">
        <v>0</v>
      </c>
      <c r="P1333" s="104">
        <v>26</v>
      </c>
      <c r="Q1333" s="104">
        <v>2</v>
      </c>
      <c r="R1333" s="104">
        <v>63</v>
      </c>
      <c r="S1333" s="104">
        <v>2</v>
      </c>
      <c r="T1333" s="77"/>
      <c r="U1333" s="77"/>
      <c r="V1333" s="77"/>
      <c r="W1333" s="77"/>
      <c r="X1333" s="77"/>
    </row>
    <row r="1334" spans="1:24" ht="12.75" customHeight="1" x14ac:dyDescent="0.15">
      <c r="A1334" s="77" t="s">
        <v>581</v>
      </c>
      <c r="B1334" s="77" t="s">
        <v>528</v>
      </c>
      <c r="C1334" s="77" t="s">
        <v>67</v>
      </c>
      <c r="D1334" s="103">
        <v>2014</v>
      </c>
      <c r="E1334" s="77" t="s">
        <v>1598</v>
      </c>
      <c r="F1334" s="104">
        <v>120</v>
      </c>
      <c r="G1334" s="105">
        <f t="shared" si="0"/>
        <v>0</v>
      </c>
      <c r="H1334" s="104">
        <v>0</v>
      </c>
      <c r="I1334" s="104">
        <v>0</v>
      </c>
      <c r="J1334" s="104">
        <v>65</v>
      </c>
      <c r="K1334" s="80">
        <f t="shared" si="2"/>
        <v>0</v>
      </c>
      <c r="L1334" s="104">
        <v>0</v>
      </c>
      <c r="M1334" s="104">
        <v>0</v>
      </c>
      <c r="N1334" s="104">
        <v>67</v>
      </c>
      <c r="O1334" s="104">
        <v>1</v>
      </c>
      <c r="P1334" s="104">
        <v>188</v>
      </c>
      <c r="Q1334" s="104">
        <v>9</v>
      </c>
      <c r="R1334" s="104">
        <v>440</v>
      </c>
      <c r="S1334" s="104">
        <v>10</v>
      </c>
      <c r="T1334" s="77"/>
      <c r="U1334" s="77"/>
      <c r="V1334" s="77"/>
      <c r="W1334" s="77"/>
      <c r="X1334" s="77"/>
    </row>
    <row r="1335" spans="1:24" ht="12.75" customHeight="1" x14ac:dyDescent="0.15">
      <c r="A1335" s="77" t="s">
        <v>581</v>
      </c>
      <c r="B1335" s="77" t="s">
        <v>528</v>
      </c>
      <c r="C1335" s="77" t="s">
        <v>67</v>
      </c>
      <c r="D1335" s="103">
        <v>2015</v>
      </c>
      <c r="E1335" s="77" t="s">
        <v>1598</v>
      </c>
      <c r="F1335" s="104">
        <v>120</v>
      </c>
      <c r="G1335" s="105">
        <f t="shared" si="0"/>
        <v>0</v>
      </c>
      <c r="H1335" s="104">
        <v>0</v>
      </c>
      <c r="I1335" s="104">
        <v>0</v>
      </c>
      <c r="J1335" s="104">
        <v>65</v>
      </c>
      <c r="K1335" s="80">
        <f t="shared" si="2"/>
        <v>0</v>
      </c>
      <c r="L1335" s="104">
        <v>0</v>
      </c>
      <c r="M1335" s="104">
        <v>0</v>
      </c>
      <c r="N1335" s="104">
        <v>67</v>
      </c>
      <c r="O1335" s="104">
        <v>0</v>
      </c>
      <c r="P1335" s="104">
        <v>188</v>
      </c>
      <c r="Q1335" s="104">
        <v>55</v>
      </c>
      <c r="R1335" s="104">
        <v>440</v>
      </c>
      <c r="S1335" s="104">
        <v>55</v>
      </c>
      <c r="T1335" s="77"/>
      <c r="U1335" s="77"/>
      <c r="V1335" s="77"/>
      <c r="W1335" s="77"/>
      <c r="X1335" s="77"/>
    </row>
    <row r="1336" spans="1:24" ht="12.75" customHeight="1" x14ac:dyDescent="0.15">
      <c r="A1336" s="77" t="s">
        <v>581</v>
      </c>
      <c r="B1336" s="77" t="s">
        <v>528</v>
      </c>
      <c r="C1336" s="77" t="s">
        <v>67</v>
      </c>
      <c r="D1336" s="103">
        <v>2016</v>
      </c>
      <c r="E1336" s="77" t="s">
        <v>1598</v>
      </c>
      <c r="F1336" s="104">
        <v>120</v>
      </c>
      <c r="G1336" s="105">
        <f t="shared" si="0"/>
        <v>0</v>
      </c>
      <c r="H1336" s="104">
        <v>0</v>
      </c>
      <c r="I1336" s="104">
        <v>0</v>
      </c>
      <c r="J1336" s="104">
        <v>65</v>
      </c>
      <c r="K1336" s="80">
        <f t="shared" si="2"/>
        <v>0</v>
      </c>
      <c r="L1336" s="104">
        <v>0</v>
      </c>
      <c r="M1336" s="104">
        <v>0</v>
      </c>
      <c r="N1336" s="104">
        <v>67</v>
      </c>
      <c r="O1336" s="104">
        <v>0</v>
      </c>
      <c r="P1336" s="104">
        <v>188</v>
      </c>
      <c r="Q1336" s="104">
        <v>3</v>
      </c>
      <c r="R1336" s="104">
        <v>440</v>
      </c>
      <c r="S1336" s="104">
        <v>3</v>
      </c>
      <c r="T1336" s="77"/>
      <c r="U1336" s="77"/>
      <c r="V1336" s="77"/>
      <c r="W1336" s="77"/>
      <c r="X1336" s="77"/>
    </row>
    <row r="1337" spans="1:24" ht="12.75" customHeight="1" x14ac:dyDescent="0.15">
      <c r="A1337" s="77" t="s">
        <v>581</v>
      </c>
      <c r="B1337" s="77" t="s">
        <v>528</v>
      </c>
      <c r="C1337" s="77" t="s">
        <v>67</v>
      </c>
      <c r="D1337" s="103">
        <v>2017</v>
      </c>
      <c r="E1337" s="77" t="s">
        <v>1598</v>
      </c>
      <c r="F1337" s="104">
        <v>120</v>
      </c>
      <c r="G1337" s="105">
        <f t="shared" si="0"/>
        <v>0</v>
      </c>
      <c r="H1337" s="104">
        <v>0</v>
      </c>
      <c r="I1337" s="104">
        <v>0</v>
      </c>
      <c r="J1337" s="104">
        <v>65</v>
      </c>
      <c r="K1337" s="80">
        <f t="shared" si="2"/>
        <v>0</v>
      </c>
      <c r="L1337" s="104">
        <v>0</v>
      </c>
      <c r="M1337" s="104">
        <v>0</v>
      </c>
      <c r="N1337" s="104">
        <v>67</v>
      </c>
      <c r="O1337" s="104">
        <v>0</v>
      </c>
      <c r="P1337" s="104">
        <v>188</v>
      </c>
      <c r="Q1337" s="104">
        <v>5</v>
      </c>
      <c r="R1337" s="104">
        <v>440</v>
      </c>
      <c r="S1337" s="104">
        <v>5</v>
      </c>
      <c r="T1337" s="77"/>
      <c r="U1337" s="77"/>
      <c r="V1337" s="77"/>
      <c r="W1337" s="77"/>
      <c r="X1337" s="77"/>
    </row>
    <row r="1338" spans="1:24" ht="12.75" customHeight="1" x14ac:dyDescent="0.15">
      <c r="A1338" s="77" t="s">
        <v>627</v>
      </c>
      <c r="B1338" s="77" t="s">
        <v>558</v>
      </c>
      <c r="C1338" s="77" t="s">
        <v>123</v>
      </c>
      <c r="D1338" s="103">
        <v>2013</v>
      </c>
      <c r="E1338" s="77" t="s">
        <v>1598</v>
      </c>
      <c r="F1338" s="104">
        <v>76</v>
      </c>
      <c r="G1338" s="105">
        <f t="shared" si="0"/>
        <v>0</v>
      </c>
      <c r="H1338" s="104">
        <v>0</v>
      </c>
      <c r="I1338" s="104">
        <v>0</v>
      </c>
      <c r="J1338" s="104">
        <v>54</v>
      </c>
      <c r="K1338" s="80">
        <f t="shared" si="2"/>
        <v>0</v>
      </c>
      <c r="L1338" s="104">
        <v>0</v>
      </c>
      <c r="M1338" s="104">
        <v>0</v>
      </c>
      <c r="N1338" s="104">
        <v>59</v>
      </c>
      <c r="O1338" s="104">
        <v>1</v>
      </c>
      <c r="P1338" s="104">
        <v>130</v>
      </c>
      <c r="Q1338" s="104">
        <v>0</v>
      </c>
      <c r="R1338" s="104">
        <v>319</v>
      </c>
      <c r="S1338" s="104">
        <v>1</v>
      </c>
      <c r="T1338" s="77"/>
      <c r="U1338" s="77"/>
      <c r="V1338" s="77"/>
      <c r="W1338" s="77"/>
      <c r="X1338" s="77"/>
    </row>
    <row r="1339" spans="1:24" ht="12.75" customHeight="1" x14ac:dyDescent="0.15">
      <c r="A1339" s="77" t="s">
        <v>627</v>
      </c>
      <c r="B1339" s="77" t="s">
        <v>558</v>
      </c>
      <c r="C1339" s="77" t="s">
        <v>123</v>
      </c>
      <c r="D1339" s="103">
        <v>2014</v>
      </c>
      <c r="E1339" s="77" t="s">
        <v>1598</v>
      </c>
      <c r="F1339" s="104">
        <v>76</v>
      </c>
      <c r="G1339" s="105">
        <f t="shared" si="0"/>
        <v>0</v>
      </c>
      <c r="H1339" s="104">
        <v>0</v>
      </c>
      <c r="I1339" s="104">
        <v>0</v>
      </c>
      <c r="J1339" s="104">
        <v>54</v>
      </c>
      <c r="K1339" s="80">
        <f t="shared" si="2"/>
        <v>0</v>
      </c>
      <c r="L1339" s="104">
        <v>0</v>
      </c>
      <c r="M1339" s="104">
        <v>0</v>
      </c>
      <c r="N1339" s="104">
        <v>59</v>
      </c>
      <c r="O1339" s="104">
        <v>0</v>
      </c>
      <c r="P1339" s="104">
        <v>130</v>
      </c>
      <c r="Q1339" s="104">
        <v>0</v>
      </c>
      <c r="R1339" s="104">
        <v>319</v>
      </c>
      <c r="S1339" s="104">
        <v>0</v>
      </c>
      <c r="T1339" s="77"/>
      <c r="U1339" s="77"/>
      <c r="V1339" s="77"/>
      <c r="W1339" s="77"/>
      <c r="X1339" s="77"/>
    </row>
    <row r="1340" spans="1:24" ht="12.75" customHeight="1" x14ac:dyDescent="0.15">
      <c r="A1340" s="77" t="s">
        <v>627</v>
      </c>
      <c r="B1340" s="77" t="s">
        <v>558</v>
      </c>
      <c r="C1340" s="77" t="s">
        <v>123</v>
      </c>
      <c r="D1340" s="103">
        <v>2015</v>
      </c>
      <c r="E1340" s="77" t="s">
        <v>1598</v>
      </c>
      <c r="F1340" s="104">
        <v>76</v>
      </c>
      <c r="G1340" s="105">
        <f t="shared" si="0"/>
        <v>0</v>
      </c>
      <c r="H1340" s="104">
        <v>0</v>
      </c>
      <c r="I1340" s="104">
        <v>0</v>
      </c>
      <c r="J1340" s="104">
        <v>54</v>
      </c>
      <c r="K1340" s="80">
        <f t="shared" si="2"/>
        <v>0</v>
      </c>
      <c r="L1340" s="104">
        <v>0</v>
      </c>
      <c r="M1340" s="104">
        <v>0</v>
      </c>
      <c r="N1340" s="104">
        <v>59</v>
      </c>
      <c r="O1340" s="104">
        <v>0</v>
      </c>
      <c r="P1340" s="104">
        <v>130</v>
      </c>
      <c r="Q1340" s="104">
        <v>32</v>
      </c>
      <c r="R1340" s="104">
        <v>319</v>
      </c>
      <c r="S1340" s="104">
        <v>32</v>
      </c>
      <c r="T1340" s="77"/>
      <c r="U1340" s="77"/>
      <c r="V1340" s="77"/>
      <c r="W1340" s="77"/>
      <c r="X1340" s="77"/>
    </row>
    <row r="1341" spans="1:24" ht="12.75" customHeight="1" x14ac:dyDescent="0.15">
      <c r="A1341" s="77" t="s">
        <v>627</v>
      </c>
      <c r="B1341" s="77" t="s">
        <v>558</v>
      </c>
      <c r="C1341" s="77" t="s">
        <v>123</v>
      </c>
      <c r="D1341" s="103">
        <v>2016</v>
      </c>
      <c r="E1341" s="77" t="s">
        <v>1598</v>
      </c>
      <c r="F1341" s="104">
        <v>76</v>
      </c>
      <c r="G1341" s="105">
        <f t="shared" si="0"/>
        <v>0</v>
      </c>
      <c r="H1341" s="104">
        <v>0</v>
      </c>
      <c r="I1341" s="104">
        <v>0</v>
      </c>
      <c r="J1341" s="104">
        <v>54</v>
      </c>
      <c r="K1341" s="80">
        <f t="shared" si="2"/>
        <v>0</v>
      </c>
      <c r="L1341" s="104">
        <v>0</v>
      </c>
      <c r="M1341" s="104">
        <v>0</v>
      </c>
      <c r="N1341" s="104">
        <v>59</v>
      </c>
      <c r="O1341" s="104">
        <v>7</v>
      </c>
      <c r="P1341" s="104">
        <v>130</v>
      </c>
      <c r="Q1341" s="104">
        <v>26</v>
      </c>
      <c r="R1341" s="104">
        <v>319</v>
      </c>
      <c r="S1341" s="104">
        <v>33</v>
      </c>
      <c r="T1341" s="77"/>
      <c r="U1341" s="77"/>
      <c r="V1341" s="77"/>
      <c r="W1341" s="77"/>
      <c r="X1341" s="77"/>
    </row>
    <row r="1342" spans="1:24" ht="12.75" customHeight="1" x14ac:dyDescent="0.15">
      <c r="A1342" s="77" t="s">
        <v>627</v>
      </c>
      <c r="B1342" s="77" t="s">
        <v>558</v>
      </c>
      <c r="C1342" s="77" t="s">
        <v>123</v>
      </c>
      <c r="D1342" s="103">
        <v>2017</v>
      </c>
      <c r="E1342" s="77" t="s">
        <v>1598</v>
      </c>
      <c r="F1342" s="104">
        <v>76</v>
      </c>
      <c r="G1342" s="105">
        <f t="shared" si="0"/>
        <v>0</v>
      </c>
      <c r="H1342" s="104">
        <v>0</v>
      </c>
      <c r="I1342" s="104">
        <v>0</v>
      </c>
      <c r="J1342" s="104">
        <v>54</v>
      </c>
      <c r="K1342" s="80">
        <f t="shared" si="2"/>
        <v>0</v>
      </c>
      <c r="L1342" s="104">
        <v>0</v>
      </c>
      <c r="M1342" s="104">
        <v>0</v>
      </c>
      <c r="N1342" s="104">
        <v>59</v>
      </c>
      <c r="O1342" s="104">
        <v>0</v>
      </c>
      <c r="P1342" s="104">
        <v>130</v>
      </c>
      <c r="Q1342" s="104">
        <v>11</v>
      </c>
      <c r="R1342" s="104">
        <v>319</v>
      </c>
      <c r="S1342" s="104">
        <v>11</v>
      </c>
      <c r="T1342" s="77"/>
      <c r="U1342" s="77"/>
      <c r="V1342" s="77"/>
      <c r="W1342" s="77"/>
      <c r="X1342" s="77"/>
    </row>
    <row r="1343" spans="1:24" ht="12.75" customHeight="1" x14ac:dyDescent="0.15">
      <c r="A1343" s="77" t="s">
        <v>628</v>
      </c>
      <c r="B1343" s="77" t="s">
        <v>558</v>
      </c>
      <c r="C1343" s="77" t="s">
        <v>123</v>
      </c>
      <c r="D1343" s="103">
        <v>2013</v>
      </c>
      <c r="E1343" s="77" t="s">
        <v>1598</v>
      </c>
      <c r="F1343" s="104">
        <v>390</v>
      </c>
      <c r="G1343" s="105">
        <f t="shared" si="0"/>
        <v>46</v>
      </c>
      <c r="H1343" s="104">
        <v>46</v>
      </c>
      <c r="I1343" s="104">
        <v>0</v>
      </c>
      <c r="J1343" s="104">
        <v>274</v>
      </c>
      <c r="K1343" s="80">
        <f t="shared" si="2"/>
        <v>16</v>
      </c>
      <c r="L1343" s="104">
        <v>16</v>
      </c>
      <c r="M1343" s="104">
        <v>0</v>
      </c>
      <c r="N1343" s="104">
        <v>349</v>
      </c>
      <c r="O1343" s="104">
        <v>1</v>
      </c>
      <c r="P1343" s="104">
        <v>864</v>
      </c>
      <c r="Q1343" s="104">
        <v>97</v>
      </c>
      <c r="R1343" s="104">
        <v>1877</v>
      </c>
      <c r="S1343" s="104">
        <v>160</v>
      </c>
      <c r="T1343" s="77"/>
      <c r="U1343" s="77"/>
      <c r="V1343" s="77"/>
      <c r="W1343" s="77"/>
      <c r="X1343" s="77"/>
    </row>
    <row r="1344" spans="1:24" ht="12.75" customHeight="1" x14ac:dyDescent="0.15">
      <c r="A1344" s="77" t="s">
        <v>628</v>
      </c>
      <c r="B1344" s="77" t="s">
        <v>558</v>
      </c>
      <c r="C1344" s="77" t="s">
        <v>123</v>
      </c>
      <c r="D1344" s="103">
        <v>2014</v>
      </c>
      <c r="E1344" s="77" t="s">
        <v>1598</v>
      </c>
      <c r="F1344" s="104">
        <v>390</v>
      </c>
      <c r="G1344" s="105">
        <f t="shared" si="0"/>
        <v>0</v>
      </c>
      <c r="H1344" s="104">
        <v>0</v>
      </c>
      <c r="I1344" s="104">
        <v>0</v>
      </c>
      <c r="J1344" s="104">
        <v>274</v>
      </c>
      <c r="K1344" s="80">
        <f t="shared" si="2"/>
        <v>0</v>
      </c>
      <c r="L1344" s="104">
        <v>0</v>
      </c>
      <c r="M1344" s="104">
        <v>0</v>
      </c>
      <c r="N1344" s="104">
        <v>349</v>
      </c>
      <c r="O1344" s="104">
        <v>32</v>
      </c>
      <c r="P1344" s="104">
        <v>864</v>
      </c>
      <c r="Q1344" s="104">
        <v>96</v>
      </c>
      <c r="R1344" s="104">
        <v>1877</v>
      </c>
      <c r="S1344" s="104">
        <v>128</v>
      </c>
      <c r="T1344" s="77"/>
      <c r="U1344" s="77"/>
      <c r="V1344" s="77"/>
      <c r="W1344" s="77"/>
      <c r="X1344" s="77"/>
    </row>
    <row r="1345" spans="1:24" ht="12.75" customHeight="1" x14ac:dyDescent="0.15">
      <c r="A1345" s="77" t="s">
        <v>628</v>
      </c>
      <c r="B1345" s="77" t="s">
        <v>558</v>
      </c>
      <c r="C1345" s="77" t="s">
        <v>123</v>
      </c>
      <c r="D1345" s="103">
        <v>2015</v>
      </c>
      <c r="E1345" s="77" t="s">
        <v>1598</v>
      </c>
      <c r="F1345" s="104">
        <v>390</v>
      </c>
      <c r="G1345" s="105">
        <f t="shared" si="0"/>
        <v>0</v>
      </c>
      <c r="H1345" s="104">
        <v>0</v>
      </c>
      <c r="I1345" s="104">
        <v>0</v>
      </c>
      <c r="J1345" s="104">
        <v>274</v>
      </c>
      <c r="K1345" s="80">
        <f t="shared" si="2"/>
        <v>1</v>
      </c>
      <c r="L1345" s="104">
        <v>1</v>
      </c>
      <c r="M1345" s="104">
        <v>0</v>
      </c>
      <c r="N1345" s="104">
        <v>349</v>
      </c>
      <c r="O1345" s="104">
        <v>37</v>
      </c>
      <c r="P1345" s="104">
        <v>864</v>
      </c>
      <c r="Q1345" s="104">
        <v>114</v>
      </c>
      <c r="R1345" s="104">
        <v>1877</v>
      </c>
      <c r="S1345" s="104">
        <v>152</v>
      </c>
      <c r="T1345" s="77"/>
      <c r="U1345" s="77"/>
      <c r="V1345" s="77"/>
      <c r="W1345" s="77"/>
      <c r="X1345" s="77"/>
    </row>
    <row r="1346" spans="1:24" ht="12.75" customHeight="1" x14ac:dyDescent="0.15">
      <c r="A1346" s="77" t="s">
        <v>628</v>
      </c>
      <c r="B1346" s="77" t="s">
        <v>558</v>
      </c>
      <c r="C1346" s="77" t="s">
        <v>123</v>
      </c>
      <c r="D1346" s="103">
        <v>2016</v>
      </c>
      <c r="E1346" s="77" t="s">
        <v>1598</v>
      </c>
      <c r="F1346" s="104">
        <v>390</v>
      </c>
      <c r="G1346" s="105">
        <f t="shared" si="0"/>
        <v>0</v>
      </c>
      <c r="H1346" s="104">
        <v>0</v>
      </c>
      <c r="I1346" s="104">
        <v>0</v>
      </c>
      <c r="J1346" s="104">
        <v>274</v>
      </c>
      <c r="K1346" s="80">
        <f t="shared" si="2"/>
        <v>1</v>
      </c>
      <c r="L1346" s="104">
        <v>1</v>
      </c>
      <c r="M1346" s="104">
        <v>0</v>
      </c>
      <c r="N1346" s="104">
        <v>349</v>
      </c>
      <c r="O1346" s="104">
        <v>67</v>
      </c>
      <c r="P1346" s="104">
        <v>864</v>
      </c>
      <c r="Q1346" s="104">
        <v>199</v>
      </c>
      <c r="R1346" s="104">
        <v>1877</v>
      </c>
      <c r="S1346" s="104">
        <v>267</v>
      </c>
      <c r="T1346" s="77"/>
      <c r="U1346" s="77"/>
      <c r="V1346" s="77"/>
      <c r="W1346" s="77"/>
      <c r="X1346" s="77"/>
    </row>
    <row r="1347" spans="1:24" ht="12.75" customHeight="1" x14ac:dyDescent="0.15">
      <c r="A1347" s="77" t="s">
        <v>511</v>
      </c>
      <c r="B1347" s="77" t="s">
        <v>449</v>
      </c>
      <c r="C1347" s="77" t="s">
        <v>67</v>
      </c>
      <c r="D1347" s="103">
        <v>2015</v>
      </c>
      <c r="E1347" s="77" t="s">
        <v>1598</v>
      </c>
      <c r="F1347" s="104">
        <v>23</v>
      </c>
      <c r="G1347" s="105">
        <f t="shared" si="0"/>
        <v>1</v>
      </c>
      <c r="H1347" s="104">
        <v>0</v>
      </c>
      <c r="I1347" s="104">
        <v>1</v>
      </c>
      <c r="J1347" s="104">
        <v>13</v>
      </c>
      <c r="K1347" s="80">
        <f t="shared" si="2"/>
        <v>0</v>
      </c>
      <c r="L1347" s="104">
        <v>0</v>
      </c>
      <c r="M1347" s="104">
        <v>0</v>
      </c>
      <c r="N1347" s="104">
        <v>15</v>
      </c>
      <c r="O1347" s="104">
        <v>0</v>
      </c>
      <c r="P1347" s="104">
        <v>11</v>
      </c>
      <c r="Q1347" s="104">
        <v>4</v>
      </c>
      <c r="R1347" s="104">
        <v>62</v>
      </c>
      <c r="S1347" s="104">
        <v>5</v>
      </c>
      <c r="T1347" s="77"/>
      <c r="U1347" s="77"/>
      <c r="V1347" s="77"/>
      <c r="W1347" s="77"/>
      <c r="X1347" s="77"/>
    </row>
    <row r="1348" spans="1:24" ht="12.75" customHeight="1" x14ac:dyDescent="0.15">
      <c r="A1348" s="77" t="s">
        <v>511</v>
      </c>
      <c r="B1348" s="77" t="s">
        <v>449</v>
      </c>
      <c r="C1348" s="77" t="s">
        <v>67</v>
      </c>
      <c r="D1348" s="103">
        <v>2016</v>
      </c>
      <c r="E1348" s="77" t="s">
        <v>1598</v>
      </c>
      <c r="F1348" s="104">
        <v>23</v>
      </c>
      <c r="G1348" s="105">
        <f t="shared" si="0"/>
        <v>5</v>
      </c>
      <c r="H1348" s="104">
        <v>0</v>
      </c>
      <c r="I1348" s="104">
        <v>5</v>
      </c>
      <c r="J1348" s="104">
        <v>13</v>
      </c>
      <c r="K1348" s="80">
        <f t="shared" si="2"/>
        <v>1</v>
      </c>
      <c r="L1348" s="104">
        <v>0</v>
      </c>
      <c r="M1348" s="104">
        <v>1</v>
      </c>
      <c r="N1348" s="104">
        <v>15</v>
      </c>
      <c r="O1348" s="104">
        <v>1</v>
      </c>
      <c r="P1348" s="104">
        <v>11</v>
      </c>
      <c r="Q1348" s="104">
        <v>8</v>
      </c>
      <c r="R1348" s="104">
        <v>62</v>
      </c>
      <c r="S1348" s="104">
        <v>15</v>
      </c>
      <c r="T1348" s="77"/>
      <c r="U1348" s="77"/>
      <c r="V1348" s="77"/>
      <c r="W1348" s="77"/>
      <c r="X1348" s="77"/>
    </row>
    <row r="1349" spans="1:24" ht="12.75" customHeight="1" x14ac:dyDescent="0.15">
      <c r="A1349" s="77" t="s">
        <v>511</v>
      </c>
      <c r="B1349" s="77" t="s">
        <v>449</v>
      </c>
      <c r="C1349" s="77" t="s">
        <v>67</v>
      </c>
      <c r="D1349" s="103">
        <v>2017</v>
      </c>
      <c r="E1349" s="77" t="s">
        <v>1598</v>
      </c>
      <c r="F1349" s="104">
        <v>23</v>
      </c>
      <c r="G1349" s="105">
        <f t="shared" si="0"/>
        <v>6</v>
      </c>
      <c r="H1349" s="104">
        <v>0</v>
      </c>
      <c r="I1349" s="104">
        <v>6</v>
      </c>
      <c r="J1349" s="104">
        <v>13</v>
      </c>
      <c r="K1349" s="80">
        <f t="shared" si="2"/>
        <v>1</v>
      </c>
      <c r="L1349" s="104">
        <v>0</v>
      </c>
      <c r="M1349" s="104">
        <v>1</v>
      </c>
      <c r="N1349" s="104">
        <v>15</v>
      </c>
      <c r="O1349" s="104">
        <v>1</v>
      </c>
      <c r="P1349" s="104">
        <v>11</v>
      </c>
      <c r="Q1349" s="104">
        <v>5</v>
      </c>
      <c r="R1349" s="104">
        <v>62</v>
      </c>
      <c r="S1349" s="104">
        <v>13</v>
      </c>
      <c r="T1349" s="77"/>
      <c r="U1349" s="77"/>
      <c r="V1349" s="77"/>
      <c r="W1349" s="77"/>
      <c r="X1349" s="77"/>
    </row>
    <row r="1350" spans="1:24" ht="12.75" customHeight="1" x14ac:dyDescent="0.15">
      <c r="A1350" s="77" t="s">
        <v>629</v>
      </c>
      <c r="B1350" s="77" t="s">
        <v>558</v>
      </c>
      <c r="C1350" s="77" t="s">
        <v>123</v>
      </c>
      <c r="D1350" s="103">
        <v>2014</v>
      </c>
      <c r="E1350" s="77" t="s">
        <v>1598</v>
      </c>
      <c r="F1350" s="104">
        <v>427</v>
      </c>
      <c r="G1350" s="105">
        <f t="shared" si="0"/>
        <v>6</v>
      </c>
      <c r="H1350" s="104">
        <v>6</v>
      </c>
      <c r="I1350" s="104">
        <v>0</v>
      </c>
      <c r="J1350" s="104">
        <v>299</v>
      </c>
      <c r="K1350" s="80">
        <f t="shared" si="2"/>
        <v>3</v>
      </c>
      <c r="L1350" s="104">
        <v>3</v>
      </c>
      <c r="M1350" s="104">
        <v>0</v>
      </c>
      <c r="N1350" s="104">
        <v>351</v>
      </c>
      <c r="O1350" s="104">
        <v>4</v>
      </c>
      <c r="P1350" s="104">
        <v>813</v>
      </c>
      <c r="Q1350" s="104">
        <v>10</v>
      </c>
      <c r="R1350" s="104">
        <v>1890</v>
      </c>
      <c r="S1350" s="104">
        <v>23</v>
      </c>
      <c r="T1350" s="77"/>
      <c r="U1350" s="77"/>
      <c r="V1350" s="77"/>
      <c r="W1350" s="77"/>
      <c r="X1350" s="77"/>
    </row>
    <row r="1351" spans="1:24" ht="12.75" customHeight="1" x14ac:dyDescent="0.15">
      <c r="A1351" s="77" t="s">
        <v>629</v>
      </c>
      <c r="B1351" s="77" t="s">
        <v>558</v>
      </c>
      <c r="C1351" s="77" t="s">
        <v>123</v>
      </c>
      <c r="D1351" s="103">
        <v>2015</v>
      </c>
      <c r="E1351" s="77" t="s">
        <v>1598</v>
      </c>
      <c r="F1351" s="104">
        <v>427</v>
      </c>
      <c r="G1351" s="105">
        <f t="shared" si="0"/>
        <v>0</v>
      </c>
      <c r="H1351" s="104">
        <v>0</v>
      </c>
      <c r="I1351" s="104">
        <v>0</v>
      </c>
      <c r="J1351" s="104">
        <v>299</v>
      </c>
      <c r="K1351" s="80">
        <f t="shared" si="2"/>
        <v>1</v>
      </c>
      <c r="L1351" s="104">
        <v>0</v>
      </c>
      <c r="M1351" s="104">
        <v>1</v>
      </c>
      <c r="N1351" s="104">
        <v>351</v>
      </c>
      <c r="O1351" s="104">
        <v>2</v>
      </c>
      <c r="P1351" s="104">
        <v>813</v>
      </c>
      <c r="Q1351" s="104">
        <v>8</v>
      </c>
      <c r="R1351" s="104">
        <v>1890</v>
      </c>
      <c r="S1351" s="104">
        <v>11</v>
      </c>
      <c r="T1351" s="77"/>
      <c r="U1351" s="77"/>
      <c r="V1351" s="77"/>
      <c r="W1351" s="77"/>
      <c r="X1351" s="77"/>
    </row>
    <row r="1352" spans="1:24" ht="12.75" customHeight="1" x14ac:dyDescent="0.15">
      <c r="A1352" s="77" t="s">
        <v>629</v>
      </c>
      <c r="B1352" s="77" t="s">
        <v>558</v>
      </c>
      <c r="C1352" s="77" t="s">
        <v>123</v>
      </c>
      <c r="D1352" s="103">
        <v>2016</v>
      </c>
      <c r="E1352" s="77" t="s">
        <v>1598</v>
      </c>
      <c r="F1352" s="104">
        <v>427</v>
      </c>
      <c r="G1352" s="105">
        <f t="shared" si="0"/>
        <v>40</v>
      </c>
      <c r="H1352" s="104">
        <v>40</v>
      </c>
      <c r="I1352" s="104">
        <v>0</v>
      </c>
      <c r="J1352" s="104">
        <v>299</v>
      </c>
      <c r="K1352" s="80">
        <f t="shared" si="2"/>
        <v>4</v>
      </c>
      <c r="L1352" s="104">
        <v>0</v>
      </c>
      <c r="M1352" s="104">
        <v>4</v>
      </c>
      <c r="N1352" s="104">
        <v>351</v>
      </c>
      <c r="O1352" s="104">
        <v>7</v>
      </c>
      <c r="P1352" s="104">
        <v>813</v>
      </c>
      <c r="Q1352" s="104">
        <v>3</v>
      </c>
      <c r="R1352" s="104">
        <v>1890</v>
      </c>
      <c r="S1352" s="104">
        <v>54</v>
      </c>
      <c r="T1352" s="77"/>
      <c r="U1352" s="77"/>
      <c r="V1352" s="77"/>
      <c r="W1352" s="77"/>
      <c r="X1352" s="77"/>
    </row>
    <row r="1353" spans="1:24" ht="12.75" customHeight="1" x14ac:dyDescent="0.15">
      <c r="A1353" s="77" t="s">
        <v>629</v>
      </c>
      <c r="B1353" s="77" t="s">
        <v>558</v>
      </c>
      <c r="C1353" s="77" t="s">
        <v>123</v>
      </c>
      <c r="D1353" s="103">
        <v>2017</v>
      </c>
      <c r="E1353" s="77" t="s">
        <v>1598</v>
      </c>
      <c r="F1353" s="104">
        <v>427</v>
      </c>
      <c r="G1353" s="105">
        <f t="shared" si="0"/>
        <v>3</v>
      </c>
      <c r="H1353" s="104">
        <v>0</v>
      </c>
      <c r="I1353" s="104">
        <v>3</v>
      </c>
      <c r="J1353" s="104">
        <v>299</v>
      </c>
      <c r="K1353" s="80">
        <f t="shared" si="2"/>
        <v>4</v>
      </c>
      <c r="L1353" s="104">
        <v>0</v>
      </c>
      <c r="M1353" s="104">
        <v>4</v>
      </c>
      <c r="N1353" s="104">
        <v>351</v>
      </c>
      <c r="O1353" s="104">
        <v>3</v>
      </c>
      <c r="P1353" s="104">
        <v>813</v>
      </c>
      <c r="Q1353" s="104">
        <v>0</v>
      </c>
      <c r="R1353" s="104">
        <v>1890</v>
      </c>
      <c r="S1353" s="104">
        <v>10</v>
      </c>
      <c r="T1353" s="77"/>
      <c r="U1353" s="77"/>
      <c r="V1353" s="77"/>
      <c r="W1353" s="77"/>
      <c r="X1353" s="77"/>
    </row>
    <row r="1354" spans="1:24" ht="12.75" customHeight="1" x14ac:dyDescent="0.15">
      <c r="A1354" s="77" t="s">
        <v>305</v>
      </c>
      <c r="B1354" s="77" t="s">
        <v>273</v>
      </c>
      <c r="C1354" s="77" t="s">
        <v>144</v>
      </c>
      <c r="D1354" s="103">
        <v>2016</v>
      </c>
      <c r="E1354" s="77" t="s">
        <v>1598</v>
      </c>
      <c r="F1354" s="104">
        <v>160</v>
      </c>
      <c r="G1354" s="105">
        <f t="shared" si="0"/>
        <v>54</v>
      </c>
      <c r="H1354" s="104">
        <v>54</v>
      </c>
      <c r="I1354" s="104">
        <v>0</v>
      </c>
      <c r="J1354" s="104">
        <v>113</v>
      </c>
      <c r="K1354" s="80">
        <f t="shared" si="2"/>
        <v>14</v>
      </c>
      <c r="L1354" s="104">
        <v>14</v>
      </c>
      <c r="M1354" s="104">
        <v>0</v>
      </c>
      <c r="N1354" s="104">
        <v>126</v>
      </c>
      <c r="O1354" s="104">
        <v>0</v>
      </c>
      <c r="P1354" s="104">
        <v>270</v>
      </c>
      <c r="Q1354" s="104">
        <v>126</v>
      </c>
      <c r="R1354" s="104">
        <v>669</v>
      </c>
      <c r="S1354" s="104">
        <v>194</v>
      </c>
      <c r="T1354" s="77"/>
      <c r="U1354" s="77"/>
      <c r="V1354" s="77"/>
      <c r="W1354" s="77"/>
      <c r="X1354" s="77"/>
    </row>
    <row r="1355" spans="1:24" ht="12.75" customHeight="1" x14ac:dyDescent="0.15">
      <c r="A1355" s="77" t="s">
        <v>268</v>
      </c>
      <c r="B1355" s="77" t="s">
        <v>263</v>
      </c>
      <c r="C1355" s="77" t="s">
        <v>67</v>
      </c>
      <c r="D1355" s="103">
        <v>2015</v>
      </c>
      <c r="E1355" s="77" t="s">
        <v>1598</v>
      </c>
      <c r="F1355" s="104">
        <v>4</v>
      </c>
      <c r="G1355" s="105">
        <f t="shared" si="0"/>
        <v>1</v>
      </c>
      <c r="H1355" s="104">
        <v>1</v>
      </c>
      <c r="I1355" s="104">
        <v>0</v>
      </c>
      <c r="J1355" s="104">
        <v>2</v>
      </c>
      <c r="K1355" s="80">
        <f t="shared" si="2"/>
        <v>1</v>
      </c>
      <c r="L1355" s="104">
        <v>1</v>
      </c>
      <c r="M1355" s="104">
        <v>0</v>
      </c>
      <c r="N1355" s="104">
        <v>3</v>
      </c>
      <c r="O1355" s="104">
        <v>6</v>
      </c>
      <c r="P1355" s="104">
        <v>8</v>
      </c>
      <c r="Q1355" s="104">
        <v>11</v>
      </c>
      <c r="R1355" s="104">
        <v>17</v>
      </c>
      <c r="S1355" s="104">
        <v>19</v>
      </c>
      <c r="T1355" s="77"/>
      <c r="U1355" s="77"/>
      <c r="V1355" s="77"/>
      <c r="W1355" s="77"/>
      <c r="X1355" s="77"/>
    </row>
    <row r="1356" spans="1:24" ht="12.75" customHeight="1" x14ac:dyDescent="0.15">
      <c r="A1356" s="77" t="s">
        <v>268</v>
      </c>
      <c r="B1356" s="77" t="s">
        <v>263</v>
      </c>
      <c r="C1356" s="77" t="s">
        <v>67</v>
      </c>
      <c r="D1356" s="103">
        <v>2016</v>
      </c>
      <c r="E1356" s="77" t="s">
        <v>1598</v>
      </c>
      <c r="F1356" s="104">
        <v>4</v>
      </c>
      <c r="G1356" s="105">
        <f t="shared" si="0"/>
        <v>0</v>
      </c>
      <c r="H1356" s="104">
        <v>0</v>
      </c>
      <c r="I1356" s="104">
        <v>0</v>
      </c>
      <c r="J1356" s="104">
        <v>2</v>
      </c>
      <c r="K1356" s="80">
        <f t="shared" si="2"/>
        <v>0</v>
      </c>
      <c r="L1356" s="104">
        <v>0</v>
      </c>
      <c r="M1356" s="104">
        <v>0</v>
      </c>
      <c r="N1356" s="104">
        <v>3</v>
      </c>
      <c r="O1356" s="104">
        <v>1</v>
      </c>
      <c r="P1356" s="104">
        <v>8</v>
      </c>
      <c r="Q1356" s="104">
        <v>0</v>
      </c>
      <c r="R1356" s="104">
        <v>17</v>
      </c>
      <c r="S1356" s="104">
        <v>1</v>
      </c>
      <c r="T1356" s="77"/>
      <c r="U1356" s="77"/>
      <c r="V1356" s="77"/>
      <c r="W1356" s="77"/>
      <c r="X1356" s="77"/>
    </row>
    <row r="1357" spans="1:24" ht="12.75" customHeight="1" x14ac:dyDescent="0.15">
      <c r="A1357" s="77" t="s">
        <v>268</v>
      </c>
      <c r="B1357" s="77" t="s">
        <v>263</v>
      </c>
      <c r="C1357" s="77" t="s">
        <v>67</v>
      </c>
      <c r="D1357" s="103">
        <v>2017</v>
      </c>
      <c r="E1357" s="77" t="s">
        <v>1598</v>
      </c>
      <c r="F1357" s="104">
        <v>4</v>
      </c>
      <c r="G1357" s="105">
        <f t="shared" si="0"/>
        <v>0</v>
      </c>
      <c r="H1357" s="104">
        <v>0</v>
      </c>
      <c r="I1357" s="104">
        <v>0</v>
      </c>
      <c r="J1357" s="104">
        <v>2</v>
      </c>
      <c r="K1357" s="80">
        <f t="shared" si="2"/>
        <v>0</v>
      </c>
      <c r="L1357" s="104">
        <v>0</v>
      </c>
      <c r="M1357" s="104">
        <v>0</v>
      </c>
      <c r="N1357" s="104">
        <v>3</v>
      </c>
      <c r="O1357" s="104">
        <v>2</v>
      </c>
      <c r="P1357" s="104">
        <v>8</v>
      </c>
      <c r="Q1357" s="104">
        <v>3</v>
      </c>
      <c r="R1357" s="104">
        <v>17</v>
      </c>
      <c r="S1357" s="104">
        <v>5</v>
      </c>
      <c r="T1357" s="77"/>
      <c r="U1357" s="77"/>
      <c r="V1357" s="77"/>
      <c r="W1357" s="77"/>
      <c r="X1357" s="77"/>
    </row>
    <row r="1358" spans="1:24" ht="12.75" customHeight="1" x14ac:dyDescent="0.15">
      <c r="A1358" s="77" t="s">
        <v>562</v>
      </c>
      <c r="B1358" s="77" t="s">
        <v>554</v>
      </c>
      <c r="C1358" s="77" t="s">
        <v>83</v>
      </c>
      <c r="D1358" s="103">
        <v>2015</v>
      </c>
      <c r="E1358" s="77" t="s">
        <v>1598</v>
      </c>
      <c r="F1358" s="104">
        <v>25</v>
      </c>
      <c r="G1358" s="105">
        <f t="shared" si="0"/>
        <v>0</v>
      </c>
      <c r="H1358" s="104">
        <v>0</v>
      </c>
      <c r="I1358" s="104">
        <v>0</v>
      </c>
      <c r="J1358" s="104">
        <v>17</v>
      </c>
      <c r="K1358" s="80">
        <f t="shared" si="2"/>
        <v>0</v>
      </c>
      <c r="L1358" s="104">
        <v>0</v>
      </c>
      <c r="M1358" s="104">
        <v>0</v>
      </c>
      <c r="N1358" s="104">
        <v>18</v>
      </c>
      <c r="O1358" s="104">
        <v>2</v>
      </c>
      <c r="P1358" s="104">
        <v>43</v>
      </c>
      <c r="Q1358" s="104">
        <v>0</v>
      </c>
      <c r="R1358" s="104">
        <v>103</v>
      </c>
      <c r="S1358" s="104">
        <v>2</v>
      </c>
      <c r="T1358" s="77"/>
      <c r="U1358" s="77"/>
      <c r="V1358" s="77"/>
      <c r="W1358" s="77"/>
      <c r="X1358" s="77"/>
    </row>
    <row r="1359" spans="1:24" ht="12.75" customHeight="1" x14ac:dyDescent="0.15">
      <c r="A1359" s="77" t="s">
        <v>562</v>
      </c>
      <c r="B1359" s="77" t="s">
        <v>554</v>
      </c>
      <c r="C1359" s="77" t="s">
        <v>83</v>
      </c>
      <c r="D1359" s="103">
        <v>2016</v>
      </c>
      <c r="E1359" s="77" t="s">
        <v>1598</v>
      </c>
      <c r="F1359" s="104">
        <v>25</v>
      </c>
      <c r="G1359" s="105">
        <f t="shared" si="0"/>
        <v>0</v>
      </c>
      <c r="H1359" s="104">
        <v>0</v>
      </c>
      <c r="I1359" s="104">
        <v>0</v>
      </c>
      <c r="J1359" s="104">
        <v>17</v>
      </c>
      <c r="K1359" s="80">
        <f t="shared" si="2"/>
        <v>0</v>
      </c>
      <c r="L1359" s="104">
        <v>0</v>
      </c>
      <c r="M1359" s="104">
        <v>0</v>
      </c>
      <c r="N1359" s="104">
        <v>18</v>
      </c>
      <c r="O1359" s="104">
        <v>0</v>
      </c>
      <c r="P1359" s="104">
        <v>43</v>
      </c>
      <c r="Q1359" s="104">
        <v>0</v>
      </c>
      <c r="R1359" s="104">
        <v>103</v>
      </c>
      <c r="S1359" s="104">
        <v>0</v>
      </c>
      <c r="T1359" s="77"/>
      <c r="U1359" s="77"/>
      <c r="V1359" s="77"/>
      <c r="W1359" s="77"/>
      <c r="X1359" s="77"/>
    </row>
    <row r="1360" spans="1:24" ht="12.75" customHeight="1" x14ac:dyDescent="0.15">
      <c r="A1360" s="77" t="s">
        <v>562</v>
      </c>
      <c r="B1360" s="77" t="s">
        <v>554</v>
      </c>
      <c r="C1360" s="77" t="s">
        <v>83</v>
      </c>
      <c r="D1360" s="103">
        <v>2017</v>
      </c>
      <c r="E1360" s="77" t="s">
        <v>1598</v>
      </c>
      <c r="F1360" s="104">
        <v>25</v>
      </c>
      <c r="G1360" s="105">
        <f t="shared" si="0"/>
        <v>0</v>
      </c>
      <c r="H1360" s="104">
        <v>0</v>
      </c>
      <c r="I1360" s="104">
        <v>0</v>
      </c>
      <c r="J1360" s="104">
        <v>17</v>
      </c>
      <c r="K1360" s="80">
        <f t="shared" si="2"/>
        <v>0</v>
      </c>
      <c r="L1360" s="104">
        <v>0</v>
      </c>
      <c r="M1360" s="104">
        <v>0</v>
      </c>
      <c r="N1360" s="104">
        <v>18</v>
      </c>
      <c r="O1360" s="104">
        <v>3</v>
      </c>
      <c r="P1360" s="104">
        <v>43</v>
      </c>
      <c r="Q1360" s="104">
        <v>0</v>
      </c>
      <c r="R1360" s="104">
        <v>103</v>
      </c>
      <c r="S1360" s="104">
        <v>3</v>
      </c>
      <c r="T1360" s="77"/>
      <c r="U1360" s="77"/>
      <c r="V1360" s="77"/>
      <c r="W1360" s="77"/>
      <c r="X1360" s="77"/>
    </row>
    <row r="1361" spans="1:24" ht="12.75" customHeight="1" x14ac:dyDescent="0.15">
      <c r="A1361" s="77" t="s">
        <v>597</v>
      </c>
      <c r="B1361" s="77" t="s">
        <v>594</v>
      </c>
      <c r="C1361" s="77" t="s">
        <v>123</v>
      </c>
      <c r="D1361" s="103">
        <v>2013</v>
      </c>
      <c r="E1361" s="77" t="s">
        <v>1598</v>
      </c>
      <c r="F1361" s="104">
        <v>312</v>
      </c>
      <c r="G1361" s="105">
        <f t="shared" si="0"/>
        <v>0</v>
      </c>
      <c r="H1361" s="104">
        <v>0</v>
      </c>
      <c r="I1361" s="104">
        <v>0</v>
      </c>
      <c r="J1361" s="104">
        <v>437</v>
      </c>
      <c r="K1361" s="80">
        <f t="shared" si="2"/>
        <v>0</v>
      </c>
      <c r="L1361" s="104">
        <v>0</v>
      </c>
      <c r="M1361" s="104">
        <v>0</v>
      </c>
      <c r="N1361" s="104">
        <v>498</v>
      </c>
      <c r="O1361" s="104">
        <v>0</v>
      </c>
      <c r="P1361" s="104">
        <v>1120</v>
      </c>
      <c r="Q1361" s="104">
        <v>50</v>
      </c>
      <c r="R1361" s="104">
        <v>2367</v>
      </c>
      <c r="S1361" s="104">
        <v>50</v>
      </c>
      <c r="T1361" s="77"/>
      <c r="U1361" s="77"/>
      <c r="V1361" s="77"/>
      <c r="W1361" s="77"/>
      <c r="X1361" s="77"/>
    </row>
    <row r="1362" spans="1:24" ht="12.75" customHeight="1" x14ac:dyDescent="0.15">
      <c r="A1362" s="77" t="s">
        <v>597</v>
      </c>
      <c r="B1362" s="77" t="s">
        <v>594</v>
      </c>
      <c r="C1362" s="77" t="s">
        <v>123</v>
      </c>
      <c r="D1362" s="103">
        <v>2014</v>
      </c>
      <c r="E1362" s="77" t="s">
        <v>1598</v>
      </c>
      <c r="F1362" s="104">
        <v>312</v>
      </c>
      <c r="G1362" s="105">
        <f t="shared" si="0"/>
        <v>0</v>
      </c>
      <c r="H1362" s="104">
        <v>0</v>
      </c>
      <c r="I1362" s="104">
        <v>0</v>
      </c>
      <c r="J1362" s="104">
        <v>437</v>
      </c>
      <c r="K1362" s="80">
        <f t="shared" si="2"/>
        <v>0</v>
      </c>
      <c r="L1362" s="104">
        <v>0</v>
      </c>
      <c r="M1362" s="104">
        <v>0</v>
      </c>
      <c r="N1362" s="104">
        <v>498</v>
      </c>
      <c r="O1362" s="104">
        <v>5</v>
      </c>
      <c r="P1362" s="104">
        <v>1120</v>
      </c>
      <c r="Q1362" s="104">
        <v>50</v>
      </c>
      <c r="R1362" s="104">
        <v>2367</v>
      </c>
      <c r="S1362" s="104">
        <v>55</v>
      </c>
      <c r="T1362" s="77"/>
      <c r="U1362" s="77"/>
      <c r="V1362" s="77"/>
      <c r="W1362" s="77"/>
      <c r="X1362" s="77"/>
    </row>
    <row r="1363" spans="1:24" ht="12.75" customHeight="1" x14ac:dyDescent="0.15">
      <c r="A1363" s="77" t="s">
        <v>597</v>
      </c>
      <c r="B1363" s="77" t="s">
        <v>594</v>
      </c>
      <c r="C1363" s="77" t="s">
        <v>123</v>
      </c>
      <c r="D1363" s="103">
        <v>2015</v>
      </c>
      <c r="E1363" s="77" t="s">
        <v>1598</v>
      </c>
      <c r="F1363" s="104">
        <v>312</v>
      </c>
      <c r="G1363" s="105">
        <f t="shared" si="0"/>
        <v>0</v>
      </c>
      <c r="H1363" s="104">
        <v>0</v>
      </c>
      <c r="I1363" s="104">
        <v>0</v>
      </c>
      <c r="J1363" s="104">
        <v>437</v>
      </c>
      <c r="K1363" s="80">
        <f t="shared" si="2"/>
        <v>2</v>
      </c>
      <c r="L1363" s="104">
        <v>2</v>
      </c>
      <c r="M1363" s="104">
        <v>0</v>
      </c>
      <c r="N1363" s="104">
        <v>498</v>
      </c>
      <c r="O1363" s="104">
        <v>45</v>
      </c>
      <c r="P1363" s="104">
        <v>1120</v>
      </c>
      <c r="Q1363" s="104">
        <v>0</v>
      </c>
      <c r="R1363" s="104">
        <v>2367</v>
      </c>
      <c r="S1363" s="104">
        <v>47</v>
      </c>
      <c r="T1363" s="77"/>
      <c r="U1363" s="77"/>
      <c r="V1363" s="77"/>
      <c r="W1363" s="77"/>
      <c r="X1363" s="77"/>
    </row>
    <row r="1364" spans="1:24" ht="12.75" customHeight="1" x14ac:dyDescent="0.15">
      <c r="A1364" s="77" t="s">
        <v>597</v>
      </c>
      <c r="B1364" s="77" t="s">
        <v>594</v>
      </c>
      <c r="C1364" s="77" t="s">
        <v>123</v>
      </c>
      <c r="D1364" s="103">
        <v>2016</v>
      </c>
      <c r="E1364" s="77" t="s">
        <v>1598</v>
      </c>
      <c r="F1364" s="104">
        <v>312</v>
      </c>
      <c r="G1364" s="105">
        <f t="shared" si="0"/>
        <v>1</v>
      </c>
      <c r="H1364" s="104">
        <v>1</v>
      </c>
      <c r="I1364" s="104">
        <v>0</v>
      </c>
      <c r="J1364" s="104">
        <v>437</v>
      </c>
      <c r="K1364" s="80">
        <f t="shared" si="2"/>
        <v>5</v>
      </c>
      <c r="L1364" s="104">
        <v>5</v>
      </c>
      <c r="M1364" s="104">
        <v>0</v>
      </c>
      <c r="N1364" s="104">
        <v>498</v>
      </c>
      <c r="O1364" s="104">
        <v>47</v>
      </c>
      <c r="P1364" s="104">
        <v>1120</v>
      </c>
      <c r="Q1364" s="104">
        <v>0</v>
      </c>
      <c r="R1364" s="104">
        <v>2367</v>
      </c>
      <c r="S1364" s="104">
        <v>53</v>
      </c>
      <c r="T1364" s="77"/>
      <c r="U1364" s="77"/>
      <c r="V1364" s="77"/>
      <c r="W1364" s="77"/>
      <c r="X1364" s="77"/>
    </row>
    <row r="1365" spans="1:24" ht="12.75" customHeight="1" x14ac:dyDescent="0.15">
      <c r="A1365" s="77" t="s">
        <v>597</v>
      </c>
      <c r="B1365" s="77" t="s">
        <v>594</v>
      </c>
      <c r="C1365" s="77" t="s">
        <v>123</v>
      </c>
      <c r="D1365" s="103">
        <v>2017</v>
      </c>
      <c r="E1365" s="77" t="s">
        <v>1598</v>
      </c>
      <c r="F1365" s="104">
        <v>312</v>
      </c>
      <c r="G1365" s="105">
        <f t="shared" si="0"/>
        <v>2</v>
      </c>
      <c r="H1365" s="104">
        <v>2</v>
      </c>
      <c r="I1365" s="104">
        <v>0</v>
      </c>
      <c r="J1365" s="104">
        <v>437</v>
      </c>
      <c r="K1365" s="80">
        <f t="shared" si="2"/>
        <v>4</v>
      </c>
      <c r="L1365" s="104">
        <v>4</v>
      </c>
      <c r="M1365" s="104">
        <v>0</v>
      </c>
      <c r="N1365" s="104">
        <v>498</v>
      </c>
      <c r="O1365" s="104">
        <v>38</v>
      </c>
      <c r="P1365" s="104">
        <v>1120</v>
      </c>
      <c r="Q1365" s="104">
        <v>0</v>
      </c>
      <c r="R1365" s="104">
        <v>2367</v>
      </c>
      <c r="S1365" s="104">
        <v>44</v>
      </c>
      <c r="T1365" s="77"/>
      <c r="U1365" s="77"/>
      <c r="V1365" s="77"/>
      <c r="W1365" s="77"/>
      <c r="X1365" s="77"/>
    </row>
    <row r="1366" spans="1:24" ht="12.75" customHeight="1" x14ac:dyDescent="0.15">
      <c r="A1366" s="77" t="s">
        <v>631</v>
      </c>
      <c r="B1366" s="77" t="s">
        <v>630</v>
      </c>
      <c r="C1366" s="77" t="s">
        <v>123</v>
      </c>
      <c r="D1366" s="103">
        <v>2013</v>
      </c>
      <c r="E1366" s="77" t="s">
        <v>1598</v>
      </c>
      <c r="F1366" s="104">
        <v>1036</v>
      </c>
      <c r="G1366" s="105">
        <f t="shared" si="0"/>
        <v>0</v>
      </c>
      <c r="H1366" s="104">
        <v>0</v>
      </c>
      <c r="I1366" s="104">
        <v>0</v>
      </c>
      <c r="J1366" s="104">
        <v>727</v>
      </c>
      <c r="K1366" s="80">
        <f t="shared" si="2"/>
        <v>0</v>
      </c>
      <c r="L1366" s="104">
        <v>0</v>
      </c>
      <c r="M1366" s="104">
        <v>0</v>
      </c>
      <c r="N1366" s="104">
        <v>870</v>
      </c>
      <c r="O1366" s="104">
        <v>1</v>
      </c>
      <c r="P1366" s="104">
        <v>2043</v>
      </c>
      <c r="Q1366" s="104">
        <v>85</v>
      </c>
      <c r="R1366" s="104">
        <v>4676</v>
      </c>
      <c r="S1366" s="104">
        <v>86</v>
      </c>
      <c r="T1366" s="77"/>
      <c r="U1366" s="77"/>
      <c r="V1366" s="77"/>
      <c r="W1366" s="77"/>
      <c r="X1366" s="77"/>
    </row>
    <row r="1367" spans="1:24" ht="12.75" customHeight="1" x14ac:dyDescent="0.15">
      <c r="A1367" s="77" t="s">
        <v>410</v>
      </c>
      <c r="B1367" s="77" t="s">
        <v>352</v>
      </c>
      <c r="C1367" s="77" t="s">
        <v>144</v>
      </c>
      <c r="D1367" s="103">
        <v>2014</v>
      </c>
      <c r="E1367" s="77" t="s">
        <v>1598</v>
      </c>
      <c r="F1367" s="104">
        <v>780</v>
      </c>
      <c r="G1367" s="105">
        <f t="shared" si="0"/>
        <v>0</v>
      </c>
      <c r="H1367" s="104">
        <v>0</v>
      </c>
      <c r="I1367" s="104">
        <v>0</v>
      </c>
      <c r="J1367" s="104">
        <v>636</v>
      </c>
      <c r="K1367" s="80">
        <f t="shared" si="2"/>
        <v>34</v>
      </c>
      <c r="L1367" s="104">
        <v>34</v>
      </c>
      <c r="M1367" s="104">
        <v>0</v>
      </c>
      <c r="N1367" s="104">
        <v>552</v>
      </c>
      <c r="O1367" s="104">
        <v>0</v>
      </c>
      <c r="P1367" s="104">
        <v>851</v>
      </c>
      <c r="Q1367" s="104">
        <v>32</v>
      </c>
      <c r="R1367" s="104">
        <v>2819</v>
      </c>
      <c r="S1367" s="104">
        <v>66</v>
      </c>
      <c r="T1367" s="77"/>
      <c r="U1367" s="77"/>
      <c r="V1367" s="77"/>
      <c r="W1367" s="77"/>
      <c r="X1367" s="77"/>
    </row>
    <row r="1368" spans="1:24" ht="12.75" customHeight="1" x14ac:dyDescent="0.15">
      <c r="A1368" s="77" t="s">
        <v>410</v>
      </c>
      <c r="B1368" s="77" t="s">
        <v>352</v>
      </c>
      <c r="C1368" s="77" t="s">
        <v>144</v>
      </c>
      <c r="D1368" s="103">
        <v>2015</v>
      </c>
      <c r="E1368" s="77" t="s">
        <v>1598</v>
      </c>
      <c r="F1368" s="104">
        <v>780</v>
      </c>
      <c r="G1368" s="105">
        <f t="shared" si="0"/>
        <v>42</v>
      </c>
      <c r="H1368" s="104">
        <v>42</v>
      </c>
      <c r="I1368" s="104">
        <v>0</v>
      </c>
      <c r="J1368" s="104">
        <v>636</v>
      </c>
      <c r="K1368" s="80">
        <f t="shared" si="2"/>
        <v>38</v>
      </c>
      <c r="L1368" s="104">
        <v>7</v>
      </c>
      <c r="M1368" s="104">
        <v>31</v>
      </c>
      <c r="N1368" s="104">
        <v>552</v>
      </c>
      <c r="O1368" s="104">
        <v>0</v>
      </c>
      <c r="P1368" s="104">
        <v>851</v>
      </c>
      <c r="Q1368" s="104">
        <v>111</v>
      </c>
      <c r="R1368" s="104">
        <v>2819</v>
      </c>
      <c r="S1368" s="104">
        <v>191</v>
      </c>
      <c r="T1368" s="77"/>
      <c r="U1368" s="77"/>
      <c r="V1368" s="77"/>
      <c r="W1368" s="77"/>
      <c r="X1368" s="77"/>
    </row>
    <row r="1369" spans="1:24" ht="12.75" customHeight="1" x14ac:dyDescent="0.15">
      <c r="A1369" s="77" t="s">
        <v>410</v>
      </c>
      <c r="B1369" s="77" t="s">
        <v>352</v>
      </c>
      <c r="C1369" s="77" t="s">
        <v>144</v>
      </c>
      <c r="D1369" s="103">
        <v>2016</v>
      </c>
      <c r="E1369" s="77" t="s">
        <v>1598</v>
      </c>
      <c r="F1369" s="104">
        <v>780</v>
      </c>
      <c r="G1369" s="105">
        <f t="shared" si="0"/>
        <v>0</v>
      </c>
      <c r="H1369" s="104">
        <v>0</v>
      </c>
      <c r="I1369" s="104">
        <v>0</v>
      </c>
      <c r="J1369" s="104">
        <v>636</v>
      </c>
      <c r="K1369" s="80">
        <f t="shared" si="2"/>
        <v>30</v>
      </c>
      <c r="L1369" s="104">
        <v>30</v>
      </c>
      <c r="M1369" s="104">
        <v>0</v>
      </c>
      <c r="N1369" s="104">
        <v>552</v>
      </c>
      <c r="O1369" s="104">
        <v>17</v>
      </c>
      <c r="P1369" s="104">
        <v>851</v>
      </c>
      <c r="Q1369" s="104">
        <v>102</v>
      </c>
      <c r="R1369" s="104">
        <v>2819</v>
      </c>
      <c r="S1369" s="104">
        <v>149</v>
      </c>
      <c r="T1369" s="77"/>
      <c r="U1369" s="77"/>
      <c r="V1369" s="77"/>
      <c r="W1369" s="77"/>
      <c r="X1369" s="77"/>
    </row>
    <row r="1370" spans="1:24" ht="12.75" customHeight="1" x14ac:dyDescent="0.15">
      <c r="A1370" s="77" t="s">
        <v>410</v>
      </c>
      <c r="B1370" s="77" t="s">
        <v>352</v>
      </c>
      <c r="C1370" s="77" t="s">
        <v>144</v>
      </c>
      <c r="D1370" s="103">
        <v>2017</v>
      </c>
      <c r="E1370" s="77" t="s">
        <v>1598</v>
      </c>
      <c r="F1370" s="104">
        <v>780</v>
      </c>
      <c r="G1370" s="105">
        <f t="shared" si="0"/>
        <v>0</v>
      </c>
      <c r="H1370" s="104">
        <v>0</v>
      </c>
      <c r="I1370" s="104">
        <v>0</v>
      </c>
      <c r="J1370" s="104">
        <v>636</v>
      </c>
      <c r="K1370" s="80">
        <f t="shared" si="2"/>
        <v>30</v>
      </c>
      <c r="L1370" s="104">
        <v>30</v>
      </c>
      <c r="M1370" s="104">
        <v>0</v>
      </c>
      <c r="N1370" s="104">
        <v>552</v>
      </c>
      <c r="O1370" s="104">
        <v>18</v>
      </c>
      <c r="P1370" s="104">
        <v>851</v>
      </c>
      <c r="Q1370" s="104">
        <v>9</v>
      </c>
      <c r="R1370" s="104">
        <v>2819</v>
      </c>
      <c r="S1370" s="104">
        <v>57</v>
      </c>
      <c r="T1370" s="77"/>
      <c r="U1370" s="77"/>
      <c r="V1370" s="77"/>
      <c r="W1370" s="77"/>
      <c r="X1370" s="77"/>
    </row>
    <row r="1371" spans="1:24" ht="12.75" customHeight="1" x14ac:dyDescent="0.15">
      <c r="A1371" s="77" t="s">
        <v>415</v>
      </c>
      <c r="B1371" s="77" t="s">
        <v>352</v>
      </c>
      <c r="C1371" s="77" t="s">
        <v>144</v>
      </c>
      <c r="D1371" s="103">
        <v>2014</v>
      </c>
      <c r="E1371" s="77" t="s">
        <v>1598</v>
      </c>
      <c r="F1371" s="104">
        <v>209</v>
      </c>
      <c r="G1371" s="105">
        <f t="shared" si="0"/>
        <v>0</v>
      </c>
      <c r="H1371" s="104">
        <v>0</v>
      </c>
      <c r="I1371" s="104">
        <v>0</v>
      </c>
      <c r="J1371" s="104">
        <v>149</v>
      </c>
      <c r="K1371" s="80">
        <f t="shared" si="2"/>
        <v>0</v>
      </c>
      <c r="L1371" s="104">
        <v>0</v>
      </c>
      <c r="M1371" s="104">
        <v>0</v>
      </c>
      <c r="N1371" s="104">
        <v>172</v>
      </c>
      <c r="O1371" s="104">
        <v>0</v>
      </c>
      <c r="P1371" s="104">
        <v>400</v>
      </c>
      <c r="Q1371" s="104">
        <v>18</v>
      </c>
      <c r="R1371" s="104">
        <v>930</v>
      </c>
      <c r="S1371" s="104">
        <v>18</v>
      </c>
      <c r="T1371" s="77"/>
      <c r="U1371" s="77"/>
      <c r="V1371" s="77"/>
      <c r="W1371" s="77"/>
      <c r="X1371" s="77"/>
    </row>
    <row r="1372" spans="1:24" ht="12.75" customHeight="1" x14ac:dyDescent="0.15">
      <c r="A1372" s="77" t="s">
        <v>415</v>
      </c>
      <c r="B1372" s="77" t="s">
        <v>352</v>
      </c>
      <c r="C1372" s="77" t="s">
        <v>144</v>
      </c>
      <c r="D1372" s="103">
        <v>2015</v>
      </c>
      <c r="E1372" s="77" t="s">
        <v>1598</v>
      </c>
      <c r="F1372" s="104">
        <v>209</v>
      </c>
      <c r="G1372" s="105">
        <f t="shared" si="0"/>
        <v>0</v>
      </c>
      <c r="H1372" s="104">
        <v>0</v>
      </c>
      <c r="I1372" s="104">
        <v>0</v>
      </c>
      <c r="J1372" s="104">
        <v>149</v>
      </c>
      <c r="K1372" s="80">
        <f t="shared" si="2"/>
        <v>0</v>
      </c>
      <c r="L1372" s="104">
        <v>0</v>
      </c>
      <c r="M1372" s="104">
        <v>0</v>
      </c>
      <c r="N1372" s="104">
        <v>172</v>
      </c>
      <c r="O1372" s="104">
        <v>0</v>
      </c>
      <c r="P1372" s="104">
        <v>400</v>
      </c>
      <c r="Q1372" s="104">
        <v>17</v>
      </c>
      <c r="R1372" s="104">
        <v>930</v>
      </c>
      <c r="S1372" s="104">
        <v>17</v>
      </c>
      <c r="T1372" s="77"/>
      <c r="U1372" s="77"/>
      <c r="V1372" s="77"/>
      <c r="W1372" s="77"/>
      <c r="X1372" s="77"/>
    </row>
    <row r="1373" spans="1:24" ht="12.75" customHeight="1" x14ac:dyDescent="0.15">
      <c r="A1373" s="77" t="s">
        <v>415</v>
      </c>
      <c r="B1373" s="77" t="s">
        <v>352</v>
      </c>
      <c r="C1373" s="77" t="s">
        <v>144</v>
      </c>
      <c r="D1373" s="103">
        <v>2016</v>
      </c>
      <c r="E1373" s="77" t="s">
        <v>1598</v>
      </c>
      <c r="F1373" s="104">
        <v>209</v>
      </c>
      <c r="G1373" s="105">
        <f t="shared" si="0"/>
        <v>0</v>
      </c>
      <c r="H1373" s="104">
        <v>0</v>
      </c>
      <c r="I1373" s="104">
        <v>0</v>
      </c>
      <c r="J1373" s="104">
        <v>149</v>
      </c>
      <c r="K1373" s="80">
        <f t="shared" si="2"/>
        <v>0</v>
      </c>
      <c r="L1373" s="104">
        <v>0</v>
      </c>
      <c r="M1373" s="104">
        <v>0</v>
      </c>
      <c r="N1373" s="104">
        <v>172</v>
      </c>
      <c r="O1373" s="104">
        <v>0</v>
      </c>
      <c r="P1373" s="104">
        <v>400</v>
      </c>
      <c r="Q1373" s="104">
        <v>17</v>
      </c>
      <c r="R1373" s="104">
        <v>930</v>
      </c>
      <c r="S1373" s="104">
        <v>17</v>
      </c>
      <c r="T1373" s="77"/>
      <c r="U1373" s="77"/>
      <c r="V1373" s="77"/>
      <c r="W1373" s="77"/>
      <c r="X1373" s="77"/>
    </row>
    <row r="1374" spans="1:24" ht="12.75" customHeight="1" x14ac:dyDescent="0.15">
      <c r="A1374" s="77" t="s">
        <v>415</v>
      </c>
      <c r="B1374" s="77" t="s">
        <v>352</v>
      </c>
      <c r="C1374" s="77" t="s">
        <v>144</v>
      </c>
      <c r="D1374" s="103">
        <v>2017</v>
      </c>
      <c r="E1374" s="77" t="s">
        <v>1598</v>
      </c>
      <c r="F1374" s="104">
        <v>209</v>
      </c>
      <c r="G1374" s="105">
        <f t="shared" si="0"/>
        <v>0</v>
      </c>
      <c r="H1374" s="104">
        <v>0</v>
      </c>
      <c r="I1374" s="104">
        <v>0</v>
      </c>
      <c r="J1374" s="104">
        <v>149</v>
      </c>
      <c r="K1374" s="80">
        <f t="shared" si="2"/>
        <v>0</v>
      </c>
      <c r="L1374" s="104">
        <v>0</v>
      </c>
      <c r="M1374" s="104">
        <v>0</v>
      </c>
      <c r="N1374" s="104">
        <v>172</v>
      </c>
      <c r="O1374" s="104">
        <v>0</v>
      </c>
      <c r="P1374" s="104">
        <v>400</v>
      </c>
      <c r="Q1374" s="104">
        <v>37</v>
      </c>
      <c r="R1374" s="104">
        <v>930</v>
      </c>
      <c r="S1374" s="104">
        <v>37</v>
      </c>
      <c r="T1374" s="77"/>
      <c r="U1374" s="77"/>
      <c r="V1374" s="77"/>
      <c r="W1374" s="77"/>
      <c r="X1374" s="77"/>
    </row>
    <row r="1375" spans="1:24" ht="12.75" customHeight="1" x14ac:dyDescent="0.15">
      <c r="A1375" s="77"/>
      <c r="B1375" s="77"/>
      <c r="C1375" s="77"/>
      <c r="D1375" s="103"/>
      <c r="E1375" s="77"/>
      <c r="F1375" s="104"/>
      <c r="G1375" s="80"/>
      <c r="H1375" s="104"/>
      <c r="I1375" s="104"/>
      <c r="J1375" s="104"/>
      <c r="K1375" s="80"/>
      <c r="L1375" s="104"/>
      <c r="M1375" s="104"/>
      <c r="N1375" s="104"/>
      <c r="O1375" s="104"/>
      <c r="P1375" s="104"/>
      <c r="Q1375" s="104"/>
      <c r="R1375" s="104"/>
      <c r="S1375" s="104"/>
      <c r="T1375" s="77"/>
      <c r="U1375" s="77"/>
      <c r="V1375" s="77"/>
      <c r="W1375" s="77"/>
      <c r="X1375" s="77"/>
    </row>
    <row r="1376" spans="1:24" ht="12.75" customHeight="1" x14ac:dyDescent="0.15">
      <c r="A1376" s="77"/>
      <c r="B1376" s="77"/>
      <c r="C1376" s="77"/>
      <c r="D1376" s="103"/>
      <c r="E1376" s="77"/>
      <c r="F1376" s="104"/>
      <c r="G1376" s="80"/>
      <c r="H1376" s="104"/>
      <c r="I1376" s="104"/>
      <c r="J1376" s="104"/>
      <c r="K1376" s="80"/>
      <c r="L1376" s="104"/>
      <c r="M1376" s="104"/>
      <c r="N1376" s="104"/>
      <c r="O1376" s="104"/>
      <c r="P1376" s="104"/>
      <c r="Q1376" s="104"/>
      <c r="R1376" s="104"/>
      <c r="S1376" s="104"/>
      <c r="T1376" s="77"/>
      <c r="U1376" s="77"/>
      <c r="V1376" s="77"/>
      <c r="W1376" s="77"/>
      <c r="X1376" s="77"/>
    </row>
    <row r="1377" spans="1:24" ht="12.75" customHeight="1" x14ac:dyDescent="0.15">
      <c r="A1377" s="77"/>
      <c r="B1377" s="77"/>
      <c r="C1377" s="77"/>
      <c r="D1377" s="103"/>
      <c r="E1377" s="77"/>
      <c r="F1377" s="104"/>
      <c r="G1377" s="80"/>
      <c r="H1377" s="104"/>
      <c r="I1377" s="104"/>
      <c r="J1377" s="104"/>
      <c r="K1377" s="80"/>
      <c r="L1377" s="104"/>
      <c r="M1377" s="104"/>
      <c r="N1377" s="104"/>
      <c r="O1377" s="104"/>
      <c r="P1377" s="104"/>
      <c r="Q1377" s="104"/>
      <c r="R1377" s="104"/>
      <c r="S1377" s="104"/>
      <c r="T1377" s="53"/>
      <c r="U1377" s="53"/>
      <c r="V1377" s="53"/>
      <c r="W1377" s="84"/>
      <c r="X1377" s="77"/>
    </row>
  </sheetData>
  <autoFilter ref="A2:S1377" xr:uid="{00000000-0009-0000-0000-00000D000000}"/>
  <mergeCells count="1">
    <mergeCell ref="A1:L1"/>
  </mergeCells>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heetPr>
  <dimension ref="A1:S1920"/>
  <sheetViews>
    <sheetView workbookViewId="0"/>
  </sheetViews>
  <sheetFormatPr baseColWidth="10" defaultColWidth="14.5" defaultRowHeight="15" customHeight="1" x14ac:dyDescent="0.15"/>
  <cols>
    <col min="1" max="19" width="24" customWidth="1"/>
  </cols>
  <sheetData>
    <row r="1" spans="1:19" ht="12.75" customHeight="1" x14ac:dyDescent="0.15">
      <c r="A1" t="s">
        <v>1615</v>
      </c>
    </row>
    <row r="2" spans="1:19" ht="12.75" customHeight="1" x14ac:dyDescent="0.15">
      <c r="A2" s="28" t="s">
        <v>42</v>
      </c>
      <c r="B2" s="28" t="s">
        <v>40</v>
      </c>
      <c r="C2" s="28" t="s">
        <v>1616</v>
      </c>
      <c r="D2" s="28" t="s">
        <v>1617</v>
      </c>
      <c r="E2" s="28" t="s">
        <v>1618</v>
      </c>
      <c r="F2" s="28" t="s">
        <v>1619</v>
      </c>
      <c r="G2" s="28" t="s">
        <v>1620</v>
      </c>
      <c r="H2" s="28" t="s">
        <v>1621</v>
      </c>
      <c r="I2" s="28" t="s">
        <v>1622</v>
      </c>
      <c r="J2" s="28" t="s">
        <v>1623</v>
      </c>
      <c r="K2" s="28" t="s">
        <v>1624</v>
      </c>
      <c r="L2" s="28" t="s">
        <v>1625</v>
      </c>
      <c r="M2" s="28" t="s">
        <v>1626</v>
      </c>
      <c r="N2" s="28" t="s">
        <v>1627</v>
      </c>
      <c r="O2" s="28" t="s">
        <v>1628</v>
      </c>
      <c r="P2" s="28" t="s">
        <v>1629</v>
      </c>
      <c r="Q2" s="28" t="s">
        <v>1630</v>
      </c>
      <c r="R2" s="28" t="s">
        <v>654</v>
      </c>
      <c r="S2" s="28" t="s">
        <v>1631</v>
      </c>
    </row>
    <row r="3" spans="1:19" ht="12.75" customHeight="1" x14ac:dyDescent="0.15">
      <c r="A3" s="106" t="s">
        <v>169</v>
      </c>
      <c r="B3" s="106" t="s">
        <v>168</v>
      </c>
      <c r="C3" s="106" t="s">
        <v>144</v>
      </c>
      <c r="D3" s="107" t="s">
        <v>1632</v>
      </c>
      <c r="E3" s="106" t="s">
        <v>1598</v>
      </c>
      <c r="F3" s="108">
        <v>31</v>
      </c>
      <c r="G3" s="108">
        <f t="shared" ref="G3:G1920" si="0">H3+I3</f>
        <v>0</v>
      </c>
      <c r="H3" s="108">
        <v>0</v>
      </c>
      <c r="I3" s="108">
        <v>0</v>
      </c>
      <c r="J3" s="109">
        <v>19</v>
      </c>
      <c r="K3" s="108">
        <f t="shared" ref="K3:K1920" si="1">L3+M3</f>
        <v>0</v>
      </c>
      <c r="L3" s="108">
        <v>0</v>
      </c>
      <c r="M3" s="108">
        <v>0</v>
      </c>
      <c r="N3" s="108">
        <v>20</v>
      </c>
      <c r="O3" s="108">
        <v>0</v>
      </c>
      <c r="P3" s="106" t="s">
        <v>1633</v>
      </c>
      <c r="Q3" s="108">
        <v>4</v>
      </c>
      <c r="R3" s="108">
        <v>115</v>
      </c>
      <c r="S3" s="108">
        <v>4</v>
      </c>
    </row>
    <row r="4" spans="1:19" ht="12.75" customHeight="1" x14ac:dyDescent="0.15">
      <c r="A4" s="28" t="s">
        <v>169</v>
      </c>
      <c r="B4" s="28" t="s">
        <v>168</v>
      </c>
      <c r="C4" s="28" t="s">
        <v>144</v>
      </c>
      <c r="D4" s="110">
        <v>2014</v>
      </c>
      <c r="E4" s="28" t="s">
        <v>1598</v>
      </c>
      <c r="F4" s="28">
        <v>31</v>
      </c>
      <c r="G4" s="108">
        <f t="shared" si="0"/>
        <v>0</v>
      </c>
      <c r="H4" s="28">
        <v>0</v>
      </c>
      <c r="I4" s="28">
        <v>0</v>
      </c>
      <c r="J4" s="28">
        <v>19</v>
      </c>
      <c r="K4" s="108">
        <f t="shared" si="1"/>
        <v>0</v>
      </c>
      <c r="L4" s="28">
        <v>0</v>
      </c>
      <c r="M4" s="28">
        <v>0</v>
      </c>
      <c r="N4" s="28">
        <v>20</v>
      </c>
      <c r="O4" s="28">
        <v>0</v>
      </c>
      <c r="P4" s="28">
        <v>45</v>
      </c>
      <c r="Q4" s="28">
        <v>17</v>
      </c>
      <c r="R4" s="28">
        <v>115</v>
      </c>
      <c r="S4" s="28">
        <v>17</v>
      </c>
    </row>
    <row r="5" spans="1:19" ht="12.75" customHeight="1" x14ac:dyDescent="0.15">
      <c r="A5" s="28" t="s">
        <v>169</v>
      </c>
      <c r="B5" s="28" t="s">
        <v>168</v>
      </c>
      <c r="C5" s="28" t="s">
        <v>144</v>
      </c>
      <c r="D5" s="110">
        <v>2015</v>
      </c>
      <c r="E5" s="28" t="s">
        <v>1598</v>
      </c>
      <c r="F5" s="28">
        <v>31</v>
      </c>
      <c r="G5" s="108">
        <f t="shared" si="0"/>
        <v>0</v>
      </c>
      <c r="H5" s="28">
        <v>0</v>
      </c>
      <c r="I5" s="28">
        <v>0</v>
      </c>
      <c r="J5" s="28">
        <v>19</v>
      </c>
      <c r="K5" s="108">
        <f t="shared" si="1"/>
        <v>0</v>
      </c>
      <c r="L5" s="28">
        <v>0</v>
      </c>
      <c r="M5" s="28">
        <v>0</v>
      </c>
      <c r="N5" s="28">
        <v>20</v>
      </c>
      <c r="O5" s="28">
        <v>0</v>
      </c>
      <c r="P5" s="28">
        <v>45</v>
      </c>
      <c r="Q5" s="28">
        <v>15</v>
      </c>
      <c r="R5" s="28">
        <v>115</v>
      </c>
      <c r="S5" s="28">
        <v>15</v>
      </c>
    </row>
    <row r="6" spans="1:19" ht="12.75" customHeight="1" x14ac:dyDescent="0.15">
      <c r="A6" s="28" t="s">
        <v>169</v>
      </c>
      <c r="B6" s="28" t="s">
        <v>168</v>
      </c>
      <c r="C6" s="28" t="s">
        <v>144</v>
      </c>
      <c r="D6" s="110">
        <v>2016</v>
      </c>
      <c r="E6" s="28" t="s">
        <v>1598</v>
      </c>
      <c r="F6" s="28">
        <v>31</v>
      </c>
      <c r="G6" s="108">
        <f t="shared" si="0"/>
        <v>0</v>
      </c>
      <c r="H6" s="28">
        <v>0</v>
      </c>
      <c r="I6" s="28">
        <v>0</v>
      </c>
      <c r="J6" s="28">
        <v>19</v>
      </c>
      <c r="K6" s="108">
        <f t="shared" si="1"/>
        <v>0</v>
      </c>
      <c r="L6" s="28">
        <v>0</v>
      </c>
      <c r="M6" s="28">
        <v>0</v>
      </c>
      <c r="N6" s="28">
        <v>20</v>
      </c>
      <c r="O6" s="28">
        <v>0</v>
      </c>
      <c r="P6" s="28">
        <v>45</v>
      </c>
      <c r="Q6" s="28">
        <v>2</v>
      </c>
      <c r="R6" s="28">
        <v>115</v>
      </c>
      <c r="S6" s="28">
        <v>2</v>
      </c>
    </row>
    <row r="7" spans="1:19" ht="12.75" customHeight="1" x14ac:dyDescent="0.15">
      <c r="A7" s="28" t="s">
        <v>169</v>
      </c>
      <c r="B7" s="28" t="s">
        <v>168</v>
      </c>
      <c r="C7" s="28" t="s">
        <v>144</v>
      </c>
      <c r="D7" s="110">
        <v>2017</v>
      </c>
      <c r="E7" s="28" t="s">
        <v>1598</v>
      </c>
      <c r="F7" s="28">
        <v>31</v>
      </c>
      <c r="G7" s="108">
        <f t="shared" si="0"/>
        <v>0</v>
      </c>
      <c r="H7" s="28">
        <v>0</v>
      </c>
      <c r="I7" s="28">
        <v>0</v>
      </c>
      <c r="J7" s="28">
        <v>19</v>
      </c>
      <c r="K7" s="108">
        <f t="shared" si="1"/>
        <v>0</v>
      </c>
      <c r="L7" s="28">
        <v>0</v>
      </c>
      <c r="M7" s="28">
        <v>0</v>
      </c>
      <c r="N7" s="28">
        <v>20</v>
      </c>
      <c r="O7" s="28">
        <v>0</v>
      </c>
      <c r="P7" s="28">
        <v>45</v>
      </c>
      <c r="Q7" s="28">
        <v>7</v>
      </c>
      <c r="R7" s="28">
        <v>115</v>
      </c>
      <c r="S7" s="28">
        <v>7</v>
      </c>
    </row>
    <row r="8" spans="1:19" ht="12.75" customHeight="1" x14ac:dyDescent="0.15">
      <c r="A8" s="106" t="s">
        <v>66</v>
      </c>
      <c r="B8" s="28" t="s">
        <v>66</v>
      </c>
      <c r="C8" s="106" t="s">
        <v>67</v>
      </c>
      <c r="D8" s="107" t="s">
        <v>1632</v>
      </c>
      <c r="E8" s="106" t="s">
        <v>1598</v>
      </c>
      <c r="F8" s="108">
        <v>444</v>
      </c>
      <c r="G8" s="108">
        <f t="shared" si="0"/>
        <v>1</v>
      </c>
      <c r="H8" s="108">
        <v>1</v>
      </c>
      <c r="I8" s="108">
        <v>0</v>
      </c>
      <c r="J8" s="109">
        <v>248</v>
      </c>
      <c r="K8" s="108">
        <f t="shared" si="1"/>
        <v>0</v>
      </c>
      <c r="L8" s="108">
        <v>0</v>
      </c>
      <c r="M8" s="108">
        <v>0</v>
      </c>
      <c r="N8" s="108">
        <v>283</v>
      </c>
      <c r="O8" s="108">
        <v>0</v>
      </c>
      <c r="P8" s="106" t="s">
        <v>1634</v>
      </c>
      <c r="Q8" s="108">
        <v>180</v>
      </c>
      <c r="R8" s="108">
        <v>1723</v>
      </c>
      <c r="S8" s="108">
        <v>181</v>
      </c>
    </row>
    <row r="9" spans="1:19" ht="12.75" customHeight="1" x14ac:dyDescent="0.15">
      <c r="A9" s="28" t="s">
        <v>66</v>
      </c>
      <c r="B9" s="28" t="s">
        <v>66</v>
      </c>
      <c r="C9" s="28" t="s">
        <v>67</v>
      </c>
      <c r="D9" s="110">
        <v>2015</v>
      </c>
      <c r="E9" s="28" t="s">
        <v>1598</v>
      </c>
      <c r="F9" s="28">
        <v>444</v>
      </c>
      <c r="G9" s="108">
        <f t="shared" si="0"/>
        <v>19</v>
      </c>
      <c r="H9" s="28">
        <v>19</v>
      </c>
      <c r="I9" s="28">
        <v>0</v>
      </c>
      <c r="J9" s="28">
        <v>248</v>
      </c>
      <c r="K9" s="108">
        <f t="shared" si="1"/>
        <v>22</v>
      </c>
      <c r="L9" s="28">
        <v>22</v>
      </c>
      <c r="M9" s="28">
        <v>0</v>
      </c>
      <c r="N9" s="28">
        <v>283</v>
      </c>
      <c r="O9" s="28">
        <v>14</v>
      </c>
      <c r="P9" s="28">
        <v>748</v>
      </c>
      <c r="Q9" s="28">
        <v>192</v>
      </c>
      <c r="R9" s="28">
        <v>1723</v>
      </c>
      <c r="S9" s="28">
        <v>247</v>
      </c>
    </row>
    <row r="10" spans="1:19" ht="12.75" customHeight="1" x14ac:dyDescent="0.15">
      <c r="A10" s="28" t="s">
        <v>66</v>
      </c>
      <c r="B10" s="28" t="s">
        <v>66</v>
      </c>
      <c r="C10" s="28" t="s">
        <v>67</v>
      </c>
      <c r="D10" s="110">
        <v>2016</v>
      </c>
      <c r="E10" s="28" t="s">
        <v>1598</v>
      </c>
      <c r="F10" s="28">
        <v>444</v>
      </c>
      <c r="G10" s="108">
        <f t="shared" si="0"/>
        <v>17</v>
      </c>
      <c r="H10" s="28">
        <v>17</v>
      </c>
      <c r="I10" s="28">
        <v>0</v>
      </c>
      <c r="J10" s="28">
        <v>248</v>
      </c>
      <c r="K10" s="108">
        <f t="shared" si="1"/>
        <v>14</v>
      </c>
      <c r="L10" s="28">
        <v>14</v>
      </c>
      <c r="M10" s="28">
        <v>0</v>
      </c>
      <c r="N10" s="28">
        <v>283</v>
      </c>
      <c r="O10" s="28">
        <v>7</v>
      </c>
      <c r="P10" s="28">
        <v>748</v>
      </c>
      <c r="Q10" s="28">
        <v>61</v>
      </c>
      <c r="R10" s="28">
        <v>1723</v>
      </c>
      <c r="S10" s="28">
        <v>99</v>
      </c>
    </row>
    <row r="11" spans="1:19" ht="12.75" customHeight="1" x14ac:dyDescent="0.15">
      <c r="A11" s="28" t="s">
        <v>66</v>
      </c>
      <c r="B11" s="28" t="s">
        <v>66</v>
      </c>
      <c r="C11" s="28" t="s">
        <v>67</v>
      </c>
      <c r="D11" s="110">
        <v>2017</v>
      </c>
      <c r="E11" s="28" t="s">
        <v>1598</v>
      </c>
      <c r="F11" s="28">
        <v>444</v>
      </c>
      <c r="G11" s="108">
        <f t="shared" si="0"/>
        <v>18</v>
      </c>
      <c r="H11" s="28">
        <v>18</v>
      </c>
      <c r="I11" s="28">
        <v>0</v>
      </c>
      <c r="J11" s="28">
        <v>248</v>
      </c>
      <c r="K11" s="108">
        <f t="shared" si="1"/>
        <v>4</v>
      </c>
      <c r="L11" s="28">
        <v>4</v>
      </c>
      <c r="M11" s="28">
        <v>0</v>
      </c>
      <c r="N11" s="28">
        <v>283</v>
      </c>
      <c r="O11" s="28">
        <v>5</v>
      </c>
      <c r="P11" s="28">
        <v>748</v>
      </c>
      <c r="Q11" s="28">
        <v>66</v>
      </c>
      <c r="R11" s="28">
        <v>1723</v>
      </c>
      <c r="S11" s="28">
        <v>93</v>
      </c>
    </row>
    <row r="12" spans="1:19" ht="12.75" customHeight="1" x14ac:dyDescent="0.15">
      <c r="A12" s="28" t="s">
        <v>68</v>
      </c>
      <c r="B12" s="28" t="s">
        <v>66</v>
      </c>
      <c r="C12" s="28" t="s">
        <v>67</v>
      </c>
      <c r="D12" s="110">
        <v>2014</v>
      </c>
      <c r="E12" s="28" t="s">
        <v>1598</v>
      </c>
      <c r="F12" s="28">
        <v>430</v>
      </c>
      <c r="G12" s="108">
        <f t="shared" si="0"/>
        <v>0</v>
      </c>
      <c r="H12" s="28">
        <v>0</v>
      </c>
      <c r="I12" s="28">
        <v>0</v>
      </c>
      <c r="J12" s="28">
        <v>227</v>
      </c>
      <c r="K12" s="108">
        <f t="shared" si="1"/>
        <v>3</v>
      </c>
      <c r="L12" s="28">
        <v>0</v>
      </c>
      <c r="M12" s="28">
        <v>3</v>
      </c>
      <c r="N12" s="28">
        <v>295</v>
      </c>
      <c r="O12" s="28">
        <v>14</v>
      </c>
      <c r="P12" s="28">
        <v>817</v>
      </c>
      <c r="Q12" s="28">
        <v>12</v>
      </c>
      <c r="R12" s="28">
        <v>1769</v>
      </c>
      <c r="S12" s="28">
        <v>29</v>
      </c>
    </row>
    <row r="13" spans="1:19" ht="12.75" customHeight="1" x14ac:dyDescent="0.15">
      <c r="A13" s="28" t="s">
        <v>68</v>
      </c>
      <c r="B13" s="28" t="s">
        <v>66</v>
      </c>
      <c r="C13" s="28" t="s">
        <v>67</v>
      </c>
      <c r="D13" s="110">
        <v>2015</v>
      </c>
      <c r="E13" s="28" t="s">
        <v>1598</v>
      </c>
      <c r="F13" s="28">
        <v>430</v>
      </c>
      <c r="G13" s="108">
        <f t="shared" si="0"/>
        <v>35</v>
      </c>
      <c r="H13" s="28">
        <v>35</v>
      </c>
      <c r="I13" s="28">
        <v>0</v>
      </c>
      <c r="J13" s="28">
        <v>227</v>
      </c>
      <c r="K13" s="108">
        <f t="shared" si="1"/>
        <v>65</v>
      </c>
      <c r="L13" s="28">
        <v>65</v>
      </c>
      <c r="M13" s="28">
        <v>0</v>
      </c>
      <c r="N13" s="28">
        <v>295</v>
      </c>
      <c r="O13" s="28">
        <v>21</v>
      </c>
      <c r="P13" s="28">
        <v>817</v>
      </c>
      <c r="Q13" s="28">
        <v>17</v>
      </c>
      <c r="R13" s="28">
        <v>1769</v>
      </c>
      <c r="S13" s="28">
        <v>138</v>
      </c>
    </row>
    <row r="14" spans="1:19" ht="12.75" customHeight="1" x14ac:dyDescent="0.15">
      <c r="A14" s="28" t="s">
        <v>68</v>
      </c>
      <c r="B14" s="28" t="s">
        <v>66</v>
      </c>
      <c r="C14" s="28" t="s">
        <v>67</v>
      </c>
      <c r="D14" s="110">
        <v>2016</v>
      </c>
      <c r="E14" s="28" t="s">
        <v>1598</v>
      </c>
      <c r="F14" s="28">
        <v>430</v>
      </c>
      <c r="G14" s="108">
        <f t="shared" si="0"/>
        <v>85</v>
      </c>
      <c r="H14" s="28">
        <v>85</v>
      </c>
      <c r="I14" s="28">
        <v>0</v>
      </c>
      <c r="J14" s="28">
        <v>227</v>
      </c>
      <c r="K14" s="108">
        <f t="shared" si="1"/>
        <v>8</v>
      </c>
      <c r="L14" s="28">
        <v>8</v>
      </c>
      <c r="M14" s="28">
        <v>0</v>
      </c>
      <c r="N14" s="28">
        <v>295</v>
      </c>
      <c r="O14" s="28">
        <v>0</v>
      </c>
      <c r="P14" s="28">
        <v>817</v>
      </c>
      <c r="Q14" s="28">
        <v>9</v>
      </c>
      <c r="R14" s="28">
        <v>1769</v>
      </c>
      <c r="S14" s="28">
        <v>102</v>
      </c>
    </row>
    <row r="15" spans="1:19" ht="12.75" customHeight="1" x14ac:dyDescent="0.15">
      <c r="A15" s="28" t="s">
        <v>68</v>
      </c>
      <c r="B15" s="28" t="s">
        <v>66</v>
      </c>
      <c r="C15" s="28" t="s">
        <v>67</v>
      </c>
      <c r="D15" s="110">
        <v>2017</v>
      </c>
      <c r="E15" s="28" t="s">
        <v>1598</v>
      </c>
      <c r="F15" s="28">
        <v>430</v>
      </c>
      <c r="G15" s="108">
        <f t="shared" si="0"/>
        <v>0</v>
      </c>
      <c r="H15" s="28">
        <v>0</v>
      </c>
      <c r="I15" s="28">
        <v>0</v>
      </c>
      <c r="J15" s="28">
        <v>227</v>
      </c>
      <c r="K15" s="108">
        <f t="shared" si="1"/>
        <v>3</v>
      </c>
      <c r="L15" s="28">
        <v>0</v>
      </c>
      <c r="M15" s="28">
        <v>3</v>
      </c>
      <c r="N15" s="28">
        <v>295</v>
      </c>
      <c r="O15" s="28">
        <v>0</v>
      </c>
      <c r="P15" s="28">
        <v>817</v>
      </c>
      <c r="Q15" s="28">
        <v>32</v>
      </c>
      <c r="R15" s="28">
        <v>1769</v>
      </c>
      <c r="S15" s="28">
        <v>35</v>
      </c>
    </row>
    <row r="16" spans="1:19" ht="12.75" customHeight="1" x14ac:dyDescent="0.15">
      <c r="A16" s="106" t="s">
        <v>69</v>
      </c>
      <c r="B16" s="106" t="s">
        <v>66</v>
      </c>
      <c r="C16" s="106" t="s">
        <v>67</v>
      </c>
      <c r="D16" s="107" t="s">
        <v>1632</v>
      </c>
      <c r="E16" s="106" t="s">
        <v>1598</v>
      </c>
      <c r="F16" s="108">
        <v>80</v>
      </c>
      <c r="G16" s="108">
        <f t="shared" si="0"/>
        <v>0</v>
      </c>
      <c r="H16" s="108">
        <v>0</v>
      </c>
      <c r="I16" s="108">
        <v>0</v>
      </c>
      <c r="J16" s="109">
        <v>53</v>
      </c>
      <c r="K16" s="108">
        <f t="shared" si="1"/>
        <v>0</v>
      </c>
      <c r="L16" s="108">
        <v>0</v>
      </c>
      <c r="M16" s="108">
        <v>0</v>
      </c>
      <c r="N16" s="108">
        <v>57</v>
      </c>
      <c r="O16" s="108">
        <v>17</v>
      </c>
      <c r="P16" s="106" t="s">
        <v>1635</v>
      </c>
      <c r="Q16" s="108">
        <v>0</v>
      </c>
      <c r="R16" s="108">
        <v>335</v>
      </c>
      <c r="S16" s="108">
        <v>17</v>
      </c>
    </row>
    <row r="17" spans="1:19" ht="12.75" customHeight="1" x14ac:dyDescent="0.15">
      <c r="A17" s="28" t="s">
        <v>69</v>
      </c>
      <c r="B17" s="28" t="s">
        <v>66</v>
      </c>
      <c r="C17" s="28" t="s">
        <v>67</v>
      </c>
      <c r="D17" s="110">
        <v>2016</v>
      </c>
      <c r="E17" s="28" t="s">
        <v>1598</v>
      </c>
      <c r="F17" s="28">
        <v>80</v>
      </c>
      <c r="G17" s="108">
        <f t="shared" si="0"/>
        <v>0</v>
      </c>
      <c r="H17" s="28">
        <v>0</v>
      </c>
      <c r="I17" s="28">
        <v>0</v>
      </c>
      <c r="J17" s="28">
        <v>53</v>
      </c>
      <c r="K17" s="108">
        <f t="shared" si="1"/>
        <v>0</v>
      </c>
      <c r="L17" s="28">
        <v>0</v>
      </c>
      <c r="M17" s="28">
        <v>0</v>
      </c>
      <c r="N17" s="28">
        <v>57</v>
      </c>
      <c r="O17" s="28">
        <v>0</v>
      </c>
      <c r="P17" s="28">
        <v>145</v>
      </c>
      <c r="Q17" s="28">
        <v>186</v>
      </c>
      <c r="R17" s="28">
        <v>335</v>
      </c>
      <c r="S17" s="28">
        <v>186</v>
      </c>
    </row>
    <row r="18" spans="1:19" ht="12.75" customHeight="1" x14ac:dyDescent="0.15">
      <c r="A18" s="28" t="s">
        <v>69</v>
      </c>
      <c r="B18" s="28" t="s">
        <v>66</v>
      </c>
      <c r="C18" s="28" t="s">
        <v>67</v>
      </c>
      <c r="D18" s="110">
        <v>2017</v>
      </c>
      <c r="E18" s="28" t="s">
        <v>1598</v>
      </c>
      <c r="F18" s="28">
        <v>80</v>
      </c>
      <c r="G18" s="108">
        <f t="shared" si="0"/>
        <v>0</v>
      </c>
      <c r="H18" s="28">
        <v>0</v>
      </c>
      <c r="I18" s="28">
        <v>0</v>
      </c>
      <c r="J18" s="28">
        <v>53</v>
      </c>
      <c r="K18" s="108">
        <f t="shared" si="1"/>
        <v>0</v>
      </c>
      <c r="L18" s="28">
        <v>0</v>
      </c>
      <c r="M18" s="28">
        <v>0</v>
      </c>
      <c r="N18" s="28">
        <v>57</v>
      </c>
      <c r="O18" s="28">
        <v>4</v>
      </c>
      <c r="P18" s="28">
        <v>145</v>
      </c>
      <c r="Q18" s="28">
        <v>8</v>
      </c>
      <c r="R18" s="28">
        <v>335</v>
      </c>
      <c r="S18" s="28">
        <v>12</v>
      </c>
    </row>
    <row r="19" spans="1:19" ht="12.75" customHeight="1" x14ac:dyDescent="0.15">
      <c r="A19" s="106" t="s">
        <v>170</v>
      </c>
      <c r="B19" s="106" t="s">
        <v>168</v>
      </c>
      <c r="C19" s="106" t="s">
        <v>144</v>
      </c>
      <c r="D19" s="107" t="s">
        <v>1632</v>
      </c>
      <c r="E19" s="106" t="s">
        <v>1598</v>
      </c>
      <c r="F19" s="108">
        <v>380</v>
      </c>
      <c r="G19" s="108">
        <f t="shared" si="0"/>
        <v>0</v>
      </c>
      <c r="H19" s="108">
        <v>0</v>
      </c>
      <c r="I19" s="108">
        <v>0</v>
      </c>
      <c r="J19" s="109">
        <v>224</v>
      </c>
      <c r="K19" s="108">
        <f t="shared" si="1"/>
        <v>2</v>
      </c>
      <c r="L19" s="108">
        <v>2</v>
      </c>
      <c r="M19" s="108">
        <v>0</v>
      </c>
      <c r="N19" s="108">
        <v>246</v>
      </c>
      <c r="O19" s="108">
        <v>0</v>
      </c>
      <c r="P19" s="106" t="s">
        <v>1636</v>
      </c>
      <c r="Q19" s="108">
        <v>11</v>
      </c>
      <c r="R19" s="108">
        <v>1492</v>
      </c>
      <c r="S19" s="108">
        <v>13</v>
      </c>
    </row>
    <row r="20" spans="1:19" ht="12.75" customHeight="1" x14ac:dyDescent="0.15">
      <c r="A20" s="28" t="s">
        <v>170</v>
      </c>
      <c r="B20" s="28" t="s">
        <v>168</v>
      </c>
      <c r="C20" s="28" t="s">
        <v>144</v>
      </c>
      <c r="D20" s="110">
        <v>2013</v>
      </c>
      <c r="E20" s="28" t="s">
        <v>1598</v>
      </c>
      <c r="F20" s="28">
        <v>380</v>
      </c>
      <c r="G20" s="108">
        <f t="shared" si="0"/>
        <v>0</v>
      </c>
      <c r="H20" s="28">
        <v>0</v>
      </c>
      <c r="I20" s="28">
        <v>0</v>
      </c>
      <c r="J20" s="28">
        <v>224</v>
      </c>
      <c r="K20" s="108">
        <f t="shared" si="1"/>
        <v>0</v>
      </c>
      <c r="L20" s="28">
        <v>0</v>
      </c>
      <c r="M20" s="28">
        <v>0</v>
      </c>
      <c r="N20" s="28">
        <v>246</v>
      </c>
      <c r="O20" s="28">
        <v>1</v>
      </c>
      <c r="P20" s="28">
        <v>642</v>
      </c>
      <c r="Q20" s="28">
        <v>174</v>
      </c>
      <c r="R20" s="28">
        <v>1492</v>
      </c>
      <c r="S20" s="28">
        <v>175</v>
      </c>
    </row>
    <row r="21" spans="1:19" ht="12.75" customHeight="1" x14ac:dyDescent="0.15">
      <c r="A21" s="28" t="s">
        <v>170</v>
      </c>
      <c r="B21" s="28" t="s">
        <v>168</v>
      </c>
      <c r="C21" s="28" t="s">
        <v>144</v>
      </c>
      <c r="D21" s="110">
        <v>2014</v>
      </c>
      <c r="E21" s="28" t="s">
        <v>1598</v>
      </c>
      <c r="F21" s="28">
        <v>380</v>
      </c>
      <c r="G21" s="108">
        <f t="shared" si="0"/>
        <v>0</v>
      </c>
      <c r="H21" s="28">
        <v>0</v>
      </c>
      <c r="I21" s="28">
        <v>0</v>
      </c>
      <c r="J21" s="28">
        <v>224</v>
      </c>
      <c r="K21" s="108">
        <f t="shared" si="1"/>
        <v>8</v>
      </c>
      <c r="L21" s="28">
        <v>8</v>
      </c>
      <c r="M21" s="28">
        <v>0</v>
      </c>
      <c r="N21" s="28">
        <v>246</v>
      </c>
      <c r="O21" s="28">
        <v>3</v>
      </c>
      <c r="P21" s="28">
        <v>642</v>
      </c>
      <c r="Q21" s="28">
        <v>29</v>
      </c>
      <c r="R21" s="28">
        <v>1492</v>
      </c>
      <c r="S21" s="28">
        <v>40</v>
      </c>
    </row>
    <row r="22" spans="1:19" ht="12.75" customHeight="1" x14ac:dyDescent="0.15">
      <c r="A22" s="28" t="s">
        <v>170</v>
      </c>
      <c r="B22" s="28" t="s">
        <v>168</v>
      </c>
      <c r="C22" s="28" t="s">
        <v>144</v>
      </c>
      <c r="D22" s="110">
        <v>2015</v>
      </c>
      <c r="E22" s="28" t="s">
        <v>1598</v>
      </c>
      <c r="F22" s="28">
        <v>380</v>
      </c>
      <c r="G22" s="108">
        <f t="shared" si="0"/>
        <v>0</v>
      </c>
      <c r="H22" s="28">
        <v>0</v>
      </c>
      <c r="I22" s="28">
        <v>0</v>
      </c>
      <c r="J22" s="28">
        <v>224</v>
      </c>
      <c r="K22" s="108">
        <f t="shared" si="1"/>
        <v>0</v>
      </c>
      <c r="L22" s="28">
        <v>0</v>
      </c>
      <c r="M22" s="28">
        <v>0</v>
      </c>
      <c r="N22" s="28">
        <v>246</v>
      </c>
      <c r="O22" s="28">
        <v>0</v>
      </c>
      <c r="P22" s="28">
        <v>642</v>
      </c>
      <c r="Q22" s="28">
        <v>0</v>
      </c>
      <c r="R22" s="28">
        <v>1492</v>
      </c>
      <c r="S22" s="28">
        <v>0</v>
      </c>
    </row>
    <row r="23" spans="1:19" ht="12.75" customHeight="1" x14ac:dyDescent="0.15">
      <c r="A23" s="28" t="s">
        <v>170</v>
      </c>
      <c r="B23" s="28" t="s">
        <v>168</v>
      </c>
      <c r="C23" s="28" t="s">
        <v>144</v>
      </c>
      <c r="D23" s="110">
        <v>2016</v>
      </c>
      <c r="E23" s="28" t="s">
        <v>1598</v>
      </c>
      <c r="F23" s="28">
        <v>380</v>
      </c>
      <c r="G23" s="108">
        <f t="shared" si="0"/>
        <v>0</v>
      </c>
      <c r="H23" s="28">
        <v>0</v>
      </c>
      <c r="I23" s="28">
        <v>0</v>
      </c>
      <c r="J23" s="28">
        <v>224</v>
      </c>
      <c r="K23" s="108">
        <f t="shared" si="1"/>
        <v>0</v>
      </c>
      <c r="L23" s="28">
        <v>0</v>
      </c>
      <c r="M23" s="28">
        <v>0</v>
      </c>
      <c r="N23" s="28">
        <v>246</v>
      </c>
      <c r="O23" s="28">
        <v>0</v>
      </c>
      <c r="P23" s="28">
        <v>642</v>
      </c>
      <c r="Q23" s="28">
        <v>38</v>
      </c>
      <c r="R23" s="28">
        <v>1492</v>
      </c>
      <c r="S23" s="28">
        <v>38</v>
      </c>
    </row>
    <row r="24" spans="1:19" ht="12.75" customHeight="1" x14ac:dyDescent="0.15">
      <c r="A24" s="28" t="s">
        <v>170</v>
      </c>
      <c r="B24" s="28" t="s">
        <v>168</v>
      </c>
      <c r="C24" s="28" t="s">
        <v>144</v>
      </c>
      <c r="D24" s="110">
        <v>2017</v>
      </c>
      <c r="E24" s="28" t="s">
        <v>1598</v>
      </c>
      <c r="F24" s="28">
        <v>380</v>
      </c>
      <c r="G24" s="108">
        <f t="shared" si="0"/>
        <v>0</v>
      </c>
      <c r="H24" s="28">
        <v>0</v>
      </c>
      <c r="I24" s="28">
        <v>0</v>
      </c>
      <c r="J24" s="28">
        <v>224</v>
      </c>
      <c r="K24" s="108">
        <f t="shared" si="1"/>
        <v>0</v>
      </c>
      <c r="L24" s="28">
        <v>0</v>
      </c>
      <c r="M24" s="28">
        <v>0</v>
      </c>
      <c r="N24" s="28">
        <v>246</v>
      </c>
      <c r="O24" s="28">
        <v>0</v>
      </c>
      <c r="P24" s="28">
        <v>642</v>
      </c>
      <c r="Q24" s="28">
        <v>74</v>
      </c>
      <c r="R24" s="28">
        <v>1492</v>
      </c>
      <c r="S24" s="28">
        <v>74</v>
      </c>
    </row>
    <row r="25" spans="1:19" ht="12.75" customHeight="1" x14ac:dyDescent="0.15">
      <c r="A25" s="106" t="s">
        <v>274</v>
      </c>
      <c r="B25" s="106" t="s">
        <v>273</v>
      </c>
      <c r="C25" s="106" t="s">
        <v>144</v>
      </c>
      <c r="D25" s="107" t="s">
        <v>1632</v>
      </c>
      <c r="E25" s="106" t="s">
        <v>1598</v>
      </c>
      <c r="F25" s="108">
        <v>9</v>
      </c>
      <c r="G25" s="108">
        <f t="shared" si="0"/>
        <v>0</v>
      </c>
      <c r="H25" s="28"/>
      <c r="I25" s="28"/>
      <c r="J25" s="109">
        <v>7</v>
      </c>
      <c r="K25" s="108">
        <f t="shared" si="1"/>
        <v>0</v>
      </c>
      <c r="L25" s="28"/>
      <c r="M25" s="28"/>
      <c r="N25" s="108">
        <v>7</v>
      </c>
      <c r="O25" s="28"/>
      <c r="P25" s="106" t="s">
        <v>1637</v>
      </c>
      <c r="Q25" s="28"/>
      <c r="R25" s="108">
        <v>39</v>
      </c>
      <c r="S25" s="28"/>
    </row>
    <row r="26" spans="1:19" ht="12.75" customHeight="1" x14ac:dyDescent="0.15">
      <c r="A26" s="28" t="s">
        <v>274</v>
      </c>
      <c r="B26" s="28" t="s">
        <v>273</v>
      </c>
      <c r="C26" s="28" t="s">
        <v>144</v>
      </c>
      <c r="D26" s="110">
        <v>2014</v>
      </c>
      <c r="E26" s="28" t="s">
        <v>1598</v>
      </c>
      <c r="F26" s="28">
        <v>9</v>
      </c>
      <c r="G26" s="108">
        <f t="shared" si="0"/>
        <v>0</v>
      </c>
      <c r="H26" s="28">
        <v>0</v>
      </c>
      <c r="I26" s="28">
        <v>0</v>
      </c>
      <c r="J26" s="28">
        <v>7</v>
      </c>
      <c r="K26" s="108">
        <f t="shared" si="1"/>
        <v>0</v>
      </c>
      <c r="L26" s="28">
        <v>0</v>
      </c>
      <c r="M26" s="28">
        <v>0</v>
      </c>
      <c r="N26" s="28">
        <v>7</v>
      </c>
      <c r="O26" s="28">
        <v>1</v>
      </c>
      <c r="P26" s="28">
        <v>16</v>
      </c>
      <c r="Q26" s="28">
        <v>0</v>
      </c>
      <c r="R26" s="28">
        <v>39</v>
      </c>
      <c r="S26" s="28">
        <v>1</v>
      </c>
    </row>
    <row r="27" spans="1:19" ht="12.75" customHeight="1" x14ac:dyDescent="0.15">
      <c r="A27" s="28" t="s">
        <v>274</v>
      </c>
      <c r="B27" s="28" t="s">
        <v>273</v>
      </c>
      <c r="C27" s="28" t="s">
        <v>144</v>
      </c>
      <c r="D27" s="110">
        <v>2015</v>
      </c>
      <c r="E27" s="28" t="s">
        <v>1598</v>
      </c>
      <c r="F27" s="28">
        <v>9</v>
      </c>
      <c r="G27" s="108">
        <f t="shared" si="0"/>
        <v>33</v>
      </c>
      <c r="H27" s="28">
        <v>33</v>
      </c>
      <c r="I27" s="28">
        <v>0</v>
      </c>
      <c r="J27" s="28">
        <v>7</v>
      </c>
      <c r="K27" s="108">
        <f t="shared" si="1"/>
        <v>187</v>
      </c>
      <c r="L27" s="28">
        <v>187</v>
      </c>
      <c r="M27" s="28">
        <v>0</v>
      </c>
      <c r="N27" s="28">
        <v>7</v>
      </c>
      <c r="O27" s="28">
        <v>419</v>
      </c>
      <c r="P27" s="28">
        <v>16</v>
      </c>
      <c r="Q27" s="28">
        <v>0</v>
      </c>
      <c r="R27" s="28">
        <v>39</v>
      </c>
      <c r="S27" s="28">
        <v>639</v>
      </c>
    </row>
    <row r="28" spans="1:19" ht="12.75" customHeight="1" x14ac:dyDescent="0.15">
      <c r="A28" s="28" t="s">
        <v>274</v>
      </c>
      <c r="B28" s="28" t="s">
        <v>273</v>
      </c>
      <c r="C28" s="28" t="s">
        <v>144</v>
      </c>
      <c r="D28" s="110">
        <v>2016</v>
      </c>
      <c r="E28" s="28" t="s">
        <v>1598</v>
      </c>
      <c r="F28" s="28">
        <v>9</v>
      </c>
      <c r="G28" s="108">
        <f t="shared" si="0"/>
        <v>50</v>
      </c>
      <c r="H28" s="28">
        <v>50</v>
      </c>
      <c r="I28" s="28">
        <v>0</v>
      </c>
      <c r="J28" s="28">
        <v>7</v>
      </c>
      <c r="K28" s="108">
        <f t="shared" si="1"/>
        <v>148</v>
      </c>
      <c r="L28" s="28">
        <v>148</v>
      </c>
      <c r="M28" s="28">
        <v>0</v>
      </c>
      <c r="N28" s="28">
        <v>7</v>
      </c>
      <c r="O28" s="28">
        <v>4</v>
      </c>
      <c r="P28" s="28">
        <v>16</v>
      </c>
      <c r="Q28" s="28">
        <v>0</v>
      </c>
      <c r="R28" s="28">
        <v>39</v>
      </c>
      <c r="S28" s="28">
        <v>202</v>
      </c>
    </row>
    <row r="29" spans="1:19" ht="12.75" customHeight="1" x14ac:dyDescent="0.15">
      <c r="A29" s="28" t="s">
        <v>274</v>
      </c>
      <c r="B29" s="28" t="s">
        <v>273</v>
      </c>
      <c r="C29" s="28" t="s">
        <v>144</v>
      </c>
      <c r="D29" s="110">
        <v>2017</v>
      </c>
      <c r="E29" s="28" t="s">
        <v>1598</v>
      </c>
      <c r="F29" s="28">
        <v>9</v>
      </c>
      <c r="G29" s="108">
        <f t="shared" si="0"/>
        <v>0</v>
      </c>
      <c r="H29" s="28">
        <v>0</v>
      </c>
      <c r="I29" s="28">
        <v>0</v>
      </c>
      <c r="J29" s="28">
        <v>7</v>
      </c>
      <c r="K29" s="108">
        <f t="shared" si="1"/>
        <v>0</v>
      </c>
      <c r="L29" s="28">
        <v>0</v>
      </c>
      <c r="M29" s="28">
        <v>0</v>
      </c>
      <c r="N29" s="28">
        <v>7</v>
      </c>
      <c r="O29" s="28">
        <v>0</v>
      </c>
      <c r="P29" s="28">
        <v>16</v>
      </c>
      <c r="Q29" s="28">
        <v>0</v>
      </c>
      <c r="R29" s="28">
        <v>39</v>
      </c>
      <c r="S29" s="28">
        <v>0</v>
      </c>
    </row>
    <row r="30" spans="1:19" ht="12.75" customHeight="1" x14ac:dyDescent="0.15">
      <c r="A30" s="28" t="s">
        <v>84</v>
      </c>
      <c r="B30" s="28" t="s">
        <v>82</v>
      </c>
      <c r="C30" s="28" t="s">
        <v>83</v>
      </c>
      <c r="D30" s="110">
        <v>2014</v>
      </c>
      <c r="E30" s="28" t="s">
        <v>1598</v>
      </c>
      <c r="F30" s="28">
        <v>7</v>
      </c>
      <c r="G30" s="108">
        <f t="shared" si="0"/>
        <v>0</v>
      </c>
      <c r="H30" s="28">
        <v>0</v>
      </c>
      <c r="I30" s="28">
        <v>0</v>
      </c>
      <c r="J30" s="28">
        <v>6</v>
      </c>
      <c r="K30" s="108">
        <f t="shared" si="1"/>
        <v>0</v>
      </c>
      <c r="L30" s="28">
        <v>0</v>
      </c>
      <c r="M30" s="28">
        <v>0</v>
      </c>
      <c r="N30" s="28">
        <v>6</v>
      </c>
      <c r="O30" s="28">
        <v>1</v>
      </c>
      <c r="P30" s="28">
        <v>11</v>
      </c>
      <c r="Q30" s="28">
        <v>1</v>
      </c>
      <c r="R30" s="28">
        <v>30</v>
      </c>
      <c r="S30" s="28">
        <v>2</v>
      </c>
    </row>
    <row r="31" spans="1:19" ht="12.75" customHeight="1" x14ac:dyDescent="0.15">
      <c r="A31" s="28" t="s">
        <v>84</v>
      </c>
      <c r="B31" s="28" t="s">
        <v>82</v>
      </c>
      <c r="C31" s="28" t="s">
        <v>83</v>
      </c>
      <c r="D31" s="110">
        <v>2015</v>
      </c>
      <c r="E31" s="28" t="s">
        <v>1598</v>
      </c>
      <c r="F31" s="28">
        <v>7</v>
      </c>
      <c r="G31" s="108">
        <f t="shared" si="0"/>
        <v>0</v>
      </c>
      <c r="H31" s="28">
        <v>0</v>
      </c>
      <c r="I31" s="28">
        <v>0</v>
      </c>
      <c r="J31" s="28">
        <v>6</v>
      </c>
      <c r="K31" s="108">
        <f t="shared" si="1"/>
        <v>0</v>
      </c>
      <c r="L31" s="28">
        <v>0</v>
      </c>
      <c r="M31" s="28">
        <v>0</v>
      </c>
      <c r="N31" s="28">
        <v>6</v>
      </c>
      <c r="O31" s="28">
        <v>0</v>
      </c>
      <c r="P31" s="28">
        <v>11</v>
      </c>
      <c r="Q31" s="28">
        <v>4</v>
      </c>
      <c r="R31" s="28">
        <v>30</v>
      </c>
      <c r="S31" s="28">
        <v>4</v>
      </c>
    </row>
    <row r="32" spans="1:19" ht="12.75" customHeight="1" x14ac:dyDescent="0.15">
      <c r="A32" s="28" t="s">
        <v>84</v>
      </c>
      <c r="B32" s="28" t="s">
        <v>82</v>
      </c>
      <c r="C32" s="28" t="s">
        <v>83</v>
      </c>
      <c r="D32" s="110">
        <v>2016</v>
      </c>
      <c r="E32" s="28" t="s">
        <v>1598</v>
      </c>
      <c r="F32" s="28">
        <v>7</v>
      </c>
      <c r="G32" s="108">
        <f t="shared" si="0"/>
        <v>0</v>
      </c>
      <c r="H32" s="28">
        <v>0</v>
      </c>
      <c r="I32" s="28">
        <v>0</v>
      </c>
      <c r="J32" s="28">
        <v>6</v>
      </c>
      <c r="K32" s="108">
        <f t="shared" si="1"/>
        <v>0</v>
      </c>
      <c r="L32" s="28">
        <v>0</v>
      </c>
      <c r="M32" s="28">
        <v>0</v>
      </c>
      <c r="N32" s="28">
        <v>6</v>
      </c>
      <c r="O32" s="28">
        <v>0</v>
      </c>
      <c r="P32" s="28">
        <v>11</v>
      </c>
      <c r="Q32" s="28">
        <v>2</v>
      </c>
      <c r="R32" s="28">
        <v>30</v>
      </c>
      <c r="S32" s="28">
        <v>2</v>
      </c>
    </row>
    <row r="33" spans="1:19" ht="12.75" customHeight="1" x14ac:dyDescent="0.15">
      <c r="A33" s="28" t="s">
        <v>84</v>
      </c>
      <c r="B33" s="28" t="s">
        <v>82</v>
      </c>
      <c r="C33" s="28" t="s">
        <v>83</v>
      </c>
      <c r="D33" s="110">
        <v>2017</v>
      </c>
      <c r="E33" s="28" t="s">
        <v>1598</v>
      </c>
      <c r="F33" s="28">
        <v>7</v>
      </c>
      <c r="G33" s="108">
        <f t="shared" si="0"/>
        <v>0</v>
      </c>
      <c r="H33" s="28">
        <v>0</v>
      </c>
      <c r="I33" s="28">
        <v>0</v>
      </c>
      <c r="J33" s="28">
        <v>6</v>
      </c>
      <c r="K33" s="108">
        <f t="shared" si="1"/>
        <v>2</v>
      </c>
      <c r="L33" s="28">
        <v>0</v>
      </c>
      <c r="M33" s="28">
        <v>2</v>
      </c>
      <c r="N33" s="28">
        <v>6</v>
      </c>
      <c r="O33" s="28">
        <v>3</v>
      </c>
      <c r="P33" s="28">
        <v>11</v>
      </c>
      <c r="Q33" s="28">
        <v>3</v>
      </c>
      <c r="R33" s="28">
        <v>30</v>
      </c>
      <c r="S33" s="28">
        <v>8</v>
      </c>
    </row>
    <row r="34" spans="1:19" ht="12.75" customHeight="1" x14ac:dyDescent="0.15">
      <c r="A34" s="106" t="s">
        <v>430</v>
      </c>
      <c r="B34" s="106" t="s">
        <v>85</v>
      </c>
      <c r="C34" s="106" t="s">
        <v>83</v>
      </c>
      <c r="D34" s="107" t="s">
        <v>1632</v>
      </c>
      <c r="E34" s="106" t="s">
        <v>1598</v>
      </c>
      <c r="F34" s="108">
        <v>10</v>
      </c>
      <c r="G34" s="108">
        <f t="shared" si="0"/>
        <v>1</v>
      </c>
      <c r="H34" s="108">
        <v>0</v>
      </c>
      <c r="I34" s="108">
        <v>1</v>
      </c>
      <c r="J34" s="109">
        <v>7</v>
      </c>
      <c r="K34" s="108">
        <f t="shared" si="1"/>
        <v>4</v>
      </c>
      <c r="L34" s="108">
        <v>0</v>
      </c>
      <c r="M34" s="108">
        <v>4</v>
      </c>
      <c r="N34" s="108">
        <v>9</v>
      </c>
      <c r="O34" s="108">
        <v>21</v>
      </c>
      <c r="P34" s="106" t="s">
        <v>1638</v>
      </c>
      <c r="Q34" s="108">
        <v>7</v>
      </c>
      <c r="R34" s="108">
        <v>49</v>
      </c>
      <c r="S34" s="108">
        <v>33</v>
      </c>
    </row>
    <row r="35" spans="1:19" ht="12.75" customHeight="1" x14ac:dyDescent="0.15">
      <c r="A35" s="28" t="s">
        <v>430</v>
      </c>
      <c r="B35" s="28" t="s">
        <v>85</v>
      </c>
      <c r="C35" s="28" t="s">
        <v>83</v>
      </c>
      <c r="D35" s="110">
        <v>2017</v>
      </c>
      <c r="E35" s="28" t="s">
        <v>1598</v>
      </c>
      <c r="F35" s="28">
        <v>10</v>
      </c>
      <c r="G35" s="108">
        <f t="shared" si="0"/>
        <v>0</v>
      </c>
      <c r="H35" s="28">
        <v>0</v>
      </c>
      <c r="I35" s="28">
        <v>0</v>
      </c>
      <c r="J35" s="28">
        <v>7</v>
      </c>
      <c r="K35" s="108">
        <f t="shared" si="1"/>
        <v>2</v>
      </c>
      <c r="L35" s="28">
        <v>1</v>
      </c>
      <c r="M35" s="28">
        <v>1</v>
      </c>
      <c r="N35" s="28">
        <v>9</v>
      </c>
      <c r="O35" s="28">
        <v>13</v>
      </c>
      <c r="P35" s="28">
        <v>23</v>
      </c>
      <c r="Q35" s="28">
        <v>17</v>
      </c>
      <c r="R35" s="28">
        <v>49</v>
      </c>
      <c r="S35" s="28">
        <v>32</v>
      </c>
    </row>
    <row r="36" spans="1:19" ht="12.75" customHeight="1" x14ac:dyDescent="0.15">
      <c r="A36" s="106" t="s">
        <v>264</v>
      </c>
      <c r="B36" s="106" t="s">
        <v>263</v>
      </c>
      <c r="C36" s="106" t="s">
        <v>67</v>
      </c>
      <c r="D36" s="107" t="s">
        <v>1632</v>
      </c>
      <c r="E36" s="106" t="s">
        <v>1598</v>
      </c>
      <c r="F36" s="108">
        <v>116</v>
      </c>
      <c r="G36" s="108">
        <f t="shared" si="0"/>
        <v>8</v>
      </c>
      <c r="H36" s="108">
        <v>8</v>
      </c>
      <c r="I36" s="108">
        <v>0</v>
      </c>
      <c r="J36" s="109">
        <v>54</v>
      </c>
      <c r="K36" s="108">
        <f t="shared" si="1"/>
        <v>11</v>
      </c>
      <c r="L36" s="108">
        <v>8</v>
      </c>
      <c r="M36" s="108">
        <v>3</v>
      </c>
      <c r="N36" s="108">
        <v>58</v>
      </c>
      <c r="O36" s="108">
        <v>0</v>
      </c>
      <c r="P36" s="106" t="s">
        <v>1639</v>
      </c>
      <c r="Q36" s="108">
        <v>143</v>
      </c>
      <c r="R36" s="108">
        <v>392</v>
      </c>
      <c r="S36" s="108">
        <v>162</v>
      </c>
    </row>
    <row r="37" spans="1:19" ht="12.75" customHeight="1" x14ac:dyDescent="0.15">
      <c r="A37" s="28" t="s">
        <v>264</v>
      </c>
      <c r="B37" s="28" t="s">
        <v>263</v>
      </c>
      <c r="C37" s="28" t="s">
        <v>67</v>
      </c>
      <c r="D37" s="110">
        <v>2015</v>
      </c>
      <c r="E37" s="28" t="s">
        <v>1598</v>
      </c>
      <c r="F37" s="28">
        <v>116</v>
      </c>
      <c r="G37" s="108">
        <f t="shared" si="0"/>
        <v>0</v>
      </c>
      <c r="H37" s="28">
        <v>0</v>
      </c>
      <c r="I37" s="28">
        <v>0</v>
      </c>
      <c r="J37" s="28">
        <v>54</v>
      </c>
      <c r="K37" s="108">
        <f t="shared" si="1"/>
        <v>9</v>
      </c>
      <c r="L37" s="28">
        <v>9</v>
      </c>
      <c r="M37" s="28">
        <v>0</v>
      </c>
      <c r="N37" s="28">
        <v>58</v>
      </c>
      <c r="O37" s="28">
        <v>140</v>
      </c>
      <c r="P37" s="28">
        <v>164</v>
      </c>
      <c r="Q37" s="28">
        <v>0</v>
      </c>
      <c r="R37" s="28">
        <v>392</v>
      </c>
      <c r="S37" s="28">
        <v>149</v>
      </c>
    </row>
    <row r="38" spans="1:19" ht="12.75" customHeight="1" x14ac:dyDescent="0.15">
      <c r="A38" s="28" t="s">
        <v>264</v>
      </c>
      <c r="B38" s="28" t="s">
        <v>263</v>
      </c>
      <c r="C38" s="28" t="s">
        <v>67</v>
      </c>
      <c r="D38" s="110">
        <v>2016</v>
      </c>
      <c r="E38" s="28" t="s">
        <v>1598</v>
      </c>
      <c r="F38" s="28">
        <v>116</v>
      </c>
      <c r="G38" s="108">
        <f t="shared" si="0"/>
        <v>0</v>
      </c>
      <c r="H38" s="28">
        <v>0</v>
      </c>
      <c r="I38" s="28">
        <v>0</v>
      </c>
      <c r="J38" s="28">
        <v>54</v>
      </c>
      <c r="K38" s="108">
        <f t="shared" si="1"/>
        <v>0</v>
      </c>
      <c r="L38" s="28">
        <v>0</v>
      </c>
      <c r="M38" s="28">
        <v>0</v>
      </c>
      <c r="N38" s="28">
        <v>58</v>
      </c>
      <c r="O38" s="28">
        <v>0</v>
      </c>
      <c r="P38" s="28">
        <v>164</v>
      </c>
      <c r="Q38" s="28">
        <v>0</v>
      </c>
      <c r="R38" s="28">
        <v>392</v>
      </c>
      <c r="S38" s="28">
        <v>0</v>
      </c>
    </row>
    <row r="39" spans="1:19" ht="12.75" customHeight="1" x14ac:dyDescent="0.15">
      <c r="A39" s="28" t="s">
        <v>264</v>
      </c>
      <c r="B39" s="28" t="s">
        <v>263</v>
      </c>
      <c r="C39" s="28" t="s">
        <v>67</v>
      </c>
      <c r="D39" s="110">
        <v>2017</v>
      </c>
      <c r="E39" s="28" t="s">
        <v>1598</v>
      </c>
      <c r="F39" s="28">
        <v>116</v>
      </c>
      <c r="G39" s="108">
        <f t="shared" si="0"/>
        <v>49</v>
      </c>
      <c r="H39" s="28">
        <v>49</v>
      </c>
      <c r="I39" s="28">
        <v>0</v>
      </c>
      <c r="J39" s="28">
        <v>54</v>
      </c>
      <c r="K39" s="108">
        <f t="shared" si="1"/>
        <v>20</v>
      </c>
      <c r="L39" s="28">
        <v>20</v>
      </c>
      <c r="M39" s="28">
        <v>0</v>
      </c>
      <c r="N39" s="28">
        <v>58</v>
      </c>
      <c r="O39" s="28">
        <v>1</v>
      </c>
      <c r="P39" s="28">
        <v>164</v>
      </c>
      <c r="Q39" s="28">
        <v>0</v>
      </c>
      <c r="R39" s="28">
        <v>392</v>
      </c>
      <c r="S39" s="28">
        <v>70</v>
      </c>
    </row>
    <row r="40" spans="1:19" ht="12.75" customHeight="1" x14ac:dyDescent="0.15">
      <c r="A40" s="106" t="s">
        <v>275</v>
      </c>
      <c r="B40" s="106" t="s">
        <v>273</v>
      </c>
      <c r="C40" s="106" t="s">
        <v>144</v>
      </c>
      <c r="D40" s="107" t="s">
        <v>1632</v>
      </c>
      <c r="E40" s="106" t="s">
        <v>1598</v>
      </c>
      <c r="F40" s="108">
        <v>1256</v>
      </c>
      <c r="G40" s="108">
        <f t="shared" si="0"/>
        <v>0</v>
      </c>
      <c r="H40" s="108">
        <v>0</v>
      </c>
      <c r="I40" s="108">
        <v>0</v>
      </c>
      <c r="J40" s="109">
        <v>907</v>
      </c>
      <c r="K40" s="108">
        <f t="shared" si="1"/>
        <v>0</v>
      </c>
      <c r="L40" s="108">
        <v>0</v>
      </c>
      <c r="M40" s="108">
        <v>0</v>
      </c>
      <c r="N40" s="108">
        <v>1038</v>
      </c>
      <c r="O40" s="108">
        <v>5</v>
      </c>
      <c r="P40" s="106" t="s">
        <v>1640</v>
      </c>
      <c r="Q40" s="108">
        <v>944</v>
      </c>
      <c r="R40" s="108">
        <v>5702</v>
      </c>
      <c r="S40" s="108">
        <v>949</v>
      </c>
    </row>
    <row r="41" spans="1:19" ht="12.75" customHeight="1" x14ac:dyDescent="0.15">
      <c r="A41" s="28" t="s">
        <v>275</v>
      </c>
      <c r="B41" s="28" t="s">
        <v>273</v>
      </c>
      <c r="C41" s="28" t="s">
        <v>144</v>
      </c>
      <c r="D41" s="110">
        <v>2014</v>
      </c>
      <c r="E41" s="28" t="s">
        <v>1598</v>
      </c>
      <c r="F41" s="28">
        <v>1256</v>
      </c>
      <c r="G41" s="108">
        <f t="shared" si="0"/>
        <v>0</v>
      </c>
      <c r="H41" s="28">
        <v>0</v>
      </c>
      <c r="I41" s="28">
        <v>0</v>
      </c>
      <c r="J41" s="28">
        <v>907</v>
      </c>
      <c r="K41" s="108">
        <f t="shared" si="1"/>
        <v>9</v>
      </c>
      <c r="L41" s="28">
        <v>9</v>
      </c>
      <c r="M41" s="28">
        <v>0</v>
      </c>
      <c r="N41" s="28">
        <v>1038</v>
      </c>
      <c r="O41" s="28">
        <v>21</v>
      </c>
      <c r="P41" s="28">
        <v>2501</v>
      </c>
      <c r="Q41" s="28">
        <v>1271</v>
      </c>
      <c r="R41" s="28">
        <v>5702</v>
      </c>
      <c r="S41" s="28">
        <v>1301</v>
      </c>
    </row>
    <row r="42" spans="1:19" ht="12.75" customHeight="1" x14ac:dyDescent="0.15">
      <c r="A42" s="28" t="s">
        <v>275</v>
      </c>
      <c r="B42" s="28" t="s">
        <v>273</v>
      </c>
      <c r="C42" s="28" t="s">
        <v>144</v>
      </c>
      <c r="D42" s="110">
        <v>2015</v>
      </c>
      <c r="E42" s="28" t="s">
        <v>1598</v>
      </c>
      <c r="F42" s="28">
        <v>1256</v>
      </c>
      <c r="G42" s="108">
        <f t="shared" si="0"/>
        <v>69</v>
      </c>
      <c r="H42" s="28">
        <v>69</v>
      </c>
      <c r="I42" s="28">
        <v>0</v>
      </c>
      <c r="J42" s="28">
        <v>907</v>
      </c>
      <c r="K42" s="108">
        <f t="shared" si="1"/>
        <v>13</v>
      </c>
      <c r="L42" s="28">
        <v>13</v>
      </c>
      <c r="M42" s="28">
        <v>0</v>
      </c>
      <c r="N42" s="28">
        <v>1038</v>
      </c>
      <c r="O42" s="28">
        <v>23</v>
      </c>
      <c r="P42" s="28">
        <v>2501</v>
      </c>
      <c r="Q42" s="28">
        <v>1169</v>
      </c>
      <c r="R42" s="28">
        <v>5702</v>
      </c>
      <c r="S42" s="28">
        <v>1274</v>
      </c>
    </row>
    <row r="43" spans="1:19" ht="12.75" customHeight="1" x14ac:dyDescent="0.15">
      <c r="A43" s="28" t="s">
        <v>275</v>
      </c>
      <c r="B43" s="28" t="s">
        <v>273</v>
      </c>
      <c r="C43" s="28" t="s">
        <v>144</v>
      </c>
      <c r="D43" s="110">
        <v>2016</v>
      </c>
      <c r="E43" s="28" t="s">
        <v>1598</v>
      </c>
      <c r="F43" s="28">
        <v>1256</v>
      </c>
      <c r="G43" s="108">
        <f t="shared" si="0"/>
        <v>0</v>
      </c>
      <c r="H43" s="28">
        <v>0</v>
      </c>
      <c r="I43" s="28">
        <v>0</v>
      </c>
      <c r="J43" s="28">
        <v>907</v>
      </c>
      <c r="K43" s="108">
        <f t="shared" si="1"/>
        <v>0</v>
      </c>
      <c r="L43" s="28">
        <v>0</v>
      </c>
      <c r="M43" s="28">
        <v>0</v>
      </c>
      <c r="N43" s="28">
        <v>1038</v>
      </c>
      <c r="O43" s="28">
        <v>0</v>
      </c>
      <c r="P43" s="28">
        <v>2501</v>
      </c>
      <c r="Q43" s="28">
        <v>1317</v>
      </c>
      <c r="R43" s="28">
        <v>5702</v>
      </c>
      <c r="S43" s="28">
        <v>1317</v>
      </c>
    </row>
    <row r="44" spans="1:19" ht="12.75" customHeight="1" x14ac:dyDescent="0.15">
      <c r="A44" s="28" t="s">
        <v>275</v>
      </c>
      <c r="B44" s="28" t="s">
        <v>273</v>
      </c>
      <c r="C44" s="28" t="s">
        <v>144</v>
      </c>
      <c r="D44" s="110">
        <v>2017</v>
      </c>
      <c r="E44" s="28" t="s">
        <v>1598</v>
      </c>
      <c r="F44" s="28">
        <v>1256</v>
      </c>
      <c r="G44" s="108">
        <f t="shared" si="0"/>
        <v>2</v>
      </c>
      <c r="H44" s="28">
        <v>2</v>
      </c>
      <c r="I44" s="28">
        <v>0</v>
      </c>
      <c r="J44" s="28">
        <v>907</v>
      </c>
      <c r="K44" s="108">
        <f t="shared" si="1"/>
        <v>0</v>
      </c>
      <c r="L44" s="28">
        <v>0</v>
      </c>
      <c r="M44" s="28">
        <v>0</v>
      </c>
      <c r="N44" s="28">
        <v>1038</v>
      </c>
      <c r="O44" s="28">
        <v>0</v>
      </c>
      <c r="P44" s="28">
        <v>2501</v>
      </c>
      <c r="Q44" s="28">
        <v>1533</v>
      </c>
      <c r="R44" s="28">
        <v>5702</v>
      </c>
      <c r="S44" s="28">
        <v>1535</v>
      </c>
    </row>
    <row r="45" spans="1:19" ht="12.75" customHeight="1" x14ac:dyDescent="0.15">
      <c r="A45" s="106" t="s">
        <v>434</v>
      </c>
      <c r="B45" s="106" t="s">
        <v>433</v>
      </c>
      <c r="C45" s="106" t="s">
        <v>83</v>
      </c>
      <c r="D45" s="107" t="s">
        <v>1632</v>
      </c>
      <c r="E45" s="106" t="s">
        <v>1598</v>
      </c>
      <c r="F45" s="108">
        <v>32</v>
      </c>
      <c r="G45" s="108">
        <f t="shared" si="0"/>
        <v>0</v>
      </c>
      <c r="H45" s="108">
        <v>0</v>
      </c>
      <c r="I45" s="108">
        <v>0</v>
      </c>
      <c r="J45" s="109">
        <v>21</v>
      </c>
      <c r="K45" s="108">
        <f t="shared" si="1"/>
        <v>1</v>
      </c>
      <c r="L45" s="108">
        <v>0</v>
      </c>
      <c r="M45" s="108">
        <v>1</v>
      </c>
      <c r="N45" s="108">
        <v>24</v>
      </c>
      <c r="O45" s="108">
        <v>1</v>
      </c>
      <c r="P45" s="106" t="s">
        <v>1641</v>
      </c>
      <c r="Q45" s="108">
        <v>27</v>
      </c>
      <c r="R45" s="108">
        <v>136</v>
      </c>
      <c r="S45" s="108">
        <v>29</v>
      </c>
    </row>
    <row r="46" spans="1:19" ht="12.75" customHeight="1" x14ac:dyDescent="0.15">
      <c r="A46" s="28" t="s">
        <v>434</v>
      </c>
      <c r="B46" s="28" t="s">
        <v>433</v>
      </c>
      <c r="C46" s="28" t="s">
        <v>83</v>
      </c>
      <c r="D46" s="110">
        <v>2015</v>
      </c>
      <c r="E46" s="28" t="s">
        <v>1598</v>
      </c>
      <c r="F46" s="28">
        <v>32</v>
      </c>
      <c r="G46" s="108">
        <f t="shared" si="0"/>
        <v>0</v>
      </c>
      <c r="H46" s="28">
        <v>0</v>
      </c>
      <c r="I46" s="28">
        <v>0</v>
      </c>
      <c r="J46" s="28">
        <v>21</v>
      </c>
      <c r="K46" s="108">
        <f t="shared" si="1"/>
        <v>0</v>
      </c>
      <c r="L46" s="28">
        <v>0</v>
      </c>
      <c r="M46" s="28">
        <v>0</v>
      </c>
      <c r="N46" s="28">
        <v>24</v>
      </c>
      <c r="O46" s="28">
        <v>19</v>
      </c>
      <c r="P46" s="28">
        <v>59</v>
      </c>
      <c r="Q46" s="28">
        <v>1</v>
      </c>
      <c r="R46" s="28">
        <v>136</v>
      </c>
      <c r="S46" s="28">
        <v>20</v>
      </c>
    </row>
    <row r="47" spans="1:19" ht="12.75" customHeight="1" x14ac:dyDescent="0.15">
      <c r="A47" s="28" t="s">
        <v>434</v>
      </c>
      <c r="B47" s="28" t="s">
        <v>433</v>
      </c>
      <c r="C47" s="28" t="s">
        <v>83</v>
      </c>
      <c r="D47" s="110">
        <v>2016</v>
      </c>
      <c r="E47" s="28" t="s">
        <v>1598</v>
      </c>
      <c r="F47" s="28">
        <v>32</v>
      </c>
      <c r="G47" s="108">
        <f t="shared" si="0"/>
        <v>0</v>
      </c>
      <c r="H47" s="28">
        <v>0</v>
      </c>
      <c r="I47" s="28">
        <v>0</v>
      </c>
      <c r="J47" s="28">
        <v>21</v>
      </c>
      <c r="K47" s="108">
        <f t="shared" si="1"/>
        <v>4</v>
      </c>
      <c r="L47" s="28">
        <v>4</v>
      </c>
      <c r="M47" s="28">
        <v>0</v>
      </c>
      <c r="N47" s="28">
        <v>24</v>
      </c>
      <c r="O47" s="28">
        <v>33</v>
      </c>
      <c r="P47" s="28">
        <v>59</v>
      </c>
      <c r="Q47" s="28">
        <v>9</v>
      </c>
      <c r="R47" s="28">
        <v>136</v>
      </c>
      <c r="S47" s="28">
        <v>46</v>
      </c>
    </row>
    <row r="48" spans="1:19" ht="12.75" customHeight="1" x14ac:dyDescent="0.15">
      <c r="A48" s="28" t="s">
        <v>434</v>
      </c>
      <c r="B48" s="28" t="s">
        <v>433</v>
      </c>
      <c r="C48" s="28" t="s">
        <v>83</v>
      </c>
      <c r="D48" s="110">
        <v>2017</v>
      </c>
      <c r="E48" s="28" t="s">
        <v>1598</v>
      </c>
      <c r="F48" s="28">
        <v>32</v>
      </c>
      <c r="G48" s="108">
        <f t="shared" si="0"/>
        <v>23</v>
      </c>
      <c r="H48" s="28">
        <v>23</v>
      </c>
      <c r="I48" s="28">
        <v>0</v>
      </c>
      <c r="J48" s="28">
        <v>21</v>
      </c>
      <c r="K48" s="108">
        <f t="shared" si="1"/>
        <v>15</v>
      </c>
      <c r="L48" s="28">
        <v>15</v>
      </c>
      <c r="M48" s="28">
        <v>0</v>
      </c>
      <c r="N48" s="28">
        <v>24</v>
      </c>
      <c r="O48" s="28">
        <v>40</v>
      </c>
      <c r="P48" s="28">
        <v>59</v>
      </c>
      <c r="Q48" s="28">
        <v>23</v>
      </c>
      <c r="R48" s="28">
        <v>136</v>
      </c>
      <c r="S48" s="28">
        <v>101</v>
      </c>
    </row>
    <row r="49" spans="1:19" ht="12.75" customHeight="1" x14ac:dyDescent="0.15">
      <c r="A49" s="106" t="s">
        <v>435</v>
      </c>
      <c r="B49" s="106" t="s">
        <v>95</v>
      </c>
      <c r="C49" s="106" t="s">
        <v>83</v>
      </c>
      <c r="D49" s="107" t="s">
        <v>1632</v>
      </c>
      <c r="E49" s="106" t="s">
        <v>1598</v>
      </c>
      <c r="F49" s="108">
        <v>39</v>
      </c>
      <c r="G49" s="108">
        <f t="shared" si="0"/>
        <v>1</v>
      </c>
      <c r="H49" s="108">
        <v>0</v>
      </c>
      <c r="I49" s="108">
        <v>1</v>
      </c>
      <c r="J49" s="109">
        <v>25</v>
      </c>
      <c r="K49" s="108">
        <f t="shared" si="1"/>
        <v>0</v>
      </c>
      <c r="L49" s="108">
        <v>0</v>
      </c>
      <c r="M49" s="108">
        <v>0</v>
      </c>
      <c r="N49" s="108">
        <v>28</v>
      </c>
      <c r="O49" s="108">
        <v>1</v>
      </c>
      <c r="P49" s="106" t="s">
        <v>1642</v>
      </c>
      <c r="Q49" s="108">
        <v>19</v>
      </c>
      <c r="R49" s="108">
        <v>161</v>
      </c>
      <c r="S49" s="108">
        <v>21</v>
      </c>
    </row>
    <row r="50" spans="1:19" ht="12.75" customHeight="1" x14ac:dyDescent="0.15">
      <c r="A50" s="106" t="s">
        <v>100</v>
      </c>
      <c r="B50" s="106" t="s">
        <v>99</v>
      </c>
      <c r="C50" s="106" t="s">
        <v>67</v>
      </c>
      <c r="D50" s="107" t="s">
        <v>1632</v>
      </c>
      <c r="E50" s="106" t="s">
        <v>1598</v>
      </c>
      <c r="F50" s="108">
        <v>349</v>
      </c>
      <c r="G50" s="108">
        <f t="shared" si="0"/>
        <v>1</v>
      </c>
      <c r="H50" s="108">
        <v>0</v>
      </c>
      <c r="I50" s="108">
        <v>1</v>
      </c>
      <c r="J50" s="109">
        <v>205</v>
      </c>
      <c r="K50" s="108">
        <f t="shared" si="1"/>
        <v>1</v>
      </c>
      <c r="L50" s="108">
        <v>0</v>
      </c>
      <c r="M50" s="108">
        <v>1</v>
      </c>
      <c r="N50" s="108">
        <v>214</v>
      </c>
      <c r="O50" s="108">
        <v>0</v>
      </c>
      <c r="P50" s="106" t="s">
        <v>1643</v>
      </c>
      <c r="Q50" s="108">
        <v>119</v>
      </c>
      <c r="R50" s="108">
        <v>1448</v>
      </c>
      <c r="S50" s="108">
        <v>121</v>
      </c>
    </row>
    <row r="51" spans="1:19" ht="12.75" customHeight="1" x14ac:dyDescent="0.15">
      <c r="A51" s="28" t="s">
        <v>100</v>
      </c>
      <c r="B51" s="28" t="s">
        <v>99</v>
      </c>
      <c r="C51" s="28" t="s">
        <v>67</v>
      </c>
      <c r="D51" s="110">
        <v>2014</v>
      </c>
      <c r="E51" s="28" t="s">
        <v>1598</v>
      </c>
      <c r="F51" s="28">
        <v>349</v>
      </c>
      <c r="G51" s="108">
        <f t="shared" si="0"/>
        <v>0</v>
      </c>
      <c r="H51" s="28">
        <v>0</v>
      </c>
      <c r="I51" s="28">
        <v>0</v>
      </c>
      <c r="J51" s="28">
        <v>205</v>
      </c>
      <c r="K51" s="108">
        <f t="shared" si="1"/>
        <v>0</v>
      </c>
      <c r="L51" s="28">
        <v>0</v>
      </c>
      <c r="M51" s="28">
        <v>0</v>
      </c>
      <c r="N51" s="28">
        <v>214</v>
      </c>
      <c r="O51" s="28">
        <v>57</v>
      </c>
      <c r="P51" s="28">
        <v>680</v>
      </c>
      <c r="Q51" s="28">
        <v>174</v>
      </c>
      <c r="R51" s="28">
        <v>1448</v>
      </c>
      <c r="S51" s="28">
        <v>231</v>
      </c>
    </row>
    <row r="52" spans="1:19" ht="12.75" customHeight="1" x14ac:dyDescent="0.15">
      <c r="A52" s="28" t="s">
        <v>100</v>
      </c>
      <c r="B52" s="28" t="s">
        <v>99</v>
      </c>
      <c r="C52" s="28" t="s">
        <v>67</v>
      </c>
      <c r="D52" s="110">
        <v>2015</v>
      </c>
      <c r="E52" s="28" t="s">
        <v>1598</v>
      </c>
      <c r="F52" s="28">
        <v>349</v>
      </c>
      <c r="G52" s="108">
        <f t="shared" si="0"/>
        <v>1</v>
      </c>
      <c r="H52" s="28">
        <v>0</v>
      </c>
      <c r="I52" s="28">
        <v>1</v>
      </c>
      <c r="J52" s="28">
        <v>205</v>
      </c>
      <c r="K52" s="108">
        <f t="shared" si="1"/>
        <v>0</v>
      </c>
      <c r="L52" s="28">
        <v>0</v>
      </c>
      <c r="M52" s="28">
        <v>0</v>
      </c>
      <c r="N52" s="28">
        <v>214</v>
      </c>
      <c r="O52" s="28">
        <v>19</v>
      </c>
      <c r="P52" s="28">
        <v>680</v>
      </c>
      <c r="Q52" s="28">
        <v>47</v>
      </c>
      <c r="R52" s="28">
        <v>1448</v>
      </c>
      <c r="S52" s="28">
        <v>67</v>
      </c>
    </row>
    <row r="53" spans="1:19" ht="12.75" customHeight="1" x14ac:dyDescent="0.15">
      <c r="A53" s="28" t="s">
        <v>100</v>
      </c>
      <c r="B53" s="28" t="s">
        <v>99</v>
      </c>
      <c r="C53" s="28" t="s">
        <v>67</v>
      </c>
      <c r="D53" s="110">
        <v>2016</v>
      </c>
      <c r="E53" s="28" t="s">
        <v>1598</v>
      </c>
      <c r="F53" s="28">
        <v>349</v>
      </c>
      <c r="G53" s="108">
        <f t="shared" si="0"/>
        <v>84</v>
      </c>
      <c r="H53" s="28">
        <v>84</v>
      </c>
      <c r="I53" s="28">
        <v>0</v>
      </c>
      <c r="J53" s="28">
        <v>205</v>
      </c>
      <c r="K53" s="108">
        <f t="shared" si="1"/>
        <v>0</v>
      </c>
      <c r="L53" s="28">
        <v>0</v>
      </c>
      <c r="M53" s="28">
        <v>0</v>
      </c>
      <c r="N53" s="28">
        <v>214</v>
      </c>
      <c r="O53" s="28">
        <v>1</v>
      </c>
      <c r="P53" s="28">
        <v>680</v>
      </c>
      <c r="Q53" s="28">
        <v>42</v>
      </c>
      <c r="R53" s="28">
        <v>1448</v>
      </c>
      <c r="S53" s="28">
        <v>127</v>
      </c>
    </row>
    <row r="54" spans="1:19" ht="12.75" customHeight="1" x14ac:dyDescent="0.15">
      <c r="A54" s="28" t="s">
        <v>100</v>
      </c>
      <c r="B54" s="28" t="s">
        <v>99</v>
      </c>
      <c r="C54" s="28" t="s">
        <v>67</v>
      </c>
      <c r="D54" s="110">
        <v>2017</v>
      </c>
      <c r="E54" s="28" t="s">
        <v>1598</v>
      </c>
      <c r="F54" s="28">
        <v>349</v>
      </c>
      <c r="G54" s="108">
        <f t="shared" si="0"/>
        <v>2</v>
      </c>
      <c r="H54" s="28">
        <v>2</v>
      </c>
      <c r="I54" s="28">
        <v>0</v>
      </c>
      <c r="J54" s="28">
        <v>205</v>
      </c>
      <c r="K54" s="108">
        <f t="shared" si="1"/>
        <v>0</v>
      </c>
      <c r="L54" s="28">
        <v>0</v>
      </c>
      <c r="M54" s="28">
        <v>0</v>
      </c>
      <c r="N54" s="28">
        <v>214</v>
      </c>
      <c r="O54" s="28">
        <v>0</v>
      </c>
      <c r="P54" s="28">
        <v>680</v>
      </c>
      <c r="Q54" s="28">
        <v>41</v>
      </c>
      <c r="R54" s="28">
        <v>1448</v>
      </c>
      <c r="S54" s="28">
        <v>43</v>
      </c>
    </row>
    <row r="55" spans="1:19" ht="12.75" customHeight="1" x14ac:dyDescent="0.15">
      <c r="A55" s="28" t="s">
        <v>353</v>
      </c>
      <c r="B55" s="28" t="s">
        <v>352</v>
      </c>
      <c r="C55" s="28" t="s">
        <v>144</v>
      </c>
      <c r="D55" s="110">
        <v>2013</v>
      </c>
      <c r="E55" s="28" t="s">
        <v>1598</v>
      </c>
      <c r="F55" s="28">
        <v>764</v>
      </c>
      <c r="G55" s="108">
        <f t="shared" si="0"/>
        <v>1</v>
      </c>
      <c r="H55" s="28">
        <v>1</v>
      </c>
      <c r="I55" s="28">
        <v>0</v>
      </c>
      <c r="J55" s="28">
        <v>541</v>
      </c>
      <c r="K55" s="108">
        <f t="shared" si="1"/>
        <v>7</v>
      </c>
      <c r="L55" s="28">
        <v>7</v>
      </c>
      <c r="M55" s="28">
        <v>0</v>
      </c>
      <c r="N55" s="28">
        <v>622</v>
      </c>
      <c r="O55" s="28">
        <v>11</v>
      </c>
      <c r="P55" s="28">
        <v>1407</v>
      </c>
      <c r="Q55" s="28">
        <v>113</v>
      </c>
      <c r="R55" s="28">
        <v>3334</v>
      </c>
      <c r="S55" s="28">
        <v>132</v>
      </c>
    </row>
    <row r="56" spans="1:19" ht="12.75" customHeight="1" x14ac:dyDescent="0.15">
      <c r="A56" s="28" t="s">
        <v>353</v>
      </c>
      <c r="B56" s="28" t="s">
        <v>352</v>
      </c>
      <c r="C56" s="28" t="s">
        <v>144</v>
      </c>
      <c r="D56" s="110">
        <v>2015</v>
      </c>
      <c r="E56" s="28" t="s">
        <v>1598</v>
      </c>
      <c r="F56" s="28">
        <v>764</v>
      </c>
      <c r="G56" s="108">
        <f t="shared" si="0"/>
        <v>0</v>
      </c>
      <c r="H56" s="28">
        <v>0</v>
      </c>
      <c r="I56" s="28">
        <v>0</v>
      </c>
      <c r="J56" s="28">
        <v>541</v>
      </c>
      <c r="K56" s="108">
        <f t="shared" si="1"/>
        <v>0</v>
      </c>
      <c r="L56" s="28">
        <v>0</v>
      </c>
      <c r="M56" s="28">
        <v>0</v>
      </c>
      <c r="N56" s="28">
        <v>622</v>
      </c>
      <c r="O56" s="28">
        <v>0</v>
      </c>
      <c r="P56" s="28">
        <v>1407</v>
      </c>
      <c r="Q56" s="28">
        <v>0</v>
      </c>
      <c r="R56" s="28">
        <v>3334</v>
      </c>
      <c r="S56" s="28">
        <v>0</v>
      </c>
    </row>
    <row r="57" spans="1:19" ht="12.75" customHeight="1" x14ac:dyDescent="0.15">
      <c r="A57" s="28" t="s">
        <v>353</v>
      </c>
      <c r="B57" s="28" t="s">
        <v>352</v>
      </c>
      <c r="C57" s="28" t="s">
        <v>144</v>
      </c>
      <c r="D57" s="110">
        <v>2016</v>
      </c>
      <c r="E57" s="28" t="s">
        <v>1598</v>
      </c>
      <c r="F57" s="28">
        <v>764</v>
      </c>
      <c r="G57" s="108">
        <f t="shared" si="0"/>
        <v>0</v>
      </c>
      <c r="H57" s="28">
        <v>0</v>
      </c>
      <c r="I57" s="28">
        <v>0</v>
      </c>
      <c r="J57" s="28">
        <v>541</v>
      </c>
      <c r="K57" s="108">
        <f t="shared" si="1"/>
        <v>0</v>
      </c>
      <c r="L57" s="28">
        <v>0</v>
      </c>
      <c r="M57" s="28">
        <v>0</v>
      </c>
      <c r="N57" s="28">
        <v>622</v>
      </c>
      <c r="O57" s="28">
        <v>0</v>
      </c>
      <c r="P57" s="28">
        <v>1407</v>
      </c>
      <c r="Q57" s="28">
        <v>0</v>
      </c>
      <c r="R57" s="28">
        <v>3334</v>
      </c>
      <c r="S57" s="28">
        <v>0</v>
      </c>
    </row>
    <row r="58" spans="1:19" ht="12.75" customHeight="1" x14ac:dyDescent="0.15">
      <c r="A58" s="28" t="s">
        <v>353</v>
      </c>
      <c r="B58" s="28" t="s">
        <v>352</v>
      </c>
      <c r="C58" s="28" t="s">
        <v>144</v>
      </c>
      <c r="D58" s="110">
        <v>2017</v>
      </c>
      <c r="E58" s="28" t="s">
        <v>1598</v>
      </c>
      <c r="F58" s="28">
        <v>764</v>
      </c>
      <c r="G58" s="108">
        <f t="shared" si="0"/>
        <v>0</v>
      </c>
      <c r="H58" s="28">
        <v>0</v>
      </c>
      <c r="I58" s="28">
        <v>0</v>
      </c>
      <c r="J58" s="28">
        <v>541</v>
      </c>
      <c r="K58" s="108">
        <f t="shared" si="1"/>
        <v>0</v>
      </c>
      <c r="L58" s="28">
        <v>0</v>
      </c>
      <c r="M58" s="28">
        <v>0</v>
      </c>
      <c r="N58" s="28">
        <v>622</v>
      </c>
      <c r="O58" s="28">
        <v>0</v>
      </c>
      <c r="P58" s="28">
        <v>1407</v>
      </c>
      <c r="Q58" s="28">
        <v>0</v>
      </c>
      <c r="R58" s="28">
        <v>3334</v>
      </c>
      <c r="S58" s="28">
        <v>0</v>
      </c>
    </row>
    <row r="59" spans="1:19" ht="12.75" customHeight="1" x14ac:dyDescent="0.15">
      <c r="A59" s="106" t="s">
        <v>171</v>
      </c>
      <c r="B59" s="106" t="s">
        <v>168</v>
      </c>
      <c r="C59" s="106" t="s">
        <v>144</v>
      </c>
      <c r="D59" s="107" t="s">
        <v>1632</v>
      </c>
      <c r="E59" s="106" t="s">
        <v>1598</v>
      </c>
      <c r="F59" s="108">
        <v>276</v>
      </c>
      <c r="G59" s="108">
        <f t="shared" si="0"/>
        <v>0</v>
      </c>
      <c r="H59" s="108">
        <v>0</v>
      </c>
      <c r="I59" s="108">
        <v>0</v>
      </c>
      <c r="J59" s="109">
        <v>167</v>
      </c>
      <c r="K59" s="108">
        <f t="shared" si="1"/>
        <v>0</v>
      </c>
      <c r="L59" s="108">
        <v>0</v>
      </c>
      <c r="M59" s="108">
        <v>0</v>
      </c>
      <c r="N59" s="108">
        <v>177</v>
      </c>
      <c r="O59" s="108">
        <v>0</v>
      </c>
      <c r="P59" s="106" t="s">
        <v>1644</v>
      </c>
      <c r="Q59" s="108">
        <v>69</v>
      </c>
      <c r="R59" s="108">
        <v>1054</v>
      </c>
      <c r="S59" s="108">
        <v>69</v>
      </c>
    </row>
    <row r="60" spans="1:19" ht="12.75" customHeight="1" x14ac:dyDescent="0.15">
      <c r="A60" s="28" t="s">
        <v>171</v>
      </c>
      <c r="B60" s="28" t="s">
        <v>168</v>
      </c>
      <c r="C60" s="28" t="s">
        <v>144</v>
      </c>
      <c r="D60" s="110">
        <v>2017</v>
      </c>
      <c r="E60" s="28" t="s">
        <v>1598</v>
      </c>
      <c r="F60" s="28">
        <v>276</v>
      </c>
      <c r="G60" s="108">
        <f t="shared" si="0"/>
        <v>0</v>
      </c>
      <c r="H60" s="28">
        <v>0</v>
      </c>
      <c r="I60" s="28">
        <v>0</v>
      </c>
      <c r="J60" s="28">
        <v>167</v>
      </c>
      <c r="K60" s="108">
        <f t="shared" si="1"/>
        <v>0</v>
      </c>
      <c r="L60" s="28">
        <v>0</v>
      </c>
      <c r="M60" s="28">
        <v>0</v>
      </c>
      <c r="N60" s="28">
        <v>177</v>
      </c>
      <c r="O60" s="28">
        <v>38</v>
      </c>
      <c r="P60" s="28">
        <v>434</v>
      </c>
      <c r="Q60" s="28">
        <v>101</v>
      </c>
      <c r="R60" s="28">
        <v>1054</v>
      </c>
      <c r="S60" s="28">
        <v>139</v>
      </c>
    </row>
    <row r="61" spans="1:19" ht="12.75" customHeight="1" x14ac:dyDescent="0.15">
      <c r="A61" s="106" t="s">
        <v>140</v>
      </c>
      <c r="B61" s="106" t="s">
        <v>139</v>
      </c>
      <c r="C61" s="106" t="s">
        <v>83</v>
      </c>
      <c r="D61" s="107" t="s">
        <v>1632</v>
      </c>
      <c r="E61" s="106" t="s">
        <v>1598</v>
      </c>
      <c r="F61" s="108">
        <v>85</v>
      </c>
      <c r="G61" s="108">
        <f t="shared" si="0"/>
        <v>0</v>
      </c>
      <c r="H61" s="108">
        <v>0</v>
      </c>
      <c r="I61" s="108">
        <v>0</v>
      </c>
      <c r="J61" s="109">
        <v>56</v>
      </c>
      <c r="K61" s="108">
        <f t="shared" si="1"/>
        <v>0</v>
      </c>
      <c r="L61" s="108">
        <v>0</v>
      </c>
      <c r="M61" s="108">
        <v>0</v>
      </c>
      <c r="N61" s="108">
        <v>62</v>
      </c>
      <c r="O61" s="108">
        <v>40</v>
      </c>
      <c r="P61" s="106" t="s">
        <v>1645</v>
      </c>
      <c r="Q61" s="108">
        <v>32</v>
      </c>
      <c r="R61" s="108">
        <v>363</v>
      </c>
      <c r="S61" s="108">
        <v>72</v>
      </c>
    </row>
    <row r="62" spans="1:19" ht="12.75" customHeight="1" x14ac:dyDescent="0.15">
      <c r="A62" s="28" t="s">
        <v>140</v>
      </c>
      <c r="B62" s="28" t="s">
        <v>139</v>
      </c>
      <c r="C62" s="28" t="s">
        <v>83</v>
      </c>
      <c r="D62" s="110">
        <v>2014</v>
      </c>
      <c r="E62" s="28" t="s">
        <v>1598</v>
      </c>
      <c r="F62" s="28">
        <v>85</v>
      </c>
      <c r="G62" s="108">
        <f t="shared" si="0"/>
        <v>26</v>
      </c>
      <c r="H62" s="28">
        <v>26</v>
      </c>
      <c r="I62" s="28">
        <v>0</v>
      </c>
      <c r="J62" s="28">
        <v>56</v>
      </c>
      <c r="K62" s="108">
        <f t="shared" si="1"/>
        <v>5</v>
      </c>
      <c r="L62" s="28">
        <v>5</v>
      </c>
      <c r="M62" s="28">
        <v>0</v>
      </c>
      <c r="N62" s="28">
        <v>62</v>
      </c>
      <c r="O62" s="28">
        <v>8</v>
      </c>
      <c r="P62" s="28">
        <v>160</v>
      </c>
      <c r="Q62" s="28">
        <v>7</v>
      </c>
      <c r="R62" s="28">
        <v>363</v>
      </c>
      <c r="S62" s="28">
        <v>46</v>
      </c>
    </row>
    <row r="63" spans="1:19" ht="12.75" customHeight="1" x14ac:dyDescent="0.15">
      <c r="A63" s="28" t="s">
        <v>140</v>
      </c>
      <c r="B63" s="28" t="s">
        <v>139</v>
      </c>
      <c r="C63" s="28" t="s">
        <v>83</v>
      </c>
      <c r="D63" s="110">
        <v>2015</v>
      </c>
      <c r="E63" s="28" t="s">
        <v>1598</v>
      </c>
      <c r="F63" s="28">
        <v>85</v>
      </c>
      <c r="G63" s="108">
        <f t="shared" si="0"/>
        <v>17</v>
      </c>
      <c r="H63" s="28">
        <v>17</v>
      </c>
      <c r="I63" s="28">
        <v>0</v>
      </c>
      <c r="J63" s="28">
        <v>56</v>
      </c>
      <c r="K63" s="108">
        <f t="shared" si="1"/>
        <v>0</v>
      </c>
      <c r="L63" s="28">
        <v>0</v>
      </c>
      <c r="M63" s="28">
        <v>0</v>
      </c>
      <c r="N63" s="28">
        <v>62</v>
      </c>
      <c r="O63" s="28">
        <v>3</v>
      </c>
      <c r="P63" s="28">
        <v>160</v>
      </c>
      <c r="Q63" s="28">
        <v>2</v>
      </c>
      <c r="R63" s="28">
        <v>363</v>
      </c>
      <c r="S63" s="28">
        <v>22</v>
      </c>
    </row>
    <row r="64" spans="1:19" ht="12.75" customHeight="1" x14ac:dyDescent="0.15">
      <c r="A64" s="28" t="s">
        <v>140</v>
      </c>
      <c r="B64" s="28" t="s">
        <v>139</v>
      </c>
      <c r="C64" s="28" t="s">
        <v>83</v>
      </c>
      <c r="D64" s="110">
        <v>2016</v>
      </c>
      <c r="E64" s="28" t="s">
        <v>1598</v>
      </c>
      <c r="F64" s="28">
        <v>85</v>
      </c>
      <c r="G64" s="108">
        <f t="shared" si="0"/>
        <v>0</v>
      </c>
      <c r="H64" s="28">
        <v>0</v>
      </c>
      <c r="I64" s="28">
        <v>0</v>
      </c>
      <c r="J64" s="28">
        <v>56</v>
      </c>
      <c r="K64" s="108">
        <f t="shared" si="1"/>
        <v>0</v>
      </c>
      <c r="L64" s="28">
        <v>0</v>
      </c>
      <c r="M64" s="28">
        <v>0</v>
      </c>
      <c r="N64" s="28">
        <v>62</v>
      </c>
      <c r="O64" s="28">
        <v>43</v>
      </c>
      <c r="P64" s="28">
        <v>160</v>
      </c>
      <c r="Q64" s="28">
        <v>7</v>
      </c>
      <c r="R64" s="28">
        <v>363</v>
      </c>
      <c r="S64" s="28">
        <v>50</v>
      </c>
    </row>
    <row r="65" spans="1:19" ht="12.75" customHeight="1" x14ac:dyDescent="0.15">
      <c r="A65" s="28" t="s">
        <v>140</v>
      </c>
      <c r="B65" s="28" t="s">
        <v>139</v>
      </c>
      <c r="C65" s="28" t="s">
        <v>83</v>
      </c>
      <c r="D65" s="110">
        <v>2017</v>
      </c>
      <c r="E65" s="28" t="s">
        <v>1598</v>
      </c>
      <c r="F65" s="28">
        <v>85</v>
      </c>
      <c r="G65" s="108">
        <f t="shared" si="0"/>
        <v>0</v>
      </c>
      <c r="H65" s="28">
        <v>0</v>
      </c>
      <c r="I65" s="28">
        <v>0</v>
      </c>
      <c r="J65" s="28">
        <v>56</v>
      </c>
      <c r="K65" s="108">
        <f t="shared" si="1"/>
        <v>0</v>
      </c>
      <c r="L65" s="28">
        <v>0</v>
      </c>
      <c r="M65" s="28">
        <v>0</v>
      </c>
      <c r="N65" s="28">
        <v>62</v>
      </c>
      <c r="O65" s="28">
        <v>164</v>
      </c>
      <c r="P65" s="28">
        <v>160</v>
      </c>
      <c r="Q65" s="28">
        <v>5</v>
      </c>
      <c r="R65" s="28">
        <v>363</v>
      </c>
      <c r="S65" s="28">
        <v>169</v>
      </c>
    </row>
    <row r="66" spans="1:19" ht="12.75" customHeight="1" x14ac:dyDescent="0.15">
      <c r="A66" s="106" t="s">
        <v>442</v>
      </c>
      <c r="B66" s="106" t="s">
        <v>441</v>
      </c>
      <c r="C66" s="106" t="s">
        <v>83</v>
      </c>
      <c r="D66" s="107" t="s">
        <v>1632</v>
      </c>
      <c r="E66" s="106" t="s">
        <v>1598</v>
      </c>
      <c r="F66" s="108">
        <v>60</v>
      </c>
      <c r="G66" s="108">
        <f t="shared" si="0"/>
        <v>0</v>
      </c>
      <c r="H66" s="108">
        <v>0</v>
      </c>
      <c r="I66" s="108">
        <v>0</v>
      </c>
      <c r="J66" s="109">
        <v>38</v>
      </c>
      <c r="K66" s="108">
        <f t="shared" si="1"/>
        <v>13</v>
      </c>
      <c r="L66" s="108">
        <v>0</v>
      </c>
      <c r="M66" s="108">
        <v>13</v>
      </c>
      <c r="N66" s="108">
        <v>43</v>
      </c>
      <c r="O66" s="108">
        <v>0</v>
      </c>
      <c r="P66" s="106" t="s">
        <v>1646</v>
      </c>
      <c r="Q66" s="108">
        <v>22</v>
      </c>
      <c r="R66" s="108">
        <v>242</v>
      </c>
      <c r="S66" s="108">
        <v>35</v>
      </c>
    </row>
    <row r="67" spans="1:19" ht="12.75" customHeight="1" x14ac:dyDescent="0.15">
      <c r="A67" s="28" t="s">
        <v>442</v>
      </c>
      <c r="B67" s="28" t="s">
        <v>441</v>
      </c>
      <c r="C67" s="28" t="s">
        <v>83</v>
      </c>
      <c r="D67" s="110">
        <v>2017</v>
      </c>
      <c r="E67" s="28" t="s">
        <v>1598</v>
      </c>
      <c r="F67" s="28">
        <v>60</v>
      </c>
      <c r="G67" s="108">
        <f t="shared" si="0"/>
        <v>0</v>
      </c>
      <c r="H67" s="28">
        <v>0</v>
      </c>
      <c r="I67" s="28">
        <v>0</v>
      </c>
      <c r="J67" s="28">
        <v>38</v>
      </c>
      <c r="K67" s="108">
        <f t="shared" si="1"/>
        <v>4</v>
      </c>
      <c r="L67" s="28">
        <v>0</v>
      </c>
      <c r="M67" s="28">
        <v>4</v>
      </c>
      <c r="N67" s="28">
        <v>43</v>
      </c>
      <c r="O67" s="28">
        <v>0</v>
      </c>
      <c r="P67" s="28">
        <v>101</v>
      </c>
      <c r="Q67" s="28">
        <v>37</v>
      </c>
      <c r="R67" s="28">
        <v>242</v>
      </c>
      <c r="S67" s="28">
        <v>41</v>
      </c>
    </row>
    <row r="68" spans="1:19" ht="12.75" customHeight="1" x14ac:dyDescent="0.15">
      <c r="A68" s="106" t="s">
        <v>172</v>
      </c>
      <c r="B68" s="106" t="s">
        <v>168</v>
      </c>
      <c r="C68" s="106" t="s">
        <v>144</v>
      </c>
      <c r="D68" s="107" t="s">
        <v>1632</v>
      </c>
      <c r="E68" s="106" t="s">
        <v>1598</v>
      </c>
      <c r="F68" s="108">
        <v>31</v>
      </c>
      <c r="G68" s="108">
        <f t="shared" si="0"/>
        <v>0</v>
      </c>
      <c r="H68" s="108">
        <v>0</v>
      </c>
      <c r="I68" s="108">
        <v>0</v>
      </c>
      <c r="J68" s="109">
        <v>18</v>
      </c>
      <c r="K68" s="108">
        <f t="shared" si="1"/>
        <v>0</v>
      </c>
      <c r="L68" s="108">
        <v>0</v>
      </c>
      <c r="M68" s="108">
        <v>0</v>
      </c>
      <c r="N68" s="108">
        <v>20</v>
      </c>
      <c r="O68" s="108">
        <v>0</v>
      </c>
      <c r="P68" s="106" t="s">
        <v>1647</v>
      </c>
      <c r="Q68" s="108">
        <v>7</v>
      </c>
      <c r="R68" s="108">
        <v>120</v>
      </c>
      <c r="S68" s="108">
        <v>7</v>
      </c>
    </row>
    <row r="69" spans="1:19" ht="12.75" customHeight="1" x14ac:dyDescent="0.15">
      <c r="A69" s="28" t="s">
        <v>172</v>
      </c>
      <c r="B69" s="28" t="s">
        <v>168</v>
      </c>
      <c r="C69" s="28" t="s">
        <v>144</v>
      </c>
      <c r="D69" s="110">
        <v>2013</v>
      </c>
      <c r="E69" s="28" t="s">
        <v>1598</v>
      </c>
      <c r="F69" s="28">
        <v>31</v>
      </c>
      <c r="G69" s="108">
        <f t="shared" si="0"/>
        <v>0</v>
      </c>
      <c r="H69" s="28">
        <v>0</v>
      </c>
      <c r="I69" s="28">
        <v>0</v>
      </c>
      <c r="J69" s="28">
        <v>18</v>
      </c>
      <c r="K69" s="108">
        <f t="shared" si="1"/>
        <v>0</v>
      </c>
      <c r="L69" s="28">
        <v>0</v>
      </c>
      <c r="M69" s="28">
        <v>0</v>
      </c>
      <c r="N69" s="28">
        <v>20</v>
      </c>
      <c r="O69" s="28">
        <v>0</v>
      </c>
      <c r="P69" s="28">
        <v>51</v>
      </c>
      <c r="Q69" s="28">
        <v>18</v>
      </c>
      <c r="R69" s="28">
        <v>120</v>
      </c>
      <c r="S69" s="28">
        <v>18</v>
      </c>
    </row>
    <row r="70" spans="1:19" ht="12.75" customHeight="1" x14ac:dyDescent="0.15">
      <c r="A70" s="28" t="s">
        <v>172</v>
      </c>
      <c r="B70" s="28" t="s">
        <v>168</v>
      </c>
      <c r="C70" s="28" t="s">
        <v>144</v>
      </c>
      <c r="D70" s="110">
        <v>2014</v>
      </c>
      <c r="E70" s="28" t="s">
        <v>1598</v>
      </c>
      <c r="F70" s="28">
        <v>31</v>
      </c>
      <c r="G70" s="108">
        <f t="shared" si="0"/>
        <v>0</v>
      </c>
      <c r="H70" s="28">
        <v>0</v>
      </c>
      <c r="I70" s="28">
        <v>0</v>
      </c>
      <c r="J70" s="28">
        <v>18</v>
      </c>
      <c r="K70" s="108">
        <f t="shared" si="1"/>
        <v>0</v>
      </c>
      <c r="L70" s="28">
        <v>0</v>
      </c>
      <c r="M70" s="28">
        <v>0</v>
      </c>
      <c r="N70" s="28">
        <v>20</v>
      </c>
      <c r="O70" s="28">
        <v>0</v>
      </c>
      <c r="P70" s="28">
        <v>51</v>
      </c>
      <c r="Q70" s="28">
        <v>17</v>
      </c>
      <c r="R70" s="28">
        <v>120</v>
      </c>
      <c r="S70" s="28">
        <v>17</v>
      </c>
    </row>
    <row r="71" spans="1:19" ht="12.75" customHeight="1" x14ac:dyDescent="0.15">
      <c r="A71" s="28" t="s">
        <v>172</v>
      </c>
      <c r="B71" s="28" t="s">
        <v>168</v>
      </c>
      <c r="C71" s="28" t="s">
        <v>144</v>
      </c>
      <c r="D71" s="110">
        <v>2015</v>
      </c>
      <c r="E71" s="28" t="s">
        <v>1598</v>
      </c>
      <c r="F71" s="28">
        <v>31</v>
      </c>
      <c r="G71" s="108">
        <f t="shared" si="0"/>
        <v>0</v>
      </c>
      <c r="H71" s="28">
        <v>0</v>
      </c>
      <c r="I71" s="28">
        <v>0</v>
      </c>
      <c r="J71" s="28">
        <v>18</v>
      </c>
      <c r="K71" s="108">
        <f t="shared" si="1"/>
        <v>0</v>
      </c>
      <c r="L71" s="28">
        <v>0</v>
      </c>
      <c r="M71" s="28">
        <v>0</v>
      </c>
      <c r="N71" s="28">
        <v>20</v>
      </c>
      <c r="O71" s="28">
        <v>0</v>
      </c>
      <c r="P71" s="28">
        <v>51</v>
      </c>
      <c r="Q71" s="28">
        <v>8</v>
      </c>
      <c r="R71" s="28">
        <v>120</v>
      </c>
      <c r="S71" s="28">
        <v>8</v>
      </c>
    </row>
    <row r="72" spans="1:19" ht="12.75" customHeight="1" x14ac:dyDescent="0.15">
      <c r="A72" s="28" t="s">
        <v>172</v>
      </c>
      <c r="B72" s="28" t="s">
        <v>168</v>
      </c>
      <c r="C72" s="28" t="s">
        <v>144</v>
      </c>
      <c r="D72" s="110">
        <v>2016</v>
      </c>
      <c r="E72" s="28" t="s">
        <v>1598</v>
      </c>
      <c r="F72" s="28">
        <v>31</v>
      </c>
      <c r="G72" s="108">
        <f t="shared" si="0"/>
        <v>0</v>
      </c>
      <c r="H72" s="28">
        <v>0</v>
      </c>
      <c r="I72" s="28">
        <v>0</v>
      </c>
      <c r="J72" s="28">
        <v>18</v>
      </c>
      <c r="K72" s="108">
        <f t="shared" si="1"/>
        <v>0</v>
      </c>
      <c r="L72" s="28">
        <v>0</v>
      </c>
      <c r="M72" s="28">
        <v>0</v>
      </c>
      <c r="N72" s="28">
        <v>20</v>
      </c>
      <c r="O72" s="28">
        <v>0</v>
      </c>
      <c r="P72" s="28">
        <v>51</v>
      </c>
      <c r="Q72" s="28">
        <v>22</v>
      </c>
      <c r="R72" s="28">
        <v>120</v>
      </c>
      <c r="S72" s="28">
        <v>22</v>
      </c>
    </row>
    <row r="73" spans="1:19" ht="12.75" customHeight="1" x14ac:dyDescent="0.15">
      <c r="A73" s="28" t="s">
        <v>172</v>
      </c>
      <c r="B73" s="28" t="s">
        <v>168</v>
      </c>
      <c r="C73" s="28" t="s">
        <v>144</v>
      </c>
      <c r="D73" s="110">
        <v>2017</v>
      </c>
      <c r="E73" s="28" t="s">
        <v>1598</v>
      </c>
      <c r="F73" s="28">
        <v>31</v>
      </c>
      <c r="G73" s="108">
        <f t="shared" si="0"/>
        <v>0</v>
      </c>
      <c r="H73" s="28">
        <v>0</v>
      </c>
      <c r="I73" s="28">
        <v>0</v>
      </c>
      <c r="J73" s="28">
        <v>18</v>
      </c>
      <c r="K73" s="108">
        <f t="shared" si="1"/>
        <v>0</v>
      </c>
      <c r="L73" s="28">
        <v>0</v>
      </c>
      <c r="M73" s="28">
        <v>0</v>
      </c>
      <c r="N73" s="28">
        <v>20</v>
      </c>
      <c r="O73" s="28">
        <v>0</v>
      </c>
      <c r="P73" s="28">
        <v>51</v>
      </c>
      <c r="Q73" s="28">
        <v>8</v>
      </c>
      <c r="R73" s="28">
        <v>120</v>
      </c>
      <c r="S73" s="28">
        <v>8</v>
      </c>
    </row>
    <row r="74" spans="1:19" ht="12.75" customHeight="1" x14ac:dyDescent="0.15">
      <c r="A74" s="28" t="s">
        <v>155</v>
      </c>
      <c r="B74" s="28" t="s">
        <v>154</v>
      </c>
      <c r="C74" s="28" t="s">
        <v>128</v>
      </c>
      <c r="D74" s="110">
        <v>2015</v>
      </c>
      <c r="E74" s="28" t="s">
        <v>1598</v>
      </c>
      <c r="F74" s="28">
        <v>398</v>
      </c>
      <c r="G74" s="108">
        <f t="shared" si="0"/>
        <v>0</v>
      </c>
      <c r="H74" s="28">
        <v>0</v>
      </c>
      <c r="I74" s="28">
        <v>0</v>
      </c>
      <c r="J74" s="28">
        <v>239</v>
      </c>
      <c r="K74" s="108">
        <f t="shared" si="1"/>
        <v>26</v>
      </c>
      <c r="L74" s="28">
        <v>9</v>
      </c>
      <c r="M74" s="28">
        <v>17</v>
      </c>
      <c r="N74" s="28">
        <v>183</v>
      </c>
      <c r="O74" s="28">
        <v>60</v>
      </c>
      <c r="P74" s="28">
        <v>349</v>
      </c>
      <c r="Q74" s="28">
        <v>0</v>
      </c>
      <c r="R74" s="28">
        <v>1169</v>
      </c>
      <c r="S74" s="28">
        <v>86</v>
      </c>
    </row>
    <row r="75" spans="1:19" ht="12.75" customHeight="1" x14ac:dyDescent="0.15">
      <c r="A75" s="28" t="s">
        <v>155</v>
      </c>
      <c r="B75" s="28" t="s">
        <v>154</v>
      </c>
      <c r="C75" s="28" t="s">
        <v>128</v>
      </c>
      <c r="D75" s="110">
        <v>2016</v>
      </c>
      <c r="E75" s="28" t="s">
        <v>1598</v>
      </c>
      <c r="F75" s="28">
        <v>398</v>
      </c>
      <c r="G75" s="108">
        <f t="shared" si="0"/>
        <v>0</v>
      </c>
      <c r="H75" s="28">
        <v>0</v>
      </c>
      <c r="I75" s="28">
        <v>0</v>
      </c>
      <c r="J75" s="28">
        <v>239</v>
      </c>
      <c r="K75" s="108">
        <f t="shared" si="1"/>
        <v>24</v>
      </c>
      <c r="L75" s="28">
        <v>11</v>
      </c>
      <c r="M75" s="28">
        <v>13</v>
      </c>
      <c r="N75" s="28">
        <v>183</v>
      </c>
      <c r="O75" s="28">
        <v>29</v>
      </c>
      <c r="P75" s="28">
        <v>349</v>
      </c>
      <c r="Q75" s="28">
        <v>0</v>
      </c>
      <c r="R75" s="28">
        <v>1169</v>
      </c>
      <c r="S75" s="28">
        <v>53</v>
      </c>
    </row>
    <row r="76" spans="1:19" ht="12.75" customHeight="1" x14ac:dyDescent="0.15">
      <c r="A76" s="28" t="s">
        <v>155</v>
      </c>
      <c r="B76" s="28" t="s">
        <v>154</v>
      </c>
      <c r="C76" s="28" t="s">
        <v>128</v>
      </c>
      <c r="D76" s="110">
        <v>2017</v>
      </c>
      <c r="E76" s="28" t="s">
        <v>1598</v>
      </c>
      <c r="F76" s="28">
        <v>398</v>
      </c>
      <c r="G76" s="108">
        <f t="shared" si="0"/>
        <v>0</v>
      </c>
      <c r="H76" s="28">
        <v>0</v>
      </c>
      <c r="I76" s="28">
        <v>0</v>
      </c>
      <c r="J76" s="28">
        <v>239</v>
      </c>
      <c r="K76" s="108">
        <f t="shared" si="1"/>
        <v>6</v>
      </c>
      <c r="L76" s="28">
        <v>0</v>
      </c>
      <c r="M76" s="28">
        <v>6</v>
      </c>
      <c r="N76" s="28">
        <v>183</v>
      </c>
      <c r="O76" s="28">
        <v>79</v>
      </c>
      <c r="P76" s="28">
        <v>349</v>
      </c>
      <c r="Q76" s="28">
        <v>0</v>
      </c>
      <c r="R76" s="28">
        <v>1169</v>
      </c>
      <c r="S76" s="28">
        <v>85</v>
      </c>
    </row>
    <row r="77" spans="1:19" ht="12.75" customHeight="1" x14ac:dyDescent="0.15">
      <c r="A77" s="106" t="s">
        <v>447</v>
      </c>
      <c r="B77" s="106" t="s">
        <v>441</v>
      </c>
      <c r="C77" s="106" t="s">
        <v>83</v>
      </c>
      <c r="D77" s="107" t="s">
        <v>1632</v>
      </c>
      <c r="E77" s="106" t="s">
        <v>1598</v>
      </c>
      <c r="F77" s="108">
        <v>98</v>
      </c>
      <c r="G77" s="108">
        <f t="shared" si="0"/>
        <v>0</v>
      </c>
      <c r="H77" s="108">
        <v>0</v>
      </c>
      <c r="I77" s="108">
        <v>0</v>
      </c>
      <c r="J77" s="109">
        <v>62</v>
      </c>
      <c r="K77" s="108">
        <f t="shared" si="1"/>
        <v>0</v>
      </c>
      <c r="L77" s="108">
        <v>0</v>
      </c>
      <c r="M77" s="108">
        <v>0</v>
      </c>
      <c r="N77" s="108">
        <v>69</v>
      </c>
      <c r="O77" s="108">
        <v>7</v>
      </c>
      <c r="P77" s="106" t="s">
        <v>1639</v>
      </c>
      <c r="Q77" s="108">
        <v>12</v>
      </c>
      <c r="R77" s="108">
        <v>393</v>
      </c>
      <c r="S77" s="108">
        <v>19</v>
      </c>
    </row>
    <row r="78" spans="1:19" ht="12.75" customHeight="1" x14ac:dyDescent="0.15">
      <c r="A78" s="28" t="s">
        <v>447</v>
      </c>
      <c r="B78" s="28" t="s">
        <v>441</v>
      </c>
      <c r="C78" s="28" t="s">
        <v>83</v>
      </c>
      <c r="D78" s="110">
        <v>2014</v>
      </c>
      <c r="E78" s="28" t="s">
        <v>1598</v>
      </c>
      <c r="F78" s="28">
        <v>98</v>
      </c>
      <c r="G78" s="108">
        <f t="shared" si="0"/>
        <v>2</v>
      </c>
      <c r="H78" s="28">
        <v>2</v>
      </c>
      <c r="I78" s="28">
        <v>0</v>
      </c>
      <c r="J78" s="28">
        <v>62</v>
      </c>
      <c r="K78" s="108">
        <f t="shared" si="1"/>
        <v>1</v>
      </c>
      <c r="L78" s="28">
        <v>1</v>
      </c>
      <c r="M78" s="28">
        <v>0</v>
      </c>
      <c r="N78" s="28">
        <v>69</v>
      </c>
      <c r="O78" s="28">
        <v>76</v>
      </c>
      <c r="P78" s="28">
        <v>164</v>
      </c>
      <c r="Q78" s="28">
        <v>106</v>
      </c>
      <c r="R78" s="28">
        <v>393</v>
      </c>
      <c r="S78" s="28">
        <v>185</v>
      </c>
    </row>
    <row r="79" spans="1:19" ht="12.75" customHeight="1" x14ac:dyDescent="0.15">
      <c r="A79" s="28" t="s">
        <v>447</v>
      </c>
      <c r="B79" s="28" t="s">
        <v>441</v>
      </c>
      <c r="C79" s="28" t="s">
        <v>83</v>
      </c>
      <c r="D79" s="110">
        <v>2015</v>
      </c>
      <c r="E79" s="28" t="s">
        <v>1598</v>
      </c>
      <c r="F79" s="28">
        <v>98</v>
      </c>
      <c r="G79" s="108">
        <f t="shared" si="0"/>
        <v>1</v>
      </c>
      <c r="H79" s="28">
        <v>1</v>
      </c>
      <c r="I79" s="28">
        <v>0</v>
      </c>
      <c r="J79" s="28">
        <v>62</v>
      </c>
      <c r="K79" s="108">
        <f t="shared" si="1"/>
        <v>0</v>
      </c>
      <c r="L79" s="28">
        <v>0</v>
      </c>
      <c r="M79" s="28">
        <v>0</v>
      </c>
      <c r="N79" s="28">
        <v>69</v>
      </c>
      <c r="O79" s="28">
        <v>58</v>
      </c>
      <c r="P79" s="28">
        <v>164</v>
      </c>
      <c r="Q79" s="28">
        <v>29</v>
      </c>
      <c r="R79" s="28">
        <v>393</v>
      </c>
      <c r="S79" s="28">
        <v>88</v>
      </c>
    </row>
    <row r="80" spans="1:19" ht="12.75" customHeight="1" x14ac:dyDescent="0.15">
      <c r="A80" s="28" t="s">
        <v>447</v>
      </c>
      <c r="B80" s="28" t="s">
        <v>441</v>
      </c>
      <c r="C80" s="28" t="s">
        <v>83</v>
      </c>
      <c r="D80" s="110">
        <v>2016</v>
      </c>
      <c r="E80" s="28" t="s">
        <v>1598</v>
      </c>
      <c r="F80" s="28">
        <v>98</v>
      </c>
      <c r="G80" s="108">
        <f t="shared" si="0"/>
        <v>45</v>
      </c>
      <c r="H80" s="28">
        <v>45</v>
      </c>
      <c r="I80" s="28">
        <v>0</v>
      </c>
      <c r="J80" s="28">
        <v>62</v>
      </c>
      <c r="K80" s="108">
        <f t="shared" si="1"/>
        <v>25</v>
      </c>
      <c r="L80" s="28">
        <v>25</v>
      </c>
      <c r="M80" s="28">
        <v>0</v>
      </c>
      <c r="N80" s="28">
        <v>69</v>
      </c>
      <c r="O80" s="28">
        <v>29</v>
      </c>
      <c r="P80" s="28">
        <v>164</v>
      </c>
      <c r="Q80" s="28">
        <v>21</v>
      </c>
      <c r="R80" s="28">
        <v>393</v>
      </c>
      <c r="S80" s="28">
        <v>120</v>
      </c>
    </row>
    <row r="81" spans="1:19" ht="12.75" customHeight="1" x14ac:dyDescent="0.15">
      <c r="A81" s="28" t="s">
        <v>447</v>
      </c>
      <c r="B81" s="28" t="s">
        <v>441</v>
      </c>
      <c r="C81" s="28" t="s">
        <v>83</v>
      </c>
      <c r="D81" s="110">
        <v>2017</v>
      </c>
      <c r="E81" s="28" t="s">
        <v>1598</v>
      </c>
      <c r="F81" s="28">
        <v>98</v>
      </c>
      <c r="G81" s="108">
        <f t="shared" si="0"/>
        <v>0</v>
      </c>
      <c r="H81" s="28">
        <v>0</v>
      </c>
      <c r="I81" s="28">
        <v>0</v>
      </c>
      <c r="J81" s="28">
        <v>62</v>
      </c>
      <c r="K81" s="108">
        <f t="shared" si="1"/>
        <v>0</v>
      </c>
      <c r="L81" s="28">
        <v>0</v>
      </c>
      <c r="M81" s="28">
        <v>0</v>
      </c>
      <c r="N81" s="28">
        <v>69</v>
      </c>
      <c r="O81" s="28">
        <v>1</v>
      </c>
      <c r="P81" s="28">
        <v>164</v>
      </c>
      <c r="Q81" s="28">
        <v>76</v>
      </c>
      <c r="R81" s="28">
        <v>393</v>
      </c>
      <c r="S81" s="28">
        <v>77</v>
      </c>
    </row>
    <row r="82" spans="1:19" ht="12.75" customHeight="1" x14ac:dyDescent="0.15">
      <c r="A82" s="106" t="s">
        <v>450</v>
      </c>
      <c r="B82" s="106" t="s">
        <v>449</v>
      </c>
      <c r="C82" s="106" t="s">
        <v>67</v>
      </c>
      <c r="D82" s="107" t="s">
        <v>1632</v>
      </c>
      <c r="E82" s="106" t="s">
        <v>1598</v>
      </c>
      <c r="F82" s="108">
        <v>35</v>
      </c>
      <c r="G82" s="108">
        <f t="shared" si="0"/>
        <v>3</v>
      </c>
      <c r="H82" s="108">
        <v>0</v>
      </c>
      <c r="I82" s="108">
        <v>3</v>
      </c>
      <c r="J82" s="109">
        <v>26</v>
      </c>
      <c r="K82" s="108">
        <f t="shared" si="1"/>
        <v>2</v>
      </c>
      <c r="L82" s="108">
        <v>0</v>
      </c>
      <c r="M82" s="108">
        <v>2</v>
      </c>
      <c r="N82" s="108">
        <v>29</v>
      </c>
      <c r="O82" s="108">
        <v>1</v>
      </c>
      <c r="P82" s="106" t="s">
        <v>1648</v>
      </c>
      <c r="Q82" s="108">
        <v>28</v>
      </c>
      <c r="R82" s="108">
        <v>93</v>
      </c>
      <c r="S82" s="108">
        <v>34</v>
      </c>
    </row>
    <row r="83" spans="1:19" ht="12.75" customHeight="1" x14ac:dyDescent="0.15">
      <c r="A83" s="28" t="s">
        <v>450</v>
      </c>
      <c r="B83" s="28" t="s">
        <v>449</v>
      </c>
      <c r="C83" s="28" t="s">
        <v>67</v>
      </c>
      <c r="D83" s="110">
        <v>2014</v>
      </c>
      <c r="E83" s="28" t="s">
        <v>1598</v>
      </c>
      <c r="F83" s="28">
        <v>35</v>
      </c>
      <c r="G83" s="108">
        <f t="shared" si="0"/>
        <v>1</v>
      </c>
      <c r="H83" s="28">
        <v>0</v>
      </c>
      <c r="I83" s="28">
        <v>1</v>
      </c>
      <c r="J83" s="28">
        <v>26</v>
      </c>
      <c r="K83" s="108">
        <f t="shared" si="1"/>
        <v>3</v>
      </c>
      <c r="L83" s="28">
        <v>0</v>
      </c>
      <c r="M83" s="28">
        <v>3</v>
      </c>
      <c r="N83" s="28">
        <v>29</v>
      </c>
      <c r="O83" s="28">
        <v>0</v>
      </c>
      <c r="P83" s="28">
        <v>3</v>
      </c>
      <c r="Q83" s="28">
        <v>1</v>
      </c>
      <c r="R83" s="28">
        <v>93</v>
      </c>
      <c r="S83" s="28">
        <v>5</v>
      </c>
    </row>
    <row r="84" spans="1:19" ht="12.75" customHeight="1" x14ac:dyDescent="0.15">
      <c r="A84" s="28" t="s">
        <v>450</v>
      </c>
      <c r="B84" s="28" t="s">
        <v>449</v>
      </c>
      <c r="C84" s="28" t="s">
        <v>67</v>
      </c>
      <c r="D84" s="110">
        <v>2015</v>
      </c>
      <c r="E84" s="28" t="s">
        <v>1598</v>
      </c>
      <c r="F84" s="28">
        <v>35</v>
      </c>
      <c r="G84" s="108">
        <f t="shared" si="0"/>
        <v>12</v>
      </c>
      <c r="H84" s="28">
        <v>12</v>
      </c>
      <c r="I84" s="28">
        <v>0</v>
      </c>
      <c r="J84" s="28">
        <v>26</v>
      </c>
      <c r="K84" s="108">
        <f t="shared" si="1"/>
        <v>0</v>
      </c>
      <c r="L84" s="28">
        <v>0</v>
      </c>
      <c r="M84" s="28">
        <v>0</v>
      </c>
      <c r="N84" s="28">
        <v>29</v>
      </c>
      <c r="O84" s="28">
        <v>0</v>
      </c>
      <c r="P84" s="28">
        <v>3</v>
      </c>
      <c r="Q84" s="28">
        <v>0</v>
      </c>
      <c r="R84" s="28">
        <v>93</v>
      </c>
      <c r="S84" s="28">
        <v>12</v>
      </c>
    </row>
    <row r="85" spans="1:19" ht="12.75" customHeight="1" x14ac:dyDescent="0.15">
      <c r="A85" s="28" t="s">
        <v>450</v>
      </c>
      <c r="B85" s="28" t="s">
        <v>449</v>
      </c>
      <c r="C85" s="28" t="s">
        <v>67</v>
      </c>
      <c r="D85" s="110">
        <v>2016</v>
      </c>
      <c r="E85" s="28" t="s">
        <v>1598</v>
      </c>
      <c r="F85" s="28">
        <v>35</v>
      </c>
      <c r="G85" s="108">
        <f t="shared" si="0"/>
        <v>5</v>
      </c>
      <c r="H85" s="28">
        <v>0</v>
      </c>
      <c r="I85" s="28">
        <v>5</v>
      </c>
      <c r="J85" s="28">
        <v>26</v>
      </c>
      <c r="K85" s="108">
        <f t="shared" si="1"/>
        <v>3</v>
      </c>
      <c r="L85" s="28">
        <v>0</v>
      </c>
      <c r="M85" s="28">
        <v>3</v>
      </c>
      <c r="N85" s="28">
        <v>29</v>
      </c>
      <c r="O85" s="28">
        <v>2</v>
      </c>
      <c r="P85" s="28">
        <v>3</v>
      </c>
      <c r="Q85" s="28">
        <v>5</v>
      </c>
      <c r="R85" s="28">
        <v>93</v>
      </c>
      <c r="S85" s="28">
        <v>15</v>
      </c>
    </row>
    <row r="86" spans="1:19" ht="12.75" customHeight="1" x14ac:dyDescent="0.15">
      <c r="A86" s="28" t="s">
        <v>450</v>
      </c>
      <c r="B86" s="28" t="s">
        <v>449</v>
      </c>
      <c r="C86" s="28" t="s">
        <v>67</v>
      </c>
      <c r="D86" s="110">
        <v>2017</v>
      </c>
      <c r="E86" s="28" t="s">
        <v>1598</v>
      </c>
      <c r="F86" s="28">
        <v>35</v>
      </c>
      <c r="G86" s="108">
        <f t="shared" si="0"/>
        <v>6</v>
      </c>
      <c r="H86" s="28">
        <v>0</v>
      </c>
      <c r="I86" s="28">
        <v>6</v>
      </c>
      <c r="J86" s="28">
        <v>26</v>
      </c>
      <c r="K86" s="108">
        <f t="shared" si="1"/>
        <v>5</v>
      </c>
      <c r="L86" s="28">
        <v>0</v>
      </c>
      <c r="M86" s="28">
        <v>5</v>
      </c>
      <c r="N86" s="28">
        <v>29</v>
      </c>
      <c r="O86" s="28">
        <v>0</v>
      </c>
      <c r="P86" s="28">
        <v>3</v>
      </c>
      <c r="Q86" s="28">
        <v>25</v>
      </c>
      <c r="R86" s="28">
        <v>93</v>
      </c>
      <c r="S86" s="28">
        <v>36</v>
      </c>
    </row>
    <row r="87" spans="1:19" ht="12.75" customHeight="1" x14ac:dyDescent="0.15">
      <c r="A87" s="106" t="s">
        <v>452</v>
      </c>
      <c r="B87" s="106" t="s">
        <v>249</v>
      </c>
      <c r="C87" s="106" t="s">
        <v>250</v>
      </c>
      <c r="D87" s="107" t="s">
        <v>1632</v>
      </c>
      <c r="E87" s="106" t="s">
        <v>1598</v>
      </c>
      <c r="F87" s="108">
        <v>429</v>
      </c>
      <c r="G87" s="108">
        <f t="shared" si="0"/>
        <v>0</v>
      </c>
      <c r="H87" s="108">
        <v>0</v>
      </c>
      <c r="I87" s="108">
        <v>0</v>
      </c>
      <c r="J87" s="109">
        <v>307</v>
      </c>
      <c r="K87" s="108">
        <f t="shared" si="1"/>
        <v>0</v>
      </c>
      <c r="L87" s="108">
        <v>0</v>
      </c>
      <c r="M87" s="108">
        <v>0</v>
      </c>
      <c r="N87" s="108">
        <v>281</v>
      </c>
      <c r="O87" s="108">
        <v>0</v>
      </c>
      <c r="P87" s="106" t="s">
        <v>1634</v>
      </c>
      <c r="Q87" s="108">
        <v>16</v>
      </c>
      <c r="R87" s="108">
        <v>1765</v>
      </c>
      <c r="S87" s="108">
        <v>16</v>
      </c>
    </row>
    <row r="88" spans="1:19" ht="12.75" customHeight="1" x14ac:dyDescent="0.15">
      <c r="A88" s="28" t="s">
        <v>452</v>
      </c>
      <c r="B88" s="28" t="s">
        <v>249</v>
      </c>
      <c r="C88" s="28" t="s">
        <v>250</v>
      </c>
      <c r="D88" s="110">
        <v>2016</v>
      </c>
      <c r="E88" s="28" t="s">
        <v>1598</v>
      </c>
      <c r="F88" s="28">
        <v>429</v>
      </c>
      <c r="G88" s="108">
        <f t="shared" si="0"/>
        <v>0</v>
      </c>
      <c r="H88" s="28">
        <v>0</v>
      </c>
      <c r="I88" s="28">
        <v>0</v>
      </c>
      <c r="J88" s="28">
        <v>307</v>
      </c>
      <c r="K88" s="108">
        <f t="shared" si="1"/>
        <v>0</v>
      </c>
      <c r="L88" s="28">
        <v>0</v>
      </c>
      <c r="M88" s="28">
        <v>0</v>
      </c>
      <c r="N88" s="28">
        <v>281</v>
      </c>
      <c r="O88" s="28">
        <v>0</v>
      </c>
      <c r="P88" s="28">
        <v>748</v>
      </c>
      <c r="Q88" s="28">
        <v>235</v>
      </c>
      <c r="R88" s="28">
        <v>1765</v>
      </c>
      <c r="S88" s="28">
        <v>235</v>
      </c>
    </row>
    <row r="89" spans="1:19" ht="12.75" customHeight="1" x14ac:dyDescent="0.15">
      <c r="A89" s="28" t="s">
        <v>452</v>
      </c>
      <c r="B89" s="28" t="s">
        <v>249</v>
      </c>
      <c r="C89" s="28" t="s">
        <v>250</v>
      </c>
      <c r="D89" s="110">
        <v>2017</v>
      </c>
      <c r="E89" s="28" t="s">
        <v>1598</v>
      </c>
      <c r="F89" s="28">
        <v>429</v>
      </c>
      <c r="G89" s="108">
        <f t="shared" si="0"/>
        <v>0</v>
      </c>
      <c r="H89" s="28">
        <v>0</v>
      </c>
      <c r="I89" s="28">
        <v>0</v>
      </c>
      <c r="J89" s="28">
        <v>307</v>
      </c>
      <c r="K89" s="108">
        <f t="shared" si="1"/>
        <v>0</v>
      </c>
      <c r="L89" s="28">
        <v>0</v>
      </c>
      <c r="M89" s="28">
        <v>0</v>
      </c>
      <c r="N89" s="28">
        <v>281</v>
      </c>
      <c r="O89" s="28">
        <v>0</v>
      </c>
      <c r="P89" s="28">
        <v>748</v>
      </c>
      <c r="Q89" s="28">
        <v>133</v>
      </c>
      <c r="R89" s="28">
        <v>1765</v>
      </c>
      <c r="S89" s="28">
        <v>133</v>
      </c>
    </row>
    <row r="90" spans="1:19" ht="12.75" customHeight="1" x14ac:dyDescent="0.15">
      <c r="A90" s="106" t="s">
        <v>307</v>
      </c>
      <c r="B90" s="106" t="s">
        <v>306</v>
      </c>
      <c r="C90" s="106" t="s">
        <v>123</v>
      </c>
      <c r="D90" s="107" t="s">
        <v>1632</v>
      </c>
      <c r="E90" s="106" t="s">
        <v>1598</v>
      </c>
      <c r="F90" s="108">
        <v>74</v>
      </c>
      <c r="G90" s="108">
        <f t="shared" si="0"/>
        <v>0</v>
      </c>
      <c r="H90" s="108">
        <v>0</v>
      </c>
      <c r="I90" s="108">
        <v>0</v>
      </c>
      <c r="J90" s="109">
        <v>52</v>
      </c>
      <c r="K90" s="108">
        <f t="shared" si="1"/>
        <v>1</v>
      </c>
      <c r="L90" s="108">
        <v>0</v>
      </c>
      <c r="M90" s="108">
        <v>1</v>
      </c>
      <c r="N90" s="108">
        <v>57</v>
      </c>
      <c r="O90" s="108">
        <v>6</v>
      </c>
      <c r="P90" s="106" t="s">
        <v>1649</v>
      </c>
      <c r="Q90" s="108">
        <v>26</v>
      </c>
      <c r="R90" s="108">
        <v>308</v>
      </c>
      <c r="S90" s="108">
        <v>33</v>
      </c>
    </row>
    <row r="91" spans="1:19" ht="12.75" customHeight="1" x14ac:dyDescent="0.15">
      <c r="A91" s="28" t="s">
        <v>307</v>
      </c>
      <c r="B91" s="28" t="s">
        <v>306</v>
      </c>
      <c r="C91" s="28" t="s">
        <v>123</v>
      </c>
      <c r="D91" s="110">
        <v>2013</v>
      </c>
      <c r="E91" s="28" t="s">
        <v>1598</v>
      </c>
      <c r="F91" s="28">
        <v>74</v>
      </c>
      <c r="G91" s="108">
        <f t="shared" si="0"/>
        <v>0</v>
      </c>
      <c r="H91" s="28">
        <v>0</v>
      </c>
      <c r="I91" s="28">
        <v>0</v>
      </c>
      <c r="J91" s="28">
        <v>52</v>
      </c>
      <c r="K91" s="108">
        <f t="shared" si="1"/>
        <v>0</v>
      </c>
      <c r="L91" s="28">
        <v>0</v>
      </c>
      <c r="M91" s="28">
        <v>0</v>
      </c>
      <c r="N91" s="28">
        <v>57</v>
      </c>
      <c r="O91" s="28">
        <v>2</v>
      </c>
      <c r="P91" s="28">
        <v>125</v>
      </c>
      <c r="Q91" s="28">
        <v>10</v>
      </c>
      <c r="R91" s="28">
        <v>308</v>
      </c>
      <c r="S91" s="28">
        <v>12</v>
      </c>
    </row>
    <row r="92" spans="1:19" ht="12.75" customHeight="1" x14ac:dyDescent="0.15">
      <c r="A92" s="28" t="s">
        <v>307</v>
      </c>
      <c r="B92" s="28" t="s">
        <v>306</v>
      </c>
      <c r="C92" s="28" t="s">
        <v>123</v>
      </c>
      <c r="D92" s="110">
        <v>2014</v>
      </c>
      <c r="E92" s="28" t="s">
        <v>1598</v>
      </c>
      <c r="F92" s="28">
        <v>74</v>
      </c>
      <c r="G92" s="108">
        <f t="shared" si="0"/>
        <v>0</v>
      </c>
      <c r="H92" s="28">
        <v>0</v>
      </c>
      <c r="I92" s="28">
        <v>0</v>
      </c>
      <c r="J92" s="28">
        <v>52</v>
      </c>
      <c r="K92" s="108">
        <f t="shared" si="1"/>
        <v>0</v>
      </c>
      <c r="L92" s="28">
        <v>0</v>
      </c>
      <c r="M92" s="28">
        <v>0</v>
      </c>
      <c r="N92" s="28">
        <v>57</v>
      </c>
      <c r="O92" s="28">
        <v>0</v>
      </c>
      <c r="P92" s="28">
        <v>125</v>
      </c>
      <c r="Q92" s="28">
        <v>13</v>
      </c>
      <c r="R92" s="28">
        <v>308</v>
      </c>
      <c r="S92" s="28">
        <v>13</v>
      </c>
    </row>
    <row r="93" spans="1:19" ht="12.75" customHeight="1" x14ac:dyDescent="0.15">
      <c r="A93" s="28" t="s">
        <v>307</v>
      </c>
      <c r="B93" s="28" t="s">
        <v>306</v>
      </c>
      <c r="C93" s="28" t="s">
        <v>123</v>
      </c>
      <c r="D93" s="110">
        <v>2015</v>
      </c>
      <c r="E93" s="28" t="s">
        <v>1598</v>
      </c>
      <c r="F93" s="28">
        <v>74</v>
      </c>
      <c r="G93" s="108">
        <f t="shared" si="0"/>
        <v>0</v>
      </c>
      <c r="H93" s="28">
        <v>0</v>
      </c>
      <c r="I93" s="28">
        <v>0</v>
      </c>
      <c r="J93" s="28">
        <v>52</v>
      </c>
      <c r="K93" s="108">
        <f t="shared" si="1"/>
        <v>0</v>
      </c>
      <c r="L93" s="28">
        <v>0</v>
      </c>
      <c r="M93" s="28">
        <v>0</v>
      </c>
      <c r="N93" s="28">
        <v>57</v>
      </c>
      <c r="O93" s="28">
        <v>0</v>
      </c>
      <c r="P93" s="28">
        <v>125</v>
      </c>
      <c r="Q93" s="28">
        <v>10</v>
      </c>
      <c r="R93" s="28">
        <v>308</v>
      </c>
      <c r="S93" s="28">
        <v>10</v>
      </c>
    </row>
    <row r="94" spans="1:19" ht="12.75" customHeight="1" x14ac:dyDescent="0.15">
      <c r="A94" s="28" t="s">
        <v>307</v>
      </c>
      <c r="B94" s="28" t="s">
        <v>306</v>
      </c>
      <c r="C94" s="28" t="s">
        <v>123</v>
      </c>
      <c r="D94" s="110">
        <v>2016</v>
      </c>
      <c r="E94" s="28" t="s">
        <v>1598</v>
      </c>
      <c r="F94" s="28">
        <v>74</v>
      </c>
      <c r="G94" s="108">
        <f t="shared" si="0"/>
        <v>0</v>
      </c>
      <c r="H94" s="28">
        <v>0</v>
      </c>
      <c r="I94" s="28">
        <v>0</v>
      </c>
      <c r="J94" s="28">
        <v>52</v>
      </c>
      <c r="K94" s="108">
        <f t="shared" si="1"/>
        <v>0</v>
      </c>
      <c r="L94" s="28">
        <v>0</v>
      </c>
      <c r="M94" s="28">
        <v>0</v>
      </c>
      <c r="N94" s="28">
        <v>57</v>
      </c>
      <c r="O94" s="28">
        <v>9</v>
      </c>
      <c r="P94" s="28">
        <v>125</v>
      </c>
      <c r="Q94" s="28">
        <v>13</v>
      </c>
      <c r="R94" s="28">
        <v>308</v>
      </c>
      <c r="S94" s="28">
        <v>22</v>
      </c>
    </row>
    <row r="95" spans="1:19" ht="12.75" customHeight="1" x14ac:dyDescent="0.15">
      <c r="A95" s="28" t="s">
        <v>307</v>
      </c>
      <c r="B95" s="28" t="s">
        <v>306</v>
      </c>
      <c r="C95" s="28" t="s">
        <v>123</v>
      </c>
      <c r="D95" s="110">
        <v>2017</v>
      </c>
      <c r="E95" s="28" t="s">
        <v>1598</v>
      </c>
      <c r="F95" s="28">
        <v>74</v>
      </c>
      <c r="G95" s="108">
        <f t="shared" si="0"/>
        <v>0</v>
      </c>
      <c r="H95" s="28">
        <v>0</v>
      </c>
      <c r="I95" s="28">
        <v>0</v>
      </c>
      <c r="J95" s="28">
        <v>52</v>
      </c>
      <c r="K95" s="108">
        <f t="shared" si="1"/>
        <v>0</v>
      </c>
      <c r="L95" s="28">
        <v>0</v>
      </c>
      <c r="M95" s="28">
        <v>0</v>
      </c>
      <c r="N95" s="28">
        <v>57</v>
      </c>
      <c r="O95" s="28">
        <v>22</v>
      </c>
      <c r="P95" s="28">
        <v>125</v>
      </c>
      <c r="Q95" s="28">
        <v>17</v>
      </c>
      <c r="R95" s="28">
        <v>308</v>
      </c>
      <c r="S95" s="28">
        <v>39</v>
      </c>
    </row>
    <row r="96" spans="1:19" ht="12.75" customHeight="1" x14ac:dyDescent="0.15">
      <c r="A96" s="106" t="s">
        <v>173</v>
      </c>
      <c r="B96" s="106" t="s">
        <v>168</v>
      </c>
      <c r="C96" s="106" t="s">
        <v>144</v>
      </c>
      <c r="D96" s="107" t="s">
        <v>1632</v>
      </c>
      <c r="E96" s="106" t="s">
        <v>1598</v>
      </c>
      <c r="F96" s="108">
        <v>20</v>
      </c>
      <c r="G96" s="108">
        <f t="shared" si="0"/>
        <v>0</v>
      </c>
      <c r="H96" s="28"/>
      <c r="I96" s="28"/>
      <c r="J96" s="109">
        <v>12</v>
      </c>
      <c r="K96" s="108">
        <f t="shared" si="1"/>
        <v>0</v>
      </c>
      <c r="L96" s="28"/>
      <c r="M96" s="28"/>
      <c r="N96" s="108">
        <v>14</v>
      </c>
      <c r="O96" s="28"/>
      <c r="P96" s="106" t="s">
        <v>1650</v>
      </c>
      <c r="Q96" s="28"/>
      <c r="R96" s="108">
        <v>80</v>
      </c>
      <c r="S96" s="28"/>
    </row>
    <row r="97" spans="1:19" ht="12.75" customHeight="1" x14ac:dyDescent="0.15">
      <c r="A97" s="28" t="s">
        <v>173</v>
      </c>
      <c r="B97" s="28" t="s">
        <v>168</v>
      </c>
      <c r="C97" s="28" t="s">
        <v>144</v>
      </c>
      <c r="D97" s="110">
        <v>2013</v>
      </c>
      <c r="E97" s="28" t="s">
        <v>1598</v>
      </c>
      <c r="F97" s="28">
        <v>20</v>
      </c>
      <c r="G97" s="108">
        <f t="shared" si="0"/>
        <v>0</v>
      </c>
      <c r="H97" s="28">
        <v>0</v>
      </c>
      <c r="I97" s="28">
        <v>0</v>
      </c>
      <c r="J97" s="28">
        <v>12</v>
      </c>
      <c r="K97" s="108">
        <f t="shared" si="1"/>
        <v>0</v>
      </c>
      <c r="L97" s="28">
        <v>0</v>
      </c>
      <c r="M97" s="28">
        <v>0</v>
      </c>
      <c r="N97" s="28">
        <v>14</v>
      </c>
      <c r="O97" s="28">
        <v>0</v>
      </c>
      <c r="P97" s="28">
        <v>34</v>
      </c>
      <c r="Q97" s="28">
        <v>0</v>
      </c>
      <c r="R97" s="28">
        <v>80</v>
      </c>
      <c r="S97" s="28">
        <v>0</v>
      </c>
    </row>
    <row r="98" spans="1:19" ht="12.75" customHeight="1" x14ac:dyDescent="0.15">
      <c r="A98" s="28" t="s">
        <v>173</v>
      </c>
      <c r="B98" s="28" t="s">
        <v>168</v>
      </c>
      <c r="C98" s="28" t="s">
        <v>144</v>
      </c>
      <c r="D98" s="110">
        <v>2014</v>
      </c>
      <c r="E98" s="28" t="s">
        <v>1598</v>
      </c>
      <c r="F98" s="28">
        <v>20</v>
      </c>
      <c r="G98" s="108">
        <f t="shared" si="0"/>
        <v>0</v>
      </c>
      <c r="H98" s="28">
        <v>0</v>
      </c>
      <c r="I98" s="28">
        <v>0</v>
      </c>
      <c r="J98" s="28">
        <v>12</v>
      </c>
      <c r="K98" s="108">
        <f t="shared" si="1"/>
        <v>0</v>
      </c>
      <c r="L98" s="28">
        <v>0</v>
      </c>
      <c r="M98" s="28">
        <v>0</v>
      </c>
      <c r="N98" s="28">
        <v>14</v>
      </c>
      <c r="O98" s="28">
        <v>0</v>
      </c>
      <c r="P98" s="28">
        <v>34</v>
      </c>
      <c r="Q98" s="28">
        <v>2</v>
      </c>
      <c r="R98" s="28">
        <v>80</v>
      </c>
      <c r="S98" s="28">
        <v>2</v>
      </c>
    </row>
    <row r="99" spans="1:19" ht="12.75" customHeight="1" x14ac:dyDescent="0.15">
      <c r="A99" s="28" t="s">
        <v>173</v>
      </c>
      <c r="B99" s="28" t="s">
        <v>168</v>
      </c>
      <c r="C99" s="28" t="s">
        <v>144</v>
      </c>
      <c r="D99" s="110">
        <v>2015</v>
      </c>
      <c r="E99" s="28" t="s">
        <v>1598</v>
      </c>
      <c r="F99" s="28">
        <v>20</v>
      </c>
      <c r="G99" s="108">
        <f t="shared" si="0"/>
        <v>0</v>
      </c>
      <c r="H99" s="28">
        <v>0</v>
      </c>
      <c r="I99" s="28">
        <v>0</v>
      </c>
      <c r="J99" s="28">
        <v>12</v>
      </c>
      <c r="K99" s="108">
        <f t="shared" si="1"/>
        <v>0</v>
      </c>
      <c r="L99" s="28">
        <v>0</v>
      </c>
      <c r="M99" s="28">
        <v>0</v>
      </c>
      <c r="N99" s="28">
        <v>14</v>
      </c>
      <c r="O99" s="28">
        <v>0</v>
      </c>
      <c r="P99" s="28">
        <v>34</v>
      </c>
      <c r="Q99" s="28">
        <v>1</v>
      </c>
      <c r="R99" s="28">
        <v>80</v>
      </c>
      <c r="S99" s="28">
        <v>1</v>
      </c>
    </row>
    <row r="100" spans="1:19" ht="12.75" customHeight="1" x14ac:dyDescent="0.15">
      <c r="A100" s="28" t="s">
        <v>173</v>
      </c>
      <c r="B100" s="28" t="s">
        <v>168</v>
      </c>
      <c r="C100" s="28" t="s">
        <v>144</v>
      </c>
      <c r="D100" s="110">
        <v>2016</v>
      </c>
      <c r="E100" s="28" t="s">
        <v>1598</v>
      </c>
      <c r="F100" s="28">
        <v>20</v>
      </c>
      <c r="G100" s="108">
        <f t="shared" si="0"/>
        <v>0</v>
      </c>
      <c r="H100" s="28">
        <v>0</v>
      </c>
      <c r="I100" s="28">
        <v>0</v>
      </c>
      <c r="J100" s="28">
        <v>12</v>
      </c>
      <c r="K100" s="108">
        <f t="shared" si="1"/>
        <v>0</v>
      </c>
      <c r="L100" s="28">
        <v>0</v>
      </c>
      <c r="M100" s="28">
        <v>0</v>
      </c>
      <c r="N100" s="28">
        <v>14</v>
      </c>
      <c r="O100" s="28">
        <v>0</v>
      </c>
      <c r="P100" s="28">
        <v>34</v>
      </c>
      <c r="Q100" s="28">
        <v>0</v>
      </c>
      <c r="R100" s="28">
        <v>80</v>
      </c>
      <c r="S100" s="28">
        <v>0</v>
      </c>
    </row>
    <row r="101" spans="1:19" ht="12.75" customHeight="1" x14ac:dyDescent="0.15">
      <c r="A101" s="28" t="s">
        <v>173</v>
      </c>
      <c r="B101" s="28" t="s">
        <v>168</v>
      </c>
      <c r="C101" s="28" t="s">
        <v>144</v>
      </c>
      <c r="D101" s="110">
        <v>2017</v>
      </c>
      <c r="E101" s="28" t="s">
        <v>1598</v>
      </c>
      <c r="F101" s="28">
        <v>20</v>
      </c>
      <c r="G101" s="108">
        <f t="shared" si="0"/>
        <v>0</v>
      </c>
      <c r="H101" s="28">
        <v>0</v>
      </c>
      <c r="I101" s="28">
        <v>0</v>
      </c>
      <c r="J101" s="28">
        <v>12</v>
      </c>
      <c r="K101" s="108">
        <f t="shared" si="1"/>
        <v>0</v>
      </c>
      <c r="L101" s="28">
        <v>0</v>
      </c>
      <c r="M101" s="28">
        <v>0</v>
      </c>
      <c r="N101" s="28">
        <v>14</v>
      </c>
      <c r="O101" s="28">
        <v>0</v>
      </c>
      <c r="P101" s="28">
        <v>34</v>
      </c>
      <c r="Q101" s="28">
        <v>1</v>
      </c>
      <c r="R101" s="28">
        <v>80</v>
      </c>
      <c r="S101" s="28">
        <v>1</v>
      </c>
    </row>
    <row r="102" spans="1:19" ht="12.75" customHeight="1" x14ac:dyDescent="0.15">
      <c r="A102" s="28" t="s">
        <v>164</v>
      </c>
      <c r="B102" s="28" t="s">
        <v>162</v>
      </c>
      <c r="C102" s="28" t="s">
        <v>163</v>
      </c>
      <c r="D102" s="110">
        <v>2017</v>
      </c>
      <c r="E102" s="28" t="s">
        <v>1598</v>
      </c>
      <c r="F102" s="28">
        <v>72</v>
      </c>
      <c r="G102" s="108">
        <f t="shared" si="0"/>
        <v>0</v>
      </c>
      <c r="H102" s="28">
        <v>0</v>
      </c>
      <c r="I102" s="28">
        <v>0</v>
      </c>
      <c r="J102" s="28">
        <v>108</v>
      </c>
      <c r="K102" s="108">
        <f t="shared" si="1"/>
        <v>2</v>
      </c>
      <c r="L102" s="28">
        <v>2</v>
      </c>
      <c r="M102" s="28">
        <v>0</v>
      </c>
      <c r="N102" s="28">
        <v>115</v>
      </c>
      <c r="O102" s="28">
        <v>6</v>
      </c>
      <c r="P102" s="28">
        <v>115</v>
      </c>
      <c r="Q102" s="28">
        <v>0</v>
      </c>
      <c r="R102" s="28">
        <v>410</v>
      </c>
      <c r="S102" s="28">
        <v>8</v>
      </c>
    </row>
    <row r="103" spans="1:19" ht="12.75" customHeight="1" x14ac:dyDescent="0.15">
      <c r="A103" s="106" t="s">
        <v>462</v>
      </c>
      <c r="B103" s="106" t="s">
        <v>168</v>
      </c>
      <c r="C103" s="106" t="s">
        <v>144</v>
      </c>
      <c r="D103" s="107" t="s">
        <v>1632</v>
      </c>
      <c r="E103" s="106" t="s">
        <v>1598</v>
      </c>
      <c r="F103" s="108">
        <v>198</v>
      </c>
      <c r="G103" s="108">
        <f t="shared" si="0"/>
        <v>0</v>
      </c>
      <c r="H103" s="108">
        <v>0</v>
      </c>
      <c r="I103" s="108">
        <v>0</v>
      </c>
      <c r="J103" s="109">
        <v>118</v>
      </c>
      <c r="K103" s="108">
        <f t="shared" si="1"/>
        <v>6</v>
      </c>
      <c r="L103" s="108">
        <v>6</v>
      </c>
      <c r="M103" s="108">
        <v>0</v>
      </c>
      <c r="N103" s="108">
        <v>127</v>
      </c>
      <c r="O103" s="108">
        <v>183</v>
      </c>
      <c r="P103" s="106" t="s">
        <v>1651</v>
      </c>
      <c r="Q103" s="108">
        <v>0</v>
      </c>
      <c r="R103" s="108">
        <v>779</v>
      </c>
      <c r="S103" s="108">
        <v>189</v>
      </c>
    </row>
    <row r="104" spans="1:19" ht="12.75" customHeight="1" x14ac:dyDescent="0.15">
      <c r="A104" s="28" t="s">
        <v>462</v>
      </c>
      <c r="B104" s="28" t="s">
        <v>168</v>
      </c>
      <c r="C104" s="28" t="s">
        <v>144</v>
      </c>
      <c r="D104" s="110">
        <v>2013</v>
      </c>
      <c r="E104" s="28" t="s">
        <v>1598</v>
      </c>
      <c r="F104" s="28">
        <v>198</v>
      </c>
      <c r="G104" s="108">
        <f t="shared" si="0"/>
        <v>0</v>
      </c>
      <c r="H104" s="28">
        <v>0</v>
      </c>
      <c r="I104" s="28">
        <v>0</v>
      </c>
      <c r="J104" s="28">
        <v>118</v>
      </c>
      <c r="K104" s="108">
        <f t="shared" si="1"/>
        <v>0</v>
      </c>
      <c r="L104" s="28">
        <v>0</v>
      </c>
      <c r="M104" s="28">
        <v>0</v>
      </c>
      <c r="N104" s="28">
        <v>127</v>
      </c>
      <c r="O104" s="28">
        <v>207</v>
      </c>
      <c r="P104" s="28">
        <v>336</v>
      </c>
      <c r="Q104" s="28">
        <v>0</v>
      </c>
      <c r="R104" s="28">
        <v>779</v>
      </c>
      <c r="S104" s="28">
        <v>207</v>
      </c>
    </row>
    <row r="105" spans="1:19" ht="12.75" customHeight="1" x14ac:dyDescent="0.15">
      <c r="A105" s="28" t="s">
        <v>462</v>
      </c>
      <c r="B105" s="28" t="s">
        <v>168</v>
      </c>
      <c r="C105" s="28" t="s">
        <v>144</v>
      </c>
      <c r="D105" s="110">
        <v>2014</v>
      </c>
      <c r="E105" s="28" t="s">
        <v>1598</v>
      </c>
      <c r="F105" s="28">
        <v>198</v>
      </c>
      <c r="G105" s="108">
        <f t="shared" si="0"/>
        <v>0</v>
      </c>
      <c r="H105" s="28">
        <v>0</v>
      </c>
      <c r="I105" s="28">
        <v>0</v>
      </c>
      <c r="J105" s="28">
        <v>118</v>
      </c>
      <c r="K105" s="108">
        <f t="shared" si="1"/>
        <v>0</v>
      </c>
      <c r="L105" s="28">
        <v>0</v>
      </c>
      <c r="M105" s="28">
        <v>0</v>
      </c>
      <c r="N105" s="28">
        <v>127</v>
      </c>
      <c r="O105" s="28">
        <v>298</v>
      </c>
      <c r="P105" s="28">
        <v>336</v>
      </c>
      <c r="Q105" s="28">
        <v>0</v>
      </c>
      <c r="R105" s="28">
        <v>779</v>
      </c>
      <c r="S105" s="28">
        <v>298</v>
      </c>
    </row>
    <row r="106" spans="1:19" ht="12.75" customHeight="1" x14ac:dyDescent="0.15">
      <c r="A106" s="28" t="s">
        <v>462</v>
      </c>
      <c r="B106" s="28" t="s">
        <v>168</v>
      </c>
      <c r="C106" s="28" t="s">
        <v>144</v>
      </c>
      <c r="D106" s="110">
        <v>2015</v>
      </c>
      <c r="E106" s="28" t="s">
        <v>1598</v>
      </c>
      <c r="F106" s="28">
        <v>198</v>
      </c>
      <c r="G106" s="108">
        <f t="shared" si="0"/>
        <v>0</v>
      </c>
      <c r="H106" s="28">
        <v>0</v>
      </c>
      <c r="I106" s="28">
        <v>0</v>
      </c>
      <c r="J106" s="28">
        <v>118</v>
      </c>
      <c r="K106" s="108">
        <f t="shared" si="1"/>
        <v>0</v>
      </c>
      <c r="L106" s="28">
        <v>0</v>
      </c>
      <c r="M106" s="28">
        <v>0</v>
      </c>
      <c r="N106" s="28">
        <v>127</v>
      </c>
      <c r="O106" s="28">
        <v>112</v>
      </c>
      <c r="P106" s="28">
        <v>336</v>
      </c>
      <c r="Q106" s="28">
        <v>0</v>
      </c>
      <c r="R106" s="28">
        <v>779</v>
      </c>
      <c r="S106" s="28">
        <v>112</v>
      </c>
    </row>
    <row r="107" spans="1:19" ht="12.75" customHeight="1" x14ac:dyDescent="0.15">
      <c r="A107" s="28" t="s">
        <v>462</v>
      </c>
      <c r="B107" s="28" t="s">
        <v>168</v>
      </c>
      <c r="C107" s="28" t="s">
        <v>144</v>
      </c>
      <c r="D107" s="110">
        <v>2016</v>
      </c>
      <c r="E107" s="28" t="s">
        <v>1598</v>
      </c>
      <c r="F107" s="28">
        <v>198</v>
      </c>
      <c r="G107" s="108">
        <f t="shared" si="0"/>
        <v>0</v>
      </c>
      <c r="H107" s="28">
        <v>0</v>
      </c>
      <c r="I107" s="28">
        <v>0</v>
      </c>
      <c r="J107" s="28">
        <v>118</v>
      </c>
      <c r="K107" s="108">
        <f t="shared" si="1"/>
        <v>0</v>
      </c>
      <c r="L107" s="28">
        <v>0</v>
      </c>
      <c r="M107" s="28">
        <v>0</v>
      </c>
      <c r="N107" s="28">
        <v>127</v>
      </c>
      <c r="O107" s="28">
        <v>110</v>
      </c>
      <c r="P107" s="28">
        <v>336</v>
      </c>
      <c r="Q107" s="28">
        <v>0</v>
      </c>
      <c r="R107" s="28">
        <v>779</v>
      </c>
      <c r="S107" s="28">
        <v>110</v>
      </c>
    </row>
    <row r="108" spans="1:19" ht="12.75" customHeight="1" x14ac:dyDescent="0.15">
      <c r="A108" s="28" t="s">
        <v>462</v>
      </c>
      <c r="B108" s="28" t="s">
        <v>168</v>
      </c>
      <c r="C108" s="28" t="s">
        <v>144</v>
      </c>
      <c r="D108" s="110">
        <v>2017</v>
      </c>
      <c r="E108" s="28" t="s">
        <v>1598</v>
      </c>
      <c r="F108" s="28">
        <v>198</v>
      </c>
      <c r="G108" s="108">
        <f t="shared" si="0"/>
        <v>0</v>
      </c>
      <c r="H108" s="28">
        <v>0</v>
      </c>
      <c r="I108" s="28">
        <v>0</v>
      </c>
      <c r="J108" s="28">
        <v>118</v>
      </c>
      <c r="K108" s="108">
        <f t="shared" si="1"/>
        <v>0</v>
      </c>
      <c r="L108" s="28">
        <v>0</v>
      </c>
      <c r="M108" s="28">
        <v>0</v>
      </c>
      <c r="N108" s="28">
        <v>127</v>
      </c>
      <c r="O108" s="28">
        <v>158</v>
      </c>
      <c r="P108" s="28">
        <v>336</v>
      </c>
      <c r="Q108" s="28">
        <v>0</v>
      </c>
      <c r="R108" s="28">
        <v>779</v>
      </c>
      <c r="S108" s="28">
        <v>158</v>
      </c>
    </row>
    <row r="109" spans="1:19" ht="12.75" customHeight="1" x14ac:dyDescent="0.15">
      <c r="A109" s="106" t="s">
        <v>156</v>
      </c>
      <c r="B109" s="106" t="s">
        <v>154</v>
      </c>
      <c r="C109" s="106" t="s">
        <v>128</v>
      </c>
      <c r="D109" s="107" t="s">
        <v>1632</v>
      </c>
      <c r="E109" s="106" t="s">
        <v>1598</v>
      </c>
      <c r="F109" s="108">
        <v>9706</v>
      </c>
      <c r="G109" s="108">
        <f t="shared" si="0"/>
        <v>0</v>
      </c>
      <c r="H109" s="108">
        <v>0</v>
      </c>
      <c r="I109" s="108">
        <v>0</v>
      </c>
      <c r="J109" s="109">
        <v>5800</v>
      </c>
      <c r="K109" s="108">
        <f t="shared" si="1"/>
        <v>1</v>
      </c>
      <c r="L109" s="108">
        <v>1</v>
      </c>
      <c r="M109" s="108">
        <v>0</v>
      </c>
      <c r="N109" s="108">
        <v>6453</v>
      </c>
      <c r="O109" s="108">
        <v>1</v>
      </c>
      <c r="P109" s="106" t="s">
        <v>1652</v>
      </c>
      <c r="Q109" s="108">
        <v>1178</v>
      </c>
      <c r="R109" s="108">
        <v>36290</v>
      </c>
      <c r="S109" s="108">
        <v>1180</v>
      </c>
    </row>
    <row r="110" spans="1:19" ht="12.75" customHeight="1" x14ac:dyDescent="0.15">
      <c r="A110" s="28" t="s">
        <v>156</v>
      </c>
      <c r="B110" s="28" t="s">
        <v>154</v>
      </c>
      <c r="C110" s="28" t="s">
        <v>128</v>
      </c>
      <c r="D110" s="110">
        <v>2017</v>
      </c>
      <c r="E110" s="28" t="s">
        <v>1598</v>
      </c>
      <c r="F110" s="28">
        <v>9706</v>
      </c>
      <c r="G110" s="108">
        <f t="shared" si="0"/>
        <v>182</v>
      </c>
      <c r="H110" s="28">
        <v>182</v>
      </c>
      <c r="I110" s="28">
        <v>0</v>
      </c>
      <c r="J110" s="28">
        <v>5800</v>
      </c>
      <c r="K110" s="108">
        <f t="shared" si="1"/>
        <v>76</v>
      </c>
      <c r="L110" s="28">
        <v>76</v>
      </c>
      <c r="M110" s="28">
        <v>0</v>
      </c>
      <c r="N110" s="28">
        <v>6453</v>
      </c>
      <c r="O110" s="28">
        <v>4388</v>
      </c>
      <c r="P110" s="28">
        <v>14331</v>
      </c>
      <c r="Q110" s="28">
        <v>3117</v>
      </c>
      <c r="R110" s="28">
        <v>36290</v>
      </c>
      <c r="S110" s="28">
        <v>7763</v>
      </c>
    </row>
    <row r="111" spans="1:19" ht="12.75" customHeight="1" x14ac:dyDescent="0.15">
      <c r="A111" s="106" t="s">
        <v>174</v>
      </c>
      <c r="B111" s="106" t="s">
        <v>168</v>
      </c>
      <c r="C111" s="106" t="s">
        <v>144</v>
      </c>
      <c r="D111" s="107" t="s">
        <v>1632</v>
      </c>
      <c r="E111" s="106" t="s">
        <v>1598</v>
      </c>
      <c r="F111" s="108">
        <v>142</v>
      </c>
      <c r="G111" s="108">
        <f t="shared" si="0"/>
        <v>0</v>
      </c>
      <c r="H111" s="108">
        <v>0</v>
      </c>
      <c r="I111" s="108">
        <v>0</v>
      </c>
      <c r="J111" s="109">
        <v>83</v>
      </c>
      <c r="K111" s="108">
        <f t="shared" si="1"/>
        <v>0</v>
      </c>
      <c r="L111" s="108">
        <v>0</v>
      </c>
      <c r="M111" s="108">
        <v>0</v>
      </c>
      <c r="N111" s="108">
        <v>90</v>
      </c>
      <c r="O111" s="108">
        <v>1</v>
      </c>
      <c r="P111" s="106" t="s">
        <v>1653</v>
      </c>
      <c r="Q111" s="108">
        <v>86</v>
      </c>
      <c r="R111" s="108">
        <v>557</v>
      </c>
      <c r="S111" s="108">
        <v>87</v>
      </c>
    </row>
    <row r="112" spans="1:19" ht="12.75" customHeight="1" x14ac:dyDescent="0.15">
      <c r="A112" s="28" t="s">
        <v>174</v>
      </c>
      <c r="B112" s="28" t="s">
        <v>168</v>
      </c>
      <c r="C112" s="28" t="s">
        <v>144</v>
      </c>
      <c r="D112" s="110">
        <v>2013</v>
      </c>
      <c r="E112" s="28" t="s">
        <v>1598</v>
      </c>
      <c r="F112" s="28">
        <v>142</v>
      </c>
      <c r="G112" s="108">
        <f t="shared" si="0"/>
        <v>0</v>
      </c>
      <c r="H112" s="28">
        <v>0</v>
      </c>
      <c r="I112" s="28">
        <v>0</v>
      </c>
      <c r="J112" s="28">
        <v>83</v>
      </c>
      <c r="K112" s="108">
        <f t="shared" si="1"/>
        <v>0</v>
      </c>
      <c r="L112" s="28">
        <v>0</v>
      </c>
      <c r="M112" s="28">
        <v>0</v>
      </c>
      <c r="N112" s="28">
        <v>90</v>
      </c>
      <c r="O112" s="28">
        <v>0</v>
      </c>
      <c r="P112" s="28">
        <v>242</v>
      </c>
      <c r="Q112" s="28">
        <v>0</v>
      </c>
      <c r="R112" s="28">
        <v>557</v>
      </c>
      <c r="S112" s="28">
        <v>0</v>
      </c>
    </row>
    <row r="113" spans="1:19" ht="12.75" customHeight="1" x14ac:dyDescent="0.15">
      <c r="A113" s="28" t="s">
        <v>174</v>
      </c>
      <c r="B113" s="28" t="s">
        <v>168</v>
      </c>
      <c r="C113" s="28" t="s">
        <v>144</v>
      </c>
      <c r="D113" s="110">
        <v>2014</v>
      </c>
      <c r="E113" s="28" t="s">
        <v>1598</v>
      </c>
      <c r="F113" s="28">
        <v>142</v>
      </c>
      <c r="G113" s="108">
        <f t="shared" si="0"/>
        <v>47</v>
      </c>
      <c r="H113" s="28">
        <v>47</v>
      </c>
      <c r="I113" s="28">
        <v>0</v>
      </c>
      <c r="J113" s="28">
        <v>83</v>
      </c>
      <c r="K113" s="108">
        <f t="shared" si="1"/>
        <v>16</v>
      </c>
      <c r="L113" s="28">
        <v>16</v>
      </c>
      <c r="M113" s="28">
        <v>0</v>
      </c>
      <c r="N113" s="28">
        <v>90</v>
      </c>
      <c r="O113" s="28">
        <v>0</v>
      </c>
      <c r="P113" s="28">
        <v>242</v>
      </c>
      <c r="Q113" s="28">
        <v>19</v>
      </c>
      <c r="R113" s="28">
        <v>557</v>
      </c>
      <c r="S113" s="28">
        <v>82</v>
      </c>
    </row>
    <row r="114" spans="1:19" ht="12.75" customHeight="1" x14ac:dyDescent="0.15">
      <c r="A114" s="28" t="s">
        <v>174</v>
      </c>
      <c r="B114" s="28" t="s">
        <v>168</v>
      </c>
      <c r="C114" s="28" t="s">
        <v>144</v>
      </c>
      <c r="D114" s="110">
        <v>2015</v>
      </c>
      <c r="E114" s="28" t="s">
        <v>1598</v>
      </c>
      <c r="F114" s="28">
        <v>142</v>
      </c>
      <c r="G114" s="108">
        <f t="shared" si="0"/>
        <v>0</v>
      </c>
      <c r="H114" s="28">
        <v>0</v>
      </c>
      <c r="I114" s="28">
        <v>0</v>
      </c>
      <c r="J114" s="28">
        <v>83</v>
      </c>
      <c r="K114" s="108">
        <f t="shared" si="1"/>
        <v>1</v>
      </c>
      <c r="L114" s="28">
        <v>1</v>
      </c>
      <c r="M114" s="28">
        <v>0</v>
      </c>
      <c r="N114" s="28">
        <v>90</v>
      </c>
      <c r="O114" s="28">
        <v>0</v>
      </c>
      <c r="P114" s="28">
        <v>242</v>
      </c>
      <c r="Q114" s="28">
        <v>21</v>
      </c>
      <c r="R114" s="28">
        <v>557</v>
      </c>
      <c r="S114" s="28">
        <v>22</v>
      </c>
    </row>
    <row r="115" spans="1:19" ht="12.75" customHeight="1" x14ac:dyDescent="0.15">
      <c r="A115" s="28" t="s">
        <v>174</v>
      </c>
      <c r="B115" s="28" t="s">
        <v>168</v>
      </c>
      <c r="C115" s="28" t="s">
        <v>144</v>
      </c>
      <c r="D115" s="110">
        <v>2016</v>
      </c>
      <c r="E115" s="28" t="s">
        <v>1598</v>
      </c>
      <c r="F115" s="28">
        <v>142</v>
      </c>
      <c r="G115" s="108">
        <f t="shared" si="0"/>
        <v>0</v>
      </c>
      <c r="H115" s="28">
        <v>0</v>
      </c>
      <c r="I115" s="28">
        <v>0</v>
      </c>
      <c r="J115" s="28">
        <v>83</v>
      </c>
      <c r="K115" s="108">
        <f t="shared" si="1"/>
        <v>0</v>
      </c>
      <c r="L115" s="28">
        <v>0</v>
      </c>
      <c r="M115" s="28">
        <v>0</v>
      </c>
      <c r="N115" s="28">
        <v>90</v>
      </c>
      <c r="O115" s="28">
        <v>0</v>
      </c>
      <c r="P115" s="28">
        <v>242</v>
      </c>
      <c r="Q115" s="28">
        <v>31</v>
      </c>
      <c r="R115" s="28">
        <v>557</v>
      </c>
      <c r="S115" s="28">
        <v>31</v>
      </c>
    </row>
    <row r="116" spans="1:19" ht="12.75" customHeight="1" x14ac:dyDescent="0.15">
      <c r="A116" s="28" t="s">
        <v>174</v>
      </c>
      <c r="B116" s="28" t="s">
        <v>168</v>
      </c>
      <c r="C116" s="28" t="s">
        <v>144</v>
      </c>
      <c r="D116" s="110">
        <v>2017</v>
      </c>
      <c r="E116" s="28" t="s">
        <v>1598</v>
      </c>
      <c r="F116" s="28">
        <v>142</v>
      </c>
      <c r="G116" s="108">
        <f t="shared" si="0"/>
        <v>0</v>
      </c>
      <c r="H116" s="28">
        <v>0</v>
      </c>
      <c r="I116" s="28">
        <v>0</v>
      </c>
      <c r="J116" s="28">
        <v>83</v>
      </c>
      <c r="K116" s="108">
        <f t="shared" si="1"/>
        <v>0</v>
      </c>
      <c r="L116" s="28">
        <v>0</v>
      </c>
      <c r="M116" s="28">
        <v>0</v>
      </c>
      <c r="N116" s="28">
        <v>90</v>
      </c>
      <c r="O116" s="28">
        <v>1</v>
      </c>
      <c r="P116" s="28">
        <v>242</v>
      </c>
      <c r="Q116" s="28">
        <v>56</v>
      </c>
      <c r="R116" s="28">
        <v>557</v>
      </c>
      <c r="S116" s="28">
        <v>57</v>
      </c>
    </row>
    <row r="117" spans="1:19" ht="12.75" customHeight="1" x14ac:dyDescent="0.15">
      <c r="A117" s="28" t="s">
        <v>317</v>
      </c>
      <c r="B117" s="28" t="s">
        <v>316</v>
      </c>
      <c r="C117" s="28" t="s">
        <v>144</v>
      </c>
      <c r="D117" s="110">
        <v>2014</v>
      </c>
      <c r="E117" s="28" t="s">
        <v>1598</v>
      </c>
      <c r="F117" s="28">
        <v>872</v>
      </c>
      <c r="G117" s="108">
        <f t="shared" si="0"/>
        <v>0</v>
      </c>
      <c r="H117" s="28">
        <v>0</v>
      </c>
      <c r="I117" s="28">
        <v>0</v>
      </c>
      <c r="J117" s="28">
        <v>593</v>
      </c>
      <c r="K117" s="108">
        <f t="shared" si="1"/>
        <v>0</v>
      </c>
      <c r="L117" s="28">
        <v>0</v>
      </c>
      <c r="M117" s="28">
        <v>0</v>
      </c>
      <c r="N117" s="28">
        <v>685</v>
      </c>
      <c r="O117" s="28">
        <v>0</v>
      </c>
      <c r="P117" s="28">
        <v>1642</v>
      </c>
      <c r="Q117" s="28">
        <v>0</v>
      </c>
      <c r="R117" s="28">
        <v>3792</v>
      </c>
      <c r="S117" s="28">
        <v>0</v>
      </c>
    </row>
    <row r="118" spans="1:19" ht="12.75" customHeight="1" x14ac:dyDescent="0.15">
      <c r="A118" s="28" t="s">
        <v>317</v>
      </c>
      <c r="B118" s="28" t="s">
        <v>316</v>
      </c>
      <c r="C118" s="28" t="s">
        <v>144</v>
      </c>
      <c r="D118" s="110">
        <v>2015</v>
      </c>
      <c r="E118" s="28" t="s">
        <v>1598</v>
      </c>
      <c r="F118" s="28">
        <v>872</v>
      </c>
      <c r="G118" s="108">
        <f t="shared" si="0"/>
        <v>0</v>
      </c>
      <c r="H118" s="28">
        <v>0</v>
      </c>
      <c r="I118" s="28">
        <v>0</v>
      </c>
      <c r="J118" s="28">
        <v>593</v>
      </c>
      <c r="K118" s="108">
        <f t="shared" si="1"/>
        <v>0</v>
      </c>
      <c r="L118" s="28">
        <v>0</v>
      </c>
      <c r="M118" s="28">
        <v>0</v>
      </c>
      <c r="N118" s="28">
        <v>685</v>
      </c>
      <c r="O118" s="28">
        <v>0</v>
      </c>
      <c r="P118" s="28">
        <v>1642</v>
      </c>
      <c r="Q118" s="28">
        <v>0</v>
      </c>
      <c r="R118" s="28">
        <v>3792</v>
      </c>
      <c r="S118" s="28">
        <v>0</v>
      </c>
    </row>
    <row r="119" spans="1:19" ht="12.75" customHeight="1" x14ac:dyDescent="0.15">
      <c r="A119" s="28" t="s">
        <v>317</v>
      </c>
      <c r="B119" s="28" t="s">
        <v>316</v>
      </c>
      <c r="C119" s="28" t="s">
        <v>144</v>
      </c>
      <c r="D119" s="110">
        <v>2016</v>
      </c>
      <c r="E119" s="28" t="s">
        <v>1598</v>
      </c>
      <c r="F119" s="28">
        <v>872</v>
      </c>
      <c r="G119" s="108">
        <f t="shared" si="0"/>
        <v>0</v>
      </c>
      <c r="H119" s="28">
        <v>0</v>
      </c>
      <c r="I119" s="28">
        <v>0</v>
      </c>
      <c r="J119" s="28">
        <v>593</v>
      </c>
      <c r="K119" s="108">
        <f t="shared" si="1"/>
        <v>0</v>
      </c>
      <c r="L119" s="28">
        <v>0</v>
      </c>
      <c r="M119" s="28">
        <v>0</v>
      </c>
      <c r="N119" s="28">
        <v>685</v>
      </c>
      <c r="O119" s="28">
        <v>0</v>
      </c>
      <c r="P119" s="28">
        <v>1642</v>
      </c>
      <c r="Q119" s="28">
        <v>0</v>
      </c>
      <c r="R119" s="28">
        <v>3792</v>
      </c>
      <c r="S119" s="28">
        <v>0</v>
      </c>
    </row>
    <row r="120" spans="1:19" ht="12.75" customHeight="1" x14ac:dyDescent="0.15">
      <c r="A120" s="28" t="s">
        <v>317</v>
      </c>
      <c r="B120" s="28" t="s">
        <v>316</v>
      </c>
      <c r="C120" s="28" t="s">
        <v>144</v>
      </c>
      <c r="D120" s="110">
        <v>2017</v>
      </c>
      <c r="E120" s="28" t="s">
        <v>1598</v>
      </c>
      <c r="F120" s="28">
        <v>872</v>
      </c>
      <c r="G120" s="108">
        <f t="shared" si="0"/>
        <v>0</v>
      </c>
      <c r="H120" s="28">
        <v>0</v>
      </c>
      <c r="I120" s="28">
        <v>0</v>
      </c>
      <c r="J120" s="28">
        <v>593</v>
      </c>
      <c r="K120" s="108">
        <f t="shared" si="1"/>
        <v>0</v>
      </c>
      <c r="L120" s="28">
        <v>0</v>
      </c>
      <c r="M120" s="28">
        <v>0</v>
      </c>
      <c r="N120" s="28">
        <v>685</v>
      </c>
      <c r="O120" s="28">
        <v>0</v>
      </c>
      <c r="P120" s="28">
        <v>1642</v>
      </c>
      <c r="Q120" s="28">
        <v>0</v>
      </c>
      <c r="R120" s="28">
        <v>3792</v>
      </c>
      <c r="S120" s="28">
        <v>0</v>
      </c>
    </row>
    <row r="121" spans="1:19" ht="12.75" customHeight="1" x14ac:dyDescent="0.15">
      <c r="A121" s="106" t="s">
        <v>354</v>
      </c>
      <c r="B121" s="106" t="s">
        <v>352</v>
      </c>
      <c r="C121" s="106" t="s">
        <v>144</v>
      </c>
      <c r="D121" s="107" t="s">
        <v>1632</v>
      </c>
      <c r="E121" s="106" t="s">
        <v>1598</v>
      </c>
      <c r="F121" s="108">
        <v>188</v>
      </c>
      <c r="G121" s="108">
        <f t="shared" si="0"/>
        <v>0</v>
      </c>
      <c r="H121" s="28"/>
      <c r="I121" s="28"/>
      <c r="J121" s="109">
        <v>138</v>
      </c>
      <c r="K121" s="108">
        <f t="shared" si="1"/>
        <v>0</v>
      </c>
      <c r="L121" s="28"/>
      <c r="M121" s="28"/>
      <c r="N121" s="108">
        <v>154</v>
      </c>
      <c r="O121" s="28"/>
      <c r="P121" s="106" t="s">
        <v>1654</v>
      </c>
      <c r="Q121" s="28"/>
      <c r="R121" s="108">
        <v>843</v>
      </c>
      <c r="S121" s="28"/>
    </row>
    <row r="122" spans="1:19" ht="12.75" customHeight="1" x14ac:dyDescent="0.15">
      <c r="A122" s="28" t="s">
        <v>354</v>
      </c>
      <c r="B122" s="28" t="s">
        <v>352</v>
      </c>
      <c r="C122" s="28" t="s">
        <v>144</v>
      </c>
      <c r="D122" s="110">
        <v>2016</v>
      </c>
      <c r="E122" s="28" t="s">
        <v>1598</v>
      </c>
      <c r="F122" s="28">
        <v>188</v>
      </c>
      <c r="G122" s="108">
        <f t="shared" si="0"/>
        <v>0</v>
      </c>
      <c r="H122" s="28">
        <v>0</v>
      </c>
      <c r="I122" s="28">
        <v>0</v>
      </c>
      <c r="J122" s="28">
        <v>138</v>
      </c>
      <c r="K122" s="108">
        <f t="shared" si="1"/>
        <v>0</v>
      </c>
      <c r="L122" s="28">
        <v>0</v>
      </c>
      <c r="M122" s="28">
        <v>0</v>
      </c>
      <c r="N122" s="28">
        <v>154</v>
      </c>
      <c r="O122" s="28">
        <v>0</v>
      </c>
      <c r="P122" s="28">
        <v>363</v>
      </c>
      <c r="Q122" s="28">
        <v>0</v>
      </c>
      <c r="R122" s="28">
        <v>843</v>
      </c>
      <c r="S122" s="28">
        <v>0</v>
      </c>
    </row>
    <row r="123" spans="1:19" ht="12.75" customHeight="1" x14ac:dyDescent="0.15">
      <c r="A123" s="28" t="s">
        <v>354</v>
      </c>
      <c r="B123" s="28" t="s">
        <v>352</v>
      </c>
      <c r="C123" s="28" t="s">
        <v>144</v>
      </c>
      <c r="D123" s="110">
        <v>2017</v>
      </c>
      <c r="E123" s="28" t="s">
        <v>1598</v>
      </c>
      <c r="F123" s="28">
        <v>188</v>
      </c>
      <c r="G123" s="108">
        <f t="shared" si="0"/>
        <v>0</v>
      </c>
      <c r="H123" s="28">
        <v>0</v>
      </c>
      <c r="I123" s="28">
        <v>0</v>
      </c>
      <c r="J123" s="28">
        <v>138</v>
      </c>
      <c r="K123" s="108">
        <f t="shared" si="1"/>
        <v>0</v>
      </c>
      <c r="L123" s="28">
        <v>0</v>
      </c>
      <c r="M123" s="28">
        <v>0</v>
      </c>
      <c r="N123" s="28">
        <v>154</v>
      </c>
      <c r="O123" s="28">
        <v>2</v>
      </c>
      <c r="P123" s="28">
        <v>363</v>
      </c>
      <c r="Q123" s="28">
        <v>1</v>
      </c>
      <c r="R123" s="28">
        <v>843</v>
      </c>
      <c r="S123" s="28">
        <v>3</v>
      </c>
    </row>
    <row r="124" spans="1:19" ht="12.75" customHeight="1" x14ac:dyDescent="0.15">
      <c r="A124" s="28" t="s">
        <v>318</v>
      </c>
      <c r="B124" s="28" t="s">
        <v>316</v>
      </c>
      <c r="C124" s="28" t="s">
        <v>144</v>
      </c>
      <c r="D124" s="110">
        <v>2017</v>
      </c>
      <c r="E124" s="28" t="s">
        <v>1598</v>
      </c>
      <c r="F124" s="28">
        <v>1267</v>
      </c>
      <c r="G124" s="108">
        <f t="shared" si="0"/>
        <v>0</v>
      </c>
      <c r="H124" s="28">
        <v>0</v>
      </c>
      <c r="I124" s="28">
        <v>0</v>
      </c>
      <c r="J124" s="28">
        <v>854</v>
      </c>
      <c r="K124" s="108">
        <f t="shared" si="1"/>
        <v>0</v>
      </c>
      <c r="L124" s="28">
        <v>0</v>
      </c>
      <c r="M124" s="28">
        <v>0</v>
      </c>
      <c r="N124" s="28">
        <v>969</v>
      </c>
      <c r="O124" s="28">
        <v>323</v>
      </c>
      <c r="P124" s="28">
        <v>2160</v>
      </c>
      <c r="Q124" s="28">
        <v>423</v>
      </c>
      <c r="R124" s="28">
        <v>5250</v>
      </c>
      <c r="S124" s="28">
        <v>746</v>
      </c>
    </row>
    <row r="125" spans="1:19" ht="12.75" customHeight="1" x14ac:dyDescent="0.15">
      <c r="A125" s="28" t="s">
        <v>175</v>
      </c>
      <c r="B125" s="28" t="s">
        <v>168</v>
      </c>
      <c r="C125" s="28" t="s">
        <v>144</v>
      </c>
      <c r="D125" s="110">
        <v>2013</v>
      </c>
      <c r="E125" s="28" t="s">
        <v>1598</v>
      </c>
      <c r="F125" s="28">
        <v>11</v>
      </c>
      <c r="G125" s="108">
        <f t="shared" si="0"/>
        <v>0</v>
      </c>
      <c r="H125" s="28">
        <v>0</v>
      </c>
      <c r="I125" s="28">
        <v>0</v>
      </c>
      <c r="J125" s="28">
        <v>7</v>
      </c>
      <c r="K125" s="108">
        <f t="shared" si="1"/>
        <v>0</v>
      </c>
      <c r="L125" s="28">
        <v>0</v>
      </c>
      <c r="M125" s="28">
        <v>0</v>
      </c>
      <c r="N125" s="28">
        <v>8</v>
      </c>
      <c r="O125" s="28">
        <v>0</v>
      </c>
      <c r="P125" s="28">
        <v>21</v>
      </c>
      <c r="Q125" s="28">
        <v>0</v>
      </c>
      <c r="R125" s="28">
        <v>47</v>
      </c>
      <c r="S125" s="28">
        <v>0</v>
      </c>
    </row>
    <row r="126" spans="1:19" ht="12.75" customHeight="1" x14ac:dyDescent="0.15">
      <c r="A126" s="28" t="s">
        <v>175</v>
      </c>
      <c r="B126" s="28" t="s">
        <v>168</v>
      </c>
      <c r="C126" s="28" t="s">
        <v>144</v>
      </c>
      <c r="D126" s="110">
        <v>2014</v>
      </c>
      <c r="E126" s="28" t="s">
        <v>1598</v>
      </c>
      <c r="F126" s="28">
        <v>11</v>
      </c>
      <c r="G126" s="108">
        <f t="shared" si="0"/>
        <v>0</v>
      </c>
      <c r="H126" s="28">
        <v>0</v>
      </c>
      <c r="I126" s="28">
        <v>0</v>
      </c>
      <c r="J126" s="28">
        <v>7</v>
      </c>
      <c r="K126" s="108">
        <f t="shared" si="1"/>
        <v>0</v>
      </c>
      <c r="L126" s="28">
        <v>0</v>
      </c>
      <c r="M126" s="28">
        <v>0</v>
      </c>
      <c r="N126" s="28">
        <v>8</v>
      </c>
      <c r="O126" s="28">
        <v>0</v>
      </c>
      <c r="P126" s="28">
        <v>21</v>
      </c>
      <c r="Q126" s="28">
        <v>0</v>
      </c>
      <c r="R126" s="28">
        <v>47</v>
      </c>
      <c r="S126" s="28">
        <v>0</v>
      </c>
    </row>
    <row r="127" spans="1:19" ht="12.75" customHeight="1" x14ac:dyDescent="0.15">
      <c r="A127" s="28" t="s">
        <v>175</v>
      </c>
      <c r="B127" s="28" t="s">
        <v>168</v>
      </c>
      <c r="C127" s="28" t="s">
        <v>144</v>
      </c>
      <c r="D127" s="110">
        <v>2015</v>
      </c>
      <c r="E127" s="28" t="s">
        <v>1598</v>
      </c>
      <c r="F127" s="28">
        <v>11</v>
      </c>
      <c r="G127" s="108">
        <f t="shared" si="0"/>
        <v>0</v>
      </c>
      <c r="H127" s="28">
        <v>0</v>
      </c>
      <c r="I127" s="28">
        <v>0</v>
      </c>
      <c r="J127" s="28">
        <v>7</v>
      </c>
      <c r="K127" s="108">
        <f t="shared" si="1"/>
        <v>0</v>
      </c>
      <c r="L127" s="28">
        <v>0</v>
      </c>
      <c r="M127" s="28">
        <v>0</v>
      </c>
      <c r="N127" s="28">
        <v>8</v>
      </c>
      <c r="O127" s="28">
        <v>3</v>
      </c>
      <c r="P127" s="28">
        <v>21</v>
      </c>
      <c r="Q127" s="28">
        <v>0</v>
      </c>
      <c r="R127" s="28">
        <v>47</v>
      </c>
      <c r="S127" s="28">
        <v>3</v>
      </c>
    </row>
    <row r="128" spans="1:19" ht="12.75" customHeight="1" x14ac:dyDescent="0.15">
      <c r="A128" s="28" t="s">
        <v>175</v>
      </c>
      <c r="B128" s="28" t="s">
        <v>168</v>
      </c>
      <c r="C128" s="28" t="s">
        <v>144</v>
      </c>
      <c r="D128" s="110">
        <v>2016</v>
      </c>
      <c r="E128" s="28" t="s">
        <v>1598</v>
      </c>
      <c r="F128" s="28">
        <v>11</v>
      </c>
      <c r="G128" s="108">
        <f t="shared" si="0"/>
        <v>0</v>
      </c>
      <c r="H128" s="28">
        <v>0</v>
      </c>
      <c r="I128" s="28">
        <v>0</v>
      </c>
      <c r="J128" s="28">
        <v>7</v>
      </c>
      <c r="K128" s="108">
        <f t="shared" si="1"/>
        <v>0</v>
      </c>
      <c r="L128" s="28">
        <v>0</v>
      </c>
      <c r="M128" s="28">
        <v>0</v>
      </c>
      <c r="N128" s="28">
        <v>8</v>
      </c>
      <c r="O128" s="28">
        <v>0</v>
      </c>
      <c r="P128" s="28">
        <v>21</v>
      </c>
      <c r="Q128" s="28">
        <v>10</v>
      </c>
      <c r="R128" s="28">
        <v>47</v>
      </c>
      <c r="S128" s="28">
        <v>10</v>
      </c>
    </row>
    <row r="129" spans="1:19" ht="12.75" customHeight="1" x14ac:dyDescent="0.15">
      <c r="A129" s="28" t="s">
        <v>175</v>
      </c>
      <c r="B129" s="28" t="s">
        <v>168</v>
      </c>
      <c r="C129" s="28" t="s">
        <v>144</v>
      </c>
      <c r="D129" s="110">
        <v>2017</v>
      </c>
      <c r="E129" s="28" t="s">
        <v>1598</v>
      </c>
      <c r="F129" s="28">
        <v>11</v>
      </c>
      <c r="G129" s="108">
        <f t="shared" si="0"/>
        <v>65</v>
      </c>
      <c r="H129" s="28">
        <v>65</v>
      </c>
      <c r="I129" s="28">
        <v>0</v>
      </c>
      <c r="J129" s="28">
        <v>7</v>
      </c>
      <c r="K129" s="108">
        <f t="shared" si="1"/>
        <v>0</v>
      </c>
      <c r="L129" s="28">
        <v>0</v>
      </c>
      <c r="M129" s="28">
        <v>0</v>
      </c>
      <c r="N129" s="28">
        <v>8</v>
      </c>
      <c r="O129" s="28">
        <v>0</v>
      </c>
      <c r="P129" s="28">
        <v>21</v>
      </c>
      <c r="Q129" s="28">
        <v>62</v>
      </c>
      <c r="R129" s="28">
        <v>47</v>
      </c>
      <c r="S129" s="28">
        <v>127</v>
      </c>
    </row>
    <row r="130" spans="1:19" ht="12.75" customHeight="1" x14ac:dyDescent="0.15">
      <c r="A130" s="28" t="s">
        <v>176</v>
      </c>
      <c r="B130" s="28" t="s">
        <v>168</v>
      </c>
      <c r="C130" s="28" t="s">
        <v>144</v>
      </c>
      <c r="D130" s="110">
        <v>2013</v>
      </c>
      <c r="E130" s="28" t="s">
        <v>1598</v>
      </c>
      <c r="F130" s="28">
        <v>11</v>
      </c>
      <c r="G130" s="108">
        <f t="shared" si="0"/>
        <v>0</v>
      </c>
      <c r="H130" s="28">
        <v>0</v>
      </c>
      <c r="I130" s="28">
        <v>0</v>
      </c>
      <c r="J130" s="28">
        <v>7</v>
      </c>
      <c r="K130" s="108">
        <f t="shared" si="1"/>
        <v>0</v>
      </c>
      <c r="L130" s="28">
        <v>0</v>
      </c>
      <c r="M130" s="28">
        <v>0</v>
      </c>
      <c r="N130" s="28">
        <v>8</v>
      </c>
      <c r="O130" s="28">
        <v>2</v>
      </c>
      <c r="P130" s="28">
        <v>20</v>
      </c>
      <c r="Q130" s="28">
        <v>0</v>
      </c>
      <c r="R130" s="28">
        <v>46</v>
      </c>
      <c r="S130" s="28">
        <v>2</v>
      </c>
    </row>
    <row r="131" spans="1:19" ht="12.75" customHeight="1" x14ac:dyDescent="0.15">
      <c r="A131" s="28" t="s">
        <v>176</v>
      </c>
      <c r="B131" s="28" t="s">
        <v>168</v>
      </c>
      <c r="C131" s="28" t="s">
        <v>144</v>
      </c>
      <c r="D131" s="110">
        <v>2014</v>
      </c>
      <c r="E131" s="28" t="s">
        <v>1598</v>
      </c>
      <c r="F131" s="28">
        <v>11</v>
      </c>
      <c r="G131" s="108">
        <f t="shared" si="0"/>
        <v>0</v>
      </c>
      <c r="H131" s="28">
        <v>0</v>
      </c>
      <c r="I131" s="28">
        <v>0</v>
      </c>
      <c r="J131" s="28">
        <v>7</v>
      </c>
      <c r="K131" s="108">
        <f t="shared" si="1"/>
        <v>0</v>
      </c>
      <c r="L131" s="28">
        <v>0</v>
      </c>
      <c r="M131" s="28">
        <v>0</v>
      </c>
      <c r="N131" s="28">
        <v>8</v>
      </c>
      <c r="O131" s="28">
        <v>4</v>
      </c>
      <c r="P131" s="28">
        <v>20</v>
      </c>
      <c r="Q131" s="28">
        <v>2</v>
      </c>
      <c r="R131" s="28">
        <v>46</v>
      </c>
      <c r="S131" s="28">
        <v>6</v>
      </c>
    </row>
    <row r="132" spans="1:19" ht="12.75" customHeight="1" x14ac:dyDescent="0.15">
      <c r="A132" s="28" t="s">
        <v>176</v>
      </c>
      <c r="B132" s="28" t="s">
        <v>168</v>
      </c>
      <c r="C132" s="28" t="s">
        <v>144</v>
      </c>
      <c r="D132" s="110">
        <v>2015</v>
      </c>
      <c r="E132" s="28" t="s">
        <v>1598</v>
      </c>
      <c r="F132" s="28">
        <v>11</v>
      </c>
      <c r="G132" s="108">
        <f t="shared" si="0"/>
        <v>0</v>
      </c>
      <c r="H132" s="28">
        <v>0</v>
      </c>
      <c r="I132" s="28">
        <v>0</v>
      </c>
      <c r="J132" s="28">
        <v>7</v>
      </c>
      <c r="K132" s="108">
        <f t="shared" si="1"/>
        <v>0</v>
      </c>
      <c r="L132" s="28">
        <v>0</v>
      </c>
      <c r="M132" s="28">
        <v>0</v>
      </c>
      <c r="N132" s="28">
        <v>8</v>
      </c>
      <c r="O132" s="28">
        <v>1</v>
      </c>
      <c r="P132" s="28">
        <v>20</v>
      </c>
      <c r="Q132" s="28">
        <v>3</v>
      </c>
      <c r="R132" s="28">
        <v>46</v>
      </c>
      <c r="S132" s="28">
        <v>4</v>
      </c>
    </row>
    <row r="133" spans="1:19" ht="12.75" customHeight="1" x14ac:dyDescent="0.15">
      <c r="A133" s="28" t="s">
        <v>176</v>
      </c>
      <c r="B133" s="28" t="s">
        <v>168</v>
      </c>
      <c r="C133" s="28" t="s">
        <v>144</v>
      </c>
      <c r="D133" s="110">
        <v>2016</v>
      </c>
      <c r="E133" s="28" t="s">
        <v>1598</v>
      </c>
      <c r="F133" s="28">
        <v>11</v>
      </c>
      <c r="G133" s="108">
        <f t="shared" si="0"/>
        <v>0</v>
      </c>
      <c r="H133" s="28">
        <v>0</v>
      </c>
      <c r="I133" s="28">
        <v>0</v>
      </c>
      <c r="J133" s="28">
        <v>7</v>
      </c>
      <c r="K133" s="108">
        <f t="shared" si="1"/>
        <v>0</v>
      </c>
      <c r="L133" s="28">
        <v>0</v>
      </c>
      <c r="M133" s="28">
        <v>0</v>
      </c>
      <c r="N133" s="28">
        <v>8</v>
      </c>
      <c r="O133" s="28">
        <v>0</v>
      </c>
      <c r="P133" s="28">
        <v>20</v>
      </c>
      <c r="Q133" s="28">
        <v>5</v>
      </c>
      <c r="R133" s="28">
        <v>46</v>
      </c>
      <c r="S133" s="28">
        <v>5</v>
      </c>
    </row>
    <row r="134" spans="1:19" ht="12.75" customHeight="1" x14ac:dyDescent="0.15">
      <c r="A134" s="28" t="s">
        <v>176</v>
      </c>
      <c r="B134" s="28" t="s">
        <v>168</v>
      </c>
      <c r="C134" s="28" t="s">
        <v>144</v>
      </c>
      <c r="D134" s="110">
        <v>2017</v>
      </c>
      <c r="E134" s="28" t="s">
        <v>1598</v>
      </c>
      <c r="F134" s="28">
        <v>11</v>
      </c>
      <c r="G134" s="108">
        <f t="shared" si="0"/>
        <v>0</v>
      </c>
      <c r="H134" s="28">
        <v>0</v>
      </c>
      <c r="I134" s="28">
        <v>0</v>
      </c>
      <c r="J134" s="28">
        <v>7</v>
      </c>
      <c r="K134" s="108">
        <f t="shared" si="1"/>
        <v>0</v>
      </c>
      <c r="L134" s="28">
        <v>0</v>
      </c>
      <c r="M134" s="28">
        <v>0</v>
      </c>
      <c r="N134" s="28">
        <v>8</v>
      </c>
      <c r="O134" s="28">
        <v>5</v>
      </c>
      <c r="P134" s="28">
        <v>20</v>
      </c>
      <c r="Q134" s="28">
        <v>7</v>
      </c>
      <c r="R134" s="28">
        <v>46</v>
      </c>
      <c r="S134" s="28">
        <v>12</v>
      </c>
    </row>
    <row r="135" spans="1:19" ht="12.75" customHeight="1" x14ac:dyDescent="0.15">
      <c r="A135" s="28" t="s">
        <v>177</v>
      </c>
      <c r="B135" s="28" t="s">
        <v>168</v>
      </c>
      <c r="C135" s="28" t="s">
        <v>144</v>
      </c>
      <c r="D135" s="110">
        <v>2013</v>
      </c>
      <c r="E135" s="28" t="s">
        <v>1598</v>
      </c>
      <c r="F135" s="28">
        <v>1</v>
      </c>
      <c r="G135" s="108">
        <f t="shared" si="0"/>
        <v>1</v>
      </c>
      <c r="H135" s="28">
        <v>1</v>
      </c>
      <c r="I135" s="28">
        <v>0</v>
      </c>
      <c r="J135" s="28">
        <v>1</v>
      </c>
      <c r="K135" s="108">
        <f t="shared" si="1"/>
        <v>10</v>
      </c>
      <c r="L135" s="28">
        <v>10</v>
      </c>
      <c r="M135" s="28">
        <v>0</v>
      </c>
      <c r="N135" s="28">
        <v>0</v>
      </c>
      <c r="O135" s="28">
        <v>0</v>
      </c>
      <c r="P135" s="28">
        <v>0</v>
      </c>
      <c r="Q135" s="28">
        <v>53</v>
      </c>
      <c r="R135" s="28">
        <v>2</v>
      </c>
      <c r="S135" s="28">
        <v>64</v>
      </c>
    </row>
    <row r="136" spans="1:19" ht="12.75" customHeight="1" x14ac:dyDescent="0.15">
      <c r="A136" s="28" t="s">
        <v>177</v>
      </c>
      <c r="B136" s="28" t="s">
        <v>168</v>
      </c>
      <c r="C136" s="28" t="s">
        <v>144</v>
      </c>
      <c r="D136" s="110">
        <v>2014</v>
      </c>
      <c r="E136" s="28" t="s">
        <v>1598</v>
      </c>
      <c r="F136" s="28">
        <v>1</v>
      </c>
      <c r="G136" s="108">
        <f t="shared" si="0"/>
        <v>0</v>
      </c>
      <c r="H136" s="28">
        <v>0</v>
      </c>
      <c r="I136" s="28">
        <v>0</v>
      </c>
      <c r="J136" s="28">
        <v>1</v>
      </c>
      <c r="K136" s="108">
        <f t="shared" si="1"/>
        <v>0</v>
      </c>
      <c r="L136" s="28">
        <v>0</v>
      </c>
      <c r="M136" s="28">
        <v>0</v>
      </c>
      <c r="N136" s="28">
        <v>0</v>
      </c>
      <c r="O136" s="28">
        <v>0</v>
      </c>
      <c r="P136" s="28">
        <v>0</v>
      </c>
      <c r="Q136" s="28">
        <v>67</v>
      </c>
      <c r="R136" s="28">
        <v>2</v>
      </c>
      <c r="S136" s="28">
        <v>67</v>
      </c>
    </row>
    <row r="137" spans="1:19" ht="12.75" customHeight="1" x14ac:dyDescent="0.15">
      <c r="A137" s="28" t="s">
        <v>177</v>
      </c>
      <c r="B137" s="28" t="s">
        <v>168</v>
      </c>
      <c r="C137" s="28" t="s">
        <v>144</v>
      </c>
      <c r="D137" s="110">
        <v>2015</v>
      </c>
      <c r="E137" s="28" t="s">
        <v>1598</v>
      </c>
      <c r="F137" s="28">
        <v>1</v>
      </c>
      <c r="G137" s="108">
        <f t="shared" si="0"/>
        <v>0</v>
      </c>
      <c r="H137" s="28">
        <v>0</v>
      </c>
      <c r="I137" s="28">
        <v>0</v>
      </c>
      <c r="J137" s="28">
        <v>1</v>
      </c>
      <c r="K137" s="108">
        <f t="shared" si="1"/>
        <v>0</v>
      </c>
      <c r="L137" s="28">
        <v>0</v>
      </c>
      <c r="M137" s="28">
        <v>0</v>
      </c>
      <c r="N137" s="28">
        <v>0</v>
      </c>
      <c r="O137" s="28">
        <v>0</v>
      </c>
      <c r="P137" s="28">
        <v>0</v>
      </c>
      <c r="Q137" s="28">
        <v>3</v>
      </c>
      <c r="R137" s="28">
        <v>2</v>
      </c>
      <c r="S137" s="28">
        <v>3</v>
      </c>
    </row>
    <row r="138" spans="1:19" ht="12.75" customHeight="1" x14ac:dyDescent="0.15">
      <c r="A138" s="28" t="s">
        <v>177</v>
      </c>
      <c r="B138" s="28" t="s">
        <v>168</v>
      </c>
      <c r="C138" s="28" t="s">
        <v>144</v>
      </c>
      <c r="D138" s="110">
        <v>2016</v>
      </c>
      <c r="E138" s="28" t="s">
        <v>1598</v>
      </c>
      <c r="F138" s="28">
        <v>1</v>
      </c>
      <c r="G138" s="108">
        <f t="shared" si="0"/>
        <v>0</v>
      </c>
      <c r="H138" s="28">
        <v>0</v>
      </c>
      <c r="I138" s="28">
        <v>0</v>
      </c>
      <c r="J138" s="28">
        <v>1</v>
      </c>
      <c r="K138" s="108">
        <f t="shared" si="1"/>
        <v>6</v>
      </c>
      <c r="L138" s="28">
        <v>6</v>
      </c>
      <c r="M138" s="28">
        <v>0</v>
      </c>
      <c r="N138" s="28">
        <v>0</v>
      </c>
      <c r="O138" s="28">
        <v>6</v>
      </c>
      <c r="P138" s="28">
        <v>0</v>
      </c>
      <c r="Q138" s="28">
        <v>108</v>
      </c>
      <c r="R138" s="28">
        <v>2</v>
      </c>
      <c r="S138" s="28">
        <v>120</v>
      </c>
    </row>
    <row r="139" spans="1:19" ht="12.75" customHeight="1" x14ac:dyDescent="0.15">
      <c r="A139" s="28" t="s">
        <v>177</v>
      </c>
      <c r="B139" s="28" t="s">
        <v>168</v>
      </c>
      <c r="C139" s="28" t="s">
        <v>144</v>
      </c>
      <c r="D139" s="110">
        <v>2017</v>
      </c>
      <c r="E139" s="28" t="s">
        <v>1598</v>
      </c>
      <c r="F139" s="28">
        <v>1</v>
      </c>
      <c r="G139" s="108">
        <f t="shared" si="0"/>
        <v>0</v>
      </c>
      <c r="H139" s="28">
        <v>0</v>
      </c>
      <c r="I139" s="28">
        <v>0</v>
      </c>
      <c r="J139" s="28">
        <v>1</v>
      </c>
      <c r="K139" s="108">
        <f t="shared" si="1"/>
        <v>0</v>
      </c>
      <c r="L139" s="28">
        <v>0</v>
      </c>
      <c r="M139" s="28">
        <v>0</v>
      </c>
      <c r="N139" s="28">
        <v>0</v>
      </c>
      <c r="O139" s="28">
        <v>0</v>
      </c>
      <c r="P139" s="28">
        <v>0</v>
      </c>
      <c r="Q139" s="28">
        <v>64</v>
      </c>
      <c r="R139" s="28">
        <v>2</v>
      </c>
      <c r="S139" s="28">
        <v>64</v>
      </c>
    </row>
    <row r="140" spans="1:19" ht="12.75" customHeight="1" x14ac:dyDescent="0.15">
      <c r="A140" s="106" t="s">
        <v>470</v>
      </c>
      <c r="B140" s="106" t="s">
        <v>449</v>
      </c>
      <c r="C140" s="106" t="s">
        <v>67</v>
      </c>
      <c r="D140" s="107" t="s">
        <v>1632</v>
      </c>
      <c r="E140" s="106" t="s">
        <v>1598</v>
      </c>
      <c r="F140" s="108">
        <v>116</v>
      </c>
      <c r="G140" s="108">
        <f t="shared" si="0"/>
        <v>0</v>
      </c>
      <c r="H140" s="108">
        <v>0</v>
      </c>
      <c r="I140" s="108">
        <v>0</v>
      </c>
      <c r="J140" s="109">
        <v>63</v>
      </c>
      <c r="K140" s="108">
        <f t="shared" si="1"/>
        <v>0</v>
      </c>
      <c r="L140" s="108">
        <v>0</v>
      </c>
      <c r="M140" s="108">
        <v>0</v>
      </c>
      <c r="N140" s="108">
        <v>67</v>
      </c>
      <c r="O140" s="108">
        <v>9</v>
      </c>
      <c r="P140" s="106" t="s">
        <v>1655</v>
      </c>
      <c r="Q140" s="108">
        <v>6</v>
      </c>
      <c r="R140" s="108">
        <v>468</v>
      </c>
      <c r="S140" s="108">
        <v>15</v>
      </c>
    </row>
    <row r="141" spans="1:19" ht="12.75" customHeight="1" x14ac:dyDescent="0.15">
      <c r="A141" s="28" t="s">
        <v>470</v>
      </c>
      <c r="B141" s="28" t="s">
        <v>449</v>
      </c>
      <c r="C141" s="28" t="s">
        <v>67</v>
      </c>
      <c r="D141" s="110">
        <v>2014</v>
      </c>
      <c r="E141" s="28" t="s">
        <v>1598</v>
      </c>
      <c r="F141" s="28">
        <v>116</v>
      </c>
      <c r="G141" s="108">
        <f t="shared" si="0"/>
        <v>0</v>
      </c>
      <c r="H141" s="28">
        <v>0</v>
      </c>
      <c r="I141" s="28">
        <v>0</v>
      </c>
      <c r="J141" s="28">
        <v>63</v>
      </c>
      <c r="K141" s="108">
        <f t="shared" si="1"/>
        <v>0</v>
      </c>
      <c r="L141" s="28">
        <v>0</v>
      </c>
      <c r="M141" s="28">
        <v>0</v>
      </c>
      <c r="N141" s="28">
        <v>67</v>
      </c>
      <c r="O141" s="28">
        <v>0</v>
      </c>
      <c r="P141" s="28">
        <v>222</v>
      </c>
      <c r="Q141" s="28">
        <v>18</v>
      </c>
      <c r="R141" s="28">
        <v>468</v>
      </c>
      <c r="S141" s="28">
        <v>18</v>
      </c>
    </row>
    <row r="142" spans="1:19" ht="12.75" customHeight="1" x14ac:dyDescent="0.15">
      <c r="A142" s="28" t="s">
        <v>470</v>
      </c>
      <c r="B142" s="28" t="s">
        <v>449</v>
      </c>
      <c r="C142" s="28" t="s">
        <v>67</v>
      </c>
      <c r="D142" s="110">
        <v>2015</v>
      </c>
      <c r="E142" s="28" t="s">
        <v>1598</v>
      </c>
      <c r="F142" s="28">
        <v>116</v>
      </c>
      <c r="G142" s="108">
        <f t="shared" si="0"/>
        <v>0</v>
      </c>
      <c r="H142" s="28">
        <v>0</v>
      </c>
      <c r="I142" s="28">
        <v>0</v>
      </c>
      <c r="J142" s="28">
        <v>63</v>
      </c>
      <c r="K142" s="108">
        <f t="shared" si="1"/>
        <v>0</v>
      </c>
      <c r="L142" s="28">
        <v>0</v>
      </c>
      <c r="M142" s="28">
        <v>0</v>
      </c>
      <c r="N142" s="28">
        <v>67</v>
      </c>
      <c r="O142" s="28">
        <v>0</v>
      </c>
      <c r="P142" s="28">
        <v>222</v>
      </c>
      <c r="Q142" s="28">
        <v>7</v>
      </c>
      <c r="R142" s="28">
        <v>468</v>
      </c>
      <c r="S142" s="28">
        <v>7</v>
      </c>
    </row>
    <row r="143" spans="1:19" ht="12.75" customHeight="1" x14ac:dyDescent="0.15">
      <c r="A143" s="28" t="s">
        <v>470</v>
      </c>
      <c r="B143" s="28" t="s">
        <v>449</v>
      </c>
      <c r="C143" s="28" t="s">
        <v>67</v>
      </c>
      <c r="D143" s="110">
        <v>2016</v>
      </c>
      <c r="E143" s="28" t="s">
        <v>1598</v>
      </c>
      <c r="F143" s="28">
        <v>116</v>
      </c>
      <c r="G143" s="108">
        <f t="shared" si="0"/>
        <v>0</v>
      </c>
      <c r="H143" s="28">
        <v>0</v>
      </c>
      <c r="I143" s="28">
        <v>0</v>
      </c>
      <c r="J143" s="28">
        <v>63</v>
      </c>
      <c r="K143" s="108">
        <f t="shared" si="1"/>
        <v>0</v>
      </c>
      <c r="L143" s="28">
        <v>0</v>
      </c>
      <c r="M143" s="28">
        <v>0</v>
      </c>
      <c r="N143" s="28">
        <v>67</v>
      </c>
      <c r="O143" s="28">
        <v>0</v>
      </c>
      <c r="P143" s="28">
        <v>222</v>
      </c>
      <c r="Q143" s="28">
        <v>7</v>
      </c>
      <c r="R143" s="28">
        <v>468</v>
      </c>
      <c r="S143" s="28">
        <v>7</v>
      </c>
    </row>
    <row r="144" spans="1:19" ht="12.75" customHeight="1" x14ac:dyDescent="0.15">
      <c r="A144" s="28" t="s">
        <v>470</v>
      </c>
      <c r="B144" s="28" t="s">
        <v>449</v>
      </c>
      <c r="C144" s="28" t="s">
        <v>67</v>
      </c>
      <c r="D144" s="110">
        <v>2017</v>
      </c>
      <c r="E144" s="28" t="s">
        <v>1598</v>
      </c>
      <c r="F144" s="28">
        <v>116</v>
      </c>
      <c r="G144" s="108">
        <f t="shared" si="0"/>
        <v>0</v>
      </c>
      <c r="H144" s="28">
        <v>0</v>
      </c>
      <c r="I144" s="28">
        <v>0</v>
      </c>
      <c r="J144" s="28">
        <v>63</v>
      </c>
      <c r="K144" s="108">
        <f t="shared" si="1"/>
        <v>0</v>
      </c>
      <c r="L144" s="28">
        <v>0</v>
      </c>
      <c r="M144" s="28">
        <v>0</v>
      </c>
      <c r="N144" s="28">
        <v>67</v>
      </c>
      <c r="O144" s="28">
        <v>4</v>
      </c>
      <c r="P144" s="28">
        <v>222</v>
      </c>
      <c r="Q144" s="28">
        <v>109</v>
      </c>
      <c r="R144" s="28">
        <v>468</v>
      </c>
      <c r="S144" s="28">
        <v>113</v>
      </c>
    </row>
    <row r="145" spans="1:19" ht="12.75" customHeight="1" x14ac:dyDescent="0.15">
      <c r="A145" s="106" t="s">
        <v>230</v>
      </c>
      <c r="B145" s="106" t="s">
        <v>229</v>
      </c>
      <c r="C145" s="106" t="s">
        <v>67</v>
      </c>
      <c r="D145" s="107" t="s">
        <v>1632</v>
      </c>
      <c r="E145" s="106" t="s">
        <v>1598</v>
      </c>
      <c r="F145" s="108">
        <v>4</v>
      </c>
      <c r="G145" s="108">
        <f t="shared" si="0"/>
        <v>0</v>
      </c>
      <c r="H145" s="28"/>
      <c r="I145" s="28"/>
      <c r="J145" s="109">
        <v>3</v>
      </c>
      <c r="K145" s="108">
        <f t="shared" si="1"/>
        <v>0</v>
      </c>
      <c r="L145" s="28"/>
      <c r="M145" s="28"/>
      <c r="N145" s="108">
        <v>4</v>
      </c>
      <c r="O145" s="28"/>
      <c r="P145" s="106" t="s">
        <v>1656</v>
      </c>
      <c r="Q145" s="28"/>
      <c r="R145" s="108">
        <v>16</v>
      </c>
      <c r="S145" s="28"/>
    </row>
    <row r="146" spans="1:19" ht="12.75" customHeight="1" x14ac:dyDescent="0.15">
      <c r="A146" s="28" t="s">
        <v>230</v>
      </c>
      <c r="B146" s="28" t="s">
        <v>229</v>
      </c>
      <c r="C146" s="28" t="s">
        <v>67</v>
      </c>
      <c r="D146" s="110">
        <v>2015</v>
      </c>
      <c r="E146" s="28" t="s">
        <v>1598</v>
      </c>
      <c r="F146" s="28">
        <v>4</v>
      </c>
      <c r="G146" s="108">
        <f t="shared" si="0"/>
        <v>0</v>
      </c>
      <c r="H146" s="28">
        <v>0</v>
      </c>
      <c r="I146" s="28">
        <v>0</v>
      </c>
      <c r="J146" s="28">
        <v>3</v>
      </c>
      <c r="K146" s="108">
        <f t="shared" si="1"/>
        <v>0</v>
      </c>
      <c r="L146" s="28">
        <v>0</v>
      </c>
      <c r="M146" s="28">
        <v>0</v>
      </c>
      <c r="N146" s="28">
        <v>4</v>
      </c>
      <c r="O146" s="28">
        <v>0</v>
      </c>
      <c r="P146" s="28">
        <v>5</v>
      </c>
      <c r="Q146" s="28">
        <v>0</v>
      </c>
      <c r="R146" s="28">
        <v>16</v>
      </c>
      <c r="S146" s="28">
        <v>0</v>
      </c>
    </row>
    <row r="147" spans="1:19" ht="12.75" customHeight="1" x14ac:dyDescent="0.15">
      <c r="A147" s="28" t="s">
        <v>230</v>
      </c>
      <c r="B147" s="28" t="s">
        <v>229</v>
      </c>
      <c r="C147" s="28" t="s">
        <v>67</v>
      </c>
      <c r="D147" s="110">
        <v>2016</v>
      </c>
      <c r="E147" s="28" t="s">
        <v>1598</v>
      </c>
      <c r="F147" s="28">
        <v>4</v>
      </c>
      <c r="G147" s="108">
        <f t="shared" si="0"/>
        <v>0</v>
      </c>
      <c r="H147" s="28">
        <v>0</v>
      </c>
      <c r="I147" s="28">
        <v>0</v>
      </c>
      <c r="J147" s="28">
        <v>3</v>
      </c>
      <c r="K147" s="108">
        <f t="shared" si="1"/>
        <v>0</v>
      </c>
      <c r="L147" s="28">
        <v>0</v>
      </c>
      <c r="M147" s="28">
        <v>0</v>
      </c>
      <c r="N147" s="28">
        <v>4</v>
      </c>
      <c r="O147" s="28">
        <v>0</v>
      </c>
      <c r="P147" s="28">
        <v>5</v>
      </c>
      <c r="Q147" s="28">
        <v>0</v>
      </c>
      <c r="R147" s="28">
        <v>16</v>
      </c>
      <c r="S147" s="28">
        <v>0</v>
      </c>
    </row>
    <row r="148" spans="1:19" ht="12.75" customHeight="1" x14ac:dyDescent="0.15">
      <c r="A148" s="28" t="s">
        <v>230</v>
      </c>
      <c r="B148" s="28" t="s">
        <v>229</v>
      </c>
      <c r="C148" s="28" t="s">
        <v>67</v>
      </c>
      <c r="D148" s="110">
        <v>2017</v>
      </c>
      <c r="E148" s="28" t="s">
        <v>1598</v>
      </c>
      <c r="F148" s="28">
        <v>4</v>
      </c>
      <c r="G148" s="108">
        <f t="shared" si="0"/>
        <v>0</v>
      </c>
      <c r="H148" s="28">
        <v>0</v>
      </c>
      <c r="I148" s="28">
        <v>0</v>
      </c>
      <c r="J148" s="28">
        <v>3</v>
      </c>
      <c r="K148" s="108">
        <f t="shared" si="1"/>
        <v>0</v>
      </c>
      <c r="L148" s="28">
        <v>0</v>
      </c>
      <c r="M148" s="28">
        <v>0</v>
      </c>
      <c r="N148" s="28">
        <v>4</v>
      </c>
      <c r="O148" s="28">
        <v>2</v>
      </c>
      <c r="P148" s="28">
        <v>5</v>
      </c>
      <c r="Q148" s="28">
        <v>0</v>
      </c>
      <c r="R148" s="28">
        <v>16</v>
      </c>
      <c r="S148" s="28">
        <v>2</v>
      </c>
    </row>
    <row r="149" spans="1:19" ht="12.75" customHeight="1" x14ac:dyDescent="0.15">
      <c r="A149" s="28" t="s">
        <v>473</v>
      </c>
      <c r="B149" s="28" t="s">
        <v>472</v>
      </c>
      <c r="C149" s="28" t="s">
        <v>67</v>
      </c>
      <c r="D149" s="110">
        <v>2014</v>
      </c>
      <c r="E149" s="28" t="s">
        <v>1598</v>
      </c>
      <c r="F149" s="28">
        <v>94</v>
      </c>
      <c r="G149" s="108">
        <f t="shared" si="0"/>
        <v>0</v>
      </c>
      <c r="H149" s="28">
        <v>0</v>
      </c>
      <c r="I149" s="28">
        <v>0</v>
      </c>
      <c r="J149" s="28">
        <v>54</v>
      </c>
      <c r="K149" s="108">
        <f t="shared" si="1"/>
        <v>0</v>
      </c>
      <c r="L149" s="28">
        <v>0</v>
      </c>
      <c r="M149" s="28">
        <v>0</v>
      </c>
      <c r="N149" s="28">
        <v>56</v>
      </c>
      <c r="O149" s="28">
        <v>0</v>
      </c>
      <c r="P149" s="28">
        <v>123</v>
      </c>
      <c r="Q149" s="28">
        <v>4</v>
      </c>
      <c r="R149" s="28">
        <v>327</v>
      </c>
      <c r="S149" s="28">
        <v>4</v>
      </c>
    </row>
    <row r="150" spans="1:19" ht="12.75" customHeight="1" x14ac:dyDescent="0.15">
      <c r="A150" s="28" t="s">
        <v>473</v>
      </c>
      <c r="B150" s="28" t="s">
        <v>472</v>
      </c>
      <c r="C150" s="28" t="s">
        <v>67</v>
      </c>
      <c r="D150" s="110">
        <v>2015</v>
      </c>
      <c r="E150" s="28" t="s">
        <v>1598</v>
      </c>
      <c r="F150" s="28">
        <v>94</v>
      </c>
      <c r="G150" s="108">
        <f t="shared" si="0"/>
        <v>0</v>
      </c>
      <c r="H150" s="28">
        <v>0</v>
      </c>
      <c r="I150" s="28">
        <v>0</v>
      </c>
      <c r="J150" s="28">
        <v>54</v>
      </c>
      <c r="K150" s="108">
        <f t="shared" si="1"/>
        <v>1</v>
      </c>
      <c r="L150" s="28">
        <v>1</v>
      </c>
      <c r="M150" s="28">
        <v>0</v>
      </c>
      <c r="N150" s="28">
        <v>56</v>
      </c>
      <c r="O150" s="28">
        <v>0</v>
      </c>
      <c r="P150" s="28">
        <v>123</v>
      </c>
      <c r="Q150" s="28">
        <v>2</v>
      </c>
      <c r="R150" s="28">
        <v>327</v>
      </c>
      <c r="S150" s="28">
        <v>3</v>
      </c>
    </row>
    <row r="151" spans="1:19" ht="12.75" customHeight="1" x14ac:dyDescent="0.15">
      <c r="A151" s="28" t="s">
        <v>473</v>
      </c>
      <c r="B151" s="28" t="s">
        <v>472</v>
      </c>
      <c r="C151" s="28" t="s">
        <v>67</v>
      </c>
      <c r="D151" s="110">
        <v>2016</v>
      </c>
      <c r="E151" s="28" t="s">
        <v>1598</v>
      </c>
      <c r="F151" s="28">
        <v>94</v>
      </c>
      <c r="G151" s="108">
        <f t="shared" si="0"/>
        <v>0</v>
      </c>
      <c r="H151" s="28">
        <v>0</v>
      </c>
      <c r="I151" s="28">
        <v>0</v>
      </c>
      <c r="J151" s="28">
        <v>54</v>
      </c>
      <c r="K151" s="108">
        <f t="shared" si="1"/>
        <v>2</v>
      </c>
      <c r="L151" s="28">
        <v>2</v>
      </c>
      <c r="M151" s="28">
        <v>0</v>
      </c>
      <c r="N151" s="28">
        <v>56</v>
      </c>
      <c r="O151" s="28">
        <v>0</v>
      </c>
      <c r="P151" s="28">
        <v>123</v>
      </c>
      <c r="Q151" s="28">
        <v>1</v>
      </c>
      <c r="R151" s="28">
        <v>327</v>
      </c>
      <c r="S151" s="28">
        <v>3</v>
      </c>
    </row>
    <row r="152" spans="1:19" ht="12.75" customHeight="1" x14ac:dyDescent="0.15">
      <c r="A152" s="28" t="s">
        <v>473</v>
      </c>
      <c r="B152" s="28" t="s">
        <v>472</v>
      </c>
      <c r="C152" s="28" t="s">
        <v>67</v>
      </c>
      <c r="D152" s="110">
        <v>2017</v>
      </c>
      <c r="E152" s="28" t="s">
        <v>1598</v>
      </c>
      <c r="F152" s="28">
        <v>94</v>
      </c>
      <c r="G152" s="108">
        <f t="shared" si="0"/>
        <v>1</v>
      </c>
      <c r="H152" s="28">
        <v>1</v>
      </c>
      <c r="I152" s="28">
        <v>0</v>
      </c>
      <c r="J152" s="28">
        <v>54</v>
      </c>
      <c r="K152" s="108">
        <f t="shared" si="1"/>
        <v>0</v>
      </c>
      <c r="L152" s="28">
        <v>0</v>
      </c>
      <c r="M152" s="28">
        <v>0</v>
      </c>
      <c r="N152" s="28">
        <v>56</v>
      </c>
      <c r="O152" s="28">
        <v>0</v>
      </c>
      <c r="P152" s="28">
        <v>123</v>
      </c>
      <c r="Q152" s="28">
        <v>8</v>
      </c>
      <c r="R152" s="28">
        <v>327</v>
      </c>
      <c r="S152" s="28">
        <v>9</v>
      </c>
    </row>
    <row r="153" spans="1:19" ht="12.75" customHeight="1" x14ac:dyDescent="0.15">
      <c r="A153" s="106" t="s">
        <v>70</v>
      </c>
      <c r="B153" s="106" t="s">
        <v>66</v>
      </c>
      <c r="C153" s="106" t="s">
        <v>67</v>
      </c>
      <c r="D153" s="107" t="s">
        <v>1632</v>
      </c>
      <c r="E153" s="106" t="s">
        <v>1598</v>
      </c>
      <c r="F153" s="108">
        <v>532</v>
      </c>
      <c r="G153" s="108">
        <f t="shared" si="0"/>
        <v>1</v>
      </c>
      <c r="H153" s="108">
        <v>1</v>
      </c>
      <c r="I153" s="108">
        <v>0</v>
      </c>
      <c r="J153" s="109">
        <v>442</v>
      </c>
      <c r="K153" s="108">
        <f t="shared" si="1"/>
        <v>0</v>
      </c>
      <c r="L153" s="108">
        <v>0</v>
      </c>
      <c r="M153" s="108">
        <v>0</v>
      </c>
      <c r="N153" s="108">
        <v>584</v>
      </c>
      <c r="O153" s="108">
        <v>0</v>
      </c>
      <c r="P153" s="106" t="s">
        <v>1657</v>
      </c>
      <c r="Q153" s="108">
        <v>332</v>
      </c>
      <c r="R153" s="108">
        <v>2959</v>
      </c>
      <c r="S153" s="108">
        <v>333</v>
      </c>
    </row>
    <row r="154" spans="1:19" ht="12.75" customHeight="1" x14ac:dyDescent="0.15">
      <c r="A154" s="28" t="s">
        <v>70</v>
      </c>
      <c r="B154" s="28" t="s">
        <v>66</v>
      </c>
      <c r="C154" s="28" t="s">
        <v>67</v>
      </c>
      <c r="D154" s="110">
        <v>2015</v>
      </c>
      <c r="E154" s="28" t="s">
        <v>1598</v>
      </c>
      <c r="F154" s="28">
        <v>532</v>
      </c>
      <c r="G154" s="108">
        <f t="shared" si="0"/>
        <v>59</v>
      </c>
      <c r="H154" s="28">
        <v>59</v>
      </c>
      <c r="I154" s="28">
        <v>0</v>
      </c>
      <c r="J154" s="28">
        <v>442</v>
      </c>
      <c r="K154" s="108">
        <f t="shared" si="1"/>
        <v>17</v>
      </c>
      <c r="L154" s="28">
        <v>17</v>
      </c>
      <c r="M154" s="28">
        <v>0</v>
      </c>
      <c r="N154" s="28">
        <v>584</v>
      </c>
      <c r="O154" s="28">
        <v>132</v>
      </c>
      <c r="P154" s="28">
        <v>1401</v>
      </c>
      <c r="Q154" s="28">
        <v>326</v>
      </c>
      <c r="R154" s="28">
        <v>2959</v>
      </c>
      <c r="S154" s="28">
        <v>534</v>
      </c>
    </row>
    <row r="155" spans="1:19" ht="12.75" customHeight="1" x14ac:dyDescent="0.15">
      <c r="A155" s="28" t="s">
        <v>70</v>
      </c>
      <c r="B155" s="28" t="s">
        <v>66</v>
      </c>
      <c r="C155" s="28" t="s">
        <v>67</v>
      </c>
      <c r="D155" s="110">
        <v>2016</v>
      </c>
      <c r="E155" s="28" t="s">
        <v>1598</v>
      </c>
      <c r="F155" s="28">
        <v>532</v>
      </c>
      <c r="G155" s="108">
        <f t="shared" si="0"/>
        <v>16</v>
      </c>
      <c r="H155" s="28">
        <v>16</v>
      </c>
      <c r="I155" s="28">
        <v>0</v>
      </c>
      <c r="J155" s="28">
        <v>442</v>
      </c>
      <c r="K155" s="108">
        <f t="shared" si="1"/>
        <v>0</v>
      </c>
      <c r="L155" s="28">
        <v>0</v>
      </c>
      <c r="M155" s="28">
        <v>0</v>
      </c>
      <c r="N155" s="28">
        <v>584</v>
      </c>
      <c r="O155" s="28">
        <v>0</v>
      </c>
      <c r="P155" s="28">
        <v>1401</v>
      </c>
      <c r="Q155" s="28">
        <v>212</v>
      </c>
      <c r="R155" s="28">
        <v>2959</v>
      </c>
      <c r="S155" s="28">
        <v>228</v>
      </c>
    </row>
    <row r="156" spans="1:19" ht="12.75" customHeight="1" x14ac:dyDescent="0.15">
      <c r="A156" s="28" t="s">
        <v>70</v>
      </c>
      <c r="B156" s="28" t="s">
        <v>66</v>
      </c>
      <c r="C156" s="28" t="s">
        <v>67</v>
      </c>
      <c r="D156" s="110">
        <v>2017</v>
      </c>
      <c r="E156" s="28" t="s">
        <v>1598</v>
      </c>
      <c r="F156" s="28">
        <v>532</v>
      </c>
      <c r="G156" s="108">
        <f t="shared" si="0"/>
        <v>10</v>
      </c>
      <c r="H156" s="28">
        <v>10</v>
      </c>
      <c r="I156" s="28">
        <v>0</v>
      </c>
      <c r="J156" s="28">
        <v>442</v>
      </c>
      <c r="K156" s="108">
        <f t="shared" si="1"/>
        <v>0</v>
      </c>
      <c r="L156" s="28">
        <v>0</v>
      </c>
      <c r="M156" s="28">
        <v>0</v>
      </c>
      <c r="N156" s="28">
        <v>584</v>
      </c>
      <c r="O156" s="28">
        <v>0</v>
      </c>
      <c r="P156" s="28">
        <v>1401</v>
      </c>
      <c r="Q156" s="28">
        <v>262</v>
      </c>
      <c r="R156" s="28">
        <v>2959</v>
      </c>
      <c r="S156" s="28">
        <v>272</v>
      </c>
    </row>
    <row r="157" spans="1:19" ht="12.75" customHeight="1" x14ac:dyDescent="0.15">
      <c r="A157" s="106" t="s">
        <v>178</v>
      </c>
      <c r="B157" s="106" t="s">
        <v>168</v>
      </c>
      <c r="C157" s="106" t="s">
        <v>144</v>
      </c>
      <c r="D157" s="107" t="s">
        <v>1632</v>
      </c>
      <c r="E157" s="106" t="s">
        <v>1598</v>
      </c>
      <c r="F157" s="108">
        <v>1</v>
      </c>
      <c r="G157" s="108">
        <f t="shared" si="0"/>
        <v>0</v>
      </c>
      <c r="H157" s="108">
        <v>0</v>
      </c>
      <c r="I157" s="108">
        <v>0</v>
      </c>
      <c r="J157" s="109">
        <v>1</v>
      </c>
      <c r="K157" s="108">
        <f t="shared" si="1"/>
        <v>0</v>
      </c>
      <c r="L157" s="108">
        <v>0</v>
      </c>
      <c r="M157" s="108">
        <v>0</v>
      </c>
      <c r="N157" s="108">
        <v>1</v>
      </c>
      <c r="O157" s="108">
        <v>0</v>
      </c>
      <c r="P157" s="106" t="s">
        <v>1658</v>
      </c>
      <c r="Q157" s="108">
        <v>7</v>
      </c>
      <c r="R157" s="108">
        <v>3</v>
      </c>
      <c r="S157" s="108">
        <v>7</v>
      </c>
    </row>
    <row r="158" spans="1:19" ht="12.75" customHeight="1" x14ac:dyDescent="0.15">
      <c r="A158" s="28" t="s">
        <v>178</v>
      </c>
      <c r="B158" s="28" t="s">
        <v>168</v>
      </c>
      <c r="C158" s="28" t="s">
        <v>144</v>
      </c>
      <c r="D158" s="110">
        <v>2013</v>
      </c>
      <c r="E158" s="28" t="s">
        <v>1598</v>
      </c>
      <c r="F158" s="28">
        <v>1</v>
      </c>
      <c r="G158" s="108">
        <f t="shared" si="0"/>
        <v>2</v>
      </c>
      <c r="H158" s="28">
        <v>0</v>
      </c>
      <c r="I158" s="28">
        <v>2</v>
      </c>
      <c r="J158" s="28">
        <v>1</v>
      </c>
      <c r="K158" s="108">
        <f t="shared" si="1"/>
        <v>0</v>
      </c>
      <c r="L158" s="28">
        <v>0</v>
      </c>
      <c r="M158" s="28">
        <v>0</v>
      </c>
      <c r="N158" s="28">
        <v>1</v>
      </c>
      <c r="O158" s="28">
        <v>0</v>
      </c>
      <c r="P158" s="28">
        <v>0</v>
      </c>
      <c r="Q158" s="28">
        <v>4</v>
      </c>
      <c r="R158" s="28">
        <v>3</v>
      </c>
      <c r="S158" s="28">
        <v>6</v>
      </c>
    </row>
    <row r="159" spans="1:19" ht="12.75" customHeight="1" x14ac:dyDescent="0.15">
      <c r="A159" s="28" t="s">
        <v>178</v>
      </c>
      <c r="B159" s="28" t="s">
        <v>168</v>
      </c>
      <c r="C159" s="28" t="s">
        <v>144</v>
      </c>
      <c r="D159" s="110">
        <v>2014</v>
      </c>
      <c r="E159" s="28" t="s">
        <v>1598</v>
      </c>
      <c r="F159" s="28">
        <v>1</v>
      </c>
      <c r="G159" s="108">
        <f t="shared" si="0"/>
        <v>2</v>
      </c>
      <c r="H159" s="28">
        <v>0</v>
      </c>
      <c r="I159" s="28">
        <v>2</v>
      </c>
      <c r="J159" s="28">
        <v>1</v>
      </c>
      <c r="K159" s="108">
        <f t="shared" si="1"/>
        <v>3</v>
      </c>
      <c r="L159" s="28">
        <v>3</v>
      </c>
      <c r="M159" s="28">
        <v>0</v>
      </c>
      <c r="N159" s="28">
        <v>1</v>
      </c>
      <c r="O159" s="28">
        <v>0</v>
      </c>
      <c r="P159" s="28">
        <v>0</v>
      </c>
      <c r="Q159" s="28">
        <v>38</v>
      </c>
      <c r="R159" s="28">
        <v>3</v>
      </c>
      <c r="S159" s="28">
        <v>43</v>
      </c>
    </row>
    <row r="160" spans="1:19" ht="12.75" customHeight="1" x14ac:dyDescent="0.15">
      <c r="A160" s="28" t="s">
        <v>178</v>
      </c>
      <c r="B160" s="28" t="s">
        <v>168</v>
      </c>
      <c r="C160" s="28" t="s">
        <v>144</v>
      </c>
      <c r="D160" s="110">
        <v>2015</v>
      </c>
      <c r="E160" s="28" t="s">
        <v>1598</v>
      </c>
      <c r="F160" s="28">
        <v>1</v>
      </c>
      <c r="G160" s="108">
        <f t="shared" si="0"/>
        <v>2</v>
      </c>
      <c r="H160" s="28">
        <v>2</v>
      </c>
      <c r="I160" s="28">
        <v>0</v>
      </c>
      <c r="J160" s="28">
        <v>1</v>
      </c>
      <c r="K160" s="108">
        <f t="shared" si="1"/>
        <v>0</v>
      </c>
      <c r="L160" s="28">
        <v>0</v>
      </c>
      <c r="M160" s="28">
        <v>0</v>
      </c>
      <c r="N160" s="28">
        <v>1</v>
      </c>
      <c r="O160" s="28">
        <v>0</v>
      </c>
      <c r="P160" s="28">
        <v>0</v>
      </c>
      <c r="Q160" s="28">
        <v>21</v>
      </c>
      <c r="R160" s="28">
        <v>3</v>
      </c>
      <c r="S160" s="28">
        <v>23</v>
      </c>
    </row>
    <row r="161" spans="1:19" ht="12.75" customHeight="1" x14ac:dyDescent="0.15">
      <c r="A161" s="28" t="s">
        <v>178</v>
      </c>
      <c r="B161" s="28" t="s">
        <v>168</v>
      </c>
      <c r="C161" s="28" t="s">
        <v>144</v>
      </c>
      <c r="D161" s="110">
        <v>2016</v>
      </c>
      <c r="E161" s="28" t="s">
        <v>1598</v>
      </c>
      <c r="F161" s="28">
        <v>1</v>
      </c>
      <c r="G161" s="108">
        <f t="shared" si="0"/>
        <v>0</v>
      </c>
      <c r="H161" s="28">
        <v>0</v>
      </c>
      <c r="I161" s="28">
        <v>0</v>
      </c>
      <c r="J161" s="28">
        <v>1</v>
      </c>
      <c r="K161" s="108">
        <f t="shared" si="1"/>
        <v>0</v>
      </c>
      <c r="L161" s="28">
        <v>0</v>
      </c>
      <c r="M161" s="28">
        <v>0</v>
      </c>
      <c r="N161" s="28">
        <v>1</v>
      </c>
      <c r="O161" s="28">
        <v>2</v>
      </c>
      <c r="P161" s="28">
        <v>0</v>
      </c>
      <c r="Q161" s="28">
        <v>16</v>
      </c>
      <c r="R161" s="28">
        <v>3</v>
      </c>
      <c r="S161" s="28">
        <v>18</v>
      </c>
    </row>
    <row r="162" spans="1:19" ht="12.75" customHeight="1" x14ac:dyDescent="0.15">
      <c r="A162" s="28" t="s">
        <v>178</v>
      </c>
      <c r="B162" s="28" t="s">
        <v>168</v>
      </c>
      <c r="C162" s="28" t="s">
        <v>144</v>
      </c>
      <c r="D162" s="110">
        <v>2017</v>
      </c>
      <c r="E162" s="28" t="s">
        <v>1598</v>
      </c>
      <c r="F162" s="28">
        <v>1</v>
      </c>
      <c r="G162" s="108">
        <f t="shared" si="0"/>
        <v>0</v>
      </c>
      <c r="H162" s="28">
        <v>0</v>
      </c>
      <c r="I162" s="28">
        <v>0</v>
      </c>
      <c r="J162" s="28">
        <v>1</v>
      </c>
      <c r="K162" s="108">
        <f t="shared" si="1"/>
        <v>0</v>
      </c>
      <c r="L162" s="28">
        <v>0</v>
      </c>
      <c r="M162" s="28">
        <v>0</v>
      </c>
      <c r="N162" s="28">
        <v>1</v>
      </c>
      <c r="O162" s="28">
        <v>0</v>
      </c>
      <c r="P162" s="28">
        <v>0</v>
      </c>
      <c r="Q162" s="28">
        <v>16</v>
      </c>
      <c r="R162" s="28">
        <v>3</v>
      </c>
      <c r="S162" s="28">
        <v>16</v>
      </c>
    </row>
    <row r="163" spans="1:19" ht="12.75" customHeight="1" x14ac:dyDescent="0.15">
      <c r="A163" s="106" t="s">
        <v>474</v>
      </c>
      <c r="B163" s="106" t="s">
        <v>352</v>
      </c>
      <c r="C163" s="106" t="s">
        <v>144</v>
      </c>
      <c r="D163" s="107" t="s">
        <v>1632</v>
      </c>
      <c r="E163" s="106" t="s">
        <v>1598</v>
      </c>
      <c r="F163" s="108">
        <v>1</v>
      </c>
      <c r="G163" s="108">
        <f t="shared" si="0"/>
        <v>0</v>
      </c>
      <c r="H163" s="108">
        <v>0</v>
      </c>
      <c r="I163" s="108">
        <v>0</v>
      </c>
      <c r="J163" s="109">
        <v>1</v>
      </c>
      <c r="K163" s="108">
        <f t="shared" si="1"/>
        <v>2</v>
      </c>
      <c r="L163" s="108">
        <v>0</v>
      </c>
      <c r="M163" s="108">
        <v>2</v>
      </c>
      <c r="N163" s="108">
        <v>0</v>
      </c>
      <c r="O163" s="108">
        <v>5</v>
      </c>
      <c r="P163" s="106" t="s">
        <v>1658</v>
      </c>
      <c r="Q163" s="108">
        <v>27</v>
      </c>
      <c r="R163" s="108">
        <v>2</v>
      </c>
      <c r="S163" s="108">
        <v>34</v>
      </c>
    </row>
    <row r="164" spans="1:19" ht="12.75" customHeight="1" x14ac:dyDescent="0.15">
      <c r="A164" s="28" t="s">
        <v>474</v>
      </c>
      <c r="B164" s="28" t="s">
        <v>352</v>
      </c>
      <c r="C164" s="28" t="s">
        <v>144</v>
      </c>
      <c r="D164" s="110">
        <v>2017</v>
      </c>
      <c r="E164" s="28" t="s">
        <v>1598</v>
      </c>
      <c r="F164" s="28">
        <v>1</v>
      </c>
      <c r="G164" s="108">
        <f t="shared" si="0"/>
        <v>0</v>
      </c>
      <c r="H164" s="28">
        <v>0</v>
      </c>
      <c r="I164" s="28">
        <v>0</v>
      </c>
      <c r="J164" s="28">
        <v>1</v>
      </c>
      <c r="K164" s="108">
        <f t="shared" si="1"/>
        <v>0</v>
      </c>
      <c r="L164" s="28">
        <v>0</v>
      </c>
      <c r="M164" s="28">
        <v>0</v>
      </c>
      <c r="N164" s="28">
        <v>0</v>
      </c>
      <c r="O164" s="28">
        <v>4</v>
      </c>
      <c r="P164" s="28">
        <v>0</v>
      </c>
      <c r="Q164" s="28">
        <v>23</v>
      </c>
      <c r="R164" s="28">
        <v>2</v>
      </c>
      <c r="S164" s="28">
        <v>27</v>
      </c>
    </row>
    <row r="165" spans="1:19" ht="12.75" customHeight="1" x14ac:dyDescent="0.15">
      <c r="A165" s="28" t="s">
        <v>90</v>
      </c>
      <c r="B165" s="28" t="s">
        <v>88</v>
      </c>
      <c r="C165" s="28" t="s">
        <v>89</v>
      </c>
      <c r="D165" s="110">
        <v>2014</v>
      </c>
      <c r="E165" s="28" t="s">
        <v>1598</v>
      </c>
      <c r="F165" s="28">
        <v>48</v>
      </c>
      <c r="G165" s="108">
        <f t="shared" si="0"/>
        <v>0</v>
      </c>
      <c r="H165" s="28">
        <v>0</v>
      </c>
      <c r="I165" s="28">
        <v>0</v>
      </c>
      <c r="J165" s="28">
        <v>30</v>
      </c>
      <c r="K165" s="108">
        <f t="shared" si="1"/>
        <v>0</v>
      </c>
      <c r="L165" s="28">
        <v>0</v>
      </c>
      <c r="M165" s="28">
        <v>0</v>
      </c>
      <c r="N165" s="28">
        <v>24</v>
      </c>
      <c r="O165" s="28">
        <v>0</v>
      </c>
      <c r="P165" s="28">
        <v>82</v>
      </c>
      <c r="Q165" s="28">
        <v>0</v>
      </c>
      <c r="R165" s="28">
        <v>184</v>
      </c>
      <c r="S165" s="28">
        <v>0</v>
      </c>
    </row>
    <row r="166" spans="1:19" ht="12.75" customHeight="1" x14ac:dyDescent="0.15">
      <c r="A166" s="28" t="s">
        <v>90</v>
      </c>
      <c r="B166" s="28" t="s">
        <v>88</v>
      </c>
      <c r="C166" s="28" t="s">
        <v>89</v>
      </c>
      <c r="D166" s="110">
        <v>2015</v>
      </c>
      <c r="E166" s="28" t="s">
        <v>1598</v>
      </c>
      <c r="F166" s="28">
        <v>48</v>
      </c>
      <c r="G166" s="108">
        <f t="shared" si="0"/>
        <v>26</v>
      </c>
      <c r="H166" s="28">
        <v>26</v>
      </c>
      <c r="I166" s="28">
        <v>0</v>
      </c>
      <c r="J166" s="28">
        <v>30</v>
      </c>
      <c r="K166" s="108">
        <f t="shared" si="1"/>
        <v>30</v>
      </c>
      <c r="L166" s="28">
        <v>30</v>
      </c>
      <c r="M166" s="28">
        <v>0</v>
      </c>
      <c r="N166" s="28">
        <v>24</v>
      </c>
      <c r="O166" s="28">
        <v>0</v>
      </c>
      <c r="P166" s="28">
        <v>82</v>
      </c>
      <c r="Q166" s="28">
        <v>0</v>
      </c>
      <c r="R166" s="28">
        <v>184</v>
      </c>
      <c r="S166" s="28">
        <v>56</v>
      </c>
    </row>
    <row r="167" spans="1:19" ht="12.75" customHeight="1" x14ac:dyDescent="0.15">
      <c r="A167" s="28" t="s">
        <v>90</v>
      </c>
      <c r="B167" s="28" t="s">
        <v>88</v>
      </c>
      <c r="C167" s="28" t="s">
        <v>89</v>
      </c>
      <c r="D167" s="110">
        <v>2017</v>
      </c>
      <c r="E167" s="28" t="s">
        <v>1598</v>
      </c>
      <c r="F167" s="28">
        <v>48</v>
      </c>
      <c r="G167" s="108">
        <f t="shared" si="0"/>
        <v>0</v>
      </c>
      <c r="H167" s="28">
        <v>0</v>
      </c>
      <c r="I167" s="28">
        <v>0</v>
      </c>
      <c r="J167" s="28">
        <v>30</v>
      </c>
      <c r="K167" s="108">
        <f t="shared" si="1"/>
        <v>0</v>
      </c>
      <c r="L167" s="28">
        <v>0</v>
      </c>
      <c r="M167" s="28">
        <v>0</v>
      </c>
      <c r="N167" s="28">
        <v>24</v>
      </c>
      <c r="O167" s="28">
        <v>1</v>
      </c>
      <c r="P167" s="28">
        <v>82</v>
      </c>
      <c r="Q167" s="28">
        <v>0</v>
      </c>
      <c r="R167" s="28">
        <v>184</v>
      </c>
      <c r="S167" s="28">
        <v>1</v>
      </c>
    </row>
    <row r="168" spans="1:19" ht="12.75" customHeight="1" x14ac:dyDescent="0.15">
      <c r="A168" s="106" t="s">
        <v>152</v>
      </c>
      <c r="B168" s="106" t="s">
        <v>151</v>
      </c>
      <c r="C168" s="106" t="s">
        <v>83</v>
      </c>
      <c r="D168" s="107" t="s">
        <v>1632</v>
      </c>
      <c r="E168" s="106" t="s">
        <v>1598</v>
      </c>
      <c r="F168" s="108">
        <v>15</v>
      </c>
      <c r="G168" s="108">
        <f t="shared" si="0"/>
        <v>0</v>
      </c>
      <c r="H168" s="108">
        <v>0</v>
      </c>
      <c r="I168" s="108">
        <v>0</v>
      </c>
      <c r="J168" s="109">
        <v>10</v>
      </c>
      <c r="K168" s="108">
        <f t="shared" si="1"/>
        <v>0</v>
      </c>
      <c r="L168" s="108">
        <v>0</v>
      </c>
      <c r="M168" s="108">
        <v>0</v>
      </c>
      <c r="N168" s="108">
        <v>12</v>
      </c>
      <c r="O168" s="108">
        <v>0</v>
      </c>
      <c r="P168" s="106" t="s">
        <v>1659</v>
      </c>
      <c r="Q168" s="108">
        <v>1</v>
      </c>
      <c r="R168" s="108">
        <v>65</v>
      </c>
      <c r="S168" s="108">
        <v>1</v>
      </c>
    </row>
    <row r="169" spans="1:19" ht="12.75" customHeight="1" x14ac:dyDescent="0.15">
      <c r="A169" s="28" t="s">
        <v>152</v>
      </c>
      <c r="B169" s="28" t="s">
        <v>151</v>
      </c>
      <c r="C169" s="28" t="s">
        <v>83</v>
      </c>
      <c r="D169" s="110">
        <v>2014</v>
      </c>
      <c r="E169" s="28" t="s">
        <v>1598</v>
      </c>
      <c r="F169" s="28">
        <v>15</v>
      </c>
      <c r="G169" s="108">
        <f t="shared" si="0"/>
        <v>0</v>
      </c>
      <c r="H169" s="28">
        <v>0</v>
      </c>
      <c r="I169" s="28">
        <v>0</v>
      </c>
      <c r="J169" s="28">
        <v>10</v>
      </c>
      <c r="K169" s="108">
        <f t="shared" si="1"/>
        <v>0</v>
      </c>
      <c r="L169" s="28">
        <v>0</v>
      </c>
      <c r="M169" s="28">
        <v>0</v>
      </c>
      <c r="N169" s="28">
        <v>12</v>
      </c>
      <c r="O169" s="28">
        <v>0</v>
      </c>
      <c r="P169" s="28">
        <v>28</v>
      </c>
      <c r="Q169" s="28">
        <v>0</v>
      </c>
      <c r="R169" s="28">
        <v>65</v>
      </c>
      <c r="S169" s="28">
        <v>0</v>
      </c>
    </row>
    <row r="170" spans="1:19" ht="12.75" customHeight="1" x14ac:dyDescent="0.15">
      <c r="A170" s="28" t="s">
        <v>152</v>
      </c>
      <c r="B170" s="28" t="s">
        <v>151</v>
      </c>
      <c r="C170" s="28" t="s">
        <v>83</v>
      </c>
      <c r="D170" s="110">
        <v>2015</v>
      </c>
      <c r="E170" s="28" t="s">
        <v>1598</v>
      </c>
      <c r="F170" s="28">
        <v>15</v>
      </c>
      <c r="G170" s="108">
        <f t="shared" si="0"/>
        <v>0</v>
      </c>
      <c r="H170" s="28">
        <v>0</v>
      </c>
      <c r="I170" s="28">
        <v>0</v>
      </c>
      <c r="J170" s="28">
        <v>10</v>
      </c>
      <c r="K170" s="108">
        <f t="shared" si="1"/>
        <v>1</v>
      </c>
      <c r="L170" s="28">
        <v>1</v>
      </c>
      <c r="M170" s="28">
        <v>0</v>
      </c>
      <c r="N170" s="28">
        <v>12</v>
      </c>
      <c r="O170" s="28">
        <v>2</v>
      </c>
      <c r="P170" s="28">
        <v>28</v>
      </c>
      <c r="Q170" s="28">
        <v>0</v>
      </c>
      <c r="R170" s="28">
        <v>65</v>
      </c>
      <c r="S170" s="28">
        <v>3</v>
      </c>
    </row>
    <row r="171" spans="1:19" ht="12.75" customHeight="1" x14ac:dyDescent="0.15">
      <c r="A171" s="28" t="s">
        <v>152</v>
      </c>
      <c r="B171" s="28" t="s">
        <v>151</v>
      </c>
      <c r="C171" s="28" t="s">
        <v>83</v>
      </c>
      <c r="D171" s="110">
        <v>2016</v>
      </c>
      <c r="E171" s="28" t="s">
        <v>1598</v>
      </c>
      <c r="F171" s="28">
        <v>15</v>
      </c>
      <c r="G171" s="108">
        <f t="shared" si="0"/>
        <v>0</v>
      </c>
      <c r="H171" s="28">
        <v>0</v>
      </c>
      <c r="I171" s="28">
        <v>0</v>
      </c>
      <c r="J171" s="28">
        <v>10</v>
      </c>
      <c r="K171" s="108">
        <f t="shared" si="1"/>
        <v>0</v>
      </c>
      <c r="L171" s="28">
        <v>0</v>
      </c>
      <c r="M171" s="28">
        <v>0</v>
      </c>
      <c r="N171" s="28">
        <v>12</v>
      </c>
      <c r="O171" s="28">
        <v>6</v>
      </c>
      <c r="P171" s="28">
        <v>28</v>
      </c>
      <c r="Q171" s="28">
        <v>0</v>
      </c>
      <c r="R171" s="28">
        <v>65</v>
      </c>
      <c r="S171" s="28">
        <v>6</v>
      </c>
    </row>
    <row r="172" spans="1:19" ht="12.75" customHeight="1" x14ac:dyDescent="0.15">
      <c r="A172" s="28" t="s">
        <v>152</v>
      </c>
      <c r="B172" s="28" t="s">
        <v>151</v>
      </c>
      <c r="C172" s="28" t="s">
        <v>83</v>
      </c>
      <c r="D172" s="110">
        <v>2017</v>
      </c>
      <c r="E172" s="28" t="s">
        <v>1598</v>
      </c>
      <c r="F172" s="28">
        <v>15</v>
      </c>
      <c r="G172" s="108">
        <f t="shared" si="0"/>
        <v>0</v>
      </c>
      <c r="H172" s="28">
        <v>0</v>
      </c>
      <c r="I172" s="28">
        <v>0</v>
      </c>
      <c r="J172" s="28">
        <v>10</v>
      </c>
      <c r="K172" s="108">
        <f t="shared" si="1"/>
        <v>0</v>
      </c>
      <c r="L172" s="28">
        <v>0</v>
      </c>
      <c r="M172" s="28">
        <v>0</v>
      </c>
      <c r="N172" s="28">
        <v>12</v>
      </c>
      <c r="O172" s="28">
        <v>0</v>
      </c>
      <c r="P172" s="28">
        <v>28</v>
      </c>
      <c r="Q172" s="28">
        <v>0</v>
      </c>
      <c r="R172" s="28">
        <v>65</v>
      </c>
      <c r="S172" s="28">
        <v>0</v>
      </c>
    </row>
    <row r="173" spans="1:19" ht="12.75" customHeight="1" x14ac:dyDescent="0.15">
      <c r="A173" s="106" t="s">
        <v>145</v>
      </c>
      <c r="B173" s="106" t="s">
        <v>143</v>
      </c>
      <c r="C173" s="106" t="s">
        <v>144</v>
      </c>
      <c r="D173" s="107" t="s">
        <v>1632</v>
      </c>
      <c r="E173" s="106" t="s">
        <v>1598</v>
      </c>
      <c r="F173" s="108">
        <v>756</v>
      </c>
      <c r="G173" s="108">
        <f t="shared" si="0"/>
        <v>21</v>
      </c>
      <c r="H173" s="108">
        <v>21</v>
      </c>
      <c r="I173" s="108">
        <v>0</v>
      </c>
      <c r="J173" s="109">
        <v>511</v>
      </c>
      <c r="K173" s="108">
        <f t="shared" si="1"/>
        <v>27</v>
      </c>
      <c r="L173" s="108">
        <v>25</v>
      </c>
      <c r="M173" s="108">
        <v>2</v>
      </c>
      <c r="N173" s="108">
        <v>494</v>
      </c>
      <c r="O173" s="108">
        <v>15</v>
      </c>
      <c r="P173" s="106" t="s">
        <v>1660</v>
      </c>
      <c r="Q173" s="108">
        <v>29</v>
      </c>
      <c r="R173" s="108">
        <v>3087</v>
      </c>
      <c r="S173" s="108">
        <v>92</v>
      </c>
    </row>
    <row r="174" spans="1:19" ht="12.75" customHeight="1" x14ac:dyDescent="0.15">
      <c r="A174" s="28" t="s">
        <v>145</v>
      </c>
      <c r="B174" s="28" t="s">
        <v>143</v>
      </c>
      <c r="C174" s="28" t="s">
        <v>144</v>
      </c>
      <c r="D174" s="110">
        <v>2014</v>
      </c>
      <c r="E174" s="28" t="s">
        <v>1598</v>
      </c>
      <c r="F174" s="28">
        <v>756</v>
      </c>
      <c r="G174" s="108">
        <f t="shared" si="0"/>
        <v>8</v>
      </c>
      <c r="H174" s="28">
        <v>8</v>
      </c>
      <c r="I174" s="28">
        <v>0</v>
      </c>
      <c r="J174" s="28">
        <v>511</v>
      </c>
      <c r="K174" s="108">
        <f t="shared" si="1"/>
        <v>5</v>
      </c>
      <c r="L174" s="28">
        <v>5</v>
      </c>
      <c r="M174" s="28">
        <v>0</v>
      </c>
      <c r="N174" s="28">
        <v>494</v>
      </c>
      <c r="O174" s="28">
        <v>0</v>
      </c>
      <c r="P174" s="28">
        <v>1326</v>
      </c>
      <c r="Q174" s="28">
        <v>6</v>
      </c>
      <c r="R174" s="28">
        <v>3087</v>
      </c>
      <c r="S174" s="28">
        <v>19</v>
      </c>
    </row>
    <row r="175" spans="1:19" ht="12.75" customHeight="1" x14ac:dyDescent="0.15">
      <c r="A175" s="28" t="s">
        <v>145</v>
      </c>
      <c r="B175" s="28" t="s">
        <v>143</v>
      </c>
      <c r="C175" s="28" t="s">
        <v>144</v>
      </c>
      <c r="D175" s="110">
        <v>2015</v>
      </c>
      <c r="E175" s="28" t="s">
        <v>1598</v>
      </c>
      <c r="F175" s="28">
        <v>756</v>
      </c>
      <c r="G175" s="108">
        <f t="shared" si="0"/>
        <v>20</v>
      </c>
      <c r="H175" s="28">
        <v>20</v>
      </c>
      <c r="I175" s="28">
        <v>0</v>
      </c>
      <c r="J175" s="28">
        <v>511</v>
      </c>
      <c r="K175" s="108">
        <f t="shared" si="1"/>
        <v>27</v>
      </c>
      <c r="L175" s="28">
        <v>27</v>
      </c>
      <c r="M175" s="28">
        <v>0</v>
      </c>
      <c r="N175" s="28">
        <v>494</v>
      </c>
      <c r="O175" s="28">
        <v>0</v>
      </c>
      <c r="P175" s="28">
        <v>1326</v>
      </c>
      <c r="Q175" s="28">
        <v>0</v>
      </c>
      <c r="R175" s="28">
        <v>3087</v>
      </c>
      <c r="S175" s="28">
        <v>47</v>
      </c>
    </row>
    <row r="176" spans="1:19" ht="12.75" customHeight="1" x14ac:dyDescent="0.15">
      <c r="A176" s="28" t="s">
        <v>145</v>
      </c>
      <c r="B176" s="28" t="s">
        <v>143</v>
      </c>
      <c r="C176" s="28" t="s">
        <v>144</v>
      </c>
      <c r="D176" s="110">
        <v>2016</v>
      </c>
      <c r="E176" s="28" t="s">
        <v>1598</v>
      </c>
      <c r="F176" s="28">
        <v>756</v>
      </c>
      <c r="G176" s="108">
        <f t="shared" si="0"/>
        <v>5</v>
      </c>
      <c r="H176" s="28">
        <v>5</v>
      </c>
      <c r="I176" s="28">
        <v>0</v>
      </c>
      <c r="J176" s="28">
        <v>511</v>
      </c>
      <c r="K176" s="108">
        <f t="shared" si="1"/>
        <v>7</v>
      </c>
      <c r="L176" s="28">
        <v>7</v>
      </c>
      <c r="M176" s="28">
        <v>0</v>
      </c>
      <c r="N176" s="28">
        <v>494</v>
      </c>
      <c r="O176" s="28">
        <v>54</v>
      </c>
      <c r="P176" s="28">
        <v>1326</v>
      </c>
      <c r="Q176" s="28">
        <v>0</v>
      </c>
      <c r="R176" s="28">
        <v>3087</v>
      </c>
      <c r="S176" s="28">
        <v>66</v>
      </c>
    </row>
    <row r="177" spans="1:19" ht="12.75" customHeight="1" x14ac:dyDescent="0.15">
      <c r="A177" s="28" t="s">
        <v>145</v>
      </c>
      <c r="B177" s="28" t="s">
        <v>143</v>
      </c>
      <c r="C177" s="28" t="s">
        <v>144</v>
      </c>
      <c r="D177" s="110">
        <v>2017</v>
      </c>
      <c r="E177" s="28" t="s">
        <v>1598</v>
      </c>
      <c r="F177" s="28">
        <v>756</v>
      </c>
      <c r="G177" s="108">
        <f t="shared" si="0"/>
        <v>6</v>
      </c>
      <c r="H177" s="28">
        <v>4</v>
      </c>
      <c r="I177" s="28">
        <v>2</v>
      </c>
      <c r="J177" s="28">
        <v>511</v>
      </c>
      <c r="K177" s="108">
        <f t="shared" si="1"/>
        <v>14</v>
      </c>
      <c r="L177" s="28">
        <v>12</v>
      </c>
      <c r="M177" s="28">
        <v>2</v>
      </c>
      <c r="N177" s="28">
        <v>494</v>
      </c>
      <c r="O177" s="28">
        <v>40</v>
      </c>
      <c r="P177" s="28">
        <v>1326</v>
      </c>
      <c r="Q177" s="28">
        <v>3</v>
      </c>
      <c r="R177" s="28">
        <v>3087</v>
      </c>
      <c r="S177" s="28">
        <v>63</v>
      </c>
    </row>
    <row r="178" spans="1:19" ht="12.75" customHeight="1" x14ac:dyDescent="0.15">
      <c r="A178" s="106" t="s">
        <v>276</v>
      </c>
      <c r="B178" s="106" t="s">
        <v>273</v>
      </c>
      <c r="C178" s="106" t="s">
        <v>144</v>
      </c>
      <c r="D178" s="107" t="s">
        <v>1632</v>
      </c>
      <c r="E178" s="106" t="s">
        <v>1598</v>
      </c>
      <c r="F178" s="108">
        <v>426</v>
      </c>
      <c r="G178" s="108">
        <f t="shared" si="0"/>
        <v>0</v>
      </c>
      <c r="H178" s="108">
        <v>0</v>
      </c>
      <c r="I178" s="108">
        <v>0</v>
      </c>
      <c r="J178" s="109">
        <v>305</v>
      </c>
      <c r="K178" s="108">
        <f t="shared" si="1"/>
        <v>0</v>
      </c>
      <c r="L178" s="108">
        <v>0</v>
      </c>
      <c r="M178" s="108">
        <v>0</v>
      </c>
      <c r="N178" s="108">
        <v>335</v>
      </c>
      <c r="O178" s="108">
        <v>0</v>
      </c>
      <c r="P178" s="106" t="s">
        <v>1661</v>
      </c>
      <c r="Q178" s="108">
        <v>7</v>
      </c>
      <c r="R178" s="108">
        <v>1851</v>
      </c>
      <c r="S178" s="108">
        <v>7</v>
      </c>
    </row>
    <row r="179" spans="1:19" ht="12.75" customHeight="1" x14ac:dyDescent="0.15">
      <c r="A179" s="28" t="s">
        <v>276</v>
      </c>
      <c r="B179" s="28" t="s">
        <v>273</v>
      </c>
      <c r="C179" s="28" t="s">
        <v>144</v>
      </c>
      <c r="D179" s="110">
        <v>2014</v>
      </c>
      <c r="E179" s="28" t="s">
        <v>1598</v>
      </c>
      <c r="F179" s="28">
        <v>426</v>
      </c>
      <c r="G179" s="108">
        <f t="shared" si="0"/>
        <v>0</v>
      </c>
      <c r="H179" s="28">
        <v>0</v>
      </c>
      <c r="I179" s="28">
        <v>0</v>
      </c>
      <c r="J179" s="28">
        <v>305</v>
      </c>
      <c r="K179" s="108">
        <f t="shared" si="1"/>
        <v>0</v>
      </c>
      <c r="L179" s="28">
        <v>0</v>
      </c>
      <c r="M179" s="28">
        <v>0</v>
      </c>
      <c r="N179" s="28">
        <v>335</v>
      </c>
      <c r="O179" s="28">
        <v>0</v>
      </c>
      <c r="P179" s="28">
        <v>785</v>
      </c>
      <c r="Q179" s="28">
        <v>321</v>
      </c>
      <c r="R179" s="28">
        <v>1851</v>
      </c>
      <c r="S179" s="28">
        <v>321</v>
      </c>
    </row>
    <row r="180" spans="1:19" ht="12.75" customHeight="1" x14ac:dyDescent="0.15">
      <c r="A180" s="28" t="s">
        <v>276</v>
      </c>
      <c r="B180" s="28" t="s">
        <v>273</v>
      </c>
      <c r="C180" s="28" t="s">
        <v>144</v>
      </c>
      <c r="D180" s="110">
        <v>2015</v>
      </c>
      <c r="E180" s="28" t="s">
        <v>1598</v>
      </c>
      <c r="F180" s="28">
        <v>426</v>
      </c>
      <c r="G180" s="108">
        <f t="shared" si="0"/>
        <v>0</v>
      </c>
      <c r="H180" s="28">
        <v>0</v>
      </c>
      <c r="I180" s="28">
        <v>0</v>
      </c>
      <c r="J180" s="28">
        <v>305</v>
      </c>
      <c r="K180" s="108">
        <f t="shared" si="1"/>
        <v>0</v>
      </c>
      <c r="L180" s="28">
        <v>0</v>
      </c>
      <c r="M180" s="28">
        <v>0</v>
      </c>
      <c r="N180" s="28">
        <v>335</v>
      </c>
      <c r="O180" s="28">
        <v>0</v>
      </c>
      <c r="P180" s="28">
        <v>785</v>
      </c>
      <c r="Q180" s="28">
        <v>461</v>
      </c>
      <c r="R180" s="28">
        <v>1851</v>
      </c>
      <c r="S180" s="28">
        <v>461</v>
      </c>
    </row>
    <row r="181" spans="1:19" ht="12.75" customHeight="1" x14ac:dyDescent="0.15">
      <c r="A181" s="28" t="s">
        <v>276</v>
      </c>
      <c r="B181" s="28" t="s">
        <v>273</v>
      </c>
      <c r="C181" s="28" t="s">
        <v>144</v>
      </c>
      <c r="D181" s="110">
        <v>2016</v>
      </c>
      <c r="E181" s="28" t="s">
        <v>1598</v>
      </c>
      <c r="F181" s="28">
        <v>426</v>
      </c>
      <c r="G181" s="108">
        <f t="shared" si="0"/>
        <v>0</v>
      </c>
      <c r="H181" s="28">
        <v>0</v>
      </c>
      <c r="I181" s="28">
        <v>0</v>
      </c>
      <c r="J181" s="28">
        <v>305</v>
      </c>
      <c r="K181" s="108">
        <f t="shared" si="1"/>
        <v>0</v>
      </c>
      <c r="L181" s="28">
        <v>0</v>
      </c>
      <c r="M181" s="28">
        <v>0</v>
      </c>
      <c r="N181" s="28">
        <v>335</v>
      </c>
      <c r="O181" s="28">
        <v>0</v>
      </c>
      <c r="P181" s="28">
        <v>785</v>
      </c>
      <c r="Q181" s="28">
        <v>194</v>
      </c>
      <c r="R181" s="28">
        <v>1851</v>
      </c>
      <c r="S181" s="28">
        <v>194</v>
      </c>
    </row>
    <row r="182" spans="1:19" ht="12.75" customHeight="1" x14ac:dyDescent="0.15">
      <c r="A182" s="28" t="s">
        <v>276</v>
      </c>
      <c r="B182" s="28" t="s">
        <v>273</v>
      </c>
      <c r="C182" s="28" t="s">
        <v>144</v>
      </c>
      <c r="D182" s="110">
        <v>2017</v>
      </c>
      <c r="E182" s="28" t="s">
        <v>1598</v>
      </c>
      <c r="F182" s="28">
        <v>426</v>
      </c>
      <c r="G182" s="108">
        <f t="shared" si="0"/>
        <v>0</v>
      </c>
      <c r="H182" s="28">
        <v>0</v>
      </c>
      <c r="I182" s="28">
        <v>0</v>
      </c>
      <c r="J182" s="28">
        <v>305</v>
      </c>
      <c r="K182" s="108">
        <f t="shared" si="1"/>
        <v>0</v>
      </c>
      <c r="L182" s="28">
        <v>0</v>
      </c>
      <c r="M182" s="28">
        <v>0</v>
      </c>
      <c r="N182" s="28">
        <v>335</v>
      </c>
      <c r="O182" s="28">
        <v>21</v>
      </c>
      <c r="P182" s="28">
        <v>785</v>
      </c>
      <c r="Q182" s="28">
        <v>435</v>
      </c>
      <c r="R182" s="28">
        <v>1851</v>
      </c>
      <c r="S182" s="28">
        <v>456</v>
      </c>
    </row>
    <row r="183" spans="1:19" ht="12.75" customHeight="1" x14ac:dyDescent="0.15">
      <c r="A183" s="28" t="s">
        <v>101</v>
      </c>
      <c r="B183" s="28" t="s">
        <v>99</v>
      </c>
      <c r="C183" s="28" t="s">
        <v>67</v>
      </c>
      <c r="D183" s="110">
        <v>2014</v>
      </c>
      <c r="E183" s="28" t="s">
        <v>1598</v>
      </c>
      <c r="F183" s="28">
        <v>234</v>
      </c>
      <c r="G183" s="108">
        <f t="shared" si="0"/>
        <v>1</v>
      </c>
      <c r="H183" s="28">
        <v>1</v>
      </c>
      <c r="I183" s="28">
        <v>0</v>
      </c>
      <c r="J183" s="28">
        <v>124</v>
      </c>
      <c r="K183" s="108">
        <f t="shared" si="1"/>
        <v>2</v>
      </c>
      <c r="L183" s="28">
        <v>2</v>
      </c>
      <c r="M183" s="28">
        <v>0</v>
      </c>
      <c r="N183" s="28">
        <v>123</v>
      </c>
      <c r="O183" s="28">
        <v>5</v>
      </c>
      <c r="P183" s="28">
        <v>279</v>
      </c>
      <c r="Q183" s="28">
        <v>415</v>
      </c>
      <c r="R183" s="28">
        <v>760</v>
      </c>
      <c r="S183" s="28">
        <v>423</v>
      </c>
    </row>
    <row r="184" spans="1:19" ht="12.75" customHeight="1" x14ac:dyDescent="0.15">
      <c r="A184" s="28" t="s">
        <v>101</v>
      </c>
      <c r="B184" s="28" t="s">
        <v>99</v>
      </c>
      <c r="C184" s="28" t="s">
        <v>67</v>
      </c>
      <c r="D184" s="110">
        <v>2015</v>
      </c>
      <c r="E184" s="28" t="s">
        <v>1598</v>
      </c>
      <c r="F184" s="28">
        <v>234</v>
      </c>
      <c r="G184" s="108">
        <f t="shared" si="0"/>
        <v>0</v>
      </c>
      <c r="H184" s="28">
        <v>0</v>
      </c>
      <c r="I184" s="28">
        <v>0</v>
      </c>
      <c r="J184" s="28">
        <v>124</v>
      </c>
      <c r="K184" s="108">
        <f t="shared" si="1"/>
        <v>5</v>
      </c>
      <c r="L184" s="28">
        <v>5</v>
      </c>
      <c r="M184" s="28">
        <v>0</v>
      </c>
      <c r="N184" s="28">
        <v>123</v>
      </c>
      <c r="O184" s="28">
        <v>0</v>
      </c>
      <c r="P184" s="28">
        <v>279</v>
      </c>
      <c r="Q184" s="28">
        <v>449</v>
      </c>
      <c r="R184" s="28">
        <v>760</v>
      </c>
      <c r="S184" s="28">
        <v>454</v>
      </c>
    </row>
    <row r="185" spans="1:19" ht="12.75" customHeight="1" x14ac:dyDescent="0.15">
      <c r="A185" s="28" t="s">
        <v>101</v>
      </c>
      <c r="B185" s="28" t="s">
        <v>99</v>
      </c>
      <c r="C185" s="28" t="s">
        <v>67</v>
      </c>
      <c r="D185" s="110">
        <v>2016</v>
      </c>
      <c r="E185" s="28" t="s">
        <v>1598</v>
      </c>
      <c r="F185" s="28">
        <v>234</v>
      </c>
      <c r="G185" s="108">
        <f t="shared" si="0"/>
        <v>0</v>
      </c>
      <c r="H185" s="28">
        <v>0</v>
      </c>
      <c r="I185" s="28">
        <v>0</v>
      </c>
      <c r="J185" s="28">
        <v>124</v>
      </c>
      <c r="K185" s="108">
        <f t="shared" si="1"/>
        <v>3</v>
      </c>
      <c r="L185" s="28">
        <v>3</v>
      </c>
      <c r="M185" s="28">
        <v>0</v>
      </c>
      <c r="N185" s="28">
        <v>123</v>
      </c>
      <c r="O185" s="28">
        <v>0</v>
      </c>
      <c r="P185" s="28">
        <v>279</v>
      </c>
      <c r="Q185" s="28">
        <v>540</v>
      </c>
      <c r="R185" s="28">
        <v>760</v>
      </c>
      <c r="S185" s="28">
        <v>543</v>
      </c>
    </row>
    <row r="186" spans="1:19" ht="12.75" customHeight="1" x14ac:dyDescent="0.15">
      <c r="A186" s="28" t="s">
        <v>101</v>
      </c>
      <c r="B186" s="28" t="s">
        <v>99</v>
      </c>
      <c r="C186" s="28" t="s">
        <v>67</v>
      </c>
      <c r="D186" s="110">
        <v>2017</v>
      </c>
      <c r="E186" s="28" t="s">
        <v>1598</v>
      </c>
      <c r="F186" s="28">
        <v>234</v>
      </c>
      <c r="G186" s="108">
        <f t="shared" si="0"/>
        <v>2</v>
      </c>
      <c r="H186" s="28">
        <v>2</v>
      </c>
      <c r="I186" s="28">
        <v>0</v>
      </c>
      <c r="J186" s="28">
        <v>124</v>
      </c>
      <c r="K186" s="108">
        <f t="shared" si="1"/>
        <v>0</v>
      </c>
      <c r="L186" s="28">
        <v>0</v>
      </c>
      <c r="M186" s="28">
        <v>0</v>
      </c>
      <c r="N186" s="28">
        <v>123</v>
      </c>
      <c r="O186" s="28">
        <v>1</v>
      </c>
      <c r="P186" s="28">
        <v>279</v>
      </c>
      <c r="Q186" s="28">
        <v>503</v>
      </c>
      <c r="R186" s="28">
        <v>760</v>
      </c>
      <c r="S186" s="28">
        <v>506</v>
      </c>
    </row>
    <row r="187" spans="1:19" ht="12.75" customHeight="1" x14ac:dyDescent="0.15">
      <c r="A187" s="106" t="s">
        <v>475</v>
      </c>
      <c r="B187" s="106" t="s">
        <v>449</v>
      </c>
      <c r="C187" s="106" t="s">
        <v>67</v>
      </c>
      <c r="D187" s="107" t="s">
        <v>1632</v>
      </c>
      <c r="E187" s="106" t="s">
        <v>1598</v>
      </c>
      <c r="F187" s="108">
        <v>25</v>
      </c>
      <c r="G187" s="108">
        <f t="shared" si="0"/>
        <v>0</v>
      </c>
      <c r="H187" s="108">
        <v>0</v>
      </c>
      <c r="I187" s="108">
        <v>0</v>
      </c>
      <c r="J187" s="109">
        <v>13</v>
      </c>
      <c r="K187" s="108">
        <f t="shared" si="1"/>
        <v>0</v>
      </c>
      <c r="L187" s="108">
        <v>0</v>
      </c>
      <c r="M187" s="108">
        <v>0</v>
      </c>
      <c r="N187" s="108">
        <v>15</v>
      </c>
      <c r="O187" s="108">
        <v>5</v>
      </c>
      <c r="P187" s="106" t="s">
        <v>1662</v>
      </c>
      <c r="Q187" s="108">
        <v>1</v>
      </c>
      <c r="R187" s="108">
        <v>83</v>
      </c>
      <c r="S187" s="108">
        <v>6</v>
      </c>
    </row>
    <row r="188" spans="1:19" ht="12.75" customHeight="1" x14ac:dyDescent="0.15">
      <c r="A188" s="28" t="s">
        <v>475</v>
      </c>
      <c r="B188" s="28" t="s">
        <v>449</v>
      </c>
      <c r="C188" s="28" t="s">
        <v>67</v>
      </c>
      <c r="D188" s="110">
        <v>2014</v>
      </c>
      <c r="E188" s="28" t="s">
        <v>1598</v>
      </c>
      <c r="F188" s="28">
        <v>25</v>
      </c>
      <c r="G188" s="108">
        <f t="shared" si="0"/>
        <v>0</v>
      </c>
      <c r="H188" s="28">
        <v>0</v>
      </c>
      <c r="I188" s="28">
        <v>0</v>
      </c>
      <c r="J188" s="28">
        <v>13</v>
      </c>
      <c r="K188" s="108">
        <f t="shared" si="1"/>
        <v>0</v>
      </c>
      <c r="L188" s="28">
        <v>0</v>
      </c>
      <c r="M188" s="28">
        <v>0</v>
      </c>
      <c r="N188" s="28">
        <v>15</v>
      </c>
      <c r="O188" s="28">
        <v>1</v>
      </c>
      <c r="P188" s="28">
        <v>30</v>
      </c>
      <c r="Q188" s="28">
        <v>38</v>
      </c>
      <c r="R188" s="28">
        <v>83</v>
      </c>
      <c r="S188" s="28">
        <v>39</v>
      </c>
    </row>
    <row r="189" spans="1:19" ht="12.75" customHeight="1" x14ac:dyDescent="0.15">
      <c r="A189" s="28" t="s">
        <v>475</v>
      </c>
      <c r="B189" s="28" t="s">
        <v>449</v>
      </c>
      <c r="C189" s="28" t="s">
        <v>67</v>
      </c>
      <c r="D189" s="110">
        <v>2015</v>
      </c>
      <c r="E189" s="28" t="s">
        <v>1598</v>
      </c>
      <c r="F189" s="28">
        <v>25</v>
      </c>
      <c r="G189" s="108">
        <f t="shared" si="0"/>
        <v>0</v>
      </c>
      <c r="H189" s="28">
        <v>0</v>
      </c>
      <c r="I189" s="28">
        <v>0</v>
      </c>
      <c r="J189" s="28">
        <v>13</v>
      </c>
      <c r="K189" s="108">
        <f t="shared" si="1"/>
        <v>0</v>
      </c>
      <c r="L189" s="28">
        <v>0</v>
      </c>
      <c r="M189" s="28">
        <v>0</v>
      </c>
      <c r="N189" s="28">
        <v>15</v>
      </c>
      <c r="O189" s="28">
        <v>1</v>
      </c>
      <c r="P189" s="28">
        <v>30</v>
      </c>
      <c r="Q189" s="28">
        <v>2</v>
      </c>
      <c r="R189" s="28">
        <v>83</v>
      </c>
      <c r="S189" s="28">
        <v>3</v>
      </c>
    </row>
    <row r="190" spans="1:19" ht="12.75" customHeight="1" x14ac:dyDescent="0.15">
      <c r="A190" s="28" t="s">
        <v>475</v>
      </c>
      <c r="B190" s="28" t="s">
        <v>449</v>
      </c>
      <c r="C190" s="28" t="s">
        <v>67</v>
      </c>
      <c r="D190" s="110">
        <v>2016</v>
      </c>
      <c r="E190" s="28" t="s">
        <v>1598</v>
      </c>
      <c r="F190" s="28">
        <v>25</v>
      </c>
      <c r="G190" s="108">
        <f t="shared" si="0"/>
        <v>0</v>
      </c>
      <c r="H190" s="28">
        <v>0</v>
      </c>
      <c r="I190" s="28">
        <v>0</v>
      </c>
      <c r="J190" s="28">
        <v>13</v>
      </c>
      <c r="K190" s="108">
        <f t="shared" si="1"/>
        <v>0</v>
      </c>
      <c r="L190" s="28">
        <v>0</v>
      </c>
      <c r="M190" s="28">
        <v>0</v>
      </c>
      <c r="N190" s="28">
        <v>15</v>
      </c>
      <c r="O190" s="28">
        <v>3</v>
      </c>
      <c r="P190" s="28">
        <v>30</v>
      </c>
      <c r="Q190" s="28">
        <v>4</v>
      </c>
      <c r="R190" s="28">
        <v>83</v>
      </c>
      <c r="S190" s="28">
        <v>7</v>
      </c>
    </row>
    <row r="191" spans="1:19" ht="12.75" customHeight="1" x14ac:dyDescent="0.15">
      <c r="A191" s="28" t="s">
        <v>475</v>
      </c>
      <c r="B191" s="28" t="s">
        <v>449</v>
      </c>
      <c r="C191" s="28" t="s">
        <v>67</v>
      </c>
      <c r="D191" s="110">
        <v>2017</v>
      </c>
      <c r="E191" s="28" t="s">
        <v>1598</v>
      </c>
      <c r="F191" s="28">
        <v>25</v>
      </c>
      <c r="G191" s="108">
        <f t="shared" si="0"/>
        <v>0</v>
      </c>
      <c r="H191" s="28">
        <v>0</v>
      </c>
      <c r="I191" s="28">
        <v>0</v>
      </c>
      <c r="J191" s="28">
        <v>13</v>
      </c>
      <c r="K191" s="108">
        <f t="shared" si="1"/>
        <v>0</v>
      </c>
      <c r="L191" s="28">
        <v>0</v>
      </c>
      <c r="M191" s="28">
        <v>0</v>
      </c>
      <c r="N191" s="28">
        <v>15</v>
      </c>
      <c r="O191" s="28">
        <v>3</v>
      </c>
      <c r="P191" s="28">
        <v>30</v>
      </c>
      <c r="Q191" s="28">
        <v>4</v>
      </c>
      <c r="R191" s="28">
        <v>83</v>
      </c>
      <c r="S191" s="28">
        <v>7</v>
      </c>
    </row>
    <row r="192" spans="1:19" ht="12.75" customHeight="1" x14ac:dyDescent="0.15">
      <c r="A192" s="106" t="s">
        <v>489</v>
      </c>
      <c r="B192" s="106" t="s">
        <v>488</v>
      </c>
      <c r="C192" s="106" t="s">
        <v>492</v>
      </c>
      <c r="D192" s="107" t="s">
        <v>1632</v>
      </c>
      <c r="E192" s="106" t="s">
        <v>1598</v>
      </c>
      <c r="F192" s="108">
        <v>66</v>
      </c>
      <c r="G192" s="108">
        <f t="shared" si="0"/>
        <v>0</v>
      </c>
      <c r="H192" s="108">
        <v>0</v>
      </c>
      <c r="I192" s="108">
        <v>0</v>
      </c>
      <c r="J192" s="109">
        <v>44</v>
      </c>
      <c r="K192" s="108">
        <f t="shared" si="1"/>
        <v>0</v>
      </c>
      <c r="L192" s="108">
        <v>0</v>
      </c>
      <c r="M192" s="108">
        <v>0</v>
      </c>
      <c r="N192" s="108">
        <v>41</v>
      </c>
      <c r="O192" s="108">
        <v>0</v>
      </c>
      <c r="P192" s="106" t="s">
        <v>1663</v>
      </c>
      <c r="Q192" s="108">
        <v>36</v>
      </c>
      <c r="R192" s="108">
        <v>275</v>
      </c>
      <c r="S192" s="108">
        <v>36</v>
      </c>
    </row>
    <row r="193" spans="1:19" ht="12.75" customHeight="1" x14ac:dyDescent="0.15">
      <c r="A193" s="28" t="s">
        <v>489</v>
      </c>
      <c r="B193" s="28" t="s">
        <v>488</v>
      </c>
      <c r="C193" s="28" t="s">
        <v>492</v>
      </c>
      <c r="D193" s="110">
        <v>2014</v>
      </c>
      <c r="E193" s="28" t="s">
        <v>1598</v>
      </c>
      <c r="F193" s="28">
        <v>66</v>
      </c>
      <c r="G193" s="108">
        <f t="shared" si="0"/>
        <v>0</v>
      </c>
      <c r="H193" s="28">
        <v>0</v>
      </c>
      <c r="I193" s="28">
        <v>0</v>
      </c>
      <c r="J193" s="28">
        <v>44</v>
      </c>
      <c r="K193" s="108">
        <f t="shared" si="1"/>
        <v>0</v>
      </c>
      <c r="L193" s="28">
        <v>0</v>
      </c>
      <c r="M193" s="28">
        <v>0</v>
      </c>
      <c r="N193" s="28">
        <v>41</v>
      </c>
      <c r="O193" s="28">
        <v>0</v>
      </c>
      <c r="P193" s="28">
        <v>124</v>
      </c>
      <c r="Q193" s="28">
        <v>0</v>
      </c>
      <c r="R193" s="28">
        <v>275</v>
      </c>
      <c r="S193" s="28">
        <v>0</v>
      </c>
    </row>
    <row r="194" spans="1:19" ht="12.75" customHeight="1" x14ac:dyDescent="0.15">
      <c r="A194" s="28" t="s">
        <v>489</v>
      </c>
      <c r="B194" s="28" t="s">
        <v>488</v>
      </c>
      <c r="C194" s="28" t="s">
        <v>492</v>
      </c>
      <c r="D194" s="110">
        <v>2015</v>
      </c>
      <c r="E194" s="28" t="s">
        <v>1598</v>
      </c>
      <c r="F194" s="28">
        <v>66</v>
      </c>
      <c r="G194" s="108">
        <f t="shared" si="0"/>
        <v>5</v>
      </c>
      <c r="H194" s="28">
        <v>5</v>
      </c>
      <c r="I194" s="28">
        <v>0</v>
      </c>
      <c r="J194" s="28">
        <v>44</v>
      </c>
      <c r="K194" s="108">
        <f t="shared" si="1"/>
        <v>4</v>
      </c>
      <c r="L194" s="28">
        <v>4</v>
      </c>
      <c r="M194" s="28">
        <v>0</v>
      </c>
      <c r="N194" s="28">
        <v>41</v>
      </c>
      <c r="O194" s="28">
        <v>60</v>
      </c>
      <c r="P194" s="28">
        <v>124</v>
      </c>
      <c r="Q194" s="28">
        <v>0</v>
      </c>
      <c r="R194" s="28">
        <v>275</v>
      </c>
      <c r="S194" s="28">
        <v>69</v>
      </c>
    </row>
    <row r="195" spans="1:19" ht="12.75" customHeight="1" x14ac:dyDescent="0.15">
      <c r="A195" s="28" t="s">
        <v>489</v>
      </c>
      <c r="B195" s="28" t="s">
        <v>488</v>
      </c>
      <c r="C195" s="28" t="s">
        <v>492</v>
      </c>
      <c r="D195" s="110">
        <v>2016</v>
      </c>
      <c r="E195" s="28" t="s">
        <v>1598</v>
      </c>
      <c r="F195" s="28">
        <v>66</v>
      </c>
      <c r="G195" s="108">
        <f t="shared" si="0"/>
        <v>0</v>
      </c>
      <c r="H195" s="28">
        <v>0</v>
      </c>
      <c r="I195" s="28">
        <v>0</v>
      </c>
      <c r="J195" s="28">
        <v>44</v>
      </c>
      <c r="K195" s="108">
        <f t="shared" si="1"/>
        <v>0</v>
      </c>
      <c r="L195" s="28">
        <v>0</v>
      </c>
      <c r="M195" s="28">
        <v>0</v>
      </c>
      <c r="N195" s="28">
        <v>41</v>
      </c>
      <c r="O195" s="28">
        <v>0</v>
      </c>
      <c r="P195" s="28">
        <v>124</v>
      </c>
      <c r="Q195" s="28">
        <v>51</v>
      </c>
      <c r="R195" s="28">
        <v>275</v>
      </c>
      <c r="S195" s="28">
        <v>51</v>
      </c>
    </row>
    <row r="196" spans="1:19" ht="12.75" customHeight="1" x14ac:dyDescent="0.15">
      <c r="A196" s="28" t="s">
        <v>489</v>
      </c>
      <c r="B196" s="28" t="s">
        <v>488</v>
      </c>
      <c r="C196" s="28" t="s">
        <v>492</v>
      </c>
      <c r="D196" s="110">
        <v>2017</v>
      </c>
      <c r="E196" s="28" t="s">
        <v>1598</v>
      </c>
      <c r="F196" s="28">
        <v>66</v>
      </c>
      <c r="G196" s="108">
        <f t="shared" si="0"/>
        <v>0</v>
      </c>
      <c r="H196" s="28">
        <v>0</v>
      </c>
      <c r="I196" s="28">
        <v>0</v>
      </c>
      <c r="J196" s="28">
        <v>44</v>
      </c>
      <c r="K196" s="108">
        <f t="shared" si="1"/>
        <v>0</v>
      </c>
      <c r="L196" s="28">
        <v>0</v>
      </c>
      <c r="M196" s="28">
        <v>0</v>
      </c>
      <c r="N196" s="28">
        <v>41</v>
      </c>
      <c r="O196" s="28">
        <v>1</v>
      </c>
      <c r="P196" s="28">
        <v>124</v>
      </c>
      <c r="Q196" s="28">
        <v>38</v>
      </c>
      <c r="R196" s="28">
        <v>275</v>
      </c>
      <c r="S196" s="28">
        <v>39</v>
      </c>
    </row>
    <row r="197" spans="1:19" ht="12.75" customHeight="1" x14ac:dyDescent="0.15">
      <c r="A197" s="106" t="s">
        <v>277</v>
      </c>
      <c r="B197" s="106" t="s">
        <v>273</v>
      </c>
      <c r="C197" s="106" t="s">
        <v>144</v>
      </c>
      <c r="D197" s="107" t="s">
        <v>1632</v>
      </c>
      <c r="E197" s="106" t="s">
        <v>1598</v>
      </c>
      <c r="F197" s="108">
        <v>76</v>
      </c>
      <c r="G197" s="108">
        <f t="shared" si="0"/>
        <v>0</v>
      </c>
      <c r="H197" s="108">
        <v>0</v>
      </c>
      <c r="I197" s="108">
        <v>0</v>
      </c>
      <c r="J197" s="109">
        <v>53</v>
      </c>
      <c r="K197" s="108">
        <f t="shared" si="1"/>
        <v>0</v>
      </c>
      <c r="L197" s="108">
        <v>0</v>
      </c>
      <c r="M197" s="108">
        <v>0</v>
      </c>
      <c r="N197" s="108">
        <v>62</v>
      </c>
      <c r="O197" s="108">
        <v>0</v>
      </c>
      <c r="P197" s="106" t="s">
        <v>1664</v>
      </c>
      <c r="Q197" s="108">
        <v>7</v>
      </c>
      <c r="R197" s="108">
        <v>339</v>
      </c>
      <c r="S197" s="108">
        <v>7</v>
      </c>
    </row>
    <row r="198" spans="1:19" ht="12.75" customHeight="1" x14ac:dyDescent="0.15">
      <c r="A198" s="28" t="s">
        <v>277</v>
      </c>
      <c r="B198" s="28" t="s">
        <v>273</v>
      </c>
      <c r="C198" s="28" t="s">
        <v>144</v>
      </c>
      <c r="D198" s="110">
        <v>2013</v>
      </c>
      <c r="E198" s="28" t="s">
        <v>1598</v>
      </c>
      <c r="F198" s="28">
        <v>76</v>
      </c>
      <c r="G198" s="108">
        <f t="shared" si="0"/>
        <v>46</v>
      </c>
      <c r="H198" s="28">
        <v>46</v>
      </c>
      <c r="I198" s="28">
        <v>0</v>
      </c>
      <c r="J198" s="28">
        <v>53</v>
      </c>
      <c r="K198" s="108">
        <f t="shared" si="1"/>
        <v>24</v>
      </c>
      <c r="L198" s="28">
        <v>24</v>
      </c>
      <c r="M198" s="28">
        <v>0</v>
      </c>
      <c r="N198" s="28">
        <v>62</v>
      </c>
      <c r="O198" s="28">
        <v>0</v>
      </c>
      <c r="P198" s="28">
        <v>148</v>
      </c>
      <c r="Q198" s="28">
        <v>0</v>
      </c>
      <c r="R198" s="28">
        <v>339</v>
      </c>
      <c r="S198" s="28">
        <v>70</v>
      </c>
    </row>
    <row r="199" spans="1:19" ht="12.75" customHeight="1" x14ac:dyDescent="0.15">
      <c r="A199" s="28" t="s">
        <v>277</v>
      </c>
      <c r="B199" s="28" t="s">
        <v>273</v>
      </c>
      <c r="C199" s="28" t="s">
        <v>144</v>
      </c>
      <c r="D199" s="110">
        <v>2014</v>
      </c>
      <c r="E199" s="28" t="s">
        <v>1598</v>
      </c>
      <c r="F199" s="28">
        <v>76</v>
      </c>
      <c r="G199" s="108">
        <f t="shared" si="0"/>
        <v>21</v>
      </c>
      <c r="H199" s="28">
        <v>21</v>
      </c>
      <c r="I199" s="28">
        <v>0</v>
      </c>
      <c r="J199" s="28">
        <v>53</v>
      </c>
      <c r="K199" s="108">
        <f t="shared" si="1"/>
        <v>49</v>
      </c>
      <c r="L199" s="28">
        <v>49</v>
      </c>
      <c r="M199" s="28">
        <v>0</v>
      </c>
      <c r="N199" s="28">
        <v>62</v>
      </c>
      <c r="O199" s="28">
        <v>0</v>
      </c>
      <c r="P199" s="28">
        <v>148</v>
      </c>
      <c r="Q199" s="28">
        <v>0</v>
      </c>
      <c r="R199" s="28">
        <v>339</v>
      </c>
      <c r="S199" s="28">
        <v>70</v>
      </c>
    </row>
    <row r="200" spans="1:19" ht="12.75" customHeight="1" x14ac:dyDescent="0.15">
      <c r="A200" s="28" t="s">
        <v>277</v>
      </c>
      <c r="B200" s="28" t="s">
        <v>273</v>
      </c>
      <c r="C200" s="28" t="s">
        <v>144</v>
      </c>
      <c r="D200" s="110">
        <v>2015</v>
      </c>
      <c r="E200" s="28" t="s">
        <v>1598</v>
      </c>
      <c r="F200" s="28">
        <v>76</v>
      </c>
      <c r="G200" s="108">
        <f t="shared" si="0"/>
        <v>0</v>
      </c>
      <c r="H200" s="28">
        <v>0</v>
      </c>
      <c r="I200" s="28">
        <v>0</v>
      </c>
      <c r="J200" s="28">
        <v>53</v>
      </c>
      <c r="K200" s="108">
        <f t="shared" si="1"/>
        <v>0</v>
      </c>
      <c r="L200" s="28">
        <v>0</v>
      </c>
      <c r="M200" s="28">
        <v>0</v>
      </c>
      <c r="N200" s="28">
        <v>62</v>
      </c>
      <c r="O200" s="28">
        <v>72</v>
      </c>
      <c r="P200" s="28">
        <v>148</v>
      </c>
      <c r="Q200" s="28">
        <v>65</v>
      </c>
      <c r="R200" s="28">
        <v>339</v>
      </c>
      <c r="S200" s="28">
        <v>137</v>
      </c>
    </row>
    <row r="201" spans="1:19" ht="12.75" customHeight="1" x14ac:dyDescent="0.15">
      <c r="A201" s="28" t="s">
        <v>277</v>
      </c>
      <c r="B201" s="28" t="s">
        <v>273</v>
      </c>
      <c r="C201" s="28" t="s">
        <v>144</v>
      </c>
      <c r="D201" s="110">
        <v>2016</v>
      </c>
      <c r="E201" s="28" t="s">
        <v>1598</v>
      </c>
      <c r="F201" s="28">
        <v>76</v>
      </c>
      <c r="G201" s="108">
        <f t="shared" si="0"/>
        <v>0</v>
      </c>
      <c r="H201" s="28">
        <v>0</v>
      </c>
      <c r="I201" s="28">
        <v>0</v>
      </c>
      <c r="J201" s="28">
        <v>53</v>
      </c>
      <c r="K201" s="108">
        <f t="shared" si="1"/>
        <v>0</v>
      </c>
      <c r="L201" s="28">
        <v>0</v>
      </c>
      <c r="M201" s="28">
        <v>0</v>
      </c>
      <c r="N201" s="28">
        <v>62</v>
      </c>
      <c r="O201" s="28">
        <v>26</v>
      </c>
      <c r="P201" s="28">
        <v>148</v>
      </c>
      <c r="Q201" s="28">
        <v>116</v>
      </c>
      <c r="R201" s="28">
        <v>339</v>
      </c>
      <c r="S201" s="28">
        <v>142</v>
      </c>
    </row>
    <row r="202" spans="1:19" ht="12.75" customHeight="1" x14ac:dyDescent="0.15">
      <c r="A202" s="28" t="s">
        <v>277</v>
      </c>
      <c r="B202" s="28" t="s">
        <v>273</v>
      </c>
      <c r="C202" s="28" t="s">
        <v>144</v>
      </c>
      <c r="D202" s="110">
        <v>2017</v>
      </c>
      <c r="E202" s="28" t="s">
        <v>1598</v>
      </c>
      <c r="F202" s="28">
        <v>76</v>
      </c>
      <c r="G202" s="108">
        <f t="shared" si="0"/>
        <v>0</v>
      </c>
      <c r="H202" s="28">
        <v>0</v>
      </c>
      <c r="I202" s="28">
        <v>0</v>
      </c>
      <c r="J202" s="28">
        <v>53</v>
      </c>
      <c r="K202" s="108">
        <f t="shared" si="1"/>
        <v>0</v>
      </c>
      <c r="L202" s="28">
        <v>0</v>
      </c>
      <c r="M202" s="28">
        <v>0</v>
      </c>
      <c r="N202" s="28">
        <v>62</v>
      </c>
      <c r="O202" s="28">
        <v>83</v>
      </c>
      <c r="P202" s="28">
        <v>148</v>
      </c>
      <c r="Q202" s="28">
        <v>0</v>
      </c>
      <c r="R202" s="28">
        <v>339</v>
      </c>
      <c r="S202" s="28">
        <v>83</v>
      </c>
    </row>
    <row r="203" spans="1:19" ht="12.75" customHeight="1" x14ac:dyDescent="0.15">
      <c r="A203" s="106" t="s">
        <v>179</v>
      </c>
      <c r="B203" s="106" t="s">
        <v>168</v>
      </c>
      <c r="C203" s="106" t="s">
        <v>144</v>
      </c>
      <c r="D203" s="107" t="s">
        <v>1632</v>
      </c>
      <c r="E203" s="106" t="s">
        <v>1598</v>
      </c>
      <c r="F203" s="108">
        <v>694</v>
      </c>
      <c r="G203" s="108">
        <f t="shared" si="0"/>
        <v>0</v>
      </c>
      <c r="H203" s="108">
        <v>0</v>
      </c>
      <c r="I203" s="108">
        <v>0</v>
      </c>
      <c r="J203" s="109">
        <v>413</v>
      </c>
      <c r="K203" s="108">
        <f t="shared" si="1"/>
        <v>20</v>
      </c>
      <c r="L203" s="108">
        <v>0</v>
      </c>
      <c r="M203" s="108">
        <v>20</v>
      </c>
      <c r="N203" s="108">
        <v>443</v>
      </c>
      <c r="O203" s="108">
        <v>6</v>
      </c>
      <c r="P203" s="106" t="s">
        <v>1665</v>
      </c>
      <c r="Q203" s="108">
        <v>35</v>
      </c>
      <c r="R203" s="108">
        <v>2684</v>
      </c>
      <c r="S203" s="108">
        <v>61</v>
      </c>
    </row>
    <row r="204" spans="1:19" ht="12.75" customHeight="1" x14ac:dyDescent="0.15">
      <c r="A204" s="28" t="s">
        <v>179</v>
      </c>
      <c r="B204" s="28" t="s">
        <v>168</v>
      </c>
      <c r="C204" s="28" t="s">
        <v>144</v>
      </c>
      <c r="D204" s="110">
        <v>2014</v>
      </c>
      <c r="E204" s="28" t="s">
        <v>1598</v>
      </c>
      <c r="F204" s="28">
        <v>694</v>
      </c>
      <c r="G204" s="108">
        <f t="shared" si="0"/>
        <v>0</v>
      </c>
      <c r="H204" s="28">
        <v>0</v>
      </c>
      <c r="I204" s="28">
        <v>0</v>
      </c>
      <c r="J204" s="28">
        <v>413</v>
      </c>
      <c r="K204" s="108">
        <f t="shared" si="1"/>
        <v>0</v>
      </c>
      <c r="L204" s="28">
        <v>0</v>
      </c>
      <c r="M204" s="28">
        <v>0</v>
      </c>
      <c r="N204" s="28">
        <v>443</v>
      </c>
      <c r="O204" s="28">
        <v>0</v>
      </c>
      <c r="P204" s="28">
        <v>1134</v>
      </c>
      <c r="Q204" s="28">
        <v>19</v>
      </c>
      <c r="R204" s="28">
        <v>2684</v>
      </c>
      <c r="S204" s="28">
        <v>19</v>
      </c>
    </row>
    <row r="205" spans="1:19" ht="12.75" customHeight="1" x14ac:dyDescent="0.15">
      <c r="A205" s="28" t="s">
        <v>179</v>
      </c>
      <c r="B205" s="28" t="s">
        <v>168</v>
      </c>
      <c r="C205" s="28" t="s">
        <v>144</v>
      </c>
      <c r="D205" s="110">
        <v>2015</v>
      </c>
      <c r="E205" s="28" t="s">
        <v>1598</v>
      </c>
      <c r="F205" s="28">
        <v>694</v>
      </c>
      <c r="G205" s="108">
        <f t="shared" si="0"/>
        <v>11</v>
      </c>
      <c r="H205" s="28">
        <v>11</v>
      </c>
      <c r="I205" s="28">
        <v>0</v>
      </c>
      <c r="J205" s="28">
        <v>413</v>
      </c>
      <c r="K205" s="108">
        <f t="shared" si="1"/>
        <v>0</v>
      </c>
      <c r="L205" s="28">
        <v>0</v>
      </c>
      <c r="M205" s="28">
        <v>0</v>
      </c>
      <c r="N205" s="28">
        <v>443</v>
      </c>
      <c r="O205" s="28">
        <v>0</v>
      </c>
      <c r="P205" s="28">
        <v>1134</v>
      </c>
      <c r="Q205" s="28">
        <v>14</v>
      </c>
      <c r="R205" s="28">
        <v>2684</v>
      </c>
      <c r="S205" s="28">
        <v>25</v>
      </c>
    </row>
    <row r="206" spans="1:19" ht="12.75" customHeight="1" x14ac:dyDescent="0.15">
      <c r="A206" s="28" t="s">
        <v>179</v>
      </c>
      <c r="B206" s="28" t="s">
        <v>168</v>
      </c>
      <c r="C206" s="28" t="s">
        <v>144</v>
      </c>
      <c r="D206" s="110">
        <v>2016</v>
      </c>
      <c r="E206" s="28" t="s">
        <v>1598</v>
      </c>
      <c r="F206" s="28">
        <v>694</v>
      </c>
      <c r="G206" s="108">
        <f t="shared" si="0"/>
        <v>0</v>
      </c>
      <c r="H206" s="28">
        <v>0</v>
      </c>
      <c r="I206" s="28">
        <v>0</v>
      </c>
      <c r="J206" s="28">
        <v>413</v>
      </c>
      <c r="K206" s="108">
        <f t="shared" si="1"/>
        <v>0</v>
      </c>
      <c r="L206" s="28">
        <v>0</v>
      </c>
      <c r="M206" s="28">
        <v>0</v>
      </c>
      <c r="N206" s="28">
        <v>443</v>
      </c>
      <c r="O206" s="28">
        <v>0</v>
      </c>
      <c r="P206" s="28">
        <v>1134</v>
      </c>
      <c r="Q206" s="28">
        <v>275</v>
      </c>
      <c r="R206" s="28">
        <v>2684</v>
      </c>
      <c r="S206" s="28">
        <v>275</v>
      </c>
    </row>
    <row r="207" spans="1:19" ht="12.75" customHeight="1" x14ac:dyDescent="0.15">
      <c r="A207" s="28" t="s">
        <v>179</v>
      </c>
      <c r="B207" s="28" t="s">
        <v>168</v>
      </c>
      <c r="C207" s="28" t="s">
        <v>144</v>
      </c>
      <c r="D207" s="110">
        <v>2017</v>
      </c>
      <c r="E207" s="28" t="s">
        <v>1598</v>
      </c>
      <c r="F207" s="28">
        <v>694</v>
      </c>
      <c r="G207" s="108">
        <f t="shared" si="0"/>
        <v>0</v>
      </c>
      <c r="H207" s="28">
        <v>0</v>
      </c>
      <c r="I207" s="28">
        <v>0</v>
      </c>
      <c r="J207" s="28">
        <v>413</v>
      </c>
      <c r="K207" s="108">
        <f t="shared" si="1"/>
        <v>0</v>
      </c>
      <c r="L207" s="28">
        <v>0</v>
      </c>
      <c r="M207" s="28">
        <v>0</v>
      </c>
      <c r="N207" s="28">
        <v>443</v>
      </c>
      <c r="O207" s="28">
        <v>0</v>
      </c>
      <c r="P207" s="28">
        <v>1134</v>
      </c>
      <c r="Q207" s="28">
        <v>17</v>
      </c>
      <c r="R207" s="28">
        <v>2684</v>
      </c>
      <c r="S207" s="28">
        <v>17</v>
      </c>
    </row>
    <row r="208" spans="1:19" ht="12.75" customHeight="1" x14ac:dyDescent="0.15">
      <c r="A208" s="106" t="s">
        <v>478</v>
      </c>
      <c r="B208" s="106" t="s">
        <v>449</v>
      </c>
      <c r="C208" s="106" t="s">
        <v>67</v>
      </c>
      <c r="D208" s="107" t="s">
        <v>1632</v>
      </c>
      <c r="E208" s="106" t="s">
        <v>1598</v>
      </c>
      <c r="F208" s="108">
        <v>276</v>
      </c>
      <c r="G208" s="108">
        <f t="shared" si="0"/>
        <v>0</v>
      </c>
      <c r="H208" s="108">
        <v>0</v>
      </c>
      <c r="I208" s="108">
        <v>0</v>
      </c>
      <c r="J208" s="109">
        <v>144</v>
      </c>
      <c r="K208" s="108">
        <f t="shared" si="1"/>
        <v>0</v>
      </c>
      <c r="L208" s="108">
        <v>0</v>
      </c>
      <c r="M208" s="108">
        <v>0</v>
      </c>
      <c r="N208" s="108">
        <v>155</v>
      </c>
      <c r="O208" s="108">
        <v>29</v>
      </c>
      <c r="P208" s="106" t="s">
        <v>1666</v>
      </c>
      <c r="Q208" s="108">
        <v>271</v>
      </c>
      <c r="R208" s="108">
        <v>863</v>
      </c>
      <c r="S208" s="108">
        <v>300</v>
      </c>
    </row>
    <row r="209" spans="1:19" ht="12.75" customHeight="1" x14ac:dyDescent="0.15">
      <c r="A209" s="28" t="s">
        <v>478</v>
      </c>
      <c r="B209" s="28" t="s">
        <v>449</v>
      </c>
      <c r="C209" s="28" t="s">
        <v>67</v>
      </c>
      <c r="D209" s="110">
        <v>2014</v>
      </c>
      <c r="E209" s="28" t="s">
        <v>1598</v>
      </c>
      <c r="F209" s="28">
        <v>276</v>
      </c>
      <c r="G209" s="108">
        <f t="shared" si="0"/>
        <v>0</v>
      </c>
      <c r="H209" s="28">
        <v>0</v>
      </c>
      <c r="I209" s="28">
        <v>0</v>
      </c>
      <c r="J209" s="28">
        <v>144</v>
      </c>
      <c r="K209" s="108">
        <f t="shared" si="1"/>
        <v>0</v>
      </c>
      <c r="L209" s="28">
        <v>0</v>
      </c>
      <c r="M209" s="28">
        <v>0</v>
      </c>
      <c r="N209" s="28">
        <v>155</v>
      </c>
      <c r="O209" s="28">
        <v>3</v>
      </c>
      <c r="P209" s="28">
        <v>288</v>
      </c>
      <c r="Q209" s="28">
        <v>0</v>
      </c>
      <c r="R209" s="28">
        <v>863</v>
      </c>
      <c r="S209" s="28">
        <v>3</v>
      </c>
    </row>
    <row r="210" spans="1:19" ht="12.75" customHeight="1" x14ac:dyDescent="0.15">
      <c r="A210" s="28" t="s">
        <v>478</v>
      </c>
      <c r="B210" s="28" t="s">
        <v>449</v>
      </c>
      <c r="C210" s="28" t="s">
        <v>67</v>
      </c>
      <c r="D210" s="110">
        <v>2015</v>
      </c>
      <c r="E210" s="28" t="s">
        <v>1598</v>
      </c>
      <c r="F210" s="28">
        <v>276</v>
      </c>
      <c r="G210" s="108">
        <f t="shared" si="0"/>
        <v>0</v>
      </c>
      <c r="H210" s="28">
        <v>0</v>
      </c>
      <c r="I210" s="28">
        <v>0</v>
      </c>
      <c r="J210" s="28">
        <v>144</v>
      </c>
      <c r="K210" s="108">
        <f t="shared" si="1"/>
        <v>0</v>
      </c>
      <c r="L210" s="28">
        <v>0</v>
      </c>
      <c r="M210" s="28">
        <v>0</v>
      </c>
      <c r="N210" s="28">
        <v>155</v>
      </c>
      <c r="O210" s="28">
        <v>0</v>
      </c>
      <c r="P210" s="28">
        <v>288</v>
      </c>
      <c r="Q210" s="28">
        <v>5</v>
      </c>
      <c r="R210" s="28">
        <v>863</v>
      </c>
      <c r="S210" s="28">
        <v>5</v>
      </c>
    </row>
    <row r="211" spans="1:19" ht="12.75" customHeight="1" x14ac:dyDescent="0.15">
      <c r="A211" s="28" t="s">
        <v>478</v>
      </c>
      <c r="B211" s="28" t="s">
        <v>449</v>
      </c>
      <c r="C211" s="28" t="s">
        <v>67</v>
      </c>
      <c r="D211" s="110">
        <v>2016</v>
      </c>
      <c r="E211" s="28" t="s">
        <v>1598</v>
      </c>
      <c r="F211" s="28">
        <v>276</v>
      </c>
      <c r="G211" s="108">
        <f t="shared" si="0"/>
        <v>0</v>
      </c>
      <c r="H211" s="28">
        <v>0</v>
      </c>
      <c r="I211" s="28">
        <v>0</v>
      </c>
      <c r="J211" s="28">
        <v>144</v>
      </c>
      <c r="K211" s="108">
        <f t="shared" si="1"/>
        <v>0</v>
      </c>
      <c r="L211" s="28">
        <v>0</v>
      </c>
      <c r="M211" s="28">
        <v>0</v>
      </c>
      <c r="N211" s="28">
        <v>155</v>
      </c>
      <c r="O211" s="28">
        <v>0</v>
      </c>
      <c r="P211" s="28">
        <v>288</v>
      </c>
      <c r="Q211" s="28">
        <v>133</v>
      </c>
      <c r="R211" s="28">
        <v>863</v>
      </c>
      <c r="S211" s="28">
        <v>133</v>
      </c>
    </row>
    <row r="212" spans="1:19" ht="12.75" customHeight="1" x14ac:dyDescent="0.15">
      <c r="A212" s="28" t="s">
        <v>478</v>
      </c>
      <c r="B212" s="28" t="s">
        <v>449</v>
      </c>
      <c r="C212" s="28" t="s">
        <v>67</v>
      </c>
      <c r="D212" s="110">
        <v>2017</v>
      </c>
      <c r="E212" s="28" t="s">
        <v>1598</v>
      </c>
      <c r="F212" s="28">
        <v>276</v>
      </c>
      <c r="G212" s="108">
        <f t="shared" si="0"/>
        <v>0</v>
      </c>
      <c r="H212" s="28">
        <v>0</v>
      </c>
      <c r="I212" s="28">
        <v>0</v>
      </c>
      <c r="J212" s="28">
        <v>144</v>
      </c>
      <c r="K212" s="108">
        <f t="shared" si="1"/>
        <v>0</v>
      </c>
      <c r="L212" s="28">
        <v>0</v>
      </c>
      <c r="M212" s="28">
        <v>0</v>
      </c>
      <c r="N212" s="28">
        <v>155</v>
      </c>
      <c r="O212" s="28">
        <v>0</v>
      </c>
      <c r="P212" s="28">
        <v>288</v>
      </c>
      <c r="Q212" s="28">
        <v>13</v>
      </c>
      <c r="R212" s="28">
        <v>863</v>
      </c>
      <c r="S212" s="28">
        <v>13</v>
      </c>
    </row>
    <row r="213" spans="1:19" ht="12.75" customHeight="1" x14ac:dyDescent="0.15">
      <c r="A213" s="106" t="s">
        <v>91</v>
      </c>
      <c r="B213" s="106" t="s">
        <v>88</v>
      </c>
      <c r="C213" s="106" t="s">
        <v>89</v>
      </c>
      <c r="D213" s="107" t="s">
        <v>1632</v>
      </c>
      <c r="E213" s="106" t="s">
        <v>1598</v>
      </c>
      <c r="F213" s="108">
        <v>682</v>
      </c>
      <c r="G213" s="108">
        <f t="shared" si="0"/>
        <v>0</v>
      </c>
      <c r="H213" s="108">
        <v>0</v>
      </c>
      <c r="I213" s="108">
        <v>0</v>
      </c>
      <c r="J213" s="109">
        <v>545</v>
      </c>
      <c r="K213" s="108">
        <f t="shared" si="1"/>
        <v>9</v>
      </c>
      <c r="L213" s="108">
        <v>0</v>
      </c>
      <c r="M213" s="108">
        <v>9</v>
      </c>
      <c r="N213" s="108">
        <v>480</v>
      </c>
      <c r="O213" s="108">
        <v>72</v>
      </c>
      <c r="P213" s="106" t="s">
        <v>1667</v>
      </c>
      <c r="Q213" s="108">
        <v>73</v>
      </c>
      <c r="R213" s="108">
        <v>2974</v>
      </c>
      <c r="S213" s="108">
        <v>154</v>
      </c>
    </row>
    <row r="214" spans="1:19" ht="12.75" customHeight="1" x14ac:dyDescent="0.15">
      <c r="A214" s="28" t="s">
        <v>91</v>
      </c>
      <c r="B214" s="28" t="s">
        <v>88</v>
      </c>
      <c r="C214" s="28" t="s">
        <v>89</v>
      </c>
      <c r="D214" s="110">
        <v>2016</v>
      </c>
      <c r="E214" s="28" t="s">
        <v>1598</v>
      </c>
      <c r="F214" s="28">
        <v>682</v>
      </c>
      <c r="G214" s="108">
        <f t="shared" si="0"/>
        <v>0</v>
      </c>
      <c r="H214" s="28">
        <v>0</v>
      </c>
      <c r="I214" s="28">
        <v>0</v>
      </c>
      <c r="J214" s="28">
        <v>545</v>
      </c>
      <c r="K214" s="108">
        <f t="shared" si="1"/>
        <v>0</v>
      </c>
      <c r="L214" s="28">
        <v>0</v>
      </c>
      <c r="M214" s="28">
        <v>0</v>
      </c>
      <c r="N214" s="28">
        <v>480</v>
      </c>
      <c r="O214" s="28">
        <v>8</v>
      </c>
      <c r="P214" s="28">
        <v>1267</v>
      </c>
      <c r="Q214" s="28">
        <v>90</v>
      </c>
      <c r="R214" s="28">
        <v>2974</v>
      </c>
      <c r="S214" s="28">
        <v>98</v>
      </c>
    </row>
    <row r="215" spans="1:19" ht="12.75" customHeight="1" x14ac:dyDescent="0.15">
      <c r="A215" s="28" t="s">
        <v>91</v>
      </c>
      <c r="B215" s="28" t="s">
        <v>88</v>
      </c>
      <c r="C215" s="28" t="s">
        <v>89</v>
      </c>
      <c r="D215" s="110">
        <v>2017</v>
      </c>
      <c r="E215" s="28" t="s">
        <v>1598</v>
      </c>
      <c r="F215" s="28">
        <v>682</v>
      </c>
      <c r="G215" s="108">
        <f t="shared" si="0"/>
        <v>0</v>
      </c>
      <c r="H215" s="28">
        <v>0</v>
      </c>
      <c r="I215" s="28">
        <v>0</v>
      </c>
      <c r="J215" s="28">
        <v>545</v>
      </c>
      <c r="K215" s="108">
        <f t="shared" si="1"/>
        <v>8</v>
      </c>
      <c r="L215" s="28">
        <v>8</v>
      </c>
      <c r="M215" s="28">
        <v>0</v>
      </c>
      <c r="N215" s="28">
        <v>480</v>
      </c>
      <c r="O215" s="28">
        <v>25</v>
      </c>
      <c r="P215" s="28">
        <v>1267</v>
      </c>
      <c r="Q215" s="28">
        <v>117</v>
      </c>
      <c r="R215" s="28">
        <v>2974</v>
      </c>
      <c r="S215" s="28">
        <v>150</v>
      </c>
    </row>
    <row r="216" spans="1:19" ht="12.75" customHeight="1" x14ac:dyDescent="0.15">
      <c r="A216" s="106" t="s">
        <v>180</v>
      </c>
      <c r="B216" s="106" t="s">
        <v>168</v>
      </c>
      <c r="C216" s="106" t="s">
        <v>144</v>
      </c>
      <c r="D216" s="107" t="s">
        <v>1632</v>
      </c>
      <c r="E216" s="106" t="s">
        <v>1598</v>
      </c>
      <c r="F216" s="108">
        <v>88</v>
      </c>
      <c r="G216" s="108">
        <f t="shared" si="0"/>
        <v>4</v>
      </c>
      <c r="H216" s="108">
        <v>4</v>
      </c>
      <c r="I216" s="108">
        <v>0</v>
      </c>
      <c r="J216" s="109">
        <v>54</v>
      </c>
      <c r="K216" s="108">
        <f t="shared" si="1"/>
        <v>0</v>
      </c>
      <c r="L216" s="108">
        <v>0</v>
      </c>
      <c r="M216" s="108">
        <v>0</v>
      </c>
      <c r="N216" s="108">
        <v>57</v>
      </c>
      <c r="O216" s="108">
        <v>1</v>
      </c>
      <c r="P216" s="106" t="s">
        <v>1668</v>
      </c>
      <c r="Q216" s="108">
        <v>78</v>
      </c>
      <c r="R216" s="108">
        <v>330</v>
      </c>
      <c r="S216" s="108">
        <v>83</v>
      </c>
    </row>
    <row r="217" spans="1:19" ht="12.75" customHeight="1" x14ac:dyDescent="0.15">
      <c r="A217" s="28" t="s">
        <v>180</v>
      </c>
      <c r="B217" s="28" t="s">
        <v>168</v>
      </c>
      <c r="C217" s="28" t="s">
        <v>144</v>
      </c>
      <c r="D217" s="110">
        <v>2013</v>
      </c>
      <c r="E217" s="28" t="s">
        <v>1598</v>
      </c>
      <c r="F217" s="28">
        <v>88</v>
      </c>
      <c r="G217" s="108">
        <f t="shared" si="0"/>
        <v>0</v>
      </c>
      <c r="H217" s="28">
        <v>0</v>
      </c>
      <c r="I217" s="28">
        <v>0</v>
      </c>
      <c r="J217" s="28">
        <v>54</v>
      </c>
      <c r="K217" s="108">
        <f t="shared" si="1"/>
        <v>0</v>
      </c>
      <c r="L217" s="28">
        <v>0</v>
      </c>
      <c r="M217" s="28">
        <v>0</v>
      </c>
      <c r="N217" s="28">
        <v>57</v>
      </c>
      <c r="O217" s="28">
        <v>0</v>
      </c>
      <c r="P217" s="28">
        <v>131</v>
      </c>
      <c r="Q217" s="28">
        <v>2</v>
      </c>
      <c r="R217" s="28">
        <v>330</v>
      </c>
      <c r="S217" s="28">
        <v>2</v>
      </c>
    </row>
    <row r="218" spans="1:19" ht="12.75" customHeight="1" x14ac:dyDescent="0.15">
      <c r="A218" s="28" t="s">
        <v>180</v>
      </c>
      <c r="B218" s="28" t="s">
        <v>168</v>
      </c>
      <c r="C218" s="28" t="s">
        <v>144</v>
      </c>
      <c r="D218" s="110">
        <v>2014</v>
      </c>
      <c r="E218" s="28" t="s">
        <v>1598</v>
      </c>
      <c r="F218" s="28">
        <v>88</v>
      </c>
      <c r="G218" s="108">
        <f t="shared" si="0"/>
        <v>0</v>
      </c>
      <c r="H218" s="28">
        <v>0</v>
      </c>
      <c r="I218" s="28">
        <v>0</v>
      </c>
      <c r="J218" s="28">
        <v>54</v>
      </c>
      <c r="K218" s="108">
        <f t="shared" si="1"/>
        <v>0</v>
      </c>
      <c r="L218" s="28">
        <v>0</v>
      </c>
      <c r="M218" s="28">
        <v>0</v>
      </c>
      <c r="N218" s="28">
        <v>57</v>
      </c>
      <c r="O218" s="28">
        <v>0</v>
      </c>
      <c r="P218" s="28">
        <v>131</v>
      </c>
      <c r="Q218" s="28">
        <v>15</v>
      </c>
      <c r="R218" s="28">
        <v>330</v>
      </c>
      <c r="S218" s="28">
        <v>15</v>
      </c>
    </row>
    <row r="219" spans="1:19" ht="12.75" customHeight="1" x14ac:dyDescent="0.15">
      <c r="A219" s="28" t="s">
        <v>180</v>
      </c>
      <c r="B219" s="28" t="s">
        <v>168</v>
      </c>
      <c r="C219" s="28" t="s">
        <v>144</v>
      </c>
      <c r="D219" s="110">
        <v>2015</v>
      </c>
      <c r="E219" s="28" t="s">
        <v>1598</v>
      </c>
      <c r="F219" s="28">
        <v>88</v>
      </c>
      <c r="G219" s="108">
        <f t="shared" si="0"/>
        <v>8</v>
      </c>
      <c r="H219" s="28">
        <v>8</v>
      </c>
      <c r="I219" s="28">
        <v>0</v>
      </c>
      <c r="J219" s="28">
        <v>54</v>
      </c>
      <c r="K219" s="108">
        <f t="shared" si="1"/>
        <v>0</v>
      </c>
      <c r="L219" s="28">
        <v>0</v>
      </c>
      <c r="M219" s="28">
        <v>0</v>
      </c>
      <c r="N219" s="28">
        <v>57</v>
      </c>
      <c r="O219" s="28">
        <v>1</v>
      </c>
      <c r="P219" s="28">
        <v>131</v>
      </c>
      <c r="Q219" s="28">
        <v>15</v>
      </c>
      <c r="R219" s="28">
        <v>330</v>
      </c>
      <c r="S219" s="28">
        <v>24</v>
      </c>
    </row>
    <row r="220" spans="1:19" ht="12.75" customHeight="1" x14ac:dyDescent="0.15">
      <c r="A220" s="28" t="s">
        <v>180</v>
      </c>
      <c r="B220" s="28" t="s">
        <v>168</v>
      </c>
      <c r="C220" s="28" t="s">
        <v>144</v>
      </c>
      <c r="D220" s="110">
        <v>2016</v>
      </c>
      <c r="E220" s="28" t="s">
        <v>1598</v>
      </c>
      <c r="F220" s="28">
        <v>88</v>
      </c>
      <c r="G220" s="108">
        <f t="shared" si="0"/>
        <v>0</v>
      </c>
      <c r="H220" s="28">
        <v>0</v>
      </c>
      <c r="I220" s="28">
        <v>0</v>
      </c>
      <c r="J220" s="28">
        <v>54</v>
      </c>
      <c r="K220" s="108">
        <f t="shared" si="1"/>
        <v>0</v>
      </c>
      <c r="L220" s="28">
        <v>0</v>
      </c>
      <c r="M220" s="28">
        <v>0</v>
      </c>
      <c r="N220" s="28">
        <v>57</v>
      </c>
      <c r="O220" s="28">
        <v>2</v>
      </c>
      <c r="P220" s="28">
        <v>131</v>
      </c>
      <c r="Q220" s="28">
        <v>43</v>
      </c>
      <c r="R220" s="28">
        <v>330</v>
      </c>
      <c r="S220" s="28">
        <v>45</v>
      </c>
    </row>
    <row r="221" spans="1:19" ht="12.75" customHeight="1" x14ac:dyDescent="0.15">
      <c r="A221" s="28" t="s">
        <v>180</v>
      </c>
      <c r="B221" s="28" t="s">
        <v>168</v>
      </c>
      <c r="C221" s="28" t="s">
        <v>144</v>
      </c>
      <c r="D221" s="110">
        <v>2017</v>
      </c>
      <c r="E221" s="28" t="s">
        <v>1598</v>
      </c>
      <c r="F221" s="28">
        <v>88</v>
      </c>
      <c r="G221" s="108">
        <f t="shared" si="0"/>
        <v>0</v>
      </c>
      <c r="H221" s="28">
        <v>0</v>
      </c>
      <c r="I221" s="28">
        <v>0</v>
      </c>
      <c r="J221" s="28">
        <v>54</v>
      </c>
      <c r="K221" s="108">
        <f t="shared" si="1"/>
        <v>0</v>
      </c>
      <c r="L221" s="28">
        <v>0</v>
      </c>
      <c r="M221" s="28">
        <v>0</v>
      </c>
      <c r="N221" s="28">
        <v>57</v>
      </c>
      <c r="O221" s="28">
        <v>4</v>
      </c>
      <c r="P221" s="28">
        <v>131</v>
      </c>
      <c r="Q221" s="28">
        <v>18</v>
      </c>
      <c r="R221" s="28">
        <v>330</v>
      </c>
      <c r="S221" s="28">
        <v>22</v>
      </c>
    </row>
    <row r="222" spans="1:19" ht="12.75" customHeight="1" x14ac:dyDescent="0.15">
      <c r="A222" s="28" t="s">
        <v>96</v>
      </c>
      <c r="B222" s="28" t="s">
        <v>95</v>
      </c>
      <c r="C222" s="28" t="s">
        <v>83</v>
      </c>
      <c r="D222" s="110">
        <v>2014</v>
      </c>
      <c r="E222" s="28" t="s">
        <v>1598</v>
      </c>
      <c r="F222" s="28">
        <v>241</v>
      </c>
      <c r="G222" s="108">
        <f t="shared" si="0"/>
        <v>6</v>
      </c>
      <c r="H222" s="28">
        <v>0</v>
      </c>
      <c r="I222" s="28">
        <v>6</v>
      </c>
      <c r="J222" s="28">
        <v>175</v>
      </c>
      <c r="K222" s="108">
        <f t="shared" si="1"/>
        <v>13</v>
      </c>
      <c r="L222" s="28">
        <v>0</v>
      </c>
      <c r="M222" s="28">
        <v>13</v>
      </c>
      <c r="N222" s="28">
        <v>192</v>
      </c>
      <c r="O222" s="28">
        <v>17</v>
      </c>
      <c r="P222" s="28">
        <v>471</v>
      </c>
      <c r="Q222" s="28">
        <v>38</v>
      </c>
      <c r="R222" s="28">
        <v>1079</v>
      </c>
      <c r="S222" s="28">
        <v>74</v>
      </c>
    </row>
    <row r="223" spans="1:19" ht="12.75" customHeight="1" x14ac:dyDescent="0.15">
      <c r="A223" s="28" t="s">
        <v>96</v>
      </c>
      <c r="B223" s="28" t="s">
        <v>95</v>
      </c>
      <c r="C223" s="28" t="s">
        <v>83</v>
      </c>
      <c r="D223" s="110">
        <v>2015</v>
      </c>
      <c r="E223" s="28" t="s">
        <v>1598</v>
      </c>
      <c r="F223" s="28">
        <v>241</v>
      </c>
      <c r="G223" s="108">
        <f t="shared" si="0"/>
        <v>8</v>
      </c>
      <c r="H223" s="28">
        <v>0</v>
      </c>
      <c r="I223" s="28">
        <v>8</v>
      </c>
      <c r="J223" s="28">
        <v>175</v>
      </c>
      <c r="K223" s="108">
        <f t="shared" si="1"/>
        <v>15</v>
      </c>
      <c r="L223" s="28">
        <v>0</v>
      </c>
      <c r="M223" s="28">
        <v>15</v>
      </c>
      <c r="N223" s="28">
        <v>192</v>
      </c>
      <c r="O223" s="28">
        <v>45</v>
      </c>
      <c r="P223" s="28">
        <v>471</v>
      </c>
      <c r="Q223" s="28">
        <v>49</v>
      </c>
      <c r="R223" s="28">
        <v>1079</v>
      </c>
      <c r="S223" s="28">
        <v>117</v>
      </c>
    </row>
    <row r="224" spans="1:19" ht="12.75" customHeight="1" x14ac:dyDescent="0.15">
      <c r="A224" s="28" t="s">
        <v>96</v>
      </c>
      <c r="B224" s="28" t="s">
        <v>95</v>
      </c>
      <c r="C224" s="28" t="s">
        <v>83</v>
      </c>
      <c r="D224" s="110">
        <v>2016</v>
      </c>
      <c r="E224" s="28" t="s">
        <v>1598</v>
      </c>
      <c r="F224" s="28">
        <v>241</v>
      </c>
      <c r="G224" s="108">
        <f t="shared" si="0"/>
        <v>60</v>
      </c>
      <c r="H224" s="28">
        <v>0</v>
      </c>
      <c r="I224" s="28">
        <v>60</v>
      </c>
      <c r="J224" s="28">
        <v>175</v>
      </c>
      <c r="K224" s="108">
        <f t="shared" si="1"/>
        <v>36</v>
      </c>
      <c r="L224" s="28">
        <v>0</v>
      </c>
      <c r="M224" s="28">
        <v>36</v>
      </c>
      <c r="N224" s="28">
        <v>192</v>
      </c>
      <c r="O224" s="28">
        <v>104</v>
      </c>
      <c r="P224" s="28">
        <v>471</v>
      </c>
      <c r="Q224" s="28">
        <v>48</v>
      </c>
      <c r="R224" s="28">
        <v>1079</v>
      </c>
      <c r="S224" s="28">
        <v>248</v>
      </c>
    </row>
    <row r="225" spans="1:19" ht="12.75" customHeight="1" x14ac:dyDescent="0.15">
      <c r="A225" s="28" t="s">
        <v>96</v>
      </c>
      <c r="B225" s="28" t="s">
        <v>95</v>
      </c>
      <c r="C225" s="28" t="s">
        <v>83</v>
      </c>
      <c r="D225" s="110">
        <v>2017</v>
      </c>
      <c r="E225" s="28" t="s">
        <v>1598</v>
      </c>
      <c r="F225" s="28">
        <v>241</v>
      </c>
      <c r="G225" s="108">
        <f t="shared" si="0"/>
        <v>25</v>
      </c>
      <c r="H225" s="28">
        <v>0</v>
      </c>
      <c r="I225" s="28">
        <v>25</v>
      </c>
      <c r="J225" s="28">
        <v>175</v>
      </c>
      <c r="K225" s="108">
        <f t="shared" si="1"/>
        <v>27</v>
      </c>
      <c r="L225" s="28">
        <v>0</v>
      </c>
      <c r="M225" s="28">
        <v>27</v>
      </c>
      <c r="N225" s="28">
        <v>192</v>
      </c>
      <c r="O225" s="28">
        <v>29</v>
      </c>
      <c r="P225" s="28">
        <v>471</v>
      </c>
      <c r="Q225" s="28">
        <v>77</v>
      </c>
      <c r="R225" s="28">
        <v>1079</v>
      </c>
      <c r="S225" s="28">
        <v>158</v>
      </c>
    </row>
    <row r="226" spans="1:19" ht="12.75" customHeight="1" x14ac:dyDescent="0.15">
      <c r="A226" s="28" t="s">
        <v>498</v>
      </c>
      <c r="B226" s="28" t="s">
        <v>143</v>
      </c>
      <c r="C226" s="28" t="s">
        <v>144</v>
      </c>
      <c r="D226" s="110">
        <v>2014</v>
      </c>
      <c r="E226" s="28" t="s">
        <v>1598</v>
      </c>
      <c r="F226" s="28">
        <v>817</v>
      </c>
      <c r="G226" s="108">
        <f t="shared" si="0"/>
        <v>66</v>
      </c>
      <c r="H226" s="28">
        <v>23</v>
      </c>
      <c r="I226" s="28">
        <v>43</v>
      </c>
      <c r="J226" s="28">
        <v>489</v>
      </c>
      <c r="K226" s="108">
        <f t="shared" si="1"/>
        <v>10</v>
      </c>
      <c r="L226" s="28">
        <v>0</v>
      </c>
      <c r="M226" s="28">
        <v>10</v>
      </c>
      <c r="N226" s="28">
        <v>490</v>
      </c>
      <c r="O226" s="28">
        <v>42</v>
      </c>
      <c r="P226" s="28">
        <v>1428</v>
      </c>
      <c r="Q226" s="28">
        <v>0</v>
      </c>
      <c r="R226" s="28">
        <v>3224</v>
      </c>
      <c r="S226" s="28">
        <v>118</v>
      </c>
    </row>
    <row r="227" spans="1:19" ht="12.75" customHeight="1" x14ac:dyDescent="0.15">
      <c r="A227" s="28" t="s">
        <v>498</v>
      </c>
      <c r="B227" s="28" t="s">
        <v>143</v>
      </c>
      <c r="C227" s="28" t="s">
        <v>144</v>
      </c>
      <c r="D227" s="110">
        <v>2015</v>
      </c>
      <c r="E227" s="28" t="s">
        <v>1598</v>
      </c>
      <c r="F227" s="28">
        <v>817</v>
      </c>
      <c r="G227" s="108">
        <f t="shared" si="0"/>
        <v>0</v>
      </c>
      <c r="H227" s="28">
        <v>0</v>
      </c>
      <c r="I227" s="28">
        <v>0</v>
      </c>
      <c r="J227" s="28">
        <v>489</v>
      </c>
      <c r="K227" s="108">
        <f t="shared" si="1"/>
        <v>0</v>
      </c>
      <c r="L227" s="28">
        <v>0</v>
      </c>
      <c r="M227" s="28">
        <v>0</v>
      </c>
      <c r="N227" s="28">
        <v>490</v>
      </c>
      <c r="O227" s="28">
        <v>10</v>
      </c>
      <c r="P227" s="28">
        <v>1428</v>
      </c>
      <c r="Q227" s="28">
        <v>0</v>
      </c>
      <c r="R227" s="28">
        <v>3224</v>
      </c>
      <c r="S227" s="28">
        <v>10</v>
      </c>
    </row>
    <row r="228" spans="1:19" ht="12.75" customHeight="1" x14ac:dyDescent="0.15">
      <c r="A228" s="28" t="s">
        <v>498</v>
      </c>
      <c r="B228" s="28" t="s">
        <v>143</v>
      </c>
      <c r="C228" s="28" t="s">
        <v>144</v>
      </c>
      <c r="D228" s="110">
        <v>2016</v>
      </c>
      <c r="E228" s="28" t="s">
        <v>1598</v>
      </c>
      <c r="F228" s="28">
        <v>817</v>
      </c>
      <c r="G228" s="108">
        <f t="shared" si="0"/>
        <v>0</v>
      </c>
      <c r="H228" s="28">
        <v>0</v>
      </c>
      <c r="I228" s="28">
        <v>0</v>
      </c>
      <c r="J228" s="28">
        <v>489</v>
      </c>
      <c r="K228" s="108">
        <f t="shared" si="1"/>
        <v>0</v>
      </c>
      <c r="L228" s="28">
        <v>0</v>
      </c>
      <c r="M228" s="28">
        <v>0</v>
      </c>
      <c r="N228" s="28">
        <v>490</v>
      </c>
      <c r="O228" s="28">
        <v>2</v>
      </c>
      <c r="P228" s="28">
        <v>1428</v>
      </c>
      <c r="Q228" s="28">
        <v>0</v>
      </c>
      <c r="R228" s="28">
        <v>3224</v>
      </c>
      <c r="S228" s="28">
        <v>2</v>
      </c>
    </row>
    <row r="229" spans="1:19" ht="12.75" customHeight="1" x14ac:dyDescent="0.15">
      <c r="A229" s="28" t="s">
        <v>498</v>
      </c>
      <c r="B229" s="28" t="s">
        <v>143</v>
      </c>
      <c r="C229" s="28" t="s">
        <v>144</v>
      </c>
      <c r="D229" s="110">
        <v>2017</v>
      </c>
      <c r="E229" s="28" t="s">
        <v>1598</v>
      </c>
      <c r="F229" s="28">
        <v>817</v>
      </c>
      <c r="G229" s="108">
        <f t="shared" si="0"/>
        <v>0</v>
      </c>
      <c r="H229" s="28">
        <v>0</v>
      </c>
      <c r="I229" s="28">
        <v>0</v>
      </c>
      <c r="J229" s="28">
        <v>489</v>
      </c>
      <c r="K229" s="108">
        <f t="shared" si="1"/>
        <v>0</v>
      </c>
      <c r="L229" s="28">
        <v>0</v>
      </c>
      <c r="M229" s="28">
        <v>0</v>
      </c>
      <c r="N229" s="28">
        <v>490</v>
      </c>
      <c r="O229" s="28">
        <v>10</v>
      </c>
      <c r="P229" s="28">
        <v>1428</v>
      </c>
      <c r="Q229" s="28">
        <v>0</v>
      </c>
      <c r="R229" s="28">
        <v>3224</v>
      </c>
      <c r="S229" s="28">
        <v>10</v>
      </c>
    </row>
    <row r="230" spans="1:19" ht="12.75" customHeight="1" x14ac:dyDescent="0.15">
      <c r="A230" s="28" t="s">
        <v>319</v>
      </c>
      <c r="B230" s="28" t="s">
        <v>316</v>
      </c>
      <c r="C230" s="28" t="s">
        <v>144</v>
      </c>
      <c r="D230" s="110">
        <v>2014</v>
      </c>
      <c r="E230" s="28" t="s">
        <v>1598</v>
      </c>
      <c r="F230" s="28">
        <v>543</v>
      </c>
      <c r="G230" s="108">
        <f t="shared" si="0"/>
        <v>0</v>
      </c>
      <c r="H230" s="28">
        <v>0</v>
      </c>
      <c r="I230" s="28">
        <v>0</v>
      </c>
      <c r="J230" s="28">
        <v>383</v>
      </c>
      <c r="K230" s="108">
        <f t="shared" si="1"/>
        <v>0</v>
      </c>
      <c r="L230" s="28">
        <v>0</v>
      </c>
      <c r="M230" s="28">
        <v>0</v>
      </c>
      <c r="N230" s="28">
        <v>433</v>
      </c>
      <c r="O230" s="28">
        <v>0</v>
      </c>
      <c r="P230" s="28">
        <v>982</v>
      </c>
      <c r="Q230" s="28">
        <v>37</v>
      </c>
      <c r="R230" s="28">
        <v>2341</v>
      </c>
      <c r="S230" s="28">
        <v>37</v>
      </c>
    </row>
    <row r="231" spans="1:19" ht="12.75" customHeight="1" x14ac:dyDescent="0.15">
      <c r="A231" s="28" t="s">
        <v>319</v>
      </c>
      <c r="B231" s="28" t="s">
        <v>316</v>
      </c>
      <c r="C231" s="28" t="s">
        <v>144</v>
      </c>
      <c r="D231" s="110">
        <v>2015</v>
      </c>
      <c r="E231" s="28" t="s">
        <v>1598</v>
      </c>
      <c r="F231" s="28">
        <v>543</v>
      </c>
      <c r="G231" s="108">
        <f t="shared" si="0"/>
        <v>0</v>
      </c>
      <c r="H231" s="28">
        <v>0</v>
      </c>
      <c r="I231" s="28">
        <v>0</v>
      </c>
      <c r="J231" s="28">
        <v>383</v>
      </c>
      <c r="K231" s="108">
        <f t="shared" si="1"/>
        <v>0</v>
      </c>
      <c r="L231" s="28">
        <v>0</v>
      </c>
      <c r="M231" s="28">
        <v>0</v>
      </c>
      <c r="N231" s="28">
        <v>433</v>
      </c>
      <c r="O231" s="28">
        <v>0</v>
      </c>
      <c r="P231" s="28">
        <v>982</v>
      </c>
      <c r="Q231" s="28">
        <v>77</v>
      </c>
      <c r="R231" s="28">
        <v>2341</v>
      </c>
      <c r="S231" s="28">
        <v>77</v>
      </c>
    </row>
    <row r="232" spans="1:19" ht="12.75" customHeight="1" x14ac:dyDescent="0.15">
      <c r="A232" s="28" t="s">
        <v>319</v>
      </c>
      <c r="B232" s="28" t="s">
        <v>316</v>
      </c>
      <c r="C232" s="28" t="s">
        <v>144</v>
      </c>
      <c r="D232" s="110">
        <v>2016</v>
      </c>
      <c r="E232" s="28" t="s">
        <v>1598</v>
      </c>
      <c r="F232" s="28">
        <v>543</v>
      </c>
      <c r="G232" s="108">
        <f t="shared" si="0"/>
        <v>0</v>
      </c>
      <c r="H232" s="28">
        <v>0</v>
      </c>
      <c r="I232" s="28">
        <v>0</v>
      </c>
      <c r="J232" s="28">
        <v>383</v>
      </c>
      <c r="K232" s="108">
        <f t="shared" si="1"/>
        <v>0</v>
      </c>
      <c r="L232" s="28">
        <v>0</v>
      </c>
      <c r="M232" s="28">
        <v>0</v>
      </c>
      <c r="N232" s="28">
        <v>433</v>
      </c>
      <c r="O232" s="28">
        <v>0</v>
      </c>
      <c r="P232" s="28">
        <v>982</v>
      </c>
      <c r="Q232" s="28">
        <v>116</v>
      </c>
      <c r="R232" s="28">
        <v>2341</v>
      </c>
      <c r="S232" s="28">
        <v>116</v>
      </c>
    </row>
    <row r="233" spans="1:19" ht="12.75" customHeight="1" x14ac:dyDescent="0.15">
      <c r="A233" s="28" t="s">
        <v>319</v>
      </c>
      <c r="B233" s="28" t="s">
        <v>316</v>
      </c>
      <c r="C233" s="28" t="s">
        <v>144</v>
      </c>
      <c r="D233" s="110">
        <v>2017</v>
      </c>
      <c r="E233" s="28" t="s">
        <v>1598</v>
      </c>
      <c r="F233" s="28">
        <v>543</v>
      </c>
      <c r="G233" s="108">
        <f t="shared" si="0"/>
        <v>0</v>
      </c>
      <c r="H233" s="28">
        <v>0</v>
      </c>
      <c r="I233" s="28">
        <v>0</v>
      </c>
      <c r="J233" s="28">
        <v>383</v>
      </c>
      <c r="K233" s="108">
        <f t="shared" si="1"/>
        <v>0</v>
      </c>
      <c r="L233" s="28">
        <v>0</v>
      </c>
      <c r="M233" s="28">
        <v>0</v>
      </c>
      <c r="N233" s="28">
        <v>433</v>
      </c>
      <c r="O233" s="28">
        <v>0</v>
      </c>
      <c r="P233" s="28">
        <v>982</v>
      </c>
      <c r="Q233" s="28">
        <v>43</v>
      </c>
      <c r="R233" s="28">
        <v>2341</v>
      </c>
      <c r="S233" s="28">
        <v>43</v>
      </c>
    </row>
    <row r="234" spans="1:19" ht="12.75" customHeight="1" x14ac:dyDescent="0.15">
      <c r="A234" s="28" t="s">
        <v>146</v>
      </c>
      <c r="B234" s="28" t="s">
        <v>143</v>
      </c>
      <c r="C234" s="28" t="s">
        <v>144</v>
      </c>
      <c r="D234" s="110">
        <v>2017</v>
      </c>
      <c r="E234" s="28" t="s">
        <v>1598</v>
      </c>
      <c r="F234" s="28">
        <v>37</v>
      </c>
      <c r="G234" s="108">
        <f t="shared" si="0"/>
        <v>0</v>
      </c>
      <c r="H234" s="28">
        <v>0</v>
      </c>
      <c r="I234" s="28">
        <v>0</v>
      </c>
      <c r="J234" s="28">
        <v>22</v>
      </c>
      <c r="K234" s="108">
        <f t="shared" si="1"/>
        <v>0</v>
      </c>
      <c r="L234" s="28">
        <v>0</v>
      </c>
      <c r="M234" s="28">
        <v>0</v>
      </c>
      <c r="N234" s="28">
        <v>22</v>
      </c>
      <c r="O234" s="28">
        <v>0</v>
      </c>
      <c r="P234" s="28">
        <v>63</v>
      </c>
      <c r="Q234" s="28">
        <v>0</v>
      </c>
      <c r="R234" s="28">
        <v>144</v>
      </c>
      <c r="S234" s="28">
        <v>0</v>
      </c>
    </row>
    <row r="235" spans="1:19" ht="12.75" customHeight="1" x14ac:dyDescent="0.15">
      <c r="A235" s="106" t="s">
        <v>265</v>
      </c>
      <c r="B235" s="106" t="s">
        <v>263</v>
      </c>
      <c r="C235" s="106" t="s">
        <v>67</v>
      </c>
      <c r="D235" s="107" t="s">
        <v>1632</v>
      </c>
      <c r="E235" s="106" t="s">
        <v>1598</v>
      </c>
      <c r="F235" s="108">
        <v>6</v>
      </c>
      <c r="G235" s="108">
        <f t="shared" si="0"/>
        <v>0</v>
      </c>
      <c r="H235" s="108">
        <v>0</v>
      </c>
      <c r="I235" s="108">
        <v>0</v>
      </c>
      <c r="J235" s="109">
        <v>2</v>
      </c>
      <c r="K235" s="108">
        <f t="shared" si="1"/>
        <v>0</v>
      </c>
      <c r="L235" s="108">
        <v>0</v>
      </c>
      <c r="M235" s="108">
        <v>0</v>
      </c>
      <c r="N235" s="108">
        <v>4</v>
      </c>
      <c r="O235" s="108">
        <v>4</v>
      </c>
      <c r="P235" s="106" t="s">
        <v>1669</v>
      </c>
      <c r="Q235" s="108">
        <v>6</v>
      </c>
      <c r="R235" s="108">
        <v>27</v>
      </c>
      <c r="S235" s="108">
        <v>10</v>
      </c>
    </row>
    <row r="236" spans="1:19" ht="12.75" customHeight="1" x14ac:dyDescent="0.15">
      <c r="A236" s="28" t="s">
        <v>265</v>
      </c>
      <c r="B236" s="28" t="s">
        <v>263</v>
      </c>
      <c r="C236" s="28" t="s">
        <v>67</v>
      </c>
      <c r="D236" s="110">
        <v>2015</v>
      </c>
      <c r="E236" s="28" t="s">
        <v>1598</v>
      </c>
      <c r="F236" s="28">
        <v>6</v>
      </c>
      <c r="G236" s="108">
        <f t="shared" si="0"/>
        <v>0</v>
      </c>
      <c r="H236" s="28">
        <v>0</v>
      </c>
      <c r="I236" s="28">
        <v>0</v>
      </c>
      <c r="J236" s="28">
        <v>2</v>
      </c>
      <c r="K236" s="108">
        <f t="shared" si="1"/>
        <v>0</v>
      </c>
      <c r="L236" s="28">
        <v>0</v>
      </c>
      <c r="M236" s="28">
        <v>0</v>
      </c>
      <c r="N236" s="28">
        <v>4</v>
      </c>
      <c r="O236" s="28">
        <v>0</v>
      </c>
      <c r="P236" s="28">
        <v>15</v>
      </c>
      <c r="Q236" s="28">
        <v>4</v>
      </c>
      <c r="R236" s="28">
        <v>27</v>
      </c>
      <c r="S236" s="28">
        <v>4</v>
      </c>
    </row>
    <row r="237" spans="1:19" ht="12.75" customHeight="1" x14ac:dyDescent="0.15">
      <c r="A237" s="28" t="s">
        <v>265</v>
      </c>
      <c r="B237" s="28" t="s">
        <v>263</v>
      </c>
      <c r="C237" s="28" t="s">
        <v>67</v>
      </c>
      <c r="D237" s="110">
        <v>2016</v>
      </c>
      <c r="E237" s="28" t="s">
        <v>1598</v>
      </c>
      <c r="F237" s="28">
        <v>6</v>
      </c>
      <c r="G237" s="108">
        <f t="shared" si="0"/>
        <v>0</v>
      </c>
      <c r="H237" s="28">
        <v>0</v>
      </c>
      <c r="I237" s="28">
        <v>0</v>
      </c>
      <c r="J237" s="28">
        <v>2</v>
      </c>
      <c r="K237" s="108">
        <f t="shared" si="1"/>
        <v>0</v>
      </c>
      <c r="L237" s="28">
        <v>0</v>
      </c>
      <c r="M237" s="28">
        <v>0</v>
      </c>
      <c r="N237" s="28">
        <v>4</v>
      </c>
      <c r="O237" s="28">
        <v>0</v>
      </c>
      <c r="P237" s="28">
        <v>15</v>
      </c>
      <c r="Q237" s="28">
        <v>4</v>
      </c>
      <c r="R237" s="28">
        <v>27</v>
      </c>
      <c r="S237" s="28">
        <v>4</v>
      </c>
    </row>
    <row r="238" spans="1:19" ht="12.75" customHeight="1" x14ac:dyDescent="0.15">
      <c r="A238" s="28" t="s">
        <v>265</v>
      </c>
      <c r="B238" s="28" t="s">
        <v>263</v>
      </c>
      <c r="C238" s="28" t="s">
        <v>67</v>
      </c>
      <c r="D238" s="110">
        <v>2017</v>
      </c>
      <c r="E238" s="28" t="s">
        <v>1598</v>
      </c>
      <c r="F238" s="28">
        <v>6</v>
      </c>
      <c r="G238" s="108">
        <f t="shared" si="0"/>
        <v>23</v>
      </c>
      <c r="H238" s="28">
        <v>23</v>
      </c>
      <c r="I238" s="28">
        <v>0</v>
      </c>
      <c r="J238" s="28">
        <v>2</v>
      </c>
      <c r="K238" s="108">
        <f t="shared" si="1"/>
        <v>7</v>
      </c>
      <c r="L238" s="28">
        <v>6</v>
      </c>
      <c r="M238" s="28">
        <v>1</v>
      </c>
      <c r="N238" s="28">
        <v>4</v>
      </c>
      <c r="O238" s="28">
        <v>3</v>
      </c>
      <c r="P238" s="28">
        <v>15</v>
      </c>
      <c r="Q238" s="28">
        <v>22</v>
      </c>
      <c r="R238" s="28">
        <v>27</v>
      </c>
      <c r="S238" s="28">
        <v>55</v>
      </c>
    </row>
    <row r="239" spans="1:19" ht="12.75" customHeight="1" x14ac:dyDescent="0.15">
      <c r="A239" s="106" t="s">
        <v>503</v>
      </c>
      <c r="B239" s="106" t="s">
        <v>502</v>
      </c>
      <c r="C239" s="106" t="s">
        <v>144</v>
      </c>
      <c r="D239" s="107" t="s">
        <v>1632</v>
      </c>
      <c r="E239" s="106" t="s">
        <v>1598</v>
      </c>
      <c r="F239" s="108">
        <v>539</v>
      </c>
      <c r="G239" s="108">
        <f t="shared" si="0"/>
        <v>1</v>
      </c>
      <c r="H239" s="108">
        <v>1</v>
      </c>
      <c r="I239" s="108">
        <v>0</v>
      </c>
      <c r="J239" s="109">
        <v>366</v>
      </c>
      <c r="K239" s="108">
        <f t="shared" si="1"/>
        <v>0</v>
      </c>
      <c r="L239" s="108">
        <v>0</v>
      </c>
      <c r="M239" s="108">
        <v>0</v>
      </c>
      <c r="N239" s="108">
        <v>411</v>
      </c>
      <c r="O239" s="108">
        <v>228</v>
      </c>
      <c r="P239" s="106" t="s">
        <v>1670</v>
      </c>
      <c r="Q239" s="108">
        <v>238</v>
      </c>
      <c r="R239" s="108">
        <v>2224</v>
      </c>
      <c r="S239" s="108">
        <v>467</v>
      </c>
    </row>
    <row r="240" spans="1:19" ht="12.75" customHeight="1" x14ac:dyDescent="0.15">
      <c r="A240" s="28" t="s">
        <v>503</v>
      </c>
      <c r="B240" s="28" t="s">
        <v>502</v>
      </c>
      <c r="C240" s="28" t="s">
        <v>144</v>
      </c>
      <c r="D240" s="110">
        <v>2014</v>
      </c>
      <c r="E240" s="28" t="s">
        <v>1598</v>
      </c>
      <c r="F240" s="28">
        <v>539</v>
      </c>
      <c r="G240" s="108">
        <f t="shared" si="0"/>
        <v>20</v>
      </c>
      <c r="H240" s="28">
        <v>20</v>
      </c>
      <c r="I240" s="28">
        <v>0</v>
      </c>
      <c r="J240" s="28">
        <v>366</v>
      </c>
      <c r="K240" s="108">
        <f t="shared" si="1"/>
        <v>21</v>
      </c>
      <c r="L240" s="28">
        <v>21</v>
      </c>
      <c r="M240" s="28">
        <v>0</v>
      </c>
      <c r="N240" s="28">
        <v>411</v>
      </c>
      <c r="O240" s="28">
        <v>155</v>
      </c>
      <c r="P240" s="28">
        <v>908</v>
      </c>
      <c r="Q240" s="28">
        <v>102</v>
      </c>
      <c r="R240" s="28">
        <v>2224</v>
      </c>
      <c r="S240" s="28">
        <v>298</v>
      </c>
    </row>
    <row r="241" spans="1:19" ht="12.75" customHeight="1" x14ac:dyDescent="0.15">
      <c r="A241" s="28" t="s">
        <v>503</v>
      </c>
      <c r="B241" s="28" t="s">
        <v>502</v>
      </c>
      <c r="C241" s="28" t="s">
        <v>144</v>
      </c>
      <c r="D241" s="110">
        <v>2015</v>
      </c>
      <c r="E241" s="28" t="s">
        <v>1598</v>
      </c>
      <c r="F241" s="28">
        <v>539</v>
      </c>
      <c r="G241" s="108">
        <f t="shared" si="0"/>
        <v>0</v>
      </c>
      <c r="H241" s="28">
        <v>0</v>
      </c>
      <c r="I241" s="28">
        <v>0</v>
      </c>
      <c r="J241" s="28">
        <v>366</v>
      </c>
      <c r="K241" s="108">
        <f t="shared" si="1"/>
        <v>0</v>
      </c>
      <c r="L241" s="28">
        <v>0</v>
      </c>
      <c r="M241" s="28">
        <v>0</v>
      </c>
      <c r="N241" s="28">
        <v>411</v>
      </c>
      <c r="O241" s="28">
        <v>2</v>
      </c>
      <c r="P241" s="28">
        <v>908</v>
      </c>
      <c r="Q241" s="28">
        <v>94</v>
      </c>
      <c r="R241" s="28">
        <v>2224</v>
      </c>
      <c r="S241" s="28">
        <v>96</v>
      </c>
    </row>
    <row r="242" spans="1:19" ht="12.75" customHeight="1" x14ac:dyDescent="0.15">
      <c r="A242" s="28" t="s">
        <v>503</v>
      </c>
      <c r="B242" s="28" t="s">
        <v>502</v>
      </c>
      <c r="C242" s="28" t="s">
        <v>144</v>
      </c>
      <c r="D242" s="110">
        <v>2016</v>
      </c>
      <c r="E242" s="28" t="s">
        <v>1598</v>
      </c>
      <c r="F242" s="28">
        <v>539</v>
      </c>
      <c r="G242" s="108">
        <f t="shared" si="0"/>
        <v>34</v>
      </c>
      <c r="H242" s="28">
        <v>34</v>
      </c>
      <c r="I242" s="28">
        <v>0</v>
      </c>
      <c r="J242" s="28">
        <v>366</v>
      </c>
      <c r="K242" s="108">
        <f t="shared" si="1"/>
        <v>30</v>
      </c>
      <c r="L242" s="28">
        <v>30</v>
      </c>
      <c r="M242" s="28">
        <v>0</v>
      </c>
      <c r="N242" s="28">
        <v>411</v>
      </c>
      <c r="O242" s="28">
        <v>52</v>
      </c>
      <c r="P242" s="28">
        <v>908</v>
      </c>
      <c r="Q242" s="28">
        <v>121</v>
      </c>
      <c r="R242" s="28">
        <v>2224</v>
      </c>
      <c r="S242" s="28">
        <v>237</v>
      </c>
    </row>
    <row r="243" spans="1:19" ht="12.75" customHeight="1" x14ac:dyDescent="0.15">
      <c r="A243" s="28" t="s">
        <v>503</v>
      </c>
      <c r="B243" s="28" t="s">
        <v>502</v>
      </c>
      <c r="C243" s="28" t="s">
        <v>144</v>
      </c>
      <c r="D243" s="110">
        <v>2017</v>
      </c>
      <c r="E243" s="28" t="s">
        <v>1598</v>
      </c>
      <c r="F243" s="28">
        <v>539</v>
      </c>
      <c r="G243" s="108">
        <f t="shared" si="0"/>
        <v>72</v>
      </c>
      <c r="H243" s="28">
        <v>72</v>
      </c>
      <c r="I243" s="28">
        <v>0</v>
      </c>
      <c r="J243" s="28">
        <v>366</v>
      </c>
      <c r="K243" s="108">
        <f t="shared" si="1"/>
        <v>54</v>
      </c>
      <c r="L243" s="28">
        <v>54</v>
      </c>
      <c r="M243" s="28">
        <v>0</v>
      </c>
      <c r="N243" s="28">
        <v>411</v>
      </c>
      <c r="O243" s="28">
        <v>407</v>
      </c>
      <c r="P243" s="28">
        <v>908</v>
      </c>
      <c r="Q243" s="28">
        <v>200</v>
      </c>
      <c r="R243" s="28">
        <v>2224</v>
      </c>
      <c r="S243" s="28">
        <v>733</v>
      </c>
    </row>
    <row r="244" spans="1:19" ht="12.75" customHeight="1" x14ac:dyDescent="0.15">
      <c r="A244" s="106" t="s">
        <v>506</v>
      </c>
      <c r="B244" s="106" t="s">
        <v>505</v>
      </c>
      <c r="C244" s="106" t="s">
        <v>67</v>
      </c>
      <c r="D244" s="107" t="s">
        <v>1632</v>
      </c>
      <c r="E244" s="106" t="s">
        <v>1598</v>
      </c>
      <c r="F244" s="108">
        <v>253</v>
      </c>
      <c r="G244" s="108">
        <f t="shared" si="0"/>
        <v>2</v>
      </c>
      <c r="H244" s="108">
        <v>2</v>
      </c>
      <c r="I244" s="108">
        <v>0</v>
      </c>
      <c r="J244" s="109">
        <v>138</v>
      </c>
      <c r="K244" s="108">
        <f t="shared" si="1"/>
        <v>2</v>
      </c>
      <c r="L244" s="108">
        <v>2</v>
      </c>
      <c r="M244" s="108">
        <v>0</v>
      </c>
      <c r="N244" s="108">
        <v>151</v>
      </c>
      <c r="O244" s="108">
        <v>3</v>
      </c>
      <c r="P244" s="106" t="s">
        <v>1671</v>
      </c>
      <c r="Q244" s="108">
        <v>46</v>
      </c>
      <c r="R244" s="108">
        <v>933</v>
      </c>
      <c r="S244" s="108">
        <v>53</v>
      </c>
    </row>
    <row r="245" spans="1:19" ht="12.75" customHeight="1" x14ac:dyDescent="0.15">
      <c r="A245" s="28" t="s">
        <v>506</v>
      </c>
      <c r="B245" s="28" t="s">
        <v>505</v>
      </c>
      <c r="C245" s="28" t="s">
        <v>67</v>
      </c>
      <c r="D245" s="110">
        <v>2015</v>
      </c>
      <c r="E245" s="28" t="s">
        <v>1598</v>
      </c>
      <c r="F245" s="28">
        <v>253</v>
      </c>
      <c r="G245" s="108">
        <f t="shared" si="0"/>
        <v>0</v>
      </c>
      <c r="H245" s="28">
        <v>0</v>
      </c>
      <c r="I245" s="28">
        <v>0</v>
      </c>
      <c r="J245" s="28">
        <v>138</v>
      </c>
      <c r="K245" s="108">
        <f t="shared" si="1"/>
        <v>0</v>
      </c>
      <c r="L245" s="28">
        <v>0</v>
      </c>
      <c r="M245" s="28">
        <v>0</v>
      </c>
      <c r="N245" s="28">
        <v>151</v>
      </c>
      <c r="O245" s="28">
        <v>0</v>
      </c>
      <c r="P245" s="28">
        <v>391</v>
      </c>
      <c r="Q245" s="28">
        <v>52</v>
      </c>
      <c r="R245" s="28">
        <v>933</v>
      </c>
      <c r="S245" s="28">
        <v>52</v>
      </c>
    </row>
    <row r="246" spans="1:19" ht="12.75" customHeight="1" x14ac:dyDescent="0.15">
      <c r="A246" s="28" t="s">
        <v>506</v>
      </c>
      <c r="B246" s="28" t="s">
        <v>505</v>
      </c>
      <c r="C246" s="28" t="s">
        <v>67</v>
      </c>
      <c r="D246" s="110">
        <v>2016</v>
      </c>
      <c r="E246" s="28" t="s">
        <v>1598</v>
      </c>
      <c r="F246" s="28">
        <v>253</v>
      </c>
      <c r="G246" s="108">
        <f t="shared" si="0"/>
        <v>9</v>
      </c>
      <c r="H246" s="28">
        <v>9</v>
      </c>
      <c r="I246" s="28">
        <v>0</v>
      </c>
      <c r="J246" s="28">
        <v>138</v>
      </c>
      <c r="K246" s="108">
        <f t="shared" si="1"/>
        <v>1</v>
      </c>
      <c r="L246" s="28">
        <v>1</v>
      </c>
      <c r="M246" s="28">
        <v>0</v>
      </c>
      <c r="N246" s="28">
        <v>151</v>
      </c>
      <c r="O246" s="28">
        <v>9</v>
      </c>
      <c r="P246" s="28">
        <v>391</v>
      </c>
      <c r="Q246" s="28">
        <v>214</v>
      </c>
      <c r="R246" s="28">
        <v>933</v>
      </c>
      <c r="S246" s="28">
        <v>233</v>
      </c>
    </row>
    <row r="247" spans="1:19" ht="12.75" customHeight="1" x14ac:dyDescent="0.15">
      <c r="A247" s="28" t="s">
        <v>506</v>
      </c>
      <c r="B247" s="28" t="s">
        <v>505</v>
      </c>
      <c r="C247" s="28" t="s">
        <v>67</v>
      </c>
      <c r="D247" s="110">
        <v>2017</v>
      </c>
      <c r="E247" s="28" t="s">
        <v>1598</v>
      </c>
      <c r="F247" s="28">
        <v>253</v>
      </c>
      <c r="G247" s="108">
        <f t="shared" si="0"/>
        <v>0</v>
      </c>
      <c r="H247" s="28">
        <v>0</v>
      </c>
      <c r="I247" s="28">
        <v>0</v>
      </c>
      <c r="J247" s="28">
        <v>138</v>
      </c>
      <c r="K247" s="108">
        <f t="shared" si="1"/>
        <v>1</v>
      </c>
      <c r="L247" s="28">
        <v>1</v>
      </c>
      <c r="M247" s="28">
        <v>0</v>
      </c>
      <c r="N247" s="28">
        <v>151</v>
      </c>
      <c r="O247" s="28">
        <v>4</v>
      </c>
      <c r="P247" s="28">
        <v>391</v>
      </c>
      <c r="Q247" s="28">
        <v>59</v>
      </c>
      <c r="R247" s="28">
        <v>933</v>
      </c>
      <c r="S247" s="28">
        <v>64</v>
      </c>
    </row>
    <row r="248" spans="1:19" ht="12.75" customHeight="1" x14ac:dyDescent="0.15">
      <c r="A248" s="106" t="s">
        <v>510</v>
      </c>
      <c r="B248" s="106" t="s">
        <v>509</v>
      </c>
      <c r="C248" s="106" t="s">
        <v>128</v>
      </c>
      <c r="D248" s="107" t="s">
        <v>1632</v>
      </c>
      <c r="E248" s="106" t="s">
        <v>1598</v>
      </c>
      <c r="F248" s="108">
        <v>34</v>
      </c>
      <c r="G248" s="108">
        <f t="shared" si="0"/>
        <v>0</v>
      </c>
      <c r="H248" s="108">
        <v>0</v>
      </c>
      <c r="I248" s="108">
        <v>0</v>
      </c>
      <c r="J248" s="109">
        <v>23</v>
      </c>
      <c r="K248" s="108">
        <f t="shared" si="1"/>
        <v>0</v>
      </c>
      <c r="L248" s="108">
        <v>0</v>
      </c>
      <c r="M248" s="108">
        <v>0</v>
      </c>
      <c r="N248" s="108">
        <v>26</v>
      </c>
      <c r="O248" s="108">
        <v>0</v>
      </c>
      <c r="P248" s="106" t="s">
        <v>1672</v>
      </c>
      <c r="Q248" s="108">
        <v>0</v>
      </c>
      <c r="R248" s="108">
        <v>143</v>
      </c>
      <c r="S248" s="108">
        <v>0</v>
      </c>
    </row>
    <row r="249" spans="1:19" ht="12.75" customHeight="1" x14ac:dyDescent="0.15">
      <c r="A249" s="28" t="s">
        <v>510</v>
      </c>
      <c r="B249" s="28" t="s">
        <v>509</v>
      </c>
      <c r="C249" s="28" t="s">
        <v>128</v>
      </c>
      <c r="D249" s="110">
        <v>2015</v>
      </c>
      <c r="E249" s="28" t="s">
        <v>1598</v>
      </c>
      <c r="F249" s="28">
        <v>34</v>
      </c>
      <c r="G249" s="108">
        <f t="shared" si="0"/>
        <v>0</v>
      </c>
      <c r="H249" s="28">
        <v>0</v>
      </c>
      <c r="I249" s="28">
        <v>0</v>
      </c>
      <c r="J249" s="28">
        <v>23</v>
      </c>
      <c r="K249" s="108">
        <f t="shared" si="1"/>
        <v>0</v>
      </c>
      <c r="L249" s="28">
        <v>0</v>
      </c>
      <c r="M249" s="28">
        <v>0</v>
      </c>
      <c r="N249" s="28">
        <v>26</v>
      </c>
      <c r="O249" s="28">
        <v>0</v>
      </c>
      <c r="P249" s="28">
        <v>60</v>
      </c>
      <c r="Q249" s="28">
        <v>2</v>
      </c>
      <c r="R249" s="28">
        <v>143</v>
      </c>
      <c r="S249" s="28">
        <v>2</v>
      </c>
    </row>
    <row r="250" spans="1:19" ht="12.75" customHeight="1" x14ac:dyDescent="0.15">
      <c r="A250" s="28" t="s">
        <v>510</v>
      </c>
      <c r="B250" s="28" t="s">
        <v>509</v>
      </c>
      <c r="C250" s="28" t="s">
        <v>128</v>
      </c>
      <c r="D250" s="110">
        <v>2016</v>
      </c>
      <c r="E250" s="28" t="s">
        <v>1598</v>
      </c>
      <c r="F250" s="28">
        <v>34</v>
      </c>
      <c r="G250" s="108">
        <f t="shared" si="0"/>
        <v>0</v>
      </c>
      <c r="H250" s="28">
        <v>0</v>
      </c>
      <c r="I250" s="28">
        <v>0</v>
      </c>
      <c r="J250" s="28">
        <v>23</v>
      </c>
      <c r="K250" s="108">
        <f t="shared" si="1"/>
        <v>0</v>
      </c>
      <c r="L250" s="28">
        <v>0</v>
      </c>
      <c r="M250" s="28">
        <v>0</v>
      </c>
      <c r="N250" s="28">
        <v>26</v>
      </c>
      <c r="O250" s="28">
        <v>0</v>
      </c>
      <c r="P250" s="28">
        <v>60</v>
      </c>
      <c r="Q250" s="28">
        <v>1</v>
      </c>
      <c r="R250" s="28">
        <v>143</v>
      </c>
      <c r="S250" s="28">
        <v>1</v>
      </c>
    </row>
    <row r="251" spans="1:19" ht="12.75" customHeight="1" x14ac:dyDescent="0.15">
      <c r="A251" s="28" t="s">
        <v>510</v>
      </c>
      <c r="B251" s="28" t="s">
        <v>509</v>
      </c>
      <c r="C251" s="28" t="s">
        <v>128</v>
      </c>
      <c r="D251" s="110">
        <v>2017</v>
      </c>
      <c r="E251" s="28" t="s">
        <v>1598</v>
      </c>
      <c r="F251" s="28">
        <v>34</v>
      </c>
      <c r="G251" s="108">
        <f t="shared" si="0"/>
        <v>0</v>
      </c>
      <c r="H251" s="28">
        <v>0</v>
      </c>
      <c r="I251" s="28">
        <v>0</v>
      </c>
      <c r="J251" s="28">
        <v>23</v>
      </c>
      <c r="K251" s="108">
        <f t="shared" si="1"/>
        <v>0</v>
      </c>
      <c r="L251" s="28">
        <v>0</v>
      </c>
      <c r="M251" s="28">
        <v>0</v>
      </c>
      <c r="N251" s="28">
        <v>26</v>
      </c>
      <c r="O251" s="28">
        <v>1</v>
      </c>
      <c r="P251" s="28">
        <v>60</v>
      </c>
      <c r="Q251" s="28">
        <v>20</v>
      </c>
      <c r="R251" s="28">
        <v>143</v>
      </c>
      <c r="S251" s="28">
        <v>21</v>
      </c>
    </row>
    <row r="252" spans="1:19" ht="12.75" customHeight="1" x14ac:dyDescent="0.15">
      <c r="A252" s="106" t="s">
        <v>418</v>
      </c>
      <c r="B252" s="106" t="s">
        <v>416</v>
      </c>
      <c r="C252" s="106" t="s">
        <v>417</v>
      </c>
      <c r="D252" s="107" t="s">
        <v>1632</v>
      </c>
      <c r="E252" s="106" t="s">
        <v>1598</v>
      </c>
      <c r="F252" s="108">
        <v>912</v>
      </c>
      <c r="G252" s="108">
        <f t="shared" si="0"/>
        <v>0</v>
      </c>
      <c r="H252" s="108">
        <v>0</v>
      </c>
      <c r="I252" s="108">
        <v>0</v>
      </c>
      <c r="J252" s="109">
        <v>693</v>
      </c>
      <c r="K252" s="108">
        <f t="shared" si="1"/>
        <v>5</v>
      </c>
      <c r="L252" s="108">
        <v>4</v>
      </c>
      <c r="M252" s="108">
        <v>1</v>
      </c>
      <c r="N252" s="108">
        <v>1062</v>
      </c>
      <c r="O252" s="108">
        <v>28</v>
      </c>
      <c r="P252" s="106" t="s">
        <v>1673</v>
      </c>
      <c r="Q252" s="108">
        <v>182</v>
      </c>
      <c r="R252" s="108">
        <v>4999</v>
      </c>
      <c r="S252" s="108">
        <v>215</v>
      </c>
    </row>
    <row r="253" spans="1:19" ht="12.75" customHeight="1" x14ac:dyDescent="0.15">
      <c r="A253" s="28" t="s">
        <v>418</v>
      </c>
      <c r="B253" s="28" t="s">
        <v>416</v>
      </c>
      <c r="C253" s="28" t="s">
        <v>417</v>
      </c>
      <c r="D253" s="110">
        <v>2013</v>
      </c>
      <c r="E253" s="28" t="s">
        <v>1598</v>
      </c>
      <c r="F253" s="28">
        <v>912</v>
      </c>
      <c r="G253" s="108">
        <f t="shared" si="0"/>
        <v>35</v>
      </c>
      <c r="H253" s="28">
        <v>35</v>
      </c>
      <c r="I253" s="28">
        <v>0</v>
      </c>
      <c r="J253" s="28">
        <v>693</v>
      </c>
      <c r="K253" s="108">
        <f t="shared" si="1"/>
        <v>29</v>
      </c>
      <c r="L253" s="28">
        <v>28</v>
      </c>
      <c r="M253" s="28">
        <v>1</v>
      </c>
      <c r="N253" s="28">
        <v>1062</v>
      </c>
      <c r="O253" s="28">
        <v>104</v>
      </c>
      <c r="P253" s="28">
        <v>2332</v>
      </c>
      <c r="Q253" s="28">
        <v>1136</v>
      </c>
      <c r="R253" s="28">
        <v>4999</v>
      </c>
      <c r="S253" s="28">
        <v>1304</v>
      </c>
    </row>
    <row r="254" spans="1:19" ht="12.75" customHeight="1" x14ac:dyDescent="0.15">
      <c r="A254" s="28" t="s">
        <v>418</v>
      </c>
      <c r="B254" s="28" t="s">
        <v>416</v>
      </c>
      <c r="C254" s="28" t="s">
        <v>417</v>
      </c>
      <c r="D254" s="110">
        <v>2014</v>
      </c>
      <c r="E254" s="28" t="s">
        <v>1598</v>
      </c>
      <c r="F254" s="28">
        <v>912</v>
      </c>
      <c r="G254" s="108">
        <f t="shared" si="0"/>
        <v>0</v>
      </c>
      <c r="H254" s="28">
        <v>0</v>
      </c>
      <c r="I254" s="28">
        <v>0</v>
      </c>
      <c r="J254" s="28">
        <v>693</v>
      </c>
      <c r="K254" s="108">
        <f t="shared" si="1"/>
        <v>7</v>
      </c>
      <c r="L254" s="28">
        <v>7</v>
      </c>
      <c r="M254" s="28">
        <v>0</v>
      </c>
      <c r="N254" s="28">
        <v>1062</v>
      </c>
      <c r="O254" s="28">
        <v>13</v>
      </c>
      <c r="P254" s="28">
        <v>2332</v>
      </c>
      <c r="Q254" s="28">
        <v>235</v>
      </c>
      <c r="R254" s="28">
        <v>4999</v>
      </c>
      <c r="S254" s="28">
        <v>255</v>
      </c>
    </row>
    <row r="255" spans="1:19" ht="12.75" customHeight="1" x14ac:dyDescent="0.15">
      <c r="A255" s="28" t="s">
        <v>418</v>
      </c>
      <c r="B255" s="28" t="s">
        <v>416</v>
      </c>
      <c r="C255" s="28" t="s">
        <v>417</v>
      </c>
      <c r="D255" s="110">
        <v>2015</v>
      </c>
      <c r="E255" s="28" t="s">
        <v>1598</v>
      </c>
      <c r="F255" s="28">
        <v>912</v>
      </c>
      <c r="G255" s="108">
        <f t="shared" si="0"/>
        <v>0</v>
      </c>
      <c r="H255" s="28">
        <v>0</v>
      </c>
      <c r="I255" s="28">
        <v>0</v>
      </c>
      <c r="J255" s="28">
        <v>693</v>
      </c>
      <c r="K255" s="108">
        <f t="shared" si="1"/>
        <v>9</v>
      </c>
      <c r="L255" s="28">
        <v>9</v>
      </c>
      <c r="M255" s="28">
        <v>0</v>
      </c>
      <c r="N255" s="28">
        <v>1062</v>
      </c>
      <c r="O255" s="28">
        <v>20</v>
      </c>
      <c r="P255" s="28">
        <v>2332</v>
      </c>
      <c r="Q255" s="28">
        <v>200</v>
      </c>
      <c r="R255" s="28">
        <v>4999</v>
      </c>
      <c r="S255" s="28">
        <v>229</v>
      </c>
    </row>
    <row r="256" spans="1:19" ht="12.75" customHeight="1" x14ac:dyDescent="0.15">
      <c r="A256" s="28" t="s">
        <v>418</v>
      </c>
      <c r="B256" s="28" t="s">
        <v>416</v>
      </c>
      <c r="C256" s="28" t="s">
        <v>417</v>
      </c>
      <c r="D256" s="110">
        <v>2016</v>
      </c>
      <c r="E256" s="28" t="s">
        <v>1598</v>
      </c>
      <c r="F256" s="28">
        <v>912</v>
      </c>
      <c r="G256" s="108">
        <f t="shared" si="0"/>
        <v>7</v>
      </c>
      <c r="H256" s="28">
        <v>7</v>
      </c>
      <c r="I256" s="28">
        <v>0</v>
      </c>
      <c r="J256" s="28">
        <v>693</v>
      </c>
      <c r="K256" s="108">
        <f t="shared" si="1"/>
        <v>163</v>
      </c>
      <c r="L256" s="28">
        <v>163</v>
      </c>
      <c r="M256" s="28">
        <v>0</v>
      </c>
      <c r="N256" s="28">
        <v>1062</v>
      </c>
      <c r="O256" s="28">
        <v>74</v>
      </c>
      <c r="P256" s="28">
        <v>2332</v>
      </c>
      <c r="Q256" s="28">
        <v>439</v>
      </c>
      <c r="R256" s="28">
        <v>4999</v>
      </c>
      <c r="S256" s="28">
        <v>683</v>
      </c>
    </row>
    <row r="257" spans="1:19" ht="12.75" customHeight="1" x14ac:dyDescent="0.15">
      <c r="A257" s="28" t="s">
        <v>418</v>
      </c>
      <c r="B257" s="28" t="s">
        <v>416</v>
      </c>
      <c r="C257" s="28" t="s">
        <v>417</v>
      </c>
      <c r="D257" s="110">
        <v>2017</v>
      </c>
      <c r="E257" s="28" t="s">
        <v>1598</v>
      </c>
      <c r="F257" s="28">
        <v>912</v>
      </c>
      <c r="G257" s="108">
        <f t="shared" si="0"/>
        <v>0</v>
      </c>
      <c r="H257" s="28">
        <v>0</v>
      </c>
      <c r="I257" s="28">
        <v>0</v>
      </c>
      <c r="J257" s="28">
        <v>693</v>
      </c>
      <c r="K257" s="108">
        <f t="shared" si="1"/>
        <v>10</v>
      </c>
      <c r="L257" s="28">
        <v>8</v>
      </c>
      <c r="M257" s="28">
        <v>2</v>
      </c>
      <c r="N257" s="28">
        <v>1062</v>
      </c>
      <c r="O257" s="28">
        <v>18</v>
      </c>
      <c r="P257" s="28">
        <v>2332</v>
      </c>
      <c r="Q257" s="28">
        <v>624</v>
      </c>
      <c r="R257" s="28">
        <v>4999</v>
      </c>
      <c r="S257" s="28">
        <v>652</v>
      </c>
    </row>
    <row r="258" spans="1:19" ht="12.75" customHeight="1" x14ac:dyDescent="0.15">
      <c r="A258" s="106" t="s">
        <v>515</v>
      </c>
      <c r="B258" s="106" t="s">
        <v>488</v>
      </c>
      <c r="C258" s="106" t="s">
        <v>492</v>
      </c>
      <c r="D258" s="107" t="s">
        <v>1632</v>
      </c>
      <c r="E258" s="106" t="s">
        <v>1598</v>
      </c>
      <c r="F258" s="108">
        <v>39</v>
      </c>
      <c r="G258" s="108">
        <f t="shared" si="0"/>
        <v>0</v>
      </c>
      <c r="H258" s="108">
        <v>0</v>
      </c>
      <c r="I258" s="108">
        <v>0</v>
      </c>
      <c r="J258" s="109">
        <v>26</v>
      </c>
      <c r="K258" s="108">
        <f t="shared" si="1"/>
        <v>0</v>
      </c>
      <c r="L258" s="108">
        <v>0</v>
      </c>
      <c r="M258" s="108">
        <v>0</v>
      </c>
      <c r="N258" s="108">
        <v>34</v>
      </c>
      <c r="O258" s="108">
        <v>0</v>
      </c>
      <c r="P258" s="106" t="s">
        <v>1674</v>
      </c>
      <c r="Q258" s="108">
        <v>1</v>
      </c>
      <c r="R258" s="108">
        <v>163</v>
      </c>
      <c r="S258" s="108">
        <v>1</v>
      </c>
    </row>
    <row r="259" spans="1:19" ht="12.75" customHeight="1" x14ac:dyDescent="0.15">
      <c r="A259" s="28" t="s">
        <v>515</v>
      </c>
      <c r="B259" s="28" t="s">
        <v>488</v>
      </c>
      <c r="C259" s="28" t="s">
        <v>492</v>
      </c>
      <c r="D259" s="110">
        <v>2014</v>
      </c>
      <c r="E259" s="28" t="s">
        <v>1598</v>
      </c>
      <c r="F259" s="28">
        <v>39</v>
      </c>
      <c r="G259" s="108">
        <f t="shared" si="0"/>
        <v>33</v>
      </c>
      <c r="H259" s="28">
        <v>33</v>
      </c>
      <c r="I259" s="28">
        <v>0</v>
      </c>
      <c r="J259" s="28">
        <v>26</v>
      </c>
      <c r="K259" s="108">
        <f t="shared" si="1"/>
        <v>9</v>
      </c>
      <c r="L259" s="28">
        <v>9</v>
      </c>
      <c r="M259" s="28">
        <v>0</v>
      </c>
      <c r="N259" s="28">
        <v>34</v>
      </c>
      <c r="O259" s="28">
        <v>0</v>
      </c>
      <c r="P259" s="28">
        <v>64</v>
      </c>
      <c r="Q259" s="28">
        <v>46</v>
      </c>
      <c r="R259" s="28">
        <v>163</v>
      </c>
      <c r="S259" s="28">
        <v>88</v>
      </c>
    </row>
    <row r="260" spans="1:19" ht="12.75" customHeight="1" x14ac:dyDescent="0.15">
      <c r="A260" s="28" t="s">
        <v>515</v>
      </c>
      <c r="B260" s="28" t="s">
        <v>488</v>
      </c>
      <c r="C260" s="28" t="s">
        <v>492</v>
      </c>
      <c r="D260" s="110">
        <v>2015</v>
      </c>
      <c r="E260" s="28" t="s">
        <v>1598</v>
      </c>
      <c r="F260" s="28">
        <v>39</v>
      </c>
      <c r="G260" s="108">
        <f t="shared" si="0"/>
        <v>0</v>
      </c>
      <c r="H260" s="28">
        <v>0</v>
      </c>
      <c r="I260" s="28">
        <v>0</v>
      </c>
      <c r="J260" s="28">
        <v>26</v>
      </c>
      <c r="K260" s="108">
        <f t="shared" si="1"/>
        <v>0</v>
      </c>
      <c r="L260" s="28">
        <v>0</v>
      </c>
      <c r="M260" s="28">
        <v>0</v>
      </c>
      <c r="N260" s="28">
        <v>34</v>
      </c>
      <c r="O260" s="28">
        <v>0</v>
      </c>
      <c r="P260" s="28">
        <v>64</v>
      </c>
      <c r="Q260" s="28">
        <v>5</v>
      </c>
      <c r="R260" s="28">
        <v>163</v>
      </c>
      <c r="S260" s="28">
        <v>5</v>
      </c>
    </row>
    <row r="261" spans="1:19" ht="12.75" customHeight="1" x14ac:dyDescent="0.15">
      <c r="A261" s="28" t="s">
        <v>515</v>
      </c>
      <c r="B261" s="28" t="s">
        <v>488</v>
      </c>
      <c r="C261" s="28" t="s">
        <v>492</v>
      </c>
      <c r="D261" s="110">
        <v>2016</v>
      </c>
      <c r="E261" s="28" t="s">
        <v>1598</v>
      </c>
      <c r="F261" s="28">
        <v>39</v>
      </c>
      <c r="G261" s="108">
        <f t="shared" si="0"/>
        <v>0</v>
      </c>
      <c r="H261" s="28">
        <v>0</v>
      </c>
      <c r="I261" s="28">
        <v>0</v>
      </c>
      <c r="J261" s="28">
        <v>26</v>
      </c>
      <c r="K261" s="108">
        <f t="shared" si="1"/>
        <v>0</v>
      </c>
      <c r="L261" s="28">
        <v>0</v>
      </c>
      <c r="M261" s="28">
        <v>0</v>
      </c>
      <c r="N261" s="28">
        <v>34</v>
      </c>
      <c r="O261" s="28">
        <v>0</v>
      </c>
      <c r="P261" s="28">
        <v>64</v>
      </c>
      <c r="Q261" s="28">
        <v>4</v>
      </c>
      <c r="R261" s="28">
        <v>163</v>
      </c>
      <c r="S261" s="28">
        <v>4</v>
      </c>
    </row>
    <row r="262" spans="1:19" ht="12.75" customHeight="1" x14ac:dyDescent="0.15">
      <c r="A262" s="28" t="s">
        <v>515</v>
      </c>
      <c r="B262" s="28" t="s">
        <v>488</v>
      </c>
      <c r="C262" s="28" t="s">
        <v>492</v>
      </c>
      <c r="D262" s="110">
        <v>2017</v>
      </c>
      <c r="E262" s="28" t="s">
        <v>1598</v>
      </c>
      <c r="F262" s="28">
        <v>39</v>
      </c>
      <c r="G262" s="108">
        <f t="shared" si="0"/>
        <v>0</v>
      </c>
      <c r="H262" s="28">
        <v>0</v>
      </c>
      <c r="I262" s="28">
        <v>0</v>
      </c>
      <c r="J262" s="28">
        <v>26</v>
      </c>
      <c r="K262" s="108">
        <f t="shared" si="1"/>
        <v>3</v>
      </c>
      <c r="L262" s="28">
        <v>3</v>
      </c>
      <c r="M262" s="28">
        <v>0</v>
      </c>
      <c r="N262" s="28">
        <v>34</v>
      </c>
      <c r="O262" s="28">
        <v>0</v>
      </c>
      <c r="P262" s="28">
        <v>64</v>
      </c>
      <c r="Q262" s="28">
        <v>0</v>
      </c>
      <c r="R262" s="28">
        <v>163</v>
      </c>
      <c r="S262" s="28">
        <v>3</v>
      </c>
    </row>
    <row r="263" spans="1:19" ht="12.75" customHeight="1" x14ac:dyDescent="0.15">
      <c r="A263" s="106" t="s">
        <v>181</v>
      </c>
      <c r="B263" s="106" t="s">
        <v>168</v>
      </c>
      <c r="C263" s="106" t="s">
        <v>144</v>
      </c>
      <c r="D263" s="107" t="s">
        <v>1632</v>
      </c>
      <c r="E263" s="106" t="s">
        <v>1598</v>
      </c>
      <c r="F263" s="108">
        <v>447</v>
      </c>
      <c r="G263" s="108">
        <f t="shared" si="0"/>
        <v>0</v>
      </c>
      <c r="H263" s="108">
        <v>0</v>
      </c>
      <c r="I263" s="108">
        <v>0</v>
      </c>
      <c r="J263" s="109">
        <v>263</v>
      </c>
      <c r="K263" s="108">
        <f t="shared" si="1"/>
        <v>1</v>
      </c>
      <c r="L263" s="108">
        <v>0</v>
      </c>
      <c r="M263" s="108">
        <v>1</v>
      </c>
      <c r="N263" s="108">
        <v>280</v>
      </c>
      <c r="O263" s="108">
        <v>0</v>
      </c>
      <c r="P263" s="106" t="s">
        <v>1675</v>
      </c>
      <c r="Q263" s="108">
        <v>6</v>
      </c>
      <c r="R263" s="108">
        <v>1698</v>
      </c>
      <c r="S263" s="108">
        <v>7</v>
      </c>
    </row>
    <row r="264" spans="1:19" ht="12.75" customHeight="1" x14ac:dyDescent="0.15">
      <c r="A264" s="28" t="s">
        <v>181</v>
      </c>
      <c r="B264" s="28" t="s">
        <v>168</v>
      </c>
      <c r="C264" s="28" t="s">
        <v>144</v>
      </c>
      <c r="D264" s="110">
        <v>2015</v>
      </c>
      <c r="E264" s="28" t="s">
        <v>1598</v>
      </c>
      <c r="F264" s="28">
        <v>447</v>
      </c>
      <c r="G264" s="108">
        <f t="shared" si="0"/>
        <v>0</v>
      </c>
      <c r="H264" s="28">
        <v>0</v>
      </c>
      <c r="I264" s="28">
        <v>0</v>
      </c>
      <c r="J264" s="28">
        <v>263</v>
      </c>
      <c r="K264" s="108">
        <f t="shared" si="1"/>
        <v>0</v>
      </c>
      <c r="L264" s="28">
        <v>0</v>
      </c>
      <c r="M264" s="28">
        <v>0</v>
      </c>
      <c r="N264" s="28">
        <v>280</v>
      </c>
      <c r="O264" s="28">
        <v>11</v>
      </c>
      <c r="P264" s="28">
        <v>708</v>
      </c>
      <c r="Q264" s="28">
        <v>83</v>
      </c>
      <c r="R264" s="28">
        <v>1698</v>
      </c>
      <c r="S264" s="28">
        <v>94</v>
      </c>
    </row>
    <row r="265" spans="1:19" ht="12.75" customHeight="1" x14ac:dyDescent="0.15">
      <c r="A265" s="28" t="s">
        <v>181</v>
      </c>
      <c r="B265" s="28" t="s">
        <v>168</v>
      </c>
      <c r="C265" s="28" t="s">
        <v>144</v>
      </c>
      <c r="D265" s="110">
        <v>2016</v>
      </c>
      <c r="E265" s="28" t="s">
        <v>1598</v>
      </c>
      <c r="F265" s="28">
        <v>447</v>
      </c>
      <c r="G265" s="108">
        <f t="shared" si="0"/>
        <v>0</v>
      </c>
      <c r="H265" s="28">
        <v>0</v>
      </c>
      <c r="I265" s="28">
        <v>0</v>
      </c>
      <c r="J265" s="28">
        <v>263</v>
      </c>
      <c r="K265" s="108">
        <f t="shared" si="1"/>
        <v>0</v>
      </c>
      <c r="L265" s="28">
        <v>0</v>
      </c>
      <c r="M265" s="28">
        <v>0</v>
      </c>
      <c r="N265" s="28">
        <v>280</v>
      </c>
      <c r="O265" s="28">
        <v>35</v>
      </c>
      <c r="P265" s="28">
        <v>708</v>
      </c>
      <c r="Q265" s="28">
        <v>0</v>
      </c>
      <c r="R265" s="28">
        <v>1698</v>
      </c>
      <c r="S265" s="28">
        <v>35</v>
      </c>
    </row>
    <row r="266" spans="1:19" ht="12.75" customHeight="1" x14ac:dyDescent="0.15">
      <c r="A266" s="28" t="s">
        <v>181</v>
      </c>
      <c r="B266" s="28" t="s">
        <v>168</v>
      </c>
      <c r="C266" s="28" t="s">
        <v>144</v>
      </c>
      <c r="D266" s="110">
        <v>2017</v>
      </c>
      <c r="E266" s="28" t="s">
        <v>1598</v>
      </c>
      <c r="F266" s="28">
        <v>447</v>
      </c>
      <c r="G266" s="108">
        <f t="shared" si="0"/>
        <v>39</v>
      </c>
      <c r="H266" s="28">
        <v>39</v>
      </c>
      <c r="I266" s="28">
        <v>0</v>
      </c>
      <c r="J266" s="28">
        <v>263</v>
      </c>
      <c r="K266" s="108">
        <f t="shared" si="1"/>
        <v>56</v>
      </c>
      <c r="L266" s="28">
        <v>56</v>
      </c>
      <c r="M266" s="28">
        <v>0</v>
      </c>
      <c r="N266" s="28">
        <v>280</v>
      </c>
      <c r="O266" s="28">
        <v>84</v>
      </c>
      <c r="P266" s="28">
        <v>708</v>
      </c>
      <c r="Q266" s="28">
        <v>0</v>
      </c>
      <c r="R266" s="28">
        <v>1698</v>
      </c>
      <c r="S266" s="28">
        <v>179</v>
      </c>
    </row>
    <row r="267" spans="1:19" ht="12.75" customHeight="1" x14ac:dyDescent="0.15">
      <c r="A267" s="106" t="s">
        <v>320</v>
      </c>
      <c r="B267" s="106" t="s">
        <v>316</v>
      </c>
      <c r="C267" s="106" t="s">
        <v>144</v>
      </c>
      <c r="D267" s="107" t="s">
        <v>1632</v>
      </c>
      <c r="E267" s="106" t="s">
        <v>1598</v>
      </c>
      <c r="F267" s="108">
        <v>141</v>
      </c>
      <c r="G267" s="108">
        <f t="shared" si="0"/>
        <v>0</v>
      </c>
      <c r="H267" s="108">
        <v>0</v>
      </c>
      <c r="I267" s="108">
        <v>0</v>
      </c>
      <c r="J267" s="109">
        <v>95</v>
      </c>
      <c r="K267" s="108">
        <f t="shared" si="1"/>
        <v>0</v>
      </c>
      <c r="L267" s="108">
        <v>0</v>
      </c>
      <c r="M267" s="108">
        <v>0</v>
      </c>
      <c r="N267" s="108">
        <v>110</v>
      </c>
      <c r="O267" s="108">
        <v>0</v>
      </c>
      <c r="P267" s="106" t="s">
        <v>1676</v>
      </c>
      <c r="Q267" s="108">
        <v>89</v>
      </c>
      <c r="R267" s="108">
        <v>600</v>
      </c>
      <c r="S267" s="108">
        <v>89</v>
      </c>
    </row>
    <row r="268" spans="1:19" ht="12.75" customHeight="1" x14ac:dyDescent="0.15">
      <c r="A268" s="28" t="s">
        <v>320</v>
      </c>
      <c r="B268" s="28" t="s">
        <v>316</v>
      </c>
      <c r="C268" s="28" t="s">
        <v>144</v>
      </c>
      <c r="D268" s="110">
        <v>2014</v>
      </c>
      <c r="E268" s="28" t="s">
        <v>1598</v>
      </c>
      <c r="F268" s="28">
        <v>141</v>
      </c>
      <c r="G268" s="108">
        <f t="shared" si="0"/>
        <v>0</v>
      </c>
      <c r="H268" s="28">
        <v>0</v>
      </c>
      <c r="I268" s="28">
        <v>0</v>
      </c>
      <c r="J268" s="28">
        <v>95</v>
      </c>
      <c r="K268" s="108">
        <f t="shared" si="1"/>
        <v>0</v>
      </c>
      <c r="L268" s="28">
        <v>0</v>
      </c>
      <c r="M268" s="28">
        <v>0</v>
      </c>
      <c r="N268" s="28">
        <v>110</v>
      </c>
      <c r="O268" s="28">
        <v>32</v>
      </c>
      <c r="P268" s="28">
        <v>254</v>
      </c>
      <c r="Q268" s="28">
        <v>0</v>
      </c>
      <c r="R268" s="28">
        <v>600</v>
      </c>
      <c r="S268" s="28">
        <v>32</v>
      </c>
    </row>
    <row r="269" spans="1:19" ht="12.75" customHeight="1" x14ac:dyDescent="0.15">
      <c r="A269" s="28" t="s">
        <v>320</v>
      </c>
      <c r="B269" s="28" t="s">
        <v>316</v>
      </c>
      <c r="C269" s="28" t="s">
        <v>144</v>
      </c>
      <c r="D269" s="110">
        <v>2015</v>
      </c>
      <c r="E269" s="28" t="s">
        <v>1598</v>
      </c>
      <c r="F269" s="28">
        <v>141</v>
      </c>
      <c r="G269" s="108">
        <f t="shared" si="0"/>
        <v>0</v>
      </c>
      <c r="H269" s="28">
        <v>0</v>
      </c>
      <c r="I269" s="28">
        <v>0</v>
      </c>
      <c r="J269" s="28">
        <v>95</v>
      </c>
      <c r="K269" s="108">
        <f t="shared" si="1"/>
        <v>0</v>
      </c>
      <c r="L269" s="28">
        <v>0</v>
      </c>
      <c r="M269" s="28">
        <v>0</v>
      </c>
      <c r="N269" s="28">
        <v>110</v>
      </c>
      <c r="O269" s="28">
        <v>21</v>
      </c>
      <c r="P269" s="28">
        <v>254</v>
      </c>
      <c r="Q269" s="28">
        <v>3</v>
      </c>
      <c r="R269" s="28">
        <v>600</v>
      </c>
      <c r="S269" s="28">
        <v>24</v>
      </c>
    </row>
    <row r="270" spans="1:19" ht="12.75" customHeight="1" x14ac:dyDescent="0.15">
      <c r="A270" s="28" t="s">
        <v>320</v>
      </c>
      <c r="B270" s="28" t="s">
        <v>316</v>
      </c>
      <c r="C270" s="28" t="s">
        <v>144</v>
      </c>
      <c r="D270" s="110">
        <v>2016</v>
      </c>
      <c r="E270" s="28" t="s">
        <v>1598</v>
      </c>
      <c r="F270" s="28">
        <v>141</v>
      </c>
      <c r="G270" s="108">
        <f t="shared" si="0"/>
        <v>0</v>
      </c>
      <c r="H270" s="28">
        <v>0</v>
      </c>
      <c r="I270" s="28">
        <v>0</v>
      </c>
      <c r="J270" s="28">
        <v>95</v>
      </c>
      <c r="K270" s="108">
        <f t="shared" si="1"/>
        <v>0</v>
      </c>
      <c r="L270" s="28">
        <v>0</v>
      </c>
      <c r="M270" s="28">
        <v>0</v>
      </c>
      <c r="N270" s="28">
        <v>110</v>
      </c>
      <c r="O270" s="28">
        <v>0</v>
      </c>
      <c r="P270" s="28">
        <v>254</v>
      </c>
      <c r="Q270" s="28">
        <v>0</v>
      </c>
      <c r="R270" s="28">
        <v>600</v>
      </c>
      <c r="S270" s="28">
        <v>0</v>
      </c>
    </row>
    <row r="271" spans="1:19" ht="12.75" customHeight="1" x14ac:dyDescent="0.15">
      <c r="A271" s="28" t="s">
        <v>320</v>
      </c>
      <c r="B271" s="28" t="s">
        <v>316</v>
      </c>
      <c r="C271" s="28" t="s">
        <v>144</v>
      </c>
      <c r="D271" s="110">
        <v>2017</v>
      </c>
      <c r="E271" s="28" t="s">
        <v>1598</v>
      </c>
      <c r="F271" s="28">
        <v>141</v>
      </c>
      <c r="G271" s="108">
        <f t="shared" si="0"/>
        <v>0</v>
      </c>
      <c r="H271" s="28">
        <v>0</v>
      </c>
      <c r="I271" s="28">
        <v>0</v>
      </c>
      <c r="J271" s="28">
        <v>95</v>
      </c>
      <c r="K271" s="108">
        <f t="shared" si="1"/>
        <v>0</v>
      </c>
      <c r="L271" s="28">
        <v>0</v>
      </c>
      <c r="M271" s="28">
        <v>0</v>
      </c>
      <c r="N271" s="28">
        <v>110</v>
      </c>
      <c r="O271" s="28">
        <v>69</v>
      </c>
      <c r="P271" s="28">
        <v>254</v>
      </c>
      <c r="Q271" s="28">
        <v>0</v>
      </c>
      <c r="R271" s="28">
        <v>600</v>
      </c>
      <c r="S271" s="28">
        <v>69</v>
      </c>
    </row>
    <row r="272" spans="1:19" ht="12.75" customHeight="1" x14ac:dyDescent="0.15">
      <c r="A272" s="106" t="s">
        <v>518</v>
      </c>
      <c r="B272" s="106" t="s">
        <v>517</v>
      </c>
      <c r="C272" s="106" t="s">
        <v>128</v>
      </c>
      <c r="D272" s="107" t="s">
        <v>1632</v>
      </c>
      <c r="E272" s="106" t="s">
        <v>1598</v>
      </c>
      <c r="F272" s="108">
        <v>622</v>
      </c>
      <c r="G272" s="108">
        <f t="shared" si="0"/>
        <v>0</v>
      </c>
      <c r="H272" s="108">
        <v>0</v>
      </c>
      <c r="I272" s="108">
        <v>0</v>
      </c>
      <c r="J272" s="109">
        <v>399</v>
      </c>
      <c r="K272" s="108">
        <f t="shared" si="1"/>
        <v>0</v>
      </c>
      <c r="L272" s="108">
        <v>0</v>
      </c>
      <c r="M272" s="108">
        <v>0</v>
      </c>
      <c r="N272" s="108">
        <v>446</v>
      </c>
      <c r="O272" s="108">
        <v>0</v>
      </c>
      <c r="P272" s="106" t="s">
        <v>1677</v>
      </c>
      <c r="Q272" s="108">
        <v>0</v>
      </c>
      <c r="R272" s="108">
        <v>2571</v>
      </c>
      <c r="S272" s="108">
        <v>0</v>
      </c>
    </row>
    <row r="273" spans="1:19" ht="12.75" customHeight="1" x14ac:dyDescent="0.15">
      <c r="A273" s="28" t="s">
        <v>518</v>
      </c>
      <c r="B273" s="28" t="s">
        <v>517</v>
      </c>
      <c r="C273" s="28" t="s">
        <v>128</v>
      </c>
      <c r="D273" s="110">
        <v>2016</v>
      </c>
      <c r="E273" s="28" t="s">
        <v>1598</v>
      </c>
      <c r="F273" s="28">
        <v>622</v>
      </c>
      <c r="G273" s="108">
        <f t="shared" si="0"/>
        <v>0</v>
      </c>
      <c r="H273" s="28">
        <v>0</v>
      </c>
      <c r="I273" s="28">
        <v>0</v>
      </c>
      <c r="J273" s="28">
        <v>399</v>
      </c>
      <c r="K273" s="108">
        <f t="shared" si="1"/>
        <v>0</v>
      </c>
      <c r="L273" s="28">
        <v>0</v>
      </c>
      <c r="M273" s="28">
        <v>0</v>
      </c>
      <c r="N273" s="28">
        <v>446</v>
      </c>
      <c r="O273" s="28">
        <v>0</v>
      </c>
      <c r="P273" s="28">
        <v>1104</v>
      </c>
      <c r="Q273" s="28">
        <v>0</v>
      </c>
      <c r="R273" s="28">
        <v>2571</v>
      </c>
      <c r="S273" s="28">
        <v>0</v>
      </c>
    </row>
    <row r="274" spans="1:19" ht="12.75" customHeight="1" x14ac:dyDescent="0.15">
      <c r="A274" s="28" t="s">
        <v>518</v>
      </c>
      <c r="B274" s="28" t="s">
        <v>517</v>
      </c>
      <c r="C274" s="28" t="s">
        <v>128</v>
      </c>
      <c r="D274" s="110">
        <v>2017</v>
      </c>
      <c r="E274" s="28" t="s">
        <v>1598</v>
      </c>
      <c r="F274" s="28">
        <v>622</v>
      </c>
      <c r="G274" s="108">
        <f t="shared" si="0"/>
        <v>0</v>
      </c>
      <c r="H274" s="28">
        <v>0</v>
      </c>
      <c r="I274" s="28">
        <v>0</v>
      </c>
      <c r="J274" s="28">
        <v>399</v>
      </c>
      <c r="K274" s="108">
        <f t="shared" si="1"/>
        <v>0</v>
      </c>
      <c r="L274" s="28">
        <v>0</v>
      </c>
      <c r="M274" s="28">
        <v>0</v>
      </c>
      <c r="N274" s="28">
        <v>446</v>
      </c>
      <c r="O274" s="28">
        <v>5</v>
      </c>
      <c r="P274" s="28">
        <v>1104</v>
      </c>
      <c r="Q274" s="28">
        <v>0</v>
      </c>
      <c r="R274" s="28">
        <v>2571</v>
      </c>
      <c r="S274" s="28">
        <v>5</v>
      </c>
    </row>
    <row r="275" spans="1:19" ht="12.75" customHeight="1" x14ac:dyDescent="0.15">
      <c r="A275" s="106" t="s">
        <v>182</v>
      </c>
      <c r="B275" s="106" t="s">
        <v>168</v>
      </c>
      <c r="C275" s="106" t="s">
        <v>144</v>
      </c>
      <c r="D275" s="107" t="s">
        <v>1632</v>
      </c>
      <c r="E275" s="106" t="s">
        <v>1598</v>
      </c>
      <c r="F275" s="108">
        <v>23</v>
      </c>
      <c r="G275" s="108">
        <f t="shared" si="0"/>
        <v>0</v>
      </c>
      <c r="H275" s="28"/>
      <c r="I275" s="28"/>
      <c r="J275" s="109">
        <v>14</v>
      </c>
      <c r="K275" s="108">
        <f t="shared" si="1"/>
        <v>0</v>
      </c>
      <c r="L275" s="28"/>
      <c r="M275" s="28"/>
      <c r="N275" s="108">
        <v>14</v>
      </c>
      <c r="O275" s="28"/>
      <c r="P275" s="106" t="s">
        <v>1678</v>
      </c>
      <c r="Q275" s="28"/>
      <c r="R275" s="108">
        <v>86</v>
      </c>
      <c r="S275" s="28"/>
    </row>
    <row r="276" spans="1:19" ht="12.75" customHeight="1" x14ac:dyDescent="0.15">
      <c r="A276" s="28" t="s">
        <v>182</v>
      </c>
      <c r="B276" s="28" t="s">
        <v>168</v>
      </c>
      <c r="C276" s="28" t="s">
        <v>144</v>
      </c>
      <c r="D276" s="110">
        <v>2013</v>
      </c>
      <c r="E276" s="28" t="s">
        <v>1598</v>
      </c>
      <c r="F276" s="28">
        <v>23</v>
      </c>
      <c r="G276" s="108">
        <f t="shared" si="0"/>
        <v>0</v>
      </c>
      <c r="H276" s="28">
        <v>0</v>
      </c>
      <c r="I276" s="28">
        <v>0</v>
      </c>
      <c r="J276" s="28">
        <v>14</v>
      </c>
      <c r="K276" s="108">
        <f t="shared" si="1"/>
        <v>0</v>
      </c>
      <c r="L276" s="28">
        <v>0</v>
      </c>
      <c r="M276" s="28">
        <v>0</v>
      </c>
      <c r="N276" s="28">
        <v>14</v>
      </c>
      <c r="O276" s="28">
        <v>0</v>
      </c>
      <c r="P276" s="28">
        <v>35</v>
      </c>
      <c r="Q276" s="28">
        <v>0</v>
      </c>
      <c r="R276" s="28">
        <v>86</v>
      </c>
      <c r="S276" s="28">
        <v>0</v>
      </c>
    </row>
    <row r="277" spans="1:19" ht="12.75" customHeight="1" x14ac:dyDescent="0.15">
      <c r="A277" s="28" t="s">
        <v>182</v>
      </c>
      <c r="B277" s="28" t="s">
        <v>168</v>
      </c>
      <c r="C277" s="28" t="s">
        <v>144</v>
      </c>
      <c r="D277" s="110">
        <v>2014</v>
      </c>
      <c r="E277" s="28" t="s">
        <v>1598</v>
      </c>
      <c r="F277" s="28">
        <v>23</v>
      </c>
      <c r="G277" s="108">
        <f t="shared" si="0"/>
        <v>0</v>
      </c>
      <c r="H277" s="28">
        <v>0</v>
      </c>
      <c r="I277" s="28">
        <v>0</v>
      </c>
      <c r="J277" s="28">
        <v>14</v>
      </c>
      <c r="K277" s="108">
        <f t="shared" si="1"/>
        <v>0</v>
      </c>
      <c r="L277" s="28">
        <v>0</v>
      </c>
      <c r="M277" s="28">
        <v>0</v>
      </c>
      <c r="N277" s="28">
        <v>14</v>
      </c>
      <c r="O277" s="28">
        <v>0</v>
      </c>
      <c r="P277" s="28">
        <v>35</v>
      </c>
      <c r="Q277" s="28">
        <v>223</v>
      </c>
      <c r="R277" s="28">
        <v>86</v>
      </c>
      <c r="S277" s="28">
        <v>223</v>
      </c>
    </row>
    <row r="278" spans="1:19" ht="12.75" customHeight="1" x14ac:dyDescent="0.15">
      <c r="A278" s="28" t="s">
        <v>182</v>
      </c>
      <c r="B278" s="28" t="s">
        <v>168</v>
      </c>
      <c r="C278" s="28" t="s">
        <v>144</v>
      </c>
      <c r="D278" s="110">
        <v>2015</v>
      </c>
      <c r="E278" s="28" t="s">
        <v>1598</v>
      </c>
      <c r="F278" s="28">
        <v>23</v>
      </c>
      <c r="G278" s="108">
        <f t="shared" si="0"/>
        <v>0</v>
      </c>
      <c r="H278" s="28">
        <v>0</v>
      </c>
      <c r="I278" s="28">
        <v>0</v>
      </c>
      <c r="J278" s="28">
        <v>14</v>
      </c>
      <c r="K278" s="108">
        <f t="shared" si="1"/>
        <v>0</v>
      </c>
      <c r="L278" s="28">
        <v>0</v>
      </c>
      <c r="M278" s="28">
        <v>0</v>
      </c>
      <c r="N278" s="28">
        <v>14</v>
      </c>
      <c r="O278" s="28">
        <v>0</v>
      </c>
      <c r="P278" s="28">
        <v>35</v>
      </c>
      <c r="Q278" s="28">
        <v>0</v>
      </c>
      <c r="R278" s="28">
        <v>86</v>
      </c>
      <c r="S278" s="28">
        <v>0</v>
      </c>
    </row>
    <row r="279" spans="1:19" ht="12.75" customHeight="1" x14ac:dyDescent="0.15">
      <c r="A279" s="28" t="s">
        <v>182</v>
      </c>
      <c r="B279" s="28" t="s">
        <v>168</v>
      </c>
      <c r="C279" s="28" t="s">
        <v>144</v>
      </c>
      <c r="D279" s="110">
        <v>2016</v>
      </c>
      <c r="E279" s="28" t="s">
        <v>1598</v>
      </c>
      <c r="F279" s="28">
        <v>23</v>
      </c>
      <c r="G279" s="108">
        <f t="shared" si="0"/>
        <v>0</v>
      </c>
      <c r="H279" s="28">
        <v>0</v>
      </c>
      <c r="I279" s="28">
        <v>0</v>
      </c>
      <c r="J279" s="28">
        <v>14</v>
      </c>
      <c r="K279" s="108">
        <f t="shared" si="1"/>
        <v>0</v>
      </c>
      <c r="L279" s="28">
        <v>0</v>
      </c>
      <c r="M279" s="28">
        <v>0</v>
      </c>
      <c r="N279" s="28">
        <v>14</v>
      </c>
      <c r="O279" s="28">
        <v>0</v>
      </c>
      <c r="P279" s="28">
        <v>35</v>
      </c>
      <c r="Q279" s="28">
        <v>132</v>
      </c>
      <c r="R279" s="28">
        <v>86</v>
      </c>
      <c r="S279" s="28">
        <v>132</v>
      </c>
    </row>
    <row r="280" spans="1:19" ht="12.75" customHeight="1" x14ac:dyDescent="0.15">
      <c r="A280" s="28" t="s">
        <v>182</v>
      </c>
      <c r="B280" s="28" t="s">
        <v>168</v>
      </c>
      <c r="C280" s="28" t="s">
        <v>144</v>
      </c>
      <c r="D280" s="110">
        <v>2017</v>
      </c>
      <c r="E280" s="28" t="s">
        <v>1598</v>
      </c>
      <c r="F280" s="28">
        <v>23</v>
      </c>
      <c r="G280" s="108">
        <f t="shared" si="0"/>
        <v>0</v>
      </c>
      <c r="H280" s="28">
        <v>0</v>
      </c>
      <c r="I280" s="28">
        <v>0</v>
      </c>
      <c r="J280" s="28">
        <v>14</v>
      </c>
      <c r="K280" s="108">
        <f t="shared" si="1"/>
        <v>0</v>
      </c>
      <c r="L280" s="28">
        <v>0</v>
      </c>
      <c r="M280" s="28">
        <v>0</v>
      </c>
      <c r="N280" s="28">
        <v>14</v>
      </c>
      <c r="O280" s="28">
        <v>0</v>
      </c>
      <c r="P280" s="28">
        <v>35</v>
      </c>
      <c r="Q280" s="28">
        <v>0</v>
      </c>
      <c r="R280" s="28">
        <v>86</v>
      </c>
      <c r="S280" s="28">
        <v>0</v>
      </c>
    </row>
    <row r="281" spans="1:19" ht="12.75" customHeight="1" x14ac:dyDescent="0.15">
      <c r="A281" s="106" t="s">
        <v>92</v>
      </c>
      <c r="B281" s="106" t="s">
        <v>88</v>
      </c>
      <c r="C281" s="106" t="s">
        <v>89</v>
      </c>
      <c r="D281" s="107" t="s">
        <v>1632</v>
      </c>
      <c r="E281" s="106" t="s">
        <v>1598</v>
      </c>
      <c r="F281" s="108">
        <v>974</v>
      </c>
      <c r="G281" s="108">
        <f t="shared" si="0"/>
        <v>0</v>
      </c>
      <c r="H281" s="108">
        <v>0</v>
      </c>
      <c r="I281" s="108">
        <v>0</v>
      </c>
      <c r="J281" s="109">
        <v>643</v>
      </c>
      <c r="K281" s="108">
        <f t="shared" si="1"/>
        <v>2</v>
      </c>
      <c r="L281" s="108">
        <v>2</v>
      </c>
      <c r="M281" s="108">
        <v>0</v>
      </c>
      <c r="N281" s="108">
        <v>708</v>
      </c>
      <c r="O281" s="108">
        <v>0</v>
      </c>
      <c r="P281" s="106" t="s">
        <v>1679</v>
      </c>
      <c r="Q281" s="108">
        <v>115</v>
      </c>
      <c r="R281" s="108">
        <v>3963</v>
      </c>
      <c r="S281" s="108">
        <v>117</v>
      </c>
    </row>
    <row r="282" spans="1:19" ht="12.75" customHeight="1" x14ac:dyDescent="0.15">
      <c r="A282" s="28" t="s">
        <v>92</v>
      </c>
      <c r="B282" s="28" t="s">
        <v>88</v>
      </c>
      <c r="C282" s="28" t="s">
        <v>89</v>
      </c>
      <c r="D282" s="110">
        <v>2015</v>
      </c>
      <c r="E282" s="28" t="s">
        <v>1598</v>
      </c>
      <c r="F282" s="28">
        <v>974</v>
      </c>
      <c r="G282" s="108">
        <f t="shared" si="0"/>
        <v>0</v>
      </c>
      <c r="H282" s="28">
        <v>0</v>
      </c>
      <c r="I282" s="28">
        <v>0</v>
      </c>
      <c r="J282" s="28">
        <v>643</v>
      </c>
      <c r="K282" s="108">
        <f t="shared" si="1"/>
        <v>2</v>
      </c>
      <c r="L282" s="28">
        <v>2</v>
      </c>
      <c r="M282" s="28">
        <v>0</v>
      </c>
      <c r="N282" s="28">
        <v>708</v>
      </c>
      <c r="O282" s="28">
        <v>0</v>
      </c>
      <c r="P282" s="28">
        <v>1638</v>
      </c>
      <c r="Q282" s="28">
        <v>522</v>
      </c>
      <c r="R282" s="28">
        <v>3963</v>
      </c>
      <c r="S282" s="28">
        <v>524</v>
      </c>
    </row>
    <row r="283" spans="1:19" ht="12.75" customHeight="1" x14ac:dyDescent="0.15">
      <c r="A283" s="28" t="s">
        <v>92</v>
      </c>
      <c r="B283" s="28" t="s">
        <v>88</v>
      </c>
      <c r="C283" s="28" t="s">
        <v>89</v>
      </c>
      <c r="D283" s="110">
        <v>2016</v>
      </c>
      <c r="E283" s="28" t="s">
        <v>1598</v>
      </c>
      <c r="F283" s="28">
        <v>974</v>
      </c>
      <c r="G283" s="108">
        <f t="shared" si="0"/>
        <v>15</v>
      </c>
      <c r="H283" s="28">
        <v>15</v>
      </c>
      <c r="I283" s="28">
        <v>0</v>
      </c>
      <c r="J283" s="28">
        <v>643</v>
      </c>
      <c r="K283" s="108">
        <f t="shared" si="1"/>
        <v>1</v>
      </c>
      <c r="L283" s="28">
        <v>1</v>
      </c>
      <c r="M283" s="28">
        <v>0</v>
      </c>
      <c r="N283" s="28">
        <v>708</v>
      </c>
      <c r="O283" s="28">
        <v>64</v>
      </c>
      <c r="P283" s="28">
        <v>1638</v>
      </c>
      <c r="Q283" s="28">
        <v>435</v>
      </c>
      <c r="R283" s="28">
        <v>3963</v>
      </c>
      <c r="S283" s="28">
        <v>515</v>
      </c>
    </row>
    <row r="284" spans="1:19" ht="12.75" customHeight="1" x14ac:dyDescent="0.15">
      <c r="A284" s="28" t="s">
        <v>92</v>
      </c>
      <c r="B284" s="28" t="s">
        <v>88</v>
      </c>
      <c r="C284" s="28" t="s">
        <v>89</v>
      </c>
      <c r="D284" s="110">
        <v>2017</v>
      </c>
      <c r="E284" s="28" t="s">
        <v>1598</v>
      </c>
      <c r="F284" s="28">
        <v>974</v>
      </c>
      <c r="G284" s="108">
        <f t="shared" si="0"/>
        <v>0</v>
      </c>
      <c r="H284" s="28">
        <v>0</v>
      </c>
      <c r="I284" s="28">
        <v>0</v>
      </c>
      <c r="J284" s="28">
        <v>643</v>
      </c>
      <c r="K284" s="108">
        <f t="shared" si="1"/>
        <v>2</v>
      </c>
      <c r="L284" s="28">
        <v>2</v>
      </c>
      <c r="M284" s="28">
        <v>0</v>
      </c>
      <c r="N284" s="28">
        <v>708</v>
      </c>
      <c r="O284" s="28">
        <v>260</v>
      </c>
      <c r="P284" s="28">
        <v>1638</v>
      </c>
      <c r="Q284" s="28">
        <v>376</v>
      </c>
      <c r="R284" s="28">
        <v>3963</v>
      </c>
      <c r="S284" s="28">
        <v>638</v>
      </c>
    </row>
    <row r="285" spans="1:19" ht="12.75" customHeight="1" x14ac:dyDescent="0.15">
      <c r="A285" s="106" t="s">
        <v>355</v>
      </c>
      <c r="B285" s="106" t="s">
        <v>352</v>
      </c>
      <c r="C285" s="106" t="s">
        <v>144</v>
      </c>
      <c r="D285" s="107" t="s">
        <v>1632</v>
      </c>
      <c r="E285" s="106" t="s">
        <v>1598</v>
      </c>
      <c r="F285" s="108">
        <v>707</v>
      </c>
      <c r="G285" s="108">
        <f t="shared" si="0"/>
        <v>0</v>
      </c>
      <c r="H285" s="108">
        <v>0</v>
      </c>
      <c r="I285" s="108">
        <v>0</v>
      </c>
      <c r="J285" s="109">
        <v>478</v>
      </c>
      <c r="K285" s="108">
        <f t="shared" si="1"/>
        <v>0</v>
      </c>
      <c r="L285" s="108">
        <v>0</v>
      </c>
      <c r="M285" s="108">
        <v>0</v>
      </c>
      <c r="N285" s="108">
        <v>533</v>
      </c>
      <c r="O285" s="108">
        <v>0</v>
      </c>
      <c r="P285" s="106" t="s">
        <v>1680</v>
      </c>
      <c r="Q285" s="108">
        <v>521</v>
      </c>
      <c r="R285" s="108">
        <v>2894</v>
      </c>
      <c r="S285" s="108">
        <v>521</v>
      </c>
    </row>
    <row r="286" spans="1:19" ht="12.75" customHeight="1" x14ac:dyDescent="0.15">
      <c r="A286" s="28" t="s">
        <v>355</v>
      </c>
      <c r="B286" s="28" t="s">
        <v>352</v>
      </c>
      <c r="C286" s="28" t="s">
        <v>144</v>
      </c>
      <c r="D286" s="110">
        <v>2013</v>
      </c>
      <c r="E286" s="28" t="s">
        <v>1598</v>
      </c>
      <c r="F286" s="28">
        <v>707</v>
      </c>
      <c r="G286" s="108">
        <f t="shared" si="0"/>
        <v>133</v>
      </c>
      <c r="H286" s="28">
        <v>133</v>
      </c>
      <c r="I286" s="28">
        <v>0</v>
      </c>
      <c r="J286" s="28">
        <v>478</v>
      </c>
      <c r="K286" s="108">
        <f t="shared" si="1"/>
        <v>0</v>
      </c>
      <c r="L286" s="28">
        <v>0</v>
      </c>
      <c r="M286" s="28">
        <v>0</v>
      </c>
      <c r="N286" s="28">
        <v>533</v>
      </c>
      <c r="O286" s="28">
        <v>5</v>
      </c>
      <c r="P286" s="28">
        <v>1176</v>
      </c>
      <c r="Q286" s="28">
        <v>980</v>
      </c>
      <c r="R286" s="28">
        <v>2894</v>
      </c>
      <c r="S286" s="28">
        <v>1118</v>
      </c>
    </row>
    <row r="287" spans="1:19" ht="12.75" customHeight="1" x14ac:dyDescent="0.15">
      <c r="A287" s="28" t="s">
        <v>355</v>
      </c>
      <c r="B287" s="28" t="s">
        <v>352</v>
      </c>
      <c r="C287" s="28" t="s">
        <v>144</v>
      </c>
      <c r="D287" s="110">
        <v>2014</v>
      </c>
      <c r="E287" s="28" t="s">
        <v>1598</v>
      </c>
      <c r="F287" s="28">
        <v>707</v>
      </c>
      <c r="G287" s="108">
        <f t="shared" si="0"/>
        <v>0</v>
      </c>
      <c r="H287" s="28">
        <v>0</v>
      </c>
      <c r="I287" s="28">
        <v>0</v>
      </c>
      <c r="J287" s="28">
        <v>478</v>
      </c>
      <c r="K287" s="108">
        <f t="shared" si="1"/>
        <v>0</v>
      </c>
      <c r="L287" s="28">
        <v>0</v>
      </c>
      <c r="M287" s="28">
        <v>0</v>
      </c>
      <c r="N287" s="28">
        <v>533</v>
      </c>
      <c r="O287" s="28">
        <v>0</v>
      </c>
      <c r="P287" s="28">
        <v>1176</v>
      </c>
      <c r="Q287" s="28">
        <v>342</v>
      </c>
      <c r="R287" s="28">
        <v>2894</v>
      </c>
      <c r="S287" s="28">
        <v>342</v>
      </c>
    </row>
    <row r="288" spans="1:19" ht="12.75" customHeight="1" x14ac:dyDescent="0.15">
      <c r="A288" s="28" t="s">
        <v>355</v>
      </c>
      <c r="B288" s="28" t="s">
        <v>352</v>
      </c>
      <c r="C288" s="28" t="s">
        <v>144</v>
      </c>
      <c r="D288" s="110">
        <v>2015</v>
      </c>
      <c r="E288" s="28" t="s">
        <v>1598</v>
      </c>
      <c r="F288" s="28">
        <v>707</v>
      </c>
      <c r="G288" s="108">
        <f t="shared" si="0"/>
        <v>135</v>
      </c>
      <c r="H288" s="28">
        <v>135</v>
      </c>
      <c r="I288" s="28">
        <v>0</v>
      </c>
      <c r="J288" s="28">
        <v>478</v>
      </c>
      <c r="K288" s="108">
        <f t="shared" si="1"/>
        <v>0</v>
      </c>
      <c r="L288" s="28">
        <v>0</v>
      </c>
      <c r="M288" s="28">
        <v>0</v>
      </c>
      <c r="N288" s="28">
        <v>533</v>
      </c>
      <c r="O288" s="28">
        <v>0</v>
      </c>
      <c r="P288" s="28">
        <v>1176</v>
      </c>
      <c r="Q288" s="28">
        <v>342</v>
      </c>
      <c r="R288" s="28">
        <v>2894</v>
      </c>
      <c r="S288" s="28">
        <v>477</v>
      </c>
    </row>
    <row r="289" spans="1:19" ht="12.75" customHeight="1" x14ac:dyDescent="0.15">
      <c r="A289" s="28" t="s">
        <v>355</v>
      </c>
      <c r="B289" s="28" t="s">
        <v>352</v>
      </c>
      <c r="C289" s="28" t="s">
        <v>144</v>
      </c>
      <c r="D289" s="110">
        <v>2016</v>
      </c>
      <c r="E289" s="28" t="s">
        <v>1598</v>
      </c>
      <c r="F289" s="28">
        <v>707</v>
      </c>
      <c r="G289" s="108">
        <f t="shared" si="0"/>
        <v>0</v>
      </c>
      <c r="H289" s="28">
        <v>0</v>
      </c>
      <c r="I289" s="28">
        <v>0</v>
      </c>
      <c r="J289" s="28">
        <v>478</v>
      </c>
      <c r="K289" s="108">
        <f t="shared" si="1"/>
        <v>203</v>
      </c>
      <c r="L289" s="28">
        <v>203</v>
      </c>
      <c r="M289" s="28">
        <v>0</v>
      </c>
      <c r="N289" s="28">
        <v>533</v>
      </c>
      <c r="O289" s="28">
        <v>0</v>
      </c>
      <c r="P289" s="28">
        <v>1176</v>
      </c>
      <c r="Q289" s="28">
        <v>370</v>
      </c>
      <c r="R289" s="28">
        <v>2894</v>
      </c>
      <c r="S289" s="28">
        <v>573</v>
      </c>
    </row>
    <row r="290" spans="1:19" ht="12.75" customHeight="1" x14ac:dyDescent="0.15">
      <c r="A290" s="28" t="s">
        <v>355</v>
      </c>
      <c r="B290" s="28" t="s">
        <v>352</v>
      </c>
      <c r="C290" s="28" t="s">
        <v>144</v>
      </c>
      <c r="D290" s="110">
        <v>2017</v>
      </c>
      <c r="E290" s="28" t="s">
        <v>1598</v>
      </c>
      <c r="F290" s="28">
        <v>707</v>
      </c>
      <c r="G290" s="108">
        <f t="shared" si="0"/>
        <v>0</v>
      </c>
      <c r="H290" s="28">
        <v>0</v>
      </c>
      <c r="I290" s="28">
        <v>0</v>
      </c>
      <c r="J290" s="28">
        <v>478</v>
      </c>
      <c r="K290" s="108">
        <f t="shared" si="1"/>
        <v>0</v>
      </c>
      <c r="L290" s="28">
        <v>0</v>
      </c>
      <c r="M290" s="28">
        <v>0</v>
      </c>
      <c r="N290" s="28">
        <v>533</v>
      </c>
      <c r="O290" s="28">
        <v>0</v>
      </c>
      <c r="P290" s="28">
        <v>1176</v>
      </c>
      <c r="Q290" s="28">
        <v>630</v>
      </c>
      <c r="R290" s="28">
        <v>2894</v>
      </c>
      <c r="S290" s="28">
        <v>630</v>
      </c>
    </row>
    <row r="291" spans="1:19" ht="12.75" customHeight="1" x14ac:dyDescent="0.15">
      <c r="A291" s="106" t="s">
        <v>356</v>
      </c>
      <c r="B291" s="106" t="s">
        <v>352</v>
      </c>
      <c r="C291" s="106" t="s">
        <v>144</v>
      </c>
      <c r="D291" s="107" t="s">
        <v>1632</v>
      </c>
      <c r="E291" s="106" t="s">
        <v>1598</v>
      </c>
      <c r="F291" s="108">
        <v>217</v>
      </c>
      <c r="G291" s="108">
        <f t="shared" si="0"/>
        <v>0</v>
      </c>
      <c r="H291" s="108">
        <v>0</v>
      </c>
      <c r="I291" s="108">
        <v>0</v>
      </c>
      <c r="J291" s="109">
        <v>148</v>
      </c>
      <c r="K291" s="108">
        <f t="shared" si="1"/>
        <v>0</v>
      </c>
      <c r="L291" s="108">
        <v>0</v>
      </c>
      <c r="M291" s="108">
        <v>0</v>
      </c>
      <c r="N291" s="108">
        <v>164</v>
      </c>
      <c r="O291" s="108">
        <v>0</v>
      </c>
      <c r="P291" s="106" t="s">
        <v>1681</v>
      </c>
      <c r="Q291" s="108">
        <v>224</v>
      </c>
      <c r="R291" s="108">
        <v>862</v>
      </c>
      <c r="S291" s="108">
        <v>224</v>
      </c>
    </row>
    <row r="292" spans="1:19" ht="12.75" customHeight="1" x14ac:dyDescent="0.15">
      <c r="A292" s="28" t="s">
        <v>356</v>
      </c>
      <c r="B292" s="28" t="s">
        <v>352</v>
      </c>
      <c r="C292" s="28" t="s">
        <v>144</v>
      </c>
      <c r="D292" s="110">
        <v>2014</v>
      </c>
      <c r="E292" s="28" t="s">
        <v>1598</v>
      </c>
      <c r="F292" s="28">
        <v>217</v>
      </c>
      <c r="G292" s="108">
        <f t="shared" si="0"/>
        <v>0</v>
      </c>
      <c r="H292" s="28">
        <v>0</v>
      </c>
      <c r="I292" s="28">
        <v>0</v>
      </c>
      <c r="J292" s="28">
        <v>148</v>
      </c>
      <c r="K292" s="108">
        <f t="shared" si="1"/>
        <v>0</v>
      </c>
      <c r="L292" s="28">
        <v>0</v>
      </c>
      <c r="M292" s="28">
        <v>0</v>
      </c>
      <c r="N292" s="28">
        <v>164</v>
      </c>
      <c r="O292" s="28">
        <v>286</v>
      </c>
      <c r="P292" s="28">
        <v>333</v>
      </c>
      <c r="Q292" s="28">
        <v>41</v>
      </c>
      <c r="R292" s="28">
        <v>862</v>
      </c>
      <c r="S292" s="28">
        <v>327</v>
      </c>
    </row>
    <row r="293" spans="1:19" ht="12.75" customHeight="1" x14ac:dyDescent="0.15">
      <c r="A293" s="28" t="s">
        <v>356</v>
      </c>
      <c r="B293" s="28" t="s">
        <v>352</v>
      </c>
      <c r="C293" s="28" t="s">
        <v>144</v>
      </c>
      <c r="D293" s="110">
        <v>2015</v>
      </c>
      <c r="E293" s="28" t="s">
        <v>1598</v>
      </c>
      <c r="F293" s="28">
        <v>217</v>
      </c>
      <c r="G293" s="108">
        <f t="shared" si="0"/>
        <v>0</v>
      </c>
      <c r="H293" s="28">
        <v>0</v>
      </c>
      <c r="I293" s="28">
        <v>0</v>
      </c>
      <c r="J293" s="28">
        <v>148</v>
      </c>
      <c r="K293" s="108">
        <f t="shared" si="1"/>
        <v>0</v>
      </c>
      <c r="L293" s="28">
        <v>0</v>
      </c>
      <c r="M293" s="28">
        <v>0</v>
      </c>
      <c r="N293" s="28">
        <v>164</v>
      </c>
      <c r="O293" s="28">
        <v>11</v>
      </c>
      <c r="P293" s="28">
        <v>333</v>
      </c>
      <c r="Q293" s="28">
        <v>94</v>
      </c>
      <c r="R293" s="28">
        <v>862</v>
      </c>
      <c r="S293" s="28">
        <v>105</v>
      </c>
    </row>
    <row r="294" spans="1:19" ht="12.75" customHeight="1" x14ac:dyDescent="0.15">
      <c r="A294" s="28" t="s">
        <v>356</v>
      </c>
      <c r="B294" s="28" t="s">
        <v>352</v>
      </c>
      <c r="C294" s="28" t="s">
        <v>144</v>
      </c>
      <c r="D294" s="110">
        <v>2016</v>
      </c>
      <c r="E294" s="28" t="s">
        <v>1598</v>
      </c>
      <c r="F294" s="28">
        <v>217</v>
      </c>
      <c r="G294" s="108">
        <f t="shared" si="0"/>
        <v>0</v>
      </c>
      <c r="H294" s="28">
        <v>0</v>
      </c>
      <c r="I294" s="28">
        <v>0</v>
      </c>
      <c r="J294" s="28">
        <v>148</v>
      </c>
      <c r="K294" s="108">
        <f t="shared" si="1"/>
        <v>0</v>
      </c>
      <c r="L294" s="28">
        <v>0</v>
      </c>
      <c r="M294" s="28">
        <v>0</v>
      </c>
      <c r="N294" s="28">
        <v>164</v>
      </c>
      <c r="O294" s="28">
        <v>357</v>
      </c>
      <c r="P294" s="28">
        <v>333</v>
      </c>
      <c r="Q294" s="28">
        <v>91</v>
      </c>
      <c r="R294" s="28">
        <v>862</v>
      </c>
      <c r="S294" s="28">
        <v>448</v>
      </c>
    </row>
    <row r="295" spans="1:19" ht="12.75" customHeight="1" x14ac:dyDescent="0.15">
      <c r="A295" s="28" t="s">
        <v>356</v>
      </c>
      <c r="B295" s="28" t="s">
        <v>352</v>
      </c>
      <c r="C295" s="28" t="s">
        <v>144</v>
      </c>
      <c r="D295" s="110">
        <v>2017</v>
      </c>
      <c r="E295" s="28" t="s">
        <v>1598</v>
      </c>
      <c r="F295" s="28">
        <v>217</v>
      </c>
      <c r="G295" s="108">
        <f t="shared" si="0"/>
        <v>0</v>
      </c>
      <c r="H295" s="28">
        <v>0</v>
      </c>
      <c r="I295" s="28">
        <v>0</v>
      </c>
      <c r="J295" s="28">
        <v>148</v>
      </c>
      <c r="K295" s="108">
        <f t="shared" si="1"/>
        <v>0</v>
      </c>
      <c r="L295" s="28">
        <v>0</v>
      </c>
      <c r="M295" s="28">
        <v>0</v>
      </c>
      <c r="N295" s="28">
        <v>164</v>
      </c>
      <c r="O295" s="28">
        <v>668</v>
      </c>
      <c r="P295" s="28">
        <v>333</v>
      </c>
      <c r="Q295" s="28">
        <v>362</v>
      </c>
      <c r="R295" s="28">
        <v>862</v>
      </c>
      <c r="S295" s="28">
        <v>1030</v>
      </c>
    </row>
    <row r="296" spans="1:19" ht="12.75" customHeight="1" x14ac:dyDescent="0.15">
      <c r="A296" s="106" t="s">
        <v>521</v>
      </c>
      <c r="B296" s="106" t="s">
        <v>227</v>
      </c>
      <c r="C296" s="106" t="s">
        <v>83</v>
      </c>
      <c r="D296" s="107" t="s">
        <v>1632</v>
      </c>
      <c r="E296" s="106" t="s">
        <v>1598</v>
      </c>
      <c r="F296" s="108">
        <v>0</v>
      </c>
      <c r="G296" s="108">
        <f t="shared" si="0"/>
        <v>0</v>
      </c>
      <c r="H296" s="108">
        <v>0</v>
      </c>
      <c r="I296" s="108">
        <v>0</v>
      </c>
      <c r="J296" s="109">
        <v>0</v>
      </c>
      <c r="K296" s="108">
        <f t="shared" si="1"/>
        <v>0</v>
      </c>
      <c r="L296" s="108">
        <v>0</v>
      </c>
      <c r="M296" s="108">
        <v>0</v>
      </c>
      <c r="N296" s="108">
        <v>0</v>
      </c>
      <c r="O296" s="108">
        <v>20</v>
      </c>
      <c r="P296" s="106" t="s">
        <v>1658</v>
      </c>
      <c r="Q296" s="108">
        <v>0</v>
      </c>
      <c r="R296" s="108">
        <v>0</v>
      </c>
      <c r="S296" s="108">
        <v>20</v>
      </c>
    </row>
    <row r="297" spans="1:19" ht="12.75" customHeight="1" x14ac:dyDescent="0.15">
      <c r="A297" s="106" t="s">
        <v>419</v>
      </c>
      <c r="B297" s="106" t="s">
        <v>416</v>
      </c>
      <c r="C297" s="106" t="s">
        <v>417</v>
      </c>
      <c r="D297" s="107" t="s">
        <v>1632</v>
      </c>
      <c r="E297" s="106" t="s">
        <v>1598</v>
      </c>
      <c r="F297" s="108">
        <v>3209</v>
      </c>
      <c r="G297" s="108">
        <f t="shared" si="0"/>
        <v>0</v>
      </c>
      <c r="H297" s="108">
        <v>0</v>
      </c>
      <c r="I297" s="108">
        <v>0</v>
      </c>
      <c r="J297" s="109">
        <v>2439</v>
      </c>
      <c r="K297" s="108">
        <f t="shared" si="1"/>
        <v>0</v>
      </c>
      <c r="L297" s="108">
        <v>0</v>
      </c>
      <c r="M297" s="108">
        <v>0</v>
      </c>
      <c r="N297" s="108">
        <v>2257</v>
      </c>
      <c r="O297" s="108">
        <v>0</v>
      </c>
      <c r="P297" s="106" t="s">
        <v>1682</v>
      </c>
      <c r="Q297" s="108">
        <v>1777</v>
      </c>
      <c r="R297" s="108">
        <v>12861</v>
      </c>
      <c r="S297" s="108">
        <v>1777</v>
      </c>
    </row>
    <row r="298" spans="1:19" ht="12.75" customHeight="1" x14ac:dyDescent="0.15">
      <c r="A298" s="28" t="s">
        <v>419</v>
      </c>
      <c r="B298" s="28" t="s">
        <v>416</v>
      </c>
      <c r="C298" s="28" t="s">
        <v>417</v>
      </c>
      <c r="D298" s="110">
        <v>2013</v>
      </c>
      <c r="E298" s="28" t="s">
        <v>1598</v>
      </c>
      <c r="F298" s="28">
        <v>3209</v>
      </c>
      <c r="G298" s="108">
        <f t="shared" si="0"/>
        <v>69</v>
      </c>
      <c r="H298" s="28">
        <v>69</v>
      </c>
      <c r="I298" s="28">
        <v>0</v>
      </c>
      <c r="J298" s="28">
        <v>2439</v>
      </c>
      <c r="K298" s="108">
        <f t="shared" si="1"/>
        <v>371</v>
      </c>
      <c r="L298" s="28">
        <v>371</v>
      </c>
      <c r="M298" s="28">
        <v>0</v>
      </c>
      <c r="N298" s="28">
        <v>2257</v>
      </c>
      <c r="O298" s="28">
        <v>302</v>
      </c>
      <c r="P298" s="28">
        <v>4956</v>
      </c>
      <c r="Q298" s="28">
        <v>2300</v>
      </c>
      <c r="R298" s="28">
        <v>12861</v>
      </c>
      <c r="S298" s="28">
        <v>3042</v>
      </c>
    </row>
    <row r="299" spans="1:19" ht="12.75" customHeight="1" x14ac:dyDescent="0.15">
      <c r="A299" s="28" t="s">
        <v>419</v>
      </c>
      <c r="B299" s="28" t="s">
        <v>416</v>
      </c>
      <c r="C299" s="28" t="s">
        <v>417</v>
      </c>
      <c r="D299" s="110">
        <v>2014</v>
      </c>
      <c r="E299" s="28" t="s">
        <v>1598</v>
      </c>
      <c r="F299" s="28">
        <v>3209</v>
      </c>
      <c r="G299" s="108">
        <f t="shared" si="0"/>
        <v>24</v>
      </c>
      <c r="H299" s="28">
        <v>24</v>
      </c>
      <c r="I299" s="28">
        <v>0</v>
      </c>
      <c r="J299" s="28">
        <v>2439</v>
      </c>
      <c r="K299" s="108">
        <f t="shared" si="1"/>
        <v>8</v>
      </c>
      <c r="L299" s="28">
        <v>8</v>
      </c>
      <c r="M299" s="28">
        <v>0</v>
      </c>
      <c r="N299" s="28">
        <v>2257</v>
      </c>
      <c r="O299" s="28">
        <v>11</v>
      </c>
      <c r="P299" s="28">
        <v>4956</v>
      </c>
      <c r="Q299" s="28">
        <v>956</v>
      </c>
      <c r="R299" s="28">
        <v>12861</v>
      </c>
      <c r="S299" s="28">
        <v>999</v>
      </c>
    </row>
    <row r="300" spans="1:19" ht="12.75" customHeight="1" x14ac:dyDescent="0.15">
      <c r="A300" s="28" t="s">
        <v>419</v>
      </c>
      <c r="B300" s="28" t="s">
        <v>416</v>
      </c>
      <c r="C300" s="28" t="s">
        <v>417</v>
      </c>
      <c r="D300" s="110">
        <v>2015</v>
      </c>
      <c r="E300" s="28" t="s">
        <v>1598</v>
      </c>
      <c r="F300" s="28">
        <v>3209</v>
      </c>
      <c r="G300" s="108">
        <f t="shared" si="0"/>
        <v>0</v>
      </c>
      <c r="H300" s="28">
        <v>0</v>
      </c>
      <c r="I300" s="28">
        <v>0</v>
      </c>
      <c r="J300" s="28">
        <v>2439</v>
      </c>
      <c r="K300" s="108">
        <f t="shared" si="1"/>
        <v>0</v>
      </c>
      <c r="L300" s="28">
        <v>0</v>
      </c>
      <c r="M300" s="28">
        <v>0</v>
      </c>
      <c r="N300" s="28">
        <v>2257</v>
      </c>
      <c r="O300" s="28">
        <v>0</v>
      </c>
      <c r="P300" s="28">
        <v>4956</v>
      </c>
      <c r="Q300" s="28">
        <v>689</v>
      </c>
      <c r="R300" s="28">
        <v>12861</v>
      </c>
      <c r="S300" s="28">
        <v>689</v>
      </c>
    </row>
    <row r="301" spans="1:19" ht="12.75" customHeight="1" x14ac:dyDescent="0.15">
      <c r="A301" s="28" t="s">
        <v>419</v>
      </c>
      <c r="B301" s="28" t="s">
        <v>416</v>
      </c>
      <c r="C301" s="28" t="s">
        <v>417</v>
      </c>
      <c r="D301" s="110">
        <v>2016</v>
      </c>
      <c r="E301" s="28" t="s">
        <v>1598</v>
      </c>
      <c r="F301" s="28">
        <v>3209</v>
      </c>
      <c r="G301" s="108">
        <f t="shared" si="0"/>
        <v>22</v>
      </c>
      <c r="H301" s="28">
        <v>22</v>
      </c>
      <c r="I301" s="28">
        <v>0</v>
      </c>
      <c r="J301" s="28">
        <v>2439</v>
      </c>
      <c r="K301" s="108">
        <f t="shared" si="1"/>
        <v>186</v>
      </c>
      <c r="L301" s="28">
        <v>186</v>
      </c>
      <c r="M301" s="28">
        <v>0</v>
      </c>
      <c r="N301" s="28">
        <v>2257</v>
      </c>
      <c r="O301" s="28">
        <v>2</v>
      </c>
      <c r="P301" s="28">
        <v>4956</v>
      </c>
      <c r="Q301" s="28">
        <v>849</v>
      </c>
      <c r="R301" s="28">
        <v>12861</v>
      </c>
      <c r="S301" s="28">
        <v>1059</v>
      </c>
    </row>
    <row r="302" spans="1:19" ht="12.75" customHeight="1" x14ac:dyDescent="0.15">
      <c r="A302" s="28" t="s">
        <v>419</v>
      </c>
      <c r="B302" s="28" t="s">
        <v>416</v>
      </c>
      <c r="C302" s="28" t="s">
        <v>417</v>
      </c>
      <c r="D302" s="110">
        <v>2017</v>
      </c>
      <c r="E302" s="28" t="s">
        <v>1598</v>
      </c>
      <c r="F302" s="28">
        <v>3209</v>
      </c>
      <c r="G302" s="108">
        <f t="shared" si="0"/>
        <v>0</v>
      </c>
      <c r="H302" s="28">
        <v>0</v>
      </c>
      <c r="I302" s="28">
        <v>0</v>
      </c>
      <c r="J302" s="28">
        <v>2439</v>
      </c>
      <c r="K302" s="108">
        <f t="shared" si="1"/>
        <v>0</v>
      </c>
      <c r="L302" s="28">
        <v>0</v>
      </c>
      <c r="M302" s="28">
        <v>0</v>
      </c>
      <c r="N302" s="28">
        <v>2257</v>
      </c>
      <c r="O302" s="28">
        <v>13</v>
      </c>
      <c r="P302" s="28">
        <v>4956</v>
      </c>
      <c r="Q302" s="28">
        <v>1043</v>
      </c>
      <c r="R302" s="28">
        <v>12861</v>
      </c>
      <c r="S302" s="28">
        <v>1056</v>
      </c>
    </row>
    <row r="303" spans="1:19" ht="12.75" customHeight="1" x14ac:dyDescent="0.15">
      <c r="A303" s="106" t="s">
        <v>342</v>
      </c>
      <c r="B303" s="106" t="s">
        <v>341</v>
      </c>
      <c r="C303" s="106" t="s">
        <v>123</v>
      </c>
      <c r="D303" s="107" t="s">
        <v>1632</v>
      </c>
      <c r="E303" s="106" t="s">
        <v>1598</v>
      </c>
      <c r="F303" s="108">
        <v>146</v>
      </c>
      <c r="G303" s="108">
        <f t="shared" si="0"/>
        <v>2</v>
      </c>
      <c r="H303" s="108">
        <v>0</v>
      </c>
      <c r="I303" s="108">
        <v>2</v>
      </c>
      <c r="J303" s="109">
        <v>102</v>
      </c>
      <c r="K303" s="108">
        <f t="shared" si="1"/>
        <v>0</v>
      </c>
      <c r="L303" s="108">
        <v>0</v>
      </c>
      <c r="M303" s="108">
        <v>0</v>
      </c>
      <c r="N303" s="108">
        <v>130</v>
      </c>
      <c r="O303" s="108">
        <v>0</v>
      </c>
      <c r="P303" s="106" t="s">
        <v>1683</v>
      </c>
      <c r="Q303" s="108">
        <v>16</v>
      </c>
      <c r="R303" s="108">
        <v>696</v>
      </c>
      <c r="S303" s="108">
        <v>18</v>
      </c>
    </row>
    <row r="304" spans="1:19" ht="12.75" customHeight="1" x14ac:dyDescent="0.15">
      <c r="A304" s="28" t="s">
        <v>342</v>
      </c>
      <c r="B304" s="28" t="s">
        <v>341</v>
      </c>
      <c r="C304" s="28" t="s">
        <v>123</v>
      </c>
      <c r="D304" s="110">
        <v>2013</v>
      </c>
      <c r="E304" s="28" t="s">
        <v>1598</v>
      </c>
      <c r="F304" s="28">
        <v>146</v>
      </c>
      <c r="G304" s="108">
        <f t="shared" si="0"/>
        <v>0</v>
      </c>
      <c r="H304" s="28">
        <v>0</v>
      </c>
      <c r="I304" s="28">
        <v>0</v>
      </c>
      <c r="J304" s="28">
        <v>102</v>
      </c>
      <c r="K304" s="108">
        <f t="shared" si="1"/>
        <v>1</v>
      </c>
      <c r="L304" s="28">
        <v>0</v>
      </c>
      <c r="M304" s="28">
        <v>1</v>
      </c>
      <c r="N304" s="28">
        <v>130</v>
      </c>
      <c r="O304" s="28">
        <v>0</v>
      </c>
      <c r="P304" s="28">
        <v>318</v>
      </c>
      <c r="Q304" s="28">
        <v>1</v>
      </c>
      <c r="R304" s="28">
        <v>696</v>
      </c>
      <c r="S304" s="28">
        <v>2</v>
      </c>
    </row>
    <row r="305" spans="1:19" ht="12.75" customHeight="1" x14ac:dyDescent="0.15">
      <c r="A305" s="28" t="s">
        <v>342</v>
      </c>
      <c r="B305" s="28" t="s">
        <v>341</v>
      </c>
      <c r="C305" s="28" t="s">
        <v>123</v>
      </c>
      <c r="D305" s="110">
        <v>2014</v>
      </c>
      <c r="E305" s="28" t="s">
        <v>1598</v>
      </c>
      <c r="F305" s="28">
        <v>146</v>
      </c>
      <c r="G305" s="108">
        <f t="shared" si="0"/>
        <v>0</v>
      </c>
      <c r="H305" s="28">
        <v>0</v>
      </c>
      <c r="I305" s="28">
        <v>0</v>
      </c>
      <c r="J305" s="28">
        <v>102</v>
      </c>
      <c r="K305" s="108">
        <f t="shared" si="1"/>
        <v>2</v>
      </c>
      <c r="L305" s="28">
        <v>2</v>
      </c>
      <c r="M305" s="28">
        <v>0</v>
      </c>
      <c r="N305" s="28">
        <v>130</v>
      </c>
      <c r="O305" s="28">
        <v>0</v>
      </c>
      <c r="P305" s="28">
        <v>318</v>
      </c>
      <c r="Q305" s="28">
        <v>5</v>
      </c>
      <c r="R305" s="28">
        <v>696</v>
      </c>
      <c r="S305" s="28">
        <v>7</v>
      </c>
    </row>
    <row r="306" spans="1:19" ht="12.75" customHeight="1" x14ac:dyDescent="0.15">
      <c r="A306" s="28" t="s">
        <v>342</v>
      </c>
      <c r="B306" s="28" t="s">
        <v>341</v>
      </c>
      <c r="C306" s="28" t="s">
        <v>123</v>
      </c>
      <c r="D306" s="110">
        <v>2015</v>
      </c>
      <c r="E306" s="28" t="s">
        <v>1598</v>
      </c>
      <c r="F306" s="28">
        <v>146</v>
      </c>
      <c r="G306" s="108">
        <f t="shared" si="0"/>
        <v>0</v>
      </c>
      <c r="H306" s="28">
        <v>0</v>
      </c>
      <c r="I306" s="28">
        <v>0</v>
      </c>
      <c r="J306" s="28">
        <v>102</v>
      </c>
      <c r="K306" s="108">
        <f t="shared" si="1"/>
        <v>1</v>
      </c>
      <c r="L306" s="28">
        <v>1</v>
      </c>
      <c r="M306" s="28">
        <v>0</v>
      </c>
      <c r="N306" s="28">
        <v>130</v>
      </c>
      <c r="O306" s="28">
        <v>0</v>
      </c>
      <c r="P306" s="28">
        <v>318</v>
      </c>
      <c r="Q306" s="28">
        <v>43</v>
      </c>
      <c r="R306" s="28">
        <v>696</v>
      </c>
      <c r="S306" s="28">
        <v>44</v>
      </c>
    </row>
    <row r="307" spans="1:19" ht="12.75" customHeight="1" x14ac:dyDescent="0.15">
      <c r="A307" s="28" t="s">
        <v>342</v>
      </c>
      <c r="B307" s="28" t="s">
        <v>341</v>
      </c>
      <c r="C307" s="28" t="s">
        <v>123</v>
      </c>
      <c r="D307" s="110">
        <v>2016</v>
      </c>
      <c r="E307" s="28" t="s">
        <v>1598</v>
      </c>
      <c r="F307" s="28">
        <v>146</v>
      </c>
      <c r="G307" s="108">
        <f t="shared" si="0"/>
        <v>0</v>
      </c>
      <c r="H307" s="28">
        <v>0</v>
      </c>
      <c r="I307" s="28">
        <v>0</v>
      </c>
      <c r="J307" s="28">
        <v>102</v>
      </c>
      <c r="K307" s="108">
        <f t="shared" si="1"/>
        <v>0</v>
      </c>
      <c r="L307" s="28">
        <v>0</v>
      </c>
      <c r="M307" s="28">
        <v>0</v>
      </c>
      <c r="N307" s="28">
        <v>130</v>
      </c>
      <c r="O307" s="28">
        <v>24</v>
      </c>
      <c r="P307" s="28">
        <v>318</v>
      </c>
      <c r="Q307" s="28">
        <v>0</v>
      </c>
      <c r="R307" s="28">
        <v>696</v>
      </c>
      <c r="S307" s="28">
        <v>24</v>
      </c>
    </row>
    <row r="308" spans="1:19" ht="12.75" customHeight="1" x14ac:dyDescent="0.15">
      <c r="A308" s="28" t="s">
        <v>342</v>
      </c>
      <c r="B308" s="28" t="s">
        <v>341</v>
      </c>
      <c r="C308" s="28" t="s">
        <v>123</v>
      </c>
      <c r="D308" s="110">
        <v>2017</v>
      </c>
      <c r="E308" s="28" t="s">
        <v>1598</v>
      </c>
      <c r="F308" s="28">
        <v>146</v>
      </c>
      <c r="G308" s="108">
        <f t="shared" si="0"/>
        <v>1</v>
      </c>
      <c r="H308" s="28">
        <v>0</v>
      </c>
      <c r="I308" s="28">
        <v>1</v>
      </c>
      <c r="J308" s="28">
        <v>102</v>
      </c>
      <c r="K308" s="108">
        <f t="shared" si="1"/>
        <v>0</v>
      </c>
      <c r="L308" s="28">
        <v>0</v>
      </c>
      <c r="M308" s="28">
        <v>0</v>
      </c>
      <c r="N308" s="28">
        <v>130</v>
      </c>
      <c r="O308" s="28">
        <v>0</v>
      </c>
      <c r="P308" s="28">
        <v>318</v>
      </c>
      <c r="Q308" s="28">
        <v>12</v>
      </c>
      <c r="R308" s="28">
        <v>696</v>
      </c>
      <c r="S308" s="28">
        <v>13</v>
      </c>
    </row>
    <row r="309" spans="1:19" ht="12.75" customHeight="1" x14ac:dyDescent="0.15">
      <c r="A309" s="106" t="s">
        <v>183</v>
      </c>
      <c r="B309" s="106" t="s">
        <v>168</v>
      </c>
      <c r="C309" s="106" t="s">
        <v>144</v>
      </c>
      <c r="D309" s="107" t="s">
        <v>1632</v>
      </c>
      <c r="E309" s="106" t="s">
        <v>1598</v>
      </c>
      <c r="F309" s="108">
        <v>98</v>
      </c>
      <c r="G309" s="108">
        <f t="shared" si="0"/>
        <v>0</v>
      </c>
      <c r="H309" s="108">
        <v>0</v>
      </c>
      <c r="I309" s="108">
        <v>0</v>
      </c>
      <c r="J309" s="109">
        <v>59</v>
      </c>
      <c r="K309" s="108">
        <f t="shared" si="1"/>
        <v>0</v>
      </c>
      <c r="L309" s="108">
        <v>0</v>
      </c>
      <c r="M309" s="108">
        <v>0</v>
      </c>
      <c r="N309" s="108">
        <v>64</v>
      </c>
      <c r="O309" s="108">
        <v>7</v>
      </c>
      <c r="P309" s="106" t="s">
        <v>1684</v>
      </c>
      <c r="Q309" s="108">
        <v>30</v>
      </c>
      <c r="R309" s="108">
        <v>373</v>
      </c>
      <c r="S309" s="108">
        <v>37</v>
      </c>
    </row>
    <row r="310" spans="1:19" ht="12.75" customHeight="1" x14ac:dyDescent="0.15">
      <c r="A310" s="28" t="s">
        <v>183</v>
      </c>
      <c r="B310" s="28" t="s">
        <v>168</v>
      </c>
      <c r="C310" s="28" t="s">
        <v>144</v>
      </c>
      <c r="D310" s="110">
        <v>2017</v>
      </c>
      <c r="E310" s="28" t="s">
        <v>1598</v>
      </c>
      <c r="F310" s="28">
        <v>98</v>
      </c>
      <c r="G310" s="108">
        <f t="shared" si="0"/>
        <v>0</v>
      </c>
      <c r="H310" s="28">
        <v>0</v>
      </c>
      <c r="I310" s="28">
        <v>0</v>
      </c>
      <c r="J310" s="28">
        <v>59</v>
      </c>
      <c r="K310" s="108">
        <f t="shared" si="1"/>
        <v>0</v>
      </c>
      <c r="L310" s="28">
        <v>0</v>
      </c>
      <c r="M310" s="28">
        <v>0</v>
      </c>
      <c r="N310" s="28">
        <v>64</v>
      </c>
      <c r="O310" s="28">
        <v>16</v>
      </c>
      <c r="P310" s="28">
        <v>152</v>
      </c>
      <c r="Q310" s="28">
        <v>316</v>
      </c>
      <c r="R310" s="28">
        <v>373</v>
      </c>
      <c r="S310" s="28">
        <v>332</v>
      </c>
    </row>
    <row r="311" spans="1:19" ht="12.75" customHeight="1" x14ac:dyDescent="0.15">
      <c r="A311" s="106" t="s">
        <v>102</v>
      </c>
      <c r="B311" s="106" t="s">
        <v>99</v>
      </c>
      <c r="C311" s="106" t="s">
        <v>67</v>
      </c>
      <c r="D311" s="107" t="s">
        <v>1632</v>
      </c>
      <c r="E311" s="106" t="s">
        <v>1598</v>
      </c>
      <c r="F311" s="108">
        <v>51</v>
      </c>
      <c r="G311" s="108">
        <f t="shared" si="0"/>
        <v>0</v>
      </c>
      <c r="H311" s="28"/>
      <c r="I311" s="28"/>
      <c r="J311" s="109">
        <v>25</v>
      </c>
      <c r="K311" s="108">
        <f t="shared" si="1"/>
        <v>0</v>
      </c>
      <c r="L311" s="28"/>
      <c r="M311" s="28"/>
      <c r="N311" s="108">
        <v>31</v>
      </c>
      <c r="O311" s="28"/>
      <c r="P311" s="106" t="s">
        <v>1650</v>
      </c>
      <c r="Q311" s="28"/>
      <c r="R311" s="108">
        <v>141</v>
      </c>
      <c r="S311" s="28"/>
    </row>
    <row r="312" spans="1:19" ht="12.75" customHeight="1" x14ac:dyDescent="0.15">
      <c r="A312" s="28" t="s">
        <v>102</v>
      </c>
      <c r="B312" s="28" t="s">
        <v>99</v>
      </c>
      <c r="C312" s="28" t="s">
        <v>67</v>
      </c>
      <c r="D312" s="110">
        <v>2015</v>
      </c>
      <c r="E312" s="28" t="s">
        <v>1598</v>
      </c>
      <c r="F312" s="28">
        <v>51</v>
      </c>
      <c r="G312" s="108">
        <f t="shared" si="0"/>
        <v>0</v>
      </c>
      <c r="H312" s="28">
        <v>0</v>
      </c>
      <c r="I312" s="28">
        <v>0</v>
      </c>
      <c r="J312" s="28">
        <v>25</v>
      </c>
      <c r="K312" s="108">
        <f t="shared" si="1"/>
        <v>0</v>
      </c>
      <c r="L312" s="28">
        <v>0</v>
      </c>
      <c r="M312" s="28">
        <v>0</v>
      </c>
      <c r="N312" s="28">
        <v>31</v>
      </c>
      <c r="O312" s="28">
        <v>0</v>
      </c>
      <c r="P312" s="28">
        <v>34</v>
      </c>
      <c r="Q312" s="28">
        <v>0</v>
      </c>
      <c r="R312" s="28">
        <v>141</v>
      </c>
      <c r="S312" s="28">
        <v>0</v>
      </c>
    </row>
    <row r="313" spans="1:19" ht="12.75" customHeight="1" x14ac:dyDescent="0.15">
      <c r="A313" s="28" t="s">
        <v>102</v>
      </c>
      <c r="B313" s="28" t="s">
        <v>99</v>
      </c>
      <c r="C313" s="28" t="s">
        <v>67</v>
      </c>
      <c r="D313" s="110">
        <v>2016</v>
      </c>
      <c r="E313" s="28" t="s">
        <v>1598</v>
      </c>
      <c r="F313" s="28">
        <v>51</v>
      </c>
      <c r="G313" s="108">
        <f t="shared" si="0"/>
        <v>0</v>
      </c>
      <c r="H313" s="28">
        <v>0</v>
      </c>
      <c r="I313" s="28">
        <v>0</v>
      </c>
      <c r="J313" s="28">
        <v>25</v>
      </c>
      <c r="K313" s="108">
        <f t="shared" si="1"/>
        <v>1</v>
      </c>
      <c r="L313" s="28">
        <v>0</v>
      </c>
      <c r="M313" s="28">
        <v>1</v>
      </c>
      <c r="N313" s="28">
        <v>31</v>
      </c>
      <c r="O313" s="28">
        <v>0</v>
      </c>
      <c r="P313" s="28">
        <v>34</v>
      </c>
      <c r="Q313" s="28">
        <v>0</v>
      </c>
      <c r="R313" s="28">
        <v>141</v>
      </c>
      <c r="S313" s="28">
        <v>1</v>
      </c>
    </row>
    <row r="314" spans="1:19" ht="12.75" customHeight="1" x14ac:dyDescent="0.15">
      <c r="A314" s="28" t="s">
        <v>102</v>
      </c>
      <c r="B314" s="28" t="s">
        <v>99</v>
      </c>
      <c r="C314" s="28" t="s">
        <v>67</v>
      </c>
      <c r="D314" s="110">
        <v>2017</v>
      </c>
      <c r="E314" s="28" t="s">
        <v>1598</v>
      </c>
      <c r="F314" s="28">
        <v>51</v>
      </c>
      <c r="G314" s="108">
        <f t="shared" si="0"/>
        <v>0</v>
      </c>
      <c r="H314" s="28">
        <v>0</v>
      </c>
      <c r="I314" s="28">
        <v>0</v>
      </c>
      <c r="J314" s="28">
        <v>25</v>
      </c>
      <c r="K314" s="108">
        <f t="shared" si="1"/>
        <v>1</v>
      </c>
      <c r="L314" s="28">
        <v>0</v>
      </c>
      <c r="M314" s="28">
        <v>1</v>
      </c>
      <c r="N314" s="28">
        <v>31</v>
      </c>
      <c r="O314" s="28">
        <v>0</v>
      </c>
      <c r="P314" s="28">
        <v>34</v>
      </c>
      <c r="Q314" s="28">
        <v>8</v>
      </c>
      <c r="R314" s="28">
        <v>141</v>
      </c>
      <c r="S314" s="28">
        <v>9</v>
      </c>
    </row>
    <row r="315" spans="1:19" ht="12.75" customHeight="1" x14ac:dyDescent="0.15">
      <c r="A315" s="106" t="s">
        <v>526</v>
      </c>
      <c r="B315" s="106" t="s">
        <v>166</v>
      </c>
      <c r="C315" s="106" t="s">
        <v>83</v>
      </c>
      <c r="D315" s="107" t="s">
        <v>1632</v>
      </c>
      <c r="E315" s="106" t="s">
        <v>1598</v>
      </c>
      <c r="F315" s="108">
        <v>108</v>
      </c>
      <c r="G315" s="108">
        <f t="shared" si="0"/>
        <v>1</v>
      </c>
      <c r="H315" s="108">
        <v>0</v>
      </c>
      <c r="I315" s="108">
        <v>1</v>
      </c>
      <c r="J315" s="109">
        <v>67</v>
      </c>
      <c r="K315" s="108">
        <f t="shared" si="1"/>
        <v>1</v>
      </c>
      <c r="L315" s="108">
        <v>0</v>
      </c>
      <c r="M315" s="108">
        <v>1</v>
      </c>
      <c r="N315" s="108">
        <v>87</v>
      </c>
      <c r="O315" s="108">
        <v>2</v>
      </c>
      <c r="P315" s="106" t="s">
        <v>1685</v>
      </c>
      <c r="Q315" s="108">
        <v>5</v>
      </c>
      <c r="R315" s="108">
        <v>467</v>
      </c>
      <c r="S315" s="108">
        <v>9</v>
      </c>
    </row>
    <row r="316" spans="1:19" ht="12.75" customHeight="1" x14ac:dyDescent="0.15">
      <c r="A316" s="28" t="s">
        <v>526</v>
      </c>
      <c r="B316" s="28" t="s">
        <v>166</v>
      </c>
      <c r="C316" s="28" t="s">
        <v>83</v>
      </c>
      <c r="D316" s="110">
        <v>2015</v>
      </c>
      <c r="E316" s="28" t="s">
        <v>1598</v>
      </c>
      <c r="F316" s="28">
        <v>108</v>
      </c>
      <c r="G316" s="108">
        <f t="shared" si="0"/>
        <v>1</v>
      </c>
      <c r="H316" s="28">
        <v>1</v>
      </c>
      <c r="I316" s="28">
        <v>0</v>
      </c>
      <c r="J316" s="28">
        <v>67</v>
      </c>
      <c r="K316" s="108">
        <f t="shared" si="1"/>
        <v>0</v>
      </c>
      <c r="L316" s="28">
        <v>0</v>
      </c>
      <c r="M316" s="28">
        <v>0</v>
      </c>
      <c r="N316" s="28">
        <v>87</v>
      </c>
      <c r="O316" s="28">
        <v>0</v>
      </c>
      <c r="P316" s="28">
        <v>205</v>
      </c>
      <c r="Q316" s="28">
        <v>1</v>
      </c>
      <c r="R316" s="28">
        <v>467</v>
      </c>
      <c r="S316" s="28">
        <v>2</v>
      </c>
    </row>
    <row r="317" spans="1:19" ht="12.75" customHeight="1" x14ac:dyDescent="0.15">
      <c r="A317" s="28" t="s">
        <v>526</v>
      </c>
      <c r="B317" s="28" t="s">
        <v>166</v>
      </c>
      <c r="C317" s="28" t="s">
        <v>83</v>
      </c>
      <c r="D317" s="110">
        <v>2016</v>
      </c>
      <c r="E317" s="28" t="s">
        <v>1598</v>
      </c>
      <c r="F317" s="28">
        <v>108</v>
      </c>
      <c r="G317" s="108">
        <f t="shared" si="0"/>
        <v>0</v>
      </c>
      <c r="H317" s="28">
        <v>0</v>
      </c>
      <c r="I317" s="28">
        <v>0</v>
      </c>
      <c r="J317" s="28">
        <v>67</v>
      </c>
      <c r="K317" s="108">
        <f t="shared" si="1"/>
        <v>0</v>
      </c>
      <c r="L317" s="28">
        <v>0</v>
      </c>
      <c r="M317" s="28">
        <v>0</v>
      </c>
      <c r="N317" s="28">
        <v>87</v>
      </c>
      <c r="O317" s="28">
        <v>1</v>
      </c>
      <c r="P317" s="28">
        <v>205</v>
      </c>
      <c r="Q317" s="28">
        <v>0</v>
      </c>
      <c r="R317" s="28">
        <v>467</v>
      </c>
      <c r="S317" s="28">
        <v>1</v>
      </c>
    </row>
    <row r="318" spans="1:19" ht="12.75" customHeight="1" x14ac:dyDescent="0.15">
      <c r="A318" s="28" t="s">
        <v>526</v>
      </c>
      <c r="B318" s="28" t="s">
        <v>166</v>
      </c>
      <c r="C318" s="28" t="s">
        <v>83</v>
      </c>
      <c r="D318" s="110">
        <v>2017</v>
      </c>
      <c r="E318" s="28" t="s">
        <v>1598</v>
      </c>
      <c r="F318" s="28">
        <v>108</v>
      </c>
      <c r="G318" s="108">
        <f t="shared" si="0"/>
        <v>1</v>
      </c>
      <c r="H318" s="28">
        <v>0</v>
      </c>
      <c r="I318" s="28">
        <v>1</v>
      </c>
      <c r="J318" s="28">
        <v>67</v>
      </c>
      <c r="K318" s="108">
        <f t="shared" si="1"/>
        <v>1</v>
      </c>
      <c r="L318" s="28">
        <v>0</v>
      </c>
      <c r="M318" s="28">
        <v>1</v>
      </c>
      <c r="N318" s="28">
        <v>87</v>
      </c>
      <c r="O318" s="28">
        <v>0</v>
      </c>
      <c r="P318" s="28">
        <v>205</v>
      </c>
      <c r="Q318" s="28">
        <v>0</v>
      </c>
      <c r="R318" s="28">
        <v>467</v>
      </c>
      <c r="S318" s="28">
        <v>2</v>
      </c>
    </row>
    <row r="319" spans="1:19" ht="12.75" customHeight="1" x14ac:dyDescent="0.15">
      <c r="A319" s="106" t="s">
        <v>529</v>
      </c>
      <c r="B319" s="106" t="s">
        <v>528</v>
      </c>
      <c r="C319" s="106" t="s">
        <v>67</v>
      </c>
      <c r="D319" s="107" t="s">
        <v>1632</v>
      </c>
      <c r="E319" s="106" t="s">
        <v>1598</v>
      </c>
      <c r="F319" s="108">
        <v>39</v>
      </c>
      <c r="G319" s="108">
        <f t="shared" si="0"/>
        <v>0</v>
      </c>
      <c r="H319" s="108">
        <v>0</v>
      </c>
      <c r="I319" s="108">
        <v>0</v>
      </c>
      <c r="J319" s="109">
        <v>29</v>
      </c>
      <c r="K319" s="108">
        <f t="shared" si="1"/>
        <v>0</v>
      </c>
      <c r="L319" s="108">
        <v>0</v>
      </c>
      <c r="M319" s="108">
        <v>0</v>
      </c>
      <c r="N319" s="108">
        <v>31</v>
      </c>
      <c r="O319" s="108">
        <v>0</v>
      </c>
      <c r="P319" s="106" t="s">
        <v>1686</v>
      </c>
      <c r="Q319" s="108">
        <v>14</v>
      </c>
      <c r="R319" s="108">
        <v>211</v>
      </c>
      <c r="S319" s="108">
        <v>14</v>
      </c>
    </row>
    <row r="320" spans="1:19" ht="12.75" customHeight="1" x14ac:dyDescent="0.15">
      <c r="A320" s="28" t="s">
        <v>529</v>
      </c>
      <c r="B320" s="28" t="s">
        <v>528</v>
      </c>
      <c r="C320" s="28" t="s">
        <v>67</v>
      </c>
      <c r="D320" s="110">
        <v>2014</v>
      </c>
      <c r="E320" s="28" t="s">
        <v>1598</v>
      </c>
      <c r="F320" s="28">
        <v>39</v>
      </c>
      <c r="G320" s="108">
        <f t="shared" si="0"/>
        <v>0</v>
      </c>
      <c r="H320" s="28">
        <v>0</v>
      </c>
      <c r="I320" s="28">
        <v>0</v>
      </c>
      <c r="J320" s="28">
        <v>29</v>
      </c>
      <c r="K320" s="108">
        <f t="shared" si="1"/>
        <v>0</v>
      </c>
      <c r="L320" s="28">
        <v>0</v>
      </c>
      <c r="M320" s="28">
        <v>0</v>
      </c>
      <c r="N320" s="28">
        <v>31</v>
      </c>
      <c r="O320" s="28">
        <v>0</v>
      </c>
      <c r="P320" s="28">
        <v>112</v>
      </c>
      <c r="Q320" s="28">
        <v>0</v>
      </c>
      <c r="R320" s="28">
        <v>211</v>
      </c>
      <c r="S320" s="28">
        <v>0</v>
      </c>
    </row>
    <row r="321" spans="1:19" ht="12.75" customHeight="1" x14ac:dyDescent="0.15">
      <c r="A321" s="28" t="s">
        <v>529</v>
      </c>
      <c r="B321" s="28" t="s">
        <v>528</v>
      </c>
      <c r="C321" s="28" t="s">
        <v>67</v>
      </c>
      <c r="D321" s="110">
        <v>2015</v>
      </c>
      <c r="E321" s="28" t="s">
        <v>1598</v>
      </c>
      <c r="F321" s="28">
        <v>39</v>
      </c>
      <c r="G321" s="108">
        <f t="shared" si="0"/>
        <v>25</v>
      </c>
      <c r="H321" s="28">
        <v>25</v>
      </c>
      <c r="I321" s="28">
        <v>0</v>
      </c>
      <c r="J321" s="28">
        <v>29</v>
      </c>
      <c r="K321" s="108">
        <f t="shared" si="1"/>
        <v>7</v>
      </c>
      <c r="L321" s="28">
        <v>7</v>
      </c>
      <c r="M321" s="28">
        <v>0</v>
      </c>
      <c r="N321" s="28">
        <v>31</v>
      </c>
      <c r="O321" s="28">
        <v>0</v>
      </c>
      <c r="P321" s="28">
        <v>112</v>
      </c>
      <c r="Q321" s="28">
        <v>0</v>
      </c>
      <c r="R321" s="28">
        <v>211</v>
      </c>
      <c r="S321" s="28">
        <v>32</v>
      </c>
    </row>
    <row r="322" spans="1:19" ht="12.75" customHeight="1" x14ac:dyDescent="0.15">
      <c r="A322" s="28" t="s">
        <v>529</v>
      </c>
      <c r="B322" s="28" t="s">
        <v>528</v>
      </c>
      <c r="C322" s="28" t="s">
        <v>67</v>
      </c>
      <c r="D322" s="110">
        <v>2016</v>
      </c>
      <c r="E322" s="28" t="s">
        <v>1598</v>
      </c>
      <c r="F322" s="28">
        <v>39</v>
      </c>
      <c r="G322" s="108">
        <f t="shared" si="0"/>
        <v>0</v>
      </c>
      <c r="H322" s="28">
        <v>0</v>
      </c>
      <c r="I322" s="28">
        <v>0</v>
      </c>
      <c r="J322" s="28">
        <v>29</v>
      </c>
      <c r="K322" s="108">
        <f t="shared" si="1"/>
        <v>0</v>
      </c>
      <c r="L322" s="28">
        <v>0</v>
      </c>
      <c r="M322" s="28">
        <v>0</v>
      </c>
      <c r="N322" s="28">
        <v>31</v>
      </c>
      <c r="O322" s="28">
        <v>2</v>
      </c>
      <c r="P322" s="28">
        <v>112</v>
      </c>
      <c r="Q322" s="28">
        <v>13</v>
      </c>
      <c r="R322" s="28">
        <v>211</v>
      </c>
      <c r="S322" s="28">
        <v>15</v>
      </c>
    </row>
    <row r="323" spans="1:19" ht="12.75" customHeight="1" x14ac:dyDescent="0.15">
      <c r="A323" s="28" t="s">
        <v>529</v>
      </c>
      <c r="B323" s="28" t="s">
        <v>528</v>
      </c>
      <c r="C323" s="28" t="s">
        <v>67</v>
      </c>
      <c r="D323" s="110">
        <v>2017</v>
      </c>
      <c r="E323" s="28" t="s">
        <v>1598</v>
      </c>
      <c r="F323" s="28">
        <v>39</v>
      </c>
      <c r="G323" s="108">
        <f t="shared" si="0"/>
        <v>0</v>
      </c>
      <c r="H323" s="28">
        <v>0</v>
      </c>
      <c r="I323" s="28">
        <v>0</v>
      </c>
      <c r="J323" s="28">
        <v>29</v>
      </c>
      <c r="K323" s="108">
        <f t="shared" si="1"/>
        <v>0</v>
      </c>
      <c r="L323" s="28">
        <v>0</v>
      </c>
      <c r="M323" s="28">
        <v>0</v>
      </c>
      <c r="N323" s="28">
        <v>31</v>
      </c>
      <c r="O323" s="28">
        <v>3</v>
      </c>
      <c r="P323" s="28">
        <v>112</v>
      </c>
      <c r="Q323" s="28">
        <v>22</v>
      </c>
      <c r="R323" s="28">
        <v>211</v>
      </c>
      <c r="S323" s="28">
        <v>25</v>
      </c>
    </row>
    <row r="324" spans="1:19" ht="12.75" customHeight="1" x14ac:dyDescent="0.15">
      <c r="A324" s="106" t="s">
        <v>129</v>
      </c>
      <c r="B324" s="106" t="s">
        <v>127</v>
      </c>
      <c r="C324" s="106" t="s">
        <v>128</v>
      </c>
      <c r="D324" s="107" t="s">
        <v>1632</v>
      </c>
      <c r="E324" s="106" t="s">
        <v>1598</v>
      </c>
      <c r="F324" s="108">
        <v>2321</v>
      </c>
      <c r="G324" s="108">
        <f t="shared" si="0"/>
        <v>0</v>
      </c>
      <c r="H324" s="108">
        <v>0</v>
      </c>
      <c r="I324" s="108">
        <v>0</v>
      </c>
      <c r="J324" s="109">
        <v>1145</v>
      </c>
      <c r="K324" s="108">
        <f t="shared" si="1"/>
        <v>2</v>
      </c>
      <c r="L324" s="108">
        <v>2</v>
      </c>
      <c r="M324" s="108">
        <v>0</v>
      </c>
      <c r="N324" s="108">
        <v>1018</v>
      </c>
      <c r="O324" s="108">
        <v>411</v>
      </c>
      <c r="P324" s="106" t="s">
        <v>1687</v>
      </c>
      <c r="Q324" s="108">
        <v>694</v>
      </c>
      <c r="R324" s="108">
        <v>6328</v>
      </c>
      <c r="S324" s="108">
        <v>1107</v>
      </c>
    </row>
    <row r="325" spans="1:19" ht="12.75" customHeight="1" x14ac:dyDescent="0.15">
      <c r="A325" s="28" t="s">
        <v>129</v>
      </c>
      <c r="B325" s="28" t="s">
        <v>127</v>
      </c>
      <c r="C325" s="28" t="s">
        <v>128</v>
      </c>
      <c r="D325" s="110">
        <v>2015</v>
      </c>
      <c r="E325" s="28" t="s">
        <v>1598</v>
      </c>
      <c r="F325" s="28">
        <v>2321</v>
      </c>
      <c r="G325" s="108">
        <f t="shared" si="0"/>
        <v>0</v>
      </c>
      <c r="H325" s="28">
        <v>0</v>
      </c>
      <c r="I325" s="28">
        <v>0</v>
      </c>
      <c r="J325" s="28">
        <v>1145</v>
      </c>
      <c r="K325" s="108">
        <f t="shared" si="1"/>
        <v>0</v>
      </c>
      <c r="L325" s="28">
        <v>0</v>
      </c>
      <c r="M325" s="28">
        <v>0</v>
      </c>
      <c r="N325" s="28">
        <v>1018</v>
      </c>
      <c r="O325" s="28">
        <v>456</v>
      </c>
      <c r="P325" s="28">
        <v>1844</v>
      </c>
      <c r="Q325" s="28">
        <v>1296</v>
      </c>
      <c r="R325" s="28">
        <v>6328</v>
      </c>
      <c r="S325" s="28">
        <v>1752</v>
      </c>
    </row>
    <row r="326" spans="1:19" ht="12.75" customHeight="1" x14ac:dyDescent="0.15">
      <c r="A326" s="28" t="s">
        <v>129</v>
      </c>
      <c r="B326" s="28" t="s">
        <v>127</v>
      </c>
      <c r="C326" s="28" t="s">
        <v>128</v>
      </c>
      <c r="D326" s="110">
        <v>2016</v>
      </c>
      <c r="E326" s="28" t="s">
        <v>1598</v>
      </c>
      <c r="F326" s="28">
        <v>2321</v>
      </c>
      <c r="G326" s="108">
        <f t="shared" si="0"/>
        <v>0</v>
      </c>
      <c r="H326" s="28">
        <v>0</v>
      </c>
      <c r="I326" s="28">
        <v>0</v>
      </c>
      <c r="J326" s="28">
        <v>1145</v>
      </c>
      <c r="K326" s="108">
        <f t="shared" si="1"/>
        <v>5</v>
      </c>
      <c r="L326" s="28">
        <v>5</v>
      </c>
      <c r="M326" s="28">
        <v>0</v>
      </c>
      <c r="N326" s="28">
        <v>1018</v>
      </c>
      <c r="O326" s="28">
        <v>395</v>
      </c>
      <c r="P326" s="28">
        <v>1844</v>
      </c>
      <c r="Q326" s="28">
        <v>689</v>
      </c>
      <c r="R326" s="28">
        <v>6328</v>
      </c>
      <c r="S326" s="28">
        <v>1089</v>
      </c>
    </row>
    <row r="327" spans="1:19" ht="12.75" customHeight="1" x14ac:dyDescent="0.15">
      <c r="A327" s="28" t="s">
        <v>129</v>
      </c>
      <c r="B327" s="28" t="s">
        <v>127</v>
      </c>
      <c r="C327" s="28" t="s">
        <v>128</v>
      </c>
      <c r="D327" s="110">
        <v>2017</v>
      </c>
      <c r="E327" s="28" t="s">
        <v>1598</v>
      </c>
      <c r="F327" s="28">
        <v>2321</v>
      </c>
      <c r="G327" s="108">
        <f t="shared" si="0"/>
        <v>0</v>
      </c>
      <c r="H327" s="28">
        <v>0</v>
      </c>
      <c r="I327" s="28">
        <v>0</v>
      </c>
      <c r="J327" s="28">
        <v>1145</v>
      </c>
      <c r="K327" s="108">
        <f t="shared" si="1"/>
        <v>20</v>
      </c>
      <c r="L327" s="28">
        <v>20</v>
      </c>
      <c r="M327" s="28">
        <v>0</v>
      </c>
      <c r="N327" s="28">
        <v>1018</v>
      </c>
      <c r="O327" s="28">
        <v>480</v>
      </c>
      <c r="P327" s="28">
        <v>1844</v>
      </c>
      <c r="Q327" s="28">
        <v>542</v>
      </c>
      <c r="R327" s="28">
        <v>6328</v>
      </c>
      <c r="S327" s="28">
        <v>1042</v>
      </c>
    </row>
    <row r="328" spans="1:19" ht="12.75" customHeight="1" x14ac:dyDescent="0.15">
      <c r="A328" s="106" t="s">
        <v>321</v>
      </c>
      <c r="B328" s="106" t="s">
        <v>316</v>
      </c>
      <c r="C328" s="106" t="s">
        <v>144</v>
      </c>
      <c r="D328" s="107" t="s">
        <v>1632</v>
      </c>
      <c r="E328" s="106" t="s">
        <v>1598</v>
      </c>
      <c r="F328" s="108">
        <v>1555</v>
      </c>
      <c r="G328" s="108">
        <f t="shared" si="0"/>
        <v>0</v>
      </c>
      <c r="H328" s="28"/>
      <c r="I328" s="28"/>
      <c r="J328" s="109">
        <v>1059</v>
      </c>
      <c r="K328" s="108">
        <f t="shared" si="1"/>
        <v>0</v>
      </c>
      <c r="L328" s="28"/>
      <c r="M328" s="28"/>
      <c r="N328" s="108">
        <v>1212</v>
      </c>
      <c r="O328" s="28"/>
      <c r="P328" s="106" t="s">
        <v>1688</v>
      </c>
      <c r="Q328" s="28"/>
      <c r="R328" s="108">
        <v>6771</v>
      </c>
      <c r="S328" s="28"/>
    </row>
    <row r="329" spans="1:19" ht="12.75" customHeight="1" x14ac:dyDescent="0.15">
      <c r="A329" s="28" t="s">
        <v>321</v>
      </c>
      <c r="B329" s="28" t="s">
        <v>316</v>
      </c>
      <c r="C329" s="28" t="s">
        <v>144</v>
      </c>
      <c r="D329" s="110">
        <v>2014</v>
      </c>
      <c r="E329" s="28" t="s">
        <v>1598</v>
      </c>
      <c r="F329" s="28">
        <v>1555</v>
      </c>
      <c r="G329" s="108">
        <f t="shared" si="0"/>
        <v>52</v>
      </c>
      <c r="H329" s="28">
        <v>52</v>
      </c>
      <c r="I329" s="28">
        <v>0</v>
      </c>
      <c r="J329" s="28">
        <v>1059</v>
      </c>
      <c r="K329" s="108">
        <f t="shared" si="1"/>
        <v>32</v>
      </c>
      <c r="L329" s="28">
        <v>32</v>
      </c>
      <c r="M329" s="28">
        <v>0</v>
      </c>
      <c r="N329" s="28">
        <v>1212</v>
      </c>
      <c r="O329" s="28">
        <v>0</v>
      </c>
      <c r="P329" s="28">
        <v>2945</v>
      </c>
      <c r="Q329" s="28">
        <v>64</v>
      </c>
      <c r="R329" s="28">
        <v>6771</v>
      </c>
      <c r="S329" s="28">
        <v>148</v>
      </c>
    </row>
    <row r="330" spans="1:19" ht="12.75" customHeight="1" x14ac:dyDescent="0.15">
      <c r="A330" s="28" t="s">
        <v>321</v>
      </c>
      <c r="B330" s="28" t="s">
        <v>316</v>
      </c>
      <c r="C330" s="28" t="s">
        <v>144</v>
      </c>
      <c r="D330" s="110">
        <v>2015</v>
      </c>
      <c r="E330" s="28" t="s">
        <v>1598</v>
      </c>
      <c r="F330" s="28">
        <v>1555</v>
      </c>
      <c r="G330" s="108">
        <f t="shared" si="0"/>
        <v>0</v>
      </c>
      <c r="H330" s="28">
        <v>0</v>
      </c>
      <c r="I330" s="28">
        <v>0</v>
      </c>
      <c r="J330" s="28">
        <v>1059</v>
      </c>
      <c r="K330" s="108">
        <f t="shared" si="1"/>
        <v>0</v>
      </c>
      <c r="L330" s="28">
        <v>0</v>
      </c>
      <c r="M330" s="28">
        <v>0</v>
      </c>
      <c r="N330" s="28">
        <v>1212</v>
      </c>
      <c r="O330" s="28">
        <v>0</v>
      </c>
      <c r="P330" s="28">
        <v>2945</v>
      </c>
      <c r="Q330" s="28">
        <v>24</v>
      </c>
      <c r="R330" s="28">
        <v>6771</v>
      </c>
      <c r="S330" s="28">
        <v>24</v>
      </c>
    </row>
    <row r="331" spans="1:19" ht="12.75" customHeight="1" x14ac:dyDescent="0.15">
      <c r="A331" s="28" t="s">
        <v>321</v>
      </c>
      <c r="B331" s="28" t="s">
        <v>316</v>
      </c>
      <c r="C331" s="28" t="s">
        <v>144</v>
      </c>
      <c r="D331" s="110">
        <v>2016</v>
      </c>
      <c r="E331" s="28" t="s">
        <v>1598</v>
      </c>
      <c r="F331" s="28">
        <v>1555</v>
      </c>
      <c r="G331" s="108">
        <f t="shared" si="0"/>
        <v>0</v>
      </c>
      <c r="H331" s="28">
        <v>0</v>
      </c>
      <c r="I331" s="28">
        <v>0</v>
      </c>
      <c r="J331" s="28">
        <v>1059</v>
      </c>
      <c r="K331" s="108">
        <f t="shared" si="1"/>
        <v>0</v>
      </c>
      <c r="L331" s="28">
        <v>0</v>
      </c>
      <c r="M331" s="28">
        <v>0</v>
      </c>
      <c r="N331" s="28">
        <v>1212</v>
      </c>
      <c r="O331" s="28">
        <v>0</v>
      </c>
      <c r="P331" s="28">
        <v>2945</v>
      </c>
      <c r="Q331" s="28">
        <v>0</v>
      </c>
      <c r="R331" s="28">
        <v>6771</v>
      </c>
      <c r="S331" s="28">
        <v>0</v>
      </c>
    </row>
    <row r="332" spans="1:19" ht="12.75" customHeight="1" x14ac:dyDescent="0.15">
      <c r="A332" s="28" t="s">
        <v>321</v>
      </c>
      <c r="B332" s="28" t="s">
        <v>316</v>
      </c>
      <c r="C332" s="28" t="s">
        <v>144</v>
      </c>
      <c r="D332" s="110">
        <v>2017</v>
      </c>
      <c r="E332" s="28" t="s">
        <v>1598</v>
      </c>
      <c r="F332" s="28">
        <v>1555</v>
      </c>
      <c r="G332" s="108">
        <f t="shared" si="0"/>
        <v>26</v>
      </c>
      <c r="H332" s="28">
        <v>26</v>
      </c>
      <c r="I332" s="28">
        <v>0</v>
      </c>
      <c r="J332" s="28">
        <v>1059</v>
      </c>
      <c r="K332" s="108">
        <f t="shared" si="1"/>
        <v>19</v>
      </c>
      <c r="L332" s="28">
        <v>19</v>
      </c>
      <c r="M332" s="28">
        <v>0</v>
      </c>
      <c r="N332" s="28">
        <v>1212</v>
      </c>
      <c r="O332" s="28">
        <v>0</v>
      </c>
      <c r="P332" s="28">
        <v>2945</v>
      </c>
      <c r="Q332" s="28">
        <v>0</v>
      </c>
      <c r="R332" s="28">
        <v>6771</v>
      </c>
      <c r="S332" s="28">
        <v>45</v>
      </c>
    </row>
    <row r="333" spans="1:19" ht="12.75" customHeight="1" x14ac:dyDescent="0.15">
      <c r="A333" s="106" t="s">
        <v>130</v>
      </c>
      <c r="B333" s="106" t="s">
        <v>127</v>
      </c>
      <c r="C333" s="106" t="s">
        <v>128</v>
      </c>
      <c r="D333" s="107" t="s">
        <v>1632</v>
      </c>
      <c r="E333" s="106" t="s">
        <v>1598</v>
      </c>
      <c r="F333" s="108">
        <v>150</v>
      </c>
      <c r="G333" s="108">
        <f t="shared" si="0"/>
        <v>0</v>
      </c>
      <c r="H333" s="108">
        <v>0</v>
      </c>
      <c r="I333" s="108">
        <v>0</v>
      </c>
      <c r="J333" s="109">
        <v>115</v>
      </c>
      <c r="K333" s="108">
        <f t="shared" si="1"/>
        <v>0</v>
      </c>
      <c r="L333" s="108">
        <v>0</v>
      </c>
      <c r="M333" s="108">
        <v>0</v>
      </c>
      <c r="N333" s="108">
        <v>123</v>
      </c>
      <c r="O333" s="108">
        <v>14</v>
      </c>
      <c r="P333" s="106" t="s">
        <v>1689</v>
      </c>
      <c r="Q333" s="108">
        <v>30</v>
      </c>
      <c r="R333" s="108">
        <v>589</v>
      </c>
      <c r="S333" s="108">
        <v>44</v>
      </c>
    </row>
    <row r="334" spans="1:19" ht="12.75" customHeight="1" x14ac:dyDescent="0.15">
      <c r="A334" s="28" t="s">
        <v>130</v>
      </c>
      <c r="B334" s="28" t="s">
        <v>127</v>
      </c>
      <c r="C334" s="28" t="s">
        <v>128</v>
      </c>
      <c r="D334" s="110">
        <v>2015</v>
      </c>
      <c r="E334" s="28" t="s">
        <v>1598</v>
      </c>
      <c r="F334" s="28">
        <v>150</v>
      </c>
      <c r="G334" s="108">
        <f t="shared" si="0"/>
        <v>36</v>
      </c>
      <c r="H334" s="28">
        <v>36</v>
      </c>
      <c r="I334" s="28">
        <v>0</v>
      </c>
      <c r="J334" s="28">
        <v>115</v>
      </c>
      <c r="K334" s="108">
        <f t="shared" si="1"/>
        <v>32</v>
      </c>
      <c r="L334" s="28">
        <v>32</v>
      </c>
      <c r="M334" s="28">
        <v>0</v>
      </c>
      <c r="N334" s="28">
        <v>123</v>
      </c>
      <c r="O334" s="28">
        <v>24</v>
      </c>
      <c r="P334" s="28">
        <v>201</v>
      </c>
      <c r="Q334" s="28">
        <v>15</v>
      </c>
      <c r="R334" s="28">
        <v>589</v>
      </c>
      <c r="S334" s="28">
        <v>107</v>
      </c>
    </row>
    <row r="335" spans="1:19" ht="12.75" customHeight="1" x14ac:dyDescent="0.15">
      <c r="A335" s="28" t="s">
        <v>130</v>
      </c>
      <c r="B335" s="28" t="s">
        <v>127</v>
      </c>
      <c r="C335" s="28" t="s">
        <v>128</v>
      </c>
      <c r="D335" s="110">
        <v>2016</v>
      </c>
      <c r="E335" s="28" t="s">
        <v>1598</v>
      </c>
      <c r="F335" s="28">
        <v>150</v>
      </c>
      <c r="G335" s="108">
        <f t="shared" si="0"/>
        <v>0</v>
      </c>
      <c r="H335" s="28">
        <v>0</v>
      </c>
      <c r="I335" s="28">
        <v>0</v>
      </c>
      <c r="J335" s="28">
        <v>115</v>
      </c>
      <c r="K335" s="108">
        <f t="shared" si="1"/>
        <v>0</v>
      </c>
      <c r="L335" s="28">
        <v>0</v>
      </c>
      <c r="M335" s="28">
        <v>0</v>
      </c>
      <c r="N335" s="28">
        <v>123</v>
      </c>
      <c r="O335" s="28">
        <v>0</v>
      </c>
      <c r="P335" s="28">
        <v>201</v>
      </c>
      <c r="Q335" s="28">
        <v>0</v>
      </c>
      <c r="R335" s="28">
        <v>589</v>
      </c>
      <c r="S335" s="28">
        <v>0</v>
      </c>
    </row>
    <row r="336" spans="1:19" ht="12.75" customHeight="1" x14ac:dyDescent="0.15">
      <c r="A336" s="28" t="s">
        <v>130</v>
      </c>
      <c r="B336" s="28" t="s">
        <v>127</v>
      </c>
      <c r="C336" s="28" t="s">
        <v>128</v>
      </c>
      <c r="D336" s="110">
        <v>2017</v>
      </c>
      <c r="E336" s="28" t="s">
        <v>1598</v>
      </c>
      <c r="F336" s="28">
        <v>150</v>
      </c>
      <c r="G336" s="108">
        <f t="shared" si="0"/>
        <v>0</v>
      </c>
      <c r="H336" s="28">
        <v>0</v>
      </c>
      <c r="I336" s="28">
        <v>0</v>
      </c>
      <c r="J336" s="28">
        <v>115</v>
      </c>
      <c r="K336" s="108">
        <f t="shared" si="1"/>
        <v>0</v>
      </c>
      <c r="L336" s="28">
        <v>0</v>
      </c>
      <c r="M336" s="28">
        <v>0</v>
      </c>
      <c r="N336" s="28">
        <v>123</v>
      </c>
      <c r="O336" s="28">
        <v>3</v>
      </c>
      <c r="P336" s="28">
        <v>201</v>
      </c>
      <c r="Q336" s="28">
        <v>39</v>
      </c>
      <c r="R336" s="28">
        <v>589</v>
      </c>
      <c r="S336" s="28">
        <v>42</v>
      </c>
    </row>
    <row r="337" spans="1:19" ht="12.75" customHeight="1" x14ac:dyDescent="0.15">
      <c r="A337" s="106" t="s">
        <v>308</v>
      </c>
      <c r="B337" s="106" t="s">
        <v>306</v>
      </c>
      <c r="C337" s="106" t="s">
        <v>123</v>
      </c>
      <c r="D337" s="107" t="s">
        <v>1632</v>
      </c>
      <c r="E337" s="106" t="s">
        <v>1598</v>
      </c>
      <c r="F337" s="108">
        <v>11</v>
      </c>
      <c r="G337" s="108">
        <f t="shared" si="0"/>
        <v>0</v>
      </c>
      <c r="H337" s="28"/>
      <c r="I337" s="28"/>
      <c r="J337" s="109">
        <v>10</v>
      </c>
      <c r="K337" s="108">
        <f t="shared" si="1"/>
        <v>0</v>
      </c>
      <c r="L337" s="28"/>
      <c r="M337" s="28"/>
      <c r="N337" s="108">
        <v>12</v>
      </c>
      <c r="O337" s="28"/>
      <c r="P337" s="106" t="s">
        <v>1690</v>
      </c>
      <c r="Q337" s="28"/>
      <c r="R337" s="108">
        <v>69</v>
      </c>
      <c r="S337" s="28"/>
    </row>
    <row r="338" spans="1:19" ht="12.75" customHeight="1" x14ac:dyDescent="0.15">
      <c r="A338" s="28" t="s">
        <v>308</v>
      </c>
      <c r="B338" s="28" t="s">
        <v>306</v>
      </c>
      <c r="C338" s="28" t="s">
        <v>123</v>
      </c>
      <c r="D338" s="110">
        <v>2013</v>
      </c>
      <c r="E338" s="28" t="s">
        <v>1598</v>
      </c>
      <c r="F338" s="28">
        <v>11</v>
      </c>
      <c r="G338" s="108">
        <f t="shared" si="0"/>
        <v>0</v>
      </c>
      <c r="H338" s="28">
        <v>0</v>
      </c>
      <c r="I338" s="28">
        <v>0</v>
      </c>
      <c r="J338" s="28">
        <v>10</v>
      </c>
      <c r="K338" s="108">
        <f t="shared" si="1"/>
        <v>0</v>
      </c>
      <c r="L338" s="28">
        <v>0</v>
      </c>
      <c r="M338" s="28">
        <v>0</v>
      </c>
      <c r="N338" s="28">
        <v>12</v>
      </c>
      <c r="O338" s="28">
        <v>0</v>
      </c>
      <c r="P338" s="28">
        <v>36</v>
      </c>
      <c r="Q338" s="28">
        <v>0</v>
      </c>
      <c r="R338" s="28">
        <v>69</v>
      </c>
      <c r="S338" s="28">
        <v>0</v>
      </c>
    </row>
    <row r="339" spans="1:19" ht="12.75" customHeight="1" x14ac:dyDescent="0.15">
      <c r="A339" s="28" t="s">
        <v>308</v>
      </c>
      <c r="B339" s="28" t="s">
        <v>306</v>
      </c>
      <c r="C339" s="28" t="s">
        <v>123</v>
      </c>
      <c r="D339" s="110">
        <v>2017</v>
      </c>
      <c r="E339" s="28" t="s">
        <v>1598</v>
      </c>
      <c r="F339" s="28">
        <v>11</v>
      </c>
      <c r="G339" s="108">
        <f t="shared" si="0"/>
        <v>0</v>
      </c>
      <c r="H339" s="28">
        <v>0</v>
      </c>
      <c r="I339" s="28">
        <v>0</v>
      </c>
      <c r="J339" s="28">
        <v>10</v>
      </c>
      <c r="K339" s="108">
        <f t="shared" si="1"/>
        <v>0</v>
      </c>
      <c r="L339" s="28">
        <v>0</v>
      </c>
      <c r="M339" s="28">
        <v>0</v>
      </c>
      <c r="N339" s="28">
        <v>12</v>
      </c>
      <c r="O339" s="28">
        <v>0</v>
      </c>
      <c r="P339" s="28">
        <v>36</v>
      </c>
      <c r="Q339" s="28">
        <v>0</v>
      </c>
      <c r="R339" s="28">
        <v>69</v>
      </c>
      <c r="S339" s="28">
        <v>0</v>
      </c>
    </row>
    <row r="340" spans="1:19" ht="12.75" customHeight="1" x14ac:dyDescent="0.15">
      <c r="A340" s="106" t="s">
        <v>480</v>
      </c>
      <c r="B340" s="106" t="s">
        <v>449</v>
      </c>
      <c r="C340" s="106" t="s">
        <v>67</v>
      </c>
      <c r="D340" s="107" t="s">
        <v>1632</v>
      </c>
      <c r="E340" s="106" t="s">
        <v>1598</v>
      </c>
      <c r="F340" s="108">
        <v>20</v>
      </c>
      <c r="G340" s="108">
        <f t="shared" si="0"/>
        <v>31</v>
      </c>
      <c r="H340" s="108">
        <v>31</v>
      </c>
      <c r="I340" s="108">
        <v>0</v>
      </c>
      <c r="J340" s="109">
        <v>8</v>
      </c>
      <c r="K340" s="108">
        <f t="shared" si="1"/>
        <v>34</v>
      </c>
      <c r="L340" s="108">
        <v>34</v>
      </c>
      <c r="M340" s="108">
        <v>0</v>
      </c>
      <c r="N340" s="108">
        <v>9</v>
      </c>
      <c r="O340" s="108">
        <v>0</v>
      </c>
      <c r="P340" s="106" t="s">
        <v>1691</v>
      </c>
      <c r="Q340" s="108">
        <v>4</v>
      </c>
      <c r="R340" s="108">
        <v>59</v>
      </c>
      <c r="S340" s="108">
        <v>69</v>
      </c>
    </row>
    <row r="341" spans="1:19" ht="12.75" customHeight="1" x14ac:dyDescent="0.15">
      <c r="A341" s="28" t="s">
        <v>480</v>
      </c>
      <c r="B341" s="28" t="s">
        <v>449</v>
      </c>
      <c r="C341" s="28" t="s">
        <v>67</v>
      </c>
      <c r="D341" s="110">
        <v>2014</v>
      </c>
      <c r="E341" s="28" t="s">
        <v>1598</v>
      </c>
      <c r="F341" s="28">
        <v>20</v>
      </c>
      <c r="G341" s="108">
        <f t="shared" si="0"/>
        <v>0</v>
      </c>
      <c r="H341" s="28">
        <v>0</v>
      </c>
      <c r="I341" s="28">
        <v>0</v>
      </c>
      <c r="J341" s="28">
        <v>8</v>
      </c>
      <c r="K341" s="108">
        <f t="shared" si="1"/>
        <v>0</v>
      </c>
      <c r="L341" s="28">
        <v>0</v>
      </c>
      <c r="M341" s="28">
        <v>0</v>
      </c>
      <c r="N341" s="28">
        <v>9</v>
      </c>
      <c r="O341" s="28">
        <v>0</v>
      </c>
      <c r="P341" s="28">
        <v>22</v>
      </c>
      <c r="Q341" s="28">
        <v>0</v>
      </c>
      <c r="R341" s="28">
        <v>59</v>
      </c>
      <c r="S341" s="28">
        <v>0</v>
      </c>
    </row>
    <row r="342" spans="1:19" ht="12.75" customHeight="1" x14ac:dyDescent="0.15">
      <c r="A342" s="28" t="s">
        <v>480</v>
      </c>
      <c r="B342" s="28" t="s">
        <v>449</v>
      </c>
      <c r="C342" s="28" t="s">
        <v>67</v>
      </c>
      <c r="D342" s="110">
        <v>2015</v>
      </c>
      <c r="E342" s="28" t="s">
        <v>1598</v>
      </c>
      <c r="F342" s="28">
        <v>20</v>
      </c>
      <c r="G342" s="108">
        <f t="shared" si="0"/>
        <v>0</v>
      </c>
      <c r="H342" s="28">
        <v>0</v>
      </c>
      <c r="I342" s="28">
        <v>0</v>
      </c>
      <c r="J342" s="28">
        <v>8</v>
      </c>
      <c r="K342" s="108">
        <f t="shared" si="1"/>
        <v>0</v>
      </c>
      <c r="L342" s="28">
        <v>0</v>
      </c>
      <c r="M342" s="28">
        <v>0</v>
      </c>
      <c r="N342" s="28">
        <v>9</v>
      </c>
      <c r="O342" s="28">
        <v>0</v>
      </c>
      <c r="P342" s="28">
        <v>22</v>
      </c>
      <c r="Q342" s="28">
        <v>0</v>
      </c>
      <c r="R342" s="28">
        <v>59</v>
      </c>
      <c r="S342" s="28">
        <v>0</v>
      </c>
    </row>
    <row r="343" spans="1:19" ht="12.75" customHeight="1" x14ac:dyDescent="0.15">
      <c r="A343" s="28" t="s">
        <v>480</v>
      </c>
      <c r="B343" s="28" t="s">
        <v>449</v>
      </c>
      <c r="C343" s="28" t="s">
        <v>67</v>
      </c>
      <c r="D343" s="110">
        <v>2016</v>
      </c>
      <c r="E343" s="28" t="s">
        <v>1598</v>
      </c>
      <c r="F343" s="28">
        <v>20</v>
      </c>
      <c r="G343" s="108">
        <f t="shared" si="0"/>
        <v>0</v>
      </c>
      <c r="H343" s="28">
        <v>0</v>
      </c>
      <c r="I343" s="28">
        <v>0</v>
      </c>
      <c r="J343" s="28">
        <v>8</v>
      </c>
      <c r="K343" s="108">
        <f t="shared" si="1"/>
        <v>0</v>
      </c>
      <c r="L343" s="28">
        <v>0</v>
      </c>
      <c r="M343" s="28">
        <v>0</v>
      </c>
      <c r="N343" s="28">
        <v>9</v>
      </c>
      <c r="O343" s="28">
        <v>0</v>
      </c>
      <c r="P343" s="28">
        <v>22</v>
      </c>
      <c r="Q343" s="28">
        <v>0</v>
      </c>
      <c r="R343" s="28">
        <v>59</v>
      </c>
      <c r="S343" s="28">
        <v>0</v>
      </c>
    </row>
    <row r="344" spans="1:19" ht="12.75" customHeight="1" x14ac:dyDescent="0.15">
      <c r="A344" s="28" t="s">
        <v>480</v>
      </c>
      <c r="B344" s="28" t="s">
        <v>449</v>
      </c>
      <c r="C344" s="28" t="s">
        <v>67</v>
      </c>
      <c r="D344" s="110">
        <v>2017</v>
      </c>
      <c r="E344" s="28" t="s">
        <v>1598</v>
      </c>
      <c r="F344" s="28">
        <v>20</v>
      </c>
      <c r="G344" s="108">
        <f t="shared" si="0"/>
        <v>0</v>
      </c>
      <c r="H344" s="28">
        <v>0</v>
      </c>
      <c r="I344" s="28">
        <v>0</v>
      </c>
      <c r="J344" s="28">
        <v>8</v>
      </c>
      <c r="K344" s="108">
        <f t="shared" si="1"/>
        <v>0</v>
      </c>
      <c r="L344" s="28">
        <v>0</v>
      </c>
      <c r="M344" s="28">
        <v>0</v>
      </c>
      <c r="N344" s="28">
        <v>9</v>
      </c>
      <c r="O344" s="28">
        <v>0</v>
      </c>
      <c r="P344" s="28">
        <v>22</v>
      </c>
      <c r="Q344" s="28">
        <v>6</v>
      </c>
      <c r="R344" s="28">
        <v>59</v>
      </c>
      <c r="S344" s="28">
        <v>6</v>
      </c>
    </row>
    <row r="345" spans="1:19" ht="12.75" customHeight="1" x14ac:dyDescent="0.15">
      <c r="A345" s="28" t="s">
        <v>358</v>
      </c>
      <c r="B345" s="28" t="s">
        <v>352</v>
      </c>
      <c r="C345" s="28" t="s">
        <v>144</v>
      </c>
      <c r="D345" s="110">
        <v>2014</v>
      </c>
      <c r="E345" s="28" t="s">
        <v>1598</v>
      </c>
      <c r="F345" s="28">
        <v>443</v>
      </c>
      <c r="G345" s="108">
        <f t="shared" si="0"/>
        <v>0</v>
      </c>
      <c r="H345" s="28">
        <v>0</v>
      </c>
      <c r="I345" s="28">
        <v>0</v>
      </c>
      <c r="J345" s="28">
        <v>302</v>
      </c>
      <c r="K345" s="108">
        <f t="shared" si="1"/>
        <v>0</v>
      </c>
      <c r="L345" s="28">
        <v>0</v>
      </c>
      <c r="M345" s="28">
        <v>0</v>
      </c>
      <c r="N345" s="28">
        <v>347</v>
      </c>
      <c r="O345" s="28">
        <v>5</v>
      </c>
      <c r="P345" s="28">
        <v>831</v>
      </c>
      <c r="Q345" s="28">
        <v>23</v>
      </c>
      <c r="R345" s="28">
        <v>1923</v>
      </c>
      <c r="S345" s="28">
        <v>28</v>
      </c>
    </row>
    <row r="346" spans="1:19" ht="12.75" customHeight="1" x14ac:dyDescent="0.15">
      <c r="A346" s="28" t="s">
        <v>358</v>
      </c>
      <c r="B346" s="28" t="s">
        <v>352</v>
      </c>
      <c r="C346" s="28" t="s">
        <v>144</v>
      </c>
      <c r="D346" s="110">
        <v>2015</v>
      </c>
      <c r="E346" s="28" t="s">
        <v>1598</v>
      </c>
      <c r="F346" s="28">
        <v>443</v>
      </c>
      <c r="G346" s="108">
        <f t="shared" si="0"/>
        <v>0</v>
      </c>
      <c r="H346" s="28">
        <v>0</v>
      </c>
      <c r="I346" s="28">
        <v>0</v>
      </c>
      <c r="J346" s="28">
        <v>302</v>
      </c>
      <c r="K346" s="108">
        <f t="shared" si="1"/>
        <v>0</v>
      </c>
      <c r="L346" s="28">
        <v>0</v>
      </c>
      <c r="M346" s="28">
        <v>0</v>
      </c>
      <c r="N346" s="28">
        <v>347</v>
      </c>
      <c r="O346" s="28">
        <v>3</v>
      </c>
      <c r="P346" s="28">
        <v>831</v>
      </c>
      <c r="Q346" s="28">
        <v>13</v>
      </c>
      <c r="R346" s="28">
        <v>1923</v>
      </c>
      <c r="S346" s="28">
        <v>16</v>
      </c>
    </row>
    <row r="347" spans="1:19" ht="12.75" customHeight="1" x14ac:dyDescent="0.15">
      <c r="A347" s="28" t="s">
        <v>358</v>
      </c>
      <c r="B347" s="28" t="s">
        <v>352</v>
      </c>
      <c r="C347" s="28" t="s">
        <v>144</v>
      </c>
      <c r="D347" s="110">
        <v>2016</v>
      </c>
      <c r="E347" s="28" t="s">
        <v>1598</v>
      </c>
      <c r="F347" s="28">
        <v>443</v>
      </c>
      <c r="G347" s="108">
        <f t="shared" si="0"/>
        <v>0</v>
      </c>
      <c r="H347" s="28">
        <v>0</v>
      </c>
      <c r="I347" s="28">
        <v>0</v>
      </c>
      <c r="J347" s="28">
        <v>302</v>
      </c>
      <c r="K347" s="108">
        <f t="shared" si="1"/>
        <v>0</v>
      </c>
      <c r="L347" s="28">
        <v>0</v>
      </c>
      <c r="M347" s="28">
        <v>0</v>
      </c>
      <c r="N347" s="28">
        <v>347</v>
      </c>
      <c r="O347" s="28">
        <v>3</v>
      </c>
      <c r="P347" s="28">
        <v>831</v>
      </c>
      <c r="Q347" s="28">
        <v>6</v>
      </c>
      <c r="R347" s="28">
        <v>1923</v>
      </c>
      <c r="S347" s="28">
        <v>9</v>
      </c>
    </row>
    <row r="348" spans="1:19" ht="12.75" customHeight="1" x14ac:dyDescent="0.15">
      <c r="A348" t="s">
        <v>358</v>
      </c>
      <c r="B348" t="s">
        <v>352</v>
      </c>
      <c r="C348" t="s">
        <v>144</v>
      </c>
      <c r="D348" s="86">
        <v>2017</v>
      </c>
      <c r="E348" t="s">
        <v>1598</v>
      </c>
      <c r="F348">
        <v>443</v>
      </c>
      <c r="G348" s="108">
        <f t="shared" si="0"/>
        <v>0</v>
      </c>
      <c r="H348">
        <v>0</v>
      </c>
      <c r="I348">
        <v>0</v>
      </c>
      <c r="J348">
        <v>302</v>
      </c>
      <c r="K348" s="108">
        <f t="shared" si="1"/>
        <v>0</v>
      </c>
      <c r="L348">
        <v>0</v>
      </c>
      <c r="M348">
        <v>0</v>
      </c>
      <c r="N348">
        <v>347</v>
      </c>
      <c r="O348">
        <v>2</v>
      </c>
      <c r="P348">
        <v>831</v>
      </c>
      <c r="Q348">
        <v>16</v>
      </c>
      <c r="R348">
        <v>1923</v>
      </c>
      <c r="S348">
        <v>18</v>
      </c>
    </row>
    <row r="349" spans="1:19" ht="12.75" customHeight="1" x14ac:dyDescent="0.15">
      <c r="A349" s="77" t="s">
        <v>98</v>
      </c>
      <c r="B349" s="77" t="s">
        <v>97</v>
      </c>
      <c r="C349" s="77" t="s">
        <v>83</v>
      </c>
      <c r="D349" s="111" t="s">
        <v>1632</v>
      </c>
      <c r="E349" s="77" t="s">
        <v>1598</v>
      </c>
      <c r="F349" s="104">
        <v>107</v>
      </c>
      <c r="G349" s="108">
        <f t="shared" si="0"/>
        <v>3</v>
      </c>
      <c r="H349" s="104">
        <v>0</v>
      </c>
      <c r="I349" s="104">
        <v>3</v>
      </c>
      <c r="J349" s="103">
        <v>91</v>
      </c>
      <c r="K349" s="108">
        <f t="shared" si="1"/>
        <v>0</v>
      </c>
      <c r="L349" s="104">
        <v>0</v>
      </c>
      <c r="M349" s="104">
        <v>0</v>
      </c>
      <c r="N349" s="104">
        <v>91</v>
      </c>
      <c r="O349" s="104">
        <v>2</v>
      </c>
      <c r="P349" s="77" t="s">
        <v>1692</v>
      </c>
      <c r="Q349" s="104">
        <v>6</v>
      </c>
      <c r="R349" s="104">
        <v>499</v>
      </c>
      <c r="S349" s="104">
        <v>11</v>
      </c>
    </row>
    <row r="350" spans="1:19" ht="12.75" customHeight="1" x14ac:dyDescent="0.15">
      <c r="A350" s="2" t="s">
        <v>98</v>
      </c>
      <c r="B350" s="2" t="s">
        <v>97</v>
      </c>
      <c r="C350" s="2" t="s">
        <v>83</v>
      </c>
      <c r="D350" s="86">
        <v>2014</v>
      </c>
      <c r="E350" s="2" t="s">
        <v>1598</v>
      </c>
      <c r="F350" s="2">
        <v>107</v>
      </c>
      <c r="G350" s="108">
        <f t="shared" si="0"/>
        <v>2</v>
      </c>
      <c r="H350" s="2">
        <v>0</v>
      </c>
      <c r="I350" s="2">
        <v>2</v>
      </c>
      <c r="J350" s="2">
        <v>91</v>
      </c>
      <c r="K350" s="108">
        <f t="shared" si="1"/>
        <v>1</v>
      </c>
      <c r="L350" s="2">
        <v>0</v>
      </c>
      <c r="M350" s="2">
        <v>1</v>
      </c>
      <c r="N350" s="2">
        <v>91</v>
      </c>
      <c r="O350" s="2">
        <v>32</v>
      </c>
      <c r="P350" s="2">
        <v>210</v>
      </c>
      <c r="Q350" s="2">
        <v>25</v>
      </c>
      <c r="R350" s="2">
        <v>499</v>
      </c>
      <c r="S350" s="2">
        <v>60</v>
      </c>
    </row>
    <row r="351" spans="1:19" ht="12.75" customHeight="1" x14ac:dyDescent="0.15">
      <c r="A351" s="2" t="s">
        <v>98</v>
      </c>
      <c r="B351" s="2" t="s">
        <v>97</v>
      </c>
      <c r="C351" s="2" t="s">
        <v>83</v>
      </c>
      <c r="D351" s="86">
        <v>2015</v>
      </c>
      <c r="E351" s="2" t="s">
        <v>1598</v>
      </c>
      <c r="F351" s="2">
        <v>107</v>
      </c>
      <c r="G351" s="108">
        <f t="shared" si="0"/>
        <v>1</v>
      </c>
      <c r="H351" s="2">
        <v>1</v>
      </c>
      <c r="I351" s="2">
        <v>0</v>
      </c>
      <c r="J351" s="2">
        <v>91</v>
      </c>
      <c r="K351" s="108">
        <f t="shared" si="1"/>
        <v>1</v>
      </c>
      <c r="L351" s="2">
        <v>0</v>
      </c>
      <c r="M351" s="2">
        <v>1</v>
      </c>
      <c r="N351" s="2">
        <v>91</v>
      </c>
      <c r="O351" s="2">
        <v>30</v>
      </c>
      <c r="P351" s="2">
        <v>210</v>
      </c>
      <c r="Q351" s="2">
        <v>13</v>
      </c>
      <c r="R351" s="2">
        <v>499</v>
      </c>
      <c r="S351" s="2">
        <v>45</v>
      </c>
    </row>
    <row r="352" spans="1:19" ht="12.75" customHeight="1" x14ac:dyDescent="0.15">
      <c r="A352" s="2" t="s">
        <v>98</v>
      </c>
      <c r="B352" s="2" t="s">
        <v>97</v>
      </c>
      <c r="C352" s="2" t="s">
        <v>83</v>
      </c>
      <c r="D352" s="86">
        <v>2016</v>
      </c>
      <c r="E352" s="2" t="s">
        <v>1598</v>
      </c>
      <c r="F352" s="2">
        <v>107</v>
      </c>
      <c r="G352" s="108">
        <f t="shared" si="0"/>
        <v>0</v>
      </c>
      <c r="H352" s="2">
        <v>0</v>
      </c>
      <c r="I352" s="2">
        <v>0</v>
      </c>
      <c r="J352" s="2">
        <v>91</v>
      </c>
      <c r="K352" s="108">
        <f t="shared" si="1"/>
        <v>2</v>
      </c>
      <c r="L352" s="2">
        <v>0</v>
      </c>
      <c r="M352" s="2">
        <v>2</v>
      </c>
      <c r="N352" s="2">
        <v>91</v>
      </c>
      <c r="O352" s="2">
        <v>7</v>
      </c>
      <c r="P352" s="2">
        <v>210</v>
      </c>
      <c r="Q352" s="2">
        <v>2</v>
      </c>
      <c r="R352" s="2">
        <v>499</v>
      </c>
      <c r="S352" s="2">
        <v>11</v>
      </c>
    </row>
    <row r="353" spans="1:19" ht="12.75" customHeight="1" x14ac:dyDescent="0.15">
      <c r="A353" s="2" t="s">
        <v>98</v>
      </c>
      <c r="B353" s="2" t="s">
        <v>97</v>
      </c>
      <c r="C353" s="2" t="s">
        <v>83</v>
      </c>
      <c r="D353" s="86">
        <v>2017</v>
      </c>
      <c r="E353" s="2" t="s">
        <v>1598</v>
      </c>
      <c r="F353" s="2">
        <v>107</v>
      </c>
      <c r="G353" s="108">
        <f t="shared" si="0"/>
        <v>2</v>
      </c>
      <c r="H353" s="2">
        <v>0</v>
      </c>
      <c r="I353" s="2">
        <v>2</v>
      </c>
      <c r="J353" s="2">
        <v>91</v>
      </c>
      <c r="K353" s="108">
        <f t="shared" si="1"/>
        <v>1</v>
      </c>
      <c r="L353" s="2">
        <v>0</v>
      </c>
      <c r="M353" s="2">
        <v>1</v>
      </c>
      <c r="N353" s="2">
        <v>91</v>
      </c>
      <c r="O353" s="2">
        <v>0</v>
      </c>
      <c r="P353" s="2">
        <v>210</v>
      </c>
      <c r="Q353" s="2">
        <v>6</v>
      </c>
      <c r="R353" s="2">
        <v>499</v>
      </c>
      <c r="S353" s="2">
        <v>9</v>
      </c>
    </row>
    <row r="354" spans="1:19" ht="12.75" customHeight="1" x14ac:dyDescent="0.15">
      <c r="A354" s="77" t="s">
        <v>103</v>
      </c>
      <c r="B354" s="77" t="s">
        <v>99</v>
      </c>
      <c r="C354" s="77" t="s">
        <v>67</v>
      </c>
      <c r="D354" s="111" t="s">
        <v>1632</v>
      </c>
      <c r="E354" s="77" t="s">
        <v>1598</v>
      </c>
      <c r="F354" s="104">
        <v>798</v>
      </c>
      <c r="G354" s="108">
        <f t="shared" si="0"/>
        <v>0</v>
      </c>
      <c r="H354" s="104">
        <v>0</v>
      </c>
      <c r="I354" s="104">
        <v>0</v>
      </c>
      <c r="J354" s="103">
        <v>444</v>
      </c>
      <c r="K354" s="108">
        <f t="shared" si="1"/>
        <v>0</v>
      </c>
      <c r="L354" s="104">
        <v>0</v>
      </c>
      <c r="M354" s="104">
        <v>0</v>
      </c>
      <c r="N354" s="104">
        <v>559</v>
      </c>
      <c r="O354" s="104">
        <v>0</v>
      </c>
      <c r="P354" s="77" t="s">
        <v>1693</v>
      </c>
      <c r="Q354" s="104">
        <v>24</v>
      </c>
      <c r="R354" s="104">
        <v>3478</v>
      </c>
      <c r="S354" s="104">
        <v>24</v>
      </c>
    </row>
    <row r="355" spans="1:19" ht="12.75" customHeight="1" x14ac:dyDescent="0.15">
      <c r="A355" s="2" t="s">
        <v>103</v>
      </c>
      <c r="B355" s="2" t="s">
        <v>99</v>
      </c>
      <c r="C355" s="2" t="s">
        <v>67</v>
      </c>
      <c r="D355" s="86">
        <v>2014</v>
      </c>
      <c r="E355" s="2" t="s">
        <v>1598</v>
      </c>
      <c r="F355" s="2">
        <v>798</v>
      </c>
      <c r="G355" s="108">
        <f t="shared" si="0"/>
        <v>0</v>
      </c>
      <c r="H355" s="2">
        <v>0</v>
      </c>
      <c r="I355" s="2">
        <v>0</v>
      </c>
      <c r="J355" s="2">
        <v>444</v>
      </c>
      <c r="K355" s="108">
        <f t="shared" si="1"/>
        <v>0</v>
      </c>
      <c r="L355" s="2">
        <v>0</v>
      </c>
      <c r="M355" s="2">
        <v>0</v>
      </c>
      <c r="N355" s="2">
        <v>559</v>
      </c>
      <c r="O355" s="2">
        <v>0</v>
      </c>
      <c r="P355" s="2">
        <v>1677</v>
      </c>
      <c r="Q355" s="2">
        <v>15</v>
      </c>
      <c r="R355" s="2">
        <v>3478</v>
      </c>
      <c r="S355" s="2">
        <v>15</v>
      </c>
    </row>
    <row r="356" spans="1:19" ht="12.75" customHeight="1" x14ac:dyDescent="0.15">
      <c r="A356" s="2" t="s">
        <v>103</v>
      </c>
      <c r="B356" s="2" t="s">
        <v>99</v>
      </c>
      <c r="C356" s="2" t="s">
        <v>67</v>
      </c>
      <c r="D356" s="86">
        <v>2015</v>
      </c>
      <c r="E356" s="2" t="s">
        <v>1598</v>
      </c>
      <c r="F356" s="2">
        <v>798</v>
      </c>
      <c r="G356" s="108">
        <f t="shared" si="0"/>
        <v>0</v>
      </c>
      <c r="H356" s="2">
        <v>0</v>
      </c>
      <c r="I356" s="2">
        <v>0</v>
      </c>
      <c r="J356" s="2">
        <v>444</v>
      </c>
      <c r="K356" s="108">
        <f t="shared" si="1"/>
        <v>0</v>
      </c>
      <c r="L356" s="2">
        <v>0</v>
      </c>
      <c r="M356" s="2">
        <v>0</v>
      </c>
      <c r="N356" s="2">
        <v>559</v>
      </c>
      <c r="O356" s="2">
        <v>4</v>
      </c>
      <c r="P356" s="2">
        <v>1677</v>
      </c>
      <c r="Q356" s="2">
        <v>33</v>
      </c>
      <c r="R356" s="2">
        <v>3478</v>
      </c>
      <c r="S356" s="2">
        <v>37</v>
      </c>
    </row>
    <row r="357" spans="1:19" ht="12.75" customHeight="1" x14ac:dyDescent="0.15">
      <c r="A357" s="2" t="s">
        <v>103</v>
      </c>
      <c r="B357" s="2" t="s">
        <v>99</v>
      </c>
      <c r="C357" s="2" t="s">
        <v>67</v>
      </c>
      <c r="D357" s="86">
        <v>2016</v>
      </c>
      <c r="E357" s="2" t="s">
        <v>1598</v>
      </c>
      <c r="F357" s="2">
        <v>798</v>
      </c>
      <c r="G357" s="108">
        <f t="shared" si="0"/>
        <v>19</v>
      </c>
      <c r="H357" s="2">
        <v>19</v>
      </c>
      <c r="I357" s="2">
        <v>0</v>
      </c>
      <c r="J357" s="2">
        <v>444</v>
      </c>
      <c r="K357" s="108">
        <f t="shared" si="1"/>
        <v>3</v>
      </c>
      <c r="L357" s="2">
        <v>3</v>
      </c>
      <c r="M357" s="2">
        <v>0</v>
      </c>
      <c r="N357" s="2">
        <v>559</v>
      </c>
      <c r="O357" s="2">
        <v>0</v>
      </c>
      <c r="P357" s="2">
        <v>1677</v>
      </c>
      <c r="Q357" s="2">
        <v>55</v>
      </c>
      <c r="R357" s="2">
        <v>3478</v>
      </c>
      <c r="S357" s="2">
        <v>77</v>
      </c>
    </row>
    <row r="358" spans="1:19" ht="12.75" customHeight="1" x14ac:dyDescent="0.15">
      <c r="A358" s="2" t="s">
        <v>103</v>
      </c>
      <c r="B358" s="2" t="s">
        <v>99</v>
      </c>
      <c r="C358" s="2" t="s">
        <v>67</v>
      </c>
      <c r="D358" s="86">
        <v>2017</v>
      </c>
      <c r="E358" s="2" t="s">
        <v>1598</v>
      </c>
      <c r="F358" s="2">
        <v>798</v>
      </c>
      <c r="G358" s="108">
        <f t="shared" si="0"/>
        <v>0</v>
      </c>
      <c r="H358" s="2">
        <v>0</v>
      </c>
      <c r="I358" s="2">
        <v>0</v>
      </c>
      <c r="J358" s="2">
        <v>444</v>
      </c>
      <c r="K358" s="108">
        <f t="shared" si="1"/>
        <v>0</v>
      </c>
      <c r="L358" s="2">
        <v>0</v>
      </c>
      <c r="M358" s="2">
        <v>0</v>
      </c>
      <c r="N358" s="2">
        <v>559</v>
      </c>
      <c r="O358" s="2">
        <v>0</v>
      </c>
      <c r="P358" s="2">
        <v>1677</v>
      </c>
      <c r="Q358" s="2">
        <v>53</v>
      </c>
      <c r="R358" s="2">
        <v>3478</v>
      </c>
      <c r="S358" s="2">
        <v>53</v>
      </c>
    </row>
    <row r="359" spans="1:19" ht="12.75" customHeight="1" x14ac:dyDescent="0.15">
      <c r="A359" s="77" t="s">
        <v>104</v>
      </c>
      <c r="B359" s="77" t="s">
        <v>99</v>
      </c>
      <c r="C359" s="77" t="s">
        <v>67</v>
      </c>
      <c r="D359" s="111" t="s">
        <v>1632</v>
      </c>
      <c r="E359" s="77" t="s">
        <v>1598</v>
      </c>
      <c r="F359" s="104">
        <v>374</v>
      </c>
      <c r="G359" s="108">
        <f t="shared" si="0"/>
        <v>63</v>
      </c>
      <c r="H359" s="104">
        <v>62</v>
      </c>
      <c r="I359" s="104">
        <v>1</v>
      </c>
      <c r="J359" s="103">
        <v>218</v>
      </c>
      <c r="K359" s="108">
        <f t="shared" si="1"/>
        <v>171</v>
      </c>
      <c r="L359" s="104">
        <v>171</v>
      </c>
      <c r="M359" s="104">
        <v>0</v>
      </c>
      <c r="N359" s="104">
        <v>243</v>
      </c>
      <c r="O359" s="104">
        <v>1</v>
      </c>
      <c r="P359" s="77" t="s">
        <v>1694</v>
      </c>
      <c r="Q359" s="104">
        <v>434</v>
      </c>
      <c r="R359" s="104">
        <v>1367</v>
      </c>
      <c r="S359" s="104">
        <v>669</v>
      </c>
    </row>
    <row r="360" spans="1:19" ht="12.75" customHeight="1" x14ac:dyDescent="0.15">
      <c r="A360" s="2" t="s">
        <v>104</v>
      </c>
      <c r="B360" s="2" t="s">
        <v>99</v>
      </c>
      <c r="C360" s="2" t="s">
        <v>67</v>
      </c>
      <c r="D360" s="86">
        <v>2015</v>
      </c>
      <c r="E360" s="2" t="s">
        <v>1598</v>
      </c>
      <c r="F360" s="2">
        <v>374</v>
      </c>
      <c r="G360" s="108">
        <f t="shared" si="0"/>
        <v>0</v>
      </c>
      <c r="H360" s="2">
        <v>0</v>
      </c>
      <c r="I360" s="2">
        <v>0</v>
      </c>
      <c r="J360" s="2">
        <v>218</v>
      </c>
      <c r="K360" s="108">
        <f t="shared" si="1"/>
        <v>8</v>
      </c>
      <c r="L360" s="2">
        <v>0</v>
      </c>
      <c r="M360" s="2">
        <v>8</v>
      </c>
      <c r="N360" s="2">
        <v>243</v>
      </c>
      <c r="O360" s="2">
        <v>65</v>
      </c>
      <c r="P360" s="2">
        <v>532</v>
      </c>
      <c r="Q360" s="2">
        <v>276</v>
      </c>
      <c r="R360" s="2">
        <v>1367</v>
      </c>
      <c r="S360" s="2">
        <v>349</v>
      </c>
    </row>
    <row r="361" spans="1:19" ht="12.75" customHeight="1" x14ac:dyDescent="0.15">
      <c r="A361" s="2" t="s">
        <v>104</v>
      </c>
      <c r="B361" s="2" t="s">
        <v>99</v>
      </c>
      <c r="C361" s="2" t="s">
        <v>67</v>
      </c>
      <c r="D361" s="86">
        <v>2016</v>
      </c>
      <c r="E361" s="2" t="s">
        <v>1598</v>
      </c>
      <c r="F361" s="2">
        <v>374</v>
      </c>
      <c r="G361" s="108">
        <f t="shared" si="0"/>
        <v>0</v>
      </c>
      <c r="H361" s="2">
        <v>0</v>
      </c>
      <c r="I361" s="2">
        <v>0</v>
      </c>
      <c r="J361" s="2">
        <v>218</v>
      </c>
      <c r="K361" s="108">
        <f t="shared" si="1"/>
        <v>0</v>
      </c>
      <c r="L361" s="2">
        <v>0</v>
      </c>
      <c r="M361" s="2">
        <v>0</v>
      </c>
      <c r="N361" s="2">
        <v>243</v>
      </c>
      <c r="O361" s="2">
        <v>28</v>
      </c>
      <c r="P361" s="2">
        <v>532</v>
      </c>
      <c r="Q361" s="2">
        <v>201</v>
      </c>
      <c r="R361" s="2">
        <v>1367</v>
      </c>
      <c r="S361" s="2">
        <v>229</v>
      </c>
    </row>
    <row r="362" spans="1:19" ht="12.75" customHeight="1" x14ac:dyDescent="0.15">
      <c r="A362" s="2" t="s">
        <v>104</v>
      </c>
      <c r="B362" s="2" t="s">
        <v>99</v>
      </c>
      <c r="C362" s="2" t="s">
        <v>67</v>
      </c>
      <c r="D362" s="86">
        <v>2017</v>
      </c>
      <c r="E362" s="2" t="s">
        <v>1598</v>
      </c>
      <c r="F362" s="2">
        <v>374</v>
      </c>
      <c r="G362" s="108">
        <f t="shared" si="0"/>
        <v>0</v>
      </c>
      <c r="H362" s="2">
        <v>0</v>
      </c>
      <c r="I362" s="2">
        <v>0</v>
      </c>
      <c r="J362" s="2">
        <v>218</v>
      </c>
      <c r="K362" s="108">
        <f t="shared" si="1"/>
        <v>3</v>
      </c>
      <c r="L362" s="2">
        <v>3</v>
      </c>
      <c r="M362" s="2">
        <v>0</v>
      </c>
      <c r="N362" s="2">
        <v>243</v>
      </c>
      <c r="O362" s="2">
        <v>31</v>
      </c>
      <c r="P362" s="2">
        <v>532</v>
      </c>
      <c r="Q362" s="2">
        <v>244</v>
      </c>
      <c r="R362" s="2">
        <v>1367</v>
      </c>
      <c r="S362" s="2">
        <v>278</v>
      </c>
    </row>
    <row r="363" spans="1:19" ht="12.75" customHeight="1" x14ac:dyDescent="0.15">
      <c r="A363" s="77" t="s">
        <v>543</v>
      </c>
      <c r="B363" s="77" t="s">
        <v>542</v>
      </c>
      <c r="C363" s="77" t="s">
        <v>83</v>
      </c>
      <c r="D363" s="111" t="s">
        <v>1632</v>
      </c>
      <c r="E363" s="77" t="s">
        <v>1598</v>
      </c>
      <c r="F363" s="104">
        <v>0</v>
      </c>
      <c r="G363" s="108">
        <f t="shared" si="0"/>
        <v>0</v>
      </c>
      <c r="H363" s="104">
        <v>0</v>
      </c>
      <c r="I363" s="104">
        <v>0</v>
      </c>
      <c r="J363" s="103">
        <v>0</v>
      </c>
      <c r="K363" s="108">
        <f t="shared" si="1"/>
        <v>0</v>
      </c>
      <c r="L363" s="104">
        <v>0</v>
      </c>
      <c r="M363" s="104">
        <v>0</v>
      </c>
      <c r="N363" s="104">
        <v>0</v>
      </c>
      <c r="O363" s="104">
        <v>4</v>
      </c>
      <c r="P363" s="77" t="s">
        <v>1658</v>
      </c>
      <c r="Q363" s="104">
        <v>13</v>
      </c>
      <c r="R363" s="104">
        <v>0</v>
      </c>
      <c r="S363" s="104">
        <v>17</v>
      </c>
    </row>
    <row r="364" spans="1:19" ht="12.75" customHeight="1" x14ac:dyDescent="0.15">
      <c r="A364" s="77" t="s">
        <v>322</v>
      </c>
      <c r="B364" s="77" t="s">
        <v>316</v>
      </c>
      <c r="C364" s="77" t="s">
        <v>144</v>
      </c>
      <c r="D364" s="111" t="s">
        <v>1632</v>
      </c>
      <c r="E364" s="77" t="s">
        <v>1598</v>
      </c>
      <c r="F364" s="104">
        <v>192</v>
      </c>
      <c r="G364" s="108">
        <f t="shared" si="0"/>
        <v>11</v>
      </c>
      <c r="H364" s="104">
        <v>11</v>
      </c>
      <c r="I364" s="104">
        <v>0</v>
      </c>
      <c r="J364" s="103">
        <v>128</v>
      </c>
      <c r="K364" s="108">
        <f t="shared" si="1"/>
        <v>73</v>
      </c>
      <c r="L364" s="104">
        <v>73</v>
      </c>
      <c r="M364" s="104">
        <v>0</v>
      </c>
      <c r="N364" s="104">
        <v>142</v>
      </c>
      <c r="O364" s="104">
        <v>1</v>
      </c>
      <c r="P364" s="77" t="s">
        <v>1695</v>
      </c>
      <c r="Q364" s="104">
        <v>336</v>
      </c>
      <c r="R364" s="104">
        <v>770</v>
      </c>
      <c r="S364" s="104">
        <v>421</v>
      </c>
    </row>
    <row r="365" spans="1:19" ht="12.75" customHeight="1" x14ac:dyDescent="0.15">
      <c r="A365" s="2" t="s">
        <v>322</v>
      </c>
      <c r="B365" s="2" t="s">
        <v>316</v>
      </c>
      <c r="C365" s="2" t="s">
        <v>144</v>
      </c>
      <c r="D365" s="86">
        <v>2014</v>
      </c>
      <c r="E365" s="2" t="s">
        <v>1598</v>
      </c>
      <c r="F365" s="2">
        <v>192</v>
      </c>
      <c r="G365" s="108">
        <f t="shared" si="0"/>
        <v>53</v>
      </c>
      <c r="H365" s="2">
        <v>53</v>
      </c>
      <c r="I365" s="2">
        <v>0</v>
      </c>
      <c r="J365" s="2">
        <v>128</v>
      </c>
      <c r="K365" s="108">
        <f t="shared" si="1"/>
        <v>18</v>
      </c>
      <c r="L365" s="2">
        <v>18</v>
      </c>
      <c r="M365" s="2">
        <v>0</v>
      </c>
      <c r="N365" s="2">
        <v>142</v>
      </c>
      <c r="O365" s="2">
        <v>3</v>
      </c>
      <c r="P365" s="2">
        <v>308</v>
      </c>
      <c r="Q365" s="2">
        <v>622</v>
      </c>
      <c r="R365" s="2">
        <v>770</v>
      </c>
      <c r="S365" s="2">
        <v>696</v>
      </c>
    </row>
    <row r="366" spans="1:19" ht="12.75" customHeight="1" x14ac:dyDescent="0.15">
      <c r="A366" t="s">
        <v>322</v>
      </c>
      <c r="B366" t="s">
        <v>316</v>
      </c>
      <c r="C366" t="s">
        <v>144</v>
      </c>
      <c r="D366" s="86">
        <v>2015</v>
      </c>
      <c r="E366" t="s">
        <v>1598</v>
      </c>
      <c r="F366">
        <v>192</v>
      </c>
      <c r="G366" s="108">
        <f t="shared" si="0"/>
        <v>0</v>
      </c>
      <c r="H366">
        <v>0</v>
      </c>
      <c r="I366">
        <v>0</v>
      </c>
      <c r="J366">
        <v>128</v>
      </c>
      <c r="K366" s="108">
        <f t="shared" si="1"/>
        <v>0</v>
      </c>
      <c r="L366">
        <v>0</v>
      </c>
      <c r="M366">
        <v>0</v>
      </c>
      <c r="N366">
        <v>142</v>
      </c>
      <c r="O366">
        <v>2</v>
      </c>
      <c r="P366">
        <v>308</v>
      </c>
      <c r="Q366">
        <v>559</v>
      </c>
      <c r="R366">
        <v>770</v>
      </c>
      <c r="S366">
        <v>561</v>
      </c>
    </row>
    <row r="367" spans="1:19" ht="12.75" customHeight="1" x14ac:dyDescent="0.15">
      <c r="A367" t="s">
        <v>322</v>
      </c>
      <c r="B367" t="s">
        <v>316</v>
      </c>
      <c r="C367" t="s">
        <v>144</v>
      </c>
      <c r="D367" s="86">
        <v>2016</v>
      </c>
      <c r="E367" t="s">
        <v>1598</v>
      </c>
      <c r="F367">
        <v>192</v>
      </c>
      <c r="G367" s="108">
        <f t="shared" si="0"/>
        <v>0</v>
      </c>
      <c r="H367">
        <v>0</v>
      </c>
      <c r="I367">
        <v>0</v>
      </c>
      <c r="J367">
        <v>128</v>
      </c>
      <c r="K367" s="108">
        <f t="shared" si="1"/>
        <v>0</v>
      </c>
      <c r="L367">
        <v>0</v>
      </c>
      <c r="M367">
        <v>0</v>
      </c>
      <c r="N367">
        <v>142</v>
      </c>
      <c r="O367">
        <v>57</v>
      </c>
      <c r="P367">
        <v>308</v>
      </c>
      <c r="Q367">
        <v>8</v>
      </c>
      <c r="R367">
        <v>770</v>
      </c>
      <c r="S367">
        <v>65</v>
      </c>
    </row>
    <row r="368" spans="1:19" ht="12.75" customHeight="1" x14ac:dyDescent="0.15">
      <c r="A368" t="s">
        <v>322</v>
      </c>
      <c r="B368" t="s">
        <v>316</v>
      </c>
      <c r="C368" t="s">
        <v>144</v>
      </c>
      <c r="D368" s="86">
        <v>2017</v>
      </c>
      <c r="E368" t="s">
        <v>1598</v>
      </c>
      <c r="F368">
        <v>192</v>
      </c>
      <c r="G368" s="108">
        <f t="shared" si="0"/>
        <v>0</v>
      </c>
      <c r="H368">
        <v>0</v>
      </c>
      <c r="I368">
        <v>0</v>
      </c>
      <c r="J368">
        <v>128</v>
      </c>
      <c r="K368" s="108">
        <f t="shared" si="1"/>
        <v>0</v>
      </c>
      <c r="L368">
        <v>0</v>
      </c>
      <c r="M368">
        <v>0</v>
      </c>
      <c r="N368">
        <v>142</v>
      </c>
      <c r="O368">
        <v>4</v>
      </c>
      <c r="P368">
        <v>308</v>
      </c>
      <c r="Q368">
        <v>207</v>
      </c>
      <c r="R368">
        <v>770</v>
      </c>
      <c r="S368">
        <v>211</v>
      </c>
    </row>
    <row r="369" spans="1:19" ht="12.75" customHeight="1" x14ac:dyDescent="0.15">
      <c r="A369" s="77" t="s">
        <v>420</v>
      </c>
      <c r="B369" s="77" t="s">
        <v>416</v>
      </c>
      <c r="C369" s="77" t="s">
        <v>417</v>
      </c>
      <c r="D369" s="111" t="s">
        <v>1632</v>
      </c>
      <c r="E369" s="77" t="s">
        <v>1598</v>
      </c>
      <c r="F369" s="104">
        <v>13</v>
      </c>
      <c r="G369" s="108">
        <f t="shared" si="0"/>
        <v>0</v>
      </c>
      <c r="H369" s="104">
        <v>0</v>
      </c>
      <c r="I369" s="104">
        <v>0</v>
      </c>
      <c r="J369" s="103">
        <v>9</v>
      </c>
      <c r="K369" s="108">
        <f t="shared" si="1"/>
        <v>0</v>
      </c>
      <c r="L369" s="104">
        <v>0</v>
      </c>
      <c r="M369" s="104">
        <v>0</v>
      </c>
      <c r="N369" s="104">
        <v>9</v>
      </c>
      <c r="O369" s="104">
        <v>0</v>
      </c>
      <c r="P369" s="77" t="s">
        <v>1696</v>
      </c>
      <c r="Q369" s="104">
        <v>15</v>
      </c>
      <c r="R369" s="104">
        <v>50</v>
      </c>
      <c r="S369" s="104">
        <v>15</v>
      </c>
    </row>
    <row r="370" spans="1:19" ht="12.75" customHeight="1" x14ac:dyDescent="0.15">
      <c r="A370" s="2" t="s">
        <v>420</v>
      </c>
      <c r="B370" s="2" t="s">
        <v>416</v>
      </c>
      <c r="C370" s="2" t="s">
        <v>417</v>
      </c>
      <c r="D370" s="86">
        <v>2013</v>
      </c>
      <c r="E370" s="2" t="s">
        <v>1598</v>
      </c>
      <c r="F370" s="2">
        <v>13</v>
      </c>
      <c r="G370" s="108">
        <f t="shared" si="0"/>
        <v>12</v>
      </c>
      <c r="H370" s="2">
        <v>12</v>
      </c>
      <c r="I370" s="2">
        <v>0</v>
      </c>
      <c r="J370" s="2">
        <v>9</v>
      </c>
      <c r="K370" s="108">
        <f t="shared" si="1"/>
        <v>0</v>
      </c>
      <c r="L370" s="2">
        <v>0</v>
      </c>
      <c r="M370" s="2">
        <v>0</v>
      </c>
      <c r="N370" s="2">
        <v>9</v>
      </c>
      <c r="O370" s="2">
        <v>0</v>
      </c>
      <c r="P370" s="2">
        <v>19</v>
      </c>
      <c r="Q370" s="2">
        <v>113</v>
      </c>
      <c r="R370" s="2">
        <v>50</v>
      </c>
      <c r="S370" s="2">
        <v>125</v>
      </c>
    </row>
    <row r="371" spans="1:19" ht="12.75" customHeight="1" x14ac:dyDescent="0.15">
      <c r="A371" s="2" t="s">
        <v>420</v>
      </c>
      <c r="B371" s="2" t="s">
        <v>416</v>
      </c>
      <c r="C371" s="2" t="s">
        <v>417</v>
      </c>
      <c r="D371" s="86">
        <v>2014</v>
      </c>
      <c r="E371" s="2" t="s">
        <v>1598</v>
      </c>
      <c r="F371" s="2">
        <v>13</v>
      </c>
      <c r="G371" s="108">
        <f t="shared" si="0"/>
        <v>0</v>
      </c>
      <c r="H371" s="2">
        <v>0</v>
      </c>
      <c r="I371" s="2">
        <v>0</v>
      </c>
      <c r="J371" s="2">
        <v>9</v>
      </c>
      <c r="K371" s="108">
        <f t="shared" si="1"/>
        <v>0</v>
      </c>
      <c r="L371" s="2">
        <v>0</v>
      </c>
      <c r="M371" s="2">
        <v>0</v>
      </c>
      <c r="N371" s="2">
        <v>9</v>
      </c>
      <c r="O371" s="2">
        <v>0</v>
      </c>
      <c r="P371" s="2">
        <v>19</v>
      </c>
      <c r="Q371" s="2">
        <v>37</v>
      </c>
      <c r="R371" s="2">
        <v>50</v>
      </c>
      <c r="S371" s="2">
        <v>37</v>
      </c>
    </row>
    <row r="372" spans="1:19" ht="12.75" customHeight="1" x14ac:dyDescent="0.15">
      <c r="A372" t="s">
        <v>420</v>
      </c>
      <c r="B372" t="s">
        <v>416</v>
      </c>
      <c r="C372" t="s">
        <v>417</v>
      </c>
      <c r="D372" s="86">
        <v>2015</v>
      </c>
      <c r="E372" t="s">
        <v>1598</v>
      </c>
      <c r="F372">
        <v>13</v>
      </c>
      <c r="G372" s="108">
        <f t="shared" si="0"/>
        <v>0</v>
      </c>
      <c r="H372">
        <v>0</v>
      </c>
      <c r="I372">
        <v>0</v>
      </c>
      <c r="J372">
        <v>9</v>
      </c>
      <c r="K372" s="108">
        <f t="shared" si="1"/>
        <v>0</v>
      </c>
      <c r="L372">
        <v>0</v>
      </c>
      <c r="M372">
        <v>0</v>
      </c>
      <c r="N372">
        <v>9</v>
      </c>
      <c r="O372">
        <v>0</v>
      </c>
      <c r="P372">
        <v>19</v>
      </c>
      <c r="Q372">
        <v>53</v>
      </c>
      <c r="R372">
        <v>50</v>
      </c>
      <c r="S372">
        <v>53</v>
      </c>
    </row>
    <row r="373" spans="1:19" ht="12.75" customHeight="1" x14ac:dyDescent="0.15">
      <c r="A373" t="s">
        <v>420</v>
      </c>
      <c r="B373" t="s">
        <v>416</v>
      </c>
      <c r="C373" t="s">
        <v>417</v>
      </c>
      <c r="D373" s="86">
        <v>2016</v>
      </c>
      <c r="E373" t="s">
        <v>1598</v>
      </c>
      <c r="F373">
        <v>13</v>
      </c>
      <c r="G373" s="108">
        <f t="shared" si="0"/>
        <v>0</v>
      </c>
      <c r="H373">
        <v>0</v>
      </c>
      <c r="I373">
        <v>0</v>
      </c>
      <c r="J373">
        <v>9</v>
      </c>
      <c r="K373" s="108">
        <f t="shared" si="1"/>
        <v>0</v>
      </c>
      <c r="L373">
        <v>0</v>
      </c>
      <c r="M373">
        <v>0</v>
      </c>
      <c r="N373">
        <v>9</v>
      </c>
      <c r="O373">
        <v>0</v>
      </c>
      <c r="P373">
        <v>19</v>
      </c>
      <c r="Q373">
        <v>63</v>
      </c>
      <c r="R373">
        <v>50</v>
      </c>
      <c r="S373">
        <v>63</v>
      </c>
    </row>
    <row r="374" spans="1:19" ht="12.75" customHeight="1" x14ac:dyDescent="0.15">
      <c r="A374" t="s">
        <v>420</v>
      </c>
      <c r="B374" t="s">
        <v>416</v>
      </c>
      <c r="C374" t="s">
        <v>417</v>
      </c>
      <c r="D374" s="86">
        <v>2017</v>
      </c>
      <c r="E374" t="s">
        <v>1598</v>
      </c>
      <c r="F374">
        <v>13</v>
      </c>
      <c r="G374" s="108">
        <f t="shared" si="0"/>
        <v>0</v>
      </c>
      <c r="H374">
        <v>0</v>
      </c>
      <c r="I374">
        <v>0</v>
      </c>
      <c r="J374">
        <v>9</v>
      </c>
      <c r="K374" s="108">
        <f t="shared" si="1"/>
        <v>0</v>
      </c>
      <c r="L374">
        <v>0</v>
      </c>
      <c r="M374">
        <v>0</v>
      </c>
      <c r="N374">
        <v>9</v>
      </c>
      <c r="O374">
        <v>0</v>
      </c>
      <c r="P374">
        <v>19</v>
      </c>
      <c r="Q374">
        <v>36</v>
      </c>
      <c r="R374">
        <v>50</v>
      </c>
      <c r="S374">
        <v>36</v>
      </c>
    </row>
    <row r="375" spans="1:19" ht="12.75" customHeight="1" x14ac:dyDescent="0.15">
      <c r="A375" s="77" t="s">
        <v>231</v>
      </c>
      <c r="B375" s="77" t="s">
        <v>229</v>
      </c>
      <c r="C375" s="77" t="s">
        <v>67</v>
      </c>
      <c r="D375" s="111" t="s">
        <v>1632</v>
      </c>
      <c r="E375" s="77" t="s">
        <v>1598</v>
      </c>
      <c r="F375" s="104">
        <v>22</v>
      </c>
      <c r="G375" s="108">
        <f t="shared" si="0"/>
        <v>5</v>
      </c>
      <c r="H375" s="104">
        <v>0</v>
      </c>
      <c r="I375" s="104">
        <v>5</v>
      </c>
      <c r="J375" s="103">
        <v>13</v>
      </c>
      <c r="K375" s="108">
        <f t="shared" si="1"/>
        <v>0</v>
      </c>
      <c r="L375" s="104">
        <v>0</v>
      </c>
      <c r="M375" s="104">
        <v>0</v>
      </c>
      <c r="N375" s="104">
        <v>13</v>
      </c>
      <c r="O375" s="104">
        <v>2</v>
      </c>
      <c r="P375" s="77" t="s">
        <v>1697</v>
      </c>
      <c r="Q375" s="104">
        <v>0</v>
      </c>
      <c r="R375" s="104">
        <v>72</v>
      </c>
      <c r="S375" s="104">
        <v>7</v>
      </c>
    </row>
    <row r="376" spans="1:19" ht="12.75" customHeight="1" x14ac:dyDescent="0.15">
      <c r="A376" t="s">
        <v>231</v>
      </c>
      <c r="B376" t="s">
        <v>229</v>
      </c>
      <c r="C376" t="s">
        <v>67</v>
      </c>
      <c r="D376" s="86">
        <v>2015</v>
      </c>
      <c r="E376" t="s">
        <v>1598</v>
      </c>
      <c r="F376">
        <v>22</v>
      </c>
      <c r="G376" s="108">
        <f t="shared" si="0"/>
        <v>5</v>
      </c>
      <c r="H376">
        <v>4</v>
      </c>
      <c r="I376">
        <v>1</v>
      </c>
      <c r="J376">
        <v>13</v>
      </c>
      <c r="K376" s="108">
        <f t="shared" si="1"/>
        <v>12</v>
      </c>
      <c r="L376">
        <v>12</v>
      </c>
      <c r="M376">
        <v>0</v>
      </c>
      <c r="N376">
        <v>13</v>
      </c>
      <c r="O376">
        <v>2</v>
      </c>
      <c r="P376">
        <v>24</v>
      </c>
      <c r="Q376">
        <v>164</v>
      </c>
      <c r="R376">
        <v>72</v>
      </c>
      <c r="S376">
        <v>183</v>
      </c>
    </row>
    <row r="377" spans="1:19" ht="12.75" customHeight="1" x14ac:dyDescent="0.15">
      <c r="A377" t="s">
        <v>231</v>
      </c>
      <c r="B377" t="s">
        <v>229</v>
      </c>
      <c r="C377" t="s">
        <v>67</v>
      </c>
      <c r="D377" s="86">
        <v>2016</v>
      </c>
      <c r="E377" t="s">
        <v>1598</v>
      </c>
      <c r="F377">
        <v>22</v>
      </c>
      <c r="G377" s="108">
        <f t="shared" si="0"/>
        <v>2</v>
      </c>
      <c r="H377">
        <v>1</v>
      </c>
      <c r="I377">
        <v>1</v>
      </c>
      <c r="J377">
        <v>13</v>
      </c>
      <c r="K377" s="108">
        <f t="shared" si="1"/>
        <v>1</v>
      </c>
      <c r="L377">
        <v>1</v>
      </c>
      <c r="M377">
        <v>0</v>
      </c>
      <c r="N377">
        <v>13</v>
      </c>
      <c r="O377">
        <v>1</v>
      </c>
      <c r="P377">
        <v>24</v>
      </c>
      <c r="Q377">
        <v>13</v>
      </c>
      <c r="R377">
        <v>72</v>
      </c>
      <c r="S377">
        <v>17</v>
      </c>
    </row>
    <row r="378" spans="1:19" ht="12.75" customHeight="1" x14ac:dyDescent="0.15">
      <c r="A378" t="s">
        <v>231</v>
      </c>
      <c r="B378" t="s">
        <v>229</v>
      </c>
      <c r="C378" t="s">
        <v>67</v>
      </c>
      <c r="D378" s="86">
        <v>2017</v>
      </c>
      <c r="E378" t="s">
        <v>1598</v>
      </c>
      <c r="F378">
        <v>22</v>
      </c>
      <c r="G378" s="108">
        <f t="shared" si="0"/>
        <v>1</v>
      </c>
      <c r="H378">
        <v>0</v>
      </c>
      <c r="I378">
        <v>1</v>
      </c>
      <c r="J378">
        <v>13</v>
      </c>
      <c r="K378" s="108">
        <f t="shared" si="1"/>
        <v>0</v>
      </c>
      <c r="L378">
        <v>0</v>
      </c>
      <c r="M378">
        <v>0</v>
      </c>
      <c r="N378">
        <v>13</v>
      </c>
      <c r="O378">
        <v>2</v>
      </c>
      <c r="P378">
        <v>24</v>
      </c>
      <c r="Q378">
        <v>2</v>
      </c>
      <c r="R378">
        <v>72</v>
      </c>
      <c r="S378">
        <v>5</v>
      </c>
    </row>
    <row r="379" spans="1:19" ht="12.75" customHeight="1" x14ac:dyDescent="0.15">
      <c r="A379" s="2" t="s">
        <v>278</v>
      </c>
      <c r="B379" s="2" t="s">
        <v>273</v>
      </c>
      <c r="C379" s="2" t="s">
        <v>144</v>
      </c>
      <c r="D379" s="86">
        <v>2014</v>
      </c>
      <c r="E379" s="2" t="s">
        <v>1598</v>
      </c>
      <c r="F379" s="2">
        <v>1</v>
      </c>
      <c r="G379" s="108">
        <f t="shared" si="0"/>
        <v>0</v>
      </c>
      <c r="H379" s="2">
        <v>0</v>
      </c>
      <c r="I379" s="2">
        <v>0</v>
      </c>
      <c r="J379" s="2">
        <v>1</v>
      </c>
      <c r="K379" s="108">
        <f t="shared" si="1"/>
        <v>0</v>
      </c>
      <c r="L379" s="2">
        <v>0</v>
      </c>
      <c r="M379" s="2">
        <v>0</v>
      </c>
      <c r="N379" s="2">
        <v>0</v>
      </c>
      <c r="O379" s="2">
        <v>50</v>
      </c>
      <c r="P379" s="2">
        <v>0</v>
      </c>
      <c r="Q379" s="2">
        <v>50</v>
      </c>
      <c r="R379" s="2">
        <v>2</v>
      </c>
      <c r="S379" s="2">
        <v>100</v>
      </c>
    </row>
    <row r="380" spans="1:19" ht="12.75" customHeight="1" x14ac:dyDescent="0.15">
      <c r="A380" t="s">
        <v>278</v>
      </c>
      <c r="B380" t="s">
        <v>273</v>
      </c>
      <c r="C380" t="s">
        <v>144</v>
      </c>
      <c r="D380" s="86">
        <v>2015</v>
      </c>
      <c r="E380" t="s">
        <v>1598</v>
      </c>
      <c r="F380">
        <v>1</v>
      </c>
      <c r="G380" s="108">
        <f t="shared" si="0"/>
        <v>0</v>
      </c>
      <c r="H380">
        <v>0</v>
      </c>
      <c r="I380">
        <v>0</v>
      </c>
      <c r="J380">
        <v>1</v>
      </c>
      <c r="K380" s="108">
        <f t="shared" si="1"/>
        <v>0</v>
      </c>
      <c r="L380">
        <v>0</v>
      </c>
      <c r="M380">
        <v>0</v>
      </c>
      <c r="N380">
        <v>0</v>
      </c>
      <c r="O380">
        <v>0</v>
      </c>
      <c r="P380">
        <v>0</v>
      </c>
      <c r="Q380">
        <v>93</v>
      </c>
      <c r="R380">
        <v>2</v>
      </c>
      <c r="S380">
        <v>93</v>
      </c>
    </row>
    <row r="381" spans="1:19" ht="12.75" customHeight="1" x14ac:dyDescent="0.15">
      <c r="A381" t="s">
        <v>278</v>
      </c>
      <c r="B381" t="s">
        <v>273</v>
      </c>
      <c r="C381" t="s">
        <v>144</v>
      </c>
      <c r="D381" s="86">
        <v>2016</v>
      </c>
      <c r="E381" t="s">
        <v>1598</v>
      </c>
      <c r="F381">
        <v>1</v>
      </c>
      <c r="G381" s="108">
        <f t="shared" si="0"/>
        <v>0</v>
      </c>
      <c r="H381">
        <v>0</v>
      </c>
      <c r="I381">
        <v>0</v>
      </c>
      <c r="J381">
        <v>1</v>
      </c>
      <c r="K381" s="108">
        <f t="shared" si="1"/>
        <v>0</v>
      </c>
      <c r="L381">
        <v>0</v>
      </c>
      <c r="M381">
        <v>0</v>
      </c>
      <c r="N381">
        <v>0</v>
      </c>
      <c r="O381">
        <v>0</v>
      </c>
      <c r="P381">
        <v>0</v>
      </c>
      <c r="Q381">
        <v>115</v>
      </c>
      <c r="R381">
        <v>2</v>
      </c>
      <c r="S381">
        <v>115</v>
      </c>
    </row>
    <row r="382" spans="1:19" ht="12.75" customHeight="1" x14ac:dyDescent="0.15">
      <c r="A382" t="s">
        <v>278</v>
      </c>
      <c r="B382" t="s">
        <v>273</v>
      </c>
      <c r="C382" t="s">
        <v>144</v>
      </c>
      <c r="D382" s="86">
        <v>2017</v>
      </c>
      <c r="E382" t="s">
        <v>1598</v>
      </c>
      <c r="F382">
        <v>1</v>
      </c>
      <c r="G382" s="108">
        <f t="shared" si="0"/>
        <v>0</v>
      </c>
      <c r="H382">
        <v>0</v>
      </c>
      <c r="I382">
        <v>0</v>
      </c>
      <c r="J382">
        <v>1</v>
      </c>
      <c r="K382" s="108">
        <f t="shared" si="1"/>
        <v>0</v>
      </c>
      <c r="L382">
        <v>0</v>
      </c>
      <c r="M382">
        <v>0</v>
      </c>
      <c r="N382">
        <v>0</v>
      </c>
      <c r="O382">
        <v>0</v>
      </c>
      <c r="P382">
        <v>0</v>
      </c>
      <c r="Q382">
        <v>260</v>
      </c>
      <c r="R382">
        <v>2</v>
      </c>
      <c r="S382">
        <v>260</v>
      </c>
    </row>
    <row r="383" spans="1:19" ht="12.75" customHeight="1" x14ac:dyDescent="0.15">
      <c r="A383" s="77" t="s">
        <v>546</v>
      </c>
      <c r="B383" s="77" t="s">
        <v>528</v>
      </c>
      <c r="C383" s="77" t="s">
        <v>67</v>
      </c>
      <c r="D383" s="111" t="s">
        <v>1632</v>
      </c>
      <c r="E383" s="77" t="s">
        <v>1598</v>
      </c>
      <c r="F383" s="104">
        <v>35</v>
      </c>
      <c r="G383" s="108">
        <f t="shared" si="0"/>
        <v>0</v>
      </c>
      <c r="H383" s="104">
        <v>0</v>
      </c>
      <c r="I383" s="104">
        <v>0</v>
      </c>
      <c r="J383" s="103">
        <v>18</v>
      </c>
      <c r="K383" s="108">
        <f t="shared" si="1"/>
        <v>0</v>
      </c>
      <c r="L383" s="104">
        <v>0</v>
      </c>
      <c r="M383" s="104">
        <v>0</v>
      </c>
      <c r="N383" s="104">
        <v>18</v>
      </c>
      <c r="O383" s="104">
        <v>2</v>
      </c>
      <c r="P383" s="77" t="s">
        <v>1698</v>
      </c>
      <c r="Q383" s="104">
        <v>0</v>
      </c>
      <c r="R383" s="104">
        <v>137</v>
      </c>
      <c r="S383" s="104">
        <v>2</v>
      </c>
    </row>
    <row r="384" spans="1:19" ht="12.75" customHeight="1" x14ac:dyDescent="0.15">
      <c r="A384" s="2" t="s">
        <v>546</v>
      </c>
      <c r="B384" s="2" t="s">
        <v>528</v>
      </c>
      <c r="C384" s="2" t="s">
        <v>67</v>
      </c>
      <c r="D384" s="86">
        <v>2016</v>
      </c>
      <c r="E384" s="2" t="s">
        <v>1598</v>
      </c>
      <c r="F384" s="2">
        <v>35</v>
      </c>
      <c r="G384" s="108">
        <f t="shared" si="0"/>
        <v>1</v>
      </c>
      <c r="H384" s="2">
        <v>1</v>
      </c>
      <c r="I384" s="2">
        <v>0</v>
      </c>
      <c r="J384" s="2">
        <v>18</v>
      </c>
      <c r="K384" s="108">
        <f t="shared" si="1"/>
        <v>3</v>
      </c>
      <c r="L384" s="2">
        <v>3</v>
      </c>
      <c r="M384" s="2">
        <v>0</v>
      </c>
      <c r="N384" s="2">
        <v>18</v>
      </c>
      <c r="O384" s="2">
        <v>0</v>
      </c>
      <c r="P384" s="2">
        <v>66</v>
      </c>
      <c r="Q384" s="2">
        <v>16</v>
      </c>
      <c r="R384" s="2">
        <v>137</v>
      </c>
      <c r="S384" s="2">
        <v>20</v>
      </c>
    </row>
    <row r="385" spans="1:19" ht="12.75" customHeight="1" x14ac:dyDescent="0.15">
      <c r="A385" s="2" t="s">
        <v>546</v>
      </c>
      <c r="B385" s="2" t="s">
        <v>528</v>
      </c>
      <c r="C385" s="2" t="s">
        <v>67</v>
      </c>
      <c r="D385" s="86">
        <v>2017</v>
      </c>
      <c r="E385" s="2" t="s">
        <v>1598</v>
      </c>
      <c r="F385" s="2">
        <v>35</v>
      </c>
      <c r="G385" s="108">
        <f t="shared" si="0"/>
        <v>3</v>
      </c>
      <c r="H385" s="2">
        <v>3</v>
      </c>
      <c r="I385" s="2">
        <v>0</v>
      </c>
      <c r="J385" s="2">
        <v>18</v>
      </c>
      <c r="K385" s="108">
        <f t="shared" si="1"/>
        <v>10</v>
      </c>
      <c r="L385" s="2">
        <v>0</v>
      </c>
      <c r="M385" s="2">
        <v>10</v>
      </c>
      <c r="N385" s="2">
        <v>18</v>
      </c>
      <c r="O385" s="2">
        <v>11</v>
      </c>
      <c r="P385" s="2">
        <v>66</v>
      </c>
      <c r="Q385" s="2">
        <v>22</v>
      </c>
      <c r="R385" s="2">
        <v>137</v>
      </c>
      <c r="S385" s="2">
        <v>46</v>
      </c>
    </row>
    <row r="386" spans="1:19" ht="12.75" customHeight="1" x14ac:dyDescent="0.15">
      <c r="A386" s="2" t="s">
        <v>184</v>
      </c>
      <c r="B386" s="2" t="s">
        <v>168</v>
      </c>
      <c r="C386" s="2" t="s">
        <v>144</v>
      </c>
      <c r="D386" s="86">
        <v>2014</v>
      </c>
      <c r="E386" s="2" t="s">
        <v>1598</v>
      </c>
      <c r="F386" s="2">
        <v>94</v>
      </c>
      <c r="G386" s="108">
        <f t="shared" si="0"/>
        <v>0</v>
      </c>
      <c r="H386" s="2">
        <v>0</v>
      </c>
      <c r="I386" s="2">
        <v>0</v>
      </c>
      <c r="J386" s="2">
        <v>60</v>
      </c>
      <c r="K386" s="108">
        <f t="shared" si="1"/>
        <v>0</v>
      </c>
      <c r="L386" s="2">
        <v>0</v>
      </c>
      <c r="M386" s="2">
        <v>0</v>
      </c>
      <c r="N386" s="2">
        <v>67</v>
      </c>
      <c r="O386" s="2">
        <v>0</v>
      </c>
      <c r="P386" s="2">
        <v>180</v>
      </c>
      <c r="Q386" s="2">
        <v>0</v>
      </c>
      <c r="R386" s="2">
        <v>401</v>
      </c>
      <c r="S386" s="2">
        <v>0</v>
      </c>
    </row>
    <row r="387" spans="1:19" ht="12.75" customHeight="1" x14ac:dyDescent="0.15">
      <c r="A387" t="s">
        <v>184</v>
      </c>
      <c r="B387" t="s">
        <v>168</v>
      </c>
      <c r="C387" t="s">
        <v>144</v>
      </c>
      <c r="D387" s="86">
        <v>2016</v>
      </c>
      <c r="E387" t="s">
        <v>1598</v>
      </c>
      <c r="F387">
        <v>94</v>
      </c>
      <c r="G387" s="108">
        <f t="shared" si="0"/>
        <v>0</v>
      </c>
      <c r="H387">
        <v>0</v>
      </c>
      <c r="I387">
        <v>0</v>
      </c>
      <c r="J387">
        <v>60</v>
      </c>
      <c r="K387" s="108">
        <f t="shared" si="1"/>
        <v>0</v>
      </c>
      <c r="L387">
        <v>0</v>
      </c>
      <c r="M387">
        <v>0</v>
      </c>
      <c r="N387">
        <v>67</v>
      </c>
      <c r="O387">
        <v>0</v>
      </c>
      <c r="P387">
        <v>180</v>
      </c>
      <c r="Q387">
        <v>0</v>
      </c>
      <c r="R387">
        <v>401</v>
      </c>
      <c r="S387">
        <v>0</v>
      </c>
    </row>
    <row r="388" spans="1:19" ht="12.75" customHeight="1" x14ac:dyDescent="0.15">
      <c r="A388" t="s">
        <v>550</v>
      </c>
      <c r="B388" t="s">
        <v>168</v>
      </c>
      <c r="C388" t="s">
        <v>144</v>
      </c>
      <c r="D388" s="86">
        <v>2017</v>
      </c>
      <c r="E388" t="s">
        <v>1598</v>
      </c>
      <c r="F388">
        <v>48</v>
      </c>
      <c r="G388" s="108">
        <f t="shared" si="0"/>
        <v>6</v>
      </c>
      <c r="H388">
        <v>6</v>
      </c>
      <c r="I388">
        <v>0</v>
      </c>
      <c r="J388">
        <v>29</v>
      </c>
      <c r="K388" s="108">
        <f t="shared" si="1"/>
        <v>0</v>
      </c>
      <c r="L388">
        <v>0</v>
      </c>
      <c r="M388">
        <v>0</v>
      </c>
      <c r="N388">
        <v>31</v>
      </c>
      <c r="O388">
        <v>0</v>
      </c>
      <c r="P388">
        <v>77</v>
      </c>
      <c r="Q388">
        <v>83</v>
      </c>
      <c r="R388">
        <v>185</v>
      </c>
      <c r="S388">
        <v>89</v>
      </c>
    </row>
    <row r="389" spans="1:19" ht="12.75" customHeight="1" x14ac:dyDescent="0.15">
      <c r="A389" s="2" t="s">
        <v>279</v>
      </c>
      <c r="B389" s="2" t="s">
        <v>273</v>
      </c>
      <c r="C389" s="2" t="s">
        <v>144</v>
      </c>
      <c r="D389" s="86">
        <v>2014</v>
      </c>
      <c r="E389" s="2" t="s">
        <v>1598</v>
      </c>
      <c r="F389" s="2">
        <v>71</v>
      </c>
      <c r="G389" s="108">
        <f t="shared" si="0"/>
        <v>0</v>
      </c>
      <c r="H389" s="2">
        <v>0</v>
      </c>
      <c r="I389" s="2">
        <v>0</v>
      </c>
      <c r="J389" s="2">
        <v>50</v>
      </c>
      <c r="K389" s="108">
        <f t="shared" si="1"/>
        <v>0</v>
      </c>
      <c r="L389" s="2">
        <v>0</v>
      </c>
      <c r="M389" s="2">
        <v>0</v>
      </c>
      <c r="N389" s="2">
        <v>56</v>
      </c>
      <c r="O389" s="2">
        <v>0</v>
      </c>
      <c r="P389" s="2">
        <v>131</v>
      </c>
      <c r="Q389" s="2">
        <v>39</v>
      </c>
      <c r="R389" s="2">
        <v>308</v>
      </c>
      <c r="S389" s="2">
        <v>39</v>
      </c>
    </row>
    <row r="390" spans="1:19" ht="12.75" customHeight="1" x14ac:dyDescent="0.15">
      <c r="A390" t="s">
        <v>279</v>
      </c>
      <c r="B390" t="s">
        <v>273</v>
      </c>
      <c r="C390" t="s">
        <v>144</v>
      </c>
      <c r="D390" s="86">
        <v>2015</v>
      </c>
      <c r="E390" t="s">
        <v>1598</v>
      </c>
      <c r="F390">
        <v>71</v>
      </c>
      <c r="G390" s="108">
        <f t="shared" si="0"/>
        <v>5</v>
      </c>
      <c r="H390">
        <v>5</v>
      </c>
      <c r="I390">
        <v>0</v>
      </c>
      <c r="J390">
        <v>50</v>
      </c>
      <c r="K390" s="108">
        <f t="shared" si="1"/>
        <v>3</v>
      </c>
      <c r="L390">
        <v>3</v>
      </c>
      <c r="M390">
        <v>0</v>
      </c>
      <c r="N390">
        <v>56</v>
      </c>
      <c r="O390">
        <v>2</v>
      </c>
      <c r="P390">
        <v>131</v>
      </c>
      <c r="Q390">
        <v>5</v>
      </c>
      <c r="R390">
        <v>308</v>
      </c>
      <c r="S390">
        <v>15</v>
      </c>
    </row>
    <row r="391" spans="1:19" ht="12.75" customHeight="1" x14ac:dyDescent="0.15">
      <c r="A391" t="s">
        <v>279</v>
      </c>
      <c r="B391" t="s">
        <v>273</v>
      </c>
      <c r="C391" t="s">
        <v>144</v>
      </c>
      <c r="D391" s="86">
        <v>2016</v>
      </c>
      <c r="E391" t="s">
        <v>1598</v>
      </c>
      <c r="F391">
        <v>71</v>
      </c>
      <c r="G391" s="108">
        <f t="shared" si="0"/>
        <v>0</v>
      </c>
      <c r="H391">
        <v>0</v>
      </c>
      <c r="I391">
        <v>0</v>
      </c>
      <c r="J391">
        <v>50</v>
      </c>
      <c r="K391" s="108">
        <f t="shared" si="1"/>
        <v>3</v>
      </c>
      <c r="L391">
        <v>3</v>
      </c>
      <c r="M391">
        <v>0</v>
      </c>
      <c r="N391">
        <v>56</v>
      </c>
      <c r="O391">
        <v>4</v>
      </c>
      <c r="P391">
        <v>131</v>
      </c>
      <c r="Q391">
        <v>132</v>
      </c>
      <c r="R391">
        <v>308</v>
      </c>
      <c r="S391">
        <v>139</v>
      </c>
    </row>
    <row r="392" spans="1:19" ht="12.75" customHeight="1" x14ac:dyDescent="0.15">
      <c r="A392" t="s">
        <v>279</v>
      </c>
      <c r="B392" t="s">
        <v>273</v>
      </c>
      <c r="C392" t="s">
        <v>144</v>
      </c>
      <c r="D392" s="86">
        <v>2017</v>
      </c>
      <c r="E392" t="s">
        <v>1598</v>
      </c>
      <c r="F392">
        <v>71</v>
      </c>
      <c r="G392" s="108">
        <f t="shared" si="0"/>
        <v>4</v>
      </c>
      <c r="H392">
        <v>4</v>
      </c>
      <c r="I392">
        <v>0</v>
      </c>
      <c r="J392">
        <v>50</v>
      </c>
      <c r="K392" s="108">
        <f t="shared" si="1"/>
        <v>2</v>
      </c>
      <c r="L392">
        <v>2</v>
      </c>
      <c r="M392">
        <v>0</v>
      </c>
      <c r="N392">
        <v>56</v>
      </c>
      <c r="O392">
        <v>0</v>
      </c>
      <c r="P392">
        <v>131</v>
      </c>
      <c r="Q392">
        <v>144</v>
      </c>
      <c r="R392">
        <v>308</v>
      </c>
      <c r="S392">
        <v>150</v>
      </c>
    </row>
    <row r="393" spans="1:19" ht="12.75" customHeight="1" x14ac:dyDescent="0.15">
      <c r="A393" s="77" t="s">
        <v>482</v>
      </c>
      <c r="B393" s="77" t="s">
        <v>449</v>
      </c>
      <c r="C393" s="77" t="s">
        <v>67</v>
      </c>
      <c r="D393" s="111" t="s">
        <v>1632</v>
      </c>
      <c r="E393" s="77" t="s">
        <v>1598</v>
      </c>
      <c r="F393" s="104">
        <v>400</v>
      </c>
      <c r="G393" s="108">
        <f t="shared" si="0"/>
        <v>0</v>
      </c>
      <c r="H393" s="104">
        <v>0</v>
      </c>
      <c r="I393" s="104">
        <v>0</v>
      </c>
      <c r="J393" s="103">
        <v>188</v>
      </c>
      <c r="K393" s="108">
        <f t="shared" si="1"/>
        <v>37</v>
      </c>
      <c r="L393" s="104">
        <v>0</v>
      </c>
      <c r="M393" s="104">
        <v>37</v>
      </c>
      <c r="N393" s="104">
        <v>221</v>
      </c>
      <c r="O393" s="104">
        <v>37</v>
      </c>
      <c r="P393" s="77" t="s">
        <v>1699</v>
      </c>
      <c r="Q393" s="104">
        <v>22</v>
      </c>
      <c r="R393" s="104">
        <v>1350</v>
      </c>
      <c r="S393" s="104">
        <v>96</v>
      </c>
    </row>
    <row r="394" spans="1:19" ht="12.75" customHeight="1" x14ac:dyDescent="0.15">
      <c r="A394" s="2" t="s">
        <v>482</v>
      </c>
      <c r="B394" s="2" t="s">
        <v>449</v>
      </c>
      <c r="C394" s="2" t="s">
        <v>67</v>
      </c>
      <c r="D394" s="86">
        <v>2014</v>
      </c>
      <c r="E394" s="2" t="s">
        <v>1598</v>
      </c>
      <c r="F394" s="2">
        <v>400</v>
      </c>
      <c r="G394" s="108">
        <f t="shared" si="0"/>
        <v>0</v>
      </c>
      <c r="H394" s="2">
        <v>0</v>
      </c>
      <c r="I394" s="2">
        <v>0</v>
      </c>
      <c r="J394" s="2">
        <v>188</v>
      </c>
      <c r="K394" s="108">
        <f t="shared" si="1"/>
        <v>0</v>
      </c>
      <c r="L394" s="2">
        <v>0</v>
      </c>
      <c r="M394" s="2">
        <v>0</v>
      </c>
      <c r="N394" s="2">
        <v>221</v>
      </c>
      <c r="O394" s="2">
        <v>10</v>
      </c>
      <c r="P394" s="2">
        <v>541</v>
      </c>
      <c r="Q394" s="2">
        <v>10</v>
      </c>
      <c r="R394" s="2">
        <v>1350</v>
      </c>
      <c r="S394" s="2">
        <v>20</v>
      </c>
    </row>
    <row r="395" spans="1:19" ht="12.75" customHeight="1" x14ac:dyDescent="0.15">
      <c r="A395" t="s">
        <v>482</v>
      </c>
      <c r="B395" t="s">
        <v>449</v>
      </c>
      <c r="C395" t="s">
        <v>67</v>
      </c>
      <c r="D395" s="86">
        <v>2015</v>
      </c>
      <c r="E395" t="s">
        <v>1598</v>
      </c>
      <c r="F395">
        <v>400</v>
      </c>
      <c r="G395" s="108">
        <f t="shared" si="0"/>
        <v>38</v>
      </c>
      <c r="H395">
        <v>38</v>
      </c>
      <c r="I395">
        <v>0</v>
      </c>
      <c r="J395">
        <v>188</v>
      </c>
      <c r="K395" s="108">
        <f t="shared" si="1"/>
        <v>15</v>
      </c>
      <c r="L395">
        <v>15</v>
      </c>
      <c r="M395">
        <v>0</v>
      </c>
      <c r="N395">
        <v>221</v>
      </c>
      <c r="O395">
        <v>14</v>
      </c>
      <c r="P395">
        <v>541</v>
      </c>
      <c r="Q395">
        <v>89</v>
      </c>
      <c r="R395">
        <v>1350</v>
      </c>
      <c r="S395">
        <v>156</v>
      </c>
    </row>
    <row r="396" spans="1:19" ht="12.75" customHeight="1" x14ac:dyDescent="0.15">
      <c r="A396" t="s">
        <v>482</v>
      </c>
      <c r="B396" t="s">
        <v>449</v>
      </c>
      <c r="C396" t="s">
        <v>67</v>
      </c>
      <c r="D396" s="86">
        <v>2016</v>
      </c>
      <c r="E396" t="s">
        <v>1598</v>
      </c>
      <c r="F396">
        <v>400</v>
      </c>
      <c r="G396" s="108">
        <f t="shared" si="0"/>
        <v>0</v>
      </c>
      <c r="H396">
        <v>0</v>
      </c>
      <c r="I396">
        <v>0</v>
      </c>
      <c r="J396">
        <v>188</v>
      </c>
      <c r="K396" s="108">
        <f t="shared" si="1"/>
        <v>7</v>
      </c>
      <c r="L396">
        <v>7</v>
      </c>
      <c r="M396">
        <v>0</v>
      </c>
      <c r="N396">
        <v>221</v>
      </c>
      <c r="O396">
        <v>17</v>
      </c>
      <c r="P396">
        <v>541</v>
      </c>
      <c r="Q396">
        <v>140</v>
      </c>
      <c r="R396">
        <v>1350</v>
      </c>
      <c r="S396">
        <v>164</v>
      </c>
    </row>
    <row r="397" spans="1:19" ht="12.75" customHeight="1" x14ac:dyDescent="0.15">
      <c r="A397" t="s">
        <v>482</v>
      </c>
      <c r="B397" t="s">
        <v>449</v>
      </c>
      <c r="C397" t="s">
        <v>67</v>
      </c>
      <c r="D397" s="86">
        <v>2017</v>
      </c>
      <c r="E397" t="s">
        <v>1598</v>
      </c>
      <c r="F397">
        <v>400</v>
      </c>
      <c r="G397" s="108">
        <f t="shared" si="0"/>
        <v>21</v>
      </c>
      <c r="H397">
        <v>21</v>
      </c>
      <c r="I397">
        <v>0</v>
      </c>
      <c r="J397">
        <v>188</v>
      </c>
      <c r="K397" s="108">
        <f t="shared" si="1"/>
        <v>200</v>
      </c>
      <c r="L397">
        <v>183</v>
      </c>
      <c r="M397">
        <v>17</v>
      </c>
      <c r="N397">
        <v>221</v>
      </c>
      <c r="O397">
        <v>18</v>
      </c>
      <c r="P397">
        <v>541</v>
      </c>
      <c r="Q397">
        <v>17</v>
      </c>
      <c r="R397">
        <v>1350</v>
      </c>
      <c r="S397">
        <v>256</v>
      </c>
    </row>
    <row r="398" spans="1:19" ht="12.75" customHeight="1" x14ac:dyDescent="0.15">
      <c r="A398" s="2" t="s">
        <v>280</v>
      </c>
      <c r="B398" s="2" t="s">
        <v>273</v>
      </c>
      <c r="C398" s="2" t="s">
        <v>144</v>
      </c>
      <c r="D398" s="86">
        <v>2014</v>
      </c>
      <c r="E398" s="2" t="s">
        <v>1598</v>
      </c>
      <c r="F398" s="2">
        <v>76</v>
      </c>
      <c r="G398" s="108">
        <f t="shared" si="0"/>
        <v>0</v>
      </c>
      <c r="H398" s="2">
        <v>0</v>
      </c>
      <c r="I398" s="2">
        <v>0</v>
      </c>
      <c r="J398" s="2">
        <v>53</v>
      </c>
      <c r="K398" s="108">
        <f t="shared" si="1"/>
        <v>0</v>
      </c>
      <c r="L398" s="2">
        <v>0</v>
      </c>
      <c r="M398" s="2">
        <v>0</v>
      </c>
      <c r="N398" s="2">
        <v>61</v>
      </c>
      <c r="O398" s="2">
        <v>3</v>
      </c>
      <c r="P398" s="2">
        <v>137</v>
      </c>
      <c r="Q398" s="2">
        <v>12</v>
      </c>
      <c r="R398" s="2">
        <v>327</v>
      </c>
      <c r="S398" s="2">
        <v>15</v>
      </c>
    </row>
    <row r="399" spans="1:19" ht="12.75" customHeight="1" x14ac:dyDescent="0.15">
      <c r="A399" t="s">
        <v>280</v>
      </c>
      <c r="B399" t="s">
        <v>273</v>
      </c>
      <c r="C399" t="s">
        <v>144</v>
      </c>
      <c r="D399" s="86">
        <v>2015</v>
      </c>
      <c r="E399" t="s">
        <v>1598</v>
      </c>
      <c r="F399">
        <v>76</v>
      </c>
      <c r="G399" s="108">
        <f t="shared" si="0"/>
        <v>0</v>
      </c>
      <c r="H399">
        <v>0</v>
      </c>
      <c r="I399">
        <v>0</v>
      </c>
      <c r="J399">
        <v>53</v>
      </c>
      <c r="K399" s="108">
        <f t="shared" si="1"/>
        <v>0</v>
      </c>
      <c r="L399">
        <v>0</v>
      </c>
      <c r="M399">
        <v>0</v>
      </c>
      <c r="N399">
        <v>61</v>
      </c>
      <c r="O399">
        <v>2</v>
      </c>
      <c r="P399">
        <v>137</v>
      </c>
      <c r="Q399">
        <v>36</v>
      </c>
      <c r="R399">
        <v>327</v>
      </c>
      <c r="S399">
        <v>38</v>
      </c>
    </row>
    <row r="400" spans="1:19" ht="12.75" customHeight="1" x14ac:dyDescent="0.15">
      <c r="A400" t="s">
        <v>280</v>
      </c>
      <c r="B400" t="s">
        <v>273</v>
      </c>
      <c r="C400" t="s">
        <v>144</v>
      </c>
      <c r="D400" s="86">
        <v>2016</v>
      </c>
      <c r="E400" t="s">
        <v>1598</v>
      </c>
      <c r="F400">
        <v>76</v>
      </c>
      <c r="G400" s="108">
        <f t="shared" si="0"/>
        <v>0</v>
      </c>
      <c r="H400">
        <v>0</v>
      </c>
      <c r="I400">
        <v>0</v>
      </c>
      <c r="J400">
        <v>53</v>
      </c>
      <c r="K400" s="108">
        <f t="shared" si="1"/>
        <v>0</v>
      </c>
      <c r="L400">
        <v>0</v>
      </c>
      <c r="M400">
        <v>0</v>
      </c>
      <c r="N400">
        <v>61</v>
      </c>
      <c r="O400">
        <v>4</v>
      </c>
      <c r="P400">
        <v>137</v>
      </c>
      <c r="Q400">
        <v>34</v>
      </c>
      <c r="R400">
        <v>327</v>
      </c>
      <c r="S400">
        <v>38</v>
      </c>
    </row>
    <row r="401" spans="1:19" ht="12.75" customHeight="1" x14ac:dyDescent="0.15">
      <c r="A401" t="s">
        <v>280</v>
      </c>
      <c r="B401" t="s">
        <v>273</v>
      </c>
      <c r="C401" t="s">
        <v>144</v>
      </c>
      <c r="D401" s="86">
        <v>2017</v>
      </c>
      <c r="E401" t="s">
        <v>1598</v>
      </c>
      <c r="F401">
        <v>76</v>
      </c>
      <c r="G401" s="108">
        <f t="shared" si="0"/>
        <v>0</v>
      </c>
      <c r="H401">
        <v>0</v>
      </c>
      <c r="I401">
        <v>0</v>
      </c>
      <c r="J401">
        <v>53</v>
      </c>
      <c r="K401" s="108">
        <f t="shared" si="1"/>
        <v>0</v>
      </c>
      <c r="L401">
        <v>0</v>
      </c>
      <c r="M401">
        <v>0</v>
      </c>
      <c r="N401">
        <v>61</v>
      </c>
      <c r="O401">
        <v>8</v>
      </c>
      <c r="P401">
        <v>137</v>
      </c>
      <c r="Q401">
        <v>60</v>
      </c>
      <c r="R401">
        <v>327</v>
      </c>
      <c r="S401">
        <v>68</v>
      </c>
    </row>
    <row r="402" spans="1:19" ht="12.75" customHeight="1" x14ac:dyDescent="0.15">
      <c r="A402" s="77" t="s">
        <v>105</v>
      </c>
      <c r="B402" s="77" t="s">
        <v>99</v>
      </c>
      <c r="C402" s="77" t="s">
        <v>67</v>
      </c>
      <c r="D402" s="111" t="s">
        <v>1632</v>
      </c>
      <c r="E402" s="77" t="s">
        <v>1598</v>
      </c>
      <c r="F402" s="104">
        <v>196</v>
      </c>
      <c r="G402" s="108">
        <f t="shared" si="0"/>
        <v>0</v>
      </c>
      <c r="H402" s="104">
        <v>0</v>
      </c>
      <c r="I402" s="104">
        <v>0</v>
      </c>
      <c r="J402" s="103">
        <v>111</v>
      </c>
      <c r="K402" s="108">
        <f t="shared" si="1"/>
        <v>2</v>
      </c>
      <c r="L402" s="104">
        <v>0</v>
      </c>
      <c r="M402" s="104">
        <v>2</v>
      </c>
      <c r="N402" s="104">
        <v>124</v>
      </c>
      <c r="O402" s="104">
        <v>10</v>
      </c>
      <c r="P402" s="77" t="s">
        <v>1700</v>
      </c>
      <c r="Q402" s="104">
        <v>34</v>
      </c>
      <c r="R402" s="104">
        <v>557</v>
      </c>
      <c r="S402" s="104">
        <v>46</v>
      </c>
    </row>
    <row r="403" spans="1:19" ht="12.75" customHeight="1" x14ac:dyDescent="0.15">
      <c r="A403" s="2" t="s">
        <v>105</v>
      </c>
      <c r="B403" s="2" t="s">
        <v>99</v>
      </c>
      <c r="C403" s="2" t="s">
        <v>67</v>
      </c>
      <c r="D403" s="86">
        <v>2015</v>
      </c>
      <c r="E403" s="2" t="s">
        <v>1598</v>
      </c>
      <c r="F403" s="2">
        <v>196</v>
      </c>
      <c r="G403" s="108">
        <f t="shared" si="0"/>
        <v>0</v>
      </c>
      <c r="H403" s="2">
        <v>0</v>
      </c>
      <c r="I403" s="2">
        <v>0</v>
      </c>
      <c r="J403" s="2">
        <v>111</v>
      </c>
      <c r="K403" s="108">
        <f t="shared" si="1"/>
        <v>1</v>
      </c>
      <c r="L403" s="2">
        <v>0</v>
      </c>
      <c r="M403" s="2">
        <v>1</v>
      </c>
      <c r="N403" s="2">
        <v>124</v>
      </c>
      <c r="O403" s="2">
        <v>13</v>
      </c>
      <c r="P403" s="2">
        <v>126</v>
      </c>
      <c r="Q403" s="2">
        <v>87</v>
      </c>
      <c r="R403" s="2">
        <v>557</v>
      </c>
      <c r="S403" s="2">
        <v>101</v>
      </c>
    </row>
    <row r="404" spans="1:19" ht="12.75" customHeight="1" x14ac:dyDescent="0.15">
      <c r="A404" s="2" t="s">
        <v>105</v>
      </c>
      <c r="B404" s="2" t="s">
        <v>99</v>
      </c>
      <c r="C404" s="2" t="s">
        <v>67</v>
      </c>
      <c r="D404" s="86">
        <v>2016</v>
      </c>
      <c r="E404" s="2" t="s">
        <v>1598</v>
      </c>
      <c r="F404" s="2">
        <v>196</v>
      </c>
      <c r="G404" s="108">
        <f t="shared" si="0"/>
        <v>0</v>
      </c>
      <c r="H404" s="2">
        <v>0</v>
      </c>
      <c r="I404" s="2">
        <v>0</v>
      </c>
      <c r="J404" s="2">
        <v>111</v>
      </c>
      <c r="K404" s="108">
        <f t="shared" si="1"/>
        <v>2</v>
      </c>
      <c r="L404" s="2">
        <v>2</v>
      </c>
      <c r="M404" s="2">
        <v>0</v>
      </c>
      <c r="N404" s="2">
        <v>124</v>
      </c>
      <c r="O404" s="2">
        <v>4</v>
      </c>
      <c r="P404" s="2">
        <v>126</v>
      </c>
      <c r="Q404" s="2">
        <v>50</v>
      </c>
      <c r="R404" s="2">
        <v>557</v>
      </c>
      <c r="S404" s="2">
        <v>56</v>
      </c>
    </row>
    <row r="405" spans="1:19" ht="12.75" customHeight="1" x14ac:dyDescent="0.15">
      <c r="A405" s="2" t="s">
        <v>105</v>
      </c>
      <c r="B405" s="2" t="s">
        <v>99</v>
      </c>
      <c r="C405" s="2" t="s">
        <v>67</v>
      </c>
      <c r="D405" s="86">
        <v>2017</v>
      </c>
      <c r="E405" s="2" t="s">
        <v>1598</v>
      </c>
      <c r="F405" s="2">
        <v>196</v>
      </c>
      <c r="G405" s="108">
        <f t="shared" si="0"/>
        <v>0</v>
      </c>
      <c r="H405" s="2">
        <v>0</v>
      </c>
      <c r="I405" s="2">
        <v>0</v>
      </c>
      <c r="J405" s="2">
        <v>111</v>
      </c>
      <c r="K405" s="108">
        <f t="shared" si="1"/>
        <v>5</v>
      </c>
      <c r="L405" s="2">
        <v>0</v>
      </c>
      <c r="M405" s="2">
        <v>5</v>
      </c>
      <c r="N405" s="2">
        <v>124</v>
      </c>
      <c r="O405" s="2">
        <v>7</v>
      </c>
      <c r="P405" s="2">
        <v>126</v>
      </c>
      <c r="Q405" s="2">
        <v>36</v>
      </c>
      <c r="R405" s="2">
        <v>557</v>
      </c>
      <c r="S405" s="2">
        <v>48</v>
      </c>
    </row>
    <row r="406" spans="1:19" ht="12.75" customHeight="1" x14ac:dyDescent="0.15">
      <c r="A406" s="2" t="s">
        <v>559</v>
      </c>
      <c r="B406" s="2" t="s">
        <v>558</v>
      </c>
      <c r="C406" s="2" t="s">
        <v>123</v>
      </c>
      <c r="D406" s="86">
        <v>2013</v>
      </c>
      <c r="E406" s="2" t="s">
        <v>1598</v>
      </c>
      <c r="F406" s="2">
        <v>248</v>
      </c>
      <c r="G406" s="108">
        <f t="shared" si="0"/>
        <v>0</v>
      </c>
      <c r="H406" s="2">
        <v>0</v>
      </c>
      <c r="I406" s="2">
        <v>0</v>
      </c>
      <c r="J406" s="2">
        <v>174</v>
      </c>
      <c r="K406" s="108">
        <f t="shared" si="1"/>
        <v>3</v>
      </c>
      <c r="L406" s="2">
        <v>0</v>
      </c>
      <c r="M406" s="2">
        <v>3</v>
      </c>
      <c r="N406" s="2">
        <v>198</v>
      </c>
      <c r="O406" s="2">
        <v>13</v>
      </c>
      <c r="P406" s="2">
        <v>446</v>
      </c>
      <c r="Q406" s="2">
        <v>38</v>
      </c>
      <c r="R406" s="2">
        <v>1066</v>
      </c>
      <c r="S406" s="2">
        <v>54</v>
      </c>
    </row>
    <row r="407" spans="1:19" ht="12.75" customHeight="1" x14ac:dyDescent="0.15">
      <c r="A407" s="2" t="s">
        <v>559</v>
      </c>
      <c r="B407" s="2" t="s">
        <v>558</v>
      </c>
      <c r="C407" s="2" t="s">
        <v>123</v>
      </c>
      <c r="D407" s="86">
        <v>2014</v>
      </c>
      <c r="E407" s="2" t="s">
        <v>1598</v>
      </c>
      <c r="F407" s="2">
        <v>248</v>
      </c>
      <c r="G407" s="108">
        <f t="shared" si="0"/>
        <v>0</v>
      </c>
      <c r="H407" s="2">
        <v>0</v>
      </c>
      <c r="I407" s="2">
        <v>0</v>
      </c>
      <c r="J407" s="2">
        <v>174</v>
      </c>
      <c r="K407" s="108">
        <f t="shared" si="1"/>
        <v>2</v>
      </c>
      <c r="L407" s="2">
        <v>0</v>
      </c>
      <c r="M407" s="2">
        <v>2</v>
      </c>
      <c r="N407" s="2">
        <v>198</v>
      </c>
      <c r="O407" s="2">
        <v>5</v>
      </c>
      <c r="P407" s="2">
        <v>446</v>
      </c>
      <c r="Q407" s="2">
        <v>6</v>
      </c>
      <c r="R407" s="2">
        <v>1066</v>
      </c>
      <c r="S407" s="2">
        <v>13</v>
      </c>
    </row>
    <row r="408" spans="1:19" ht="12.75" customHeight="1" x14ac:dyDescent="0.15">
      <c r="A408" s="2" t="s">
        <v>559</v>
      </c>
      <c r="B408" s="2" t="s">
        <v>558</v>
      </c>
      <c r="C408" s="2" t="s">
        <v>123</v>
      </c>
      <c r="D408" s="86">
        <v>2015</v>
      </c>
      <c r="E408" s="2" t="s">
        <v>1598</v>
      </c>
      <c r="F408" s="2">
        <v>248</v>
      </c>
      <c r="G408" s="108">
        <f t="shared" si="0"/>
        <v>0</v>
      </c>
      <c r="H408" s="2">
        <v>0</v>
      </c>
      <c r="I408" s="2">
        <v>0</v>
      </c>
      <c r="J408" s="2">
        <v>174</v>
      </c>
      <c r="K408" s="108">
        <f t="shared" si="1"/>
        <v>8</v>
      </c>
      <c r="L408" s="2">
        <v>0</v>
      </c>
      <c r="M408" s="2">
        <v>8</v>
      </c>
      <c r="N408" s="2">
        <v>198</v>
      </c>
      <c r="O408" s="2">
        <v>3</v>
      </c>
      <c r="P408" s="2">
        <v>446</v>
      </c>
      <c r="Q408" s="2">
        <v>94</v>
      </c>
      <c r="R408" s="2">
        <v>1066</v>
      </c>
      <c r="S408" s="2">
        <v>105</v>
      </c>
    </row>
    <row r="409" spans="1:19" ht="12.75" customHeight="1" x14ac:dyDescent="0.15">
      <c r="A409" s="2" t="s">
        <v>559</v>
      </c>
      <c r="B409" s="2" t="s">
        <v>558</v>
      </c>
      <c r="C409" s="2" t="s">
        <v>123</v>
      </c>
      <c r="D409" s="86">
        <v>2016</v>
      </c>
      <c r="E409" s="2" t="s">
        <v>1598</v>
      </c>
      <c r="F409" s="2">
        <v>248</v>
      </c>
      <c r="G409" s="108">
        <f t="shared" si="0"/>
        <v>42</v>
      </c>
      <c r="H409" s="2">
        <v>42</v>
      </c>
      <c r="I409" s="2">
        <v>0</v>
      </c>
      <c r="J409" s="2">
        <v>174</v>
      </c>
      <c r="K409" s="108">
        <f t="shared" si="1"/>
        <v>27</v>
      </c>
      <c r="L409" s="2">
        <v>19</v>
      </c>
      <c r="M409" s="2">
        <v>8</v>
      </c>
      <c r="N409" s="2">
        <v>198</v>
      </c>
      <c r="O409" s="2">
        <v>16</v>
      </c>
      <c r="P409" s="2">
        <v>446</v>
      </c>
      <c r="Q409" s="2">
        <v>183</v>
      </c>
      <c r="R409" s="2">
        <v>1066</v>
      </c>
      <c r="S409" s="2">
        <v>268</v>
      </c>
    </row>
    <row r="410" spans="1:19" ht="12.75" customHeight="1" x14ac:dyDescent="0.15">
      <c r="A410" s="2" t="s">
        <v>559</v>
      </c>
      <c r="B410" s="2" t="s">
        <v>558</v>
      </c>
      <c r="C410" s="2" t="s">
        <v>123</v>
      </c>
      <c r="D410" s="86">
        <v>2017</v>
      </c>
      <c r="E410" s="2" t="s">
        <v>1598</v>
      </c>
      <c r="F410" s="2">
        <v>248</v>
      </c>
      <c r="G410" s="108">
        <f t="shared" si="0"/>
        <v>1</v>
      </c>
      <c r="H410" s="2">
        <v>1</v>
      </c>
      <c r="I410" s="2">
        <v>0</v>
      </c>
      <c r="J410" s="2">
        <v>174</v>
      </c>
      <c r="K410" s="108">
        <f t="shared" si="1"/>
        <v>10</v>
      </c>
      <c r="L410" s="2">
        <v>10</v>
      </c>
      <c r="M410" s="2">
        <v>0</v>
      </c>
      <c r="N410" s="2">
        <v>198</v>
      </c>
      <c r="O410" s="2">
        <v>15</v>
      </c>
      <c r="P410" s="2">
        <v>446</v>
      </c>
      <c r="Q410" s="2">
        <v>188</v>
      </c>
      <c r="R410" s="2">
        <v>1066</v>
      </c>
      <c r="S410" s="2">
        <v>214</v>
      </c>
    </row>
    <row r="411" spans="1:19" ht="12.75" customHeight="1" x14ac:dyDescent="0.15">
      <c r="A411" s="77" t="s">
        <v>421</v>
      </c>
      <c r="B411" s="77" t="s">
        <v>416</v>
      </c>
      <c r="C411" s="77" t="s">
        <v>417</v>
      </c>
      <c r="D411" s="111" t="s">
        <v>1632</v>
      </c>
      <c r="E411" s="77" t="s">
        <v>1598</v>
      </c>
      <c r="F411" s="104">
        <v>7</v>
      </c>
      <c r="G411" s="108">
        <f t="shared" si="0"/>
        <v>0</v>
      </c>
      <c r="H411" s="104">
        <v>0</v>
      </c>
      <c r="I411" s="104">
        <v>0</v>
      </c>
      <c r="J411" s="103">
        <v>5</v>
      </c>
      <c r="K411" s="108">
        <f t="shared" si="1"/>
        <v>0</v>
      </c>
      <c r="L411" s="104">
        <v>0</v>
      </c>
      <c r="M411" s="104">
        <v>0</v>
      </c>
      <c r="N411" s="104">
        <v>15</v>
      </c>
      <c r="O411" s="104">
        <v>1</v>
      </c>
      <c r="P411" s="77" t="s">
        <v>1650</v>
      </c>
      <c r="Q411" s="104">
        <v>0</v>
      </c>
      <c r="R411" s="104">
        <v>61</v>
      </c>
      <c r="S411" s="104">
        <v>1</v>
      </c>
    </row>
    <row r="412" spans="1:19" ht="12.75" customHeight="1" x14ac:dyDescent="0.15">
      <c r="A412" s="2" t="s">
        <v>421</v>
      </c>
      <c r="B412" s="2" t="s">
        <v>416</v>
      </c>
      <c r="C412" s="2" t="s">
        <v>417</v>
      </c>
      <c r="D412" s="86">
        <v>2013</v>
      </c>
      <c r="E412" s="2" t="s">
        <v>1598</v>
      </c>
      <c r="F412" s="2">
        <v>7</v>
      </c>
      <c r="G412" s="108">
        <f t="shared" si="0"/>
        <v>0</v>
      </c>
      <c r="H412" s="2">
        <v>0</v>
      </c>
      <c r="I412" s="2">
        <v>0</v>
      </c>
      <c r="J412" s="2">
        <v>5</v>
      </c>
      <c r="K412" s="108">
        <f t="shared" si="1"/>
        <v>0</v>
      </c>
      <c r="L412" s="2">
        <v>0</v>
      </c>
      <c r="M412" s="2">
        <v>0</v>
      </c>
      <c r="N412" s="2">
        <v>15</v>
      </c>
      <c r="O412" s="2">
        <v>0</v>
      </c>
      <c r="P412" s="2">
        <v>34</v>
      </c>
      <c r="Q412" s="2">
        <v>7</v>
      </c>
      <c r="R412" s="2">
        <v>61</v>
      </c>
      <c r="S412" s="2">
        <v>7</v>
      </c>
    </row>
    <row r="413" spans="1:19" ht="12.75" customHeight="1" x14ac:dyDescent="0.15">
      <c r="A413" s="2" t="s">
        <v>421</v>
      </c>
      <c r="B413" s="2" t="s">
        <v>416</v>
      </c>
      <c r="C413" s="2" t="s">
        <v>417</v>
      </c>
      <c r="D413" s="86">
        <v>2014</v>
      </c>
      <c r="E413" s="2" t="s">
        <v>1598</v>
      </c>
      <c r="F413" s="2">
        <v>7</v>
      </c>
      <c r="G413" s="108">
        <f t="shared" si="0"/>
        <v>0</v>
      </c>
      <c r="H413" s="2">
        <v>0</v>
      </c>
      <c r="I413" s="2">
        <v>0</v>
      </c>
      <c r="J413" s="2">
        <v>5</v>
      </c>
      <c r="K413" s="108">
        <f t="shared" si="1"/>
        <v>0</v>
      </c>
      <c r="L413" s="2">
        <v>0</v>
      </c>
      <c r="M413" s="2">
        <v>0</v>
      </c>
      <c r="N413" s="2">
        <v>15</v>
      </c>
      <c r="O413" s="2">
        <v>0</v>
      </c>
      <c r="P413" s="2">
        <v>34</v>
      </c>
      <c r="Q413" s="2">
        <v>3</v>
      </c>
      <c r="R413" s="2">
        <v>61</v>
      </c>
      <c r="S413" s="2">
        <v>3</v>
      </c>
    </row>
    <row r="414" spans="1:19" ht="12.75" customHeight="1" x14ac:dyDescent="0.15">
      <c r="A414" t="s">
        <v>421</v>
      </c>
      <c r="B414" t="s">
        <v>416</v>
      </c>
      <c r="C414" t="s">
        <v>417</v>
      </c>
      <c r="D414" s="86">
        <v>2015</v>
      </c>
      <c r="E414" t="s">
        <v>1598</v>
      </c>
      <c r="F414">
        <v>7</v>
      </c>
      <c r="G414" s="108">
        <f t="shared" si="0"/>
        <v>0</v>
      </c>
      <c r="H414">
        <v>0</v>
      </c>
      <c r="I414">
        <v>0</v>
      </c>
      <c r="J414">
        <v>5</v>
      </c>
      <c r="K414" s="108">
        <f t="shared" si="1"/>
        <v>0</v>
      </c>
      <c r="L414">
        <v>0</v>
      </c>
      <c r="M414">
        <v>0</v>
      </c>
      <c r="N414">
        <v>15</v>
      </c>
      <c r="O414">
        <v>0</v>
      </c>
      <c r="P414">
        <v>34</v>
      </c>
      <c r="Q414">
        <v>4</v>
      </c>
      <c r="R414">
        <v>61</v>
      </c>
      <c r="S414">
        <v>4</v>
      </c>
    </row>
    <row r="415" spans="1:19" ht="12.75" customHeight="1" x14ac:dyDescent="0.15">
      <c r="A415" t="s">
        <v>421</v>
      </c>
      <c r="B415" t="s">
        <v>416</v>
      </c>
      <c r="C415" t="s">
        <v>417</v>
      </c>
      <c r="D415" s="86">
        <v>2016</v>
      </c>
      <c r="E415" t="s">
        <v>1598</v>
      </c>
      <c r="F415">
        <v>7</v>
      </c>
      <c r="G415" s="108">
        <f t="shared" si="0"/>
        <v>0</v>
      </c>
      <c r="H415">
        <v>0</v>
      </c>
      <c r="I415">
        <v>0</v>
      </c>
      <c r="J415">
        <v>5</v>
      </c>
      <c r="K415" s="108">
        <f t="shared" si="1"/>
        <v>0</v>
      </c>
      <c r="L415">
        <v>0</v>
      </c>
      <c r="M415">
        <v>0</v>
      </c>
      <c r="N415">
        <v>15</v>
      </c>
      <c r="O415">
        <v>0</v>
      </c>
      <c r="P415">
        <v>34</v>
      </c>
      <c r="Q415">
        <v>11</v>
      </c>
      <c r="R415">
        <v>61</v>
      </c>
      <c r="S415">
        <v>11</v>
      </c>
    </row>
    <row r="416" spans="1:19" ht="12.75" customHeight="1" x14ac:dyDescent="0.15">
      <c r="A416" t="s">
        <v>421</v>
      </c>
      <c r="B416" t="s">
        <v>416</v>
      </c>
      <c r="C416" t="s">
        <v>417</v>
      </c>
      <c r="D416" s="86">
        <v>2017</v>
      </c>
      <c r="E416" t="s">
        <v>1598</v>
      </c>
      <c r="F416">
        <v>7</v>
      </c>
      <c r="G416" s="108">
        <f t="shared" si="0"/>
        <v>0</v>
      </c>
      <c r="H416">
        <v>0</v>
      </c>
      <c r="I416">
        <v>0</v>
      </c>
      <c r="J416">
        <v>5</v>
      </c>
      <c r="K416" s="108">
        <f t="shared" si="1"/>
        <v>0</v>
      </c>
      <c r="L416">
        <v>0</v>
      </c>
      <c r="M416">
        <v>0</v>
      </c>
      <c r="N416">
        <v>15</v>
      </c>
      <c r="O416">
        <v>0</v>
      </c>
      <c r="P416">
        <v>34</v>
      </c>
      <c r="Q416">
        <v>7</v>
      </c>
      <c r="R416">
        <v>61</v>
      </c>
      <c r="S416">
        <v>7</v>
      </c>
    </row>
    <row r="417" spans="1:19" ht="12.75" customHeight="1" x14ac:dyDescent="0.15">
      <c r="A417" s="77" t="s">
        <v>121</v>
      </c>
      <c r="B417" s="77" t="s">
        <v>120</v>
      </c>
      <c r="C417" s="77" t="s">
        <v>83</v>
      </c>
      <c r="D417" s="111" t="s">
        <v>1632</v>
      </c>
      <c r="E417" s="77" t="s">
        <v>1598</v>
      </c>
      <c r="F417" s="104">
        <v>60</v>
      </c>
      <c r="G417" s="108">
        <f t="shared" si="0"/>
        <v>3</v>
      </c>
      <c r="H417" s="104">
        <v>0</v>
      </c>
      <c r="I417" s="104">
        <v>3</v>
      </c>
      <c r="J417" s="103">
        <v>37</v>
      </c>
      <c r="K417" s="108">
        <f t="shared" si="1"/>
        <v>9</v>
      </c>
      <c r="L417" s="104">
        <v>0</v>
      </c>
      <c r="M417" s="104">
        <v>9</v>
      </c>
      <c r="N417" s="104">
        <v>30</v>
      </c>
      <c r="O417" s="104">
        <v>8</v>
      </c>
      <c r="P417" s="77" t="s">
        <v>1701</v>
      </c>
      <c r="Q417" s="104">
        <v>24</v>
      </c>
      <c r="R417" s="104">
        <v>233</v>
      </c>
      <c r="S417" s="104">
        <v>44</v>
      </c>
    </row>
    <row r="418" spans="1:19" ht="12.75" customHeight="1" x14ac:dyDescent="0.15">
      <c r="A418" s="2" t="s">
        <v>121</v>
      </c>
      <c r="B418" s="2" t="s">
        <v>120</v>
      </c>
      <c r="C418" s="2" t="s">
        <v>83</v>
      </c>
      <c r="D418" s="86">
        <v>2014</v>
      </c>
      <c r="E418" s="2" t="s">
        <v>1598</v>
      </c>
      <c r="F418" s="2">
        <v>60</v>
      </c>
      <c r="G418" s="108">
        <f t="shared" si="0"/>
        <v>3</v>
      </c>
      <c r="H418" s="2">
        <v>0</v>
      </c>
      <c r="I418" s="2">
        <v>3</v>
      </c>
      <c r="J418" s="2">
        <v>37</v>
      </c>
      <c r="K418" s="108">
        <f t="shared" si="1"/>
        <v>1</v>
      </c>
      <c r="L418" s="2">
        <v>1</v>
      </c>
      <c r="M418" s="2">
        <v>0</v>
      </c>
      <c r="N418" s="2">
        <v>30</v>
      </c>
      <c r="O418" s="2">
        <v>3</v>
      </c>
      <c r="P418" s="2">
        <v>106</v>
      </c>
      <c r="Q418" s="2">
        <v>4</v>
      </c>
      <c r="R418" s="2">
        <v>233</v>
      </c>
      <c r="S418" s="2">
        <v>11</v>
      </c>
    </row>
    <row r="419" spans="1:19" ht="12.75" customHeight="1" x14ac:dyDescent="0.15">
      <c r="A419" s="2" t="s">
        <v>121</v>
      </c>
      <c r="B419" s="2" t="s">
        <v>120</v>
      </c>
      <c r="C419" s="2" t="s">
        <v>83</v>
      </c>
      <c r="D419" s="86">
        <v>2015</v>
      </c>
      <c r="E419" s="2" t="s">
        <v>1598</v>
      </c>
      <c r="F419" s="2">
        <v>60</v>
      </c>
      <c r="G419" s="108">
        <f t="shared" si="0"/>
        <v>4</v>
      </c>
      <c r="H419" s="2">
        <v>0</v>
      </c>
      <c r="I419" s="2">
        <v>4</v>
      </c>
      <c r="J419" s="2">
        <v>37</v>
      </c>
      <c r="K419" s="108">
        <f t="shared" si="1"/>
        <v>4</v>
      </c>
      <c r="L419" s="2">
        <v>0</v>
      </c>
      <c r="M419" s="2">
        <v>4</v>
      </c>
      <c r="N419" s="2">
        <v>30</v>
      </c>
      <c r="O419" s="2">
        <v>4</v>
      </c>
      <c r="P419" s="2">
        <v>106</v>
      </c>
      <c r="Q419" s="2">
        <v>17</v>
      </c>
      <c r="R419" s="2">
        <v>233</v>
      </c>
      <c r="S419" s="2">
        <v>29</v>
      </c>
    </row>
    <row r="420" spans="1:19" ht="12.75" customHeight="1" x14ac:dyDescent="0.15">
      <c r="A420" s="2" t="s">
        <v>121</v>
      </c>
      <c r="B420" s="2" t="s">
        <v>120</v>
      </c>
      <c r="C420" s="2" t="s">
        <v>83</v>
      </c>
      <c r="D420" s="86">
        <v>2016</v>
      </c>
      <c r="E420" s="2" t="s">
        <v>1598</v>
      </c>
      <c r="F420" s="2">
        <v>60</v>
      </c>
      <c r="G420" s="108">
        <f t="shared" si="0"/>
        <v>3</v>
      </c>
      <c r="H420" s="2">
        <v>0</v>
      </c>
      <c r="I420" s="2">
        <v>3</v>
      </c>
      <c r="J420" s="2">
        <v>37</v>
      </c>
      <c r="K420" s="108">
        <f t="shared" si="1"/>
        <v>0</v>
      </c>
      <c r="L420" s="2">
        <v>0</v>
      </c>
      <c r="M420" s="2">
        <v>0</v>
      </c>
      <c r="N420" s="2">
        <v>30</v>
      </c>
      <c r="O420" s="2">
        <v>4</v>
      </c>
      <c r="P420" s="2">
        <v>106</v>
      </c>
      <c r="Q420" s="2">
        <v>17</v>
      </c>
      <c r="R420" s="2">
        <v>233</v>
      </c>
      <c r="S420" s="2">
        <v>24</v>
      </c>
    </row>
    <row r="421" spans="1:19" ht="12.75" customHeight="1" x14ac:dyDescent="0.15">
      <c r="A421" s="2" t="s">
        <v>121</v>
      </c>
      <c r="B421" s="2" t="s">
        <v>120</v>
      </c>
      <c r="C421" s="2" t="s">
        <v>83</v>
      </c>
      <c r="D421" s="86">
        <v>2017</v>
      </c>
      <c r="E421" s="2" t="s">
        <v>1598</v>
      </c>
      <c r="F421" s="2">
        <v>60</v>
      </c>
      <c r="G421" s="108">
        <f t="shared" si="0"/>
        <v>9</v>
      </c>
      <c r="H421" s="2">
        <v>0</v>
      </c>
      <c r="I421" s="2">
        <v>9</v>
      </c>
      <c r="J421" s="2">
        <v>37</v>
      </c>
      <c r="K421" s="108">
        <f t="shared" si="1"/>
        <v>8</v>
      </c>
      <c r="L421" s="2">
        <v>0</v>
      </c>
      <c r="M421" s="2">
        <v>8</v>
      </c>
      <c r="N421" s="2">
        <v>30</v>
      </c>
      <c r="O421" s="2">
        <v>3</v>
      </c>
      <c r="P421" s="2">
        <v>106</v>
      </c>
      <c r="Q421" s="2">
        <v>14</v>
      </c>
      <c r="R421" s="2">
        <v>233</v>
      </c>
      <c r="S421" s="2">
        <v>34</v>
      </c>
    </row>
    <row r="422" spans="1:19" ht="12.75" customHeight="1" x14ac:dyDescent="0.15">
      <c r="A422" s="77" t="s">
        <v>561</v>
      </c>
      <c r="B422" s="77" t="s">
        <v>257</v>
      </c>
      <c r="C422" s="77" t="s">
        <v>128</v>
      </c>
      <c r="D422" s="111" t="s">
        <v>1632</v>
      </c>
      <c r="E422" s="77" t="s">
        <v>1598</v>
      </c>
      <c r="F422" s="104">
        <v>0</v>
      </c>
      <c r="G422" s="108">
        <f t="shared" si="0"/>
        <v>0</v>
      </c>
      <c r="H422" s="2"/>
      <c r="I422" s="2"/>
      <c r="J422" s="103">
        <v>0</v>
      </c>
      <c r="K422" s="108">
        <f t="shared" si="1"/>
        <v>0</v>
      </c>
      <c r="L422" s="2"/>
      <c r="M422" s="2"/>
      <c r="N422" s="104">
        <v>0</v>
      </c>
      <c r="O422" s="2"/>
      <c r="P422" s="77" t="s">
        <v>1658</v>
      </c>
      <c r="Q422" s="2"/>
      <c r="R422" s="104">
        <v>0</v>
      </c>
      <c r="S422" s="2"/>
    </row>
    <row r="423" spans="1:19" ht="12.75" customHeight="1" x14ac:dyDescent="0.15">
      <c r="A423" s="2" t="s">
        <v>157</v>
      </c>
      <c r="B423" s="2" t="s">
        <v>154</v>
      </c>
      <c r="C423" s="2" t="s">
        <v>128</v>
      </c>
      <c r="D423" s="86">
        <v>2015</v>
      </c>
      <c r="E423" s="2" t="s">
        <v>1598</v>
      </c>
      <c r="F423" s="2">
        <v>396</v>
      </c>
      <c r="G423" s="108">
        <f t="shared" si="0"/>
        <v>0</v>
      </c>
      <c r="H423" s="2">
        <v>0</v>
      </c>
      <c r="I423" s="2">
        <v>0</v>
      </c>
      <c r="J423" s="2">
        <v>277</v>
      </c>
      <c r="K423" s="108">
        <f t="shared" si="1"/>
        <v>0</v>
      </c>
      <c r="L423" s="2">
        <v>0</v>
      </c>
      <c r="M423" s="2">
        <v>0</v>
      </c>
      <c r="N423" s="2">
        <v>243</v>
      </c>
      <c r="O423" s="2">
        <v>2</v>
      </c>
      <c r="P423" s="2">
        <v>546</v>
      </c>
      <c r="Q423" s="2">
        <v>0</v>
      </c>
      <c r="R423" s="2">
        <v>1462</v>
      </c>
      <c r="S423" s="2">
        <v>2</v>
      </c>
    </row>
    <row r="424" spans="1:19" ht="12.75" customHeight="1" x14ac:dyDescent="0.15">
      <c r="A424" s="2" t="s">
        <v>157</v>
      </c>
      <c r="B424" s="2" t="s">
        <v>154</v>
      </c>
      <c r="C424" s="2" t="s">
        <v>128</v>
      </c>
      <c r="D424" s="86">
        <v>2016</v>
      </c>
      <c r="E424" s="2" t="s">
        <v>1598</v>
      </c>
      <c r="F424" s="2">
        <v>396</v>
      </c>
      <c r="G424" s="108">
        <f t="shared" si="0"/>
        <v>0</v>
      </c>
      <c r="H424" s="2">
        <v>0</v>
      </c>
      <c r="I424" s="2">
        <v>0</v>
      </c>
      <c r="J424" s="2">
        <v>277</v>
      </c>
      <c r="K424" s="108">
        <f t="shared" si="1"/>
        <v>0</v>
      </c>
      <c r="L424" s="2">
        <v>0</v>
      </c>
      <c r="M424" s="2">
        <v>0</v>
      </c>
      <c r="N424" s="2">
        <v>243</v>
      </c>
      <c r="O424" s="2">
        <v>44</v>
      </c>
      <c r="P424" s="2">
        <v>546</v>
      </c>
      <c r="Q424" s="2">
        <v>1</v>
      </c>
      <c r="R424" s="2">
        <v>1462</v>
      </c>
      <c r="S424" s="2">
        <v>45</v>
      </c>
    </row>
    <row r="425" spans="1:19" ht="12.75" customHeight="1" x14ac:dyDescent="0.15">
      <c r="A425" s="2" t="s">
        <v>157</v>
      </c>
      <c r="B425" s="2" t="s">
        <v>154</v>
      </c>
      <c r="C425" s="2" t="s">
        <v>128</v>
      </c>
      <c r="D425" s="86">
        <v>2017</v>
      </c>
      <c r="E425" s="2" t="s">
        <v>1598</v>
      </c>
      <c r="F425" s="2">
        <v>396</v>
      </c>
      <c r="G425" s="108">
        <f t="shared" si="0"/>
        <v>0</v>
      </c>
      <c r="H425" s="2">
        <v>0</v>
      </c>
      <c r="I425" s="2">
        <v>0</v>
      </c>
      <c r="J425" s="2">
        <v>277</v>
      </c>
      <c r="K425" s="108">
        <f t="shared" si="1"/>
        <v>0</v>
      </c>
      <c r="L425" s="2">
        <v>0</v>
      </c>
      <c r="M425" s="2">
        <v>0</v>
      </c>
      <c r="N425" s="2">
        <v>243</v>
      </c>
      <c r="O425" s="2">
        <v>9</v>
      </c>
      <c r="P425" s="2">
        <v>546</v>
      </c>
      <c r="Q425" s="2">
        <v>21</v>
      </c>
      <c r="R425" s="2">
        <v>1462</v>
      </c>
      <c r="S425" s="2">
        <v>30</v>
      </c>
    </row>
    <row r="426" spans="1:19" ht="12.75" customHeight="1" x14ac:dyDescent="0.15">
      <c r="A426" s="77" t="s">
        <v>323</v>
      </c>
      <c r="B426" s="77" t="s">
        <v>316</v>
      </c>
      <c r="C426" s="77" t="s">
        <v>144</v>
      </c>
      <c r="D426" s="111" t="s">
        <v>1632</v>
      </c>
      <c r="E426" s="77" t="s">
        <v>1598</v>
      </c>
      <c r="F426" s="104">
        <v>946</v>
      </c>
      <c r="G426" s="108">
        <f t="shared" si="0"/>
        <v>10</v>
      </c>
      <c r="H426" s="104">
        <v>10</v>
      </c>
      <c r="I426" s="104">
        <v>0</v>
      </c>
      <c r="J426" s="103">
        <v>661</v>
      </c>
      <c r="K426" s="108">
        <f t="shared" si="1"/>
        <v>1</v>
      </c>
      <c r="L426" s="104">
        <v>0</v>
      </c>
      <c r="M426" s="104">
        <v>1</v>
      </c>
      <c r="N426" s="104">
        <v>772</v>
      </c>
      <c r="O426" s="104">
        <v>34</v>
      </c>
      <c r="P426" s="77" t="s">
        <v>1702</v>
      </c>
      <c r="Q426" s="104">
        <v>0</v>
      </c>
      <c r="R426" s="104">
        <v>4196</v>
      </c>
      <c r="S426" s="104">
        <v>45</v>
      </c>
    </row>
    <row r="427" spans="1:19" ht="12.75" customHeight="1" x14ac:dyDescent="0.15">
      <c r="A427" s="77" t="s">
        <v>185</v>
      </c>
      <c r="B427" s="77" t="s">
        <v>168</v>
      </c>
      <c r="C427" s="77" t="s">
        <v>144</v>
      </c>
      <c r="D427" s="111" t="s">
        <v>1632</v>
      </c>
      <c r="E427" s="77" t="s">
        <v>1598</v>
      </c>
      <c r="F427" s="104">
        <v>308</v>
      </c>
      <c r="G427" s="108">
        <f t="shared" si="0"/>
        <v>0</v>
      </c>
      <c r="H427" s="104">
        <v>0</v>
      </c>
      <c r="I427" s="104">
        <v>0</v>
      </c>
      <c r="J427" s="103">
        <v>182</v>
      </c>
      <c r="K427" s="108">
        <f t="shared" si="1"/>
        <v>0</v>
      </c>
      <c r="L427" s="104">
        <v>0</v>
      </c>
      <c r="M427" s="104">
        <v>0</v>
      </c>
      <c r="N427" s="104">
        <v>190</v>
      </c>
      <c r="O427" s="104">
        <v>0</v>
      </c>
      <c r="P427" s="77" t="s">
        <v>1703</v>
      </c>
      <c r="Q427" s="104">
        <v>33</v>
      </c>
      <c r="R427" s="104">
        <v>1146</v>
      </c>
      <c r="S427" s="104">
        <v>33</v>
      </c>
    </row>
    <row r="428" spans="1:19" ht="12.75" customHeight="1" x14ac:dyDescent="0.15">
      <c r="A428" s="2" t="s">
        <v>185</v>
      </c>
      <c r="B428" s="2" t="s">
        <v>168</v>
      </c>
      <c r="C428" s="2" t="s">
        <v>144</v>
      </c>
      <c r="D428" s="86">
        <v>2014</v>
      </c>
      <c r="E428" s="2" t="s">
        <v>1598</v>
      </c>
      <c r="F428" s="2">
        <v>308</v>
      </c>
      <c r="G428" s="108">
        <f t="shared" si="0"/>
        <v>0</v>
      </c>
      <c r="H428" s="2">
        <v>0</v>
      </c>
      <c r="I428" s="2">
        <v>0</v>
      </c>
      <c r="J428" s="2">
        <v>182</v>
      </c>
      <c r="K428" s="108">
        <f t="shared" si="1"/>
        <v>0</v>
      </c>
      <c r="L428" s="2">
        <v>0</v>
      </c>
      <c r="M428" s="2">
        <v>0</v>
      </c>
      <c r="N428" s="2">
        <v>190</v>
      </c>
      <c r="O428" s="2">
        <v>0</v>
      </c>
      <c r="P428" s="2">
        <v>466</v>
      </c>
      <c r="Q428" s="2">
        <v>52</v>
      </c>
      <c r="R428" s="2">
        <v>1146</v>
      </c>
      <c r="S428" s="2">
        <v>52</v>
      </c>
    </row>
    <row r="429" spans="1:19" ht="12.75" customHeight="1" x14ac:dyDescent="0.15">
      <c r="A429" t="s">
        <v>185</v>
      </c>
      <c r="B429" t="s">
        <v>168</v>
      </c>
      <c r="C429" t="s">
        <v>144</v>
      </c>
      <c r="D429" s="86">
        <v>2015</v>
      </c>
      <c r="E429" t="s">
        <v>1598</v>
      </c>
      <c r="F429">
        <v>308</v>
      </c>
      <c r="G429" s="108">
        <f t="shared" si="0"/>
        <v>0</v>
      </c>
      <c r="H429">
        <v>0</v>
      </c>
      <c r="I429">
        <v>0</v>
      </c>
      <c r="J429">
        <v>182</v>
      </c>
      <c r="K429" s="108">
        <f t="shared" si="1"/>
        <v>0</v>
      </c>
      <c r="L429">
        <v>0</v>
      </c>
      <c r="M429">
        <v>0</v>
      </c>
      <c r="N429">
        <v>190</v>
      </c>
      <c r="O429">
        <v>0</v>
      </c>
      <c r="P429">
        <v>466</v>
      </c>
      <c r="Q429">
        <v>127</v>
      </c>
      <c r="R429">
        <v>1146</v>
      </c>
      <c r="S429">
        <v>127</v>
      </c>
    </row>
    <row r="430" spans="1:19" ht="12.75" customHeight="1" x14ac:dyDescent="0.15">
      <c r="A430" t="s">
        <v>185</v>
      </c>
      <c r="B430" t="s">
        <v>168</v>
      </c>
      <c r="C430" t="s">
        <v>144</v>
      </c>
      <c r="D430" s="86">
        <v>2016</v>
      </c>
      <c r="E430" t="s">
        <v>1598</v>
      </c>
      <c r="F430">
        <v>308</v>
      </c>
      <c r="G430" s="108">
        <f t="shared" si="0"/>
        <v>0</v>
      </c>
      <c r="H430">
        <v>0</v>
      </c>
      <c r="I430">
        <v>0</v>
      </c>
      <c r="J430">
        <v>182</v>
      </c>
      <c r="K430" s="108">
        <f t="shared" si="1"/>
        <v>0</v>
      </c>
      <c r="L430">
        <v>0</v>
      </c>
      <c r="M430">
        <v>0</v>
      </c>
      <c r="N430">
        <v>190</v>
      </c>
      <c r="O430">
        <v>0</v>
      </c>
      <c r="P430">
        <v>466</v>
      </c>
      <c r="Q430">
        <v>15</v>
      </c>
      <c r="R430">
        <v>1146</v>
      </c>
      <c r="S430">
        <v>15</v>
      </c>
    </row>
    <row r="431" spans="1:19" ht="12.75" customHeight="1" x14ac:dyDescent="0.15">
      <c r="A431" t="s">
        <v>185</v>
      </c>
      <c r="B431" t="s">
        <v>168</v>
      </c>
      <c r="C431" t="s">
        <v>144</v>
      </c>
      <c r="D431" s="86">
        <v>2017</v>
      </c>
      <c r="E431" t="s">
        <v>1598</v>
      </c>
      <c r="F431">
        <v>308</v>
      </c>
      <c r="G431" s="108">
        <f t="shared" si="0"/>
        <v>0</v>
      </c>
      <c r="H431">
        <v>0</v>
      </c>
      <c r="I431">
        <v>0</v>
      </c>
      <c r="J431">
        <v>182</v>
      </c>
      <c r="K431" s="108">
        <f t="shared" si="1"/>
        <v>0</v>
      </c>
      <c r="L431">
        <v>0</v>
      </c>
      <c r="M431">
        <v>0</v>
      </c>
      <c r="N431">
        <v>190</v>
      </c>
      <c r="O431">
        <v>0</v>
      </c>
      <c r="P431">
        <v>466</v>
      </c>
      <c r="Q431">
        <v>77</v>
      </c>
      <c r="R431">
        <v>1146</v>
      </c>
      <c r="S431">
        <v>77</v>
      </c>
    </row>
    <row r="432" spans="1:19" ht="12.75" customHeight="1" x14ac:dyDescent="0.15">
      <c r="A432" s="77" t="s">
        <v>565</v>
      </c>
      <c r="B432" s="77" t="s">
        <v>564</v>
      </c>
      <c r="C432" s="77" t="s">
        <v>128</v>
      </c>
      <c r="D432" s="111" t="s">
        <v>1632</v>
      </c>
      <c r="E432" s="77" t="s">
        <v>1598</v>
      </c>
      <c r="F432" s="104">
        <v>211</v>
      </c>
      <c r="G432" s="108">
        <f t="shared" si="0"/>
        <v>0</v>
      </c>
      <c r="H432" s="104">
        <v>0</v>
      </c>
      <c r="I432" s="104">
        <v>0</v>
      </c>
      <c r="J432" s="103">
        <v>163</v>
      </c>
      <c r="K432" s="108">
        <f t="shared" si="1"/>
        <v>0</v>
      </c>
      <c r="L432" s="104">
        <v>0</v>
      </c>
      <c r="M432" s="104">
        <v>0</v>
      </c>
      <c r="N432" s="104">
        <v>121</v>
      </c>
      <c r="O432" s="104">
        <v>69</v>
      </c>
      <c r="P432" s="77" t="s">
        <v>1704</v>
      </c>
      <c r="Q432" s="104">
        <v>30</v>
      </c>
      <c r="R432" s="104">
        <v>965</v>
      </c>
      <c r="S432" s="104">
        <v>99</v>
      </c>
    </row>
    <row r="433" spans="1:19" ht="12.75" customHeight="1" x14ac:dyDescent="0.15">
      <c r="A433" s="2" t="s">
        <v>565</v>
      </c>
      <c r="B433" s="2" t="s">
        <v>564</v>
      </c>
      <c r="C433" s="2" t="s">
        <v>128</v>
      </c>
      <c r="D433" s="86">
        <v>2015</v>
      </c>
      <c r="E433" s="2" t="s">
        <v>1598</v>
      </c>
      <c r="F433" s="2">
        <v>211</v>
      </c>
      <c r="G433" s="108">
        <f t="shared" si="0"/>
        <v>0</v>
      </c>
      <c r="H433" s="2">
        <v>0</v>
      </c>
      <c r="I433" s="2">
        <v>0</v>
      </c>
      <c r="J433" s="2">
        <v>163</v>
      </c>
      <c r="K433" s="108">
        <f t="shared" si="1"/>
        <v>64</v>
      </c>
      <c r="L433" s="2">
        <v>0</v>
      </c>
      <c r="M433" s="2">
        <v>64</v>
      </c>
      <c r="N433" s="2">
        <v>121</v>
      </c>
      <c r="O433" s="2">
        <v>50</v>
      </c>
      <c r="P433" s="2">
        <v>470</v>
      </c>
      <c r="Q433" s="2">
        <v>0</v>
      </c>
      <c r="R433" s="2">
        <v>965</v>
      </c>
      <c r="S433" s="2">
        <v>114</v>
      </c>
    </row>
    <row r="434" spans="1:19" ht="12.75" customHeight="1" x14ac:dyDescent="0.15">
      <c r="A434" s="2" t="s">
        <v>565</v>
      </c>
      <c r="B434" s="2" t="s">
        <v>564</v>
      </c>
      <c r="C434" s="2" t="s">
        <v>128</v>
      </c>
      <c r="D434" s="86">
        <v>2016</v>
      </c>
      <c r="E434" s="2" t="s">
        <v>1598</v>
      </c>
      <c r="F434" s="2">
        <v>211</v>
      </c>
      <c r="G434" s="108">
        <f t="shared" si="0"/>
        <v>0</v>
      </c>
      <c r="H434" s="2">
        <v>0</v>
      </c>
      <c r="I434" s="2">
        <v>0</v>
      </c>
      <c r="J434" s="2">
        <v>163</v>
      </c>
      <c r="K434" s="108">
        <f t="shared" si="1"/>
        <v>9</v>
      </c>
      <c r="L434" s="2">
        <v>0</v>
      </c>
      <c r="M434" s="2">
        <v>9</v>
      </c>
      <c r="N434" s="2">
        <v>121</v>
      </c>
      <c r="O434" s="2">
        <v>12</v>
      </c>
      <c r="P434" s="2">
        <v>470</v>
      </c>
      <c r="Q434" s="2">
        <v>0</v>
      </c>
      <c r="R434" s="2">
        <v>965</v>
      </c>
      <c r="S434" s="2">
        <v>21</v>
      </c>
    </row>
    <row r="435" spans="1:19" ht="12.75" customHeight="1" x14ac:dyDescent="0.15">
      <c r="A435" s="2" t="s">
        <v>565</v>
      </c>
      <c r="B435" s="2" t="s">
        <v>564</v>
      </c>
      <c r="C435" s="2" t="s">
        <v>128</v>
      </c>
      <c r="D435" s="86">
        <v>2017</v>
      </c>
      <c r="E435" s="2" t="s">
        <v>1598</v>
      </c>
      <c r="F435" s="2">
        <v>211</v>
      </c>
      <c r="G435" s="108">
        <f t="shared" si="0"/>
        <v>43</v>
      </c>
      <c r="H435" s="2">
        <v>43</v>
      </c>
      <c r="I435" s="2">
        <v>0</v>
      </c>
      <c r="J435" s="2">
        <v>163</v>
      </c>
      <c r="K435" s="108">
        <f t="shared" si="1"/>
        <v>19</v>
      </c>
      <c r="L435" s="2">
        <v>0</v>
      </c>
      <c r="M435" s="2">
        <v>19</v>
      </c>
      <c r="N435" s="2">
        <v>121</v>
      </c>
      <c r="O435" s="2">
        <v>46</v>
      </c>
      <c r="P435" s="2">
        <v>470</v>
      </c>
      <c r="Q435" s="2">
        <v>11</v>
      </c>
      <c r="R435" s="2">
        <v>965</v>
      </c>
      <c r="S435" s="2">
        <v>119</v>
      </c>
    </row>
    <row r="436" spans="1:19" ht="12.75" customHeight="1" x14ac:dyDescent="0.15">
      <c r="A436" s="2" t="s">
        <v>563</v>
      </c>
      <c r="B436" s="2" t="s">
        <v>472</v>
      </c>
      <c r="C436" s="2" t="s">
        <v>67</v>
      </c>
      <c r="D436" s="86">
        <v>2015</v>
      </c>
      <c r="E436" s="2" t="s">
        <v>1598</v>
      </c>
      <c r="F436" s="2">
        <v>50</v>
      </c>
      <c r="G436" s="108">
        <f t="shared" si="0"/>
        <v>0</v>
      </c>
      <c r="H436" s="2">
        <v>0</v>
      </c>
      <c r="I436" s="2">
        <v>0</v>
      </c>
      <c r="J436" s="2">
        <v>24</v>
      </c>
      <c r="K436" s="108">
        <f t="shared" si="1"/>
        <v>0</v>
      </c>
      <c r="L436" s="2">
        <v>0</v>
      </c>
      <c r="M436" s="2">
        <v>0</v>
      </c>
      <c r="N436" s="2">
        <v>30</v>
      </c>
      <c r="O436" s="2">
        <v>59</v>
      </c>
      <c r="P436" s="2">
        <v>93</v>
      </c>
      <c r="Q436" s="2">
        <v>0</v>
      </c>
      <c r="R436" s="2">
        <v>197</v>
      </c>
      <c r="S436" s="2">
        <v>59</v>
      </c>
    </row>
    <row r="437" spans="1:19" ht="12.75" customHeight="1" x14ac:dyDescent="0.15">
      <c r="A437" s="2" t="s">
        <v>563</v>
      </c>
      <c r="B437" s="2" t="s">
        <v>472</v>
      </c>
      <c r="C437" s="2" t="s">
        <v>67</v>
      </c>
      <c r="D437" s="86">
        <v>2016</v>
      </c>
      <c r="E437" s="2" t="s">
        <v>1598</v>
      </c>
      <c r="F437" s="2">
        <v>50</v>
      </c>
      <c r="G437" s="108">
        <f t="shared" si="0"/>
        <v>0</v>
      </c>
      <c r="H437" s="2">
        <v>0</v>
      </c>
      <c r="I437" s="2">
        <v>0</v>
      </c>
      <c r="J437" s="2">
        <v>24</v>
      </c>
      <c r="K437" s="108">
        <f t="shared" si="1"/>
        <v>54</v>
      </c>
      <c r="L437" s="2">
        <v>54</v>
      </c>
      <c r="M437" s="2">
        <v>0</v>
      </c>
      <c r="N437" s="2">
        <v>30</v>
      </c>
      <c r="O437" s="2">
        <v>0</v>
      </c>
      <c r="P437" s="2">
        <v>93</v>
      </c>
      <c r="Q437" s="2">
        <v>43</v>
      </c>
      <c r="R437" s="2">
        <v>197</v>
      </c>
      <c r="S437" s="2">
        <v>97</v>
      </c>
    </row>
    <row r="438" spans="1:19" ht="12.75" customHeight="1" x14ac:dyDescent="0.15">
      <c r="A438" s="2" t="s">
        <v>563</v>
      </c>
      <c r="B438" s="2" t="s">
        <v>472</v>
      </c>
      <c r="C438" s="2" t="s">
        <v>67</v>
      </c>
      <c r="D438" s="86">
        <v>2017</v>
      </c>
      <c r="E438" s="2" t="s">
        <v>1598</v>
      </c>
      <c r="F438" s="2">
        <v>50</v>
      </c>
      <c r="G438" s="108">
        <f t="shared" si="0"/>
        <v>0</v>
      </c>
      <c r="H438" s="2">
        <v>0</v>
      </c>
      <c r="I438" s="2">
        <v>0</v>
      </c>
      <c r="J438" s="2">
        <v>24</v>
      </c>
      <c r="K438" s="108">
        <f t="shared" si="1"/>
        <v>0</v>
      </c>
      <c r="L438" s="2">
        <v>0</v>
      </c>
      <c r="M438" s="2">
        <v>0</v>
      </c>
      <c r="N438" s="2">
        <v>30</v>
      </c>
      <c r="O438" s="2">
        <v>0</v>
      </c>
      <c r="P438" s="2">
        <v>93</v>
      </c>
      <c r="Q438" s="2">
        <v>104</v>
      </c>
      <c r="R438" s="2">
        <v>197</v>
      </c>
      <c r="S438" s="2">
        <v>104</v>
      </c>
    </row>
    <row r="439" spans="1:19" ht="12.75" customHeight="1" x14ac:dyDescent="0.15">
      <c r="A439" s="77" t="s">
        <v>555</v>
      </c>
      <c r="B439" s="77" t="s">
        <v>554</v>
      </c>
      <c r="C439" s="77" t="s">
        <v>83</v>
      </c>
      <c r="D439" s="111" t="s">
        <v>1632</v>
      </c>
      <c r="E439" s="77" t="s">
        <v>1598</v>
      </c>
      <c r="F439" s="104">
        <v>3</v>
      </c>
      <c r="G439" s="108">
        <f t="shared" si="0"/>
        <v>0</v>
      </c>
      <c r="H439" s="2"/>
      <c r="I439" s="2"/>
      <c r="J439" s="103">
        <v>2</v>
      </c>
      <c r="K439" s="108">
        <f t="shared" si="1"/>
        <v>0</v>
      </c>
      <c r="L439" s="2"/>
      <c r="M439" s="2"/>
      <c r="N439" s="104">
        <v>2</v>
      </c>
      <c r="O439" s="2"/>
      <c r="P439" s="77" t="s">
        <v>1656</v>
      </c>
      <c r="Q439" s="2"/>
      <c r="R439" s="104">
        <v>12</v>
      </c>
      <c r="S439" s="2"/>
    </row>
    <row r="440" spans="1:19" ht="12.75" customHeight="1" x14ac:dyDescent="0.15">
      <c r="A440" s="2" t="s">
        <v>555</v>
      </c>
      <c r="B440" s="2" t="s">
        <v>554</v>
      </c>
      <c r="C440" s="2" t="s">
        <v>83</v>
      </c>
      <c r="D440" s="86">
        <v>2014</v>
      </c>
      <c r="E440" s="2" t="s">
        <v>1598</v>
      </c>
      <c r="F440" s="2">
        <v>3</v>
      </c>
      <c r="G440" s="108">
        <f t="shared" si="0"/>
        <v>0</v>
      </c>
      <c r="H440" s="2">
        <v>0</v>
      </c>
      <c r="I440" s="2">
        <v>0</v>
      </c>
      <c r="J440" s="2">
        <v>2</v>
      </c>
      <c r="K440" s="108">
        <f t="shared" si="1"/>
        <v>0</v>
      </c>
      <c r="L440" s="2">
        <v>0</v>
      </c>
      <c r="M440" s="2">
        <v>0</v>
      </c>
      <c r="N440" s="2">
        <v>2</v>
      </c>
      <c r="O440" s="2">
        <v>0</v>
      </c>
      <c r="P440" s="2">
        <v>5</v>
      </c>
      <c r="Q440" s="2">
        <v>0</v>
      </c>
      <c r="R440" s="2">
        <v>12</v>
      </c>
      <c r="S440" s="2">
        <v>0</v>
      </c>
    </row>
    <row r="441" spans="1:19" ht="12.75" customHeight="1" x14ac:dyDescent="0.15">
      <c r="A441" s="2" t="s">
        <v>555</v>
      </c>
      <c r="B441" s="2" t="s">
        <v>554</v>
      </c>
      <c r="C441" s="2" t="s">
        <v>83</v>
      </c>
      <c r="D441" s="86">
        <v>2015</v>
      </c>
      <c r="E441" s="2" t="s">
        <v>1598</v>
      </c>
      <c r="F441" s="2">
        <v>3</v>
      </c>
      <c r="G441" s="108">
        <f t="shared" si="0"/>
        <v>0</v>
      </c>
      <c r="H441" s="2">
        <v>0</v>
      </c>
      <c r="I441" s="2">
        <v>0</v>
      </c>
      <c r="J441" s="2">
        <v>2</v>
      </c>
      <c r="K441" s="108">
        <f t="shared" si="1"/>
        <v>1</v>
      </c>
      <c r="L441" s="2">
        <v>1</v>
      </c>
      <c r="M441" s="2">
        <v>0</v>
      </c>
      <c r="N441" s="2">
        <v>2</v>
      </c>
      <c r="O441" s="2">
        <v>1</v>
      </c>
      <c r="P441" s="2">
        <v>5</v>
      </c>
      <c r="Q441" s="2">
        <v>0</v>
      </c>
      <c r="R441" s="2">
        <v>12</v>
      </c>
      <c r="S441" s="2">
        <v>2</v>
      </c>
    </row>
    <row r="442" spans="1:19" ht="12.75" customHeight="1" x14ac:dyDescent="0.15">
      <c r="A442" s="2" t="s">
        <v>555</v>
      </c>
      <c r="B442" s="2" t="s">
        <v>554</v>
      </c>
      <c r="C442" s="2" t="s">
        <v>83</v>
      </c>
      <c r="D442" s="86">
        <v>2017</v>
      </c>
      <c r="E442" s="2" t="s">
        <v>1598</v>
      </c>
      <c r="F442" s="2">
        <v>3</v>
      </c>
      <c r="G442" s="108">
        <f t="shared" si="0"/>
        <v>0</v>
      </c>
      <c r="H442" s="2">
        <v>0</v>
      </c>
      <c r="I442" s="2">
        <v>0</v>
      </c>
      <c r="J442" s="2">
        <v>2</v>
      </c>
      <c r="K442" s="108">
        <f t="shared" si="1"/>
        <v>0</v>
      </c>
      <c r="L442" s="2">
        <v>0</v>
      </c>
      <c r="M442" s="2">
        <v>0</v>
      </c>
      <c r="N442" s="2">
        <v>2</v>
      </c>
      <c r="O442" s="2">
        <v>0</v>
      </c>
      <c r="P442" s="2">
        <v>5</v>
      </c>
      <c r="Q442" s="2">
        <v>0</v>
      </c>
      <c r="R442" s="2">
        <v>12</v>
      </c>
      <c r="S442" s="2">
        <v>0</v>
      </c>
    </row>
    <row r="443" spans="1:19" ht="12.75" customHeight="1" x14ac:dyDescent="0.15">
      <c r="A443" s="77" t="s">
        <v>186</v>
      </c>
      <c r="B443" s="77" t="s">
        <v>168</v>
      </c>
      <c r="C443" s="77" t="s">
        <v>144</v>
      </c>
      <c r="D443" s="111" t="s">
        <v>1632</v>
      </c>
      <c r="E443" s="77" t="s">
        <v>1598</v>
      </c>
      <c r="F443" s="104">
        <v>210</v>
      </c>
      <c r="G443" s="108">
        <f t="shared" si="0"/>
        <v>0</v>
      </c>
      <c r="H443" s="104">
        <v>0</v>
      </c>
      <c r="I443" s="104">
        <v>0</v>
      </c>
      <c r="J443" s="103">
        <v>123</v>
      </c>
      <c r="K443" s="108">
        <f t="shared" si="1"/>
        <v>0</v>
      </c>
      <c r="L443" s="104">
        <v>0</v>
      </c>
      <c r="M443" s="104">
        <v>0</v>
      </c>
      <c r="N443" s="104">
        <v>135</v>
      </c>
      <c r="O443" s="104">
        <v>0</v>
      </c>
      <c r="P443" s="77" t="s">
        <v>1705</v>
      </c>
      <c r="Q443" s="104">
        <v>87</v>
      </c>
      <c r="R443" s="104">
        <v>814</v>
      </c>
      <c r="S443" s="104">
        <v>87</v>
      </c>
    </row>
    <row r="444" spans="1:19" ht="12.75" customHeight="1" x14ac:dyDescent="0.15">
      <c r="A444" s="2" t="s">
        <v>186</v>
      </c>
      <c r="B444" s="2" t="s">
        <v>168</v>
      </c>
      <c r="C444" s="2" t="s">
        <v>144</v>
      </c>
      <c r="D444" s="86">
        <v>2014</v>
      </c>
      <c r="E444" s="2" t="s">
        <v>1598</v>
      </c>
      <c r="F444" s="2">
        <v>210</v>
      </c>
      <c r="G444" s="108">
        <f t="shared" si="0"/>
        <v>0</v>
      </c>
      <c r="H444" s="2">
        <v>0</v>
      </c>
      <c r="I444" s="2">
        <v>0</v>
      </c>
      <c r="J444" s="2">
        <v>123</v>
      </c>
      <c r="K444" s="108">
        <f t="shared" si="1"/>
        <v>0</v>
      </c>
      <c r="L444" s="2">
        <v>0</v>
      </c>
      <c r="M444" s="2">
        <v>0</v>
      </c>
      <c r="N444" s="2">
        <v>135</v>
      </c>
      <c r="O444" s="2">
        <v>20</v>
      </c>
      <c r="P444" s="2">
        <v>346</v>
      </c>
      <c r="Q444" s="2">
        <v>12</v>
      </c>
      <c r="R444" s="2">
        <v>814</v>
      </c>
      <c r="S444" s="2">
        <v>32</v>
      </c>
    </row>
    <row r="445" spans="1:19" ht="12.75" customHeight="1" x14ac:dyDescent="0.15">
      <c r="A445" t="s">
        <v>186</v>
      </c>
      <c r="B445" t="s">
        <v>168</v>
      </c>
      <c r="C445" t="s">
        <v>144</v>
      </c>
      <c r="D445" s="86">
        <v>2015</v>
      </c>
      <c r="E445" t="s">
        <v>1598</v>
      </c>
      <c r="F445">
        <v>210</v>
      </c>
      <c r="G445" s="108">
        <f t="shared" si="0"/>
        <v>0</v>
      </c>
      <c r="H445">
        <v>0</v>
      </c>
      <c r="I445">
        <v>0</v>
      </c>
      <c r="J445">
        <v>123</v>
      </c>
      <c r="K445" s="108">
        <f t="shared" si="1"/>
        <v>0</v>
      </c>
      <c r="L445">
        <v>0</v>
      </c>
      <c r="M445">
        <v>0</v>
      </c>
      <c r="N445">
        <v>135</v>
      </c>
      <c r="O445">
        <v>50</v>
      </c>
      <c r="P445">
        <v>346</v>
      </c>
      <c r="Q445">
        <v>13</v>
      </c>
      <c r="R445">
        <v>814</v>
      </c>
      <c r="S445">
        <v>63</v>
      </c>
    </row>
    <row r="446" spans="1:19" ht="12.75" customHeight="1" x14ac:dyDescent="0.15">
      <c r="A446" t="s">
        <v>186</v>
      </c>
      <c r="B446" t="s">
        <v>168</v>
      </c>
      <c r="C446" t="s">
        <v>144</v>
      </c>
      <c r="D446" s="86">
        <v>2016</v>
      </c>
      <c r="E446" t="s">
        <v>1598</v>
      </c>
      <c r="F446">
        <v>210</v>
      </c>
      <c r="G446" s="108">
        <f t="shared" si="0"/>
        <v>0</v>
      </c>
      <c r="H446">
        <v>0</v>
      </c>
      <c r="I446">
        <v>0</v>
      </c>
      <c r="J446">
        <v>123</v>
      </c>
      <c r="K446" s="108">
        <f t="shared" si="1"/>
        <v>6</v>
      </c>
      <c r="L446">
        <v>6</v>
      </c>
      <c r="M446">
        <v>0</v>
      </c>
      <c r="N446">
        <v>135</v>
      </c>
      <c r="O446">
        <v>0</v>
      </c>
      <c r="P446">
        <v>346</v>
      </c>
      <c r="Q446">
        <v>44</v>
      </c>
      <c r="R446">
        <v>814</v>
      </c>
      <c r="S446">
        <v>50</v>
      </c>
    </row>
    <row r="447" spans="1:19" ht="12.75" customHeight="1" x14ac:dyDescent="0.15">
      <c r="A447" t="s">
        <v>186</v>
      </c>
      <c r="B447" t="s">
        <v>168</v>
      </c>
      <c r="C447" t="s">
        <v>144</v>
      </c>
      <c r="D447" s="86">
        <v>2017</v>
      </c>
      <c r="E447" t="s">
        <v>1598</v>
      </c>
      <c r="F447">
        <v>210</v>
      </c>
      <c r="G447" s="108">
        <f t="shared" si="0"/>
        <v>0</v>
      </c>
      <c r="H447">
        <v>0</v>
      </c>
      <c r="I447">
        <v>0</v>
      </c>
      <c r="J447">
        <v>123</v>
      </c>
      <c r="K447" s="108">
        <f t="shared" si="1"/>
        <v>0</v>
      </c>
      <c r="L447">
        <v>0</v>
      </c>
      <c r="M447">
        <v>0</v>
      </c>
      <c r="N447">
        <v>135</v>
      </c>
      <c r="O447">
        <v>0</v>
      </c>
      <c r="P447">
        <v>346</v>
      </c>
      <c r="Q447">
        <v>135</v>
      </c>
      <c r="R447">
        <v>814</v>
      </c>
      <c r="S447">
        <v>135</v>
      </c>
    </row>
    <row r="448" spans="1:19" ht="12.75" customHeight="1" x14ac:dyDescent="0.15">
      <c r="A448" s="77" t="s">
        <v>187</v>
      </c>
      <c r="B448" s="77" t="s">
        <v>168</v>
      </c>
      <c r="C448" s="77" t="s">
        <v>144</v>
      </c>
      <c r="D448" s="111" t="s">
        <v>1632</v>
      </c>
      <c r="E448" s="77" t="s">
        <v>1598</v>
      </c>
      <c r="F448" s="104">
        <v>87</v>
      </c>
      <c r="G448" s="108">
        <f t="shared" si="0"/>
        <v>0</v>
      </c>
      <c r="H448" s="104">
        <v>0</v>
      </c>
      <c r="I448" s="104">
        <v>0</v>
      </c>
      <c r="J448" s="103">
        <v>53</v>
      </c>
      <c r="K448" s="108">
        <f t="shared" si="1"/>
        <v>6</v>
      </c>
      <c r="L448" s="104">
        <v>0</v>
      </c>
      <c r="M448" s="104">
        <v>6</v>
      </c>
      <c r="N448" s="104">
        <v>55</v>
      </c>
      <c r="O448" s="104">
        <v>0</v>
      </c>
      <c r="P448" s="77" t="s">
        <v>1706</v>
      </c>
      <c r="Q448" s="104">
        <v>18</v>
      </c>
      <c r="R448" s="104">
        <v>337</v>
      </c>
      <c r="S448" s="104">
        <v>24</v>
      </c>
    </row>
    <row r="449" spans="1:19" ht="12.75" customHeight="1" x14ac:dyDescent="0.15">
      <c r="A449" s="2" t="s">
        <v>187</v>
      </c>
      <c r="B449" s="2" t="s">
        <v>168</v>
      </c>
      <c r="C449" s="2" t="s">
        <v>144</v>
      </c>
      <c r="D449" s="86">
        <v>2014</v>
      </c>
      <c r="E449" s="2" t="s">
        <v>1598</v>
      </c>
      <c r="F449" s="2">
        <v>87</v>
      </c>
      <c r="G449" s="108">
        <f t="shared" si="0"/>
        <v>0</v>
      </c>
      <c r="H449" s="2">
        <v>0</v>
      </c>
      <c r="I449" s="2">
        <v>0</v>
      </c>
      <c r="J449" s="2">
        <v>53</v>
      </c>
      <c r="K449" s="108">
        <f t="shared" si="1"/>
        <v>0</v>
      </c>
      <c r="L449" s="2">
        <v>0</v>
      </c>
      <c r="M449" s="2">
        <v>0</v>
      </c>
      <c r="N449" s="2">
        <v>55</v>
      </c>
      <c r="O449" s="2">
        <v>0</v>
      </c>
      <c r="P449" s="2">
        <v>142</v>
      </c>
      <c r="Q449" s="2">
        <v>0</v>
      </c>
      <c r="R449" s="2">
        <v>337</v>
      </c>
      <c r="S449" s="2">
        <v>0</v>
      </c>
    </row>
    <row r="450" spans="1:19" ht="12.75" customHeight="1" x14ac:dyDescent="0.15">
      <c r="A450" t="s">
        <v>187</v>
      </c>
      <c r="B450" t="s">
        <v>168</v>
      </c>
      <c r="C450" t="s">
        <v>144</v>
      </c>
      <c r="D450" s="86">
        <v>2015</v>
      </c>
      <c r="E450" t="s">
        <v>1598</v>
      </c>
      <c r="F450">
        <v>87</v>
      </c>
      <c r="G450" s="108">
        <f t="shared" si="0"/>
        <v>42</v>
      </c>
      <c r="H450">
        <v>42</v>
      </c>
      <c r="I450">
        <v>0</v>
      </c>
      <c r="J450">
        <v>53</v>
      </c>
      <c r="K450" s="108">
        <f t="shared" si="1"/>
        <v>1</v>
      </c>
      <c r="L450">
        <v>1</v>
      </c>
      <c r="M450">
        <v>0</v>
      </c>
      <c r="N450">
        <v>55</v>
      </c>
      <c r="O450">
        <v>0</v>
      </c>
      <c r="P450">
        <v>142</v>
      </c>
      <c r="Q450">
        <v>0</v>
      </c>
      <c r="R450">
        <v>337</v>
      </c>
      <c r="S450">
        <v>43</v>
      </c>
    </row>
    <row r="451" spans="1:19" ht="12.75" customHeight="1" x14ac:dyDescent="0.15">
      <c r="A451" t="s">
        <v>187</v>
      </c>
      <c r="B451" t="s">
        <v>168</v>
      </c>
      <c r="C451" t="s">
        <v>144</v>
      </c>
      <c r="D451" s="86">
        <v>2016</v>
      </c>
      <c r="E451" t="s">
        <v>1598</v>
      </c>
      <c r="F451">
        <v>87</v>
      </c>
      <c r="G451" s="108">
        <f t="shared" si="0"/>
        <v>0</v>
      </c>
      <c r="H451">
        <v>0</v>
      </c>
      <c r="I451">
        <v>0</v>
      </c>
      <c r="J451">
        <v>53</v>
      </c>
      <c r="K451" s="108">
        <f t="shared" si="1"/>
        <v>0</v>
      </c>
      <c r="L451">
        <v>0</v>
      </c>
      <c r="M451">
        <v>0</v>
      </c>
      <c r="N451">
        <v>55</v>
      </c>
      <c r="O451">
        <v>2</v>
      </c>
      <c r="P451">
        <v>142</v>
      </c>
      <c r="Q451">
        <v>0</v>
      </c>
      <c r="R451">
        <v>337</v>
      </c>
      <c r="S451">
        <v>2</v>
      </c>
    </row>
    <row r="452" spans="1:19" ht="12.75" customHeight="1" x14ac:dyDescent="0.15">
      <c r="A452" t="s">
        <v>187</v>
      </c>
      <c r="B452" t="s">
        <v>168</v>
      </c>
      <c r="C452" t="s">
        <v>144</v>
      </c>
      <c r="D452" s="86">
        <v>2017</v>
      </c>
      <c r="E452" t="s">
        <v>1598</v>
      </c>
      <c r="F452">
        <v>87</v>
      </c>
      <c r="G452" s="108">
        <f t="shared" si="0"/>
        <v>0</v>
      </c>
      <c r="H452">
        <v>0</v>
      </c>
      <c r="I452">
        <v>0</v>
      </c>
      <c r="J452">
        <v>53</v>
      </c>
      <c r="K452" s="108">
        <f t="shared" si="1"/>
        <v>0</v>
      </c>
      <c r="L452">
        <v>0</v>
      </c>
      <c r="M452">
        <v>0</v>
      </c>
      <c r="N452">
        <v>55</v>
      </c>
      <c r="O452">
        <v>1</v>
      </c>
      <c r="P452">
        <v>142</v>
      </c>
      <c r="Q452">
        <v>1</v>
      </c>
      <c r="R452">
        <v>337</v>
      </c>
      <c r="S452">
        <v>2</v>
      </c>
    </row>
    <row r="453" spans="1:19" ht="12.75" customHeight="1" x14ac:dyDescent="0.15">
      <c r="A453" s="2" t="s">
        <v>71</v>
      </c>
      <c r="B453" s="2" t="s">
        <v>66</v>
      </c>
      <c r="C453" s="2" t="s">
        <v>67</v>
      </c>
      <c r="D453" s="86">
        <v>2015</v>
      </c>
      <c r="E453" s="2" t="s">
        <v>1598</v>
      </c>
      <c r="F453" s="2">
        <v>796</v>
      </c>
      <c r="G453" s="108">
        <f t="shared" si="0"/>
        <v>26</v>
      </c>
      <c r="H453" s="2">
        <v>26</v>
      </c>
      <c r="I453" s="2">
        <v>0</v>
      </c>
      <c r="J453" s="2">
        <v>446</v>
      </c>
      <c r="K453" s="108">
        <f t="shared" si="1"/>
        <v>39</v>
      </c>
      <c r="L453" s="2">
        <v>39</v>
      </c>
      <c r="M453" s="2">
        <v>0</v>
      </c>
      <c r="N453" s="2">
        <v>425</v>
      </c>
      <c r="O453" s="2">
        <v>4</v>
      </c>
      <c r="P453" s="2">
        <v>618</v>
      </c>
      <c r="Q453" s="2">
        <v>839</v>
      </c>
      <c r="R453" s="2">
        <v>2285</v>
      </c>
      <c r="S453" s="2">
        <v>908</v>
      </c>
    </row>
    <row r="454" spans="1:19" ht="12.75" customHeight="1" x14ac:dyDescent="0.15">
      <c r="A454" s="2" t="s">
        <v>71</v>
      </c>
      <c r="B454" s="2" t="s">
        <v>66</v>
      </c>
      <c r="C454" s="2" t="s">
        <v>67</v>
      </c>
      <c r="D454" s="86">
        <v>2016</v>
      </c>
      <c r="E454" s="2" t="s">
        <v>1598</v>
      </c>
      <c r="F454" s="2">
        <v>796</v>
      </c>
      <c r="G454" s="108">
        <f t="shared" si="0"/>
        <v>0</v>
      </c>
      <c r="H454" s="2">
        <v>0</v>
      </c>
      <c r="I454" s="2">
        <v>0</v>
      </c>
      <c r="J454" s="2">
        <v>446</v>
      </c>
      <c r="K454" s="108">
        <f t="shared" si="1"/>
        <v>0</v>
      </c>
      <c r="L454" s="2">
        <v>0</v>
      </c>
      <c r="M454" s="2">
        <v>0</v>
      </c>
      <c r="N454" s="2">
        <v>425</v>
      </c>
      <c r="O454" s="2">
        <v>2</v>
      </c>
      <c r="P454" s="2">
        <v>618</v>
      </c>
      <c r="Q454" s="2">
        <v>612</v>
      </c>
      <c r="R454" s="2">
        <v>2285</v>
      </c>
      <c r="S454" s="2">
        <v>614</v>
      </c>
    </row>
    <row r="455" spans="1:19" ht="12.75" customHeight="1" x14ac:dyDescent="0.15">
      <c r="A455" s="2" t="s">
        <v>71</v>
      </c>
      <c r="B455" s="2" t="s">
        <v>66</v>
      </c>
      <c r="C455" s="2" t="s">
        <v>67</v>
      </c>
      <c r="D455" s="86">
        <v>2017</v>
      </c>
      <c r="E455" s="2" t="s">
        <v>1598</v>
      </c>
      <c r="F455" s="2">
        <v>796</v>
      </c>
      <c r="G455" s="108">
        <f t="shared" si="0"/>
        <v>0</v>
      </c>
      <c r="H455" s="2">
        <v>0</v>
      </c>
      <c r="I455" s="2">
        <v>0</v>
      </c>
      <c r="J455" s="2">
        <v>446</v>
      </c>
      <c r="K455" s="108">
        <f t="shared" si="1"/>
        <v>0</v>
      </c>
      <c r="L455" s="2">
        <v>0</v>
      </c>
      <c r="M455" s="2">
        <v>0</v>
      </c>
      <c r="N455" s="2">
        <v>425</v>
      </c>
      <c r="O455" s="2">
        <v>8</v>
      </c>
      <c r="P455" s="2">
        <v>618</v>
      </c>
      <c r="Q455" s="2">
        <v>1187</v>
      </c>
      <c r="R455" s="2">
        <v>2285</v>
      </c>
      <c r="S455" s="2">
        <v>1195</v>
      </c>
    </row>
    <row r="456" spans="1:19" ht="12.75" customHeight="1" x14ac:dyDescent="0.15">
      <c r="A456" s="77" t="s">
        <v>572</v>
      </c>
      <c r="B456" s="77" t="s">
        <v>554</v>
      </c>
      <c r="C456" s="77" t="s">
        <v>83</v>
      </c>
      <c r="D456" s="111" t="s">
        <v>1632</v>
      </c>
      <c r="E456" s="77" t="s">
        <v>1598</v>
      </c>
      <c r="F456" s="104">
        <v>7</v>
      </c>
      <c r="G456" s="108">
        <f t="shared" si="0"/>
        <v>0</v>
      </c>
      <c r="H456" s="2"/>
      <c r="I456" s="2"/>
      <c r="J456" s="103">
        <v>7</v>
      </c>
      <c r="K456" s="108">
        <f t="shared" si="1"/>
        <v>0</v>
      </c>
      <c r="L456" s="2"/>
      <c r="M456" s="2"/>
      <c r="N456" s="104">
        <v>8</v>
      </c>
      <c r="O456" s="2"/>
      <c r="P456" s="77" t="s">
        <v>1707</v>
      </c>
      <c r="Q456" s="2"/>
      <c r="R456" s="104">
        <v>34</v>
      </c>
      <c r="S456" s="2"/>
    </row>
    <row r="457" spans="1:19" ht="12.75" customHeight="1" x14ac:dyDescent="0.15">
      <c r="A457" s="2" t="s">
        <v>572</v>
      </c>
      <c r="B457" s="2" t="s">
        <v>554</v>
      </c>
      <c r="C457" s="2" t="s">
        <v>83</v>
      </c>
      <c r="D457" s="86">
        <v>2014</v>
      </c>
      <c r="E457" s="2" t="s">
        <v>1598</v>
      </c>
      <c r="F457" s="2">
        <v>7</v>
      </c>
      <c r="G457" s="108">
        <f t="shared" si="0"/>
        <v>0</v>
      </c>
      <c r="H457" s="2">
        <v>0</v>
      </c>
      <c r="I457" s="2">
        <v>0</v>
      </c>
      <c r="J457" s="2">
        <v>7</v>
      </c>
      <c r="K457" s="108">
        <f t="shared" si="1"/>
        <v>0</v>
      </c>
      <c r="L457" s="2">
        <v>0</v>
      </c>
      <c r="M457" s="2">
        <v>0</v>
      </c>
      <c r="N457" s="2">
        <v>8</v>
      </c>
      <c r="O457" s="2">
        <v>0</v>
      </c>
      <c r="P457" s="2">
        <v>12</v>
      </c>
      <c r="Q457" s="2">
        <v>0</v>
      </c>
      <c r="R457" s="2">
        <v>34</v>
      </c>
      <c r="S457" s="2">
        <v>0</v>
      </c>
    </row>
    <row r="458" spans="1:19" ht="12.75" customHeight="1" x14ac:dyDescent="0.15">
      <c r="A458" s="2" t="s">
        <v>572</v>
      </c>
      <c r="B458" s="2" t="s">
        <v>554</v>
      </c>
      <c r="C458" s="2" t="s">
        <v>83</v>
      </c>
      <c r="D458" s="86">
        <v>2015</v>
      </c>
      <c r="E458" s="2" t="s">
        <v>1598</v>
      </c>
      <c r="F458" s="2">
        <v>7</v>
      </c>
      <c r="G458" s="108">
        <f t="shared" si="0"/>
        <v>0</v>
      </c>
      <c r="H458" s="2">
        <v>0</v>
      </c>
      <c r="I458" s="2">
        <v>0</v>
      </c>
      <c r="J458" s="2">
        <v>7</v>
      </c>
      <c r="K458" s="108">
        <f t="shared" si="1"/>
        <v>0</v>
      </c>
      <c r="L458" s="2">
        <v>0</v>
      </c>
      <c r="M458" s="2">
        <v>0</v>
      </c>
      <c r="N458" s="2">
        <v>8</v>
      </c>
      <c r="O458" s="2">
        <v>0</v>
      </c>
      <c r="P458" s="2">
        <v>12</v>
      </c>
      <c r="Q458" s="2">
        <v>1</v>
      </c>
      <c r="R458" s="2">
        <v>34</v>
      </c>
      <c r="S458" s="2">
        <v>1</v>
      </c>
    </row>
    <row r="459" spans="1:19" ht="12.75" customHeight="1" x14ac:dyDescent="0.15">
      <c r="A459" s="2" t="s">
        <v>572</v>
      </c>
      <c r="B459" s="2" t="s">
        <v>554</v>
      </c>
      <c r="C459" s="2" t="s">
        <v>83</v>
      </c>
      <c r="D459" s="86">
        <v>2016</v>
      </c>
      <c r="E459" s="2" t="s">
        <v>1598</v>
      </c>
      <c r="F459" s="2">
        <v>7</v>
      </c>
      <c r="G459" s="108">
        <f t="shared" si="0"/>
        <v>0</v>
      </c>
      <c r="H459" s="2">
        <v>0</v>
      </c>
      <c r="I459" s="2">
        <v>0</v>
      </c>
      <c r="J459" s="2">
        <v>7</v>
      </c>
      <c r="K459" s="108">
        <f t="shared" si="1"/>
        <v>0</v>
      </c>
      <c r="L459" s="2">
        <v>0</v>
      </c>
      <c r="M459" s="2">
        <v>0</v>
      </c>
      <c r="N459" s="2">
        <v>8</v>
      </c>
      <c r="O459" s="2">
        <v>0</v>
      </c>
      <c r="P459" s="2">
        <v>12</v>
      </c>
      <c r="Q459" s="2">
        <v>1</v>
      </c>
      <c r="R459" s="2">
        <v>34</v>
      </c>
      <c r="S459" s="2">
        <v>1</v>
      </c>
    </row>
    <row r="460" spans="1:19" ht="12.75" customHeight="1" x14ac:dyDescent="0.15">
      <c r="A460" s="2" t="s">
        <v>572</v>
      </c>
      <c r="B460" s="2" t="s">
        <v>554</v>
      </c>
      <c r="C460" s="2" t="s">
        <v>83</v>
      </c>
      <c r="D460" s="86">
        <v>2017</v>
      </c>
      <c r="E460" s="2" t="s">
        <v>1598</v>
      </c>
      <c r="F460" s="2">
        <v>7</v>
      </c>
      <c r="G460" s="108">
        <f t="shared" si="0"/>
        <v>0</v>
      </c>
      <c r="H460" s="2">
        <v>0</v>
      </c>
      <c r="I460" s="2">
        <v>0</v>
      </c>
      <c r="J460" s="2">
        <v>7</v>
      </c>
      <c r="K460" s="108">
        <f t="shared" si="1"/>
        <v>0</v>
      </c>
      <c r="L460" s="2">
        <v>0</v>
      </c>
      <c r="M460" s="2">
        <v>0</v>
      </c>
      <c r="N460" s="2">
        <v>8</v>
      </c>
      <c r="O460" s="2">
        <v>0</v>
      </c>
      <c r="P460" s="2">
        <v>12</v>
      </c>
      <c r="Q460" s="2">
        <v>1</v>
      </c>
      <c r="R460" s="2">
        <v>34</v>
      </c>
      <c r="S460" s="2">
        <v>1</v>
      </c>
    </row>
    <row r="461" spans="1:19" ht="12.75" customHeight="1" x14ac:dyDescent="0.15">
      <c r="A461" s="77" t="s">
        <v>484</v>
      </c>
      <c r="B461" s="77" t="s">
        <v>449</v>
      </c>
      <c r="C461" s="77" t="s">
        <v>67</v>
      </c>
      <c r="D461" s="111" t="s">
        <v>1632</v>
      </c>
      <c r="E461" s="77" t="s">
        <v>1598</v>
      </c>
      <c r="F461" s="104">
        <v>64</v>
      </c>
      <c r="G461" s="108">
        <f t="shared" si="0"/>
        <v>0</v>
      </c>
      <c r="H461" s="2"/>
      <c r="I461" s="2"/>
      <c r="J461" s="103">
        <v>54</v>
      </c>
      <c r="K461" s="108">
        <f t="shared" si="1"/>
        <v>0</v>
      </c>
      <c r="L461" s="2"/>
      <c r="M461" s="2"/>
      <c r="N461" s="104">
        <v>83</v>
      </c>
      <c r="O461" s="2"/>
      <c r="P461" s="77" t="s">
        <v>1708</v>
      </c>
      <c r="Q461" s="2"/>
      <c r="R461" s="104">
        <v>467</v>
      </c>
      <c r="S461" s="2"/>
    </row>
    <row r="462" spans="1:19" ht="12.75" customHeight="1" x14ac:dyDescent="0.15">
      <c r="A462" t="s">
        <v>484</v>
      </c>
      <c r="B462" t="s">
        <v>449</v>
      </c>
      <c r="C462" t="s">
        <v>67</v>
      </c>
      <c r="D462" s="86">
        <v>2015</v>
      </c>
      <c r="E462" t="s">
        <v>1598</v>
      </c>
      <c r="F462">
        <v>64</v>
      </c>
      <c r="G462" s="108">
        <f t="shared" si="0"/>
        <v>0</v>
      </c>
      <c r="H462">
        <v>0</v>
      </c>
      <c r="I462">
        <v>0</v>
      </c>
      <c r="J462">
        <v>54</v>
      </c>
      <c r="K462" s="108">
        <f t="shared" si="1"/>
        <v>8</v>
      </c>
      <c r="L462">
        <v>8</v>
      </c>
      <c r="M462">
        <v>0</v>
      </c>
      <c r="N462">
        <v>83</v>
      </c>
      <c r="O462">
        <v>0</v>
      </c>
      <c r="P462">
        <v>266</v>
      </c>
      <c r="Q462">
        <v>0</v>
      </c>
      <c r="R462">
        <v>467</v>
      </c>
      <c r="S462">
        <v>8</v>
      </c>
    </row>
    <row r="463" spans="1:19" ht="12.75" customHeight="1" x14ac:dyDescent="0.15">
      <c r="A463" t="s">
        <v>484</v>
      </c>
      <c r="B463" t="s">
        <v>449</v>
      </c>
      <c r="C463" t="s">
        <v>67</v>
      </c>
      <c r="D463" s="86">
        <v>2016</v>
      </c>
      <c r="E463" t="s">
        <v>1598</v>
      </c>
      <c r="F463">
        <v>64</v>
      </c>
      <c r="G463" s="108">
        <f t="shared" si="0"/>
        <v>0</v>
      </c>
      <c r="H463">
        <v>0</v>
      </c>
      <c r="I463">
        <v>0</v>
      </c>
      <c r="J463">
        <v>54</v>
      </c>
      <c r="K463" s="108">
        <f t="shared" si="1"/>
        <v>0</v>
      </c>
      <c r="L463">
        <v>0</v>
      </c>
      <c r="M463">
        <v>0</v>
      </c>
      <c r="N463">
        <v>83</v>
      </c>
      <c r="O463">
        <v>33</v>
      </c>
      <c r="P463">
        <v>266</v>
      </c>
      <c r="Q463">
        <v>0</v>
      </c>
      <c r="R463">
        <v>467</v>
      </c>
      <c r="S463">
        <v>33</v>
      </c>
    </row>
    <row r="464" spans="1:19" ht="12.75" customHeight="1" x14ac:dyDescent="0.15">
      <c r="A464" t="s">
        <v>484</v>
      </c>
      <c r="B464" t="s">
        <v>449</v>
      </c>
      <c r="C464" t="s">
        <v>67</v>
      </c>
      <c r="D464" s="86">
        <v>2017</v>
      </c>
      <c r="E464" t="s">
        <v>1598</v>
      </c>
      <c r="F464">
        <v>64</v>
      </c>
      <c r="G464" s="108">
        <f t="shared" si="0"/>
        <v>16</v>
      </c>
      <c r="H464">
        <v>16</v>
      </c>
      <c r="I464">
        <v>0</v>
      </c>
      <c r="J464">
        <v>54</v>
      </c>
      <c r="K464" s="108">
        <f t="shared" si="1"/>
        <v>24</v>
      </c>
      <c r="L464">
        <v>24</v>
      </c>
      <c r="M464">
        <v>0</v>
      </c>
      <c r="N464">
        <v>83</v>
      </c>
      <c r="O464">
        <v>0</v>
      </c>
      <c r="P464">
        <v>266</v>
      </c>
      <c r="Q464">
        <v>5</v>
      </c>
      <c r="R464">
        <v>467</v>
      </c>
      <c r="S464">
        <v>45</v>
      </c>
    </row>
    <row r="465" spans="1:19" ht="12.75" customHeight="1" x14ac:dyDescent="0.15">
      <c r="A465" s="2" t="s">
        <v>324</v>
      </c>
      <c r="B465" s="2" t="s">
        <v>316</v>
      </c>
      <c r="C465" s="2" t="s">
        <v>144</v>
      </c>
      <c r="D465" s="86">
        <v>2014</v>
      </c>
      <c r="E465" s="2" t="s">
        <v>1598</v>
      </c>
      <c r="F465" s="2">
        <v>374</v>
      </c>
      <c r="G465" s="108">
        <f t="shared" si="0"/>
        <v>0</v>
      </c>
      <c r="H465" s="2">
        <v>0</v>
      </c>
      <c r="I465" s="2">
        <v>0</v>
      </c>
      <c r="J465" s="2">
        <v>250</v>
      </c>
      <c r="K465" s="108">
        <f t="shared" si="1"/>
        <v>0</v>
      </c>
      <c r="L465" s="2">
        <v>0</v>
      </c>
      <c r="M465" s="2">
        <v>0</v>
      </c>
      <c r="N465" s="2">
        <v>274</v>
      </c>
      <c r="O465" s="2">
        <v>0</v>
      </c>
      <c r="P465" s="2">
        <v>565</v>
      </c>
      <c r="Q465" s="2">
        <v>429</v>
      </c>
      <c r="R465" s="2">
        <v>1463</v>
      </c>
      <c r="S465" s="2">
        <v>429</v>
      </c>
    </row>
    <row r="466" spans="1:19" ht="12.75" customHeight="1" x14ac:dyDescent="0.15">
      <c r="A466" t="s">
        <v>324</v>
      </c>
      <c r="B466" t="s">
        <v>316</v>
      </c>
      <c r="C466" t="s">
        <v>144</v>
      </c>
      <c r="D466" s="86">
        <v>2015</v>
      </c>
      <c r="E466" t="s">
        <v>1598</v>
      </c>
      <c r="F466">
        <v>374</v>
      </c>
      <c r="G466" s="108">
        <f t="shared" si="0"/>
        <v>0</v>
      </c>
      <c r="H466">
        <v>0</v>
      </c>
      <c r="I466">
        <v>0</v>
      </c>
      <c r="J466">
        <v>250</v>
      </c>
      <c r="K466" s="108">
        <f t="shared" si="1"/>
        <v>0</v>
      </c>
      <c r="L466">
        <v>0</v>
      </c>
      <c r="M466">
        <v>0</v>
      </c>
      <c r="N466">
        <v>274</v>
      </c>
      <c r="O466">
        <v>0</v>
      </c>
      <c r="P466">
        <v>565</v>
      </c>
      <c r="Q466">
        <v>306</v>
      </c>
      <c r="R466">
        <v>1463</v>
      </c>
      <c r="S466">
        <v>306</v>
      </c>
    </row>
    <row r="467" spans="1:19" ht="12.75" customHeight="1" x14ac:dyDescent="0.15">
      <c r="A467" t="s">
        <v>324</v>
      </c>
      <c r="B467" t="s">
        <v>316</v>
      </c>
      <c r="C467" t="s">
        <v>144</v>
      </c>
      <c r="D467" s="86">
        <v>2016</v>
      </c>
      <c r="E467" t="s">
        <v>1598</v>
      </c>
      <c r="F467">
        <v>374</v>
      </c>
      <c r="G467" s="108">
        <f t="shared" si="0"/>
        <v>0</v>
      </c>
      <c r="H467">
        <v>0</v>
      </c>
      <c r="I467">
        <v>0</v>
      </c>
      <c r="J467">
        <v>250</v>
      </c>
      <c r="K467" s="108">
        <f t="shared" si="1"/>
        <v>0</v>
      </c>
      <c r="L467">
        <v>0</v>
      </c>
      <c r="M467">
        <v>0</v>
      </c>
      <c r="N467">
        <v>274</v>
      </c>
      <c r="O467">
        <v>0</v>
      </c>
      <c r="P467">
        <v>565</v>
      </c>
      <c r="Q467">
        <v>515</v>
      </c>
      <c r="R467">
        <v>1463</v>
      </c>
      <c r="S467">
        <v>515</v>
      </c>
    </row>
    <row r="468" spans="1:19" ht="12.75" customHeight="1" x14ac:dyDescent="0.15">
      <c r="A468" t="s">
        <v>324</v>
      </c>
      <c r="B468" t="s">
        <v>316</v>
      </c>
      <c r="C468" t="s">
        <v>144</v>
      </c>
      <c r="D468" s="86">
        <v>2017</v>
      </c>
      <c r="E468" t="s">
        <v>1598</v>
      </c>
      <c r="F468">
        <v>374</v>
      </c>
      <c r="G468" s="108">
        <f t="shared" si="0"/>
        <v>0</v>
      </c>
      <c r="H468">
        <v>0</v>
      </c>
      <c r="I468">
        <v>0</v>
      </c>
      <c r="J468">
        <v>250</v>
      </c>
      <c r="K468" s="108">
        <f t="shared" si="1"/>
        <v>0</v>
      </c>
      <c r="L468">
        <v>0</v>
      </c>
      <c r="M468">
        <v>0</v>
      </c>
      <c r="N468">
        <v>274</v>
      </c>
      <c r="O468">
        <v>0</v>
      </c>
      <c r="P468">
        <v>565</v>
      </c>
      <c r="Q468">
        <v>233</v>
      </c>
      <c r="R468">
        <v>1463</v>
      </c>
      <c r="S468">
        <v>233</v>
      </c>
    </row>
    <row r="469" spans="1:19" ht="12.75" customHeight="1" x14ac:dyDescent="0.15">
      <c r="A469" s="77" t="s">
        <v>426</v>
      </c>
      <c r="B469" s="77" t="s">
        <v>416</v>
      </c>
      <c r="C469" s="77" t="s">
        <v>417</v>
      </c>
      <c r="D469" s="111" t="s">
        <v>1632</v>
      </c>
      <c r="E469" s="77" t="s">
        <v>1598</v>
      </c>
      <c r="F469" s="104">
        <v>1448</v>
      </c>
      <c r="G469" s="108">
        <f t="shared" si="0"/>
        <v>0</v>
      </c>
      <c r="H469" s="104">
        <v>0</v>
      </c>
      <c r="I469" s="104">
        <v>0</v>
      </c>
      <c r="J469" s="103">
        <v>1101</v>
      </c>
      <c r="K469" s="108">
        <f t="shared" si="1"/>
        <v>74</v>
      </c>
      <c r="L469" s="104">
        <v>74</v>
      </c>
      <c r="M469" s="104">
        <v>0</v>
      </c>
      <c r="N469" s="104">
        <v>1019</v>
      </c>
      <c r="O469" s="104">
        <v>0</v>
      </c>
      <c r="P469" s="77" t="s">
        <v>1709</v>
      </c>
      <c r="Q469" s="104">
        <v>94</v>
      </c>
      <c r="R469" s="104">
        <v>5805</v>
      </c>
      <c r="S469" s="104">
        <v>168</v>
      </c>
    </row>
    <row r="470" spans="1:19" ht="12.75" customHeight="1" x14ac:dyDescent="0.15">
      <c r="A470" s="2" t="s">
        <v>426</v>
      </c>
      <c r="B470" s="2" t="s">
        <v>416</v>
      </c>
      <c r="C470" s="2" t="s">
        <v>417</v>
      </c>
      <c r="D470" s="86">
        <v>2013</v>
      </c>
      <c r="E470" s="2" t="s">
        <v>1598</v>
      </c>
      <c r="F470" s="2">
        <v>1448</v>
      </c>
      <c r="G470" s="108">
        <f t="shared" si="0"/>
        <v>48</v>
      </c>
      <c r="H470" s="2">
        <v>48</v>
      </c>
      <c r="I470" s="2">
        <v>0</v>
      </c>
      <c r="J470" s="2">
        <v>1101</v>
      </c>
      <c r="K470" s="108">
        <f t="shared" si="1"/>
        <v>2</v>
      </c>
      <c r="L470" s="2">
        <v>2</v>
      </c>
      <c r="M470" s="2">
        <v>0</v>
      </c>
      <c r="N470" s="2">
        <v>1019</v>
      </c>
      <c r="O470" s="2">
        <v>24</v>
      </c>
      <c r="P470" s="2">
        <v>2237</v>
      </c>
      <c r="Q470" s="2">
        <v>12</v>
      </c>
      <c r="R470" s="2">
        <v>5805</v>
      </c>
      <c r="S470" s="2">
        <v>86</v>
      </c>
    </row>
    <row r="471" spans="1:19" ht="12.75" customHeight="1" x14ac:dyDescent="0.15">
      <c r="A471" s="2" t="s">
        <v>426</v>
      </c>
      <c r="B471" s="2" t="s">
        <v>416</v>
      </c>
      <c r="C471" s="2" t="s">
        <v>417</v>
      </c>
      <c r="D471" s="86">
        <v>2014</v>
      </c>
      <c r="E471" s="2" t="s">
        <v>1598</v>
      </c>
      <c r="F471" s="2">
        <v>1448</v>
      </c>
      <c r="G471" s="108">
        <f t="shared" si="0"/>
        <v>0</v>
      </c>
      <c r="H471" s="2">
        <v>0</v>
      </c>
      <c r="I471" s="2">
        <v>0</v>
      </c>
      <c r="J471" s="2">
        <v>1101</v>
      </c>
      <c r="K471" s="108">
        <f t="shared" si="1"/>
        <v>0</v>
      </c>
      <c r="L471" s="2">
        <v>0</v>
      </c>
      <c r="M471" s="2">
        <v>0</v>
      </c>
      <c r="N471" s="2">
        <v>1019</v>
      </c>
      <c r="O471" s="2">
        <v>8</v>
      </c>
      <c r="P471" s="2">
        <v>2237</v>
      </c>
      <c r="Q471" s="2">
        <v>24</v>
      </c>
      <c r="R471" s="2">
        <v>5805</v>
      </c>
      <c r="S471" s="2">
        <v>32</v>
      </c>
    </row>
    <row r="472" spans="1:19" ht="12.75" customHeight="1" x14ac:dyDescent="0.15">
      <c r="A472" t="s">
        <v>426</v>
      </c>
      <c r="B472" t="s">
        <v>416</v>
      </c>
      <c r="C472" t="s">
        <v>417</v>
      </c>
      <c r="D472" s="86">
        <v>2015</v>
      </c>
      <c r="E472" t="s">
        <v>1598</v>
      </c>
      <c r="F472">
        <v>1448</v>
      </c>
      <c r="G472" s="108">
        <f t="shared" si="0"/>
        <v>0</v>
      </c>
      <c r="H472">
        <v>0</v>
      </c>
      <c r="I472">
        <v>0</v>
      </c>
      <c r="J472">
        <v>1101</v>
      </c>
      <c r="K472" s="108">
        <f t="shared" si="1"/>
        <v>1</v>
      </c>
      <c r="L472">
        <v>1</v>
      </c>
      <c r="M472">
        <v>0</v>
      </c>
      <c r="N472">
        <v>1019</v>
      </c>
      <c r="O472">
        <v>2</v>
      </c>
      <c r="P472">
        <v>2237</v>
      </c>
      <c r="Q472">
        <v>23</v>
      </c>
      <c r="R472">
        <v>5805</v>
      </c>
      <c r="S472">
        <v>26</v>
      </c>
    </row>
    <row r="473" spans="1:19" ht="12.75" customHeight="1" x14ac:dyDescent="0.15">
      <c r="A473" t="s">
        <v>426</v>
      </c>
      <c r="B473" t="s">
        <v>416</v>
      </c>
      <c r="C473" t="s">
        <v>417</v>
      </c>
      <c r="D473" s="86">
        <v>2016</v>
      </c>
      <c r="E473" t="s">
        <v>1598</v>
      </c>
      <c r="F473">
        <v>1448</v>
      </c>
      <c r="G473" s="108">
        <f t="shared" si="0"/>
        <v>0</v>
      </c>
      <c r="H473">
        <v>0</v>
      </c>
      <c r="I473">
        <v>0</v>
      </c>
      <c r="J473">
        <v>1101</v>
      </c>
      <c r="K473" s="108">
        <f t="shared" si="1"/>
        <v>6</v>
      </c>
      <c r="L473">
        <v>6</v>
      </c>
      <c r="M473">
        <v>0</v>
      </c>
      <c r="N473">
        <v>1019</v>
      </c>
      <c r="O473">
        <v>0</v>
      </c>
      <c r="P473">
        <v>2237</v>
      </c>
      <c r="Q473">
        <v>78</v>
      </c>
      <c r="R473">
        <v>5805</v>
      </c>
      <c r="S473">
        <v>84</v>
      </c>
    </row>
    <row r="474" spans="1:19" ht="12.75" customHeight="1" x14ac:dyDescent="0.15">
      <c r="A474" t="s">
        <v>426</v>
      </c>
      <c r="B474" t="s">
        <v>416</v>
      </c>
      <c r="C474" t="s">
        <v>417</v>
      </c>
      <c r="D474" s="86">
        <v>2017</v>
      </c>
      <c r="E474" t="s">
        <v>1598</v>
      </c>
      <c r="F474">
        <v>1448</v>
      </c>
      <c r="G474" s="108">
        <f t="shared" si="0"/>
        <v>0</v>
      </c>
      <c r="H474">
        <v>0</v>
      </c>
      <c r="I474">
        <v>0</v>
      </c>
      <c r="J474">
        <v>1101</v>
      </c>
      <c r="K474" s="108">
        <f t="shared" si="1"/>
        <v>0</v>
      </c>
      <c r="L474">
        <v>0</v>
      </c>
      <c r="M474">
        <v>0</v>
      </c>
      <c r="N474">
        <v>1019</v>
      </c>
      <c r="O474">
        <v>0</v>
      </c>
      <c r="P474">
        <v>2237</v>
      </c>
      <c r="Q474">
        <v>51</v>
      </c>
      <c r="R474">
        <v>5805</v>
      </c>
      <c r="S474">
        <v>51</v>
      </c>
    </row>
    <row r="475" spans="1:19" ht="12.75" customHeight="1" x14ac:dyDescent="0.15">
      <c r="A475" s="77" t="s">
        <v>147</v>
      </c>
      <c r="B475" s="77" t="s">
        <v>143</v>
      </c>
      <c r="C475" s="77" t="s">
        <v>144</v>
      </c>
      <c r="D475" s="111" t="s">
        <v>1632</v>
      </c>
      <c r="E475" s="77" t="s">
        <v>1598</v>
      </c>
      <c r="F475" s="104">
        <v>487</v>
      </c>
      <c r="G475" s="108">
        <f t="shared" si="0"/>
        <v>80</v>
      </c>
      <c r="H475" s="104">
        <v>0</v>
      </c>
      <c r="I475" s="104">
        <v>80</v>
      </c>
      <c r="J475" s="103">
        <v>300</v>
      </c>
      <c r="K475" s="108">
        <f t="shared" si="1"/>
        <v>7</v>
      </c>
      <c r="L475" s="104">
        <v>0</v>
      </c>
      <c r="M475" s="104">
        <v>7</v>
      </c>
      <c r="N475" s="104">
        <v>297</v>
      </c>
      <c r="O475" s="104">
        <v>92</v>
      </c>
      <c r="P475" s="77" t="s">
        <v>1710</v>
      </c>
      <c r="Q475" s="104">
        <v>6</v>
      </c>
      <c r="R475" s="104">
        <v>1924</v>
      </c>
      <c r="S475" s="104">
        <v>185</v>
      </c>
    </row>
    <row r="476" spans="1:19" ht="12.75" customHeight="1" x14ac:dyDescent="0.15">
      <c r="A476" s="2" t="s">
        <v>147</v>
      </c>
      <c r="B476" s="2" t="s">
        <v>143</v>
      </c>
      <c r="C476" s="2" t="s">
        <v>144</v>
      </c>
      <c r="D476" s="86">
        <v>2014</v>
      </c>
      <c r="E476" s="2" t="s">
        <v>1598</v>
      </c>
      <c r="F476" s="2">
        <v>487</v>
      </c>
      <c r="G476" s="108">
        <f t="shared" si="0"/>
        <v>0</v>
      </c>
      <c r="H476" s="2">
        <v>0</v>
      </c>
      <c r="I476" s="2">
        <v>0</v>
      </c>
      <c r="J476" s="2">
        <v>300</v>
      </c>
      <c r="K476" s="108">
        <f t="shared" si="1"/>
        <v>3</v>
      </c>
      <c r="L476" s="2">
        <v>3</v>
      </c>
      <c r="M476" s="2">
        <v>0</v>
      </c>
      <c r="N476" s="2">
        <v>297</v>
      </c>
      <c r="O476" s="2">
        <v>0</v>
      </c>
      <c r="P476" s="2">
        <v>840</v>
      </c>
      <c r="Q476" s="2">
        <v>43</v>
      </c>
      <c r="R476" s="2">
        <v>1924</v>
      </c>
      <c r="S476" s="2">
        <v>46</v>
      </c>
    </row>
    <row r="477" spans="1:19" ht="12.75" customHeight="1" x14ac:dyDescent="0.15">
      <c r="A477" s="2" t="s">
        <v>147</v>
      </c>
      <c r="B477" s="2" t="s">
        <v>143</v>
      </c>
      <c r="C477" s="2" t="s">
        <v>144</v>
      </c>
      <c r="D477" s="86">
        <v>2015</v>
      </c>
      <c r="E477" s="2" t="s">
        <v>1598</v>
      </c>
      <c r="F477" s="2">
        <v>487</v>
      </c>
      <c r="G477" s="108">
        <f t="shared" si="0"/>
        <v>0</v>
      </c>
      <c r="H477" s="2">
        <v>0</v>
      </c>
      <c r="I477" s="2">
        <v>0</v>
      </c>
      <c r="J477" s="2">
        <v>300</v>
      </c>
      <c r="K477" s="108">
        <f t="shared" si="1"/>
        <v>5</v>
      </c>
      <c r="L477" s="2">
        <v>5</v>
      </c>
      <c r="M477" s="2">
        <v>0</v>
      </c>
      <c r="N477" s="2">
        <v>297</v>
      </c>
      <c r="O477" s="2">
        <v>84</v>
      </c>
      <c r="P477" s="2">
        <v>840</v>
      </c>
      <c r="Q477" s="2">
        <v>11</v>
      </c>
      <c r="R477" s="2">
        <v>1924</v>
      </c>
      <c r="S477" s="2">
        <v>100</v>
      </c>
    </row>
    <row r="478" spans="1:19" ht="12.75" customHeight="1" x14ac:dyDescent="0.15">
      <c r="A478" s="2" t="s">
        <v>147</v>
      </c>
      <c r="B478" s="2" t="s">
        <v>143</v>
      </c>
      <c r="C478" s="2" t="s">
        <v>144</v>
      </c>
      <c r="D478" s="86">
        <v>2016</v>
      </c>
      <c r="E478" s="2" t="s">
        <v>1598</v>
      </c>
      <c r="F478" s="2">
        <v>487</v>
      </c>
      <c r="G478" s="108">
        <f t="shared" si="0"/>
        <v>0</v>
      </c>
      <c r="H478" s="2">
        <v>0</v>
      </c>
      <c r="I478" s="2">
        <v>0</v>
      </c>
      <c r="J478" s="2">
        <v>300</v>
      </c>
      <c r="K478" s="108">
        <f t="shared" si="1"/>
        <v>6</v>
      </c>
      <c r="L478" s="2">
        <v>6</v>
      </c>
      <c r="M478" s="2">
        <v>0</v>
      </c>
      <c r="N478" s="2">
        <v>297</v>
      </c>
      <c r="O478" s="2">
        <v>0</v>
      </c>
      <c r="P478" s="2">
        <v>840</v>
      </c>
      <c r="Q478" s="2">
        <v>4</v>
      </c>
      <c r="R478" s="2">
        <v>1924</v>
      </c>
      <c r="S478" s="2">
        <v>10</v>
      </c>
    </row>
    <row r="479" spans="1:19" ht="12.75" customHeight="1" x14ac:dyDescent="0.15">
      <c r="A479" s="2" t="s">
        <v>147</v>
      </c>
      <c r="B479" s="2" t="s">
        <v>143</v>
      </c>
      <c r="C479" s="2" t="s">
        <v>144</v>
      </c>
      <c r="D479" s="86">
        <v>2017</v>
      </c>
      <c r="E479" s="2" t="s">
        <v>1598</v>
      </c>
      <c r="F479" s="2">
        <v>487</v>
      </c>
      <c r="G479" s="108">
        <f t="shared" si="0"/>
        <v>0</v>
      </c>
      <c r="H479" s="2">
        <v>0</v>
      </c>
      <c r="I479" s="2">
        <v>0</v>
      </c>
      <c r="J479" s="2">
        <v>300</v>
      </c>
      <c r="K479" s="108">
        <f t="shared" si="1"/>
        <v>67</v>
      </c>
      <c r="L479" s="2">
        <v>0</v>
      </c>
      <c r="M479" s="2">
        <v>67</v>
      </c>
      <c r="N479" s="2">
        <v>297</v>
      </c>
      <c r="O479" s="2">
        <v>7</v>
      </c>
      <c r="P479" s="2">
        <v>840</v>
      </c>
      <c r="Q479" s="2">
        <v>0</v>
      </c>
      <c r="R479" s="2">
        <v>1924</v>
      </c>
      <c r="S479" s="2">
        <v>74</v>
      </c>
    </row>
    <row r="480" spans="1:19" ht="12.75" customHeight="1" x14ac:dyDescent="0.15">
      <c r="A480" s="77" t="s">
        <v>106</v>
      </c>
      <c r="B480" s="77" t="s">
        <v>99</v>
      </c>
      <c r="C480" s="77" t="s">
        <v>67</v>
      </c>
      <c r="D480" s="111" t="s">
        <v>1632</v>
      </c>
      <c r="E480" s="77" t="s">
        <v>1598</v>
      </c>
      <c r="F480" s="104">
        <v>100</v>
      </c>
      <c r="G480" s="108">
        <f t="shared" si="0"/>
        <v>0</v>
      </c>
      <c r="H480" s="104">
        <v>0</v>
      </c>
      <c r="I480" s="104">
        <v>0</v>
      </c>
      <c r="J480" s="103">
        <v>63</v>
      </c>
      <c r="K480" s="108">
        <f t="shared" si="1"/>
        <v>0</v>
      </c>
      <c r="L480" s="104">
        <v>0</v>
      </c>
      <c r="M480" s="104">
        <v>0</v>
      </c>
      <c r="N480" s="104">
        <v>69</v>
      </c>
      <c r="O480" s="104">
        <v>0</v>
      </c>
      <c r="P480" s="77" t="s">
        <v>1711</v>
      </c>
      <c r="Q480" s="104">
        <v>18</v>
      </c>
      <c r="R480" s="104">
        <v>398</v>
      </c>
      <c r="S480" s="104">
        <v>18</v>
      </c>
    </row>
    <row r="481" spans="1:19" ht="12.75" customHeight="1" x14ac:dyDescent="0.15">
      <c r="A481" s="2" t="s">
        <v>106</v>
      </c>
      <c r="B481" s="2" t="s">
        <v>99</v>
      </c>
      <c r="C481" s="2" t="s">
        <v>67</v>
      </c>
      <c r="D481" s="86">
        <v>2014</v>
      </c>
      <c r="E481" s="2" t="s">
        <v>1598</v>
      </c>
      <c r="F481" s="2">
        <v>100</v>
      </c>
      <c r="G481" s="108">
        <f t="shared" si="0"/>
        <v>56</v>
      </c>
      <c r="H481" s="2">
        <v>56</v>
      </c>
      <c r="I481" s="2">
        <v>0</v>
      </c>
      <c r="J481" s="2">
        <v>63</v>
      </c>
      <c r="K481" s="108">
        <f t="shared" si="1"/>
        <v>0</v>
      </c>
      <c r="L481" s="2">
        <v>0</v>
      </c>
      <c r="M481" s="2">
        <v>0</v>
      </c>
      <c r="N481" s="2">
        <v>69</v>
      </c>
      <c r="O481" s="2">
        <v>0</v>
      </c>
      <c r="P481" s="2">
        <v>166</v>
      </c>
      <c r="Q481" s="2">
        <v>6</v>
      </c>
      <c r="R481" s="2">
        <v>398</v>
      </c>
      <c r="S481" s="2">
        <v>62</v>
      </c>
    </row>
    <row r="482" spans="1:19" ht="12.75" customHeight="1" x14ac:dyDescent="0.15">
      <c r="A482" s="2" t="s">
        <v>106</v>
      </c>
      <c r="B482" s="2" t="s">
        <v>99</v>
      </c>
      <c r="C482" s="2" t="s">
        <v>67</v>
      </c>
      <c r="D482" s="86">
        <v>2015</v>
      </c>
      <c r="E482" s="2" t="s">
        <v>1598</v>
      </c>
      <c r="F482" s="2">
        <v>100</v>
      </c>
      <c r="G482" s="108">
        <f t="shared" si="0"/>
        <v>0</v>
      </c>
      <c r="H482" s="2">
        <v>0</v>
      </c>
      <c r="I482" s="2">
        <v>0</v>
      </c>
      <c r="J482" s="2">
        <v>63</v>
      </c>
      <c r="K482" s="108">
        <f t="shared" si="1"/>
        <v>6</v>
      </c>
      <c r="L482" s="2">
        <v>6</v>
      </c>
      <c r="M482" s="2">
        <v>0</v>
      </c>
      <c r="N482" s="2">
        <v>69</v>
      </c>
      <c r="O482" s="2">
        <v>26</v>
      </c>
      <c r="P482" s="2">
        <v>166</v>
      </c>
      <c r="Q482" s="2">
        <v>229</v>
      </c>
      <c r="R482" s="2">
        <v>398</v>
      </c>
      <c r="S482" s="2">
        <v>261</v>
      </c>
    </row>
    <row r="483" spans="1:19" ht="12.75" customHeight="1" x14ac:dyDescent="0.15">
      <c r="A483" s="2" t="s">
        <v>106</v>
      </c>
      <c r="B483" s="2" t="s">
        <v>99</v>
      </c>
      <c r="C483" s="2" t="s">
        <v>67</v>
      </c>
      <c r="D483" s="86">
        <v>2016</v>
      </c>
      <c r="E483" s="2" t="s">
        <v>1598</v>
      </c>
      <c r="F483" s="2">
        <v>100</v>
      </c>
      <c r="G483" s="108">
        <f t="shared" si="0"/>
        <v>0</v>
      </c>
      <c r="H483" s="2">
        <v>0</v>
      </c>
      <c r="I483" s="2">
        <v>0</v>
      </c>
      <c r="J483" s="2">
        <v>63</v>
      </c>
      <c r="K483" s="108">
        <f t="shared" si="1"/>
        <v>0</v>
      </c>
      <c r="L483" s="2">
        <v>0</v>
      </c>
      <c r="M483" s="2">
        <v>0</v>
      </c>
      <c r="N483" s="2">
        <v>69</v>
      </c>
      <c r="O483" s="2">
        <v>0</v>
      </c>
      <c r="P483" s="2">
        <v>166</v>
      </c>
      <c r="Q483" s="2">
        <v>7</v>
      </c>
      <c r="R483" s="2">
        <v>398</v>
      </c>
      <c r="S483" s="2">
        <v>7</v>
      </c>
    </row>
    <row r="484" spans="1:19" ht="12.75" customHeight="1" x14ac:dyDescent="0.15">
      <c r="A484" s="2" t="s">
        <v>106</v>
      </c>
      <c r="B484" s="2" t="s">
        <v>99</v>
      </c>
      <c r="C484" s="2" t="s">
        <v>67</v>
      </c>
      <c r="D484" s="86">
        <v>2017</v>
      </c>
      <c r="E484" s="2" t="s">
        <v>1598</v>
      </c>
      <c r="F484" s="2">
        <v>100</v>
      </c>
      <c r="G484" s="108">
        <f t="shared" si="0"/>
        <v>62</v>
      </c>
      <c r="H484" s="2">
        <v>62</v>
      </c>
      <c r="I484" s="2">
        <v>0</v>
      </c>
      <c r="J484" s="2">
        <v>63</v>
      </c>
      <c r="K484" s="108">
        <f t="shared" si="1"/>
        <v>0</v>
      </c>
      <c r="L484" s="2">
        <v>0</v>
      </c>
      <c r="M484" s="2">
        <v>0</v>
      </c>
      <c r="N484" s="2">
        <v>69</v>
      </c>
      <c r="O484" s="2">
        <v>0</v>
      </c>
      <c r="P484" s="2">
        <v>166</v>
      </c>
      <c r="Q484" s="2">
        <v>7</v>
      </c>
      <c r="R484" s="2">
        <v>398</v>
      </c>
      <c r="S484" s="2">
        <v>69</v>
      </c>
    </row>
    <row r="485" spans="1:19" ht="12.75" customHeight="1" x14ac:dyDescent="0.15">
      <c r="A485" s="77" t="s">
        <v>124</v>
      </c>
      <c r="B485" s="77" t="s">
        <v>122</v>
      </c>
      <c r="C485" s="77" t="s">
        <v>123</v>
      </c>
      <c r="D485" s="111" t="s">
        <v>1632</v>
      </c>
      <c r="E485" s="77" t="s">
        <v>1598</v>
      </c>
      <c r="F485" s="104">
        <v>1086</v>
      </c>
      <c r="G485" s="108">
        <f t="shared" si="0"/>
        <v>0</v>
      </c>
      <c r="H485" s="104">
        <v>0</v>
      </c>
      <c r="I485" s="104">
        <v>0</v>
      </c>
      <c r="J485" s="103">
        <v>762</v>
      </c>
      <c r="K485" s="108">
        <f t="shared" si="1"/>
        <v>0</v>
      </c>
      <c r="L485" s="104">
        <v>0</v>
      </c>
      <c r="M485" s="104">
        <v>0</v>
      </c>
      <c r="N485" s="104">
        <v>823</v>
      </c>
      <c r="O485" s="104">
        <v>0</v>
      </c>
      <c r="P485" s="77" t="s">
        <v>1712</v>
      </c>
      <c r="Q485" s="104">
        <v>452</v>
      </c>
      <c r="R485" s="104">
        <v>4428</v>
      </c>
      <c r="S485" s="104">
        <v>452</v>
      </c>
    </row>
    <row r="486" spans="1:19" ht="12.75" customHeight="1" x14ac:dyDescent="0.15">
      <c r="A486" s="2" t="s">
        <v>124</v>
      </c>
      <c r="B486" s="2" t="s">
        <v>122</v>
      </c>
      <c r="C486" s="2" t="s">
        <v>123</v>
      </c>
      <c r="D486" s="86">
        <v>2013</v>
      </c>
      <c r="E486" s="2" t="s">
        <v>1598</v>
      </c>
      <c r="F486" s="2">
        <v>1086</v>
      </c>
      <c r="G486" s="108">
        <f t="shared" si="0"/>
        <v>42</v>
      </c>
      <c r="H486" s="2">
        <v>42</v>
      </c>
      <c r="I486" s="2">
        <v>0</v>
      </c>
      <c r="J486" s="2">
        <v>762</v>
      </c>
      <c r="K486" s="108">
        <f t="shared" si="1"/>
        <v>29</v>
      </c>
      <c r="L486" s="2">
        <v>29</v>
      </c>
      <c r="M486" s="2">
        <v>0</v>
      </c>
      <c r="N486" s="2">
        <v>823</v>
      </c>
      <c r="O486" s="2">
        <v>7</v>
      </c>
      <c r="P486" s="2">
        <v>1757</v>
      </c>
      <c r="Q486" s="2">
        <v>685</v>
      </c>
      <c r="R486" s="2">
        <v>4428</v>
      </c>
      <c r="S486" s="2">
        <v>763</v>
      </c>
    </row>
    <row r="487" spans="1:19" ht="12.75" customHeight="1" x14ac:dyDescent="0.15">
      <c r="A487" s="2" t="s">
        <v>124</v>
      </c>
      <c r="B487" s="2" t="s">
        <v>122</v>
      </c>
      <c r="C487" s="2" t="s">
        <v>123</v>
      </c>
      <c r="D487" s="86">
        <v>2014</v>
      </c>
      <c r="E487" s="2" t="s">
        <v>1598</v>
      </c>
      <c r="F487" s="2">
        <v>1086</v>
      </c>
      <c r="G487" s="108">
        <f t="shared" si="0"/>
        <v>1</v>
      </c>
      <c r="H487" s="2">
        <v>1</v>
      </c>
      <c r="I487" s="2">
        <v>0</v>
      </c>
      <c r="J487" s="2">
        <v>762</v>
      </c>
      <c r="K487" s="108">
        <f t="shared" si="1"/>
        <v>55</v>
      </c>
      <c r="L487" s="2">
        <v>55</v>
      </c>
      <c r="M487" s="2">
        <v>0</v>
      </c>
      <c r="N487" s="2">
        <v>823</v>
      </c>
      <c r="O487" s="2">
        <v>13</v>
      </c>
      <c r="P487" s="2">
        <v>1757</v>
      </c>
      <c r="Q487" s="2">
        <v>343</v>
      </c>
      <c r="R487" s="2">
        <v>4428</v>
      </c>
      <c r="S487" s="2">
        <v>412</v>
      </c>
    </row>
    <row r="488" spans="1:19" ht="12.75" customHeight="1" x14ac:dyDescent="0.15">
      <c r="A488" s="2" t="s">
        <v>124</v>
      </c>
      <c r="B488" s="2" t="s">
        <v>122</v>
      </c>
      <c r="C488" s="2" t="s">
        <v>123</v>
      </c>
      <c r="D488" s="86">
        <v>2015</v>
      </c>
      <c r="E488" s="2" t="s">
        <v>1598</v>
      </c>
      <c r="F488" s="2">
        <v>1086</v>
      </c>
      <c r="G488" s="108">
        <f t="shared" si="0"/>
        <v>0</v>
      </c>
      <c r="H488" s="2">
        <v>0</v>
      </c>
      <c r="I488" s="2">
        <v>0</v>
      </c>
      <c r="J488" s="2">
        <v>762</v>
      </c>
      <c r="K488" s="108">
        <f t="shared" si="1"/>
        <v>53</v>
      </c>
      <c r="L488" s="2">
        <v>53</v>
      </c>
      <c r="M488" s="2">
        <v>0</v>
      </c>
      <c r="N488" s="2">
        <v>823</v>
      </c>
      <c r="O488" s="2">
        <v>0</v>
      </c>
      <c r="P488" s="2">
        <v>1757</v>
      </c>
      <c r="Q488" s="2">
        <v>512</v>
      </c>
      <c r="R488" s="2">
        <v>4428</v>
      </c>
      <c r="S488" s="2">
        <v>565</v>
      </c>
    </row>
    <row r="489" spans="1:19" ht="12.75" customHeight="1" x14ac:dyDescent="0.15">
      <c r="A489" s="2" t="s">
        <v>124</v>
      </c>
      <c r="B489" s="2" t="s">
        <v>122</v>
      </c>
      <c r="C489" s="2" t="s">
        <v>123</v>
      </c>
      <c r="D489" s="86">
        <v>2016</v>
      </c>
      <c r="E489" s="2" t="s">
        <v>1598</v>
      </c>
      <c r="F489" s="2">
        <v>1086</v>
      </c>
      <c r="G489" s="108">
        <f t="shared" si="0"/>
        <v>0</v>
      </c>
      <c r="H489" s="2">
        <v>0</v>
      </c>
      <c r="I489" s="2">
        <v>0</v>
      </c>
      <c r="J489" s="2">
        <v>762</v>
      </c>
      <c r="K489" s="108">
        <f t="shared" si="1"/>
        <v>57</v>
      </c>
      <c r="L489" s="2">
        <v>57</v>
      </c>
      <c r="M489" s="2">
        <v>0</v>
      </c>
      <c r="N489" s="2">
        <v>823</v>
      </c>
      <c r="O489" s="2">
        <v>12</v>
      </c>
      <c r="P489" s="2">
        <v>1757</v>
      </c>
      <c r="Q489" s="2">
        <v>656</v>
      </c>
      <c r="R489" s="2">
        <v>4428</v>
      </c>
      <c r="S489" s="2">
        <v>725</v>
      </c>
    </row>
    <row r="490" spans="1:19" ht="12.75" customHeight="1" x14ac:dyDescent="0.15">
      <c r="A490" s="2" t="s">
        <v>124</v>
      </c>
      <c r="B490" s="2" t="s">
        <v>122</v>
      </c>
      <c r="C490" s="2" t="s">
        <v>123</v>
      </c>
      <c r="D490" s="86">
        <v>2017</v>
      </c>
      <c r="E490" s="2" t="s">
        <v>1598</v>
      </c>
      <c r="F490" s="2">
        <v>1086</v>
      </c>
      <c r="G490" s="108">
        <f t="shared" si="0"/>
        <v>16</v>
      </c>
      <c r="H490" s="2">
        <v>16</v>
      </c>
      <c r="I490" s="2">
        <v>0</v>
      </c>
      <c r="J490" s="2">
        <v>762</v>
      </c>
      <c r="K490" s="108">
        <f t="shared" si="1"/>
        <v>59</v>
      </c>
      <c r="L490" s="2">
        <v>31</v>
      </c>
      <c r="M490" s="2">
        <v>28</v>
      </c>
      <c r="N490" s="2">
        <v>823</v>
      </c>
      <c r="O490" s="2">
        <v>15</v>
      </c>
      <c r="P490" s="2">
        <v>1757</v>
      </c>
      <c r="Q490" s="2">
        <v>697</v>
      </c>
      <c r="R490" s="2">
        <v>4428</v>
      </c>
      <c r="S490" s="2">
        <v>787</v>
      </c>
    </row>
    <row r="491" spans="1:19" ht="12.75" customHeight="1" x14ac:dyDescent="0.15">
      <c r="A491" s="77" t="s">
        <v>188</v>
      </c>
      <c r="B491" s="77" t="s">
        <v>168</v>
      </c>
      <c r="C491" s="77" t="s">
        <v>144</v>
      </c>
      <c r="D491" s="111" t="s">
        <v>1632</v>
      </c>
      <c r="E491" s="77" t="s">
        <v>1598</v>
      </c>
      <c r="F491" s="104">
        <v>529</v>
      </c>
      <c r="G491" s="108">
        <f t="shared" si="0"/>
        <v>0</v>
      </c>
      <c r="H491" s="104">
        <v>0</v>
      </c>
      <c r="I491" s="104">
        <v>0</v>
      </c>
      <c r="J491" s="103">
        <v>315</v>
      </c>
      <c r="K491" s="108">
        <f t="shared" si="1"/>
        <v>0</v>
      </c>
      <c r="L491" s="104">
        <v>0</v>
      </c>
      <c r="M491" s="104">
        <v>0</v>
      </c>
      <c r="N491" s="104">
        <v>352</v>
      </c>
      <c r="O491" s="104">
        <v>0</v>
      </c>
      <c r="P491" s="77" t="s">
        <v>1713</v>
      </c>
      <c r="Q491" s="104">
        <v>281</v>
      </c>
      <c r="R491" s="104">
        <v>2142</v>
      </c>
      <c r="S491" s="104">
        <v>281</v>
      </c>
    </row>
    <row r="492" spans="1:19" ht="12.75" customHeight="1" x14ac:dyDescent="0.15">
      <c r="A492" s="2" t="s">
        <v>188</v>
      </c>
      <c r="B492" s="2" t="s">
        <v>168</v>
      </c>
      <c r="C492" s="2" t="s">
        <v>144</v>
      </c>
      <c r="D492" s="86">
        <v>2013</v>
      </c>
      <c r="E492" s="2" t="s">
        <v>1598</v>
      </c>
      <c r="F492" s="2">
        <v>529</v>
      </c>
      <c r="G492" s="108">
        <f t="shared" si="0"/>
        <v>14</v>
      </c>
      <c r="H492" s="2">
        <v>14</v>
      </c>
      <c r="I492" s="2">
        <v>0</v>
      </c>
      <c r="J492" s="2">
        <v>315</v>
      </c>
      <c r="K492" s="108">
        <f t="shared" si="1"/>
        <v>6</v>
      </c>
      <c r="L492" s="2">
        <v>6</v>
      </c>
      <c r="M492" s="2">
        <v>0</v>
      </c>
      <c r="N492" s="2">
        <v>352</v>
      </c>
      <c r="O492" s="2">
        <v>6</v>
      </c>
      <c r="P492" s="2">
        <v>946</v>
      </c>
      <c r="Q492" s="2">
        <v>5</v>
      </c>
      <c r="R492" s="2">
        <v>2142</v>
      </c>
      <c r="S492" s="2">
        <v>31</v>
      </c>
    </row>
    <row r="493" spans="1:19" ht="12.75" customHeight="1" x14ac:dyDescent="0.15">
      <c r="A493" s="2" t="s">
        <v>188</v>
      </c>
      <c r="B493" s="2" t="s">
        <v>168</v>
      </c>
      <c r="C493" s="2" t="s">
        <v>144</v>
      </c>
      <c r="D493" s="86">
        <v>2014</v>
      </c>
      <c r="E493" s="2" t="s">
        <v>1598</v>
      </c>
      <c r="F493" s="2">
        <v>529</v>
      </c>
      <c r="G493" s="108">
        <f t="shared" si="0"/>
        <v>41</v>
      </c>
      <c r="H493" s="2">
        <v>41</v>
      </c>
      <c r="I493" s="2">
        <v>0</v>
      </c>
      <c r="J493" s="2">
        <v>315</v>
      </c>
      <c r="K493" s="108">
        <f t="shared" si="1"/>
        <v>0</v>
      </c>
      <c r="L493" s="2">
        <v>0</v>
      </c>
      <c r="M493" s="2">
        <v>0</v>
      </c>
      <c r="N493" s="2">
        <v>352</v>
      </c>
      <c r="O493" s="2">
        <v>2</v>
      </c>
      <c r="P493" s="2">
        <v>946</v>
      </c>
      <c r="Q493" s="2">
        <v>20</v>
      </c>
      <c r="R493" s="2">
        <v>2142</v>
      </c>
      <c r="S493" s="2">
        <v>63</v>
      </c>
    </row>
    <row r="494" spans="1:19" ht="12.75" customHeight="1" x14ac:dyDescent="0.15">
      <c r="A494" t="s">
        <v>188</v>
      </c>
      <c r="B494" t="s">
        <v>168</v>
      </c>
      <c r="C494" t="s">
        <v>144</v>
      </c>
      <c r="D494" s="86">
        <v>2015</v>
      </c>
      <c r="E494" t="s">
        <v>1598</v>
      </c>
      <c r="F494">
        <v>529</v>
      </c>
      <c r="G494" s="108">
        <f t="shared" si="0"/>
        <v>96</v>
      </c>
      <c r="H494">
        <v>96</v>
      </c>
      <c r="I494">
        <v>0</v>
      </c>
      <c r="J494">
        <v>315</v>
      </c>
      <c r="K494" s="108">
        <f t="shared" si="1"/>
        <v>36</v>
      </c>
      <c r="L494">
        <v>36</v>
      </c>
      <c r="M494">
        <v>0</v>
      </c>
      <c r="N494">
        <v>352</v>
      </c>
      <c r="O494">
        <v>0</v>
      </c>
      <c r="P494">
        <v>946</v>
      </c>
      <c r="Q494">
        <v>8</v>
      </c>
      <c r="R494">
        <v>2142</v>
      </c>
      <c r="S494">
        <v>140</v>
      </c>
    </row>
    <row r="495" spans="1:19" ht="12.75" customHeight="1" x14ac:dyDescent="0.15">
      <c r="A495" t="s">
        <v>188</v>
      </c>
      <c r="B495" t="s">
        <v>168</v>
      </c>
      <c r="C495" t="s">
        <v>144</v>
      </c>
      <c r="D495" s="86">
        <v>2016</v>
      </c>
      <c r="E495" t="s">
        <v>1598</v>
      </c>
      <c r="F495">
        <v>529</v>
      </c>
      <c r="G495" s="108">
        <f t="shared" si="0"/>
        <v>0</v>
      </c>
      <c r="H495">
        <v>0</v>
      </c>
      <c r="I495">
        <v>0</v>
      </c>
      <c r="J495">
        <v>315</v>
      </c>
      <c r="K495" s="108">
        <f t="shared" si="1"/>
        <v>0</v>
      </c>
      <c r="L495">
        <v>0</v>
      </c>
      <c r="M495">
        <v>0</v>
      </c>
      <c r="N495">
        <v>352</v>
      </c>
      <c r="O495">
        <v>0</v>
      </c>
      <c r="P495">
        <v>946</v>
      </c>
      <c r="Q495">
        <v>35</v>
      </c>
      <c r="R495">
        <v>2142</v>
      </c>
      <c r="S495">
        <v>35</v>
      </c>
    </row>
    <row r="496" spans="1:19" ht="12.75" customHeight="1" x14ac:dyDescent="0.15">
      <c r="A496" t="s">
        <v>188</v>
      </c>
      <c r="B496" t="s">
        <v>168</v>
      </c>
      <c r="C496" t="s">
        <v>144</v>
      </c>
      <c r="D496" s="86">
        <v>2017</v>
      </c>
      <c r="E496" t="s">
        <v>1598</v>
      </c>
      <c r="F496">
        <v>529</v>
      </c>
      <c r="G496" s="108">
        <f t="shared" si="0"/>
        <v>104</v>
      </c>
      <c r="H496">
        <v>104</v>
      </c>
      <c r="I496">
        <v>0</v>
      </c>
      <c r="J496">
        <v>315</v>
      </c>
      <c r="K496" s="108">
        <f t="shared" si="1"/>
        <v>0</v>
      </c>
      <c r="L496">
        <v>0</v>
      </c>
      <c r="M496">
        <v>0</v>
      </c>
      <c r="N496">
        <v>352</v>
      </c>
      <c r="O496">
        <v>0</v>
      </c>
      <c r="P496">
        <v>946</v>
      </c>
      <c r="Q496">
        <v>191</v>
      </c>
      <c r="R496">
        <v>2142</v>
      </c>
      <c r="S496">
        <v>295</v>
      </c>
    </row>
    <row r="497" spans="1:19" ht="12.75" customHeight="1" x14ac:dyDescent="0.15">
      <c r="A497" s="77" t="s">
        <v>577</v>
      </c>
      <c r="B497" s="77" t="s">
        <v>168</v>
      </c>
      <c r="C497" s="77" t="s">
        <v>144</v>
      </c>
      <c r="D497" s="111" t="s">
        <v>1632</v>
      </c>
      <c r="E497" s="77" t="s">
        <v>1598</v>
      </c>
      <c r="F497" s="104">
        <v>18</v>
      </c>
      <c r="G497" s="108">
        <f t="shared" si="0"/>
        <v>4</v>
      </c>
      <c r="H497" s="104">
        <v>4</v>
      </c>
      <c r="I497" s="104">
        <v>0</v>
      </c>
      <c r="J497" s="103">
        <v>11</v>
      </c>
      <c r="K497" s="108">
        <f t="shared" si="1"/>
        <v>2</v>
      </c>
      <c r="L497" s="104">
        <v>2</v>
      </c>
      <c r="M497" s="104">
        <v>0</v>
      </c>
      <c r="N497" s="104">
        <v>12</v>
      </c>
      <c r="O497" s="104">
        <v>0</v>
      </c>
      <c r="P497" s="77" t="s">
        <v>1659</v>
      </c>
      <c r="Q497" s="104">
        <v>39</v>
      </c>
      <c r="R497" s="104">
        <v>69</v>
      </c>
      <c r="S497" s="104">
        <v>45</v>
      </c>
    </row>
    <row r="498" spans="1:19" ht="12.75" customHeight="1" x14ac:dyDescent="0.15">
      <c r="A498" s="77" t="s">
        <v>343</v>
      </c>
      <c r="B498" s="77" t="s">
        <v>341</v>
      </c>
      <c r="C498" s="77" t="s">
        <v>123</v>
      </c>
      <c r="D498" s="111" t="s">
        <v>1632</v>
      </c>
      <c r="E498" s="77" t="s">
        <v>1598</v>
      </c>
      <c r="F498" s="104">
        <v>2035</v>
      </c>
      <c r="G498" s="108">
        <f t="shared" si="0"/>
        <v>0</v>
      </c>
      <c r="H498" s="104">
        <v>0</v>
      </c>
      <c r="I498" s="104">
        <v>0</v>
      </c>
      <c r="J498" s="103">
        <v>1427</v>
      </c>
      <c r="K498" s="108">
        <f t="shared" si="1"/>
        <v>0</v>
      </c>
      <c r="L498" s="104">
        <v>0</v>
      </c>
      <c r="M498" s="104">
        <v>0</v>
      </c>
      <c r="N498" s="104">
        <v>1377</v>
      </c>
      <c r="O498" s="104">
        <v>0</v>
      </c>
      <c r="P498" s="77" t="s">
        <v>1714</v>
      </c>
      <c r="Q498" s="104">
        <v>793</v>
      </c>
      <c r="R498" s="104">
        <v>7402</v>
      </c>
      <c r="S498" s="104">
        <v>793</v>
      </c>
    </row>
    <row r="499" spans="1:19" ht="12.75" customHeight="1" x14ac:dyDescent="0.15">
      <c r="A499" s="2" t="s">
        <v>343</v>
      </c>
      <c r="B499" s="2" t="s">
        <v>341</v>
      </c>
      <c r="C499" s="2" t="s">
        <v>123</v>
      </c>
      <c r="D499" s="86">
        <v>2013</v>
      </c>
      <c r="E499" s="2" t="s">
        <v>1598</v>
      </c>
      <c r="F499" s="2">
        <v>2035</v>
      </c>
      <c r="G499" s="108">
        <f t="shared" si="0"/>
        <v>0</v>
      </c>
      <c r="H499" s="2">
        <v>0</v>
      </c>
      <c r="I499" s="2">
        <v>0</v>
      </c>
      <c r="J499" s="2">
        <v>1427</v>
      </c>
      <c r="K499" s="108">
        <f t="shared" si="1"/>
        <v>0</v>
      </c>
      <c r="L499" s="2">
        <v>0</v>
      </c>
      <c r="M499" s="2">
        <v>0</v>
      </c>
      <c r="N499" s="2">
        <v>1377</v>
      </c>
      <c r="O499" s="2">
        <v>173</v>
      </c>
      <c r="P499" s="2">
        <v>2563</v>
      </c>
      <c r="Q499" s="2">
        <v>196</v>
      </c>
      <c r="R499" s="2">
        <v>7402</v>
      </c>
      <c r="S499" s="2">
        <v>369</v>
      </c>
    </row>
    <row r="500" spans="1:19" ht="12.75" customHeight="1" x14ac:dyDescent="0.15">
      <c r="A500" s="2" t="s">
        <v>343</v>
      </c>
      <c r="B500" s="2" t="s">
        <v>341</v>
      </c>
      <c r="C500" s="2" t="s">
        <v>123</v>
      </c>
      <c r="D500" s="86">
        <v>2014</v>
      </c>
      <c r="E500" s="2" t="s">
        <v>1598</v>
      </c>
      <c r="F500" s="2">
        <v>2035</v>
      </c>
      <c r="G500" s="108">
        <f t="shared" si="0"/>
        <v>49</v>
      </c>
      <c r="H500" s="2">
        <v>49</v>
      </c>
      <c r="I500" s="2">
        <v>0</v>
      </c>
      <c r="J500" s="2">
        <v>1427</v>
      </c>
      <c r="K500" s="108">
        <f t="shared" si="1"/>
        <v>14</v>
      </c>
      <c r="L500" s="2">
        <v>14</v>
      </c>
      <c r="M500" s="2">
        <v>0</v>
      </c>
      <c r="N500" s="2">
        <v>1377</v>
      </c>
      <c r="O500" s="2">
        <v>74</v>
      </c>
      <c r="P500" s="2">
        <v>2563</v>
      </c>
      <c r="Q500" s="2">
        <v>505</v>
      </c>
      <c r="R500" s="2">
        <v>7402</v>
      </c>
      <c r="S500" s="2">
        <v>642</v>
      </c>
    </row>
    <row r="501" spans="1:19" ht="12.75" customHeight="1" x14ac:dyDescent="0.15">
      <c r="A501" t="s">
        <v>343</v>
      </c>
      <c r="B501" t="s">
        <v>341</v>
      </c>
      <c r="C501" t="s">
        <v>123</v>
      </c>
      <c r="D501" s="86">
        <v>2015</v>
      </c>
      <c r="E501" t="s">
        <v>1598</v>
      </c>
      <c r="F501">
        <v>2035</v>
      </c>
      <c r="G501" s="108">
        <f t="shared" si="0"/>
        <v>0</v>
      </c>
      <c r="H501">
        <v>0</v>
      </c>
      <c r="I501">
        <v>0</v>
      </c>
      <c r="J501">
        <v>1427</v>
      </c>
      <c r="K501" s="108">
        <f t="shared" si="1"/>
        <v>0</v>
      </c>
      <c r="L501">
        <v>0</v>
      </c>
      <c r="M501">
        <v>0</v>
      </c>
      <c r="N501">
        <v>1377</v>
      </c>
      <c r="O501">
        <v>23</v>
      </c>
      <c r="P501">
        <v>2563</v>
      </c>
      <c r="Q501">
        <v>616</v>
      </c>
      <c r="R501">
        <v>7402</v>
      </c>
      <c r="S501">
        <v>639</v>
      </c>
    </row>
    <row r="502" spans="1:19" ht="12.75" customHeight="1" x14ac:dyDescent="0.15">
      <c r="A502" t="s">
        <v>343</v>
      </c>
      <c r="B502" t="s">
        <v>341</v>
      </c>
      <c r="C502" t="s">
        <v>123</v>
      </c>
      <c r="D502" s="86">
        <v>2016</v>
      </c>
      <c r="E502" t="s">
        <v>1598</v>
      </c>
      <c r="F502">
        <v>2035</v>
      </c>
      <c r="G502" s="108">
        <f t="shared" si="0"/>
        <v>0</v>
      </c>
      <c r="H502">
        <v>0</v>
      </c>
      <c r="I502">
        <v>0</v>
      </c>
      <c r="J502">
        <v>1427</v>
      </c>
      <c r="K502" s="108">
        <f t="shared" si="1"/>
        <v>0</v>
      </c>
      <c r="L502">
        <v>0</v>
      </c>
      <c r="M502">
        <v>0</v>
      </c>
      <c r="N502">
        <v>1377</v>
      </c>
      <c r="O502">
        <v>1</v>
      </c>
      <c r="P502">
        <v>2563</v>
      </c>
      <c r="Q502">
        <v>453</v>
      </c>
      <c r="R502">
        <v>7402</v>
      </c>
      <c r="S502">
        <v>454</v>
      </c>
    </row>
    <row r="503" spans="1:19" ht="12.75" customHeight="1" x14ac:dyDescent="0.15">
      <c r="A503" t="s">
        <v>343</v>
      </c>
      <c r="B503" t="s">
        <v>341</v>
      </c>
      <c r="C503" t="s">
        <v>123</v>
      </c>
      <c r="D503" s="86">
        <v>2017</v>
      </c>
      <c r="E503" t="s">
        <v>1598</v>
      </c>
      <c r="F503">
        <v>2035</v>
      </c>
      <c r="G503" s="108">
        <f t="shared" si="0"/>
        <v>35</v>
      </c>
      <c r="H503">
        <v>35</v>
      </c>
      <c r="I503">
        <v>0</v>
      </c>
      <c r="J503">
        <v>1427</v>
      </c>
      <c r="K503" s="108">
        <f t="shared" si="1"/>
        <v>62</v>
      </c>
      <c r="L503">
        <v>62</v>
      </c>
      <c r="M503">
        <v>0</v>
      </c>
      <c r="N503">
        <v>1377</v>
      </c>
      <c r="O503">
        <v>0</v>
      </c>
      <c r="P503">
        <v>2563</v>
      </c>
      <c r="Q503">
        <v>433</v>
      </c>
      <c r="R503">
        <v>7402</v>
      </c>
      <c r="S503">
        <v>530</v>
      </c>
    </row>
    <row r="504" spans="1:19" ht="12.75" customHeight="1" x14ac:dyDescent="0.15">
      <c r="A504" s="77" t="s">
        <v>72</v>
      </c>
      <c r="B504" s="77" t="s">
        <v>66</v>
      </c>
      <c r="C504" s="77" t="s">
        <v>67</v>
      </c>
      <c r="D504" s="111" t="s">
        <v>1632</v>
      </c>
      <c r="E504" s="77" t="s">
        <v>1598</v>
      </c>
      <c r="F504" s="104">
        <v>276</v>
      </c>
      <c r="G504" s="108">
        <f t="shared" si="0"/>
        <v>1</v>
      </c>
      <c r="H504" s="104">
        <v>1</v>
      </c>
      <c r="I504" s="104">
        <v>0</v>
      </c>
      <c r="J504" s="103">
        <v>211</v>
      </c>
      <c r="K504" s="108">
        <f t="shared" si="1"/>
        <v>3</v>
      </c>
      <c r="L504" s="104">
        <v>3</v>
      </c>
      <c r="M504" s="104">
        <v>0</v>
      </c>
      <c r="N504" s="104">
        <v>259</v>
      </c>
      <c r="O504" s="104">
        <v>4</v>
      </c>
      <c r="P504" s="77" t="s">
        <v>1715</v>
      </c>
      <c r="Q504" s="104">
        <v>70</v>
      </c>
      <c r="R504" s="104">
        <v>1498</v>
      </c>
      <c r="S504" s="104">
        <v>78</v>
      </c>
    </row>
    <row r="505" spans="1:19" ht="12.75" customHeight="1" x14ac:dyDescent="0.15">
      <c r="A505" s="2" t="s">
        <v>72</v>
      </c>
      <c r="B505" s="2" t="s">
        <v>66</v>
      </c>
      <c r="C505" s="2" t="s">
        <v>67</v>
      </c>
      <c r="D505" s="86">
        <v>2015</v>
      </c>
      <c r="E505" s="2" t="s">
        <v>1598</v>
      </c>
      <c r="F505" s="2">
        <v>276</v>
      </c>
      <c r="G505" s="108">
        <f t="shared" si="0"/>
        <v>5</v>
      </c>
      <c r="H505" s="2">
        <v>5</v>
      </c>
      <c r="I505" s="2">
        <v>0</v>
      </c>
      <c r="J505" s="2">
        <v>211</v>
      </c>
      <c r="K505" s="108">
        <f t="shared" si="1"/>
        <v>0</v>
      </c>
      <c r="L505" s="2">
        <v>0</v>
      </c>
      <c r="M505" s="2">
        <v>0</v>
      </c>
      <c r="N505" s="2">
        <v>259</v>
      </c>
      <c r="O505" s="2">
        <v>7</v>
      </c>
      <c r="P505" s="2">
        <v>752</v>
      </c>
      <c r="Q505" s="2">
        <v>178</v>
      </c>
      <c r="R505" s="2">
        <v>1498</v>
      </c>
      <c r="S505" s="2">
        <v>190</v>
      </c>
    </row>
    <row r="506" spans="1:19" ht="12.75" customHeight="1" x14ac:dyDescent="0.15">
      <c r="A506" s="2" t="s">
        <v>72</v>
      </c>
      <c r="B506" s="2" t="s">
        <v>66</v>
      </c>
      <c r="C506" s="2" t="s">
        <v>67</v>
      </c>
      <c r="D506" s="86">
        <v>2016</v>
      </c>
      <c r="E506" s="2" t="s">
        <v>1598</v>
      </c>
      <c r="F506" s="2">
        <v>276</v>
      </c>
      <c r="G506" s="108">
        <f t="shared" si="0"/>
        <v>0</v>
      </c>
      <c r="H506" s="2">
        <v>0</v>
      </c>
      <c r="I506" s="2">
        <v>0</v>
      </c>
      <c r="J506" s="2">
        <v>211</v>
      </c>
      <c r="K506" s="108">
        <f t="shared" si="1"/>
        <v>0</v>
      </c>
      <c r="L506" s="2">
        <v>0</v>
      </c>
      <c r="M506" s="2">
        <v>0</v>
      </c>
      <c r="N506" s="2">
        <v>259</v>
      </c>
      <c r="O506" s="2">
        <v>0</v>
      </c>
      <c r="P506" s="2">
        <v>752</v>
      </c>
      <c r="Q506" s="2">
        <v>1</v>
      </c>
      <c r="R506" s="2">
        <v>1498</v>
      </c>
      <c r="S506" s="2">
        <v>1</v>
      </c>
    </row>
    <row r="507" spans="1:19" ht="12.75" customHeight="1" x14ac:dyDescent="0.15">
      <c r="A507" s="2" t="s">
        <v>72</v>
      </c>
      <c r="B507" s="2" t="s">
        <v>66</v>
      </c>
      <c r="C507" s="2" t="s">
        <v>67</v>
      </c>
      <c r="D507" s="86">
        <v>2017</v>
      </c>
      <c r="E507" s="2" t="s">
        <v>1598</v>
      </c>
      <c r="F507" s="2">
        <v>276</v>
      </c>
      <c r="G507" s="108">
        <f t="shared" si="0"/>
        <v>81</v>
      </c>
      <c r="H507" s="2">
        <v>81</v>
      </c>
      <c r="I507" s="2">
        <v>0</v>
      </c>
      <c r="J507" s="2">
        <v>211</v>
      </c>
      <c r="K507" s="108">
        <f t="shared" si="1"/>
        <v>16</v>
      </c>
      <c r="L507" s="2">
        <v>16</v>
      </c>
      <c r="M507" s="2">
        <v>0</v>
      </c>
      <c r="N507" s="2">
        <v>259</v>
      </c>
      <c r="O507" s="2">
        <v>14</v>
      </c>
      <c r="P507" s="2">
        <v>752</v>
      </c>
      <c r="Q507" s="2">
        <v>201</v>
      </c>
      <c r="R507" s="2">
        <v>1498</v>
      </c>
      <c r="S507" s="2">
        <v>312</v>
      </c>
    </row>
    <row r="508" spans="1:19" ht="12.75" customHeight="1" x14ac:dyDescent="0.15">
      <c r="A508" s="77" t="s">
        <v>428</v>
      </c>
      <c r="B508" s="77" t="s">
        <v>416</v>
      </c>
      <c r="C508" s="77" t="s">
        <v>417</v>
      </c>
      <c r="D508" s="111" t="s">
        <v>1632</v>
      </c>
      <c r="E508" s="77" t="s">
        <v>1598</v>
      </c>
      <c r="F508" s="104">
        <v>587</v>
      </c>
      <c r="G508" s="108">
        <f t="shared" si="0"/>
        <v>8</v>
      </c>
      <c r="H508" s="104">
        <v>2</v>
      </c>
      <c r="I508" s="104">
        <v>6</v>
      </c>
      <c r="J508" s="103">
        <v>446</v>
      </c>
      <c r="K508" s="108">
        <f t="shared" si="1"/>
        <v>2</v>
      </c>
      <c r="L508" s="104">
        <v>0</v>
      </c>
      <c r="M508" s="104">
        <v>2</v>
      </c>
      <c r="N508" s="104">
        <v>413</v>
      </c>
      <c r="O508" s="104">
        <v>7</v>
      </c>
      <c r="P508" s="77" t="s">
        <v>1716</v>
      </c>
      <c r="Q508" s="104">
        <v>131</v>
      </c>
      <c r="R508" s="104">
        <v>2353</v>
      </c>
      <c r="S508" s="104">
        <v>148</v>
      </c>
    </row>
    <row r="509" spans="1:19" ht="12.75" customHeight="1" x14ac:dyDescent="0.15">
      <c r="A509" s="2" t="s">
        <v>428</v>
      </c>
      <c r="B509" s="2" t="s">
        <v>416</v>
      </c>
      <c r="C509" s="2" t="s">
        <v>417</v>
      </c>
      <c r="D509" s="86">
        <v>2013</v>
      </c>
      <c r="E509" s="2" t="s">
        <v>1598</v>
      </c>
      <c r="F509" s="2">
        <v>587</v>
      </c>
      <c r="G509" s="108">
        <f t="shared" si="0"/>
        <v>32</v>
      </c>
      <c r="H509" s="2">
        <v>31</v>
      </c>
      <c r="I509" s="2">
        <v>1</v>
      </c>
      <c r="J509" s="2">
        <v>446</v>
      </c>
      <c r="K509" s="108">
        <f t="shared" si="1"/>
        <v>10</v>
      </c>
      <c r="L509" s="2">
        <v>9</v>
      </c>
      <c r="M509" s="2">
        <v>1</v>
      </c>
      <c r="N509" s="2">
        <v>413</v>
      </c>
      <c r="O509" s="2">
        <v>0</v>
      </c>
      <c r="P509" s="2">
        <v>907</v>
      </c>
      <c r="Q509" s="2">
        <v>283</v>
      </c>
      <c r="R509" s="2">
        <v>2353</v>
      </c>
      <c r="S509" s="2">
        <v>325</v>
      </c>
    </row>
    <row r="510" spans="1:19" ht="12.75" customHeight="1" x14ac:dyDescent="0.15">
      <c r="A510" s="2" t="s">
        <v>428</v>
      </c>
      <c r="B510" s="2" t="s">
        <v>416</v>
      </c>
      <c r="C510" s="2" t="s">
        <v>417</v>
      </c>
      <c r="D510" s="86">
        <v>2014</v>
      </c>
      <c r="E510" s="2" t="s">
        <v>1598</v>
      </c>
      <c r="F510" s="2">
        <v>587</v>
      </c>
      <c r="G510" s="108">
        <f t="shared" si="0"/>
        <v>1</v>
      </c>
      <c r="H510" s="2">
        <v>1</v>
      </c>
      <c r="I510" s="2">
        <v>0</v>
      </c>
      <c r="J510" s="2">
        <v>446</v>
      </c>
      <c r="K510" s="108">
        <f t="shared" si="1"/>
        <v>8</v>
      </c>
      <c r="L510" s="2">
        <v>8</v>
      </c>
      <c r="M510" s="2">
        <v>0</v>
      </c>
      <c r="N510" s="2">
        <v>413</v>
      </c>
      <c r="O510" s="2">
        <v>3</v>
      </c>
      <c r="P510" s="2">
        <v>907</v>
      </c>
      <c r="Q510" s="2">
        <v>150</v>
      </c>
      <c r="R510" s="2">
        <v>2353</v>
      </c>
      <c r="S510" s="2">
        <v>162</v>
      </c>
    </row>
    <row r="511" spans="1:19" ht="12.75" customHeight="1" x14ac:dyDescent="0.15">
      <c r="A511" t="s">
        <v>428</v>
      </c>
      <c r="B511" t="s">
        <v>416</v>
      </c>
      <c r="C511" t="s">
        <v>417</v>
      </c>
      <c r="D511" s="86">
        <v>2015</v>
      </c>
      <c r="E511" t="s">
        <v>1598</v>
      </c>
      <c r="F511">
        <v>587</v>
      </c>
      <c r="G511" s="108">
        <f t="shared" si="0"/>
        <v>0</v>
      </c>
      <c r="H511">
        <v>0</v>
      </c>
      <c r="I511">
        <v>0</v>
      </c>
      <c r="J511">
        <v>446</v>
      </c>
      <c r="K511" s="108">
        <f t="shared" si="1"/>
        <v>3</v>
      </c>
      <c r="L511">
        <v>3</v>
      </c>
      <c r="M511">
        <v>0</v>
      </c>
      <c r="N511">
        <v>413</v>
      </c>
      <c r="O511">
        <v>0</v>
      </c>
      <c r="P511">
        <v>907</v>
      </c>
      <c r="Q511">
        <v>155</v>
      </c>
      <c r="R511">
        <v>2353</v>
      </c>
      <c r="S511">
        <v>158</v>
      </c>
    </row>
    <row r="512" spans="1:19" ht="12.75" customHeight="1" x14ac:dyDescent="0.15">
      <c r="A512" t="s">
        <v>428</v>
      </c>
      <c r="B512" t="s">
        <v>416</v>
      </c>
      <c r="C512" t="s">
        <v>417</v>
      </c>
      <c r="D512" s="86">
        <v>2016</v>
      </c>
      <c r="E512" t="s">
        <v>1598</v>
      </c>
      <c r="F512">
        <v>587</v>
      </c>
      <c r="G512" s="108">
        <f t="shared" si="0"/>
        <v>0</v>
      </c>
      <c r="H512">
        <v>0</v>
      </c>
      <c r="I512">
        <v>0</v>
      </c>
      <c r="J512">
        <v>446</v>
      </c>
      <c r="K512" s="108">
        <f t="shared" si="1"/>
        <v>2</v>
      </c>
      <c r="L512">
        <v>2</v>
      </c>
      <c r="M512">
        <v>0</v>
      </c>
      <c r="N512">
        <v>413</v>
      </c>
      <c r="O512">
        <v>1</v>
      </c>
      <c r="P512">
        <v>907</v>
      </c>
      <c r="Q512">
        <v>87</v>
      </c>
      <c r="R512">
        <v>2353</v>
      </c>
      <c r="S512">
        <v>90</v>
      </c>
    </row>
    <row r="513" spans="1:19" ht="12.75" customHeight="1" x14ac:dyDescent="0.15">
      <c r="A513" t="s">
        <v>428</v>
      </c>
      <c r="B513" t="s">
        <v>416</v>
      </c>
      <c r="C513" t="s">
        <v>417</v>
      </c>
      <c r="D513" s="86">
        <v>2017</v>
      </c>
      <c r="E513" t="s">
        <v>1598</v>
      </c>
      <c r="F513">
        <v>587</v>
      </c>
      <c r="G513" s="108">
        <f t="shared" si="0"/>
        <v>4</v>
      </c>
      <c r="H513">
        <v>4</v>
      </c>
      <c r="I513">
        <v>0</v>
      </c>
      <c r="J513">
        <v>446</v>
      </c>
      <c r="K513" s="108">
        <f t="shared" si="1"/>
        <v>1</v>
      </c>
      <c r="L513">
        <v>1</v>
      </c>
      <c r="M513">
        <v>0</v>
      </c>
      <c r="N513">
        <v>413</v>
      </c>
      <c r="O513">
        <v>0</v>
      </c>
      <c r="P513">
        <v>907</v>
      </c>
      <c r="Q513">
        <v>109</v>
      </c>
      <c r="R513">
        <v>2353</v>
      </c>
      <c r="S513">
        <v>114</v>
      </c>
    </row>
    <row r="514" spans="1:19" ht="12.75" customHeight="1" x14ac:dyDescent="0.15">
      <c r="A514" s="77" t="s">
        <v>580</v>
      </c>
      <c r="B514" s="77" t="s">
        <v>464</v>
      </c>
      <c r="C514" s="77" t="s">
        <v>128</v>
      </c>
      <c r="D514" s="111" t="s">
        <v>1632</v>
      </c>
      <c r="E514" s="77" t="s">
        <v>1598</v>
      </c>
      <c r="F514" s="104">
        <v>43</v>
      </c>
      <c r="G514" s="108">
        <f t="shared" si="0"/>
        <v>0</v>
      </c>
      <c r="H514" s="104">
        <v>0</v>
      </c>
      <c r="I514" s="104">
        <v>0</v>
      </c>
      <c r="J514" s="103">
        <v>66</v>
      </c>
      <c r="K514" s="108">
        <f t="shared" si="1"/>
        <v>0</v>
      </c>
      <c r="L514" s="104">
        <v>0</v>
      </c>
      <c r="M514" s="104">
        <v>0</v>
      </c>
      <c r="N514" s="104">
        <v>65</v>
      </c>
      <c r="O514" s="104">
        <v>0</v>
      </c>
      <c r="P514" s="77" t="s">
        <v>1717</v>
      </c>
      <c r="Q514" s="104">
        <v>8</v>
      </c>
      <c r="R514" s="104">
        <v>365</v>
      </c>
      <c r="S514" s="104">
        <v>8</v>
      </c>
    </row>
    <row r="515" spans="1:19" ht="12.75" customHeight="1" x14ac:dyDescent="0.15">
      <c r="A515" s="77" t="s">
        <v>431</v>
      </c>
      <c r="B515" s="77" t="s">
        <v>416</v>
      </c>
      <c r="C515" s="77" t="s">
        <v>417</v>
      </c>
      <c r="D515" s="111" t="s">
        <v>1632</v>
      </c>
      <c r="E515" s="77" t="s">
        <v>1598</v>
      </c>
      <c r="F515" s="104">
        <v>1042</v>
      </c>
      <c r="G515" s="108">
        <f t="shared" si="0"/>
        <v>1</v>
      </c>
      <c r="H515" s="104">
        <v>0</v>
      </c>
      <c r="I515" s="104">
        <v>1</v>
      </c>
      <c r="J515" s="103">
        <v>791</v>
      </c>
      <c r="K515" s="108">
        <f t="shared" si="1"/>
        <v>1</v>
      </c>
      <c r="L515" s="104">
        <v>0</v>
      </c>
      <c r="M515" s="104">
        <v>1</v>
      </c>
      <c r="N515" s="104">
        <v>733</v>
      </c>
      <c r="O515" s="104">
        <v>18</v>
      </c>
      <c r="P515" s="77" t="s">
        <v>1718</v>
      </c>
      <c r="Q515" s="104">
        <v>220</v>
      </c>
      <c r="R515" s="104">
        <v>4175</v>
      </c>
      <c r="S515" s="104">
        <v>240</v>
      </c>
    </row>
    <row r="516" spans="1:19" ht="12.75" customHeight="1" x14ac:dyDescent="0.15">
      <c r="A516" s="2" t="s">
        <v>431</v>
      </c>
      <c r="B516" s="2" t="s">
        <v>416</v>
      </c>
      <c r="C516" s="2" t="s">
        <v>417</v>
      </c>
      <c r="D516" s="86">
        <v>2013</v>
      </c>
      <c r="E516" s="2" t="s">
        <v>1598</v>
      </c>
      <c r="F516" s="2">
        <v>1042</v>
      </c>
      <c r="G516" s="108">
        <f t="shared" si="0"/>
        <v>46</v>
      </c>
      <c r="H516" s="2">
        <v>46</v>
      </c>
      <c r="I516" s="2">
        <v>0</v>
      </c>
      <c r="J516" s="2">
        <v>791</v>
      </c>
      <c r="K516" s="108">
        <f t="shared" si="1"/>
        <v>44</v>
      </c>
      <c r="L516" s="2">
        <v>44</v>
      </c>
      <c r="M516" s="2">
        <v>0</v>
      </c>
      <c r="N516" s="2">
        <v>733</v>
      </c>
      <c r="O516" s="2">
        <v>7</v>
      </c>
      <c r="P516" s="2">
        <v>1609</v>
      </c>
      <c r="Q516" s="2">
        <v>497</v>
      </c>
      <c r="R516" s="2">
        <v>4175</v>
      </c>
      <c r="S516" s="2">
        <v>594</v>
      </c>
    </row>
    <row r="517" spans="1:19" ht="12.75" customHeight="1" x14ac:dyDescent="0.15">
      <c r="A517" s="2" t="s">
        <v>431</v>
      </c>
      <c r="B517" s="2" t="s">
        <v>416</v>
      </c>
      <c r="C517" s="2" t="s">
        <v>417</v>
      </c>
      <c r="D517" s="86">
        <v>2014</v>
      </c>
      <c r="E517" s="2" t="s">
        <v>1598</v>
      </c>
      <c r="F517" s="2">
        <v>1042</v>
      </c>
      <c r="G517" s="108">
        <f t="shared" si="0"/>
        <v>0</v>
      </c>
      <c r="H517" s="2">
        <v>0</v>
      </c>
      <c r="I517" s="2">
        <v>0</v>
      </c>
      <c r="J517" s="2">
        <v>791</v>
      </c>
      <c r="K517" s="108">
        <f t="shared" si="1"/>
        <v>0</v>
      </c>
      <c r="L517" s="2">
        <v>0</v>
      </c>
      <c r="M517" s="2">
        <v>0</v>
      </c>
      <c r="N517" s="2">
        <v>733</v>
      </c>
      <c r="O517" s="2">
        <v>0</v>
      </c>
      <c r="P517" s="2">
        <v>1609</v>
      </c>
      <c r="Q517" s="2">
        <v>56</v>
      </c>
      <c r="R517" s="2">
        <v>4175</v>
      </c>
      <c r="S517" s="2">
        <v>56</v>
      </c>
    </row>
    <row r="518" spans="1:19" ht="12.75" customHeight="1" x14ac:dyDescent="0.15">
      <c r="A518" t="s">
        <v>431</v>
      </c>
      <c r="B518" t="s">
        <v>416</v>
      </c>
      <c r="C518" t="s">
        <v>417</v>
      </c>
      <c r="D518" s="86">
        <v>2015</v>
      </c>
      <c r="E518" t="s">
        <v>1598</v>
      </c>
      <c r="F518">
        <v>1042</v>
      </c>
      <c r="G518" s="108">
        <f t="shared" si="0"/>
        <v>0</v>
      </c>
      <c r="H518">
        <v>0</v>
      </c>
      <c r="I518">
        <v>0</v>
      </c>
      <c r="J518">
        <v>791</v>
      </c>
      <c r="K518" s="108">
        <f t="shared" si="1"/>
        <v>11</v>
      </c>
      <c r="L518">
        <v>11</v>
      </c>
      <c r="M518">
        <v>0</v>
      </c>
      <c r="N518">
        <v>733</v>
      </c>
      <c r="O518">
        <v>0</v>
      </c>
      <c r="P518">
        <v>1609</v>
      </c>
      <c r="Q518">
        <v>7</v>
      </c>
      <c r="R518">
        <v>4175</v>
      </c>
      <c r="S518">
        <v>18</v>
      </c>
    </row>
    <row r="519" spans="1:19" ht="12.75" customHeight="1" x14ac:dyDescent="0.15">
      <c r="A519" t="s">
        <v>431</v>
      </c>
      <c r="B519" t="s">
        <v>416</v>
      </c>
      <c r="C519" t="s">
        <v>417</v>
      </c>
      <c r="D519" s="86">
        <v>2016</v>
      </c>
      <c r="E519" t="s">
        <v>1598</v>
      </c>
      <c r="F519">
        <v>1042</v>
      </c>
      <c r="G519" s="108">
        <f t="shared" si="0"/>
        <v>0</v>
      </c>
      <c r="H519">
        <v>0</v>
      </c>
      <c r="I519">
        <v>0</v>
      </c>
      <c r="J519">
        <v>791</v>
      </c>
      <c r="K519" s="108">
        <f t="shared" si="1"/>
        <v>0</v>
      </c>
      <c r="L519">
        <v>0</v>
      </c>
      <c r="M519">
        <v>0</v>
      </c>
      <c r="N519">
        <v>733</v>
      </c>
      <c r="O519">
        <v>1</v>
      </c>
      <c r="P519">
        <v>1609</v>
      </c>
      <c r="Q519">
        <v>163</v>
      </c>
      <c r="R519">
        <v>4175</v>
      </c>
      <c r="S519">
        <v>164</v>
      </c>
    </row>
    <row r="520" spans="1:19" ht="12.75" customHeight="1" x14ac:dyDescent="0.15">
      <c r="A520" t="s">
        <v>431</v>
      </c>
      <c r="B520" t="s">
        <v>416</v>
      </c>
      <c r="C520" t="s">
        <v>417</v>
      </c>
      <c r="D520" s="86">
        <v>2017</v>
      </c>
      <c r="E520" t="s">
        <v>1598</v>
      </c>
      <c r="F520">
        <v>1042</v>
      </c>
      <c r="G520" s="108">
        <f t="shared" si="0"/>
        <v>46</v>
      </c>
      <c r="H520">
        <v>46</v>
      </c>
      <c r="I520">
        <v>0</v>
      </c>
      <c r="J520">
        <v>791</v>
      </c>
      <c r="K520" s="108">
        <f t="shared" si="1"/>
        <v>34</v>
      </c>
      <c r="L520">
        <v>34</v>
      </c>
      <c r="M520">
        <v>0</v>
      </c>
      <c r="N520">
        <v>733</v>
      </c>
      <c r="O520">
        <v>5</v>
      </c>
      <c r="P520">
        <v>1609</v>
      </c>
      <c r="Q520">
        <v>410</v>
      </c>
      <c r="R520">
        <v>4175</v>
      </c>
      <c r="S520">
        <v>495</v>
      </c>
    </row>
    <row r="521" spans="1:19" ht="12.75" customHeight="1" x14ac:dyDescent="0.15">
      <c r="A521" s="2" t="s">
        <v>556</v>
      </c>
      <c r="B521" s="2" t="s">
        <v>554</v>
      </c>
      <c r="C521" s="2" t="s">
        <v>83</v>
      </c>
      <c r="D521" s="86">
        <v>2017</v>
      </c>
      <c r="E521" s="2" t="s">
        <v>1598</v>
      </c>
      <c r="F521" s="2">
        <v>3</v>
      </c>
      <c r="G521" s="108">
        <f t="shared" si="0"/>
        <v>0</v>
      </c>
      <c r="H521" s="2">
        <v>0</v>
      </c>
      <c r="I521" s="2">
        <v>0</v>
      </c>
      <c r="J521" s="2">
        <v>2</v>
      </c>
      <c r="K521" s="108">
        <f t="shared" si="1"/>
        <v>0</v>
      </c>
      <c r="L521" s="2">
        <v>0</v>
      </c>
      <c r="M521" s="2">
        <v>0</v>
      </c>
      <c r="N521" s="2">
        <v>2</v>
      </c>
      <c r="O521" s="2">
        <v>1</v>
      </c>
      <c r="P521" s="2">
        <v>3</v>
      </c>
      <c r="Q521" s="2">
        <v>0</v>
      </c>
      <c r="R521" s="2">
        <v>10</v>
      </c>
      <c r="S521" s="2">
        <v>1</v>
      </c>
    </row>
    <row r="522" spans="1:19" ht="12.75" customHeight="1" x14ac:dyDescent="0.15">
      <c r="A522" s="77" t="s">
        <v>141</v>
      </c>
      <c r="B522" s="77" t="s">
        <v>139</v>
      </c>
      <c r="C522" s="77" t="s">
        <v>83</v>
      </c>
      <c r="D522" s="111" t="s">
        <v>1632</v>
      </c>
      <c r="E522" s="77" t="s">
        <v>1598</v>
      </c>
      <c r="F522" s="104">
        <v>145</v>
      </c>
      <c r="G522" s="108">
        <f t="shared" si="0"/>
        <v>38</v>
      </c>
      <c r="H522" s="104">
        <v>38</v>
      </c>
      <c r="I522" s="104">
        <v>0</v>
      </c>
      <c r="J522" s="103">
        <v>96</v>
      </c>
      <c r="K522" s="108">
        <f t="shared" si="1"/>
        <v>12</v>
      </c>
      <c r="L522" s="104">
        <v>12</v>
      </c>
      <c r="M522" s="104">
        <v>0</v>
      </c>
      <c r="N522" s="104">
        <v>104</v>
      </c>
      <c r="O522" s="104">
        <v>0</v>
      </c>
      <c r="P522" s="77" t="s">
        <v>1719</v>
      </c>
      <c r="Q522" s="104">
        <v>30</v>
      </c>
      <c r="R522" s="104">
        <v>609</v>
      </c>
      <c r="S522" s="104">
        <v>80</v>
      </c>
    </row>
    <row r="523" spans="1:19" ht="12.75" customHeight="1" x14ac:dyDescent="0.15">
      <c r="A523" s="2" t="s">
        <v>141</v>
      </c>
      <c r="B523" s="2" t="s">
        <v>139</v>
      </c>
      <c r="C523" s="2" t="s">
        <v>83</v>
      </c>
      <c r="D523" s="86">
        <v>2014</v>
      </c>
      <c r="E523" s="2" t="s">
        <v>1598</v>
      </c>
      <c r="F523" s="2">
        <v>145</v>
      </c>
      <c r="G523" s="108">
        <f t="shared" si="0"/>
        <v>0</v>
      </c>
      <c r="H523" s="2">
        <v>0</v>
      </c>
      <c r="I523" s="2">
        <v>0</v>
      </c>
      <c r="J523" s="2">
        <v>96</v>
      </c>
      <c r="K523" s="108">
        <f t="shared" si="1"/>
        <v>0</v>
      </c>
      <c r="L523" s="2">
        <v>0</v>
      </c>
      <c r="M523" s="2">
        <v>0</v>
      </c>
      <c r="N523" s="2">
        <v>104</v>
      </c>
      <c r="O523" s="2">
        <v>0</v>
      </c>
      <c r="P523" s="2">
        <v>264</v>
      </c>
      <c r="Q523" s="2">
        <v>7</v>
      </c>
      <c r="R523" s="2">
        <v>609</v>
      </c>
      <c r="S523" s="2">
        <v>7</v>
      </c>
    </row>
    <row r="524" spans="1:19" ht="12.75" customHeight="1" x14ac:dyDescent="0.15">
      <c r="A524" s="2" t="s">
        <v>141</v>
      </c>
      <c r="B524" s="2" t="s">
        <v>139</v>
      </c>
      <c r="C524" s="2" t="s">
        <v>83</v>
      </c>
      <c r="D524" s="86">
        <v>2015</v>
      </c>
      <c r="E524" s="2" t="s">
        <v>1598</v>
      </c>
      <c r="F524" s="2">
        <v>145</v>
      </c>
      <c r="G524" s="108">
        <f t="shared" si="0"/>
        <v>0</v>
      </c>
      <c r="H524" s="2">
        <v>0</v>
      </c>
      <c r="I524" s="2">
        <v>0</v>
      </c>
      <c r="J524" s="2">
        <v>96</v>
      </c>
      <c r="K524" s="108">
        <f t="shared" si="1"/>
        <v>55</v>
      </c>
      <c r="L524" s="2">
        <v>49</v>
      </c>
      <c r="M524" s="2">
        <v>6</v>
      </c>
      <c r="N524" s="2">
        <v>104</v>
      </c>
      <c r="O524" s="2">
        <v>8</v>
      </c>
      <c r="P524" s="2">
        <v>264</v>
      </c>
      <c r="Q524" s="2">
        <v>14</v>
      </c>
      <c r="R524" s="2">
        <v>609</v>
      </c>
      <c r="S524" s="2">
        <v>77</v>
      </c>
    </row>
    <row r="525" spans="1:19" ht="12.75" customHeight="1" x14ac:dyDescent="0.15">
      <c r="A525" s="2" t="s">
        <v>141</v>
      </c>
      <c r="B525" s="2" t="s">
        <v>139</v>
      </c>
      <c r="C525" s="2" t="s">
        <v>83</v>
      </c>
      <c r="D525" s="86">
        <v>2016</v>
      </c>
      <c r="E525" s="2" t="s">
        <v>1598</v>
      </c>
      <c r="F525" s="2">
        <v>145</v>
      </c>
      <c r="G525" s="108">
        <f t="shared" si="0"/>
        <v>0</v>
      </c>
      <c r="H525" s="2">
        <v>0</v>
      </c>
      <c r="I525" s="2">
        <v>0</v>
      </c>
      <c r="J525" s="2">
        <v>96</v>
      </c>
      <c r="K525" s="108">
        <f t="shared" si="1"/>
        <v>0</v>
      </c>
      <c r="L525" s="2">
        <v>0</v>
      </c>
      <c r="M525" s="2">
        <v>0</v>
      </c>
      <c r="N525" s="2">
        <v>104</v>
      </c>
      <c r="O525" s="2">
        <v>0</v>
      </c>
      <c r="P525" s="2">
        <v>264</v>
      </c>
      <c r="Q525" s="2">
        <v>4</v>
      </c>
      <c r="R525" s="2">
        <v>609</v>
      </c>
      <c r="S525" s="2">
        <v>4</v>
      </c>
    </row>
    <row r="526" spans="1:19" ht="12.75" customHeight="1" x14ac:dyDescent="0.15">
      <c r="A526" s="2" t="s">
        <v>141</v>
      </c>
      <c r="B526" s="2" t="s">
        <v>139</v>
      </c>
      <c r="C526" s="2" t="s">
        <v>83</v>
      </c>
      <c r="D526" s="86">
        <v>2017</v>
      </c>
      <c r="E526" s="2" t="s">
        <v>1598</v>
      </c>
      <c r="F526" s="2">
        <v>145</v>
      </c>
      <c r="G526" s="108">
        <f t="shared" si="0"/>
        <v>0</v>
      </c>
      <c r="H526" s="2">
        <v>0</v>
      </c>
      <c r="I526" s="2">
        <v>0</v>
      </c>
      <c r="J526" s="2">
        <v>96</v>
      </c>
      <c r="K526" s="108">
        <f t="shared" si="1"/>
        <v>0</v>
      </c>
      <c r="L526" s="2">
        <v>0</v>
      </c>
      <c r="M526" s="2">
        <v>0</v>
      </c>
      <c r="N526" s="2">
        <v>104</v>
      </c>
      <c r="O526" s="2">
        <v>0</v>
      </c>
      <c r="P526" s="2">
        <v>264</v>
      </c>
      <c r="Q526" s="2">
        <v>16</v>
      </c>
      <c r="R526" s="2">
        <v>609</v>
      </c>
      <c r="S526" s="2">
        <v>16</v>
      </c>
    </row>
    <row r="527" spans="1:19" ht="12.75" customHeight="1" x14ac:dyDescent="0.15">
      <c r="A527" s="77" t="s">
        <v>583</v>
      </c>
      <c r="B527" s="77" t="s">
        <v>564</v>
      </c>
      <c r="C527" s="77" t="s">
        <v>128</v>
      </c>
      <c r="D527" s="111" t="s">
        <v>1632</v>
      </c>
      <c r="E527" s="77" t="s">
        <v>1598</v>
      </c>
      <c r="F527" s="104">
        <v>143</v>
      </c>
      <c r="G527" s="108">
        <f t="shared" si="0"/>
        <v>0</v>
      </c>
      <c r="H527" s="2"/>
      <c r="I527" s="2"/>
      <c r="J527" s="103">
        <v>125</v>
      </c>
      <c r="K527" s="108">
        <f t="shared" si="1"/>
        <v>0</v>
      </c>
      <c r="L527" s="2"/>
      <c r="M527" s="2"/>
      <c r="N527" s="104">
        <v>85</v>
      </c>
      <c r="O527" s="2"/>
      <c r="P527" s="77" t="s">
        <v>1720</v>
      </c>
      <c r="Q527" s="2"/>
      <c r="R527" s="104">
        <v>625</v>
      </c>
      <c r="S527" s="2"/>
    </row>
    <row r="528" spans="1:19" ht="12.75" customHeight="1" x14ac:dyDescent="0.15">
      <c r="A528" s="2" t="s">
        <v>583</v>
      </c>
      <c r="B528" s="2" t="s">
        <v>564</v>
      </c>
      <c r="C528" s="2" t="s">
        <v>128</v>
      </c>
      <c r="D528" s="86">
        <v>2017</v>
      </c>
      <c r="E528" s="2" t="s">
        <v>1598</v>
      </c>
      <c r="F528" s="2">
        <v>143</v>
      </c>
      <c r="G528" s="108">
        <f t="shared" si="0"/>
        <v>0</v>
      </c>
      <c r="H528" s="2">
        <v>0</v>
      </c>
      <c r="I528" s="2">
        <v>0</v>
      </c>
      <c r="J528" s="2">
        <v>125</v>
      </c>
      <c r="K528" s="108">
        <f t="shared" si="1"/>
        <v>2</v>
      </c>
      <c r="L528" s="2">
        <v>0</v>
      </c>
      <c r="M528" s="2">
        <v>2</v>
      </c>
      <c r="N528" s="2">
        <v>85</v>
      </c>
      <c r="O528" s="2">
        <v>2</v>
      </c>
      <c r="P528" s="2">
        <v>272</v>
      </c>
      <c r="Q528" s="2">
        <v>6</v>
      </c>
      <c r="R528" s="2">
        <v>625</v>
      </c>
      <c r="S528" s="2">
        <v>10</v>
      </c>
    </row>
    <row r="529" spans="1:19" ht="12.75" customHeight="1" x14ac:dyDescent="0.15">
      <c r="A529" t="s">
        <v>232</v>
      </c>
      <c r="B529" t="s">
        <v>229</v>
      </c>
      <c r="C529" t="s">
        <v>67</v>
      </c>
      <c r="D529" s="86">
        <v>2015</v>
      </c>
      <c r="E529" t="s">
        <v>1598</v>
      </c>
      <c r="F529">
        <v>16</v>
      </c>
      <c r="G529" s="108">
        <f t="shared" si="0"/>
        <v>0</v>
      </c>
      <c r="H529">
        <v>0</v>
      </c>
      <c r="I529">
        <v>0</v>
      </c>
      <c r="J529">
        <v>11</v>
      </c>
      <c r="K529" s="108">
        <f t="shared" si="1"/>
        <v>0</v>
      </c>
      <c r="L529">
        <v>0</v>
      </c>
      <c r="M529">
        <v>0</v>
      </c>
      <c r="N529">
        <v>11</v>
      </c>
      <c r="O529">
        <v>0</v>
      </c>
      <c r="P529">
        <v>23</v>
      </c>
      <c r="Q529">
        <v>0</v>
      </c>
      <c r="R529">
        <v>61</v>
      </c>
      <c r="S529">
        <v>0</v>
      </c>
    </row>
    <row r="530" spans="1:19" ht="12.75" customHeight="1" x14ac:dyDescent="0.15">
      <c r="A530" t="s">
        <v>232</v>
      </c>
      <c r="B530" t="s">
        <v>229</v>
      </c>
      <c r="C530" t="s">
        <v>67</v>
      </c>
      <c r="D530" s="86">
        <v>2016</v>
      </c>
      <c r="E530" t="s">
        <v>1598</v>
      </c>
      <c r="F530">
        <v>16</v>
      </c>
      <c r="G530" s="108">
        <f t="shared" si="0"/>
        <v>0</v>
      </c>
      <c r="H530">
        <v>0</v>
      </c>
      <c r="I530">
        <v>0</v>
      </c>
      <c r="J530">
        <v>11</v>
      </c>
      <c r="K530" s="108">
        <f t="shared" si="1"/>
        <v>0</v>
      </c>
      <c r="L530">
        <v>0</v>
      </c>
      <c r="M530">
        <v>0</v>
      </c>
      <c r="N530">
        <v>11</v>
      </c>
      <c r="O530">
        <v>0</v>
      </c>
      <c r="P530">
        <v>23</v>
      </c>
      <c r="Q530">
        <v>5</v>
      </c>
      <c r="R530">
        <v>61</v>
      </c>
      <c r="S530">
        <v>5</v>
      </c>
    </row>
    <row r="531" spans="1:19" ht="12.75" customHeight="1" x14ac:dyDescent="0.15">
      <c r="A531" t="s">
        <v>232</v>
      </c>
      <c r="B531" t="s">
        <v>229</v>
      </c>
      <c r="C531" t="s">
        <v>67</v>
      </c>
      <c r="D531" s="86">
        <v>2017</v>
      </c>
      <c r="E531" t="s">
        <v>1598</v>
      </c>
      <c r="F531">
        <v>16</v>
      </c>
      <c r="G531" s="108">
        <f t="shared" si="0"/>
        <v>1</v>
      </c>
      <c r="H531">
        <v>1</v>
      </c>
      <c r="I531">
        <v>0</v>
      </c>
      <c r="J531">
        <v>11</v>
      </c>
      <c r="K531" s="108">
        <f t="shared" si="1"/>
        <v>1</v>
      </c>
      <c r="L531">
        <v>1</v>
      </c>
      <c r="M531">
        <v>0</v>
      </c>
      <c r="N531">
        <v>11</v>
      </c>
      <c r="O531">
        <v>1</v>
      </c>
      <c r="P531">
        <v>23</v>
      </c>
      <c r="Q531">
        <v>5</v>
      </c>
      <c r="R531">
        <v>61</v>
      </c>
      <c r="S531">
        <v>8</v>
      </c>
    </row>
    <row r="532" spans="1:19" ht="12.75" customHeight="1" x14ac:dyDescent="0.15">
      <c r="A532" s="77" t="s">
        <v>566</v>
      </c>
      <c r="B532" s="77" t="s">
        <v>472</v>
      </c>
      <c r="C532" s="77" t="s">
        <v>67</v>
      </c>
      <c r="D532" s="111" t="s">
        <v>1632</v>
      </c>
      <c r="E532" s="77" t="s">
        <v>1598</v>
      </c>
      <c r="F532" s="104">
        <v>779</v>
      </c>
      <c r="G532" s="108">
        <f t="shared" si="0"/>
        <v>0</v>
      </c>
      <c r="H532" s="104">
        <v>0</v>
      </c>
      <c r="I532" s="104">
        <v>0</v>
      </c>
      <c r="J532" s="103">
        <v>404</v>
      </c>
      <c r="K532" s="108">
        <f t="shared" si="1"/>
        <v>0</v>
      </c>
      <c r="L532" s="104">
        <v>0</v>
      </c>
      <c r="M532" s="104">
        <v>0</v>
      </c>
      <c r="N532" s="104">
        <v>456</v>
      </c>
      <c r="O532" s="104">
        <v>0</v>
      </c>
      <c r="P532" s="77" t="s">
        <v>1721</v>
      </c>
      <c r="Q532" s="104">
        <v>311</v>
      </c>
      <c r="R532" s="104">
        <v>3100</v>
      </c>
      <c r="S532" s="104">
        <v>311</v>
      </c>
    </row>
    <row r="533" spans="1:19" ht="12.75" customHeight="1" x14ac:dyDescent="0.15">
      <c r="A533" s="2" t="s">
        <v>566</v>
      </c>
      <c r="B533" s="2" t="s">
        <v>472</v>
      </c>
      <c r="C533" s="2" t="s">
        <v>67</v>
      </c>
      <c r="D533" s="86">
        <v>2014</v>
      </c>
      <c r="E533" s="2" t="s">
        <v>1598</v>
      </c>
      <c r="F533" s="2">
        <v>779</v>
      </c>
      <c r="G533" s="108">
        <f t="shared" si="0"/>
        <v>0</v>
      </c>
      <c r="H533" s="2">
        <v>0</v>
      </c>
      <c r="I533" s="2">
        <v>0</v>
      </c>
      <c r="J533" s="2">
        <v>404</v>
      </c>
      <c r="K533" s="108">
        <f t="shared" si="1"/>
        <v>0</v>
      </c>
      <c r="L533" s="2">
        <v>0</v>
      </c>
      <c r="M533" s="2">
        <v>0</v>
      </c>
      <c r="N533" s="2">
        <v>456</v>
      </c>
      <c r="O533" s="2">
        <v>6</v>
      </c>
      <c r="P533" s="2">
        <v>1461</v>
      </c>
      <c r="Q533" s="2">
        <v>319</v>
      </c>
      <c r="R533" s="2">
        <v>3100</v>
      </c>
      <c r="S533" s="2">
        <v>325</v>
      </c>
    </row>
    <row r="534" spans="1:19" ht="12.75" customHeight="1" x14ac:dyDescent="0.15">
      <c r="A534" s="2" t="s">
        <v>566</v>
      </c>
      <c r="B534" s="2" t="s">
        <v>472</v>
      </c>
      <c r="C534" s="2" t="s">
        <v>67</v>
      </c>
      <c r="D534" s="86">
        <v>2015</v>
      </c>
      <c r="E534" s="2" t="s">
        <v>1598</v>
      </c>
      <c r="F534" s="2">
        <v>779</v>
      </c>
      <c r="G534" s="108">
        <f t="shared" si="0"/>
        <v>0</v>
      </c>
      <c r="H534" s="2">
        <v>0</v>
      </c>
      <c r="I534" s="2">
        <v>0</v>
      </c>
      <c r="J534" s="2">
        <v>404</v>
      </c>
      <c r="K534" s="108">
        <f t="shared" si="1"/>
        <v>0</v>
      </c>
      <c r="L534" s="2">
        <v>0</v>
      </c>
      <c r="M534" s="2">
        <v>0</v>
      </c>
      <c r="N534" s="2">
        <v>456</v>
      </c>
      <c r="O534" s="2">
        <v>290</v>
      </c>
      <c r="P534" s="2">
        <v>1461</v>
      </c>
      <c r="Q534" s="2">
        <v>448</v>
      </c>
      <c r="R534" s="2">
        <v>3100</v>
      </c>
      <c r="S534" s="2">
        <v>738</v>
      </c>
    </row>
    <row r="535" spans="1:19" ht="12.75" customHeight="1" x14ac:dyDescent="0.15">
      <c r="A535" s="2" t="s">
        <v>566</v>
      </c>
      <c r="B535" s="2" t="s">
        <v>472</v>
      </c>
      <c r="C535" s="2" t="s">
        <v>67</v>
      </c>
      <c r="D535" s="86">
        <v>2016</v>
      </c>
      <c r="E535" s="2" t="s">
        <v>1598</v>
      </c>
      <c r="F535" s="2">
        <v>779</v>
      </c>
      <c r="G535" s="108">
        <f t="shared" si="0"/>
        <v>0</v>
      </c>
      <c r="H535" s="2">
        <v>0</v>
      </c>
      <c r="I535" s="2">
        <v>0</v>
      </c>
      <c r="J535" s="2">
        <v>404</v>
      </c>
      <c r="K535" s="108">
        <f t="shared" si="1"/>
        <v>0</v>
      </c>
      <c r="L535" s="2">
        <v>0</v>
      </c>
      <c r="M535" s="2">
        <v>0</v>
      </c>
      <c r="N535" s="2">
        <v>456</v>
      </c>
      <c r="O535" s="2">
        <v>63</v>
      </c>
      <c r="P535" s="2">
        <v>1461</v>
      </c>
      <c r="Q535" s="2">
        <v>200</v>
      </c>
      <c r="R535" s="2">
        <v>3100</v>
      </c>
      <c r="S535" s="2">
        <v>263</v>
      </c>
    </row>
    <row r="536" spans="1:19" ht="12.75" customHeight="1" x14ac:dyDescent="0.15">
      <c r="A536" s="2" t="s">
        <v>566</v>
      </c>
      <c r="B536" s="2" t="s">
        <v>472</v>
      </c>
      <c r="C536" s="2" t="s">
        <v>67</v>
      </c>
      <c r="D536" s="86">
        <v>2017</v>
      </c>
      <c r="E536" s="2" t="s">
        <v>1598</v>
      </c>
      <c r="F536" s="2">
        <v>779</v>
      </c>
      <c r="G536" s="108">
        <f t="shared" si="0"/>
        <v>0</v>
      </c>
      <c r="H536" s="2">
        <v>0</v>
      </c>
      <c r="I536" s="2">
        <v>0</v>
      </c>
      <c r="J536" s="2">
        <v>404</v>
      </c>
      <c r="K536" s="108">
        <f t="shared" si="1"/>
        <v>0</v>
      </c>
      <c r="L536" s="2">
        <v>0</v>
      </c>
      <c r="M536" s="2">
        <v>0</v>
      </c>
      <c r="N536" s="2">
        <v>456</v>
      </c>
      <c r="O536" s="2">
        <v>1</v>
      </c>
      <c r="P536" s="2">
        <v>1461</v>
      </c>
      <c r="Q536" s="2">
        <v>435</v>
      </c>
      <c r="R536" s="2">
        <v>3100</v>
      </c>
      <c r="S536" s="2">
        <v>436</v>
      </c>
    </row>
    <row r="537" spans="1:19" ht="12.75" customHeight="1" x14ac:dyDescent="0.15">
      <c r="A537" s="77" t="s">
        <v>586</v>
      </c>
      <c r="B537" s="77" t="s">
        <v>564</v>
      </c>
      <c r="C537" s="77" t="s">
        <v>128</v>
      </c>
      <c r="D537" s="111" t="s">
        <v>1632</v>
      </c>
      <c r="E537" s="77" t="s">
        <v>1598</v>
      </c>
      <c r="F537" s="104">
        <v>74</v>
      </c>
      <c r="G537" s="108">
        <f t="shared" si="0"/>
        <v>0</v>
      </c>
      <c r="H537" s="2"/>
      <c r="I537" s="2"/>
      <c r="J537" s="103">
        <v>65</v>
      </c>
      <c r="K537" s="108">
        <f t="shared" si="1"/>
        <v>0</v>
      </c>
      <c r="L537" s="2"/>
      <c r="M537" s="2"/>
      <c r="N537" s="104">
        <v>68</v>
      </c>
      <c r="O537" s="2"/>
      <c r="P537" s="77" t="s">
        <v>1722</v>
      </c>
      <c r="Q537" s="2"/>
      <c r="R537" s="104">
        <v>466</v>
      </c>
      <c r="S537" s="2"/>
    </row>
    <row r="538" spans="1:19" ht="12.75" customHeight="1" x14ac:dyDescent="0.15">
      <c r="A538" s="2" t="s">
        <v>586</v>
      </c>
      <c r="B538" s="2" t="s">
        <v>564</v>
      </c>
      <c r="C538" s="2" t="s">
        <v>128</v>
      </c>
      <c r="D538" s="86">
        <v>2016</v>
      </c>
      <c r="E538" s="2" t="s">
        <v>1598</v>
      </c>
      <c r="F538" s="2">
        <v>74</v>
      </c>
      <c r="G538" s="108">
        <f t="shared" si="0"/>
        <v>0</v>
      </c>
      <c r="H538" s="2">
        <v>0</v>
      </c>
      <c r="I538" s="2">
        <v>0</v>
      </c>
      <c r="J538" s="2">
        <v>65</v>
      </c>
      <c r="K538" s="108">
        <f t="shared" si="1"/>
        <v>6</v>
      </c>
      <c r="L538" s="2">
        <v>6</v>
      </c>
      <c r="M538" s="2">
        <v>0</v>
      </c>
      <c r="N538" s="2">
        <v>68</v>
      </c>
      <c r="O538" s="2">
        <v>6</v>
      </c>
      <c r="P538" s="2">
        <v>259</v>
      </c>
      <c r="Q538" s="2">
        <v>0</v>
      </c>
      <c r="R538" s="2">
        <v>466</v>
      </c>
      <c r="S538" s="2">
        <v>12</v>
      </c>
    </row>
    <row r="539" spans="1:19" ht="12.75" customHeight="1" x14ac:dyDescent="0.15">
      <c r="A539" s="2" t="s">
        <v>586</v>
      </c>
      <c r="B539" s="2" t="s">
        <v>564</v>
      </c>
      <c r="C539" s="2" t="s">
        <v>128</v>
      </c>
      <c r="D539" s="86">
        <v>2017</v>
      </c>
      <c r="E539" s="2" t="s">
        <v>1598</v>
      </c>
      <c r="F539" s="2">
        <v>74</v>
      </c>
      <c r="G539" s="108">
        <f t="shared" si="0"/>
        <v>6</v>
      </c>
      <c r="H539" s="2">
        <v>0</v>
      </c>
      <c r="I539" s="2">
        <v>6</v>
      </c>
      <c r="J539" s="2">
        <v>65</v>
      </c>
      <c r="K539" s="108">
        <f t="shared" si="1"/>
        <v>7</v>
      </c>
      <c r="L539" s="2">
        <v>0</v>
      </c>
      <c r="M539" s="2">
        <v>7</v>
      </c>
      <c r="N539" s="2">
        <v>68</v>
      </c>
      <c r="O539" s="2">
        <v>5</v>
      </c>
      <c r="P539" s="2">
        <v>259</v>
      </c>
      <c r="Q539" s="2">
        <v>5</v>
      </c>
      <c r="R539" s="2">
        <v>466</v>
      </c>
      <c r="S539" s="2">
        <v>23</v>
      </c>
    </row>
    <row r="540" spans="1:19" ht="12.75" customHeight="1" x14ac:dyDescent="0.15">
      <c r="A540" s="77" t="s">
        <v>590</v>
      </c>
      <c r="B540" s="77" t="s">
        <v>127</v>
      </c>
      <c r="C540" s="77" t="s">
        <v>128</v>
      </c>
      <c r="D540" s="111" t="s">
        <v>1632</v>
      </c>
      <c r="E540" s="77" t="s">
        <v>1598</v>
      </c>
      <c r="F540" s="104">
        <v>128</v>
      </c>
      <c r="G540" s="108">
        <f t="shared" si="0"/>
        <v>0</v>
      </c>
      <c r="H540" s="2"/>
      <c r="I540" s="2"/>
      <c r="J540" s="103">
        <v>169</v>
      </c>
      <c r="K540" s="108">
        <f t="shared" si="1"/>
        <v>0</v>
      </c>
      <c r="L540" s="2"/>
      <c r="M540" s="2"/>
      <c r="N540" s="104">
        <v>204</v>
      </c>
      <c r="O540" s="2"/>
      <c r="P540" s="77" t="s">
        <v>1723</v>
      </c>
      <c r="Q540" s="2"/>
      <c r="R540" s="104">
        <v>712</v>
      </c>
      <c r="S540" s="2"/>
    </row>
    <row r="541" spans="1:19" ht="12.75" customHeight="1" x14ac:dyDescent="0.15">
      <c r="A541" s="2" t="s">
        <v>590</v>
      </c>
      <c r="B541" s="2" t="s">
        <v>127</v>
      </c>
      <c r="C541" s="2" t="s">
        <v>128</v>
      </c>
      <c r="D541" s="86">
        <v>2017</v>
      </c>
      <c r="E541" s="2" t="s">
        <v>1598</v>
      </c>
      <c r="F541" s="2">
        <v>128</v>
      </c>
      <c r="G541" s="108">
        <f t="shared" si="0"/>
        <v>15</v>
      </c>
      <c r="H541" s="2">
        <v>15</v>
      </c>
      <c r="I541" s="2">
        <v>0</v>
      </c>
      <c r="J541" s="2">
        <v>169</v>
      </c>
      <c r="K541" s="108">
        <f t="shared" si="1"/>
        <v>15</v>
      </c>
      <c r="L541" s="2">
        <v>15</v>
      </c>
      <c r="M541" s="2">
        <v>0</v>
      </c>
      <c r="N541" s="2">
        <v>204</v>
      </c>
      <c r="O541" s="2">
        <v>0</v>
      </c>
      <c r="P541" s="2">
        <v>211</v>
      </c>
      <c r="Q541" s="2">
        <v>0</v>
      </c>
      <c r="R541" s="2">
        <v>712</v>
      </c>
      <c r="S541" s="2">
        <v>30</v>
      </c>
    </row>
    <row r="542" spans="1:19" ht="12.75" customHeight="1" x14ac:dyDescent="0.15">
      <c r="A542" s="77" t="s">
        <v>344</v>
      </c>
      <c r="B542" s="77" t="s">
        <v>341</v>
      </c>
      <c r="C542" s="77" t="s">
        <v>123</v>
      </c>
      <c r="D542" s="111" t="s">
        <v>1632</v>
      </c>
      <c r="E542" s="77" t="s">
        <v>1598</v>
      </c>
      <c r="F542" s="104">
        <v>1218</v>
      </c>
      <c r="G542" s="108">
        <f t="shared" si="0"/>
        <v>0</v>
      </c>
      <c r="H542" s="104">
        <v>0</v>
      </c>
      <c r="I542" s="104">
        <v>0</v>
      </c>
      <c r="J542" s="103">
        <v>854</v>
      </c>
      <c r="K542" s="108">
        <f t="shared" si="1"/>
        <v>0</v>
      </c>
      <c r="L542" s="104">
        <v>0</v>
      </c>
      <c r="M542" s="104">
        <v>0</v>
      </c>
      <c r="N542" s="104">
        <v>862</v>
      </c>
      <c r="O542" s="104">
        <v>11</v>
      </c>
      <c r="P542" s="77" t="s">
        <v>1724</v>
      </c>
      <c r="Q542" s="104">
        <v>398</v>
      </c>
      <c r="R542" s="104">
        <v>4633</v>
      </c>
      <c r="S542" s="104">
        <v>409</v>
      </c>
    </row>
    <row r="543" spans="1:19" ht="12.75" customHeight="1" x14ac:dyDescent="0.15">
      <c r="A543" s="2" t="s">
        <v>344</v>
      </c>
      <c r="B543" s="2" t="s">
        <v>341</v>
      </c>
      <c r="C543" s="2" t="s">
        <v>123</v>
      </c>
      <c r="D543" s="86">
        <v>2013</v>
      </c>
      <c r="E543" s="2" t="s">
        <v>1598</v>
      </c>
      <c r="F543" s="2">
        <v>1218</v>
      </c>
      <c r="G543" s="108">
        <f t="shared" si="0"/>
        <v>0</v>
      </c>
      <c r="H543" s="2">
        <v>0</v>
      </c>
      <c r="I543" s="2">
        <v>0</v>
      </c>
      <c r="J543" s="2">
        <v>854</v>
      </c>
      <c r="K543" s="108">
        <f t="shared" si="1"/>
        <v>0</v>
      </c>
      <c r="L543" s="2">
        <v>0</v>
      </c>
      <c r="M543" s="2">
        <v>0</v>
      </c>
      <c r="N543" s="2">
        <v>862</v>
      </c>
      <c r="O543" s="2">
        <v>28</v>
      </c>
      <c r="P543" s="2">
        <v>1699</v>
      </c>
      <c r="Q543" s="2">
        <v>302</v>
      </c>
      <c r="R543" s="2">
        <v>4633</v>
      </c>
      <c r="S543" s="2">
        <v>330</v>
      </c>
    </row>
    <row r="544" spans="1:19" ht="12.75" customHeight="1" x14ac:dyDescent="0.15">
      <c r="A544" s="2" t="s">
        <v>344</v>
      </c>
      <c r="B544" s="2" t="s">
        <v>341</v>
      </c>
      <c r="C544" s="2" t="s">
        <v>123</v>
      </c>
      <c r="D544" s="86">
        <v>2014</v>
      </c>
      <c r="E544" s="2" t="s">
        <v>1598</v>
      </c>
      <c r="F544" s="2">
        <v>1218</v>
      </c>
      <c r="G544" s="108">
        <f t="shared" si="0"/>
        <v>0</v>
      </c>
      <c r="H544" s="2">
        <v>0</v>
      </c>
      <c r="I544" s="2">
        <v>0</v>
      </c>
      <c r="J544" s="2">
        <v>854</v>
      </c>
      <c r="K544" s="108">
        <f t="shared" si="1"/>
        <v>0</v>
      </c>
      <c r="L544" s="2">
        <v>0</v>
      </c>
      <c r="M544" s="2">
        <v>0</v>
      </c>
      <c r="N544" s="2">
        <v>862</v>
      </c>
      <c r="O544" s="2">
        <v>68</v>
      </c>
      <c r="P544" s="2">
        <v>1699</v>
      </c>
      <c r="Q544" s="2">
        <v>205</v>
      </c>
      <c r="R544" s="2">
        <v>4633</v>
      </c>
      <c r="S544" s="2">
        <v>273</v>
      </c>
    </row>
    <row r="545" spans="1:19" ht="12.75" customHeight="1" x14ac:dyDescent="0.15">
      <c r="A545" t="s">
        <v>344</v>
      </c>
      <c r="B545" t="s">
        <v>341</v>
      </c>
      <c r="C545" t="s">
        <v>123</v>
      </c>
      <c r="D545" s="86">
        <v>2015</v>
      </c>
      <c r="E545" t="s">
        <v>1598</v>
      </c>
      <c r="F545">
        <v>1218</v>
      </c>
      <c r="G545" s="108">
        <f t="shared" si="0"/>
        <v>0</v>
      </c>
      <c r="H545">
        <v>0</v>
      </c>
      <c r="I545">
        <v>0</v>
      </c>
      <c r="J545">
        <v>854</v>
      </c>
      <c r="K545" s="108">
        <f t="shared" si="1"/>
        <v>0</v>
      </c>
      <c r="L545">
        <v>0</v>
      </c>
      <c r="M545">
        <v>0</v>
      </c>
      <c r="N545">
        <v>862</v>
      </c>
      <c r="O545">
        <v>54</v>
      </c>
      <c r="P545">
        <v>1699</v>
      </c>
      <c r="Q545">
        <v>180</v>
      </c>
      <c r="R545">
        <v>4633</v>
      </c>
      <c r="S545">
        <v>234</v>
      </c>
    </row>
    <row r="546" spans="1:19" ht="12.75" customHeight="1" x14ac:dyDescent="0.15">
      <c r="A546" t="s">
        <v>344</v>
      </c>
      <c r="B546" t="s">
        <v>341</v>
      </c>
      <c r="C546" t="s">
        <v>123</v>
      </c>
      <c r="D546" s="86">
        <v>2016</v>
      </c>
      <c r="E546" t="s">
        <v>1598</v>
      </c>
      <c r="F546">
        <v>1218</v>
      </c>
      <c r="G546" s="108">
        <f t="shared" si="0"/>
        <v>0</v>
      </c>
      <c r="H546">
        <v>0</v>
      </c>
      <c r="I546">
        <v>0</v>
      </c>
      <c r="J546">
        <v>854</v>
      </c>
      <c r="K546" s="108">
        <f t="shared" si="1"/>
        <v>0</v>
      </c>
      <c r="L546">
        <v>0</v>
      </c>
      <c r="M546">
        <v>0</v>
      </c>
      <c r="N546">
        <v>862</v>
      </c>
      <c r="O546">
        <v>74</v>
      </c>
      <c r="P546">
        <v>1699</v>
      </c>
      <c r="Q546">
        <v>99</v>
      </c>
      <c r="R546">
        <v>4633</v>
      </c>
      <c r="S546">
        <v>173</v>
      </c>
    </row>
    <row r="547" spans="1:19" ht="12.75" customHeight="1" x14ac:dyDescent="0.15">
      <c r="A547" t="s">
        <v>344</v>
      </c>
      <c r="B547" t="s">
        <v>341</v>
      </c>
      <c r="C547" t="s">
        <v>123</v>
      </c>
      <c r="D547" s="86">
        <v>2017</v>
      </c>
      <c r="E547" t="s">
        <v>1598</v>
      </c>
      <c r="F547">
        <v>1218</v>
      </c>
      <c r="G547" s="108">
        <f t="shared" si="0"/>
        <v>6</v>
      </c>
      <c r="H547">
        <v>6</v>
      </c>
      <c r="I547">
        <v>0</v>
      </c>
      <c r="J547">
        <v>854</v>
      </c>
      <c r="K547" s="108">
        <f t="shared" si="1"/>
        <v>0</v>
      </c>
      <c r="L547">
        <v>0</v>
      </c>
      <c r="M547">
        <v>0</v>
      </c>
      <c r="N547">
        <v>862</v>
      </c>
      <c r="O547">
        <v>358</v>
      </c>
      <c r="P547">
        <v>1699</v>
      </c>
      <c r="Q547">
        <v>138</v>
      </c>
      <c r="R547">
        <v>4633</v>
      </c>
      <c r="S547">
        <v>502</v>
      </c>
    </row>
    <row r="548" spans="1:19" ht="12.75" customHeight="1" x14ac:dyDescent="0.15">
      <c r="A548" s="2" t="s">
        <v>359</v>
      </c>
      <c r="B548" s="2" t="s">
        <v>352</v>
      </c>
      <c r="C548" s="2" t="s">
        <v>144</v>
      </c>
      <c r="D548" s="86">
        <v>2014</v>
      </c>
      <c r="E548" s="2" t="s">
        <v>1598</v>
      </c>
      <c r="F548" s="2">
        <v>1442</v>
      </c>
      <c r="G548" s="108">
        <f t="shared" si="0"/>
        <v>63</v>
      </c>
      <c r="H548" s="2">
        <v>63</v>
      </c>
      <c r="I548" s="2">
        <v>0</v>
      </c>
      <c r="J548" s="2">
        <v>974</v>
      </c>
      <c r="K548" s="108">
        <f t="shared" si="1"/>
        <v>0</v>
      </c>
      <c r="L548" s="2">
        <v>0</v>
      </c>
      <c r="M548" s="2">
        <v>0</v>
      </c>
      <c r="N548" s="2">
        <v>1090</v>
      </c>
      <c r="O548" s="2">
        <v>0</v>
      </c>
      <c r="P548" s="2">
        <v>2471</v>
      </c>
      <c r="Q548" s="2">
        <v>258</v>
      </c>
      <c r="R548" s="2">
        <v>5977</v>
      </c>
      <c r="S548" s="2">
        <v>321</v>
      </c>
    </row>
    <row r="549" spans="1:19" ht="12.75" customHeight="1" x14ac:dyDescent="0.15">
      <c r="A549" t="s">
        <v>359</v>
      </c>
      <c r="B549" t="s">
        <v>352</v>
      </c>
      <c r="C549" t="s">
        <v>144</v>
      </c>
      <c r="D549" s="86">
        <v>2015</v>
      </c>
      <c r="E549" t="s">
        <v>1598</v>
      </c>
      <c r="F549">
        <v>1442</v>
      </c>
      <c r="G549" s="108">
        <f t="shared" si="0"/>
        <v>0</v>
      </c>
      <c r="H549">
        <v>0</v>
      </c>
      <c r="I549">
        <v>0</v>
      </c>
      <c r="J549">
        <v>974</v>
      </c>
      <c r="K549" s="108">
        <f t="shared" si="1"/>
        <v>147</v>
      </c>
      <c r="L549">
        <v>147</v>
      </c>
      <c r="M549">
        <v>0</v>
      </c>
      <c r="N549">
        <v>1090</v>
      </c>
      <c r="O549">
        <v>0</v>
      </c>
      <c r="P549">
        <v>2471</v>
      </c>
      <c r="Q549">
        <v>368</v>
      </c>
      <c r="R549">
        <v>5977</v>
      </c>
      <c r="S549">
        <v>515</v>
      </c>
    </row>
    <row r="550" spans="1:19" ht="12.75" customHeight="1" x14ac:dyDescent="0.15">
      <c r="A550" t="s">
        <v>359</v>
      </c>
      <c r="B550" t="s">
        <v>352</v>
      </c>
      <c r="C550" t="s">
        <v>144</v>
      </c>
      <c r="D550" s="86">
        <v>2016</v>
      </c>
      <c r="E550" t="s">
        <v>1598</v>
      </c>
      <c r="F550">
        <v>1442</v>
      </c>
      <c r="G550" s="108">
        <f t="shared" si="0"/>
        <v>0</v>
      </c>
      <c r="H550">
        <v>0</v>
      </c>
      <c r="I550">
        <v>0</v>
      </c>
      <c r="J550">
        <v>974</v>
      </c>
      <c r="K550" s="108">
        <f t="shared" si="1"/>
        <v>0</v>
      </c>
      <c r="L550">
        <v>0</v>
      </c>
      <c r="M550">
        <v>0</v>
      </c>
      <c r="N550">
        <v>1090</v>
      </c>
      <c r="O550">
        <v>0</v>
      </c>
      <c r="P550">
        <v>2471</v>
      </c>
      <c r="Q550">
        <v>444</v>
      </c>
      <c r="R550">
        <v>5977</v>
      </c>
      <c r="S550">
        <v>444</v>
      </c>
    </row>
    <row r="551" spans="1:19" ht="12.75" customHeight="1" x14ac:dyDescent="0.15">
      <c r="A551" t="s">
        <v>359</v>
      </c>
      <c r="B551" t="s">
        <v>352</v>
      </c>
      <c r="C551" t="s">
        <v>144</v>
      </c>
      <c r="D551" s="86">
        <v>2017</v>
      </c>
      <c r="E551" t="s">
        <v>1598</v>
      </c>
      <c r="F551">
        <v>1442</v>
      </c>
      <c r="G551" s="108">
        <f t="shared" si="0"/>
        <v>0</v>
      </c>
      <c r="H551">
        <v>0</v>
      </c>
      <c r="I551">
        <v>0</v>
      </c>
      <c r="J551">
        <v>974</v>
      </c>
      <c r="K551" s="108">
        <f t="shared" si="1"/>
        <v>0</v>
      </c>
      <c r="L551">
        <v>0</v>
      </c>
      <c r="M551">
        <v>0</v>
      </c>
      <c r="N551">
        <v>1090</v>
      </c>
      <c r="O551">
        <v>0</v>
      </c>
      <c r="P551">
        <v>2471</v>
      </c>
      <c r="Q551">
        <v>435</v>
      </c>
      <c r="R551">
        <v>5977</v>
      </c>
      <c r="S551">
        <v>435</v>
      </c>
    </row>
    <row r="552" spans="1:19" ht="12.75" customHeight="1" x14ac:dyDescent="0.15">
      <c r="A552" s="77" t="s">
        <v>245</v>
      </c>
      <c r="B552" s="77" t="s">
        <v>244</v>
      </c>
      <c r="C552" s="77" t="s">
        <v>83</v>
      </c>
      <c r="D552" s="111" t="s">
        <v>1632</v>
      </c>
      <c r="E552" s="77" t="s">
        <v>1598</v>
      </c>
      <c r="F552" s="104">
        <v>5</v>
      </c>
      <c r="G552" s="108">
        <f t="shared" si="0"/>
        <v>0</v>
      </c>
      <c r="H552" s="104">
        <v>0</v>
      </c>
      <c r="I552" s="104">
        <v>0</v>
      </c>
      <c r="J552" s="103">
        <v>5</v>
      </c>
      <c r="K552" s="108">
        <f t="shared" si="1"/>
        <v>0</v>
      </c>
      <c r="L552" s="104">
        <v>0</v>
      </c>
      <c r="M552" s="104">
        <v>0</v>
      </c>
      <c r="N552" s="104">
        <v>3</v>
      </c>
      <c r="O552" s="104">
        <v>0</v>
      </c>
      <c r="P552" s="77" t="s">
        <v>1725</v>
      </c>
      <c r="Q552" s="104">
        <v>9</v>
      </c>
      <c r="R552" s="104">
        <v>22</v>
      </c>
      <c r="S552" s="104">
        <v>9</v>
      </c>
    </row>
    <row r="553" spans="1:19" ht="12.75" customHeight="1" x14ac:dyDescent="0.15">
      <c r="A553" t="s">
        <v>245</v>
      </c>
      <c r="B553" t="s">
        <v>244</v>
      </c>
      <c r="C553" t="s">
        <v>83</v>
      </c>
      <c r="D553" s="86">
        <v>2015</v>
      </c>
      <c r="E553" t="s">
        <v>1598</v>
      </c>
      <c r="F553">
        <v>5</v>
      </c>
      <c r="G553" s="108">
        <f t="shared" si="0"/>
        <v>0</v>
      </c>
      <c r="H553">
        <v>0</v>
      </c>
      <c r="I553">
        <v>0</v>
      </c>
      <c r="J553">
        <v>5</v>
      </c>
      <c r="K553" s="108">
        <f t="shared" si="1"/>
        <v>2</v>
      </c>
      <c r="L553">
        <v>2</v>
      </c>
      <c r="M553">
        <v>0</v>
      </c>
      <c r="N553">
        <v>3</v>
      </c>
      <c r="O553">
        <v>0</v>
      </c>
      <c r="P553">
        <v>9</v>
      </c>
      <c r="Q553">
        <v>3</v>
      </c>
      <c r="R553">
        <v>22</v>
      </c>
      <c r="S553">
        <v>5</v>
      </c>
    </row>
    <row r="554" spans="1:19" ht="12.75" customHeight="1" x14ac:dyDescent="0.15">
      <c r="A554" s="2" t="s">
        <v>596</v>
      </c>
      <c r="B554" s="2" t="s">
        <v>139</v>
      </c>
      <c r="C554" s="2" t="s">
        <v>83</v>
      </c>
      <c r="D554" s="86">
        <v>2017</v>
      </c>
      <c r="E554" s="2" t="s">
        <v>1598</v>
      </c>
      <c r="F554" s="2">
        <v>39</v>
      </c>
      <c r="G554" s="108">
        <f t="shared" si="0"/>
        <v>0</v>
      </c>
      <c r="H554" s="2">
        <v>0</v>
      </c>
      <c r="I554" s="2">
        <v>0</v>
      </c>
      <c r="J554" s="2">
        <v>24</v>
      </c>
      <c r="K554" s="108">
        <f t="shared" si="1"/>
        <v>0</v>
      </c>
      <c r="L554" s="2">
        <v>0</v>
      </c>
      <c r="M554" s="2">
        <v>0</v>
      </c>
      <c r="N554" s="2">
        <v>27</v>
      </c>
      <c r="O554" s="2">
        <v>4</v>
      </c>
      <c r="P554" s="2">
        <v>71</v>
      </c>
      <c r="Q554" s="2">
        <v>5</v>
      </c>
      <c r="R554" s="2">
        <v>161</v>
      </c>
      <c r="S554" s="2">
        <v>9</v>
      </c>
    </row>
    <row r="555" spans="1:19" ht="12.75" customHeight="1" x14ac:dyDescent="0.15">
      <c r="A555" s="77" t="s">
        <v>485</v>
      </c>
      <c r="B555" s="77" t="s">
        <v>449</v>
      </c>
      <c r="C555" s="77" t="s">
        <v>67</v>
      </c>
      <c r="D555" s="111" t="s">
        <v>1632</v>
      </c>
      <c r="E555" s="77" t="s">
        <v>1598</v>
      </c>
      <c r="F555" s="104">
        <v>148</v>
      </c>
      <c r="G555" s="108">
        <f t="shared" si="0"/>
        <v>0</v>
      </c>
      <c r="H555" s="2"/>
      <c r="I555" s="2"/>
      <c r="J555" s="103">
        <v>87</v>
      </c>
      <c r="K555" s="108">
        <f t="shared" si="1"/>
        <v>0</v>
      </c>
      <c r="L555" s="2"/>
      <c r="M555" s="2"/>
      <c r="N555" s="104">
        <v>76</v>
      </c>
      <c r="O555" s="2"/>
      <c r="P555" s="77" t="s">
        <v>1726</v>
      </c>
      <c r="Q555" s="2"/>
      <c r="R555" s="104">
        <v>430</v>
      </c>
      <c r="S555" s="2"/>
    </row>
    <row r="556" spans="1:19" ht="12.75" customHeight="1" x14ac:dyDescent="0.15">
      <c r="A556" t="s">
        <v>485</v>
      </c>
      <c r="B556" t="s">
        <v>449</v>
      </c>
      <c r="C556" t="s">
        <v>67</v>
      </c>
      <c r="D556" s="86">
        <v>2015</v>
      </c>
      <c r="E556" t="s">
        <v>1598</v>
      </c>
      <c r="F556">
        <v>148</v>
      </c>
      <c r="G556" s="108">
        <f t="shared" si="0"/>
        <v>83</v>
      </c>
      <c r="H556">
        <v>83</v>
      </c>
      <c r="I556">
        <v>0</v>
      </c>
      <c r="J556">
        <v>87</v>
      </c>
      <c r="K556" s="108">
        <f t="shared" si="1"/>
        <v>49</v>
      </c>
      <c r="L556">
        <v>49</v>
      </c>
      <c r="M556">
        <v>0</v>
      </c>
      <c r="N556">
        <v>76</v>
      </c>
      <c r="O556">
        <v>14</v>
      </c>
      <c r="P556">
        <v>119</v>
      </c>
      <c r="Q556">
        <v>563</v>
      </c>
      <c r="R556">
        <v>430</v>
      </c>
      <c r="S556">
        <v>709</v>
      </c>
    </row>
    <row r="557" spans="1:19" ht="12.75" customHeight="1" x14ac:dyDescent="0.15">
      <c r="A557" t="s">
        <v>485</v>
      </c>
      <c r="B557" t="s">
        <v>449</v>
      </c>
      <c r="C557" t="s">
        <v>67</v>
      </c>
      <c r="D557" s="86">
        <v>2016</v>
      </c>
      <c r="E557" t="s">
        <v>1598</v>
      </c>
      <c r="F557">
        <v>148</v>
      </c>
      <c r="G557" s="108">
        <f t="shared" si="0"/>
        <v>0</v>
      </c>
      <c r="H557">
        <v>0</v>
      </c>
      <c r="I557">
        <v>0</v>
      </c>
      <c r="J557">
        <v>87</v>
      </c>
      <c r="K557" s="108">
        <f t="shared" si="1"/>
        <v>0</v>
      </c>
      <c r="L557">
        <v>0</v>
      </c>
      <c r="M557">
        <v>0</v>
      </c>
      <c r="N557">
        <v>76</v>
      </c>
      <c r="O557">
        <v>0</v>
      </c>
      <c r="P557">
        <v>119</v>
      </c>
      <c r="Q557">
        <v>74</v>
      </c>
      <c r="R557">
        <v>430</v>
      </c>
      <c r="S557">
        <v>74</v>
      </c>
    </row>
    <row r="558" spans="1:19" ht="12.75" customHeight="1" x14ac:dyDescent="0.15">
      <c r="A558" t="s">
        <v>485</v>
      </c>
      <c r="B558" t="s">
        <v>449</v>
      </c>
      <c r="C558" t="s">
        <v>67</v>
      </c>
      <c r="D558" s="86">
        <v>2017</v>
      </c>
      <c r="E558" t="s">
        <v>1598</v>
      </c>
      <c r="F558">
        <v>148</v>
      </c>
      <c r="G558" s="108">
        <f t="shared" si="0"/>
        <v>1</v>
      </c>
      <c r="H558">
        <v>0</v>
      </c>
      <c r="I558">
        <v>1</v>
      </c>
      <c r="J558">
        <v>87</v>
      </c>
      <c r="K558" s="108">
        <f t="shared" si="1"/>
        <v>0</v>
      </c>
      <c r="L558">
        <v>0</v>
      </c>
      <c r="M558">
        <v>0</v>
      </c>
      <c r="N558">
        <v>76</v>
      </c>
      <c r="O558">
        <v>0</v>
      </c>
      <c r="P558">
        <v>119</v>
      </c>
      <c r="Q558">
        <v>0</v>
      </c>
      <c r="R558">
        <v>430</v>
      </c>
      <c r="S558">
        <v>1</v>
      </c>
    </row>
    <row r="559" spans="1:19" ht="12.75" customHeight="1" x14ac:dyDescent="0.15">
      <c r="A559" s="77" t="s">
        <v>281</v>
      </c>
      <c r="B559" s="77" t="s">
        <v>273</v>
      </c>
      <c r="C559" s="77" t="s">
        <v>144</v>
      </c>
      <c r="D559" s="111" t="s">
        <v>1632</v>
      </c>
      <c r="E559" s="77" t="s">
        <v>1598</v>
      </c>
      <c r="F559" s="104">
        <v>83</v>
      </c>
      <c r="G559" s="108">
        <f t="shared" si="0"/>
        <v>0</v>
      </c>
      <c r="H559" s="104">
        <v>0</v>
      </c>
      <c r="I559" s="104">
        <v>0</v>
      </c>
      <c r="J559" s="103">
        <v>59</v>
      </c>
      <c r="K559" s="108">
        <f t="shared" si="1"/>
        <v>13</v>
      </c>
      <c r="L559" s="104">
        <v>0</v>
      </c>
      <c r="M559" s="104">
        <v>13</v>
      </c>
      <c r="N559" s="104">
        <v>65</v>
      </c>
      <c r="O559" s="104">
        <v>0</v>
      </c>
      <c r="P559" s="77" t="s">
        <v>1727</v>
      </c>
      <c r="Q559" s="104">
        <v>4</v>
      </c>
      <c r="R559" s="104">
        <v>358</v>
      </c>
      <c r="S559" s="104">
        <v>17</v>
      </c>
    </row>
    <row r="560" spans="1:19" ht="12.75" customHeight="1" x14ac:dyDescent="0.15">
      <c r="A560" s="2" t="s">
        <v>281</v>
      </c>
      <c r="B560" s="2" t="s">
        <v>273</v>
      </c>
      <c r="C560" s="2" t="s">
        <v>144</v>
      </c>
      <c r="D560" s="86">
        <v>2014</v>
      </c>
      <c r="E560" s="2" t="s">
        <v>1598</v>
      </c>
      <c r="F560" s="2">
        <v>83</v>
      </c>
      <c r="G560" s="108">
        <f t="shared" si="0"/>
        <v>0</v>
      </c>
      <c r="H560" s="2">
        <v>0</v>
      </c>
      <c r="I560" s="2">
        <v>0</v>
      </c>
      <c r="J560" s="2">
        <v>59</v>
      </c>
      <c r="K560" s="108">
        <f t="shared" si="1"/>
        <v>0</v>
      </c>
      <c r="L560" s="2">
        <v>0</v>
      </c>
      <c r="M560" s="2">
        <v>0</v>
      </c>
      <c r="N560" s="2">
        <v>65</v>
      </c>
      <c r="O560" s="2">
        <v>0</v>
      </c>
      <c r="P560" s="2">
        <v>151</v>
      </c>
      <c r="Q560" s="2">
        <v>6</v>
      </c>
      <c r="R560" s="2">
        <v>358</v>
      </c>
      <c r="S560" s="2">
        <v>6</v>
      </c>
    </row>
    <row r="561" spans="1:19" ht="12.75" customHeight="1" x14ac:dyDescent="0.15">
      <c r="A561" t="s">
        <v>281</v>
      </c>
      <c r="B561" t="s">
        <v>273</v>
      </c>
      <c r="C561" t="s">
        <v>144</v>
      </c>
      <c r="D561" s="86">
        <v>2015</v>
      </c>
      <c r="E561" t="s">
        <v>1598</v>
      </c>
      <c r="F561">
        <v>83</v>
      </c>
      <c r="G561" s="108">
        <f t="shared" si="0"/>
        <v>0</v>
      </c>
      <c r="H561">
        <v>0</v>
      </c>
      <c r="I561">
        <v>0</v>
      </c>
      <c r="J561">
        <v>59</v>
      </c>
      <c r="K561" s="108">
        <f t="shared" si="1"/>
        <v>0</v>
      </c>
      <c r="L561">
        <v>0</v>
      </c>
      <c r="M561">
        <v>0</v>
      </c>
      <c r="N561">
        <v>65</v>
      </c>
      <c r="O561">
        <v>0</v>
      </c>
      <c r="P561">
        <v>151</v>
      </c>
      <c r="Q561">
        <v>6</v>
      </c>
      <c r="R561">
        <v>358</v>
      </c>
      <c r="S561">
        <v>6</v>
      </c>
    </row>
    <row r="562" spans="1:19" ht="12.75" customHeight="1" x14ac:dyDescent="0.15">
      <c r="A562" t="s">
        <v>281</v>
      </c>
      <c r="B562" t="s">
        <v>273</v>
      </c>
      <c r="C562" t="s">
        <v>144</v>
      </c>
      <c r="D562" s="86">
        <v>2016</v>
      </c>
      <c r="E562" t="s">
        <v>1598</v>
      </c>
      <c r="F562">
        <v>83</v>
      </c>
      <c r="G562" s="108">
        <f t="shared" si="0"/>
        <v>0</v>
      </c>
      <c r="H562">
        <v>0</v>
      </c>
      <c r="I562">
        <v>0</v>
      </c>
      <c r="J562">
        <v>59</v>
      </c>
      <c r="K562" s="108">
        <f t="shared" si="1"/>
        <v>0</v>
      </c>
      <c r="L562">
        <v>0</v>
      </c>
      <c r="M562">
        <v>0</v>
      </c>
      <c r="N562">
        <v>65</v>
      </c>
      <c r="O562">
        <v>0</v>
      </c>
      <c r="P562">
        <v>151</v>
      </c>
      <c r="Q562">
        <v>10</v>
      </c>
      <c r="R562">
        <v>358</v>
      </c>
      <c r="S562">
        <v>10</v>
      </c>
    </row>
    <row r="563" spans="1:19" ht="12.75" customHeight="1" x14ac:dyDescent="0.15">
      <c r="A563" t="s">
        <v>281</v>
      </c>
      <c r="B563" t="s">
        <v>273</v>
      </c>
      <c r="C563" t="s">
        <v>144</v>
      </c>
      <c r="D563" s="86">
        <v>2017</v>
      </c>
      <c r="E563" t="s">
        <v>1598</v>
      </c>
      <c r="F563">
        <v>83</v>
      </c>
      <c r="G563" s="108">
        <f t="shared" si="0"/>
        <v>0</v>
      </c>
      <c r="H563">
        <v>0</v>
      </c>
      <c r="I563">
        <v>0</v>
      </c>
      <c r="J563">
        <v>59</v>
      </c>
      <c r="K563" s="108">
        <f t="shared" si="1"/>
        <v>0</v>
      </c>
      <c r="L563">
        <v>0</v>
      </c>
      <c r="M563">
        <v>0</v>
      </c>
      <c r="N563">
        <v>65</v>
      </c>
      <c r="O563">
        <v>6</v>
      </c>
      <c r="P563">
        <v>151</v>
      </c>
      <c r="Q563">
        <v>8</v>
      </c>
      <c r="R563">
        <v>358</v>
      </c>
      <c r="S563">
        <v>14</v>
      </c>
    </row>
    <row r="564" spans="1:19" ht="12.75" customHeight="1" x14ac:dyDescent="0.15">
      <c r="A564" s="77" t="s">
        <v>73</v>
      </c>
      <c r="B564" s="77" t="s">
        <v>66</v>
      </c>
      <c r="C564" s="77" t="s">
        <v>67</v>
      </c>
      <c r="D564" s="111" t="s">
        <v>1632</v>
      </c>
      <c r="E564" s="77" t="s">
        <v>1598</v>
      </c>
      <c r="F564" s="104">
        <v>1714</v>
      </c>
      <c r="G564" s="108">
        <f t="shared" si="0"/>
        <v>34</v>
      </c>
      <c r="H564" s="104">
        <v>34</v>
      </c>
      <c r="I564" s="104">
        <v>0</v>
      </c>
      <c r="J564" s="103">
        <v>926</v>
      </c>
      <c r="K564" s="108">
        <f t="shared" si="1"/>
        <v>68</v>
      </c>
      <c r="L564" s="104">
        <v>68</v>
      </c>
      <c r="M564" s="104">
        <v>0</v>
      </c>
      <c r="N564" s="104">
        <v>978</v>
      </c>
      <c r="O564" s="104">
        <v>19</v>
      </c>
      <c r="P564" s="77" t="s">
        <v>1728</v>
      </c>
      <c r="Q564" s="104">
        <v>1742</v>
      </c>
      <c r="R564" s="104">
        <v>5455</v>
      </c>
      <c r="S564" s="104">
        <v>1863</v>
      </c>
    </row>
    <row r="565" spans="1:19" ht="12.75" customHeight="1" x14ac:dyDescent="0.15">
      <c r="A565" s="2" t="s">
        <v>73</v>
      </c>
      <c r="B565" s="2" t="s">
        <v>66</v>
      </c>
      <c r="C565" s="2" t="s">
        <v>67</v>
      </c>
      <c r="D565" s="86">
        <v>2014</v>
      </c>
      <c r="E565" s="2" t="s">
        <v>1598</v>
      </c>
      <c r="F565" s="2">
        <v>1714</v>
      </c>
      <c r="G565" s="108">
        <f t="shared" si="0"/>
        <v>0</v>
      </c>
      <c r="H565" s="2">
        <v>0</v>
      </c>
      <c r="I565" s="2">
        <v>0</v>
      </c>
      <c r="J565" s="2">
        <v>926</v>
      </c>
      <c r="K565" s="108">
        <f t="shared" si="1"/>
        <v>0</v>
      </c>
      <c r="L565" s="2">
        <v>0</v>
      </c>
      <c r="M565" s="2">
        <v>0</v>
      </c>
      <c r="N565" s="2">
        <v>978</v>
      </c>
      <c r="O565" s="2">
        <v>0</v>
      </c>
      <c r="P565" s="2">
        <v>1837</v>
      </c>
      <c r="Q565" s="2">
        <v>137</v>
      </c>
      <c r="R565" s="2">
        <v>5455</v>
      </c>
      <c r="S565" s="2">
        <v>137</v>
      </c>
    </row>
    <row r="566" spans="1:19" ht="12.75" customHeight="1" x14ac:dyDescent="0.15">
      <c r="A566" s="2" t="s">
        <v>73</v>
      </c>
      <c r="B566" s="2" t="s">
        <v>66</v>
      </c>
      <c r="C566" s="2" t="s">
        <v>67</v>
      </c>
      <c r="D566" s="86">
        <v>2015</v>
      </c>
      <c r="E566" s="2" t="s">
        <v>1598</v>
      </c>
      <c r="F566" s="2">
        <v>1714</v>
      </c>
      <c r="G566" s="108">
        <f t="shared" si="0"/>
        <v>64</v>
      </c>
      <c r="H566" s="2">
        <v>64</v>
      </c>
      <c r="I566" s="2">
        <v>0</v>
      </c>
      <c r="J566" s="2">
        <v>926</v>
      </c>
      <c r="K566" s="108">
        <f t="shared" si="1"/>
        <v>0</v>
      </c>
      <c r="L566" s="2">
        <v>0</v>
      </c>
      <c r="M566" s="2">
        <v>0</v>
      </c>
      <c r="N566" s="2">
        <v>978</v>
      </c>
      <c r="O566" s="2">
        <v>0</v>
      </c>
      <c r="P566" s="2">
        <v>1837</v>
      </c>
      <c r="Q566" s="2">
        <v>383</v>
      </c>
      <c r="R566" s="2">
        <v>5455</v>
      </c>
      <c r="S566" s="2">
        <v>447</v>
      </c>
    </row>
    <row r="567" spans="1:19" ht="12.75" customHeight="1" x14ac:dyDescent="0.15">
      <c r="A567" s="2" t="s">
        <v>73</v>
      </c>
      <c r="B567" s="2" t="s">
        <v>66</v>
      </c>
      <c r="C567" s="2" t="s">
        <v>67</v>
      </c>
      <c r="D567" s="86">
        <v>2016</v>
      </c>
      <c r="E567" s="2" t="s">
        <v>1598</v>
      </c>
      <c r="F567" s="2">
        <v>1714</v>
      </c>
      <c r="G567" s="108">
        <f t="shared" si="0"/>
        <v>2</v>
      </c>
      <c r="H567" s="2">
        <v>2</v>
      </c>
      <c r="I567" s="2">
        <v>0</v>
      </c>
      <c r="J567" s="2">
        <v>926</v>
      </c>
      <c r="K567" s="108">
        <f t="shared" si="1"/>
        <v>0</v>
      </c>
      <c r="L567" s="2">
        <v>0</v>
      </c>
      <c r="M567" s="2">
        <v>0</v>
      </c>
      <c r="N567" s="2">
        <v>978</v>
      </c>
      <c r="O567" s="2">
        <v>0</v>
      </c>
      <c r="P567" s="2">
        <v>1837</v>
      </c>
      <c r="Q567" s="2">
        <v>452</v>
      </c>
      <c r="R567" s="2">
        <v>5455</v>
      </c>
      <c r="S567" s="2">
        <v>454</v>
      </c>
    </row>
    <row r="568" spans="1:19" ht="12.75" customHeight="1" x14ac:dyDescent="0.15">
      <c r="A568" s="2" t="s">
        <v>73</v>
      </c>
      <c r="B568" s="2" t="s">
        <v>66</v>
      </c>
      <c r="C568" s="2" t="s">
        <v>67</v>
      </c>
      <c r="D568" s="86">
        <v>2017</v>
      </c>
      <c r="E568" s="2" t="s">
        <v>1598</v>
      </c>
      <c r="F568" s="2">
        <v>1714</v>
      </c>
      <c r="G568" s="108">
        <f t="shared" si="0"/>
        <v>217</v>
      </c>
      <c r="H568" s="2">
        <v>217</v>
      </c>
      <c r="I568" s="2">
        <v>0</v>
      </c>
      <c r="J568" s="2">
        <v>926</v>
      </c>
      <c r="K568" s="108">
        <f t="shared" si="1"/>
        <v>249</v>
      </c>
      <c r="L568" s="2">
        <v>249</v>
      </c>
      <c r="M568" s="2">
        <v>0</v>
      </c>
      <c r="N568" s="2">
        <v>978</v>
      </c>
      <c r="O568" s="2">
        <v>0</v>
      </c>
      <c r="P568" s="2">
        <v>1837</v>
      </c>
      <c r="Q568" s="2">
        <v>1601</v>
      </c>
      <c r="R568" s="2">
        <v>5455</v>
      </c>
      <c r="S568" s="2">
        <v>2067</v>
      </c>
    </row>
    <row r="569" spans="1:19" ht="12.75" customHeight="1" x14ac:dyDescent="0.15">
      <c r="A569" s="77" t="s">
        <v>127</v>
      </c>
      <c r="B569" s="77" t="s">
        <v>127</v>
      </c>
      <c r="C569" s="77" t="s">
        <v>128</v>
      </c>
      <c r="D569" s="111" t="s">
        <v>1632</v>
      </c>
      <c r="E569" s="77" t="s">
        <v>1598</v>
      </c>
      <c r="F569" s="104">
        <v>7971</v>
      </c>
      <c r="G569" s="108">
        <f t="shared" si="0"/>
        <v>135</v>
      </c>
      <c r="H569" s="104">
        <v>135</v>
      </c>
      <c r="I569" s="104">
        <v>0</v>
      </c>
      <c r="J569" s="103">
        <v>5736</v>
      </c>
      <c r="K569" s="108">
        <f t="shared" si="1"/>
        <v>0</v>
      </c>
      <c r="L569" s="104">
        <v>0</v>
      </c>
      <c r="M569" s="104">
        <v>0</v>
      </c>
      <c r="N569" s="104">
        <v>3228</v>
      </c>
      <c r="O569" s="104">
        <v>0</v>
      </c>
      <c r="P569" s="77" t="s">
        <v>1729</v>
      </c>
      <c r="Q569" s="104">
        <v>1202</v>
      </c>
      <c r="R569" s="104">
        <v>27051</v>
      </c>
      <c r="S569" s="104">
        <v>1337</v>
      </c>
    </row>
    <row r="570" spans="1:19" ht="12.75" customHeight="1" x14ac:dyDescent="0.15">
      <c r="A570" s="2" t="s">
        <v>127</v>
      </c>
      <c r="B570" s="2" t="s">
        <v>127</v>
      </c>
      <c r="C570" s="2" t="s">
        <v>128</v>
      </c>
      <c r="D570" s="86">
        <v>2015</v>
      </c>
      <c r="E570" s="2" t="s">
        <v>1598</v>
      </c>
      <c r="F570" s="2">
        <v>7971</v>
      </c>
      <c r="G570" s="108">
        <f t="shared" si="0"/>
        <v>290</v>
      </c>
      <c r="H570" s="2">
        <v>290</v>
      </c>
      <c r="I570" s="2">
        <v>0</v>
      </c>
      <c r="J570" s="2">
        <v>5736</v>
      </c>
      <c r="K570" s="108">
        <f t="shared" si="1"/>
        <v>268</v>
      </c>
      <c r="L570" s="2">
        <v>268</v>
      </c>
      <c r="M570" s="2">
        <v>0</v>
      </c>
      <c r="N570" s="2">
        <v>3228</v>
      </c>
      <c r="O570" s="2">
        <v>384</v>
      </c>
      <c r="P570" s="2">
        <v>10116</v>
      </c>
      <c r="Q570" s="2">
        <v>2328</v>
      </c>
      <c r="R570" s="2">
        <v>27051</v>
      </c>
      <c r="S570" s="2">
        <v>3270</v>
      </c>
    </row>
    <row r="571" spans="1:19" ht="12.75" customHeight="1" x14ac:dyDescent="0.15">
      <c r="A571" s="2" t="s">
        <v>127</v>
      </c>
      <c r="B571" s="2" t="s">
        <v>127</v>
      </c>
      <c r="C571" s="2" t="s">
        <v>128</v>
      </c>
      <c r="D571" s="86">
        <v>2016</v>
      </c>
      <c r="E571" s="2" t="s">
        <v>1598</v>
      </c>
      <c r="F571" s="2">
        <v>7971</v>
      </c>
      <c r="G571" s="108">
        <f t="shared" si="0"/>
        <v>23</v>
      </c>
      <c r="H571" s="2">
        <v>23</v>
      </c>
      <c r="I571" s="2">
        <v>0</v>
      </c>
      <c r="J571" s="2">
        <v>5736</v>
      </c>
      <c r="K571" s="108">
        <f t="shared" si="1"/>
        <v>8</v>
      </c>
      <c r="L571" s="2">
        <v>8</v>
      </c>
      <c r="M571" s="2">
        <v>0</v>
      </c>
      <c r="N571" s="2">
        <v>3228</v>
      </c>
      <c r="O571" s="2">
        <v>334</v>
      </c>
      <c r="P571" s="2">
        <v>10116</v>
      </c>
      <c r="Q571" s="2">
        <v>923</v>
      </c>
      <c r="R571" s="2">
        <v>27051</v>
      </c>
      <c r="S571" s="2">
        <v>1288</v>
      </c>
    </row>
    <row r="572" spans="1:19" ht="12.75" customHeight="1" x14ac:dyDescent="0.15">
      <c r="A572" s="2" t="s">
        <v>127</v>
      </c>
      <c r="B572" s="2" t="s">
        <v>127</v>
      </c>
      <c r="C572" s="2" t="s">
        <v>128</v>
      </c>
      <c r="D572" s="86">
        <v>2017</v>
      </c>
      <c r="E572" s="2" t="s">
        <v>1598</v>
      </c>
      <c r="F572" s="2">
        <v>7971</v>
      </c>
      <c r="G572" s="108">
        <f t="shared" si="0"/>
        <v>0</v>
      </c>
      <c r="H572" s="2">
        <v>0</v>
      </c>
      <c r="I572" s="2">
        <v>0</v>
      </c>
      <c r="J572" s="2">
        <v>5736</v>
      </c>
      <c r="K572" s="108">
        <f t="shared" si="1"/>
        <v>4</v>
      </c>
      <c r="L572" s="2">
        <v>4</v>
      </c>
      <c r="M572" s="2">
        <v>0</v>
      </c>
      <c r="N572" s="2">
        <v>3228</v>
      </c>
      <c r="O572" s="2">
        <v>787</v>
      </c>
      <c r="P572" s="2">
        <v>10116</v>
      </c>
      <c r="Q572" s="2">
        <v>676</v>
      </c>
      <c r="R572" s="2">
        <v>27051</v>
      </c>
      <c r="S572" s="2">
        <v>1467</v>
      </c>
    </row>
    <row r="573" spans="1:19" ht="12.75" customHeight="1" x14ac:dyDescent="0.15">
      <c r="A573" s="2" t="s">
        <v>131</v>
      </c>
      <c r="B573" s="2" t="s">
        <v>127</v>
      </c>
      <c r="C573" s="2" t="s">
        <v>128</v>
      </c>
      <c r="D573" s="86">
        <v>2015</v>
      </c>
      <c r="E573" s="2" t="s">
        <v>1598</v>
      </c>
      <c r="F573" s="2">
        <v>460</v>
      </c>
      <c r="G573" s="108">
        <f t="shared" si="0"/>
        <v>0</v>
      </c>
      <c r="H573" s="2">
        <v>0</v>
      </c>
      <c r="I573" s="2">
        <v>0</v>
      </c>
      <c r="J573" s="2">
        <v>527</v>
      </c>
      <c r="K573" s="108">
        <f t="shared" si="1"/>
        <v>0</v>
      </c>
      <c r="L573" s="2">
        <v>0</v>
      </c>
      <c r="M573" s="2">
        <v>0</v>
      </c>
      <c r="N573" s="2">
        <v>589</v>
      </c>
      <c r="O573" s="2">
        <v>102</v>
      </c>
      <c r="P573" s="2">
        <v>1146</v>
      </c>
      <c r="Q573" s="2">
        <v>162</v>
      </c>
      <c r="R573" s="2">
        <v>2722</v>
      </c>
      <c r="S573" s="2">
        <v>264</v>
      </c>
    </row>
    <row r="574" spans="1:19" ht="12.75" customHeight="1" x14ac:dyDescent="0.15">
      <c r="A574" s="2" t="s">
        <v>131</v>
      </c>
      <c r="B574" s="2" t="s">
        <v>127</v>
      </c>
      <c r="C574" s="2" t="s">
        <v>128</v>
      </c>
      <c r="D574" s="86">
        <v>2016</v>
      </c>
      <c r="E574" s="2" t="s">
        <v>1598</v>
      </c>
      <c r="F574" s="2">
        <v>460</v>
      </c>
      <c r="G574" s="108">
        <f t="shared" si="0"/>
        <v>0</v>
      </c>
      <c r="H574" s="2">
        <v>0</v>
      </c>
      <c r="I574" s="2">
        <v>0</v>
      </c>
      <c r="J574" s="2">
        <v>527</v>
      </c>
      <c r="K574" s="108">
        <f t="shared" si="1"/>
        <v>0</v>
      </c>
      <c r="L574" s="2">
        <v>0</v>
      </c>
      <c r="M574" s="2">
        <v>0</v>
      </c>
      <c r="N574" s="2">
        <v>589</v>
      </c>
      <c r="O574" s="2">
        <v>63</v>
      </c>
      <c r="P574" s="2">
        <v>1146</v>
      </c>
      <c r="Q574" s="2">
        <v>38</v>
      </c>
      <c r="R574" s="2">
        <v>2722</v>
      </c>
      <c r="S574" s="2">
        <v>101</v>
      </c>
    </row>
    <row r="575" spans="1:19" ht="12.75" customHeight="1" x14ac:dyDescent="0.15">
      <c r="A575" s="2" t="s">
        <v>131</v>
      </c>
      <c r="B575" s="2" t="s">
        <v>127</v>
      </c>
      <c r="C575" s="2" t="s">
        <v>128</v>
      </c>
      <c r="D575" s="86">
        <v>2017</v>
      </c>
      <c r="E575" s="2" t="s">
        <v>1598</v>
      </c>
      <c r="F575" s="2">
        <v>460</v>
      </c>
      <c r="G575" s="108">
        <f t="shared" si="0"/>
        <v>0</v>
      </c>
      <c r="H575" s="2">
        <v>0</v>
      </c>
      <c r="I575" s="2">
        <v>0</v>
      </c>
      <c r="J575" s="2">
        <v>527</v>
      </c>
      <c r="K575" s="108">
        <f t="shared" si="1"/>
        <v>0</v>
      </c>
      <c r="L575" s="2">
        <v>0</v>
      </c>
      <c r="M575" s="2">
        <v>0</v>
      </c>
      <c r="N575" s="2">
        <v>589</v>
      </c>
      <c r="O575" s="2">
        <v>54</v>
      </c>
      <c r="P575" s="2">
        <v>1146</v>
      </c>
      <c r="Q575" s="2">
        <v>71</v>
      </c>
      <c r="R575" s="2">
        <v>2722</v>
      </c>
      <c r="S575" s="2">
        <v>125</v>
      </c>
    </row>
    <row r="576" spans="1:19" ht="12.75" customHeight="1" x14ac:dyDescent="0.15">
      <c r="A576" s="77" t="s">
        <v>282</v>
      </c>
      <c r="B576" s="77" t="s">
        <v>273</v>
      </c>
      <c r="C576" s="77" t="s">
        <v>144</v>
      </c>
      <c r="D576" s="111" t="s">
        <v>1632</v>
      </c>
      <c r="E576" s="77" t="s">
        <v>1598</v>
      </c>
      <c r="F576" s="104">
        <v>411</v>
      </c>
      <c r="G576" s="108">
        <f t="shared" si="0"/>
        <v>26</v>
      </c>
      <c r="H576" s="104">
        <v>26</v>
      </c>
      <c r="I576" s="104">
        <v>0</v>
      </c>
      <c r="J576" s="103">
        <v>299</v>
      </c>
      <c r="K576" s="108">
        <f t="shared" si="1"/>
        <v>19</v>
      </c>
      <c r="L576" s="104">
        <v>19</v>
      </c>
      <c r="M576" s="104">
        <v>0</v>
      </c>
      <c r="N576" s="104">
        <v>337</v>
      </c>
      <c r="O576" s="104">
        <v>0</v>
      </c>
      <c r="P576" s="77" t="s">
        <v>1730</v>
      </c>
      <c r="Q576" s="104">
        <v>41</v>
      </c>
      <c r="R576" s="104">
        <v>1841</v>
      </c>
      <c r="S576" s="104">
        <v>86</v>
      </c>
    </row>
    <row r="577" spans="1:19" ht="12.75" customHeight="1" x14ac:dyDescent="0.15">
      <c r="A577" s="2" t="s">
        <v>282</v>
      </c>
      <c r="B577" s="2" t="s">
        <v>273</v>
      </c>
      <c r="C577" s="2" t="s">
        <v>144</v>
      </c>
      <c r="D577" s="86">
        <v>2014</v>
      </c>
      <c r="E577" s="2" t="s">
        <v>1598</v>
      </c>
      <c r="F577" s="2">
        <v>411</v>
      </c>
      <c r="G577" s="108">
        <f t="shared" si="0"/>
        <v>8</v>
      </c>
      <c r="H577" s="2">
        <v>8</v>
      </c>
      <c r="I577" s="2">
        <v>0</v>
      </c>
      <c r="J577" s="2">
        <v>299</v>
      </c>
      <c r="K577" s="108">
        <f t="shared" si="1"/>
        <v>0</v>
      </c>
      <c r="L577" s="2">
        <v>0</v>
      </c>
      <c r="M577" s="2">
        <v>0</v>
      </c>
      <c r="N577" s="2">
        <v>337</v>
      </c>
      <c r="O577" s="2">
        <v>0</v>
      </c>
      <c r="P577" s="2">
        <v>794</v>
      </c>
      <c r="Q577" s="2">
        <v>72</v>
      </c>
      <c r="R577" s="2">
        <v>1841</v>
      </c>
      <c r="S577" s="2">
        <v>80</v>
      </c>
    </row>
    <row r="578" spans="1:19" ht="12.75" customHeight="1" x14ac:dyDescent="0.15">
      <c r="A578" t="s">
        <v>282</v>
      </c>
      <c r="B578" t="s">
        <v>273</v>
      </c>
      <c r="C578" t="s">
        <v>144</v>
      </c>
      <c r="D578" s="86">
        <v>2015</v>
      </c>
      <c r="E578" t="s">
        <v>1598</v>
      </c>
      <c r="F578">
        <v>411</v>
      </c>
      <c r="G578" s="108">
        <f t="shared" si="0"/>
        <v>0</v>
      </c>
      <c r="H578">
        <v>0</v>
      </c>
      <c r="I578">
        <v>0</v>
      </c>
      <c r="J578">
        <v>299</v>
      </c>
      <c r="K578" s="108">
        <f t="shared" si="1"/>
        <v>0</v>
      </c>
      <c r="L578">
        <v>0</v>
      </c>
      <c r="M578">
        <v>0</v>
      </c>
      <c r="N578">
        <v>337</v>
      </c>
      <c r="O578">
        <v>0</v>
      </c>
      <c r="P578">
        <v>794</v>
      </c>
      <c r="Q578">
        <v>131</v>
      </c>
      <c r="R578">
        <v>1841</v>
      </c>
      <c r="S578">
        <v>131</v>
      </c>
    </row>
    <row r="579" spans="1:19" ht="12.75" customHeight="1" x14ac:dyDescent="0.15">
      <c r="A579" t="s">
        <v>282</v>
      </c>
      <c r="B579" t="s">
        <v>273</v>
      </c>
      <c r="C579" t="s">
        <v>144</v>
      </c>
      <c r="D579" s="86">
        <v>2016</v>
      </c>
      <c r="E579" t="s">
        <v>1598</v>
      </c>
      <c r="F579">
        <v>411</v>
      </c>
      <c r="G579" s="108">
        <f t="shared" si="0"/>
        <v>191</v>
      </c>
      <c r="H579">
        <v>43</v>
      </c>
      <c r="I579">
        <v>148</v>
      </c>
      <c r="J579">
        <v>299</v>
      </c>
      <c r="K579" s="108">
        <f t="shared" si="1"/>
        <v>97</v>
      </c>
      <c r="L579">
        <v>97</v>
      </c>
      <c r="M579">
        <v>0</v>
      </c>
      <c r="N579">
        <v>337</v>
      </c>
      <c r="O579">
        <v>1</v>
      </c>
      <c r="P579">
        <v>794</v>
      </c>
      <c r="Q579">
        <v>236</v>
      </c>
      <c r="R579">
        <v>1841</v>
      </c>
      <c r="S579">
        <v>525</v>
      </c>
    </row>
    <row r="580" spans="1:19" ht="12.75" customHeight="1" x14ac:dyDescent="0.15">
      <c r="A580" t="s">
        <v>282</v>
      </c>
      <c r="B580" t="s">
        <v>273</v>
      </c>
      <c r="C580" t="s">
        <v>144</v>
      </c>
      <c r="D580" s="86">
        <v>2017</v>
      </c>
      <c r="E580" t="s">
        <v>1598</v>
      </c>
      <c r="F580">
        <v>411</v>
      </c>
      <c r="G580" s="108">
        <f t="shared" si="0"/>
        <v>39</v>
      </c>
      <c r="H580">
        <v>39</v>
      </c>
      <c r="I580">
        <v>0</v>
      </c>
      <c r="J580">
        <v>299</v>
      </c>
      <c r="K580" s="108">
        <f t="shared" si="1"/>
        <v>17</v>
      </c>
      <c r="L580">
        <v>17</v>
      </c>
      <c r="M580">
        <v>0</v>
      </c>
      <c r="N580">
        <v>337</v>
      </c>
      <c r="O580">
        <v>2</v>
      </c>
      <c r="P580">
        <v>794</v>
      </c>
      <c r="Q580">
        <v>363</v>
      </c>
      <c r="R580">
        <v>1841</v>
      </c>
      <c r="S580">
        <v>421</v>
      </c>
    </row>
    <row r="581" spans="1:19" ht="12.75" customHeight="1" x14ac:dyDescent="0.15">
      <c r="A581" s="77" t="s">
        <v>345</v>
      </c>
      <c r="B581" s="77" t="s">
        <v>341</v>
      </c>
      <c r="C581" s="77" t="s">
        <v>123</v>
      </c>
      <c r="D581" s="111" t="s">
        <v>1632</v>
      </c>
      <c r="E581" s="77" t="s">
        <v>1598</v>
      </c>
      <c r="F581" s="104">
        <v>131</v>
      </c>
      <c r="G581" s="108">
        <f t="shared" si="0"/>
        <v>0</v>
      </c>
      <c r="H581" s="104">
        <v>0</v>
      </c>
      <c r="I581" s="104">
        <v>0</v>
      </c>
      <c r="J581" s="103">
        <v>91</v>
      </c>
      <c r="K581" s="108">
        <f t="shared" si="1"/>
        <v>14</v>
      </c>
      <c r="L581" s="104">
        <v>0</v>
      </c>
      <c r="M581" s="104">
        <v>14</v>
      </c>
      <c r="N581" s="104">
        <v>126</v>
      </c>
      <c r="O581" s="104">
        <v>0</v>
      </c>
      <c r="P581" s="77" t="s">
        <v>1731</v>
      </c>
      <c r="Q581" s="104">
        <v>24</v>
      </c>
      <c r="R581" s="104">
        <v>679</v>
      </c>
      <c r="S581" s="104">
        <v>38</v>
      </c>
    </row>
    <row r="582" spans="1:19" ht="12.75" customHeight="1" x14ac:dyDescent="0.15">
      <c r="A582" s="2" t="s">
        <v>345</v>
      </c>
      <c r="B582" s="2" t="s">
        <v>341</v>
      </c>
      <c r="C582" s="2" t="s">
        <v>123</v>
      </c>
      <c r="D582" s="86">
        <v>2013</v>
      </c>
      <c r="E582" s="2" t="s">
        <v>1598</v>
      </c>
      <c r="F582" s="2">
        <v>131</v>
      </c>
      <c r="G582" s="108">
        <f t="shared" si="0"/>
        <v>0</v>
      </c>
      <c r="H582" s="2">
        <v>0</v>
      </c>
      <c r="I582" s="2">
        <v>0</v>
      </c>
      <c r="J582" s="2">
        <v>91</v>
      </c>
      <c r="K582" s="108">
        <f t="shared" si="1"/>
        <v>0</v>
      </c>
      <c r="L582" s="2">
        <v>0</v>
      </c>
      <c r="M582" s="2">
        <v>0</v>
      </c>
      <c r="N582" s="2">
        <v>126</v>
      </c>
      <c r="O582" s="2">
        <v>0</v>
      </c>
      <c r="P582" s="2">
        <v>331</v>
      </c>
      <c r="Q582" s="2">
        <v>41</v>
      </c>
      <c r="R582" s="2">
        <v>679</v>
      </c>
      <c r="S582" s="2">
        <v>41</v>
      </c>
    </row>
    <row r="583" spans="1:19" ht="12.75" customHeight="1" x14ac:dyDescent="0.15">
      <c r="A583" s="2" t="s">
        <v>345</v>
      </c>
      <c r="B583" s="2" t="s">
        <v>341</v>
      </c>
      <c r="C583" s="2" t="s">
        <v>123</v>
      </c>
      <c r="D583" s="86">
        <v>2014</v>
      </c>
      <c r="E583" s="2" t="s">
        <v>1598</v>
      </c>
      <c r="F583" s="2">
        <v>131</v>
      </c>
      <c r="G583" s="108">
        <f t="shared" si="0"/>
        <v>0</v>
      </c>
      <c r="H583" s="2">
        <v>0</v>
      </c>
      <c r="I583" s="2">
        <v>0</v>
      </c>
      <c r="J583" s="2">
        <v>91</v>
      </c>
      <c r="K583" s="108">
        <f t="shared" si="1"/>
        <v>0</v>
      </c>
      <c r="L583" s="2">
        <v>0</v>
      </c>
      <c r="M583" s="2">
        <v>0</v>
      </c>
      <c r="N583" s="2">
        <v>126</v>
      </c>
      <c r="O583" s="2">
        <v>0</v>
      </c>
      <c r="P583" s="2">
        <v>331</v>
      </c>
      <c r="Q583" s="2">
        <v>29</v>
      </c>
      <c r="R583" s="2">
        <v>679</v>
      </c>
      <c r="S583" s="2">
        <v>29</v>
      </c>
    </row>
    <row r="584" spans="1:19" ht="12.75" customHeight="1" x14ac:dyDescent="0.15">
      <c r="A584" t="s">
        <v>345</v>
      </c>
      <c r="B584" t="s">
        <v>341</v>
      </c>
      <c r="C584" t="s">
        <v>123</v>
      </c>
      <c r="D584" s="86">
        <v>2015</v>
      </c>
      <c r="E584" t="s">
        <v>1598</v>
      </c>
      <c r="F584">
        <v>131</v>
      </c>
      <c r="G584" s="108">
        <f t="shared" si="0"/>
        <v>0</v>
      </c>
      <c r="H584">
        <v>0</v>
      </c>
      <c r="I584">
        <v>0</v>
      </c>
      <c r="J584">
        <v>91</v>
      </c>
      <c r="K584" s="108">
        <f t="shared" si="1"/>
        <v>0</v>
      </c>
      <c r="L584">
        <v>0</v>
      </c>
      <c r="M584">
        <v>0</v>
      </c>
      <c r="N584">
        <v>126</v>
      </c>
      <c r="O584">
        <v>0</v>
      </c>
      <c r="P584">
        <v>331</v>
      </c>
      <c r="Q584">
        <v>45</v>
      </c>
      <c r="R584">
        <v>679</v>
      </c>
      <c r="S584">
        <v>45</v>
      </c>
    </row>
    <row r="585" spans="1:19" ht="12.75" customHeight="1" x14ac:dyDescent="0.15">
      <c r="A585" t="s">
        <v>345</v>
      </c>
      <c r="B585" t="s">
        <v>341</v>
      </c>
      <c r="C585" t="s">
        <v>123</v>
      </c>
      <c r="D585" s="86">
        <v>2016</v>
      </c>
      <c r="E585" t="s">
        <v>1598</v>
      </c>
      <c r="F585">
        <v>131</v>
      </c>
      <c r="G585" s="108">
        <f t="shared" si="0"/>
        <v>0</v>
      </c>
      <c r="H585">
        <v>0</v>
      </c>
      <c r="I585">
        <v>0</v>
      </c>
      <c r="J585">
        <v>91</v>
      </c>
      <c r="K585" s="108">
        <f t="shared" si="1"/>
        <v>0</v>
      </c>
      <c r="L585">
        <v>0</v>
      </c>
      <c r="M585">
        <v>0</v>
      </c>
      <c r="N585">
        <v>126</v>
      </c>
      <c r="O585">
        <v>0</v>
      </c>
      <c r="P585">
        <v>331</v>
      </c>
      <c r="Q585">
        <v>134</v>
      </c>
      <c r="R585">
        <v>679</v>
      </c>
      <c r="S585">
        <v>134</v>
      </c>
    </row>
    <row r="586" spans="1:19" ht="12.75" customHeight="1" x14ac:dyDescent="0.15">
      <c r="A586" t="s">
        <v>345</v>
      </c>
      <c r="B586" t="s">
        <v>341</v>
      </c>
      <c r="C586" t="s">
        <v>123</v>
      </c>
      <c r="D586" s="86">
        <v>2017</v>
      </c>
      <c r="E586" t="s">
        <v>1598</v>
      </c>
      <c r="F586">
        <v>131</v>
      </c>
      <c r="G586" s="108">
        <f t="shared" si="0"/>
        <v>0</v>
      </c>
      <c r="H586">
        <v>0</v>
      </c>
      <c r="I586">
        <v>0</v>
      </c>
      <c r="J586">
        <v>91</v>
      </c>
      <c r="K586" s="108">
        <f t="shared" si="1"/>
        <v>0</v>
      </c>
      <c r="L586">
        <v>0</v>
      </c>
      <c r="M586">
        <v>0</v>
      </c>
      <c r="N586">
        <v>126</v>
      </c>
      <c r="O586">
        <v>0</v>
      </c>
      <c r="P586">
        <v>331</v>
      </c>
      <c r="Q586">
        <v>71</v>
      </c>
      <c r="R586">
        <v>679</v>
      </c>
      <c r="S586">
        <v>71</v>
      </c>
    </row>
    <row r="587" spans="1:19" ht="12.75" customHeight="1" x14ac:dyDescent="0.15">
      <c r="A587" s="2" t="s">
        <v>283</v>
      </c>
      <c r="B587" s="2" t="s">
        <v>273</v>
      </c>
      <c r="C587" s="2" t="s">
        <v>144</v>
      </c>
      <c r="D587" s="86">
        <v>2013</v>
      </c>
      <c r="E587" s="2" t="s">
        <v>1598</v>
      </c>
      <c r="F587" s="2">
        <v>164</v>
      </c>
      <c r="G587" s="108">
        <f t="shared" si="0"/>
        <v>0</v>
      </c>
      <c r="H587" s="2">
        <v>0</v>
      </c>
      <c r="I587" s="2">
        <v>0</v>
      </c>
      <c r="J587" s="2">
        <v>120</v>
      </c>
      <c r="K587" s="108">
        <f t="shared" si="1"/>
        <v>0</v>
      </c>
      <c r="L587" s="2">
        <v>0</v>
      </c>
      <c r="M587" s="2">
        <v>0</v>
      </c>
      <c r="N587" s="2">
        <v>135</v>
      </c>
      <c r="O587" s="2">
        <v>3</v>
      </c>
      <c r="P587" s="2">
        <v>328</v>
      </c>
      <c r="Q587" s="2">
        <v>38</v>
      </c>
      <c r="R587" s="2">
        <v>747</v>
      </c>
      <c r="S587" s="2">
        <v>41</v>
      </c>
    </row>
    <row r="588" spans="1:19" ht="12.75" customHeight="1" x14ac:dyDescent="0.15">
      <c r="A588" s="2" t="s">
        <v>283</v>
      </c>
      <c r="B588" s="2" t="s">
        <v>273</v>
      </c>
      <c r="C588" s="2" t="s">
        <v>144</v>
      </c>
      <c r="D588" s="86">
        <v>2014</v>
      </c>
      <c r="E588" s="2" t="s">
        <v>1598</v>
      </c>
      <c r="F588" s="2">
        <v>164</v>
      </c>
      <c r="G588" s="108">
        <f t="shared" si="0"/>
        <v>0</v>
      </c>
      <c r="H588" s="2">
        <v>0</v>
      </c>
      <c r="I588" s="2">
        <v>0</v>
      </c>
      <c r="J588" s="2">
        <v>120</v>
      </c>
      <c r="K588" s="108">
        <f t="shared" si="1"/>
        <v>14</v>
      </c>
      <c r="L588" s="2">
        <v>14</v>
      </c>
      <c r="M588" s="2">
        <v>0</v>
      </c>
      <c r="N588" s="2">
        <v>135</v>
      </c>
      <c r="O588" s="2">
        <v>50</v>
      </c>
      <c r="P588" s="2">
        <v>328</v>
      </c>
      <c r="Q588" s="2">
        <v>37</v>
      </c>
      <c r="R588" s="2">
        <v>747</v>
      </c>
      <c r="S588" s="2">
        <v>101</v>
      </c>
    </row>
    <row r="589" spans="1:19" ht="12.75" customHeight="1" x14ac:dyDescent="0.15">
      <c r="A589" t="s">
        <v>283</v>
      </c>
      <c r="B589" t="s">
        <v>273</v>
      </c>
      <c r="C589" t="s">
        <v>144</v>
      </c>
      <c r="D589" s="86">
        <v>2015</v>
      </c>
      <c r="E589" t="s">
        <v>1598</v>
      </c>
      <c r="F589">
        <v>164</v>
      </c>
      <c r="G589" s="108">
        <f t="shared" si="0"/>
        <v>0</v>
      </c>
      <c r="H589">
        <v>0</v>
      </c>
      <c r="I589">
        <v>0</v>
      </c>
      <c r="J589">
        <v>120</v>
      </c>
      <c r="K589" s="108">
        <f t="shared" si="1"/>
        <v>0</v>
      </c>
      <c r="L589">
        <v>0</v>
      </c>
      <c r="M589">
        <v>0</v>
      </c>
      <c r="N589">
        <v>135</v>
      </c>
      <c r="O589">
        <v>7</v>
      </c>
      <c r="P589">
        <v>328</v>
      </c>
      <c r="Q589">
        <v>46</v>
      </c>
      <c r="R589">
        <v>747</v>
      </c>
      <c r="S589">
        <v>53</v>
      </c>
    </row>
    <row r="590" spans="1:19" ht="12.75" customHeight="1" x14ac:dyDescent="0.15">
      <c r="A590" t="s">
        <v>283</v>
      </c>
      <c r="B590" t="s">
        <v>273</v>
      </c>
      <c r="C590" t="s">
        <v>144</v>
      </c>
      <c r="D590" s="86">
        <v>2016</v>
      </c>
      <c r="E590" t="s">
        <v>1598</v>
      </c>
      <c r="F590">
        <v>164</v>
      </c>
      <c r="G590" s="108">
        <f t="shared" si="0"/>
        <v>0</v>
      </c>
      <c r="H590">
        <v>0</v>
      </c>
      <c r="I590">
        <v>0</v>
      </c>
      <c r="J590">
        <v>120</v>
      </c>
      <c r="K590" s="108">
        <f t="shared" si="1"/>
        <v>0</v>
      </c>
      <c r="L590">
        <v>0</v>
      </c>
      <c r="M590">
        <v>0</v>
      </c>
      <c r="N590">
        <v>135</v>
      </c>
      <c r="O590">
        <v>9</v>
      </c>
      <c r="P590">
        <v>328</v>
      </c>
      <c r="Q590">
        <v>10</v>
      </c>
      <c r="R590">
        <v>747</v>
      </c>
      <c r="S590">
        <v>19</v>
      </c>
    </row>
    <row r="591" spans="1:19" ht="12.75" customHeight="1" x14ac:dyDescent="0.15">
      <c r="A591" t="s">
        <v>283</v>
      </c>
      <c r="B591" t="s">
        <v>273</v>
      </c>
      <c r="C591" t="s">
        <v>144</v>
      </c>
      <c r="D591" s="86">
        <v>2017</v>
      </c>
      <c r="E591" t="s">
        <v>1598</v>
      </c>
      <c r="F591">
        <v>164</v>
      </c>
      <c r="G591" s="108">
        <f t="shared" si="0"/>
        <v>13</v>
      </c>
      <c r="H591">
        <v>13</v>
      </c>
      <c r="I591">
        <v>0</v>
      </c>
      <c r="J591">
        <v>120</v>
      </c>
      <c r="K591" s="108">
        <f t="shared" si="1"/>
        <v>33</v>
      </c>
      <c r="L591">
        <v>33</v>
      </c>
      <c r="M591">
        <v>0</v>
      </c>
      <c r="N591">
        <v>135</v>
      </c>
      <c r="O591">
        <v>13</v>
      </c>
      <c r="P591">
        <v>328</v>
      </c>
      <c r="Q591">
        <v>9</v>
      </c>
      <c r="R591">
        <v>747</v>
      </c>
      <c r="S591">
        <v>68</v>
      </c>
    </row>
    <row r="592" spans="1:19" ht="12.75" customHeight="1" x14ac:dyDescent="0.15">
      <c r="A592" s="77" t="s">
        <v>189</v>
      </c>
      <c r="B592" s="77" t="s">
        <v>168</v>
      </c>
      <c r="C592" s="77" t="s">
        <v>144</v>
      </c>
      <c r="D592" s="111" t="s">
        <v>1632</v>
      </c>
      <c r="E592" s="77" t="s">
        <v>1598</v>
      </c>
      <c r="F592" s="104">
        <v>98</v>
      </c>
      <c r="G592" s="108">
        <f t="shared" si="0"/>
        <v>0</v>
      </c>
      <c r="H592" s="104">
        <v>0</v>
      </c>
      <c r="I592" s="104">
        <v>0</v>
      </c>
      <c r="J592" s="103">
        <v>60</v>
      </c>
      <c r="K592" s="108">
        <f t="shared" si="1"/>
        <v>0</v>
      </c>
      <c r="L592" s="104">
        <v>0</v>
      </c>
      <c r="M592" s="104">
        <v>0</v>
      </c>
      <c r="N592" s="104">
        <v>66</v>
      </c>
      <c r="O592" s="104">
        <v>0</v>
      </c>
      <c r="P592" s="77" t="s">
        <v>1732</v>
      </c>
      <c r="Q592" s="104">
        <v>124</v>
      </c>
      <c r="R592" s="104">
        <v>397</v>
      </c>
      <c r="S592" s="104">
        <v>124</v>
      </c>
    </row>
    <row r="593" spans="1:19" ht="12.75" customHeight="1" x14ac:dyDescent="0.15">
      <c r="A593" s="2" t="s">
        <v>189</v>
      </c>
      <c r="B593" s="2" t="s">
        <v>168</v>
      </c>
      <c r="C593" s="2" t="s">
        <v>144</v>
      </c>
      <c r="D593" s="86">
        <v>2014</v>
      </c>
      <c r="E593" s="2" t="s">
        <v>1598</v>
      </c>
      <c r="F593" s="2">
        <v>98</v>
      </c>
      <c r="G593" s="108">
        <f t="shared" si="0"/>
        <v>0</v>
      </c>
      <c r="H593" s="2">
        <v>0</v>
      </c>
      <c r="I593" s="2">
        <v>0</v>
      </c>
      <c r="J593" s="2">
        <v>60</v>
      </c>
      <c r="K593" s="108">
        <f t="shared" si="1"/>
        <v>0</v>
      </c>
      <c r="L593" s="2">
        <v>0</v>
      </c>
      <c r="M593" s="2">
        <v>0</v>
      </c>
      <c r="N593" s="2">
        <v>66</v>
      </c>
      <c r="O593" s="2">
        <v>6</v>
      </c>
      <c r="P593" s="2">
        <v>173</v>
      </c>
      <c r="Q593" s="2">
        <v>21</v>
      </c>
      <c r="R593" s="2">
        <v>397</v>
      </c>
      <c r="S593" s="2">
        <v>27</v>
      </c>
    </row>
    <row r="594" spans="1:19" ht="12.75" customHeight="1" x14ac:dyDescent="0.15">
      <c r="A594" t="s">
        <v>189</v>
      </c>
      <c r="B594" t="s">
        <v>168</v>
      </c>
      <c r="C594" t="s">
        <v>144</v>
      </c>
      <c r="D594" s="86">
        <v>2015</v>
      </c>
      <c r="E594" t="s">
        <v>1598</v>
      </c>
      <c r="F594">
        <v>98</v>
      </c>
      <c r="G594" s="108">
        <f t="shared" si="0"/>
        <v>0</v>
      </c>
      <c r="H594">
        <v>0</v>
      </c>
      <c r="I594">
        <v>0</v>
      </c>
      <c r="J594">
        <v>60</v>
      </c>
      <c r="K594" s="108">
        <f t="shared" si="1"/>
        <v>0</v>
      </c>
      <c r="L594">
        <v>0</v>
      </c>
      <c r="M594">
        <v>0</v>
      </c>
      <c r="N594">
        <v>66</v>
      </c>
      <c r="O594">
        <v>14</v>
      </c>
      <c r="P594">
        <v>173</v>
      </c>
      <c r="Q594">
        <v>42</v>
      </c>
      <c r="R594">
        <v>397</v>
      </c>
      <c r="S594">
        <v>56</v>
      </c>
    </row>
    <row r="595" spans="1:19" ht="12.75" customHeight="1" x14ac:dyDescent="0.15">
      <c r="A595" t="s">
        <v>189</v>
      </c>
      <c r="B595" t="s">
        <v>168</v>
      </c>
      <c r="C595" t="s">
        <v>144</v>
      </c>
      <c r="D595" s="86">
        <v>2016</v>
      </c>
      <c r="E595" t="s">
        <v>1598</v>
      </c>
      <c r="F595">
        <v>98</v>
      </c>
      <c r="G595" s="108">
        <f t="shared" si="0"/>
        <v>0</v>
      </c>
      <c r="H595">
        <v>0</v>
      </c>
      <c r="I595">
        <v>0</v>
      </c>
      <c r="J595">
        <v>60</v>
      </c>
      <c r="K595" s="108">
        <f t="shared" si="1"/>
        <v>0</v>
      </c>
      <c r="L595">
        <v>0</v>
      </c>
      <c r="M595">
        <v>0</v>
      </c>
      <c r="N595">
        <v>66</v>
      </c>
      <c r="O595">
        <v>28</v>
      </c>
      <c r="P595">
        <v>173</v>
      </c>
      <c r="Q595">
        <v>74</v>
      </c>
      <c r="R595">
        <v>397</v>
      </c>
      <c r="S595">
        <v>102</v>
      </c>
    </row>
    <row r="596" spans="1:19" ht="12.75" customHeight="1" x14ac:dyDescent="0.15">
      <c r="A596" t="s">
        <v>189</v>
      </c>
      <c r="B596" t="s">
        <v>168</v>
      </c>
      <c r="C596" t="s">
        <v>144</v>
      </c>
      <c r="D596" s="86">
        <v>2017</v>
      </c>
      <c r="E596" t="s">
        <v>1598</v>
      </c>
      <c r="F596">
        <v>98</v>
      </c>
      <c r="G596" s="108">
        <f t="shared" si="0"/>
        <v>0</v>
      </c>
      <c r="H596">
        <v>0</v>
      </c>
      <c r="I596">
        <v>0</v>
      </c>
      <c r="J596">
        <v>60</v>
      </c>
      <c r="K596" s="108">
        <f t="shared" si="1"/>
        <v>0</v>
      </c>
      <c r="L596">
        <v>0</v>
      </c>
      <c r="M596">
        <v>0</v>
      </c>
      <c r="N596">
        <v>66</v>
      </c>
      <c r="O596">
        <v>6</v>
      </c>
      <c r="P596">
        <v>173</v>
      </c>
      <c r="Q596">
        <v>44</v>
      </c>
      <c r="R596">
        <v>397</v>
      </c>
      <c r="S596">
        <v>50</v>
      </c>
    </row>
    <row r="597" spans="1:19" ht="12.75" customHeight="1" x14ac:dyDescent="0.15">
      <c r="A597" s="2" t="s">
        <v>524</v>
      </c>
      <c r="B597" s="2" t="s">
        <v>505</v>
      </c>
      <c r="C597" s="2" t="s">
        <v>67</v>
      </c>
      <c r="D597" s="86">
        <v>2015</v>
      </c>
      <c r="E597" s="2" t="s">
        <v>1598</v>
      </c>
      <c r="F597" s="2">
        <v>236</v>
      </c>
      <c r="G597" s="108">
        <f t="shared" si="0"/>
        <v>26</v>
      </c>
      <c r="H597" s="2">
        <v>26</v>
      </c>
      <c r="I597" s="2">
        <v>0</v>
      </c>
      <c r="J597" s="2">
        <v>160</v>
      </c>
      <c r="K597" s="108">
        <f t="shared" si="1"/>
        <v>247</v>
      </c>
      <c r="L597" s="2">
        <v>247</v>
      </c>
      <c r="M597" s="2">
        <v>0</v>
      </c>
      <c r="N597" s="2">
        <v>217</v>
      </c>
      <c r="O597" s="2">
        <v>14</v>
      </c>
      <c r="P597" s="2">
        <v>475</v>
      </c>
      <c r="Q597" s="2">
        <v>406</v>
      </c>
      <c r="R597" s="2">
        <v>1088</v>
      </c>
      <c r="S597" s="2">
        <v>693</v>
      </c>
    </row>
    <row r="598" spans="1:19" ht="12.75" customHeight="1" x14ac:dyDescent="0.15">
      <c r="A598" s="2" t="s">
        <v>524</v>
      </c>
      <c r="B598" s="2" t="s">
        <v>505</v>
      </c>
      <c r="C598" s="2" t="s">
        <v>67</v>
      </c>
      <c r="D598" s="86">
        <v>2016</v>
      </c>
      <c r="E598" s="2" t="s">
        <v>1598</v>
      </c>
      <c r="F598" s="2">
        <v>236</v>
      </c>
      <c r="G598" s="108">
        <f t="shared" si="0"/>
        <v>0</v>
      </c>
      <c r="H598" s="2">
        <v>0</v>
      </c>
      <c r="I598" s="2">
        <v>0</v>
      </c>
      <c r="J598" s="2">
        <v>160</v>
      </c>
      <c r="K598" s="108">
        <f t="shared" si="1"/>
        <v>0</v>
      </c>
      <c r="L598" s="2">
        <v>0</v>
      </c>
      <c r="M598" s="2">
        <v>0</v>
      </c>
      <c r="N598" s="2">
        <v>217</v>
      </c>
      <c r="O598" s="2">
        <v>0</v>
      </c>
      <c r="P598" s="2">
        <v>475</v>
      </c>
      <c r="Q598" s="2">
        <v>321</v>
      </c>
      <c r="R598" s="2">
        <v>1088</v>
      </c>
      <c r="S598" s="2">
        <v>321</v>
      </c>
    </row>
    <row r="599" spans="1:19" ht="12.75" customHeight="1" x14ac:dyDescent="0.15">
      <c r="A599" s="2" t="s">
        <v>524</v>
      </c>
      <c r="B599" s="2" t="s">
        <v>505</v>
      </c>
      <c r="C599" s="2" t="s">
        <v>67</v>
      </c>
      <c r="D599" s="86">
        <v>2017</v>
      </c>
      <c r="E599" s="2" t="s">
        <v>1598</v>
      </c>
      <c r="F599" s="2">
        <v>236</v>
      </c>
      <c r="G599" s="108">
        <f t="shared" si="0"/>
        <v>0</v>
      </c>
      <c r="H599" s="2">
        <v>0</v>
      </c>
      <c r="I599" s="2">
        <v>0</v>
      </c>
      <c r="J599" s="2">
        <v>160</v>
      </c>
      <c r="K599" s="108">
        <f t="shared" si="1"/>
        <v>202</v>
      </c>
      <c r="L599" s="2">
        <v>202</v>
      </c>
      <c r="M599" s="2">
        <v>0</v>
      </c>
      <c r="N599" s="2">
        <v>217</v>
      </c>
      <c r="O599" s="2">
        <v>0</v>
      </c>
      <c r="P599" s="2">
        <v>475</v>
      </c>
      <c r="Q599" s="2">
        <v>243</v>
      </c>
      <c r="R599" s="2">
        <v>1088</v>
      </c>
      <c r="S599" s="2">
        <v>445</v>
      </c>
    </row>
    <row r="600" spans="1:19" ht="12.75" customHeight="1" x14ac:dyDescent="0.15">
      <c r="A600" s="2" t="s">
        <v>190</v>
      </c>
      <c r="B600" s="2" t="s">
        <v>168</v>
      </c>
      <c r="C600" s="2" t="s">
        <v>144</v>
      </c>
      <c r="D600" s="86">
        <v>2014</v>
      </c>
      <c r="E600" s="2" t="s">
        <v>1598</v>
      </c>
      <c r="F600" s="2">
        <v>508</v>
      </c>
      <c r="G600" s="108">
        <f t="shared" si="0"/>
        <v>71</v>
      </c>
      <c r="H600" s="2">
        <v>71</v>
      </c>
      <c r="I600" s="2">
        <v>0</v>
      </c>
      <c r="J600" s="2">
        <v>310</v>
      </c>
      <c r="K600" s="108">
        <f t="shared" si="1"/>
        <v>48</v>
      </c>
      <c r="L600" s="2">
        <v>48</v>
      </c>
      <c r="M600" s="2">
        <v>0</v>
      </c>
      <c r="N600" s="2">
        <v>337</v>
      </c>
      <c r="O600" s="2">
        <v>0</v>
      </c>
      <c r="P600" s="2">
        <v>862</v>
      </c>
      <c r="Q600" s="2">
        <v>532</v>
      </c>
      <c r="R600" s="2">
        <v>2017</v>
      </c>
      <c r="S600" s="2">
        <v>651</v>
      </c>
    </row>
    <row r="601" spans="1:19" ht="12.75" customHeight="1" x14ac:dyDescent="0.15">
      <c r="A601" t="s">
        <v>190</v>
      </c>
      <c r="B601" t="s">
        <v>168</v>
      </c>
      <c r="C601" t="s">
        <v>144</v>
      </c>
      <c r="D601" s="86">
        <v>2015</v>
      </c>
      <c r="E601" t="s">
        <v>1598</v>
      </c>
      <c r="F601">
        <v>508</v>
      </c>
      <c r="G601" s="108">
        <f t="shared" si="0"/>
        <v>0</v>
      </c>
      <c r="H601">
        <v>0</v>
      </c>
      <c r="I601">
        <v>0</v>
      </c>
      <c r="J601">
        <v>310</v>
      </c>
      <c r="K601" s="108">
        <f t="shared" si="1"/>
        <v>0</v>
      </c>
      <c r="L601">
        <v>0</v>
      </c>
      <c r="M601">
        <v>0</v>
      </c>
      <c r="N601">
        <v>337</v>
      </c>
      <c r="O601">
        <v>1</v>
      </c>
      <c r="P601">
        <v>862</v>
      </c>
      <c r="Q601">
        <v>776</v>
      </c>
      <c r="R601">
        <v>2017</v>
      </c>
      <c r="S601">
        <v>777</v>
      </c>
    </row>
    <row r="602" spans="1:19" ht="12.75" customHeight="1" x14ac:dyDescent="0.15">
      <c r="A602" t="s">
        <v>190</v>
      </c>
      <c r="B602" t="s">
        <v>168</v>
      </c>
      <c r="C602" t="s">
        <v>144</v>
      </c>
      <c r="D602" s="86">
        <v>2016</v>
      </c>
      <c r="E602" t="s">
        <v>1598</v>
      </c>
      <c r="F602">
        <v>508</v>
      </c>
      <c r="G602" s="108">
        <f t="shared" si="0"/>
        <v>12</v>
      </c>
      <c r="H602">
        <v>12</v>
      </c>
      <c r="I602">
        <v>0</v>
      </c>
      <c r="J602">
        <v>310</v>
      </c>
      <c r="K602" s="108">
        <f t="shared" si="1"/>
        <v>12</v>
      </c>
      <c r="L602">
        <v>12</v>
      </c>
      <c r="M602">
        <v>0</v>
      </c>
      <c r="N602">
        <v>337</v>
      </c>
      <c r="O602">
        <v>0</v>
      </c>
      <c r="P602">
        <v>862</v>
      </c>
      <c r="Q602">
        <v>1187</v>
      </c>
      <c r="R602">
        <v>2017</v>
      </c>
      <c r="S602">
        <v>1211</v>
      </c>
    </row>
    <row r="603" spans="1:19" ht="12.75" customHeight="1" x14ac:dyDescent="0.15">
      <c r="A603" t="s">
        <v>190</v>
      </c>
      <c r="B603" t="s">
        <v>168</v>
      </c>
      <c r="C603" t="s">
        <v>144</v>
      </c>
      <c r="D603" s="86">
        <v>2017</v>
      </c>
      <c r="E603" t="s">
        <v>1598</v>
      </c>
      <c r="F603">
        <v>508</v>
      </c>
      <c r="G603" s="108">
        <f t="shared" si="0"/>
        <v>5</v>
      </c>
      <c r="H603">
        <v>5</v>
      </c>
      <c r="I603">
        <v>0</v>
      </c>
      <c r="J603">
        <v>310</v>
      </c>
      <c r="K603" s="108">
        <f t="shared" si="1"/>
        <v>37</v>
      </c>
      <c r="L603">
        <v>37</v>
      </c>
      <c r="M603">
        <v>0</v>
      </c>
      <c r="N603">
        <v>337</v>
      </c>
      <c r="O603">
        <v>0</v>
      </c>
      <c r="P603">
        <v>862</v>
      </c>
      <c r="Q603">
        <v>610</v>
      </c>
      <c r="R603">
        <v>2017</v>
      </c>
      <c r="S603">
        <v>652</v>
      </c>
    </row>
    <row r="604" spans="1:19" ht="12.75" customHeight="1" x14ac:dyDescent="0.15">
      <c r="A604" s="2" t="s">
        <v>191</v>
      </c>
      <c r="B604" s="2" t="s">
        <v>168</v>
      </c>
      <c r="C604" s="2" t="s">
        <v>144</v>
      </c>
      <c r="D604" s="86">
        <v>2014</v>
      </c>
      <c r="E604" s="2" t="s">
        <v>1598</v>
      </c>
      <c r="F604" s="2">
        <v>171</v>
      </c>
      <c r="G604" s="108">
        <f t="shared" si="0"/>
        <v>0</v>
      </c>
      <c r="H604" s="2">
        <v>0</v>
      </c>
      <c r="I604" s="2">
        <v>0</v>
      </c>
      <c r="J604" s="2">
        <v>100</v>
      </c>
      <c r="K604" s="108">
        <f t="shared" si="1"/>
        <v>0</v>
      </c>
      <c r="L604" s="2">
        <v>0</v>
      </c>
      <c r="M604" s="2">
        <v>0</v>
      </c>
      <c r="N604" s="2">
        <v>108</v>
      </c>
      <c r="O604" s="2">
        <v>0</v>
      </c>
      <c r="P604" s="2">
        <v>267</v>
      </c>
      <c r="Q604" s="2">
        <v>48</v>
      </c>
      <c r="R604" s="2">
        <v>646</v>
      </c>
      <c r="S604" s="2">
        <v>48</v>
      </c>
    </row>
    <row r="605" spans="1:19" ht="12.75" customHeight="1" x14ac:dyDescent="0.15">
      <c r="A605" t="s">
        <v>191</v>
      </c>
      <c r="B605" t="s">
        <v>168</v>
      </c>
      <c r="C605" t="s">
        <v>144</v>
      </c>
      <c r="D605" s="86">
        <v>2015</v>
      </c>
      <c r="E605" t="s">
        <v>1598</v>
      </c>
      <c r="F605">
        <v>171</v>
      </c>
      <c r="G605" s="108">
        <f t="shared" si="0"/>
        <v>0</v>
      </c>
      <c r="H605">
        <v>0</v>
      </c>
      <c r="I605">
        <v>0</v>
      </c>
      <c r="J605">
        <v>100</v>
      </c>
      <c r="K605" s="108">
        <f t="shared" si="1"/>
        <v>0</v>
      </c>
      <c r="L605">
        <v>0</v>
      </c>
      <c r="M605">
        <v>0</v>
      </c>
      <c r="N605">
        <v>108</v>
      </c>
      <c r="O605">
        <v>0</v>
      </c>
      <c r="P605">
        <v>267</v>
      </c>
      <c r="Q605">
        <v>22</v>
      </c>
      <c r="R605">
        <v>646</v>
      </c>
      <c r="S605">
        <v>22</v>
      </c>
    </row>
    <row r="606" spans="1:19" ht="12.75" customHeight="1" x14ac:dyDescent="0.15">
      <c r="A606" t="s">
        <v>191</v>
      </c>
      <c r="B606" t="s">
        <v>168</v>
      </c>
      <c r="C606" t="s">
        <v>144</v>
      </c>
      <c r="D606" s="86">
        <v>2016</v>
      </c>
      <c r="E606" t="s">
        <v>1598</v>
      </c>
      <c r="F606">
        <v>171</v>
      </c>
      <c r="G606" s="108">
        <f t="shared" si="0"/>
        <v>0</v>
      </c>
      <c r="H606">
        <v>0</v>
      </c>
      <c r="I606">
        <v>0</v>
      </c>
      <c r="J606">
        <v>100</v>
      </c>
      <c r="K606" s="108">
        <f t="shared" si="1"/>
        <v>0</v>
      </c>
      <c r="L606">
        <v>0</v>
      </c>
      <c r="M606">
        <v>0</v>
      </c>
      <c r="N606">
        <v>108</v>
      </c>
      <c r="O606">
        <v>0</v>
      </c>
      <c r="P606">
        <v>267</v>
      </c>
      <c r="Q606">
        <v>329</v>
      </c>
      <c r="R606">
        <v>646</v>
      </c>
      <c r="S606">
        <v>329</v>
      </c>
    </row>
    <row r="607" spans="1:19" ht="12.75" customHeight="1" x14ac:dyDescent="0.15">
      <c r="A607" t="s">
        <v>191</v>
      </c>
      <c r="B607" t="s">
        <v>168</v>
      </c>
      <c r="C607" t="s">
        <v>144</v>
      </c>
      <c r="D607" s="86">
        <v>2017</v>
      </c>
      <c r="E607" t="s">
        <v>1598</v>
      </c>
      <c r="F607">
        <v>171</v>
      </c>
      <c r="G607" s="108">
        <f t="shared" si="0"/>
        <v>0</v>
      </c>
      <c r="H607">
        <v>0</v>
      </c>
      <c r="I607">
        <v>0</v>
      </c>
      <c r="J607">
        <v>100</v>
      </c>
      <c r="K607" s="108">
        <f t="shared" si="1"/>
        <v>0</v>
      </c>
      <c r="L607">
        <v>0</v>
      </c>
      <c r="M607">
        <v>0</v>
      </c>
      <c r="N607">
        <v>108</v>
      </c>
      <c r="O607">
        <v>0</v>
      </c>
      <c r="P607">
        <v>267</v>
      </c>
      <c r="Q607">
        <v>84</v>
      </c>
      <c r="R607">
        <v>646</v>
      </c>
      <c r="S607">
        <v>84</v>
      </c>
    </row>
    <row r="608" spans="1:19" ht="12.75" customHeight="1" x14ac:dyDescent="0.15">
      <c r="A608" s="2" t="s">
        <v>603</v>
      </c>
      <c r="B608" s="2" t="s">
        <v>136</v>
      </c>
      <c r="C608" s="2" t="s">
        <v>83</v>
      </c>
      <c r="D608" s="86">
        <v>2014</v>
      </c>
      <c r="E608" s="2" t="s">
        <v>1598</v>
      </c>
      <c r="F608" s="2">
        <v>25</v>
      </c>
      <c r="G608" s="108">
        <f t="shared" si="0"/>
        <v>1</v>
      </c>
      <c r="H608" s="2">
        <v>1</v>
      </c>
      <c r="I608" s="2">
        <v>0</v>
      </c>
      <c r="J608" s="2">
        <v>19</v>
      </c>
      <c r="K608" s="108">
        <f t="shared" si="1"/>
        <v>3</v>
      </c>
      <c r="L608" s="2">
        <v>2</v>
      </c>
      <c r="M608" s="2">
        <v>1</v>
      </c>
      <c r="N608" s="2">
        <v>25</v>
      </c>
      <c r="O608" s="2">
        <v>1</v>
      </c>
      <c r="P608" s="2">
        <v>48</v>
      </c>
      <c r="Q608" s="2">
        <v>4</v>
      </c>
      <c r="R608" s="2">
        <v>117</v>
      </c>
      <c r="S608" s="2">
        <v>9</v>
      </c>
    </row>
    <row r="609" spans="1:19" ht="12.75" customHeight="1" x14ac:dyDescent="0.15">
      <c r="A609" s="2" t="s">
        <v>603</v>
      </c>
      <c r="B609" s="2" t="s">
        <v>136</v>
      </c>
      <c r="C609" s="2" t="s">
        <v>83</v>
      </c>
      <c r="D609" s="86">
        <v>2015</v>
      </c>
      <c r="E609" s="2" t="s">
        <v>1598</v>
      </c>
      <c r="F609" s="2">
        <v>25</v>
      </c>
      <c r="G609" s="108">
        <f t="shared" si="0"/>
        <v>4</v>
      </c>
      <c r="H609" s="2">
        <v>4</v>
      </c>
      <c r="I609" s="2">
        <v>0</v>
      </c>
      <c r="J609" s="2">
        <v>19</v>
      </c>
      <c r="K609" s="108">
        <f t="shared" si="1"/>
        <v>1</v>
      </c>
      <c r="L609" s="2">
        <v>0</v>
      </c>
      <c r="M609" s="2">
        <v>1</v>
      </c>
      <c r="N609" s="2">
        <v>25</v>
      </c>
      <c r="O609" s="2">
        <v>1</v>
      </c>
      <c r="P609" s="2">
        <v>48</v>
      </c>
      <c r="Q609" s="2">
        <v>6</v>
      </c>
      <c r="R609" s="2">
        <v>117</v>
      </c>
      <c r="S609" s="2">
        <v>12</v>
      </c>
    </row>
    <row r="610" spans="1:19" ht="12.75" customHeight="1" x14ac:dyDescent="0.15">
      <c r="A610" s="2" t="s">
        <v>603</v>
      </c>
      <c r="B610" s="2" t="s">
        <v>136</v>
      </c>
      <c r="C610" s="2" t="s">
        <v>83</v>
      </c>
      <c r="D610" s="86">
        <v>2016</v>
      </c>
      <c r="E610" s="2" t="s">
        <v>1598</v>
      </c>
      <c r="F610" s="2">
        <v>25</v>
      </c>
      <c r="G610" s="108">
        <f t="shared" si="0"/>
        <v>1</v>
      </c>
      <c r="H610" s="2">
        <v>1</v>
      </c>
      <c r="I610" s="2">
        <v>0</v>
      </c>
      <c r="J610" s="2">
        <v>19</v>
      </c>
      <c r="K610" s="108">
        <f t="shared" si="1"/>
        <v>3</v>
      </c>
      <c r="L610" s="2">
        <v>0</v>
      </c>
      <c r="M610" s="2">
        <v>3</v>
      </c>
      <c r="N610" s="2">
        <v>25</v>
      </c>
      <c r="O610" s="2">
        <v>2</v>
      </c>
      <c r="P610" s="2">
        <v>48</v>
      </c>
      <c r="Q610" s="2">
        <v>7</v>
      </c>
      <c r="R610" s="2">
        <v>117</v>
      </c>
      <c r="S610" s="2">
        <v>13</v>
      </c>
    </row>
    <row r="611" spans="1:19" ht="12.75" customHeight="1" x14ac:dyDescent="0.15">
      <c r="A611" s="2" t="s">
        <v>603</v>
      </c>
      <c r="B611" s="2" t="s">
        <v>136</v>
      </c>
      <c r="C611" s="2" t="s">
        <v>83</v>
      </c>
      <c r="D611" s="86">
        <v>2017</v>
      </c>
      <c r="E611" s="2" t="s">
        <v>1598</v>
      </c>
      <c r="F611" s="2">
        <v>25</v>
      </c>
      <c r="G611" s="108">
        <f t="shared" si="0"/>
        <v>4</v>
      </c>
      <c r="H611" s="2">
        <v>0</v>
      </c>
      <c r="I611" s="2">
        <v>4</v>
      </c>
      <c r="J611" s="2">
        <v>19</v>
      </c>
      <c r="K611" s="108">
        <f t="shared" si="1"/>
        <v>3</v>
      </c>
      <c r="L611" s="2">
        <v>0</v>
      </c>
      <c r="M611" s="2">
        <v>3</v>
      </c>
      <c r="N611" s="2">
        <v>25</v>
      </c>
      <c r="O611" s="2">
        <v>5</v>
      </c>
      <c r="P611" s="2">
        <v>48</v>
      </c>
      <c r="Q611" s="2">
        <v>13</v>
      </c>
      <c r="R611" s="2">
        <v>117</v>
      </c>
      <c r="S611" s="2">
        <v>25</v>
      </c>
    </row>
    <row r="612" spans="1:19" ht="12.75" customHeight="1" x14ac:dyDescent="0.15">
      <c r="A612" s="77" t="s">
        <v>516</v>
      </c>
      <c r="B612" s="77" t="s">
        <v>488</v>
      </c>
      <c r="C612" s="77" t="s">
        <v>492</v>
      </c>
      <c r="D612" s="111" t="s">
        <v>1632</v>
      </c>
      <c r="E612" s="77" t="s">
        <v>1598</v>
      </c>
      <c r="F612" s="104">
        <v>235</v>
      </c>
      <c r="G612" s="108">
        <f t="shared" si="0"/>
        <v>0</v>
      </c>
      <c r="H612" s="104">
        <v>0</v>
      </c>
      <c r="I612" s="104">
        <v>0</v>
      </c>
      <c r="J612" s="103">
        <v>157</v>
      </c>
      <c r="K612" s="108">
        <f t="shared" si="1"/>
        <v>69</v>
      </c>
      <c r="L612" s="104">
        <v>69</v>
      </c>
      <c r="M612" s="104">
        <v>0</v>
      </c>
      <c r="N612" s="104">
        <v>174</v>
      </c>
      <c r="O612" s="104">
        <v>0</v>
      </c>
      <c r="P612" s="77" t="s">
        <v>1733</v>
      </c>
      <c r="Q612" s="104">
        <v>0</v>
      </c>
      <c r="R612" s="104">
        <v>979</v>
      </c>
      <c r="S612" s="104">
        <v>69</v>
      </c>
    </row>
    <row r="613" spans="1:19" ht="12.75" customHeight="1" x14ac:dyDescent="0.15">
      <c r="A613" s="2" t="s">
        <v>516</v>
      </c>
      <c r="B613" s="2" t="s">
        <v>488</v>
      </c>
      <c r="C613" s="2" t="s">
        <v>492</v>
      </c>
      <c r="D613" s="86">
        <v>2014</v>
      </c>
      <c r="E613" s="2" t="s">
        <v>1598</v>
      </c>
      <c r="F613" s="2">
        <v>235</v>
      </c>
      <c r="G613" s="108">
        <f t="shared" si="0"/>
        <v>0</v>
      </c>
      <c r="H613" s="2">
        <v>0</v>
      </c>
      <c r="I613" s="2">
        <v>0</v>
      </c>
      <c r="J613" s="2">
        <v>157</v>
      </c>
      <c r="K613" s="108">
        <f t="shared" si="1"/>
        <v>0</v>
      </c>
      <c r="L613" s="2">
        <v>0</v>
      </c>
      <c r="M613" s="2">
        <v>0</v>
      </c>
      <c r="N613" s="2">
        <v>174</v>
      </c>
      <c r="O613" s="2">
        <v>0</v>
      </c>
      <c r="P613" s="2">
        <v>413</v>
      </c>
      <c r="Q613" s="2">
        <v>132</v>
      </c>
      <c r="R613" s="2">
        <v>979</v>
      </c>
      <c r="S613" s="2">
        <v>132</v>
      </c>
    </row>
    <row r="614" spans="1:19" ht="12.75" customHeight="1" x14ac:dyDescent="0.15">
      <c r="A614" t="s">
        <v>516</v>
      </c>
      <c r="B614" t="s">
        <v>488</v>
      </c>
      <c r="C614" t="s">
        <v>492</v>
      </c>
      <c r="D614" s="86">
        <v>2015</v>
      </c>
      <c r="E614" t="s">
        <v>1598</v>
      </c>
      <c r="F614">
        <v>235</v>
      </c>
      <c r="G614" s="108">
        <f t="shared" si="0"/>
        <v>0</v>
      </c>
      <c r="H614">
        <v>0</v>
      </c>
      <c r="I614">
        <v>0</v>
      </c>
      <c r="J614">
        <v>157</v>
      </c>
      <c r="K614" s="108">
        <f t="shared" si="1"/>
        <v>0</v>
      </c>
      <c r="L614">
        <v>0</v>
      </c>
      <c r="M614">
        <v>0</v>
      </c>
      <c r="N614">
        <v>174</v>
      </c>
      <c r="O614">
        <v>5</v>
      </c>
      <c r="P614">
        <v>413</v>
      </c>
      <c r="Q614">
        <v>197</v>
      </c>
      <c r="R614">
        <v>979</v>
      </c>
      <c r="S614">
        <v>202</v>
      </c>
    </row>
    <row r="615" spans="1:19" ht="12.75" customHeight="1" x14ac:dyDescent="0.15">
      <c r="A615" t="s">
        <v>516</v>
      </c>
      <c r="B615" t="s">
        <v>488</v>
      </c>
      <c r="C615" t="s">
        <v>492</v>
      </c>
      <c r="D615" s="86">
        <v>2016</v>
      </c>
      <c r="E615" t="s">
        <v>1598</v>
      </c>
      <c r="F615">
        <v>235</v>
      </c>
      <c r="G615" s="108">
        <f t="shared" si="0"/>
        <v>0</v>
      </c>
      <c r="H615">
        <v>0</v>
      </c>
      <c r="I615">
        <v>0</v>
      </c>
      <c r="J615">
        <v>157</v>
      </c>
      <c r="K615" s="108">
        <f t="shared" si="1"/>
        <v>0</v>
      </c>
      <c r="L615">
        <v>0</v>
      </c>
      <c r="M615">
        <v>0</v>
      </c>
      <c r="N615">
        <v>174</v>
      </c>
      <c r="O615">
        <v>0</v>
      </c>
      <c r="P615">
        <v>413</v>
      </c>
      <c r="Q615">
        <v>135</v>
      </c>
      <c r="R615">
        <v>979</v>
      </c>
      <c r="S615">
        <v>135</v>
      </c>
    </row>
    <row r="616" spans="1:19" ht="12.75" customHeight="1" x14ac:dyDescent="0.15">
      <c r="A616" t="s">
        <v>516</v>
      </c>
      <c r="B616" t="s">
        <v>488</v>
      </c>
      <c r="C616" t="s">
        <v>492</v>
      </c>
      <c r="D616" s="86">
        <v>2017</v>
      </c>
      <c r="E616" t="s">
        <v>1598</v>
      </c>
      <c r="F616">
        <v>235</v>
      </c>
      <c r="G616" s="108">
        <f t="shared" si="0"/>
        <v>0</v>
      </c>
      <c r="H616">
        <v>0</v>
      </c>
      <c r="I616">
        <v>0</v>
      </c>
      <c r="J616">
        <v>157</v>
      </c>
      <c r="K616" s="108">
        <f t="shared" si="1"/>
        <v>0</v>
      </c>
      <c r="L616">
        <v>0</v>
      </c>
      <c r="M616">
        <v>0</v>
      </c>
      <c r="N616">
        <v>174</v>
      </c>
      <c r="O616">
        <v>0</v>
      </c>
      <c r="P616">
        <v>413</v>
      </c>
      <c r="Q616">
        <v>100</v>
      </c>
      <c r="R616">
        <v>979</v>
      </c>
      <c r="S616">
        <v>100</v>
      </c>
    </row>
    <row r="617" spans="1:19" ht="12.75" customHeight="1" x14ac:dyDescent="0.15">
      <c r="A617" s="77" t="s">
        <v>606</v>
      </c>
      <c r="B617" s="77" t="s">
        <v>257</v>
      </c>
      <c r="C617" s="77" t="s">
        <v>128</v>
      </c>
      <c r="D617" s="111" t="s">
        <v>1632</v>
      </c>
      <c r="E617" s="77" t="s">
        <v>1598</v>
      </c>
      <c r="F617" s="104">
        <v>71</v>
      </c>
      <c r="G617" s="108">
        <f t="shared" si="0"/>
        <v>0</v>
      </c>
      <c r="H617" s="2"/>
      <c r="I617" s="2"/>
      <c r="J617" s="103">
        <v>46</v>
      </c>
      <c r="K617" s="108">
        <f t="shared" si="1"/>
        <v>0</v>
      </c>
      <c r="L617" s="2"/>
      <c r="M617" s="2"/>
      <c r="N617" s="104">
        <v>53</v>
      </c>
      <c r="O617" s="2"/>
      <c r="P617" s="77" t="s">
        <v>1734</v>
      </c>
      <c r="Q617" s="2"/>
      <c r="R617" s="104">
        <v>293</v>
      </c>
      <c r="S617" s="2"/>
    </row>
    <row r="618" spans="1:19" ht="12.75" customHeight="1" x14ac:dyDescent="0.15">
      <c r="A618" t="s">
        <v>606</v>
      </c>
      <c r="B618" t="s">
        <v>257</v>
      </c>
      <c r="C618" t="s">
        <v>128</v>
      </c>
      <c r="D618" s="86">
        <v>2015</v>
      </c>
      <c r="E618" t="s">
        <v>1598</v>
      </c>
      <c r="F618">
        <v>71</v>
      </c>
      <c r="G618" s="108">
        <f t="shared" si="0"/>
        <v>0</v>
      </c>
      <c r="H618">
        <v>0</v>
      </c>
      <c r="I618">
        <v>0</v>
      </c>
      <c r="J618">
        <v>46</v>
      </c>
      <c r="K618" s="108">
        <f t="shared" si="1"/>
        <v>0</v>
      </c>
      <c r="L618">
        <v>0</v>
      </c>
      <c r="M618">
        <v>0</v>
      </c>
      <c r="N618">
        <v>53</v>
      </c>
      <c r="O618">
        <v>0</v>
      </c>
      <c r="P618">
        <v>123</v>
      </c>
      <c r="Q618">
        <v>0</v>
      </c>
      <c r="R618">
        <v>293</v>
      </c>
      <c r="S618">
        <v>0</v>
      </c>
    </row>
    <row r="619" spans="1:19" ht="12.75" customHeight="1" x14ac:dyDescent="0.15">
      <c r="A619" s="77" t="s">
        <v>360</v>
      </c>
      <c r="B619" s="77" t="s">
        <v>352</v>
      </c>
      <c r="C619" s="77" t="s">
        <v>144</v>
      </c>
      <c r="D619" s="111" t="s">
        <v>1632</v>
      </c>
      <c r="E619" s="77" t="s">
        <v>1598</v>
      </c>
      <c r="F619" s="104">
        <v>28</v>
      </c>
      <c r="G619" s="108">
        <f t="shared" si="0"/>
        <v>1</v>
      </c>
      <c r="H619" s="104">
        <v>1</v>
      </c>
      <c r="I619" s="104">
        <v>0</v>
      </c>
      <c r="J619" s="103">
        <v>19</v>
      </c>
      <c r="K619" s="108">
        <f t="shared" si="1"/>
        <v>1</v>
      </c>
      <c r="L619" s="104">
        <v>1</v>
      </c>
      <c r="M619" s="104">
        <v>0</v>
      </c>
      <c r="N619" s="104">
        <v>22</v>
      </c>
      <c r="O619" s="104">
        <v>0</v>
      </c>
      <c r="P619" s="77" t="s">
        <v>1735</v>
      </c>
      <c r="Q619" s="104">
        <v>17</v>
      </c>
      <c r="R619" s="104">
        <v>118</v>
      </c>
      <c r="S619" s="104">
        <v>19</v>
      </c>
    </row>
    <row r="620" spans="1:19" ht="12.75" customHeight="1" x14ac:dyDescent="0.15">
      <c r="A620" t="s">
        <v>360</v>
      </c>
      <c r="B620" t="s">
        <v>352</v>
      </c>
      <c r="C620" t="s">
        <v>144</v>
      </c>
      <c r="D620" s="86">
        <v>2015</v>
      </c>
      <c r="E620" t="s">
        <v>1598</v>
      </c>
      <c r="F620">
        <v>28</v>
      </c>
      <c r="G620" s="108">
        <f t="shared" si="0"/>
        <v>0</v>
      </c>
      <c r="H620">
        <v>0</v>
      </c>
      <c r="I620">
        <v>0</v>
      </c>
      <c r="J620">
        <v>19</v>
      </c>
      <c r="K620" s="108">
        <f t="shared" si="1"/>
        <v>0</v>
      </c>
      <c r="L620">
        <v>0</v>
      </c>
      <c r="M620">
        <v>0</v>
      </c>
      <c r="N620">
        <v>22</v>
      </c>
      <c r="O620">
        <v>10</v>
      </c>
      <c r="P620">
        <v>49</v>
      </c>
      <c r="Q620">
        <v>0</v>
      </c>
      <c r="R620">
        <v>118</v>
      </c>
      <c r="S620">
        <v>10</v>
      </c>
    </row>
    <row r="621" spans="1:19" ht="12.75" customHeight="1" x14ac:dyDescent="0.15">
      <c r="A621" t="s">
        <v>360</v>
      </c>
      <c r="B621" t="s">
        <v>352</v>
      </c>
      <c r="C621" t="s">
        <v>144</v>
      </c>
      <c r="D621" s="86">
        <v>2016</v>
      </c>
      <c r="E621" t="s">
        <v>1598</v>
      </c>
      <c r="F621">
        <v>28</v>
      </c>
      <c r="G621" s="108">
        <f t="shared" si="0"/>
        <v>0</v>
      </c>
      <c r="H621">
        <v>0</v>
      </c>
      <c r="I621">
        <v>0</v>
      </c>
      <c r="J621">
        <v>19</v>
      </c>
      <c r="K621" s="108">
        <f t="shared" si="1"/>
        <v>0</v>
      </c>
      <c r="L621">
        <v>0</v>
      </c>
      <c r="M621">
        <v>0</v>
      </c>
      <c r="N621">
        <v>22</v>
      </c>
      <c r="O621">
        <v>5</v>
      </c>
      <c r="P621">
        <v>49</v>
      </c>
      <c r="Q621">
        <v>0</v>
      </c>
      <c r="R621">
        <v>118</v>
      </c>
      <c r="S621">
        <v>5</v>
      </c>
    </row>
    <row r="622" spans="1:19" ht="12.75" customHeight="1" x14ac:dyDescent="0.15">
      <c r="A622" t="s">
        <v>360</v>
      </c>
      <c r="B622" t="s">
        <v>352</v>
      </c>
      <c r="C622" t="s">
        <v>144</v>
      </c>
      <c r="D622" s="86">
        <v>2017</v>
      </c>
      <c r="E622" t="s">
        <v>1598</v>
      </c>
      <c r="F622">
        <v>28</v>
      </c>
      <c r="G622" s="108">
        <f t="shared" si="0"/>
        <v>0</v>
      </c>
      <c r="H622">
        <v>0</v>
      </c>
      <c r="I622">
        <v>0</v>
      </c>
      <c r="J622">
        <v>19</v>
      </c>
      <c r="K622" s="108">
        <f t="shared" si="1"/>
        <v>0</v>
      </c>
      <c r="L622">
        <v>0</v>
      </c>
      <c r="M622">
        <v>0</v>
      </c>
      <c r="N622">
        <v>22</v>
      </c>
      <c r="O622">
        <v>1</v>
      </c>
      <c r="P622">
        <v>49</v>
      </c>
      <c r="Q622">
        <v>21</v>
      </c>
      <c r="R622">
        <v>118</v>
      </c>
      <c r="S622">
        <v>22</v>
      </c>
    </row>
    <row r="623" spans="1:19" ht="12.75" customHeight="1" x14ac:dyDescent="0.15">
      <c r="A623" s="77" t="s">
        <v>270</v>
      </c>
      <c r="B623" s="77" t="s">
        <v>269</v>
      </c>
      <c r="C623" s="77" t="s">
        <v>83</v>
      </c>
      <c r="D623" s="111" t="s">
        <v>1632</v>
      </c>
      <c r="E623" s="77" t="s">
        <v>1598</v>
      </c>
      <c r="F623" s="104">
        <v>122</v>
      </c>
      <c r="G623" s="108">
        <f t="shared" si="0"/>
        <v>0</v>
      </c>
      <c r="H623" s="104">
        <v>0</v>
      </c>
      <c r="I623" s="104">
        <v>0</v>
      </c>
      <c r="J623" s="103">
        <v>88</v>
      </c>
      <c r="K623" s="108">
        <f t="shared" si="1"/>
        <v>3</v>
      </c>
      <c r="L623" s="104">
        <v>0</v>
      </c>
      <c r="M623" s="104">
        <v>3</v>
      </c>
      <c r="N623" s="104">
        <v>100</v>
      </c>
      <c r="O623" s="104">
        <v>0</v>
      </c>
      <c r="P623" s="77" t="s">
        <v>1736</v>
      </c>
      <c r="Q623" s="104">
        <v>6</v>
      </c>
      <c r="R623" s="104">
        <v>530</v>
      </c>
      <c r="S623" s="104">
        <v>9</v>
      </c>
    </row>
    <row r="624" spans="1:19" ht="12.75" customHeight="1" x14ac:dyDescent="0.15">
      <c r="A624" s="2" t="s">
        <v>270</v>
      </c>
      <c r="B624" s="2" t="s">
        <v>269</v>
      </c>
      <c r="C624" s="2" t="s">
        <v>83</v>
      </c>
      <c r="D624" s="86">
        <v>2014</v>
      </c>
      <c r="E624" s="2" t="s">
        <v>1598</v>
      </c>
      <c r="F624" s="2">
        <v>122</v>
      </c>
      <c r="G624" s="108">
        <f t="shared" si="0"/>
        <v>10</v>
      </c>
      <c r="H624" s="2">
        <v>10</v>
      </c>
      <c r="I624" s="2">
        <v>0</v>
      </c>
      <c r="J624" s="2">
        <v>88</v>
      </c>
      <c r="K624" s="108">
        <f t="shared" si="1"/>
        <v>74</v>
      </c>
      <c r="L624" s="2">
        <v>72</v>
      </c>
      <c r="M624" s="2">
        <v>2</v>
      </c>
      <c r="N624" s="2">
        <v>100</v>
      </c>
      <c r="O624" s="2">
        <v>0</v>
      </c>
      <c r="P624" s="2">
        <v>220</v>
      </c>
      <c r="Q624" s="2">
        <v>0</v>
      </c>
      <c r="R624" s="2">
        <v>530</v>
      </c>
      <c r="S624" s="2">
        <v>84</v>
      </c>
    </row>
    <row r="625" spans="1:19" ht="12.75" customHeight="1" x14ac:dyDescent="0.15">
      <c r="A625" t="s">
        <v>270</v>
      </c>
      <c r="B625" t="s">
        <v>269</v>
      </c>
      <c r="C625" t="s">
        <v>83</v>
      </c>
      <c r="D625" s="86">
        <v>2015</v>
      </c>
      <c r="E625" t="s">
        <v>1598</v>
      </c>
      <c r="F625">
        <v>122</v>
      </c>
      <c r="G625" s="108">
        <f t="shared" si="0"/>
        <v>2</v>
      </c>
      <c r="H625">
        <v>2</v>
      </c>
      <c r="I625">
        <v>0</v>
      </c>
      <c r="J625">
        <v>88</v>
      </c>
      <c r="K625" s="108">
        <f t="shared" si="1"/>
        <v>0</v>
      </c>
      <c r="L625">
        <v>0</v>
      </c>
      <c r="M625">
        <v>0</v>
      </c>
      <c r="N625">
        <v>100</v>
      </c>
      <c r="O625">
        <v>0</v>
      </c>
      <c r="P625">
        <v>220</v>
      </c>
      <c r="Q625">
        <v>5</v>
      </c>
      <c r="R625">
        <v>530</v>
      </c>
      <c r="S625">
        <v>7</v>
      </c>
    </row>
    <row r="626" spans="1:19" ht="12.75" customHeight="1" x14ac:dyDescent="0.15">
      <c r="A626" t="s">
        <v>270</v>
      </c>
      <c r="B626" t="s">
        <v>269</v>
      </c>
      <c r="C626" t="s">
        <v>83</v>
      </c>
      <c r="D626" s="86">
        <v>2016</v>
      </c>
      <c r="E626" t="s">
        <v>1598</v>
      </c>
      <c r="F626">
        <v>122</v>
      </c>
      <c r="G626" s="108">
        <f t="shared" si="0"/>
        <v>1</v>
      </c>
      <c r="H626">
        <v>1</v>
      </c>
      <c r="I626">
        <v>0</v>
      </c>
      <c r="J626">
        <v>88</v>
      </c>
      <c r="K626" s="108">
        <f t="shared" si="1"/>
        <v>0</v>
      </c>
      <c r="L626">
        <v>0</v>
      </c>
      <c r="M626">
        <v>0</v>
      </c>
      <c r="N626">
        <v>100</v>
      </c>
      <c r="O626">
        <v>1</v>
      </c>
      <c r="P626">
        <v>220</v>
      </c>
      <c r="Q626">
        <v>0</v>
      </c>
      <c r="R626">
        <v>530</v>
      </c>
      <c r="S626">
        <v>2</v>
      </c>
    </row>
    <row r="627" spans="1:19" ht="12.75" customHeight="1" x14ac:dyDescent="0.15">
      <c r="A627" s="77" t="s">
        <v>611</v>
      </c>
      <c r="B627" s="77" t="s">
        <v>88</v>
      </c>
      <c r="C627" s="77" t="s">
        <v>89</v>
      </c>
      <c r="D627" s="111" t="s">
        <v>1632</v>
      </c>
      <c r="E627" s="77" t="s">
        <v>1598</v>
      </c>
      <c r="F627" s="104">
        <v>322</v>
      </c>
      <c r="G627" s="108">
        <f t="shared" si="0"/>
        <v>0</v>
      </c>
      <c r="H627" s="2"/>
      <c r="I627" s="2"/>
      <c r="J627" s="103">
        <v>135</v>
      </c>
      <c r="K627" s="108">
        <f t="shared" si="1"/>
        <v>0</v>
      </c>
      <c r="L627" s="2"/>
      <c r="M627" s="2"/>
      <c r="N627" s="104">
        <v>279</v>
      </c>
      <c r="O627" s="2"/>
      <c r="P627" s="77" t="s">
        <v>1737</v>
      </c>
      <c r="Q627" s="2"/>
      <c r="R627" s="104">
        <v>1057</v>
      </c>
      <c r="S627" s="2"/>
    </row>
    <row r="628" spans="1:19" ht="12.75" customHeight="1" x14ac:dyDescent="0.15">
      <c r="A628" s="2" t="s">
        <v>611</v>
      </c>
      <c r="B628" s="2" t="s">
        <v>88</v>
      </c>
      <c r="C628" s="2" t="s">
        <v>89</v>
      </c>
      <c r="D628" s="86">
        <v>2014</v>
      </c>
      <c r="E628" s="2" t="s">
        <v>1598</v>
      </c>
      <c r="F628" s="2">
        <v>322</v>
      </c>
      <c r="G628" s="108">
        <f t="shared" si="0"/>
        <v>0</v>
      </c>
      <c r="H628" s="2">
        <v>0</v>
      </c>
      <c r="I628" s="2">
        <v>0</v>
      </c>
      <c r="J628" s="2">
        <v>135</v>
      </c>
      <c r="K628" s="108">
        <f t="shared" si="1"/>
        <v>0</v>
      </c>
      <c r="L628" s="2">
        <v>0</v>
      </c>
      <c r="M628" s="2">
        <v>0</v>
      </c>
      <c r="N628" s="2">
        <v>279</v>
      </c>
      <c r="O628" s="2">
        <v>0</v>
      </c>
      <c r="P628" s="2">
        <v>321</v>
      </c>
      <c r="Q628" s="2">
        <v>8</v>
      </c>
      <c r="R628" s="2">
        <v>1057</v>
      </c>
      <c r="S628" s="2">
        <v>8</v>
      </c>
    </row>
    <row r="629" spans="1:19" ht="12.75" customHeight="1" x14ac:dyDescent="0.15">
      <c r="A629" s="2" t="s">
        <v>611</v>
      </c>
      <c r="B629" s="2" t="s">
        <v>88</v>
      </c>
      <c r="C629" s="2" t="s">
        <v>89</v>
      </c>
      <c r="D629" s="86">
        <v>2015</v>
      </c>
      <c r="E629" s="2" t="s">
        <v>1598</v>
      </c>
      <c r="F629" s="2">
        <v>322</v>
      </c>
      <c r="G629" s="108">
        <f t="shared" si="0"/>
        <v>0</v>
      </c>
      <c r="H629" s="2">
        <v>0</v>
      </c>
      <c r="I629" s="2">
        <v>0</v>
      </c>
      <c r="J629" s="2">
        <v>135</v>
      </c>
      <c r="K629" s="108">
        <f t="shared" si="1"/>
        <v>0</v>
      </c>
      <c r="L629" s="2">
        <v>0</v>
      </c>
      <c r="M629" s="2">
        <v>0</v>
      </c>
      <c r="N629" s="2">
        <v>279</v>
      </c>
      <c r="O629" s="2">
        <v>0</v>
      </c>
      <c r="P629" s="2">
        <v>321</v>
      </c>
      <c r="Q629" s="2">
        <v>3</v>
      </c>
      <c r="R629" s="2">
        <v>1057</v>
      </c>
      <c r="S629" s="2">
        <v>3</v>
      </c>
    </row>
    <row r="630" spans="1:19" ht="12.75" customHeight="1" x14ac:dyDescent="0.15">
      <c r="A630" s="2" t="s">
        <v>611</v>
      </c>
      <c r="B630" s="2" t="s">
        <v>88</v>
      </c>
      <c r="C630" s="2" t="s">
        <v>89</v>
      </c>
      <c r="D630" s="86">
        <v>2016</v>
      </c>
      <c r="E630" s="2" t="s">
        <v>1598</v>
      </c>
      <c r="F630" s="2">
        <v>322</v>
      </c>
      <c r="G630" s="108">
        <f t="shared" si="0"/>
        <v>0</v>
      </c>
      <c r="H630" s="2">
        <v>0</v>
      </c>
      <c r="I630" s="2">
        <v>0</v>
      </c>
      <c r="J630" s="2">
        <v>135</v>
      </c>
      <c r="K630" s="108">
        <f t="shared" si="1"/>
        <v>0</v>
      </c>
      <c r="L630" s="2">
        <v>0</v>
      </c>
      <c r="M630" s="2">
        <v>0</v>
      </c>
      <c r="N630" s="2">
        <v>279</v>
      </c>
      <c r="O630" s="2">
        <v>0</v>
      </c>
      <c r="P630" s="2">
        <v>321</v>
      </c>
      <c r="Q630" s="2">
        <v>16</v>
      </c>
      <c r="R630" s="2">
        <v>1057</v>
      </c>
      <c r="S630" s="2">
        <v>16</v>
      </c>
    </row>
    <row r="631" spans="1:19" ht="12.75" customHeight="1" x14ac:dyDescent="0.15">
      <c r="A631" s="2" t="s">
        <v>611</v>
      </c>
      <c r="B631" s="2" t="s">
        <v>88</v>
      </c>
      <c r="C631" s="2" t="s">
        <v>89</v>
      </c>
      <c r="D631" s="86">
        <v>2017</v>
      </c>
      <c r="E631" s="2" t="s">
        <v>1598</v>
      </c>
      <c r="F631" s="2">
        <v>322</v>
      </c>
      <c r="G631" s="108">
        <f t="shared" si="0"/>
        <v>0</v>
      </c>
      <c r="H631" s="2">
        <v>0</v>
      </c>
      <c r="I631" s="2">
        <v>0</v>
      </c>
      <c r="J631" s="2">
        <v>135</v>
      </c>
      <c r="K631" s="108">
        <f t="shared" si="1"/>
        <v>0</v>
      </c>
      <c r="L631" s="2">
        <v>0</v>
      </c>
      <c r="M631" s="2">
        <v>0</v>
      </c>
      <c r="N631" s="2">
        <v>279</v>
      </c>
      <c r="O631" s="2">
        <v>0</v>
      </c>
      <c r="P631" s="2">
        <v>321</v>
      </c>
      <c r="Q631" s="2">
        <v>19</v>
      </c>
      <c r="R631" s="2">
        <v>1057</v>
      </c>
      <c r="S631" s="2">
        <v>19</v>
      </c>
    </row>
    <row r="632" spans="1:19" ht="12.75" customHeight="1" x14ac:dyDescent="0.15">
      <c r="A632" s="77" t="s">
        <v>468</v>
      </c>
      <c r="B632" s="77" t="s">
        <v>441</v>
      </c>
      <c r="C632" s="77" t="s">
        <v>83</v>
      </c>
      <c r="D632" s="111" t="s">
        <v>1632</v>
      </c>
      <c r="E632" s="77" t="s">
        <v>1598</v>
      </c>
      <c r="F632" s="104">
        <v>41</v>
      </c>
      <c r="G632" s="108">
        <f t="shared" si="0"/>
        <v>0</v>
      </c>
      <c r="H632" s="104">
        <v>0</v>
      </c>
      <c r="I632" s="104">
        <v>0</v>
      </c>
      <c r="J632" s="103">
        <v>26</v>
      </c>
      <c r="K632" s="108">
        <f t="shared" si="1"/>
        <v>4</v>
      </c>
      <c r="L632" s="104">
        <v>4</v>
      </c>
      <c r="M632" s="104">
        <v>0</v>
      </c>
      <c r="N632" s="104">
        <v>29</v>
      </c>
      <c r="O632" s="104">
        <v>0</v>
      </c>
      <c r="P632" s="77" t="s">
        <v>1642</v>
      </c>
      <c r="Q632" s="104">
        <v>25</v>
      </c>
      <c r="R632" s="104">
        <v>165</v>
      </c>
      <c r="S632" s="104">
        <v>29</v>
      </c>
    </row>
    <row r="633" spans="1:19" ht="12.75" customHeight="1" x14ac:dyDescent="0.15">
      <c r="A633" s="2" t="s">
        <v>468</v>
      </c>
      <c r="B633" s="2" t="s">
        <v>441</v>
      </c>
      <c r="C633" s="2" t="s">
        <v>83</v>
      </c>
      <c r="D633" s="86">
        <v>2014</v>
      </c>
      <c r="E633" s="2" t="s">
        <v>1598</v>
      </c>
      <c r="F633" s="2">
        <v>41</v>
      </c>
      <c r="G633" s="108">
        <f t="shared" si="0"/>
        <v>0</v>
      </c>
      <c r="H633" s="2">
        <v>0</v>
      </c>
      <c r="I633" s="2">
        <v>0</v>
      </c>
      <c r="J633" s="2">
        <v>26</v>
      </c>
      <c r="K633" s="108">
        <f t="shared" si="1"/>
        <v>1</v>
      </c>
      <c r="L633" s="2">
        <v>1</v>
      </c>
      <c r="M633" s="2">
        <v>0</v>
      </c>
      <c r="N633" s="2">
        <v>29</v>
      </c>
      <c r="O633" s="2">
        <v>0</v>
      </c>
      <c r="P633" s="2">
        <v>69</v>
      </c>
      <c r="Q633" s="2">
        <v>12</v>
      </c>
      <c r="R633" s="2">
        <v>165</v>
      </c>
      <c r="S633" s="2">
        <v>13</v>
      </c>
    </row>
    <row r="634" spans="1:19" ht="12.75" customHeight="1" x14ac:dyDescent="0.15">
      <c r="A634" t="s">
        <v>468</v>
      </c>
      <c r="B634" t="s">
        <v>441</v>
      </c>
      <c r="C634" t="s">
        <v>83</v>
      </c>
      <c r="D634" s="86">
        <v>2015</v>
      </c>
      <c r="E634" t="s">
        <v>1598</v>
      </c>
      <c r="F634">
        <v>41</v>
      </c>
      <c r="G634" s="108">
        <f t="shared" si="0"/>
        <v>0</v>
      </c>
      <c r="H634">
        <v>0</v>
      </c>
      <c r="I634">
        <v>0</v>
      </c>
      <c r="J634">
        <v>26</v>
      </c>
      <c r="K634" s="108">
        <f t="shared" si="1"/>
        <v>2</v>
      </c>
      <c r="L634">
        <v>2</v>
      </c>
      <c r="M634">
        <v>0</v>
      </c>
      <c r="N634">
        <v>29</v>
      </c>
      <c r="O634">
        <v>0</v>
      </c>
      <c r="P634">
        <v>69</v>
      </c>
      <c r="Q634">
        <v>30</v>
      </c>
      <c r="R634">
        <v>165</v>
      </c>
      <c r="S634">
        <v>32</v>
      </c>
    </row>
    <row r="635" spans="1:19" ht="12.75" customHeight="1" x14ac:dyDescent="0.15">
      <c r="A635" t="s">
        <v>468</v>
      </c>
      <c r="B635" t="s">
        <v>441</v>
      </c>
      <c r="C635" t="s">
        <v>83</v>
      </c>
      <c r="D635" s="86">
        <v>2016</v>
      </c>
      <c r="E635" t="s">
        <v>1598</v>
      </c>
      <c r="F635">
        <v>41</v>
      </c>
      <c r="G635" s="108">
        <f t="shared" si="0"/>
        <v>0</v>
      </c>
      <c r="H635">
        <v>0</v>
      </c>
      <c r="I635">
        <v>0</v>
      </c>
      <c r="J635">
        <v>26</v>
      </c>
      <c r="K635" s="108">
        <f t="shared" si="1"/>
        <v>2</v>
      </c>
      <c r="L635">
        <v>2</v>
      </c>
      <c r="M635">
        <v>0</v>
      </c>
      <c r="N635">
        <v>29</v>
      </c>
      <c r="O635">
        <v>0</v>
      </c>
      <c r="P635">
        <v>69</v>
      </c>
      <c r="Q635">
        <v>21</v>
      </c>
      <c r="R635">
        <v>165</v>
      </c>
      <c r="S635">
        <v>23</v>
      </c>
    </row>
    <row r="636" spans="1:19" ht="12.75" customHeight="1" x14ac:dyDescent="0.15">
      <c r="A636" t="s">
        <v>468</v>
      </c>
      <c r="B636" t="s">
        <v>441</v>
      </c>
      <c r="C636" t="s">
        <v>83</v>
      </c>
      <c r="D636" s="86">
        <v>2017</v>
      </c>
      <c r="E636" t="s">
        <v>1598</v>
      </c>
      <c r="F636">
        <v>41</v>
      </c>
      <c r="G636" s="108">
        <f t="shared" si="0"/>
        <v>0</v>
      </c>
      <c r="H636">
        <v>0</v>
      </c>
      <c r="I636">
        <v>0</v>
      </c>
      <c r="J636">
        <v>26</v>
      </c>
      <c r="K636" s="108">
        <f t="shared" si="1"/>
        <v>0</v>
      </c>
      <c r="L636">
        <v>0</v>
      </c>
      <c r="M636">
        <v>0</v>
      </c>
      <c r="N636">
        <v>29</v>
      </c>
      <c r="O636">
        <v>0</v>
      </c>
      <c r="P636">
        <v>69</v>
      </c>
      <c r="Q636">
        <v>17</v>
      </c>
      <c r="R636">
        <v>165</v>
      </c>
      <c r="S636">
        <v>17</v>
      </c>
    </row>
    <row r="637" spans="1:19" ht="12.75" customHeight="1" x14ac:dyDescent="0.15">
      <c r="A637" s="77" t="s">
        <v>486</v>
      </c>
      <c r="B637" s="77" t="s">
        <v>449</v>
      </c>
      <c r="C637" s="77" t="s">
        <v>67</v>
      </c>
      <c r="D637" s="111" t="s">
        <v>1632</v>
      </c>
      <c r="E637" s="77" t="s">
        <v>1598</v>
      </c>
      <c r="F637" s="104">
        <v>52</v>
      </c>
      <c r="G637" s="108">
        <f t="shared" si="0"/>
        <v>0</v>
      </c>
      <c r="H637" s="104">
        <v>0</v>
      </c>
      <c r="I637" s="104">
        <v>0</v>
      </c>
      <c r="J637" s="103">
        <v>31</v>
      </c>
      <c r="K637" s="108">
        <f t="shared" si="1"/>
        <v>0</v>
      </c>
      <c r="L637" s="104">
        <v>0</v>
      </c>
      <c r="M637" s="104">
        <v>0</v>
      </c>
      <c r="N637" s="104">
        <v>36</v>
      </c>
      <c r="O637" s="104">
        <v>3</v>
      </c>
      <c r="P637" s="77" t="s">
        <v>1738</v>
      </c>
      <c r="Q637" s="104">
        <v>10</v>
      </c>
      <c r="R637" s="104">
        <v>240</v>
      </c>
      <c r="S637" s="104">
        <v>13</v>
      </c>
    </row>
    <row r="638" spans="1:19" ht="12.75" customHeight="1" x14ac:dyDescent="0.15">
      <c r="A638" s="2" t="s">
        <v>486</v>
      </c>
      <c r="B638" s="2" t="s">
        <v>449</v>
      </c>
      <c r="C638" s="2" t="s">
        <v>67</v>
      </c>
      <c r="D638" s="86">
        <v>2014</v>
      </c>
      <c r="E638" s="2" t="s">
        <v>1598</v>
      </c>
      <c r="F638" s="2">
        <v>52</v>
      </c>
      <c r="G638" s="108">
        <f t="shared" si="0"/>
        <v>52</v>
      </c>
      <c r="H638" s="2">
        <v>52</v>
      </c>
      <c r="I638" s="2">
        <v>0</v>
      </c>
      <c r="J638" s="2">
        <v>31</v>
      </c>
      <c r="K638" s="108">
        <f t="shared" si="1"/>
        <v>3</v>
      </c>
      <c r="L638" s="2">
        <v>3</v>
      </c>
      <c r="M638" s="2">
        <v>0</v>
      </c>
      <c r="N638" s="2">
        <v>36</v>
      </c>
      <c r="O638" s="2">
        <v>0</v>
      </c>
      <c r="P638" s="2">
        <v>121</v>
      </c>
      <c r="Q638" s="2">
        <v>0</v>
      </c>
      <c r="R638" s="2">
        <v>240</v>
      </c>
      <c r="S638" s="2">
        <v>55</v>
      </c>
    </row>
    <row r="639" spans="1:19" ht="12.75" customHeight="1" x14ac:dyDescent="0.15">
      <c r="A639" t="s">
        <v>486</v>
      </c>
      <c r="B639" t="s">
        <v>449</v>
      </c>
      <c r="C639" t="s">
        <v>67</v>
      </c>
      <c r="D639" s="86">
        <v>2015</v>
      </c>
      <c r="E639" t="s">
        <v>1598</v>
      </c>
      <c r="F639">
        <v>52</v>
      </c>
      <c r="G639" s="108">
        <f t="shared" si="0"/>
        <v>0</v>
      </c>
      <c r="H639">
        <v>0</v>
      </c>
      <c r="I639">
        <v>0</v>
      </c>
      <c r="J639">
        <v>31</v>
      </c>
      <c r="K639" s="108">
        <f t="shared" si="1"/>
        <v>0</v>
      </c>
      <c r="L639">
        <v>0</v>
      </c>
      <c r="M639">
        <v>0</v>
      </c>
      <c r="N639">
        <v>36</v>
      </c>
      <c r="O639">
        <v>0</v>
      </c>
      <c r="P639">
        <v>121</v>
      </c>
      <c r="Q639">
        <v>9</v>
      </c>
      <c r="R639">
        <v>240</v>
      </c>
      <c r="S639">
        <v>9</v>
      </c>
    </row>
    <row r="640" spans="1:19" ht="12.75" customHeight="1" x14ac:dyDescent="0.15">
      <c r="A640" t="s">
        <v>486</v>
      </c>
      <c r="B640" t="s">
        <v>449</v>
      </c>
      <c r="C640" t="s">
        <v>67</v>
      </c>
      <c r="D640" s="86">
        <v>2016</v>
      </c>
      <c r="E640" t="s">
        <v>1598</v>
      </c>
      <c r="F640">
        <v>52</v>
      </c>
      <c r="G640" s="108">
        <f t="shared" si="0"/>
        <v>0</v>
      </c>
      <c r="H640">
        <v>0</v>
      </c>
      <c r="I640">
        <v>0</v>
      </c>
      <c r="J640">
        <v>31</v>
      </c>
      <c r="K640" s="108">
        <f t="shared" si="1"/>
        <v>0</v>
      </c>
      <c r="L640">
        <v>0</v>
      </c>
      <c r="M640">
        <v>0</v>
      </c>
      <c r="N640">
        <v>36</v>
      </c>
      <c r="O640">
        <v>6</v>
      </c>
      <c r="P640">
        <v>121</v>
      </c>
      <c r="Q640">
        <v>14</v>
      </c>
      <c r="R640">
        <v>240</v>
      </c>
      <c r="S640">
        <v>20</v>
      </c>
    </row>
    <row r="641" spans="1:19" ht="12.75" customHeight="1" x14ac:dyDescent="0.15">
      <c r="A641" t="s">
        <v>486</v>
      </c>
      <c r="B641" t="s">
        <v>449</v>
      </c>
      <c r="C641" t="s">
        <v>67</v>
      </c>
      <c r="D641" s="86">
        <v>2017</v>
      </c>
      <c r="E641" t="s">
        <v>1598</v>
      </c>
      <c r="F641">
        <v>52</v>
      </c>
      <c r="G641" s="108">
        <f t="shared" si="0"/>
        <v>0</v>
      </c>
      <c r="H641">
        <v>0</v>
      </c>
      <c r="I641">
        <v>0</v>
      </c>
      <c r="J641">
        <v>31</v>
      </c>
      <c r="K641" s="108">
        <f t="shared" si="1"/>
        <v>0</v>
      </c>
      <c r="L641">
        <v>0</v>
      </c>
      <c r="M641">
        <v>0</v>
      </c>
      <c r="N641">
        <v>36</v>
      </c>
      <c r="O641">
        <v>3</v>
      </c>
      <c r="P641">
        <v>121</v>
      </c>
      <c r="Q641">
        <v>12</v>
      </c>
      <c r="R641">
        <v>240</v>
      </c>
      <c r="S641">
        <v>15</v>
      </c>
    </row>
    <row r="642" spans="1:19" ht="12.75" customHeight="1" x14ac:dyDescent="0.15">
      <c r="A642" s="77" t="s">
        <v>618</v>
      </c>
      <c r="B642" s="77" t="s">
        <v>162</v>
      </c>
      <c r="C642" s="77" t="s">
        <v>163</v>
      </c>
      <c r="D642" s="111" t="s">
        <v>1632</v>
      </c>
      <c r="E642" s="77" t="s">
        <v>1598</v>
      </c>
      <c r="F642" s="104">
        <v>0</v>
      </c>
      <c r="G642" s="108">
        <f t="shared" si="0"/>
        <v>0</v>
      </c>
      <c r="H642" s="104">
        <v>0</v>
      </c>
      <c r="I642" s="104">
        <v>0</v>
      </c>
      <c r="J642" s="103">
        <v>0</v>
      </c>
      <c r="K642" s="108">
        <f t="shared" si="1"/>
        <v>0</v>
      </c>
      <c r="L642" s="104">
        <v>0</v>
      </c>
      <c r="M642" s="104">
        <v>0</v>
      </c>
      <c r="N642" s="104">
        <v>0</v>
      </c>
      <c r="O642" s="104">
        <v>0</v>
      </c>
      <c r="P642" s="77" t="s">
        <v>1658</v>
      </c>
      <c r="Q642" s="104">
        <v>202</v>
      </c>
      <c r="R642" s="104">
        <v>0</v>
      </c>
      <c r="S642" s="104">
        <v>202</v>
      </c>
    </row>
    <row r="643" spans="1:19" ht="12.75" customHeight="1" x14ac:dyDescent="0.15">
      <c r="A643" s="77" t="s">
        <v>620</v>
      </c>
      <c r="B643" s="77" t="s">
        <v>168</v>
      </c>
      <c r="C643" s="77" t="s">
        <v>144</v>
      </c>
      <c r="D643" s="111" t="s">
        <v>1632</v>
      </c>
      <c r="E643" s="77" t="s">
        <v>1598</v>
      </c>
      <c r="F643" s="104">
        <v>0</v>
      </c>
      <c r="G643" s="108">
        <f t="shared" si="0"/>
        <v>0</v>
      </c>
      <c r="H643" s="104">
        <v>0</v>
      </c>
      <c r="I643" s="104">
        <v>0</v>
      </c>
      <c r="J643" s="103">
        <v>0</v>
      </c>
      <c r="K643" s="108">
        <f t="shared" si="1"/>
        <v>0</v>
      </c>
      <c r="L643" s="104">
        <v>0</v>
      </c>
      <c r="M643" s="104">
        <v>0</v>
      </c>
      <c r="N643" s="104">
        <v>0</v>
      </c>
      <c r="O643" s="104">
        <v>0</v>
      </c>
      <c r="P643" s="77" t="s">
        <v>1658</v>
      </c>
      <c r="Q643" s="104">
        <v>1</v>
      </c>
      <c r="R643" s="104">
        <v>0</v>
      </c>
      <c r="S643" s="104">
        <v>1</v>
      </c>
    </row>
    <row r="644" spans="1:19" ht="12.75" customHeight="1" x14ac:dyDescent="0.15">
      <c r="A644" s="77" t="s">
        <v>192</v>
      </c>
      <c r="B644" s="77" t="s">
        <v>168</v>
      </c>
      <c r="C644" s="77" t="s">
        <v>144</v>
      </c>
      <c r="D644" s="111" t="s">
        <v>1632</v>
      </c>
      <c r="E644" s="77" t="s">
        <v>1598</v>
      </c>
      <c r="F644" s="104">
        <v>170</v>
      </c>
      <c r="G644" s="108">
        <f t="shared" si="0"/>
        <v>9</v>
      </c>
      <c r="H644" s="104">
        <v>9</v>
      </c>
      <c r="I644" s="104">
        <v>0</v>
      </c>
      <c r="J644" s="103">
        <v>101</v>
      </c>
      <c r="K644" s="108">
        <f t="shared" si="1"/>
        <v>0</v>
      </c>
      <c r="L644" s="104">
        <v>0</v>
      </c>
      <c r="M644" s="104">
        <v>0</v>
      </c>
      <c r="N644" s="104">
        <v>112</v>
      </c>
      <c r="O644" s="104">
        <v>3</v>
      </c>
      <c r="P644" s="77" t="s">
        <v>1739</v>
      </c>
      <c r="Q644" s="104">
        <v>282</v>
      </c>
      <c r="R644" s="104">
        <v>683</v>
      </c>
      <c r="S644" s="104">
        <v>294</v>
      </c>
    </row>
    <row r="645" spans="1:19" ht="12.75" customHeight="1" x14ac:dyDescent="0.15">
      <c r="A645" s="2" t="s">
        <v>192</v>
      </c>
      <c r="B645" s="2" t="s">
        <v>168</v>
      </c>
      <c r="C645" s="2" t="s">
        <v>144</v>
      </c>
      <c r="D645" s="86">
        <v>2014</v>
      </c>
      <c r="E645" s="2" t="s">
        <v>1598</v>
      </c>
      <c r="F645" s="2">
        <v>170</v>
      </c>
      <c r="G645" s="108">
        <f t="shared" si="0"/>
        <v>0</v>
      </c>
      <c r="H645" s="2">
        <v>0</v>
      </c>
      <c r="I645" s="2">
        <v>0</v>
      </c>
      <c r="J645" s="2">
        <v>101</v>
      </c>
      <c r="K645" s="108">
        <f t="shared" si="1"/>
        <v>0</v>
      </c>
      <c r="L645" s="2">
        <v>0</v>
      </c>
      <c r="M645" s="2">
        <v>0</v>
      </c>
      <c r="N645" s="2">
        <v>112</v>
      </c>
      <c r="O645" s="2">
        <v>34</v>
      </c>
      <c r="P645" s="2">
        <v>300</v>
      </c>
      <c r="Q645" s="2">
        <v>320</v>
      </c>
      <c r="R645" s="2">
        <v>683</v>
      </c>
      <c r="S645" s="2">
        <v>354</v>
      </c>
    </row>
    <row r="646" spans="1:19" ht="12.75" customHeight="1" x14ac:dyDescent="0.15">
      <c r="A646" t="s">
        <v>192</v>
      </c>
      <c r="B646" t="s">
        <v>168</v>
      </c>
      <c r="C646" t="s">
        <v>144</v>
      </c>
      <c r="D646" s="86">
        <v>2015</v>
      </c>
      <c r="E646" t="s">
        <v>1598</v>
      </c>
      <c r="F646">
        <v>170</v>
      </c>
      <c r="G646" s="108">
        <f t="shared" si="0"/>
        <v>0</v>
      </c>
      <c r="H646">
        <v>0</v>
      </c>
      <c r="I646">
        <v>0</v>
      </c>
      <c r="J646">
        <v>101</v>
      </c>
      <c r="K646" s="108">
        <f t="shared" si="1"/>
        <v>127</v>
      </c>
      <c r="L646">
        <v>127</v>
      </c>
      <c r="M646">
        <v>0</v>
      </c>
      <c r="N646">
        <v>112</v>
      </c>
      <c r="O646">
        <v>0</v>
      </c>
      <c r="P646">
        <v>300</v>
      </c>
      <c r="Q646">
        <v>0</v>
      </c>
      <c r="R646">
        <v>683</v>
      </c>
      <c r="S646">
        <v>127</v>
      </c>
    </row>
    <row r="647" spans="1:19" ht="12.75" customHeight="1" x14ac:dyDescent="0.15">
      <c r="A647" t="s">
        <v>192</v>
      </c>
      <c r="B647" t="s">
        <v>168</v>
      </c>
      <c r="C647" t="s">
        <v>144</v>
      </c>
      <c r="D647" s="86">
        <v>2016</v>
      </c>
      <c r="E647" t="s">
        <v>1598</v>
      </c>
      <c r="F647">
        <v>170</v>
      </c>
      <c r="G647" s="108">
        <f t="shared" si="0"/>
        <v>0</v>
      </c>
      <c r="H647">
        <v>0</v>
      </c>
      <c r="I647">
        <v>0</v>
      </c>
      <c r="J647">
        <v>101</v>
      </c>
      <c r="K647" s="108">
        <f t="shared" si="1"/>
        <v>0</v>
      </c>
      <c r="L647">
        <v>0</v>
      </c>
      <c r="M647">
        <v>0</v>
      </c>
      <c r="N647">
        <v>112</v>
      </c>
      <c r="O647">
        <v>0</v>
      </c>
      <c r="P647">
        <v>300</v>
      </c>
      <c r="Q647">
        <v>4</v>
      </c>
      <c r="R647">
        <v>683</v>
      </c>
      <c r="S647">
        <v>4</v>
      </c>
    </row>
    <row r="648" spans="1:19" ht="12.75" customHeight="1" x14ac:dyDescent="0.15">
      <c r="A648" t="s">
        <v>192</v>
      </c>
      <c r="B648" t="s">
        <v>168</v>
      </c>
      <c r="C648" t="s">
        <v>144</v>
      </c>
      <c r="D648" s="86">
        <v>2017</v>
      </c>
      <c r="E648" t="s">
        <v>1598</v>
      </c>
      <c r="F648">
        <v>170</v>
      </c>
      <c r="G648" s="108">
        <f t="shared" si="0"/>
        <v>0</v>
      </c>
      <c r="H648">
        <v>0</v>
      </c>
      <c r="I648">
        <v>0</v>
      </c>
      <c r="J648">
        <v>101</v>
      </c>
      <c r="K648" s="108">
        <f t="shared" si="1"/>
        <v>0</v>
      </c>
      <c r="L648">
        <v>0</v>
      </c>
      <c r="M648">
        <v>0</v>
      </c>
      <c r="N648">
        <v>112</v>
      </c>
      <c r="O648">
        <v>5</v>
      </c>
      <c r="P648">
        <v>300</v>
      </c>
      <c r="Q648">
        <v>37</v>
      </c>
      <c r="R648">
        <v>683</v>
      </c>
      <c r="S648">
        <v>42</v>
      </c>
    </row>
    <row r="649" spans="1:19" ht="12.75" customHeight="1" x14ac:dyDescent="0.15">
      <c r="A649" s="77" t="s">
        <v>74</v>
      </c>
      <c r="B649" s="77" t="s">
        <v>66</v>
      </c>
      <c r="C649" s="77" t="s">
        <v>67</v>
      </c>
      <c r="D649" s="111" t="s">
        <v>1632</v>
      </c>
      <c r="E649" s="77" t="s">
        <v>1598</v>
      </c>
      <c r="F649" s="104">
        <v>851</v>
      </c>
      <c r="G649" s="108">
        <f t="shared" si="0"/>
        <v>0</v>
      </c>
      <c r="H649" s="104">
        <v>0</v>
      </c>
      <c r="I649" s="104">
        <v>0</v>
      </c>
      <c r="J649" s="103">
        <v>480</v>
      </c>
      <c r="K649" s="108">
        <f t="shared" si="1"/>
        <v>0</v>
      </c>
      <c r="L649" s="104">
        <v>0</v>
      </c>
      <c r="M649" s="104">
        <v>0</v>
      </c>
      <c r="N649" s="104">
        <v>608</v>
      </c>
      <c r="O649" s="104">
        <v>0</v>
      </c>
      <c r="P649" s="77" t="s">
        <v>1740</v>
      </c>
      <c r="Q649" s="104">
        <v>145</v>
      </c>
      <c r="R649" s="104">
        <v>3920</v>
      </c>
      <c r="S649" s="104">
        <v>145</v>
      </c>
    </row>
    <row r="650" spans="1:19" ht="12.75" customHeight="1" x14ac:dyDescent="0.15">
      <c r="A650" s="2" t="s">
        <v>74</v>
      </c>
      <c r="B650" s="2" t="s">
        <v>66</v>
      </c>
      <c r="C650" s="2" t="s">
        <v>67</v>
      </c>
      <c r="D650" s="86">
        <v>2015</v>
      </c>
      <c r="E650" s="2" t="s">
        <v>1598</v>
      </c>
      <c r="F650" s="2">
        <v>851</v>
      </c>
      <c r="G650" s="108">
        <f t="shared" si="0"/>
        <v>0</v>
      </c>
      <c r="H650" s="2">
        <v>0</v>
      </c>
      <c r="I650" s="2">
        <v>0</v>
      </c>
      <c r="J650" s="2">
        <v>480</v>
      </c>
      <c r="K650" s="108">
        <f t="shared" si="1"/>
        <v>0</v>
      </c>
      <c r="L650" s="2">
        <v>0</v>
      </c>
      <c r="M650" s="2">
        <v>0</v>
      </c>
      <c r="N650" s="2">
        <v>608</v>
      </c>
      <c r="O650" s="2">
        <v>0</v>
      </c>
      <c r="P650" s="2">
        <v>1981</v>
      </c>
      <c r="Q650" s="2">
        <v>108</v>
      </c>
      <c r="R650" s="2">
        <v>3920</v>
      </c>
      <c r="S650" s="2">
        <v>108</v>
      </c>
    </row>
    <row r="651" spans="1:19" ht="12.75" customHeight="1" x14ac:dyDescent="0.15">
      <c r="A651" s="2" t="s">
        <v>74</v>
      </c>
      <c r="B651" s="2" t="s">
        <v>66</v>
      </c>
      <c r="C651" s="2" t="s">
        <v>67</v>
      </c>
      <c r="D651" s="86">
        <v>2016</v>
      </c>
      <c r="E651" s="2" t="s">
        <v>1598</v>
      </c>
      <c r="F651" s="2">
        <v>851</v>
      </c>
      <c r="G651" s="108">
        <f t="shared" si="0"/>
        <v>0</v>
      </c>
      <c r="H651" s="2">
        <v>0</v>
      </c>
      <c r="I651" s="2">
        <v>0</v>
      </c>
      <c r="J651" s="2">
        <v>480</v>
      </c>
      <c r="K651" s="108">
        <f t="shared" si="1"/>
        <v>0</v>
      </c>
      <c r="L651" s="2">
        <v>0</v>
      </c>
      <c r="M651" s="2">
        <v>0</v>
      </c>
      <c r="N651" s="2">
        <v>608</v>
      </c>
      <c r="O651" s="2">
        <v>0</v>
      </c>
      <c r="P651" s="2">
        <v>1981</v>
      </c>
      <c r="Q651" s="2">
        <v>225</v>
      </c>
      <c r="R651" s="2">
        <v>3920</v>
      </c>
      <c r="S651" s="2">
        <v>225</v>
      </c>
    </row>
    <row r="652" spans="1:19" ht="12.75" customHeight="1" x14ac:dyDescent="0.15">
      <c r="A652" s="2" t="s">
        <v>74</v>
      </c>
      <c r="B652" s="2" t="s">
        <v>66</v>
      </c>
      <c r="C652" s="2" t="s">
        <v>67</v>
      </c>
      <c r="D652" s="86">
        <v>2017</v>
      </c>
      <c r="E652" s="2" t="s">
        <v>1598</v>
      </c>
      <c r="F652" s="2">
        <v>851</v>
      </c>
      <c r="G652" s="108">
        <f t="shared" si="0"/>
        <v>40</v>
      </c>
      <c r="H652" s="2">
        <v>40</v>
      </c>
      <c r="I652" s="2">
        <v>0</v>
      </c>
      <c r="J652" s="2">
        <v>480</v>
      </c>
      <c r="K652" s="108">
        <f t="shared" si="1"/>
        <v>19</v>
      </c>
      <c r="L652" s="2">
        <v>19</v>
      </c>
      <c r="M652" s="2">
        <v>0</v>
      </c>
      <c r="N652" s="2">
        <v>608</v>
      </c>
      <c r="O652" s="2">
        <v>0</v>
      </c>
      <c r="P652" s="2">
        <v>1981</v>
      </c>
      <c r="Q652" s="2">
        <v>395</v>
      </c>
      <c r="R652" s="2">
        <v>3920</v>
      </c>
      <c r="S652" s="2">
        <v>454</v>
      </c>
    </row>
    <row r="653" spans="1:19" ht="12.75" customHeight="1" x14ac:dyDescent="0.15">
      <c r="A653" s="77" t="s">
        <v>573</v>
      </c>
      <c r="B653" s="77" t="s">
        <v>528</v>
      </c>
      <c r="C653" s="77" t="s">
        <v>67</v>
      </c>
      <c r="D653" s="111" t="s">
        <v>1632</v>
      </c>
      <c r="E653" s="77" t="s">
        <v>1598</v>
      </c>
      <c r="F653" s="104">
        <v>31</v>
      </c>
      <c r="G653" s="108">
        <f t="shared" si="0"/>
        <v>0</v>
      </c>
      <c r="H653" s="104">
        <v>0</v>
      </c>
      <c r="I653" s="104">
        <v>0</v>
      </c>
      <c r="J653" s="103">
        <v>24</v>
      </c>
      <c r="K653" s="108">
        <f t="shared" si="1"/>
        <v>0</v>
      </c>
      <c r="L653" s="104">
        <v>0</v>
      </c>
      <c r="M653" s="104">
        <v>0</v>
      </c>
      <c r="N653" s="104">
        <v>26</v>
      </c>
      <c r="O653" s="104">
        <v>11</v>
      </c>
      <c r="P653" s="77" t="s">
        <v>1741</v>
      </c>
      <c r="Q653" s="104">
        <v>41</v>
      </c>
      <c r="R653" s="104">
        <v>157</v>
      </c>
      <c r="S653" s="104">
        <v>52</v>
      </c>
    </row>
    <row r="654" spans="1:19" ht="12.75" customHeight="1" x14ac:dyDescent="0.15">
      <c r="A654" s="2" t="s">
        <v>573</v>
      </c>
      <c r="B654" s="2" t="s">
        <v>528</v>
      </c>
      <c r="C654" s="2" t="s">
        <v>67</v>
      </c>
      <c r="D654" s="86">
        <v>2014</v>
      </c>
      <c r="E654" s="2" t="s">
        <v>1598</v>
      </c>
      <c r="F654" s="2">
        <v>31</v>
      </c>
      <c r="G654" s="108">
        <f t="shared" si="0"/>
        <v>0</v>
      </c>
      <c r="H654" s="2">
        <v>0</v>
      </c>
      <c r="I654" s="2">
        <v>0</v>
      </c>
      <c r="J654" s="2">
        <v>24</v>
      </c>
      <c r="K654" s="108">
        <f t="shared" si="1"/>
        <v>0</v>
      </c>
      <c r="L654" s="2">
        <v>0</v>
      </c>
      <c r="M654" s="2">
        <v>0</v>
      </c>
      <c r="N654" s="2">
        <v>26</v>
      </c>
      <c r="O654" s="2">
        <v>0</v>
      </c>
      <c r="P654" s="2">
        <v>76</v>
      </c>
      <c r="Q654" s="2">
        <v>27</v>
      </c>
      <c r="R654" s="2">
        <v>157</v>
      </c>
      <c r="S654" s="2">
        <v>27</v>
      </c>
    </row>
    <row r="655" spans="1:19" ht="12.75" customHeight="1" x14ac:dyDescent="0.15">
      <c r="A655" s="2" t="s">
        <v>573</v>
      </c>
      <c r="B655" s="2" t="s">
        <v>528</v>
      </c>
      <c r="C655" s="2" t="s">
        <v>67</v>
      </c>
      <c r="D655" s="86">
        <v>2015</v>
      </c>
      <c r="E655" s="2" t="s">
        <v>1598</v>
      </c>
      <c r="F655" s="2">
        <v>31</v>
      </c>
      <c r="G655" s="108">
        <f t="shared" si="0"/>
        <v>1</v>
      </c>
      <c r="H655" s="2">
        <v>1</v>
      </c>
      <c r="I655" s="2">
        <v>0</v>
      </c>
      <c r="J655" s="2">
        <v>24</v>
      </c>
      <c r="K655" s="108">
        <f t="shared" si="1"/>
        <v>2</v>
      </c>
      <c r="L655" s="2">
        <v>2</v>
      </c>
      <c r="M655" s="2">
        <v>0</v>
      </c>
      <c r="N655" s="2">
        <v>26</v>
      </c>
      <c r="O655" s="2">
        <v>12</v>
      </c>
      <c r="P655" s="2">
        <v>76</v>
      </c>
      <c r="Q655" s="2">
        <v>44</v>
      </c>
      <c r="R655" s="2">
        <v>157</v>
      </c>
      <c r="S655" s="2">
        <v>59</v>
      </c>
    </row>
    <row r="656" spans="1:19" ht="12.75" customHeight="1" x14ac:dyDescent="0.15">
      <c r="A656" s="2" t="s">
        <v>573</v>
      </c>
      <c r="B656" s="2" t="s">
        <v>528</v>
      </c>
      <c r="C656" s="2" t="s">
        <v>67</v>
      </c>
      <c r="D656" s="86">
        <v>2016</v>
      </c>
      <c r="E656" s="2" t="s">
        <v>1598</v>
      </c>
      <c r="F656" s="2">
        <v>31</v>
      </c>
      <c r="G656" s="108">
        <f t="shared" si="0"/>
        <v>2</v>
      </c>
      <c r="H656" s="2">
        <v>2</v>
      </c>
      <c r="I656" s="2">
        <v>0</v>
      </c>
      <c r="J656" s="2">
        <v>24</v>
      </c>
      <c r="K656" s="108">
        <f t="shared" si="1"/>
        <v>3</v>
      </c>
      <c r="L656" s="2">
        <v>3</v>
      </c>
      <c r="M656" s="2">
        <v>0</v>
      </c>
      <c r="N656" s="2">
        <v>26</v>
      </c>
      <c r="O656" s="2">
        <v>4</v>
      </c>
      <c r="P656" s="2">
        <v>76</v>
      </c>
      <c r="Q656" s="2">
        <v>23</v>
      </c>
      <c r="R656" s="2">
        <v>157</v>
      </c>
      <c r="S656" s="2">
        <v>32</v>
      </c>
    </row>
    <row r="657" spans="1:19" ht="12.75" customHeight="1" x14ac:dyDescent="0.15">
      <c r="A657" s="2" t="s">
        <v>573</v>
      </c>
      <c r="B657" s="2" t="s">
        <v>528</v>
      </c>
      <c r="C657" s="2" t="s">
        <v>67</v>
      </c>
      <c r="D657" s="86">
        <v>2017</v>
      </c>
      <c r="E657" s="2" t="s">
        <v>1598</v>
      </c>
      <c r="F657" s="2">
        <v>31</v>
      </c>
      <c r="G657" s="108">
        <f t="shared" si="0"/>
        <v>12</v>
      </c>
      <c r="H657" s="2">
        <v>12</v>
      </c>
      <c r="I657" s="2">
        <v>0</v>
      </c>
      <c r="J657" s="2">
        <v>24</v>
      </c>
      <c r="K657" s="108">
        <f t="shared" si="1"/>
        <v>20</v>
      </c>
      <c r="L657" s="2">
        <v>20</v>
      </c>
      <c r="M657" s="2">
        <v>0</v>
      </c>
      <c r="N657" s="2">
        <v>26</v>
      </c>
      <c r="O657" s="2">
        <v>29</v>
      </c>
      <c r="P657" s="2">
        <v>76</v>
      </c>
      <c r="Q657" s="2">
        <v>16</v>
      </c>
      <c r="R657" s="2">
        <v>157</v>
      </c>
      <c r="S657" s="2">
        <v>77</v>
      </c>
    </row>
    <row r="658" spans="1:19" ht="12.75" customHeight="1" x14ac:dyDescent="0.15">
      <c r="A658" s="2" t="s">
        <v>325</v>
      </c>
      <c r="B658" s="2" t="s">
        <v>316</v>
      </c>
      <c r="C658" s="2" t="s">
        <v>144</v>
      </c>
      <c r="D658" s="86">
        <v>2013</v>
      </c>
      <c r="E658" s="2" t="s">
        <v>1598</v>
      </c>
      <c r="F658" s="2">
        <v>134</v>
      </c>
      <c r="G658" s="108">
        <f t="shared" si="0"/>
        <v>0</v>
      </c>
      <c r="H658" s="2">
        <v>0</v>
      </c>
      <c r="I658" s="2">
        <v>0</v>
      </c>
      <c r="J658" s="2">
        <v>96</v>
      </c>
      <c r="K658" s="108">
        <f t="shared" si="1"/>
        <v>17</v>
      </c>
      <c r="L658" s="2">
        <v>0</v>
      </c>
      <c r="M658" s="2">
        <v>17</v>
      </c>
      <c r="N658" s="2">
        <v>112</v>
      </c>
      <c r="O658" s="2">
        <v>86</v>
      </c>
      <c r="P658" s="2">
        <v>262</v>
      </c>
      <c r="Q658" s="2">
        <v>6</v>
      </c>
      <c r="R658" s="2">
        <v>604</v>
      </c>
      <c r="S658" s="2">
        <v>109</v>
      </c>
    </row>
    <row r="659" spans="1:19" ht="12.75" customHeight="1" x14ac:dyDescent="0.15">
      <c r="A659" s="2" t="s">
        <v>325</v>
      </c>
      <c r="B659" s="2" t="s">
        <v>316</v>
      </c>
      <c r="C659" s="2" t="s">
        <v>144</v>
      </c>
      <c r="D659" s="86">
        <v>2014</v>
      </c>
      <c r="E659" s="2" t="s">
        <v>1598</v>
      </c>
      <c r="F659" s="2">
        <v>134</v>
      </c>
      <c r="G659" s="108">
        <f t="shared" si="0"/>
        <v>0</v>
      </c>
      <c r="H659" s="2">
        <v>0</v>
      </c>
      <c r="I659" s="2">
        <v>0</v>
      </c>
      <c r="J659" s="2">
        <v>96</v>
      </c>
      <c r="K659" s="108">
        <f t="shared" si="1"/>
        <v>3</v>
      </c>
      <c r="L659" s="2">
        <v>0</v>
      </c>
      <c r="M659" s="2">
        <v>3</v>
      </c>
      <c r="N659" s="2">
        <v>112</v>
      </c>
      <c r="O659" s="2">
        <v>114</v>
      </c>
      <c r="P659" s="2">
        <v>262</v>
      </c>
      <c r="Q659" s="2">
        <v>32</v>
      </c>
      <c r="R659" s="2">
        <v>604</v>
      </c>
      <c r="S659" s="2">
        <v>149</v>
      </c>
    </row>
    <row r="660" spans="1:19" ht="12.75" customHeight="1" x14ac:dyDescent="0.15">
      <c r="A660" t="s">
        <v>325</v>
      </c>
      <c r="B660" t="s">
        <v>316</v>
      </c>
      <c r="C660" t="s">
        <v>144</v>
      </c>
      <c r="D660" s="86">
        <v>2015</v>
      </c>
      <c r="E660" t="s">
        <v>1598</v>
      </c>
      <c r="F660">
        <v>134</v>
      </c>
      <c r="G660" s="108">
        <f t="shared" si="0"/>
        <v>0</v>
      </c>
      <c r="H660">
        <v>0</v>
      </c>
      <c r="I660">
        <v>0</v>
      </c>
      <c r="J660">
        <v>96</v>
      </c>
      <c r="K660" s="108">
        <f t="shared" si="1"/>
        <v>14</v>
      </c>
      <c r="L660">
        <v>12</v>
      </c>
      <c r="M660">
        <v>2</v>
      </c>
      <c r="N660">
        <v>112</v>
      </c>
      <c r="O660">
        <v>76</v>
      </c>
      <c r="P660">
        <v>262</v>
      </c>
      <c r="Q660">
        <v>17</v>
      </c>
      <c r="R660">
        <v>604</v>
      </c>
      <c r="S660">
        <v>107</v>
      </c>
    </row>
    <row r="661" spans="1:19" ht="12.75" customHeight="1" x14ac:dyDescent="0.15">
      <c r="A661" t="s">
        <v>325</v>
      </c>
      <c r="B661" t="s">
        <v>316</v>
      </c>
      <c r="C661" t="s">
        <v>144</v>
      </c>
      <c r="D661" s="86">
        <v>2016</v>
      </c>
      <c r="E661" t="s">
        <v>1598</v>
      </c>
      <c r="F661">
        <v>134</v>
      </c>
      <c r="G661" s="108">
        <f t="shared" si="0"/>
        <v>0</v>
      </c>
      <c r="H661">
        <v>0</v>
      </c>
      <c r="I661">
        <v>0</v>
      </c>
      <c r="J661">
        <v>96</v>
      </c>
      <c r="K661" s="108">
        <f t="shared" si="1"/>
        <v>29</v>
      </c>
      <c r="L661">
        <v>29</v>
      </c>
      <c r="M661">
        <v>0</v>
      </c>
      <c r="N661">
        <v>112</v>
      </c>
      <c r="O661">
        <v>25</v>
      </c>
      <c r="P661">
        <v>262</v>
      </c>
      <c r="Q661">
        <v>8</v>
      </c>
      <c r="R661">
        <v>604</v>
      </c>
      <c r="S661">
        <v>62</v>
      </c>
    </row>
    <row r="662" spans="1:19" ht="12.75" customHeight="1" x14ac:dyDescent="0.15">
      <c r="A662" t="s">
        <v>325</v>
      </c>
      <c r="B662" t="s">
        <v>316</v>
      </c>
      <c r="C662" t="s">
        <v>144</v>
      </c>
      <c r="D662" s="86">
        <v>2017</v>
      </c>
      <c r="E662" t="s">
        <v>1598</v>
      </c>
      <c r="F662">
        <v>134</v>
      </c>
      <c r="G662" s="108">
        <f t="shared" si="0"/>
        <v>0</v>
      </c>
      <c r="H662">
        <v>0</v>
      </c>
      <c r="I662">
        <v>0</v>
      </c>
      <c r="J662">
        <v>96</v>
      </c>
      <c r="K662" s="108">
        <f t="shared" si="1"/>
        <v>0</v>
      </c>
      <c r="L662">
        <v>0</v>
      </c>
      <c r="M662">
        <v>0</v>
      </c>
      <c r="N662">
        <v>112</v>
      </c>
      <c r="O662">
        <v>2</v>
      </c>
      <c r="P662">
        <v>262</v>
      </c>
      <c r="Q662">
        <v>12</v>
      </c>
      <c r="R662">
        <v>604</v>
      </c>
      <c r="S662">
        <v>14</v>
      </c>
    </row>
    <row r="663" spans="1:19" ht="12.75" customHeight="1" x14ac:dyDescent="0.15">
      <c r="A663" s="77" t="s">
        <v>107</v>
      </c>
      <c r="B663" s="77" t="s">
        <v>99</v>
      </c>
      <c r="C663" s="77" t="s">
        <v>67</v>
      </c>
      <c r="D663" s="111" t="s">
        <v>1632</v>
      </c>
      <c r="E663" s="77" t="s">
        <v>1598</v>
      </c>
      <c r="F663" s="104">
        <v>220</v>
      </c>
      <c r="G663" s="108">
        <f t="shared" si="0"/>
        <v>0</v>
      </c>
      <c r="H663" s="104">
        <v>0</v>
      </c>
      <c r="I663" s="104">
        <v>0</v>
      </c>
      <c r="J663" s="103">
        <v>118</v>
      </c>
      <c r="K663" s="108">
        <f t="shared" si="1"/>
        <v>0</v>
      </c>
      <c r="L663" s="104">
        <v>0</v>
      </c>
      <c r="M663" s="104">
        <v>0</v>
      </c>
      <c r="N663" s="104">
        <v>100</v>
      </c>
      <c r="O663" s="104">
        <v>0</v>
      </c>
      <c r="P663" s="77" t="s">
        <v>1742</v>
      </c>
      <c r="Q663" s="104">
        <v>227</v>
      </c>
      <c r="R663" s="104">
        <v>682</v>
      </c>
      <c r="S663" s="104">
        <v>227</v>
      </c>
    </row>
    <row r="664" spans="1:19" ht="12.75" customHeight="1" x14ac:dyDescent="0.15">
      <c r="A664" s="2" t="s">
        <v>107</v>
      </c>
      <c r="B664" s="2" t="s">
        <v>99</v>
      </c>
      <c r="C664" s="2" t="s">
        <v>67</v>
      </c>
      <c r="D664" s="86">
        <v>2015</v>
      </c>
      <c r="E664" s="2" t="s">
        <v>1598</v>
      </c>
      <c r="F664" s="2">
        <v>220</v>
      </c>
      <c r="G664" s="108">
        <f t="shared" si="0"/>
        <v>0</v>
      </c>
      <c r="H664" s="2">
        <v>0</v>
      </c>
      <c r="I664" s="2">
        <v>0</v>
      </c>
      <c r="J664" s="2">
        <v>118</v>
      </c>
      <c r="K664" s="108">
        <f t="shared" si="1"/>
        <v>0</v>
      </c>
      <c r="L664" s="2">
        <v>0</v>
      </c>
      <c r="M664" s="2">
        <v>0</v>
      </c>
      <c r="N664" s="2">
        <v>100</v>
      </c>
      <c r="O664" s="2">
        <v>0</v>
      </c>
      <c r="P664" s="2">
        <v>244</v>
      </c>
      <c r="Q664" s="2">
        <v>190</v>
      </c>
      <c r="R664" s="2">
        <v>682</v>
      </c>
      <c r="S664" s="2">
        <v>190</v>
      </c>
    </row>
    <row r="665" spans="1:19" ht="12.75" customHeight="1" x14ac:dyDescent="0.15">
      <c r="A665" s="2" t="s">
        <v>107</v>
      </c>
      <c r="B665" s="2" t="s">
        <v>99</v>
      </c>
      <c r="C665" s="2" t="s">
        <v>67</v>
      </c>
      <c r="D665" s="86">
        <v>2016</v>
      </c>
      <c r="E665" s="2" t="s">
        <v>1598</v>
      </c>
      <c r="F665" s="2">
        <v>220</v>
      </c>
      <c r="G665" s="108">
        <f t="shared" si="0"/>
        <v>0</v>
      </c>
      <c r="H665" s="2">
        <v>0</v>
      </c>
      <c r="I665" s="2">
        <v>0</v>
      </c>
      <c r="J665" s="2">
        <v>118</v>
      </c>
      <c r="K665" s="108">
        <f t="shared" si="1"/>
        <v>1</v>
      </c>
      <c r="L665" s="2">
        <v>0</v>
      </c>
      <c r="M665" s="2">
        <v>1</v>
      </c>
      <c r="N665" s="2">
        <v>100</v>
      </c>
      <c r="O665" s="2">
        <v>0</v>
      </c>
      <c r="P665" s="2">
        <v>244</v>
      </c>
      <c r="Q665" s="2">
        <v>30</v>
      </c>
      <c r="R665" s="2">
        <v>682</v>
      </c>
      <c r="S665" s="2">
        <v>31</v>
      </c>
    </row>
    <row r="666" spans="1:19" ht="12.75" customHeight="1" x14ac:dyDescent="0.15">
      <c r="A666" s="2" t="s">
        <v>107</v>
      </c>
      <c r="B666" s="2" t="s">
        <v>99</v>
      </c>
      <c r="C666" s="2" t="s">
        <v>67</v>
      </c>
      <c r="D666" s="86">
        <v>2017</v>
      </c>
      <c r="E666" s="2" t="s">
        <v>1598</v>
      </c>
      <c r="F666" s="2">
        <v>220</v>
      </c>
      <c r="G666" s="108">
        <f t="shared" si="0"/>
        <v>0</v>
      </c>
      <c r="H666" s="2">
        <v>0</v>
      </c>
      <c r="I666" s="2">
        <v>0</v>
      </c>
      <c r="J666" s="2">
        <v>118</v>
      </c>
      <c r="K666" s="108">
        <f t="shared" si="1"/>
        <v>0</v>
      </c>
      <c r="L666" s="2">
        <v>0</v>
      </c>
      <c r="M666" s="2">
        <v>0</v>
      </c>
      <c r="N666" s="2">
        <v>100</v>
      </c>
      <c r="O666" s="2">
        <v>0</v>
      </c>
      <c r="P666" s="2">
        <v>244</v>
      </c>
      <c r="Q666" s="2">
        <v>41</v>
      </c>
      <c r="R666" s="2">
        <v>682</v>
      </c>
      <c r="S666" s="2">
        <v>41</v>
      </c>
    </row>
    <row r="667" spans="1:19" ht="12.75" customHeight="1" x14ac:dyDescent="0.15">
      <c r="A667" s="77" t="s">
        <v>624</v>
      </c>
      <c r="B667" s="77" t="s">
        <v>168</v>
      </c>
      <c r="C667" s="77" t="s">
        <v>144</v>
      </c>
      <c r="D667" s="111" t="s">
        <v>1632</v>
      </c>
      <c r="E667" s="77" t="s">
        <v>1598</v>
      </c>
      <c r="F667" s="104">
        <v>0</v>
      </c>
      <c r="G667" s="108">
        <f t="shared" si="0"/>
        <v>0</v>
      </c>
      <c r="H667" s="104">
        <v>0</v>
      </c>
      <c r="I667" s="104">
        <v>0</v>
      </c>
      <c r="J667" s="103">
        <v>0</v>
      </c>
      <c r="K667" s="108">
        <f t="shared" si="1"/>
        <v>0</v>
      </c>
      <c r="L667" s="104">
        <v>0</v>
      </c>
      <c r="M667" s="104">
        <v>0</v>
      </c>
      <c r="N667" s="104">
        <v>0</v>
      </c>
      <c r="O667" s="104">
        <v>1</v>
      </c>
      <c r="P667" s="77" t="s">
        <v>1658</v>
      </c>
      <c r="Q667" s="104">
        <v>10</v>
      </c>
      <c r="R667" s="104">
        <v>0</v>
      </c>
      <c r="S667" s="104">
        <v>11</v>
      </c>
    </row>
    <row r="668" spans="1:19" ht="12.75" customHeight="1" x14ac:dyDescent="0.15">
      <c r="A668" s="2" t="s">
        <v>365</v>
      </c>
      <c r="B668" s="2" t="s">
        <v>352</v>
      </c>
      <c r="C668" s="2" t="s">
        <v>144</v>
      </c>
      <c r="D668" s="86">
        <v>2014</v>
      </c>
      <c r="E668" s="2" t="s">
        <v>1598</v>
      </c>
      <c r="F668" s="2">
        <v>398</v>
      </c>
      <c r="G668" s="108">
        <f t="shared" si="0"/>
        <v>0</v>
      </c>
      <c r="H668" s="2">
        <v>0</v>
      </c>
      <c r="I668" s="2">
        <v>0</v>
      </c>
      <c r="J668" s="2">
        <v>274</v>
      </c>
      <c r="K668" s="108">
        <f t="shared" si="1"/>
        <v>0</v>
      </c>
      <c r="L668" s="2">
        <v>0</v>
      </c>
      <c r="M668" s="2">
        <v>0</v>
      </c>
      <c r="N668" s="2">
        <v>314</v>
      </c>
      <c r="O668" s="2">
        <v>82</v>
      </c>
      <c r="P668" s="2">
        <v>729</v>
      </c>
      <c r="Q668" s="2">
        <v>0</v>
      </c>
      <c r="R668" s="2">
        <v>1715</v>
      </c>
      <c r="S668" s="2">
        <v>82</v>
      </c>
    </row>
    <row r="669" spans="1:19" ht="12.75" customHeight="1" x14ac:dyDescent="0.15">
      <c r="A669" t="s">
        <v>365</v>
      </c>
      <c r="B669" t="s">
        <v>352</v>
      </c>
      <c r="C669" t="s">
        <v>144</v>
      </c>
      <c r="D669" s="86">
        <v>2015</v>
      </c>
      <c r="E669" t="s">
        <v>1598</v>
      </c>
      <c r="F669">
        <v>398</v>
      </c>
      <c r="G669" s="108">
        <f t="shared" si="0"/>
        <v>0</v>
      </c>
      <c r="H669">
        <v>0</v>
      </c>
      <c r="I669">
        <v>0</v>
      </c>
      <c r="J669">
        <v>274</v>
      </c>
      <c r="K669" s="108">
        <f t="shared" si="1"/>
        <v>0</v>
      </c>
      <c r="L669">
        <v>0</v>
      </c>
      <c r="M669">
        <v>0</v>
      </c>
      <c r="N669">
        <v>314</v>
      </c>
      <c r="O669">
        <v>0</v>
      </c>
      <c r="P669">
        <v>729</v>
      </c>
      <c r="Q669">
        <v>98</v>
      </c>
      <c r="R669">
        <v>1715</v>
      </c>
      <c r="S669">
        <v>98</v>
      </c>
    </row>
    <row r="670" spans="1:19" ht="12.75" customHeight="1" x14ac:dyDescent="0.15">
      <c r="A670" t="s">
        <v>365</v>
      </c>
      <c r="B670" t="s">
        <v>352</v>
      </c>
      <c r="C670" t="s">
        <v>144</v>
      </c>
      <c r="D670" s="86">
        <v>2016</v>
      </c>
      <c r="E670" t="s">
        <v>1598</v>
      </c>
      <c r="F670">
        <v>398</v>
      </c>
      <c r="G670" s="108">
        <f t="shared" si="0"/>
        <v>0</v>
      </c>
      <c r="H670">
        <v>0</v>
      </c>
      <c r="I670">
        <v>0</v>
      </c>
      <c r="J670">
        <v>274</v>
      </c>
      <c r="K670" s="108">
        <f t="shared" si="1"/>
        <v>20</v>
      </c>
      <c r="L670">
        <v>20</v>
      </c>
      <c r="M670">
        <v>0</v>
      </c>
      <c r="N670">
        <v>314</v>
      </c>
      <c r="O670">
        <v>75</v>
      </c>
      <c r="P670">
        <v>729</v>
      </c>
      <c r="Q670">
        <v>172</v>
      </c>
      <c r="R670">
        <v>1715</v>
      </c>
      <c r="S670">
        <v>267</v>
      </c>
    </row>
    <row r="671" spans="1:19" ht="12.75" customHeight="1" x14ac:dyDescent="0.15">
      <c r="A671" t="s">
        <v>365</v>
      </c>
      <c r="B671" t="s">
        <v>352</v>
      </c>
      <c r="C671" t="s">
        <v>144</v>
      </c>
      <c r="D671" s="86">
        <v>2017</v>
      </c>
      <c r="E671" t="s">
        <v>1598</v>
      </c>
      <c r="F671">
        <v>398</v>
      </c>
      <c r="G671" s="108">
        <f t="shared" si="0"/>
        <v>0</v>
      </c>
      <c r="H671">
        <v>0</v>
      </c>
      <c r="I671">
        <v>0</v>
      </c>
      <c r="J671">
        <v>274</v>
      </c>
      <c r="K671" s="108">
        <f t="shared" si="1"/>
        <v>0</v>
      </c>
      <c r="L671">
        <v>0</v>
      </c>
      <c r="M671">
        <v>0</v>
      </c>
      <c r="N671">
        <v>314</v>
      </c>
      <c r="O671">
        <v>0</v>
      </c>
      <c r="P671">
        <v>729</v>
      </c>
      <c r="Q671">
        <v>230</v>
      </c>
      <c r="R671">
        <v>1715</v>
      </c>
      <c r="S671">
        <v>230</v>
      </c>
    </row>
    <row r="672" spans="1:19" ht="12.75" customHeight="1" x14ac:dyDescent="0.15">
      <c r="A672" s="77" t="s">
        <v>626</v>
      </c>
      <c r="B672" s="77" t="s">
        <v>168</v>
      </c>
      <c r="C672" s="77" t="s">
        <v>144</v>
      </c>
      <c r="D672" s="111" t="s">
        <v>1632</v>
      </c>
      <c r="E672" s="77" t="s">
        <v>1598</v>
      </c>
      <c r="F672" s="104">
        <v>0</v>
      </c>
      <c r="G672" s="108">
        <f t="shared" si="0"/>
        <v>0</v>
      </c>
      <c r="H672" s="2"/>
      <c r="I672" s="2"/>
      <c r="J672" s="103">
        <v>0</v>
      </c>
      <c r="K672" s="108">
        <f t="shared" si="1"/>
        <v>0</v>
      </c>
      <c r="L672" s="2"/>
      <c r="M672" s="2"/>
      <c r="N672" s="104">
        <v>0</v>
      </c>
      <c r="O672" s="2"/>
      <c r="P672" s="77" t="s">
        <v>1658</v>
      </c>
      <c r="Q672" s="2"/>
      <c r="R672" s="104">
        <v>0</v>
      </c>
      <c r="S672" s="2"/>
    </row>
    <row r="673" spans="1:19" ht="12.75" customHeight="1" x14ac:dyDescent="0.15">
      <c r="A673" s="77" t="s">
        <v>380</v>
      </c>
      <c r="B673" s="77" t="s">
        <v>352</v>
      </c>
      <c r="C673" s="77" t="s">
        <v>144</v>
      </c>
      <c r="D673" s="111" t="s">
        <v>1632</v>
      </c>
      <c r="E673" s="77" t="s">
        <v>1598</v>
      </c>
      <c r="F673" s="104">
        <v>759</v>
      </c>
      <c r="G673" s="108">
        <f t="shared" si="0"/>
        <v>0</v>
      </c>
      <c r="H673" s="104">
        <v>0</v>
      </c>
      <c r="I673" s="104">
        <v>0</v>
      </c>
      <c r="J673" s="103">
        <v>726</v>
      </c>
      <c r="K673" s="108">
        <f t="shared" si="1"/>
        <v>0</v>
      </c>
      <c r="L673" s="104">
        <v>0</v>
      </c>
      <c r="M673" s="104">
        <v>0</v>
      </c>
      <c r="N673" s="104">
        <v>409</v>
      </c>
      <c r="O673" s="104">
        <v>0</v>
      </c>
      <c r="P673" s="77" t="s">
        <v>1743</v>
      </c>
      <c r="Q673" s="104">
        <v>17</v>
      </c>
      <c r="R673" s="104">
        <v>2784</v>
      </c>
      <c r="S673" s="104">
        <v>17</v>
      </c>
    </row>
    <row r="674" spans="1:19" ht="12.75" customHeight="1" x14ac:dyDescent="0.15">
      <c r="A674" s="2" t="s">
        <v>380</v>
      </c>
      <c r="B674" s="2" t="s">
        <v>352</v>
      </c>
      <c r="C674" s="2" t="s">
        <v>144</v>
      </c>
      <c r="D674" s="86">
        <v>2014</v>
      </c>
      <c r="E674" s="2" t="s">
        <v>1598</v>
      </c>
      <c r="F674" s="2">
        <v>759</v>
      </c>
      <c r="G674" s="108">
        <f t="shared" si="0"/>
        <v>0</v>
      </c>
      <c r="H674" s="2">
        <v>0</v>
      </c>
      <c r="I674" s="2">
        <v>0</v>
      </c>
      <c r="J674" s="2">
        <v>726</v>
      </c>
      <c r="K674" s="108">
        <f t="shared" si="1"/>
        <v>0</v>
      </c>
      <c r="L674" s="2">
        <v>0</v>
      </c>
      <c r="M674" s="2">
        <v>0</v>
      </c>
      <c r="N674" s="2">
        <v>409</v>
      </c>
      <c r="O674" s="2">
        <v>1</v>
      </c>
      <c r="P674" s="2">
        <v>890</v>
      </c>
      <c r="Q674" s="2">
        <v>3</v>
      </c>
      <c r="R674" s="2">
        <v>2784</v>
      </c>
      <c r="S674" s="2">
        <v>4</v>
      </c>
    </row>
    <row r="675" spans="1:19" ht="12.75" customHeight="1" x14ac:dyDescent="0.15">
      <c r="A675" t="s">
        <v>380</v>
      </c>
      <c r="B675" t="s">
        <v>352</v>
      </c>
      <c r="C675" t="s">
        <v>144</v>
      </c>
      <c r="D675" s="86">
        <v>2015</v>
      </c>
      <c r="E675" t="s">
        <v>1598</v>
      </c>
      <c r="F675">
        <v>759</v>
      </c>
      <c r="G675" s="108">
        <f t="shared" si="0"/>
        <v>0</v>
      </c>
      <c r="H675">
        <v>0</v>
      </c>
      <c r="I675">
        <v>0</v>
      </c>
      <c r="J675">
        <v>726</v>
      </c>
      <c r="K675" s="108">
        <f t="shared" si="1"/>
        <v>0</v>
      </c>
      <c r="L675">
        <v>0</v>
      </c>
      <c r="M675">
        <v>0</v>
      </c>
      <c r="N675">
        <v>409</v>
      </c>
      <c r="O675">
        <v>0</v>
      </c>
      <c r="P675">
        <v>890</v>
      </c>
      <c r="Q675">
        <v>6</v>
      </c>
      <c r="R675">
        <v>2784</v>
      </c>
      <c r="S675">
        <v>6</v>
      </c>
    </row>
    <row r="676" spans="1:19" ht="12.75" customHeight="1" x14ac:dyDescent="0.15">
      <c r="A676" t="s">
        <v>380</v>
      </c>
      <c r="B676" t="s">
        <v>352</v>
      </c>
      <c r="C676" t="s">
        <v>144</v>
      </c>
      <c r="D676" s="86">
        <v>2016</v>
      </c>
      <c r="E676" t="s">
        <v>1598</v>
      </c>
      <c r="F676">
        <v>759</v>
      </c>
      <c r="G676" s="108">
        <f t="shared" si="0"/>
        <v>0</v>
      </c>
      <c r="H676">
        <v>0</v>
      </c>
      <c r="I676">
        <v>0</v>
      </c>
      <c r="J676">
        <v>726</v>
      </c>
      <c r="K676" s="108">
        <f t="shared" si="1"/>
        <v>0</v>
      </c>
      <c r="L676">
        <v>0</v>
      </c>
      <c r="M676">
        <v>0</v>
      </c>
      <c r="N676">
        <v>409</v>
      </c>
      <c r="O676">
        <v>6</v>
      </c>
      <c r="P676">
        <v>890</v>
      </c>
      <c r="Q676">
        <v>18</v>
      </c>
      <c r="R676">
        <v>2784</v>
      </c>
      <c r="S676">
        <v>24</v>
      </c>
    </row>
    <row r="677" spans="1:19" ht="12.75" customHeight="1" x14ac:dyDescent="0.15">
      <c r="A677" t="s">
        <v>380</v>
      </c>
      <c r="B677" t="s">
        <v>352</v>
      </c>
      <c r="C677" t="s">
        <v>144</v>
      </c>
      <c r="D677" s="86">
        <v>2017</v>
      </c>
      <c r="E677" t="s">
        <v>1598</v>
      </c>
      <c r="F677">
        <v>759</v>
      </c>
      <c r="G677" s="108">
        <f t="shared" si="0"/>
        <v>0</v>
      </c>
      <c r="H677">
        <v>0</v>
      </c>
      <c r="I677">
        <v>0</v>
      </c>
      <c r="J677">
        <v>726</v>
      </c>
      <c r="K677" s="108">
        <f t="shared" si="1"/>
        <v>0</v>
      </c>
      <c r="L677">
        <v>0</v>
      </c>
      <c r="M677">
        <v>0</v>
      </c>
      <c r="N677">
        <v>409</v>
      </c>
      <c r="O677">
        <v>9</v>
      </c>
      <c r="P677">
        <v>890</v>
      </c>
      <c r="Q677">
        <v>70</v>
      </c>
      <c r="R677">
        <v>2784</v>
      </c>
      <c r="S677">
        <v>79</v>
      </c>
    </row>
    <row r="678" spans="1:19" ht="12.75" customHeight="1" x14ac:dyDescent="0.15">
      <c r="A678" t="s">
        <v>487</v>
      </c>
      <c r="B678" t="s">
        <v>449</v>
      </c>
      <c r="C678" t="s">
        <v>67</v>
      </c>
      <c r="D678" s="86">
        <v>2015</v>
      </c>
      <c r="E678" t="s">
        <v>1598</v>
      </c>
      <c r="F678">
        <v>32</v>
      </c>
      <c r="G678" s="108">
        <f t="shared" si="0"/>
        <v>16</v>
      </c>
      <c r="H678">
        <v>0</v>
      </c>
      <c r="I678">
        <v>16</v>
      </c>
      <c r="J678">
        <v>17</v>
      </c>
      <c r="K678" s="108">
        <f t="shared" si="1"/>
        <v>8</v>
      </c>
      <c r="L678">
        <v>0</v>
      </c>
      <c r="M678">
        <v>8</v>
      </c>
      <c r="N678">
        <v>21</v>
      </c>
      <c r="O678">
        <v>10</v>
      </c>
      <c r="P678">
        <v>21</v>
      </c>
      <c r="Q678">
        <v>5</v>
      </c>
      <c r="R678">
        <v>91</v>
      </c>
      <c r="S678">
        <v>39</v>
      </c>
    </row>
    <row r="679" spans="1:19" ht="12.75" customHeight="1" x14ac:dyDescent="0.15">
      <c r="A679" t="s">
        <v>487</v>
      </c>
      <c r="B679" t="s">
        <v>449</v>
      </c>
      <c r="C679" t="s">
        <v>67</v>
      </c>
      <c r="D679" s="86">
        <v>2016</v>
      </c>
      <c r="E679" t="s">
        <v>1598</v>
      </c>
      <c r="F679">
        <v>32</v>
      </c>
      <c r="G679" s="108">
        <f t="shared" si="0"/>
        <v>4</v>
      </c>
      <c r="H679">
        <v>0</v>
      </c>
      <c r="I679">
        <v>4</v>
      </c>
      <c r="J679">
        <v>17</v>
      </c>
      <c r="K679" s="108">
        <f t="shared" si="1"/>
        <v>2</v>
      </c>
      <c r="L679">
        <v>0</v>
      </c>
      <c r="M679">
        <v>2</v>
      </c>
      <c r="N679">
        <v>21</v>
      </c>
      <c r="O679">
        <v>2</v>
      </c>
      <c r="P679">
        <v>21</v>
      </c>
      <c r="Q679">
        <v>2</v>
      </c>
      <c r="R679">
        <v>91</v>
      </c>
      <c r="S679">
        <v>10</v>
      </c>
    </row>
    <row r="680" spans="1:19" ht="12.75" customHeight="1" x14ac:dyDescent="0.15">
      <c r="A680" t="s">
        <v>487</v>
      </c>
      <c r="B680" t="s">
        <v>449</v>
      </c>
      <c r="C680" t="s">
        <v>67</v>
      </c>
      <c r="D680" s="86">
        <v>2017</v>
      </c>
      <c r="E680" t="s">
        <v>1598</v>
      </c>
      <c r="F680">
        <v>32</v>
      </c>
      <c r="G680" s="108">
        <f t="shared" si="0"/>
        <v>8</v>
      </c>
      <c r="H680">
        <v>0</v>
      </c>
      <c r="I680">
        <v>8</v>
      </c>
      <c r="J680">
        <v>17</v>
      </c>
      <c r="K680" s="108">
        <f t="shared" si="1"/>
        <v>3</v>
      </c>
      <c r="L680">
        <v>0</v>
      </c>
      <c r="M680">
        <v>3</v>
      </c>
      <c r="N680">
        <v>21</v>
      </c>
      <c r="O680">
        <v>4</v>
      </c>
      <c r="P680">
        <v>21</v>
      </c>
      <c r="Q680">
        <v>3</v>
      </c>
      <c r="R680">
        <v>91</v>
      </c>
      <c r="S680">
        <v>18</v>
      </c>
    </row>
    <row r="681" spans="1:19" ht="12.75" customHeight="1" x14ac:dyDescent="0.15">
      <c r="A681" t="s">
        <v>349</v>
      </c>
      <c r="B681" t="s">
        <v>348</v>
      </c>
      <c r="C681" t="s">
        <v>128</v>
      </c>
      <c r="D681" s="86">
        <v>2015</v>
      </c>
      <c r="E681" t="s">
        <v>1598</v>
      </c>
      <c r="F681">
        <v>671</v>
      </c>
      <c r="G681" s="108">
        <f t="shared" si="0"/>
        <v>0</v>
      </c>
      <c r="H681">
        <v>0</v>
      </c>
      <c r="I681">
        <v>0</v>
      </c>
      <c r="J681">
        <v>518</v>
      </c>
      <c r="K681" s="108">
        <f t="shared" si="1"/>
        <v>0</v>
      </c>
      <c r="L681">
        <v>0</v>
      </c>
      <c r="M681">
        <v>0</v>
      </c>
      <c r="N681">
        <v>610</v>
      </c>
      <c r="O681">
        <v>0</v>
      </c>
      <c r="P681">
        <v>1251</v>
      </c>
      <c r="Q681">
        <v>68</v>
      </c>
      <c r="R681">
        <v>3050</v>
      </c>
      <c r="S681">
        <v>68</v>
      </c>
    </row>
    <row r="682" spans="1:19" ht="12.75" customHeight="1" x14ac:dyDescent="0.15">
      <c r="A682" t="s">
        <v>349</v>
      </c>
      <c r="B682" t="s">
        <v>348</v>
      </c>
      <c r="C682" t="s">
        <v>128</v>
      </c>
      <c r="D682" s="86">
        <v>2016</v>
      </c>
      <c r="E682" t="s">
        <v>1598</v>
      </c>
      <c r="F682">
        <v>671</v>
      </c>
      <c r="G682" s="108">
        <f t="shared" si="0"/>
        <v>0</v>
      </c>
      <c r="H682">
        <v>0</v>
      </c>
      <c r="I682">
        <v>0</v>
      </c>
      <c r="J682">
        <v>518</v>
      </c>
      <c r="K682" s="108">
        <f t="shared" si="1"/>
        <v>0</v>
      </c>
      <c r="L682">
        <v>0</v>
      </c>
      <c r="M682">
        <v>0</v>
      </c>
      <c r="N682">
        <v>610</v>
      </c>
      <c r="O682">
        <v>12</v>
      </c>
      <c r="P682">
        <v>1251</v>
      </c>
      <c r="Q682">
        <v>87</v>
      </c>
      <c r="R682">
        <v>3050</v>
      </c>
      <c r="S682">
        <v>99</v>
      </c>
    </row>
    <row r="683" spans="1:19" ht="12.75" customHeight="1" x14ac:dyDescent="0.15">
      <c r="A683" t="s">
        <v>349</v>
      </c>
      <c r="B683" t="s">
        <v>348</v>
      </c>
      <c r="C683" t="s">
        <v>128</v>
      </c>
      <c r="D683" s="86">
        <v>2017</v>
      </c>
      <c r="E683" t="s">
        <v>1598</v>
      </c>
      <c r="F683">
        <v>671</v>
      </c>
      <c r="G683" s="108">
        <f t="shared" si="0"/>
        <v>0</v>
      </c>
      <c r="H683">
        <v>0</v>
      </c>
      <c r="I683">
        <v>0</v>
      </c>
      <c r="J683">
        <v>518</v>
      </c>
      <c r="K683" s="108">
        <f t="shared" si="1"/>
        <v>0</v>
      </c>
      <c r="L683">
        <v>0</v>
      </c>
      <c r="M683">
        <v>0</v>
      </c>
      <c r="N683">
        <v>610</v>
      </c>
      <c r="O683">
        <v>91</v>
      </c>
      <c r="P683">
        <v>1251</v>
      </c>
      <c r="Q683">
        <v>219</v>
      </c>
      <c r="R683">
        <v>3050</v>
      </c>
      <c r="S683">
        <v>310</v>
      </c>
    </row>
    <row r="684" spans="1:19" ht="12.75" customHeight="1" x14ac:dyDescent="0.15">
      <c r="A684" s="2" t="s">
        <v>148</v>
      </c>
      <c r="B684" s="2" t="s">
        <v>143</v>
      </c>
      <c r="C684" s="2" t="s">
        <v>144</v>
      </c>
      <c r="D684" s="86">
        <v>2017</v>
      </c>
      <c r="E684" s="2" t="s">
        <v>1598</v>
      </c>
      <c r="F684" s="2">
        <v>54</v>
      </c>
      <c r="G684" s="108">
        <f t="shared" si="0"/>
        <v>0</v>
      </c>
      <c r="H684" s="2">
        <v>0</v>
      </c>
      <c r="I684" s="2">
        <v>0</v>
      </c>
      <c r="J684" s="2">
        <v>31</v>
      </c>
      <c r="K684" s="108">
        <f t="shared" si="1"/>
        <v>1</v>
      </c>
      <c r="L684" s="2">
        <v>0</v>
      </c>
      <c r="M684" s="2">
        <v>1</v>
      </c>
      <c r="N684" s="2">
        <v>32</v>
      </c>
      <c r="O684" s="2">
        <v>1</v>
      </c>
      <c r="P684" s="2">
        <v>92</v>
      </c>
      <c r="Q684" s="2">
        <v>1</v>
      </c>
      <c r="R684" s="2">
        <v>209</v>
      </c>
      <c r="S684" s="2">
        <v>3</v>
      </c>
    </row>
    <row r="685" spans="1:19" ht="12.75" customHeight="1" x14ac:dyDescent="0.15">
      <c r="A685" s="77" t="s">
        <v>582</v>
      </c>
      <c r="B685" s="77" t="s">
        <v>517</v>
      </c>
      <c r="C685" s="77" t="s">
        <v>128</v>
      </c>
      <c r="D685" s="111" t="s">
        <v>1632</v>
      </c>
      <c r="E685" s="77" t="s">
        <v>1598</v>
      </c>
      <c r="F685" s="104">
        <v>53</v>
      </c>
      <c r="G685" s="108">
        <f t="shared" si="0"/>
        <v>0</v>
      </c>
      <c r="H685" s="104">
        <v>0</v>
      </c>
      <c r="I685" s="104">
        <v>0</v>
      </c>
      <c r="J685" s="103">
        <v>34</v>
      </c>
      <c r="K685" s="108">
        <f t="shared" si="1"/>
        <v>0</v>
      </c>
      <c r="L685" s="104">
        <v>0</v>
      </c>
      <c r="M685" s="104">
        <v>0</v>
      </c>
      <c r="N685" s="104">
        <v>38</v>
      </c>
      <c r="O685" s="104">
        <v>0</v>
      </c>
      <c r="P685" s="77" t="s">
        <v>1744</v>
      </c>
      <c r="Q685" s="104">
        <v>8</v>
      </c>
      <c r="R685" s="104">
        <v>218</v>
      </c>
      <c r="S685" s="104">
        <v>8</v>
      </c>
    </row>
    <row r="686" spans="1:19" ht="12.75" customHeight="1" x14ac:dyDescent="0.15">
      <c r="A686" s="2" t="s">
        <v>582</v>
      </c>
      <c r="B686" s="2" t="s">
        <v>517</v>
      </c>
      <c r="C686" s="2" t="s">
        <v>128</v>
      </c>
      <c r="D686" s="86">
        <v>2015</v>
      </c>
      <c r="E686" s="2" t="s">
        <v>1598</v>
      </c>
      <c r="F686" s="2">
        <v>53</v>
      </c>
      <c r="G686" s="108">
        <f t="shared" si="0"/>
        <v>0</v>
      </c>
      <c r="H686" s="2">
        <v>0</v>
      </c>
      <c r="I686" s="2">
        <v>0</v>
      </c>
      <c r="J686" s="2">
        <v>34</v>
      </c>
      <c r="K686" s="108">
        <f t="shared" si="1"/>
        <v>0</v>
      </c>
      <c r="L686" s="2">
        <v>0</v>
      </c>
      <c r="M686" s="2">
        <v>0</v>
      </c>
      <c r="N686" s="2">
        <v>38</v>
      </c>
      <c r="O686" s="2">
        <v>0</v>
      </c>
      <c r="P686" s="2">
        <v>93</v>
      </c>
      <c r="Q686" s="2">
        <v>32</v>
      </c>
      <c r="R686" s="2">
        <v>218</v>
      </c>
      <c r="S686" s="2">
        <v>32</v>
      </c>
    </row>
    <row r="687" spans="1:19" ht="12.75" customHeight="1" x14ac:dyDescent="0.15">
      <c r="A687" s="2" t="s">
        <v>582</v>
      </c>
      <c r="B687" s="2" t="s">
        <v>517</v>
      </c>
      <c r="C687" s="2" t="s">
        <v>128</v>
      </c>
      <c r="D687" s="86">
        <v>2016</v>
      </c>
      <c r="E687" s="2" t="s">
        <v>1598</v>
      </c>
      <c r="F687" s="2">
        <v>53</v>
      </c>
      <c r="G687" s="108">
        <f t="shared" si="0"/>
        <v>0</v>
      </c>
      <c r="H687" s="2">
        <v>0</v>
      </c>
      <c r="I687" s="2">
        <v>0</v>
      </c>
      <c r="J687" s="2">
        <v>34</v>
      </c>
      <c r="K687" s="108">
        <f t="shared" si="1"/>
        <v>0</v>
      </c>
      <c r="L687" s="2">
        <v>0</v>
      </c>
      <c r="M687" s="2">
        <v>0</v>
      </c>
      <c r="N687" s="2">
        <v>38</v>
      </c>
      <c r="O687" s="2">
        <v>0</v>
      </c>
      <c r="P687" s="2">
        <v>93</v>
      </c>
      <c r="Q687" s="2">
        <v>15</v>
      </c>
      <c r="R687" s="2">
        <v>218</v>
      </c>
      <c r="S687" s="2">
        <v>15</v>
      </c>
    </row>
    <row r="688" spans="1:19" ht="12.75" customHeight="1" x14ac:dyDescent="0.15">
      <c r="A688" s="2" t="s">
        <v>582</v>
      </c>
      <c r="B688" s="2" t="s">
        <v>517</v>
      </c>
      <c r="C688" s="2" t="s">
        <v>128</v>
      </c>
      <c r="D688" s="86">
        <v>2017</v>
      </c>
      <c r="E688" s="2" t="s">
        <v>1598</v>
      </c>
      <c r="F688" s="2">
        <v>53</v>
      </c>
      <c r="G688" s="108">
        <f t="shared" si="0"/>
        <v>0</v>
      </c>
      <c r="H688" s="2">
        <v>0</v>
      </c>
      <c r="I688" s="2">
        <v>0</v>
      </c>
      <c r="J688" s="2">
        <v>34</v>
      </c>
      <c r="K688" s="108">
        <f t="shared" si="1"/>
        <v>0</v>
      </c>
      <c r="L688" s="2">
        <v>0</v>
      </c>
      <c r="M688" s="2">
        <v>0</v>
      </c>
      <c r="N688" s="2">
        <v>38</v>
      </c>
      <c r="O688" s="2">
        <v>0</v>
      </c>
      <c r="P688" s="2">
        <v>93</v>
      </c>
      <c r="Q688" s="2">
        <v>16</v>
      </c>
      <c r="R688" s="2">
        <v>218</v>
      </c>
      <c r="S688" s="2">
        <v>16</v>
      </c>
    </row>
    <row r="689" spans="1:19" ht="12.75" customHeight="1" x14ac:dyDescent="0.15">
      <c r="A689" s="77" t="s">
        <v>142</v>
      </c>
      <c r="B689" s="77" t="s">
        <v>139</v>
      </c>
      <c r="C689" s="77" t="s">
        <v>83</v>
      </c>
      <c r="D689" s="111" t="s">
        <v>1632</v>
      </c>
      <c r="E689" s="77" t="s">
        <v>1598</v>
      </c>
      <c r="F689" s="104">
        <v>211</v>
      </c>
      <c r="G689" s="108">
        <f t="shared" si="0"/>
        <v>2</v>
      </c>
      <c r="H689" s="104">
        <v>0</v>
      </c>
      <c r="I689" s="104">
        <v>2</v>
      </c>
      <c r="J689" s="103">
        <v>136</v>
      </c>
      <c r="K689" s="108">
        <f t="shared" si="1"/>
        <v>1</v>
      </c>
      <c r="L689" s="104">
        <v>0</v>
      </c>
      <c r="M689" s="104">
        <v>1</v>
      </c>
      <c r="N689" s="104">
        <v>146</v>
      </c>
      <c r="O689" s="104">
        <v>31</v>
      </c>
      <c r="P689" s="77" t="s">
        <v>1743</v>
      </c>
      <c r="Q689" s="104">
        <v>40</v>
      </c>
      <c r="R689" s="104">
        <v>1383</v>
      </c>
      <c r="S689" s="104">
        <v>74</v>
      </c>
    </row>
    <row r="690" spans="1:19" ht="12.75" customHeight="1" x14ac:dyDescent="0.15">
      <c r="A690" s="2" t="s">
        <v>142</v>
      </c>
      <c r="B690" s="2" t="s">
        <v>139</v>
      </c>
      <c r="C690" s="2" t="s">
        <v>83</v>
      </c>
      <c r="D690" s="86">
        <v>2014</v>
      </c>
      <c r="E690" s="2" t="s">
        <v>1598</v>
      </c>
      <c r="F690" s="2">
        <v>211</v>
      </c>
      <c r="G690" s="108">
        <f t="shared" si="0"/>
        <v>16</v>
      </c>
      <c r="H690" s="2">
        <v>0</v>
      </c>
      <c r="I690" s="2">
        <v>16</v>
      </c>
      <c r="J690" s="2">
        <v>136</v>
      </c>
      <c r="K690" s="108">
        <f t="shared" si="1"/>
        <v>13</v>
      </c>
      <c r="L690" s="2">
        <v>0</v>
      </c>
      <c r="M690" s="2">
        <v>13</v>
      </c>
      <c r="N690" s="2">
        <v>146</v>
      </c>
      <c r="O690" s="2">
        <v>26</v>
      </c>
      <c r="P690" s="2">
        <v>890</v>
      </c>
      <c r="Q690" s="2">
        <v>83</v>
      </c>
      <c r="R690" s="2">
        <v>1383</v>
      </c>
      <c r="S690" s="2">
        <v>138</v>
      </c>
    </row>
    <row r="691" spans="1:19" ht="12.75" customHeight="1" x14ac:dyDescent="0.15">
      <c r="A691" s="2" t="s">
        <v>142</v>
      </c>
      <c r="B691" s="2" t="s">
        <v>139</v>
      </c>
      <c r="C691" s="2" t="s">
        <v>83</v>
      </c>
      <c r="D691" s="86">
        <v>2015</v>
      </c>
      <c r="E691" s="2" t="s">
        <v>1598</v>
      </c>
      <c r="F691" s="2">
        <v>211</v>
      </c>
      <c r="G691" s="108">
        <f t="shared" si="0"/>
        <v>5</v>
      </c>
      <c r="H691" s="2">
        <v>0</v>
      </c>
      <c r="I691" s="2">
        <v>5</v>
      </c>
      <c r="J691" s="2">
        <v>136</v>
      </c>
      <c r="K691" s="108">
        <f t="shared" si="1"/>
        <v>4</v>
      </c>
      <c r="L691" s="2">
        <v>0</v>
      </c>
      <c r="M691" s="2">
        <v>4</v>
      </c>
      <c r="N691" s="2">
        <v>146</v>
      </c>
      <c r="O691" s="2">
        <v>53</v>
      </c>
      <c r="P691" s="2">
        <v>890</v>
      </c>
      <c r="Q691" s="2">
        <v>39</v>
      </c>
      <c r="R691" s="2">
        <v>1383</v>
      </c>
      <c r="S691" s="2">
        <v>101</v>
      </c>
    </row>
    <row r="692" spans="1:19" ht="12.75" customHeight="1" x14ac:dyDescent="0.15">
      <c r="A692" s="2" t="s">
        <v>142</v>
      </c>
      <c r="B692" s="2" t="s">
        <v>139</v>
      </c>
      <c r="C692" s="2" t="s">
        <v>83</v>
      </c>
      <c r="D692" s="86">
        <v>2016</v>
      </c>
      <c r="E692" s="2" t="s">
        <v>1598</v>
      </c>
      <c r="F692" s="2">
        <v>211</v>
      </c>
      <c r="G692" s="108">
        <f t="shared" si="0"/>
        <v>3</v>
      </c>
      <c r="H692" s="2">
        <v>0</v>
      </c>
      <c r="I692" s="2">
        <v>3</v>
      </c>
      <c r="J692" s="2">
        <v>136</v>
      </c>
      <c r="K692" s="108">
        <f t="shared" si="1"/>
        <v>11</v>
      </c>
      <c r="L692" s="2">
        <v>0</v>
      </c>
      <c r="M692" s="2">
        <v>11</v>
      </c>
      <c r="N692" s="2">
        <v>146</v>
      </c>
      <c r="O692" s="2">
        <v>30</v>
      </c>
      <c r="P692" s="2">
        <v>890</v>
      </c>
      <c r="Q692" s="2">
        <v>27</v>
      </c>
      <c r="R692" s="2">
        <v>1383</v>
      </c>
      <c r="S692" s="2">
        <v>71</v>
      </c>
    </row>
    <row r="693" spans="1:19" ht="12.75" customHeight="1" x14ac:dyDescent="0.15">
      <c r="A693" s="2" t="s">
        <v>142</v>
      </c>
      <c r="B693" s="2" t="s">
        <v>139</v>
      </c>
      <c r="C693" s="2" t="s">
        <v>83</v>
      </c>
      <c r="D693" s="86">
        <v>2017</v>
      </c>
      <c r="E693" s="2" t="s">
        <v>1598</v>
      </c>
      <c r="F693" s="2">
        <v>211</v>
      </c>
      <c r="G693" s="108">
        <f t="shared" si="0"/>
        <v>7</v>
      </c>
      <c r="H693" s="2">
        <v>0</v>
      </c>
      <c r="I693" s="2">
        <v>7</v>
      </c>
      <c r="J693" s="2">
        <v>136</v>
      </c>
      <c r="K693" s="108">
        <f t="shared" si="1"/>
        <v>15</v>
      </c>
      <c r="L693" s="2">
        <v>0</v>
      </c>
      <c r="M693" s="2">
        <v>15</v>
      </c>
      <c r="N693" s="2">
        <v>146</v>
      </c>
      <c r="O693" s="2">
        <v>86</v>
      </c>
      <c r="P693" s="2">
        <v>890</v>
      </c>
      <c r="Q693" s="2">
        <v>12</v>
      </c>
      <c r="R693" s="2">
        <v>1383</v>
      </c>
      <c r="S693" s="2">
        <v>120</v>
      </c>
    </row>
    <row r="694" spans="1:19" ht="12.75" customHeight="1" x14ac:dyDescent="0.15">
      <c r="A694" s="2" t="s">
        <v>132</v>
      </c>
      <c r="B694" s="2" t="s">
        <v>127</v>
      </c>
      <c r="C694" s="2" t="s">
        <v>128</v>
      </c>
      <c r="D694" s="86">
        <v>2015</v>
      </c>
      <c r="E694" s="2" t="s">
        <v>1598</v>
      </c>
      <c r="F694" s="2">
        <v>87</v>
      </c>
      <c r="G694" s="108">
        <f t="shared" si="0"/>
        <v>0</v>
      </c>
      <c r="H694" s="2">
        <v>0</v>
      </c>
      <c r="I694" s="2">
        <v>0</v>
      </c>
      <c r="J694" s="2">
        <v>107</v>
      </c>
      <c r="K694" s="108">
        <f t="shared" si="1"/>
        <v>0</v>
      </c>
      <c r="L694" s="2">
        <v>0</v>
      </c>
      <c r="M694" s="2">
        <v>0</v>
      </c>
      <c r="N694" s="2">
        <v>106</v>
      </c>
      <c r="O694" s="2">
        <v>0</v>
      </c>
      <c r="P694" s="2">
        <v>124</v>
      </c>
      <c r="Q694" s="2">
        <v>0</v>
      </c>
      <c r="R694" s="2">
        <v>424</v>
      </c>
      <c r="S694" s="2">
        <v>0</v>
      </c>
    </row>
    <row r="695" spans="1:19" ht="12.75" customHeight="1" x14ac:dyDescent="0.15">
      <c r="A695" s="2" t="s">
        <v>132</v>
      </c>
      <c r="B695" s="2" t="s">
        <v>127</v>
      </c>
      <c r="C695" s="2" t="s">
        <v>128</v>
      </c>
      <c r="D695" s="86">
        <v>2016</v>
      </c>
      <c r="E695" s="2" t="s">
        <v>1598</v>
      </c>
      <c r="F695" s="2">
        <v>87</v>
      </c>
      <c r="G695" s="108">
        <f t="shared" si="0"/>
        <v>0</v>
      </c>
      <c r="H695" s="2">
        <v>0</v>
      </c>
      <c r="I695" s="2">
        <v>0</v>
      </c>
      <c r="J695" s="2">
        <v>107</v>
      </c>
      <c r="K695" s="108">
        <f t="shared" si="1"/>
        <v>22</v>
      </c>
      <c r="L695" s="2">
        <v>22</v>
      </c>
      <c r="M695" s="2">
        <v>0</v>
      </c>
      <c r="N695" s="2">
        <v>106</v>
      </c>
      <c r="O695" s="2">
        <v>34</v>
      </c>
      <c r="P695" s="2">
        <v>124</v>
      </c>
      <c r="Q695" s="2">
        <v>0</v>
      </c>
      <c r="R695" s="2">
        <v>424</v>
      </c>
      <c r="S695" s="2">
        <v>56</v>
      </c>
    </row>
    <row r="696" spans="1:19" ht="12.75" customHeight="1" x14ac:dyDescent="0.15">
      <c r="A696" s="2" t="s">
        <v>132</v>
      </c>
      <c r="B696" s="2" t="s">
        <v>127</v>
      </c>
      <c r="C696" s="2" t="s">
        <v>128</v>
      </c>
      <c r="D696" s="86">
        <v>2017</v>
      </c>
      <c r="E696" s="2" t="s">
        <v>1598</v>
      </c>
      <c r="F696" s="2">
        <v>87</v>
      </c>
      <c r="G696" s="108">
        <f t="shared" si="0"/>
        <v>0</v>
      </c>
      <c r="H696" s="2">
        <v>0</v>
      </c>
      <c r="I696" s="2">
        <v>0</v>
      </c>
      <c r="J696" s="2">
        <v>107</v>
      </c>
      <c r="K696" s="108">
        <f t="shared" si="1"/>
        <v>0</v>
      </c>
      <c r="L696" s="2">
        <v>0</v>
      </c>
      <c r="M696" s="2">
        <v>0</v>
      </c>
      <c r="N696" s="2">
        <v>106</v>
      </c>
      <c r="O696" s="2">
        <v>0</v>
      </c>
      <c r="P696" s="2">
        <v>124</v>
      </c>
      <c r="Q696" s="2">
        <v>0</v>
      </c>
      <c r="R696" s="2">
        <v>424</v>
      </c>
      <c r="S696" s="2">
        <v>0</v>
      </c>
    </row>
    <row r="697" spans="1:19" ht="12.75" customHeight="1" x14ac:dyDescent="0.15">
      <c r="A697" s="2" t="s">
        <v>143</v>
      </c>
      <c r="B697" s="2" t="s">
        <v>143</v>
      </c>
      <c r="C697" s="2" t="s">
        <v>144</v>
      </c>
      <c r="D697" s="86">
        <v>2014</v>
      </c>
      <c r="E697" s="2" t="s">
        <v>1598</v>
      </c>
      <c r="F697" s="2">
        <v>349</v>
      </c>
      <c r="G697" s="108">
        <f t="shared" si="0"/>
        <v>56</v>
      </c>
      <c r="H697" s="2">
        <v>56</v>
      </c>
      <c r="I697" s="2">
        <v>0</v>
      </c>
      <c r="J697" s="2">
        <v>205</v>
      </c>
      <c r="K697" s="108">
        <f t="shared" si="1"/>
        <v>0</v>
      </c>
      <c r="L697" s="2">
        <v>0</v>
      </c>
      <c r="M697" s="2">
        <v>0</v>
      </c>
      <c r="N697" s="2">
        <v>202</v>
      </c>
      <c r="O697" s="2">
        <v>43</v>
      </c>
      <c r="P697" s="2">
        <v>553</v>
      </c>
      <c r="Q697" s="2">
        <v>16</v>
      </c>
      <c r="R697" s="2">
        <v>1309</v>
      </c>
      <c r="S697" s="2">
        <v>115</v>
      </c>
    </row>
    <row r="698" spans="1:19" ht="12.75" customHeight="1" x14ac:dyDescent="0.15">
      <c r="A698" s="2" t="s">
        <v>143</v>
      </c>
      <c r="B698" s="2" t="s">
        <v>143</v>
      </c>
      <c r="C698" s="2" t="s">
        <v>144</v>
      </c>
      <c r="D698" s="86">
        <v>2015</v>
      </c>
      <c r="E698" s="2" t="s">
        <v>1598</v>
      </c>
      <c r="F698" s="2">
        <v>349</v>
      </c>
      <c r="G698" s="108">
        <f t="shared" si="0"/>
        <v>0</v>
      </c>
      <c r="H698" s="2">
        <v>0</v>
      </c>
      <c r="I698" s="2">
        <v>0</v>
      </c>
      <c r="J698" s="2">
        <v>205</v>
      </c>
      <c r="K698" s="108">
        <f t="shared" si="1"/>
        <v>10</v>
      </c>
      <c r="L698" s="2">
        <v>10</v>
      </c>
      <c r="M698" s="2">
        <v>0</v>
      </c>
      <c r="N698" s="2">
        <v>202</v>
      </c>
      <c r="O698" s="2">
        <v>77</v>
      </c>
      <c r="P698" s="2">
        <v>553</v>
      </c>
      <c r="Q698" s="2">
        <v>19</v>
      </c>
      <c r="R698" s="2">
        <v>1309</v>
      </c>
      <c r="S698" s="2">
        <v>106</v>
      </c>
    </row>
    <row r="699" spans="1:19" ht="12.75" customHeight="1" x14ac:dyDescent="0.15">
      <c r="A699" s="2" t="s">
        <v>143</v>
      </c>
      <c r="B699" s="2" t="s">
        <v>143</v>
      </c>
      <c r="C699" s="2" t="s">
        <v>144</v>
      </c>
      <c r="D699" s="86">
        <v>2016</v>
      </c>
      <c r="E699" s="2" t="s">
        <v>1598</v>
      </c>
      <c r="F699" s="2">
        <v>349</v>
      </c>
      <c r="G699" s="108">
        <f t="shared" si="0"/>
        <v>0</v>
      </c>
      <c r="H699" s="2">
        <v>0</v>
      </c>
      <c r="I699" s="2">
        <v>0</v>
      </c>
      <c r="J699" s="2">
        <v>205</v>
      </c>
      <c r="K699" s="108">
        <f t="shared" si="1"/>
        <v>0</v>
      </c>
      <c r="L699" s="2">
        <v>0</v>
      </c>
      <c r="M699" s="2">
        <v>0</v>
      </c>
      <c r="N699" s="2">
        <v>202</v>
      </c>
      <c r="O699" s="2">
        <v>227</v>
      </c>
      <c r="P699" s="2">
        <v>553</v>
      </c>
      <c r="Q699" s="2">
        <v>40</v>
      </c>
      <c r="R699" s="2">
        <v>1309</v>
      </c>
      <c r="S699" s="2">
        <v>267</v>
      </c>
    </row>
    <row r="700" spans="1:19" ht="12.75" customHeight="1" x14ac:dyDescent="0.15">
      <c r="A700" s="2" t="s">
        <v>143</v>
      </c>
      <c r="B700" s="2" t="s">
        <v>143</v>
      </c>
      <c r="C700" s="2" t="s">
        <v>144</v>
      </c>
      <c r="D700" s="86">
        <v>2017</v>
      </c>
      <c r="E700" s="2" t="s">
        <v>1598</v>
      </c>
      <c r="F700" s="2">
        <v>349</v>
      </c>
      <c r="G700" s="108">
        <f t="shared" si="0"/>
        <v>0</v>
      </c>
      <c r="H700" s="2">
        <v>0</v>
      </c>
      <c r="I700" s="2">
        <v>0</v>
      </c>
      <c r="J700" s="2">
        <v>205</v>
      </c>
      <c r="K700" s="108">
        <f t="shared" si="1"/>
        <v>0</v>
      </c>
      <c r="L700" s="2">
        <v>0</v>
      </c>
      <c r="M700" s="2">
        <v>0</v>
      </c>
      <c r="N700" s="2">
        <v>202</v>
      </c>
      <c r="O700" s="2">
        <v>79</v>
      </c>
      <c r="P700" s="2">
        <v>553</v>
      </c>
      <c r="Q700" s="2">
        <v>36</v>
      </c>
      <c r="R700" s="2">
        <v>1309</v>
      </c>
      <c r="S700" s="2">
        <v>115</v>
      </c>
    </row>
    <row r="701" spans="1:19" ht="12.75" customHeight="1" x14ac:dyDescent="0.15">
      <c r="A701" s="77" t="s">
        <v>432</v>
      </c>
      <c r="B701" s="77" t="s">
        <v>416</v>
      </c>
      <c r="C701" s="77" t="s">
        <v>417</v>
      </c>
      <c r="D701" s="111" t="s">
        <v>1632</v>
      </c>
      <c r="E701" s="77" t="s">
        <v>1598</v>
      </c>
      <c r="F701" s="104">
        <v>63</v>
      </c>
      <c r="G701" s="108">
        <f t="shared" si="0"/>
        <v>0</v>
      </c>
      <c r="H701" s="104">
        <v>0</v>
      </c>
      <c r="I701" s="104">
        <v>0</v>
      </c>
      <c r="J701" s="103">
        <v>48</v>
      </c>
      <c r="K701" s="108">
        <f t="shared" si="1"/>
        <v>0</v>
      </c>
      <c r="L701" s="104">
        <v>0</v>
      </c>
      <c r="M701" s="104">
        <v>0</v>
      </c>
      <c r="N701" s="104">
        <v>45</v>
      </c>
      <c r="O701" s="104">
        <v>0</v>
      </c>
      <c r="P701" s="77" t="s">
        <v>1745</v>
      </c>
      <c r="Q701" s="104">
        <v>64</v>
      </c>
      <c r="R701" s="104">
        <v>254</v>
      </c>
      <c r="S701" s="104">
        <v>64</v>
      </c>
    </row>
    <row r="702" spans="1:19" ht="12.75" customHeight="1" x14ac:dyDescent="0.15">
      <c r="A702" s="2" t="s">
        <v>432</v>
      </c>
      <c r="B702" s="2" t="s">
        <v>416</v>
      </c>
      <c r="C702" s="2" t="s">
        <v>417</v>
      </c>
      <c r="D702" s="86">
        <v>2013</v>
      </c>
      <c r="E702" s="2" t="s">
        <v>1598</v>
      </c>
      <c r="F702" s="2">
        <v>63</v>
      </c>
      <c r="G702" s="108">
        <f t="shared" si="0"/>
        <v>3</v>
      </c>
      <c r="H702" s="2">
        <v>3</v>
      </c>
      <c r="I702" s="2">
        <v>0</v>
      </c>
      <c r="J702" s="2">
        <v>48</v>
      </c>
      <c r="K702" s="108">
        <f t="shared" si="1"/>
        <v>26</v>
      </c>
      <c r="L702" s="2">
        <v>26</v>
      </c>
      <c r="M702" s="2">
        <v>0</v>
      </c>
      <c r="N702" s="2">
        <v>45</v>
      </c>
      <c r="O702" s="2">
        <v>5</v>
      </c>
      <c r="P702" s="2">
        <v>98</v>
      </c>
      <c r="Q702" s="2">
        <v>22</v>
      </c>
      <c r="R702" s="2">
        <v>254</v>
      </c>
      <c r="S702" s="2">
        <v>56</v>
      </c>
    </row>
    <row r="703" spans="1:19" ht="12.75" customHeight="1" x14ac:dyDescent="0.15">
      <c r="A703" s="2" t="s">
        <v>432</v>
      </c>
      <c r="B703" s="2" t="s">
        <v>416</v>
      </c>
      <c r="C703" s="2" t="s">
        <v>417</v>
      </c>
      <c r="D703" s="86">
        <v>2014</v>
      </c>
      <c r="E703" s="2" t="s">
        <v>1598</v>
      </c>
      <c r="F703" s="2">
        <v>63</v>
      </c>
      <c r="G703" s="108">
        <f t="shared" si="0"/>
        <v>0</v>
      </c>
      <c r="H703" s="2">
        <v>0</v>
      </c>
      <c r="I703" s="2">
        <v>0</v>
      </c>
      <c r="J703" s="2">
        <v>48</v>
      </c>
      <c r="K703" s="108">
        <f t="shared" si="1"/>
        <v>6</v>
      </c>
      <c r="L703" s="2">
        <v>6</v>
      </c>
      <c r="M703" s="2">
        <v>0</v>
      </c>
      <c r="N703" s="2">
        <v>45</v>
      </c>
      <c r="O703" s="2">
        <v>0</v>
      </c>
      <c r="P703" s="2">
        <v>98</v>
      </c>
      <c r="Q703" s="2">
        <v>40</v>
      </c>
      <c r="R703" s="2">
        <v>254</v>
      </c>
      <c r="S703" s="2">
        <v>46</v>
      </c>
    </row>
    <row r="704" spans="1:19" ht="12.75" customHeight="1" x14ac:dyDescent="0.15">
      <c r="A704" t="s">
        <v>432</v>
      </c>
      <c r="B704" t="s">
        <v>416</v>
      </c>
      <c r="C704" t="s">
        <v>417</v>
      </c>
      <c r="D704" s="86">
        <v>2015</v>
      </c>
      <c r="E704" t="s">
        <v>1598</v>
      </c>
      <c r="F704">
        <v>63</v>
      </c>
      <c r="G704" s="108">
        <f t="shared" si="0"/>
        <v>0</v>
      </c>
      <c r="H704">
        <v>0</v>
      </c>
      <c r="I704">
        <v>0</v>
      </c>
      <c r="J704">
        <v>48</v>
      </c>
      <c r="K704" s="108">
        <f t="shared" si="1"/>
        <v>0</v>
      </c>
      <c r="L704">
        <v>0</v>
      </c>
      <c r="M704">
        <v>0</v>
      </c>
      <c r="N704">
        <v>45</v>
      </c>
      <c r="O704">
        <v>0</v>
      </c>
      <c r="P704">
        <v>98</v>
      </c>
      <c r="Q704">
        <v>20</v>
      </c>
      <c r="R704">
        <v>254</v>
      </c>
      <c r="S704">
        <v>20</v>
      </c>
    </row>
    <row r="705" spans="1:19" ht="12.75" customHeight="1" x14ac:dyDescent="0.15">
      <c r="A705" t="s">
        <v>432</v>
      </c>
      <c r="B705" t="s">
        <v>416</v>
      </c>
      <c r="C705" t="s">
        <v>417</v>
      </c>
      <c r="D705" s="86">
        <v>2016</v>
      </c>
      <c r="E705" t="s">
        <v>1598</v>
      </c>
      <c r="F705">
        <v>63</v>
      </c>
      <c r="G705" s="108">
        <f t="shared" si="0"/>
        <v>0</v>
      </c>
      <c r="H705">
        <v>0</v>
      </c>
      <c r="I705">
        <v>0</v>
      </c>
      <c r="J705">
        <v>48</v>
      </c>
      <c r="K705" s="108">
        <f t="shared" si="1"/>
        <v>0</v>
      </c>
      <c r="L705">
        <v>0</v>
      </c>
      <c r="M705">
        <v>0</v>
      </c>
      <c r="N705">
        <v>45</v>
      </c>
      <c r="O705">
        <v>0</v>
      </c>
      <c r="P705">
        <v>98</v>
      </c>
      <c r="Q705">
        <v>13</v>
      </c>
      <c r="R705">
        <v>254</v>
      </c>
      <c r="S705">
        <v>13</v>
      </c>
    </row>
    <row r="706" spans="1:19" ht="12.75" customHeight="1" x14ac:dyDescent="0.15">
      <c r="A706" t="s">
        <v>432</v>
      </c>
      <c r="B706" t="s">
        <v>416</v>
      </c>
      <c r="C706" t="s">
        <v>417</v>
      </c>
      <c r="D706" s="86">
        <v>2017</v>
      </c>
      <c r="E706" t="s">
        <v>1598</v>
      </c>
      <c r="F706">
        <v>63</v>
      </c>
      <c r="G706" s="108">
        <f t="shared" si="0"/>
        <v>0</v>
      </c>
      <c r="H706">
        <v>0</v>
      </c>
      <c r="I706">
        <v>0</v>
      </c>
      <c r="J706">
        <v>48</v>
      </c>
      <c r="K706" s="108">
        <f t="shared" si="1"/>
        <v>0</v>
      </c>
      <c r="L706">
        <v>0</v>
      </c>
      <c r="M706">
        <v>0</v>
      </c>
      <c r="N706">
        <v>45</v>
      </c>
      <c r="O706">
        <v>0</v>
      </c>
      <c r="P706">
        <v>98</v>
      </c>
      <c r="Q706">
        <v>117</v>
      </c>
      <c r="R706">
        <v>254</v>
      </c>
      <c r="S706">
        <v>117</v>
      </c>
    </row>
    <row r="707" spans="1:19" ht="12.75" customHeight="1" x14ac:dyDescent="0.15">
      <c r="A707" s="2" t="s">
        <v>149</v>
      </c>
      <c r="B707" s="2" t="s">
        <v>143</v>
      </c>
      <c r="C707" s="2" t="s">
        <v>144</v>
      </c>
      <c r="D707" s="86">
        <v>2016</v>
      </c>
      <c r="E707" s="2" t="s">
        <v>1598</v>
      </c>
      <c r="F707" s="2">
        <v>57</v>
      </c>
      <c r="G707" s="108">
        <f t="shared" si="0"/>
        <v>0</v>
      </c>
      <c r="H707" s="2">
        <v>0</v>
      </c>
      <c r="I707" s="2">
        <v>0</v>
      </c>
      <c r="J707" s="2">
        <v>35</v>
      </c>
      <c r="K707" s="108">
        <f t="shared" si="1"/>
        <v>0</v>
      </c>
      <c r="L707" s="2">
        <v>0</v>
      </c>
      <c r="M707" s="2">
        <v>0</v>
      </c>
      <c r="N707" s="2">
        <v>36</v>
      </c>
      <c r="O707" s="2">
        <v>24</v>
      </c>
      <c r="P707" s="2">
        <v>105</v>
      </c>
      <c r="Q707" s="2">
        <v>0</v>
      </c>
      <c r="R707" s="2">
        <v>233</v>
      </c>
      <c r="S707" s="2">
        <v>24</v>
      </c>
    </row>
    <row r="708" spans="1:19" ht="12.75" customHeight="1" x14ac:dyDescent="0.15">
      <c r="A708" s="2" t="s">
        <v>149</v>
      </c>
      <c r="B708" s="2" t="s">
        <v>143</v>
      </c>
      <c r="C708" s="2" t="s">
        <v>144</v>
      </c>
      <c r="D708" s="86">
        <v>2017</v>
      </c>
      <c r="E708" s="2" t="s">
        <v>1598</v>
      </c>
      <c r="F708" s="2">
        <v>57</v>
      </c>
      <c r="G708" s="108">
        <f t="shared" si="0"/>
        <v>0</v>
      </c>
      <c r="H708" s="2">
        <v>0</v>
      </c>
      <c r="I708" s="2">
        <v>0</v>
      </c>
      <c r="J708" s="2">
        <v>35</v>
      </c>
      <c r="K708" s="108">
        <f t="shared" si="1"/>
        <v>0</v>
      </c>
      <c r="L708" s="2">
        <v>0</v>
      </c>
      <c r="M708" s="2">
        <v>0</v>
      </c>
      <c r="N708" s="2">
        <v>36</v>
      </c>
      <c r="O708" s="2">
        <v>13</v>
      </c>
      <c r="P708" s="2">
        <v>105</v>
      </c>
      <c r="Q708" s="2">
        <v>0</v>
      </c>
      <c r="R708" s="2">
        <v>233</v>
      </c>
      <c r="S708" s="2">
        <v>13</v>
      </c>
    </row>
    <row r="709" spans="1:19" ht="12.75" customHeight="1" x14ac:dyDescent="0.15">
      <c r="A709" s="77" t="s">
        <v>326</v>
      </c>
      <c r="B709" s="77" t="s">
        <v>316</v>
      </c>
      <c r="C709" s="77" t="s">
        <v>144</v>
      </c>
      <c r="D709" s="111" t="s">
        <v>1632</v>
      </c>
      <c r="E709" s="77" t="s">
        <v>1598</v>
      </c>
      <c r="F709" s="104">
        <v>40</v>
      </c>
      <c r="G709" s="108">
        <f t="shared" si="0"/>
        <v>0</v>
      </c>
      <c r="H709" s="104">
        <v>0</v>
      </c>
      <c r="I709" s="104">
        <v>0</v>
      </c>
      <c r="J709" s="103">
        <v>27</v>
      </c>
      <c r="K709" s="108">
        <f t="shared" si="1"/>
        <v>0</v>
      </c>
      <c r="L709" s="104">
        <v>0</v>
      </c>
      <c r="M709" s="104">
        <v>0</v>
      </c>
      <c r="N709" s="104">
        <v>31</v>
      </c>
      <c r="O709" s="104">
        <v>0</v>
      </c>
      <c r="P709" s="77" t="s">
        <v>1746</v>
      </c>
      <c r="Q709" s="104">
        <v>46</v>
      </c>
      <c r="R709" s="104">
        <v>160</v>
      </c>
      <c r="S709" s="104">
        <v>46</v>
      </c>
    </row>
    <row r="710" spans="1:19" ht="12.75" customHeight="1" x14ac:dyDescent="0.15">
      <c r="A710" s="2" t="s">
        <v>326</v>
      </c>
      <c r="B710" s="2" t="s">
        <v>316</v>
      </c>
      <c r="C710" s="2" t="s">
        <v>144</v>
      </c>
      <c r="D710" s="86">
        <v>2014</v>
      </c>
      <c r="E710" s="2" t="s">
        <v>1598</v>
      </c>
      <c r="F710" s="2">
        <v>40</v>
      </c>
      <c r="G710" s="108">
        <f t="shared" si="0"/>
        <v>0</v>
      </c>
      <c r="H710" s="2">
        <v>0</v>
      </c>
      <c r="I710" s="2">
        <v>0</v>
      </c>
      <c r="J710" s="2">
        <v>27</v>
      </c>
      <c r="K710" s="108">
        <f t="shared" si="1"/>
        <v>0</v>
      </c>
      <c r="L710" s="2">
        <v>0</v>
      </c>
      <c r="M710" s="2">
        <v>0</v>
      </c>
      <c r="N710" s="2">
        <v>31</v>
      </c>
      <c r="O710" s="2">
        <v>0</v>
      </c>
      <c r="P710" s="2">
        <v>62</v>
      </c>
      <c r="Q710" s="2">
        <v>40</v>
      </c>
      <c r="R710" s="2">
        <v>160</v>
      </c>
      <c r="S710" s="2">
        <v>40</v>
      </c>
    </row>
    <row r="711" spans="1:19" ht="12.75" customHeight="1" x14ac:dyDescent="0.15">
      <c r="A711" t="s">
        <v>326</v>
      </c>
      <c r="B711" t="s">
        <v>316</v>
      </c>
      <c r="C711" t="s">
        <v>144</v>
      </c>
      <c r="D711" s="86">
        <v>2015</v>
      </c>
      <c r="E711" t="s">
        <v>1598</v>
      </c>
      <c r="F711">
        <v>40</v>
      </c>
      <c r="G711" s="108">
        <f t="shared" si="0"/>
        <v>0</v>
      </c>
      <c r="H711">
        <v>0</v>
      </c>
      <c r="I711">
        <v>0</v>
      </c>
      <c r="J711">
        <v>27</v>
      </c>
      <c r="K711" s="108">
        <f t="shared" si="1"/>
        <v>0</v>
      </c>
      <c r="L711">
        <v>0</v>
      </c>
      <c r="M711">
        <v>0</v>
      </c>
      <c r="N711">
        <v>31</v>
      </c>
      <c r="O711">
        <v>0</v>
      </c>
      <c r="P711">
        <v>62</v>
      </c>
      <c r="Q711">
        <v>43</v>
      </c>
      <c r="R711">
        <v>160</v>
      </c>
      <c r="S711">
        <v>43</v>
      </c>
    </row>
    <row r="712" spans="1:19" ht="12.75" customHeight="1" x14ac:dyDescent="0.15">
      <c r="A712" t="s">
        <v>326</v>
      </c>
      <c r="B712" t="s">
        <v>316</v>
      </c>
      <c r="C712" t="s">
        <v>144</v>
      </c>
      <c r="D712" s="86">
        <v>2016</v>
      </c>
      <c r="E712" t="s">
        <v>1598</v>
      </c>
      <c r="F712">
        <v>40</v>
      </c>
      <c r="G712" s="108">
        <f t="shared" si="0"/>
        <v>0</v>
      </c>
      <c r="H712">
        <v>0</v>
      </c>
      <c r="I712">
        <v>0</v>
      </c>
      <c r="J712">
        <v>27</v>
      </c>
      <c r="K712" s="108">
        <f t="shared" si="1"/>
        <v>0</v>
      </c>
      <c r="L712">
        <v>0</v>
      </c>
      <c r="M712">
        <v>0</v>
      </c>
      <c r="N712">
        <v>31</v>
      </c>
      <c r="O712">
        <v>0</v>
      </c>
      <c r="P712">
        <v>62</v>
      </c>
      <c r="Q712">
        <v>36</v>
      </c>
      <c r="R712">
        <v>160</v>
      </c>
      <c r="S712">
        <v>36</v>
      </c>
    </row>
    <row r="713" spans="1:19" ht="12.75" customHeight="1" x14ac:dyDescent="0.15">
      <c r="A713" t="s">
        <v>326</v>
      </c>
      <c r="B713" t="s">
        <v>316</v>
      </c>
      <c r="C713" t="s">
        <v>144</v>
      </c>
      <c r="D713" s="86">
        <v>2017</v>
      </c>
      <c r="E713" t="s">
        <v>1598</v>
      </c>
      <c r="F713">
        <v>40</v>
      </c>
      <c r="G713" s="108">
        <f t="shared" si="0"/>
        <v>0</v>
      </c>
      <c r="H713">
        <v>0</v>
      </c>
      <c r="I713">
        <v>0</v>
      </c>
      <c r="J713">
        <v>27</v>
      </c>
      <c r="K713" s="108">
        <f t="shared" si="1"/>
        <v>0</v>
      </c>
      <c r="L713">
        <v>0</v>
      </c>
      <c r="M713">
        <v>0</v>
      </c>
      <c r="N713">
        <v>31</v>
      </c>
      <c r="O713">
        <v>0</v>
      </c>
      <c r="P713">
        <v>62</v>
      </c>
      <c r="Q713">
        <v>24</v>
      </c>
      <c r="R713">
        <v>160</v>
      </c>
      <c r="S713">
        <v>24</v>
      </c>
    </row>
    <row r="714" spans="1:19" ht="12.75" customHeight="1" x14ac:dyDescent="0.15">
      <c r="A714" s="77" t="s">
        <v>327</v>
      </c>
      <c r="B714" s="77" t="s">
        <v>316</v>
      </c>
      <c r="C714" s="77" t="s">
        <v>144</v>
      </c>
      <c r="D714" s="111" t="s">
        <v>1632</v>
      </c>
      <c r="E714" s="77" t="s">
        <v>1598</v>
      </c>
      <c r="F714" s="104">
        <v>714</v>
      </c>
      <c r="G714" s="108">
        <f t="shared" si="0"/>
        <v>0</v>
      </c>
      <c r="H714" s="104">
        <v>0</v>
      </c>
      <c r="I714" s="104">
        <v>0</v>
      </c>
      <c r="J714" s="103">
        <v>487</v>
      </c>
      <c r="K714" s="108">
        <f t="shared" si="1"/>
        <v>0</v>
      </c>
      <c r="L714" s="104">
        <v>0</v>
      </c>
      <c r="M714" s="104">
        <v>0</v>
      </c>
      <c r="N714" s="104">
        <v>553</v>
      </c>
      <c r="O714" s="104">
        <v>0</v>
      </c>
      <c r="P714" s="77" t="s">
        <v>1747</v>
      </c>
      <c r="Q714" s="104">
        <v>31</v>
      </c>
      <c r="R714" s="104">
        <v>3025</v>
      </c>
      <c r="S714" s="104">
        <v>31</v>
      </c>
    </row>
    <row r="715" spans="1:19" ht="12.75" customHeight="1" x14ac:dyDescent="0.15">
      <c r="A715" s="2" t="s">
        <v>327</v>
      </c>
      <c r="B715" s="2" t="s">
        <v>316</v>
      </c>
      <c r="C715" s="2" t="s">
        <v>144</v>
      </c>
      <c r="D715" s="86">
        <v>2014</v>
      </c>
      <c r="E715" s="2" t="s">
        <v>1598</v>
      </c>
      <c r="F715" s="2">
        <v>714</v>
      </c>
      <c r="G715" s="108">
        <f t="shared" si="0"/>
        <v>84</v>
      </c>
      <c r="H715" s="2">
        <v>84</v>
      </c>
      <c r="I715" s="2">
        <v>0</v>
      </c>
      <c r="J715" s="2">
        <v>487</v>
      </c>
      <c r="K715" s="108">
        <f t="shared" si="1"/>
        <v>0</v>
      </c>
      <c r="L715" s="2">
        <v>0</v>
      </c>
      <c r="M715" s="2">
        <v>0</v>
      </c>
      <c r="N715" s="2">
        <v>553</v>
      </c>
      <c r="O715" s="2">
        <v>1</v>
      </c>
      <c r="P715" s="2">
        <v>1271</v>
      </c>
      <c r="Q715" s="2">
        <v>367</v>
      </c>
      <c r="R715" s="2">
        <v>3025</v>
      </c>
      <c r="S715" s="2">
        <v>452</v>
      </c>
    </row>
    <row r="716" spans="1:19" ht="12.75" customHeight="1" x14ac:dyDescent="0.15">
      <c r="A716" t="s">
        <v>327</v>
      </c>
      <c r="B716" t="s">
        <v>316</v>
      </c>
      <c r="C716" t="s">
        <v>144</v>
      </c>
      <c r="D716" s="86">
        <v>2015</v>
      </c>
      <c r="E716" t="s">
        <v>1598</v>
      </c>
      <c r="F716">
        <v>714</v>
      </c>
      <c r="G716" s="108">
        <f t="shared" si="0"/>
        <v>0</v>
      </c>
      <c r="H716">
        <v>0</v>
      </c>
      <c r="I716">
        <v>0</v>
      </c>
      <c r="J716">
        <v>487</v>
      </c>
      <c r="K716" s="108">
        <f t="shared" si="1"/>
        <v>0</v>
      </c>
      <c r="L716">
        <v>0</v>
      </c>
      <c r="M716">
        <v>0</v>
      </c>
      <c r="N716">
        <v>553</v>
      </c>
      <c r="O716">
        <v>0</v>
      </c>
      <c r="P716">
        <v>1271</v>
      </c>
      <c r="Q716">
        <v>319</v>
      </c>
      <c r="R716">
        <v>3025</v>
      </c>
      <c r="S716">
        <v>319</v>
      </c>
    </row>
    <row r="717" spans="1:19" ht="12.75" customHeight="1" x14ac:dyDescent="0.15">
      <c r="A717" t="s">
        <v>327</v>
      </c>
      <c r="B717" t="s">
        <v>316</v>
      </c>
      <c r="C717" t="s">
        <v>144</v>
      </c>
      <c r="D717" s="86">
        <v>2016</v>
      </c>
      <c r="E717" t="s">
        <v>1598</v>
      </c>
      <c r="F717">
        <v>714</v>
      </c>
      <c r="G717" s="108">
        <f t="shared" si="0"/>
        <v>0</v>
      </c>
      <c r="H717">
        <v>0</v>
      </c>
      <c r="I717">
        <v>0</v>
      </c>
      <c r="J717">
        <v>487</v>
      </c>
      <c r="K717" s="108">
        <f t="shared" si="1"/>
        <v>0</v>
      </c>
      <c r="L717">
        <v>0</v>
      </c>
      <c r="M717">
        <v>0</v>
      </c>
      <c r="N717">
        <v>553</v>
      </c>
      <c r="O717">
        <v>0</v>
      </c>
      <c r="P717">
        <v>1271</v>
      </c>
      <c r="Q717">
        <v>228</v>
      </c>
      <c r="R717">
        <v>3025</v>
      </c>
      <c r="S717">
        <v>228</v>
      </c>
    </row>
    <row r="718" spans="1:19" ht="12.75" customHeight="1" x14ac:dyDescent="0.15">
      <c r="A718" t="s">
        <v>327</v>
      </c>
      <c r="B718" t="s">
        <v>316</v>
      </c>
      <c r="C718" t="s">
        <v>144</v>
      </c>
      <c r="D718" s="86">
        <v>2017</v>
      </c>
      <c r="E718" t="s">
        <v>1598</v>
      </c>
      <c r="F718">
        <v>714</v>
      </c>
      <c r="G718" s="108">
        <f t="shared" si="0"/>
        <v>0</v>
      </c>
      <c r="H718">
        <v>0</v>
      </c>
      <c r="I718">
        <v>0</v>
      </c>
      <c r="J718">
        <v>487</v>
      </c>
      <c r="K718" s="108">
        <f t="shared" si="1"/>
        <v>0</v>
      </c>
      <c r="L718">
        <v>0</v>
      </c>
      <c r="M718">
        <v>0</v>
      </c>
      <c r="N718">
        <v>553</v>
      </c>
      <c r="O718">
        <v>0</v>
      </c>
      <c r="P718">
        <v>1271</v>
      </c>
      <c r="Q718">
        <v>247</v>
      </c>
      <c r="R718">
        <v>3025</v>
      </c>
      <c r="S718">
        <v>247</v>
      </c>
    </row>
    <row r="719" spans="1:19" ht="12.75" customHeight="1" x14ac:dyDescent="0.15">
      <c r="A719" t="s">
        <v>634</v>
      </c>
      <c r="B719" t="s">
        <v>168</v>
      </c>
      <c r="C719" t="s">
        <v>144</v>
      </c>
      <c r="D719" s="86">
        <v>2017</v>
      </c>
      <c r="E719" t="s">
        <v>1598</v>
      </c>
      <c r="F719">
        <v>1</v>
      </c>
      <c r="G719" s="108">
        <f t="shared" si="0"/>
        <v>0</v>
      </c>
      <c r="H719">
        <v>0</v>
      </c>
      <c r="I719">
        <v>0</v>
      </c>
      <c r="J719">
        <v>1</v>
      </c>
      <c r="K719" s="108">
        <f t="shared" si="1"/>
        <v>0</v>
      </c>
      <c r="L719">
        <v>0</v>
      </c>
      <c r="M719">
        <v>0</v>
      </c>
      <c r="N719">
        <v>0</v>
      </c>
      <c r="O719">
        <v>0</v>
      </c>
      <c r="P719">
        <v>0</v>
      </c>
      <c r="Q719">
        <v>0</v>
      </c>
      <c r="R719">
        <v>2</v>
      </c>
      <c r="S719">
        <v>0</v>
      </c>
    </row>
    <row r="720" spans="1:19" ht="12.75" customHeight="1" x14ac:dyDescent="0.15">
      <c r="A720" s="2" t="s">
        <v>193</v>
      </c>
      <c r="B720" s="2" t="s">
        <v>168</v>
      </c>
      <c r="C720" s="2" t="s">
        <v>144</v>
      </c>
      <c r="D720" s="86">
        <v>2013</v>
      </c>
      <c r="E720" s="2" t="s">
        <v>1598</v>
      </c>
      <c r="F720" s="2">
        <v>250</v>
      </c>
      <c r="G720" s="108">
        <f t="shared" si="0"/>
        <v>0</v>
      </c>
      <c r="H720" s="2">
        <v>0</v>
      </c>
      <c r="I720" s="2">
        <v>0</v>
      </c>
      <c r="J720" s="2">
        <v>150</v>
      </c>
      <c r="K720" s="108">
        <f t="shared" si="1"/>
        <v>0</v>
      </c>
      <c r="L720" s="2">
        <v>0</v>
      </c>
      <c r="M720" s="2">
        <v>0</v>
      </c>
      <c r="N720" s="2">
        <v>167</v>
      </c>
      <c r="O720" s="2">
        <v>0</v>
      </c>
      <c r="P720" s="2">
        <v>446</v>
      </c>
      <c r="Q720" s="2">
        <v>11</v>
      </c>
      <c r="R720" s="2">
        <v>1013</v>
      </c>
      <c r="S720" s="2">
        <v>11</v>
      </c>
    </row>
    <row r="721" spans="1:19" ht="12.75" customHeight="1" x14ac:dyDescent="0.15">
      <c r="A721" s="2" t="s">
        <v>193</v>
      </c>
      <c r="B721" s="2" t="s">
        <v>168</v>
      </c>
      <c r="C721" s="2" t="s">
        <v>144</v>
      </c>
      <c r="D721" s="86">
        <v>2014</v>
      </c>
      <c r="E721" s="2" t="s">
        <v>1598</v>
      </c>
      <c r="F721" s="2">
        <v>250</v>
      </c>
      <c r="G721" s="108">
        <f t="shared" si="0"/>
        <v>0</v>
      </c>
      <c r="H721" s="2">
        <v>0</v>
      </c>
      <c r="I721" s="2">
        <v>0</v>
      </c>
      <c r="J721" s="2">
        <v>150</v>
      </c>
      <c r="K721" s="108">
        <f t="shared" si="1"/>
        <v>0</v>
      </c>
      <c r="L721" s="2">
        <v>0</v>
      </c>
      <c r="M721" s="2">
        <v>0</v>
      </c>
      <c r="N721" s="2">
        <v>167</v>
      </c>
      <c r="O721" s="2">
        <v>0</v>
      </c>
      <c r="P721" s="2">
        <v>446</v>
      </c>
      <c r="Q721" s="2">
        <v>3</v>
      </c>
      <c r="R721" s="2">
        <v>1013</v>
      </c>
      <c r="S721" s="2">
        <v>3</v>
      </c>
    </row>
    <row r="722" spans="1:19" ht="12.75" customHeight="1" x14ac:dyDescent="0.15">
      <c r="A722" t="s">
        <v>193</v>
      </c>
      <c r="B722" t="s">
        <v>168</v>
      </c>
      <c r="C722" t="s">
        <v>144</v>
      </c>
      <c r="D722" s="86">
        <v>2015</v>
      </c>
      <c r="E722" t="s">
        <v>1598</v>
      </c>
      <c r="F722">
        <v>250</v>
      </c>
      <c r="G722" s="108">
        <f t="shared" si="0"/>
        <v>0</v>
      </c>
      <c r="H722">
        <v>0</v>
      </c>
      <c r="I722">
        <v>0</v>
      </c>
      <c r="J722">
        <v>150</v>
      </c>
      <c r="K722" s="108">
        <f t="shared" si="1"/>
        <v>0</v>
      </c>
      <c r="L722">
        <v>0</v>
      </c>
      <c r="M722">
        <v>0</v>
      </c>
      <c r="N722">
        <v>167</v>
      </c>
      <c r="O722">
        <v>0</v>
      </c>
      <c r="P722">
        <v>446</v>
      </c>
      <c r="Q722">
        <v>5</v>
      </c>
      <c r="R722">
        <v>1013</v>
      </c>
      <c r="S722">
        <v>5</v>
      </c>
    </row>
    <row r="723" spans="1:19" ht="12.75" customHeight="1" x14ac:dyDescent="0.15">
      <c r="A723" t="s">
        <v>193</v>
      </c>
      <c r="B723" t="s">
        <v>168</v>
      </c>
      <c r="C723" t="s">
        <v>144</v>
      </c>
      <c r="D723" s="86">
        <v>2016</v>
      </c>
      <c r="E723" t="s">
        <v>1598</v>
      </c>
      <c r="F723">
        <v>250</v>
      </c>
      <c r="G723" s="108">
        <f t="shared" si="0"/>
        <v>0</v>
      </c>
      <c r="H723">
        <v>0</v>
      </c>
      <c r="I723">
        <v>0</v>
      </c>
      <c r="J723">
        <v>150</v>
      </c>
      <c r="K723" s="108">
        <f t="shared" si="1"/>
        <v>0</v>
      </c>
      <c r="L723">
        <v>0</v>
      </c>
      <c r="M723">
        <v>0</v>
      </c>
      <c r="N723">
        <v>167</v>
      </c>
      <c r="O723">
        <v>0</v>
      </c>
      <c r="P723">
        <v>446</v>
      </c>
      <c r="Q723">
        <v>12</v>
      </c>
      <c r="R723">
        <v>1013</v>
      </c>
      <c r="S723">
        <v>12</v>
      </c>
    </row>
    <row r="724" spans="1:19" ht="12.75" customHeight="1" x14ac:dyDescent="0.15">
      <c r="A724" t="s">
        <v>193</v>
      </c>
      <c r="B724" t="s">
        <v>168</v>
      </c>
      <c r="C724" t="s">
        <v>144</v>
      </c>
      <c r="D724" s="86">
        <v>2017</v>
      </c>
      <c r="E724" t="s">
        <v>1598</v>
      </c>
      <c r="F724">
        <v>250</v>
      </c>
      <c r="G724" s="108">
        <f t="shared" si="0"/>
        <v>39</v>
      </c>
      <c r="H724">
        <v>39</v>
      </c>
      <c r="I724">
        <v>0</v>
      </c>
      <c r="J724">
        <v>150</v>
      </c>
      <c r="K724" s="108">
        <f t="shared" si="1"/>
        <v>1</v>
      </c>
      <c r="L724">
        <v>1</v>
      </c>
      <c r="M724">
        <v>0</v>
      </c>
      <c r="N724">
        <v>167</v>
      </c>
      <c r="O724">
        <v>0</v>
      </c>
      <c r="P724">
        <v>446</v>
      </c>
      <c r="Q724">
        <v>13</v>
      </c>
      <c r="R724">
        <v>1013</v>
      </c>
      <c r="S724">
        <v>53</v>
      </c>
    </row>
    <row r="725" spans="1:19" ht="12.75" customHeight="1" x14ac:dyDescent="0.15">
      <c r="A725" s="2" t="s">
        <v>153</v>
      </c>
      <c r="B725" s="2" t="s">
        <v>151</v>
      </c>
      <c r="C725" s="2" t="s">
        <v>83</v>
      </c>
      <c r="D725" s="86">
        <v>2014</v>
      </c>
      <c r="E725" s="2" t="s">
        <v>1598</v>
      </c>
      <c r="F725" s="2">
        <v>35</v>
      </c>
      <c r="G725" s="108">
        <f t="shared" si="0"/>
        <v>0</v>
      </c>
      <c r="H725" s="2">
        <v>0</v>
      </c>
      <c r="I725" s="2">
        <v>0</v>
      </c>
      <c r="J725" s="2">
        <v>25</v>
      </c>
      <c r="K725" s="108">
        <f t="shared" si="1"/>
        <v>0</v>
      </c>
      <c r="L725" s="2">
        <v>0</v>
      </c>
      <c r="M725" s="2">
        <v>0</v>
      </c>
      <c r="N725" s="2">
        <v>28</v>
      </c>
      <c r="O725" s="2">
        <v>0</v>
      </c>
      <c r="P725" s="2">
        <v>72</v>
      </c>
      <c r="Q725" s="2">
        <v>3</v>
      </c>
      <c r="R725" s="2">
        <v>160</v>
      </c>
      <c r="S725" s="2">
        <v>3</v>
      </c>
    </row>
    <row r="726" spans="1:19" ht="12.75" customHeight="1" x14ac:dyDescent="0.15">
      <c r="A726" s="2" t="s">
        <v>153</v>
      </c>
      <c r="B726" s="2" t="s">
        <v>151</v>
      </c>
      <c r="C726" s="2" t="s">
        <v>83</v>
      </c>
      <c r="D726" s="86">
        <v>2015</v>
      </c>
      <c r="E726" s="2" t="s">
        <v>1598</v>
      </c>
      <c r="F726" s="2">
        <v>35</v>
      </c>
      <c r="G726" s="108">
        <f t="shared" si="0"/>
        <v>0</v>
      </c>
      <c r="H726" s="2">
        <v>0</v>
      </c>
      <c r="I726" s="2">
        <v>0</v>
      </c>
      <c r="J726" s="2">
        <v>25</v>
      </c>
      <c r="K726" s="108">
        <f t="shared" si="1"/>
        <v>0</v>
      </c>
      <c r="L726" s="2">
        <v>0</v>
      </c>
      <c r="M726" s="2">
        <v>0</v>
      </c>
      <c r="N726" s="2">
        <v>28</v>
      </c>
      <c r="O726" s="2">
        <v>0</v>
      </c>
      <c r="P726" s="2">
        <v>72</v>
      </c>
      <c r="Q726" s="2">
        <v>2</v>
      </c>
      <c r="R726" s="2">
        <v>160</v>
      </c>
      <c r="S726" s="2">
        <v>2</v>
      </c>
    </row>
    <row r="727" spans="1:19" ht="12.75" customHeight="1" x14ac:dyDescent="0.15">
      <c r="A727" s="2" t="s">
        <v>153</v>
      </c>
      <c r="B727" s="2" t="s">
        <v>151</v>
      </c>
      <c r="C727" s="2" t="s">
        <v>83</v>
      </c>
      <c r="D727" s="86">
        <v>2016</v>
      </c>
      <c r="E727" s="2" t="s">
        <v>1598</v>
      </c>
      <c r="F727" s="2">
        <v>35</v>
      </c>
      <c r="G727" s="108">
        <f t="shared" si="0"/>
        <v>0</v>
      </c>
      <c r="H727" s="2">
        <v>0</v>
      </c>
      <c r="I727" s="2">
        <v>0</v>
      </c>
      <c r="J727" s="2">
        <v>25</v>
      </c>
      <c r="K727" s="108">
        <f t="shared" si="1"/>
        <v>0</v>
      </c>
      <c r="L727" s="2">
        <v>0</v>
      </c>
      <c r="M727" s="2">
        <v>0</v>
      </c>
      <c r="N727" s="2">
        <v>28</v>
      </c>
      <c r="O727" s="2">
        <v>0</v>
      </c>
      <c r="P727" s="2">
        <v>72</v>
      </c>
      <c r="Q727" s="2">
        <v>9</v>
      </c>
      <c r="R727" s="2">
        <v>160</v>
      </c>
      <c r="S727" s="2">
        <v>9</v>
      </c>
    </row>
    <row r="728" spans="1:19" ht="12.75" customHeight="1" x14ac:dyDescent="0.15">
      <c r="A728" s="2" t="s">
        <v>153</v>
      </c>
      <c r="B728" s="2" t="s">
        <v>151</v>
      </c>
      <c r="C728" s="2" t="s">
        <v>83</v>
      </c>
      <c r="D728" s="86">
        <v>2017</v>
      </c>
      <c r="E728" s="2" t="s">
        <v>1598</v>
      </c>
      <c r="F728" s="2">
        <v>35</v>
      </c>
      <c r="G728" s="108">
        <f t="shared" si="0"/>
        <v>0</v>
      </c>
      <c r="H728" s="2">
        <v>0</v>
      </c>
      <c r="I728" s="2">
        <v>0</v>
      </c>
      <c r="J728" s="2">
        <v>25</v>
      </c>
      <c r="K728" s="108">
        <f t="shared" si="1"/>
        <v>0</v>
      </c>
      <c r="L728" s="2">
        <v>0</v>
      </c>
      <c r="M728" s="2">
        <v>0</v>
      </c>
      <c r="N728" s="2">
        <v>28</v>
      </c>
      <c r="O728" s="2">
        <v>0</v>
      </c>
      <c r="P728" s="2">
        <v>72</v>
      </c>
      <c r="Q728" s="2">
        <v>7</v>
      </c>
      <c r="R728" s="2">
        <v>160</v>
      </c>
      <c r="S728" s="2">
        <v>7</v>
      </c>
    </row>
    <row r="729" spans="1:19" ht="12.75" customHeight="1" x14ac:dyDescent="0.15">
      <c r="A729" s="2" t="s">
        <v>1057</v>
      </c>
      <c r="B729" s="2" t="s">
        <v>85</v>
      </c>
      <c r="C729" s="2" t="s">
        <v>83</v>
      </c>
      <c r="D729" s="86">
        <v>2016</v>
      </c>
      <c r="E729" s="2" t="s">
        <v>1598</v>
      </c>
      <c r="F729" s="2">
        <v>3</v>
      </c>
      <c r="G729" s="108">
        <f t="shared" si="0"/>
        <v>0</v>
      </c>
      <c r="H729" s="2">
        <v>0</v>
      </c>
      <c r="I729" s="2">
        <v>0</v>
      </c>
      <c r="J729" s="2">
        <v>3</v>
      </c>
      <c r="K729" s="108">
        <f t="shared" si="1"/>
        <v>0</v>
      </c>
      <c r="L729" s="2">
        <v>0</v>
      </c>
      <c r="M729" s="2">
        <v>0</v>
      </c>
      <c r="N729" s="2">
        <v>3</v>
      </c>
      <c r="O729" s="2">
        <v>0</v>
      </c>
      <c r="P729" s="2">
        <v>7</v>
      </c>
      <c r="Q729" s="2">
        <v>3</v>
      </c>
      <c r="R729" s="2">
        <v>16</v>
      </c>
      <c r="S729" s="2">
        <v>3</v>
      </c>
    </row>
    <row r="730" spans="1:19" ht="12.75" customHeight="1" x14ac:dyDescent="0.15">
      <c r="A730" s="2" t="s">
        <v>1057</v>
      </c>
      <c r="B730" s="2" t="s">
        <v>85</v>
      </c>
      <c r="C730" s="2" t="s">
        <v>83</v>
      </c>
      <c r="D730" s="86">
        <v>2017</v>
      </c>
      <c r="E730" s="2" t="s">
        <v>1598</v>
      </c>
      <c r="F730" s="2">
        <v>3</v>
      </c>
      <c r="G730" s="108">
        <f t="shared" si="0"/>
        <v>0</v>
      </c>
      <c r="H730" s="2">
        <v>0</v>
      </c>
      <c r="I730" s="2">
        <v>0</v>
      </c>
      <c r="J730" s="2">
        <v>3</v>
      </c>
      <c r="K730" s="108">
        <f t="shared" si="1"/>
        <v>0</v>
      </c>
      <c r="L730" s="2">
        <v>0</v>
      </c>
      <c r="M730" s="2">
        <v>0</v>
      </c>
      <c r="N730" s="2">
        <v>3</v>
      </c>
      <c r="O730" s="2">
        <v>1</v>
      </c>
      <c r="P730" s="2">
        <v>7</v>
      </c>
      <c r="Q730" s="2">
        <v>31</v>
      </c>
      <c r="R730" s="2">
        <v>16</v>
      </c>
      <c r="S730" s="2">
        <v>32</v>
      </c>
    </row>
    <row r="731" spans="1:19" ht="12.75" customHeight="1" x14ac:dyDescent="0.15">
      <c r="A731" s="77" t="s">
        <v>284</v>
      </c>
      <c r="B731" s="77" t="s">
        <v>273</v>
      </c>
      <c r="C731" s="77" t="s">
        <v>144</v>
      </c>
      <c r="D731" s="111" t="s">
        <v>1632</v>
      </c>
      <c r="E731" s="77" t="s">
        <v>1598</v>
      </c>
      <c r="F731" s="104">
        <v>2817</v>
      </c>
      <c r="G731" s="108">
        <f t="shared" si="0"/>
        <v>0</v>
      </c>
      <c r="H731" s="104">
        <v>0</v>
      </c>
      <c r="I731" s="104">
        <v>0</v>
      </c>
      <c r="J731" s="103">
        <v>2034</v>
      </c>
      <c r="K731" s="108">
        <f t="shared" si="1"/>
        <v>0</v>
      </c>
      <c r="L731" s="104">
        <v>0</v>
      </c>
      <c r="M731" s="104">
        <v>0</v>
      </c>
      <c r="N731" s="104">
        <v>2239</v>
      </c>
      <c r="O731" s="104">
        <v>0</v>
      </c>
      <c r="P731" s="77" t="s">
        <v>1748</v>
      </c>
      <c r="Q731" s="104">
        <v>3455</v>
      </c>
      <c r="R731" s="104">
        <v>12149</v>
      </c>
      <c r="S731" s="104">
        <v>3455</v>
      </c>
    </row>
    <row r="732" spans="1:19" ht="12.75" customHeight="1" x14ac:dyDescent="0.15">
      <c r="A732" s="2" t="s">
        <v>284</v>
      </c>
      <c r="B732" s="2" t="s">
        <v>273</v>
      </c>
      <c r="C732" s="2" t="s">
        <v>144</v>
      </c>
      <c r="D732" s="86">
        <v>2014</v>
      </c>
      <c r="E732" s="2" t="s">
        <v>1598</v>
      </c>
      <c r="F732" s="2">
        <v>2817</v>
      </c>
      <c r="G732" s="108">
        <f t="shared" si="0"/>
        <v>137</v>
      </c>
      <c r="H732" s="2">
        <v>137</v>
      </c>
      <c r="I732" s="2">
        <v>0</v>
      </c>
      <c r="J732" s="2">
        <v>2034</v>
      </c>
      <c r="K732" s="108">
        <f t="shared" si="1"/>
        <v>0</v>
      </c>
      <c r="L732" s="2">
        <v>0</v>
      </c>
      <c r="M732" s="2">
        <v>0</v>
      </c>
      <c r="N732" s="2">
        <v>2239</v>
      </c>
      <c r="O732" s="2">
        <v>1702</v>
      </c>
      <c r="P732" s="2">
        <v>5059</v>
      </c>
      <c r="Q732" s="2">
        <v>1654</v>
      </c>
      <c r="R732" s="2">
        <v>12149</v>
      </c>
      <c r="S732" s="2">
        <v>3493</v>
      </c>
    </row>
    <row r="733" spans="1:19" ht="12.75" customHeight="1" x14ac:dyDescent="0.15">
      <c r="A733" t="s">
        <v>284</v>
      </c>
      <c r="B733" t="s">
        <v>273</v>
      </c>
      <c r="C733" t="s">
        <v>144</v>
      </c>
      <c r="D733" s="86">
        <v>2015</v>
      </c>
      <c r="E733" t="s">
        <v>1598</v>
      </c>
      <c r="F733">
        <v>2817</v>
      </c>
      <c r="G733" s="108">
        <f t="shared" si="0"/>
        <v>22</v>
      </c>
      <c r="H733">
        <v>22</v>
      </c>
      <c r="I733">
        <v>0</v>
      </c>
      <c r="J733">
        <v>2034</v>
      </c>
      <c r="K733" s="108">
        <f t="shared" si="1"/>
        <v>1</v>
      </c>
      <c r="L733">
        <v>1</v>
      </c>
      <c r="M733">
        <v>0</v>
      </c>
      <c r="N733">
        <v>2239</v>
      </c>
      <c r="O733">
        <v>4531</v>
      </c>
      <c r="P733">
        <v>5059</v>
      </c>
      <c r="Q733">
        <v>1645</v>
      </c>
      <c r="R733">
        <v>12149</v>
      </c>
      <c r="S733">
        <v>6199</v>
      </c>
    </row>
    <row r="734" spans="1:19" ht="12.75" customHeight="1" x14ac:dyDescent="0.15">
      <c r="A734" t="s">
        <v>284</v>
      </c>
      <c r="B734" t="s">
        <v>273</v>
      </c>
      <c r="C734" t="s">
        <v>144</v>
      </c>
      <c r="D734" s="86">
        <v>2016</v>
      </c>
      <c r="E734" t="s">
        <v>1598</v>
      </c>
      <c r="F734">
        <v>2817</v>
      </c>
      <c r="G734" s="108">
        <f t="shared" si="0"/>
        <v>724</v>
      </c>
      <c r="H734">
        <v>724</v>
      </c>
      <c r="I734">
        <v>0</v>
      </c>
      <c r="J734">
        <v>2034</v>
      </c>
      <c r="K734" s="108">
        <f t="shared" si="1"/>
        <v>2</v>
      </c>
      <c r="L734">
        <v>2</v>
      </c>
      <c r="M734">
        <v>0</v>
      </c>
      <c r="N734">
        <v>2239</v>
      </c>
      <c r="O734">
        <v>4582</v>
      </c>
      <c r="P734">
        <v>5059</v>
      </c>
      <c r="Q734">
        <v>2987</v>
      </c>
      <c r="R734">
        <v>12149</v>
      </c>
      <c r="S734">
        <v>8295</v>
      </c>
    </row>
    <row r="735" spans="1:19" ht="12.75" customHeight="1" x14ac:dyDescent="0.15">
      <c r="A735" t="s">
        <v>284</v>
      </c>
      <c r="B735" t="s">
        <v>273</v>
      </c>
      <c r="C735" t="s">
        <v>144</v>
      </c>
      <c r="D735" s="86">
        <v>2017</v>
      </c>
      <c r="E735" t="s">
        <v>1598</v>
      </c>
      <c r="F735">
        <v>2817</v>
      </c>
      <c r="G735" s="108">
        <f t="shared" si="0"/>
        <v>24</v>
      </c>
      <c r="H735">
        <v>24</v>
      </c>
      <c r="I735">
        <v>0</v>
      </c>
      <c r="J735">
        <v>2034</v>
      </c>
      <c r="K735" s="108">
        <f t="shared" si="1"/>
        <v>0</v>
      </c>
      <c r="L735">
        <v>0</v>
      </c>
      <c r="M735">
        <v>0</v>
      </c>
      <c r="N735">
        <v>2239</v>
      </c>
      <c r="O735">
        <v>2158</v>
      </c>
      <c r="P735">
        <v>5059</v>
      </c>
      <c r="Q735">
        <v>2396</v>
      </c>
      <c r="R735">
        <v>12149</v>
      </c>
      <c r="S735">
        <v>4578</v>
      </c>
    </row>
    <row r="736" spans="1:19" ht="12.75" customHeight="1" x14ac:dyDescent="0.15">
      <c r="A736" s="77" t="s">
        <v>194</v>
      </c>
      <c r="B736" s="77" t="s">
        <v>168</v>
      </c>
      <c r="C736" s="77" t="s">
        <v>144</v>
      </c>
      <c r="D736" s="111" t="s">
        <v>1632</v>
      </c>
      <c r="E736" s="77" t="s">
        <v>1598</v>
      </c>
      <c r="F736" s="104">
        <v>4</v>
      </c>
      <c r="G736" s="108">
        <f t="shared" si="0"/>
        <v>0</v>
      </c>
      <c r="H736" s="2"/>
      <c r="I736" s="2"/>
      <c r="J736" s="103">
        <v>2</v>
      </c>
      <c r="K736" s="108">
        <f t="shared" si="1"/>
        <v>0</v>
      </c>
      <c r="L736" s="2"/>
      <c r="M736" s="2"/>
      <c r="N736" s="104">
        <v>2</v>
      </c>
      <c r="O736" s="2"/>
      <c r="P736" s="77" t="s">
        <v>1749</v>
      </c>
      <c r="Q736" s="2"/>
      <c r="R736" s="104">
        <v>15</v>
      </c>
      <c r="S736" s="2"/>
    </row>
    <row r="737" spans="1:19" ht="12.75" customHeight="1" x14ac:dyDescent="0.15">
      <c r="A737" t="s">
        <v>194</v>
      </c>
      <c r="B737" t="s">
        <v>168</v>
      </c>
      <c r="C737" t="s">
        <v>144</v>
      </c>
      <c r="D737" s="86">
        <v>2017</v>
      </c>
      <c r="E737" t="s">
        <v>1598</v>
      </c>
      <c r="F737">
        <v>4</v>
      </c>
      <c r="G737" s="108">
        <f t="shared" si="0"/>
        <v>3</v>
      </c>
      <c r="H737">
        <v>3</v>
      </c>
      <c r="I737">
        <v>0</v>
      </c>
      <c r="J737">
        <v>2</v>
      </c>
      <c r="K737" s="108">
        <f t="shared" si="1"/>
        <v>2</v>
      </c>
      <c r="L737">
        <v>2</v>
      </c>
      <c r="M737">
        <v>0</v>
      </c>
      <c r="N737">
        <v>2</v>
      </c>
      <c r="O737">
        <v>4</v>
      </c>
      <c r="P737">
        <v>7</v>
      </c>
      <c r="Q737">
        <v>0</v>
      </c>
      <c r="R737">
        <v>15</v>
      </c>
      <c r="S737">
        <v>9</v>
      </c>
    </row>
    <row r="738" spans="1:19" ht="12.75" customHeight="1" x14ac:dyDescent="0.15">
      <c r="A738" s="77" t="s">
        <v>1064</v>
      </c>
      <c r="B738" s="77" t="s">
        <v>341</v>
      </c>
      <c r="C738" s="77" t="s">
        <v>123</v>
      </c>
      <c r="D738" s="111" t="s">
        <v>1632</v>
      </c>
      <c r="E738" s="77" t="s">
        <v>1598</v>
      </c>
      <c r="F738" s="104">
        <v>4</v>
      </c>
      <c r="G738" s="108">
        <f t="shared" si="0"/>
        <v>0</v>
      </c>
      <c r="H738" s="2"/>
      <c r="I738" s="2"/>
      <c r="J738" s="103">
        <v>3</v>
      </c>
      <c r="K738" s="108">
        <f t="shared" si="1"/>
        <v>0</v>
      </c>
      <c r="L738" s="2"/>
      <c r="M738" s="2"/>
      <c r="N738" s="104">
        <v>4</v>
      </c>
      <c r="O738" s="2"/>
      <c r="P738" s="77" t="s">
        <v>1707</v>
      </c>
      <c r="Q738" s="2"/>
      <c r="R738" s="104">
        <v>23</v>
      </c>
      <c r="S738" s="2"/>
    </row>
    <row r="739" spans="1:19" ht="12.75" customHeight="1" x14ac:dyDescent="0.15">
      <c r="A739" s="77" t="s">
        <v>86</v>
      </c>
      <c r="B739" s="77" t="s">
        <v>85</v>
      </c>
      <c r="C739" s="77" t="s">
        <v>83</v>
      </c>
      <c r="D739" s="111" t="s">
        <v>1632</v>
      </c>
      <c r="E739" s="77" t="s">
        <v>1598</v>
      </c>
      <c r="F739" s="104">
        <v>4</v>
      </c>
      <c r="G739" s="108">
        <f t="shared" si="0"/>
        <v>0</v>
      </c>
      <c r="H739" s="104">
        <v>0</v>
      </c>
      <c r="I739" s="104">
        <v>0</v>
      </c>
      <c r="J739" s="103">
        <v>3</v>
      </c>
      <c r="K739" s="108">
        <f t="shared" si="1"/>
        <v>0</v>
      </c>
      <c r="L739" s="104">
        <v>0</v>
      </c>
      <c r="M739" s="104">
        <v>0</v>
      </c>
      <c r="N739" s="104">
        <v>4</v>
      </c>
      <c r="O739" s="104">
        <v>0</v>
      </c>
      <c r="P739" s="77" t="s">
        <v>1750</v>
      </c>
      <c r="Q739" s="104">
        <v>18</v>
      </c>
      <c r="R739" s="104">
        <v>19</v>
      </c>
      <c r="S739" s="104">
        <v>18</v>
      </c>
    </row>
    <row r="740" spans="1:19" ht="12.75" customHeight="1" x14ac:dyDescent="0.15">
      <c r="A740" s="2" t="s">
        <v>86</v>
      </c>
      <c r="B740" s="2" t="s">
        <v>85</v>
      </c>
      <c r="C740" s="2" t="s">
        <v>83</v>
      </c>
      <c r="D740" s="86">
        <v>2014</v>
      </c>
      <c r="E740" s="2" t="s">
        <v>1598</v>
      </c>
      <c r="F740" s="2">
        <v>4</v>
      </c>
      <c r="G740" s="108">
        <f t="shared" si="0"/>
        <v>0</v>
      </c>
      <c r="H740" s="2">
        <v>0</v>
      </c>
      <c r="I740" s="2">
        <v>0</v>
      </c>
      <c r="J740" s="2">
        <v>3</v>
      </c>
      <c r="K740" s="108">
        <f t="shared" si="1"/>
        <v>0</v>
      </c>
      <c r="L740" s="2">
        <v>0</v>
      </c>
      <c r="M740" s="2">
        <v>0</v>
      </c>
      <c r="N740" s="2">
        <v>4</v>
      </c>
      <c r="O740" s="2">
        <v>1</v>
      </c>
      <c r="P740" s="2">
        <v>8</v>
      </c>
      <c r="Q740" s="2">
        <v>0</v>
      </c>
      <c r="R740" s="2">
        <v>19</v>
      </c>
      <c r="S740" s="2">
        <v>1</v>
      </c>
    </row>
    <row r="741" spans="1:19" ht="12.75" customHeight="1" x14ac:dyDescent="0.15">
      <c r="A741" s="2" t="s">
        <v>86</v>
      </c>
      <c r="B741" s="2" t="s">
        <v>85</v>
      </c>
      <c r="C741" s="2" t="s">
        <v>83</v>
      </c>
      <c r="D741" s="86">
        <v>2015</v>
      </c>
      <c r="E741" s="2" t="s">
        <v>1598</v>
      </c>
      <c r="F741" s="2">
        <v>4</v>
      </c>
      <c r="G741" s="108">
        <f t="shared" si="0"/>
        <v>0</v>
      </c>
      <c r="H741" s="2">
        <v>0</v>
      </c>
      <c r="I741" s="2">
        <v>0</v>
      </c>
      <c r="J741" s="2">
        <v>3</v>
      </c>
      <c r="K741" s="108">
        <f t="shared" si="1"/>
        <v>0</v>
      </c>
      <c r="L741" s="2">
        <v>0</v>
      </c>
      <c r="M741" s="2">
        <v>0</v>
      </c>
      <c r="N741" s="2">
        <v>4</v>
      </c>
      <c r="O741" s="2">
        <v>11</v>
      </c>
      <c r="P741" s="2">
        <v>8</v>
      </c>
      <c r="Q741" s="2">
        <v>0</v>
      </c>
      <c r="R741" s="2">
        <v>19</v>
      </c>
      <c r="S741" s="2">
        <v>11</v>
      </c>
    </row>
    <row r="742" spans="1:19" ht="12.75" customHeight="1" x14ac:dyDescent="0.15">
      <c r="A742" s="2" t="s">
        <v>86</v>
      </c>
      <c r="B742" s="2" t="s">
        <v>85</v>
      </c>
      <c r="C742" s="2" t="s">
        <v>83</v>
      </c>
      <c r="D742" s="86">
        <v>2016</v>
      </c>
      <c r="E742" s="2" t="s">
        <v>1598</v>
      </c>
      <c r="F742" s="2">
        <v>4</v>
      </c>
      <c r="G742" s="108">
        <f t="shared" si="0"/>
        <v>0</v>
      </c>
      <c r="H742" s="2">
        <v>0</v>
      </c>
      <c r="I742" s="2">
        <v>0</v>
      </c>
      <c r="J742" s="2">
        <v>3</v>
      </c>
      <c r="K742" s="108">
        <f t="shared" si="1"/>
        <v>0</v>
      </c>
      <c r="L742" s="2">
        <v>0</v>
      </c>
      <c r="M742" s="2">
        <v>0</v>
      </c>
      <c r="N742" s="2">
        <v>4</v>
      </c>
      <c r="O742" s="2">
        <v>4</v>
      </c>
      <c r="P742" s="2">
        <v>8</v>
      </c>
      <c r="Q742" s="2">
        <v>0</v>
      </c>
      <c r="R742" s="2">
        <v>19</v>
      </c>
      <c r="S742" s="2">
        <v>4</v>
      </c>
    </row>
    <row r="743" spans="1:19" ht="12.75" customHeight="1" x14ac:dyDescent="0.15">
      <c r="A743" s="2" t="s">
        <v>86</v>
      </c>
      <c r="B743" s="2" t="s">
        <v>85</v>
      </c>
      <c r="C743" s="2" t="s">
        <v>83</v>
      </c>
      <c r="D743" s="86">
        <v>2017</v>
      </c>
      <c r="E743" s="2" t="s">
        <v>1598</v>
      </c>
      <c r="F743" s="2">
        <v>4</v>
      </c>
      <c r="G743" s="108">
        <f t="shared" si="0"/>
        <v>0</v>
      </c>
      <c r="H743" s="2">
        <v>0</v>
      </c>
      <c r="I743" s="2">
        <v>0</v>
      </c>
      <c r="J743" s="2">
        <v>3</v>
      </c>
      <c r="K743" s="108">
        <f t="shared" si="1"/>
        <v>0</v>
      </c>
      <c r="L743" s="2">
        <v>0</v>
      </c>
      <c r="M743" s="2">
        <v>0</v>
      </c>
      <c r="N743" s="2">
        <v>4</v>
      </c>
      <c r="O743" s="2">
        <v>13</v>
      </c>
      <c r="P743" s="2">
        <v>8</v>
      </c>
      <c r="Q743" s="2">
        <v>0</v>
      </c>
      <c r="R743" s="2">
        <v>19</v>
      </c>
      <c r="S743" s="2">
        <v>13</v>
      </c>
    </row>
    <row r="744" spans="1:19" ht="12.75" customHeight="1" x14ac:dyDescent="0.15">
      <c r="A744" s="77" t="s">
        <v>1071</v>
      </c>
      <c r="B744" s="77" t="s">
        <v>316</v>
      </c>
      <c r="C744" s="77" t="s">
        <v>144</v>
      </c>
      <c r="D744" s="111" t="s">
        <v>1632</v>
      </c>
      <c r="E744" s="77" t="s">
        <v>1598</v>
      </c>
      <c r="F744" s="104">
        <v>0</v>
      </c>
      <c r="G744" s="108">
        <f t="shared" si="0"/>
        <v>0</v>
      </c>
      <c r="H744" s="104">
        <v>0</v>
      </c>
      <c r="I744" s="104">
        <v>0</v>
      </c>
      <c r="J744" s="103">
        <v>0</v>
      </c>
      <c r="K744" s="108">
        <f t="shared" si="1"/>
        <v>0</v>
      </c>
      <c r="L744" s="104">
        <v>0</v>
      </c>
      <c r="M744" s="104">
        <v>0</v>
      </c>
      <c r="N744" s="104">
        <v>0</v>
      </c>
      <c r="O744" s="104">
        <v>0</v>
      </c>
      <c r="P744" s="77" t="s">
        <v>1658</v>
      </c>
      <c r="Q744" s="104">
        <v>340</v>
      </c>
      <c r="R744" s="104">
        <v>0</v>
      </c>
      <c r="S744" s="104">
        <v>340</v>
      </c>
    </row>
    <row r="745" spans="1:19" ht="12.75" customHeight="1" x14ac:dyDescent="0.15">
      <c r="A745" s="77" t="s">
        <v>1074</v>
      </c>
      <c r="B745" s="77" t="s">
        <v>127</v>
      </c>
      <c r="C745" s="77" t="s">
        <v>128</v>
      </c>
      <c r="D745" s="111" t="s">
        <v>1632</v>
      </c>
      <c r="E745" s="77" t="s">
        <v>1598</v>
      </c>
      <c r="F745" s="104">
        <v>238</v>
      </c>
      <c r="G745" s="108">
        <f t="shared" si="0"/>
        <v>0</v>
      </c>
      <c r="H745" s="104">
        <v>0</v>
      </c>
      <c r="I745" s="104">
        <v>0</v>
      </c>
      <c r="J745" s="103">
        <v>211</v>
      </c>
      <c r="K745" s="108">
        <f t="shared" si="1"/>
        <v>1</v>
      </c>
      <c r="L745" s="104">
        <v>0</v>
      </c>
      <c r="M745" s="104">
        <v>1</v>
      </c>
      <c r="N745" s="104">
        <v>202</v>
      </c>
      <c r="O745" s="104">
        <v>37</v>
      </c>
      <c r="P745" s="77" t="s">
        <v>1751</v>
      </c>
      <c r="Q745" s="104">
        <v>58</v>
      </c>
      <c r="R745" s="104">
        <v>909</v>
      </c>
      <c r="S745" s="104">
        <v>96</v>
      </c>
    </row>
    <row r="746" spans="1:19" ht="12.75" customHeight="1" x14ac:dyDescent="0.15">
      <c r="A746" s="2" t="s">
        <v>1074</v>
      </c>
      <c r="B746" s="2" t="s">
        <v>127</v>
      </c>
      <c r="C746" s="2" t="s">
        <v>128</v>
      </c>
      <c r="D746" s="86">
        <v>2017</v>
      </c>
      <c r="E746" s="2" t="s">
        <v>1598</v>
      </c>
      <c r="F746" s="2">
        <v>238</v>
      </c>
      <c r="G746" s="108">
        <f t="shared" si="0"/>
        <v>0</v>
      </c>
      <c r="H746" s="2">
        <v>0</v>
      </c>
      <c r="I746" s="2">
        <v>0</v>
      </c>
      <c r="J746" s="2">
        <v>211</v>
      </c>
      <c r="K746" s="108">
        <f t="shared" si="1"/>
        <v>5</v>
      </c>
      <c r="L746" s="2">
        <v>5</v>
      </c>
      <c r="M746" s="2">
        <v>0</v>
      </c>
      <c r="N746" s="2">
        <v>202</v>
      </c>
      <c r="O746" s="2">
        <v>34</v>
      </c>
      <c r="P746" s="2">
        <v>258</v>
      </c>
      <c r="Q746" s="2">
        <v>9</v>
      </c>
      <c r="R746" s="2">
        <v>909</v>
      </c>
      <c r="S746" s="2">
        <v>48</v>
      </c>
    </row>
    <row r="747" spans="1:19" ht="12.75" customHeight="1" x14ac:dyDescent="0.15">
      <c r="A747" s="77" t="s">
        <v>158</v>
      </c>
      <c r="B747" s="77" t="s">
        <v>154</v>
      </c>
      <c r="C747" s="77" t="s">
        <v>128</v>
      </c>
      <c r="D747" s="111" t="s">
        <v>1632</v>
      </c>
      <c r="E747" s="77" t="s">
        <v>1598</v>
      </c>
      <c r="F747" s="104">
        <v>4888</v>
      </c>
      <c r="G747" s="108">
        <f t="shared" si="0"/>
        <v>0</v>
      </c>
      <c r="H747" s="2"/>
      <c r="I747" s="2"/>
      <c r="J747" s="103">
        <v>3107</v>
      </c>
      <c r="K747" s="108">
        <f t="shared" si="1"/>
        <v>0</v>
      </c>
      <c r="L747" s="2"/>
      <c r="M747" s="2"/>
      <c r="N747" s="104">
        <v>3126</v>
      </c>
      <c r="O747" s="2"/>
      <c r="P747" s="77" t="s">
        <v>1752</v>
      </c>
      <c r="Q747" s="2"/>
      <c r="R747" s="104">
        <v>21583</v>
      </c>
      <c r="S747" s="2"/>
    </row>
    <row r="748" spans="1:19" ht="12.75" customHeight="1" x14ac:dyDescent="0.15">
      <c r="A748" s="2" t="s">
        <v>158</v>
      </c>
      <c r="B748" s="2" t="s">
        <v>154</v>
      </c>
      <c r="C748" s="2" t="s">
        <v>128</v>
      </c>
      <c r="D748" s="86">
        <v>2015</v>
      </c>
      <c r="E748" s="2" t="s">
        <v>1598</v>
      </c>
      <c r="F748" s="2">
        <v>4888</v>
      </c>
      <c r="G748" s="108">
        <f t="shared" si="0"/>
        <v>0</v>
      </c>
      <c r="H748" s="2">
        <v>0</v>
      </c>
      <c r="I748" s="2">
        <v>0</v>
      </c>
      <c r="J748" s="2">
        <v>3107</v>
      </c>
      <c r="K748" s="108">
        <f t="shared" si="1"/>
        <v>0</v>
      </c>
      <c r="L748" s="2">
        <v>0</v>
      </c>
      <c r="M748" s="2">
        <v>0</v>
      </c>
      <c r="N748" s="2">
        <v>3126</v>
      </c>
      <c r="O748" s="2">
        <v>0</v>
      </c>
      <c r="P748" s="2">
        <v>10462</v>
      </c>
      <c r="Q748" s="2">
        <v>0</v>
      </c>
      <c r="R748" s="2">
        <v>21583</v>
      </c>
      <c r="S748" s="2">
        <v>0</v>
      </c>
    </row>
    <row r="749" spans="1:19" ht="12.75" customHeight="1" x14ac:dyDescent="0.15">
      <c r="A749" s="2" t="s">
        <v>158</v>
      </c>
      <c r="B749" s="2" t="s">
        <v>154</v>
      </c>
      <c r="C749" s="2" t="s">
        <v>128</v>
      </c>
      <c r="D749" s="86">
        <v>2016</v>
      </c>
      <c r="E749" s="2" t="s">
        <v>1598</v>
      </c>
      <c r="F749" s="2">
        <v>4888</v>
      </c>
      <c r="G749" s="108">
        <f t="shared" si="0"/>
        <v>103</v>
      </c>
      <c r="H749" s="2">
        <v>103</v>
      </c>
      <c r="I749" s="2">
        <v>0</v>
      </c>
      <c r="J749" s="2">
        <v>3107</v>
      </c>
      <c r="K749" s="108">
        <f t="shared" si="1"/>
        <v>57</v>
      </c>
      <c r="L749" s="2">
        <v>57</v>
      </c>
      <c r="M749" s="2">
        <v>0</v>
      </c>
      <c r="N749" s="2">
        <v>3126</v>
      </c>
      <c r="O749" s="2">
        <v>0</v>
      </c>
      <c r="P749" s="2">
        <v>10462</v>
      </c>
      <c r="Q749" s="2">
        <v>3</v>
      </c>
      <c r="R749" s="2">
        <v>21583</v>
      </c>
      <c r="S749" s="2">
        <v>163</v>
      </c>
    </row>
    <row r="750" spans="1:19" ht="12.75" customHeight="1" x14ac:dyDescent="0.15">
      <c r="A750" s="2" t="s">
        <v>158</v>
      </c>
      <c r="B750" s="2" t="s">
        <v>154</v>
      </c>
      <c r="C750" s="2" t="s">
        <v>128</v>
      </c>
      <c r="D750" s="86">
        <v>2017</v>
      </c>
      <c r="E750" s="2" t="s">
        <v>1598</v>
      </c>
      <c r="F750" s="2">
        <v>4888</v>
      </c>
      <c r="G750" s="108">
        <f t="shared" si="0"/>
        <v>0</v>
      </c>
      <c r="H750" s="2">
        <v>0</v>
      </c>
      <c r="I750" s="2">
        <v>0</v>
      </c>
      <c r="J750" s="2">
        <v>3107</v>
      </c>
      <c r="K750" s="108">
        <f t="shared" si="1"/>
        <v>0</v>
      </c>
      <c r="L750" s="2">
        <v>0</v>
      </c>
      <c r="M750" s="2">
        <v>0</v>
      </c>
      <c r="N750" s="2">
        <v>3126</v>
      </c>
      <c r="O750" s="2">
        <v>0</v>
      </c>
      <c r="P750" s="2">
        <v>10462</v>
      </c>
      <c r="Q750" s="2">
        <v>0</v>
      </c>
      <c r="R750" s="2">
        <v>21583</v>
      </c>
      <c r="S750" s="2">
        <v>0</v>
      </c>
    </row>
    <row r="751" spans="1:19" ht="12.75" customHeight="1" x14ac:dyDescent="0.15">
      <c r="A751" s="77" t="s">
        <v>258</v>
      </c>
      <c r="B751" s="77" t="s">
        <v>257</v>
      </c>
      <c r="C751" s="77" t="s">
        <v>128</v>
      </c>
      <c r="D751" s="111" t="s">
        <v>1632</v>
      </c>
      <c r="E751" s="77" t="s">
        <v>1598</v>
      </c>
      <c r="F751" s="104">
        <v>43</v>
      </c>
      <c r="G751" s="108">
        <f t="shared" si="0"/>
        <v>0</v>
      </c>
      <c r="H751" s="104">
        <v>0</v>
      </c>
      <c r="I751" s="104">
        <v>0</v>
      </c>
      <c r="J751" s="103">
        <v>28</v>
      </c>
      <c r="K751" s="108">
        <f t="shared" si="1"/>
        <v>0</v>
      </c>
      <c r="L751" s="104">
        <v>0</v>
      </c>
      <c r="M751" s="104">
        <v>0</v>
      </c>
      <c r="N751" s="104">
        <v>33</v>
      </c>
      <c r="O751" s="104">
        <v>0</v>
      </c>
      <c r="P751" s="77" t="s">
        <v>1741</v>
      </c>
      <c r="Q751" s="104">
        <v>40</v>
      </c>
      <c r="R751" s="104">
        <v>180</v>
      </c>
      <c r="S751" s="104">
        <v>40</v>
      </c>
    </row>
    <row r="752" spans="1:19" ht="12.75" customHeight="1" x14ac:dyDescent="0.15">
      <c r="A752" t="s">
        <v>258</v>
      </c>
      <c r="B752" t="s">
        <v>257</v>
      </c>
      <c r="C752" t="s">
        <v>128</v>
      </c>
      <c r="D752" s="86">
        <v>2015</v>
      </c>
      <c r="E752" t="s">
        <v>1598</v>
      </c>
      <c r="F752">
        <v>43</v>
      </c>
      <c r="G752" s="108">
        <f t="shared" si="0"/>
        <v>0</v>
      </c>
      <c r="H752">
        <v>0</v>
      </c>
      <c r="I752">
        <v>0</v>
      </c>
      <c r="J752">
        <v>28</v>
      </c>
      <c r="K752" s="108">
        <f t="shared" si="1"/>
        <v>0</v>
      </c>
      <c r="L752">
        <v>0</v>
      </c>
      <c r="M752">
        <v>0</v>
      </c>
      <c r="N752">
        <v>33</v>
      </c>
      <c r="O752">
        <v>0</v>
      </c>
      <c r="P752">
        <v>76</v>
      </c>
      <c r="Q752">
        <v>25</v>
      </c>
      <c r="R752">
        <v>180</v>
      </c>
      <c r="S752">
        <v>25</v>
      </c>
    </row>
    <row r="753" spans="1:19" ht="12.75" customHeight="1" x14ac:dyDescent="0.15">
      <c r="A753" t="s">
        <v>258</v>
      </c>
      <c r="B753" t="s">
        <v>257</v>
      </c>
      <c r="C753" t="s">
        <v>128</v>
      </c>
      <c r="D753" s="86">
        <v>2016</v>
      </c>
      <c r="E753" t="s">
        <v>1598</v>
      </c>
      <c r="F753">
        <v>43</v>
      </c>
      <c r="G753" s="108">
        <f t="shared" si="0"/>
        <v>0</v>
      </c>
      <c r="H753">
        <v>0</v>
      </c>
      <c r="I753">
        <v>0</v>
      </c>
      <c r="J753">
        <v>28</v>
      </c>
      <c r="K753" s="108">
        <f t="shared" si="1"/>
        <v>4</v>
      </c>
      <c r="L753">
        <v>4</v>
      </c>
      <c r="M753">
        <v>0</v>
      </c>
      <c r="N753">
        <v>33</v>
      </c>
      <c r="O753">
        <v>1</v>
      </c>
      <c r="P753">
        <v>76</v>
      </c>
      <c r="Q753">
        <v>30</v>
      </c>
      <c r="R753">
        <v>180</v>
      </c>
      <c r="S753">
        <v>35</v>
      </c>
    </row>
    <row r="754" spans="1:19" ht="12.75" customHeight="1" x14ac:dyDescent="0.15">
      <c r="A754" t="s">
        <v>258</v>
      </c>
      <c r="B754" t="s">
        <v>257</v>
      </c>
      <c r="C754" t="s">
        <v>128</v>
      </c>
      <c r="D754" s="86">
        <v>2017</v>
      </c>
      <c r="E754" t="s">
        <v>1598</v>
      </c>
      <c r="F754">
        <v>43</v>
      </c>
      <c r="G754" s="108">
        <f t="shared" si="0"/>
        <v>0</v>
      </c>
      <c r="H754">
        <v>0</v>
      </c>
      <c r="I754">
        <v>0</v>
      </c>
      <c r="J754">
        <v>28</v>
      </c>
      <c r="K754" s="108">
        <f t="shared" si="1"/>
        <v>2</v>
      </c>
      <c r="L754">
        <v>2</v>
      </c>
      <c r="M754">
        <v>0</v>
      </c>
      <c r="N754">
        <v>33</v>
      </c>
      <c r="O754">
        <v>5</v>
      </c>
      <c r="P754">
        <v>76</v>
      </c>
      <c r="Q754">
        <v>31</v>
      </c>
      <c r="R754">
        <v>180</v>
      </c>
      <c r="S754">
        <v>38</v>
      </c>
    </row>
    <row r="755" spans="1:19" ht="12.75" customHeight="1" x14ac:dyDescent="0.15">
      <c r="A755" s="77" t="s">
        <v>165</v>
      </c>
      <c r="B755" s="77" t="s">
        <v>162</v>
      </c>
      <c r="C755" s="77" t="s">
        <v>163</v>
      </c>
      <c r="D755" s="111" t="s">
        <v>1632</v>
      </c>
      <c r="E755" s="77" t="s">
        <v>1598</v>
      </c>
      <c r="F755" s="104">
        <v>186</v>
      </c>
      <c r="G755" s="108">
        <f t="shared" si="0"/>
        <v>0</v>
      </c>
      <c r="H755" s="104">
        <v>0</v>
      </c>
      <c r="I755" s="104">
        <v>0</v>
      </c>
      <c r="J755" s="103">
        <v>138</v>
      </c>
      <c r="K755" s="108">
        <f t="shared" si="1"/>
        <v>11</v>
      </c>
      <c r="L755" s="104">
        <v>0</v>
      </c>
      <c r="M755" s="104">
        <v>11</v>
      </c>
      <c r="N755" s="104">
        <v>147</v>
      </c>
      <c r="O755" s="104">
        <v>1</v>
      </c>
      <c r="P755" s="77" t="s">
        <v>1753</v>
      </c>
      <c r="Q755" s="104">
        <v>8</v>
      </c>
      <c r="R755" s="104">
        <v>818</v>
      </c>
      <c r="S755" s="104">
        <v>20</v>
      </c>
    </row>
    <row r="756" spans="1:19" ht="12.75" customHeight="1" x14ac:dyDescent="0.15">
      <c r="A756" s="2" t="s">
        <v>165</v>
      </c>
      <c r="B756" s="2" t="s">
        <v>162</v>
      </c>
      <c r="C756" s="2" t="s">
        <v>163</v>
      </c>
      <c r="D756" s="86">
        <v>2017</v>
      </c>
      <c r="E756" s="2" t="s">
        <v>1598</v>
      </c>
      <c r="F756" s="2">
        <v>186</v>
      </c>
      <c r="G756" s="108">
        <f t="shared" si="0"/>
        <v>0</v>
      </c>
      <c r="H756" s="2">
        <v>0</v>
      </c>
      <c r="I756" s="2">
        <v>0</v>
      </c>
      <c r="J756" s="2">
        <v>138</v>
      </c>
      <c r="K756" s="108">
        <f t="shared" si="1"/>
        <v>8</v>
      </c>
      <c r="L756" s="2">
        <v>8</v>
      </c>
      <c r="M756" s="2">
        <v>0</v>
      </c>
      <c r="N756" s="2">
        <v>147</v>
      </c>
      <c r="O756" s="2">
        <v>1</v>
      </c>
      <c r="P756" s="2">
        <v>347</v>
      </c>
      <c r="Q756" s="2">
        <v>8</v>
      </c>
      <c r="R756" s="2">
        <v>818</v>
      </c>
      <c r="S756" s="2">
        <v>17</v>
      </c>
    </row>
    <row r="757" spans="1:19" ht="12.75" customHeight="1" x14ac:dyDescent="0.15">
      <c r="A757" s="2" t="s">
        <v>1086</v>
      </c>
      <c r="B757" s="2" t="s">
        <v>127</v>
      </c>
      <c r="C757" s="2" t="s">
        <v>128</v>
      </c>
      <c r="D757" s="86">
        <v>2017</v>
      </c>
      <c r="E757" s="2" t="s">
        <v>1598</v>
      </c>
      <c r="F757" s="2">
        <v>113</v>
      </c>
      <c r="G757" s="108">
        <f t="shared" si="0"/>
        <v>0</v>
      </c>
      <c r="H757" s="2">
        <v>0</v>
      </c>
      <c r="I757" s="2">
        <v>0</v>
      </c>
      <c r="J757" s="2">
        <v>70</v>
      </c>
      <c r="K757" s="108">
        <f t="shared" si="1"/>
        <v>0</v>
      </c>
      <c r="L757" s="2">
        <v>0</v>
      </c>
      <c r="M757" s="2">
        <v>0</v>
      </c>
      <c r="N757" s="2">
        <v>60</v>
      </c>
      <c r="O757" s="2">
        <v>19</v>
      </c>
      <c r="P757" s="2">
        <v>131</v>
      </c>
      <c r="Q757" s="2">
        <v>0</v>
      </c>
      <c r="R757" s="2">
        <v>374</v>
      </c>
      <c r="S757" s="2">
        <v>19</v>
      </c>
    </row>
    <row r="758" spans="1:19" ht="12.75" customHeight="1" x14ac:dyDescent="0.15">
      <c r="A758" s="77" t="s">
        <v>195</v>
      </c>
      <c r="B758" s="77" t="s">
        <v>168</v>
      </c>
      <c r="C758" s="77" t="s">
        <v>144</v>
      </c>
      <c r="D758" s="111" t="s">
        <v>1632</v>
      </c>
      <c r="E758" s="77" t="s">
        <v>1598</v>
      </c>
      <c r="F758" s="104">
        <v>92</v>
      </c>
      <c r="G758" s="108">
        <f t="shared" si="0"/>
        <v>0</v>
      </c>
      <c r="H758" s="104">
        <v>0</v>
      </c>
      <c r="I758" s="104">
        <v>0</v>
      </c>
      <c r="J758" s="103">
        <v>57</v>
      </c>
      <c r="K758" s="108">
        <f t="shared" si="1"/>
        <v>0</v>
      </c>
      <c r="L758" s="104">
        <v>0</v>
      </c>
      <c r="M758" s="104">
        <v>0</v>
      </c>
      <c r="N758" s="104">
        <v>62</v>
      </c>
      <c r="O758" s="104">
        <v>0</v>
      </c>
      <c r="P758" s="77" t="s">
        <v>1754</v>
      </c>
      <c r="Q758" s="104">
        <v>19</v>
      </c>
      <c r="R758" s="104">
        <v>343</v>
      </c>
      <c r="S758" s="104">
        <v>19</v>
      </c>
    </row>
    <row r="759" spans="1:19" ht="12.75" customHeight="1" x14ac:dyDescent="0.15">
      <c r="A759" s="2" t="s">
        <v>195</v>
      </c>
      <c r="B759" s="2" t="s">
        <v>168</v>
      </c>
      <c r="C759" s="2" t="s">
        <v>144</v>
      </c>
      <c r="D759" s="86">
        <v>2014</v>
      </c>
      <c r="E759" s="2" t="s">
        <v>1598</v>
      </c>
      <c r="F759" s="2">
        <v>92</v>
      </c>
      <c r="G759" s="108">
        <f t="shared" si="0"/>
        <v>0</v>
      </c>
      <c r="H759" s="2">
        <v>0</v>
      </c>
      <c r="I759" s="2">
        <v>0</v>
      </c>
      <c r="J759" s="2">
        <v>57</v>
      </c>
      <c r="K759" s="108">
        <f t="shared" si="1"/>
        <v>0</v>
      </c>
      <c r="L759" s="2">
        <v>0</v>
      </c>
      <c r="M759" s="2">
        <v>0</v>
      </c>
      <c r="N759" s="2">
        <v>62</v>
      </c>
      <c r="O759" s="2">
        <v>0</v>
      </c>
      <c r="P759" s="2">
        <v>132</v>
      </c>
      <c r="Q759" s="2">
        <v>5</v>
      </c>
      <c r="R759" s="2">
        <v>343</v>
      </c>
      <c r="S759" s="2">
        <v>5</v>
      </c>
    </row>
    <row r="760" spans="1:19" ht="12.75" customHeight="1" x14ac:dyDescent="0.15">
      <c r="A760" t="s">
        <v>195</v>
      </c>
      <c r="B760" t="s">
        <v>168</v>
      </c>
      <c r="C760" t="s">
        <v>144</v>
      </c>
      <c r="D760" s="86">
        <v>2015</v>
      </c>
      <c r="E760" t="s">
        <v>1598</v>
      </c>
      <c r="F760">
        <v>92</v>
      </c>
      <c r="G760" s="108">
        <f t="shared" si="0"/>
        <v>0</v>
      </c>
      <c r="H760">
        <v>0</v>
      </c>
      <c r="I760">
        <v>0</v>
      </c>
      <c r="J760">
        <v>57</v>
      </c>
      <c r="K760" s="108">
        <f t="shared" si="1"/>
        <v>0</v>
      </c>
      <c r="L760">
        <v>0</v>
      </c>
      <c r="M760">
        <v>0</v>
      </c>
      <c r="N760">
        <v>62</v>
      </c>
      <c r="O760">
        <v>0</v>
      </c>
      <c r="P760">
        <v>132</v>
      </c>
      <c r="Q760">
        <v>18</v>
      </c>
      <c r="R760">
        <v>343</v>
      </c>
      <c r="S760">
        <v>18</v>
      </c>
    </row>
    <row r="761" spans="1:19" ht="12.75" customHeight="1" x14ac:dyDescent="0.15">
      <c r="A761" t="s">
        <v>195</v>
      </c>
      <c r="B761" t="s">
        <v>168</v>
      </c>
      <c r="C761" t="s">
        <v>144</v>
      </c>
      <c r="D761" s="86">
        <v>2016</v>
      </c>
      <c r="E761" t="s">
        <v>1598</v>
      </c>
      <c r="F761">
        <v>92</v>
      </c>
      <c r="G761" s="108">
        <f t="shared" si="0"/>
        <v>0</v>
      </c>
      <c r="H761">
        <v>0</v>
      </c>
      <c r="I761">
        <v>0</v>
      </c>
      <c r="J761">
        <v>57</v>
      </c>
      <c r="K761" s="108">
        <f t="shared" si="1"/>
        <v>0</v>
      </c>
      <c r="L761">
        <v>0</v>
      </c>
      <c r="M761">
        <v>0</v>
      </c>
      <c r="N761">
        <v>62</v>
      </c>
      <c r="O761">
        <v>0</v>
      </c>
      <c r="P761">
        <v>132</v>
      </c>
      <c r="Q761">
        <v>0</v>
      </c>
      <c r="R761">
        <v>343</v>
      </c>
      <c r="S761">
        <v>0</v>
      </c>
    </row>
    <row r="762" spans="1:19" ht="12.75" customHeight="1" x14ac:dyDescent="0.15">
      <c r="A762" t="s">
        <v>195</v>
      </c>
      <c r="B762" t="s">
        <v>168</v>
      </c>
      <c r="C762" t="s">
        <v>144</v>
      </c>
      <c r="D762" s="86">
        <v>2017</v>
      </c>
      <c r="E762" t="s">
        <v>1598</v>
      </c>
      <c r="F762">
        <v>92</v>
      </c>
      <c r="G762" s="108">
        <f t="shared" si="0"/>
        <v>0</v>
      </c>
      <c r="H762">
        <v>0</v>
      </c>
      <c r="I762">
        <v>0</v>
      </c>
      <c r="J762">
        <v>57</v>
      </c>
      <c r="K762" s="108">
        <f t="shared" si="1"/>
        <v>0</v>
      </c>
      <c r="L762">
        <v>0</v>
      </c>
      <c r="M762">
        <v>0</v>
      </c>
      <c r="N762">
        <v>62</v>
      </c>
      <c r="O762">
        <v>0</v>
      </c>
      <c r="P762">
        <v>132</v>
      </c>
      <c r="Q762">
        <v>11</v>
      </c>
      <c r="R762">
        <v>343</v>
      </c>
      <c r="S762">
        <v>11</v>
      </c>
    </row>
    <row r="763" spans="1:19" ht="12.75" customHeight="1" x14ac:dyDescent="0.15">
      <c r="A763" s="2" t="s">
        <v>285</v>
      </c>
      <c r="B763" s="2" t="s">
        <v>273</v>
      </c>
      <c r="C763" s="2" t="s">
        <v>144</v>
      </c>
      <c r="D763" s="86">
        <v>2013</v>
      </c>
      <c r="E763" s="2" t="s">
        <v>1598</v>
      </c>
      <c r="F763" s="2">
        <v>1</v>
      </c>
      <c r="G763" s="108">
        <f t="shared" si="0"/>
        <v>0</v>
      </c>
      <c r="H763" s="2">
        <v>0</v>
      </c>
      <c r="I763" s="2">
        <v>0</v>
      </c>
      <c r="J763" s="2">
        <v>77</v>
      </c>
      <c r="K763" s="108">
        <f t="shared" si="1"/>
        <v>0</v>
      </c>
      <c r="L763" s="2">
        <v>0</v>
      </c>
      <c r="M763" s="2">
        <v>0</v>
      </c>
      <c r="N763" s="2">
        <v>1</v>
      </c>
      <c r="O763" s="2">
        <v>0</v>
      </c>
      <c r="P763" s="2">
        <v>1</v>
      </c>
      <c r="Q763" s="2">
        <v>4</v>
      </c>
      <c r="R763" s="2">
        <v>80</v>
      </c>
      <c r="S763" s="2">
        <v>4</v>
      </c>
    </row>
    <row r="764" spans="1:19" ht="12.75" customHeight="1" x14ac:dyDescent="0.15">
      <c r="A764" s="2" t="s">
        <v>285</v>
      </c>
      <c r="B764" s="2" t="s">
        <v>273</v>
      </c>
      <c r="C764" s="2" t="s">
        <v>144</v>
      </c>
      <c r="D764" s="86">
        <v>2014</v>
      </c>
      <c r="E764" s="2" t="s">
        <v>1598</v>
      </c>
      <c r="F764" s="2">
        <v>1</v>
      </c>
      <c r="G764" s="108">
        <f t="shared" si="0"/>
        <v>0</v>
      </c>
      <c r="H764" s="2">
        <v>0</v>
      </c>
      <c r="I764" s="2">
        <v>0</v>
      </c>
      <c r="J764" s="2">
        <v>77</v>
      </c>
      <c r="K764" s="108">
        <f t="shared" si="1"/>
        <v>0</v>
      </c>
      <c r="L764" s="2">
        <v>0</v>
      </c>
      <c r="M764" s="2">
        <v>0</v>
      </c>
      <c r="N764" s="2">
        <v>1</v>
      </c>
      <c r="O764" s="2">
        <v>7</v>
      </c>
      <c r="P764" s="2">
        <v>1</v>
      </c>
      <c r="Q764" s="2">
        <v>0</v>
      </c>
      <c r="R764" s="2">
        <v>80</v>
      </c>
      <c r="S764" s="2">
        <v>7</v>
      </c>
    </row>
    <row r="765" spans="1:19" ht="12.75" customHeight="1" x14ac:dyDescent="0.15">
      <c r="A765" t="s">
        <v>285</v>
      </c>
      <c r="B765" t="s">
        <v>273</v>
      </c>
      <c r="C765" t="s">
        <v>144</v>
      </c>
      <c r="D765" s="86">
        <v>2015</v>
      </c>
      <c r="E765" t="s">
        <v>1598</v>
      </c>
      <c r="F765">
        <v>1</v>
      </c>
      <c r="G765" s="108">
        <f t="shared" si="0"/>
        <v>0</v>
      </c>
      <c r="H765">
        <v>0</v>
      </c>
      <c r="I765">
        <v>0</v>
      </c>
      <c r="J765">
        <v>77</v>
      </c>
      <c r="K765" s="108">
        <f t="shared" si="1"/>
        <v>3</v>
      </c>
      <c r="L765">
        <v>3</v>
      </c>
      <c r="M765">
        <v>0</v>
      </c>
      <c r="N765">
        <v>1</v>
      </c>
      <c r="O765">
        <v>4</v>
      </c>
      <c r="P765">
        <v>1</v>
      </c>
      <c r="Q765">
        <v>22</v>
      </c>
      <c r="R765">
        <v>80</v>
      </c>
      <c r="S765">
        <v>29</v>
      </c>
    </row>
    <row r="766" spans="1:19" ht="12.75" customHeight="1" x14ac:dyDescent="0.15">
      <c r="A766" t="s">
        <v>285</v>
      </c>
      <c r="B766" t="s">
        <v>273</v>
      </c>
      <c r="C766" t="s">
        <v>144</v>
      </c>
      <c r="D766" s="86">
        <v>2016</v>
      </c>
      <c r="E766" t="s">
        <v>1598</v>
      </c>
      <c r="F766">
        <v>1</v>
      </c>
      <c r="G766" s="108">
        <f t="shared" si="0"/>
        <v>0</v>
      </c>
      <c r="H766">
        <v>0</v>
      </c>
      <c r="I766">
        <v>0</v>
      </c>
      <c r="J766">
        <v>77</v>
      </c>
      <c r="K766" s="108">
        <f t="shared" si="1"/>
        <v>0</v>
      </c>
      <c r="L766">
        <v>0</v>
      </c>
      <c r="M766">
        <v>0</v>
      </c>
      <c r="N766">
        <v>1</v>
      </c>
      <c r="O766">
        <v>0</v>
      </c>
      <c r="P766">
        <v>1</v>
      </c>
      <c r="Q766">
        <v>357</v>
      </c>
      <c r="R766">
        <v>80</v>
      </c>
      <c r="S766">
        <v>357</v>
      </c>
    </row>
    <row r="767" spans="1:19" ht="12.75" customHeight="1" x14ac:dyDescent="0.15">
      <c r="A767" t="s">
        <v>285</v>
      </c>
      <c r="B767" t="s">
        <v>273</v>
      </c>
      <c r="C767" t="s">
        <v>144</v>
      </c>
      <c r="D767" s="86">
        <v>2017</v>
      </c>
      <c r="E767" t="s">
        <v>1598</v>
      </c>
      <c r="F767">
        <v>1</v>
      </c>
      <c r="G767" s="108">
        <f t="shared" si="0"/>
        <v>0</v>
      </c>
      <c r="H767">
        <v>0</v>
      </c>
      <c r="I767">
        <v>0</v>
      </c>
      <c r="J767">
        <v>77</v>
      </c>
      <c r="K767" s="108">
        <f t="shared" si="1"/>
        <v>0</v>
      </c>
      <c r="L767">
        <v>0</v>
      </c>
      <c r="M767">
        <v>0</v>
      </c>
      <c r="N767">
        <v>1</v>
      </c>
      <c r="O767">
        <v>0</v>
      </c>
      <c r="P767">
        <v>1</v>
      </c>
      <c r="Q767">
        <v>41</v>
      </c>
      <c r="R767">
        <v>80</v>
      </c>
      <c r="S767">
        <v>41</v>
      </c>
    </row>
    <row r="768" spans="1:19" ht="12.75" customHeight="1" x14ac:dyDescent="0.15">
      <c r="A768" s="77" t="s">
        <v>436</v>
      </c>
      <c r="B768" s="77" t="s">
        <v>416</v>
      </c>
      <c r="C768" s="77" t="s">
        <v>417</v>
      </c>
      <c r="D768" s="111" t="s">
        <v>1632</v>
      </c>
      <c r="E768" s="77" t="s">
        <v>1598</v>
      </c>
      <c r="F768" s="104">
        <v>430</v>
      </c>
      <c r="G768" s="108">
        <f t="shared" si="0"/>
        <v>0</v>
      </c>
      <c r="H768" s="104">
        <v>0</v>
      </c>
      <c r="I768" s="104">
        <v>0</v>
      </c>
      <c r="J768" s="103">
        <v>326</v>
      </c>
      <c r="K768" s="108">
        <f t="shared" si="1"/>
        <v>0</v>
      </c>
      <c r="L768" s="104">
        <v>0</v>
      </c>
      <c r="M768" s="104">
        <v>0</v>
      </c>
      <c r="N768" s="104">
        <v>302</v>
      </c>
      <c r="O768" s="104">
        <v>0</v>
      </c>
      <c r="P768" s="77" t="s">
        <v>1755</v>
      </c>
      <c r="Q768" s="104">
        <v>122</v>
      </c>
      <c r="R768" s="104">
        <v>1722</v>
      </c>
      <c r="S768" s="104">
        <v>122</v>
      </c>
    </row>
    <row r="769" spans="1:19" ht="12.75" customHeight="1" x14ac:dyDescent="0.15">
      <c r="A769" s="2" t="s">
        <v>436</v>
      </c>
      <c r="B769" s="2" t="s">
        <v>416</v>
      </c>
      <c r="C769" s="2" t="s">
        <v>417</v>
      </c>
      <c r="D769" s="86">
        <v>2013</v>
      </c>
      <c r="E769" s="2" t="s">
        <v>1598</v>
      </c>
      <c r="F769" s="2">
        <v>430</v>
      </c>
      <c r="G769" s="108">
        <f t="shared" si="0"/>
        <v>18</v>
      </c>
      <c r="H769" s="2">
        <v>18</v>
      </c>
      <c r="I769" s="2">
        <v>0</v>
      </c>
      <c r="J769" s="2">
        <v>326</v>
      </c>
      <c r="K769" s="108">
        <f t="shared" si="1"/>
        <v>0</v>
      </c>
      <c r="L769" s="2">
        <v>0</v>
      </c>
      <c r="M769" s="2">
        <v>0</v>
      </c>
      <c r="N769" s="2">
        <v>302</v>
      </c>
      <c r="O769" s="2">
        <v>279</v>
      </c>
      <c r="P769" s="2">
        <v>664</v>
      </c>
      <c r="Q769" s="2">
        <v>241</v>
      </c>
      <c r="R769" s="2">
        <v>1722</v>
      </c>
      <c r="S769" s="2">
        <v>538</v>
      </c>
    </row>
    <row r="770" spans="1:19" ht="12.75" customHeight="1" x14ac:dyDescent="0.15">
      <c r="A770" s="2" t="s">
        <v>436</v>
      </c>
      <c r="B770" s="2" t="s">
        <v>416</v>
      </c>
      <c r="C770" s="2" t="s">
        <v>417</v>
      </c>
      <c r="D770" s="86">
        <v>2014</v>
      </c>
      <c r="E770" s="2" t="s">
        <v>1598</v>
      </c>
      <c r="F770" s="2">
        <v>430</v>
      </c>
      <c r="G770" s="108">
        <f t="shared" si="0"/>
        <v>0</v>
      </c>
      <c r="H770" s="2">
        <v>0</v>
      </c>
      <c r="I770" s="2">
        <v>0</v>
      </c>
      <c r="J770" s="2">
        <v>326</v>
      </c>
      <c r="K770" s="108">
        <f t="shared" si="1"/>
        <v>1</v>
      </c>
      <c r="L770" s="2">
        <v>0</v>
      </c>
      <c r="M770" s="2">
        <v>1</v>
      </c>
      <c r="N770" s="2">
        <v>302</v>
      </c>
      <c r="O770" s="2">
        <v>0</v>
      </c>
      <c r="P770" s="2">
        <v>664</v>
      </c>
      <c r="Q770" s="2">
        <v>310</v>
      </c>
      <c r="R770" s="2">
        <v>1722</v>
      </c>
      <c r="S770" s="2">
        <v>311</v>
      </c>
    </row>
    <row r="771" spans="1:19" ht="12.75" customHeight="1" x14ac:dyDescent="0.15">
      <c r="A771" t="s">
        <v>436</v>
      </c>
      <c r="B771" t="s">
        <v>416</v>
      </c>
      <c r="C771" t="s">
        <v>417</v>
      </c>
      <c r="D771" s="86">
        <v>2015</v>
      </c>
      <c r="E771" t="s">
        <v>1598</v>
      </c>
      <c r="F771">
        <v>430</v>
      </c>
      <c r="G771" s="108">
        <f t="shared" si="0"/>
        <v>0</v>
      </c>
      <c r="H771">
        <v>0</v>
      </c>
      <c r="I771">
        <v>0</v>
      </c>
      <c r="J771">
        <v>326</v>
      </c>
      <c r="K771" s="108">
        <f t="shared" si="1"/>
        <v>1</v>
      </c>
      <c r="L771">
        <v>0</v>
      </c>
      <c r="M771">
        <v>1</v>
      </c>
      <c r="N771">
        <v>302</v>
      </c>
      <c r="O771">
        <v>0</v>
      </c>
      <c r="P771">
        <v>664</v>
      </c>
      <c r="Q771">
        <v>28</v>
      </c>
      <c r="R771">
        <v>1722</v>
      </c>
      <c r="S771">
        <v>29</v>
      </c>
    </row>
    <row r="772" spans="1:19" ht="12.75" customHeight="1" x14ac:dyDescent="0.15">
      <c r="A772" t="s">
        <v>436</v>
      </c>
      <c r="B772" t="s">
        <v>416</v>
      </c>
      <c r="C772" t="s">
        <v>417</v>
      </c>
      <c r="D772" s="86">
        <v>2016</v>
      </c>
      <c r="E772" t="s">
        <v>1598</v>
      </c>
      <c r="F772">
        <v>430</v>
      </c>
      <c r="G772" s="108">
        <f t="shared" si="0"/>
        <v>0</v>
      </c>
      <c r="H772">
        <v>0</v>
      </c>
      <c r="I772">
        <v>0</v>
      </c>
      <c r="J772">
        <v>326</v>
      </c>
      <c r="K772" s="108">
        <f t="shared" si="1"/>
        <v>0</v>
      </c>
      <c r="L772">
        <v>0</v>
      </c>
      <c r="M772">
        <v>0</v>
      </c>
      <c r="N772">
        <v>302</v>
      </c>
      <c r="O772">
        <v>0</v>
      </c>
      <c r="P772">
        <v>664</v>
      </c>
      <c r="Q772">
        <v>106</v>
      </c>
      <c r="R772">
        <v>1722</v>
      </c>
      <c r="S772">
        <v>106</v>
      </c>
    </row>
    <row r="773" spans="1:19" ht="12.75" customHeight="1" x14ac:dyDescent="0.15">
      <c r="A773" t="s">
        <v>436</v>
      </c>
      <c r="B773" t="s">
        <v>416</v>
      </c>
      <c r="C773" t="s">
        <v>417</v>
      </c>
      <c r="D773" s="86">
        <v>2017</v>
      </c>
      <c r="E773" t="s">
        <v>1598</v>
      </c>
      <c r="F773">
        <v>430</v>
      </c>
      <c r="G773" s="108">
        <f t="shared" si="0"/>
        <v>0</v>
      </c>
      <c r="H773">
        <v>0</v>
      </c>
      <c r="I773">
        <v>0</v>
      </c>
      <c r="J773">
        <v>326</v>
      </c>
      <c r="K773" s="108">
        <f t="shared" si="1"/>
        <v>7</v>
      </c>
      <c r="L773">
        <v>0</v>
      </c>
      <c r="M773">
        <v>7</v>
      </c>
      <c r="N773">
        <v>302</v>
      </c>
      <c r="O773">
        <v>0</v>
      </c>
      <c r="P773">
        <v>664</v>
      </c>
      <c r="Q773">
        <v>24</v>
      </c>
      <c r="R773">
        <v>1722</v>
      </c>
      <c r="S773">
        <v>31</v>
      </c>
    </row>
    <row r="774" spans="1:19" ht="12.75" customHeight="1" x14ac:dyDescent="0.15">
      <c r="A774" t="s">
        <v>1096</v>
      </c>
      <c r="B774" t="s">
        <v>168</v>
      </c>
      <c r="C774" t="s">
        <v>144</v>
      </c>
      <c r="D774" s="86">
        <v>2017</v>
      </c>
      <c r="E774" t="s">
        <v>1598</v>
      </c>
      <c r="F774">
        <v>62</v>
      </c>
      <c r="G774" s="108">
        <f t="shared" si="0"/>
        <v>0</v>
      </c>
      <c r="H774">
        <v>0</v>
      </c>
      <c r="I774">
        <v>0</v>
      </c>
      <c r="J774">
        <v>37</v>
      </c>
      <c r="K774" s="108">
        <f t="shared" si="1"/>
        <v>0</v>
      </c>
      <c r="L774">
        <v>0</v>
      </c>
      <c r="M774">
        <v>0</v>
      </c>
      <c r="N774">
        <v>40</v>
      </c>
      <c r="O774">
        <v>1</v>
      </c>
      <c r="P774">
        <v>96</v>
      </c>
      <c r="Q774">
        <v>31</v>
      </c>
      <c r="R774">
        <v>235</v>
      </c>
      <c r="S774">
        <v>32</v>
      </c>
    </row>
    <row r="775" spans="1:19" ht="12.75" customHeight="1" x14ac:dyDescent="0.15">
      <c r="A775" s="77" t="s">
        <v>286</v>
      </c>
      <c r="B775" s="77" t="s">
        <v>273</v>
      </c>
      <c r="C775" s="77" t="s">
        <v>144</v>
      </c>
      <c r="D775" s="111" t="s">
        <v>1632</v>
      </c>
      <c r="E775" s="77" t="s">
        <v>1598</v>
      </c>
      <c r="F775" s="104">
        <v>2</v>
      </c>
      <c r="G775" s="108">
        <f t="shared" si="0"/>
        <v>0</v>
      </c>
      <c r="H775" s="2"/>
      <c r="I775" s="2"/>
      <c r="J775" s="103">
        <v>2</v>
      </c>
      <c r="K775" s="108">
        <f t="shared" si="1"/>
        <v>0</v>
      </c>
      <c r="L775" s="2"/>
      <c r="M775" s="2"/>
      <c r="N775" s="104">
        <v>2</v>
      </c>
      <c r="O775" s="2"/>
      <c r="P775" s="77" t="s">
        <v>1648</v>
      </c>
      <c r="Q775" s="2"/>
      <c r="R775" s="104">
        <v>9</v>
      </c>
      <c r="S775" s="2"/>
    </row>
    <row r="776" spans="1:19" ht="12.75" customHeight="1" x14ac:dyDescent="0.15">
      <c r="A776" s="2" t="s">
        <v>286</v>
      </c>
      <c r="B776" s="2" t="s">
        <v>273</v>
      </c>
      <c r="C776" s="2" t="s">
        <v>144</v>
      </c>
      <c r="D776" s="86">
        <v>2014</v>
      </c>
      <c r="E776" s="2" t="s">
        <v>1598</v>
      </c>
      <c r="F776" s="2">
        <v>2</v>
      </c>
      <c r="G776" s="108">
        <f t="shared" si="0"/>
        <v>0</v>
      </c>
      <c r="H776" s="2">
        <v>0</v>
      </c>
      <c r="I776" s="2">
        <v>0</v>
      </c>
      <c r="J776" s="2">
        <v>2</v>
      </c>
      <c r="K776" s="108">
        <f t="shared" si="1"/>
        <v>0</v>
      </c>
      <c r="L776" s="2">
        <v>0</v>
      </c>
      <c r="M776" s="2">
        <v>0</v>
      </c>
      <c r="N776" s="2">
        <v>2</v>
      </c>
      <c r="O776" s="2">
        <v>0</v>
      </c>
      <c r="P776" s="2">
        <v>3</v>
      </c>
      <c r="Q776" s="2">
        <v>0</v>
      </c>
      <c r="R776" s="2">
        <v>9</v>
      </c>
      <c r="S776" s="2">
        <v>0</v>
      </c>
    </row>
    <row r="777" spans="1:19" ht="12.75" customHeight="1" x14ac:dyDescent="0.15">
      <c r="A777" t="s">
        <v>286</v>
      </c>
      <c r="B777" t="s">
        <v>273</v>
      </c>
      <c r="C777" t="s">
        <v>144</v>
      </c>
      <c r="D777" s="86">
        <v>2015</v>
      </c>
      <c r="E777" t="s">
        <v>1598</v>
      </c>
      <c r="F777">
        <v>2</v>
      </c>
      <c r="G777" s="108">
        <f t="shared" si="0"/>
        <v>0</v>
      </c>
      <c r="H777">
        <v>0</v>
      </c>
      <c r="I777">
        <v>0</v>
      </c>
      <c r="J777">
        <v>2</v>
      </c>
      <c r="K777" s="108">
        <f t="shared" si="1"/>
        <v>0</v>
      </c>
      <c r="L777">
        <v>0</v>
      </c>
      <c r="M777">
        <v>0</v>
      </c>
      <c r="N777">
        <v>2</v>
      </c>
      <c r="O777">
        <v>0</v>
      </c>
      <c r="P777">
        <v>3</v>
      </c>
      <c r="Q777">
        <v>0</v>
      </c>
      <c r="R777">
        <v>9</v>
      </c>
      <c r="S777">
        <v>0</v>
      </c>
    </row>
    <row r="778" spans="1:19" ht="12.75" customHeight="1" x14ac:dyDescent="0.15">
      <c r="A778" t="s">
        <v>286</v>
      </c>
      <c r="B778" t="s">
        <v>273</v>
      </c>
      <c r="C778" t="s">
        <v>144</v>
      </c>
      <c r="D778" s="86">
        <v>2016</v>
      </c>
      <c r="E778" t="s">
        <v>1598</v>
      </c>
      <c r="F778">
        <v>2</v>
      </c>
      <c r="G778" s="108">
        <f t="shared" si="0"/>
        <v>0</v>
      </c>
      <c r="H778">
        <v>0</v>
      </c>
      <c r="I778">
        <v>0</v>
      </c>
      <c r="J778">
        <v>2</v>
      </c>
      <c r="K778" s="108">
        <f t="shared" si="1"/>
        <v>0</v>
      </c>
      <c r="L778">
        <v>0</v>
      </c>
      <c r="M778">
        <v>0</v>
      </c>
      <c r="N778">
        <v>2</v>
      </c>
      <c r="O778">
        <v>0</v>
      </c>
      <c r="P778">
        <v>3</v>
      </c>
      <c r="Q778">
        <v>0</v>
      </c>
      <c r="R778">
        <v>9</v>
      </c>
      <c r="S778">
        <v>0</v>
      </c>
    </row>
    <row r="779" spans="1:19" ht="12.75" customHeight="1" x14ac:dyDescent="0.15">
      <c r="A779" t="s">
        <v>286</v>
      </c>
      <c r="B779" t="s">
        <v>273</v>
      </c>
      <c r="C779" t="s">
        <v>144</v>
      </c>
      <c r="D779" s="86">
        <v>2017</v>
      </c>
      <c r="E779" t="s">
        <v>1598</v>
      </c>
      <c r="F779">
        <v>2</v>
      </c>
      <c r="G779" s="108">
        <f t="shared" si="0"/>
        <v>0</v>
      </c>
      <c r="H779">
        <v>0</v>
      </c>
      <c r="I779">
        <v>0</v>
      </c>
      <c r="J779">
        <v>2</v>
      </c>
      <c r="K779" s="108">
        <f t="shared" si="1"/>
        <v>0</v>
      </c>
      <c r="L779">
        <v>0</v>
      </c>
      <c r="M779">
        <v>0</v>
      </c>
      <c r="N779">
        <v>2</v>
      </c>
      <c r="O779">
        <v>0</v>
      </c>
      <c r="P779">
        <v>3</v>
      </c>
      <c r="Q779">
        <v>10</v>
      </c>
      <c r="R779">
        <v>9</v>
      </c>
      <c r="S779">
        <v>10</v>
      </c>
    </row>
    <row r="780" spans="1:19" ht="12.75" customHeight="1" x14ac:dyDescent="0.15">
      <c r="A780" s="77" t="s">
        <v>1103</v>
      </c>
      <c r="B780" s="77" t="s">
        <v>316</v>
      </c>
      <c r="C780" s="77" t="s">
        <v>144</v>
      </c>
      <c r="D780" s="111" t="s">
        <v>1632</v>
      </c>
      <c r="E780" s="77" t="s">
        <v>1598</v>
      </c>
      <c r="F780" s="104">
        <v>91</v>
      </c>
      <c r="G780" s="108">
        <f t="shared" si="0"/>
        <v>0</v>
      </c>
      <c r="H780" s="104">
        <v>0</v>
      </c>
      <c r="I780" s="104">
        <v>0</v>
      </c>
      <c r="J780" s="103">
        <v>61</v>
      </c>
      <c r="K780" s="108">
        <f t="shared" si="1"/>
        <v>0</v>
      </c>
      <c r="L780" s="104">
        <v>0</v>
      </c>
      <c r="M780" s="104">
        <v>0</v>
      </c>
      <c r="N780" s="104">
        <v>66</v>
      </c>
      <c r="O780" s="104">
        <v>15</v>
      </c>
      <c r="P780" s="77" t="s">
        <v>1756</v>
      </c>
      <c r="Q780" s="104">
        <v>45</v>
      </c>
      <c r="R780" s="104">
        <v>364</v>
      </c>
      <c r="S780" s="104">
        <v>60</v>
      </c>
    </row>
    <row r="781" spans="1:19" ht="12.75" customHeight="1" x14ac:dyDescent="0.15">
      <c r="A781" t="s">
        <v>1103</v>
      </c>
      <c r="B781" t="s">
        <v>316</v>
      </c>
      <c r="C781" t="s">
        <v>144</v>
      </c>
      <c r="D781" s="86">
        <v>2017</v>
      </c>
      <c r="E781" t="s">
        <v>1598</v>
      </c>
      <c r="F781">
        <v>91</v>
      </c>
      <c r="G781" s="108">
        <f t="shared" si="0"/>
        <v>0</v>
      </c>
      <c r="H781">
        <v>0</v>
      </c>
      <c r="I781">
        <v>0</v>
      </c>
      <c r="J781">
        <v>61</v>
      </c>
      <c r="K781" s="108">
        <f t="shared" si="1"/>
        <v>0</v>
      </c>
      <c r="L781">
        <v>0</v>
      </c>
      <c r="M781">
        <v>0</v>
      </c>
      <c r="N781">
        <v>66</v>
      </c>
      <c r="O781">
        <v>0</v>
      </c>
      <c r="P781">
        <v>146</v>
      </c>
      <c r="Q781">
        <v>102</v>
      </c>
      <c r="R781">
        <v>364</v>
      </c>
      <c r="S781">
        <v>102</v>
      </c>
    </row>
    <row r="782" spans="1:19" ht="12.75" customHeight="1" x14ac:dyDescent="0.15">
      <c r="A782" s="2" t="s">
        <v>196</v>
      </c>
      <c r="B782" s="2" t="s">
        <v>168</v>
      </c>
      <c r="C782" s="2" t="s">
        <v>144</v>
      </c>
      <c r="D782" s="86">
        <v>2013</v>
      </c>
      <c r="E782" s="2" t="s">
        <v>1598</v>
      </c>
      <c r="F782" s="2">
        <v>147</v>
      </c>
      <c r="G782" s="108">
        <f t="shared" si="0"/>
        <v>0</v>
      </c>
      <c r="H782" s="2">
        <v>0</v>
      </c>
      <c r="I782" s="2">
        <v>0</v>
      </c>
      <c r="J782" s="2">
        <v>88</v>
      </c>
      <c r="K782" s="108">
        <f t="shared" si="1"/>
        <v>2</v>
      </c>
      <c r="L782" s="2">
        <v>1</v>
      </c>
      <c r="M782" s="2">
        <v>1</v>
      </c>
      <c r="N782" s="2">
        <v>94</v>
      </c>
      <c r="O782" s="2">
        <v>26</v>
      </c>
      <c r="P782" s="2">
        <v>233</v>
      </c>
      <c r="Q782" s="2">
        <v>153</v>
      </c>
      <c r="R782" s="2">
        <v>562</v>
      </c>
      <c r="S782" s="2">
        <v>181</v>
      </c>
    </row>
    <row r="783" spans="1:19" ht="12.75" customHeight="1" x14ac:dyDescent="0.15">
      <c r="A783" s="2" t="s">
        <v>196</v>
      </c>
      <c r="B783" s="2" t="s">
        <v>168</v>
      </c>
      <c r="C783" s="2" t="s">
        <v>144</v>
      </c>
      <c r="D783" s="86">
        <v>2014</v>
      </c>
      <c r="E783" s="2" t="s">
        <v>1598</v>
      </c>
      <c r="F783" s="2">
        <v>147</v>
      </c>
      <c r="G783" s="108">
        <f t="shared" si="0"/>
        <v>35</v>
      </c>
      <c r="H783" s="2">
        <v>35</v>
      </c>
      <c r="I783" s="2">
        <v>0</v>
      </c>
      <c r="J783" s="2">
        <v>88</v>
      </c>
      <c r="K783" s="108">
        <f t="shared" si="1"/>
        <v>2</v>
      </c>
      <c r="L783" s="2">
        <v>2</v>
      </c>
      <c r="M783" s="2">
        <v>0</v>
      </c>
      <c r="N783" s="2">
        <v>94</v>
      </c>
      <c r="O783" s="2">
        <v>0</v>
      </c>
      <c r="P783" s="2">
        <v>233</v>
      </c>
      <c r="Q783" s="2">
        <v>78</v>
      </c>
      <c r="R783" s="2">
        <v>562</v>
      </c>
      <c r="S783" s="2">
        <v>115</v>
      </c>
    </row>
    <row r="784" spans="1:19" ht="12.75" customHeight="1" x14ac:dyDescent="0.15">
      <c r="A784" t="s">
        <v>196</v>
      </c>
      <c r="B784" t="s">
        <v>168</v>
      </c>
      <c r="C784" t="s">
        <v>144</v>
      </c>
      <c r="D784" s="86">
        <v>2015</v>
      </c>
      <c r="E784" t="s">
        <v>1598</v>
      </c>
      <c r="F784">
        <v>147</v>
      </c>
      <c r="G784" s="108">
        <f t="shared" si="0"/>
        <v>0</v>
      </c>
      <c r="H784">
        <v>0</v>
      </c>
      <c r="I784">
        <v>0</v>
      </c>
      <c r="J784">
        <v>88</v>
      </c>
      <c r="K784" s="108">
        <f t="shared" si="1"/>
        <v>1</v>
      </c>
      <c r="L784">
        <v>0</v>
      </c>
      <c r="M784">
        <v>1</v>
      </c>
      <c r="N784">
        <v>94</v>
      </c>
      <c r="O784">
        <v>0</v>
      </c>
      <c r="P784">
        <v>233</v>
      </c>
      <c r="Q784">
        <v>4</v>
      </c>
      <c r="R784">
        <v>562</v>
      </c>
      <c r="S784">
        <v>5</v>
      </c>
    </row>
    <row r="785" spans="1:19" ht="12.75" customHeight="1" x14ac:dyDescent="0.15">
      <c r="A785" t="s">
        <v>196</v>
      </c>
      <c r="B785" t="s">
        <v>168</v>
      </c>
      <c r="C785" t="s">
        <v>144</v>
      </c>
      <c r="D785" s="86">
        <v>2016</v>
      </c>
      <c r="E785" t="s">
        <v>1598</v>
      </c>
      <c r="F785">
        <v>147</v>
      </c>
      <c r="G785" s="108">
        <f t="shared" si="0"/>
        <v>0</v>
      </c>
      <c r="H785">
        <v>0</v>
      </c>
      <c r="I785">
        <v>0</v>
      </c>
      <c r="J785">
        <v>88</v>
      </c>
      <c r="K785" s="108">
        <f t="shared" si="1"/>
        <v>0</v>
      </c>
      <c r="L785">
        <v>0</v>
      </c>
      <c r="M785">
        <v>0</v>
      </c>
      <c r="N785">
        <v>94</v>
      </c>
      <c r="O785">
        <v>0</v>
      </c>
      <c r="P785">
        <v>233</v>
      </c>
      <c r="Q785">
        <v>10</v>
      </c>
      <c r="R785">
        <v>562</v>
      </c>
      <c r="S785">
        <v>10</v>
      </c>
    </row>
    <row r="786" spans="1:19" ht="12.75" customHeight="1" x14ac:dyDescent="0.15">
      <c r="A786" t="s">
        <v>196</v>
      </c>
      <c r="B786" t="s">
        <v>168</v>
      </c>
      <c r="C786" t="s">
        <v>144</v>
      </c>
      <c r="D786" s="86">
        <v>2017</v>
      </c>
      <c r="E786" t="s">
        <v>1598</v>
      </c>
      <c r="F786">
        <v>147</v>
      </c>
      <c r="G786" s="108">
        <f t="shared" si="0"/>
        <v>1</v>
      </c>
      <c r="H786">
        <v>1</v>
      </c>
      <c r="I786">
        <v>0</v>
      </c>
      <c r="J786">
        <v>88</v>
      </c>
      <c r="K786" s="108">
        <f t="shared" si="1"/>
        <v>0</v>
      </c>
      <c r="L786">
        <v>0</v>
      </c>
      <c r="M786">
        <v>0</v>
      </c>
      <c r="N786">
        <v>94</v>
      </c>
      <c r="O786">
        <v>0</v>
      </c>
      <c r="P786">
        <v>233</v>
      </c>
      <c r="Q786">
        <v>20</v>
      </c>
      <c r="R786">
        <v>562</v>
      </c>
      <c r="S786">
        <v>21</v>
      </c>
    </row>
    <row r="787" spans="1:19" ht="12.75" customHeight="1" x14ac:dyDescent="0.15">
      <c r="A787" s="2" t="s">
        <v>108</v>
      </c>
      <c r="B787" s="2" t="s">
        <v>99</v>
      </c>
      <c r="C787" s="2" t="s">
        <v>67</v>
      </c>
      <c r="D787" s="86">
        <v>2014</v>
      </c>
      <c r="E787" s="2" t="s">
        <v>1598</v>
      </c>
      <c r="F787" s="2">
        <v>138</v>
      </c>
      <c r="G787" s="108">
        <f t="shared" si="0"/>
        <v>0</v>
      </c>
      <c r="H787" s="2">
        <v>0</v>
      </c>
      <c r="I787" s="2">
        <v>0</v>
      </c>
      <c r="J787" s="2">
        <v>78</v>
      </c>
      <c r="K787" s="108">
        <f t="shared" si="1"/>
        <v>0</v>
      </c>
      <c r="L787" s="2">
        <v>0</v>
      </c>
      <c r="M787" s="2">
        <v>0</v>
      </c>
      <c r="N787" s="2">
        <v>85</v>
      </c>
      <c r="O787" s="2">
        <v>21</v>
      </c>
      <c r="P787" s="2">
        <v>99</v>
      </c>
      <c r="Q787" s="2">
        <v>247</v>
      </c>
      <c r="R787" s="2">
        <v>400</v>
      </c>
      <c r="S787" s="2">
        <v>268</v>
      </c>
    </row>
    <row r="788" spans="1:19" ht="12.75" customHeight="1" x14ac:dyDescent="0.15">
      <c r="A788" s="2" t="s">
        <v>108</v>
      </c>
      <c r="B788" s="2" t="s">
        <v>99</v>
      </c>
      <c r="C788" s="2" t="s">
        <v>67</v>
      </c>
      <c r="D788" s="86">
        <v>2015</v>
      </c>
      <c r="E788" s="2" t="s">
        <v>1598</v>
      </c>
      <c r="F788" s="2">
        <v>138</v>
      </c>
      <c r="G788" s="108">
        <f t="shared" si="0"/>
        <v>0</v>
      </c>
      <c r="H788" s="2">
        <v>0</v>
      </c>
      <c r="I788" s="2">
        <v>0</v>
      </c>
      <c r="J788" s="2">
        <v>78</v>
      </c>
      <c r="K788" s="108">
        <f t="shared" si="1"/>
        <v>0</v>
      </c>
      <c r="L788" s="2">
        <v>0</v>
      </c>
      <c r="M788" s="2">
        <v>0</v>
      </c>
      <c r="N788" s="2">
        <v>85</v>
      </c>
      <c r="O788" s="2">
        <v>3</v>
      </c>
      <c r="P788" s="2">
        <v>99</v>
      </c>
      <c r="Q788" s="2">
        <v>13</v>
      </c>
      <c r="R788" s="2">
        <v>400</v>
      </c>
      <c r="S788" s="2">
        <v>16</v>
      </c>
    </row>
    <row r="789" spans="1:19" ht="12.75" customHeight="1" x14ac:dyDescent="0.15">
      <c r="A789" s="2" t="s">
        <v>108</v>
      </c>
      <c r="B789" s="2" t="s">
        <v>99</v>
      </c>
      <c r="C789" s="2" t="s">
        <v>67</v>
      </c>
      <c r="D789" s="86">
        <v>2016</v>
      </c>
      <c r="E789" s="2" t="s">
        <v>1598</v>
      </c>
      <c r="F789" s="2">
        <v>138</v>
      </c>
      <c r="G789" s="108">
        <f t="shared" si="0"/>
        <v>2</v>
      </c>
      <c r="H789" s="2">
        <v>2</v>
      </c>
      <c r="I789" s="2">
        <v>0</v>
      </c>
      <c r="J789" s="2">
        <v>78</v>
      </c>
      <c r="K789" s="108">
        <f t="shared" si="1"/>
        <v>2</v>
      </c>
      <c r="L789" s="2">
        <v>2</v>
      </c>
      <c r="M789" s="2">
        <v>0</v>
      </c>
      <c r="N789" s="2">
        <v>85</v>
      </c>
      <c r="O789" s="2">
        <v>10</v>
      </c>
      <c r="P789" s="2">
        <v>99</v>
      </c>
      <c r="Q789" s="2">
        <v>62</v>
      </c>
      <c r="R789" s="2">
        <v>400</v>
      </c>
      <c r="S789" s="2">
        <v>76</v>
      </c>
    </row>
    <row r="790" spans="1:19" ht="12.75" customHeight="1" x14ac:dyDescent="0.15">
      <c r="A790" s="2" t="s">
        <v>108</v>
      </c>
      <c r="B790" s="2" t="s">
        <v>99</v>
      </c>
      <c r="C790" s="2" t="s">
        <v>67</v>
      </c>
      <c r="D790" s="86">
        <v>2017</v>
      </c>
      <c r="E790" s="2" t="s">
        <v>1598</v>
      </c>
      <c r="F790" s="2">
        <v>138</v>
      </c>
      <c r="G790" s="108">
        <f t="shared" si="0"/>
        <v>0</v>
      </c>
      <c r="H790" s="2">
        <v>0</v>
      </c>
      <c r="I790" s="2">
        <v>0</v>
      </c>
      <c r="J790" s="2">
        <v>78</v>
      </c>
      <c r="K790" s="108">
        <f t="shared" si="1"/>
        <v>1</v>
      </c>
      <c r="L790" s="2">
        <v>1</v>
      </c>
      <c r="M790" s="2">
        <v>0</v>
      </c>
      <c r="N790" s="2">
        <v>85</v>
      </c>
      <c r="O790" s="2">
        <v>9</v>
      </c>
      <c r="P790" s="2">
        <v>99</v>
      </c>
      <c r="Q790" s="2">
        <v>25</v>
      </c>
      <c r="R790" s="2">
        <v>400</v>
      </c>
      <c r="S790" s="2">
        <v>35</v>
      </c>
    </row>
    <row r="791" spans="1:19" ht="12.75" customHeight="1" x14ac:dyDescent="0.15">
      <c r="A791" s="2" t="s">
        <v>287</v>
      </c>
      <c r="B791" s="2" t="s">
        <v>273</v>
      </c>
      <c r="C791" s="2" t="s">
        <v>144</v>
      </c>
      <c r="D791" s="86">
        <v>2013</v>
      </c>
      <c r="E791" s="2" t="s">
        <v>1598</v>
      </c>
      <c r="F791" s="2">
        <v>1</v>
      </c>
      <c r="G791" s="108">
        <f t="shared" si="0"/>
        <v>0</v>
      </c>
      <c r="H791" s="2">
        <v>0</v>
      </c>
      <c r="I791" s="2">
        <v>0</v>
      </c>
      <c r="J791" s="2">
        <v>1</v>
      </c>
      <c r="K791" s="108">
        <f t="shared" si="1"/>
        <v>0</v>
      </c>
      <c r="L791" s="2">
        <v>0</v>
      </c>
      <c r="M791" s="2">
        <v>0</v>
      </c>
      <c r="N791" s="2">
        <v>0</v>
      </c>
      <c r="O791" s="2">
        <v>1</v>
      </c>
      <c r="P791" s="2">
        <v>0</v>
      </c>
      <c r="Q791" s="2">
        <v>4</v>
      </c>
      <c r="R791" s="2">
        <v>2</v>
      </c>
      <c r="S791" s="2">
        <v>5</v>
      </c>
    </row>
    <row r="792" spans="1:19" ht="12.75" customHeight="1" x14ac:dyDescent="0.15">
      <c r="A792" s="2" t="s">
        <v>287</v>
      </c>
      <c r="B792" s="2" t="s">
        <v>273</v>
      </c>
      <c r="C792" s="2" t="s">
        <v>144</v>
      </c>
      <c r="D792" s="86">
        <v>2014</v>
      </c>
      <c r="E792" s="2" t="s">
        <v>1598</v>
      </c>
      <c r="F792" s="2">
        <v>1</v>
      </c>
      <c r="G792" s="108">
        <f t="shared" si="0"/>
        <v>0</v>
      </c>
      <c r="H792" s="2">
        <v>0</v>
      </c>
      <c r="I792" s="2">
        <v>0</v>
      </c>
      <c r="J792" s="2">
        <v>1</v>
      </c>
      <c r="K792" s="108">
        <f t="shared" si="1"/>
        <v>0</v>
      </c>
      <c r="L792" s="2">
        <v>0</v>
      </c>
      <c r="M792" s="2">
        <v>0</v>
      </c>
      <c r="N792" s="2">
        <v>0</v>
      </c>
      <c r="O792" s="2">
        <v>0</v>
      </c>
      <c r="P792" s="2">
        <v>0</v>
      </c>
      <c r="Q792" s="2">
        <v>15</v>
      </c>
      <c r="R792" s="2">
        <v>2</v>
      </c>
      <c r="S792" s="2">
        <v>15</v>
      </c>
    </row>
    <row r="793" spans="1:19" ht="12.75" customHeight="1" x14ac:dyDescent="0.15">
      <c r="A793" t="s">
        <v>287</v>
      </c>
      <c r="B793" t="s">
        <v>273</v>
      </c>
      <c r="C793" t="s">
        <v>144</v>
      </c>
      <c r="D793" s="86">
        <v>2015</v>
      </c>
      <c r="E793" t="s">
        <v>1598</v>
      </c>
      <c r="F793">
        <v>1</v>
      </c>
      <c r="G793" s="108">
        <f t="shared" si="0"/>
        <v>0</v>
      </c>
      <c r="H793">
        <v>0</v>
      </c>
      <c r="I793">
        <v>0</v>
      </c>
      <c r="J793">
        <v>1</v>
      </c>
      <c r="K793" s="108">
        <f t="shared" si="1"/>
        <v>0</v>
      </c>
      <c r="L793">
        <v>0</v>
      </c>
      <c r="M793">
        <v>0</v>
      </c>
      <c r="N793">
        <v>0</v>
      </c>
      <c r="O793">
        <v>0</v>
      </c>
      <c r="P793">
        <v>0</v>
      </c>
      <c r="Q793">
        <v>15</v>
      </c>
      <c r="R793">
        <v>2</v>
      </c>
      <c r="S793">
        <v>15</v>
      </c>
    </row>
    <row r="794" spans="1:19" ht="12.75" customHeight="1" x14ac:dyDescent="0.15">
      <c r="A794" t="s">
        <v>287</v>
      </c>
      <c r="B794" t="s">
        <v>273</v>
      </c>
      <c r="C794" t="s">
        <v>144</v>
      </c>
      <c r="D794" s="86">
        <v>2016</v>
      </c>
      <c r="E794" t="s">
        <v>1598</v>
      </c>
      <c r="F794">
        <v>1</v>
      </c>
      <c r="G794" s="108">
        <f t="shared" si="0"/>
        <v>0</v>
      </c>
      <c r="H794">
        <v>0</v>
      </c>
      <c r="I794">
        <v>0</v>
      </c>
      <c r="J794">
        <v>1</v>
      </c>
      <c r="K794" s="108">
        <f t="shared" si="1"/>
        <v>0</v>
      </c>
      <c r="L794">
        <v>0</v>
      </c>
      <c r="M794">
        <v>0</v>
      </c>
      <c r="N794">
        <v>0</v>
      </c>
      <c r="O794">
        <v>4</v>
      </c>
      <c r="P794">
        <v>0</v>
      </c>
      <c r="Q794">
        <v>8</v>
      </c>
      <c r="R794">
        <v>2</v>
      </c>
      <c r="S794">
        <v>12</v>
      </c>
    </row>
    <row r="795" spans="1:19" ht="12.75" customHeight="1" x14ac:dyDescent="0.15">
      <c r="A795" t="s">
        <v>287</v>
      </c>
      <c r="B795" t="s">
        <v>273</v>
      </c>
      <c r="C795" t="s">
        <v>144</v>
      </c>
      <c r="D795" s="86">
        <v>2017</v>
      </c>
      <c r="E795" t="s">
        <v>1598</v>
      </c>
      <c r="F795">
        <v>1</v>
      </c>
      <c r="G795" s="108">
        <f t="shared" si="0"/>
        <v>0</v>
      </c>
      <c r="H795">
        <v>0</v>
      </c>
      <c r="I795">
        <v>0</v>
      </c>
      <c r="J795">
        <v>1</v>
      </c>
      <c r="K795" s="108">
        <f t="shared" si="1"/>
        <v>1</v>
      </c>
      <c r="L795">
        <v>1</v>
      </c>
      <c r="M795">
        <v>0</v>
      </c>
      <c r="N795">
        <v>0</v>
      </c>
      <c r="O795">
        <v>3</v>
      </c>
      <c r="P795">
        <v>0</v>
      </c>
      <c r="Q795">
        <v>19</v>
      </c>
      <c r="R795">
        <v>2</v>
      </c>
      <c r="S795">
        <v>23</v>
      </c>
    </row>
    <row r="796" spans="1:19" ht="12.75" customHeight="1" x14ac:dyDescent="0.15">
      <c r="A796" s="2" t="s">
        <v>288</v>
      </c>
      <c r="B796" s="2" t="s">
        <v>273</v>
      </c>
      <c r="C796" s="2" t="s">
        <v>144</v>
      </c>
      <c r="D796" s="86">
        <v>2014</v>
      </c>
      <c r="E796" s="2" t="s">
        <v>1598</v>
      </c>
      <c r="F796" s="2">
        <v>1</v>
      </c>
      <c r="G796" s="108">
        <f t="shared" si="0"/>
        <v>0</v>
      </c>
      <c r="H796" s="2">
        <v>0</v>
      </c>
      <c r="I796" s="2">
        <v>0</v>
      </c>
      <c r="J796" s="2">
        <v>1</v>
      </c>
      <c r="K796" s="108">
        <f t="shared" si="1"/>
        <v>0</v>
      </c>
      <c r="L796" s="2">
        <v>0</v>
      </c>
      <c r="M796" s="2">
        <v>0</v>
      </c>
      <c r="N796" s="2">
        <v>0</v>
      </c>
      <c r="O796" s="2">
        <v>0</v>
      </c>
      <c r="P796" s="2">
        <v>0</v>
      </c>
      <c r="Q796" s="2">
        <v>0</v>
      </c>
      <c r="R796" s="2">
        <v>2</v>
      </c>
      <c r="S796" s="2">
        <v>0</v>
      </c>
    </row>
    <row r="797" spans="1:19" ht="12.75" customHeight="1" x14ac:dyDescent="0.15">
      <c r="A797" t="s">
        <v>288</v>
      </c>
      <c r="B797" t="s">
        <v>273</v>
      </c>
      <c r="C797" t="s">
        <v>144</v>
      </c>
      <c r="D797" s="86">
        <v>2015</v>
      </c>
      <c r="E797" t="s">
        <v>1598</v>
      </c>
      <c r="F797">
        <v>1</v>
      </c>
      <c r="G797" s="108">
        <f t="shared" si="0"/>
        <v>0</v>
      </c>
      <c r="H797">
        <v>0</v>
      </c>
      <c r="I797">
        <v>0</v>
      </c>
      <c r="J797">
        <v>1</v>
      </c>
      <c r="K797" s="108">
        <f t="shared" si="1"/>
        <v>0</v>
      </c>
      <c r="L797">
        <v>0</v>
      </c>
      <c r="M797">
        <v>0</v>
      </c>
      <c r="N797">
        <v>0</v>
      </c>
      <c r="O797">
        <v>0</v>
      </c>
      <c r="P797">
        <v>0</v>
      </c>
      <c r="Q797">
        <v>0</v>
      </c>
      <c r="R797">
        <v>2</v>
      </c>
      <c r="S797">
        <v>0</v>
      </c>
    </row>
    <row r="798" spans="1:19" ht="12.75" customHeight="1" x14ac:dyDescent="0.15">
      <c r="A798" t="s">
        <v>288</v>
      </c>
      <c r="B798" t="s">
        <v>273</v>
      </c>
      <c r="C798" t="s">
        <v>144</v>
      </c>
      <c r="D798" s="86">
        <v>2016</v>
      </c>
      <c r="E798" t="s">
        <v>1598</v>
      </c>
      <c r="F798">
        <v>1</v>
      </c>
      <c r="G798" s="108">
        <f t="shared" si="0"/>
        <v>0</v>
      </c>
      <c r="H798">
        <v>0</v>
      </c>
      <c r="I798">
        <v>0</v>
      </c>
      <c r="J798">
        <v>1</v>
      </c>
      <c r="K798" s="108">
        <f t="shared" si="1"/>
        <v>0</v>
      </c>
      <c r="L798">
        <v>0</v>
      </c>
      <c r="M798">
        <v>0</v>
      </c>
      <c r="N798">
        <v>0</v>
      </c>
      <c r="O798">
        <v>291</v>
      </c>
      <c r="P798">
        <v>0</v>
      </c>
      <c r="Q798">
        <v>1</v>
      </c>
      <c r="R798">
        <v>2</v>
      </c>
      <c r="S798">
        <v>292</v>
      </c>
    </row>
    <row r="799" spans="1:19" ht="12.75" customHeight="1" x14ac:dyDescent="0.15">
      <c r="A799" t="s">
        <v>288</v>
      </c>
      <c r="B799" t="s">
        <v>273</v>
      </c>
      <c r="C799" t="s">
        <v>144</v>
      </c>
      <c r="D799" s="86">
        <v>2017</v>
      </c>
      <c r="E799" t="s">
        <v>1598</v>
      </c>
      <c r="F799">
        <v>1</v>
      </c>
      <c r="G799" s="108">
        <f t="shared" si="0"/>
        <v>0</v>
      </c>
      <c r="H799">
        <v>0</v>
      </c>
      <c r="I799">
        <v>0</v>
      </c>
      <c r="J799">
        <v>1</v>
      </c>
      <c r="K799" s="108">
        <f t="shared" si="1"/>
        <v>0</v>
      </c>
      <c r="L799">
        <v>0</v>
      </c>
      <c r="M799">
        <v>0</v>
      </c>
      <c r="N799">
        <v>0</v>
      </c>
      <c r="O799">
        <v>1</v>
      </c>
      <c r="P799">
        <v>0</v>
      </c>
      <c r="Q799">
        <v>1</v>
      </c>
      <c r="R799">
        <v>2</v>
      </c>
      <c r="S799">
        <v>2</v>
      </c>
    </row>
    <row r="800" spans="1:19" ht="12.75" customHeight="1" x14ac:dyDescent="0.15">
      <c r="A800" s="77" t="s">
        <v>289</v>
      </c>
      <c r="B800" s="77" t="s">
        <v>273</v>
      </c>
      <c r="C800" s="77" t="s">
        <v>144</v>
      </c>
      <c r="D800" s="111" t="s">
        <v>1632</v>
      </c>
      <c r="E800" s="77" t="s">
        <v>1598</v>
      </c>
      <c r="F800" s="104">
        <v>43</v>
      </c>
      <c r="G800" s="108">
        <f t="shared" si="0"/>
        <v>9</v>
      </c>
      <c r="H800" s="104">
        <v>9</v>
      </c>
      <c r="I800" s="104">
        <v>0</v>
      </c>
      <c r="J800" s="103">
        <v>30</v>
      </c>
      <c r="K800" s="108">
        <f t="shared" si="1"/>
        <v>0</v>
      </c>
      <c r="L800" s="104">
        <v>0</v>
      </c>
      <c r="M800" s="104">
        <v>0</v>
      </c>
      <c r="N800" s="104">
        <v>34</v>
      </c>
      <c r="O800" s="104">
        <v>0</v>
      </c>
      <c r="P800" s="77" t="s">
        <v>1757</v>
      </c>
      <c r="Q800" s="104">
        <v>291</v>
      </c>
      <c r="R800" s="104">
        <v>182</v>
      </c>
      <c r="S800" s="104">
        <v>300</v>
      </c>
    </row>
    <row r="801" spans="1:19" ht="12.75" customHeight="1" x14ac:dyDescent="0.15">
      <c r="A801" s="2" t="s">
        <v>289</v>
      </c>
      <c r="B801" s="2" t="s">
        <v>273</v>
      </c>
      <c r="C801" s="2" t="s">
        <v>144</v>
      </c>
      <c r="D801" s="86">
        <v>2014</v>
      </c>
      <c r="E801" s="2" t="s">
        <v>1598</v>
      </c>
      <c r="F801" s="2">
        <v>43</v>
      </c>
      <c r="G801" s="108">
        <f t="shared" si="0"/>
        <v>14</v>
      </c>
      <c r="H801" s="2">
        <v>14</v>
      </c>
      <c r="I801" s="2">
        <v>0</v>
      </c>
      <c r="J801" s="2">
        <v>30</v>
      </c>
      <c r="K801" s="108">
        <f t="shared" si="1"/>
        <v>14</v>
      </c>
      <c r="L801" s="2">
        <v>14</v>
      </c>
      <c r="M801" s="2">
        <v>0</v>
      </c>
      <c r="N801" s="2">
        <v>34</v>
      </c>
      <c r="O801" s="2">
        <v>0</v>
      </c>
      <c r="P801" s="2">
        <v>75</v>
      </c>
      <c r="Q801" s="2">
        <v>427</v>
      </c>
      <c r="R801" s="2">
        <v>182</v>
      </c>
      <c r="S801" s="2">
        <v>455</v>
      </c>
    </row>
    <row r="802" spans="1:19" ht="12.75" customHeight="1" x14ac:dyDescent="0.15">
      <c r="A802" t="s">
        <v>289</v>
      </c>
      <c r="B802" t="s">
        <v>273</v>
      </c>
      <c r="C802" t="s">
        <v>144</v>
      </c>
      <c r="D802" s="86">
        <v>2015</v>
      </c>
      <c r="E802" t="s">
        <v>1598</v>
      </c>
      <c r="F802">
        <v>43</v>
      </c>
      <c r="G802" s="108">
        <f t="shared" si="0"/>
        <v>0</v>
      </c>
      <c r="H802">
        <v>0</v>
      </c>
      <c r="I802">
        <v>0</v>
      </c>
      <c r="J802">
        <v>30</v>
      </c>
      <c r="K802" s="108">
        <f t="shared" si="1"/>
        <v>0</v>
      </c>
      <c r="L802">
        <v>0</v>
      </c>
      <c r="M802">
        <v>0</v>
      </c>
      <c r="N802">
        <v>34</v>
      </c>
      <c r="O802">
        <v>2</v>
      </c>
      <c r="P802">
        <v>75</v>
      </c>
      <c r="Q802">
        <v>4</v>
      </c>
      <c r="R802">
        <v>182</v>
      </c>
      <c r="S802">
        <v>6</v>
      </c>
    </row>
    <row r="803" spans="1:19" ht="12.75" customHeight="1" x14ac:dyDescent="0.15">
      <c r="A803" t="s">
        <v>289</v>
      </c>
      <c r="B803" t="s">
        <v>273</v>
      </c>
      <c r="C803" t="s">
        <v>144</v>
      </c>
      <c r="D803" s="86">
        <v>2016</v>
      </c>
      <c r="E803" t="s">
        <v>1598</v>
      </c>
      <c r="F803">
        <v>43</v>
      </c>
      <c r="G803" s="108">
        <f t="shared" si="0"/>
        <v>18</v>
      </c>
      <c r="H803">
        <v>18</v>
      </c>
      <c r="I803">
        <v>0</v>
      </c>
      <c r="J803">
        <v>30</v>
      </c>
      <c r="K803" s="108">
        <f t="shared" si="1"/>
        <v>0</v>
      </c>
      <c r="L803">
        <v>0</v>
      </c>
      <c r="M803">
        <v>0</v>
      </c>
      <c r="N803">
        <v>34</v>
      </c>
      <c r="O803">
        <v>0</v>
      </c>
      <c r="P803">
        <v>75</v>
      </c>
      <c r="Q803">
        <v>508</v>
      </c>
      <c r="R803">
        <v>182</v>
      </c>
      <c r="S803">
        <v>526</v>
      </c>
    </row>
    <row r="804" spans="1:19" ht="12.75" customHeight="1" x14ac:dyDescent="0.15">
      <c r="A804" t="s">
        <v>289</v>
      </c>
      <c r="B804" t="s">
        <v>273</v>
      </c>
      <c r="C804" t="s">
        <v>144</v>
      </c>
      <c r="D804" s="86">
        <v>2017</v>
      </c>
      <c r="E804" t="s">
        <v>1598</v>
      </c>
      <c r="F804">
        <v>43</v>
      </c>
      <c r="G804" s="108">
        <f t="shared" si="0"/>
        <v>0</v>
      </c>
      <c r="H804">
        <v>0</v>
      </c>
      <c r="I804">
        <v>0</v>
      </c>
      <c r="J804">
        <v>30</v>
      </c>
      <c r="K804" s="108">
        <f t="shared" si="1"/>
        <v>24</v>
      </c>
      <c r="L804">
        <v>24</v>
      </c>
      <c r="M804">
        <v>0</v>
      </c>
      <c r="N804">
        <v>34</v>
      </c>
      <c r="O804">
        <v>0</v>
      </c>
      <c r="P804">
        <v>75</v>
      </c>
      <c r="Q804">
        <v>211</v>
      </c>
      <c r="R804">
        <v>182</v>
      </c>
      <c r="S804">
        <v>235</v>
      </c>
    </row>
    <row r="805" spans="1:19" ht="12.75" customHeight="1" x14ac:dyDescent="0.15">
      <c r="A805" s="77" t="s">
        <v>290</v>
      </c>
      <c r="B805" s="77" t="s">
        <v>273</v>
      </c>
      <c r="C805" s="77" t="s">
        <v>144</v>
      </c>
      <c r="D805" s="111" t="s">
        <v>1632</v>
      </c>
      <c r="E805" s="77" t="s">
        <v>1598</v>
      </c>
      <c r="F805" s="104">
        <v>1</v>
      </c>
      <c r="G805" s="108">
        <f t="shared" si="0"/>
        <v>0</v>
      </c>
      <c r="H805" s="2"/>
      <c r="I805" s="2"/>
      <c r="J805" s="103">
        <v>1</v>
      </c>
      <c r="K805" s="108">
        <f t="shared" si="1"/>
        <v>0</v>
      </c>
      <c r="L805" s="2"/>
      <c r="M805" s="2"/>
      <c r="N805" s="104">
        <v>0</v>
      </c>
      <c r="O805" s="2"/>
      <c r="P805" s="77" t="s">
        <v>1658</v>
      </c>
      <c r="Q805" s="2"/>
      <c r="R805" s="104">
        <v>2</v>
      </c>
      <c r="S805" s="2"/>
    </row>
    <row r="806" spans="1:19" ht="12.75" customHeight="1" x14ac:dyDescent="0.15">
      <c r="A806" s="2" t="s">
        <v>290</v>
      </c>
      <c r="B806" s="2" t="s">
        <v>273</v>
      </c>
      <c r="C806" s="2" t="s">
        <v>144</v>
      </c>
      <c r="D806" s="86">
        <v>2014</v>
      </c>
      <c r="E806" s="2" t="s">
        <v>1598</v>
      </c>
      <c r="F806" s="2">
        <v>1</v>
      </c>
      <c r="G806" s="108">
        <f t="shared" si="0"/>
        <v>0</v>
      </c>
      <c r="H806" s="2">
        <v>0</v>
      </c>
      <c r="I806" s="2">
        <v>0</v>
      </c>
      <c r="J806" s="2">
        <v>1</v>
      </c>
      <c r="K806" s="108">
        <f t="shared" si="1"/>
        <v>0</v>
      </c>
      <c r="L806" s="2">
        <v>0</v>
      </c>
      <c r="M806" s="2">
        <v>0</v>
      </c>
      <c r="N806" s="2">
        <v>0</v>
      </c>
      <c r="O806" s="2">
        <v>0</v>
      </c>
      <c r="P806" s="2">
        <v>0</v>
      </c>
      <c r="Q806" s="2">
        <v>0</v>
      </c>
      <c r="R806" s="2">
        <v>2</v>
      </c>
      <c r="S806" s="2">
        <v>0</v>
      </c>
    </row>
    <row r="807" spans="1:19" ht="12.75" customHeight="1" x14ac:dyDescent="0.15">
      <c r="A807" t="s">
        <v>290</v>
      </c>
      <c r="B807" t="s">
        <v>273</v>
      </c>
      <c r="C807" t="s">
        <v>144</v>
      </c>
      <c r="D807" s="86">
        <v>2015</v>
      </c>
      <c r="E807" t="s">
        <v>1598</v>
      </c>
      <c r="F807">
        <v>1</v>
      </c>
      <c r="G807" s="108">
        <f t="shared" si="0"/>
        <v>0</v>
      </c>
      <c r="H807">
        <v>0</v>
      </c>
      <c r="I807">
        <v>0</v>
      </c>
      <c r="J807">
        <v>1</v>
      </c>
      <c r="K807" s="108">
        <f t="shared" si="1"/>
        <v>0</v>
      </c>
      <c r="L807">
        <v>0</v>
      </c>
      <c r="M807">
        <v>0</v>
      </c>
      <c r="N807">
        <v>0</v>
      </c>
      <c r="O807">
        <v>0</v>
      </c>
      <c r="P807">
        <v>0</v>
      </c>
      <c r="Q807">
        <v>0</v>
      </c>
      <c r="R807">
        <v>2</v>
      </c>
      <c r="S807">
        <v>0</v>
      </c>
    </row>
    <row r="808" spans="1:19" ht="12.75" customHeight="1" x14ac:dyDescent="0.15">
      <c r="A808" t="s">
        <v>290</v>
      </c>
      <c r="B808" t="s">
        <v>273</v>
      </c>
      <c r="C808" t="s">
        <v>144</v>
      </c>
      <c r="D808" s="86">
        <v>2016</v>
      </c>
      <c r="E808" t="s">
        <v>1598</v>
      </c>
      <c r="F808">
        <v>1</v>
      </c>
      <c r="G808" s="108">
        <f t="shared" si="0"/>
        <v>0</v>
      </c>
      <c r="H808">
        <v>0</v>
      </c>
      <c r="I808">
        <v>0</v>
      </c>
      <c r="J808">
        <v>1</v>
      </c>
      <c r="K808" s="108">
        <f t="shared" si="1"/>
        <v>0</v>
      </c>
      <c r="L808">
        <v>0</v>
      </c>
      <c r="M808">
        <v>0</v>
      </c>
      <c r="N808">
        <v>0</v>
      </c>
      <c r="O808">
        <v>0</v>
      </c>
      <c r="P808">
        <v>0</v>
      </c>
      <c r="Q808">
        <v>0</v>
      </c>
      <c r="R808">
        <v>2</v>
      </c>
      <c r="S808">
        <v>0</v>
      </c>
    </row>
    <row r="809" spans="1:19" ht="12.75" customHeight="1" x14ac:dyDescent="0.15">
      <c r="A809" t="s">
        <v>290</v>
      </c>
      <c r="B809" t="s">
        <v>273</v>
      </c>
      <c r="C809" t="s">
        <v>144</v>
      </c>
      <c r="D809" s="86">
        <v>2017</v>
      </c>
      <c r="E809" t="s">
        <v>1598</v>
      </c>
      <c r="F809">
        <v>1</v>
      </c>
      <c r="G809" s="108">
        <f t="shared" si="0"/>
        <v>0</v>
      </c>
      <c r="H809">
        <v>0</v>
      </c>
      <c r="I809">
        <v>0</v>
      </c>
      <c r="J809">
        <v>1</v>
      </c>
      <c r="K809" s="108">
        <f t="shared" si="1"/>
        <v>0</v>
      </c>
      <c r="L809">
        <v>0</v>
      </c>
      <c r="M809">
        <v>0</v>
      </c>
      <c r="N809">
        <v>0</v>
      </c>
      <c r="O809">
        <v>0</v>
      </c>
      <c r="P809">
        <v>0</v>
      </c>
      <c r="Q809">
        <v>0</v>
      </c>
      <c r="R809">
        <v>2</v>
      </c>
      <c r="S809">
        <v>0</v>
      </c>
    </row>
    <row r="810" spans="1:19" ht="12.75" customHeight="1" x14ac:dyDescent="0.15">
      <c r="A810" s="77" t="s">
        <v>328</v>
      </c>
      <c r="B810" s="77" t="s">
        <v>316</v>
      </c>
      <c r="C810" s="77" t="s">
        <v>144</v>
      </c>
      <c r="D810" s="111" t="s">
        <v>1632</v>
      </c>
      <c r="E810" s="77" t="s">
        <v>1598</v>
      </c>
      <c r="F810" s="104">
        <v>978</v>
      </c>
      <c r="G810" s="108">
        <f t="shared" si="0"/>
        <v>0</v>
      </c>
      <c r="H810" s="104">
        <v>0</v>
      </c>
      <c r="I810" s="104">
        <v>0</v>
      </c>
      <c r="J810" s="103">
        <v>639</v>
      </c>
      <c r="K810" s="108">
        <f t="shared" si="1"/>
        <v>2</v>
      </c>
      <c r="L810" s="104">
        <v>0</v>
      </c>
      <c r="M810" s="104">
        <v>2</v>
      </c>
      <c r="N810" s="104">
        <v>829</v>
      </c>
      <c r="O810" s="104">
        <v>56</v>
      </c>
      <c r="P810" s="77" t="s">
        <v>1758</v>
      </c>
      <c r="Q810" s="104">
        <v>286</v>
      </c>
      <c r="R810" s="104">
        <v>3763</v>
      </c>
      <c r="S810" s="104">
        <v>344</v>
      </c>
    </row>
    <row r="811" spans="1:19" ht="12.75" customHeight="1" x14ac:dyDescent="0.15">
      <c r="A811" s="2" t="s">
        <v>328</v>
      </c>
      <c r="B811" s="2" t="s">
        <v>316</v>
      </c>
      <c r="C811" s="2" t="s">
        <v>144</v>
      </c>
      <c r="D811" s="86">
        <v>2014</v>
      </c>
      <c r="E811" s="2" t="s">
        <v>1598</v>
      </c>
      <c r="F811" s="2">
        <v>978</v>
      </c>
      <c r="G811" s="108">
        <f t="shared" si="0"/>
        <v>0</v>
      </c>
      <c r="H811" s="2">
        <v>0</v>
      </c>
      <c r="I811" s="2">
        <v>0</v>
      </c>
      <c r="J811" s="2">
        <v>639</v>
      </c>
      <c r="K811" s="108">
        <f t="shared" si="1"/>
        <v>0</v>
      </c>
      <c r="L811" s="2">
        <v>0</v>
      </c>
      <c r="M811" s="2">
        <v>0</v>
      </c>
      <c r="N811" s="2">
        <v>829</v>
      </c>
      <c r="O811" s="2">
        <v>0</v>
      </c>
      <c r="P811" s="2">
        <v>1317</v>
      </c>
      <c r="Q811" s="2">
        <v>0</v>
      </c>
      <c r="R811" s="2">
        <v>3763</v>
      </c>
      <c r="S811" s="2">
        <v>0</v>
      </c>
    </row>
    <row r="812" spans="1:19" ht="12.75" customHeight="1" x14ac:dyDescent="0.15">
      <c r="A812" t="s">
        <v>328</v>
      </c>
      <c r="B812" t="s">
        <v>316</v>
      </c>
      <c r="C812" t="s">
        <v>144</v>
      </c>
      <c r="D812" s="86">
        <v>2015</v>
      </c>
      <c r="E812" t="s">
        <v>1598</v>
      </c>
      <c r="F812">
        <v>978</v>
      </c>
      <c r="G812" s="108">
        <f t="shared" si="0"/>
        <v>0</v>
      </c>
      <c r="H812">
        <v>0</v>
      </c>
      <c r="I812">
        <v>0</v>
      </c>
      <c r="J812">
        <v>639</v>
      </c>
      <c r="K812" s="108">
        <f t="shared" si="1"/>
        <v>0</v>
      </c>
      <c r="L812">
        <v>0</v>
      </c>
      <c r="M812">
        <v>0</v>
      </c>
      <c r="N812">
        <v>829</v>
      </c>
      <c r="O812">
        <v>341</v>
      </c>
      <c r="P812">
        <v>1317</v>
      </c>
      <c r="Q812">
        <v>2</v>
      </c>
      <c r="R812">
        <v>3763</v>
      </c>
      <c r="S812">
        <v>343</v>
      </c>
    </row>
    <row r="813" spans="1:19" ht="12.75" customHeight="1" x14ac:dyDescent="0.15">
      <c r="A813" t="s">
        <v>328</v>
      </c>
      <c r="B813" t="s">
        <v>316</v>
      </c>
      <c r="C813" t="s">
        <v>144</v>
      </c>
      <c r="D813" s="86">
        <v>2016</v>
      </c>
      <c r="E813" t="s">
        <v>1598</v>
      </c>
      <c r="F813">
        <v>978</v>
      </c>
      <c r="G813" s="108">
        <f t="shared" si="0"/>
        <v>0</v>
      </c>
      <c r="H813">
        <v>0</v>
      </c>
      <c r="I813">
        <v>0</v>
      </c>
      <c r="J813">
        <v>639</v>
      </c>
      <c r="K813" s="108">
        <f t="shared" si="1"/>
        <v>0</v>
      </c>
      <c r="L813">
        <v>0</v>
      </c>
      <c r="M813">
        <v>0</v>
      </c>
      <c r="N813">
        <v>829</v>
      </c>
      <c r="O813">
        <v>203</v>
      </c>
      <c r="P813">
        <v>1317</v>
      </c>
      <c r="Q813">
        <v>258</v>
      </c>
      <c r="R813">
        <v>3763</v>
      </c>
      <c r="S813">
        <v>461</v>
      </c>
    </row>
    <row r="814" spans="1:19" ht="12.75" customHeight="1" x14ac:dyDescent="0.15">
      <c r="A814" t="s">
        <v>328</v>
      </c>
      <c r="B814" t="s">
        <v>316</v>
      </c>
      <c r="C814" t="s">
        <v>144</v>
      </c>
      <c r="D814" s="86">
        <v>2017</v>
      </c>
      <c r="E814" t="s">
        <v>1598</v>
      </c>
      <c r="F814">
        <v>978</v>
      </c>
      <c r="G814" s="108">
        <f t="shared" si="0"/>
        <v>2</v>
      </c>
      <c r="H814">
        <v>0</v>
      </c>
      <c r="I814">
        <v>2</v>
      </c>
      <c r="J814">
        <v>639</v>
      </c>
      <c r="K814" s="108">
        <f t="shared" si="1"/>
        <v>0</v>
      </c>
      <c r="L814">
        <v>0</v>
      </c>
      <c r="M814">
        <v>0</v>
      </c>
      <c r="N814">
        <v>829</v>
      </c>
      <c r="O814">
        <v>129</v>
      </c>
      <c r="P814">
        <v>1317</v>
      </c>
      <c r="Q814">
        <v>435</v>
      </c>
      <c r="R814">
        <v>3763</v>
      </c>
      <c r="S814">
        <v>566</v>
      </c>
    </row>
    <row r="815" spans="1:19" ht="12.75" customHeight="1" x14ac:dyDescent="0.15">
      <c r="A815" s="77" t="s">
        <v>291</v>
      </c>
      <c r="B815" s="77" t="s">
        <v>273</v>
      </c>
      <c r="C815" s="77" t="s">
        <v>144</v>
      </c>
      <c r="D815" s="111" t="s">
        <v>1632</v>
      </c>
      <c r="E815" s="77" t="s">
        <v>1598</v>
      </c>
      <c r="F815" s="104">
        <v>647</v>
      </c>
      <c r="G815" s="108">
        <f t="shared" si="0"/>
        <v>0</v>
      </c>
      <c r="H815" s="104">
        <v>0</v>
      </c>
      <c r="I815" s="104">
        <v>0</v>
      </c>
      <c r="J815" s="103">
        <v>450</v>
      </c>
      <c r="K815" s="108">
        <f t="shared" si="1"/>
        <v>0</v>
      </c>
      <c r="L815" s="104">
        <v>0</v>
      </c>
      <c r="M815" s="104">
        <v>0</v>
      </c>
      <c r="N815" s="104">
        <v>497</v>
      </c>
      <c r="O815" s="104">
        <v>1</v>
      </c>
      <c r="P815" s="77" t="s">
        <v>1759</v>
      </c>
      <c r="Q815" s="104">
        <v>237</v>
      </c>
      <c r="R815" s="104">
        <v>2727</v>
      </c>
      <c r="S815" s="104">
        <v>238</v>
      </c>
    </row>
    <row r="816" spans="1:19" ht="12.75" customHeight="1" x14ac:dyDescent="0.15">
      <c r="A816" s="2" t="s">
        <v>291</v>
      </c>
      <c r="B816" s="2" t="s">
        <v>273</v>
      </c>
      <c r="C816" s="2" t="s">
        <v>144</v>
      </c>
      <c r="D816" s="86">
        <v>2013</v>
      </c>
      <c r="E816" s="2" t="s">
        <v>1598</v>
      </c>
      <c r="F816" s="2">
        <v>647</v>
      </c>
      <c r="G816" s="108">
        <f t="shared" si="0"/>
        <v>20</v>
      </c>
      <c r="H816" s="2">
        <v>20</v>
      </c>
      <c r="I816" s="2">
        <v>0</v>
      </c>
      <c r="J816" s="2">
        <v>450</v>
      </c>
      <c r="K816" s="108">
        <f t="shared" si="1"/>
        <v>167</v>
      </c>
      <c r="L816" s="2">
        <v>167</v>
      </c>
      <c r="M816" s="2">
        <v>0</v>
      </c>
      <c r="N816" s="2">
        <v>497</v>
      </c>
      <c r="O816" s="2">
        <v>20</v>
      </c>
      <c r="P816" s="2">
        <v>1133</v>
      </c>
      <c r="Q816" s="2">
        <v>29</v>
      </c>
      <c r="R816" s="2">
        <v>2727</v>
      </c>
      <c r="S816" s="2">
        <v>236</v>
      </c>
    </row>
    <row r="817" spans="1:19" ht="12.75" customHeight="1" x14ac:dyDescent="0.15">
      <c r="A817" s="2" t="s">
        <v>291</v>
      </c>
      <c r="B817" s="2" t="s">
        <v>273</v>
      </c>
      <c r="C817" s="2" t="s">
        <v>144</v>
      </c>
      <c r="D817" s="86">
        <v>2014</v>
      </c>
      <c r="E817" s="2" t="s">
        <v>1598</v>
      </c>
      <c r="F817" s="2">
        <v>647</v>
      </c>
      <c r="G817" s="108">
        <f t="shared" si="0"/>
        <v>0</v>
      </c>
      <c r="H817" s="2">
        <v>0</v>
      </c>
      <c r="I817" s="2">
        <v>0</v>
      </c>
      <c r="J817" s="2">
        <v>450</v>
      </c>
      <c r="K817" s="108">
        <f t="shared" si="1"/>
        <v>0</v>
      </c>
      <c r="L817" s="2">
        <v>0</v>
      </c>
      <c r="M817" s="2">
        <v>0</v>
      </c>
      <c r="N817" s="2">
        <v>497</v>
      </c>
      <c r="O817" s="2">
        <v>145</v>
      </c>
      <c r="P817" s="2">
        <v>1133</v>
      </c>
      <c r="Q817" s="2">
        <v>688</v>
      </c>
      <c r="R817" s="2">
        <v>2727</v>
      </c>
      <c r="S817" s="2">
        <v>833</v>
      </c>
    </row>
    <row r="818" spans="1:19" ht="12.75" customHeight="1" x14ac:dyDescent="0.15">
      <c r="A818" t="s">
        <v>291</v>
      </c>
      <c r="B818" t="s">
        <v>273</v>
      </c>
      <c r="C818" t="s">
        <v>144</v>
      </c>
      <c r="D818" s="86">
        <v>2015</v>
      </c>
      <c r="E818" t="s">
        <v>1598</v>
      </c>
      <c r="F818">
        <v>647</v>
      </c>
      <c r="G818" s="108">
        <f t="shared" si="0"/>
        <v>0</v>
      </c>
      <c r="H818">
        <v>0</v>
      </c>
      <c r="I818">
        <v>0</v>
      </c>
      <c r="J818">
        <v>450</v>
      </c>
      <c r="K818" s="108">
        <f t="shared" si="1"/>
        <v>0</v>
      </c>
      <c r="L818">
        <v>0</v>
      </c>
      <c r="M818">
        <v>0</v>
      </c>
      <c r="N818">
        <v>497</v>
      </c>
      <c r="O818">
        <v>48</v>
      </c>
      <c r="P818">
        <v>1133</v>
      </c>
      <c r="Q818">
        <v>461</v>
      </c>
      <c r="R818">
        <v>2727</v>
      </c>
      <c r="S818">
        <v>509</v>
      </c>
    </row>
    <row r="819" spans="1:19" ht="12.75" customHeight="1" x14ac:dyDescent="0.15">
      <c r="A819" t="s">
        <v>291</v>
      </c>
      <c r="B819" t="s">
        <v>273</v>
      </c>
      <c r="C819" t="s">
        <v>144</v>
      </c>
      <c r="D819" s="86">
        <v>2016</v>
      </c>
      <c r="E819" t="s">
        <v>1598</v>
      </c>
      <c r="F819">
        <v>647</v>
      </c>
      <c r="G819" s="108">
        <f t="shared" si="0"/>
        <v>0</v>
      </c>
      <c r="H819">
        <v>0</v>
      </c>
      <c r="I819">
        <v>0</v>
      </c>
      <c r="J819">
        <v>450</v>
      </c>
      <c r="K819" s="108">
        <f t="shared" si="1"/>
        <v>0</v>
      </c>
      <c r="L819">
        <v>0</v>
      </c>
      <c r="M819">
        <v>0</v>
      </c>
      <c r="N819">
        <v>497</v>
      </c>
      <c r="O819">
        <v>8</v>
      </c>
      <c r="P819">
        <v>1133</v>
      </c>
      <c r="Q819">
        <v>489</v>
      </c>
      <c r="R819">
        <v>2727</v>
      </c>
      <c r="S819">
        <v>497</v>
      </c>
    </row>
    <row r="820" spans="1:19" ht="12.75" customHeight="1" x14ac:dyDescent="0.15">
      <c r="A820" t="s">
        <v>291</v>
      </c>
      <c r="B820" t="s">
        <v>273</v>
      </c>
      <c r="C820" t="s">
        <v>144</v>
      </c>
      <c r="D820" s="86">
        <v>2017</v>
      </c>
      <c r="E820" t="s">
        <v>1598</v>
      </c>
      <c r="F820">
        <v>647</v>
      </c>
      <c r="G820" s="108">
        <f t="shared" si="0"/>
        <v>0</v>
      </c>
      <c r="H820">
        <v>0</v>
      </c>
      <c r="I820">
        <v>0</v>
      </c>
      <c r="J820">
        <v>450</v>
      </c>
      <c r="K820" s="108">
        <f t="shared" si="1"/>
        <v>0</v>
      </c>
      <c r="L820">
        <v>0</v>
      </c>
      <c r="M820">
        <v>0</v>
      </c>
      <c r="N820">
        <v>497</v>
      </c>
      <c r="O820">
        <v>0</v>
      </c>
      <c r="P820">
        <v>1133</v>
      </c>
      <c r="Q820">
        <v>749</v>
      </c>
      <c r="R820">
        <v>2727</v>
      </c>
      <c r="S820">
        <v>749</v>
      </c>
    </row>
    <row r="821" spans="1:19" ht="12.75" customHeight="1" x14ac:dyDescent="0.15">
      <c r="A821" t="s">
        <v>167</v>
      </c>
      <c r="B821" t="s">
        <v>166</v>
      </c>
      <c r="C821" t="s">
        <v>83</v>
      </c>
      <c r="D821" s="86">
        <v>2017</v>
      </c>
      <c r="E821" t="s">
        <v>1598</v>
      </c>
      <c r="F821">
        <v>38</v>
      </c>
      <c r="G821" s="108">
        <f t="shared" si="0"/>
        <v>0</v>
      </c>
      <c r="H821">
        <v>0</v>
      </c>
      <c r="I821">
        <v>0</v>
      </c>
      <c r="J821">
        <v>24</v>
      </c>
      <c r="K821" s="108">
        <f t="shared" si="1"/>
        <v>0</v>
      </c>
      <c r="L821">
        <v>0</v>
      </c>
      <c r="M821">
        <v>0</v>
      </c>
      <c r="N821">
        <v>27</v>
      </c>
      <c r="O821">
        <v>0</v>
      </c>
      <c r="P821">
        <v>64</v>
      </c>
      <c r="Q821">
        <v>4</v>
      </c>
      <c r="R821">
        <v>153</v>
      </c>
      <c r="S821">
        <v>4</v>
      </c>
    </row>
    <row r="822" spans="1:19" ht="12.75" customHeight="1" x14ac:dyDescent="0.15">
      <c r="A822" s="77" t="s">
        <v>197</v>
      </c>
      <c r="B822" s="77" t="s">
        <v>168</v>
      </c>
      <c r="C822" s="77" t="s">
        <v>144</v>
      </c>
      <c r="D822" s="111" t="s">
        <v>1632</v>
      </c>
      <c r="E822" s="77" t="s">
        <v>1598</v>
      </c>
      <c r="F822" s="104">
        <v>107</v>
      </c>
      <c r="G822" s="108">
        <f t="shared" si="0"/>
        <v>9</v>
      </c>
      <c r="H822" s="104">
        <v>0</v>
      </c>
      <c r="I822" s="104">
        <v>9</v>
      </c>
      <c r="J822" s="103">
        <v>63</v>
      </c>
      <c r="K822" s="108">
        <f t="shared" si="1"/>
        <v>0</v>
      </c>
      <c r="L822" s="104">
        <v>0</v>
      </c>
      <c r="M822" s="104">
        <v>0</v>
      </c>
      <c r="N822" s="104">
        <v>67</v>
      </c>
      <c r="O822" s="104">
        <v>1</v>
      </c>
      <c r="P822" s="77" t="s">
        <v>1711</v>
      </c>
      <c r="Q822" s="104">
        <v>0</v>
      </c>
      <c r="R822" s="104">
        <v>403</v>
      </c>
      <c r="S822" s="104">
        <v>10</v>
      </c>
    </row>
    <row r="823" spans="1:19" ht="12.75" customHeight="1" x14ac:dyDescent="0.15">
      <c r="A823" s="2" t="s">
        <v>197</v>
      </c>
      <c r="B823" s="2" t="s">
        <v>168</v>
      </c>
      <c r="C823" s="2" t="s">
        <v>144</v>
      </c>
      <c r="D823" s="86">
        <v>2014</v>
      </c>
      <c r="E823" s="2" t="s">
        <v>1598</v>
      </c>
      <c r="F823" s="2">
        <v>107</v>
      </c>
      <c r="G823" s="108">
        <f t="shared" si="0"/>
        <v>0</v>
      </c>
      <c r="H823" s="2">
        <v>0</v>
      </c>
      <c r="I823" s="2">
        <v>0</v>
      </c>
      <c r="J823" s="2">
        <v>63</v>
      </c>
      <c r="K823" s="108">
        <f t="shared" si="1"/>
        <v>0</v>
      </c>
      <c r="L823" s="2">
        <v>0</v>
      </c>
      <c r="M823" s="2">
        <v>0</v>
      </c>
      <c r="N823" s="2">
        <v>67</v>
      </c>
      <c r="O823" s="2">
        <v>0</v>
      </c>
      <c r="P823" s="2">
        <v>166</v>
      </c>
      <c r="Q823" s="2">
        <v>0</v>
      </c>
      <c r="R823" s="2">
        <v>403</v>
      </c>
      <c r="S823" s="2">
        <v>0</v>
      </c>
    </row>
    <row r="824" spans="1:19" ht="12.75" customHeight="1" x14ac:dyDescent="0.15">
      <c r="A824" t="s">
        <v>197</v>
      </c>
      <c r="B824" t="s">
        <v>168</v>
      </c>
      <c r="C824" t="s">
        <v>144</v>
      </c>
      <c r="D824" s="86">
        <v>2015</v>
      </c>
      <c r="E824" t="s">
        <v>1598</v>
      </c>
      <c r="F824">
        <v>107</v>
      </c>
      <c r="G824" s="108">
        <f t="shared" si="0"/>
        <v>0</v>
      </c>
      <c r="H824">
        <v>0</v>
      </c>
      <c r="I824">
        <v>0</v>
      </c>
      <c r="J824">
        <v>63</v>
      </c>
      <c r="K824" s="108">
        <f t="shared" si="1"/>
        <v>0</v>
      </c>
      <c r="L824">
        <v>0</v>
      </c>
      <c r="M824">
        <v>0</v>
      </c>
      <c r="N824">
        <v>67</v>
      </c>
      <c r="O824">
        <v>0</v>
      </c>
      <c r="P824">
        <v>166</v>
      </c>
      <c r="Q824">
        <v>52</v>
      </c>
      <c r="R824">
        <v>403</v>
      </c>
      <c r="S824">
        <v>52</v>
      </c>
    </row>
    <row r="825" spans="1:19" ht="12.75" customHeight="1" x14ac:dyDescent="0.15">
      <c r="A825" t="s">
        <v>197</v>
      </c>
      <c r="B825" t="s">
        <v>168</v>
      </c>
      <c r="C825" t="s">
        <v>144</v>
      </c>
      <c r="D825" s="86">
        <v>2016</v>
      </c>
      <c r="E825" t="s">
        <v>1598</v>
      </c>
      <c r="F825">
        <v>107</v>
      </c>
      <c r="G825" s="108">
        <f t="shared" si="0"/>
        <v>0</v>
      </c>
      <c r="H825">
        <v>0</v>
      </c>
      <c r="I825">
        <v>0</v>
      </c>
      <c r="J825">
        <v>63</v>
      </c>
      <c r="K825" s="108">
        <f t="shared" si="1"/>
        <v>0</v>
      </c>
      <c r="L825">
        <v>0</v>
      </c>
      <c r="M825">
        <v>0</v>
      </c>
      <c r="N825">
        <v>67</v>
      </c>
      <c r="O825">
        <v>0</v>
      </c>
      <c r="P825">
        <v>166</v>
      </c>
      <c r="Q825">
        <v>20</v>
      </c>
      <c r="R825">
        <v>403</v>
      </c>
      <c r="S825">
        <v>20</v>
      </c>
    </row>
    <row r="826" spans="1:19" ht="12.75" customHeight="1" x14ac:dyDescent="0.15">
      <c r="A826" t="s">
        <v>197</v>
      </c>
      <c r="B826" t="s">
        <v>168</v>
      </c>
      <c r="C826" t="s">
        <v>144</v>
      </c>
      <c r="D826" s="86">
        <v>2017</v>
      </c>
      <c r="E826" t="s">
        <v>1598</v>
      </c>
      <c r="F826">
        <v>107</v>
      </c>
      <c r="G826" s="108">
        <f t="shared" si="0"/>
        <v>0</v>
      </c>
      <c r="H826">
        <v>0</v>
      </c>
      <c r="I826">
        <v>0</v>
      </c>
      <c r="J826">
        <v>63</v>
      </c>
      <c r="K826" s="108">
        <f t="shared" si="1"/>
        <v>0</v>
      </c>
      <c r="L826">
        <v>0</v>
      </c>
      <c r="M826">
        <v>0</v>
      </c>
      <c r="N826">
        <v>67</v>
      </c>
      <c r="O826">
        <v>0</v>
      </c>
      <c r="P826">
        <v>166</v>
      </c>
      <c r="Q826">
        <v>47</v>
      </c>
      <c r="R826">
        <v>403</v>
      </c>
      <c r="S826">
        <v>47</v>
      </c>
    </row>
    <row r="827" spans="1:19" ht="12.75" customHeight="1" x14ac:dyDescent="0.15">
      <c r="A827" s="77" t="s">
        <v>1128</v>
      </c>
      <c r="B827" s="77" t="s">
        <v>168</v>
      </c>
      <c r="C827" s="77" t="s">
        <v>144</v>
      </c>
      <c r="D827" s="111" t="s">
        <v>1632</v>
      </c>
      <c r="E827" s="77" t="s">
        <v>1598</v>
      </c>
      <c r="F827" s="104">
        <v>0</v>
      </c>
      <c r="G827" s="108">
        <f t="shared" si="0"/>
        <v>135</v>
      </c>
      <c r="H827" s="104">
        <v>135</v>
      </c>
      <c r="I827" s="104">
        <v>0</v>
      </c>
      <c r="J827" s="103">
        <v>0</v>
      </c>
      <c r="K827" s="108">
        <f t="shared" si="1"/>
        <v>40</v>
      </c>
      <c r="L827" s="104">
        <v>40</v>
      </c>
      <c r="M827" s="104">
        <v>0</v>
      </c>
      <c r="N827" s="104">
        <v>0</v>
      </c>
      <c r="O827" s="104">
        <v>0</v>
      </c>
      <c r="P827" s="77" t="s">
        <v>1658</v>
      </c>
      <c r="Q827" s="104">
        <v>33</v>
      </c>
      <c r="R827" s="104">
        <v>0</v>
      </c>
      <c r="S827" s="104">
        <v>208</v>
      </c>
    </row>
    <row r="828" spans="1:19" ht="12.75" customHeight="1" x14ac:dyDescent="0.15">
      <c r="A828" s="77" t="s">
        <v>233</v>
      </c>
      <c r="B828" s="77" t="s">
        <v>229</v>
      </c>
      <c r="C828" s="77" t="s">
        <v>67</v>
      </c>
      <c r="D828" s="111" t="s">
        <v>1632</v>
      </c>
      <c r="E828" s="77" t="s">
        <v>1598</v>
      </c>
      <c r="F828" s="104">
        <v>40</v>
      </c>
      <c r="G828" s="108">
        <f t="shared" si="0"/>
        <v>1</v>
      </c>
      <c r="H828" s="104">
        <v>0</v>
      </c>
      <c r="I828" s="104">
        <v>1</v>
      </c>
      <c r="J828" s="103">
        <v>20</v>
      </c>
      <c r="K828" s="108">
        <f t="shared" si="1"/>
        <v>0</v>
      </c>
      <c r="L828" s="104">
        <v>0</v>
      </c>
      <c r="M828" s="104">
        <v>0</v>
      </c>
      <c r="N828" s="104">
        <v>21</v>
      </c>
      <c r="O828" s="104">
        <v>0</v>
      </c>
      <c r="P828" s="77" t="s">
        <v>1647</v>
      </c>
      <c r="Q828" s="104">
        <v>3</v>
      </c>
      <c r="R828" s="104">
        <v>132</v>
      </c>
      <c r="S828" s="104">
        <v>4</v>
      </c>
    </row>
    <row r="829" spans="1:19" ht="12.75" customHeight="1" x14ac:dyDescent="0.15">
      <c r="A829" s="2" t="s">
        <v>233</v>
      </c>
      <c r="B829" s="2" t="s">
        <v>229</v>
      </c>
      <c r="C829" s="2" t="s">
        <v>67</v>
      </c>
      <c r="D829" s="86">
        <v>2014</v>
      </c>
      <c r="E829" s="2" t="s">
        <v>1598</v>
      </c>
      <c r="F829" s="2">
        <v>40</v>
      </c>
      <c r="G829" s="108">
        <f t="shared" si="0"/>
        <v>3</v>
      </c>
      <c r="H829" s="2">
        <v>3</v>
      </c>
      <c r="I829" s="2">
        <v>0</v>
      </c>
      <c r="J829" s="2">
        <v>20</v>
      </c>
      <c r="K829" s="108">
        <f t="shared" si="1"/>
        <v>9</v>
      </c>
      <c r="L829" s="2">
        <v>9</v>
      </c>
      <c r="M829" s="2">
        <v>0</v>
      </c>
      <c r="N829" s="2">
        <v>21</v>
      </c>
      <c r="O829" s="2">
        <v>8</v>
      </c>
      <c r="P829" s="2">
        <v>51</v>
      </c>
      <c r="Q829" s="2">
        <v>76</v>
      </c>
      <c r="R829" s="2">
        <v>132</v>
      </c>
      <c r="S829" s="2">
        <v>96</v>
      </c>
    </row>
    <row r="830" spans="1:19" ht="12.75" customHeight="1" x14ac:dyDescent="0.15">
      <c r="A830" t="s">
        <v>233</v>
      </c>
      <c r="B830" t="s">
        <v>229</v>
      </c>
      <c r="C830" t="s">
        <v>67</v>
      </c>
      <c r="D830" s="86">
        <v>2015</v>
      </c>
      <c r="E830" t="s">
        <v>1598</v>
      </c>
      <c r="F830">
        <v>40</v>
      </c>
      <c r="G830" s="108">
        <f t="shared" si="0"/>
        <v>0</v>
      </c>
      <c r="H830">
        <v>0</v>
      </c>
      <c r="I830">
        <v>0</v>
      </c>
      <c r="J830">
        <v>20</v>
      </c>
      <c r="K830" s="108">
        <f t="shared" si="1"/>
        <v>0</v>
      </c>
      <c r="L830">
        <v>0</v>
      </c>
      <c r="M830">
        <v>0</v>
      </c>
      <c r="N830">
        <v>21</v>
      </c>
      <c r="O830">
        <v>0</v>
      </c>
      <c r="P830">
        <v>51</v>
      </c>
      <c r="Q830">
        <v>7</v>
      </c>
      <c r="R830">
        <v>132</v>
      </c>
      <c r="S830">
        <v>7</v>
      </c>
    </row>
    <row r="831" spans="1:19" ht="12.75" customHeight="1" x14ac:dyDescent="0.15">
      <c r="A831" t="s">
        <v>233</v>
      </c>
      <c r="B831" t="s">
        <v>229</v>
      </c>
      <c r="C831" t="s">
        <v>67</v>
      </c>
      <c r="D831" s="86">
        <v>2016</v>
      </c>
      <c r="E831" t="s">
        <v>1598</v>
      </c>
      <c r="F831">
        <v>40</v>
      </c>
      <c r="G831" s="108">
        <f t="shared" si="0"/>
        <v>0</v>
      </c>
      <c r="H831">
        <v>0</v>
      </c>
      <c r="I831">
        <v>0</v>
      </c>
      <c r="J831">
        <v>20</v>
      </c>
      <c r="K831" s="108">
        <f t="shared" si="1"/>
        <v>0</v>
      </c>
      <c r="L831">
        <v>0</v>
      </c>
      <c r="M831">
        <v>0</v>
      </c>
      <c r="N831">
        <v>21</v>
      </c>
      <c r="O831">
        <v>1</v>
      </c>
      <c r="P831">
        <v>51</v>
      </c>
      <c r="Q831">
        <v>3</v>
      </c>
      <c r="R831">
        <v>132</v>
      </c>
      <c r="S831">
        <v>4</v>
      </c>
    </row>
    <row r="832" spans="1:19" ht="12.75" customHeight="1" x14ac:dyDescent="0.15">
      <c r="A832" t="s">
        <v>233</v>
      </c>
      <c r="B832" t="s">
        <v>229</v>
      </c>
      <c r="C832" t="s">
        <v>67</v>
      </c>
      <c r="D832" s="86">
        <v>2017</v>
      </c>
      <c r="E832" t="s">
        <v>1598</v>
      </c>
      <c r="F832">
        <v>40</v>
      </c>
      <c r="G832" s="108">
        <f t="shared" si="0"/>
        <v>0</v>
      </c>
      <c r="H832">
        <v>0</v>
      </c>
      <c r="I832">
        <v>0</v>
      </c>
      <c r="J832">
        <v>20</v>
      </c>
      <c r="K832" s="108">
        <f t="shared" si="1"/>
        <v>1</v>
      </c>
      <c r="L832">
        <v>0</v>
      </c>
      <c r="M832">
        <v>1</v>
      </c>
      <c r="N832">
        <v>21</v>
      </c>
      <c r="O832">
        <v>0</v>
      </c>
      <c r="P832">
        <v>51</v>
      </c>
      <c r="Q832">
        <v>0</v>
      </c>
      <c r="R832">
        <v>132</v>
      </c>
      <c r="S832">
        <v>1</v>
      </c>
    </row>
    <row r="833" spans="1:19" ht="12.75" customHeight="1" x14ac:dyDescent="0.15">
      <c r="A833" s="77" t="s">
        <v>465</v>
      </c>
      <c r="B833" s="77" t="s">
        <v>464</v>
      </c>
      <c r="C833" s="77" t="s">
        <v>128</v>
      </c>
      <c r="D833" s="111" t="s">
        <v>1632</v>
      </c>
      <c r="E833" s="77" t="s">
        <v>1598</v>
      </c>
      <c r="F833" s="104">
        <v>1019</v>
      </c>
      <c r="G833" s="108">
        <f t="shared" si="0"/>
        <v>0</v>
      </c>
      <c r="H833" s="104">
        <v>0</v>
      </c>
      <c r="I833" s="104">
        <v>0</v>
      </c>
      <c r="J833" s="103">
        <v>759</v>
      </c>
      <c r="K833" s="108">
        <f t="shared" si="1"/>
        <v>0</v>
      </c>
      <c r="L833" s="104">
        <v>0</v>
      </c>
      <c r="M833" s="104">
        <v>0</v>
      </c>
      <c r="N833" s="104">
        <v>957</v>
      </c>
      <c r="O833" s="104">
        <v>0</v>
      </c>
      <c r="P833" s="77" t="s">
        <v>1760</v>
      </c>
      <c r="Q833" s="104">
        <v>383</v>
      </c>
      <c r="R833" s="104">
        <v>5156</v>
      </c>
      <c r="S833" s="104">
        <v>383</v>
      </c>
    </row>
    <row r="834" spans="1:19" ht="12.75" customHeight="1" x14ac:dyDescent="0.15">
      <c r="A834" t="s">
        <v>465</v>
      </c>
      <c r="B834" t="s">
        <v>464</v>
      </c>
      <c r="C834" t="s">
        <v>128</v>
      </c>
      <c r="D834" s="86">
        <v>2016</v>
      </c>
      <c r="E834" t="s">
        <v>1598</v>
      </c>
      <c r="F834">
        <v>1019</v>
      </c>
      <c r="G834" s="108">
        <f t="shared" si="0"/>
        <v>0</v>
      </c>
      <c r="H834">
        <v>0</v>
      </c>
      <c r="I834">
        <v>0</v>
      </c>
      <c r="J834">
        <v>759</v>
      </c>
      <c r="K834" s="108">
        <f t="shared" si="1"/>
        <v>0</v>
      </c>
      <c r="L834">
        <v>0</v>
      </c>
      <c r="M834">
        <v>0</v>
      </c>
      <c r="N834">
        <v>957</v>
      </c>
      <c r="O834">
        <v>0</v>
      </c>
      <c r="P834">
        <v>2421</v>
      </c>
      <c r="Q834">
        <v>170</v>
      </c>
      <c r="R834">
        <v>5156</v>
      </c>
      <c r="S834">
        <v>170</v>
      </c>
    </row>
    <row r="835" spans="1:19" ht="12.75" customHeight="1" x14ac:dyDescent="0.15">
      <c r="A835" t="s">
        <v>465</v>
      </c>
      <c r="B835" t="s">
        <v>464</v>
      </c>
      <c r="C835" t="s">
        <v>128</v>
      </c>
      <c r="D835" s="86">
        <v>2017</v>
      </c>
      <c r="E835" t="s">
        <v>1598</v>
      </c>
      <c r="F835">
        <v>1019</v>
      </c>
      <c r="G835" s="108">
        <f t="shared" si="0"/>
        <v>0</v>
      </c>
      <c r="H835">
        <v>0</v>
      </c>
      <c r="I835">
        <v>0</v>
      </c>
      <c r="J835">
        <v>759</v>
      </c>
      <c r="K835" s="108">
        <f t="shared" si="1"/>
        <v>0</v>
      </c>
      <c r="L835">
        <v>0</v>
      </c>
      <c r="M835">
        <v>0</v>
      </c>
      <c r="N835">
        <v>957</v>
      </c>
      <c r="O835">
        <v>0</v>
      </c>
      <c r="P835">
        <v>2421</v>
      </c>
      <c r="Q835">
        <v>297</v>
      </c>
      <c r="R835">
        <v>5156</v>
      </c>
      <c r="S835">
        <v>297</v>
      </c>
    </row>
    <row r="836" spans="1:19" ht="12.75" customHeight="1" x14ac:dyDescent="0.15">
      <c r="A836" s="77" t="s">
        <v>198</v>
      </c>
      <c r="B836" s="77" t="s">
        <v>168</v>
      </c>
      <c r="C836" s="77" t="s">
        <v>144</v>
      </c>
      <c r="D836" s="111" t="s">
        <v>1632</v>
      </c>
      <c r="E836" s="77" t="s">
        <v>1598</v>
      </c>
      <c r="F836" s="104">
        <v>96</v>
      </c>
      <c r="G836" s="108">
        <f t="shared" si="0"/>
        <v>0</v>
      </c>
      <c r="H836" s="104">
        <v>0</v>
      </c>
      <c r="I836" s="104">
        <v>0</v>
      </c>
      <c r="J836" s="103">
        <v>57</v>
      </c>
      <c r="K836" s="108">
        <f t="shared" si="1"/>
        <v>0</v>
      </c>
      <c r="L836" s="104">
        <v>0</v>
      </c>
      <c r="M836" s="104">
        <v>0</v>
      </c>
      <c r="N836" s="104">
        <v>62</v>
      </c>
      <c r="O836" s="104">
        <v>0</v>
      </c>
      <c r="P836" s="77" t="s">
        <v>1711</v>
      </c>
      <c r="Q836" s="104">
        <v>20</v>
      </c>
      <c r="R836" s="104">
        <v>381</v>
      </c>
      <c r="S836" s="104">
        <v>20</v>
      </c>
    </row>
    <row r="837" spans="1:19" ht="12.75" customHeight="1" x14ac:dyDescent="0.15">
      <c r="A837" s="2" t="s">
        <v>198</v>
      </c>
      <c r="B837" s="2" t="s">
        <v>168</v>
      </c>
      <c r="C837" s="2" t="s">
        <v>144</v>
      </c>
      <c r="D837" s="86">
        <v>2014</v>
      </c>
      <c r="E837" s="2" t="s">
        <v>1598</v>
      </c>
      <c r="F837" s="2">
        <v>96</v>
      </c>
      <c r="G837" s="108">
        <f t="shared" si="0"/>
        <v>0</v>
      </c>
      <c r="H837" s="2">
        <v>0</v>
      </c>
      <c r="I837" s="2">
        <v>0</v>
      </c>
      <c r="J837" s="2">
        <v>57</v>
      </c>
      <c r="K837" s="108">
        <f t="shared" si="1"/>
        <v>0</v>
      </c>
      <c r="L837" s="2">
        <v>0</v>
      </c>
      <c r="M837" s="2">
        <v>0</v>
      </c>
      <c r="N837" s="2">
        <v>62</v>
      </c>
      <c r="O837" s="2">
        <v>0</v>
      </c>
      <c r="P837" s="2">
        <v>166</v>
      </c>
      <c r="Q837" s="2">
        <v>5</v>
      </c>
      <c r="R837" s="2">
        <v>381</v>
      </c>
      <c r="S837" s="2">
        <v>5</v>
      </c>
    </row>
    <row r="838" spans="1:19" ht="12.75" customHeight="1" x14ac:dyDescent="0.15">
      <c r="A838" t="s">
        <v>198</v>
      </c>
      <c r="B838" t="s">
        <v>168</v>
      </c>
      <c r="C838" t="s">
        <v>144</v>
      </c>
      <c r="D838" s="86">
        <v>2016</v>
      </c>
      <c r="E838" t="s">
        <v>1598</v>
      </c>
      <c r="F838">
        <v>96</v>
      </c>
      <c r="G838" s="108">
        <f t="shared" si="0"/>
        <v>0</v>
      </c>
      <c r="H838">
        <v>0</v>
      </c>
      <c r="I838">
        <v>0</v>
      </c>
      <c r="J838">
        <v>57</v>
      </c>
      <c r="K838" s="108">
        <f t="shared" si="1"/>
        <v>0</v>
      </c>
      <c r="L838">
        <v>0</v>
      </c>
      <c r="M838">
        <v>0</v>
      </c>
      <c r="N838">
        <v>62</v>
      </c>
      <c r="O838">
        <v>0</v>
      </c>
      <c r="P838">
        <v>166</v>
      </c>
      <c r="Q838">
        <v>3</v>
      </c>
      <c r="R838">
        <v>381</v>
      </c>
      <c r="S838">
        <v>3</v>
      </c>
    </row>
    <row r="839" spans="1:19" ht="12.75" customHeight="1" x14ac:dyDescent="0.15">
      <c r="A839" t="s">
        <v>198</v>
      </c>
      <c r="B839" t="s">
        <v>168</v>
      </c>
      <c r="C839" t="s">
        <v>144</v>
      </c>
      <c r="D839" s="86">
        <v>2017</v>
      </c>
      <c r="E839" t="s">
        <v>1598</v>
      </c>
      <c r="F839">
        <v>96</v>
      </c>
      <c r="G839" s="108">
        <f t="shared" si="0"/>
        <v>0</v>
      </c>
      <c r="H839">
        <v>0</v>
      </c>
      <c r="I839">
        <v>0</v>
      </c>
      <c r="J839">
        <v>57</v>
      </c>
      <c r="K839" s="108">
        <f t="shared" si="1"/>
        <v>0</v>
      </c>
      <c r="L839">
        <v>0</v>
      </c>
      <c r="M839">
        <v>0</v>
      </c>
      <c r="N839">
        <v>62</v>
      </c>
      <c r="O839">
        <v>0</v>
      </c>
      <c r="P839">
        <v>166</v>
      </c>
      <c r="Q839">
        <v>13</v>
      </c>
      <c r="R839">
        <v>381</v>
      </c>
      <c r="S839">
        <v>13</v>
      </c>
    </row>
    <row r="840" spans="1:19" ht="12.75" customHeight="1" x14ac:dyDescent="0.15">
      <c r="A840" s="77" t="s">
        <v>437</v>
      </c>
      <c r="B840" s="77" t="s">
        <v>416</v>
      </c>
      <c r="C840" s="77" t="s">
        <v>417</v>
      </c>
      <c r="D840" s="111" t="s">
        <v>1632</v>
      </c>
      <c r="E840" s="77" t="s">
        <v>1598</v>
      </c>
      <c r="F840" s="104">
        <v>77</v>
      </c>
      <c r="G840" s="108">
        <f t="shared" si="0"/>
        <v>0</v>
      </c>
      <c r="H840" s="104">
        <v>0</v>
      </c>
      <c r="I840" s="104">
        <v>0</v>
      </c>
      <c r="J840" s="103">
        <v>59</v>
      </c>
      <c r="K840" s="108">
        <f t="shared" si="1"/>
        <v>1</v>
      </c>
      <c r="L840" s="104">
        <v>0</v>
      </c>
      <c r="M840" s="104">
        <v>1</v>
      </c>
      <c r="N840" s="104">
        <v>54</v>
      </c>
      <c r="O840" s="104">
        <v>24</v>
      </c>
      <c r="P840" s="77" t="s">
        <v>1726</v>
      </c>
      <c r="Q840" s="104">
        <v>3</v>
      </c>
      <c r="R840" s="104">
        <v>309</v>
      </c>
      <c r="S840" s="104">
        <v>28</v>
      </c>
    </row>
    <row r="841" spans="1:19" ht="12.75" customHeight="1" x14ac:dyDescent="0.15">
      <c r="A841" s="2" t="s">
        <v>437</v>
      </c>
      <c r="B841" s="2" t="s">
        <v>416</v>
      </c>
      <c r="C841" s="2" t="s">
        <v>417</v>
      </c>
      <c r="D841" s="86">
        <v>2013</v>
      </c>
      <c r="E841" s="2" t="s">
        <v>1598</v>
      </c>
      <c r="F841" s="2">
        <v>77</v>
      </c>
      <c r="G841" s="108">
        <f t="shared" si="0"/>
        <v>89</v>
      </c>
      <c r="H841" s="2">
        <v>89</v>
      </c>
      <c r="I841" s="2">
        <v>0</v>
      </c>
      <c r="J841" s="2">
        <v>59</v>
      </c>
      <c r="K841" s="108">
        <f t="shared" si="1"/>
        <v>81</v>
      </c>
      <c r="L841" s="2">
        <v>81</v>
      </c>
      <c r="M841" s="2">
        <v>0</v>
      </c>
      <c r="N841" s="2">
        <v>54</v>
      </c>
      <c r="O841" s="2">
        <v>6</v>
      </c>
      <c r="P841" s="2">
        <v>119</v>
      </c>
      <c r="Q841" s="2">
        <v>1</v>
      </c>
      <c r="R841" s="2">
        <v>309</v>
      </c>
      <c r="S841" s="2">
        <v>177</v>
      </c>
    </row>
    <row r="842" spans="1:19" ht="12.75" customHeight="1" x14ac:dyDescent="0.15">
      <c r="A842" s="2" t="s">
        <v>437</v>
      </c>
      <c r="B842" s="2" t="s">
        <v>416</v>
      </c>
      <c r="C842" s="2" t="s">
        <v>417</v>
      </c>
      <c r="D842" s="86">
        <v>2014</v>
      </c>
      <c r="E842" s="2" t="s">
        <v>1598</v>
      </c>
      <c r="F842" s="2">
        <v>77</v>
      </c>
      <c r="G842" s="108">
        <f t="shared" si="0"/>
        <v>0</v>
      </c>
      <c r="H842" s="2">
        <v>0</v>
      </c>
      <c r="I842" s="2">
        <v>0</v>
      </c>
      <c r="J842" s="2">
        <v>59</v>
      </c>
      <c r="K842" s="108">
        <f t="shared" si="1"/>
        <v>0</v>
      </c>
      <c r="L842" s="2">
        <v>0</v>
      </c>
      <c r="M842" s="2">
        <v>0</v>
      </c>
      <c r="N842" s="2">
        <v>54</v>
      </c>
      <c r="O842" s="2">
        <v>0</v>
      </c>
      <c r="P842" s="2">
        <v>119</v>
      </c>
      <c r="Q842" s="2">
        <v>23</v>
      </c>
      <c r="R842" s="2">
        <v>309</v>
      </c>
      <c r="S842" s="2">
        <v>23</v>
      </c>
    </row>
    <row r="843" spans="1:19" ht="12.75" customHeight="1" x14ac:dyDescent="0.15">
      <c r="A843" t="s">
        <v>437</v>
      </c>
      <c r="B843" t="s">
        <v>416</v>
      </c>
      <c r="C843" t="s">
        <v>417</v>
      </c>
      <c r="D843" s="86">
        <v>2015</v>
      </c>
      <c r="E843" t="s">
        <v>1598</v>
      </c>
      <c r="F843">
        <v>77</v>
      </c>
      <c r="G843" s="108">
        <f t="shared" si="0"/>
        <v>0</v>
      </c>
      <c r="H843">
        <v>0</v>
      </c>
      <c r="I843">
        <v>0</v>
      </c>
      <c r="J843">
        <v>59</v>
      </c>
      <c r="K843" s="108">
        <f t="shared" si="1"/>
        <v>5</v>
      </c>
      <c r="L843">
        <v>5</v>
      </c>
      <c r="M843">
        <v>0</v>
      </c>
      <c r="N843">
        <v>54</v>
      </c>
      <c r="O843">
        <v>0</v>
      </c>
      <c r="P843">
        <v>119</v>
      </c>
      <c r="Q843">
        <v>72</v>
      </c>
      <c r="R843">
        <v>309</v>
      </c>
      <c r="S843">
        <v>77</v>
      </c>
    </row>
    <row r="844" spans="1:19" ht="12.75" customHeight="1" x14ac:dyDescent="0.15">
      <c r="A844" t="s">
        <v>437</v>
      </c>
      <c r="B844" t="s">
        <v>416</v>
      </c>
      <c r="C844" t="s">
        <v>417</v>
      </c>
      <c r="D844" s="86">
        <v>2016</v>
      </c>
      <c r="E844" t="s">
        <v>1598</v>
      </c>
      <c r="F844">
        <v>77</v>
      </c>
      <c r="G844" s="108">
        <f t="shared" si="0"/>
        <v>1</v>
      </c>
      <c r="H844">
        <v>1</v>
      </c>
      <c r="I844">
        <v>0</v>
      </c>
      <c r="J844">
        <v>59</v>
      </c>
      <c r="K844" s="108">
        <f t="shared" si="1"/>
        <v>2</v>
      </c>
      <c r="L844">
        <v>2</v>
      </c>
      <c r="M844">
        <v>0</v>
      </c>
      <c r="N844">
        <v>54</v>
      </c>
      <c r="O844">
        <v>15</v>
      </c>
      <c r="P844">
        <v>119</v>
      </c>
      <c r="Q844">
        <v>0</v>
      </c>
      <c r="R844">
        <v>309</v>
      </c>
      <c r="S844">
        <v>18</v>
      </c>
    </row>
    <row r="845" spans="1:19" ht="12.75" customHeight="1" x14ac:dyDescent="0.15">
      <c r="A845" t="s">
        <v>437</v>
      </c>
      <c r="B845" t="s">
        <v>416</v>
      </c>
      <c r="C845" t="s">
        <v>417</v>
      </c>
      <c r="D845" s="86">
        <v>2017</v>
      </c>
      <c r="E845" t="s">
        <v>1598</v>
      </c>
      <c r="F845">
        <v>77</v>
      </c>
      <c r="G845" s="108">
        <f t="shared" si="0"/>
        <v>0</v>
      </c>
      <c r="H845">
        <v>0</v>
      </c>
      <c r="I845">
        <v>0</v>
      </c>
      <c r="J845">
        <v>59</v>
      </c>
      <c r="K845" s="108">
        <f t="shared" si="1"/>
        <v>5</v>
      </c>
      <c r="L845">
        <v>5</v>
      </c>
      <c r="M845">
        <v>0</v>
      </c>
      <c r="N845">
        <v>54</v>
      </c>
      <c r="O845">
        <v>14</v>
      </c>
      <c r="P845">
        <v>119</v>
      </c>
      <c r="Q845">
        <v>7</v>
      </c>
      <c r="R845">
        <v>309</v>
      </c>
      <c r="S845">
        <v>26</v>
      </c>
    </row>
    <row r="846" spans="1:19" ht="12.75" customHeight="1" x14ac:dyDescent="0.15">
      <c r="A846" s="2" t="s">
        <v>309</v>
      </c>
      <c r="B846" s="2" t="s">
        <v>306</v>
      </c>
      <c r="C846" s="2" t="s">
        <v>123</v>
      </c>
      <c r="D846" s="86">
        <v>2013</v>
      </c>
      <c r="E846" s="2" t="s">
        <v>1598</v>
      </c>
      <c r="F846" s="2">
        <v>953</v>
      </c>
      <c r="G846" s="108">
        <f t="shared" si="0"/>
        <v>0</v>
      </c>
      <c r="H846" s="2">
        <v>0</v>
      </c>
      <c r="I846" s="2">
        <v>0</v>
      </c>
      <c r="J846" s="2">
        <v>668</v>
      </c>
      <c r="K846" s="108">
        <f t="shared" si="1"/>
        <v>0</v>
      </c>
      <c r="L846" s="2">
        <v>0</v>
      </c>
      <c r="M846" s="2">
        <v>0</v>
      </c>
      <c r="N846" s="2">
        <v>705</v>
      </c>
      <c r="O846" s="2">
        <v>0</v>
      </c>
      <c r="P846" s="2">
        <v>1464</v>
      </c>
      <c r="Q846" s="2">
        <v>246</v>
      </c>
      <c r="R846" s="2">
        <v>3790</v>
      </c>
      <c r="S846" s="2">
        <v>246</v>
      </c>
    </row>
    <row r="847" spans="1:19" ht="12.75" customHeight="1" x14ac:dyDescent="0.15">
      <c r="A847" s="2" t="s">
        <v>309</v>
      </c>
      <c r="B847" s="2" t="s">
        <v>306</v>
      </c>
      <c r="C847" s="2" t="s">
        <v>123</v>
      </c>
      <c r="D847" s="86">
        <v>2014</v>
      </c>
      <c r="E847" s="2" t="s">
        <v>1598</v>
      </c>
      <c r="F847" s="2">
        <v>953</v>
      </c>
      <c r="G847" s="108">
        <f t="shared" si="0"/>
        <v>0</v>
      </c>
      <c r="H847" s="2">
        <v>0</v>
      </c>
      <c r="I847" s="2">
        <v>0</v>
      </c>
      <c r="J847" s="2">
        <v>668</v>
      </c>
      <c r="K847" s="108">
        <f t="shared" si="1"/>
        <v>0</v>
      </c>
      <c r="L847" s="2">
        <v>0</v>
      </c>
      <c r="M847" s="2">
        <v>0</v>
      </c>
      <c r="N847" s="2">
        <v>705</v>
      </c>
      <c r="O847" s="2">
        <v>0</v>
      </c>
      <c r="P847" s="2">
        <v>1464</v>
      </c>
      <c r="Q847" s="2">
        <v>286</v>
      </c>
      <c r="R847" s="2">
        <v>3790</v>
      </c>
      <c r="S847" s="2">
        <v>286</v>
      </c>
    </row>
    <row r="848" spans="1:19" ht="12.75" customHeight="1" x14ac:dyDescent="0.15">
      <c r="A848" t="s">
        <v>309</v>
      </c>
      <c r="B848" t="s">
        <v>306</v>
      </c>
      <c r="C848" t="s">
        <v>123</v>
      </c>
      <c r="D848" s="86">
        <v>2015</v>
      </c>
      <c r="E848" t="s">
        <v>1598</v>
      </c>
      <c r="F848">
        <v>953</v>
      </c>
      <c r="G848" s="108">
        <f t="shared" si="0"/>
        <v>0</v>
      </c>
      <c r="H848">
        <v>0</v>
      </c>
      <c r="I848">
        <v>0</v>
      </c>
      <c r="J848">
        <v>668</v>
      </c>
      <c r="K848" s="108">
        <f t="shared" si="1"/>
        <v>0</v>
      </c>
      <c r="L848">
        <v>0</v>
      </c>
      <c r="M848">
        <v>0</v>
      </c>
      <c r="N848">
        <v>705</v>
      </c>
      <c r="O848">
        <v>0</v>
      </c>
      <c r="P848">
        <v>1464</v>
      </c>
      <c r="Q848">
        <v>234</v>
      </c>
      <c r="R848">
        <v>3790</v>
      </c>
      <c r="S848">
        <v>234</v>
      </c>
    </row>
    <row r="849" spans="1:19" ht="12.75" customHeight="1" x14ac:dyDescent="0.15">
      <c r="A849" t="s">
        <v>309</v>
      </c>
      <c r="B849" t="s">
        <v>306</v>
      </c>
      <c r="C849" t="s">
        <v>123</v>
      </c>
      <c r="D849" s="86">
        <v>2016</v>
      </c>
      <c r="E849" t="s">
        <v>1598</v>
      </c>
      <c r="F849">
        <v>953</v>
      </c>
      <c r="G849" s="108">
        <f t="shared" si="0"/>
        <v>0</v>
      </c>
      <c r="H849">
        <v>0</v>
      </c>
      <c r="I849">
        <v>0</v>
      </c>
      <c r="J849">
        <v>668</v>
      </c>
      <c r="K849" s="108">
        <f t="shared" si="1"/>
        <v>0</v>
      </c>
      <c r="L849">
        <v>0</v>
      </c>
      <c r="M849">
        <v>0</v>
      </c>
      <c r="N849">
        <v>705</v>
      </c>
      <c r="O849">
        <v>0</v>
      </c>
      <c r="P849">
        <v>1464</v>
      </c>
      <c r="Q849">
        <v>217</v>
      </c>
      <c r="R849">
        <v>3790</v>
      </c>
      <c r="S849">
        <v>217</v>
      </c>
    </row>
    <row r="850" spans="1:19" ht="12.75" customHeight="1" x14ac:dyDescent="0.15">
      <c r="A850" t="s">
        <v>309</v>
      </c>
      <c r="B850" t="s">
        <v>306</v>
      </c>
      <c r="C850" t="s">
        <v>123</v>
      </c>
      <c r="D850" s="86">
        <v>2017</v>
      </c>
      <c r="E850" t="s">
        <v>1598</v>
      </c>
      <c r="F850">
        <v>953</v>
      </c>
      <c r="G850" s="108">
        <f t="shared" si="0"/>
        <v>0</v>
      </c>
      <c r="H850">
        <v>0</v>
      </c>
      <c r="I850">
        <v>0</v>
      </c>
      <c r="J850">
        <v>668</v>
      </c>
      <c r="K850" s="108">
        <f t="shared" si="1"/>
        <v>0</v>
      </c>
      <c r="L850">
        <v>0</v>
      </c>
      <c r="M850">
        <v>0</v>
      </c>
      <c r="N850">
        <v>705</v>
      </c>
      <c r="O850">
        <v>4</v>
      </c>
      <c r="P850">
        <v>1464</v>
      </c>
      <c r="Q850">
        <v>223</v>
      </c>
      <c r="R850">
        <v>3790</v>
      </c>
      <c r="S850">
        <v>227</v>
      </c>
    </row>
    <row r="851" spans="1:19" ht="12.75" customHeight="1" x14ac:dyDescent="0.15">
      <c r="A851" s="77" t="s">
        <v>601</v>
      </c>
      <c r="B851" s="77" t="s">
        <v>564</v>
      </c>
      <c r="C851" s="77" t="s">
        <v>128</v>
      </c>
      <c r="D851" s="111" t="s">
        <v>1632</v>
      </c>
      <c r="E851" s="77" t="s">
        <v>1598</v>
      </c>
      <c r="F851" s="104">
        <v>80</v>
      </c>
      <c r="G851" s="108">
        <f t="shared" si="0"/>
        <v>0</v>
      </c>
      <c r="H851" s="104">
        <v>0</v>
      </c>
      <c r="I851" s="104">
        <v>0</v>
      </c>
      <c r="J851" s="103">
        <v>80</v>
      </c>
      <c r="K851" s="108">
        <f t="shared" si="1"/>
        <v>1</v>
      </c>
      <c r="L851" s="104">
        <v>0</v>
      </c>
      <c r="M851" s="104">
        <v>1</v>
      </c>
      <c r="N851" s="104">
        <v>82</v>
      </c>
      <c r="O851" s="104">
        <v>20</v>
      </c>
      <c r="P851" s="77" t="s">
        <v>1761</v>
      </c>
      <c r="Q851" s="104">
        <v>0</v>
      </c>
      <c r="R851" s="104">
        <v>590</v>
      </c>
      <c r="S851" s="104">
        <v>21</v>
      </c>
    </row>
    <row r="852" spans="1:19" ht="12.75" customHeight="1" x14ac:dyDescent="0.15">
      <c r="A852" s="2" t="s">
        <v>601</v>
      </c>
      <c r="B852" s="2" t="s">
        <v>564</v>
      </c>
      <c r="C852" s="2" t="s">
        <v>128</v>
      </c>
      <c r="D852" s="86">
        <v>2015</v>
      </c>
      <c r="E852" s="2" t="s">
        <v>1598</v>
      </c>
      <c r="F852" s="2">
        <v>80</v>
      </c>
      <c r="G852" s="108">
        <f t="shared" si="0"/>
        <v>4</v>
      </c>
      <c r="H852" s="2">
        <v>4</v>
      </c>
      <c r="I852" s="2">
        <v>0</v>
      </c>
      <c r="J852" s="2">
        <v>80</v>
      </c>
      <c r="K852" s="108">
        <f t="shared" si="1"/>
        <v>28</v>
      </c>
      <c r="L852" s="2">
        <v>27</v>
      </c>
      <c r="M852" s="2">
        <v>1</v>
      </c>
      <c r="N852" s="2">
        <v>82</v>
      </c>
      <c r="O852" s="2">
        <v>7</v>
      </c>
      <c r="P852" s="2">
        <v>348</v>
      </c>
      <c r="Q852" s="2">
        <v>9</v>
      </c>
      <c r="R852" s="2">
        <v>590</v>
      </c>
      <c r="S852" s="2">
        <v>48</v>
      </c>
    </row>
    <row r="853" spans="1:19" ht="12.75" customHeight="1" x14ac:dyDescent="0.15">
      <c r="A853" s="2" t="s">
        <v>601</v>
      </c>
      <c r="B853" s="2" t="s">
        <v>564</v>
      </c>
      <c r="C853" s="2" t="s">
        <v>128</v>
      </c>
      <c r="D853" s="86">
        <v>2016</v>
      </c>
      <c r="E853" s="2" t="s">
        <v>1598</v>
      </c>
      <c r="F853" s="2">
        <v>80</v>
      </c>
      <c r="G853" s="108">
        <f t="shared" si="0"/>
        <v>3</v>
      </c>
      <c r="H853" s="2">
        <v>3</v>
      </c>
      <c r="I853" s="2">
        <v>0</v>
      </c>
      <c r="J853" s="2">
        <v>80</v>
      </c>
      <c r="K853" s="108">
        <f t="shared" si="1"/>
        <v>20</v>
      </c>
      <c r="L853" s="2">
        <v>20</v>
      </c>
      <c r="M853" s="2">
        <v>0</v>
      </c>
      <c r="N853" s="2">
        <v>82</v>
      </c>
      <c r="O853" s="2">
        <v>0</v>
      </c>
      <c r="P853" s="2">
        <v>348</v>
      </c>
      <c r="Q853" s="2">
        <v>1</v>
      </c>
      <c r="R853" s="2">
        <v>590</v>
      </c>
      <c r="S853" s="2">
        <v>24</v>
      </c>
    </row>
    <row r="854" spans="1:19" ht="12.75" customHeight="1" x14ac:dyDescent="0.15">
      <c r="A854" s="2" t="s">
        <v>601</v>
      </c>
      <c r="B854" s="2" t="s">
        <v>564</v>
      </c>
      <c r="C854" s="2" t="s">
        <v>128</v>
      </c>
      <c r="D854" s="86">
        <v>2017</v>
      </c>
      <c r="E854" s="2" t="s">
        <v>1598</v>
      </c>
      <c r="F854" s="2">
        <v>80</v>
      </c>
      <c r="G854" s="108">
        <f t="shared" si="0"/>
        <v>33</v>
      </c>
      <c r="H854" s="2">
        <v>32</v>
      </c>
      <c r="I854" s="2">
        <v>1</v>
      </c>
      <c r="J854" s="2">
        <v>80</v>
      </c>
      <c r="K854" s="108">
        <f t="shared" si="1"/>
        <v>19</v>
      </c>
      <c r="L854" s="2">
        <v>18</v>
      </c>
      <c r="M854" s="2">
        <v>1</v>
      </c>
      <c r="N854" s="2">
        <v>82</v>
      </c>
      <c r="O854" s="2">
        <v>20</v>
      </c>
      <c r="P854" s="2">
        <v>348</v>
      </c>
      <c r="Q854" s="2">
        <v>0</v>
      </c>
      <c r="R854" s="2">
        <v>590</v>
      </c>
      <c r="S854" s="2">
        <v>72</v>
      </c>
    </row>
    <row r="855" spans="1:19" ht="12.75" customHeight="1" x14ac:dyDescent="0.15">
      <c r="A855" s="2" t="s">
        <v>595</v>
      </c>
      <c r="B855" s="2" t="s">
        <v>594</v>
      </c>
      <c r="C855" s="2" t="s">
        <v>123</v>
      </c>
      <c r="D855" s="86">
        <v>2013</v>
      </c>
      <c r="E855" s="2" t="s">
        <v>1598</v>
      </c>
      <c r="F855" s="2">
        <v>104</v>
      </c>
      <c r="G855" s="108">
        <f t="shared" si="0"/>
        <v>0</v>
      </c>
      <c r="H855" s="2">
        <v>0</v>
      </c>
      <c r="I855" s="2">
        <v>0</v>
      </c>
      <c r="J855" s="2">
        <v>72</v>
      </c>
      <c r="K855" s="108">
        <f t="shared" si="1"/>
        <v>0</v>
      </c>
      <c r="L855" s="2">
        <v>0</v>
      </c>
      <c r="M855" s="2">
        <v>0</v>
      </c>
      <c r="N855" s="2">
        <v>83</v>
      </c>
      <c r="O855" s="2">
        <v>0</v>
      </c>
      <c r="P855" s="2">
        <v>190</v>
      </c>
      <c r="Q855" s="2">
        <v>0</v>
      </c>
      <c r="R855" s="2">
        <v>449</v>
      </c>
      <c r="S855" s="2">
        <v>0</v>
      </c>
    </row>
    <row r="856" spans="1:19" ht="12.75" customHeight="1" x14ac:dyDescent="0.15">
      <c r="A856" s="2" t="s">
        <v>595</v>
      </c>
      <c r="B856" s="2" t="s">
        <v>594</v>
      </c>
      <c r="C856" s="2" t="s">
        <v>123</v>
      </c>
      <c r="D856" s="86">
        <v>2014</v>
      </c>
      <c r="E856" s="2" t="s">
        <v>1598</v>
      </c>
      <c r="F856" s="2">
        <v>104</v>
      </c>
      <c r="G856" s="108">
        <f t="shared" si="0"/>
        <v>0</v>
      </c>
      <c r="H856" s="2">
        <v>0</v>
      </c>
      <c r="I856" s="2">
        <v>0</v>
      </c>
      <c r="J856" s="2">
        <v>72</v>
      </c>
      <c r="K856" s="108">
        <f t="shared" si="1"/>
        <v>0</v>
      </c>
      <c r="L856" s="2">
        <v>0</v>
      </c>
      <c r="M856" s="2">
        <v>0</v>
      </c>
      <c r="N856" s="2">
        <v>83</v>
      </c>
      <c r="O856" s="2">
        <v>1</v>
      </c>
      <c r="P856" s="2">
        <v>190</v>
      </c>
      <c r="Q856" s="2">
        <v>0</v>
      </c>
      <c r="R856" s="2">
        <v>449</v>
      </c>
      <c r="S856" s="2">
        <v>1</v>
      </c>
    </row>
    <row r="857" spans="1:19" ht="12.75" customHeight="1" x14ac:dyDescent="0.15">
      <c r="A857" s="2" t="s">
        <v>595</v>
      </c>
      <c r="B857" s="2" t="s">
        <v>594</v>
      </c>
      <c r="C857" s="2" t="s">
        <v>123</v>
      </c>
      <c r="D857" s="86">
        <v>2015</v>
      </c>
      <c r="E857" s="2" t="s">
        <v>1598</v>
      </c>
      <c r="F857" s="2">
        <v>104</v>
      </c>
      <c r="G857" s="108">
        <f t="shared" si="0"/>
        <v>46</v>
      </c>
      <c r="H857" s="2">
        <v>46</v>
      </c>
      <c r="I857" s="2">
        <v>0</v>
      </c>
      <c r="J857" s="2">
        <v>72</v>
      </c>
      <c r="K857" s="108">
        <f t="shared" si="1"/>
        <v>37</v>
      </c>
      <c r="L857" s="2">
        <v>37</v>
      </c>
      <c r="M857" s="2">
        <v>0</v>
      </c>
      <c r="N857" s="2">
        <v>83</v>
      </c>
      <c r="O857" s="2">
        <v>2</v>
      </c>
      <c r="P857" s="2">
        <v>190</v>
      </c>
      <c r="Q857" s="2">
        <v>2</v>
      </c>
      <c r="R857" s="2">
        <v>449</v>
      </c>
      <c r="S857" s="2">
        <v>87</v>
      </c>
    </row>
    <row r="858" spans="1:19" ht="12.75" customHeight="1" x14ac:dyDescent="0.15">
      <c r="A858" s="2" t="s">
        <v>595</v>
      </c>
      <c r="B858" s="2" t="s">
        <v>594</v>
      </c>
      <c r="C858" s="2" t="s">
        <v>123</v>
      </c>
      <c r="D858" s="86">
        <v>2016</v>
      </c>
      <c r="E858" s="2" t="s">
        <v>1598</v>
      </c>
      <c r="F858" s="2">
        <v>104</v>
      </c>
      <c r="G858" s="108">
        <f t="shared" si="0"/>
        <v>0</v>
      </c>
      <c r="H858" s="2">
        <v>0</v>
      </c>
      <c r="I858" s="2">
        <v>0</v>
      </c>
      <c r="J858" s="2">
        <v>72</v>
      </c>
      <c r="K858" s="108">
        <f t="shared" si="1"/>
        <v>0</v>
      </c>
      <c r="L858" s="2">
        <v>0</v>
      </c>
      <c r="M858" s="2">
        <v>0</v>
      </c>
      <c r="N858" s="2">
        <v>83</v>
      </c>
      <c r="O858" s="2">
        <v>0</v>
      </c>
      <c r="P858" s="2">
        <v>190</v>
      </c>
      <c r="Q858" s="2">
        <v>2</v>
      </c>
      <c r="R858" s="2">
        <v>449</v>
      </c>
      <c r="S858" s="2">
        <v>2</v>
      </c>
    </row>
    <row r="859" spans="1:19" ht="12.75" customHeight="1" x14ac:dyDescent="0.15">
      <c r="A859" s="2" t="s">
        <v>595</v>
      </c>
      <c r="B859" s="2" t="s">
        <v>594</v>
      </c>
      <c r="C859" s="2" t="s">
        <v>123</v>
      </c>
      <c r="D859" s="86">
        <v>2017</v>
      </c>
      <c r="E859" s="2" t="s">
        <v>1598</v>
      </c>
      <c r="F859" s="2">
        <v>104</v>
      </c>
      <c r="G859" s="108">
        <f t="shared" si="0"/>
        <v>0</v>
      </c>
      <c r="H859" s="2">
        <v>0</v>
      </c>
      <c r="I859" s="2">
        <v>0</v>
      </c>
      <c r="J859" s="2">
        <v>72</v>
      </c>
      <c r="K859" s="108">
        <f t="shared" si="1"/>
        <v>0</v>
      </c>
      <c r="L859" s="2">
        <v>0</v>
      </c>
      <c r="M859" s="2">
        <v>0</v>
      </c>
      <c r="N859" s="2">
        <v>83</v>
      </c>
      <c r="O859" s="2">
        <v>0</v>
      </c>
      <c r="P859" s="2">
        <v>190</v>
      </c>
      <c r="Q859" s="2">
        <v>1</v>
      </c>
      <c r="R859" s="2">
        <v>449</v>
      </c>
      <c r="S859" s="2">
        <v>1</v>
      </c>
    </row>
    <row r="860" spans="1:19" ht="12.75" customHeight="1" x14ac:dyDescent="0.15">
      <c r="A860" s="2" t="s">
        <v>75</v>
      </c>
      <c r="B860" s="2" t="s">
        <v>66</v>
      </c>
      <c r="C860" s="2" t="s">
        <v>67</v>
      </c>
      <c r="D860" s="86">
        <v>2014</v>
      </c>
      <c r="E860" s="2" t="s">
        <v>1598</v>
      </c>
      <c r="F860" s="2">
        <v>839</v>
      </c>
      <c r="G860" s="108">
        <f t="shared" si="0"/>
        <v>0</v>
      </c>
      <c r="H860" s="2">
        <v>0</v>
      </c>
      <c r="I860" s="2">
        <v>0</v>
      </c>
      <c r="J860" s="2">
        <v>474</v>
      </c>
      <c r="K860" s="108">
        <f t="shared" si="1"/>
        <v>1</v>
      </c>
      <c r="L860" s="2">
        <v>1</v>
      </c>
      <c r="M860" s="2">
        <v>0</v>
      </c>
      <c r="N860" s="2">
        <v>496</v>
      </c>
      <c r="O860" s="2">
        <v>15</v>
      </c>
      <c r="P860" s="2">
        <v>920</v>
      </c>
      <c r="Q860" s="2">
        <v>80</v>
      </c>
      <c r="R860" s="2">
        <v>2729</v>
      </c>
      <c r="S860" s="2">
        <v>96</v>
      </c>
    </row>
    <row r="861" spans="1:19" ht="12.75" customHeight="1" x14ac:dyDescent="0.15">
      <c r="A861" s="2" t="s">
        <v>75</v>
      </c>
      <c r="B861" s="2" t="s">
        <v>66</v>
      </c>
      <c r="C861" s="2" t="s">
        <v>67</v>
      </c>
      <c r="D861" s="86">
        <v>2015</v>
      </c>
      <c r="E861" s="2" t="s">
        <v>1598</v>
      </c>
      <c r="F861" s="2">
        <v>839</v>
      </c>
      <c r="G861" s="108">
        <f t="shared" si="0"/>
        <v>0</v>
      </c>
      <c r="H861" s="2">
        <v>0</v>
      </c>
      <c r="I861" s="2">
        <v>0</v>
      </c>
      <c r="J861" s="2">
        <v>474</v>
      </c>
      <c r="K861" s="108">
        <f t="shared" si="1"/>
        <v>2</v>
      </c>
      <c r="L861" s="2">
        <v>2</v>
      </c>
      <c r="M861" s="2">
        <v>0</v>
      </c>
      <c r="N861" s="2">
        <v>496</v>
      </c>
      <c r="O861" s="2">
        <v>14</v>
      </c>
      <c r="P861" s="2">
        <v>920</v>
      </c>
      <c r="Q861" s="2">
        <v>420</v>
      </c>
      <c r="R861" s="2">
        <v>2729</v>
      </c>
      <c r="S861" s="2">
        <v>436</v>
      </c>
    </row>
    <row r="862" spans="1:19" ht="12.75" customHeight="1" x14ac:dyDescent="0.15">
      <c r="A862" s="2" t="s">
        <v>75</v>
      </c>
      <c r="B862" s="2" t="s">
        <v>66</v>
      </c>
      <c r="C862" s="2" t="s">
        <v>67</v>
      </c>
      <c r="D862" s="86">
        <v>2016</v>
      </c>
      <c r="E862" s="2" t="s">
        <v>1598</v>
      </c>
      <c r="F862" s="2">
        <v>839</v>
      </c>
      <c r="G862" s="108">
        <f t="shared" si="0"/>
        <v>0</v>
      </c>
      <c r="H862" s="2">
        <v>0</v>
      </c>
      <c r="I862" s="2">
        <v>0</v>
      </c>
      <c r="J862" s="2">
        <v>474</v>
      </c>
      <c r="K862" s="108">
        <f t="shared" si="1"/>
        <v>16</v>
      </c>
      <c r="L862" s="2">
        <v>4</v>
      </c>
      <c r="M862" s="2">
        <v>12</v>
      </c>
      <c r="N862" s="2">
        <v>496</v>
      </c>
      <c r="O862" s="2">
        <v>395</v>
      </c>
      <c r="P862" s="2">
        <v>920</v>
      </c>
      <c r="Q862" s="2">
        <v>15</v>
      </c>
      <c r="R862" s="2">
        <v>2729</v>
      </c>
      <c r="S862" s="2">
        <v>426</v>
      </c>
    </row>
    <row r="863" spans="1:19" ht="12.75" customHeight="1" x14ac:dyDescent="0.15">
      <c r="A863" s="2" t="s">
        <v>75</v>
      </c>
      <c r="B863" s="2" t="s">
        <v>66</v>
      </c>
      <c r="C863" s="2" t="s">
        <v>67</v>
      </c>
      <c r="D863" s="86">
        <v>2017</v>
      </c>
      <c r="E863" s="2" t="s">
        <v>1598</v>
      </c>
      <c r="F863" s="2">
        <v>839</v>
      </c>
      <c r="G863" s="108">
        <f t="shared" si="0"/>
        <v>52</v>
      </c>
      <c r="H863" s="2">
        <v>52</v>
      </c>
      <c r="I863" s="2">
        <v>0</v>
      </c>
      <c r="J863" s="2">
        <v>474</v>
      </c>
      <c r="K863" s="108">
        <f t="shared" si="1"/>
        <v>24</v>
      </c>
      <c r="L863" s="2">
        <v>24</v>
      </c>
      <c r="M863" s="2">
        <v>0</v>
      </c>
      <c r="N863" s="2">
        <v>496</v>
      </c>
      <c r="O863" s="2">
        <v>15</v>
      </c>
      <c r="P863" s="2">
        <v>920</v>
      </c>
      <c r="Q863" s="2">
        <v>311</v>
      </c>
      <c r="R863" s="2">
        <v>2729</v>
      </c>
      <c r="S863" s="2">
        <v>402</v>
      </c>
    </row>
    <row r="864" spans="1:19" ht="12.75" customHeight="1" x14ac:dyDescent="0.15">
      <c r="A864" t="s">
        <v>251</v>
      </c>
      <c r="B864" t="s">
        <v>249</v>
      </c>
      <c r="C864" t="s">
        <v>250</v>
      </c>
      <c r="D864" s="86">
        <v>2016</v>
      </c>
      <c r="E864" t="s">
        <v>1598</v>
      </c>
      <c r="F864">
        <v>247</v>
      </c>
      <c r="G864" s="108">
        <f t="shared" si="0"/>
        <v>0</v>
      </c>
      <c r="H864">
        <v>0</v>
      </c>
      <c r="I864">
        <v>0</v>
      </c>
      <c r="J864">
        <v>178</v>
      </c>
      <c r="K864" s="108">
        <f t="shared" si="1"/>
        <v>0</v>
      </c>
      <c r="L864">
        <v>0</v>
      </c>
      <c r="M864">
        <v>0</v>
      </c>
      <c r="N864">
        <v>163</v>
      </c>
      <c r="O864">
        <v>0</v>
      </c>
      <c r="P864">
        <v>435</v>
      </c>
      <c r="Q864">
        <v>34</v>
      </c>
      <c r="R864">
        <v>1023</v>
      </c>
      <c r="S864">
        <v>34</v>
      </c>
    </row>
    <row r="865" spans="1:19" ht="12.75" customHeight="1" x14ac:dyDescent="0.15">
      <c r="A865" t="s">
        <v>251</v>
      </c>
      <c r="B865" t="s">
        <v>249</v>
      </c>
      <c r="C865" t="s">
        <v>250</v>
      </c>
      <c r="D865" s="86">
        <v>2017</v>
      </c>
      <c r="E865" t="s">
        <v>1598</v>
      </c>
      <c r="F865">
        <v>247</v>
      </c>
      <c r="G865" s="108">
        <f t="shared" si="0"/>
        <v>0</v>
      </c>
      <c r="H865">
        <v>0</v>
      </c>
      <c r="I865">
        <v>0</v>
      </c>
      <c r="J865">
        <v>178</v>
      </c>
      <c r="K865" s="108">
        <f t="shared" si="1"/>
        <v>5</v>
      </c>
      <c r="L865">
        <v>5</v>
      </c>
      <c r="M865">
        <v>0</v>
      </c>
      <c r="N865">
        <v>163</v>
      </c>
      <c r="O865">
        <v>0</v>
      </c>
      <c r="P865">
        <v>435</v>
      </c>
      <c r="Q865">
        <v>69</v>
      </c>
      <c r="R865">
        <v>1023</v>
      </c>
      <c r="S865">
        <v>74</v>
      </c>
    </row>
    <row r="866" spans="1:19" ht="12.75" customHeight="1" x14ac:dyDescent="0.15">
      <c r="A866" t="s">
        <v>1141</v>
      </c>
      <c r="B866" t="s">
        <v>464</v>
      </c>
      <c r="C866" t="s">
        <v>128</v>
      </c>
      <c r="D866" s="86">
        <v>2017</v>
      </c>
      <c r="E866" t="s">
        <v>1598</v>
      </c>
      <c r="F866">
        <v>497</v>
      </c>
      <c r="G866" s="108">
        <f t="shared" si="0"/>
        <v>52</v>
      </c>
      <c r="H866">
        <v>52</v>
      </c>
      <c r="I866">
        <v>0</v>
      </c>
      <c r="J866">
        <v>331</v>
      </c>
      <c r="K866" s="108">
        <f t="shared" si="1"/>
        <v>27</v>
      </c>
      <c r="L866">
        <v>27</v>
      </c>
      <c r="M866">
        <v>0</v>
      </c>
      <c r="N866">
        <v>333</v>
      </c>
      <c r="O866">
        <v>0</v>
      </c>
      <c r="P866">
        <v>770</v>
      </c>
      <c r="Q866">
        <v>211</v>
      </c>
      <c r="R866">
        <v>1931</v>
      </c>
      <c r="S866">
        <v>290</v>
      </c>
    </row>
    <row r="867" spans="1:19" ht="12.75" customHeight="1" x14ac:dyDescent="0.15">
      <c r="A867" s="77" t="s">
        <v>1142</v>
      </c>
      <c r="B867" s="77" t="s">
        <v>352</v>
      </c>
      <c r="C867" s="77" t="s">
        <v>144</v>
      </c>
      <c r="D867" s="111" t="s">
        <v>1632</v>
      </c>
      <c r="E867" s="77" t="s">
        <v>1598</v>
      </c>
      <c r="F867" s="104">
        <v>0</v>
      </c>
      <c r="G867" s="108">
        <f t="shared" si="0"/>
        <v>36</v>
      </c>
      <c r="H867" s="104">
        <v>0</v>
      </c>
      <c r="I867" s="104">
        <v>36</v>
      </c>
      <c r="J867" s="103">
        <v>0</v>
      </c>
      <c r="K867" s="108">
        <f t="shared" si="1"/>
        <v>50</v>
      </c>
      <c r="L867" s="104">
        <v>0</v>
      </c>
      <c r="M867" s="104">
        <v>50</v>
      </c>
      <c r="N867" s="104">
        <v>0</v>
      </c>
      <c r="O867" s="104">
        <v>1</v>
      </c>
      <c r="P867" s="77" t="s">
        <v>1658</v>
      </c>
      <c r="Q867" s="104">
        <v>40</v>
      </c>
      <c r="R867" s="104">
        <v>0</v>
      </c>
      <c r="S867" s="104">
        <v>127</v>
      </c>
    </row>
    <row r="868" spans="1:19" ht="12.75" customHeight="1" x14ac:dyDescent="0.15">
      <c r="A868" s="77" t="s">
        <v>199</v>
      </c>
      <c r="B868" s="77" t="s">
        <v>168</v>
      </c>
      <c r="C868" s="77" t="s">
        <v>144</v>
      </c>
      <c r="D868" s="111" t="s">
        <v>1632</v>
      </c>
      <c r="E868" s="77" t="s">
        <v>1598</v>
      </c>
      <c r="F868" s="104">
        <v>12</v>
      </c>
      <c r="G868" s="108">
        <f t="shared" si="0"/>
        <v>0</v>
      </c>
      <c r="H868" s="104">
        <v>0</v>
      </c>
      <c r="I868" s="104">
        <v>0</v>
      </c>
      <c r="J868" s="103">
        <v>7</v>
      </c>
      <c r="K868" s="108">
        <f t="shared" si="1"/>
        <v>3</v>
      </c>
      <c r="L868" s="104">
        <v>0</v>
      </c>
      <c r="M868" s="104">
        <v>3</v>
      </c>
      <c r="N868" s="104">
        <v>8</v>
      </c>
      <c r="O868" s="104">
        <v>0</v>
      </c>
      <c r="P868" s="77" t="s">
        <v>1762</v>
      </c>
      <c r="Q868" s="104">
        <v>20</v>
      </c>
      <c r="R868" s="104">
        <v>47</v>
      </c>
      <c r="S868" s="104">
        <v>23</v>
      </c>
    </row>
    <row r="869" spans="1:19" ht="12.75" customHeight="1" x14ac:dyDescent="0.15">
      <c r="A869" s="2" t="s">
        <v>199</v>
      </c>
      <c r="B869" s="2" t="s">
        <v>168</v>
      </c>
      <c r="C869" s="2" t="s">
        <v>144</v>
      </c>
      <c r="D869" s="86">
        <v>2013</v>
      </c>
      <c r="E869" s="2" t="s">
        <v>1598</v>
      </c>
      <c r="F869" s="2">
        <v>12</v>
      </c>
      <c r="G869" s="108">
        <f t="shared" si="0"/>
        <v>0</v>
      </c>
      <c r="H869" s="2">
        <v>0</v>
      </c>
      <c r="I869" s="2">
        <v>0</v>
      </c>
      <c r="J869" s="2">
        <v>7</v>
      </c>
      <c r="K869" s="108">
        <f t="shared" si="1"/>
        <v>0</v>
      </c>
      <c r="L869" s="2">
        <v>0</v>
      </c>
      <c r="M869" s="2">
        <v>0</v>
      </c>
      <c r="N869" s="2">
        <v>8</v>
      </c>
      <c r="O869" s="2">
        <v>0</v>
      </c>
      <c r="P869" s="2">
        <v>20</v>
      </c>
      <c r="Q869" s="2">
        <v>0</v>
      </c>
      <c r="R869" s="2">
        <v>47</v>
      </c>
      <c r="S869" s="2">
        <v>0</v>
      </c>
    </row>
    <row r="870" spans="1:19" ht="12.75" customHeight="1" x14ac:dyDescent="0.15">
      <c r="A870" s="2" t="s">
        <v>199</v>
      </c>
      <c r="B870" s="2" t="s">
        <v>168</v>
      </c>
      <c r="C870" s="2" t="s">
        <v>144</v>
      </c>
      <c r="D870" s="86">
        <v>2014</v>
      </c>
      <c r="E870" s="2" t="s">
        <v>1598</v>
      </c>
      <c r="F870" s="2">
        <v>12</v>
      </c>
      <c r="G870" s="108">
        <f t="shared" si="0"/>
        <v>0</v>
      </c>
      <c r="H870" s="2">
        <v>0</v>
      </c>
      <c r="I870" s="2">
        <v>0</v>
      </c>
      <c r="J870" s="2">
        <v>7</v>
      </c>
      <c r="K870" s="108">
        <f t="shared" si="1"/>
        <v>0</v>
      </c>
      <c r="L870" s="2">
        <v>0</v>
      </c>
      <c r="M870" s="2">
        <v>0</v>
      </c>
      <c r="N870" s="2">
        <v>8</v>
      </c>
      <c r="O870" s="2">
        <v>16</v>
      </c>
      <c r="P870" s="2">
        <v>20</v>
      </c>
      <c r="Q870" s="2">
        <v>0</v>
      </c>
      <c r="R870" s="2">
        <v>47</v>
      </c>
      <c r="S870" s="2">
        <v>16</v>
      </c>
    </row>
    <row r="871" spans="1:19" ht="12.75" customHeight="1" x14ac:dyDescent="0.15">
      <c r="A871" t="s">
        <v>199</v>
      </c>
      <c r="B871" t="s">
        <v>168</v>
      </c>
      <c r="C871" t="s">
        <v>144</v>
      </c>
      <c r="D871" s="86">
        <v>2015</v>
      </c>
      <c r="E871" t="s">
        <v>1598</v>
      </c>
      <c r="F871">
        <v>12</v>
      </c>
      <c r="G871" s="108">
        <f t="shared" si="0"/>
        <v>0</v>
      </c>
      <c r="H871">
        <v>0</v>
      </c>
      <c r="I871">
        <v>0</v>
      </c>
      <c r="J871">
        <v>7</v>
      </c>
      <c r="K871" s="108">
        <f t="shared" si="1"/>
        <v>2</v>
      </c>
      <c r="L871">
        <v>0</v>
      </c>
      <c r="M871">
        <v>2</v>
      </c>
      <c r="N871">
        <v>8</v>
      </c>
      <c r="O871">
        <v>0</v>
      </c>
      <c r="P871">
        <v>20</v>
      </c>
      <c r="Q871">
        <v>0</v>
      </c>
      <c r="R871">
        <v>47</v>
      </c>
      <c r="S871">
        <v>2</v>
      </c>
    </row>
    <row r="872" spans="1:19" ht="12.75" customHeight="1" x14ac:dyDescent="0.15">
      <c r="A872" t="s">
        <v>199</v>
      </c>
      <c r="B872" t="s">
        <v>168</v>
      </c>
      <c r="C872" t="s">
        <v>144</v>
      </c>
      <c r="D872" s="86">
        <v>2016</v>
      </c>
      <c r="E872" t="s">
        <v>1598</v>
      </c>
      <c r="F872">
        <v>12</v>
      </c>
      <c r="G872" s="108">
        <f t="shared" si="0"/>
        <v>0</v>
      </c>
      <c r="H872">
        <v>0</v>
      </c>
      <c r="I872">
        <v>0</v>
      </c>
      <c r="J872">
        <v>7</v>
      </c>
      <c r="K872" s="108">
        <f t="shared" si="1"/>
        <v>2</v>
      </c>
      <c r="L872">
        <v>0</v>
      </c>
      <c r="M872">
        <v>2</v>
      </c>
      <c r="N872">
        <v>8</v>
      </c>
      <c r="O872">
        <v>13</v>
      </c>
      <c r="P872">
        <v>20</v>
      </c>
      <c r="Q872">
        <v>6</v>
      </c>
      <c r="R872">
        <v>47</v>
      </c>
      <c r="S872">
        <v>21</v>
      </c>
    </row>
    <row r="873" spans="1:19" ht="12.75" customHeight="1" x14ac:dyDescent="0.15">
      <c r="A873" t="s">
        <v>199</v>
      </c>
      <c r="B873" t="s">
        <v>168</v>
      </c>
      <c r="C873" t="s">
        <v>144</v>
      </c>
      <c r="D873" s="86">
        <v>2017</v>
      </c>
      <c r="E873" t="s">
        <v>1598</v>
      </c>
      <c r="F873">
        <v>12</v>
      </c>
      <c r="G873" s="108">
        <f t="shared" si="0"/>
        <v>0</v>
      </c>
      <c r="H873">
        <v>0</v>
      </c>
      <c r="I873">
        <v>0</v>
      </c>
      <c r="J873">
        <v>7</v>
      </c>
      <c r="K873" s="108">
        <f t="shared" si="1"/>
        <v>2</v>
      </c>
      <c r="L873">
        <v>0</v>
      </c>
      <c r="M873">
        <v>2</v>
      </c>
      <c r="N873">
        <v>8</v>
      </c>
      <c r="O873">
        <v>5</v>
      </c>
      <c r="P873">
        <v>20</v>
      </c>
      <c r="Q873">
        <v>11</v>
      </c>
      <c r="R873">
        <v>47</v>
      </c>
      <c r="S873">
        <v>18</v>
      </c>
    </row>
    <row r="874" spans="1:19" ht="12.75" customHeight="1" x14ac:dyDescent="0.15">
      <c r="A874" s="77" t="s">
        <v>519</v>
      </c>
      <c r="B874" s="77" t="s">
        <v>488</v>
      </c>
      <c r="C874" s="77" t="s">
        <v>492</v>
      </c>
      <c r="D874" s="111" t="s">
        <v>1632</v>
      </c>
      <c r="E874" s="77" t="s">
        <v>1598</v>
      </c>
      <c r="F874" s="104">
        <v>127</v>
      </c>
      <c r="G874" s="108">
        <f t="shared" si="0"/>
        <v>0</v>
      </c>
      <c r="H874" s="104">
        <v>0</v>
      </c>
      <c r="I874" s="104">
        <v>0</v>
      </c>
      <c r="J874" s="103">
        <v>85</v>
      </c>
      <c r="K874" s="108">
        <f t="shared" si="1"/>
        <v>0</v>
      </c>
      <c r="L874" s="104">
        <v>0</v>
      </c>
      <c r="M874" s="104">
        <v>0</v>
      </c>
      <c r="N874" s="104">
        <v>95</v>
      </c>
      <c r="O874" s="104">
        <v>5</v>
      </c>
      <c r="P874" s="77" t="s">
        <v>1736</v>
      </c>
      <c r="Q874" s="104">
        <v>0</v>
      </c>
      <c r="R874" s="104">
        <v>527</v>
      </c>
      <c r="S874" s="104">
        <v>5</v>
      </c>
    </row>
    <row r="875" spans="1:19" ht="12.75" customHeight="1" x14ac:dyDescent="0.15">
      <c r="A875" t="s">
        <v>519</v>
      </c>
      <c r="B875" t="s">
        <v>488</v>
      </c>
      <c r="C875" t="s">
        <v>492</v>
      </c>
      <c r="D875" s="86">
        <v>2015</v>
      </c>
      <c r="E875" t="s">
        <v>1598</v>
      </c>
      <c r="F875">
        <v>127</v>
      </c>
      <c r="G875" s="108">
        <f t="shared" si="0"/>
        <v>0</v>
      </c>
      <c r="H875">
        <v>0</v>
      </c>
      <c r="I875">
        <v>0</v>
      </c>
      <c r="J875">
        <v>85</v>
      </c>
      <c r="K875" s="108">
        <f t="shared" si="1"/>
        <v>0</v>
      </c>
      <c r="L875">
        <v>0</v>
      </c>
      <c r="M875">
        <v>0</v>
      </c>
      <c r="N875">
        <v>95</v>
      </c>
      <c r="O875">
        <v>44</v>
      </c>
      <c r="P875">
        <v>220</v>
      </c>
      <c r="Q875">
        <v>0</v>
      </c>
      <c r="R875">
        <v>527</v>
      </c>
      <c r="S875">
        <v>44</v>
      </c>
    </row>
    <row r="876" spans="1:19" ht="12.75" customHeight="1" x14ac:dyDescent="0.15">
      <c r="A876" t="s">
        <v>519</v>
      </c>
      <c r="B876" t="s">
        <v>488</v>
      </c>
      <c r="C876" t="s">
        <v>492</v>
      </c>
      <c r="D876" s="86">
        <v>2016</v>
      </c>
      <c r="E876" t="s">
        <v>1598</v>
      </c>
      <c r="F876">
        <v>127</v>
      </c>
      <c r="G876" s="108">
        <f t="shared" si="0"/>
        <v>0</v>
      </c>
      <c r="H876">
        <v>0</v>
      </c>
      <c r="I876">
        <v>0</v>
      </c>
      <c r="J876">
        <v>85</v>
      </c>
      <c r="K876" s="108">
        <f t="shared" si="1"/>
        <v>0</v>
      </c>
      <c r="L876">
        <v>0</v>
      </c>
      <c r="M876">
        <v>0</v>
      </c>
      <c r="N876">
        <v>95</v>
      </c>
      <c r="O876">
        <v>0</v>
      </c>
      <c r="P876">
        <v>220</v>
      </c>
      <c r="Q876">
        <v>0</v>
      </c>
      <c r="R876">
        <v>527</v>
      </c>
      <c r="S876">
        <v>0</v>
      </c>
    </row>
    <row r="877" spans="1:19" ht="12.75" customHeight="1" x14ac:dyDescent="0.15">
      <c r="A877" t="s">
        <v>519</v>
      </c>
      <c r="B877" t="s">
        <v>488</v>
      </c>
      <c r="C877" t="s">
        <v>492</v>
      </c>
      <c r="D877" s="86">
        <v>2017</v>
      </c>
      <c r="E877" t="s">
        <v>1598</v>
      </c>
      <c r="F877">
        <v>127</v>
      </c>
      <c r="G877" s="108">
        <f t="shared" si="0"/>
        <v>0</v>
      </c>
      <c r="H877">
        <v>0</v>
      </c>
      <c r="I877">
        <v>0</v>
      </c>
      <c r="J877">
        <v>85</v>
      </c>
      <c r="K877" s="108">
        <f t="shared" si="1"/>
        <v>0</v>
      </c>
      <c r="L877">
        <v>0</v>
      </c>
      <c r="M877">
        <v>0</v>
      </c>
      <c r="N877">
        <v>95</v>
      </c>
      <c r="O877">
        <v>0</v>
      </c>
      <c r="P877">
        <v>220</v>
      </c>
      <c r="Q877">
        <v>4</v>
      </c>
      <c r="R877">
        <v>527</v>
      </c>
      <c r="S877">
        <v>4</v>
      </c>
    </row>
    <row r="878" spans="1:19" ht="12.75" customHeight="1" x14ac:dyDescent="0.15">
      <c r="A878" s="77" t="s">
        <v>200</v>
      </c>
      <c r="B878" s="77" t="s">
        <v>168</v>
      </c>
      <c r="C878" s="77" t="s">
        <v>144</v>
      </c>
      <c r="D878" s="111" t="s">
        <v>1632</v>
      </c>
      <c r="E878" s="77" t="s">
        <v>1598</v>
      </c>
      <c r="F878" s="104">
        <v>1773</v>
      </c>
      <c r="G878" s="108">
        <f t="shared" si="0"/>
        <v>11</v>
      </c>
      <c r="H878" s="104">
        <v>11</v>
      </c>
      <c r="I878" s="104">
        <v>0</v>
      </c>
      <c r="J878" s="103">
        <v>1066</v>
      </c>
      <c r="K878" s="108">
        <f t="shared" si="1"/>
        <v>36</v>
      </c>
      <c r="L878" s="104">
        <v>36</v>
      </c>
      <c r="M878" s="104">
        <v>0</v>
      </c>
      <c r="N878" s="104">
        <v>1170</v>
      </c>
      <c r="O878" s="104">
        <v>0</v>
      </c>
      <c r="P878" s="77" t="s">
        <v>1763</v>
      </c>
      <c r="Q878" s="104">
        <v>222</v>
      </c>
      <c r="R878" s="104">
        <v>7048</v>
      </c>
      <c r="S878" s="104">
        <v>269</v>
      </c>
    </row>
    <row r="879" spans="1:19" ht="12.75" customHeight="1" x14ac:dyDescent="0.15">
      <c r="A879" s="2" t="s">
        <v>200</v>
      </c>
      <c r="B879" s="2" t="s">
        <v>168</v>
      </c>
      <c r="C879" s="2" t="s">
        <v>144</v>
      </c>
      <c r="D879" s="86">
        <v>2014</v>
      </c>
      <c r="E879" s="2" t="s">
        <v>1598</v>
      </c>
      <c r="F879" s="2">
        <v>1773</v>
      </c>
      <c r="G879" s="108">
        <f t="shared" si="0"/>
        <v>26</v>
      </c>
      <c r="H879" s="2">
        <v>26</v>
      </c>
      <c r="I879" s="2">
        <v>0</v>
      </c>
      <c r="J879" s="2">
        <v>1066</v>
      </c>
      <c r="K879" s="108">
        <f t="shared" si="1"/>
        <v>14</v>
      </c>
      <c r="L879" s="2">
        <v>14</v>
      </c>
      <c r="M879" s="2">
        <v>0</v>
      </c>
      <c r="N879" s="2">
        <v>1170</v>
      </c>
      <c r="O879" s="2">
        <v>0</v>
      </c>
      <c r="P879" s="2">
        <v>3039</v>
      </c>
      <c r="Q879" s="2">
        <v>260</v>
      </c>
      <c r="R879" s="2">
        <v>7048</v>
      </c>
      <c r="S879" s="2">
        <v>300</v>
      </c>
    </row>
    <row r="880" spans="1:19" ht="12.75" customHeight="1" x14ac:dyDescent="0.15">
      <c r="A880" t="s">
        <v>200</v>
      </c>
      <c r="B880" t="s">
        <v>168</v>
      </c>
      <c r="C880" t="s">
        <v>144</v>
      </c>
      <c r="D880" s="86">
        <v>2015</v>
      </c>
      <c r="E880" t="s">
        <v>1598</v>
      </c>
      <c r="F880">
        <v>1773</v>
      </c>
      <c r="G880" s="108">
        <f t="shared" si="0"/>
        <v>111</v>
      </c>
      <c r="H880">
        <v>111</v>
      </c>
      <c r="I880">
        <v>0</v>
      </c>
      <c r="J880">
        <v>1066</v>
      </c>
      <c r="K880" s="108">
        <f t="shared" si="1"/>
        <v>8</v>
      </c>
      <c r="L880">
        <v>8</v>
      </c>
      <c r="M880">
        <v>0</v>
      </c>
      <c r="N880">
        <v>1170</v>
      </c>
      <c r="O880">
        <v>0</v>
      </c>
      <c r="P880">
        <v>3039</v>
      </c>
      <c r="Q880">
        <v>31</v>
      </c>
      <c r="R880">
        <v>7048</v>
      </c>
      <c r="S880">
        <v>150</v>
      </c>
    </row>
    <row r="881" spans="1:19" ht="12.75" customHeight="1" x14ac:dyDescent="0.15">
      <c r="A881" t="s">
        <v>200</v>
      </c>
      <c r="B881" t="s">
        <v>168</v>
      </c>
      <c r="C881" t="s">
        <v>144</v>
      </c>
      <c r="D881" s="86">
        <v>2016</v>
      </c>
      <c r="E881" t="s">
        <v>1598</v>
      </c>
      <c r="F881">
        <v>1773</v>
      </c>
      <c r="G881" s="108">
        <f t="shared" si="0"/>
        <v>0</v>
      </c>
      <c r="H881">
        <v>0</v>
      </c>
      <c r="I881">
        <v>0</v>
      </c>
      <c r="J881">
        <v>1066</v>
      </c>
      <c r="K881" s="108">
        <f t="shared" si="1"/>
        <v>0</v>
      </c>
      <c r="L881">
        <v>0</v>
      </c>
      <c r="M881">
        <v>0</v>
      </c>
      <c r="N881">
        <v>1170</v>
      </c>
      <c r="O881">
        <v>0</v>
      </c>
      <c r="P881">
        <v>3039</v>
      </c>
      <c r="Q881">
        <v>675</v>
      </c>
      <c r="R881">
        <v>7048</v>
      </c>
      <c r="S881">
        <v>675</v>
      </c>
    </row>
    <row r="882" spans="1:19" ht="12.75" customHeight="1" x14ac:dyDescent="0.15">
      <c r="A882" t="s">
        <v>200</v>
      </c>
      <c r="B882" t="s">
        <v>168</v>
      </c>
      <c r="C882" t="s">
        <v>144</v>
      </c>
      <c r="D882" s="86">
        <v>2017</v>
      </c>
      <c r="E882" t="s">
        <v>1598</v>
      </c>
      <c r="F882">
        <v>1773</v>
      </c>
      <c r="G882" s="108">
        <f t="shared" si="0"/>
        <v>158</v>
      </c>
      <c r="H882">
        <v>158</v>
      </c>
      <c r="I882">
        <v>0</v>
      </c>
      <c r="J882">
        <v>1066</v>
      </c>
      <c r="K882" s="108">
        <f t="shared" si="1"/>
        <v>4</v>
      </c>
      <c r="L882">
        <v>4</v>
      </c>
      <c r="M882">
        <v>0</v>
      </c>
      <c r="N882">
        <v>1170</v>
      </c>
      <c r="O882">
        <v>0</v>
      </c>
      <c r="P882">
        <v>3039</v>
      </c>
      <c r="Q882">
        <v>363</v>
      </c>
      <c r="R882">
        <v>7048</v>
      </c>
      <c r="S882">
        <v>525</v>
      </c>
    </row>
    <row r="883" spans="1:19" ht="12.75" customHeight="1" x14ac:dyDescent="0.15">
      <c r="A883" s="77" t="s">
        <v>310</v>
      </c>
      <c r="B883" s="77" t="s">
        <v>306</v>
      </c>
      <c r="C883" s="77" t="s">
        <v>123</v>
      </c>
      <c r="D883" s="111" t="s">
        <v>1632</v>
      </c>
      <c r="E883" s="77" t="s">
        <v>1598</v>
      </c>
      <c r="F883" s="104">
        <v>83</v>
      </c>
      <c r="G883" s="108">
        <f t="shared" si="0"/>
        <v>0</v>
      </c>
      <c r="H883" s="2"/>
      <c r="I883" s="2"/>
      <c r="J883" s="103">
        <v>46</v>
      </c>
      <c r="K883" s="108">
        <f t="shared" si="1"/>
        <v>0</v>
      </c>
      <c r="L883" s="2"/>
      <c r="M883" s="2"/>
      <c r="N883" s="104">
        <v>55</v>
      </c>
      <c r="O883" s="2"/>
      <c r="P883" s="77" t="s">
        <v>1641</v>
      </c>
      <c r="Q883" s="2"/>
      <c r="R883" s="104">
        <v>243</v>
      </c>
      <c r="S883" s="2"/>
    </row>
    <row r="884" spans="1:19" ht="12.75" customHeight="1" x14ac:dyDescent="0.15">
      <c r="A884" t="s">
        <v>310</v>
      </c>
      <c r="B884" t="s">
        <v>306</v>
      </c>
      <c r="C884" t="s">
        <v>123</v>
      </c>
      <c r="D884" s="86">
        <v>2017</v>
      </c>
      <c r="E884" t="s">
        <v>1598</v>
      </c>
      <c r="F884">
        <v>83</v>
      </c>
      <c r="G884" s="108">
        <f t="shared" si="0"/>
        <v>0</v>
      </c>
      <c r="H884">
        <v>0</v>
      </c>
      <c r="I884">
        <v>0</v>
      </c>
      <c r="J884">
        <v>46</v>
      </c>
      <c r="K884" s="108">
        <f t="shared" si="1"/>
        <v>0</v>
      </c>
      <c r="L884">
        <v>0</v>
      </c>
      <c r="M884">
        <v>0</v>
      </c>
      <c r="N884">
        <v>55</v>
      </c>
      <c r="O884">
        <v>1</v>
      </c>
      <c r="P884">
        <v>59</v>
      </c>
      <c r="Q884">
        <v>11</v>
      </c>
      <c r="R884">
        <v>243</v>
      </c>
      <c r="S884">
        <v>12</v>
      </c>
    </row>
    <row r="885" spans="1:19" ht="12.75" customHeight="1" x14ac:dyDescent="0.15">
      <c r="A885" t="s">
        <v>292</v>
      </c>
      <c r="B885" t="s">
        <v>273</v>
      </c>
      <c r="C885" t="s">
        <v>144</v>
      </c>
      <c r="D885" s="86">
        <v>2017</v>
      </c>
      <c r="E885" t="s">
        <v>1598</v>
      </c>
      <c r="F885">
        <v>14</v>
      </c>
      <c r="G885" s="108">
        <f t="shared" si="0"/>
        <v>0</v>
      </c>
      <c r="H885">
        <v>0</v>
      </c>
      <c r="I885">
        <v>0</v>
      </c>
      <c r="J885">
        <v>10</v>
      </c>
      <c r="K885" s="108">
        <f t="shared" si="1"/>
        <v>0</v>
      </c>
      <c r="L885">
        <v>0</v>
      </c>
      <c r="M885">
        <v>0</v>
      </c>
      <c r="N885">
        <v>11</v>
      </c>
      <c r="O885">
        <v>0</v>
      </c>
      <c r="P885">
        <v>26</v>
      </c>
      <c r="Q885">
        <v>5</v>
      </c>
      <c r="R885">
        <v>61</v>
      </c>
      <c r="S885">
        <v>5</v>
      </c>
    </row>
    <row r="886" spans="1:19" ht="12.75" customHeight="1" x14ac:dyDescent="0.15">
      <c r="A886" s="77" t="s">
        <v>525</v>
      </c>
      <c r="B886" s="77" t="s">
        <v>505</v>
      </c>
      <c r="C886" s="77" t="s">
        <v>67</v>
      </c>
      <c r="D886" s="111" t="s">
        <v>1632</v>
      </c>
      <c r="E886" s="77" t="s">
        <v>1598</v>
      </c>
      <c r="F886" s="104">
        <v>169</v>
      </c>
      <c r="G886" s="108">
        <f t="shared" si="0"/>
        <v>0</v>
      </c>
      <c r="H886" s="104">
        <v>0</v>
      </c>
      <c r="I886" s="104">
        <v>0</v>
      </c>
      <c r="J886" s="103">
        <v>99</v>
      </c>
      <c r="K886" s="108">
        <f t="shared" si="1"/>
        <v>10</v>
      </c>
      <c r="L886" s="104">
        <v>2</v>
      </c>
      <c r="M886" s="104">
        <v>8</v>
      </c>
      <c r="N886" s="104">
        <v>112</v>
      </c>
      <c r="O886" s="104">
        <v>1</v>
      </c>
      <c r="P886" s="77" t="s">
        <v>1764</v>
      </c>
      <c r="Q886" s="104">
        <v>60</v>
      </c>
      <c r="R886" s="104">
        <v>477</v>
      </c>
      <c r="S886" s="104">
        <v>71</v>
      </c>
    </row>
    <row r="887" spans="1:19" ht="12.75" customHeight="1" x14ac:dyDescent="0.15">
      <c r="A887" s="2" t="s">
        <v>525</v>
      </c>
      <c r="B887" s="2" t="s">
        <v>505</v>
      </c>
      <c r="C887" s="2" t="s">
        <v>67</v>
      </c>
      <c r="D887" s="86">
        <v>2015</v>
      </c>
      <c r="E887" s="2" t="s">
        <v>1598</v>
      </c>
      <c r="F887" s="2">
        <v>169</v>
      </c>
      <c r="G887" s="108">
        <f t="shared" si="0"/>
        <v>1</v>
      </c>
      <c r="H887" s="2">
        <v>1</v>
      </c>
      <c r="I887" s="2">
        <v>0</v>
      </c>
      <c r="J887" s="2">
        <v>99</v>
      </c>
      <c r="K887" s="108">
        <f t="shared" si="1"/>
        <v>17</v>
      </c>
      <c r="L887" s="2">
        <v>17</v>
      </c>
      <c r="M887" s="2">
        <v>0</v>
      </c>
      <c r="N887" s="2">
        <v>112</v>
      </c>
      <c r="O887" s="2">
        <v>1</v>
      </c>
      <c r="P887" s="2">
        <v>97</v>
      </c>
      <c r="Q887" s="2">
        <v>267</v>
      </c>
      <c r="R887" s="2">
        <v>477</v>
      </c>
      <c r="S887" s="2">
        <v>286</v>
      </c>
    </row>
    <row r="888" spans="1:19" ht="12.75" customHeight="1" x14ac:dyDescent="0.15">
      <c r="A888" s="2" t="s">
        <v>525</v>
      </c>
      <c r="B888" s="2" t="s">
        <v>505</v>
      </c>
      <c r="C888" s="2" t="s">
        <v>67</v>
      </c>
      <c r="D888" s="86">
        <v>2016</v>
      </c>
      <c r="E888" s="2" t="s">
        <v>1598</v>
      </c>
      <c r="F888" s="2">
        <v>169</v>
      </c>
      <c r="G888" s="108">
        <f t="shared" si="0"/>
        <v>1</v>
      </c>
      <c r="H888" s="2">
        <v>1</v>
      </c>
      <c r="I888" s="2">
        <v>0</v>
      </c>
      <c r="J888" s="2">
        <v>99</v>
      </c>
      <c r="K888" s="108">
        <f t="shared" si="1"/>
        <v>1</v>
      </c>
      <c r="L888" s="2">
        <v>1</v>
      </c>
      <c r="M888" s="2">
        <v>0</v>
      </c>
      <c r="N888" s="2">
        <v>112</v>
      </c>
      <c r="O888" s="2">
        <v>0</v>
      </c>
      <c r="P888" s="2">
        <v>97</v>
      </c>
      <c r="Q888" s="2">
        <v>52</v>
      </c>
      <c r="R888" s="2">
        <v>477</v>
      </c>
      <c r="S888" s="2">
        <v>54</v>
      </c>
    </row>
    <row r="889" spans="1:19" ht="12.75" customHeight="1" x14ac:dyDescent="0.15">
      <c r="A889" s="2" t="s">
        <v>525</v>
      </c>
      <c r="B889" s="2" t="s">
        <v>505</v>
      </c>
      <c r="C889" s="2" t="s">
        <v>67</v>
      </c>
      <c r="D889" s="86">
        <v>2017</v>
      </c>
      <c r="E889" s="2" t="s">
        <v>1598</v>
      </c>
      <c r="F889" s="2">
        <v>169</v>
      </c>
      <c r="G889" s="108">
        <f t="shared" si="0"/>
        <v>0</v>
      </c>
      <c r="H889" s="2">
        <v>0</v>
      </c>
      <c r="I889" s="2">
        <v>0</v>
      </c>
      <c r="J889" s="2">
        <v>99</v>
      </c>
      <c r="K889" s="108">
        <f t="shared" si="1"/>
        <v>0</v>
      </c>
      <c r="L889" s="2">
        <v>0</v>
      </c>
      <c r="M889" s="2">
        <v>0</v>
      </c>
      <c r="N889" s="2">
        <v>112</v>
      </c>
      <c r="O889" s="2">
        <v>0</v>
      </c>
      <c r="P889" s="2">
        <v>97</v>
      </c>
      <c r="Q889" s="2">
        <v>49</v>
      </c>
      <c r="R889" s="2">
        <v>477</v>
      </c>
      <c r="S889" s="2">
        <v>49</v>
      </c>
    </row>
    <row r="890" spans="1:19" ht="12.75" customHeight="1" x14ac:dyDescent="0.15">
      <c r="A890" s="77" t="s">
        <v>527</v>
      </c>
      <c r="B890" s="77" t="s">
        <v>505</v>
      </c>
      <c r="C890" s="77" t="s">
        <v>67</v>
      </c>
      <c r="D890" s="111" t="s">
        <v>1632</v>
      </c>
      <c r="E890" s="77" t="s">
        <v>1598</v>
      </c>
      <c r="F890" s="104">
        <v>46</v>
      </c>
      <c r="G890" s="108">
        <f t="shared" si="0"/>
        <v>3</v>
      </c>
      <c r="H890" s="104">
        <v>0</v>
      </c>
      <c r="I890" s="104">
        <v>3</v>
      </c>
      <c r="J890" s="103">
        <v>28</v>
      </c>
      <c r="K890" s="108">
        <f t="shared" si="1"/>
        <v>1</v>
      </c>
      <c r="L890" s="104">
        <v>0</v>
      </c>
      <c r="M890" s="104">
        <v>1</v>
      </c>
      <c r="N890" s="104">
        <v>32</v>
      </c>
      <c r="O890" s="104">
        <v>1</v>
      </c>
      <c r="P890" s="77" t="s">
        <v>1669</v>
      </c>
      <c r="Q890" s="104">
        <v>23</v>
      </c>
      <c r="R890" s="104">
        <v>121</v>
      </c>
      <c r="S890" s="104">
        <v>28</v>
      </c>
    </row>
    <row r="891" spans="1:19" ht="12.75" customHeight="1" x14ac:dyDescent="0.15">
      <c r="A891" s="2" t="s">
        <v>527</v>
      </c>
      <c r="B891" s="2" t="s">
        <v>505</v>
      </c>
      <c r="C891" s="2" t="s">
        <v>67</v>
      </c>
      <c r="D891" s="86">
        <v>2017</v>
      </c>
      <c r="E891" s="2" t="s">
        <v>1598</v>
      </c>
      <c r="F891" s="2">
        <v>46</v>
      </c>
      <c r="G891" s="108">
        <f t="shared" si="0"/>
        <v>5</v>
      </c>
      <c r="H891" s="2">
        <v>5</v>
      </c>
      <c r="I891" s="2">
        <v>0</v>
      </c>
      <c r="J891" s="2">
        <v>28</v>
      </c>
      <c r="K891" s="108">
        <f t="shared" si="1"/>
        <v>2</v>
      </c>
      <c r="L891" s="2">
        <v>2</v>
      </c>
      <c r="M891" s="2">
        <v>0</v>
      </c>
      <c r="N891" s="2">
        <v>32</v>
      </c>
      <c r="O891" s="2">
        <v>2</v>
      </c>
      <c r="P891" s="2">
        <v>15</v>
      </c>
      <c r="Q891" s="2">
        <v>4</v>
      </c>
      <c r="R891" s="2">
        <v>121</v>
      </c>
      <c r="S891" s="2">
        <v>13</v>
      </c>
    </row>
    <row r="892" spans="1:19" ht="12.75" customHeight="1" x14ac:dyDescent="0.15">
      <c r="A892" s="77" t="s">
        <v>168</v>
      </c>
      <c r="B892" s="77" t="s">
        <v>168</v>
      </c>
      <c r="C892" s="77" t="s">
        <v>144</v>
      </c>
      <c r="D892" s="111" t="s">
        <v>1632</v>
      </c>
      <c r="E892" s="77" t="s">
        <v>1598</v>
      </c>
      <c r="F892" s="104">
        <v>20427</v>
      </c>
      <c r="G892" s="108">
        <f t="shared" si="0"/>
        <v>1101</v>
      </c>
      <c r="H892" s="104">
        <v>1101</v>
      </c>
      <c r="I892" s="104">
        <v>0</v>
      </c>
      <c r="J892" s="103">
        <v>12435</v>
      </c>
      <c r="K892" s="108">
        <f t="shared" si="1"/>
        <v>326</v>
      </c>
      <c r="L892" s="104">
        <v>326</v>
      </c>
      <c r="M892" s="104">
        <v>0</v>
      </c>
      <c r="N892" s="104">
        <v>13728</v>
      </c>
      <c r="O892" s="104">
        <v>168</v>
      </c>
      <c r="P892" s="77" t="s">
        <v>1765</v>
      </c>
      <c r="Q892" s="104">
        <v>19236</v>
      </c>
      <c r="R892" s="104">
        <v>82002</v>
      </c>
      <c r="S892" s="104">
        <v>20831</v>
      </c>
    </row>
    <row r="893" spans="1:19" ht="12.75" customHeight="1" x14ac:dyDescent="0.15">
      <c r="A893" s="2" t="s">
        <v>168</v>
      </c>
      <c r="B893" s="2" t="s">
        <v>168</v>
      </c>
      <c r="C893" s="2" t="s">
        <v>144</v>
      </c>
      <c r="D893" s="86">
        <v>2013</v>
      </c>
      <c r="E893" s="2" t="s">
        <v>1598</v>
      </c>
      <c r="F893" s="2">
        <v>20427</v>
      </c>
      <c r="G893" s="108">
        <f t="shared" si="0"/>
        <v>212</v>
      </c>
      <c r="H893" s="2">
        <v>212</v>
      </c>
      <c r="I893" s="2">
        <v>0</v>
      </c>
      <c r="J893" s="2">
        <v>12435</v>
      </c>
      <c r="K893" s="108">
        <f t="shared" si="1"/>
        <v>593</v>
      </c>
      <c r="L893" s="2">
        <v>593</v>
      </c>
      <c r="M893" s="2">
        <v>0</v>
      </c>
      <c r="N893" s="2">
        <v>13728</v>
      </c>
      <c r="O893" s="2">
        <v>40</v>
      </c>
      <c r="P893" s="2">
        <v>35412</v>
      </c>
      <c r="Q893" s="2">
        <v>6798</v>
      </c>
      <c r="R893" s="2">
        <v>82002</v>
      </c>
      <c r="S893" s="2">
        <v>7643</v>
      </c>
    </row>
    <row r="894" spans="1:19" ht="12.75" customHeight="1" x14ac:dyDescent="0.15">
      <c r="A894" s="2" t="s">
        <v>168</v>
      </c>
      <c r="B894" s="2" t="s">
        <v>168</v>
      </c>
      <c r="C894" s="2" t="s">
        <v>144</v>
      </c>
      <c r="D894" s="86">
        <v>2014</v>
      </c>
      <c r="E894" s="2" t="s">
        <v>1598</v>
      </c>
      <c r="F894" s="2">
        <v>20427</v>
      </c>
      <c r="G894" s="108">
        <f t="shared" si="0"/>
        <v>856</v>
      </c>
      <c r="H894" s="2">
        <v>856</v>
      </c>
      <c r="I894" s="2">
        <v>0</v>
      </c>
      <c r="J894" s="2">
        <v>12435</v>
      </c>
      <c r="K894" s="108">
        <f t="shared" si="1"/>
        <v>867</v>
      </c>
      <c r="L894" s="2">
        <v>867</v>
      </c>
      <c r="M894" s="2">
        <v>0</v>
      </c>
      <c r="N894" s="2">
        <v>13728</v>
      </c>
      <c r="O894" s="2">
        <v>47</v>
      </c>
      <c r="P894" s="2">
        <v>35412</v>
      </c>
      <c r="Q894" s="2">
        <v>13047</v>
      </c>
      <c r="R894" s="2">
        <v>82002</v>
      </c>
      <c r="S894" s="2">
        <v>14817</v>
      </c>
    </row>
    <row r="895" spans="1:19" ht="12.75" customHeight="1" x14ac:dyDescent="0.15">
      <c r="A895" t="s">
        <v>168</v>
      </c>
      <c r="B895" t="s">
        <v>168</v>
      </c>
      <c r="C895" t="s">
        <v>144</v>
      </c>
      <c r="D895" s="86">
        <v>2015</v>
      </c>
      <c r="E895" t="s">
        <v>1598</v>
      </c>
      <c r="F895">
        <v>20427</v>
      </c>
      <c r="G895" s="108">
        <f t="shared" si="0"/>
        <v>893</v>
      </c>
      <c r="H895">
        <v>893</v>
      </c>
      <c r="I895">
        <v>0</v>
      </c>
      <c r="J895">
        <v>12435</v>
      </c>
      <c r="K895" s="108">
        <f t="shared" si="1"/>
        <v>536</v>
      </c>
      <c r="L895">
        <v>536</v>
      </c>
      <c r="M895">
        <v>0</v>
      </c>
      <c r="N895">
        <v>13728</v>
      </c>
      <c r="O895">
        <v>45</v>
      </c>
      <c r="P895">
        <v>35412</v>
      </c>
      <c r="Q895">
        <v>15833</v>
      </c>
      <c r="R895">
        <v>82002</v>
      </c>
      <c r="S895">
        <v>17307</v>
      </c>
    </row>
    <row r="896" spans="1:19" ht="12.75" customHeight="1" x14ac:dyDescent="0.15">
      <c r="A896" t="s">
        <v>168</v>
      </c>
      <c r="B896" t="s">
        <v>168</v>
      </c>
      <c r="C896" t="s">
        <v>144</v>
      </c>
      <c r="D896" s="86">
        <v>2016</v>
      </c>
      <c r="E896" t="s">
        <v>1598</v>
      </c>
      <c r="F896">
        <v>20427</v>
      </c>
      <c r="G896" s="108">
        <f t="shared" si="0"/>
        <v>718</v>
      </c>
      <c r="H896">
        <v>718</v>
      </c>
      <c r="I896">
        <v>0</v>
      </c>
      <c r="J896">
        <v>12435</v>
      </c>
      <c r="K896" s="108">
        <f t="shared" si="1"/>
        <v>604</v>
      </c>
      <c r="L896">
        <v>604</v>
      </c>
      <c r="M896">
        <v>0</v>
      </c>
      <c r="N896">
        <v>13728</v>
      </c>
      <c r="O896">
        <v>143</v>
      </c>
      <c r="P896">
        <v>35412</v>
      </c>
      <c r="Q896">
        <v>12231</v>
      </c>
      <c r="R896">
        <v>82002</v>
      </c>
      <c r="S896">
        <v>13696</v>
      </c>
    </row>
    <row r="897" spans="1:19" ht="12.75" customHeight="1" x14ac:dyDescent="0.15">
      <c r="A897" t="s">
        <v>168</v>
      </c>
      <c r="B897" t="s">
        <v>168</v>
      </c>
      <c r="C897" t="s">
        <v>144</v>
      </c>
      <c r="D897" s="86">
        <v>2017</v>
      </c>
      <c r="E897" t="s">
        <v>1598</v>
      </c>
      <c r="F897">
        <v>20427</v>
      </c>
      <c r="G897" s="108">
        <f t="shared" si="0"/>
        <v>697</v>
      </c>
      <c r="H897">
        <v>697</v>
      </c>
      <c r="I897">
        <v>0</v>
      </c>
      <c r="J897">
        <v>12435</v>
      </c>
      <c r="K897" s="108">
        <f t="shared" si="1"/>
        <v>255</v>
      </c>
      <c r="L897">
        <v>255</v>
      </c>
      <c r="M897">
        <v>0</v>
      </c>
      <c r="N897">
        <v>13728</v>
      </c>
      <c r="O897">
        <v>27</v>
      </c>
      <c r="P897">
        <v>35412</v>
      </c>
      <c r="Q897">
        <v>13040</v>
      </c>
      <c r="R897">
        <v>82002</v>
      </c>
      <c r="S897">
        <v>14019</v>
      </c>
    </row>
    <row r="898" spans="1:19" ht="12.75" customHeight="1" x14ac:dyDescent="0.15">
      <c r="A898" s="77" t="s">
        <v>201</v>
      </c>
      <c r="B898" s="77" t="s">
        <v>168</v>
      </c>
      <c r="C898" s="77" t="s">
        <v>144</v>
      </c>
      <c r="D898" s="111" t="s">
        <v>1632</v>
      </c>
      <c r="E898" s="77" t="s">
        <v>1598</v>
      </c>
      <c r="F898" s="104">
        <v>7417</v>
      </c>
      <c r="G898" s="108">
        <f t="shared" si="0"/>
        <v>38</v>
      </c>
      <c r="H898" s="104">
        <v>38</v>
      </c>
      <c r="I898" s="104">
        <v>0</v>
      </c>
      <c r="J898" s="103">
        <v>4287</v>
      </c>
      <c r="K898" s="108">
        <f t="shared" si="1"/>
        <v>14</v>
      </c>
      <c r="L898" s="104">
        <v>14</v>
      </c>
      <c r="M898" s="104">
        <v>0</v>
      </c>
      <c r="N898" s="104">
        <v>4938</v>
      </c>
      <c r="O898" s="104">
        <v>19</v>
      </c>
      <c r="P898" s="77" t="s">
        <v>1766</v>
      </c>
      <c r="Q898" s="104">
        <v>562</v>
      </c>
      <c r="R898" s="104">
        <v>27486</v>
      </c>
      <c r="S898" s="104">
        <v>633</v>
      </c>
    </row>
    <row r="899" spans="1:19" ht="12.75" customHeight="1" x14ac:dyDescent="0.15">
      <c r="A899" s="2" t="s">
        <v>201</v>
      </c>
      <c r="B899" s="2" t="s">
        <v>168</v>
      </c>
      <c r="C899" s="2" t="s">
        <v>144</v>
      </c>
      <c r="D899" s="86">
        <v>2014</v>
      </c>
      <c r="E899" s="2" t="s">
        <v>1598</v>
      </c>
      <c r="F899" s="2">
        <v>7417</v>
      </c>
      <c r="G899" s="108">
        <f t="shared" si="0"/>
        <v>159</v>
      </c>
      <c r="H899" s="2">
        <v>159</v>
      </c>
      <c r="I899" s="2">
        <v>0</v>
      </c>
      <c r="J899" s="2">
        <v>4287</v>
      </c>
      <c r="K899" s="108">
        <f t="shared" si="1"/>
        <v>0</v>
      </c>
      <c r="L899" s="2">
        <v>0</v>
      </c>
      <c r="M899" s="2">
        <v>0</v>
      </c>
      <c r="N899" s="2">
        <v>4938</v>
      </c>
      <c r="O899" s="2">
        <v>0</v>
      </c>
      <c r="P899" s="2">
        <v>10844</v>
      </c>
      <c r="Q899" s="2">
        <v>513</v>
      </c>
      <c r="R899" s="2">
        <v>27486</v>
      </c>
      <c r="S899" s="2">
        <v>672</v>
      </c>
    </row>
    <row r="900" spans="1:19" ht="12.75" customHeight="1" x14ac:dyDescent="0.15">
      <c r="A900" t="s">
        <v>201</v>
      </c>
      <c r="B900" t="s">
        <v>168</v>
      </c>
      <c r="C900" t="s">
        <v>144</v>
      </c>
      <c r="D900" s="86">
        <v>2015</v>
      </c>
      <c r="E900" t="s">
        <v>1598</v>
      </c>
      <c r="F900">
        <v>7417</v>
      </c>
      <c r="G900" s="108">
        <f t="shared" si="0"/>
        <v>32</v>
      </c>
      <c r="H900">
        <v>32</v>
      </c>
      <c r="I900">
        <v>0</v>
      </c>
      <c r="J900">
        <v>4287</v>
      </c>
      <c r="K900" s="108">
        <f t="shared" si="1"/>
        <v>0</v>
      </c>
      <c r="L900">
        <v>0</v>
      </c>
      <c r="M900">
        <v>0</v>
      </c>
      <c r="N900">
        <v>4938</v>
      </c>
      <c r="O900">
        <v>0</v>
      </c>
      <c r="P900">
        <v>10844</v>
      </c>
      <c r="Q900">
        <v>1790</v>
      </c>
      <c r="R900">
        <v>27486</v>
      </c>
      <c r="S900">
        <v>1822</v>
      </c>
    </row>
    <row r="901" spans="1:19" ht="12.75" customHeight="1" x14ac:dyDescent="0.15">
      <c r="A901" t="s">
        <v>201</v>
      </c>
      <c r="B901" t="s">
        <v>168</v>
      </c>
      <c r="C901" t="s">
        <v>144</v>
      </c>
      <c r="D901" s="86">
        <v>2016</v>
      </c>
      <c r="E901" t="s">
        <v>1598</v>
      </c>
      <c r="F901">
        <v>7417</v>
      </c>
      <c r="G901" s="108">
        <f t="shared" si="0"/>
        <v>35</v>
      </c>
      <c r="H901">
        <v>35</v>
      </c>
      <c r="I901">
        <v>0</v>
      </c>
      <c r="J901">
        <v>4287</v>
      </c>
      <c r="K901" s="108">
        <f t="shared" si="1"/>
        <v>0</v>
      </c>
      <c r="L901">
        <v>0</v>
      </c>
      <c r="M901">
        <v>0</v>
      </c>
      <c r="N901">
        <v>4938</v>
      </c>
      <c r="O901">
        <v>0</v>
      </c>
      <c r="P901">
        <v>10844</v>
      </c>
      <c r="Q901">
        <v>620</v>
      </c>
      <c r="R901">
        <v>27486</v>
      </c>
      <c r="S901">
        <v>655</v>
      </c>
    </row>
    <row r="902" spans="1:19" ht="12.75" customHeight="1" x14ac:dyDescent="0.15">
      <c r="A902" t="s">
        <v>201</v>
      </c>
      <c r="B902" t="s">
        <v>168</v>
      </c>
      <c r="C902" t="s">
        <v>144</v>
      </c>
      <c r="D902" s="86">
        <v>2017</v>
      </c>
      <c r="E902" t="s">
        <v>1598</v>
      </c>
      <c r="F902">
        <v>7417</v>
      </c>
      <c r="G902" s="108">
        <f t="shared" si="0"/>
        <v>354</v>
      </c>
      <c r="H902">
        <v>354</v>
      </c>
      <c r="I902">
        <v>0</v>
      </c>
      <c r="J902">
        <v>4287</v>
      </c>
      <c r="K902" s="108">
        <f t="shared" si="1"/>
        <v>108</v>
      </c>
      <c r="L902">
        <v>108</v>
      </c>
      <c r="M902">
        <v>0</v>
      </c>
      <c r="N902">
        <v>4938</v>
      </c>
      <c r="O902">
        <v>0</v>
      </c>
      <c r="P902">
        <v>10844</v>
      </c>
      <c r="Q902">
        <v>622</v>
      </c>
      <c r="R902">
        <v>27486</v>
      </c>
      <c r="S902">
        <v>1084</v>
      </c>
    </row>
    <row r="903" spans="1:19" ht="12.75" customHeight="1" x14ac:dyDescent="0.15">
      <c r="A903" s="77" t="s">
        <v>252</v>
      </c>
      <c r="B903" s="77" t="s">
        <v>249</v>
      </c>
      <c r="C903" s="77" t="s">
        <v>250</v>
      </c>
      <c r="D903" s="111" t="s">
        <v>1632</v>
      </c>
      <c r="E903" s="77" t="s">
        <v>1598</v>
      </c>
      <c r="F903" s="104">
        <v>604</v>
      </c>
      <c r="G903" s="108">
        <f t="shared" si="0"/>
        <v>0</v>
      </c>
      <c r="H903" s="104">
        <v>0</v>
      </c>
      <c r="I903" s="104">
        <v>0</v>
      </c>
      <c r="J903" s="103">
        <v>431</v>
      </c>
      <c r="K903" s="108">
        <f t="shared" si="1"/>
        <v>1</v>
      </c>
      <c r="L903" s="104">
        <v>0</v>
      </c>
      <c r="M903" s="104">
        <v>1</v>
      </c>
      <c r="N903" s="104">
        <v>306</v>
      </c>
      <c r="O903" s="104">
        <v>4</v>
      </c>
      <c r="P903" s="77" t="s">
        <v>1767</v>
      </c>
      <c r="Q903" s="104">
        <v>257</v>
      </c>
      <c r="R903" s="104">
        <v>2390</v>
      </c>
      <c r="S903" s="104">
        <v>262</v>
      </c>
    </row>
    <row r="904" spans="1:19" ht="12.75" customHeight="1" x14ac:dyDescent="0.15">
      <c r="A904" t="s">
        <v>252</v>
      </c>
      <c r="B904" t="s">
        <v>249</v>
      </c>
      <c r="C904" t="s">
        <v>250</v>
      </c>
      <c r="D904" s="86">
        <v>2016</v>
      </c>
      <c r="E904" t="s">
        <v>1598</v>
      </c>
      <c r="F904">
        <v>604</v>
      </c>
      <c r="G904" s="108">
        <f t="shared" si="0"/>
        <v>41</v>
      </c>
      <c r="H904">
        <v>41</v>
      </c>
      <c r="I904">
        <v>0</v>
      </c>
      <c r="J904">
        <v>431</v>
      </c>
      <c r="K904" s="108">
        <f t="shared" si="1"/>
        <v>21</v>
      </c>
      <c r="L904">
        <v>21</v>
      </c>
      <c r="M904">
        <v>0</v>
      </c>
      <c r="N904">
        <v>306</v>
      </c>
      <c r="O904">
        <v>7</v>
      </c>
      <c r="P904">
        <v>1049</v>
      </c>
      <c r="Q904">
        <v>0</v>
      </c>
      <c r="R904">
        <v>2390</v>
      </c>
      <c r="S904">
        <v>69</v>
      </c>
    </row>
    <row r="905" spans="1:19" ht="12.75" customHeight="1" x14ac:dyDescent="0.15">
      <c r="A905" t="s">
        <v>252</v>
      </c>
      <c r="B905" t="s">
        <v>249</v>
      </c>
      <c r="C905" t="s">
        <v>250</v>
      </c>
      <c r="D905" s="86">
        <v>2017</v>
      </c>
      <c r="E905" t="s">
        <v>1598</v>
      </c>
      <c r="F905">
        <v>604</v>
      </c>
      <c r="G905" s="108">
        <f t="shared" si="0"/>
        <v>0</v>
      </c>
      <c r="H905">
        <v>0</v>
      </c>
      <c r="I905">
        <v>0</v>
      </c>
      <c r="J905">
        <v>431</v>
      </c>
      <c r="K905" s="108">
        <f t="shared" si="1"/>
        <v>0</v>
      </c>
      <c r="L905">
        <v>0</v>
      </c>
      <c r="M905">
        <v>0</v>
      </c>
      <c r="N905">
        <v>306</v>
      </c>
      <c r="O905">
        <v>0</v>
      </c>
      <c r="P905">
        <v>1049</v>
      </c>
      <c r="Q905">
        <v>217</v>
      </c>
      <c r="R905">
        <v>2390</v>
      </c>
      <c r="S905">
        <v>217</v>
      </c>
    </row>
    <row r="906" spans="1:19" ht="12.75" customHeight="1" x14ac:dyDescent="0.15">
      <c r="A906" s="77" t="s">
        <v>530</v>
      </c>
      <c r="B906" s="77" t="s">
        <v>505</v>
      </c>
      <c r="C906" s="77" t="s">
        <v>67</v>
      </c>
      <c r="D906" s="111" t="s">
        <v>1632</v>
      </c>
      <c r="E906" s="77" t="s">
        <v>1598</v>
      </c>
      <c r="F906" s="104">
        <v>201</v>
      </c>
      <c r="G906" s="108">
        <f t="shared" si="0"/>
        <v>0</v>
      </c>
      <c r="H906" s="104">
        <v>0</v>
      </c>
      <c r="I906" s="104">
        <v>0</v>
      </c>
      <c r="J906" s="103">
        <v>112</v>
      </c>
      <c r="K906" s="108">
        <f t="shared" si="1"/>
        <v>0</v>
      </c>
      <c r="L906" s="104">
        <v>0</v>
      </c>
      <c r="M906" s="104">
        <v>0</v>
      </c>
      <c r="N906" s="104">
        <v>132</v>
      </c>
      <c r="O906" s="104">
        <v>16</v>
      </c>
      <c r="P906" s="77" t="s">
        <v>1768</v>
      </c>
      <c r="Q906" s="104">
        <v>7</v>
      </c>
      <c r="R906" s="104">
        <v>619</v>
      </c>
      <c r="S906" s="104">
        <v>23</v>
      </c>
    </row>
    <row r="907" spans="1:19" ht="12.75" customHeight="1" x14ac:dyDescent="0.15">
      <c r="A907" s="2" t="s">
        <v>530</v>
      </c>
      <c r="B907" s="2" t="s">
        <v>505</v>
      </c>
      <c r="C907" s="2" t="s">
        <v>67</v>
      </c>
      <c r="D907" s="86">
        <v>2014</v>
      </c>
      <c r="E907" s="2" t="s">
        <v>1598</v>
      </c>
      <c r="F907" s="2">
        <v>201</v>
      </c>
      <c r="G907" s="108">
        <f t="shared" si="0"/>
        <v>0</v>
      </c>
      <c r="H907" s="2">
        <v>0</v>
      </c>
      <c r="I907" s="2">
        <v>0</v>
      </c>
      <c r="J907" s="2">
        <v>112</v>
      </c>
      <c r="K907" s="108">
        <f t="shared" si="1"/>
        <v>0</v>
      </c>
      <c r="L907" s="2">
        <v>0</v>
      </c>
      <c r="M907" s="2">
        <v>0</v>
      </c>
      <c r="N907" s="2">
        <v>132</v>
      </c>
      <c r="O907" s="2">
        <v>0</v>
      </c>
      <c r="P907" s="2">
        <v>174</v>
      </c>
      <c r="Q907" s="2">
        <v>9</v>
      </c>
      <c r="R907" s="2">
        <v>619</v>
      </c>
      <c r="S907" s="2">
        <v>9</v>
      </c>
    </row>
    <row r="908" spans="1:19" ht="12.75" customHeight="1" x14ac:dyDescent="0.15">
      <c r="A908" s="2" t="s">
        <v>530</v>
      </c>
      <c r="B908" s="2" t="s">
        <v>505</v>
      </c>
      <c r="C908" s="2" t="s">
        <v>67</v>
      </c>
      <c r="D908" s="86">
        <v>2015</v>
      </c>
      <c r="E908" s="2" t="s">
        <v>1598</v>
      </c>
      <c r="F908" s="2">
        <v>201</v>
      </c>
      <c r="G908" s="108">
        <f t="shared" si="0"/>
        <v>0</v>
      </c>
      <c r="H908" s="2">
        <v>0</v>
      </c>
      <c r="I908" s="2">
        <v>0</v>
      </c>
      <c r="J908" s="2">
        <v>112</v>
      </c>
      <c r="K908" s="108">
        <f t="shared" si="1"/>
        <v>0</v>
      </c>
      <c r="L908" s="2">
        <v>0</v>
      </c>
      <c r="M908" s="2">
        <v>0</v>
      </c>
      <c r="N908" s="2">
        <v>132</v>
      </c>
      <c r="O908" s="2">
        <v>2</v>
      </c>
      <c r="P908" s="2">
        <v>174</v>
      </c>
      <c r="Q908" s="2">
        <v>13</v>
      </c>
      <c r="R908" s="2">
        <v>619</v>
      </c>
      <c r="S908" s="2">
        <v>15</v>
      </c>
    </row>
    <row r="909" spans="1:19" ht="12.75" customHeight="1" x14ac:dyDescent="0.15">
      <c r="A909" s="2" t="s">
        <v>530</v>
      </c>
      <c r="B909" s="2" t="s">
        <v>505</v>
      </c>
      <c r="C909" s="2" t="s">
        <v>67</v>
      </c>
      <c r="D909" s="86">
        <v>2016</v>
      </c>
      <c r="E909" s="2" t="s">
        <v>1598</v>
      </c>
      <c r="F909" s="2">
        <v>201</v>
      </c>
      <c r="G909" s="108">
        <f t="shared" si="0"/>
        <v>0</v>
      </c>
      <c r="H909" s="2">
        <v>0</v>
      </c>
      <c r="I909" s="2">
        <v>0</v>
      </c>
      <c r="J909" s="2">
        <v>112</v>
      </c>
      <c r="K909" s="108">
        <f t="shared" si="1"/>
        <v>2</v>
      </c>
      <c r="L909" s="2">
        <v>2</v>
      </c>
      <c r="M909" s="2">
        <v>0</v>
      </c>
      <c r="N909" s="2">
        <v>132</v>
      </c>
      <c r="O909" s="2">
        <v>3</v>
      </c>
      <c r="P909" s="2">
        <v>174</v>
      </c>
      <c r="Q909" s="2">
        <v>38</v>
      </c>
      <c r="R909" s="2">
        <v>619</v>
      </c>
      <c r="S909" s="2">
        <v>43</v>
      </c>
    </row>
    <row r="910" spans="1:19" ht="12.75" customHeight="1" x14ac:dyDescent="0.15">
      <c r="A910" s="2" t="s">
        <v>530</v>
      </c>
      <c r="B910" s="2" t="s">
        <v>505</v>
      </c>
      <c r="C910" s="2" t="s">
        <v>67</v>
      </c>
      <c r="D910" s="86">
        <v>2017</v>
      </c>
      <c r="E910" s="2" t="s">
        <v>1598</v>
      </c>
      <c r="F910" s="2">
        <v>201</v>
      </c>
      <c r="G910" s="108">
        <f t="shared" si="0"/>
        <v>0</v>
      </c>
      <c r="H910" s="2">
        <v>0</v>
      </c>
      <c r="I910" s="2">
        <v>0</v>
      </c>
      <c r="J910" s="2">
        <v>112</v>
      </c>
      <c r="K910" s="108">
        <f t="shared" si="1"/>
        <v>0</v>
      </c>
      <c r="L910" s="2">
        <v>0</v>
      </c>
      <c r="M910" s="2">
        <v>0</v>
      </c>
      <c r="N910" s="2">
        <v>132</v>
      </c>
      <c r="O910" s="2">
        <v>4</v>
      </c>
      <c r="P910" s="2">
        <v>174</v>
      </c>
      <c r="Q910" s="2">
        <v>9</v>
      </c>
      <c r="R910" s="2">
        <v>619</v>
      </c>
      <c r="S910" s="2">
        <v>13</v>
      </c>
    </row>
    <row r="911" spans="1:19" ht="12.75" customHeight="1" x14ac:dyDescent="0.15">
      <c r="A911" s="77" t="s">
        <v>1154</v>
      </c>
      <c r="B911" s="77" t="s">
        <v>168</v>
      </c>
      <c r="C911" s="77" t="s">
        <v>144</v>
      </c>
      <c r="D911" s="111" t="s">
        <v>1632</v>
      </c>
      <c r="E911" s="77" t="s">
        <v>1598</v>
      </c>
      <c r="F911" s="104">
        <v>0</v>
      </c>
      <c r="G911" s="108">
        <f t="shared" si="0"/>
        <v>0</v>
      </c>
      <c r="H911" s="2"/>
      <c r="I911" s="2"/>
      <c r="J911" s="103">
        <v>0</v>
      </c>
      <c r="K911" s="108">
        <f t="shared" si="1"/>
        <v>0</v>
      </c>
      <c r="L911" s="2"/>
      <c r="M911" s="2"/>
      <c r="N911" s="104">
        <v>0</v>
      </c>
      <c r="O911" s="2"/>
      <c r="P911" s="77" t="s">
        <v>1658</v>
      </c>
      <c r="Q911" s="2"/>
      <c r="R911" s="104">
        <v>0</v>
      </c>
      <c r="S911" s="2"/>
    </row>
    <row r="912" spans="1:19" ht="12.75" customHeight="1" x14ac:dyDescent="0.15">
      <c r="A912" s="77" t="s">
        <v>227</v>
      </c>
      <c r="B912" s="77" t="s">
        <v>227</v>
      </c>
      <c r="C912" s="77" t="s">
        <v>83</v>
      </c>
      <c r="D912" s="111" t="s">
        <v>1632</v>
      </c>
      <c r="E912" s="77" t="s">
        <v>1598</v>
      </c>
      <c r="F912" s="104">
        <v>1352</v>
      </c>
      <c r="G912" s="108">
        <f t="shared" si="0"/>
        <v>0</v>
      </c>
      <c r="H912" s="104">
        <v>0</v>
      </c>
      <c r="I912" s="104">
        <v>0</v>
      </c>
      <c r="J912" s="103">
        <v>1056</v>
      </c>
      <c r="K912" s="108">
        <f t="shared" si="1"/>
        <v>0</v>
      </c>
      <c r="L912" s="104">
        <v>0</v>
      </c>
      <c r="M912" s="104">
        <v>0</v>
      </c>
      <c r="N912" s="104">
        <v>1091</v>
      </c>
      <c r="O912" s="104">
        <v>0</v>
      </c>
      <c r="P912" s="77" t="s">
        <v>1769</v>
      </c>
      <c r="Q912" s="104">
        <v>69</v>
      </c>
      <c r="R912" s="104">
        <v>6099</v>
      </c>
      <c r="S912" s="104">
        <v>69</v>
      </c>
    </row>
    <row r="913" spans="1:19" ht="12.75" customHeight="1" x14ac:dyDescent="0.15">
      <c r="A913" s="2" t="s">
        <v>227</v>
      </c>
      <c r="B913" s="2" t="s">
        <v>227</v>
      </c>
      <c r="C913" s="2" t="s">
        <v>83</v>
      </c>
      <c r="D913" s="86">
        <v>2014</v>
      </c>
      <c r="E913" s="2" t="s">
        <v>1598</v>
      </c>
      <c r="F913" s="2">
        <v>1352</v>
      </c>
      <c r="G913" s="108">
        <f t="shared" si="0"/>
        <v>15</v>
      </c>
      <c r="H913" s="2">
        <v>15</v>
      </c>
      <c r="I913" s="2">
        <v>0</v>
      </c>
      <c r="J913" s="2">
        <v>1056</v>
      </c>
      <c r="K913" s="108">
        <f t="shared" si="1"/>
        <v>113</v>
      </c>
      <c r="L913" s="2">
        <v>113</v>
      </c>
      <c r="M913" s="2">
        <v>0</v>
      </c>
      <c r="N913" s="2">
        <v>1091</v>
      </c>
      <c r="O913" s="2">
        <v>21</v>
      </c>
      <c r="P913" s="2">
        <v>2600</v>
      </c>
      <c r="Q913" s="2">
        <v>1</v>
      </c>
      <c r="R913" s="2">
        <v>6099</v>
      </c>
      <c r="S913" s="2">
        <v>150</v>
      </c>
    </row>
    <row r="914" spans="1:19" ht="12.75" customHeight="1" x14ac:dyDescent="0.15">
      <c r="A914" t="s">
        <v>227</v>
      </c>
      <c r="B914" t="s">
        <v>227</v>
      </c>
      <c r="C914" t="s">
        <v>83</v>
      </c>
      <c r="D914" s="86">
        <v>2015</v>
      </c>
      <c r="E914" t="s">
        <v>1598</v>
      </c>
      <c r="F914">
        <v>1352</v>
      </c>
      <c r="G914" s="108">
        <f t="shared" si="0"/>
        <v>2</v>
      </c>
      <c r="H914">
        <v>2</v>
      </c>
      <c r="I914">
        <v>0</v>
      </c>
      <c r="J914">
        <v>1056</v>
      </c>
      <c r="K914" s="108">
        <f t="shared" si="1"/>
        <v>140</v>
      </c>
      <c r="L914">
        <v>140</v>
      </c>
      <c r="M914">
        <v>0</v>
      </c>
      <c r="N914">
        <v>1091</v>
      </c>
      <c r="O914">
        <v>17</v>
      </c>
      <c r="P914">
        <v>2600</v>
      </c>
      <c r="Q914">
        <v>1</v>
      </c>
      <c r="R914">
        <v>6099</v>
      </c>
      <c r="S914">
        <v>160</v>
      </c>
    </row>
    <row r="915" spans="1:19" ht="12.75" customHeight="1" x14ac:dyDescent="0.15">
      <c r="A915" t="s">
        <v>227</v>
      </c>
      <c r="B915" t="s">
        <v>227</v>
      </c>
      <c r="C915" t="s">
        <v>83</v>
      </c>
      <c r="D915" s="86">
        <v>2016</v>
      </c>
      <c r="E915" t="s">
        <v>1598</v>
      </c>
      <c r="F915">
        <v>1352</v>
      </c>
      <c r="G915" s="108">
        <f t="shared" si="0"/>
        <v>0</v>
      </c>
      <c r="H915">
        <v>0</v>
      </c>
      <c r="I915">
        <v>0</v>
      </c>
      <c r="J915">
        <v>1056</v>
      </c>
      <c r="K915" s="108">
        <f t="shared" si="1"/>
        <v>0</v>
      </c>
      <c r="L915">
        <v>0</v>
      </c>
      <c r="M915">
        <v>0</v>
      </c>
      <c r="N915">
        <v>1091</v>
      </c>
      <c r="O915">
        <v>55</v>
      </c>
      <c r="P915">
        <v>2600</v>
      </c>
      <c r="Q915">
        <v>4</v>
      </c>
      <c r="R915">
        <v>6099</v>
      </c>
      <c r="S915">
        <v>59</v>
      </c>
    </row>
    <row r="916" spans="1:19" ht="12.75" customHeight="1" x14ac:dyDescent="0.15">
      <c r="A916" t="s">
        <v>227</v>
      </c>
      <c r="B916" t="s">
        <v>227</v>
      </c>
      <c r="C916" t="s">
        <v>83</v>
      </c>
      <c r="D916" s="86">
        <v>2017</v>
      </c>
      <c r="E916" t="s">
        <v>1598</v>
      </c>
      <c r="F916">
        <v>1352</v>
      </c>
      <c r="G916" s="108">
        <f t="shared" si="0"/>
        <v>6</v>
      </c>
      <c r="H916">
        <v>0</v>
      </c>
      <c r="I916">
        <v>6</v>
      </c>
      <c r="J916">
        <v>1056</v>
      </c>
      <c r="K916" s="108">
        <f t="shared" si="1"/>
        <v>56</v>
      </c>
      <c r="L916">
        <v>0</v>
      </c>
      <c r="M916">
        <v>56</v>
      </c>
      <c r="N916">
        <v>1091</v>
      </c>
      <c r="O916">
        <v>88</v>
      </c>
      <c r="P916">
        <v>2600</v>
      </c>
      <c r="Q916">
        <v>0</v>
      </c>
      <c r="R916">
        <v>6099</v>
      </c>
      <c r="S916">
        <v>150</v>
      </c>
    </row>
    <row r="917" spans="1:19" ht="12.75" customHeight="1" x14ac:dyDescent="0.15">
      <c r="A917" s="77" t="s">
        <v>228</v>
      </c>
      <c r="B917" s="77" t="s">
        <v>227</v>
      </c>
      <c r="C917" s="77" t="s">
        <v>163</v>
      </c>
      <c r="D917" s="111" t="s">
        <v>1632</v>
      </c>
      <c r="E917" s="77" t="s">
        <v>1598</v>
      </c>
      <c r="F917" s="104">
        <v>1285</v>
      </c>
      <c r="G917" s="108">
        <f t="shared" si="0"/>
        <v>0</v>
      </c>
      <c r="H917" s="104">
        <v>0</v>
      </c>
      <c r="I917" s="104">
        <v>0</v>
      </c>
      <c r="J917" s="103">
        <v>984</v>
      </c>
      <c r="K917" s="108">
        <f t="shared" si="1"/>
        <v>10</v>
      </c>
      <c r="L917" s="104">
        <v>0</v>
      </c>
      <c r="M917" s="104">
        <v>10</v>
      </c>
      <c r="N917" s="104">
        <v>1015</v>
      </c>
      <c r="O917" s="104">
        <v>0</v>
      </c>
      <c r="P917" s="77" t="s">
        <v>1770</v>
      </c>
      <c r="Q917" s="104">
        <v>295</v>
      </c>
      <c r="R917" s="104">
        <v>5682</v>
      </c>
      <c r="S917" s="104">
        <v>305</v>
      </c>
    </row>
    <row r="918" spans="1:19" ht="12.75" customHeight="1" x14ac:dyDescent="0.15">
      <c r="A918" t="s">
        <v>228</v>
      </c>
      <c r="B918" t="s">
        <v>227</v>
      </c>
      <c r="C918" t="s">
        <v>83</v>
      </c>
      <c r="D918" s="86">
        <v>2015</v>
      </c>
      <c r="E918" t="s">
        <v>1598</v>
      </c>
      <c r="F918">
        <v>1285</v>
      </c>
      <c r="G918" s="108">
        <f t="shared" si="0"/>
        <v>0</v>
      </c>
      <c r="H918">
        <v>0</v>
      </c>
      <c r="I918">
        <v>0</v>
      </c>
      <c r="J918">
        <v>984</v>
      </c>
      <c r="K918" s="108">
        <f t="shared" si="1"/>
        <v>0</v>
      </c>
      <c r="L918">
        <v>0</v>
      </c>
      <c r="M918">
        <v>0</v>
      </c>
      <c r="N918">
        <v>1015</v>
      </c>
      <c r="O918">
        <v>0</v>
      </c>
      <c r="P918">
        <v>2398</v>
      </c>
      <c r="Q918">
        <v>0</v>
      </c>
      <c r="R918">
        <v>5682</v>
      </c>
      <c r="S918">
        <v>0</v>
      </c>
    </row>
    <row r="919" spans="1:19" ht="12.75" customHeight="1" x14ac:dyDescent="0.15">
      <c r="A919" t="s">
        <v>228</v>
      </c>
      <c r="B919" t="s">
        <v>227</v>
      </c>
      <c r="C919" t="s">
        <v>163</v>
      </c>
      <c r="D919" s="86">
        <v>2016</v>
      </c>
      <c r="E919" t="s">
        <v>1598</v>
      </c>
      <c r="F919">
        <v>1285</v>
      </c>
      <c r="G919" s="108">
        <f t="shared" si="0"/>
        <v>0</v>
      </c>
      <c r="H919">
        <v>0</v>
      </c>
      <c r="I919">
        <v>0</v>
      </c>
      <c r="J919">
        <v>984</v>
      </c>
      <c r="K919" s="108">
        <f t="shared" si="1"/>
        <v>20</v>
      </c>
      <c r="L919">
        <v>20</v>
      </c>
      <c r="M919">
        <v>0</v>
      </c>
      <c r="N919">
        <v>1015</v>
      </c>
      <c r="O919">
        <v>0</v>
      </c>
      <c r="P919">
        <v>2398</v>
      </c>
      <c r="Q919">
        <v>0</v>
      </c>
      <c r="R919">
        <v>5682</v>
      </c>
      <c r="S919">
        <v>20</v>
      </c>
    </row>
    <row r="920" spans="1:19" ht="12.75" customHeight="1" x14ac:dyDescent="0.15">
      <c r="A920" t="s">
        <v>228</v>
      </c>
      <c r="B920" t="s">
        <v>227</v>
      </c>
      <c r="C920" t="s">
        <v>163</v>
      </c>
      <c r="D920" s="86">
        <v>2017</v>
      </c>
      <c r="E920" t="s">
        <v>1598</v>
      </c>
      <c r="F920">
        <v>1285</v>
      </c>
      <c r="G920" s="108">
        <f t="shared" si="0"/>
        <v>0</v>
      </c>
      <c r="H920">
        <v>0</v>
      </c>
      <c r="I920">
        <v>0</v>
      </c>
      <c r="J920">
        <v>984</v>
      </c>
      <c r="K920" s="108">
        <f t="shared" si="1"/>
        <v>11</v>
      </c>
      <c r="L920">
        <v>0</v>
      </c>
      <c r="M920">
        <v>11</v>
      </c>
      <c r="N920">
        <v>1015</v>
      </c>
      <c r="O920">
        <v>0</v>
      </c>
      <c r="P920">
        <v>2398</v>
      </c>
      <c r="Q920">
        <v>148</v>
      </c>
      <c r="R920">
        <v>5682</v>
      </c>
      <c r="S920">
        <v>159</v>
      </c>
    </row>
    <row r="921" spans="1:19" ht="12.75" customHeight="1" x14ac:dyDescent="0.15">
      <c r="A921" s="77" t="s">
        <v>202</v>
      </c>
      <c r="B921" s="77" t="s">
        <v>168</v>
      </c>
      <c r="C921" s="77" t="s">
        <v>144</v>
      </c>
      <c r="D921" s="111" t="s">
        <v>1632</v>
      </c>
      <c r="E921" s="77" t="s">
        <v>1598</v>
      </c>
      <c r="F921" s="104">
        <v>1</v>
      </c>
      <c r="G921" s="108">
        <f t="shared" si="0"/>
        <v>0</v>
      </c>
      <c r="H921" s="104">
        <v>0</v>
      </c>
      <c r="I921" s="104">
        <v>0</v>
      </c>
      <c r="J921" s="103">
        <v>1</v>
      </c>
      <c r="K921" s="108">
        <f t="shared" si="1"/>
        <v>0</v>
      </c>
      <c r="L921" s="104">
        <v>0</v>
      </c>
      <c r="M921" s="104">
        <v>0</v>
      </c>
      <c r="N921" s="104">
        <v>0</v>
      </c>
      <c r="O921" s="104">
        <v>0</v>
      </c>
      <c r="P921" s="77" t="s">
        <v>1658</v>
      </c>
      <c r="Q921" s="104">
        <v>17</v>
      </c>
      <c r="R921" s="104">
        <v>2</v>
      </c>
      <c r="S921" s="104">
        <v>17</v>
      </c>
    </row>
    <row r="922" spans="1:19" ht="12.75" customHeight="1" x14ac:dyDescent="0.15">
      <c r="A922" s="2" t="s">
        <v>202</v>
      </c>
      <c r="B922" s="2" t="s">
        <v>168</v>
      </c>
      <c r="C922" s="2" t="s">
        <v>144</v>
      </c>
      <c r="D922" s="86">
        <v>2014</v>
      </c>
      <c r="E922" s="2" t="s">
        <v>1598</v>
      </c>
      <c r="F922" s="2">
        <v>1</v>
      </c>
      <c r="G922" s="108">
        <f t="shared" si="0"/>
        <v>0</v>
      </c>
      <c r="H922" s="2">
        <v>0</v>
      </c>
      <c r="I922" s="2">
        <v>0</v>
      </c>
      <c r="J922" s="2">
        <v>1</v>
      </c>
      <c r="K922" s="108">
        <f t="shared" si="1"/>
        <v>0</v>
      </c>
      <c r="L922" s="2">
        <v>0</v>
      </c>
      <c r="M922" s="2">
        <v>0</v>
      </c>
      <c r="N922" s="2">
        <v>0</v>
      </c>
      <c r="O922" s="2">
        <v>0</v>
      </c>
      <c r="P922" s="2">
        <v>0</v>
      </c>
      <c r="Q922" s="2">
        <v>13</v>
      </c>
      <c r="R922" s="2">
        <v>2</v>
      </c>
      <c r="S922" s="2">
        <v>13</v>
      </c>
    </row>
    <row r="923" spans="1:19" ht="12.75" customHeight="1" x14ac:dyDescent="0.15">
      <c r="A923" t="s">
        <v>202</v>
      </c>
      <c r="B923" t="s">
        <v>168</v>
      </c>
      <c r="C923" t="s">
        <v>144</v>
      </c>
      <c r="D923" s="86">
        <v>2015</v>
      </c>
      <c r="E923" t="s">
        <v>1598</v>
      </c>
      <c r="F923">
        <v>1</v>
      </c>
      <c r="G923" s="108">
        <f t="shared" si="0"/>
        <v>0</v>
      </c>
      <c r="H923">
        <v>0</v>
      </c>
      <c r="I923">
        <v>0</v>
      </c>
      <c r="J923">
        <v>1</v>
      </c>
      <c r="K923" s="108">
        <f t="shared" si="1"/>
        <v>0</v>
      </c>
      <c r="L923">
        <v>0</v>
      </c>
      <c r="M923">
        <v>0</v>
      </c>
      <c r="N923">
        <v>0</v>
      </c>
      <c r="O923">
        <v>0</v>
      </c>
      <c r="P923">
        <v>0</v>
      </c>
      <c r="Q923">
        <v>16</v>
      </c>
      <c r="R923">
        <v>2</v>
      </c>
      <c r="S923">
        <v>16</v>
      </c>
    </row>
    <row r="924" spans="1:19" ht="12.75" customHeight="1" x14ac:dyDescent="0.15">
      <c r="A924" t="s">
        <v>202</v>
      </c>
      <c r="B924" t="s">
        <v>168</v>
      </c>
      <c r="C924" t="s">
        <v>144</v>
      </c>
      <c r="D924" s="86">
        <v>2016</v>
      </c>
      <c r="E924" t="s">
        <v>1598</v>
      </c>
      <c r="F924">
        <v>1</v>
      </c>
      <c r="G924" s="108">
        <f t="shared" si="0"/>
        <v>0</v>
      </c>
      <c r="H924">
        <v>0</v>
      </c>
      <c r="I924">
        <v>0</v>
      </c>
      <c r="J924">
        <v>1</v>
      </c>
      <c r="K924" s="108">
        <f t="shared" si="1"/>
        <v>0</v>
      </c>
      <c r="L924">
        <v>0</v>
      </c>
      <c r="M924">
        <v>0</v>
      </c>
      <c r="N924">
        <v>0</v>
      </c>
      <c r="O924">
        <v>0</v>
      </c>
      <c r="P924">
        <v>0</v>
      </c>
      <c r="Q924">
        <v>3</v>
      </c>
      <c r="R924">
        <v>2</v>
      </c>
      <c r="S924">
        <v>3</v>
      </c>
    </row>
    <row r="925" spans="1:19" ht="12.75" customHeight="1" x14ac:dyDescent="0.15">
      <c r="A925" t="s">
        <v>202</v>
      </c>
      <c r="B925" t="s">
        <v>168</v>
      </c>
      <c r="C925" t="s">
        <v>144</v>
      </c>
      <c r="D925" s="86">
        <v>2017</v>
      </c>
      <c r="E925" t="s">
        <v>1598</v>
      </c>
      <c r="F925">
        <v>1</v>
      </c>
      <c r="G925" s="108">
        <f t="shared" si="0"/>
        <v>0</v>
      </c>
      <c r="H925">
        <v>0</v>
      </c>
      <c r="I925">
        <v>0</v>
      </c>
      <c r="J925">
        <v>1</v>
      </c>
      <c r="K925" s="108">
        <f t="shared" si="1"/>
        <v>0</v>
      </c>
      <c r="L925">
        <v>0</v>
      </c>
      <c r="M925">
        <v>0</v>
      </c>
      <c r="N925">
        <v>0</v>
      </c>
      <c r="O925">
        <v>0</v>
      </c>
      <c r="P925">
        <v>0</v>
      </c>
      <c r="Q925">
        <v>17</v>
      </c>
      <c r="R925">
        <v>2</v>
      </c>
      <c r="S925">
        <v>17</v>
      </c>
    </row>
    <row r="926" spans="1:19" ht="12.75" customHeight="1" x14ac:dyDescent="0.15">
      <c r="A926" s="77" t="s">
        <v>255</v>
      </c>
      <c r="B926" s="77" t="s">
        <v>254</v>
      </c>
      <c r="C926" s="77" t="s">
        <v>83</v>
      </c>
      <c r="D926" s="111" t="s">
        <v>1632</v>
      </c>
      <c r="E926" s="77" t="s">
        <v>1598</v>
      </c>
      <c r="F926" s="104">
        <v>17</v>
      </c>
      <c r="G926" s="108">
        <f t="shared" si="0"/>
        <v>0</v>
      </c>
      <c r="H926" s="104">
        <v>0</v>
      </c>
      <c r="I926" s="104">
        <v>0</v>
      </c>
      <c r="J926" s="103">
        <v>12</v>
      </c>
      <c r="K926" s="108">
        <f t="shared" si="1"/>
        <v>0</v>
      </c>
      <c r="L926" s="104">
        <v>0</v>
      </c>
      <c r="M926" s="104">
        <v>0</v>
      </c>
      <c r="N926" s="104">
        <v>14</v>
      </c>
      <c r="O926" s="104">
        <v>0</v>
      </c>
      <c r="P926" s="77" t="s">
        <v>1771</v>
      </c>
      <c r="Q926" s="104">
        <v>38</v>
      </c>
      <c r="R926" s="104">
        <v>74</v>
      </c>
      <c r="S926" s="104">
        <v>38</v>
      </c>
    </row>
    <row r="927" spans="1:19" ht="12.75" customHeight="1" x14ac:dyDescent="0.15">
      <c r="A927" s="2" t="s">
        <v>255</v>
      </c>
      <c r="B927" s="2" t="s">
        <v>254</v>
      </c>
      <c r="C927" s="2" t="s">
        <v>83</v>
      </c>
      <c r="D927" s="86">
        <v>2014</v>
      </c>
      <c r="E927" s="2" t="s">
        <v>1598</v>
      </c>
      <c r="F927" s="2">
        <v>17</v>
      </c>
      <c r="G927" s="108">
        <f t="shared" si="0"/>
        <v>0</v>
      </c>
      <c r="H927" s="2">
        <v>0</v>
      </c>
      <c r="I927" s="2">
        <v>0</v>
      </c>
      <c r="J927" s="2">
        <v>12</v>
      </c>
      <c r="K927" s="108">
        <f t="shared" si="1"/>
        <v>0</v>
      </c>
      <c r="L927" s="2">
        <v>0</v>
      </c>
      <c r="M927" s="2">
        <v>0</v>
      </c>
      <c r="N927" s="2">
        <v>14</v>
      </c>
      <c r="O927" s="2">
        <v>0</v>
      </c>
      <c r="P927" s="2">
        <v>31</v>
      </c>
      <c r="Q927" s="2">
        <v>12</v>
      </c>
      <c r="R927" s="2">
        <v>74</v>
      </c>
      <c r="S927" s="2">
        <v>12</v>
      </c>
    </row>
    <row r="928" spans="1:19" ht="12.75" customHeight="1" x14ac:dyDescent="0.15">
      <c r="A928" t="s">
        <v>255</v>
      </c>
      <c r="B928" t="s">
        <v>254</v>
      </c>
      <c r="C928" t="s">
        <v>83</v>
      </c>
      <c r="D928" s="86">
        <v>2015</v>
      </c>
      <c r="E928" t="s">
        <v>1598</v>
      </c>
      <c r="F928">
        <v>17</v>
      </c>
      <c r="G928" s="108">
        <f t="shared" si="0"/>
        <v>0</v>
      </c>
      <c r="H928">
        <v>0</v>
      </c>
      <c r="I928">
        <v>0</v>
      </c>
      <c r="J928">
        <v>12</v>
      </c>
      <c r="K928" s="108">
        <f t="shared" si="1"/>
        <v>0</v>
      </c>
      <c r="L928">
        <v>0</v>
      </c>
      <c r="M928">
        <v>0</v>
      </c>
      <c r="N928">
        <v>14</v>
      </c>
      <c r="O928">
        <v>0</v>
      </c>
      <c r="P928">
        <v>31</v>
      </c>
      <c r="Q928">
        <v>22</v>
      </c>
      <c r="R928">
        <v>74</v>
      </c>
      <c r="S928">
        <v>22</v>
      </c>
    </row>
    <row r="929" spans="1:19" ht="12.75" customHeight="1" x14ac:dyDescent="0.15">
      <c r="A929" t="s">
        <v>255</v>
      </c>
      <c r="B929" t="s">
        <v>254</v>
      </c>
      <c r="C929" t="s">
        <v>83</v>
      </c>
      <c r="D929" s="86">
        <v>2016</v>
      </c>
      <c r="E929" t="s">
        <v>1598</v>
      </c>
      <c r="F929">
        <v>17</v>
      </c>
      <c r="G929" s="108">
        <f t="shared" si="0"/>
        <v>0</v>
      </c>
      <c r="H929">
        <v>0</v>
      </c>
      <c r="I929">
        <v>0</v>
      </c>
      <c r="J929">
        <v>12</v>
      </c>
      <c r="K929" s="108">
        <f t="shared" si="1"/>
        <v>0</v>
      </c>
      <c r="L929">
        <v>0</v>
      </c>
      <c r="M929">
        <v>0</v>
      </c>
      <c r="N929">
        <v>14</v>
      </c>
      <c r="O929">
        <v>0</v>
      </c>
      <c r="P929">
        <v>31</v>
      </c>
      <c r="Q929">
        <v>23</v>
      </c>
      <c r="R929">
        <v>74</v>
      </c>
      <c r="S929">
        <v>23</v>
      </c>
    </row>
    <row r="930" spans="1:19" ht="12.75" customHeight="1" x14ac:dyDescent="0.15">
      <c r="A930" t="s">
        <v>255</v>
      </c>
      <c r="B930" t="s">
        <v>254</v>
      </c>
      <c r="C930" t="s">
        <v>83</v>
      </c>
      <c r="D930" s="86">
        <v>2017</v>
      </c>
      <c r="E930" t="s">
        <v>1598</v>
      </c>
      <c r="F930">
        <v>17</v>
      </c>
      <c r="G930" s="108">
        <f t="shared" si="0"/>
        <v>0</v>
      </c>
      <c r="H930">
        <v>0</v>
      </c>
      <c r="I930">
        <v>0</v>
      </c>
      <c r="J930">
        <v>12</v>
      </c>
      <c r="K930" s="108">
        <f t="shared" si="1"/>
        <v>0</v>
      </c>
      <c r="L930">
        <v>0</v>
      </c>
      <c r="M930">
        <v>0</v>
      </c>
      <c r="N930">
        <v>14</v>
      </c>
      <c r="O930">
        <v>0</v>
      </c>
      <c r="P930">
        <v>31</v>
      </c>
      <c r="Q930">
        <v>14</v>
      </c>
      <c r="R930">
        <v>74</v>
      </c>
      <c r="S930">
        <v>14</v>
      </c>
    </row>
    <row r="931" spans="1:19" ht="12.75" customHeight="1" x14ac:dyDescent="0.15">
      <c r="A931" s="2" t="s">
        <v>1164</v>
      </c>
      <c r="B931" s="2" t="s">
        <v>168</v>
      </c>
      <c r="C931" s="2" t="s">
        <v>144</v>
      </c>
      <c r="D931" s="86">
        <v>2013</v>
      </c>
      <c r="E931" s="2" t="s">
        <v>1598</v>
      </c>
      <c r="F931" s="2">
        <v>10</v>
      </c>
      <c r="G931" s="108">
        <f t="shared" si="0"/>
        <v>0</v>
      </c>
      <c r="H931" s="2">
        <v>0</v>
      </c>
      <c r="I931" s="2">
        <v>0</v>
      </c>
      <c r="J931" s="2">
        <v>6</v>
      </c>
      <c r="K931" s="108">
        <f t="shared" si="1"/>
        <v>0</v>
      </c>
      <c r="L931" s="2">
        <v>0</v>
      </c>
      <c r="M931" s="2">
        <v>0</v>
      </c>
      <c r="N931" s="2">
        <v>7</v>
      </c>
      <c r="O931" s="2">
        <v>0</v>
      </c>
      <c r="P931" s="2">
        <v>15</v>
      </c>
      <c r="Q931" s="2">
        <v>0</v>
      </c>
      <c r="R931" s="2">
        <v>38</v>
      </c>
      <c r="S931" s="2">
        <v>0</v>
      </c>
    </row>
    <row r="932" spans="1:19" ht="12.75" customHeight="1" x14ac:dyDescent="0.15">
      <c r="A932" s="2" t="s">
        <v>1164</v>
      </c>
      <c r="B932" s="2" t="s">
        <v>168</v>
      </c>
      <c r="C932" s="2" t="s">
        <v>144</v>
      </c>
      <c r="D932" s="86">
        <v>2014</v>
      </c>
      <c r="E932" s="2" t="s">
        <v>1598</v>
      </c>
      <c r="F932" s="2">
        <v>10</v>
      </c>
      <c r="G932" s="108">
        <f t="shared" si="0"/>
        <v>0</v>
      </c>
      <c r="H932" s="2">
        <v>0</v>
      </c>
      <c r="I932" s="2">
        <v>0</v>
      </c>
      <c r="J932" s="2">
        <v>6</v>
      </c>
      <c r="K932" s="108">
        <f t="shared" si="1"/>
        <v>0</v>
      </c>
      <c r="L932" s="2">
        <v>0</v>
      </c>
      <c r="M932" s="2">
        <v>0</v>
      </c>
      <c r="N932" s="2">
        <v>7</v>
      </c>
      <c r="O932" s="2">
        <v>0</v>
      </c>
      <c r="P932" s="2">
        <v>15</v>
      </c>
      <c r="Q932" s="2">
        <v>73</v>
      </c>
      <c r="R932" s="2">
        <v>38</v>
      </c>
      <c r="S932" s="2">
        <v>73</v>
      </c>
    </row>
    <row r="933" spans="1:19" ht="12.75" customHeight="1" x14ac:dyDescent="0.15">
      <c r="A933" t="s">
        <v>1164</v>
      </c>
      <c r="B933" t="s">
        <v>168</v>
      </c>
      <c r="C933" t="s">
        <v>144</v>
      </c>
      <c r="D933" s="86">
        <v>2015</v>
      </c>
      <c r="E933" t="s">
        <v>1598</v>
      </c>
      <c r="F933">
        <v>10</v>
      </c>
      <c r="G933" s="108">
        <f t="shared" si="0"/>
        <v>0</v>
      </c>
      <c r="H933">
        <v>0</v>
      </c>
      <c r="I933">
        <v>0</v>
      </c>
      <c r="J933">
        <v>6</v>
      </c>
      <c r="K933" s="108">
        <f t="shared" si="1"/>
        <v>0</v>
      </c>
      <c r="L933">
        <v>0</v>
      </c>
      <c r="M933">
        <v>0</v>
      </c>
      <c r="N933">
        <v>7</v>
      </c>
      <c r="O933">
        <v>0</v>
      </c>
      <c r="P933">
        <v>15</v>
      </c>
      <c r="Q933">
        <v>86</v>
      </c>
      <c r="R933">
        <v>38</v>
      </c>
      <c r="S933">
        <v>86</v>
      </c>
    </row>
    <row r="934" spans="1:19" ht="12.75" customHeight="1" x14ac:dyDescent="0.15">
      <c r="A934" t="s">
        <v>1164</v>
      </c>
      <c r="B934" t="s">
        <v>168</v>
      </c>
      <c r="C934" t="s">
        <v>144</v>
      </c>
      <c r="D934" s="86">
        <v>2016</v>
      </c>
      <c r="E934" t="s">
        <v>1598</v>
      </c>
      <c r="F934">
        <v>10</v>
      </c>
      <c r="G934" s="108">
        <f t="shared" si="0"/>
        <v>0</v>
      </c>
      <c r="H934">
        <v>0</v>
      </c>
      <c r="I934">
        <v>0</v>
      </c>
      <c r="J934">
        <v>6</v>
      </c>
      <c r="K934" s="108">
        <f t="shared" si="1"/>
        <v>0</v>
      </c>
      <c r="L934">
        <v>0</v>
      </c>
      <c r="M934">
        <v>0</v>
      </c>
      <c r="N934">
        <v>7</v>
      </c>
      <c r="O934">
        <v>0</v>
      </c>
      <c r="P934">
        <v>15</v>
      </c>
      <c r="Q934">
        <v>40</v>
      </c>
      <c r="R934">
        <v>38</v>
      </c>
      <c r="S934">
        <v>40</v>
      </c>
    </row>
    <row r="935" spans="1:19" ht="12.75" customHeight="1" x14ac:dyDescent="0.15">
      <c r="A935" t="s">
        <v>1164</v>
      </c>
      <c r="B935" t="s">
        <v>168</v>
      </c>
      <c r="C935" t="s">
        <v>144</v>
      </c>
      <c r="D935" s="86">
        <v>2017</v>
      </c>
      <c r="E935" t="s">
        <v>1598</v>
      </c>
      <c r="F935">
        <v>10</v>
      </c>
      <c r="G935" s="108">
        <f t="shared" si="0"/>
        <v>0</v>
      </c>
      <c r="H935">
        <v>0</v>
      </c>
      <c r="I935">
        <v>0</v>
      </c>
      <c r="J935">
        <v>6</v>
      </c>
      <c r="K935" s="108">
        <f t="shared" si="1"/>
        <v>0</v>
      </c>
      <c r="L935">
        <v>0</v>
      </c>
      <c r="M935">
        <v>0</v>
      </c>
      <c r="N935">
        <v>7</v>
      </c>
      <c r="O935">
        <v>0</v>
      </c>
      <c r="P935">
        <v>15</v>
      </c>
      <c r="Q935">
        <v>81</v>
      </c>
      <c r="R935">
        <v>38</v>
      </c>
      <c r="S935">
        <v>81</v>
      </c>
    </row>
    <row r="936" spans="1:19" ht="12.75" customHeight="1" x14ac:dyDescent="0.15">
      <c r="A936" s="77" t="s">
        <v>1166</v>
      </c>
      <c r="B936" s="77" t="s">
        <v>464</v>
      </c>
      <c r="C936" s="77" t="s">
        <v>128</v>
      </c>
      <c r="D936" s="111" t="s">
        <v>1632</v>
      </c>
      <c r="E936" s="77" t="s">
        <v>1598</v>
      </c>
      <c r="F936" s="104">
        <v>0</v>
      </c>
      <c r="G936" s="108">
        <f t="shared" si="0"/>
        <v>4</v>
      </c>
      <c r="H936" s="104">
        <v>4</v>
      </c>
      <c r="I936" s="104">
        <v>0</v>
      </c>
      <c r="J936" s="103">
        <v>0</v>
      </c>
      <c r="K936" s="108">
        <f t="shared" si="1"/>
        <v>5</v>
      </c>
      <c r="L936" s="104">
        <v>4</v>
      </c>
      <c r="M936" s="104">
        <v>1</v>
      </c>
      <c r="N936" s="104">
        <v>0</v>
      </c>
      <c r="O936" s="104">
        <v>4</v>
      </c>
      <c r="P936" s="77" t="s">
        <v>1658</v>
      </c>
      <c r="Q936" s="104">
        <v>476</v>
      </c>
      <c r="R936" s="104">
        <v>0</v>
      </c>
      <c r="S936" s="104">
        <v>489</v>
      </c>
    </row>
    <row r="937" spans="1:19" ht="12.75" customHeight="1" x14ac:dyDescent="0.15">
      <c r="A937" s="77" t="s">
        <v>234</v>
      </c>
      <c r="B937" s="77" t="s">
        <v>229</v>
      </c>
      <c r="C937" s="77" t="s">
        <v>67</v>
      </c>
      <c r="D937" s="111" t="s">
        <v>1632</v>
      </c>
      <c r="E937" s="77" t="s">
        <v>1598</v>
      </c>
      <c r="F937" s="104">
        <v>55</v>
      </c>
      <c r="G937" s="108">
        <f t="shared" si="0"/>
        <v>8</v>
      </c>
      <c r="H937" s="104">
        <v>1</v>
      </c>
      <c r="I937" s="104">
        <v>7</v>
      </c>
      <c r="J937" s="103">
        <v>32</v>
      </c>
      <c r="K937" s="108">
        <f t="shared" si="1"/>
        <v>0</v>
      </c>
      <c r="L937" s="104">
        <v>0</v>
      </c>
      <c r="M937" s="104">
        <v>0</v>
      </c>
      <c r="N937" s="104">
        <v>37</v>
      </c>
      <c r="O937" s="104">
        <v>3</v>
      </c>
      <c r="P937" s="77" t="s">
        <v>1772</v>
      </c>
      <c r="Q937" s="104">
        <v>36</v>
      </c>
      <c r="R937" s="104">
        <v>185</v>
      </c>
      <c r="S937" s="104">
        <v>47</v>
      </c>
    </row>
    <row r="938" spans="1:19" ht="12.75" customHeight="1" x14ac:dyDescent="0.15">
      <c r="A938" s="2" t="s">
        <v>234</v>
      </c>
      <c r="B938" s="2" t="s">
        <v>229</v>
      </c>
      <c r="C938" s="2" t="s">
        <v>67</v>
      </c>
      <c r="D938" s="86">
        <v>2014</v>
      </c>
      <c r="E938" s="2" t="s">
        <v>1598</v>
      </c>
      <c r="F938" s="2">
        <v>55</v>
      </c>
      <c r="G938" s="108">
        <f t="shared" si="0"/>
        <v>1</v>
      </c>
      <c r="H938" s="2">
        <v>0</v>
      </c>
      <c r="I938" s="2">
        <v>1</v>
      </c>
      <c r="J938" s="2">
        <v>32</v>
      </c>
      <c r="K938" s="108">
        <f t="shared" si="1"/>
        <v>3</v>
      </c>
      <c r="L938" s="2">
        <v>0</v>
      </c>
      <c r="M938" s="2">
        <v>3</v>
      </c>
      <c r="N938" s="2">
        <v>37</v>
      </c>
      <c r="O938" s="2">
        <v>10</v>
      </c>
      <c r="P938" s="2">
        <v>61</v>
      </c>
      <c r="Q938" s="2">
        <v>29</v>
      </c>
      <c r="R938" s="2">
        <v>185</v>
      </c>
      <c r="S938" s="2">
        <v>43</v>
      </c>
    </row>
    <row r="939" spans="1:19" ht="12.75" customHeight="1" x14ac:dyDescent="0.15">
      <c r="A939" t="s">
        <v>234</v>
      </c>
      <c r="B939" t="s">
        <v>229</v>
      </c>
      <c r="C939" t="s">
        <v>67</v>
      </c>
      <c r="D939" s="86">
        <v>2015</v>
      </c>
      <c r="E939" t="s">
        <v>1598</v>
      </c>
      <c r="F939">
        <v>55</v>
      </c>
      <c r="G939" s="108">
        <f t="shared" si="0"/>
        <v>7</v>
      </c>
      <c r="H939">
        <v>6</v>
      </c>
      <c r="I939">
        <v>1</v>
      </c>
      <c r="J939">
        <v>32</v>
      </c>
      <c r="K939" s="108">
        <f t="shared" si="1"/>
        <v>6</v>
      </c>
      <c r="L939">
        <v>3</v>
      </c>
      <c r="M939">
        <v>3</v>
      </c>
      <c r="N939">
        <v>37</v>
      </c>
      <c r="O939">
        <v>3</v>
      </c>
      <c r="P939">
        <v>61</v>
      </c>
      <c r="Q939">
        <v>23</v>
      </c>
      <c r="R939">
        <v>185</v>
      </c>
      <c r="S939">
        <v>39</v>
      </c>
    </row>
    <row r="940" spans="1:19" ht="12.75" customHeight="1" x14ac:dyDescent="0.15">
      <c r="A940" t="s">
        <v>234</v>
      </c>
      <c r="B940" t="s">
        <v>229</v>
      </c>
      <c r="C940" t="s">
        <v>67</v>
      </c>
      <c r="D940" s="86">
        <v>2016</v>
      </c>
      <c r="E940" t="s">
        <v>1598</v>
      </c>
      <c r="F940">
        <v>55</v>
      </c>
      <c r="G940" s="108">
        <f t="shared" si="0"/>
        <v>2</v>
      </c>
      <c r="H940">
        <v>1</v>
      </c>
      <c r="I940">
        <v>1</v>
      </c>
      <c r="J940">
        <v>32</v>
      </c>
      <c r="K940" s="108">
        <f t="shared" si="1"/>
        <v>5</v>
      </c>
      <c r="L940">
        <v>2</v>
      </c>
      <c r="M940">
        <v>3</v>
      </c>
      <c r="N940">
        <v>37</v>
      </c>
      <c r="O940">
        <v>2</v>
      </c>
      <c r="P940">
        <v>61</v>
      </c>
      <c r="Q940">
        <v>21</v>
      </c>
      <c r="R940">
        <v>185</v>
      </c>
      <c r="S940">
        <v>30</v>
      </c>
    </row>
    <row r="941" spans="1:19" ht="12.75" customHeight="1" x14ac:dyDescent="0.15">
      <c r="A941" t="s">
        <v>234</v>
      </c>
      <c r="B941" t="s">
        <v>229</v>
      </c>
      <c r="C941" t="s">
        <v>67</v>
      </c>
      <c r="D941" s="86">
        <v>2017</v>
      </c>
      <c r="E941" t="s">
        <v>1598</v>
      </c>
      <c r="F941">
        <v>55</v>
      </c>
      <c r="G941" s="108">
        <f t="shared" si="0"/>
        <v>1</v>
      </c>
      <c r="H941">
        <v>0</v>
      </c>
      <c r="I941">
        <v>1</v>
      </c>
      <c r="J941">
        <v>32</v>
      </c>
      <c r="K941" s="108">
        <f t="shared" si="1"/>
        <v>5</v>
      </c>
      <c r="L941">
        <v>2</v>
      </c>
      <c r="M941">
        <v>3</v>
      </c>
      <c r="N941">
        <v>37</v>
      </c>
      <c r="O941">
        <v>1</v>
      </c>
      <c r="P941">
        <v>61</v>
      </c>
      <c r="Q941">
        <v>26</v>
      </c>
      <c r="R941">
        <v>185</v>
      </c>
      <c r="S941">
        <v>33</v>
      </c>
    </row>
    <row r="942" spans="1:19" ht="12.75" customHeight="1" x14ac:dyDescent="0.15">
      <c r="A942" s="77" t="s">
        <v>259</v>
      </c>
      <c r="B942" s="77" t="s">
        <v>257</v>
      </c>
      <c r="C942" s="77" t="s">
        <v>128</v>
      </c>
      <c r="D942" s="111" t="s">
        <v>1632</v>
      </c>
      <c r="E942" s="77" t="s">
        <v>1598</v>
      </c>
      <c r="F942" s="104">
        <v>315</v>
      </c>
      <c r="G942" s="108">
        <f t="shared" si="0"/>
        <v>0</v>
      </c>
      <c r="H942" s="104">
        <v>0</v>
      </c>
      <c r="I942" s="104">
        <v>0</v>
      </c>
      <c r="J942" s="103">
        <v>206</v>
      </c>
      <c r="K942" s="108">
        <f t="shared" si="1"/>
        <v>0</v>
      </c>
      <c r="L942" s="104">
        <v>0</v>
      </c>
      <c r="M942" s="104">
        <v>0</v>
      </c>
      <c r="N942" s="104">
        <v>239</v>
      </c>
      <c r="O942" s="104">
        <v>0</v>
      </c>
      <c r="P942" s="77" t="s">
        <v>1773</v>
      </c>
      <c r="Q942" s="104">
        <v>121</v>
      </c>
      <c r="R942" s="104">
        <v>1308</v>
      </c>
      <c r="S942" s="104">
        <v>121</v>
      </c>
    </row>
    <row r="943" spans="1:19" ht="12.75" customHeight="1" x14ac:dyDescent="0.15">
      <c r="A943" t="s">
        <v>259</v>
      </c>
      <c r="B943" t="s">
        <v>257</v>
      </c>
      <c r="C943" t="s">
        <v>128</v>
      </c>
      <c r="D943" s="86">
        <v>2015</v>
      </c>
      <c r="E943" t="s">
        <v>1598</v>
      </c>
      <c r="F943">
        <v>315</v>
      </c>
      <c r="G943" s="108">
        <f t="shared" si="0"/>
        <v>0</v>
      </c>
      <c r="H943">
        <v>0</v>
      </c>
      <c r="I943">
        <v>0</v>
      </c>
      <c r="J943">
        <v>206</v>
      </c>
      <c r="K943" s="108">
        <f t="shared" si="1"/>
        <v>0</v>
      </c>
      <c r="L943">
        <v>0</v>
      </c>
      <c r="M943">
        <v>0</v>
      </c>
      <c r="N943">
        <v>239</v>
      </c>
      <c r="O943">
        <v>0</v>
      </c>
      <c r="P943">
        <v>548</v>
      </c>
      <c r="Q943">
        <v>61</v>
      </c>
      <c r="R943">
        <v>1308</v>
      </c>
      <c r="S943">
        <v>61</v>
      </c>
    </row>
    <row r="944" spans="1:19" ht="12.75" customHeight="1" x14ac:dyDescent="0.15">
      <c r="A944" t="s">
        <v>259</v>
      </c>
      <c r="B944" t="s">
        <v>257</v>
      </c>
      <c r="C944" t="s">
        <v>128</v>
      </c>
      <c r="D944" s="86">
        <v>2016</v>
      </c>
      <c r="E944" t="s">
        <v>1598</v>
      </c>
      <c r="F944">
        <v>315</v>
      </c>
      <c r="G944" s="108">
        <f t="shared" si="0"/>
        <v>0</v>
      </c>
      <c r="H944">
        <v>0</v>
      </c>
      <c r="I944">
        <v>0</v>
      </c>
      <c r="J944">
        <v>206</v>
      </c>
      <c r="K944" s="108">
        <f t="shared" si="1"/>
        <v>0</v>
      </c>
      <c r="L944">
        <v>0</v>
      </c>
      <c r="M944">
        <v>0</v>
      </c>
      <c r="N944">
        <v>239</v>
      </c>
      <c r="O944">
        <v>0</v>
      </c>
      <c r="P944">
        <v>548</v>
      </c>
      <c r="Q944">
        <v>74</v>
      </c>
      <c r="R944">
        <v>1308</v>
      </c>
      <c r="S944">
        <v>74</v>
      </c>
    </row>
    <row r="945" spans="1:19" ht="12.75" customHeight="1" x14ac:dyDescent="0.15">
      <c r="A945" t="s">
        <v>259</v>
      </c>
      <c r="B945" t="s">
        <v>257</v>
      </c>
      <c r="C945" t="s">
        <v>128</v>
      </c>
      <c r="D945" s="86">
        <v>2017</v>
      </c>
      <c r="E945" t="s">
        <v>1598</v>
      </c>
      <c r="F945">
        <v>315</v>
      </c>
      <c r="G945" s="108">
        <f t="shared" si="0"/>
        <v>42</v>
      </c>
      <c r="H945">
        <v>1</v>
      </c>
      <c r="I945">
        <v>41</v>
      </c>
      <c r="J945">
        <v>206</v>
      </c>
      <c r="K945" s="108">
        <f t="shared" si="1"/>
        <v>6</v>
      </c>
      <c r="L945">
        <v>1</v>
      </c>
      <c r="M945">
        <v>5</v>
      </c>
      <c r="N945">
        <v>239</v>
      </c>
      <c r="O945">
        <v>147</v>
      </c>
      <c r="P945">
        <v>548</v>
      </c>
      <c r="Q945">
        <v>22</v>
      </c>
      <c r="R945">
        <v>1308</v>
      </c>
      <c r="S945">
        <v>217</v>
      </c>
    </row>
    <row r="946" spans="1:19" ht="12.75" customHeight="1" x14ac:dyDescent="0.15">
      <c r="A946" s="77" t="s">
        <v>243</v>
      </c>
      <c r="B946" s="77" t="s">
        <v>242</v>
      </c>
      <c r="C946" s="77" t="s">
        <v>83</v>
      </c>
      <c r="D946" s="111" t="s">
        <v>1632</v>
      </c>
      <c r="E946" s="77" t="s">
        <v>1598</v>
      </c>
      <c r="F946" s="104">
        <v>265</v>
      </c>
      <c r="G946" s="108">
        <f t="shared" si="0"/>
        <v>0</v>
      </c>
      <c r="H946" s="104">
        <v>0</v>
      </c>
      <c r="I946" s="104">
        <v>0</v>
      </c>
      <c r="J946" s="103">
        <v>130</v>
      </c>
      <c r="K946" s="108">
        <f t="shared" si="1"/>
        <v>0</v>
      </c>
      <c r="L946" s="104">
        <v>0</v>
      </c>
      <c r="M946" s="104">
        <v>0</v>
      </c>
      <c r="N946" s="104">
        <v>180</v>
      </c>
      <c r="O946" s="104">
        <v>0</v>
      </c>
      <c r="P946" s="77" t="s">
        <v>1774</v>
      </c>
      <c r="Q946" s="104">
        <v>56</v>
      </c>
      <c r="R946" s="104">
        <v>995</v>
      </c>
      <c r="S946" s="104">
        <v>56</v>
      </c>
    </row>
    <row r="947" spans="1:19" ht="12.75" customHeight="1" x14ac:dyDescent="0.15">
      <c r="A947" s="2" t="s">
        <v>243</v>
      </c>
      <c r="B947" s="2" t="s">
        <v>242</v>
      </c>
      <c r="C947" s="2" t="s">
        <v>83</v>
      </c>
      <c r="D947" s="86">
        <v>2014</v>
      </c>
      <c r="E947" s="2" t="s">
        <v>1598</v>
      </c>
      <c r="F947" s="2">
        <v>265</v>
      </c>
      <c r="G947" s="108">
        <f t="shared" si="0"/>
        <v>0</v>
      </c>
      <c r="H947" s="2">
        <v>0</v>
      </c>
      <c r="I947" s="2">
        <v>0</v>
      </c>
      <c r="J947" s="2">
        <v>130</v>
      </c>
      <c r="K947" s="108">
        <f t="shared" si="1"/>
        <v>0</v>
      </c>
      <c r="L947" s="2">
        <v>0</v>
      </c>
      <c r="M947" s="2">
        <v>0</v>
      </c>
      <c r="N947" s="2">
        <v>180</v>
      </c>
      <c r="O947" s="2">
        <v>35</v>
      </c>
      <c r="P947" s="2">
        <v>420</v>
      </c>
      <c r="Q947" s="2">
        <v>14</v>
      </c>
      <c r="R947" s="2">
        <v>995</v>
      </c>
      <c r="S947" s="2">
        <v>49</v>
      </c>
    </row>
    <row r="948" spans="1:19" ht="12.75" customHeight="1" x14ac:dyDescent="0.15">
      <c r="A948" t="s">
        <v>243</v>
      </c>
      <c r="B948" t="s">
        <v>242</v>
      </c>
      <c r="C948" t="s">
        <v>83</v>
      </c>
      <c r="D948" s="86">
        <v>2015</v>
      </c>
      <c r="E948" t="s">
        <v>1598</v>
      </c>
      <c r="F948">
        <v>265</v>
      </c>
      <c r="G948" s="108">
        <f t="shared" si="0"/>
        <v>0</v>
      </c>
      <c r="H948">
        <v>0</v>
      </c>
      <c r="I948">
        <v>0</v>
      </c>
      <c r="J948">
        <v>130</v>
      </c>
      <c r="K948" s="108">
        <f t="shared" si="1"/>
        <v>0</v>
      </c>
      <c r="L948">
        <v>0</v>
      </c>
      <c r="M948">
        <v>0</v>
      </c>
      <c r="N948">
        <v>180</v>
      </c>
      <c r="O948">
        <v>44</v>
      </c>
      <c r="P948">
        <v>420</v>
      </c>
      <c r="Q948">
        <v>10</v>
      </c>
      <c r="R948">
        <v>995</v>
      </c>
      <c r="S948">
        <v>54</v>
      </c>
    </row>
    <row r="949" spans="1:19" ht="12.75" customHeight="1" x14ac:dyDescent="0.15">
      <c r="A949" t="s">
        <v>243</v>
      </c>
      <c r="B949" t="s">
        <v>242</v>
      </c>
      <c r="C949" t="s">
        <v>83</v>
      </c>
      <c r="D949" s="86">
        <v>2016</v>
      </c>
      <c r="E949" t="s">
        <v>1598</v>
      </c>
      <c r="F949">
        <v>265</v>
      </c>
      <c r="G949" s="108">
        <f t="shared" si="0"/>
        <v>0</v>
      </c>
      <c r="H949">
        <v>0</v>
      </c>
      <c r="I949">
        <v>0</v>
      </c>
      <c r="J949">
        <v>130</v>
      </c>
      <c r="K949" s="108">
        <f t="shared" si="1"/>
        <v>0</v>
      </c>
      <c r="L949">
        <v>0</v>
      </c>
      <c r="M949">
        <v>0</v>
      </c>
      <c r="N949">
        <v>180</v>
      </c>
      <c r="O949">
        <v>19</v>
      </c>
      <c r="P949">
        <v>420</v>
      </c>
      <c r="Q949">
        <v>28</v>
      </c>
      <c r="R949">
        <v>995</v>
      </c>
      <c r="S949">
        <v>47</v>
      </c>
    </row>
    <row r="950" spans="1:19" ht="12.75" customHeight="1" x14ac:dyDescent="0.15">
      <c r="A950" t="s">
        <v>243</v>
      </c>
      <c r="B950" t="s">
        <v>242</v>
      </c>
      <c r="C950" t="s">
        <v>83</v>
      </c>
      <c r="D950" s="86">
        <v>2017</v>
      </c>
      <c r="E950" t="s">
        <v>1598</v>
      </c>
      <c r="F950">
        <v>265</v>
      </c>
      <c r="G950" s="108">
        <f t="shared" si="0"/>
        <v>0</v>
      </c>
      <c r="H950">
        <v>0</v>
      </c>
      <c r="I950">
        <v>0</v>
      </c>
      <c r="J950">
        <v>130</v>
      </c>
      <c r="K950" s="108">
        <f t="shared" si="1"/>
        <v>0</v>
      </c>
      <c r="L950">
        <v>0</v>
      </c>
      <c r="M950">
        <v>0</v>
      </c>
      <c r="N950">
        <v>180</v>
      </c>
      <c r="O950">
        <v>28</v>
      </c>
      <c r="P950">
        <v>420</v>
      </c>
      <c r="Q950">
        <v>9</v>
      </c>
      <c r="R950">
        <v>995</v>
      </c>
      <c r="S950">
        <v>37</v>
      </c>
    </row>
    <row r="951" spans="1:19" ht="12.75" customHeight="1" x14ac:dyDescent="0.15">
      <c r="A951" s="77" t="s">
        <v>109</v>
      </c>
      <c r="B951" s="77" t="s">
        <v>99</v>
      </c>
      <c r="C951" s="77" t="s">
        <v>67</v>
      </c>
      <c r="D951" s="111" t="s">
        <v>1632</v>
      </c>
      <c r="E951" s="77" t="s">
        <v>1598</v>
      </c>
      <c r="F951" s="104">
        <v>124</v>
      </c>
      <c r="G951" s="108">
        <f t="shared" si="0"/>
        <v>0</v>
      </c>
      <c r="H951" s="104">
        <v>0</v>
      </c>
      <c r="I951" s="104">
        <v>0</v>
      </c>
      <c r="J951" s="103">
        <v>72</v>
      </c>
      <c r="K951" s="108">
        <f t="shared" si="1"/>
        <v>0</v>
      </c>
      <c r="L951" s="104">
        <v>0</v>
      </c>
      <c r="M951" s="104">
        <v>0</v>
      </c>
      <c r="N951" s="104">
        <v>78</v>
      </c>
      <c r="O951" s="104">
        <v>0</v>
      </c>
      <c r="P951" s="77" t="s">
        <v>1775</v>
      </c>
      <c r="Q951" s="104">
        <v>5</v>
      </c>
      <c r="R951" s="104">
        <v>469</v>
      </c>
      <c r="S951" s="104">
        <v>5</v>
      </c>
    </row>
    <row r="952" spans="1:19" ht="12.75" customHeight="1" x14ac:dyDescent="0.15">
      <c r="A952" s="2" t="s">
        <v>109</v>
      </c>
      <c r="B952" s="2" t="s">
        <v>99</v>
      </c>
      <c r="C952" s="2" t="s">
        <v>67</v>
      </c>
      <c r="D952" s="86">
        <v>2016</v>
      </c>
      <c r="E952" s="2" t="s">
        <v>1598</v>
      </c>
      <c r="F952" s="2">
        <v>124</v>
      </c>
      <c r="G952" s="108">
        <f t="shared" si="0"/>
        <v>0</v>
      </c>
      <c r="H952" s="2">
        <v>0</v>
      </c>
      <c r="I952" s="2">
        <v>0</v>
      </c>
      <c r="J952" s="2">
        <v>72</v>
      </c>
      <c r="K952" s="108">
        <f t="shared" si="1"/>
        <v>0</v>
      </c>
      <c r="L952" s="2">
        <v>0</v>
      </c>
      <c r="M952" s="2">
        <v>0</v>
      </c>
      <c r="N952" s="2">
        <v>78</v>
      </c>
      <c r="O952" s="2">
        <v>1</v>
      </c>
      <c r="P952" s="2">
        <v>195</v>
      </c>
      <c r="Q952" s="2">
        <v>40</v>
      </c>
      <c r="R952" s="2">
        <v>469</v>
      </c>
      <c r="S952" s="2">
        <v>41</v>
      </c>
    </row>
    <row r="953" spans="1:19" ht="12.75" customHeight="1" x14ac:dyDescent="0.15">
      <c r="A953" s="2" t="s">
        <v>109</v>
      </c>
      <c r="B953" s="2" t="s">
        <v>99</v>
      </c>
      <c r="C953" s="2" t="s">
        <v>67</v>
      </c>
      <c r="D953" s="86">
        <v>2017</v>
      </c>
      <c r="E953" s="2" t="s">
        <v>1598</v>
      </c>
      <c r="F953" s="2">
        <v>124</v>
      </c>
      <c r="G953" s="108">
        <f t="shared" si="0"/>
        <v>0</v>
      </c>
      <c r="H953" s="2">
        <v>0</v>
      </c>
      <c r="I953" s="2">
        <v>0</v>
      </c>
      <c r="J953" s="2">
        <v>72</v>
      </c>
      <c r="K953" s="108">
        <f t="shared" si="1"/>
        <v>0</v>
      </c>
      <c r="L953" s="2">
        <v>0</v>
      </c>
      <c r="M953" s="2">
        <v>0</v>
      </c>
      <c r="N953" s="2">
        <v>78</v>
      </c>
      <c r="O953" s="2">
        <v>0</v>
      </c>
      <c r="P953" s="2">
        <v>195</v>
      </c>
      <c r="Q953" s="2">
        <v>4</v>
      </c>
      <c r="R953" s="2">
        <v>469</v>
      </c>
      <c r="S953" s="2">
        <v>4</v>
      </c>
    </row>
    <row r="954" spans="1:19" ht="12.75" customHeight="1" x14ac:dyDescent="0.15">
      <c r="A954" s="2" t="s">
        <v>1181</v>
      </c>
      <c r="B954" s="2" t="s">
        <v>630</v>
      </c>
      <c r="C954" s="2" t="s">
        <v>123</v>
      </c>
      <c r="D954" s="86">
        <v>2017</v>
      </c>
      <c r="E954" s="2" t="s">
        <v>1598</v>
      </c>
      <c r="F954" s="2">
        <v>12</v>
      </c>
      <c r="G954" s="108">
        <f t="shared" si="0"/>
        <v>0</v>
      </c>
      <c r="H954" s="2">
        <v>0</v>
      </c>
      <c r="I954" s="2">
        <v>0</v>
      </c>
      <c r="J954" s="2">
        <v>8</v>
      </c>
      <c r="K954" s="108">
        <f t="shared" si="1"/>
        <v>0</v>
      </c>
      <c r="L954" s="2">
        <v>0</v>
      </c>
      <c r="M954" s="2">
        <v>0</v>
      </c>
      <c r="N954" s="2">
        <v>13</v>
      </c>
      <c r="O954" s="2">
        <v>0</v>
      </c>
      <c r="P954" s="2">
        <v>39</v>
      </c>
      <c r="Q954" s="2">
        <v>1</v>
      </c>
      <c r="R954" s="2">
        <v>72</v>
      </c>
      <c r="S954" s="2">
        <v>1</v>
      </c>
    </row>
    <row r="955" spans="1:19" ht="12.75" customHeight="1" x14ac:dyDescent="0.15">
      <c r="A955" s="2" t="s">
        <v>159</v>
      </c>
      <c r="B955" s="2" t="s">
        <v>154</v>
      </c>
      <c r="C955" s="2" t="s">
        <v>128</v>
      </c>
      <c r="D955" s="86">
        <v>2016</v>
      </c>
      <c r="E955" s="2" t="s">
        <v>1598</v>
      </c>
      <c r="F955" s="2">
        <v>93</v>
      </c>
      <c r="G955" s="108">
        <f t="shared" si="0"/>
        <v>6</v>
      </c>
      <c r="H955" s="2">
        <v>0</v>
      </c>
      <c r="I955" s="2">
        <v>6</v>
      </c>
      <c r="J955" s="2">
        <v>73</v>
      </c>
      <c r="K955" s="108">
        <f t="shared" si="1"/>
        <v>6</v>
      </c>
      <c r="L955" s="2">
        <v>0</v>
      </c>
      <c r="M955" s="2">
        <v>6</v>
      </c>
      <c r="N955" s="2">
        <v>66</v>
      </c>
      <c r="O955" s="2">
        <v>7</v>
      </c>
      <c r="P955" s="2">
        <v>79</v>
      </c>
      <c r="Q955" s="2">
        <v>0</v>
      </c>
      <c r="R955" s="2">
        <v>311</v>
      </c>
      <c r="S955" s="2">
        <v>19</v>
      </c>
    </row>
    <row r="956" spans="1:19" ht="12.75" customHeight="1" x14ac:dyDescent="0.15">
      <c r="A956" s="2" t="s">
        <v>159</v>
      </c>
      <c r="B956" s="2" t="s">
        <v>154</v>
      </c>
      <c r="C956" s="2" t="s">
        <v>128</v>
      </c>
      <c r="D956" s="86">
        <v>2017</v>
      </c>
      <c r="E956" s="2" t="s">
        <v>1598</v>
      </c>
      <c r="F956" s="2">
        <v>93</v>
      </c>
      <c r="G956" s="108">
        <f t="shared" si="0"/>
        <v>0</v>
      </c>
      <c r="H956" s="2">
        <v>0</v>
      </c>
      <c r="I956" s="2">
        <v>0</v>
      </c>
      <c r="J956" s="2">
        <v>73</v>
      </c>
      <c r="K956" s="108">
        <f t="shared" si="1"/>
        <v>0</v>
      </c>
      <c r="L956" s="2">
        <v>0</v>
      </c>
      <c r="M956" s="2">
        <v>0</v>
      </c>
      <c r="N956" s="2">
        <v>66</v>
      </c>
      <c r="O956" s="2">
        <v>25</v>
      </c>
      <c r="P956" s="2">
        <v>79</v>
      </c>
      <c r="Q956" s="2">
        <v>0</v>
      </c>
      <c r="R956" s="2">
        <v>311</v>
      </c>
      <c r="S956" s="2">
        <v>25</v>
      </c>
    </row>
    <row r="957" spans="1:19" ht="12.75" customHeight="1" x14ac:dyDescent="0.15">
      <c r="A957" t="s">
        <v>246</v>
      </c>
      <c r="B957" t="s">
        <v>244</v>
      </c>
      <c r="C957" t="s">
        <v>83</v>
      </c>
      <c r="D957" s="86">
        <v>2015</v>
      </c>
      <c r="E957" t="s">
        <v>1598</v>
      </c>
      <c r="F957">
        <v>40</v>
      </c>
      <c r="G957" s="108">
        <f t="shared" si="0"/>
        <v>0</v>
      </c>
      <c r="H957">
        <v>0</v>
      </c>
      <c r="I957">
        <v>0</v>
      </c>
      <c r="J957">
        <v>27</v>
      </c>
      <c r="K957" s="108">
        <f t="shared" si="1"/>
        <v>0</v>
      </c>
      <c r="L957">
        <v>0</v>
      </c>
      <c r="M957">
        <v>0</v>
      </c>
      <c r="N957">
        <v>27</v>
      </c>
      <c r="O957">
        <v>56</v>
      </c>
      <c r="P957">
        <v>74</v>
      </c>
      <c r="Q957">
        <v>52</v>
      </c>
      <c r="R957">
        <v>168</v>
      </c>
      <c r="S957">
        <v>108</v>
      </c>
    </row>
    <row r="958" spans="1:19" ht="12.75" customHeight="1" x14ac:dyDescent="0.15">
      <c r="A958" s="77" t="s">
        <v>329</v>
      </c>
      <c r="B958" s="77" t="s">
        <v>316</v>
      </c>
      <c r="C958" s="77" t="s">
        <v>144</v>
      </c>
      <c r="D958" s="111" t="s">
        <v>1632</v>
      </c>
      <c r="E958" s="77" t="s">
        <v>1598</v>
      </c>
      <c r="F958" s="104">
        <v>1488</v>
      </c>
      <c r="G958" s="108">
        <f t="shared" si="0"/>
        <v>0</v>
      </c>
      <c r="H958" s="104">
        <v>0</v>
      </c>
      <c r="I958" s="104">
        <v>0</v>
      </c>
      <c r="J958" s="103">
        <v>1007</v>
      </c>
      <c r="K958" s="108">
        <f t="shared" si="1"/>
        <v>1</v>
      </c>
      <c r="L958" s="104">
        <v>0</v>
      </c>
      <c r="M958" s="104">
        <v>1</v>
      </c>
      <c r="N958" s="104">
        <v>1140</v>
      </c>
      <c r="O958" s="104">
        <v>181</v>
      </c>
      <c r="P958" s="77" t="s">
        <v>1776</v>
      </c>
      <c r="Q958" s="104">
        <v>759</v>
      </c>
      <c r="R958" s="104">
        <v>6245</v>
      </c>
      <c r="S958" s="104">
        <v>941</v>
      </c>
    </row>
    <row r="959" spans="1:19" ht="12.75" customHeight="1" x14ac:dyDescent="0.15">
      <c r="A959" s="2" t="s">
        <v>329</v>
      </c>
      <c r="B959" s="2" t="s">
        <v>316</v>
      </c>
      <c r="C959" s="2" t="s">
        <v>144</v>
      </c>
      <c r="D959" s="86">
        <v>2014</v>
      </c>
      <c r="E959" s="2" t="s">
        <v>1598</v>
      </c>
      <c r="F959" s="2">
        <v>1488</v>
      </c>
      <c r="G959" s="108">
        <f t="shared" si="0"/>
        <v>1</v>
      </c>
      <c r="H959" s="2">
        <v>0</v>
      </c>
      <c r="I959" s="2">
        <v>1</v>
      </c>
      <c r="J959" s="2">
        <v>1007</v>
      </c>
      <c r="K959" s="108">
        <f t="shared" si="1"/>
        <v>1</v>
      </c>
      <c r="L959" s="2">
        <v>0</v>
      </c>
      <c r="M959" s="2">
        <v>1</v>
      </c>
      <c r="N959" s="2">
        <v>1140</v>
      </c>
      <c r="O959" s="2">
        <v>158</v>
      </c>
      <c r="P959" s="2">
        <v>2610</v>
      </c>
      <c r="Q959" s="2">
        <v>181</v>
      </c>
      <c r="R959" s="2">
        <v>6245</v>
      </c>
      <c r="S959" s="2">
        <v>341</v>
      </c>
    </row>
    <row r="960" spans="1:19" ht="12.75" customHeight="1" x14ac:dyDescent="0.15">
      <c r="A960" t="s">
        <v>329</v>
      </c>
      <c r="B960" t="s">
        <v>316</v>
      </c>
      <c r="C960" t="s">
        <v>144</v>
      </c>
      <c r="D960" s="86">
        <v>2015</v>
      </c>
      <c r="E960" t="s">
        <v>1598</v>
      </c>
      <c r="F960">
        <v>1488</v>
      </c>
      <c r="G960" s="108">
        <f t="shared" si="0"/>
        <v>4</v>
      </c>
      <c r="H960">
        <v>0</v>
      </c>
      <c r="I960">
        <v>4</v>
      </c>
      <c r="J960">
        <v>1007</v>
      </c>
      <c r="K960" s="108">
        <f t="shared" si="1"/>
        <v>0</v>
      </c>
      <c r="L960">
        <v>0</v>
      </c>
      <c r="M960">
        <v>0</v>
      </c>
      <c r="N960">
        <v>1140</v>
      </c>
      <c r="O960">
        <v>193</v>
      </c>
      <c r="P960">
        <v>2610</v>
      </c>
      <c r="Q960">
        <v>215</v>
      </c>
      <c r="R960">
        <v>6245</v>
      </c>
      <c r="S960">
        <v>412</v>
      </c>
    </row>
    <row r="961" spans="1:19" ht="12.75" customHeight="1" x14ac:dyDescent="0.15">
      <c r="A961" t="s">
        <v>329</v>
      </c>
      <c r="B961" t="s">
        <v>316</v>
      </c>
      <c r="C961" t="s">
        <v>144</v>
      </c>
      <c r="D961" s="86">
        <v>2016</v>
      </c>
      <c r="E961" t="s">
        <v>1598</v>
      </c>
      <c r="F961">
        <v>1488</v>
      </c>
      <c r="G961" s="108">
        <f t="shared" si="0"/>
        <v>3</v>
      </c>
      <c r="H961">
        <v>0</v>
      </c>
      <c r="I961">
        <v>3</v>
      </c>
      <c r="J961">
        <v>1007</v>
      </c>
      <c r="K961" s="108">
        <f t="shared" si="1"/>
        <v>2</v>
      </c>
      <c r="L961">
        <v>0</v>
      </c>
      <c r="M961">
        <v>2</v>
      </c>
      <c r="N961">
        <v>1140</v>
      </c>
      <c r="O961">
        <v>184</v>
      </c>
      <c r="P961">
        <v>2610</v>
      </c>
      <c r="Q961">
        <v>349</v>
      </c>
      <c r="R961">
        <v>6245</v>
      </c>
      <c r="S961">
        <v>538</v>
      </c>
    </row>
    <row r="962" spans="1:19" ht="12.75" customHeight="1" x14ac:dyDescent="0.15">
      <c r="A962" t="s">
        <v>329</v>
      </c>
      <c r="B962" t="s">
        <v>316</v>
      </c>
      <c r="C962" t="s">
        <v>144</v>
      </c>
      <c r="D962" s="86">
        <v>2017</v>
      </c>
      <c r="E962" t="s">
        <v>1598</v>
      </c>
      <c r="F962">
        <v>1488</v>
      </c>
      <c r="G962" s="108">
        <f t="shared" si="0"/>
        <v>3</v>
      </c>
      <c r="H962">
        <v>0</v>
      </c>
      <c r="I962">
        <v>3</v>
      </c>
      <c r="J962">
        <v>1007</v>
      </c>
      <c r="K962" s="108">
        <f t="shared" si="1"/>
        <v>9</v>
      </c>
      <c r="L962">
        <v>0</v>
      </c>
      <c r="M962">
        <v>9</v>
      </c>
      <c r="N962">
        <v>1140</v>
      </c>
      <c r="O962">
        <v>168</v>
      </c>
      <c r="P962">
        <v>2610</v>
      </c>
      <c r="Q962">
        <v>514</v>
      </c>
      <c r="R962">
        <v>6245</v>
      </c>
      <c r="S962">
        <v>694</v>
      </c>
    </row>
    <row r="963" spans="1:19" ht="12.75" customHeight="1" x14ac:dyDescent="0.15">
      <c r="A963" s="77" t="s">
        <v>493</v>
      </c>
      <c r="B963" s="77" t="s">
        <v>449</v>
      </c>
      <c r="C963" s="77" t="s">
        <v>67</v>
      </c>
      <c r="D963" s="111" t="s">
        <v>1632</v>
      </c>
      <c r="E963" s="77" t="s">
        <v>1598</v>
      </c>
      <c r="F963" s="104">
        <v>233</v>
      </c>
      <c r="G963" s="108">
        <f t="shared" si="0"/>
        <v>9</v>
      </c>
      <c r="H963" s="104">
        <v>0</v>
      </c>
      <c r="I963" s="104">
        <v>9</v>
      </c>
      <c r="J963" s="103">
        <v>129</v>
      </c>
      <c r="K963" s="108">
        <f t="shared" si="1"/>
        <v>6</v>
      </c>
      <c r="L963" s="104">
        <v>1</v>
      </c>
      <c r="M963" s="104">
        <v>5</v>
      </c>
      <c r="N963" s="104">
        <v>143</v>
      </c>
      <c r="O963" s="104">
        <v>3</v>
      </c>
      <c r="P963" s="77" t="s">
        <v>1777</v>
      </c>
      <c r="Q963" s="104">
        <v>26</v>
      </c>
      <c r="R963" s="104">
        <v>655</v>
      </c>
      <c r="S963" s="104">
        <v>44</v>
      </c>
    </row>
    <row r="964" spans="1:19" ht="12.75" customHeight="1" x14ac:dyDescent="0.15">
      <c r="A964" t="s">
        <v>493</v>
      </c>
      <c r="B964" t="s">
        <v>449</v>
      </c>
      <c r="C964" t="s">
        <v>67</v>
      </c>
      <c r="D964" s="86">
        <v>2015</v>
      </c>
      <c r="E964" t="s">
        <v>1598</v>
      </c>
      <c r="F964">
        <v>233</v>
      </c>
      <c r="G964" s="108">
        <f t="shared" si="0"/>
        <v>85</v>
      </c>
      <c r="H964">
        <v>84</v>
      </c>
      <c r="I964">
        <v>1</v>
      </c>
      <c r="J964">
        <v>129</v>
      </c>
      <c r="K964" s="108">
        <f t="shared" si="1"/>
        <v>22</v>
      </c>
      <c r="L964">
        <v>20</v>
      </c>
      <c r="M964">
        <v>2</v>
      </c>
      <c r="N964">
        <v>143</v>
      </c>
      <c r="O964">
        <v>0</v>
      </c>
      <c r="P964">
        <v>150</v>
      </c>
      <c r="Q964">
        <v>712</v>
      </c>
      <c r="R964">
        <v>655</v>
      </c>
      <c r="S964">
        <v>819</v>
      </c>
    </row>
    <row r="965" spans="1:19" ht="12.75" customHeight="1" x14ac:dyDescent="0.15">
      <c r="A965" t="s">
        <v>493</v>
      </c>
      <c r="B965" t="s">
        <v>449</v>
      </c>
      <c r="C965" t="s">
        <v>67</v>
      </c>
      <c r="D965" s="86">
        <v>2016</v>
      </c>
      <c r="E965" t="s">
        <v>1598</v>
      </c>
      <c r="F965">
        <v>233</v>
      </c>
      <c r="G965" s="108">
        <f t="shared" si="0"/>
        <v>45</v>
      </c>
      <c r="H965">
        <v>42</v>
      </c>
      <c r="I965">
        <v>3</v>
      </c>
      <c r="J965">
        <v>129</v>
      </c>
      <c r="K965" s="108">
        <f t="shared" si="1"/>
        <v>4</v>
      </c>
      <c r="L965">
        <v>0</v>
      </c>
      <c r="M965">
        <v>4</v>
      </c>
      <c r="N965">
        <v>143</v>
      </c>
      <c r="O965">
        <v>0</v>
      </c>
      <c r="P965">
        <v>150</v>
      </c>
      <c r="Q965">
        <v>17</v>
      </c>
      <c r="R965">
        <v>655</v>
      </c>
      <c r="S965">
        <v>66</v>
      </c>
    </row>
    <row r="966" spans="1:19" ht="12.75" customHeight="1" x14ac:dyDescent="0.15">
      <c r="A966" t="s">
        <v>493</v>
      </c>
      <c r="B966" t="s">
        <v>449</v>
      </c>
      <c r="C966" t="s">
        <v>67</v>
      </c>
      <c r="D966" s="86">
        <v>2017</v>
      </c>
      <c r="E966" t="s">
        <v>1598</v>
      </c>
      <c r="F966">
        <v>233</v>
      </c>
      <c r="G966" s="108">
        <f t="shared" si="0"/>
        <v>8</v>
      </c>
      <c r="H966">
        <v>0</v>
      </c>
      <c r="I966">
        <v>8</v>
      </c>
      <c r="J966">
        <v>129</v>
      </c>
      <c r="K966" s="108">
        <f t="shared" si="1"/>
        <v>6</v>
      </c>
      <c r="L966">
        <v>2</v>
      </c>
      <c r="M966">
        <v>4</v>
      </c>
      <c r="N966">
        <v>143</v>
      </c>
      <c r="O966">
        <v>1</v>
      </c>
      <c r="P966">
        <v>150</v>
      </c>
      <c r="Q966">
        <v>20</v>
      </c>
      <c r="R966">
        <v>655</v>
      </c>
      <c r="S966">
        <v>35</v>
      </c>
    </row>
    <row r="967" spans="1:19" ht="12.75" customHeight="1" x14ac:dyDescent="0.15">
      <c r="A967" t="s">
        <v>249</v>
      </c>
      <c r="B967" t="s">
        <v>249</v>
      </c>
      <c r="C967" t="s">
        <v>250</v>
      </c>
      <c r="D967" s="86">
        <v>2017</v>
      </c>
      <c r="E967" t="s">
        <v>1598</v>
      </c>
      <c r="F967">
        <v>1085</v>
      </c>
      <c r="G967" s="108">
        <f t="shared" si="0"/>
        <v>0</v>
      </c>
      <c r="H967">
        <v>0</v>
      </c>
      <c r="I967">
        <v>0</v>
      </c>
      <c r="J967">
        <v>775</v>
      </c>
      <c r="K967" s="108">
        <f t="shared" si="1"/>
        <v>0</v>
      </c>
      <c r="L967">
        <v>0</v>
      </c>
      <c r="M967">
        <v>0</v>
      </c>
      <c r="N967">
        <v>711</v>
      </c>
      <c r="O967">
        <v>145</v>
      </c>
      <c r="P967">
        <v>1885</v>
      </c>
      <c r="Q967">
        <v>82</v>
      </c>
      <c r="R967">
        <v>4456</v>
      </c>
      <c r="S967">
        <v>227</v>
      </c>
    </row>
    <row r="968" spans="1:19" ht="12.75" customHeight="1" x14ac:dyDescent="0.15">
      <c r="A968" s="77" t="s">
        <v>253</v>
      </c>
      <c r="B968" s="77" t="s">
        <v>249</v>
      </c>
      <c r="C968" s="77" t="s">
        <v>250</v>
      </c>
      <c r="D968" s="111" t="s">
        <v>1632</v>
      </c>
      <c r="E968" s="77" t="s">
        <v>1598</v>
      </c>
      <c r="F968" s="104">
        <v>1085</v>
      </c>
      <c r="G968" s="108">
        <f t="shared" si="0"/>
        <v>0</v>
      </c>
      <c r="H968" s="104">
        <v>0</v>
      </c>
      <c r="I968" s="104">
        <v>0</v>
      </c>
      <c r="J968" s="103">
        <v>775</v>
      </c>
      <c r="K968" s="108">
        <f t="shared" si="1"/>
        <v>11</v>
      </c>
      <c r="L968" s="104">
        <v>0</v>
      </c>
      <c r="M968" s="104">
        <v>11</v>
      </c>
      <c r="N968" s="104">
        <v>711</v>
      </c>
      <c r="O968" s="104">
        <v>1</v>
      </c>
      <c r="P968" s="77" t="s">
        <v>1778</v>
      </c>
      <c r="Q968" s="104">
        <v>148</v>
      </c>
      <c r="R968" s="104">
        <v>4456</v>
      </c>
      <c r="S968" s="104">
        <v>160</v>
      </c>
    </row>
    <row r="969" spans="1:19" ht="12.75" customHeight="1" x14ac:dyDescent="0.15">
      <c r="A969" t="s">
        <v>253</v>
      </c>
      <c r="B969" t="s">
        <v>249</v>
      </c>
      <c r="C969" t="s">
        <v>250</v>
      </c>
      <c r="D969" s="86">
        <v>2016</v>
      </c>
      <c r="E969" t="s">
        <v>1598</v>
      </c>
      <c r="F969">
        <v>1085</v>
      </c>
      <c r="G969" s="108">
        <f t="shared" si="0"/>
        <v>0</v>
      </c>
      <c r="H969">
        <v>0</v>
      </c>
      <c r="I969">
        <v>0</v>
      </c>
      <c r="J969">
        <v>775</v>
      </c>
      <c r="K969" s="108">
        <f t="shared" si="1"/>
        <v>0</v>
      </c>
      <c r="L969">
        <v>0</v>
      </c>
      <c r="M969">
        <v>0</v>
      </c>
      <c r="N969">
        <v>711</v>
      </c>
      <c r="O969">
        <v>37</v>
      </c>
      <c r="P969">
        <v>1885</v>
      </c>
      <c r="Q969">
        <v>137</v>
      </c>
      <c r="R969">
        <v>4456</v>
      </c>
      <c r="S969">
        <v>174</v>
      </c>
    </row>
    <row r="970" spans="1:19" ht="12.75" customHeight="1" x14ac:dyDescent="0.15">
      <c r="A970" t="s">
        <v>253</v>
      </c>
      <c r="B970" t="s">
        <v>249</v>
      </c>
      <c r="C970" t="s">
        <v>250</v>
      </c>
      <c r="D970" s="86">
        <v>2017</v>
      </c>
      <c r="E970" t="s">
        <v>1598</v>
      </c>
      <c r="F970">
        <v>1085</v>
      </c>
      <c r="G970" s="108">
        <f t="shared" si="0"/>
        <v>0</v>
      </c>
      <c r="H970">
        <v>0</v>
      </c>
      <c r="I970">
        <v>0</v>
      </c>
      <c r="J970">
        <v>775</v>
      </c>
      <c r="K970" s="108">
        <f t="shared" si="1"/>
        <v>0</v>
      </c>
      <c r="L970">
        <v>0</v>
      </c>
      <c r="M970">
        <v>0</v>
      </c>
      <c r="N970">
        <v>711</v>
      </c>
      <c r="O970">
        <v>52</v>
      </c>
      <c r="P970">
        <v>1885</v>
      </c>
      <c r="Q970">
        <v>118</v>
      </c>
      <c r="R970">
        <v>4456</v>
      </c>
      <c r="S970">
        <v>170</v>
      </c>
    </row>
    <row r="971" spans="1:19" ht="12.75" customHeight="1" x14ac:dyDescent="0.15">
      <c r="A971" s="77" t="s">
        <v>235</v>
      </c>
      <c r="B971" s="77" t="s">
        <v>229</v>
      </c>
      <c r="C971" s="77" t="s">
        <v>67</v>
      </c>
      <c r="D971" s="111" t="s">
        <v>1632</v>
      </c>
      <c r="E971" s="77" t="s">
        <v>1598</v>
      </c>
      <c r="F971" s="104">
        <v>41</v>
      </c>
      <c r="G971" s="108">
        <f t="shared" si="0"/>
        <v>5</v>
      </c>
      <c r="H971" s="104">
        <v>0</v>
      </c>
      <c r="I971" s="104">
        <v>5</v>
      </c>
      <c r="J971" s="103">
        <v>24</v>
      </c>
      <c r="K971" s="108">
        <f t="shared" si="1"/>
        <v>3</v>
      </c>
      <c r="L971" s="104">
        <v>0</v>
      </c>
      <c r="M971" s="104">
        <v>3</v>
      </c>
      <c r="N971" s="104">
        <v>26</v>
      </c>
      <c r="O971" s="104">
        <v>3</v>
      </c>
      <c r="P971" s="77" t="s">
        <v>1779</v>
      </c>
      <c r="Q971" s="104">
        <v>4</v>
      </c>
      <c r="R971" s="104">
        <v>129</v>
      </c>
      <c r="S971" s="104">
        <v>15</v>
      </c>
    </row>
    <row r="972" spans="1:19" ht="12.75" customHeight="1" x14ac:dyDescent="0.15">
      <c r="A972" s="2" t="s">
        <v>235</v>
      </c>
      <c r="B972" s="2" t="s">
        <v>229</v>
      </c>
      <c r="C972" s="2" t="s">
        <v>67</v>
      </c>
      <c r="D972" s="86">
        <v>2014</v>
      </c>
      <c r="E972" s="2" t="s">
        <v>1598</v>
      </c>
      <c r="F972" s="2">
        <v>41</v>
      </c>
      <c r="G972" s="108">
        <f t="shared" si="0"/>
        <v>3</v>
      </c>
      <c r="H972" s="2">
        <v>1</v>
      </c>
      <c r="I972" s="2">
        <v>2</v>
      </c>
      <c r="J972" s="2">
        <v>24</v>
      </c>
      <c r="K972" s="108">
        <f t="shared" si="1"/>
        <v>3</v>
      </c>
      <c r="L972" s="2">
        <v>0</v>
      </c>
      <c r="M972" s="2">
        <v>3</v>
      </c>
      <c r="N972" s="2">
        <v>26</v>
      </c>
      <c r="O972" s="2">
        <v>1</v>
      </c>
      <c r="P972" s="2">
        <v>38</v>
      </c>
      <c r="Q972" s="2">
        <v>3</v>
      </c>
      <c r="R972" s="2">
        <v>129</v>
      </c>
      <c r="S972" s="2">
        <v>10</v>
      </c>
    </row>
    <row r="973" spans="1:19" ht="12.75" customHeight="1" x14ac:dyDescent="0.15">
      <c r="A973" t="s">
        <v>235</v>
      </c>
      <c r="B973" t="s">
        <v>229</v>
      </c>
      <c r="C973" t="s">
        <v>67</v>
      </c>
      <c r="D973" s="86">
        <v>2015</v>
      </c>
      <c r="E973" t="s">
        <v>1598</v>
      </c>
      <c r="F973">
        <v>41</v>
      </c>
      <c r="G973" s="108">
        <f t="shared" si="0"/>
        <v>6</v>
      </c>
      <c r="H973">
        <v>0</v>
      </c>
      <c r="I973">
        <v>6</v>
      </c>
      <c r="J973">
        <v>24</v>
      </c>
      <c r="K973" s="108">
        <f t="shared" si="1"/>
        <v>8</v>
      </c>
      <c r="L973">
        <v>0</v>
      </c>
      <c r="M973">
        <v>8</v>
      </c>
      <c r="N973">
        <v>26</v>
      </c>
      <c r="O973">
        <v>3</v>
      </c>
      <c r="P973">
        <v>38</v>
      </c>
      <c r="Q973">
        <v>9</v>
      </c>
      <c r="R973">
        <v>129</v>
      </c>
      <c r="S973">
        <v>26</v>
      </c>
    </row>
    <row r="974" spans="1:19" ht="12.75" customHeight="1" x14ac:dyDescent="0.15">
      <c r="A974" t="s">
        <v>235</v>
      </c>
      <c r="B974" t="s">
        <v>229</v>
      </c>
      <c r="C974" t="s">
        <v>67</v>
      </c>
      <c r="D974" s="86">
        <v>2016</v>
      </c>
      <c r="E974" t="s">
        <v>1598</v>
      </c>
      <c r="F974">
        <v>41</v>
      </c>
      <c r="G974" s="108">
        <f t="shared" si="0"/>
        <v>4</v>
      </c>
      <c r="H974">
        <v>0</v>
      </c>
      <c r="I974">
        <v>4</v>
      </c>
      <c r="J974">
        <v>24</v>
      </c>
      <c r="K974" s="108">
        <f t="shared" si="1"/>
        <v>3</v>
      </c>
      <c r="L974">
        <v>0</v>
      </c>
      <c r="M974">
        <v>3</v>
      </c>
      <c r="N974">
        <v>26</v>
      </c>
      <c r="O974">
        <v>2</v>
      </c>
      <c r="P974">
        <v>38</v>
      </c>
      <c r="Q974">
        <v>2</v>
      </c>
      <c r="R974">
        <v>129</v>
      </c>
      <c r="S974">
        <v>11</v>
      </c>
    </row>
    <row r="975" spans="1:19" ht="12.75" customHeight="1" x14ac:dyDescent="0.15">
      <c r="A975" t="s">
        <v>235</v>
      </c>
      <c r="B975" t="s">
        <v>229</v>
      </c>
      <c r="C975" t="s">
        <v>67</v>
      </c>
      <c r="D975" s="86">
        <v>2017</v>
      </c>
      <c r="E975" t="s">
        <v>1598</v>
      </c>
      <c r="F975">
        <v>41</v>
      </c>
      <c r="G975" s="108">
        <f t="shared" si="0"/>
        <v>6</v>
      </c>
      <c r="H975">
        <v>0</v>
      </c>
      <c r="I975">
        <v>6</v>
      </c>
      <c r="J975">
        <v>24</v>
      </c>
      <c r="K975" s="108">
        <f t="shared" si="1"/>
        <v>6</v>
      </c>
      <c r="L975">
        <v>0</v>
      </c>
      <c r="M975">
        <v>6</v>
      </c>
      <c r="N975">
        <v>26</v>
      </c>
      <c r="O975">
        <v>5</v>
      </c>
      <c r="P975">
        <v>38</v>
      </c>
      <c r="Q975">
        <v>4</v>
      </c>
      <c r="R975">
        <v>129</v>
      </c>
      <c r="S975">
        <v>21</v>
      </c>
    </row>
    <row r="976" spans="1:19" ht="12.75" customHeight="1" x14ac:dyDescent="0.15">
      <c r="A976" s="77" t="s">
        <v>494</v>
      </c>
      <c r="B976" s="77" t="s">
        <v>449</v>
      </c>
      <c r="C976" s="77" t="s">
        <v>67</v>
      </c>
      <c r="D976" s="111" t="s">
        <v>1632</v>
      </c>
      <c r="E976" s="77" t="s">
        <v>1598</v>
      </c>
      <c r="F976" s="104">
        <v>193</v>
      </c>
      <c r="G976" s="108">
        <f t="shared" si="0"/>
        <v>0</v>
      </c>
      <c r="H976" s="2"/>
      <c r="I976" s="2"/>
      <c r="J976" s="103">
        <v>101</v>
      </c>
      <c r="K976" s="108">
        <f t="shared" si="1"/>
        <v>0</v>
      </c>
      <c r="L976" s="2"/>
      <c r="M976" s="2"/>
      <c r="N976" s="104">
        <v>112</v>
      </c>
      <c r="O976" s="2"/>
      <c r="P976" s="77" t="s">
        <v>1780</v>
      </c>
      <c r="Q976" s="2"/>
      <c r="R976" s="104">
        <v>663</v>
      </c>
      <c r="S976" s="2"/>
    </row>
    <row r="977" spans="1:19" ht="12.75" customHeight="1" x14ac:dyDescent="0.15">
      <c r="A977" t="s">
        <v>494</v>
      </c>
      <c r="B977" t="s">
        <v>449</v>
      </c>
      <c r="C977" t="s">
        <v>67</v>
      </c>
      <c r="D977" s="86">
        <v>2016</v>
      </c>
      <c r="E977" t="s">
        <v>1598</v>
      </c>
      <c r="F977">
        <v>193</v>
      </c>
      <c r="G977" s="108">
        <f t="shared" si="0"/>
        <v>0</v>
      </c>
      <c r="H977">
        <v>0</v>
      </c>
      <c r="I977">
        <v>0</v>
      </c>
      <c r="J977">
        <v>101</v>
      </c>
      <c r="K977" s="108">
        <f t="shared" si="1"/>
        <v>0</v>
      </c>
      <c r="L977">
        <v>0</v>
      </c>
      <c r="M977">
        <v>0</v>
      </c>
      <c r="N977">
        <v>112</v>
      </c>
      <c r="O977">
        <v>0</v>
      </c>
      <c r="P977">
        <v>257</v>
      </c>
      <c r="Q977">
        <v>0</v>
      </c>
      <c r="R977">
        <v>663</v>
      </c>
      <c r="S977">
        <v>0</v>
      </c>
    </row>
    <row r="978" spans="1:19" ht="12.75" customHeight="1" x14ac:dyDescent="0.15">
      <c r="A978" t="s">
        <v>494</v>
      </c>
      <c r="B978" t="s">
        <v>449</v>
      </c>
      <c r="C978" t="s">
        <v>67</v>
      </c>
      <c r="D978" s="86">
        <v>2017</v>
      </c>
      <c r="E978" t="s">
        <v>1598</v>
      </c>
      <c r="F978">
        <v>193</v>
      </c>
      <c r="G978" s="108">
        <f t="shared" si="0"/>
        <v>0</v>
      </c>
      <c r="H978">
        <v>0</v>
      </c>
      <c r="I978">
        <v>0</v>
      </c>
      <c r="J978">
        <v>101</v>
      </c>
      <c r="K978" s="108">
        <f t="shared" si="1"/>
        <v>0</v>
      </c>
      <c r="L978">
        <v>0</v>
      </c>
      <c r="M978">
        <v>0</v>
      </c>
      <c r="N978">
        <v>112</v>
      </c>
      <c r="O978">
        <v>0</v>
      </c>
      <c r="P978">
        <v>257</v>
      </c>
      <c r="Q978">
        <v>3</v>
      </c>
      <c r="R978">
        <v>663</v>
      </c>
      <c r="S978">
        <v>3</v>
      </c>
    </row>
    <row r="979" spans="1:19" ht="12.75" customHeight="1" x14ac:dyDescent="0.15">
      <c r="A979" s="77" t="s">
        <v>531</v>
      </c>
      <c r="B979" s="77" t="s">
        <v>505</v>
      </c>
      <c r="C979" s="77" t="s">
        <v>67</v>
      </c>
      <c r="D979" s="111" t="s">
        <v>1632</v>
      </c>
      <c r="E979" s="77" t="s">
        <v>1598</v>
      </c>
      <c r="F979" s="104">
        <v>1004</v>
      </c>
      <c r="G979" s="108">
        <f t="shared" si="0"/>
        <v>10</v>
      </c>
      <c r="H979" s="104">
        <v>10</v>
      </c>
      <c r="I979" s="104">
        <v>0</v>
      </c>
      <c r="J979" s="103">
        <v>570</v>
      </c>
      <c r="K979" s="108">
        <f t="shared" si="1"/>
        <v>0</v>
      </c>
      <c r="L979" s="104">
        <v>0</v>
      </c>
      <c r="M979" s="104">
        <v>0</v>
      </c>
      <c r="N979" s="104">
        <v>565</v>
      </c>
      <c r="O979" s="104">
        <v>0</v>
      </c>
      <c r="P979" s="77" t="s">
        <v>1781</v>
      </c>
      <c r="Q979" s="104">
        <v>1776</v>
      </c>
      <c r="R979" s="104">
        <v>3290</v>
      </c>
      <c r="S979" s="104">
        <v>1786</v>
      </c>
    </row>
    <row r="980" spans="1:19" ht="12.75" customHeight="1" x14ac:dyDescent="0.15">
      <c r="A980" s="2" t="s">
        <v>531</v>
      </c>
      <c r="B980" s="2" t="s">
        <v>505</v>
      </c>
      <c r="C980" s="2" t="s">
        <v>67</v>
      </c>
      <c r="D980" s="86">
        <v>2014</v>
      </c>
      <c r="E980" s="2" t="s">
        <v>1598</v>
      </c>
      <c r="F980" s="2">
        <v>1004</v>
      </c>
      <c r="G980" s="108">
        <f t="shared" si="0"/>
        <v>0</v>
      </c>
      <c r="H980" s="2">
        <v>0</v>
      </c>
      <c r="I980" s="2">
        <v>0</v>
      </c>
      <c r="J980" s="2">
        <v>570</v>
      </c>
      <c r="K980" s="108">
        <f t="shared" si="1"/>
        <v>0</v>
      </c>
      <c r="L980" s="2">
        <v>0</v>
      </c>
      <c r="M980" s="2">
        <v>0</v>
      </c>
      <c r="N980" s="2">
        <v>565</v>
      </c>
      <c r="O980" s="2">
        <v>0</v>
      </c>
      <c r="P980" s="2">
        <v>1151</v>
      </c>
      <c r="Q980" s="2">
        <v>841</v>
      </c>
      <c r="R980" s="2">
        <v>3290</v>
      </c>
      <c r="S980" s="2">
        <v>841</v>
      </c>
    </row>
    <row r="981" spans="1:19" ht="12.75" customHeight="1" x14ac:dyDescent="0.15">
      <c r="A981" s="2" t="s">
        <v>531</v>
      </c>
      <c r="B981" s="2" t="s">
        <v>505</v>
      </c>
      <c r="C981" s="2" t="s">
        <v>67</v>
      </c>
      <c r="D981" s="86">
        <v>2015</v>
      </c>
      <c r="E981" s="2" t="s">
        <v>1598</v>
      </c>
      <c r="F981" s="2">
        <v>1004</v>
      </c>
      <c r="G981" s="108">
        <f t="shared" si="0"/>
        <v>0</v>
      </c>
      <c r="H981" s="2">
        <v>0</v>
      </c>
      <c r="I981" s="2">
        <v>0</v>
      </c>
      <c r="J981" s="2">
        <v>570</v>
      </c>
      <c r="K981" s="108">
        <f t="shared" si="1"/>
        <v>0</v>
      </c>
      <c r="L981" s="2">
        <v>0</v>
      </c>
      <c r="M981" s="2">
        <v>0</v>
      </c>
      <c r="N981" s="2">
        <v>565</v>
      </c>
      <c r="O981" s="2">
        <v>0</v>
      </c>
      <c r="P981" s="2">
        <v>1151</v>
      </c>
      <c r="Q981" s="2">
        <v>270</v>
      </c>
      <c r="R981" s="2">
        <v>3290</v>
      </c>
      <c r="S981" s="2">
        <v>270</v>
      </c>
    </row>
    <row r="982" spans="1:19" ht="12.75" customHeight="1" x14ac:dyDescent="0.15">
      <c r="A982" s="2" t="s">
        <v>531</v>
      </c>
      <c r="B982" s="2" t="s">
        <v>505</v>
      </c>
      <c r="C982" s="2" t="s">
        <v>67</v>
      </c>
      <c r="D982" s="86">
        <v>2016</v>
      </c>
      <c r="E982" s="2" t="s">
        <v>1598</v>
      </c>
      <c r="F982" s="2">
        <v>1004</v>
      </c>
      <c r="G982" s="108">
        <f t="shared" si="0"/>
        <v>0</v>
      </c>
      <c r="H982" s="2">
        <v>0</v>
      </c>
      <c r="I982" s="2">
        <v>0</v>
      </c>
      <c r="J982" s="2">
        <v>570</v>
      </c>
      <c r="K982" s="108">
        <f t="shared" si="1"/>
        <v>0</v>
      </c>
      <c r="L982" s="2">
        <v>0</v>
      </c>
      <c r="M982" s="2">
        <v>0</v>
      </c>
      <c r="N982" s="2">
        <v>565</v>
      </c>
      <c r="O982" s="2">
        <v>0</v>
      </c>
      <c r="P982" s="2">
        <v>1151</v>
      </c>
      <c r="Q982" s="2">
        <v>82</v>
      </c>
      <c r="R982" s="2">
        <v>3290</v>
      </c>
      <c r="S982" s="2">
        <v>82</v>
      </c>
    </row>
    <row r="983" spans="1:19" ht="12.75" customHeight="1" x14ac:dyDescent="0.15">
      <c r="A983" s="2" t="s">
        <v>531</v>
      </c>
      <c r="B983" s="2" t="s">
        <v>505</v>
      </c>
      <c r="C983" s="2" t="s">
        <v>67</v>
      </c>
      <c r="D983" s="86">
        <v>2017</v>
      </c>
      <c r="E983" s="2" t="s">
        <v>1598</v>
      </c>
      <c r="F983" s="2">
        <v>1004</v>
      </c>
      <c r="G983" s="108">
        <f t="shared" si="0"/>
        <v>0</v>
      </c>
      <c r="H983" s="2">
        <v>0</v>
      </c>
      <c r="I983" s="2">
        <v>0</v>
      </c>
      <c r="J983" s="2">
        <v>570</v>
      </c>
      <c r="K983" s="108">
        <f t="shared" si="1"/>
        <v>0</v>
      </c>
      <c r="L983" s="2">
        <v>0</v>
      </c>
      <c r="M983" s="2">
        <v>0</v>
      </c>
      <c r="N983" s="2">
        <v>565</v>
      </c>
      <c r="O983" s="2">
        <v>0</v>
      </c>
      <c r="P983" s="2">
        <v>1151</v>
      </c>
      <c r="Q983" s="2">
        <v>111</v>
      </c>
      <c r="R983" s="2">
        <v>3290</v>
      </c>
      <c r="S983" s="2">
        <v>111</v>
      </c>
    </row>
    <row r="984" spans="1:19" ht="12.75" customHeight="1" x14ac:dyDescent="0.15">
      <c r="A984" s="77" t="s">
        <v>293</v>
      </c>
      <c r="B984" s="77" t="s">
        <v>273</v>
      </c>
      <c r="C984" s="77" t="s">
        <v>144</v>
      </c>
      <c r="D984" s="111" t="s">
        <v>1632</v>
      </c>
      <c r="E984" s="77" t="s">
        <v>1598</v>
      </c>
      <c r="F984" s="104">
        <v>42</v>
      </c>
      <c r="G984" s="108">
        <f t="shared" si="0"/>
        <v>0</v>
      </c>
      <c r="H984" s="104">
        <v>0</v>
      </c>
      <c r="I984" s="104">
        <v>0</v>
      </c>
      <c r="J984" s="103">
        <v>29</v>
      </c>
      <c r="K984" s="108">
        <f t="shared" si="1"/>
        <v>0</v>
      </c>
      <c r="L984" s="104">
        <v>0</v>
      </c>
      <c r="M984" s="104">
        <v>0</v>
      </c>
      <c r="N984" s="104">
        <v>33</v>
      </c>
      <c r="O984" s="104">
        <v>0</v>
      </c>
      <c r="P984" s="77" t="s">
        <v>1782</v>
      </c>
      <c r="Q984" s="104">
        <v>5</v>
      </c>
      <c r="R984" s="104">
        <v>177</v>
      </c>
      <c r="S984" s="104">
        <v>5</v>
      </c>
    </row>
    <row r="985" spans="1:19" ht="12.75" customHeight="1" x14ac:dyDescent="0.15">
      <c r="A985" s="2" t="s">
        <v>293</v>
      </c>
      <c r="B985" s="2" t="s">
        <v>273</v>
      </c>
      <c r="C985" s="2" t="s">
        <v>144</v>
      </c>
      <c r="D985" s="86">
        <v>2014</v>
      </c>
      <c r="E985" s="2" t="s">
        <v>1598</v>
      </c>
      <c r="F985" s="2">
        <v>42</v>
      </c>
      <c r="G985" s="108">
        <f t="shared" si="0"/>
        <v>9</v>
      </c>
      <c r="H985" s="2">
        <v>9</v>
      </c>
      <c r="I985" s="2">
        <v>0</v>
      </c>
      <c r="J985" s="2">
        <v>29</v>
      </c>
      <c r="K985" s="108">
        <f t="shared" si="1"/>
        <v>6</v>
      </c>
      <c r="L985" s="2">
        <v>6</v>
      </c>
      <c r="M985" s="2">
        <v>0</v>
      </c>
      <c r="N985" s="2">
        <v>33</v>
      </c>
      <c r="O985" s="2">
        <v>16</v>
      </c>
      <c r="P985" s="2">
        <v>73</v>
      </c>
      <c r="Q985" s="2">
        <v>296</v>
      </c>
      <c r="R985" s="2">
        <v>177</v>
      </c>
      <c r="S985" s="2">
        <v>327</v>
      </c>
    </row>
    <row r="986" spans="1:19" ht="12.75" customHeight="1" x14ac:dyDescent="0.15">
      <c r="A986" t="s">
        <v>293</v>
      </c>
      <c r="B986" t="s">
        <v>273</v>
      </c>
      <c r="C986" t="s">
        <v>144</v>
      </c>
      <c r="D986" s="86">
        <v>2015</v>
      </c>
      <c r="E986" t="s">
        <v>1598</v>
      </c>
      <c r="F986">
        <v>42</v>
      </c>
      <c r="G986" s="108">
        <f t="shared" si="0"/>
        <v>3</v>
      </c>
      <c r="H986">
        <v>3</v>
      </c>
      <c r="I986">
        <v>0</v>
      </c>
      <c r="J986">
        <v>29</v>
      </c>
      <c r="K986" s="108">
        <f t="shared" si="1"/>
        <v>22</v>
      </c>
      <c r="L986">
        <v>22</v>
      </c>
      <c r="M986">
        <v>0</v>
      </c>
      <c r="N986">
        <v>33</v>
      </c>
      <c r="O986">
        <v>0</v>
      </c>
      <c r="P986">
        <v>73</v>
      </c>
      <c r="Q986">
        <v>468</v>
      </c>
      <c r="R986">
        <v>177</v>
      </c>
      <c r="S986">
        <v>493</v>
      </c>
    </row>
    <row r="987" spans="1:19" ht="12.75" customHeight="1" x14ac:dyDescent="0.15">
      <c r="A987" t="s">
        <v>293</v>
      </c>
      <c r="B987" t="s">
        <v>273</v>
      </c>
      <c r="C987" t="s">
        <v>144</v>
      </c>
      <c r="D987" s="86">
        <v>2016</v>
      </c>
      <c r="E987" t="s">
        <v>1598</v>
      </c>
      <c r="F987">
        <v>42</v>
      </c>
      <c r="G987" s="108">
        <f t="shared" si="0"/>
        <v>1</v>
      </c>
      <c r="H987">
        <v>1</v>
      </c>
      <c r="I987">
        <v>0</v>
      </c>
      <c r="J987">
        <v>29</v>
      </c>
      <c r="K987" s="108">
        <f t="shared" si="1"/>
        <v>0</v>
      </c>
      <c r="L987">
        <v>0</v>
      </c>
      <c r="M987">
        <v>0</v>
      </c>
      <c r="N987">
        <v>33</v>
      </c>
      <c r="O987">
        <v>0</v>
      </c>
      <c r="P987">
        <v>73</v>
      </c>
      <c r="Q987">
        <v>6</v>
      </c>
      <c r="R987">
        <v>177</v>
      </c>
      <c r="S987">
        <v>7</v>
      </c>
    </row>
    <row r="988" spans="1:19" ht="12.75" customHeight="1" x14ac:dyDescent="0.15">
      <c r="A988" t="s">
        <v>293</v>
      </c>
      <c r="B988" t="s">
        <v>273</v>
      </c>
      <c r="C988" t="s">
        <v>144</v>
      </c>
      <c r="D988" s="86">
        <v>2017</v>
      </c>
      <c r="E988" t="s">
        <v>1598</v>
      </c>
      <c r="F988">
        <v>42</v>
      </c>
      <c r="G988" s="108">
        <f t="shared" si="0"/>
        <v>0</v>
      </c>
      <c r="H988">
        <v>0</v>
      </c>
      <c r="I988">
        <v>0</v>
      </c>
      <c r="J988">
        <v>29</v>
      </c>
      <c r="K988" s="108">
        <f t="shared" si="1"/>
        <v>0</v>
      </c>
      <c r="L988">
        <v>0</v>
      </c>
      <c r="M988">
        <v>0</v>
      </c>
      <c r="N988">
        <v>33</v>
      </c>
      <c r="O988">
        <v>0</v>
      </c>
      <c r="P988">
        <v>73</v>
      </c>
      <c r="Q988">
        <v>35</v>
      </c>
      <c r="R988">
        <v>177</v>
      </c>
      <c r="S988">
        <v>35</v>
      </c>
    </row>
    <row r="989" spans="1:19" ht="12.75" customHeight="1" x14ac:dyDescent="0.15">
      <c r="A989" s="77" t="s">
        <v>584</v>
      </c>
      <c r="B989" s="77" t="s">
        <v>517</v>
      </c>
      <c r="C989" s="77" t="s">
        <v>128</v>
      </c>
      <c r="D989" s="111" t="s">
        <v>1632</v>
      </c>
      <c r="E989" s="77" t="s">
        <v>1598</v>
      </c>
      <c r="F989" s="104">
        <v>2574</v>
      </c>
      <c r="G989" s="108">
        <f t="shared" si="0"/>
        <v>0</v>
      </c>
      <c r="H989" s="104">
        <v>0</v>
      </c>
      <c r="I989" s="104">
        <v>0</v>
      </c>
      <c r="J989" s="103">
        <v>1783</v>
      </c>
      <c r="K989" s="108">
        <f t="shared" si="1"/>
        <v>6</v>
      </c>
      <c r="L989" s="104">
        <v>5</v>
      </c>
      <c r="M989" s="104">
        <v>1</v>
      </c>
      <c r="N989" s="104">
        <v>2122</v>
      </c>
      <c r="O989" s="104">
        <v>86</v>
      </c>
      <c r="P989" s="77" t="s">
        <v>1783</v>
      </c>
      <c r="Q989" s="104">
        <v>120</v>
      </c>
      <c r="R989" s="104">
        <v>10275</v>
      </c>
      <c r="S989" s="104">
        <v>212</v>
      </c>
    </row>
    <row r="990" spans="1:19" ht="12.75" customHeight="1" x14ac:dyDescent="0.15">
      <c r="A990" s="2" t="s">
        <v>584</v>
      </c>
      <c r="B990" s="2" t="s">
        <v>517</v>
      </c>
      <c r="C990" s="2" t="s">
        <v>128</v>
      </c>
      <c r="D990" s="86">
        <v>2015</v>
      </c>
      <c r="E990" s="2" t="s">
        <v>1598</v>
      </c>
      <c r="F990" s="2">
        <v>2574</v>
      </c>
      <c r="G990" s="108">
        <f t="shared" si="0"/>
        <v>0</v>
      </c>
      <c r="H990" s="2">
        <v>0</v>
      </c>
      <c r="I990" s="2">
        <v>0</v>
      </c>
      <c r="J990" s="2">
        <v>1783</v>
      </c>
      <c r="K990" s="108">
        <f t="shared" si="1"/>
        <v>0</v>
      </c>
      <c r="L990" s="2">
        <v>0</v>
      </c>
      <c r="M990" s="2">
        <v>0</v>
      </c>
      <c r="N990" s="2">
        <v>2122</v>
      </c>
      <c r="O990" s="2">
        <v>0</v>
      </c>
      <c r="P990" s="2">
        <v>3796</v>
      </c>
      <c r="Q990" s="2">
        <v>18</v>
      </c>
      <c r="R990" s="2">
        <v>10275</v>
      </c>
      <c r="S990" s="2">
        <v>18</v>
      </c>
    </row>
    <row r="991" spans="1:19" ht="12.75" customHeight="1" x14ac:dyDescent="0.15">
      <c r="A991" s="2" t="s">
        <v>584</v>
      </c>
      <c r="B991" s="2" t="s">
        <v>517</v>
      </c>
      <c r="C991" s="2" t="s">
        <v>128</v>
      </c>
      <c r="D991" s="86">
        <v>2016</v>
      </c>
      <c r="E991" s="2" t="s">
        <v>1598</v>
      </c>
      <c r="F991" s="2">
        <v>2574</v>
      </c>
      <c r="G991" s="108">
        <f t="shared" si="0"/>
        <v>0</v>
      </c>
      <c r="H991" s="2">
        <v>0</v>
      </c>
      <c r="I991" s="2">
        <v>0</v>
      </c>
      <c r="J991" s="2">
        <v>1783</v>
      </c>
      <c r="K991" s="108">
        <f t="shared" si="1"/>
        <v>50</v>
      </c>
      <c r="L991" s="2">
        <v>50</v>
      </c>
      <c r="M991" s="2">
        <v>0</v>
      </c>
      <c r="N991" s="2">
        <v>2122</v>
      </c>
      <c r="O991" s="2">
        <v>56</v>
      </c>
      <c r="P991" s="2">
        <v>3796</v>
      </c>
      <c r="Q991" s="2">
        <v>150</v>
      </c>
      <c r="R991" s="2">
        <v>10275</v>
      </c>
      <c r="S991" s="2">
        <v>256</v>
      </c>
    </row>
    <row r="992" spans="1:19" ht="12.75" customHeight="1" x14ac:dyDescent="0.15">
      <c r="A992" s="2" t="s">
        <v>584</v>
      </c>
      <c r="B992" s="2" t="s">
        <v>517</v>
      </c>
      <c r="C992" s="2" t="s">
        <v>128</v>
      </c>
      <c r="D992" s="86">
        <v>2017</v>
      </c>
      <c r="E992" s="2" t="s">
        <v>1598</v>
      </c>
      <c r="F992" s="2">
        <v>2574</v>
      </c>
      <c r="G992" s="108">
        <f t="shared" si="0"/>
        <v>0</v>
      </c>
      <c r="H992" s="2">
        <v>0</v>
      </c>
      <c r="I992" s="2">
        <v>0</v>
      </c>
      <c r="J992" s="2">
        <v>1783</v>
      </c>
      <c r="K992" s="108">
        <f t="shared" si="1"/>
        <v>0</v>
      </c>
      <c r="L992" s="2">
        <v>0</v>
      </c>
      <c r="M992" s="2">
        <v>0</v>
      </c>
      <c r="N992" s="2">
        <v>2122</v>
      </c>
      <c r="O992" s="2">
        <v>3</v>
      </c>
      <c r="P992" s="2">
        <v>3796</v>
      </c>
      <c r="Q992" s="2">
        <v>137</v>
      </c>
      <c r="R992" s="2">
        <v>10275</v>
      </c>
      <c r="S992" s="2">
        <v>140</v>
      </c>
    </row>
    <row r="993" spans="1:19" ht="12.75" customHeight="1" x14ac:dyDescent="0.15">
      <c r="A993" s="77" t="s">
        <v>256</v>
      </c>
      <c r="B993" s="77" t="s">
        <v>254</v>
      </c>
      <c r="C993" s="77" t="s">
        <v>83</v>
      </c>
      <c r="D993" s="111" t="s">
        <v>1632</v>
      </c>
      <c r="E993" s="77" t="s">
        <v>1598</v>
      </c>
      <c r="F993" s="104">
        <v>11</v>
      </c>
      <c r="G993" s="108">
        <f t="shared" si="0"/>
        <v>0</v>
      </c>
      <c r="H993" s="104">
        <v>0</v>
      </c>
      <c r="I993" s="104">
        <v>0</v>
      </c>
      <c r="J993" s="103">
        <v>7</v>
      </c>
      <c r="K993" s="108">
        <f t="shared" si="1"/>
        <v>9</v>
      </c>
      <c r="L993" s="104">
        <v>0</v>
      </c>
      <c r="M993" s="104">
        <v>9</v>
      </c>
      <c r="N993" s="104">
        <v>9</v>
      </c>
      <c r="O993" s="104">
        <v>11</v>
      </c>
      <c r="P993" s="77" t="s">
        <v>1696</v>
      </c>
      <c r="Q993" s="104">
        <v>7</v>
      </c>
      <c r="R993" s="104">
        <v>46</v>
      </c>
      <c r="S993" s="104">
        <v>27</v>
      </c>
    </row>
    <row r="994" spans="1:19" ht="12.75" customHeight="1" x14ac:dyDescent="0.15">
      <c r="A994" s="2" t="s">
        <v>256</v>
      </c>
      <c r="B994" s="2" t="s">
        <v>254</v>
      </c>
      <c r="C994" s="2" t="s">
        <v>83</v>
      </c>
      <c r="D994" s="86">
        <v>2014</v>
      </c>
      <c r="E994" s="2" t="s">
        <v>1598</v>
      </c>
      <c r="F994" s="2">
        <v>11</v>
      </c>
      <c r="G994" s="108">
        <f t="shared" si="0"/>
        <v>0</v>
      </c>
      <c r="H994" s="2">
        <v>0</v>
      </c>
      <c r="I994" s="2">
        <v>0</v>
      </c>
      <c r="J994" s="2">
        <v>7</v>
      </c>
      <c r="K994" s="108">
        <f t="shared" si="1"/>
        <v>0</v>
      </c>
      <c r="L994" s="2">
        <v>0</v>
      </c>
      <c r="M994" s="2">
        <v>0</v>
      </c>
      <c r="N994" s="2">
        <v>9</v>
      </c>
      <c r="O994" s="2">
        <v>9</v>
      </c>
      <c r="P994" s="2">
        <v>19</v>
      </c>
      <c r="Q994" s="2">
        <v>4</v>
      </c>
      <c r="R994" s="2">
        <v>46</v>
      </c>
      <c r="S994" s="2">
        <v>13</v>
      </c>
    </row>
    <row r="995" spans="1:19" ht="12.75" customHeight="1" x14ac:dyDescent="0.15">
      <c r="A995" t="s">
        <v>256</v>
      </c>
      <c r="B995" t="s">
        <v>254</v>
      </c>
      <c r="C995" t="s">
        <v>83</v>
      </c>
      <c r="D995" s="86">
        <v>2015</v>
      </c>
      <c r="E995" t="s">
        <v>1598</v>
      </c>
      <c r="F995">
        <v>11</v>
      </c>
      <c r="G995" s="108">
        <f t="shared" si="0"/>
        <v>0</v>
      </c>
      <c r="H995">
        <v>0</v>
      </c>
      <c r="I995">
        <v>0</v>
      </c>
      <c r="J995">
        <v>7</v>
      </c>
      <c r="K995" s="108">
        <f t="shared" si="1"/>
        <v>2</v>
      </c>
      <c r="L995">
        <v>0</v>
      </c>
      <c r="M995">
        <v>2</v>
      </c>
      <c r="N995">
        <v>9</v>
      </c>
      <c r="O995">
        <v>10</v>
      </c>
      <c r="P995">
        <v>19</v>
      </c>
      <c r="Q995">
        <v>14</v>
      </c>
      <c r="R995">
        <v>46</v>
      </c>
      <c r="S995">
        <v>26</v>
      </c>
    </row>
    <row r="996" spans="1:19" ht="12.75" customHeight="1" x14ac:dyDescent="0.15">
      <c r="A996" t="s">
        <v>256</v>
      </c>
      <c r="B996" t="s">
        <v>254</v>
      </c>
      <c r="C996" t="s">
        <v>83</v>
      </c>
      <c r="D996" s="86">
        <v>2016</v>
      </c>
      <c r="E996" t="s">
        <v>1598</v>
      </c>
      <c r="F996">
        <v>11</v>
      </c>
      <c r="G996" s="108">
        <f t="shared" si="0"/>
        <v>0</v>
      </c>
      <c r="H996">
        <v>0</v>
      </c>
      <c r="I996">
        <v>0</v>
      </c>
      <c r="J996">
        <v>7</v>
      </c>
      <c r="K996" s="108">
        <f t="shared" si="1"/>
        <v>5</v>
      </c>
      <c r="L996">
        <v>0</v>
      </c>
      <c r="M996">
        <v>5</v>
      </c>
      <c r="N996">
        <v>9</v>
      </c>
      <c r="O996">
        <v>12</v>
      </c>
      <c r="P996">
        <v>19</v>
      </c>
      <c r="Q996">
        <v>9</v>
      </c>
      <c r="R996">
        <v>46</v>
      </c>
      <c r="S996">
        <v>26</v>
      </c>
    </row>
    <row r="997" spans="1:19" ht="12.75" customHeight="1" x14ac:dyDescent="0.15">
      <c r="A997" t="s">
        <v>256</v>
      </c>
      <c r="B997" t="s">
        <v>254</v>
      </c>
      <c r="C997" t="s">
        <v>83</v>
      </c>
      <c r="D997" s="86">
        <v>2017</v>
      </c>
      <c r="E997" t="s">
        <v>1598</v>
      </c>
      <c r="F997">
        <v>11</v>
      </c>
      <c r="G997" s="108">
        <f t="shared" si="0"/>
        <v>0</v>
      </c>
      <c r="H997">
        <v>0</v>
      </c>
      <c r="I997">
        <v>0</v>
      </c>
      <c r="J997">
        <v>7</v>
      </c>
      <c r="K997" s="108">
        <f t="shared" si="1"/>
        <v>6</v>
      </c>
      <c r="L997">
        <v>0</v>
      </c>
      <c r="M997">
        <v>6</v>
      </c>
      <c r="N997">
        <v>9</v>
      </c>
      <c r="O997">
        <v>13</v>
      </c>
      <c r="P997">
        <v>19</v>
      </c>
      <c r="Q997">
        <v>10</v>
      </c>
      <c r="R997">
        <v>46</v>
      </c>
      <c r="S997">
        <v>29</v>
      </c>
    </row>
    <row r="998" spans="1:19" ht="12.75" customHeight="1" x14ac:dyDescent="0.15">
      <c r="A998" s="77" t="s">
        <v>203</v>
      </c>
      <c r="B998" s="77" t="s">
        <v>168</v>
      </c>
      <c r="C998" s="77" t="s">
        <v>144</v>
      </c>
      <c r="D998" s="111" t="s">
        <v>1632</v>
      </c>
      <c r="E998" s="77" t="s">
        <v>1598</v>
      </c>
      <c r="F998" s="104">
        <v>142</v>
      </c>
      <c r="G998" s="108">
        <f t="shared" si="0"/>
        <v>0</v>
      </c>
      <c r="H998" s="104">
        <v>0</v>
      </c>
      <c r="I998" s="104">
        <v>0</v>
      </c>
      <c r="J998" s="103">
        <v>88</v>
      </c>
      <c r="K998" s="108">
        <f t="shared" si="1"/>
        <v>0</v>
      </c>
      <c r="L998" s="104">
        <v>0</v>
      </c>
      <c r="M998" s="104">
        <v>0</v>
      </c>
      <c r="N998" s="104">
        <v>96</v>
      </c>
      <c r="O998" s="104">
        <v>0</v>
      </c>
      <c r="P998" s="77" t="s">
        <v>1784</v>
      </c>
      <c r="Q998" s="104">
        <v>26</v>
      </c>
      <c r="R998" s="104">
        <v>567</v>
      </c>
      <c r="S998" s="104">
        <v>26</v>
      </c>
    </row>
    <row r="999" spans="1:19" ht="12.75" customHeight="1" x14ac:dyDescent="0.15">
      <c r="A999" s="2" t="s">
        <v>203</v>
      </c>
      <c r="B999" s="2" t="s">
        <v>168</v>
      </c>
      <c r="C999" s="2" t="s">
        <v>144</v>
      </c>
      <c r="D999" s="86">
        <v>2013</v>
      </c>
      <c r="E999" s="2" t="s">
        <v>1598</v>
      </c>
      <c r="F999" s="2">
        <v>142</v>
      </c>
      <c r="G999" s="108">
        <f t="shared" si="0"/>
        <v>0</v>
      </c>
      <c r="H999" s="2">
        <v>0</v>
      </c>
      <c r="I999" s="2">
        <v>0</v>
      </c>
      <c r="J999" s="2">
        <v>88</v>
      </c>
      <c r="K999" s="108">
        <f t="shared" si="1"/>
        <v>0</v>
      </c>
      <c r="L999" s="2">
        <v>0</v>
      </c>
      <c r="M999" s="2">
        <v>0</v>
      </c>
      <c r="N999" s="2">
        <v>96</v>
      </c>
      <c r="O999" s="2">
        <v>1</v>
      </c>
      <c r="P999" s="2">
        <v>241</v>
      </c>
      <c r="Q999" s="2">
        <v>33</v>
      </c>
      <c r="R999" s="2">
        <v>567</v>
      </c>
      <c r="S999" s="2">
        <v>34</v>
      </c>
    </row>
    <row r="1000" spans="1:19" ht="12.75" customHeight="1" x14ac:dyDescent="0.15">
      <c r="A1000" s="2" t="s">
        <v>203</v>
      </c>
      <c r="B1000" s="2" t="s">
        <v>168</v>
      </c>
      <c r="C1000" s="2" t="s">
        <v>144</v>
      </c>
      <c r="D1000" s="86">
        <v>2014</v>
      </c>
      <c r="E1000" s="2" t="s">
        <v>1598</v>
      </c>
      <c r="F1000" s="2">
        <v>142</v>
      </c>
      <c r="G1000" s="108">
        <f t="shared" si="0"/>
        <v>0</v>
      </c>
      <c r="H1000" s="2">
        <v>0</v>
      </c>
      <c r="I1000" s="2">
        <v>0</v>
      </c>
      <c r="J1000" s="2">
        <v>88</v>
      </c>
      <c r="K1000" s="108">
        <f t="shared" si="1"/>
        <v>0</v>
      </c>
      <c r="L1000" s="2">
        <v>0</v>
      </c>
      <c r="M1000" s="2">
        <v>0</v>
      </c>
      <c r="N1000" s="2">
        <v>96</v>
      </c>
      <c r="O1000" s="2">
        <v>2</v>
      </c>
      <c r="P1000" s="2">
        <v>241</v>
      </c>
      <c r="Q1000" s="2">
        <v>34</v>
      </c>
      <c r="R1000" s="2">
        <v>567</v>
      </c>
      <c r="S1000" s="2">
        <v>36</v>
      </c>
    </row>
    <row r="1001" spans="1:19" ht="12.75" customHeight="1" x14ac:dyDescent="0.15">
      <c r="A1001" t="s">
        <v>203</v>
      </c>
      <c r="B1001" t="s">
        <v>168</v>
      </c>
      <c r="C1001" t="s">
        <v>144</v>
      </c>
      <c r="D1001" s="86">
        <v>2015</v>
      </c>
      <c r="E1001" t="s">
        <v>1598</v>
      </c>
      <c r="F1001">
        <v>142</v>
      </c>
      <c r="G1001" s="108">
        <f t="shared" si="0"/>
        <v>0</v>
      </c>
      <c r="H1001">
        <v>0</v>
      </c>
      <c r="I1001">
        <v>0</v>
      </c>
      <c r="J1001">
        <v>88</v>
      </c>
      <c r="K1001" s="108">
        <f t="shared" si="1"/>
        <v>0</v>
      </c>
      <c r="L1001">
        <v>0</v>
      </c>
      <c r="M1001">
        <v>0</v>
      </c>
      <c r="N1001">
        <v>96</v>
      </c>
      <c r="O1001">
        <v>0</v>
      </c>
      <c r="P1001">
        <v>241</v>
      </c>
      <c r="Q1001">
        <v>9</v>
      </c>
      <c r="R1001">
        <v>567</v>
      </c>
      <c r="S1001">
        <v>9</v>
      </c>
    </row>
    <row r="1002" spans="1:19" ht="12.75" customHeight="1" x14ac:dyDescent="0.15">
      <c r="A1002" t="s">
        <v>203</v>
      </c>
      <c r="B1002" t="s">
        <v>168</v>
      </c>
      <c r="C1002" t="s">
        <v>144</v>
      </c>
      <c r="D1002" s="86">
        <v>2016</v>
      </c>
      <c r="E1002" t="s">
        <v>1598</v>
      </c>
      <c r="F1002">
        <v>142</v>
      </c>
      <c r="G1002" s="108">
        <f t="shared" si="0"/>
        <v>0</v>
      </c>
      <c r="H1002">
        <v>0</v>
      </c>
      <c r="I1002">
        <v>0</v>
      </c>
      <c r="J1002">
        <v>88</v>
      </c>
      <c r="K1002" s="108">
        <f t="shared" si="1"/>
        <v>0</v>
      </c>
      <c r="L1002">
        <v>0</v>
      </c>
      <c r="M1002">
        <v>0</v>
      </c>
      <c r="N1002">
        <v>96</v>
      </c>
      <c r="O1002">
        <v>0</v>
      </c>
      <c r="P1002">
        <v>241</v>
      </c>
      <c r="Q1002">
        <v>445</v>
      </c>
      <c r="R1002">
        <v>567</v>
      </c>
      <c r="S1002">
        <v>445</v>
      </c>
    </row>
    <row r="1003" spans="1:19" ht="12.75" customHeight="1" x14ac:dyDescent="0.15">
      <c r="A1003" t="s">
        <v>203</v>
      </c>
      <c r="B1003" t="s">
        <v>168</v>
      </c>
      <c r="C1003" t="s">
        <v>144</v>
      </c>
      <c r="D1003" s="86">
        <v>2017</v>
      </c>
      <c r="E1003" t="s">
        <v>1598</v>
      </c>
      <c r="F1003">
        <v>142</v>
      </c>
      <c r="G1003" s="108">
        <f t="shared" si="0"/>
        <v>0</v>
      </c>
      <c r="H1003">
        <v>0</v>
      </c>
      <c r="I1003">
        <v>0</v>
      </c>
      <c r="J1003">
        <v>88</v>
      </c>
      <c r="K1003" s="108">
        <f t="shared" si="1"/>
        <v>0</v>
      </c>
      <c r="L1003">
        <v>0</v>
      </c>
      <c r="M1003">
        <v>0</v>
      </c>
      <c r="N1003">
        <v>96</v>
      </c>
      <c r="O1003">
        <v>2</v>
      </c>
      <c r="P1003">
        <v>241</v>
      </c>
      <c r="Q1003">
        <v>22</v>
      </c>
      <c r="R1003">
        <v>567</v>
      </c>
      <c r="S1003">
        <v>24</v>
      </c>
    </row>
    <row r="1004" spans="1:19" ht="12.75" customHeight="1" x14ac:dyDescent="0.15">
      <c r="A1004" s="2" t="s">
        <v>557</v>
      </c>
      <c r="B1004" s="2" t="s">
        <v>554</v>
      </c>
      <c r="C1004" s="2" t="s">
        <v>83</v>
      </c>
      <c r="D1004" s="86">
        <v>2017</v>
      </c>
      <c r="E1004" s="2" t="s">
        <v>1598</v>
      </c>
      <c r="F1004" s="2">
        <v>5</v>
      </c>
      <c r="G1004" s="108">
        <f t="shared" si="0"/>
        <v>0</v>
      </c>
      <c r="H1004" s="2">
        <v>0</v>
      </c>
      <c r="I1004" s="2">
        <v>0</v>
      </c>
      <c r="J1004" s="2">
        <v>3</v>
      </c>
      <c r="K1004" s="108">
        <f t="shared" si="1"/>
        <v>0</v>
      </c>
      <c r="L1004" s="2">
        <v>0</v>
      </c>
      <c r="M1004" s="2">
        <v>0</v>
      </c>
      <c r="N1004" s="2">
        <v>3</v>
      </c>
      <c r="O1004" s="2">
        <v>0</v>
      </c>
      <c r="P1004" s="2">
        <v>8</v>
      </c>
      <c r="Q1004" s="2">
        <v>0</v>
      </c>
      <c r="R1004" s="2">
        <v>19</v>
      </c>
      <c r="S1004" s="2">
        <v>0</v>
      </c>
    </row>
    <row r="1005" spans="1:19" ht="12.75" customHeight="1" x14ac:dyDescent="0.15">
      <c r="A1005" s="2" t="s">
        <v>1217</v>
      </c>
      <c r="B1005" s="2" t="s">
        <v>352</v>
      </c>
      <c r="C1005" s="2" t="s">
        <v>144</v>
      </c>
      <c r="D1005" s="86">
        <v>2013</v>
      </c>
      <c r="E1005" s="2" t="s">
        <v>1598</v>
      </c>
      <c r="F1005" s="2">
        <v>164</v>
      </c>
      <c r="G1005" s="108">
        <f t="shared" si="0"/>
        <v>18</v>
      </c>
      <c r="H1005" s="2">
        <v>18</v>
      </c>
      <c r="I1005" s="2">
        <v>0</v>
      </c>
      <c r="J1005" s="2">
        <v>114</v>
      </c>
      <c r="K1005" s="108">
        <f t="shared" si="1"/>
        <v>0</v>
      </c>
      <c r="L1005" s="2">
        <v>0</v>
      </c>
      <c r="M1005" s="2">
        <v>0</v>
      </c>
      <c r="N1005" s="2">
        <v>125</v>
      </c>
      <c r="O1005" s="2">
        <v>0</v>
      </c>
      <c r="P1005" s="2">
        <v>294</v>
      </c>
      <c r="Q1005" s="2">
        <v>322</v>
      </c>
      <c r="R1005" s="2">
        <v>697</v>
      </c>
      <c r="S1005" s="2">
        <v>340</v>
      </c>
    </row>
    <row r="1006" spans="1:19" ht="12.75" customHeight="1" x14ac:dyDescent="0.15">
      <c r="A1006" s="2" t="s">
        <v>1217</v>
      </c>
      <c r="B1006" s="2" t="s">
        <v>352</v>
      </c>
      <c r="C1006" s="2" t="s">
        <v>144</v>
      </c>
      <c r="D1006" s="86">
        <v>2014</v>
      </c>
      <c r="E1006" s="2" t="s">
        <v>1598</v>
      </c>
      <c r="F1006" s="2">
        <v>164</v>
      </c>
      <c r="G1006" s="108">
        <f t="shared" si="0"/>
        <v>0</v>
      </c>
      <c r="H1006" s="2">
        <v>0</v>
      </c>
      <c r="I1006" s="2">
        <v>0</v>
      </c>
      <c r="J1006" s="2">
        <v>114</v>
      </c>
      <c r="K1006" s="108">
        <f t="shared" si="1"/>
        <v>0</v>
      </c>
      <c r="L1006" s="2">
        <v>0</v>
      </c>
      <c r="M1006" s="2">
        <v>0</v>
      </c>
      <c r="N1006" s="2">
        <v>125</v>
      </c>
      <c r="O1006" s="2">
        <v>0</v>
      </c>
      <c r="P1006" s="2">
        <v>294</v>
      </c>
      <c r="Q1006" s="2">
        <v>10</v>
      </c>
      <c r="R1006" s="2">
        <v>697</v>
      </c>
      <c r="S1006" s="2">
        <v>10</v>
      </c>
    </row>
    <row r="1007" spans="1:19" ht="12.75" customHeight="1" x14ac:dyDescent="0.15">
      <c r="A1007" t="s">
        <v>1217</v>
      </c>
      <c r="B1007" t="s">
        <v>352</v>
      </c>
      <c r="C1007" t="s">
        <v>144</v>
      </c>
      <c r="D1007" s="86">
        <v>2015</v>
      </c>
      <c r="E1007" t="s">
        <v>1598</v>
      </c>
      <c r="F1007">
        <v>164</v>
      </c>
      <c r="G1007" s="108">
        <f t="shared" si="0"/>
        <v>0</v>
      </c>
      <c r="H1007">
        <v>0</v>
      </c>
      <c r="I1007">
        <v>0</v>
      </c>
      <c r="J1007">
        <v>114</v>
      </c>
      <c r="K1007" s="108">
        <f t="shared" si="1"/>
        <v>0</v>
      </c>
      <c r="L1007">
        <v>0</v>
      </c>
      <c r="M1007">
        <v>0</v>
      </c>
      <c r="N1007">
        <v>125</v>
      </c>
      <c r="O1007">
        <v>0</v>
      </c>
      <c r="P1007">
        <v>294</v>
      </c>
      <c r="Q1007">
        <v>20</v>
      </c>
      <c r="R1007">
        <v>697</v>
      </c>
      <c r="S1007">
        <v>20</v>
      </c>
    </row>
    <row r="1008" spans="1:19" ht="12.75" customHeight="1" x14ac:dyDescent="0.15">
      <c r="A1008" t="s">
        <v>1217</v>
      </c>
      <c r="B1008" t="s">
        <v>352</v>
      </c>
      <c r="C1008" t="s">
        <v>144</v>
      </c>
      <c r="D1008" s="86">
        <v>2016</v>
      </c>
      <c r="E1008" t="s">
        <v>1598</v>
      </c>
      <c r="F1008">
        <v>164</v>
      </c>
      <c r="G1008" s="108">
        <f t="shared" si="0"/>
        <v>0</v>
      </c>
      <c r="H1008">
        <v>0</v>
      </c>
      <c r="I1008">
        <v>0</v>
      </c>
      <c r="J1008">
        <v>114</v>
      </c>
      <c r="K1008" s="108">
        <f t="shared" si="1"/>
        <v>0</v>
      </c>
      <c r="L1008">
        <v>0</v>
      </c>
      <c r="M1008">
        <v>0</v>
      </c>
      <c r="N1008">
        <v>125</v>
      </c>
      <c r="O1008">
        <v>0</v>
      </c>
      <c r="P1008">
        <v>294</v>
      </c>
      <c r="Q1008">
        <v>39</v>
      </c>
      <c r="R1008">
        <v>697</v>
      </c>
      <c r="S1008">
        <v>39</v>
      </c>
    </row>
    <row r="1009" spans="1:19" ht="12.75" customHeight="1" x14ac:dyDescent="0.15">
      <c r="A1009" t="s">
        <v>1217</v>
      </c>
      <c r="B1009" t="s">
        <v>352</v>
      </c>
      <c r="C1009" t="s">
        <v>144</v>
      </c>
      <c r="D1009" s="86">
        <v>2017</v>
      </c>
      <c r="E1009" t="s">
        <v>1598</v>
      </c>
      <c r="F1009">
        <v>164</v>
      </c>
      <c r="G1009" s="108">
        <f t="shared" si="0"/>
        <v>0</v>
      </c>
      <c r="H1009">
        <v>0</v>
      </c>
      <c r="I1009">
        <v>0</v>
      </c>
      <c r="J1009">
        <v>114</v>
      </c>
      <c r="K1009" s="108">
        <f t="shared" si="1"/>
        <v>0</v>
      </c>
      <c r="L1009">
        <v>0</v>
      </c>
      <c r="M1009">
        <v>0</v>
      </c>
      <c r="N1009">
        <v>125</v>
      </c>
      <c r="O1009">
        <v>0</v>
      </c>
      <c r="P1009">
        <v>294</v>
      </c>
      <c r="Q1009">
        <v>66</v>
      </c>
      <c r="R1009">
        <v>697</v>
      </c>
      <c r="S1009">
        <v>66</v>
      </c>
    </row>
    <row r="1010" spans="1:19" ht="12.75" customHeight="1" x14ac:dyDescent="0.15">
      <c r="A1010" s="77" t="s">
        <v>532</v>
      </c>
      <c r="B1010" s="77" t="s">
        <v>505</v>
      </c>
      <c r="C1010" s="77" t="s">
        <v>67</v>
      </c>
      <c r="D1010" s="111" t="s">
        <v>1632</v>
      </c>
      <c r="E1010" s="77" t="s">
        <v>1598</v>
      </c>
      <c r="F1010" s="104">
        <v>23</v>
      </c>
      <c r="G1010" s="108">
        <f t="shared" si="0"/>
        <v>8</v>
      </c>
      <c r="H1010" s="104">
        <v>0</v>
      </c>
      <c r="I1010" s="104">
        <v>8</v>
      </c>
      <c r="J1010" s="103">
        <v>13</v>
      </c>
      <c r="K1010" s="108">
        <f t="shared" si="1"/>
        <v>0</v>
      </c>
      <c r="L1010" s="104">
        <v>0</v>
      </c>
      <c r="M1010" s="104">
        <v>0</v>
      </c>
      <c r="N1010" s="104">
        <v>13</v>
      </c>
      <c r="O1010" s="104">
        <v>0</v>
      </c>
      <c r="P1010" s="77" t="s">
        <v>1707</v>
      </c>
      <c r="Q1010" s="104">
        <v>0</v>
      </c>
      <c r="R1010" s="104">
        <v>61</v>
      </c>
      <c r="S1010" s="104">
        <v>8</v>
      </c>
    </row>
    <row r="1011" spans="1:19" ht="12.75" customHeight="1" x14ac:dyDescent="0.15">
      <c r="A1011" s="2" t="s">
        <v>532</v>
      </c>
      <c r="B1011" s="2" t="s">
        <v>505</v>
      </c>
      <c r="C1011" s="2" t="s">
        <v>67</v>
      </c>
      <c r="D1011" s="86">
        <v>2014</v>
      </c>
      <c r="E1011" s="2" t="s">
        <v>1598</v>
      </c>
      <c r="F1011" s="2">
        <v>23</v>
      </c>
      <c r="G1011" s="108">
        <f t="shared" si="0"/>
        <v>0</v>
      </c>
      <c r="H1011" s="2">
        <v>0</v>
      </c>
      <c r="I1011" s="2">
        <v>0</v>
      </c>
      <c r="J1011" s="2">
        <v>13</v>
      </c>
      <c r="K1011" s="108">
        <f t="shared" si="1"/>
        <v>1</v>
      </c>
      <c r="L1011" s="2">
        <v>1</v>
      </c>
      <c r="M1011" s="2">
        <v>0</v>
      </c>
      <c r="N1011" s="2">
        <v>13</v>
      </c>
      <c r="O1011" s="2">
        <v>0</v>
      </c>
      <c r="P1011" s="2">
        <v>12</v>
      </c>
      <c r="Q1011" s="2">
        <v>4</v>
      </c>
      <c r="R1011" s="2">
        <v>61</v>
      </c>
      <c r="S1011" s="2">
        <v>5</v>
      </c>
    </row>
    <row r="1012" spans="1:19" ht="12.75" customHeight="1" x14ac:dyDescent="0.15">
      <c r="A1012" s="2" t="s">
        <v>532</v>
      </c>
      <c r="B1012" s="2" t="s">
        <v>505</v>
      </c>
      <c r="C1012" s="2" t="s">
        <v>67</v>
      </c>
      <c r="D1012" s="86">
        <v>2015</v>
      </c>
      <c r="E1012" s="2" t="s">
        <v>1598</v>
      </c>
      <c r="F1012" s="2">
        <v>23</v>
      </c>
      <c r="G1012" s="108">
        <f t="shared" si="0"/>
        <v>4</v>
      </c>
      <c r="H1012" s="2">
        <v>0</v>
      </c>
      <c r="I1012" s="2">
        <v>4</v>
      </c>
      <c r="J1012" s="2">
        <v>13</v>
      </c>
      <c r="K1012" s="108">
        <f t="shared" si="1"/>
        <v>0</v>
      </c>
      <c r="L1012" s="2">
        <v>0</v>
      </c>
      <c r="M1012" s="2">
        <v>0</v>
      </c>
      <c r="N1012" s="2">
        <v>13</v>
      </c>
      <c r="O1012" s="2">
        <v>1</v>
      </c>
      <c r="P1012" s="2">
        <v>12</v>
      </c>
      <c r="Q1012" s="2">
        <v>2</v>
      </c>
      <c r="R1012" s="2">
        <v>61</v>
      </c>
      <c r="S1012" s="2">
        <v>7</v>
      </c>
    </row>
    <row r="1013" spans="1:19" ht="12.75" customHeight="1" x14ac:dyDescent="0.15">
      <c r="A1013" s="2" t="s">
        <v>532</v>
      </c>
      <c r="B1013" s="2" t="s">
        <v>505</v>
      </c>
      <c r="C1013" s="2" t="s">
        <v>67</v>
      </c>
      <c r="D1013" s="86">
        <v>2016</v>
      </c>
      <c r="E1013" s="2" t="s">
        <v>1598</v>
      </c>
      <c r="F1013" s="2">
        <v>23</v>
      </c>
      <c r="G1013" s="108">
        <f t="shared" si="0"/>
        <v>5</v>
      </c>
      <c r="H1013" s="2">
        <v>5</v>
      </c>
      <c r="I1013" s="2">
        <v>0</v>
      </c>
      <c r="J1013" s="2">
        <v>13</v>
      </c>
      <c r="K1013" s="108">
        <f t="shared" si="1"/>
        <v>0</v>
      </c>
      <c r="L1013" s="2">
        <v>0</v>
      </c>
      <c r="M1013" s="2">
        <v>0</v>
      </c>
      <c r="N1013" s="2">
        <v>13</v>
      </c>
      <c r="O1013" s="2">
        <v>0</v>
      </c>
      <c r="P1013" s="2">
        <v>12</v>
      </c>
      <c r="Q1013" s="2">
        <v>8</v>
      </c>
      <c r="R1013" s="2">
        <v>61</v>
      </c>
      <c r="S1013" s="2">
        <v>13</v>
      </c>
    </row>
    <row r="1014" spans="1:19" ht="12.75" customHeight="1" x14ac:dyDescent="0.15">
      <c r="A1014" s="2" t="s">
        <v>532</v>
      </c>
      <c r="B1014" s="2" t="s">
        <v>505</v>
      </c>
      <c r="C1014" s="2" t="s">
        <v>67</v>
      </c>
      <c r="D1014" s="86">
        <v>2017</v>
      </c>
      <c r="E1014" s="2" t="s">
        <v>1598</v>
      </c>
      <c r="F1014" s="2">
        <v>23</v>
      </c>
      <c r="G1014" s="108">
        <f t="shared" si="0"/>
        <v>12</v>
      </c>
      <c r="H1014" s="2">
        <v>0</v>
      </c>
      <c r="I1014" s="2">
        <v>12</v>
      </c>
      <c r="J1014" s="2">
        <v>13</v>
      </c>
      <c r="K1014" s="108">
        <f t="shared" si="1"/>
        <v>0</v>
      </c>
      <c r="L1014" s="2">
        <v>0</v>
      </c>
      <c r="M1014" s="2">
        <v>0</v>
      </c>
      <c r="N1014" s="2">
        <v>13</v>
      </c>
      <c r="O1014" s="2">
        <v>0</v>
      </c>
      <c r="P1014" s="2">
        <v>12</v>
      </c>
      <c r="Q1014" s="2">
        <v>4</v>
      </c>
      <c r="R1014" s="2">
        <v>61</v>
      </c>
      <c r="S1014" s="2">
        <v>16</v>
      </c>
    </row>
    <row r="1015" spans="1:19" ht="12.75" customHeight="1" x14ac:dyDescent="0.15">
      <c r="A1015" s="77" t="s">
        <v>257</v>
      </c>
      <c r="B1015" s="77" t="s">
        <v>257</v>
      </c>
      <c r="C1015" s="77" t="s">
        <v>128</v>
      </c>
      <c r="D1015" s="111" t="s">
        <v>1632</v>
      </c>
      <c r="E1015" s="77" t="s">
        <v>1598</v>
      </c>
      <c r="F1015" s="104">
        <v>157</v>
      </c>
      <c r="G1015" s="108">
        <f t="shared" si="0"/>
        <v>0</v>
      </c>
      <c r="H1015" s="104">
        <v>0</v>
      </c>
      <c r="I1015" s="104">
        <v>0</v>
      </c>
      <c r="J1015" s="103">
        <v>102</v>
      </c>
      <c r="K1015" s="108">
        <f t="shared" si="1"/>
        <v>0</v>
      </c>
      <c r="L1015" s="104">
        <v>0</v>
      </c>
      <c r="M1015" s="104">
        <v>0</v>
      </c>
      <c r="N1015" s="104">
        <v>119</v>
      </c>
      <c r="O1015" s="104">
        <v>0</v>
      </c>
      <c r="P1015" s="77" t="s">
        <v>1720</v>
      </c>
      <c r="Q1015" s="104">
        <v>4</v>
      </c>
      <c r="R1015" s="104">
        <v>650</v>
      </c>
      <c r="S1015" s="104">
        <v>4</v>
      </c>
    </row>
    <row r="1016" spans="1:19" ht="12.75" customHeight="1" x14ac:dyDescent="0.15">
      <c r="A1016" t="s">
        <v>257</v>
      </c>
      <c r="B1016" t="s">
        <v>257</v>
      </c>
      <c r="C1016" t="s">
        <v>128</v>
      </c>
      <c r="D1016" s="86">
        <v>2015</v>
      </c>
      <c r="E1016" t="s">
        <v>1598</v>
      </c>
      <c r="F1016">
        <v>157</v>
      </c>
      <c r="G1016" s="108">
        <f t="shared" si="0"/>
        <v>19</v>
      </c>
      <c r="H1016">
        <v>19</v>
      </c>
      <c r="I1016">
        <v>0</v>
      </c>
      <c r="J1016">
        <v>102</v>
      </c>
      <c r="K1016" s="108">
        <f t="shared" si="1"/>
        <v>0</v>
      </c>
      <c r="L1016">
        <v>0</v>
      </c>
      <c r="M1016">
        <v>0</v>
      </c>
      <c r="N1016">
        <v>119</v>
      </c>
      <c r="O1016">
        <v>2</v>
      </c>
      <c r="P1016">
        <v>272</v>
      </c>
      <c r="Q1016">
        <v>55</v>
      </c>
      <c r="R1016">
        <v>650</v>
      </c>
      <c r="S1016">
        <v>76</v>
      </c>
    </row>
    <row r="1017" spans="1:19" ht="12.75" customHeight="1" x14ac:dyDescent="0.15">
      <c r="A1017" t="s">
        <v>257</v>
      </c>
      <c r="B1017" t="s">
        <v>257</v>
      </c>
      <c r="C1017" t="s">
        <v>128</v>
      </c>
      <c r="D1017" s="86">
        <v>2016</v>
      </c>
      <c r="E1017" t="s">
        <v>1598</v>
      </c>
      <c r="F1017">
        <v>157</v>
      </c>
      <c r="G1017" s="108">
        <f t="shared" si="0"/>
        <v>0</v>
      </c>
      <c r="H1017">
        <v>0</v>
      </c>
      <c r="I1017">
        <v>0</v>
      </c>
      <c r="J1017">
        <v>102</v>
      </c>
      <c r="K1017" s="108">
        <f t="shared" si="1"/>
        <v>0</v>
      </c>
      <c r="L1017">
        <v>0</v>
      </c>
      <c r="M1017">
        <v>0</v>
      </c>
      <c r="N1017">
        <v>119</v>
      </c>
      <c r="O1017">
        <v>0</v>
      </c>
      <c r="P1017">
        <v>272</v>
      </c>
      <c r="Q1017">
        <v>2</v>
      </c>
      <c r="R1017">
        <v>650</v>
      </c>
      <c r="S1017">
        <v>2</v>
      </c>
    </row>
    <row r="1018" spans="1:19" ht="12.75" customHeight="1" x14ac:dyDescent="0.15">
      <c r="A1018" t="s">
        <v>257</v>
      </c>
      <c r="B1018" t="s">
        <v>257</v>
      </c>
      <c r="C1018" t="s">
        <v>128</v>
      </c>
      <c r="D1018" s="86">
        <v>2017</v>
      </c>
      <c r="E1018" t="s">
        <v>1598</v>
      </c>
      <c r="F1018">
        <v>157</v>
      </c>
      <c r="G1018" s="108">
        <f t="shared" si="0"/>
        <v>0</v>
      </c>
      <c r="H1018">
        <v>0</v>
      </c>
      <c r="I1018">
        <v>0</v>
      </c>
      <c r="J1018">
        <v>102</v>
      </c>
      <c r="K1018" s="108">
        <f t="shared" si="1"/>
        <v>0</v>
      </c>
      <c r="L1018">
        <v>0</v>
      </c>
      <c r="M1018">
        <v>0</v>
      </c>
      <c r="N1018">
        <v>119</v>
      </c>
      <c r="O1018">
        <v>0</v>
      </c>
      <c r="P1018">
        <v>272</v>
      </c>
      <c r="Q1018">
        <v>2</v>
      </c>
      <c r="R1018">
        <v>650</v>
      </c>
      <c r="S1018">
        <v>2</v>
      </c>
    </row>
    <row r="1019" spans="1:19" ht="12.75" customHeight="1" x14ac:dyDescent="0.15">
      <c r="A1019" s="77" t="s">
        <v>260</v>
      </c>
      <c r="B1019" s="77" t="s">
        <v>257</v>
      </c>
      <c r="C1019" s="77" t="s">
        <v>128</v>
      </c>
      <c r="D1019" s="111" t="s">
        <v>1632</v>
      </c>
      <c r="E1019" s="77" t="s">
        <v>1598</v>
      </c>
      <c r="F1019" s="104">
        <v>374</v>
      </c>
      <c r="G1019" s="108">
        <f t="shared" si="0"/>
        <v>0</v>
      </c>
      <c r="H1019" s="104">
        <v>0</v>
      </c>
      <c r="I1019" s="104">
        <v>0</v>
      </c>
      <c r="J1019" s="103">
        <v>244</v>
      </c>
      <c r="K1019" s="108">
        <f t="shared" si="1"/>
        <v>0</v>
      </c>
      <c r="L1019" s="104">
        <v>0</v>
      </c>
      <c r="M1019" s="104">
        <v>0</v>
      </c>
      <c r="N1019" s="104">
        <v>282</v>
      </c>
      <c r="O1019" s="104">
        <v>4</v>
      </c>
      <c r="P1019" s="77" t="s">
        <v>1785</v>
      </c>
      <c r="Q1019" s="104">
        <v>230</v>
      </c>
      <c r="R1019" s="104">
        <v>1551</v>
      </c>
      <c r="S1019" s="104">
        <v>234</v>
      </c>
    </row>
    <row r="1020" spans="1:19" ht="12.75" customHeight="1" x14ac:dyDescent="0.15">
      <c r="A1020" t="s">
        <v>260</v>
      </c>
      <c r="B1020" t="s">
        <v>257</v>
      </c>
      <c r="C1020" t="s">
        <v>128</v>
      </c>
      <c r="D1020" s="86">
        <v>2015</v>
      </c>
      <c r="E1020" t="s">
        <v>1598</v>
      </c>
      <c r="F1020">
        <v>374</v>
      </c>
      <c r="G1020" s="108">
        <f t="shared" si="0"/>
        <v>137</v>
      </c>
      <c r="H1020">
        <v>37</v>
      </c>
      <c r="I1020">
        <v>100</v>
      </c>
      <c r="J1020">
        <v>244</v>
      </c>
      <c r="K1020" s="108">
        <f t="shared" si="1"/>
        <v>6</v>
      </c>
      <c r="L1020">
        <v>6</v>
      </c>
      <c r="M1020">
        <v>0</v>
      </c>
      <c r="N1020">
        <v>282</v>
      </c>
      <c r="O1020">
        <v>0</v>
      </c>
      <c r="P1020">
        <v>651</v>
      </c>
      <c r="Q1020">
        <v>189</v>
      </c>
      <c r="R1020">
        <v>1551</v>
      </c>
      <c r="S1020">
        <v>332</v>
      </c>
    </row>
    <row r="1021" spans="1:19" ht="12.75" customHeight="1" x14ac:dyDescent="0.15">
      <c r="A1021" t="s">
        <v>260</v>
      </c>
      <c r="B1021" t="s">
        <v>257</v>
      </c>
      <c r="C1021" t="s">
        <v>128</v>
      </c>
      <c r="D1021" s="86">
        <v>2016</v>
      </c>
      <c r="E1021" t="s">
        <v>1598</v>
      </c>
      <c r="F1021">
        <v>374</v>
      </c>
      <c r="G1021" s="108">
        <f t="shared" si="0"/>
        <v>0</v>
      </c>
      <c r="H1021">
        <v>0</v>
      </c>
      <c r="I1021">
        <v>0</v>
      </c>
      <c r="J1021">
        <v>244</v>
      </c>
      <c r="K1021" s="108">
        <f t="shared" si="1"/>
        <v>0</v>
      </c>
      <c r="L1021">
        <v>0</v>
      </c>
      <c r="M1021">
        <v>0</v>
      </c>
      <c r="N1021">
        <v>282</v>
      </c>
      <c r="O1021">
        <v>3</v>
      </c>
      <c r="P1021">
        <v>651</v>
      </c>
      <c r="Q1021">
        <v>260</v>
      </c>
      <c r="R1021">
        <v>1551</v>
      </c>
      <c r="S1021">
        <v>263</v>
      </c>
    </row>
    <row r="1022" spans="1:19" ht="12.75" customHeight="1" x14ac:dyDescent="0.15">
      <c r="A1022" t="s">
        <v>260</v>
      </c>
      <c r="B1022" t="s">
        <v>257</v>
      </c>
      <c r="C1022" t="s">
        <v>128</v>
      </c>
      <c r="D1022" s="86">
        <v>2017</v>
      </c>
      <c r="E1022" t="s">
        <v>1598</v>
      </c>
      <c r="F1022">
        <v>374</v>
      </c>
      <c r="G1022" s="108">
        <f t="shared" si="0"/>
        <v>82</v>
      </c>
      <c r="H1022">
        <v>7</v>
      </c>
      <c r="I1022">
        <v>75</v>
      </c>
      <c r="J1022">
        <v>244</v>
      </c>
      <c r="K1022" s="108">
        <f t="shared" si="1"/>
        <v>7</v>
      </c>
      <c r="L1022">
        <v>7</v>
      </c>
      <c r="M1022">
        <v>0</v>
      </c>
      <c r="N1022">
        <v>282</v>
      </c>
      <c r="O1022">
        <v>20</v>
      </c>
      <c r="P1022">
        <v>651</v>
      </c>
      <c r="Q1022">
        <v>316</v>
      </c>
      <c r="R1022">
        <v>1551</v>
      </c>
      <c r="S1022">
        <v>425</v>
      </c>
    </row>
    <row r="1023" spans="1:19" ht="12.75" customHeight="1" x14ac:dyDescent="0.15">
      <c r="A1023" t="s">
        <v>204</v>
      </c>
      <c r="B1023" t="s">
        <v>168</v>
      </c>
      <c r="C1023" t="s">
        <v>144</v>
      </c>
      <c r="D1023" s="86">
        <v>2017</v>
      </c>
      <c r="E1023" t="s">
        <v>1598</v>
      </c>
      <c r="F1023">
        <v>205</v>
      </c>
      <c r="G1023" s="108">
        <f t="shared" si="0"/>
        <v>0</v>
      </c>
      <c r="H1023">
        <v>0</v>
      </c>
      <c r="I1023">
        <v>0</v>
      </c>
      <c r="J1023">
        <v>123</v>
      </c>
      <c r="K1023" s="108">
        <f t="shared" si="1"/>
        <v>0</v>
      </c>
      <c r="L1023">
        <v>0</v>
      </c>
      <c r="M1023">
        <v>0</v>
      </c>
      <c r="N1023">
        <v>137</v>
      </c>
      <c r="O1023">
        <v>0</v>
      </c>
      <c r="P1023">
        <v>350</v>
      </c>
      <c r="Q1023">
        <v>14</v>
      </c>
      <c r="R1023">
        <v>815</v>
      </c>
      <c r="S1023">
        <v>14</v>
      </c>
    </row>
    <row r="1024" spans="1:19" ht="12.75" customHeight="1" x14ac:dyDescent="0.15">
      <c r="A1024" s="2" t="s">
        <v>612</v>
      </c>
      <c r="B1024" s="2" t="s">
        <v>502</v>
      </c>
      <c r="C1024" s="2" t="s">
        <v>144</v>
      </c>
      <c r="D1024" s="86">
        <v>2014</v>
      </c>
      <c r="E1024" s="2" t="s">
        <v>1598</v>
      </c>
      <c r="F1024" s="2">
        <v>289</v>
      </c>
      <c r="G1024" s="108">
        <f t="shared" si="0"/>
        <v>0</v>
      </c>
      <c r="H1024" s="2">
        <v>0</v>
      </c>
      <c r="I1024" s="2">
        <v>0</v>
      </c>
      <c r="J1024" s="2">
        <v>197</v>
      </c>
      <c r="K1024" s="108">
        <f t="shared" si="1"/>
        <v>3</v>
      </c>
      <c r="L1024" s="2">
        <v>3</v>
      </c>
      <c r="M1024" s="2">
        <v>0</v>
      </c>
      <c r="N1024" s="2">
        <v>216</v>
      </c>
      <c r="O1024" s="2">
        <v>0</v>
      </c>
      <c r="P1024" s="2">
        <v>462</v>
      </c>
      <c r="Q1024" s="2">
        <v>159</v>
      </c>
      <c r="R1024" s="2">
        <v>1164</v>
      </c>
      <c r="S1024" s="2">
        <v>162</v>
      </c>
    </row>
    <row r="1025" spans="1:19" ht="12.75" customHeight="1" x14ac:dyDescent="0.15">
      <c r="A1025" s="2" t="s">
        <v>612</v>
      </c>
      <c r="B1025" s="2" t="s">
        <v>502</v>
      </c>
      <c r="C1025" s="2" t="s">
        <v>144</v>
      </c>
      <c r="D1025" s="86">
        <v>2015</v>
      </c>
      <c r="E1025" s="2" t="s">
        <v>1598</v>
      </c>
      <c r="F1025" s="2">
        <v>289</v>
      </c>
      <c r="G1025" s="108">
        <f t="shared" si="0"/>
        <v>5</v>
      </c>
      <c r="H1025" s="2">
        <v>5</v>
      </c>
      <c r="I1025" s="2">
        <v>0</v>
      </c>
      <c r="J1025" s="2">
        <v>197</v>
      </c>
      <c r="K1025" s="108">
        <f t="shared" si="1"/>
        <v>15</v>
      </c>
      <c r="L1025" s="2">
        <v>15</v>
      </c>
      <c r="M1025" s="2">
        <v>0</v>
      </c>
      <c r="N1025" s="2">
        <v>216</v>
      </c>
      <c r="O1025" s="2">
        <v>9</v>
      </c>
      <c r="P1025" s="2">
        <v>462</v>
      </c>
      <c r="Q1025" s="2">
        <v>144</v>
      </c>
      <c r="R1025" s="2">
        <v>1164</v>
      </c>
      <c r="S1025" s="2">
        <v>173</v>
      </c>
    </row>
    <row r="1026" spans="1:19" ht="12.75" customHeight="1" x14ac:dyDescent="0.15">
      <c r="A1026" s="2" t="s">
        <v>612</v>
      </c>
      <c r="B1026" s="2" t="s">
        <v>502</v>
      </c>
      <c r="C1026" s="2" t="s">
        <v>144</v>
      </c>
      <c r="D1026" s="86">
        <v>2016</v>
      </c>
      <c r="E1026" s="2" t="s">
        <v>1598</v>
      </c>
      <c r="F1026" s="2">
        <v>289</v>
      </c>
      <c r="G1026" s="108">
        <f t="shared" si="0"/>
        <v>0</v>
      </c>
      <c r="H1026" s="2">
        <v>0</v>
      </c>
      <c r="I1026" s="2">
        <v>0</v>
      </c>
      <c r="J1026" s="2">
        <v>197</v>
      </c>
      <c r="K1026" s="108">
        <f t="shared" si="1"/>
        <v>0</v>
      </c>
      <c r="L1026" s="2">
        <v>0</v>
      </c>
      <c r="M1026" s="2">
        <v>0</v>
      </c>
      <c r="N1026" s="2">
        <v>216</v>
      </c>
      <c r="O1026" s="2">
        <v>0</v>
      </c>
      <c r="P1026" s="2">
        <v>462</v>
      </c>
      <c r="Q1026" s="2">
        <v>88</v>
      </c>
      <c r="R1026" s="2">
        <v>1164</v>
      </c>
      <c r="S1026" s="2">
        <v>88</v>
      </c>
    </row>
    <row r="1027" spans="1:19" ht="12.75" customHeight="1" x14ac:dyDescent="0.15">
      <c r="A1027" s="2" t="s">
        <v>612</v>
      </c>
      <c r="B1027" s="2" t="s">
        <v>502</v>
      </c>
      <c r="C1027" s="2" t="s">
        <v>144</v>
      </c>
      <c r="D1027" s="86">
        <v>2017</v>
      </c>
      <c r="E1027" s="2" t="s">
        <v>1598</v>
      </c>
      <c r="F1027" s="2">
        <v>289</v>
      </c>
      <c r="G1027" s="108">
        <f t="shared" si="0"/>
        <v>0</v>
      </c>
      <c r="H1027" s="2">
        <v>0</v>
      </c>
      <c r="I1027" s="2">
        <v>0</v>
      </c>
      <c r="J1027" s="2">
        <v>197</v>
      </c>
      <c r="K1027" s="108">
        <f t="shared" si="1"/>
        <v>0</v>
      </c>
      <c r="L1027" s="2">
        <v>0</v>
      </c>
      <c r="M1027" s="2">
        <v>0</v>
      </c>
      <c r="N1027" s="2">
        <v>216</v>
      </c>
      <c r="O1027" s="2">
        <v>0</v>
      </c>
      <c r="P1027" s="2">
        <v>462</v>
      </c>
      <c r="Q1027" s="2">
        <v>88</v>
      </c>
      <c r="R1027" s="2">
        <v>1164</v>
      </c>
      <c r="S1027" s="2">
        <v>88</v>
      </c>
    </row>
    <row r="1028" spans="1:19" ht="12.75" customHeight="1" x14ac:dyDescent="0.15">
      <c r="A1028" s="77" t="s">
        <v>110</v>
      </c>
      <c r="B1028" s="77" t="s">
        <v>99</v>
      </c>
      <c r="C1028" s="77" t="s">
        <v>67</v>
      </c>
      <c r="D1028" s="111" t="s">
        <v>1632</v>
      </c>
      <c r="E1028" s="77" t="s">
        <v>1598</v>
      </c>
      <c r="F1028" s="104">
        <v>75</v>
      </c>
      <c r="G1028" s="108">
        <f t="shared" si="0"/>
        <v>0</v>
      </c>
      <c r="H1028" s="104">
        <v>0</v>
      </c>
      <c r="I1028" s="104">
        <v>0</v>
      </c>
      <c r="J1028" s="103">
        <v>44</v>
      </c>
      <c r="K1028" s="108">
        <f t="shared" si="1"/>
        <v>0</v>
      </c>
      <c r="L1028" s="104">
        <v>0</v>
      </c>
      <c r="M1028" s="104">
        <v>0</v>
      </c>
      <c r="N1028" s="104">
        <v>50</v>
      </c>
      <c r="O1028" s="104">
        <v>1</v>
      </c>
      <c r="P1028" s="77" t="s">
        <v>1672</v>
      </c>
      <c r="Q1028" s="104">
        <v>34</v>
      </c>
      <c r="R1028" s="104">
        <v>229</v>
      </c>
      <c r="S1028" s="104">
        <v>35</v>
      </c>
    </row>
    <row r="1029" spans="1:19" ht="12.75" customHeight="1" x14ac:dyDescent="0.15">
      <c r="A1029" s="2" t="s">
        <v>110</v>
      </c>
      <c r="B1029" s="2" t="s">
        <v>99</v>
      </c>
      <c r="C1029" s="2" t="s">
        <v>67</v>
      </c>
      <c r="D1029" s="86">
        <v>2014</v>
      </c>
      <c r="E1029" s="2" t="s">
        <v>1598</v>
      </c>
      <c r="F1029" s="2">
        <v>75</v>
      </c>
      <c r="G1029" s="108">
        <f t="shared" si="0"/>
        <v>0</v>
      </c>
      <c r="H1029" s="2">
        <v>0</v>
      </c>
      <c r="I1029" s="2">
        <v>0</v>
      </c>
      <c r="J1029" s="2">
        <v>44</v>
      </c>
      <c r="K1029" s="108">
        <f t="shared" si="1"/>
        <v>0</v>
      </c>
      <c r="L1029" s="2">
        <v>0</v>
      </c>
      <c r="M1029" s="2">
        <v>0</v>
      </c>
      <c r="N1029" s="2">
        <v>50</v>
      </c>
      <c r="O1029" s="2">
        <v>0</v>
      </c>
      <c r="P1029" s="2">
        <v>60</v>
      </c>
      <c r="Q1029" s="2">
        <v>0</v>
      </c>
      <c r="R1029" s="2">
        <v>229</v>
      </c>
      <c r="S1029" s="2">
        <v>0</v>
      </c>
    </row>
    <row r="1030" spans="1:19" ht="12.75" customHeight="1" x14ac:dyDescent="0.15">
      <c r="A1030" s="2" t="s">
        <v>110</v>
      </c>
      <c r="B1030" s="2" t="s">
        <v>99</v>
      </c>
      <c r="C1030" s="2" t="s">
        <v>67</v>
      </c>
      <c r="D1030" s="86">
        <v>2015</v>
      </c>
      <c r="E1030" s="2" t="s">
        <v>1598</v>
      </c>
      <c r="F1030" s="2">
        <v>75</v>
      </c>
      <c r="G1030" s="108">
        <f t="shared" si="0"/>
        <v>0</v>
      </c>
      <c r="H1030" s="2">
        <v>0</v>
      </c>
      <c r="I1030" s="2">
        <v>0</v>
      </c>
      <c r="J1030" s="2">
        <v>44</v>
      </c>
      <c r="K1030" s="108">
        <f t="shared" si="1"/>
        <v>0</v>
      </c>
      <c r="L1030" s="2">
        <v>0</v>
      </c>
      <c r="M1030" s="2">
        <v>0</v>
      </c>
      <c r="N1030" s="2">
        <v>50</v>
      </c>
      <c r="O1030" s="2">
        <v>0</v>
      </c>
      <c r="P1030" s="2">
        <v>60</v>
      </c>
      <c r="Q1030" s="2">
        <v>8</v>
      </c>
      <c r="R1030" s="2">
        <v>229</v>
      </c>
      <c r="S1030" s="2">
        <v>8</v>
      </c>
    </row>
    <row r="1031" spans="1:19" ht="12.75" customHeight="1" x14ac:dyDescent="0.15">
      <c r="A1031" s="2" t="s">
        <v>110</v>
      </c>
      <c r="B1031" s="2" t="s">
        <v>99</v>
      </c>
      <c r="C1031" s="2" t="s">
        <v>67</v>
      </c>
      <c r="D1031" s="86">
        <v>2016</v>
      </c>
      <c r="E1031" s="2" t="s">
        <v>1598</v>
      </c>
      <c r="F1031" s="2">
        <v>75</v>
      </c>
      <c r="G1031" s="108">
        <f t="shared" si="0"/>
        <v>0</v>
      </c>
      <c r="H1031" s="2">
        <v>0</v>
      </c>
      <c r="I1031" s="2">
        <v>0</v>
      </c>
      <c r="J1031" s="2">
        <v>44</v>
      </c>
      <c r="K1031" s="108">
        <f t="shared" si="1"/>
        <v>0</v>
      </c>
      <c r="L1031" s="2">
        <v>0</v>
      </c>
      <c r="M1031" s="2">
        <v>0</v>
      </c>
      <c r="N1031" s="2">
        <v>50</v>
      </c>
      <c r="O1031" s="2">
        <v>0</v>
      </c>
      <c r="P1031" s="2">
        <v>60</v>
      </c>
      <c r="Q1031" s="2">
        <v>35</v>
      </c>
      <c r="R1031" s="2">
        <v>229</v>
      </c>
      <c r="S1031" s="2">
        <v>35</v>
      </c>
    </row>
    <row r="1032" spans="1:19" ht="12.75" customHeight="1" x14ac:dyDescent="0.15">
      <c r="A1032" s="2" t="s">
        <v>110</v>
      </c>
      <c r="B1032" s="2" t="s">
        <v>99</v>
      </c>
      <c r="C1032" s="2" t="s">
        <v>67</v>
      </c>
      <c r="D1032" s="86">
        <v>2017</v>
      </c>
      <c r="E1032" s="2" t="s">
        <v>1598</v>
      </c>
      <c r="F1032" s="2">
        <v>75</v>
      </c>
      <c r="G1032" s="108">
        <f t="shared" si="0"/>
        <v>0</v>
      </c>
      <c r="H1032" s="2">
        <v>0</v>
      </c>
      <c r="I1032" s="2">
        <v>0</v>
      </c>
      <c r="J1032" s="2">
        <v>44</v>
      </c>
      <c r="K1032" s="108">
        <f t="shared" si="1"/>
        <v>0</v>
      </c>
      <c r="L1032" s="2">
        <v>0</v>
      </c>
      <c r="M1032" s="2">
        <v>0</v>
      </c>
      <c r="N1032" s="2">
        <v>50</v>
      </c>
      <c r="O1032" s="2">
        <v>0</v>
      </c>
      <c r="P1032" s="2">
        <v>60</v>
      </c>
      <c r="Q1032" s="2">
        <v>31</v>
      </c>
      <c r="R1032" s="2">
        <v>229</v>
      </c>
      <c r="S1032" s="2">
        <v>31</v>
      </c>
    </row>
    <row r="1033" spans="1:19" ht="12.75" customHeight="1" x14ac:dyDescent="0.15">
      <c r="A1033" s="2" t="s">
        <v>330</v>
      </c>
      <c r="B1033" s="2" t="s">
        <v>316</v>
      </c>
      <c r="C1033" s="2" t="s">
        <v>144</v>
      </c>
      <c r="D1033" s="86">
        <v>2014</v>
      </c>
      <c r="E1033" s="2" t="s">
        <v>1598</v>
      </c>
      <c r="F1033" s="2">
        <v>1500</v>
      </c>
      <c r="G1033" s="108">
        <f t="shared" si="0"/>
        <v>0</v>
      </c>
      <c r="H1033" s="2">
        <v>0</v>
      </c>
      <c r="I1033" s="2">
        <v>0</v>
      </c>
      <c r="J1033" s="2">
        <v>993</v>
      </c>
      <c r="K1033" s="108">
        <f t="shared" si="1"/>
        <v>0</v>
      </c>
      <c r="L1033" s="2">
        <v>0</v>
      </c>
      <c r="M1033" s="2">
        <v>0</v>
      </c>
      <c r="N1033" s="2">
        <v>1112</v>
      </c>
      <c r="O1033" s="2">
        <v>0</v>
      </c>
      <c r="P1033" s="2">
        <v>2564</v>
      </c>
      <c r="Q1033" s="2">
        <v>93</v>
      </c>
      <c r="R1033" s="2">
        <v>6169</v>
      </c>
      <c r="S1033" s="2">
        <v>93</v>
      </c>
    </row>
    <row r="1034" spans="1:19" ht="12.75" customHeight="1" x14ac:dyDescent="0.15">
      <c r="A1034" t="s">
        <v>330</v>
      </c>
      <c r="B1034" t="s">
        <v>316</v>
      </c>
      <c r="C1034" t="s">
        <v>144</v>
      </c>
      <c r="D1034" s="86">
        <v>2015</v>
      </c>
      <c r="E1034" t="s">
        <v>1598</v>
      </c>
      <c r="F1034">
        <v>1500</v>
      </c>
      <c r="G1034" s="108">
        <f t="shared" si="0"/>
        <v>0</v>
      </c>
      <c r="H1034">
        <v>0</v>
      </c>
      <c r="I1034">
        <v>0</v>
      </c>
      <c r="J1034">
        <v>993</v>
      </c>
      <c r="K1034" s="108">
        <f t="shared" si="1"/>
        <v>0</v>
      </c>
      <c r="L1034">
        <v>0</v>
      </c>
      <c r="M1034">
        <v>0</v>
      </c>
      <c r="N1034">
        <v>1112</v>
      </c>
      <c r="O1034">
        <v>0</v>
      </c>
      <c r="P1034">
        <v>2564</v>
      </c>
      <c r="Q1034">
        <v>103</v>
      </c>
      <c r="R1034">
        <v>6169</v>
      </c>
      <c r="S1034">
        <v>103</v>
      </c>
    </row>
    <row r="1035" spans="1:19" ht="12.75" customHeight="1" x14ac:dyDescent="0.15">
      <c r="A1035" t="s">
        <v>330</v>
      </c>
      <c r="B1035" t="s">
        <v>316</v>
      </c>
      <c r="C1035" t="s">
        <v>144</v>
      </c>
      <c r="D1035" s="86">
        <v>2016</v>
      </c>
      <c r="E1035" t="s">
        <v>1598</v>
      </c>
      <c r="F1035">
        <v>1500</v>
      </c>
      <c r="G1035" s="108">
        <f t="shared" si="0"/>
        <v>0</v>
      </c>
      <c r="H1035">
        <v>0</v>
      </c>
      <c r="I1035">
        <v>0</v>
      </c>
      <c r="J1035">
        <v>993</v>
      </c>
      <c r="K1035" s="108">
        <f t="shared" si="1"/>
        <v>0</v>
      </c>
      <c r="L1035">
        <v>0</v>
      </c>
      <c r="M1035">
        <v>0</v>
      </c>
      <c r="N1035">
        <v>1112</v>
      </c>
      <c r="O1035">
        <v>0</v>
      </c>
      <c r="P1035">
        <v>2564</v>
      </c>
      <c r="Q1035">
        <v>0</v>
      </c>
      <c r="R1035">
        <v>6169</v>
      </c>
      <c r="S1035">
        <v>0</v>
      </c>
    </row>
    <row r="1036" spans="1:19" ht="12.75" customHeight="1" x14ac:dyDescent="0.15">
      <c r="A1036" t="s">
        <v>330</v>
      </c>
      <c r="B1036" t="s">
        <v>316</v>
      </c>
      <c r="C1036" t="s">
        <v>144</v>
      </c>
      <c r="D1036" s="86">
        <v>2017</v>
      </c>
      <c r="E1036" t="s">
        <v>1598</v>
      </c>
      <c r="F1036">
        <v>1500</v>
      </c>
      <c r="G1036" s="108">
        <f t="shared" si="0"/>
        <v>0</v>
      </c>
      <c r="H1036">
        <v>0</v>
      </c>
      <c r="I1036">
        <v>0</v>
      </c>
      <c r="J1036">
        <v>993</v>
      </c>
      <c r="K1036" s="108">
        <f t="shared" si="1"/>
        <v>0</v>
      </c>
      <c r="L1036">
        <v>0</v>
      </c>
      <c r="M1036">
        <v>0</v>
      </c>
      <c r="N1036">
        <v>1112</v>
      </c>
      <c r="O1036">
        <v>84</v>
      </c>
      <c r="P1036">
        <v>2564</v>
      </c>
      <c r="Q1036">
        <v>341</v>
      </c>
      <c r="R1036">
        <v>6169</v>
      </c>
      <c r="S1036">
        <v>425</v>
      </c>
    </row>
    <row r="1037" spans="1:19" ht="12.75" customHeight="1" x14ac:dyDescent="0.15">
      <c r="A1037" s="77" t="s">
        <v>533</v>
      </c>
      <c r="B1037" s="77" t="s">
        <v>505</v>
      </c>
      <c r="C1037" s="77" t="s">
        <v>67</v>
      </c>
      <c r="D1037" s="111" t="s">
        <v>1632</v>
      </c>
      <c r="E1037" s="77" t="s">
        <v>1598</v>
      </c>
      <c r="F1037" s="104">
        <v>273</v>
      </c>
      <c r="G1037" s="108">
        <f t="shared" si="0"/>
        <v>31</v>
      </c>
      <c r="H1037" s="104">
        <v>31</v>
      </c>
      <c r="I1037" s="104">
        <v>0</v>
      </c>
      <c r="J1037" s="103">
        <v>154</v>
      </c>
      <c r="K1037" s="108">
        <f t="shared" si="1"/>
        <v>25</v>
      </c>
      <c r="L1037" s="104">
        <v>25</v>
      </c>
      <c r="M1037" s="104">
        <v>0</v>
      </c>
      <c r="N1037" s="104">
        <v>185</v>
      </c>
      <c r="O1037" s="104">
        <v>271</v>
      </c>
      <c r="P1037" s="77" t="s">
        <v>1786</v>
      </c>
      <c r="Q1037" s="104">
        <v>189</v>
      </c>
      <c r="R1037" s="104">
        <v>928</v>
      </c>
      <c r="S1037" s="104">
        <v>516</v>
      </c>
    </row>
    <row r="1038" spans="1:19" ht="12.75" customHeight="1" x14ac:dyDescent="0.15">
      <c r="A1038" s="2" t="s">
        <v>533</v>
      </c>
      <c r="B1038" s="2" t="s">
        <v>505</v>
      </c>
      <c r="C1038" s="2" t="s">
        <v>67</v>
      </c>
      <c r="D1038" s="86">
        <v>2014</v>
      </c>
      <c r="E1038" s="2" t="s">
        <v>1598</v>
      </c>
      <c r="F1038" s="2">
        <v>273</v>
      </c>
      <c r="G1038" s="108">
        <f t="shared" si="0"/>
        <v>0</v>
      </c>
      <c r="H1038" s="2">
        <v>0</v>
      </c>
      <c r="I1038" s="2">
        <v>0</v>
      </c>
      <c r="J1038" s="2">
        <v>154</v>
      </c>
      <c r="K1038" s="108">
        <f t="shared" si="1"/>
        <v>9</v>
      </c>
      <c r="L1038" s="2">
        <v>9</v>
      </c>
      <c r="M1038" s="2">
        <v>0</v>
      </c>
      <c r="N1038" s="2">
        <v>185</v>
      </c>
      <c r="O1038" s="2">
        <v>23</v>
      </c>
      <c r="P1038" s="2">
        <v>316</v>
      </c>
      <c r="Q1038" s="2">
        <v>319</v>
      </c>
      <c r="R1038" s="2">
        <v>928</v>
      </c>
      <c r="S1038" s="2">
        <v>351</v>
      </c>
    </row>
    <row r="1039" spans="1:19" ht="12.75" customHeight="1" x14ac:dyDescent="0.15">
      <c r="A1039" s="2" t="s">
        <v>533</v>
      </c>
      <c r="B1039" s="2" t="s">
        <v>505</v>
      </c>
      <c r="C1039" s="2" t="s">
        <v>67</v>
      </c>
      <c r="D1039" s="86">
        <v>2015</v>
      </c>
      <c r="E1039" s="2" t="s">
        <v>1598</v>
      </c>
      <c r="F1039" s="2">
        <v>273</v>
      </c>
      <c r="G1039" s="108">
        <f t="shared" si="0"/>
        <v>12</v>
      </c>
      <c r="H1039" s="2">
        <v>12</v>
      </c>
      <c r="I1039" s="2">
        <v>0</v>
      </c>
      <c r="J1039" s="2">
        <v>154</v>
      </c>
      <c r="K1039" s="108">
        <f t="shared" si="1"/>
        <v>118</v>
      </c>
      <c r="L1039" s="2">
        <v>118</v>
      </c>
      <c r="M1039" s="2">
        <v>0</v>
      </c>
      <c r="N1039" s="2">
        <v>185</v>
      </c>
      <c r="O1039" s="2">
        <v>107</v>
      </c>
      <c r="P1039" s="2">
        <v>316</v>
      </c>
      <c r="Q1039" s="2">
        <v>647</v>
      </c>
      <c r="R1039" s="2">
        <v>928</v>
      </c>
      <c r="S1039" s="2">
        <v>884</v>
      </c>
    </row>
    <row r="1040" spans="1:19" ht="12.75" customHeight="1" x14ac:dyDescent="0.15">
      <c r="A1040" s="2" t="s">
        <v>533</v>
      </c>
      <c r="B1040" s="2" t="s">
        <v>505</v>
      </c>
      <c r="C1040" s="2" t="s">
        <v>67</v>
      </c>
      <c r="D1040" s="86">
        <v>2016</v>
      </c>
      <c r="E1040" s="2" t="s">
        <v>1598</v>
      </c>
      <c r="F1040" s="2">
        <v>273</v>
      </c>
      <c r="G1040" s="108">
        <f t="shared" si="0"/>
        <v>29</v>
      </c>
      <c r="H1040" s="2">
        <v>29</v>
      </c>
      <c r="I1040" s="2">
        <v>0</v>
      </c>
      <c r="J1040" s="2">
        <v>154</v>
      </c>
      <c r="K1040" s="108">
        <f t="shared" si="1"/>
        <v>23</v>
      </c>
      <c r="L1040" s="2">
        <v>23</v>
      </c>
      <c r="M1040" s="2">
        <v>0</v>
      </c>
      <c r="N1040" s="2">
        <v>185</v>
      </c>
      <c r="O1040" s="2">
        <v>6</v>
      </c>
      <c r="P1040" s="2">
        <v>316</v>
      </c>
      <c r="Q1040" s="2">
        <v>219</v>
      </c>
      <c r="R1040" s="2">
        <v>928</v>
      </c>
      <c r="S1040" s="2">
        <v>277</v>
      </c>
    </row>
    <row r="1041" spans="1:19" ht="12.75" customHeight="1" x14ac:dyDescent="0.15">
      <c r="A1041" s="2" t="s">
        <v>533</v>
      </c>
      <c r="B1041" s="2" t="s">
        <v>505</v>
      </c>
      <c r="C1041" s="2" t="s">
        <v>67</v>
      </c>
      <c r="D1041" s="86">
        <v>2017</v>
      </c>
      <c r="E1041" s="2" t="s">
        <v>1598</v>
      </c>
      <c r="F1041" s="2">
        <v>273</v>
      </c>
      <c r="G1041" s="108">
        <f t="shared" si="0"/>
        <v>0</v>
      </c>
      <c r="H1041" s="2">
        <v>0</v>
      </c>
      <c r="I1041" s="2">
        <v>0</v>
      </c>
      <c r="J1041" s="2">
        <v>154</v>
      </c>
      <c r="K1041" s="108">
        <f t="shared" si="1"/>
        <v>13</v>
      </c>
      <c r="L1041" s="2">
        <v>13</v>
      </c>
      <c r="M1041" s="2">
        <v>0</v>
      </c>
      <c r="N1041" s="2">
        <v>185</v>
      </c>
      <c r="O1041" s="2">
        <v>9</v>
      </c>
      <c r="P1041" s="2">
        <v>316</v>
      </c>
      <c r="Q1041" s="2">
        <v>192</v>
      </c>
      <c r="R1041" s="2">
        <v>928</v>
      </c>
      <c r="S1041" s="2">
        <v>214</v>
      </c>
    </row>
    <row r="1042" spans="1:19" ht="12.75" customHeight="1" x14ac:dyDescent="0.15">
      <c r="A1042" s="77" t="s">
        <v>1232</v>
      </c>
      <c r="B1042" s="77" t="s">
        <v>441</v>
      </c>
      <c r="C1042" s="77" t="s">
        <v>83</v>
      </c>
      <c r="D1042" s="111" t="s">
        <v>1632</v>
      </c>
      <c r="E1042" s="77" t="s">
        <v>1598</v>
      </c>
      <c r="F1042" s="104">
        <v>0</v>
      </c>
      <c r="G1042" s="108">
        <f t="shared" si="0"/>
        <v>0</v>
      </c>
      <c r="H1042" s="104">
        <v>0</v>
      </c>
      <c r="I1042" s="104">
        <v>0</v>
      </c>
      <c r="J1042" s="103">
        <v>0</v>
      </c>
      <c r="K1042" s="108">
        <f t="shared" si="1"/>
        <v>0</v>
      </c>
      <c r="L1042" s="104">
        <v>0</v>
      </c>
      <c r="M1042" s="104">
        <v>0</v>
      </c>
      <c r="N1042" s="104">
        <v>0</v>
      </c>
      <c r="O1042" s="104">
        <v>2</v>
      </c>
      <c r="P1042" s="77" t="s">
        <v>1658</v>
      </c>
      <c r="Q1042" s="104">
        <v>38</v>
      </c>
      <c r="R1042" s="104">
        <v>0</v>
      </c>
      <c r="S1042" s="104">
        <v>40</v>
      </c>
    </row>
    <row r="1043" spans="1:19" ht="12.75" customHeight="1" x14ac:dyDescent="0.15">
      <c r="A1043" s="2" t="s">
        <v>560</v>
      </c>
      <c r="B1043" s="2" t="s">
        <v>554</v>
      </c>
      <c r="C1043" s="2" t="s">
        <v>83</v>
      </c>
      <c r="D1043" s="86">
        <v>2014</v>
      </c>
      <c r="E1043" s="2" t="s">
        <v>1598</v>
      </c>
      <c r="F1043" s="2">
        <v>11</v>
      </c>
      <c r="G1043" s="108">
        <f t="shared" si="0"/>
        <v>0</v>
      </c>
      <c r="H1043" s="2">
        <v>0</v>
      </c>
      <c r="I1043" s="2">
        <v>0</v>
      </c>
      <c r="J1043" s="2">
        <v>7</v>
      </c>
      <c r="K1043" s="108">
        <f t="shared" si="1"/>
        <v>0</v>
      </c>
      <c r="L1043" s="2">
        <v>0</v>
      </c>
      <c r="M1043" s="2">
        <v>0</v>
      </c>
      <c r="N1043" s="2">
        <v>8</v>
      </c>
      <c r="O1043" s="2">
        <v>0</v>
      </c>
      <c r="P1043" s="2">
        <v>19</v>
      </c>
      <c r="Q1043" s="2">
        <v>1</v>
      </c>
      <c r="R1043" s="2">
        <v>45</v>
      </c>
      <c r="S1043" s="2">
        <v>1</v>
      </c>
    </row>
    <row r="1044" spans="1:19" ht="12.75" customHeight="1" x14ac:dyDescent="0.15">
      <c r="A1044" s="77" t="s">
        <v>534</v>
      </c>
      <c r="B1044" s="77" t="s">
        <v>505</v>
      </c>
      <c r="C1044" s="77" t="s">
        <v>67</v>
      </c>
      <c r="D1044" s="111" t="s">
        <v>1632</v>
      </c>
      <c r="E1044" s="77" t="s">
        <v>1598</v>
      </c>
      <c r="F1044" s="104">
        <v>814</v>
      </c>
      <c r="G1044" s="108">
        <f t="shared" si="0"/>
        <v>0</v>
      </c>
      <c r="H1044" s="104">
        <v>0</v>
      </c>
      <c r="I1044" s="104">
        <v>0</v>
      </c>
      <c r="J1044" s="103">
        <v>492</v>
      </c>
      <c r="K1044" s="108">
        <f t="shared" si="1"/>
        <v>10</v>
      </c>
      <c r="L1044" s="104">
        <v>10</v>
      </c>
      <c r="M1044" s="104">
        <v>0</v>
      </c>
      <c r="N1044" s="104">
        <v>527</v>
      </c>
      <c r="O1044" s="104">
        <v>0</v>
      </c>
      <c r="P1044" s="77" t="s">
        <v>1787</v>
      </c>
      <c r="Q1044" s="104">
        <v>320</v>
      </c>
      <c r="R1044" s="104">
        <v>2926</v>
      </c>
      <c r="S1044" s="104">
        <v>330</v>
      </c>
    </row>
    <row r="1045" spans="1:19" ht="12.75" customHeight="1" x14ac:dyDescent="0.15">
      <c r="A1045" s="2" t="s">
        <v>534</v>
      </c>
      <c r="B1045" s="2" t="s">
        <v>505</v>
      </c>
      <c r="C1045" s="2" t="s">
        <v>67</v>
      </c>
      <c r="D1045" s="86">
        <v>2014</v>
      </c>
      <c r="E1045" s="2" t="s">
        <v>1598</v>
      </c>
      <c r="F1045" s="2">
        <v>814</v>
      </c>
      <c r="G1045" s="108">
        <f t="shared" si="0"/>
        <v>26</v>
      </c>
      <c r="H1045" s="2">
        <v>26</v>
      </c>
      <c r="I1045" s="2">
        <v>0</v>
      </c>
      <c r="J1045" s="2">
        <v>492</v>
      </c>
      <c r="K1045" s="108">
        <f t="shared" si="1"/>
        <v>19</v>
      </c>
      <c r="L1045" s="2">
        <v>18</v>
      </c>
      <c r="M1045" s="2">
        <v>1</v>
      </c>
      <c r="N1045" s="2">
        <v>527</v>
      </c>
      <c r="O1045" s="2">
        <v>0</v>
      </c>
      <c r="P1045" s="2">
        <v>1093</v>
      </c>
      <c r="Q1045" s="2">
        <v>598</v>
      </c>
      <c r="R1045" s="2">
        <v>2926</v>
      </c>
      <c r="S1045" s="2">
        <v>643</v>
      </c>
    </row>
    <row r="1046" spans="1:19" ht="12.75" customHeight="1" x14ac:dyDescent="0.15">
      <c r="A1046" s="2" t="s">
        <v>534</v>
      </c>
      <c r="B1046" s="2" t="s">
        <v>505</v>
      </c>
      <c r="C1046" s="2" t="s">
        <v>67</v>
      </c>
      <c r="D1046" s="86">
        <v>2015</v>
      </c>
      <c r="E1046" s="2" t="s">
        <v>1598</v>
      </c>
      <c r="F1046" s="2">
        <v>814</v>
      </c>
      <c r="G1046" s="108">
        <f t="shared" si="0"/>
        <v>0</v>
      </c>
      <c r="H1046" s="2">
        <v>0</v>
      </c>
      <c r="I1046" s="2">
        <v>0</v>
      </c>
      <c r="J1046" s="2">
        <v>492</v>
      </c>
      <c r="K1046" s="108">
        <f t="shared" si="1"/>
        <v>9</v>
      </c>
      <c r="L1046" s="2">
        <v>9</v>
      </c>
      <c r="M1046" s="2">
        <v>0</v>
      </c>
      <c r="N1046" s="2">
        <v>527</v>
      </c>
      <c r="O1046" s="2">
        <v>0</v>
      </c>
      <c r="P1046" s="2">
        <v>1093</v>
      </c>
      <c r="Q1046" s="2">
        <v>278</v>
      </c>
      <c r="R1046" s="2">
        <v>2926</v>
      </c>
      <c r="S1046" s="2">
        <v>287</v>
      </c>
    </row>
    <row r="1047" spans="1:19" ht="12.75" customHeight="1" x14ac:dyDescent="0.15">
      <c r="A1047" s="2" t="s">
        <v>534</v>
      </c>
      <c r="B1047" s="2" t="s">
        <v>505</v>
      </c>
      <c r="C1047" s="2" t="s">
        <v>67</v>
      </c>
      <c r="D1047" s="86">
        <v>2016</v>
      </c>
      <c r="E1047" s="2" t="s">
        <v>1598</v>
      </c>
      <c r="F1047" s="2">
        <v>814</v>
      </c>
      <c r="G1047" s="108">
        <f t="shared" si="0"/>
        <v>17</v>
      </c>
      <c r="H1047" s="2">
        <v>17</v>
      </c>
      <c r="I1047" s="2">
        <v>0</v>
      </c>
      <c r="J1047" s="2">
        <v>492</v>
      </c>
      <c r="K1047" s="108">
        <f t="shared" si="1"/>
        <v>109</v>
      </c>
      <c r="L1047" s="2">
        <v>109</v>
      </c>
      <c r="M1047" s="2">
        <v>0</v>
      </c>
      <c r="N1047" s="2">
        <v>527</v>
      </c>
      <c r="O1047" s="2">
        <v>0</v>
      </c>
      <c r="P1047" s="2">
        <v>1093</v>
      </c>
      <c r="Q1047" s="2">
        <v>376</v>
      </c>
      <c r="R1047" s="2">
        <v>2926</v>
      </c>
      <c r="S1047" s="2">
        <v>502</v>
      </c>
    </row>
    <row r="1048" spans="1:19" ht="12.75" customHeight="1" x14ac:dyDescent="0.15">
      <c r="A1048" s="2" t="s">
        <v>534</v>
      </c>
      <c r="B1048" s="2" t="s">
        <v>505</v>
      </c>
      <c r="C1048" s="2" t="s">
        <v>67</v>
      </c>
      <c r="D1048" s="86">
        <v>2017</v>
      </c>
      <c r="E1048" s="2" t="s">
        <v>1598</v>
      </c>
      <c r="F1048" s="2">
        <v>814</v>
      </c>
      <c r="G1048" s="108">
        <f t="shared" si="0"/>
        <v>98</v>
      </c>
      <c r="H1048" s="2">
        <v>98</v>
      </c>
      <c r="I1048" s="2">
        <v>0</v>
      </c>
      <c r="J1048" s="2">
        <v>492</v>
      </c>
      <c r="K1048" s="108">
        <f t="shared" si="1"/>
        <v>23</v>
      </c>
      <c r="L1048" s="2">
        <v>23</v>
      </c>
      <c r="M1048" s="2">
        <v>0</v>
      </c>
      <c r="N1048" s="2">
        <v>527</v>
      </c>
      <c r="O1048" s="2">
        <v>0</v>
      </c>
      <c r="P1048" s="2">
        <v>1093</v>
      </c>
      <c r="Q1048" s="2">
        <v>1418</v>
      </c>
      <c r="R1048" s="2">
        <v>2926</v>
      </c>
      <c r="S1048" s="2">
        <v>1539</v>
      </c>
    </row>
    <row r="1049" spans="1:19" ht="12.75" customHeight="1" x14ac:dyDescent="0.15">
      <c r="A1049" s="77" t="s">
        <v>331</v>
      </c>
      <c r="B1049" s="77" t="s">
        <v>316</v>
      </c>
      <c r="C1049" s="77" t="s">
        <v>144</v>
      </c>
      <c r="D1049" s="111" t="s">
        <v>1632</v>
      </c>
      <c r="E1049" s="77" t="s">
        <v>1598</v>
      </c>
      <c r="F1049" s="104">
        <v>395</v>
      </c>
      <c r="G1049" s="108">
        <f t="shared" si="0"/>
        <v>0</v>
      </c>
      <c r="H1049" s="104">
        <v>0</v>
      </c>
      <c r="I1049" s="104">
        <v>0</v>
      </c>
      <c r="J1049" s="103">
        <v>262</v>
      </c>
      <c r="K1049" s="108">
        <f t="shared" si="1"/>
        <v>0</v>
      </c>
      <c r="L1049" s="104">
        <v>0</v>
      </c>
      <c r="M1049" s="104">
        <v>0</v>
      </c>
      <c r="N1049" s="104">
        <v>289</v>
      </c>
      <c r="O1049" s="104">
        <v>0</v>
      </c>
      <c r="P1049" s="77" t="s">
        <v>1788</v>
      </c>
      <c r="Q1049" s="104">
        <v>245</v>
      </c>
      <c r="R1049" s="104">
        <v>1573</v>
      </c>
      <c r="S1049" s="104">
        <v>245</v>
      </c>
    </row>
    <row r="1050" spans="1:19" ht="12.75" customHeight="1" x14ac:dyDescent="0.15">
      <c r="A1050" s="2" t="s">
        <v>331</v>
      </c>
      <c r="B1050" s="2" t="s">
        <v>316</v>
      </c>
      <c r="C1050" s="2" t="s">
        <v>144</v>
      </c>
      <c r="D1050" s="86">
        <v>2013</v>
      </c>
      <c r="E1050" s="2" t="s">
        <v>1598</v>
      </c>
      <c r="F1050" s="2">
        <v>395</v>
      </c>
      <c r="G1050" s="108">
        <f t="shared" si="0"/>
        <v>0</v>
      </c>
      <c r="H1050" s="2">
        <v>0</v>
      </c>
      <c r="I1050" s="2">
        <v>0</v>
      </c>
      <c r="J1050" s="2">
        <v>262</v>
      </c>
      <c r="K1050" s="108">
        <f t="shared" si="1"/>
        <v>0</v>
      </c>
      <c r="L1050" s="2">
        <v>0</v>
      </c>
      <c r="M1050" s="2">
        <v>0</v>
      </c>
      <c r="N1050" s="2">
        <v>289</v>
      </c>
      <c r="O1050" s="2">
        <v>0</v>
      </c>
      <c r="P1050" s="2">
        <v>627</v>
      </c>
      <c r="Q1050" s="2">
        <v>8</v>
      </c>
      <c r="R1050" s="2">
        <v>1573</v>
      </c>
      <c r="S1050" s="2">
        <v>8</v>
      </c>
    </row>
    <row r="1051" spans="1:19" ht="12.75" customHeight="1" x14ac:dyDescent="0.15">
      <c r="A1051" s="2" t="s">
        <v>331</v>
      </c>
      <c r="B1051" s="2" t="s">
        <v>316</v>
      </c>
      <c r="C1051" s="2" t="s">
        <v>144</v>
      </c>
      <c r="D1051" s="86">
        <v>2014</v>
      </c>
      <c r="E1051" s="2" t="s">
        <v>1598</v>
      </c>
      <c r="F1051" s="2">
        <v>395</v>
      </c>
      <c r="G1051" s="108">
        <f t="shared" si="0"/>
        <v>0</v>
      </c>
      <c r="H1051" s="2">
        <v>0</v>
      </c>
      <c r="I1051" s="2">
        <v>0</v>
      </c>
      <c r="J1051" s="2">
        <v>262</v>
      </c>
      <c r="K1051" s="108">
        <f t="shared" si="1"/>
        <v>0</v>
      </c>
      <c r="L1051" s="2">
        <v>0</v>
      </c>
      <c r="M1051" s="2">
        <v>0</v>
      </c>
      <c r="N1051" s="2">
        <v>289</v>
      </c>
      <c r="O1051" s="2">
        <v>0</v>
      </c>
      <c r="P1051" s="2">
        <v>627</v>
      </c>
      <c r="Q1051" s="2">
        <v>14</v>
      </c>
      <c r="R1051" s="2">
        <v>1573</v>
      </c>
      <c r="S1051" s="2">
        <v>14</v>
      </c>
    </row>
    <row r="1052" spans="1:19" ht="12.75" customHeight="1" x14ac:dyDescent="0.15">
      <c r="A1052" t="s">
        <v>331</v>
      </c>
      <c r="B1052" t="s">
        <v>316</v>
      </c>
      <c r="C1052" t="s">
        <v>144</v>
      </c>
      <c r="D1052" s="86">
        <v>2015</v>
      </c>
      <c r="E1052" t="s">
        <v>1598</v>
      </c>
      <c r="F1052">
        <v>395</v>
      </c>
      <c r="G1052" s="108">
        <f t="shared" si="0"/>
        <v>0</v>
      </c>
      <c r="H1052">
        <v>0</v>
      </c>
      <c r="I1052">
        <v>0</v>
      </c>
      <c r="J1052">
        <v>262</v>
      </c>
      <c r="K1052" s="108">
        <f t="shared" si="1"/>
        <v>0</v>
      </c>
      <c r="L1052">
        <v>0</v>
      </c>
      <c r="M1052">
        <v>0</v>
      </c>
      <c r="N1052">
        <v>289</v>
      </c>
      <c r="O1052">
        <v>0</v>
      </c>
      <c r="P1052">
        <v>627</v>
      </c>
      <c r="Q1052">
        <v>0</v>
      </c>
      <c r="R1052">
        <v>1573</v>
      </c>
      <c r="S1052">
        <v>0</v>
      </c>
    </row>
    <row r="1053" spans="1:19" ht="12.75" customHeight="1" x14ac:dyDescent="0.15">
      <c r="A1053" t="s">
        <v>331</v>
      </c>
      <c r="B1053" t="s">
        <v>316</v>
      </c>
      <c r="C1053" t="s">
        <v>144</v>
      </c>
      <c r="D1053" s="86">
        <v>2016</v>
      </c>
      <c r="E1053" t="s">
        <v>1598</v>
      </c>
      <c r="F1053">
        <v>395</v>
      </c>
      <c r="G1053" s="108">
        <f t="shared" si="0"/>
        <v>0</v>
      </c>
      <c r="H1053">
        <v>0</v>
      </c>
      <c r="I1053">
        <v>0</v>
      </c>
      <c r="J1053">
        <v>262</v>
      </c>
      <c r="K1053" s="108">
        <f t="shared" si="1"/>
        <v>0</v>
      </c>
      <c r="L1053">
        <v>0</v>
      </c>
      <c r="M1053">
        <v>0</v>
      </c>
      <c r="N1053">
        <v>289</v>
      </c>
      <c r="O1053">
        <v>0</v>
      </c>
      <c r="P1053">
        <v>627</v>
      </c>
      <c r="Q1053">
        <v>0</v>
      </c>
      <c r="R1053">
        <v>1573</v>
      </c>
      <c r="S1053">
        <v>0</v>
      </c>
    </row>
    <row r="1054" spans="1:19" ht="12.75" customHeight="1" x14ac:dyDescent="0.15">
      <c r="A1054" t="s">
        <v>331</v>
      </c>
      <c r="B1054" t="s">
        <v>316</v>
      </c>
      <c r="C1054" t="s">
        <v>144</v>
      </c>
      <c r="D1054" s="86">
        <v>2017</v>
      </c>
      <c r="E1054" t="s">
        <v>1598</v>
      </c>
      <c r="F1054">
        <v>395</v>
      </c>
      <c r="G1054" s="108">
        <f t="shared" si="0"/>
        <v>0</v>
      </c>
      <c r="H1054">
        <v>0</v>
      </c>
      <c r="I1054">
        <v>0</v>
      </c>
      <c r="J1054">
        <v>262</v>
      </c>
      <c r="K1054" s="108">
        <f t="shared" si="1"/>
        <v>0</v>
      </c>
      <c r="L1054">
        <v>0</v>
      </c>
      <c r="M1054">
        <v>0</v>
      </c>
      <c r="N1054">
        <v>289</v>
      </c>
      <c r="O1054">
        <v>0</v>
      </c>
      <c r="P1054">
        <v>627</v>
      </c>
      <c r="Q1054">
        <v>0</v>
      </c>
      <c r="R1054">
        <v>1573</v>
      </c>
      <c r="S1054">
        <v>0</v>
      </c>
    </row>
    <row r="1055" spans="1:19" ht="12.75" customHeight="1" x14ac:dyDescent="0.15">
      <c r="A1055" s="77" t="s">
        <v>263</v>
      </c>
      <c r="B1055" s="77" t="s">
        <v>263</v>
      </c>
      <c r="C1055" s="77" t="s">
        <v>67</v>
      </c>
      <c r="D1055" s="111" t="s">
        <v>1632</v>
      </c>
      <c r="E1055" s="77" t="s">
        <v>1598</v>
      </c>
      <c r="F1055" s="104">
        <v>185</v>
      </c>
      <c r="G1055" s="108">
        <f t="shared" si="0"/>
        <v>53</v>
      </c>
      <c r="H1055" s="104">
        <v>53</v>
      </c>
      <c r="I1055" s="104">
        <v>0</v>
      </c>
      <c r="J1055" s="103">
        <v>106</v>
      </c>
      <c r="K1055" s="108">
        <f t="shared" si="1"/>
        <v>15</v>
      </c>
      <c r="L1055" s="104">
        <v>15</v>
      </c>
      <c r="M1055" s="104">
        <v>0</v>
      </c>
      <c r="N1055" s="104">
        <v>141</v>
      </c>
      <c r="O1055" s="104">
        <v>0</v>
      </c>
      <c r="P1055" s="77" t="s">
        <v>1789</v>
      </c>
      <c r="Q1055" s="104">
        <v>523</v>
      </c>
      <c r="R1055" s="104">
        <v>835</v>
      </c>
      <c r="S1055" s="104">
        <v>591</v>
      </c>
    </row>
    <row r="1056" spans="1:19" ht="12.75" customHeight="1" x14ac:dyDescent="0.15">
      <c r="A1056" t="s">
        <v>263</v>
      </c>
      <c r="B1056" t="s">
        <v>263</v>
      </c>
      <c r="C1056" t="s">
        <v>67</v>
      </c>
      <c r="D1056" s="86">
        <v>2015</v>
      </c>
      <c r="E1056" t="s">
        <v>1598</v>
      </c>
      <c r="F1056">
        <v>185</v>
      </c>
      <c r="G1056" s="108">
        <f t="shared" si="0"/>
        <v>0</v>
      </c>
      <c r="H1056">
        <v>0</v>
      </c>
      <c r="I1056">
        <v>0</v>
      </c>
      <c r="J1056">
        <v>106</v>
      </c>
      <c r="K1056" s="108">
        <f t="shared" si="1"/>
        <v>0</v>
      </c>
      <c r="L1056">
        <v>0</v>
      </c>
      <c r="M1056">
        <v>0</v>
      </c>
      <c r="N1056">
        <v>141</v>
      </c>
      <c r="O1056">
        <v>0</v>
      </c>
      <c r="P1056">
        <v>403</v>
      </c>
      <c r="Q1056">
        <v>0</v>
      </c>
      <c r="R1056">
        <v>835</v>
      </c>
      <c r="S1056">
        <v>0</v>
      </c>
    </row>
    <row r="1057" spans="1:19" ht="12.75" customHeight="1" x14ac:dyDescent="0.15">
      <c r="A1057" t="s">
        <v>263</v>
      </c>
      <c r="B1057" t="s">
        <v>263</v>
      </c>
      <c r="C1057" t="s">
        <v>67</v>
      </c>
      <c r="D1057" s="86">
        <v>2016</v>
      </c>
      <c r="E1057" t="s">
        <v>1598</v>
      </c>
      <c r="F1057">
        <v>185</v>
      </c>
      <c r="G1057" s="108">
        <f t="shared" si="0"/>
        <v>0</v>
      </c>
      <c r="H1057">
        <v>0</v>
      </c>
      <c r="I1057">
        <v>0</v>
      </c>
      <c r="J1057">
        <v>106</v>
      </c>
      <c r="K1057" s="108">
        <f t="shared" si="1"/>
        <v>6</v>
      </c>
      <c r="L1057">
        <v>6</v>
      </c>
      <c r="M1057">
        <v>0</v>
      </c>
      <c r="N1057">
        <v>141</v>
      </c>
      <c r="O1057">
        <v>4</v>
      </c>
      <c r="P1057">
        <v>403</v>
      </c>
      <c r="Q1057">
        <v>135</v>
      </c>
      <c r="R1057">
        <v>835</v>
      </c>
      <c r="S1057">
        <v>145</v>
      </c>
    </row>
    <row r="1058" spans="1:19" ht="12.75" customHeight="1" x14ac:dyDescent="0.15">
      <c r="A1058" t="s">
        <v>263</v>
      </c>
      <c r="B1058" t="s">
        <v>263</v>
      </c>
      <c r="C1058" t="s">
        <v>67</v>
      </c>
      <c r="D1058" s="86">
        <v>2017</v>
      </c>
      <c r="E1058" t="s">
        <v>1598</v>
      </c>
      <c r="F1058">
        <v>185</v>
      </c>
      <c r="G1058" s="108">
        <f t="shared" si="0"/>
        <v>0</v>
      </c>
      <c r="H1058">
        <v>0</v>
      </c>
      <c r="I1058">
        <v>0</v>
      </c>
      <c r="J1058">
        <v>106</v>
      </c>
      <c r="K1058" s="108">
        <f t="shared" si="1"/>
        <v>1</v>
      </c>
      <c r="L1058">
        <v>1</v>
      </c>
      <c r="M1058">
        <v>0</v>
      </c>
      <c r="N1058">
        <v>141</v>
      </c>
      <c r="O1058">
        <v>0</v>
      </c>
      <c r="P1058">
        <v>403</v>
      </c>
      <c r="Q1058">
        <v>37</v>
      </c>
      <c r="R1058">
        <v>835</v>
      </c>
      <c r="S1058">
        <v>38</v>
      </c>
    </row>
    <row r="1059" spans="1:19" ht="12.75" customHeight="1" x14ac:dyDescent="0.15">
      <c r="A1059" s="77" t="s">
        <v>266</v>
      </c>
      <c r="B1059" s="77" t="s">
        <v>263</v>
      </c>
      <c r="C1059" s="77" t="s">
        <v>67</v>
      </c>
      <c r="D1059" s="111" t="s">
        <v>1632</v>
      </c>
      <c r="E1059" s="77" t="s">
        <v>1598</v>
      </c>
      <c r="F1059" s="104">
        <v>51</v>
      </c>
      <c r="G1059" s="108">
        <f t="shared" si="0"/>
        <v>3</v>
      </c>
      <c r="H1059" s="104">
        <v>0</v>
      </c>
      <c r="I1059" s="104">
        <v>3</v>
      </c>
      <c r="J1059" s="103">
        <v>30</v>
      </c>
      <c r="K1059" s="108">
        <f t="shared" si="1"/>
        <v>0</v>
      </c>
      <c r="L1059" s="104">
        <v>0</v>
      </c>
      <c r="M1059" s="104">
        <v>0</v>
      </c>
      <c r="N1059" s="104">
        <v>32</v>
      </c>
      <c r="O1059" s="104">
        <v>6</v>
      </c>
      <c r="P1059" s="77" t="s">
        <v>1790</v>
      </c>
      <c r="Q1059" s="104">
        <v>22</v>
      </c>
      <c r="R1059" s="104">
        <v>180</v>
      </c>
      <c r="S1059" s="104">
        <v>31</v>
      </c>
    </row>
    <row r="1060" spans="1:19" ht="12.75" customHeight="1" x14ac:dyDescent="0.15">
      <c r="A1060" s="2" t="s">
        <v>266</v>
      </c>
      <c r="B1060" s="2" t="s">
        <v>263</v>
      </c>
      <c r="C1060" s="2" t="s">
        <v>67</v>
      </c>
      <c r="D1060" s="86">
        <v>2014</v>
      </c>
      <c r="E1060" s="2" t="s">
        <v>1598</v>
      </c>
      <c r="F1060" s="2">
        <v>51</v>
      </c>
      <c r="G1060" s="108">
        <f t="shared" si="0"/>
        <v>0</v>
      </c>
      <c r="H1060" s="2">
        <v>0</v>
      </c>
      <c r="I1060" s="2">
        <v>0</v>
      </c>
      <c r="J1060" s="2">
        <v>30</v>
      </c>
      <c r="K1060" s="108">
        <f t="shared" si="1"/>
        <v>0</v>
      </c>
      <c r="L1060" s="2">
        <v>0</v>
      </c>
      <c r="M1060" s="2">
        <v>0</v>
      </c>
      <c r="N1060" s="2">
        <v>32</v>
      </c>
      <c r="O1060" s="2">
        <v>9</v>
      </c>
      <c r="P1060" s="2">
        <v>67</v>
      </c>
      <c r="Q1060" s="2">
        <v>17</v>
      </c>
      <c r="R1060" s="2">
        <v>180</v>
      </c>
      <c r="S1060" s="2">
        <v>26</v>
      </c>
    </row>
    <row r="1061" spans="1:19" ht="12.75" customHeight="1" x14ac:dyDescent="0.15">
      <c r="A1061" t="s">
        <v>266</v>
      </c>
      <c r="B1061" t="s">
        <v>263</v>
      </c>
      <c r="C1061" t="s">
        <v>67</v>
      </c>
      <c r="D1061" s="86">
        <v>2015</v>
      </c>
      <c r="E1061" t="s">
        <v>1598</v>
      </c>
      <c r="F1061">
        <v>51</v>
      </c>
      <c r="G1061" s="108">
        <f t="shared" si="0"/>
        <v>0</v>
      </c>
      <c r="H1061">
        <v>0</v>
      </c>
      <c r="I1061">
        <v>0</v>
      </c>
      <c r="J1061">
        <v>30</v>
      </c>
      <c r="K1061" s="108">
        <f t="shared" si="1"/>
        <v>0</v>
      </c>
      <c r="L1061">
        <v>0</v>
      </c>
      <c r="M1061">
        <v>0</v>
      </c>
      <c r="N1061">
        <v>32</v>
      </c>
      <c r="O1061">
        <v>8</v>
      </c>
      <c r="P1061">
        <v>67</v>
      </c>
      <c r="Q1061">
        <v>11</v>
      </c>
      <c r="R1061">
        <v>180</v>
      </c>
      <c r="S1061">
        <v>19</v>
      </c>
    </row>
    <row r="1062" spans="1:19" ht="12.75" customHeight="1" x14ac:dyDescent="0.15">
      <c r="A1062" t="s">
        <v>266</v>
      </c>
      <c r="B1062" t="s">
        <v>263</v>
      </c>
      <c r="C1062" t="s">
        <v>67</v>
      </c>
      <c r="D1062" s="86">
        <v>2016</v>
      </c>
      <c r="E1062" t="s">
        <v>1598</v>
      </c>
      <c r="F1062">
        <v>51</v>
      </c>
      <c r="G1062" s="108">
        <f t="shared" si="0"/>
        <v>0</v>
      </c>
      <c r="H1062">
        <v>0</v>
      </c>
      <c r="I1062">
        <v>0</v>
      </c>
      <c r="J1062">
        <v>30</v>
      </c>
      <c r="K1062" s="108">
        <f t="shared" si="1"/>
        <v>1</v>
      </c>
      <c r="L1062">
        <v>0</v>
      </c>
      <c r="M1062">
        <v>1</v>
      </c>
      <c r="N1062">
        <v>32</v>
      </c>
      <c r="O1062">
        <v>13</v>
      </c>
      <c r="P1062">
        <v>67</v>
      </c>
      <c r="Q1062">
        <v>14</v>
      </c>
      <c r="R1062">
        <v>180</v>
      </c>
      <c r="S1062">
        <v>28</v>
      </c>
    </row>
    <row r="1063" spans="1:19" ht="12.75" customHeight="1" x14ac:dyDescent="0.15">
      <c r="A1063" t="s">
        <v>266</v>
      </c>
      <c r="B1063" t="s">
        <v>263</v>
      </c>
      <c r="C1063" t="s">
        <v>67</v>
      </c>
      <c r="D1063" s="86">
        <v>2017</v>
      </c>
      <c r="E1063" t="s">
        <v>1598</v>
      </c>
      <c r="F1063">
        <v>51</v>
      </c>
      <c r="G1063" s="108">
        <f t="shared" si="0"/>
        <v>0</v>
      </c>
      <c r="H1063">
        <v>0</v>
      </c>
      <c r="I1063">
        <v>0</v>
      </c>
      <c r="J1063">
        <v>30</v>
      </c>
      <c r="K1063" s="108">
        <f t="shared" si="1"/>
        <v>0</v>
      </c>
      <c r="L1063">
        <v>0</v>
      </c>
      <c r="M1063">
        <v>0</v>
      </c>
      <c r="N1063">
        <v>32</v>
      </c>
      <c r="O1063">
        <v>16</v>
      </c>
      <c r="P1063">
        <v>67</v>
      </c>
      <c r="Q1063">
        <v>14</v>
      </c>
      <c r="R1063">
        <v>180</v>
      </c>
      <c r="S1063">
        <v>30</v>
      </c>
    </row>
    <row r="1064" spans="1:19" ht="12.75" customHeight="1" x14ac:dyDescent="0.15">
      <c r="A1064" s="77" t="s">
        <v>439</v>
      </c>
      <c r="B1064" s="77" t="s">
        <v>416</v>
      </c>
      <c r="C1064" s="77" t="s">
        <v>417</v>
      </c>
      <c r="D1064" s="111" t="s">
        <v>1632</v>
      </c>
      <c r="E1064" s="77" t="s">
        <v>1598</v>
      </c>
      <c r="F1064" s="104">
        <v>465</v>
      </c>
      <c r="G1064" s="108">
        <f t="shared" si="0"/>
        <v>0</v>
      </c>
      <c r="H1064" s="104">
        <v>0</v>
      </c>
      <c r="I1064" s="104">
        <v>0</v>
      </c>
      <c r="J1064" s="103">
        <v>353</v>
      </c>
      <c r="K1064" s="108">
        <f t="shared" si="1"/>
        <v>0</v>
      </c>
      <c r="L1064" s="104">
        <v>0</v>
      </c>
      <c r="M1064" s="104">
        <v>0</v>
      </c>
      <c r="N1064" s="104">
        <v>327</v>
      </c>
      <c r="O1064" s="104">
        <v>0</v>
      </c>
      <c r="P1064" s="77" t="s">
        <v>1791</v>
      </c>
      <c r="Q1064" s="104">
        <v>60</v>
      </c>
      <c r="R1064" s="104">
        <v>1863</v>
      </c>
      <c r="S1064" s="104">
        <v>60</v>
      </c>
    </row>
    <row r="1065" spans="1:19" ht="12.75" customHeight="1" x14ac:dyDescent="0.15">
      <c r="A1065" s="2" t="s">
        <v>439</v>
      </c>
      <c r="B1065" s="2" t="s">
        <v>416</v>
      </c>
      <c r="C1065" s="2" t="s">
        <v>417</v>
      </c>
      <c r="D1065" s="86">
        <v>2013</v>
      </c>
      <c r="E1065" s="2" t="s">
        <v>1598</v>
      </c>
      <c r="F1065" s="2">
        <v>465</v>
      </c>
      <c r="G1065" s="108">
        <f t="shared" si="0"/>
        <v>0</v>
      </c>
      <c r="H1065" s="2">
        <v>0</v>
      </c>
      <c r="I1065" s="2">
        <v>0</v>
      </c>
      <c r="J1065" s="2">
        <v>353</v>
      </c>
      <c r="K1065" s="108">
        <f t="shared" si="1"/>
        <v>8</v>
      </c>
      <c r="L1065" s="2">
        <v>8</v>
      </c>
      <c r="M1065" s="2">
        <v>0</v>
      </c>
      <c r="N1065" s="2">
        <v>327</v>
      </c>
      <c r="O1065" s="2">
        <v>0</v>
      </c>
      <c r="P1065" s="2">
        <v>718</v>
      </c>
      <c r="Q1065" s="2">
        <v>67</v>
      </c>
      <c r="R1065" s="2">
        <v>1863</v>
      </c>
      <c r="S1065" s="2">
        <v>75</v>
      </c>
    </row>
    <row r="1066" spans="1:19" ht="12.75" customHeight="1" x14ac:dyDescent="0.15">
      <c r="A1066" s="2" t="s">
        <v>439</v>
      </c>
      <c r="B1066" s="2" t="s">
        <v>416</v>
      </c>
      <c r="C1066" s="2" t="s">
        <v>417</v>
      </c>
      <c r="D1066" s="86">
        <v>2014</v>
      </c>
      <c r="E1066" s="2" t="s">
        <v>1598</v>
      </c>
      <c r="F1066" s="2">
        <v>465</v>
      </c>
      <c r="G1066" s="108">
        <f t="shared" si="0"/>
        <v>0</v>
      </c>
      <c r="H1066" s="2">
        <v>0</v>
      </c>
      <c r="I1066" s="2">
        <v>0</v>
      </c>
      <c r="J1066" s="2">
        <v>353</v>
      </c>
      <c r="K1066" s="108">
        <f t="shared" si="1"/>
        <v>108</v>
      </c>
      <c r="L1066" s="2">
        <v>108</v>
      </c>
      <c r="M1066" s="2">
        <v>0</v>
      </c>
      <c r="N1066" s="2">
        <v>327</v>
      </c>
      <c r="O1066" s="2">
        <v>1</v>
      </c>
      <c r="P1066" s="2">
        <v>718</v>
      </c>
      <c r="Q1066" s="2">
        <v>16</v>
      </c>
      <c r="R1066" s="2">
        <v>1863</v>
      </c>
      <c r="S1066" s="2">
        <v>125</v>
      </c>
    </row>
    <row r="1067" spans="1:19" ht="12.75" customHeight="1" x14ac:dyDescent="0.15">
      <c r="A1067" t="s">
        <v>439</v>
      </c>
      <c r="B1067" t="s">
        <v>416</v>
      </c>
      <c r="C1067" t="s">
        <v>417</v>
      </c>
      <c r="D1067" s="86">
        <v>2015</v>
      </c>
      <c r="E1067" t="s">
        <v>1598</v>
      </c>
      <c r="F1067">
        <v>465</v>
      </c>
      <c r="G1067" s="108">
        <f t="shared" si="0"/>
        <v>0</v>
      </c>
      <c r="H1067">
        <v>0</v>
      </c>
      <c r="I1067">
        <v>0</v>
      </c>
      <c r="J1067">
        <v>353</v>
      </c>
      <c r="K1067" s="108">
        <f t="shared" si="1"/>
        <v>0</v>
      </c>
      <c r="L1067">
        <v>0</v>
      </c>
      <c r="M1067">
        <v>0</v>
      </c>
      <c r="N1067">
        <v>327</v>
      </c>
      <c r="O1067">
        <v>0</v>
      </c>
      <c r="P1067">
        <v>718</v>
      </c>
      <c r="Q1067">
        <v>143</v>
      </c>
      <c r="R1067">
        <v>1863</v>
      </c>
      <c r="S1067">
        <v>143</v>
      </c>
    </row>
    <row r="1068" spans="1:19" ht="12.75" customHeight="1" x14ac:dyDescent="0.15">
      <c r="A1068" t="s">
        <v>439</v>
      </c>
      <c r="B1068" t="s">
        <v>416</v>
      </c>
      <c r="C1068" t="s">
        <v>417</v>
      </c>
      <c r="D1068" s="86">
        <v>2016</v>
      </c>
      <c r="E1068" t="s">
        <v>1598</v>
      </c>
      <c r="F1068">
        <v>465</v>
      </c>
      <c r="G1068" s="108">
        <f t="shared" si="0"/>
        <v>45</v>
      </c>
      <c r="H1068">
        <v>45</v>
      </c>
      <c r="I1068">
        <v>0</v>
      </c>
      <c r="J1068">
        <v>353</v>
      </c>
      <c r="K1068" s="108">
        <f t="shared" si="1"/>
        <v>0</v>
      </c>
      <c r="L1068">
        <v>0</v>
      </c>
      <c r="M1068">
        <v>0</v>
      </c>
      <c r="N1068">
        <v>327</v>
      </c>
      <c r="O1068">
        <v>46</v>
      </c>
      <c r="P1068">
        <v>718</v>
      </c>
      <c r="Q1068">
        <v>12</v>
      </c>
      <c r="R1068">
        <v>1863</v>
      </c>
      <c r="S1068">
        <v>103</v>
      </c>
    </row>
    <row r="1069" spans="1:19" ht="12.75" customHeight="1" x14ac:dyDescent="0.15">
      <c r="A1069" t="s">
        <v>439</v>
      </c>
      <c r="B1069" t="s">
        <v>416</v>
      </c>
      <c r="C1069" t="s">
        <v>417</v>
      </c>
      <c r="D1069" s="86">
        <v>2017</v>
      </c>
      <c r="E1069" t="s">
        <v>1598</v>
      </c>
      <c r="F1069">
        <v>465</v>
      </c>
      <c r="G1069" s="108">
        <f t="shared" si="0"/>
        <v>0</v>
      </c>
      <c r="H1069">
        <v>0</v>
      </c>
      <c r="I1069">
        <v>0</v>
      </c>
      <c r="J1069">
        <v>353</v>
      </c>
      <c r="K1069" s="108">
        <f t="shared" si="1"/>
        <v>0</v>
      </c>
      <c r="L1069">
        <v>0</v>
      </c>
      <c r="M1069">
        <v>0</v>
      </c>
      <c r="N1069">
        <v>327</v>
      </c>
      <c r="O1069">
        <v>116</v>
      </c>
      <c r="P1069">
        <v>718</v>
      </c>
      <c r="Q1069">
        <v>7</v>
      </c>
      <c r="R1069">
        <v>1863</v>
      </c>
      <c r="S1069">
        <v>123</v>
      </c>
    </row>
    <row r="1070" spans="1:19" ht="12.75" customHeight="1" x14ac:dyDescent="0.15">
      <c r="A1070" s="2" t="s">
        <v>1245</v>
      </c>
      <c r="B1070" s="2" t="s">
        <v>352</v>
      </c>
      <c r="C1070" s="2" t="s">
        <v>144</v>
      </c>
      <c r="D1070" s="86">
        <v>2013</v>
      </c>
      <c r="E1070" s="2" t="s">
        <v>1598</v>
      </c>
      <c r="F1070" s="2">
        <v>38</v>
      </c>
      <c r="G1070" s="108">
        <f t="shared" si="0"/>
        <v>0</v>
      </c>
      <c r="H1070" s="2">
        <v>0</v>
      </c>
      <c r="I1070" s="2">
        <v>0</v>
      </c>
      <c r="J1070" s="2">
        <v>29</v>
      </c>
      <c r="K1070" s="108">
        <f t="shared" si="1"/>
        <v>0</v>
      </c>
      <c r="L1070" s="2">
        <v>0</v>
      </c>
      <c r="M1070" s="2">
        <v>0</v>
      </c>
      <c r="N1070" s="2">
        <v>34</v>
      </c>
      <c r="O1070" s="2">
        <v>7</v>
      </c>
      <c r="P1070" s="2">
        <v>80</v>
      </c>
      <c r="Q1070" s="2">
        <v>2</v>
      </c>
      <c r="R1070" s="2">
        <v>181</v>
      </c>
      <c r="S1070" s="2">
        <v>9</v>
      </c>
    </row>
    <row r="1071" spans="1:19" ht="12.75" customHeight="1" x14ac:dyDescent="0.15">
      <c r="A1071" s="2" t="s">
        <v>1245</v>
      </c>
      <c r="B1071" s="2" t="s">
        <v>352</v>
      </c>
      <c r="C1071" s="2" t="s">
        <v>144</v>
      </c>
      <c r="D1071" s="86">
        <v>2014</v>
      </c>
      <c r="E1071" s="2" t="s">
        <v>1598</v>
      </c>
      <c r="F1071" s="2">
        <v>38</v>
      </c>
      <c r="G1071" s="108">
        <f t="shared" si="0"/>
        <v>0</v>
      </c>
      <c r="H1071" s="2">
        <v>0</v>
      </c>
      <c r="I1071" s="2">
        <v>0</v>
      </c>
      <c r="J1071" s="2">
        <v>29</v>
      </c>
      <c r="K1071" s="108">
        <f t="shared" si="1"/>
        <v>0</v>
      </c>
      <c r="L1071" s="2">
        <v>0</v>
      </c>
      <c r="M1071" s="2">
        <v>0</v>
      </c>
      <c r="N1071" s="2">
        <v>34</v>
      </c>
      <c r="O1071" s="2">
        <v>4</v>
      </c>
      <c r="P1071" s="2">
        <v>80</v>
      </c>
      <c r="Q1071" s="2">
        <v>2</v>
      </c>
      <c r="R1071" s="2">
        <v>181</v>
      </c>
      <c r="S1071" s="2">
        <v>6</v>
      </c>
    </row>
    <row r="1072" spans="1:19" ht="12.75" customHeight="1" x14ac:dyDescent="0.15">
      <c r="A1072" t="s">
        <v>1245</v>
      </c>
      <c r="B1072" t="s">
        <v>352</v>
      </c>
      <c r="C1072" t="s">
        <v>144</v>
      </c>
      <c r="D1072" s="86">
        <v>2015</v>
      </c>
      <c r="E1072" t="s">
        <v>1598</v>
      </c>
      <c r="F1072">
        <v>38</v>
      </c>
      <c r="G1072" s="108">
        <f t="shared" si="0"/>
        <v>0</v>
      </c>
      <c r="H1072">
        <v>0</v>
      </c>
      <c r="I1072">
        <v>0</v>
      </c>
      <c r="J1072">
        <v>29</v>
      </c>
      <c r="K1072" s="108">
        <f t="shared" si="1"/>
        <v>0</v>
      </c>
      <c r="L1072">
        <v>0</v>
      </c>
      <c r="M1072">
        <v>0</v>
      </c>
      <c r="N1072">
        <v>34</v>
      </c>
      <c r="O1072">
        <v>0</v>
      </c>
      <c r="P1072">
        <v>80</v>
      </c>
      <c r="Q1072">
        <v>6</v>
      </c>
      <c r="R1072">
        <v>181</v>
      </c>
      <c r="S1072">
        <v>6</v>
      </c>
    </row>
    <row r="1073" spans="1:19" ht="12.75" customHeight="1" x14ac:dyDescent="0.15">
      <c r="A1073" t="s">
        <v>1245</v>
      </c>
      <c r="B1073" t="s">
        <v>352</v>
      </c>
      <c r="C1073" t="s">
        <v>144</v>
      </c>
      <c r="D1073" s="86">
        <v>2016</v>
      </c>
      <c r="E1073" t="s">
        <v>1598</v>
      </c>
      <c r="F1073">
        <v>38</v>
      </c>
      <c r="G1073" s="108">
        <f t="shared" si="0"/>
        <v>0</v>
      </c>
      <c r="H1073">
        <v>0</v>
      </c>
      <c r="I1073">
        <v>0</v>
      </c>
      <c r="J1073">
        <v>29</v>
      </c>
      <c r="K1073" s="108">
        <f t="shared" si="1"/>
        <v>0</v>
      </c>
      <c r="L1073">
        <v>0</v>
      </c>
      <c r="M1073">
        <v>0</v>
      </c>
      <c r="N1073">
        <v>34</v>
      </c>
      <c r="O1073">
        <v>6</v>
      </c>
      <c r="P1073">
        <v>80</v>
      </c>
      <c r="Q1073">
        <v>2</v>
      </c>
      <c r="R1073">
        <v>181</v>
      </c>
      <c r="S1073">
        <v>8</v>
      </c>
    </row>
    <row r="1074" spans="1:19" ht="12.75" customHeight="1" x14ac:dyDescent="0.15">
      <c r="A1074" t="s">
        <v>1245</v>
      </c>
      <c r="B1074" t="s">
        <v>352</v>
      </c>
      <c r="C1074" t="s">
        <v>144</v>
      </c>
      <c r="D1074" s="86">
        <v>2017</v>
      </c>
      <c r="E1074" t="s">
        <v>1598</v>
      </c>
      <c r="F1074">
        <v>38</v>
      </c>
      <c r="G1074" s="108">
        <f t="shared" si="0"/>
        <v>0</v>
      </c>
      <c r="H1074">
        <v>0</v>
      </c>
      <c r="I1074">
        <v>0</v>
      </c>
      <c r="J1074">
        <v>29</v>
      </c>
      <c r="K1074" s="108">
        <f t="shared" si="1"/>
        <v>0</v>
      </c>
      <c r="L1074">
        <v>0</v>
      </c>
      <c r="M1074">
        <v>0</v>
      </c>
      <c r="N1074">
        <v>34</v>
      </c>
      <c r="O1074">
        <v>0</v>
      </c>
      <c r="P1074">
        <v>80</v>
      </c>
      <c r="Q1074">
        <v>3</v>
      </c>
      <c r="R1074">
        <v>181</v>
      </c>
      <c r="S1074">
        <v>3</v>
      </c>
    </row>
    <row r="1075" spans="1:19" ht="12.75" customHeight="1" x14ac:dyDescent="0.15">
      <c r="A1075" s="77" t="s">
        <v>271</v>
      </c>
      <c r="B1075" s="77" t="s">
        <v>269</v>
      </c>
      <c r="C1075" s="77" t="s">
        <v>83</v>
      </c>
      <c r="D1075" s="111" t="s">
        <v>1632</v>
      </c>
      <c r="E1075" s="77" t="s">
        <v>1598</v>
      </c>
      <c r="F1075" s="104">
        <v>174</v>
      </c>
      <c r="G1075" s="108">
        <f t="shared" si="0"/>
        <v>4</v>
      </c>
      <c r="H1075" s="104">
        <v>0</v>
      </c>
      <c r="I1075" s="104">
        <v>4</v>
      </c>
      <c r="J1075" s="103">
        <v>126</v>
      </c>
      <c r="K1075" s="108">
        <f t="shared" si="1"/>
        <v>11</v>
      </c>
      <c r="L1075" s="104">
        <v>0</v>
      </c>
      <c r="M1075" s="104">
        <v>11</v>
      </c>
      <c r="N1075" s="104">
        <v>150</v>
      </c>
      <c r="O1075" s="104">
        <v>3</v>
      </c>
      <c r="P1075" s="77" t="s">
        <v>1792</v>
      </c>
      <c r="Q1075" s="104">
        <v>10</v>
      </c>
      <c r="R1075" s="104">
        <v>764</v>
      </c>
      <c r="S1075" s="104">
        <v>28</v>
      </c>
    </row>
    <row r="1076" spans="1:19" ht="12.75" customHeight="1" x14ac:dyDescent="0.15">
      <c r="A1076" s="2" t="s">
        <v>271</v>
      </c>
      <c r="B1076" s="2" t="s">
        <v>269</v>
      </c>
      <c r="C1076" s="2" t="s">
        <v>83</v>
      </c>
      <c r="D1076" s="86">
        <v>2014</v>
      </c>
      <c r="E1076" s="2" t="s">
        <v>1598</v>
      </c>
      <c r="F1076" s="2">
        <v>174</v>
      </c>
      <c r="G1076" s="108">
        <f t="shared" si="0"/>
        <v>7</v>
      </c>
      <c r="H1076" s="2">
        <v>0</v>
      </c>
      <c r="I1076" s="2">
        <v>7</v>
      </c>
      <c r="J1076" s="2">
        <v>126</v>
      </c>
      <c r="K1076" s="108">
        <f t="shared" si="1"/>
        <v>17</v>
      </c>
      <c r="L1076" s="2">
        <v>0</v>
      </c>
      <c r="M1076" s="2">
        <v>17</v>
      </c>
      <c r="N1076" s="2">
        <v>150</v>
      </c>
      <c r="O1076" s="2">
        <v>32</v>
      </c>
      <c r="P1076" s="2">
        <v>314</v>
      </c>
      <c r="Q1076" s="2">
        <v>75</v>
      </c>
      <c r="R1076" s="2">
        <v>764</v>
      </c>
      <c r="S1076" s="2">
        <v>131</v>
      </c>
    </row>
    <row r="1077" spans="1:19" ht="12.75" customHeight="1" x14ac:dyDescent="0.15">
      <c r="A1077" t="s">
        <v>271</v>
      </c>
      <c r="B1077" t="s">
        <v>269</v>
      </c>
      <c r="C1077" t="s">
        <v>83</v>
      </c>
      <c r="D1077" s="86">
        <v>2015</v>
      </c>
      <c r="E1077" t="s">
        <v>1598</v>
      </c>
      <c r="F1077">
        <v>174</v>
      </c>
      <c r="G1077" s="108">
        <f t="shared" si="0"/>
        <v>27</v>
      </c>
      <c r="H1077">
        <v>0</v>
      </c>
      <c r="I1077">
        <v>27</v>
      </c>
      <c r="J1077">
        <v>126</v>
      </c>
      <c r="K1077" s="108">
        <f t="shared" si="1"/>
        <v>20</v>
      </c>
      <c r="L1077">
        <v>20</v>
      </c>
      <c r="M1077">
        <v>0</v>
      </c>
      <c r="N1077">
        <v>150</v>
      </c>
      <c r="O1077">
        <v>29</v>
      </c>
      <c r="P1077">
        <v>314</v>
      </c>
      <c r="Q1077">
        <v>70</v>
      </c>
      <c r="R1077">
        <v>764</v>
      </c>
      <c r="S1077">
        <v>146</v>
      </c>
    </row>
    <row r="1078" spans="1:19" ht="12.75" customHeight="1" x14ac:dyDescent="0.15">
      <c r="A1078" t="s">
        <v>271</v>
      </c>
      <c r="B1078" t="s">
        <v>269</v>
      </c>
      <c r="C1078" t="s">
        <v>83</v>
      </c>
      <c r="D1078" s="86">
        <v>2016</v>
      </c>
      <c r="E1078" t="s">
        <v>1598</v>
      </c>
      <c r="F1078">
        <v>174</v>
      </c>
      <c r="G1078" s="108">
        <f t="shared" si="0"/>
        <v>7</v>
      </c>
      <c r="H1078">
        <v>7</v>
      </c>
      <c r="I1078">
        <v>0</v>
      </c>
      <c r="J1078">
        <v>126</v>
      </c>
      <c r="K1078" s="108">
        <f t="shared" si="1"/>
        <v>18</v>
      </c>
      <c r="L1078">
        <v>18</v>
      </c>
      <c r="M1078">
        <v>0</v>
      </c>
      <c r="N1078">
        <v>150</v>
      </c>
      <c r="O1078">
        <v>22</v>
      </c>
      <c r="P1078">
        <v>314</v>
      </c>
      <c r="Q1078">
        <v>54</v>
      </c>
      <c r="R1078">
        <v>764</v>
      </c>
      <c r="S1078">
        <v>101</v>
      </c>
    </row>
    <row r="1079" spans="1:19" ht="12.75" customHeight="1" x14ac:dyDescent="0.15">
      <c r="A1079" t="s">
        <v>271</v>
      </c>
      <c r="B1079" t="s">
        <v>269</v>
      </c>
      <c r="C1079" t="s">
        <v>83</v>
      </c>
      <c r="D1079" s="86">
        <v>2017</v>
      </c>
      <c r="E1079" t="s">
        <v>1598</v>
      </c>
      <c r="F1079">
        <v>174</v>
      </c>
      <c r="G1079" s="108">
        <f t="shared" si="0"/>
        <v>8</v>
      </c>
      <c r="H1079">
        <v>0</v>
      </c>
      <c r="I1079">
        <v>8</v>
      </c>
      <c r="J1079">
        <v>126</v>
      </c>
      <c r="K1079" s="108">
        <f t="shared" si="1"/>
        <v>18</v>
      </c>
      <c r="L1079">
        <v>0</v>
      </c>
      <c r="M1079">
        <v>18</v>
      </c>
      <c r="N1079">
        <v>150</v>
      </c>
      <c r="O1079">
        <v>27</v>
      </c>
      <c r="P1079">
        <v>314</v>
      </c>
      <c r="Q1079">
        <v>60</v>
      </c>
      <c r="R1079">
        <v>764</v>
      </c>
      <c r="S1079">
        <v>113</v>
      </c>
    </row>
    <row r="1080" spans="1:19" ht="12.75" customHeight="1" x14ac:dyDescent="0.15">
      <c r="A1080" s="77" t="s">
        <v>76</v>
      </c>
      <c r="B1080" s="77" t="s">
        <v>66</v>
      </c>
      <c r="C1080" s="77" t="s">
        <v>67</v>
      </c>
      <c r="D1080" s="111" t="s">
        <v>1632</v>
      </c>
      <c r="E1080" s="77" t="s">
        <v>1598</v>
      </c>
      <c r="F1080" s="104">
        <v>330</v>
      </c>
      <c r="G1080" s="108">
        <f t="shared" si="0"/>
        <v>0</v>
      </c>
      <c r="H1080" s="104">
        <v>0</v>
      </c>
      <c r="I1080" s="104">
        <v>0</v>
      </c>
      <c r="J1080" s="103">
        <v>167</v>
      </c>
      <c r="K1080" s="108">
        <f t="shared" si="1"/>
        <v>0</v>
      </c>
      <c r="L1080" s="104">
        <v>0</v>
      </c>
      <c r="M1080" s="104">
        <v>0</v>
      </c>
      <c r="N1080" s="104">
        <v>158</v>
      </c>
      <c r="O1080" s="104">
        <v>0</v>
      </c>
      <c r="P1080" s="77" t="s">
        <v>1793</v>
      </c>
      <c r="Q1080" s="104">
        <v>460</v>
      </c>
      <c r="R1080" s="104">
        <v>1078</v>
      </c>
      <c r="S1080" s="104">
        <v>460</v>
      </c>
    </row>
    <row r="1081" spans="1:19" ht="12.75" customHeight="1" x14ac:dyDescent="0.15">
      <c r="A1081" s="2" t="s">
        <v>76</v>
      </c>
      <c r="B1081" s="2" t="s">
        <v>66</v>
      </c>
      <c r="C1081" s="2" t="s">
        <v>67</v>
      </c>
      <c r="D1081" s="86">
        <v>2014</v>
      </c>
      <c r="E1081" s="2" t="s">
        <v>1598</v>
      </c>
      <c r="F1081" s="2">
        <v>330</v>
      </c>
      <c r="G1081" s="108">
        <f t="shared" si="0"/>
        <v>0</v>
      </c>
      <c r="H1081" s="2">
        <v>0</v>
      </c>
      <c r="I1081" s="2">
        <v>0</v>
      </c>
      <c r="J1081" s="2">
        <v>167</v>
      </c>
      <c r="K1081" s="108">
        <f t="shared" si="1"/>
        <v>0</v>
      </c>
      <c r="L1081" s="2">
        <v>0</v>
      </c>
      <c r="M1081" s="2">
        <v>0</v>
      </c>
      <c r="N1081" s="2">
        <v>158</v>
      </c>
      <c r="O1081" s="2">
        <v>0</v>
      </c>
      <c r="P1081" s="2">
        <v>423</v>
      </c>
      <c r="Q1081" s="2">
        <v>14</v>
      </c>
      <c r="R1081" s="2">
        <v>1078</v>
      </c>
      <c r="S1081" s="2">
        <v>14</v>
      </c>
    </row>
    <row r="1082" spans="1:19" ht="12.75" customHeight="1" x14ac:dyDescent="0.15">
      <c r="A1082" s="2" t="s">
        <v>76</v>
      </c>
      <c r="B1082" s="2" t="s">
        <v>66</v>
      </c>
      <c r="C1082" s="2" t="s">
        <v>67</v>
      </c>
      <c r="D1082" s="86">
        <v>2015</v>
      </c>
      <c r="E1082" s="2" t="s">
        <v>1598</v>
      </c>
      <c r="F1082" s="2">
        <v>330</v>
      </c>
      <c r="G1082" s="108">
        <f t="shared" si="0"/>
        <v>0</v>
      </c>
      <c r="H1082" s="2">
        <v>0</v>
      </c>
      <c r="I1082" s="2">
        <v>0</v>
      </c>
      <c r="J1082" s="2">
        <v>167</v>
      </c>
      <c r="K1082" s="108">
        <f t="shared" si="1"/>
        <v>0</v>
      </c>
      <c r="L1082" s="2">
        <v>0</v>
      </c>
      <c r="M1082" s="2">
        <v>0</v>
      </c>
      <c r="N1082" s="2">
        <v>158</v>
      </c>
      <c r="O1082" s="2">
        <v>36</v>
      </c>
      <c r="P1082" s="2">
        <v>423</v>
      </c>
      <c r="Q1082" s="2">
        <v>40</v>
      </c>
      <c r="R1082" s="2">
        <v>1078</v>
      </c>
      <c r="S1082" s="2">
        <v>76</v>
      </c>
    </row>
    <row r="1083" spans="1:19" ht="12.75" customHeight="1" x14ac:dyDescent="0.15">
      <c r="A1083" s="2" t="s">
        <v>76</v>
      </c>
      <c r="B1083" s="2" t="s">
        <v>66</v>
      </c>
      <c r="C1083" s="2" t="s">
        <v>67</v>
      </c>
      <c r="D1083" s="86">
        <v>2016</v>
      </c>
      <c r="E1083" s="2" t="s">
        <v>1598</v>
      </c>
      <c r="F1083" s="2">
        <v>330</v>
      </c>
      <c r="G1083" s="108">
        <f t="shared" si="0"/>
        <v>0</v>
      </c>
      <c r="H1083" s="2">
        <v>0</v>
      </c>
      <c r="I1083" s="2">
        <v>0</v>
      </c>
      <c r="J1083" s="2">
        <v>167</v>
      </c>
      <c r="K1083" s="108">
        <f t="shared" si="1"/>
        <v>0</v>
      </c>
      <c r="L1083" s="2">
        <v>0</v>
      </c>
      <c r="M1083" s="2">
        <v>0</v>
      </c>
      <c r="N1083" s="2">
        <v>158</v>
      </c>
      <c r="O1083" s="2">
        <v>0</v>
      </c>
      <c r="P1083" s="2">
        <v>423</v>
      </c>
      <c r="Q1083" s="2">
        <v>0</v>
      </c>
      <c r="R1083" s="2">
        <v>1078</v>
      </c>
      <c r="S1083" s="2">
        <v>0</v>
      </c>
    </row>
    <row r="1084" spans="1:19" ht="12.75" customHeight="1" x14ac:dyDescent="0.15">
      <c r="A1084" s="2" t="s">
        <v>76</v>
      </c>
      <c r="B1084" s="2" t="s">
        <v>66</v>
      </c>
      <c r="C1084" s="2" t="s">
        <v>67</v>
      </c>
      <c r="D1084" s="86">
        <v>2017</v>
      </c>
      <c r="E1084" s="2" t="s">
        <v>1598</v>
      </c>
      <c r="F1084" s="2">
        <v>330</v>
      </c>
      <c r="G1084" s="108">
        <f t="shared" si="0"/>
        <v>0</v>
      </c>
      <c r="H1084" s="2">
        <v>0</v>
      </c>
      <c r="I1084" s="2">
        <v>0</v>
      </c>
      <c r="J1084" s="2">
        <v>167</v>
      </c>
      <c r="K1084" s="108">
        <f t="shared" si="1"/>
        <v>0</v>
      </c>
      <c r="L1084" s="2">
        <v>0</v>
      </c>
      <c r="M1084" s="2">
        <v>0</v>
      </c>
      <c r="N1084" s="2">
        <v>158</v>
      </c>
      <c r="O1084" s="2">
        <v>0</v>
      </c>
      <c r="P1084" s="2">
        <v>423</v>
      </c>
      <c r="Q1084" s="2">
        <v>0</v>
      </c>
      <c r="R1084" s="2">
        <v>1078</v>
      </c>
      <c r="S1084" s="2">
        <v>0</v>
      </c>
    </row>
    <row r="1085" spans="1:19" ht="12.75" customHeight="1" x14ac:dyDescent="0.15">
      <c r="A1085" s="77" t="s">
        <v>294</v>
      </c>
      <c r="B1085" s="77" t="s">
        <v>273</v>
      </c>
      <c r="C1085" s="77" t="s">
        <v>144</v>
      </c>
      <c r="D1085" s="111" t="s">
        <v>1632</v>
      </c>
      <c r="E1085" s="77" t="s">
        <v>1598</v>
      </c>
      <c r="F1085" s="104">
        <v>1</v>
      </c>
      <c r="G1085" s="108">
        <f t="shared" si="0"/>
        <v>1</v>
      </c>
      <c r="H1085" s="104">
        <v>0</v>
      </c>
      <c r="I1085" s="104">
        <v>1</v>
      </c>
      <c r="J1085" s="103">
        <v>1</v>
      </c>
      <c r="K1085" s="108">
        <f t="shared" si="1"/>
        <v>0</v>
      </c>
      <c r="L1085" s="104">
        <v>0</v>
      </c>
      <c r="M1085" s="104">
        <v>0</v>
      </c>
      <c r="N1085" s="104">
        <v>1</v>
      </c>
      <c r="O1085" s="104">
        <v>0</v>
      </c>
      <c r="P1085" s="77" t="s">
        <v>1794</v>
      </c>
      <c r="Q1085" s="104">
        <v>35</v>
      </c>
      <c r="R1085" s="104">
        <v>5</v>
      </c>
      <c r="S1085" s="104">
        <v>36</v>
      </c>
    </row>
    <row r="1086" spans="1:19" ht="12.75" customHeight="1" x14ac:dyDescent="0.15">
      <c r="A1086" s="2" t="s">
        <v>294</v>
      </c>
      <c r="B1086" s="2" t="s">
        <v>273</v>
      </c>
      <c r="C1086" s="2" t="s">
        <v>144</v>
      </c>
      <c r="D1086" s="86">
        <v>2014</v>
      </c>
      <c r="E1086" s="2" t="s">
        <v>1598</v>
      </c>
      <c r="F1086" s="2">
        <v>1</v>
      </c>
      <c r="G1086" s="108">
        <f t="shared" si="0"/>
        <v>0</v>
      </c>
      <c r="H1086" s="2">
        <v>0</v>
      </c>
      <c r="I1086" s="2">
        <v>0</v>
      </c>
      <c r="J1086" s="2">
        <v>1</v>
      </c>
      <c r="K1086" s="108">
        <f t="shared" si="1"/>
        <v>0</v>
      </c>
      <c r="L1086" s="2">
        <v>0</v>
      </c>
      <c r="M1086" s="2">
        <v>0</v>
      </c>
      <c r="N1086" s="2">
        <v>1</v>
      </c>
      <c r="O1086" s="2">
        <v>0</v>
      </c>
      <c r="P1086" s="2">
        <v>2</v>
      </c>
      <c r="Q1086" s="2">
        <v>115</v>
      </c>
      <c r="R1086" s="2">
        <v>5</v>
      </c>
      <c r="S1086" s="2">
        <v>115</v>
      </c>
    </row>
    <row r="1087" spans="1:19" ht="12.75" customHeight="1" x14ac:dyDescent="0.15">
      <c r="A1087" t="s">
        <v>294</v>
      </c>
      <c r="B1087" t="s">
        <v>273</v>
      </c>
      <c r="C1087" t="s">
        <v>144</v>
      </c>
      <c r="D1087" s="86">
        <v>2015</v>
      </c>
      <c r="E1087" t="s">
        <v>1598</v>
      </c>
      <c r="F1087">
        <v>1</v>
      </c>
      <c r="G1087" s="108">
        <f t="shared" si="0"/>
        <v>0</v>
      </c>
      <c r="H1087">
        <v>0</v>
      </c>
      <c r="I1087">
        <v>0</v>
      </c>
      <c r="J1087">
        <v>1</v>
      </c>
      <c r="K1087" s="108">
        <f t="shared" si="1"/>
        <v>0</v>
      </c>
      <c r="L1087">
        <v>0</v>
      </c>
      <c r="M1087">
        <v>0</v>
      </c>
      <c r="N1087">
        <v>1</v>
      </c>
      <c r="O1087">
        <v>0</v>
      </c>
      <c r="P1087">
        <v>2</v>
      </c>
      <c r="Q1087">
        <v>197</v>
      </c>
      <c r="R1087">
        <v>5</v>
      </c>
      <c r="S1087">
        <v>197</v>
      </c>
    </row>
    <row r="1088" spans="1:19" ht="12.75" customHeight="1" x14ac:dyDescent="0.15">
      <c r="A1088" t="s">
        <v>294</v>
      </c>
      <c r="B1088" t="s">
        <v>273</v>
      </c>
      <c r="C1088" t="s">
        <v>144</v>
      </c>
      <c r="D1088" s="86">
        <v>2016</v>
      </c>
      <c r="E1088" t="s">
        <v>1598</v>
      </c>
      <c r="F1088">
        <v>1</v>
      </c>
      <c r="G1088" s="108">
        <f t="shared" si="0"/>
        <v>0</v>
      </c>
      <c r="H1088">
        <v>0</v>
      </c>
      <c r="I1088">
        <v>0</v>
      </c>
      <c r="J1088">
        <v>1</v>
      </c>
      <c r="K1088" s="108">
        <f t="shared" si="1"/>
        <v>0</v>
      </c>
      <c r="L1088">
        <v>0</v>
      </c>
      <c r="M1088">
        <v>0</v>
      </c>
      <c r="N1088">
        <v>1</v>
      </c>
      <c r="O1088">
        <v>0</v>
      </c>
      <c r="P1088">
        <v>2</v>
      </c>
      <c r="Q1088">
        <v>186</v>
      </c>
      <c r="R1088">
        <v>5</v>
      </c>
      <c r="S1088">
        <v>186</v>
      </c>
    </row>
    <row r="1089" spans="1:19" ht="12.75" customHeight="1" x14ac:dyDescent="0.15">
      <c r="A1089" t="s">
        <v>294</v>
      </c>
      <c r="B1089" t="s">
        <v>273</v>
      </c>
      <c r="C1089" t="s">
        <v>144</v>
      </c>
      <c r="D1089" s="86">
        <v>2017</v>
      </c>
      <c r="E1089" t="s">
        <v>1598</v>
      </c>
      <c r="F1089">
        <v>1</v>
      </c>
      <c r="G1089" s="108">
        <f t="shared" si="0"/>
        <v>0</v>
      </c>
      <c r="H1089">
        <v>0</v>
      </c>
      <c r="I1089">
        <v>0</v>
      </c>
      <c r="J1089">
        <v>1</v>
      </c>
      <c r="K1089" s="108">
        <f t="shared" si="1"/>
        <v>0</v>
      </c>
      <c r="L1089">
        <v>0</v>
      </c>
      <c r="M1089">
        <v>0</v>
      </c>
      <c r="N1089">
        <v>1</v>
      </c>
      <c r="O1089">
        <v>0</v>
      </c>
      <c r="P1089">
        <v>2</v>
      </c>
      <c r="Q1089">
        <v>716</v>
      </c>
      <c r="R1089">
        <v>5</v>
      </c>
      <c r="S1089">
        <v>716</v>
      </c>
    </row>
    <row r="1090" spans="1:19" ht="12.75" customHeight="1" x14ac:dyDescent="0.15">
      <c r="A1090" t="s">
        <v>332</v>
      </c>
      <c r="B1090" t="s">
        <v>316</v>
      </c>
      <c r="C1090" t="s">
        <v>144</v>
      </c>
      <c r="D1090" s="86">
        <v>2017</v>
      </c>
      <c r="E1090" t="s">
        <v>1598</v>
      </c>
      <c r="F1090">
        <v>103</v>
      </c>
      <c r="G1090" s="108">
        <f t="shared" si="0"/>
        <v>0</v>
      </c>
      <c r="H1090">
        <v>0</v>
      </c>
      <c r="I1090">
        <v>0</v>
      </c>
      <c r="J1090">
        <v>102</v>
      </c>
      <c r="K1090" s="108">
        <f t="shared" si="1"/>
        <v>0</v>
      </c>
      <c r="L1090">
        <v>0</v>
      </c>
      <c r="M1090">
        <v>0</v>
      </c>
      <c r="N1090">
        <v>136</v>
      </c>
      <c r="O1090">
        <v>0</v>
      </c>
      <c r="P1090">
        <v>151</v>
      </c>
      <c r="Q1090">
        <v>2</v>
      </c>
      <c r="R1090">
        <v>492</v>
      </c>
      <c r="S1090">
        <v>2</v>
      </c>
    </row>
    <row r="1091" spans="1:19" ht="12.75" customHeight="1" x14ac:dyDescent="0.15">
      <c r="A1091" s="77" t="s">
        <v>205</v>
      </c>
      <c r="B1091" s="77" t="s">
        <v>168</v>
      </c>
      <c r="C1091" s="77" t="s">
        <v>144</v>
      </c>
      <c r="D1091" s="111" t="s">
        <v>1632</v>
      </c>
      <c r="E1091" s="77" t="s">
        <v>1598</v>
      </c>
      <c r="F1091" s="104">
        <v>52</v>
      </c>
      <c r="G1091" s="108">
        <f t="shared" si="0"/>
        <v>0</v>
      </c>
      <c r="H1091" s="104">
        <v>0</v>
      </c>
      <c r="I1091" s="104">
        <v>0</v>
      </c>
      <c r="J1091" s="103">
        <v>31</v>
      </c>
      <c r="K1091" s="108">
        <f t="shared" si="1"/>
        <v>3</v>
      </c>
      <c r="L1091" s="104">
        <v>0</v>
      </c>
      <c r="M1091" s="104">
        <v>3</v>
      </c>
      <c r="N1091" s="104">
        <v>33</v>
      </c>
      <c r="O1091" s="104">
        <v>3</v>
      </c>
      <c r="P1091" s="77" t="s">
        <v>1795</v>
      </c>
      <c r="Q1091" s="104">
        <v>26</v>
      </c>
      <c r="R1091" s="104">
        <v>201</v>
      </c>
      <c r="S1091" s="104">
        <v>32</v>
      </c>
    </row>
    <row r="1092" spans="1:19" ht="12.75" customHeight="1" x14ac:dyDescent="0.15">
      <c r="A1092" s="2" t="s">
        <v>205</v>
      </c>
      <c r="B1092" s="2" t="s">
        <v>168</v>
      </c>
      <c r="C1092" s="2" t="s">
        <v>144</v>
      </c>
      <c r="D1092" s="86">
        <v>2014</v>
      </c>
      <c r="E1092" s="2" t="s">
        <v>1598</v>
      </c>
      <c r="F1092" s="2">
        <v>52</v>
      </c>
      <c r="G1092" s="108">
        <f t="shared" si="0"/>
        <v>0</v>
      </c>
      <c r="H1092" s="2">
        <v>0</v>
      </c>
      <c r="I1092" s="2">
        <v>0</v>
      </c>
      <c r="J1092" s="2">
        <v>31</v>
      </c>
      <c r="K1092" s="108">
        <f t="shared" si="1"/>
        <v>0</v>
      </c>
      <c r="L1092" s="2">
        <v>0</v>
      </c>
      <c r="M1092" s="2">
        <v>0</v>
      </c>
      <c r="N1092" s="2">
        <v>33</v>
      </c>
      <c r="O1092" s="2">
        <v>0</v>
      </c>
      <c r="P1092" s="2">
        <v>85</v>
      </c>
      <c r="Q1092" s="2">
        <v>2</v>
      </c>
      <c r="R1092" s="2">
        <v>201</v>
      </c>
      <c r="S1092" s="2">
        <v>2</v>
      </c>
    </row>
    <row r="1093" spans="1:19" ht="12.75" customHeight="1" x14ac:dyDescent="0.15">
      <c r="A1093" t="s">
        <v>205</v>
      </c>
      <c r="B1093" t="s">
        <v>168</v>
      </c>
      <c r="C1093" t="s">
        <v>144</v>
      </c>
      <c r="D1093" s="86">
        <v>2015</v>
      </c>
      <c r="E1093" t="s">
        <v>1598</v>
      </c>
      <c r="F1093">
        <v>52</v>
      </c>
      <c r="G1093" s="108">
        <f t="shared" si="0"/>
        <v>0</v>
      </c>
      <c r="H1093">
        <v>0</v>
      </c>
      <c r="I1093">
        <v>0</v>
      </c>
      <c r="J1093">
        <v>31</v>
      </c>
      <c r="K1093" s="108">
        <f t="shared" si="1"/>
        <v>0</v>
      </c>
      <c r="L1093">
        <v>0</v>
      </c>
      <c r="M1093">
        <v>0</v>
      </c>
      <c r="N1093">
        <v>33</v>
      </c>
      <c r="O1093">
        <v>0</v>
      </c>
      <c r="P1093">
        <v>85</v>
      </c>
      <c r="Q1093">
        <v>4</v>
      </c>
      <c r="R1093">
        <v>201</v>
      </c>
      <c r="S1093">
        <v>4</v>
      </c>
    </row>
    <row r="1094" spans="1:19" ht="12.75" customHeight="1" x14ac:dyDescent="0.15">
      <c r="A1094" t="s">
        <v>205</v>
      </c>
      <c r="B1094" t="s">
        <v>168</v>
      </c>
      <c r="C1094" t="s">
        <v>144</v>
      </c>
      <c r="D1094" s="86">
        <v>2016</v>
      </c>
      <c r="E1094" t="s">
        <v>1598</v>
      </c>
      <c r="F1094">
        <v>52</v>
      </c>
      <c r="G1094" s="108">
        <f t="shared" si="0"/>
        <v>0</v>
      </c>
      <c r="H1094">
        <v>0</v>
      </c>
      <c r="I1094">
        <v>0</v>
      </c>
      <c r="J1094">
        <v>31</v>
      </c>
      <c r="K1094" s="108">
        <f t="shared" si="1"/>
        <v>0</v>
      </c>
      <c r="L1094">
        <v>0</v>
      </c>
      <c r="M1094">
        <v>0</v>
      </c>
      <c r="N1094">
        <v>33</v>
      </c>
      <c r="O1094">
        <v>8</v>
      </c>
      <c r="P1094">
        <v>85</v>
      </c>
      <c r="Q1094">
        <v>5</v>
      </c>
      <c r="R1094">
        <v>201</v>
      </c>
      <c r="S1094">
        <v>13</v>
      </c>
    </row>
    <row r="1095" spans="1:19" ht="12.75" customHeight="1" x14ac:dyDescent="0.15">
      <c r="A1095" t="s">
        <v>205</v>
      </c>
      <c r="B1095" t="s">
        <v>168</v>
      </c>
      <c r="C1095" t="s">
        <v>144</v>
      </c>
      <c r="D1095" s="86">
        <v>2017</v>
      </c>
      <c r="E1095" t="s">
        <v>1598</v>
      </c>
      <c r="F1095">
        <v>52</v>
      </c>
      <c r="G1095" s="108">
        <f t="shared" si="0"/>
        <v>1</v>
      </c>
      <c r="H1095">
        <v>0</v>
      </c>
      <c r="I1095">
        <v>1</v>
      </c>
      <c r="J1095">
        <v>31</v>
      </c>
      <c r="K1095" s="108">
        <f t="shared" si="1"/>
        <v>0</v>
      </c>
      <c r="L1095">
        <v>0</v>
      </c>
      <c r="M1095">
        <v>0</v>
      </c>
      <c r="N1095">
        <v>33</v>
      </c>
      <c r="O1095">
        <v>7</v>
      </c>
      <c r="P1095">
        <v>85</v>
      </c>
      <c r="Q1095">
        <v>49</v>
      </c>
      <c r="R1095">
        <v>201</v>
      </c>
      <c r="S1095">
        <v>57</v>
      </c>
    </row>
    <row r="1096" spans="1:19" ht="12.75" customHeight="1" x14ac:dyDescent="0.15">
      <c r="A1096" s="77" t="s">
        <v>236</v>
      </c>
      <c r="B1096" s="77" t="s">
        <v>229</v>
      </c>
      <c r="C1096" s="77" t="s">
        <v>67</v>
      </c>
      <c r="D1096" s="111" t="s">
        <v>1632</v>
      </c>
      <c r="E1096" s="77" t="s">
        <v>1598</v>
      </c>
      <c r="F1096" s="104">
        <v>111</v>
      </c>
      <c r="G1096" s="108">
        <f t="shared" si="0"/>
        <v>9</v>
      </c>
      <c r="H1096" s="104">
        <v>5</v>
      </c>
      <c r="I1096" s="104">
        <v>4</v>
      </c>
      <c r="J1096" s="103">
        <v>65</v>
      </c>
      <c r="K1096" s="108">
        <f t="shared" si="1"/>
        <v>6</v>
      </c>
      <c r="L1096" s="104">
        <v>4</v>
      </c>
      <c r="M1096" s="104">
        <v>2</v>
      </c>
      <c r="N1096" s="104">
        <v>72</v>
      </c>
      <c r="O1096" s="104">
        <v>39</v>
      </c>
      <c r="P1096" s="77" t="s">
        <v>1796</v>
      </c>
      <c r="Q1096" s="104">
        <v>8</v>
      </c>
      <c r="R1096" s="104">
        <v>415</v>
      </c>
      <c r="S1096" s="104">
        <v>62</v>
      </c>
    </row>
    <row r="1097" spans="1:19" ht="12.75" customHeight="1" x14ac:dyDescent="0.15">
      <c r="A1097" s="2" t="s">
        <v>236</v>
      </c>
      <c r="B1097" s="2" t="s">
        <v>229</v>
      </c>
      <c r="C1097" s="2" t="s">
        <v>67</v>
      </c>
      <c r="D1097" s="86">
        <v>2014</v>
      </c>
      <c r="E1097" s="2" t="s">
        <v>1598</v>
      </c>
      <c r="F1097" s="2">
        <v>111</v>
      </c>
      <c r="G1097" s="108">
        <f t="shared" si="0"/>
        <v>1</v>
      </c>
      <c r="H1097" s="2">
        <v>1</v>
      </c>
      <c r="I1097" s="2">
        <v>0</v>
      </c>
      <c r="J1097" s="2">
        <v>65</v>
      </c>
      <c r="K1097" s="108">
        <f t="shared" si="1"/>
        <v>10</v>
      </c>
      <c r="L1097" s="2">
        <v>10</v>
      </c>
      <c r="M1097" s="2">
        <v>0</v>
      </c>
      <c r="N1097" s="2">
        <v>72</v>
      </c>
      <c r="O1097" s="2">
        <v>1</v>
      </c>
      <c r="P1097" s="2">
        <v>167</v>
      </c>
      <c r="Q1097" s="2">
        <v>19</v>
      </c>
      <c r="R1097" s="2">
        <v>415</v>
      </c>
      <c r="S1097" s="2">
        <v>31</v>
      </c>
    </row>
    <row r="1098" spans="1:19" ht="12.75" customHeight="1" x14ac:dyDescent="0.15">
      <c r="A1098" t="s">
        <v>236</v>
      </c>
      <c r="B1098" t="s">
        <v>229</v>
      </c>
      <c r="C1098" t="s">
        <v>67</v>
      </c>
      <c r="D1098" s="86">
        <v>2015</v>
      </c>
      <c r="E1098" t="s">
        <v>1598</v>
      </c>
      <c r="F1098">
        <v>111</v>
      </c>
      <c r="G1098" s="108">
        <f t="shared" si="0"/>
        <v>16</v>
      </c>
      <c r="H1098">
        <v>16</v>
      </c>
      <c r="I1098">
        <v>0</v>
      </c>
      <c r="J1098">
        <v>65</v>
      </c>
      <c r="K1098" s="108">
        <f t="shared" si="1"/>
        <v>0</v>
      </c>
      <c r="L1098">
        <v>0</v>
      </c>
      <c r="M1098">
        <v>0</v>
      </c>
      <c r="N1098">
        <v>72</v>
      </c>
      <c r="O1098">
        <v>1</v>
      </c>
      <c r="P1098">
        <v>167</v>
      </c>
      <c r="Q1098">
        <v>15</v>
      </c>
      <c r="R1098">
        <v>415</v>
      </c>
      <c r="S1098">
        <v>32</v>
      </c>
    </row>
    <row r="1099" spans="1:19" ht="12.75" customHeight="1" x14ac:dyDescent="0.15">
      <c r="A1099" t="s">
        <v>236</v>
      </c>
      <c r="B1099" t="s">
        <v>229</v>
      </c>
      <c r="C1099" t="s">
        <v>67</v>
      </c>
      <c r="D1099" s="86">
        <v>2016</v>
      </c>
      <c r="E1099" t="s">
        <v>1598</v>
      </c>
      <c r="F1099">
        <v>111</v>
      </c>
      <c r="G1099" s="108">
        <f t="shared" si="0"/>
        <v>1</v>
      </c>
      <c r="H1099">
        <v>1</v>
      </c>
      <c r="I1099">
        <v>0</v>
      </c>
      <c r="J1099">
        <v>65</v>
      </c>
      <c r="K1099" s="108">
        <f t="shared" si="1"/>
        <v>2</v>
      </c>
      <c r="L1099">
        <v>2</v>
      </c>
      <c r="M1099">
        <v>0</v>
      </c>
      <c r="N1099">
        <v>72</v>
      </c>
      <c r="O1099">
        <v>0</v>
      </c>
      <c r="P1099">
        <v>167</v>
      </c>
      <c r="Q1099">
        <v>5</v>
      </c>
      <c r="R1099">
        <v>415</v>
      </c>
      <c r="S1099">
        <v>8</v>
      </c>
    </row>
    <row r="1100" spans="1:19" ht="12.75" customHeight="1" x14ac:dyDescent="0.15">
      <c r="A1100" t="s">
        <v>236</v>
      </c>
      <c r="B1100" t="s">
        <v>229</v>
      </c>
      <c r="C1100" t="s">
        <v>67</v>
      </c>
      <c r="D1100" s="86">
        <v>2017</v>
      </c>
      <c r="E1100" t="s">
        <v>1598</v>
      </c>
      <c r="F1100">
        <v>111</v>
      </c>
      <c r="G1100" s="108">
        <f t="shared" si="0"/>
        <v>2</v>
      </c>
      <c r="H1100">
        <v>0</v>
      </c>
      <c r="I1100">
        <v>2</v>
      </c>
      <c r="J1100">
        <v>65</v>
      </c>
      <c r="K1100" s="108">
        <f t="shared" si="1"/>
        <v>1</v>
      </c>
      <c r="L1100">
        <v>0</v>
      </c>
      <c r="M1100">
        <v>1</v>
      </c>
      <c r="N1100">
        <v>72</v>
      </c>
      <c r="O1100">
        <v>0</v>
      </c>
      <c r="P1100">
        <v>167</v>
      </c>
      <c r="Q1100">
        <v>6</v>
      </c>
      <c r="R1100">
        <v>415</v>
      </c>
      <c r="S1100">
        <v>9</v>
      </c>
    </row>
    <row r="1101" spans="1:19" ht="12.75" customHeight="1" x14ac:dyDescent="0.15">
      <c r="A1101" s="77" t="s">
        <v>585</v>
      </c>
      <c r="B1101" s="77" t="s">
        <v>517</v>
      </c>
      <c r="C1101" s="77" t="s">
        <v>128</v>
      </c>
      <c r="D1101" s="111" t="s">
        <v>1632</v>
      </c>
      <c r="E1101" s="77" t="s">
        <v>1598</v>
      </c>
      <c r="F1101" s="104">
        <v>315</v>
      </c>
      <c r="G1101" s="108">
        <f t="shared" si="0"/>
        <v>0</v>
      </c>
      <c r="H1101" s="104">
        <v>0</v>
      </c>
      <c r="I1101" s="104">
        <v>0</v>
      </c>
      <c r="J1101" s="103">
        <v>202</v>
      </c>
      <c r="K1101" s="108">
        <f t="shared" si="1"/>
        <v>1</v>
      </c>
      <c r="L1101" s="104">
        <v>0</v>
      </c>
      <c r="M1101" s="104">
        <v>1</v>
      </c>
      <c r="N1101" s="104">
        <v>210</v>
      </c>
      <c r="O1101" s="104">
        <v>4</v>
      </c>
      <c r="P1101" s="77" t="s">
        <v>1797</v>
      </c>
      <c r="Q1101" s="104">
        <v>119</v>
      </c>
      <c r="R1101" s="104">
        <v>1247</v>
      </c>
      <c r="S1101" s="104">
        <v>124</v>
      </c>
    </row>
    <row r="1102" spans="1:19" ht="12.75" customHeight="1" x14ac:dyDescent="0.15">
      <c r="A1102" s="2" t="s">
        <v>585</v>
      </c>
      <c r="B1102" s="2" t="s">
        <v>517</v>
      </c>
      <c r="C1102" s="2" t="s">
        <v>128</v>
      </c>
      <c r="D1102" s="86">
        <v>2016</v>
      </c>
      <c r="E1102" s="2" t="s">
        <v>1598</v>
      </c>
      <c r="F1102" s="2">
        <v>315</v>
      </c>
      <c r="G1102" s="108">
        <f t="shared" si="0"/>
        <v>0</v>
      </c>
      <c r="H1102" s="2">
        <v>0</v>
      </c>
      <c r="I1102" s="2">
        <v>0</v>
      </c>
      <c r="J1102" s="2">
        <v>202</v>
      </c>
      <c r="K1102" s="108">
        <f t="shared" si="1"/>
        <v>0</v>
      </c>
      <c r="L1102" s="2">
        <v>0</v>
      </c>
      <c r="M1102" s="2">
        <v>0</v>
      </c>
      <c r="N1102" s="2">
        <v>210</v>
      </c>
      <c r="O1102" s="2">
        <v>4</v>
      </c>
      <c r="P1102" s="2">
        <v>520</v>
      </c>
      <c r="Q1102" s="2">
        <v>101</v>
      </c>
      <c r="R1102" s="2">
        <v>1247</v>
      </c>
      <c r="S1102" s="2">
        <v>105</v>
      </c>
    </row>
    <row r="1103" spans="1:19" ht="12.75" customHeight="1" x14ac:dyDescent="0.15">
      <c r="A1103" s="2" t="s">
        <v>585</v>
      </c>
      <c r="B1103" s="2" t="s">
        <v>517</v>
      </c>
      <c r="C1103" s="2" t="s">
        <v>128</v>
      </c>
      <c r="D1103" s="86">
        <v>2017</v>
      </c>
      <c r="E1103" s="2" t="s">
        <v>1598</v>
      </c>
      <c r="F1103" s="2">
        <v>315</v>
      </c>
      <c r="G1103" s="108">
        <f t="shared" si="0"/>
        <v>0</v>
      </c>
      <c r="H1103" s="2">
        <v>0</v>
      </c>
      <c r="I1103" s="2">
        <v>0</v>
      </c>
      <c r="J1103" s="2">
        <v>202</v>
      </c>
      <c r="K1103" s="108">
        <f t="shared" si="1"/>
        <v>0</v>
      </c>
      <c r="L1103" s="2">
        <v>0</v>
      </c>
      <c r="M1103" s="2">
        <v>0</v>
      </c>
      <c r="N1103" s="2">
        <v>210</v>
      </c>
      <c r="O1103" s="2">
        <v>76</v>
      </c>
      <c r="P1103" s="2">
        <v>520</v>
      </c>
      <c r="Q1103" s="2">
        <v>34</v>
      </c>
      <c r="R1103" s="2">
        <v>1247</v>
      </c>
      <c r="S1103" s="2">
        <v>110</v>
      </c>
    </row>
    <row r="1104" spans="1:19" ht="12.75" customHeight="1" x14ac:dyDescent="0.15">
      <c r="A1104" s="77" t="s">
        <v>77</v>
      </c>
      <c r="B1104" s="77" t="s">
        <v>66</v>
      </c>
      <c r="C1104" s="77" t="s">
        <v>67</v>
      </c>
      <c r="D1104" s="111" t="s">
        <v>1632</v>
      </c>
      <c r="E1104" s="77" t="s">
        <v>1598</v>
      </c>
      <c r="F1104" s="104">
        <v>2059</v>
      </c>
      <c r="G1104" s="108">
        <f t="shared" si="0"/>
        <v>370</v>
      </c>
      <c r="H1104" s="104">
        <v>370</v>
      </c>
      <c r="I1104" s="104">
        <v>0</v>
      </c>
      <c r="J1104" s="103">
        <v>2075</v>
      </c>
      <c r="K1104" s="108">
        <f t="shared" si="1"/>
        <v>403</v>
      </c>
      <c r="L1104" s="104">
        <v>403</v>
      </c>
      <c r="M1104" s="104">
        <v>0</v>
      </c>
      <c r="N1104" s="104">
        <v>2815</v>
      </c>
      <c r="O1104" s="104">
        <v>55</v>
      </c>
      <c r="P1104" s="77" t="s">
        <v>1798</v>
      </c>
      <c r="Q1104" s="104">
        <v>8878</v>
      </c>
      <c r="R1104" s="104">
        <v>14765</v>
      </c>
      <c r="S1104" s="104">
        <v>9706</v>
      </c>
    </row>
    <row r="1105" spans="1:19" ht="12.75" customHeight="1" x14ac:dyDescent="0.15">
      <c r="A1105" s="2" t="s">
        <v>77</v>
      </c>
      <c r="B1105" s="2" t="s">
        <v>66</v>
      </c>
      <c r="C1105" s="2" t="s">
        <v>67</v>
      </c>
      <c r="D1105" s="86">
        <v>2015</v>
      </c>
      <c r="E1105" s="2" t="s">
        <v>1598</v>
      </c>
      <c r="F1105" s="2">
        <v>2059</v>
      </c>
      <c r="G1105" s="108">
        <f t="shared" si="0"/>
        <v>98</v>
      </c>
      <c r="H1105" s="2">
        <v>98</v>
      </c>
      <c r="I1105" s="2">
        <v>0</v>
      </c>
      <c r="J1105" s="2">
        <v>2075</v>
      </c>
      <c r="K1105" s="108">
        <f t="shared" si="1"/>
        <v>30</v>
      </c>
      <c r="L1105" s="2">
        <v>30</v>
      </c>
      <c r="M1105" s="2">
        <v>0</v>
      </c>
      <c r="N1105" s="2">
        <v>2815</v>
      </c>
      <c r="O1105" s="2">
        <v>0</v>
      </c>
      <c r="P1105" s="2">
        <v>7816</v>
      </c>
      <c r="Q1105" s="2">
        <v>643</v>
      </c>
      <c r="R1105" s="2">
        <v>14765</v>
      </c>
      <c r="S1105" s="2">
        <v>771</v>
      </c>
    </row>
    <row r="1106" spans="1:19" ht="12.75" customHeight="1" x14ac:dyDescent="0.15">
      <c r="A1106" s="2" t="s">
        <v>77</v>
      </c>
      <c r="B1106" s="2" t="s">
        <v>66</v>
      </c>
      <c r="C1106" s="2" t="s">
        <v>67</v>
      </c>
      <c r="D1106" s="86">
        <v>2016</v>
      </c>
      <c r="E1106" s="2" t="s">
        <v>1598</v>
      </c>
      <c r="F1106" s="2">
        <v>2059</v>
      </c>
      <c r="G1106" s="108">
        <f t="shared" si="0"/>
        <v>26</v>
      </c>
      <c r="H1106" s="2">
        <v>26</v>
      </c>
      <c r="I1106" s="2">
        <v>0</v>
      </c>
      <c r="J1106" s="2">
        <v>2075</v>
      </c>
      <c r="K1106" s="108">
        <f t="shared" si="1"/>
        <v>13</v>
      </c>
      <c r="L1106" s="2">
        <v>13</v>
      </c>
      <c r="M1106" s="2">
        <v>0</v>
      </c>
      <c r="N1106" s="2">
        <v>2815</v>
      </c>
      <c r="O1106" s="2">
        <v>0</v>
      </c>
      <c r="P1106" s="2">
        <v>7816</v>
      </c>
      <c r="Q1106" s="2">
        <v>2082</v>
      </c>
      <c r="R1106" s="2">
        <v>14765</v>
      </c>
      <c r="S1106" s="2">
        <v>2121</v>
      </c>
    </row>
    <row r="1107" spans="1:19" ht="12.75" customHeight="1" x14ac:dyDescent="0.15">
      <c r="A1107" s="2" t="s">
        <v>77</v>
      </c>
      <c r="B1107" s="2" t="s">
        <v>66</v>
      </c>
      <c r="C1107" s="2" t="s">
        <v>67</v>
      </c>
      <c r="D1107" s="86">
        <v>2017</v>
      </c>
      <c r="E1107" s="2" t="s">
        <v>1598</v>
      </c>
      <c r="F1107" s="2">
        <v>2059</v>
      </c>
      <c r="G1107" s="108">
        <f t="shared" si="0"/>
        <v>247</v>
      </c>
      <c r="H1107" s="2">
        <v>247</v>
      </c>
      <c r="I1107" s="2">
        <v>0</v>
      </c>
      <c r="J1107" s="2">
        <v>2075</v>
      </c>
      <c r="K1107" s="108">
        <f t="shared" si="1"/>
        <v>66</v>
      </c>
      <c r="L1107" s="2">
        <v>66</v>
      </c>
      <c r="M1107" s="2">
        <v>0</v>
      </c>
      <c r="N1107" s="2">
        <v>2815</v>
      </c>
      <c r="O1107" s="2">
        <v>11</v>
      </c>
      <c r="P1107" s="2">
        <v>7816</v>
      </c>
      <c r="Q1107" s="2">
        <v>4019</v>
      </c>
      <c r="R1107" s="2">
        <v>14765</v>
      </c>
      <c r="S1107" s="2">
        <v>4343</v>
      </c>
    </row>
    <row r="1108" spans="1:19" ht="12.75" customHeight="1" x14ac:dyDescent="0.15">
      <c r="A1108" s="77" t="s">
        <v>111</v>
      </c>
      <c r="B1108" s="77" t="s">
        <v>99</v>
      </c>
      <c r="C1108" s="77" t="s">
        <v>67</v>
      </c>
      <c r="D1108" s="111" t="s">
        <v>1632</v>
      </c>
      <c r="E1108" s="77" t="s">
        <v>1598</v>
      </c>
      <c r="F1108" s="104">
        <v>297</v>
      </c>
      <c r="G1108" s="108">
        <f t="shared" si="0"/>
        <v>0</v>
      </c>
      <c r="H1108" s="104">
        <v>0</v>
      </c>
      <c r="I1108" s="104">
        <v>0</v>
      </c>
      <c r="J1108" s="103">
        <v>163</v>
      </c>
      <c r="K1108" s="108">
        <f t="shared" si="1"/>
        <v>0</v>
      </c>
      <c r="L1108" s="104">
        <v>0</v>
      </c>
      <c r="M1108" s="104">
        <v>0</v>
      </c>
      <c r="N1108" s="104">
        <v>142</v>
      </c>
      <c r="O1108" s="104">
        <v>0</v>
      </c>
      <c r="P1108" s="77" t="s">
        <v>1799</v>
      </c>
      <c r="Q1108" s="104">
        <v>192</v>
      </c>
      <c r="R1108" s="104">
        <v>1048</v>
      </c>
      <c r="S1108" s="104">
        <v>192</v>
      </c>
    </row>
    <row r="1109" spans="1:19" ht="12.75" customHeight="1" x14ac:dyDescent="0.15">
      <c r="A1109" s="2" t="s">
        <v>111</v>
      </c>
      <c r="B1109" s="2" t="s">
        <v>99</v>
      </c>
      <c r="C1109" s="2" t="s">
        <v>67</v>
      </c>
      <c r="D1109" s="86">
        <v>2015</v>
      </c>
      <c r="E1109" s="2" t="s">
        <v>1598</v>
      </c>
      <c r="F1109" s="2">
        <v>297</v>
      </c>
      <c r="G1109" s="108">
        <f t="shared" si="0"/>
        <v>0</v>
      </c>
      <c r="H1109" s="2">
        <v>0</v>
      </c>
      <c r="I1109" s="2">
        <v>0</v>
      </c>
      <c r="J1109" s="2">
        <v>163</v>
      </c>
      <c r="K1109" s="108">
        <f t="shared" si="1"/>
        <v>0</v>
      </c>
      <c r="L1109" s="2">
        <v>0</v>
      </c>
      <c r="M1109" s="2">
        <v>0</v>
      </c>
      <c r="N1109" s="2">
        <v>142</v>
      </c>
      <c r="O1109" s="2">
        <v>70</v>
      </c>
      <c r="P1109" s="2">
        <v>446</v>
      </c>
      <c r="Q1109" s="2">
        <v>164</v>
      </c>
      <c r="R1109" s="2">
        <v>1048</v>
      </c>
      <c r="S1109" s="2">
        <v>234</v>
      </c>
    </row>
    <row r="1110" spans="1:19" ht="12.75" customHeight="1" x14ac:dyDescent="0.15">
      <c r="A1110" s="2" t="s">
        <v>111</v>
      </c>
      <c r="B1110" s="2" t="s">
        <v>99</v>
      </c>
      <c r="C1110" s="2" t="s">
        <v>67</v>
      </c>
      <c r="D1110" s="86">
        <v>2016</v>
      </c>
      <c r="E1110" s="2" t="s">
        <v>1598</v>
      </c>
      <c r="F1110" s="2">
        <v>297</v>
      </c>
      <c r="G1110" s="108">
        <f t="shared" si="0"/>
        <v>0</v>
      </c>
      <c r="H1110" s="2">
        <v>0</v>
      </c>
      <c r="I1110" s="2">
        <v>0</v>
      </c>
      <c r="J1110" s="2">
        <v>163</v>
      </c>
      <c r="K1110" s="108">
        <f t="shared" si="1"/>
        <v>0</v>
      </c>
      <c r="L1110" s="2">
        <v>0</v>
      </c>
      <c r="M1110" s="2">
        <v>0</v>
      </c>
      <c r="N1110" s="2">
        <v>142</v>
      </c>
      <c r="O1110" s="2">
        <v>88</v>
      </c>
      <c r="P1110" s="2">
        <v>446</v>
      </c>
      <c r="Q1110" s="2">
        <v>208</v>
      </c>
      <c r="R1110" s="2">
        <v>1048</v>
      </c>
      <c r="S1110" s="2">
        <v>296</v>
      </c>
    </row>
    <row r="1111" spans="1:19" ht="12.75" customHeight="1" x14ac:dyDescent="0.15">
      <c r="A1111" s="2" t="s">
        <v>111</v>
      </c>
      <c r="B1111" s="2" t="s">
        <v>99</v>
      </c>
      <c r="C1111" s="2" t="s">
        <v>67</v>
      </c>
      <c r="D1111" s="86">
        <v>2017</v>
      </c>
      <c r="E1111" s="2" t="s">
        <v>1598</v>
      </c>
      <c r="F1111" s="2">
        <v>297</v>
      </c>
      <c r="G1111" s="108">
        <f t="shared" si="0"/>
        <v>8</v>
      </c>
      <c r="H1111" s="2">
        <v>8</v>
      </c>
      <c r="I1111" s="2">
        <v>0</v>
      </c>
      <c r="J1111" s="2">
        <v>163</v>
      </c>
      <c r="K1111" s="108">
        <f t="shared" si="1"/>
        <v>66</v>
      </c>
      <c r="L1111" s="2">
        <v>66</v>
      </c>
      <c r="M1111" s="2">
        <v>0</v>
      </c>
      <c r="N1111" s="2">
        <v>142</v>
      </c>
      <c r="O1111" s="2">
        <v>51</v>
      </c>
      <c r="P1111" s="2">
        <v>446</v>
      </c>
      <c r="Q1111" s="2">
        <v>117</v>
      </c>
      <c r="R1111" s="2">
        <v>1048</v>
      </c>
      <c r="S1111" s="2">
        <v>242</v>
      </c>
    </row>
    <row r="1112" spans="1:19" ht="12.75" customHeight="1" x14ac:dyDescent="0.15">
      <c r="A1112" s="77" t="s">
        <v>440</v>
      </c>
      <c r="B1112" s="77" t="s">
        <v>416</v>
      </c>
      <c r="C1112" s="77" t="s">
        <v>417</v>
      </c>
      <c r="D1112" s="111" t="s">
        <v>1632</v>
      </c>
      <c r="E1112" s="77" t="s">
        <v>1598</v>
      </c>
      <c r="F1112" s="104">
        <v>1549</v>
      </c>
      <c r="G1112" s="108">
        <f t="shared" si="0"/>
        <v>0</v>
      </c>
      <c r="H1112" s="104">
        <v>0</v>
      </c>
      <c r="I1112" s="104">
        <v>0</v>
      </c>
      <c r="J1112" s="103">
        <v>1178</v>
      </c>
      <c r="K1112" s="108">
        <f t="shared" si="1"/>
        <v>0</v>
      </c>
      <c r="L1112" s="104">
        <v>0</v>
      </c>
      <c r="M1112" s="104">
        <v>0</v>
      </c>
      <c r="N1112" s="104">
        <v>1090</v>
      </c>
      <c r="O1112" s="104">
        <v>27</v>
      </c>
      <c r="P1112" s="77" t="s">
        <v>1800</v>
      </c>
      <c r="Q1112" s="104">
        <v>267</v>
      </c>
      <c r="R1112" s="104">
        <v>6210</v>
      </c>
      <c r="S1112" s="104">
        <v>294</v>
      </c>
    </row>
    <row r="1113" spans="1:19" ht="12.75" customHeight="1" x14ac:dyDescent="0.15">
      <c r="A1113" s="2" t="s">
        <v>440</v>
      </c>
      <c r="B1113" s="2" t="s">
        <v>416</v>
      </c>
      <c r="C1113" s="2" t="s">
        <v>417</v>
      </c>
      <c r="D1113" s="86">
        <v>2013</v>
      </c>
      <c r="E1113" s="2" t="s">
        <v>1598</v>
      </c>
      <c r="F1113" s="2">
        <v>1549</v>
      </c>
      <c r="G1113" s="108">
        <f t="shared" si="0"/>
        <v>267</v>
      </c>
      <c r="H1113" s="2">
        <v>244</v>
      </c>
      <c r="I1113" s="2">
        <v>23</v>
      </c>
      <c r="J1113" s="2">
        <v>1178</v>
      </c>
      <c r="K1113" s="108">
        <f t="shared" si="1"/>
        <v>57</v>
      </c>
      <c r="L1113" s="2">
        <v>55</v>
      </c>
      <c r="M1113" s="2">
        <v>2</v>
      </c>
      <c r="N1113" s="2">
        <v>1090</v>
      </c>
      <c r="O1113" s="2">
        <v>102</v>
      </c>
      <c r="P1113" s="2">
        <v>2393</v>
      </c>
      <c r="Q1113" s="2">
        <v>362</v>
      </c>
      <c r="R1113" s="2">
        <v>6210</v>
      </c>
      <c r="S1113" s="2">
        <v>788</v>
      </c>
    </row>
    <row r="1114" spans="1:19" ht="12.75" customHeight="1" x14ac:dyDescent="0.15">
      <c r="A1114" s="2" t="s">
        <v>440</v>
      </c>
      <c r="B1114" s="2" t="s">
        <v>416</v>
      </c>
      <c r="C1114" s="2" t="s">
        <v>417</v>
      </c>
      <c r="D1114" s="86">
        <v>2014</v>
      </c>
      <c r="E1114" s="2" t="s">
        <v>1598</v>
      </c>
      <c r="F1114" s="2">
        <v>1549</v>
      </c>
      <c r="G1114" s="108">
        <f t="shared" si="0"/>
        <v>0</v>
      </c>
      <c r="H1114" s="2">
        <v>0</v>
      </c>
      <c r="I1114" s="2">
        <v>0</v>
      </c>
      <c r="J1114" s="2">
        <v>1178</v>
      </c>
      <c r="K1114" s="108">
        <f t="shared" si="1"/>
        <v>0</v>
      </c>
      <c r="L1114" s="2">
        <v>0</v>
      </c>
      <c r="M1114" s="2">
        <v>0</v>
      </c>
      <c r="N1114" s="2">
        <v>1090</v>
      </c>
      <c r="O1114" s="2">
        <v>20</v>
      </c>
      <c r="P1114" s="2">
        <v>2393</v>
      </c>
      <c r="Q1114" s="2">
        <v>92</v>
      </c>
      <c r="R1114" s="2">
        <v>6210</v>
      </c>
      <c r="S1114" s="2">
        <v>112</v>
      </c>
    </row>
    <row r="1115" spans="1:19" ht="12.75" customHeight="1" x14ac:dyDescent="0.15">
      <c r="A1115" t="s">
        <v>440</v>
      </c>
      <c r="B1115" t="s">
        <v>416</v>
      </c>
      <c r="C1115" t="s">
        <v>417</v>
      </c>
      <c r="D1115" s="86">
        <v>2015</v>
      </c>
      <c r="E1115" t="s">
        <v>1598</v>
      </c>
      <c r="F1115">
        <v>1549</v>
      </c>
      <c r="G1115" s="108">
        <f t="shared" si="0"/>
        <v>0</v>
      </c>
      <c r="H1115">
        <v>0</v>
      </c>
      <c r="I1115">
        <v>0</v>
      </c>
      <c r="J1115">
        <v>1178</v>
      </c>
      <c r="K1115" s="108">
        <f t="shared" si="1"/>
        <v>0</v>
      </c>
      <c r="L1115">
        <v>0</v>
      </c>
      <c r="M1115">
        <v>0</v>
      </c>
      <c r="N1115">
        <v>1090</v>
      </c>
      <c r="O1115">
        <v>27</v>
      </c>
      <c r="P1115">
        <v>2393</v>
      </c>
      <c r="Q1115">
        <v>73</v>
      </c>
      <c r="R1115">
        <v>6210</v>
      </c>
      <c r="S1115">
        <v>100</v>
      </c>
    </row>
    <row r="1116" spans="1:19" ht="12.75" customHeight="1" x14ac:dyDescent="0.15">
      <c r="A1116" t="s">
        <v>440</v>
      </c>
      <c r="B1116" t="s">
        <v>416</v>
      </c>
      <c r="C1116" t="s">
        <v>417</v>
      </c>
      <c r="D1116" s="86">
        <v>2016</v>
      </c>
      <c r="E1116" t="s">
        <v>1598</v>
      </c>
      <c r="F1116">
        <v>1549</v>
      </c>
      <c r="G1116" s="108">
        <f t="shared" si="0"/>
        <v>0</v>
      </c>
      <c r="H1116">
        <v>0</v>
      </c>
      <c r="I1116">
        <v>0</v>
      </c>
      <c r="J1116">
        <v>1178</v>
      </c>
      <c r="K1116" s="108">
        <f t="shared" si="1"/>
        <v>0</v>
      </c>
      <c r="L1116">
        <v>0</v>
      </c>
      <c r="M1116">
        <v>0</v>
      </c>
      <c r="N1116">
        <v>1090</v>
      </c>
      <c r="O1116">
        <v>0</v>
      </c>
      <c r="P1116">
        <v>2393</v>
      </c>
      <c r="Q1116">
        <v>0</v>
      </c>
      <c r="R1116">
        <v>6210</v>
      </c>
      <c r="S1116">
        <v>0</v>
      </c>
    </row>
    <row r="1117" spans="1:19" ht="12.75" customHeight="1" x14ac:dyDescent="0.15">
      <c r="A1117" t="s">
        <v>440</v>
      </c>
      <c r="B1117" t="s">
        <v>416</v>
      </c>
      <c r="C1117" t="s">
        <v>417</v>
      </c>
      <c r="D1117" s="86">
        <v>2017</v>
      </c>
      <c r="E1117" t="s">
        <v>1598</v>
      </c>
      <c r="F1117">
        <v>1549</v>
      </c>
      <c r="G1117" s="108">
        <f t="shared" si="0"/>
        <v>43</v>
      </c>
      <c r="H1117">
        <v>43</v>
      </c>
      <c r="I1117">
        <v>0</v>
      </c>
      <c r="J1117">
        <v>1178</v>
      </c>
      <c r="K1117" s="108">
        <f t="shared" si="1"/>
        <v>117</v>
      </c>
      <c r="L1117">
        <v>117</v>
      </c>
      <c r="M1117">
        <v>0</v>
      </c>
      <c r="N1117">
        <v>1090</v>
      </c>
      <c r="O1117">
        <v>0</v>
      </c>
      <c r="P1117">
        <v>2393</v>
      </c>
      <c r="Q1117">
        <v>39</v>
      </c>
      <c r="R1117">
        <v>6210</v>
      </c>
      <c r="S1117">
        <v>199</v>
      </c>
    </row>
    <row r="1118" spans="1:19" ht="12.75" customHeight="1" x14ac:dyDescent="0.15">
      <c r="A1118" s="2" t="s">
        <v>613</v>
      </c>
      <c r="B1118" s="2" t="s">
        <v>502</v>
      </c>
      <c r="C1118" s="2" t="s">
        <v>144</v>
      </c>
      <c r="D1118" s="86">
        <v>2013</v>
      </c>
      <c r="E1118" s="2" t="s">
        <v>1598</v>
      </c>
      <c r="F1118" s="2">
        <v>87</v>
      </c>
      <c r="G1118" s="108">
        <f t="shared" si="0"/>
        <v>0</v>
      </c>
      <c r="H1118" s="2">
        <v>0</v>
      </c>
      <c r="I1118" s="2">
        <v>0</v>
      </c>
      <c r="J1118" s="2">
        <v>59</v>
      </c>
      <c r="K1118" s="108">
        <f t="shared" si="1"/>
        <v>0</v>
      </c>
      <c r="L1118" s="2">
        <v>0</v>
      </c>
      <c r="M1118" s="2">
        <v>0</v>
      </c>
      <c r="N1118" s="2">
        <v>70</v>
      </c>
      <c r="O1118" s="2">
        <v>0</v>
      </c>
      <c r="P1118" s="2">
        <v>155</v>
      </c>
      <c r="Q1118" s="2">
        <v>5</v>
      </c>
      <c r="R1118" s="2">
        <v>371</v>
      </c>
      <c r="S1118" s="2">
        <v>5</v>
      </c>
    </row>
    <row r="1119" spans="1:19" ht="12.75" customHeight="1" x14ac:dyDescent="0.15">
      <c r="A1119" s="2" t="s">
        <v>613</v>
      </c>
      <c r="B1119" s="2" t="s">
        <v>502</v>
      </c>
      <c r="C1119" s="2" t="s">
        <v>144</v>
      </c>
      <c r="D1119" s="86">
        <v>2015</v>
      </c>
      <c r="E1119" s="2" t="s">
        <v>1598</v>
      </c>
      <c r="F1119" s="2">
        <v>87</v>
      </c>
      <c r="G1119" s="108">
        <f t="shared" si="0"/>
        <v>0</v>
      </c>
      <c r="H1119" s="2">
        <v>0</v>
      </c>
      <c r="I1119" s="2">
        <v>0</v>
      </c>
      <c r="J1119" s="2">
        <v>59</v>
      </c>
      <c r="K1119" s="108">
        <f t="shared" si="1"/>
        <v>0</v>
      </c>
      <c r="L1119" s="2">
        <v>0</v>
      </c>
      <c r="M1119" s="2">
        <v>0</v>
      </c>
      <c r="N1119" s="2">
        <v>70</v>
      </c>
      <c r="O1119" s="2">
        <v>3</v>
      </c>
      <c r="P1119" s="2">
        <v>155</v>
      </c>
      <c r="Q1119" s="2">
        <v>1</v>
      </c>
      <c r="R1119" s="2">
        <v>371</v>
      </c>
      <c r="S1119" s="2">
        <v>4</v>
      </c>
    </row>
    <row r="1120" spans="1:19" ht="12.75" customHeight="1" x14ac:dyDescent="0.15">
      <c r="A1120" s="2" t="s">
        <v>613</v>
      </c>
      <c r="B1120" s="2" t="s">
        <v>502</v>
      </c>
      <c r="C1120" s="2" t="s">
        <v>144</v>
      </c>
      <c r="D1120" s="86">
        <v>2016</v>
      </c>
      <c r="E1120" s="2" t="s">
        <v>1598</v>
      </c>
      <c r="F1120" s="2">
        <v>87</v>
      </c>
      <c r="G1120" s="108">
        <f t="shared" si="0"/>
        <v>0</v>
      </c>
      <c r="H1120" s="2">
        <v>0</v>
      </c>
      <c r="I1120" s="2">
        <v>0</v>
      </c>
      <c r="J1120" s="2">
        <v>59</v>
      </c>
      <c r="K1120" s="108">
        <f t="shared" si="1"/>
        <v>0</v>
      </c>
      <c r="L1120" s="2">
        <v>0</v>
      </c>
      <c r="M1120" s="2">
        <v>0</v>
      </c>
      <c r="N1120" s="2">
        <v>70</v>
      </c>
      <c r="O1120" s="2">
        <v>8</v>
      </c>
      <c r="P1120" s="2">
        <v>155</v>
      </c>
      <c r="Q1120" s="2">
        <v>0</v>
      </c>
      <c r="R1120" s="2">
        <v>371</v>
      </c>
      <c r="S1120" s="2">
        <v>8</v>
      </c>
    </row>
    <row r="1121" spans="1:19" ht="12.75" customHeight="1" x14ac:dyDescent="0.15">
      <c r="A1121" s="2" t="s">
        <v>613</v>
      </c>
      <c r="B1121" s="2" t="s">
        <v>502</v>
      </c>
      <c r="C1121" s="2" t="s">
        <v>144</v>
      </c>
      <c r="D1121" s="86">
        <v>2017</v>
      </c>
      <c r="E1121" s="2" t="s">
        <v>1598</v>
      </c>
      <c r="F1121" s="2">
        <v>87</v>
      </c>
      <c r="G1121" s="108">
        <f t="shared" si="0"/>
        <v>0</v>
      </c>
      <c r="H1121" s="2">
        <v>0</v>
      </c>
      <c r="I1121" s="2">
        <v>0</v>
      </c>
      <c r="J1121" s="2">
        <v>59</v>
      </c>
      <c r="K1121" s="108">
        <f t="shared" si="1"/>
        <v>0</v>
      </c>
      <c r="L1121" s="2">
        <v>0</v>
      </c>
      <c r="M1121" s="2">
        <v>0</v>
      </c>
      <c r="N1121" s="2">
        <v>70</v>
      </c>
      <c r="O1121" s="2">
        <v>2</v>
      </c>
      <c r="P1121" s="2">
        <v>155</v>
      </c>
      <c r="Q1121" s="2">
        <v>9</v>
      </c>
      <c r="R1121" s="2">
        <v>371</v>
      </c>
      <c r="S1121" s="2">
        <v>11</v>
      </c>
    </row>
    <row r="1122" spans="1:19" ht="12.75" customHeight="1" x14ac:dyDescent="0.15">
      <c r="A1122" s="77" t="s">
        <v>383</v>
      </c>
      <c r="B1122" s="77" t="s">
        <v>352</v>
      </c>
      <c r="C1122" s="77" t="s">
        <v>144</v>
      </c>
      <c r="D1122" s="111" t="s">
        <v>1632</v>
      </c>
      <c r="E1122" s="77" t="s">
        <v>1598</v>
      </c>
      <c r="F1122" s="104">
        <v>2592</v>
      </c>
      <c r="G1122" s="108">
        <f t="shared" si="0"/>
        <v>50</v>
      </c>
      <c r="H1122" s="104">
        <v>50</v>
      </c>
      <c r="I1122" s="104">
        <v>0</v>
      </c>
      <c r="J1122" s="103">
        <v>1745</v>
      </c>
      <c r="K1122" s="108">
        <f t="shared" si="1"/>
        <v>24</v>
      </c>
      <c r="L1122" s="104">
        <v>24</v>
      </c>
      <c r="M1122" s="104">
        <v>0</v>
      </c>
      <c r="N1122" s="104">
        <v>1977</v>
      </c>
      <c r="O1122" s="104">
        <v>72</v>
      </c>
      <c r="P1122" s="77" t="s">
        <v>1801</v>
      </c>
      <c r="Q1122" s="104">
        <v>1167</v>
      </c>
      <c r="R1122" s="104">
        <v>10861</v>
      </c>
      <c r="S1122" s="104">
        <v>1313</v>
      </c>
    </row>
    <row r="1123" spans="1:19" ht="12.75" customHeight="1" x14ac:dyDescent="0.15">
      <c r="A1123" s="2" t="s">
        <v>383</v>
      </c>
      <c r="B1123" s="2" t="s">
        <v>352</v>
      </c>
      <c r="C1123" s="2" t="s">
        <v>144</v>
      </c>
      <c r="D1123" s="86">
        <v>2014</v>
      </c>
      <c r="E1123" s="2" t="s">
        <v>1598</v>
      </c>
      <c r="F1123" s="2">
        <v>2592</v>
      </c>
      <c r="G1123" s="108">
        <f t="shared" si="0"/>
        <v>0</v>
      </c>
      <c r="H1123" s="2">
        <v>0</v>
      </c>
      <c r="I1123" s="2">
        <v>0</v>
      </c>
      <c r="J1123" s="2">
        <v>1745</v>
      </c>
      <c r="K1123" s="108">
        <f t="shared" si="1"/>
        <v>0</v>
      </c>
      <c r="L1123" s="2">
        <v>0</v>
      </c>
      <c r="M1123" s="2">
        <v>0</v>
      </c>
      <c r="N1123" s="2">
        <v>1977</v>
      </c>
      <c r="O1123" s="2">
        <v>364</v>
      </c>
      <c r="P1123" s="2">
        <v>4547</v>
      </c>
      <c r="Q1123" s="2">
        <v>163</v>
      </c>
      <c r="R1123" s="2">
        <v>10861</v>
      </c>
      <c r="S1123" s="2">
        <v>527</v>
      </c>
    </row>
    <row r="1124" spans="1:19" ht="12.75" customHeight="1" x14ac:dyDescent="0.15">
      <c r="A1124" t="s">
        <v>383</v>
      </c>
      <c r="B1124" t="s">
        <v>352</v>
      </c>
      <c r="C1124" t="s">
        <v>144</v>
      </c>
      <c r="D1124" s="86">
        <v>2015</v>
      </c>
      <c r="E1124" t="s">
        <v>1598</v>
      </c>
      <c r="F1124">
        <v>2592</v>
      </c>
      <c r="G1124" s="108">
        <f t="shared" si="0"/>
        <v>0</v>
      </c>
      <c r="H1124">
        <v>0</v>
      </c>
      <c r="I1124">
        <v>0</v>
      </c>
      <c r="J1124">
        <v>1745</v>
      </c>
      <c r="K1124" s="108">
        <f t="shared" si="1"/>
        <v>0</v>
      </c>
      <c r="L1124">
        <v>0</v>
      </c>
      <c r="M1124">
        <v>0</v>
      </c>
      <c r="N1124">
        <v>1977</v>
      </c>
      <c r="O1124">
        <v>138</v>
      </c>
      <c r="P1124">
        <v>4547</v>
      </c>
      <c r="Q1124">
        <v>420</v>
      </c>
      <c r="R1124">
        <v>10861</v>
      </c>
      <c r="S1124">
        <v>558</v>
      </c>
    </row>
    <row r="1125" spans="1:19" ht="12.75" customHeight="1" x14ac:dyDescent="0.15">
      <c r="A1125" t="s">
        <v>383</v>
      </c>
      <c r="B1125" t="s">
        <v>352</v>
      </c>
      <c r="C1125" t="s">
        <v>144</v>
      </c>
      <c r="D1125" s="86">
        <v>2016</v>
      </c>
      <c r="E1125" t="s">
        <v>1598</v>
      </c>
      <c r="F1125">
        <v>2592</v>
      </c>
      <c r="G1125" s="108">
        <f t="shared" si="0"/>
        <v>0</v>
      </c>
      <c r="H1125">
        <v>0</v>
      </c>
      <c r="I1125">
        <v>0</v>
      </c>
      <c r="J1125">
        <v>1745</v>
      </c>
      <c r="K1125" s="108">
        <f t="shared" si="1"/>
        <v>0</v>
      </c>
      <c r="L1125">
        <v>0</v>
      </c>
      <c r="M1125">
        <v>0</v>
      </c>
      <c r="N1125">
        <v>1977</v>
      </c>
      <c r="O1125">
        <v>340</v>
      </c>
      <c r="P1125">
        <v>4547</v>
      </c>
      <c r="Q1125">
        <v>287</v>
      </c>
      <c r="R1125">
        <v>10861</v>
      </c>
      <c r="S1125">
        <v>627</v>
      </c>
    </row>
    <row r="1126" spans="1:19" ht="12.75" customHeight="1" x14ac:dyDescent="0.15">
      <c r="A1126" t="s">
        <v>383</v>
      </c>
      <c r="B1126" t="s">
        <v>352</v>
      </c>
      <c r="C1126" t="s">
        <v>144</v>
      </c>
      <c r="D1126" s="86">
        <v>2017</v>
      </c>
      <c r="E1126" t="s">
        <v>1598</v>
      </c>
      <c r="F1126">
        <v>2592</v>
      </c>
      <c r="G1126" s="108">
        <f t="shared" si="0"/>
        <v>0</v>
      </c>
      <c r="H1126">
        <v>0</v>
      </c>
      <c r="I1126">
        <v>0</v>
      </c>
      <c r="J1126">
        <v>1745</v>
      </c>
      <c r="K1126" s="108">
        <f t="shared" si="1"/>
        <v>0</v>
      </c>
      <c r="L1126">
        <v>0</v>
      </c>
      <c r="M1126">
        <v>0</v>
      </c>
      <c r="N1126">
        <v>1977</v>
      </c>
      <c r="O1126">
        <v>520</v>
      </c>
      <c r="P1126">
        <v>4547</v>
      </c>
      <c r="Q1126">
        <v>1136</v>
      </c>
      <c r="R1126">
        <v>10861</v>
      </c>
      <c r="S1126">
        <v>1656</v>
      </c>
    </row>
    <row r="1127" spans="1:19" ht="12.75" customHeight="1" x14ac:dyDescent="0.15">
      <c r="A1127" s="77" t="s">
        <v>273</v>
      </c>
      <c r="B1127" s="77" t="s">
        <v>273</v>
      </c>
      <c r="C1127" s="77" t="s">
        <v>144</v>
      </c>
      <c r="D1127" s="111" t="s">
        <v>1632</v>
      </c>
      <c r="E1127" s="77" t="s">
        <v>1598</v>
      </c>
      <c r="F1127" s="104">
        <v>83</v>
      </c>
      <c r="G1127" s="108">
        <f t="shared" si="0"/>
        <v>0</v>
      </c>
      <c r="H1127" s="104">
        <v>0</v>
      </c>
      <c r="I1127" s="104">
        <v>0</v>
      </c>
      <c r="J1127" s="103">
        <v>59</v>
      </c>
      <c r="K1127" s="108">
        <f t="shared" si="1"/>
        <v>0</v>
      </c>
      <c r="L1127" s="104">
        <v>0</v>
      </c>
      <c r="M1127" s="104">
        <v>0</v>
      </c>
      <c r="N1127" s="104">
        <v>66</v>
      </c>
      <c r="O1127" s="104">
        <v>10</v>
      </c>
      <c r="P1127" s="77" t="s">
        <v>1802</v>
      </c>
      <c r="Q1127" s="104">
        <v>19</v>
      </c>
      <c r="R1127" s="104">
        <v>363</v>
      </c>
      <c r="S1127" s="104">
        <v>29</v>
      </c>
    </row>
    <row r="1128" spans="1:19" ht="12.75" customHeight="1" x14ac:dyDescent="0.15">
      <c r="A1128" s="2" t="s">
        <v>273</v>
      </c>
      <c r="B1128" s="2" t="s">
        <v>273</v>
      </c>
      <c r="C1128" s="2" t="s">
        <v>144</v>
      </c>
      <c r="D1128" s="86">
        <v>2014</v>
      </c>
      <c r="E1128" s="2" t="s">
        <v>1598</v>
      </c>
      <c r="F1128" s="2">
        <v>83</v>
      </c>
      <c r="G1128" s="108">
        <f t="shared" si="0"/>
        <v>0</v>
      </c>
      <c r="H1128" s="2">
        <v>0</v>
      </c>
      <c r="I1128" s="2">
        <v>0</v>
      </c>
      <c r="J1128" s="2">
        <v>59</v>
      </c>
      <c r="K1128" s="108">
        <f t="shared" si="1"/>
        <v>0</v>
      </c>
      <c r="L1128" s="2">
        <v>0</v>
      </c>
      <c r="M1128" s="2">
        <v>0</v>
      </c>
      <c r="N1128" s="2">
        <v>66</v>
      </c>
      <c r="O1128" s="2">
        <v>2</v>
      </c>
      <c r="P1128" s="2">
        <v>155</v>
      </c>
      <c r="Q1128" s="2">
        <v>1</v>
      </c>
      <c r="R1128" s="2">
        <v>363</v>
      </c>
      <c r="S1128" s="2">
        <v>3</v>
      </c>
    </row>
    <row r="1129" spans="1:19" ht="12.75" customHeight="1" x14ac:dyDescent="0.15">
      <c r="A1129" t="s">
        <v>273</v>
      </c>
      <c r="B1129" t="s">
        <v>273</v>
      </c>
      <c r="C1129" t="s">
        <v>144</v>
      </c>
      <c r="D1129" s="86">
        <v>2015</v>
      </c>
      <c r="E1129" t="s">
        <v>1598</v>
      </c>
      <c r="F1129">
        <v>83</v>
      </c>
      <c r="G1129" s="108">
        <f t="shared" si="0"/>
        <v>0</v>
      </c>
      <c r="H1129">
        <v>0</v>
      </c>
      <c r="I1129">
        <v>0</v>
      </c>
      <c r="J1129">
        <v>59</v>
      </c>
      <c r="K1129" s="108">
        <f t="shared" si="1"/>
        <v>1</v>
      </c>
      <c r="L1129">
        <v>1</v>
      </c>
      <c r="M1129">
        <v>0</v>
      </c>
      <c r="N1129">
        <v>66</v>
      </c>
      <c r="O1129">
        <v>7</v>
      </c>
      <c r="P1129">
        <v>155</v>
      </c>
      <c r="Q1129">
        <v>1</v>
      </c>
      <c r="R1129">
        <v>363</v>
      </c>
      <c r="S1129">
        <v>9</v>
      </c>
    </row>
    <row r="1130" spans="1:19" ht="12.75" customHeight="1" x14ac:dyDescent="0.15">
      <c r="A1130" t="s">
        <v>273</v>
      </c>
      <c r="B1130" t="s">
        <v>273</v>
      </c>
      <c r="C1130" t="s">
        <v>144</v>
      </c>
      <c r="D1130" s="86">
        <v>2016</v>
      </c>
      <c r="E1130" t="s">
        <v>1598</v>
      </c>
      <c r="F1130">
        <v>83</v>
      </c>
      <c r="G1130" s="108">
        <f t="shared" si="0"/>
        <v>0</v>
      </c>
      <c r="H1130">
        <v>0</v>
      </c>
      <c r="I1130">
        <v>0</v>
      </c>
      <c r="J1130">
        <v>59</v>
      </c>
      <c r="K1130" s="108">
        <f t="shared" si="1"/>
        <v>0</v>
      </c>
      <c r="L1130">
        <v>0</v>
      </c>
      <c r="M1130">
        <v>0</v>
      </c>
      <c r="N1130">
        <v>66</v>
      </c>
      <c r="O1130">
        <v>0</v>
      </c>
      <c r="P1130">
        <v>155</v>
      </c>
      <c r="Q1130">
        <v>5</v>
      </c>
      <c r="R1130">
        <v>363</v>
      </c>
      <c r="S1130">
        <v>5</v>
      </c>
    </row>
    <row r="1131" spans="1:19" ht="12.75" customHeight="1" x14ac:dyDescent="0.15">
      <c r="A1131" t="s">
        <v>273</v>
      </c>
      <c r="B1131" t="s">
        <v>273</v>
      </c>
      <c r="C1131" t="s">
        <v>144</v>
      </c>
      <c r="D1131" s="86">
        <v>2017</v>
      </c>
      <c r="E1131" t="s">
        <v>1598</v>
      </c>
      <c r="F1131">
        <v>83</v>
      </c>
      <c r="G1131" s="108">
        <f t="shared" si="0"/>
        <v>7</v>
      </c>
      <c r="H1131">
        <v>7</v>
      </c>
      <c r="I1131">
        <v>0</v>
      </c>
      <c r="J1131">
        <v>59</v>
      </c>
      <c r="K1131" s="108">
        <f t="shared" si="1"/>
        <v>2</v>
      </c>
      <c r="L1131">
        <v>2</v>
      </c>
      <c r="M1131">
        <v>0</v>
      </c>
      <c r="N1131">
        <v>66</v>
      </c>
      <c r="O1131">
        <v>72</v>
      </c>
      <c r="P1131">
        <v>155</v>
      </c>
      <c r="Q1131">
        <v>393</v>
      </c>
      <c r="R1131">
        <v>363</v>
      </c>
      <c r="S1131">
        <v>474</v>
      </c>
    </row>
    <row r="1132" spans="1:19" ht="12.75" customHeight="1" x14ac:dyDescent="0.15">
      <c r="A1132" s="77" t="s">
        <v>295</v>
      </c>
      <c r="B1132" s="77" t="s">
        <v>273</v>
      </c>
      <c r="C1132" s="77" t="s">
        <v>144</v>
      </c>
      <c r="D1132" s="111" t="s">
        <v>1632</v>
      </c>
      <c r="E1132" s="77" t="s">
        <v>1598</v>
      </c>
      <c r="F1132" s="104">
        <v>1240</v>
      </c>
      <c r="G1132" s="108">
        <f t="shared" si="0"/>
        <v>0</v>
      </c>
      <c r="H1132" s="104">
        <v>0</v>
      </c>
      <c r="I1132" s="104">
        <v>0</v>
      </c>
      <c r="J1132" s="103">
        <v>879</v>
      </c>
      <c r="K1132" s="108">
        <f t="shared" si="1"/>
        <v>0</v>
      </c>
      <c r="L1132" s="104">
        <v>0</v>
      </c>
      <c r="M1132" s="104">
        <v>0</v>
      </c>
      <c r="N1132" s="104">
        <v>979</v>
      </c>
      <c r="O1132" s="104">
        <v>0</v>
      </c>
      <c r="P1132" s="77" t="s">
        <v>1803</v>
      </c>
      <c r="Q1132" s="104">
        <v>606</v>
      </c>
      <c r="R1132" s="104">
        <v>5272</v>
      </c>
      <c r="S1132" s="104">
        <v>606</v>
      </c>
    </row>
    <row r="1133" spans="1:19" ht="12.75" customHeight="1" x14ac:dyDescent="0.15">
      <c r="A1133" s="2" t="s">
        <v>295</v>
      </c>
      <c r="B1133" s="2" t="s">
        <v>273</v>
      </c>
      <c r="C1133" s="2" t="s">
        <v>144</v>
      </c>
      <c r="D1133" s="86">
        <v>2013</v>
      </c>
      <c r="E1133" s="2" t="s">
        <v>1598</v>
      </c>
      <c r="F1133" s="2">
        <v>1240</v>
      </c>
      <c r="G1133" s="108">
        <f t="shared" si="0"/>
        <v>227</v>
      </c>
      <c r="H1133" s="2">
        <v>227</v>
      </c>
      <c r="I1133" s="2">
        <v>0</v>
      </c>
      <c r="J1133" s="2">
        <v>879</v>
      </c>
      <c r="K1133" s="108">
        <f t="shared" si="1"/>
        <v>82</v>
      </c>
      <c r="L1133" s="2">
        <v>82</v>
      </c>
      <c r="M1133" s="2">
        <v>0</v>
      </c>
      <c r="N1133" s="2">
        <v>979</v>
      </c>
      <c r="O1133" s="2">
        <v>0</v>
      </c>
      <c r="P1133" s="2">
        <v>2174</v>
      </c>
      <c r="Q1133" s="2">
        <v>1188</v>
      </c>
      <c r="R1133" s="2">
        <v>5272</v>
      </c>
      <c r="S1133" s="2">
        <v>1497</v>
      </c>
    </row>
    <row r="1134" spans="1:19" ht="12.75" customHeight="1" x14ac:dyDescent="0.15">
      <c r="A1134" s="2" t="s">
        <v>295</v>
      </c>
      <c r="B1134" s="2" t="s">
        <v>273</v>
      </c>
      <c r="C1134" s="2" t="s">
        <v>144</v>
      </c>
      <c r="D1134" s="86">
        <v>2014</v>
      </c>
      <c r="E1134" s="2" t="s">
        <v>1598</v>
      </c>
      <c r="F1134" s="2">
        <v>1240</v>
      </c>
      <c r="G1134" s="108">
        <f t="shared" si="0"/>
        <v>0</v>
      </c>
      <c r="H1134" s="2">
        <v>0</v>
      </c>
      <c r="I1134" s="2">
        <v>0</v>
      </c>
      <c r="J1134" s="2">
        <v>879</v>
      </c>
      <c r="K1134" s="108">
        <f t="shared" si="1"/>
        <v>0</v>
      </c>
      <c r="L1134" s="2">
        <v>0</v>
      </c>
      <c r="M1134" s="2">
        <v>0</v>
      </c>
      <c r="N1134" s="2">
        <v>979</v>
      </c>
      <c r="O1134" s="2">
        <v>180</v>
      </c>
      <c r="P1134" s="2">
        <v>2174</v>
      </c>
      <c r="Q1134" s="2">
        <v>593</v>
      </c>
      <c r="R1134" s="2">
        <v>5272</v>
      </c>
      <c r="S1134" s="2">
        <v>773</v>
      </c>
    </row>
    <row r="1135" spans="1:19" ht="12.75" customHeight="1" x14ac:dyDescent="0.15">
      <c r="A1135" t="s">
        <v>295</v>
      </c>
      <c r="B1135" t="s">
        <v>273</v>
      </c>
      <c r="C1135" t="s">
        <v>144</v>
      </c>
      <c r="D1135" s="86">
        <v>2015</v>
      </c>
      <c r="E1135" t="s">
        <v>1598</v>
      </c>
      <c r="F1135">
        <v>1240</v>
      </c>
      <c r="G1135" s="108">
        <f t="shared" si="0"/>
        <v>0</v>
      </c>
      <c r="H1135">
        <v>0</v>
      </c>
      <c r="I1135">
        <v>0</v>
      </c>
      <c r="J1135">
        <v>879</v>
      </c>
      <c r="K1135" s="108">
        <f t="shared" si="1"/>
        <v>0</v>
      </c>
      <c r="L1135">
        <v>0</v>
      </c>
      <c r="M1135">
        <v>0</v>
      </c>
      <c r="N1135">
        <v>979</v>
      </c>
      <c r="O1135">
        <v>0</v>
      </c>
      <c r="P1135">
        <v>2174</v>
      </c>
      <c r="Q1135">
        <v>513</v>
      </c>
      <c r="R1135">
        <v>5272</v>
      </c>
      <c r="S1135">
        <v>513</v>
      </c>
    </row>
    <row r="1136" spans="1:19" ht="12.75" customHeight="1" x14ac:dyDescent="0.15">
      <c r="A1136" t="s">
        <v>295</v>
      </c>
      <c r="B1136" t="s">
        <v>273</v>
      </c>
      <c r="C1136" t="s">
        <v>144</v>
      </c>
      <c r="D1136" s="86">
        <v>2016</v>
      </c>
      <c r="E1136" t="s">
        <v>1598</v>
      </c>
      <c r="F1136">
        <v>1240</v>
      </c>
      <c r="G1136" s="108">
        <f t="shared" si="0"/>
        <v>81</v>
      </c>
      <c r="H1136">
        <v>81</v>
      </c>
      <c r="I1136">
        <v>0</v>
      </c>
      <c r="J1136">
        <v>879</v>
      </c>
      <c r="K1136" s="108">
        <f t="shared" si="1"/>
        <v>151</v>
      </c>
      <c r="L1136">
        <v>151</v>
      </c>
      <c r="M1136">
        <v>0</v>
      </c>
      <c r="N1136">
        <v>979</v>
      </c>
      <c r="O1136">
        <v>0</v>
      </c>
      <c r="P1136">
        <v>2174</v>
      </c>
      <c r="Q1136">
        <v>780</v>
      </c>
      <c r="R1136">
        <v>5272</v>
      </c>
      <c r="S1136">
        <v>1012</v>
      </c>
    </row>
    <row r="1137" spans="1:19" ht="12.75" customHeight="1" x14ac:dyDescent="0.15">
      <c r="A1137" t="s">
        <v>295</v>
      </c>
      <c r="B1137" t="s">
        <v>273</v>
      </c>
      <c r="C1137" t="s">
        <v>144</v>
      </c>
      <c r="D1137" s="86">
        <v>2017</v>
      </c>
      <c r="E1137" t="s">
        <v>1598</v>
      </c>
      <c r="F1137">
        <v>1240</v>
      </c>
      <c r="G1137" s="108">
        <f t="shared" si="0"/>
        <v>0</v>
      </c>
      <c r="H1137">
        <v>0</v>
      </c>
      <c r="I1137">
        <v>0</v>
      </c>
      <c r="J1137">
        <v>879</v>
      </c>
      <c r="K1137" s="108">
        <f t="shared" si="1"/>
        <v>0</v>
      </c>
      <c r="L1137">
        <v>0</v>
      </c>
      <c r="M1137">
        <v>0</v>
      </c>
      <c r="N1137">
        <v>979</v>
      </c>
      <c r="O1137">
        <v>0</v>
      </c>
      <c r="P1137">
        <v>2174</v>
      </c>
      <c r="Q1137">
        <v>1388</v>
      </c>
      <c r="R1137">
        <v>5272</v>
      </c>
      <c r="S1137">
        <v>1388</v>
      </c>
    </row>
    <row r="1138" spans="1:19" ht="12.75" customHeight="1" x14ac:dyDescent="0.15">
      <c r="A1138" s="77" t="s">
        <v>1282</v>
      </c>
      <c r="B1138" s="77" t="s">
        <v>127</v>
      </c>
      <c r="C1138" s="77" t="s">
        <v>128</v>
      </c>
      <c r="D1138" s="111" t="s">
        <v>1632</v>
      </c>
      <c r="E1138" s="77" t="s">
        <v>1598</v>
      </c>
      <c r="F1138" s="104">
        <v>0</v>
      </c>
      <c r="G1138" s="108">
        <f t="shared" si="0"/>
        <v>0</v>
      </c>
      <c r="H1138" s="104">
        <v>0</v>
      </c>
      <c r="I1138" s="104">
        <v>0</v>
      </c>
      <c r="J1138" s="103">
        <v>0</v>
      </c>
      <c r="K1138" s="108">
        <f t="shared" si="1"/>
        <v>1</v>
      </c>
      <c r="L1138" s="104">
        <v>0</v>
      </c>
      <c r="M1138" s="104">
        <v>1</v>
      </c>
      <c r="N1138" s="104">
        <v>0</v>
      </c>
      <c r="O1138" s="104">
        <v>1</v>
      </c>
      <c r="P1138" s="77" t="s">
        <v>1658</v>
      </c>
      <c r="Q1138" s="104">
        <v>0</v>
      </c>
      <c r="R1138" s="104">
        <v>0</v>
      </c>
      <c r="S1138" s="104">
        <v>2</v>
      </c>
    </row>
    <row r="1139" spans="1:19" ht="12.75" customHeight="1" x14ac:dyDescent="0.15">
      <c r="A1139" s="77" t="s">
        <v>112</v>
      </c>
      <c r="B1139" s="77" t="s">
        <v>99</v>
      </c>
      <c r="C1139" s="77" t="s">
        <v>67</v>
      </c>
      <c r="D1139" s="111" t="s">
        <v>1632</v>
      </c>
      <c r="E1139" s="77" t="s">
        <v>1598</v>
      </c>
      <c r="F1139" s="104">
        <v>84</v>
      </c>
      <c r="G1139" s="108">
        <f t="shared" si="0"/>
        <v>0</v>
      </c>
      <c r="H1139" s="104">
        <v>0</v>
      </c>
      <c r="I1139" s="104">
        <v>0</v>
      </c>
      <c r="J1139" s="103">
        <v>47</v>
      </c>
      <c r="K1139" s="108">
        <f t="shared" si="1"/>
        <v>0</v>
      </c>
      <c r="L1139" s="104">
        <v>0</v>
      </c>
      <c r="M1139" s="104">
        <v>0</v>
      </c>
      <c r="N1139" s="104">
        <v>49</v>
      </c>
      <c r="O1139" s="104">
        <v>4</v>
      </c>
      <c r="P1139" s="77" t="s">
        <v>1804</v>
      </c>
      <c r="Q1139" s="104">
        <v>51</v>
      </c>
      <c r="R1139" s="104">
        <v>296</v>
      </c>
      <c r="S1139" s="104">
        <v>55</v>
      </c>
    </row>
    <row r="1140" spans="1:19" ht="12.75" customHeight="1" x14ac:dyDescent="0.15">
      <c r="A1140" s="2" t="s">
        <v>112</v>
      </c>
      <c r="B1140" s="2" t="s">
        <v>99</v>
      </c>
      <c r="C1140" s="2" t="s">
        <v>67</v>
      </c>
      <c r="D1140" s="86">
        <v>2014</v>
      </c>
      <c r="E1140" s="2" t="s">
        <v>1598</v>
      </c>
      <c r="F1140" s="2">
        <v>84</v>
      </c>
      <c r="G1140" s="108">
        <f t="shared" si="0"/>
        <v>0</v>
      </c>
      <c r="H1140" s="2">
        <v>0</v>
      </c>
      <c r="I1140" s="2">
        <v>0</v>
      </c>
      <c r="J1140" s="2">
        <v>47</v>
      </c>
      <c r="K1140" s="108">
        <f t="shared" si="1"/>
        <v>0</v>
      </c>
      <c r="L1140" s="2">
        <v>0</v>
      </c>
      <c r="M1140" s="2">
        <v>0</v>
      </c>
      <c r="N1140" s="2">
        <v>49</v>
      </c>
      <c r="O1140" s="2">
        <v>14</v>
      </c>
      <c r="P1140" s="2">
        <v>116</v>
      </c>
      <c r="Q1140" s="2">
        <v>41</v>
      </c>
      <c r="R1140" s="2">
        <v>296</v>
      </c>
      <c r="S1140" s="2">
        <v>55</v>
      </c>
    </row>
    <row r="1141" spans="1:19" ht="12.75" customHeight="1" x14ac:dyDescent="0.15">
      <c r="A1141" s="2" t="s">
        <v>112</v>
      </c>
      <c r="B1141" s="2" t="s">
        <v>99</v>
      </c>
      <c r="C1141" s="2" t="s">
        <v>67</v>
      </c>
      <c r="D1141" s="86">
        <v>2015</v>
      </c>
      <c r="E1141" s="2" t="s">
        <v>1598</v>
      </c>
      <c r="F1141" s="2">
        <v>84</v>
      </c>
      <c r="G1141" s="108">
        <f t="shared" si="0"/>
        <v>0</v>
      </c>
      <c r="H1141" s="2">
        <v>0</v>
      </c>
      <c r="I1141" s="2">
        <v>0</v>
      </c>
      <c r="J1141" s="2">
        <v>47</v>
      </c>
      <c r="K1141" s="108">
        <f t="shared" si="1"/>
        <v>0</v>
      </c>
      <c r="L1141" s="2">
        <v>0</v>
      </c>
      <c r="M1141" s="2">
        <v>0</v>
      </c>
      <c r="N1141" s="2">
        <v>49</v>
      </c>
      <c r="O1141" s="2">
        <v>0</v>
      </c>
      <c r="P1141" s="2">
        <v>116</v>
      </c>
      <c r="Q1141" s="2">
        <v>44</v>
      </c>
      <c r="R1141" s="2">
        <v>296</v>
      </c>
      <c r="S1141" s="2">
        <v>44</v>
      </c>
    </row>
    <row r="1142" spans="1:19" ht="12.75" customHeight="1" x14ac:dyDescent="0.15">
      <c r="A1142" s="2" t="s">
        <v>112</v>
      </c>
      <c r="B1142" s="2" t="s">
        <v>99</v>
      </c>
      <c r="C1142" s="2" t="s">
        <v>67</v>
      </c>
      <c r="D1142" s="86">
        <v>2016</v>
      </c>
      <c r="E1142" s="2" t="s">
        <v>1598</v>
      </c>
      <c r="F1142" s="2">
        <v>84</v>
      </c>
      <c r="G1142" s="108">
        <f t="shared" si="0"/>
        <v>0</v>
      </c>
      <c r="H1142" s="2">
        <v>0</v>
      </c>
      <c r="I1142" s="2">
        <v>0</v>
      </c>
      <c r="J1142" s="2">
        <v>47</v>
      </c>
      <c r="K1142" s="108">
        <f t="shared" si="1"/>
        <v>0</v>
      </c>
      <c r="L1142" s="2">
        <v>0</v>
      </c>
      <c r="M1142" s="2">
        <v>0</v>
      </c>
      <c r="N1142" s="2">
        <v>49</v>
      </c>
      <c r="O1142" s="2">
        <v>2</v>
      </c>
      <c r="P1142" s="2">
        <v>116</v>
      </c>
      <c r="Q1142" s="2">
        <v>53</v>
      </c>
      <c r="R1142" s="2">
        <v>296</v>
      </c>
      <c r="S1142" s="2">
        <v>55</v>
      </c>
    </row>
    <row r="1143" spans="1:19" ht="12.75" customHeight="1" x14ac:dyDescent="0.15">
      <c r="A1143" s="2" t="s">
        <v>112</v>
      </c>
      <c r="B1143" s="2" t="s">
        <v>99</v>
      </c>
      <c r="C1143" s="2" t="s">
        <v>67</v>
      </c>
      <c r="D1143" s="86">
        <v>2017</v>
      </c>
      <c r="E1143" s="2" t="s">
        <v>1598</v>
      </c>
      <c r="F1143" s="2">
        <v>84</v>
      </c>
      <c r="G1143" s="108">
        <f t="shared" si="0"/>
        <v>0</v>
      </c>
      <c r="H1143" s="2">
        <v>0</v>
      </c>
      <c r="I1143" s="2">
        <v>0</v>
      </c>
      <c r="J1143" s="2">
        <v>47</v>
      </c>
      <c r="K1143" s="108">
        <f t="shared" si="1"/>
        <v>0</v>
      </c>
      <c r="L1143" s="2">
        <v>0</v>
      </c>
      <c r="M1143" s="2">
        <v>0</v>
      </c>
      <c r="N1143" s="2">
        <v>49</v>
      </c>
      <c r="O1143" s="2">
        <v>7</v>
      </c>
      <c r="P1143" s="2">
        <v>116</v>
      </c>
      <c r="Q1143" s="2">
        <v>37</v>
      </c>
      <c r="R1143" s="2">
        <v>296</v>
      </c>
      <c r="S1143" s="2">
        <v>44</v>
      </c>
    </row>
    <row r="1144" spans="1:19" ht="12.75" customHeight="1" x14ac:dyDescent="0.15">
      <c r="A1144" s="77" t="s">
        <v>137</v>
      </c>
      <c r="B1144" s="77" t="s">
        <v>136</v>
      </c>
      <c r="C1144" s="77" t="s">
        <v>83</v>
      </c>
      <c r="D1144" s="111" t="s">
        <v>1632</v>
      </c>
      <c r="E1144" s="77" t="s">
        <v>1598</v>
      </c>
      <c r="F1144" s="104">
        <v>20</v>
      </c>
      <c r="G1144" s="108">
        <f t="shared" si="0"/>
        <v>0</v>
      </c>
      <c r="H1144" s="104">
        <v>0</v>
      </c>
      <c r="I1144" s="104">
        <v>0</v>
      </c>
      <c r="J1144" s="103">
        <v>10</v>
      </c>
      <c r="K1144" s="108">
        <f t="shared" si="1"/>
        <v>33</v>
      </c>
      <c r="L1144" s="104">
        <v>33</v>
      </c>
      <c r="M1144" s="104">
        <v>0</v>
      </c>
      <c r="N1144" s="104">
        <v>14</v>
      </c>
      <c r="O1144" s="104">
        <v>13</v>
      </c>
      <c r="P1144" s="77" t="s">
        <v>1690</v>
      </c>
      <c r="Q1144" s="104">
        <v>0</v>
      </c>
      <c r="R1144" s="104">
        <v>80</v>
      </c>
      <c r="S1144" s="104">
        <v>46</v>
      </c>
    </row>
    <row r="1145" spans="1:19" ht="12.75" customHeight="1" x14ac:dyDescent="0.15">
      <c r="A1145" s="2" t="s">
        <v>137</v>
      </c>
      <c r="B1145" s="2" t="s">
        <v>136</v>
      </c>
      <c r="C1145" s="2" t="s">
        <v>83</v>
      </c>
      <c r="D1145" s="86">
        <v>2014</v>
      </c>
      <c r="E1145" s="2" t="s">
        <v>1598</v>
      </c>
      <c r="F1145" s="2">
        <v>20</v>
      </c>
      <c r="G1145" s="108">
        <f t="shared" si="0"/>
        <v>0</v>
      </c>
      <c r="H1145" s="2">
        <v>0</v>
      </c>
      <c r="I1145" s="2">
        <v>0</v>
      </c>
      <c r="J1145" s="2">
        <v>10</v>
      </c>
      <c r="K1145" s="108">
        <f t="shared" si="1"/>
        <v>0</v>
      </c>
      <c r="L1145" s="2">
        <v>0</v>
      </c>
      <c r="M1145" s="2">
        <v>0</v>
      </c>
      <c r="N1145" s="2">
        <v>14</v>
      </c>
      <c r="O1145" s="2">
        <v>0</v>
      </c>
      <c r="P1145" s="2">
        <v>36</v>
      </c>
      <c r="Q1145" s="2">
        <v>0</v>
      </c>
      <c r="R1145" s="2">
        <v>80</v>
      </c>
      <c r="S1145" s="2">
        <v>0</v>
      </c>
    </row>
    <row r="1146" spans="1:19" ht="12.75" customHeight="1" x14ac:dyDescent="0.15">
      <c r="A1146" s="2" t="s">
        <v>137</v>
      </c>
      <c r="B1146" s="2" t="s">
        <v>136</v>
      </c>
      <c r="C1146" s="2" t="s">
        <v>83</v>
      </c>
      <c r="D1146" s="86">
        <v>2015</v>
      </c>
      <c r="E1146" s="2" t="s">
        <v>1598</v>
      </c>
      <c r="F1146" s="2">
        <v>20</v>
      </c>
      <c r="G1146" s="108">
        <f t="shared" si="0"/>
        <v>0</v>
      </c>
      <c r="H1146" s="2">
        <v>0</v>
      </c>
      <c r="I1146" s="2">
        <v>0</v>
      </c>
      <c r="J1146" s="2">
        <v>10</v>
      </c>
      <c r="K1146" s="108">
        <f t="shared" si="1"/>
        <v>0</v>
      </c>
      <c r="L1146" s="2">
        <v>0</v>
      </c>
      <c r="M1146" s="2">
        <v>0</v>
      </c>
      <c r="N1146" s="2">
        <v>14</v>
      </c>
      <c r="O1146" s="2">
        <v>10</v>
      </c>
      <c r="P1146" s="2">
        <v>36</v>
      </c>
      <c r="Q1146" s="2">
        <v>0</v>
      </c>
      <c r="R1146" s="2">
        <v>80</v>
      </c>
      <c r="S1146" s="2">
        <v>10</v>
      </c>
    </row>
    <row r="1147" spans="1:19" ht="12.75" customHeight="1" x14ac:dyDescent="0.15">
      <c r="A1147" s="2" t="s">
        <v>137</v>
      </c>
      <c r="B1147" s="2" t="s">
        <v>136</v>
      </c>
      <c r="C1147" s="2" t="s">
        <v>83</v>
      </c>
      <c r="D1147" s="86">
        <v>2016</v>
      </c>
      <c r="E1147" s="2" t="s">
        <v>1598</v>
      </c>
      <c r="F1147" s="2">
        <v>20</v>
      </c>
      <c r="G1147" s="108">
        <f t="shared" si="0"/>
        <v>0</v>
      </c>
      <c r="H1147" s="2">
        <v>0</v>
      </c>
      <c r="I1147" s="2">
        <v>0</v>
      </c>
      <c r="J1147" s="2">
        <v>10</v>
      </c>
      <c r="K1147" s="108">
        <f t="shared" si="1"/>
        <v>39</v>
      </c>
      <c r="L1147" s="2">
        <v>39</v>
      </c>
      <c r="M1147" s="2">
        <v>0</v>
      </c>
      <c r="N1147" s="2">
        <v>14</v>
      </c>
      <c r="O1147" s="2">
        <v>5</v>
      </c>
      <c r="P1147" s="2">
        <v>36</v>
      </c>
      <c r="Q1147" s="2">
        <v>0</v>
      </c>
      <c r="R1147" s="2">
        <v>80</v>
      </c>
      <c r="S1147" s="2">
        <v>44</v>
      </c>
    </row>
    <row r="1148" spans="1:19" ht="12.75" customHeight="1" x14ac:dyDescent="0.15">
      <c r="A1148" s="2" t="s">
        <v>137</v>
      </c>
      <c r="B1148" s="2" t="s">
        <v>136</v>
      </c>
      <c r="C1148" s="2" t="s">
        <v>83</v>
      </c>
      <c r="D1148" s="86">
        <v>2017</v>
      </c>
      <c r="E1148" s="2" t="s">
        <v>1598</v>
      </c>
      <c r="F1148" s="2">
        <v>20</v>
      </c>
      <c r="G1148" s="108">
        <f t="shared" si="0"/>
        <v>0</v>
      </c>
      <c r="H1148" s="2">
        <v>0</v>
      </c>
      <c r="I1148" s="2">
        <v>0</v>
      </c>
      <c r="J1148" s="2">
        <v>10</v>
      </c>
      <c r="K1148" s="108">
        <f t="shared" si="1"/>
        <v>0</v>
      </c>
      <c r="L1148" s="2">
        <v>0</v>
      </c>
      <c r="M1148" s="2">
        <v>0</v>
      </c>
      <c r="N1148" s="2">
        <v>14</v>
      </c>
      <c r="O1148" s="2">
        <v>7</v>
      </c>
      <c r="P1148" s="2">
        <v>36</v>
      </c>
      <c r="Q1148" s="2">
        <v>0</v>
      </c>
      <c r="R1148" s="2">
        <v>80</v>
      </c>
      <c r="S1148" s="2">
        <v>7</v>
      </c>
    </row>
    <row r="1149" spans="1:19" ht="12.75" customHeight="1" x14ac:dyDescent="0.15">
      <c r="A1149" s="77" t="s">
        <v>93</v>
      </c>
      <c r="B1149" s="77" t="s">
        <v>88</v>
      </c>
      <c r="C1149" s="77" t="s">
        <v>89</v>
      </c>
      <c r="D1149" s="111" t="s">
        <v>1632</v>
      </c>
      <c r="E1149" s="77" t="s">
        <v>1598</v>
      </c>
      <c r="F1149" s="104">
        <v>419</v>
      </c>
      <c r="G1149" s="108">
        <f t="shared" si="0"/>
        <v>0</v>
      </c>
      <c r="H1149" s="104">
        <v>0</v>
      </c>
      <c r="I1149" s="104">
        <v>0</v>
      </c>
      <c r="J1149" s="103">
        <v>284</v>
      </c>
      <c r="K1149" s="108">
        <f t="shared" si="1"/>
        <v>0</v>
      </c>
      <c r="L1149" s="104">
        <v>0</v>
      </c>
      <c r="M1149" s="104">
        <v>0</v>
      </c>
      <c r="N1149" s="104">
        <v>306</v>
      </c>
      <c r="O1149" s="104">
        <v>0</v>
      </c>
      <c r="P1149" s="77" t="s">
        <v>1805</v>
      </c>
      <c r="Q1149" s="104">
        <v>9</v>
      </c>
      <c r="R1149" s="104">
        <v>1793</v>
      </c>
      <c r="S1149" s="104">
        <v>9</v>
      </c>
    </row>
    <row r="1150" spans="1:19" ht="12.75" customHeight="1" x14ac:dyDescent="0.15">
      <c r="A1150" s="2" t="s">
        <v>93</v>
      </c>
      <c r="B1150" s="2" t="s">
        <v>88</v>
      </c>
      <c r="C1150" s="2" t="s">
        <v>89</v>
      </c>
      <c r="D1150" s="86">
        <v>2014</v>
      </c>
      <c r="E1150" s="2" t="s">
        <v>1598</v>
      </c>
      <c r="F1150" s="2">
        <v>419</v>
      </c>
      <c r="G1150" s="108">
        <f t="shared" si="0"/>
        <v>0</v>
      </c>
      <c r="H1150" s="2">
        <v>0</v>
      </c>
      <c r="I1150" s="2">
        <v>0</v>
      </c>
      <c r="J1150" s="2">
        <v>284</v>
      </c>
      <c r="K1150" s="108">
        <f t="shared" si="1"/>
        <v>57</v>
      </c>
      <c r="L1150" s="2">
        <v>50</v>
      </c>
      <c r="M1150" s="2">
        <v>7</v>
      </c>
      <c r="N1150" s="2">
        <v>306</v>
      </c>
      <c r="O1150" s="2">
        <v>0</v>
      </c>
      <c r="P1150" s="2">
        <v>784</v>
      </c>
      <c r="Q1150" s="2">
        <v>14</v>
      </c>
      <c r="R1150" s="2">
        <v>1793</v>
      </c>
      <c r="S1150" s="2">
        <v>71</v>
      </c>
    </row>
    <row r="1151" spans="1:19" ht="12.75" customHeight="1" x14ac:dyDescent="0.15">
      <c r="A1151" s="2" t="s">
        <v>93</v>
      </c>
      <c r="B1151" s="2" t="s">
        <v>88</v>
      </c>
      <c r="C1151" s="2" t="s">
        <v>89</v>
      </c>
      <c r="D1151" s="86">
        <v>2015</v>
      </c>
      <c r="E1151" s="2" t="s">
        <v>1598</v>
      </c>
      <c r="F1151" s="2">
        <v>419</v>
      </c>
      <c r="G1151" s="108">
        <f t="shared" si="0"/>
        <v>2</v>
      </c>
      <c r="H1151" s="2">
        <v>0</v>
      </c>
      <c r="I1151" s="2">
        <v>2</v>
      </c>
      <c r="J1151" s="2">
        <v>284</v>
      </c>
      <c r="K1151" s="108">
        <f t="shared" si="1"/>
        <v>4</v>
      </c>
      <c r="L1151" s="2">
        <v>0</v>
      </c>
      <c r="M1151" s="2">
        <v>4</v>
      </c>
      <c r="N1151" s="2">
        <v>306</v>
      </c>
      <c r="O1151" s="2">
        <v>0</v>
      </c>
      <c r="P1151" s="2">
        <v>784</v>
      </c>
      <c r="Q1151" s="2">
        <v>11</v>
      </c>
      <c r="R1151" s="2">
        <v>1793</v>
      </c>
      <c r="S1151" s="2">
        <v>17</v>
      </c>
    </row>
    <row r="1152" spans="1:19" ht="12.75" customHeight="1" x14ac:dyDescent="0.15">
      <c r="A1152" s="2" t="s">
        <v>93</v>
      </c>
      <c r="B1152" s="2" t="s">
        <v>88</v>
      </c>
      <c r="C1152" s="2" t="s">
        <v>89</v>
      </c>
      <c r="D1152" s="86">
        <v>2016</v>
      </c>
      <c r="E1152" s="2" t="s">
        <v>1598</v>
      </c>
      <c r="F1152" s="2">
        <v>419</v>
      </c>
      <c r="G1152" s="108">
        <f t="shared" si="0"/>
        <v>8</v>
      </c>
      <c r="H1152" s="2">
        <v>0</v>
      </c>
      <c r="I1152" s="2">
        <v>8</v>
      </c>
      <c r="J1152" s="2">
        <v>284</v>
      </c>
      <c r="K1152" s="108">
        <f t="shared" si="1"/>
        <v>6</v>
      </c>
      <c r="L1152" s="2">
        <v>0</v>
      </c>
      <c r="M1152" s="2">
        <v>6</v>
      </c>
      <c r="N1152" s="2">
        <v>306</v>
      </c>
      <c r="O1152" s="2">
        <v>0</v>
      </c>
      <c r="P1152" s="2">
        <v>784</v>
      </c>
      <c r="Q1152" s="2">
        <v>1</v>
      </c>
      <c r="R1152" s="2">
        <v>1793</v>
      </c>
      <c r="S1152" s="2">
        <v>15</v>
      </c>
    </row>
    <row r="1153" spans="1:19" ht="12.75" customHeight="1" x14ac:dyDescent="0.15">
      <c r="A1153" s="2" t="s">
        <v>93</v>
      </c>
      <c r="B1153" s="2" t="s">
        <v>88</v>
      </c>
      <c r="C1153" s="2" t="s">
        <v>89</v>
      </c>
      <c r="D1153" s="86">
        <v>2017</v>
      </c>
      <c r="E1153" s="2" t="s">
        <v>1598</v>
      </c>
      <c r="F1153" s="2">
        <v>419</v>
      </c>
      <c r="G1153" s="108">
        <f t="shared" si="0"/>
        <v>0</v>
      </c>
      <c r="H1153" s="2">
        <v>0</v>
      </c>
      <c r="I1153" s="2">
        <v>0</v>
      </c>
      <c r="J1153" s="2">
        <v>284</v>
      </c>
      <c r="K1153" s="108">
        <f t="shared" si="1"/>
        <v>0</v>
      </c>
      <c r="L1153" s="2">
        <v>0</v>
      </c>
      <c r="M1153" s="2">
        <v>0</v>
      </c>
      <c r="N1153" s="2">
        <v>306</v>
      </c>
      <c r="O1153" s="2">
        <v>0</v>
      </c>
      <c r="P1153" s="2">
        <v>784</v>
      </c>
      <c r="Q1153" s="2">
        <v>3</v>
      </c>
      <c r="R1153" s="2">
        <v>1793</v>
      </c>
      <c r="S1153" s="2">
        <v>3</v>
      </c>
    </row>
    <row r="1154" spans="1:19" ht="12.75" customHeight="1" x14ac:dyDescent="0.15">
      <c r="A1154" s="77" t="s">
        <v>615</v>
      </c>
      <c r="B1154" s="77" t="s">
        <v>502</v>
      </c>
      <c r="C1154" s="77" t="s">
        <v>144</v>
      </c>
      <c r="D1154" s="111" t="s">
        <v>1632</v>
      </c>
      <c r="E1154" s="77" t="s">
        <v>1598</v>
      </c>
      <c r="F1154" s="104">
        <v>844</v>
      </c>
      <c r="G1154" s="108">
        <f t="shared" si="0"/>
        <v>51</v>
      </c>
      <c r="H1154" s="104">
        <v>51</v>
      </c>
      <c r="I1154" s="104">
        <v>0</v>
      </c>
      <c r="J1154" s="103">
        <v>1160</v>
      </c>
      <c r="K1154" s="108">
        <f t="shared" si="1"/>
        <v>230</v>
      </c>
      <c r="L1154" s="104">
        <v>229</v>
      </c>
      <c r="M1154" s="104">
        <v>1</v>
      </c>
      <c r="N1154" s="104">
        <v>1351</v>
      </c>
      <c r="O1154" s="104">
        <v>0</v>
      </c>
      <c r="P1154" s="77" t="s">
        <v>1806</v>
      </c>
      <c r="Q1154" s="104">
        <v>146</v>
      </c>
      <c r="R1154" s="104">
        <v>6457</v>
      </c>
      <c r="S1154" s="104">
        <v>427</v>
      </c>
    </row>
    <row r="1155" spans="1:19" ht="12.75" customHeight="1" x14ac:dyDescent="0.15">
      <c r="A1155" s="2" t="s">
        <v>615</v>
      </c>
      <c r="B1155" s="2" t="s">
        <v>502</v>
      </c>
      <c r="C1155" s="2" t="s">
        <v>144</v>
      </c>
      <c r="D1155" s="86">
        <v>2014</v>
      </c>
      <c r="E1155" s="2" t="s">
        <v>1598</v>
      </c>
      <c r="F1155" s="2">
        <v>844</v>
      </c>
      <c r="G1155" s="108">
        <f t="shared" si="0"/>
        <v>48</v>
      </c>
      <c r="H1155" s="2">
        <v>48</v>
      </c>
      <c r="I1155" s="2">
        <v>0</v>
      </c>
      <c r="J1155" s="2">
        <v>1160</v>
      </c>
      <c r="K1155" s="108">
        <f t="shared" si="1"/>
        <v>67</v>
      </c>
      <c r="L1155" s="2">
        <v>67</v>
      </c>
      <c r="M1155" s="2">
        <v>0</v>
      </c>
      <c r="N1155" s="2">
        <v>1351</v>
      </c>
      <c r="O1155" s="2">
        <v>2</v>
      </c>
      <c r="P1155" s="2">
        <v>3102</v>
      </c>
      <c r="Q1155" s="2">
        <v>39</v>
      </c>
      <c r="R1155" s="2">
        <v>6457</v>
      </c>
      <c r="S1155" s="2">
        <v>156</v>
      </c>
    </row>
    <row r="1156" spans="1:19" ht="12.75" customHeight="1" x14ac:dyDescent="0.15">
      <c r="A1156" s="2" t="s">
        <v>615</v>
      </c>
      <c r="B1156" s="2" t="s">
        <v>502</v>
      </c>
      <c r="C1156" s="2" t="s">
        <v>144</v>
      </c>
      <c r="D1156" s="86">
        <v>2015</v>
      </c>
      <c r="E1156" s="2" t="s">
        <v>1598</v>
      </c>
      <c r="F1156" s="2">
        <v>844</v>
      </c>
      <c r="G1156" s="108">
        <f t="shared" si="0"/>
        <v>0</v>
      </c>
      <c r="H1156" s="2">
        <v>0</v>
      </c>
      <c r="I1156" s="2">
        <v>0</v>
      </c>
      <c r="J1156" s="2">
        <v>1160</v>
      </c>
      <c r="K1156" s="108">
        <f t="shared" si="1"/>
        <v>0</v>
      </c>
      <c r="L1156" s="2">
        <v>0</v>
      </c>
      <c r="M1156" s="2">
        <v>0</v>
      </c>
      <c r="N1156" s="2">
        <v>1351</v>
      </c>
      <c r="O1156" s="2">
        <v>0</v>
      </c>
      <c r="P1156" s="2">
        <v>3102</v>
      </c>
      <c r="Q1156" s="2">
        <v>5</v>
      </c>
      <c r="R1156" s="2">
        <v>6457</v>
      </c>
      <c r="S1156" s="2">
        <v>5</v>
      </c>
    </row>
    <row r="1157" spans="1:19" ht="12.75" customHeight="1" x14ac:dyDescent="0.15">
      <c r="A1157" s="2" t="s">
        <v>615</v>
      </c>
      <c r="B1157" s="2" t="s">
        <v>502</v>
      </c>
      <c r="C1157" s="2" t="s">
        <v>144</v>
      </c>
      <c r="D1157" s="86">
        <v>2016</v>
      </c>
      <c r="E1157" s="2" t="s">
        <v>1598</v>
      </c>
      <c r="F1157" s="2">
        <v>844</v>
      </c>
      <c r="G1157" s="108">
        <f t="shared" si="0"/>
        <v>50</v>
      </c>
      <c r="H1157" s="2">
        <v>50</v>
      </c>
      <c r="I1157" s="2">
        <v>0</v>
      </c>
      <c r="J1157" s="2">
        <v>1160</v>
      </c>
      <c r="K1157" s="108">
        <f t="shared" si="1"/>
        <v>207</v>
      </c>
      <c r="L1157" s="2">
        <v>118</v>
      </c>
      <c r="M1157" s="2">
        <v>89</v>
      </c>
      <c r="N1157" s="2">
        <v>1351</v>
      </c>
      <c r="O1157" s="2">
        <v>2</v>
      </c>
      <c r="P1157" s="2">
        <v>3102</v>
      </c>
      <c r="Q1157" s="2">
        <v>80</v>
      </c>
      <c r="R1157" s="2">
        <v>6457</v>
      </c>
      <c r="S1157" s="2">
        <v>339</v>
      </c>
    </row>
    <row r="1158" spans="1:19" ht="12.75" customHeight="1" x14ac:dyDescent="0.15">
      <c r="A1158" s="2" t="s">
        <v>615</v>
      </c>
      <c r="B1158" s="2" t="s">
        <v>502</v>
      </c>
      <c r="C1158" s="2" t="s">
        <v>144</v>
      </c>
      <c r="D1158" s="86">
        <v>2017</v>
      </c>
      <c r="E1158" s="2" t="s">
        <v>1598</v>
      </c>
      <c r="F1158" s="2">
        <v>844</v>
      </c>
      <c r="G1158" s="108">
        <f t="shared" si="0"/>
        <v>30</v>
      </c>
      <c r="H1158" s="2">
        <v>30</v>
      </c>
      <c r="I1158" s="2">
        <v>0</v>
      </c>
      <c r="J1158" s="2">
        <v>1160</v>
      </c>
      <c r="K1158" s="108">
        <f t="shared" si="1"/>
        <v>234</v>
      </c>
      <c r="L1158" s="2">
        <v>234</v>
      </c>
      <c r="M1158" s="2">
        <v>0</v>
      </c>
      <c r="N1158" s="2">
        <v>1351</v>
      </c>
      <c r="O1158" s="2">
        <v>371</v>
      </c>
      <c r="P1158" s="2">
        <v>3102</v>
      </c>
      <c r="Q1158" s="2">
        <v>138</v>
      </c>
      <c r="R1158" s="2">
        <v>6457</v>
      </c>
      <c r="S1158" s="2">
        <v>773</v>
      </c>
    </row>
    <row r="1159" spans="1:19" ht="12.75" customHeight="1" x14ac:dyDescent="0.15">
      <c r="A1159" t="s">
        <v>261</v>
      </c>
      <c r="B1159" t="s">
        <v>257</v>
      </c>
      <c r="C1159" t="s">
        <v>128</v>
      </c>
      <c r="D1159" s="86">
        <v>2015</v>
      </c>
      <c r="E1159" t="s">
        <v>1598</v>
      </c>
      <c r="F1159">
        <v>28</v>
      </c>
      <c r="G1159" s="108">
        <f t="shared" si="0"/>
        <v>0</v>
      </c>
      <c r="H1159">
        <v>0</v>
      </c>
      <c r="I1159">
        <v>0</v>
      </c>
      <c r="J1159">
        <v>18</v>
      </c>
      <c r="K1159" s="108">
        <f t="shared" si="1"/>
        <v>0</v>
      </c>
      <c r="L1159">
        <v>0</v>
      </c>
      <c r="M1159">
        <v>0</v>
      </c>
      <c r="N1159">
        <v>21</v>
      </c>
      <c r="O1159">
        <v>0</v>
      </c>
      <c r="P1159">
        <v>48</v>
      </c>
      <c r="Q1159">
        <v>0</v>
      </c>
      <c r="R1159">
        <v>115</v>
      </c>
      <c r="S1159">
        <v>0</v>
      </c>
    </row>
    <row r="1160" spans="1:19" ht="12.75" customHeight="1" x14ac:dyDescent="0.15">
      <c r="A1160" t="s">
        <v>261</v>
      </c>
      <c r="B1160" t="s">
        <v>257</v>
      </c>
      <c r="C1160" t="s">
        <v>128</v>
      </c>
      <c r="D1160" s="86">
        <v>2016</v>
      </c>
      <c r="E1160" t="s">
        <v>1598</v>
      </c>
      <c r="F1160">
        <v>28</v>
      </c>
      <c r="G1160" s="108">
        <f t="shared" si="0"/>
        <v>0</v>
      </c>
      <c r="H1160">
        <v>0</v>
      </c>
      <c r="I1160">
        <v>0</v>
      </c>
      <c r="J1160">
        <v>18</v>
      </c>
      <c r="K1160" s="108">
        <f t="shared" si="1"/>
        <v>0</v>
      </c>
      <c r="L1160">
        <v>0</v>
      </c>
      <c r="M1160">
        <v>0</v>
      </c>
      <c r="N1160">
        <v>21</v>
      </c>
      <c r="O1160">
        <v>0</v>
      </c>
      <c r="P1160">
        <v>48</v>
      </c>
      <c r="Q1160">
        <v>4</v>
      </c>
      <c r="R1160">
        <v>115</v>
      </c>
      <c r="S1160">
        <v>4</v>
      </c>
    </row>
    <row r="1161" spans="1:19" ht="12.75" customHeight="1" x14ac:dyDescent="0.15">
      <c r="A1161" t="s">
        <v>261</v>
      </c>
      <c r="B1161" t="s">
        <v>257</v>
      </c>
      <c r="C1161" t="s">
        <v>128</v>
      </c>
      <c r="D1161" s="86">
        <v>2017</v>
      </c>
      <c r="E1161" t="s">
        <v>1598</v>
      </c>
      <c r="F1161">
        <v>28</v>
      </c>
      <c r="G1161" s="108">
        <f t="shared" si="0"/>
        <v>0</v>
      </c>
      <c r="H1161">
        <v>0</v>
      </c>
      <c r="I1161">
        <v>0</v>
      </c>
      <c r="J1161">
        <v>18</v>
      </c>
      <c r="K1161" s="108">
        <f t="shared" si="1"/>
        <v>0</v>
      </c>
      <c r="L1161">
        <v>0</v>
      </c>
      <c r="M1161">
        <v>0</v>
      </c>
      <c r="N1161">
        <v>21</v>
      </c>
      <c r="O1161">
        <v>0</v>
      </c>
      <c r="P1161">
        <v>48</v>
      </c>
      <c r="Q1161">
        <v>1</v>
      </c>
      <c r="R1161">
        <v>115</v>
      </c>
      <c r="S1161">
        <v>1</v>
      </c>
    </row>
    <row r="1162" spans="1:19" ht="12.75" customHeight="1" x14ac:dyDescent="0.15">
      <c r="A1162" t="s">
        <v>495</v>
      </c>
      <c r="B1162" t="s">
        <v>449</v>
      </c>
      <c r="C1162" t="s">
        <v>67</v>
      </c>
      <c r="D1162" s="86">
        <v>2015</v>
      </c>
      <c r="E1162" t="s">
        <v>1598</v>
      </c>
      <c r="F1162">
        <v>121</v>
      </c>
      <c r="G1162" s="108">
        <f t="shared" si="0"/>
        <v>0</v>
      </c>
      <c r="H1162">
        <v>0</v>
      </c>
      <c r="I1162">
        <v>0</v>
      </c>
      <c r="J1162">
        <v>68</v>
      </c>
      <c r="K1162" s="108">
        <f t="shared" si="1"/>
        <v>0</v>
      </c>
      <c r="L1162">
        <v>0</v>
      </c>
      <c r="M1162">
        <v>0</v>
      </c>
      <c r="N1162">
        <v>70</v>
      </c>
      <c r="O1162">
        <v>1</v>
      </c>
      <c r="P1162">
        <v>154</v>
      </c>
      <c r="Q1162">
        <v>7</v>
      </c>
      <c r="R1162">
        <v>413</v>
      </c>
      <c r="S1162">
        <v>8</v>
      </c>
    </row>
    <row r="1163" spans="1:19" ht="12.75" customHeight="1" x14ac:dyDescent="0.15">
      <c r="A1163" t="s">
        <v>495</v>
      </c>
      <c r="B1163" t="s">
        <v>449</v>
      </c>
      <c r="C1163" t="s">
        <v>67</v>
      </c>
      <c r="D1163" s="86">
        <v>2016</v>
      </c>
      <c r="E1163" t="s">
        <v>1598</v>
      </c>
      <c r="F1163">
        <v>121</v>
      </c>
      <c r="G1163" s="108">
        <f t="shared" si="0"/>
        <v>0</v>
      </c>
      <c r="H1163">
        <v>0</v>
      </c>
      <c r="I1163">
        <v>0</v>
      </c>
      <c r="J1163">
        <v>68</v>
      </c>
      <c r="K1163" s="108">
        <f t="shared" si="1"/>
        <v>0</v>
      </c>
      <c r="L1163">
        <v>0</v>
      </c>
      <c r="M1163">
        <v>0</v>
      </c>
      <c r="N1163">
        <v>70</v>
      </c>
      <c r="O1163">
        <v>1</v>
      </c>
      <c r="P1163">
        <v>154</v>
      </c>
      <c r="Q1163">
        <v>12</v>
      </c>
      <c r="R1163">
        <v>413</v>
      </c>
      <c r="S1163">
        <v>13</v>
      </c>
    </row>
    <row r="1164" spans="1:19" ht="12.75" customHeight="1" x14ac:dyDescent="0.15">
      <c r="A1164" t="s">
        <v>495</v>
      </c>
      <c r="B1164" t="s">
        <v>449</v>
      </c>
      <c r="C1164" t="s">
        <v>67</v>
      </c>
      <c r="D1164" s="86">
        <v>2017</v>
      </c>
      <c r="E1164" t="s">
        <v>1598</v>
      </c>
      <c r="F1164">
        <v>121</v>
      </c>
      <c r="G1164" s="108">
        <f t="shared" si="0"/>
        <v>0</v>
      </c>
      <c r="H1164">
        <v>0</v>
      </c>
      <c r="I1164">
        <v>0</v>
      </c>
      <c r="J1164">
        <v>68</v>
      </c>
      <c r="K1164" s="108">
        <f t="shared" si="1"/>
        <v>0</v>
      </c>
      <c r="L1164">
        <v>0</v>
      </c>
      <c r="M1164">
        <v>0</v>
      </c>
      <c r="N1164">
        <v>70</v>
      </c>
      <c r="O1164">
        <v>4</v>
      </c>
      <c r="P1164">
        <v>154</v>
      </c>
      <c r="Q1164">
        <v>5</v>
      </c>
      <c r="R1164">
        <v>413</v>
      </c>
      <c r="S1164">
        <v>9</v>
      </c>
    </row>
    <row r="1165" spans="1:19" ht="12.75" customHeight="1" x14ac:dyDescent="0.15">
      <c r="A1165" s="77" t="s">
        <v>333</v>
      </c>
      <c r="B1165" s="77" t="s">
        <v>316</v>
      </c>
      <c r="C1165" s="77" t="s">
        <v>144</v>
      </c>
      <c r="D1165" s="111" t="s">
        <v>1632</v>
      </c>
      <c r="E1165" s="77" t="s">
        <v>1598</v>
      </c>
      <c r="F1165" s="104">
        <v>1105</v>
      </c>
      <c r="G1165" s="108">
        <f t="shared" si="0"/>
        <v>0</v>
      </c>
      <c r="H1165" s="2"/>
      <c r="I1165" s="2"/>
      <c r="J1165" s="103">
        <v>759</v>
      </c>
      <c r="K1165" s="108">
        <f t="shared" si="1"/>
        <v>0</v>
      </c>
      <c r="L1165" s="2"/>
      <c r="M1165" s="2"/>
      <c r="N1165" s="104">
        <v>847</v>
      </c>
      <c r="O1165" s="2"/>
      <c r="P1165" s="77" t="s">
        <v>1807</v>
      </c>
      <c r="Q1165" s="2"/>
      <c r="R1165" s="104">
        <v>4586</v>
      </c>
      <c r="S1165" s="2"/>
    </row>
    <row r="1166" spans="1:19" ht="12.75" customHeight="1" x14ac:dyDescent="0.15">
      <c r="A1166" s="2" t="s">
        <v>333</v>
      </c>
      <c r="B1166" s="2" t="s">
        <v>316</v>
      </c>
      <c r="C1166" s="2" t="s">
        <v>144</v>
      </c>
      <c r="D1166" s="86">
        <v>2014</v>
      </c>
      <c r="E1166" s="2" t="s">
        <v>1598</v>
      </c>
      <c r="F1166" s="2">
        <v>1105</v>
      </c>
      <c r="G1166" s="108">
        <f t="shared" si="0"/>
        <v>0</v>
      </c>
      <c r="H1166" s="2">
        <v>0</v>
      </c>
      <c r="I1166" s="2">
        <v>0</v>
      </c>
      <c r="J1166" s="2">
        <v>759</v>
      </c>
      <c r="K1166" s="108">
        <f t="shared" si="1"/>
        <v>0</v>
      </c>
      <c r="L1166" s="2">
        <v>0</v>
      </c>
      <c r="M1166" s="2">
        <v>0</v>
      </c>
      <c r="N1166" s="2">
        <v>847</v>
      </c>
      <c r="O1166" s="2">
        <v>0</v>
      </c>
      <c r="P1166" s="2">
        <v>1875</v>
      </c>
      <c r="Q1166" s="2">
        <v>220</v>
      </c>
      <c r="R1166" s="2">
        <v>4586</v>
      </c>
      <c r="S1166" s="2">
        <v>220</v>
      </c>
    </row>
    <row r="1167" spans="1:19" ht="12.75" customHeight="1" x14ac:dyDescent="0.15">
      <c r="A1167" t="s">
        <v>333</v>
      </c>
      <c r="B1167" t="s">
        <v>316</v>
      </c>
      <c r="C1167" t="s">
        <v>144</v>
      </c>
      <c r="D1167" s="86">
        <v>2015</v>
      </c>
      <c r="E1167" t="s">
        <v>1598</v>
      </c>
      <c r="F1167">
        <v>1105</v>
      </c>
      <c r="G1167" s="108">
        <f t="shared" si="0"/>
        <v>38</v>
      </c>
      <c r="H1167">
        <v>38</v>
      </c>
      <c r="I1167">
        <v>0</v>
      </c>
      <c r="J1167">
        <v>759</v>
      </c>
      <c r="K1167" s="108">
        <f t="shared" si="1"/>
        <v>36</v>
      </c>
      <c r="L1167">
        <v>36</v>
      </c>
      <c r="M1167">
        <v>0</v>
      </c>
      <c r="N1167">
        <v>847</v>
      </c>
      <c r="O1167">
        <v>0</v>
      </c>
      <c r="P1167">
        <v>1875</v>
      </c>
      <c r="Q1167">
        <v>0</v>
      </c>
      <c r="R1167">
        <v>4586</v>
      </c>
      <c r="S1167">
        <v>74</v>
      </c>
    </row>
    <row r="1168" spans="1:19" ht="12.75" customHeight="1" x14ac:dyDescent="0.15">
      <c r="A1168" t="s">
        <v>333</v>
      </c>
      <c r="B1168" t="s">
        <v>316</v>
      </c>
      <c r="C1168" t="s">
        <v>144</v>
      </c>
      <c r="D1168" s="86">
        <v>2016</v>
      </c>
      <c r="E1168" t="s">
        <v>1598</v>
      </c>
      <c r="F1168">
        <v>1105</v>
      </c>
      <c r="G1168" s="108">
        <f t="shared" si="0"/>
        <v>0</v>
      </c>
      <c r="H1168">
        <v>0</v>
      </c>
      <c r="I1168">
        <v>0</v>
      </c>
      <c r="J1168">
        <v>759</v>
      </c>
      <c r="K1168" s="108">
        <f t="shared" si="1"/>
        <v>0</v>
      </c>
      <c r="L1168">
        <v>0</v>
      </c>
      <c r="M1168">
        <v>0</v>
      </c>
      <c r="N1168">
        <v>847</v>
      </c>
      <c r="O1168">
        <v>0</v>
      </c>
      <c r="P1168">
        <v>1875</v>
      </c>
      <c r="Q1168">
        <v>80</v>
      </c>
      <c r="R1168">
        <v>4586</v>
      </c>
      <c r="S1168">
        <v>80</v>
      </c>
    </row>
    <row r="1169" spans="1:19" ht="12.75" customHeight="1" x14ac:dyDescent="0.15">
      <c r="A1169" t="s">
        <v>333</v>
      </c>
      <c r="B1169" t="s">
        <v>316</v>
      </c>
      <c r="C1169" t="s">
        <v>144</v>
      </c>
      <c r="D1169" s="86">
        <v>2017</v>
      </c>
      <c r="E1169" t="s">
        <v>1598</v>
      </c>
      <c r="F1169">
        <v>1105</v>
      </c>
      <c r="G1169" s="108">
        <f t="shared" si="0"/>
        <v>0</v>
      </c>
      <c r="H1169">
        <v>0</v>
      </c>
      <c r="I1169">
        <v>0</v>
      </c>
      <c r="J1169">
        <v>759</v>
      </c>
      <c r="K1169" s="108">
        <f t="shared" si="1"/>
        <v>0</v>
      </c>
      <c r="L1169">
        <v>0</v>
      </c>
      <c r="M1169">
        <v>0</v>
      </c>
      <c r="N1169">
        <v>847</v>
      </c>
      <c r="O1169">
        <v>0</v>
      </c>
      <c r="P1169">
        <v>1875</v>
      </c>
      <c r="Q1169">
        <v>95</v>
      </c>
      <c r="R1169">
        <v>4586</v>
      </c>
      <c r="S1169">
        <v>95</v>
      </c>
    </row>
    <row r="1170" spans="1:19" ht="12.75" customHeight="1" x14ac:dyDescent="0.15">
      <c r="A1170" s="2" t="s">
        <v>334</v>
      </c>
      <c r="B1170" s="2" t="s">
        <v>316</v>
      </c>
      <c r="C1170" s="2" t="s">
        <v>144</v>
      </c>
      <c r="D1170" s="86">
        <v>2014</v>
      </c>
      <c r="E1170" s="2" t="s">
        <v>1598</v>
      </c>
      <c r="F1170" s="2">
        <v>523</v>
      </c>
      <c r="G1170" s="108">
        <f t="shared" si="0"/>
        <v>0</v>
      </c>
      <c r="H1170" s="2">
        <v>0</v>
      </c>
      <c r="I1170" s="2">
        <v>0</v>
      </c>
      <c r="J1170" s="2">
        <v>366</v>
      </c>
      <c r="K1170" s="108">
        <f t="shared" si="1"/>
        <v>0</v>
      </c>
      <c r="L1170" s="2">
        <v>0</v>
      </c>
      <c r="M1170" s="2">
        <v>0</v>
      </c>
      <c r="N1170" s="2">
        <v>421</v>
      </c>
      <c r="O1170" s="2">
        <v>0</v>
      </c>
      <c r="P1170" s="2">
        <v>951</v>
      </c>
      <c r="Q1170" s="2">
        <v>188</v>
      </c>
      <c r="R1170" s="2">
        <v>2261</v>
      </c>
      <c r="S1170" s="2">
        <v>188</v>
      </c>
    </row>
    <row r="1171" spans="1:19" ht="12.75" customHeight="1" x14ac:dyDescent="0.15">
      <c r="A1171" t="s">
        <v>334</v>
      </c>
      <c r="B1171" t="s">
        <v>316</v>
      </c>
      <c r="C1171" t="s">
        <v>144</v>
      </c>
      <c r="D1171" s="86">
        <v>2015</v>
      </c>
      <c r="E1171" t="s">
        <v>1598</v>
      </c>
      <c r="F1171">
        <v>523</v>
      </c>
      <c r="G1171" s="108">
        <f t="shared" si="0"/>
        <v>0</v>
      </c>
      <c r="H1171">
        <v>0</v>
      </c>
      <c r="I1171">
        <v>0</v>
      </c>
      <c r="J1171">
        <v>366</v>
      </c>
      <c r="K1171" s="108">
        <f t="shared" si="1"/>
        <v>0</v>
      </c>
      <c r="L1171">
        <v>0</v>
      </c>
      <c r="M1171">
        <v>0</v>
      </c>
      <c r="N1171">
        <v>421</v>
      </c>
      <c r="O1171">
        <v>0</v>
      </c>
      <c r="P1171">
        <v>951</v>
      </c>
      <c r="Q1171">
        <v>188</v>
      </c>
      <c r="R1171">
        <v>2261</v>
      </c>
      <c r="S1171">
        <v>188</v>
      </c>
    </row>
    <row r="1172" spans="1:19" ht="12.75" customHeight="1" x14ac:dyDescent="0.15">
      <c r="A1172" t="s">
        <v>334</v>
      </c>
      <c r="B1172" t="s">
        <v>316</v>
      </c>
      <c r="C1172" t="s">
        <v>144</v>
      </c>
      <c r="D1172" s="86">
        <v>2016</v>
      </c>
      <c r="E1172" t="s">
        <v>1598</v>
      </c>
      <c r="F1172">
        <v>523</v>
      </c>
      <c r="G1172" s="108">
        <f t="shared" si="0"/>
        <v>0</v>
      </c>
      <c r="H1172">
        <v>0</v>
      </c>
      <c r="I1172">
        <v>0</v>
      </c>
      <c r="J1172">
        <v>366</v>
      </c>
      <c r="K1172" s="108">
        <f t="shared" si="1"/>
        <v>0</v>
      </c>
      <c r="L1172">
        <v>0</v>
      </c>
      <c r="M1172">
        <v>0</v>
      </c>
      <c r="N1172">
        <v>421</v>
      </c>
      <c r="O1172">
        <v>0</v>
      </c>
      <c r="P1172">
        <v>951</v>
      </c>
      <c r="Q1172">
        <v>0</v>
      </c>
      <c r="R1172">
        <v>2261</v>
      </c>
      <c r="S1172">
        <v>0</v>
      </c>
    </row>
    <row r="1173" spans="1:19" ht="12.75" customHeight="1" x14ac:dyDescent="0.15">
      <c r="A1173" t="s">
        <v>334</v>
      </c>
      <c r="B1173" t="s">
        <v>316</v>
      </c>
      <c r="C1173" t="s">
        <v>144</v>
      </c>
      <c r="D1173" s="86">
        <v>2017</v>
      </c>
      <c r="E1173" t="s">
        <v>1598</v>
      </c>
      <c r="F1173">
        <v>523</v>
      </c>
      <c r="G1173" s="108">
        <f t="shared" si="0"/>
        <v>0</v>
      </c>
      <c r="H1173">
        <v>0</v>
      </c>
      <c r="I1173">
        <v>0</v>
      </c>
      <c r="J1173">
        <v>366</v>
      </c>
      <c r="K1173" s="108">
        <f t="shared" si="1"/>
        <v>0</v>
      </c>
      <c r="L1173">
        <v>0</v>
      </c>
      <c r="M1173">
        <v>0</v>
      </c>
      <c r="N1173">
        <v>421</v>
      </c>
      <c r="O1173">
        <v>0</v>
      </c>
      <c r="P1173">
        <v>951</v>
      </c>
      <c r="Q1173">
        <v>394</v>
      </c>
      <c r="R1173">
        <v>2261</v>
      </c>
      <c r="S1173">
        <v>394</v>
      </c>
    </row>
    <row r="1174" spans="1:19" ht="12.75" customHeight="1" x14ac:dyDescent="0.15">
      <c r="A1174" s="2" t="s">
        <v>206</v>
      </c>
      <c r="B1174" s="2" t="s">
        <v>168</v>
      </c>
      <c r="C1174" s="2" t="s">
        <v>144</v>
      </c>
      <c r="D1174" s="86">
        <v>2014</v>
      </c>
      <c r="E1174" s="2" t="s">
        <v>1598</v>
      </c>
      <c r="F1174" s="2">
        <v>1395</v>
      </c>
      <c r="G1174" s="108">
        <f t="shared" si="0"/>
        <v>0</v>
      </c>
      <c r="H1174" s="2">
        <v>0</v>
      </c>
      <c r="I1174" s="2">
        <v>0</v>
      </c>
      <c r="J1174" s="2">
        <v>827</v>
      </c>
      <c r="K1174" s="108">
        <f t="shared" si="1"/>
        <v>0</v>
      </c>
      <c r="L1174" s="2">
        <v>0</v>
      </c>
      <c r="M1174" s="2">
        <v>0</v>
      </c>
      <c r="N1174" s="2">
        <v>898</v>
      </c>
      <c r="O1174" s="2">
        <v>0</v>
      </c>
      <c r="P1174" s="2">
        <v>2332</v>
      </c>
      <c r="Q1174" s="2">
        <v>42</v>
      </c>
      <c r="R1174" s="2">
        <v>5452</v>
      </c>
      <c r="S1174" s="2">
        <v>42</v>
      </c>
    </row>
    <row r="1175" spans="1:19" ht="12.75" customHeight="1" x14ac:dyDescent="0.15">
      <c r="A1175" t="s">
        <v>206</v>
      </c>
      <c r="B1175" t="s">
        <v>168</v>
      </c>
      <c r="C1175" t="s">
        <v>144</v>
      </c>
      <c r="D1175" s="86">
        <v>2015</v>
      </c>
      <c r="E1175" t="s">
        <v>1598</v>
      </c>
      <c r="F1175">
        <v>1395</v>
      </c>
      <c r="G1175" s="108">
        <f t="shared" si="0"/>
        <v>0</v>
      </c>
      <c r="H1175">
        <v>0</v>
      </c>
      <c r="I1175">
        <v>0</v>
      </c>
      <c r="J1175">
        <v>827</v>
      </c>
      <c r="K1175" s="108">
        <f t="shared" si="1"/>
        <v>0</v>
      </c>
      <c r="L1175">
        <v>0</v>
      </c>
      <c r="M1175">
        <v>0</v>
      </c>
      <c r="N1175">
        <v>898</v>
      </c>
      <c r="O1175">
        <v>0</v>
      </c>
      <c r="P1175">
        <v>2332</v>
      </c>
      <c r="Q1175">
        <v>95</v>
      </c>
      <c r="R1175">
        <v>5452</v>
      </c>
      <c r="S1175">
        <v>95</v>
      </c>
    </row>
    <row r="1176" spans="1:19" ht="12.75" customHeight="1" x14ac:dyDescent="0.15">
      <c r="A1176" t="s">
        <v>206</v>
      </c>
      <c r="B1176" t="s">
        <v>168</v>
      </c>
      <c r="C1176" t="s">
        <v>144</v>
      </c>
      <c r="D1176" s="86">
        <v>2017</v>
      </c>
      <c r="E1176" t="s">
        <v>1598</v>
      </c>
      <c r="F1176">
        <v>1395</v>
      </c>
      <c r="G1176" s="108">
        <f t="shared" si="0"/>
        <v>91</v>
      </c>
      <c r="H1176">
        <v>91</v>
      </c>
      <c r="I1176">
        <v>0</v>
      </c>
      <c r="J1176">
        <v>827</v>
      </c>
      <c r="K1176" s="108">
        <f t="shared" si="1"/>
        <v>70</v>
      </c>
      <c r="L1176">
        <v>70</v>
      </c>
      <c r="M1176">
        <v>0</v>
      </c>
      <c r="N1176">
        <v>898</v>
      </c>
      <c r="O1176">
        <v>86</v>
      </c>
      <c r="P1176">
        <v>2332</v>
      </c>
      <c r="Q1176">
        <v>0</v>
      </c>
      <c r="R1176">
        <v>5452</v>
      </c>
      <c r="S1176">
        <v>247</v>
      </c>
    </row>
    <row r="1177" spans="1:19" ht="12.75" customHeight="1" x14ac:dyDescent="0.15">
      <c r="A1177" s="77" t="s">
        <v>535</v>
      </c>
      <c r="B1177" s="77" t="s">
        <v>505</v>
      </c>
      <c r="C1177" s="77" t="s">
        <v>67</v>
      </c>
      <c r="D1177" s="111" t="s">
        <v>1632</v>
      </c>
      <c r="E1177" s="77" t="s">
        <v>1598</v>
      </c>
      <c r="F1177" s="104">
        <v>691</v>
      </c>
      <c r="G1177" s="108">
        <f t="shared" si="0"/>
        <v>0</v>
      </c>
      <c r="H1177" s="104">
        <v>0</v>
      </c>
      <c r="I1177" s="104">
        <v>0</v>
      </c>
      <c r="J1177" s="103">
        <v>432</v>
      </c>
      <c r="K1177" s="108">
        <f t="shared" si="1"/>
        <v>0</v>
      </c>
      <c r="L1177" s="104">
        <v>0</v>
      </c>
      <c r="M1177" s="104">
        <v>0</v>
      </c>
      <c r="N1177" s="104">
        <v>278</v>
      </c>
      <c r="O1177" s="104">
        <v>0</v>
      </c>
      <c r="P1177" s="77" t="s">
        <v>1808</v>
      </c>
      <c r="Q1177" s="104">
        <v>54</v>
      </c>
      <c r="R1177" s="104">
        <v>1988</v>
      </c>
      <c r="S1177" s="104">
        <v>54</v>
      </c>
    </row>
    <row r="1178" spans="1:19" ht="12.75" customHeight="1" x14ac:dyDescent="0.15">
      <c r="A1178" s="2" t="s">
        <v>535</v>
      </c>
      <c r="B1178" s="2" t="s">
        <v>505</v>
      </c>
      <c r="C1178" s="2" t="s">
        <v>67</v>
      </c>
      <c r="D1178" s="86">
        <v>2015</v>
      </c>
      <c r="E1178" s="2" t="s">
        <v>1598</v>
      </c>
      <c r="F1178" s="2">
        <v>691</v>
      </c>
      <c r="G1178" s="108">
        <f t="shared" si="0"/>
        <v>43</v>
      </c>
      <c r="H1178" s="2">
        <v>43</v>
      </c>
      <c r="I1178" s="2">
        <v>0</v>
      </c>
      <c r="J1178" s="2">
        <v>432</v>
      </c>
      <c r="K1178" s="108">
        <f t="shared" si="1"/>
        <v>58</v>
      </c>
      <c r="L1178" s="2">
        <v>58</v>
      </c>
      <c r="M1178" s="2">
        <v>0</v>
      </c>
      <c r="N1178" s="2">
        <v>278</v>
      </c>
      <c r="O1178" s="2">
        <v>11</v>
      </c>
      <c r="P1178" s="2">
        <v>587</v>
      </c>
      <c r="Q1178" s="2">
        <v>174</v>
      </c>
      <c r="R1178" s="2">
        <v>1988</v>
      </c>
      <c r="S1178" s="2">
        <v>286</v>
      </c>
    </row>
    <row r="1179" spans="1:19" ht="12.75" customHeight="1" x14ac:dyDescent="0.15">
      <c r="A1179" s="2" t="s">
        <v>535</v>
      </c>
      <c r="B1179" s="2" t="s">
        <v>505</v>
      </c>
      <c r="C1179" s="2" t="s">
        <v>67</v>
      </c>
      <c r="D1179" s="86">
        <v>2016</v>
      </c>
      <c r="E1179" s="2" t="s">
        <v>1598</v>
      </c>
      <c r="F1179" s="2">
        <v>691</v>
      </c>
      <c r="G1179" s="108">
        <f t="shared" si="0"/>
        <v>0</v>
      </c>
      <c r="H1179" s="2">
        <v>0</v>
      </c>
      <c r="I1179" s="2">
        <v>0</v>
      </c>
      <c r="J1179" s="2">
        <v>432</v>
      </c>
      <c r="K1179" s="108">
        <f t="shared" si="1"/>
        <v>0</v>
      </c>
      <c r="L1179" s="2">
        <v>0</v>
      </c>
      <c r="M1179" s="2">
        <v>0</v>
      </c>
      <c r="N1179" s="2">
        <v>278</v>
      </c>
      <c r="O1179" s="2">
        <v>3</v>
      </c>
      <c r="P1179" s="2">
        <v>587</v>
      </c>
      <c r="Q1179" s="2">
        <v>15</v>
      </c>
      <c r="R1179" s="2">
        <v>1988</v>
      </c>
      <c r="S1179" s="2">
        <v>18</v>
      </c>
    </row>
    <row r="1180" spans="1:19" ht="12.75" customHeight="1" x14ac:dyDescent="0.15">
      <c r="A1180" s="2" t="s">
        <v>535</v>
      </c>
      <c r="B1180" s="2" t="s">
        <v>505</v>
      </c>
      <c r="C1180" s="2" t="s">
        <v>67</v>
      </c>
      <c r="D1180" s="86">
        <v>2017</v>
      </c>
      <c r="E1180" s="2" t="s">
        <v>1598</v>
      </c>
      <c r="F1180" s="2">
        <v>691</v>
      </c>
      <c r="G1180" s="108">
        <f t="shared" si="0"/>
        <v>0</v>
      </c>
      <c r="H1180" s="2">
        <v>0</v>
      </c>
      <c r="I1180" s="2">
        <v>0</v>
      </c>
      <c r="J1180" s="2">
        <v>432</v>
      </c>
      <c r="K1180" s="108">
        <f t="shared" si="1"/>
        <v>0</v>
      </c>
      <c r="L1180" s="2">
        <v>0</v>
      </c>
      <c r="M1180" s="2">
        <v>0</v>
      </c>
      <c r="N1180" s="2">
        <v>278</v>
      </c>
      <c r="O1180" s="2">
        <v>28</v>
      </c>
      <c r="P1180" s="2">
        <v>587</v>
      </c>
      <c r="Q1180" s="2">
        <v>61</v>
      </c>
      <c r="R1180" s="2">
        <v>1988</v>
      </c>
      <c r="S1180" s="2">
        <v>89</v>
      </c>
    </row>
    <row r="1181" spans="1:19" ht="12.75" customHeight="1" x14ac:dyDescent="0.15">
      <c r="A1181" s="2" t="s">
        <v>94</v>
      </c>
      <c r="B1181" s="2" t="s">
        <v>88</v>
      </c>
      <c r="C1181" s="2" t="s">
        <v>89</v>
      </c>
      <c r="D1181" s="86">
        <v>2014</v>
      </c>
      <c r="E1181" s="2" t="s">
        <v>1598</v>
      </c>
      <c r="F1181" s="2">
        <v>141</v>
      </c>
      <c r="G1181" s="108">
        <f t="shared" si="0"/>
        <v>0</v>
      </c>
      <c r="H1181" s="2">
        <v>0</v>
      </c>
      <c r="I1181" s="2">
        <v>0</v>
      </c>
      <c r="J1181" s="2">
        <v>100</v>
      </c>
      <c r="K1181" s="108">
        <f t="shared" si="1"/>
        <v>1</v>
      </c>
      <c r="L1181" s="2">
        <v>1</v>
      </c>
      <c r="M1181" s="2">
        <v>0</v>
      </c>
      <c r="N1181" s="2">
        <v>93</v>
      </c>
      <c r="O1181" s="2">
        <v>4</v>
      </c>
      <c r="P1181" s="2">
        <v>303</v>
      </c>
      <c r="Q1181" s="2">
        <v>9</v>
      </c>
      <c r="R1181" s="2">
        <v>637</v>
      </c>
      <c r="S1181" s="2">
        <v>14</v>
      </c>
    </row>
    <row r="1182" spans="1:19" ht="12.75" customHeight="1" x14ac:dyDescent="0.15">
      <c r="A1182" s="2" t="s">
        <v>94</v>
      </c>
      <c r="B1182" s="2" t="s">
        <v>88</v>
      </c>
      <c r="C1182" s="2" t="s">
        <v>89</v>
      </c>
      <c r="D1182" s="86">
        <v>2016</v>
      </c>
      <c r="E1182" s="2" t="s">
        <v>1598</v>
      </c>
      <c r="F1182" s="2">
        <v>141</v>
      </c>
      <c r="G1182" s="108">
        <f t="shared" si="0"/>
        <v>0</v>
      </c>
      <c r="H1182" s="2">
        <v>0</v>
      </c>
      <c r="I1182" s="2">
        <v>0</v>
      </c>
      <c r="J1182" s="2">
        <v>100</v>
      </c>
      <c r="K1182" s="108">
        <f t="shared" si="1"/>
        <v>7</v>
      </c>
      <c r="L1182" s="2">
        <v>7</v>
      </c>
      <c r="M1182" s="2">
        <v>0</v>
      </c>
      <c r="N1182" s="2">
        <v>93</v>
      </c>
      <c r="O1182" s="2">
        <v>3</v>
      </c>
      <c r="P1182" s="2">
        <v>303</v>
      </c>
      <c r="Q1182" s="2">
        <v>17</v>
      </c>
      <c r="R1182" s="2">
        <v>637</v>
      </c>
      <c r="S1182" s="2">
        <v>27</v>
      </c>
    </row>
    <row r="1183" spans="1:19" ht="12.75" customHeight="1" x14ac:dyDescent="0.15">
      <c r="A1183" s="2" t="s">
        <v>94</v>
      </c>
      <c r="B1183" s="2" t="s">
        <v>88</v>
      </c>
      <c r="C1183" s="2" t="s">
        <v>89</v>
      </c>
      <c r="D1183" s="86">
        <v>2017</v>
      </c>
      <c r="E1183" s="2" t="s">
        <v>1598</v>
      </c>
      <c r="F1183" s="2">
        <v>141</v>
      </c>
      <c r="G1183" s="108">
        <f t="shared" si="0"/>
        <v>0</v>
      </c>
      <c r="H1183" s="2">
        <v>0</v>
      </c>
      <c r="I1183" s="2">
        <v>0</v>
      </c>
      <c r="J1183" s="2">
        <v>100</v>
      </c>
      <c r="K1183" s="108">
        <f t="shared" si="1"/>
        <v>2</v>
      </c>
      <c r="L1183" s="2">
        <v>2</v>
      </c>
      <c r="M1183" s="2">
        <v>0</v>
      </c>
      <c r="N1183" s="2">
        <v>93</v>
      </c>
      <c r="O1183" s="2">
        <v>1</v>
      </c>
      <c r="P1183" s="2">
        <v>303</v>
      </c>
      <c r="Q1183" s="2">
        <v>16</v>
      </c>
      <c r="R1183" s="2">
        <v>637</v>
      </c>
      <c r="S1183" s="2">
        <v>19</v>
      </c>
    </row>
    <row r="1184" spans="1:19" ht="12.75" customHeight="1" x14ac:dyDescent="0.15">
      <c r="A1184" s="2" t="s">
        <v>207</v>
      </c>
      <c r="B1184" s="2" t="s">
        <v>168</v>
      </c>
      <c r="C1184" s="2" t="s">
        <v>144</v>
      </c>
      <c r="D1184" s="86">
        <v>2014</v>
      </c>
      <c r="E1184" s="2" t="s">
        <v>1598</v>
      </c>
      <c r="F1184" s="2">
        <v>26</v>
      </c>
      <c r="G1184" s="108">
        <f t="shared" si="0"/>
        <v>0</v>
      </c>
      <c r="H1184" s="2">
        <v>0</v>
      </c>
      <c r="I1184" s="2">
        <v>0</v>
      </c>
      <c r="J1184" s="2">
        <v>16</v>
      </c>
      <c r="K1184" s="108">
        <f t="shared" si="1"/>
        <v>0</v>
      </c>
      <c r="L1184" s="2">
        <v>0</v>
      </c>
      <c r="M1184" s="2">
        <v>0</v>
      </c>
      <c r="N1184" s="2">
        <v>17</v>
      </c>
      <c r="O1184" s="2">
        <v>0</v>
      </c>
      <c r="P1184" s="2">
        <v>46</v>
      </c>
      <c r="Q1184" s="2">
        <v>5</v>
      </c>
      <c r="R1184" s="2">
        <v>105</v>
      </c>
      <c r="S1184" s="2">
        <v>5</v>
      </c>
    </row>
    <row r="1185" spans="1:19" ht="12.75" customHeight="1" x14ac:dyDescent="0.15">
      <c r="A1185" t="s">
        <v>207</v>
      </c>
      <c r="B1185" t="s">
        <v>168</v>
      </c>
      <c r="C1185" t="s">
        <v>144</v>
      </c>
      <c r="D1185" s="86">
        <v>2015</v>
      </c>
      <c r="E1185" t="s">
        <v>1598</v>
      </c>
      <c r="F1185">
        <v>26</v>
      </c>
      <c r="G1185" s="108">
        <f t="shared" si="0"/>
        <v>0</v>
      </c>
      <c r="H1185">
        <v>0</v>
      </c>
      <c r="I1185">
        <v>0</v>
      </c>
      <c r="J1185">
        <v>16</v>
      </c>
      <c r="K1185" s="108">
        <f t="shared" si="1"/>
        <v>0</v>
      </c>
      <c r="L1185">
        <v>0</v>
      </c>
      <c r="M1185">
        <v>0</v>
      </c>
      <c r="N1185">
        <v>17</v>
      </c>
      <c r="O1185">
        <v>0</v>
      </c>
      <c r="P1185">
        <v>46</v>
      </c>
      <c r="Q1185">
        <v>4</v>
      </c>
      <c r="R1185">
        <v>105</v>
      </c>
      <c r="S1185">
        <v>4</v>
      </c>
    </row>
    <row r="1186" spans="1:19" ht="12.75" customHeight="1" x14ac:dyDescent="0.15">
      <c r="A1186" t="s">
        <v>207</v>
      </c>
      <c r="B1186" t="s">
        <v>168</v>
      </c>
      <c r="C1186" t="s">
        <v>144</v>
      </c>
      <c r="D1186" s="86">
        <v>2016</v>
      </c>
      <c r="E1186" t="s">
        <v>1598</v>
      </c>
      <c r="F1186">
        <v>26</v>
      </c>
      <c r="G1186" s="108">
        <f t="shared" si="0"/>
        <v>0</v>
      </c>
      <c r="H1186">
        <v>0</v>
      </c>
      <c r="I1186">
        <v>0</v>
      </c>
      <c r="J1186">
        <v>16</v>
      </c>
      <c r="K1186" s="108">
        <f t="shared" si="1"/>
        <v>0</v>
      </c>
      <c r="L1186">
        <v>0</v>
      </c>
      <c r="M1186">
        <v>0</v>
      </c>
      <c r="N1186">
        <v>17</v>
      </c>
      <c r="O1186">
        <v>0</v>
      </c>
      <c r="P1186">
        <v>46</v>
      </c>
      <c r="Q1186">
        <v>1</v>
      </c>
      <c r="R1186">
        <v>105</v>
      </c>
      <c r="S1186">
        <v>1</v>
      </c>
    </row>
    <row r="1187" spans="1:19" ht="12.75" customHeight="1" x14ac:dyDescent="0.15">
      <c r="A1187" t="s">
        <v>207</v>
      </c>
      <c r="B1187" t="s">
        <v>168</v>
      </c>
      <c r="C1187" t="s">
        <v>144</v>
      </c>
      <c r="D1187" s="86">
        <v>2017</v>
      </c>
      <c r="E1187" t="s">
        <v>1598</v>
      </c>
      <c r="F1187">
        <v>26</v>
      </c>
      <c r="G1187" s="108">
        <f t="shared" si="0"/>
        <v>0</v>
      </c>
      <c r="H1187">
        <v>0</v>
      </c>
      <c r="I1187">
        <v>0</v>
      </c>
      <c r="J1187">
        <v>16</v>
      </c>
      <c r="K1187" s="108">
        <f t="shared" si="1"/>
        <v>0</v>
      </c>
      <c r="L1187">
        <v>0</v>
      </c>
      <c r="M1187">
        <v>0</v>
      </c>
      <c r="N1187">
        <v>17</v>
      </c>
      <c r="O1187">
        <v>0</v>
      </c>
      <c r="P1187">
        <v>46</v>
      </c>
      <c r="Q1187">
        <v>1</v>
      </c>
      <c r="R1187">
        <v>105</v>
      </c>
      <c r="S1187">
        <v>1</v>
      </c>
    </row>
    <row r="1188" spans="1:19" ht="12.75" customHeight="1" x14ac:dyDescent="0.15">
      <c r="A1188" s="2" t="s">
        <v>133</v>
      </c>
      <c r="B1188" s="2" t="s">
        <v>127</v>
      </c>
      <c r="C1188" s="2" t="s">
        <v>128</v>
      </c>
      <c r="D1188" s="86">
        <v>2015</v>
      </c>
      <c r="E1188" s="2" t="s">
        <v>1598</v>
      </c>
      <c r="F1188" s="2">
        <v>110</v>
      </c>
      <c r="G1188" s="108">
        <f t="shared" si="0"/>
        <v>53</v>
      </c>
      <c r="H1188" s="2">
        <v>43</v>
      </c>
      <c r="I1188" s="2">
        <v>10</v>
      </c>
      <c r="J1188" s="2">
        <v>82</v>
      </c>
      <c r="K1188" s="108">
        <f t="shared" si="1"/>
        <v>2</v>
      </c>
      <c r="L1188" s="2">
        <v>0</v>
      </c>
      <c r="M1188" s="2">
        <v>2</v>
      </c>
      <c r="N1188" s="2">
        <v>77</v>
      </c>
      <c r="O1188" s="2">
        <v>0</v>
      </c>
      <c r="P1188" s="2">
        <v>0</v>
      </c>
      <c r="Q1188" s="2">
        <v>0</v>
      </c>
      <c r="R1188" s="2">
        <v>269</v>
      </c>
      <c r="S1188" s="2">
        <v>55</v>
      </c>
    </row>
    <row r="1189" spans="1:19" ht="12.75" customHeight="1" x14ac:dyDescent="0.15">
      <c r="A1189" s="2" t="s">
        <v>133</v>
      </c>
      <c r="B1189" s="2" t="s">
        <v>127</v>
      </c>
      <c r="C1189" s="2" t="s">
        <v>128</v>
      </c>
      <c r="D1189" s="86">
        <v>2016</v>
      </c>
      <c r="E1189" s="2" t="s">
        <v>1598</v>
      </c>
      <c r="F1189" s="2">
        <v>110</v>
      </c>
      <c r="G1189" s="108">
        <f t="shared" si="0"/>
        <v>56</v>
      </c>
      <c r="H1189" s="2">
        <v>48</v>
      </c>
      <c r="I1189" s="2">
        <v>8</v>
      </c>
      <c r="J1189" s="2">
        <v>82</v>
      </c>
      <c r="K1189" s="108">
        <f t="shared" si="1"/>
        <v>4</v>
      </c>
      <c r="L1189" s="2">
        <v>2</v>
      </c>
      <c r="M1189" s="2">
        <v>2</v>
      </c>
      <c r="N1189" s="2">
        <v>77</v>
      </c>
      <c r="O1189" s="2">
        <v>3</v>
      </c>
      <c r="P1189" s="2">
        <v>0</v>
      </c>
      <c r="Q1189" s="2">
        <v>0</v>
      </c>
      <c r="R1189" s="2">
        <v>269</v>
      </c>
      <c r="S1189" s="2">
        <v>63</v>
      </c>
    </row>
    <row r="1190" spans="1:19" ht="12.75" customHeight="1" x14ac:dyDescent="0.15">
      <c r="A1190" s="2" t="s">
        <v>133</v>
      </c>
      <c r="B1190" s="2" t="s">
        <v>127</v>
      </c>
      <c r="C1190" s="2" t="s">
        <v>128</v>
      </c>
      <c r="D1190" s="86">
        <v>2017</v>
      </c>
      <c r="E1190" s="2" t="s">
        <v>1598</v>
      </c>
      <c r="F1190" s="2">
        <v>110</v>
      </c>
      <c r="G1190" s="108">
        <f t="shared" si="0"/>
        <v>7</v>
      </c>
      <c r="H1190" s="2">
        <v>4</v>
      </c>
      <c r="I1190" s="2">
        <v>3</v>
      </c>
      <c r="J1190" s="2">
        <v>82</v>
      </c>
      <c r="K1190" s="108">
        <f t="shared" si="1"/>
        <v>27</v>
      </c>
      <c r="L1190" s="2">
        <v>17</v>
      </c>
      <c r="M1190" s="2">
        <v>10</v>
      </c>
      <c r="N1190" s="2">
        <v>77</v>
      </c>
      <c r="O1190" s="2">
        <v>0</v>
      </c>
      <c r="P1190" s="2">
        <v>0</v>
      </c>
      <c r="Q1190" s="2">
        <v>0</v>
      </c>
      <c r="R1190" s="2">
        <v>269</v>
      </c>
      <c r="S1190" s="2">
        <v>34</v>
      </c>
    </row>
    <row r="1191" spans="1:19" ht="12.75" customHeight="1" x14ac:dyDescent="0.15">
      <c r="A1191" s="2" t="s">
        <v>208</v>
      </c>
      <c r="B1191" s="2" t="s">
        <v>168</v>
      </c>
      <c r="C1191" s="2" t="s">
        <v>144</v>
      </c>
      <c r="D1191" s="86">
        <v>2014</v>
      </c>
      <c r="E1191" s="2" t="s">
        <v>1598</v>
      </c>
      <c r="F1191" s="2">
        <v>340</v>
      </c>
      <c r="G1191" s="108">
        <f t="shared" si="0"/>
        <v>30</v>
      </c>
      <c r="H1191" s="2">
        <v>30</v>
      </c>
      <c r="I1191" s="2">
        <v>0</v>
      </c>
      <c r="J1191" s="2">
        <v>207</v>
      </c>
      <c r="K1191" s="108">
        <f t="shared" si="1"/>
        <v>4</v>
      </c>
      <c r="L1191" s="2">
        <v>4</v>
      </c>
      <c r="M1191" s="2">
        <v>0</v>
      </c>
      <c r="N1191" s="2">
        <v>224</v>
      </c>
      <c r="O1191" s="2">
        <v>17</v>
      </c>
      <c r="P1191" s="2">
        <v>561</v>
      </c>
      <c r="Q1191" s="2">
        <v>487</v>
      </c>
      <c r="R1191" s="2">
        <v>1332</v>
      </c>
      <c r="S1191" s="2">
        <v>538</v>
      </c>
    </row>
    <row r="1192" spans="1:19" ht="12.75" customHeight="1" x14ac:dyDescent="0.15">
      <c r="A1192" t="s">
        <v>208</v>
      </c>
      <c r="B1192" t="s">
        <v>168</v>
      </c>
      <c r="C1192" t="s">
        <v>144</v>
      </c>
      <c r="D1192" s="86">
        <v>2015</v>
      </c>
      <c r="E1192" t="s">
        <v>1598</v>
      </c>
      <c r="F1192">
        <v>340</v>
      </c>
      <c r="G1192" s="108">
        <f t="shared" si="0"/>
        <v>104</v>
      </c>
      <c r="H1192">
        <v>104</v>
      </c>
      <c r="I1192">
        <v>0</v>
      </c>
      <c r="J1192">
        <v>207</v>
      </c>
      <c r="K1192" s="108">
        <f t="shared" si="1"/>
        <v>0</v>
      </c>
      <c r="L1192">
        <v>0</v>
      </c>
      <c r="M1192">
        <v>0</v>
      </c>
      <c r="N1192">
        <v>224</v>
      </c>
      <c r="O1192">
        <v>10</v>
      </c>
      <c r="P1192">
        <v>561</v>
      </c>
      <c r="Q1192">
        <v>508</v>
      </c>
      <c r="R1192">
        <v>1332</v>
      </c>
      <c r="S1192">
        <v>622</v>
      </c>
    </row>
    <row r="1193" spans="1:19" ht="12.75" customHeight="1" x14ac:dyDescent="0.15">
      <c r="A1193" t="s">
        <v>208</v>
      </c>
      <c r="B1193" t="s">
        <v>168</v>
      </c>
      <c r="C1193" t="s">
        <v>144</v>
      </c>
      <c r="D1193" s="86">
        <v>2016</v>
      </c>
      <c r="E1193" t="s">
        <v>1598</v>
      </c>
      <c r="F1193">
        <v>340</v>
      </c>
      <c r="G1193" s="108">
        <f t="shared" si="0"/>
        <v>1</v>
      </c>
      <c r="H1193">
        <v>1</v>
      </c>
      <c r="I1193">
        <v>0</v>
      </c>
      <c r="J1193">
        <v>207</v>
      </c>
      <c r="K1193" s="108">
        <f t="shared" si="1"/>
        <v>34</v>
      </c>
      <c r="L1193">
        <v>34</v>
      </c>
      <c r="M1193">
        <v>0</v>
      </c>
      <c r="N1193">
        <v>224</v>
      </c>
      <c r="O1193">
        <v>18</v>
      </c>
      <c r="P1193">
        <v>561</v>
      </c>
      <c r="Q1193">
        <v>357</v>
      </c>
      <c r="R1193">
        <v>1332</v>
      </c>
      <c r="S1193">
        <v>410</v>
      </c>
    </row>
    <row r="1194" spans="1:19" ht="12.75" customHeight="1" x14ac:dyDescent="0.15">
      <c r="A1194" t="s">
        <v>208</v>
      </c>
      <c r="B1194" t="s">
        <v>168</v>
      </c>
      <c r="C1194" t="s">
        <v>144</v>
      </c>
      <c r="D1194" s="86">
        <v>2017</v>
      </c>
      <c r="E1194" t="s">
        <v>1598</v>
      </c>
      <c r="F1194">
        <v>340</v>
      </c>
      <c r="G1194" s="108">
        <f t="shared" si="0"/>
        <v>9</v>
      </c>
      <c r="H1194">
        <v>9</v>
      </c>
      <c r="I1194">
        <v>0</v>
      </c>
      <c r="J1194">
        <v>207</v>
      </c>
      <c r="K1194" s="108">
        <f t="shared" si="1"/>
        <v>0</v>
      </c>
      <c r="L1194">
        <v>0</v>
      </c>
      <c r="M1194">
        <v>0</v>
      </c>
      <c r="N1194">
        <v>224</v>
      </c>
      <c r="O1194">
        <v>0</v>
      </c>
      <c r="P1194">
        <v>561</v>
      </c>
      <c r="Q1194">
        <v>213</v>
      </c>
      <c r="R1194">
        <v>1332</v>
      </c>
      <c r="S1194">
        <v>222</v>
      </c>
    </row>
    <row r="1195" spans="1:19" ht="12.75" customHeight="1" x14ac:dyDescent="0.15">
      <c r="A1195" s="2" t="s">
        <v>469</v>
      </c>
      <c r="B1195" s="2" t="s">
        <v>441</v>
      </c>
      <c r="C1195" s="2" t="s">
        <v>83</v>
      </c>
      <c r="D1195" s="86">
        <v>2014</v>
      </c>
      <c r="E1195" s="2" t="s">
        <v>1598</v>
      </c>
      <c r="F1195" s="2">
        <v>123</v>
      </c>
      <c r="G1195" s="108">
        <f t="shared" si="0"/>
        <v>56</v>
      </c>
      <c r="H1195" s="2">
        <v>56</v>
      </c>
      <c r="I1195" s="2">
        <v>0</v>
      </c>
      <c r="J1195" s="2">
        <v>77</v>
      </c>
      <c r="K1195" s="108">
        <f t="shared" si="1"/>
        <v>24</v>
      </c>
      <c r="L1195" s="2">
        <v>24</v>
      </c>
      <c r="M1195" s="2">
        <v>0</v>
      </c>
      <c r="N1195" s="2">
        <v>87</v>
      </c>
      <c r="O1195" s="2">
        <v>2</v>
      </c>
      <c r="P1195" s="2">
        <v>205</v>
      </c>
      <c r="Q1195" s="2">
        <v>54</v>
      </c>
      <c r="R1195" s="2">
        <v>492</v>
      </c>
      <c r="S1195" s="2">
        <v>136</v>
      </c>
    </row>
    <row r="1196" spans="1:19" ht="12.75" customHeight="1" x14ac:dyDescent="0.15">
      <c r="A1196" t="s">
        <v>469</v>
      </c>
      <c r="B1196" t="s">
        <v>441</v>
      </c>
      <c r="C1196" t="s">
        <v>83</v>
      </c>
      <c r="D1196" s="86">
        <v>2015</v>
      </c>
      <c r="E1196" t="s">
        <v>1598</v>
      </c>
      <c r="F1196">
        <v>123</v>
      </c>
      <c r="G1196" s="108">
        <f t="shared" si="0"/>
        <v>49</v>
      </c>
      <c r="H1196">
        <v>49</v>
      </c>
      <c r="I1196">
        <v>0</v>
      </c>
      <c r="J1196">
        <v>77</v>
      </c>
      <c r="K1196" s="108">
        <f t="shared" si="1"/>
        <v>20</v>
      </c>
      <c r="L1196">
        <v>20</v>
      </c>
      <c r="M1196">
        <v>0</v>
      </c>
      <c r="N1196">
        <v>87</v>
      </c>
      <c r="O1196">
        <v>23</v>
      </c>
      <c r="P1196">
        <v>205</v>
      </c>
      <c r="Q1196">
        <v>61</v>
      </c>
      <c r="R1196">
        <v>492</v>
      </c>
      <c r="S1196">
        <v>153</v>
      </c>
    </row>
    <row r="1197" spans="1:19" ht="12.75" customHeight="1" x14ac:dyDescent="0.15">
      <c r="A1197" t="s">
        <v>469</v>
      </c>
      <c r="B1197" t="s">
        <v>441</v>
      </c>
      <c r="C1197" t="s">
        <v>83</v>
      </c>
      <c r="D1197" s="86">
        <v>2016</v>
      </c>
      <c r="E1197" t="s">
        <v>1598</v>
      </c>
      <c r="F1197">
        <v>123</v>
      </c>
      <c r="G1197" s="108">
        <f t="shared" si="0"/>
        <v>0</v>
      </c>
      <c r="H1197">
        <v>0</v>
      </c>
      <c r="I1197">
        <v>0</v>
      </c>
      <c r="J1197">
        <v>77</v>
      </c>
      <c r="K1197" s="108">
        <f t="shared" si="1"/>
        <v>0</v>
      </c>
      <c r="L1197">
        <v>0</v>
      </c>
      <c r="M1197">
        <v>0</v>
      </c>
      <c r="N1197">
        <v>87</v>
      </c>
      <c r="O1197">
        <v>21</v>
      </c>
      <c r="P1197">
        <v>205</v>
      </c>
      <c r="Q1197">
        <v>44</v>
      </c>
      <c r="R1197">
        <v>492</v>
      </c>
      <c r="S1197">
        <v>65</v>
      </c>
    </row>
    <row r="1198" spans="1:19" ht="12.75" customHeight="1" x14ac:dyDescent="0.15">
      <c r="A1198" t="s">
        <v>469</v>
      </c>
      <c r="B1198" t="s">
        <v>441</v>
      </c>
      <c r="C1198" t="s">
        <v>83</v>
      </c>
      <c r="D1198" s="86">
        <v>2017</v>
      </c>
      <c r="E1198" t="s">
        <v>1598</v>
      </c>
      <c r="F1198">
        <v>123</v>
      </c>
      <c r="G1198" s="108">
        <f t="shared" si="0"/>
        <v>52</v>
      </c>
      <c r="H1198">
        <v>52</v>
      </c>
      <c r="I1198">
        <v>0</v>
      </c>
      <c r="J1198">
        <v>77</v>
      </c>
      <c r="K1198" s="108">
        <f t="shared" si="1"/>
        <v>23</v>
      </c>
      <c r="L1198">
        <v>23</v>
      </c>
      <c r="M1198">
        <v>0</v>
      </c>
      <c r="N1198">
        <v>87</v>
      </c>
      <c r="O1198">
        <v>150</v>
      </c>
      <c r="P1198">
        <v>205</v>
      </c>
      <c r="Q1198">
        <v>17</v>
      </c>
      <c r="R1198">
        <v>492</v>
      </c>
      <c r="S1198">
        <v>242</v>
      </c>
    </row>
    <row r="1199" spans="1:19" ht="12.75" customHeight="1" x14ac:dyDescent="0.15">
      <c r="A1199" s="77" t="s">
        <v>335</v>
      </c>
      <c r="B1199" s="77" t="s">
        <v>316</v>
      </c>
      <c r="C1199" s="77" t="s">
        <v>144</v>
      </c>
      <c r="D1199" s="111" t="s">
        <v>1632</v>
      </c>
      <c r="E1199" s="77" t="s">
        <v>1598</v>
      </c>
      <c r="F1199" s="104">
        <v>1026</v>
      </c>
      <c r="G1199" s="108">
        <f t="shared" si="0"/>
        <v>0</v>
      </c>
      <c r="H1199" s="2"/>
      <c r="I1199" s="2"/>
      <c r="J1199" s="103">
        <v>681</v>
      </c>
      <c r="K1199" s="108">
        <f t="shared" si="1"/>
        <v>0</v>
      </c>
      <c r="L1199" s="2"/>
      <c r="M1199" s="2"/>
      <c r="N1199" s="104">
        <v>759</v>
      </c>
      <c r="O1199" s="2"/>
      <c r="P1199" s="77" t="s">
        <v>1809</v>
      </c>
      <c r="Q1199" s="2"/>
      <c r="R1199" s="104">
        <v>4280</v>
      </c>
      <c r="S1199" s="2"/>
    </row>
    <row r="1200" spans="1:19" ht="12.75" customHeight="1" x14ac:dyDescent="0.15">
      <c r="A1200" s="2" t="s">
        <v>335</v>
      </c>
      <c r="B1200" s="2" t="s">
        <v>316</v>
      </c>
      <c r="C1200" s="2" t="s">
        <v>144</v>
      </c>
      <c r="D1200" s="86">
        <v>2014</v>
      </c>
      <c r="E1200" s="2" t="s">
        <v>1598</v>
      </c>
      <c r="F1200" s="2">
        <v>1026</v>
      </c>
      <c r="G1200" s="108">
        <f t="shared" si="0"/>
        <v>359</v>
      </c>
      <c r="H1200" s="2">
        <v>359</v>
      </c>
      <c r="I1200" s="2">
        <v>0</v>
      </c>
      <c r="J1200" s="2">
        <v>681</v>
      </c>
      <c r="K1200" s="108">
        <f t="shared" si="1"/>
        <v>0</v>
      </c>
      <c r="L1200" s="2">
        <v>0</v>
      </c>
      <c r="M1200" s="2">
        <v>0</v>
      </c>
      <c r="N1200" s="2">
        <v>759</v>
      </c>
      <c r="O1200" s="2">
        <v>222</v>
      </c>
      <c r="P1200" s="2">
        <v>1814</v>
      </c>
      <c r="Q1200" s="2">
        <v>0</v>
      </c>
      <c r="R1200" s="2">
        <v>4280</v>
      </c>
      <c r="S1200" s="2">
        <v>581</v>
      </c>
    </row>
    <row r="1201" spans="1:19" ht="12.75" customHeight="1" x14ac:dyDescent="0.15">
      <c r="A1201" t="s">
        <v>335</v>
      </c>
      <c r="B1201" t="s">
        <v>316</v>
      </c>
      <c r="C1201" t="s">
        <v>144</v>
      </c>
      <c r="D1201" s="86">
        <v>2015</v>
      </c>
      <c r="E1201" t="s">
        <v>1598</v>
      </c>
      <c r="F1201">
        <v>1026</v>
      </c>
      <c r="G1201" s="108">
        <f t="shared" si="0"/>
        <v>0</v>
      </c>
      <c r="H1201">
        <v>0</v>
      </c>
      <c r="I1201">
        <v>0</v>
      </c>
      <c r="J1201">
        <v>681</v>
      </c>
      <c r="K1201" s="108">
        <f t="shared" si="1"/>
        <v>0</v>
      </c>
      <c r="L1201">
        <v>0</v>
      </c>
      <c r="M1201">
        <v>0</v>
      </c>
      <c r="N1201">
        <v>759</v>
      </c>
      <c r="O1201">
        <v>0</v>
      </c>
      <c r="P1201">
        <v>1814</v>
      </c>
      <c r="Q1201">
        <v>222</v>
      </c>
      <c r="R1201">
        <v>4280</v>
      </c>
      <c r="S1201">
        <v>222</v>
      </c>
    </row>
    <row r="1202" spans="1:19" ht="12.75" customHeight="1" x14ac:dyDescent="0.15">
      <c r="A1202" t="s">
        <v>335</v>
      </c>
      <c r="B1202" t="s">
        <v>316</v>
      </c>
      <c r="C1202" t="s">
        <v>144</v>
      </c>
      <c r="D1202" s="86">
        <v>2016</v>
      </c>
      <c r="E1202" t="s">
        <v>1598</v>
      </c>
      <c r="F1202">
        <v>1026</v>
      </c>
      <c r="G1202" s="108">
        <f t="shared" si="0"/>
        <v>0</v>
      </c>
      <c r="H1202">
        <v>0</v>
      </c>
      <c r="I1202">
        <v>0</v>
      </c>
      <c r="J1202">
        <v>681</v>
      </c>
      <c r="K1202" s="108">
        <f t="shared" si="1"/>
        <v>0</v>
      </c>
      <c r="L1202">
        <v>0</v>
      </c>
      <c r="M1202">
        <v>0</v>
      </c>
      <c r="N1202">
        <v>759</v>
      </c>
      <c r="O1202">
        <v>0</v>
      </c>
      <c r="P1202">
        <v>1814</v>
      </c>
      <c r="Q1202">
        <v>701</v>
      </c>
      <c r="R1202">
        <v>4280</v>
      </c>
      <c r="S1202">
        <v>701</v>
      </c>
    </row>
    <row r="1203" spans="1:19" ht="12.75" customHeight="1" x14ac:dyDescent="0.15">
      <c r="A1203" t="s">
        <v>335</v>
      </c>
      <c r="B1203" t="s">
        <v>316</v>
      </c>
      <c r="C1203" t="s">
        <v>144</v>
      </c>
      <c r="D1203" s="86">
        <v>2017</v>
      </c>
      <c r="E1203" t="s">
        <v>1598</v>
      </c>
      <c r="F1203">
        <v>1026</v>
      </c>
      <c r="G1203" s="108">
        <f t="shared" si="0"/>
        <v>0</v>
      </c>
      <c r="H1203">
        <v>0</v>
      </c>
      <c r="I1203">
        <v>0</v>
      </c>
      <c r="J1203">
        <v>681</v>
      </c>
      <c r="K1203" s="108">
        <f t="shared" si="1"/>
        <v>0</v>
      </c>
      <c r="L1203">
        <v>0</v>
      </c>
      <c r="M1203">
        <v>0</v>
      </c>
      <c r="N1203">
        <v>759</v>
      </c>
      <c r="O1203">
        <v>0</v>
      </c>
      <c r="P1203">
        <v>1814</v>
      </c>
      <c r="Q1203">
        <v>0</v>
      </c>
      <c r="R1203">
        <v>4280</v>
      </c>
      <c r="S1203">
        <v>0</v>
      </c>
    </row>
    <row r="1204" spans="1:19" ht="12.75" customHeight="1" x14ac:dyDescent="0.15">
      <c r="A1204" s="77" t="s">
        <v>574</v>
      </c>
      <c r="B1204" s="77" t="s">
        <v>528</v>
      </c>
      <c r="C1204" s="77" t="s">
        <v>67</v>
      </c>
      <c r="D1204" s="111" t="s">
        <v>1632</v>
      </c>
      <c r="E1204" s="77" t="s">
        <v>1598</v>
      </c>
      <c r="F1204" s="104">
        <v>199</v>
      </c>
      <c r="G1204" s="108">
        <f t="shared" si="0"/>
        <v>0</v>
      </c>
      <c r="H1204" s="104">
        <v>0</v>
      </c>
      <c r="I1204" s="104">
        <v>0</v>
      </c>
      <c r="J1204" s="103">
        <v>103</v>
      </c>
      <c r="K1204" s="108">
        <f t="shared" si="1"/>
        <v>4</v>
      </c>
      <c r="L1204" s="104">
        <v>4</v>
      </c>
      <c r="M1204" s="104">
        <v>0</v>
      </c>
      <c r="N1204" s="104">
        <v>121</v>
      </c>
      <c r="O1204" s="104">
        <v>31</v>
      </c>
      <c r="P1204" s="77" t="s">
        <v>1810</v>
      </c>
      <c r="Q1204" s="104">
        <v>77</v>
      </c>
      <c r="R1204" s="104">
        <v>745</v>
      </c>
      <c r="S1204" s="104">
        <v>112</v>
      </c>
    </row>
    <row r="1205" spans="1:19" ht="12.75" customHeight="1" x14ac:dyDescent="0.15">
      <c r="A1205" s="2" t="s">
        <v>574</v>
      </c>
      <c r="B1205" s="2" t="s">
        <v>528</v>
      </c>
      <c r="C1205" s="2" t="s">
        <v>67</v>
      </c>
      <c r="D1205" s="86">
        <v>2015</v>
      </c>
      <c r="E1205" s="2" t="s">
        <v>1598</v>
      </c>
      <c r="F1205" s="2">
        <v>199</v>
      </c>
      <c r="G1205" s="108">
        <f t="shared" si="0"/>
        <v>0</v>
      </c>
      <c r="H1205" s="2">
        <v>0</v>
      </c>
      <c r="I1205" s="2">
        <v>0</v>
      </c>
      <c r="J1205" s="2">
        <v>103</v>
      </c>
      <c r="K1205" s="108">
        <f t="shared" si="1"/>
        <v>0</v>
      </c>
      <c r="L1205" s="2">
        <v>0</v>
      </c>
      <c r="M1205" s="2">
        <v>0</v>
      </c>
      <c r="N1205" s="2">
        <v>121</v>
      </c>
      <c r="O1205" s="2">
        <v>7</v>
      </c>
      <c r="P1205" s="2">
        <v>322</v>
      </c>
      <c r="Q1205" s="2">
        <v>235</v>
      </c>
      <c r="R1205" s="2">
        <v>745</v>
      </c>
      <c r="S1205" s="2">
        <v>242</v>
      </c>
    </row>
    <row r="1206" spans="1:19" ht="12.75" customHeight="1" x14ac:dyDescent="0.15">
      <c r="A1206" s="2" t="s">
        <v>574</v>
      </c>
      <c r="B1206" s="2" t="s">
        <v>528</v>
      </c>
      <c r="C1206" s="2" t="s">
        <v>67</v>
      </c>
      <c r="D1206" s="86">
        <v>2016</v>
      </c>
      <c r="E1206" s="2" t="s">
        <v>1598</v>
      </c>
      <c r="F1206" s="2">
        <v>199</v>
      </c>
      <c r="G1206" s="108">
        <f t="shared" si="0"/>
        <v>0</v>
      </c>
      <c r="H1206" s="2">
        <v>0</v>
      </c>
      <c r="I1206" s="2">
        <v>0</v>
      </c>
      <c r="J1206" s="2">
        <v>103</v>
      </c>
      <c r="K1206" s="108">
        <f t="shared" si="1"/>
        <v>0</v>
      </c>
      <c r="L1206" s="2">
        <v>0</v>
      </c>
      <c r="M1206" s="2">
        <v>0</v>
      </c>
      <c r="N1206" s="2">
        <v>121</v>
      </c>
      <c r="O1206" s="2">
        <v>8</v>
      </c>
      <c r="P1206" s="2">
        <v>322</v>
      </c>
      <c r="Q1206" s="2">
        <v>206</v>
      </c>
      <c r="R1206" s="2">
        <v>745</v>
      </c>
      <c r="S1206" s="2">
        <v>214</v>
      </c>
    </row>
    <row r="1207" spans="1:19" ht="12.75" customHeight="1" x14ac:dyDescent="0.15">
      <c r="A1207" s="2" t="s">
        <v>574</v>
      </c>
      <c r="B1207" s="2" t="s">
        <v>528</v>
      </c>
      <c r="C1207" s="2" t="s">
        <v>67</v>
      </c>
      <c r="D1207" s="86">
        <v>2017</v>
      </c>
      <c r="E1207" s="2" t="s">
        <v>1598</v>
      </c>
      <c r="F1207" s="2">
        <v>199</v>
      </c>
      <c r="G1207" s="108">
        <f t="shared" si="0"/>
        <v>9</v>
      </c>
      <c r="H1207" s="2">
        <v>9</v>
      </c>
      <c r="I1207" s="2">
        <v>0</v>
      </c>
      <c r="J1207" s="2">
        <v>103</v>
      </c>
      <c r="K1207" s="108">
        <f t="shared" si="1"/>
        <v>14</v>
      </c>
      <c r="L1207" s="2">
        <v>14</v>
      </c>
      <c r="M1207" s="2">
        <v>0</v>
      </c>
      <c r="N1207" s="2">
        <v>121</v>
      </c>
      <c r="O1207" s="2">
        <v>9</v>
      </c>
      <c r="P1207" s="2">
        <v>322</v>
      </c>
      <c r="Q1207" s="2">
        <v>150</v>
      </c>
      <c r="R1207" s="2">
        <v>745</v>
      </c>
      <c r="S1207" s="2">
        <v>182</v>
      </c>
    </row>
    <row r="1208" spans="1:19" ht="12.75" customHeight="1" x14ac:dyDescent="0.15">
      <c r="A1208" s="77" t="s">
        <v>78</v>
      </c>
      <c r="B1208" s="77" t="s">
        <v>66</v>
      </c>
      <c r="C1208" s="77" t="s">
        <v>67</v>
      </c>
      <c r="D1208" s="111" t="s">
        <v>1632</v>
      </c>
      <c r="E1208" s="77" t="s">
        <v>1598</v>
      </c>
      <c r="F1208" s="104">
        <v>24</v>
      </c>
      <c r="G1208" s="108">
        <f t="shared" si="0"/>
        <v>0</v>
      </c>
      <c r="H1208" s="104">
        <v>0</v>
      </c>
      <c r="I1208" s="104">
        <v>0</v>
      </c>
      <c r="J1208" s="103">
        <v>14</v>
      </c>
      <c r="K1208" s="108">
        <f t="shared" si="1"/>
        <v>4</v>
      </c>
      <c r="L1208" s="104">
        <v>0</v>
      </c>
      <c r="M1208" s="104">
        <v>4</v>
      </c>
      <c r="N1208" s="104">
        <v>15</v>
      </c>
      <c r="O1208" s="104">
        <v>2</v>
      </c>
      <c r="P1208" s="77" t="s">
        <v>1749</v>
      </c>
      <c r="Q1208" s="104">
        <v>8</v>
      </c>
      <c r="R1208" s="104">
        <v>60</v>
      </c>
      <c r="S1208" s="104">
        <v>14</v>
      </c>
    </row>
    <row r="1209" spans="1:19" ht="12.75" customHeight="1" x14ac:dyDescent="0.15">
      <c r="A1209" s="2" t="s">
        <v>78</v>
      </c>
      <c r="B1209" s="2" t="s">
        <v>66</v>
      </c>
      <c r="C1209" s="2" t="s">
        <v>67</v>
      </c>
      <c r="D1209" s="86">
        <v>2016</v>
      </c>
      <c r="E1209" s="2" t="s">
        <v>1598</v>
      </c>
      <c r="F1209" s="2">
        <v>24</v>
      </c>
      <c r="G1209" s="108">
        <f t="shared" si="0"/>
        <v>2</v>
      </c>
      <c r="H1209" s="2">
        <v>2</v>
      </c>
      <c r="I1209" s="2">
        <v>0</v>
      </c>
      <c r="J1209" s="2">
        <v>14</v>
      </c>
      <c r="K1209" s="108">
        <f t="shared" si="1"/>
        <v>0</v>
      </c>
      <c r="L1209" s="2">
        <v>0</v>
      </c>
      <c r="M1209" s="2">
        <v>0</v>
      </c>
      <c r="N1209" s="2">
        <v>15</v>
      </c>
      <c r="O1209" s="2">
        <v>0</v>
      </c>
      <c r="P1209" s="2">
        <v>7</v>
      </c>
      <c r="Q1209" s="2">
        <v>3</v>
      </c>
      <c r="R1209" s="2">
        <v>60</v>
      </c>
      <c r="S1209" s="2">
        <v>5</v>
      </c>
    </row>
    <row r="1210" spans="1:19" ht="12.75" customHeight="1" x14ac:dyDescent="0.15">
      <c r="A1210" s="2" t="s">
        <v>78</v>
      </c>
      <c r="B1210" s="2" t="s">
        <v>66</v>
      </c>
      <c r="C1210" s="2" t="s">
        <v>67</v>
      </c>
      <c r="D1210" s="86">
        <v>2017</v>
      </c>
      <c r="E1210" s="2" t="s">
        <v>1598</v>
      </c>
      <c r="F1210" s="2">
        <v>24</v>
      </c>
      <c r="G1210" s="108">
        <f t="shared" si="0"/>
        <v>1</v>
      </c>
      <c r="H1210" s="2">
        <v>1</v>
      </c>
      <c r="I1210" s="2">
        <v>0</v>
      </c>
      <c r="J1210" s="2">
        <v>14</v>
      </c>
      <c r="K1210" s="108">
        <f t="shared" si="1"/>
        <v>2</v>
      </c>
      <c r="L1210" s="2">
        <v>0</v>
      </c>
      <c r="M1210" s="2">
        <v>2</v>
      </c>
      <c r="N1210" s="2">
        <v>15</v>
      </c>
      <c r="O1210" s="2">
        <v>3</v>
      </c>
      <c r="P1210" s="2">
        <v>7</v>
      </c>
      <c r="Q1210" s="2">
        <v>1</v>
      </c>
      <c r="R1210" s="2">
        <v>60</v>
      </c>
      <c r="S1210" s="2">
        <v>7</v>
      </c>
    </row>
    <row r="1211" spans="1:19" ht="12.75" customHeight="1" x14ac:dyDescent="0.15">
      <c r="A1211" s="2" t="s">
        <v>113</v>
      </c>
      <c r="B1211" s="2" t="s">
        <v>99</v>
      </c>
      <c r="C1211" s="2" t="s">
        <v>67</v>
      </c>
      <c r="D1211" s="86">
        <v>2015</v>
      </c>
      <c r="E1211" s="2" t="s">
        <v>1598</v>
      </c>
      <c r="F1211" s="2">
        <v>80</v>
      </c>
      <c r="G1211" s="108">
        <f t="shared" si="0"/>
        <v>0</v>
      </c>
      <c r="H1211" s="2">
        <v>0</v>
      </c>
      <c r="I1211" s="2">
        <v>0</v>
      </c>
      <c r="J1211" s="2">
        <v>48</v>
      </c>
      <c r="K1211" s="108">
        <f t="shared" si="1"/>
        <v>0</v>
      </c>
      <c r="L1211" s="2">
        <v>0</v>
      </c>
      <c r="M1211" s="2">
        <v>0</v>
      </c>
      <c r="N1211" s="2">
        <v>43</v>
      </c>
      <c r="O1211" s="2">
        <v>0</v>
      </c>
      <c r="P1211" s="2">
        <v>126</v>
      </c>
      <c r="Q1211" s="2">
        <v>0</v>
      </c>
      <c r="R1211" s="2">
        <v>297</v>
      </c>
      <c r="S1211" s="2">
        <v>0</v>
      </c>
    </row>
    <row r="1212" spans="1:19" ht="12.75" customHeight="1" x14ac:dyDescent="0.15">
      <c r="A1212" s="2" t="s">
        <v>113</v>
      </c>
      <c r="B1212" s="2" t="s">
        <v>99</v>
      </c>
      <c r="C1212" s="2" t="s">
        <v>67</v>
      </c>
      <c r="D1212" s="86">
        <v>2016</v>
      </c>
      <c r="E1212" s="2" t="s">
        <v>1598</v>
      </c>
      <c r="F1212" s="2">
        <v>80</v>
      </c>
      <c r="G1212" s="108">
        <f t="shared" si="0"/>
        <v>0</v>
      </c>
      <c r="H1212" s="2">
        <v>0</v>
      </c>
      <c r="I1212" s="2">
        <v>0</v>
      </c>
      <c r="J1212" s="2">
        <v>48</v>
      </c>
      <c r="K1212" s="108">
        <f t="shared" si="1"/>
        <v>0</v>
      </c>
      <c r="L1212" s="2">
        <v>0</v>
      </c>
      <c r="M1212" s="2">
        <v>0</v>
      </c>
      <c r="N1212" s="2">
        <v>43</v>
      </c>
      <c r="O1212" s="2">
        <v>1</v>
      </c>
      <c r="P1212" s="2">
        <v>126</v>
      </c>
      <c r="Q1212" s="2">
        <v>2</v>
      </c>
      <c r="R1212" s="2">
        <v>297</v>
      </c>
      <c r="S1212" s="2">
        <v>3</v>
      </c>
    </row>
    <row r="1213" spans="1:19" ht="12.75" customHeight="1" x14ac:dyDescent="0.15">
      <c r="A1213" s="2" t="s">
        <v>113</v>
      </c>
      <c r="B1213" s="2" t="s">
        <v>99</v>
      </c>
      <c r="C1213" s="2" t="s">
        <v>67</v>
      </c>
      <c r="D1213" s="86">
        <v>2017</v>
      </c>
      <c r="E1213" s="2" t="s">
        <v>1598</v>
      </c>
      <c r="F1213" s="2">
        <v>80</v>
      </c>
      <c r="G1213" s="108">
        <f t="shared" si="0"/>
        <v>0</v>
      </c>
      <c r="H1213" s="2">
        <v>0</v>
      </c>
      <c r="I1213" s="2">
        <v>0</v>
      </c>
      <c r="J1213" s="2">
        <v>48</v>
      </c>
      <c r="K1213" s="108">
        <f t="shared" si="1"/>
        <v>0</v>
      </c>
      <c r="L1213" s="2">
        <v>0</v>
      </c>
      <c r="M1213" s="2">
        <v>0</v>
      </c>
      <c r="N1213" s="2">
        <v>43</v>
      </c>
      <c r="O1213" s="2">
        <v>0</v>
      </c>
      <c r="P1213" s="2">
        <v>126</v>
      </c>
      <c r="Q1213" s="2">
        <v>2</v>
      </c>
      <c r="R1213" s="2">
        <v>297</v>
      </c>
      <c r="S1213" s="2">
        <v>2</v>
      </c>
    </row>
    <row r="1214" spans="1:19" ht="12.75" customHeight="1" x14ac:dyDescent="0.15">
      <c r="A1214" s="77" t="s">
        <v>1290</v>
      </c>
      <c r="B1214" s="77" t="s">
        <v>441</v>
      </c>
      <c r="C1214" s="77" t="s">
        <v>83</v>
      </c>
      <c r="D1214" s="111" t="s">
        <v>1632</v>
      </c>
      <c r="E1214" s="77" t="s">
        <v>1598</v>
      </c>
      <c r="F1214" s="104">
        <v>38</v>
      </c>
      <c r="G1214" s="108">
        <f t="shared" si="0"/>
        <v>0</v>
      </c>
      <c r="H1214" s="104">
        <v>0</v>
      </c>
      <c r="I1214" s="104">
        <v>0</v>
      </c>
      <c r="J1214" s="103">
        <v>24</v>
      </c>
      <c r="K1214" s="108">
        <f t="shared" si="1"/>
        <v>0</v>
      </c>
      <c r="L1214" s="104">
        <v>0</v>
      </c>
      <c r="M1214" s="104">
        <v>0</v>
      </c>
      <c r="N1214" s="104">
        <v>27</v>
      </c>
      <c r="O1214" s="104">
        <v>0</v>
      </c>
      <c r="P1214" s="77" t="s">
        <v>1674</v>
      </c>
      <c r="Q1214" s="104">
        <v>10</v>
      </c>
      <c r="R1214" s="104">
        <v>153</v>
      </c>
      <c r="S1214" s="104">
        <v>10</v>
      </c>
    </row>
    <row r="1215" spans="1:19" ht="12.75" customHeight="1" x14ac:dyDescent="0.15">
      <c r="A1215" s="2" t="s">
        <v>1290</v>
      </c>
      <c r="B1215" s="2" t="s">
        <v>441</v>
      </c>
      <c r="C1215" s="2" t="s">
        <v>83</v>
      </c>
      <c r="D1215" s="86">
        <v>2014</v>
      </c>
      <c r="E1215" s="2" t="s">
        <v>1598</v>
      </c>
      <c r="F1215" s="2">
        <v>38</v>
      </c>
      <c r="G1215" s="108">
        <f t="shared" si="0"/>
        <v>0</v>
      </c>
      <c r="H1215" s="2">
        <v>0</v>
      </c>
      <c r="I1215" s="2">
        <v>0</v>
      </c>
      <c r="J1215" s="2">
        <v>24</v>
      </c>
      <c r="K1215" s="108">
        <f t="shared" si="1"/>
        <v>12</v>
      </c>
      <c r="L1215" s="2">
        <v>12</v>
      </c>
      <c r="M1215" s="2">
        <v>0</v>
      </c>
      <c r="N1215" s="2">
        <v>27</v>
      </c>
      <c r="O1215" s="2">
        <v>0</v>
      </c>
      <c r="P1215" s="2">
        <v>64</v>
      </c>
      <c r="Q1215" s="2">
        <v>91</v>
      </c>
      <c r="R1215" s="2">
        <v>153</v>
      </c>
      <c r="S1215" s="2">
        <v>103</v>
      </c>
    </row>
    <row r="1216" spans="1:19" ht="12.75" customHeight="1" x14ac:dyDescent="0.15">
      <c r="A1216" t="s">
        <v>1290</v>
      </c>
      <c r="B1216" t="s">
        <v>441</v>
      </c>
      <c r="C1216" t="s">
        <v>83</v>
      </c>
      <c r="D1216" s="86">
        <v>2015</v>
      </c>
      <c r="E1216" t="s">
        <v>1598</v>
      </c>
      <c r="F1216">
        <v>38</v>
      </c>
      <c r="G1216" s="108">
        <f t="shared" si="0"/>
        <v>0</v>
      </c>
      <c r="H1216">
        <v>0</v>
      </c>
      <c r="I1216">
        <v>0</v>
      </c>
      <c r="J1216">
        <v>24</v>
      </c>
      <c r="K1216" s="108">
        <f t="shared" si="1"/>
        <v>0</v>
      </c>
      <c r="L1216">
        <v>0</v>
      </c>
      <c r="M1216">
        <v>0</v>
      </c>
      <c r="N1216">
        <v>27</v>
      </c>
      <c r="O1216">
        <v>0</v>
      </c>
      <c r="P1216">
        <v>64</v>
      </c>
      <c r="Q1216">
        <v>55</v>
      </c>
      <c r="R1216">
        <v>153</v>
      </c>
      <c r="S1216">
        <v>55</v>
      </c>
    </row>
    <row r="1217" spans="1:19" ht="12.75" customHeight="1" x14ac:dyDescent="0.15">
      <c r="A1217" t="s">
        <v>1290</v>
      </c>
      <c r="B1217" t="s">
        <v>441</v>
      </c>
      <c r="C1217" t="s">
        <v>83</v>
      </c>
      <c r="D1217" s="86">
        <v>2016</v>
      </c>
      <c r="E1217" t="s">
        <v>1598</v>
      </c>
      <c r="F1217">
        <v>38</v>
      </c>
      <c r="G1217" s="108">
        <f t="shared" si="0"/>
        <v>0</v>
      </c>
      <c r="H1217">
        <v>0</v>
      </c>
      <c r="I1217">
        <v>0</v>
      </c>
      <c r="J1217">
        <v>24</v>
      </c>
      <c r="K1217" s="108">
        <f t="shared" si="1"/>
        <v>0</v>
      </c>
      <c r="L1217">
        <v>0</v>
      </c>
      <c r="M1217">
        <v>0</v>
      </c>
      <c r="N1217">
        <v>27</v>
      </c>
      <c r="O1217">
        <v>0</v>
      </c>
      <c r="P1217">
        <v>64</v>
      </c>
      <c r="Q1217">
        <v>65</v>
      </c>
      <c r="R1217">
        <v>153</v>
      </c>
      <c r="S1217">
        <v>65</v>
      </c>
    </row>
    <row r="1218" spans="1:19" ht="12.75" customHeight="1" x14ac:dyDescent="0.15">
      <c r="A1218" t="s">
        <v>1290</v>
      </c>
      <c r="B1218" t="s">
        <v>441</v>
      </c>
      <c r="C1218" t="s">
        <v>83</v>
      </c>
      <c r="D1218" s="86">
        <v>2017</v>
      </c>
      <c r="E1218" t="s">
        <v>1598</v>
      </c>
      <c r="F1218">
        <v>38</v>
      </c>
      <c r="G1218" s="108">
        <f t="shared" si="0"/>
        <v>0</v>
      </c>
      <c r="H1218">
        <v>0</v>
      </c>
      <c r="I1218">
        <v>0</v>
      </c>
      <c r="J1218">
        <v>24</v>
      </c>
      <c r="K1218" s="108">
        <f t="shared" si="1"/>
        <v>0</v>
      </c>
      <c r="L1218">
        <v>0</v>
      </c>
      <c r="M1218">
        <v>0</v>
      </c>
      <c r="N1218">
        <v>27</v>
      </c>
      <c r="O1218">
        <v>0</v>
      </c>
      <c r="P1218">
        <v>64</v>
      </c>
      <c r="Q1218">
        <v>32</v>
      </c>
      <c r="R1218">
        <v>153</v>
      </c>
      <c r="S1218">
        <v>32</v>
      </c>
    </row>
    <row r="1219" spans="1:19" ht="12.75" customHeight="1" x14ac:dyDescent="0.15">
      <c r="A1219" s="2" t="s">
        <v>114</v>
      </c>
      <c r="B1219" s="2" t="s">
        <v>99</v>
      </c>
      <c r="C1219" s="2" t="s">
        <v>67</v>
      </c>
      <c r="D1219" s="86">
        <v>2014</v>
      </c>
      <c r="E1219" s="2" t="s">
        <v>1598</v>
      </c>
      <c r="F1219" s="2">
        <v>392</v>
      </c>
      <c r="G1219" s="108">
        <f t="shared" si="0"/>
        <v>0</v>
      </c>
      <c r="H1219" s="2">
        <v>0</v>
      </c>
      <c r="I1219" s="2">
        <v>0</v>
      </c>
      <c r="J1219" s="2">
        <v>254</v>
      </c>
      <c r="K1219" s="108">
        <f t="shared" si="1"/>
        <v>0</v>
      </c>
      <c r="L1219" s="2">
        <v>0</v>
      </c>
      <c r="M1219" s="2">
        <v>0</v>
      </c>
      <c r="N1219" s="2">
        <v>316</v>
      </c>
      <c r="O1219" s="2">
        <v>216</v>
      </c>
      <c r="P1219" s="2">
        <v>1063</v>
      </c>
      <c r="Q1219" s="2">
        <v>0</v>
      </c>
      <c r="R1219" s="2">
        <v>2025</v>
      </c>
      <c r="S1219" s="2">
        <v>216</v>
      </c>
    </row>
    <row r="1220" spans="1:19" ht="12.75" customHeight="1" x14ac:dyDescent="0.15">
      <c r="A1220" s="2" t="s">
        <v>114</v>
      </c>
      <c r="B1220" s="2" t="s">
        <v>99</v>
      </c>
      <c r="C1220" s="2" t="s">
        <v>67</v>
      </c>
      <c r="D1220" s="86">
        <v>2015</v>
      </c>
      <c r="E1220" s="2" t="s">
        <v>1598</v>
      </c>
      <c r="F1220" s="2">
        <v>392</v>
      </c>
      <c r="G1220" s="108">
        <f t="shared" si="0"/>
        <v>0</v>
      </c>
      <c r="H1220" s="2">
        <v>0</v>
      </c>
      <c r="I1220" s="2">
        <v>0</v>
      </c>
      <c r="J1220" s="2">
        <v>254</v>
      </c>
      <c r="K1220" s="108">
        <f t="shared" si="1"/>
        <v>2</v>
      </c>
      <c r="L1220" s="2">
        <v>2</v>
      </c>
      <c r="M1220" s="2">
        <v>0</v>
      </c>
      <c r="N1220" s="2">
        <v>316</v>
      </c>
      <c r="O1220" s="2">
        <v>150</v>
      </c>
      <c r="P1220" s="2">
        <v>1063</v>
      </c>
      <c r="Q1220" s="2">
        <v>252</v>
      </c>
      <c r="R1220" s="2">
        <v>2025</v>
      </c>
      <c r="S1220" s="2">
        <v>404</v>
      </c>
    </row>
    <row r="1221" spans="1:19" ht="12.75" customHeight="1" x14ac:dyDescent="0.15">
      <c r="A1221" s="2" t="s">
        <v>114</v>
      </c>
      <c r="B1221" s="2" t="s">
        <v>99</v>
      </c>
      <c r="C1221" s="2" t="s">
        <v>67</v>
      </c>
      <c r="D1221" s="86">
        <v>2016</v>
      </c>
      <c r="E1221" s="2" t="s">
        <v>1598</v>
      </c>
      <c r="F1221" s="2">
        <v>392</v>
      </c>
      <c r="G1221" s="108">
        <f t="shared" si="0"/>
        <v>23</v>
      </c>
      <c r="H1221" s="2">
        <v>23</v>
      </c>
      <c r="I1221" s="2">
        <v>0</v>
      </c>
      <c r="J1221" s="2">
        <v>254</v>
      </c>
      <c r="K1221" s="108">
        <f t="shared" si="1"/>
        <v>209</v>
      </c>
      <c r="L1221" s="2">
        <v>209</v>
      </c>
      <c r="M1221" s="2">
        <v>0</v>
      </c>
      <c r="N1221" s="2">
        <v>316</v>
      </c>
      <c r="O1221" s="2">
        <v>0</v>
      </c>
      <c r="P1221" s="2">
        <v>1063</v>
      </c>
      <c r="Q1221" s="2">
        <v>171</v>
      </c>
      <c r="R1221" s="2">
        <v>2025</v>
      </c>
      <c r="S1221" s="2">
        <v>403</v>
      </c>
    </row>
    <row r="1222" spans="1:19" ht="12.75" customHeight="1" x14ac:dyDescent="0.15">
      <c r="A1222" s="2" t="s">
        <v>114</v>
      </c>
      <c r="B1222" s="2" t="s">
        <v>99</v>
      </c>
      <c r="C1222" s="2" t="s">
        <v>67</v>
      </c>
      <c r="D1222" s="86">
        <v>2017</v>
      </c>
      <c r="E1222" s="2" t="s">
        <v>1598</v>
      </c>
      <c r="F1222" s="2">
        <v>392</v>
      </c>
      <c r="G1222" s="108">
        <f t="shared" si="0"/>
        <v>0</v>
      </c>
      <c r="H1222" s="2">
        <v>0</v>
      </c>
      <c r="I1222" s="2">
        <v>0</v>
      </c>
      <c r="J1222" s="2">
        <v>254</v>
      </c>
      <c r="K1222" s="108">
        <f t="shared" si="1"/>
        <v>6</v>
      </c>
      <c r="L1222" s="2">
        <v>6</v>
      </c>
      <c r="M1222" s="2">
        <v>0</v>
      </c>
      <c r="N1222" s="2">
        <v>316</v>
      </c>
      <c r="O1222" s="2">
        <v>0</v>
      </c>
      <c r="P1222" s="2">
        <v>1063</v>
      </c>
      <c r="Q1222" s="2">
        <v>147</v>
      </c>
      <c r="R1222" s="2">
        <v>2025</v>
      </c>
      <c r="S1222" s="2">
        <v>153</v>
      </c>
    </row>
    <row r="1223" spans="1:19" ht="12.75" customHeight="1" x14ac:dyDescent="0.15">
      <c r="A1223" s="77" t="s">
        <v>296</v>
      </c>
      <c r="B1223" s="77" t="s">
        <v>273</v>
      </c>
      <c r="C1223" s="77" t="s">
        <v>144</v>
      </c>
      <c r="D1223" s="111" t="s">
        <v>1632</v>
      </c>
      <c r="E1223" s="77" t="s">
        <v>1598</v>
      </c>
      <c r="F1223" s="104">
        <v>112</v>
      </c>
      <c r="G1223" s="108">
        <f t="shared" si="0"/>
        <v>49</v>
      </c>
      <c r="H1223" s="104">
        <v>49</v>
      </c>
      <c r="I1223" s="104">
        <v>0</v>
      </c>
      <c r="J1223" s="103">
        <v>81</v>
      </c>
      <c r="K1223" s="108">
        <f t="shared" si="1"/>
        <v>0</v>
      </c>
      <c r="L1223" s="104">
        <v>0</v>
      </c>
      <c r="M1223" s="104">
        <v>0</v>
      </c>
      <c r="N1223" s="104">
        <v>90</v>
      </c>
      <c r="O1223" s="104">
        <v>2</v>
      </c>
      <c r="P1223" s="77" t="s">
        <v>1812</v>
      </c>
      <c r="Q1223" s="104">
        <v>3</v>
      </c>
      <c r="R1223" s="104">
        <v>492</v>
      </c>
      <c r="S1223" s="104">
        <v>54</v>
      </c>
    </row>
    <row r="1224" spans="1:19" ht="12.75" customHeight="1" x14ac:dyDescent="0.15">
      <c r="A1224" s="2" t="s">
        <v>296</v>
      </c>
      <c r="B1224" s="2" t="s">
        <v>273</v>
      </c>
      <c r="C1224" s="2" t="s">
        <v>144</v>
      </c>
      <c r="D1224" s="86">
        <v>2013</v>
      </c>
      <c r="E1224" s="2" t="s">
        <v>1598</v>
      </c>
      <c r="F1224" s="2">
        <v>112</v>
      </c>
      <c r="G1224" s="108">
        <f t="shared" si="0"/>
        <v>0</v>
      </c>
      <c r="H1224" s="2">
        <v>0</v>
      </c>
      <c r="I1224" s="2">
        <v>0</v>
      </c>
      <c r="J1224" s="2">
        <v>81</v>
      </c>
      <c r="K1224" s="108">
        <f t="shared" si="1"/>
        <v>0</v>
      </c>
      <c r="L1224" s="2">
        <v>0</v>
      </c>
      <c r="M1224" s="2">
        <v>0</v>
      </c>
      <c r="N1224" s="2">
        <v>90</v>
      </c>
      <c r="O1224" s="2">
        <v>0</v>
      </c>
      <c r="P1224" s="2">
        <v>209</v>
      </c>
      <c r="Q1224" s="2">
        <v>2</v>
      </c>
      <c r="R1224" s="2">
        <v>492</v>
      </c>
      <c r="S1224" s="2">
        <v>2</v>
      </c>
    </row>
    <row r="1225" spans="1:19" ht="12.75" customHeight="1" x14ac:dyDescent="0.15">
      <c r="A1225" s="2" t="s">
        <v>296</v>
      </c>
      <c r="B1225" s="2" t="s">
        <v>273</v>
      </c>
      <c r="C1225" s="2" t="s">
        <v>144</v>
      </c>
      <c r="D1225" s="86">
        <v>2014</v>
      </c>
      <c r="E1225" s="2" t="s">
        <v>1598</v>
      </c>
      <c r="F1225" s="2">
        <v>112</v>
      </c>
      <c r="G1225" s="108">
        <f t="shared" si="0"/>
        <v>0</v>
      </c>
      <c r="H1225" s="2">
        <v>0</v>
      </c>
      <c r="I1225" s="2">
        <v>0</v>
      </c>
      <c r="J1225" s="2">
        <v>81</v>
      </c>
      <c r="K1225" s="108">
        <f t="shared" si="1"/>
        <v>0</v>
      </c>
      <c r="L1225" s="2">
        <v>0</v>
      </c>
      <c r="M1225" s="2">
        <v>0</v>
      </c>
      <c r="N1225" s="2">
        <v>90</v>
      </c>
      <c r="O1225" s="2">
        <v>11</v>
      </c>
      <c r="P1225" s="2">
        <v>209</v>
      </c>
      <c r="Q1225" s="2">
        <v>35</v>
      </c>
      <c r="R1225" s="2">
        <v>492</v>
      </c>
      <c r="S1225" s="2">
        <v>46</v>
      </c>
    </row>
    <row r="1226" spans="1:19" ht="12.75" customHeight="1" x14ac:dyDescent="0.15">
      <c r="A1226" t="s">
        <v>296</v>
      </c>
      <c r="B1226" t="s">
        <v>273</v>
      </c>
      <c r="C1226" t="s">
        <v>144</v>
      </c>
      <c r="D1226" s="86">
        <v>2015</v>
      </c>
      <c r="E1226" t="s">
        <v>1598</v>
      </c>
      <c r="F1226">
        <v>112</v>
      </c>
      <c r="G1226" s="108">
        <f t="shared" si="0"/>
        <v>0</v>
      </c>
      <c r="H1226">
        <v>0</v>
      </c>
      <c r="I1226">
        <v>0</v>
      </c>
      <c r="J1226">
        <v>81</v>
      </c>
      <c r="K1226" s="108">
        <f t="shared" si="1"/>
        <v>0</v>
      </c>
      <c r="L1226">
        <v>0</v>
      </c>
      <c r="M1226">
        <v>0</v>
      </c>
      <c r="N1226">
        <v>90</v>
      </c>
      <c r="O1226">
        <v>10</v>
      </c>
      <c r="P1226">
        <v>209</v>
      </c>
      <c r="Q1226">
        <v>45</v>
      </c>
      <c r="R1226">
        <v>492</v>
      </c>
      <c r="S1226">
        <v>55</v>
      </c>
    </row>
    <row r="1227" spans="1:19" ht="12.75" customHeight="1" x14ac:dyDescent="0.15">
      <c r="A1227" t="s">
        <v>296</v>
      </c>
      <c r="B1227" t="s">
        <v>273</v>
      </c>
      <c r="C1227" t="s">
        <v>144</v>
      </c>
      <c r="D1227" s="86">
        <v>2016</v>
      </c>
      <c r="E1227" t="s">
        <v>1598</v>
      </c>
      <c r="F1227">
        <v>112</v>
      </c>
      <c r="G1227" s="108">
        <f t="shared" si="0"/>
        <v>0</v>
      </c>
      <c r="H1227">
        <v>0</v>
      </c>
      <c r="I1227">
        <v>0</v>
      </c>
      <c r="J1227">
        <v>81</v>
      </c>
      <c r="K1227" s="108">
        <f t="shared" si="1"/>
        <v>0</v>
      </c>
      <c r="L1227">
        <v>0</v>
      </c>
      <c r="M1227">
        <v>0</v>
      </c>
      <c r="N1227">
        <v>90</v>
      </c>
      <c r="O1227">
        <v>10</v>
      </c>
      <c r="P1227">
        <v>209</v>
      </c>
      <c r="Q1227">
        <v>23</v>
      </c>
      <c r="R1227">
        <v>492</v>
      </c>
      <c r="S1227">
        <v>33</v>
      </c>
    </row>
    <row r="1228" spans="1:19" ht="12.75" customHeight="1" x14ac:dyDescent="0.15">
      <c r="A1228" t="s">
        <v>296</v>
      </c>
      <c r="B1228" t="s">
        <v>273</v>
      </c>
      <c r="C1228" t="s">
        <v>144</v>
      </c>
      <c r="D1228" s="86">
        <v>2017</v>
      </c>
      <c r="E1228" t="s">
        <v>1598</v>
      </c>
      <c r="F1228">
        <v>112</v>
      </c>
      <c r="G1228" s="108">
        <f t="shared" si="0"/>
        <v>0</v>
      </c>
      <c r="H1228">
        <v>0</v>
      </c>
      <c r="I1228">
        <v>0</v>
      </c>
      <c r="J1228">
        <v>81</v>
      </c>
      <c r="K1228" s="108">
        <f t="shared" si="1"/>
        <v>0</v>
      </c>
      <c r="L1228">
        <v>0</v>
      </c>
      <c r="M1228">
        <v>0</v>
      </c>
      <c r="N1228">
        <v>90</v>
      </c>
      <c r="O1228">
        <v>0</v>
      </c>
      <c r="P1228">
        <v>209</v>
      </c>
      <c r="Q1228">
        <v>9</v>
      </c>
      <c r="R1228">
        <v>492</v>
      </c>
      <c r="S1228">
        <v>9</v>
      </c>
    </row>
    <row r="1229" spans="1:19" ht="12.75" customHeight="1" x14ac:dyDescent="0.15">
      <c r="A1229" s="77" t="s">
        <v>311</v>
      </c>
      <c r="B1229" s="77" t="s">
        <v>306</v>
      </c>
      <c r="C1229" s="77" t="s">
        <v>123</v>
      </c>
      <c r="D1229" s="111" t="s">
        <v>1632</v>
      </c>
      <c r="E1229" s="77" t="s">
        <v>1598</v>
      </c>
      <c r="F1229" s="104">
        <v>1365</v>
      </c>
      <c r="G1229" s="108">
        <f t="shared" si="0"/>
        <v>0</v>
      </c>
      <c r="H1229" s="104">
        <v>0</v>
      </c>
      <c r="I1229" s="104">
        <v>0</v>
      </c>
      <c r="J1229" s="103">
        <v>957</v>
      </c>
      <c r="K1229" s="108">
        <f t="shared" si="1"/>
        <v>1</v>
      </c>
      <c r="L1229" s="104">
        <v>1</v>
      </c>
      <c r="M1229" s="104">
        <v>0</v>
      </c>
      <c r="N1229" s="104">
        <v>936</v>
      </c>
      <c r="O1229" s="104">
        <v>48</v>
      </c>
      <c r="P1229" s="77" t="s">
        <v>1815</v>
      </c>
      <c r="Q1229" s="104">
        <v>290</v>
      </c>
      <c r="R1229" s="104">
        <v>5031</v>
      </c>
      <c r="S1229" s="104">
        <v>339</v>
      </c>
    </row>
    <row r="1230" spans="1:19" ht="12.75" customHeight="1" x14ac:dyDescent="0.15">
      <c r="A1230" s="2" t="s">
        <v>311</v>
      </c>
      <c r="B1230" s="2" t="s">
        <v>306</v>
      </c>
      <c r="C1230" s="2" t="s">
        <v>123</v>
      </c>
      <c r="D1230" s="86">
        <v>2013</v>
      </c>
      <c r="E1230" s="2" t="s">
        <v>1598</v>
      </c>
      <c r="F1230" s="2">
        <v>1365</v>
      </c>
      <c r="G1230" s="108">
        <f t="shared" si="0"/>
        <v>0</v>
      </c>
      <c r="H1230" s="2">
        <v>0</v>
      </c>
      <c r="I1230" s="2">
        <v>0</v>
      </c>
      <c r="J1230" s="2">
        <v>957</v>
      </c>
      <c r="K1230" s="108">
        <f t="shared" si="1"/>
        <v>18</v>
      </c>
      <c r="L1230" s="2">
        <v>4</v>
      </c>
      <c r="M1230" s="2">
        <v>14</v>
      </c>
      <c r="N1230" s="2">
        <v>936</v>
      </c>
      <c r="O1230" s="2">
        <v>2</v>
      </c>
      <c r="P1230" s="2">
        <v>1773</v>
      </c>
      <c r="Q1230" s="2">
        <v>241</v>
      </c>
      <c r="R1230" s="2">
        <v>5031</v>
      </c>
      <c r="S1230" s="2">
        <v>261</v>
      </c>
    </row>
    <row r="1231" spans="1:19" ht="12.75" customHeight="1" x14ac:dyDescent="0.15">
      <c r="A1231" s="2" t="s">
        <v>311</v>
      </c>
      <c r="B1231" s="2" t="s">
        <v>306</v>
      </c>
      <c r="C1231" s="2" t="s">
        <v>123</v>
      </c>
      <c r="D1231" s="86">
        <v>2014</v>
      </c>
      <c r="E1231" s="2" t="s">
        <v>1598</v>
      </c>
      <c r="F1231" s="2">
        <v>1365</v>
      </c>
      <c r="G1231" s="108">
        <f t="shared" si="0"/>
        <v>0</v>
      </c>
      <c r="H1231" s="2">
        <v>0</v>
      </c>
      <c r="I1231" s="2">
        <v>0</v>
      </c>
      <c r="J1231" s="2">
        <v>957</v>
      </c>
      <c r="K1231" s="108">
        <f t="shared" si="1"/>
        <v>17</v>
      </c>
      <c r="L1231" s="2">
        <v>2</v>
      </c>
      <c r="M1231" s="2">
        <v>15</v>
      </c>
      <c r="N1231" s="2">
        <v>936</v>
      </c>
      <c r="O1231" s="2">
        <v>0</v>
      </c>
      <c r="P1231" s="2">
        <v>1773</v>
      </c>
      <c r="Q1231" s="2">
        <v>326</v>
      </c>
      <c r="R1231" s="2">
        <v>5031</v>
      </c>
      <c r="S1231" s="2">
        <v>343</v>
      </c>
    </row>
    <row r="1232" spans="1:19" ht="12.75" customHeight="1" x14ac:dyDescent="0.15">
      <c r="A1232" t="s">
        <v>311</v>
      </c>
      <c r="B1232" t="s">
        <v>306</v>
      </c>
      <c r="C1232" t="s">
        <v>123</v>
      </c>
      <c r="D1232" s="86">
        <v>2015</v>
      </c>
      <c r="E1232" t="s">
        <v>1598</v>
      </c>
      <c r="F1232">
        <v>1365</v>
      </c>
      <c r="G1232" s="108">
        <f t="shared" si="0"/>
        <v>0</v>
      </c>
      <c r="H1232">
        <v>0</v>
      </c>
      <c r="I1232">
        <v>0</v>
      </c>
      <c r="J1232">
        <v>957</v>
      </c>
      <c r="K1232" s="108">
        <f t="shared" si="1"/>
        <v>16</v>
      </c>
      <c r="L1232">
        <v>1</v>
      </c>
      <c r="M1232">
        <v>15</v>
      </c>
      <c r="N1232">
        <v>936</v>
      </c>
      <c r="O1232">
        <v>0</v>
      </c>
      <c r="P1232">
        <v>1773</v>
      </c>
      <c r="Q1232">
        <v>282</v>
      </c>
      <c r="R1232">
        <v>5031</v>
      </c>
      <c r="S1232">
        <v>298</v>
      </c>
    </row>
    <row r="1233" spans="1:19" ht="12.75" customHeight="1" x14ac:dyDescent="0.15">
      <c r="A1233" t="s">
        <v>311</v>
      </c>
      <c r="B1233" t="s">
        <v>306</v>
      </c>
      <c r="C1233" t="s">
        <v>123</v>
      </c>
      <c r="D1233" s="86">
        <v>2016</v>
      </c>
      <c r="E1233" t="s">
        <v>1598</v>
      </c>
      <c r="F1233">
        <v>1365</v>
      </c>
      <c r="G1233" s="108">
        <f t="shared" si="0"/>
        <v>36</v>
      </c>
      <c r="H1233">
        <v>36</v>
      </c>
      <c r="I1233">
        <v>0</v>
      </c>
      <c r="J1233">
        <v>957</v>
      </c>
      <c r="K1233" s="108">
        <f t="shared" si="1"/>
        <v>31</v>
      </c>
      <c r="L1233">
        <v>31</v>
      </c>
      <c r="M1233">
        <v>0</v>
      </c>
      <c r="N1233">
        <v>936</v>
      </c>
      <c r="O1233">
        <v>15</v>
      </c>
      <c r="P1233">
        <v>1773</v>
      </c>
      <c r="Q1233">
        <v>334</v>
      </c>
      <c r="R1233">
        <v>5031</v>
      </c>
      <c r="S1233">
        <v>416</v>
      </c>
    </row>
    <row r="1234" spans="1:19" ht="12.75" customHeight="1" x14ac:dyDescent="0.15">
      <c r="A1234" t="s">
        <v>311</v>
      </c>
      <c r="B1234" t="s">
        <v>306</v>
      </c>
      <c r="C1234" t="s">
        <v>123</v>
      </c>
      <c r="D1234" s="86">
        <v>2017</v>
      </c>
      <c r="E1234" t="s">
        <v>1598</v>
      </c>
      <c r="F1234">
        <v>1365</v>
      </c>
      <c r="G1234" s="108">
        <f t="shared" si="0"/>
        <v>0</v>
      </c>
      <c r="H1234">
        <v>0</v>
      </c>
      <c r="I1234">
        <v>0</v>
      </c>
      <c r="J1234">
        <v>957</v>
      </c>
      <c r="K1234" s="108">
        <f t="shared" si="1"/>
        <v>3</v>
      </c>
      <c r="L1234">
        <v>3</v>
      </c>
      <c r="M1234">
        <v>0</v>
      </c>
      <c r="N1234">
        <v>936</v>
      </c>
      <c r="O1234">
        <v>50</v>
      </c>
      <c r="P1234">
        <v>1773</v>
      </c>
      <c r="Q1234">
        <v>283</v>
      </c>
      <c r="R1234">
        <v>5031</v>
      </c>
      <c r="S1234">
        <v>336</v>
      </c>
    </row>
    <row r="1235" spans="1:19" ht="12.75" customHeight="1" x14ac:dyDescent="0.15">
      <c r="A1235" s="77" t="s">
        <v>125</v>
      </c>
      <c r="B1235" s="77" t="s">
        <v>122</v>
      </c>
      <c r="C1235" s="77" t="s">
        <v>123</v>
      </c>
      <c r="D1235" s="111" t="s">
        <v>1632</v>
      </c>
      <c r="E1235" s="77" t="s">
        <v>1598</v>
      </c>
      <c r="F1235" s="104">
        <v>78</v>
      </c>
      <c r="G1235" s="108">
        <f t="shared" si="0"/>
        <v>0</v>
      </c>
      <c r="H1235" s="104">
        <v>0</v>
      </c>
      <c r="I1235" s="104">
        <v>0</v>
      </c>
      <c r="J1235" s="103">
        <v>55</v>
      </c>
      <c r="K1235" s="108">
        <f t="shared" si="1"/>
        <v>0</v>
      </c>
      <c r="L1235" s="104">
        <v>0</v>
      </c>
      <c r="M1235" s="104">
        <v>0</v>
      </c>
      <c r="N1235" s="104">
        <v>69</v>
      </c>
      <c r="O1235" s="104">
        <v>7</v>
      </c>
      <c r="P1235" s="77" t="s">
        <v>1817</v>
      </c>
      <c r="Q1235" s="104">
        <v>18</v>
      </c>
      <c r="R1235" s="104">
        <v>372</v>
      </c>
      <c r="S1235" s="104">
        <v>25</v>
      </c>
    </row>
    <row r="1236" spans="1:19" ht="12.75" customHeight="1" x14ac:dyDescent="0.15">
      <c r="A1236" s="2" t="s">
        <v>125</v>
      </c>
      <c r="B1236" s="2" t="s">
        <v>122</v>
      </c>
      <c r="C1236" s="2" t="s">
        <v>123</v>
      </c>
      <c r="D1236" s="86">
        <v>2013</v>
      </c>
      <c r="E1236" s="2" t="s">
        <v>1598</v>
      </c>
      <c r="F1236" s="2">
        <v>78</v>
      </c>
      <c r="G1236" s="108">
        <f t="shared" si="0"/>
        <v>0</v>
      </c>
      <c r="H1236" s="2">
        <v>0</v>
      </c>
      <c r="I1236" s="2">
        <v>0</v>
      </c>
      <c r="J1236" s="2">
        <v>55</v>
      </c>
      <c r="K1236" s="108">
        <f t="shared" si="1"/>
        <v>0</v>
      </c>
      <c r="L1236" s="2">
        <v>0</v>
      </c>
      <c r="M1236" s="2">
        <v>0</v>
      </c>
      <c r="N1236" s="2">
        <v>69</v>
      </c>
      <c r="O1236" s="2">
        <v>5</v>
      </c>
      <c r="P1236" s="2">
        <v>170</v>
      </c>
      <c r="Q1236" s="2">
        <v>47</v>
      </c>
      <c r="R1236" s="2">
        <v>372</v>
      </c>
      <c r="S1236" s="2">
        <v>52</v>
      </c>
    </row>
    <row r="1237" spans="1:19" ht="12.75" customHeight="1" x14ac:dyDescent="0.15">
      <c r="A1237" s="2" t="s">
        <v>125</v>
      </c>
      <c r="B1237" s="2" t="s">
        <v>122</v>
      </c>
      <c r="C1237" s="2" t="s">
        <v>123</v>
      </c>
      <c r="D1237" s="86">
        <v>2014</v>
      </c>
      <c r="E1237" s="2" t="s">
        <v>1598</v>
      </c>
      <c r="F1237" s="2">
        <v>78</v>
      </c>
      <c r="G1237" s="108">
        <f t="shared" si="0"/>
        <v>0</v>
      </c>
      <c r="H1237" s="2">
        <v>0</v>
      </c>
      <c r="I1237" s="2">
        <v>0</v>
      </c>
      <c r="J1237" s="2">
        <v>55</v>
      </c>
      <c r="K1237" s="108">
        <f t="shared" si="1"/>
        <v>0</v>
      </c>
      <c r="L1237" s="2">
        <v>0</v>
      </c>
      <c r="M1237" s="2">
        <v>0</v>
      </c>
      <c r="N1237" s="2">
        <v>69</v>
      </c>
      <c r="O1237" s="2">
        <v>9</v>
      </c>
      <c r="P1237" s="2">
        <v>170</v>
      </c>
      <c r="Q1237" s="2">
        <v>1</v>
      </c>
      <c r="R1237" s="2">
        <v>372</v>
      </c>
      <c r="S1237" s="2">
        <v>10</v>
      </c>
    </row>
    <row r="1238" spans="1:19" ht="12.75" customHeight="1" x14ac:dyDescent="0.15">
      <c r="A1238" s="2" t="s">
        <v>125</v>
      </c>
      <c r="B1238" s="2" t="s">
        <v>122</v>
      </c>
      <c r="C1238" s="2" t="s">
        <v>123</v>
      </c>
      <c r="D1238" s="86">
        <v>2015</v>
      </c>
      <c r="E1238" s="2" t="s">
        <v>1598</v>
      </c>
      <c r="F1238" s="2">
        <v>78</v>
      </c>
      <c r="G1238" s="108">
        <f t="shared" si="0"/>
        <v>0</v>
      </c>
      <c r="H1238" s="2">
        <v>0</v>
      </c>
      <c r="I1238" s="2">
        <v>0</v>
      </c>
      <c r="J1238" s="2">
        <v>55</v>
      </c>
      <c r="K1238" s="108">
        <f t="shared" si="1"/>
        <v>0</v>
      </c>
      <c r="L1238" s="2">
        <v>0</v>
      </c>
      <c r="M1238" s="2">
        <v>0</v>
      </c>
      <c r="N1238" s="2">
        <v>69</v>
      </c>
      <c r="O1238" s="2">
        <v>4</v>
      </c>
      <c r="P1238" s="2">
        <v>170</v>
      </c>
      <c r="Q1238" s="2">
        <v>20</v>
      </c>
      <c r="R1238" s="2">
        <v>372</v>
      </c>
      <c r="S1238" s="2">
        <v>24</v>
      </c>
    </row>
    <row r="1239" spans="1:19" ht="12.75" customHeight="1" x14ac:dyDescent="0.15">
      <c r="A1239" s="2" t="s">
        <v>125</v>
      </c>
      <c r="B1239" s="2" t="s">
        <v>122</v>
      </c>
      <c r="C1239" s="2" t="s">
        <v>123</v>
      </c>
      <c r="D1239" s="86">
        <v>2016</v>
      </c>
      <c r="E1239" s="2" t="s">
        <v>1598</v>
      </c>
      <c r="F1239" s="2">
        <v>78</v>
      </c>
      <c r="G1239" s="108">
        <f t="shared" si="0"/>
        <v>0</v>
      </c>
      <c r="H1239" s="2">
        <v>0</v>
      </c>
      <c r="I1239" s="2">
        <v>0</v>
      </c>
      <c r="J1239" s="2">
        <v>55</v>
      </c>
      <c r="K1239" s="108">
        <f t="shared" si="1"/>
        <v>0</v>
      </c>
      <c r="L1239" s="2">
        <v>0</v>
      </c>
      <c r="M1239" s="2">
        <v>0</v>
      </c>
      <c r="N1239" s="2">
        <v>69</v>
      </c>
      <c r="O1239" s="2">
        <v>15</v>
      </c>
      <c r="P1239" s="2">
        <v>170</v>
      </c>
      <c r="Q1239" s="2">
        <v>53</v>
      </c>
      <c r="R1239" s="2">
        <v>372</v>
      </c>
      <c r="S1239" s="2">
        <v>68</v>
      </c>
    </row>
    <row r="1240" spans="1:19" ht="12.75" customHeight="1" x14ac:dyDescent="0.15">
      <c r="A1240" s="2" t="s">
        <v>125</v>
      </c>
      <c r="B1240" s="2" t="s">
        <v>122</v>
      </c>
      <c r="C1240" s="2" t="s">
        <v>123</v>
      </c>
      <c r="D1240" s="86">
        <v>2017</v>
      </c>
      <c r="E1240" s="2" t="s">
        <v>1598</v>
      </c>
      <c r="F1240" s="2">
        <v>78</v>
      </c>
      <c r="G1240" s="108">
        <f t="shared" si="0"/>
        <v>0</v>
      </c>
      <c r="H1240" s="2">
        <v>0</v>
      </c>
      <c r="I1240" s="2">
        <v>0</v>
      </c>
      <c r="J1240" s="2">
        <v>55</v>
      </c>
      <c r="K1240" s="108">
        <f t="shared" si="1"/>
        <v>0</v>
      </c>
      <c r="L1240" s="2">
        <v>0</v>
      </c>
      <c r="M1240" s="2">
        <v>0</v>
      </c>
      <c r="N1240" s="2">
        <v>69</v>
      </c>
      <c r="O1240" s="2">
        <v>18</v>
      </c>
      <c r="P1240" s="2">
        <v>170</v>
      </c>
      <c r="Q1240" s="2">
        <v>1</v>
      </c>
      <c r="R1240" s="2">
        <v>372</v>
      </c>
      <c r="S1240" s="2">
        <v>19</v>
      </c>
    </row>
    <row r="1241" spans="1:19" ht="12.75" customHeight="1" x14ac:dyDescent="0.15">
      <c r="A1241" s="2" t="s">
        <v>115</v>
      </c>
      <c r="B1241" s="2" t="s">
        <v>99</v>
      </c>
      <c r="C1241" s="2" t="s">
        <v>67</v>
      </c>
      <c r="D1241" s="86">
        <v>2014</v>
      </c>
      <c r="E1241" s="2" t="s">
        <v>1598</v>
      </c>
      <c r="F1241" s="2">
        <v>118</v>
      </c>
      <c r="G1241" s="108">
        <f t="shared" si="0"/>
        <v>0</v>
      </c>
      <c r="H1241" s="2">
        <v>0</v>
      </c>
      <c r="I1241" s="2">
        <v>0</v>
      </c>
      <c r="J1241" s="2">
        <v>69</v>
      </c>
      <c r="K1241" s="108">
        <f t="shared" si="1"/>
        <v>0</v>
      </c>
      <c r="L1241" s="2">
        <v>0</v>
      </c>
      <c r="M1241" s="2">
        <v>0</v>
      </c>
      <c r="N1241" s="2">
        <v>84</v>
      </c>
      <c r="O1241" s="2">
        <v>0</v>
      </c>
      <c r="P1241" s="2">
        <v>177</v>
      </c>
      <c r="Q1241" s="2">
        <v>4</v>
      </c>
      <c r="R1241" s="2">
        <v>448</v>
      </c>
      <c r="S1241" s="2">
        <v>4</v>
      </c>
    </row>
    <row r="1242" spans="1:19" ht="12.75" customHeight="1" x14ac:dyDescent="0.15">
      <c r="A1242" s="2" t="s">
        <v>115</v>
      </c>
      <c r="B1242" s="2" t="s">
        <v>99</v>
      </c>
      <c r="C1242" s="2" t="s">
        <v>67</v>
      </c>
      <c r="D1242" s="86">
        <v>2015</v>
      </c>
      <c r="E1242" s="2" t="s">
        <v>1598</v>
      </c>
      <c r="F1242" s="2">
        <v>118</v>
      </c>
      <c r="G1242" s="108">
        <f t="shared" si="0"/>
        <v>0</v>
      </c>
      <c r="H1242" s="2">
        <v>0</v>
      </c>
      <c r="I1242" s="2">
        <v>0</v>
      </c>
      <c r="J1242" s="2">
        <v>69</v>
      </c>
      <c r="K1242" s="108">
        <f t="shared" si="1"/>
        <v>0</v>
      </c>
      <c r="L1242" s="2">
        <v>0</v>
      </c>
      <c r="M1242" s="2">
        <v>0</v>
      </c>
      <c r="N1242" s="2">
        <v>84</v>
      </c>
      <c r="O1242" s="2">
        <v>2</v>
      </c>
      <c r="P1242" s="2">
        <v>177</v>
      </c>
      <c r="Q1242" s="2">
        <v>6</v>
      </c>
      <c r="R1242" s="2">
        <v>448</v>
      </c>
      <c r="S1242" s="2">
        <v>8</v>
      </c>
    </row>
    <row r="1243" spans="1:19" ht="12.75" customHeight="1" x14ac:dyDescent="0.15">
      <c r="A1243" s="2" t="s">
        <v>115</v>
      </c>
      <c r="B1243" s="2" t="s">
        <v>99</v>
      </c>
      <c r="C1243" s="2" t="s">
        <v>67</v>
      </c>
      <c r="D1243" s="86">
        <v>2016</v>
      </c>
      <c r="E1243" s="2" t="s">
        <v>1598</v>
      </c>
      <c r="F1243" s="2">
        <v>118</v>
      </c>
      <c r="G1243" s="108">
        <f t="shared" si="0"/>
        <v>0</v>
      </c>
      <c r="H1243" s="2">
        <v>0</v>
      </c>
      <c r="I1243" s="2">
        <v>0</v>
      </c>
      <c r="J1243" s="2">
        <v>69</v>
      </c>
      <c r="K1243" s="108">
        <f t="shared" si="1"/>
        <v>0</v>
      </c>
      <c r="L1243" s="2">
        <v>0</v>
      </c>
      <c r="M1243" s="2">
        <v>0</v>
      </c>
      <c r="N1243" s="2">
        <v>84</v>
      </c>
      <c r="O1243" s="2">
        <v>0</v>
      </c>
      <c r="P1243" s="2">
        <v>177</v>
      </c>
      <c r="Q1243" s="2">
        <v>6</v>
      </c>
      <c r="R1243" s="2">
        <v>448</v>
      </c>
      <c r="S1243" s="2">
        <v>6</v>
      </c>
    </row>
    <row r="1244" spans="1:19" ht="12.75" customHeight="1" x14ac:dyDescent="0.15">
      <c r="A1244" s="2" t="s">
        <v>115</v>
      </c>
      <c r="B1244" s="2" t="s">
        <v>99</v>
      </c>
      <c r="C1244" s="2" t="s">
        <v>67</v>
      </c>
      <c r="D1244" s="86">
        <v>2017</v>
      </c>
      <c r="E1244" s="2" t="s">
        <v>1598</v>
      </c>
      <c r="F1244" s="2">
        <v>118</v>
      </c>
      <c r="G1244" s="108">
        <f t="shared" si="0"/>
        <v>0</v>
      </c>
      <c r="H1244" s="2">
        <v>0</v>
      </c>
      <c r="I1244" s="2">
        <v>0</v>
      </c>
      <c r="J1244" s="2">
        <v>69</v>
      </c>
      <c r="K1244" s="108">
        <f t="shared" si="1"/>
        <v>0</v>
      </c>
      <c r="L1244" s="2">
        <v>0</v>
      </c>
      <c r="M1244" s="2">
        <v>0</v>
      </c>
      <c r="N1244" s="2">
        <v>84</v>
      </c>
      <c r="O1244" s="2">
        <v>2</v>
      </c>
      <c r="P1244" s="2">
        <v>177</v>
      </c>
      <c r="Q1244" s="2">
        <v>5</v>
      </c>
      <c r="R1244" s="2">
        <v>448</v>
      </c>
      <c r="S1244" s="2">
        <v>7</v>
      </c>
    </row>
    <row r="1245" spans="1:19" ht="12.75" customHeight="1" x14ac:dyDescent="0.15">
      <c r="A1245" s="77" t="s">
        <v>79</v>
      </c>
      <c r="B1245" s="77" t="s">
        <v>66</v>
      </c>
      <c r="C1245" s="77" t="s">
        <v>67</v>
      </c>
      <c r="D1245" s="111" t="s">
        <v>1632</v>
      </c>
      <c r="E1245" s="77" t="s">
        <v>1598</v>
      </c>
      <c r="F1245" s="104">
        <v>716</v>
      </c>
      <c r="G1245" s="108">
        <f t="shared" si="0"/>
        <v>25</v>
      </c>
      <c r="H1245" s="104">
        <v>25</v>
      </c>
      <c r="I1245" s="104">
        <v>0</v>
      </c>
      <c r="J1245" s="103">
        <v>391</v>
      </c>
      <c r="K1245" s="108">
        <f t="shared" si="1"/>
        <v>28</v>
      </c>
      <c r="L1245" s="104">
        <v>28</v>
      </c>
      <c r="M1245" s="104">
        <v>0</v>
      </c>
      <c r="N1245" s="104">
        <v>407</v>
      </c>
      <c r="O1245" s="104">
        <v>7</v>
      </c>
      <c r="P1245" s="77" t="s">
        <v>1823</v>
      </c>
      <c r="Q1245" s="104">
        <v>38</v>
      </c>
      <c r="R1245" s="104">
        <v>2067</v>
      </c>
      <c r="S1245" s="104">
        <v>98</v>
      </c>
    </row>
    <row r="1246" spans="1:19" ht="12.75" customHeight="1" x14ac:dyDescent="0.15">
      <c r="A1246" s="2" t="s">
        <v>79</v>
      </c>
      <c r="B1246" s="2" t="s">
        <v>66</v>
      </c>
      <c r="C1246" s="2" t="s">
        <v>67</v>
      </c>
      <c r="D1246" s="86">
        <v>2014</v>
      </c>
      <c r="E1246" s="2" t="s">
        <v>1598</v>
      </c>
      <c r="F1246" s="2">
        <v>716</v>
      </c>
      <c r="G1246" s="108">
        <f t="shared" si="0"/>
        <v>38</v>
      </c>
      <c r="H1246" s="2">
        <v>38</v>
      </c>
      <c r="I1246" s="2">
        <v>0</v>
      </c>
      <c r="J1246" s="2">
        <v>391</v>
      </c>
      <c r="K1246" s="108">
        <f t="shared" si="1"/>
        <v>0</v>
      </c>
      <c r="L1246" s="2">
        <v>0</v>
      </c>
      <c r="M1246" s="2">
        <v>0</v>
      </c>
      <c r="N1246" s="2">
        <v>407</v>
      </c>
      <c r="O1246" s="2">
        <v>2</v>
      </c>
      <c r="P1246" s="2">
        <v>553</v>
      </c>
      <c r="Q1246" s="2">
        <v>283</v>
      </c>
      <c r="R1246" s="2">
        <v>2067</v>
      </c>
      <c r="S1246" s="2">
        <v>323</v>
      </c>
    </row>
    <row r="1247" spans="1:19" ht="12.75" customHeight="1" x14ac:dyDescent="0.15">
      <c r="A1247" s="2" t="s">
        <v>79</v>
      </c>
      <c r="B1247" s="2" t="s">
        <v>66</v>
      </c>
      <c r="C1247" s="2" t="s">
        <v>67</v>
      </c>
      <c r="D1247" s="86">
        <v>2015</v>
      </c>
      <c r="E1247" s="2" t="s">
        <v>1598</v>
      </c>
      <c r="F1247" s="2">
        <v>716</v>
      </c>
      <c r="G1247" s="108">
        <f t="shared" si="0"/>
        <v>54</v>
      </c>
      <c r="H1247" s="2">
        <v>54</v>
      </c>
      <c r="I1247" s="2">
        <v>0</v>
      </c>
      <c r="J1247" s="2">
        <v>391</v>
      </c>
      <c r="K1247" s="108">
        <f t="shared" si="1"/>
        <v>16</v>
      </c>
      <c r="L1247" s="2">
        <v>16</v>
      </c>
      <c r="M1247" s="2">
        <v>0</v>
      </c>
      <c r="N1247" s="2">
        <v>407</v>
      </c>
      <c r="O1247" s="2">
        <v>2</v>
      </c>
      <c r="P1247" s="2">
        <v>553</v>
      </c>
      <c r="Q1247" s="2">
        <v>819</v>
      </c>
      <c r="R1247" s="2">
        <v>2067</v>
      </c>
      <c r="S1247" s="2">
        <v>891</v>
      </c>
    </row>
    <row r="1248" spans="1:19" ht="12.75" customHeight="1" x14ac:dyDescent="0.15">
      <c r="A1248" s="2" t="s">
        <v>79</v>
      </c>
      <c r="B1248" s="2" t="s">
        <v>66</v>
      </c>
      <c r="C1248" s="2" t="s">
        <v>67</v>
      </c>
      <c r="D1248" s="86">
        <v>2016</v>
      </c>
      <c r="E1248" s="2" t="s">
        <v>1598</v>
      </c>
      <c r="F1248" s="2">
        <v>716</v>
      </c>
      <c r="G1248" s="108">
        <f t="shared" si="0"/>
        <v>128</v>
      </c>
      <c r="H1248" s="2">
        <v>128</v>
      </c>
      <c r="I1248" s="2">
        <v>0</v>
      </c>
      <c r="J1248" s="2">
        <v>391</v>
      </c>
      <c r="K1248" s="108">
        <f t="shared" si="1"/>
        <v>21</v>
      </c>
      <c r="L1248" s="2">
        <v>21</v>
      </c>
      <c r="M1248" s="2">
        <v>0</v>
      </c>
      <c r="N1248" s="2">
        <v>407</v>
      </c>
      <c r="O1248" s="2">
        <v>10</v>
      </c>
      <c r="P1248" s="2">
        <v>553</v>
      </c>
      <c r="Q1248" s="2">
        <v>228</v>
      </c>
      <c r="R1248" s="2">
        <v>2067</v>
      </c>
      <c r="S1248" s="2">
        <v>387</v>
      </c>
    </row>
    <row r="1249" spans="1:19" ht="12.75" customHeight="1" x14ac:dyDescent="0.15">
      <c r="A1249" s="2" t="s">
        <v>79</v>
      </c>
      <c r="B1249" s="2" t="s">
        <v>66</v>
      </c>
      <c r="C1249" s="2" t="s">
        <v>67</v>
      </c>
      <c r="D1249" s="86">
        <v>2017</v>
      </c>
      <c r="E1249" s="2" t="s">
        <v>1598</v>
      </c>
      <c r="F1249" s="2">
        <v>716</v>
      </c>
      <c r="G1249" s="108">
        <f t="shared" si="0"/>
        <v>0</v>
      </c>
      <c r="H1249" s="2">
        <v>0</v>
      </c>
      <c r="I1249" s="2">
        <v>0</v>
      </c>
      <c r="J1249" s="2">
        <v>391</v>
      </c>
      <c r="K1249" s="108">
        <f t="shared" si="1"/>
        <v>7</v>
      </c>
      <c r="L1249" s="2">
        <v>6</v>
      </c>
      <c r="M1249" s="2">
        <v>1</v>
      </c>
      <c r="N1249" s="2">
        <v>407</v>
      </c>
      <c r="O1249" s="2">
        <v>6</v>
      </c>
      <c r="P1249" s="2">
        <v>553</v>
      </c>
      <c r="Q1249" s="2">
        <v>102</v>
      </c>
      <c r="R1249" s="2">
        <v>2067</v>
      </c>
      <c r="S1249" s="2">
        <v>115</v>
      </c>
    </row>
    <row r="1250" spans="1:19" ht="12.75" customHeight="1" x14ac:dyDescent="0.15">
      <c r="A1250" s="77" t="s">
        <v>315</v>
      </c>
      <c r="B1250" s="77" t="s">
        <v>314</v>
      </c>
      <c r="C1250" s="77" t="s">
        <v>83</v>
      </c>
      <c r="D1250" s="111" t="s">
        <v>1632</v>
      </c>
      <c r="E1250" s="77" t="s">
        <v>1598</v>
      </c>
      <c r="F1250" s="104">
        <v>12</v>
      </c>
      <c r="G1250" s="108">
        <f t="shared" si="0"/>
        <v>0</v>
      </c>
      <c r="H1250" s="104">
        <v>0</v>
      </c>
      <c r="I1250" s="104">
        <v>0</v>
      </c>
      <c r="J1250" s="103">
        <v>8</v>
      </c>
      <c r="K1250" s="108">
        <f t="shared" si="1"/>
        <v>0</v>
      </c>
      <c r="L1250" s="104">
        <v>0</v>
      </c>
      <c r="M1250" s="104">
        <v>0</v>
      </c>
      <c r="N1250" s="104">
        <v>12</v>
      </c>
      <c r="O1250" s="104">
        <v>15</v>
      </c>
      <c r="P1250" s="77" t="s">
        <v>1824</v>
      </c>
      <c r="Q1250" s="104">
        <v>41</v>
      </c>
      <c r="R1250" s="104">
        <v>57</v>
      </c>
      <c r="S1250" s="104">
        <v>56</v>
      </c>
    </row>
    <row r="1251" spans="1:19" ht="12.75" customHeight="1" x14ac:dyDescent="0.15">
      <c r="A1251" t="s">
        <v>315</v>
      </c>
      <c r="B1251" t="s">
        <v>314</v>
      </c>
      <c r="C1251" t="s">
        <v>83</v>
      </c>
      <c r="D1251" s="86">
        <v>2016</v>
      </c>
      <c r="E1251" t="s">
        <v>1598</v>
      </c>
      <c r="F1251">
        <v>12</v>
      </c>
      <c r="G1251" s="108">
        <f t="shared" si="0"/>
        <v>0</v>
      </c>
      <c r="H1251">
        <v>0</v>
      </c>
      <c r="I1251">
        <v>0</v>
      </c>
      <c r="J1251">
        <v>8</v>
      </c>
      <c r="K1251" s="108">
        <f t="shared" si="1"/>
        <v>0</v>
      </c>
      <c r="L1251">
        <v>0</v>
      </c>
      <c r="M1251">
        <v>0</v>
      </c>
      <c r="N1251">
        <v>12</v>
      </c>
      <c r="O1251">
        <v>4</v>
      </c>
      <c r="P1251">
        <v>25</v>
      </c>
      <c r="Q1251">
        <v>34</v>
      </c>
      <c r="R1251">
        <v>57</v>
      </c>
      <c r="S1251">
        <v>38</v>
      </c>
    </row>
    <row r="1252" spans="1:19" ht="12.75" customHeight="1" x14ac:dyDescent="0.15">
      <c r="A1252" t="s">
        <v>315</v>
      </c>
      <c r="B1252" t="s">
        <v>314</v>
      </c>
      <c r="C1252" t="s">
        <v>83</v>
      </c>
      <c r="D1252" s="86">
        <v>2017</v>
      </c>
      <c r="E1252" t="s">
        <v>1598</v>
      </c>
      <c r="F1252">
        <v>12</v>
      </c>
      <c r="G1252" s="108">
        <f t="shared" si="0"/>
        <v>0</v>
      </c>
      <c r="H1252">
        <v>0</v>
      </c>
      <c r="I1252">
        <v>0</v>
      </c>
      <c r="J1252">
        <v>8</v>
      </c>
      <c r="K1252" s="108">
        <f t="shared" si="1"/>
        <v>0</v>
      </c>
      <c r="L1252">
        <v>0</v>
      </c>
      <c r="M1252">
        <v>0</v>
      </c>
      <c r="N1252">
        <v>12</v>
      </c>
      <c r="O1252">
        <v>15</v>
      </c>
      <c r="P1252">
        <v>25</v>
      </c>
      <c r="Q1252">
        <v>25</v>
      </c>
      <c r="R1252">
        <v>57</v>
      </c>
      <c r="S1252">
        <v>40</v>
      </c>
    </row>
    <row r="1253" spans="1:19" ht="12.75" customHeight="1" x14ac:dyDescent="0.15">
      <c r="A1253" s="2" t="s">
        <v>1291</v>
      </c>
      <c r="B1253" s="2" t="s">
        <v>85</v>
      </c>
      <c r="C1253" s="2" t="s">
        <v>83</v>
      </c>
      <c r="D1253" s="86">
        <v>2017</v>
      </c>
      <c r="E1253" s="2" t="s">
        <v>1598</v>
      </c>
      <c r="F1253" s="2">
        <v>1</v>
      </c>
      <c r="G1253" s="108">
        <f t="shared" si="0"/>
        <v>0</v>
      </c>
      <c r="H1253" s="2">
        <v>0</v>
      </c>
      <c r="I1253" s="2">
        <v>0</v>
      </c>
      <c r="J1253" s="2">
        <v>1</v>
      </c>
      <c r="K1253" s="108">
        <f t="shared" si="1"/>
        <v>0</v>
      </c>
      <c r="L1253" s="2">
        <v>0</v>
      </c>
      <c r="M1253" s="2">
        <v>0</v>
      </c>
      <c r="N1253" s="2">
        <v>1</v>
      </c>
      <c r="O1253" s="2">
        <v>0</v>
      </c>
      <c r="P1253" s="2">
        <v>1</v>
      </c>
      <c r="Q1253" s="2">
        <v>18</v>
      </c>
      <c r="R1253" s="2">
        <v>4</v>
      </c>
      <c r="S1253" s="2">
        <v>18</v>
      </c>
    </row>
    <row r="1254" spans="1:19" ht="12.75" customHeight="1" x14ac:dyDescent="0.15">
      <c r="A1254" s="77" t="s">
        <v>247</v>
      </c>
      <c r="B1254" s="77" t="s">
        <v>244</v>
      </c>
      <c r="C1254" s="77" t="s">
        <v>83</v>
      </c>
      <c r="D1254" s="111" t="s">
        <v>1632</v>
      </c>
      <c r="E1254" s="77" t="s">
        <v>1598</v>
      </c>
      <c r="F1254" s="104">
        <v>1</v>
      </c>
      <c r="G1254" s="108">
        <f t="shared" si="0"/>
        <v>0</v>
      </c>
      <c r="H1254" s="104">
        <v>0</v>
      </c>
      <c r="I1254" s="104">
        <v>0</v>
      </c>
      <c r="J1254" s="103">
        <v>1</v>
      </c>
      <c r="K1254" s="108">
        <f t="shared" si="1"/>
        <v>0</v>
      </c>
      <c r="L1254" s="104">
        <v>0</v>
      </c>
      <c r="M1254" s="104">
        <v>0</v>
      </c>
      <c r="N1254" s="104">
        <v>1</v>
      </c>
      <c r="O1254" s="104">
        <v>0</v>
      </c>
      <c r="P1254" s="77" t="s">
        <v>1825</v>
      </c>
      <c r="Q1254" s="104">
        <v>8</v>
      </c>
      <c r="R1254" s="104">
        <v>4</v>
      </c>
      <c r="S1254" s="104">
        <v>8</v>
      </c>
    </row>
    <row r="1255" spans="1:19" ht="12.75" customHeight="1" x14ac:dyDescent="0.15">
      <c r="A1255" s="2" t="s">
        <v>247</v>
      </c>
      <c r="B1255" s="2" t="s">
        <v>244</v>
      </c>
      <c r="C1255" s="2" t="s">
        <v>83</v>
      </c>
      <c r="D1255" s="86">
        <v>2014</v>
      </c>
      <c r="E1255" s="2" t="s">
        <v>1598</v>
      </c>
      <c r="F1255" s="2">
        <v>1</v>
      </c>
      <c r="G1255" s="108">
        <f t="shared" si="0"/>
        <v>0</v>
      </c>
      <c r="H1255" s="2">
        <v>0</v>
      </c>
      <c r="I1255" s="2">
        <v>0</v>
      </c>
      <c r="J1255" s="2">
        <v>1</v>
      </c>
      <c r="K1255" s="108">
        <f t="shared" si="1"/>
        <v>0</v>
      </c>
      <c r="L1255" s="2">
        <v>0</v>
      </c>
      <c r="M1255" s="2">
        <v>0</v>
      </c>
      <c r="N1255" s="2">
        <v>1</v>
      </c>
      <c r="O1255" s="2">
        <v>1</v>
      </c>
      <c r="P1255" s="2">
        <v>1</v>
      </c>
      <c r="Q1255" s="2">
        <v>0</v>
      </c>
      <c r="R1255" s="2">
        <v>4</v>
      </c>
      <c r="S1255" s="2">
        <v>1</v>
      </c>
    </row>
    <row r="1256" spans="1:19" ht="12.75" customHeight="1" x14ac:dyDescent="0.15">
      <c r="A1256" t="s">
        <v>247</v>
      </c>
      <c r="B1256" t="s">
        <v>244</v>
      </c>
      <c r="C1256" t="s">
        <v>83</v>
      </c>
      <c r="D1256" s="86">
        <v>2015</v>
      </c>
      <c r="E1256" t="s">
        <v>1598</v>
      </c>
      <c r="F1256">
        <v>1</v>
      </c>
      <c r="G1256" s="108">
        <f t="shared" si="0"/>
        <v>0</v>
      </c>
      <c r="H1256">
        <v>0</v>
      </c>
      <c r="I1256">
        <v>0</v>
      </c>
      <c r="J1256">
        <v>1</v>
      </c>
      <c r="K1256" s="108">
        <f t="shared" si="1"/>
        <v>0</v>
      </c>
      <c r="L1256">
        <v>0</v>
      </c>
      <c r="M1256">
        <v>0</v>
      </c>
      <c r="N1256">
        <v>1</v>
      </c>
      <c r="O1256">
        <v>1</v>
      </c>
      <c r="P1256">
        <v>1</v>
      </c>
      <c r="Q1256">
        <v>0</v>
      </c>
      <c r="R1256">
        <v>4</v>
      </c>
      <c r="S1256">
        <v>1</v>
      </c>
    </row>
    <row r="1257" spans="1:19" ht="12.75" customHeight="1" x14ac:dyDescent="0.15">
      <c r="A1257" t="s">
        <v>247</v>
      </c>
      <c r="B1257" t="s">
        <v>244</v>
      </c>
      <c r="C1257" t="s">
        <v>83</v>
      </c>
      <c r="D1257" s="86">
        <v>2016</v>
      </c>
      <c r="E1257" t="s">
        <v>1598</v>
      </c>
      <c r="F1257">
        <v>1</v>
      </c>
      <c r="G1257" s="108">
        <f t="shared" si="0"/>
        <v>0</v>
      </c>
      <c r="H1257">
        <v>0</v>
      </c>
      <c r="I1257">
        <v>0</v>
      </c>
      <c r="J1257">
        <v>1</v>
      </c>
      <c r="K1257" s="108">
        <f t="shared" si="1"/>
        <v>0</v>
      </c>
      <c r="L1257">
        <v>0</v>
      </c>
      <c r="M1257">
        <v>0</v>
      </c>
      <c r="N1257">
        <v>1</v>
      </c>
      <c r="O1257">
        <v>0</v>
      </c>
      <c r="P1257">
        <v>1</v>
      </c>
      <c r="Q1257">
        <v>0</v>
      </c>
      <c r="R1257">
        <v>4</v>
      </c>
      <c r="S1257">
        <v>0</v>
      </c>
    </row>
    <row r="1258" spans="1:19" ht="12.75" customHeight="1" x14ac:dyDescent="0.15">
      <c r="A1258" t="s">
        <v>247</v>
      </c>
      <c r="B1258" t="s">
        <v>244</v>
      </c>
      <c r="C1258" t="s">
        <v>83</v>
      </c>
      <c r="D1258" s="86">
        <v>2017</v>
      </c>
      <c r="E1258" t="s">
        <v>1598</v>
      </c>
      <c r="F1258">
        <v>1</v>
      </c>
      <c r="G1258" s="108">
        <f t="shared" si="0"/>
        <v>0</v>
      </c>
      <c r="H1258">
        <v>0</v>
      </c>
      <c r="I1258">
        <v>0</v>
      </c>
      <c r="J1258">
        <v>1</v>
      </c>
      <c r="K1258" s="108">
        <f t="shared" si="1"/>
        <v>0</v>
      </c>
      <c r="L1258">
        <v>0</v>
      </c>
      <c r="M1258">
        <v>0</v>
      </c>
      <c r="N1258">
        <v>1</v>
      </c>
      <c r="O1258">
        <v>0</v>
      </c>
      <c r="P1258">
        <v>1</v>
      </c>
      <c r="Q1258">
        <v>0</v>
      </c>
      <c r="R1258">
        <v>4</v>
      </c>
      <c r="S1258">
        <v>0</v>
      </c>
    </row>
    <row r="1259" spans="1:19" ht="12.75" customHeight="1" x14ac:dyDescent="0.15">
      <c r="A1259" s="77" t="s">
        <v>617</v>
      </c>
      <c r="B1259" s="77" t="s">
        <v>502</v>
      </c>
      <c r="C1259" s="77" t="s">
        <v>144</v>
      </c>
      <c r="D1259" s="111" t="s">
        <v>1632</v>
      </c>
      <c r="E1259" s="77" t="s">
        <v>1598</v>
      </c>
      <c r="F1259" s="104">
        <v>1</v>
      </c>
      <c r="G1259" s="108">
        <f t="shared" si="0"/>
        <v>0</v>
      </c>
      <c r="H1259" s="2"/>
      <c r="I1259" s="2"/>
      <c r="J1259" s="103">
        <v>1</v>
      </c>
      <c r="K1259" s="108">
        <f t="shared" si="1"/>
        <v>0</v>
      </c>
      <c r="L1259" s="2"/>
      <c r="M1259" s="2"/>
      <c r="N1259" s="104">
        <v>0</v>
      </c>
      <c r="O1259" s="2"/>
      <c r="P1259" s="77" t="s">
        <v>1658</v>
      </c>
      <c r="Q1259" s="2"/>
      <c r="R1259" s="104">
        <v>2</v>
      </c>
      <c r="S1259" s="2"/>
    </row>
    <row r="1260" spans="1:19" ht="12.75" customHeight="1" x14ac:dyDescent="0.15">
      <c r="A1260" s="2" t="s">
        <v>617</v>
      </c>
      <c r="B1260" s="2" t="s">
        <v>502</v>
      </c>
      <c r="C1260" s="2" t="s">
        <v>144</v>
      </c>
      <c r="D1260" s="86">
        <v>2017</v>
      </c>
      <c r="E1260" s="2" t="s">
        <v>1598</v>
      </c>
      <c r="F1260" s="2">
        <v>1</v>
      </c>
      <c r="G1260" s="108">
        <f t="shared" si="0"/>
        <v>0</v>
      </c>
      <c r="H1260" s="2">
        <v>0</v>
      </c>
      <c r="I1260" s="2">
        <v>0</v>
      </c>
      <c r="J1260" s="2">
        <v>1</v>
      </c>
      <c r="K1260" s="108">
        <f t="shared" si="1"/>
        <v>0</v>
      </c>
      <c r="L1260" s="2">
        <v>0</v>
      </c>
      <c r="M1260" s="2">
        <v>0</v>
      </c>
      <c r="N1260" s="2">
        <v>0</v>
      </c>
      <c r="O1260" s="2">
        <v>0</v>
      </c>
      <c r="P1260" s="2">
        <v>0</v>
      </c>
      <c r="Q1260" s="2">
        <v>0</v>
      </c>
      <c r="R1260" s="2">
        <v>2</v>
      </c>
      <c r="S1260" s="2">
        <v>0</v>
      </c>
    </row>
    <row r="1261" spans="1:19" ht="12.75" customHeight="1" x14ac:dyDescent="0.15">
      <c r="A1261" s="2" t="s">
        <v>602</v>
      </c>
      <c r="B1261" s="2" t="s">
        <v>564</v>
      </c>
      <c r="C1261" s="2" t="s">
        <v>128</v>
      </c>
      <c r="D1261" s="86">
        <v>2015</v>
      </c>
      <c r="E1261" s="2" t="s">
        <v>1598</v>
      </c>
      <c r="F1261" s="2">
        <v>1224</v>
      </c>
      <c r="G1261" s="108">
        <f t="shared" si="0"/>
        <v>0</v>
      </c>
      <c r="H1261" s="2">
        <v>0</v>
      </c>
      <c r="I1261" s="2">
        <v>0</v>
      </c>
      <c r="J1261" s="2">
        <v>862</v>
      </c>
      <c r="K1261" s="108">
        <f t="shared" si="1"/>
        <v>3</v>
      </c>
      <c r="L1261" s="2">
        <v>3</v>
      </c>
      <c r="M1261" s="2">
        <v>0</v>
      </c>
      <c r="N1261" s="2">
        <v>979</v>
      </c>
      <c r="O1261" s="2">
        <v>97</v>
      </c>
      <c r="P1261" s="2">
        <v>2409</v>
      </c>
      <c r="Q1261" s="2">
        <v>8</v>
      </c>
      <c r="R1261" s="2">
        <v>5474</v>
      </c>
      <c r="S1261" s="2">
        <v>108</v>
      </c>
    </row>
    <row r="1262" spans="1:19" ht="12.75" customHeight="1" x14ac:dyDescent="0.15">
      <c r="A1262" s="2" t="s">
        <v>602</v>
      </c>
      <c r="B1262" s="2" t="s">
        <v>564</v>
      </c>
      <c r="C1262" s="2" t="s">
        <v>128</v>
      </c>
      <c r="D1262" s="86">
        <v>2016</v>
      </c>
      <c r="E1262" s="2" t="s">
        <v>1598</v>
      </c>
      <c r="F1262" s="2">
        <v>1224</v>
      </c>
      <c r="G1262" s="108">
        <f t="shared" si="0"/>
        <v>0</v>
      </c>
      <c r="H1262" s="2">
        <v>0</v>
      </c>
      <c r="I1262" s="2">
        <v>0</v>
      </c>
      <c r="J1262" s="2">
        <v>862</v>
      </c>
      <c r="K1262" s="108">
        <f t="shared" si="1"/>
        <v>2</v>
      </c>
      <c r="L1262" s="2">
        <v>2</v>
      </c>
      <c r="M1262" s="2">
        <v>0</v>
      </c>
      <c r="N1262" s="2">
        <v>979</v>
      </c>
      <c r="O1262" s="2">
        <v>40</v>
      </c>
      <c r="P1262" s="2">
        <v>2409</v>
      </c>
      <c r="Q1262" s="2">
        <v>1</v>
      </c>
      <c r="R1262" s="2">
        <v>5474</v>
      </c>
      <c r="S1262" s="2">
        <v>43</v>
      </c>
    </row>
    <row r="1263" spans="1:19" ht="12.75" customHeight="1" x14ac:dyDescent="0.15">
      <c r="A1263" s="2" t="s">
        <v>602</v>
      </c>
      <c r="B1263" s="2" t="s">
        <v>564</v>
      </c>
      <c r="C1263" s="2" t="s">
        <v>128</v>
      </c>
      <c r="D1263" s="86">
        <v>2017</v>
      </c>
      <c r="E1263" s="2" t="s">
        <v>1598</v>
      </c>
      <c r="F1263" s="2">
        <v>1224</v>
      </c>
      <c r="G1263" s="108">
        <f t="shared" si="0"/>
        <v>0</v>
      </c>
      <c r="H1263" s="2">
        <v>0</v>
      </c>
      <c r="I1263" s="2">
        <v>0</v>
      </c>
      <c r="J1263" s="2">
        <v>862</v>
      </c>
      <c r="K1263" s="108">
        <f t="shared" si="1"/>
        <v>2</v>
      </c>
      <c r="L1263" s="2">
        <v>2</v>
      </c>
      <c r="M1263" s="2">
        <v>0</v>
      </c>
      <c r="N1263" s="2">
        <v>979</v>
      </c>
      <c r="O1263" s="2">
        <v>15</v>
      </c>
      <c r="P1263" s="2">
        <v>2409</v>
      </c>
      <c r="Q1263" s="2">
        <v>2</v>
      </c>
      <c r="R1263" s="2">
        <v>5474</v>
      </c>
      <c r="S1263" s="2">
        <v>19</v>
      </c>
    </row>
    <row r="1264" spans="1:19" ht="12.75" customHeight="1" x14ac:dyDescent="0.15">
      <c r="A1264" s="77" t="s">
        <v>496</v>
      </c>
      <c r="B1264" s="77" t="s">
        <v>449</v>
      </c>
      <c r="C1264" s="77" t="s">
        <v>67</v>
      </c>
      <c r="D1264" s="111" t="s">
        <v>1632</v>
      </c>
      <c r="E1264" s="77" t="s">
        <v>1598</v>
      </c>
      <c r="F1264" s="104">
        <v>21</v>
      </c>
      <c r="G1264" s="108">
        <f t="shared" si="0"/>
        <v>4</v>
      </c>
      <c r="H1264" s="104">
        <v>0</v>
      </c>
      <c r="I1264" s="104">
        <v>4</v>
      </c>
      <c r="J1264" s="103">
        <v>15</v>
      </c>
      <c r="K1264" s="108">
        <f t="shared" si="1"/>
        <v>1</v>
      </c>
      <c r="L1264" s="104">
        <v>0</v>
      </c>
      <c r="M1264" s="104">
        <v>1</v>
      </c>
      <c r="N1264" s="104">
        <v>15</v>
      </c>
      <c r="O1264" s="104">
        <v>1</v>
      </c>
      <c r="P1264" s="77" t="s">
        <v>1829</v>
      </c>
      <c r="Q1264" s="104">
        <v>2</v>
      </c>
      <c r="R1264" s="104">
        <v>64</v>
      </c>
      <c r="S1264" s="104">
        <v>8</v>
      </c>
    </row>
    <row r="1265" spans="1:19" ht="12.75" customHeight="1" x14ac:dyDescent="0.15">
      <c r="A1265" t="s">
        <v>496</v>
      </c>
      <c r="B1265" t="s">
        <v>449</v>
      </c>
      <c r="C1265" t="s">
        <v>67</v>
      </c>
      <c r="D1265" s="86">
        <v>2015</v>
      </c>
      <c r="E1265" t="s">
        <v>1598</v>
      </c>
      <c r="F1265">
        <v>21</v>
      </c>
      <c r="G1265" s="108">
        <f t="shared" si="0"/>
        <v>0</v>
      </c>
      <c r="H1265">
        <v>0</v>
      </c>
      <c r="I1265">
        <v>0</v>
      </c>
      <c r="J1265">
        <v>15</v>
      </c>
      <c r="K1265" s="108">
        <f t="shared" si="1"/>
        <v>0</v>
      </c>
      <c r="L1265">
        <v>0</v>
      </c>
      <c r="M1265">
        <v>0</v>
      </c>
      <c r="N1265">
        <v>15</v>
      </c>
      <c r="O1265">
        <v>0</v>
      </c>
      <c r="P1265">
        <v>13</v>
      </c>
      <c r="Q1265">
        <v>8</v>
      </c>
      <c r="R1265">
        <v>64</v>
      </c>
      <c r="S1265">
        <v>8</v>
      </c>
    </row>
    <row r="1266" spans="1:19" ht="12.75" customHeight="1" x14ac:dyDescent="0.15">
      <c r="A1266" t="s">
        <v>496</v>
      </c>
      <c r="B1266" t="s">
        <v>449</v>
      </c>
      <c r="C1266" t="s">
        <v>67</v>
      </c>
      <c r="D1266" s="86">
        <v>2016</v>
      </c>
      <c r="E1266" t="s">
        <v>1598</v>
      </c>
      <c r="F1266">
        <v>21</v>
      </c>
      <c r="G1266" s="108">
        <f t="shared" si="0"/>
        <v>0</v>
      </c>
      <c r="H1266">
        <v>0</v>
      </c>
      <c r="I1266">
        <v>0</v>
      </c>
      <c r="J1266">
        <v>15</v>
      </c>
      <c r="K1266" s="108">
        <f t="shared" si="1"/>
        <v>0</v>
      </c>
      <c r="L1266">
        <v>0</v>
      </c>
      <c r="M1266">
        <v>0</v>
      </c>
      <c r="N1266">
        <v>15</v>
      </c>
      <c r="O1266">
        <v>1</v>
      </c>
      <c r="P1266">
        <v>13</v>
      </c>
      <c r="Q1266">
        <v>8</v>
      </c>
      <c r="R1266">
        <v>64</v>
      </c>
      <c r="S1266">
        <v>9</v>
      </c>
    </row>
    <row r="1267" spans="1:19" ht="12.75" customHeight="1" x14ac:dyDescent="0.15">
      <c r="A1267" t="s">
        <v>496</v>
      </c>
      <c r="B1267" t="s">
        <v>449</v>
      </c>
      <c r="C1267" t="s">
        <v>67</v>
      </c>
      <c r="D1267" s="86">
        <v>2017</v>
      </c>
      <c r="E1267" t="s">
        <v>1598</v>
      </c>
      <c r="F1267">
        <v>21</v>
      </c>
      <c r="G1267" s="108">
        <f t="shared" si="0"/>
        <v>0</v>
      </c>
      <c r="H1267">
        <v>0</v>
      </c>
      <c r="I1267">
        <v>0</v>
      </c>
      <c r="J1267">
        <v>15</v>
      </c>
      <c r="K1267" s="108">
        <f t="shared" si="1"/>
        <v>0</v>
      </c>
      <c r="L1267">
        <v>0</v>
      </c>
      <c r="M1267">
        <v>0</v>
      </c>
      <c r="N1267">
        <v>15</v>
      </c>
      <c r="O1267">
        <v>2</v>
      </c>
      <c r="P1267">
        <v>13</v>
      </c>
      <c r="Q1267">
        <v>6</v>
      </c>
      <c r="R1267">
        <v>64</v>
      </c>
      <c r="S1267">
        <v>8</v>
      </c>
    </row>
    <row r="1268" spans="1:19" ht="12.75" customHeight="1" x14ac:dyDescent="0.15">
      <c r="A1268" s="77" t="s">
        <v>443</v>
      </c>
      <c r="B1268" s="77" t="s">
        <v>416</v>
      </c>
      <c r="C1268" s="77" t="s">
        <v>417</v>
      </c>
      <c r="D1268" s="111" t="s">
        <v>1632</v>
      </c>
      <c r="E1268" s="77" t="s">
        <v>1598</v>
      </c>
      <c r="F1268" s="104">
        <v>201</v>
      </c>
      <c r="G1268" s="108">
        <f t="shared" si="0"/>
        <v>0</v>
      </c>
      <c r="H1268" s="104">
        <v>0</v>
      </c>
      <c r="I1268" s="104">
        <v>0</v>
      </c>
      <c r="J1268" s="103">
        <v>152</v>
      </c>
      <c r="K1268" s="108">
        <f t="shared" si="1"/>
        <v>0</v>
      </c>
      <c r="L1268" s="104">
        <v>0</v>
      </c>
      <c r="M1268" s="104">
        <v>0</v>
      </c>
      <c r="N1268" s="104">
        <v>282</v>
      </c>
      <c r="O1268" s="104">
        <v>0</v>
      </c>
      <c r="P1268" s="77" t="s">
        <v>1830</v>
      </c>
      <c r="Q1268" s="104">
        <v>15</v>
      </c>
      <c r="R1268" s="104">
        <v>1253</v>
      </c>
      <c r="S1268" s="104">
        <v>15</v>
      </c>
    </row>
    <row r="1269" spans="1:19" ht="12.75" customHeight="1" x14ac:dyDescent="0.15">
      <c r="A1269" s="2" t="s">
        <v>443</v>
      </c>
      <c r="B1269" s="2" t="s">
        <v>416</v>
      </c>
      <c r="C1269" s="2" t="s">
        <v>417</v>
      </c>
      <c r="D1269" s="86">
        <v>2013</v>
      </c>
      <c r="E1269" s="2" t="s">
        <v>1598</v>
      </c>
      <c r="F1269" s="2">
        <v>201</v>
      </c>
      <c r="G1269" s="108">
        <f t="shared" si="0"/>
        <v>26</v>
      </c>
      <c r="H1269" s="2">
        <v>26</v>
      </c>
      <c r="I1269" s="2">
        <v>0</v>
      </c>
      <c r="J1269" s="2">
        <v>152</v>
      </c>
      <c r="K1269" s="108">
        <f t="shared" si="1"/>
        <v>26</v>
      </c>
      <c r="L1269" s="2">
        <v>26</v>
      </c>
      <c r="M1269" s="2">
        <v>0</v>
      </c>
      <c r="N1269" s="2">
        <v>282</v>
      </c>
      <c r="O1269" s="2">
        <v>0</v>
      </c>
      <c r="P1269" s="2">
        <v>618</v>
      </c>
      <c r="Q1269" s="2">
        <v>64</v>
      </c>
      <c r="R1269" s="2">
        <v>1253</v>
      </c>
      <c r="S1269" s="2">
        <v>116</v>
      </c>
    </row>
    <row r="1270" spans="1:19" ht="12.75" customHeight="1" x14ac:dyDescent="0.15">
      <c r="A1270" s="2" t="s">
        <v>443</v>
      </c>
      <c r="B1270" s="2" t="s">
        <v>416</v>
      </c>
      <c r="C1270" s="2" t="s">
        <v>417</v>
      </c>
      <c r="D1270" s="86">
        <v>2014</v>
      </c>
      <c r="E1270" s="2" t="s">
        <v>1598</v>
      </c>
      <c r="F1270" s="2">
        <v>201</v>
      </c>
      <c r="G1270" s="108">
        <f t="shared" si="0"/>
        <v>0</v>
      </c>
      <c r="H1270" s="2">
        <v>0</v>
      </c>
      <c r="I1270" s="2">
        <v>0</v>
      </c>
      <c r="J1270" s="2">
        <v>152</v>
      </c>
      <c r="K1270" s="108">
        <f t="shared" si="1"/>
        <v>0</v>
      </c>
      <c r="L1270" s="2">
        <v>0</v>
      </c>
      <c r="M1270" s="2">
        <v>0</v>
      </c>
      <c r="N1270" s="2">
        <v>282</v>
      </c>
      <c r="O1270" s="2">
        <v>0</v>
      </c>
      <c r="P1270" s="2">
        <v>618</v>
      </c>
      <c r="Q1270" s="2">
        <v>11</v>
      </c>
      <c r="R1270" s="2">
        <v>1253</v>
      </c>
      <c r="S1270" s="2">
        <v>11</v>
      </c>
    </row>
    <row r="1271" spans="1:19" ht="12.75" customHeight="1" x14ac:dyDescent="0.15">
      <c r="A1271" t="s">
        <v>443</v>
      </c>
      <c r="B1271" t="s">
        <v>416</v>
      </c>
      <c r="C1271" t="s">
        <v>417</v>
      </c>
      <c r="D1271" s="86">
        <v>2015</v>
      </c>
      <c r="E1271" t="s">
        <v>1598</v>
      </c>
      <c r="F1271">
        <v>201</v>
      </c>
      <c r="G1271" s="108">
        <f t="shared" si="0"/>
        <v>0</v>
      </c>
      <c r="H1271">
        <v>0</v>
      </c>
      <c r="I1271">
        <v>0</v>
      </c>
      <c r="J1271">
        <v>152</v>
      </c>
      <c r="K1271" s="108">
        <f t="shared" si="1"/>
        <v>0</v>
      </c>
      <c r="L1271">
        <v>0</v>
      </c>
      <c r="M1271">
        <v>0</v>
      </c>
      <c r="N1271">
        <v>282</v>
      </c>
      <c r="O1271">
        <v>0</v>
      </c>
      <c r="P1271">
        <v>618</v>
      </c>
      <c r="Q1271">
        <v>11</v>
      </c>
      <c r="R1271">
        <v>1253</v>
      </c>
      <c r="S1271">
        <v>11</v>
      </c>
    </row>
    <row r="1272" spans="1:19" ht="12.75" customHeight="1" x14ac:dyDescent="0.15">
      <c r="A1272" t="s">
        <v>443</v>
      </c>
      <c r="B1272" t="s">
        <v>416</v>
      </c>
      <c r="C1272" t="s">
        <v>417</v>
      </c>
      <c r="D1272" s="86">
        <v>2016</v>
      </c>
      <c r="E1272" t="s">
        <v>1598</v>
      </c>
      <c r="F1272">
        <v>201</v>
      </c>
      <c r="G1272" s="108">
        <f t="shared" si="0"/>
        <v>0</v>
      </c>
      <c r="H1272">
        <v>0</v>
      </c>
      <c r="I1272">
        <v>0</v>
      </c>
      <c r="J1272">
        <v>152</v>
      </c>
      <c r="K1272" s="108">
        <f t="shared" si="1"/>
        <v>0</v>
      </c>
      <c r="L1272">
        <v>0</v>
      </c>
      <c r="M1272">
        <v>0</v>
      </c>
      <c r="N1272">
        <v>282</v>
      </c>
      <c r="O1272">
        <v>0</v>
      </c>
      <c r="P1272">
        <v>618</v>
      </c>
      <c r="Q1272">
        <v>17</v>
      </c>
      <c r="R1272">
        <v>1253</v>
      </c>
      <c r="S1272">
        <v>17</v>
      </c>
    </row>
    <row r="1273" spans="1:19" ht="12.75" customHeight="1" x14ac:dyDescent="0.15">
      <c r="A1273" t="s">
        <v>443</v>
      </c>
      <c r="B1273" t="s">
        <v>416</v>
      </c>
      <c r="C1273" t="s">
        <v>417</v>
      </c>
      <c r="D1273" s="86">
        <v>2017</v>
      </c>
      <c r="E1273" t="s">
        <v>1598</v>
      </c>
      <c r="F1273">
        <v>201</v>
      </c>
      <c r="G1273" s="108">
        <f t="shared" si="0"/>
        <v>0</v>
      </c>
      <c r="H1273">
        <v>0</v>
      </c>
      <c r="I1273">
        <v>0</v>
      </c>
      <c r="J1273">
        <v>152</v>
      </c>
      <c r="K1273" s="108">
        <f t="shared" si="1"/>
        <v>0</v>
      </c>
      <c r="L1273">
        <v>0</v>
      </c>
      <c r="M1273">
        <v>0</v>
      </c>
      <c r="N1273">
        <v>282</v>
      </c>
      <c r="O1273">
        <v>0</v>
      </c>
      <c r="P1273">
        <v>618</v>
      </c>
      <c r="Q1273">
        <v>24</v>
      </c>
      <c r="R1273">
        <v>1253</v>
      </c>
      <c r="S1273">
        <v>24</v>
      </c>
    </row>
    <row r="1274" spans="1:19" ht="12.75" customHeight="1" x14ac:dyDescent="0.15">
      <c r="A1274" s="77" t="s">
        <v>346</v>
      </c>
      <c r="B1274" s="77" t="s">
        <v>341</v>
      </c>
      <c r="C1274" s="77" t="s">
        <v>123</v>
      </c>
      <c r="D1274" s="111" t="s">
        <v>1632</v>
      </c>
      <c r="E1274" s="77" t="s">
        <v>1598</v>
      </c>
      <c r="F1274" s="104">
        <v>1539</v>
      </c>
      <c r="G1274" s="108">
        <f t="shared" si="0"/>
        <v>0</v>
      </c>
      <c r="H1274" s="104">
        <v>0</v>
      </c>
      <c r="I1274" s="104">
        <v>0</v>
      </c>
      <c r="J1274" s="103">
        <v>1079</v>
      </c>
      <c r="K1274" s="108">
        <f t="shared" si="1"/>
        <v>0</v>
      </c>
      <c r="L1274" s="104">
        <v>0</v>
      </c>
      <c r="M1274" s="104">
        <v>0</v>
      </c>
      <c r="N1274" s="104">
        <v>1303</v>
      </c>
      <c r="O1274" s="104">
        <v>104</v>
      </c>
      <c r="P1274" s="77" t="s">
        <v>1831</v>
      </c>
      <c r="Q1274" s="104">
        <v>142</v>
      </c>
      <c r="R1274" s="104">
        <v>7008</v>
      </c>
      <c r="S1274" s="104">
        <v>246</v>
      </c>
    </row>
    <row r="1275" spans="1:19" ht="12.75" customHeight="1" x14ac:dyDescent="0.15">
      <c r="A1275" s="2" t="s">
        <v>346</v>
      </c>
      <c r="B1275" s="2" t="s">
        <v>341</v>
      </c>
      <c r="C1275" s="2" t="s">
        <v>123</v>
      </c>
      <c r="D1275" s="86">
        <v>2013</v>
      </c>
      <c r="E1275" s="2" t="s">
        <v>1598</v>
      </c>
      <c r="F1275" s="2">
        <v>1539</v>
      </c>
      <c r="G1275" s="108">
        <f t="shared" si="0"/>
        <v>0</v>
      </c>
      <c r="H1275" s="2">
        <v>0</v>
      </c>
      <c r="I1275" s="2">
        <v>0</v>
      </c>
      <c r="J1275" s="2">
        <v>1079</v>
      </c>
      <c r="K1275" s="108">
        <f t="shared" si="1"/>
        <v>0</v>
      </c>
      <c r="L1275" s="2">
        <v>0</v>
      </c>
      <c r="M1275" s="2">
        <v>0</v>
      </c>
      <c r="N1275" s="2">
        <v>1303</v>
      </c>
      <c r="O1275" s="2">
        <v>0</v>
      </c>
      <c r="P1275" s="2">
        <v>3087</v>
      </c>
      <c r="Q1275" s="2">
        <v>331</v>
      </c>
      <c r="R1275" s="2">
        <v>7008</v>
      </c>
      <c r="S1275" s="2">
        <v>331</v>
      </c>
    </row>
    <row r="1276" spans="1:19" ht="12.75" customHeight="1" x14ac:dyDescent="0.15">
      <c r="A1276" s="2" t="s">
        <v>346</v>
      </c>
      <c r="B1276" s="2" t="s">
        <v>341</v>
      </c>
      <c r="C1276" s="2" t="s">
        <v>123</v>
      </c>
      <c r="D1276" s="86">
        <v>2014</v>
      </c>
      <c r="E1276" s="2" t="s">
        <v>1598</v>
      </c>
      <c r="F1276" s="2">
        <v>1539</v>
      </c>
      <c r="G1276" s="108">
        <f t="shared" si="0"/>
        <v>0</v>
      </c>
      <c r="H1276" s="2">
        <v>0</v>
      </c>
      <c r="I1276" s="2">
        <v>0</v>
      </c>
      <c r="J1276" s="2">
        <v>1079</v>
      </c>
      <c r="K1276" s="108">
        <f t="shared" si="1"/>
        <v>0</v>
      </c>
      <c r="L1276" s="2">
        <v>0</v>
      </c>
      <c r="M1276" s="2">
        <v>0</v>
      </c>
      <c r="N1276" s="2">
        <v>1303</v>
      </c>
      <c r="O1276" s="2">
        <v>0</v>
      </c>
      <c r="P1276" s="2">
        <v>3087</v>
      </c>
      <c r="Q1276" s="2">
        <v>254</v>
      </c>
      <c r="R1276" s="2">
        <v>7008</v>
      </c>
      <c r="S1276" s="2">
        <v>254</v>
      </c>
    </row>
    <row r="1277" spans="1:19" ht="12.75" customHeight="1" x14ac:dyDescent="0.15">
      <c r="A1277" t="s">
        <v>346</v>
      </c>
      <c r="B1277" t="s">
        <v>341</v>
      </c>
      <c r="C1277" t="s">
        <v>123</v>
      </c>
      <c r="D1277" s="86">
        <v>2015</v>
      </c>
      <c r="E1277" t="s">
        <v>1598</v>
      </c>
      <c r="F1277">
        <v>1539</v>
      </c>
      <c r="G1277" s="108">
        <f t="shared" si="0"/>
        <v>50</v>
      </c>
      <c r="H1277">
        <v>50</v>
      </c>
      <c r="I1277">
        <v>0</v>
      </c>
      <c r="J1277">
        <v>1079</v>
      </c>
      <c r="K1277" s="108">
        <f t="shared" si="1"/>
        <v>0</v>
      </c>
      <c r="L1277">
        <v>0</v>
      </c>
      <c r="M1277">
        <v>0</v>
      </c>
      <c r="N1277">
        <v>1303</v>
      </c>
      <c r="O1277">
        <v>0</v>
      </c>
      <c r="P1277">
        <v>3087</v>
      </c>
      <c r="Q1277">
        <v>402</v>
      </c>
      <c r="R1277">
        <v>7008</v>
      </c>
      <c r="S1277">
        <v>452</v>
      </c>
    </row>
    <row r="1278" spans="1:19" ht="12.75" customHeight="1" x14ac:dyDescent="0.15">
      <c r="A1278" t="s">
        <v>346</v>
      </c>
      <c r="B1278" t="s">
        <v>341</v>
      </c>
      <c r="C1278" t="s">
        <v>123</v>
      </c>
      <c r="D1278" s="86">
        <v>2016</v>
      </c>
      <c r="E1278" t="s">
        <v>1598</v>
      </c>
      <c r="F1278">
        <v>1539</v>
      </c>
      <c r="G1278" s="108">
        <f t="shared" si="0"/>
        <v>0</v>
      </c>
      <c r="H1278">
        <v>0</v>
      </c>
      <c r="I1278">
        <v>0</v>
      </c>
      <c r="J1278">
        <v>1079</v>
      </c>
      <c r="K1278" s="108">
        <f t="shared" si="1"/>
        <v>0</v>
      </c>
      <c r="L1278">
        <v>0</v>
      </c>
      <c r="M1278">
        <v>0</v>
      </c>
      <c r="N1278">
        <v>1303</v>
      </c>
      <c r="O1278">
        <v>0</v>
      </c>
      <c r="P1278">
        <v>3087</v>
      </c>
      <c r="Q1278">
        <v>330</v>
      </c>
      <c r="R1278">
        <v>7008</v>
      </c>
      <c r="S1278">
        <v>330</v>
      </c>
    </row>
    <row r="1279" spans="1:19" ht="12.75" customHeight="1" x14ac:dyDescent="0.15">
      <c r="A1279" t="s">
        <v>346</v>
      </c>
      <c r="B1279" t="s">
        <v>341</v>
      </c>
      <c r="C1279" t="s">
        <v>123</v>
      </c>
      <c r="D1279" s="86">
        <v>2017</v>
      </c>
      <c r="E1279" t="s">
        <v>1598</v>
      </c>
      <c r="F1279">
        <v>1539</v>
      </c>
      <c r="G1279" s="108">
        <f t="shared" si="0"/>
        <v>50</v>
      </c>
      <c r="H1279">
        <v>50</v>
      </c>
      <c r="I1279">
        <v>0</v>
      </c>
      <c r="J1279">
        <v>1079</v>
      </c>
      <c r="K1279" s="108">
        <f t="shared" si="1"/>
        <v>0</v>
      </c>
      <c r="L1279">
        <v>0</v>
      </c>
      <c r="M1279">
        <v>0</v>
      </c>
      <c r="N1279">
        <v>1303</v>
      </c>
      <c r="O1279">
        <v>110</v>
      </c>
      <c r="P1279">
        <v>3087</v>
      </c>
      <c r="Q1279">
        <v>306</v>
      </c>
      <c r="R1279">
        <v>7008</v>
      </c>
      <c r="S1279">
        <v>466</v>
      </c>
    </row>
    <row r="1280" spans="1:19" ht="12.75" customHeight="1" x14ac:dyDescent="0.15">
      <c r="A1280" s="2" t="s">
        <v>385</v>
      </c>
      <c r="B1280" s="2" t="s">
        <v>352</v>
      </c>
      <c r="C1280" s="2" t="s">
        <v>144</v>
      </c>
      <c r="D1280" s="86">
        <v>2014</v>
      </c>
      <c r="E1280" s="2" t="s">
        <v>1598</v>
      </c>
      <c r="F1280" s="2">
        <v>209</v>
      </c>
      <c r="G1280" s="108">
        <f t="shared" si="0"/>
        <v>0</v>
      </c>
      <c r="H1280" s="2">
        <v>0</v>
      </c>
      <c r="I1280" s="2">
        <v>0</v>
      </c>
      <c r="J1280" s="2">
        <v>141</v>
      </c>
      <c r="K1280" s="108">
        <f t="shared" si="1"/>
        <v>0</v>
      </c>
      <c r="L1280" s="2">
        <v>0</v>
      </c>
      <c r="M1280" s="2">
        <v>0</v>
      </c>
      <c r="N1280" s="2">
        <v>158</v>
      </c>
      <c r="O1280" s="2">
        <v>0</v>
      </c>
      <c r="P1280" s="2">
        <v>340</v>
      </c>
      <c r="Q1280" s="2">
        <v>388</v>
      </c>
      <c r="R1280" s="2">
        <v>848</v>
      </c>
      <c r="S1280" s="2">
        <v>388</v>
      </c>
    </row>
    <row r="1281" spans="1:19" ht="12.75" customHeight="1" x14ac:dyDescent="0.15">
      <c r="A1281" t="s">
        <v>385</v>
      </c>
      <c r="B1281" t="s">
        <v>352</v>
      </c>
      <c r="C1281" t="s">
        <v>144</v>
      </c>
      <c r="D1281" s="86">
        <v>2015</v>
      </c>
      <c r="E1281" t="s">
        <v>1598</v>
      </c>
      <c r="F1281">
        <v>209</v>
      </c>
      <c r="G1281" s="108">
        <f t="shared" si="0"/>
        <v>0</v>
      </c>
      <c r="H1281">
        <v>0</v>
      </c>
      <c r="I1281">
        <v>0</v>
      </c>
      <c r="J1281">
        <v>141</v>
      </c>
      <c r="K1281" s="108">
        <f t="shared" si="1"/>
        <v>0</v>
      </c>
      <c r="L1281">
        <v>0</v>
      </c>
      <c r="M1281">
        <v>0</v>
      </c>
      <c r="N1281">
        <v>158</v>
      </c>
      <c r="O1281">
        <v>0</v>
      </c>
      <c r="P1281">
        <v>340</v>
      </c>
      <c r="Q1281">
        <v>425</v>
      </c>
      <c r="R1281">
        <v>848</v>
      </c>
      <c r="S1281">
        <v>425</v>
      </c>
    </row>
    <row r="1282" spans="1:19" ht="12.75" customHeight="1" x14ac:dyDescent="0.15">
      <c r="A1282" t="s">
        <v>385</v>
      </c>
      <c r="B1282" t="s">
        <v>352</v>
      </c>
      <c r="C1282" t="s">
        <v>144</v>
      </c>
      <c r="D1282" s="86">
        <v>2016</v>
      </c>
      <c r="E1282" t="s">
        <v>1598</v>
      </c>
      <c r="F1282">
        <v>209</v>
      </c>
      <c r="G1282" s="108">
        <f t="shared" si="0"/>
        <v>0</v>
      </c>
      <c r="H1282">
        <v>0</v>
      </c>
      <c r="I1282">
        <v>0</v>
      </c>
      <c r="J1282">
        <v>141</v>
      </c>
      <c r="K1282" s="108">
        <f t="shared" si="1"/>
        <v>0</v>
      </c>
      <c r="L1282">
        <v>0</v>
      </c>
      <c r="M1282">
        <v>0</v>
      </c>
      <c r="N1282">
        <v>158</v>
      </c>
      <c r="O1282">
        <v>0</v>
      </c>
      <c r="P1282">
        <v>340</v>
      </c>
      <c r="Q1282">
        <v>171</v>
      </c>
      <c r="R1282">
        <v>848</v>
      </c>
      <c r="S1282">
        <v>171</v>
      </c>
    </row>
    <row r="1283" spans="1:19" ht="12.75" customHeight="1" x14ac:dyDescent="0.15">
      <c r="A1283" t="s">
        <v>385</v>
      </c>
      <c r="B1283" t="s">
        <v>352</v>
      </c>
      <c r="C1283" t="s">
        <v>144</v>
      </c>
      <c r="D1283" s="86">
        <v>2017</v>
      </c>
      <c r="E1283" t="s">
        <v>1598</v>
      </c>
      <c r="F1283">
        <v>209</v>
      </c>
      <c r="G1283" s="108">
        <f t="shared" si="0"/>
        <v>18</v>
      </c>
      <c r="H1283">
        <v>18</v>
      </c>
      <c r="I1283">
        <v>0</v>
      </c>
      <c r="J1283">
        <v>141</v>
      </c>
      <c r="K1283" s="108">
        <f t="shared" si="1"/>
        <v>11</v>
      </c>
      <c r="L1283">
        <v>11</v>
      </c>
      <c r="M1283">
        <v>0</v>
      </c>
      <c r="N1283">
        <v>158</v>
      </c>
      <c r="O1283">
        <v>31</v>
      </c>
      <c r="P1283">
        <v>340</v>
      </c>
      <c r="Q1283">
        <v>296</v>
      </c>
      <c r="R1283">
        <v>848</v>
      </c>
      <c r="S1283">
        <v>356</v>
      </c>
    </row>
    <row r="1284" spans="1:19" ht="12.75" customHeight="1" x14ac:dyDescent="0.15">
      <c r="A1284" s="77" t="s">
        <v>336</v>
      </c>
      <c r="B1284" s="77" t="s">
        <v>316</v>
      </c>
      <c r="C1284" s="77" t="s">
        <v>144</v>
      </c>
      <c r="D1284" s="111" t="s">
        <v>1632</v>
      </c>
      <c r="E1284" s="77" t="s">
        <v>1598</v>
      </c>
      <c r="F1284" s="104">
        <v>23</v>
      </c>
      <c r="G1284" s="108">
        <f t="shared" si="0"/>
        <v>0</v>
      </c>
      <c r="H1284" s="104">
        <v>0</v>
      </c>
      <c r="I1284" s="104">
        <v>0</v>
      </c>
      <c r="J1284" s="103">
        <v>15</v>
      </c>
      <c r="K1284" s="108">
        <f t="shared" si="1"/>
        <v>0</v>
      </c>
      <c r="L1284" s="104">
        <v>0</v>
      </c>
      <c r="M1284" s="104">
        <v>0</v>
      </c>
      <c r="N1284" s="104">
        <v>18</v>
      </c>
      <c r="O1284" s="104">
        <v>1</v>
      </c>
      <c r="P1284" s="77" t="s">
        <v>1832</v>
      </c>
      <c r="Q1284" s="104">
        <v>0</v>
      </c>
      <c r="R1284" s="104">
        <v>95</v>
      </c>
      <c r="S1284" s="104">
        <v>1</v>
      </c>
    </row>
    <row r="1285" spans="1:19" ht="12.75" customHeight="1" x14ac:dyDescent="0.15">
      <c r="A1285" t="s">
        <v>336</v>
      </c>
      <c r="B1285" t="s">
        <v>316</v>
      </c>
      <c r="C1285" t="s">
        <v>144</v>
      </c>
      <c r="D1285" s="86">
        <v>2017</v>
      </c>
      <c r="E1285" t="s">
        <v>1598</v>
      </c>
      <c r="F1285">
        <v>23</v>
      </c>
      <c r="G1285" s="108">
        <f t="shared" si="0"/>
        <v>0</v>
      </c>
      <c r="H1285">
        <v>0</v>
      </c>
      <c r="I1285">
        <v>0</v>
      </c>
      <c r="J1285">
        <v>15</v>
      </c>
      <c r="K1285" s="108">
        <f t="shared" si="1"/>
        <v>0</v>
      </c>
      <c r="L1285">
        <v>0</v>
      </c>
      <c r="M1285">
        <v>0</v>
      </c>
      <c r="N1285">
        <v>18</v>
      </c>
      <c r="O1285">
        <v>1</v>
      </c>
      <c r="P1285">
        <v>39</v>
      </c>
      <c r="Q1285">
        <v>36</v>
      </c>
      <c r="R1285">
        <v>95</v>
      </c>
      <c r="S1285">
        <v>37</v>
      </c>
    </row>
    <row r="1286" spans="1:19" ht="12.75" customHeight="1" x14ac:dyDescent="0.15">
      <c r="A1286" s="77" t="s">
        <v>209</v>
      </c>
      <c r="B1286" s="77" t="s">
        <v>168</v>
      </c>
      <c r="C1286" s="77" t="s">
        <v>144</v>
      </c>
      <c r="D1286" s="111" t="s">
        <v>1632</v>
      </c>
      <c r="E1286" s="77" t="s">
        <v>1598</v>
      </c>
      <c r="F1286" s="104">
        <v>8</v>
      </c>
      <c r="G1286" s="108">
        <f t="shared" si="0"/>
        <v>0</v>
      </c>
      <c r="H1286" s="104">
        <v>0</v>
      </c>
      <c r="I1286" s="104">
        <v>0</v>
      </c>
      <c r="J1286" s="103">
        <v>5</v>
      </c>
      <c r="K1286" s="108">
        <f t="shared" si="1"/>
        <v>0</v>
      </c>
      <c r="L1286" s="104">
        <v>0</v>
      </c>
      <c r="M1286" s="104">
        <v>0</v>
      </c>
      <c r="N1286" s="104">
        <v>5</v>
      </c>
      <c r="O1286" s="104">
        <v>1</v>
      </c>
      <c r="P1286" s="77" t="s">
        <v>1829</v>
      </c>
      <c r="Q1286" s="104">
        <v>21</v>
      </c>
      <c r="R1286" s="104">
        <v>31</v>
      </c>
      <c r="S1286" s="104">
        <v>22</v>
      </c>
    </row>
    <row r="1287" spans="1:19" ht="12.75" customHeight="1" x14ac:dyDescent="0.15">
      <c r="A1287" s="2" t="s">
        <v>209</v>
      </c>
      <c r="B1287" s="2" t="s">
        <v>168</v>
      </c>
      <c r="C1287" s="2" t="s">
        <v>144</v>
      </c>
      <c r="D1287" s="86">
        <v>2014</v>
      </c>
      <c r="E1287" s="2" t="s">
        <v>1598</v>
      </c>
      <c r="F1287" s="2">
        <v>8</v>
      </c>
      <c r="G1287" s="108">
        <f t="shared" si="0"/>
        <v>0</v>
      </c>
      <c r="H1287" s="2">
        <v>0</v>
      </c>
      <c r="I1287" s="2">
        <v>0</v>
      </c>
      <c r="J1287" s="2">
        <v>5</v>
      </c>
      <c r="K1287" s="108">
        <f t="shared" si="1"/>
        <v>0</v>
      </c>
      <c r="L1287" s="2">
        <v>0</v>
      </c>
      <c r="M1287" s="2">
        <v>0</v>
      </c>
      <c r="N1287" s="2">
        <v>5</v>
      </c>
      <c r="O1287" s="2">
        <v>0</v>
      </c>
      <c r="P1287" s="2">
        <v>13</v>
      </c>
      <c r="Q1287" s="2">
        <v>4</v>
      </c>
      <c r="R1287" s="2">
        <v>31</v>
      </c>
      <c r="S1287" s="2">
        <v>4</v>
      </c>
    </row>
    <row r="1288" spans="1:19" ht="12.75" customHeight="1" x14ac:dyDescent="0.15">
      <c r="A1288" t="s">
        <v>209</v>
      </c>
      <c r="B1288" t="s">
        <v>168</v>
      </c>
      <c r="C1288" t="s">
        <v>144</v>
      </c>
      <c r="D1288" s="86">
        <v>2015</v>
      </c>
      <c r="E1288" t="s">
        <v>1598</v>
      </c>
      <c r="F1288">
        <v>8</v>
      </c>
      <c r="G1288" s="108">
        <f t="shared" si="0"/>
        <v>0</v>
      </c>
      <c r="H1288">
        <v>0</v>
      </c>
      <c r="I1288">
        <v>0</v>
      </c>
      <c r="J1288">
        <v>5</v>
      </c>
      <c r="K1288" s="108">
        <f t="shared" si="1"/>
        <v>0</v>
      </c>
      <c r="L1288">
        <v>0</v>
      </c>
      <c r="M1288">
        <v>0</v>
      </c>
      <c r="N1288">
        <v>5</v>
      </c>
      <c r="O1288">
        <v>0</v>
      </c>
      <c r="P1288">
        <v>13</v>
      </c>
      <c r="Q1288">
        <v>4</v>
      </c>
      <c r="R1288">
        <v>31</v>
      </c>
      <c r="S1288">
        <v>4</v>
      </c>
    </row>
    <row r="1289" spans="1:19" ht="12.75" customHeight="1" x14ac:dyDescent="0.15">
      <c r="A1289" t="s">
        <v>209</v>
      </c>
      <c r="B1289" t="s">
        <v>168</v>
      </c>
      <c r="C1289" t="s">
        <v>144</v>
      </c>
      <c r="D1289" s="86">
        <v>2016</v>
      </c>
      <c r="E1289" t="s">
        <v>1598</v>
      </c>
      <c r="F1289">
        <v>8</v>
      </c>
      <c r="G1289" s="108">
        <f t="shared" si="0"/>
        <v>4</v>
      </c>
      <c r="H1289">
        <v>4</v>
      </c>
      <c r="I1289">
        <v>0</v>
      </c>
      <c r="J1289">
        <v>5</v>
      </c>
      <c r="K1289" s="108">
        <f t="shared" si="1"/>
        <v>0</v>
      </c>
      <c r="L1289">
        <v>0</v>
      </c>
      <c r="M1289">
        <v>0</v>
      </c>
      <c r="N1289">
        <v>5</v>
      </c>
      <c r="O1289">
        <v>0</v>
      </c>
      <c r="P1289">
        <v>13</v>
      </c>
      <c r="Q1289">
        <v>48</v>
      </c>
      <c r="R1289">
        <v>31</v>
      </c>
      <c r="S1289">
        <v>52</v>
      </c>
    </row>
    <row r="1290" spans="1:19" ht="12.75" customHeight="1" x14ac:dyDescent="0.15">
      <c r="A1290" t="s">
        <v>209</v>
      </c>
      <c r="B1290" t="s">
        <v>168</v>
      </c>
      <c r="C1290" t="s">
        <v>144</v>
      </c>
      <c r="D1290" s="86">
        <v>2017</v>
      </c>
      <c r="E1290" t="s">
        <v>1598</v>
      </c>
      <c r="F1290">
        <v>8</v>
      </c>
      <c r="G1290" s="108">
        <f t="shared" si="0"/>
        <v>1</v>
      </c>
      <c r="H1290">
        <v>1</v>
      </c>
      <c r="I1290">
        <v>0</v>
      </c>
      <c r="J1290">
        <v>5</v>
      </c>
      <c r="K1290" s="108">
        <f t="shared" si="1"/>
        <v>0</v>
      </c>
      <c r="L1290">
        <v>0</v>
      </c>
      <c r="M1290">
        <v>0</v>
      </c>
      <c r="N1290">
        <v>5</v>
      </c>
      <c r="O1290">
        <v>0</v>
      </c>
      <c r="P1290">
        <v>13</v>
      </c>
      <c r="Q1290">
        <v>26</v>
      </c>
      <c r="R1290">
        <v>31</v>
      </c>
      <c r="S1290">
        <v>27</v>
      </c>
    </row>
    <row r="1291" spans="1:19" ht="12.75" customHeight="1" x14ac:dyDescent="0.15">
      <c r="A1291" s="77" t="s">
        <v>297</v>
      </c>
      <c r="B1291" s="77" t="s">
        <v>273</v>
      </c>
      <c r="C1291" s="77" t="s">
        <v>144</v>
      </c>
      <c r="D1291" s="111" t="s">
        <v>1632</v>
      </c>
      <c r="E1291" s="77" t="s">
        <v>1598</v>
      </c>
      <c r="F1291" s="104">
        <v>1</v>
      </c>
      <c r="G1291" s="108">
        <f t="shared" si="0"/>
        <v>0</v>
      </c>
      <c r="H1291" s="2"/>
      <c r="I1291" s="2"/>
      <c r="J1291" s="103">
        <v>1</v>
      </c>
      <c r="K1291" s="108">
        <f t="shared" si="1"/>
        <v>0</v>
      </c>
      <c r="L1291" s="2"/>
      <c r="M1291" s="2"/>
      <c r="N1291" s="104">
        <v>0</v>
      </c>
      <c r="O1291" s="2"/>
      <c r="P1291" s="77" t="s">
        <v>1658</v>
      </c>
      <c r="Q1291" s="2"/>
      <c r="R1291" s="104">
        <v>2</v>
      </c>
      <c r="S1291" s="2"/>
    </row>
    <row r="1292" spans="1:19" ht="12.75" customHeight="1" x14ac:dyDescent="0.15">
      <c r="A1292" s="2" t="s">
        <v>297</v>
      </c>
      <c r="B1292" s="2" t="s">
        <v>273</v>
      </c>
      <c r="C1292" s="2" t="s">
        <v>144</v>
      </c>
      <c r="D1292" s="86">
        <v>2014</v>
      </c>
      <c r="E1292" s="2" t="s">
        <v>1598</v>
      </c>
      <c r="F1292" s="2">
        <v>1</v>
      </c>
      <c r="G1292" s="108">
        <f t="shared" si="0"/>
        <v>0</v>
      </c>
      <c r="H1292" s="2">
        <v>0</v>
      </c>
      <c r="I1292" s="2">
        <v>0</v>
      </c>
      <c r="J1292" s="2">
        <v>1</v>
      </c>
      <c r="K1292" s="108">
        <f t="shared" si="1"/>
        <v>0</v>
      </c>
      <c r="L1292" s="2">
        <v>0</v>
      </c>
      <c r="M1292" s="2">
        <v>0</v>
      </c>
      <c r="N1292" s="2">
        <v>0</v>
      </c>
      <c r="O1292" s="2">
        <v>0</v>
      </c>
      <c r="P1292" s="2">
        <v>0</v>
      </c>
      <c r="Q1292" s="2">
        <v>0</v>
      </c>
      <c r="R1292" s="2">
        <v>2</v>
      </c>
      <c r="S1292" s="2">
        <v>0</v>
      </c>
    </row>
    <row r="1293" spans="1:19" ht="12.75" customHeight="1" x14ac:dyDescent="0.15">
      <c r="A1293" t="s">
        <v>297</v>
      </c>
      <c r="B1293" t="s">
        <v>273</v>
      </c>
      <c r="C1293" t="s">
        <v>144</v>
      </c>
      <c r="D1293" s="86">
        <v>2015</v>
      </c>
      <c r="E1293" t="s">
        <v>1598</v>
      </c>
      <c r="F1293">
        <v>1</v>
      </c>
      <c r="G1293" s="108">
        <f t="shared" si="0"/>
        <v>0</v>
      </c>
      <c r="H1293">
        <v>0</v>
      </c>
      <c r="I1293">
        <v>0</v>
      </c>
      <c r="J1293">
        <v>1</v>
      </c>
      <c r="K1293" s="108">
        <f t="shared" si="1"/>
        <v>0</v>
      </c>
      <c r="L1293">
        <v>0</v>
      </c>
      <c r="M1293">
        <v>0</v>
      </c>
      <c r="N1293">
        <v>0</v>
      </c>
      <c r="O1293">
        <v>0</v>
      </c>
      <c r="P1293">
        <v>0</v>
      </c>
      <c r="Q1293">
        <v>0</v>
      </c>
      <c r="R1293">
        <v>2</v>
      </c>
      <c r="S1293">
        <v>0</v>
      </c>
    </row>
    <row r="1294" spans="1:19" ht="12.75" customHeight="1" x14ac:dyDescent="0.15">
      <c r="A1294" t="s">
        <v>297</v>
      </c>
      <c r="B1294" t="s">
        <v>273</v>
      </c>
      <c r="C1294" t="s">
        <v>144</v>
      </c>
      <c r="D1294" s="86">
        <v>2016</v>
      </c>
      <c r="E1294" t="s">
        <v>1598</v>
      </c>
      <c r="F1294">
        <v>1</v>
      </c>
      <c r="G1294" s="108">
        <f t="shared" si="0"/>
        <v>0</v>
      </c>
      <c r="H1294">
        <v>0</v>
      </c>
      <c r="I1294">
        <v>0</v>
      </c>
      <c r="J1294">
        <v>1</v>
      </c>
      <c r="K1294" s="108">
        <f t="shared" si="1"/>
        <v>0</v>
      </c>
      <c r="L1294">
        <v>0</v>
      </c>
      <c r="M1294">
        <v>0</v>
      </c>
      <c r="N1294">
        <v>0</v>
      </c>
      <c r="O1294">
        <v>0</v>
      </c>
      <c r="P1294">
        <v>0</v>
      </c>
      <c r="Q1294">
        <v>0</v>
      </c>
      <c r="R1294">
        <v>2</v>
      </c>
      <c r="S1294">
        <v>0</v>
      </c>
    </row>
    <row r="1295" spans="1:19" ht="12.75" customHeight="1" x14ac:dyDescent="0.15">
      <c r="A1295" t="s">
        <v>297</v>
      </c>
      <c r="B1295" t="s">
        <v>273</v>
      </c>
      <c r="C1295" t="s">
        <v>144</v>
      </c>
      <c r="D1295" s="86">
        <v>2017</v>
      </c>
      <c r="E1295" t="s">
        <v>1598</v>
      </c>
      <c r="F1295">
        <v>1</v>
      </c>
      <c r="G1295" s="108">
        <f t="shared" si="0"/>
        <v>0</v>
      </c>
      <c r="H1295">
        <v>0</v>
      </c>
      <c r="I1295">
        <v>0</v>
      </c>
      <c r="J1295">
        <v>1</v>
      </c>
      <c r="K1295" s="108">
        <f t="shared" si="1"/>
        <v>0</v>
      </c>
      <c r="L1295">
        <v>0</v>
      </c>
      <c r="M1295">
        <v>0</v>
      </c>
      <c r="N1295">
        <v>0</v>
      </c>
      <c r="O1295">
        <v>0</v>
      </c>
      <c r="P1295">
        <v>0</v>
      </c>
      <c r="Q1295">
        <v>0</v>
      </c>
      <c r="R1295">
        <v>2</v>
      </c>
      <c r="S1295">
        <v>0</v>
      </c>
    </row>
    <row r="1296" spans="1:19" ht="12.75" customHeight="1" x14ac:dyDescent="0.15">
      <c r="A1296" s="77" t="s">
        <v>598</v>
      </c>
      <c r="B1296" s="77" t="s">
        <v>542</v>
      </c>
      <c r="C1296" s="77" t="s">
        <v>83</v>
      </c>
      <c r="D1296" s="111" t="s">
        <v>1632</v>
      </c>
      <c r="E1296" s="77" t="s">
        <v>1598</v>
      </c>
      <c r="F1296" s="104">
        <v>73</v>
      </c>
      <c r="G1296" s="108">
        <f t="shared" si="0"/>
        <v>0</v>
      </c>
      <c r="H1296" s="104">
        <v>0</v>
      </c>
      <c r="I1296" s="104">
        <v>0</v>
      </c>
      <c r="J1296" s="103">
        <v>52</v>
      </c>
      <c r="K1296" s="108">
        <f t="shared" si="1"/>
        <v>2</v>
      </c>
      <c r="L1296" s="104">
        <v>0</v>
      </c>
      <c r="M1296" s="104">
        <v>2</v>
      </c>
      <c r="N1296" s="104">
        <v>61</v>
      </c>
      <c r="O1296" s="104">
        <v>3</v>
      </c>
      <c r="P1296" s="77" t="s">
        <v>1833</v>
      </c>
      <c r="Q1296" s="104">
        <v>0</v>
      </c>
      <c r="R1296" s="104">
        <v>323</v>
      </c>
      <c r="S1296" s="104">
        <v>5</v>
      </c>
    </row>
    <row r="1297" spans="1:19" ht="12.75" customHeight="1" x14ac:dyDescent="0.15">
      <c r="A1297" s="2" t="s">
        <v>598</v>
      </c>
      <c r="B1297" s="2" t="s">
        <v>542</v>
      </c>
      <c r="C1297" s="2" t="s">
        <v>83</v>
      </c>
      <c r="D1297" s="86">
        <v>2014</v>
      </c>
      <c r="E1297" s="2" t="s">
        <v>1598</v>
      </c>
      <c r="F1297" s="2">
        <v>73</v>
      </c>
      <c r="G1297" s="108">
        <f t="shared" si="0"/>
        <v>0</v>
      </c>
      <c r="H1297" s="2">
        <v>0</v>
      </c>
      <c r="I1297" s="2">
        <v>0</v>
      </c>
      <c r="J1297" s="2">
        <v>52</v>
      </c>
      <c r="K1297" s="108">
        <f t="shared" si="1"/>
        <v>26</v>
      </c>
      <c r="L1297" s="2">
        <v>26</v>
      </c>
      <c r="M1297" s="2">
        <v>0</v>
      </c>
      <c r="N1297" s="2">
        <v>61</v>
      </c>
      <c r="O1297" s="2">
        <v>1</v>
      </c>
      <c r="P1297" s="2">
        <v>137</v>
      </c>
      <c r="Q1297" s="2">
        <v>0</v>
      </c>
      <c r="R1297" s="2">
        <v>323</v>
      </c>
      <c r="S1297" s="2">
        <v>27</v>
      </c>
    </row>
    <row r="1298" spans="1:19" ht="12.75" customHeight="1" x14ac:dyDescent="0.15">
      <c r="A1298" s="2" t="s">
        <v>598</v>
      </c>
      <c r="B1298" s="2" t="s">
        <v>542</v>
      </c>
      <c r="C1298" s="2" t="s">
        <v>83</v>
      </c>
      <c r="D1298" s="86">
        <v>2015</v>
      </c>
      <c r="E1298" s="2" t="s">
        <v>1598</v>
      </c>
      <c r="F1298" s="2">
        <v>73</v>
      </c>
      <c r="G1298" s="108">
        <f t="shared" si="0"/>
        <v>0</v>
      </c>
      <c r="H1298" s="2">
        <v>0</v>
      </c>
      <c r="I1298" s="2">
        <v>0</v>
      </c>
      <c r="J1298" s="2">
        <v>52</v>
      </c>
      <c r="K1298" s="108">
        <f t="shared" si="1"/>
        <v>0</v>
      </c>
      <c r="L1298" s="2">
        <v>0</v>
      </c>
      <c r="M1298" s="2">
        <v>0</v>
      </c>
      <c r="N1298" s="2">
        <v>61</v>
      </c>
      <c r="O1298" s="2">
        <v>1</v>
      </c>
      <c r="P1298" s="2">
        <v>137</v>
      </c>
      <c r="Q1298" s="2">
        <v>0</v>
      </c>
      <c r="R1298" s="2">
        <v>323</v>
      </c>
      <c r="S1298" s="2">
        <v>1</v>
      </c>
    </row>
    <row r="1299" spans="1:19" ht="12.75" customHeight="1" x14ac:dyDescent="0.15">
      <c r="A1299" s="2" t="s">
        <v>598</v>
      </c>
      <c r="B1299" s="2" t="s">
        <v>542</v>
      </c>
      <c r="C1299" s="2" t="s">
        <v>83</v>
      </c>
      <c r="D1299" s="86">
        <v>2016</v>
      </c>
      <c r="E1299" s="2" t="s">
        <v>1598</v>
      </c>
      <c r="F1299" s="2">
        <v>73</v>
      </c>
      <c r="G1299" s="108">
        <f t="shared" si="0"/>
        <v>0</v>
      </c>
      <c r="H1299" s="2">
        <v>0</v>
      </c>
      <c r="I1299" s="2">
        <v>0</v>
      </c>
      <c r="J1299" s="2">
        <v>52</v>
      </c>
      <c r="K1299" s="108">
        <f t="shared" si="1"/>
        <v>0</v>
      </c>
      <c r="L1299" s="2">
        <v>0</v>
      </c>
      <c r="M1299" s="2">
        <v>0</v>
      </c>
      <c r="N1299" s="2">
        <v>61</v>
      </c>
      <c r="O1299" s="2">
        <v>4</v>
      </c>
      <c r="P1299" s="2">
        <v>137</v>
      </c>
      <c r="Q1299" s="2">
        <v>0</v>
      </c>
      <c r="R1299" s="2">
        <v>323</v>
      </c>
      <c r="S1299" s="2">
        <v>4</v>
      </c>
    </row>
    <row r="1300" spans="1:19" ht="12.75" customHeight="1" x14ac:dyDescent="0.15">
      <c r="A1300" s="2" t="s">
        <v>598</v>
      </c>
      <c r="B1300" s="2" t="s">
        <v>542</v>
      </c>
      <c r="C1300" s="2" t="s">
        <v>83</v>
      </c>
      <c r="D1300" s="86">
        <v>2017</v>
      </c>
      <c r="E1300" s="2" t="s">
        <v>1598</v>
      </c>
      <c r="F1300" s="2">
        <v>73</v>
      </c>
      <c r="G1300" s="108">
        <f t="shared" si="0"/>
        <v>0</v>
      </c>
      <c r="H1300" s="2">
        <v>0</v>
      </c>
      <c r="I1300" s="2">
        <v>0</v>
      </c>
      <c r="J1300" s="2">
        <v>52</v>
      </c>
      <c r="K1300" s="108">
        <f t="shared" si="1"/>
        <v>18</v>
      </c>
      <c r="L1300" s="2">
        <v>0</v>
      </c>
      <c r="M1300" s="2">
        <v>18</v>
      </c>
      <c r="N1300" s="2">
        <v>61</v>
      </c>
      <c r="O1300" s="2">
        <v>20</v>
      </c>
      <c r="P1300" s="2">
        <v>137</v>
      </c>
      <c r="Q1300" s="2">
        <v>0</v>
      </c>
      <c r="R1300" s="2">
        <v>323</v>
      </c>
      <c r="S1300" s="2">
        <v>38</v>
      </c>
    </row>
    <row r="1301" spans="1:19" ht="12.75" customHeight="1" x14ac:dyDescent="0.15">
      <c r="A1301" s="77" t="s">
        <v>551</v>
      </c>
      <c r="B1301" s="77" t="s">
        <v>433</v>
      </c>
      <c r="C1301" s="77" t="s">
        <v>83</v>
      </c>
      <c r="D1301" s="111" t="s">
        <v>1632</v>
      </c>
      <c r="E1301" s="77" t="s">
        <v>1598</v>
      </c>
      <c r="F1301" s="104">
        <v>1785</v>
      </c>
      <c r="G1301" s="108">
        <f t="shared" si="0"/>
        <v>0</v>
      </c>
      <c r="H1301" s="104">
        <v>0</v>
      </c>
      <c r="I1301" s="104">
        <v>0</v>
      </c>
      <c r="J1301" s="103">
        <v>1240</v>
      </c>
      <c r="K1301" s="108">
        <f t="shared" si="1"/>
        <v>79</v>
      </c>
      <c r="L1301" s="104">
        <v>79</v>
      </c>
      <c r="M1301" s="104">
        <v>0</v>
      </c>
      <c r="N1301" s="104">
        <v>1298</v>
      </c>
      <c r="O1301" s="104">
        <v>10</v>
      </c>
      <c r="P1301" s="77" t="s">
        <v>1834</v>
      </c>
      <c r="Q1301" s="104">
        <v>109</v>
      </c>
      <c r="R1301" s="104">
        <v>7084</v>
      </c>
      <c r="S1301" s="104">
        <v>198</v>
      </c>
    </row>
    <row r="1302" spans="1:19" ht="12.75" customHeight="1" x14ac:dyDescent="0.15">
      <c r="A1302" s="2" t="s">
        <v>551</v>
      </c>
      <c r="B1302" s="2" t="s">
        <v>433</v>
      </c>
      <c r="C1302" s="2" t="s">
        <v>83</v>
      </c>
      <c r="D1302" s="86">
        <v>2014</v>
      </c>
      <c r="E1302" s="2" t="s">
        <v>1598</v>
      </c>
      <c r="F1302" s="2">
        <v>1785</v>
      </c>
      <c r="G1302" s="108">
        <f t="shared" si="0"/>
        <v>0</v>
      </c>
      <c r="H1302" s="2">
        <v>0</v>
      </c>
      <c r="I1302" s="2">
        <v>0</v>
      </c>
      <c r="J1302" s="2">
        <v>1240</v>
      </c>
      <c r="K1302" s="108">
        <f t="shared" si="1"/>
        <v>2</v>
      </c>
      <c r="L1302" s="2">
        <v>2</v>
      </c>
      <c r="M1302" s="2">
        <v>0</v>
      </c>
      <c r="N1302" s="2">
        <v>1298</v>
      </c>
      <c r="O1302" s="2">
        <v>17</v>
      </c>
      <c r="P1302" s="2">
        <v>2761</v>
      </c>
      <c r="Q1302" s="2">
        <v>83</v>
      </c>
      <c r="R1302" s="2">
        <v>7084</v>
      </c>
      <c r="S1302" s="2">
        <v>102</v>
      </c>
    </row>
    <row r="1303" spans="1:19" ht="12.75" customHeight="1" x14ac:dyDescent="0.15">
      <c r="A1303" s="2" t="s">
        <v>551</v>
      </c>
      <c r="B1303" s="2" t="s">
        <v>433</v>
      </c>
      <c r="C1303" s="2" t="s">
        <v>83</v>
      </c>
      <c r="D1303" s="86">
        <v>2015</v>
      </c>
      <c r="E1303" s="2" t="s">
        <v>1598</v>
      </c>
      <c r="F1303" s="2">
        <v>1785</v>
      </c>
      <c r="G1303" s="108">
        <f t="shared" si="0"/>
        <v>35</v>
      </c>
      <c r="H1303" s="2">
        <v>35</v>
      </c>
      <c r="I1303" s="2">
        <v>0</v>
      </c>
      <c r="J1303" s="2">
        <v>1240</v>
      </c>
      <c r="K1303" s="108">
        <f t="shared" si="1"/>
        <v>48</v>
      </c>
      <c r="L1303" s="2">
        <v>48</v>
      </c>
      <c r="M1303" s="2">
        <v>0</v>
      </c>
      <c r="N1303" s="2">
        <v>1298</v>
      </c>
      <c r="O1303" s="2">
        <v>63</v>
      </c>
      <c r="P1303" s="2">
        <v>2761</v>
      </c>
      <c r="Q1303" s="2">
        <v>174</v>
      </c>
      <c r="R1303" s="2">
        <v>7084</v>
      </c>
      <c r="S1303" s="2">
        <v>320</v>
      </c>
    </row>
    <row r="1304" spans="1:19" ht="12.75" customHeight="1" x14ac:dyDescent="0.15">
      <c r="A1304" s="2" t="s">
        <v>551</v>
      </c>
      <c r="B1304" s="2" t="s">
        <v>433</v>
      </c>
      <c r="C1304" s="2" t="s">
        <v>83</v>
      </c>
      <c r="D1304" s="86">
        <v>2016</v>
      </c>
      <c r="E1304" s="2" t="s">
        <v>1598</v>
      </c>
      <c r="F1304" s="2">
        <v>1785</v>
      </c>
      <c r="G1304" s="108">
        <f t="shared" si="0"/>
        <v>0</v>
      </c>
      <c r="H1304" s="2">
        <v>0</v>
      </c>
      <c r="I1304" s="2">
        <v>0</v>
      </c>
      <c r="J1304" s="2">
        <v>1240</v>
      </c>
      <c r="K1304" s="108">
        <f t="shared" si="1"/>
        <v>0</v>
      </c>
      <c r="L1304" s="2">
        <v>0</v>
      </c>
      <c r="M1304" s="2">
        <v>0</v>
      </c>
      <c r="N1304" s="2">
        <v>1298</v>
      </c>
      <c r="O1304" s="2">
        <v>6</v>
      </c>
      <c r="P1304" s="2">
        <v>2761</v>
      </c>
      <c r="Q1304" s="2">
        <v>128</v>
      </c>
      <c r="R1304" s="2">
        <v>7084</v>
      </c>
      <c r="S1304" s="2">
        <v>134</v>
      </c>
    </row>
    <row r="1305" spans="1:19" ht="12.75" customHeight="1" x14ac:dyDescent="0.15">
      <c r="A1305" s="2" t="s">
        <v>551</v>
      </c>
      <c r="B1305" s="2" t="s">
        <v>433</v>
      </c>
      <c r="C1305" s="2" t="s">
        <v>83</v>
      </c>
      <c r="D1305" s="86">
        <v>2017</v>
      </c>
      <c r="E1305" s="2" t="s">
        <v>1598</v>
      </c>
      <c r="F1305" s="2">
        <v>1785</v>
      </c>
      <c r="G1305" s="108">
        <f t="shared" si="0"/>
        <v>0</v>
      </c>
      <c r="H1305" s="2">
        <v>0</v>
      </c>
      <c r="I1305" s="2">
        <v>0</v>
      </c>
      <c r="J1305" s="2">
        <v>1240</v>
      </c>
      <c r="K1305" s="108">
        <f t="shared" si="1"/>
        <v>0</v>
      </c>
      <c r="L1305" s="2">
        <v>0</v>
      </c>
      <c r="M1305" s="2">
        <v>0</v>
      </c>
      <c r="N1305" s="2">
        <v>1298</v>
      </c>
      <c r="O1305" s="2">
        <v>17</v>
      </c>
      <c r="P1305" s="2">
        <v>2761</v>
      </c>
      <c r="Q1305" s="2">
        <v>135</v>
      </c>
      <c r="R1305" s="2">
        <v>7084</v>
      </c>
      <c r="S1305" s="2">
        <v>152</v>
      </c>
    </row>
    <row r="1306" spans="1:19" ht="12.75" customHeight="1" x14ac:dyDescent="0.15">
      <c r="A1306" s="2" t="s">
        <v>392</v>
      </c>
      <c r="B1306" s="2" t="s">
        <v>352</v>
      </c>
      <c r="C1306" s="2" t="s">
        <v>144</v>
      </c>
      <c r="D1306" s="86">
        <v>2014</v>
      </c>
      <c r="E1306" s="2" t="s">
        <v>1598</v>
      </c>
      <c r="F1306" s="2">
        <v>579</v>
      </c>
      <c r="G1306" s="108">
        <f t="shared" si="0"/>
        <v>0</v>
      </c>
      <c r="H1306" s="2">
        <v>0</v>
      </c>
      <c r="I1306" s="2">
        <v>0</v>
      </c>
      <c r="J1306" s="2">
        <v>396</v>
      </c>
      <c r="K1306" s="108">
        <f t="shared" si="1"/>
        <v>0</v>
      </c>
      <c r="L1306" s="2">
        <v>0</v>
      </c>
      <c r="M1306" s="2">
        <v>0</v>
      </c>
      <c r="N1306" s="2">
        <v>453</v>
      </c>
      <c r="O1306" s="2">
        <v>0</v>
      </c>
      <c r="P1306" s="2">
        <v>1001</v>
      </c>
      <c r="Q1306" s="2">
        <v>57</v>
      </c>
      <c r="R1306" s="2">
        <v>2429</v>
      </c>
      <c r="S1306" s="2">
        <v>57</v>
      </c>
    </row>
    <row r="1307" spans="1:19" ht="12.75" customHeight="1" x14ac:dyDescent="0.15">
      <c r="A1307" t="s">
        <v>392</v>
      </c>
      <c r="B1307" t="s">
        <v>352</v>
      </c>
      <c r="C1307" t="s">
        <v>144</v>
      </c>
      <c r="D1307" s="86">
        <v>2015</v>
      </c>
      <c r="E1307" t="s">
        <v>1598</v>
      </c>
      <c r="F1307">
        <v>579</v>
      </c>
      <c r="G1307" s="108">
        <f t="shared" si="0"/>
        <v>0</v>
      </c>
      <c r="H1307">
        <v>0</v>
      </c>
      <c r="I1307">
        <v>0</v>
      </c>
      <c r="J1307">
        <v>396</v>
      </c>
      <c r="K1307" s="108">
        <f t="shared" si="1"/>
        <v>0</v>
      </c>
      <c r="L1307">
        <v>0</v>
      </c>
      <c r="M1307">
        <v>0</v>
      </c>
      <c r="N1307">
        <v>453</v>
      </c>
      <c r="O1307">
        <v>2</v>
      </c>
      <c r="P1307">
        <v>1001</v>
      </c>
      <c r="Q1307">
        <v>68</v>
      </c>
      <c r="R1307">
        <v>2429</v>
      </c>
      <c r="S1307">
        <v>70</v>
      </c>
    </row>
    <row r="1308" spans="1:19" ht="12.75" customHeight="1" x14ac:dyDescent="0.15">
      <c r="A1308" t="s">
        <v>392</v>
      </c>
      <c r="B1308" t="s">
        <v>352</v>
      </c>
      <c r="C1308" t="s">
        <v>144</v>
      </c>
      <c r="D1308" s="86">
        <v>2016</v>
      </c>
      <c r="E1308" t="s">
        <v>1598</v>
      </c>
      <c r="F1308">
        <v>579</v>
      </c>
      <c r="G1308" s="108">
        <f t="shared" si="0"/>
        <v>0</v>
      </c>
      <c r="H1308">
        <v>0</v>
      </c>
      <c r="I1308">
        <v>0</v>
      </c>
      <c r="J1308">
        <v>396</v>
      </c>
      <c r="K1308" s="108">
        <f t="shared" si="1"/>
        <v>0</v>
      </c>
      <c r="L1308">
        <v>0</v>
      </c>
      <c r="M1308">
        <v>0</v>
      </c>
      <c r="N1308">
        <v>453</v>
      </c>
      <c r="O1308">
        <v>2</v>
      </c>
      <c r="P1308">
        <v>1001</v>
      </c>
      <c r="Q1308">
        <v>42</v>
      </c>
      <c r="R1308">
        <v>2429</v>
      </c>
      <c r="S1308">
        <v>44</v>
      </c>
    </row>
    <row r="1309" spans="1:19" ht="12.75" customHeight="1" x14ac:dyDescent="0.15">
      <c r="A1309" t="s">
        <v>392</v>
      </c>
      <c r="B1309" t="s">
        <v>352</v>
      </c>
      <c r="C1309" t="s">
        <v>144</v>
      </c>
      <c r="D1309" s="86">
        <v>2017</v>
      </c>
      <c r="E1309" t="s">
        <v>1598</v>
      </c>
      <c r="F1309">
        <v>579</v>
      </c>
      <c r="G1309" s="108">
        <f t="shared" si="0"/>
        <v>0</v>
      </c>
      <c r="H1309">
        <v>0</v>
      </c>
      <c r="I1309">
        <v>0</v>
      </c>
      <c r="J1309">
        <v>396</v>
      </c>
      <c r="K1309" s="108">
        <f t="shared" si="1"/>
        <v>0</v>
      </c>
      <c r="L1309">
        <v>0</v>
      </c>
      <c r="M1309">
        <v>0</v>
      </c>
      <c r="N1309">
        <v>453</v>
      </c>
      <c r="O1309">
        <v>0</v>
      </c>
      <c r="P1309">
        <v>1001</v>
      </c>
      <c r="Q1309">
        <v>96</v>
      </c>
      <c r="R1309">
        <v>2429</v>
      </c>
      <c r="S1309">
        <v>96</v>
      </c>
    </row>
    <row r="1310" spans="1:19" ht="12.75" customHeight="1" x14ac:dyDescent="0.15">
      <c r="A1310" s="77" t="s">
        <v>210</v>
      </c>
      <c r="B1310" s="77" t="s">
        <v>168</v>
      </c>
      <c r="C1310" s="77" t="s">
        <v>144</v>
      </c>
      <c r="D1310" s="111" t="s">
        <v>1632</v>
      </c>
      <c r="E1310" s="77" t="s">
        <v>1598</v>
      </c>
      <c r="F1310" s="104">
        <v>372</v>
      </c>
      <c r="G1310" s="108">
        <f t="shared" si="0"/>
        <v>0</v>
      </c>
      <c r="H1310" s="104">
        <v>0</v>
      </c>
      <c r="I1310" s="104">
        <v>0</v>
      </c>
      <c r="J1310" s="103">
        <v>223</v>
      </c>
      <c r="K1310" s="108">
        <f t="shared" si="1"/>
        <v>13</v>
      </c>
      <c r="L1310" s="104">
        <v>0</v>
      </c>
      <c r="M1310" s="104">
        <v>13</v>
      </c>
      <c r="N1310" s="104">
        <v>238</v>
      </c>
      <c r="O1310" s="104">
        <v>0</v>
      </c>
      <c r="P1310" s="77" t="s">
        <v>1836</v>
      </c>
      <c r="Q1310" s="104">
        <v>115</v>
      </c>
      <c r="R1310" s="104">
        <v>1397</v>
      </c>
      <c r="S1310" s="104">
        <v>128</v>
      </c>
    </row>
    <row r="1311" spans="1:19" ht="12.75" customHeight="1" x14ac:dyDescent="0.15">
      <c r="A1311" s="2" t="s">
        <v>210</v>
      </c>
      <c r="B1311" s="2" t="s">
        <v>168</v>
      </c>
      <c r="C1311" s="2" t="s">
        <v>144</v>
      </c>
      <c r="D1311" s="86">
        <v>2013</v>
      </c>
      <c r="E1311" s="2" t="s">
        <v>1598</v>
      </c>
      <c r="F1311" s="2">
        <v>372</v>
      </c>
      <c r="G1311" s="108">
        <f t="shared" si="0"/>
        <v>0</v>
      </c>
      <c r="H1311" s="2">
        <v>0</v>
      </c>
      <c r="I1311" s="2">
        <v>0</v>
      </c>
      <c r="J1311" s="2">
        <v>223</v>
      </c>
      <c r="K1311" s="108">
        <f t="shared" si="1"/>
        <v>0</v>
      </c>
      <c r="L1311" s="2">
        <v>0</v>
      </c>
      <c r="M1311" s="2">
        <v>0</v>
      </c>
      <c r="N1311" s="2">
        <v>238</v>
      </c>
      <c r="O1311" s="2">
        <v>0</v>
      </c>
      <c r="P1311" s="2">
        <v>564</v>
      </c>
      <c r="Q1311" s="2">
        <v>-5</v>
      </c>
      <c r="R1311" s="2">
        <v>1397</v>
      </c>
      <c r="S1311" s="2">
        <v>-5</v>
      </c>
    </row>
    <row r="1312" spans="1:19" ht="12.75" customHeight="1" x14ac:dyDescent="0.15">
      <c r="A1312" s="2" t="s">
        <v>210</v>
      </c>
      <c r="B1312" s="2" t="s">
        <v>168</v>
      </c>
      <c r="C1312" s="2" t="s">
        <v>144</v>
      </c>
      <c r="D1312" s="86">
        <v>2014</v>
      </c>
      <c r="E1312" s="2" t="s">
        <v>1598</v>
      </c>
      <c r="F1312" s="2">
        <v>372</v>
      </c>
      <c r="G1312" s="108">
        <f t="shared" si="0"/>
        <v>0</v>
      </c>
      <c r="H1312" s="2">
        <v>0</v>
      </c>
      <c r="I1312" s="2">
        <v>0</v>
      </c>
      <c r="J1312" s="2">
        <v>223</v>
      </c>
      <c r="K1312" s="108">
        <f t="shared" si="1"/>
        <v>0</v>
      </c>
      <c r="L1312" s="2">
        <v>0</v>
      </c>
      <c r="M1312" s="2">
        <v>0</v>
      </c>
      <c r="N1312" s="2">
        <v>238</v>
      </c>
      <c r="O1312" s="2">
        <v>0</v>
      </c>
      <c r="P1312" s="2">
        <v>564</v>
      </c>
      <c r="Q1312" s="2">
        <v>35</v>
      </c>
      <c r="R1312" s="2">
        <v>1397</v>
      </c>
      <c r="S1312" s="2">
        <v>35</v>
      </c>
    </row>
    <row r="1313" spans="1:19" ht="12.75" customHeight="1" x14ac:dyDescent="0.15">
      <c r="A1313" t="s">
        <v>210</v>
      </c>
      <c r="B1313" t="s">
        <v>168</v>
      </c>
      <c r="C1313" t="s">
        <v>144</v>
      </c>
      <c r="D1313" s="86">
        <v>2015</v>
      </c>
      <c r="E1313" t="s">
        <v>1598</v>
      </c>
      <c r="F1313">
        <v>372</v>
      </c>
      <c r="G1313" s="108">
        <f t="shared" si="0"/>
        <v>0</v>
      </c>
      <c r="H1313">
        <v>0</v>
      </c>
      <c r="I1313">
        <v>0</v>
      </c>
      <c r="J1313">
        <v>223</v>
      </c>
      <c r="K1313" s="108">
        <f t="shared" si="1"/>
        <v>0</v>
      </c>
      <c r="L1313">
        <v>0</v>
      </c>
      <c r="M1313">
        <v>0</v>
      </c>
      <c r="N1313">
        <v>238</v>
      </c>
      <c r="O1313">
        <v>0</v>
      </c>
      <c r="P1313">
        <v>564</v>
      </c>
      <c r="Q1313">
        <v>68</v>
      </c>
      <c r="R1313">
        <v>1397</v>
      </c>
      <c r="S1313">
        <v>68</v>
      </c>
    </row>
    <row r="1314" spans="1:19" ht="12.75" customHeight="1" x14ac:dyDescent="0.15">
      <c r="A1314" t="s">
        <v>210</v>
      </c>
      <c r="B1314" t="s">
        <v>168</v>
      </c>
      <c r="C1314" t="s">
        <v>144</v>
      </c>
      <c r="D1314" s="86">
        <v>2016</v>
      </c>
      <c r="E1314" t="s">
        <v>1598</v>
      </c>
      <c r="F1314">
        <v>372</v>
      </c>
      <c r="G1314" s="108">
        <f t="shared" si="0"/>
        <v>0</v>
      </c>
      <c r="H1314">
        <v>0</v>
      </c>
      <c r="I1314">
        <v>0</v>
      </c>
      <c r="J1314">
        <v>223</v>
      </c>
      <c r="K1314" s="108">
        <f t="shared" si="1"/>
        <v>0</v>
      </c>
      <c r="L1314">
        <v>0</v>
      </c>
      <c r="M1314">
        <v>0</v>
      </c>
      <c r="N1314">
        <v>238</v>
      </c>
      <c r="O1314">
        <v>0</v>
      </c>
      <c r="P1314">
        <v>564</v>
      </c>
      <c r="Q1314">
        <v>21</v>
      </c>
      <c r="R1314">
        <v>1397</v>
      </c>
      <c r="S1314">
        <v>21</v>
      </c>
    </row>
    <row r="1315" spans="1:19" ht="12.75" customHeight="1" x14ac:dyDescent="0.15">
      <c r="A1315" t="s">
        <v>210</v>
      </c>
      <c r="B1315" t="s">
        <v>168</v>
      </c>
      <c r="C1315" t="s">
        <v>144</v>
      </c>
      <c r="D1315" s="86">
        <v>2017</v>
      </c>
      <c r="E1315" t="s">
        <v>1598</v>
      </c>
      <c r="F1315">
        <v>372</v>
      </c>
      <c r="G1315" s="108">
        <f t="shared" si="0"/>
        <v>0</v>
      </c>
      <c r="H1315">
        <v>0</v>
      </c>
      <c r="I1315">
        <v>0</v>
      </c>
      <c r="J1315">
        <v>223</v>
      </c>
      <c r="K1315" s="108">
        <f t="shared" si="1"/>
        <v>0</v>
      </c>
      <c r="L1315">
        <v>0</v>
      </c>
      <c r="M1315">
        <v>0</v>
      </c>
      <c r="N1315">
        <v>238</v>
      </c>
      <c r="O1315">
        <v>0</v>
      </c>
      <c r="P1315">
        <v>564</v>
      </c>
      <c r="Q1315">
        <v>0</v>
      </c>
      <c r="R1315">
        <v>1397</v>
      </c>
      <c r="S1315">
        <v>0</v>
      </c>
    </row>
    <row r="1316" spans="1:19" ht="12.75" customHeight="1" x14ac:dyDescent="0.15">
      <c r="A1316" t="s">
        <v>497</v>
      </c>
      <c r="B1316" t="s">
        <v>449</v>
      </c>
      <c r="C1316" t="s">
        <v>67</v>
      </c>
      <c r="D1316" s="86">
        <v>2015</v>
      </c>
      <c r="E1316" t="s">
        <v>1598</v>
      </c>
      <c r="F1316">
        <v>706</v>
      </c>
      <c r="G1316" s="108">
        <f t="shared" si="0"/>
        <v>0</v>
      </c>
      <c r="H1316">
        <v>0</v>
      </c>
      <c r="I1316">
        <v>0</v>
      </c>
      <c r="J1316">
        <v>429</v>
      </c>
      <c r="K1316" s="108">
        <f t="shared" si="1"/>
        <v>2</v>
      </c>
      <c r="L1316">
        <v>0</v>
      </c>
      <c r="M1316">
        <v>2</v>
      </c>
      <c r="N1316">
        <v>502</v>
      </c>
      <c r="O1316">
        <v>0</v>
      </c>
      <c r="P1316">
        <v>1152</v>
      </c>
      <c r="Q1316">
        <v>1126</v>
      </c>
      <c r="R1316">
        <v>2789</v>
      </c>
      <c r="S1316">
        <v>1128</v>
      </c>
    </row>
    <row r="1317" spans="1:19" ht="12.75" customHeight="1" x14ac:dyDescent="0.15">
      <c r="A1317" t="s">
        <v>497</v>
      </c>
      <c r="B1317" t="s">
        <v>449</v>
      </c>
      <c r="C1317" t="s">
        <v>67</v>
      </c>
      <c r="D1317" s="86">
        <v>2016</v>
      </c>
      <c r="E1317" t="s">
        <v>1598</v>
      </c>
      <c r="F1317">
        <v>706</v>
      </c>
      <c r="G1317" s="108">
        <f t="shared" si="0"/>
        <v>7</v>
      </c>
      <c r="H1317">
        <v>7</v>
      </c>
      <c r="I1317">
        <v>0</v>
      </c>
      <c r="J1317">
        <v>429</v>
      </c>
      <c r="K1317" s="108">
        <f t="shared" si="1"/>
        <v>16</v>
      </c>
      <c r="L1317">
        <v>0</v>
      </c>
      <c r="M1317">
        <v>16</v>
      </c>
      <c r="N1317">
        <v>502</v>
      </c>
      <c r="O1317">
        <v>0</v>
      </c>
      <c r="P1317">
        <v>1152</v>
      </c>
      <c r="Q1317">
        <v>240</v>
      </c>
      <c r="R1317">
        <v>2789</v>
      </c>
      <c r="S1317">
        <v>263</v>
      </c>
    </row>
    <row r="1318" spans="1:19" ht="12.75" customHeight="1" x14ac:dyDescent="0.15">
      <c r="A1318" t="s">
        <v>497</v>
      </c>
      <c r="B1318" t="s">
        <v>449</v>
      </c>
      <c r="C1318" t="s">
        <v>67</v>
      </c>
      <c r="D1318" s="86">
        <v>2017</v>
      </c>
      <c r="E1318" t="s">
        <v>1598</v>
      </c>
      <c r="F1318">
        <v>706</v>
      </c>
      <c r="G1318" s="108">
        <f t="shared" si="0"/>
        <v>0</v>
      </c>
      <c r="H1318">
        <v>0</v>
      </c>
      <c r="I1318">
        <v>0</v>
      </c>
      <c r="J1318">
        <v>429</v>
      </c>
      <c r="K1318" s="108">
        <f t="shared" si="1"/>
        <v>36</v>
      </c>
      <c r="L1318">
        <v>36</v>
      </c>
      <c r="M1318">
        <v>0</v>
      </c>
      <c r="N1318">
        <v>502</v>
      </c>
      <c r="O1318">
        <v>0</v>
      </c>
      <c r="P1318">
        <v>1152</v>
      </c>
      <c r="Q1318">
        <v>8</v>
      </c>
      <c r="R1318">
        <v>2789</v>
      </c>
      <c r="S1318">
        <v>44</v>
      </c>
    </row>
    <row r="1319" spans="1:19" ht="12.75" customHeight="1" x14ac:dyDescent="0.15">
      <c r="A1319" s="77" t="s">
        <v>134</v>
      </c>
      <c r="B1319" s="77" t="s">
        <v>127</v>
      </c>
      <c r="C1319" s="77" t="s">
        <v>128</v>
      </c>
      <c r="D1319" s="111" t="s">
        <v>1632</v>
      </c>
      <c r="E1319" s="77" t="s">
        <v>1598</v>
      </c>
      <c r="F1319" s="104">
        <v>393</v>
      </c>
      <c r="G1319" s="108">
        <f t="shared" si="0"/>
        <v>0</v>
      </c>
      <c r="H1319" s="104">
        <v>0</v>
      </c>
      <c r="I1319" s="104">
        <v>0</v>
      </c>
      <c r="J1319" s="103">
        <v>204</v>
      </c>
      <c r="K1319" s="108">
        <f t="shared" si="1"/>
        <v>1</v>
      </c>
      <c r="L1319" s="104">
        <v>0</v>
      </c>
      <c r="M1319" s="104">
        <v>1</v>
      </c>
      <c r="N1319" s="104">
        <v>161</v>
      </c>
      <c r="O1319" s="104">
        <v>21</v>
      </c>
      <c r="P1319" s="77" t="s">
        <v>1823</v>
      </c>
      <c r="Q1319" s="104">
        <v>1</v>
      </c>
      <c r="R1319" s="104">
        <v>1311</v>
      </c>
      <c r="S1319" s="104">
        <v>23</v>
      </c>
    </row>
    <row r="1320" spans="1:19" ht="12.75" customHeight="1" x14ac:dyDescent="0.15">
      <c r="A1320" s="2" t="s">
        <v>134</v>
      </c>
      <c r="B1320" s="2" t="s">
        <v>127</v>
      </c>
      <c r="C1320" s="2" t="s">
        <v>128</v>
      </c>
      <c r="D1320" s="86">
        <v>2015</v>
      </c>
      <c r="E1320" s="2" t="s">
        <v>1598</v>
      </c>
      <c r="F1320" s="2">
        <v>393</v>
      </c>
      <c r="G1320" s="108">
        <f t="shared" si="0"/>
        <v>55</v>
      </c>
      <c r="H1320" s="2">
        <v>55</v>
      </c>
      <c r="I1320" s="2">
        <v>0</v>
      </c>
      <c r="J1320" s="2">
        <v>204</v>
      </c>
      <c r="K1320" s="108">
        <f t="shared" si="1"/>
        <v>0</v>
      </c>
      <c r="L1320" s="2">
        <v>0</v>
      </c>
      <c r="M1320" s="2">
        <v>0</v>
      </c>
      <c r="N1320" s="2">
        <v>161</v>
      </c>
      <c r="O1320" s="2">
        <v>3</v>
      </c>
      <c r="P1320" s="2">
        <v>553</v>
      </c>
      <c r="Q1320" s="2">
        <v>5</v>
      </c>
      <c r="R1320" s="2">
        <v>1311</v>
      </c>
      <c r="S1320" s="2">
        <v>63</v>
      </c>
    </row>
    <row r="1321" spans="1:19" ht="12.75" customHeight="1" x14ac:dyDescent="0.15">
      <c r="A1321" s="2" t="s">
        <v>134</v>
      </c>
      <c r="B1321" s="2" t="s">
        <v>127</v>
      </c>
      <c r="C1321" s="2" t="s">
        <v>128</v>
      </c>
      <c r="D1321" s="86">
        <v>2016</v>
      </c>
      <c r="E1321" s="2" t="s">
        <v>1598</v>
      </c>
      <c r="F1321" s="2">
        <v>393</v>
      </c>
      <c r="G1321" s="108">
        <f t="shared" si="0"/>
        <v>0</v>
      </c>
      <c r="H1321" s="2">
        <v>0</v>
      </c>
      <c r="I1321" s="2">
        <v>0</v>
      </c>
      <c r="J1321" s="2">
        <v>204</v>
      </c>
      <c r="K1321" s="108">
        <f t="shared" si="1"/>
        <v>0</v>
      </c>
      <c r="L1321" s="2">
        <v>0</v>
      </c>
      <c r="M1321" s="2">
        <v>0</v>
      </c>
      <c r="N1321" s="2">
        <v>161</v>
      </c>
      <c r="O1321" s="2">
        <v>9</v>
      </c>
      <c r="P1321" s="2">
        <v>553</v>
      </c>
      <c r="Q1321" s="2">
        <v>0</v>
      </c>
      <c r="R1321" s="2">
        <v>1311</v>
      </c>
      <c r="S1321" s="2">
        <v>9</v>
      </c>
    </row>
    <row r="1322" spans="1:19" ht="12.75" customHeight="1" x14ac:dyDescent="0.15">
      <c r="A1322" s="2" t="s">
        <v>134</v>
      </c>
      <c r="B1322" s="2" t="s">
        <v>127</v>
      </c>
      <c r="C1322" s="2" t="s">
        <v>128</v>
      </c>
      <c r="D1322" s="86">
        <v>2017</v>
      </c>
      <c r="E1322" s="2" t="s">
        <v>1598</v>
      </c>
      <c r="F1322" s="2">
        <v>393</v>
      </c>
      <c r="G1322" s="108">
        <f t="shared" si="0"/>
        <v>0</v>
      </c>
      <c r="H1322" s="2">
        <v>0</v>
      </c>
      <c r="I1322" s="2">
        <v>0</v>
      </c>
      <c r="J1322" s="2">
        <v>204</v>
      </c>
      <c r="K1322" s="108">
        <f t="shared" si="1"/>
        <v>0</v>
      </c>
      <c r="L1322" s="2">
        <v>0</v>
      </c>
      <c r="M1322" s="2">
        <v>0</v>
      </c>
      <c r="N1322" s="2">
        <v>161</v>
      </c>
      <c r="O1322" s="2">
        <v>3</v>
      </c>
      <c r="P1322" s="2">
        <v>553</v>
      </c>
      <c r="Q1322" s="2">
        <v>1</v>
      </c>
      <c r="R1322" s="2">
        <v>1311</v>
      </c>
      <c r="S1322" s="2">
        <v>4</v>
      </c>
    </row>
    <row r="1323" spans="1:19" ht="12.75" customHeight="1" x14ac:dyDescent="0.15">
      <c r="A1323" s="2" t="s">
        <v>397</v>
      </c>
      <c r="B1323" s="2" t="s">
        <v>352</v>
      </c>
      <c r="C1323" s="2" t="s">
        <v>144</v>
      </c>
      <c r="D1323" s="86">
        <v>2013</v>
      </c>
      <c r="E1323" s="2" t="s">
        <v>1598</v>
      </c>
      <c r="F1323" s="2">
        <v>1023</v>
      </c>
      <c r="G1323" s="108">
        <f t="shared" si="0"/>
        <v>0</v>
      </c>
      <c r="H1323" s="2">
        <v>0</v>
      </c>
      <c r="I1323" s="2">
        <v>0</v>
      </c>
      <c r="J1323" s="2">
        <v>700</v>
      </c>
      <c r="K1323" s="108">
        <f t="shared" si="1"/>
        <v>0</v>
      </c>
      <c r="L1323" s="2">
        <v>0</v>
      </c>
      <c r="M1323" s="2">
        <v>0</v>
      </c>
      <c r="N1323" s="2">
        <v>812</v>
      </c>
      <c r="O1323" s="2">
        <v>0</v>
      </c>
      <c r="P1323" s="2">
        <v>1788</v>
      </c>
      <c r="Q1323" s="2">
        <v>0</v>
      </c>
      <c r="R1323" s="2">
        <v>4323</v>
      </c>
      <c r="S1323" s="2">
        <v>0</v>
      </c>
    </row>
    <row r="1324" spans="1:19" ht="12.75" customHeight="1" x14ac:dyDescent="0.15">
      <c r="A1324" s="2" t="s">
        <v>397</v>
      </c>
      <c r="B1324" s="2" t="s">
        <v>352</v>
      </c>
      <c r="C1324" s="2" t="s">
        <v>144</v>
      </c>
      <c r="D1324" s="86">
        <v>2014</v>
      </c>
      <c r="E1324" s="2" t="s">
        <v>1598</v>
      </c>
      <c r="F1324" s="2">
        <v>1023</v>
      </c>
      <c r="G1324" s="108">
        <f t="shared" si="0"/>
        <v>0</v>
      </c>
      <c r="H1324" s="2">
        <v>0</v>
      </c>
      <c r="I1324" s="2">
        <v>0</v>
      </c>
      <c r="J1324" s="2">
        <v>700</v>
      </c>
      <c r="K1324" s="108">
        <f t="shared" si="1"/>
        <v>0</v>
      </c>
      <c r="L1324" s="2">
        <v>0</v>
      </c>
      <c r="M1324" s="2">
        <v>0</v>
      </c>
      <c r="N1324" s="2">
        <v>812</v>
      </c>
      <c r="O1324" s="2">
        <v>0</v>
      </c>
      <c r="P1324" s="2">
        <v>1788</v>
      </c>
      <c r="Q1324" s="2">
        <v>76</v>
      </c>
      <c r="R1324" s="2">
        <v>4323</v>
      </c>
      <c r="S1324" s="2">
        <v>76</v>
      </c>
    </row>
    <row r="1325" spans="1:19" ht="12.75" customHeight="1" x14ac:dyDescent="0.15">
      <c r="A1325" t="s">
        <v>397</v>
      </c>
      <c r="B1325" t="s">
        <v>352</v>
      </c>
      <c r="C1325" t="s">
        <v>144</v>
      </c>
      <c r="D1325" s="86">
        <v>2015</v>
      </c>
      <c r="E1325" t="s">
        <v>1598</v>
      </c>
      <c r="F1325">
        <v>1023</v>
      </c>
      <c r="G1325" s="108">
        <f t="shared" si="0"/>
        <v>0</v>
      </c>
      <c r="H1325">
        <v>0</v>
      </c>
      <c r="I1325">
        <v>0</v>
      </c>
      <c r="J1325">
        <v>700</v>
      </c>
      <c r="K1325" s="108">
        <f t="shared" si="1"/>
        <v>0</v>
      </c>
      <c r="L1325">
        <v>0</v>
      </c>
      <c r="M1325">
        <v>0</v>
      </c>
      <c r="N1325">
        <v>812</v>
      </c>
      <c r="O1325">
        <v>0</v>
      </c>
      <c r="P1325">
        <v>1788</v>
      </c>
      <c r="Q1325">
        <v>8</v>
      </c>
      <c r="R1325">
        <v>4323</v>
      </c>
      <c r="S1325">
        <v>8</v>
      </c>
    </row>
    <row r="1326" spans="1:19" ht="12.75" customHeight="1" x14ac:dyDescent="0.15">
      <c r="A1326" t="s">
        <v>397</v>
      </c>
      <c r="B1326" t="s">
        <v>352</v>
      </c>
      <c r="C1326" t="s">
        <v>144</v>
      </c>
      <c r="D1326" s="86">
        <v>2016</v>
      </c>
      <c r="E1326" t="s">
        <v>1598</v>
      </c>
      <c r="F1326">
        <v>1023</v>
      </c>
      <c r="G1326" s="108">
        <f t="shared" si="0"/>
        <v>0</v>
      </c>
      <c r="H1326">
        <v>0</v>
      </c>
      <c r="I1326">
        <v>0</v>
      </c>
      <c r="J1326">
        <v>700</v>
      </c>
      <c r="K1326" s="108">
        <f t="shared" si="1"/>
        <v>0</v>
      </c>
      <c r="L1326">
        <v>0</v>
      </c>
      <c r="M1326">
        <v>0</v>
      </c>
      <c r="N1326">
        <v>812</v>
      </c>
      <c r="O1326">
        <v>0</v>
      </c>
      <c r="P1326">
        <v>1788</v>
      </c>
      <c r="Q1326">
        <v>5</v>
      </c>
      <c r="R1326">
        <v>4323</v>
      </c>
      <c r="S1326">
        <v>5</v>
      </c>
    </row>
    <row r="1327" spans="1:19" ht="12.75" customHeight="1" x14ac:dyDescent="0.15">
      <c r="A1327" t="s">
        <v>397</v>
      </c>
      <c r="B1327" t="s">
        <v>352</v>
      </c>
      <c r="C1327" t="s">
        <v>144</v>
      </c>
      <c r="D1327" s="86">
        <v>2017</v>
      </c>
      <c r="E1327" t="s">
        <v>1598</v>
      </c>
      <c r="F1327">
        <v>1023</v>
      </c>
      <c r="G1327" s="108">
        <f t="shared" si="0"/>
        <v>0</v>
      </c>
      <c r="H1327">
        <v>0</v>
      </c>
      <c r="I1327">
        <v>0</v>
      </c>
      <c r="J1327">
        <v>700</v>
      </c>
      <c r="K1327" s="108">
        <f t="shared" si="1"/>
        <v>0</v>
      </c>
      <c r="L1327">
        <v>0</v>
      </c>
      <c r="M1327">
        <v>0</v>
      </c>
      <c r="N1327">
        <v>812</v>
      </c>
      <c r="O1327">
        <v>0</v>
      </c>
      <c r="P1327">
        <v>1788</v>
      </c>
      <c r="Q1327">
        <v>7</v>
      </c>
      <c r="R1327">
        <v>4323</v>
      </c>
      <c r="S1327">
        <v>7</v>
      </c>
    </row>
    <row r="1328" spans="1:19" ht="12.75" customHeight="1" x14ac:dyDescent="0.15">
      <c r="A1328" s="2" t="s">
        <v>116</v>
      </c>
      <c r="B1328" s="2" t="s">
        <v>99</v>
      </c>
      <c r="C1328" s="2" t="s">
        <v>67</v>
      </c>
      <c r="D1328" s="86">
        <v>2015</v>
      </c>
      <c r="E1328" s="2" t="s">
        <v>1598</v>
      </c>
      <c r="F1328" s="2">
        <v>438</v>
      </c>
      <c r="G1328" s="108">
        <f t="shared" si="0"/>
        <v>0</v>
      </c>
      <c r="H1328" s="2">
        <v>0</v>
      </c>
      <c r="I1328" s="2">
        <v>0</v>
      </c>
      <c r="J1328" s="2">
        <v>305</v>
      </c>
      <c r="K1328" s="108">
        <f t="shared" si="1"/>
        <v>79</v>
      </c>
      <c r="L1328" s="2">
        <v>79</v>
      </c>
      <c r="M1328" s="2">
        <v>0</v>
      </c>
      <c r="N1328" s="2">
        <v>410</v>
      </c>
      <c r="O1328" s="2">
        <v>0</v>
      </c>
      <c r="P1328" s="2">
        <v>1282</v>
      </c>
      <c r="Q1328" s="2">
        <v>112</v>
      </c>
      <c r="R1328" s="2">
        <v>2435</v>
      </c>
      <c r="S1328" s="2">
        <v>191</v>
      </c>
    </row>
    <row r="1329" spans="1:19" ht="12.75" customHeight="1" x14ac:dyDescent="0.15">
      <c r="A1329" s="2" t="s">
        <v>116</v>
      </c>
      <c r="B1329" s="2" t="s">
        <v>99</v>
      </c>
      <c r="C1329" s="2" t="s">
        <v>67</v>
      </c>
      <c r="D1329" s="86">
        <v>2016</v>
      </c>
      <c r="E1329" s="2" t="s">
        <v>1598</v>
      </c>
      <c r="F1329" s="2">
        <v>438</v>
      </c>
      <c r="G1329" s="108">
        <f t="shared" si="0"/>
        <v>0</v>
      </c>
      <c r="H1329" s="2">
        <v>0</v>
      </c>
      <c r="I1329" s="2">
        <v>0</v>
      </c>
      <c r="J1329" s="2">
        <v>305</v>
      </c>
      <c r="K1329" s="108">
        <f t="shared" si="1"/>
        <v>0</v>
      </c>
      <c r="L1329" s="2">
        <v>0</v>
      </c>
      <c r="M1329" s="2">
        <v>0</v>
      </c>
      <c r="N1329" s="2">
        <v>410</v>
      </c>
      <c r="O1329" s="2">
        <v>0</v>
      </c>
      <c r="P1329" s="2">
        <v>1282</v>
      </c>
      <c r="Q1329" s="2">
        <v>56</v>
      </c>
      <c r="R1329" s="2">
        <v>2435</v>
      </c>
      <c r="S1329" s="2">
        <v>56</v>
      </c>
    </row>
    <row r="1330" spans="1:19" ht="12.75" customHeight="1" x14ac:dyDescent="0.15">
      <c r="A1330" s="2" t="s">
        <v>116</v>
      </c>
      <c r="B1330" s="2" t="s">
        <v>99</v>
      </c>
      <c r="C1330" s="2" t="s">
        <v>67</v>
      </c>
      <c r="D1330" s="86">
        <v>2017</v>
      </c>
      <c r="E1330" s="2" t="s">
        <v>1598</v>
      </c>
      <c r="F1330" s="2">
        <v>438</v>
      </c>
      <c r="G1330" s="108">
        <f t="shared" si="0"/>
        <v>79</v>
      </c>
      <c r="H1330" s="2">
        <v>79</v>
      </c>
      <c r="I1330" s="2">
        <v>0</v>
      </c>
      <c r="J1330" s="2">
        <v>305</v>
      </c>
      <c r="K1330" s="108">
        <f t="shared" si="1"/>
        <v>0</v>
      </c>
      <c r="L1330" s="2">
        <v>0</v>
      </c>
      <c r="M1330" s="2">
        <v>0</v>
      </c>
      <c r="N1330" s="2">
        <v>410</v>
      </c>
      <c r="O1330" s="2">
        <v>0</v>
      </c>
      <c r="P1330" s="2">
        <v>1282</v>
      </c>
      <c r="Q1330" s="2">
        <v>59</v>
      </c>
      <c r="R1330" s="2">
        <v>2435</v>
      </c>
      <c r="S1330" s="2">
        <v>138</v>
      </c>
    </row>
    <row r="1331" spans="1:19" ht="12.75" customHeight="1" x14ac:dyDescent="0.15">
      <c r="A1331" s="77" t="s">
        <v>1296</v>
      </c>
      <c r="B1331" s="77" t="s">
        <v>472</v>
      </c>
      <c r="C1331" s="77" t="s">
        <v>67</v>
      </c>
      <c r="D1331" s="111" t="s">
        <v>1632</v>
      </c>
      <c r="E1331" s="77" t="s">
        <v>1598</v>
      </c>
      <c r="F1331" s="104">
        <v>45</v>
      </c>
      <c r="G1331" s="108">
        <f t="shared" si="0"/>
        <v>0</v>
      </c>
      <c r="H1331" s="104">
        <v>0</v>
      </c>
      <c r="I1331" s="104">
        <v>0</v>
      </c>
      <c r="J1331" s="103">
        <v>36</v>
      </c>
      <c r="K1331" s="108">
        <f t="shared" si="1"/>
        <v>0</v>
      </c>
      <c r="L1331" s="104">
        <v>0</v>
      </c>
      <c r="M1331" s="104">
        <v>0</v>
      </c>
      <c r="N1331" s="104">
        <v>48</v>
      </c>
      <c r="O1331" s="104">
        <v>3</v>
      </c>
      <c r="P1331" s="77" t="s">
        <v>1817</v>
      </c>
      <c r="Q1331" s="104">
        <v>6</v>
      </c>
      <c r="R1331" s="104">
        <v>299</v>
      </c>
      <c r="S1331" s="104">
        <v>9</v>
      </c>
    </row>
    <row r="1332" spans="1:19" ht="12.75" customHeight="1" x14ac:dyDescent="0.15">
      <c r="A1332" s="2" t="s">
        <v>1296</v>
      </c>
      <c r="B1332" s="2" t="s">
        <v>472</v>
      </c>
      <c r="C1332" s="2" t="s">
        <v>67</v>
      </c>
      <c r="D1332" s="86">
        <v>2015</v>
      </c>
      <c r="E1332" s="2" t="s">
        <v>1598</v>
      </c>
      <c r="F1332" s="2">
        <v>45</v>
      </c>
      <c r="G1332" s="108">
        <f t="shared" si="0"/>
        <v>0</v>
      </c>
      <c r="H1332" s="2">
        <v>0</v>
      </c>
      <c r="I1332" s="2">
        <v>0</v>
      </c>
      <c r="J1332" s="2">
        <v>36</v>
      </c>
      <c r="K1332" s="108">
        <f t="shared" si="1"/>
        <v>0</v>
      </c>
      <c r="L1332" s="2">
        <v>0</v>
      </c>
      <c r="M1332" s="2">
        <v>0</v>
      </c>
      <c r="N1332" s="2">
        <v>48</v>
      </c>
      <c r="O1332" s="2">
        <v>67</v>
      </c>
      <c r="P1332" s="2">
        <v>170</v>
      </c>
      <c r="Q1332" s="2">
        <v>80</v>
      </c>
      <c r="R1332" s="2">
        <v>299</v>
      </c>
      <c r="S1332" s="2">
        <v>147</v>
      </c>
    </row>
    <row r="1333" spans="1:19" ht="12.75" customHeight="1" x14ac:dyDescent="0.15">
      <c r="A1333" s="2" t="s">
        <v>1296</v>
      </c>
      <c r="B1333" s="2" t="s">
        <v>472</v>
      </c>
      <c r="C1333" s="2" t="s">
        <v>67</v>
      </c>
      <c r="D1333" s="86">
        <v>2016</v>
      </c>
      <c r="E1333" s="2" t="s">
        <v>1598</v>
      </c>
      <c r="F1333" s="2">
        <v>45</v>
      </c>
      <c r="G1333" s="108">
        <f t="shared" si="0"/>
        <v>0</v>
      </c>
      <c r="H1333" s="2">
        <v>0</v>
      </c>
      <c r="I1333" s="2">
        <v>0</v>
      </c>
      <c r="J1333" s="2">
        <v>36</v>
      </c>
      <c r="K1333" s="108">
        <f t="shared" si="1"/>
        <v>0</v>
      </c>
      <c r="L1333" s="2">
        <v>0</v>
      </c>
      <c r="M1333" s="2">
        <v>0</v>
      </c>
      <c r="N1333" s="2">
        <v>48</v>
      </c>
      <c r="O1333" s="2">
        <v>12</v>
      </c>
      <c r="P1333" s="2">
        <v>170</v>
      </c>
      <c r="Q1333" s="2">
        <v>156</v>
      </c>
      <c r="R1333" s="2">
        <v>299</v>
      </c>
      <c r="S1333" s="2">
        <v>168</v>
      </c>
    </row>
    <row r="1334" spans="1:19" ht="12.75" customHeight="1" x14ac:dyDescent="0.15">
      <c r="A1334" s="2" t="s">
        <v>1296</v>
      </c>
      <c r="B1334" s="2" t="s">
        <v>472</v>
      </c>
      <c r="C1334" s="2" t="s">
        <v>67</v>
      </c>
      <c r="D1334" s="86">
        <v>2017</v>
      </c>
      <c r="E1334" s="2" t="s">
        <v>1598</v>
      </c>
      <c r="F1334" s="2">
        <v>45</v>
      </c>
      <c r="G1334" s="108">
        <f t="shared" si="0"/>
        <v>0</v>
      </c>
      <c r="H1334" s="2">
        <v>0</v>
      </c>
      <c r="I1334" s="2">
        <v>0</v>
      </c>
      <c r="J1334" s="2">
        <v>36</v>
      </c>
      <c r="K1334" s="108">
        <f t="shared" si="1"/>
        <v>4</v>
      </c>
      <c r="L1334" s="2">
        <v>0</v>
      </c>
      <c r="M1334" s="2">
        <v>4</v>
      </c>
      <c r="N1334" s="2">
        <v>48</v>
      </c>
      <c r="O1334" s="2">
        <v>73</v>
      </c>
      <c r="P1334" s="2">
        <v>170</v>
      </c>
      <c r="Q1334" s="2">
        <v>75</v>
      </c>
      <c r="R1334" s="2">
        <v>299</v>
      </c>
      <c r="S1334" s="2">
        <v>152</v>
      </c>
    </row>
    <row r="1335" spans="1:19" ht="12.75" customHeight="1" x14ac:dyDescent="0.15">
      <c r="A1335" s="77" t="s">
        <v>587</v>
      </c>
      <c r="B1335" s="77" t="s">
        <v>517</v>
      </c>
      <c r="C1335" s="77" t="s">
        <v>128</v>
      </c>
      <c r="D1335" s="111" t="s">
        <v>1632</v>
      </c>
      <c r="E1335" s="77" t="s">
        <v>1598</v>
      </c>
      <c r="F1335" s="104">
        <v>321</v>
      </c>
      <c r="G1335" s="108">
        <f t="shared" si="0"/>
        <v>0</v>
      </c>
      <c r="H1335" s="104">
        <v>0</v>
      </c>
      <c r="I1335" s="104">
        <v>0</v>
      </c>
      <c r="J1335" s="103">
        <v>206</v>
      </c>
      <c r="K1335" s="108">
        <f t="shared" si="1"/>
        <v>0</v>
      </c>
      <c r="L1335" s="104">
        <v>0</v>
      </c>
      <c r="M1335" s="104">
        <v>0</v>
      </c>
      <c r="N1335" s="104">
        <v>217</v>
      </c>
      <c r="O1335" s="104">
        <v>0</v>
      </c>
      <c r="P1335" s="77" t="s">
        <v>1842</v>
      </c>
      <c r="Q1335" s="104">
        <v>38</v>
      </c>
      <c r="R1335" s="104">
        <v>1280</v>
      </c>
      <c r="S1335" s="104">
        <v>38</v>
      </c>
    </row>
    <row r="1336" spans="1:19" ht="12.75" customHeight="1" x14ac:dyDescent="0.15">
      <c r="A1336" s="2" t="s">
        <v>587</v>
      </c>
      <c r="B1336" s="2" t="s">
        <v>517</v>
      </c>
      <c r="C1336" s="2" t="s">
        <v>128</v>
      </c>
      <c r="D1336" s="86">
        <v>2015</v>
      </c>
      <c r="E1336" s="2" t="s">
        <v>1598</v>
      </c>
      <c r="F1336" s="2">
        <v>321</v>
      </c>
      <c r="G1336" s="108">
        <f t="shared" si="0"/>
        <v>0</v>
      </c>
      <c r="H1336" s="2">
        <v>0</v>
      </c>
      <c r="I1336" s="2">
        <v>0</v>
      </c>
      <c r="J1336" s="2">
        <v>206</v>
      </c>
      <c r="K1336" s="108">
        <f t="shared" si="1"/>
        <v>0</v>
      </c>
      <c r="L1336" s="2">
        <v>0</v>
      </c>
      <c r="M1336" s="2">
        <v>0</v>
      </c>
      <c r="N1336" s="2">
        <v>217</v>
      </c>
      <c r="O1336" s="2">
        <v>0</v>
      </c>
      <c r="P1336" s="2">
        <v>536</v>
      </c>
      <c r="Q1336" s="2">
        <v>52</v>
      </c>
      <c r="R1336" s="2">
        <v>1280</v>
      </c>
      <c r="S1336" s="2">
        <v>52</v>
      </c>
    </row>
    <row r="1337" spans="1:19" ht="12.75" customHeight="1" x14ac:dyDescent="0.15">
      <c r="A1337" s="2" t="s">
        <v>587</v>
      </c>
      <c r="B1337" s="2" t="s">
        <v>517</v>
      </c>
      <c r="C1337" s="2" t="s">
        <v>128</v>
      </c>
      <c r="D1337" s="86">
        <v>2016</v>
      </c>
      <c r="E1337" s="2" t="s">
        <v>1598</v>
      </c>
      <c r="F1337" s="2">
        <v>321</v>
      </c>
      <c r="G1337" s="108">
        <f t="shared" si="0"/>
        <v>33</v>
      </c>
      <c r="H1337" s="2">
        <v>33</v>
      </c>
      <c r="I1337" s="2">
        <v>0</v>
      </c>
      <c r="J1337" s="2">
        <v>206</v>
      </c>
      <c r="K1337" s="108">
        <f t="shared" si="1"/>
        <v>38</v>
      </c>
      <c r="L1337" s="2">
        <v>38</v>
      </c>
      <c r="M1337" s="2">
        <v>0</v>
      </c>
      <c r="N1337" s="2">
        <v>217</v>
      </c>
      <c r="O1337" s="2">
        <v>0</v>
      </c>
      <c r="P1337" s="2">
        <v>536</v>
      </c>
      <c r="Q1337" s="2">
        <v>0</v>
      </c>
      <c r="R1337" s="2">
        <v>1280</v>
      </c>
      <c r="S1337" s="2">
        <v>71</v>
      </c>
    </row>
    <row r="1338" spans="1:19" ht="12.75" customHeight="1" x14ac:dyDescent="0.15">
      <c r="A1338" s="2" t="s">
        <v>587</v>
      </c>
      <c r="B1338" s="2" t="s">
        <v>517</v>
      </c>
      <c r="C1338" s="2" t="s">
        <v>128</v>
      </c>
      <c r="D1338" s="86">
        <v>2017</v>
      </c>
      <c r="E1338" s="2" t="s">
        <v>1598</v>
      </c>
      <c r="F1338" s="2">
        <v>321</v>
      </c>
      <c r="G1338" s="108">
        <f t="shared" si="0"/>
        <v>0</v>
      </c>
      <c r="H1338" s="2">
        <v>0</v>
      </c>
      <c r="I1338" s="2">
        <v>0</v>
      </c>
      <c r="J1338" s="2">
        <v>206</v>
      </c>
      <c r="K1338" s="108">
        <f t="shared" si="1"/>
        <v>0</v>
      </c>
      <c r="L1338" s="2">
        <v>0</v>
      </c>
      <c r="M1338" s="2">
        <v>0</v>
      </c>
      <c r="N1338" s="2">
        <v>217</v>
      </c>
      <c r="O1338" s="2">
        <v>0</v>
      </c>
      <c r="P1338" s="2">
        <v>536</v>
      </c>
      <c r="Q1338" s="2">
        <v>13</v>
      </c>
      <c r="R1338" s="2">
        <v>1280</v>
      </c>
      <c r="S1338" s="2">
        <v>13</v>
      </c>
    </row>
    <row r="1339" spans="1:19" ht="12.75" customHeight="1" x14ac:dyDescent="0.15">
      <c r="A1339" s="77" t="s">
        <v>316</v>
      </c>
      <c r="B1339" s="77" t="s">
        <v>316</v>
      </c>
      <c r="C1339" s="77" t="s">
        <v>144</v>
      </c>
      <c r="D1339" s="111" t="s">
        <v>1632</v>
      </c>
      <c r="E1339" s="77" t="s">
        <v>1598</v>
      </c>
      <c r="F1339" s="104">
        <v>2002</v>
      </c>
      <c r="G1339" s="108">
        <f t="shared" si="0"/>
        <v>4</v>
      </c>
      <c r="H1339" s="104">
        <v>0</v>
      </c>
      <c r="I1339" s="104">
        <v>4</v>
      </c>
      <c r="J1339" s="103">
        <v>1336</v>
      </c>
      <c r="K1339" s="108">
        <f t="shared" si="1"/>
        <v>0</v>
      </c>
      <c r="L1339" s="104">
        <v>0</v>
      </c>
      <c r="M1339" s="104">
        <v>0</v>
      </c>
      <c r="N1339" s="104">
        <v>1503</v>
      </c>
      <c r="O1339" s="104">
        <v>0</v>
      </c>
      <c r="P1339" s="77" t="s">
        <v>1844</v>
      </c>
      <c r="Q1339" s="104">
        <v>601</v>
      </c>
      <c r="R1339" s="104">
        <v>8283</v>
      </c>
      <c r="S1339" s="104">
        <v>605</v>
      </c>
    </row>
    <row r="1340" spans="1:19" ht="12.75" customHeight="1" x14ac:dyDescent="0.15">
      <c r="A1340" t="s">
        <v>316</v>
      </c>
      <c r="B1340" t="s">
        <v>316</v>
      </c>
      <c r="C1340" t="s">
        <v>144</v>
      </c>
      <c r="D1340" s="86">
        <v>2017</v>
      </c>
      <c r="E1340" t="s">
        <v>1598</v>
      </c>
      <c r="F1340">
        <v>2002</v>
      </c>
      <c r="G1340" s="108">
        <f t="shared" si="0"/>
        <v>0</v>
      </c>
      <c r="H1340">
        <v>0</v>
      </c>
      <c r="I1340">
        <v>0</v>
      </c>
      <c r="J1340">
        <v>1336</v>
      </c>
      <c r="K1340" s="108">
        <f t="shared" si="1"/>
        <v>0</v>
      </c>
      <c r="L1340">
        <v>0</v>
      </c>
      <c r="M1340">
        <v>0</v>
      </c>
      <c r="N1340">
        <v>1503</v>
      </c>
      <c r="O1340">
        <v>12</v>
      </c>
      <c r="P1340">
        <v>3442</v>
      </c>
      <c r="Q1340">
        <v>70</v>
      </c>
      <c r="R1340">
        <v>8283</v>
      </c>
      <c r="S1340">
        <v>82</v>
      </c>
    </row>
    <row r="1341" spans="1:19" ht="12.75" customHeight="1" x14ac:dyDescent="0.15">
      <c r="A1341" s="77" t="s">
        <v>337</v>
      </c>
      <c r="B1341" s="77" t="s">
        <v>316</v>
      </c>
      <c r="C1341" s="77" t="s">
        <v>144</v>
      </c>
      <c r="D1341" s="111" t="s">
        <v>1632</v>
      </c>
      <c r="E1341" s="77" t="s">
        <v>1598</v>
      </c>
      <c r="F1341" s="104">
        <v>7173</v>
      </c>
      <c r="G1341" s="108">
        <f t="shared" si="0"/>
        <v>57</v>
      </c>
      <c r="H1341" s="104">
        <v>57</v>
      </c>
      <c r="I1341" s="104">
        <v>0</v>
      </c>
      <c r="J1341" s="103">
        <v>4871</v>
      </c>
      <c r="K1341" s="108">
        <f t="shared" si="1"/>
        <v>0</v>
      </c>
      <c r="L1341" s="104">
        <v>0</v>
      </c>
      <c r="M1341" s="104">
        <v>0</v>
      </c>
      <c r="N1341" s="104">
        <v>5534</v>
      </c>
      <c r="O1341" s="104">
        <v>0</v>
      </c>
      <c r="P1341" s="77" t="s">
        <v>1845</v>
      </c>
      <c r="Q1341" s="104">
        <v>2250</v>
      </c>
      <c r="R1341" s="104">
        <v>30303</v>
      </c>
      <c r="S1341" s="104">
        <v>2307</v>
      </c>
    </row>
    <row r="1342" spans="1:19" ht="12.75" customHeight="1" x14ac:dyDescent="0.15">
      <c r="A1342" s="2" t="s">
        <v>337</v>
      </c>
      <c r="B1342" s="2" t="s">
        <v>316</v>
      </c>
      <c r="C1342" s="2" t="s">
        <v>144</v>
      </c>
      <c r="D1342" s="86">
        <v>2014</v>
      </c>
      <c r="E1342" s="2" t="s">
        <v>1598</v>
      </c>
      <c r="F1342" s="2">
        <v>7173</v>
      </c>
      <c r="G1342" s="108">
        <f t="shared" si="0"/>
        <v>43</v>
      </c>
      <c r="H1342" s="2">
        <v>43</v>
      </c>
      <c r="I1342" s="2">
        <v>0</v>
      </c>
      <c r="J1342" s="2">
        <v>4871</v>
      </c>
      <c r="K1342" s="108">
        <f t="shared" si="1"/>
        <v>45</v>
      </c>
      <c r="L1342" s="2">
        <v>45</v>
      </c>
      <c r="M1342" s="2">
        <v>0</v>
      </c>
      <c r="N1342" s="2">
        <v>5534</v>
      </c>
      <c r="O1342" s="2">
        <v>430</v>
      </c>
      <c r="P1342" s="2">
        <v>12725</v>
      </c>
      <c r="Q1342" s="2">
        <v>630</v>
      </c>
      <c r="R1342" s="2">
        <v>30303</v>
      </c>
      <c r="S1342" s="2">
        <v>1148</v>
      </c>
    </row>
    <row r="1343" spans="1:19" ht="12.75" customHeight="1" x14ac:dyDescent="0.15">
      <c r="A1343" t="s">
        <v>337</v>
      </c>
      <c r="B1343" t="s">
        <v>316</v>
      </c>
      <c r="C1343" t="s">
        <v>144</v>
      </c>
      <c r="D1343" s="86">
        <v>2015</v>
      </c>
      <c r="E1343" t="s">
        <v>1598</v>
      </c>
      <c r="F1343">
        <v>7173</v>
      </c>
      <c r="G1343" s="108">
        <f t="shared" si="0"/>
        <v>12</v>
      </c>
      <c r="H1343">
        <v>3</v>
      </c>
      <c r="I1343">
        <v>9</v>
      </c>
      <c r="J1343">
        <v>4871</v>
      </c>
      <c r="K1343" s="108">
        <f t="shared" si="1"/>
        <v>8</v>
      </c>
      <c r="L1343">
        <v>8</v>
      </c>
      <c r="M1343">
        <v>0</v>
      </c>
      <c r="N1343">
        <v>5534</v>
      </c>
      <c r="O1343">
        <v>98</v>
      </c>
      <c r="P1343">
        <v>12725</v>
      </c>
      <c r="Q1343">
        <v>914</v>
      </c>
      <c r="R1343">
        <v>30303</v>
      </c>
      <c r="S1343">
        <v>1032</v>
      </c>
    </row>
    <row r="1344" spans="1:19" ht="12.75" customHeight="1" x14ac:dyDescent="0.15">
      <c r="A1344" t="s">
        <v>337</v>
      </c>
      <c r="B1344" t="s">
        <v>316</v>
      </c>
      <c r="C1344" t="s">
        <v>144</v>
      </c>
      <c r="D1344" s="86">
        <v>2016</v>
      </c>
      <c r="E1344" t="s">
        <v>1598</v>
      </c>
      <c r="F1344">
        <v>7173</v>
      </c>
      <c r="G1344" s="108">
        <f t="shared" si="0"/>
        <v>23</v>
      </c>
      <c r="H1344">
        <v>23</v>
      </c>
      <c r="I1344">
        <v>0</v>
      </c>
      <c r="J1344">
        <v>4871</v>
      </c>
      <c r="K1344" s="108">
        <f t="shared" si="1"/>
        <v>2</v>
      </c>
      <c r="L1344">
        <v>2</v>
      </c>
      <c r="M1344">
        <v>0</v>
      </c>
      <c r="N1344">
        <v>5534</v>
      </c>
      <c r="O1344">
        <v>0</v>
      </c>
      <c r="P1344">
        <v>12725</v>
      </c>
      <c r="Q1344">
        <v>394</v>
      </c>
      <c r="R1344">
        <v>30303</v>
      </c>
      <c r="S1344">
        <v>419</v>
      </c>
    </row>
    <row r="1345" spans="1:19" ht="12.75" customHeight="1" x14ac:dyDescent="0.15">
      <c r="A1345" t="s">
        <v>337</v>
      </c>
      <c r="B1345" t="s">
        <v>316</v>
      </c>
      <c r="C1345" t="s">
        <v>144</v>
      </c>
      <c r="D1345" s="86">
        <v>2017</v>
      </c>
      <c r="E1345" t="s">
        <v>1598</v>
      </c>
      <c r="F1345">
        <v>7173</v>
      </c>
      <c r="G1345" s="108">
        <f t="shared" si="0"/>
        <v>86</v>
      </c>
      <c r="H1345">
        <v>86</v>
      </c>
      <c r="I1345">
        <v>0</v>
      </c>
      <c r="J1345">
        <v>4871</v>
      </c>
      <c r="K1345" s="108">
        <f t="shared" si="1"/>
        <v>27</v>
      </c>
      <c r="L1345">
        <v>27</v>
      </c>
      <c r="M1345">
        <v>0</v>
      </c>
      <c r="N1345">
        <v>5534</v>
      </c>
      <c r="O1345">
        <v>505</v>
      </c>
      <c r="P1345">
        <v>12725</v>
      </c>
      <c r="Q1345">
        <v>62</v>
      </c>
      <c r="R1345">
        <v>30303</v>
      </c>
      <c r="S1345">
        <v>680</v>
      </c>
    </row>
    <row r="1346" spans="1:19" ht="12.75" customHeight="1" x14ac:dyDescent="0.15">
      <c r="A1346" s="77" t="s">
        <v>312</v>
      </c>
      <c r="B1346" s="77" t="s">
        <v>306</v>
      </c>
      <c r="C1346" s="77" t="s">
        <v>123</v>
      </c>
      <c r="D1346" s="111" t="s">
        <v>1632</v>
      </c>
      <c r="E1346" s="77" t="s">
        <v>1598</v>
      </c>
      <c r="F1346" s="104">
        <v>1040</v>
      </c>
      <c r="G1346" s="108">
        <f t="shared" si="0"/>
        <v>0</v>
      </c>
      <c r="H1346" s="104">
        <v>0</v>
      </c>
      <c r="I1346" s="104">
        <v>0</v>
      </c>
      <c r="J1346" s="103">
        <v>729</v>
      </c>
      <c r="K1346" s="108">
        <f t="shared" si="1"/>
        <v>0</v>
      </c>
      <c r="L1346" s="104">
        <v>0</v>
      </c>
      <c r="M1346" s="104">
        <v>0</v>
      </c>
      <c r="N1346" s="104">
        <v>709</v>
      </c>
      <c r="O1346" s="104">
        <v>45</v>
      </c>
      <c r="P1346" s="77" t="s">
        <v>1846</v>
      </c>
      <c r="Q1346" s="104">
        <v>540</v>
      </c>
      <c r="R1346" s="104">
        <v>3813</v>
      </c>
      <c r="S1346" s="104">
        <v>585</v>
      </c>
    </row>
    <row r="1347" spans="1:19" ht="12.75" customHeight="1" x14ac:dyDescent="0.15">
      <c r="A1347" s="2" t="s">
        <v>312</v>
      </c>
      <c r="B1347" s="2" t="s">
        <v>306</v>
      </c>
      <c r="C1347" s="2" t="s">
        <v>123</v>
      </c>
      <c r="D1347" s="86">
        <v>2013</v>
      </c>
      <c r="E1347" s="2" t="s">
        <v>1598</v>
      </c>
      <c r="F1347" s="2">
        <v>1040</v>
      </c>
      <c r="G1347" s="108">
        <f t="shared" si="0"/>
        <v>0</v>
      </c>
      <c r="H1347" s="2">
        <v>0</v>
      </c>
      <c r="I1347" s="2">
        <v>0</v>
      </c>
      <c r="J1347" s="2">
        <v>729</v>
      </c>
      <c r="K1347" s="108">
        <f t="shared" si="1"/>
        <v>0</v>
      </c>
      <c r="L1347" s="2">
        <v>0</v>
      </c>
      <c r="M1347" s="2">
        <v>0</v>
      </c>
      <c r="N1347" s="2">
        <v>709</v>
      </c>
      <c r="O1347" s="2">
        <v>0</v>
      </c>
      <c r="P1347" s="2">
        <v>1335</v>
      </c>
      <c r="Q1347" s="2">
        <v>0</v>
      </c>
      <c r="R1347" s="2">
        <v>3813</v>
      </c>
      <c r="S1347" s="2">
        <v>0</v>
      </c>
    </row>
    <row r="1348" spans="1:19" ht="12.75" customHeight="1" x14ac:dyDescent="0.15">
      <c r="A1348" s="2" t="s">
        <v>312</v>
      </c>
      <c r="B1348" s="2" t="s">
        <v>306</v>
      </c>
      <c r="C1348" s="2" t="s">
        <v>123</v>
      </c>
      <c r="D1348" s="86">
        <v>2014</v>
      </c>
      <c r="E1348" s="2" t="s">
        <v>1598</v>
      </c>
      <c r="F1348" s="2">
        <v>1040</v>
      </c>
      <c r="G1348" s="108">
        <f t="shared" si="0"/>
        <v>0</v>
      </c>
      <c r="H1348" s="2">
        <v>0</v>
      </c>
      <c r="I1348" s="2">
        <v>0</v>
      </c>
      <c r="J1348" s="2">
        <v>729</v>
      </c>
      <c r="K1348" s="108">
        <f t="shared" si="1"/>
        <v>0</v>
      </c>
      <c r="L1348" s="2">
        <v>0</v>
      </c>
      <c r="M1348" s="2">
        <v>0</v>
      </c>
      <c r="N1348" s="2">
        <v>709</v>
      </c>
      <c r="O1348" s="2">
        <v>37</v>
      </c>
      <c r="P1348" s="2">
        <v>1335</v>
      </c>
      <c r="Q1348" s="2">
        <v>360</v>
      </c>
      <c r="R1348" s="2">
        <v>3813</v>
      </c>
      <c r="S1348" s="2">
        <v>397</v>
      </c>
    </row>
    <row r="1349" spans="1:19" ht="12.75" customHeight="1" x14ac:dyDescent="0.15">
      <c r="A1349" t="s">
        <v>312</v>
      </c>
      <c r="B1349" t="s">
        <v>306</v>
      </c>
      <c r="C1349" t="s">
        <v>123</v>
      </c>
      <c r="D1349" s="86">
        <v>2015</v>
      </c>
      <c r="E1349" t="s">
        <v>1598</v>
      </c>
      <c r="F1349">
        <v>1040</v>
      </c>
      <c r="G1349" s="108">
        <f t="shared" si="0"/>
        <v>0</v>
      </c>
      <c r="H1349">
        <v>0</v>
      </c>
      <c r="I1349">
        <v>0</v>
      </c>
      <c r="J1349">
        <v>729</v>
      </c>
      <c r="K1349" s="108">
        <f t="shared" si="1"/>
        <v>0</v>
      </c>
      <c r="L1349">
        <v>0</v>
      </c>
      <c r="M1349">
        <v>0</v>
      </c>
      <c r="N1349">
        <v>709</v>
      </c>
      <c r="O1349">
        <v>385</v>
      </c>
      <c r="P1349">
        <v>1335</v>
      </c>
      <c r="Q1349">
        <v>312</v>
      </c>
      <c r="R1349">
        <v>3813</v>
      </c>
      <c r="S1349">
        <v>697</v>
      </c>
    </row>
    <row r="1350" spans="1:19" ht="12.75" customHeight="1" x14ac:dyDescent="0.15">
      <c r="A1350" t="s">
        <v>312</v>
      </c>
      <c r="B1350" t="s">
        <v>306</v>
      </c>
      <c r="C1350" t="s">
        <v>123</v>
      </c>
      <c r="D1350" s="86">
        <v>2016</v>
      </c>
      <c r="E1350" t="s">
        <v>1598</v>
      </c>
      <c r="F1350">
        <v>1040</v>
      </c>
      <c r="G1350" s="108">
        <f t="shared" si="0"/>
        <v>0</v>
      </c>
      <c r="H1350">
        <v>0</v>
      </c>
      <c r="I1350">
        <v>0</v>
      </c>
      <c r="J1350">
        <v>729</v>
      </c>
      <c r="K1350" s="108">
        <f t="shared" si="1"/>
        <v>0</v>
      </c>
      <c r="L1350">
        <v>0</v>
      </c>
      <c r="M1350">
        <v>0</v>
      </c>
      <c r="N1350">
        <v>709</v>
      </c>
      <c r="O1350">
        <v>184</v>
      </c>
      <c r="P1350">
        <v>1335</v>
      </c>
      <c r="Q1350">
        <v>352</v>
      </c>
      <c r="R1350">
        <v>3813</v>
      </c>
      <c r="S1350">
        <v>536</v>
      </c>
    </row>
    <row r="1351" spans="1:19" ht="12.75" customHeight="1" x14ac:dyDescent="0.15">
      <c r="A1351" t="s">
        <v>312</v>
      </c>
      <c r="B1351" t="s">
        <v>306</v>
      </c>
      <c r="C1351" t="s">
        <v>123</v>
      </c>
      <c r="D1351" s="86">
        <v>2017</v>
      </c>
      <c r="E1351" t="s">
        <v>1598</v>
      </c>
      <c r="F1351">
        <v>1040</v>
      </c>
      <c r="G1351" s="108">
        <f t="shared" si="0"/>
        <v>0</v>
      </c>
      <c r="H1351">
        <v>0</v>
      </c>
      <c r="I1351">
        <v>0</v>
      </c>
      <c r="J1351">
        <v>729</v>
      </c>
      <c r="K1351" s="108">
        <f t="shared" si="1"/>
        <v>0</v>
      </c>
      <c r="L1351">
        <v>0</v>
      </c>
      <c r="M1351">
        <v>0</v>
      </c>
      <c r="N1351">
        <v>709</v>
      </c>
      <c r="O1351">
        <v>181</v>
      </c>
      <c r="P1351">
        <v>1335</v>
      </c>
      <c r="Q1351">
        <v>643</v>
      </c>
      <c r="R1351">
        <v>3813</v>
      </c>
      <c r="S1351">
        <v>824</v>
      </c>
    </row>
    <row r="1352" spans="1:19" ht="12.75" customHeight="1" x14ac:dyDescent="0.15">
      <c r="A1352" s="2" t="s">
        <v>575</v>
      </c>
      <c r="B1352" s="2" t="s">
        <v>528</v>
      </c>
      <c r="C1352" s="2" t="s">
        <v>67</v>
      </c>
      <c r="D1352" s="86">
        <v>2014</v>
      </c>
      <c r="E1352" s="2" t="s">
        <v>1598</v>
      </c>
      <c r="F1352" s="2">
        <v>181</v>
      </c>
      <c r="G1352" s="108">
        <f t="shared" si="0"/>
        <v>0</v>
      </c>
      <c r="H1352" s="2">
        <v>0</v>
      </c>
      <c r="I1352" s="2">
        <v>0</v>
      </c>
      <c r="J1352" s="2">
        <v>107</v>
      </c>
      <c r="K1352" s="108">
        <f t="shared" si="1"/>
        <v>0</v>
      </c>
      <c r="L1352" s="2">
        <v>0</v>
      </c>
      <c r="M1352" s="2">
        <v>0</v>
      </c>
      <c r="N1352" s="2">
        <v>127</v>
      </c>
      <c r="O1352" s="2">
        <v>0</v>
      </c>
      <c r="P1352" s="2">
        <v>484</v>
      </c>
      <c r="Q1352" s="2">
        <v>0</v>
      </c>
      <c r="R1352" s="2">
        <v>899</v>
      </c>
      <c r="S1352" s="2">
        <v>0</v>
      </c>
    </row>
    <row r="1353" spans="1:19" ht="12.75" customHeight="1" x14ac:dyDescent="0.15">
      <c r="A1353" s="2" t="s">
        <v>575</v>
      </c>
      <c r="B1353" s="2" t="s">
        <v>528</v>
      </c>
      <c r="C1353" s="2" t="s">
        <v>67</v>
      </c>
      <c r="D1353" s="86">
        <v>2015</v>
      </c>
      <c r="E1353" s="2" t="s">
        <v>1598</v>
      </c>
      <c r="F1353" s="2">
        <v>181</v>
      </c>
      <c r="G1353" s="108">
        <f t="shared" si="0"/>
        <v>0</v>
      </c>
      <c r="H1353" s="2">
        <v>0</v>
      </c>
      <c r="I1353" s="2">
        <v>0</v>
      </c>
      <c r="J1353" s="2">
        <v>107</v>
      </c>
      <c r="K1353" s="108">
        <f t="shared" si="1"/>
        <v>0</v>
      </c>
      <c r="L1353" s="2">
        <v>0</v>
      </c>
      <c r="M1353" s="2">
        <v>0</v>
      </c>
      <c r="N1353" s="2">
        <v>127</v>
      </c>
      <c r="O1353" s="2">
        <v>0</v>
      </c>
      <c r="P1353" s="2">
        <v>484</v>
      </c>
      <c r="Q1353" s="2">
        <v>244</v>
      </c>
      <c r="R1353" s="2">
        <v>899</v>
      </c>
      <c r="S1353" s="2">
        <v>244</v>
      </c>
    </row>
    <row r="1354" spans="1:19" ht="12.75" customHeight="1" x14ac:dyDescent="0.15">
      <c r="A1354" s="2" t="s">
        <v>575</v>
      </c>
      <c r="B1354" s="2" t="s">
        <v>528</v>
      </c>
      <c r="C1354" s="2" t="s">
        <v>67</v>
      </c>
      <c r="D1354" s="86">
        <v>2016</v>
      </c>
      <c r="E1354" s="2" t="s">
        <v>1598</v>
      </c>
      <c r="F1354" s="2">
        <v>181</v>
      </c>
      <c r="G1354" s="108">
        <f t="shared" si="0"/>
        <v>0</v>
      </c>
      <c r="H1354" s="2">
        <v>0</v>
      </c>
      <c r="I1354" s="2">
        <v>0</v>
      </c>
      <c r="J1354" s="2">
        <v>107</v>
      </c>
      <c r="K1354" s="108">
        <f t="shared" si="1"/>
        <v>0</v>
      </c>
      <c r="L1354" s="2">
        <v>0</v>
      </c>
      <c r="M1354" s="2">
        <v>0</v>
      </c>
      <c r="N1354" s="2">
        <v>127</v>
      </c>
      <c r="O1354" s="2">
        <v>1</v>
      </c>
      <c r="P1354" s="2">
        <v>484</v>
      </c>
      <c r="Q1354" s="2">
        <v>161</v>
      </c>
      <c r="R1354" s="2">
        <v>899</v>
      </c>
      <c r="S1354" s="2">
        <v>162</v>
      </c>
    </row>
    <row r="1355" spans="1:19" ht="12.75" customHeight="1" x14ac:dyDescent="0.15">
      <c r="A1355" s="2" t="s">
        <v>575</v>
      </c>
      <c r="B1355" s="2" t="s">
        <v>528</v>
      </c>
      <c r="C1355" s="2" t="s">
        <v>67</v>
      </c>
      <c r="D1355" s="86">
        <v>2017</v>
      </c>
      <c r="E1355" s="2" t="s">
        <v>1598</v>
      </c>
      <c r="F1355" s="2">
        <v>181</v>
      </c>
      <c r="G1355" s="108">
        <f t="shared" si="0"/>
        <v>0</v>
      </c>
      <c r="H1355" s="2">
        <v>0</v>
      </c>
      <c r="I1355" s="2">
        <v>0</v>
      </c>
      <c r="J1355" s="2">
        <v>107</v>
      </c>
      <c r="K1355" s="108">
        <f t="shared" si="1"/>
        <v>0</v>
      </c>
      <c r="L1355" s="2">
        <v>0</v>
      </c>
      <c r="M1355" s="2">
        <v>0</v>
      </c>
      <c r="N1355" s="2">
        <v>127</v>
      </c>
      <c r="O1355" s="2">
        <v>13</v>
      </c>
      <c r="P1355" s="2">
        <v>484</v>
      </c>
      <c r="Q1355" s="2">
        <v>165</v>
      </c>
      <c r="R1355" s="2">
        <v>899</v>
      </c>
      <c r="S1355" s="2">
        <v>178</v>
      </c>
    </row>
    <row r="1356" spans="1:19" ht="12.75" customHeight="1" x14ac:dyDescent="0.15">
      <c r="A1356" s="77" t="s">
        <v>1299</v>
      </c>
      <c r="B1356" s="77" t="s">
        <v>168</v>
      </c>
      <c r="C1356" s="77" t="s">
        <v>144</v>
      </c>
      <c r="D1356" s="111" t="s">
        <v>1632</v>
      </c>
      <c r="E1356" s="77" t="s">
        <v>1598</v>
      </c>
      <c r="F1356" s="104">
        <v>1</v>
      </c>
      <c r="G1356" s="108">
        <f t="shared" si="0"/>
        <v>0</v>
      </c>
      <c r="H1356" s="104">
        <v>0</v>
      </c>
      <c r="I1356" s="104">
        <v>0</v>
      </c>
      <c r="J1356" s="103">
        <v>1</v>
      </c>
      <c r="K1356" s="108">
        <f t="shared" si="1"/>
        <v>0</v>
      </c>
      <c r="L1356" s="104">
        <v>0</v>
      </c>
      <c r="M1356" s="104">
        <v>0</v>
      </c>
      <c r="N1356" s="104">
        <v>1</v>
      </c>
      <c r="O1356" s="104">
        <v>0</v>
      </c>
      <c r="P1356" s="77" t="s">
        <v>1794</v>
      </c>
      <c r="Q1356" s="104">
        <v>276</v>
      </c>
      <c r="R1356" s="104">
        <v>5</v>
      </c>
      <c r="S1356" s="104">
        <v>276</v>
      </c>
    </row>
    <row r="1357" spans="1:19" ht="12.75" customHeight="1" x14ac:dyDescent="0.15">
      <c r="A1357" t="s">
        <v>1299</v>
      </c>
      <c r="B1357" t="s">
        <v>168</v>
      </c>
      <c r="C1357" t="s">
        <v>144</v>
      </c>
      <c r="D1357" s="86">
        <v>2017</v>
      </c>
      <c r="E1357" t="s">
        <v>1598</v>
      </c>
      <c r="F1357">
        <v>1</v>
      </c>
      <c r="G1357" s="108">
        <f t="shared" si="0"/>
        <v>0</v>
      </c>
      <c r="H1357">
        <v>0</v>
      </c>
      <c r="I1357">
        <v>0</v>
      </c>
      <c r="J1357">
        <v>1</v>
      </c>
      <c r="K1357" s="108">
        <f t="shared" si="1"/>
        <v>0</v>
      </c>
      <c r="L1357">
        <v>0</v>
      </c>
      <c r="M1357">
        <v>0</v>
      </c>
      <c r="N1357">
        <v>1</v>
      </c>
      <c r="O1357">
        <v>1</v>
      </c>
      <c r="P1357">
        <v>2</v>
      </c>
      <c r="Q1357">
        <v>4</v>
      </c>
      <c r="R1357">
        <v>5</v>
      </c>
      <c r="S1357">
        <v>5</v>
      </c>
    </row>
    <row r="1358" spans="1:19" ht="12.75" customHeight="1" x14ac:dyDescent="0.15">
      <c r="A1358" s="77" t="s">
        <v>211</v>
      </c>
      <c r="B1358" s="77" t="s">
        <v>168</v>
      </c>
      <c r="C1358" s="77" t="s">
        <v>144</v>
      </c>
      <c r="D1358" s="111" t="s">
        <v>1632</v>
      </c>
      <c r="E1358" s="77" t="s">
        <v>1598</v>
      </c>
      <c r="F1358" s="104">
        <v>153</v>
      </c>
      <c r="G1358" s="108">
        <f t="shared" si="0"/>
        <v>0</v>
      </c>
      <c r="H1358" s="104">
        <v>0</v>
      </c>
      <c r="I1358" s="104">
        <v>0</v>
      </c>
      <c r="J1358" s="103">
        <v>88</v>
      </c>
      <c r="K1358" s="108">
        <f t="shared" si="1"/>
        <v>9</v>
      </c>
      <c r="L1358" s="104">
        <v>9</v>
      </c>
      <c r="M1358" s="104">
        <v>0</v>
      </c>
      <c r="N1358" s="104">
        <v>99</v>
      </c>
      <c r="O1358" s="104">
        <v>51</v>
      </c>
      <c r="P1358" s="77" t="s">
        <v>1847</v>
      </c>
      <c r="Q1358" s="104">
        <v>82</v>
      </c>
      <c r="R1358" s="104">
        <v>602</v>
      </c>
      <c r="S1358" s="104">
        <v>142</v>
      </c>
    </row>
    <row r="1359" spans="1:19" ht="12.75" customHeight="1" x14ac:dyDescent="0.15">
      <c r="A1359" s="2" t="s">
        <v>211</v>
      </c>
      <c r="B1359" s="2" t="s">
        <v>168</v>
      </c>
      <c r="C1359" s="2" t="s">
        <v>144</v>
      </c>
      <c r="D1359" s="86">
        <v>2013</v>
      </c>
      <c r="E1359" s="2" t="s">
        <v>1598</v>
      </c>
      <c r="F1359" s="2">
        <v>153</v>
      </c>
      <c r="G1359" s="108">
        <f t="shared" si="0"/>
        <v>0</v>
      </c>
      <c r="H1359" s="2">
        <v>0</v>
      </c>
      <c r="I1359" s="2">
        <v>0</v>
      </c>
      <c r="J1359" s="2">
        <v>88</v>
      </c>
      <c r="K1359" s="108">
        <f t="shared" si="1"/>
        <v>0</v>
      </c>
      <c r="L1359" s="2">
        <v>0</v>
      </c>
      <c r="M1359" s="2">
        <v>0</v>
      </c>
      <c r="N1359" s="2">
        <v>99</v>
      </c>
      <c r="O1359" s="2">
        <v>0</v>
      </c>
      <c r="P1359" s="2">
        <v>262</v>
      </c>
      <c r="Q1359" s="2">
        <v>0</v>
      </c>
      <c r="R1359" s="2">
        <v>602</v>
      </c>
      <c r="S1359" s="2">
        <v>0</v>
      </c>
    </row>
    <row r="1360" spans="1:19" ht="12.75" customHeight="1" x14ac:dyDescent="0.15">
      <c r="A1360" s="2" t="s">
        <v>211</v>
      </c>
      <c r="B1360" s="2" t="s">
        <v>168</v>
      </c>
      <c r="C1360" s="2" t="s">
        <v>144</v>
      </c>
      <c r="D1360" s="86">
        <v>2014</v>
      </c>
      <c r="E1360" s="2" t="s">
        <v>1598</v>
      </c>
      <c r="F1360" s="2">
        <v>153</v>
      </c>
      <c r="G1360" s="108">
        <f t="shared" si="0"/>
        <v>0</v>
      </c>
      <c r="H1360" s="2">
        <v>0</v>
      </c>
      <c r="I1360" s="2">
        <v>0</v>
      </c>
      <c r="J1360" s="2">
        <v>88</v>
      </c>
      <c r="K1360" s="108">
        <f t="shared" si="1"/>
        <v>0</v>
      </c>
      <c r="L1360" s="2">
        <v>0</v>
      </c>
      <c r="M1360" s="2">
        <v>0</v>
      </c>
      <c r="N1360" s="2">
        <v>99</v>
      </c>
      <c r="O1360" s="2">
        <v>0</v>
      </c>
      <c r="P1360" s="2">
        <v>262</v>
      </c>
      <c r="Q1360" s="2">
        <v>0</v>
      </c>
      <c r="R1360" s="2">
        <v>602</v>
      </c>
      <c r="S1360" s="2">
        <v>0</v>
      </c>
    </row>
    <row r="1361" spans="1:19" ht="12.75" customHeight="1" x14ac:dyDescent="0.15">
      <c r="A1361" t="s">
        <v>211</v>
      </c>
      <c r="B1361" t="s">
        <v>168</v>
      </c>
      <c r="C1361" t="s">
        <v>144</v>
      </c>
      <c r="D1361" s="86">
        <v>2015</v>
      </c>
      <c r="E1361" t="s">
        <v>1598</v>
      </c>
      <c r="F1361">
        <v>153</v>
      </c>
      <c r="G1361" s="108">
        <f t="shared" si="0"/>
        <v>0</v>
      </c>
      <c r="H1361">
        <v>0</v>
      </c>
      <c r="I1361">
        <v>0</v>
      </c>
      <c r="J1361">
        <v>88</v>
      </c>
      <c r="K1361" s="108">
        <f t="shared" si="1"/>
        <v>0</v>
      </c>
      <c r="L1361">
        <v>0</v>
      </c>
      <c r="M1361">
        <v>0</v>
      </c>
      <c r="N1361">
        <v>99</v>
      </c>
      <c r="O1361">
        <v>0</v>
      </c>
      <c r="P1361">
        <v>262</v>
      </c>
      <c r="Q1361">
        <v>0</v>
      </c>
      <c r="R1361">
        <v>602</v>
      </c>
      <c r="S1361">
        <v>0</v>
      </c>
    </row>
    <row r="1362" spans="1:19" ht="12.75" customHeight="1" x14ac:dyDescent="0.15">
      <c r="A1362" t="s">
        <v>211</v>
      </c>
      <c r="B1362" t="s">
        <v>168</v>
      </c>
      <c r="C1362" t="s">
        <v>144</v>
      </c>
      <c r="D1362" s="86">
        <v>2016</v>
      </c>
      <c r="E1362" t="s">
        <v>1598</v>
      </c>
      <c r="F1362">
        <v>153</v>
      </c>
      <c r="G1362" s="108">
        <f t="shared" si="0"/>
        <v>0</v>
      </c>
      <c r="H1362">
        <v>0</v>
      </c>
      <c r="I1362">
        <v>0</v>
      </c>
      <c r="J1362">
        <v>88</v>
      </c>
      <c r="K1362" s="108">
        <f t="shared" si="1"/>
        <v>0</v>
      </c>
      <c r="L1362">
        <v>0</v>
      </c>
      <c r="M1362">
        <v>0</v>
      </c>
      <c r="N1362">
        <v>99</v>
      </c>
      <c r="O1362">
        <v>0</v>
      </c>
      <c r="P1362">
        <v>262</v>
      </c>
      <c r="Q1362">
        <v>0</v>
      </c>
      <c r="R1362">
        <v>602</v>
      </c>
      <c r="S1362">
        <v>0</v>
      </c>
    </row>
    <row r="1363" spans="1:19" ht="12.75" customHeight="1" x14ac:dyDescent="0.15">
      <c r="A1363" t="s">
        <v>211</v>
      </c>
      <c r="B1363" t="s">
        <v>168</v>
      </c>
      <c r="C1363" t="s">
        <v>144</v>
      </c>
      <c r="D1363" s="86">
        <v>2017</v>
      </c>
      <c r="E1363" t="s">
        <v>1598</v>
      </c>
      <c r="F1363">
        <v>153</v>
      </c>
      <c r="G1363" s="108">
        <f t="shared" si="0"/>
        <v>0</v>
      </c>
      <c r="H1363">
        <v>0</v>
      </c>
      <c r="I1363">
        <v>0</v>
      </c>
      <c r="J1363">
        <v>88</v>
      </c>
      <c r="K1363" s="108">
        <f t="shared" si="1"/>
        <v>0</v>
      </c>
      <c r="L1363">
        <v>0</v>
      </c>
      <c r="M1363">
        <v>0</v>
      </c>
      <c r="N1363">
        <v>99</v>
      </c>
      <c r="O1363">
        <v>0</v>
      </c>
      <c r="P1363">
        <v>262</v>
      </c>
      <c r="Q1363">
        <v>0</v>
      </c>
      <c r="R1363">
        <v>602</v>
      </c>
      <c r="S1363">
        <v>0</v>
      </c>
    </row>
    <row r="1364" spans="1:19" ht="12.75" customHeight="1" x14ac:dyDescent="0.15">
      <c r="A1364" s="77" t="s">
        <v>313</v>
      </c>
      <c r="B1364" s="77" t="s">
        <v>306</v>
      </c>
      <c r="C1364" s="77" t="s">
        <v>123</v>
      </c>
      <c r="D1364" s="111" t="s">
        <v>1632</v>
      </c>
      <c r="E1364" s="77" t="s">
        <v>1598</v>
      </c>
      <c r="F1364" s="104">
        <v>2268</v>
      </c>
      <c r="G1364" s="108">
        <f t="shared" si="0"/>
        <v>0</v>
      </c>
      <c r="H1364" s="104">
        <v>0</v>
      </c>
      <c r="I1364" s="104">
        <v>0</v>
      </c>
      <c r="J1364" s="103">
        <v>1590</v>
      </c>
      <c r="K1364" s="108">
        <f t="shared" si="1"/>
        <v>3</v>
      </c>
      <c r="L1364" s="104">
        <v>0</v>
      </c>
      <c r="M1364" s="104">
        <v>3</v>
      </c>
      <c r="N1364" s="104">
        <v>1577</v>
      </c>
      <c r="O1364" s="104">
        <v>333</v>
      </c>
      <c r="P1364" s="77" t="s">
        <v>1848</v>
      </c>
      <c r="Q1364" s="104">
        <v>472</v>
      </c>
      <c r="R1364" s="104">
        <v>8478</v>
      </c>
      <c r="S1364" s="104">
        <v>808</v>
      </c>
    </row>
    <row r="1365" spans="1:19" ht="12.75" customHeight="1" x14ac:dyDescent="0.15">
      <c r="A1365" s="2" t="s">
        <v>313</v>
      </c>
      <c r="B1365" s="2" t="s">
        <v>306</v>
      </c>
      <c r="C1365" s="2" t="s">
        <v>123</v>
      </c>
      <c r="D1365" s="86">
        <v>2013</v>
      </c>
      <c r="E1365" s="2" t="s">
        <v>1598</v>
      </c>
      <c r="F1365" s="2">
        <v>2268</v>
      </c>
      <c r="G1365" s="108">
        <f t="shared" si="0"/>
        <v>0</v>
      </c>
      <c r="H1365" s="2">
        <v>0</v>
      </c>
      <c r="I1365" s="2">
        <v>0</v>
      </c>
      <c r="J1365" s="2">
        <v>1590</v>
      </c>
      <c r="K1365" s="108">
        <f t="shared" si="1"/>
        <v>0</v>
      </c>
      <c r="L1365" s="2">
        <v>0</v>
      </c>
      <c r="M1365" s="2">
        <v>0</v>
      </c>
      <c r="N1365" s="2">
        <v>1577</v>
      </c>
      <c r="O1365" s="2">
        <v>142</v>
      </c>
      <c r="P1365" s="2">
        <v>3043</v>
      </c>
      <c r="Q1365" s="2">
        <v>384</v>
      </c>
      <c r="R1365" s="2">
        <v>8478</v>
      </c>
      <c r="S1365" s="2">
        <v>526</v>
      </c>
    </row>
    <row r="1366" spans="1:19" ht="12.75" customHeight="1" x14ac:dyDescent="0.15">
      <c r="A1366" s="2" t="s">
        <v>313</v>
      </c>
      <c r="B1366" s="2" t="s">
        <v>306</v>
      </c>
      <c r="C1366" s="2" t="s">
        <v>123</v>
      </c>
      <c r="D1366" s="86">
        <v>2014</v>
      </c>
      <c r="E1366" s="2" t="s">
        <v>1598</v>
      </c>
      <c r="F1366" s="2">
        <v>2268</v>
      </c>
      <c r="G1366" s="108">
        <f t="shared" si="0"/>
        <v>9</v>
      </c>
      <c r="H1366" s="2">
        <v>9</v>
      </c>
      <c r="I1366" s="2">
        <v>0</v>
      </c>
      <c r="J1366" s="2">
        <v>1590</v>
      </c>
      <c r="K1366" s="108">
        <f t="shared" si="1"/>
        <v>14</v>
      </c>
      <c r="L1366" s="2">
        <v>14</v>
      </c>
      <c r="M1366" s="2">
        <v>0</v>
      </c>
      <c r="N1366" s="2">
        <v>1577</v>
      </c>
      <c r="O1366" s="2">
        <v>438</v>
      </c>
      <c r="P1366" s="2">
        <v>3043</v>
      </c>
      <c r="Q1366" s="2">
        <v>333</v>
      </c>
      <c r="R1366" s="2">
        <v>8478</v>
      </c>
      <c r="S1366" s="2">
        <v>794</v>
      </c>
    </row>
    <row r="1367" spans="1:19" ht="12.75" customHeight="1" x14ac:dyDescent="0.15">
      <c r="A1367" t="s">
        <v>313</v>
      </c>
      <c r="B1367" t="s">
        <v>306</v>
      </c>
      <c r="C1367" t="s">
        <v>123</v>
      </c>
      <c r="D1367" s="86">
        <v>2015</v>
      </c>
      <c r="E1367" t="s">
        <v>1598</v>
      </c>
      <c r="F1367">
        <v>2268</v>
      </c>
      <c r="G1367" s="108">
        <f t="shared" si="0"/>
        <v>0</v>
      </c>
      <c r="H1367">
        <v>0</v>
      </c>
      <c r="I1367">
        <v>0</v>
      </c>
      <c r="J1367">
        <v>1590</v>
      </c>
      <c r="K1367" s="108">
        <f t="shared" si="1"/>
        <v>0</v>
      </c>
      <c r="L1367">
        <v>0</v>
      </c>
      <c r="M1367">
        <v>0</v>
      </c>
      <c r="N1367">
        <v>1577</v>
      </c>
      <c r="O1367">
        <v>378</v>
      </c>
      <c r="P1367">
        <v>3043</v>
      </c>
      <c r="Q1367">
        <v>544</v>
      </c>
      <c r="R1367">
        <v>8478</v>
      </c>
      <c r="S1367">
        <v>922</v>
      </c>
    </row>
    <row r="1368" spans="1:19" ht="12.75" customHeight="1" x14ac:dyDescent="0.15">
      <c r="A1368" t="s">
        <v>313</v>
      </c>
      <c r="B1368" t="s">
        <v>306</v>
      </c>
      <c r="C1368" t="s">
        <v>123</v>
      </c>
      <c r="D1368" s="86">
        <v>2016</v>
      </c>
      <c r="E1368" t="s">
        <v>1598</v>
      </c>
      <c r="F1368">
        <v>2268</v>
      </c>
      <c r="G1368" s="108">
        <f t="shared" si="0"/>
        <v>42</v>
      </c>
      <c r="H1368">
        <v>42</v>
      </c>
      <c r="I1368">
        <v>0</v>
      </c>
      <c r="J1368">
        <v>1590</v>
      </c>
      <c r="K1368" s="108">
        <f t="shared" si="1"/>
        <v>15</v>
      </c>
      <c r="L1368">
        <v>15</v>
      </c>
      <c r="M1368">
        <v>0</v>
      </c>
      <c r="N1368">
        <v>1577</v>
      </c>
      <c r="O1368">
        <v>216</v>
      </c>
      <c r="P1368">
        <v>3043</v>
      </c>
      <c r="Q1368">
        <v>584</v>
      </c>
      <c r="R1368">
        <v>8478</v>
      </c>
      <c r="S1368">
        <v>857</v>
      </c>
    </row>
    <row r="1369" spans="1:19" ht="12.75" customHeight="1" x14ac:dyDescent="0.15">
      <c r="A1369" t="s">
        <v>313</v>
      </c>
      <c r="B1369" t="s">
        <v>306</v>
      </c>
      <c r="C1369" t="s">
        <v>123</v>
      </c>
      <c r="D1369" s="86">
        <v>2017</v>
      </c>
      <c r="E1369" t="s">
        <v>1598</v>
      </c>
      <c r="F1369">
        <v>2268</v>
      </c>
      <c r="G1369" s="108">
        <f t="shared" si="0"/>
        <v>43</v>
      </c>
      <c r="H1369">
        <v>43</v>
      </c>
      <c r="I1369">
        <v>0</v>
      </c>
      <c r="J1369">
        <v>1590</v>
      </c>
      <c r="K1369" s="108">
        <f t="shared" si="1"/>
        <v>0</v>
      </c>
      <c r="L1369">
        <v>0</v>
      </c>
      <c r="M1369">
        <v>0</v>
      </c>
      <c r="N1369">
        <v>1577</v>
      </c>
      <c r="O1369">
        <v>1000</v>
      </c>
      <c r="P1369">
        <v>3043</v>
      </c>
      <c r="Q1369">
        <v>644</v>
      </c>
      <c r="R1369">
        <v>8478</v>
      </c>
      <c r="S1369">
        <v>1687</v>
      </c>
    </row>
    <row r="1370" spans="1:19" ht="12.75" customHeight="1" x14ac:dyDescent="0.15">
      <c r="A1370" s="77" t="s">
        <v>237</v>
      </c>
      <c r="B1370" s="77" t="s">
        <v>229</v>
      </c>
      <c r="C1370" s="77" t="s">
        <v>67</v>
      </c>
      <c r="D1370" s="111" t="s">
        <v>1632</v>
      </c>
      <c r="E1370" s="77" t="s">
        <v>1598</v>
      </c>
      <c r="F1370" s="104">
        <v>6</v>
      </c>
      <c r="G1370" s="108">
        <f t="shared" si="0"/>
        <v>0</v>
      </c>
      <c r="H1370" s="104">
        <v>0</v>
      </c>
      <c r="I1370" s="104">
        <v>0</v>
      </c>
      <c r="J1370" s="103">
        <v>4</v>
      </c>
      <c r="K1370" s="108">
        <f t="shared" si="1"/>
        <v>0</v>
      </c>
      <c r="L1370" s="104">
        <v>0</v>
      </c>
      <c r="M1370" s="104">
        <v>0</v>
      </c>
      <c r="N1370" s="104">
        <v>4</v>
      </c>
      <c r="O1370" s="104">
        <v>1</v>
      </c>
      <c r="P1370" s="77" t="s">
        <v>1849</v>
      </c>
      <c r="Q1370" s="104">
        <v>0</v>
      </c>
      <c r="R1370" s="104">
        <v>18</v>
      </c>
      <c r="S1370" s="104">
        <v>1</v>
      </c>
    </row>
    <row r="1371" spans="1:19" ht="12.75" customHeight="1" x14ac:dyDescent="0.15">
      <c r="A1371" t="s">
        <v>237</v>
      </c>
      <c r="B1371" t="s">
        <v>229</v>
      </c>
      <c r="C1371" t="s">
        <v>67</v>
      </c>
      <c r="D1371" s="86">
        <v>2015</v>
      </c>
      <c r="E1371" t="s">
        <v>1598</v>
      </c>
      <c r="F1371">
        <v>6</v>
      </c>
      <c r="G1371" s="108">
        <f t="shared" si="0"/>
        <v>1</v>
      </c>
      <c r="H1371">
        <v>1</v>
      </c>
      <c r="I1371">
        <v>0</v>
      </c>
      <c r="J1371">
        <v>4</v>
      </c>
      <c r="K1371" s="108">
        <f t="shared" si="1"/>
        <v>0</v>
      </c>
      <c r="L1371">
        <v>0</v>
      </c>
      <c r="M1371">
        <v>0</v>
      </c>
      <c r="N1371">
        <v>4</v>
      </c>
      <c r="O1371">
        <v>1</v>
      </c>
      <c r="P1371">
        <v>4</v>
      </c>
      <c r="Q1371">
        <v>0</v>
      </c>
      <c r="R1371">
        <v>18</v>
      </c>
      <c r="S1371">
        <v>2</v>
      </c>
    </row>
    <row r="1372" spans="1:19" ht="12.75" customHeight="1" x14ac:dyDescent="0.15">
      <c r="A1372" t="s">
        <v>237</v>
      </c>
      <c r="B1372" t="s">
        <v>229</v>
      </c>
      <c r="C1372" t="s">
        <v>67</v>
      </c>
      <c r="D1372" s="86">
        <v>2016</v>
      </c>
      <c r="E1372" t="s">
        <v>1598</v>
      </c>
      <c r="F1372">
        <v>6</v>
      </c>
      <c r="G1372" s="108">
        <f t="shared" si="0"/>
        <v>1</v>
      </c>
      <c r="H1372">
        <v>1</v>
      </c>
      <c r="I1372">
        <v>0</v>
      </c>
      <c r="J1372">
        <v>4</v>
      </c>
      <c r="K1372" s="108">
        <f t="shared" si="1"/>
        <v>0</v>
      </c>
      <c r="L1372">
        <v>0</v>
      </c>
      <c r="M1372">
        <v>0</v>
      </c>
      <c r="N1372">
        <v>4</v>
      </c>
      <c r="O1372">
        <v>0</v>
      </c>
      <c r="P1372">
        <v>4</v>
      </c>
      <c r="Q1372">
        <v>1</v>
      </c>
      <c r="R1372">
        <v>18</v>
      </c>
      <c r="S1372">
        <v>2</v>
      </c>
    </row>
    <row r="1373" spans="1:19" ht="12.75" customHeight="1" x14ac:dyDescent="0.15">
      <c r="A1373" t="s">
        <v>237</v>
      </c>
      <c r="B1373" t="s">
        <v>229</v>
      </c>
      <c r="C1373" t="s">
        <v>67</v>
      </c>
      <c r="D1373" s="86">
        <v>2017</v>
      </c>
      <c r="E1373" t="s">
        <v>1598</v>
      </c>
      <c r="F1373">
        <v>6</v>
      </c>
      <c r="G1373" s="108">
        <f t="shared" si="0"/>
        <v>0</v>
      </c>
      <c r="H1373">
        <v>0</v>
      </c>
      <c r="I1373">
        <v>0</v>
      </c>
      <c r="J1373">
        <v>4</v>
      </c>
      <c r="K1373" s="108">
        <f t="shared" si="1"/>
        <v>0</v>
      </c>
      <c r="L1373">
        <v>0</v>
      </c>
      <c r="M1373">
        <v>0</v>
      </c>
      <c r="N1373">
        <v>4</v>
      </c>
      <c r="O1373">
        <v>1</v>
      </c>
      <c r="P1373">
        <v>4</v>
      </c>
      <c r="Q1373">
        <v>0</v>
      </c>
      <c r="R1373">
        <v>18</v>
      </c>
      <c r="S1373">
        <v>1</v>
      </c>
    </row>
    <row r="1374" spans="1:19" ht="12.75" customHeight="1" x14ac:dyDescent="0.15">
      <c r="A1374" s="2" t="s">
        <v>341</v>
      </c>
      <c r="B1374" s="2" t="s">
        <v>341</v>
      </c>
      <c r="C1374" s="2" t="s">
        <v>123</v>
      </c>
      <c r="D1374" s="86">
        <v>2013</v>
      </c>
      <c r="E1374" s="2" t="s">
        <v>1598</v>
      </c>
      <c r="F1374" s="2">
        <v>4944</v>
      </c>
      <c r="G1374" s="108">
        <f t="shared" si="0"/>
        <v>95</v>
      </c>
      <c r="H1374" s="2">
        <v>62</v>
      </c>
      <c r="I1374" s="2">
        <v>33</v>
      </c>
      <c r="J1374" s="2">
        <v>3467</v>
      </c>
      <c r="K1374" s="108">
        <f t="shared" si="1"/>
        <v>137</v>
      </c>
      <c r="L1374" s="2">
        <v>24</v>
      </c>
      <c r="M1374" s="2">
        <v>113</v>
      </c>
      <c r="N1374" s="2">
        <v>4482</v>
      </c>
      <c r="O1374" s="2">
        <v>34</v>
      </c>
      <c r="P1374" s="2">
        <v>11208</v>
      </c>
      <c r="Q1374" s="2">
        <v>153</v>
      </c>
      <c r="R1374" s="2">
        <v>24101</v>
      </c>
      <c r="S1374" s="2">
        <v>419</v>
      </c>
    </row>
    <row r="1375" spans="1:19" ht="12.75" customHeight="1" x14ac:dyDescent="0.15">
      <c r="A1375" s="2" t="s">
        <v>341</v>
      </c>
      <c r="B1375" s="2" t="s">
        <v>341</v>
      </c>
      <c r="C1375" s="2" t="s">
        <v>123</v>
      </c>
      <c r="D1375" s="86">
        <v>2014</v>
      </c>
      <c r="E1375" s="2" t="s">
        <v>1598</v>
      </c>
      <c r="F1375" s="2">
        <v>4944</v>
      </c>
      <c r="G1375" s="108">
        <f t="shared" si="0"/>
        <v>102</v>
      </c>
      <c r="H1375" s="2">
        <v>78</v>
      </c>
      <c r="I1375" s="2">
        <v>24</v>
      </c>
      <c r="J1375" s="2">
        <v>3467</v>
      </c>
      <c r="K1375" s="108">
        <f t="shared" si="1"/>
        <v>123</v>
      </c>
      <c r="L1375" s="2">
        <v>95</v>
      </c>
      <c r="M1375" s="2">
        <v>28</v>
      </c>
      <c r="N1375" s="2">
        <v>4482</v>
      </c>
      <c r="O1375" s="2">
        <v>21</v>
      </c>
      <c r="P1375" s="2">
        <v>11208</v>
      </c>
      <c r="Q1375" s="2">
        <v>95</v>
      </c>
      <c r="R1375" s="2">
        <v>24101</v>
      </c>
      <c r="S1375" s="2">
        <v>341</v>
      </c>
    </row>
    <row r="1376" spans="1:19" ht="12.75" customHeight="1" x14ac:dyDescent="0.15">
      <c r="A1376" t="s">
        <v>341</v>
      </c>
      <c r="B1376" t="s">
        <v>341</v>
      </c>
      <c r="C1376" t="s">
        <v>123</v>
      </c>
      <c r="D1376" s="86">
        <v>2015</v>
      </c>
      <c r="E1376" t="s">
        <v>1598</v>
      </c>
      <c r="F1376">
        <v>4944</v>
      </c>
      <c r="G1376" s="108">
        <f t="shared" si="0"/>
        <v>0</v>
      </c>
      <c r="H1376">
        <v>0</v>
      </c>
      <c r="I1376">
        <v>0</v>
      </c>
      <c r="J1376">
        <v>3467</v>
      </c>
      <c r="K1376" s="108">
        <f t="shared" si="1"/>
        <v>68</v>
      </c>
      <c r="L1376">
        <v>0</v>
      </c>
      <c r="M1376">
        <v>68</v>
      </c>
      <c r="N1376">
        <v>4482</v>
      </c>
      <c r="O1376">
        <v>851</v>
      </c>
      <c r="P1376">
        <v>11208</v>
      </c>
      <c r="Q1376">
        <v>104</v>
      </c>
      <c r="R1376">
        <v>24101</v>
      </c>
      <c r="S1376">
        <v>1023</v>
      </c>
    </row>
    <row r="1377" spans="1:19" ht="12.75" customHeight="1" x14ac:dyDescent="0.15">
      <c r="A1377" t="s">
        <v>341</v>
      </c>
      <c r="B1377" t="s">
        <v>341</v>
      </c>
      <c r="C1377" t="s">
        <v>123</v>
      </c>
      <c r="D1377" s="86">
        <v>2016</v>
      </c>
      <c r="E1377" t="s">
        <v>1598</v>
      </c>
      <c r="F1377">
        <v>4944</v>
      </c>
      <c r="G1377" s="108">
        <f t="shared" si="0"/>
        <v>0</v>
      </c>
      <c r="H1377">
        <v>0</v>
      </c>
      <c r="I1377">
        <v>0</v>
      </c>
      <c r="J1377">
        <v>3467</v>
      </c>
      <c r="K1377" s="108">
        <f t="shared" si="1"/>
        <v>27</v>
      </c>
      <c r="L1377">
        <v>27</v>
      </c>
      <c r="M1377">
        <v>0</v>
      </c>
      <c r="N1377">
        <v>4482</v>
      </c>
      <c r="O1377">
        <v>820</v>
      </c>
      <c r="P1377">
        <v>11208</v>
      </c>
      <c r="Q1377">
        <v>730</v>
      </c>
      <c r="R1377">
        <v>24101</v>
      </c>
      <c r="S1377">
        <v>1577</v>
      </c>
    </row>
    <row r="1378" spans="1:19" ht="12.75" customHeight="1" x14ac:dyDescent="0.15">
      <c r="A1378" t="s">
        <v>341</v>
      </c>
      <c r="B1378" t="s">
        <v>341</v>
      </c>
      <c r="C1378" t="s">
        <v>123</v>
      </c>
      <c r="D1378" s="86">
        <v>2017</v>
      </c>
      <c r="E1378" t="s">
        <v>1598</v>
      </c>
      <c r="F1378">
        <v>4944</v>
      </c>
      <c r="G1378" s="108">
        <f t="shared" si="0"/>
        <v>0</v>
      </c>
      <c r="H1378">
        <v>0</v>
      </c>
      <c r="I1378">
        <v>0</v>
      </c>
      <c r="J1378">
        <v>3467</v>
      </c>
      <c r="K1378" s="108">
        <f t="shared" si="1"/>
        <v>3</v>
      </c>
      <c r="L1378">
        <v>0</v>
      </c>
      <c r="M1378">
        <v>3</v>
      </c>
      <c r="N1378">
        <v>4482</v>
      </c>
      <c r="O1378">
        <v>1757</v>
      </c>
      <c r="P1378">
        <v>11208</v>
      </c>
      <c r="Q1378">
        <v>1121</v>
      </c>
      <c r="R1378">
        <v>24101</v>
      </c>
      <c r="S1378">
        <v>2881</v>
      </c>
    </row>
    <row r="1379" spans="1:19" ht="12.75" customHeight="1" x14ac:dyDescent="0.15">
      <c r="A1379" s="77" t="s">
        <v>347</v>
      </c>
      <c r="B1379" s="77" t="s">
        <v>341</v>
      </c>
      <c r="C1379" s="77" t="s">
        <v>123</v>
      </c>
      <c r="D1379" s="111" t="s">
        <v>1632</v>
      </c>
      <c r="E1379" s="77" t="s">
        <v>1598</v>
      </c>
      <c r="F1379" s="104">
        <v>3149</v>
      </c>
      <c r="G1379" s="108">
        <f t="shared" si="0"/>
        <v>0</v>
      </c>
      <c r="H1379" s="104">
        <v>0</v>
      </c>
      <c r="I1379" s="104">
        <v>0</v>
      </c>
      <c r="J1379" s="103">
        <v>2208</v>
      </c>
      <c r="K1379" s="108">
        <f t="shared" si="1"/>
        <v>12</v>
      </c>
      <c r="L1379" s="104">
        <v>12</v>
      </c>
      <c r="M1379" s="104">
        <v>0</v>
      </c>
      <c r="N1379" s="104">
        <v>2574</v>
      </c>
      <c r="O1379" s="104">
        <v>269</v>
      </c>
      <c r="P1379" s="77" t="s">
        <v>1850</v>
      </c>
      <c r="Q1379" s="104">
        <v>375</v>
      </c>
      <c r="R1379" s="104">
        <v>13844</v>
      </c>
      <c r="S1379" s="104">
        <v>656</v>
      </c>
    </row>
    <row r="1380" spans="1:19" ht="12.75" customHeight="1" x14ac:dyDescent="0.15">
      <c r="A1380" s="2" t="s">
        <v>347</v>
      </c>
      <c r="B1380" s="2" t="s">
        <v>341</v>
      </c>
      <c r="C1380" s="2" t="s">
        <v>123</v>
      </c>
      <c r="D1380" s="86">
        <v>2013</v>
      </c>
      <c r="E1380" s="2" t="s">
        <v>1598</v>
      </c>
      <c r="F1380" s="2">
        <v>3149</v>
      </c>
      <c r="G1380" s="108">
        <f t="shared" si="0"/>
        <v>0</v>
      </c>
      <c r="H1380" s="2">
        <v>0</v>
      </c>
      <c r="I1380" s="2">
        <v>0</v>
      </c>
      <c r="J1380" s="2">
        <v>2208</v>
      </c>
      <c r="K1380" s="108">
        <f t="shared" si="1"/>
        <v>0</v>
      </c>
      <c r="L1380" s="2">
        <v>0</v>
      </c>
      <c r="M1380" s="2">
        <v>0</v>
      </c>
      <c r="N1380" s="2">
        <v>2574</v>
      </c>
      <c r="O1380" s="2">
        <v>137</v>
      </c>
      <c r="P1380" s="2">
        <v>5913</v>
      </c>
      <c r="Q1380" s="2">
        <v>268</v>
      </c>
      <c r="R1380" s="2">
        <v>13844</v>
      </c>
      <c r="S1380" s="2">
        <v>405</v>
      </c>
    </row>
    <row r="1381" spans="1:19" ht="12.75" customHeight="1" x14ac:dyDescent="0.15">
      <c r="A1381" s="2" t="s">
        <v>347</v>
      </c>
      <c r="B1381" s="2" t="s">
        <v>341</v>
      </c>
      <c r="C1381" s="2" t="s">
        <v>123</v>
      </c>
      <c r="D1381" s="86">
        <v>2014</v>
      </c>
      <c r="E1381" s="2" t="s">
        <v>1598</v>
      </c>
      <c r="F1381" s="2">
        <v>3149</v>
      </c>
      <c r="G1381" s="108">
        <f t="shared" si="0"/>
        <v>0</v>
      </c>
      <c r="H1381" s="2">
        <v>0</v>
      </c>
      <c r="I1381" s="2">
        <v>0</v>
      </c>
      <c r="J1381" s="2">
        <v>2208</v>
      </c>
      <c r="K1381" s="108">
        <f t="shared" si="1"/>
        <v>0</v>
      </c>
      <c r="L1381" s="2">
        <v>0</v>
      </c>
      <c r="M1381" s="2">
        <v>0</v>
      </c>
      <c r="N1381" s="2">
        <v>2574</v>
      </c>
      <c r="O1381" s="2">
        <v>97</v>
      </c>
      <c r="P1381" s="2">
        <v>5913</v>
      </c>
      <c r="Q1381" s="2">
        <v>228</v>
      </c>
      <c r="R1381" s="2">
        <v>13844</v>
      </c>
      <c r="S1381" s="2">
        <v>325</v>
      </c>
    </row>
    <row r="1382" spans="1:19" ht="12.75" customHeight="1" x14ac:dyDescent="0.15">
      <c r="A1382" t="s">
        <v>347</v>
      </c>
      <c r="B1382" t="s">
        <v>341</v>
      </c>
      <c r="C1382" t="s">
        <v>123</v>
      </c>
      <c r="D1382" s="86">
        <v>2015</v>
      </c>
      <c r="E1382" t="s">
        <v>1598</v>
      </c>
      <c r="F1382">
        <v>3149</v>
      </c>
      <c r="G1382" s="108">
        <f t="shared" si="0"/>
        <v>30</v>
      </c>
      <c r="H1382">
        <v>30</v>
      </c>
      <c r="I1382">
        <v>0</v>
      </c>
      <c r="J1382">
        <v>2208</v>
      </c>
      <c r="K1382" s="108">
        <f t="shared" si="1"/>
        <v>117</v>
      </c>
      <c r="L1382">
        <v>117</v>
      </c>
      <c r="M1382">
        <v>0</v>
      </c>
      <c r="N1382">
        <v>2574</v>
      </c>
      <c r="O1382">
        <v>135</v>
      </c>
      <c r="P1382">
        <v>5913</v>
      </c>
      <c r="Q1382">
        <v>264</v>
      </c>
      <c r="R1382">
        <v>13844</v>
      </c>
      <c r="S1382">
        <v>546</v>
      </c>
    </row>
    <row r="1383" spans="1:19" ht="12.75" customHeight="1" x14ac:dyDescent="0.15">
      <c r="A1383" t="s">
        <v>347</v>
      </c>
      <c r="B1383" t="s">
        <v>341</v>
      </c>
      <c r="C1383" t="s">
        <v>123</v>
      </c>
      <c r="D1383" s="86">
        <v>2016</v>
      </c>
      <c r="E1383" t="s">
        <v>1598</v>
      </c>
      <c r="F1383">
        <v>3149</v>
      </c>
      <c r="G1383" s="108">
        <f t="shared" si="0"/>
        <v>46</v>
      </c>
      <c r="H1383">
        <v>46</v>
      </c>
      <c r="I1383">
        <v>0</v>
      </c>
      <c r="J1383">
        <v>2208</v>
      </c>
      <c r="K1383" s="108">
        <f t="shared" si="1"/>
        <v>0</v>
      </c>
      <c r="L1383">
        <v>0</v>
      </c>
      <c r="M1383">
        <v>0</v>
      </c>
      <c r="N1383">
        <v>2574</v>
      </c>
      <c r="O1383">
        <v>274</v>
      </c>
      <c r="P1383">
        <v>5913</v>
      </c>
      <c r="Q1383">
        <v>353</v>
      </c>
      <c r="R1383">
        <v>13844</v>
      </c>
      <c r="S1383">
        <v>673</v>
      </c>
    </row>
    <row r="1384" spans="1:19" ht="12.75" customHeight="1" x14ac:dyDescent="0.15">
      <c r="A1384" t="s">
        <v>347</v>
      </c>
      <c r="B1384" t="s">
        <v>341</v>
      </c>
      <c r="C1384" t="s">
        <v>123</v>
      </c>
      <c r="D1384" s="86">
        <v>2017</v>
      </c>
      <c r="E1384" t="s">
        <v>1598</v>
      </c>
      <c r="F1384">
        <v>3149</v>
      </c>
      <c r="G1384" s="108">
        <f t="shared" si="0"/>
        <v>0</v>
      </c>
      <c r="H1384">
        <v>0</v>
      </c>
      <c r="I1384">
        <v>0</v>
      </c>
      <c r="J1384">
        <v>2208</v>
      </c>
      <c r="K1384" s="108">
        <f t="shared" si="1"/>
        <v>0</v>
      </c>
      <c r="L1384">
        <v>0</v>
      </c>
      <c r="M1384">
        <v>0</v>
      </c>
      <c r="N1384">
        <v>2574</v>
      </c>
      <c r="O1384">
        <v>247</v>
      </c>
      <c r="P1384">
        <v>5913</v>
      </c>
      <c r="Q1384">
        <v>414</v>
      </c>
      <c r="R1384">
        <v>13844</v>
      </c>
      <c r="S1384">
        <v>661</v>
      </c>
    </row>
    <row r="1385" spans="1:19" ht="12.75" customHeight="1" x14ac:dyDescent="0.15">
      <c r="A1385" s="77" t="s">
        <v>267</v>
      </c>
      <c r="B1385" s="77" t="s">
        <v>263</v>
      </c>
      <c r="C1385" s="77" t="s">
        <v>67</v>
      </c>
      <c r="D1385" s="111" t="s">
        <v>1632</v>
      </c>
      <c r="E1385" s="77" t="s">
        <v>1598</v>
      </c>
      <c r="F1385" s="104">
        <v>8</v>
      </c>
      <c r="G1385" s="108">
        <f t="shared" si="0"/>
        <v>0</v>
      </c>
      <c r="H1385" s="104">
        <v>0</v>
      </c>
      <c r="I1385" s="104">
        <v>0</v>
      </c>
      <c r="J1385" s="103">
        <v>5</v>
      </c>
      <c r="K1385" s="108">
        <f t="shared" si="1"/>
        <v>0</v>
      </c>
      <c r="L1385" s="104">
        <v>0</v>
      </c>
      <c r="M1385" s="104">
        <v>0</v>
      </c>
      <c r="N1385" s="104">
        <v>5</v>
      </c>
      <c r="O1385" s="104">
        <v>0</v>
      </c>
      <c r="P1385" s="77" t="s">
        <v>1829</v>
      </c>
      <c r="Q1385" s="104">
        <v>10</v>
      </c>
      <c r="R1385" s="104">
        <v>31</v>
      </c>
      <c r="S1385" s="104">
        <v>10</v>
      </c>
    </row>
    <row r="1386" spans="1:19" ht="12.75" customHeight="1" x14ac:dyDescent="0.15">
      <c r="A1386" t="s">
        <v>267</v>
      </c>
      <c r="B1386" t="s">
        <v>263</v>
      </c>
      <c r="C1386" t="s">
        <v>67</v>
      </c>
      <c r="D1386" s="86">
        <v>2015</v>
      </c>
      <c r="E1386" t="s">
        <v>1598</v>
      </c>
      <c r="F1386">
        <v>8</v>
      </c>
      <c r="G1386" s="108">
        <f t="shared" si="0"/>
        <v>0</v>
      </c>
      <c r="H1386">
        <v>0</v>
      </c>
      <c r="I1386">
        <v>0</v>
      </c>
      <c r="J1386">
        <v>5</v>
      </c>
      <c r="K1386" s="108">
        <f t="shared" si="1"/>
        <v>0</v>
      </c>
      <c r="L1386">
        <v>0</v>
      </c>
      <c r="M1386">
        <v>0</v>
      </c>
      <c r="N1386">
        <v>5</v>
      </c>
      <c r="O1386">
        <v>4</v>
      </c>
      <c r="P1386">
        <v>13</v>
      </c>
      <c r="Q1386">
        <v>23</v>
      </c>
      <c r="R1386">
        <v>31</v>
      </c>
      <c r="S1386">
        <v>27</v>
      </c>
    </row>
    <row r="1387" spans="1:19" ht="12.75" customHeight="1" x14ac:dyDescent="0.15">
      <c r="A1387" t="s">
        <v>267</v>
      </c>
      <c r="B1387" t="s">
        <v>263</v>
      </c>
      <c r="C1387" t="s">
        <v>67</v>
      </c>
      <c r="D1387" s="86">
        <v>2016</v>
      </c>
      <c r="E1387" t="s">
        <v>1598</v>
      </c>
      <c r="F1387">
        <v>8</v>
      </c>
      <c r="G1387" s="108">
        <f t="shared" si="0"/>
        <v>0</v>
      </c>
      <c r="H1387">
        <v>0</v>
      </c>
      <c r="I1387">
        <v>0</v>
      </c>
      <c r="J1387">
        <v>5</v>
      </c>
      <c r="K1387" s="108">
        <f t="shared" si="1"/>
        <v>0</v>
      </c>
      <c r="L1387">
        <v>0</v>
      </c>
      <c r="M1387">
        <v>0</v>
      </c>
      <c r="N1387">
        <v>5</v>
      </c>
      <c r="O1387">
        <v>0</v>
      </c>
      <c r="P1387">
        <v>13</v>
      </c>
      <c r="Q1387">
        <v>6</v>
      </c>
      <c r="R1387">
        <v>31</v>
      </c>
      <c r="S1387">
        <v>6</v>
      </c>
    </row>
    <row r="1388" spans="1:19" ht="12.75" customHeight="1" x14ac:dyDescent="0.15">
      <c r="A1388" t="s">
        <v>267</v>
      </c>
      <c r="B1388" t="s">
        <v>263</v>
      </c>
      <c r="C1388" t="s">
        <v>67</v>
      </c>
      <c r="D1388" s="86">
        <v>2017</v>
      </c>
      <c r="E1388" t="s">
        <v>1598</v>
      </c>
      <c r="F1388">
        <v>8</v>
      </c>
      <c r="G1388" s="108">
        <f t="shared" si="0"/>
        <v>0</v>
      </c>
      <c r="H1388">
        <v>0</v>
      </c>
      <c r="I1388">
        <v>0</v>
      </c>
      <c r="J1388">
        <v>5</v>
      </c>
      <c r="K1388" s="108">
        <f t="shared" si="1"/>
        <v>8</v>
      </c>
      <c r="L1388">
        <v>8</v>
      </c>
      <c r="M1388">
        <v>0</v>
      </c>
      <c r="N1388">
        <v>5</v>
      </c>
      <c r="O1388">
        <v>0</v>
      </c>
      <c r="P1388">
        <v>13</v>
      </c>
      <c r="Q1388">
        <v>11</v>
      </c>
      <c r="R1388">
        <v>31</v>
      </c>
      <c r="S1388">
        <v>19</v>
      </c>
    </row>
    <row r="1389" spans="1:19" ht="12.75" customHeight="1" x14ac:dyDescent="0.15">
      <c r="A1389" t="s">
        <v>262</v>
      </c>
      <c r="B1389" t="s">
        <v>257</v>
      </c>
      <c r="C1389" t="s">
        <v>128</v>
      </c>
      <c r="D1389" s="86">
        <v>2015</v>
      </c>
      <c r="E1389" t="s">
        <v>1598</v>
      </c>
      <c r="F1389">
        <v>517</v>
      </c>
      <c r="G1389" s="108">
        <f t="shared" si="0"/>
        <v>0</v>
      </c>
      <c r="H1389">
        <v>0</v>
      </c>
      <c r="I1389">
        <v>0</v>
      </c>
      <c r="J1389">
        <v>330</v>
      </c>
      <c r="K1389" s="108">
        <f t="shared" si="1"/>
        <v>0</v>
      </c>
      <c r="L1389">
        <v>0</v>
      </c>
      <c r="M1389">
        <v>0</v>
      </c>
      <c r="N1389">
        <v>400</v>
      </c>
      <c r="O1389">
        <v>0</v>
      </c>
      <c r="P1389">
        <v>846</v>
      </c>
      <c r="Q1389">
        <v>53</v>
      </c>
      <c r="R1389">
        <v>2093</v>
      </c>
      <c r="S1389">
        <v>53</v>
      </c>
    </row>
    <row r="1390" spans="1:19" ht="12.75" customHeight="1" x14ac:dyDescent="0.15">
      <c r="A1390" t="s">
        <v>262</v>
      </c>
      <c r="B1390" t="s">
        <v>257</v>
      </c>
      <c r="C1390" t="s">
        <v>128</v>
      </c>
      <c r="D1390" s="86">
        <v>2016</v>
      </c>
      <c r="E1390" t="s">
        <v>1598</v>
      </c>
      <c r="F1390">
        <v>517</v>
      </c>
      <c r="G1390" s="108">
        <f t="shared" si="0"/>
        <v>24</v>
      </c>
      <c r="H1390">
        <v>24</v>
      </c>
      <c r="I1390">
        <v>0</v>
      </c>
      <c r="J1390">
        <v>330</v>
      </c>
      <c r="K1390" s="108">
        <f t="shared" si="1"/>
        <v>16</v>
      </c>
      <c r="L1390">
        <v>16</v>
      </c>
      <c r="M1390">
        <v>0</v>
      </c>
      <c r="N1390">
        <v>400</v>
      </c>
      <c r="O1390">
        <v>1</v>
      </c>
      <c r="P1390">
        <v>846</v>
      </c>
      <c r="Q1390">
        <v>52</v>
      </c>
      <c r="R1390">
        <v>2093</v>
      </c>
      <c r="S1390">
        <v>93</v>
      </c>
    </row>
    <row r="1391" spans="1:19" ht="12.75" customHeight="1" x14ac:dyDescent="0.15">
      <c r="A1391" t="s">
        <v>262</v>
      </c>
      <c r="B1391" t="s">
        <v>257</v>
      </c>
      <c r="C1391" t="s">
        <v>128</v>
      </c>
      <c r="D1391" s="86">
        <v>2017</v>
      </c>
      <c r="E1391" t="s">
        <v>1598</v>
      </c>
      <c r="F1391">
        <v>517</v>
      </c>
      <c r="G1391" s="108">
        <f t="shared" si="0"/>
        <v>50</v>
      </c>
      <c r="H1391">
        <v>50</v>
      </c>
      <c r="I1391">
        <v>0</v>
      </c>
      <c r="J1391">
        <v>330</v>
      </c>
      <c r="K1391" s="108">
        <f t="shared" si="1"/>
        <v>0</v>
      </c>
      <c r="L1391">
        <v>0</v>
      </c>
      <c r="M1391">
        <v>0</v>
      </c>
      <c r="N1391">
        <v>400</v>
      </c>
      <c r="O1391">
        <v>3</v>
      </c>
      <c r="P1391">
        <v>846</v>
      </c>
      <c r="Q1391">
        <v>25</v>
      </c>
      <c r="R1391">
        <v>2093</v>
      </c>
      <c r="S1391">
        <v>78</v>
      </c>
    </row>
    <row r="1392" spans="1:19" ht="12.75" customHeight="1" x14ac:dyDescent="0.15">
      <c r="A1392" s="77" t="s">
        <v>238</v>
      </c>
      <c r="B1392" s="77" t="s">
        <v>229</v>
      </c>
      <c r="C1392" s="77" t="s">
        <v>67</v>
      </c>
      <c r="D1392" s="111" t="s">
        <v>1632</v>
      </c>
      <c r="E1392" s="77" t="s">
        <v>1598</v>
      </c>
      <c r="F1392" s="104">
        <v>33</v>
      </c>
      <c r="G1392" s="108">
        <f t="shared" si="0"/>
        <v>2</v>
      </c>
      <c r="H1392" s="104">
        <v>2</v>
      </c>
      <c r="I1392" s="104">
        <v>0</v>
      </c>
      <c r="J1392" s="103">
        <v>17</v>
      </c>
      <c r="K1392" s="108">
        <f t="shared" si="1"/>
        <v>3</v>
      </c>
      <c r="L1392" s="104">
        <v>2</v>
      </c>
      <c r="M1392" s="104">
        <v>1</v>
      </c>
      <c r="N1392" s="104">
        <v>19</v>
      </c>
      <c r="O1392" s="104">
        <v>7</v>
      </c>
      <c r="P1392" s="77" t="s">
        <v>1851</v>
      </c>
      <c r="Q1392" s="104">
        <v>25</v>
      </c>
      <c r="R1392" s="104">
        <v>106</v>
      </c>
      <c r="S1392" s="104">
        <v>37</v>
      </c>
    </row>
    <row r="1393" spans="1:19" ht="12.75" customHeight="1" x14ac:dyDescent="0.15">
      <c r="A1393" s="2" t="s">
        <v>238</v>
      </c>
      <c r="B1393" s="2" t="s">
        <v>229</v>
      </c>
      <c r="C1393" s="2" t="s">
        <v>67</v>
      </c>
      <c r="D1393" s="86">
        <v>2014</v>
      </c>
      <c r="E1393" s="2" t="s">
        <v>1598</v>
      </c>
      <c r="F1393" s="2">
        <v>33</v>
      </c>
      <c r="G1393" s="108">
        <f t="shared" si="0"/>
        <v>9</v>
      </c>
      <c r="H1393" s="2">
        <v>9</v>
      </c>
      <c r="I1393" s="2">
        <v>0</v>
      </c>
      <c r="J1393" s="2">
        <v>17</v>
      </c>
      <c r="K1393" s="108">
        <f t="shared" si="1"/>
        <v>16</v>
      </c>
      <c r="L1393" s="2">
        <v>16</v>
      </c>
      <c r="M1393" s="2">
        <v>0</v>
      </c>
      <c r="N1393" s="2">
        <v>19</v>
      </c>
      <c r="O1393" s="2">
        <v>2</v>
      </c>
      <c r="P1393" s="2">
        <v>37</v>
      </c>
      <c r="Q1393" s="2">
        <v>1</v>
      </c>
      <c r="R1393" s="2">
        <v>106</v>
      </c>
      <c r="S1393" s="2">
        <v>28</v>
      </c>
    </row>
    <row r="1394" spans="1:19" ht="12.75" customHeight="1" x14ac:dyDescent="0.15">
      <c r="A1394" t="s">
        <v>238</v>
      </c>
      <c r="B1394" t="s">
        <v>229</v>
      </c>
      <c r="C1394" t="s">
        <v>67</v>
      </c>
      <c r="D1394" s="86">
        <v>2015</v>
      </c>
      <c r="E1394" t="s">
        <v>1598</v>
      </c>
      <c r="F1394">
        <v>33</v>
      </c>
      <c r="G1394" s="108">
        <f t="shared" si="0"/>
        <v>2</v>
      </c>
      <c r="H1394">
        <v>0</v>
      </c>
      <c r="I1394">
        <v>2</v>
      </c>
      <c r="J1394">
        <v>17</v>
      </c>
      <c r="K1394" s="108">
        <f t="shared" si="1"/>
        <v>0</v>
      </c>
      <c r="L1394">
        <v>0</v>
      </c>
      <c r="M1394">
        <v>0</v>
      </c>
      <c r="N1394">
        <v>19</v>
      </c>
      <c r="O1394">
        <v>2</v>
      </c>
      <c r="P1394">
        <v>37</v>
      </c>
      <c r="Q1394">
        <v>1</v>
      </c>
      <c r="R1394">
        <v>106</v>
      </c>
      <c r="S1394">
        <v>5</v>
      </c>
    </row>
    <row r="1395" spans="1:19" ht="12.75" customHeight="1" x14ac:dyDescent="0.15">
      <c r="A1395" t="s">
        <v>238</v>
      </c>
      <c r="B1395" t="s">
        <v>229</v>
      </c>
      <c r="C1395" t="s">
        <v>67</v>
      </c>
      <c r="D1395" s="86">
        <v>2016</v>
      </c>
      <c r="E1395" t="s">
        <v>1598</v>
      </c>
      <c r="F1395">
        <v>33</v>
      </c>
      <c r="G1395" s="108">
        <f t="shared" si="0"/>
        <v>1</v>
      </c>
      <c r="H1395">
        <v>1</v>
      </c>
      <c r="I1395">
        <v>0</v>
      </c>
      <c r="J1395">
        <v>17</v>
      </c>
      <c r="K1395" s="108">
        <f t="shared" si="1"/>
        <v>0</v>
      </c>
      <c r="L1395">
        <v>0</v>
      </c>
      <c r="M1395">
        <v>0</v>
      </c>
      <c r="N1395">
        <v>19</v>
      </c>
      <c r="O1395">
        <v>1</v>
      </c>
      <c r="P1395">
        <v>37</v>
      </c>
      <c r="Q1395">
        <v>4</v>
      </c>
      <c r="R1395">
        <v>106</v>
      </c>
      <c r="S1395">
        <v>6</v>
      </c>
    </row>
    <row r="1396" spans="1:19" ht="12.75" customHeight="1" x14ac:dyDescent="0.15">
      <c r="A1396" t="s">
        <v>238</v>
      </c>
      <c r="B1396" t="s">
        <v>229</v>
      </c>
      <c r="C1396" t="s">
        <v>67</v>
      </c>
      <c r="D1396" s="86">
        <v>2017</v>
      </c>
      <c r="E1396" t="s">
        <v>1598</v>
      </c>
      <c r="F1396">
        <v>33</v>
      </c>
      <c r="G1396" s="108">
        <f t="shared" si="0"/>
        <v>1</v>
      </c>
      <c r="H1396">
        <v>0</v>
      </c>
      <c r="I1396">
        <v>1</v>
      </c>
      <c r="J1396">
        <v>17</v>
      </c>
      <c r="K1396" s="108">
        <f t="shared" si="1"/>
        <v>2</v>
      </c>
      <c r="L1396">
        <v>2</v>
      </c>
      <c r="M1396">
        <v>0</v>
      </c>
      <c r="N1396">
        <v>19</v>
      </c>
      <c r="O1396">
        <v>4</v>
      </c>
      <c r="P1396">
        <v>37</v>
      </c>
      <c r="Q1396">
        <v>5</v>
      </c>
      <c r="R1396">
        <v>106</v>
      </c>
      <c r="S1396">
        <v>12</v>
      </c>
    </row>
    <row r="1397" spans="1:19" ht="12.75" customHeight="1" x14ac:dyDescent="0.15">
      <c r="A1397" t="s">
        <v>351</v>
      </c>
      <c r="B1397" t="s">
        <v>348</v>
      </c>
      <c r="C1397" t="s">
        <v>128</v>
      </c>
      <c r="D1397" s="86">
        <v>2015</v>
      </c>
      <c r="E1397" t="s">
        <v>1598</v>
      </c>
      <c r="F1397">
        <v>10</v>
      </c>
      <c r="G1397" s="108">
        <f t="shared" si="0"/>
        <v>0</v>
      </c>
      <c r="H1397">
        <v>0</v>
      </c>
      <c r="I1397">
        <v>0</v>
      </c>
      <c r="J1397">
        <v>6</v>
      </c>
      <c r="K1397" s="108">
        <f t="shared" si="1"/>
        <v>0</v>
      </c>
      <c r="L1397">
        <v>0</v>
      </c>
      <c r="M1397">
        <v>0</v>
      </c>
      <c r="N1397">
        <v>8</v>
      </c>
      <c r="O1397">
        <v>2</v>
      </c>
      <c r="P1397">
        <v>17</v>
      </c>
      <c r="Q1397">
        <v>17</v>
      </c>
      <c r="R1397">
        <v>41</v>
      </c>
      <c r="S1397">
        <v>19</v>
      </c>
    </row>
    <row r="1398" spans="1:19" ht="12.75" customHeight="1" x14ac:dyDescent="0.15">
      <c r="A1398" t="s">
        <v>351</v>
      </c>
      <c r="B1398" t="s">
        <v>348</v>
      </c>
      <c r="C1398" t="s">
        <v>128</v>
      </c>
      <c r="D1398" s="86">
        <v>2016</v>
      </c>
      <c r="E1398" t="s">
        <v>1598</v>
      </c>
      <c r="F1398">
        <v>10</v>
      </c>
      <c r="G1398" s="108">
        <f t="shared" si="0"/>
        <v>0</v>
      </c>
      <c r="H1398">
        <v>0</v>
      </c>
      <c r="I1398">
        <v>0</v>
      </c>
      <c r="J1398">
        <v>6</v>
      </c>
      <c r="K1398" s="108">
        <f t="shared" si="1"/>
        <v>0</v>
      </c>
      <c r="L1398">
        <v>0</v>
      </c>
      <c r="M1398">
        <v>0</v>
      </c>
      <c r="N1398">
        <v>8</v>
      </c>
      <c r="O1398">
        <v>0</v>
      </c>
      <c r="P1398">
        <v>17</v>
      </c>
      <c r="Q1398">
        <v>61</v>
      </c>
      <c r="R1398">
        <v>41</v>
      </c>
      <c r="S1398">
        <v>61</v>
      </c>
    </row>
    <row r="1399" spans="1:19" ht="12.75" customHeight="1" x14ac:dyDescent="0.15">
      <c r="A1399" t="s">
        <v>351</v>
      </c>
      <c r="B1399" t="s">
        <v>348</v>
      </c>
      <c r="C1399" t="s">
        <v>128</v>
      </c>
      <c r="D1399" s="86">
        <v>2017</v>
      </c>
      <c r="E1399" t="s">
        <v>1598</v>
      </c>
      <c r="F1399">
        <v>10</v>
      </c>
      <c r="G1399" s="108">
        <f t="shared" si="0"/>
        <v>0</v>
      </c>
      <c r="H1399">
        <v>0</v>
      </c>
      <c r="I1399">
        <v>0</v>
      </c>
      <c r="J1399">
        <v>6</v>
      </c>
      <c r="K1399" s="108">
        <f t="shared" si="1"/>
        <v>0</v>
      </c>
      <c r="L1399">
        <v>0</v>
      </c>
      <c r="M1399">
        <v>0</v>
      </c>
      <c r="N1399">
        <v>8</v>
      </c>
      <c r="O1399">
        <v>0</v>
      </c>
      <c r="P1399">
        <v>17</v>
      </c>
      <c r="Q1399">
        <v>96</v>
      </c>
      <c r="R1399">
        <v>41</v>
      </c>
      <c r="S1399">
        <v>96</v>
      </c>
    </row>
    <row r="1400" spans="1:19" ht="12.75" customHeight="1" x14ac:dyDescent="0.15">
      <c r="A1400" s="2" t="s">
        <v>352</v>
      </c>
      <c r="B1400" s="2" t="s">
        <v>352</v>
      </c>
      <c r="C1400" s="2" t="s">
        <v>144</v>
      </c>
      <c r="D1400" s="86">
        <v>2014</v>
      </c>
      <c r="E1400" s="2" t="s">
        <v>1598</v>
      </c>
      <c r="F1400" s="2">
        <v>980</v>
      </c>
      <c r="G1400" s="108">
        <f t="shared" si="0"/>
        <v>57</v>
      </c>
      <c r="H1400" s="2">
        <v>57</v>
      </c>
      <c r="I1400" s="2">
        <v>0</v>
      </c>
      <c r="J1400" s="2">
        <v>696</v>
      </c>
      <c r="K1400" s="108">
        <f t="shared" si="1"/>
        <v>18</v>
      </c>
      <c r="L1400" s="2">
        <v>18</v>
      </c>
      <c r="M1400" s="2">
        <v>0</v>
      </c>
      <c r="N1400" s="2">
        <v>808</v>
      </c>
      <c r="O1400" s="2">
        <v>0</v>
      </c>
      <c r="P1400" s="2">
        <v>1900</v>
      </c>
      <c r="Q1400" s="2">
        <v>90</v>
      </c>
      <c r="R1400" s="2">
        <v>4384</v>
      </c>
      <c r="S1400" s="2">
        <v>165</v>
      </c>
    </row>
    <row r="1401" spans="1:19" ht="12.75" customHeight="1" x14ac:dyDescent="0.15">
      <c r="A1401" t="s">
        <v>352</v>
      </c>
      <c r="B1401" t="s">
        <v>352</v>
      </c>
      <c r="C1401" t="s">
        <v>144</v>
      </c>
      <c r="D1401" s="86">
        <v>2017</v>
      </c>
      <c r="E1401" t="s">
        <v>1598</v>
      </c>
      <c r="F1401">
        <v>980</v>
      </c>
      <c r="G1401" s="108">
        <f t="shared" si="0"/>
        <v>0</v>
      </c>
      <c r="H1401">
        <v>0</v>
      </c>
      <c r="I1401">
        <v>0</v>
      </c>
      <c r="J1401">
        <v>696</v>
      </c>
      <c r="K1401" s="108">
        <f t="shared" si="1"/>
        <v>0</v>
      </c>
      <c r="L1401">
        <v>0</v>
      </c>
      <c r="M1401">
        <v>0</v>
      </c>
      <c r="N1401">
        <v>808</v>
      </c>
      <c r="O1401">
        <v>12</v>
      </c>
      <c r="P1401">
        <v>1900</v>
      </c>
      <c r="Q1401">
        <v>0</v>
      </c>
      <c r="R1401">
        <v>4384</v>
      </c>
      <c r="S1401">
        <v>12</v>
      </c>
    </row>
    <row r="1402" spans="1:19" ht="12.75" customHeight="1" x14ac:dyDescent="0.15">
      <c r="A1402" s="2" t="s">
        <v>406</v>
      </c>
      <c r="B1402" s="2" t="s">
        <v>352</v>
      </c>
      <c r="C1402" s="2" t="s">
        <v>144</v>
      </c>
      <c r="D1402" s="86">
        <v>2014</v>
      </c>
      <c r="E1402" s="2" t="s">
        <v>1598</v>
      </c>
      <c r="F1402" s="2">
        <v>9</v>
      </c>
      <c r="G1402" s="108">
        <f t="shared" si="0"/>
        <v>16</v>
      </c>
      <c r="H1402" s="2">
        <v>0</v>
      </c>
      <c r="I1402" s="2">
        <v>16</v>
      </c>
      <c r="J1402" s="2">
        <v>6</v>
      </c>
      <c r="K1402" s="108">
        <f t="shared" si="1"/>
        <v>31</v>
      </c>
      <c r="L1402" s="2">
        <v>0</v>
      </c>
      <c r="M1402" s="2">
        <v>31</v>
      </c>
      <c r="N1402" s="2">
        <v>7</v>
      </c>
      <c r="O1402" s="2">
        <v>185</v>
      </c>
      <c r="P1402" s="2">
        <v>17</v>
      </c>
      <c r="Q1402" s="2">
        <v>160</v>
      </c>
      <c r="R1402" s="2">
        <v>39</v>
      </c>
      <c r="S1402" s="2">
        <v>392</v>
      </c>
    </row>
    <row r="1403" spans="1:19" ht="12.75" customHeight="1" x14ac:dyDescent="0.15">
      <c r="A1403" t="s">
        <v>406</v>
      </c>
      <c r="B1403" t="s">
        <v>352</v>
      </c>
      <c r="C1403" t="s">
        <v>144</v>
      </c>
      <c r="D1403" s="86">
        <v>2015</v>
      </c>
      <c r="E1403" t="s">
        <v>1598</v>
      </c>
      <c r="F1403">
        <v>9</v>
      </c>
      <c r="G1403" s="108">
        <f t="shared" si="0"/>
        <v>16</v>
      </c>
      <c r="H1403">
        <v>0</v>
      </c>
      <c r="I1403">
        <v>16</v>
      </c>
      <c r="J1403">
        <v>6</v>
      </c>
      <c r="K1403" s="108">
        <f t="shared" si="1"/>
        <v>236</v>
      </c>
      <c r="L1403">
        <v>0</v>
      </c>
      <c r="M1403">
        <v>236</v>
      </c>
      <c r="N1403">
        <v>7</v>
      </c>
      <c r="O1403">
        <v>86</v>
      </c>
      <c r="P1403">
        <v>17</v>
      </c>
      <c r="Q1403">
        <v>126</v>
      </c>
      <c r="R1403">
        <v>39</v>
      </c>
      <c r="S1403">
        <v>464</v>
      </c>
    </row>
    <row r="1404" spans="1:19" ht="12.75" customHeight="1" x14ac:dyDescent="0.15">
      <c r="A1404" t="s">
        <v>406</v>
      </c>
      <c r="B1404" t="s">
        <v>352</v>
      </c>
      <c r="C1404" t="s">
        <v>144</v>
      </c>
      <c r="D1404" s="86">
        <v>2016</v>
      </c>
      <c r="E1404" t="s">
        <v>1598</v>
      </c>
      <c r="F1404">
        <v>9</v>
      </c>
      <c r="G1404" s="108">
        <f t="shared" si="0"/>
        <v>33</v>
      </c>
      <c r="H1404">
        <v>0</v>
      </c>
      <c r="I1404">
        <v>33</v>
      </c>
      <c r="J1404">
        <v>6</v>
      </c>
      <c r="K1404" s="108">
        <f t="shared" si="1"/>
        <v>142</v>
      </c>
      <c r="L1404">
        <v>0</v>
      </c>
      <c r="M1404">
        <v>142</v>
      </c>
      <c r="N1404">
        <v>7</v>
      </c>
      <c r="O1404">
        <v>123</v>
      </c>
      <c r="P1404">
        <v>17</v>
      </c>
      <c r="Q1404">
        <v>200</v>
      </c>
      <c r="R1404">
        <v>39</v>
      </c>
      <c r="S1404">
        <v>498</v>
      </c>
    </row>
    <row r="1405" spans="1:19" ht="12.75" customHeight="1" x14ac:dyDescent="0.15">
      <c r="A1405" t="s">
        <v>406</v>
      </c>
      <c r="B1405" t="s">
        <v>352</v>
      </c>
      <c r="C1405" t="s">
        <v>144</v>
      </c>
      <c r="D1405" s="86">
        <v>2017</v>
      </c>
      <c r="E1405" t="s">
        <v>1598</v>
      </c>
      <c r="F1405">
        <v>9</v>
      </c>
      <c r="G1405" s="108">
        <f t="shared" si="0"/>
        <v>51</v>
      </c>
      <c r="H1405">
        <v>51</v>
      </c>
      <c r="I1405">
        <v>0</v>
      </c>
      <c r="J1405">
        <v>6</v>
      </c>
      <c r="K1405" s="108">
        <f t="shared" si="1"/>
        <v>23</v>
      </c>
      <c r="L1405">
        <v>23</v>
      </c>
      <c r="M1405">
        <v>0</v>
      </c>
      <c r="N1405">
        <v>7</v>
      </c>
      <c r="O1405">
        <v>9</v>
      </c>
      <c r="P1405">
        <v>17</v>
      </c>
      <c r="Q1405">
        <v>1</v>
      </c>
      <c r="R1405">
        <v>39</v>
      </c>
      <c r="S1405">
        <v>84</v>
      </c>
    </row>
    <row r="1406" spans="1:19" ht="12.75" customHeight="1" x14ac:dyDescent="0.15">
      <c r="A1406" s="77" t="s">
        <v>499</v>
      </c>
      <c r="B1406" s="77" t="s">
        <v>449</v>
      </c>
      <c r="C1406" s="77" t="s">
        <v>67</v>
      </c>
      <c r="D1406" s="111" t="s">
        <v>1632</v>
      </c>
      <c r="E1406" s="77" t="s">
        <v>1598</v>
      </c>
      <c r="F1406" s="104">
        <v>358</v>
      </c>
      <c r="G1406" s="108">
        <f t="shared" si="0"/>
        <v>0</v>
      </c>
      <c r="H1406" s="104">
        <v>0</v>
      </c>
      <c r="I1406" s="104">
        <v>0</v>
      </c>
      <c r="J1406" s="103">
        <v>161</v>
      </c>
      <c r="K1406" s="108">
        <f t="shared" si="1"/>
        <v>6</v>
      </c>
      <c r="L1406" s="104">
        <v>0</v>
      </c>
      <c r="M1406" s="104">
        <v>6</v>
      </c>
      <c r="N1406" s="104">
        <v>205</v>
      </c>
      <c r="O1406" s="104">
        <v>0</v>
      </c>
      <c r="P1406" s="77" t="s">
        <v>1852</v>
      </c>
      <c r="Q1406" s="104">
        <v>0</v>
      </c>
      <c r="R1406" s="104">
        <v>1155</v>
      </c>
      <c r="S1406" s="104">
        <v>6</v>
      </c>
    </row>
    <row r="1407" spans="1:19" ht="12.75" customHeight="1" x14ac:dyDescent="0.15">
      <c r="A1407" s="2" t="s">
        <v>499</v>
      </c>
      <c r="B1407" s="2" t="s">
        <v>449</v>
      </c>
      <c r="C1407" s="2" t="s">
        <v>67</v>
      </c>
      <c r="D1407" s="86">
        <v>2014</v>
      </c>
      <c r="E1407" s="2" t="s">
        <v>1598</v>
      </c>
      <c r="F1407" s="2">
        <v>358</v>
      </c>
      <c r="G1407" s="108">
        <f t="shared" si="0"/>
        <v>0</v>
      </c>
      <c r="H1407" s="2">
        <v>0</v>
      </c>
      <c r="I1407" s="2">
        <v>0</v>
      </c>
      <c r="J1407" s="2">
        <v>161</v>
      </c>
      <c r="K1407" s="108">
        <f t="shared" si="1"/>
        <v>0</v>
      </c>
      <c r="L1407" s="2">
        <v>0</v>
      </c>
      <c r="M1407" s="2">
        <v>0</v>
      </c>
      <c r="N1407" s="2">
        <v>205</v>
      </c>
      <c r="O1407" s="2">
        <v>0</v>
      </c>
      <c r="P1407" s="2">
        <v>431</v>
      </c>
      <c r="Q1407" s="2">
        <v>1</v>
      </c>
      <c r="R1407" s="2">
        <v>1155</v>
      </c>
      <c r="S1407" s="2">
        <v>1</v>
      </c>
    </row>
    <row r="1408" spans="1:19" ht="12.75" customHeight="1" x14ac:dyDescent="0.15">
      <c r="A1408" t="s">
        <v>499</v>
      </c>
      <c r="B1408" t="s">
        <v>449</v>
      </c>
      <c r="C1408" t="s">
        <v>67</v>
      </c>
      <c r="D1408" s="86">
        <v>2015</v>
      </c>
      <c r="E1408" t="s">
        <v>1598</v>
      </c>
      <c r="F1408">
        <v>358</v>
      </c>
      <c r="G1408" s="108">
        <f t="shared" si="0"/>
        <v>0</v>
      </c>
      <c r="H1408">
        <v>0</v>
      </c>
      <c r="I1408">
        <v>0</v>
      </c>
      <c r="J1408">
        <v>161</v>
      </c>
      <c r="K1408" s="108">
        <f t="shared" si="1"/>
        <v>0</v>
      </c>
      <c r="L1408">
        <v>0</v>
      </c>
      <c r="M1408">
        <v>0</v>
      </c>
      <c r="N1408">
        <v>205</v>
      </c>
      <c r="O1408">
        <v>1</v>
      </c>
      <c r="P1408">
        <v>431</v>
      </c>
      <c r="Q1408">
        <v>9</v>
      </c>
      <c r="R1408">
        <v>1155</v>
      </c>
      <c r="S1408">
        <v>10</v>
      </c>
    </row>
    <row r="1409" spans="1:19" ht="12.75" customHeight="1" x14ac:dyDescent="0.15">
      <c r="A1409" t="s">
        <v>499</v>
      </c>
      <c r="B1409" t="s">
        <v>449</v>
      </c>
      <c r="C1409" t="s">
        <v>67</v>
      </c>
      <c r="D1409" s="86">
        <v>2016</v>
      </c>
      <c r="E1409" t="s">
        <v>1598</v>
      </c>
      <c r="F1409">
        <v>358</v>
      </c>
      <c r="G1409" s="108">
        <f t="shared" si="0"/>
        <v>0</v>
      </c>
      <c r="H1409">
        <v>0</v>
      </c>
      <c r="I1409">
        <v>0</v>
      </c>
      <c r="J1409">
        <v>161</v>
      </c>
      <c r="K1409" s="108">
        <f t="shared" si="1"/>
        <v>4</v>
      </c>
      <c r="L1409">
        <v>4</v>
      </c>
      <c r="M1409">
        <v>0</v>
      </c>
      <c r="N1409">
        <v>205</v>
      </c>
      <c r="O1409">
        <v>41</v>
      </c>
      <c r="P1409">
        <v>431</v>
      </c>
      <c r="Q1409">
        <v>42</v>
      </c>
      <c r="R1409">
        <v>1155</v>
      </c>
      <c r="S1409">
        <v>87</v>
      </c>
    </row>
    <row r="1410" spans="1:19" ht="12.75" customHeight="1" x14ac:dyDescent="0.15">
      <c r="A1410" t="s">
        <v>499</v>
      </c>
      <c r="B1410" t="s">
        <v>449</v>
      </c>
      <c r="C1410" t="s">
        <v>67</v>
      </c>
      <c r="D1410" s="86">
        <v>2017</v>
      </c>
      <c r="E1410" t="s">
        <v>1598</v>
      </c>
      <c r="F1410">
        <v>358</v>
      </c>
      <c r="G1410" s="108">
        <f t="shared" si="0"/>
        <v>0</v>
      </c>
      <c r="H1410">
        <v>0</v>
      </c>
      <c r="I1410">
        <v>0</v>
      </c>
      <c r="J1410">
        <v>161</v>
      </c>
      <c r="K1410" s="108">
        <f t="shared" si="1"/>
        <v>14</v>
      </c>
      <c r="L1410">
        <v>14</v>
      </c>
      <c r="M1410">
        <v>0</v>
      </c>
      <c r="N1410">
        <v>205</v>
      </c>
      <c r="O1410">
        <v>0</v>
      </c>
      <c r="P1410">
        <v>431</v>
      </c>
      <c r="Q1410">
        <v>1</v>
      </c>
      <c r="R1410">
        <v>1155</v>
      </c>
      <c r="S1410">
        <v>15</v>
      </c>
    </row>
    <row r="1411" spans="1:19" ht="12.75" customHeight="1" x14ac:dyDescent="0.15">
      <c r="A1411" s="77" t="s">
        <v>619</v>
      </c>
      <c r="B1411" s="77" t="s">
        <v>502</v>
      </c>
      <c r="C1411" s="77" t="s">
        <v>144</v>
      </c>
      <c r="D1411" s="111" t="s">
        <v>1632</v>
      </c>
      <c r="E1411" s="77" t="s">
        <v>1598</v>
      </c>
      <c r="F1411" s="104">
        <v>861</v>
      </c>
      <c r="G1411" s="108">
        <f t="shared" si="0"/>
        <v>24</v>
      </c>
      <c r="H1411" s="104">
        <v>24</v>
      </c>
      <c r="I1411" s="104">
        <v>0</v>
      </c>
      <c r="J1411" s="103">
        <v>591</v>
      </c>
      <c r="K1411" s="108">
        <f t="shared" si="1"/>
        <v>12</v>
      </c>
      <c r="L1411" s="104">
        <v>12</v>
      </c>
      <c r="M1411" s="104">
        <v>0</v>
      </c>
      <c r="N1411" s="104">
        <v>673</v>
      </c>
      <c r="O1411" s="104">
        <v>15</v>
      </c>
      <c r="P1411" s="77" t="s">
        <v>1853</v>
      </c>
      <c r="Q1411" s="104">
        <v>291</v>
      </c>
      <c r="R1411" s="104">
        <v>3654</v>
      </c>
      <c r="S1411" s="104">
        <v>342</v>
      </c>
    </row>
    <row r="1412" spans="1:19" ht="12.75" customHeight="1" x14ac:dyDescent="0.15">
      <c r="A1412" s="2" t="s">
        <v>619</v>
      </c>
      <c r="B1412" s="2" t="s">
        <v>502</v>
      </c>
      <c r="C1412" s="2" t="s">
        <v>144</v>
      </c>
      <c r="D1412" s="86">
        <v>2014</v>
      </c>
      <c r="E1412" s="2" t="s">
        <v>1598</v>
      </c>
      <c r="F1412" s="2">
        <v>861</v>
      </c>
      <c r="G1412" s="108">
        <f t="shared" si="0"/>
        <v>28</v>
      </c>
      <c r="H1412" s="2">
        <v>28</v>
      </c>
      <c r="I1412" s="2">
        <v>0</v>
      </c>
      <c r="J1412" s="2">
        <v>591</v>
      </c>
      <c r="K1412" s="108">
        <f t="shared" si="1"/>
        <v>0</v>
      </c>
      <c r="L1412" s="2">
        <v>0</v>
      </c>
      <c r="M1412" s="2">
        <v>0</v>
      </c>
      <c r="N1412" s="2">
        <v>673</v>
      </c>
      <c r="O1412" s="2">
        <v>2</v>
      </c>
      <c r="P1412" s="2">
        <v>1529</v>
      </c>
      <c r="Q1412" s="2">
        <v>89</v>
      </c>
      <c r="R1412" s="2">
        <v>3654</v>
      </c>
      <c r="S1412" s="2">
        <v>119</v>
      </c>
    </row>
    <row r="1413" spans="1:19" ht="12.75" customHeight="1" x14ac:dyDescent="0.15">
      <c r="A1413" s="2" t="s">
        <v>619</v>
      </c>
      <c r="B1413" s="2" t="s">
        <v>502</v>
      </c>
      <c r="C1413" s="2" t="s">
        <v>144</v>
      </c>
      <c r="D1413" s="86">
        <v>2015</v>
      </c>
      <c r="E1413" s="2" t="s">
        <v>1598</v>
      </c>
      <c r="F1413" s="2">
        <v>861</v>
      </c>
      <c r="G1413" s="108">
        <f t="shared" si="0"/>
        <v>49</v>
      </c>
      <c r="H1413" s="2">
        <v>49</v>
      </c>
      <c r="I1413" s="2">
        <v>0</v>
      </c>
      <c r="J1413" s="2">
        <v>591</v>
      </c>
      <c r="K1413" s="108">
        <f t="shared" si="1"/>
        <v>0</v>
      </c>
      <c r="L1413" s="2">
        <v>0</v>
      </c>
      <c r="M1413" s="2">
        <v>0</v>
      </c>
      <c r="N1413" s="2">
        <v>673</v>
      </c>
      <c r="O1413" s="2">
        <v>41</v>
      </c>
      <c r="P1413" s="2">
        <v>1529</v>
      </c>
      <c r="Q1413" s="2">
        <v>55</v>
      </c>
      <c r="R1413" s="2">
        <v>3654</v>
      </c>
      <c r="S1413" s="2">
        <v>145</v>
      </c>
    </row>
    <row r="1414" spans="1:19" ht="12.75" customHeight="1" x14ac:dyDescent="0.15">
      <c r="A1414" s="2" t="s">
        <v>619</v>
      </c>
      <c r="B1414" s="2" t="s">
        <v>502</v>
      </c>
      <c r="C1414" s="2" t="s">
        <v>144</v>
      </c>
      <c r="D1414" s="86">
        <v>2016</v>
      </c>
      <c r="E1414" s="2" t="s">
        <v>1598</v>
      </c>
      <c r="F1414" s="2">
        <v>861</v>
      </c>
      <c r="G1414" s="108">
        <f t="shared" si="0"/>
        <v>0</v>
      </c>
      <c r="H1414" s="2">
        <v>0</v>
      </c>
      <c r="I1414" s="2">
        <v>0</v>
      </c>
      <c r="J1414" s="2">
        <v>591</v>
      </c>
      <c r="K1414" s="108">
        <f t="shared" si="1"/>
        <v>12</v>
      </c>
      <c r="L1414" s="2">
        <v>12</v>
      </c>
      <c r="M1414" s="2">
        <v>0</v>
      </c>
      <c r="N1414" s="2">
        <v>673</v>
      </c>
      <c r="O1414" s="2">
        <v>0</v>
      </c>
      <c r="P1414" s="2">
        <v>1529</v>
      </c>
      <c r="Q1414" s="2">
        <v>223</v>
      </c>
      <c r="R1414" s="2">
        <v>3654</v>
      </c>
      <c r="S1414" s="2">
        <v>235</v>
      </c>
    </row>
    <row r="1415" spans="1:19" ht="12.75" customHeight="1" x14ac:dyDescent="0.15">
      <c r="A1415" s="2" t="s">
        <v>619</v>
      </c>
      <c r="B1415" s="2" t="s">
        <v>502</v>
      </c>
      <c r="C1415" s="2" t="s">
        <v>144</v>
      </c>
      <c r="D1415" s="86">
        <v>2017</v>
      </c>
      <c r="E1415" s="2" t="s">
        <v>1598</v>
      </c>
      <c r="F1415" s="2">
        <v>861</v>
      </c>
      <c r="G1415" s="108">
        <f t="shared" si="0"/>
        <v>36</v>
      </c>
      <c r="H1415" s="2">
        <v>36</v>
      </c>
      <c r="I1415" s="2">
        <v>0</v>
      </c>
      <c r="J1415" s="2">
        <v>591</v>
      </c>
      <c r="K1415" s="108">
        <f t="shared" si="1"/>
        <v>34</v>
      </c>
      <c r="L1415" s="2">
        <v>34</v>
      </c>
      <c r="M1415" s="2">
        <v>0</v>
      </c>
      <c r="N1415" s="2">
        <v>673</v>
      </c>
      <c r="O1415" s="2">
        <v>19</v>
      </c>
      <c r="P1415" s="2">
        <v>1529</v>
      </c>
      <c r="Q1415" s="2">
        <v>646</v>
      </c>
      <c r="R1415" s="2">
        <v>3654</v>
      </c>
      <c r="S1415" s="2">
        <v>735</v>
      </c>
    </row>
    <row r="1416" spans="1:19" ht="12.75" customHeight="1" x14ac:dyDescent="0.15">
      <c r="A1416" s="77" t="s">
        <v>501</v>
      </c>
      <c r="B1416" s="77" t="s">
        <v>449</v>
      </c>
      <c r="C1416" s="77" t="s">
        <v>67</v>
      </c>
      <c r="D1416" s="111" t="s">
        <v>1632</v>
      </c>
      <c r="E1416" s="77" t="s">
        <v>1598</v>
      </c>
      <c r="F1416" s="104">
        <v>195</v>
      </c>
      <c r="G1416" s="108">
        <f t="shared" si="0"/>
        <v>0</v>
      </c>
      <c r="H1416" s="104">
        <v>0</v>
      </c>
      <c r="I1416" s="104">
        <v>0</v>
      </c>
      <c r="J1416" s="103">
        <v>107</v>
      </c>
      <c r="K1416" s="108">
        <f t="shared" si="1"/>
        <v>0</v>
      </c>
      <c r="L1416" s="104">
        <v>0</v>
      </c>
      <c r="M1416" s="104">
        <v>0</v>
      </c>
      <c r="N1416" s="104">
        <v>111</v>
      </c>
      <c r="O1416" s="104">
        <v>0</v>
      </c>
      <c r="P1416" s="77" t="s">
        <v>1854</v>
      </c>
      <c r="Q1416" s="104">
        <v>32</v>
      </c>
      <c r="R1416" s="104">
        <v>596</v>
      </c>
      <c r="S1416" s="104">
        <v>32</v>
      </c>
    </row>
    <row r="1417" spans="1:19" ht="12.75" customHeight="1" x14ac:dyDescent="0.15">
      <c r="A1417" t="s">
        <v>501</v>
      </c>
      <c r="B1417" t="s">
        <v>449</v>
      </c>
      <c r="C1417" t="s">
        <v>67</v>
      </c>
      <c r="D1417" s="86">
        <v>2016</v>
      </c>
      <c r="E1417" t="s">
        <v>1598</v>
      </c>
      <c r="F1417">
        <v>195</v>
      </c>
      <c r="G1417" s="108">
        <f t="shared" si="0"/>
        <v>4</v>
      </c>
      <c r="H1417">
        <v>4</v>
      </c>
      <c r="I1417">
        <v>0</v>
      </c>
      <c r="J1417">
        <v>107</v>
      </c>
      <c r="K1417" s="108">
        <f t="shared" si="1"/>
        <v>13</v>
      </c>
      <c r="L1417">
        <v>13</v>
      </c>
      <c r="M1417">
        <v>0</v>
      </c>
      <c r="N1417">
        <v>111</v>
      </c>
      <c r="O1417">
        <v>10</v>
      </c>
      <c r="P1417">
        <v>183</v>
      </c>
      <c r="Q1417">
        <v>358</v>
      </c>
      <c r="R1417">
        <v>596</v>
      </c>
      <c r="S1417">
        <v>385</v>
      </c>
    </row>
    <row r="1418" spans="1:19" ht="12.75" customHeight="1" x14ac:dyDescent="0.15">
      <c r="A1418" t="s">
        <v>501</v>
      </c>
      <c r="B1418" t="s">
        <v>449</v>
      </c>
      <c r="C1418" t="s">
        <v>67</v>
      </c>
      <c r="D1418" s="86">
        <v>2017</v>
      </c>
      <c r="E1418" t="s">
        <v>1598</v>
      </c>
      <c r="F1418">
        <v>195</v>
      </c>
      <c r="G1418" s="108">
        <f t="shared" si="0"/>
        <v>1</v>
      </c>
      <c r="H1418">
        <v>1</v>
      </c>
      <c r="I1418">
        <v>0</v>
      </c>
      <c r="J1418">
        <v>107</v>
      </c>
      <c r="K1418" s="108">
        <f t="shared" si="1"/>
        <v>0</v>
      </c>
      <c r="L1418">
        <v>0</v>
      </c>
      <c r="M1418">
        <v>0</v>
      </c>
      <c r="N1418">
        <v>111</v>
      </c>
      <c r="O1418">
        <v>1</v>
      </c>
      <c r="P1418">
        <v>183</v>
      </c>
      <c r="Q1418">
        <v>44</v>
      </c>
      <c r="R1418">
        <v>596</v>
      </c>
      <c r="S1418">
        <v>46</v>
      </c>
    </row>
    <row r="1419" spans="1:19" ht="12.75" customHeight="1" x14ac:dyDescent="0.15">
      <c r="A1419" s="77" t="s">
        <v>298</v>
      </c>
      <c r="B1419" s="77" t="s">
        <v>273</v>
      </c>
      <c r="C1419" s="77" t="s">
        <v>144</v>
      </c>
      <c r="D1419" s="111" t="s">
        <v>1632</v>
      </c>
      <c r="E1419" s="77" t="s">
        <v>1598</v>
      </c>
      <c r="F1419" s="104">
        <v>134</v>
      </c>
      <c r="G1419" s="108">
        <f t="shared" si="0"/>
        <v>0</v>
      </c>
      <c r="H1419" s="104">
        <v>0</v>
      </c>
      <c r="I1419" s="104">
        <v>0</v>
      </c>
      <c r="J1419" s="103">
        <v>95</v>
      </c>
      <c r="K1419" s="108">
        <f t="shared" si="1"/>
        <v>0</v>
      </c>
      <c r="L1419" s="104">
        <v>0</v>
      </c>
      <c r="M1419" s="104">
        <v>0</v>
      </c>
      <c r="N1419" s="104">
        <v>108</v>
      </c>
      <c r="O1419" s="104">
        <v>11</v>
      </c>
      <c r="P1419" s="77" t="s">
        <v>1742</v>
      </c>
      <c r="Q1419" s="104">
        <v>69</v>
      </c>
      <c r="R1419" s="104">
        <v>581</v>
      </c>
      <c r="S1419" s="104">
        <v>80</v>
      </c>
    </row>
    <row r="1420" spans="1:19" ht="12.75" customHeight="1" x14ac:dyDescent="0.15">
      <c r="A1420" s="2" t="s">
        <v>298</v>
      </c>
      <c r="B1420" s="2" t="s">
        <v>273</v>
      </c>
      <c r="C1420" s="2" t="s">
        <v>144</v>
      </c>
      <c r="D1420" s="86">
        <v>2014</v>
      </c>
      <c r="E1420" s="2" t="s">
        <v>1598</v>
      </c>
      <c r="F1420" s="2">
        <v>134</v>
      </c>
      <c r="G1420" s="108">
        <f t="shared" si="0"/>
        <v>65</v>
      </c>
      <c r="H1420" s="2">
        <v>65</v>
      </c>
      <c r="I1420" s="2">
        <v>0</v>
      </c>
      <c r="J1420" s="2">
        <v>95</v>
      </c>
      <c r="K1420" s="108">
        <f t="shared" si="1"/>
        <v>28</v>
      </c>
      <c r="L1420" s="2">
        <v>28</v>
      </c>
      <c r="M1420" s="2">
        <v>0</v>
      </c>
      <c r="N1420" s="2">
        <v>108</v>
      </c>
      <c r="O1420" s="2">
        <v>2</v>
      </c>
      <c r="P1420" s="2">
        <v>244</v>
      </c>
      <c r="Q1420" s="2">
        <v>84</v>
      </c>
      <c r="R1420" s="2">
        <v>581</v>
      </c>
      <c r="S1420" s="2">
        <v>179</v>
      </c>
    </row>
    <row r="1421" spans="1:19" ht="12.75" customHeight="1" x14ac:dyDescent="0.15">
      <c r="A1421" t="s">
        <v>298</v>
      </c>
      <c r="B1421" t="s">
        <v>273</v>
      </c>
      <c r="C1421" t="s">
        <v>144</v>
      </c>
      <c r="D1421" s="86">
        <v>2015</v>
      </c>
      <c r="E1421" t="s">
        <v>1598</v>
      </c>
      <c r="F1421">
        <v>134</v>
      </c>
      <c r="G1421" s="108">
        <f t="shared" si="0"/>
        <v>0</v>
      </c>
      <c r="H1421">
        <v>0</v>
      </c>
      <c r="I1421">
        <v>0</v>
      </c>
      <c r="J1421">
        <v>95</v>
      </c>
      <c r="K1421" s="108">
        <f t="shared" si="1"/>
        <v>0</v>
      </c>
      <c r="L1421">
        <v>0</v>
      </c>
      <c r="M1421">
        <v>0</v>
      </c>
      <c r="N1421">
        <v>108</v>
      </c>
      <c r="O1421">
        <v>1</v>
      </c>
      <c r="P1421">
        <v>244</v>
      </c>
      <c r="Q1421">
        <v>129</v>
      </c>
      <c r="R1421">
        <v>581</v>
      </c>
      <c r="S1421">
        <v>130</v>
      </c>
    </row>
    <row r="1422" spans="1:19" ht="12.75" customHeight="1" x14ac:dyDescent="0.15">
      <c r="A1422" t="s">
        <v>298</v>
      </c>
      <c r="B1422" t="s">
        <v>273</v>
      </c>
      <c r="C1422" t="s">
        <v>144</v>
      </c>
      <c r="D1422" s="86">
        <v>2016</v>
      </c>
      <c r="E1422" t="s">
        <v>1598</v>
      </c>
      <c r="F1422">
        <v>134</v>
      </c>
      <c r="G1422" s="108">
        <f t="shared" si="0"/>
        <v>0</v>
      </c>
      <c r="H1422">
        <v>0</v>
      </c>
      <c r="I1422">
        <v>0</v>
      </c>
      <c r="J1422">
        <v>95</v>
      </c>
      <c r="K1422" s="108">
        <f t="shared" si="1"/>
        <v>0</v>
      </c>
      <c r="L1422">
        <v>0</v>
      </c>
      <c r="M1422">
        <v>0</v>
      </c>
      <c r="N1422">
        <v>108</v>
      </c>
      <c r="O1422">
        <v>0</v>
      </c>
      <c r="P1422">
        <v>244</v>
      </c>
      <c r="Q1422">
        <v>107</v>
      </c>
      <c r="R1422">
        <v>581</v>
      </c>
      <c r="S1422">
        <v>107</v>
      </c>
    </row>
    <row r="1423" spans="1:19" ht="12.75" customHeight="1" x14ac:dyDescent="0.15">
      <c r="A1423" t="s">
        <v>298</v>
      </c>
      <c r="B1423" t="s">
        <v>273</v>
      </c>
      <c r="C1423" t="s">
        <v>144</v>
      </c>
      <c r="D1423" s="86">
        <v>2017</v>
      </c>
      <c r="E1423" t="s">
        <v>1598</v>
      </c>
      <c r="F1423">
        <v>134</v>
      </c>
      <c r="G1423" s="108">
        <f t="shared" si="0"/>
        <v>0</v>
      </c>
      <c r="H1423">
        <v>0</v>
      </c>
      <c r="I1423">
        <v>0</v>
      </c>
      <c r="J1423">
        <v>95</v>
      </c>
      <c r="K1423" s="108">
        <f t="shared" si="1"/>
        <v>0</v>
      </c>
      <c r="L1423">
        <v>0</v>
      </c>
      <c r="M1423">
        <v>0</v>
      </c>
      <c r="N1423">
        <v>108</v>
      </c>
      <c r="O1423">
        <v>4</v>
      </c>
      <c r="P1423">
        <v>244</v>
      </c>
      <c r="Q1423">
        <v>96</v>
      </c>
      <c r="R1423">
        <v>581</v>
      </c>
      <c r="S1423">
        <v>100</v>
      </c>
    </row>
    <row r="1424" spans="1:19" ht="12.75" customHeight="1" x14ac:dyDescent="0.15">
      <c r="A1424" s="77" t="s">
        <v>416</v>
      </c>
      <c r="B1424" s="77" t="s">
        <v>416</v>
      </c>
      <c r="C1424" s="77" t="s">
        <v>417</v>
      </c>
      <c r="D1424" s="111" t="s">
        <v>1632</v>
      </c>
      <c r="E1424" s="77" t="s">
        <v>1598</v>
      </c>
      <c r="F1424" s="104">
        <v>21977</v>
      </c>
      <c r="G1424" s="108">
        <f t="shared" si="0"/>
        <v>249</v>
      </c>
      <c r="H1424" s="104">
        <v>249</v>
      </c>
      <c r="I1424" s="104">
        <v>0</v>
      </c>
      <c r="J1424" s="103">
        <v>16703</v>
      </c>
      <c r="K1424" s="108">
        <f t="shared" si="1"/>
        <v>203</v>
      </c>
      <c r="L1424" s="104">
        <v>203</v>
      </c>
      <c r="M1424" s="104">
        <v>0</v>
      </c>
      <c r="N1424" s="104">
        <v>15462</v>
      </c>
      <c r="O1424" s="104">
        <v>6</v>
      </c>
      <c r="P1424" s="77" t="s">
        <v>1855</v>
      </c>
      <c r="Q1424" s="104">
        <v>3437</v>
      </c>
      <c r="R1424" s="104">
        <v>88096</v>
      </c>
      <c r="S1424" s="104">
        <v>3895</v>
      </c>
    </row>
    <row r="1425" spans="1:19" ht="12.75" customHeight="1" x14ac:dyDescent="0.15">
      <c r="A1425" s="2" t="s">
        <v>416</v>
      </c>
      <c r="B1425" s="2" t="s">
        <v>416</v>
      </c>
      <c r="C1425" s="2" t="s">
        <v>417</v>
      </c>
      <c r="D1425" s="86">
        <v>2013</v>
      </c>
      <c r="E1425" s="2" t="s">
        <v>1598</v>
      </c>
      <c r="F1425" s="2">
        <v>21977</v>
      </c>
      <c r="G1425" s="108">
        <f t="shared" si="0"/>
        <v>609</v>
      </c>
      <c r="H1425" s="2">
        <v>609</v>
      </c>
      <c r="I1425" s="2">
        <v>0</v>
      </c>
      <c r="J1425" s="2">
        <v>16703</v>
      </c>
      <c r="K1425" s="108">
        <f t="shared" si="1"/>
        <v>915</v>
      </c>
      <c r="L1425" s="2">
        <v>915</v>
      </c>
      <c r="M1425" s="2">
        <v>0</v>
      </c>
      <c r="N1425" s="2">
        <v>15462</v>
      </c>
      <c r="O1425" s="2">
        <v>0</v>
      </c>
      <c r="P1425" s="2">
        <v>33954</v>
      </c>
      <c r="Q1425" s="2">
        <v>7665</v>
      </c>
      <c r="R1425" s="2">
        <v>88096</v>
      </c>
      <c r="S1425" s="2">
        <v>9189</v>
      </c>
    </row>
    <row r="1426" spans="1:19" ht="12.75" customHeight="1" x14ac:dyDescent="0.15">
      <c r="A1426" s="2" t="s">
        <v>416</v>
      </c>
      <c r="B1426" s="2" t="s">
        <v>416</v>
      </c>
      <c r="C1426" s="2" t="s">
        <v>417</v>
      </c>
      <c r="D1426" s="86">
        <v>2014</v>
      </c>
      <c r="E1426" s="2" t="s">
        <v>1598</v>
      </c>
      <c r="F1426" s="2">
        <v>21977</v>
      </c>
      <c r="G1426" s="108">
        <f t="shared" si="0"/>
        <v>229</v>
      </c>
      <c r="H1426" s="2">
        <v>229</v>
      </c>
      <c r="I1426" s="2">
        <v>0</v>
      </c>
      <c r="J1426" s="2">
        <v>16703</v>
      </c>
      <c r="K1426" s="108">
        <f t="shared" si="1"/>
        <v>184</v>
      </c>
      <c r="L1426" s="2">
        <v>184</v>
      </c>
      <c r="M1426" s="2">
        <v>0</v>
      </c>
      <c r="N1426" s="2">
        <v>15462</v>
      </c>
      <c r="O1426" s="2">
        <v>4</v>
      </c>
      <c r="P1426" s="2">
        <v>33954</v>
      </c>
      <c r="Q1426" s="2">
        <v>1991</v>
      </c>
      <c r="R1426" s="2">
        <v>88096</v>
      </c>
      <c r="S1426" s="2">
        <v>2408</v>
      </c>
    </row>
    <row r="1427" spans="1:19" ht="12.75" customHeight="1" x14ac:dyDescent="0.15">
      <c r="A1427" t="s">
        <v>416</v>
      </c>
      <c r="B1427" t="s">
        <v>416</v>
      </c>
      <c r="C1427" t="s">
        <v>417</v>
      </c>
      <c r="D1427" s="86">
        <v>2015</v>
      </c>
      <c r="E1427" t="s">
        <v>1598</v>
      </c>
      <c r="F1427">
        <v>21977</v>
      </c>
      <c r="G1427" s="108">
        <f t="shared" si="0"/>
        <v>265</v>
      </c>
      <c r="H1427">
        <v>265</v>
      </c>
      <c r="I1427">
        <v>0</v>
      </c>
      <c r="J1427">
        <v>16703</v>
      </c>
      <c r="K1427" s="108">
        <f t="shared" si="1"/>
        <v>446</v>
      </c>
      <c r="L1427">
        <v>446</v>
      </c>
      <c r="M1427">
        <v>0</v>
      </c>
      <c r="N1427">
        <v>15462</v>
      </c>
      <c r="O1427">
        <v>0</v>
      </c>
      <c r="P1427">
        <v>33954</v>
      </c>
      <c r="Q1427">
        <v>4221</v>
      </c>
      <c r="R1427">
        <v>88096</v>
      </c>
      <c r="S1427">
        <v>4932</v>
      </c>
    </row>
    <row r="1428" spans="1:19" ht="12.75" customHeight="1" x14ac:dyDescent="0.15">
      <c r="A1428" t="s">
        <v>416</v>
      </c>
      <c r="B1428" t="s">
        <v>416</v>
      </c>
      <c r="C1428" t="s">
        <v>417</v>
      </c>
      <c r="D1428" s="86">
        <v>2016</v>
      </c>
      <c r="E1428" t="s">
        <v>1598</v>
      </c>
      <c r="F1428">
        <v>21977</v>
      </c>
      <c r="G1428" s="108">
        <f t="shared" si="0"/>
        <v>103</v>
      </c>
      <c r="H1428">
        <v>103</v>
      </c>
      <c r="I1428">
        <v>0</v>
      </c>
      <c r="J1428">
        <v>16703</v>
      </c>
      <c r="K1428" s="108">
        <f t="shared" si="1"/>
        <v>253</v>
      </c>
      <c r="L1428">
        <v>253</v>
      </c>
      <c r="M1428">
        <v>0</v>
      </c>
      <c r="N1428">
        <v>15462</v>
      </c>
      <c r="O1428">
        <v>0</v>
      </c>
      <c r="P1428">
        <v>33954</v>
      </c>
      <c r="Q1428">
        <v>7028</v>
      </c>
      <c r="R1428">
        <v>88096</v>
      </c>
      <c r="S1428">
        <v>7384</v>
      </c>
    </row>
    <row r="1429" spans="1:19" ht="12.75" customHeight="1" x14ac:dyDescent="0.15">
      <c r="A1429" t="s">
        <v>416</v>
      </c>
      <c r="B1429" t="s">
        <v>416</v>
      </c>
      <c r="C1429" t="s">
        <v>417</v>
      </c>
      <c r="D1429" s="86">
        <v>2017</v>
      </c>
      <c r="E1429" t="s">
        <v>1598</v>
      </c>
      <c r="F1429">
        <v>21977</v>
      </c>
      <c r="G1429" s="108">
        <f t="shared" si="0"/>
        <v>324</v>
      </c>
      <c r="H1429">
        <v>324</v>
      </c>
      <c r="I1429">
        <v>0</v>
      </c>
      <c r="J1429">
        <v>16703</v>
      </c>
      <c r="K1429" s="108">
        <f t="shared" si="1"/>
        <v>301</v>
      </c>
      <c r="L1429">
        <v>295</v>
      </c>
      <c r="M1429">
        <v>6</v>
      </c>
      <c r="N1429">
        <v>15462</v>
      </c>
      <c r="O1429">
        <v>0</v>
      </c>
      <c r="P1429">
        <v>33954</v>
      </c>
      <c r="Q1429">
        <v>4395</v>
      </c>
      <c r="R1429">
        <v>88096</v>
      </c>
      <c r="S1429">
        <v>5020</v>
      </c>
    </row>
    <row r="1430" spans="1:19" ht="12.75" customHeight="1" x14ac:dyDescent="0.15">
      <c r="A1430" s="77" t="s">
        <v>448</v>
      </c>
      <c r="B1430" s="77" t="s">
        <v>416</v>
      </c>
      <c r="C1430" s="77" t="s">
        <v>417</v>
      </c>
      <c r="D1430" s="111" t="s">
        <v>1632</v>
      </c>
      <c r="E1430" s="77" t="s">
        <v>1598</v>
      </c>
      <c r="F1430" s="104">
        <v>2085</v>
      </c>
      <c r="G1430" s="108">
        <f t="shared" si="0"/>
        <v>10</v>
      </c>
      <c r="H1430" s="104">
        <v>0</v>
      </c>
      <c r="I1430" s="104">
        <v>10</v>
      </c>
      <c r="J1430" s="103">
        <v>1585</v>
      </c>
      <c r="K1430" s="108">
        <f t="shared" si="1"/>
        <v>142</v>
      </c>
      <c r="L1430" s="104">
        <v>0</v>
      </c>
      <c r="M1430" s="104">
        <v>142</v>
      </c>
      <c r="N1430" s="104">
        <v>5864</v>
      </c>
      <c r="O1430" s="104">
        <v>177</v>
      </c>
      <c r="P1430" s="77" t="s">
        <v>1856</v>
      </c>
      <c r="Q1430" s="104">
        <v>399</v>
      </c>
      <c r="R1430" s="104">
        <v>22412</v>
      </c>
      <c r="S1430" s="104">
        <v>728</v>
      </c>
    </row>
    <row r="1431" spans="1:19" ht="12.75" customHeight="1" x14ac:dyDescent="0.15">
      <c r="A1431" s="2" t="s">
        <v>448</v>
      </c>
      <c r="B1431" s="2" t="s">
        <v>416</v>
      </c>
      <c r="C1431" s="2" t="s">
        <v>417</v>
      </c>
      <c r="D1431" s="86">
        <v>2013</v>
      </c>
      <c r="E1431" s="2" t="s">
        <v>1598</v>
      </c>
      <c r="F1431" s="2">
        <v>2085</v>
      </c>
      <c r="G1431" s="108">
        <f t="shared" si="0"/>
        <v>23</v>
      </c>
      <c r="H1431" s="2">
        <v>23</v>
      </c>
      <c r="I1431" s="2">
        <v>0</v>
      </c>
      <c r="J1431" s="2">
        <v>1585</v>
      </c>
      <c r="K1431" s="108">
        <f t="shared" si="1"/>
        <v>145</v>
      </c>
      <c r="L1431" s="2">
        <v>145</v>
      </c>
      <c r="M1431" s="2">
        <v>0</v>
      </c>
      <c r="N1431" s="2">
        <v>5864</v>
      </c>
      <c r="O1431" s="2">
        <v>200</v>
      </c>
      <c r="P1431" s="2">
        <v>12878</v>
      </c>
      <c r="Q1431" s="2">
        <v>1225</v>
      </c>
      <c r="R1431" s="2">
        <v>22412</v>
      </c>
      <c r="S1431" s="2">
        <v>1593</v>
      </c>
    </row>
    <row r="1432" spans="1:19" ht="12.75" customHeight="1" x14ac:dyDescent="0.15">
      <c r="A1432" s="2" t="s">
        <v>448</v>
      </c>
      <c r="B1432" s="2" t="s">
        <v>416</v>
      </c>
      <c r="C1432" s="2" t="s">
        <v>417</v>
      </c>
      <c r="D1432" s="86">
        <v>2014</v>
      </c>
      <c r="E1432" s="2" t="s">
        <v>1598</v>
      </c>
      <c r="F1432" s="2">
        <v>2085</v>
      </c>
      <c r="G1432" s="108">
        <f t="shared" si="0"/>
        <v>0</v>
      </c>
      <c r="H1432" s="2">
        <v>0</v>
      </c>
      <c r="I1432" s="2">
        <v>0</v>
      </c>
      <c r="J1432" s="2">
        <v>1585</v>
      </c>
      <c r="K1432" s="108">
        <f t="shared" si="1"/>
        <v>27</v>
      </c>
      <c r="L1432" s="2">
        <v>27</v>
      </c>
      <c r="M1432" s="2">
        <v>0</v>
      </c>
      <c r="N1432" s="2">
        <v>5864</v>
      </c>
      <c r="O1432" s="2">
        <v>114</v>
      </c>
      <c r="P1432" s="2">
        <v>12878</v>
      </c>
      <c r="Q1432" s="2">
        <v>576</v>
      </c>
      <c r="R1432" s="2">
        <v>22412</v>
      </c>
      <c r="S1432" s="2">
        <v>717</v>
      </c>
    </row>
    <row r="1433" spans="1:19" ht="12.75" customHeight="1" x14ac:dyDescent="0.15">
      <c r="A1433" t="s">
        <v>448</v>
      </c>
      <c r="B1433" t="s">
        <v>416</v>
      </c>
      <c r="C1433" t="s">
        <v>417</v>
      </c>
      <c r="D1433" s="86">
        <v>2015</v>
      </c>
      <c r="E1433" t="s">
        <v>1598</v>
      </c>
      <c r="F1433">
        <v>2085</v>
      </c>
      <c r="G1433" s="108">
        <f t="shared" si="0"/>
        <v>2</v>
      </c>
      <c r="H1433">
        <v>2</v>
      </c>
      <c r="I1433">
        <v>0</v>
      </c>
      <c r="J1433">
        <v>1585</v>
      </c>
      <c r="K1433" s="108">
        <f t="shared" si="1"/>
        <v>24</v>
      </c>
      <c r="L1433">
        <v>24</v>
      </c>
      <c r="M1433">
        <v>0</v>
      </c>
      <c r="N1433">
        <v>5864</v>
      </c>
      <c r="O1433">
        <v>228</v>
      </c>
      <c r="P1433">
        <v>12878</v>
      </c>
      <c r="Q1433">
        <v>613</v>
      </c>
      <c r="R1433">
        <v>22412</v>
      </c>
      <c r="S1433">
        <v>867</v>
      </c>
    </row>
    <row r="1434" spans="1:19" ht="12.75" customHeight="1" x14ac:dyDescent="0.15">
      <c r="A1434" t="s">
        <v>448</v>
      </c>
      <c r="B1434" t="s">
        <v>416</v>
      </c>
      <c r="C1434" t="s">
        <v>417</v>
      </c>
      <c r="D1434" s="86">
        <v>2016</v>
      </c>
      <c r="E1434" t="s">
        <v>1598</v>
      </c>
      <c r="F1434">
        <v>2085</v>
      </c>
      <c r="G1434" s="108">
        <f t="shared" si="0"/>
        <v>0</v>
      </c>
      <c r="H1434">
        <v>0</v>
      </c>
      <c r="I1434">
        <v>0</v>
      </c>
      <c r="J1434">
        <v>1585</v>
      </c>
      <c r="K1434" s="108">
        <f t="shared" si="1"/>
        <v>24</v>
      </c>
      <c r="L1434">
        <v>24</v>
      </c>
      <c r="M1434">
        <v>0</v>
      </c>
      <c r="N1434">
        <v>5864</v>
      </c>
      <c r="O1434">
        <v>177</v>
      </c>
      <c r="P1434">
        <v>12878</v>
      </c>
      <c r="Q1434">
        <v>381</v>
      </c>
      <c r="R1434">
        <v>22412</v>
      </c>
      <c r="S1434">
        <v>582</v>
      </c>
    </row>
    <row r="1435" spans="1:19" ht="12.75" customHeight="1" x14ac:dyDescent="0.15">
      <c r="A1435" t="s">
        <v>448</v>
      </c>
      <c r="B1435" t="s">
        <v>416</v>
      </c>
      <c r="C1435" t="s">
        <v>417</v>
      </c>
      <c r="D1435" s="86">
        <v>2017</v>
      </c>
      <c r="E1435" t="s">
        <v>1598</v>
      </c>
      <c r="F1435">
        <v>2085</v>
      </c>
      <c r="G1435" s="108">
        <f t="shared" si="0"/>
        <v>0</v>
      </c>
      <c r="H1435">
        <v>0</v>
      </c>
      <c r="I1435">
        <v>0</v>
      </c>
      <c r="J1435">
        <v>1585</v>
      </c>
      <c r="K1435" s="108">
        <f t="shared" si="1"/>
        <v>52</v>
      </c>
      <c r="L1435">
        <v>0</v>
      </c>
      <c r="M1435">
        <v>52</v>
      </c>
      <c r="N1435">
        <v>5864</v>
      </c>
      <c r="O1435">
        <v>71</v>
      </c>
      <c r="P1435">
        <v>12878</v>
      </c>
      <c r="Q1435">
        <v>532</v>
      </c>
      <c r="R1435">
        <v>22412</v>
      </c>
      <c r="S1435">
        <v>655</v>
      </c>
    </row>
    <row r="1436" spans="1:19" ht="12.75" customHeight="1" x14ac:dyDescent="0.15">
      <c r="A1436" s="77" t="s">
        <v>212</v>
      </c>
      <c r="B1436" s="77" t="s">
        <v>168</v>
      </c>
      <c r="C1436" s="77" t="s">
        <v>144</v>
      </c>
      <c r="D1436" s="111" t="s">
        <v>1632</v>
      </c>
      <c r="E1436" s="77" t="s">
        <v>1598</v>
      </c>
      <c r="F1436" s="104">
        <v>121</v>
      </c>
      <c r="G1436" s="108">
        <f t="shared" si="0"/>
        <v>0</v>
      </c>
      <c r="H1436" s="104">
        <v>0</v>
      </c>
      <c r="I1436" s="104">
        <v>0</v>
      </c>
      <c r="J1436" s="103">
        <v>72</v>
      </c>
      <c r="K1436" s="108">
        <f t="shared" si="1"/>
        <v>0</v>
      </c>
      <c r="L1436" s="104">
        <v>0</v>
      </c>
      <c r="M1436" s="104">
        <v>0</v>
      </c>
      <c r="N1436" s="104">
        <v>77</v>
      </c>
      <c r="O1436" s="104">
        <v>1</v>
      </c>
      <c r="P1436" s="77" t="s">
        <v>1857</v>
      </c>
      <c r="Q1436" s="104">
        <v>1</v>
      </c>
      <c r="R1436" s="104">
        <v>463</v>
      </c>
      <c r="S1436" s="104">
        <v>2</v>
      </c>
    </row>
    <row r="1437" spans="1:19" ht="12.75" customHeight="1" x14ac:dyDescent="0.15">
      <c r="A1437" s="2" t="s">
        <v>212</v>
      </c>
      <c r="B1437" s="2" t="s">
        <v>168</v>
      </c>
      <c r="C1437" s="2" t="s">
        <v>144</v>
      </c>
      <c r="D1437" s="86">
        <v>2014</v>
      </c>
      <c r="E1437" s="2" t="s">
        <v>1598</v>
      </c>
      <c r="F1437" s="2">
        <v>121</v>
      </c>
      <c r="G1437" s="108">
        <f t="shared" si="0"/>
        <v>0</v>
      </c>
      <c r="H1437" s="2">
        <v>0</v>
      </c>
      <c r="I1437" s="2">
        <v>0</v>
      </c>
      <c r="J1437" s="2">
        <v>72</v>
      </c>
      <c r="K1437" s="108">
        <f t="shared" si="1"/>
        <v>0</v>
      </c>
      <c r="L1437" s="2">
        <v>0</v>
      </c>
      <c r="M1437" s="2">
        <v>0</v>
      </c>
      <c r="N1437" s="2">
        <v>77</v>
      </c>
      <c r="O1437" s="2">
        <v>0</v>
      </c>
      <c r="P1437" s="2">
        <v>193</v>
      </c>
      <c r="Q1437" s="2">
        <v>3</v>
      </c>
      <c r="R1437" s="2">
        <v>463</v>
      </c>
      <c r="S1437" s="2">
        <v>3</v>
      </c>
    </row>
    <row r="1438" spans="1:19" ht="12.75" customHeight="1" x14ac:dyDescent="0.15">
      <c r="A1438" t="s">
        <v>212</v>
      </c>
      <c r="B1438" t="s">
        <v>168</v>
      </c>
      <c r="C1438" t="s">
        <v>144</v>
      </c>
      <c r="D1438" s="86">
        <v>2015</v>
      </c>
      <c r="E1438" t="s">
        <v>1598</v>
      </c>
      <c r="F1438">
        <v>121</v>
      </c>
      <c r="G1438" s="108">
        <f t="shared" si="0"/>
        <v>0</v>
      </c>
      <c r="H1438">
        <v>0</v>
      </c>
      <c r="I1438">
        <v>0</v>
      </c>
      <c r="J1438">
        <v>72</v>
      </c>
      <c r="K1438" s="108">
        <f t="shared" si="1"/>
        <v>0</v>
      </c>
      <c r="L1438">
        <v>0</v>
      </c>
      <c r="M1438">
        <v>0</v>
      </c>
      <c r="N1438">
        <v>77</v>
      </c>
      <c r="O1438">
        <v>0</v>
      </c>
      <c r="P1438">
        <v>193</v>
      </c>
      <c r="Q1438">
        <v>7</v>
      </c>
      <c r="R1438">
        <v>463</v>
      </c>
      <c r="S1438">
        <v>7</v>
      </c>
    </row>
    <row r="1439" spans="1:19" ht="12.75" customHeight="1" x14ac:dyDescent="0.15">
      <c r="A1439" t="s">
        <v>212</v>
      </c>
      <c r="B1439" t="s">
        <v>168</v>
      </c>
      <c r="C1439" t="s">
        <v>144</v>
      </c>
      <c r="D1439" s="86">
        <v>2016</v>
      </c>
      <c r="E1439" t="s">
        <v>1598</v>
      </c>
      <c r="F1439">
        <v>121</v>
      </c>
      <c r="G1439" s="108">
        <f t="shared" si="0"/>
        <v>0</v>
      </c>
      <c r="H1439">
        <v>0</v>
      </c>
      <c r="I1439">
        <v>0</v>
      </c>
      <c r="J1439">
        <v>72</v>
      </c>
      <c r="K1439" s="108">
        <f t="shared" si="1"/>
        <v>0</v>
      </c>
      <c r="L1439">
        <v>0</v>
      </c>
      <c r="M1439">
        <v>0</v>
      </c>
      <c r="N1439">
        <v>77</v>
      </c>
      <c r="O1439">
        <v>0</v>
      </c>
      <c r="P1439">
        <v>193</v>
      </c>
      <c r="Q1439">
        <v>18</v>
      </c>
      <c r="R1439">
        <v>463</v>
      </c>
      <c r="S1439">
        <v>18</v>
      </c>
    </row>
    <row r="1440" spans="1:19" ht="12.75" customHeight="1" x14ac:dyDescent="0.15">
      <c r="A1440" t="s">
        <v>212</v>
      </c>
      <c r="B1440" t="s">
        <v>168</v>
      </c>
      <c r="C1440" t="s">
        <v>144</v>
      </c>
      <c r="D1440" s="86">
        <v>2017</v>
      </c>
      <c r="E1440" t="s">
        <v>1598</v>
      </c>
      <c r="F1440">
        <v>121</v>
      </c>
      <c r="G1440" s="108">
        <f t="shared" si="0"/>
        <v>0</v>
      </c>
      <c r="H1440">
        <v>0</v>
      </c>
      <c r="I1440">
        <v>0</v>
      </c>
      <c r="J1440">
        <v>72</v>
      </c>
      <c r="K1440" s="108">
        <f t="shared" si="1"/>
        <v>0</v>
      </c>
      <c r="L1440">
        <v>0</v>
      </c>
      <c r="M1440">
        <v>0</v>
      </c>
      <c r="N1440">
        <v>77</v>
      </c>
      <c r="O1440">
        <v>0</v>
      </c>
      <c r="P1440">
        <v>193</v>
      </c>
      <c r="Q1440">
        <v>7</v>
      </c>
      <c r="R1440">
        <v>463</v>
      </c>
      <c r="S1440">
        <v>7</v>
      </c>
    </row>
    <row r="1441" spans="1:19" ht="12.75" customHeight="1" x14ac:dyDescent="0.15">
      <c r="A1441" s="77" t="s">
        <v>213</v>
      </c>
      <c r="B1441" s="77" t="s">
        <v>168</v>
      </c>
      <c r="C1441" s="77" t="s">
        <v>144</v>
      </c>
      <c r="D1441" s="111" t="s">
        <v>1632</v>
      </c>
      <c r="E1441" s="77" t="s">
        <v>1598</v>
      </c>
      <c r="F1441" s="104">
        <v>55</v>
      </c>
      <c r="G1441" s="108">
        <f t="shared" si="0"/>
        <v>0</v>
      </c>
      <c r="H1441" s="104">
        <v>0</v>
      </c>
      <c r="I1441" s="104">
        <v>0</v>
      </c>
      <c r="J1441" s="103">
        <v>32</v>
      </c>
      <c r="K1441" s="108">
        <f t="shared" si="1"/>
        <v>67</v>
      </c>
      <c r="L1441" s="104">
        <v>0</v>
      </c>
      <c r="M1441" s="104">
        <v>67</v>
      </c>
      <c r="N1441" s="104">
        <v>35</v>
      </c>
      <c r="O1441" s="104">
        <v>27</v>
      </c>
      <c r="P1441" s="77" t="s">
        <v>1858</v>
      </c>
      <c r="Q1441" s="104">
        <v>2</v>
      </c>
      <c r="R1441" s="104">
        <v>217</v>
      </c>
      <c r="S1441" s="104">
        <v>96</v>
      </c>
    </row>
    <row r="1442" spans="1:19" ht="12.75" customHeight="1" x14ac:dyDescent="0.15">
      <c r="A1442" s="2" t="s">
        <v>213</v>
      </c>
      <c r="B1442" s="2" t="s">
        <v>168</v>
      </c>
      <c r="C1442" s="2" t="s">
        <v>144</v>
      </c>
      <c r="D1442" s="86">
        <v>2014</v>
      </c>
      <c r="E1442" s="2" t="s">
        <v>1598</v>
      </c>
      <c r="F1442" s="2">
        <v>55</v>
      </c>
      <c r="G1442" s="108">
        <f t="shared" si="0"/>
        <v>28</v>
      </c>
      <c r="H1442" s="2">
        <v>28</v>
      </c>
      <c r="I1442" s="2">
        <v>0</v>
      </c>
      <c r="J1442" s="2">
        <v>32</v>
      </c>
      <c r="K1442" s="108">
        <f t="shared" si="1"/>
        <v>4</v>
      </c>
      <c r="L1442" s="2">
        <v>4</v>
      </c>
      <c r="M1442" s="2">
        <v>0</v>
      </c>
      <c r="N1442" s="2">
        <v>35</v>
      </c>
      <c r="O1442" s="2">
        <v>0</v>
      </c>
      <c r="P1442" s="2">
        <v>95</v>
      </c>
      <c r="Q1442" s="2">
        <v>27</v>
      </c>
      <c r="R1442" s="2">
        <v>217</v>
      </c>
      <c r="S1442" s="2">
        <v>59</v>
      </c>
    </row>
    <row r="1443" spans="1:19" ht="12.75" customHeight="1" x14ac:dyDescent="0.15">
      <c r="A1443" t="s">
        <v>213</v>
      </c>
      <c r="B1443" t="s">
        <v>168</v>
      </c>
      <c r="C1443" t="s">
        <v>144</v>
      </c>
      <c r="D1443" s="86">
        <v>2015</v>
      </c>
      <c r="E1443" t="s">
        <v>1598</v>
      </c>
      <c r="F1443">
        <v>55</v>
      </c>
      <c r="G1443" s="108">
        <f t="shared" si="0"/>
        <v>0</v>
      </c>
      <c r="H1443">
        <v>0</v>
      </c>
      <c r="I1443">
        <v>0</v>
      </c>
      <c r="J1443">
        <v>32</v>
      </c>
      <c r="K1443" s="108">
        <f t="shared" si="1"/>
        <v>5</v>
      </c>
      <c r="L1443">
        <v>0</v>
      </c>
      <c r="M1443">
        <v>5</v>
      </c>
      <c r="N1443">
        <v>35</v>
      </c>
      <c r="O1443">
        <v>0</v>
      </c>
      <c r="P1443">
        <v>95</v>
      </c>
      <c r="Q1443">
        <v>0</v>
      </c>
      <c r="R1443">
        <v>217</v>
      </c>
      <c r="S1443">
        <v>5</v>
      </c>
    </row>
    <row r="1444" spans="1:19" ht="12.75" customHeight="1" x14ac:dyDescent="0.15">
      <c r="A1444" t="s">
        <v>213</v>
      </c>
      <c r="B1444" t="s">
        <v>168</v>
      </c>
      <c r="C1444" t="s">
        <v>144</v>
      </c>
      <c r="D1444" s="86">
        <v>2016</v>
      </c>
      <c r="E1444" t="s">
        <v>1598</v>
      </c>
      <c r="F1444">
        <v>55</v>
      </c>
      <c r="G1444" s="108">
        <f t="shared" si="0"/>
        <v>0</v>
      </c>
      <c r="H1444">
        <v>0</v>
      </c>
      <c r="I1444">
        <v>0</v>
      </c>
      <c r="J1444">
        <v>32</v>
      </c>
      <c r="K1444" s="108">
        <f t="shared" si="1"/>
        <v>5</v>
      </c>
      <c r="L1444">
        <v>0</v>
      </c>
      <c r="M1444">
        <v>5</v>
      </c>
      <c r="N1444">
        <v>35</v>
      </c>
      <c r="O1444">
        <v>0</v>
      </c>
      <c r="P1444">
        <v>95</v>
      </c>
      <c r="Q1444">
        <v>9</v>
      </c>
      <c r="R1444">
        <v>217</v>
      </c>
      <c r="S1444">
        <v>14</v>
      </c>
    </row>
    <row r="1445" spans="1:19" ht="12.75" customHeight="1" x14ac:dyDescent="0.15">
      <c r="A1445" t="s">
        <v>213</v>
      </c>
      <c r="B1445" t="s">
        <v>168</v>
      </c>
      <c r="C1445" t="s">
        <v>144</v>
      </c>
      <c r="D1445" s="86">
        <v>2017</v>
      </c>
      <c r="E1445" t="s">
        <v>1598</v>
      </c>
      <c r="F1445">
        <v>55</v>
      </c>
      <c r="G1445" s="108">
        <f t="shared" si="0"/>
        <v>0</v>
      </c>
      <c r="H1445">
        <v>0</v>
      </c>
      <c r="I1445">
        <v>0</v>
      </c>
      <c r="J1445">
        <v>32</v>
      </c>
      <c r="K1445" s="108">
        <f t="shared" si="1"/>
        <v>24</v>
      </c>
      <c r="L1445">
        <v>0</v>
      </c>
      <c r="M1445">
        <v>24</v>
      </c>
      <c r="N1445">
        <v>35</v>
      </c>
      <c r="O1445">
        <v>3</v>
      </c>
      <c r="P1445">
        <v>95</v>
      </c>
      <c r="Q1445">
        <v>2</v>
      </c>
      <c r="R1445">
        <v>217</v>
      </c>
      <c r="S1445">
        <v>29</v>
      </c>
    </row>
    <row r="1446" spans="1:19" ht="12.75" customHeight="1" x14ac:dyDescent="0.15">
      <c r="A1446" s="2" t="s">
        <v>463</v>
      </c>
      <c r="B1446" s="2" t="s">
        <v>463</v>
      </c>
      <c r="C1446" s="2" t="s">
        <v>67</v>
      </c>
      <c r="D1446" s="86">
        <v>2014</v>
      </c>
      <c r="E1446" s="2" t="s">
        <v>1598</v>
      </c>
      <c r="F1446" s="2">
        <v>6234</v>
      </c>
      <c r="G1446" s="108">
        <f t="shared" si="0"/>
        <v>552</v>
      </c>
      <c r="H1446" s="2">
        <v>552</v>
      </c>
      <c r="I1446" s="2">
        <v>0</v>
      </c>
      <c r="J1446" s="2">
        <v>4639</v>
      </c>
      <c r="K1446" s="108">
        <f t="shared" si="1"/>
        <v>377</v>
      </c>
      <c r="L1446" s="2">
        <v>377</v>
      </c>
      <c r="M1446" s="2">
        <v>0</v>
      </c>
      <c r="N1446" s="2">
        <v>5460</v>
      </c>
      <c r="O1446" s="2">
        <v>77</v>
      </c>
      <c r="P1446" s="2">
        <v>12536</v>
      </c>
      <c r="Q1446" s="2">
        <v>2430</v>
      </c>
      <c r="R1446" s="2">
        <v>28869</v>
      </c>
      <c r="S1446" s="2">
        <v>3436</v>
      </c>
    </row>
    <row r="1447" spans="1:19" ht="12.75" customHeight="1" x14ac:dyDescent="0.15">
      <c r="A1447" t="s">
        <v>463</v>
      </c>
      <c r="B1447" t="s">
        <v>463</v>
      </c>
      <c r="C1447" t="s">
        <v>67</v>
      </c>
      <c r="D1447" s="86">
        <v>2015</v>
      </c>
      <c r="E1447" t="s">
        <v>1598</v>
      </c>
      <c r="F1447">
        <v>6234</v>
      </c>
      <c r="G1447" s="108">
        <f t="shared" si="0"/>
        <v>429</v>
      </c>
      <c r="H1447">
        <v>429</v>
      </c>
      <c r="I1447">
        <v>0</v>
      </c>
      <c r="J1447">
        <v>4639</v>
      </c>
      <c r="K1447" s="108">
        <f t="shared" si="1"/>
        <v>179</v>
      </c>
      <c r="L1447">
        <v>179</v>
      </c>
      <c r="M1447">
        <v>0</v>
      </c>
      <c r="N1447">
        <v>5460</v>
      </c>
      <c r="O1447">
        <v>113</v>
      </c>
      <c r="P1447">
        <v>12536</v>
      </c>
      <c r="Q1447">
        <v>2874</v>
      </c>
      <c r="R1447">
        <v>28869</v>
      </c>
      <c r="S1447">
        <v>3595</v>
      </c>
    </row>
    <row r="1448" spans="1:19" ht="12.75" customHeight="1" x14ac:dyDescent="0.15">
      <c r="A1448" t="s">
        <v>463</v>
      </c>
      <c r="B1448" t="s">
        <v>463</v>
      </c>
      <c r="C1448" t="s">
        <v>67</v>
      </c>
      <c r="D1448" s="86">
        <v>2016</v>
      </c>
      <c r="E1448" t="s">
        <v>1598</v>
      </c>
      <c r="F1448">
        <v>6234</v>
      </c>
      <c r="G1448" s="108">
        <f t="shared" si="0"/>
        <v>410</v>
      </c>
      <c r="H1448">
        <v>410</v>
      </c>
      <c r="I1448">
        <v>0</v>
      </c>
      <c r="J1448">
        <v>4639</v>
      </c>
      <c r="K1448" s="108">
        <f t="shared" si="1"/>
        <v>353</v>
      </c>
      <c r="L1448">
        <v>353</v>
      </c>
      <c r="M1448">
        <v>0</v>
      </c>
      <c r="N1448">
        <v>5460</v>
      </c>
      <c r="O1448">
        <v>333</v>
      </c>
      <c r="P1448">
        <v>12536</v>
      </c>
      <c r="Q1448">
        <v>3604</v>
      </c>
      <c r="R1448">
        <v>28869</v>
      </c>
      <c r="S1448">
        <v>4700</v>
      </c>
    </row>
    <row r="1449" spans="1:19" ht="12.75" customHeight="1" x14ac:dyDescent="0.15">
      <c r="A1449" t="s">
        <v>463</v>
      </c>
      <c r="B1449" t="s">
        <v>463</v>
      </c>
      <c r="C1449" t="s">
        <v>67</v>
      </c>
      <c r="D1449" s="86">
        <v>2017</v>
      </c>
      <c r="E1449" t="s">
        <v>1598</v>
      </c>
      <c r="F1449">
        <v>6234</v>
      </c>
      <c r="G1449" s="108">
        <f t="shared" si="0"/>
        <v>468</v>
      </c>
      <c r="H1449">
        <v>468</v>
      </c>
      <c r="I1449">
        <v>0</v>
      </c>
      <c r="J1449">
        <v>4639</v>
      </c>
      <c r="K1449" s="108">
        <f t="shared" si="1"/>
        <v>427</v>
      </c>
      <c r="L1449">
        <v>427</v>
      </c>
      <c r="M1449">
        <v>0</v>
      </c>
      <c r="N1449">
        <v>5460</v>
      </c>
      <c r="O1449">
        <v>268</v>
      </c>
      <c r="P1449">
        <v>12536</v>
      </c>
      <c r="Q1449">
        <v>4641</v>
      </c>
      <c r="R1449">
        <v>28869</v>
      </c>
      <c r="S1449">
        <v>5804</v>
      </c>
    </row>
    <row r="1450" spans="1:19" ht="12.75" customHeight="1" x14ac:dyDescent="0.15">
      <c r="A1450" s="77" t="s">
        <v>214</v>
      </c>
      <c r="B1450" s="77" t="s">
        <v>168</v>
      </c>
      <c r="C1450" s="77" t="s">
        <v>144</v>
      </c>
      <c r="D1450" s="111" t="s">
        <v>1632</v>
      </c>
      <c r="E1450" s="77" t="s">
        <v>1598</v>
      </c>
      <c r="F1450" s="104">
        <v>236</v>
      </c>
      <c r="G1450" s="108">
        <f t="shared" si="0"/>
        <v>0</v>
      </c>
      <c r="H1450" s="104">
        <v>0</v>
      </c>
      <c r="I1450" s="104">
        <v>0</v>
      </c>
      <c r="J1450" s="103">
        <v>142</v>
      </c>
      <c r="K1450" s="108">
        <f t="shared" si="1"/>
        <v>0</v>
      </c>
      <c r="L1450" s="104">
        <v>0</v>
      </c>
      <c r="M1450" s="104">
        <v>0</v>
      </c>
      <c r="N1450" s="104">
        <v>154</v>
      </c>
      <c r="O1450" s="104">
        <v>10</v>
      </c>
      <c r="P1450" s="77" t="s">
        <v>1859</v>
      </c>
      <c r="Q1450" s="104">
        <v>12</v>
      </c>
      <c r="R1450" s="104">
        <v>930</v>
      </c>
      <c r="S1450" s="104">
        <v>22</v>
      </c>
    </row>
    <row r="1451" spans="1:19" ht="12.75" customHeight="1" x14ac:dyDescent="0.15">
      <c r="A1451" s="2" t="s">
        <v>214</v>
      </c>
      <c r="B1451" s="2" t="s">
        <v>168</v>
      </c>
      <c r="C1451" s="2" t="s">
        <v>144</v>
      </c>
      <c r="D1451" s="86">
        <v>2013</v>
      </c>
      <c r="E1451" s="2" t="s">
        <v>1598</v>
      </c>
      <c r="F1451" s="2">
        <v>236</v>
      </c>
      <c r="G1451" s="108">
        <f t="shared" si="0"/>
        <v>2</v>
      </c>
      <c r="H1451" s="2">
        <v>2</v>
      </c>
      <c r="I1451" s="2">
        <v>0</v>
      </c>
      <c r="J1451" s="2">
        <v>142</v>
      </c>
      <c r="K1451" s="108">
        <f t="shared" si="1"/>
        <v>0</v>
      </c>
      <c r="L1451" s="2">
        <v>0</v>
      </c>
      <c r="M1451" s="2">
        <v>0</v>
      </c>
      <c r="N1451" s="2">
        <v>154</v>
      </c>
      <c r="O1451" s="2">
        <v>3</v>
      </c>
      <c r="P1451" s="2">
        <v>398</v>
      </c>
      <c r="Q1451" s="2">
        <v>26</v>
      </c>
      <c r="R1451" s="2">
        <v>930</v>
      </c>
      <c r="S1451" s="2">
        <v>31</v>
      </c>
    </row>
    <row r="1452" spans="1:19" ht="12.75" customHeight="1" x14ac:dyDescent="0.15">
      <c r="A1452" s="2" t="s">
        <v>214</v>
      </c>
      <c r="B1452" s="2" t="s">
        <v>168</v>
      </c>
      <c r="C1452" s="2" t="s">
        <v>144</v>
      </c>
      <c r="D1452" s="86">
        <v>2014</v>
      </c>
      <c r="E1452" s="2" t="s">
        <v>1598</v>
      </c>
      <c r="F1452" s="2">
        <v>236</v>
      </c>
      <c r="G1452" s="108">
        <f t="shared" si="0"/>
        <v>0</v>
      </c>
      <c r="H1452" s="2">
        <v>0</v>
      </c>
      <c r="I1452" s="2">
        <v>0</v>
      </c>
      <c r="J1452" s="2">
        <v>142</v>
      </c>
      <c r="K1452" s="108">
        <f t="shared" si="1"/>
        <v>0</v>
      </c>
      <c r="L1452" s="2">
        <v>0</v>
      </c>
      <c r="M1452" s="2">
        <v>0</v>
      </c>
      <c r="N1452" s="2">
        <v>154</v>
      </c>
      <c r="O1452" s="2">
        <v>6</v>
      </c>
      <c r="P1452" s="2">
        <v>398</v>
      </c>
      <c r="Q1452" s="2">
        <v>18</v>
      </c>
      <c r="R1452" s="2">
        <v>930</v>
      </c>
      <c r="S1452" s="2">
        <v>24</v>
      </c>
    </row>
    <row r="1453" spans="1:19" ht="12.75" customHeight="1" x14ac:dyDescent="0.15">
      <c r="A1453" t="s">
        <v>214</v>
      </c>
      <c r="B1453" t="s">
        <v>168</v>
      </c>
      <c r="C1453" t="s">
        <v>144</v>
      </c>
      <c r="D1453" s="86">
        <v>2015</v>
      </c>
      <c r="E1453" t="s">
        <v>1598</v>
      </c>
      <c r="F1453">
        <v>236</v>
      </c>
      <c r="G1453" s="108">
        <f t="shared" si="0"/>
        <v>1</v>
      </c>
      <c r="H1453">
        <v>0</v>
      </c>
      <c r="I1453">
        <v>1</v>
      </c>
      <c r="J1453">
        <v>142</v>
      </c>
      <c r="K1453" s="108">
        <f t="shared" si="1"/>
        <v>0</v>
      </c>
      <c r="L1453">
        <v>0</v>
      </c>
      <c r="M1453">
        <v>0</v>
      </c>
      <c r="N1453">
        <v>154</v>
      </c>
      <c r="O1453">
        <v>54</v>
      </c>
      <c r="P1453">
        <v>398</v>
      </c>
      <c r="Q1453">
        <v>63</v>
      </c>
      <c r="R1453">
        <v>930</v>
      </c>
      <c r="S1453">
        <v>118</v>
      </c>
    </row>
    <row r="1454" spans="1:19" ht="12.75" customHeight="1" x14ac:dyDescent="0.15">
      <c r="A1454" t="s">
        <v>214</v>
      </c>
      <c r="B1454" t="s">
        <v>168</v>
      </c>
      <c r="C1454" t="s">
        <v>144</v>
      </c>
      <c r="D1454" s="86">
        <v>2016</v>
      </c>
      <c r="E1454" t="s">
        <v>1598</v>
      </c>
      <c r="F1454">
        <v>236</v>
      </c>
      <c r="G1454" s="108">
        <f t="shared" si="0"/>
        <v>0</v>
      </c>
      <c r="H1454">
        <v>0</v>
      </c>
      <c r="I1454">
        <v>0</v>
      </c>
      <c r="J1454">
        <v>142</v>
      </c>
      <c r="K1454" s="108">
        <f t="shared" si="1"/>
        <v>2</v>
      </c>
      <c r="L1454">
        <v>0</v>
      </c>
      <c r="M1454">
        <v>2</v>
      </c>
      <c r="N1454">
        <v>154</v>
      </c>
      <c r="O1454">
        <v>31</v>
      </c>
      <c r="P1454">
        <v>398</v>
      </c>
      <c r="Q1454">
        <v>37</v>
      </c>
      <c r="R1454">
        <v>930</v>
      </c>
      <c r="S1454">
        <v>70</v>
      </c>
    </row>
    <row r="1455" spans="1:19" ht="12.75" customHeight="1" x14ac:dyDescent="0.15">
      <c r="A1455" t="s">
        <v>214</v>
      </c>
      <c r="B1455" t="s">
        <v>168</v>
      </c>
      <c r="C1455" t="s">
        <v>144</v>
      </c>
      <c r="D1455" s="86">
        <v>2017</v>
      </c>
      <c r="E1455" t="s">
        <v>1598</v>
      </c>
      <c r="F1455">
        <v>236</v>
      </c>
      <c r="G1455" s="108">
        <f t="shared" si="0"/>
        <v>0</v>
      </c>
      <c r="H1455">
        <v>0</v>
      </c>
      <c r="I1455">
        <v>0</v>
      </c>
      <c r="J1455">
        <v>142</v>
      </c>
      <c r="K1455" s="108">
        <f t="shared" si="1"/>
        <v>0</v>
      </c>
      <c r="L1455">
        <v>0</v>
      </c>
      <c r="M1455">
        <v>0</v>
      </c>
      <c r="N1455">
        <v>154</v>
      </c>
      <c r="O1455">
        <v>2</v>
      </c>
      <c r="P1455">
        <v>398</v>
      </c>
      <c r="Q1455">
        <v>102</v>
      </c>
      <c r="R1455">
        <v>930</v>
      </c>
      <c r="S1455">
        <v>104</v>
      </c>
    </row>
    <row r="1456" spans="1:19" ht="12.75" customHeight="1" x14ac:dyDescent="0.15">
      <c r="A1456" s="2" t="s">
        <v>338</v>
      </c>
      <c r="B1456" s="2" t="s">
        <v>316</v>
      </c>
      <c r="C1456" s="2" t="s">
        <v>144</v>
      </c>
      <c r="D1456" s="86">
        <v>2014</v>
      </c>
      <c r="E1456" s="2" t="s">
        <v>1598</v>
      </c>
      <c r="F1456" s="2">
        <v>562</v>
      </c>
      <c r="G1456" s="108">
        <f t="shared" si="0"/>
        <v>0</v>
      </c>
      <c r="H1456" s="2">
        <v>0</v>
      </c>
      <c r="I1456" s="2">
        <v>0</v>
      </c>
      <c r="J1456" s="2">
        <v>394</v>
      </c>
      <c r="K1456" s="108">
        <f t="shared" si="1"/>
        <v>0</v>
      </c>
      <c r="L1456" s="2">
        <v>0</v>
      </c>
      <c r="M1456" s="2">
        <v>0</v>
      </c>
      <c r="N1456" s="2">
        <v>441</v>
      </c>
      <c r="O1456" s="2">
        <v>8</v>
      </c>
      <c r="P1456" s="2">
        <v>1036</v>
      </c>
      <c r="Q1456" s="2">
        <v>102</v>
      </c>
      <c r="R1456" s="2">
        <v>2433</v>
      </c>
      <c r="S1456" s="2">
        <v>110</v>
      </c>
    </row>
    <row r="1457" spans="1:19" ht="12.75" customHeight="1" x14ac:dyDescent="0.15">
      <c r="A1457" t="s">
        <v>338</v>
      </c>
      <c r="B1457" t="s">
        <v>316</v>
      </c>
      <c r="C1457" t="s">
        <v>144</v>
      </c>
      <c r="D1457" s="86">
        <v>2016</v>
      </c>
      <c r="E1457" t="s">
        <v>1598</v>
      </c>
      <c r="F1457">
        <v>562</v>
      </c>
      <c r="G1457" s="108">
        <f t="shared" si="0"/>
        <v>0</v>
      </c>
      <c r="H1457">
        <v>0</v>
      </c>
      <c r="I1457">
        <v>0</v>
      </c>
      <c r="J1457">
        <v>394</v>
      </c>
      <c r="K1457" s="108">
        <f t="shared" si="1"/>
        <v>0</v>
      </c>
      <c r="L1457">
        <v>0</v>
      </c>
      <c r="M1457">
        <v>0</v>
      </c>
      <c r="N1457">
        <v>441</v>
      </c>
      <c r="O1457">
        <v>0</v>
      </c>
      <c r="P1457">
        <v>1036</v>
      </c>
      <c r="Q1457">
        <v>0</v>
      </c>
      <c r="R1457">
        <v>2433</v>
      </c>
      <c r="S1457">
        <v>0</v>
      </c>
    </row>
    <row r="1458" spans="1:19" ht="12.75" customHeight="1" x14ac:dyDescent="0.15">
      <c r="A1458" t="s">
        <v>338</v>
      </c>
      <c r="B1458" t="s">
        <v>316</v>
      </c>
      <c r="C1458" t="s">
        <v>144</v>
      </c>
      <c r="D1458" s="86">
        <v>2017</v>
      </c>
      <c r="E1458" t="s">
        <v>1598</v>
      </c>
      <c r="F1458">
        <v>562</v>
      </c>
      <c r="G1458" s="108">
        <f t="shared" si="0"/>
        <v>0</v>
      </c>
      <c r="H1458">
        <v>0</v>
      </c>
      <c r="I1458">
        <v>0</v>
      </c>
      <c r="J1458">
        <v>394</v>
      </c>
      <c r="K1458" s="108">
        <f t="shared" si="1"/>
        <v>0</v>
      </c>
      <c r="L1458">
        <v>0</v>
      </c>
      <c r="M1458">
        <v>0</v>
      </c>
      <c r="N1458">
        <v>441</v>
      </c>
      <c r="O1458">
        <v>0</v>
      </c>
      <c r="P1458">
        <v>1036</v>
      </c>
      <c r="Q1458">
        <v>216</v>
      </c>
      <c r="R1458">
        <v>2433</v>
      </c>
      <c r="S1458">
        <v>216</v>
      </c>
    </row>
    <row r="1459" spans="1:19" ht="12.75" customHeight="1" x14ac:dyDescent="0.15">
      <c r="A1459" t="s">
        <v>466</v>
      </c>
      <c r="B1459" t="s">
        <v>464</v>
      </c>
      <c r="C1459" t="s">
        <v>128</v>
      </c>
      <c r="D1459" s="86">
        <v>2015</v>
      </c>
      <c r="E1459" t="s">
        <v>1598</v>
      </c>
      <c r="F1459">
        <v>2496</v>
      </c>
      <c r="G1459" s="108">
        <f t="shared" si="0"/>
        <v>10</v>
      </c>
      <c r="H1459">
        <v>0</v>
      </c>
      <c r="I1459">
        <v>10</v>
      </c>
      <c r="J1459">
        <v>1727</v>
      </c>
      <c r="K1459" s="108">
        <f t="shared" si="1"/>
        <v>56</v>
      </c>
      <c r="L1459">
        <v>10</v>
      </c>
      <c r="M1459">
        <v>46</v>
      </c>
      <c r="N1459">
        <v>1724</v>
      </c>
      <c r="O1459">
        <v>90</v>
      </c>
      <c r="P1459">
        <v>4220</v>
      </c>
      <c r="Q1459">
        <v>183</v>
      </c>
      <c r="R1459">
        <v>10167</v>
      </c>
      <c r="S1459">
        <v>339</v>
      </c>
    </row>
    <row r="1460" spans="1:19" ht="12.75" customHeight="1" x14ac:dyDescent="0.15">
      <c r="A1460" t="s">
        <v>466</v>
      </c>
      <c r="B1460" t="s">
        <v>464</v>
      </c>
      <c r="C1460" t="s">
        <v>128</v>
      </c>
      <c r="D1460" s="86">
        <v>2016</v>
      </c>
      <c r="E1460" t="s">
        <v>1598</v>
      </c>
      <c r="F1460">
        <v>2496</v>
      </c>
      <c r="G1460" s="108">
        <f t="shared" si="0"/>
        <v>1</v>
      </c>
      <c r="H1460">
        <v>0</v>
      </c>
      <c r="I1460">
        <v>1</v>
      </c>
      <c r="J1460">
        <v>1727</v>
      </c>
      <c r="K1460" s="108">
        <f t="shared" si="1"/>
        <v>134</v>
      </c>
      <c r="L1460">
        <v>0</v>
      </c>
      <c r="M1460">
        <v>134</v>
      </c>
      <c r="N1460">
        <v>1724</v>
      </c>
      <c r="O1460">
        <v>96</v>
      </c>
      <c r="P1460">
        <v>4220</v>
      </c>
      <c r="Q1460">
        <v>234</v>
      </c>
      <c r="R1460">
        <v>10167</v>
      </c>
      <c r="S1460">
        <v>465</v>
      </c>
    </row>
    <row r="1461" spans="1:19" ht="12.75" customHeight="1" x14ac:dyDescent="0.15">
      <c r="A1461" t="s">
        <v>466</v>
      </c>
      <c r="B1461" t="s">
        <v>464</v>
      </c>
      <c r="C1461" t="s">
        <v>128</v>
      </c>
      <c r="D1461" s="86">
        <v>2017</v>
      </c>
      <c r="E1461" t="s">
        <v>1598</v>
      </c>
      <c r="F1461">
        <v>2496</v>
      </c>
      <c r="G1461" s="108">
        <f t="shared" si="0"/>
        <v>0</v>
      </c>
      <c r="H1461">
        <v>0</v>
      </c>
      <c r="I1461">
        <v>0</v>
      </c>
      <c r="J1461">
        <v>1727</v>
      </c>
      <c r="K1461" s="108">
        <f t="shared" si="1"/>
        <v>70</v>
      </c>
      <c r="L1461">
        <v>70</v>
      </c>
      <c r="M1461">
        <v>0</v>
      </c>
      <c r="N1461">
        <v>1724</v>
      </c>
      <c r="O1461">
        <v>93</v>
      </c>
      <c r="P1461">
        <v>4220</v>
      </c>
      <c r="Q1461">
        <v>180</v>
      </c>
      <c r="R1461">
        <v>10167</v>
      </c>
      <c r="S1461">
        <v>343</v>
      </c>
    </row>
    <row r="1462" spans="1:19" ht="12.75" customHeight="1" x14ac:dyDescent="0.15">
      <c r="A1462" s="77" t="s">
        <v>537</v>
      </c>
      <c r="B1462" s="77" t="s">
        <v>505</v>
      </c>
      <c r="C1462" s="77" t="s">
        <v>67</v>
      </c>
      <c r="D1462" s="111" t="s">
        <v>1632</v>
      </c>
      <c r="E1462" s="77" t="s">
        <v>1598</v>
      </c>
      <c r="F1462" s="104">
        <v>9233</v>
      </c>
      <c r="G1462" s="108">
        <f t="shared" si="0"/>
        <v>146</v>
      </c>
      <c r="H1462" s="104">
        <v>146</v>
      </c>
      <c r="I1462" s="104">
        <v>0</v>
      </c>
      <c r="J1462" s="103">
        <v>5428</v>
      </c>
      <c r="K1462" s="108">
        <f t="shared" si="1"/>
        <v>0</v>
      </c>
      <c r="L1462" s="104">
        <v>0</v>
      </c>
      <c r="M1462" s="104">
        <v>0</v>
      </c>
      <c r="N1462" s="104">
        <v>6188</v>
      </c>
      <c r="O1462" s="104">
        <v>1300</v>
      </c>
      <c r="P1462" s="77" t="s">
        <v>1860</v>
      </c>
      <c r="Q1462" s="104">
        <v>1527</v>
      </c>
      <c r="R1462" s="104">
        <v>35080</v>
      </c>
      <c r="S1462" s="104">
        <v>2973</v>
      </c>
    </row>
    <row r="1463" spans="1:19" ht="12.75" customHeight="1" x14ac:dyDescent="0.15">
      <c r="A1463" s="2" t="s">
        <v>537</v>
      </c>
      <c r="B1463" s="2" t="s">
        <v>505</v>
      </c>
      <c r="C1463" s="2" t="s">
        <v>67</v>
      </c>
      <c r="D1463" s="86">
        <v>2014</v>
      </c>
      <c r="E1463" s="2" t="s">
        <v>1598</v>
      </c>
      <c r="F1463" s="2">
        <v>9233</v>
      </c>
      <c r="G1463" s="108">
        <f t="shared" si="0"/>
        <v>275</v>
      </c>
      <c r="H1463" s="2">
        <v>275</v>
      </c>
      <c r="I1463" s="2">
        <v>0</v>
      </c>
      <c r="J1463" s="2">
        <v>5428</v>
      </c>
      <c r="K1463" s="108">
        <f t="shared" si="1"/>
        <v>231</v>
      </c>
      <c r="L1463" s="2">
        <v>231</v>
      </c>
      <c r="M1463" s="2">
        <v>0</v>
      </c>
      <c r="N1463" s="2">
        <v>6188</v>
      </c>
      <c r="O1463" s="2">
        <v>0</v>
      </c>
      <c r="P1463" s="2">
        <v>14231</v>
      </c>
      <c r="Q1463" s="2">
        <v>3946</v>
      </c>
      <c r="R1463" s="2">
        <v>35080</v>
      </c>
      <c r="S1463" s="2">
        <v>4452</v>
      </c>
    </row>
    <row r="1464" spans="1:19" ht="12.75" customHeight="1" x14ac:dyDescent="0.15">
      <c r="A1464" s="2" t="s">
        <v>537</v>
      </c>
      <c r="B1464" s="2" t="s">
        <v>505</v>
      </c>
      <c r="C1464" s="2" t="s">
        <v>67</v>
      </c>
      <c r="D1464" s="86">
        <v>2015</v>
      </c>
      <c r="E1464" s="2" t="s">
        <v>1598</v>
      </c>
      <c r="F1464" s="2">
        <v>9233</v>
      </c>
      <c r="G1464" s="108">
        <f t="shared" si="0"/>
        <v>70</v>
      </c>
      <c r="H1464" s="2">
        <v>70</v>
      </c>
      <c r="I1464" s="2">
        <v>0</v>
      </c>
      <c r="J1464" s="2">
        <v>5428</v>
      </c>
      <c r="K1464" s="108">
        <f t="shared" si="1"/>
        <v>0</v>
      </c>
      <c r="L1464" s="2">
        <v>0</v>
      </c>
      <c r="M1464" s="2">
        <v>0</v>
      </c>
      <c r="N1464" s="2">
        <v>6188</v>
      </c>
      <c r="O1464" s="2">
        <v>0</v>
      </c>
      <c r="P1464" s="2">
        <v>14231</v>
      </c>
      <c r="Q1464" s="2">
        <v>1951</v>
      </c>
      <c r="R1464" s="2">
        <v>35080</v>
      </c>
      <c r="S1464" s="2">
        <v>2021</v>
      </c>
    </row>
    <row r="1465" spans="1:19" ht="12.75" customHeight="1" x14ac:dyDescent="0.15">
      <c r="A1465" s="2" t="s">
        <v>537</v>
      </c>
      <c r="B1465" s="2" t="s">
        <v>505</v>
      </c>
      <c r="C1465" s="2" t="s">
        <v>67</v>
      </c>
      <c r="D1465" s="86">
        <v>2016</v>
      </c>
      <c r="E1465" s="2" t="s">
        <v>1598</v>
      </c>
      <c r="F1465" s="2">
        <v>9233</v>
      </c>
      <c r="G1465" s="108">
        <f t="shared" si="0"/>
        <v>314</v>
      </c>
      <c r="H1465" s="2">
        <v>314</v>
      </c>
      <c r="I1465" s="2">
        <v>0</v>
      </c>
      <c r="J1465" s="2">
        <v>5428</v>
      </c>
      <c r="K1465" s="108">
        <f t="shared" si="1"/>
        <v>0</v>
      </c>
      <c r="L1465" s="2">
        <v>0</v>
      </c>
      <c r="M1465" s="2">
        <v>0</v>
      </c>
      <c r="N1465" s="2">
        <v>6188</v>
      </c>
      <c r="O1465" s="2">
        <v>0</v>
      </c>
      <c r="P1465" s="2">
        <v>14231</v>
      </c>
      <c r="Q1465" s="2">
        <v>1774</v>
      </c>
      <c r="R1465" s="2">
        <v>35080</v>
      </c>
      <c r="S1465" s="2">
        <v>2088</v>
      </c>
    </row>
    <row r="1466" spans="1:19" ht="12.75" customHeight="1" x14ac:dyDescent="0.15">
      <c r="A1466" s="2" t="s">
        <v>537</v>
      </c>
      <c r="B1466" s="2" t="s">
        <v>505</v>
      </c>
      <c r="C1466" s="2" t="s">
        <v>67</v>
      </c>
      <c r="D1466" s="86">
        <v>2017</v>
      </c>
      <c r="E1466" s="2" t="s">
        <v>1598</v>
      </c>
      <c r="F1466" s="2">
        <v>9233</v>
      </c>
      <c r="G1466" s="108">
        <f t="shared" si="0"/>
        <v>190</v>
      </c>
      <c r="H1466" s="2">
        <v>190</v>
      </c>
      <c r="I1466" s="2">
        <v>0</v>
      </c>
      <c r="J1466" s="2">
        <v>5428</v>
      </c>
      <c r="K1466" s="108">
        <f t="shared" si="1"/>
        <v>0</v>
      </c>
      <c r="L1466" s="2">
        <v>0</v>
      </c>
      <c r="M1466" s="2">
        <v>0</v>
      </c>
      <c r="N1466" s="2">
        <v>6188</v>
      </c>
      <c r="O1466" s="2">
        <v>285</v>
      </c>
      <c r="P1466" s="2">
        <v>14231</v>
      </c>
      <c r="Q1466" s="2">
        <v>2622</v>
      </c>
      <c r="R1466" s="2">
        <v>35080</v>
      </c>
      <c r="S1466" s="2">
        <v>3097</v>
      </c>
    </row>
    <row r="1467" spans="1:19" ht="12.75" customHeight="1" x14ac:dyDescent="0.15">
      <c r="A1467" s="77" t="s">
        <v>299</v>
      </c>
      <c r="B1467" s="77" t="s">
        <v>273</v>
      </c>
      <c r="C1467" s="77" t="s">
        <v>144</v>
      </c>
      <c r="D1467" s="111" t="s">
        <v>1632</v>
      </c>
      <c r="E1467" s="77" t="s">
        <v>1598</v>
      </c>
      <c r="F1467" s="104">
        <v>147</v>
      </c>
      <c r="G1467" s="108">
        <f t="shared" si="0"/>
        <v>0</v>
      </c>
      <c r="H1467" s="104">
        <v>0</v>
      </c>
      <c r="I1467" s="104">
        <v>0</v>
      </c>
      <c r="J1467" s="103">
        <v>104</v>
      </c>
      <c r="K1467" s="108">
        <f t="shared" si="1"/>
        <v>0</v>
      </c>
      <c r="L1467" s="104">
        <v>0</v>
      </c>
      <c r="M1467" s="104">
        <v>0</v>
      </c>
      <c r="N1467" s="104">
        <v>120</v>
      </c>
      <c r="O1467" s="104">
        <v>21</v>
      </c>
      <c r="P1467" s="77" t="s">
        <v>1861</v>
      </c>
      <c r="Q1467" s="104">
        <v>52</v>
      </c>
      <c r="R1467" s="104">
        <v>638</v>
      </c>
      <c r="S1467" s="104">
        <v>73</v>
      </c>
    </row>
    <row r="1468" spans="1:19" ht="12.75" customHeight="1" x14ac:dyDescent="0.15">
      <c r="A1468" s="2" t="s">
        <v>299</v>
      </c>
      <c r="B1468" s="2" t="s">
        <v>273</v>
      </c>
      <c r="C1468" s="2" t="s">
        <v>144</v>
      </c>
      <c r="D1468" s="86">
        <v>2013</v>
      </c>
      <c r="E1468" s="2" t="s">
        <v>1598</v>
      </c>
      <c r="F1468" s="2">
        <v>147</v>
      </c>
      <c r="G1468" s="108">
        <f t="shared" si="0"/>
        <v>0</v>
      </c>
      <c r="H1468" s="2">
        <v>0</v>
      </c>
      <c r="I1468" s="2">
        <v>0</v>
      </c>
      <c r="J1468" s="2">
        <v>104</v>
      </c>
      <c r="K1468" s="108">
        <f t="shared" si="1"/>
        <v>0</v>
      </c>
      <c r="L1468" s="2">
        <v>0</v>
      </c>
      <c r="M1468" s="2">
        <v>0</v>
      </c>
      <c r="N1468" s="2">
        <v>120</v>
      </c>
      <c r="O1468" s="2">
        <v>0</v>
      </c>
      <c r="P1468" s="2">
        <v>267</v>
      </c>
      <c r="Q1468" s="2">
        <v>102</v>
      </c>
      <c r="R1468" s="2">
        <v>638</v>
      </c>
      <c r="S1468" s="2">
        <v>102</v>
      </c>
    </row>
    <row r="1469" spans="1:19" ht="12.75" customHeight="1" x14ac:dyDescent="0.15">
      <c r="A1469" s="2" t="s">
        <v>299</v>
      </c>
      <c r="B1469" s="2" t="s">
        <v>273</v>
      </c>
      <c r="C1469" s="2" t="s">
        <v>144</v>
      </c>
      <c r="D1469" s="86">
        <v>2014</v>
      </c>
      <c r="E1469" s="2" t="s">
        <v>1598</v>
      </c>
      <c r="F1469" s="2">
        <v>147</v>
      </c>
      <c r="G1469" s="108">
        <f t="shared" si="0"/>
        <v>0</v>
      </c>
      <c r="H1469" s="2">
        <v>0</v>
      </c>
      <c r="I1469" s="2">
        <v>0</v>
      </c>
      <c r="J1469" s="2">
        <v>104</v>
      </c>
      <c r="K1469" s="108">
        <f t="shared" si="1"/>
        <v>2</v>
      </c>
      <c r="L1469" s="2">
        <v>2</v>
      </c>
      <c r="M1469" s="2">
        <v>0</v>
      </c>
      <c r="N1469" s="2">
        <v>120</v>
      </c>
      <c r="O1469" s="2">
        <v>2</v>
      </c>
      <c r="P1469" s="2">
        <v>267</v>
      </c>
      <c r="Q1469" s="2">
        <v>90</v>
      </c>
      <c r="R1469" s="2">
        <v>638</v>
      </c>
      <c r="S1469" s="2">
        <v>94</v>
      </c>
    </row>
    <row r="1470" spans="1:19" ht="12.75" customHeight="1" x14ac:dyDescent="0.15">
      <c r="A1470" t="s">
        <v>299</v>
      </c>
      <c r="B1470" t="s">
        <v>273</v>
      </c>
      <c r="C1470" t="s">
        <v>144</v>
      </c>
      <c r="D1470" s="86">
        <v>2015</v>
      </c>
      <c r="E1470" t="s">
        <v>1598</v>
      </c>
      <c r="F1470">
        <v>147</v>
      </c>
      <c r="G1470" s="108">
        <f t="shared" si="0"/>
        <v>0</v>
      </c>
      <c r="H1470">
        <v>0</v>
      </c>
      <c r="I1470">
        <v>0</v>
      </c>
      <c r="J1470">
        <v>104</v>
      </c>
      <c r="K1470" s="108">
        <f t="shared" si="1"/>
        <v>0</v>
      </c>
      <c r="L1470">
        <v>0</v>
      </c>
      <c r="M1470">
        <v>0</v>
      </c>
      <c r="N1470">
        <v>120</v>
      </c>
      <c r="O1470">
        <v>0</v>
      </c>
      <c r="P1470">
        <v>267</v>
      </c>
      <c r="Q1470">
        <v>96</v>
      </c>
      <c r="R1470">
        <v>638</v>
      </c>
      <c r="S1470">
        <v>96</v>
      </c>
    </row>
    <row r="1471" spans="1:19" ht="12.75" customHeight="1" x14ac:dyDescent="0.15">
      <c r="A1471" t="s">
        <v>299</v>
      </c>
      <c r="B1471" t="s">
        <v>273</v>
      </c>
      <c r="C1471" t="s">
        <v>144</v>
      </c>
      <c r="D1471" s="86">
        <v>2016</v>
      </c>
      <c r="E1471" t="s">
        <v>1598</v>
      </c>
      <c r="F1471">
        <v>147</v>
      </c>
      <c r="G1471" s="108">
        <f t="shared" si="0"/>
        <v>0</v>
      </c>
      <c r="H1471">
        <v>0</v>
      </c>
      <c r="I1471">
        <v>0</v>
      </c>
      <c r="J1471">
        <v>104</v>
      </c>
      <c r="K1471" s="108">
        <f t="shared" si="1"/>
        <v>0</v>
      </c>
      <c r="L1471">
        <v>0</v>
      </c>
      <c r="M1471">
        <v>0</v>
      </c>
      <c r="N1471">
        <v>120</v>
      </c>
      <c r="O1471">
        <v>0</v>
      </c>
      <c r="P1471">
        <v>267</v>
      </c>
      <c r="Q1471">
        <v>62</v>
      </c>
      <c r="R1471">
        <v>638</v>
      </c>
      <c r="S1471">
        <v>62</v>
      </c>
    </row>
    <row r="1472" spans="1:19" ht="12.75" customHeight="1" x14ac:dyDescent="0.15">
      <c r="A1472" t="s">
        <v>299</v>
      </c>
      <c r="B1472" t="s">
        <v>273</v>
      </c>
      <c r="C1472" t="s">
        <v>144</v>
      </c>
      <c r="D1472" s="86">
        <v>2017</v>
      </c>
      <c r="E1472" t="s">
        <v>1598</v>
      </c>
      <c r="F1472">
        <v>147</v>
      </c>
      <c r="G1472" s="108">
        <f t="shared" si="0"/>
        <v>0</v>
      </c>
      <c r="H1472">
        <v>0</v>
      </c>
      <c r="I1472">
        <v>0</v>
      </c>
      <c r="J1472">
        <v>104</v>
      </c>
      <c r="K1472" s="108">
        <f t="shared" si="1"/>
        <v>0</v>
      </c>
      <c r="L1472">
        <v>0</v>
      </c>
      <c r="M1472">
        <v>0</v>
      </c>
      <c r="N1472">
        <v>120</v>
      </c>
      <c r="O1472">
        <v>0</v>
      </c>
      <c r="P1472">
        <v>267</v>
      </c>
      <c r="Q1472">
        <v>103</v>
      </c>
      <c r="R1472">
        <v>638</v>
      </c>
      <c r="S1472">
        <v>103</v>
      </c>
    </row>
    <row r="1473" spans="1:19" ht="12.75" customHeight="1" x14ac:dyDescent="0.15">
      <c r="A1473" s="77" t="s">
        <v>80</v>
      </c>
      <c r="B1473" s="77" t="s">
        <v>66</v>
      </c>
      <c r="C1473" s="77" t="s">
        <v>67</v>
      </c>
      <c r="D1473" s="111" t="s">
        <v>1632</v>
      </c>
      <c r="E1473" s="77" t="s">
        <v>1598</v>
      </c>
      <c r="F1473" s="104">
        <v>504</v>
      </c>
      <c r="G1473" s="108">
        <f t="shared" si="0"/>
        <v>0</v>
      </c>
      <c r="H1473" s="104">
        <v>0</v>
      </c>
      <c r="I1473" s="104">
        <v>0</v>
      </c>
      <c r="J1473" s="103">
        <v>270</v>
      </c>
      <c r="K1473" s="108">
        <f t="shared" si="1"/>
        <v>0</v>
      </c>
      <c r="L1473" s="104">
        <v>0</v>
      </c>
      <c r="M1473" s="104">
        <v>0</v>
      </c>
      <c r="N1473" s="104">
        <v>352</v>
      </c>
      <c r="O1473" s="104">
        <v>0</v>
      </c>
      <c r="P1473" s="77" t="s">
        <v>1862</v>
      </c>
      <c r="Q1473" s="104">
        <v>7</v>
      </c>
      <c r="R1473" s="104">
        <v>2287</v>
      </c>
      <c r="S1473" s="104">
        <v>7</v>
      </c>
    </row>
    <row r="1474" spans="1:19" ht="12.75" customHeight="1" x14ac:dyDescent="0.15">
      <c r="A1474" s="2" t="s">
        <v>80</v>
      </c>
      <c r="B1474" s="2" t="s">
        <v>66</v>
      </c>
      <c r="C1474" s="2" t="s">
        <v>67</v>
      </c>
      <c r="D1474" s="86">
        <v>2014</v>
      </c>
      <c r="E1474" s="2" t="s">
        <v>1598</v>
      </c>
      <c r="F1474" s="2">
        <v>504</v>
      </c>
      <c r="G1474" s="108">
        <f t="shared" si="0"/>
        <v>0</v>
      </c>
      <c r="H1474" s="2">
        <v>0</v>
      </c>
      <c r="I1474" s="2">
        <v>0</v>
      </c>
      <c r="J1474" s="2">
        <v>270</v>
      </c>
      <c r="K1474" s="108">
        <f t="shared" si="1"/>
        <v>0</v>
      </c>
      <c r="L1474" s="2">
        <v>0</v>
      </c>
      <c r="M1474" s="2">
        <v>0</v>
      </c>
      <c r="N1474" s="2">
        <v>352</v>
      </c>
      <c r="O1474" s="2">
        <v>0</v>
      </c>
      <c r="P1474" s="2">
        <v>1161</v>
      </c>
      <c r="Q1474" s="2">
        <v>0</v>
      </c>
      <c r="R1474" s="2">
        <v>2287</v>
      </c>
      <c r="S1474" s="2">
        <v>0</v>
      </c>
    </row>
    <row r="1475" spans="1:19" ht="12.75" customHeight="1" x14ac:dyDescent="0.15">
      <c r="A1475" s="2" t="s">
        <v>80</v>
      </c>
      <c r="B1475" s="2" t="s">
        <v>66</v>
      </c>
      <c r="C1475" s="2" t="s">
        <v>67</v>
      </c>
      <c r="D1475" s="86">
        <v>2015</v>
      </c>
      <c r="E1475" s="2" t="s">
        <v>1598</v>
      </c>
      <c r="F1475" s="2">
        <v>504</v>
      </c>
      <c r="G1475" s="108">
        <f t="shared" si="0"/>
        <v>82</v>
      </c>
      <c r="H1475" s="2">
        <v>82</v>
      </c>
      <c r="I1475" s="2">
        <v>0</v>
      </c>
      <c r="J1475" s="2">
        <v>270</v>
      </c>
      <c r="K1475" s="108">
        <f t="shared" si="1"/>
        <v>31</v>
      </c>
      <c r="L1475" s="2">
        <v>31</v>
      </c>
      <c r="M1475" s="2">
        <v>0</v>
      </c>
      <c r="N1475" s="2">
        <v>352</v>
      </c>
      <c r="O1475" s="2">
        <v>0</v>
      </c>
      <c r="P1475" s="2">
        <v>1161</v>
      </c>
      <c r="Q1475" s="2">
        <v>5</v>
      </c>
      <c r="R1475" s="2">
        <v>2287</v>
      </c>
      <c r="S1475" s="2">
        <v>118</v>
      </c>
    </row>
    <row r="1476" spans="1:19" ht="12.75" customHeight="1" x14ac:dyDescent="0.15">
      <c r="A1476" s="2" t="s">
        <v>80</v>
      </c>
      <c r="B1476" s="2" t="s">
        <v>66</v>
      </c>
      <c r="C1476" s="2" t="s">
        <v>67</v>
      </c>
      <c r="D1476" s="86">
        <v>2016</v>
      </c>
      <c r="E1476" s="2" t="s">
        <v>1598</v>
      </c>
      <c r="F1476" s="2">
        <v>504</v>
      </c>
      <c r="G1476" s="108">
        <f t="shared" si="0"/>
        <v>0</v>
      </c>
      <c r="H1476" s="2">
        <v>0</v>
      </c>
      <c r="I1476" s="2">
        <v>0</v>
      </c>
      <c r="J1476" s="2">
        <v>270</v>
      </c>
      <c r="K1476" s="108">
        <f t="shared" si="1"/>
        <v>0</v>
      </c>
      <c r="L1476" s="2">
        <v>0</v>
      </c>
      <c r="M1476" s="2">
        <v>0</v>
      </c>
      <c r="N1476" s="2">
        <v>352</v>
      </c>
      <c r="O1476" s="2">
        <v>0</v>
      </c>
      <c r="P1476" s="2">
        <v>1161</v>
      </c>
      <c r="Q1476" s="2">
        <v>3</v>
      </c>
      <c r="R1476" s="2">
        <v>2287</v>
      </c>
      <c r="S1476" s="2">
        <v>3</v>
      </c>
    </row>
    <row r="1477" spans="1:19" ht="12.75" customHeight="1" x14ac:dyDescent="0.15">
      <c r="A1477" s="2" t="s">
        <v>80</v>
      </c>
      <c r="B1477" s="2" t="s">
        <v>66</v>
      </c>
      <c r="C1477" s="2" t="s">
        <v>67</v>
      </c>
      <c r="D1477" s="86">
        <v>2017</v>
      </c>
      <c r="E1477" s="2" t="s">
        <v>1598</v>
      </c>
      <c r="F1477" s="2">
        <v>504</v>
      </c>
      <c r="G1477" s="108">
        <f t="shared" si="0"/>
        <v>27</v>
      </c>
      <c r="H1477" s="2">
        <v>27</v>
      </c>
      <c r="I1477" s="2">
        <v>0</v>
      </c>
      <c r="J1477" s="2">
        <v>270</v>
      </c>
      <c r="K1477" s="108">
        <f t="shared" si="1"/>
        <v>57</v>
      </c>
      <c r="L1477" s="2">
        <v>57</v>
      </c>
      <c r="M1477" s="2">
        <v>0</v>
      </c>
      <c r="N1477" s="2">
        <v>352</v>
      </c>
      <c r="O1477" s="2">
        <v>0</v>
      </c>
      <c r="P1477" s="2">
        <v>1161</v>
      </c>
      <c r="Q1477" s="2">
        <v>8</v>
      </c>
      <c r="R1477" s="2">
        <v>2287</v>
      </c>
      <c r="S1477" s="2">
        <v>92</v>
      </c>
    </row>
    <row r="1478" spans="1:19" ht="12.75" customHeight="1" x14ac:dyDescent="0.15">
      <c r="A1478" s="2" t="s">
        <v>441</v>
      </c>
      <c r="B1478" s="2" t="s">
        <v>441</v>
      </c>
      <c r="C1478" s="2" t="s">
        <v>83</v>
      </c>
      <c r="D1478" s="86">
        <v>2014</v>
      </c>
      <c r="E1478" s="2" t="s">
        <v>1598</v>
      </c>
      <c r="F1478" s="2">
        <v>285</v>
      </c>
      <c r="G1478" s="108">
        <f t="shared" si="0"/>
        <v>35</v>
      </c>
      <c r="H1478" s="2">
        <v>35</v>
      </c>
      <c r="I1478" s="2">
        <v>0</v>
      </c>
      <c r="J1478" s="2">
        <v>179</v>
      </c>
      <c r="K1478" s="108">
        <f t="shared" si="1"/>
        <v>16</v>
      </c>
      <c r="L1478" s="2">
        <v>16</v>
      </c>
      <c r="M1478" s="2">
        <v>0</v>
      </c>
      <c r="N1478" s="2">
        <v>202</v>
      </c>
      <c r="O1478" s="2">
        <v>8</v>
      </c>
      <c r="P1478" s="2">
        <v>478</v>
      </c>
      <c r="Q1478" s="2">
        <v>146</v>
      </c>
      <c r="R1478" s="2">
        <v>1144</v>
      </c>
      <c r="S1478" s="2">
        <v>205</v>
      </c>
    </row>
    <row r="1479" spans="1:19" ht="12.75" customHeight="1" x14ac:dyDescent="0.15">
      <c r="A1479" t="s">
        <v>441</v>
      </c>
      <c r="B1479" t="s">
        <v>441</v>
      </c>
      <c r="C1479" t="s">
        <v>83</v>
      </c>
      <c r="D1479" s="86">
        <v>2015</v>
      </c>
      <c r="E1479" t="s">
        <v>1598</v>
      </c>
      <c r="F1479">
        <v>285</v>
      </c>
      <c r="G1479" s="108">
        <f t="shared" si="0"/>
        <v>1</v>
      </c>
      <c r="H1479">
        <v>1</v>
      </c>
      <c r="I1479">
        <v>0</v>
      </c>
      <c r="J1479">
        <v>179</v>
      </c>
      <c r="K1479" s="108">
        <f t="shared" si="1"/>
        <v>1</v>
      </c>
      <c r="L1479">
        <v>1</v>
      </c>
      <c r="M1479">
        <v>0</v>
      </c>
      <c r="N1479">
        <v>202</v>
      </c>
      <c r="O1479">
        <v>2</v>
      </c>
      <c r="P1479">
        <v>478</v>
      </c>
      <c r="Q1479">
        <v>168</v>
      </c>
      <c r="R1479">
        <v>1144</v>
      </c>
      <c r="S1479">
        <v>172</v>
      </c>
    </row>
    <row r="1480" spans="1:19" ht="12.75" customHeight="1" x14ac:dyDescent="0.15">
      <c r="A1480" t="s">
        <v>441</v>
      </c>
      <c r="B1480" t="s">
        <v>441</v>
      </c>
      <c r="C1480" t="s">
        <v>83</v>
      </c>
      <c r="D1480" s="86">
        <v>2016</v>
      </c>
      <c r="E1480" t="s">
        <v>1598</v>
      </c>
      <c r="F1480">
        <v>285</v>
      </c>
      <c r="G1480" s="108">
        <f t="shared" si="0"/>
        <v>19</v>
      </c>
      <c r="H1480">
        <v>19</v>
      </c>
      <c r="I1480">
        <v>0</v>
      </c>
      <c r="J1480">
        <v>179</v>
      </c>
      <c r="K1480" s="108">
        <f t="shared" si="1"/>
        <v>1</v>
      </c>
      <c r="L1480">
        <v>1</v>
      </c>
      <c r="M1480">
        <v>0</v>
      </c>
      <c r="N1480">
        <v>202</v>
      </c>
      <c r="O1480">
        <v>3</v>
      </c>
      <c r="P1480">
        <v>478</v>
      </c>
      <c r="Q1480">
        <v>111</v>
      </c>
      <c r="R1480">
        <v>1144</v>
      </c>
      <c r="S1480">
        <v>134</v>
      </c>
    </row>
    <row r="1481" spans="1:19" ht="12.75" customHeight="1" x14ac:dyDescent="0.15">
      <c r="A1481" t="s">
        <v>441</v>
      </c>
      <c r="B1481" t="s">
        <v>441</v>
      </c>
      <c r="C1481" t="s">
        <v>83</v>
      </c>
      <c r="D1481" s="86">
        <v>2017</v>
      </c>
      <c r="E1481" t="s">
        <v>1598</v>
      </c>
      <c r="F1481">
        <v>285</v>
      </c>
      <c r="G1481" s="108">
        <f t="shared" si="0"/>
        <v>41</v>
      </c>
      <c r="H1481">
        <v>41</v>
      </c>
      <c r="I1481">
        <v>0</v>
      </c>
      <c r="J1481">
        <v>179</v>
      </c>
      <c r="K1481" s="108">
        <f t="shared" si="1"/>
        <v>9</v>
      </c>
      <c r="L1481">
        <v>9</v>
      </c>
      <c r="M1481">
        <v>0</v>
      </c>
      <c r="N1481">
        <v>202</v>
      </c>
      <c r="O1481">
        <v>0</v>
      </c>
      <c r="P1481">
        <v>478</v>
      </c>
      <c r="Q1481">
        <v>164</v>
      </c>
      <c r="R1481">
        <v>1144</v>
      </c>
      <c r="S1481">
        <v>214</v>
      </c>
    </row>
    <row r="1482" spans="1:19" ht="12.75" customHeight="1" x14ac:dyDescent="0.15">
      <c r="A1482" s="2" t="s">
        <v>471</v>
      </c>
      <c r="B1482" s="2" t="s">
        <v>441</v>
      </c>
      <c r="C1482" s="2" t="s">
        <v>83</v>
      </c>
      <c r="D1482" s="86">
        <v>2014</v>
      </c>
      <c r="E1482" s="2" t="s">
        <v>1598</v>
      </c>
      <c r="F1482" s="2">
        <v>336</v>
      </c>
      <c r="G1482" s="108">
        <f t="shared" si="0"/>
        <v>1</v>
      </c>
      <c r="H1482" s="2">
        <v>1</v>
      </c>
      <c r="I1482" s="2">
        <v>0</v>
      </c>
      <c r="J1482" s="2">
        <v>211</v>
      </c>
      <c r="K1482" s="108">
        <f t="shared" si="1"/>
        <v>5</v>
      </c>
      <c r="L1482" s="2">
        <v>5</v>
      </c>
      <c r="M1482" s="2">
        <v>0</v>
      </c>
      <c r="N1482" s="2">
        <v>237</v>
      </c>
      <c r="O1482" s="2">
        <v>22</v>
      </c>
      <c r="P1482" s="2">
        <v>563</v>
      </c>
      <c r="Q1482" s="2">
        <v>293</v>
      </c>
      <c r="R1482" s="2">
        <v>1347</v>
      </c>
      <c r="S1482" s="2">
        <v>321</v>
      </c>
    </row>
    <row r="1483" spans="1:19" ht="12.75" customHeight="1" x14ac:dyDescent="0.15">
      <c r="A1483" t="s">
        <v>471</v>
      </c>
      <c r="B1483" t="s">
        <v>441</v>
      </c>
      <c r="C1483" t="s">
        <v>83</v>
      </c>
      <c r="D1483" s="86">
        <v>2015</v>
      </c>
      <c r="E1483" t="s">
        <v>1598</v>
      </c>
      <c r="F1483">
        <v>336</v>
      </c>
      <c r="G1483" s="108">
        <f t="shared" si="0"/>
        <v>7</v>
      </c>
      <c r="H1483">
        <v>2</v>
      </c>
      <c r="I1483">
        <v>5</v>
      </c>
      <c r="J1483">
        <v>211</v>
      </c>
      <c r="K1483" s="108">
        <f t="shared" si="1"/>
        <v>10</v>
      </c>
      <c r="L1483">
        <v>3</v>
      </c>
      <c r="M1483">
        <v>7</v>
      </c>
      <c r="N1483">
        <v>237</v>
      </c>
      <c r="O1483">
        <v>27</v>
      </c>
      <c r="P1483">
        <v>563</v>
      </c>
      <c r="Q1483">
        <v>282</v>
      </c>
      <c r="R1483">
        <v>1347</v>
      </c>
      <c r="S1483">
        <v>326</v>
      </c>
    </row>
    <row r="1484" spans="1:19" ht="12.75" customHeight="1" x14ac:dyDescent="0.15">
      <c r="A1484" t="s">
        <v>471</v>
      </c>
      <c r="B1484" t="s">
        <v>441</v>
      </c>
      <c r="C1484" t="s">
        <v>83</v>
      </c>
      <c r="D1484" s="86">
        <v>2016</v>
      </c>
      <c r="E1484" t="s">
        <v>1598</v>
      </c>
      <c r="F1484">
        <v>336</v>
      </c>
      <c r="G1484" s="108">
        <f t="shared" si="0"/>
        <v>20</v>
      </c>
      <c r="H1484">
        <v>14</v>
      </c>
      <c r="I1484">
        <v>6</v>
      </c>
      <c r="J1484">
        <v>211</v>
      </c>
      <c r="K1484" s="108">
        <f t="shared" si="1"/>
        <v>43</v>
      </c>
      <c r="L1484">
        <v>34</v>
      </c>
      <c r="M1484">
        <v>9</v>
      </c>
      <c r="N1484">
        <v>237</v>
      </c>
      <c r="O1484">
        <v>48</v>
      </c>
      <c r="P1484">
        <v>563</v>
      </c>
      <c r="Q1484">
        <v>278</v>
      </c>
      <c r="R1484">
        <v>1347</v>
      </c>
      <c r="S1484">
        <v>389</v>
      </c>
    </row>
    <row r="1485" spans="1:19" ht="12.75" customHeight="1" x14ac:dyDescent="0.15">
      <c r="A1485" t="s">
        <v>471</v>
      </c>
      <c r="B1485" t="s">
        <v>441</v>
      </c>
      <c r="C1485" t="s">
        <v>83</v>
      </c>
      <c r="D1485" s="86">
        <v>2017</v>
      </c>
      <c r="E1485" t="s">
        <v>1598</v>
      </c>
      <c r="F1485">
        <v>336</v>
      </c>
      <c r="G1485" s="108">
        <f t="shared" si="0"/>
        <v>12</v>
      </c>
      <c r="H1485">
        <v>3</v>
      </c>
      <c r="I1485">
        <v>9</v>
      </c>
      <c r="J1485">
        <v>211</v>
      </c>
      <c r="K1485" s="108">
        <f t="shared" si="1"/>
        <v>14</v>
      </c>
      <c r="L1485">
        <v>5</v>
      </c>
      <c r="M1485">
        <v>9</v>
      </c>
      <c r="N1485">
        <v>237</v>
      </c>
      <c r="O1485">
        <v>45</v>
      </c>
      <c r="P1485">
        <v>563</v>
      </c>
      <c r="Q1485">
        <v>371</v>
      </c>
      <c r="R1485">
        <v>1347</v>
      </c>
      <c r="S1485">
        <v>442</v>
      </c>
    </row>
    <row r="1486" spans="1:19" ht="12.75" customHeight="1" x14ac:dyDescent="0.15">
      <c r="A1486" s="77" t="s">
        <v>451</v>
      </c>
      <c r="B1486" s="77" t="s">
        <v>416</v>
      </c>
      <c r="C1486" s="77" t="s">
        <v>417</v>
      </c>
      <c r="D1486" s="111" t="s">
        <v>1632</v>
      </c>
      <c r="E1486" s="77" t="s">
        <v>1598</v>
      </c>
      <c r="F1486" s="104">
        <v>1043</v>
      </c>
      <c r="G1486" s="108">
        <f t="shared" si="0"/>
        <v>2</v>
      </c>
      <c r="H1486" s="104">
        <v>2</v>
      </c>
      <c r="I1486" s="104">
        <v>0</v>
      </c>
      <c r="J1486" s="103">
        <v>793</v>
      </c>
      <c r="K1486" s="108">
        <f t="shared" si="1"/>
        <v>0</v>
      </c>
      <c r="L1486" s="104">
        <v>0</v>
      </c>
      <c r="M1486" s="104">
        <v>0</v>
      </c>
      <c r="N1486" s="104">
        <v>734</v>
      </c>
      <c r="O1486" s="104">
        <v>0</v>
      </c>
      <c r="P1486" s="77" t="s">
        <v>1863</v>
      </c>
      <c r="Q1486" s="104">
        <v>253</v>
      </c>
      <c r="R1486" s="104">
        <v>4183</v>
      </c>
      <c r="S1486" s="104">
        <v>255</v>
      </c>
    </row>
    <row r="1487" spans="1:19" ht="12.75" customHeight="1" x14ac:dyDescent="0.15">
      <c r="A1487" s="2" t="s">
        <v>451</v>
      </c>
      <c r="B1487" s="2" t="s">
        <v>416</v>
      </c>
      <c r="C1487" s="2" t="s">
        <v>417</v>
      </c>
      <c r="D1487" s="86">
        <v>2013</v>
      </c>
      <c r="E1487" s="2" t="s">
        <v>1598</v>
      </c>
      <c r="F1487" s="2">
        <v>1043</v>
      </c>
      <c r="G1487" s="108">
        <f t="shared" si="0"/>
        <v>136</v>
      </c>
      <c r="H1487" s="2">
        <v>136</v>
      </c>
      <c r="I1487" s="2">
        <v>0</v>
      </c>
      <c r="J1487" s="2">
        <v>793</v>
      </c>
      <c r="K1487" s="108">
        <f t="shared" si="1"/>
        <v>50</v>
      </c>
      <c r="L1487" s="2">
        <v>50</v>
      </c>
      <c r="M1487" s="2">
        <v>0</v>
      </c>
      <c r="N1487" s="2">
        <v>734</v>
      </c>
      <c r="O1487" s="2">
        <v>63</v>
      </c>
      <c r="P1487" s="2">
        <v>1613</v>
      </c>
      <c r="Q1487" s="2">
        <v>1684</v>
      </c>
      <c r="R1487" s="2">
        <v>4183</v>
      </c>
      <c r="S1487" s="2">
        <v>1933</v>
      </c>
    </row>
    <row r="1488" spans="1:19" ht="12.75" customHeight="1" x14ac:dyDescent="0.15">
      <c r="A1488" s="2" t="s">
        <v>451</v>
      </c>
      <c r="B1488" s="2" t="s">
        <v>416</v>
      </c>
      <c r="C1488" s="2" t="s">
        <v>417</v>
      </c>
      <c r="D1488" s="86">
        <v>2014</v>
      </c>
      <c r="E1488" s="2" t="s">
        <v>1598</v>
      </c>
      <c r="F1488" s="2">
        <v>1043</v>
      </c>
      <c r="G1488" s="108">
        <f t="shared" si="0"/>
        <v>0</v>
      </c>
      <c r="H1488" s="2">
        <v>0</v>
      </c>
      <c r="I1488" s="2">
        <v>0</v>
      </c>
      <c r="J1488" s="2">
        <v>793</v>
      </c>
      <c r="K1488" s="108">
        <f t="shared" si="1"/>
        <v>0</v>
      </c>
      <c r="L1488" s="2">
        <v>0</v>
      </c>
      <c r="M1488" s="2">
        <v>0</v>
      </c>
      <c r="N1488" s="2">
        <v>734</v>
      </c>
      <c r="O1488" s="2">
        <v>0</v>
      </c>
      <c r="P1488" s="2">
        <v>1613</v>
      </c>
      <c r="Q1488" s="2">
        <v>97</v>
      </c>
      <c r="R1488" s="2">
        <v>4183</v>
      </c>
      <c r="S1488" s="2">
        <v>97</v>
      </c>
    </row>
    <row r="1489" spans="1:19" ht="12.75" customHeight="1" x14ac:dyDescent="0.15">
      <c r="A1489" t="s">
        <v>451</v>
      </c>
      <c r="B1489" t="s">
        <v>416</v>
      </c>
      <c r="C1489" t="s">
        <v>417</v>
      </c>
      <c r="D1489" s="86">
        <v>2015</v>
      </c>
      <c r="E1489" t="s">
        <v>1598</v>
      </c>
      <c r="F1489">
        <v>1043</v>
      </c>
      <c r="G1489" s="108">
        <f t="shared" si="0"/>
        <v>51</v>
      </c>
      <c r="H1489">
        <v>51</v>
      </c>
      <c r="I1489">
        <v>0</v>
      </c>
      <c r="J1489">
        <v>793</v>
      </c>
      <c r="K1489" s="108">
        <f t="shared" si="1"/>
        <v>54</v>
      </c>
      <c r="L1489">
        <v>54</v>
      </c>
      <c r="M1489">
        <v>0</v>
      </c>
      <c r="N1489">
        <v>734</v>
      </c>
      <c r="O1489">
        <v>1</v>
      </c>
      <c r="P1489">
        <v>1613</v>
      </c>
      <c r="Q1489">
        <v>487</v>
      </c>
      <c r="R1489">
        <v>4183</v>
      </c>
      <c r="S1489">
        <v>593</v>
      </c>
    </row>
    <row r="1490" spans="1:19" ht="12.75" customHeight="1" x14ac:dyDescent="0.15">
      <c r="A1490" t="s">
        <v>451</v>
      </c>
      <c r="B1490" t="s">
        <v>416</v>
      </c>
      <c r="C1490" t="s">
        <v>417</v>
      </c>
      <c r="D1490" s="86">
        <v>2016</v>
      </c>
      <c r="E1490" t="s">
        <v>1598</v>
      </c>
      <c r="F1490">
        <v>1043</v>
      </c>
      <c r="G1490" s="108">
        <f t="shared" si="0"/>
        <v>0</v>
      </c>
      <c r="H1490">
        <v>0</v>
      </c>
      <c r="I1490">
        <v>0</v>
      </c>
      <c r="J1490">
        <v>793</v>
      </c>
      <c r="K1490" s="108">
        <f t="shared" si="1"/>
        <v>0</v>
      </c>
      <c r="L1490">
        <v>0</v>
      </c>
      <c r="M1490">
        <v>0</v>
      </c>
      <c r="N1490">
        <v>734</v>
      </c>
      <c r="O1490">
        <v>0</v>
      </c>
      <c r="P1490">
        <v>1613</v>
      </c>
      <c r="Q1490">
        <v>329</v>
      </c>
      <c r="R1490">
        <v>4183</v>
      </c>
      <c r="S1490">
        <v>329</v>
      </c>
    </row>
    <row r="1491" spans="1:19" ht="12.75" customHeight="1" x14ac:dyDescent="0.15">
      <c r="A1491" t="s">
        <v>451</v>
      </c>
      <c r="B1491" t="s">
        <v>416</v>
      </c>
      <c r="C1491" t="s">
        <v>417</v>
      </c>
      <c r="D1491" s="86">
        <v>2017</v>
      </c>
      <c r="E1491" t="s">
        <v>1598</v>
      </c>
      <c r="F1491">
        <v>1043</v>
      </c>
      <c r="G1491" s="108">
        <f t="shared" si="0"/>
        <v>31</v>
      </c>
      <c r="H1491">
        <v>31</v>
      </c>
      <c r="I1491">
        <v>0</v>
      </c>
      <c r="J1491">
        <v>793</v>
      </c>
      <c r="K1491" s="108">
        <f t="shared" si="1"/>
        <v>11</v>
      </c>
      <c r="L1491">
        <v>11</v>
      </c>
      <c r="M1491">
        <v>0</v>
      </c>
      <c r="N1491">
        <v>734</v>
      </c>
      <c r="O1491">
        <v>0</v>
      </c>
      <c r="P1491">
        <v>1613</v>
      </c>
      <c r="Q1491">
        <v>436</v>
      </c>
      <c r="R1491">
        <v>4183</v>
      </c>
      <c r="S1491">
        <v>478</v>
      </c>
    </row>
    <row r="1492" spans="1:19" ht="12.75" customHeight="1" x14ac:dyDescent="0.15">
      <c r="A1492" s="77" t="s">
        <v>215</v>
      </c>
      <c r="B1492" s="77" t="s">
        <v>168</v>
      </c>
      <c r="C1492" s="77" t="s">
        <v>144</v>
      </c>
      <c r="D1492" s="111" t="s">
        <v>1632</v>
      </c>
      <c r="E1492" s="77" t="s">
        <v>1598</v>
      </c>
      <c r="F1492" s="104">
        <v>1</v>
      </c>
      <c r="G1492" s="108">
        <f t="shared" si="0"/>
        <v>2</v>
      </c>
      <c r="H1492" s="104">
        <v>2</v>
      </c>
      <c r="I1492" s="104">
        <v>0</v>
      </c>
      <c r="J1492" s="103">
        <v>1</v>
      </c>
      <c r="K1492" s="108">
        <f t="shared" si="1"/>
        <v>1</v>
      </c>
      <c r="L1492" s="104">
        <v>1</v>
      </c>
      <c r="M1492" s="104">
        <v>0</v>
      </c>
      <c r="N1492" s="104">
        <v>0</v>
      </c>
      <c r="O1492" s="104">
        <v>1</v>
      </c>
      <c r="P1492" s="77" t="s">
        <v>1658</v>
      </c>
      <c r="Q1492" s="104">
        <v>6</v>
      </c>
      <c r="R1492" s="104">
        <v>2</v>
      </c>
      <c r="S1492" s="104">
        <v>10</v>
      </c>
    </row>
    <row r="1493" spans="1:19" ht="12.75" customHeight="1" x14ac:dyDescent="0.15">
      <c r="A1493" t="s">
        <v>215</v>
      </c>
      <c r="B1493" t="s">
        <v>168</v>
      </c>
      <c r="C1493" t="s">
        <v>144</v>
      </c>
      <c r="D1493" s="86">
        <v>2015</v>
      </c>
      <c r="E1493" t="s">
        <v>1598</v>
      </c>
      <c r="F1493">
        <v>1</v>
      </c>
      <c r="G1493" s="108">
        <f t="shared" si="0"/>
        <v>0</v>
      </c>
      <c r="H1493">
        <v>0</v>
      </c>
      <c r="I1493">
        <v>0</v>
      </c>
      <c r="J1493">
        <v>1</v>
      </c>
      <c r="K1493" s="108">
        <f t="shared" si="1"/>
        <v>0</v>
      </c>
      <c r="L1493">
        <v>0</v>
      </c>
      <c r="M1493">
        <v>0</v>
      </c>
      <c r="N1493">
        <v>0</v>
      </c>
      <c r="O1493">
        <v>0</v>
      </c>
      <c r="P1493">
        <v>0</v>
      </c>
      <c r="Q1493">
        <v>9</v>
      </c>
      <c r="R1493">
        <v>2</v>
      </c>
      <c r="S1493">
        <v>9</v>
      </c>
    </row>
    <row r="1494" spans="1:19" ht="12.75" customHeight="1" x14ac:dyDescent="0.15">
      <c r="A1494" t="s">
        <v>215</v>
      </c>
      <c r="B1494" t="s">
        <v>168</v>
      </c>
      <c r="C1494" t="s">
        <v>144</v>
      </c>
      <c r="D1494" s="86">
        <v>2016</v>
      </c>
      <c r="E1494" t="s">
        <v>1598</v>
      </c>
      <c r="F1494">
        <v>1</v>
      </c>
      <c r="G1494" s="108">
        <f t="shared" si="0"/>
        <v>0</v>
      </c>
      <c r="H1494">
        <v>0</v>
      </c>
      <c r="I1494">
        <v>0</v>
      </c>
      <c r="J1494">
        <v>1</v>
      </c>
      <c r="K1494" s="108">
        <f t="shared" si="1"/>
        <v>0</v>
      </c>
      <c r="L1494">
        <v>0</v>
      </c>
      <c r="M1494">
        <v>0</v>
      </c>
      <c r="N1494">
        <v>0</v>
      </c>
      <c r="O1494">
        <v>2</v>
      </c>
      <c r="P1494">
        <v>0</v>
      </c>
      <c r="Q1494">
        <v>8</v>
      </c>
      <c r="R1494">
        <v>2</v>
      </c>
      <c r="S1494">
        <v>10</v>
      </c>
    </row>
    <row r="1495" spans="1:19" ht="12.75" customHeight="1" x14ac:dyDescent="0.15">
      <c r="A1495" t="s">
        <v>215</v>
      </c>
      <c r="B1495" t="s">
        <v>168</v>
      </c>
      <c r="C1495" t="s">
        <v>144</v>
      </c>
      <c r="D1495" s="86">
        <v>2017</v>
      </c>
      <c r="E1495" t="s">
        <v>1598</v>
      </c>
      <c r="F1495">
        <v>1</v>
      </c>
      <c r="G1495" s="108">
        <f t="shared" si="0"/>
        <v>1</v>
      </c>
      <c r="H1495">
        <v>1</v>
      </c>
      <c r="I1495">
        <v>0</v>
      </c>
      <c r="J1495">
        <v>1</v>
      </c>
      <c r="K1495" s="108">
        <f t="shared" si="1"/>
        <v>0</v>
      </c>
      <c r="L1495">
        <v>0</v>
      </c>
      <c r="M1495">
        <v>0</v>
      </c>
      <c r="N1495">
        <v>0</v>
      </c>
      <c r="O1495">
        <v>2</v>
      </c>
      <c r="P1495">
        <v>0</v>
      </c>
      <c r="Q1495">
        <v>7</v>
      </c>
      <c r="R1495">
        <v>2</v>
      </c>
      <c r="S1495">
        <v>10</v>
      </c>
    </row>
    <row r="1496" spans="1:19" ht="12.75" customHeight="1" x14ac:dyDescent="0.15">
      <c r="A1496" s="77" t="s">
        <v>449</v>
      </c>
      <c r="B1496" s="77" t="s">
        <v>449</v>
      </c>
      <c r="C1496" s="77" t="s">
        <v>67</v>
      </c>
      <c r="D1496" s="111" t="s">
        <v>1632</v>
      </c>
      <c r="E1496" s="77" t="s">
        <v>1598</v>
      </c>
      <c r="F1496" s="104">
        <v>859</v>
      </c>
      <c r="G1496" s="108">
        <f t="shared" si="0"/>
        <v>7</v>
      </c>
      <c r="H1496" s="104">
        <v>7</v>
      </c>
      <c r="I1496" s="104">
        <v>0</v>
      </c>
      <c r="J1496" s="103">
        <v>469</v>
      </c>
      <c r="K1496" s="108">
        <f t="shared" si="1"/>
        <v>0</v>
      </c>
      <c r="L1496" s="104">
        <v>0</v>
      </c>
      <c r="M1496" s="104">
        <v>0</v>
      </c>
      <c r="N1496" s="104">
        <v>530</v>
      </c>
      <c r="O1496" s="104">
        <v>0</v>
      </c>
      <c r="P1496" s="77" t="s">
        <v>1864</v>
      </c>
      <c r="Q1496" s="104">
        <v>83</v>
      </c>
      <c r="R1496" s="104">
        <v>3100</v>
      </c>
      <c r="S1496" s="104">
        <v>90</v>
      </c>
    </row>
    <row r="1497" spans="1:19" ht="12.75" customHeight="1" x14ac:dyDescent="0.15">
      <c r="A1497" t="s">
        <v>449</v>
      </c>
      <c r="B1497" t="s">
        <v>449</v>
      </c>
      <c r="C1497" t="s">
        <v>67</v>
      </c>
      <c r="D1497" s="86">
        <v>2015</v>
      </c>
      <c r="E1497" t="s">
        <v>1598</v>
      </c>
      <c r="F1497">
        <v>859</v>
      </c>
      <c r="G1497" s="108">
        <f t="shared" si="0"/>
        <v>0</v>
      </c>
      <c r="H1497">
        <v>0</v>
      </c>
      <c r="I1497">
        <v>0</v>
      </c>
      <c r="J1497">
        <v>469</v>
      </c>
      <c r="K1497" s="108">
        <f t="shared" si="1"/>
        <v>23</v>
      </c>
      <c r="L1497">
        <v>23</v>
      </c>
      <c r="M1497">
        <v>0</v>
      </c>
      <c r="N1497">
        <v>530</v>
      </c>
      <c r="O1497">
        <v>88</v>
      </c>
      <c r="P1497">
        <v>1242</v>
      </c>
      <c r="Q1497">
        <v>480</v>
      </c>
      <c r="R1497">
        <v>3100</v>
      </c>
      <c r="S1497">
        <v>591</v>
      </c>
    </row>
    <row r="1498" spans="1:19" ht="12.75" customHeight="1" x14ac:dyDescent="0.15">
      <c r="A1498" t="s">
        <v>449</v>
      </c>
      <c r="B1498" t="s">
        <v>449</v>
      </c>
      <c r="C1498" t="s">
        <v>67</v>
      </c>
      <c r="D1498" s="86">
        <v>2016</v>
      </c>
      <c r="E1498" t="s">
        <v>1598</v>
      </c>
      <c r="F1498">
        <v>859</v>
      </c>
      <c r="G1498" s="108">
        <f t="shared" si="0"/>
        <v>12</v>
      </c>
      <c r="H1498">
        <v>12</v>
      </c>
      <c r="I1498">
        <v>0</v>
      </c>
      <c r="J1498">
        <v>469</v>
      </c>
      <c r="K1498" s="108">
        <f t="shared" si="1"/>
        <v>3</v>
      </c>
      <c r="L1498">
        <v>3</v>
      </c>
      <c r="M1498">
        <v>0</v>
      </c>
      <c r="N1498">
        <v>530</v>
      </c>
      <c r="O1498">
        <v>2</v>
      </c>
      <c r="P1498">
        <v>1242</v>
      </c>
      <c r="Q1498">
        <v>172</v>
      </c>
      <c r="R1498">
        <v>3100</v>
      </c>
      <c r="S1498">
        <v>189</v>
      </c>
    </row>
    <row r="1499" spans="1:19" ht="12.75" customHeight="1" x14ac:dyDescent="0.15">
      <c r="A1499" t="s">
        <v>449</v>
      </c>
      <c r="B1499" t="s">
        <v>449</v>
      </c>
      <c r="C1499" t="s">
        <v>67</v>
      </c>
      <c r="D1499" s="86">
        <v>2017</v>
      </c>
      <c r="E1499" t="s">
        <v>1598</v>
      </c>
      <c r="F1499">
        <v>859</v>
      </c>
      <c r="G1499" s="108">
        <f t="shared" si="0"/>
        <v>37</v>
      </c>
      <c r="H1499">
        <v>37</v>
      </c>
      <c r="I1499">
        <v>0</v>
      </c>
      <c r="J1499">
        <v>469</v>
      </c>
      <c r="K1499" s="108">
        <f t="shared" si="1"/>
        <v>0</v>
      </c>
      <c r="L1499">
        <v>0</v>
      </c>
      <c r="M1499">
        <v>0</v>
      </c>
      <c r="N1499">
        <v>530</v>
      </c>
      <c r="O1499">
        <v>4</v>
      </c>
      <c r="P1499">
        <v>1242</v>
      </c>
      <c r="Q1499">
        <v>424</v>
      </c>
      <c r="R1499">
        <v>3100</v>
      </c>
      <c r="S1499">
        <v>465</v>
      </c>
    </row>
    <row r="1500" spans="1:19" ht="12.75" customHeight="1" x14ac:dyDescent="0.15">
      <c r="A1500" s="77" t="s">
        <v>504</v>
      </c>
      <c r="B1500" s="77" t="s">
        <v>449</v>
      </c>
      <c r="C1500" s="77" t="s">
        <v>67</v>
      </c>
      <c r="D1500" s="111" t="s">
        <v>1632</v>
      </c>
      <c r="E1500" s="77" t="s">
        <v>1598</v>
      </c>
      <c r="F1500" s="104">
        <v>153</v>
      </c>
      <c r="G1500" s="108">
        <f t="shared" si="0"/>
        <v>0</v>
      </c>
      <c r="H1500" s="104">
        <v>0</v>
      </c>
      <c r="I1500" s="104">
        <v>0</v>
      </c>
      <c r="J1500" s="103">
        <v>103</v>
      </c>
      <c r="K1500" s="108">
        <f t="shared" si="1"/>
        <v>21</v>
      </c>
      <c r="L1500" s="104">
        <v>0</v>
      </c>
      <c r="M1500" s="104">
        <v>21</v>
      </c>
      <c r="N1500" s="104">
        <v>102</v>
      </c>
      <c r="O1500" s="104">
        <v>0</v>
      </c>
      <c r="P1500" s="77" t="s">
        <v>1865</v>
      </c>
      <c r="Q1500" s="104">
        <v>62</v>
      </c>
      <c r="R1500" s="104">
        <v>913</v>
      </c>
      <c r="S1500" s="104">
        <v>83</v>
      </c>
    </row>
    <row r="1501" spans="1:19" ht="12.75" customHeight="1" x14ac:dyDescent="0.15">
      <c r="A1501" t="s">
        <v>504</v>
      </c>
      <c r="B1501" t="s">
        <v>449</v>
      </c>
      <c r="C1501" t="s">
        <v>67</v>
      </c>
      <c r="D1501" s="86">
        <v>2015</v>
      </c>
      <c r="E1501" t="s">
        <v>1598</v>
      </c>
      <c r="F1501">
        <v>153</v>
      </c>
      <c r="G1501" s="108">
        <f t="shared" si="0"/>
        <v>0</v>
      </c>
      <c r="H1501">
        <v>0</v>
      </c>
      <c r="I1501">
        <v>0</v>
      </c>
      <c r="J1501">
        <v>103</v>
      </c>
      <c r="K1501" s="108">
        <f t="shared" si="1"/>
        <v>1</v>
      </c>
      <c r="L1501">
        <v>0</v>
      </c>
      <c r="M1501">
        <v>1</v>
      </c>
      <c r="N1501">
        <v>102</v>
      </c>
      <c r="O1501">
        <v>6</v>
      </c>
      <c r="P1501">
        <v>555</v>
      </c>
      <c r="Q1501">
        <v>53</v>
      </c>
      <c r="R1501">
        <v>913</v>
      </c>
      <c r="S1501">
        <v>60</v>
      </c>
    </row>
    <row r="1502" spans="1:19" ht="12.75" customHeight="1" x14ac:dyDescent="0.15">
      <c r="A1502" t="s">
        <v>504</v>
      </c>
      <c r="B1502" t="s">
        <v>449</v>
      </c>
      <c r="C1502" t="s">
        <v>67</v>
      </c>
      <c r="D1502" s="86">
        <v>2016</v>
      </c>
      <c r="E1502" t="s">
        <v>1598</v>
      </c>
      <c r="F1502">
        <v>153</v>
      </c>
      <c r="G1502" s="108">
        <f t="shared" si="0"/>
        <v>0</v>
      </c>
      <c r="H1502">
        <v>0</v>
      </c>
      <c r="I1502">
        <v>0</v>
      </c>
      <c r="J1502">
        <v>103</v>
      </c>
      <c r="K1502" s="108">
        <f t="shared" si="1"/>
        <v>3</v>
      </c>
      <c r="L1502">
        <v>0</v>
      </c>
      <c r="M1502">
        <v>3</v>
      </c>
      <c r="N1502">
        <v>102</v>
      </c>
      <c r="O1502">
        <v>7</v>
      </c>
      <c r="P1502">
        <v>555</v>
      </c>
      <c r="Q1502">
        <v>50</v>
      </c>
      <c r="R1502">
        <v>913</v>
      </c>
      <c r="S1502">
        <v>60</v>
      </c>
    </row>
    <row r="1503" spans="1:19" ht="12.75" customHeight="1" x14ac:dyDescent="0.15">
      <c r="A1503" t="s">
        <v>504</v>
      </c>
      <c r="B1503" t="s">
        <v>449</v>
      </c>
      <c r="C1503" t="s">
        <v>67</v>
      </c>
      <c r="D1503" s="86">
        <v>2017</v>
      </c>
      <c r="E1503" t="s">
        <v>1598</v>
      </c>
      <c r="F1503">
        <v>153</v>
      </c>
      <c r="G1503" s="108">
        <f t="shared" si="0"/>
        <v>1</v>
      </c>
      <c r="H1503">
        <v>0</v>
      </c>
      <c r="I1503">
        <v>1</v>
      </c>
      <c r="J1503">
        <v>103</v>
      </c>
      <c r="K1503" s="108">
        <f t="shared" si="1"/>
        <v>8</v>
      </c>
      <c r="L1503">
        <v>7</v>
      </c>
      <c r="M1503">
        <v>1</v>
      </c>
      <c r="N1503">
        <v>102</v>
      </c>
      <c r="O1503">
        <v>4</v>
      </c>
      <c r="P1503">
        <v>555</v>
      </c>
      <c r="Q1503">
        <v>44</v>
      </c>
      <c r="R1503">
        <v>913</v>
      </c>
      <c r="S1503">
        <v>57</v>
      </c>
    </row>
    <row r="1504" spans="1:19" ht="12.75" customHeight="1" x14ac:dyDescent="0.15">
      <c r="A1504" s="77" t="s">
        <v>117</v>
      </c>
      <c r="B1504" s="77" t="s">
        <v>99</v>
      </c>
      <c r="C1504" s="77" t="s">
        <v>67</v>
      </c>
      <c r="D1504" s="111" t="s">
        <v>1632</v>
      </c>
      <c r="E1504" s="77" t="s">
        <v>1598</v>
      </c>
      <c r="F1504" s="104">
        <v>56</v>
      </c>
      <c r="G1504" s="108">
        <f t="shared" si="0"/>
        <v>0</v>
      </c>
      <c r="H1504" s="104">
        <v>0</v>
      </c>
      <c r="I1504" s="104">
        <v>0</v>
      </c>
      <c r="J1504" s="103">
        <v>53</v>
      </c>
      <c r="K1504" s="108">
        <f t="shared" si="1"/>
        <v>2</v>
      </c>
      <c r="L1504" s="104">
        <v>1</v>
      </c>
      <c r="M1504" s="104">
        <v>1</v>
      </c>
      <c r="N1504" s="104">
        <v>75</v>
      </c>
      <c r="O1504" s="104">
        <v>0</v>
      </c>
      <c r="P1504" s="77" t="s">
        <v>1866</v>
      </c>
      <c r="Q1504" s="104">
        <v>2</v>
      </c>
      <c r="R1504" s="104">
        <v>449</v>
      </c>
      <c r="S1504" s="104">
        <v>4</v>
      </c>
    </row>
    <row r="1505" spans="1:19" ht="12.75" customHeight="1" x14ac:dyDescent="0.15">
      <c r="A1505" s="2" t="s">
        <v>117</v>
      </c>
      <c r="B1505" s="2" t="s">
        <v>99</v>
      </c>
      <c r="C1505" s="2" t="s">
        <v>67</v>
      </c>
      <c r="D1505" s="86">
        <v>2015</v>
      </c>
      <c r="E1505" s="2" t="s">
        <v>1598</v>
      </c>
      <c r="F1505" s="2">
        <v>56</v>
      </c>
      <c r="G1505" s="108">
        <f t="shared" si="0"/>
        <v>0</v>
      </c>
      <c r="H1505" s="2">
        <v>0</v>
      </c>
      <c r="I1505" s="2">
        <v>0</v>
      </c>
      <c r="J1505" s="2">
        <v>53</v>
      </c>
      <c r="K1505" s="108">
        <f t="shared" si="1"/>
        <v>0</v>
      </c>
      <c r="L1505" s="2">
        <v>0</v>
      </c>
      <c r="M1505" s="2">
        <v>0</v>
      </c>
      <c r="N1505" s="2">
        <v>75</v>
      </c>
      <c r="O1505" s="2">
        <v>1</v>
      </c>
      <c r="P1505" s="2">
        <v>265</v>
      </c>
      <c r="Q1505" s="2">
        <v>29</v>
      </c>
      <c r="R1505" s="2">
        <v>449</v>
      </c>
      <c r="S1505" s="2">
        <v>30</v>
      </c>
    </row>
    <row r="1506" spans="1:19" ht="12.75" customHeight="1" x14ac:dyDescent="0.15">
      <c r="A1506" s="2" t="s">
        <v>117</v>
      </c>
      <c r="B1506" s="2" t="s">
        <v>99</v>
      </c>
      <c r="C1506" s="2" t="s">
        <v>67</v>
      </c>
      <c r="D1506" s="86">
        <v>2016</v>
      </c>
      <c r="E1506" s="2" t="s">
        <v>1598</v>
      </c>
      <c r="F1506" s="2">
        <v>56</v>
      </c>
      <c r="G1506" s="108">
        <f t="shared" si="0"/>
        <v>0</v>
      </c>
      <c r="H1506" s="2">
        <v>0</v>
      </c>
      <c r="I1506" s="2">
        <v>0</v>
      </c>
      <c r="J1506" s="2">
        <v>53</v>
      </c>
      <c r="K1506" s="108">
        <f t="shared" si="1"/>
        <v>2</v>
      </c>
      <c r="L1506" s="2">
        <v>2</v>
      </c>
      <c r="M1506" s="2">
        <v>0</v>
      </c>
      <c r="N1506" s="2">
        <v>75</v>
      </c>
      <c r="O1506" s="2">
        <v>5</v>
      </c>
      <c r="P1506" s="2">
        <v>265</v>
      </c>
      <c r="Q1506" s="2">
        <v>0</v>
      </c>
      <c r="R1506" s="2">
        <v>449</v>
      </c>
      <c r="S1506" s="2">
        <v>7</v>
      </c>
    </row>
    <row r="1507" spans="1:19" ht="12.75" customHeight="1" x14ac:dyDescent="0.15">
      <c r="A1507" s="2" t="s">
        <v>117</v>
      </c>
      <c r="B1507" s="2" t="s">
        <v>99</v>
      </c>
      <c r="C1507" s="2" t="s">
        <v>67</v>
      </c>
      <c r="D1507" s="86">
        <v>2017</v>
      </c>
      <c r="E1507" s="2" t="s">
        <v>1598</v>
      </c>
      <c r="F1507" s="2">
        <v>56</v>
      </c>
      <c r="G1507" s="108">
        <f t="shared" si="0"/>
        <v>0</v>
      </c>
      <c r="H1507" s="2">
        <v>0</v>
      </c>
      <c r="I1507" s="2">
        <v>0</v>
      </c>
      <c r="J1507" s="2">
        <v>53</v>
      </c>
      <c r="K1507" s="108">
        <f t="shared" si="1"/>
        <v>0</v>
      </c>
      <c r="L1507" s="2">
        <v>0</v>
      </c>
      <c r="M1507" s="2">
        <v>0</v>
      </c>
      <c r="N1507" s="2">
        <v>75</v>
      </c>
      <c r="O1507" s="2">
        <v>7</v>
      </c>
      <c r="P1507" s="2">
        <v>265</v>
      </c>
      <c r="Q1507" s="2">
        <v>0</v>
      </c>
      <c r="R1507" s="2">
        <v>449</v>
      </c>
      <c r="S1507" s="2">
        <v>7</v>
      </c>
    </row>
    <row r="1508" spans="1:19" ht="12.75" customHeight="1" x14ac:dyDescent="0.15">
      <c r="A1508" s="77" t="s">
        <v>239</v>
      </c>
      <c r="B1508" s="77" t="s">
        <v>229</v>
      </c>
      <c r="C1508" s="77" t="s">
        <v>67</v>
      </c>
      <c r="D1508" s="111" t="s">
        <v>1632</v>
      </c>
      <c r="E1508" s="77" t="s">
        <v>1598</v>
      </c>
      <c r="F1508" s="104">
        <v>240</v>
      </c>
      <c r="G1508" s="108">
        <f t="shared" si="0"/>
        <v>1</v>
      </c>
      <c r="H1508" s="104">
        <v>1</v>
      </c>
      <c r="I1508" s="104">
        <v>0</v>
      </c>
      <c r="J1508" s="103">
        <v>148</v>
      </c>
      <c r="K1508" s="108">
        <f t="shared" si="1"/>
        <v>23</v>
      </c>
      <c r="L1508" s="104">
        <v>1</v>
      </c>
      <c r="M1508" s="104">
        <v>22</v>
      </c>
      <c r="N1508" s="104">
        <v>181</v>
      </c>
      <c r="O1508" s="104">
        <v>1</v>
      </c>
      <c r="P1508" s="77" t="s">
        <v>1867</v>
      </c>
      <c r="Q1508" s="104">
        <v>14</v>
      </c>
      <c r="R1508" s="104">
        <v>1007</v>
      </c>
      <c r="S1508" s="104">
        <v>39</v>
      </c>
    </row>
    <row r="1509" spans="1:19" ht="12.75" customHeight="1" x14ac:dyDescent="0.15">
      <c r="A1509" s="77" t="s">
        <v>239</v>
      </c>
      <c r="B1509" s="77" t="s">
        <v>229</v>
      </c>
      <c r="C1509" s="77" t="s">
        <v>67</v>
      </c>
      <c r="D1509" s="111" t="s">
        <v>1632</v>
      </c>
      <c r="E1509" s="77" t="s">
        <v>1598</v>
      </c>
      <c r="F1509" s="104">
        <v>240</v>
      </c>
      <c r="G1509" s="108">
        <f t="shared" si="0"/>
        <v>1</v>
      </c>
      <c r="H1509" s="104">
        <v>1</v>
      </c>
      <c r="I1509" s="104">
        <v>0</v>
      </c>
      <c r="J1509" s="103">
        <v>148</v>
      </c>
      <c r="K1509" s="108">
        <f t="shared" si="1"/>
        <v>23</v>
      </c>
      <c r="L1509" s="104">
        <v>1</v>
      </c>
      <c r="M1509" s="104">
        <v>22</v>
      </c>
      <c r="N1509" s="104">
        <v>181</v>
      </c>
      <c r="O1509" s="104">
        <v>1</v>
      </c>
      <c r="P1509" s="77" t="s">
        <v>1867</v>
      </c>
      <c r="Q1509" s="104">
        <v>14</v>
      </c>
      <c r="R1509" s="104">
        <v>1007</v>
      </c>
      <c r="S1509" s="104">
        <v>39</v>
      </c>
    </row>
    <row r="1510" spans="1:19" ht="12.75" customHeight="1" x14ac:dyDescent="0.15">
      <c r="A1510" s="2" t="s">
        <v>239</v>
      </c>
      <c r="B1510" s="2" t="s">
        <v>229</v>
      </c>
      <c r="C1510" s="2" t="s">
        <v>67</v>
      </c>
      <c r="D1510" s="86">
        <v>2014</v>
      </c>
      <c r="E1510" s="2" t="s">
        <v>1598</v>
      </c>
      <c r="F1510" s="2">
        <v>240</v>
      </c>
      <c r="G1510" s="108">
        <f t="shared" si="0"/>
        <v>1</v>
      </c>
      <c r="H1510" s="2">
        <v>1</v>
      </c>
      <c r="I1510" s="2">
        <v>0</v>
      </c>
      <c r="J1510" s="2">
        <v>148</v>
      </c>
      <c r="K1510" s="108">
        <f t="shared" si="1"/>
        <v>1</v>
      </c>
      <c r="L1510" s="2">
        <v>1</v>
      </c>
      <c r="M1510" s="2">
        <v>0</v>
      </c>
      <c r="N1510" s="2">
        <v>181</v>
      </c>
      <c r="O1510" s="2">
        <v>0</v>
      </c>
      <c r="P1510" s="2">
        <v>438</v>
      </c>
      <c r="Q1510" s="2">
        <v>16</v>
      </c>
      <c r="R1510" s="2">
        <v>1007</v>
      </c>
      <c r="S1510" s="2">
        <v>18</v>
      </c>
    </row>
    <row r="1511" spans="1:19" ht="12.75" customHeight="1" x14ac:dyDescent="0.15">
      <c r="A1511" t="s">
        <v>239</v>
      </c>
      <c r="B1511" t="s">
        <v>229</v>
      </c>
      <c r="C1511" t="s">
        <v>67</v>
      </c>
      <c r="D1511" s="86">
        <v>2015</v>
      </c>
      <c r="E1511" t="s">
        <v>1598</v>
      </c>
      <c r="F1511">
        <v>240</v>
      </c>
      <c r="G1511" s="108">
        <f t="shared" si="0"/>
        <v>2</v>
      </c>
      <c r="H1511">
        <v>2</v>
      </c>
      <c r="I1511">
        <v>0</v>
      </c>
      <c r="J1511">
        <v>148</v>
      </c>
      <c r="K1511" s="108">
        <f t="shared" si="1"/>
        <v>14</v>
      </c>
      <c r="L1511">
        <v>10</v>
      </c>
      <c r="M1511">
        <v>4</v>
      </c>
      <c r="N1511">
        <v>181</v>
      </c>
      <c r="O1511">
        <v>10</v>
      </c>
      <c r="P1511">
        <v>438</v>
      </c>
      <c r="Q1511">
        <v>94</v>
      </c>
      <c r="R1511">
        <v>1007</v>
      </c>
      <c r="S1511">
        <v>120</v>
      </c>
    </row>
    <row r="1512" spans="1:19" ht="12.75" customHeight="1" x14ac:dyDescent="0.15">
      <c r="A1512" t="s">
        <v>239</v>
      </c>
      <c r="B1512" t="s">
        <v>229</v>
      </c>
      <c r="C1512" t="s">
        <v>67</v>
      </c>
      <c r="D1512" s="86">
        <v>2016</v>
      </c>
      <c r="E1512" t="s">
        <v>1598</v>
      </c>
      <c r="F1512">
        <v>240</v>
      </c>
      <c r="G1512" s="108">
        <f t="shared" si="0"/>
        <v>0</v>
      </c>
      <c r="H1512">
        <v>0</v>
      </c>
      <c r="I1512">
        <v>0</v>
      </c>
      <c r="J1512">
        <v>148</v>
      </c>
      <c r="K1512" s="108">
        <f t="shared" si="1"/>
        <v>5</v>
      </c>
      <c r="L1512">
        <v>5</v>
      </c>
      <c r="M1512">
        <v>0</v>
      </c>
      <c r="N1512">
        <v>181</v>
      </c>
      <c r="O1512">
        <v>0</v>
      </c>
      <c r="P1512">
        <v>438</v>
      </c>
      <c r="Q1512">
        <v>21</v>
      </c>
      <c r="R1512">
        <v>1007</v>
      </c>
      <c r="S1512">
        <v>26</v>
      </c>
    </row>
    <row r="1513" spans="1:19" ht="12.75" customHeight="1" x14ac:dyDescent="0.15">
      <c r="A1513" t="s">
        <v>239</v>
      </c>
      <c r="B1513" t="s">
        <v>229</v>
      </c>
      <c r="C1513" t="s">
        <v>67</v>
      </c>
      <c r="D1513" s="86">
        <v>2017</v>
      </c>
      <c r="E1513" t="s">
        <v>1598</v>
      </c>
      <c r="F1513">
        <v>240</v>
      </c>
      <c r="G1513" s="108">
        <f t="shared" si="0"/>
        <v>0</v>
      </c>
      <c r="H1513">
        <v>0</v>
      </c>
      <c r="I1513">
        <v>0</v>
      </c>
      <c r="J1513">
        <v>148</v>
      </c>
      <c r="K1513" s="108">
        <f t="shared" si="1"/>
        <v>7</v>
      </c>
      <c r="L1513">
        <v>0</v>
      </c>
      <c r="M1513">
        <v>7</v>
      </c>
      <c r="N1513">
        <v>181</v>
      </c>
      <c r="O1513">
        <v>0</v>
      </c>
      <c r="P1513">
        <v>438</v>
      </c>
      <c r="Q1513">
        <v>20</v>
      </c>
      <c r="R1513">
        <v>1007</v>
      </c>
      <c r="S1513">
        <v>27</v>
      </c>
    </row>
    <row r="1514" spans="1:19" ht="12.75" customHeight="1" x14ac:dyDescent="0.15">
      <c r="A1514" s="2" t="s">
        <v>118</v>
      </c>
      <c r="B1514" s="2" t="s">
        <v>99</v>
      </c>
      <c r="C1514" s="2" t="s">
        <v>67</v>
      </c>
      <c r="D1514" s="86">
        <v>2014</v>
      </c>
      <c r="E1514" s="2" t="s">
        <v>1598</v>
      </c>
      <c r="F1514" s="2">
        <v>516</v>
      </c>
      <c r="G1514" s="108">
        <f t="shared" si="0"/>
        <v>0</v>
      </c>
      <c r="H1514" s="2">
        <v>0</v>
      </c>
      <c r="I1514" s="2">
        <v>0</v>
      </c>
      <c r="J1514" s="2">
        <v>279</v>
      </c>
      <c r="K1514" s="108">
        <f t="shared" si="1"/>
        <v>0</v>
      </c>
      <c r="L1514" s="2">
        <v>0</v>
      </c>
      <c r="M1514" s="2">
        <v>0</v>
      </c>
      <c r="N1514" s="2">
        <v>282</v>
      </c>
      <c r="O1514" s="2">
        <v>5</v>
      </c>
      <c r="P1514" s="2">
        <v>340</v>
      </c>
      <c r="Q1514" s="2">
        <v>216</v>
      </c>
      <c r="R1514" s="2">
        <v>1417</v>
      </c>
      <c r="S1514" s="2">
        <v>221</v>
      </c>
    </row>
    <row r="1515" spans="1:19" ht="12.75" customHeight="1" x14ac:dyDescent="0.15">
      <c r="A1515" s="2" t="s">
        <v>118</v>
      </c>
      <c r="B1515" s="2" t="s">
        <v>99</v>
      </c>
      <c r="C1515" s="2" t="s">
        <v>67</v>
      </c>
      <c r="D1515" s="86">
        <v>2015</v>
      </c>
      <c r="E1515" s="2" t="s">
        <v>1598</v>
      </c>
      <c r="F1515" s="2">
        <v>516</v>
      </c>
      <c r="G1515" s="108">
        <f t="shared" si="0"/>
        <v>0</v>
      </c>
      <c r="H1515" s="2">
        <v>0</v>
      </c>
      <c r="I1515" s="2">
        <v>0</v>
      </c>
      <c r="J1515" s="2">
        <v>279</v>
      </c>
      <c r="K1515" s="108">
        <f t="shared" si="1"/>
        <v>0</v>
      </c>
      <c r="L1515" s="2">
        <v>0</v>
      </c>
      <c r="M1515" s="2">
        <v>0</v>
      </c>
      <c r="N1515" s="2">
        <v>282</v>
      </c>
      <c r="O1515" s="2">
        <v>2</v>
      </c>
      <c r="P1515" s="2">
        <v>340</v>
      </c>
      <c r="Q1515" s="2">
        <v>386</v>
      </c>
      <c r="R1515" s="2">
        <v>1417</v>
      </c>
      <c r="S1515" s="2">
        <v>388</v>
      </c>
    </row>
    <row r="1516" spans="1:19" ht="12.75" customHeight="1" x14ac:dyDescent="0.15">
      <c r="A1516" s="2" t="s">
        <v>118</v>
      </c>
      <c r="B1516" s="2" t="s">
        <v>99</v>
      </c>
      <c r="C1516" s="2" t="s">
        <v>67</v>
      </c>
      <c r="D1516" s="86">
        <v>2016</v>
      </c>
      <c r="E1516" s="2" t="s">
        <v>1598</v>
      </c>
      <c r="F1516" s="2">
        <v>516</v>
      </c>
      <c r="G1516" s="108">
        <f t="shared" si="0"/>
        <v>20</v>
      </c>
      <c r="H1516" s="2">
        <v>20</v>
      </c>
      <c r="I1516" s="2">
        <v>0</v>
      </c>
      <c r="J1516" s="2">
        <v>279</v>
      </c>
      <c r="K1516" s="108">
        <f t="shared" si="1"/>
        <v>82</v>
      </c>
      <c r="L1516" s="2">
        <v>82</v>
      </c>
      <c r="M1516" s="2">
        <v>0</v>
      </c>
      <c r="N1516" s="2">
        <v>282</v>
      </c>
      <c r="O1516" s="2">
        <v>162</v>
      </c>
      <c r="P1516" s="2">
        <v>340</v>
      </c>
      <c r="Q1516" s="2">
        <v>618</v>
      </c>
      <c r="R1516" s="2">
        <v>1417</v>
      </c>
      <c r="S1516" s="2">
        <v>882</v>
      </c>
    </row>
    <row r="1517" spans="1:19" ht="12.75" customHeight="1" x14ac:dyDescent="0.15">
      <c r="A1517" s="2" t="s">
        <v>118</v>
      </c>
      <c r="B1517" s="2" t="s">
        <v>99</v>
      </c>
      <c r="C1517" s="2" t="s">
        <v>67</v>
      </c>
      <c r="D1517" s="86">
        <v>2017</v>
      </c>
      <c r="E1517" s="2" t="s">
        <v>1598</v>
      </c>
      <c r="F1517" s="2">
        <v>516</v>
      </c>
      <c r="G1517" s="108">
        <f t="shared" si="0"/>
        <v>0</v>
      </c>
      <c r="H1517" s="2">
        <v>0</v>
      </c>
      <c r="I1517" s="2">
        <v>0</v>
      </c>
      <c r="J1517" s="2">
        <v>279</v>
      </c>
      <c r="K1517" s="108">
        <f t="shared" si="1"/>
        <v>0</v>
      </c>
      <c r="L1517" s="2">
        <v>0</v>
      </c>
      <c r="M1517" s="2">
        <v>0</v>
      </c>
      <c r="N1517" s="2">
        <v>282</v>
      </c>
      <c r="O1517" s="2">
        <v>0</v>
      </c>
      <c r="P1517" s="2">
        <v>340</v>
      </c>
      <c r="Q1517" s="2">
        <v>188</v>
      </c>
      <c r="R1517" s="2">
        <v>1417</v>
      </c>
      <c r="S1517" s="2">
        <v>188</v>
      </c>
    </row>
    <row r="1518" spans="1:19" ht="12.75" customHeight="1" x14ac:dyDescent="0.15">
      <c r="A1518" s="77" t="s">
        <v>1301</v>
      </c>
      <c r="B1518" s="77" t="s">
        <v>257</v>
      </c>
      <c r="C1518" s="77" t="s">
        <v>128</v>
      </c>
      <c r="D1518" s="111" t="s">
        <v>1632</v>
      </c>
      <c r="E1518" s="77" t="s">
        <v>1598</v>
      </c>
      <c r="F1518" s="104">
        <v>0</v>
      </c>
      <c r="G1518" s="108">
        <f t="shared" si="0"/>
        <v>0</v>
      </c>
      <c r="H1518" s="104">
        <v>0</v>
      </c>
      <c r="I1518" s="104">
        <v>0</v>
      </c>
      <c r="J1518" s="103">
        <v>0</v>
      </c>
      <c r="K1518" s="108">
        <f t="shared" si="1"/>
        <v>0</v>
      </c>
      <c r="L1518" s="104">
        <v>0</v>
      </c>
      <c r="M1518" s="104">
        <v>0</v>
      </c>
      <c r="N1518" s="104">
        <v>0</v>
      </c>
      <c r="O1518" s="104">
        <v>0</v>
      </c>
      <c r="P1518" s="77" t="s">
        <v>1658</v>
      </c>
      <c r="Q1518" s="104">
        <v>0</v>
      </c>
      <c r="R1518" s="104">
        <v>0</v>
      </c>
      <c r="S1518" s="104">
        <v>0</v>
      </c>
    </row>
    <row r="1519" spans="1:19" ht="12.75" customHeight="1" x14ac:dyDescent="0.15">
      <c r="A1519" s="2" t="s">
        <v>135</v>
      </c>
      <c r="B1519" s="2" t="s">
        <v>127</v>
      </c>
      <c r="C1519" s="2" t="s">
        <v>128</v>
      </c>
      <c r="D1519" s="86">
        <v>2016</v>
      </c>
      <c r="E1519" s="2" t="s">
        <v>1598</v>
      </c>
      <c r="F1519" s="2">
        <v>312</v>
      </c>
      <c r="G1519" s="108">
        <f t="shared" si="0"/>
        <v>0</v>
      </c>
      <c r="H1519" s="2">
        <v>0</v>
      </c>
      <c r="I1519" s="2">
        <v>0</v>
      </c>
      <c r="J1519" s="2">
        <v>175</v>
      </c>
      <c r="K1519" s="108">
        <f t="shared" si="1"/>
        <v>0</v>
      </c>
      <c r="L1519" s="2">
        <v>0</v>
      </c>
      <c r="M1519" s="2">
        <v>0</v>
      </c>
      <c r="N1519" s="2">
        <v>163</v>
      </c>
      <c r="O1519" s="2">
        <v>0</v>
      </c>
      <c r="P1519" s="2">
        <v>568</v>
      </c>
      <c r="Q1519" s="2">
        <v>0</v>
      </c>
      <c r="R1519" s="2">
        <v>1218</v>
      </c>
      <c r="S1519" s="2">
        <v>0</v>
      </c>
    </row>
    <row r="1520" spans="1:19" ht="12.75" customHeight="1" x14ac:dyDescent="0.15">
      <c r="A1520" s="77" t="s">
        <v>300</v>
      </c>
      <c r="B1520" s="77" t="s">
        <v>273</v>
      </c>
      <c r="C1520" s="77" t="s">
        <v>144</v>
      </c>
      <c r="D1520" s="111" t="s">
        <v>1632</v>
      </c>
      <c r="E1520" s="77" t="s">
        <v>1598</v>
      </c>
      <c r="F1520" s="104">
        <v>156</v>
      </c>
      <c r="G1520" s="108">
        <f t="shared" si="0"/>
        <v>172</v>
      </c>
      <c r="H1520" s="104">
        <v>172</v>
      </c>
      <c r="I1520" s="104">
        <v>0</v>
      </c>
      <c r="J1520" s="103">
        <v>122</v>
      </c>
      <c r="K1520" s="108">
        <f t="shared" si="1"/>
        <v>388</v>
      </c>
      <c r="L1520" s="104">
        <v>388</v>
      </c>
      <c r="M1520" s="104">
        <v>0</v>
      </c>
      <c r="N1520" s="104">
        <v>37</v>
      </c>
      <c r="O1520" s="104">
        <v>17</v>
      </c>
      <c r="P1520" s="77" t="s">
        <v>1869</v>
      </c>
      <c r="Q1520" s="104">
        <v>796</v>
      </c>
      <c r="R1520" s="104">
        <v>405</v>
      </c>
      <c r="S1520" s="104">
        <v>1373</v>
      </c>
    </row>
    <row r="1521" spans="1:19" ht="12.75" customHeight="1" x14ac:dyDescent="0.15">
      <c r="A1521" s="2" t="s">
        <v>300</v>
      </c>
      <c r="B1521" s="2" t="s">
        <v>273</v>
      </c>
      <c r="C1521" s="2" t="s">
        <v>144</v>
      </c>
      <c r="D1521" s="86">
        <v>2014</v>
      </c>
      <c r="E1521" s="2" t="s">
        <v>1598</v>
      </c>
      <c r="F1521" s="2">
        <v>156</v>
      </c>
      <c r="G1521" s="108">
        <f t="shared" si="0"/>
        <v>20</v>
      </c>
      <c r="H1521" s="2">
        <v>20</v>
      </c>
      <c r="I1521" s="2">
        <v>0</v>
      </c>
      <c r="J1521" s="2">
        <v>122</v>
      </c>
      <c r="K1521" s="108">
        <f t="shared" si="1"/>
        <v>20</v>
      </c>
      <c r="L1521" s="2">
        <v>20</v>
      </c>
      <c r="M1521" s="2">
        <v>0</v>
      </c>
      <c r="N1521" s="2">
        <v>37</v>
      </c>
      <c r="O1521" s="2">
        <v>0</v>
      </c>
      <c r="P1521" s="2">
        <v>90</v>
      </c>
      <c r="Q1521" s="2">
        <v>242</v>
      </c>
      <c r="R1521" s="2">
        <v>405</v>
      </c>
      <c r="S1521" s="2">
        <v>282</v>
      </c>
    </row>
    <row r="1522" spans="1:19" ht="12.75" customHeight="1" x14ac:dyDescent="0.15">
      <c r="A1522" t="s">
        <v>300</v>
      </c>
      <c r="B1522" t="s">
        <v>273</v>
      </c>
      <c r="C1522" t="s">
        <v>144</v>
      </c>
      <c r="D1522" s="86">
        <v>2015</v>
      </c>
      <c r="E1522" t="s">
        <v>1598</v>
      </c>
      <c r="F1522">
        <v>156</v>
      </c>
      <c r="G1522" s="108">
        <f t="shared" si="0"/>
        <v>0</v>
      </c>
      <c r="H1522">
        <v>0</v>
      </c>
      <c r="I1522">
        <v>0</v>
      </c>
      <c r="J1522">
        <v>122</v>
      </c>
      <c r="K1522" s="108">
        <f t="shared" si="1"/>
        <v>0</v>
      </c>
      <c r="L1522">
        <v>0</v>
      </c>
      <c r="M1522">
        <v>0</v>
      </c>
      <c r="N1522">
        <v>37</v>
      </c>
      <c r="O1522">
        <v>11</v>
      </c>
      <c r="P1522">
        <v>90</v>
      </c>
      <c r="Q1522">
        <v>127</v>
      </c>
      <c r="R1522">
        <v>405</v>
      </c>
      <c r="S1522">
        <v>138</v>
      </c>
    </row>
    <row r="1523" spans="1:19" ht="12.75" customHeight="1" x14ac:dyDescent="0.15">
      <c r="A1523" t="s">
        <v>300</v>
      </c>
      <c r="B1523" t="s">
        <v>273</v>
      </c>
      <c r="C1523" t="s">
        <v>144</v>
      </c>
      <c r="D1523" s="86">
        <v>2016</v>
      </c>
      <c r="E1523" t="s">
        <v>1598</v>
      </c>
      <c r="F1523">
        <v>156</v>
      </c>
      <c r="G1523" s="108">
        <f t="shared" si="0"/>
        <v>0</v>
      </c>
      <c r="H1523">
        <v>0</v>
      </c>
      <c r="I1523">
        <v>0</v>
      </c>
      <c r="J1523">
        <v>122</v>
      </c>
      <c r="K1523" s="108">
        <f t="shared" si="1"/>
        <v>12</v>
      </c>
      <c r="L1523">
        <v>12</v>
      </c>
      <c r="M1523">
        <v>0</v>
      </c>
      <c r="N1523">
        <v>37</v>
      </c>
      <c r="O1523">
        <v>2</v>
      </c>
      <c r="P1523">
        <v>90</v>
      </c>
      <c r="Q1523">
        <v>285</v>
      </c>
      <c r="R1523">
        <v>405</v>
      </c>
      <c r="S1523">
        <v>299</v>
      </c>
    </row>
    <row r="1524" spans="1:19" ht="12.75" customHeight="1" x14ac:dyDescent="0.15">
      <c r="A1524" t="s">
        <v>300</v>
      </c>
      <c r="B1524" t="s">
        <v>273</v>
      </c>
      <c r="C1524" t="s">
        <v>144</v>
      </c>
      <c r="D1524" s="86">
        <v>2017</v>
      </c>
      <c r="E1524" t="s">
        <v>1598</v>
      </c>
      <c r="F1524">
        <v>156</v>
      </c>
      <c r="G1524" s="108">
        <f t="shared" si="0"/>
        <v>49</v>
      </c>
      <c r="H1524">
        <v>49</v>
      </c>
      <c r="I1524">
        <v>0</v>
      </c>
      <c r="J1524">
        <v>122</v>
      </c>
      <c r="K1524" s="108">
        <f t="shared" si="1"/>
        <v>20</v>
      </c>
      <c r="L1524">
        <v>20</v>
      </c>
      <c r="M1524">
        <v>0</v>
      </c>
      <c r="N1524">
        <v>37</v>
      </c>
      <c r="O1524">
        <v>11</v>
      </c>
      <c r="P1524">
        <v>90</v>
      </c>
      <c r="Q1524">
        <v>115</v>
      </c>
      <c r="R1524">
        <v>405</v>
      </c>
      <c r="S1524">
        <v>195</v>
      </c>
    </row>
    <row r="1525" spans="1:19" ht="12.75" customHeight="1" x14ac:dyDescent="0.15">
      <c r="A1525" s="77" t="s">
        <v>488</v>
      </c>
      <c r="B1525" s="77" t="s">
        <v>488</v>
      </c>
      <c r="C1525" s="77" t="s">
        <v>492</v>
      </c>
      <c r="D1525" s="111" t="s">
        <v>1632</v>
      </c>
      <c r="E1525" s="77" t="s">
        <v>1598</v>
      </c>
      <c r="F1525" s="104">
        <v>962</v>
      </c>
      <c r="G1525" s="108">
        <f t="shared" si="0"/>
        <v>57</v>
      </c>
      <c r="H1525" s="104">
        <v>57</v>
      </c>
      <c r="I1525" s="104">
        <v>0</v>
      </c>
      <c r="J1525" s="103">
        <v>701</v>
      </c>
      <c r="K1525" s="108">
        <f t="shared" si="1"/>
        <v>48</v>
      </c>
      <c r="L1525" s="104">
        <v>48</v>
      </c>
      <c r="M1525" s="104">
        <v>0</v>
      </c>
      <c r="N1525" s="104">
        <v>820</v>
      </c>
      <c r="O1525" s="104">
        <v>0</v>
      </c>
      <c r="P1525" s="77" t="s">
        <v>1870</v>
      </c>
      <c r="Q1525" s="104">
        <v>245</v>
      </c>
      <c r="R1525" s="104">
        <v>4100</v>
      </c>
      <c r="S1525" s="104">
        <v>350</v>
      </c>
    </row>
    <row r="1526" spans="1:19" ht="12.75" customHeight="1" x14ac:dyDescent="0.15">
      <c r="A1526" t="s">
        <v>488</v>
      </c>
      <c r="B1526" t="s">
        <v>488</v>
      </c>
      <c r="C1526" t="s">
        <v>492</v>
      </c>
      <c r="D1526" s="86">
        <v>2015</v>
      </c>
      <c r="E1526" t="s">
        <v>1598</v>
      </c>
      <c r="F1526">
        <v>962</v>
      </c>
      <c r="G1526" s="108">
        <f t="shared" si="0"/>
        <v>0</v>
      </c>
      <c r="H1526">
        <v>0</v>
      </c>
      <c r="I1526">
        <v>0</v>
      </c>
      <c r="J1526">
        <v>701</v>
      </c>
      <c r="K1526" s="108">
        <f t="shared" si="1"/>
        <v>0</v>
      </c>
      <c r="L1526">
        <v>0</v>
      </c>
      <c r="M1526">
        <v>0</v>
      </c>
      <c r="N1526">
        <v>820</v>
      </c>
      <c r="O1526">
        <v>4</v>
      </c>
      <c r="P1526">
        <v>1617</v>
      </c>
      <c r="Q1526">
        <v>290</v>
      </c>
      <c r="R1526">
        <v>4100</v>
      </c>
      <c r="S1526">
        <v>294</v>
      </c>
    </row>
    <row r="1527" spans="1:19" ht="12.75" customHeight="1" x14ac:dyDescent="0.15">
      <c r="A1527" t="s">
        <v>488</v>
      </c>
      <c r="B1527" t="s">
        <v>488</v>
      </c>
      <c r="C1527" t="s">
        <v>492</v>
      </c>
      <c r="D1527" s="86">
        <v>2016</v>
      </c>
      <c r="E1527" t="s">
        <v>1598</v>
      </c>
      <c r="F1527">
        <v>962</v>
      </c>
      <c r="G1527" s="108">
        <f t="shared" si="0"/>
        <v>61</v>
      </c>
      <c r="H1527">
        <v>61</v>
      </c>
      <c r="I1527">
        <v>0</v>
      </c>
      <c r="J1527">
        <v>701</v>
      </c>
      <c r="K1527" s="108">
        <f t="shared" si="1"/>
        <v>36</v>
      </c>
      <c r="L1527">
        <v>36</v>
      </c>
      <c r="M1527">
        <v>0</v>
      </c>
      <c r="N1527">
        <v>820</v>
      </c>
      <c r="O1527">
        <v>0</v>
      </c>
      <c r="P1527">
        <v>1617</v>
      </c>
      <c r="Q1527">
        <v>159</v>
      </c>
      <c r="R1527">
        <v>4100</v>
      </c>
      <c r="S1527">
        <v>256</v>
      </c>
    </row>
    <row r="1528" spans="1:19" ht="12.75" customHeight="1" x14ac:dyDescent="0.15">
      <c r="A1528" t="s">
        <v>488</v>
      </c>
      <c r="B1528" t="s">
        <v>488</v>
      </c>
      <c r="C1528" t="s">
        <v>492</v>
      </c>
      <c r="D1528" s="86">
        <v>2017</v>
      </c>
      <c r="E1528" t="s">
        <v>1598</v>
      </c>
      <c r="F1528">
        <v>962</v>
      </c>
      <c r="G1528" s="108">
        <f t="shared" si="0"/>
        <v>0</v>
      </c>
      <c r="H1528">
        <v>0</v>
      </c>
      <c r="I1528">
        <v>0</v>
      </c>
      <c r="J1528">
        <v>701</v>
      </c>
      <c r="K1528" s="108">
        <f t="shared" si="1"/>
        <v>0</v>
      </c>
      <c r="L1528">
        <v>0</v>
      </c>
      <c r="M1528">
        <v>0</v>
      </c>
      <c r="N1528">
        <v>820</v>
      </c>
      <c r="O1528">
        <v>0</v>
      </c>
      <c r="P1528">
        <v>1617</v>
      </c>
      <c r="Q1528">
        <v>117</v>
      </c>
      <c r="R1528">
        <v>4100</v>
      </c>
      <c r="S1528">
        <v>117</v>
      </c>
    </row>
    <row r="1529" spans="1:19" ht="12.75" customHeight="1" x14ac:dyDescent="0.15">
      <c r="A1529" s="77" t="s">
        <v>520</v>
      </c>
      <c r="B1529" s="77" t="s">
        <v>488</v>
      </c>
      <c r="C1529" s="77" t="s">
        <v>492</v>
      </c>
      <c r="D1529" s="111" t="s">
        <v>1632</v>
      </c>
      <c r="E1529" s="77" t="s">
        <v>1598</v>
      </c>
      <c r="F1529" s="104">
        <v>159</v>
      </c>
      <c r="G1529" s="108">
        <f t="shared" si="0"/>
        <v>1</v>
      </c>
      <c r="H1529" s="104">
        <v>0</v>
      </c>
      <c r="I1529" s="104">
        <v>1</v>
      </c>
      <c r="J1529" s="103">
        <v>106</v>
      </c>
      <c r="K1529" s="108">
        <f t="shared" si="1"/>
        <v>14</v>
      </c>
      <c r="L1529" s="104">
        <v>0</v>
      </c>
      <c r="M1529" s="104">
        <v>14</v>
      </c>
      <c r="N1529" s="104">
        <v>112</v>
      </c>
      <c r="O1529" s="104">
        <v>82</v>
      </c>
      <c r="P1529" s="77" t="s">
        <v>1871</v>
      </c>
      <c r="Q1529" s="104">
        <v>231</v>
      </c>
      <c r="R1529" s="104">
        <v>661</v>
      </c>
      <c r="S1529" s="104">
        <v>328</v>
      </c>
    </row>
    <row r="1530" spans="1:19" ht="12.75" customHeight="1" x14ac:dyDescent="0.15">
      <c r="A1530" s="2" t="s">
        <v>520</v>
      </c>
      <c r="B1530" s="2" t="s">
        <v>488</v>
      </c>
      <c r="C1530" s="2" t="s">
        <v>492</v>
      </c>
      <c r="D1530" s="86">
        <v>2014</v>
      </c>
      <c r="E1530" s="2" t="s">
        <v>1598</v>
      </c>
      <c r="F1530" s="2">
        <v>159</v>
      </c>
      <c r="G1530" s="108">
        <f t="shared" si="0"/>
        <v>0</v>
      </c>
      <c r="H1530" s="2">
        <v>0</v>
      </c>
      <c r="I1530" s="2">
        <v>0</v>
      </c>
      <c r="J1530" s="2">
        <v>106</v>
      </c>
      <c r="K1530" s="108">
        <f t="shared" si="1"/>
        <v>0</v>
      </c>
      <c r="L1530" s="2">
        <v>0</v>
      </c>
      <c r="M1530" s="2">
        <v>0</v>
      </c>
      <c r="N1530" s="2">
        <v>112</v>
      </c>
      <c r="O1530" s="2">
        <v>59</v>
      </c>
      <c r="P1530" s="2">
        <v>284</v>
      </c>
      <c r="Q1530" s="2">
        <v>80</v>
      </c>
      <c r="R1530" s="2">
        <v>661</v>
      </c>
      <c r="S1530" s="2">
        <v>139</v>
      </c>
    </row>
    <row r="1531" spans="1:19" ht="12.75" customHeight="1" x14ac:dyDescent="0.15">
      <c r="A1531" t="s">
        <v>520</v>
      </c>
      <c r="B1531" t="s">
        <v>488</v>
      </c>
      <c r="C1531" t="s">
        <v>492</v>
      </c>
      <c r="D1531" s="86">
        <v>2015</v>
      </c>
      <c r="E1531" t="s">
        <v>1598</v>
      </c>
      <c r="F1531">
        <v>159</v>
      </c>
      <c r="G1531" s="108">
        <f t="shared" si="0"/>
        <v>49</v>
      </c>
      <c r="H1531">
        <v>49</v>
      </c>
      <c r="I1531">
        <v>0</v>
      </c>
      <c r="J1531">
        <v>106</v>
      </c>
      <c r="K1531" s="108">
        <f t="shared" si="1"/>
        <v>41</v>
      </c>
      <c r="L1531">
        <v>36</v>
      </c>
      <c r="M1531">
        <v>5</v>
      </c>
      <c r="N1531">
        <v>112</v>
      </c>
      <c r="O1531">
        <v>44</v>
      </c>
      <c r="P1531">
        <v>284</v>
      </c>
      <c r="Q1531">
        <v>94</v>
      </c>
      <c r="R1531">
        <v>661</v>
      </c>
      <c r="S1531">
        <v>228</v>
      </c>
    </row>
    <row r="1532" spans="1:19" ht="12.75" customHeight="1" x14ac:dyDescent="0.15">
      <c r="A1532" t="s">
        <v>520</v>
      </c>
      <c r="B1532" t="s">
        <v>488</v>
      </c>
      <c r="C1532" t="s">
        <v>492</v>
      </c>
      <c r="D1532" s="86">
        <v>2016</v>
      </c>
      <c r="E1532" t="s">
        <v>1598</v>
      </c>
      <c r="F1532">
        <v>159</v>
      </c>
      <c r="G1532" s="108">
        <f t="shared" si="0"/>
        <v>0</v>
      </c>
      <c r="H1532">
        <v>0</v>
      </c>
      <c r="I1532">
        <v>0</v>
      </c>
      <c r="J1532">
        <v>106</v>
      </c>
      <c r="K1532" s="108">
        <f t="shared" si="1"/>
        <v>7</v>
      </c>
      <c r="L1532">
        <v>0</v>
      </c>
      <c r="M1532">
        <v>7</v>
      </c>
      <c r="N1532">
        <v>112</v>
      </c>
      <c r="O1532">
        <v>13</v>
      </c>
      <c r="P1532">
        <v>284</v>
      </c>
      <c r="Q1532">
        <v>31</v>
      </c>
      <c r="R1532">
        <v>661</v>
      </c>
      <c r="S1532">
        <v>51</v>
      </c>
    </row>
    <row r="1533" spans="1:19" ht="12.75" customHeight="1" x14ac:dyDescent="0.15">
      <c r="A1533" t="s">
        <v>520</v>
      </c>
      <c r="B1533" t="s">
        <v>488</v>
      </c>
      <c r="C1533" t="s">
        <v>492</v>
      </c>
      <c r="D1533" s="86">
        <v>2017</v>
      </c>
      <c r="E1533" t="s">
        <v>1598</v>
      </c>
      <c r="F1533">
        <v>159</v>
      </c>
      <c r="G1533" s="108">
        <f t="shared" si="0"/>
        <v>8</v>
      </c>
      <c r="H1533">
        <v>8</v>
      </c>
      <c r="I1533">
        <v>0</v>
      </c>
      <c r="J1533">
        <v>106</v>
      </c>
      <c r="K1533" s="108">
        <f t="shared" si="1"/>
        <v>1</v>
      </c>
      <c r="L1533">
        <v>0</v>
      </c>
      <c r="M1533">
        <v>1</v>
      </c>
      <c r="N1533">
        <v>112</v>
      </c>
      <c r="O1533">
        <v>54</v>
      </c>
      <c r="P1533">
        <v>284</v>
      </c>
      <c r="Q1533">
        <v>145</v>
      </c>
      <c r="R1533">
        <v>661</v>
      </c>
      <c r="S1533">
        <v>208</v>
      </c>
    </row>
    <row r="1534" spans="1:19" ht="12.75" customHeight="1" x14ac:dyDescent="0.15">
      <c r="A1534" s="2" t="s">
        <v>505</v>
      </c>
      <c r="B1534" s="2" t="s">
        <v>505</v>
      </c>
      <c r="C1534" s="2" t="s">
        <v>67</v>
      </c>
      <c r="D1534" s="86">
        <v>2015</v>
      </c>
      <c r="E1534" s="2" t="s">
        <v>1598</v>
      </c>
      <c r="F1534" s="2">
        <v>1050</v>
      </c>
      <c r="G1534" s="108">
        <f t="shared" si="0"/>
        <v>0</v>
      </c>
      <c r="H1534" s="2">
        <v>0</v>
      </c>
      <c r="I1534" s="2">
        <v>0</v>
      </c>
      <c r="J1534" s="2">
        <v>695</v>
      </c>
      <c r="K1534" s="108">
        <f t="shared" si="1"/>
        <v>0</v>
      </c>
      <c r="L1534" s="2">
        <v>0</v>
      </c>
      <c r="M1534" s="2">
        <v>0</v>
      </c>
      <c r="N1534" s="2">
        <v>755</v>
      </c>
      <c r="O1534" s="2">
        <v>19</v>
      </c>
      <c r="P1534" s="2">
        <v>1593</v>
      </c>
      <c r="Q1534" s="2">
        <v>212</v>
      </c>
      <c r="R1534" s="2">
        <v>4093</v>
      </c>
      <c r="S1534" s="2">
        <v>231</v>
      </c>
    </row>
    <row r="1535" spans="1:19" ht="12.75" customHeight="1" x14ac:dyDescent="0.15">
      <c r="A1535" s="2" t="s">
        <v>505</v>
      </c>
      <c r="B1535" s="2" t="s">
        <v>505</v>
      </c>
      <c r="C1535" s="2" t="s">
        <v>67</v>
      </c>
      <c r="D1535" s="86">
        <v>2016</v>
      </c>
      <c r="E1535" s="2" t="s">
        <v>1598</v>
      </c>
      <c r="F1535" s="2">
        <v>1050</v>
      </c>
      <c r="G1535" s="108">
        <f t="shared" si="0"/>
        <v>1</v>
      </c>
      <c r="H1535" s="2">
        <v>1</v>
      </c>
      <c r="I1535" s="2">
        <v>0</v>
      </c>
      <c r="J1535" s="2">
        <v>695</v>
      </c>
      <c r="K1535" s="108">
        <f t="shared" si="1"/>
        <v>1</v>
      </c>
      <c r="L1535" s="2">
        <v>1</v>
      </c>
      <c r="M1535" s="2">
        <v>0</v>
      </c>
      <c r="N1535" s="2">
        <v>755</v>
      </c>
      <c r="O1535" s="2">
        <v>16</v>
      </c>
      <c r="P1535" s="2">
        <v>1593</v>
      </c>
      <c r="Q1535" s="2">
        <v>399</v>
      </c>
      <c r="R1535" s="2">
        <v>4093</v>
      </c>
      <c r="S1535" s="2">
        <v>417</v>
      </c>
    </row>
    <row r="1536" spans="1:19" ht="12.75" customHeight="1" x14ac:dyDescent="0.15">
      <c r="A1536" s="2" t="s">
        <v>505</v>
      </c>
      <c r="B1536" s="2" t="s">
        <v>505</v>
      </c>
      <c r="C1536" s="2" t="s">
        <v>67</v>
      </c>
      <c r="D1536" s="86">
        <v>2017</v>
      </c>
      <c r="E1536" s="2" t="s">
        <v>1598</v>
      </c>
      <c r="F1536" s="2">
        <v>1050</v>
      </c>
      <c r="G1536" s="108">
        <f t="shared" si="0"/>
        <v>0</v>
      </c>
      <c r="H1536" s="2">
        <v>0</v>
      </c>
      <c r="I1536" s="2">
        <v>0</v>
      </c>
      <c r="J1536" s="2">
        <v>695</v>
      </c>
      <c r="K1536" s="108">
        <f t="shared" si="1"/>
        <v>0</v>
      </c>
      <c r="L1536" s="2">
        <v>0</v>
      </c>
      <c r="M1536" s="2">
        <v>0</v>
      </c>
      <c r="N1536" s="2">
        <v>755</v>
      </c>
      <c r="O1536" s="2">
        <v>6</v>
      </c>
      <c r="P1536" s="2">
        <v>1593</v>
      </c>
      <c r="Q1536" s="2">
        <v>1609</v>
      </c>
      <c r="R1536" s="2">
        <v>4093</v>
      </c>
      <c r="S1536" s="2">
        <v>1615</v>
      </c>
    </row>
    <row r="1537" spans="1:19" ht="12.75" customHeight="1" x14ac:dyDescent="0.15">
      <c r="A1537" s="2" t="s">
        <v>539</v>
      </c>
      <c r="B1537" s="2" t="s">
        <v>505</v>
      </c>
      <c r="C1537" s="2" t="s">
        <v>67</v>
      </c>
      <c r="D1537" s="86">
        <v>2014</v>
      </c>
      <c r="E1537" s="2" t="s">
        <v>1598</v>
      </c>
      <c r="F1537" s="2">
        <v>22</v>
      </c>
      <c r="G1537" s="108">
        <f t="shared" si="0"/>
        <v>13</v>
      </c>
      <c r="H1537" s="2">
        <v>13</v>
      </c>
      <c r="I1537" s="2">
        <v>0</v>
      </c>
      <c r="J1537" s="2">
        <v>13</v>
      </c>
      <c r="K1537" s="108">
        <f t="shared" si="1"/>
        <v>0</v>
      </c>
      <c r="L1537" s="2">
        <v>0</v>
      </c>
      <c r="M1537" s="2">
        <v>0</v>
      </c>
      <c r="N1537" s="2">
        <v>214</v>
      </c>
      <c r="O1537" s="2">
        <v>0</v>
      </c>
      <c r="P1537" s="2">
        <v>28</v>
      </c>
      <c r="Q1537" s="2">
        <v>58</v>
      </c>
      <c r="R1537" s="2">
        <v>277</v>
      </c>
      <c r="S1537" s="2">
        <v>71</v>
      </c>
    </row>
    <row r="1538" spans="1:19" ht="12.75" customHeight="1" x14ac:dyDescent="0.15">
      <c r="A1538" s="2" t="s">
        <v>539</v>
      </c>
      <c r="B1538" s="2" t="s">
        <v>505</v>
      </c>
      <c r="C1538" s="2" t="s">
        <v>67</v>
      </c>
      <c r="D1538" s="86">
        <v>2015</v>
      </c>
      <c r="E1538" s="2" t="s">
        <v>1598</v>
      </c>
      <c r="F1538" s="2">
        <v>22</v>
      </c>
      <c r="G1538" s="108">
        <f t="shared" si="0"/>
        <v>5</v>
      </c>
      <c r="H1538" s="2">
        <v>5</v>
      </c>
      <c r="I1538" s="2">
        <v>0</v>
      </c>
      <c r="J1538" s="2">
        <v>13</v>
      </c>
      <c r="K1538" s="108">
        <f t="shared" si="1"/>
        <v>0</v>
      </c>
      <c r="L1538" s="2">
        <v>0</v>
      </c>
      <c r="M1538" s="2">
        <v>0</v>
      </c>
      <c r="N1538" s="2">
        <v>214</v>
      </c>
      <c r="O1538" s="2">
        <v>0</v>
      </c>
      <c r="P1538" s="2">
        <v>28</v>
      </c>
      <c r="Q1538" s="2">
        <v>60</v>
      </c>
      <c r="R1538" s="2">
        <v>277</v>
      </c>
      <c r="S1538" s="2">
        <v>65</v>
      </c>
    </row>
    <row r="1539" spans="1:19" ht="12.75" customHeight="1" x14ac:dyDescent="0.15">
      <c r="A1539" t="s">
        <v>539</v>
      </c>
      <c r="B1539" t="s">
        <v>505</v>
      </c>
      <c r="C1539" t="s">
        <v>67</v>
      </c>
      <c r="D1539" s="86">
        <v>2016</v>
      </c>
      <c r="E1539" t="s">
        <v>1598</v>
      </c>
      <c r="F1539">
        <v>22</v>
      </c>
      <c r="G1539" s="108">
        <f t="shared" si="0"/>
        <v>11</v>
      </c>
      <c r="H1539">
        <v>11</v>
      </c>
      <c r="I1539">
        <v>0</v>
      </c>
      <c r="J1539">
        <v>13</v>
      </c>
      <c r="K1539" s="108">
        <f t="shared" si="1"/>
        <v>0</v>
      </c>
      <c r="L1539">
        <v>0</v>
      </c>
      <c r="M1539">
        <v>0</v>
      </c>
      <c r="N1539">
        <v>214</v>
      </c>
      <c r="O1539">
        <v>0</v>
      </c>
      <c r="P1539">
        <v>28</v>
      </c>
      <c r="Q1539">
        <v>66</v>
      </c>
      <c r="R1539">
        <v>277</v>
      </c>
      <c r="S1539">
        <v>77</v>
      </c>
    </row>
    <row r="1540" spans="1:19" ht="12.75" customHeight="1" x14ac:dyDescent="0.15">
      <c r="A1540" t="s">
        <v>539</v>
      </c>
      <c r="B1540" t="s">
        <v>505</v>
      </c>
      <c r="C1540" t="s">
        <v>67</v>
      </c>
      <c r="D1540" s="86">
        <v>2017</v>
      </c>
      <c r="E1540" t="s">
        <v>1598</v>
      </c>
      <c r="F1540">
        <v>22</v>
      </c>
      <c r="G1540" s="108">
        <f t="shared" si="0"/>
        <v>13</v>
      </c>
      <c r="H1540">
        <v>0</v>
      </c>
      <c r="I1540">
        <v>13</v>
      </c>
      <c r="J1540">
        <v>13</v>
      </c>
      <c r="K1540" s="108">
        <f t="shared" si="1"/>
        <v>0</v>
      </c>
      <c r="L1540">
        <v>0</v>
      </c>
      <c r="M1540">
        <v>0</v>
      </c>
      <c r="N1540">
        <v>214</v>
      </c>
      <c r="O1540">
        <v>0</v>
      </c>
      <c r="P1540">
        <v>28</v>
      </c>
      <c r="Q1540">
        <v>43</v>
      </c>
      <c r="R1540">
        <v>277</v>
      </c>
      <c r="S1540">
        <v>56</v>
      </c>
    </row>
    <row r="1541" spans="1:19" ht="12.75" customHeight="1" x14ac:dyDescent="0.15">
      <c r="A1541" s="2" t="s">
        <v>1302</v>
      </c>
      <c r="B1541" s="2" t="s">
        <v>168</v>
      </c>
      <c r="C1541" s="2" t="s">
        <v>144</v>
      </c>
      <c r="D1541" s="86">
        <v>2014</v>
      </c>
      <c r="E1541" s="2" t="s">
        <v>1598</v>
      </c>
      <c r="F1541" s="2">
        <v>2645</v>
      </c>
      <c r="G1541" s="108">
        <f t="shared" si="0"/>
        <v>3</v>
      </c>
      <c r="H1541" s="2">
        <v>3</v>
      </c>
      <c r="I1541" s="2">
        <v>0</v>
      </c>
      <c r="J1541" s="2">
        <v>1678</v>
      </c>
      <c r="K1541" s="108">
        <f t="shared" si="1"/>
        <v>32</v>
      </c>
      <c r="L1541" s="2">
        <v>2</v>
      </c>
      <c r="M1541" s="2">
        <v>30</v>
      </c>
      <c r="N1541" s="2">
        <v>1532</v>
      </c>
      <c r="O1541" s="2">
        <v>141</v>
      </c>
      <c r="P1541" s="2">
        <v>5126</v>
      </c>
      <c r="Q1541" s="2">
        <v>212</v>
      </c>
      <c r="R1541" s="2">
        <v>10981</v>
      </c>
      <c r="S1541" s="2">
        <v>388</v>
      </c>
    </row>
    <row r="1542" spans="1:19" ht="12.75" customHeight="1" x14ac:dyDescent="0.15">
      <c r="A1542" t="s">
        <v>1302</v>
      </c>
      <c r="B1542" t="s">
        <v>168</v>
      </c>
      <c r="C1542" t="s">
        <v>144</v>
      </c>
      <c r="D1542" s="86">
        <v>2015</v>
      </c>
      <c r="E1542" t="s">
        <v>1598</v>
      </c>
      <c r="F1542">
        <v>2645</v>
      </c>
      <c r="G1542" s="108">
        <f t="shared" si="0"/>
        <v>0</v>
      </c>
      <c r="H1542">
        <v>0</v>
      </c>
      <c r="I1542">
        <v>0</v>
      </c>
      <c r="J1542">
        <v>1678</v>
      </c>
      <c r="K1542" s="108">
        <f t="shared" si="1"/>
        <v>73</v>
      </c>
      <c r="L1542">
        <v>73</v>
      </c>
      <c r="M1542">
        <v>0</v>
      </c>
      <c r="N1542">
        <v>1532</v>
      </c>
      <c r="O1542">
        <v>11</v>
      </c>
      <c r="P1542">
        <v>5126</v>
      </c>
      <c r="Q1542">
        <v>306</v>
      </c>
      <c r="R1542">
        <v>10981</v>
      </c>
      <c r="S1542">
        <v>390</v>
      </c>
    </row>
    <row r="1543" spans="1:19" ht="12.75" customHeight="1" x14ac:dyDescent="0.15">
      <c r="A1543" t="s">
        <v>1302</v>
      </c>
      <c r="B1543" t="s">
        <v>168</v>
      </c>
      <c r="C1543" t="s">
        <v>144</v>
      </c>
      <c r="D1543" s="86">
        <v>2016</v>
      </c>
      <c r="E1543" t="s">
        <v>1598</v>
      </c>
      <c r="F1543">
        <v>2645</v>
      </c>
      <c r="G1543" s="108">
        <f t="shared" si="0"/>
        <v>10</v>
      </c>
      <c r="H1543">
        <v>10</v>
      </c>
      <c r="I1543">
        <v>0</v>
      </c>
      <c r="J1543">
        <v>1678</v>
      </c>
      <c r="K1543" s="108">
        <f t="shared" si="1"/>
        <v>19</v>
      </c>
      <c r="L1543">
        <v>19</v>
      </c>
      <c r="M1543">
        <v>0</v>
      </c>
      <c r="N1543">
        <v>1532</v>
      </c>
      <c r="O1543">
        <v>0</v>
      </c>
      <c r="P1543">
        <v>5126</v>
      </c>
      <c r="Q1543">
        <v>433</v>
      </c>
      <c r="R1543">
        <v>10981</v>
      </c>
      <c r="S1543">
        <v>462</v>
      </c>
    </row>
    <row r="1544" spans="1:19" ht="12.75" customHeight="1" x14ac:dyDescent="0.15">
      <c r="A1544" t="s">
        <v>1302</v>
      </c>
      <c r="B1544" t="s">
        <v>168</v>
      </c>
      <c r="C1544" t="s">
        <v>144</v>
      </c>
      <c r="D1544" s="86">
        <v>2017</v>
      </c>
      <c r="E1544" t="s">
        <v>1598</v>
      </c>
      <c r="F1544">
        <v>2645</v>
      </c>
      <c r="G1544" s="108">
        <f t="shared" si="0"/>
        <v>0</v>
      </c>
      <c r="H1544">
        <v>0</v>
      </c>
      <c r="I1544">
        <v>0</v>
      </c>
      <c r="J1544">
        <v>1678</v>
      </c>
      <c r="K1544" s="108">
        <f t="shared" si="1"/>
        <v>0</v>
      </c>
      <c r="L1544">
        <v>0</v>
      </c>
      <c r="M1544">
        <v>0</v>
      </c>
      <c r="N1544">
        <v>1532</v>
      </c>
      <c r="O1544">
        <v>0</v>
      </c>
      <c r="P1544">
        <v>5126</v>
      </c>
      <c r="Q1544">
        <v>578</v>
      </c>
      <c r="R1544">
        <v>10981</v>
      </c>
      <c r="S1544">
        <v>578</v>
      </c>
    </row>
    <row r="1545" spans="1:19" ht="12.75" customHeight="1" x14ac:dyDescent="0.15">
      <c r="A1545" s="77" t="s">
        <v>509</v>
      </c>
      <c r="B1545" s="77" t="s">
        <v>509</v>
      </c>
      <c r="C1545" s="77" t="s">
        <v>128</v>
      </c>
      <c r="D1545" s="111" t="s">
        <v>1632</v>
      </c>
      <c r="E1545" s="77" t="s">
        <v>1598</v>
      </c>
      <c r="F1545" s="104">
        <v>180</v>
      </c>
      <c r="G1545" s="108">
        <f t="shared" si="0"/>
        <v>6</v>
      </c>
      <c r="H1545" s="104">
        <v>6</v>
      </c>
      <c r="I1545" s="104">
        <v>0</v>
      </c>
      <c r="J1545" s="103">
        <v>118</v>
      </c>
      <c r="K1545" s="108">
        <f t="shared" si="1"/>
        <v>53</v>
      </c>
      <c r="L1545" s="104">
        <v>47</v>
      </c>
      <c r="M1545" s="104">
        <v>6</v>
      </c>
      <c r="N1545" s="104">
        <v>136</v>
      </c>
      <c r="O1545" s="104">
        <v>1</v>
      </c>
      <c r="P1545" s="77" t="s">
        <v>1874</v>
      </c>
      <c r="Q1545" s="104">
        <v>90</v>
      </c>
      <c r="R1545" s="104">
        <v>747</v>
      </c>
      <c r="S1545" s="104">
        <v>150</v>
      </c>
    </row>
    <row r="1546" spans="1:19" ht="12.75" customHeight="1" x14ac:dyDescent="0.15">
      <c r="A1546" s="2" t="s">
        <v>509</v>
      </c>
      <c r="B1546" s="2" t="s">
        <v>509</v>
      </c>
      <c r="C1546" s="2" t="s">
        <v>128</v>
      </c>
      <c r="D1546" s="86">
        <v>2015</v>
      </c>
      <c r="E1546" s="2" t="s">
        <v>1598</v>
      </c>
      <c r="F1546" s="2">
        <v>180</v>
      </c>
      <c r="G1546" s="108">
        <f t="shared" si="0"/>
        <v>5</v>
      </c>
      <c r="H1546" s="2">
        <v>5</v>
      </c>
      <c r="I1546" s="2">
        <v>0</v>
      </c>
      <c r="J1546" s="2">
        <v>118</v>
      </c>
      <c r="K1546" s="108">
        <f t="shared" si="1"/>
        <v>7</v>
      </c>
      <c r="L1546" s="2">
        <v>7</v>
      </c>
      <c r="M1546" s="2">
        <v>0</v>
      </c>
      <c r="N1546" s="2">
        <v>136</v>
      </c>
      <c r="O1546" s="2">
        <v>39</v>
      </c>
      <c r="P1546" s="2">
        <v>313</v>
      </c>
      <c r="Q1546" s="2">
        <v>94</v>
      </c>
      <c r="R1546" s="2">
        <v>747</v>
      </c>
      <c r="S1546" s="2">
        <v>145</v>
      </c>
    </row>
    <row r="1547" spans="1:19" ht="12.75" customHeight="1" x14ac:dyDescent="0.15">
      <c r="A1547" s="2" t="s">
        <v>509</v>
      </c>
      <c r="B1547" s="2" t="s">
        <v>509</v>
      </c>
      <c r="C1547" s="2" t="s">
        <v>128</v>
      </c>
      <c r="D1547" s="86">
        <v>2016</v>
      </c>
      <c r="E1547" s="2" t="s">
        <v>1598</v>
      </c>
      <c r="F1547" s="2">
        <v>180</v>
      </c>
      <c r="G1547" s="108">
        <f t="shared" si="0"/>
        <v>1</v>
      </c>
      <c r="H1547" s="2">
        <v>1</v>
      </c>
      <c r="I1547" s="2">
        <v>0</v>
      </c>
      <c r="J1547" s="2">
        <v>118</v>
      </c>
      <c r="K1547" s="108">
        <f t="shared" si="1"/>
        <v>15</v>
      </c>
      <c r="L1547" s="2">
        <v>15</v>
      </c>
      <c r="M1547" s="2">
        <v>0</v>
      </c>
      <c r="N1547" s="2">
        <v>136</v>
      </c>
      <c r="O1547" s="2">
        <v>112</v>
      </c>
      <c r="P1547" s="2">
        <v>313</v>
      </c>
      <c r="Q1547" s="2">
        <v>44</v>
      </c>
      <c r="R1547" s="2">
        <v>747</v>
      </c>
      <c r="S1547" s="2">
        <v>172</v>
      </c>
    </row>
    <row r="1548" spans="1:19" ht="12.75" customHeight="1" x14ac:dyDescent="0.15">
      <c r="A1548" s="2" t="s">
        <v>509</v>
      </c>
      <c r="B1548" s="2" t="s">
        <v>509</v>
      </c>
      <c r="C1548" s="2" t="s">
        <v>128</v>
      </c>
      <c r="D1548" s="86">
        <v>2017</v>
      </c>
      <c r="E1548" s="2" t="s">
        <v>1598</v>
      </c>
      <c r="F1548" s="2">
        <v>180</v>
      </c>
      <c r="G1548" s="108">
        <f t="shared" si="0"/>
        <v>0</v>
      </c>
      <c r="H1548" s="2">
        <v>0</v>
      </c>
      <c r="I1548" s="2">
        <v>0</v>
      </c>
      <c r="J1548" s="2">
        <v>118</v>
      </c>
      <c r="K1548" s="108">
        <f t="shared" si="1"/>
        <v>13</v>
      </c>
      <c r="L1548" s="2">
        <v>13</v>
      </c>
      <c r="M1548" s="2">
        <v>0</v>
      </c>
      <c r="N1548" s="2">
        <v>136</v>
      </c>
      <c r="O1548" s="2">
        <v>41</v>
      </c>
      <c r="P1548" s="2">
        <v>313</v>
      </c>
      <c r="Q1548" s="2">
        <v>109</v>
      </c>
      <c r="R1548" s="2">
        <v>747</v>
      </c>
      <c r="S1548" s="2">
        <v>163</v>
      </c>
    </row>
    <row r="1549" spans="1:19" ht="12.75" customHeight="1" x14ac:dyDescent="0.15">
      <c r="A1549" s="77" t="s">
        <v>545</v>
      </c>
      <c r="B1549" s="77" t="s">
        <v>509</v>
      </c>
      <c r="C1549" s="77" t="s">
        <v>128</v>
      </c>
      <c r="D1549" s="111" t="s">
        <v>1632</v>
      </c>
      <c r="E1549" s="77" t="s">
        <v>1598</v>
      </c>
      <c r="F1549" s="104">
        <v>317</v>
      </c>
      <c r="G1549" s="108">
        <f t="shared" si="0"/>
        <v>0</v>
      </c>
      <c r="H1549" s="104">
        <v>0</v>
      </c>
      <c r="I1549" s="104">
        <v>0</v>
      </c>
      <c r="J1549" s="103">
        <v>207</v>
      </c>
      <c r="K1549" s="108">
        <f t="shared" si="1"/>
        <v>15</v>
      </c>
      <c r="L1549" s="104">
        <v>0</v>
      </c>
      <c r="M1549" s="104">
        <v>15</v>
      </c>
      <c r="N1549" s="104">
        <v>239</v>
      </c>
      <c r="O1549" s="104">
        <v>26</v>
      </c>
      <c r="P1549" s="77" t="s">
        <v>1875</v>
      </c>
      <c r="Q1549" s="104">
        <v>44</v>
      </c>
      <c r="R1549" s="104">
        <v>1314</v>
      </c>
      <c r="S1549" s="104">
        <v>85</v>
      </c>
    </row>
    <row r="1550" spans="1:19" ht="12.75" customHeight="1" x14ac:dyDescent="0.15">
      <c r="A1550" s="2" t="s">
        <v>545</v>
      </c>
      <c r="B1550" s="2" t="s">
        <v>509</v>
      </c>
      <c r="C1550" s="2" t="s">
        <v>128</v>
      </c>
      <c r="D1550" s="86">
        <v>2015</v>
      </c>
      <c r="E1550" s="2" t="s">
        <v>1598</v>
      </c>
      <c r="F1550" s="2">
        <v>317</v>
      </c>
      <c r="G1550" s="108">
        <f t="shared" si="0"/>
        <v>1</v>
      </c>
      <c r="H1550" s="2">
        <v>1</v>
      </c>
      <c r="I1550" s="2">
        <v>0</v>
      </c>
      <c r="J1550" s="2">
        <v>207</v>
      </c>
      <c r="K1550" s="108">
        <f t="shared" si="1"/>
        <v>2</v>
      </c>
      <c r="L1550" s="2">
        <v>2</v>
      </c>
      <c r="M1550" s="2">
        <v>0</v>
      </c>
      <c r="N1550" s="2">
        <v>239</v>
      </c>
      <c r="O1550" s="2">
        <v>84</v>
      </c>
      <c r="P1550" s="2">
        <v>551</v>
      </c>
      <c r="Q1550" s="2">
        <v>33</v>
      </c>
      <c r="R1550" s="2">
        <v>1314</v>
      </c>
      <c r="S1550" s="2">
        <v>120</v>
      </c>
    </row>
    <row r="1551" spans="1:19" ht="12.75" customHeight="1" x14ac:dyDescent="0.15">
      <c r="A1551" s="2" t="s">
        <v>545</v>
      </c>
      <c r="B1551" s="2" t="s">
        <v>509</v>
      </c>
      <c r="C1551" s="2" t="s">
        <v>128</v>
      </c>
      <c r="D1551" s="86">
        <v>2016</v>
      </c>
      <c r="E1551" s="2" t="s">
        <v>1598</v>
      </c>
      <c r="F1551" s="2">
        <v>317</v>
      </c>
      <c r="G1551" s="108">
        <f t="shared" si="0"/>
        <v>42</v>
      </c>
      <c r="H1551" s="2">
        <v>42</v>
      </c>
      <c r="I1551" s="2">
        <v>0</v>
      </c>
      <c r="J1551" s="2">
        <v>207</v>
      </c>
      <c r="K1551" s="108">
        <f t="shared" si="1"/>
        <v>23</v>
      </c>
      <c r="L1551" s="2">
        <v>23</v>
      </c>
      <c r="M1551" s="2">
        <v>0</v>
      </c>
      <c r="N1551" s="2">
        <v>239</v>
      </c>
      <c r="O1551" s="2">
        <v>35</v>
      </c>
      <c r="P1551" s="2">
        <v>551</v>
      </c>
      <c r="Q1551" s="2">
        <v>17</v>
      </c>
      <c r="R1551" s="2">
        <v>1314</v>
      </c>
      <c r="S1551" s="2">
        <v>117</v>
      </c>
    </row>
    <row r="1552" spans="1:19" ht="12.75" customHeight="1" x14ac:dyDescent="0.15">
      <c r="A1552" s="2" t="s">
        <v>545</v>
      </c>
      <c r="B1552" s="2" t="s">
        <v>509</v>
      </c>
      <c r="C1552" s="2" t="s">
        <v>128</v>
      </c>
      <c r="D1552" s="86">
        <v>2017</v>
      </c>
      <c r="E1552" s="2" t="s">
        <v>1598</v>
      </c>
      <c r="F1552" s="2">
        <v>317</v>
      </c>
      <c r="G1552" s="108">
        <f t="shared" si="0"/>
        <v>0</v>
      </c>
      <c r="H1552" s="2">
        <v>0</v>
      </c>
      <c r="I1552" s="2">
        <v>0</v>
      </c>
      <c r="J1552" s="2">
        <v>207</v>
      </c>
      <c r="K1552" s="108">
        <f t="shared" si="1"/>
        <v>0</v>
      </c>
      <c r="L1552" s="2">
        <v>0</v>
      </c>
      <c r="M1552" s="2">
        <v>0</v>
      </c>
      <c r="N1552" s="2">
        <v>239</v>
      </c>
      <c r="O1552" s="2">
        <v>66</v>
      </c>
      <c r="P1552" s="2">
        <v>551</v>
      </c>
      <c r="Q1552" s="2">
        <v>38</v>
      </c>
      <c r="R1552" s="2">
        <v>1314</v>
      </c>
      <c r="S1552" s="2">
        <v>104</v>
      </c>
    </row>
    <row r="1553" spans="1:19" ht="12.75" customHeight="1" x14ac:dyDescent="0.15">
      <c r="A1553" s="77" t="s">
        <v>216</v>
      </c>
      <c r="B1553" s="77" t="s">
        <v>168</v>
      </c>
      <c r="C1553" s="77" t="s">
        <v>144</v>
      </c>
      <c r="D1553" s="111" t="s">
        <v>1632</v>
      </c>
      <c r="E1553" s="77" t="s">
        <v>1598</v>
      </c>
      <c r="F1553" s="104">
        <v>82</v>
      </c>
      <c r="G1553" s="108">
        <f t="shared" si="0"/>
        <v>0</v>
      </c>
      <c r="H1553" s="104">
        <v>0</v>
      </c>
      <c r="I1553" s="104">
        <v>0</v>
      </c>
      <c r="J1553" s="103">
        <v>50</v>
      </c>
      <c r="K1553" s="108">
        <f t="shared" si="1"/>
        <v>2</v>
      </c>
      <c r="L1553" s="104">
        <v>0</v>
      </c>
      <c r="M1553" s="104">
        <v>2</v>
      </c>
      <c r="N1553" s="104">
        <v>53</v>
      </c>
      <c r="O1553" s="104">
        <v>0</v>
      </c>
      <c r="P1553" s="77" t="s">
        <v>1876</v>
      </c>
      <c r="Q1553" s="104">
        <v>0</v>
      </c>
      <c r="R1553" s="104">
        <v>324</v>
      </c>
      <c r="S1553" s="104">
        <v>2</v>
      </c>
    </row>
    <row r="1554" spans="1:19" ht="12.75" customHeight="1" x14ac:dyDescent="0.15">
      <c r="A1554" s="2" t="s">
        <v>216</v>
      </c>
      <c r="B1554" s="2" t="s">
        <v>168</v>
      </c>
      <c r="C1554" s="2" t="s">
        <v>144</v>
      </c>
      <c r="D1554" s="86">
        <v>2013</v>
      </c>
      <c r="E1554" s="2" t="s">
        <v>1598</v>
      </c>
      <c r="F1554" s="2">
        <v>82</v>
      </c>
      <c r="G1554" s="108">
        <f t="shared" si="0"/>
        <v>0</v>
      </c>
      <c r="H1554" s="2">
        <v>0</v>
      </c>
      <c r="I1554" s="2">
        <v>0</v>
      </c>
      <c r="J1554" s="2">
        <v>50</v>
      </c>
      <c r="K1554" s="108">
        <f t="shared" si="1"/>
        <v>0</v>
      </c>
      <c r="L1554" s="2">
        <v>0</v>
      </c>
      <c r="M1554" s="2">
        <v>0</v>
      </c>
      <c r="N1554" s="2">
        <v>53</v>
      </c>
      <c r="O1554" s="2">
        <v>0</v>
      </c>
      <c r="P1554" s="2">
        <v>139</v>
      </c>
      <c r="Q1554" s="2">
        <v>0</v>
      </c>
      <c r="R1554" s="2">
        <v>324</v>
      </c>
      <c r="S1554" s="2">
        <v>0</v>
      </c>
    </row>
    <row r="1555" spans="1:19" ht="12.75" customHeight="1" x14ac:dyDescent="0.15">
      <c r="A1555" s="2" t="s">
        <v>216</v>
      </c>
      <c r="B1555" s="2" t="s">
        <v>168</v>
      </c>
      <c r="C1555" s="2" t="s">
        <v>144</v>
      </c>
      <c r="D1555" s="86">
        <v>2014</v>
      </c>
      <c r="E1555" s="2" t="s">
        <v>1598</v>
      </c>
      <c r="F1555" s="2">
        <v>82</v>
      </c>
      <c r="G1555" s="108">
        <f t="shared" si="0"/>
        <v>0</v>
      </c>
      <c r="H1555" s="2">
        <v>0</v>
      </c>
      <c r="I1555" s="2">
        <v>0</v>
      </c>
      <c r="J1555" s="2">
        <v>50</v>
      </c>
      <c r="K1555" s="108">
        <f t="shared" si="1"/>
        <v>0</v>
      </c>
      <c r="L1555" s="2">
        <v>0</v>
      </c>
      <c r="M1555" s="2">
        <v>0</v>
      </c>
      <c r="N1555" s="2">
        <v>53</v>
      </c>
      <c r="O1555" s="2">
        <v>0</v>
      </c>
      <c r="P1555" s="2">
        <v>139</v>
      </c>
      <c r="Q1555" s="2">
        <v>156</v>
      </c>
      <c r="R1555" s="2">
        <v>324</v>
      </c>
      <c r="S1555" s="2">
        <v>156</v>
      </c>
    </row>
    <row r="1556" spans="1:19" ht="12.75" customHeight="1" x14ac:dyDescent="0.15">
      <c r="A1556" t="s">
        <v>216</v>
      </c>
      <c r="B1556" t="s">
        <v>168</v>
      </c>
      <c r="C1556" t="s">
        <v>144</v>
      </c>
      <c r="D1556" s="86">
        <v>2015</v>
      </c>
      <c r="E1556" t="s">
        <v>1598</v>
      </c>
      <c r="F1556">
        <v>82</v>
      </c>
      <c r="G1556" s="108">
        <f t="shared" si="0"/>
        <v>0</v>
      </c>
      <c r="H1556">
        <v>0</v>
      </c>
      <c r="I1556">
        <v>0</v>
      </c>
      <c r="J1556">
        <v>50</v>
      </c>
      <c r="K1556" s="108">
        <f t="shared" si="1"/>
        <v>0</v>
      </c>
      <c r="L1556">
        <v>0</v>
      </c>
      <c r="M1556">
        <v>0</v>
      </c>
      <c r="N1556">
        <v>53</v>
      </c>
      <c r="O1556">
        <v>0</v>
      </c>
      <c r="P1556">
        <v>139</v>
      </c>
      <c r="Q1556">
        <v>51</v>
      </c>
      <c r="R1556">
        <v>324</v>
      </c>
      <c r="S1556">
        <v>51</v>
      </c>
    </row>
    <row r="1557" spans="1:19" ht="12.75" customHeight="1" x14ac:dyDescent="0.15">
      <c r="A1557" t="s">
        <v>216</v>
      </c>
      <c r="B1557" t="s">
        <v>168</v>
      </c>
      <c r="C1557" t="s">
        <v>144</v>
      </c>
      <c r="D1557" s="86">
        <v>2016</v>
      </c>
      <c r="E1557" t="s">
        <v>1598</v>
      </c>
      <c r="F1557">
        <v>82</v>
      </c>
      <c r="G1557" s="108">
        <f t="shared" si="0"/>
        <v>0</v>
      </c>
      <c r="H1557">
        <v>0</v>
      </c>
      <c r="I1557">
        <v>0</v>
      </c>
      <c r="J1557">
        <v>50</v>
      </c>
      <c r="K1557" s="108">
        <f t="shared" si="1"/>
        <v>0</v>
      </c>
      <c r="L1557">
        <v>0</v>
      </c>
      <c r="M1557">
        <v>0</v>
      </c>
      <c r="N1557">
        <v>53</v>
      </c>
      <c r="O1557">
        <v>0</v>
      </c>
      <c r="P1557">
        <v>139</v>
      </c>
      <c r="Q1557">
        <v>0</v>
      </c>
      <c r="R1557">
        <v>324</v>
      </c>
      <c r="S1557">
        <v>0</v>
      </c>
    </row>
    <row r="1558" spans="1:19" ht="12.75" customHeight="1" x14ac:dyDescent="0.15">
      <c r="A1558" t="s">
        <v>216</v>
      </c>
      <c r="B1558" t="s">
        <v>168</v>
      </c>
      <c r="C1558" t="s">
        <v>144</v>
      </c>
      <c r="D1558" s="86">
        <v>2017</v>
      </c>
      <c r="E1558" t="s">
        <v>1598</v>
      </c>
      <c r="F1558">
        <v>82</v>
      </c>
      <c r="G1558" s="108">
        <f t="shared" si="0"/>
        <v>0</v>
      </c>
      <c r="H1558">
        <v>0</v>
      </c>
      <c r="I1558">
        <v>0</v>
      </c>
      <c r="J1558">
        <v>50</v>
      </c>
      <c r="K1558" s="108">
        <f t="shared" si="1"/>
        <v>1</v>
      </c>
      <c r="L1558">
        <v>0</v>
      </c>
      <c r="M1558">
        <v>1</v>
      </c>
      <c r="N1558">
        <v>53</v>
      </c>
      <c r="O1558">
        <v>0</v>
      </c>
      <c r="P1558">
        <v>139</v>
      </c>
      <c r="Q1558">
        <v>14</v>
      </c>
      <c r="R1558">
        <v>324</v>
      </c>
      <c r="S1558">
        <v>15</v>
      </c>
    </row>
    <row r="1559" spans="1:19" ht="12.75" customHeight="1" x14ac:dyDescent="0.15">
      <c r="A1559" s="77" t="s">
        <v>522</v>
      </c>
      <c r="B1559" s="77" t="s">
        <v>488</v>
      </c>
      <c r="C1559" s="77" t="s">
        <v>492</v>
      </c>
      <c r="D1559" s="111" t="s">
        <v>1632</v>
      </c>
      <c r="E1559" s="77" t="s">
        <v>1598</v>
      </c>
      <c r="F1559" s="104">
        <v>985</v>
      </c>
      <c r="G1559" s="108">
        <f t="shared" si="0"/>
        <v>0</v>
      </c>
      <c r="H1559" s="104">
        <v>0</v>
      </c>
      <c r="I1559" s="104">
        <v>0</v>
      </c>
      <c r="J1559" s="103">
        <v>656</v>
      </c>
      <c r="K1559" s="108">
        <f t="shared" si="1"/>
        <v>108</v>
      </c>
      <c r="L1559" s="104">
        <v>78</v>
      </c>
      <c r="M1559" s="104">
        <v>30</v>
      </c>
      <c r="N1559" s="104">
        <v>730</v>
      </c>
      <c r="O1559" s="104">
        <v>0</v>
      </c>
      <c r="P1559" s="77" t="s">
        <v>1877</v>
      </c>
      <c r="Q1559" s="104">
        <v>52</v>
      </c>
      <c r="R1559" s="104">
        <v>4102</v>
      </c>
      <c r="S1559" s="104">
        <v>160</v>
      </c>
    </row>
    <row r="1560" spans="1:19" ht="12.75" customHeight="1" x14ac:dyDescent="0.15">
      <c r="A1560" t="s">
        <v>522</v>
      </c>
      <c r="B1560" t="s">
        <v>488</v>
      </c>
      <c r="C1560" t="s">
        <v>492</v>
      </c>
      <c r="D1560" s="86">
        <v>2015</v>
      </c>
      <c r="E1560" t="s">
        <v>1598</v>
      </c>
      <c r="F1560">
        <v>985</v>
      </c>
      <c r="G1560" s="108">
        <f t="shared" si="0"/>
        <v>0</v>
      </c>
      <c r="H1560">
        <v>0</v>
      </c>
      <c r="I1560">
        <v>0</v>
      </c>
      <c r="J1560">
        <v>656</v>
      </c>
      <c r="K1560" s="108">
        <f t="shared" si="1"/>
        <v>0</v>
      </c>
      <c r="L1560">
        <v>0</v>
      </c>
      <c r="M1560">
        <v>0</v>
      </c>
      <c r="N1560">
        <v>730</v>
      </c>
      <c r="O1560">
        <v>286</v>
      </c>
      <c r="P1560">
        <v>1731</v>
      </c>
      <c r="Q1560">
        <v>150</v>
      </c>
      <c r="R1560">
        <v>4102</v>
      </c>
      <c r="S1560">
        <v>436</v>
      </c>
    </row>
    <row r="1561" spans="1:19" ht="12.75" customHeight="1" x14ac:dyDescent="0.15">
      <c r="A1561" t="s">
        <v>522</v>
      </c>
      <c r="B1561" t="s">
        <v>488</v>
      </c>
      <c r="C1561" t="s">
        <v>492</v>
      </c>
      <c r="D1561" s="86">
        <v>2016</v>
      </c>
      <c r="E1561" t="s">
        <v>1598</v>
      </c>
      <c r="F1561">
        <v>985</v>
      </c>
      <c r="G1561" s="108">
        <f t="shared" si="0"/>
        <v>27</v>
      </c>
      <c r="H1561">
        <v>27</v>
      </c>
      <c r="I1561">
        <v>0</v>
      </c>
      <c r="J1561">
        <v>656</v>
      </c>
      <c r="K1561" s="108">
        <f t="shared" si="1"/>
        <v>59</v>
      </c>
      <c r="L1561">
        <v>59</v>
      </c>
      <c r="M1561">
        <v>0</v>
      </c>
      <c r="N1561">
        <v>730</v>
      </c>
      <c r="O1561">
        <v>14</v>
      </c>
      <c r="P1561">
        <v>1731</v>
      </c>
      <c r="Q1561">
        <v>191</v>
      </c>
      <c r="R1561">
        <v>4102</v>
      </c>
      <c r="S1561">
        <v>291</v>
      </c>
    </row>
    <row r="1562" spans="1:19" ht="12.75" customHeight="1" x14ac:dyDescent="0.15">
      <c r="A1562" t="s">
        <v>522</v>
      </c>
      <c r="B1562" t="s">
        <v>488</v>
      </c>
      <c r="C1562" t="s">
        <v>492</v>
      </c>
      <c r="D1562" s="86">
        <v>2017</v>
      </c>
      <c r="E1562" t="s">
        <v>1598</v>
      </c>
      <c r="F1562">
        <v>985</v>
      </c>
      <c r="G1562" s="108">
        <f t="shared" si="0"/>
        <v>0</v>
      </c>
      <c r="H1562">
        <v>0</v>
      </c>
      <c r="I1562">
        <v>0</v>
      </c>
      <c r="J1562">
        <v>656</v>
      </c>
      <c r="K1562" s="108">
        <f t="shared" si="1"/>
        <v>0</v>
      </c>
      <c r="L1562">
        <v>0</v>
      </c>
      <c r="M1562">
        <v>0</v>
      </c>
      <c r="N1562">
        <v>730</v>
      </c>
      <c r="O1562">
        <v>391</v>
      </c>
      <c r="P1562">
        <v>1731</v>
      </c>
      <c r="Q1562">
        <v>125</v>
      </c>
      <c r="R1562">
        <v>4102</v>
      </c>
      <c r="S1562">
        <v>516</v>
      </c>
    </row>
    <row r="1563" spans="1:19" ht="12.75" customHeight="1" x14ac:dyDescent="0.15">
      <c r="A1563" s="77" t="s">
        <v>217</v>
      </c>
      <c r="B1563" s="77" t="s">
        <v>168</v>
      </c>
      <c r="C1563" s="77" t="s">
        <v>144</v>
      </c>
      <c r="D1563" s="111" t="s">
        <v>1632</v>
      </c>
      <c r="E1563" s="77" t="s">
        <v>1598</v>
      </c>
      <c r="F1563" s="104">
        <v>428</v>
      </c>
      <c r="G1563" s="108">
        <f t="shared" si="0"/>
        <v>53</v>
      </c>
      <c r="H1563" s="104">
        <v>53</v>
      </c>
      <c r="I1563" s="104">
        <v>0</v>
      </c>
      <c r="J1563" s="103">
        <v>263</v>
      </c>
      <c r="K1563" s="108">
        <f t="shared" si="1"/>
        <v>9</v>
      </c>
      <c r="L1563" s="104">
        <v>9</v>
      </c>
      <c r="M1563" s="104">
        <v>0</v>
      </c>
      <c r="N1563" s="104">
        <v>283</v>
      </c>
      <c r="O1563" s="104">
        <v>25</v>
      </c>
      <c r="P1563" s="77" t="s">
        <v>1879</v>
      </c>
      <c r="Q1563" s="104">
        <v>312</v>
      </c>
      <c r="R1563" s="104">
        <v>1674</v>
      </c>
      <c r="S1563" s="104">
        <v>399</v>
      </c>
    </row>
    <row r="1564" spans="1:19" ht="12.75" customHeight="1" x14ac:dyDescent="0.15">
      <c r="A1564" s="2" t="s">
        <v>217</v>
      </c>
      <c r="B1564" s="2" t="s">
        <v>168</v>
      </c>
      <c r="C1564" s="2" t="s">
        <v>144</v>
      </c>
      <c r="D1564" s="86">
        <v>2014</v>
      </c>
      <c r="E1564" s="2" t="s">
        <v>1598</v>
      </c>
      <c r="F1564" s="2">
        <v>428</v>
      </c>
      <c r="G1564" s="108">
        <f t="shared" si="0"/>
        <v>167</v>
      </c>
      <c r="H1564" s="2">
        <v>167</v>
      </c>
      <c r="I1564" s="2">
        <v>0</v>
      </c>
      <c r="J1564" s="2">
        <v>263</v>
      </c>
      <c r="K1564" s="108">
        <f t="shared" si="1"/>
        <v>97</v>
      </c>
      <c r="L1564" s="2">
        <v>97</v>
      </c>
      <c r="M1564" s="2">
        <v>0</v>
      </c>
      <c r="N1564" s="2">
        <v>283</v>
      </c>
      <c r="O1564" s="2">
        <v>17</v>
      </c>
      <c r="P1564" s="2">
        <v>700</v>
      </c>
      <c r="Q1564" s="2">
        <v>301</v>
      </c>
      <c r="R1564" s="2">
        <v>1674</v>
      </c>
      <c r="S1564" s="2">
        <v>582</v>
      </c>
    </row>
    <row r="1565" spans="1:19" ht="12.75" customHeight="1" x14ac:dyDescent="0.15">
      <c r="A1565" t="s">
        <v>217</v>
      </c>
      <c r="B1565" t="s">
        <v>168</v>
      </c>
      <c r="C1565" t="s">
        <v>144</v>
      </c>
      <c r="D1565" s="86">
        <v>2015</v>
      </c>
      <c r="E1565" t="s">
        <v>1598</v>
      </c>
      <c r="F1565">
        <v>428</v>
      </c>
      <c r="G1565" s="108">
        <f t="shared" si="0"/>
        <v>37</v>
      </c>
      <c r="H1565">
        <v>37</v>
      </c>
      <c r="I1565">
        <v>0</v>
      </c>
      <c r="J1565">
        <v>263</v>
      </c>
      <c r="K1565" s="108">
        <f t="shared" si="1"/>
        <v>0</v>
      </c>
      <c r="L1565">
        <v>0</v>
      </c>
      <c r="M1565">
        <v>0</v>
      </c>
      <c r="N1565">
        <v>283</v>
      </c>
      <c r="O1565">
        <v>1</v>
      </c>
      <c r="P1565">
        <v>700</v>
      </c>
      <c r="Q1565">
        <v>108</v>
      </c>
      <c r="R1565">
        <v>1674</v>
      </c>
      <c r="S1565">
        <v>146</v>
      </c>
    </row>
    <row r="1566" spans="1:19" ht="12.75" customHeight="1" x14ac:dyDescent="0.15">
      <c r="A1566" t="s">
        <v>217</v>
      </c>
      <c r="B1566" t="s">
        <v>168</v>
      </c>
      <c r="C1566" t="s">
        <v>144</v>
      </c>
      <c r="D1566" s="86">
        <v>2016</v>
      </c>
      <c r="E1566" t="s">
        <v>1598</v>
      </c>
      <c r="F1566">
        <v>428</v>
      </c>
      <c r="G1566" s="108">
        <f t="shared" si="0"/>
        <v>6</v>
      </c>
      <c r="H1566">
        <v>6</v>
      </c>
      <c r="I1566">
        <v>0</v>
      </c>
      <c r="J1566">
        <v>263</v>
      </c>
      <c r="K1566" s="108">
        <f t="shared" si="1"/>
        <v>6</v>
      </c>
      <c r="L1566">
        <v>6</v>
      </c>
      <c r="M1566">
        <v>0</v>
      </c>
      <c r="N1566">
        <v>283</v>
      </c>
      <c r="O1566">
        <v>0</v>
      </c>
      <c r="P1566">
        <v>700</v>
      </c>
      <c r="Q1566">
        <v>244</v>
      </c>
      <c r="R1566">
        <v>1674</v>
      </c>
      <c r="S1566">
        <v>256</v>
      </c>
    </row>
    <row r="1567" spans="1:19" ht="12.75" customHeight="1" x14ac:dyDescent="0.15">
      <c r="A1567" t="s">
        <v>217</v>
      </c>
      <c r="B1567" t="s">
        <v>168</v>
      </c>
      <c r="C1567" t="s">
        <v>144</v>
      </c>
      <c r="D1567" s="86">
        <v>2017</v>
      </c>
      <c r="E1567" t="s">
        <v>1598</v>
      </c>
      <c r="F1567">
        <v>428</v>
      </c>
      <c r="G1567" s="108">
        <f t="shared" si="0"/>
        <v>93</v>
      </c>
      <c r="H1567">
        <v>93</v>
      </c>
      <c r="I1567">
        <v>0</v>
      </c>
      <c r="J1567">
        <v>263</v>
      </c>
      <c r="K1567" s="108">
        <f t="shared" si="1"/>
        <v>21</v>
      </c>
      <c r="L1567">
        <v>21</v>
      </c>
      <c r="M1567">
        <v>0</v>
      </c>
      <c r="N1567">
        <v>283</v>
      </c>
      <c r="O1567">
        <v>8</v>
      </c>
      <c r="P1567">
        <v>700</v>
      </c>
      <c r="Q1567">
        <v>569</v>
      </c>
      <c r="R1567">
        <v>1674</v>
      </c>
      <c r="S1567">
        <v>691</v>
      </c>
    </row>
    <row r="1568" spans="1:19" ht="12.75" customHeight="1" x14ac:dyDescent="0.15">
      <c r="A1568" s="77" t="s">
        <v>1303</v>
      </c>
      <c r="B1568" s="77" t="s">
        <v>502</v>
      </c>
      <c r="C1568" s="77" t="s">
        <v>144</v>
      </c>
      <c r="D1568" s="111" t="s">
        <v>1632</v>
      </c>
      <c r="E1568" s="77" t="s">
        <v>1598</v>
      </c>
      <c r="F1568" s="104">
        <v>288</v>
      </c>
      <c r="G1568" s="108">
        <f t="shared" si="0"/>
        <v>0</v>
      </c>
      <c r="H1568" s="2"/>
      <c r="I1568" s="2"/>
      <c r="J1568" s="103">
        <v>201</v>
      </c>
      <c r="K1568" s="108">
        <f t="shared" si="1"/>
        <v>0</v>
      </c>
      <c r="L1568" s="2"/>
      <c r="M1568" s="2"/>
      <c r="N1568" s="104">
        <v>241</v>
      </c>
      <c r="O1568" s="2"/>
      <c r="P1568" s="77" t="s">
        <v>1865</v>
      </c>
      <c r="Q1568" s="2"/>
      <c r="R1568" s="104">
        <v>1285</v>
      </c>
      <c r="S1568" s="2"/>
    </row>
    <row r="1569" spans="1:19" ht="12.75" customHeight="1" x14ac:dyDescent="0.15">
      <c r="A1569" s="2" t="s">
        <v>1303</v>
      </c>
      <c r="B1569" s="2" t="s">
        <v>502</v>
      </c>
      <c r="C1569" s="2" t="s">
        <v>144</v>
      </c>
      <c r="D1569" s="86">
        <v>2017</v>
      </c>
      <c r="E1569" s="2" t="s">
        <v>1598</v>
      </c>
      <c r="F1569" s="2">
        <v>288</v>
      </c>
      <c r="G1569" s="108">
        <f t="shared" si="0"/>
        <v>0</v>
      </c>
      <c r="H1569" s="2">
        <v>0</v>
      </c>
      <c r="I1569" s="2">
        <v>0</v>
      </c>
      <c r="J1569" s="2">
        <v>201</v>
      </c>
      <c r="K1569" s="108">
        <f t="shared" si="1"/>
        <v>10</v>
      </c>
      <c r="L1569" s="2">
        <v>10</v>
      </c>
      <c r="M1569" s="2">
        <v>0</v>
      </c>
      <c r="N1569" s="2">
        <v>241</v>
      </c>
      <c r="O1569" s="2">
        <v>6</v>
      </c>
      <c r="P1569" s="2">
        <v>555</v>
      </c>
      <c r="Q1569" s="2">
        <v>1</v>
      </c>
      <c r="R1569" s="2">
        <v>1285</v>
      </c>
      <c r="S1569" s="2">
        <v>17</v>
      </c>
    </row>
    <row r="1570" spans="1:19" ht="12.75" customHeight="1" x14ac:dyDescent="0.15">
      <c r="A1570" s="2" t="s">
        <v>576</v>
      </c>
      <c r="B1570" s="2" t="s">
        <v>528</v>
      </c>
      <c r="C1570" s="2" t="s">
        <v>67</v>
      </c>
      <c r="D1570" s="86">
        <v>2014</v>
      </c>
      <c r="E1570" s="2" t="s">
        <v>1598</v>
      </c>
      <c r="F1570" s="2">
        <v>1041</v>
      </c>
      <c r="G1570" s="108">
        <f t="shared" si="0"/>
        <v>11</v>
      </c>
      <c r="H1570" s="2">
        <v>11</v>
      </c>
      <c r="I1570" s="2">
        <v>0</v>
      </c>
      <c r="J1570" s="2">
        <v>671</v>
      </c>
      <c r="K1570" s="108">
        <f t="shared" si="1"/>
        <v>90</v>
      </c>
      <c r="L1570" s="2">
        <v>90</v>
      </c>
      <c r="M1570" s="2">
        <v>0</v>
      </c>
      <c r="N1570" s="2">
        <v>759</v>
      </c>
      <c r="O1570" s="2">
        <v>10</v>
      </c>
      <c r="P1570" s="2">
        <v>2612</v>
      </c>
      <c r="Q1570" s="2">
        <v>141</v>
      </c>
      <c r="R1570" s="2">
        <v>5083</v>
      </c>
      <c r="S1570" s="2">
        <v>252</v>
      </c>
    </row>
    <row r="1571" spans="1:19" ht="12.75" customHeight="1" x14ac:dyDescent="0.15">
      <c r="A1571" s="2" t="s">
        <v>576</v>
      </c>
      <c r="B1571" s="2" t="s">
        <v>528</v>
      </c>
      <c r="C1571" s="2" t="s">
        <v>67</v>
      </c>
      <c r="D1571" s="86">
        <v>2015</v>
      </c>
      <c r="E1571" s="2" t="s">
        <v>1598</v>
      </c>
      <c r="F1571" s="2">
        <v>1041</v>
      </c>
      <c r="G1571" s="108">
        <f t="shared" si="0"/>
        <v>0</v>
      </c>
      <c r="H1571" s="2">
        <v>0</v>
      </c>
      <c r="I1571" s="2">
        <v>0</v>
      </c>
      <c r="J1571" s="2">
        <v>671</v>
      </c>
      <c r="K1571" s="108">
        <f t="shared" si="1"/>
        <v>24</v>
      </c>
      <c r="L1571" s="2">
        <v>24</v>
      </c>
      <c r="M1571" s="2">
        <v>0</v>
      </c>
      <c r="N1571" s="2">
        <v>759</v>
      </c>
      <c r="O1571" s="2">
        <v>8</v>
      </c>
      <c r="P1571" s="2">
        <v>2612</v>
      </c>
      <c r="Q1571" s="2">
        <v>94</v>
      </c>
      <c r="R1571" s="2">
        <v>5083</v>
      </c>
      <c r="S1571" s="2">
        <v>126</v>
      </c>
    </row>
    <row r="1572" spans="1:19" ht="12.75" customHeight="1" x14ac:dyDescent="0.15">
      <c r="A1572" s="2" t="s">
        <v>576</v>
      </c>
      <c r="B1572" s="2" t="s">
        <v>528</v>
      </c>
      <c r="C1572" s="2" t="s">
        <v>67</v>
      </c>
      <c r="D1572" s="86">
        <v>2016</v>
      </c>
      <c r="E1572" s="2" t="s">
        <v>1598</v>
      </c>
      <c r="F1572" s="2">
        <v>1041</v>
      </c>
      <c r="G1572" s="108">
        <f t="shared" si="0"/>
        <v>38</v>
      </c>
      <c r="H1572" s="2">
        <v>38</v>
      </c>
      <c r="I1572" s="2">
        <v>0</v>
      </c>
      <c r="J1572" s="2">
        <v>671</v>
      </c>
      <c r="K1572" s="108">
        <f t="shared" si="1"/>
        <v>3</v>
      </c>
      <c r="L1572" s="2">
        <v>3</v>
      </c>
      <c r="M1572" s="2">
        <v>0</v>
      </c>
      <c r="N1572" s="2">
        <v>759</v>
      </c>
      <c r="O1572" s="2">
        <v>16</v>
      </c>
      <c r="P1572" s="2">
        <v>2612</v>
      </c>
      <c r="Q1572" s="2">
        <v>246</v>
      </c>
      <c r="R1572" s="2">
        <v>5083</v>
      </c>
      <c r="S1572" s="2">
        <v>303</v>
      </c>
    </row>
    <row r="1573" spans="1:19" ht="12.75" customHeight="1" x14ac:dyDescent="0.15">
      <c r="A1573" s="2" t="s">
        <v>576</v>
      </c>
      <c r="B1573" s="2" t="s">
        <v>528</v>
      </c>
      <c r="C1573" s="2" t="s">
        <v>67</v>
      </c>
      <c r="D1573" s="86">
        <v>2017</v>
      </c>
      <c r="E1573" s="2" t="s">
        <v>1598</v>
      </c>
      <c r="F1573" s="2">
        <v>1041</v>
      </c>
      <c r="G1573" s="108">
        <f t="shared" si="0"/>
        <v>56</v>
      </c>
      <c r="H1573" s="2">
        <v>56</v>
      </c>
      <c r="I1573" s="2">
        <v>0</v>
      </c>
      <c r="J1573" s="2">
        <v>671</v>
      </c>
      <c r="K1573" s="108">
        <f t="shared" si="1"/>
        <v>22</v>
      </c>
      <c r="L1573" s="2">
        <v>22</v>
      </c>
      <c r="M1573" s="2">
        <v>0</v>
      </c>
      <c r="N1573" s="2">
        <v>759</v>
      </c>
      <c r="O1573" s="2">
        <v>16</v>
      </c>
      <c r="P1573" s="2">
        <v>2612</v>
      </c>
      <c r="Q1573" s="2">
        <v>251</v>
      </c>
      <c r="R1573" s="2">
        <v>5083</v>
      </c>
      <c r="S1573" s="2">
        <v>345</v>
      </c>
    </row>
    <row r="1574" spans="1:19" ht="12.75" customHeight="1" x14ac:dyDescent="0.15">
      <c r="A1574" s="77" t="s">
        <v>455</v>
      </c>
      <c r="B1574" s="77" t="s">
        <v>416</v>
      </c>
      <c r="C1574" s="77" t="s">
        <v>417</v>
      </c>
      <c r="D1574" s="111" t="s">
        <v>1632</v>
      </c>
      <c r="E1574" s="77" t="s">
        <v>1598</v>
      </c>
      <c r="F1574" s="104">
        <v>914</v>
      </c>
      <c r="G1574" s="108">
        <f t="shared" si="0"/>
        <v>0</v>
      </c>
      <c r="H1574" s="104">
        <v>0</v>
      </c>
      <c r="I1574" s="104">
        <v>0</v>
      </c>
      <c r="J1574" s="103">
        <v>694</v>
      </c>
      <c r="K1574" s="108">
        <f t="shared" si="1"/>
        <v>0</v>
      </c>
      <c r="L1574" s="104">
        <v>0</v>
      </c>
      <c r="M1574" s="104">
        <v>0</v>
      </c>
      <c r="N1574" s="104">
        <v>642</v>
      </c>
      <c r="O1574" s="104">
        <v>0</v>
      </c>
      <c r="P1574" s="77" t="s">
        <v>1880</v>
      </c>
      <c r="Q1574" s="104">
        <v>157</v>
      </c>
      <c r="R1574" s="104">
        <v>3660</v>
      </c>
      <c r="S1574" s="104">
        <v>157</v>
      </c>
    </row>
    <row r="1575" spans="1:19" ht="12.75" customHeight="1" x14ac:dyDescent="0.15">
      <c r="A1575" s="2" t="s">
        <v>455</v>
      </c>
      <c r="B1575" s="2" t="s">
        <v>416</v>
      </c>
      <c r="C1575" s="2" t="s">
        <v>417</v>
      </c>
      <c r="D1575" s="86">
        <v>2013</v>
      </c>
      <c r="E1575" s="2" t="s">
        <v>1598</v>
      </c>
      <c r="F1575" s="2">
        <v>914</v>
      </c>
      <c r="G1575" s="108">
        <f t="shared" si="0"/>
        <v>10</v>
      </c>
      <c r="H1575" s="2">
        <v>10</v>
      </c>
      <c r="I1575" s="2">
        <v>0</v>
      </c>
      <c r="J1575" s="2">
        <v>694</v>
      </c>
      <c r="K1575" s="108">
        <f t="shared" si="1"/>
        <v>41</v>
      </c>
      <c r="L1575" s="2">
        <v>37</v>
      </c>
      <c r="M1575" s="2">
        <v>4</v>
      </c>
      <c r="N1575" s="2">
        <v>642</v>
      </c>
      <c r="O1575" s="2">
        <v>80</v>
      </c>
      <c r="P1575" s="2">
        <v>1410</v>
      </c>
      <c r="Q1575" s="2">
        <v>368</v>
      </c>
      <c r="R1575" s="2">
        <v>3660</v>
      </c>
      <c r="S1575" s="2">
        <v>499</v>
      </c>
    </row>
    <row r="1576" spans="1:19" ht="12.75" customHeight="1" x14ac:dyDescent="0.15">
      <c r="A1576" s="2" t="s">
        <v>455</v>
      </c>
      <c r="B1576" s="2" t="s">
        <v>416</v>
      </c>
      <c r="C1576" s="2" t="s">
        <v>417</v>
      </c>
      <c r="D1576" s="86">
        <v>2014</v>
      </c>
      <c r="E1576" s="2" t="s">
        <v>1598</v>
      </c>
      <c r="F1576" s="2">
        <v>914</v>
      </c>
      <c r="G1576" s="108">
        <f t="shared" si="0"/>
        <v>0</v>
      </c>
      <c r="H1576" s="2">
        <v>0</v>
      </c>
      <c r="I1576" s="2">
        <v>0</v>
      </c>
      <c r="J1576" s="2">
        <v>694</v>
      </c>
      <c r="K1576" s="108">
        <f t="shared" si="1"/>
        <v>0</v>
      </c>
      <c r="L1576" s="2">
        <v>0</v>
      </c>
      <c r="M1576" s="2">
        <v>0</v>
      </c>
      <c r="N1576" s="2">
        <v>642</v>
      </c>
      <c r="O1576" s="2">
        <v>0</v>
      </c>
      <c r="P1576" s="2">
        <v>1410</v>
      </c>
      <c r="Q1576" s="2">
        <v>175</v>
      </c>
      <c r="R1576" s="2">
        <v>3660</v>
      </c>
      <c r="S1576" s="2">
        <v>175</v>
      </c>
    </row>
    <row r="1577" spans="1:19" ht="12.75" customHeight="1" x14ac:dyDescent="0.15">
      <c r="A1577" t="s">
        <v>455</v>
      </c>
      <c r="B1577" t="s">
        <v>416</v>
      </c>
      <c r="C1577" t="s">
        <v>417</v>
      </c>
      <c r="D1577" s="86">
        <v>2015</v>
      </c>
      <c r="E1577" t="s">
        <v>1598</v>
      </c>
      <c r="F1577">
        <v>914</v>
      </c>
      <c r="G1577" s="108">
        <f t="shared" si="0"/>
        <v>0</v>
      </c>
      <c r="H1577">
        <v>0</v>
      </c>
      <c r="I1577">
        <v>0</v>
      </c>
      <c r="J1577">
        <v>694</v>
      </c>
      <c r="K1577" s="108">
        <f t="shared" si="1"/>
        <v>0</v>
      </c>
      <c r="L1577">
        <v>0</v>
      </c>
      <c r="M1577">
        <v>0</v>
      </c>
      <c r="N1577">
        <v>642</v>
      </c>
      <c r="O1577">
        <v>0</v>
      </c>
      <c r="P1577">
        <v>1410</v>
      </c>
      <c r="Q1577">
        <v>5</v>
      </c>
      <c r="R1577">
        <v>3660</v>
      </c>
      <c r="S1577">
        <v>5</v>
      </c>
    </row>
    <row r="1578" spans="1:19" ht="12.75" customHeight="1" x14ac:dyDescent="0.15">
      <c r="A1578" t="s">
        <v>455</v>
      </c>
      <c r="B1578" t="s">
        <v>416</v>
      </c>
      <c r="C1578" t="s">
        <v>417</v>
      </c>
      <c r="D1578" s="86">
        <v>2016</v>
      </c>
      <c r="E1578" t="s">
        <v>1598</v>
      </c>
      <c r="F1578">
        <v>914</v>
      </c>
      <c r="G1578" s="108">
        <f t="shared" si="0"/>
        <v>0</v>
      </c>
      <c r="H1578">
        <v>0</v>
      </c>
      <c r="I1578">
        <v>0</v>
      </c>
      <c r="J1578">
        <v>694</v>
      </c>
      <c r="K1578" s="108">
        <f t="shared" si="1"/>
        <v>2</v>
      </c>
      <c r="L1578">
        <v>0</v>
      </c>
      <c r="M1578">
        <v>2</v>
      </c>
      <c r="N1578">
        <v>642</v>
      </c>
      <c r="O1578">
        <v>0</v>
      </c>
      <c r="P1578">
        <v>1410</v>
      </c>
      <c r="Q1578">
        <v>50</v>
      </c>
      <c r="R1578">
        <v>3660</v>
      </c>
      <c r="S1578">
        <v>52</v>
      </c>
    </row>
    <row r="1579" spans="1:19" ht="12.75" customHeight="1" x14ac:dyDescent="0.15">
      <c r="A1579" t="s">
        <v>455</v>
      </c>
      <c r="B1579" t="s">
        <v>416</v>
      </c>
      <c r="C1579" t="s">
        <v>417</v>
      </c>
      <c r="D1579" s="86">
        <v>2017</v>
      </c>
      <c r="E1579" t="s">
        <v>1598</v>
      </c>
      <c r="F1579">
        <v>914</v>
      </c>
      <c r="G1579" s="108">
        <f t="shared" si="0"/>
        <v>0</v>
      </c>
      <c r="H1579">
        <v>0</v>
      </c>
      <c r="I1579">
        <v>0</v>
      </c>
      <c r="J1579">
        <v>694</v>
      </c>
      <c r="K1579" s="108">
        <f t="shared" si="1"/>
        <v>0</v>
      </c>
      <c r="L1579">
        <v>0</v>
      </c>
      <c r="M1579">
        <v>0</v>
      </c>
      <c r="N1579">
        <v>642</v>
      </c>
      <c r="O1579">
        <v>16</v>
      </c>
      <c r="P1579">
        <v>1410</v>
      </c>
      <c r="Q1579">
        <v>128</v>
      </c>
      <c r="R1579">
        <v>3660</v>
      </c>
      <c r="S1579">
        <v>144</v>
      </c>
    </row>
    <row r="1580" spans="1:19" ht="12.75" customHeight="1" x14ac:dyDescent="0.15">
      <c r="A1580" s="77" t="s">
        <v>541</v>
      </c>
      <c r="B1580" s="77" t="s">
        <v>505</v>
      </c>
      <c r="C1580" s="77" t="s">
        <v>67</v>
      </c>
      <c r="D1580" s="111" t="s">
        <v>1632</v>
      </c>
      <c r="E1580" s="77" t="s">
        <v>1598</v>
      </c>
      <c r="F1580" s="104">
        <v>147</v>
      </c>
      <c r="G1580" s="108">
        <f t="shared" si="0"/>
        <v>0</v>
      </c>
      <c r="H1580" s="104">
        <v>0</v>
      </c>
      <c r="I1580" s="104">
        <v>0</v>
      </c>
      <c r="J1580" s="103">
        <v>95</v>
      </c>
      <c r="K1580" s="108">
        <f t="shared" si="1"/>
        <v>0</v>
      </c>
      <c r="L1580" s="104">
        <v>0</v>
      </c>
      <c r="M1580" s="104">
        <v>0</v>
      </c>
      <c r="N1580" s="104">
        <v>104</v>
      </c>
      <c r="O1580" s="104">
        <v>0</v>
      </c>
      <c r="P1580" s="77" t="s">
        <v>1744</v>
      </c>
      <c r="Q1580" s="104">
        <v>0</v>
      </c>
      <c r="R1580" s="104">
        <v>439</v>
      </c>
      <c r="S1580" s="104">
        <v>0</v>
      </c>
    </row>
    <row r="1581" spans="1:19" ht="12.75" customHeight="1" x14ac:dyDescent="0.15">
      <c r="A1581" t="s">
        <v>541</v>
      </c>
      <c r="B1581" t="s">
        <v>505</v>
      </c>
      <c r="C1581" t="s">
        <v>67</v>
      </c>
      <c r="D1581" s="86">
        <v>2015</v>
      </c>
      <c r="E1581" t="s">
        <v>1598</v>
      </c>
      <c r="F1581">
        <v>147</v>
      </c>
      <c r="G1581" s="108">
        <f t="shared" si="0"/>
        <v>0</v>
      </c>
      <c r="H1581">
        <v>0</v>
      </c>
      <c r="I1581">
        <v>0</v>
      </c>
      <c r="J1581">
        <v>95</v>
      </c>
      <c r="K1581" s="108">
        <f t="shared" si="1"/>
        <v>7</v>
      </c>
      <c r="L1581">
        <v>7</v>
      </c>
      <c r="M1581">
        <v>0</v>
      </c>
      <c r="N1581">
        <v>104</v>
      </c>
      <c r="O1581">
        <v>1</v>
      </c>
      <c r="P1581">
        <v>93</v>
      </c>
      <c r="Q1581">
        <v>6</v>
      </c>
      <c r="R1581">
        <v>439</v>
      </c>
      <c r="S1581">
        <v>14</v>
      </c>
    </row>
    <row r="1582" spans="1:19" ht="12.75" customHeight="1" x14ac:dyDescent="0.15">
      <c r="A1582" t="s">
        <v>541</v>
      </c>
      <c r="B1582" t="s">
        <v>505</v>
      </c>
      <c r="C1582" t="s">
        <v>67</v>
      </c>
      <c r="D1582" s="86">
        <v>2016</v>
      </c>
      <c r="E1582" t="s">
        <v>1598</v>
      </c>
      <c r="F1582">
        <v>147</v>
      </c>
      <c r="G1582" s="108">
        <f t="shared" si="0"/>
        <v>0</v>
      </c>
      <c r="H1582">
        <v>0</v>
      </c>
      <c r="I1582">
        <v>0</v>
      </c>
      <c r="J1582">
        <v>95</v>
      </c>
      <c r="K1582" s="108">
        <f t="shared" si="1"/>
        <v>11</v>
      </c>
      <c r="L1582">
        <v>11</v>
      </c>
      <c r="M1582">
        <v>0</v>
      </c>
      <c r="N1582">
        <v>104</v>
      </c>
      <c r="O1582">
        <v>1</v>
      </c>
      <c r="P1582">
        <v>93</v>
      </c>
      <c r="Q1582">
        <v>6</v>
      </c>
      <c r="R1582">
        <v>439</v>
      </c>
      <c r="S1582">
        <v>18</v>
      </c>
    </row>
    <row r="1583" spans="1:19" ht="12.75" customHeight="1" x14ac:dyDescent="0.15">
      <c r="A1583" t="s">
        <v>541</v>
      </c>
      <c r="B1583" t="s">
        <v>505</v>
      </c>
      <c r="C1583" t="s">
        <v>67</v>
      </c>
      <c r="D1583" s="86">
        <v>2017</v>
      </c>
      <c r="E1583" t="s">
        <v>1598</v>
      </c>
      <c r="F1583">
        <v>147</v>
      </c>
      <c r="G1583" s="108">
        <f t="shared" si="0"/>
        <v>0</v>
      </c>
      <c r="H1583">
        <v>0</v>
      </c>
      <c r="I1583">
        <v>0</v>
      </c>
      <c r="J1583">
        <v>95</v>
      </c>
      <c r="K1583" s="108">
        <f t="shared" si="1"/>
        <v>14</v>
      </c>
      <c r="L1583">
        <v>14</v>
      </c>
      <c r="M1583">
        <v>0</v>
      </c>
      <c r="N1583">
        <v>104</v>
      </c>
      <c r="O1583">
        <v>4</v>
      </c>
      <c r="P1583">
        <v>93</v>
      </c>
      <c r="Q1583">
        <v>7</v>
      </c>
      <c r="R1583">
        <v>439</v>
      </c>
      <c r="S1583">
        <v>25</v>
      </c>
    </row>
    <row r="1584" spans="1:19" ht="12.75" customHeight="1" x14ac:dyDescent="0.15">
      <c r="A1584" s="77" t="s">
        <v>240</v>
      </c>
      <c r="B1584" s="77" t="s">
        <v>229</v>
      </c>
      <c r="C1584" s="77" t="s">
        <v>67</v>
      </c>
      <c r="D1584" s="111" t="s">
        <v>1632</v>
      </c>
      <c r="E1584" s="77" t="s">
        <v>1598</v>
      </c>
      <c r="F1584" s="104">
        <v>26</v>
      </c>
      <c r="G1584" s="108">
        <f t="shared" si="0"/>
        <v>0</v>
      </c>
      <c r="H1584" s="104">
        <v>0</v>
      </c>
      <c r="I1584" s="104">
        <v>0</v>
      </c>
      <c r="J1584" s="103">
        <v>14</v>
      </c>
      <c r="K1584" s="108">
        <f t="shared" si="1"/>
        <v>0</v>
      </c>
      <c r="L1584" s="104">
        <v>0</v>
      </c>
      <c r="M1584" s="104">
        <v>0</v>
      </c>
      <c r="N1584" s="104">
        <v>16</v>
      </c>
      <c r="O1584" s="104">
        <v>1</v>
      </c>
      <c r="P1584" s="77" t="s">
        <v>1638</v>
      </c>
      <c r="Q1584" s="104">
        <v>2</v>
      </c>
      <c r="R1584" s="104">
        <v>79</v>
      </c>
      <c r="S1584" s="104">
        <v>3</v>
      </c>
    </row>
    <row r="1585" spans="1:19" ht="12.75" customHeight="1" x14ac:dyDescent="0.15">
      <c r="A1585" s="2" t="s">
        <v>240</v>
      </c>
      <c r="B1585" s="2" t="s">
        <v>229</v>
      </c>
      <c r="C1585" s="2" t="s">
        <v>67</v>
      </c>
      <c r="D1585" s="86">
        <v>2014</v>
      </c>
      <c r="E1585" s="2" t="s">
        <v>1598</v>
      </c>
      <c r="F1585" s="2">
        <v>26</v>
      </c>
      <c r="G1585" s="108">
        <f t="shared" si="0"/>
        <v>6</v>
      </c>
      <c r="H1585" s="2">
        <v>0</v>
      </c>
      <c r="I1585" s="2">
        <v>6</v>
      </c>
      <c r="J1585" s="2">
        <v>14</v>
      </c>
      <c r="K1585" s="108">
        <f t="shared" si="1"/>
        <v>11</v>
      </c>
      <c r="L1585" s="2">
        <v>0</v>
      </c>
      <c r="M1585" s="2">
        <v>11</v>
      </c>
      <c r="N1585" s="2">
        <v>16</v>
      </c>
      <c r="O1585" s="2">
        <v>3</v>
      </c>
      <c r="P1585" s="2">
        <v>23</v>
      </c>
      <c r="Q1585" s="2">
        <v>1</v>
      </c>
      <c r="R1585" s="2">
        <v>79</v>
      </c>
      <c r="S1585" s="2">
        <v>21</v>
      </c>
    </row>
    <row r="1586" spans="1:19" ht="12.75" customHeight="1" x14ac:dyDescent="0.15">
      <c r="A1586" t="s">
        <v>240</v>
      </c>
      <c r="B1586" t="s">
        <v>229</v>
      </c>
      <c r="C1586" t="s">
        <v>67</v>
      </c>
      <c r="D1586" s="86">
        <v>2015</v>
      </c>
      <c r="E1586" t="s">
        <v>1598</v>
      </c>
      <c r="F1586">
        <v>26</v>
      </c>
      <c r="G1586" s="108">
        <f t="shared" si="0"/>
        <v>2</v>
      </c>
      <c r="H1586">
        <v>0</v>
      </c>
      <c r="I1586">
        <v>2</v>
      </c>
      <c r="J1586">
        <v>14</v>
      </c>
      <c r="K1586" s="108">
        <f t="shared" si="1"/>
        <v>3</v>
      </c>
      <c r="L1586">
        <v>0</v>
      </c>
      <c r="M1586">
        <v>3</v>
      </c>
      <c r="N1586">
        <v>16</v>
      </c>
      <c r="O1586">
        <v>0</v>
      </c>
      <c r="P1586">
        <v>23</v>
      </c>
      <c r="Q1586">
        <v>0</v>
      </c>
      <c r="R1586">
        <v>79</v>
      </c>
      <c r="S1586">
        <v>5</v>
      </c>
    </row>
    <row r="1587" spans="1:19" ht="12.75" customHeight="1" x14ac:dyDescent="0.15">
      <c r="A1587" t="s">
        <v>240</v>
      </c>
      <c r="B1587" t="s">
        <v>229</v>
      </c>
      <c r="C1587" t="s">
        <v>67</v>
      </c>
      <c r="D1587" s="86">
        <v>2016</v>
      </c>
      <c r="E1587" t="s">
        <v>1598</v>
      </c>
      <c r="F1587">
        <v>26</v>
      </c>
      <c r="G1587" s="108">
        <f t="shared" si="0"/>
        <v>1</v>
      </c>
      <c r="H1587">
        <v>1</v>
      </c>
      <c r="I1587">
        <v>0</v>
      </c>
      <c r="J1587">
        <v>14</v>
      </c>
      <c r="K1587" s="108">
        <f t="shared" si="1"/>
        <v>1</v>
      </c>
      <c r="L1587">
        <v>1</v>
      </c>
      <c r="M1587">
        <v>0</v>
      </c>
      <c r="N1587">
        <v>16</v>
      </c>
      <c r="O1587">
        <v>0</v>
      </c>
      <c r="P1587">
        <v>23</v>
      </c>
      <c r="Q1587">
        <v>3</v>
      </c>
      <c r="R1587">
        <v>79</v>
      </c>
      <c r="S1587">
        <v>5</v>
      </c>
    </row>
    <row r="1588" spans="1:19" ht="12.75" customHeight="1" x14ac:dyDescent="0.15">
      <c r="A1588" t="s">
        <v>240</v>
      </c>
      <c r="B1588" t="s">
        <v>229</v>
      </c>
      <c r="C1588" t="s">
        <v>67</v>
      </c>
      <c r="D1588" s="86">
        <v>2017</v>
      </c>
      <c r="E1588" t="s">
        <v>1598</v>
      </c>
      <c r="F1588">
        <v>26</v>
      </c>
      <c r="G1588" s="108">
        <f t="shared" si="0"/>
        <v>1</v>
      </c>
      <c r="H1588">
        <v>1</v>
      </c>
      <c r="I1588">
        <v>0</v>
      </c>
      <c r="J1588">
        <v>14</v>
      </c>
      <c r="K1588" s="108">
        <f t="shared" si="1"/>
        <v>2</v>
      </c>
      <c r="L1588">
        <v>0</v>
      </c>
      <c r="M1588">
        <v>2</v>
      </c>
      <c r="N1588">
        <v>16</v>
      </c>
      <c r="O1588">
        <v>1</v>
      </c>
      <c r="P1588">
        <v>23</v>
      </c>
      <c r="Q1588">
        <v>1</v>
      </c>
      <c r="R1588">
        <v>79</v>
      </c>
      <c r="S1588">
        <v>5</v>
      </c>
    </row>
    <row r="1589" spans="1:19" ht="12.75" customHeight="1" x14ac:dyDescent="0.15">
      <c r="A1589" s="77" t="s">
        <v>1304</v>
      </c>
      <c r="B1589" s="77" t="s">
        <v>509</v>
      </c>
      <c r="C1589" s="77" t="s">
        <v>128</v>
      </c>
      <c r="D1589" s="111" t="s">
        <v>1632</v>
      </c>
      <c r="E1589" s="77" t="s">
        <v>1598</v>
      </c>
      <c r="F1589" s="104">
        <v>34</v>
      </c>
      <c r="G1589" s="108">
        <f t="shared" si="0"/>
        <v>0</v>
      </c>
      <c r="H1589" s="104">
        <v>0</v>
      </c>
      <c r="I1589" s="104">
        <v>0</v>
      </c>
      <c r="J1589" s="103">
        <v>22</v>
      </c>
      <c r="K1589" s="108">
        <f t="shared" si="1"/>
        <v>0</v>
      </c>
      <c r="L1589" s="104">
        <v>0</v>
      </c>
      <c r="M1589" s="104">
        <v>0</v>
      </c>
      <c r="N1589" s="104">
        <v>26</v>
      </c>
      <c r="O1589" s="104">
        <v>3</v>
      </c>
      <c r="P1589" s="77" t="s">
        <v>1883</v>
      </c>
      <c r="Q1589" s="104">
        <v>63</v>
      </c>
      <c r="R1589" s="104">
        <v>140</v>
      </c>
      <c r="S1589" s="104">
        <v>66</v>
      </c>
    </row>
    <row r="1590" spans="1:19" ht="12.75" customHeight="1" x14ac:dyDescent="0.15">
      <c r="A1590" s="2" t="s">
        <v>1304</v>
      </c>
      <c r="B1590" s="2" t="s">
        <v>509</v>
      </c>
      <c r="C1590" s="2" t="s">
        <v>128</v>
      </c>
      <c r="D1590" s="86">
        <v>2015</v>
      </c>
      <c r="E1590" s="2" t="s">
        <v>1598</v>
      </c>
      <c r="F1590" s="2">
        <v>34</v>
      </c>
      <c r="G1590" s="108">
        <f t="shared" si="0"/>
        <v>0</v>
      </c>
      <c r="H1590" s="2">
        <v>0</v>
      </c>
      <c r="I1590" s="2">
        <v>0</v>
      </c>
      <c r="J1590" s="2">
        <v>22</v>
      </c>
      <c r="K1590" s="108">
        <f t="shared" si="1"/>
        <v>0</v>
      </c>
      <c r="L1590" s="2">
        <v>0</v>
      </c>
      <c r="M1590" s="2">
        <v>0</v>
      </c>
      <c r="N1590" s="2">
        <v>26</v>
      </c>
      <c r="O1590" s="2">
        <v>0</v>
      </c>
      <c r="P1590" s="2">
        <v>58</v>
      </c>
      <c r="Q1590" s="2">
        <v>5</v>
      </c>
      <c r="R1590" s="2">
        <v>140</v>
      </c>
      <c r="S1590" s="2">
        <v>5</v>
      </c>
    </row>
    <row r="1591" spans="1:19" ht="12.75" customHeight="1" x14ac:dyDescent="0.15">
      <c r="A1591" s="2" t="s">
        <v>1304</v>
      </c>
      <c r="B1591" s="2" t="s">
        <v>509</v>
      </c>
      <c r="C1591" s="2" t="s">
        <v>128</v>
      </c>
      <c r="D1591" s="86">
        <v>2016</v>
      </c>
      <c r="E1591" s="2" t="s">
        <v>1598</v>
      </c>
      <c r="F1591" s="2">
        <v>34</v>
      </c>
      <c r="G1591" s="108">
        <f t="shared" si="0"/>
        <v>0</v>
      </c>
      <c r="H1591" s="2">
        <v>0</v>
      </c>
      <c r="I1591" s="2">
        <v>0</v>
      </c>
      <c r="J1591" s="2">
        <v>22</v>
      </c>
      <c r="K1591" s="108">
        <f t="shared" si="1"/>
        <v>0</v>
      </c>
      <c r="L1591" s="2">
        <v>0</v>
      </c>
      <c r="M1591" s="2">
        <v>0</v>
      </c>
      <c r="N1591" s="2">
        <v>26</v>
      </c>
      <c r="O1591" s="2">
        <v>0</v>
      </c>
      <c r="P1591" s="2">
        <v>58</v>
      </c>
      <c r="Q1591" s="2">
        <v>9</v>
      </c>
      <c r="R1591" s="2">
        <v>140</v>
      </c>
      <c r="S1591" s="2">
        <v>9</v>
      </c>
    </row>
    <row r="1592" spans="1:19" ht="12.75" customHeight="1" x14ac:dyDescent="0.15">
      <c r="A1592" s="2" t="s">
        <v>1304</v>
      </c>
      <c r="B1592" s="2" t="s">
        <v>509</v>
      </c>
      <c r="C1592" s="2" t="s">
        <v>128</v>
      </c>
      <c r="D1592" s="86">
        <v>2017</v>
      </c>
      <c r="E1592" s="2" t="s">
        <v>1598</v>
      </c>
      <c r="F1592" s="2">
        <v>34</v>
      </c>
      <c r="G1592" s="108">
        <f t="shared" si="0"/>
        <v>0</v>
      </c>
      <c r="H1592" s="2">
        <v>0</v>
      </c>
      <c r="I1592" s="2">
        <v>0</v>
      </c>
      <c r="J1592" s="2">
        <v>22</v>
      </c>
      <c r="K1592" s="108">
        <f t="shared" si="1"/>
        <v>3</v>
      </c>
      <c r="L1592" s="2">
        <v>3</v>
      </c>
      <c r="M1592" s="2">
        <v>0</v>
      </c>
      <c r="N1592" s="2">
        <v>26</v>
      </c>
      <c r="O1592" s="2">
        <v>4</v>
      </c>
      <c r="P1592" s="2">
        <v>58</v>
      </c>
      <c r="Q1592" s="2">
        <v>38</v>
      </c>
      <c r="R1592" s="2">
        <v>140</v>
      </c>
      <c r="S1592" s="2">
        <v>45</v>
      </c>
    </row>
    <row r="1593" spans="1:19" ht="12.75" customHeight="1" x14ac:dyDescent="0.15">
      <c r="A1593" s="77" t="s">
        <v>1305</v>
      </c>
      <c r="B1593" s="77" t="s">
        <v>273</v>
      </c>
      <c r="C1593" s="77" t="s">
        <v>144</v>
      </c>
      <c r="D1593" s="111" t="s">
        <v>1632</v>
      </c>
      <c r="E1593" s="77" t="s">
        <v>1598</v>
      </c>
      <c r="F1593" s="104">
        <v>1</v>
      </c>
      <c r="G1593" s="108">
        <f t="shared" si="0"/>
        <v>0</v>
      </c>
      <c r="H1593" s="2"/>
      <c r="I1593" s="2"/>
      <c r="J1593" s="103">
        <v>1</v>
      </c>
      <c r="K1593" s="108">
        <f t="shared" si="1"/>
        <v>0</v>
      </c>
      <c r="L1593" s="2"/>
      <c r="M1593" s="2"/>
      <c r="N1593" s="104">
        <v>0</v>
      </c>
      <c r="O1593" s="2"/>
      <c r="P1593" s="77" t="s">
        <v>1658</v>
      </c>
      <c r="Q1593" s="2"/>
      <c r="R1593" s="104">
        <v>2</v>
      </c>
      <c r="S1593" s="2"/>
    </row>
    <row r="1594" spans="1:19" ht="12.75" customHeight="1" x14ac:dyDescent="0.15">
      <c r="A1594" s="77" t="s">
        <v>1306</v>
      </c>
      <c r="B1594" s="77" t="s">
        <v>257</v>
      </c>
      <c r="C1594" s="77" t="s">
        <v>128</v>
      </c>
      <c r="D1594" s="111" t="s">
        <v>1632</v>
      </c>
      <c r="E1594" s="77" t="s">
        <v>1598</v>
      </c>
      <c r="F1594" s="104">
        <v>95</v>
      </c>
      <c r="G1594" s="108">
        <f t="shared" si="0"/>
        <v>0</v>
      </c>
      <c r="H1594" s="104">
        <v>0</v>
      </c>
      <c r="I1594" s="104">
        <v>0</v>
      </c>
      <c r="J1594" s="103">
        <v>62</v>
      </c>
      <c r="K1594" s="108">
        <f t="shared" si="1"/>
        <v>0</v>
      </c>
      <c r="L1594" s="104">
        <v>0</v>
      </c>
      <c r="M1594" s="104">
        <v>0</v>
      </c>
      <c r="N1594" s="104">
        <v>72</v>
      </c>
      <c r="O1594" s="104">
        <v>0</v>
      </c>
      <c r="P1594" s="77" t="s">
        <v>1639</v>
      </c>
      <c r="Q1594" s="104">
        <v>3</v>
      </c>
      <c r="R1594" s="104">
        <v>393</v>
      </c>
      <c r="S1594" s="104">
        <v>3</v>
      </c>
    </row>
    <row r="1595" spans="1:19" ht="12.75" customHeight="1" x14ac:dyDescent="0.15">
      <c r="A1595" t="s">
        <v>1306</v>
      </c>
      <c r="B1595" t="s">
        <v>257</v>
      </c>
      <c r="C1595" t="s">
        <v>128</v>
      </c>
      <c r="D1595" s="86">
        <v>2015</v>
      </c>
      <c r="E1595" t="s">
        <v>1598</v>
      </c>
      <c r="F1595">
        <v>95</v>
      </c>
      <c r="G1595" s="108">
        <f t="shared" si="0"/>
        <v>0</v>
      </c>
      <c r="H1595">
        <v>0</v>
      </c>
      <c r="I1595">
        <v>0</v>
      </c>
      <c r="J1595">
        <v>62</v>
      </c>
      <c r="K1595" s="108">
        <f t="shared" si="1"/>
        <v>0</v>
      </c>
      <c r="L1595">
        <v>0</v>
      </c>
      <c r="M1595">
        <v>0</v>
      </c>
      <c r="N1595">
        <v>72</v>
      </c>
      <c r="O1595">
        <v>1</v>
      </c>
      <c r="P1595">
        <v>164</v>
      </c>
      <c r="Q1595">
        <v>0</v>
      </c>
      <c r="R1595">
        <v>393</v>
      </c>
      <c r="S1595">
        <v>1</v>
      </c>
    </row>
    <row r="1596" spans="1:19" ht="12.75" customHeight="1" x14ac:dyDescent="0.15">
      <c r="A1596" t="s">
        <v>1306</v>
      </c>
      <c r="B1596" t="s">
        <v>257</v>
      </c>
      <c r="C1596" t="s">
        <v>128</v>
      </c>
      <c r="D1596" s="86">
        <v>2016</v>
      </c>
      <c r="E1596" t="s">
        <v>1598</v>
      </c>
      <c r="F1596">
        <v>95</v>
      </c>
      <c r="G1596" s="108">
        <f t="shared" si="0"/>
        <v>0</v>
      </c>
      <c r="H1596">
        <v>0</v>
      </c>
      <c r="I1596">
        <v>0</v>
      </c>
      <c r="J1596">
        <v>62</v>
      </c>
      <c r="K1596" s="108">
        <f t="shared" si="1"/>
        <v>0</v>
      </c>
      <c r="L1596">
        <v>0</v>
      </c>
      <c r="M1596">
        <v>0</v>
      </c>
      <c r="N1596">
        <v>72</v>
      </c>
      <c r="O1596">
        <v>1</v>
      </c>
      <c r="P1596">
        <v>164</v>
      </c>
      <c r="Q1596">
        <v>0</v>
      </c>
      <c r="R1596">
        <v>393</v>
      </c>
      <c r="S1596">
        <v>1</v>
      </c>
    </row>
    <row r="1597" spans="1:19" ht="12.75" customHeight="1" x14ac:dyDescent="0.15">
      <c r="A1597" t="s">
        <v>1306</v>
      </c>
      <c r="B1597" t="s">
        <v>257</v>
      </c>
      <c r="C1597" t="s">
        <v>128</v>
      </c>
      <c r="D1597" s="86">
        <v>2017</v>
      </c>
      <c r="E1597" t="s">
        <v>1598</v>
      </c>
      <c r="F1597">
        <v>95</v>
      </c>
      <c r="G1597" s="108">
        <f t="shared" si="0"/>
        <v>0</v>
      </c>
      <c r="H1597">
        <v>0</v>
      </c>
      <c r="I1597">
        <v>0</v>
      </c>
      <c r="J1597">
        <v>62</v>
      </c>
      <c r="K1597" s="108">
        <f t="shared" si="1"/>
        <v>0</v>
      </c>
      <c r="L1597">
        <v>0</v>
      </c>
      <c r="M1597">
        <v>0</v>
      </c>
      <c r="N1597">
        <v>72</v>
      </c>
      <c r="O1597">
        <v>1</v>
      </c>
      <c r="P1597">
        <v>164</v>
      </c>
      <c r="Q1597">
        <v>0</v>
      </c>
      <c r="R1597">
        <v>393</v>
      </c>
      <c r="S1597">
        <v>1</v>
      </c>
    </row>
    <row r="1598" spans="1:19" ht="12.75" customHeight="1" x14ac:dyDescent="0.15">
      <c r="A1598" s="77" t="s">
        <v>578</v>
      </c>
      <c r="B1598" s="77" t="s">
        <v>528</v>
      </c>
      <c r="C1598" s="77" t="s">
        <v>67</v>
      </c>
      <c r="D1598" s="111" t="s">
        <v>1632</v>
      </c>
      <c r="E1598" s="77" t="s">
        <v>1598</v>
      </c>
      <c r="F1598" s="104">
        <v>22</v>
      </c>
      <c r="G1598" s="108">
        <f t="shared" si="0"/>
        <v>3</v>
      </c>
      <c r="H1598" s="104">
        <v>0</v>
      </c>
      <c r="I1598" s="104">
        <v>3</v>
      </c>
      <c r="J1598" s="103">
        <v>17</v>
      </c>
      <c r="K1598" s="108">
        <f t="shared" si="1"/>
        <v>4</v>
      </c>
      <c r="L1598" s="104">
        <v>0</v>
      </c>
      <c r="M1598" s="104">
        <v>4</v>
      </c>
      <c r="N1598" s="104">
        <v>19</v>
      </c>
      <c r="O1598" s="104">
        <v>4</v>
      </c>
      <c r="P1598" s="77" t="s">
        <v>1746</v>
      </c>
      <c r="Q1598" s="104">
        <v>1</v>
      </c>
      <c r="R1598" s="104">
        <v>120</v>
      </c>
      <c r="S1598" s="104">
        <v>12</v>
      </c>
    </row>
    <row r="1599" spans="1:19" ht="12.75" customHeight="1" x14ac:dyDescent="0.15">
      <c r="A1599" s="2" t="s">
        <v>578</v>
      </c>
      <c r="B1599" s="2" t="s">
        <v>528</v>
      </c>
      <c r="C1599" s="2" t="s">
        <v>67</v>
      </c>
      <c r="D1599" s="86">
        <v>2014</v>
      </c>
      <c r="E1599" s="2" t="s">
        <v>1598</v>
      </c>
      <c r="F1599" s="2">
        <v>22</v>
      </c>
      <c r="G1599" s="108">
        <f t="shared" si="0"/>
        <v>0</v>
      </c>
      <c r="H1599" s="2">
        <v>0</v>
      </c>
      <c r="I1599" s="2">
        <v>0</v>
      </c>
      <c r="J1599" s="2">
        <v>17</v>
      </c>
      <c r="K1599" s="108">
        <f t="shared" si="1"/>
        <v>0</v>
      </c>
      <c r="L1599" s="2">
        <v>0</v>
      </c>
      <c r="M1599" s="2">
        <v>0</v>
      </c>
      <c r="N1599" s="2">
        <v>19</v>
      </c>
      <c r="O1599" s="2">
        <v>3</v>
      </c>
      <c r="P1599" s="2">
        <v>62</v>
      </c>
      <c r="Q1599" s="2">
        <v>1</v>
      </c>
      <c r="R1599" s="2">
        <v>120</v>
      </c>
      <c r="S1599" s="2">
        <v>4</v>
      </c>
    </row>
    <row r="1600" spans="1:19" ht="12.75" customHeight="1" x14ac:dyDescent="0.15">
      <c r="A1600" s="2" t="s">
        <v>578</v>
      </c>
      <c r="B1600" s="2" t="s">
        <v>528</v>
      </c>
      <c r="C1600" s="2" t="s">
        <v>67</v>
      </c>
      <c r="D1600" s="86">
        <v>2015</v>
      </c>
      <c r="E1600" s="2" t="s">
        <v>1598</v>
      </c>
      <c r="F1600" s="2">
        <v>22</v>
      </c>
      <c r="G1600" s="108">
        <f t="shared" si="0"/>
        <v>0</v>
      </c>
      <c r="H1600" s="2">
        <v>0</v>
      </c>
      <c r="I1600" s="2">
        <v>0</v>
      </c>
      <c r="J1600" s="2">
        <v>17</v>
      </c>
      <c r="K1600" s="108">
        <f t="shared" si="1"/>
        <v>1</v>
      </c>
      <c r="L1600" s="2">
        <v>1</v>
      </c>
      <c r="M1600" s="2">
        <v>0</v>
      </c>
      <c r="N1600" s="2">
        <v>19</v>
      </c>
      <c r="O1600" s="2">
        <v>2</v>
      </c>
      <c r="P1600" s="2">
        <v>62</v>
      </c>
      <c r="Q1600" s="2">
        <v>9</v>
      </c>
      <c r="R1600" s="2">
        <v>120</v>
      </c>
      <c r="S1600" s="2">
        <v>12</v>
      </c>
    </row>
    <row r="1601" spans="1:19" ht="12.75" customHeight="1" x14ac:dyDescent="0.15">
      <c r="A1601" s="2" t="s">
        <v>578</v>
      </c>
      <c r="B1601" s="2" t="s">
        <v>528</v>
      </c>
      <c r="C1601" s="2" t="s">
        <v>67</v>
      </c>
      <c r="D1601" s="86">
        <v>2016</v>
      </c>
      <c r="E1601" s="2" t="s">
        <v>1598</v>
      </c>
      <c r="F1601" s="2">
        <v>22</v>
      </c>
      <c r="G1601" s="108">
        <f t="shared" si="0"/>
        <v>0</v>
      </c>
      <c r="H1601" s="2">
        <v>0</v>
      </c>
      <c r="I1601" s="2">
        <v>0</v>
      </c>
      <c r="J1601" s="2">
        <v>17</v>
      </c>
      <c r="K1601" s="108">
        <f t="shared" si="1"/>
        <v>0</v>
      </c>
      <c r="L1601" s="2">
        <v>0</v>
      </c>
      <c r="M1601" s="2">
        <v>0</v>
      </c>
      <c r="N1601" s="2">
        <v>19</v>
      </c>
      <c r="O1601" s="2">
        <v>6</v>
      </c>
      <c r="P1601" s="2">
        <v>62</v>
      </c>
      <c r="Q1601" s="2">
        <v>2</v>
      </c>
      <c r="R1601" s="2">
        <v>120</v>
      </c>
      <c r="S1601" s="2">
        <v>8</v>
      </c>
    </row>
    <row r="1602" spans="1:19" ht="12.75" customHeight="1" x14ac:dyDescent="0.15">
      <c r="A1602" s="2" t="s">
        <v>578</v>
      </c>
      <c r="B1602" s="2" t="s">
        <v>528</v>
      </c>
      <c r="C1602" s="2" t="s">
        <v>67</v>
      </c>
      <c r="D1602" s="86">
        <v>2017</v>
      </c>
      <c r="E1602" s="2" t="s">
        <v>1598</v>
      </c>
      <c r="F1602" s="2">
        <v>22</v>
      </c>
      <c r="G1602" s="108">
        <f t="shared" si="0"/>
        <v>0</v>
      </c>
      <c r="H1602" s="2">
        <v>0</v>
      </c>
      <c r="I1602" s="2">
        <v>0</v>
      </c>
      <c r="J1602" s="2">
        <v>17</v>
      </c>
      <c r="K1602" s="108">
        <f t="shared" si="1"/>
        <v>2</v>
      </c>
      <c r="L1602" s="2">
        <v>2</v>
      </c>
      <c r="M1602" s="2">
        <v>0</v>
      </c>
      <c r="N1602" s="2">
        <v>19</v>
      </c>
      <c r="O1602" s="2">
        <v>4</v>
      </c>
      <c r="P1602" s="2">
        <v>62</v>
      </c>
      <c r="Q1602" s="2">
        <v>7</v>
      </c>
      <c r="R1602" s="2">
        <v>120</v>
      </c>
      <c r="S1602" s="2">
        <v>13</v>
      </c>
    </row>
    <row r="1603" spans="1:19" ht="12.75" customHeight="1" x14ac:dyDescent="0.15">
      <c r="A1603" s="2" t="s">
        <v>1307</v>
      </c>
      <c r="B1603" s="2" t="s">
        <v>127</v>
      </c>
      <c r="C1603" s="2" t="s">
        <v>128</v>
      </c>
      <c r="D1603" s="86">
        <v>2015</v>
      </c>
      <c r="E1603" s="2" t="s">
        <v>1598</v>
      </c>
      <c r="F1603" s="2">
        <v>140</v>
      </c>
      <c r="G1603" s="108">
        <f t="shared" si="0"/>
        <v>37</v>
      </c>
      <c r="H1603" s="2">
        <v>37</v>
      </c>
      <c r="I1603" s="2">
        <v>0</v>
      </c>
      <c r="J1603" s="2">
        <v>115</v>
      </c>
      <c r="K1603" s="108">
        <f t="shared" si="1"/>
        <v>10</v>
      </c>
      <c r="L1603" s="2">
        <v>10</v>
      </c>
      <c r="M1603" s="2">
        <v>0</v>
      </c>
      <c r="N1603" s="2">
        <v>69</v>
      </c>
      <c r="O1603" s="2">
        <v>22</v>
      </c>
      <c r="P1603" s="2">
        <v>281</v>
      </c>
      <c r="Q1603" s="2">
        <v>0</v>
      </c>
      <c r="R1603" s="2">
        <v>605</v>
      </c>
      <c r="S1603" s="2">
        <v>69</v>
      </c>
    </row>
    <row r="1604" spans="1:19" ht="12.75" customHeight="1" x14ac:dyDescent="0.15">
      <c r="A1604" s="2" t="s">
        <v>1307</v>
      </c>
      <c r="B1604" s="2" t="s">
        <v>127</v>
      </c>
      <c r="C1604" s="2" t="s">
        <v>128</v>
      </c>
      <c r="D1604" s="86">
        <v>2016</v>
      </c>
      <c r="E1604" s="2" t="s">
        <v>1598</v>
      </c>
      <c r="F1604" s="2">
        <v>140</v>
      </c>
      <c r="G1604" s="108">
        <f t="shared" si="0"/>
        <v>18</v>
      </c>
      <c r="H1604" s="2">
        <v>18</v>
      </c>
      <c r="I1604" s="2">
        <v>0</v>
      </c>
      <c r="J1604" s="2">
        <v>115</v>
      </c>
      <c r="K1604" s="108">
        <f t="shared" si="1"/>
        <v>29</v>
      </c>
      <c r="L1604" s="2">
        <v>29</v>
      </c>
      <c r="M1604" s="2">
        <v>0</v>
      </c>
      <c r="N1604" s="2">
        <v>69</v>
      </c>
      <c r="O1604" s="2">
        <v>0</v>
      </c>
      <c r="P1604" s="2">
        <v>281</v>
      </c>
      <c r="Q1604" s="2">
        <v>0</v>
      </c>
      <c r="R1604" s="2">
        <v>605</v>
      </c>
      <c r="S1604" s="2">
        <v>47</v>
      </c>
    </row>
    <row r="1605" spans="1:19" ht="12.75" customHeight="1" x14ac:dyDescent="0.15">
      <c r="A1605" s="2" t="s">
        <v>1307</v>
      </c>
      <c r="B1605" s="2" t="s">
        <v>127</v>
      </c>
      <c r="C1605" s="2" t="s">
        <v>128</v>
      </c>
      <c r="D1605" s="86">
        <v>2017</v>
      </c>
      <c r="E1605" s="2" t="s">
        <v>1598</v>
      </c>
      <c r="F1605" s="2">
        <v>140</v>
      </c>
      <c r="G1605" s="108">
        <f t="shared" si="0"/>
        <v>0</v>
      </c>
      <c r="H1605" s="2">
        <v>0</v>
      </c>
      <c r="I1605" s="2">
        <v>0</v>
      </c>
      <c r="J1605" s="2">
        <v>115</v>
      </c>
      <c r="K1605" s="108">
        <f t="shared" si="1"/>
        <v>0</v>
      </c>
      <c r="L1605" s="2">
        <v>0</v>
      </c>
      <c r="M1605" s="2">
        <v>0</v>
      </c>
      <c r="N1605" s="2">
        <v>69</v>
      </c>
      <c r="O1605" s="2">
        <v>5</v>
      </c>
      <c r="P1605" s="2">
        <v>281</v>
      </c>
      <c r="Q1605" s="2">
        <v>2</v>
      </c>
      <c r="R1605" s="2">
        <v>605</v>
      </c>
      <c r="S1605" s="2">
        <v>7</v>
      </c>
    </row>
    <row r="1606" spans="1:19" ht="12.75" customHeight="1" x14ac:dyDescent="0.15">
      <c r="A1606" s="77" t="s">
        <v>552</v>
      </c>
      <c r="B1606" s="77" t="s">
        <v>433</v>
      </c>
      <c r="C1606" s="77" t="s">
        <v>83</v>
      </c>
      <c r="D1606" s="111" t="s">
        <v>1632</v>
      </c>
      <c r="E1606" s="77" t="s">
        <v>1598</v>
      </c>
      <c r="F1606" s="104">
        <v>189</v>
      </c>
      <c r="G1606" s="108">
        <f t="shared" si="0"/>
        <v>12</v>
      </c>
      <c r="H1606" s="104">
        <v>0</v>
      </c>
      <c r="I1606" s="104">
        <v>12</v>
      </c>
      <c r="J1606" s="103">
        <v>117</v>
      </c>
      <c r="K1606" s="108">
        <f t="shared" si="1"/>
        <v>23</v>
      </c>
      <c r="L1606" s="104">
        <v>0</v>
      </c>
      <c r="M1606" s="104">
        <v>23</v>
      </c>
      <c r="N1606" s="104">
        <v>128</v>
      </c>
      <c r="O1606" s="104">
        <v>6</v>
      </c>
      <c r="P1606" s="77" t="s">
        <v>1737</v>
      </c>
      <c r="Q1606" s="104">
        <v>144</v>
      </c>
      <c r="R1606" s="104">
        <v>755</v>
      </c>
      <c r="S1606" s="104">
        <v>185</v>
      </c>
    </row>
    <row r="1607" spans="1:19" ht="12.75" customHeight="1" x14ac:dyDescent="0.15">
      <c r="A1607" s="2" t="s">
        <v>552</v>
      </c>
      <c r="B1607" s="2" t="s">
        <v>433</v>
      </c>
      <c r="C1607" s="2" t="s">
        <v>83</v>
      </c>
      <c r="D1607" s="86">
        <v>2017</v>
      </c>
      <c r="E1607" s="2" t="s">
        <v>1598</v>
      </c>
      <c r="F1607" s="2">
        <v>189</v>
      </c>
      <c r="G1607" s="108">
        <f t="shared" si="0"/>
        <v>4</v>
      </c>
      <c r="H1607" s="2">
        <v>0</v>
      </c>
      <c r="I1607" s="2">
        <v>4</v>
      </c>
      <c r="J1607" s="2">
        <v>117</v>
      </c>
      <c r="K1607" s="108">
        <f t="shared" si="1"/>
        <v>9</v>
      </c>
      <c r="L1607" s="2">
        <v>0</v>
      </c>
      <c r="M1607" s="2">
        <v>9</v>
      </c>
      <c r="N1607" s="2">
        <v>128</v>
      </c>
      <c r="O1607" s="2">
        <v>132</v>
      </c>
      <c r="P1607" s="2">
        <v>321</v>
      </c>
      <c r="Q1607" s="2">
        <v>1</v>
      </c>
      <c r="R1607" s="2">
        <v>755</v>
      </c>
      <c r="S1607" s="2">
        <v>146</v>
      </c>
    </row>
    <row r="1608" spans="1:19" ht="12.75" customHeight="1" x14ac:dyDescent="0.15">
      <c r="A1608" s="77" t="s">
        <v>553</v>
      </c>
      <c r="B1608" s="77" t="s">
        <v>433</v>
      </c>
      <c r="C1608" s="77" t="s">
        <v>83</v>
      </c>
      <c r="D1608" s="111" t="s">
        <v>1632</v>
      </c>
      <c r="E1608" s="77" t="s">
        <v>1598</v>
      </c>
      <c r="F1608" s="104">
        <v>32</v>
      </c>
      <c r="G1608" s="108">
        <f t="shared" si="0"/>
        <v>0</v>
      </c>
      <c r="H1608" s="104">
        <v>0</v>
      </c>
      <c r="I1608" s="104">
        <v>0</v>
      </c>
      <c r="J1608" s="103">
        <v>21</v>
      </c>
      <c r="K1608" s="108">
        <f t="shared" si="1"/>
        <v>15</v>
      </c>
      <c r="L1608" s="104">
        <v>0</v>
      </c>
      <c r="M1608" s="104">
        <v>15</v>
      </c>
      <c r="N1608" s="104">
        <v>23</v>
      </c>
      <c r="O1608" s="104">
        <v>26</v>
      </c>
      <c r="P1608" s="77" t="s">
        <v>1883</v>
      </c>
      <c r="Q1608" s="104">
        <v>0</v>
      </c>
      <c r="R1608" s="104">
        <v>134</v>
      </c>
      <c r="S1608" s="104">
        <v>41</v>
      </c>
    </row>
    <row r="1609" spans="1:19" ht="12.75" customHeight="1" x14ac:dyDescent="0.15">
      <c r="A1609" s="2" t="s">
        <v>553</v>
      </c>
      <c r="B1609" s="2" t="s">
        <v>433</v>
      </c>
      <c r="C1609" s="2" t="s">
        <v>83</v>
      </c>
      <c r="D1609" s="86">
        <v>2015</v>
      </c>
      <c r="E1609" s="2" t="s">
        <v>1598</v>
      </c>
      <c r="F1609" s="2">
        <v>32</v>
      </c>
      <c r="G1609" s="108">
        <f t="shared" si="0"/>
        <v>7</v>
      </c>
      <c r="H1609" s="2">
        <v>7</v>
      </c>
      <c r="I1609" s="2">
        <v>0</v>
      </c>
      <c r="J1609" s="2">
        <v>21</v>
      </c>
      <c r="K1609" s="108">
        <f t="shared" si="1"/>
        <v>13</v>
      </c>
      <c r="L1609" s="2">
        <v>13</v>
      </c>
      <c r="M1609" s="2">
        <v>0</v>
      </c>
      <c r="N1609" s="2">
        <v>23</v>
      </c>
      <c r="O1609" s="2">
        <v>0</v>
      </c>
      <c r="P1609" s="2">
        <v>58</v>
      </c>
      <c r="Q1609" s="2">
        <v>0</v>
      </c>
      <c r="R1609" s="2">
        <v>134</v>
      </c>
      <c r="S1609" s="2">
        <v>20</v>
      </c>
    </row>
    <row r="1610" spans="1:19" ht="12.75" customHeight="1" x14ac:dyDescent="0.15">
      <c r="A1610" s="2" t="s">
        <v>553</v>
      </c>
      <c r="B1610" s="2" t="s">
        <v>433</v>
      </c>
      <c r="C1610" s="2" t="s">
        <v>83</v>
      </c>
      <c r="D1610" s="86">
        <v>2016</v>
      </c>
      <c r="E1610" s="2" t="s">
        <v>1598</v>
      </c>
      <c r="F1610" s="2">
        <v>32</v>
      </c>
      <c r="G1610" s="108">
        <f t="shared" si="0"/>
        <v>2</v>
      </c>
      <c r="H1610" s="2">
        <v>2</v>
      </c>
      <c r="I1610" s="2">
        <v>0</v>
      </c>
      <c r="J1610" s="2">
        <v>21</v>
      </c>
      <c r="K1610" s="108">
        <f t="shared" si="1"/>
        <v>0</v>
      </c>
      <c r="L1610" s="2">
        <v>0</v>
      </c>
      <c r="M1610" s="2">
        <v>0</v>
      </c>
      <c r="N1610" s="2">
        <v>23</v>
      </c>
      <c r="O1610" s="2">
        <v>8</v>
      </c>
      <c r="P1610" s="2">
        <v>58</v>
      </c>
      <c r="Q1610" s="2">
        <v>0</v>
      </c>
      <c r="R1610" s="2">
        <v>134</v>
      </c>
      <c r="S1610" s="2">
        <v>10</v>
      </c>
    </row>
    <row r="1611" spans="1:19" ht="12.75" customHeight="1" x14ac:dyDescent="0.15">
      <c r="A1611" s="2" t="s">
        <v>553</v>
      </c>
      <c r="B1611" s="2" t="s">
        <v>433</v>
      </c>
      <c r="C1611" s="2" t="s">
        <v>83</v>
      </c>
      <c r="D1611" s="86">
        <v>2017</v>
      </c>
      <c r="E1611" s="2" t="s">
        <v>1598</v>
      </c>
      <c r="F1611" s="2">
        <v>32</v>
      </c>
      <c r="G1611" s="108">
        <f t="shared" si="0"/>
        <v>0</v>
      </c>
      <c r="H1611" s="2">
        <v>0</v>
      </c>
      <c r="I1611" s="2">
        <v>0</v>
      </c>
      <c r="J1611" s="2">
        <v>21</v>
      </c>
      <c r="K1611" s="108">
        <f t="shared" si="1"/>
        <v>4</v>
      </c>
      <c r="L1611" s="2">
        <v>1</v>
      </c>
      <c r="M1611" s="2">
        <v>3</v>
      </c>
      <c r="N1611" s="2">
        <v>23</v>
      </c>
      <c r="O1611" s="2">
        <v>29</v>
      </c>
      <c r="P1611" s="2">
        <v>58</v>
      </c>
      <c r="Q1611" s="2">
        <v>2</v>
      </c>
      <c r="R1611" s="2">
        <v>134</v>
      </c>
      <c r="S1611" s="2">
        <v>35</v>
      </c>
    </row>
    <row r="1612" spans="1:19" ht="12.75" customHeight="1" x14ac:dyDescent="0.15">
      <c r="A1612" s="2" t="s">
        <v>218</v>
      </c>
      <c r="B1612" s="2" t="s">
        <v>168</v>
      </c>
      <c r="C1612" s="2" t="s">
        <v>144</v>
      </c>
      <c r="D1612" s="86">
        <v>2014</v>
      </c>
      <c r="E1612" s="2" t="s">
        <v>1598</v>
      </c>
      <c r="F1612" s="2">
        <v>14</v>
      </c>
      <c r="G1612" s="108">
        <f t="shared" si="0"/>
        <v>2</v>
      </c>
      <c r="H1612" s="2">
        <v>0</v>
      </c>
      <c r="I1612" s="2">
        <v>2</v>
      </c>
      <c r="J1612" s="2">
        <v>9</v>
      </c>
      <c r="K1612" s="108">
        <f t="shared" si="1"/>
        <v>5</v>
      </c>
      <c r="L1612" s="2">
        <v>0</v>
      </c>
      <c r="M1612" s="2">
        <v>5</v>
      </c>
      <c r="N1612" s="2">
        <v>9</v>
      </c>
      <c r="O1612" s="2">
        <v>0</v>
      </c>
      <c r="P1612" s="2">
        <v>23</v>
      </c>
      <c r="Q1612" s="2">
        <v>5</v>
      </c>
      <c r="R1612" s="2">
        <v>55</v>
      </c>
      <c r="S1612" s="2">
        <v>12</v>
      </c>
    </row>
    <row r="1613" spans="1:19" ht="12.75" customHeight="1" x14ac:dyDescent="0.15">
      <c r="A1613" t="s">
        <v>218</v>
      </c>
      <c r="B1613" t="s">
        <v>168</v>
      </c>
      <c r="C1613" t="s">
        <v>144</v>
      </c>
      <c r="D1613" s="86">
        <v>2015</v>
      </c>
      <c r="E1613" t="s">
        <v>1598</v>
      </c>
      <c r="F1613">
        <v>14</v>
      </c>
      <c r="G1613" s="108">
        <f t="shared" si="0"/>
        <v>0</v>
      </c>
      <c r="H1613">
        <v>0</v>
      </c>
      <c r="I1613">
        <v>0</v>
      </c>
      <c r="J1613">
        <v>9</v>
      </c>
      <c r="K1613" s="108">
        <f t="shared" si="1"/>
        <v>0</v>
      </c>
      <c r="L1613">
        <v>0</v>
      </c>
      <c r="M1613">
        <v>0</v>
      </c>
      <c r="N1613">
        <v>9</v>
      </c>
      <c r="O1613">
        <v>0</v>
      </c>
      <c r="P1613">
        <v>23</v>
      </c>
      <c r="Q1613">
        <v>77</v>
      </c>
      <c r="R1613">
        <v>55</v>
      </c>
      <c r="S1613">
        <v>77</v>
      </c>
    </row>
    <row r="1614" spans="1:19" ht="12.75" customHeight="1" x14ac:dyDescent="0.15">
      <c r="A1614" t="s">
        <v>218</v>
      </c>
      <c r="B1614" t="s">
        <v>168</v>
      </c>
      <c r="C1614" t="s">
        <v>144</v>
      </c>
      <c r="D1614" s="86">
        <v>2016</v>
      </c>
      <c r="E1614" t="s">
        <v>1598</v>
      </c>
      <c r="F1614">
        <v>14</v>
      </c>
      <c r="G1614" s="108">
        <f t="shared" si="0"/>
        <v>0</v>
      </c>
      <c r="H1614">
        <v>0</v>
      </c>
      <c r="I1614">
        <v>0</v>
      </c>
      <c r="J1614">
        <v>9</v>
      </c>
      <c r="K1614" s="108">
        <f t="shared" si="1"/>
        <v>1</v>
      </c>
      <c r="L1614">
        <v>0</v>
      </c>
      <c r="M1614">
        <v>1</v>
      </c>
      <c r="N1614">
        <v>9</v>
      </c>
      <c r="O1614">
        <v>0</v>
      </c>
      <c r="P1614">
        <v>23</v>
      </c>
      <c r="Q1614">
        <v>0</v>
      </c>
      <c r="R1614">
        <v>55</v>
      </c>
      <c r="S1614">
        <v>1</v>
      </c>
    </row>
    <row r="1615" spans="1:19" ht="12.75" customHeight="1" x14ac:dyDescent="0.15">
      <c r="A1615" t="s">
        <v>218</v>
      </c>
      <c r="B1615" t="s">
        <v>168</v>
      </c>
      <c r="C1615" t="s">
        <v>144</v>
      </c>
      <c r="D1615" s="86">
        <v>2017</v>
      </c>
      <c r="E1615" t="s">
        <v>1598</v>
      </c>
      <c r="F1615">
        <v>14</v>
      </c>
      <c r="G1615" s="108">
        <f t="shared" si="0"/>
        <v>0</v>
      </c>
      <c r="H1615">
        <v>0</v>
      </c>
      <c r="I1615">
        <v>0</v>
      </c>
      <c r="J1615">
        <v>9</v>
      </c>
      <c r="K1615" s="108">
        <f t="shared" si="1"/>
        <v>1</v>
      </c>
      <c r="L1615">
        <v>0</v>
      </c>
      <c r="M1615">
        <v>1</v>
      </c>
      <c r="N1615">
        <v>9</v>
      </c>
      <c r="O1615">
        <v>3</v>
      </c>
      <c r="P1615">
        <v>23</v>
      </c>
      <c r="Q1615">
        <v>0</v>
      </c>
      <c r="R1615">
        <v>55</v>
      </c>
      <c r="S1615">
        <v>4</v>
      </c>
    </row>
    <row r="1616" spans="1:19" ht="12.75" customHeight="1" x14ac:dyDescent="0.15">
      <c r="A1616" s="77" t="s">
        <v>219</v>
      </c>
      <c r="B1616" s="77" t="s">
        <v>168</v>
      </c>
      <c r="C1616" s="77" t="s">
        <v>144</v>
      </c>
      <c r="D1616" s="111" t="s">
        <v>1632</v>
      </c>
      <c r="E1616" s="77" t="s">
        <v>1598</v>
      </c>
      <c r="F1616" s="104">
        <v>44</v>
      </c>
      <c r="G1616" s="108">
        <f t="shared" si="0"/>
        <v>0</v>
      </c>
      <c r="H1616" s="104">
        <v>0</v>
      </c>
      <c r="I1616" s="104">
        <v>0</v>
      </c>
      <c r="J1616" s="103">
        <v>27</v>
      </c>
      <c r="K1616" s="108">
        <f t="shared" si="1"/>
        <v>0</v>
      </c>
      <c r="L1616" s="104">
        <v>0</v>
      </c>
      <c r="M1616" s="104">
        <v>0</v>
      </c>
      <c r="N1616" s="104">
        <v>28</v>
      </c>
      <c r="O1616" s="104">
        <v>1</v>
      </c>
      <c r="P1616" s="77" t="s">
        <v>1884</v>
      </c>
      <c r="Q1616" s="104">
        <v>1</v>
      </c>
      <c r="R1616" s="104">
        <v>169</v>
      </c>
      <c r="S1616" s="104">
        <v>2</v>
      </c>
    </row>
    <row r="1617" spans="1:19" ht="12.75" customHeight="1" x14ac:dyDescent="0.15">
      <c r="A1617" s="2" t="s">
        <v>219</v>
      </c>
      <c r="B1617" s="2" t="s">
        <v>168</v>
      </c>
      <c r="C1617" s="2" t="s">
        <v>144</v>
      </c>
      <c r="D1617" s="86">
        <v>2014</v>
      </c>
      <c r="E1617" s="2" t="s">
        <v>1598</v>
      </c>
      <c r="F1617" s="2">
        <v>44</v>
      </c>
      <c r="G1617" s="108">
        <f t="shared" si="0"/>
        <v>0</v>
      </c>
      <c r="H1617" s="2">
        <v>0</v>
      </c>
      <c r="I1617" s="2">
        <v>0</v>
      </c>
      <c r="J1617" s="2">
        <v>27</v>
      </c>
      <c r="K1617" s="108">
        <f t="shared" si="1"/>
        <v>0</v>
      </c>
      <c r="L1617" s="2">
        <v>0</v>
      </c>
      <c r="M1617" s="2">
        <v>0</v>
      </c>
      <c r="N1617" s="2">
        <v>28</v>
      </c>
      <c r="O1617" s="2">
        <v>17</v>
      </c>
      <c r="P1617" s="2">
        <v>70</v>
      </c>
      <c r="Q1617" s="2">
        <v>1</v>
      </c>
      <c r="R1617" s="2">
        <v>169</v>
      </c>
      <c r="S1617" s="2">
        <v>18</v>
      </c>
    </row>
    <row r="1618" spans="1:19" ht="12.75" customHeight="1" x14ac:dyDescent="0.15">
      <c r="A1618" t="s">
        <v>219</v>
      </c>
      <c r="B1618" t="s">
        <v>168</v>
      </c>
      <c r="C1618" t="s">
        <v>144</v>
      </c>
      <c r="D1618" s="86">
        <v>2015</v>
      </c>
      <c r="E1618" t="s">
        <v>1598</v>
      </c>
      <c r="F1618">
        <v>44</v>
      </c>
      <c r="G1618" s="108">
        <f t="shared" si="0"/>
        <v>44</v>
      </c>
      <c r="H1618">
        <v>44</v>
      </c>
      <c r="I1618">
        <v>0</v>
      </c>
      <c r="J1618">
        <v>27</v>
      </c>
      <c r="K1618" s="108">
        <f t="shared" si="1"/>
        <v>27</v>
      </c>
      <c r="L1618">
        <v>27</v>
      </c>
      <c r="M1618">
        <v>0</v>
      </c>
      <c r="N1618">
        <v>28</v>
      </c>
      <c r="O1618">
        <v>2</v>
      </c>
      <c r="P1618">
        <v>70</v>
      </c>
      <c r="Q1618">
        <v>0</v>
      </c>
      <c r="R1618">
        <v>169</v>
      </c>
      <c r="S1618">
        <v>73</v>
      </c>
    </row>
    <row r="1619" spans="1:19" ht="12.75" customHeight="1" x14ac:dyDescent="0.15">
      <c r="A1619" t="s">
        <v>219</v>
      </c>
      <c r="B1619" t="s">
        <v>168</v>
      </c>
      <c r="C1619" t="s">
        <v>144</v>
      </c>
      <c r="D1619" s="86">
        <v>2016</v>
      </c>
      <c r="E1619" t="s">
        <v>1598</v>
      </c>
      <c r="F1619">
        <v>44</v>
      </c>
      <c r="G1619" s="108">
        <f t="shared" si="0"/>
        <v>0</v>
      </c>
      <c r="H1619">
        <v>0</v>
      </c>
      <c r="I1619">
        <v>0</v>
      </c>
      <c r="J1619">
        <v>27</v>
      </c>
      <c r="K1619" s="108">
        <f t="shared" si="1"/>
        <v>0</v>
      </c>
      <c r="L1619">
        <v>0</v>
      </c>
      <c r="M1619">
        <v>0</v>
      </c>
      <c r="N1619">
        <v>28</v>
      </c>
      <c r="O1619">
        <v>0</v>
      </c>
      <c r="P1619">
        <v>70</v>
      </c>
      <c r="Q1619">
        <v>3</v>
      </c>
      <c r="R1619">
        <v>169</v>
      </c>
      <c r="S1619">
        <v>3</v>
      </c>
    </row>
    <row r="1620" spans="1:19" ht="12.75" customHeight="1" x14ac:dyDescent="0.15">
      <c r="A1620" t="s">
        <v>219</v>
      </c>
      <c r="B1620" t="s">
        <v>168</v>
      </c>
      <c r="C1620" t="s">
        <v>144</v>
      </c>
      <c r="D1620" s="86">
        <v>2017</v>
      </c>
      <c r="E1620" t="s">
        <v>1598</v>
      </c>
      <c r="F1620">
        <v>44</v>
      </c>
      <c r="G1620" s="108">
        <f t="shared" si="0"/>
        <v>0</v>
      </c>
      <c r="H1620">
        <v>0</v>
      </c>
      <c r="I1620">
        <v>0</v>
      </c>
      <c r="J1620">
        <v>27</v>
      </c>
      <c r="K1620" s="108">
        <f t="shared" si="1"/>
        <v>0</v>
      </c>
      <c r="L1620">
        <v>0</v>
      </c>
      <c r="M1620">
        <v>0</v>
      </c>
      <c r="N1620">
        <v>28</v>
      </c>
      <c r="O1620">
        <v>0</v>
      </c>
      <c r="P1620">
        <v>70</v>
      </c>
      <c r="Q1620">
        <v>24</v>
      </c>
      <c r="R1620">
        <v>169</v>
      </c>
      <c r="S1620">
        <v>24</v>
      </c>
    </row>
    <row r="1621" spans="1:19" ht="12.75" customHeight="1" x14ac:dyDescent="0.15">
      <c r="A1621" s="77" t="s">
        <v>621</v>
      </c>
      <c r="B1621" s="77" t="s">
        <v>502</v>
      </c>
      <c r="C1621" s="77" t="s">
        <v>144</v>
      </c>
      <c r="D1621" s="111" t="s">
        <v>1632</v>
      </c>
      <c r="E1621" s="77" t="s">
        <v>1598</v>
      </c>
      <c r="F1621" s="104">
        <v>310</v>
      </c>
      <c r="G1621" s="108">
        <f t="shared" si="0"/>
        <v>5</v>
      </c>
      <c r="H1621" s="104">
        <v>5</v>
      </c>
      <c r="I1621" s="104">
        <v>0</v>
      </c>
      <c r="J1621" s="103">
        <v>208</v>
      </c>
      <c r="K1621" s="108">
        <f t="shared" si="1"/>
        <v>2</v>
      </c>
      <c r="L1621" s="104">
        <v>2</v>
      </c>
      <c r="M1621" s="104">
        <v>0</v>
      </c>
      <c r="N1621" s="104">
        <v>229</v>
      </c>
      <c r="O1621" s="104">
        <v>27</v>
      </c>
      <c r="P1621" s="77" t="s">
        <v>1885</v>
      </c>
      <c r="Q1621" s="104">
        <v>174</v>
      </c>
      <c r="R1621" s="104">
        <v>1256</v>
      </c>
      <c r="S1621" s="104">
        <v>208</v>
      </c>
    </row>
    <row r="1622" spans="1:19" ht="12.75" customHeight="1" x14ac:dyDescent="0.15">
      <c r="A1622" s="2" t="s">
        <v>621</v>
      </c>
      <c r="B1622" s="2" t="s">
        <v>502</v>
      </c>
      <c r="C1622" s="2" t="s">
        <v>144</v>
      </c>
      <c r="D1622" s="86">
        <v>2014</v>
      </c>
      <c r="E1622" s="2" t="s">
        <v>1598</v>
      </c>
      <c r="F1622" s="2">
        <v>310</v>
      </c>
      <c r="G1622" s="108">
        <f t="shared" si="0"/>
        <v>0</v>
      </c>
      <c r="H1622" s="2">
        <v>0</v>
      </c>
      <c r="I1622" s="2">
        <v>0</v>
      </c>
      <c r="J1622" s="2">
        <v>208</v>
      </c>
      <c r="K1622" s="108">
        <f t="shared" si="1"/>
        <v>0</v>
      </c>
      <c r="L1622" s="2">
        <v>0</v>
      </c>
      <c r="M1622" s="2">
        <v>0</v>
      </c>
      <c r="N1622" s="2">
        <v>229</v>
      </c>
      <c r="O1622" s="2">
        <v>0</v>
      </c>
      <c r="P1622" s="2">
        <v>509</v>
      </c>
      <c r="Q1622" s="2">
        <v>42</v>
      </c>
      <c r="R1622" s="2">
        <v>1256</v>
      </c>
      <c r="S1622" s="2">
        <v>42</v>
      </c>
    </row>
    <row r="1623" spans="1:19" ht="12.75" customHeight="1" x14ac:dyDescent="0.15">
      <c r="A1623" s="2" t="s">
        <v>621</v>
      </c>
      <c r="B1623" s="2" t="s">
        <v>502</v>
      </c>
      <c r="C1623" s="2" t="s">
        <v>144</v>
      </c>
      <c r="D1623" s="86">
        <v>2015</v>
      </c>
      <c r="E1623" s="2" t="s">
        <v>1598</v>
      </c>
      <c r="F1623" s="2">
        <v>310</v>
      </c>
      <c r="G1623" s="108">
        <f t="shared" si="0"/>
        <v>0</v>
      </c>
      <c r="H1623" s="2">
        <v>0</v>
      </c>
      <c r="I1623" s="2">
        <v>0</v>
      </c>
      <c r="J1623" s="2">
        <v>208</v>
      </c>
      <c r="K1623" s="108">
        <f t="shared" si="1"/>
        <v>0</v>
      </c>
      <c r="L1623" s="2">
        <v>0</v>
      </c>
      <c r="M1623" s="2">
        <v>0</v>
      </c>
      <c r="N1623" s="2">
        <v>229</v>
      </c>
      <c r="O1623" s="2">
        <v>15</v>
      </c>
      <c r="P1623" s="2">
        <v>509</v>
      </c>
      <c r="Q1623" s="2">
        <v>11</v>
      </c>
      <c r="R1623" s="2">
        <v>1256</v>
      </c>
      <c r="S1623" s="2">
        <v>26</v>
      </c>
    </row>
    <row r="1624" spans="1:19" ht="12.75" customHeight="1" x14ac:dyDescent="0.15">
      <c r="A1624" s="2" t="s">
        <v>621</v>
      </c>
      <c r="B1624" s="2" t="s">
        <v>502</v>
      </c>
      <c r="C1624" s="2" t="s">
        <v>144</v>
      </c>
      <c r="D1624" s="86">
        <v>2016</v>
      </c>
      <c r="E1624" s="2" t="s">
        <v>1598</v>
      </c>
      <c r="F1624" s="2">
        <v>310</v>
      </c>
      <c r="G1624" s="108">
        <f t="shared" si="0"/>
        <v>0</v>
      </c>
      <c r="H1624" s="2">
        <v>0</v>
      </c>
      <c r="I1624" s="2">
        <v>0</v>
      </c>
      <c r="J1624" s="2">
        <v>208</v>
      </c>
      <c r="K1624" s="108">
        <f t="shared" si="1"/>
        <v>1</v>
      </c>
      <c r="L1624" s="2">
        <v>1</v>
      </c>
      <c r="M1624" s="2">
        <v>0</v>
      </c>
      <c r="N1624" s="2">
        <v>229</v>
      </c>
      <c r="O1624" s="2">
        <v>0</v>
      </c>
      <c r="P1624" s="2">
        <v>509</v>
      </c>
      <c r="Q1624" s="2">
        <v>152</v>
      </c>
      <c r="R1624" s="2">
        <v>1256</v>
      </c>
      <c r="S1624" s="2">
        <v>153</v>
      </c>
    </row>
    <row r="1625" spans="1:19" ht="12.75" customHeight="1" x14ac:dyDescent="0.15">
      <c r="A1625" s="2" t="s">
        <v>621</v>
      </c>
      <c r="B1625" s="2" t="s">
        <v>502</v>
      </c>
      <c r="C1625" s="2" t="s">
        <v>144</v>
      </c>
      <c r="D1625" s="86">
        <v>2017</v>
      </c>
      <c r="E1625" s="2" t="s">
        <v>1598</v>
      </c>
      <c r="F1625" s="2">
        <v>310</v>
      </c>
      <c r="G1625" s="108">
        <f t="shared" si="0"/>
        <v>30</v>
      </c>
      <c r="H1625" s="2">
        <v>30</v>
      </c>
      <c r="I1625" s="2">
        <v>0</v>
      </c>
      <c r="J1625" s="2">
        <v>208</v>
      </c>
      <c r="K1625" s="108">
        <f t="shared" si="1"/>
        <v>0</v>
      </c>
      <c r="L1625" s="2">
        <v>0</v>
      </c>
      <c r="M1625" s="2">
        <v>0</v>
      </c>
      <c r="N1625" s="2">
        <v>229</v>
      </c>
      <c r="O1625" s="2">
        <v>12</v>
      </c>
      <c r="P1625" s="2">
        <v>509</v>
      </c>
      <c r="Q1625" s="2">
        <v>59</v>
      </c>
      <c r="R1625" s="2">
        <v>1256</v>
      </c>
      <c r="S1625" s="2">
        <v>101</v>
      </c>
    </row>
    <row r="1626" spans="1:19" ht="12.75" customHeight="1" x14ac:dyDescent="0.15">
      <c r="A1626" s="77" t="s">
        <v>458</v>
      </c>
      <c r="B1626" s="77" t="s">
        <v>416</v>
      </c>
      <c r="C1626" s="77" t="s">
        <v>417</v>
      </c>
      <c r="D1626" s="111" t="s">
        <v>1632</v>
      </c>
      <c r="E1626" s="77" t="s">
        <v>1598</v>
      </c>
      <c r="F1626" s="104">
        <v>85</v>
      </c>
      <c r="G1626" s="108">
        <f t="shared" si="0"/>
        <v>0</v>
      </c>
      <c r="H1626" s="104">
        <v>0</v>
      </c>
      <c r="I1626" s="104">
        <v>0</v>
      </c>
      <c r="J1626" s="103">
        <v>65</v>
      </c>
      <c r="K1626" s="108">
        <f t="shared" si="1"/>
        <v>1</v>
      </c>
      <c r="L1626" s="104">
        <v>1</v>
      </c>
      <c r="M1626" s="104">
        <v>0</v>
      </c>
      <c r="N1626" s="104">
        <v>59</v>
      </c>
      <c r="O1626" s="104">
        <v>5</v>
      </c>
      <c r="P1626" s="77" t="s">
        <v>1668</v>
      </c>
      <c r="Q1626" s="104">
        <v>11</v>
      </c>
      <c r="R1626" s="104">
        <v>340</v>
      </c>
      <c r="S1626" s="104">
        <v>17</v>
      </c>
    </row>
    <row r="1627" spans="1:19" ht="12.75" customHeight="1" x14ac:dyDescent="0.15">
      <c r="A1627" s="2" t="s">
        <v>458</v>
      </c>
      <c r="B1627" s="2" t="s">
        <v>416</v>
      </c>
      <c r="C1627" s="2" t="s">
        <v>417</v>
      </c>
      <c r="D1627" s="86">
        <v>2013</v>
      </c>
      <c r="E1627" s="2" t="s">
        <v>1598</v>
      </c>
      <c r="F1627" s="2">
        <v>85</v>
      </c>
      <c r="G1627" s="108">
        <f t="shared" si="0"/>
        <v>0</v>
      </c>
      <c r="H1627" s="2">
        <v>0</v>
      </c>
      <c r="I1627" s="2">
        <v>0</v>
      </c>
      <c r="J1627" s="2">
        <v>65</v>
      </c>
      <c r="K1627" s="108">
        <f t="shared" si="1"/>
        <v>1</v>
      </c>
      <c r="L1627" s="2">
        <v>0</v>
      </c>
      <c r="M1627" s="2">
        <v>1</v>
      </c>
      <c r="N1627" s="2">
        <v>59</v>
      </c>
      <c r="O1627" s="2">
        <v>0</v>
      </c>
      <c r="P1627" s="2">
        <v>131</v>
      </c>
      <c r="Q1627" s="2">
        <v>11</v>
      </c>
      <c r="R1627" s="2">
        <v>340</v>
      </c>
      <c r="S1627" s="2">
        <v>12</v>
      </c>
    </row>
    <row r="1628" spans="1:19" ht="12.75" customHeight="1" x14ac:dyDescent="0.15">
      <c r="A1628" s="2" t="s">
        <v>458</v>
      </c>
      <c r="B1628" s="2" t="s">
        <v>416</v>
      </c>
      <c r="C1628" s="2" t="s">
        <v>417</v>
      </c>
      <c r="D1628" s="86">
        <v>2014</v>
      </c>
      <c r="E1628" s="2" t="s">
        <v>1598</v>
      </c>
      <c r="F1628" s="2">
        <v>85</v>
      </c>
      <c r="G1628" s="108">
        <f t="shared" si="0"/>
        <v>0</v>
      </c>
      <c r="H1628" s="2">
        <v>0</v>
      </c>
      <c r="I1628" s="2">
        <v>0</v>
      </c>
      <c r="J1628" s="2">
        <v>65</v>
      </c>
      <c r="K1628" s="108">
        <f t="shared" si="1"/>
        <v>0</v>
      </c>
      <c r="L1628" s="2">
        <v>0</v>
      </c>
      <c r="M1628" s="2">
        <v>0</v>
      </c>
      <c r="N1628" s="2">
        <v>59</v>
      </c>
      <c r="O1628" s="2">
        <v>0</v>
      </c>
      <c r="P1628" s="2">
        <v>131</v>
      </c>
      <c r="Q1628" s="2">
        <v>5</v>
      </c>
      <c r="R1628" s="2">
        <v>340</v>
      </c>
      <c r="S1628" s="2">
        <v>5</v>
      </c>
    </row>
    <row r="1629" spans="1:19" ht="12.75" customHeight="1" x14ac:dyDescent="0.15">
      <c r="A1629" t="s">
        <v>458</v>
      </c>
      <c r="B1629" t="s">
        <v>416</v>
      </c>
      <c r="C1629" t="s">
        <v>417</v>
      </c>
      <c r="D1629" s="86">
        <v>2015</v>
      </c>
      <c r="E1629" t="s">
        <v>1598</v>
      </c>
      <c r="F1629">
        <v>85</v>
      </c>
      <c r="G1629" s="108">
        <f t="shared" si="0"/>
        <v>0</v>
      </c>
      <c r="H1629">
        <v>0</v>
      </c>
      <c r="I1629">
        <v>0</v>
      </c>
      <c r="J1629">
        <v>65</v>
      </c>
      <c r="K1629" s="108">
        <f t="shared" si="1"/>
        <v>1</v>
      </c>
      <c r="L1629">
        <v>1</v>
      </c>
      <c r="M1629">
        <v>0</v>
      </c>
      <c r="N1629">
        <v>59</v>
      </c>
      <c r="O1629">
        <v>0</v>
      </c>
      <c r="P1629">
        <v>131</v>
      </c>
      <c r="Q1629">
        <v>3</v>
      </c>
      <c r="R1629">
        <v>340</v>
      </c>
      <c r="S1629">
        <v>4</v>
      </c>
    </row>
    <row r="1630" spans="1:19" ht="12.75" customHeight="1" x14ac:dyDescent="0.15">
      <c r="A1630" t="s">
        <v>458</v>
      </c>
      <c r="B1630" t="s">
        <v>416</v>
      </c>
      <c r="C1630" t="s">
        <v>417</v>
      </c>
      <c r="D1630" s="86">
        <v>2016</v>
      </c>
      <c r="E1630" t="s">
        <v>1598</v>
      </c>
      <c r="F1630">
        <v>85</v>
      </c>
      <c r="G1630" s="108">
        <f t="shared" si="0"/>
        <v>0</v>
      </c>
      <c r="H1630">
        <v>0</v>
      </c>
      <c r="I1630">
        <v>0</v>
      </c>
      <c r="J1630">
        <v>65</v>
      </c>
      <c r="K1630" s="108">
        <f t="shared" si="1"/>
        <v>1</v>
      </c>
      <c r="L1630">
        <v>1</v>
      </c>
      <c r="M1630">
        <v>0</v>
      </c>
      <c r="N1630">
        <v>59</v>
      </c>
      <c r="O1630">
        <v>0</v>
      </c>
      <c r="P1630">
        <v>131</v>
      </c>
      <c r="Q1630">
        <v>5</v>
      </c>
      <c r="R1630">
        <v>340</v>
      </c>
      <c r="S1630">
        <v>6</v>
      </c>
    </row>
    <row r="1631" spans="1:19" ht="12.75" customHeight="1" x14ac:dyDescent="0.15">
      <c r="A1631" t="s">
        <v>458</v>
      </c>
      <c r="B1631" t="s">
        <v>416</v>
      </c>
      <c r="C1631" t="s">
        <v>417</v>
      </c>
      <c r="D1631" s="86">
        <v>2017</v>
      </c>
      <c r="E1631" t="s">
        <v>1598</v>
      </c>
      <c r="F1631">
        <v>85</v>
      </c>
      <c r="G1631" s="108">
        <f t="shared" si="0"/>
        <v>0</v>
      </c>
      <c r="H1631">
        <v>0</v>
      </c>
      <c r="I1631">
        <v>0</v>
      </c>
      <c r="J1631">
        <v>65</v>
      </c>
      <c r="K1631" s="108">
        <f t="shared" si="1"/>
        <v>2</v>
      </c>
      <c r="L1631">
        <v>2</v>
      </c>
      <c r="M1631">
        <v>0</v>
      </c>
      <c r="N1631">
        <v>59</v>
      </c>
      <c r="O1631">
        <v>3</v>
      </c>
      <c r="P1631">
        <v>131</v>
      </c>
      <c r="Q1631">
        <v>12</v>
      </c>
      <c r="R1631">
        <v>340</v>
      </c>
      <c r="S1631">
        <v>17</v>
      </c>
    </row>
    <row r="1632" spans="1:19" ht="12.75" customHeight="1" x14ac:dyDescent="0.15">
      <c r="A1632" s="77" t="s">
        <v>567</v>
      </c>
      <c r="B1632" s="77" t="s">
        <v>472</v>
      </c>
      <c r="C1632" s="77" t="s">
        <v>67</v>
      </c>
      <c r="D1632" s="111" t="s">
        <v>1632</v>
      </c>
      <c r="E1632" s="77" t="s">
        <v>1598</v>
      </c>
      <c r="F1632" s="104">
        <v>26</v>
      </c>
      <c r="G1632" s="108">
        <f t="shared" si="0"/>
        <v>1</v>
      </c>
      <c r="H1632" s="104">
        <v>0</v>
      </c>
      <c r="I1632" s="104">
        <v>1</v>
      </c>
      <c r="J1632" s="103">
        <v>15</v>
      </c>
      <c r="K1632" s="108">
        <f t="shared" si="1"/>
        <v>17</v>
      </c>
      <c r="L1632" s="104">
        <v>0</v>
      </c>
      <c r="M1632" s="104">
        <v>17</v>
      </c>
      <c r="N1632" s="104">
        <v>19</v>
      </c>
      <c r="O1632" s="104">
        <v>3</v>
      </c>
      <c r="P1632" s="77" t="s">
        <v>1887</v>
      </c>
      <c r="Q1632" s="104">
        <v>13</v>
      </c>
      <c r="R1632" s="104">
        <v>103</v>
      </c>
      <c r="S1632" s="104">
        <v>34</v>
      </c>
    </row>
    <row r="1633" spans="1:19" ht="12.75" customHeight="1" x14ac:dyDescent="0.15">
      <c r="A1633" s="2" t="s">
        <v>567</v>
      </c>
      <c r="B1633" s="2" t="s">
        <v>472</v>
      </c>
      <c r="C1633" s="2" t="s">
        <v>67</v>
      </c>
      <c r="D1633" s="86">
        <v>2014</v>
      </c>
      <c r="E1633" s="2" t="s">
        <v>1598</v>
      </c>
      <c r="F1633" s="2">
        <v>26</v>
      </c>
      <c r="G1633" s="108">
        <f t="shared" si="0"/>
        <v>1</v>
      </c>
      <c r="H1633" s="2">
        <v>1</v>
      </c>
      <c r="I1633" s="2">
        <v>0</v>
      </c>
      <c r="J1633" s="2">
        <v>15</v>
      </c>
      <c r="K1633" s="108">
        <f t="shared" si="1"/>
        <v>13</v>
      </c>
      <c r="L1633" s="2">
        <v>13</v>
      </c>
      <c r="M1633" s="2">
        <v>0</v>
      </c>
      <c r="N1633" s="2">
        <v>19</v>
      </c>
      <c r="O1633" s="2">
        <v>2</v>
      </c>
      <c r="P1633" s="2">
        <v>43</v>
      </c>
      <c r="Q1633" s="2">
        <v>7</v>
      </c>
      <c r="R1633" s="2">
        <v>103</v>
      </c>
      <c r="S1633" s="2">
        <v>23</v>
      </c>
    </row>
    <row r="1634" spans="1:19" ht="12.75" customHeight="1" x14ac:dyDescent="0.15">
      <c r="A1634" s="2" t="s">
        <v>567</v>
      </c>
      <c r="B1634" s="2" t="s">
        <v>472</v>
      </c>
      <c r="C1634" s="2" t="s">
        <v>67</v>
      </c>
      <c r="D1634" s="86">
        <v>2015</v>
      </c>
      <c r="E1634" s="2" t="s">
        <v>1598</v>
      </c>
      <c r="F1634" s="2">
        <v>26</v>
      </c>
      <c r="G1634" s="108">
        <f t="shared" si="0"/>
        <v>0</v>
      </c>
      <c r="H1634" s="2">
        <v>0</v>
      </c>
      <c r="I1634" s="2">
        <v>0</v>
      </c>
      <c r="J1634" s="2">
        <v>15</v>
      </c>
      <c r="K1634" s="108">
        <f t="shared" si="1"/>
        <v>11</v>
      </c>
      <c r="L1634" s="2">
        <v>0</v>
      </c>
      <c r="M1634" s="2">
        <v>11</v>
      </c>
      <c r="N1634" s="2">
        <v>19</v>
      </c>
      <c r="O1634" s="2">
        <v>7</v>
      </c>
      <c r="P1634" s="2">
        <v>43</v>
      </c>
      <c r="Q1634" s="2">
        <v>14</v>
      </c>
      <c r="R1634" s="2">
        <v>103</v>
      </c>
      <c r="S1634" s="2">
        <v>32</v>
      </c>
    </row>
    <row r="1635" spans="1:19" ht="12.75" customHeight="1" x14ac:dyDescent="0.15">
      <c r="A1635" s="2" t="s">
        <v>567</v>
      </c>
      <c r="B1635" s="2" t="s">
        <v>472</v>
      </c>
      <c r="C1635" s="2" t="s">
        <v>67</v>
      </c>
      <c r="D1635" s="86">
        <v>2016</v>
      </c>
      <c r="E1635" s="2" t="s">
        <v>1598</v>
      </c>
      <c r="F1635" s="2">
        <v>26</v>
      </c>
      <c r="G1635" s="108">
        <f t="shared" si="0"/>
        <v>3</v>
      </c>
      <c r="H1635" s="2">
        <v>0</v>
      </c>
      <c r="I1635" s="2">
        <v>3</v>
      </c>
      <c r="J1635" s="2">
        <v>15</v>
      </c>
      <c r="K1635" s="108">
        <f t="shared" si="1"/>
        <v>8</v>
      </c>
      <c r="L1635" s="2">
        <v>0</v>
      </c>
      <c r="M1635" s="2">
        <v>8</v>
      </c>
      <c r="N1635" s="2">
        <v>19</v>
      </c>
      <c r="O1635" s="2">
        <v>5</v>
      </c>
      <c r="P1635" s="2">
        <v>43</v>
      </c>
      <c r="Q1635" s="2">
        <v>16</v>
      </c>
      <c r="R1635" s="2">
        <v>103</v>
      </c>
      <c r="S1635" s="2">
        <v>32</v>
      </c>
    </row>
    <row r="1636" spans="1:19" ht="12.75" customHeight="1" x14ac:dyDescent="0.15">
      <c r="A1636" s="2" t="s">
        <v>567</v>
      </c>
      <c r="B1636" s="2" t="s">
        <v>472</v>
      </c>
      <c r="C1636" s="2" t="s">
        <v>67</v>
      </c>
      <c r="D1636" s="86">
        <v>2017</v>
      </c>
      <c r="E1636" s="2" t="s">
        <v>1598</v>
      </c>
      <c r="F1636" s="2">
        <v>26</v>
      </c>
      <c r="G1636" s="108">
        <f t="shared" si="0"/>
        <v>0</v>
      </c>
      <c r="H1636" s="2">
        <v>0</v>
      </c>
      <c r="I1636" s="2">
        <v>0</v>
      </c>
      <c r="J1636" s="2">
        <v>15</v>
      </c>
      <c r="K1636" s="108">
        <f t="shared" si="1"/>
        <v>6</v>
      </c>
      <c r="L1636" s="2">
        <v>0</v>
      </c>
      <c r="M1636" s="2">
        <v>6</v>
      </c>
      <c r="N1636" s="2">
        <v>19</v>
      </c>
      <c r="O1636" s="2">
        <v>5</v>
      </c>
      <c r="P1636" s="2">
        <v>43</v>
      </c>
      <c r="Q1636" s="2">
        <v>9</v>
      </c>
      <c r="R1636" s="2">
        <v>103</v>
      </c>
      <c r="S1636" s="2">
        <v>20</v>
      </c>
    </row>
    <row r="1637" spans="1:19" ht="12.75" customHeight="1" x14ac:dyDescent="0.15">
      <c r="A1637" s="77" t="s">
        <v>1311</v>
      </c>
      <c r="B1637" s="77" t="s">
        <v>257</v>
      </c>
      <c r="C1637" s="77" t="s">
        <v>128</v>
      </c>
      <c r="D1637" s="111" t="s">
        <v>1632</v>
      </c>
      <c r="E1637" s="77" t="s">
        <v>1598</v>
      </c>
      <c r="F1637" s="104">
        <v>46</v>
      </c>
      <c r="G1637" s="108">
        <f t="shared" si="0"/>
        <v>0</v>
      </c>
      <c r="H1637" s="104">
        <v>0</v>
      </c>
      <c r="I1637" s="104">
        <v>0</v>
      </c>
      <c r="J1637" s="103">
        <v>30</v>
      </c>
      <c r="K1637" s="108">
        <f t="shared" si="1"/>
        <v>0</v>
      </c>
      <c r="L1637" s="104">
        <v>0</v>
      </c>
      <c r="M1637" s="104">
        <v>0</v>
      </c>
      <c r="N1637" s="104">
        <v>35</v>
      </c>
      <c r="O1637" s="104">
        <v>0</v>
      </c>
      <c r="P1637" s="77" t="s">
        <v>1888</v>
      </c>
      <c r="Q1637" s="104">
        <v>131</v>
      </c>
      <c r="R1637" s="104">
        <v>191</v>
      </c>
      <c r="S1637" s="104">
        <v>131</v>
      </c>
    </row>
    <row r="1638" spans="1:19" ht="12.75" customHeight="1" x14ac:dyDescent="0.15">
      <c r="A1638" t="s">
        <v>1311</v>
      </c>
      <c r="B1638" t="s">
        <v>257</v>
      </c>
      <c r="C1638" t="s">
        <v>128</v>
      </c>
      <c r="D1638" s="86">
        <v>2015</v>
      </c>
      <c r="E1638" t="s">
        <v>1598</v>
      </c>
      <c r="F1638">
        <v>46</v>
      </c>
      <c r="G1638" s="108">
        <f t="shared" si="0"/>
        <v>0</v>
      </c>
      <c r="H1638">
        <v>0</v>
      </c>
      <c r="I1638">
        <v>0</v>
      </c>
      <c r="J1638">
        <v>30</v>
      </c>
      <c r="K1638" s="108">
        <f t="shared" si="1"/>
        <v>0</v>
      </c>
      <c r="L1638">
        <v>0</v>
      </c>
      <c r="M1638">
        <v>0</v>
      </c>
      <c r="N1638">
        <v>35</v>
      </c>
      <c r="O1638">
        <v>0</v>
      </c>
      <c r="P1638">
        <v>80</v>
      </c>
      <c r="Q1638">
        <v>3</v>
      </c>
      <c r="R1638">
        <v>191</v>
      </c>
      <c r="S1638">
        <v>3</v>
      </c>
    </row>
    <row r="1639" spans="1:19" ht="12.75" customHeight="1" x14ac:dyDescent="0.15">
      <c r="A1639" t="s">
        <v>1311</v>
      </c>
      <c r="B1639" t="s">
        <v>257</v>
      </c>
      <c r="C1639" t="s">
        <v>128</v>
      </c>
      <c r="D1639" s="86">
        <v>2016</v>
      </c>
      <c r="E1639" t="s">
        <v>1598</v>
      </c>
      <c r="F1639">
        <v>46</v>
      </c>
      <c r="G1639" s="108">
        <f t="shared" si="0"/>
        <v>0</v>
      </c>
      <c r="H1639">
        <v>0</v>
      </c>
      <c r="I1639">
        <v>0</v>
      </c>
      <c r="J1639">
        <v>30</v>
      </c>
      <c r="K1639" s="108">
        <f t="shared" si="1"/>
        <v>0</v>
      </c>
      <c r="L1639">
        <v>0</v>
      </c>
      <c r="M1639">
        <v>0</v>
      </c>
      <c r="N1639">
        <v>35</v>
      </c>
      <c r="O1639">
        <v>0</v>
      </c>
      <c r="P1639">
        <v>80</v>
      </c>
      <c r="Q1639">
        <v>83</v>
      </c>
      <c r="R1639">
        <v>191</v>
      </c>
      <c r="S1639">
        <v>83</v>
      </c>
    </row>
    <row r="1640" spans="1:19" ht="12.75" customHeight="1" x14ac:dyDescent="0.15">
      <c r="A1640" t="s">
        <v>1311</v>
      </c>
      <c r="B1640" t="s">
        <v>257</v>
      </c>
      <c r="C1640" t="s">
        <v>128</v>
      </c>
      <c r="D1640" s="86">
        <v>2017</v>
      </c>
      <c r="E1640" t="s">
        <v>1598</v>
      </c>
      <c r="F1640">
        <v>46</v>
      </c>
      <c r="G1640" s="108">
        <f t="shared" si="0"/>
        <v>0</v>
      </c>
      <c r="H1640">
        <v>0</v>
      </c>
      <c r="I1640">
        <v>0</v>
      </c>
      <c r="J1640">
        <v>30</v>
      </c>
      <c r="K1640" s="108">
        <f t="shared" si="1"/>
        <v>0</v>
      </c>
      <c r="L1640">
        <v>0</v>
      </c>
      <c r="M1640">
        <v>0</v>
      </c>
      <c r="N1640">
        <v>35</v>
      </c>
      <c r="O1640">
        <v>0</v>
      </c>
      <c r="P1640">
        <v>80</v>
      </c>
      <c r="Q1640">
        <v>79</v>
      </c>
      <c r="R1640">
        <v>191</v>
      </c>
      <c r="S1640">
        <v>79</v>
      </c>
    </row>
    <row r="1641" spans="1:19" ht="12.75" customHeight="1" x14ac:dyDescent="0.15">
      <c r="A1641" s="77" t="s">
        <v>1312</v>
      </c>
      <c r="B1641" s="77" t="s">
        <v>488</v>
      </c>
      <c r="C1641" s="77" t="s">
        <v>492</v>
      </c>
      <c r="D1641" s="111" t="s">
        <v>1632</v>
      </c>
      <c r="E1641" s="77" t="s">
        <v>1598</v>
      </c>
      <c r="F1641" s="104">
        <v>42</v>
      </c>
      <c r="G1641" s="108">
        <f t="shared" si="0"/>
        <v>0</v>
      </c>
      <c r="H1641" s="2"/>
      <c r="I1641" s="2"/>
      <c r="J1641" s="103">
        <v>28</v>
      </c>
      <c r="K1641" s="108">
        <f t="shared" si="1"/>
        <v>0</v>
      </c>
      <c r="L1641" s="2"/>
      <c r="M1641" s="2"/>
      <c r="N1641" s="104">
        <v>30</v>
      </c>
      <c r="O1641" s="2"/>
      <c r="P1641" s="77" t="s">
        <v>1757</v>
      </c>
      <c r="Q1641" s="2"/>
      <c r="R1641" s="104">
        <v>175</v>
      </c>
      <c r="S1641" s="2"/>
    </row>
    <row r="1642" spans="1:19" ht="12.75" customHeight="1" x14ac:dyDescent="0.15">
      <c r="A1642" t="s">
        <v>1312</v>
      </c>
      <c r="B1642" t="s">
        <v>488</v>
      </c>
      <c r="C1642" t="s">
        <v>492</v>
      </c>
      <c r="D1642" s="86">
        <v>2015</v>
      </c>
      <c r="E1642" t="s">
        <v>1598</v>
      </c>
      <c r="F1642">
        <v>42</v>
      </c>
      <c r="G1642" s="108">
        <f t="shared" si="0"/>
        <v>0</v>
      </c>
      <c r="H1642">
        <v>0</v>
      </c>
      <c r="I1642">
        <v>0</v>
      </c>
      <c r="J1642">
        <v>28</v>
      </c>
      <c r="K1642" s="108">
        <f t="shared" si="1"/>
        <v>0</v>
      </c>
      <c r="L1642">
        <v>0</v>
      </c>
      <c r="M1642">
        <v>0</v>
      </c>
      <c r="N1642">
        <v>30</v>
      </c>
      <c r="O1642">
        <v>0</v>
      </c>
      <c r="P1642">
        <v>75</v>
      </c>
      <c r="Q1642">
        <v>35</v>
      </c>
      <c r="R1642">
        <v>175</v>
      </c>
      <c r="S1642">
        <v>35</v>
      </c>
    </row>
    <row r="1643" spans="1:19" ht="12.75" customHeight="1" x14ac:dyDescent="0.15">
      <c r="A1643" t="s">
        <v>1312</v>
      </c>
      <c r="B1643" t="s">
        <v>488</v>
      </c>
      <c r="C1643" t="s">
        <v>492</v>
      </c>
      <c r="D1643" s="86">
        <v>2016</v>
      </c>
      <c r="E1643" t="s">
        <v>1598</v>
      </c>
      <c r="F1643">
        <v>42</v>
      </c>
      <c r="G1643" s="108">
        <f t="shared" si="0"/>
        <v>35</v>
      </c>
      <c r="H1643">
        <v>35</v>
      </c>
      <c r="I1643">
        <v>0</v>
      </c>
      <c r="J1643">
        <v>28</v>
      </c>
      <c r="K1643" s="108">
        <f t="shared" si="1"/>
        <v>10</v>
      </c>
      <c r="L1643">
        <v>10</v>
      </c>
      <c r="M1643">
        <v>0</v>
      </c>
      <c r="N1643">
        <v>30</v>
      </c>
      <c r="O1643">
        <v>0</v>
      </c>
      <c r="P1643">
        <v>75</v>
      </c>
      <c r="Q1643">
        <v>23</v>
      </c>
      <c r="R1643">
        <v>175</v>
      </c>
      <c r="S1643">
        <v>68</v>
      </c>
    </row>
    <row r="1644" spans="1:19" ht="12.75" customHeight="1" x14ac:dyDescent="0.15">
      <c r="A1644" t="s">
        <v>1312</v>
      </c>
      <c r="B1644" t="s">
        <v>488</v>
      </c>
      <c r="C1644" t="s">
        <v>492</v>
      </c>
      <c r="D1644" s="86">
        <v>2017</v>
      </c>
      <c r="E1644" t="s">
        <v>1598</v>
      </c>
      <c r="F1644">
        <v>42</v>
      </c>
      <c r="G1644" s="108">
        <f t="shared" si="0"/>
        <v>0</v>
      </c>
      <c r="H1644">
        <v>0</v>
      </c>
      <c r="I1644">
        <v>0</v>
      </c>
      <c r="J1644">
        <v>28</v>
      </c>
      <c r="K1644" s="108">
        <f t="shared" si="1"/>
        <v>0</v>
      </c>
      <c r="L1644">
        <v>0</v>
      </c>
      <c r="M1644">
        <v>0</v>
      </c>
      <c r="N1644">
        <v>30</v>
      </c>
      <c r="O1644">
        <v>1</v>
      </c>
      <c r="P1644">
        <v>75</v>
      </c>
      <c r="Q1644">
        <v>23</v>
      </c>
      <c r="R1644">
        <v>175</v>
      </c>
      <c r="S1644">
        <v>24</v>
      </c>
    </row>
    <row r="1645" spans="1:19" ht="12.75" customHeight="1" x14ac:dyDescent="0.15">
      <c r="A1645" s="2" t="s">
        <v>528</v>
      </c>
      <c r="B1645" s="2" t="s">
        <v>528</v>
      </c>
      <c r="C1645" s="2" t="s">
        <v>67</v>
      </c>
      <c r="D1645" s="86">
        <v>2016</v>
      </c>
      <c r="E1645" s="2" t="s">
        <v>1598</v>
      </c>
      <c r="F1645" s="2">
        <v>24</v>
      </c>
      <c r="G1645" s="108">
        <f t="shared" si="0"/>
        <v>0</v>
      </c>
      <c r="H1645" s="2">
        <v>0</v>
      </c>
      <c r="I1645" s="2">
        <v>0</v>
      </c>
      <c r="J1645" s="2">
        <v>23</v>
      </c>
      <c r="K1645" s="108">
        <f t="shared" si="1"/>
        <v>0</v>
      </c>
      <c r="L1645" s="2">
        <v>0</v>
      </c>
      <c r="M1645" s="2">
        <v>0</v>
      </c>
      <c r="N1645" s="2">
        <v>27</v>
      </c>
      <c r="O1645" s="2">
        <v>0</v>
      </c>
      <c r="P1645" s="2">
        <v>63</v>
      </c>
      <c r="Q1645" s="2">
        <v>12</v>
      </c>
      <c r="R1645" s="2">
        <v>137</v>
      </c>
      <c r="S1645" s="2">
        <v>12</v>
      </c>
    </row>
    <row r="1646" spans="1:19" ht="12.75" customHeight="1" x14ac:dyDescent="0.15">
      <c r="A1646" s="2" t="s">
        <v>528</v>
      </c>
      <c r="B1646" s="2" t="s">
        <v>528</v>
      </c>
      <c r="C1646" s="2" t="s">
        <v>67</v>
      </c>
      <c r="D1646" s="86">
        <v>2017</v>
      </c>
      <c r="E1646" s="2" t="s">
        <v>1598</v>
      </c>
      <c r="F1646" s="2">
        <v>24</v>
      </c>
      <c r="G1646" s="108">
        <f t="shared" si="0"/>
        <v>0</v>
      </c>
      <c r="H1646" s="2">
        <v>0</v>
      </c>
      <c r="I1646" s="2">
        <v>0</v>
      </c>
      <c r="J1646" s="2">
        <v>23</v>
      </c>
      <c r="K1646" s="108">
        <f t="shared" si="1"/>
        <v>0</v>
      </c>
      <c r="L1646" s="2">
        <v>0</v>
      </c>
      <c r="M1646" s="2">
        <v>0</v>
      </c>
      <c r="N1646" s="2">
        <v>27</v>
      </c>
      <c r="O1646" s="2">
        <v>1</v>
      </c>
      <c r="P1646" s="2">
        <v>63</v>
      </c>
      <c r="Q1646" s="2">
        <v>9</v>
      </c>
      <c r="R1646" s="2">
        <v>137</v>
      </c>
      <c r="S1646" s="2">
        <v>10</v>
      </c>
    </row>
    <row r="1647" spans="1:19" ht="12.75" customHeight="1" x14ac:dyDescent="0.15">
      <c r="A1647" s="77" t="s">
        <v>579</v>
      </c>
      <c r="B1647" s="77" t="s">
        <v>528</v>
      </c>
      <c r="C1647" s="77" t="s">
        <v>67</v>
      </c>
      <c r="D1647" s="111" t="s">
        <v>1632</v>
      </c>
      <c r="E1647" s="77" t="s">
        <v>1598</v>
      </c>
      <c r="F1647" s="104">
        <v>126</v>
      </c>
      <c r="G1647" s="108">
        <f t="shared" si="0"/>
        <v>12</v>
      </c>
      <c r="H1647" s="104">
        <v>12</v>
      </c>
      <c r="I1647" s="104">
        <v>0</v>
      </c>
      <c r="J1647" s="103">
        <v>37</v>
      </c>
      <c r="K1647" s="108">
        <f t="shared" si="1"/>
        <v>86</v>
      </c>
      <c r="L1647" s="104">
        <v>85</v>
      </c>
      <c r="M1647" s="104">
        <v>1</v>
      </c>
      <c r="N1647" s="104">
        <v>160</v>
      </c>
      <c r="O1647" s="104">
        <v>71</v>
      </c>
      <c r="P1647" s="77" t="s">
        <v>1892</v>
      </c>
      <c r="Q1647" s="104">
        <v>108</v>
      </c>
      <c r="R1647" s="104">
        <v>515</v>
      </c>
      <c r="S1647" s="104">
        <v>277</v>
      </c>
    </row>
    <row r="1648" spans="1:19" ht="12.75" customHeight="1" x14ac:dyDescent="0.15">
      <c r="A1648" s="2" t="s">
        <v>579</v>
      </c>
      <c r="B1648" s="2" t="s">
        <v>528</v>
      </c>
      <c r="C1648" s="2" t="s">
        <v>67</v>
      </c>
      <c r="D1648" s="86">
        <v>2014</v>
      </c>
      <c r="E1648" s="2" t="s">
        <v>1598</v>
      </c>
      <c r="F1648" s="2">
        <v>126</v>
      </c>
      <c r="G1648" s="108">
        <f t="shared" si="0"/>
        <v>1</v>
      </c>
      <c r="H1648" s="2">
        <v>1</v>
      </c>
      <c r="I1648" s="2">
        <v>0</v>
      </c>
      <c r="J1648" s="2">
        <v>37</v>
      </c>
      <c r="K1648" s="108">
        <f t="shared" si="1"/>
        <v>7</v>
      </c>
      <c r="L1648" s="2">
        <v>7</v>
      </c>
      <c r="M1648" s="2">
        <v>0</v>
      </c>
      <c r="N1648" s="2">
        <v>160</v>
      </c>
      <c r="O1648" s="2">
        <v>32</v>
      </c>
      <c r="P1648" s="2">
        <v>192</v>
      </c>
      <c r="Q1648" s="2">
        <v>51</v>
      </c>
      <c r="R1648" s="2">
        <v>515</v>
      </c>
      <c r="S1648" s="2">
        <v>91</v>
      </c>
    </row>
    <row r="1649" spans="1:19" ht="12.75" customHeight="1" x14ac:dyDescent="0.15">
      <c r="A1649" s="2" t="s">
        <v>579</v>
      </c>
      <c r="B1649" s="2" t="s">
        <v>528</v>
      </c>
      <c r="C1649" s="2" t="s">
        <v>67</v>
      </c>
      <c r="D1649" s="86">
        <v>2015</v>
      </c>
      <c r="E1649" s="2" t="s">
        <v>1598</v>
      </c>
      <c r="F1649" s="2">
        <v>126</v>
      </c>
      <c r="G1649" s="108">
        <f t="shared" si="0"/>
        <v>24</v>
      </c>
      <c r="H1649" s="2">
        <v>24</v>
      </c>
      <c r="I1649" s="2">
        <v>0</v>
      </c>
      <c r="J1649" s="2">
        <v>37</v>
      </c>
      <c r="K1649" s="108">
        <f t="shared" si="1"/>
        <v>46</v>
      </c>
      <c r="L1649" s="2">
        <v>46</v>
      </c>
      <c r="M1649" s="2">
        <v>0</v>
      </c>
      <c r="N1649" s="2">
        <v>160</v>
      </c>
      <c r="O1649" s="2">
        <v>44</v>
      </c>
      <c r="P1649" s="2">
        <v>192</v>
      </c>
      <c r="Q1649" s="2">
        <v>79</v>
      </c>
      <c r="R1649" s="2">
        <v>515</v>
      </c>
      <c r="S1649" s="2">
        <v>193</v>
      </c>
    </row>
    <row r="1650" spans="1:19" ht="12.75" customHeight="1" x14ac:dyDescent="0.15">
      <c r="A1650" s="2" t="s">
        <v>579</v>
      </c>
      <c r="B1650" s="2" t="s">
        <v>528</v>
      </c>
      <c r="C1650" s="2" t="s">
        <v>67</v>
      </c>
      <c r="D1650" s="86">
        <v>2016</v>
      </c>
      <c r="E1650" s="2" t="s">
        <v>1598</v>
      </c>
      <c r="F1650" s="2">
        <v>126</v>
      </c>
      <c r="G1650" s="108">
        <f t="shared" si="0"/>
        <v>78</v>
      </c>
      <c r="H1650" s="2">
        <v>78</v>
      </c>
      <c r="I1650" s="2">
        <v>0</v>
      </c>
      <c r="J1650" s="2">
        <v>37</v>
      </c>
      <c r="K1650" s="108">
        <f t="shared" si="1"/>
        <v>18</v>
      </c>
      <c r="L1650" s="2">
        <v>17</v>
      </c>
      <c r="M1650" s="2">
        <v>1</v>
      </c>
      <c r="N1650" s="2">
        <v>160</v>
      </c>
      <c r="O1650" s="2">
        <v>55</v>
      </c>
      <c r="P1650" s="2">
        <v>192</v>
      </c>
      <c r="Q1650" s="2">
        <v>154</v>
      </c>
      <c r="R1650" s="2">
        <v>515</v>
      </c>
      <c r="S1650" s="2">
        <v>305</v>
      </c>
    </row>
    <row r="1651" spans="1:19" ht="12.75" customHeight="1" x14ac:dyDescent="0.15">
      <c r="A1651" s="2" t="s">
        <v>579</v>
      </c>
      <c r="B1651" s="2" t="s">
        <v>528</v>
      </c>
      <c r="C1651" s="2" t="s">
        <v>67</v>
      </c>
      <c r="D1651" s="86">
        <v>2017</v>
      </c>
      <c r="E1651" s="2" t="s">
        <v>1598</v>
      </c>
      <c r="F1651" s="2">
        <v>126</v>
      </c>
      <c r="G1651" s="108">
        <f t="shared" si="0"/>
        <v>0</v>
      </c>
      <c r="H1651" s="2">
        <v>0</v>
      </c>
      <c r="I1651" s="2">
        <v>0</v>
      </c>
      <c r="J1651" s="2">
        <v>37</v>
      </c>
      <c r="K1651" s="108">
        <f t="shared" si="1"/>
        <v>10</v>
      </c>
      <c r="L1651" s="2">
        <v>10</v>
      </c>
      <c r="M1651" s="2">
        <v>0</v>
      </c>
      <c r="N1651" s="2">
        <v>160</v>
      </c>
      <c r="O1651" s="2">
        <v>57</v>
      </c>
      <c r="P1651" s="2">
        <v>192</v>
      </c>
      <c r="Q1651" s="2">
        <v>168</v>
      </c>
      <c r="R1651" s="2">
        <v>515</v>
      </c>
      <c r="S1651" s="2">
        <v>235</v>
      </c>
    </row>
    <row r="1652" spans="1:19" ht="12.75" customHeight="1" x14ac:dyDescent="0.15">
      <c r="A1652" s="77" t="s">
        <v>608</v>
      </c>
      <c r="B1652" s="77" t="s">
        <v>607</v>
      </c>
      <c r="C1652" s="77" t="s">
        <v>83</v>
      </c>
      <c r="D1652" s="111" t="s">
        <v>1632</v>
      </c>
      <c r="E1652" s="77" t="s">
        <v>1598</v>
      </c>
      <c r="F1652" s="104">
        <v>23</v>
      </c>
      <c r="G1652" s="108">
        <f t="shared" si="0"/>
        <v>0</v>
      </c>
      <c r="H1652" s="104">
        <v>0</v>
      </c>
      <c r="I1652" s="104">
        <v>0</v>
      </c>
      <c r="J1652" s="103">
        <v>16</v>
      </c>
      <c r="K1652" s="108">
        <f t="shared" si="1"/>
        <v>0</v>
      </c>
      <c r="L1652" s="104">
        <v>0</v>
      </c>
      <c r="M1652" s="104">
        <v>0</v>
      </c>
      <c r="N1652" s="104">
        <v>19</v>
      </c>
      <c r="O1652" s="104">
        <v>1</v>
      </c>
      <c r="P1652" s="77" t="s">
        <v>1895</v>
      </c>
      <c r="Q1652" s="104">
        <v>1</v>
      </c>
      <c r="R1652" s="104">
        <v>100</v>
      </c>
      <c r="S1652" s="104">
        <v>2</v>
      </c>
    </row>
    <row r="1653" spans="1:19" ht="12.75" customHeight="1" x14ac:dyDescent="0.15">
      <c r="A1653" s="2" t="s">
        <v>608</v>
      </c>
      <c r="B1653" s="2" t="s">
        <v>607</v>
      </c>
      <c r="C1653" s="2" t="s">
        <v>83</v>
      </c>
      <c r="D1653" s="86">
        <v>2014</v>
      </c>
      <c r="E1653" s="2" t="s">
        <v>1598</v>
      </c>
      <c r="F1653" s="2">
        <v>23</v>
      </c>
      <c r="G1653" s="108">
        <f t="shared" si="0"/>
        <v>0</v>
      </c>
      <c r="H1653" s="2">
        <v>0</v>
      </c>
      <c r="I1653" s="2">
        <v>0</v>
      </c>
      <c r="J1653" s="2">
        <v>16</v>
      </c>
      <c r="K1653" s="108">
        <f t="shared" si="1"/>
        <v>1</v>
      </c>
      <c r="L1653" s="2">
        <v>0</v>
      </c>
      <c r="M1653" s="2">
        <v>1</v>
      </c>
      <c r="N1653" s="2">
        <v>19</v>
      </c>
      <c r="O1653" s="2">
        <v>2</v>
      </c>
      <c r="P1653" s="2">
        <v>42</v>
      </c>
      <c r="Q1653" s="2">
        <v>0</v>
      </c>
      <c r="R1653" s="2">
        <v>100</v>
      </c>
      <c r="S1653" s="2">
        <v>3</v>
      </c>
    </row>
    <row r="1654" spans="1:19" ht="12.75" customHeight="1" x14ac:dyDescent="0.15">
      <c r="A1654" s="2" t="s">
        <v>608</v>
      </c>
      <c r="B1654" s="2" t="s">
        <v>607</v>
      </c>
      <c r="C1654" s="2" t="s">
        <v>83</v>
      </c>
      <c r="D1654" s="86">
        <v>2015</v>
      </c>
      <c r="E1654" s="2" t="s">
        <v>1598</v>
      </c>
      <c r="F1654" s="2">
        <v>23</v>
      </c>
      <c r="G1654" s="108">
        <f t="shared" si="0"/>
        <v>0</v>
      </c>
      <c r="H1654" s="2">
        <v>0</v>
      </c>
      <c r="I1654" s="2">
        <v>0</v>
      </c>
      <c r="J1654" s="2">
        <v>16</v>
      </c>
      <c r="K1654" s="108">
        <f t="shared" si="1"/>
        <v>1</v>
      </c>
      <c r="L1654" s="2">
        <v>0</v>
      </c>
      <c r="M1654" s="2">
        <v>1</v>
      </c>
      <c r="N1654" s="2">
        <v>19</v>
      </c>
      <c r="O1654" s="2">
        <v>2</v>
      </c>
      <c r="P1654" s="2">
        <v>42</v>
      </c>
      <c r="Q1654" s="2">
        <v>0</v>
      </c>
      <c r="R1654" s="2">
        <v>100</v>
      </c>
      <c r="S1654" s="2">
        <v>3</v>
      </c>
    </row>
    <row r="1655" spans="1:19" ht="12.75" customHeight="1" x14ac:dyDescent="0.15">
      <c r="A1655" s="2" t="s">
        <v>608</v>
      </c>
      <c r="B1655" s="2" t="s">
        <v>607</v>
      </c>
      <c r="C1655" s="2" t="s">
        <v>83</v>
      </c>
      <c r="D1655" s="86">
        <v>2016</v>
      </c>
      <c r="E1655" s="2" t="s">
        <v>1598</v>
      </c>
      <c r="F1655" s="2">
        <v>23</v>
      </c>
      <c r="G1655" s="108">
        <f t="shared" si="0"/>
        <v>0</v>
      </c>
      <c r="H1655" s="2">
        <v>0</v>
      </c>
      <c r="I1655" s="2">
        <v>0</v>
      </c>
      <c r="J1655" s="2">
        <v>16</v>
      </c>
      <c r="K1655" s="108">
        <f t="shared" si="1"/>
        <v>8</v>
      </c>
      <c r="L1655" s="2">
        <v>8</v>
      </c>
      <c r="M1655" s="2">
        <v>0</v>
      </c>
      <c r="N1655" s="2">
        <v>19</v>
      </c>
      <c r="O1655" s="2">
        <v>2</v>
      </c>
      <c r="P1655" s="2">
        <v>42</v>
      </c>
      <c r="Q1655" s="2">
        <v>4</v>
      </c>
      <c r="R1655" s="2">
        <v>100</v>
      </c>
      <c r="S1655" s="2">
        <v>14</v>
      </c>
    </row>
    <row r="1656" spans="1:19" ht="12.75" customHeight="1" x14ac:dyDescent="0.15">
      <c r="A1656" s="2" t="s">
        <v>608</v>
      </c>
      <c r="B1656" s="2" t="s">
        <v>607</v>
      </c>
      <c r="C1656" s="2" t="s">
        <v>83</v>
      </c>
      <c r="D1656" s="86">
        <v>2017</v>
      </c>
      <c r="E1656" s="2" t="s">
        <v>1598</v>
      </c>
      <c r="F1656" s="2">
        <v>23</v>
      </c>
      <c r="G1656" s="108">
        <f t="shared" si="0"/>
        <v>0</v>
      </c>
      <c r="H1656" s="2">
        <v>0</v>
      </c>
      <c r="I1656" s="2">
        <v>0</v>
      </c>
      <c r="J1656" s="2">
        <v>16</v>
      </c>
      <c r="K1656" s="108">
        <f t="shared" si="1"/>
        <v>0</v>
      </c>
      <c r="L1656" s="2">
        <v>0</v>
      </c>
      <c r="M1656" s="2">
        <v>0</v>
      </c>
      <c r="N1656" s="2">
        <v>19</v>
      </c>
      <c r="O1656" s="2">
        <v>1</v>
      </c>
      <c r="P1656" s="2">
        <v>42</v>
      </c>
      <c r="Q1656" s="2">
        <v>0</v>
      </c>
      <c r="R1656" s="2">
        <v>100</v>
      </c>
      <c r="S1656" s="2">
        <v>1</v>
      </c>
    </row>
    <row r="1657" spans="1:19" ht="12.75" customHeight="1" x14ac:dyDescent="0.15">
      <c r="A1657" s="2" t="s">
        <v>1313</v>
      </c>
      <c r="B1657" s="2" t="s">
        <v>168</v>
      </c>
      <c r="C1657" s="2" t="s">
        <v>144</v>
      </c>
      <c r="D1657" s="86">
        <v>2013</v>
      </c>
      <c r="E1657" s="2" t="s">
        <v>1598</v>
      </c>
      <c r="F1657" s="2">
        <v>43</v>
      </c>
      <c r="G1657" s="108">
        <f t="shared" si="0"/>
        <v>0</v>
      </c>
      <c r="H1657" s="2">
        <v>0</v>
      </c>
      <c r="I1657" s="2">
        <v>0</v>
      </c>
      <c r="J1657" s="2">
        <v>25</v>
      </c>
      <c r="K1657" s="108">
        <f t="shared" si="1"/>
        <v>1</v>
      </c>
      <c r="L1657" s="2">
        <v>0</v>
      </c>
      <c r="M1657" s="2">
        <v>1</v>
      </c>
      <c r="N1657" s="2">
        <v>28</v>
      </c>
      <c r="O1657" s="2">
        <v>1</v>
      </c>
      <c r="P1657" s="2">
        <v>76</v>
      </c>
      <c r="Q1657" s="2">
        <v>0</v>
      </c>
      <c r="R1657" s="2">
        <v>172</v>
      </c>
      <c r="S1657" s="2">
        <v>2</v>
      </c>
    </row>
    <row r="1658" spans="1:19" ht="12.75" customHeight="1" x14ac:dyDescent="0.15">
      <c r="A1658" s="2" t="s">
        <v>1313</v>
      </c>
      <c r="B1658" s="2" t="s">
        <v>168</v>
      </c>
      <c r="C1658" s="2" t="s">
        <v>144</v>
      </c>
      <c r="D1658" s="86">
        <v>2014</v>
      </c>
      <c r="E1658" s="2" t="s">
        <v>1598</v>
      </c>
      <c r="F1658" s="2">
        <v>43</v>
      </c>
      <c r="G1658" s="108">
        <f t="shared" si="0"/>
        <v>0</v>
      </c>
      <c r="H1658" s="2">
        <v>0</v>
      </c>
      <c r="I1658" s="2">
        <v>0</v>
      </c>
      <c r="J1658" s="2">
        <v>25</v>
      </c>
      <c r="K1658" s="108">
        <f t="shared" si="1"/>
        <v>4</v>
      </c>
      <c r="L1658" s="2">
        <v>0</v>
      </c>
      <c r="M1658" s="2">
        <v>4</v>
      </c>
      <c r="N1658" s="2">
        <v>28</v>
      </c>
      <c r="O1658" s="2">
        <v>0</v>
      </c>
      <c r="P1658" s="2">
        <v>76</v>
      </c>
      <c r="Q1658" s="2">
        <v>76</v>
      </c>
      <c r="R1658" s="2">
        <v>172</v>
      </c>
      <c r="S1658" s="2">
        <v>80</v>
      </c>
    </row>
    <row r="1659" spans="1:19" ht="12.75" customHeight="1" x14ac:dyDescent="0.15">
      <c r="A1659" t="s">
        <v>1313</v>
      </c>
      <c r="B1659" t="s">
        <v>168</v>
      </c>
      <c r="C1659" t="s">
        <v>144</v>
      </c>
      <c r="D1659" s="86">
        <v>2015</v>
      </c>
      <c r="E1659" t="s">
        <v>1598</v>
      </c>
      <c r="F1659">
        <v>43</v>
      </c>
      <c r="G1659" s="108">
        <f t="shared" si="0"/>
        <v>0</v>
      </c>
      <c r="H1659">
        <v>0</v>
      </c>
      <c r="I1659">
        <v>0</v>
      </c>
      <c r="J1659">
        <v>25</v>
      </c>
      <c r="K1659" s="108">
        <f t="shared" si="1"/>
        <v>2</v>
      </c>
      <c r="L1659">
        <v>0</v>
      </c>
      <c r="M1659">
        <v>2</v>
      </c>
      <c r="N1659">
        <v>28</v>
      </c>
      <c r="O1659">
        <v>0</v>
      </c>
      <c r="P1659">
        <v>76</v>
      </c>
      <c r="Q1659">
        <v>33</v>
      </c>
      <c r="R1659">
        <v>172</v>
      </c>
      <c r="S1659">
        <v>35</v>
      </c>
    </row>
    <row r="1660" spans="1:19" ht="12.75" customHeight="1" x14ac:dyDescent="0.15">
      <c r="A1660" t="s">
        <v>1313</v>
      </c>
      <c r="B1660" t="s">
        <v>168</v>
      </c>
      <c r="C1660" t="s">
        <v>144</v>
      </c>
      <c r="D1660" s="86">
        <v>2016</v>
      </c>
      <c r="E1660" t="s">
        <v>1598</v>
      </c>
      <c r="F1660">
        <v>43</v>
      </c>
      <c r="G1660" s="108">
        <f t="shared" si="0"/>
        <v>0</v>
      </c>
      <c r="H1660">
        <v>0</v>
      </c>
      <c r="I1660">
        <v>0</v>
      </c>
      <c r="J1660">
        <v>25</v>
      </c>
      <c r="K1660" s="108">
        <f t="shared" si="1"/>
        <v>6</v>
      </c>
      <c r="L1660">
        <v>0</v>
      </c>
      <c r="M1660">
        <v>6</v>
      </c>
      <c r="N1660">
        <v>28</v>
      </c>
      <c r="O1660">
        <v>0</v>
      </c>
      <c r="P1660">
        <v>76</v>
      </c>
      <c r="Q1660">
        <v>25</v>
      </c>
      <c r="R1660">
        <v>172</v>
      </c>
      <c r="S1660">
        <v>31</v>
      </c>
    </row>
    <row r="1661" spans="1:19" ht="12.75" customHeight="1" x14ac:dyDescent="0.15">
      <c r="A1661" s="77" t="s">
        <v>1314</v>
      </c>
      <c r="B1661" s="77" t="s">
        <v>168</v>
      </c>
      <c r="C1661" s="77" t="s">
        <v>144</v>
      </c>
      <c r="D1661" s="111" t="s">
        <v>1632</v>
      </c>
      <c r="E1661" s="77" t="s">
        <v>1598</v>
      </c>
      <c r="F1661" s="104">
        <v>314</v>
      </c>
      <c r="G1661" s="108">
        <f t="shared" si="0"/>
        <v>0</v>
      </c>
      <c r="H1661" s="104">
        <v>0</v>
      </c>
      <c r="I1661" s="104">
        <v>0</v>
      </c>
      <c r="J1661" s="103">
        <v>185</v>
      </c>
      <c r="K1661" s="108">
        <f t="shared" si="1"/>
        <v>0</v>
      </c>
      <c r="L1661" s="104">
        <v>0</v>
      </c>
      <c r="M1661" s="104">
        <v>0</v>
      </c>
      <c r="N1661" s="104">
        <v>205</v>
      </c>
      <c r="O1661" s="104">
        <v>26</v>
      </c>
      <c r="P1661" s="77" t="s">
        <v>1900</v>
      </c>
      <c r="Q1661" s="104">
        <v>2</v>
      </c>
      <c r="R1661" s="104">
        <v>1262</v>
      </c>
      <c r="S1661" s="104">
        <v>28</v>
      </c>
    </row>
    <row r="1662" spans="1:19" ht="12.75" customHeight="1" x14ac:dyDescent="0.15">
      <c r="A1662" s="2" t="s">
        <v>1314</v>
      </c>
      <c r="B1662" s="2" t="s">
        <v>168</v>
      </c>
      <c r="C1662" s="2" t="s">
        <v>144</v>
      </c>
      <c r="D1662" s="86">
        <v>2014</v>
      </c>
      <c r="E1662" s="2" t="s">
        <v>1598</v>
      </c>
      <c r="F1662" s="2">
        <v>314</v>
      </c>
      <c r="G1662" s="108">
        <f t="shared" si="0"/>
        <v>22</v>
      </c>
      <c r="H1662" s="2">
        <v>22</v>
      </c>
      <c r="I1662" s="2">
        <v>0</v>
      </c>
      <c r="J1662" s="2">
        <v>185</v>
      </c>
      <c r="K1662" s="108">
        <f t="shared" si="1"/>
        <v>192</v>
      </c>
      <c r="L1662" s="2">
        <v>192</v>
      </c>
      <c r="M1662" s="2">
        <v>0</v>
      </c>
      <c r="N1662" s="2">
        <v>205</v>
      </c>
      <c r="O1662" s="2">
        <v>15</v>
      </c>
      <c r="P1662" s="2">
        <v>558</v>
      </c>
      <c r="Q1662" s="2">
        <v>6</v>
      </c>
      <c r="R1662" s="2">
        <v>1262</v>
      </c>
      <c r="S1662" s="2">
        <v>235</v>
      </c>
    </row>
    <row r="1663" spans="1:19" ht="12.75" customHeight="1" x14ac:dyDescent="0.15">
      <c r="A1663" t="s">
        <v>1314</v>
      </c>
      <c r="B1663" t="s">
        <v>168</v>
      </c>
      <c r="C1663" t="s">
        <v>144</v>
      </c>
      <c r="D1663" s="86">
        <v>2015</v>
      </c>
      <c r="E1663" t="s">
        <v>1598</v>
      </c>
      <c r="F1663">
        <v>314</v>
      </c>
      <c r="G1663" s="108">
        <f t="shared" si="0"/>
        <v>0</v>
      </c>
      <c r="H1663">
        <v>0</v>
      </c>
      <c r="I1663">
        <v>0</v>
      </c>
      <c r="J1663">
        <v>185</v>
      </c>
      <c r="K1663" s="108">
        <f t="shared" si="1"/>
        <v>0</v>
      </c>
      <c r="L1663">
        <v>0</v>
      </c>
      <c r="M1663">
        <v>0</v>
      </c>
      <c r="N1663">
        <v>205</v>
      </c>
      <c r="O1663">
        <v>12</v>
      </c>
      <c r="P1663">
        <v>558</v>
      </c>
      <c r="Q1663">
        <v>3</v>
      </c>
      <c r="R1663">
        <v>1262</v>
      </c>
      <c r="S1663">
        <v>15</v>
      </c>
    </row>
    <row r="1664" spans="1:19" ht="12.75" customHeight="1" x14ac:dyDescent="0.15">
      <c r="A1664" t="s">
        <v>1314</v>
      </c>
      <c r="B1664" t="s">
        <v>168</v>
      </c>
      <c r="C1664" t="s">
        <v>144</v>
      </c>
      <c r="D1664" s="86">
        <v>2016</v>
      </c>
      <c r="E1664" t="s">
        <v>1598</v>
      </c>
      <c r="F1664">
        <v>314</v>
      </c>
      <c r="G1664" s="108">
        <f t="shared" si="0"/>
        <v>0</v>
      </c>
      <c r="H1664">
        <v>0</v>
      </c>
      <c r="I1664">
        <v>0</v>
      </c>
      <c r="J1664">
        <v>185</v>
      </c>
      <c r="K1664" s="108">
        <f t="shared" si="1"/>
        <v>0</v>
      </c>
      <c r="L1664">
        <v>0</v>
      </c>
      <c r="M1664">
        <v>0</v>
      </c>
      <c r="N1664">
        <v>205</v>
      </c>
      <c r="O1664">
        <v>15</v>
      </c>
      <c r="P1664">
        <v>558</v>
      </c>
      <c r="Q1664">
        <v>4</v>
      </c>
      <c r="R1664">
        <v>1262</v>
      </c>
      <c r="S1664">
        <v>19</v>
      </c>
    </row>
    <row r="1665" spans="1:19" ht="12.75" customHeight="1" x14ac:dyDescent="0.15">
      <c r="A1665" t="s">
        <v>1314</v>
      </c>
      <c r="B1665" t="s">
        <v>168</v>
      </c>
      <c r="C1665" t="s">
        <v>144</v>
      </c>
      <c r="D1665" s="86">
        <v>2017</v>
      </c>
      <c r="E1665" t="s">
        <v>1598</v>
      </c>
      <c r="F1665">
        <v>314</v>
      </c>
      <c r="G1665" s="108">
        <f t="shared" si="0"/>
        <v>0</v>
      </c>
      <c r="H1665">
        <v>0</v>
      </c>
      <c r="I1665">
        <v>0</v>
      </c>
      <c r="J1665">
        <v>185</v>
      </c>
      <c r="K1665" s="108">
        <f t="shared" si="1"/>
        <v>0</v>
      </c>
      <c r="L1665">
        <v>0</v>
      </c>
      <c r="M1665">
        <v>0</v>
      </c>
      <c r="N1665">
        <v>205</v>
      </c>
      <c r="O1665">
        <v>14</v>
      </c>
      <c r="P1665">
        <v>558</v>
      </c>
      <c r="Q1665">
        <v>4</v>
      </c>
      <c r="R1665">
        <v>1262</v>
      </c>
      <c r="S1665">
        <v>18</v>
      </c>
    </row>
    <row r="1666" spans="1:19" ht="12.75" customHeight="1" x14ac:dyDescent="0.15">
      <c r="A1666" s="77" t="s">
        <v>126</v>
      </c>
      <c r="B1666" s="77" t="s">
        <v>122</v>
      </c>
      <c r="C1666" s="77" t="s">
        <v>89</v>
      </c>
      <c r="D1666" s="111" t="s">
        <v>1632</v>
      </c>
      <c r="E1666" s="77" t="s">
        <v>1598</v>
      </c>
      <c r="F1666" s="104">
        <v>54</v>
      </c>
      <c r="G1666" s="108">
        <f t="shared" si="0"/>
        <v>0</v>
      </c>
      <c r="H1666" s="104">
        <v>0</v>
      </c>
      <c r="I1666" s="104">
        <v>0</v>
      </c>
      <c r="J1666" s="103">
        <v>38</v>
      </c>
      <c r="K1666" s="108">
        <f t="shared" si="1"/>
        <v>0</v>
      </c>
      <c r="L1666" s="104">
        <v>0</v>
      </c>
      <c r="M1666" s="104">
        <v>0</v>
      </c>
      <c r="N1666" s="104">
        <v>63</v>
      </c>
      <c r="O1666" s="104">
        <v>0</v>
      </c>
      <c r="P1666" s="77" t="s">
        <v>1901</v>
      </c>
      <c r="Q1666" s="104">
        <v>55</v>
      </c>
      <c r="R1666" s="104">
        <v>336</v>
      </c>
      <c r="S1666" s="104">
        <v>55</v>
      </c>
    </row>
    <row r="1667" spans="1:19" ht="12.75" customHeight="1" x14ac:dyDescent="0.15">
      <c r="A1667" s="2" t="s">
        <v>126</v>
      </c>
      <c r="B1667" s="2" t="s">
        <v>122</v>
      </c>
      <c r="C1667" s="2" t="s">
        <v>89</v>
      </c>
      <c r="D1667" s="86">
        <v>2017</v>
      </c>
      <c r="E1667" s="2" t="s">
        <v>1598</v>
      </c>
      <c r="F1667" s="2">
        <v>54</v>
      </c>
      <c r="G1667" s="108">
        <f t="shared" si="0"/>
        <v>0</v>
      </c>
      <c r="H1667" s="2">
        <v>0</v>
      </c>
      <c r="I1667" s="2">
        <v>0</v>
      </c>
      <c r="J1667" s="2">
        <v>38</v>
      </c>
      <c r="K1667" s="108">
        <f t="shared" si="1"/>
        <v>0</v>
      </c>
      <c r="L1667" s="2">
        <v>0</v>
      </c>
      <c r="M1667" s="2">
        <v>0</v>
      </c>
      <c r="N1667" s="2">
        <v>63</v>
      </c>
      <c r="O1667" s="2">
        <v>4</v>
      </c>
      <c r="P1667" s="2">
        <v>181</v>
      </c>
      <c r="Q1667" s="2">
        <v>35</v>
      </c>
      <c r="R1667" s="2">
        <v>336</v>
      </c>
      <c r="S1667" s="2">
        <v>39</v>
      </c>
    </row>
    <row r="1668" spans="1:19" ht="12.75" customHeight="1" x14ac:dyDescent="0.15">
      <c r="A1668" s="77" t="s">
        <v>220</v>
      </c>
      <c r="B1668" s="77" t="s">
        <v>168</v>
      </c>
      <c r="C1668" s="77" t="s">
        <v>144</v>
      </c>
      <c r="D1668" s="111" t="s">
        <v>1632</v>
      </c>
      <c r="E1668" s="77" t="s">
        <v>1598</v>
      </c>
      <c r="F1668" s="104">
        <v>17</v>
      </c>
      <c r="G1668" s="108">
        <f t="shared" si="0"/>
        <v>1</v>
      </c>
      <c r="H1668" s="104">
        <v>0</v>
      </c>
      <c r="I1668" s="104">
        <v>1</v>
      </c>
      <c r="J1668" s="103">
        <v>10</v>
      </c>
      <c r="K1668" s="108">
        <f t="shared" si="1"/>
        <v>3</v>
      </c>
      <c r="L1668" s="104">
        <v>0</v>
      </c>
      <c r="M1668" s="104">
        <v>3</v>
      </c>
      <c r="N1668" s="104">
        <v>11</v>
      </c>
      <c r="O1668" s="104">
        <v>0</v>
      </c>
      <c r="P1668" s="77" t="s">
        <v>1824</v>
      </c>
      <c r="Q1668" s="104">
        <v>3</v>
      </c>
      <c r="R1668" s="104">
        <v>63</v>
      </c>
      <c r="S1668" s="104">
        <v>7</v>
      </c>
    </row>
    <row r="1669" spans="1:19" ht="12.75" customHeight="1" x14ac:dyDescent="0.15">
      <c r="A1669" s="2" t="s">
        <v>220</v>
      </c>
      <c r="B1669" s="2" t="s">
        <v>168</v>
      </c>
      <c r="C1669" s="2" t="s">
        <v>144</v>
      </c>
      <c r="D1669" s="86">
        <v>2013</v>
      </c>
      <c r="E1669" s="2" t="s">
        <v>1598</v>
      </c>
      <c r="F1669" s="2">
        <v>17</v>
      </c>
      <c r="G1669" s="108">
        <f t="shared" si="0"/>
        <v>0</v>
      </c>
      <c r="H1669" s="2">
        <v>0</v>
      </c>
      <c r="I1669" s="2">
        <v>0</v>
      </c>
      <c r="J1669" s="2">
        <v>10</v>
      </c>
      <c r="K1669" s="108">
        <f t="shared" si="1"/>
        <v>0</v>
      </c>
      <c r="L1669" s="2">
        <v>0</v>
      </c>
      <c r="M1669" s="2">
        <v>0</v>
      </c>
      <c r="N1669" s="2">
        <v>11</v>
      </c>
      <c r="O1669" s="2">
        <v>0</v>
      </c>
      <c r="P1669" s="2">
        <v>25</v>
      </c>
      <c r="Q1669" s="2">
        <v>6</v>
      </c>
      <c r="R1669" s="2">
        <v>63</v>
      </c>
      <c r="S1669" s="2">
        <v>6</v>
      </c>
    </row>
    <row r="1670" spans="1:19" ht="12.75" customHeight="1" x14ac:dyDescent="0.15">
      <c r="A1670" s="2" t="s">
        <v>220</v>
      </c>
      <c r="B1670" s="2" t="s">
        <v>168</v>
      </c>
      <c r="C1670" s="2" t="s">
        <v>144</v>
      </c>
      <c r="D1670" s="86">
        <v>2014</v>
      </c>
      <c r="E1670" s="2" t="s">
        <v>1598</v>
      </c>
      <c r="F1670" s="2">
        <v>17</v>
      </c>
      <c r="G1670" s="108">
        <f t="shared" si="0"/>
        <v>0</v>
      </c>
      <c r="H1670" s="2">
        <v>0</v>
      </c>
      <c r="I1670" s="2">
        <v>0</v>
      </c>
      <c r="J1670" s="2">
        <v>10</v>
      </c>
      <c r="K1670" s="108">
        <f t="shared" si="1"/>
        <v>0</v>
      </c>
      <c r="L1670" s="2">
        <v>0</v>
      </c>
      <c r="M1670" s="2">
        <v>0</v>
      </c>
      <c r="N1670" s="2">
        <v>11</v>
      </c>
      <c r="O1670" s="2">
        <v>0</v>
      </c>
      <c r="P1670" s="2">
        <v>25</v>
      </c>
      <c r="Q1670" s="2">
        <v>40</v>
      </c>
      <c r="R1670" s="2">
        <v>63</v>
      </c>
      <c r="S1670" s="2">
        <v>40</v>
      </c>
    </row>
    <row r="1671" spans="1:19" ht="12.75" customHeight="1" x14ac:dyDescent="0.15">
      <c r="A1671" t="s">
        <v>220</v>
      </c>
      <c r="B1671" t="s">
        <v>168</v>
      </c>
      <c r="C1671" t="s">
        <v>144</v>
      </c>
      <c r="D1671" s="86">
        <v>2015</v>
      </c>
      <c r="E1671" t="s">
        <v>1598</v>
      </c>
      <c r="F1671">
        <v>17</v>
      </c>
      <c r="G1671" s="108">
        <f t="shared" si="0"/>
        <v>0</v>
      </c>
      <c r="H1671">
        <v>0</v>
      </c>
      <c r="I1671">
        <v>0</v>
      </c>
      <c r="J1671">
        <v>10</v>
      </c>
      <c r="K1671" s="108">
        <f t="shared" si="1"/>
        <v>0</v>
      </c>
      <c r="L1671">
        <v>0</v>
      </c>
      <c r="M1671">
        <v>0</v>
      </c>
      <c r="N1671">
        <v>11</v>
      </c>
      <c r="O1671">
        <v>0</v>
      </c>
      <c r="P1671">
        <v>25</v>
      </c>
      <c r="Q1671">
        <v>6</v>
      </c>
      <c r="R1671">
        <v>63</v>
      </c>
      <c r="S1671">
        <v>6</v>
      </c>
    </row>
    <row r="1672" spans="1:19" ht="12.75" customHeight="1" x14ac:dyDescent="0.15">
      <c r="A1672" t="s">
        <v>220</v>
      </c>
      <c r="B1672" t="s">
        <v>168</v>
      </c>
      <c r="C1672" t="s">
        <v>144</v>
      </c>
      <c r="D1672" s="86">
        <v>2016</v>
      </c>
      <c r="E1672" t="s">
        <v>1598</v>
      </c>
      <c r="F1672">
        <v>17</v>
      </c>
      <c r="G1672" s="108">
        <f t="shared" si="0"/>
        <v>0</v>
      </c>
      <c r="H1672">
        <v>0</v>
      </c>
      <c r="I1672">
        <v>0</v>
      </c>
      <c r="J1672">
        <v>10</v>
      </c>
      <c r="K1672" s="108">
        <f t="shared" si="1"/>
        <v>0</v>
      </c>
      <c r="L1672">
        <v>0</v>
      </c>
      <c r="M1672">
        <v>0</v>
      </c>
      <c r="N1672">
        <v>11</v>
      </c>
      <c r="O1672">
        <v>0</v>
      </c>
      <c r="P1672">
        <v>25</v>
      </c>
      <c r="Q1672">
        <v>11</v>
      </c>
      <c r="R1672">
        <v>63</v>
      </c>
      <c r="S1672">
        <v>11</v>
      </c>
    </row>
    <row r="1673" spans="1:19" ht="12.75" customHeight="1" x14ac:dyDescent="0.15">
      <c r="A1673" t="s">
        <v>220</v>
      </c>
      <c r="B1673" t="s">
        <v>168</v>
      </c>
      <c r="C1673" t="s">
        <v>144</v>
      </c>
      <c r="D1673" s="86">
        <v>2017</v>
      </c>
      <c r="E1673" t="s">
        <v>1598</v>
      </c>
      <c r="F1673">
        <v>17</v>
      </c>
      <c r="G1673" s="108">
        <f t="shared" si="0"/>
        <v>0</v>
      </c>
      <c r="H1673">
        <v>0</v>
      </c>
      <c r="I1673">
        <v>0</v>
      </c>
      <c r="J1673">
        <v>10</v>
      </c>
      <c r="K1673" s="108">
        <f t="shared" si="1"/>
        <v>0</v>
      </c>
      <c r="L1673">
        <v>0</v>
      </c>
      <c r="M1673">
        <v>0</v>
      </c>
      <c r="N1673">
        <v>11</v>
      </c>
      <c r="O1673">
        <v>1</v>
      </c>
      <c r="P1673">
        <v>25</v>
      </c>
      <c r="Q1673">
        <v>18</v>
      </c>
      <c r="R1673">
        <v>63</v>
      </c>
      <c r="S1673">
        <v>19</v>
      </c>
    </row>
    <row r="1674" spans="1:19" ht="12.75" customHeight="1" x14ac:dyDescent="0.15">
      <c r="A1674" t="s">
        <v>507</v>
      </c>
      <c r="B1674" t="s">
        <v>449</v>
      </c>
      <c r="C1674" t="s">
        <v>67</v>
      </c>
      <c r="D1674" s="86">
        <v>2015</v>
      </c>
      <c r="E1674" t="s">
        <v>1598</v>
      </c>
      <c r="F1674">
        <v>565</v>
      </c>
      <c r="G1674" s="108">
        <f t="shared" si="0"/>
        <v>0</v>
      </c>
      <c r="H1674">
        <v>0</v>
      </c>
      <c r="I1674">
        <v>0</v>
      </c>
      <c r="J1674">
        <v>281</v>
      </c>
      <c r="K1674" s="108">
        <f t="shared" si="1"/>
        <v>3</v>
      </c>
      <c r="L1674">
        <v>3</v>
      </c>
      <c r="M1674">
        <v>0</v>
      </c>
      <c r="N1674">
        <v>313</v>
      </c>
      <c r="O1674">
        <v>10</v>
      </c>
      <c r="P1674">
        <v>705</v>
      </c>
      <c r="Q1674">
        <v>28</v>
      </c>
      <c r="R1674">
        <v>1864</v>
      </c>
      <c r="S1674">
        <v>41</v>
      </c>
    </row>
    <row r="1675" spans="1:19" ht="12.75" customHeight="1" x14ac:dyDescent="0.15">
      <c r="A1675" t="s">
        <v>507</v>
      </c>
      <c r="B1675" t="s">
        <v>449</v>
      </c>
      <c r="C1675" t="s">
        <v>67</v>
      </c>
      <c r="D1675" s="86">
        <v>2016</v>
      </c>
      <c r="E1675" t="s">
        <v>1598</v>
      </c>
      <c r="F1675">
        <v>565</v>
      </c>
      <c r="G1675" s="108">
        <f t="shared" si="0"/>
        <v>0</v>
      </c>
      <c r="H1675">
        <v>0</v>
      </c>
      <c r="I1675">
        <v>0</v>
      </c>
      <c r="J1675">
        <v>281</v>
      </c>
      <c r="K1675" s="108">
        <f t="shared" si="1"/>
        <v>1</v>
      </c>
      <c r="L1675">
        <v>1</v>
      </c>
      <c r="M1675">
        <v>0</v>
      </c>
      <c r="N1675">
        <v>313</v>
      </c>
      <c r="O1675">
        <v>13</v>
      </c>
      <c r="P1675">
        <v>705</v>
      </c>
      <c r="Q1675">
        <v>92</v>
      </c>
      <c r="R1675">
        <v>1864</v>
      </c>
      <c r="S1675">
        <v>106</v>
      </c>
    </row>
    <row r="1676" spans="1:19" ht="12.75" customHeight="1" x14ac:dyDescent="0.15">
      <c r="A1676" t="s">
        <v>507</v>
      </c>
      <c r="B1676" t="s">
        <v>449</v>
      </c>
      <c r="C1676" t="s">
        <v>67</v>
      </c>
      <c r="D1676" s="86">
        <v>2017</v>
      </c>
      <c r="E1676" t="s">
        <v>1598</v>
      </c>
      <c r="F1676">
        <v>565</v>
      </c>
      <c r="G1676" s="108">
        <f t="shared" si="0"/>
        <v>80</v>
      </c>
      <c r="H1676">
        <v>80</v>
      </c>
      <c r="I1676">
        <v>0</v>
      </c>
      <c r="J1676">
        <v>281</v>
      </c>
      <c r="K1676" s="108">
        <f t="shared" si="1"/>
        <v>0</v>
      </c>
      <c r="L1676">
        <v>0</v>
      </c>
      <c r="M1676">
        <v>0</v>
      </c>
      <c r="N1676">
        <v>313</v>
      </c>
      <c r="O1676">
        <v>5</v>
      </c>
      <c r="P1676">
        <v>705</v>
      </c>
      <c r="Q1676">
        <v>283</v>
      </c>
      <c r="R1676">
        <v>1864</v>
      </c>
      <c r="S1676">
        <v>368</v>
      </c>
    </row>
    <row r="1677" spans="1:19" ht="12.75" customHeight="1" x14ac:dyDescent="0.15">
      <c r="A1677" s="77" t="s">
        <v>591</v>
      </c>
      <c r="B1677" s="77" t="s">
        <v>517</v>
      </c>
      <c r="C1677" s="77" t="s">
        <v>128</v>
      </c>
      <c r="D1677" s="111" t="s">
        <v>1632</v>
      </c>
      <c r="E1677" s="77" t="s">
        <v>1598</v>
      </c>
      <c r="F1677" s="104">
        <v>538</v>
      </c>
      <c r="G1677" s="108">
        <f t="shared" si="0"/>
        <v>0</v>
      </c>
      <c r="H1677" s="104">
        <v>0</v>
      </c>
      <c r="I1677" s="104">
        <v>0</v>
      </c>
      <c r="J1677" s="103">
        <v>345</v>
      </c>
      <c r="K1677" s="108">
        <f t="shared" si="1"/>
        <v>6</v>
      </c>
      <c r="L1677" s="104">
        <v>0</v>
      </c>
      <c r="M1677" s="104">
        <v>6</v>
      </c>
      <c r="N1677" s="104">
        <v>391</v>
      </c>
      <c r="O1677" s="104">
        <v>0</v>
      </c>
      <c r="P1677" s="77" t="s">
        <v>1902</v>
      </c>
      <c r="Q1677" s="104">
        <v>107</v>
      </c>
      <c r="R1677" s="104">
        <v>2241</v>
      </c>
      <c r="S1677" s="104">
        <v>113</v>
      </c>
    </row>
    <row r="1678" spans="1:19" ht="12.75" customHeight="1" x14ac:dyDescent="0.15">
      <c r="A1678" s="2" t="s">
        <v>591</v>
      </c>
      <c r="B1678" s="2" t="s">
        <v>517</v>
      </c>
      <c r="C1678" s="2" t="s">
        <v>128</v>
      </c>
      <c r="D1678" s="86">
        <v>2015</v>
      </c>
      <c r="E1678" s="2" t="s">
        <v>1598</v>
      </c>
      <c r="F1678" s="2">
        <v>538</v>
      </c>
      <c r="G1678" s="108">
        <f t="shared" si="0"/>
        <v>0</v>
      </c>
      <c r="H1678" s="2">
        <v>0</v>
      </c>
      <c r="I1678" s="2">
        <v>0</v>
      </c>
      <c r="J1678" s="2">
        <v>345</v>
      </c>
      <c r="K1678" s="108">
        <f t="shared" si="1"/>
        <v>0</v>
      </c>
      <c r="L1678" s="2">
        <v>0</v>
      </c>
      <c r="M1678" s="2">
        <v>0</v>
      </c>
      <c r="N1678" s="2">
        <v>391</v>
      </c>
      <c r="O1678" s="2">
        <v>30</v>
      </c>
      <c r="P1678" s="2">
        <v>967</v>
      </c>
      <c r="Q1678" s="2">
        <v>76</v>
      </c>
      <c r="R1678" s="2">
        <v>2241</v>
      </c>
      <c r="S1678" s="2">
        <v>106</v>
      </c>
    </row>
    <row r="1679" spans="1:19" ht="12.75" customHeight="1" x14ac:dyDescent="0.15">
      <c r="A1679" s="2" t="s">
        <v>591</v>
      </c>
      <c r="B1679" s="2" t="s">
        <v>517</v>
      </c>
      <c r="C1679" s="2" t="s">
        <v>128</v>
      </c>
      <c r="D1679" s="86">
        <v>2016</v>
      </c>
      <c r="E1679" s="2" t="s">
        <v>1598</v>
      </c>
      <c r="F1679" s="2">
        <v>538</v>
      </c>
      <c r="G1679" s="108">
        <f t="shared" si="0"/>
        <v>0</v>
      </c>
      <c r="H1679" s="2">
        <v>0</v>
      </c>
      <c r="I1679" s="2">
        <v>0</v>
      </c>
      <c r="J1679" s="2">
        <v>345</v>
      </c>
      <c r="K1679" s="108">
        <f t="shared" si="1"/>
        <v>10</v>
      </c>
      <c r="L1679" s="2">
        <v>0</v>
      </c>
      <c r="M1679" s="2">
        <v>10</v>
      </c>
      <c r="N1679" s="2">
        <v>391</v>
      </c>
      <c r="O1679" s="2">
        <v>3</v>
      </c>
      <c r="P1679" s="2">
        <v>967</v>
      </c>
      <c r="Q1679" s="2">
        <v>121</v>
      </c>
      <c r="R1679" s="2">
        <v>2241</v>
      </c>
      <c r="S1679" s="2">
        <v>134</v>
      </c>
    </row>
    <row r="1680" spans="1:19" ht="12.75" customHeight="1" x14ac:dyDescent="0.15">
      <c r="A1680" s="2" t="s">
        <v>591</v>
      </c>
      <c r="B1680" s="2" t="s">
        <v>517</v>
      </c>
      <c r="C1680" s="2" t="s">
        <v>128</v>
      </c>
      <c r="D1680" s="86">
        <v>2017</v>
      </c>
      <c r="E1680" s="2" t="s">
        <v>1598</v>
      </c>
      <c r="F1680" s="2">
        <v>538</v>
      </c>
      <c r="G1680" s="108">
        <f t="shared" si="0"/>
        <v>0</v>
      </c>
      <c r="H1680" s="2">
        <v>0</v>
      </c>
      <c r="I1680" s="2">
        <v>0</v>
      </c>
      <c r="J1680" s="2">
        <v>345</v>
      </c>
      <c r="K1680" s="108">
        <f t="shared" si="1"/>
        <v>0</v>
      </c>
      <c r="L1680" s="2">
        <v>0</v>
      </c>
      <c r="M1680" s="2">
        <v>0</v>
      </c>
      <c r="N1680" s="2">
        <v>391</v>
      </c>
      <c r="O1680" s="2">
        <v>11</v>
      </c>
      <c r="P1680" s="2">
        <v>967</v>
      </c>
      <c r="Q1680" s="2">
        <v>120</v>
      </c>
      <c r="R1680" s="2">
        <v>2241</v>
      </c>
      <c r="S1680" s="2">
        <v>131</v>
      </c>
    </row>
    <row r="1681" spans="1:19" ht="12.75" customHeight="1" x14ac:dyDescent="0.15">
      <c r="A1681" s="2" t="s">
        <v>301</v>
      </c>
      <c r="B1681" s="2" t="s">
        <v>273</v>
      </c>
      <c r="C1681" s="2" t="s">
        <v>144</v>
      </c>
      <c r="D1681" s="86">
        <v>2014</v>
      </c>
      <c r="E1681" s="2" t="s">
        <v>1598</v>
      </c>
      <c r="F1681" s="2">
        <v>68</v>
      </c>
      <c r="G1681" s="108">
        <f t="shared" si="0"/>
        <v>0</v>
      </c>
      <c r="H1681" s="2">
        <v>0</v>
      </c>
      <c r="I1681" s="2">
        <v>0</v>
      </c>
      <c r="J1681" s="2">
        <v>49</v>
      </c>
      <c r="K1681" s="108">
        <f t="shared" si="1"/>
        <v>0</v>
      </c>
      <c r="L1681" s="2">
        <v>0</v>
      </c>
      <c r="M1681" s="2">
        <v>0</v>
      </c>
      <c r="N1681" s="2">
        <v>56</v>
      </c>
      <c r="O1681" s="2">
        <v>0</v>
      </c>
      <c r="P1681" s="2">
        <v>140</v>
      </c>
      <c r="Q1681" s="2">
        <v>32</v>
      </c>
      <c r="R1681" s="2">
        <v>313</v>
      </c>
      <c r="S1681" s="2">
        <v>32</v>
      </c>
    </row>
    <row r="1682" spans="1:19" ht="12.75" customHeight="1" x14ac:dyDescent="0.15">
      <c r="A1682" t="s">
        <v>301</v>
      </c>
      <c r="B1682" t="s">
        <v>273</v>
      </c>
      <c r="C1682" t="s">
        <v>144</v>
      </c>
      <c r="D1682" s="86">
        <v>2015</v>
      </c>
      <c r="E1682" t="s">
        <v>1598</v>
      </c>
      <c r="F1682">
        <v>68</v>
      </c>
      <c r="G1682" s="108">
        <f t="shared" si="0"/>
        <v>0</v>
      </c>
      <c r="H1682">
        <v>0</v>
      </c>
      <c r="I1682">
        <v>0</v>
      </c>
      <c r="J1682">
        <v>49</v>
      </c>
      <c r="K1682" s="108">
        <f t="shared" si="1"/>
        <v>0</v>
      </c>
      <c r="L1682">
        <v>0</v>
      </c>
      <c r="M1682">
        <v>0</v>
      </c>
      <c r="N1682">
        <v>56</v>
      </c>
      <c r="O1682">
        <v>0</v>
      </c>
      <c r="P1682">
        <v>140</v>
      </c>
      <c r="Q1682">
        <v>37</v>
      </c>
      <c r="R1682">
        <v>313</v>
      </c>
      <c r="S1682">
        <v>37</v>
      </c>
    </row>
    <row r="1683" spans="1:19" ht="12.75" customHeight="1" x14ac:dyDescent="0.15">
      <c r="A1683" t="s">
        <v>301</v>
      </c>
      <c r="B1683" t="s">
        <v>273</v>
      </c>
      <c r="C1683" t="s">
        <v>144</v>
      </c>
      <c r="D1683" s="86">
        <v>2016</v>
      </c>
      <c r="E1683" t="s">
        <v>1598</v>
      </c>
      <c r="F1683">
        <v>68</v>
      </c>
      <c r="G1683" s="108">
        <f t="shared" si="0"/>
        <v>0</v>
      </c>
      <c r="H1683">
        <v>0</v>
      </c>
      <c r="I1683">
        <v>0</v>
      </c>
      <c r="J1683">
        <v>49</v>
      </c>
      <c r="K1683" s="108">
        <f t="shared" si="1"/>
        <v>0</v>
      </c>
      <c r="L1683">
        <v>0</v>
      </c>
      <c r="M1683">
        <v>0</v>
      </c>
      <c r="N1683">
        <v>56</v>
      </c>
      <c r="O1683">
        <v>0</v>
      </c>
      <c r="P1683">
        <v>140</v>
      </c>
      <c r="Q1683">
        <v>25</v>
      </c>
      <c r="R1683">
        <v>313</v>
      </c>
      <c r="S1683">
        <v>25</v>
      </c>
    </row>
    <row r="1684" spans="1:19" ht="12.75" customHeight="1" x14ac:dyDescent="0.15">
      <c r="A1684" t="s">
        <v>301</v>
      </c>
      <c r="B1684" t="s">
        <v>273</v>
      </c>
      <c r="C1684" t="s">
        <v>144</v>
      </c>
      <c r="D1684" s="86">
        <v>2017</v>
      </c>
      <c r="E1684" t="s">
        <v>1598</v>
      </c>
      <c r="F1684">
        <v>68</v>
      </c>
      <c r="G1684" s="108">
        <f t="shared" si="0"/>
        <v>0</v>
      </c>
      <c r="H1684">
        <v>0</v>
      </c>
      <c r="I1684">
        <v>0</v>
      </c>
      <c r="J1684">
        <v>49</v>
      </c>
      <c r="K1684" s="108">
        <f t="shared" si="1"/>
        <v>0</v>
      </c>
      <c r="L1684">
        <v>0</v>
      </c>
      <c r="M1684">
        <v>0</v>
      </c>
      <c r="N1684">
        <v>56</v>
      </c>
      <c r="O1684">
        <v>2</v>
      </c>
      <c r="P1684">
        <v>140</v>
      </c>
      <c r="Q1684">
        <v>0</v>
      </c>
      <c r="R1684">
        <v>313</v>
      </c>
      <c r="S1684">
        <v>2</v>
      </c>
    </row>
    <row r="1685" spans="1:19" ht="12.75" customHeight="1" x14ac:dyDescent="0.15">
      <c r="A1685" t="s">
        <v>1315</v>
      </c>
      <c r="B1685" t="s">
        <v>464</v>
      </c>
      <c r="C1685" t="s">
        <v>128</v>
      </c>
      <c r="D1685" s="86">
        <v>2017</v>
      </c>
      <c r="E1685" t="s">
        <v>1598</v>
      </c>
      <c r="F1685">
        <v>3157</v>
      </c>
      <c r="G1685" s="108">
        <f t="shared" si="0"/>
        <v>164</v>
      </c>
      <c r="H1685">
        <v>164</v>
      </c>
      <c r="I1685">
        <v>0</v>
      </c>
      <c r="J1685">
        <v>2004</v>
      </c>
      <c r="K1685" s="108">
        <f t="shared" si="1"/>
        <v>0</v>
      </c>
      <c r="L1685">
        <v>0</v>
      </c>
      <c r="M1685">
        <v>0</v>
      </c>
      <c r="N1685">
        <v>2103</v>
      </c>
      <c r="O1685">
        <v>47</v>
      </c>
      <c r="P1685">
        <v>4560</v>
      </c>
      <c r="Q1685">
        <v>175</v>
      </c>
      <c r="R1685">
        <v>11824</v>
      </c>
      <c r="S1685">
        <v>386</v>
      </c>
    </row>
    <row r="1686" spans="1:19" ht="12.75" customHeight="1" x14ac:dyDescent="0.15">
      <c r="A1686" s="77" t="s">
        <v>569</v>
      </c>
      <c r="B1686" s="77" t="s">
        <v>472</v>
      </c>
      <c r="C1686" s="77" t="s">
        <v>67</v>
      </c>
      <c r="D1686" s="111" t="s">
        <v>1632</v>
      </c>
      <c r="E1686" s="77" t="s">
        <v>1598</v>
      </c>
      <c r="F1686" s="104">
        <v>147</v>
      </c>
      <c r="G1686" s="108">
        <f t="shared" si="0"/>
        <v>0</v>
      </c>
      <c r="H1686" s="104">
        <v>0</v>
      </c>
      <c r="I1686" s="104">
        <v>0</v>
      </c>
      <c r="J1686" s="103">
        <v>57</v>
      </c>
      <c r="K1686" s="108">
        <f t="shared" si="1"/>
        <v>0</v>
      </c>
      <c r="L1686" s="104">
        <v>0</v>
      </c>
      <c r="M1686" s="104">
        <v>0</v>
      </c>
      <c r="N1686" s="104">
        <v>60</v>
      </c>
      <c r="O1686" s="104">
        <v>0</v>
      </c>
      <c r="P1686" s="77" t="s">
        <v>1784</v>
      </c>
      <c r="Q1686" s="104">
        <v>5</v>
      </c>
      <c r="R1686" s="104">
        <v>505</v>
      </c>
      <c r="S1686" s="104">
        <v>5</v>
      </c>
    </row>
    <row r="1687" spans="1:19" ht="12.75" customHeight="1" x14ac:dyDescent="0.15">
      <c r="A1687" s="2" t="s">
        <v>569</v>
      </c>
      <c r="B1687" s="2" t="s">
        <v>472</v>
      </c>
      <c r="C1687" s="2" t="s">
        <v>67</v>
      </c>
      <c r="D1687" s="86">
        <v>2014</v>
      </c>
      <c r="E1687" s="2" t="s">
        <v>1598</v>
      </c>
      <c r="F1687" s="2">
        <v>147</v>
      </c>
      <c r="G1687" s="108">
        <f t="shared" si="0"/>
        <v>0</v>
      </c>
      <c r="H1687" s="2">
        <v>0</v>
      </c>
      <c r="I1687" s="2">
        <v>0</v>
      </c>
      <c r="J1687" s="2">
        <v>57</v>
      </c>
      <c r="K1687" s="108">
        <f t="shared" si="1"/>
        <v>0</v>
      </c>
      <c r="L1687" s="2">
        <v>0</v>
      </c>
      <c r="M1687" s="2">
        <v>0</v>
      </c>
      <c r="N1687" s="2">
        <v>60</v>
      </c>
      <c r="O1687" s="2">
        <v>0</v>
      </c>
      <c r="P1687" s="2">
        <v>241</v>
      </c>
      <c r="Q1687" s="2">
        <v>0</v>
      </c>
      <c r="R1687" s="2">
        <v>505</v>
      </c>
      <c r="S1687" s="2">
        <v>0</v>
      </c>
    </row>
    <row r="1688" spans="1:19" ht="12.75" customHeight="1" x14ac:dyDescent="0.15">
      <c r="A1688" s="2" t="s">
        <v>569</v>
      </c>
      <c r="B1688" s="2" t="s">
        <v>472</v>
      </c>
      <c r="C1688" s="2" t="s">
        <v>67</v>
      </c>
      <c r="D1688" s="86">
        <v>2015</v>
      </c>
      <c r="E1688" s="2" t="s">
        <v>1598</v>
      </c>
      <c r="F1688" s="2">
        <v>147</v>
      </c>
      <c r="G1688" s="108">
        <f t="shared" si="0"/>
        <v>0</v>
      </c>
      <c r="H1688" s="2">
        <v>0</v>
      </c>
      <c r="I1688" s="2">
        <v>0</v>
      </c>
      <c r="J1688" s="2">
        <v>57</v>
      </c>
      <c r="K1688" s="108">
        <f t="shared" si="1"/>
        <v>0</v>
      </c>
      <c r="L1688" s="2">
        <v>0</v>
      </c>
      <c r="M1688" s="2">
        <v>0</v>
      </c>
      <c r="N1688" s="2">
        <v>60</v>
      </c>
      <c r="O1688" s="2">
        <v>0</v>
      </c>
      <c r="P1688" s="2">
        <v>241</v>
      </c>
      <c r="Q1688" s="2">
        <v>8</v>
      </c>
      <c r="R1688" s="2">
        <v>505</v>
      </c>
      <c r="S1688" s="2">
        <v>8</v>
      </c>
    </row>
    <row r="1689" spans="1:19" ht="12.75" customHeight="1" x14ac:dyDescent="0.15">
      <c r="A1689" s="2" t="s">
        <v>569</v>
      </c>
      <c r="B1689" s="2" t="s">
        <v>472</v>
      </c>
      <c r="C1689" s="2" t="s">
        <v>67</v>
      </c>
      <c r="D1689" s="86">
        <v>2016</v>
      </c>
      <c r="E1689" s="2" t="s">
        <v>1598</v>
      </c>
      <c r="F1689" s="2">
        <v>147</v>
      </c>
      <c r="G1689" s="108">
        <f t="shared" si="0"/>
        <v>0</v>
      </c>
      <c r="H1689" s="2">
        <v>0</v>
      </c>
      <c r="I1689" s="2">
        <v>0</v>
      </c>
      <c r="J1689" s="2">
        <v>57</v>
      </c>
      <c r="K1689" s="108">
        <f t="shared" si="1"/>
        <v>0</v>
      </c>
      <c r="L1689" s="2">
        <v>0</v>
      </c>
      <c r="M1689" s="2">
        <v>0</v>
      </c>
      <c r="N1689" s="2">
        <v>60</v>
      </c>
      <c r="O1689" s="2">
        <v>0</v>
      </c>
      <c r="P1689" s="2">
        <v>241</v>
      </c>
      <c r="Q1689" s="2">
        <v>52</v>
      </c>
      <c r="R1689" s="2">
        <v>505</v>
      </c>
      <c r="S1689" s="2">
        <v>52</v>
      </c>
    </row>
    <row r="1690" spans="1:19" ht="12.75" customHeight="1" x14ac:dyDescent="0.15">
      <c r="A1690" s="2" t="s">
        <v>569</v>
      </c>
      <c r="B1690" s="2" t="s">
        <v>472</v>
      </c>
      <c r="C1690" s="2" t="s">
        <v>67</v>
      </c>
      <c r="D1690" s="86">
        <v>2017</v>
      </c>
      <c r="E1690" s="2" t="s">
        <v>1598</v>
      </c>
      <c r="F1690" s="2">
        <v>147</v>
      </c>
      <c r="G1690" s="108">
        <f t="shared" si="0"/>
        <v>0</v>
      </c>
      <c r="H1690" s="2">
        <v>0</v>
      </c>
      <c r="I1690" s="2">
        <v>0</v>
      </c>
      <c r="J1690" s="2">
        <v>57</v>
      </c>
      <c r="K1690" s="108">
        <f t="shared" si="1"/>
        <v>0</v>
      </c>
      <c r="L1690" s="2">
        <v>0</v>
      </c>
      <c r="M1690" s="2">
        <v>0</v>
      </c>
      <c r="N1690" s="2">
        <v>60</v>
      </c>
      <c r="O1690" s="2">
        <v>0</v>
      </c>
      <c r="P1690" s="2">
        <v>241</v>
      </c>
      <c r="Q1690" s="2">
        <v>19</v>
      </c>
      <c r="R1690" s="2">
        <v>505</v>
      </c>
      <c r="S1690" s="2">
        <v>19</v>
      </c>
    </row>
    <row r="1691" spans="1:19" ht="12.75" customHeight="1" x14ac:dyDescent="0.15">
      <c r="A1691" s="77" t="s">
        <v>544</v>
      </c>
      <c r="B1691" s="77" t="s">
        <v>505</v>
      </c>
      <c r="C1691" s="77" t="s">
        <v>67</v>
      </c>
      <c r="D1691" s="111" t="s">
        <v>1632</v>
      </c>
      <c r="E1691" s="77" t="s">
        <v>1598</v>
      </c>
      <c r="F1691" s="104">
        <v>1640</v>
      </c>
      <c r="G1691" s="108">
        <f t="shared" si="0"/>
        <v>0</v>
      </c>
      <c r="H1691" s="104">
        <v>0</v>
      </c>
      <c r="I1691" s="104">
        <v>0</v>
      </c>
      <c r="J1691" s="103">
        <v>906</v>
      </c>
      <c r="K1691" s="108">
        <f t="shared" si="1"/>
        <v>0</v>
      </c>
      <c r="L1691" s="104">
        <v>0</v>
      </c>
      <c r="M1691" s="104">
        <v>0</v>
      </c>
      <c r="N1691" s="104">
        <v>932</v>
      </c>
      <c r="O1691" s="104">
        <v>62</v>
      </c>
      <c r="P1691" s="77" t="s">
        <v>1903</v>
      </c>
      <c r="Q1691" s="104">
        <v>207</v>
      </c>
      <c r="R1691" s="104">
        <v>5452</v>
      </c>
      <c r="S1691" s="104">
        <v>269</v>
      </c>
    </row>
    <row r="1692" spans="1:19" ht="12.75" customHeight="1" x14ac:dyDescent="0.15">
      <c r="A1692" t="s">
        <v>544</v>
      </c>
      <c r="B1692" t="s">
        <v>505</v>
      </c>
      <c r="C1692" t="s">
        <v>67</v>
      </c>
      <c r="D1692" s="86">
        <v>2015</v>
      </c>
      <c r="E1692" t="s">
        <v>1598</v>
      </c>
      <c r="F1692">
        <v>1640</v>
      </c>
      <c r="G1692" s="108">
        <f t="shared" si="0"/>
        <v>43</v>
      </c>
      <c r="H1692">
        <v>43</v>
      </c>
      <c r="I1692">
        <v>0</v>
      </c>
      <c r="J1692">
        <v>906</v>
      </c>
      <c r="K1692" s="108">
        <f t="shared" si="1"/>
        <v>0</v>
      </c>
      <c r="L1692">
        <v>0</v>
      </c>
      <c r="M1692">
        <v>0</v>
      </c>
      <c r="N1692">
        <v>932</v>
      </c>
      <c r="O1692">
        <v>26</v>
      </c>
      <c r="P1692">
        <v>1974</v>
      </c>
      <c r="Q1692">
        <v>796</v>
      </c>
      <c r="R1692">
        <v>5452</v>
      </c>
      <c r="S1692">
        <v>865</v>
      </c>
    </row>
    <row r="1693" spans="1:19" ht="12.75" customHeight="1" x14ac:dyDescent="0.15">
      <c r="A1693" t="s">
        <v>544</v>
      </c>
      <c r="B1693" t="s">
        <v>505</v>
      </c>
      <c r="C1693" t="s">
        <v>67</v>
      </c>
      <c r="D1693" s="86">
        <v>2016</v>
      </c>
      <c r="E1693" t="s">
        <v>1598</v>
      </c>
      <c r="F1693">
        <v>1640</v>
      </c>
      <c r="G1693" s="108">
        <f t="shared" si="0"/>
        <v>0</v>
      </c>
      <c r="H1693">
        <v>0</v>
      </c>
      <c r="I1693">
        <v>0</v>
      </c>
      <c r="J1693">
        <v>906</v>
      </c>
      <c r="K1693" s="108">
        <f t="shared" si="1"/>
        <v>1</v>
      </c>
      <c r="L1693">
        <v>1</v>
      </c>
      <c r="M1693">
        <v>0</v>
      </c>
      <c r="N1693">
        <v>932</v>
      </c>
      <c r="O1693">
        <v>32</v>
      </c>
      <c r="P1693">
        <v>1974</v>
      </c>
      <c r="Q1693">
        <v>222</v>
      </c>
      <c r="R1693">
        <v>5452</v>
      </c>
      <c r="S1693">
        <v>255</v>
      </c>
    </row>
    <row r="1694" spans="1:19" ht="12.75" customHeight="1" x14ac:dyDescent="0.15">
      <c r="A1694" t="s">
        <v>544</v>
      </c>
      <c r="B1694" t="s">
        <v>505</v>
      </c>
      <c r="C1694" t="s">
        <v>67</v>
      </c>
      <c r="D1694" s="86">
        <v>2017</v>
      </c>
      <c r="E1694" t="s">
        <v>1598</v>
      </c>
      <c r="F1694">
        <v>1640</v>
      </c>
      <c r="G1694" s="108">
        <f t="shared" si="0"/>
        <v>46</v>
      </c>
      <c r="H1694">
        <v>46</v>
      </c>
      <c r="I1694">
        <v>0</v>
      </c>
      <c r="J1694">
        <v>906</v>
      </c>
      <c r="K1694" s="108">
        <f t="shared" si="1"/>
        <v>20</v>
      </c>
      <c r="L1694">
        <v>20</v>
      </c>
      <c r="M1694">
        <v>0</v>
      </c>
      <c r="N1694">
        <v>932</v>
      </c>
      <c r="O1694">
        <v>47</v>
      </c>
      <c r="P1694">
        <v>1974</v>
      </c>
      <c r="Q1694">
        <v>381</v>
      </c>
      <c r="R1694">
        <v>5452</v>
      </c>
      <c r="S1694">
        <v>494</v>
      </c>
    </row>
    <row r="1695" spans="1:19" ht="12.75" customHeight="1" x14ac:dyDescent="0.15">
      <c r="A1695" s="77" t="s">
        <v>1317</v>
      </c>
      <c r="B1695" s="77" t="s">
        <v>594</v>
      </c>
      <c r="C1695" s="77" t="s">
        <v>123</v>
      </c>
      <c r="D1695" s="111" t="s">
        <v>1632</v>
      </c>
      <c r="E1695" s="77" t="s">
        <v>1598</v>
      </c>
      <c r="F1695" s="104">
        <v>85</v>
      </c>
      <c r="G1695" s="108">
        <f t="shared" si="0"/>
        <v>2</v>
      </c>
      <c r="H1695" s="104">
        <v>0</v>
      </c>
      <c r="I1695" s="104">
        <v>2</v>
      </c>
      <c r="J1695" s="103">
        <v>60</v>
      </c>
      <c r="K1695" s="108">
        <f t="shared" si="1"/>
        <v>1</v>
      </c>
      <c r="L1695" s="104">
        <v>0</v>
      </c>
      <c r="M1695" s="104">
        <v>1</v>
      </c>
      <c r="N1695" s="104">
        <v>62</v>
      </c>
      <c r="O1695" s="104">
        <v>2</v>
      </c>
      <c r="P1695" s="77" t="s">
        <v>1904</v>
      </c>
      <c r="Q1695" s="104">
        <v>5</v>
      </c>
      <c r="R1695" s="104">
        <v>335</v>
      </c>
      <c r="S1695" s="104">
        <v>10</v>
      </c>
    </row>
    <row r="1696" spans="1:19" ht="12.75" customHeight="1" x14ac:dyDescent="0.15">
      <c r="A1696" s="2" t="s">
        <v>1317</v>
      </c>
      <c r="B1696" s="2" t="s">
        <v>594</v>
      </c>
      <c r="C1696" s="2" t="s">
        <v>123</v>
      </c>
      <c r="D1696" s="86">
        <v>2013</v>
      </c>
      <c r="E1696" s="2" t="s">
        <v>1598</v>
      </c>
      <c r="F1696" s="2">
        <v>85</v>
      </c>
      <c r="G1696" s="108">
        <f t="shared" si="0"/>
        <v>0</v>
      </c>
      <c r="H1696" s="2">
        <v>0</v>
      </c>
      <c r="I1696" s="2">
        <v>0</v>
      </c>
      <c r="J1696" s="2">
        <v>60</v>
      </c>
      <c r="K1696" s="108">
        <f t="shared" si="1"/>
        <v>0</v>
      </c>
      <c r="L1696" s="2">
        <v>0</v>
      </c>
      <c r="M1696" s="2">
        <v>0</v>
      </c>
      <c r="N1696" s="2">
        <v>62</v>
      </c>
      <c r="O1696" s="2">
        <v>4</v>
      </c>
      <c r="P1696" s="2">
        <v>128</v>
      </c>
      <c r="Q1696" s="2">
        <v>8</v>
      </c>
      <c r="R1696" s="2">
        <v>335</v>
      </c>
      <c r="S1696" s="2">
        <v>12</v>
      </c>
    </row>
    <row r="1697" spans="1:19" ht="12.75" customHeight="1" x14ac:dyDescent="0.15">
      <c r="A1697" s="2" t="s">
        <v>1317</v>
      </c>
      <c r="B1697" s="2" t="s">
        <v>594</v>
      </c>
      <c r="C1697" s="2" t="s">
        <v>123</v>
      </c>
      <c r="D1697" s="86">
        <v>2014</v>
      </c>
      <c r="E1697" s="2" t="s">
        <v>1598</v>
      </c>
      <c r="F1697" s="2">
        <v>85</v>
      </c>
      <c r="G1697" s="108">
        <f t="shared" si="0"/>
        <v>0</v>
      </c>
      <c r="H1697" s="2">
        <v>0</v>
      </c>
      <c r="I1697" s="2">
        <v>0</v>
      </c>
      <c r="J1697" s="2">
        <v>60</v>
      </c>
      <c r="K1697" s="108">
        <f t="shared" si="1"/>
        <v>0</v>
      </c>
      <c r="L1697" s="2">
        <v>0</v>
      </c>
      <c r="M1697" s="2">
        <v>0</v>
      </c>
      <c r="N1697" s="2">
        <v>62</v>
      </c>
      <c r="O1697" s="2">
        <v>1</v>
      </c>
      <c r="P1697" s="2">
        <v>128</v>
      </c>
      <c r="Q1697" s="2">
        <v>19</v>
      </c>
      <c r="R1697" s="2">
        <v>335</v>
      </c>
      <c r="S1697" s="2">
        <v>20</v>
      </c>
    </row>
    <row r="1698" spans="1:19" ht="12.75" customHeight="1" x14ac:dyDescent="0.15">
      <c r="A1698" s="2" t="s">
        <v>1317</v>
      </c>
      <c r="B1698" s="2" t="s">
        <v>594</v>
      </c>
      <c r="C1698" s="2" t="s">
        <v>123</v>
      </c>
      <c r="D1698" s="86">
        <v>2015</v>
      </c>
      <c r="E1698" s="2" t="s">
        <v>1598</v>
      </c>
      <c r="F1698" s="2">
        <v>85</v>
      </c>
      <c r="G1698" s="108">
        <f t="shared" si="0"/>
        <v>0</v>
      </c>
      <c r="H1698" s="2">
        <v>0</v>
      </c>
      <c r="I1698" s="2">
        <v>0</v>
      </c>
      <c r="J1698" s="2">
        <v>60</v>
      </c>
      <c r="K1698" s="108">
        <f t="shared" si="1"/>
        <v>0</v>
      </c>
      <c r="L1698" s="2">
        <v>0</v>
      </c>
      <c r="M1698" s="2">
        <v>0</v>
      </c>
      <c r="N1698" s="2">
        <v>62</v>
      </c>
      <c r="O1698" s="2">
        <v>7</v>
      </c>
      <c r="P1698" s="2">
        <v>128</v>
      </c>
      <c r="Q1698" s="2">
        <v>19</v>
      </c>
      <c r="R1698" s="2">
        <v>335</v>
      </c>
      <c r="S1698" s="2">
        <v>26</v>
      </c>
    </row>
    <row r="1699" spans="1:19" ht="12.75" customHeight="1" x14ac:dyDescent="0.15">
      <c r="A1699" s="2" t="s">
        <v>1317</v>
      </c>
      <c r="B1699" s="2" t="s">
        <v>594</v>
      </c>
      <c r="C1699" s="2" t="s">
        <v>123</v>
      </c>
      <c r="D1699" s="86">
        <v>2016</v>
      </c>
      <c r="E1699" s="2" t="s">
        <v>1598</v>
      </c>
      <c r="F1699" s="2">
        <v>85</v>
      </c>
      <c r="G1699" s="108">
        <f t="shared" si="0"/>
        <v>0</v>
      </c>
      <c r="H1699" s="2">
        <v>0</v>
      </c>
      <c r="I1699" s="2">
        <v>0</v>
      </c>
      <c r="J1699" s="2">
        <v>60</v>
      </c>
      <c r="K1699" s="108">
        <f t="shared" si="1"/>
        <v>0</v>
      </c>
      <c r="L1699" s="2">
        <v>0</v>
      </c>
      <c r="M1699" s="2">
        <v>0</v>
      </c>
      <c r="N1699" s="2">
        <v>62</v>
      </c>
      <c r="O1699" s="2">
        <v>2</v>
      </c>
      <c r="P1699" s="2">
        <v>128</v>
      </c>
      <c r="Q1699" s="2">
        <v>8</v>
      </c>
      <c r="R1699" s="2">
        <v>335</v>
      </c>
      <c r="S1699" s="2">
        <v>10</v>
      </c>
    </row>
    <row r="1700" spans="1:19" ht="12.75" customHeight="1" x14ac:dyDescent="0.15">
      <c r="A1700" s="2" t="s">
        <v>1317</v>
      </c>
      <c r="B1700" s="2" t="s">
        <v>594</v>
      </c>
      <c r="C1700" s="2" t="s">
        <v>123</v>
      </c>
      <c r="D1700" s="86">
        <v>2017</v>
      </c>
      <c r="E1700" s="2" t="s">
        <v>1598</v>
      </c>
      <c r="F1700" s="2">
        <v>85</v>
      </c>
      <c r="G1700" s="108">
        <f t="shared" si="0"/>
        <v>0</v>
      </c>
      <c r="H1700" s="2">
        <v>0</v>
      </c>
      <c r="I1700" s="2">
        <v>0</v>
      </c>
      <c r="J1700" s="2">
        <v>60</v>
      </c>
      <c r="K1700" s="108">
        <f t="shared" si="1"/>
        <v>0</v>
      </c>
      <c r="L1700" s="2">
        <v>0</v>
      </c>
      <c r="M1700" s="2">
        <v>0</v>
      </c>
      <c r="N1700" s="2">
        <v>62</v>
      </c>
      <c r="O1700" s="2">
        <v>3</v>
      </c>
      <c r="P1700" s="2">
        <v>128</v>
      </c>
      <c r="Q1700" s="2">
        <v>13</v>
      </c>
      <c r="R1700" s="2">
        <v>335</v>
      </c>
      <c r="S1700" s="2">
        <v>16</v>
      </c>
    </row>
    <row r="1701" spans="1:19" ht="12.75" customHeight="1" x14ac:dyDescent="0.15">
      <c r="A1701" s="2" t="s">
        <v>87</v>
      </c>
      <c r="B1701" s="2" t="s">
        <v>85</v>
      </c>
      <c r="C1701" s="2" t="s">
        <v>83</v>
      </c>
      <c r="D1701" s="86">
        <v>2014</v>
      </c>
      <c r="E1701" s="2" t="s">
        <v>1598</v>
      </c>
      <c r="F1701" s="2">
        <v>2</v>
      </c>
      <c r="G1701" s="108">
        <f t="shared" si="0"/>
        <v>0</v>
      </c>
      <c r="H1701" s="2">
        <v>0</v>
      </c>
      <c r="I1701" s="2">
        <v>0</v>
      </c>
      <c r="J1701" s="2">
        <v>2</v>
      </c>
      <c r="K1701" s="108">
        <f t="shared" si="1"/>
        <v>0</v>
      </c>
      <c r="L1701" s="2">
        <v>0</v>
      </c>
      <c r="M1701" s="2">
        <v>0</v>
      </c>
      <c r="N1701" s="2">
        <v>2</v>
      </c>
      <c r="O1701" s="2">
        <v>1</v>
      </c>
      <c r="P1701" s="2">
        <v>4</v>
      </c>
      <c r="Q1701" s="2">
        <v>0</v>
      </c>
      <c r="R1701" s="2">
        <v>10</v>
      </c>
      <c r="S1701" s="2">
        <v>1</v>
      </c>
    </row>
    <row r="1702" spans="1:19" ht="12.75" customHeight="1" x14ac:dyDescent="0.15">
      <c r="A1702" s="2" t="s">
        <v>87</v>
      </c>
      <c r="B1702" s="2" t="s">
        <v>85</v>
      </c>
      <c r="C1702" s="2" t="s">
        <v>83</v>
      </c>
      <c r="D1702" s="86">
        <v>2015</v>
      </c>
      <c r="E1702" s="2" t="s">
        <v>1598</v>
      </c>
      <c r="F1702" s="2">
        <v>2</v>
      </c>
      <c r="G1702" s="108">
        <f t="shared" si="0"/>
        <v>0</v>
      </c>
      <c r="H1702" s="2">
        <v>0</v>
      </c>
      <c r="I1702" s="2">
        <v>0</v>
      </c>
      <c r="J1702" s="2">
        <v>2</v>
      </c>
      <c r="K1702" s="108">
        <f t="shared" si="1"/>
        <v>0</v>
      </c>
      <c r="L1702" s="2">
        <v>0</v>
      </c>
      <c r="M1702" s="2">
        <v>0</v>
      </c>
      <c r="N1702" s="2">
        <v>2</v>
      </c>
      <c r="O1702" s="2">
        <v>1</v>
      </c>
      <c r="P1702" s="2">
        <v>4</v>
      </c>
      <c r="Q1702" s="2">
        <v>0</v>
      </c>
      <c r="R1702" s="2">
        <v>10</v>
      </c>
      <c r="S1702" s="2">
        <v>1</v>
      </c>
    </row>
    <row r="1703" spans="1:19" ht="12.75" customHeight="1" x14ac:dyDescent="0.15">
      <c r="A1703" s="2" t="s">
        <v>87</v>
      </c>
      <c r="B1703" s="2" t="s">
        <v>85</v>
      </c>
      <c r="C1703" s="2" t="s">
        <v>83</v>
      </c>
      <c r="D1703" s="86">
        <v>2016</v>
      </c>
      <c r="E1703" s="2" t="s">
        <v>1598</v>
      </c>
      <c r="F1703" s="2">
        <v>2</v>
      </c>
      <c r="G1703" s="108">
        <f t="shared" si="0"/>
        <v>0</v>
      </c>
      <c r="H1703" s="2">
        <v>0</v>
      </c>
      <c r="I1703" s="2">
        <v>0</v>
      </c>
      <c r="J1703" s="2">
        <v>2</v>
      </c>
      <c r="K1703" s="108">
        <f t="shared" si="1"/>
        <v>0</v>
      </c>
      <c r="L1703" s="2">
        <v>0</v>
      </c>
      <c r="M1703" s="2">
        <v>0</v>
      </c>
      <c r="N1703" s="2">
        <v>2</v>
      </c>
      <c r="O1703" s="2">
        <v>1</v>
      </c>
      <c r="P1703" s="2">
        <v>4</v>
      </c>
      <c r="Q1703" s="2">
        <v>10</v>
      </c>
      <c r="R1703" s="2">
        <v>10</v>
      </c>
      <c r="S1703" s="2">
        <v>11</v>
      </c>
    </row>
    <row r="1704" spans="1:19" ht="12.75" customHeight="1" x14ac:dyDescent="0.15">
      <c r="A1704" s="2" t="s">
        <v>87</v>
      </c>
      <c r="B1704" s="2" t="s">
        <v>85</v>
      </c>
      <c r="C1704" s="2" t="s">
        <v>83</v>
      </c>
      <c r="D1704" s="86">
        <v>2017</v>
      </c>
      <c r="E1704" s="2" t="s">
        <v>1598</v>
      </c>
      <c r="F1704" s="2">
        <v>2</v>
      </c>
      <c r="G1704" s="108">
        <f t="shared" si="0"/>
        <v>0</v>
      </c>
      <c r="H1704" s="2">
        <v>0</v>
      </c>
      <c r="I1704" s="2">
        <v>0</v>
      </c>
      <c r="J1704" s="2">
        <v>2</v>
      </c>
      <c r="K1704" s="108">
        <f t="shared" si="1"/>
        <v>0</v>
      </c>
      <c r="L1704" s="2">
        <v>0</v>
      </c>
      <c r="M1704" s="2">
        <v>0</v>
      </c>
      <c r="N1704" s="2">
        <v>2</v>
      </c>
      <c r="O1704" s="2">
        <v>17</v>
      </c>
      <c r="P1704" s="2">
        <v>4</v>
      </c>
      <c r="Q1704" s="2">
        <v>2</v>
      </c>
      <c r="R1704" s="2">
        <v>10</v>
      </c>
      <c r="S1704" s="2">
        <v>19</v>
      </c>
    </row>
    <row r="1705" spans="1:19" ht="12.75" customHeight="1" x14ac:dyDescent="0.15">
      <c r="A1705" s="77" t="s">
        <v>160</v>
      </c>
      <c r="B1705" s="77" t="s">
        <v>154</v>
      </c>
      <c r="C1705" s="77" t="s">
        <v>128</v>
      </c>
      <c r="D1705" s="111" t="s">
        <v>1632</v>
      </c>
      <c r="E1705" s="77" t="s">
        <v>1598</v>
      </c>
      <c r="F1705" s="104">
        <v>52</v>
      </c>
      <c r="G1705" s="108">
        <f t="shared" si="0"/>
        <v>0</v>
      </c>
      <c r="H1705" s="104">
        <v>0</v>
      </c>
      <c r="I1705" s="104">
        <v>0</v>
      </c>
      <c r="J1705" s="103">
        <v>26</v>
      </c>
      <c r="K1705" s="108">
        <f t="shared" si="1"/>
        <v>0</v>
      </c>
      <c r="L1705" s="104">
        <v>0</v>
      </c>
      <c r="M1705" s="104">
        <v>0</v>
      </c>
      <c r="N1705" s="104">
        <v>30</v>
      </c>
      <c r="O1705" s="104">
        <v>2</v>
      </c>
      <c r="P1705" s="77" t="s">
        <v>1756</v>
      </c>
      <c r="Q1705" s="104">
        <v>6</v>
      </c>
      <c r="R1705" s="104">
        <v>254</v>
      </c>
      <c r="S1705" s="104">
        <v>8</v>
      </c>
    </row>
    <row r="1706" spans="1:19" ht="12.75" customHeight="1" x14ac:dyDescent="0.15">
      <c r="A1706" s="2" t="s">
        <v>160</v>
      </c>
      <c r="B1706" s="2" t="s">
        <v>154</v>
      </c>
      <c r="C1706" s="2" t="s">
        <v>128</v>
      </c>
      <c r="D1706" s="86">
        <v>2015</v>
      </c>
      <c r="E1706" s="2" t="s">
        <v>1598</v>
      </c>
      <c r="F1706" s="2">
        <v>52</v>
      </c>
      <c r="G1706" s="108">
        <f t="shared" si="0"/>
        <v>0</v>
      </c>
      <c r="H1706" s="2">
        <v>0</v>
      </c>
      <c r="I1706" s="2">
        <v>0</v>
      </c>
      <c r="J1706" s="2">
        <v>26</v>
      </c>
      <c r="K1706" s="108">
        <f t="shared" si="1"/>
        <v>0</v>
      </c>
      <c r="L1706" s="2">
        <v>0</v>
      </c>
      <c r="M1706" s="2">
        <v>0</v>
      </c>
      <c r="N1706" s="2">
        <v>30</v>
      </c>
      <c r="O1706" s="2">
        <v>0</v>
      </c>
      <c r="P1706" s="2">
        <v>146</v>
      </c>
      <c r="Q1706" s="2">
        <v>11</v>
      </c>
      <c r="R1706" s="2">
        <v>254</v>
      </c>
      <c r="S1706" s="2">
        <v>11</v>
      </c>
    </row>
    <row r="1707" spans="1:19" ht="12.75" customHeight="1" x14ac:dyDescent="0.15">
      <c r="A1707" s="2" t="s">
        <v>160</v>
      </c>
      <c r="B1707" s="2" t="s">
        <v>154</v>
      </c>
      <c r="C1707" s="2" t="s">
        <v>128</v>
      </c>
      <c r="D1707" s="86">
        <v>2016</v>
      </c>
      <c r="E1707" s="2" t="s">
        <v>1598</v>
      </c>
      <c r="F1707" s="2">
        <v>52</v>
      </c>
      <c r="G1707" s="108">
        <f t="shared" si="0"/>
        <v>0</v>
      </c>
      <c r="H1707" s="2">
        <v>0</v>
      </c>
      <c r="I1707" s="2">
        <v>0</v>
      </c>
      <c r="J1707" s="2">
        <v>26</v>
      </c>
      <c r="K1707" s="108">
        <f t="shared" si="1"/>
        <v>0</v>
      </c>
      <c r="L1707" s="2">
        <v>0</v>
      </c>
      <c r="M1707" s="2">
        <v>0</v>
      </c>
      <c r="N1707" s="2">
        <v>30</v>
      </c>
      <c r="O1707" s="2">
        <v>0</v>
      </c>
      <c r="P1707" s="2">
        <v>146</v>
      </c>
      <c r="Q1707" s="2">
        <v>9</v>
      </c>
      <c r="R1707" s="2">
        <v>254</v>
      </c>
      <c r="S1707" s="2">
        <v>9</v>
      </c>
    </row>
    <row r="1708" spans="1:19" ht="12.75" customHeight="1" x14ac:dyDescent="0.15">
      <c r="A1708" s="2" t="s">
        <v>160</v>
      </c>
      <c r="B1708" s="2" t="s">
        <v>154</v>
      </c>
      <c r="C1708" s="2" t="s">
        <v>128</v>
      </c>
      <c r="D1708" s="86">
        <v>2017</v>
      </c>
      <c r="E1708" s="2" t="s">
        <v>1598</v>
      </c>
      <c r="F1708" s="2">
        <v>52</v>
      </c>
      <c r="G1708" s="108">
        <f t="shared" si="0"/>
        <v>0</v>
      </c>
      <c r="H1708" s="2">
        <v>0</v>
      </c>
      <c r="I1708" s="2">
        <v>0</v>
      </c>
      <c r="J1708" s="2">
        <v>26</v>
      </c>
      <c r="K1708" s="108">
        <f t="shared" si="1"/>
        <v>0</v>
      </c>
      <c r="L1708" s="2">
        <v>0</v>
      </c>
      <c r="M1708" s="2">
        <v>0</v>
      </c>
      <c r="N1708" s="2">
        <v>30</v>
      </c>
      <c r="O1708" s="2">
        <v>3</v>
      </c>
      <c r="P1708" s="2">
        <v>146</v>
      </c>
      <c r="Q1708" s="2">
        <v>12</v>
      </c>
      <c r="R1708" s="2">
        <v>254</v>
      </c>
      <c r="S1708" s="2">
        <v>15</v>
      </c>
    </row>
    <row r="1709" spans="1:19" ht="12.75" customHeight="1" x14ac:dyDescent="0.15">
      <c r="A1709" s="77" t="s">
        <v>542</v>
      </c>
      <c r="B1709" s="77" t="s">
        <v>542</v>
      </c>
      <c r="C1709" s="77" t="s">
        <v>83</v>
      </c>
      <c r="D1709" s="111" t="s">
        <v>1632</v>
      </c>
      <c r="E1709" s="77" t="s">
        <v>1598</v>
      </c>
      <c r="F1709" s="104">
        <v>2</v>
      </c>
      <c r="G1709" s="108">
        <f t="shared" si="0"/>
        <v>0</v>
      </c>
      <c r="H1709" s="2"/>
      <c r="I1709" s="2"/>
      <c r="J1709" s="103">
        <v>2</v>
      </c>
      <c r="K1709" s="108">
        <f t="shared" si="1"/>
        <v>0</v>
      </c>
      <c r="L1709" s="2"/>
      <c r="M1709" s="2"/>
      <c r="N1709" s="104">
        <v>2</v>
      </c>
      <c r="O1709" s="2"/>
      <c r="P1709" s="77" t="s">
        <v>1849</v>
      </c>
      <c r="Q1709" s="2"/>
      <c r="R1709" s="104">
        <v>10</v>
      </c>
      <c r="S1709" s="2"/>
    </row>
    <row r="1710" spans="1:19" ht="12.75" customHeight="1" x14ac:dyDescent="0.15">
      <c r="A1710" s="2" t="s">
        <v>542</v>
      </c>
      <c r="B1710" s="2" t="s">
        <v>542</v>
      </c>
      <c r="C1710" s="2" t="s">
        <v>83</v>
      </c>
      <c r="D1710" s="86">
        <v>2017</v>
      </c>
      <c r="E1710" s="2" t="s">
        <v>1598</v>
      </c>
      <c r="F1710" s="2">
        <v>2</v>
      </c>
      <c r="G1710" s="108">
        <f t="shared" si="0"/>
        <v>0</v>
      </c>
      <c r="H1710" s="2">
        <v>0</v>
      </c>
      <c r="I1710" s="2">
        <v>0</v>
      </c>
      <c r="J1710" s="2">
        <v>2</v>
      </c>
      <c r="K1710" s="108">
        <f t="shared" si="1"/>
        <v>0</v>
      </c>
      <c r="L1710" s="2">
        <v>0</v>
      </c>
      <c r="M1710" s="2">
        <v>0</v>
      </c>
      <c r="N1710" s="2">
        <v>2</v>
      </c>
      <c r="O1710" s="2">
        <v>0</v>
      </c>
      <c r="P1710" s="2">
        <v>4</v>
      </c>
      <c r="Q1710" s="2">
        <v>0</v>
      </c>
      <c r="R1710" s="2">
        <v>10</v>
      </c>
      <c r="S1710" s="2">
        <v>0</v>
      </c>
    </row>
    <row r="1711" spans="1:19" ht="12.75" customHeight="1" x14ac:dyDescent="0.15">
      <c r="A1711" s="77" t="s">
        <v>600</v>
      </c>
      <c r="B1711" s="77" t="s">
        <v>542</v>
      </c>
      <c r="C1711" s="77" t="s">
        <v>83</v>
      </c>
      <c r="D1711" s="111" t="s">
        <v>1632</v>
      </c>
      <c r="E1711" s="77" t="s">
        <v>1598</v>
      </c>
      <c r="F1711" s="104">
        <v>112</v>
      </c>
      <c r="G1711" s="108">
        <f t="shared" si="0"/>
        <v>0</v>
      </c>
      <c r="H1711" s="2"/>
      <c r="I1711" s="2"/>
      <c r="J1711" s="103">
        <v>76</v>
      </c>
      <c r="K1711" s="108">
        <f t="shared" si="1"/>
        <v>0</v>
      </c>
      <c r="L1711" s="2"/>
      <c r="M1711" s="2"/>
      <c r="N1711" s="104">
        <v>89</v>
      </c>
      <c r="O1711" s="2"/>
      <c r="P1711" s="77" t="s">
        <v>1812</v>
      </c>
      <c r="Q1711" s="2"/>
      <c r="R1711" s="104">
        <v>486</v>
      </c>
      <c r="S1711" s="2"/>
    </row>
    <row r="1712" spans="1:19" ht="12.75" customHeight="1" x14ac:dyDescent="0.15">
      <c r="A1712" s="2" t="s">
        <v>600</v>
      </c>
      <c r="B1712" s="2" t="s">
        <v>542</v>
      </c>
      <c r="C1712" s="2" t="s">
        <v>83</v>
      </c>
      <c r="D1712" s="86">
        <v>2014</v>
      </c>
      <c r="E1712" s="2" t="s">
        <v>1598</v>
      </c>
      <c r="F1712" s="2">
        <v>112</v>
      </c>
      <c r="G1712" s="108">
        <f t="shared" si="0"/>
        <v>16</v>
      </c>
      <c r="H1712" s="2">
        <v>0</v>
      </c>
      <c r="I1712" s="2">
        <v>16</v>
      </c>
      <c r="J1712" s="2">
        <v>76</v>
      </c>
      <c r="K1712" s="108">
        <f t="shared" si="1"/>
        <v>7</v>
      </c>
      <c r="L1712" s="2">
        <v>0</v>
      </c>
      <c r="M1712" s="2">
        <v>7</v>
      </c>
      <c r="N1712" s="2">
        <v>89</v>
      </c>
      <c r="O1712" s="2">
        <v>6</v>
      </c>
      <c r="P1712" s="2">
        <v>209</v>
      </c>
      <c r="Q1712" s="2">
        <v>52</v>
      </c>
      <c r="R1712" s="2">
        <v>486</v>
      </c>
      <c r="S1712" s="2">
        <v>81</v>
      </c>
    </row>
    <row r="1713" spans="1:19" ht="12.75" customHeight="1" x14ac:dyDescent="0.15">
      <c r="A1713" s="2" t="s">
        <v>600</v>
      </c>
      <c r="B1713" s="2" t="s">
        <v>542</v>
      </c>
      <c r="C1713" s="2" t="s">
        <v>83</v>
      </c>
      <c r="D1713" s="86">
        <v>2016</v>
      </c>
      <c r="E1713" s="2" t="s">
        <v>1598</v>
      </c>
      <c r="F1713" s="2">
        <v>112</v>
      </c>
      <c r="G1713" s="108">
        <f t="shared" si="0"/>
        <v>0</v>
      </c>
      <c r="H1713" s="2">
        <v>0</v>
      </c>
      <c r="I1713" s="2">
        <v>0</v>
      </c>
      <c r="J1713" s="2">
        <v>76</v>
      </c>
      <c r="K1713" s="108">
        <f t="shared" si="1"/>
        <v>23</v>
      </c>
      <c r="L1713" s="2">
        <v>23</v>
      </c>
      <c r="M1713" s="2">
        <v>0</v>
      </c>
      <c r="N1713" s="2">
        <v>89</v>
      </c>
      <c r="O1713" s="2">
        <v>8</v>
      </c>
      <c r="P1713" s="2">
        <v>209</v>
      </c>
      <c r="Q1713" s="2">
        <v>0</v>
      </c>
      <c r="R1713" s="2">
        <v>486</v>
      </c>
      <c r="S1713" s="2">
        <v>31</v>
      </c>
    </row>
    <row r="1714" spans="1:19" ht="12.75" customHeight="1" x14ac:dyDescent="0.15">
      <c r="A1714" s="2" t="s">
        <v>600</v>
      </c>
      <c r="B1714" s="2" t="s">
        <v>542</v>
      </c>
      <c r="C1714" s="2" t="s">
        <v>83</v>
      </c>
      <c r="D1714" s="86">
        <v>2017</v>
      </c>
      <c r="E1714" s="2" t="s">
        <v>1598</v>
      </c>
      <c r="F1714" s="2">
        <v>112</v>
      </c>
      <c r="G1714" s="108">
        <f t="shared" si="0"/>
        <v>0</v>
      </c>
      <c r="H1714" s="2">
        <v>0</v>
      </c>
      <c r="I1714" s="2">
        <v>0</v>
      </c>
      <c r="J1714" s="2">
        <v>76</v>
      </c>
      <c r="K1714" s="108">
        <f t="shared" si="1"/>
        <v>40</v>
      </c>
      <c r="L1714" s="2">
        <v>0</v>
      </c>
      <c r="M1714" s="2">
        <v>40</v>
      </c>
      <c r="N1714" s="2">
        <v>89</v>
      </c>
      <c r="O1714" s="2">
        <v>55</v>
      </c>
      <c r="P1714" s="2">
        <v>209</v>
      </c>
      <c r="Q1714" s="2">
        <v>0</v>
      </c>
      <c r="R1714" s="2">
        <v>486</v>
      </c>
      <c r="S1714" s="2">
        <v>95</v>
      </c>
    </row>
    <row r="1715" spans="1:19" ht="12.75" customHeight="1" x14ac:dyDescent="0.15">
      <c r="A1715" s="77" t="s">
        <v>339</v>
      </c>
      <c r="B1715" s="77" t="s">
        <v>316</v>
      </c>
      <c r="C1715" s="77" t="s">
        <v>144</v>
      </c>
      <c r="D1715" s="111" t="s">
        <v>1632</v>
      </c>
      <c r="E1715" s="77" t="s">
        <v>1598</v>
      </c>
      <c r="F1715" s="104">
        <v>375</v>
      </c>
      <c r="G1715" s="108">
        <f t="shared" si="0"/>
        <v>0</v>
      </c>
      <c r="H1715" s="104">
        <v>0</v>
      </c>
      <c r="I1715" s="104">
        <v>0</v>
      </c>
      <c r="J1715" s="103">
        <v>251</v>
      </c>
      <c r="K1715" s="108">
        <f t="shared" si="1"/>
        <v>0</v>
      </c>
      <c r="L1715" s="104">
        <v>0</v>
      </c>
      <c r="M1715" s="104">
        <v>0</v>
      </c>
      <c r="N1715" s="104">
        <v>271</v>
      </c>
      <c r="O1715" s="104">
        <v>0</v>
      </c>
      <c r="P1715" s="77" t="s">
        <v>1906</v>
      </c>
      <c r="Q1715" s="104">
        <v>90</v>
      </c>
      <c r="R1715" s="104">
        <v>1493</v>
      </c>
      <c r="S1715" s="104">
        <v>90</v>
      </c>
    </row>
    <row r="1716" spans="1:19" ht="12.75" customHeight="1" x14ac:dyDescent="0.15">
      <c r="A1716" s="2" t="s">
        <v>339</v>
      </c>
      <c r="B1716" s="2" t="s">
        <v>316</v>
      </c>
      <c r="C1716" s="2" t="s">
        <v>144</v>
      </c>
      <c r="D1716" s="86">
        <v>2014</v>
      </c>
      <c r="E1716" s="2" t="s">
        <v>1598</v>
      </c>
      <c r="F1716" s="2">
        <v>375</v>
      </c>
      <c r="G1716" s="108">
        <f t="shared" si="0"/>
        <v>0</v>
      </c>
      <c r="H1716" s="2">
        <v>0</v>
      </c>
      <c r="I1716" s="2">
        <v>0</v>
      </c>
      <c r="J1716" s="2">
        <v>251</v>
      </c>
      <c r="K1716" s="108">
        <f t="shared" si="1"/>
        <v>0</v>
      </c>
      <c r="L1716" s="2">
        <v>0</v>
      </c>
      <c r="M1716" s="2">
        <v>0</v>
      </c>
      <c r="N1716" s="2">
        <v>271</v>
      </c>
      <c r="O1716" s="2">
        <v>0</v>
      </c>
      <c r="P1716" s="2">
        <v>596</v>
      </c>
      <c r="Q1716" s="2">
        <v>383</v>
      </c>
      <c r="R1716" s="2">
        <v>1493</v>
      </c>
      <c r="S1716" s="2">
        <v>383</v>
      </c>
    </row>
    <row r="1717" spans="1:19" ht="12.75" customHeight="1" x14ac:dyDescent="0.15">
      <c r="A1717" t="s">
        <v>339</v>
      </c>
      <c r="B1717" t="s">
        <v>316</v>
      </c>
      <c r="C1717" t="s">
        <v>144</v>
      </c>
      <c r="D1717" s="86">
        <v>2015</v>
      </c>
      <c r="E1717" t="s">
        <v>1598</v>
      </c>
      <c r="F1717">
        <v>375</v>
      </c>
      <c r="G1717" s="108">
        <f t="shared" si="0"/>
        <v>0</v>
      </c>
      <c r="H1717">
        <v>0</v>
      </c>
      <c r="I1717">
        <v>0</v>
      </c>
      <c r="J1717">
        <v>251</v>
      </c>
      <c r="K1717" s="108">
        <f t="shared" si="1"/>
        <v>0</v>
      </c>
      <c r="L1717">
        <v>0</v>
      </c>
      <c r="M1717">
        <v>0</v>
      </c>
      <c r="N1717">
        <v>271</v>
      </c>
      <c r="O1717">
        <v>0</v>
      </c>
      <c r="P1717">
        <v>596</v>
      </c>
      <c r="Q1717">
        <v>223</v>
      </c>
      <c r="R1717">
        <v>1493</v>
      </c>
      <c r="S1717">
        <v>223</v>
      </c>
    </row>
    <row r="1718" spans="1:19" ht="12.75" customHeight="1" x14ac:dyDescent="0.15">
      <c r="A1718" t="s">
        <v>339</v>
      </c>
      <c r="B1718" t="s">
        <v>316</v>
      </c>
      <c r="C1718" t="s">
        <v>144</v>
      </c>
      <c r="D1718" s="86">
        <v>2017</v>
      </c>
      <c r="E1718" t="s">
        <v>1598</v>
      </c>
      <c r="F1718">
        <v>375</v>
      </c>
      <c r="G1718" s="108">
        <f t="shared" si="0"/>
        <v>15</v>
      </c>
      <c r="H1718">
        <v>15</v>
      </c>
      <c r="I1718">
        <v>0</v>
      </c>
      <c r="J1718">
        <v>251</v>
      </c>
      <c r="K1718" s="108">
        <f t="shared" si="1"/>
        <v>0</v>
      </c>
      <c r="L1718">
        <v>0</v>
      </c>
      <c r="M1718">
        <v>0</v>
      </c>
      <c r="N1718">
        <v>271</v>
      </c>
      <c r="O1718">
        <v>15</v>
      </c>
      <c r="P1718">
        <v>596</v>
      </c>
      <c r="Q1718">
        <v>84</v>
      </c>
      <c r="R1718">
        <v>1493</v>
      </c>
      <c r="S1718">
        <v>114</v>
      </c>
    </row>
    <row r="1719" spans="1:19" ht="12.75" customHeight="1" x14ac:dyDescent="0.15">
      <c r="A1719" t="s">
        <v>1319</v>
      </c>
      <c r="B1719" t="s">
        <v>168</v>
      </c>
      <c r="C1719" t="s">
        <v>144</v>
      </c>
      <c r="D1719" s="86">
        <v>2017</v>
      </c>
      <c r="E1719" t="s">
        <v>1598</v>
      </c>
      <c r="F1719">
        <v>159</v>
      </c>
      <c r="G1719" s="108">
        <f t="shared" si="0"/>
        <v>0</v>
      </c>
      <c r="H1719">
        <v>0</v>
      </c>
      <c r="I1719">
        <v>0</v>
      </c>
      <c r="J1719">
        <v>93</v>
      </c>
      <c r="K1719" s="108">
        <f t="shared" si="1"/>
        <v>1</v>
      </c>
      <c r="L1719">
        <v>1</v>
      </c>
      <c r="M1719">
        <v>0</v>
      </c>
      <c r="N1719">
        <v>99</v>
      </c>
      <c r="O1719">
        <v>5</v>
      </c>
      <c r="P1719">
        <v>252</v>
      </c>
      <c r="Q1719">
        <v>92</v>
      </c>
      <c r="R1719">
        <v>603</v>
      </c>
      <c r="S1719">
        <v>98</v>
      </c>
    </row>
    <row r="1720" spans="1:19" ht="12.75" customHeight="1" x14ac:dyDescent="0.15">
      <c r="A1720" s="77" t="s">
        <v>622</v>
      </c>
      <c r="B1720" s="77" t="s">
        <v>502</v>
      </c>
      <c r="C1720" s="77" t="s">
        <v>144</v>
      </c>
      <c r="D1720" s="111" t="s">
        <v>1632</v>
      </c>
      <c r="E1720" s="77" t="s">
        <v>1598</v>
      </c>
      <c r="F1720" s="104">
        <v>84</v>
      </c>
      <c r="G1720" s="108">
        <f t="shared" si="0"/>
        <v>3</v>
      </c>
      <c r="H1720" s="104">
        <v>3</v>
      </c>
      <c r="I1720" s="104">
        <v>0</v>
      </c>
      <c r="J1720" s="103">
        <v>58</v>
      </c>
      <c r="K1720" s="108">
        <f t="shared" si="1"/>
        <v>0</v>
      </c>
      <c r="L1720" s="104">
        <v>0</v>
      </c>
      <c r="M1720" s="104">
        <v>0</v>
      </c>
      <c r="N1720" s="104">
        <v>36</v>
      </c>
      <c r="O1720" s="104">
        <v>47</v>
      </c>
      <c r="P1720" s="77" t="s">
        <v>1908</v>
      </c>
      <c r="Q1720" s="104">
        <v>32</v>
      </c>
      <c r="R1720" s="104">
        <v>255</v>
      </c>
      <c r="S1720" s="104">
        <v>82</v>
      </c>
    </row>
    <row r="1721" spans="1:19" ht="12.75" customHeight="1" x14ac:dyDescent="0.15">
      <c r="A1721" s="2" t="s">
        <v>622</v>
      </c>
      <c r="B1721" s="2" t="s">
        <v>502</v>
      </c>
      <c r="C1721" s="2" t="s">
        <v>144</v>
      </c>
      <c r="D1721" s="86">
        <v>2014</v>
      </c>
      <c r="E1721" s="2" t="s">
        <v>1598</v>
      </c>
      <c r="F1721" s="2">
        <v>84</v>
      </c>
      <c r="G1721" s="108">
        <f t="shared" si="0"/>
        <v>17</v>
      </c>
      <c r="H1721" s="2">
        <v>17</v>
      </c>
      <c r="I1721" s="2">
        <v>0</v>
      </c>
      <c r="J1721" s="2">
        <v>58</v>
      </c>
      <c r="K1721" s="108">
        <f t="shared" si="1"/>
        <v>2</v>
      </c>
      <c r="L1721" s="2">
        <v>2</v>
      </c>
      <c r="M1721" s="2">
        <v>0</v>
      </c>
      <c r="N1721" s="2">
        <v>36</v>
      </c>
      <c r="O1721" s="2">
        <v>1</v>
      </c>
      <c r="P1721" s="2">
        <v>77</v>
      </c>
      <c r="Q1721" s="2">
        <v>27</v>
      </c>
      <c r="R1721" s="2">
        <v>255</v>
      </c>
      <c r="S1721" s="2">
        <v>47</v>
      </c>
    </row>
    <row r="1722" spans="1:19" ht="12.75" customHeight="1" x14ac:dyDescent="0.15">
      <c r="A1722" s="2" t="s">
        <v>622</v>
      </c>
      <c r="B1722" s="2" t="s">
        <v>502</v>
      </c>
      <c r="C1722" s="2" t="s">
        <v>144</v>
      </c>
      <c r="D1722" s="86">
        <v>2015</v>
      </c>
      <c r="E1722" s="2" t="s">
        <v>1598</v>
      </c>
      <c r="F1722" s="2">
        <v>84</v>
      </c>
      <c r="G1722" s="108">
        <f t="shared" si="0"/>
        <v>0</v>
      </c>
      <c r="H1722" s="2">
        <v>0</v>
      </c>
      <c r="I1722" s="2">
        <v>0</v>
      </c>
      <c r="J1722" s="2">
        <v>58</v>
      </c>
      <c r="K1722" s="108">
        <f t="shared" si="1"/>
        <v>0</v>
      </c>
      <c r="L1722" s="2">
        <v>0</v>
      </c>
      <c r="M1722" s="2">
        <v>0</v>
      </c>
      <c r="N1722" s="2">
        <v>36</v>
      </c>
      <c r="O1722" s="2">
        <v>0</v>
      </c>
      <c r="P1722" s="2">
        <v>77</v>
      </c>
      <c r="Q1722" s="2">
        <v>115</v>
      </c>
      <c r="R1722" s="2">
        <v>255</v>
      </c>
      <c r="S1722" s="2">
        <v>115</v>
      </c>
    </row>
    <row r="1723" spans="1:19" ht="12.75" customHeight="1" x14ac:dyDescent="0.15">
      <c r="A1723" s="2" t="s">
        <v>622</v>
      </c>
      <c r="B1723" s="2" t="s">
        <v>502</v>
      </c>
      <c r="C1723" s="2" t="s">
        <v>144</v>
      </c>
      <c r="D1723" s="86">
        <v>2016</v>
      </c>
      <c r="E1723" s="2" t="s">
        <v>1598</v>
      </c>
      <c r="F1723" s="2">
        <v>84</v>
      </c>
      <c r="G1723" s="108">
        <f t="shared" si="0"/>
        <v>0</v>
      </c>
      <c r="H1723" s="2">
        <v>0</v>
      </c>
      <c r="I1723" s="2">
        <v>0</v>
      </c>
      <c r="J1723" s="2">
        <v>58</v>
      </c>
      <c r="K1723" s="108">
        <f t="shared" si="1"/>
        <v>0</v>
      </c>
      <c r="L1723" s="2">
        <v>0</v>
      </c>
      <c r="M1723" s="2">
        <v>0</v>
      </c>
      <c r="N1723" s="2">
        <v>36</v>
      </c>
      <c r="O1723" s="2">
        <v>38</v>
      </c>
      <c r="P1723" s="2">
        <v>77</v>
      </c>
      <c r="Q1723" s="2">
        <v>62</v>
      </c>
      <c r="R1723" s="2">
        <v>255</v>
      </c>
      <c r="S1723" s="2">
        <v>100</v>
      </c>
    </row>
    <row r="1724" spans="1:19" ht="12.75" customHeight="1" x14ac:dyDescent="0.15">
      <c r="A1724" s="2" t="s">
        <v>622</v>
      </c>
      <c r="B1724" s="2" t="s">
        <v>502</v>
      </c>
      <c r="C1724" s="2" t="s">
        <v>144</v>
      </c>
      <c r="D1724" s="86">
        <v>2017</v>
      </c>
      <c r="E1724" s="2" t="s">
        <v>1598</v>
      </c>
      <c r="F1724" s="2">
        <v>84</v>
      </c>
      <c r="G1724" s="108">
        <f t="shared" si="0"/>
        <v>0</v>
      </c>
      <c r="H1724" s="2">
        <v>0</v>
      </c>
      <c r="I1724" s="2">
        <v>0</v>
      </c>
      <c r="J1724" s="2">
        <v>58</v>
      </c>
      <c r="K1724" s="108">
        <f t="shared" si="1"/>
        <v>0</v>
      </c>
      <c r="L1724" s="2">
        <v>0</v>
      </c>
      <c r="M1724" s="2">
        <v>0</v>
      </c>
      <c r="N1724" s="2">
        <v>36</v>
      </c>
      <c r="O1724" s="2">
        <v>50</v>
      </c>
      <c r="P1724" s="2">
        <v>77</v>
      </c>
      <c r="Q1724" s="2">
        <v>16</v>
      </c>
      <c r="R1724" s="2">
        <v>255</v>
      </c>
      <c r="S1724" s="2">
        <v>66</v>
      </c>
    </row>
    <row r="1725" spans="1:19" ht="12.75" customHeight="1" x14ac:dyDescent="0.15">
      <c r="A1725" s="77" t="s">
        <v>241</v>
      </c>
      <c r="B1725" s="77" t="s">
        <v>229</v>
      </c>
      <c r="C1725" s="77" t="s">
        <v>67</v>
      </c>
      <c r="D1725" s="111" t="s">
        <v>1632</v>
      </c>
      <c r="E1725" s="77" t="s">
        <v>1598</v>
      </c>
      <c r="F1725" s="104">
        <v>24</v>
      </c>
      <c r="G1725" s="108">
        <f t="shared" si="0"/>
        <v>0</v>
      </c>
      <c r="H1725" s="104">
        <v>0</v>
      </c>
      <c r="I1725" s="104">
        <v>0</v>
      </c>
      <c r="J1725" s="103">
        <v>16</v>
      </c>
      <c r="K1725" s="108">
        <f t="shared" si="1"/>
        <v>1</v>
      </c>
      <c r="L1725" s="104">
        <v>0</v>
      </c>
      <c r="M1725" s="104">
        <v>1</v>
      </c>
      <c r="N1725" s="104">
        <v>19</v>
      </c>
      <c r="O1725" s="104">
        <v>0</v>
      </c>
      <c r="P1725" s="77" t="s">
        <v>1696</v>
      </c>
      <c r="Q1725" s="104">
        <v>4</v>
      </c>
      <c r="R1725" s="104">
        <v>78</v>
      </c>
      <c r="S1725" s="104">
        <v>5</v>
      </c>
    </row>
    <row r="1726" spans="1:19" ht="12.75" customHeight="1" x14ac:dyDescent="0.15">
      <c r="A1726" s="2" t="s">
        <v>241</v>
      </c>
      <c r="B1726" s="2" t="s">
        <v>229</v>
      </c>
      <c r="C1726" s="2" t="s">
        <v>67</v>
      </c>
      <c r="D1726" s="86">
        <v>2014</v>
      </c>
      <c r="E1726" s="2" t="s">
        <v>1598</v>
      </c>
      <c r="F1726" s="2">
        <v>24</v>
      </c>
      <c r="G1726" s="108">
        <f t="shared" si="0"/>
        <v>0</v>
      </c>
      <c r="H1726" s="2">
        <v>0</v>
      </c>
      <c r="I1726" s="2">
        <v>0</v>
      </c>
      <c r="J1726" s="2">
        <v>16</v>
      </c>
      <c r="K1726" s="108">
        <f t="shared" si="1"/>
        <v>0</v>
      </c>
      <c r="L1726" s="2">
        <v>0</v>
      </c>
      <c r="M1726" s="2">
        <v>0</v>
      </c>
      <c r="N1726" s="2">
        <v>19</v>
      </c>
      <c r="O1726" s="2">
        <v>0</v>
      </c>
      <c r="P1726" s="2">
        <v>19</v>
      </c>
      <c r="Q1726" s="2">
        <v>2</v>
      </c>
      <c r="R1726" s="2">
        <v>78</v>
      </c>
      <c r="S1726" s="2">
        <v>2</v>
      </c>
    </row>
    <row r="1727" spans="1:19" ht="12.75" customHeight="1" x14ac:dyDescent="0.15">
      <c r="A1727" t="s">
        <v>241</v>
      </c>
      <c r="B1727" t="s">
        <v>229</v>
      </c>
      <c r="C1727" t="s">
        <v>67</v>
      </c>
      <c r="D1727" s="86">
        <v>2015</v>
      </c>
      <c r="E1727" t="s">
        <v>1598</v>
      </c>
      <c r="F1727">
        <v>24</v>
      </c>
      <c r="G1727" s="108">
        <f t="shared" si="0"/>
        <v>0</v>
      </c>
      <c r="H1727">
        <v>0</v>
      </c>
      <c r="I1727">
        <v>0</v>
      </c>
      <c r="J1727">
        <v>16</v>
      </c>
      <c r="K1727" s="108">
        <f t="shared" si="1"/>
        <v>0</v>
      </c>
      <c r="L1727">
        <v>0</v>
      </c>
      <c r="M1727">
        <v>0</v>
      </c>
      <c r="N1727">
        <v>19</v>
      </c>
      <c r="O1727">
        <v>0</v>
      </c>
      <c r="P1727">
        <v>19</v>
      </c>
      <c r="Q1727">
        <v>0</v>
      </c>
      <c r="R1727">
        <v>78</v>
      </c>
      <c r="S1727">
        <v>0</v>
      </c>
    </row>
    <row r="1728" spans="1:19" ht="12.75" customHeight="1" x14ac:dyDescent="0.15">
      <c r="A1728" t="s">
        <v>241</v>
      </c>
      <c r="B1728" t="s">
        <v>229</v>
      </c>
      <c r="C1728" t="s">
        <v>67</v>
      </c>
      <c r="D1728" s="86">
        <v>2016</v>
      </c>
      <c r="E1728" t="s">
        <v>1598</v>
      </c>
      <c r="F1728">
        <v>24</v>
      </c>
      <c r="G1728" s="108">
        <f t="shared" si="0"/>
        <v>0</v>
      </c>
      <c r="H1728">
        <v>0</v>
      </c>
      <c r="I1728">
        <v>0</v>
      </c>
      <c r="J1728">
        <v>16</v>
      </c>
      <c r="K1728" s="108">
        <f t="shared" si="1"/>
        <v>0</v>
      </c>
      <c r="L1728">
        <v>0</v>
      </c>
      <c r="M1728">
        <v>0</v>
      </c>
      <c r="N1728">
        <v>19</v>
      </c>
      <c r="O1728">
        <v>0</v>
      </c>
      <c r="P1728">
        <v>19</v>
      </c>
      <c r="Q1728">
        <v>2</v>
      </c>
      <c r="R1728">
        <v>78</v>
      </c>
      <c r="S1728">
        <v>2</v>
      </c>
    </row>
    <row r="1729" spans="1:19" ht="12.75" customHeight="1" x14ac:dyDescent="0.15">
      <c r="A1729" t="s">
        <v>241</v>
      </c>
      <c r="B1729" t="s">
        <v>229</v>
      </c>
      <c r="C1729" t="s">
        <v>67</v>
      </c>
      <c r="D1729" s="86">
        <v>2017</v>
      </c>
      <c r="E1729" t="s">
        <v>1598</v>
      </c>
      <c r="F1729">
        <v>24</v>
      </c>
      <c r="G1729" s="108">
        <f t="shared" si="0"/>
        <v>0</v>
      </c>
      <c r="H1729">
        <v>0</v>
      </c>
      <c r="I1729">
        <v>0</v>
      </c>
      <c r="J1729">
        <v>16</v>
      </c>
      <c r="K1729" s="108">
        <f t="shared" si="1"/>
        <v>0</v>
      </c>
      <c r="L1729">
        <v>0</v>
      </c>
      <c r="M1729">
        <v>0</v>
      </c>
      <c r="N1729">
        <v>19</v>
      </c>
      <c r="O1729">
        <v>0</v>
      </c>
      <c r="P1729">
        <v>19</v>
      </c>
      <c r="Q1729">
        <v>7</v>
      </c>
      <c r="R1729">
        <v>78</v>
      </c>
      <c r="S1729">
        <v>7</v>
      </c>
    </row>
    <row r="1730" spans="1:19" ht="12.75" customHeight="1" x14ac:dyDescent="0.15">
      <c r="A1730" s="77" t="s">
        <v>221</v>
      </c>
      <c r="B1730" s="77" t="s">
        <v>168</v>
      </c>
      <c r="C1730" s="77" t="s">
        <v>144</v>
      </c>
      <c r="D1730" s="111" t="s">
        <v>1632</v>
      </c>
      <c r="E1730" s="77" t="s">
        <v>1598</v>
      </c>
      <c r="F1730" s="104">
        <v>380</v>
      </c>
      <c r="G1730" s="108">
        <f t="shared" si="0"/>
        <v>0</v>
      </c>
      <c r="H1730" s="104">
        <v>0</v>
      </c>
      <c r="I1730" s="104">
        <v>0</v>
      </c>
      <c r="J1730" s="103">
        <v>227</v>
      </c>
      <c r="K1730" s="108">
        <f t="shared" si="1"/>
        <v>0</v>
      </c>
      <c r="L1730" s="104">
        <v>0</v>
      </c>
      <c r="M1730" s="104">
        <v>0</v>
      </c>
      <c r="N1730" s="104">
        <v>243</v>
      </c>
      <c r="O1730" s="104">
        <v>0</v>
      </c>
      <c r="P1730" s="77" t="s">
        <v>1909</v>
      </c>
      <c r="Q1730" s="104">
        <v>23</v>
      </c>
      <c r="R1730" s="104">
        <v>1450</v>
      </c>
      <c r="S1730" s="104">
        <v>23</v>
      </c>
    </row>
    <row r="1731" spans="1:19" ht="12.75" customHeight="1" x14ac:dyDescent="0.15">
      <c r="A1731" s="2" t="s">
        <v>221</v>
      </c>
      <c r="B1731" s="2" t="s">
        <v>168</v>
      </c>
      <c r="C1731" s="2" t="s">
        <v>144</v>
      </c>
      <c r="D1731" s="86">
        <v>2014</v>
      </c>
      <c r="E1731" s="2" t="s">
        <v>1598</v>
      </c>
      <c r="F1731" s="2">
        <v>380</v>
      </c>
      <c r="G1731" s="108">
        <f t="shared" si="0"/>
        <v>0</v>
      </c>
      <c r="H1731" s="2">
        <v>0</v>
      </c>
      <c r="I1731" s="2">
        <v>0</v>
      </c>
      <c r="J1731" s="2">
        <v>227</v>
      </c>
      <c r="K1731" s="108">
        <f t="shared" si="1"/>
        <v>0</v>
      </c>
      <c r="L1731" s="2">
        <v>0</v>
      </c>
      <c r="M1731" s="2">
        <v>0</v>
      </c>
      <c r="N1731" s="2">
        <v>243</v>
      </c>
      <c r="O1731" s="2">
        <v>0</v>
      </c>
      <c r="P1731" s="2">
        <v>600</v>
      </c>
      <c r="Q1731" s="2">
        <v>12</v>
      </c>
      <c r="R1731" s="2">
        <v>1450</v>
      </c>
      <c r="S1731" s="2">
        <v>12</v>
      </c>
    </row>
    <row r="1732" spans="1:19" ht="12.75" customHeight="1" x14ac:dyDescent="0.15">
      <c r="A1732" t="s">
        <v>221</v>
      </c>
      <c r="B1732" t="s">
        <v>168</v>
      </c>
      <c r="C1732" t="s">
        <v>144</v>
      </c>
      <c r="D1732" s="86">
        <v>2015</v>
      </c>
      <c r="E1732" t="s">
        <v>1598</v>
      </c>
      <c r="F1732">
        <v>380</v>
      </c>
      <c r="G1732" s="108">
        <f t="shared" si="0"/>
        <v>0</v>
      </c>
      <c r="H1732">
        <v>0</v>
      </c>
      <c r="I1732">
        <v>0</v>
      </c>
      <c r="J1732">
        <v>227</v>
      </c>
      <c r="K1732" s="108">
        <f t="shared" si="1"/>
        <v>0</v>
      </c>
      <c r="L1732">
        <v>0</v>
      </c>
      <c r="M1732">
        <v>0</v>
      </c>
      <c r="N1732">
        <v>243</v>
      </c>
      <c r="O1732">
        <v>0</v>
      </c>
      <c r="P1732">
        <v>600</v>
      </c>
      <c r="Q1732">
        <v>21</v>
      </c>
      <c r="R1732">
        <v>1450</v>
      </c>
      <c r="S1732">
        <v>21</v>
      </c>
    </row>
    <row r="1733" spans="1:19" ht="12.75" customHeight="1" x14ac:dyDescent="0.15">
      <c r="A1733" t="s">
        <v>221</v>
      </c>
      <c r="B1733" t="s">
        <v>168</v>
      </c>
      <c r="C1733" t="s">
        <v>144</v>
      </c>
      <c r="D1733" s="86">
        <v>2016</v>
      </c>
      <c r="E1733" t="s">
        <v>1598</v>
      </c>
      <c r="F1733">
        <v>380</v>
      </c>
      <c r="G1733" s="108">
        <f t="shared" si="0"/>
        <v>0</v>
      </c>
      <c r="H1733">
        <v>0</v>
      </c>
      <c r="I1733">
        <v>0</v>
      </c>
      <c r="J1733">
        <v>227</v>
      </c>
      <c r="K1733" s="108">
        <f t="shared" si="1"/>
        <v>0</v>
      </c>
      <c r="L1733">
        <v>0</v>
      </c>
      <c r="M1733">
        <v>0</v>
      </c>
      <c r="N1733">
        <v>243</v>
      </c>
      <c r="O1733">
        <v>1</v>
      </c>
      <c r="P1733">
        <v>600</v>
      </c>
      <c r="Q1733">
        <v>49</v>
      </c>
      <c r="R1733">
        <v>1450</v>
      </c>
      <c r="S1733">
        <v>50</v>
      </c>
    </row>
    <row r="1734" spans="1:19" ht="12.75" customHeight="1" x14ac:dyDescent="0.15">
      <c r="A1734" t="s">
        <v>221</v>
      </c>
      <c r="B1734" t="s">
        <v>168</v>
      </c>
      <c r="C1734" t="s">
        <v>144</v>
      </c>
      <c r="D1734" s="86">
        <v>2017</v>
      </c>
      <c r="E1734" t="s">
        <v>1598</v>
      </c>
      <c r="F1734">
        <v>380</v>
      </c>
      <c r="G1734" s="108">
        <f t="shared" si="0"/>
        <v>0</v>
      </c>
      <c r="H1734">
        <v>0</v>
      </c>
      <c r="I1734">
        <v>0</v>
      </c>
      <c r="J1734">
        <v>227</v>
      </c>
      <c r="K1734" s="108">
        <f t="shared" si="1"/>
        <v>0</v>
      </c>
      <c r="L1734">
        <v>0</v>
      </c>
      <c r="M1734">
        <v>0</v>
      </c>
      <c r="N1734">
        <v>243</v>
      </c>
      <c r="O1734">
        <v>4</v>
      </c>
      <c r="P1734">
        <v>600</v>
      </c>
      <c r="Q1734">
        <v>9</v>
      </c>
      <c r="R1734">
        <v>1450</v>
      </c>
      <c r="S1734">
        <v>13</v>
      </c>
    </row>
    <row r="1735" spans="1:19" ht="12.75" customHeight="1" x14ac:dyDescent="0.15">
      <c r="A1735" s="77" t="s">
        <v>467</v>
      </c>
      <c r="B1735" s="77" t="s">
        <v>464</v>
      </c>
      <c r="C1735" s="77" t="s">
        <v>128</v>
      </c>
      <c r="D1735" s="111" t="s">
        <v>1632</v>
      </c>
      <c r="E1735" s="77" t="s">
        <v>1598</v>
      </c>
      <c r="F1735" s="104">
        <v>980</v>
      </c>
      <c r="G1735" s="108">
        <f t="shared" si="0"/>
        <v>0</v>
      </c>
      <c r="H1735" s="104">
        <v>0</v>
      </c>
      <c r="I1735" s="104">
        <v>0</v>
      </c>
      <c r="J1735" s="103">
        <v>705</v>
      </c>
      <c r="K1735" s="108">
        <f t="shared" si="1"/>
        <v>0</v>
      </c>
      <c r="L1735" s="104">
        <v>0</v>
      </c>
      <c r="M1735" s="104">
        <v>0</v>
      </c>
      <c r="N1735" s="104">
        <v>828</v>
      </c>
      <c r="O1735" s="104">
        <v>7</v>
      </c>
      <c r="P1735" s="77" t="s">
        <v>1910</v>
      </c>
      <c r="Q1735" s="104">
        <v>1146</v>
      </c>
      <c r="R1735" s="104">
        <v>4976</v>
      </c>
      <c r="S1735" s="104">
        <v>1153</v>
      </c>
    </row>
    <row r="1736" spans="1:19" ht="12.75" customHeight="1" x14ac:dyDescent="0.15">
      <c r="A1736" t="s">
        <v>467</v>
      </c>
      <c r="B1736" t="s">
        <v>464</v>
      </c>
      <c r="C1736" t="s">
        <v>128</v>
      </c>
      <c r="D1736" s="86">
        <v>2015</v>
      </c>
      <c r="E1736" t="s">
        <v>1598</v>
      </c>
      <c r="F1736">
        <v>980</v>
      </c>
      <c r="G1736" s="108">
        <f t="shared" si="0"/>
        <v>0</v>
      </c>
      <c r="H1736">
        <v>0</v>
      </c>
      <c r="I1736">
        <v>0</v>
      </c>
      <c r="J1736">
        <v>705</v>
      </c>
      <c r="K1736" s="108">
        <f t="shared" si="1"/>
        <v>0</v>
      </c>
      <c r="L1736">
        <v>0</v>
      </c>
      <c r="M1736">
        <v>0</v>
      </c>
      <c r="N1736">
        <v>828</v>
      </c>
      <c r="O1736">
        <v>0</v>
      </c>
      <c r="P1736">
        <v>2463</v>
      </c>
      <c r="Q1736">
        <v>0</v>
      </c>
      <c r="R1736">
        <v>4976</v>
      </c>
      <c r="S1736">
        <v>0</v>
      </c>
    </row>
    <row r="1737" spans="1:19" ht="12.75" customHeight="1" x14ac:dyDescent="0.15">
      <c r="A1737" t="s">
        <v>467</v>
      </c>
      <c r="B1737" t="s">
        <v>464</v>
      </c>
      <c r="C1737" t="s">
        <v>128</v>
      </c>
      <c r="D1737" s="86">
        <v>2016</v>
      </c>
      <c r="E1737" t="s">
        <v>1598</v>
      </c>
      <c r="F1737">
        <v>980</v>
      </c>
      <c r="G1737" s="108">
        <f t="shared" si="0"/>
        <v>0</v>
      </c>
      <c r="H1737">
        <v>0</v>
      </c>
      <c r="I1737">
        <v>0</v>
      </c>
      <c r="J1737">
        <v>705</v>
      </c>
      <c r="K1737" s="108">
        <f t="shared" si="1"/>
        <v>0</v>
      </c>
      <c r="L1737">
        <v>0</v>
      </c>
      <c r="M1737">
        <v>0</v>
      </c>
      <c r="N1737">
        <v>828</v>
      </c>
      <c r="O1737">
        <v>2</v>
      </c>
      <c r="P1737">
        <v>2463</v>
      </c>
      <c r="Q1737">
        <v>1003</v>
      </c>
      <c r="R1737">
        <v>4976</v>
      </c>
      <c r="S1737">
        <v>1005</v>
      </c>
    </row>
    <row r="1738" spans="1:19" ht="12.75" customHeight="1" x14ac:dyDescent="0.15">
      <c r="A1738" t="s">
        <v>467</v>
      </c>
      <c r="B1738" t="s">
        <v>464</v>
      </c>
      <c r="C1738" t="s">
        <v>128</v>
      </c>
      <c r="D1738" s="86">
        <v>2017</v>
      </c>
      <c r="E1738" t="s">
        <v>1598</v>
      </c>
      <c r="F1738">
        <v>980</v>
      </c>
      <c r="G1738" s="108">
        <f t="shared" si="0"/>
        <v>0</v>
      </c>
      <c r="H1738">
        <v>0</v>
      </c>
      <c r="I1738">
        <v>0</v>
      </c>
      <c r="J1738">
        <v>705</v>
      </c>
      <c r="K1738" s="108">
        <f t="shared" si="1"/>
        <v>0</v>
      </c>
      <c r="L1738">
        <v>0</v>
      </c>
      <c r="M1738">
        <v>0</v>
      </c>
      <c r="N1738">
        <v>828</v>
      </c>
      <c r="O1738">
        <v>3</v>
      </c>
      <c r="P1738">
        <v>2463</v>
      </c>
      <c r="Q1738">
        <v>301</v>
      </c>
      <c r="R1738">
        <v>4976</v>
      </c>
      <c r="S1738">
        <v>304</v>
      </c>
    </row>
    <row r="1739" spans="1:19" ht="12.75" customHeight="1" x14ac:dyDescent="0.15">
      <c r="A1739" s="77" t="s">
        <v>272</v>
      </c>
      <c r="B1739" s="77" t="s">
        <v>269</v>
      </c>
      <c r="C1739" s="77" t="s">
        <v>83</v>
      </c>
      <c r="D1739" s="111" t="s">
        <v>1632</v>
      </c>
      <c r="E1739" s="77" t="s">
        <v>1598</v>
      </c>
      <c r="F1739" s="104">
        <v>305</v>
      </c>
      <c r="G1739" s="108">
        <f t="shared" si="0"/>
        <v>0</v>
      </c>
      <c r="H1739" s="104">
        <v>0</v>
      </c>
      <c r="I1739" s="104">
        <v>0</v>
      </c>
      <c r="J1739" s="103">
        <v>230</v>
      </c>
      <c r="K1739" s="108">
        <f t="shared" si="1"/>
        <v>33</v>
      </c>
      <c r="L1739" s="104">
        <v>6</v>
      </c>
      <c r="M1739" s="104">
        <v>27</v>
      </c>
      <c r="N1739" s="104">
        <v>248</v>
      </c>
      <c r="O1739" s="104">
        <v>96</v>
      </c>
      <c r="P1739" s="77" t="s">
        <v>1911</v>
      </c>
      <c r="Q1739" s="104">
        <v>122</v>
      </c>
      <c r="R1739" s="104">
        <v>1259</v>
      </c>
      <c r="S1739" s="104">
        <v>251</v>
      </c>
    </row>
    <row r="1740" spans="1:19" ht="12.75" customHeight="1" x14ac:dyDescent="0.15">
      <c r="A1740" s="2" t="s">
        <v>272</v>
      </c>
      <c r="B1740" s="2" t="s">
        <v>269</v>
      </c>
      <c r="C1740" s="2" t="s">
        <v>83</v>
      </c>
      <c r="D1740" s="86">
        <v>2014</v>
      </c>
      <c r="E1740" s="2" t="s">
        <v>1598</v>
      </c>
      <c r="F1740" s="2">
        <v>305</v>
      </c>
      <c r="G1740" s="108">
        <f t="shared" si="0"/>
        <v>0</v>
      </c>
      <c r="H1740" s="2">
        <v>0</v>
      </c>
      <c r="I1740" s="2">
        <v>0</v>
      </c>
      <c r="J1740" s="2">
        <v>230</v>
      </c>
      <c r="K1740" s="108">
        <f t="shared" si="1"/>
        <v>0</v>
      </c>
      <c r="L1740" s="2">
        <v>0</v>
      </c>
      <c r="M1740" s="2">
        <v>0</v>
      </c>
      <c r="N1740" s="2">
        <v>248</v>
      </c>
      <c r="O1740" s="2">
        <v>0</v>
      </c>
      <c r="P1740" s="2">
        <v>476</v>
      </c>
      <c r="Q1740" s="2">
        <v>95</v>
      </c>
      <c r="R1740" s="2">
        <v>1259</v>
      </c>
      <c r="S1740" s="2">
        <v>95</v>
      </c>
    </row>
    <row r="1741" spans="1:19" ht="12.75" customHeight="1" x14ac:dyDescent="0.15">
      <c r="A1741" t="s">
        <v>272</v>
      </c>
      <c r="B1741" t="s">
        <v>269</v>
      </c>
      <c r="C1741" t="s">
        <v>83</v>
      </c>
      <c r="D1741" s="86">
        <v>2015</v>
      </c>
      <c r="E1741" t="s">
        <v>1598</v>
      </c>
      <c r="F1741">
        <v>305</v>
      </c>
      <c r="G1741" s="108">
        <f t="shared" si="0"/>
        <v>0</v>
      </c>
      <c r="H1741">
        <v>0</v>
      </c>
      <c r="I1741">
        <v>0</v>
      </c>
      <c r="J1741">
        <v>230</v>
      </c>
      <c r="K1741" s="108">
        <f t="shared" si="1"/>
        <v>0</v>
      </c>
      <c r="L1741">
        <v>0</v>
      </c>
      <c r="M1741">
        <v>0</v>
      </c>
      <c r="N1741">
        <v>248</v>
      </c>
      <c r="O1741">
        <v>0</v>
      </c>
      <c r="P1741">
        <v>476</v>
      </c>
      <c r="Q1741">
        <v>87</v>
      </c>
      <c r="R1741">
        <v>1259</v>
      </c>
      <c r="S1741">
        <v>87</v>
      </c>
    </row>
    <row r="1742" spans="1:19" ht="12.75" customHeight="1" x14ac:dyDescent="0.15">
      <c r="A1742" t="s">
        <v>272</v>
      </c>
      <c r="B1742" t="s">
        <v>269</v>
      </c>
      <c r="C1742" t="s">
        <v>83</v>
      </c>
      <c r="D1742" s="86">
        <v>2016</v>
      </c>
      <c r="E1742" t="s">
        <v>1598</v>
      </c>
      <c r="F1742">
        <v>305</v>
      </c>
      <c r="G1742" s="108">
        <f t="shared" si="0"/>
        <v>0</v>
      </c>
      <c r="H1742">
        <v>0</v>
      </c>
      <c r="I1742">
        <v>0</v>
      </c>
      <c r="J1742">
        <v>230</v>
      </c>
      <c r="K1742" s="108">
        <f t="shared" si="1"/>
        <v>0</v>
      </c>
      <c r="L1742">
        <v>0</v>
      </c>
      <c r="M1742">
        <v>0</v>
      </c>
      <c r="N1742">
        <v>248</v>
      </c>
      <c r="O1742">
        <v>0</v>
      </c>
      <c r="P1742">
        <v>476</v>
      </c>
      <c r="Q1742">
        <v>116</v>
      </c>
      <c r="R1742">
        <v>1259</v>
      </c>
      <c r="S1742">
        <v>116</v>
      </c>
    </row>
    <row r="1743" spans="1:19" ht="12.75" customHeight="1" x14ac:dyDescent="0.15">
      <c r="A1743" t="s">
        <v>272</v>
      </c>
      <c r="B1743" t="s">
        <v>269</v>
      </c>
      <c r="C1743" t="s">
        <v>83</v>
      </c>
      <c r="D1743" s="86">
        <v>2017</v>
      </c>
      <c r="E1743" t="s">
        <v>1598</v>
      </c>
      <c r="F1743">
        <v>305</v>
      </c>
      <c r="G1743" s="108">
        <f t="shared" si="0"/>
        <v>0</v>
      </c>
      <c r="H1743">
        <v>0</v>
      </c>
      <c r="I1743">
        <v>0</v>
      </c>
      <c r="J1743">
        <v>230</v>
      </c>
      <c r="K1743" s="108">
        <f t="shared" si="1"/>
        <v>0</v>
      </c>
      <c r="L1743">
        <v>0</v>
      </c>
      <c r="M1743">
        <v>0</v>
      </c>
      <c r="N1743">
        <v>248</v>
      </c>
      <c r="O1743">
        <v>0</v>
      </c>
      <c r="P1743">
        <v>476</v>
      </c>
      <c r="Q1743">
        <v>93</v>
      </c>
      <c r="R1743">
        <v>1259</v>
      </c>
      <c r="S1743">
        <v>93</v>
      </c>
    </row>
    <row r="1744" spans="1:19" ht="12.75" customHeight="1" x14ac:dyDescent="0.15">
      <c r="A1744" s="2" t="s">
        <v>564</v>
      </c>
      <c r="B1744" s="2" t="s">
        <v>564</v>
      </c>
      <c r="C1744" s="2" t="s">
        <v>128</v>
      </c>
      <c r="D1744" s="86">
        <v>2015</v>
      </c>
      <c r="E1744" s="2" t="s">
        <v>1598</v>
      </c>
      <c r="F1744" s="2">
        <v>920</v>
      </c>
      <c r="G1744" s="108">
        <f t="shared" si="0"/>
        <v>0</v>
      </c>
      <c r="H1744" s="2">
        <v>0</v>
      </c>
      <c r="I1744" s="2">
        <v>0</v>
      </c>
      <c r="J1744" s="2">
        <v>609</v>
      </c>
      <c r="K1744" s="108">
        <f t="shared" si="1"/>
        <v>0</v>
      </c>
      <c r="L1744" s="2">
        <v>0</v>
      </c>
      <c r="M1744" s="2">
        <v>0</v>
      </c>
      <c r="N1744" s="2">
        <v>613</v>
      </c>
      <c r="O1744" s="2">
        <v>0</v>
      </c>
      <c r="P1744" s="2">
        <v>1452</v>
      </c>
      <c r="Q1744" s="2">
        <v>485</v>
      </c>
      <c r="R1744" s="2">
        <v>3594</v>
      </c>
      <c r="S1744" s="2">
        <v>485</v>
      </c>
    </row>
    <row r="1745" spans="1:19" ht="12.75" customHeight="1" x14ac:dyDescent="0.15">
      <c r="A1745" s="2" t="s">
        <v>564</v>
      </c>
      <c r="B1745" s="2" t="s">
        <v>564</v>
      </c>
      <c r="C1745" s="2" t="s">
        <v>128</v>
      </c>
      <c r="D1745" s="86">
        <v>2016</v>
      </c>
      <c r="E1745" s="2" t="s">
        <v>1598</v>
      </c>
      <c r="F1745" s="2">
        <v>920</v>
      </c>
      <c r="G1745" s="108">
        <f t="shared" si="0"/>
        <v>0</v>
      </c>
      <c r="H1745" s="2">
        <v>0</v>
      </c>
      <c r="I1745" s="2">
        <v>0</v>
      </c>
      <c r="J1745" s="2">
        <v>609</v>
      </c>
      <c r="K1745" s="108">
        <f t="shared" si="1"/>
        <v>0</v>
      </c>
      <c r="L1745" s="2">
        <v>0</v>
      </c>
      <c r="M1745" s="2">
        <v>0</v>
      </c>
      <c r="N1745" s="2">
        <v>613</v>
      </c>
      <c r="O1745" s="2">
        <v>0</v>
      </c>
      <c r="P1745" s="2">
        <v>1452</v>
      </c>
      <c r="Q1745" s="2">
        <v>335</v>
      </c>
      <c r="R1745" s="2">
        <v>3594</v>
      </c>
      <c r="S1745" s="2">
        <v>335</v>
      </c>
    </row>
    <row r="1746" spans="1:19" ht="12.75" customHeight="1" x14ac:dyDescent="0.15">
      <c r="A1746" s="2" t="s">
        <v>564</v>
      </c>
      <c r="B1746" s="2" t="s">
        <v>564</v>
      </c>
      <c r="C1746" s="2" t="s">
        <v>128</v>
      </c>
      <c r="D1746" s="86">
        <v>2017</v>
      </c>
      <c r="E1746" s="2" t="s">
        <v>1598</v>
      </c>
      <c r="F1746" s="2">
        <v>920</v>
      </c>
      <c r="G1746" s="108">
        <f t="shared" si="0"/>
        <v>0</v>
      </c>
      <c r="H1746" s="2">
        <v>0</v>
      </c>
      <c r="I1746" s="2">
        <v>0</v>
      </c>
      <c r="J1746" s="2">
        <v>609</v>
      </c>
      <c r="K1746" s="108">
        <f t="shared" si="1"/>
        <v>7</v>
      </c>
      <c r="L1746" s="2">
        <v>7</v>
      </c>
      <c r="M1746" s="2">
        <v>0</v>
      </c>
      <c r="N1746" s="2">
        <v>613</v>
      </c>
      <c r="O1746" s="2">
        <v>0</v>
      </c>
      <c r="P1746" s="2">
        <v>1452</v>
      </c>
      <c r="Q1746" s="2">
        <v>354</v>
      </c>
      <c r="R1746" s="2">
        <v>3594</v>
      </c>
      <c r="S1746" s="2">
        <v>361</v>
      </c>
    </row>
    <row r="1747" spans="1:19" ht="12.75" customHeight="1" x14ac:dyDescent="0.15">
      <c r="A1747" s="77" t="s">
        <v>604</v>
      </c>
      <c r="B1747" s="77" t="s">
        <v>564</v>
      </c>
      <c r="C1747" s="77" t="s">
        <v>128</v>
      </c>
      <c r="D1747" s="111" t="s">
        <v>1632</v>
      </c>
      <c r="E1747" s="77" t="s">
        <v>1598</v>
      </c>
      <c r="F1747" s="104">
        <v>1477</v>
      </c>
      <c r="G1747" s="108">
        <f t="shared" si="0"/>
        <v>60</v>
      </c>
      <c r="H1747" s="104">
        <v>0</v>
      </c>
      <c r="I1747" s="104">
        <v>60</v>
      </c>
      <c r="J1747" s="103">
        <v>1065</v>
      </c>
      <c r="K1747" s="108">
        <f t="shared" si="1"/>
        <v>41</v>
      </c>
      <c r="L1747" s="104">
        <v>0</v>
      </c>
      <c r="M1747" s="104">
        <v>41</v>
      </c>
      <c r="N1747" s="104">
        <v>1169</v>
      </c>
      <c r="O1747" s="104">
        <v>21</v>
      </c>
      <c r="P1747" s="77" t="s">
        <v>1913</v>
      </c>
      <c r="Q1747" s="104">
        <v>23</v>
      </c>
      <c r="R1747" s="104">
        <v>7081</v>
      </c>
      <c r="S1747" s="104">
        <v>145</v>
      </c>
    </row>
    <row r="1748" spans="1:19" ht="12.75" customHeight="1" x14ac:dyDescent="0.15">
      <c r="A1748" s="2" t="s">
        <v>604</v>
      </c>
      <c r="B1748" s="2" t="s">
        <v>564</v>
      </c>
      <c r="C1748" s="2" t="s">
        <v>128</v>
      </c>
      <c r="D1748" s="86">
        <v>2015</v>
      </c>
      <c r="E1748" s="2" t="s">
        <v>1598</v>
      </c>
      <c r="F1748" s="2">
        <v>1477</v>
      </c>
      <c r="G1748" s="108">
        <f t="shared" si="0"/>
        <v>55</v>
      </c>
      <c r="H1748" s="2">
        <v>0</v>
      </c>
      <c r="I1748" s="2">
        <v>55</v>
      </c>
      <c r="J1748" s="2">
        <v>1065</v>
      </c>
      <c r="K1748" s="108">
        <f t="shared" si="1"/>
        <v>63</v>
      </c>
      <c r="L1748" s="2">
        <v>0</v>
      </c>
      <c r="M1748" s="2">
        <v>63</v>
      </c>
      <c r="N1748" s="2">
        <v>1169</v>
      </c>
      <c r="O1748" s="2">
        <v>25</v>
      </c>
      <c r="P1748" s="2">
        <v>3370</v>
      </c>
      <c r="Q1748" s="2">
        <v>23</v>
      </c>
      <c r="R1748" s="2">
        <v>7081</v>
      </c>
      <c r="S1748" s="2">
        <v>166</v>
      </c>
    </row>
    <row r="1749" spans="1:19" ht="12.75" customHeight="1" x14ac:dyDescent="0.15">
      <c r="A1749" s="2" t="s">
        <v>604</v>
      </c>
      <c r="B1749" s="2" t="s">
        <v>564</v>
      </c>
      <c r="C1749" s="2" t="s">
        <v>128</v>
      </c>
      <c r="D1749" s="86">
        <v>2016</v>
      </c>
      <c r="E1749" s="2" t="s">
        <v>1598</v>
      </c>
      <c r="F1749" s="2">
        <v>1477</v>
      </c>
      <c r="G1749" s="108">
        <f t="shared" si="0"/>
        <v>67</v>
      </c>
      <c r="H1749" s="2">
        <v>0</v>
      </c>
      <c r="I1749" s="2">
        <v>67</v>
      </c>
      <c r="J1749" s="2">
        <v>1065</v>
      </c>
      <c r="K1749" s="108">
        <f t="shared" si="1"/>
        <v>27</v>
      </c>
      <c r="L1749" s="2">
        <v>0</v>
      </c>
      <c r="M1749" s="2">
        <v>27</v>
      </c>
      <c r="N1749" s="2">
        <v>1169</v>
      </c>
      <c r="O1749" s="2">
        <v>57</v>
      </c>
      <c r="P1749" s="2">
        <v>3370</v>
      </c>
      <c r="Q1749" s="2">
        <v>58</v>
      </c>
      <c r="R1749" s="2">
        <v>7081</v>
      </c>
      <c r="S1749" s="2">
        <v>209</v>
      </c>
    </row>
    <row r="1750" spans="1:19" ht="12.75" customHeight="1" x14ac:dyDescent="0.15">
      <c r="A1750" s="2" t="s">
        <v>604</v>
      </c>
      <c r="B1750" s="2" t="s">
        <v>564</v>
      </c>
      <c r="C1750" s="2" t="s">
        <v>128</v>
      </c>
      <c r="D1750" s="86">
        <v>2017</v>
      </c>
      <c r="E1750" s="2" t="s">
        <v>1598</v>
      </c>
      <c r="F1750" s="2">
        <v>1477</v>
      </c>
      <c r="G1750" s="108">
        <f t="shared" si="0"/>
        <v>33</v>
      </c>
      <c r="H1750" s="2">
        <v>0</v>
      </c>
      <c r="I1750" s="2">
        <v>33</v>
      </c>
      <c r="J1750" s="2">
        <v>1065</v>
      </c>
      <c r="K1750" s="108">
        <f t="shared" si="1"/>
        <v>84</v>
      </c>
      <c r="L1750" s="2">
        <v>0</v>
      </c>
      <c r="M1750" s="2">
        <v>84</v>
      </c>
      <c r="N1750" s="2">
        <v>1169</v>
      </c>
      <c r="O1750" s="2">
        <v>16</v>
      </c>
      <c r="P1750" s="2">
        <v>3370</v>
      </c>
      <c r="Q1750" s="2">
        <v>13</v>
      </c>
      <c r="R1750" s="2">
        <v>7081</v>
      </c>
      <c r="S1750" s="2">
        <v>146</v>
      </c>
    </row>
    <row r="1751" spans="1:19" ht="12.75" customHeight="1" x14ac:dyDescent="0.15">
      <c r="A1751" s="77" t="s">
        <v>1324</v>
      </c>
      <c r="B1751" s="77" t="s">
        <v>554</v>
      </c>
      <c r="C1751" s="77" t="s">
        <v>83</v>
      </c>
      <c r="D1751" s="111" t="s">
        <v>1632</v>
      </c>
      <c r="E1751" s="77" t="s">
        <v>1598</v>
      </c>
      <c r="F1751" s="104">
        <v>0</v>
      </c>
      <c r="G1751" s="108">
        <f t="shared" si="0"/>
        <v>0</v>
      </c>
      <c r="H1751" s="2"/>
      <c r="I1751" s="2"/>
      <c r="J1751" s="103">
        <v>0</v>
      </c>
      <c r="K1751" s="108">
        <f t="shared" si="1"/>
        <v>0</v>
      </c>
      <c r="L1751" s="2"/>
      <c r="M1751" s="2"/>
      <c r="N1751" s="104">
        <v>0</v>
      </c>
      <c r="O1751" s="2"/>
      <c r="P1751" s="77" t="s">
        <v>1658</v>
      </c>
      <c r="Q1751" s="2"/>
      <c r="R1751" s="104">
        <v>0</v>
      </c>
      <c r="S1751" s="2"/>
    </row>
    <row r="1752" spans="1:19" ht="12.75" customHeight="1" x14ac:dyDescent="0.15">
      <c r="A1752" s="77" t="s">
        <v>610</v>
      </c>
      <c r="B1752" s="77" t="s">
        <v>607</v>
      </c>
      <c r="C1752" s="77" t="s">
        <v>83</v>
      </c>
      <c r="D1752" s="111" t="s">
        <v>1632</v>
      </c>
      <c r="E1752" s="77" t="s">
        <v>1598</v>
      </c>
      <c r="F1752" s="104">
        <v>102</v>
      </c>
      <c r="G1752" s="108">
        <f t="shared" si="0"/>
        <v>0</v>
      </c>
      <c r="H1752" s="104">
        <v>0</v>
      </c>
      <c r="I1752" s="104">
        <v>0</v>
      </c>
      <c r="J1752" s="103">
        <v>74</v>
      </c>
      <c r="K1752" s="108">
        <f t="shared" si="1"/>
        <v>0</v>
      </c>
      <c r="L1752" s="104">
        <v>0</v>
      </c>
      <c r="M1752" s="104">
        <v>0</v>
      </c>
      <c r="N1752" s="104">
        <v>81</v>
      </c>
      <c r="O1752" s="104">
        <v>0</v>
      </c>
      <c r="P1752" s="77" t="s">
        <v>1857</v>
      </c>
      <c r="Q1752" s="104">
        <v>9</v>
      </c>
      <c r="R1752" s="104">
        <v>450</v>
      </c>
      <c r="S1752" s="104">
        <v>9</v>
      </c>
    </row>
    <row r="1753" spans="1:19" ht="12.75" customHeight="1" x14ac:dyDescent="0.15">
      <c r="A1753" s="2" t="s">
        <v>610</v>
      </c>
      <c r="B1753" s="2" t="s">
        <v>607</v>
      </c>
      <c r="C1753" s="2" t="s">
        <v>83</v>
      </c>
      <c r="D1753" s="86">
        <v>2014</v>
      </c>
      <c r="E1753" s="2" t="s">
        <v>1598</v>
      </c>
      <c r="F1753" s="2">
        <v>102</v>
      </c>
      <c r="G1753" s="108">
        <f t="shared" si="0"/>
        <v>0</v>
      </c>
      <c r="H1753" s="2">
        <v>0</v>
      </c>
      <c r="I1753" s="2">
        <v>0</v>
      </c>
      <c r="J1753" s="2">
        <v>74</v>
      </c>
      <c r="K1753" s="108">
        <f t="shared" si="1"/>
        <v>2</v>
      </c>
      <c r="L1753" s="2">
        <v>2</v>
      </c>
      <c r="M1753" s="2">
        <v>0</v>
      </c>
      <c r="N1753" s="2">
        <v>81</v>
      </c>
      <c r="O1753" s="2">
        <v>0</v>
      </c>
      <c r="P1753" s="2">
        <v>193</v>
      </c>
      <c r="Q1753" s="2">
        <v>0</v>
      </c>
      <c r="R1753" s="2">
        <v>450</v>
      </c>
      <c r="S1753" s="2">
        <v>2</v>
      </c>
    </row>
    <row r="1754" spans="1:19" ht="12.75" customHeight="1" x14ac:dyDescent="0.15">
      <c r="A1754" s="2" t="s">
        <v>610</v>
      </c>
      <c r="B1754" s="2" t="s">
        <v>607</v>
      </c>
      <c r="C1754" s="2" t="s">
        <v>83</v>
      </c>
      <c r="D1754" s="86">
        <v>2015</v>
      </c>
      <c r="E1754" s="2" t="s">
        <v>1598</v>
      </c>
      <c r="F1754" s="2">
        <v>102</v>
      </c>
      <c r="G1754" s="108">
        <f t="shared" si="0"/>
        <v>0</v>
      </c>
      <c r="H1754" s="2">
        <v>0</v>
      </c>
      <c r="I1754" s="2">
        <v>0</v>
      </c>
      <c r="J1754" s="2">
        <v>74</v>
      </c>
      <c r="K1754" s="108">
        <f t="shared" si="1"/>
        <v>0</v>
      </c>
      <c r="L1754" s="2">
        <v>0</v>
      </c>
      <c r="M1754" s="2">
        <v>0</v>
      </c>
      <c r="N1754" s="2">
        <v>81</v>
      </c>
      <c r="O1754" s="2">
        <v>0</v>
      </c>
      <c r="P1754" s="2">
        <v>193</v>
      </c>
      <c r="Q1754" s="2">
        <v>33</v>
      </c>
      <c r="R1754" s="2">
        <v>450</v>
      </c>
      <c r="S1754" s="2">
        <v>33</v>
      </c>
    </row>
    <row r="1755" spans="1:19" ht="12.75" customHeight="1" x14ac:dyDescent="0.15">
      <c r="A1755" s="2" t="s">
        <v>610</v>
      </c>
      <c r="B1755" s="2" t="s">
        <v>607</v>
      </c>
      <c r="C1755" s="2" t="s">
        <v>83</v>
      </c>
      <c r="D1755" s="86">
        <v>2016</v>
      </c>
      <c r="E1755" s="2" t="s">
        <v>1598</v>
      </c>
      <c r="F1755" s="2">
        <v>102</v>
      </c>
      <c r="G1755" s="108">
        <f t="shared" si="0"/>
        <v>0</v>
      </c>
      <c r="H1755" s="2">
        <v>0</v>
      </c>
      <c r="I1755" s="2">
        <v>0</v>
      </c>
      <c r="J1755" s="2">
        <v>74</v>
      </c>
      <c r="K1755" s="108">
        <f t="shared" si="1"/>
        <v>2</v>
      </c>
      <c r="L1755" s="2">
        <v>2</v>
      </c>
      <c r="M1755" s="2">
        <v>0</v>
      </c>
      <c r="N1755" s="2">
        <v>81</v>
      </c>
      <c r="O1755" s="2">
        <v>0</v>
      </c>
      <c r="P1755" s="2">
        <v>193</v>
      </c>
      <c r="Q1755" s="2">
        <v>0</v>
      </c>
      <c r="R1755" s="2">
        <v>450</v>
      </c>
      <c r="S1755" s="2">
        <v>2</v>
      </c>
    </row>
    <row r="1756" spans="1:19" ht="12.75" customHeight="1" x14ac:dyDescent="0.15">
      <c r="A1756" s="2" t="s">
        <v>610</v>
      </c>
      <c r="B1756" s="2" t="s">
        <v>607</v>
      </c>
      <c r="C1756" s="2" t="s">
        <v>83</v>
      </c>
      <c r="D1756" s="86">
        <v>2017</v>
      </c>
      <c r="E1756" s="2" t="s">
        <v>1598</v>
      </c>
      <c r="F1756" s="2">
        <v>102</v>
      </c>
      <c r="G1756" s="108">
        <f t="shared" si="0"/>
        <v>0</v>
      </c>
      <c r="H1756" s="2">
        <v>0</v>
      </c>
      <c r="I1756" s="2">
        <v>0</v>
      </c>
      <c r="J1756" s="2">
        <v>74</v>
      </c>
      <c r="K1756" s="108">
        <f t="shared" si="1"/>
        <v>2</v>
      </c>
      <c r="L1756" s="2">
        <v>2</v>
      </c>
      <c r="M1756" s="2">
        <v>0</v>
      </c>
      <c r="N1756" s="2">
        <v>81</v>
      </c>
      <c r="O1756" s="2">
        <v>0</v>
      </c>
      <c r="P1756" s="2">
        <v>193</v>
      </c>
      <c r="Q1756" s="2">
        <v>71</v>
      </c>
      <c r="R1756" s="2">
        <v>450</v>
      </c>
      <c r="S1756" s="2">
        <v>73</v>
      </c>
    </row>
    <row r="1757" spans="1:19" ht="12.75" customHeight="1" x14ac:dyDescent="0.15">
      <c r="A1757" s="2" t="s">
        <v>592</v>
      </c>
      <c r="B1757" s="2" t="s">
        <v>517</v>
      </c>
      <c r="C1757" s="2" t="s">
        <v>128</v>
      </c>
      <c r="D1757" s="86">
        <v>2015</v>
      </c>
      <c r="E1757" s="2" t="s">
        <v>1598</v>
      </c>
      <c r="F1757" s="2">
        <v>877</v>
      </c>
      <c r="G1757" s="108">
        <f t="shared" si="0"/>
        <v>1</v>
      </c>
      <c r="H1757" s="2">
        <v>1</v>
      </c>
      <c r="I1757" s="2">
        <v>0</v>
      </c>
      <c r="J1757" s="2">
        <v>562</v>
      </c>
      <c r="K1757" s="108">
        <f t="shared" si="1"/>
        <v>3</v>
      </c>
      <c r="L1757" s="2">
        <v>3</v>
      </c>
      <c r="M1757" s="2">
        <v>0</v>
      </c>
      <c r="N1757" s="2">
        <v>627</v>
      </c>
      <c r="O1757" s="2">
        <v>41</v>
      </c>
      <c r="P1757" s="2">
        <v>1552</v>
      </c>
      <c r="Q1757" s="2">
        <v>15</v>
      </c>
      <c r="R1757" s="2">
        <v>3618</v>
      </c>
      <c r="S1757" s="2">
        <v>60</v>
      </c>
    </row>
    <row r="1758" spans="1:19" ht="12.75" customHeight="1" x14ac:dyDescent="0.15">
      <c r="A1758" s="2" t="s">
        <v>592</v>
      </c>
      <c r="B1758" s="2" t="s">
        <v>517</v>
      </c>
      <c r="C1758" s="2" t="s">
        <v>128</v>
      </c>
      <c r="D1758" s="86">
        <v>2016</v>
      </c>
      <c r="E1758" s="2" t="s">
        <v>1598</v>
      </c>
      <c r="F1758" s="2">
        <v>877</v>
      </c>
      <c r="G1758" s="108">
        <f t="shared" si="0"/>
        <v>1</v>
      </c>
      <c r="H1758" s="2">
        <v>1</v>
      </c>
      <c r="I1758" s="2">
        <v>0</v>
      </c>
      <c r="J1758" s="2">
        <v>562</v>
      </c>
      <c r="K1758" s="108">
        <f t="shared" si="1"/>
        <v>120</v>
      </c>
      <c r="L1758" s="2">
        <v>120</v>
      </c>
      <c r="M1758" s="2">
        <v>0</v>
      </c>
      <c r="N1758" s="2">
        <v>627</v>
      </c>
      <c r="O1758" s="2">
        <v>547</v>
      </c>
      <c r="P1758" s="2">
        <v>1552</v>
      </c>
      <c r="Q1758" s="2">
        <v>13</v>
      </c>
      <c r="R1758" s="2">
        <v>3618</v>
      </c>
      <c r="S1758" s="2">
        <v>681</v>
      </c>
    </row>
    <row r="1759" spans="1:19" ht="12.75" customHeight="1" x14ac:dyDescent="0.15">
      <c r="A1759" s="2" t="s">
        <v>592</v>
      </c>
      <c r="B1759" s="2" t="s">
        <v>517</v>
      </c>
      <c r="C1759" s="2" t="s">
        <v>128</v>
      </c>
      <c r="D1759" s="86">
        <v>2017</v>
      </c>
      <c r="E1759" s="2" t="s">
        <v>1598</v>
      </c>
      <c r="F1759" s="2">
        <v>877</v>
      </c>
      <c r="G1759" s="108">
        <f t="shared" si="0"/>
        <v>0</v>
      </c>
      <c r="H1759" s="2">
        <v>0</v>
      </c>
      <c r="I1759" s="2">
        <v>0</v>
      </c>
      <c r="J1759" s="2">
        <v>562</v>
      </c>
      <c r="K1759" s="108">
        <f t="shared" si="1"/>
        <v>0</v>
      </c>
      <c r="L1759" s="2">
        <v>0</v>
      </c>
      <c r="M1759" s="2">
        <v>0</v>
      </c>
      <c r="N1759" s="2">
        <v>627</v>
      </c>
      <c r="O1759" s="2">
        <v>3</v>
      </c>
      <c r="P1759" s="2">
        <v>1552</v>
      </c>
      <c r="Q1759" s="2">
        <v>18</v>
      </c>
      <c r="R1759" s="2">
        <v>3618</v>
      </c>
      <c r="S1759" s="2">
        <v>21</v>
      </c>
    </row>
    <row r="1760" spans="1:19" ht="12.75" customHeight="1" x14ac:dyDescent="0.15">
      <c r="A1760" s="2" t="s">
        <v>302</v>
      </c>
      <c r="B1760" s="2" t="s">
        <v>273</v>
      </c>
      <c r="C1760" s="2" t="s">
        <v>144</v>
      </c>
      <c r="D1760" s="86">
        <v>2014</v>
      </c>
      <c r="E1760" s="2" t="s">
        <v>1598</v>
      </c>
      <c r="F1760" s="2">
        <v>283</v>
      </c>
      <c r="G1760" s="108">
        <f t="shared" si="0"/>
        <v>88</v>
      </c>
      <c r="H1760" s="2">
        <v>88</v>
      </c>
      <c r="I1760" s="2">
        <v>0</v>
      </c>
      <c r="J1760" s="2">
        <v>195</v>
      </c>
      <c r="K1760" s="108">
        <f t="shared" si="1"/>
        <v>73</v>
      </c>
      <c r="L1760" s="2">
        <v>73</v>
      </c>
      <c r="M1760" s="2">
        <v>0</v>
      </c>
      <c r="N1760" s="2">
        <v>224</v>
      </c>
      <c r="O1760" s="2">
        <v>101</v>
      </c>
      <c r="P1760" s="2">
        <v>525</v>
      </c>
      <c r="Q1760" s="2">
        <v>496</v>
      </c>
      <c r="R1760" s="2">
        <v>1227</v>
      </c>
      <c r="S1760" s="2">
        <v>758</v>
      </c>
    </row>
    <row r="1761" spans="1:19" ht="12.75" customHeight="1" x14ac:dyDescent="0.15">
      <c r="A1761" t="s">
        <v>302</v>
      </c>
      <c r="B1761" t="s">
        <v>273</v>
      </c>
      <c r="C1761" t="s">
        <v>144</v>
      </c>
      <c r="D1761" s="86">
        <v>2015</v>
      </c>
      <c r="E1761" t="s">
        <v>1598</v>
      </c>
      <c r="F1761">
        <v>283</v>
      </c>
      <c r="G1761" s="108">
        <f t="shared" si="0"/>
        <v>0</v>
      </c>
      <c r="H1761">
        <v>0</v>
      </c>
      <c r="I1761">
        <v>0</v>
      </c>
      <c r="J1761">
        <v>195</v>
      </c>
      <c r="K1761" s="108">
        <f t="shared" si="1"/>
        <v>0</v>
      </c>
      <c r="L1761">
        <v>0</v>
      </c>
      <c r="M1761">
        <v>0</v>
      </c>
      <c r="N1761">
        <v>224</v>
      </c>
      <c r="O1761">
        <v>0</v>
      </c>
      <c r="P1761">
        <v>525</v>
      </c>
      <c r="Q1761">
        <v>240</v>
      </c>
      <c r="R1761">
        <v>1227</v>
      </c>
      <c r="S1761">
        <v>240</v>
      </c>
    </row>
    <row r="1762" spans="1:19" ht="12.75" customHeight="1" x14ac:dyDescent="0.15">
      <c r="A1762" t="s">
        <v>302</v>
      </c>
      <c r="B1762" t="s">
        <v>273</v>
      </c>
      <c r="C1762" t="s">
        <v>144</v>
      </c>
      <c r="D1762" s="86">
        <v>2016</v>
      </c>
      <c r="E1762" t="s">
        <v>1598</v>
      </c>
      <c r="F1762">
        <v>283</v>
      </c>
      <c r="G1762" s="108">
        <f t="shared" si="0"/>
        <v>1</v>
      </c>
      <c r="H1762">
        <v>1</v>
      </c>
      <c r="I1762">
        <v>0</v>
      </c>
      <c r="J1762">
        <v>195</v>
      </c>
      <c r="K1762" s="108">
        <f t="shared" si="1"/>
        <v>0</v>
      </c>
      <c r="L1762">
        <v>0</v>
      </c>
      <c r="M1762">
        <v>0</v>
      </c>
      <c r="N1762">
        <v>224</v>
      </c>
      <c r="O1762">
        <v>0</v>
      </c>
      <c r="P1762">
        <v>525</v>
      </c>
      <c r="Q1762">
        <v>157</v>
      </c>
      <c r="R1762">
        <v>1227</v>
      </c>
      <c r="S1762">
        <v>158</v>
      </c>
    </row>
    <row r="1763" spans="1:19" ht="12.75" customHeight="1" x14ac:dyDescent="0.15">
      <c r="A1763" t="s">
        <v>302</v>
      </c>
      <c r="B1763" t="s">
        <v>273</v>
      </c>
      <c r="C1763" t="s">
        <v>144</v>
      </c>
      <c r="D1763" s="86">
        <v>2017</v>
      </c>
      <c r="E1763" t="s">
        <v>1598</v>
      </c>
      <c r="F1763">
        <v>283</v>
      </c>
      <c r="G1763" s="108">
        <f t="shared" si="0"/>
        <v>1</v>
      </c>
      <c r="H1763">
        <v>1</v>
      </c>
      <c r="I1763">
        <v>0</v>
      </c>
      <c r="J1763">
        <v>195</v>
      </c>
      <c r="K1763" s="108">
        <f t="shared" si="1"/>
        <v>0</v>
      </c>
      <c r="L1763">
        <v>0</v>
      </c>
      <c r="M1763">
        <v>0</v>
      </c>
      <c r="N1763">
        <v>224</v>
      </c>
      <c r="O1763">
        <v>0</v>
      </c>
      <c r="P1763">
        <v>525</v>
      </c>
      <c r="Q1763">
        <v>13</v>
      </c>
      <c r="R1763">
        <v>1227</v>
      </c>
      <c r="S1763">
        <v>14</v>
      </c>
    </row>
    <row r="1764" spans="1:19" ht="12.75" customHeight="1" x14ac:dyDescent="0.15">
      <c r="A1764" s="2" t="s">
        <v>1325</v>
      </c>
      <c r="B1764" s="2" t="s">
        <v>352</v>
      </c>
      <c r="C1764" s="2" t="s">
        <v>144</v>
      </c>
      <c r="D1764" s="86">
        <v>2014</v>
      </c>
      <c r="E1764" s="2" t="s">
        <v>1598</v>
      </c>
      <c r="F1764" s="2">
        <v>103</v>
      </c>
      <c r="G1764" s="108">
        <f t="shared" si="0"/>
        <v>0</v>
      </c>
      <c r="H1764" s="2">
        <v>0</v>
      </c>
      <c r="I1764" s="2">
        <v>0</v>
      </c>
      <c r="J1764" s="2">
        <v>72</v>
      </c>
      <c r="K1764" s="108">
        <f t="shared" si="1"/>
        <v>0</v>
      </c>
      <c r="L1764" s="2">
        <v>0</v>
      </c>
      <c r="M1764" s="2">
        <v>0</v>
      </c>
      <c r="N1764" s="2">
        <v>84</v>
      </c>
      <c r="O1764" s="2">
        <v>7</v>
      </c>
      <c r="P1764" s="2">
        <v>195</v>
      </c>
      <c r="Q1764" s="2">
        <v>0</v>
      </c>
      <c r="R1764" s="2">
        <v>454</v>
      </c>
      <c r="S1764" s="2">
        <v>7</v>
      </c>
    </row>
    <row r="1765" spans="1:19" ht="12.75" customHeight="1" x14ac:dyDescent="0.15">
      <c r="A1765" t="s">
        <v>1325</v>
      </c>
      <c r="B1765" t="s">
        <v>352</v>
      </c>
      <c r="C1765" t="s">
        <v>144</v>
      </c>
      <c r="D1765" s="86">
        <v>2015</v>
      </c>
      <c r="E1765" t="s">
        <v>1598</v>
      </c>
      <c r="F1765">
        <v>103</v>
      </c>
      <c r="G1765" s="108">
        <f t="shared" si="0"/>
        <v>0</v>
      </c>
      <c r="H1765">
        <v>0</v>
      </c>
      <c r="I1765">
        <v>0</v>
      </c>
      <c r="J1765">
        <v>72</v>
      </c>
      <c r="K1765" s="108">
        <f t="shared" si="1"/>
        <v>0</v>
      </c>
      <c r="L1765">
        <v>0</v>
      </c>
      <c r="M1765">
        <v>0</v>
      </c>
      <c r="N1765">
        <v>84</v>
      </c>
      <c r="O1765">
        <v>5</v>
      </c>
      <c r="P1765">
        <v>195</v>
      </c>
      <c r="Q1765">
        <v>0</v>
      </c>
      <c r="R1765">
        <v>454</v>
      </c>
      <c r="S1765">
        <v>5</v>
      </c>
    </row>
    <row r="1766" spans="1:19" ht="12.75" customHeight="1" x14ac:dyDescent="0.15">
      <c r="A1766" t="s">
        <v>1325</v>
      </c>
      <c r="B1766" t="s">
        <v>352</v>
      </c>
      <c r="C1766" t="s">
        <v>144</v>
      </c>
      <c r="D1766" s="86">
        <v>2016</v>
      </c>
      <c r="E1766" t="s">
        <v>1598</v>
      </c>
      <c r="F1766">
        <v>103</v>
      </c>
      <c r="G1766" s="108">
        <f t="shared" si="0"/>
        <v>0</v>
      </c>
      <c r="H1766">
        <v>0</v>
      </c>
      <c r="I1766">
        <v>0</v>
      </c>
      <c r="J1766">
        <v>72</v>
      </c>
      <c r="K1766" s="108">
        <f t="shared" si="1"/>
        <v>0</v>
      </c>
      <c r="L1766">
        <v>0</v>
      </c>
      <c r="M1766">
        <v>0</v>
      </c>
      <c r="N1766">
        <v>84</v>
      </c>
      <c r="O1766">
        <v>1</v>
      </c>
      <c r="P1766">
        <v>195</v>
      </c>
      <c r="Q1766">
        <v>0</v>
      </c>
      <c r="R1766">
        <v>454</v>
      </c>
      <c r="S1766">
        <v>1</v>
      </c>
    </row>
    <row r="1767" spans="1:19" ht="12.75" customHeight="1" x14ac:dyDescent="0.15">
      <c r="A1767" t="s">
        <v>1325</v>
      </c>
      <c r="B1767" t="s">
        <v>352</v>
      </c>
      <c r="C1767" t="s">
        <v>144</v>
      </c>
      <c r="D1767" s="86">
        <v>2017</v>
      </c>
      <c r="E1767" t="s">
        <v>1598</v>
      </c>
      <c r="F1767">
        <v>103</v>
      </c>
      <c r="G1767" s="108">
        <f t="shared" si="0"/>
        <v>0</v>
      </c>
      <c r="H1767">
        <v>0</v>
      </c>
      <c r="I1767">
        <v>0</v>
      </c>
      <c r="J1767">
        <v>72</v>
      </c>
      <c r="K1767" s="108">
        <f t="shared" si="1"/>
        <v>0</v>
      </c>
      <c r="L1767">
        <v>0</v>
      </c>
      <c r="M1767">
        <v>0</v>
      </c>
      <c r="N1767">
        <v>84</v>
      </c>
      <c r="O1767">
        <v>10</v>
      </c>
      <c r="P1767">
        <v>195</v>
      </c>
      <c r="Q1767">
        <v>0</v>
      </c>
      <c r="R1767">
        <v>454</v>
      </c>
      <c r="S1767">
        <v>10</v>
      </c>
    </row>
    <row r="1768" spans="1:19" ht="12.75" customHeight="1" x14ac:dyDescent="0.15">
      <c r="A1768" s="77" t="s">
        <v>248</v>
      </c>
      <c r="B1768" s="77" t="s">
        <v>244</v>
      </c>
      <c r="C1768" s="77" t="s">
        <v>83</v>
      </c>
      <c r="D1768" s="111" t="s">
        <v>1632</v>
      </c>
      <c r="E1768" s="77" t="s">
        <v>1598</v>
      </c>
      <c r="F1768" s="104">
        <v>11</v>
      </c>
      <c r="G1768" s="108">
        <f t="shared" si="0"/>
        <v>37</v>
      </c>
      <c r="H1768" s="104">
        <v>37</v>
      </c>
      <c r="I1768" s="104">
        <v>0</v>
      </c>
      <c r="J1768" s="103">
        <v>7</v>
      </c>
      <c r="K1768" s="108">
        <f t="shared" si="1"/>
        <v>0</v>
      </c>
      <c r="L1768" s="104">
        <v>0</v>
      </c>
      <c r="M1768" s="104">
        <v>0</v>
      </c>
      <c r="N1768" s="104">
        <v>7</v>
      </c>
      <c r="O1768" s="104">
        <v>35</v>
      </c>
      <c r="P1768" s="77" t="s">
        <v>1762</v>
      </c>
      <c r="Q1768" s="104">
        <v>16</v>
      </c>
      <c r="R1768" s="104">
        <v>45</v>
      </c>
      <c r="S1768" s="104">
        <v>88</v>
      </c>
    </row>
    <row r="1769" spans="1:19" ht="12.75" customHeight="1" x14ac:dyDescent="0.15">
      <c r="A1769" s="2" t="s">
        <v>248</v>
      </c>
      <c r="B1769" s="2" t="s">
        <v>244</v>
      </c>
      <c r="C1769" s="2" t="s">
        <v>83</v>
      </c>
      <c r="D1769" s="86">
        <v>2014</v>
      </c>
      <c r="E1769" s="2" t="s">
        <v>1598</v>
      </c>
      <c r="F1769" s="2">
        <v>11</v>
      </c>
      <c r="G1769" s="108">
        <f t="shared" si="0"/>
        <v>0</v>
      </c>
      <c r="H1769" s="2">
        <v>0</v>
      </c>
      <c r="I1769" s="2">
        <v>0</v>
      </c>
      <c r="J1769" s="2">
        <v>7</v>
      </c>
      <c r="K1769" s="108">
        <f t="shared" si="1"/>
        <v>0</v>
      </c>
      <c r="L1769" s="2">
        <v>0</v>
      </c>
      <c r="M1769" s="2">
        <v>0</v>
      </c>
      <c r="N1769" s="2">
        <v>7</v>
      </c>
      <c r="O1769" s="2">
        <v>0</v>
      </c>
      <c r="P1769" s="2">
        <v>20</v>
      </c>
      <c r="Q1769" s="2">
        <v>0</v>
      </c>
      <c r="R1769" s="2">
        <v>45</v>
      </c>
      <c r="S1769" s="2">
        <v>0</v>
      </c>
    </row>
    <row r="1770" spans="1:19" ht="12.75" customHeight="1" x14ac:dyDescent="0.15">
      <c r="A1770" t="s">
        <v>248</v>
      </c>
      <c r="B1770" t="s">
        <v>244</v>
      </c>
      <c r="C1770" t="s">
        <v>83</v>
      </c>
      <c r="D1770" s="86">
        <v>2015</v>
      </c>
      <c r="E1770" t="s">
        <v>1598</v>
      </c>
      <c r="F1770">
        <v>11</v>
      </c>
      <c r="G1770" s="108">
        <f t="shared" si="0"/>
        <v>31</v>
      </c>
      <c r="H1770">
        <v>31</v>
      </c>
      <c r="I1770">
        <v>0</v>
      </c>
      <c r="J1770">
        <v>7</v>
      </c>
      <c r="K1770" s="108">
        <f t="shared" si="1"/>
        <v>10</v>
      </c>
      <c r="L1770">
        <v>10</v>
      </c>
      <c r="M1770">
        <v>0</v>
      </c>
      <c r="N1770">
        <v>7</v>
      </c>
      <c r="O1770">
        <v>0</v>
      </c>
      <c r="P1770">
        <v>20</v>
      </c>
      <c r="Q1770">
        <v>5</v>
      </c>
      <c r="R1770">
        <v>45</v>
      </c>
      <c r="S1770">
        <v>46</v>
      </c>
    </row>
    <row r="1771" spans="1:19" ht="12.75" customHeight="1" x14ac:dyDescent="0.15">
      <c r="A1771" t="s">
        <v>248</v>
      </c>
      <c r="B1771" t="s">
        <v>244</v>
      </c>
      <c r="C1771" t="s">
        <v>83</v>
      </c>
      <c r="D1771" s="86">
        <v>2016</v>
      </c>
      <c r="E1771" t="s">
        <v>1598</v>
      </c>
      <c r="F1771">
        <v>11</v>
      </c>
      <c r="G1771" s="108">
        <f t="shared" si="0"/>
        <v>0</v>
      </c>
      <c r="H1771">
        <v>0</v>
      </c>
      <c r="I1771">
        <v>0</v>
      </c>
      <c r="J1771">
        <v>7</v>
      </c>
      <c r="K1771" s="108">
        <f t="shared" si="1"/>
        <v>0</v>
      </c>
      <c r="L1771">
        <v>0</v>
      </c>
      <c r="M1771">
        <v>0</v>
      </c>
      <c r="N1771">
        <v>7</v>
      </c>
      <c r="O1771">
        <v>0</v>
      </c>
      <c r="P1771">
        <v>20</v>
      </c>
      <c r="Q1771">
        <v>7</v>
      </c>
      <c r="R1771">
        <v>45</v>
      </c>
      <c r="S1771">
        <v>7</v>
      </c>
    </row>
    <row r="1772" spans="1:19" ht="12.75" customHeight="1" x14ac:dyDescent="0.15">
      <c r="A1772" t="s">
        <v>248</v>
      </c>
      <c r="B1772" t="s">
        <v>244</v>
      </c>
      <c r="C1772" t="s">
        <v>83</v>
      </c>
      <c r="D1772" s="86">
        <v>2017</v>
      </c>
      <c r="E1772" t="s">
        <v>1598</v>
      </c>
      <c r="F1772">
        <v>11</v>
      </c>
      <c r="G1772" s="108">
        <f t="shared" si="0"/>
        <v>0</v>
      </c>
      <c r="H1772">
        <v>0</v>
      </c>
      <c r="I1772">
        <v>0</v>
      </c>
      <c r="J1772">
        <v>7</v>
      </c>
      <c r="K1772" s="108">
        <f t="shared" si="1"/>
        <v>0</v>
      </c>
      <c r="L1772">
        <v>0</v>
      </c>
      <c r="M1772">
        <v>0</v>
      </c>
      <c r="N1772">
        <v>7</v>
      </c>
      <c r="O1772">
        <v>0</v>
      </c>
      <c r="P1772">
        <v>20</v>
      </c>
      <c r="Q1772">
        <v>4</v>
      </c>
      <c r="R1772">
        <v>45</v>
      </c>
      <c r="S1772">
        <v>4</v>
      </c>
    </row>
    <row r="1773" spans="1:19" ht="12.75" customHeight="1" x14ac:dyDescent="0.15">
      <c r="A1773" s="77" t="s">
        <v>81</v>
      </c>
      <c r="B1773" s="77" t="s">
        <v>66</v>
      </c>
      <c r="C1773" s="77" t="s">
        <v>67</v>
      </c>
      <c r="D1773" s="111" t="s">
        <v>1632</v>
      </c>
      <c r="E1773" s="77" t="s">
        <v>1598</v>
      </c>
      <c r="F1773" s="104">
        <v>317</v>
      </c>
      <c r="G1773" s="108">
        <f t="shared" si="0"/>
        <v>0</v>
      </c>
      <c r="H1773" s="104">
        <v>0</v>
      </c>
      <c r="I1773" s="104">
        <v>0</v>
      </c>
      <c r="J1773" s="103">
        <v>264</v>
      </c>
      <c r="K1773" s="108">
        <f t="shared" si="1"/>
        <v>0</v>
      </c>
      <c r="L1773" s="104">
        <v>0</v>
      </c>
      <c r="M1773" s="104">
        <v>0</v>
      </c>
      <c r="N1773" s="104">
        <v>192</v>
      </c>
      <c r="O1773" s="104">
        <v>8</v>
      </c>
      <c r="P1773" s="77" t="s">
        <v>1921</v>
      </c>
      <c r="Q1773" s="104">
        <v>77</v>
      </c>
      <c r="R1773" s="104">
        <v>1190</v>
      </c>
      <c r="S1773" s="104">
        <v>85</v>
      </c>
    </row>
    <row r="1774" spans="1:19" ht="12.75" customHeight="1" x14ac:dyDescent="0.15">
      <c r="A1774" s="77" t="s">
        <v>81</v>
      </c>
      <c r="B1774" s="77" t="s">
        <v>66</v>
      </c>
      <c r="C1774" s="77" t="s">
        <v>67</v>
      </c>
      <c r="D1774" s="111" t="s">
        <v>1632</v>
      </c>
      <c r="E1774" s="77" t="s">
        <v>1598</v>
      </c>
      <c r="F1774" s="104">
        <v>317</v>
      </c>
      <c r="G1774" s="108">
        <f t="shared" si="0"/>
        <v>0</v>
      </c>
      <c r="H1774" s="104">
        <v>0</v>
      </c>
      <c r="I1774" s="104">
        <v>0</v>
      </c>
      <c r="J1774" s="103">
        <v>264</v>
      </c>
      <c r="K1774" s="108">
        <f t="shared" si="1"/>
        <v>0</v>
      </c>
      <c r="L1774" s="104">
        <v>0</v>
      </c>
      <c r="M1774" s="104">
        <v>0</v>
      </c>
      <c r="N1774" s="104">
        <v>192</v>
      </c>
      <c r="O1774" s="104">
        <v>8</v>
      </c>
      <c r="P1774" s="77" t="s">
        <v>1921</v>
      </c>
      <c r="Q1774" s="104">
        <v>77</v>
      </c>
      <c r="R1774" s="104">
        <v>1190</v>
      </c>
      <c r="S1774" s="104">
        <v>85</v>
      </c>
    </row>
    <row r="1775" spans="1:19" ht="12.75" customHeight="1" x14ac:dyDescent="0.15">
      <c r="A1775" s="2" t="s">
        <v>81</v>
      </c>
      <c r="B1775" s="2" t="s">
        <v>66</v>
      </c>
      <c r="C1775" s="2" t="s">
        <v>67</v>
      </c>
      <c r="D1775" s="86">
        <v>2014</v>
      </c>
      <c r="E1775" s="2" t="s">
        <v>1598</v>
      </c>
      <c r="F1775" s="2">
        <v>317</v>
      </c>
      <c r="G1775" s="108">
        <f t="shared" si="0"/>
        <v>0</v>
      </c>
      <c r="H1775" s="2">
        <v>0</v>
      </c>
      <c r="I1775" s="2">
        <v>0</v>
      </c>
      <c r="J1775" s="2">
        <v>264</v>
      </c>
      <c r="K1775" s="108">
        <f t="shared" si="1"/>
        <v>0</v>
      </c>
      <c r="L1775" s="2">
        <v>0</v>
      </c>
      <c r="M1775" s="2">
        <v>0</v>
      </c>
      <c r="N1775" s="2">
        <v>192</v>
      </c>
      <c r="O1775" s="2">
        <v>4</v>
      </c>
      <c r="P1775" s="2">
        <v>417</v>
      </c>
      <c r="Q1775" s="2">
        <v>2</v>
      </c>
      <c r="R1775" s="2">
        <v>1190</v>
      </c>
      <c r="S1775" s="2">
        <v>6</v>
      </c>
    </row>
    <row r="1776" spans="1:19" ht="12.75" customHeight="1" x14ac:dyDescent="0.15">
      <c r="A1776" s="2" t="s">
        <v>81</v>
      </c>
      <c r="B1776" s="2" t="s">
        <v>66</v>
      </c>
      <c r="C1776" s="2" t="s">
        <v>67</v>
      </c>
      <c r="D1776" s="86">
        <v>2015</v>
      </c>
      <c r="E1776" s="2" t="s">
        <v>1598</v>
      </c>
      <c r="F1776" s="2">
        <v>317</v>
      </c>
      <c r="G1776" s="108">
        <f t="shared" si="0"/>
        <v>0</v>
      </c>
      <c r="H1776" s="2">
        <v>0</v>
      </c>
      <c r="I1776" s="2">
        <v>0</v>
      </c>
      <c r="J1776" s="2">
        <v>264</v>
      </c>
      <c r="K1776" s="108">
        <f t="shared" si="1"/>
        <v>0</v>
      </c>
      <c r="L1776" s="2">
        <v>0</v>
      </c>
      <c r="M1776" s="2">
        <v>0</v>
      </c>
      <c r="N1776" s="2">
        <v>192</v>
      </c>
      <c r="O1776" s="2">
        <v>2</v>
      </c>
      <c r="P1776" s="2">
        <v>417</v>
      </c>
      <c r="Q1776" s="2">
        <v>288</v>
      </c>
      <c r="R1776" s="2">
        <v>1190</v>
      </c>
      <c r="S1776" s="2">
        <v>290</v>
      </c>
    </row>
    <row r="1777" spans="1:19" ht="12.75" customHeight="1" x14ac:dyDescent="0.15">
      <c r="A1777" s="2" t="s">
        <v>81</v>
      </c>
      <c r="B1777" s="2" t="s">
        <v>66</v>
      </c>
      <c r="C1777" s="2" t="s">
        <v>67</v>
      </c>
      <c r="D1777" s="86">
        <v>2016</v>
      </c>
      <c r="E1777" s="2" t="s">
        <v>1598</v>
      </c>
      <c r="F1777" s="2">
        <v>317</v>
      </c>
      <c r="G1777" s="108">
        <f t="shared" si="0"/>
        <v>0</v>
      </c>
      <c r="H1777" s="2">
        <v>0</v>
      </c>
      <c r="I1777" s="2">
        <v>0</v>
      </c>
      <c r="J1777" s="2">
        <v>264</v>
      </c>
      <c r="K1777" s="108">
        <f t="shared" si="1"/>
        <v>0</v>
      </c>
      <c r="L1777" s="2">
        <v>0</v>
      </c>
      <c r="M1777" s="2">
        <v>0</v>
      </c>
      <c r="N1777" s="2">
        <v>192</v>
      </c>
      <c r="O1777" s="2">
        <v>1</v>
      </c>
      <c r="P1777" s="2">
        <v>417</v>
      </c>
      <c r="Q1777" s="2">
        <v>1</v>
      </c>
      <c r="R1777" s="2">
        <v>1190</v>
      </c>
      <c r="S1777" s="2">
        <v>2</v>
      </c>
    </row>
    <row r="1778" spans="1:19" ht="12.75" customHeight="1" x14ac:dyDescent="0.15">
      <c r="A1778" s="2" t="s">
        <v>81</v>
      </c>
      <c r="B1778" s="2" t="s">
        <v>66</v>
      </c>
      <c r="C1778" s="2" t="s">
        <v>67</v>
      </c>
      <c r="D1778" s="86">
        <v>2017</v>
      </c>
      <c r="E1778" s="2" t="s">
        <v>1598</v>
      </c>
      <c r="F1778" s="2">
        <v>317</v>
      </c>
      <c r="G1778" s="108">
        <f t="shared" si="0"/>
        <v>0</v>
      </c>
      <c r="H1778" s="2">
        <v>0</v>
      </c>
      <c r="I1778" s="2">
        <v>0</v>
      </c>
      <c r="J1778" s="2">
        <v>264</v>
      </c>
      <c r="K1778" s="108">
        <f t="shared" si="1"/>
        <v>0</v>
      </c>
      <c r="L1778" s="2">
        <v>0</v>
      </c>
      <c r="M1778" s="2">
        <v>0</v>
      </c>
      <c r="N1778" s="2">
        <v>192</v>
      </c>
      <c r="O1778" s="2">
        <v>3</v>
      </c>
      <c r="P1778" s="2">
        <v>417</v>
      </c>
      <c r="Q1778" s="2">
        <v>27</v>
      </c>
      <c r="R1778" s="2">
        <v>1190</v>
      </c>
      <c r="S1778" s="2">
        <v>30</v>
      </c>
    </row>
    <row r="1779" spans="1:19" ht="12.75" customHeight="1" x14ac:dyDescent="0.15">
      <c r="A1779" s="77" t="s">
        <v>409</v>
      </c>
      <c r="B1779" s="77" t="s">
        <v>352</v>
      </c>
      <c r="C1779" s="77" t="s">
        <v>144</v>
      </c>
      <c r="D1779" s="111" t="s">
        <v>1632</v>
      </c>
      <c r="E1779" s="77" t="s">
        <v>1598</v>
      </c>
      <c r="F1779" s="104">
        <v>382</v>
      </c>
      <c r="G1779" s="108">
        <f t="shared" si="0"/>
        <v>0</v>
      </c>
      <c r="H1779" s="2"/>
      <c r="I1779" s="2"/>
      <c r="J1779" s="103">
        <v>260</v>
      </c>
      <c r="K1779" s="108">
        <f t="shared" si="1"/>
        <v>0</v>
      </c>
      <c r="L1779" s="2"/>
      <c r="M1779" s="2"/>
      <c r="N1779" s="104">
        <v>294</v>
      </c>
      <c r="O1779" s="2"/>
      <c r="P1779" s="77" t="s">
        <v>1923</v>
      </c>
      <c r="Q1779" s="2"/>
      <c r="R1779" s="104">
        <v>1589</v>
      </c>
      <c r="S1779" s="2"/>
    </row>
    <row r="1780" spans="1:19" ht="12.75" customHeight="1" x14ac:dyDescent="0.15">
      <c r="A1780" t="s">
        <v>409</v>
      </c>
      <c r="B1780" t="s">
        <v>352</v>
      </c>
      <c r="C1780" t="s">
        <v>144</v>
      </c>
      <c r="D1780" s="86">
        <v>2015</v>
      </c>
      <c r="E1780" t="s">
        <v>1598</v>
      </c>
      <c r="F1780">
        <v>382</v>
      </c>
      <c r="G1780" s="108">
        <f t="shared" si="0"/>
        <v>0</v>
      </c>
      <c r="H1780">
        <v>0</v>
      </c>
      <c r="I1780">
        <v>0</v>
      </c>
      <c r="J1780">
        <v>260</v>
      </c>
      <c r="K1780" s="108">
        <f t="shared" si="1"/>
        <v>0</v>
      </c>
      <c r="L1780">
        <v>0</v>
      </c>
      <c r="M1780">
        <v>0</v>
      </c>
      <c r="N1780">
        <v>294</v>
      </c>
      <c r="O1780">
        <v>0</v>
      </c>
      <c r="P1780">
        <v>653</v>
      </c>
      <c r="Q1780">
        <v>100</v>
      </c>
      <c r="R1780">
        <v>1589</v>
      </c>
      <c r="S1780">
        <v>100</v>
      </c>
    </row>
    <row r="1781" spans="1:19" ht="12.75" customHeight="1" x14ac:dyDescent="0.15">
      <c r="A1781" t="s">
        <v>409</v>
      </c>
      <c r="B1781" t="s">
        <v>352</v>
      </c>
      <c r="C1781" t="s">
        <v>144</v>
      </c>
      <c r="D1781" s="86">
        <v>2016</v>
      </c>
      <c r="E1781" t="s">
        <v>1598</v>
      </c>
      <c r="F1781">
        <v>382</v>
      </c>
      <c r="G1781" s="108">
        <f t="shared" si="0"/>
        <v>0</v>
      </c>
      <c r="H1781">
        <v>0</v>
      </c>
      <c r="I1781">
        <v>0</v>
      </c>
      <c r="J1781">
        <v>260</v>
      </c>
      <c r="K1781" s="108">
        <f t="shared" si="1"/>
        <v>0</v>
      </c>
      <c r="L1781">
        <v>0</v>
      </c>
      <c r="M1781">
        <v>0</v>
      </c>
      <c r="N1781">
        <v>294</v>
      </c>
      <c r="O1781">
        <v>0</v>
      </c>
      <c r="P1781">
        <v>653</v>
      </c>
      <c r="Q1781">
        <v>103</v>
      </c>
      <c r="R1781">
        <v>1589</v>
      </c>
      <c r="S1781">
        <v>103</v>
      </c>
    </row>
    <row r="1782" spans="1:19" ht="12.75" customHeight="1" x14ac:dyDescent="0.15">
      <c r="A1782" t="s">
        <v>409</v>
      </c>
      <c r="B1782" t="s">
        <v>352</v>
      </c>
      <c r="C1782" t="s">
        <v>144</v>
      </c>
      <c r="D1782" s="86">
        <v>2017</v>
      </c>
      <c r="E1782" t="s">
        <v>1598</v>
      </c>
      <c r="F1782">
        <v>382</v>
      </c>
      <c r="G1782" s="108">
        <f t="shared" si="0"/>
        <v>0</v>
      </c>
      <c r="H1782">
        <v>0</v>
      </c>
      <c r="I1782">
        <v>0</v>
      </c>
      <c r="J1782">
        <v>260</v>
      </c>
      <c r="K1782" s="108">
        <f t="shared" si="1"/>
        <v>0</v>
      </c>
      <c r="L1782">
        <v>0</v>
      </c>
      <c r="M1782">
        <v>0</v>
      </c>
      <c r="N1782">
        <v>294</v>
      </c>
      <c r="O1782">
        <v>0</v>
      </c>
      <c r="P1782">
        <v>653</v>
      </c>
      <c r="Q1782">
        <v>99</v>
      </c>
      <c r="R1782">
        <v>1589</v>
      </c>
      <c r="S1782">
        <v>99</v>
      </c>
    </row>
    <row r="1783" spans="1:19" ht="12.75" customHeight="1" x14ac:dyDescent="0.15">
      <c r="A1783" s="2" t="s">
        <v>570</v>
      </c>
      <c r="B1783" s="2" t="s">
        <v>472</v>
      </c>
      <c r="C1783" s="2" t="s">
        <v>67</v>
      </c>
      <c r="D1783" s="86">
        <v>2015</v>
      </c>
      <c r="E1783" s="2" t="s">
        <v>1598</v>
      </c>
      <c r="F1783" s="2">
        <v>287</v>
      </c>
      <c r="G1783" s="108">
        <f t="shared" si="0"/>
        <v>20</v>
      </c>
      <c r="H1783" s="2">
        <v>20</v>
      </c>
      <c r="I1783" s="2">
        <v>0</v>
      </c>
      <c r="J1783" s="2">
        <v>134</v>
      </c>
      <c r="K1783" s="108">
        <f t="shared" si="1"/>
        <v>46</v>
      </c>
      <c r="L1783" s="2">
        <v>46</v>
      </c>
      <c r="M1783" s="2">
        <v>0</v>
      </c>
      <c r="N1783" s="2">
        <v>173</v>
      </c>
      <c r="O1783" s="2">
        <v>158</v>
      </c>
      <c r="P1783" s="2">
        <v>490</v>
      </c>
      <c r="Q1783" s="2">
        <v>212</v>
      </c>
      <c r="R1783" s="2">
        <v>1084</v>
      </c>
      <c r="S1783" s="2">
        <v>436</v>
      </c>
    </row>
    <row r="1784" spans="1:19" ht="12.75" customHeight="1" x14ac:dyDescent="0.15">
      <c r="A1784" s="2" t="s">
        <v>570</v>
      </c>
      <c r="B1784" s="2" t="s">
        <v>472</v>
      </c>
      <c r="C1784" s="2" t="s">
        <v>67</v>
      </c>
      <c r="D1784" s="86">
        <v>2016</v>
      </c>
      <c r="E1784" s="2" t="s">
        <v>1598</v>
      </c>
      <c r="F1784" s="2">
        <v>287</v>
      </c>
      <c r="G1784" s="108">
        <f t="shared" si="0"/>
        <v>0</v>
      </c>
      <c r="H1784" s="2">
        <v>0</v>
      </c>
      <c r="I1784" s="2">
        <v>0</v>
      </c>
      <c r="J1784" s="2">
        <v>134</v>
      </c>
      <c r="K1784" s="108">
        <f t="shared" si="1"/>
        <v>0</v>
      </c>
      <c r="L1784" s="2">
        <v>0</v>
      </c>
      <c r="M1784" s="2">
        <v>0</v>
      </c>
      <c r="N1784" s="2">
        <v>173</v>
      </c>
      <c r="O1784" s="2">
        <v>160</v>
      </c>
      <c r="P1784" s="2">
        <v>490</v>
      </c>
      <c r="Q1784" s="2">
        <v>177</v>
      </c>
      <c r="R1784" s="2">
        <v>1084</v>
      </c>
      <c r="S1784" s="2">
        <v>337</v>
      </c>
    </row>
    <row r="1785" spans="1:19" ht="12.75" customHeight="1" x14ac:dyDescent="0.15">
      <c r="A1785" s="2" t="s">
        <v>570</v>
      </c>
      <c r="B1785" s="2" t="s">
        <v>472</v>
      </c>
      <c r="C1785" s="2" t="s">
        <v>67</v>
      </c>
      <c r="D1785" s="86">
        <v>2017</v>
      </c>
      <c r="E1785" s="2" t="s">
        <v>1598</v>
      </c>
      <c r="F1785" s="2">
        <v>287</v>
      </c>
      <c r="G1785" s="108">
        <f t="shared" si="0"/>
        <v>14</v>
      </c>
      <c r="H1785" s="2">
        <v>14</v>
      </c>
      <c r="I1785" s="2">
        <v>0</v>
      </c>
      <c r="J1785" s="2">
        <v>134</v>
      </c>
      <c r="K1785" s="108">
        <f t="shared" si="1"/>
        <v>26</v>
      </c>
      <c r="L1785" s="2">
        <v>24</v>
      </c>
      <c r="M1785" s="2">
        <v>2</v>
      </c>
      <c r="N1785" s="2">
        <v>173</v>
      </c>
      <c r="O1785" s="2">
        <v>214</v>
      </c>
      <c r="P1785" s="2">
        <v>490</v>
      </c>
      <c r="Q1785" s="2">
        <v>63</v>
      </c>
      <c r="R1785" s="2">
        <v>1084</v>
      </c>
      <c r="S1785" s="2">
        <v>317</v>
      </c>
    </row>
    <row r="1786" spans="1:19" ht="12.75" customHeight="1" x14ac:dyDescent="0.15">
      <c r="A1786" s="77" t="s">
        <v>571</v>
      </c>
      <c r="B1786" s="77" t="s">
        <v>472</v>
      </c>
      <c r="C1786" s="77" t="s">
        <v>67</v>
      </c>
      <c r="D1786" s="111" t="s">
        <v>1632</v>
      </c>
      <c r="E1786" s="77" t="s">
        <v>1598</v>
      </c>
      <c r="F1786" s="104">
        <v>283</v>
      </c>
      <c r="G1786" s="108">
        <f t="shared" si="0"/>
        <v>0</v>
      </c>
      <c r="H1786" s="104">
        <v>0</v>
      </c>
      <c r="I1786" s="104">
        <v>0</v>
      </c>
      <c r="J1786" s="103">
        <v>178</v>
      </c>
      <c r="K1786" s="108">
        <f t="shared" si="1"/>
        <v>0</v>
      </c>
      <c r="L1786" s="104">
        <v>0</v>
      </c>
      <c r="M1786" s="104">
        <v>0</v>
      </c>
      <c r="N1786" s="104">
        <v>211</v>
      </c>
      <c r="O1786" s="104">
        <v>0</v>
      </c>
      <c r="P1786" s="77" t="s">
        <v>1925</v>
      </c>
      <c r="Q1786" s="104">
        <v>55</v>
      </c>
      <c r="R1786" s="104">
        <v>1362</v>
      </c>
      <c r="S1786" s="104">
        <v>55</v>
      </c>
    </row>
    <row r="1787" spans="1:19" ht="12.75" customHeight="1" x14ac:dyDescent="0.15">
      <c r="A1787" s="2" t="s">
        <v>571</v>
      </c>
      <c r="B1787" s="2" t="s">
        <v>472</v>
      </c>
      <c r="C1787" s="2" t="s">
        <v>67</v>
      </c>
      <c r="D1787" s="86">
        <v>2016</v>
      </c>
      <c r="E1787" s="2" t="s">
        <v>1598</v>
      </c>
      <c r="F1787" s="2">
        <v>283</v>
      </c>
      <c r="G1787" s="108">
        <f t="shared" si="0"/>
        <v>0</v>
      </c>
      <c r="H1787" s="2">
        <v>0</v>
      </c>
      <c r="I1787" s="2">
        <v>0</v>
      </c>
      <c r="J1787" s="2">
        <v>178</v>
      </c>
      <c r="K1787" s="108">
        <f t="shared" si="1"/>
        <v>0</v>
      </c>
      <c r="L1787" s="2">
        <v>0</v>
      </c>
      <c r="M1787" s="2">
        <v>0</v>
      </c>
      <c r="N1787" s="2">
        <v>211</v>
      </c>
      <c r="O1787" s="2">
        <v>0</v>
      </c>
      <c r="P1787" s="2">
        <v>690</v>
      </c>
      <c r="Q1787" s="2">
        <v>47</v>
      </c>
      <c r="R1787" s="2">
        <v>1362</v>
      </c>
      <c r="S1787" s="2">
        <v>47</v>
      </c>
    </row>
    <row r="1788" spans="1:19" ht="12.75" customHeight="1" x14ac:dyDescent="0.15">
      <c r="A1788" s="2" t="s">
        <v>571</v>
      </c>
      <c r="B1788" s="2" t="s">
        <v>472</v>
      </c>
      <c r="C1788" s="2" t="s">
        <v>67</v>
      </c>
      <c r="D1788" s="86">
        <v>2017</v>
      </c>
      <c r="E1788" s="2" t="s">
        <v>1598</v>
      </c>
      <c r="F1788" s="2">
        <v>283</v>
      </c>
      <c r="G1788" s="108">
        <f t="shared" si="0"/>
        <v>0</v>
      </c>
      <c r="H1788" s="2">
        <v>0</v>
      </c>
      <c r="I1788" s="2">
        <v>0</v>
      </c>
      <c r="J1788" s="2">
        <v>178</v>
      </c>
      <c r="K1788" s="108">
        <f t="shared" si="1"/>
        <v>0</v>
      </c>
      <c r="L1788" s="2">
        <v>0</v>
      </c>
      <c r="M1788" s="2">
        <v>0</v>
      </c>
      <c r="N1788" s="2">
        <v>211</v>
      </c>
      <c r="O1788" s="2">
        <v>0</v>
      </c>
      <c r="P1788" s="2">
        <v>690</v>
      </c>
      <c r="Q1788" s="2">
        <v>44</v>
      </c>
      <c r="R1788" s="2">
        <v>1362</v>
      </c>
      <c r="S1788" s="2">
        <v>44</v>
      </c>
    </row>
    <row r="1789" spans="1:19" ht="12.75" customHeight="1" x14ac:dyDescent="0.15">
      <c r="A1789" s="77" t="s">
        <v>623</v>
      </c>
      <c r="B1789" s="77" t="s">
        <v>502</v>
      </c>
      <c r="C1789" s="77" t="s">
        <v>144</v>
      </c>
      <c r="D1789" s="111" t="s">
        <v>1632</v>
      </c>
      <c r="E1789" s="77" t="s">
        <v>1598</v>
      </c>
      <c r="F1789" s="104">
        <v>246</v>
      </c>
      <c r="G1789" s="108">
        <f t="shared" si="0"/>
        <v>11</v>
      </c>
      <c r="H1789" s="104">
        <v>0</v>
      </c>
      <c r="I1789" s="104">
        <v>11</v>
      </c>
      <c r="J1789" s="103">
        <v>168</v>
      </c>
      <c r="K1789" s="108">
        <f t="shared" si="1"/>
        <v>43</v>
      </c>
      <c r="L1789" s="104">
        <v>0</v>
      </c>
      <c r="M1789" s="104">
        <v>43</v>
      </c>
      <c r="N1789" s="104">
        <v>189</v>
      </c>
      <c r="O1789" s="104">
        <v>20</v>
      </c>
      <c r="P1789" s="77" t="s">
        <v>1926</v>
      </c>
      <c r="Q1789" s="104">
        <v>38</v>
      </c>
      <c r="R1789" s="104">
        <v>1015</v>
      </c>
      <c r="S1789" s="104">
        <v>112</v>
      </c>
    </row>
    <row r="1790" spans="1:19" ht="12.75" customHeight="1" x14ac:dyDescent="0.15">
      <c r="A1790" s="2" t="s">
        <v>623</v>
      </c>
      <c r="B1790" s="2" t="s">
        <v>502</v>
      </c>
      <c r="C1790" s="2" t="s">
        <v>144</v>
      </c>
      <c r="D1790" s="86">
        <v>2014</v>
      </c>
      <c r="E1790" s="2" t="s">
        <v>1598</v>
      </c>
      <c r="F1790" s="2">
        <v>246</v>
      </c>
      <c r="G1790" s="108">
        <f t="shared" si="0"/>
        <v>44</v>
      </c>
      <c r="H1790" s="2">
        <v>0</v>
      </c>
      <c r="I1790" s="2">
        <v>44</v>
      </c>
      <c r="J1790" s="2">
        <v>168</v>
      </c>
      <c r="K1790" s="108">
        <f t="shared" si="1"/>
        <v>36</v>
      </c>
      <c r="L1790" s="2">
        <v>0</v>
      </c>
      <c r="M1790" s="2">
        <v>36</v>
      </c>
      <c r="N1790" s="2">
        <v>189</v>
      </c>
      <c r="O1790" s="2">
        <v>11</v>
      </c>
      <c r="P1790" s="2">
        <v>412</v>
      </c>
      <c r="Q1790" s="2">
        <v>56</v>
      </c>
      <c r="R1790" s="2">
        <v>1015</v>
      </c>
      <c r="S1790" s="2">
        <v>147</v>
      </c>
    </row>
    <row r="1791" spans="1:19" ht="12.75" customHeight="1" x14ac:dyDescent="0.15">
      <c r="A1791" s="2" t="s">
        <v>623</v>
      </c>
      <c r="B1791" s="2" t="s">
        <v>502</v>
      </c>
      <c r="C1791" s="2" t="s">
        <v>144</v>
      </c>
      <c r="D1791" s="86">
        <v>2015</v>
      </c>
      <c r="E1791" s="2" t="s">
        <v>1598</v>
      </c>
      <c r="F1791" s="2">
        <v>246</v>
      </c>
      <c r="G1791" s="108">
        <f t="shared" si="0"/>
        <v>8</v>
      </c>
      <c r="H1791" s="2">
        <v>0</v>
      </c>
      <c r="I1791" s="2">
        <v>8</v>
      </c>
      <c r="J1791" s="2">
        <v>168</v>
      </c>
      <c r="K1791" s="108">
        <f t="shared" si="1"/>
        <v>12</v>
      </c>
      <c r="L1791" s="2">
        <v>0</v>
      </c>
      <c r="M1791" s="2">
        <v>12</v>
      </c>
      <c r="N1791" s="2">
        <v>189</v>
      </c>
      <c r="O1791" s="2">
        <v>13</v>
      </c>
      <c r="P1791" s="2">
        <v>412</v>
      </c>
      <c r="Q1791" s="2">
        <v>46</v>
      </c>
      <c r="R1791" s="2">
        <v>1015</v>
      </c>
      <c r="S1791" s="2">
        <v>79</v>
      </c>
    </row>
    <row r="1792" spans="1:19" ht="12.75" customHeight="1" x14ac:dyDescent="0.15">
      <c r="A1792" s="2" t="s">
        <v>623</v>
      </c>
      <c r="B1792" s="2" t="s">
        <v>502</v>
      </c>
      <c r="C1792" s="2" t="s">
        <v>144</v>
      </c>
      <c r="D1792" s="86">
        <v>2016</v>
      </c>
      <c r="E1792" s="2" t="s">
        <v>1598</v>
      </c>
      <c r="F1792" s="2">
        <v>246</v>
      </c>
      <c r="G1792" s="108">
        <f t="shared" si="0"/>
        <v>4</v>
      </c>
      <c r="H1792" s="2">
        <v>0</v>
      </c>
      <c r="I1792" s="2">
        <v>4</v>
      </c>
      <c r="J1792" s="2">
        <v>168</v>
      </c>
      <c r="K1792" s="108">
        <f t="shared" si="1"/>
        <v>8</v>
      </c>
      <c r="L1792" s="2">
        <v>0</v>
      </c>
      <c r="M1792" s="2">
        <v>8</v>
      </c>
      <c r="N1792" s="2">
        <v>189</v>
      </c>
      <c r="O1792" s="2">
        <v>7</v>
      </c>
      <c r="P1792" s="2">
        <v>412</v>
      </c>
      <c r="Q1792" s="2">
        <v>44</v>
      </c>
      <c r="R1792" s="2">
        <v>1015</v>
      </c>
      <c r="S1792" s="2">
        <v>63</v>
      </c>
    </row>
    <row r="1793" spans="1:19" ht="12.75" customHeight="1" x14ac:dyDescent="0.15">
      <c r="A1793" s="77" t="s">
        <v>1328</v>
      </c>
      <c r="B1793" s="77" t="s">
        <v>352</v>
      </c>
      <c r="C1793" s="77" t="s">
        <v>144</v>
      </c>
      <c r="D1793" s="111" t="s">
        <v>1632</v>
      </c>
      <c r="E1793" s="77" t="s">
        <v>1598</v>
      </c>
      <c r="F1793" s="104">
        <v>1698</v>
      </c>
      <c r="G1793" s="108">
        <f t="shared" si="0"/>
        <v>0</v>
      </c>
      <c r="H1793" s="2"/>
      <c r="I1793" s="2"/>
      <c r="J1793" s="103">
        <v>1207</v>
      </c>
      <c r="K1793" s="108">
        <f t="shared" si="1"/>
        <v>0</v>
      </c>
      <c r="L1793" s="2"/>
      <c r="M1793" s="2"/>
      <c r="N1793" s="104">
        <v>1342</v>
      </c>
      <c r="O1793" s="2"/>
      <c r="P1793" s="77" t="s">
        <v>1927</v>
      </c>
      <c r="Q1793" s="2"/>
      <c r="R1793" s="104">
        <v>7371</v>
      </c>
      <c r="S1793" s="2"/>
    </row>
    <row r="1794" spans="1:19" ht="12.75" customHeight="1" x14ac:dyDescent="0.15">
      <c r="A1794" t="s">
        <v>1328</v>
      </c>
      <c r="B1794" t="s">
        <v>352</v>
      </c>
      <c r="C1794" t="s">
        <v>144</v>
      </c>
      <c r="D1794" s="86">
        <v>2017</v>
      </c>
      <c r="E1794" t="s">
        <v>1598</v>
      </c>
      <c r="F1794">
        <v>1698</v>
      </c>
      <c r="G1794" s="108">
        <f t="shared" si="0"/>
        <v>0</v>
      </c>
      <c r="H1794">
        <v>0</v>
      </c>
      <c r="I1794">
        <v>0</v>
      </c>
      <c r="J1794">
        <v>1207</v>
      </c>
      <c r="K1794" s="108">
        <f t="shared" si="1"/>
        <v>0</v>
      </c>
      <c r="L1794">
        <v>0</v>
      </c>
      <c r="M1794">
        <v>0</v>
      </c>
      <c r="N1794">
        <v>1342</v>
      </c>
      <c r="O1794">
        <v>104</v>
      </c>
      <c r="P1794">
        <v>3124</v>
      </c>
      <c r="Q1794">
        <v>14</v>
      </c>
      <c r="R1794">
        <v>7371</v>
      </c>
      <c r="S1794">
        <v>118</v>
      </c>
    </row>
    <row r="1795" spans="1:19" ht="12.75" customHeight="1" x14ac:dyDescent="0.15">
      <c r="A1795" t="s">
        <v>303</v>
      </c>
      <c r="B1795" t="s">
        <v>273</v>
      </c>
      <c r="C1795" t="s">
        <v>144</v>
      </c>
      <c r="D1795" s="86">
        <v>2017</v>
      </c>
      <c r="E1795" t="s">
        <v>1598</v>
      </c>
      <c r="F1795">
        <v>3</v>
      </c>
      <c r="G1795" s="108">
        <f t="shared" si="0"/>
        <v>0</v>
      </c>
      <c r="H1795">
        <v>0</v>
      </c>
      <c r="I1795">
        <v>0</v>
      </c>
      <c r="J1795">
        <v>2</v>
      </c>
      <c r="K1795" s="108">
        <f t="shared" si="1"/>
        <v>0</v>
      </c>
      <c r="L1795">
        <v>0</v>
      </c>
      <c r="M1795">
        <v>0</v>
      </c>
      <c r="N1795">
        <v>3</v>
      </c>
      <c r="O1795">
        <v>0</v>
      </c>
      <c r="P1795">
        <v>6</v>
      </c>
      <c r="Q1795">
        <v>1</v>
      </c>
      <c r="R1795">
        <v>14</v>
      </c>
      <c r="S1795">
        <v>1</v>
      </c>
    </row>
    <row r="1796" spans="1:19" ht="12.75" customHeight="1" x14ac:dyDescent="0.15">
      <c r="A1796" s="77" t="s">
        <v>605</v>
      </c>
      <c r="B1796" s="77" t="s">
        <v>564</v>
      </c>
      <c r="C1796" s="77" t="s">
        <v>128</v>
      </c>
      <c r="D1796" s="111" t="s">
        <v>1632</v>
      </c>
      <c r="E1796" s="77" t="s">
        <v>1598</v>
      </c>
      <c r="F1796" s="104">
        <v>2616</v>
      </c>
      <c r="G1796" s="108">
        <f t="shared" si="0"/>
        <v>0</v>
      </c>
      <c r="H1796" s="104">
        <v>0</v>
      </c>
      <c r="I1796" s="104">
        <v>0</v>
      </c>
      <c r="J1796" s="103">
        <v>1931</v>
      </c>
      <c r="K1796" s="108">
        <f t="shared" si="1"/>
        <v>86</v>
      </c>
      <c r="L1796" s="104">
        <v>0</v>
      </c>
      <c r="M1796" s="104">
        <v>86</v>
      </c>
      <c r="N1796" s="104">
        <v>1802</v>
      </c>
      <c r="O1796" s="104">
        <v>102</v>
      </c>
      <c r="P1796" s="77" t="s">
        <v>1929</v>
      </c>
      <c r="Q1796" s="104">
        <v>391</v>
      </c>
      <c r="R1796" s="104">
        <v>10021</v>
      </c>
      <c r="S1796" s="104">
        <v>579</v>
      </c>
    </row>
    <row r="1797" spans="1:19" ht="12.75" customHeight="1" x14ac:dyDescent="0.15">
      <c r="A1797" s="2" t="s">
        <v>605</v>
      </c>
      <c r="B1797" s="2" t="s">
        <v>564</v>
      </c>
      <c r="C1797" s="2" t="s">
        <v>128</v>
      </c>
      <c r="D1797" s="86">
        <v>2015</v>
      </c>
      <c r="E1797" s="2" t="s">
        <v>1598</v>
      </c>
      <c r="F1797" s="2">
        <v>2616</v>
      </c>
      <c r="G1797" s="108">
        <f t="shared" si="0"/>
        <v>9</v>
      </c>
      <c r="H1797" s="2">
        <v>9</v>
      </c>
      <c r="I1797" s="2">
        <v>0</v>
      </c>
      <c r="J1797" s="2">
        <v>1931</v>
      </c>
      <c r="K1797" s="108">
        <f t="shared" si="1"/>
        <v>106</v>
      </c>
      <c r="L1797" s="2">
        <v>106</v>
      </c>
      <c r="M1797" s="2">
        <v>0</v>
      </c>
      <c r="N1797" s="2">
        <v>1802</v>
      </c>
      <c r="O1797" s="2">
        <v>132</v>
      </c>
      <c r="P1797" s="2">
        <v>3672</v>
      </c>
      <c r="Q1797" s="2">
        <v>367</v>
      </c>
      <c r="R1797" s="2">
        <v>10021</v>
      </c>
      <c r="S1797" s="2">
        <v>614</v>
      </c>
    </row>
    <row r="1798" spans="1:19" ht="12.75" customHeight="1" x14ac:dyDescent="0.15">
      <c r="A1798" s="2" t="s">
        <v>605</v>
      </c>
      <c r="B1798" s="2" t="s">
        <v>564</v>
      </c>
      <c r="C1798" s="2" t="s">
        <v>128</v>
      </c>
      <c r="D1798" s="86">
        <v>2016</v>
      </c>
      <c r="E1798" s="2" t="s">
        <v>1598</v>
      </c>
      <c r="F1798" s="2">
        <v>2616</v>
      </c>
      <c r="G1798" s="108">
        <f t="shared" si="0"/>
        <v>78</v>
      </c>
      <c r="H1798" s="2">
        <v>36</v>
      </c>
      <c r="I1798" s="2">
        <v>42</v>
      </c>
      <c r="J1798" s="2">
        <v>1931</v>
      </c>
      <c r="K1798" s="108">
        <f t="shared" si="1"/>
        <v>118</v>
      </c>
      <c r="L1798" s="2">
        <v>0</v>
      </c>
      <c r="M1798" s="2">
        <v>118</v>
      </c>
      <c r="N1798" s="2">
        <v>1802</v>
      </c>
      <c r="O1798" s="2">
        <v>279</v>
      </c>
      <c r="P1798" s="2">
        <v>3672</v>
      </c>
      <c r="Q1798" s="2">
        <v>246</v>
      </c>
      <c r="R1798" s="2">
        <v>10021</v>
      </c>
      <c r="S1798" s="2">
        <v>721</v>
      </c>
    </row>
    <row r="1799" spans="1:19" ht="12.75" customHeight="1" x14ac:dyDescent="0.15">
      <c r="A1799" s="2" t="s">
        <v>605</v>
      </c>
      <c r="B1799" s="2" t="s">
        <v>564</v>
      </c>
      <c r="C1799" s="2" t="s">
        <v>128</v>
      </c>
      <c r="D1799" s="86">
        <v>2017</v>
      </c>
      <c r="E1799" s="2" t="s">
        <v>1598</v>
      </c>
      <c r="F1799" s="2">
        <v>2616</v>
      </c>
      <c r="G1799" s="108">
        <f t="shared" si="0"/>
        <v>2</v>
      </c>
      <c r="H1799" s="2">
        <v>2</v>
      </c>
      <c r="I1799" s="2">
        <v>0</v>
      </c>
      <c r="J1799" s="2">
        <v>1931</v>
      </c>
      <c r="K1799" s="108">
        <f t="shared" si="1"/>
        <v>72</v>
      </c>
      <c r="L1799" s="2">
        <v>72</v>
      </c>
      <c r="M1799" s="2">
        <v>0</v>
      </c>
      <c r="N1799" s="2">
        <v>1802</v>
      </c>
      <c r="O1799" s="2">
        <v>29</v>
      </c>
      <c r="P1799" s="2">
        <v>3672</v>
      </c>
      <c r="Q1799" s="2">
        <v>403</v>
      </c>
      <c r="R1799" s="2">
        <v>10021</v>
      </c>
      <c r="S1799" s="2">
        <v>506</v>
      </c>
    </row>
    <row r="1800" spans="1:19" ht="12.75" customHeight="1" x14ac:dyDescent="0.15">
      <c r="A1800" s="77" t="s">
        <v>461</v>
      </c>
      <c r="B1800" s="77" t="s">
        <v>416</v>
      </c>
      <c r="C1800" s="77" t="s">
        <v>417</v>
      </c>
      <c r="D1800" s="111" t="s">
        <v>1632</v>
      </c>
      <c r="E1800" s="77" t="s">
        <v>1598</v>
      </c>
      <c r="F1800" s="104">
        <v>343</v>
      </c>
      <c r="G1800" s="108">
        <f t="shared" si="0"/>
        <v>0</v>
      </c>
      <c r="H1800" s="104">
        <v>0</v>
      </c>
      <c r="I1800" s="104">
        <v>0</v>
      </c>
      <c r="J1800" s="103">
        <v>260</v>
      </c>
      <c r="K1800" s="108">
        <f t="shared" si="1"/>
        <v>0</v>
      </c>
      <c r="L1800" s="104">
        <v>0</v>
      </c>
      <c r="M1800" s="104">
        <v>0</v>
      </c>
      <c r="N1800" s="104">
        <v>241</v>
      </c>
      <c r="O1800" s="104">
        <v>0</v>
      </c>
      <c r="P1800" s="77" t="s">
        <v>1930</v>
      </c>
      <c r="Q1800" s="104">
        <v>475</v>
      </c>
      <c r="R1800" s="104">
        <v>1374</v>
      </c>
      <c r="S1800" s="104">
        <v>475</v>
      </c>
    </row>
    <row r="1801" spans="1:19" ht="12.75" customHeight="1" x14ac:dyDescent="0.15">
      <c r="A1801" s="2" t="s">
        <v>461</v>
      </c>
      <c r="B1801" s="2" t="s">
        <v>416</v>
      </c>
      <c r="C1801" s="2" t="s">
        <v>417</v>
      </c>
      <c r="D1801" s="86">
        <v>2013</v>
      </c>
      <c r="E1801" s="2" t="s">
        <v>1598</v>
      </c>
      <c r="F1801" s="2">
        <v>343</v>
      </c>
      <c r="G1801" s="108">
        <f t="shared" si="0"/>
        <v>48</v>
      </c>
      <c r="H1801" s="2">
        <v>48</v>
      </c>
      <c r="I1801" s="2">
        <v>0</v>
      </c>
      <c r="J1801" s="2">
        <v>260</v>
      </c>
      <c r="K1801" s="108">
        <f t="shared" si="1"/>
        <v>36</v>
      </c>
      <c r="L1801" s="2">
        <v>36</v>
      </c>
      <c r="M1801" s="2">
        <v>0</v>
      </c>
      <c r="N1801" s="2">
        <v>241</v>
      </c>
      <c r="O1801" s="2">
        <v>1</v>
      </c>
      <c r="P1801" s="2">
        <v>530</v>
      </c>
      <c r="Q1801" s="2">
        <v>252</v>
      </c>
      <c r="R1801" s="2">
        <v>1374</v>
      </c>
      <c r="S1801" s="2">
        <v>337</v>
      </c>
    </row>
    <row r="1802" spans="1:19" ht="12.75" customHeight="1" x14ac:dyDescent="0.15">
      <c r="A1802" s="2" t="s">
        <v>461</v>
      </c>
      <c r="B1802" s="2" t="s">
        <v>416</v>
      </c>
      <c r="C1802" s="2" t="s">
        <v>417</v>
      </c>
      <c r="D1802" s="86">
        <v>2014</v>
      </c>
      <c r="E1802" s="2" t="s">
        <v>1598</v>
      </c>
      <c r="F1802" s="2">
        <v>343</v>
      </c>
      <c r="G1802" s="108">
        <f t="shared" si="0"/>
        <v>48</v>
      </c>
      <c r="H1802" s="2">
        <v>48</v>
      </c>
      <c r="I1802" s="2">
        <v>0</v>
      </c>
      <c r="J1802" s="2">
        <v>260</v>
      </c>
      <c r="K1802" s="108">
        <f t="shared" si="1"/>
        <v>18</v>
      </c>
      <c r="L1802" s="2">
        <v>18</v>
      </c>
      <c r="M1802" s="2">
        <v>0</v>
      </c>
      <c r="N1802" s="2">
        <v>241</v>
      </c>
      <c r="O1802" s="2">
        <v>0</v>
      </c>
      <c r="P1802" s="2">
        <v>530</v>
      </c>
      <c r="Q1802" s="2">
        <v>691</v>
      </c>
      <c r="R1802" s="2">
        <v>1374</v>
      </c>
      <c r="S1802" s="2">
        <v>757</v>
      </c>
    </row>
    <row r="1803" spans="1:19" ht="12.75" customHeight="1" x14ac:dyDescent="0.15">
      <c r="A1803" t="s">
        <v>461</v>
      </c>
      <c r="B1803" t="s">
        <v>416</v>
      </c>
      <c r="C1803" t="s">
        <v>417</v>
      </c>
      <c r="D1803" s="86">
        <v>2015</v>
      </c>
      <c r="E1803" t="s">
        <v>1598</v>
      </c>
      <c r="F1803">
        <v>343</v>
      </c>
      <c r="G1803" s="108">
        <f t="shared" si="0"/>
        <v>0</v>
      </c>
      <c r="H1803">
        <v>0</v>
      </c>
      <c r="I1803">
        <v>0</v>
      </c>
      <c r="J1803">
        <v>260</v>
      </c>
      <c r="K1803" s="108">
        <f t="shared" si="1"/>
        <v>0</v>
      </c>
      <c r="L1803">
        <v>0</v>
      </c>
      <c r="M1803">
        <v>0</v>
      </c>
      <c r="N1803">
        <v>241</v>
      </c>
      <c r="O1803">
        <v>0</v>
      </c>
      <c r="P1803">
        <v>530</v>
      </c>
      <c r="Q1803">
        <v>415</v>
      </c>
      <c r="R1803">
        <v>1374</v>
      </c>
      <c r="S1803">
        <v>415</v>
      </c>
    </row>
    <row r="1804" spans="1:19" ht="12.75" customHeight="1" x14ac:dyDescent="0.15">
      <c r="A1804" t="s">
        <v>461</v>
      </c>
      <c r="B1804" t="s">
        <v>416</v>
      </c>
      <c r="C1804" t="s">
        <v>417</v>
      </c>
      <c r="D1804" s="86">
        <v>2016</v>
      </c>
      <c r="E1804" t="s">
        <v>1598</v>
      </c>
      <c r="F1804">
        <v>343</v>
      </c>
      <c r="G1804" s="108">
        <f t="shared" si="0"/>
        <v>0</v>
      </c>
      <c r="H1804">
        <v>0</v>
      </c>
      <c r="I1804">
        <v>0</v>
      </c>
      <c r="J1804">
        <v>260</v>
      </c>
      <c r="K1804" s="108">
        <f t="shared" si="1"/>
        <v>0</v>
      </c>
      <c r="L1804">
        <v>0</v>
      </c>
      <c r="M1804">
        <v>0</v>
      </c>
      <c r="N1804">
        <v>241</v>
      </c>
      <c r="O1804">
        <v>0</v>
      </c>
      <c r="P1804">
        <v>530</v>
      </c>
      <c r="Q1804">
        <v>35</v>
      </c>
      <c r="R1804">
        <v>1374</v>
      </c>
      <c r="S1804">
        <v>35</v>
      </c>
    </row>
    <row r="1805" spans="1:19" ht="12.75" customHeight="1" x14ac:dyDescent="0.15">
      <c r="A1805" t="s">
        <v>461</v>
      </c>
      <c r="B1805" t="s">
        <v>416</v>
      </c>
      <c r="C1805" t="s">
        <v>417</v>
      </c>
      <c r="D1805" s="86">
        <v>2017</v>
      </c>
      <c r="E1805" t="s">
        <v>1598</v>
      </c>
      <c r="F1805">
        <v>343</v>
      </c>
      <c r="G1805" s="108">
        <f t="shared" si="0"/>
        <v>0</v>
      </c>
      <c r="H1805">
        <v>0</v>
      </c>
      <c r="I1805">
        <v>0</v>
      </c>
      <c r="J1805">
        <v>260</v>
      </c>
      <c r="K1805" s="108">
        <f t="shared" si="1"/>
        <v>0</v>
      </c>
      <c r="L1805">
        <v>0</v>
      </c>
      <c r="M1805">
        <v>0</v>
      </c>
      <c r="N1805">
        <v>241</v>
      </c>
      <c r="O1805">
        <v>0</v>
      </c>
      <c r="P1805">
        <v>530</v>
      </c>
      <c r="Q1805">
        <v>154</v>
      </c>
      <c r="R1805">
        <v>1374</v>
      </c>
      <c r="S1805">
        <v>154</v>
      </c>
    </row>
    <row r="1806" spans="1:19" ht="12.75" customHeight="1" x14ac:dyDescent="0.15">
      <c r="A1806" s="77" t="s">
        <v>222</v>
      </c>
      <c r="B1806" s="77" t="s">
        <v>168</v>
      </c>
      <c r="C1806" s="77" t="s">
        <v>144</v>
      </c>
      <c r="D1806" s="111" t="s">
        <v>1632</v>
      </c>
      <c r="E1806" s="77" t="s">
        <v>1598</v>
      </c>
      <c r="F1806" s="104">
        <v>246</v>
      </c>
      <c r="G1806" s="108">
        <f t="shared" si="0"/>
        <v>0</v>
      </c>
      <c r="H1806" s="104">
        <v>0</v>
      </c>
      <c r="I1806" s="104">
        <v>0</v>
      </c>
      <c r="J1806" s="103">
        <v>144</v>
      </c>
      <c r="K1806" s="108">
        <f t="shared" si="1"/>
        <v>0</v>
      </c>
      <c r="L1806" s="104">
        <v>0</v>
      </c>
      <c r="M1806" s="104">
        <v>0</v>
      </c>
      <c r="N1806" s="104">
        <v>155</v>
      </c>
      <c r="O1806" s="104">
        <v>0</v>
      </c>
      <c r="P1806" s="77" t="s">
        <v>1654</v>
      </c>
      <c r="Q1806" s="104">
        <v>15</v>
      </c>
      <c r="R1806" s="104">
        <v>908</v>
      </c>
      <c r="S1806" s="104">
        <v>15</v>
      </c>
    </row>
    <row r="1807" spans="1:19" ht="12.75" customHeight="1" x14ac:dyDescent="0.15">
      <c r="A1807" s="2" t="s">
        <v>222</v>
      </c>
      <c r="B1807" s="2" t="s">
        <v>168</v>
      </c>
      <c r="C1807" s="2" t="s">
        <v>144</v>
      </c>
      <c r="D1807" s="86">
        <v>2014</v>
      </c>
      <c r="E1807" s="2" t="s">
        <v>1598</v>
      </c>
      <c r="F1807" s="2">
        <v>246</v>
      </c>
      <c r="G1807" s="108">
        <f t="shared" si="0"/>
        <v>0</v>
      </c>
      <c r="H1807" s="2">
        <v>0</v>
      </c>
      <c r="I1807" s="2">
        <v>0</v>
      </c>
      <c r="J1807" s="2">
        <v>144</v>
      </c>
      <c r="K1807" s="108">
        <f t="shared" si="1"/>
        <v>0</v>
      </c>
      <c r="L1807" s="2">
        <v>0</v>
      </c>
      <c r="M1807" s="2">
        <v>0</v>
      </c>
      <c r="N1807" s="2">
        <v>155</v>
      </c>
      <c r="O1807" s="2">
        <v>1</v>
      </c>
      <c r="P1807" s="2">
        <v>363</v>
      </c>
      <c r="Q1807" s="2">
        <v>325</v>
      </c>
      <c r="R1807" s="2">
        <v>908</v>
      </c>
      <c r="S1807" s="2">
        <v>326</v>
      </c>
    </row>
    <row r="1808" spans="1:19" ht="12.75" customHeight="1" x14ac:dyDescent="0.15">
      <c r="A1808" t="s">
        <v>222</v>
      </c>
      <c r="B1808" t="s">
        <v>168</v>
      </c>
      <c r="C1808" t="s">
        <v>144</v>
      </c>
      <c r="D1808" s="86">
        <v>2016</v>
      </c>
      <c r="E1808" t="s">
        <v>1598</v>
      </c>
      <c r="F1808">
        <v>246</v>
      </c>
      <c r="G1808" s="108">
        <f t="shared" si="0"/>
        <v>0</v>
      </c>
      <c r="H1808">
        <v>0</v>
      </c>
      <c r="I1808">
        <v>0</v>
      </c>
      <c r="J1808">
        <v>144</v>
      </c>
      <c r="K1808" s="108">
        <f t="shared" si="1"/>
        <v>0</v>
      </c>
      <c r="L1808">
        <v>0</v>
      </c>
      <c r="M1808">
        <v>0</v>
      </c>
      <c r="N1808">
        <v>155</v>
      </c>
      <c r="O1808">
        <v>0</v>
      </c>
      <c r="P1808">
        <v>363</v>
      </c>
      <c r="Q1808">
        <v>12</v>
      </c>
      <c r="R1808">
        <v>908</v>
      </c>
      <c r="S1808">
        <v>12</v>
      </c>
    </row>
    <row r="1809" spans="1:19" ht="12.75" customHeight="1" x14ac:dyDescent="0.15">
      <c r="A1809" t="s">
        <v>222</v>
      </c>
      <c r="B1809" t="s">
        <v>168</v>
      </c>
      <c r="C1809" t="s">
        <v>144</v>
      </c>
      <c r="D1809" s="86">
        <v>2017</v>
      </c>
      <c r="E1809" t="s">
        <v>1598</v>
      </c>
      <c r="F1809">
        <v>246</v>
      </c>
      <c r="G1809" s="108">
        <f t="shared" si="0"/>
        <v>0</v>
      </c>
      <c r="H1809">
        <v>0</v>
      </c>
      <c r="I1809">
        <v>0</v>
      </c>
      <c r="J1809">
        <v>144</v>
      </c>
      <c r="K1809" s="108">
        <f t="shared" si="1"/>
        <v>0</v>
      </c>
      <c r="L1809">
        <v>0</v>
      </c>
      <c r="M1809">
        <v>0</v>
      </c>
      <c r="N1809">
        <v>155</v>
      </c>
      <c r="O1809">
        <v>0</v>
      </c>
      <c r="P1809">
        <v>363</v>
      </c>
      <c r="Q1809">
        <v>87</v>
      </c>
      <c r="R1809">
        <v>908</v>
      </c>
      <c r="S1809">
        <v>87</v>
      </c>
    </row>
    <row r="1810" spans="1:19" ht="12.75" customHeight="1" x14ac:dyDescent="0.15">
      <c r="A1810" s="2" t="s">
        <v>119</v>
      </c>
      <c r="B1810" s="2" t="s">
        <v>99</v>
      </c>
      <c r="C1810" s="2" t="s">
        <v>67</v>
      </c>
      <c r="D1810" s="86">
        <v>2016</v>
      </c>
      <c r="E1810" s="2" t="s">
        <v>1598</v>
      </c>
      <c r="F1810" s="2">
        <v>604</v>
      </c>
      <c r="G1810" s="108">
        <f t="shared" si="0"/>
        <v>42</v>
      </c>
      <c r="H1810" s="2">
        <v>42</v>
      </c>
      <c r="I1810" s="2">
        <v>0</v>
      </c>
      <c r="J1810" s="2">
        <v>355</v>
      </c>
      <c r="K1810" s="108">
        <f t="shared" si="1"/>
        <v>16</v>
      </c>
      <c r="L1810" s="2">
        <v>16</v>
      </c>
      <c r="M1810" s="2">
        <v>0</v>
      </c>
      <c r="N1810" s="2">
        <v>381</v>
      </c>
      <c r="O1810" s="2">
        <v>12</v>
      </c>
      <c r="P1810" s="2">
        <v>895</v>
      </c>
      <c r="Q1810" s="2">
        <v>392</v>
      </c>
      <c r="R1810" s="2">
        <v>2235</v>
      </c>
      <c r="S1810" s="2">
        <v>462</v>
      </c>
    </row>
    <row r="1811" spans="1:19" ht="12.75" customHeight="1" x14ac:dyDescent="0.15">
      <c r="A1811" s="2" t="s">
        <v>119</v>
      </c>
      <c r="B1811" s="2" t="s">
        <v>99</v>
      </c>
      <c r="C1811" s="2" t="s">
        <v>67</v>
      </c>
      <c r="D1811" s="86">
        <v>2017</v>
      </c>
      <c r="E1811" s="2" t="s">
        <v>1598</v>
      </c>
      <c r="F1811" s="2">
        <v>604</v>
      </c>
      <c r="G1811" s="108">
        <f t="shared" si="0"/>
        <v>0</v>
      </c>
      <c r="H1811" s="2">
        <v>0</v>
      </c>
      <c r="I1811" s="2">
        <v>0</v>
      </c>
      <c r="J1811" s="2">
        <v>355</v>
      </c>
      <c r="K1811" s="108">
        <f t="shared" si="1"/>
        <v>0</v>
      </c>
      <c r="L1811" s="2">
        <v>0</v>
      </c>
      <c r="M1811" s="2">
        <v>0</v>
      </c>
      <c r="N1811" s="2">
        <v>381</v>
      </c>
      <c r="O1811" s="2">
        <v>6</v>
      </c>
      <c r="P1811" s="2">
        <v>895</v>
      </c>
      <c r="Q1811" s="2">
        <v>119</v>
      </c>
      <c r="R1811" s="2">
        <v>2235</v>
      </c>
      <c r="S1811" s="2">
        <v>125</v>
      </c>
    </row>
    <row r="1812" spans="1:19" ht="12.75" customHeight="1" x14ac:dyDescent="0.15">
      <c r="A1812" s="77" t="s">
        <v>161</v>
      </c>
      <c r="B1812" s="77" t="s">
        <v>154</v>
      </c>
      <c r="C1812" s="77" t="s">
        <v>128</v>
      </c>
      <c r="D1812" s="111" t="s">
        <v>1632</v>
      </c>
      <c r="E1812" s="77" t="s">
        <v>1598</v>
      </c>
      <c r="F1812" s="104">
        <v>350</v>
      </c>
      <c r="G1812" s="108">
        <f t="shared" si="0"/>
        <v>0</v>
      </c>
      <c r="H1812" s="104">
        <v>0</v>
      </c>
      <c r="I1812" s="104">
        <v>0</v>
      </c>
      <c r="J1812" s="103">
        <v>275</v>
      </c>
      <c r="K1812" s="108">
        <f t="shared" si="1"/>
        <v>0</v>
      </c>
      <c r="L1812" s="104">
        <v>0</v>
      </c>
      <c r="M1812" s="104">
        <v>0</v>
      </c>
      <c r="N1812" s="104">
        <v>280</v>
      </c>
      <c r="O1812" s="104">
        <v>0</v>
      </c>
      <c r="P1812" s="77" t="s">
        <v>1933</v>
      </c>
      <c r="Q1812" s="104">
        <v>96</v>
      </c>
      <c r="R1812" s="104">
        <v>1426</v>
      </c>
      <c r="S1812" s="104">
        <v>96</v>
      </c>
    </row>
    <row r="1813" spans="1:19" ht="12.75" customHeight="1" x14ac:dyDescent="0.15">
      <c r="A1813" s="2" t="s">
        <v>161</v>
      </c>
      <c r="B1813" s="2" t="s">
        <v>154</v>
      </c>
      <c r="C1813" s="2" t="s">
        <v>128</v>
      </c>
      <c r="D1813" s="86">
        <v>2015</v>
      </c>
      <c r="E1813" s="2" t="s">
        <v>1598</v>
      </c>
      <c r="F1813" s="2">
        <v>350</v>
      </c>
      <c r="G1813" s="108">
        <f t="shared" si="0"/>
        <v>0</v>
      </c>
      <c r="H1813" s="2">
        <v>0</v>
      </c>
      <c r="I1813" s="2">
        <v>0</v>
      </c>
      <c r="J1813" s="2">
        <v>275</v>
      </c>
      <c r="K1813" s="108">
        <f t="shared" si="1"/>
        <v>8</v>
      </c>
      <c r="L1813" s="2">
        <v>0</v>
      </c>
      <c r="M1813" s="2">
        <v>8</v>
      </c>
      <c r="N1813" s="2">
        <v>280</v>
      </c>
      <c r="O1813" s="2">
        <v>0</v>
      </c>
      <c r="P1813" s="2">
        <v>521</v>
      </c>
      <c r="Q1813" s="2">
        <v>37</v>
      </c>
      <c r="R1813" s="2">
        <v>1426</v>
      </c>
      <c r="S1813" s="2">
        <v>45</v>
      </c>
    </row>
    <row r="1814" spans="1:19" ht="12.75" customHeight="1" x14ac:dyDescent="0.15">
      <c r="A1814" s="2" t="s">
        <v>161</v>
      </c>
      <c r="B1814" s="2" t="s">
        <v>154</v>
      </c>
      <c r="C1814" s="2" t="s">
        <v>128</v>
      </c>
      <c r="D1814" s="86">
        <v>2016</v>
      </c>
      <c r="E1814" s="2" t="s">
        <v>1598</v>
      </c>
      <c r="F1814" s="2">
        <v>350</v>
      </c>
      <c r="G1814" s="108">
        <f t="shared" si="0"/>
        <v>0</v>
      </c>
      <c r="H1814" s="2">
        <v>0</v>
      </c>
      <c r="I1814" s="2">
        <v>0</v>
      </c>
      <c r="J1814" s="2">
        <v>275</v>
      </c>
      <c r="K1814" s="108">
        <f t="shared" si="1"/>
        <v>16</v>
      </c>
      <c r="L1814" s="2">
        <v>0</v>
      </c>
      <c r="M1814" s="2">
        <v>16</v>
      </c>
      <c r="N1814" s="2">
        <v>280</v>
      </c>
      <c r="O1814" s="2">
        <v>3</v>
      </c>
      <c r="P1814" s="2">
        <v>521</v>
      </c>
      <c r="Q1814" s="2">
        <v>85</v>
      </c>
      <c r="R1814" s="2">
        <v>1426</v>
      </c>
      <c r="S1814" s="2">
        <v>104</v>
      </c>
    </row>
    <row r="1815" spans="1:19" ht="12.75" customHeight="1" x14ac:dyDescent="0.15">
      <c r="A1815" s="2" t="s">
        <v>161</v>
      </c>
      <c r="B1815" s="2" t="s">
        <v>154</v>
      </c>
      <c r="C1815" s="2" t="s">
        <v>128</v>
      </c>
      <c r="D1815" s="86">
        <v>2017</v>
      </c>
      <c r="E1815" s="2" t="s">
        <v>1598</v>
      </c>
      <c r="F1815" s="2">
        <v>350</v>
      </c>
      <c r="G1815" s="108">
        <f t="shared" si="0"/>
        <v>0</v>
      </c>
      <c r="H1815" s="2">
        <v>0</v>
      </c>
      <c r="I1815" s="2">
        <v>0</v>
      </c>
      <c r="J1815" s="2">
        <v>275</v>
      </c>
      <c r="K1815" s="108">
        <f t="shared" si="1"/>
        <v>37</v>
      </c>
      <c r="L1815" s="2">
        <v>0</v>
      </c>
      <c r="M1815" s="2">
        <v>37</v>
      </c>
      <c r="N1815" s="2">
        <v>280</v>
      </c>
      <c r="O1815" s="2">
        <v>1</v>
      </c>
      <c r="P1815" s="2">
        <v>521</v>
      </c>
      <c r="Q1815" s="2">
        <v>82</v>
      </c>
      <c r="R1815" s="2">
        <v>1426</v>
      </c>
      <c r="S1815" s="2">
        <v>120</v>
      </c>
    </row>
    <row r="1816" spans="1:19" ht="12.75" customHeight="1" x14ac:dyDescent="0.15">
      <c r="A1816" s="77" t="s">
        <v>548</v>
      </c>
      <c r="B1816" s="77" t="s">
        <v>509</v>
      </c>
      <c r="C1816" s="77" t="s">
        <v>128</v>
      </c>
      <c r="D1816" s="111" t="s">
        <v>1632</v>
      </c>
      <c r="E1816" s="77" t="s">
        <v>1598</v>
      </c>
      <c r="F1816" s="104">
        <v>169</v>
      </c>
      <c r="G1816" s="108">
        <f t="shared" si="0"/>
        <v>0</v>
      </c>
      <c r="H1816" s="104">
        <v>0</v>
      </c>
      <c r="I1816" s="104">
        <v>0</v>
      </c>
      <c r="J1816" s="103">
        <v>110</v>
      </c>
      <c r="K1816" s="108">
        <f t="shared" si="1"/>
        <v>0</v>
      </c>
      <c r="L1816" s="104">
        <v>0</v>
      </c>
      <c r="M1816" s="104">
        <v>0</v>
      </c>
      <c r="N1816" s="104">
        <v>128</v>
      </c>
      <c r="O1816" s="104">
        <v>0</v>
      </c>
      <c r="P1816" s="77" t="s">
        <v>1934</v>
      </c>
      <c r="Q1816" s="104">
        <v>11</v>
      </c>
      <c r="R1816" s="104">
        <v>700</v>
      </c>
      <c r="S1816" s="104">
        <v>11</v>
      </c>
    </row>
    <row r="1817" spans="1:19" ht="12.75" customHeight="1" x14ac:dyDescent="0.15">
      <c r="A1817" s="2" t="s">
        <v>548</v>
      </c>
      <c r="B1817" s="2" t="s">
        <v>509</v>
      </c>
      <c r="C1817" s="2" t="s">
        <v>128</v>
      </c>
      <c r="D1817" s="86">
        <v>2016</v>
      </c>
      <c r="E1817" s="2" t="s">
        <v>1598</v>
      </c>
      <c r="F1817" s="2">
        <v>169</v>
      </c>
      <c r="G1817" s="108">
        <f t="shared" si="0"/>
        <v>20</v>
      </c>
      <c r="H1817" s="2">
        <v>20</v>
      </c>
      <c r="I1817" s="2">
        <v>0</v>
      </c>
      <c r="J1817" s="2">
        <v>110</v>
      </c>
      <c r="K1817" s="108">
        <f t="shared" si="1"/>
        <v>2</v>
      </c>
      <c r="L1817" s="2">
        <v>2</v>
      </c>
      <c r="M1817" s="2">
        <v>0</v>
      </c>
      <c r="N1817" s="2">
        <v>128</v>
      </c>
      <c r="O1817" s="2">
        <v>4</v>
      </c>
      <c r="P1817" s="2">
        <v>293</v>
      </c>
      <c r="Q1817" s="2">
        <v>27</v>
      </c>
      <c r="R1817" s="2">
        <v>700</v>
      </c>
      <c r="S1817" s="2">
        <v>53</v>
      </c>
    </row>
    <row r="1818" spans="1:19" ht="12.75" customHeight="1" x14ac:dyDescent="0.15">
      <c r="A1818" s="2" t="s">
        <v>548</v>
      </c>
      <c r="B1818" s="2" t="s">
        <v>509</v>
      </c>
      <c r="C1818" s="2" t="s">
        <v>128</v>
      </c>
      <c r="D1818" s="86">
        <v>2017</v>
      </c>
      <c r="E1818" s="2" t="s">
        <v>1598</v>
      </c>
      <c r="F1818" s="2">
        <v>169</v>
      </c>
      <c r="G1818" s="108">
        <f t="shared" si="0"/>
        <v>1</v>
      </c>
      <c r="H1818" s="2">
        <v>1</v>
      </c>
      <c r="I1818" s="2">
        <v>0</v>
      </c>
      <c r="J1818" s="2">
        <v>110</v>
      </c>
      <c r="K1818" s="108">
        <f t="shared" si="1"/>
        <v>3</v>
      </c>
      <c r="L1818" s="2">
        <v>3</v>
      </c>
      <c r="M1818" s="2">
        <v>0</v>
      </c>
      <c r="N1818" s="2">
        <v>128</v>
      </c>
      <c r="O1818" s="2">
        <v>7</v>
      </c>
      <c r="P1818" s="2">
        <v>293</v>
      </c>
      <c r="Q1818" s="2">
        <v>103</v>
      </c>
      <c r="R1818" s="2">
        <v>700</v>
      </c>
      <c r="S1818" s="2">
        <v>114</v>
      </c>
    </row>
    <row r="1819" spans="1:19" ht="12.75" customHeight="1" x14ac:dyDescent="0.15">
      <c r="A1819" s="77" t="s">
        <v>1330</v>
      </c>
      <c r="B1819" s="77" t="s">
        <v>554</v>
      </c>
      <c r="C1819" s="77" t="s">
        <v>83</v>
      </c>
      <c r="D1819" s="111" t="s">
        <v>1632</v>
      </c>
      <c r="E1819" s="77" t="s">
        <v>1598</v>
      </c>
      <c r="F1819" s="104">
        <v>0</v>
      </c>
      <c r="G1819" s="108">
        <f t="shared" si="0"/>
        <v>0</v>
      </c>
      <c r="H1819" s="104">
        <v>0</v>
      </c>
      <c r="I1819" s="104">
        <v>0</v>
      </c>
      <c r="J1819" s="103">
        <v>0</v>
      </c>
      <c r="K1819" s="108">
        <f t="shared" si="1"/>
        <v>0</v>
      </c>
      <c r="L1819" s="104">
        <v>0</v>
      </c>
      <c r="M1819" s="104">
        <v>0</v>
      </c>
      <c r="N1819" s="104">
        <v>0</v>
      </c>
      <c r="O1819" s="104">
        <v>0</v>
      </c>
      <c r="P1819" s="77" t="s">
        <v>1658</v>
      </c>
      <c r="Q1819" s="104">
        <v>2</v>
      </c>
      <c r="R1819" s="104">
        <v>0</v>
      </c>
      <c r="S1819" s="104">
        <v>2</v>
      </c>
    </row>
    <row r="1820" spans="1:19" ht="12.75" customHeight="1" x14ac:dyDescent="0.15">
      <c r="A1820" s="77" t="s">
        <v>223</v>
      </c>
      <c r="B1820" s="77" t="s">
        <v>168</v>
      </c>
      <c r="C1820" s="77" t="s">
        <v>144</v>
      </c>
      <c r="D1820" s="111" t="s">
        <v>1632</v>
      </c>
      <c r="E1820" s="77" t="s">
        <v>1598</v>
      </c>
      <c r="F1820" s="104">
        <v>217</v>
      </c>
      <c r="G1820" s="108">
        <f t="shared" si="0"/>
        <v>0</v>
      </c>
      <c r="H1820" s="2"/>
      <c r="I1820" s="2"/>
      <c r="J1820" s="103">
        <v>129</v>
      </c>
      <c r="K1820" s="108">
        <f t="shared" si="1"/>
        <v>0</v>
      </c>
      <c r="L1820" s="2"/>
      <c r="M1820" s="2"/>
      <c r="N1820" s="104">
        <v>138</v>
      </c>
      <c r="O1820" s="2"/>
      <c r="P1820" s="77" t="s">
        <v>1753</v>
      </c>
      <c r="Q1820" s="2"/>
      <c r="R1820" s="104">
        <v>831</v>
      </c>
      <c r="S1820" s="2"/>
    </row>
    <row r="1821" spans="1:19" ht="12.75" customHeight="1" x14ac:dyDescent="0.15">
      <c r="A1821" s="2" t="s">
        <v>223</v>
      </c>
      <c r="B1821" s="2" t="s">
        <v>168</v>
      </c>
      <c r="C1821" s="2" t="s">
        <v>144</v>
      </c>
      <c r="D1821" s="86">
        <v>2013</v>
      </c>
      <c r="E1821" s="2" t="s">
        <v>1598</v>
      </c>
      <c r="F1821" s="2">
        <v>217</v>
      </c>
      <c r="G1821" s="108">
        <f t="shared" si="0"/>
        <v>0</v>
      </c>
      <c r="H1821" s="2">
        <v>0</v>
      </c>
      <c r="I1821" s="2">
        <v>0</v>
      </c>
      <c r="J1821" s="2">
        <v>129</v>
      </c>
      <c r="K1821" s="108">
        <f t="shared" si="1"/>
        <v>0</v>
      </c>
      <c r="L1821" s="2">
        <v>0</v>
      </c>
      <c r="M1821" s="2">
        <v>0</v>
      </c>
      <c r="N1821" s="2">
        <v>138</v>
      </c>
      <c r="O1821" s="2">
        <v>0</v>
      </c>
      <c r="P1821" s="2">
        <v>347</v>
      </c>
      <c r="Q1821" s="2">
        <v>0</v>
      </c>
      <c r="R1821" s="2">
        <v>831</v>
      </c>
      <c r="S1821" s="2">
        <v>0</v>
      </c>
    </row>
    <row r="1822" spans="1:19" ht="12.75" customHeight="1" x14ac:dyDescent="0.15">
      <c r="A1822" s="2" t="s">
        <v>223</v>
      </c>
      <c r="B1822" s="2" t="s">
        <v>168</v>
      </c>
      <c r="C1822" s="2" t="s">
        <v>144</v>
      </c>
      <c r="D1822" s="86">
        <v>2014</v>
      </c>
      <c r="E1822" s="2" t="s">
        <v>1598</v>
      </c>
      <c r="F1822" s="2">
        <v>217</v>
      </c>
      <c r="G1822" s="108">
        <f t="shared" si="0"/>
        <v>0</v>
      </c>
      <c r="H1822" s="2">
        <v>0</v>
      </c>
      <c r="I1822" s="2">
        <v>0</v>
      </c>
      <c r="J1822" s="2">
        <v>129</v>
      </c>
      <c r="K1822" s="108">
        <f t="shared" si="1"/>
        <v>0</v>
      </c>
      <c r="L1822" s="2">
        <v>0</v>
      </c>
      <c r="M1822" s="2">
        <v>0</v>
      </c>
      <c r="N1822" s="2">
        <v>138</v>
      </c>
      <c r="O1822" s="2">
        <v>0</v>
      </c>
      <c r="P1822" s="2">
        <v>347</v>
      </c>
      <c r="Q1822" s="2">
        <v>481</v>
      </c>
      <c r="R1822" s="2">
        <v>831</v>
      </c>
      <c r="S1822" s="2">
        <v>481</v>
      </c>
    </row>
    <row r="1823" spans="1:19" ht="12.75" customHeight="1" x14ac:dyDescent="0.15">
      <c r="A1823" t="s">
        <v>223</v>
      </c>
      <c r="B1823" t="s">
        <v>168</v>
      </c>
      <c r="C1823" t="s">
        <v>144</v>
      </c>
      <c r="D1823" s="86">
        <v>2015</v>
      </c>
      <c r="E1823" t="s">
        <v>1598</v>
      </c>
      <c r="F1823">
        <v>217</v>
      </c>
      <c r="G1823" s="108">
        <f t="shared" si="0"/>
        <v>0</v>
      </c>
      <c r="H1823">
        <v>0</v>
      </c>
      <c r="I1823">
        <v>0</v>
      </c>
      <c r="J1823">
        <v>129</v>
      </c>
      <c r="K1823" s="108">
        <f t="shared" si="1"/>
        <v>0</v>
      </c>
      <c r="L1823">
        <v>0</v>
      </c>
      <c r="M1823">
        <v>0</v>
      </c>
      <c r="N1823">
        <v>138</v>
      </c>
      <c r="O1823">
        <v>0</v>
      </c>
      <c r="P1823">
        <v>347</v>
      </c>
      <c r="Q1823">
        <v>140</v>
      </c>
      <c r="R1823">
        <v>831</v>
      </c>
      <c r="S1823">
        <v>140</v>
      </c>
    </row>
    <row r="1824" spans="1:19" ht="12.75" customHeight="1" x14ac:dyDescent="0.15">
      <c r="A1824" t="s">
        <v>223</v>
      </c>
      <c r="B1824" t="s">
        <v>168</v>
      </c>
      <c r="C1824" t="s">
        <v>144</v>
      </c>
      <c r="D1824" s="86">
        <v>2016</v>
      </c>
      <c r="E1824" t="s">
        <v>1598</v>
      </c>
      <c r="F1824">
        <v>217</v>
      </c>
      <c r="G1824" s="108">
        <f t="shared" si="0"/>
        <v>0</v>
      </c>
      <c r="H1824">
        <v>0</v>
      </c>
      <c r="I1824">
        <v>0</v>
      </c>
      <c r="J1824">
        <v>129</v>
      </c>
      <c r="K1824" s="108">
        <f t="shared" si="1"/>
        <v>0</v>
      </c>
      <c r="L1824">
        <v>0</v>
      </c>
      <c r="M1824">
        <v>0</v>
      </c>
      <c r="N1824">
        <v>138</v>
      </c>
      <c r="O1824">
        <v>0</v>
      </c>
      <c r="P1824">
        <v>347</v>
      </c>
      <c r="Q1824">
        <v>37</v>
      </c>
      <c r="R1824">
        <v>831</v>
      </c>
      <c r="S1824">
        <v>37</v>
      </c>
    </row>
    <row r="1825" spans="1:19" ht="12.75" customHeight="1" x14ac:dyDescent="0.15">
      <c r="A1825" t="s">
        <v>223</v>
      </c>
      <c r="B1825" t="s">
        <v>168</v>
      </c>
      <c r="C1825" t="s">
        <v>144</v>
      </c>
      <c r="D1825" s="86">
        <v>2017</v>
      </c>
      <c r="E1825" t="s">
        <v>1598</v>
      </c>
      <c r="F1825">
        <v>217</v>
      </c>
      <c r="G1825" s="108">
        <f t="shared" si="0"/>
        <v>0</v>
      </c>
      <c r="H1825">
        <v>0</v>
      </c>
      <c r="I1825">
        <v>0</v>
      </c>
      <c r="J1825">
        <v>129</v>
      </c>
      <c r="K1825" s="108">
        <f t="shared" si="1"/>
        <v>0</v>
      </c>
      <c r="L1825">
        <v>0</v>
      </c>
      <c r="M1825">
        <v>0</v>
      </c>
      <c r="N1825">
        <v>138</v>
      </c>
      <c r="O1825">
        <v>0</v>
      </c>
      <c r="P1825">
        <v>347</v>
      </c>
      <c r="Q1825">
        <v>2</v>
      </c>
      <c r="R1825">
        <v>831</v>
      </c>
      <c r="S1825">
        <v>2</v>
      </c>
    </row>
    <row r="1826" spans="1:19" ht="12.75" customHeight="1" x14ac:dyDescent="0.15">
      <c r="A1826" t="s">
        <v>224</v>
      </c>
      <c r="B1826" t="s">
        <v>168</v>
      </c>
      <c r="C1826" t="s">
        <v>144</v>
      </c>
      <c r="D1826" s="86">
        <v>2014</v>
      </c>
      <c r="E1826" t="s">
        <v>1598</v>
      </c>
      <c r="F1826">
        <v>19</v>
      </c>
      <c r="G1826" s="108">
        <f t="shared" si="0"/>
        <v>0</v>
      </c>
      <c r="H1826">
        <v>0</v>
      </c>
      <c r="I1826">
        <v>0</v>
      </c>
      <c r="J1826">
        <v>12</v>
      </c>
      <c r="K1826" s="108">
        <f t="shared" si="1"/>
        <v>18</v>
      </c>
      <c r="L1826">
        <v>18</v>
      </c>
      <c r="M1826">
        <v>0</v>
      </c>
      <c r="N1826">
        <v>13</v>
      </c>
      <c r="O1826">
        <v>19</v>
      </c>
      <c r="P1826">
        <v>33</v>
      </c>
      <c r="Q1826">
        <v>233</v>
      </c>
      <c r="R1826">
        <v>77</v>
      </c>
      <c r="S1826">
        <v>270</v>
      </c>
    </row>
    <row r="1827" spans="1:19" ht="12.75" customHeight="1" x14ac:dyDescent="0.15">
      <c r="A1827" t="s">
        <v>224</v>
      </c>
      <c r="B1827" t="s">
        <v>168</v>
      </c>
      <c r="C1827" t="s">
        <v>144</v>
      </c>
      <c r="D1827" s="86">
        <v>2015</v>
      </c>
      <c r="E1827" t="s">
        <v>1598</v>
      </c>
      <c r="F1827">
        <v>19</v>
      </c>
      <c r="G1827" s="108">
        <f t="shared" si="0"/>
        <v>42</v>
      </c>
      <c r="H1827">
        <v>42</v>
      </c>
      <c r="I1827">
        <v>0</v>
      </c>
      <c r="J1827">
        <v>12</v>
      </c>
      <c r="K1827" s="108">
        <f t="shared" si="1"/>
        <v>43</v>
      </c>
      <c r="L1827">
        <v>43</v>
      </c>
      <c r="M1827">
        <v>0</v>
      </c>
      <c r="N1827">
        <v>13</v>
      </c>
      <c r="O1827">
        <v>0</v>
      </c>
      <c r="P1827">
        <v>33</v>
      </c>
      <c r="Q1827">
        <v>390</v>
      </c>
      <c r="R1827">
        <v>77</v>
      </c>
      <c r="S1827">
        <v>475</v>
      </c>
    </row>
    <row r="1828" spans="1:19" ht="12.75" customHeight="1" x14ac:dyDescent="0.15">
      <c r="A1828" t="s">
        <v>224</v>
      </c>
      <c r="B1828" t="s">
        <v>168</v>
      </c>
      <c r="C1828" t="s">
        <v>144</v>
      </c>
      <c r="D1828" s="86">
        <v>2016</v>
      </c>
      <c r="E1828" t="s">
        <v>1598</v>
      </c>
      <c r="F1828">
        <v>19</v>
      </c>
      <c r="G1828" s="108">
        <f t="shared" si="0"/>
        <v>27</v>
      </c>
      <c r="H1828">
        <v>27</v>
      </c>
      <c r="I1828">
        <v>0</v>
      </c>
      <c r="J1828">
        <v>12</v>
      </c>
      <c r="K1828" s="108">
        <f t="shared" si="1"/>
        <v>13</v>
      </c>
      <c r="L1828">
        <v>13</v>
      </c>
      <c r="M1828">
        <v>0</v>
      </c>
      <c r="N1828">
        <v>13</v>
      </c>
      <c r="O1828">
        <v>20</v>
      </c>
      <c r="P1828">
        <v>33</v>
      </c>
      <c r="Q1828">
        <v>589</v>
      </c>
      <c r="R1828">
        <v>77</v>
      </c>
      <c r="S1828">
        <v>649</v>
      </c>
    </row>
    <row r="1829" spans="1:19" ht="12.75" customHeight="1" x14ac:dyDescent="0.15">
      <c r="A1829" t="s">
        <v>224</v>
      </c>
      <c r="B1829" t="s">
        <v>168</v>
      </c>
      <c r="C1829" t="s">
        <v>144</v>
      </c>
      <c r="D1829" s="86">
        <v>2017</v>
      </c>
      <c r="E1829" t="s">
        <v>1598</v>
      </c>
      <c r="F1829">
        <v>19</v>
      </c>
      <c r="G1829" s="108">
        <f t="shared" si="0"/>
        <v>0</v>
      </c>
      <c r="H1829">
        <v>0</v>
      </c>
      <c r="I1829">
        <v>0</v>
      </c>
      <c r="J1829">
        <v>12</v>
      </c>
      <c r="K1829" s="108">
        <f t="shared" si="1"/>
        <v>15</v>
      </c>
      <c r="L1829">
        <v>15</v>
      </c>
      <c r="M1829">
        <v>0</v>
      </c>
      <c r="N1829">
        <v>13</v>
      </c>
      <c r="O1829">
        <v>8</v>
      </c>
      <c r="P1829">
        <v>33</v>
      </c>
      <c r="Q1829">
        <v>161</v>
      </c>
      <c r="R1829">
        <v>77</v>
      </c>
      <c r="S1829">
        <v>184</v>
      </c>
    </row>
    <row r="1830" spans="1:19" ht="12.75" customHeight="1" x14ac:dyDescent="0.15">
      <c r="A1830" s="77" t="s">
        <v>625</v>
      </c>
      <c r="B1830" s="77" t="s">
        <v>558</v>
      </c>
      <c r="C1830" s="77" t="s">
        <v>123</v>
      </c>
      <c r="D1830" s="111" t="s">
        <v>1632</v>
      </c>
      <c r="E1830" s="77" t="s">
        <v>1598</v>
      </c>
      <c r="F1830" s="104">
        <v>1316</v>
      </c>
      <c r="G1830" s="108">
        <f t="shared" si="0"/>
        <v>0</v>
      </c>
      <c r="H1830" s="104">
        <v>0</v>
      </c>
      <c r="I1830" s="104">
        <v>0</v>
      </c>
      <c r="J1830" s="103">
        <v>923</v>
      </c>
      <c r="K1830" s="108">
        <f t="shared" si="1"/>
        <v>4</v>
      </c>
      <c r="L1830" s="104">
        <v>0</v>
      </c>
      <c r="M1830" s="104">
        <v>4</v>
      </c>
      <c r="N1830" s="104">
        <v>1111</v>
      </c>
      <c r="O1830" s="104">
        <v>106</v>
      </c>
      <c r="P1830" s="77" t="s">
        <v>1937</v>
      </c>
      <c r="Q1830" s="104">
        <v>44</v>
      </c>
      <c r="R1830" s="104">
        <v>5977</v>
      </c>
      <c r="S1830" s="104">
        <v>154</v>
      </c>
    </row>
    <row r="1831" spans="1:19" ht="12.75" customHeight="1" x14ac:dyDescent="0.15">
      <c r="A1831" s="2" t="s">
        <v>625</v>
      </c>
      <c r="B1831" s="2" t="s">
        <v>558</v>
      </c>
      <c r="C1831" s="2" t="s">
        <v>123</v>
      </c>
      <c r="D1831" s="86">
        <v>2013</v>
      </c>
      <c r="E1831" s="2" t="s">
        <v>1598</v>
      </c>
      <c r="F1831" s="2">
        <v>1316</v>
      </c>
      <c r="G1831" s="108">
        <f t="shared" si="0"/>
        <v>69</v>
      </c>
      <c r="H1831" s="2">
        <v>69</v>
      </c>
      <c r="I1831" s="2">
        <v>0</v>
      </c>
      <c r="J1831" s="2">
        <v>923</v>
      </c>
      <c r="K1831" s="108">
        <f t="shared" si="1"/>
        <v>0</v>
      </c>
      <c r="L1831" s="2">
        <v>0</v>
      </c>
      <c r="M1831" s="2">
        <v>0</v>
      </c>
      <c r="N1831" s="2">
        <v>1111</v>
      </c>
      <c r="O1831" s="2">
        <v>437</v>
      </c>
      <c r="P1831" s="2">
        <v>2627</v>
      </c>
      <c r="Q1831" s="2">
        <v>76</v>
      </c>
      <c r="R1831" s="2">
        <v>5977</v>
      </c>
      <c r="S1831" s="2">
        <v>582</v>
      </c>
    </row>
    <row r="1832" spans="1:19" ht="12.75" customHeight="1" x14ac:dyDescent="0.15">
      <c r="A1832" s="2" t="s">
        <v>625</v>
      </c>
      <c r="B1832" s="2" t="s">
        <v>558</v>
      </c>
      <c r="C1832" s="2" t="s">
        <v>123</v>
      </c>
      <c r="D1832" s="86">
        <v>2014</v>
      </c>
      <c r="E1832" s="2" t="s">
        <v>1598</v>
      </c>
      <c r="F1832" s="2">
        <v>1316</v>
      </c>
      <c r="G1832" s="108">
        <f t="shared" si="0"/>
        <v>0</v>
      </c>
      <c r="H1832" s="2">
        <v>0</v>
      </c>
      <c r="I1832" s="2">
        <v>0</v>
      </c>
      <c r="J1832" s="2">
        <v>923</v>
      </c>
      <c r="K1832" s="108">
        <f t="shared" si="1"/>
        <v>0</v>
      </c>
      <c r="L1832" s="2">
        <v>0</v>
      </c>
      <c r="M1832" s="2">
        <v>0</v>
      </c>
      <c r="N1832" s="2">
        <v>1111</v>
      </c>
      <c r="O1832" s="2">
        <v>42</v>
      </c>
      <c r="P1832" s="2">
        <v>2627</v>
      </c>
      <c r="Q1832" s="2">
        <v>20</v>
      </c>
      <c r="R1832" s="2">
        <v>5977</v>
      </c>
      <c r="S1832" s="2">
        <v>62</v>
      </c>
    </row>
    <row r="1833" spans="1:19" ht="12.75" customHeight="1" x14ac:dyDescent="0.15">
      <c r="A1833" s="2" t="s">
        <v>625</v>
      </c>
      <c r="B1833" s="2" t="s">
        <v>558</v>
      </c>
      <c r="C1833" s="2" t="s">
        <v>123</v>
      </c>
      <c r="D1833" s="86">
        <v>2015</v>
      </c>
      <c r="E1833" s="2" t="s">
        <v>1598</v>
      </c>
      <c r="F1833" s="2">
        <v>1316</v>
      </c>
      <c r="G1833" s="108">
        <f t="shared" si="0"/>
        <v>58</v>
      </c>
      <c r="H1833" s="2">
        <v>58</v>
      </c>
      <c r="I1833" s="2">
        <v>0</v>
      </c>
      <c r="J1833" s="2">
        <v>923</v>
      </c>
      <c r="K1833" s="108">
        <f t="shared" si="1"/>
        <v>18</v>
      </c>
      <c r="L1833" s="2">
        <v>18</v>
      </c>
      <c r="M1833" s="2">
        <v>0</v>
      </c>
      <c r="N1833" s="2">
        <v>1111</v>
      </c>
      <c r="O1833" s="2">
        <v>42</v>
      </c>
      <c r="P1833" s="2">
        <v>2627</v>
      </c>
      <c r="Q1833" s="2">
        <v>19</v>
      </c>
      <c r="R1833" s="2">
        <v>5977</v>
      </c>
      <c r="S1833" s="2">
        <v>137</v>
      </c>
    </row>
    <row r="1834" spans="1:19" ht="12.75" customHeight="1" x14ac:dyDescent="0.15">
      <c r="A1834" s="2" t="s">
        <v>625</v>
      </c>
      <c r="B1834" s="2" t="s">
        <v>558</v>
      </c>
      <c r="C1834" s="2" t="s">
        <v>123</v>
      </c>
      <c r="D1834" s="86">
        <v>2016</v>
      </c>
      <c r="E1834" s="2" t="s">
        <v>1598</v>
      </c>
      <c r="F1834" s="2">
        <v>1316</v>
      </c>
      <c r="G1834" s="108">
        <f t="shared" si="0"/>
        <v>0</v>
      </c>
      <c r="H1834" s="2">
        <v>0</v>
      </c>
      <c r="I1834" s="2">
        <v>0</v>
      </c>
      <c r="J1834" s="2">
        <v>923</v>
      </c>
      <c r="K1834" s="108">
        <f t="shared" si="1"/>
        <v>0</v>
      </c>
      <c r="L1834" s="2">
        <v>0</v>
      </c>
      <c r="M1834" s="2">
        <v>0</v>
      </c>
      <c r="N1834" s="2">
        <v>1111</v>
      </c>
      <c r="O1834" s="2">
        <v>83</v>
      </c>
      <c r="P1834" s="2">
        <v>2627</v>
      </c>
      <c r="Q1834" s="2">
        <v>20</v>
      </c>
      <c r="R1834" s="2">
        <v>5977</v>
      </c>
      <c r="S1834" s="2">
        <v>103</v>
      </c>
    </row>
    <row r="1835" spans="1:19" ht="12.75" customHeight="1" x14ac:dyDescent="0.15">
      <c r="A1835" s="2" t="s">
        <v>625</v>
      </c>
      <c r="B1835" s="2" t="s">
        <v>558</v>
      </c>
      <c r="C1835" s="2" t="s">
        <v>123</v>
      </c>
      <c r="D1835" s="86">
        <v>2017</v>
      </c>
      <c r="E1835" s="2" t="s">
        <v>1598</v>
      </c>
      <c r="F1835" s="2">
        <v>1316</v>
      </c>
      <c r="G1835" s="108">
        <f t="shared" si="0"/>
        <v>0</v>
      </c>
      <c r="H1835" s="2">
        <v>0</v>
      </c>
      <c r="I1835" s="2">
        <v>0</v>
      </c>
      <c r="J1835" s="2">
        <v>923</v>
      </c>
      <c r="K1835" s="108">
        <f t="shared" si="1"/>
        <v>0</v>
      </c>
      <c r="L1835" s="2">
        <v>0</v>
      </c>
      <c r="M1835" s="2">
        <v>0</v>
      </c>
      <c r="N1835" s="2">
        <v>1111</v>
      </c>
      <c r="O1835" s="2">
        <v>125</v>
      </c>
      <c r="P1835" s="2">
        <v>2627</v>
      </c>
      <c r="Q1835" s="2">
        <v>12</v>
      </c>
      <c r="R1835" s="2">
        <v>5977</v>
      </c>
      <c r="S1835" s="2">
        <v>137</v>
      </c>
    </row>
    <row r="1836" spans="1:19" ht="12.75" customHeight="1" x14ac:dyDescent="0.15">
      <c r="A1836" s="77" t="s">
        <v>225</v>
      </c>
      <c r="B1836" s="77" t="s">
        <v>168</v>
      </c>
      <c r="C1836" s="77" t="s">
        <v>144</v>
      </c>
      <c r="D1836" s="111" t="s">
        <v>1632</v>
      </c>
      <c r="E1836" s="77" t="s">
        <v>1598</v>
      </c>
      <c r="F1836" s="104">
        <v>12</v>
      </c>
      <c r="G1836" s="108">
        <f t="shared" si="0"/>
        <v>0</v>
      </c>
      <c r="H1836" s="104">
        <v>0</v>
      </c>
      <c r="I1836" s="104">
        <v>0</v>
      </c>
      <c r="J1836" s="103">
        <v>7</v>
      </c>
      <c r="K1836" s="108">
        <f t="shared" si="1"/>
        <v>0</v>
      </c>
      <c r="L1836" s="104">
        <v>0</v>
      </c>
      <c r="M1836" s="104">
        <v>0</v>
      </c>
      <c r="N1836" s="104">
        <v>8</v>
      </c>
      <c r="O1836" s="104">
        <v>0</v>
      </c>
      <c r="P1836" s="77" t="s">
        <v>1938</v>
      </c>
      <c r="Q1836" s="104">
        <v>2</v>
      </c>
      <c r="R1836" s="104">
        <v>45</v>
      </c>
      <c r="S1836" s="104">
        <v>2</v>
      </c>
    </row>
    <row r="1837" spans="1:19" ht="12.75" customHeight="1" x14ac:dyDescent="0.15">
      <c r="A1837" t="s">
        <v>225</v>
      </c>
      <c r="B1837" t="s">
        <v>168</v>
      </c>
      <c r="C1837" t="s">
        <v>144</v>
      </c>
      <c r="D1837" s="86">
        <v>2017</v>
      </c>
      <c r="E1837" t="s">
        <v>1598</v>
      </c>
      <c r="F1837">
        <v>12</v>
      </c>
      <c r="G1837" s="108">
        <f t="shared" si="0"/>
        <v>0</v>
      </c>
      <c r="H1837">
        <v>0</v>
      </c>
      <c r="I1837">
        <v>0</v>
      </c>
      <c r="J1837">
        <v>7</v>
      </c>
      <c r="K1837" s="108">
        <f t="shared" si="1"/>
        <v>0</v>
      </c>
      <c r="L1837">
        <v>0</v>
      </c>
      <c r="M1837">
        <v>0</v>
      </c>
      <c r="N1837">
        <v>8</v>
      </c>
      <c r="O1837">
        <v>0</v>
      </c>
      <c r="P1837">
        <v>18</v>
      </c>
      <c r="Q1837">
        <v>0</v>
      </c>
      <c r="R1837">
        <v>45</v>
      </c>
      <c r="S1837">
        <v>0</v>
      </c>
    </row>
    <row r="1838" spans="1:19" ht="12.75" customHeight="1" x14ac:dyDescent="0.15">
      <c r="A1838" s="77" t="s">
        <v>304</v>
      </c>
      <c r="B1838" s="77" t="s">
        <v>273</v>
      </c>
      <c r="C1838" s="77" t="s">
        <v>144</v>
      </c>
      <c r="D1838" s="111" t="s">
        <v>1632</v>
      </c>
      <c r="E1838" s="77" t="s">
        <v>1598</v>
      </c>
      <c r="F1838" s="104">
        <v>1</v>
      </c>
      <c r="G1838" s="108">
        <f t="shared" si="0"/>
        <v>2</v>
      </c>
      <c r="H1838" s="104">
        <v>2</v>
      </c>
      <c r="I1838" s="104">
        <v>0</v>
      </c>
      <c r="J1838" s="103">
        <v>1</v>
      </c>
      <c r="K1838" s="108">
        <f t="shared" si="1"/>
        <v>3</v>
      </c>
      <c r="L1838" s="104">
        <v>3</v>
      </c>
      <c r="M1838" s="104">
        <v>0</v>
      </c>
      <c r="N1838" s="104">
        <v>0</v>
      </c>
      <c r="O1838" s="104">
        <v>0</v>
      </c>
      <c r="P1838" s="77" t="s">
        <v>1658</v>
      </c>
      <c r="Q1838" s="104">
        <v>103</v>
      </c>
      <c r="R1838" s="104">
        <v>2</v>
      </c>
      <c r="S1838" s="104">
        <v>108</v>
      </c>
    </row>
    <row r="1839" spans="1:19" ht="12.75" customHeight="1" x14ac:dyDescent="0.15">
      <c r="A1839" t="s">
        <v>304</v>
      </c>
      <c r="B1839" t="s">
        <v>273</v>
      </c>
      <c r="C1839" t="s">
        <v>144</v>
      </c>
      <c r="D1839" s="86">
        <v>2014</v>
      </c>
      <c r="E1839" t="s">
        <v>1598</v>
      </c>
      <c r="F1839">
        <v>1</v>
      </c>
      <c r="G1839" s="108">
        <f t="shared" si="0"/>
        <v>0</v>
      </c>
      <c r="H1839">
        <v>0</v>
      </c>
      <c r="I1839">
        <v>0</v>
      </c>
      <c r="J1839">
        <v>1</v>
      </c>
      <c r="K1839" s="108">
        <f t="shared" si="1"/>
        <v>0</v>
      </c>
      <c r="L1839">
        <v>0</v>
      </c>
      <c r="M1839">
        <v>0</v>
      </c>
      <c r="N1839">
        <v>0</v>
      </c>
      <c r="O1839">
        <v>0</v>
      </c>
      <c r="P1839">
        <v>0</v>
      </c>
      <c r="Q1839">
        <v>18</v>
      </c>
      <c r="R1839">
        <v>2</v>
      </c>
      <c r="S1839">
        <v>18</v>
      </c>
    </row>
    <row r="1840" spans="1:19" ht="12.75" customHeight="1" x14ac:dyDescent="0.15">
      <c r="A1840" t="s">
        <v>304</v>
      </c>
      <c r="B1840" t="s">
        <v>273</v>
      </c>
      <c r="C1840" t="s">
        <v>144</v>
      </c>
      <c r="D1840" s="86">
        <v>2015</v>
      </c>
      <c r="E1840" t="s">
        <v>1598</v>
      </c>
      <c r="F1840">
        <v>1</v>
      </c>
      <c r="G1840" s="108">
        <f t="shared" si="0"/>
        <v>0</v>
      </c>
      <c r="H1840">
        <v>0</v>
      </c>
      <c r="I1840">
        <v>0</v>
      </c>
      <c r="J1840">
        <v>1</v>
      </c>
      <c r="K1840" s="108">
        <f t="shared" si="1"/>
        <v>0</v>
      </c>
      <c r="L1840">
        <v>0</v>
      </c>
      <c r="M1840">
        <v>0</v>
      </c>
      <c r="N1840">
        <v>0</v>
      </c>
      <c r="O1840">
        <v>0</v>
      </c>
      <c r="P1840">
        <v>0</v>
      </c>
      <c r="Q1840">
        <v>81</v>
      </c>
      <c r="R1840">
        <v>2</v>
      </c>
      <c r="S1840">
        <v>81</v>
      </c>
    </row>
    <row r="1841" spans="1:19" ht="12.75" customHeight="1" x14ac:dyDescent="0.15">
      <c r="A1841" t="s">
        <v>304</v>
      </c>
      <c r="B1841" t="s">
        <v>273</v>
      </c>
      <c r="C1841" t="s">
        <v>144</v>
      </c>
      <c r="D1841" s="86">
        <v>2016</v>
      </c>
      <c r="E1841" t="s">
        <v>1598</v>
      </c>
      <c r="F1841">
        <v>1</v>
      </c>
      <c r="G1841" s="108">
        <f t="shared" si="0"/>
        <v>0</v>
      </c>
      <c r="H1841">
        <v>0</v>
      </c>
      <c r="I1841">
        <v>0</v>
      </c>
      <c r="J1841">
        <v>1</v>
      </c>
      <c r="K1841" s="108">
        <f t="shared" si="1"/>
        <v>0</v>
      </c>
      <c r="L1841">
        <v>0</v>
      </c>
      <c r="M1841">
        <v>0</v>
      </c>
      <c r="N1841">
        <v>0</v>
      </c>
      <c r="O1841">
        <v>0</v>
      </c>
      <c r="P1841">
        <v>0</v>
      </c>
      <c r="Q1841">
        <v>9</v>
      </c>
      <c r="R1841">
        <v>2</v>
      </c>
      <c r="S1841">
        <v>9</v>
      </c>
    </row>
    <row r="1842" spans="1:19" ht="12.75" customHeight="1" x14ac:dyDescent="0.15">
      <c r="A1842" t="s">
        <v>304</v>
      </c>
      <c r="B1842" t="s">
        <v>273</v>
      </c>
      <c r="C1842" t="s">
        <v>144</v>
      </c>
      <c r="D1842" s="86">
        <v>2017</v>
      </c>
      <c r="E1842" t="s">
        <v>1598</v>
      </c>
      <c r="F1842">
        <v>1</v>
      </c>
      <c r="G1842" s="108">
        <f t="shared" si="0"/>
        <v>0</v>
      </c>
      <c r="H1842">
        <v>0</v>
      </c>
      <c r="I1842">
        <v>0</v>
      </c>
      <c r="J1842">
        <v>1</v>
      </c>
      <c r="K1842" s="108">
        <f t="shared" si="1"/>
        <v>0</v>
      </c>
      <c r="L1842">
        <v>0</v>
      </c>
      <c r="M1842">
        <v>0</v>
      </c>
      <c r="N1842">
        <v>0</v>
      </c>
      <c r="O1842">
        <v>0</v>
      </c>
      <c r="P1842">
        <v>0</v>
      </c>
      <c r="Q1842">
        <v>80</v>
      </c>
      <c r="R1842">
        <v>2</v>
      </c>
      <c r="S1842">
        <v>80</v>
      </c>
    </row>
    <row r="1843" spans="1:19" ht="12.75" customHeight="1" x14ac:dyDescent="0.15">
      <c r="A1843" s="77" t="s">
        <v>150</v>
      </c>
      <c r="B1843" s="77" t="s">
        <v>143</v>
      </c>
      <c r="C1843" s="77" t="s">
        <v>144</v>
      </c>
      <c r="D1843" s="111" t="s">
        <v>1632</v>
      </c>
      <c r="E1843" s="77" t="s">
        <v>1598</v>
      </c>
      <c r="F1843" s="104">
        <v>57</v>
      </c>
      <c r="G1843" s="108">
        <f t="shared" si="0"/>
        <v>0</v>
      </c>
      <c r="H1843" s="2"/>
      <c r="I1843" s="2"/>
      <c r="J1843" s="103">
        <v>35</v>
      </c>
      <c r="K1843" s="108">
        <f t="shared" si="1"/>
        <v>0</v>
      </c>
      <c r="L1843" s="2"/>
      <c r="M1843" s="2"/>
      <c r="N1843" s="104">
        <v>36</v>
      </c>
      <c r="O1843" s="2"/>
      <c r="P1843" s="77" t="s">
        <v>1940</v>
      </c>
      <c r="Q1843" s="2"/>
      <c r="R1843" s="104">
        <v>233</v>
      </c>
      <c r="S1843" s="2"/>
    </row>
    <row r="1844" spans="1:19" ht="12.75" customHeight="1" x14ac:dyDescent="0.15">
      <c r="A1844" s="2" t="s">
        <v>150</v>
      </c>
      <c r="B1844" s="2" t="s">
        <v>143</v>
      </c>
      <c r="C1844" s="2" t="s">
        <v>144</v>
      </c>
      <c r="D1844" s="86">
        <v>2013</v>
      </c>
      <c r="E1844" s="2" t="s">
        <v>1598</v>
      </c>
      <c r="F1844" s="2">
        <v>57</v>
      </c>
      <c r="G1844" s="108">
        <f t="shared" si="0"/>
        <v>0</v>
      </c>
      <c r="H1844" s="2">
        <v>0</v>
      </c>
      <c r="I1844" s="2">
        <v>0</v>
      </c>
      <c r="J1844" s="2">
        <v>35</v>
      </c>
      <c r="K1844" s="108">
        <f t="shared" si="1"/>
        <v>0</v>
      </c>
      <c r="L1844" s="2">
        <v>0</v>
      </c>
      <c r="M1844" s="2">
        <v>0</v>
      </c>
      <c r="N1844" s="2">
        <v>36</v>
      </c>
      <c r="O1844" s="2">
        <v>0</v>
      </c>
      <c r="P1844" s="2">
        <v>105</v>
      </c>
      <c r="Q1844" s="2">
        <v>0</v>
      </c>
      <c r="R1844" s="2">
        <v>233</v>
      </c>
      <c r="S1844" s="2">
        <v>0</v>
      </c>
    </row>
    <row r="1845" spans="1:19" ht="12.75" customHeight="1" x14ac:dyDescent="0.15">
      <c r="A1845" s="2" t="s">
        <v>150</v>
      </c>
      <c r="B1845" s="2" t="s">
        <v>143</v>
      </c>
      <c r="C1845" s="2" t="s">
        <v>144</v>
      </c>
      <c r="D1845" s="86">
        <v>2014</v>
      </c>
      <c r="E1845" s="2" t="s">
        <v>1598</v>
      </c>
      <c r="F1845" s="2">
        <v>57</v>
      </c>
      <c r="G1845" s="108">
        <f t="shared" si="0"/>
        <v>0</v>
      </c>
      <c r="H1845" s="2">
        <v>0</v>
      </c>
      <c r="I1845" s="2">
        <v>0</v>
      </c>
      <c r="J1845" s="2">
        <v>35</v>
      </c>
      <c r="K1845" s="108">
        <f t="shared" si="1"/>
        <v>0</v>
      </c>
      <c r="L1845" s="2">
        <v>0</v>
      </c>
      <c r="M1845" s="2">
        <v>0</v>
      </c>
      <c r="N1845" s="2">
        <v>36</v>
      </c>
      <c r="O1845" s="2">
        <v>0</v>
      </c>
      <c r="P1845" s="2">
        <v>105</v>
      </c>
      <c r="Q1845" s="2">
        <v>0</v>
      </c>
      <c r="R1845" s="2">
        <v>233</v>
      </c>
      <c r="S1845" s="2">
        <v>0</v>
      </c>
    </row>
    <row r="1846" spans="1:19" ht="12.75" customHeight="1" x14ac:dyDescent="0.15">
      <c r="A1846" s="2" t="s">
        <v>150</v>
      </c>
      <c r="B1846" s="2" t="s">
        <v>143</v>
      </c>
      <c r="C1846" s="2" t="s">
        <v>144</v>
      </c>
      <c r="D1846" s="86">
        <v>2015</v>
      </c>
      <c r="E1846" s="2" t="s">
        <v>1598</v>
      </c>
      <c r="F1846" s="2">
        <v>57</v>
      </c>
      <c r="G1846" s="108">
        <f t="shared" si="0"/>
        <v>0</v>
      </c>
      <c r="H1846" s="2">
        <v>0</v>
      </c>
      <c r="I1846" s="2">
        <v>0</v>
      </c>
      <c r="J1846" s="2">
        <v>35</v>
      </c>
      <c r="K1846" s="108">
        <f t="shared" si="1"/>
        <v>0</v>
      </c>
      <c r="L1846" s="2">
        <v>0</v>
      </c>
      <c r="M1846" s="2">
        <v>0</v>
      </c>
      <c r="N1846" s="2">
        <v>36</v>
      </c>
      <c r="O1846" s="2">
        <v>0</v>
      </c>
      <c r="P1846" s="2">
        <v>105</v>
      </c>
      <c r="Q1846" s="2">
        <v>0</v>
      </c>
      <c r="R1846" s="2">
        <v>233</v>
      </c>
      <c r="S1846" s="2">
        <v>0</v>
      </c>
    </row>
    <row r="1847" spans="1:19" ht="12.75" customHeight="1" x14ac:dyDescent="0.15">
      <c r="A1847" s="2" t="s">
        <v>150</v>
      </c>
      <c r="B1847" s="2" t="s">
        <v>143</v>
      </c>
      <c r="C1847" s="2" t="s">
        <v>144</v>
      </c>
      <c r="D1847" s="86">
        <v>2016</v>
      </c>
      <c r="E1847" s="2" t="s">
        <v>1598</v>
      </c>
      <c r="F1847" s="2">
        <v>57</v>
      </c>
      <c r="G1847" s="108">
        <f t="shared" si="0"/>
        <v>0</v>
      </c>
      <c r="H1847" s="2">
        <v>0</v>
      </c>
      <c r="I1847" s="2">
        <v>0</v>
      </c>
      <c r="J1847" s="2">
        <v>35</v>
      </c>
      <c r="K1847" s="108">
        <f t="shared" si="1"/>
        <v>0</v>
      </c>
      <c r="L1847" s="2">
        <v>0</v>
      </c>
      <c r="M1847" s="2">
        <v>0</v>
      </c>
      <c r="N1847" s="2">
        <v>36</v>
      </c>
      <c r="O1847" s="2">
        <v>0</v>
      </c>
      <c r="P1847" s="2">
        <v>105</v>
      </c>
      <c r="Q1847" s="2">
        <v>0</v>
      </c>
      <c r="R1847" s="2">
        <v>233</v>
      </c>
      <c r="S1847" s="2">
        <v>0</v>
      </c>
    </row>
    <row r="1848" spans="1:19" ht="12.75" customHeight="1" x14ac:dyDescent="0.15">
      <c r="A1848" s="2" t="s">
        <v>150</v>
      </c>
      <c r="B1848" s="2" t="s">
        <v>143</v>
      </c>
      <c r="C1848" s="2" t="s">
        <v>144</v>
      </c>
      <c r="D1848" s="86">
        <v>2017</v>
      </c>
      <c r="E1848" s="2" t="s">
        <v>1598</v>
      </c>
      <c r="F1848" s="2">
        <v>57</v>
      </c>
      <c r="G1848" s="108">
        <f t="shared" si="0"/>
        <v>0</v>
      </c>
      <c r="H1848" s="2">
        <v>0</v>
      </c>
      <c r="I1848" s="2">
        <v>0</v>
      </c>
      <c r="J1848" s="2">
        <v>35</v>
      </c>
      <c r="K1848" s="108">
        <f t="shared" si="1"/>
        <v>0</v>
      </c>
      <c r="L1848" s="2">
        <v>0</v>
      </c>
      <c r="M1848" s="2">
        <v>0</v>
      </c>
      <c r="N1848" s="2">
        <v>36</v>
      </c>
      <c r="O1848" s="2">
        <v>0</v>
      </c>
      <c r="P1848" s="2">
        <v>105</v>
      </c>
      <c r="Q1848" s="2">
        <v>0</v>
      </c>
      <c r="R1848" s="2">
        <v>233</v>
      </c>
      <c r="S1848" s="2">
        <v>0</v>
      </c>
    </row>
    <row r="1849" spans="1:19" ht="12.75" customHeight="1" x14ac:dyDescent="0.15">
      <c r="A1849" s="2" t="s">
        <v>1331</v>
      </c>
      <c r="B1849" s="2" t="s">
        <v>630</v>
      </c>
      <c r="C1849" s="2" t="s">
        <v>123</v>
      </c>
      <c r="D1849" s="86">
        <v>2017</v>
      </c>
      <c r="E1849" s="2" t="s">
        <v>1598</v>
      </c>
      <c r="F1849" s="2">
        <v>110</v>
      </c>
      <c r="G1849" s="108">
        <f t="shared" si="0"/>
        <v>0</v>
      </c>
      <c r="H1849" s="2">
        <v>0</v>
      </c>
      <c r="I1849" s="2">
        <v>0</v>
      </c>
      <c r="J1849" s="2">
        <v>76</v>
      </c>
      <c r="K1849" s="108">
        <f t="shared" si="1"/>
        <v>0</v>
      </c>
      <c r="L1849" s="2">
        <v>0</v>
      </c>
      <c r="M1849" s="2">
        <v>0</v>
      </c>
      <c r="N1849" s="2">
        <v>90</v>
      </c>
      <c r="O1849" s="2">
        <v>0</v>
      </c>
      <c r="P1849" s="2">
        <v>208</v>
      </c>
      <c r="Q1849" s="2">
        <v>0</v>
      </c>
      <c r="R1849" s="2">
        <v>484</v>
      </c>
      <c r="S1849" s="2">
        <v>0</v>
      </c>
    </row>
    <row r="1850" spans="1:19" ht="12.75" customHeight="1" x14ac:dyDescent="0.15">
      <c r="A1850" t="s">
        <v>226</v>
      </c>
      <c r="B1850" t="s">
        <v>168</v>
      </c>
      <c r="C1850" t="s">
        <v>144</v>
      </c>
      <c r="D1850" s="86">
        <v>2014</v>
      </c>
      <c r="E1850" t="s">
        <v>1598</v>
      </c>
      <c r="F1850">
        <v>228</v>
      </c>
      <c r="G1850" s="108">
        <f t="shared" si="0"/>
        <v>0</v>
      </c>
      <c r="H1850">
        <v>0</v>
      </c>
      <c r="I1850">
        <v>0</v>
      </c>
      <c r="J1850">
        <v>135</v>
      </c>
      <c r="K1850" s="108">
        <f t="shared" si="1"/>
        <v>0</v>
      </c>
      <c r="L1850">
        <v>0</v>
      </c>
      <c r="M1850">
        <v>0</v>
      </c>
      <c r="N1850">
        <v>146</v>
      </c>
      <c r="O1850">
        <v>71</v>
      </c>
      <c r="P1850">
        <v>369</v>
      </c>
      <c r="Q1850">
        <v>0</v>
      </c>
      <c r="R1850">
        <v>878</v>
      </c>
      <c r="S1850">
        <v>71</v>
      </c>
    </row>
    <row r="1851" spans="1:19" ht="12.75" customHeight="1" x14ac:dyDescent="0.15">
      <c r="A1851" t="s">
        <v>226</v>
      </c>
      <c r="B1851" t="s">
        <v>168</v>
      </c>
      <c r="C1851" t="s">
        <v>144</v>
      </c>
      <c r="D1851" s="86">
        <v>2015</v>
      </c>
      <c r="E1851" t="s">
        <v>1598</v>
      </c>
      <c r="F1851">
        <v>228</v>
      </c>
      <c r="G1851" s="108">
        <f t="shared" si="0"/>
        <v>0</v>
      </c>
      <c r="H1851">
        <v>0</v>
      </c>
      <c r="I1851">
        <v>0</v>
      </c>
      <c r="J1851">
        <v>135</v>
      </c>
      <c r="K1851" s="108">
        <f t="shared" si="1"/>
        <v>0</v>
      </c>
      <c r="L1851">
        <v>0</v>
      </c>
      <c r="M1851">
        <v>0</v>
      </c>
      <c r="N1851">
        <v>146</v>
      </c>
      <c r="O1851">
        <v>78</v>
      </c>
      <c r="P1851">
        <v>369</v>
      </c>
      <c r="Q1851">
        <v>0</v>
      </c>
      <c r="R1851">
        <v>878</v>
      </c>
      <c r="S1851">
        <v>78</v>
      </c>
    </row>
    <row r="1852" spans="1:19" ht="12.75" customHeight="1" x14ac:dyDescent="0.15">
      <c r="A1852" t="s">
        <v>226</v>
      </c>
      <c r="B1852" t="s">
        <v>168</v>
      </c>
      <c r="C1852" t="s">
        <v>144</v>
      </c>
      <c r="D1852" s="86">
        <v>2016</v>
      </c>
      <c r="E1852" t="s">
        <v>1598</v>
      </c>
      <c r="F1852">
        <v>228</v>
      </c>
      <c r="G1852" s="108">
        <f t="shared" si="0"/>
        <v>0</v>
      </c>
      <c r="H1852">
        <v>0</v>
      </c>
      <c r="I1852">
        <v>0</v>
      </c>
      <c r="J1852">
        <v>135</v>
      </c>
      <c r="K1852" s="108">
        <f t="shared" si="1"/>
        <v>0</v>
      </c>
      <c r="L1852">
        <v>0</v>
      </c>
      <c r="M1852">
        <v>0</v>
      </c>
      <c r="N1852">
        <v>146</v>
      </c>
      <c r="O1852">
        <v>13</v>
      </c>
      <c r="P1852">
        <v>369</v>
      </c>
      <c r="Q1852">
        <v>38</v>
      </c>
      <c r="R1852">
        <v>878</v>
      </c>
      <c r="S1852">
        <v>51</v>
      </c>
    </row>
    <row r="1853" spans="1:19" ht="12.75" customHeight="1" x14ac:dyDescent="0.15">
      <c r="A1853" t="s">
        <v>226</v>
      </c>
      <c r="B1853" t="s">
        <v>168</v>
      </c>
      <c r="C1853" t="s">
        <v>144</v>
      </c>
      <c r="D1853" s="86">
        <v>2017</v>
      </c>
      <c r="E1853" t="s">
        <v>1598</v>
      </c>
      <c r="F1853">
        <v>228</v>
      </c>
      <c r="G1853" s="108">
        <f t="shared" si="0"/>
        <v>0</v>
      </c>
      <c r="H1853">
        <v>0</v>
      </c>
      <c r="I1853">
        <v>0</v>
      </c>
      <c r="J1853">
        <v>135</v>
      </c>
      <c r="K1853" s="108">
        <f t="shared" si="1"/>
        <v>0</v>
      </c>
      <c r="L1853">
        <v>0</v>
      </c>
      <c r="M1853">
        <v>0</v>
      </c>
      <c r="N1853">
        <v>146</v>
      </c>
      <c r="O1853">
        <v>52</v>
      </c>
      <c r="P1853">
        <v>369</v>
      </c>
      <c r="Q1853">
        <v>3</v>
      </c>
      <c r="R1853">
        <v>878</v>
      </c>
      <c r="S1853">
        <v>55</v>
      </c>
    </row>
    <row r="1854" spans="1:19" ht="12.75" customHeight="1" x14ac:dyDescent="0.15">
      <c r="A1854" s="77" t="s">
        <v>340</v>
      </c>
      <c r="B1854" s="77" t="s">
        <v>316</v>
      </c>
      <c r="C1854" s="77" t="s">
        <v>144</v>
      </c>
      <c r="D1854" s="111" t="s">
        <v>1632</v>
      </c>
      <c r="E1854" s="77" t="s">
        <v>1598</v>
      </c>
      <c r="F1854" s="104">
        <v>621</v>
      </c>
      <c r="G1854" s="108">
        <f t="shared" si="0"/>
        <v>0</v>
      </c>
      <c r="H1854" s="104">
        <v>0</v>
      </c>
      <c r="I1854" s="104">
        <v>0</v>
      </c>
      <c r="J1854" s="103">
        <v>415</v>
      </c>
      <c r="K1854" s="108">
        <f t="shared" si="1"/>
        <v>14</v>
      </c>
      <c r="L1854" s="104">
        <v>0</v>
      </c>
      <c r="M1854" s="104">
        <v>14</v>
      </c>
      <c r="N1854" s="104">
        <v>461</v>
      </c>
      <c r="O1854" s="104">
        <v>3</v>
      </c>
      <c r="P1854" s="77" t="s">
        <v>1941</v>
      </c>
      <c r="Q1854" s="104">
        <v>39</v>
      </c>
      <c r="R1854" s="104">
        <v>2535</v>
      </c>
      <c r="S1854" s="104">
        <v>56</v>
      </c>
    </row>
    <row r="1855" spans="1:19" ht="12.75" customHeight="1" x14ac:dyDescent="0.15">
      <c r="A1855" t="s">
        <v>340</v>
      </c>
      <c r="B1855" t="s">
        <v>316</v>
      </c>
      <c r="C1855" t="s">
        <v>144</v>
      </c>
      <c r="D1855" s="86">
        <v>2014</v>
      </c>
      <c r="E1855" t="s">
        <v>1598</v>
      </c>
      <c r="F1855">
        <v>621</v>
      </c>
      <c r="G1855" s="108">
        <f t="shared" si="0"/>
        <v>0</v>
      </c>
      <c r="H1855">
        <v>0</v>
      </c>
      <c r="I1855">
        <v>0</v>
      </c>
      <c r="J1855">
        <v>415</v>
      </c>
      <c r="K1855" s="108">
        <f t="shared" si="1"/>
        <v>0</v>
      </c>
      <c r="L1855">
        <v>0</v>
      </c>
      <c r="M1855">
        <v>0</v>
      </c>
      <c r="N1855">
        <v>461</v>
      </c>
      <c r="O1855">
        <v>4</v>
      </c>
      <c r="P1855">
        <v>1038</v>
      </c>
      <c r="Q1855">
        <v>307</v>
      </c>
      <c r="R1855">
        <v>2535</v>
      </c>
      <c r="S1855">
        <v>311</v>
      </c>
    </row>
    <row r="1856" spans="1:19" ht="12.75" customHeight="1" x14ac:dyDescent="0.15">
      <c r="A1856" t="s">
        <v>340</v>
      </c>
      <c r="B1856" t="s">
        <v>316</v>
      </c>
      <c r="C1856" t="s">
        <v>144</v>
      </c>
      <c r="D1856" s="86">
        <v>2015</v>
      </c>
      <c r="E1856" t="s">
        <v>1598</v>
      </c>
      <c r="F1856">
        <v>621</v>
      </c>
      <c r="G1856" s="108">
        <f t="shared" si="0"/>
        <v>0</v>
      </c>
      <c r="H1856">
        <v>0</v>
      </c>
      <c r="I1856">
        <v>0</v>
      </c>
      <c r="J1856">
        <v>415</v>
      </c>
      <c r="K1856" s="108">
        <f t="shared" si="1"/>
        <v>0</v>
      </c>
      <c r="L1856">
        <v>0</v>
      </c>
      <c r="M1856">
        <v>0</v>
      </c>
      <c r="N1856">
        <v>461</v>
      </c>
      <c r="O1856">
        <v>2</v>
      </c>
      <c r="P1856">
        <v>1038</v>
      </c>
      <c r="Q1856">
        <v>12</v>
      </c>
      <c r="R1856">
        <v>2535</v>
      </c>
      <c r="S1856">
        <v>14</v>
      </c>
    </row>
    <row r="1857" spans="1:19" ht="12.75" customHeight="1" x14ac:dyDescent="0.15">
      <c r="A1857" t="s">
        <v>340</v>
      </c>
      <c r="B1857" t="s">
        <v>316</v>
      </c>
      <c r="C1857" t="s">
        <v>144</v>
      </c>
      <c r="D1857" s="86">
        <v>2016</v>
      </c>
      <c r="E1857" t="s">
        <v>1598</v>
      </c>
      <c r="F1857">
        <v>621</v>
      </c>
      <c r="G1857" s="108">
        <f t="shared" si="0"/>
        <v>0</v>
      </c>
      <c r="H1857">
        <v>0</v>
      </c>
      <c r="I1857">
        <v>0</v>
      </c>
      <c r="J1857">
        <v>415</v>
      </c>
      <c r="K1857" s="108">
        <f t="shared" si="1"/>
        <v>0</v>
      </c>
      <c r="L1857">
        <v>0</v>
      </c>
      <c r="M1857">
        <v>0</v>
      </c>
      <c r="N1857">
        <v>461</v>
      </c>
      <c r="O1857">
        <v>9</v>
      </c>
      <c r="P1857">
        <v>1038</v>
      </c>
      <c r="Q1857">
        <v>141</v>
      </c>
      <c r="R1857">
        <v>2535</v>
      </c>
      <c r="S1857">
        <v>150</v>
      </c>
    </row>
    <row r="1858" spans="1:19" ht="12.75" customHeight="1" x14ac:dyDescent="0.15">
      <c r="A1858" t="s">
        <v>340</v>
      </c>
      <c r="B1858" t="s">
        <v>316</v>
      </c>
      <c r="C1858" t="s">
        <v>144</v>
      </c>
      <c r="D1858" s="86">
        <v>2017</v>
      </c>
      <c r="E1858" t="s">
        <v>1598</v>
      </c>
      <c r="F1858">
        <v>621</v>
      </c>
      <c r="G1858" s="108">
        <f t="shared" si="0"/>
        <v>0</v>
      </c>
      <c r="H1858">
        <v>0</v>
      </c>
      <c r="I1858">
        <v>0</v>
      </c>
      <c r="J1858">
        <v>415</v>
      </c>
      <c r="K1858" s="108">
        <f t="shared" si="1"/>
        <v>0</v>
      </c>
      <c r="L1858">
        <v>0</v>
      </c>
      <c r="M1858">
        <v>0</v>
      </c>
      <c r="N1858">
        <v>461</v>
      </c>
      <c r="O1858">
        <v>10</v>
      </c>
      <c r="P1858">
        <v>1038</v>
      </c>
      <c r="Q1858">
        <v>110</v>
      </c>
      <c r="R1858">
        <v>2535</v>
      </c>
      <c r="S1858">
        <v>120</v>
      </c>
    </row>
    <row r="1859" spans="1:19" ht="12.75" customHeight="1" x14ac:dyDescent="0.15">
      <c r="A1859" s="77" t="s">
        <v>1333</v>
      </c>
      <c r="B1859" s="77" t="s">
        <v>244</v>
      </c>
      <c r="C1859" s="77" t="s">
        <v>83</v>
      </c>
      <c r="D1859" s="111" t="s">
        <v>1632</v>
      </c>
      <c r="E1859" s="77" t="s">
        <v>1598</v>
      </c>
      <c r="F1859" s="104">
        <v>0</v>
      </c>
      <c r="G1859" s="108">
        <f t="shared" si="0"/>
        <v>0</v>
      </c>
      <c r="H1859" s="104">
        <v>0</v>
      </c>
      <c r="I1859" s="104">
        <v>0</v>
      </c>
      <c r="J1859" s="103">
        <v>0</v>
      </c>
      <c r="K1859" s="108">
        <f t="shared" si="1"/>
        <v>2</v>
      </c>
      <c r="L1859" s="104">
        <v>0</v>
      </c>
      <c r="M1859" s="104">
        <v>2</v>
      </c>
      <c r="N1859" s="104">
        <v>0</v>
      </c>
      <c r="O1859" s="104">
        <v>0</v>
      </c>
      <c r="P1859" s="77" t="s">
        <v>1658</v>
      </c>
      <c r="Q1859" s="104">
        <v>1</v>
      </c>
      <c r="R1859" s="104">
        <v>0</v>
      </c>
      <c r="S1859" s="104">
        <v>3</v>
      </c>
    </row>
    <row r="1860" spans="1:19" ht="12.75" customHeight="1" x14ac:dyDescent="0.15">
      <c r="A1860" s="2" t="s">
        <v>138</v>
      </c>
      <c r="B1860" s="2" t="s">
        <v>136</v>
      </c>
      <c r="C1860" s="2" t="s">
        <v>83</v>
      </c>
      <c r="D1860" s="86">
        <v>2014</v>
      </c>
      <c r="E1860" s="2" t="s">
        <v>1598</v>
      </c>
      <c r="F1860" s="2">
        <v>15</v>
      </c>
      <c r="G1860" s="108">
        <f t="shared" si="0"/>
        <v>0</v>
      </c>
      <c r="H1860" s="2">
        <v>0</v>
      </c>
      <c r="I1860" s="2">
        <v>0</v>
      </c>
      <c r="J1860" s="2">
        <v>11</v>
      </c>
      <c r="K1860" s="108">
        <f t="shared" si="1"/>
        <v>0</v>
      </c>
      <c r="L1860" s="2">
        <v>0</v>
      </c>
      <c r="M1860" s="2">
        <v>0</v>
      </c>
      <c r="N1860" s="2">
        <v>11</v>
      </c>
      <c r="O1860" s="2">
        <v>0</v>
      </c>
      <c r="P1860" s="2">
        <v>26</v>
      </c>
      <c r="Q1860" s="2">
        <v>0</v>
      </c>
      <c r="R1860" s="2">
        <v>63</v>
      </c>
      <c r="S1860" s="2">
        <v>0</v>
      </c>
    </row>
    <row r="1861" spans="1:19" ht="12.75" customHeight="1" x14ac:dyDescent="0.15">
      <c r="A1861" s="2" t="s">
        <v>138</v>
      </c>
      <c r="B1861" s="2" t="s">
        <v>136</v>
      </c>
      <c r="C1861" s="2" t="s">
        <v>83</v>
      </c>
      <c r="D1861" s="86">
        <v>2015</v>
      </c>
      <c r="E1861" s="2" t="s">
        <v>1598</v>
      </c>
      <c r="F1861" s="2">
        <v>15</v>
      </c>
      <c r="G1861" s="108">
        <f t="shared" si="0"/>
        <v>49</v>
      </c>
      <c r="H1861" s="2">
        <v>49</v>
      </c>
      <c r="I1861" s="2">
        <v>0</v>
      </c>
      <c r="J1861" s="2">
        <v>11</v>
      </c>
      <c r="K1861" s="108">
        <f t="shared" si="1"/>
        <v>0</v>
      </c>
      <c r="L1861" s="2">
        <v>0</v>
      </c>
      <c r="M1861" s="2">
        <v>0</v>
      </c>
      <c r="N1861" s="2">
        <v>11</v>
      </c>
      <c r="O1861" s="2">
        <v>0</v>
      </c>
      <c r="P1861" s="2">
        <v>26</v>
      </c>
      <c r="Q1861" s="2">
        <v>0</v>
      </c>
      <c r="R1861" s="2">
        <v>63</v>
      </c>
      <c r="S1861" s="2">
        <v>49</v>
      </c>
    </row>
    <row r="1862" spans="1:19" ht="12.75" customHeight="1" x14ac:dyDescent="0.15">
      <c r="A1862" s="2" t="s">
        <v>138</v>
      </c>
      <c r="B1862" s="2" t="s">
        <v>136</v>
      </c>
      <c r="C1862" s="2" t="s">
        <v>83</v>
      </c>
      <c r="D1862" s="86">
        <v>2016</v>
      </c>
      <c r="E1862" s="2" t="s">
        <v>1598</v>
      </c>
      <c r="F1862" s="2">
        <v>15</v>
      </c>
      <c r="G1862" s="108">
        <f t="shared" si="0"/>
        <v>0</v>
      </c>
      <c r="H1862" s="2">
        <v>0</v>
      </c>
      <c r="I1862" s="2">
        <v>0</v>
      </c>
      <c r="J1862" s="2">
        <v>11</v>
      </c>
      <c r="K1862" s="108">
        <f t="shared" si="1"/>
        <v>2</v>
      </c>
      <c r="L1862" s="2">
        <v>2</v>
      </c>
      <c r="M1862" s="2">
        <v>0</v>
      </c>
      <c r="N1862" s="2">
        <v>11</v>
      </c>
      <c r="O1862" s="2">
        <v>1</v>
      </c>
      <c r="P1862" s="2">
        <v>26</v>
      </c>
      <c r="Q1862" s="2">
        <v>0</v>
      </c>
      <c r="R1862" s="2">
        <v>63</v>
      </c>
      <c r="S1862" s="2">
        <v>3</v>
      </c>
    </row>
    <row r="1863" spans="1:19" ht="12.75" customHeight="1" x14ac:dyDescent="0.15">
      <c r="A1863" s="2" t="s">
        <v>138</v>
      </c>
      <c r="B1863" s="2" t="s">
        <v>136</v>
      </c>
      <c r="C1863" s="2" t="s">
        <v>83</v>
      </c>
      <c r="D1863" s="86">
        <v>2017</v>
      </c>
      <c r="E1863" s="2" t="s">
        <v>1598</v>
      </c>
      <c r="F1863" s="2">
        <v>15</v>
      </c>
      <c r="G1863" s="108">
        <f t="shared" si="0"/>
        <v>0</v>
      </c>
      <c r="H1863" s="2">
        <v>0</v>
      </c>
      <c r="I1863" s="2">
        <v>0</v>
      </c>
      <c r="J1863" s="2">
        <v>11</v>
      </c>
      <c r="K1863" s="108">
        <f t="shared" si="1"/>
        <v>0</v>
      </c>
      <c r="L1863" s="2">
        <v>0</v>
      </c>
      <c r="M1863" s="2">
        <v>0</v>
      </c>
      <c r="N1863" s="2">
        <v>11</v>
      </c>
      <c r="O1863" s="2">
        <v>0</v>
      </c>
      <c r="P1863" s="2">
        <v>26</v>
      </c>
      <c r="Q1863" s="2">
        <v>2</v>
      </c>
      <c r="R1863" s="2">
        <v>63</v>
      </c>
      <c r="S1863" s="2">
        <v>2</v>
      </c>
    </row>
    <row r="1864" spans="1:19" ht="12.75" customHeight="1" x14ac:dyDescent="0.15">
      <c r="A1864" s="77" t="s">
        <v>581</v>
      </c>
      <c r="B1864" s="77" t="s">
        <v>528</v>
      </c>
      <c r="C1864" s="77" t="s">
        <v>67</v>
      </c>
      <c r="D1864" s="111" t="s">
        <v>1632</v>
      </c>
      <c r="E1864" s="77" t="s">
        <v>1598</v>
      </c>
      <c r="F1864" s="104">
        <v>120</v>
      </c>
      <c r="G1864" s="108">
        <f t="shared" si="0"/>
        <v>0</v>
      </c>
      <c r="H1864" s="104">
        <v>0</v>
      </c>
      <c r="I1864" s="104">
        <v>0</v>
      </c>
      <c r="J1864" s="103">
        <v>65</v>
      </c>
      <c r="K1864" s="108">
        <f t="shared" si="1"/>
        <v>0</v>
      </c>
      <c r="L1864" s="104">
        <v>0</v>
      </c>
      <c r="M1864" s="104">
        <v>0</v>
      </c>
      <c r="N1864" s="104">
        <v>67</v>
      </c>
      <c r="O1864" s="104">
        <v>0</v>
      </c>
      <c r="P1864" s="77" t="s">
        <v>1943</v>
      </c>
      <c r="Q1864" s="104">
        <v>18</v>
      </c>
      <c r="R1864" s="104">
        <v>440</v>
      </c>
      <c r="S1864" s="104">
        <v>18</v>
      </c>
    </row>
    <row r="1865" spans="1:19" ht="12.75" customHeight="1" x14ac:dyDescent="0.15">
      <c r="A1865" s="2" t="s">
        <v>581</v>
      </c>
      <c r="B1865" s="2" t="s">
        <v>528</v>
      </c>
      <c r="C1865" s="2" t="s">
        <v>67</v>
      </c>
      <c r="D1865" s="86">
        <v>2014</v>
      </c>
      <c r="E1865" s="2" t="s">
        <v>1598</v>
      </c>
      <c r="F1865" s="2">
        <v>120</v>
      </c>
      <c r="G1865" s="108">
        <f t="shared" si="0"/>
        <v>0</v>
      </c>
      <c r="H1865" s="2">
        <v>0</v>
      </c>
      <c r="I1865" s="2">
        <v>0</v>
      </c>
      <c r="J1865" s="2">
        <v>65</v>
      </c>
      <c r="K1865" s="108">
        <f t="shared" si="1"/>
        <v>0</v>
      </c>
      <c r="L1865" s="2">
        <v>0</v>
      </c>
      <c r="M1865" s="2">
        <v>0</v>
      </c>
      <c r="N1865" s="2">
        <v>67</v>
      </c>
      <c r="O1865" s="2">
        <v>1</v>
      </c>
      <c r="P1865" s="2">
        <v>188</v>
      </c>
      <c r="Q1865" s="2">
        <v>9</v>
      </c>
      <c r="R1865" s="2">
        <v>440</v>
      </c>
      <c r="S1865" s="2">
        <v>10</v>
      </c>
    </row>
    <row r="1866" spans="1:19" ht="12.75" customHeight="1" x14ac:dyDescent="0.15">
      <c r="A1866" s="2" t="s">
        <v>581</v>
      </c>
      <c r="B1866" s="2" t="s">
        <v>528</v>
      </c>
      <c r="C1866" s="2" t="s">
        <v>67</v>
      </c>
      <c r="D1866" s="86">
        <v>2015</v>
      </c>
      <c r="E1866" s="2" t="s">
        <v>1598</v>
      </c>
      <c r="F1866" s="2">
        <v>120</v>
      </c>
      <c r="G1866" s="108">
        <f t="shared" si="0"/>
        <v>0</v>
      </c>
      <c r="H1866" s="2">
        <v>0</v>
      </c>
      <c r="I1866" s="2">
        <v>0</v>
      </c>
      <c r="J1866" s="2">
        <v>65</v>
      </c>
      <c r="K1866" s="108">
        <f t="shared" si="1"/>
        <v>0</v>
      </c>
      <c r="L1866" s="2">
        <v>0</v>
      </c>
      <c r="M1866" s="2">
        <v>0</v>
      </c>
      <c r="N1866" s="2">
        <v>67</v>
      </c>
      <c r="O1866" s="2">
        <v>0</v>
      </c>
      <c r="P1866" s="2">
        <v>188</v>
      </c>
      <c r="Q1866" s="2">
        <v>55</v>
      </c>
      <c r="R1866" s="2">
        <v>440</v>
      </c>
      <c r="S1866" s="2">
        <v>55</v>
      </c>
    </row>
    <row r="1867" spans="1:19" ht="12.75" customHeight="1" x14ac:dyDescent="0.15">
      <c r="A1867" s="2" t="s">
        <v>581</v>
      </c>
      <c r="B1867" s="2" t="s">
        <v>528</v>
      </c>
      <c r="C1867" s="2" t="s">
        <v>67</v>
      </c>
      <c r="D1867" s="86">
        <v>2016</v>
      </c>
      <c r="E1867" s="2" t="s">
        <v>1598</v>
      </c>
      <c r="F1867" s="2">
        <v>120</v>
      </c>
      <c r="G1867" s="108">
        <f t="shared" si="0"/>
        <v>0</v>
      </c>
      <c r="H1867" s="2">
        <v>0</v>
      </c>
      <c r="I1867" s="2">
        <v>0</v>
      </c>
      <c r="J1867" s="2">
        <v>65</v>
      </c>
      <c r="K1867" s="108">
        <f t="shared" si="1"/>
        <v>0</v>
      </c>
      <c r="L1867" s="2">
        <v>0</v>
      </c>
      <c r="M1867" s="2">
        <v>0</v>
      </c>
      <c r="N1867" s="2">
        <v>67</v>
      </c>
      <c r="O1867" s="2">
        <v>0</v>
      </c>
      <c r="P1867" s="2">
        <v>188</v>
      </c>
      <c r="Q1867" s="2">
        <v>3</v>
      </c>
      <c r="R1867" s="2">
        <v>440</v>
      </c>
      <c r="S1867" s="2">
        <v>3</v>
      </c>
    </row>
    <row r="1868" spans="1:19" ht="12.75" customHeight="1" x14ac:dyDescent="0.15">
      <c r="A1868" s="2" t="s">
        <v>581</v>
      </c>
      <c r="B1868" s="2" t="s">
        <v>528</v>
      </c>
      <c r="C1868" s="2" t="s">
        <v>67</v>
      </c>
      <c r="D1868" s="86">
        <v>2017</v>
      </c>
      <c r="E1868" s="2" t="s">
        <v>1598</v>
      </c>
      <c r="F1868" s="2">
        <v>120</v>
      </c>
      <c r="G1868" s="108">
        <f t="shared" si="0"/>
        <v>0</v>
      </c>
      <c r="H1868" s="2">
        <v>0</v>
      </c>
      <c r="I1868" s="2">
        <v>0</v>
      </c>
      <c r="J1868" s="2">
        <v>65</v>
      </c>
      <c r="K1868" s="108">
        <f t="shared" si="1"/>
        <v>0</v>
      </c>
      <c r="L1868" s="2">
        <v>0</v>
      </c>
      <c r="M1868" s="2">
        <v>0</v>
      </c>
      <c r="N1868" s="2">
        <v>67</v>
      </c>
      <c r="O1868" s="2">
        <v>0</v>
      </c>
      <c r="P1868" s="2">
        <v>188</v>
      </c>
      <c r="Q1868" s="2">
        <v>5</v>
      </c>
      <c r="R1868" s="2">
        <v>440</v>
      </c>
      <c r="S1868" s="2">
        <v>5</v>
      </c>
    </row>
    <row r="1869" spans="1:19" ht="12.75" customHeight="1" x14ac:dyDescent="0.15">
      <c r="A1869" s="77" t="s">
        <v>627</v>
      </c>
      <c r="B1869" s="77" t="s">
        <v>558</v>
      </c>
      <c r="C1869" s="77" t="s">
        <v>123</v>
      </c>
      <c r="D1869" s="111" t="s">
        <v>1632</v>
      </c>
      <c r="E1869" s="77" t="s">
        <v>1598</v>
      </c>
      <c r="F1869" s="104">
        <v>76</v>
      </c>
      <c r="G1869" s="108">
        <f t="shared" si="0"/>
        <v>0</v>
      </c>
      <c r="H1869" s="104">
        <v>0</v>
      </c>
      <c r="I1869" s="104">
        <v>0</v>
      </c>
      <c r="J1869" s="103">
        <v>54</v>
      </c>
      <c r="K1869" s="108">
        <f t="shared" si="1"/>
        <v>0</v>
      </c>
      <c r="L1869" s="104">
        <v>0</v>
      </c>
      <c r="M1869" s="104">
        <v>0</v>
      </c>
      <c r="N1869" s="104">
        <v>59</v>
      </c>
      <c r="O1869" s="104">
        <v>0</v>
      </c>
      <c r="P1869" s="77" t="s">
        <v>1945</v>
      </c>
      <c r="Q1869" s="104">
        <v>36</v>
      </c>
      <c r="R1869" s="104">
        <v>319</v>
      </c>
      <c r="S1869" s="104">
        <v>36</v>
      </c>
    </row>
    <row r="1870" spans="1:19" ht="12.75" customHeight="1" x14ac:dyDescent="0.15">
      <c r="A1870" s="2" t="s">
        <v>627</v>
      </c>
      <c r="B1870" s="2" t="s">
        <v>558</v>
      </c>
      <c r="C1870" s="2" t="s">
        <v>123</v>
      </c>
      <c r="D1870" s="86">
        <v>2013</v>
      </c>
      <c r="E1870" s="2" t="s">
        <v>1598</v>
      </c>
      <c r="F1870" s="2">
        <v>76</v>
      </c>
      <c r="G1870" s="108">
        <f t="shared" si="0"/>
        <v>0</v>
      </c>
      <c r="H1870" s="2">
        <v>0</v>
      </c>
      <c r="I1870" s="2">
        <v>0</v>
      </c>
      <c r="J1870" s="2">
        <v>54</v>
      </c>
      <c r="K1870" s="108">
        <f t="shared" si="1"/>
        <v>0</v>
      </c>
      <c r="L1870" s="2">
        <v>0</v>
      </c>
      <c r="M1870" s="2">
        <v>0</v>
      </c>
      <c r="N1870" s="2">
        <v>59</v>
      </c>
      <c r="O1870" s="2">
        <v>1</v>
      </c>
      <c r="P1870" s="2">
        <v>130</v>
      </c>
      <c r="Q1870" s="2">
        <v>0</v>
      </c>
      <c r="R1870" s="2">
        <v>319</v>
      </c>
      <c r="S1870" s="2">
        <v>1</v>
      </c>
    </row>
    <row r="1871" spans="1:19" ht="12.75" customHeight="1" x14ac:dyDescent="0.15">
      <c r="A1871" s="2" t="s">
        <v>627</v>
      </c>
      <c r="B1871" s="2" t="s">
        <v>558</v>
      </c>
      <c r="C1871" s="2" t="s">
        <v>123</v>
      </c>
      <c r="D1871" s="86">
        <v>2014</v>
      </c>
      <c r="E1871" s="2" t="s">
        <v>1598</v>
      </c>
      <c r="F1871" s="2">
        <v>76</v>
      </c>
      <c r="G1871" s="108">
        <f t="shared" si="0"/>
        <v>0</v>
      </c>
      <c r="H1871" s="2">
        <v>0</v>
      </c>
      <c r="I1871" s="2">
        <v>0</v>
      </c>
      <c r="J1871" s="2">
        <v>54</v>
      </c>
      <c r="K1871" s="108">
        <f t="shared" si="1"/>
        <v>0</v>
      </c>
      <c r="L1871" s="2">
        <v>0</v>
      </c>
      <c r="M1871" s="2">
        <v>0</v>
      </c>
      <c r="N1871" s="2">
        <v>59</v>
      </c>
      <c r="O1871" s="2">
        <v>0</v>
      </c>
      <c r="P1871" s="2">
        <v>130</v>
      </c>
      <c r="Q1871" s="2">
        <v>0</v>
      </c>
      <c r="R1871" s="2">
        <v>319</v>
      </c>
      <c r="S1871" s="2">
        <v>0</v>
      </c>
    </row>
    <row r="1872" spans="1:19" ht="12.75" customHeight="1" x14ac:dyDescent="0.15">
      <c r="A1872" s="2" t="s">
        <v>627</v>
      </c>
      <c r="B1872" s="2" t="s">
        <v>558</v>
      </c>
      <c r="C1872" s="2" t="s">
        <v>123</v>
      </c>
      <c r="D1872" s="86">
        <v>2015</v>
      </c>
      <c r="E1872" s="2" t="s">
        <v>1598</v>
      </c>
      <c r="F1872" s="2">
        <v>76</v>
      </c>
      <c r="G1872" s="108">
        <f t="shared" si="0"/>
        <v>0</v>
      </c>
      <c r="H1872" s="2">
        <v>0</v>
      </c>
      <c r="I1872" s="2">
        <v>0</v>
      </c>
      <c r="J1872" s="2">
        <v>54</v>
      </c>
      <c r="K1872" s="108">
        <f t="shared" si="1"/>
        <v>0</v>
      </c>
      <c r="L1872" s="2">
        <v>0</v>
      </c>
      <c r="M1872" s="2">
        <v>0</v>
      </c>
      <c r="N1872" s="2">
        <v>59</v>
      </c>
      <c r="O1872" s="2">
        <v>0</v>
      </c>
      <c r="P1872" s="2">
        <v>130</v>
      </c>
      <c r="Q1872" s="2">
        <v>32</v>
      </c>
      <c r="R1872" s="2">
        <v>319</v>
      </c>
      <c r="S1872" s="2">
        <v>32</v>
      </c>
    </row>
    <row r="1873" spans="1:19" ht="12.75" customHeight="1" x14ac:dyDescent="0.15">
      <c r="A1873" s="2" t="s">
        <v>627</v>
      </c>
      <c r="B1873" s="2" t="s">
        <v>558</v>
      </c>
      <c r="C1873" s="2" t="s">
        <v>123</v>
      </c>
      <c r="D1873" s="86">
        <v>2016</v>
      </c>
      <c r="E1873" s="2" t="s">
        <v>1598</v>
      </c>
      <c r="F1873" s="2">
        <v>76</v>
      </c>
      <c r="G1873" s="108">
        <f t="shared" si="0"/>
        <v>0</v>
      </c>
      <c r="H1873" s="2">
        <v>0</v>
      </c>
      <c r="I1873" s="2">
        <v>0</v>
      </c>
      <c r="J1873" s="2">
        <v>54</v>
      </c>
      <c r="K1873" s="108">
        <f t="shared" si="1"/>
        <v>0</v>
      </c>
      <c r="L1873" s="2">
        <v>0</v>
      </c>
      <c r="M1873" s="2">
        <v>0</v>
      </c>
      <c r="N1873" s="2">
        <v>59</v>
      </c>
      <c r="O1873" s="2">
        <v>7</v>
      </c>
      <c r="P1873" s="2">
        <v>130</v>
      </c>
      <c r="Q1873" s="2">
        <v>26</v>
      </c>
      <c r="R1873" s="2">
        <v>319</v>
      </c>
      <c r="S1873" s="2">
        <v>33</v>
      </c>
    </row>
    <row r="1874" spans="1:19" ht="12.75" customHeight="1" x14ac:dyDescent="0.15">
      <c r="A1874" s="2" t="s">
        <v>627</v>
      </c>
      <c r="B1874" s="2" t="s">
        <v>558</v>
      </c>
      <c r="C1874" s="2" t="s">
        <v>123</v>
      </c>
      <c r="D1874" s="86">
        <v>2017</v>
      </c>
      <c r="E1874" s="2" t="s">
        <v>1598</v>
      </c>
      <c r="F1874" s="2">
        <v>76</v>
      </c>
      <c r="G1874" s="108">
        <f t="shared" si="0"/>
        <v>0</v>
      </c>
      <c r="H1874" s="2">
        <v>0</v>
      </c>
      <c r="I1874" s="2">
        <v>0</v>
      </c>
      <c r="J1874" s="2">
        <v>54</v>
      </c>
      <c r="K1874" s="108">
        <f t="shared" si="1"/>
        <v>0</v>
      </c>
      <c r="L1874" s="2">
        <v>0</v>
      </c>
      <c r="M1874" s="2">
        <v>0</v>
      </c>
      <c r="N1874" s="2">
        <v>59</v>
      </c>
      <c r="O1874" s="2">
        <v>0</v>
      </c>
      <c r="P1874" s="2">
        <v>130</v>
      </c>
      <c r="Q1874" s="2">
        <v>11</v>
      </c>
      <c r="R1874" s="2">
        <v>319</v>
      </c>
      <c r="S1874" s="2">
        <v>11</v>
      </c>
    </row>
    <row r="1875" spans="1:19" ht="12.75" customHeight="1" x14ac:dyDescent="0.15">
      <c r="A1875" s="2" t="s">
        <v>1334</v>
      </c>
      <c r="B1875" s="2" t="s">
        <v>564</v>
      </c>
      <c r="C1875" s="2" t="s">
        <v>128</v>
      </c>
      <c r="D1875" s="86">
        <v>2015</v>
      </c>
      <c r="E1875" s="2" t="s">
        <v>1598</v>
      </c>
      <c r="F1875" s="2">
        <v>24</v>
      </c>
      <c r="G1875" s="108">
        <f t="shared" si="0"/>
        <v>0</v>
      </c>
      <c r="H1875" s="2">
        <v>0</v>
      </c>
      <c r="I1875" s="2">
        <v>0</v>
      </c>
      <c r="J1875" s="2">
        <v>27</v>
      </c>
      <c r="K1875" s="108">
        <f t="shared" si="1"/>
        <v>0</v>
      </c>
      <c r="L1875" s="2">
        <v>0</v>
      </c>
      <c r="M1875" s="2">
        <v>0</v>
      </c>
      <c r="N1875" s="2">
        <v>41</v>
      </c>
      <c r="O1875" s="2">
        <v>6</v>
      </c>
      <c r="P1875" s="2">
        <v>190</v>
      </c>
      <c r="Q1875" s="2">
        <v>0</v>
      </c>
      <c r="R1875" s="2">
        <v>282</v>
      </c>
      <c r="S1875" s="2">
        <v>6</v>
      </c>
    </row>
    <row r="1876" spans="1:19" ht="12.75" customHeight="1" x14ac:dyDescent="0.15">
      <c r="A1876" s="2" t="s">
        <v>1334</v>
      </c>
      <c r="B1876" s="2" t="s">
        <v>564</v>
      </c>
      <c r="C1876" s="2" t="s">
        <v>128</v>
      </c>
      <c r="D1876" s="86">
        <v>2016</v>
      </c>
      <c r="E1876" s="2" t="s">
        <v>1598</v>
      </c>
      <c r="F1876" s="2">
        <v>24</v>
      </c>
      <c r="G1876" s="108">
        <f t="shared" si="0"/>
        <v>3</v>
      </c>
      <c r="H1876" s="2">
        <v>0</v>
      </c>
      <c r="I1876" s="2">
        <v>3</v>
      </c>
      <c r="J1876" s="2">
        <v>27</v>
      </c>
      <c r="K1876" s="108">
        <f t="shared" si="1"/>
        <v>3</v>
      </c>
      <c r="L1876" s="2">
        <v>0</v>
      </c>
      <c r="M1876" s="2">
        <v>3</v>
      </c>
      <c r="N1876" s="2">
        <v>41</v>
      </c>
      <c r="O1876" s="2">
        <v>1</v>
      </c>
      <c r="P1876" s="2">
        <v>190</v>
      </c>
      <c r="Q1876" s="2">
        <v>0</v>
      </c>
      <c r="R1876" s="2">
        <v>282</v>
      </c>
      <c r="S1876" s="2">
        <v>7</v>
      </c>
    </row>
    <row r="1877" spans="1:19" ht="12.75" customHeight="1" x14ac:dyDescent="0.15">
      <c r="A1877" s="2" t="s">
        <v>1334</v>
      </c>
      <c r="B1877" s="2" t="s">
        <v>564</v>
      </c>
      <c r="C1877" s="2" t="s">
        <v>128</v>
      </c>
      <c r="D1877" s="86">
        <v>2017</v>
      </c>
      <c r="E1877" s="2" t="s">
        <v>1598</v>
      </c>
      <c r="F1877" s="2">
        <v>24</v>
      </c>
      <c r="G1877" s="108">
        <f t="shared" si="0"/>
        <v>2</v>
      </c>
      <c r="H1877" s="2">
        <v>0</v>
      </c>
      <c r="I1877" s="2">
        <v>2</v>
      </c>
      <c r="J1877" s="2">
        <v>27</v>
      </c>
      <c r="K1877" s="108">
        <f t="shared" si="1"/>
        <v>1</v>
      </c>
      <c r="L1877" s="2">
        <v>0</v>
      </c>
      <c r="M1877" s="2">
        <v>1</v>
      </c>
      <c r="N1877" s="2">
        <v>41</v>
      </c>
      <c r="O1877" s="2">
        <v>0</v>
      </c>
      <c r="P1877" s="2">
        <v>190</v>
      </c>
      <c r="Q1877" s="2">
        <v>1</v>
      </c>
      <c r="R1877" s="2">
        <v>282</v>
      </c>
      <c r="S1877" s="2">
        <v>4</v>
      </c>
    </row>
    <row r="1878" spans="1:19" ht="12.75" customHeight="1" x14ac:dyDescent="0.15">
      <c r="A1878" s="77" t="s">
        <v>628</v>
      </c>
      <c r="B1878" s="77" t="s">
        <v>558</v>
      </c>
      <c r="C1878" s="77" t="s">
        <v>123</v>
      </c>
      <c r="D1878" s="111" t="s">
        <v>1632</v>
      </c>
      <c r="E1878" s="77" t="s">
        <v>1598</v>
      </c>
      <c r="F1878" s="104">
        <v>390</v>
      </c>
      <c r="G1878" s="108">
        <f t="shared" si="0"/>
        <v>0</v>
      </c>
      <c r="H1878" s="104">
        <v>0</v>
      </c>
      <c r="I1878" s="104">
        <v>0</v>
      </c>
      <c r="J1878" s="103">
        <v>274</v>
      </c>
      <c r="K1878" s="108">
        <f t="shared" si="1"/>
        <v>39</v>
      </c>
      <c r="L1878" s="104">
        <v>39</v>
      </c>
      <c r="M1878" s="104">
        <v>0</v>
      </c>
      <c r="N1878" s="104">
        <v>349</v>
      </c>
      <c r="O1878" s="104">
        <v>38</v>
      </c>
      <c r="P1878" s="77" t="s">
        <v>1949</v>
      </c>
      <c r="Q1878" s="104">
        <v>174</v>
      </c>
      <c r="R1878" s="104">
        <v>1877</v>
      </c>
      <c r="S1878" s="104">
        <v>251</v>
      </c>
    </row>
    <row r="1879" spans="1:19" ht="12.75" customHeight="1" x14ac:dyDescent="0.15">
      <c r="A1879" s="2" t="s">
        <v>628</v>
      </c>
      <c r="B1879" s="2" t="s">
        <v>558</v>
      </c>
      <c r="C1879" s="2" t="s">
        <v>123</v>
      </c>
      <c r="D1879" s="86">
        <v>2013</v>
      </c>
      <c r="E1879" s="2" t="s">
        <v>1598</v>
      </c>
      <c r="F1879" s="2">
        <v>390</v>
      </c>
      <c r="G1879" s="108">
        <f t="shared" si="0"/>
        <v>46</v>
      </c>
      <c r="H1879" s="2">
        <v>46</v>
      </c>
      <c r="I1879" s="2">
        <v>0</v>
      </c>
      <c r="J1879" s="2">
        <v>274</v>
      </c>
      <c r="K1879" s="108">
        <f t="shared" si="1"/>
        <v>16</v>
      </c>
      <c r="L1879" s="2">
        <v>16</v>
      </c>
      <c r="M1879" s="2">
        <v>0</v>
      </c>
      <c r="N1879" s="2">
        <v>349</v>
      </c>
      <c r="O1879" s="2">
        <v>1</v>
      </c>
      <c r="P1879" s="2">
        <v>864</v>
      </c>
      <c r="Q1879" s="2">
        <v>97</v>
      </c>
      <c r="R1879" s="2">
        <v>1877</v>
      </c>
      <c r="S1879" s="2">
        <v>160</v>
      </c>
    </row>
    <row r="1880" spans="1:19" ht="12.75" customHeight="1" x14ac:dyDescent="0.15">
      <c r="A1880" s="2" t="s">
        <v>628</v>
      </c>
      <c r="B1880" s="2" t="s">
        <v>558</v>
      </c>
      <c r="C1880" s="2" t="s">
        <v>123</v>
      </c>
      <c r="D1880" s="86">
        <v>2014</v>
      </c>
      <c r="E1880" s="2" t="s">
        <v>1598</v>
      </c>
      <c r="F1880" s="2">
        <v>390</v>
      </c>
      <c r="G1880" s="108">
        <f t="shared" si="0"/>
        <v>0</v>
      </c>
      <c r="H1880" s="2">
        <v>0</v>
      </c>
      <c r="I1880" s="2">
        <v>0</v>
      </c>
      <c r="J1880" s="2">
        <v>274</v>
      </c>
      <c r="K1880" s="108">
        <f t="shared" si="1"/>
        <v>0</v>
      </c>
      <c r="L1880" s="2">
        <v>0</v>
      </c>
      <c r="M1880" s="2">
        <v>0</v>
      </c>
      <c r="N1880" s="2">
        <v>349</v>
      </c>
      <c r="O1880" s="2">
        <v>32</v>
      </c>
      <c r="P1880" s="2">
        <v>864</v>
      </c>
      <c r="Q1880" s="2">
        <v>96</v>
      </c>
      <c r="R1880" s="2">
        <v>1877</v>
      </c>
      <c r="S1880" s="2">
        <v>128</v>
      </c>
    </row>
    <row r="1881" spans="1:19" ht="12.75" customHeight="1" x14ac:dyDescent="0.15">
      <c r="A1881" s="2" t="s">
        <v>628</v>
      </c>
      <c r="B1881" s="2" t="s">
        <v>558</v>
      </c>
      <c r="C1881" s="2" t="s">
        <v>123</v>
      </c>
      <c r="D1881" s="86">
        <v>2015</v>
      </c>
      <c r="E1881" s="2" t="s">
        <v>1598</v>
      </c>
      <c r="F1881" s="2">
        <v>390</v>
      </c>
      <c r="G1881" s="108">
        <f t="shared" si="0"/>
        <v>0</v>
      </c>
      <c r="H1881" s="2">
        <v>0</v>
      </c>
      <c r="I1881" s="2">
        <v>0</v>
      </c>
      <c r="J1881" s="2">
        <v>274</v>
      </c>
      <c r="K1881" s="108">
        <f t="shared" si="1"/>
        <v>1</v>
      </c>
      <c r="L1881" s="2">
        <v>1</v>
      </c>
      <c r="M1881" s="2">
        <v>0</v>
      </c>
      <c r="N1881" s="2">
        <v>349</v>
      </c>
      <c r="O1881" s="2">
        <v>37</v>
      </c>
      <c r="P1881" s="2">
        <v>864</v>
      </c>
      <c r="Q1881" s="2">
        <v>114</v>
      </c>
      <c r="R1881" s="2">
        <v>1877</v>
      </c>
      <c r="S1881" s="2">
        <v>152</v>
      </c>
    </row>
    <row r="1882" spans="1:19" ht="12.75" customHeight="1" x14ac:dyDescent="0.15">
      <c r="A1882" s="2" t="s">
        <v>628</v>
      </c>
      <c r="B1882" s="2" t="s">
        <v>558</v>
      </c>
      <c r="C1882" s="2" t="s">
        <v>123</v>
      </c>
      <c r="D1882" s="86">
        <v>2016</v>
      </c>
      <c r="E1882" s="2" t="s">
        <v>1598</v>
      </c>
      <c r="F1882" s="2">
        <v>390</v>
      </c>
      <c r="G1882" s="108">
        <f t="shared" si="0"/>
        <v>0</v>
      </c>
      <c r="H1882" s="2">
        <v>0</v>
      </c>
      <c r="I1882" s="2">
        <v>0</v>
      </c>
      <c r="J1882" s="2">
        <v>274</v>
      </c>
      <c r="K1882" s="108">
        <f t="shared" si="1"/>
        <v>1</v>
      </c>
      <c r="L1882" s="2">
        <v>1</v>
      </c>
      <c r="M1882" s="2">
        <v>0</v>
      </c>
      <c r="N1882" s="2">
        <v>349</v>
      </c>
      <c r="O1882" s="2">
        <v>67</v>
      </c>
      <c r="P1882" s="2">
        <v>864</v>
      </c>
      <c r="Q1882" s="2">
        <v>199</v>
      </c>
      <c r="R1882" s="2">
        <v>1877</v>
      </c>
      <c r="S1882" s="2">
        <v>267</v>
      </c>
    </row>
    <row r="1883" spans="1:19" ht="12.75" customHeight="1" x14ac:dyDescent="0.15">
      <c r="A1883" s="2" t="s">
        <v>628</v>
      </c>
      <c r="B1883" s="2" t="s">
        <v>558</v>
      </c>
      <c r="C1883" s="2" t="s">
        <v>123</v>
      </c>
      <c r="D1883" s="86">
        <v>2017</v>
      </c>
      <c r="E1883" s="2" t="s">
        <v>1598</v>
      </c>
      <c r="F1883" s="2">
        <v>390</v>
      </c>
      <c r="G1883" s="108">
        <f t="shared" si="0"/>
        <v>79</v>
      </c>
      <c r="H1883" s="2">
        <v>79</v>
      </c>
      <c r="I1883" s="2">
        <v>0</v>
      </c>
      <c r="J1883" s="2">
        <v>274</v>
      </c>
      <c r="K1883" s="108">
        <f t="shared" si="1"/>
        <v>0</v>
      </c>
      <c r="L1883" s="2">
        <v>0</v>
      </c>
      <c r="M1883" s="2">
        <v>0</v>
      </c>
      <c r="N1883" s="2">
        <v>349</v>
      </c>
      <c r="O1883" s="2">
        <v>32</v>
      </c>
      <c r="P1883" s="2">
        <v>864</v>
      </c>
      <c r="Q1883" s="2">
        <v>99</v>
      </c>
      <c r="R1883" s="2">
        <v>1877</v>
      </c>
      <c r="S1883" s="2">
        <v>210</v>
      </c>
    </row>
    <row r="1884" spans="1:19" ht="12.75" customHeight="1" x14ac:dyDescent="0.15">
      <c r="A1884" s="77" t="s">
        <v>511</v>
      </c>
      <c r="B1884" s="77" t="s">
        <v>449</v>
      </c>
      <c r="C1884" s="77" t="s">
        <v>67</v>
      </c>
      <c r="D1884" s="111" t="s">
        <v>1632</v>
      </c>
      <c r="E1884" s="77" t="s">
        <v>1598</v>
      </c>
      <c r="F1884" s="104">
        <v>23</v>
      </c>
      <c r="G1884" s="108">
        <f t="shared" si="0"/>
        <v>11</v>
      </c>
      <c r="H1884" s="104">
        <v>0</v>
      </c>
      <c r="I1884" s="104">
        <v>11</v>
      </c>
      <c r="J1884" s="103">
        <v>13</v>
      </c>
      <c r="K1884" s="108">
        <f t="shared" si="1"/>
        <v>2</v>
      </c>
      <c r="L1884" s="104">
        <v>0</v>
      </c>
      <c r="M1884" s="104">
        <v>2</v>
      </c>
      <c r="N1884" s="104">
        <v>15</v>
      </c>
      <c r="O1884" s="104">
        <v>1</v>
      </c>
      <c r="P1884" s="77" t="s">
        <v>1952</v>
      </c>
      <c r="Q1884" s="104">
        <v>7</v>
      </c>
      <c r="R1884" s="104">
        <v>62</v>
      </c>
      <c r="S1884" s="104">
        <v>21</v>
      </c>
    </row>
    <row r="1885" spans="1:19" ht="12.75" customHeight="1" x14ac:dyDescent="0.15">
      <c r="A1885" t="s">
        <v>511</v>
      </c>
      <c r="B1885" t="s">
        <v>449</v>
      </c>
      <c r="C1885" t="s">
        <v>67</v>
      </c>
      <c r="D1885" s="86">
        <v>2015</v>
      </c>
      <c r="E1885" t="s">
        <v>1598</v>
      </c>
      <c r="F1885">
        <v>23</v>
      </c>
      <c r="G1885" s="108">
        <f t="shared" si="0"/>
        <v>1</v>
      </c>
      <c r="H1885">
        <v>0</v>
      </c>
      <c r="I1885">
        <v>1</v>
      </c>
      <c r="J1885">
        <v>13</v>
      </c>
      <c r="K1885" s="108">
        <f t="shared" si="1"/>
        <v>0</v>
      </c>
      <c r="L1885">
        <v>0</v>
      </c>
      <c r="M1885">
        <v>0</v>
      </c>
      <c r="N1885">
        <v>15</v>
      </c>
      <c r="O1885">
        <v>0</v>
      </c>
      <c r="P1885">
        <v>11</v>
      </c>
      <c r="Q1885">
        <v>4</v>
      </c>
      <c r="R1885">
        <v>62</v>
      </c>
      <c r="S1885">
        <v>5</v>
      </c>
    </row>
    <row r="1886" spans="1:19" ht="12.75" customHeight="1" x14ac:dyDescent="0.15">
      <c r="A1886" t="s">
        <v>511</v>
      </c>
      <c r="B1886" t="s">
        <v>449</v>
      </c>
      <c r="C1886" t="s">
        <v>67</v>
      </c>
      <c r="D1886" s="86">
        <v>2016</v>
      </c>
      <c r="E1886" t="s">
        <v>1598</v>
      </c>
      <c r="F1886">
        <v>23</v>
      </c>
      <c r="G1886" s="108">
        <f t="shared" si="0"/>
        <v>5</v>
      </c>
      <c r="H1886">
        <v>0</v>
      </c>
      <c r="I1886">
        <v>5</v>
      </c>
      <c r="J1886">
        <v>13</v>
      </c>
      <c r="K1886" s="108">
        <f t="shared" si="1"/>
        <v>1</v>
      </c>
      <c r="L1886">
        <v>0</v>
      </c>
      <c r="M1886">
        <v>1</v>
      </c>
      <c r="N1886">
        <v>15</v>
      </c>
      <c r="O1886">
        <v>1</v>
      </c>
      <c r="P1886">
        <v>11</v>
      </c>
      <c r="Q1886">
        <v>8</v>
      </c>
      <c r="R1886">
        <v>62</v>
      </c>
      <c r="S1886">
        <v>15</v>
      </c>
    </row>
    <row r="1887" spans="1:19" ht="12.75" customHeight="1" x14ac:dyDescent="0.15">
      <c r="A1887" t="s">
        <v>511</v>
      </c>
      <c r="B1887" t="s">
        <v>449</v>
      </c>
      <c r="C1887" t="s">
        <v>67</v>
      </c>
      <c r="D1887" s="86">
        <v>2017</v>
      </c>
      <c r="E1887" t="s">
        <v>1598</v>
      </c>
      <c r="F1887">
        <v>23</v>
      </c>
      <c r="G1887" s="108">
        <f t="shared" si="0"/>
        <v>6</v>
      </c>
      <c r="H1887">
        <v>0</v>
      </c>
      <c r="I1887">
        <v>6</v>
      </c>
      <c r="J1887">
        <v>13</v>
      </c>
      <c r="K1887" s="108">
        <f t="shared" si="1"/>
        <v>1</v>
      </c>
      <c r="L1887">
        <v>0</v>
      </c>
      <c r="M1887">
        <v>1</v>
      </c>
      <c r="N1887">
        <v>15</v>
      </c>
      <c r="O1887">
        <v>1</v>
      </c>
      <c r="P1887">
        <v>11</v>
      </c>
      <c r="Q1887">
        <v>5</v>
      </c>
      <c r="R1887">
        <v>62</v>
      </c>
      <c r="S1887">
        <v>13</v>
      </c>
    </row>
    <row r="1888" spans="1:19" ht="12.75" customHeight="1" x14ac:dyDescent="0.15">
      <c r="A1888" s="77" t="s">
        <v>629</v>
      </c>
      <c r="B1888" s="77" t="s">
        <v>558</v>
      </c>
      <c r="C1888" s="77" t="s">
        <v>123</v>
      </c>
      <c r="D1888" s="111" t="s">
        <v>1632</v>
      </c>
      <c r="E1888" s="77" t="s">
        <v>1598</v>
      </c>
      <c r="F1888" s="104">
        <v>427</v>
      </c>
      <c r="G1888" s="108">
        <f t="shared" si="0"/>
        <v>2</v>
      </c>
      <c r="H1888" s="104">
        <v>0</v>
      </c>
      <c r="I1888" s="104">
        <v>2</v>
      </c>
      <c r="J1888" s="103">
        <v>299</v>
      </c>
      <c r="K1888" s="108">
        <f t="shared" si="1"/>
        <v>1</v>
      </c>
      <c r="L1888" s="104">
        <v>0</v>
      </c>
      <c r="M1888" s="104">
        <v>1</v>
      </c>
      <c r="N1888" s="104">
        <v>351</v>
      </c>
      <c r="O1888" s="104">
        <v>8</v>
      </c>
      <c r="P1888" s="77" t="s">
        <v>1954</v>
      </c>
      <c r="Q1888" s="104">
        <v>4</v>
      </c>
      <c r="R1888" s="104">
        <v>1890</v>
      </c>
      <c r="S1888" s="104">
        <v>15</v>
      </c>
    </row>
    <row r="1889" spans="1:19" ht="12.75" customHeight="1" x14ac:dyDescent="0.15">
      <c r="A1889" s="2" t="s">
        <v>629</v>
      </c>
      <c r="B1889" s="2" t="s">
        <v>558</v>
      </c>
      <c r="C1889" s="2" t="s">
        <v>123</v>
      </c>
      <c r="D1889" s="86">
        <v>2014</v>
      </c>
      <c r="E1889" s="2" t="s">
        <v>1598</v>
      </c>
      <c r="F1889" s="2">
        <v>427</v>
      </c>
      <c r="G1889" s="108">
        <f t="shared" si="0"/>
        <v>6</v>
      </c>
      <c r="H1889" s="2">
        <v>6</v>
      </c>
      <c r="I1889" s="2">
        <v>0</v>
      </c>
      <c r="J1889" s="2">
        <v>299</v>
      </c>
      <c r="K1889" s="108">
        <f t="shared" si="1"/>
        <v>3</v>
      </c>
      <c r="L1889" s="2">
        <v>3</v>
      </c>
      <c r="M1889" s="2">
        <v>0</v>
      </c>
      <c r="N1889" s="2">
        <v>351</v>
      </c>
      <c r="O1889" s="2">
        <v>4</v>
      </c>
      <c r="P1889" s="2">
        <v>813</v>
      </c>
      <c r="Q1889" s="2">
        <v>10</v>
      </c>
      <c r="R1889" s="2">
        <v>1890</v>
      </c>
      <c r="S1889" s="2">
        <v>23</v>
      </c>
    </row>
    <row r="1890" spans="1:19" ht="12.75" customHeight="1" x14ac:dyDescent="0.15">
      <c r="A1890" s="2" t="s">
        <v>629</v>
      </c>
      <c r="B1890" s="2" t="s">
        <v>558</v>
      </c>
      <c r="C1890" s="2" t="s">
        <v>123</v>
      </c>
      <c r="D1890" s="86">
        <v>2015</v>
      </c>
      <c r="E1890" s="2" t="s">
        <v>1598</v>
      </c>
      <c r="F1890" s="2">
        <v>427</v>
      </c>
      <c r="G1890" s="108">
        <f t="shared" si="0"/>
        <v>0</v>
      </c>
      <c r="H1890" s="2">
        <v>0</v>
      </c>
      <c r="I1890" s="2">
        <v>0</v>
      </c>
      <c r="J1890" s="2">
        <v>299</v>
      </c>
      <c r="K1890" s="108">
        <f t="shared" si="1"/>
        <v>1</v>
      </c>
      <c r="L1890" s="2">
        <v>0</v>
      </c>
      <c r="M1890" s="2">
        <v>1</v>
      </c>
      <c r="N1890" s="2">
        <v>351</v>
      </c>
      <c r="O1890" s="2">
        <v>2</v>
      </c>
      <c r="P1890" s="2">
        <v>813</v>
      </c>
      <c r="Q1890" s="2">
        <v>8</v>
      </c>
      <c r="R1890" s="2">
        <v>1890</v>
      </c>
      <c r="S1890" s="2">
        <v>11</v>
      </c>
    </row>
    <row r="1891" spans="1:19" ht="12.75" customHeight="1" x14ac:dyDescent="0.15">
      <c r="A1891" s="2" t="s">
        <v>629</v>
      </c>
      <c r="B1891" s="2" t="s">
        <v>558</v>
      </c>
      <c r="C1891" s="2" t="s">
        <v>123</v>
      </c>
      <c r="D1891" s="86">
        <v>2016</v>
      </c>
      <c r="E1891" s="2" t="s">
        <v>1598</v>
      </c>
      <c r="F1891" s="2">
        <v>427</v>
      </c>
      <c r="G1891" s="108">
        <f t="shared" si="0"/>
        <v>40</v>
      </c>
      <c r="H1891" s="2">
        <v>40</v>
      </c>
      <c r="I1891" s="2">
        <v>0</v>
      </c>
      <c r="J1891" s="2">
        <v>299</v>
      </c>
      <c r="K1891" s="108">
        <f t="shared" si="1"/>
        <v>4</v>
      </c>
      <c r="L1891" s="2">
        <v>0</v>
      </c>
      <c r="M1891" s="2">
        <v>4</v>
      </c>
      <c r="N1891" s="2">
        <v>351</v>
      </c>
      <c r="O1891" s="2">
        <v>7</v>
      </c>
      <c r="P1891" s="2">
        <v>813</v>
      </c>
      <c r="Q1891" s="2">
        <v>3</v>
      </c>
      <c r="R1891" s="2">
        <v>1890</v>
      </c>
      <c r="S1891" s="2">
        <v>54</v>
      </c>
    </row>
    <row r="1892" spans="1:19" ht="12.75" customHeight="1" x14ac:dyDescent="0.15">
      <c r="A1892" s="2" t="s">
        <v>629</v>
      </c>
      <c r="B1892" s="2" t="s">
        <v>558</v>
      </c>
      <c r="C1892" s="2" t="s">
        <v>123</v>
      </c>
      <c r="D1892" s="86">
        <v>2017</v>
      </c>
      <c r="E1892" s="2" t="s">
        <v>1598</v>
      </c>
      <c r="F1892" s="2">
        <v>427</v>
      </c>
      <c r="G1892" s="108">
        <f t="shared" si="0"/>
        <v>3</v>
      </c>
      <c r="H1892" s="2">
        <v>0</v>
      </c>
      <c r="I1892" s="2">
        <v>3</v>
      </c>
      <c r="J1892" s="2">
        <v>299</v>
      </c>
      <c r="K1892" s="108">
        <f t="shared" si="1"/>
        <v>4</v>
      </c>
      <c r="L1892" s="2">
        <v>0</v>
      </c>
      <c r="M1892" s="2">
        <v>4</v>
      </c>
      <c r="N1892" s="2">
        <v>351</v>
      </c>
      <c r="O1892" s="2">
        <v>3</v>
      </c>
      <c r="P1892" s="2">
        <v>813</v>
      </c>
      <c r="Q1892" s="2">
        <v>0</v>
      </c>
      <c r="R1892" s="2">
        <v>1890</v>
      </c>
      <c r="S1892" s="2">
        <v>10</v>
      </c>
    </row>
    <row r="1893" spans="1:19" ht="12.75" customHeight="1" x14ac:dyDescent="0.15">
      <c r="A1893" s="77" t="s">
        <v>305</v>
      </c>
      <c r="B1893" s="77" t="s">
        <v>273</v>
      </c>
      <c r="C1893" s="77" t="s">
        <v>144</v>
      </c>
      <c r="D1893" s="111" t="s">
        <v>1632</v>
      </c>
      <c r="E1893" s="77" t="s">
        <v>1598</v>
      </c>
      <c r="F1893" s="104">
        <v>160</v>
      </c>
      <c r="G1893" s="108">
        <f t="shared" si="0"/>
        <v>2</v>
      </c>
      <c r="H1893" s="104">
        <v>0</v>
      </c>
      <c r="I1893" s="104">
        <v>2</v>
      </c>
      <c r="J1893" s="103">
        <v>113</v>
      </c>
      <c r="K1893" s="108">
        <f t="shared" si="1"/>
        <v>1</v>
      </c>
      <c r="L1893" s="104">
        <v>0</v>
      </c>
      <c r="M1893" s="104">
        <v>1</v>
      </c>
      <c r="N1893" s="104">
        <v>126</v>
      </c>
      <c r="O1893" s="104">
        <v>0</v>
      </c>
      <c r="P1893" s="77" t="s">
        <v>1955</v>
      </c>
      <c r="Q1893" s="104">
        <v>117</v>
      </c>
      <c r="R1893" s="104">
        <v>669</v>
      </c>
      <c r="S1893" s="104">
        <v>120</v>
      </c>
    </row>
    <row r="1894" spans="1:19" ht="12.75" customHeight="1" x14ac:dyDescent="0.15">
      <c r="A1894" t="s">
        <v>305</v>
      </c>
      <c r="B1894" t="s">
        <v>273</v>
      </c>
      <c r="C1894" t="s">
        <v>144</v>
      </c>
      <c r="D1894" s="86">
        <v>2014</v>
      </c>
      <c r="E1894" t="s">
        <v>1598</v>
      </c>
      <c r="F1894">
        <v>160</v>
      </c>
      <c r="G1894" s="108">
        <f t="shared" si="0"/>
        <v>4</v>
      </c>
      <c r="H1894">
        <v>0</v>
      </c>
      <c r="I1894">
        <v>4</v>
      </c>
      <c r="J1894">
        <v>113</v>
      </c>
      <c r="K1894" s="108">
        <f t="shared" si="1"/>
        <v>0</v>
      </c>
      <c r="L1894">
        <v>0</v>
      </c>
      <c r="M1894">
        <v>0</v>
      </c>
      <c r="N1894">
        <v>126</v>
      </c>
      <c r="O1894">
        <v>1</v>
      </c>
      <c r="P1894">
        <v>270</v>
      </c>
      <c r="Q1894">
        <v>89</v>
      </c>
      <c r="R1894">
        <v>669</v>
      </c>
      <c r="S1894">
        <v>94</v>
      </c>
    </row>
    <row r="1895" spans="1:19" ht="12.75" customHeight="1" x14ac:dyDescent="0.15">
      <c r="A1895" t="s">
        <v>305</v>
      </c>
      <c r="B1895" t="s">
        <v>273</v>
      </c>
      <c r="C1895" t="s">
        <v>144</v>
      </c>
      <c r="D1895" s="86">
        <v>2015</v>
      </c>
      <c r="E1895" t="s">
        <v>1598</v>
      </c>
      <c r="F1895">
        <v>160</v>
      </c>
      <c r="G1895" s="108">
        <f t="shared" si="0"/>
        <v>57</v>
      </c>
      <c r="H1895">
        <v>54</v>
      </c>
      <c r="I1895">
        <v>3</v>
      </c>
      <c r="J1895">
        <v>113</v>
      </c>
      <c r="K1895" s="108">
        <f t="shared" si="1"/>
        <v>14</v>
      </c>
      <c r="L1895">
        <v>14</v>
      </c>
      <c r="M1895">
        <v>0</v>
      </c>
      <c r="N1895">
        <v>126</v>
      </c>
      <c r="O1895">
        <v>14</v>
      </c>
      <c r="P1895">
        <v>270</v>
      </c>
      <c r="Q1895">
        <v>285</v>
      </c>
      <c r="R1895">
        <v>669</v>
      </c>
      <c r="S1895">
        <v>370</v>
      </c>
    </row>
    <row r="1896" spans="1:19" ht="12.75" customHeight="1" x14ac:dyDescent="0.15">
      <c r="A1896" t="s">
        <v>305</v>
      </c>
      <c r="B1896" t="s">
        <v>273</v>
      </c>
      <c r="C1896" t="s">
        <v>144</v>
      </c>
      <c r="D1896" s="86">
        <v>2016</v>
      </c>
      <c r="E1896" t="s">
        <v>1598</v>
      </c>
      <c r="F1896">
        <v>160</v>
      </c>
      <c r="G1896" s="108">
        <f t="shared" si="0"/>
        <v>24</v>
      </c>
      <c r="H1896">
        <v>20</v>
      </c>
      <c r="I1896">
        <v>4</v>
      </c>
      <c r="J1896">
        <v>113</v>
      </c>
      <c r="K1896" s="108">
        <f t="shared" si="1"/>
        <v>4</v>
      </c>
      <c r="L1896">
        <v>4</v>
      </c>
      <c r="M1896">
        <v>0</v>
      </c>
      <c r="N1896">
        <v>126</v>
      </c>
      <c r="O1896">
        <v>0</v>
      </c>
      <c r="P1896">
        <v>270</v>
      </c>
      <c r="Q1896">
        <v>130</v>
      </c>
      <c r="R1896">
        <v>669</v>
      </c>
      <c r="S1896">
        <v>158</v>
      </c>
    </row>
    <row r="1897" spans="1:19" ht="12.75" customHeight="1" x14ac:dyDescent="0.15">
      <c r="A1897" s="77" t="s">
        <v>268</v>
      </c>
      <c r="B1897" s="77" t="s">
        <v>263</v>
      </c>
      <c r="C1897" s="77" t="s">
        <v>67</v>
      </c>
      <c r="D1897" s="111" t="s">
        <v>1632</v>
      </c>
      <c r="E1897" s="77" t="s">
        <v>1598</v>
      </c>
      <c r="F1897" s="104">
        <v>4</v>
      </c>
      <c r="G1897" s="108">
        <f t="shared" si="0"/>
        <v>0</v>
      </c>
      <c r="H1897" s="104">
        <v>0</v>
      </c>
      <c r="I1897" s="104">
        <v>0</v>
      </c>
      <c r="J1897" s="103">
        <v>2</v>
      </c>
      <c r="K1897" s="108">
        <f t="shared" si="1"/>
        <v>0</v>
      </c>
      <c r="L1897" s="104">
        <v>0</v>
      </c>
      <c r="M1897" s="104">
        <v>0</v>
      </c>
      <c r="N1897" s="104">
        <v>3</v>
      </c>
      <c r="O1897" s="104">
        <v>3</v>
      </c>
      <c r="P1897" s="77" t="s">
        <v>1750</v>
      </c>
      <c r="Q1897" s="104">
        <v>0</v>
      </c>
      <c r="R1897" s="104">
        <v>17</v>
      </c>
      <c r="S1897" s="104">
        <v>3</v>
      </c>
    </row>
    <row r="1898" spans="1:19" ht="12.75" customHeight="1" x14ac:dyDescent="0.15">
      <c r="A1898" t="s">
        <v>268</v>
      </c>
      <c r="B1898" t="s">
        <v>263</v>
      </c>
      <c r="C1898" t="s">
        <v>67</v>
      </c>
      <c r="D1898" s="86">
        <v>2015</v>
      </c>
      <c r="E1898" t="s">
        <v>1598</v>
      </c>
      <c r="F1898">
        <v>4</v>
      </c>
      <c r="G1898" s="108">
        <f t="shared" si="0"/>
        <v>1</v>
      </c>
      <c r="H1898">
        <v>1</v>
      </c>
      <c r="I1898">
        <v>0</v>
      </c>
      <c r="J1898">
        <v>2</v>
      </c>
      <c r="K1898" s="108">
        <f t="shared" si="1"/>
        <v>1</v>
      </c>
      <c r="L1898">
        <v>1</v>
      </c>
      <c r="M1898">
        <v>0</v>
      </c>
      <c r="N1898">
        <v>3</v>
      </c>
      <c r="O1898">
        <v>6</v>
      </c>
      <c r="P1898">
        <v>8</v>
      </c>
      <c r="Q1898">
        <v>11</v>
      </c>
      <c r="R1898">
        <v>17</v>
      </c>
      <c r="S1898">
        <v>19</v>
      </c>
    </row>
    <row r="1899" spans="1:19" ht="12.75" customHeight="1" x14ac:dyDescent="0.15">
      <c r="A1899" t="s">
        <v>268</v>
      </c>
      <c r="B1899" t="s">
        <v>263</v>
      </c>
      <c r="C1899" t="s">
        <v>67</v>
      </c>
      <c r="D1899" s="86">
        <v>2016</v>
      </c>
      <c r="E1899" t="s">
        <v>1598</v>
      </c>
      <c r="F1899">
        <v>4</v>
      </c>
      <c r="G1899" s="108">
        <f t="shared" si="0"/>
        <v>0</v>
      </c>
      <c r="H1899">
        <v>0</v>
      </c>
      <c r="I1899">
        <v>0</v>
      </c>
      <c r="J1899">
        <v>2</v>
      </c>
      <c r="K1899" s="108">
        <f t="shared" si="1"/>
        <v>0</v>
      </c>
      <c r="L1899">
        <v>0</v>
      </c>
      <c r="M1899">
        <v>0</v>
      </c>
      <c r="N1899">
        <v>3</v>
      </c>
      <c r="O1899">
        <v>1</v>
      </c>
      <c r="P1899">
        <v>8</v>
      </c>
      <c r="Q1899">
        <v>0</v>
      </c>
      <c r="R1899">
        <v>17</v>
      </c>
      <c r="S1899">
        <v>1</v>
      </c>
    </row>
    <row r="1900" spans="1:19" ht="12.75" customHeight="1" x14ac:dyDescent="0.15">
      <c r="A1900" t="s">
        <v>268</v>
      </c>
      <c r="B1900" t="s">
        <v>263</v>
      </c>
      <c r="C1900" t="s">
        <v>67</v>
      </c>
      <c r="D1900" s="86">
        <v>2017</v>
      </c>
      <c r="E1900" t="s">
        <v>1598</v>
      </c>
      <c r="F1900">
        <v>4</v>
      </c>
      <c r="G1900" s="108">
        <f t="shared" si="0"/>
        <v>0</v>
      </c>
      <c r="H1900">
        <v>0</v>
      </c>
      <c r="I1900">
        <v>0</v>
      </c>
      <c r="J1900">
        <v>2</v>
      </c>
      <c r="K1900" s="108">
        <f t="shared" si="1"/>
        <v>0</v>
      </c>
      <c r="L1900">
        <v>0</v>
      </c>
      <c r="M1900">
        <v>0</v>
      </c>
      <c r="N1900">
        <v>3</v>
      </c>
      <c r="O1900">
        <v>2</v>
      </c>
      <c r="P1900">
        <v>8</v>
      </c>
      <c r="Q1900">
        <v>3</v>
      </c>
      <c r="R1900">
        <v>17</v>
      </c>
      <c r="S1900">
        <v>5</v>
      </c>
    </row>
    <row r="1901" spans="1:19" ht="12.75" customHeight="1" x14ac:dyDescent="0.15">
      <c r="A1901" s="77" t="s">
        <v>562</v>
      </c>
      <c r="B1901" s="77" t="s">
        <v>554</v>
      </c>
      <c r="C1901" s="77" t="s">
        <v>83</v>
      </c>
      <c r="D1901" s="111" t="s">
        <v>1632</v>
      </c>
      <c r="E1901" s="77" t="s">
        <v>1598</v>
      </c>
      <c r="F1901" s="104">
        <v>25</v>
      </c>
      <c r="G1901" s="108">
        <f t="shared" si="0"/>
        <v>0</v>
      </c>
      <c r="H1901" s="104">
        <v>0</v>
      </c>
      <c r="I1901" s="104">
        <v>0</v>
      </c>
      <c r="J1901" s="103">
        <v>17</v>
      </c>
      <c r="K1901" s="108">
        <f t="shared" si="1"/>
        <v>0</v>
      </c>
      <c r="L1901" s="104">
        <v>0</v>
      </c>
      <c r="M1901" s="104">
        <v>0</v>
      </c>
      <c r="N1901" s="104">
        <v>18</v>
      </c>
      <c r="O1901" s="104">
        <v>1</v>
      </c>
      <c r="P1901" s="77" t="s">
        <v>1887</v>
      </c>
      <c r="Q1901" s="104">
        <v>0</v>
      </c>
      <c r="R1901" s="104">
        <v>103</v>
      </c>
      <c r="S1901" s="104">
        <v>1</v>
      </c>
    </row>
    <row r="1902" spans="1:19" ht="12.75" customHeight="1" x14ac:dyDescent="0.15">
      <c r="A1902" s="2" t="s">
        <v>562</v>
      </c>
      <c r="B1902" s="2" t="s">
        <v>554</v>
      </c>
      <c r="C1902" s="2" t="s">
        <v>83</v>
      </c>
      <c r="D1902" s="86">
        <v>2015</v>
      </c>
      <c r="E1902" s="2" t="s">
        <v>1598</v>
      </c>
      <c r="F1902" s="2">
        <v>25</v>
      </c>
      <c r="G1902" s="108">
        <f t="shared" si="0"/>
        <v>0</v>
      </c>
      <c r="H1902" s="2">
        <v>0</v>
      </c>
      <c r="I1902" s="2">
        <v>0</v>
      </c>
      <c r="J1902" s="2">
        <v>17</v>
      </c>
      <c r="K1902" s="108">
        <f t="shared" si="1"/>
        <v>0</v>
      </c>
      <c r="L1902" s="2">
        <v>0</v>
      </c>
      <c r="M1902" s="2">
        <v>0</v>
      </c>
      <c r="N1902" s="2">
        <v>18</v>
      </c>
      <c r="O1902" s="2">
        <v>2</v>
      </c>
      <c r="P1902" s="2">
        <v>43</v>
      </c>
      <c r="Q1902" s="2">
        <v>0</v>
      </c>
      <c r="R1902" s="2">
        <v>103</v>
      </c>
      <c r="S1902" s="2">
        <v>2</v>
      </c>
    </row>
    <row r="1903" spans="1:19" ht="12.75" customHeight="1" x14ac:dyDescent="0.15">
      <c r="A1903" s="2" t="s">
        <v>562</v>
      </c>
      <c r="B1903" s="2" t="s">
        <v>554</v>
      </c>
      <c r="C1903" s="2" t="s">
        <v>83</v>
      </c>
      <c r="D1903" s="86">
        <v>2016</v>
      </c>
      <c r="E1903" s="2" t="s">
        <v>1598</v>
      </c>
      <c r="F1903" s="2">
        <v>25</v>
      </c>
      <c r="G1903" s="108">
        <f t="shared" si="0"/>
        <v>0</v>
      </c>
      <c r="H1903" s="2">
        <v>0</v>
      </c>
      <c r="I1903" s="2">
        <v>0</v>
      </c>
      <c r="J1903" s="2">
        <v>17</v>
      </c>
      <c r="K1903" s="108">
        <f t="shared" si="1"/>
        <v>0</v>
      </c>
      <c r="L1903" s="2">
        <v>0</v>
      </c>
      <c r="M1903" s="2">
        <v>0</v>
      </c>
      <c r="N1903" s="2">
        <v>18</v>
      </c>
      <c r="O1903" s="2">
        <v>0</v>
      </c>
      <c r="P1903" s="2">
        <v>43</v>
      </c>
      <c r="Q1903" s="2">
        <v>0</v>
      </c>
      <c r="R1903" s="2">
        <v>103</v>
      </c>
      <c r="S1903" s="2">
        <v>0</v>
      </c>
    </row>
    <row r="1904" spans="1:19" ht="12.75" customHeight="1" x14ac:dyDescent="0.15">
      <c r="A1904" s="2" t="s">
        <v>562</v>
      </c>
      <c r="B1904" s="2" t="s">
        <v>554</v>
      </c>
      <c r="C1904" s="2" t="s">
        <v>83</v>
      </c>
      <c r="D1904" s="86">
        <v>2017</v>
      </c>
      <c r="E1904" s="2" t="s">
        <v>1598</v>
      </c>
      <c r="F1904" s="2">
        <v>25</v>
      </c>
      <c r="G1904" s="108">
        <f t="shared" si="0"/>
        <v>0</v>
      </c>
      <c r="H1904" s="2">
        <v>0</v>
      </c>
      <c r="I1904" s="2">
        <v>0</v>
      </c>
      <c r="J1904" s="2">
        <v>17</v>
      </c>
      <c r="K1904" s="108">
        <f t="shared" si="1"/>
        <v>0</v>
      </c>
      <c r="L1904" s="2">
        <v>0</v>
      </c>
      <c r="M1904" s="2">
        <v>0</v>
      </c>
      <c r="N1904" s="2">
        <v>18</v>
      </c>
      <c r="O1904" s="2">
        <v>3</v>
      </c>
      <c r="P1904" s="2">
        <v>43</v>
      </c>
      <c r="Q1904" s="2">
        <v>0</v>
      </c>
      <c r="R1904" s="2">
        <v>103</v>
      </c>
      <c r="S1904" s="2">
        <v>3</v>
      </c>
    </row>
    <row r="1905" spans="1:19" ht="12.75" customHeight="1" x14ac:dyDescent="0.15">
      <c r="A1905" s="2" t="s">
        <v>597</v>
      </c>
      <c r="B1905" s="2" t="s">
        <v>594</v>
      </c>
      <c r="C1905" s="2" t="s">
        <v>123</v>
      </c>
      <c r="D1905" s="86">
        <v>2013</v>
      </c>
      <c r="E1905" s="2" t="s">
        <v>1598</v>
      </c>
      <c r="F1905" s="2">
        <v>312</v>
      </c>
      <c r="G1905" s="108">
        <f t="shared" si="0"/>
        <v>0</v>
      </c>
      <c r="H1905" s="2">
        <v>0</v>
      </c>
      <c r="I1905" s="2">
        <v>0</v>
      </c>
      <c r="J1905" s="2">
        <v>437</v>
      </c>
      <c r="K1905" s="108">
        <f t="shared" si="1"/>
        <v>0</v>
      </c>
      <c r="L1905" s="2">
        <v>0</v>
      </c>
      <c r="M1905" s="2">
        <v>0</v>
      </c>
      <c r="N1905" s="2">
        <v>498</v>
      </c>
      <c r="O1905" s="2">
        <v>0</v>
      </c>
      <c r="P1905" s="2">
        <v>1120</v>
      </c>
      <c r="Q1905" s="2">
        <v>50</v>
      </c>
      <c r="R1905" s="2">
        <v>2367</v>
      </c>
      <c r="S1905" s="2">
        <v>50</v>
      </c>
    </row>
    <row r="1906" spans="1:19" ht="12.75" customHeight="1" x14ac:dyDescent="0.15">
      <c r="A1906" s="2" t="s">
        <v>597</v>
      </c>
      <c r="B1906" s="2" t="s">
        <v>594</v>
      </c>
      <c r="C1906" s="2" t="s">
        <v>123</v>
      </c>
      <c r="D1906" s="86">
        <v>2014</v>
      </c>
      <c r="E1906" s="2" t="s">
        <v>1598</v>
      </c>
      <c r="F1906" s="2">
        <v>312</v>
      </c>
      <c r="G1906" s="108">
        <f t="shared" si="0"/>
        <v>0</v>
      </c>
      <c r="H1906" s="2">
        <v>0</v>
      </c>
      <c r="I1906" s="2">
        <v>0</v>
      </c>
      <c r="J1906" s="2">
        <v>437</v>
      </c>
      <c r="K1906" s="108">
        <f t="shared" si="1"/>
        <v>0</v>
      </c>
      <c r="L1906" s="2">
        <v>0</v>
      </c>
      <c r="M1906" s="2">
        <v>0</v>
      </c>
      <c r="N1906" s="2">
        <v>498</v>
      </c>
      <c r="O1906" s="2">
        <v>5</v>
      </c>
      <c r="P1906" s="2">
        <v>1120</v>
      </c>
      <c r="Q1906" s="2">
        <v>50</v>
      </c>
      <c r="R1906" s="2">
        <v>2367</v>
      </c>
      <c r="S1906" s="2">
        <v>55</v>
      </c>
    </row>
    <row r="1907" spans="1:19" ht="12.75" customHeight="1" x14ac:dyDescent="0.15">
      <c r="A1907" s="2" t="s">
        <v>597</v>
      </c>
      <c r="B1907" s="2" t="s">
        <v>594</v>
      </c>
      <c r="C1907" s="2" t="s">
        <v>123</v>
      </c>
      <c r="D1907" s="86">
        <v>2015</v>
      </c>
      <c r="E1907" s="2" t="s">
        <v>1598</v>
      </c>
      <c r="F1907" s="2">
        <v>312</v>
      </c>
      <c r="G1907" s="108">
        <f t="shared" si="0"/>
        <v>0</v>
      </c>
      <c r="H1907" s="2">
        <v>0</v>
      </c>
      <c r="I1907" s="2">
        <v>0</v>
      </c>
      <c r="J1907" s="2">
        <v>437</v>
      </c>
      <c r="K1907" s="108">
        <f t="shared" si="1"/>
        <v>2</v>
      </c>
      <c r="L1907" s="2">
        <v>2</v>
      </c>
      <c r="M1907" s="2">
        <v>0</v>
      </c>
      <c r="N1907" s="2">
        <v>498</v>
      </c>
      <c r="O1907" s="2">
        <v>45</v>
      </c>
      <c r="P1907" s="2">
        <v>1120</v>
      </c>
      <c r="Q1907" s="2">
        <v>0</v>
      </c>
      <c r="R1907" s="2">
        <v>2367</v>
      </c>
      <c r="S1907" s="2">
        <v>47</v>
      </c>
    </row>
    <row r="1908" spans="1:19" ht="12.75" customHeight="1" x14ac:dyDescent="0.15">
      <c r="A1908" s="2" t="s">
        <v>597</v>
      </c>
      <c r="B1908" s="2" t="s">
        <v>594</v>
      </c>
      <c r="C1908" s="2" t="s">
        <v>123</v>
      </c>
      <c r="D1908" s="86">
        <v>2016</v>
      </c>
      <c r="E1908" s="2" t="s">
        <v>1598</v>
      </c>
      <c r="F1908" s="2">
        <v>312</v>
      </c>
      <c r="G1908" s="108">
        <f t="shared" si="0"/>
        <v>1</v>
      </c>
      <c r="H1908" s="2">
        <v>1</v>
      </c>
      <c r="I1908" s="2">
        <v>0</v>
      </c>
      <c r="J1908" s="2">
        <v>437</v>
      </c>
      <c r="K1908" s="108">
        <f t="shared" si="1"/>
        <v>5</v>
      </c>
      <c r="L1908" s="2">
        <v>5</v>
      </c>
      <c r="M1908" s="2">
        <v>0</v>
      </c>
      <c r="N1908" s="2">
        <v>498</v>
      </c>
      <c r="O1908" s="2">
        <v>47</v>
      </c>
      <c r="P1908" s="2">
        <v>1120</v>
      </c>
      <c r="Q1908" s="2">
        <v>0</v>
      </c>
      <c r="R1908" s="2">
        <v>2367</v>
      </c>
      <c r="S1908" s="2">
        <v>53</v>
      </c>
    </row>
    <row r="1909" spans="1:19" ht="12.75" customHeight="1" x14ac:dyDescent="0.15">
      <c r="A1909" s="2" t="s">
        <v>597</v>
      </c>
      <c r="B1909" s="2" t="s">
        <v>594</v>
      </c>
      <c r="C1909" s="2" t="s">
        <v>123</v>
      </c>
      <c r="D1909" s="86">
        <v>2017</v>
      </c>
      <c r="E1909" s="2" t="s">
        <v>1598</v>
      </c>
      <c r="F1909" s="2">
        <v>312</v>
      </c>
      <c r="G1909" s="108">
        <f t="shared" si="0"/>
        <v>2</v>
      </c>
      <c r="H1909" s="2">
        <v>2</v>
      </c>
      <c r="I1909" s="2">
        <v>0</v>
      </c>
      <c r="J1909" s="2">
        <v>437</v>
      </c>
      <c r="K1909" s="108">
        <f t="shared" si="1"/>
        <v>4</v>
      </c>
      <c r="L1909" s="2">
        <v>4</v>
      </c>
      <c r="M1909" s="2">
        <v>0</v>
      </c>
      <c r="N1909" s="2">
        <v>498</v>
      </c>
      <c r="O1909" s="2">
        <v>38</v>
      </c>
      <c r="P1909" s="2">
        <v>1120</v>
      </c>
      <c r="Q1909" s="2">
        <v>0</v>
      </c>
      <c r="R1909" s="2">
        <v>2367</v>
      </c>
      <c r="S1909" s="2">
        <v>44</v>
      </c>
    </row>
    <row r="1910" spans="1:19" ht="12.75" customHeight="1" x14ac:dyDescent="0.15">
      <c r="A1910" s="2" t="s">
        <v>631</v>
      </c>
      <c r="B1910" s="2" t="s">
        <v>630</v>
      </c>
      <c r="C1910" s="2" t="s">
        <v>123</v>
      </c>
      <c r="D1910" s="86">
        <v>2013</v>
      </c>
      <c r="E1910" s="2" t="s">
        <v>1598</v>
      </c>
      <c r="F1910" s="2">
        <v>1036</v>
      </c>
      <c r="G1910" s="108">
        <f t="shared" si="0"/>
        <v>0</v>
      </c>
      <c r="H1910" s="2">
        <v>0</v>
      </c>
      <c r="I1910" s="2">
        <v>0</v>
      </c>
      <c r="J1910" s="2">
        <v>727</v>
      </c>
      <c r="K1910" s="108">
        <f t="shared" si="1"/>
        <v>0</v>
      </c>
      <c r="L1910" s="2">
        <v>0</v>
      </c>
      <c r="M1910" s="2">
        <v>0</v>
      </c>
      <c r="N1910" s="2">
        <v>870</v>
      </c>
      <c r="O1910" s="2">
        <v>1</v>
      </c>
      <c r="P1910" s="2">
        <v>2043</v>
      </c>
      <c r="Q1910" s="2">
        <v>85</v>
      </c>
      <c r="R1910" s="2">
        <v>4676</v>
      </c>
      <c r="S1910" s="2">
        <v>86</v>
      </c>
    </row>
    <row r="1911" spans="1:19" ht="12.75" customHeight="1" x14ac:dyDescent="0.15">
      <c r="A1911" s="77" t="s">
        <v>410</v>
      </c>
      <c r="B1911" s="77" t="s">
        <v>352</v>
      </c>
      <c r="C1911" s="77" t="s">
        <v>144</v>
      </c>
      <c r="D1911" s="111" t="s">
        <v>1632</v>
      </c>
      <c r="E1911" s="77" t="s">
        <v>1598</v>
      </c>
      <c r="F1911" s="104">
        <v>780</v>
      </c>
      <c r="G1911" s="108">
        <f t="shared" si="0"/>
        <v>19</v>
      </c>
      <c r="H1911" s="104">
        <v>19</v>
      </c>
      <c r="I1911" s="104">
        <v>0</v>
      </c>
      <c r="J1911" s="103">
        <v>636</v>
      </c>
      <c r="K1911" s="108">
        <f t="shared" si="1"/>
        <v>77</v>
      </c>
      <c r="L1911" s="104">
        <v>77</v>
      </c>
      <c r="M1911" s="104">
        <v>0</v>
      </c>
      <c r="N1911" s="104">
        <v>552</v>
      </c>
      <c r="O1911" s="104">
        <v>0</v>
      </c>
      <c r="P1911" s="77" t="s">
        <v>1958</v>
      </c>
      <c r="Q1911" s="104">
        <v>13</v>
      </c>
      <c r="R1911" s="104">
        <v>2819</v>
      </c>
      <c r="S1911" s="104">
        <v>109</v>
      </c>
    </row>
    <row r="1912" spans="1:19" ht="12.75" customHeight="1" x14ac:dyDescent="0.15">
      <c r="A1912" t="s">
        <v>410</v>
      </c>
      <c r="B1912" t="s">
        <v>352</v>
      </c>
      <c r="C1912" t="s">
        <v>144</v>
      </c>
      <c r="D1912" s="86">
        <v>2014</v>
      </c>
      <c r="E1912" t="s">
        <v>1598</v>
      </c>
      <c r="F1912">
        <v>780</v>
      </c>
      <c r="G1912" s="108">
        <f t="shared" si="0"/>
        <v>0</v>
      </c>
      <c r="H1912">
        <v>0</v>
      </c>
      <c r="I1912">
        <v>0</v>
      </c>
      <c r="J1912">
        <v>636</v>
      </c>
      <c r="K1912" s="108">
        <f t="shared" si="1"/>
        <v>34</v>
      </c>
      <c r="L1912">
        <v>34</v>
      </c>
      <c r="M1912">
        <v>0</v>
      </c>
      <c r="N1912">
        <v>552</v>
      </c>
      <c r="O1912">
        <v>0</v>
      </c>
      <c r="P1912">
        <v>851</v>
      </c>
      <c r="Q1912">
        <v>32</v>
      </c>
      <c r="R1912">
        <v>2819</v>
      </c>
      <c r="S1912">
        <v>66</v>
      </c>
    </row>
    <row r="1913" spans="1:19" ht="12.75" customHeight="1" x14ac:dyDescent="0.15">
      <c r="A1913" t="s">
        <v>410</v>
      </c>
      <c r="B1913" t="s">
        <v>352</v>
      </c>
      <c r="C1913" t="s">
        <v>144</v>
      </c>
      <c r="D1913" s="86">
        <v>2015</v>
      </c>
      <c r="E1913" t="s">
        <v>1598</v>
      </c>
      <c r="F1913">
        <v>780</v>
      </c>
      <c r="G1913" s="108">
        <f t="shared" si="0"/>
        <v>42</v>
      </c>
      <c r="H1913">
        <v>42</v>
      </c>
      <c r="I1913">
        <v>0</v>
      </c>
      <c r="J1913">
        <v>636</v>
      </c>
      <c r="K1913" s="108">
        <f t="shared" si="1"/>
        <v>38</v>
      </c>
      <c r="L1913">
        <v>7</v>
      </c>
      <c r="M1913">
        <v>31</v>
      </c>
      <c r="N1913">
        <v>552</v>
      </c>
      <c r="O1913">
        <v>0</v>
      </c>
      <c r="P1913">
        <v>851</v>
      </c>
      <c r="Q1913">
        <v>111</v>
      </c>
      <c r="R1913">
        <v>2819</v>
      </c>
      <c r="S1913">
        <v>191</v>
      </c>
    </row>
    <row r="1914" spans="1:19" ht="12.75" customHeight="1" x14ac:dyDescent="0.15">
      <c r="A1914" t="s">
        <v>410</v>
      </c>
      <c r="B1914" t="s">
        <v>352</v>
      </c>
      <c r="C1914" t="s">
        <v>144</v>
      </c>
      <c r="D1914" s="86">
        <v>2016</v>
      </c>
      <c r="E1914" t="s">
        <v>1598</v>
      </c>
      <c r="F1914">
        <v>780</v>
      </c>
      <c r="G1914" s="108">
        <f t="shared" si="0"/>
        <v>0</v>
      </c>
      <c r="H1914">
        <v>0</v>
      </c>
      <c r="I1914">
        <v>0</v>
      </c>
      <c r="J1914">
        <v>636</v>
      </c>
      <c r="K1914" s="108">
        <f t="shared" si="1"/>
        <v>30</v>
      </c>
      <c r="L1914">
        <v>30</v>
      </c>
      <c r="M1914">
        <v>0</v>
      </c>
      <c r="N1914">
        <v>552</v>
      </c>
      <c r="O1914">
        <v>17</v>
      </c>
      <c r="P1914">
        <v>851</v>
      </c>
      <c r="Q1914">
        <v>102</v>
      </c>
      <c r="R1914">
        <v>2819</v>
      </c>
      <c r="S1914">
        <v>149</v>
      </c>
    </row>
    <row r="1915" spans="1:19" ht="12.75" customHeight="1" x14ac:dyDescent="0.15">
      <c r="A1915" t="s">
        <v>410</v>
      </c>
      <c r="B1915" t="s">
        <v>352</v>
      </c>
      <c r="C1915" t="s">
        <v>144</v>
      </c>
      <c r="D1915" s="86">
        <v>2017</v>
      </c>
      <c r="E1915" t="s">
        <v>1598</v>
      </c>
      <c r="F1915">
        <v>780</v>
      </c>
      <c r="G1915" s="108">
        <f t="shared" si="0"/>
        <v>0</v>
      </c>
      <c r="H1915">
        <v>0</v>
      </c>
      <c r="I1915">
        <v>0</v>
      </c>
      <c r="J1915">
        <v>636</v>
      </c>
      <c r="K1915" s="108">
        <f t="shared" si="1"/>
        <v>30</v>
      </c>
      <c r="L1915">
        <v>30</v>
      </c>
      <c r="M1915">
        <v>0</v>
      </c>
      <c r="N1915">
        <v>552</v>
      </c>
      <c r="O1915">
        <v>18</v>
      </c>
      <c r="P1915">
        <v>851</v>
      </c>
      <c r="Q1915">
        <v>9</v>
      </c>
      <c r="R1915">
        <v>2819</v>
      </c>
      <c r="S1915">
        <v>57</v>
      </c>
    </row>
    <row r="1916" spans="1:19" ht="12.75" customHeight="1" x14ac:dyDescent="0.15">
      <c r="A1916" s="77" t="s">
        <v>415</v>
      </c>
      <c r="B1916" s="77" t="s">
        <v>352</v>
      </c>
      <c r="C1916" s="77" t="s">
        <v>144</v>
      </c>
      <c r="D1916" s="111" t="s">
        <v>1632</v>
      </c>
      <c r="E1916" s="77" t="s">
        <v>1598</v>
      </c>
      <c r="F1916" s="104">
        <v>209</v>
      </c>
      <c r="G1916" s="108">
        <f t="shared" si="0"/>
        <v>0</v>
      </c>
      <c r="H1916" s="104">
        <v>0</v>
      </c>
      <c r="I1916" s="104">
        <v>0</v>
      </c>
      <c r="J1916" s="103">
        <v>149</v>
      </c>
      <c r="K1916" s="108">
        <f t="shared" si="1"/>
        <v>0</v>
      </c>
      <c r="L1916" s="104">
        <v>0</v>
      </c>
      <c r="M1916" s="104">
        <v>0</v>
      </c>
      <c r="N1916" s="104">
        <v>172</v>
      </c>
      <c r="O1916" s="104">
        <v>0</v>
      </c>
      <c r="P1916" s="77" t="s">
        <v>1960</v>
      </c>
      <c r="Q1916" s="104">
        <v>38</v>
      </c>
      <c r="R1916" s="104">
        <v>930</v>
      </c>
      <c r="S1916" s="104">
        <v>38</v>
      </c>
    </row>
    <row r="1917" spans="1:19" ht="12.75" customHeight="1" x14ac:dyDescent="0.15">
      <c r="A1917" t="s">
        <v>415</v>
      </c>
      <c r="B1917" t="s">
        <v>352</v>
      </c>
      <c r="C1917" t="s">
        <v>144</v>
      </c>
      <c r="D1917" s="86">
        <v>2014</v>
      </c>
      <c r="E1917" t="s">
        <v>1598</v>
      </c>
      <c r="F1917">
        <v>209</v>
      </c>
      <c r="G1917" s="108">
        <f t="shared" si="0"/>
        <v>0</v>
      </c>
      <c r="H1917">
        <v>0</v>
      </c>
      <c r="I1917">
        <v>0</v>
      </c>
      <c r="J1917">
        <v>149</v>
      </c>
      <c r="K1917" s="108">
        <f t="shared" si="1"/>
        <v>0</v>
      </c>
      <c r="L1917">
        <v>0</v>
      </c>
      <c r="M1917">
        <v>0</v>
      </c>
      <c r="N1917">
        <v>172</v>
      </c>
      <c r="O1917">
        <v>0</v>
      </c>
      <c r="P1917">
        <v>400</v>
      </c>
      <c r="Q1917">
        <v>18</v>
      </c>
      <c r="R1917">
        <v>930</v>
      </c>
      <c r="S1917">
        <v>18</v>
      </c>
    </row>
    <row r="1918" spans="1:19" ht="12.75" customHeight="1" x14ac:dyDescent="0.15">
      <c r="A1918" t="s">
        <v>415</v>
      </c>
      <c r="B1918" t="s">
        <v>352</v>
      </c>
      <c r="C1918" t="s">
        <v>144</v>
      </c>
      <c r="D1918" s="86">
        <v>2015</v>
      </c>
      <c r="E1918" t="s">
        <v>1598</v>
      </c>
      <c r="F1918">
        <v>209</v>
      </c>
      <c r="G1918" s="108">
        <f t="shared" si="0"/>
        <v>0</v>
      </c>
      <c r="H1918">
        <v>0</v>
      </c>
      <c r="I1918">
        <v>0</v>
      </c>
      <c r="J1918">
        <v>149</v>
      </c>
      <c r="K1918" s="108">
        <f t="shared" si="1"/>
        <v>0</v>
      </c>
      <c r="L1918">
        <v>0</v>
      </c>
      <c r="M1918">
        <v>0</v>
      </c>
      <c r="N1918">
        <v>172</v>
      </c>
      <c r="O1918">
        <v>0</v>
      </c>
      <c r="P1918">
        <v>400</v>
      </c>
      <c r="Q1918">
        <v>17</v>
      </c>
      <c r="R1918">
        <v>930</v>
      </c>
      <c r="S1918">
        <v>17</v>
      </c>
    </row>
    <row r="1919" spans="1:19" ht="12.75" customHeight="1" x14ac:dyDescent="0.15">
      <c r="A1919" t="s">
        <v>415</v>
      </c>
      <c r="B1919" t="s">
        <v>352</v>
      </c>
      <c r="C1919" t="s">
        <v>144</v>
      </c>
      <c r="D1919" s="86">
        <v>2016</v>
      </c>
      <c r="E1919" t="s">
        <v>1598</v>
      </c>
      <c r="F1919">
        <v>209</v>
      </c>
      <c r="G1919" s="108">
        <f t="shared" si="0"/>
        <v>0</v>
      </c>
      <c r="H1919">
        <v>0</v>
      </c>
      <c r="I1919">
        <v>0</v>
      </c>
      <c r="J1919">
        <v>149</v>
      </c>
      <c r="K1919" s="108">
        <f t="shared" si="1"/>
        <v>0</v>
      </c>
      <c r="L1919">
        <v>0</v>
      </c>
      <c r="M1919">
        <v>0</v>
      </c>
      <c r="N1919">
        <v>172</v>
      </c>
      <c r="O1919">
        <v>0</v>
      </c>
      <c r="P1919">
        <v>400</v>
      </c>
      <c r="Q1919">
        <v>17</v>
      </c>
      <c r="R1919">
        <v>930</v>
      </c>
      <c r="S1919">
        <v>17</v>
      </c>
    </row>
    <row r="1920" spans="1:19" ht="12.75" customHeight="1" x14ac:dyDescent="0.15">
      <c r="A1920" t="s">
        <v>415</v>
      </c>
      <c r="B1920" t="s">
        <v>352</v>
      </c>
      <c r="C1920" t="s">
        <v>144</v>
      </c>
      <c r="D1920" s="86">
        <v>2017</v>
      </c>
      <c r="E1920" t="s">
        <v>1598</v>
      </c>
      <c r="F1920">
        <v>209</v>
      </c>
      <c r="G1920" s="108">
        <f t="shared" si="0"/>
        <v>0</v>
      </c>
      <c r="H1920">
        <v>0</v>
      </c>
      <c r="I1920">
        <v>0</v>
      </c>
      <c r="J1920">
        <v>149</v>
      </c>
      <c r="K1920" s="108">
        <f t="shared" si="1"/>
        <v>0</v>
      </c>
      <c r="L1920">
        <v>0</v>
      </c>
      <c r="M1920">
        <v>0</v>
      </c>
      <c r="N1920">
        <v>172</v>
      </c>
      <c r="O1920">
        <v>0</v>
      </c>
      <c r="P1920">
        <v>400</v>
      </c>
      <c r="Q1920">
        <v>37</v>
      </c>
      <c r="R1920">
        <v>930</v>
      </c>
      <c r="S1920">
        <v>37</v>
      </c>
    </row>
  </sheetData>
  <autoFilter ref="A2:S2" xr:uid="{00000000-0009-0000-0000-00000E000000}"/>
  <pageMargins left="0" right="0" top="0" bottom="0"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Z1000"/>
  <sheetViews>
    <sheetView workbookViewId="0">
      <pane xSplit="3" ySplit="4" topLeftCell="D5" activePane="bottomRight" state="frozen"/>
      <selection pane="topRight" activeCell="D1" sqref="D1"/>
      <selection pane="bottomLeft" activeCell="A5" sqref="A5"/>
      <selection pane="bottomRight" activeCell="D5" sqref="D5"/>
    </sheetView>
  </sheetViews>
  <sheetFormatPr baseColWidth="10" defaultColWidth="14.5" defaultRowHeight="15" customHeight="1" x14ac:dyDescent="0.15"/>
  <cols>
    <col min="1" max="1" width="9.1640625" customWidth="1"/>
    <col min="2" max="2" width="21" customWidth="1"/>
    <col min="3" max="3" width="34.5" customWidth="1"/>
    <col min="4" max="8" width="9.1640625" customWidth="1"/>
    <col min="9" max="9" width="44.5" customWidth="1"/>
    <col min="10" max="11" width="9.1640625" customWidth="1"/>
    <col min="12" max="26" width="8.6640625" customWidth="1"/>
  </cols>
  <sheetData>
    <row r="1" spans="1:26" ht="129" customHeight="1" x14ac:dyDescent="0.15">
      <c r="A1" s="180" t="s">
        <v>1811</v>
      </c>
      <c r="B1" s="178"/>
      <c r="C1" s="178"/>
      <c r="D1" s="178"/>
      <c r="E1" s="178"/>
      <c r="F1" s="178"/>
      <c r="G1" s="178"/>
      <c r="H1" s="179"/>
      <c r="I1" s="112"/>
      <c r="J1" s="36"/>
      <c r="K1" s="113"/>
      <c r="L1" s="113"/>
      <c r="M1" s="113"/>
      <c r="N1" s="113"/>
      <c r="O1" s="113"/>
      <c r="P1" s="113"/>
      <c r="Q1" s="113"/>
      <c r="R1" s="113"/>
      <c r="S1" s="113"/>
      <c r="T1" s="113"/>
      <c r="U1" s="113"/>
      <c r="V1" s="113"/>
      <c r="W1" s="113"/>
      <c r="X1" s="113"/>
      <c r="Y1" s="113"/>
      <c r="Z1" s="113"/>
    </row>
    <row r="2" spans="1:26" ht="12.75" customHeight="1" x14ac:dyDescent="0.15">
      <c r="A2" s="114"/>
      <c r="B2" s="115"/>
      <c r="C2" s="115"/>
      <c r="D2" s="116"/>
      <c r="E2" s="116"/>
      <c r="F2" s="116"/>
      <c r="G2" s="116"/>
      <c r="H2" s="117"/>
      <c r="I2" s="118"/>
      <c r="J2" s="113"/>
      <c r="K2" s="113"/>
      <c r="L2" s="113"/>
      <c r="M2" s="113"/>
      <c r="N2" s="113"/>
      <c r="O2" s="113"/>
      <c r="P2" s="113"/>
      <c r="Q2" s="113"/>
      <c r="R2" s="113"/>
      <c r="S2" s="113"/>
      <c r="T2" s="113"/>
      <c r="U2" s="113"/>
      <c r="V2" s="113"/>
      <c r="W2" s="113"/>
      <c r="X2" s="113"/>
      <c r="Y2" s="113"/>
      <c r="Z2" s="113"/>
    </row>
    <row r="3" spans="1:26" ht="12.75" customHeight="1" x14ac:dyDescent="0.15">
      <c r="A3" s="114"/>
      <c r="B3" s="119" t="s">
        <v>1813</v>
      </c>
      <c r="C3" s="119"/>
      <c r="D3" s="177" t="s">
        <v>1814</v>
      </c>
      <c r="E3" s="178"/>
      <c r="F3" s="178"/>
      <c r="G3" s="178"/>
      <c r="H3" s="179"/>
      <c r="I3" s="118"/>
      <c r="J3" s="113"/>
      <c r="K3" s="113"/>
      <c r="L3" s="113"/>
      <c r="M3" s="113"/>
      <c r="N3" s="113"/>
      <c r="O3" s="113"/>
      <c r="P3" s="113"/>
      <c r="Q3" s="113"/>
      <c r="R3" s="113"/>
      <c r="S3" s="113"/>
      <c r="T3" s="113"/>
      <c r="U3" s="113"/>
      <c r="V3" s="113"/>
      <c r="W3" s="113"/>
      <c r="X3" s="113"/>
      <c r="Y3" s="113"/>
      <c r="Z3" s="113"/>
    </row>
    <row r="4" spans="1:26" ht="12.75" customHeight="1" x14ac:dyDescent="0.15">
      <c r="A4" s="114"/>
      <c r="B4" s="119"/>
      <c r="C4" s="120"/>
      <c r="D4" s="121" t="s">
        <v>1816</v>
      </c>
      <c r="E4" s="121" t="s">
        <v>1818</v>
      </c>
      <c r="F4" s="121" t="s">
        <v>1819</v>
      </c>
      <c r="G4" s="121" t="s">
        <v>1820</v>
      </c>
      <c r="H4" s="122" t="s">
        <v>1821</v>
      </c>
      <c r="I4" s="118"/>
      <c r="J4" s="113"/>
      <c r="K4" s="113"/>
      <c r="L4" s="113"/>
      <c r="M4" s="113"/>
      <c r="N4" s="113"/>
      <c r="O4" s="113"/>
      <c r="P4" s="113"/>
      <c r="Q4" s="113"/>
      <c r="R4" s="113"/>
      <c r="S4" s="113"/>
      <c r="T4" s="113"/>
      <c r="U4" s="113"/>
      <c r="V4" s="113"/>
      <c r="W4" s="113"/>
      <c r="X4" s="113"/>
      <c r="Y4" s="113"/>
      <c r="Z4" s="113"/>
    </row>
    <row r="5" spans="1:26" ht="12.75" customHeight="1" x14ac:dyDescent="0.15">
      <c r="A5" s="119" t="s">
        <v>1822</v>
      </c>
      <c r="B5" s="115"/>
      <c r="C5" s="119"/>
      <c r="D5" s="123">
        <f t="shared" ref="D5:H5" si="0">+D7+D28+D238+D365+D407+D430+D434+D451+D464+D471+D480+D486+D490+D496+D504+D513+D522+D532+D543+D555+D556+D563+D566+D570+D573+D577+D580+D583+D587+D588+D591+D594+D599+D602+D607+D610+D621+D626+D627</f>
        <v>276837</v>
      </c>
      <c r="E5" s="123">
        <f t="shared" si="0"/>
        <v>184553</v>
      </c>
      <c r="F5" s="123">
        <f t="shared" si="0"/>
        <v>203948</v>
      </c>
      <c r="G5" s="123">
        <f t="shared" si="0"/>
        <v>485143</v>
      </c>
      <c r="H5" s="123">
        <f t="shared" si="0"/>
        <v>1150481</v>
      </c>
      <c r="I5" s="113"/>
      <c r="J5" s="113"/>
      <c r="K5" s="113"/>
      <c r="L5" s="113"/>
      <c r="M5" s="113"/>
      <c r="N5" s="113"/>
      <c r="O5" s="113"/>
      <c r="P5" s="113"/>
      <c r="Q5" s="113"/>
      <c r="R5" s="113"/>
      <c r="S5" s="113"/>
      <c r="T5" s="113"/>
      <c r="U5" s="113"/>
      <c r="V5" s="113"/>
      <c r="W5" s="113"/>
      <c r="X5" s="113"/>
      <c r="Y5" s="113"/>
      <c r="Z5" s="113"/>
    </row>
    <row r="6" spans="1:26" ht="12.75" customHeight="1" x14ac:dyDescent="0.15">
      <c r="A6" s="124"/>
      <c r="B6" s="125" t="s">
        <v>1826</v>
      </c>
      <c r="C6" s="119" t="s">
        <v>1827</v>
      </c>
      <c r="D6" s="126"/>
      <c r="E6" s="126"/>
      <c r="F6" s="126"/>
      <c r="G6" s="126"/>
      <c r="H6" s="126"/>
      <c r="I6" s="113"/>
      <c r="J6" s="113"/>
      <c r="K6" s="113"/>
      <c r="L6" s="113"/>
      <c r="M6" s="113"/>
      <c r="N6" s="113"/>
      <c r="O6" s="113"/>
      <c r="P6" s="113"/>
      <c r="Q6" s="113"/>
      <c r="R6" s="113"/>
      <c r="S6" s="113"/>
      <c r="T6" s="113"/>
      <c r="U6" s="113"/>
      <c r="V6" s="113"/>
      <c r="W6" s="113"/>
      <c r="X6" s="113"/>
      <c r="Y6" s="113"/>
      <c r="Z6" s="113"/>
    </row>
    <row r="7" spans="1:26" ht="12.75" customHeight="1" x14ac:dyDescent="0.15">
      <c r="A7" s="114"/>
      <c r="B7" s="127" t="s">
        <v>1828</v>
      </c>
      <c r="C7" s="120"/>
      <c r="D7" s="128">
        <f t="shared" ref="D7:G7" si="1">SUM(D9:D27)</f>
        <v>36450</v>
      </c>
      <c r="E7" s="128">
        <f t="shared" si="1"/>
        <v>27700</v>
      </c>
      <c r="F7" s="128">
        <f t="shared" si="1"/>
        <v>30610</v>
      </c>
      <c r="G7" s="128">
        <f t="shared" si="1"/>
        <v>67220</v>
      </c>
      <c r="H7" s="128">
        <f>SUM(D7:G7)</f>
        <v>161980</v>
      </c>
      <c r="I7" s="113"/>
      <c r="J7" s="113"/>
      <c r="K7" s="113"/>
      <c r="L7" s="113"/>
      <c r="M7" s="113"/>
      <c r="N7" s="113"/>
      <c r="O7" s="113"/>
      <c r="P7" s="113"/>
      <c r="Q7" s="113"/>
      <c r="R7" s="113"/>
      <c r="S7" s="113"/>
      <c r="T7" s="113"/>
      <c r="U7" s="113"/>
      <c r="V7" s="113"/>
      <c r="W7" s="113"/>
      <c r="X7" s="113"/>
      <c r="Y7" s="113"/>
      <c r="Z7" s="113"/>
    </row>
    <row r="8" spans="1:26" ht="12.75" customHeight="1" x14ac:dyDescent="0.15">
      <c r="A8" s="120" t="s">
        <v>1153</v>
      </c>
      <c r="B8" s="119"/>
      <c r="C8" s="129"/>
      <c r="D8" s="128"/>
      <c r="E8" s="128"/>
      <c r="F8" s="128"/>
      <c r="G8" s="128"/>
      <c r="H8" s="128"/>
      <c r="I8" s="113"/>
      <c r="J8" s="113"/>
      <c r="K8" s="113"/>
      <c r="L8" s="113"/>
      <c r="M8" s="113"/>
      <c r="N8" s="113"/>
      <c r="O8" s="113"/>
      <c r="P8" s="113"/>
      <c r="Q8" s="113"/>
      <c r="R8" s="113"/>
      <c r="S8" s="113"/>
      <c r="T8" s="113"/>
      <c r="U8" s="113"/>
      <c r="V8" s="113"/>
      <c r="W8" s="113"/>
      <c r="X8" s="113"/>
      <c r="Y8" s="113"/>
      <c r="Z8" s="113"/>
    </row>
    <row r="9" spans="1:26" ht="12.75" customHeight="1" x14ac:dyDescent="0.15">
      <c r="A9" s="114">
        <v>1</v>
      </c>
      <c r="B9" s="115" t="s">
        <v>1153</v>
      </c>
      <c r="C9" s="115" t="s">
        <v>788</v>
      </c>
      <c r="D9" s="130">
        <v>912</v>
      </c>
      <c r="E9" s="130">
        <v>693</v>
      </c>
      <c r="F9" s="130">
        <v>1062</v>
      </c>
      <c r="G9" s="130">
        <v>2332</v>
      </c>
      <c r="H9" s="116">
        <f t="shared" ref="H9:H43" si="2">SUM(D9:G9)</f>
        <v>4999</v>
      </c>
      <c r="I9" s="113"/>
      <c r="J9" s="113"/>
      <c r="K9" s="113"/>
      <c r="L9" s="113"/>
      <c r="M9" s="113"/>
      <c r="N9" s="113"/>
      <c r="O9" s="113"/>
      <c r="P9" s="113"/>
      <c r="Q9" s="113"/>
      <c r="R9" s="113"/>
      <c r="S9" s="113"/>
      <c r="T9" s="113"/>
      <c r="U9" s="113"/>
      <c r="V9" s="113"/>
      <c r="W9" s="113"/>
      <c r="X9" s="113"/>
      <c r="Y9" s="113"/>
      <c r="Z9" s="113"/>
    </row>
    <row r="10" spans="1:26" ht="12.75" customHeight="1" x14ac:dyDescent="0.15">
      <c r="A10" s="114">
        <f t="shared" ref="A10:A27" si="3">A9+1</f>
        <v>2</v>
      </c>
      <c r="B10" s="115" t="s">
        <v>1153</v>
      </c>
      <c r="C10" s="115" t="s">
        <v>806</v>
      </c>
      <c r="D10" s="130">
        <v>3209</v>
      </c>
      <c r="E10" s="130">
        <v>2439</v>
      </c>
      <c r="F10" s="130">
        <v>2257</v>
      </c>
      <c r="G10" s="130">
        <v>4956</v>
      </c>
      <c r="H10" s="116">
        <f t="shared" si="2"/>
        <v>12861</v>
      </c>
      <c r="I10" s="113"/>
      <c r="J10" s="113"/>
      <c r="K10" s="113"/>
      <c r="L10" s="113"/>
      <c r="M10" s="113"/>
      <c r="N10" s="113"/>
      <c r="O10" s="113"/>
      <c r="P10" s="113"/>
      <c r="Q10" s="113"/>
      <c r="R10" s="113"/>
      <c r="S10" s="113"/>
      <c r="T10" s="113"/>
      <c r="U10" s="113"/>
      <c r="V10" s="113"/>
      <c r="W10" s="113"/>
      <c r="X10" s="113"/>
      <c r="Y10" s="113"/>
      <c r="Z10" s="113"/>
    </row>
    <row r="11" spans="1:26" ht="12.75" customHeight="1" x14ac:dyDescent="0.15">
      <c r="A11" s="114">
        <f t="shared" si="3"/>
        <v>3</v>
      </c>
      <c r="B11" s="115" t="s">
        <v>1153</v>
      </c>
      <c r="C11" s="115" t="s">
        <v>833</v>
      </c>
      <c r="D11" s="130">
        <v>13</v>
      </c>
      <c r="E11" s="130">
        <v>9</v>
      </c>
      <c r="F11" s="130">
        <v>9</v>
      </c>
      <c r="G11" s="130">
        <v>19</v>
      </c>
      <c r="H11" s="116">
        <f t="shared" si="2"/>
        <v>50</v>
      </c>
      <c r="I11" s="113"/>
      <c r="J11" s="113"/>
      <c r="K11" s="113"/>
      <c r="L11" s="113"/>
      <c r="M11" s="113"/>
      <c r="N11" s="113"/>
      <c r="O11" s="113"/>
      <c r="P11" s="113"/>
      <c r="Q11" s="113"/>
      <c r="R11" s="113"/>
      <c r="S11" s="113"/>
      <c r="T11" s="113"/>
      <c r="U11" s="113"/>
      <c r="V11" s="113"/>
      <c r="W11" s="113"/>
      <c r="X11" s="113"/>
      <c r="Y11" s="113"/>
      <c r="Z11" s="113"/>
    </row>
    <row r="12" spans="1:26" ht="12.75" customHeight="1" x14ac:dyDescent="0.15">
      <c r="A12" s="114">
        <f t="shared" si="3"/>
        <v>4</v>
      </c>
      <c r="B12" s="115" t="s">
        <v>1153</v>
      </c>
      <c r="C12" s="115" t="s">
        <v>849</v>
      </c>
      <c r="D12" s="130">
        <v>7</v>
      </c>
      <c r="E12" s="130">
        <v>5</v>
      </c>
      <c r="F12" s="130">
        <v>15</v>
      </c>
      <c r="G12" s="130">
        <v>34</v>
      </c>
      <c r="H12" s="116">
        <f t="shared" si="2"/>
        <v>61</v>
      </c>
      <c r="I12" s="113"/>
      <c r="J12" s="113"/>
      <c r="K12" s="113"/>
      <c r="L12" s="113"/>
      <c r="M12" s="113"/>
      <c r="N12" s="113"/>
      <c r="O12" s="113"/>
      <c r="P12" s="113"/>
      <c r="Q12" s="113"/>
      <c r="R12" s="113"/>
      <c r="S12" s="113"/>
      <c r="T12" s="113"/>
      <c r="U12" s="113"/>
      <c r="V12" s="113"/>
      <c r="W12" s="113"/>
      <c r="X12" s="113"/>
      <c r="Y12" s="113"/>
      <c r="Z12" s="113"/>
    </row>
    <row r="13" spans="1:26" ht="12.75" customHeight="1" x14ac:dyDescent="0.15">
      <c r="A13" s="114">
        <f t="shared" si="3"/>
        <v>5</v>
      </c>
      <c r="B13" s="115" t="s">
        <v>1153</v>
      </c>
      <c r="C13" s="115" t="s">
        <v>868</v>
      </c>
      <c r="D13" s="130">
        <v>1448</v>
      </c>
      <c r="E13" s="130">
        <v>1101</v>
      </c>
      <c r="F13" s="130">
        <v>1019</v>
      </c>
      <c r="G13" s="130">
        <v>2237</v>
      </c>
      <c r="H13" s="116">
        <f t="shared" si="2"/>
        <v>5805</v>
      </c>
      <c r="I13" s="113"/>
      <c r="J13" s="113"/>
      <c r="K13" s="113"/>
      <c r="L13" s="113"/>
      <c r="M13" s="113"/>
      <c r="N13" s="113"/>
      <c r="O13" s="113"/>
      <c r="P13" s="113"/>
      <c r="Q13" s="113"/>
      <c r="R13" s="113"/>
      <c r="S13" s="113"/>
      <c r="T13" s="113"/>
      <c r="U13" s="113"/>
      <c r="V13" s="113"/>
      <c r="W13" s="113"/>
      <c r="X13" s="113"/>
      <c r="Y13" s="113"/>
      <c r="Z13" s="113"/>
    </row>
    <row r="14" spans="1:26" ht="12.75" customHeight="1" x14ac:dyDescent="0.15">
      <c r="A14" s="114">
        <f t="shared" si="3"/>
        <v>6</v>
      </c>
      <c r="B14" s="115" t="s">
        <v>1153</v>
      </c>
      <c r="C14" s="115" t="s">
        <v>877</v>
      </c>
      <c r="D14" s="130">
        <v>587</v>
      </c>
      <c r="E14" s="130">
        <v>446</v>
      </c>
      <c r="F14" s="130">
        <v>413</v>
      </c>
      <c r="G14" s="130">
        <v>907</v>
      </c>
      <c r="H14" s="116">
        <f t="shared" si="2"/>
        <v>2353</v>
      </c>
      <c r="I14" s="113"/>
      <c r="J14" s="113"/>
      <c r="K14" s="113"/>
      <c r="L14" s="113"/>
      <c r="M14" s="113"/>
      <c r="N14" s="113"/>
      <c r="O14" s="113"/>
      <c r="P14" s="113"/>
      <c r="Q14" s="113"/>
      <c r="R14" s="113"/>
      <c r="S14" s="113"/>
      <c r="T14" s="113"/>
      <c r="U14" s="113"/>
      <c r="V14" s="113"/>
      <c r="W14" s="113"/>
      <c r="X14" s="113"/>
      <c r="Y14" s="113"/>
      <c r="Z14" s="113"/>
    </row>
    <row r="15" spans="1:26" ht="12.75" customHeight="1" x14ac:dyDescent="0.15">
      <c r="A15" s="114">
        <f t="shared" si="3"/>
        <v>7</v>
      </c>
      <c r="B15" s="115" t="s">
        <v>1153</v>
      </c>
      <c r="C15" s="115" t="s">
        <v>882</v>
      </c>
      <c r="D15" s="130">
        <v>1042</v>
      </c>
      <c r="E15" s="130">
        <v>791</v>
      </c>
      <c r="F15" s="130">
        <v>733</v>
      </c>
      <c r="G15" s="130">
        <v>1609</v>
      </c>
      <c r="H15" s="116">
        <f t="shared" si="2"/>
        <v>4175</v>
      </c>
      <c r="I15" s="113"/>
      <c r="J15" s="113"/>
      <c r="K15" s="113"/>
      <c r="L15" s="113"/>
      <c r="M15" s="113"/>
      <c r="N15" s="113"/>
      <c r="O15" s="113"/>
      <c r="P15" s="113"/>
      <c r="Q15" s="113"/>
      <c r="R15" s="113"/>
      <c r="S15" s="113"/>
      <c r="T15" s="113"/>
      <c r="U15" s="113"/>
      <c r="V15" s="113"/>
      <c r="W15" s="113"/>
      <c r="X15" s="113"/>
      <c r="Y15" s="113"/>
      <c r="Z15" s="113"/>
    </row>
    <row r="16" spans="1:26" ht="12.75" customHeight="1" x14ac:dyDescent="0.15">
      <c r="A16" s="114">
        <f t="shared" si="3"/>
        <v>8</v>
      </c>
      <c r="B16" s="115" t="s">
        <v>1153</v>
      </c>
      <c r="C16" s="115" t="s">
        <v>945</v>
      </c>
      <c r="D16" s="130">
        <v>63</v>
      </c>
      <c r="E16" s="130">
        <v>48</v>
      </c>
      <c r="F16" s="130">
        <v>45</v>
      </c>
      <c r="G16" s="130">
        <v>98</v>
      </c>
      <c r="H16" s="116">
        <f t="shared" si="2"/>
        <v>254</v>
      </c>
      <c r="I16" s="113"/>
      <c r="J16" s="113"/>
      <c r="K16" s="113"/>
      <c r="L16" s="113"/>
      <c r="M16" s="113"/>
      <c r="N16" s="113"/>
      <c r="O16" s="113"/>
      <c r="P16" s="113"/>
      <c r="Q16" s="113"/>
      <c r="R16" s="113"/>
      <c r="S16" s="113"/>
      <c r="T16" s="113"/>
      <c r="U16" s="113"/>
      <c r="V16" s="113"/>
      <c r="W16" s="113"/>
      <c r="X16" s="113"/>
      <c r="Y16" s="113"/>
      <c r="Z16" s="113"/>
    </row>
    <row r="17" spans="1:26" ht="12.75" customHeight="1" x14ac:dyDescent="0.15">
      <c r="A17" s="114">
        <f t="shared" si="3"/>
        <v>9</v>
      </c>
      <c r="B17" s="115" t="s">
        <v>1153</v>
      </c>
      <c r="C17" s="115" t="s">
        <v>962</v>
      </c>
      <c r="D17" s="130">
        <v>430</v>
      </c>
      <c r="E17" s="130">
        <v>326</v>
      </c>
      <c r="F17" s="130">
        <v>302</v>
      </c>
      <c r="G17" s="130">
        <v>664</v>
      </c>
      <c r="H17" s="116">
        <f t="shared" si="2"/>
        <v>1722</v>
      </c>
      <c r="I17" s="113"/>
      <c r="J17" s="113"/>
      <c r="K17" s="113"/>
      <c r="L17" s="113"/>
      <c r="M17" s="113"/>
      <c r="N17" s="113"/>
      <c r="O17" s="113"/>
      <c r="P17" s="113"/>
      <c r="Q17" s="113"/>
      <c r="R17" s="113"/>
      <c r="S17" s="113"/>
      <c r="T17" s="113"/>
      <c r="U17" s="113"/>
      <c r="V17" s="113"/>
      <c r="W17" s="113"/>
      <c r="X17" s="113"/>
      <c r="Y17" s="113"/>
      <c r="Z17" s="113"/>
    </row>
    <row r="18" spans="1:26" ht="12.75" customHeight="1" x14ac:dyDescent="0.15">
      <c r="A18" s="114">
        <f t="shared" si="3"/>
        <v>10</v>
      </c>
      <c r="B18" s="115" t="s">
        <v>1153</v>
      </c>
      <c r="C18" s="115" t="s">
        <v>984</v>
      </c>
      <c r="D18" s="130">
        <v>77</v>
      </c>
      <c r="E18" s="130">
        <v>59</v>
      </c>
      <c r="F18" s="130">
        <v>54</v>
      </c>
      <c r="G18" s="130">
        <v>119</v>
      </c>
      <c r="H18" s="116">
        <f t="shared" si="2"/>
        <v>309</v>
      </c>
      <c r="I18" s="113"/>
      <c r="J18" s="113"/>
      <c r="K18" s="113"/>
      <c r="L18" s="113"/>
      <c r="M18" s="113"/>
      <c r="N18" s="113"/>
      <c r="O18" s="113"/>
      <c r="P18" s="113"/>
      <c r="Q18" s="113"/>
      <c r="R18" s="113"/>
      <c r="S18" s="113"/>
      <c r="T18" s="113"/>
      <c r="U18" s="113"/>
      <c r="V18" s="113"/>
      <c r="W18" s="113"/>
      <c r="X18" s="113"/>
      <c r="Y18" s="113"/>
      <c r="Z18" s="113"/>
    </row>
    <row r="19" spans="1:26" ht="12.75" customHeight="1" x14ac:dyDescent="0.15">
      <c r="A19" s="114">
        <f t="shared" si="3"/>
        <v>11</v>
      </c>
      <c r="B19" s="115" t="s">
        <v>1153</v>
      </c>
      <c r="C19" s="115" t="s">
        <v>1046</v>
      </c>
      <c r="D19" s="130">
        <v>465</v>
      </c>
      <c r="E19" s="130">
        <v>353</v>
      </c>
      <c r="F19" s="130">
        <v>327</v>
      </c>
      <c r="G19" s="130">
        <v>718</v>
      </c>
      <c r="H19" s="116">
        <f t="shared" si="2"/>
        <v>1863</v>
      </c>
      <c r="I19" s="113"/>
      <c r="J19" s="113"/>
      <c r="K19" s="113"/>
      <c r="L19" s="113"/>
      <c r="M19" s="113"/>
      <c r="N19" s="113"/>
      <c r="O19" s="113"/>
      <c r="P19" s="113"/>
      <c r="Q19" s="113"/>
      <c r="R19" s="113"/>
      <c r="S19" s="113"/>
      <c r="T19" s="113"/>
      <c r="U19" s="113"/>
      <c r="V19" s="113"/>
      <c r="W19" s="113"/>
      <c r="X19" s="113"/>
      <c r="Y19" s="113"/>
      <c r="Z19" s="113"/>
    </row>
    <row r="20" spans="1:26" ht="12.75" customHeight="1" x14ac:dyDescent="0.15">
      <c r="A20" s="114">
        <f t="shared" si="3"/>
        <v>12</v>
      </c>
      <c r="B20" s="115" t="s">
        <v>1153</v>
      </c>
      <c r="C20" s="115" t="s">
        <v>1059</v>
      </c>
      <c r="D20" s="130">
        <v>1549</v>
      </c>
      <c r="E20" s="130">
        <v>1178</v>
      </c>
      <c r="F20" s="130">
        <v>1090</v>
      </c>
      <c r="G20" s="130">
        <v>2393</v>
      </c>
      <c r="H20" s="116">
        <f t="shared" si="2"/>
        <v>6210</v>
      </c>
      <c r="I20" s="113"/>
      <c r="J20" s="113"/>
      <c r="K20" s="113"/>
      <c r="L20" s="113"/>
      <c r="M20" s="113"/>
      <c r="N20" s="113"/>
      <c r="O20" s="113"/>
      <c r="P20" s="113"/>
      <c r="Q20" s="113"/>
      <c r="R20" s="113"/>
      <c r="S20" s="113"/>
      <c r="T20" s="113"/>
      <c r="U20" s="113"/>
      <c r="V20" s="113"/>
      <c r="W20" s="113"/>
      <c r="X20" s="113"/>
      <c r="Y20" s="113"/>
      <c r="Z20" s="113"/>
    </row>
    <row r="21" spans="1:26" ht="12.75" customHeight="1" x14ac:dyDescent="0.15">
      <c r="A21" s="114">
        <f t="shared" si="3"/>
        <v>13</v>
      </c>
      <c r="B21" s="115" t="s">
        <v>1153</v>
      </c>
      <c r="C21" s="115" t="s">
        <v>1109</v>
      </c>
      <c r="D21" s="130">
        <v>201</v>
      </c>
      <c r="E21" s="130">
        <v>152</v>
      </c>
      <c r="F21" s="130">
        <v>282</v>
      </c>
      <c r="G21" s="130">
        <v>618</v>
      </c>
      <c r="H21" s="116">
        <f t="shared" si="2"/>
        <v>1253</v>
      </c>
      <c r="I21" s="113"/>
      <c r="J21" s="113"/>
      <c r="K21" s="113"/>
      <c r="L21" s="113"/>
      <c r="M21" s="113"/>
      <c r="N21" s="113"/>
      <c r="O21" s="113"/>
      <c r="P21" s="113"/>
      <c r="Q21" s="113"/>
      <c r="R21" s="113"/>
      <c r="S21" s="113"/>
      <c r="T21" s="113"/>
      <c r="U21" s="113"/>
      <c r="V21" s="113"/>
      <c r="W21" s="113"/>
      <c r="X21" s="113"/>
      <c r="Y21" s="113"/>
      <c r="Z21" s="113"/>
    </row>
    <row r="22" spans="1:26" ht="12.75" customHeight="1" x14ac:dyDescent="0.15">
      <c r="A22" s="114">
        <f t="shared" si="3"/>
        <v>14</v>
      </c>
      <c r="B22" s="115" t="s">
        <v>1153</v>
      </c>
      <c r="C22" s="115" t="s">
        <v>1153</v>
      </c>
      <c r="D22" s="130">
        <v>21977</v>
      </c>
      <c r="E22" s="130">
        <v>16703</v>
      </c>
      <c r="F22" s="130">
        <v>15462</v>
      </c>
      <c r="G22" s="130">
        <v>33954</v>
      </c>
      <c r="H22" s="116">
        <f t="shared" si="2"/>
        <v>88096</v>
      </c>
      <c r="I22" s="113"/>
      <c r="J22" s="113"/>
      <c r="K22" s="113"/>
      <c r="L22" s="113"/>
      <c r="M22" s="113"/>
      <c r="N22" s="113"/>
      <c r="O22" s="113"/>
      <c r="P22" s="113"/>
      <c r="Q22" s="113"/>
      <c r="R22" s="113"/>
      <c r="S22" s="113"/>
      <c r="T22" s="113"/>
      <c r="U22" s="113"/>
      <c r="V22" s="113"/>
      <c r="W22" s="113"/>
      <c r="X22" s="113"/>
      <c r="Y22" s="113"/>
      <c r="Z22" s="113"/>
    </row>
    <row r="23" spans="1:26" ht="12.75" customHeight="1" x14ac:dyDescent="0.15">
      <c r="A23" s="114">
        <f t="shared" si="3"/>
        <v>15</v>
      </c>
      <c r="B23" s="115" t="s">
        <v>1153</v>
      </c>
      <c r="C23" s="115" t="s">
        <v>1171</v>
      </c>
      <c r="D23" s="130">
        <v>1043</v>
      </c>
      <c r="E23" s="130">
        <v>793</v>
      </c>
      <c r="F23" s="130">
        <v>734</v>
      </c>
      <c r="G23" s="130">
        <v>1613</v>
      </c>
      <c r="H23" s="116">
        <f t="shared" si="2"/>
        <v>4183</v>
      </c>
      <c r="I23" s="113"/>
      <c r="J23" s="113"/>
      <c r="K23" s="113"/>
      <c r="L23" s="113"/>
      <c r="M23" s="113"/>
      <c r="N23" s="113"/>
      <c r="O23" s="113"/>
      <c r="P23" s="113"/>
      <c r="Q23" s="113"/>
      <c r="R23" s="113"/>
      <c r="S23" s="113"/>
      <c r="T23" s="113"/>
      <c r="U23" s="113"/>
      <c r="V23" s="113"/>
      <c r="W23" s="113"/>
      <c r="X23" s="113"/>
      <c r="Y23" s="113"/>
      <c r="Z23" s="113"/>
    </row>
    <row r="24" spans="1:26" ht="12.75" customHeight="1" x14ac:dyDescent="0.15">
      <c r="A24" s="114">
        <f t="shared" si="3"/>
        <v>16</v>
      </c>
      <c r="B24" s="115" t="s">
        <v>1153</v>
      </c>
      <c r="C24" s="115" t="s">
        <v>1192</v>
      </c>
      <c r="D24" s="130">
        <v>914</v>
      </c>
      <c r="E24" s="130">
        <v>694</v>
      </c>
      <c r="F24" s="130">
        <v>642</v>
      </c>
      <c r="G24" s="130">
        <v>1410</v>
      </c>
      <c r="H24" s="116">
        <f t="shared" si="2"/>
        <v>3660</v>
      </c>
      <c r="I24" s="113"/>
      <c r="J24" s="113"/>
      <c r="K24" s="113"/>
      <c r="L24" s="113"/>
      <c r="M24" s="113"/>
      <c r="N24" s="113"/>
      <c r="O24" s="113"/>
      <c r="P24" s="113"/>
      <c r="Q24" s="113"/>
      <c r="R24" s="113"/>
      <c r="S24" s="113"/>
      <c r="T24" s="113"/>
      <c r="U24" s="113"/>
      <c r="V24" s="113"/>
      <c r="W24" s="113"/>
      <c r="X24" s="113"/>
      <c r="Y24" s="113"/>
      <c r="Z24" s="113"/>
    </row>
    <row r="25" spans="1:26" ht="12.75" customHeight="1" x14ac:dyDescent="0.15">
      <c r="A25" s="114">
        <f t="shared" si="3"/>
        <v>17</v>
      </c>
      <c r="B25" s="115" t="s">
        <v>1153</v>
      </c>
      <c r="C25" s="115" t="s">
        <v>1206</v>
      </c>
      <c r="D25" s="130">
        <v>85</v>
      </c>
      <c r="E25" s="130">
        <v>65</v>
      </c>
      <c r="F25" s="130">
        <v>59</v>
      </c>
      <c r="G25" s="130">
        <v>131</v>
      </c>
      <c r="H25" s="116">
        <f t="shared" si="2"/>
        <v>340</v>
      </c>
      <c r="I25" s="113"/>
      <c r="J25" s="113"/>
      <c r="K25" s="113"/>
      <c r="L25" s="113"/>
      <c r="M25" s="113"/>
      <c r="N25" s="113"/>
      <c r="O25" s="113"/>
      <c r="P25" s="113"/>
      <c r="Q25" s="113"/>
      <c r="R25" s="113"/>
      <c r="S25" s="113"/>
      <c r="T25" s="113"/>
      <c r="U25" s="113"/>
      <c r="V25" s="113"/>
      <c r="W25" s="113"/>
      <c r="X25" s="113"/>
      <c r="Y25" s="113"/>
      <c r="Z25" s="113"/>
    </row>
    <row r="26" spans="1:26" ht="12.75" customHeight="1" x14ac:dyDescent="0.15">
      <c r="A26" s="114">
        <f t="shared" si="3"/>
        <v>18</v>
      </c>
      <c r="B26" s="115" t="s">
        <v>1153</v>
      </c>
      <c r="C26" s="115" t="s">
        <v>1256</v>
      </c>
      <c r="D26" s="130">
        <v>343</v>
      </c>
      <c r="E26" s="130">
        <v>260</v>
      </c>
      <c r="F26" s="130">
        <v>241</v>
      </c>
      <c r="G26" s="130">
        <v>530</v>
      </c>
      <c r="H26" s="116">
        <f t="shared" si="2"/>
        <v>1374</v>
      </c>
      <c r="I26" s="113"/>
      <c r="J26" s="113"/>
      <c r="K26" s="113"/>
      <c r="L26" s="113"/>
      <c r="M26" s="113"/>
      <c r="N26" s="113"/>
      <c r="O26" s="113"/>
      <c r="P26" s="113"/>
      <c r="Q26" s="113"/>
      <c r="R26" s="113"/>
      <c r="S26" s="113"/>
      <c r="T26" s="113"/>
      <c r="U26" s="113"/>
      <c r="V26" s="113"/>
      <c r="W26" s="113"/>
      <c r="X26" s="113"/>
      <c r="Y26" s="113"/>
      <c r="Z26" s="113"/>
    </row>
    <row r="27" spans="1:26" ht="12.75" customHeight="1" x14ac:dyDescent="0.15">
      <c r="A27" s="114">
        <f t="shared" si="3"/>
        <v>19</v>
      </c>
      <c r="B27" s="115" t="s">
        <v>1153</v>
      </c>
      <c r="C27" s="115" t="s">
        <v>1835</v>
      </c>
      <c r="D27" s="130">
        <v>2085</v>
      </c>
      <c r="E27" s="130">
        <v>1585</v>
      </c>
      <c r="F27" s="130">
        <v>5864</v>
      </c>
      <c r="G27" s="130">
        <v>12878</v>
      </c>
      <c r="H27" s="116">
        <f t="shared" si="2"/>
        <v>22412</v>
      </c>
      <c r="I27" s="113"/>
      <c r="J27" s="113"/>
      <c r="K27" s="113"/>
      <c r="L27" s="113"/>
      <c r="M27" s="113"/>
      <c r="N27" s="113"/>
      <c r="O27" s="113"/>
      <c r="P27" s="113"/>
      <c r="Q27" s="113"/>
      <c r="R27" s="113"/>
      <c r="S27" s="113"/>
      <c r="T27" s="113"/>
      <c r="U27" s="113"/>
      <c r="V27" s="113"/>
      <c r="W27" s="113"/>
      <c r="X27" s="113"/>
      <c r="Y27" s="113"/>
      <c r="Z27" s="113"/>
    </row>
    <row r="28" spans="1:26" ht="12.75" customHeight="1" x14ac:dyDescent="0.15">
      <c r="A28" s="114"/>
      <c r="B28" s="131" t="s">
        <v>668</v>
      </c>
      <c r="C28" s="132"/>
      <c r="D28" s="128">
        <f t="shared" ref="D28:G28" si="4">SUM(D29:D34)</f>
        <v>98999</v>
      </c>
      <c r="E28" s="128">
        <f t="shared" si="4"/>
        <v>63946</v>
      </c>
      <c r="F28" s="128">
        <f t="shared" si="4"/>
        <v>71052</v>
      </c>
      <c r="G28" s="128">
        <f t="shared" si="4"/>
        <v>171666</v>
      </c>
      <c r="H28" s="128">
        <f t="shared" si="2"/>
        <v>405663</v>
      </c>
      <c r="I28" s="113"/>
      <c r="J28" s="113"/>
      <c r="K28" s="113"/>
      <c r="L28" s="113"/>
      <c r="M28" s="113"/>
      <c r="N28" s="113"/>
      <c r="O28" s="113"/>
      <c r="P28" s="113"/>
      <c r="Q28" s="113"/>
      <c r="R28" s="113"/>
      <c r="S28" s="113"/>
      <c r="T28" s="113"/>
      <c r="U28" s="113"/>
      <c r="V28" s="113"/>
      <c r="W28" s="113"/>
      <c r="X28" s="113"/>
      <c r="Y28" s="113"/>
      <c r="Z28" s="113"/>
    </row>
    <row r="29" spans="1:26" ht="12.75" customHeight="1" x14ac:dyDescent="0.15">
      <c r="A29" s="114"/>
      <c r="B29" s="133"/>
      <c r="C29" s="134" t="s">
        <v>1837</v>
      </c>
      <c r="D29" s="135">
        <f t="shared" ref="D29:G29" si="5">D35</f>
        <v>2561</v>
      </c>
      <c r="E29" s="135">
        <f t="shared" si="5"/>
        <v>1552</v>
      </c>
      <c r="F29" s="135">
        <f t="shared" si="5"/>
        <v>1545</v>
      </c>
      <c r="G29" s="135">
        <f t="shared" si="5"/>
        <v>4419</v>
      </c>
      <c r="H29" s="135">
        <f t="shared" si="2"/>
        <v>10077</v>
      </c>
      <c r="I29" s="113"/>
      <c r="J29" s="113"/>
      <c r="K29" s="113"/>
      <c r="L29" s="113"/>
      <c r="M29" s="113"/>
      <c r="N29" s="113"/>
      <c r="O29" s="113"/>
      <c r="P29" s="113"/>
      <c r="Q29" s="113"/>
      <c r="R29" s="113"/>
      <c r="S29" s="113"/>
      <c r="T29" s="113"/>
      <c r="U29" s="113"/>
      <c r="V29" s="113"/>
      <c r="W29" s="113"/>
      <c r="X29" s="113"/>
      <c r="Y29" s="113"/>
      <c r="Z29" s="113"/>
    </row>
    <row r="30" spans="1:26" ht="12.75" customHeight="1" x14ac:dyDescent="0.15">
      <c r="A30" s="114"/>
      <c r="B30" s="133"/>
      <c r="C30" s="134" t="s">
        <v>1838</v>
      </c>
      <c r="D30" s="135">
        <f t="shared" ref="D30:G30" si="6">D44</f>
        <v>45672</v>
      </c>
      <c r="E30" s="135">
        <f t="shared" si="6"/>
        <v>27469</v>
      </c>
      <c r="F30" s="135">
        <f t="shared" si="6"/>
        <v>30043</v>
      </c>
      <c r="G30" s="135">
        <f t="shared" si="6"/>
        <v>76697</v>
      </c>
      <c r="H30" s="135">
        <f t="shared" si="2"/>
        <v>179881</v>
      </c>
      <c r="I30" s="113"/>
      <c r="J30" s="113"/>
      <c r="K30" s="113"/>
      <c r="L30" s="113"/>
      <c r="M30" s="113"/>
      <c r="N30" s="113"/>
      <c r="O30" s="113"/>
      <c r="P30" s="113"/>
      <c r="Q30" s="113"/>
      <c r="R30" s="113"/>
      <c r="S30" s="113"/>
      <c r="T30" s="113"/>
      <c r="U30" s="113"/>
      <c r="V30" s="113"/>
      <c r="W30" s="113"/>
      <c r="X30" s="113"/>
      <c r="Y30" s="113"/>
      <c r="Z30" s="113"/>
    </row>
    <row r="31" spans="1:26" ht="12.75" customHeight="1" x14ac:dyDescent="0.15">
      <c r="A31" s="114"/>
      <c r="B31" s="133"/>
      <c r="C31" s="134" t="s">
        <v>1839</v>
      </c>
      <c r="D31" s="135">
        <f t="shared" ref="D31:G31" si="7">D134</f>
        <v>8734</v>
      </c>
      <c r="E31" s="135">
        <f t="shared" si="7"/>
        <v>6246</v>
      </c>
      <c r="F31" s="135">
        <f t="shared" si="7"/>
        <v>6971</v>
      </c>
      <c r="G31" s="135">
        <f t="shared" si="7"/>
        <v>16015</v>
      </c>
      <c r="H31" s="135">
        <f t="shared" si="2"/>
        <v>37966</v>
      </c>
      <c r="I31" s="113"/>
      <c r="J31" s="113"/>
      <c r="K31" s="113"/>
      <c r="L31" s="113"/>
      <c r="M31" s="113"/>
      <c r="N31" s="113"/>
      <c r="O31" s="113"/>
      <c r="P31" s="113"/>
      <c r="Q31" s="113"/>
      <c r="R31" s="113"/>
      <c r="S31" s="113"/>
      <c r="T31" s="113"/>
      <c r="U31" s="113"/>
      <c r="V31" s="113"/>
      <c r="W31" s="113"/>
      <c r="X31" s="113"/>
      <c r="Y31" s="113"/>
      <c r="Z31" s="113"/>
    </row>
    <row r="32" spans="1:26" ht="12.75" customHeight="1" x14ac:dyDescent="0.15">
      <c r="A32" s="114"/>
      <c r="B32" s="133"/>
      <c r="C32" s="134" t="s">
        <v>1840</v>
      </c>
      <c r="D32" s="135">
        <f t="shared" ref="D32:G32" si="8">D170</f>
        <v>24117</v>
      </c>
      <c r="E32" s="135">
        <f t="shared" si="8"/>
        <v>16319</v>
      </c>
      <c r="F32" s="135">
        <f t="shared" si="8"/>
        <v>18459</v>
      </c>
      <c r="G32" s="135">
        <f t="shared" si="8"/>
        <v>42479</v>
      </c>
      <c r="H32" s="135">
        <f t="shared" si="2"/>
        <v>101374</v>
      </c>
      <c r="I32" s="113"/>
      <c r="J32" s="113"/>
      <c r="K32" s="113"/>
      <c r="L32" s="113"/>
      <c r="M32" s="113"/>
      <c r="N32" s="113"/>
      <c r="O32" s="113"/>
      <c r="P32" s="113"/>
      <c r="Q32" s="113"/>
      <c r="R32" s="113"/>
      <c r="S32" s="113"/>
      <c r="T32" s="113"/>
      <c r="U32" s="113"/>
      <c r="V32" s="113"/>
      <c r="W32" s="113"/>
      <c r="X32" s="113"/>
      <c r="Y32" s="113"/>
      <c r="Z32" s="113"/>
    </row>
    <row r="33" spans="1:26" ht="12.75" customHeight="1" x14ac:dyDescent="0.15">
      <c r="A33" s="114"/>
      <c r="B33" s="133"/>
      <c r="C33" s="134" t="s">
        <v>1841</v>
      </c>
      <c r="D33" s="135">
        <f t="shared" ref="D33:G33" si="9">D200</f>
        <v>13399</v>
      </c>
      <c r="E33" s="135">
        <f t="shared" si="9"/>
        <v>9265</v>
      </c>
      <c r="F33" s="135">
        <f t="shared" si="9"/>
        <v>10490</v>
      </c>
      <c r="G33" s="135">
        <f t="shared" si="9"/>
        <v>24053</v>
      </c>
      <c r="H33" s="135">
        <f t="shared" si="2"/>
        <v>57207</v>
      </c>
      <c r="I33" s="113"/>
      <c r="J33" s="113"/>
      <c r="K33" s="113"/>
      <c r="L33" s="113"/>
      <c r="M33" s="113"/>
      <c r="N33" s="113"/>
      <c r="O33" s="113"/>
      <c r="P33" s="113"/>
      <c r="Q33" s="113"/>
      <c r="R33" s="113"/>
      <c r="S33" s="113"/>
      <c r="T33" s="113"/>
      <c r="U33" s="113"/>
      <c r="V33" s="113"/>
      <c r="W33" s="113"/>
      <c r="X33" s="113"/>
      <c r="Y33" s="113"/>
      <c r="Z33" s="113"/>
    </row>
    <row r="34" spans="1:26" ht="12.75" customHeight="1" x14ac:dyDescent="0.15">
      <c r="A34" s="114"/>
      <c r="B34" s="136"/>
      <c r="C34" s="137" t="s">
        <v>1843</v>
      </c>
      <c r="D34" s="135">
        <f t="shared" ref="D34:G34" si="10">D226</f>
        <v>4516</v>
      </c>
      <c r="E34" s="135">
        <f t="shared" si="10"/>
        <v>3095</v>
      </c>
      <c r="F34" s="135">
        <f t="shared" si="10"/>
        <v>3544</v>
      </c>
      <c r="G34" s="135">
        <f t="shared" si="10"/>
        <v>8003</v>
      </c>
      <c r="H34" s="135">
        <f t="shared" si="2"/>
        <v>19158</v>
      </c>
      <c r="I34" s="113"/>
      <c r="J34" s="113"/>
      <c r="K34" s="113"/>
      <c r="L34" s="113"/>
      <c r="M34" s="113"/>
      <c r="N34" s="113"/>
      <c r="O34" s="113"/>
      <c r="P34" s="113"/>
      <c r="Q34" s="113"/>
      <c r="R34" s="113"/>
      <c r="S34" s="113"/>
      <c r="T34" s="113"/>
      <c r="U34" s="113"/>
      <c r="V34" s="113"/>
      <c r="W34" s="113"/>
      <c r="X34" s="113"/>
      <c r="Y34" s="113"/>
      <c r="Z34" s="113"/>
    </row>
    <row r="35" spans="1:26" ht="12.75" customHeight="1" x14ac:dyDescent="0.15">
      <c r="A35" s="114"/>
      <c r="B35" s="120" t="s">
        <v>944</v>
      </c>
      <c r="C35" s="129"/>
      <c r="D35" s="128">
        <f t="shared" ref="D35:G35" si="11">SUM(D36:D42)</f>
        <v>2561</v>
      </c>
      <c r="E35" s="128">
        <f t="shared" si="11"/>
        <v>1552</v>
      </c>
      <c r="F35" s="128">
        <f t="shared" si="11"/>
        <v>1545</v>
      </c>
      <c r="G35" s="128">
        <f t="shared" si="11"/>
        <v>4419</v>
      </c>
      <c r="H35" s="128">
        <f t="shared" si="2"/>
        <v>10077</v>
      </c>
      <c r="I35" s="113"/>
      <c r="J35" s="113"/>
      <c r="K35" s="113"/>
      <c r="L35" s="113"/>
      <c r="M35" s="113"/>
      <c r="N35" s="113"/>
      <c r="O35" s="113"/>
      <c r="P35" s="113"/>
      <c r="Q35" s="113"/>
      <c r="R35" s="113"/>
      <c r="S35" s="113"/>
      <c r="T35" s="113"/>
      <c r="U35" s="113"/>
      <c r="V35" s="113"/>
      <c r="W35" s="113"/>
      <c r="X35" s="113"/>
      <c r="Y35" s="113"/>
      <c r="Z35" s="113"/>
    </row>
    <row r="36" spans="1:26" ht="12.75" customHeight="1" x14ac:dyDescent="0.15">
      <c r="A36" s="114">
        <f>A27+1</f>
        <v>20</v>
      </c>
      <c r="B36" s="115" t="s">
        <v>944</v>
      </c>
      <c r="C36" s="115" t="s">
        <v>762</v>
      </c>
      <c r="D36" s="130">
        <v>760</v>
      </c>
      <c r="E36" s="130">
        <v>470</v>
      </c>
      <c r="F36" s="130">
        <v>466</v>
      </c>
      <c r="G36" s="130">
        <v>1338</v>
      </c>
      <c r="H36" s="116">
        <f t="shared" si="2"/>
        <v>3034</v>
      </c>
      <c r="I36" s="113"/>
      <c r="J36" s="113"/>
      <c r="K36" s="113"/>
      <c r="L36" s="113"/>
      <c r="M36" s="113"/>
      <c r="N36" s="113"/>
      <c r="O36" s="113"/>
      <c r="P36" s="113"/>
      <c r="Q36" s="113"/>
      <c r="R36" s="113"/>
      <c r="S36" s="113"/>
      <c r="T36" s="113"/>
      <c r="U36" s="113"/>
      <c r="V36" s="113"/>
      <c r="W36" s="113"/>
      <c r="X36" s="113"/>
      <c r="Y36" s="113"/>
      <c r="Z36" s="113"/>
    </row>
    <row r="37" spans="1:26" ht="12.75" customHeight="1" x14ac:dyDescent="0.15">
      <c r="A37" s="114">
        <f t="shared" ref="A37:A43" si="12">A36+1</f>
        <v>21</v>
      </c>
      <c r="B37" s="115" t="s">
        <v>944</v>
      </c>
      <c r="C37" s="115" t="s">
        <v>775</v>
      </c>
      <c r="D37" s="130">
        <v>817</v>
      </c>
      <c r="E37" s="130">
        <v>489</v>
      </c>
      <c r="F37" s="130">
        <v>490</v>
      </c>
      <c r="G37" s="130">
        <v>1428</v>
      </c>
      <c r="H37" s="116">
        <f t="shared" si="2"/>
        <v>3224</v>
      </c>
      <c r="I37" s="113"/>
      <c r="J37" s="113"/>
      <c r="K37" s="113"/>
      <c r="L37" s="113"/>
      <c r="M37" s="113"/>
      <c r="N37" s="113"/>
      <c r="O37" s="113"/>
      <c r="P37" s="113"/>
      <c r="Q37" s="113"/>
      <c r="R37" s="113"/>
      <c r="S37" s="113"/>
      <c r="T37" s="113"/>
      <c r="U37" s="113"/>
      <c r="V37" s="113"/>
      <c r="W37" s="113"/>
      <c r="X37" s="113"/>
      <c r="Y37" s="113"/>
      <c r="Z37" s="113"/>
    </row>
    <row r="38" spans="1:26" ht="12.75" customHeight="1" x14ac:dyDescent="0.15">
      <c r="A38" s="114">
        <f t="shared" si="12"/>
        <v>22</v>
      </c>
      <c r="B38" s="115" t="s">
        <v>944</v>
      </c>
      <c r="C38" s="115" t="s">
        <v>778</v>
      </c>
      <c r="D38" s="130">
        <v>37</v>
      </c>
      <c r="E38" s="130">
        <v>22</v>
      </c>
      <c r="F38" s="130">
        <v>22</v>
      </c>
      <c r="G38" s="130">
        <v>63</v>
      </c>
      <c r="H38" s="116">
        <f t="shared" si="2"/>
        <v>144</v>
      </c>
      <c r="I38" s="113"/>
      <c r="J38" s="113"/>
      <c r="K38" s="113"/>
      <c r="L38" s="113"/>
      <c r="M38" s="113"/>
      <c r="N38" s="113"/>
      <c r="O38" s="113"/>
      <c r="P38" s="113"/>
      <c r="Q38" s="113"/>
      <c r="R38" s="113"/>
      <c r="S38" s="113"/>
      <c r="T38" s="113"/>
      <c r="U38" s="113"/>
      <c r="V38" s="113"/>
      <c r="W38" s="113"/>
      <c r="X38" s="113"/>
      <c r="Y38" s="113"/>
      <c r="Z38" s="113"/>
    </row>
    <row r="39" spans="1:26" ht="12.75" customHeight="1" x14ac:dyDescent="0.15">
      <c r="A39" s="114">
        <f t="shared" si="12"/>
        <v>23</v>
      </c>
      <c r="B39" s="115" t="s">
        <v>944</v>
      </c>
      <c r="C39" s="115" t="s">
        <v>869</v>
      </c>
      <c r="D39" s="130">
        <v>487</v>
      </c>
      <c r="E39" s="130">
        <v>300</v>
      </c>
      <c r="F39" s="130">
        <v>297</v>
      </c>
      <c r="G39" s="130">
        <v>840</v>
      </c>
      <c r="H39" s="116">
        <f t="shared" si="2"/>
        <v>1924</v>
      </c>
      <c r="I39" s="113"/>
      <c r="J39" s="113"/>
      <c r="K39" s="113"/>
      <c r="L39" s="113"/>
      <c r="M39" s="113"/>
      <c r="N39" s="113"/>
      <c r="O39" s="113"/>
      <c r="P39" s="113"/>
      <c r="Q39" s="113"/>
      <c r="R39" s="113"/>
      <c r="S39" s="113"/>
      <c r="T39" s="113"/>
      <c r="U39" s="113"/>
      <c r="V39" s="113"/>
      <c r="W39" s="113"/>
      <c r="X39" s="113"/>
      <c r="Y39" s="113"/>
      <c r="Z39" s="113"/>
    </row>
    <row r="40" spans="1:26" ht="12.75" customHeight="1" x14ac:dyDescent="0.15">
      <c r="A40" s="114">
        <f t="shared" si="12"/>
        <v>24</v>
      </c>
      <c r="B40" s="115" t="s">
        <v>944</v>
      </c>
      <c r="C40" s="115" t="s">
        <v>939</v>
      </c>
      <c r="D40" s="130">
        <v>54</v>
      </c>
      <c r="E40" s="130">
        <v>31</v>
      </c>
      <c r="F40" s="130">
        <v>32</v>
      </c>
      <c r="G40" s="130">
        <v>92</v>
      </c>
      <c r="H40" s="116">
        <f t="shared" si="2"/>
        <v>209</v>
      </c>
      <c r="I40" s="113"/>
      <c r="J40" s="113"/>
      <c r="K40" s="113"/>
      <c r="L40" s="113"/>
      <c r="M40" s="113"/>
      <c r="N40" s="113"/>
      <c r="O40" s="113"/>
      <c r="P40" s="113"/>
      <c r="Q40" s="113"/>
      <c r="R40" s="113"/>
      <c r="S40" s="113"/>
      <c r="T40" s="113"/>
      <c r="U40" s="113"/>
      <c r="V40" s="113"/>
      <c r="W40" s="113"/>
      <c r="X40" s="113"/>
      <c r="Y40" s="113"/>
      <c r="Z40" s="113"/>
    </row>
    <row r="41" spans="1:26" ht="12.75" customHeight="1" x14ac:dyDescent="0.15">
      <c r="A41" s="114">
        <f t="shared" si="12"/>
        <v>25</v>
      </c>
      <c r="B41" s="115" t="s">
        <v>944</v>
      </c>
      <c r="C41" s="115" t="s">
        <v>944</v>
      </c>
      <c r="D41" s="130">
        <v>349</v>
      </c>
      <c r="E41" s="130">
        <v>205</v>
      </c>
      <c r="F41" s="130">
        <v>202</v>
      </c>
      <c r="G41" s="130">
        <v>553</v>
      </c>
      <c r="H41" s="116">
        <f t="shared" si="2"/>
        <v>1309</v>
      </c>
      <c r="I41" s="113"/>
      <c r="J41" s="113"/>
      <c r="K41" s="113"/>
      <c r="L41" s="113"/>
      <c r="M41" s="113"/>
      <c r="N41" s="113"/>
      <c r="O41" s="113"/>
      <c r="P41" s="113"/>
      <c r="Q41" s="113"/>
      <c r="R41" s="113"/>
      <c r="S41" s="113"/>
      <c r="T41" s="113"/>
      <c r="U41" s="113"/>
      <c r="V41" s="113"/>
      <c r="W41" s="113"/>
      <c r="X41" s="113"/>
      <c r="Y41" s="113"/>
      <c r="Z41" s="113"/>
    </row>
    <row r="42" spans="1:26" ht="12.75" customHeight="1" x14ac:dyDescent="0.15">
      <c r="A42" s="114">
        <f t="shared" si="12"/>
        <v>26</v>
      </c>
      <c r="B42" s="115" t="s">
        <v>944</v>
      </c>
      <c r="C42" s="115" t="s">
        <v>1268</v>
      </c>
      <c r="D42" s="130">
        <v>57</v>
      </c>
      <c r="E42" s="130">
        <v>35</v>
      </c>
      <c r="F42" s="130">
        <v>36</v>
      </c>
      <c r="G42" s="130">
        <v>105</v>
      </c>
      <c r="H42" s="116">
        <f t="shared" si="2"/>
        <v>233</v>
      </c>
      <c r="I42" s="113"/>
      <c r="J42" s="113"/>
      <c r="K42" s="113"/>
      <c r="L42" s="113"/>
      <c r="M42" s="113"/>
      <c r="N42" s="113"/>
      <c r="O42" s="113"/>
      <c r="P42" s="113"/>
      <c r="Q42" s="113"/>
      <c r="R42" s="113"/>
      <c r="S42" s="113"/>
      <c r="T42" s="113"/>
      <c r="U42" s="113"/>
      <c r="V42" s="113"/>
      <c r="W42" s="113"/>
      <c r="X42" s="113"/>
      <c r="Y42" s="113"/>
      <c r="Z42" s="113"/>
    </row>
    <row r="43" spans="1:26" ht="12.75" customHeight="1" x14ac:dyDescent="0.15">
      <c r="A43" s="114">
        <f t="shared" si="12"/>
        <v>27</v>
      </c>
      <c r="B43" s="115" t="s">
        <v>944</v>
      </c>
      <c r="C43" s="115" t="s">
        <v>1835</v>
      </c>
      <c r="D43" s="130">
        <v>1633</v>
      </c>
      <c r="E43" s="130">
        <v>1001</v>
      </c>
      <c r="F43" s="130">
        <v>1001</v>
      </c>
      <c r="G43" s="130">
        <v>2839</v>
      </c>
      <c r="H43" s="116">
        <f t="shared" si="2"/>
        <v>6474</v>
      </c>
      <c r="I43" s="113"/>
      <c r="J43" s="113"/>
      <c r="K43" s="113"/>
      <c r="L43" s="113"/>
      <c r="M43" s="113"/>
      <c r="N43" s="113"/>
      <c r="O43" s="113"/>
      <c r="P43" s="113"/>
      <c r="Q43" s="113"/>
      <c r="R43" s="113"/>
      <c r="S43" s="113"/>
      <c r="T43" s="113"/>
      <c r="U43" s="113"/>
      <c r="V43" s="113"/>
      <c r="W43" s="113"/>
      <c r="X43" s="113"/>
      <c r="Y43" s="113"/>
      <c r="Z43" s="113"/>
    </row>
    <row r="44" spans="1:26" ht="12.75" customHeight="1" x14ac:dyDescent="0.15">
      <c r="A44" s="114"/>
      <c r="B44" s="120" t="s">
        <v>1001</v>
      </c>
      <c r="C44" s="129"/>
      <c r="D44" s="128">
        <f t="shared" ref="D44:H44" si="13">SUM(D45:D133)</f>
        <v>45672</v>
      </c>
      <c r="E44" s="128">
        <f t="shared" si="13"/>
        <v>27469</v>
      </c>
      <c r="F44" s="128">
        <f t="shared" si="13"/>
        <v>30043</v>
      </c>
      <c r="G44" s="128">
        <f t="shared" si="13"/>
        <v>76697</v>
      </c>
      <c r="H44" s="128">
        <f t="shared" si="13"/>
        <v>179881</v>
      </c>
      <c r="I44" s="113"/>
      <c r="J44" s="113"/>
      <c r="K44" s="113"/>
      <c r="L44" s="113"/>
      <c r="M44" s="113"/>
      <c r="N44" s="113"/>
      <c r="O44" s="113"/>
      <c r="P44" s="113"/>
      <c r="Q44" s="113"/>
      <c r="R44" s="113"/>
      <c r="S44" s="113"/>
      <c r="T44" s="113"/>
      <c r="U44" s="113"/>
      <c r="V44" s="113"/>
      <c r="W44" s="113"/>
      <c r="X44" s="113"/>
      <c r="Y44" s="113"/>
      <c r="Z44" s="113"/>
    </row>
    <row r="45" spans="1:26" ht="12.75" customHeight="1" x14ac:dyDescent="0.15">
      <c r="A45" s="114">
        <f>A43+1</f>
        <v>28</v>
      </c>
      <c r="B45" s="115" t="s">
        <v>1001</v>
      </c>
      <c r="C45" s="115" t="s">
        <v>670</v>
      </c>
      <c r="D45" s="130">
        <v>31</v>
      </c>
      <c r="E45" s="130">
        <v>19</v>
      </c>
      <c r="F45" s="130">
        <v>20</v>
      </c>
      <c r="G45" s="130">
        <v>45</v>
      </c>
      <c r="H45" s="116">
        <f t="shared" ref="H45:H364" si="14">SUM(D45:G45)</f>
        <v>115</v>
      </c>
      <c r="I45" s="113"/>
      <c r="J45" s="113"/>
      <c r="K45" s="113"/>
      <c r="L45" s="113"/>
      <c r="M45" s="113"/>
      <c r="N45" s="113"/>
      <c r="O45" s="113"/>
      <c r="P45" s="113"/>
      <c r="Q45" s="113"/>
      <c r="R45" s="113"/>
      <c r="S45" s="113"/>
      <c r="T45" s="113"/>
      <c r="U45" s="113"/>
      <c r="V45" s="113"/>
      <c r="W45" s="113"/>
      <c r="X45" s="113"/>
      <c r="Y45" s="113"/>
      <c r="Z45" s="113"/>
    </row>
    <row r="46" spans="1:26" ht="12.75" customHeight="1" x14ac:dyDescent="0.15">
      <c r="A46" s="114">
        <f t="shared" ref="A46:A133" si="15">A45+1</f>
        <v>29</v>
      </c>
      <c r="B46" s="115" t="s">
        <v>1001</v>
      </c>
      <c r="C46" s="115" t="s">
        <v>678</v>
      </c>
      <c r="D46" s="130">
        <v>380</v>
      </c>
      <c r="E46" s="130">
        <v>224</v>
      </c>
      <c r="F46" s="130">
        <v>246</v>
      </c>
      <c r="G46" s="130">
        <v>642</v>
      </c>
      <c r="H46" s="116">
        <f t="shared" si="14"/>
        <v>1492</v>
      </c>
      <c r="I46" s="113"/>
      <c r="J46" s="113"/>
      <c r="K46" s="113"/>
      <c r="L46" s="113"/>
      <c r="M46" s="113"/>
      <c r="N46" s="113"/>
      <c r="O46" s="113"/>
      <c r="P46" s="113"/>
      <c r="Q46" s="113"/>
      <c r="R46" s="113"/>
      <c r="S46" s="113"/>
      <c r="T46" s="113"/>
      <c r="U46" s="113"/>
      <c r="V46" s="113"/>
      <c r="W46" s="113"/>
      <c r="X46" s="113"/>
      <c r="Y46" s="113"/>
      <c r="Z46" s="113"/>
    </row>
    <row r="47" spans="1:26" ht="12.75" customHeight="1" x14ac:dyDescent="0.15">
      <c r="A47" s="114">
        <f t="shared" si="15"/>
        <v>30</v>
      </c>
      <c r="B47" s="115" t="s">
        <v>1001</v>
      </c>
      <c r="C47" s="115" t="s">
        <v>703</v>
      </c>
      <c r="D47" s="130">
        <v>276</v>
      </c>
      <c r="E47" s="130">
        <v>167</v>
      </c>
      <c r="F47" s="130">
        <v>177</v>
      </c>
      <c r="G47" s="130">
        <v>434</v>
      </c>
      <c r="H47" s="116">
        <f t="shared" si="14"/>
        <v>1054</v>
      </c>
      <c r="I47" s="113"/>
      <c r="J47" s="113"/>
      <c r="K47" s="113"/>
      <c r="L47" s="113"/>
      <c r="M47" s="113"/>
      <c r="N47" s="113"/>
      <c r="O47" s="113"/>
      <c r="P47" s="113"/>
      <c r="Q47" s="113"/>
      <c r="R47" s="113"/>
      <c r="S47" s="113"/>
      <c r="T47" s="113"/>
      <c r="U47" s="113"/>
      <c r="V47" s="113"/>
      <c r="W47" s="113"/>
      <c r="X47" s="113"/>
      <c r="Y47" s="113"/>
      <c r="Z47" s="113"/>
    </row>
    <row r="48" spans="1:26" ht="12.75" customHeight="1" x14ac:dyDescent="0.15">
      <c r="A48" s="114">
        <f t="shared" si="15"/>
        <v>31</v>
      </c>
      <c r="B48" s="115" t="s">
        <v>1001</v>
      </c>
      <c r="C48" s="115" t="s">
        <v>710</v>
      </c>
      <c r="D48" s="130">
        <v>31</v>
      </c>
      <c r="E48" s="130">
        <v>18</v>
      </c>
      <c r="F48" s="130">
        <v>20</v>
      </c>
      <c r="G48" s="130">
        <v>51</v>
      </c>
      <c r="H48" s="116">
        <f t="shared" si="14"/>
        <v>120</v>
      </c>
      <c r="I48" s="113"/>
      <c r="J48" s="113"/>
      <c r="K48" s="113"/>
      <c r="L48" s="113"/>
      <c r="M48" s="113"/>
      <c r="N48" s="113"/>
      <c r="O48" s="113"/>
      <c r="P48" s="113"/>
      <c r="Q48" s="113"/>
      <c r="R48" s="113"/>
      <c r="S48" s="113"/>
      <c r="T48" s="113"/>
      <c r="U48" s="113"/>
      <c r="V48" s="113"/>
      <c r="W48" s="113"/>
      <c r="X48" s="113"/>
      <c r="Y48" s="113"/>
      <c r="Z48" s="113"/>
    </row>
    <row r="49" spans="1:26" ht="12.75" customHeight="1" x14ac:dyDescent="0.15">
      <c r="A49" s="114">
        <f t="shared" si="15"/>
        <v>32</v>
      </c>
      <c r="B49" s="115" t="s">
        <v>1001</v>
      </c>
      <c r="C49" s="115" t="s">
        <v>727</v>
      </c>
      <c r="D49" s="130">
        <v>20</v>
      </c>
      <c r="E49" s="130">
        <v>12</v>
      </c>
      <c r="F49" s="130">
        <v>14</v>
      </c>
      <c r="G49" s="130">
        <v>34</v>
      </c>
      <c r="H49" s="116">
        <f t="shared" si="14"/>
        <v>80</v>
      </c>
      <c r="I49" s="113"/>
      <c r="J49" s="113"/>
      <c r="K49" s="113"/>
      <c r="L49" s="113"/>
      <c r="M49" s="113"/>
      <c r="N49" s="113"/>
      <c r="O49" s="113"/>
      <c r="P49" s="113"/>
      <c r="Q49" s="113"/>
      <c r="R49" s="113"/>
      <c r="S49" s="113"/>
      <c r="T49" s="113"/>
      <c r="U49" s="113"/>
      <c r="V49" s="113"/>
      <c r="W49" s="113"/>
      <c r="X49" s="113"/>
      <c r="Y49" s="113"/>
      <c r="Z49" s="113"/>
    </row>
    <row r="50" spans="1:26" ht="12.75" customHeight="1" x14ac:dyDescent="0.15">
      <c r="A50" s="114">
        <f t="shared" si="15"/>
        <v>33</v>
      </c>
      <c r="B50" s="115" t="s">
        <v>1001</v>
      </c>
      <c r="C50" s="115" t="s">
        <v>731</v>
      </c>
      <c r="D50" s="130">
        <v>198</v>
      </c>
      <c r="E50" s="130">
        <v>118</v>
      </c>
      <c r="F50" s="130">
        <v>127</v>
      </c>
      <c r="G50" s="130">
        <v>336</v>
      </c>
      <c r="H50" s="116">
        <f t="shared" si="14"/>
        <v>779</v>
      </c>
      <c r="I50" s="113"/>
      <c r="J50" s="113"/>
      <c r="K50" s="113"/>
      <c r="L50" s="113"/>
      <c r="M50" s="113"/>
      <c r="N50" s="113"/>
      <c r="O50" s="113"/>
      <c r="P50" s="113"/>
      <c r="Q50" s="113"/>
      <c r="R50" s="113"/>
      <c r="S50" s="113"/>
      <c r="T50" s="113"/>
      <c r="U50" s="113"/>
      <c r="V50" s="113"/>
      <c r="W50" s="113"/>
      <c r="X50" s="113"/>
      <c r="Y50" s="113"/>
      <c r="Z50" s="113"/>
    </row>
    <row r="51" spans="1:26" ht="12.75" customHeight="1" x14ac:dyDescent="0.15">
      <c r="A51" s="114">
        <f t="shared" si="15"/>
        <v>34</v>
      </c>
      <c r="B51" s="115" t="s">
        <v>1001</v>
      </c>
      <c r="C51" s="115" t="s">
        <v>734</v>
      </c>
      <c r="D51" s="130">
        <v>142</v>
      </c>
      <c r="E51" s="130">
        <v>83</v>
      </c>
      <c r="F51" s="130">
        <v>90</v>
      </c>
      <c r="G51" s="130">
        <v>242</v>
      </c>
      <c r="H51" s="116">
        <f t="shared" si="14"/>
        <v>557</v>
      </c>
      <c r="I51" s="113"/>
      <c r="J51" s="113"/>
      <c r="K51" s="113"/>
      <c r="L51" s="113"/>
      <c r="M51" s="113"/>
      <c r="N51" s="113"/>
      <c r="O51" s="113"/>
      <c r="P51" s="113"/>
      <c r="Q51" s="113"/>
      <c r="R51" s="113"/>
      <c r="S51" s="113"/>
      <c r="T51" s="113"/>
      <c r="U51" s="113"/>
      <c r="V51" s="113"/>
      <c r="W51" s="113"/>
      <c r="X51" s="113"/>
      <c r="Y51" s="113"/>
      <c r="Z51" s="113"/>
    </row>
    <row r="52" spans="1:26" ht="12.75" customHeight="1" x14ac:dyDescent="0.15">
      <c r="A52" s="114">
        <f t="shared" si="15"/>
        <v>35</v>
      </c>
      <c r="B52" s="115" t="s">
        <v>1001</v>
      </c>
      <c r="C52" s="115" t="s">
        <v>741</v>
      </c>
      <c r="D52" s="130">
        <v>11</v>
      </c>
      <c r="E52" s="130">
        <v>7</v>
      </c>
      <c r="F52" s="130">
        <v>8</v>
      </c>
      <c r="G52" s="130">
        <v>21</v>
      </c>
      <c r="H52" s="116">
        <f t="shared" si="14"/>
        <v>47</v>
      </c>
      <c r="I52" s="113"/>
      <c r="J52" s="113"/>
      <c r="K52" s="113"/>
      <c r="L52" s="113"/>
      <c r="M52" s="113"/>
      <c r="N52" s="113"/>
      <c r="O52" s="113"/>
      <c r="P52" s="113"/>
      <c r="Q52" s="113"/>
      <c r="R52" s="113"/>
      <c r="S52" s="113"/>
      <c r="T52" s="113"/>
      <c r="U52" s="113"/>
      <c r="V52" s="113"/>
      <c r="W52" s="113"/>
      <c r="X52" s="113"/>
      <c r="Y52" s="113"/>
      <c r="Z52" s="113"/>
    </row>
    <row r="53" spans="1:26" ht="12.75" customHeight="1" x14ac:dyDescent="0.15">
      <c r="A53" s="114">
        <f t="shared" si="15"/>
        <v>36</v>
      </c>
      <c r="B53" s="115" t="s">
        <v>1001</v>
      </c>
      <c r="C53" s="115" t="s">
        <v>744</v>
      </c>
      <c r="D53" s="130">
        <v>11</v>
      </c>
      <c r="E53" s="130">
        <v>7</v>
      </c>
      <c r="F53" s="130">
        <v>8</v>
      </c>
      <c r="G53" s="130">
        <v>20</v>
      </c>
      <c r="H53" s="116">
        <f t="shared" si="14"/>
        <v>46</v>
      </c>
      <c r="I53" s="113"/>
      <c r="J53" s="113"/>
      <c r="K53" s="113"/>
      <c r="L53" s="113"/>
      <c r="M53" s="113"/>
      <c r="N53" s="113"/>
      <c r="O53" s="113"/>
      <c r="P53" s="113"/>
      <c r="Q53" s="113"/>
      <c r="R53" s="113"/>
      <c r="S53" s="113"/>
      <c r="T53" s="113"/>
      <c r="U53" s="113"/>
      <c r="V53" s="113"/>
      <c r="W53" s="113"/>
      <c r="X53" s="113"/>
      <c r="Y53" s="113"/>
      <c r="Z53" s="113"/>
    </row>
    <row r="54" spans="1:26" ht="12.75" customHeight="1" x14ac:dyDescent="0.15">
      <c r="A54" s="114">
        <f t="shared" si="15"/>
        <v>37</v>
      </c>
      <c r="B54" s="115" t="s">
        <v>1001</v>
      </c>
      <c r="C54" s="115" t="s">
        <v>745</v>
      </c>
      <c r="D54" s="130">
        <v>1</v>
      </c>
      <c r="E54" s="130">
        <v>1</v>
      </c>
      <c r="F54" s="130">
        <v>0</v>
      </c>
      <c r="G54" s="130">
        <v>0</v>
      </c>
      <c r="H54" s="116">
        <f t="shared" si="14"/>
        <v>2</v>
      </c>
      <c r="I54" s="113"/>
      <c r="J54" s="113"/>
      <c r="K54" s="113"/>
      <c r="L54" s="113"/>
      <c r="M54" s="113"/>
      <c r="N54" s="113"/>
      <c r="O54" s="113"/>
      <c r="P54" s="113"/>
      <c r="Q54" s="113"/>
      <c r="R54" s="113"/>
      <c r="S54" s="113"/>
      <c r="T54" s="113"/>
      <c r="U54" s="113"/>
      <c r="V54" s="113"/>
      <c r="W54" s="113"/>
      <c r="X54" s="113"/>
      <c r="Y54" s="113"/>
      <c r="Z54" s="113"/>
    </row>
    <row r="55" spans="1:26" ht="12.75" customHeight="1" x14ac:dyDescent="0.15">
      <c r="A55" s="114">
        <f t="shared" si="15"/>
        <v>38</v>
      </c>
      <c r="B55" s="115" t="s">
        <v>1001</v>
      </c>
      <c r="C55" s="115" t="s">
        <v>752</v>
      </c>
      <c r="D55" s="130">
        <v>1</v>
      </c>
      <c r="E55" s="130">
        <v>1</v>
      </c>
      <c r="F55" s="130">
        <v>1</v>
      </c>
      <c r="G55" s="130">
        <v>0</v>
      </c>
      <c r="H55" s="116">
        <f t="shared" si="14"/>
        <v>3</v>
      </c>
      <c r="I55" s="113"/>
      <c r="J55" s="113"/>
      <c r="K55" s="113"/>
      <c r="L55" s="113"/>
      <c r="M55" s="113"/>
      <c r="N55" s="113"/>
      <c r="O55" s="113"/>
      <c r="P55" s="113"/>
      <c r="Q55" s="113"/>
      <c r="R55" s="113"/>
      <c r="S55" s="113"/>
      <c r="T55" s="113"/>
      <c r="U55" s="113"/>
      <c r="V55" s="113"/>
      <c r="W55" s="113"/>
      <c r="X55" s="113"/>
      <c r="Y55" s="113"/>
      <c r="Z55" s="113"/>
    </row>
    <row r="56" spans="1:26" ht="12.75" customHeight="1" x14ac:dyDescent="0.15">
      <c r="A56" s="114">
        <f t="shared" si="15"/>
        <v>39</v>
      </c>
      <c r="B56" s="115" t="s">
        <v>1001</v>
      </c>
      <c r="C56" s="115" t="s">
        <v>761</v>
      </c>
      <c r="D56" s="130">
        <v>1</v>
      </c>
      <c r="E56" s="130">
        <v>1</v>
      </c>
      <c r="F56" s="130">
        <v>0</v>
      </c>
      <c r="G56" s="130">
        <v>0</v>
      </c>
      <c r="H56" s="116">
        <f t="shared" si="14"/>
        <v>2</v>
      </c>
      <c r="I56" s="113"/>
      <c r="J56" s="113"/>
      <c r="K56" s="113"/>
      <c r="L56" s="113"/>
      <c r="M56" s="113"/>
      <c r="N56" s="113"/>
      <c r="O56" s="113"/>
      <c r="P56" s="113"/>
      <c r="Q56" s="113"/>
      <c r="R56" s="113"/>
      <c r="S56" s="113"/>
      <c r="T56" s="113"/>
      <c r="U56" s="113"/>
      <c r="V56" s="113"/>
      <c r="W56" s="113"/>
      <c r="X56" s="113"/>
      <c r="Y56" s="113"/>
      <c r="Z56" s="113"/>
    </row>
    <row r="57" spans="1:26" ht="12.75" customHeight="1" x14ac:dyDescent="0.15">
      <c r="A57" s="114">
        <f t="shared" si="15"/>
        <v>40</v>
      </c>
      <c r="B57" s="115" t="s">
        <v>1001</v>
      </c>
      <c r="C57" s="115" t="s">
        <v>772</v>
      </c>
      <c r="D57" s="130">
        <v>694</v>
      </c>
      <c r="E57" s="130">
        <v>413</v>
      </c>
      <c r="F57" s="130">
        <v>443</v>
      </c>
      <c r="G57" s="130">
        <v>1134</v>
      </c>
      <c r="H57" s="116">
        <f t="shared" si="14"/>
        <v>2684</v>
      </c>
      <c r="I57" s="113"/>
      <c r="J57" s="113"/>
      <c r="K57" s="113"/>
      <c r="L57" s="113"/>
      <c r="M57" s="113"/>
      <c r="N57" s="113"/>
      <c r="O57" s="113"/>
      <c r="P57" s="113"/>
      <c r="Q57" s="113"/>
      <c r="R57" s="113"/>
      <c r="S57" s="113"/>
      <c r="T57" s="113"/>
      <c r="U57" s="113"/>
      <c r="V57" s="113"/>
      <c r="W57" s="113"/>
      <c r="X57" s="113"/>
      <c r="Y57" s="113"/>
      <c r="Z57" s="113"/>
    </row>
    <row r="58" spans="1:26" ht="12.75" customHeight="1" x14ac:dyDescent="0.15">
      <c r="A58" s="114">
        <f t="shared" si="15"/>
        <v>41</v>
      </c>
      <c r="B58" s="115" t="s">
        <v>1001</v>
      </c>
      <c r="C58" s="115" t="s">
        <v>774</v>
      </c>
      <c r="D58" s="130">
        <v>88</v>
      </c>
      <c r="E58" s="130">
        <v>54</v>
      </c>
      <c r="F58" s="130">
        <v>57</v>
      </c>
      <c r="G58" s="130">
        <v>131</v>
      </c>
      <c r="H58" s="116">
        <f t="shared" si="14"/>
        <v>330</v>
      </c>
      <c r="I58" s="113"/>
      <c r="J58" s="113"/>
      <c r="K58" s="113"/>
      <c r="L58" s="113"/>
      <c r="M58" s="113"/>
      <c r="N58" s="113"/>
      <c r="O58" s="113"/>
      <c r="P58" s="113"/>
      <c r="Q58" s="113"/>
      <c r="R58" s="113"/>
      <c r="S58" s="113"/>
      <c r="T58" s="113"/>
      <c r="U58" s="113"/>
      <c r="V58" s="113"/>
      <c r="W58" s="113"/>
      <c r="X58" s="113"/>
      <c r="Y58" s="113"/>
      <c r="Z58" s="113"/>
    </row>
    <row r="59" spans="1:26" ht="12.75" customHeight="1" x14ac:dyDescent="0.15">
      <c r="A59" s="114">
        <f t="shared" si="15"/>
        <v>42</v>
      </c>
      <c r="B59" s="115" t="s">
        <v>1001</v>
      </c>
      <c r="C59" s="115" t="s">
        <v>794</v>
      </c>
      <c r="D59" s="130">
        <v>447</v>
      </c>
      <c r="E59" s="130">
        <v>263</v>
      </c>
      <c r="F59" s="130">
        <v>280</v>
      </c>
      <c r="G59" s="130">
        <v>708</v>
      </c>
      <c r="H59" s="116">
        <f t="shared" si="14"/>
        <v>1698</v>
      </c>
      <c r="I59" s="113"/>
      <c r="J59" s="113"/>
      <c r="K59" s="113"/>
      <c r="L59" s="113"/>
      <c r="M59" s="113"/>
      <c r="N59" s="113"/>
      <c r="O59" s="113"/>
      <c r="P59" s="113"/>
      <c r="Q59" s="113"/>
      <c r="R59" s="113"/>
      <c r="S59" s="113"/>
      <c r="T59" s="113"/>
      <c r="U59" s="113"/>
      <c r="V59" s="113"/>
      <c r="W59" s="113"/>
      <c r="X59" s="113"/>
      <c r="Y59" s="113"/>
      <c r="Z59" s="113"/>
    </row>
    <row r="60" spans="1:26" ht="12.75" customHeight="1" x14ac:dyDescent="0.15">
      <c r="A60" s="114">
        <f t="shared" si="15"/>
        <v>43</v>
      </c>
      <c r="B60" s="115" t="s">
        <v>1001</v>
      </c>
      <c r="C60" s="115" t="s">
        <v>799</v>
      </c>
      <c r="D60" s="130">
        <v>23</v>
      </c>
      <c r="E60" s="130">
        <v>14</v>
      </c>
      <c r="F60" s="130">
        <v>14</v>
      </c>
      <c r="G60" s="130">
        <v>35</v>
      </c>
      <c r="H60" s="116">
        <f t="shared" si="14"/>
        <v>86</v>
      </c>
      <c r="I60" s="113"/>
      <c r="J60" s="113"/>
      <c r="K60" s="113"/>
      <c r="L60" s="113"/>
      <c r="M60" s="113"/>
      <c r="N60" s="113"/>
      <c r="O60" s="113"/>
      <c r="P60" s="113"/>
      <c r="Q60" s="113"/>
      <c r="R60" s="113"/>
      <c r="S60" s="113"/>
      <c r="T60" s="113"/>
      <c r="U60" s="113"/>
      <c r="V60" s="113"/>
      <c r="W60" s="113"/>
      <c r="X60" s="113"/>
      <c r="Y60" s="113"/>
      <c r="Z60" s="113"/>
    </row>
    <row r="61" spans="1:26" ht="12.75" customHeight="1" x14ac:dyDescent="0.15">
      <c r="A61" s="114">
        <f t="shared" si="15"/>
        <v>44</v>
      </c>
      <c r="B61" s="115" t="s">
        <v>1001</v>
      </c>
      <c r="C61" s="115" t="s">
        <v>809</v>
      </c>
      <c r="D61" s="130">
        <v>98</v>
      </c>
      <c r="E61" s="130">
        <v>59</v>
      </c>
      <c r="F61" s="130">
        <v>64</v>
      </c>
      <c r="G61" s="130">
        <v>152</v>
      </c>
      <c r="H61" s="116">
        <f t="shared" si="14"/>
        <v>373</v>
      </c>
      <c r="I61" s="113"/>
      <c r="J61" s="113"/>
      <c r="K61" s="113"/>
      <c r="L61" s="113"/>
      <c r="M61" s="113"/>
      <c r="N61" s="113"/>
      <c r="O61" s="113"/>
      <c r="P61" s="113"/>
      <c r="Q61" s="113"/>
      <c r="R61" s="113"/>
      <c r="S61" s="113"/>
      <c r="T61" s="113"/>
      <c r="U61" s="113"/>
      <c r="V61" s="113"/>
      <c r="W61" s="113"/>
      <c r="X61" s="113"/>
      <c r="Y61" s="113"/>
      <c r="Z61" s="113"/>
    </row>
    <row r="62" spans="1:26" ht="12.75" customHeight="1" x14ac:dyDescent="0.15">
      <c r="A62" s="114">
        <f t="shared" si="15"/>
        <v>45</v>
      </c>
      <c r="B62" s="115" t="s">
        <v>1001</v>
      </c>
      <c r="C62" s="115" t="s">
        <v>826</v>
      </c>
      <c r="D62" s="130">
        <v>12</v>
      </c>
      <c r="E62" s="130">
        <v>7</v>
      </c>
      <c r="F62" s="130">
        <v>7</v>
      </c>
      <c r="G62" s="130">
        <v>20</v>
      </c>
      <c r="H62" s="116">
        <f t="shared" si="14"/>
        <v>46</v>
      </c>
      <c r="I62" s="113"/>
      <c r="J62" s="113"/>
      <c r="K62" s="113"/>
      <c r="L62" s="113"/>
      <c r="M62" s="113"/>
      <c r="N62" s="113"/>
      <c r="O62" s="113"/>
      <c r="P62" s="113"/>
      <c r="Q62" s="113"/>
      <c r="R62" s="113"/>
      <c r="S62" s="113"/>
      <c r="T62" s="113"/>
      <c r="U62" s="113"/>
      <c r="V62" s="113"/>
      <c r="W62" s="113"/>
      <c r="X62" s="113"/>
      <c r="Y62" s="113"/>
      <c r="Z62" s="113"/>
    </row>
    <row r="63" spans="1:26" ht="12.75" customHeight="1" x14ac:dyDescent="0.15">
      <c r="A63" s="114">
        <f t="shared" si="15"/>
        <v>46</v>
      </c>
      <c r="B63" s="115" t="s">
        <v>1001</v>
      </c>
      <c r="C63" s="115" t="s">
        <v>827</v>
      </c>
      <c r="D63" s="130">
        <v>1</v>
      </c>
      <c r="E63" s="130">
        <v>1</v>
      </c>
      <c r="F63" s="130">
        <v>0</v>
      </c>
      <c r="G63" s="130">
        <v>0</v>
      </c>
      <c r="H63" s="116">
        <f t="shared" si="14"/>
        <v>2</v>
      </c>
      <c r="I63" s="113"/>
      <c r="J63" s="113"/>
      <c r="K63" s="113"/>
      <c r="L63" s="113"/>
      <c r="M63" s="113"/>
      <c r="N63" s="113"/>
      <c r="O63" s="113"/>
      <c r="P63" s="113"/>
      <c r="Q63" s="113"/>
      <c r="R63" s="113"/>
      <c r="S63" s="113"/>
      <c r="T63" s="113"/>
      <c r="U63" s="113"/>
      <c r="V63" s="113"/>
      <c r="W63" s="113"/>
      <c r="X63" s="113"/>
      <c r="Y63" s="113"/>
      <c r="Z63" s="113"/>
    </row>
    <row r="64" spans="1:26" ht="12.75" customHeight="1" x14ac:dyDescent="0.15">
      <c r="A64" s="114">
        <f t="shared" si="15"/>
        <v>47</v>
      </c>
      <c r="B64" s="115" t="s">
        <v>1001</v>
      </c>
      <c r="C64" s="115" t="s">
        <v>837</v>
      </c>
      <c r="D64" s="130">
        <v>60</v>
      </c>
      <c r="E64" s="130">
        <v>35</v>
      </c>
      <c r="F64" s="130">
        <v>38</v>
      </c>
      <c r="G64" s="130">
        <v>97</v>
      </c>
      <c r="H64" s="116">
        <f t="shared" si="14"/>
        <v>230</v>
      </c>
      <c r="I64" s="113"/>
      <c r="J64" s="113"/>
      <c r="K64" s="113"/>
      <c r="L64" s="113"/>
      <c r="M64" s="113"/>
      <c r="N64" s="113"/>
      <c r="O64" s="113"/>
      <c r="P64" s="113"/>
      <c r="Q64" s="113"/>
      <c r="R64" s="113"/>
      <c r="S64" s="113"/>
      <c r="T64" s="113"/>
      <c r="U64" s="113"/>
      <c r="V64" s="113"/>
      <c r="W64" s="113"/>
      <c r="X64" s="113"/>
      <c r="Y64" s="113"/>
      <c r="Z64" s="113"/>
    </row>
    <row r="65" spans="1:26" ht="12.75" customHeight="1" x14ac:dyDescent="0.15">
      <c r="A65" s="114">
        <f t="shared" si="15"/>
        <v>48</v>
      </c>
      <c r="B65" s="115" t="s">
        <v>1001</v>
      </c>
      <c r="C65" s="115" t="s">
        <v>840</v>
      </c>
      <c r="D65" s="130">
        <v>80</v>
      </c>
      <c r="E65" s="130">
        <v>46</v>
      </c>
      <c r="F65" s="130">
        <v>51</v>
      </c>
      <c r="G65" s="130">
        <v>141</v>
      </c>
      <c r="H65" s="116">
        <f t="shared" si="14"/>
        <v>318</v>
      </c>
      <c r="I65" s="113"/>
      <c r="J65" s="113"/>
      <c r="K65" s="113"/>
      <c r="L65" s="113"/>
      <c r="M65" s="113"/>
      <c r="N65" s="113"/>
      <c r="O65" s="113"/>
      <c r="P65" s="113"/>
      <c r="Q65" s="113"/>
      <c r="R65" s="113"/>
      <c r="S65" s="113"/>
      <c r="T65" s="113"/>
      <c r="U65" s="113"/>
      <c r="V65" s="113"/>
      <c r="W65" s="113"/>
      <c r="X65" s="113"/>
      <c r="Y65" s="113"/>
      <c r="Z65" s="113"/>
    </row>
    <row r="66" spans="1:26" ht="12.75" customHeight="1" x14ac:dyDescent="0.15">
      <c r="A66" s="114">
        <f t="shared" si="15"/>
        <v>49</v>
      </c>
      <c r="B66" s="115" t="s">
        <v>1001</v>
      </c>
      <c r="C66" s="115" t="s">
        <v>841</v>
      </c>
      <c r="D66" s="130">
        <v>48</v>
      </c>
      <c r="E66" s="130">
        <v>29</v>
      </c>
      <c r="F66" s="130">
        <v>31</v>
      </c>
      <c r="G66" s="130">
        <v>77</v>
      </c>
      <c r="H66" s="116">
        <f t="shared" si="14"/>
        <v>185</v>
      </c>
      <c r="I66" s="113"/>
      <c r="J66" s="113"/>
      <c r="K66" s="113"/>
      <c r="L66" s="113"/>
      <c r="M66" s="113"/>
      <c r="N66" s="113"/>
      <c r="O66" s="113"/>
      <c r="P66" s="113"/>
      <c r="Q66" s="113"/>
      <c r="R66" s="113"/>
      <c r="S66" s="113"/>
      <c r="T66" s="113"/>
      <c r="U66" s="113"/>
      <c r="V66" s="113"/>
      <c r="W66" s="113"/>
      <c r="X66" s="113"/>
      <c r="Y66" s="113"/>
      <c r="Z66" s="113"/>
    </row>
    <row r="67" spans="1:26" ht="12.75" customHeight="1" x14ac:dyDescent="0.15">
      <c r="A67" s="114">
        <f t="shared" si="15"/>
        <v>50</v>
      </c>
      <c r="B67" s="115" t="s">
        <v>1001</v>
      </c>
      <c r="C67" s="115" t="s">
        <v>854</v>
      </c>
      <c r="D67" s="130">
        <v>308</v>
      </c>
      <c r="E67" s="130">
        <v>182</v>
      </c>
      <c r="F67" s="130">
        <v>190</v>
      </c>
      <c r="G67" s="130">
        <v>466</v>
      </c>
      <c r="H67" s="116">
        <f t="shared" si="14"/>
        <v>1146</v>
      </c>
      <c r="I67" s="113"/>
      <c r="J67" s="113"/>
      <c r="K67" s="113"/>
      <c r="L67" s="113"/>
      <c r="M67" s="113"/>
      <c r="N67" s="113"/>
      <c r="O67" s="113"/>
      <c r="P67" s="113"/>
      <c r="Q67" s="113"/>
      <c r="R67" s="113"/>
      <c r="S67" s="113"/>
      <c r="T67" s="113"/>
      <c r="U67" s="113"/>
      <c r="V67" s="113"/>
      <c r="W67" s="113"/>
      <c r="X67" s="113"/>
      <c r="Y67" s="113"/>
      <c r="Z67" s="113"/>
    </row>
    <row r="68" spans="1:26" ht="12.75" customHeight="1" x14ac:dyDescent="0.15">
      <c r="A68" s="114">
        <f t="shared" si="15"/>
        <v>51</v>
      </c>
      <c r="B68" s="115" t="s">
        <v>1001</v>
      </c>
      <c r="C68" s="115" t="s">
        <v>862</v>
      </c>
      <c r="D68" s="130">
        <v>210</v>
      </c>
      <c r="E68" s="130">
        <v>123</v>
      </c>
      <c r="F68" s="130">
        <v>135</v>
      </c>
      <c r="G68" s="130">
        <v>346</v>
      </c>
      <c r="H68" s="116">
        <f t="shared" si="14"/>
        <v>814</v>
      </c>
      <c r="I68" s="113"/>
      <c r="J68" s="113"/>
      <c r="K68" s="113"/>
      <c r="L68" s="113"/>
      <c r="M68" s="113"/>
      <c r="N68" s="113"/>
      <c r="O68" s="113"/>
      <c r="P68" s="113"/>
      <c r="Q68" s="113"/>
      <c r="R68" s="113"/>
      <c r="S68" s="113"/>
      <c r="T68" s="113"/>
      <c r="U68" s="113"/>
      <c r="V68" s="113"/>
      <c r="W68" s="113"/>
      <c r="X68" s="113"/>
      <c r="Y68" s="113"/>
      <c r="Z68" s="113"/>
    </row>
    <row r="69" spans="1:26" ht="12.75" customHeight="1" x14ac:dyDescent="0.15">
      <c r="A69" s="114">
        <f t="shared" si="15"/>
        <v>52</v>
      </c>
      <c r="B69" s="115" t="s">
        <v>1001</v>
      </c>
      <c r="C69" s="115" t="s">
        <v>863</v>
      </c>
      <c r="D69" s="130">
        <v>87</v>
      </c>
      <c r="E69" s="130">
        <v>53</v>
      </c>
      <c r="F69" s="130">
        <v>55</v>
      </c>
      <c r="G69" s="130">
        <v>142</v>
      </c>
      <c r="H69" s="116">
        <f t="shared" si="14"/>
        <v>337</v>
      </c>
      <c r="I69" s="113"/>
      <c r="J69" s="113"/>
      <c r="K69" s="113"/>
      <c r="L69" s="113"/>
      <c r="M69" s="113"/>
      <c r="N69" s="113"/>
      <c r="O69" s="113"/>
      <c r="P69" s="113"/>
      <c r="Q69" s="113"/>
      <c r="R69" s="113"/>
      <c r="S69" s="113"/>
      <c r="T69" s="113"/>
      <c r="U69" s="113"/>
      <c r="V69" s="113"/>
      <c r="W69" s="113"/>
      <c r="X69" s="113"/>
      <c r="Y69" s="113"/>
      <c r="Z69" s="113"/>
    </row>
    <row r="70" spans="1:26" ht="12.75" customHeight="1" x14ac:dyDescent="0.15">
      <c r="A70" s="114">
        <f t="shared" si="15"/>
        <v>53</v>
      </c>
      <c r="B70" s="115" t="s">
        <v>1001</v>
      </c>
      <c r="C70" s="115" t="s">
        <v>872</v>
      </c>
      <c r="D70" s="130">
        <v>529</v>
      </c>
      <c r="E70" s="130">
        <v>315</v>
      </c>
      <c r="F70" s="130">
        <v>352</v>
      </c>
      <c r="G70" s="130">
        <v>946</v>
      </c>
      <c r="H70" s="116">
        <f t="shared" si="14"/>
        <v>2142</v>
      </c>
      <c r="I70" s="113"/>
      <c r="J70" s="113"/>
      <c r="K70" s="113"/>
      <c r="L70" s="113"/>
      <c r="M70" s="113"/>
      <c r="N70" s="113"/>
      <c r="O70" s="113"/>
      <c r="P70" s="113"/>
      <c r="Q70" s="113"/>
      <c r="R70" s="113"/>
      <c r="S70" s="113"/>
      <c r="T70" s="113"/>
      <c r="U70" s="113"/>
      <c r="V70" s="113"/>
      <c r="W70" s="113"/>
      <c r="X70" s="113"/>
      <c r="Y70" s="113"/>
      <c r="Z70" s="113"/>
    </row>
    <row r="71" spans="1:26" ht="12.75" customHeight="1" x14ac:dyDescent="0.15">
      <c r="A71" s="114">
        <f t="shared" si="15"/>
        <v>54</v>
      </c>
      <c r="B71" s="115" t="s">
        <v>1001</v>
      </c>
      <c r="C71" s="115" t="s">
        <v>873</v>
      </c>
      <c r="D71" s="130">
        <v>18</v>
      </c>
      <c r="E71" s="130">
        <v>11</v>
      </c>
      <c r="F71" s="130">
        <v>12</v>
      </c>
      <c r="G71" s="130">
        <v>28</v>
      </c>
      <c r="H71" s="116">
        <f t="shared" si="14"/>
        <v>69</v>
      </c>
      <c r="I71" s="113"/>
      <c r="J71" s="113"/>
      <c r="K71" s="113"/>
      <c r="L71" s="113"/>
      <c r="M71" s="113"/>
      <c r="N71" s="113"/>
      <c r="O71" s="113"/>
      <c r="P71" s="113"/>
      <c r="Q71" s="113"/>
      <c r="R71" s="113"/>
      <c r="S71" s="113"/>
      <c r="T71" s="113"/>
      <c r="U71" s="113"/>
      <c r="V71" s="113"/>
      <c r="W71" s="113"/>
      <c r="X71" s="113"/>
      <c r="Y71" s="113"/>
      <c r="Z71" s="113"/>
    </row>
    <row r="72" spans="1:26" ht="12.75" customHeight="1" x14ac:dyDescent="0.15">
      <c r="A72" s="114">
        <f t="shared" si="15"/>
        <v>55</v>
      </c>
      <c r="B72" s="115" t="s">
        <v>1001</v>
      </c>
      <c r="C72" s="115" t="s">
        <v>907</v>
      </c>
      <c r="D72" s="130">
        <v>98</v>
      </c>
      <c r="E72" s="130">
        <v>60</v>
      </c>
      <c r="F72" s="130">
        <v>66</v>
      </c>
      <c r="G72" s="130">
        <v>173</v>
      </c>
      <c r="H72" s="116">
        <f t="shared" si="14"/>
        <v>397</v>
      </c>
      <c r="I72" s="113"/>
      <c r="J72" s="113"/>
      <c r="K72" s="113"/>
      <c r="L72" s="113"/>
      <c r="M72" s="113"/>
      <c r="N72" s="113"/>
      <c r="O72" s="113"/>
      <c r="P72" s="113"/>
      <c r="Q72" s="113"/>
      <c r="R72" s="113"/>
      <c r="S72" s="113"/>
      <c r="T72" s="113"/>
      <c r="U72" s="113"/>
      <c r="V72" s="113"/>
      <c r="W72" s="113"/>
      <c r="X72" s="113"/>
      <c r="Y72" s="113"/>
      <c r="Z72" s="113"/>
    </row>
    <row r="73" spans="1:26" ht="12.75" customHeight="1" x14ac:dyDescent="0.15">
      <c r="A73" s="114">
        <f t="shared" si="15"/>
        <v>56</v>
      </c>
      <c r="B73" s="115" t="s">
        <v>1001</v>
      </c>
      <c r="C73" s="115" t="s">
        <v>909</v>
      </c>
      <c r="D73" s="130">
        <v>508</v>
      </c>
      <c r="E73" s="130">
        <v>310</v>
      </c>
      <c r="F73" s="130">
        <v>337</v>
      </c>
      <c r="G73" s="130">
        <v>862</v>
      </c>
      <c r="H73" s="116">
        <f t="shared" si="14"/>
        <v>2017</v>
      </c>
      <c r="I73" s="113"/>
      <c r="J73" s="113"/>
      <c r="K73" s="113"/>
      <c r="L73" s="113"/>
      <c r="M73" s="113"/>
      <c r="N73" s="113"/>
      <c r="O73" s="113"/>
      <c r="P73" s="113"/>
      <c r="Q73" s="113"/>
      <c r="R73" s="113"/>
      <c r="S73" s="113"/>
      <c r="T73" s="113"/>
      <c r="U73" s="113"/>
      <c r="V73" s="113"/>
      <c r="W73" s="113"/>
      <c r="X73" s="113"/>
      <c r="Y73" s="113"/>
      <c r="Z73" s="113"/>
    </row>
    <row r="74" spans="1:26" ht="12.75" customHeight="1" x14ac:dyDescent="0.15">
      <c r="A74" s="114">
        <f t="shared" si="15"/>
        <v>57</v>
      </c>
      <c r="B74" s="115" t="s">
        <v>1001</v>
      </c>
      <c r="C74" s="115" t="s">
        <v>910</v>
      </c>
      <c r="D74" s="130">
        <v>171</v>
      </c>
      <c r="E74" s="130">
        <v>100</v>
      </c>
      <c r="F74" s="130">
        <v>108</v>
      </c>
      <c r="G74" s="130">
        <v>267</v>
      </c>
      <c r="H74" s="116">
        <f t="shared" si="14"/>
        <v>646</v>
      </c>
      <c r="I74" s="113"/>
      <c r="J74" s="113"/>
      <c r="K74" s="113"/>
      <c r="L74" s="113"/>
      <c r="M74" s="113"/>
      <c r="N74" s="113"/>
      <c r="O74" s="113"/>
      <c r="P74" s="113"/>
      <c r="Q74" s="113"/>
      <c r="R74" s="113"/>
      <c r="S74" s="113"/>
      <c r="T74" s="113"/>
      <c r="U74" s="113"/>
      <c r="V74" s="113"/>
      <c r="W74" s="113"/>
      <c r="X74" s="113"/>
      <c r="Y74" s="113"/>
      <c r="Z74" s="113"/>
    </row>
    <row r="75" spans="1:26" ht="12.75" customHeight="1" x14ac:dyDescent="0.15">
      <c r="A75" s="114">
        <f t="shared" si="15"/>
        <v>58</v>
      </c>
      <c r="B75" s="115" t="s">
        <v>1001</v>
      </c>
      <c r="C75" s="115" t="s">
        <v>925</v>
      </c>
      <c r="D75" s="130">
        <v>32</v>
      </c>
      <c r="E75" s="130">
        <v>19</v>
      </c>
      <c r="F75" s="130">
        <v>21</v>
      </c>
      <c r="G75" s="130">
        <v>57</v>
      </c>
      <c r="H75" s="116">
        <f t="shared" si="14"/>
        <v>129</v>
      </c>
      <c r="I75" s="113"/>
      <c r="J75" s="113"/>
      <c r="K75" s="113"/>
      <c r="L75" s="113"/>
      <c r="M75" s="113"/>
      <c r="N75" s="113"/>
      <c r="O75" s="113"/>
      <c r="P75" s="113"/>
      <c r="Q75" s="113"/>
      <c r="R75" s="113"/>
      <c r="S75" s="113"/>
      <c r="T75" s="113"/>
      <c r="U75" s="113"/>
      <c r="V75" s="113"/>
      <c r="W75" s="113"/>
      <c r="X75" s="113"/>
      <c r="Y75" s="113"/>
      <c r="Z75" s="113"/>
    </row>
    <row r="76" spans="1:26" ht="12.75" customHeight="1" x14ac:dyDescent="0.15">
      <c r="A76" s="114">
        <f t="shared" si="15"/>
        <v>59</v>
      </c>
      <c r="B76" s="115" t="s">
        <v>1001</v>
      </c>
      <c r="C76" s="115" t="s">
        <v>926</v>
      </c>
      <c r="D76" s="130">
        <v>170</v>
      </c>
      <c r="E76" s="130">
        <v>101</v>
      </c>
      <c r="F76" s="130">
        <v>112</v>
      </c>
      <c r="G76" s="130">
        <v>300</v>
      </c>
      <c r="H76" s="116">
        <f t="shared" si="14"/>
        <v>683</v>
      </c>
      <c r="I76" s="113"/>
      <c r="J76" s="113"/>
      <c r="K76" s="113"/>
      <c r="L76" s="113"/>
      <c r="M76" s="113"/>
      <c r="N76" s="113"/>
      <c r="O76" s="113"/>
      <c r="P76" s="113"/>
      <c r="Q76" s="113"/>
      <c r="R76" s="113"/>
      <c r="S76" s="113"/>
      <c r="T76" s="113"/>
      <c r="U76" s="113"/>
      <c r="V76" s="113"/>
      <c r="W76" s="113"/>
      <c r="X76" s="113"/>
      <c r="Y76" s="113"/>
      <c r="Z76" s="113"/>
    </row>
    <row r="77" spans="1:26" ht="12.75" customHeight="1" x14ac:dyDescent="0.15">
      <c r="A77" s="114">
        <f t="shared" si="15"/>
        <v>60</v>
      </c>
      <c r="B77" s="115" t="s">
        <v>1001</v>
      </c>
      <c r="C77" s="115" t="s">
        <v>931</v>
      </c>
      <c r="D77" s="130">
        <v>1</v>
      </c>
      <c r="E77" s="130">
        <v>1</v>
      </c>
      <c r="F77" s="130">
        <v>0</v>
      </c>
      <c r="G77" s="130">
        <v>0</v>
      </c>
      <c r="H77" s="116">
        <f t="shared" si="14"/>
        <v>2</v>
      </c>
      <c r="I77" s="113"/>
      <c r="J77" s="113"/>
      <c r="K77" s="113"/>
      <c r="L77" s="113"/>
      <c r="M77" s="113"/>
      <c r="N77" s="113"/>
      <c r="O77" s="113"/>
      <c r="P77" s="113"/>
      <c r="Q77" s="113"/>
      <c r="R77" s="113"/>
      <c r="S77" s="113"/>
      <c r="T77" s="113"/>
      <c r="U77" s="113"/>
      <c r="V77" s="113"/>
      <c r="W77" s="113"/>
      <c r="X77" s="113"/>
      <c r="Y77" s="113"/>
      <c r="Z77" s="113"/>
    </row>
    <row r="78" spans="1:26" ht="12.75" customHeight="1" x14ac:dyDescent="0.15">
      <c r="A78" s="114">
        <f t="shared" si="15"/>
        <v>61</v>
      </c>
      <c r="B78" s="115" t="s">
        <v>1001</v>
      </c>
      <c r="C78" s="115" t="s">
        <v>933</v>
      </c>
      <c r="D78" s="130">
        <v>5</v>
      </c>
      <c r="E78" s="130">
        <v>3</v>
      </c>
      <c r="F78" s="130">
        <v>3</v>
      </c>
      <c r="G78" s="130">
        <v>7</v>
      </c>
      <c r="H78" s="116">
        <f t="shared" si="14"/>
        <v>18</v>
      </c>
      <c r="I78" s="113"/>
      <c r="J78" s="113"/>
      <c r="K78" s="113"/>
      <c r="L78" s="113"/>
      <c r="M78" s="113"/>
      <c r="N78" s="113"/>
      <c r="O78" s="113"/>
      <c r="P78" s="113"/>
      <c r="Q78" s="113"/>
      <c r="R78" s="113"/>
      <c r="S78" s="113"/>
      <c r="T78" s="113"/>
      <c r="U78" s="113"/>
      <c r="V78" s="113"/>
      <c r="W78" s="113"/>
      <c r="X78" s="113"/>
      <c r="Y78" s="113"/>
      <c r="Z78" s="113"/>
    </row>
    <row r="79" spans="1:26" ht="12.75" customHeight="1" x14ac:dyDescent="0.15">
      <c r="A79" s="114">
        <f t="shared" si="15"/>
        <v>62</v>
      </c>
      <c r="B79" s="115" t="s">
        <v>1001</v>
      </c>
      <c r="C79" s="115" t="s">
        <v>942</v>
      </c>
      <c r="D79" s="130">
        <v>216</v>
      </c>
      <c r="E79" s="130">
        <v>128</v>
      </c>
      <c r="F79" s="130">
        <v>149</v>
      </c>
      <c r="G79" s="130">
        <v>402</v>
      </c>
      <c r="H79" s="116">
        <f t="shared" si="14"/>
        <v>895</v>
      </c>
      <c r="I79" s="113"/>
      <c r="J79" s="113"/>
      <c r="K79" s="113"/>
      <c r="L79" s="113"/>
      <c r="M79" s="113"/>
      <c r="N79" s="113"/>
      <c r="O79" s="113"/>
      <c r="P79" s="113"/>
      <c r="Q79" s="113"/>
      <c r="R79" s="113"/>
      <c r="S79" s="113"/>
      <c r="T79" s="113"/>
      <c r="U79" s="113"/>
      <c r="V79" s="113"/>
      <c r="W79" s="113"/>
      <c r="X79" s="113"/>
      <c r="Y79" s="113"/>
      <c r="Z79" s="113"/>
    </row>
    <row r="80" spans="1:26" ht="12.75" customHeight="1" x14ac:dyDescent="0.15">
      <c r="A80" s="114">
        <f t="shared" si="15"/>
        <v>63</v>
      </c>
      <c r="B80" s="115" t="s">
        <v>1001</v>
      </c>
      <c r="C80" s="115" t="s">
        <v>948</v>
      </c>
      <c r="D80" s="130">
        <v>0</v>
      </c>
      <c r="E80" s="130">
        <v>0</v>
      </c>
      <c r="F80" s="130">
        <v>0</v>
      </c>
      <c r="G80" s="130">
        <v>0</v>
      </c>
      <c r="H80" s="116">
        <f t="shared" si="14"/>
        <v>0</v>
      </c>
      <c r="I80" s="113"/>
      <c r="J80" s="113"/>
      <c r="K80" s="113"/>
      <c r="L80" s="113"/>
      <c r="M80" s="113"/>
      <c r="N80" s="113"/>
      <c r="O80" s="113"/>
      <c r="P80" s="113"/>
      <c r="Q80" s="113"/>
      <c r="R80" s="113"/>
      <c r="S80" s="113"/>
      <c r="T80" s="113"/>
      <c r="U80" s="113"/>
      <c r="V80" s="113"/>
      <c r="W80" s="113"/>
      <c r="X80" s="113"/>
      <c r="Y80" s="113"/>
      <c r="Z80" s="113"/>
    </row>
    <row r="81" spans="1:26" ht="12.75" customHeight="1" x14ac:dyDescent="0.15">
      <c r="A81" s="114">
        <f t="shared" si="15"/>
        <v>64</v>
      </c>
      <c r="B81" s="115" t="s">
        <v>1001</v>
      </c>
      <c r="C81" s="115" t="s">
        <v>949</v>
      </c>
      <c r="D81" s="130">
        <v>250</v>
      </c>
      <c r="E81" s="130">
        <v>150</v>
      </c>
      <c r="F81" s="130">
        <v>167</v>
      </c>
      <c r="G81" s="130">
        <v>446</v>
      </c>
      <c r="H81" s="116">
        <f t="shared" si="14"/>
        <v>1013</v>
      </c>
      <c r="I81" s="113"/>
      <c r="J81" s="113"/>
      <c r="K81" s="113"/>
      <c r="L81" s="113"/>
      <c r="M81" s="113"/>
      <c r="N81" s="113"/>
      <c r="O81" s="113"/>
      <c r="P81" s="113"/>
      <c r="Q81" s="113"/>
      <c r="R81" s="113"/>
      <c r="S81" s="113"/>
      <c r="T81" s="113"/>
      <c r="U81" s="113"/>
      <c r="V81" s="113"/>
      <c r="W81" s="113"/>
      <c r="X81" s="113"/>
      <c r="Y81" s="113"/>
      <c r="Z81" s="113"/>
    </row>
    <row r="82" spans="1:26" ht="12.75" customHeight="1" x14ac:dyDescent="0.15">
      <c r="A82" s="114">
        <f t="shared" si="15"/>
        <v>65</v>
      </c>
      <c r="B82" s="115" t="s">
        <v>1001</v>
      </c>
      <c r="C82" s="115" t="s">
        <v>952</v>
      </c>
      <c r="D82" s="130">
        <v>4</v>
      </c>
      <c r="E82" s="130">
        <v>2</v>
      </c>
      <c r="F82" s="130">
        <v>2</v>
      </c>
      <c r="G82" s="130">
        <v>7</v>
      </c>
      <c r="H82" s="116">
        <f t="shared" si="14"/>
        <v>15</v>
      </c>
      <c r="I82" s="113"/>
      <c r="J82" s="113"/>
      <c r="K82" s="113"/>
      <c r="L82" s="113"/>
      <c r="M82" s="113"/>
      <c r="N82" s="113"/>
      <c r="O82" s="113"/>
      <c r="P82" s="113"/>
      <c r="Q82" s="113"/>
      <c r="R82" s="113"/>
      <c r="S82" s="113"/>
      <c r="T82" s="113"/>
      <c r="U82" s="113"/>
      <c r="V82" s="113"/>
      <c r="W82" s="113"/>
      <c r="X82" s="113"/>
      <c r="Y82" s="113"/>
      <c r="Z82" s="113"/>
    </row>
    <row r="83" spans="1:26" ht="12.75" customHeight="1" x14ac:dyDescent="0.15">
      <c r="A83" s="114">
        <f t="shared" si="15"/>
        <v>66</v>
      </c>
      <c r="B83" s="115" t="s">
        <v>1001</v>
      </c>
      <c r="C83" s="115" t="s">
        <v>959</v>
      </c>
      <c r="D83" s="130">
        <v>30</v>
      </c>
      <c r="E83" s="130">
        <v>18</v>
      </c>
      <c r="F83" s="130">
        <v>20</v>
      </c>
      <c r="G83" s="130">
        <v>44</v>
      </c>
      <c r="H83" s="116">
        <f t="shared" si="14"/>
        <v>112</v>
      </c>
      <c r="I83" s="113"/>
      <c r="J83" s="113"/>
      <c r="K83" s="113"/>
      <c r="L83" s="113"/>
      <c r="M83" s="113"/>
      <c r="N83" s="113"/>
      <c r="O83" s="113"/>
      <c r="P83" s="113"/>
      <c r="Q83" s="113"/>
      <c r="R83" s="113"/>
      <c r="S83" s="113"/>
      <c r="T83" s="113"/>
      <c r="U83" s="113"/>
      <c r="V83" s="113"/>
      <c r="W83" s="113"/>
      <c r="X83" s="113"/>
      <c r="Y83" s="113"/>
      <c r="Z83" s="113"/>
    </row>
    <row r="84" spans="1:26" ht="12.75" customHeight="1" x14ac:dyDescent="0.15">
      <c r="A84" s="114">
        <f t="shared" si="15"/>
        <v>67</v>
      </c>
      <c r="B84" s="115" t="s">
        <v>1001</v>
      </c>
      <c r="C84" s="115" t="s">
        <v>961</v>
      </c>
      <c r="D84" s="130">
        <v>32</v>
      </c>
      <c r="E84" s="130">
        <v>19</v>
      </c>
      <c r="F84" s="130">
        <v>21</v>
      </c>
      <c r="G84" s="130">
        <v>47</v>
      </c>
      <c r="H84" s="116">
        <f t="shared" si="14"/>
        <v>119</v>
      </c>
      <c r="I84" s="113"/>
      <c r="J84" s="113"/>
      <c r="K84" s="113"/>
      <c r="L84" s="113"/>
      <c r="M84" s="113"/>
      <c r="N84" s="113"/>
      <c r="O84" s="113"/>
      <c r="P84" s="113"/>
      <c r="Q84" s="113"/>
      <c r="R84" s="113"/>
      <c r="S84" s="113"/>
      <c r="T84" s="113"/>
      <c r="U84" s="113"/>
      <c r="V84" s="113"/>
      <c r="W84" s="113"/>
      <c r="X84" s="113"/>
      <c r="Y84" s="113"/>
      <c r="Z84" s="113"/>
    </row>
    <row r="85" spans="1:26" ht="12.75" customHeight="1" x14ac:dyDescent="0.15">
      <c r="A85" s="114">
        <f t="shared" si="15"/>
        <v>68</v>
      </c>
      <c r="B85" s="115" t="s">
        <v>1001</v>
      </c>
      <c r="C85" s="115" t="s">
        <v>963</v>
      </c>
      <c r="D85" s="130">
        <v>62</v>
      </c>
      <c r="E85" s="130">
        <v>37</v>
      </c>
      <c r="F85" s="130">
        <v>40</v>
      </c>
      <c r="G85" s="130">
        <v>96</v>
      </c>
      <c r="H85" s="116">
        <f t="shared" si="14"/>
        <v>235</v>
      </c>
      <c r="I85" s="113"/>
      <c r="J85" s="113"/>
      <c r="K85" s="113"/>
      <c r="L85" s="113"/>
      <c r="M85" s="113"/>
      <c r="N85" s="113"/>
      <c r="O85" s="113"/>
      <c r="P85" s="113"/>
      <c r="Q85" s="113"/>
      <c r="R85" s="113"/>
      <c r="S85" s="113"/>
      <c r="T85" s="113"/>
      <c r="U85" s="113"/>
      <c r="V85" s="113"/>
      <c r="W85" s="113"/>
      <c r="X85" s="113"/>
      <c r="Y85" s="113"/>
      <c r="Z85" s="113"/>
    </row>
    <row r="86" spans="1:26" ht="12.75" customHeight="1" x14ac:dyDescent="0.15">
      <c r="A86" s="114">
        <f t="shared" si="15"/>
        <v>69</v>
      </c>
      <c r="B86" s="115" t="s">
        <v>1001</v>
      </c>
      <c r="C86" s="115" t="s">
        <v>965</v>
      </c>
      <c r="D86" s="130">
        <v>208</v>
      </c>
      <c r="E86" s="130">
        <v>121</v>
      </c>
      <c r="F86" s="130">
        <v>135</v>
      </c>
      <c r="G86" s="130">
        <v>354</v>
      </c>
      <c r="H86" s="116">
        <f t="shared" si="14"/>
        <v>818</v>
      </c>
      <c r="I86" s="113"/>
      <c r="J86" s="113"/>
      <c r="K86" s="113"/>
      <c r="L86" s="113"/>
      <c r="M86" s="113"/>
      <c r="N86" s="113"/>
      <c r="O86" s="113"/>
      <c r="P86" s="113"/>
      <c r="Q86" s="113"/>
      <c r="R86" s="113"/>
      <c r="S86" s="113"/>
      <c r="T86" s="113"/>
      <c r="U86" s="113"/>
      <c r="V86" s="113"/>
      <c r="W86" s="113"/>
      <c r="X86" s="113"/>
      <c r="Y86" s="113"/>
      <c r="Z86" s="113"/>
    </row>
    <row r="87" spans="1:26" ht="12.75" customHeight="1" x14ac:dyDescent="0.15">
      <c r="A87" s="114">
        <f t="shared" si="15"/>
        <v>70</v>
      </c>
      <c r="B87" s="115" t="s">
        <v>1001</v>
      </c>
      <c r="C87" s="115" t="s">
        <v>967</v>
      </c>
      <c r="D87" s="130">
        <v>147</v>
      </c>
      <c r="E87" s="130">
        <v>88</v>
      </c>
      <c r="F87" s="130">
        <v>94</v>
      </c>
      <c r="G87" s="130">
        <v>233</v>
      </c>
      <c r="H87" s="116">
        <f t="shared" si="14"/>
        <v>562</v>
      </c>
      <c r="I87" s="113"/>
      <c r="J87" s="113"/>
      <c r="K87" s="113"/>
      <c r="L87" s="113"/>
      <c r="M87" s="113"/>
      <c r="N87" s="113"/>
      <c r="O87" s="113"/>
      <c r="P87" s="113"/>
      <c r="Q87" s="113"/>
      <c r="R87" s="113"/>
      <c r="S87" s="113"/>
      <c r="T87" s="113"/>
      <c r="U87" s="113"/>
      <c r="V87" s="113"/>
      <c r="W87" s="113"/>
      <c r="X87" s="113"/>
      <c r="Y87" s="113"/>
      <c r="Z87" s="113"/>
    </row>
    <row r="88" spans="1:26" ht="12.75" customHeight="1" x14ac:dyDescent="0.15">
      <c r="A88" s="114">
        <f t="shared" si="15"/>
        <v>71</v>
      </c>
      <c r="B88" s="115" t="s">
        <v>1001</v>
      </c>
      <c r="C88" s="115" t="s">
        <v>978</v>
      </c>
      <c r="D88" s="130">
        <v>107</v>
      </c>
      <c r="E88" s="130">
        <v>63</v>
      </c>
      <c r="F88" s="130">
        <v>67</v>
      </c>
      <c r="G88" s="130">
        <v>166</v>
      </c>
      <c r="H88" s="116">
        <f t="shared" si="14"/>
        <v>403</v>
      </c>
      <c r="I88" s="113"/>
      <c r="J88" s="113"/>
      <c r="K88" s="113"/>
      <c r="L88" s="113"/>
      <c r="M88" s="113"/>
      <c r="N88" s="113"/>
      <c r="O88" s="113"/>
      <c r="P88" s="113"/>
      <c r="Q88" s="113"/>
      <c r="R88" s="113"/>
      <c r="S88" s="113"/>
      <c r="T88" s="113"/>
      <c r="U88" s="113"/>
      <c r="V88" s="113"/>
      <c r="W88" s="113"/>
      <c r="X88" s="113"/>
      <c r="Y88" s="113"/>
      <c r="Z88" s="113"/>
    </row>
    <row r="89" spans="1:26" ht="12.75" customHeight="1" x14ac:dyDescent="0.15">
      <c r="A89" s="114">
        <f t="shared" si="15"/>
        <v>72</v>
      </c>
      <c r="B89" s="115" t="s">
        <v>1001</v>
      </c>
      <c r="C89" s="115" t="s">
        <v>979</v>
      </c>
      <c r="D89" s="130">
        <v>627</v>
      </c>
      <c r="E89" s="130">
        <v>384</v>
      </c>
      <c r="F89" s="130">
        <v>413</v>
      </c>
      <c r="G89" s="130">
        <v>1086</v>
      </c>
      <c r="H89" s="116">
        <f t="shared" si="14"/>
        <v>2510</v>
      </c>
      <c r="I89" s="113"/>
      <c r="J89" s="113"/>
      <c r="K89" s="113"/>
      <c r="L89" s="113"/>
      <c r="M89" s="113"/>
      <c r="N89" s="113"/>
      <c r="O89" s="113"/>
      <c r="P89" s="113"/>
      <c r="Q89" s="113"/>
      <c r="R89" s="113"/>
      <c r="S89" s="113"/>
      <c r="T89" s="113"/>
      <c r="U89" s="113"/>
      <c r="V89" s="113"/>
      <c r="W89" s="113"/>
      <c r="X89" s="113"/>
      <c r="Y89" s="113"/>
      <c r="Z89" s="113"/>
    </row>
    <row r="90" spans="1:26" ht="12.75" customHeight="1" x14ac:dyDescent="0.15">
      <c r="A90" s="114">
        <f t="shared" si="15"/>
        <v>73</v>
      </c>
      <c r="B90" s="115" t="s">
        <v>1001</v>
      </c>
      <c r="C90" s="115" t="s">
        <v>983</v>
      </c>
      <c r="D90" s="130">
        <v>96</v>
      </c>
      <c r="E90" s="130">
        <v>57</v>
      </c>
      <c r="F90" s="130">
        <v>62</v>
      </c>
      <c r="G90" s="130">
        <v>166</v>
      </c>
      <c r="H90" s="116">
        <f t="shared" si="14"/>
        <v>381</v>
      </c>
      <c r="I90" s="113"/>
      <c r="J90" s="113"/>
      <c r="K90" s="113"/>
      <c r="L90" s="113"/>
      <c r="M90" s="113"/>
      <c r="N90" s="113"/>
      <c r="O90" s="113"/>
      <c r="P90" s="113"/>
      <c r="Q90" s="113"/>
      <c r="R90" s="113"/>
      <c r="S90" s="113"/>
      <c r="T90" s="113"/>
      <c r="U90" s="113"/>
      <c r="V90" s="113"/>
      <c r="W90" s="113"/>
      <c r="X90" s="113"/>
      <c r="Y90" s="113"/>
      <c r="Z90" s="113"/>
    </row>
    <row r="91" spans="1:26" ht="12.75" customHeight="1" x14ac:dyDescent="0.15">
      <c r="A91" s="114">
        <f t="shared" si="15"/>
        <v>74</v>
      </c>
      <c r="B91" s="115" t="s">
        <v>1001</v>
      </c>
      <c r="C91" s="115" t="s">
        <v>994</v>
      </c>
      <c r="D91" s="130">
        <v>12</v>
      </c>
      <c r="E91" s="130">
        <v>7</v>
      </c>
      <c r="F91" s="130">
        <v>8</v>
      </c>
      <c r="G91" s="130">
        <v>20</v>
      </c>
      <c r="H91" s="116">
        <f t="shared" si="14"/>
        <v>47</v>
      </c>
      <c r="I91" s="113"/>
      <c r="J91" s="113"/>
      <c r="K91" s="113"/>
      <c r="L91" s="113"/>
      <c r="M91" s="113"/>
      <c r="N91" s="113"/>
      <c r="O91" s="113"/>
      <c r="P91" s="113"/>
      <c r="Q91" s="113"/>
      <c r="R91" s="113"/>
      <c r="S91" s="113"/>
      <c r="T91" s="113"/>
      <c r="U91" s="113"/>
      <c r="V91" s="113"/>
      <c r="W91" s="113"/>
      <c r="X91" s="113"/>
      <c r="Y91" s="113"/>
      <c r="Z91" s="113"/>
    </row>
    <row r="92" spans="1:26" ht="12.75" customHeight="1" x14ac:dyDescent="0.15">
      <c r="A92" s="114">
        <f t="shared" si="15"/>
        <v>75</v>
      </c>
      <c r="B92" s="115" t="s">
        <v>1001</v>
      </c>
      <c r="C92" s="115" t="s">
        <v>996</v>
      </c>
      <c r="D92" s="130">
        <v>1773</v>
      </c>
      <c r="E92" s="130">
        <v>1066</v>
      </c>
      <c r="F92" s="130">
        <v>1170</v>
      </c>
      <c r="G92" s="130">
        <v>3039</v>
      </c>
      <c r="H92" s="116">
        <f t="shared" si="14"/>
        <v>7048</v>
      </c>
      <c r="I92" s="113"/>
      <c r="J92" s="113"/>
      <c r="K92" s="113"/>
      <c r="L92" s="113"/>
      <c r="M92" s="113"/>
      <c r="N92" s="113"/>
      <c r="O92" s="113"/>
      <c r="P92" s="113"/>
      <c r="Q92" s="113"/>
      <c r="R92" s="113"/>
      <c r="S92" s="113"/>
      <c r="T92" s="113"/>
      <c r="U92" s="113"/>
      <c r="V92" s="113"/>
      <c r="W92" s="113"/>
      <c r="X92" s="113"/>
      <c r="Y92" s="113"/>
      <c r="Z92" s="113"/>
    </row>
    <row r="93" spans="1:26" ht="12.75" customHeight="1" x14ac:dyDescent="0.15">
      <c r="A93" s="114">
        <f t="shared" si="15"/>
        <v>76</v>
      </c>
      <c r="B93" s="115" t="s">
        <v>1001</v>
      </c>
      <c r="C93" s="115" t="s">
        <v>1001</v>
      </c>
      <c r="D93" s="130">
        <v>20427</v>
      </c>
      <c r="E93" s="130">
        <v>12435</v>
      </c>
      <c r="F93" s="130">
        <v>13728</v>
      </c>
      <c r="G93" s="130">
        <v>35412</v>
      </c>
      <c r="H93" s="116">
        <f t="shared" si="14"/>
        <v>82002</v>
      </c>
      <c r="I93" s="113"/>
      <c r="J93" s="113"/>
      <c r="K93" s="113"/>
      <c r="L93" s="113"/>
      <c r="M93" s="113"/>
      <c r="N93" s="113"/>
      <c r="O93" s="113"/>
      <c r="P93" s="113"/>
      <c r="Q93" s="113"/>
      <c r="R93" s="113"/>
      <c r="S93" s="113"/>
      <c r="T93" s="113"/>
      <c r="U93" s="113"/>
      <c r="V93" s="113"/>
      <c r="W93" s="113"/>
      <c r="X93" s="113"/>
      <c r="Y93" s="113"/>
      <c r="Z93" s="113"/>
    </row>
    <row r="94" spans="1:26" ht="12.75" customHeight="1" x14ac:dyDescent="0.15">
      <c r="A94" s="114">
        <f t="shared" si="15"/>
        <v>77</v>
      </c>
      <c r="B94" s="115" t="s">
        <v>1001</v>
      </c>
      <c r="C94" s="115" t="s">
        <v>1006</v>
      </c>
      <c r="D94" s="130">
        <v>123</v>
      </c>
      <c r="E94" s="130">
        <v>72</v>
      </c>
      <c r="F94" s="130">
        <v>81</v>
      </c>
      <c r="G94" s="130">
        <v>218</v>
      </c>
      <c r="H94" s="116">
        <f t="shared" si="14"/>
        <v>494</v>
      </c>
      <c r="I94" s="113"/>
      <c r="J94" s="113"/>
      <c r="K94" s="113"/>
      <c r="L94" s="113"/>
      <c r="M94" s="113"/>
      <c r="N94" s="113"/>
      <c r="O94" s="113"/>
      <c r="P94" s="113"/>
      <c r="Q94" s="113"/>
      <c r="R94" s="113"/>
      <c r="S94" s="113"/>
      <c r="T94" s="113"/>
      <c r="U94" s="113"/>
      <c r="V94" s="113"/>
      <c r="W94" s="113"/>
      <c r="X94" s="113"/>
      <c r="Y94" s="113"/>
      <c r="Z94" s="113"/>
    </row>
    <row r="95" spans="1:26" ht="12.75" customHeight="1" x14ac:dyDescent="0.15">
      <c r="A95" s="114">
        <f t="shared" si="15"/>
        <v>78</v>
      </c>
      <c r="B95" s="115" t="s">
        <v>1001</v>
      </c>
      <c r="C95" s="115" t="s">
        <v>1008</v>
      </c>
      <c r="D95" s="130">
        <v>1</v>
      </c>
      <c r="E95" s="130">
        <v>1</v>
      </c>
      <c r="F95" s="130">
        <v>0</v>
      </c>
      <c r="G95" s="130">
        <v>0</v>
      </c>
      <c r="H95" s="116">
        <f t="shared" si="14"/>
        <v>2</v>
      </c>
      <c r="I95" s="113"/>
      <c r="J95" s="113"/>
      <c r="K95" s="113"/>
      <c r="L95" s="113"/>
      <c r="M95" s="113"/>
      <c r="N95" s="113"/>
      <c r="O95" s="113"/>
      <c r="P95" s="113"/>
      <c r="Q95" s="113"/>
      <c r="R95" s="113"/>
      <c r="S95" s="113"/>
      <c r="T95" s="113"/>
      <c r="U95" s="113"/>
      <c r="V95" s="113"/>
      <c r="W95" s="113"/>
      <c r="X95" s="113"/>
      <c r="Y95" s="113"/>
      <c r="Z95" s="113"/>
    </row>
    <row r="96" spans="1:26" ht="12.75" customHeight="1" x14ac:dyDescent="0.15">
      <c r="A96" s="114">
        <f t="shared" si="15"/>
        <v>79</v>
      </c>
      <c r="B96" s="115" t="s">
        <v>1001</v>
      </c>
      <c r="C96" s="115" t="s">
        <v>1011</v>
      </c>
      <c r="D96" s="130">
        <v>10</v>
      </c>
      <c r="E96" s="130">
        <v>6</v>
      </c>
      <c r="F96" s="130">
        <v>7</v>
      </c>
      <c r="G96" s="130">
        <v>15</v>
      </c>
      <c r="H96" s="116">
        <f t="shared" si="14"/>
        <v>38</v>
      </c>
      <c r="I96" s="113"/>
      <c r="J96" s="113"/>
      <c r="K96" s="113"/>
      <c r="L96" s="113"/>
      <c r="M96" s="113"/>
      <c r="N96" s="113"/>
      <c r="O96" s="113"/>
      <c r="P96" s="113"/>
      <c r="Q96" s="113"/>
      <c r="R96" s="113"/>
      <c r="S96" s="113"/>
      <c r="T96" s="113"/>
      <c r="U96" s="113"/>
      <c r="V96" s="113"/>
      <c r="W96" s="113"/>
      <c r="X96" s="113"/>
      <c r="Y96" s="113"/>
      <c r="Z96" s="113"/>
    </row>
    <row r="97" spans="1:26" ht="12.75" customHeight="1" x14ac:dyDescent="0.15">
      <c r="A97" s="114">
        <f t="shared" si="15"/>
        <v>80</v>
      </c>
      <c r="B97" s="115" t="s">
        <v>1001</v>
      </c>
      <c r="C97" s="115" t="s">
        <v>1019</v>
      </c>
      <c r="D97" s="130">
        <v>13</v>
      </c>
      <c r="E97" s="130">
        <v>8</v>
      </c>
      <c r="F97" s="130">
        <v>9</v>
      </c>
      <c r="G97" s="130">
        <v>23</v>
      </c>
      <c r="H97" s="116">
        <f t="shared" si="14"/>
        <v>53</v>
      </c>
      <c r="I97" s="113"/>
      <c r="J97" s="113"/>
      <c r="K97" s="113"/>
      <c r="L97" s="113"/>
      <c r="M97" s="113"/>
      <c r="N97" s="113"/>
      <c r="O97" s="113"/>
      <c r="P97" s="113"/>
      <c r="Q97" s="113"/>
      <c r="R97" s="113"/>
      <c r="S97" s="113"/>
      <c r="T97" s="113"/>
      <c r="U97" s="113"/>
      <c r="V97" s="113"/>
      <c r="W97" s="113"/>
      <c r="X97" s="113"/>
      <c r="Y97" s="113"/>
      <c r="Z97" s="113"/>
    </row>
    <row r="98" spans="1:26" ht="12.75" customHeight="1" x14ac:dyDescent="0.15">
      <c r="A98" s="114">
        <f t="shared" si="15"/>
        <v>81</v>
      </c>
      <c r="B98" s="115" t="s">
        <v>1001</v>
      </c>
      <c r="C98" s="115" t="s">
        <v>1030</v>
      </c>
      <c r="D98" s="130">
        <v>101</v>
      </c>
      <c r="E98" s="130">
        <v>61</v>
      </c>
      <c r="F98" s="130">
        <v>65</v>
      </c>
      <c r="G98" s="130">
        <v>162</v>
      </c>
      <c r="H98" s="116">
        <f t="shared" si="14"/>
        <v>389</v>
      </c>
      <c r="I98" s="113"/>
      <c r="J98" s="113"/>
      <c r="K98" s="113"/>
      <c r="L98" s="113"/>
      <c r="M98" s="113"/>
      <c r="N98" s="113"/>
      <c r="O98" s="113"/>
      <c r="P98" s="113"/>
      <c r="Q98" s="113"/>
      <c r="R98" s="113"/>
      <c r="S98" s="113"/>
      <c r="T98" s="113"/>
      <c r="U98" s="113"/>
      <c r="V98" s="113"/>
      <c r="W98" s="113"/>
      <c r="X98" s="113"/>
      <c r="Y98" s="113"/>
      <c r="Z98" s="113"/>
    </row>
    <row r="99" spans="1:26" ht="12.75" customHeight="1" x14ac:dyDescent="0.15">
      <c r="A99" s="114">
        <f t="shared" si="15"/>
        <v>82</v>
      </c>
      <c r="B99" s="115" t="s">
        <v>1001</v>
      </c>
      <c r="C99" s="115" t="s">
        <v>1034</v>
      </c>
      <c r="D99" s="130">
        <v>269</v>
      </c>
      <c r="E99" s="130">
        <v>161</v>
      </c>
      <c r="F99" s="130">
        <v>175</v>
      </c>
      <c r="G99" s="130">
        <v>461</v>
      </c>
      <c r="H99" s="116">
        <f t="shared" si="14"/>
        <v>1066</v>
      </c>
      <c r="I99" s="113"/>
      <c r="J99" s="113"/>
      <c r="K99" s="113"/>
      <c r="L99" s="113"/>
      <c r="M99" s="113"/>
      <c r="N99" s="113"/>
      <c r="O99" s="113"/>
      <c r="P99" s="113"/>
      <c r="Q99" s="113"/>
      <c r="R99" s="113"/>
      <c r="S99" s="113"/>
      <c r="T99" s="113"/>
      <c r="U99" s="113"/>
      <c r="V99" s="113"/>
      <c r="W99" s="113"/>
      <c r="X99" s="113"/>
      <c r="Y99" s="113"/>
      <c r="Z99" s="113"/>
    </row>
    <row r="100" spans="1:26" ht="12.75" customHeight="1" x14ac:dyDescent="0.15">
      <c r="A100" s="114">
        <f t="shared" si="15"/>
        <v>83</v>
      </c>
      <c r="B100" s="115" t="s">
        <v>1001</v>
      </c>
      <c r="C100" s="115" t="s">
        <v>1036</v>
      </c>
      <c r="D100" s="130">
        <v>205</v>
      </c>
      <c r="E100" s="130">
        <v>123</v>
      </c>
      <c r="F100" s="130">
        <v>137</v>
      </c>
      <c r="G100" s="130">
        <v>350</v>
      </c>
      <c r="H100" s="116">
        <f t="shared" si="14"/>
        <v>815</v>
      </c>
      <c r="I100" s="113"/>
      <c r="J100" s="113"/>
      <c r="K100" s="113"/>
      <c r="L100" s="113"/>
      <c r="M100" s="113"/>
      <c r="N100" s="113"/>
      <c r="O100" s="113"/>
      <c r="P100" s="113"/>
      <c r="Q100" s="113"/>
      <c r="R100" s="113"/>
      <c r="S100" s="113"/>
      <c r="T100" s="113"/>
      <c r="U100" s="113"/>
      <c r="V100" s="113"/>
      <c r="W100" s="113"/>
      <c r="X100" s="113"/>
      <c r="Y100" s="113"/>
      <c r="Z100" s="113"/>
    </row>
    <row r="101" spans="1:26" ht="12.75" customHeight="1" x14ac:dyDescent="0.15">
      <c r="A101" s="114">
        <f t="shared" si="15"/>
        <v>84</v>
      </c>
      <c r="B101" s="115" t="s">
        <v>1001</v>
      </c>
      <c r="C101" s="115" t="s">
        <v>1053</v>
      </c>
      <c r="D101" s="130">
        <v>52</v>
      </c>
      <c r="E101" s="130">
        <v>31</v>
      </c>
      <c r="F101" s="130">
        <v>33</v>
      </c>
      <c r="G101" s="130">
        <v>85</v>
      </c>
      <c r="H101" s="116">
        <f t="shared" si="14"/>
        <v>201</v>
      </c>
      <c r="I101" s="113"/>
      <c r="J101" s="113"/>
      <c r="K101" s="113"/>
      <c r="L101" s="113"/>
      <c r="M101" s="113"/>
      <c r="N101" s="113"/>
      <c r="O101" s="113"/>
      <c r="P101" s="113"/>
      <c r="Q101" s="113"/>
      <c r="R101" s="113"/>
      <c r="S101" s="113"/>
      <c r="T101" s="113"/>
      <c r="U101" s="113"/>
      <c r="V101" s="113"/>
      <c r="W101" s="113"/>
      <c r="X101" s="113"/>
      <c r="Y101" s="113"/>
      <c r="Z101" s="113"/>
    </row>
    <row r="102" spans="1:26" ht="12.75" customHeight="1" x14ac:dyDescent="0.15">
      <c r="A102" s="114">
        <f t="shared" si="15"/>
        <v>85</v>
      </c>
      <c r="B102" s="115" t="s">
        <v>1001</v>
      </c>
      <c r="C102" s="115" t="s">
        <v>1075</v>
      </c>
      <c r="D102" s="130">
        <v>1395</v>
      </c>
      <c r="E102" s="130">
        <v>827</v>
      </c>
      <c r="F102" s="130">
        <v>898</v>
      </c>
      <c r="G102" s="130">
        <v>2332</v>
      </c>
      <c r="H102" s="116">
        <f t="shared" si="14"/>
        <v>5452</v>
      </c>
      <c r="I102" s="113"/>
      <c r="J102" s="113"/>
      <c r="K102" s="113"/>
      <c r="L102" s="113"/>
      <c r="M102" s="113"/>
      <c r="N102" s="113"/>
      <c r="O102" s="113"/>
      <c r="P102" s="113"/>
      <c r="Q102" s="113"/>
      <c r="R102" s="113"/>
      <c r="S102" s="113"/>
      <c r="T102" s="113"/>
      <c r="U102" s="113"/>
      <c r="V102" s="113"/>
      <c r="W102" s="113"/>
      <c r="X102" s="113"/>
      <c r="Y102" s="113"/>
      <c r="Z102" s="113"/>
    </row>
    <row r="103" spans="1:26" ht="12.75" customHeight="1" x14ac:dyDescent="0.15">
      <c r="A103" s="114">
        <f t="shared" si="15"/>
        <v>86</v>
      </c>
      <c r="B103" s="115" t="s">
        <v>1001</v>
      </c>
      <c r="C103" s="115" t="s">
        <v>1078</v>
      </c>
      <c r="D103" s="130">
        <v>4</v>
      </c>
      <c r="E103" s="130">
        <v>3</v>
      </c>
      <c r="F103" s="130">
        <v>3</v>
      </c>
      <c r="G103" s="130">
        <v>6</v>
      </c>
      <c r="H103" s="116">
        <f t="shared" si="14"/>
        <v>16</v>
      </c>
      <c r="I103" s="113"/>
      <c r="J103" s="113"/>
      <c r="K103" s="113"/>
      <c r="L103" s="113"/>
      <c r="M103" s="113"/>
      <c r="N103" s="113"/>
      <c r="O103" s="113"/>
      <c r="P103" s="113"/>
      <c r="Q103" s="113"/>
      <c r="R103" s="113"/>
      <c r="S103" s="113"/>
      <c r="T103" s="113"/>
      <c r="U103" s="113"/>
      <c r="V103" s="113"/>
      <c r="W103" s="113"/>
      <c r="X103" s="113"/>
      <c r="Y103" s="113"/>
      <c r="Z103" s="113"/>
    </row>
    <row r="104" spans="1:26" ht="12.75" customHeight="1" x14ac:dyDescent="0.15">
      <c r="A104" s="114">
        <f t="shared" si="15"/>
        <v>87</v>
      </c>
      <c r="B104" s="115" t="s">
        <v>1001</v>
      </c>
      <c r="C104" s="115" t="s">
        <v>1080</v>
      </c>
      <c r="D104" s="130">
        <v>26</v>
      </c>
      <c r="E104" s="130">
        <v>16</v>
      </c>
      <c r="F104" s="130">
        <v>17</v>
      </c>
      <c r="G104" s="130">
        <v>46</v>
      </c>
      <c r="H104" s="116">
        <f t="shared" si="14"/>
        <v>105</v>
      </c>
      <c r="I104" s="113"/>
      <c r="J104" s="113"/>
      <c r="K104" s="113"/>
      <c r="L104" s="113"/>
      <c r="M104" s="113"/>
      <c r="N104" s="113"/>
      <c r="O104" s="113"/>
      <c r="P104" s="113"/>
      <c r="Q104" s="113"/>
      <c r="R104" s="113"/>
      <c r="S104" s="113"/>
      <c r="T104" s="113"/>
      <c r="U104" s="113"/>
      <c r="V104" s="113"/>
      <c r="W104" s="113"/>
      <c r="X104" s="113"/>
      <c r="Y104" s="113"/>
      <c r="Z104" s="113"/>
    </row>
    <row r="105" spans="1:26" ht="12.75" customHeight="1" x14ac:dyDescent="0.15">
      <c r="A105" s="114">
        <f t="shared" si="15"/>
        <v>88</v>
      </c>
      <c r="B105" s="115" t="s">
        <v>1001</v>
      </c>
      <c r="C105" s="115" t="s">
        <v>1082</v>
      </c>
      <c r="D105" s="130">
        <v>340</v>
      </c>
      <c r="E105" s="130">
        <v>207</v>
      </c>
      <c r="F105" s="130">
        <v>224</v>
      </c>
      <c r="G105" s="130">
        <v>561</v>
      </c>
      <c r="H105" s="116">
        <f t="shared" si="14"/>
        <v>1332</v>
      </c>
      <c r="I105" s="113"/>
      <c r="J105" s="113"/>
      <c r="K105" s="113"/>
      <c r="L105" s="113"/>
      <c r="M105" s="113"/>
      <c r="N105" s="113"/>
      <c r="O105" s="113"/>
      <c r="P105" s="113"/>
      <c r="Q105" s="113"/>
      <c r="R105" s="113"/>
      <c r="S105" s="113"/>
      <c r="T105" s="113"/>
      <c r="U105" s="113"/>
      <c r="V105" s="113"/>
      <c r="W105" s="113"/>
      <c r="X105" s="113"/>
      <c r="Y105" s="113"/>
      <c r="Z105" s="113"/>
    </row>
    <row r="106" spans="1:26" ht="12.75" customHeight="1" x14ac:dyDescent="0.15">
      <c r="A106" s="114">
        <f t="shared" si="15"/>
        <v>89</v>
      </c>
      <c r="B106" s="115" t="s">
        <v>1001</v>
      </c>
      <c r="C106" s="115" t="s">
        <v>1088</v>
      </c>
      <c r="D106" s="130">
        <v>217</v>
      </c>
      <c r="E106" s="130">
        <v>131</v>
      </c>
      <c r="F106" s="130">
        <v>140</v>
      </c>
      <c r="G106" s="130">
        <v>362</v>
      </c>
      <c r="H106" s="116">
        <f t="shared" si="14"/>
        <v>850</v>
      </c>
      <c r="I106" s="113"/>
      <c r="J106" s="113"/>
      <c r="K106" s="113"/>
      <c r="L106" s="113"/>
      <c r="M106" s="113"/>
      <c r="N106" s="113"/>
      <c r="O106" s="113"/>
      <c r="P106" s="113"/>
      <c r="Q106" s="113"/>
      <c r="R106" s="113"/>
      <c r="S106" s="113"/>
      <c r="T106" s="113"/>
      <c r="U106" s="113"/>
      <c r="V106" s="113"/>
      <c r="W106" s="113"/>
      <c r="X106" s="113"/>
      <c r="Y106" s="113"/>
      <c r="Z106" s="113"/>
    </row>
    <row r="107" spans="1:26" ht="12.75" customHeight="1" x14ac:dyDescent="0.15">
      <c r="A107" s="114">
        <f t="shared" si="15"/>
        <v>90</v>
      </c>
      <c r="B107" s="115" t="s">
        <v>1001</v>
      </c>
      <c r="C107" s="115" t="s">
        <v>1104</v>
      </c>
      <c r="D107" s="130">
        <v>919</v>
      </c>
      <c r="E107" s="130">
        <v>543</v>
      </c>
      <c r="F107" s="130">
        <v>592</v>
      </c>
      <c r="G107" s="130">
        <v>1572</v>
      </c>
      <c r="H107" s="116">
        <f t="shared" si="14"/>
        <v>3626</v>
      </c>
      <c r="I107" s="113"/>
      <c r="J107" s="113"/>
      <c r="K107" s="113"/>
      <c r="L107" s="113"/>
      <c r="M107" s="113"/>
      <c r="N107" s="113"/>
      <c r="O107" s="113"/>
      <c r="P107" s="113"/>
      <c r="Q107" s="113"/>
      <c r="R107" s="113"/>
      <c r="S107" s="113"/>
      <c r="T107" s="113"/>
      <c r="U107" s="113"/>
      <c r="V107" s="113"/>
      <c r="W107" s="113"/>
      <c r="X107" s="113"/>
      <c r="Y107" s="113"/>
      <c r="Z107" s="113"/>
    </row>
    <row r="108" spans="1:26" ht="12.75" customHeight="1" x14ac:dyDescent="0.15">
      <c r="A108" s="114">
        <f t="shared" si="15"/>
        <v>91</v>
      </c>
      <c r="B108" s="115" t="s">
        <v>1001</v>
      </c>
      <c r="C108" s="115" t="s">
        <v>1113</v>
      </c>
      <c r="D108" s="130">
        <v>8</v>
      </c>
      <c r="E108" s="130">
        <v>5</v>
      </c>
      <c r="F108" s="130">
        <v>5</v>
      </c>
      <c r="G108" s="130">
        <v>13</v>
      </c>
      <c r="H108" s="116">
        <f t="shared" si="14"/>
        <v>31</v>
      </c>
      <c r="I108" s="113"/>
      <c r="J108" s="113"/>
      <c r="K108" s="113"/>
      <c r="L108" s="113"/>
      <c r="M108" s="113"/>
      <c r="N108" s="113"/>
      <c r="O108" s="113"/>
      <c r="P108" s="113"/>
      <c r="Q108" s="113"/>
      <c r="R108" s="113"/>
      <c r="S108" s="113"/>
      <c r="T108" s="113"/>
      <c r="U108" s="113"/>
      <c r="V108" s="113"/>
      <c r="W108" s="113"/>
      <c r="X108" s="113"/>
      <c r="Y108" s="113"/>
      <c r="Z108" s="113"/>
    </row>
    <row r="109" spans="1:26" ht="12.75" customHeight="1" x14ac:dyDescent="0.15">
      <c r="A109" s="114">
        <f t="shared" si="15"/>
        <v>92</v>
      </c>
      <c r="B109" s="115" t="s">
        <v>1001</v>
      </c>
      <c r="C109" s="115" t="s">
        <v>1119</v>
      </c>
      <c r="D109" s="130">
        <v>372</v>
      </c>
      <c r="E109" s="130">
        <v>223</v>
      </c>
      <c r="F109" s="130">
        <v>238</v>
      </c>
      <c r="G109" s="130">
        <v>564</v>
      </c>
      <c r="H109" s="116">
        <f t="shared" si="14"/>
        <v>1397</v>
      </c>
      <c r="I109" s="113"/>
      <c r="J109" s="113"/>
      <c r="K109" s="113"/>
      <c r="L109" s="113"/>
      <c r="M109" s="113"/>
      <c r="N109" s="113"/>
      <c r="O109" s="113"/>
      <c r="P109" s="113"/>
      <c r="Q109" s="113"/>
      <c r="R109" s="113"/>
      <c r="S109" s="113"/>
      <c r="T109" s="113"/>
      <c r="U109" s="113"/>
      <c r="V109" s="113"/>
      <c r="W109" s="113"/>
      <c r="X109" s="113"/>
      <c r="Y109" s="113"/>
      <c r="Z109" s="113"/>
    </row>
    <row r="110" spans="1:26" ht="12.75" customHeight="1" x14ac:dyDescent="0.15">
      <c r="A110" s="114">
        <f t="shared" si="15"/>
        <v>93</v>
      </c>
      <c r="B110" s="115" t="s">
        <v>1001</v>
      </c>
      <c r="C110" s="115" t="s">
        <v>1135</v>
      </c>
      <c r="D110" s="130">
        <v>2</v>
      </c>
      <c r="E110" s="130">
        <v>1</v>
      </c>
      <c r="F110" s="130">
        <v>1</v>
      </c>
      <c r="G110" s="130">
        <v>2</v>
      </c>
      <c r="H110" s="116">
        <f t="shared" si="14"/>
        <v>6</v>
      </c>
      <c r="I110" s="113"/>
      <c r="J110" s="113"/>
      <c r="K110" s="113"/>
      <c r="L110" s="113"/>
      <c r="M110" s="113"/>
      <c r="N110" s="113"/>
      <c r="O110" s="113"/>
      <c r="P110" s="113"/>
      <c r="Q110" s="113"/>
      <c r="R110" s="113"/>
      <c r="S110" s="113"/>
      <c r="T110" s="113"/>
      <c r="U110" s="113"/>
      <c r="V110" s="113"/>
      <c r="W110" s="113"/>
      <c r="X110" s="113"/>
      <c r="Y110" s="113"/>
      <c r="Z110" s="113"/>
    </row>
    <row r="111" spans="1:26" ht="12.75" customHeight="1" x14ac:dyDescent="0.15">
      <c r="A111" s="114">
        <f t="shared" si="15"/>
        <v>94</v>
      </c>
      <c r="B111" s="115" t="s">
        <v>1001</v>
      </c>
      <c r="C111" s="115" t="s">
        <v>1136</v>
      </c>
      <c r="D111" s="130">
        <v>1</v>
      </c>
      <c r="E111" s="130">
        <v>1</v>
      </c>
      <c r="F111" s="130">
        <v>1</v>
      </c>
      <c r="G111" s="130">
        <v>2</v>
      </c>
      <c r="H111" s="116">
        <f t="shared" si="14"/>
        <v>5</v>
      </c>
      <c r="I111" s="113"/>
      <c r="J111" s="113"/>
      <c r="K111" s="113"/>
      <c r="L111" s="113"/>
      <c r="M111" s="113"/>
      <c r="N111" s="113"/>
      <c r="O111" s="113"/>
      <c r="P111" s="113"/>
      <c r="Q111" s="113"/>
      <c r="R111" s="113"/>
      <c r="S111" s="113"/>
      <c r="T111" s="113"/>
      <c r="U111" s="113"/>
      <c r="V111" s="113"/>
      <c r="W111" s="113"/>
      <c r="X111" s="113"/>
      <c r="Y111" s="113"/>
      <c r="Z111" s="113"/>
    </row>
    <row r="112" spans="1:26" ht="12.75" customHeight="1" x14ac:dyDescent="0.15">
      <c r="A112" s="114">
        <f t="shared" si="15"/>
        <v>95</v>
      </c>
      <c r="B112" s="115" t="s">
        <v>1001</v>
      </c>
      <c r="C112" s="115" t="s">
        <v>1137</v>
      </c>
      <c r="D112" s="130">
        <v>153</v>
      </c>
      <c r="E112" s="130">
        <v>88</v>
      </c>
      <c r="F112" s="130">
        <v>99</v>
      </c>
      <c r="G112" s="130">
        <v>262</v>
      </c>
      <c r="H112" s="116">
        <f t="shared" si="14"/>
        <v>602</v>
      </c>
      <c r="I112" s="113"/>
      <c r="J112" s="113"/>
      <c r="K112" s="113"/>
      <c r="L112" s="113"/>
      <c r="M112" s="113"/>
      <c r="N112" s="113"/>
      <c r="O112" s="113"/>
      <c r="P112" s="113"/>
      <c r="Q112" s="113"/>
      <c r="R112" s="113"/>
      <c r="S112" s="113"/>
      <c r="T112" s="113"/>
      <c r="U112" s="113"/>
      <c r="V112" s="113"/>
      <c r="W112" s="113"/>
      <c r="X112" s="113"/>
      <c r="Y112" s="113"/>
      <c r="Z112" s="113"/>
    </row>
    <row r="113" spans="1:26" ht="12.75" customHeight="1" x14ac:dyDescent="0.15">
      <c r="A113" s="114">
        <f t="shared" si="15"/>
        <v>96</v>
      </c>
      <c r="B113" s="115" t="s">
        <v>1001</v>
      </c>
      <c r="C113" s="115" t="s">
        <v>1155</v>
      </c>
      <c r="D113" s="130">
        <v>121</v>
      </c>
      <c r="E113" s="130">
        <v>72</v>
      </c>
      <c r="F113" s="130">
        <v>77</v>
      </c>
      <c r="G113" s="130">
        <v>193</v>
      </c>
      <c r="H113" s="116">
        <f t="shared" si="14"/>
        <v>463</v>
      </c>
      <c r="I113" s="113"/>
      <c r="J113" s="113"/>
      <c r="K113" s="113"/>
      <c r="L113" s="113"/>
      <c r="M113" s="113"/>
      <c r="N113" s="113"/>
      <c r="O113" s="113"/>
      <c r="P113" s="113"/>
      <c r="Q113" s="113"/>
      <c r="R113" s="113"/>
      <c r="S113" s="113"/>
      <c r="T113" s="113"/>
      <c r="U113" s="113"/>
      <c r="V113" s="113"/>
      <c r="W113" s="113"/>
      <c r="X113" s="113"/>
      <c r="Y113" s="113"/>
      <c r="Z113" s="113"/>
    </row>
    <row r="114" spans="1:26" ht="12.75" customHeight="1" x14ac:dyDescent="0.15">
      <c r="A114" s="114">
        <f t="shared" si="15"/>
        <v>97</v>
      </c>
      <c r="B114" s="115" t="s">
        <v>1001</v>
      </c>
      <c r="C114" s="115" t="s">
        <v>1156</v>
      </c>
      <c r="D114" s="130">
        <v>55</v>
      </c>
      <c r="E114" s="130">
        <v>32</v>
      </c>
      <c r="F114" s="130">
        <v>35</v>
      </c>
      <c r="G114" s="130">
        <v>95</v>
      </c>
      <c r="H114" s="116">
        <f t="shared" si="14"/>
        <v>217</v>
      </c>
      <c r="I114" s="113"/>
      <c r="J114" s="113"/>
      <c r="K114" s="113"/>
      <c r="L114" s="113"/>
      <c r="M114" s="113"/>
      <c r="N114" s="113"/>
      <c r="O114" s="113"/>
      <c r="P114" s="113"/>
      <c r="Q114" s="113"/>
      <c r="R114" s="113"/>
      <c r="S114" s="113"/>
      <c r="T114" s="113"/>
      <c r="U114" s="113"/>
      <c r="V114" s="113"/>
      <c r="W114" s="113"/>
      <c r="X114" s="113"/>
      <c r="Y114" s="113"/>
      <c r="Z114" s="113"/>
    </row>
    <row r="115" spans="1:26" ht="12.75" customHeight="1" x14ac:dyDescent="0.15">
      <c r="A115" s="114">
        <f t="shared" si="15"/>
        <v>98</v>
      </c>
      <c r="B115" s="115" t="s">
        <v>1001</v>
      </c>
      <c r="C115" s="115" t="s">
        <v>1159</v>
      </c>
      <c r="D115" s="130">
        <v>236</v>
      </c>
      <c r="E115" s="130">
        <v>142</v>
      </c>
      <c r="F115" s="130">
        <v>154</v>
      </c>
      <c r="G115" s="130">
        <v>398</v>
      </c>
      <c r="H115" s="116">
        <f t="shared" si="14"/>
        <v>930</v>
      </c>
      <c r="I115" s="113"/>
      <c r="J115" s="113"/>
      <c r="K115" s="113"/>
      <c r="L115" s="113"/>
      <c r="M115" s="113"/>
      <c r="N115" s="113"/>
      <c r="O115" s="113"/>
      <c r="P115" s="113"/>
      <c r="Q115" s="113"/>
      <c r="R115" s="113"/>
      <c r="S115" s="113"/>
      <c r="T115" s="113"/>
      <c r="U115" s="113"/>
      <c r="V115" s="113"/>
      <c r="W115" s="113"/>
      <c r="X115" s="113"/>
      <c r="Y115" s="113"/>
      <c r="Z115" s="113"/>
    </row>
    <row r="116" spans="1:26" ht="12.75" customHeight="1" x14ac:dyDescent="0.15">
      <c r="A116" s="114">
        <f t="shared" si="15"/>
        <v>99</v>
      </c>
      <c r="B116" s="115" t="s">
        <v>1001</v>
      </c>
      <c r="C116" s="115" t="s">
        <v>1172</v>
      </c>
      <c r="D116" s="130">
        <v>1</v>
      </c>
      <c r="E116" s="130">
        <v>1</v>
      </c>
      <c r="F116" s="130">
        <v>0</v>
      </c>
      <c r="G116" s="130">
        <v>0</v>
      </c>
      <c r="H116" s="116">
        <f t="shared" si="14"/>
        <v>2</v>
      </c>
      <c r="I116" s="113"/>
      <c r="J116" s="113"/>
      <c r="K116" s="113"/>
      <c r="L116" s="113"/>
      <c r="M116" s="113"/>
      <c r="N116" s="113"/>
      <c r="O116" s="113"/>
      <c r="P116" s="113"/>
      <c r="Q116" s="113"/>
      <c r="R116" s="113"/>
      <c r="S116" s="113"/>
      <c r="T116" s="113"/>
      <c r="U116" s="113"/>
      <c r="V116" s="113"/>
      <c r="W116" s="113"/>
      <c r="X116" s="113"/>
      <c r="Y116" s="113"/>
      <c r="Z116" s="113"/>
    </row>
    <row r="117" spans="1:26" ht="12.75" customHeight="1" x14ac:dyDescent="0.15">
      <c r="A117" s="114">
        <f t="shared" si="15"/>
        <v>100</v>
      </c>
      <c r="B117" s="115" t="s">
        <v>1001</v>
      </c>
      <c r="C117" s="115" t="s">
        <v>1184</v>
      </c>
      <c r="D117" s="130">
        <v>2208</v>
      </c>
      <c r="E117" s="130">
        <v>1315</v>
      </c>
      <c r="F117" s="130">
        <v>1410</v>
      </c>
      <c r="G117" s="130">
        <v>3389</v>
      </c>
      <c r="H117" s="116">
        <f t="shared" si="14"/>
        <v>8322</v>
      </c>
      <c r="I117" s="113"/>
      <c r="J117" s="113"/>
      <c r="K117" s="113"/>
      <c r="L117" s="113"/>
      <c r="M117" s="113"/>
      <c r="N117" s="113"/>
      <c r="O117" s="113"/>
      <c r="P117" s="113"/>
      <c r="Q117" s="113"/>
      <c r="R117" s="113"/>
      <c r="S117" s="113"/>
      <c r="T117" s="113"/>
      <c r="U117" s="113"/>
      <c r="V117" s="113"/>
      <c r="W117" s="113"/>
      <c r="X117" s="113"/>
      <c r="Y117" s="113"/>
      <c r="Z117" s="113"/>
    </row>
    <row r="118" spans="1:26" ht="12.75" customHeight="1" x14ac:dyDescent="0.15">
      <c r="A118" s="114">
        <f t="shared" si="15"/>
        <v>101</v>
      </c>
      <c r="B118" s="115" t="s">
        <v>1001</v>
      </c>
      <c r="C118" s="115" t="s">
        <v>1186</v>
      </c>
      <c r="D118" s="130">
        <v>82</v>
      </c>
      <c r="E118" s="130">
        <v>50</v>
      </c>
      <c r="F118" s="130">
        <v>53</v>
      </c>
      <c r="G118" s="130">
        <v>139</v>
      </c>
      <c r="H118" s="116">
        <f t="shared" si="14"/>
        <v>324</v>
      </c>
      <c r="I118" s="113"/>
      <c r="J118" s="113"/>
      <c r="K118" s="113"/>
      <c r="L118" s="113"/>
      <c r="M118" s="113"/>
      <c r="N118" s="113"/>
      <c r="O118" s="113"/>
      <c r="P118" s="113"/>
      <c r="Q118" s="113"/>
      <c r="R118" s="113"/>
      <c r="S118" s="113"/>
      <c r="T118" s="113"/>
      <c r="U118" s="113"/>
      <c r="V118" s="113"/>
      <c r="W118" s="113"/>
      <c r="X118" s="113"/>
      <c r="Y118" s="113"/>
      <c r="Z118" s="113"/>
    </row>
    <row r="119" spans="1:26" ht="12.75" customHeight="1" x14ac:dyDescent="0.15">
      <c r="A119" s="114">
        <f t="shared" si="15"/>
        <v>102</v>
      </c>
      <c r="B119" s="115" t="s">
        <v>1001</v>
      </c>
      <c r="C119" s="115" t="s">
        <v>1189</v>
      </c>
      <c r="D119" s="130">
        <v>428</v>
      </c>
      <c r="E119" s="130">
        <v>263</v>
      </c>
      <c r="F119" s="130">
        <v>283</v>
      </c>
      <c r="G119" s="130">
        <v>700</v>
      </c>
      <c r="H119" s="116">
        <f t="shared" si="14"/>
        <v>1674</v>
      </c>
      <c r="I119" s="113"/>
      <c r="J119" s="113"/>
      <c r="K119" s="113"/>
      <c r="L119" s="113"/>
      <c r="M119" s="113"/>
      <c r="N119" s="113"/>
      <c r="O119" s="113"/>
      <c r="P119" s="113"/>
      <c r="Q119" s="113"/>
      <c r="R119" s="113"/>
      <c r="S119" s="113"/>
      <c r="T119" s="113"/>
      <c r="U119" s="113"/>
      <c r="V119" s="113"/>
      <c r="W119" s="113"/>
      <c r="X119" s="113"/>
      <c r="Y119" s="113"/>
      <c r="Z119" s="113"/>
    </row>
    <row r="120" spans="1:26" ht="12.75" customHeight="1" x14ac:dyDescent="0.15">
      <c r="A120" s="114">
        <f t="shared" si="15"/>
        <v>103</v>
      </c>
      <c r="B120" s="115" t="s">
        <v>1001</v>
      </c>
      <c r="C120" s="115" t="s">
        <v>1202</v>
      </c>
      <c r="D120" s="130">
        <v>14</v>
      </c>
      <c r="E120" s="130">
        <v>9</v>
      </c>
      <c r="F120" s="130">
        <v>9</v>
      </c>
      <c r="G120" s="130">
        <v>23</v>
      </c>
      <c r="H120" s="116">
        <f t="shared" si="14"/>
        <v>55</v>
      </c>
      <c r="I120" s="113"/>
      <c r="J120" s="113"/>
      <c r="K120" s="113"/>
      <c r="L120" s="113"/>
      <c r="M120" s="113"/>
      <c r="N120" s="113"/>
      <c r="O120" s="113"/>
      <c r="P120" s="113"/>
      <c r="Q120" s="113"/>
      <c r="R120" s="113"/>
      <c r="S120" s="113"/>
      <c r="T120" s="113"/>
      <c r="U120" s="113"/>
      <c r="V120" s="113"/>
      <c r="W120" s="113"/>
      <c r="X120" s="113"/>
      <c r="Y120" s="113"/>
      <c r="Z120" s="113"/>
    </row>
    <row r="121" spans="1:26" ht="12.75" customHeight="1" x14ac:dyDescent="0.15">
      <c r="A121" s="114">
        <f t="shared" si="15"/>
        <v>104</v>
      </c>
      <c r="B121" s="115" t="s">
        <v>1001</v>
      </c>
      <c r="C121" s="115" t="s">
        <v>1203</v>
      </c>
      <c r="D121" s="130">
        <v>44</v>
      </c>
      <c r="E121" s="130">
        <v>27</v>
      </c>
      <c r="F121" s="130">
        <v>28</v>
      </c>
      <c r="G121" s="130">
        <v>70</v>
      </c>
      <c r="H121" s="116">
        <f t="shared" si="14"/>
        <v>169</v>
      </c>
      <c r="I121" s="113"/>
      <c r="J121" s="113"/>
      <c r="K121" s="113"/>
      <c r="L121" s="113"/>
      <c r="M121" s="113"/>
      <c r="N121" s="113"/>
      <c r="O121" s="113"/>
      <c r="P121" s="113"/>
      <c r="Q121" s="113"/>
      <c r="R121" s="113"/>
      <c r="S121" s="113"/>
      <c r="T121" s="113"/>
      <c r="U121" s="113"/>
      <c r="V121" s="113"/>
      <c r="W121" s="113"/>
      <c r="X121" s="113"/>
      <c r="Y121" s="113"/>
      <c r="Z121" s="113"/>
    </row>
    <row r="122" spans="1:26" ht="12.75" customHeight="1" x14ac:dyDescent="0.15">
      <c r="A122" s="114">
        <f t="shared" si="15"/>
        <v>105</v>
      </c>
      <c r="B122" s="115" t="s">
        <v>1001</v>
      </c>
      <c r="C122" s="115" t="s">
        <v>1212</v>
      </c>
      <c r="D122" s="130">
        <v>43</v>
      </c>
      <c r="E122" s="130">
        <v>25</v>
      </c>
      <c r="F122" s="130">
        <v>28</v>
      </c>
      <c r="G122" s="130">
        <v>76</v>
      </c>
      <c r="H122" s="116">
        <f t="shared" si="14"/>
        <v>172</v>
      </c>
      <c r="I122" s="113"/>
      <c r="J122" s="113"/>
      <c r="K122" s="113"/>
      <c r="L122" s="113"/>
      <c r="M122" s="113"/>
      <c r="N122" s="113"/>
      <c r="O122" s="113"/>
      <c r="P122" s="113"/>
      <c r="Q122" s="113"/>
      <c r="R122" s="113"/>
      <c r="S122" s="113"/>
      <c r="T122" s="113"/>
      <c r="U122" s="113"/>
      <c r="V122" s="113"/>
      <c r="W122" s="113"/>
      <c r="X122" s="113"/>
      <c r="Y122" s="113"/>
      <c r="Z122" s="113"/>
    </row>
    <row r="123" spans="1:26" ht="12.75" customHeight="1" x14ac:dyDescent="0.15">
      <c r="A123" s="114">
        <f t="shared" si="15"/>
        <v>106</v>
      </c>
      <c r="B123" s="115" t="s">
        <v>1001</v>
      </c>
      <c r="C123" s="115" t="s">
        <v>1213</v>
      </c>
      <c r="D123" s="130">
        <v>314</v>
      </c>
      <c r="E123" s="130">
        <v>185</v>
      </c>
      <c r="F123" s="130">
        <v>205</v>
      </c>
      <c r="G123" s="130">
        <v>558</v>
      </c>
      <c r="H123" s="116">
        <f t="shared" si="14"/>
        <v>1262</v>
      </c>
      <c r="I123" s="113"/>
      <c r="J123" s="113"/>
      <c r="K123" s="113"/>
      <c r="L123" s="113"/>
      <c r="M123" s="113"/>
      <c r="N123" s="113"/>
      <c r="O123" s="113"/>
      <c r="P123" s="113"/>
      <c r="Q123" s="113"/>
      <c r="R123" s="113"/>
      <c r="S123" s="113"/>
      <c r="T123" s="113"/>
      <c r="U123" s="113"/>
      <c r="V123" s="113"/>
      <c r="W123" s="113"/>
      <c r="X123" s="113"/>
      <c r="Y123" s="113"/>
      <c r="Z123" s="113"/>
    </row>
    <row r="124" spans="1:26" ht="12.75" customHeight="1" x14ac:dyDescent="0.15">
      <c r="A124" s="114">
        <f t="shared" si="15"/>
        <v>107</v>
      </c>
      <c r="B124" s="115" t="s">
        <v>1001</v>
      </c>
      <c r="C124" s="115" t="s">
        <v>1215</v>
      </c>
      <c r="D124" s="130">
        <v>17</v>
      </c>
      <c r="E124" s="130">
        <v>10</v>
      </c>
      <c r="F124" s="130">
        <v>11</v>
      </c>
      <c r="G124" s="130">
        <v>25</v>
      </c>
      <c r="H124" s="116">
        <f t="shared" si="14"/>
        <v>63</v>
      </c>
      <c r="I124" s="113"/>
      <c r="J124" s="113"/>
      <c r="K124" s="113"/>
      <c r="L124" s="113"/>
      <c r="M124" s="113"/>
      <c r="N124" s="113"/>
      <c r="O124" s="113"/>
      <c r="P124" s="113"/>
      <c r="Q124" s="113"/>
      <c r="R124" s="113"/>
      <c r="S124" s="113"/>
      <c r="T124" s="113"/>
      <c r="U124" s="113"/>
      <c r="V124" s="113"/>
      <c r="W124" s="113"/>
      <c r="X124" s="113"/>
      <c r="Y124" s="113"/>
      <c r="Z124" s="113"/>
    </row>
    <row r="125" spans="1:26" ht="12.75" customHeight="1" x14ac:dyDescent="0.15">
      <c r="A125" s="114">
        <f t="shared" si="15"/>
        <v>108</v>
      </c>
      <c r="B125" s="115" t="s">
        <v>1001</v>
      </c>
      <c r="C125" s="115" t="s">
        <v>1229</v>
      </c>
      <c r="D125" s="130">
        <v>159</v>
      </c>
      <c r="E125" s="130">
        <v>93</v>
      </c>
      <c r="F125" s="130">
        <v>99</v>
      </c>
      <c r="G125" s="130">
        <v>252</v>
      </c>
      <c r="H125" s="116">
        <f t="shared" si="14"/>
        <v>603</v>
      </c>
      <c r="I125" s="113"/>
      <c r="J125" s="113"/>
      <c r="K125" s="113"/>
      <c r="L125" s="113"/>
      <c r="M125" s="113"/>
      <c r="N125" s="113"/>
      <c r="O125" s="113"/>
      <c r="P125" s="113"/>
      <c r="Q125" s="113"/>
      <c r="R125" s="113"/>
      <c r="S125" s="113"/>
      <c r="T125" s="113"/>
      <c r="U125" s="113"/>
      <c r="V125" s="113"/>
      <c r="W125" s="113"/>
      <c r="X125" s="113"/>
      <c r="Y125" s="113"/>
      <c r="Z125" s="113"/>
    </row>
    <row r="126" spans="1:26" ht="12.75" customHeight="1" x14ac:dyDescent="0.15">
      <c r="A126" s="114">
        <f t="shared" si="15"/>
        <v>109</v>
      </c>
      <c r="B126" s="115" t="s">
        <v>1001</v>
      </c>
      <c r="C126" s="115" t="s">
        <v>1233</v>
      </c>
      <c r="D126" s="130">
        <v>380</v>
      </c>
      <c r="E126" s="130">
        <v>227</v>
      </c>
      <c r="F126" s="130">
        <v>243</v>
      </c>
      <c r="G126" s="130">
        <v>600</v>
      </c>
      <c r="H126" s="116">
        <f t="shared" si="14"/>
        <v>1450</v>
      </c>
      <c r="I126" s="113"/>
      <c r="J126" s="113"/>
      <c r="K126" s="113"/>
      <c r="L126" s="113"/>
      <c r="M126" s="113"/>
      <c r="N126" s="113"/>
      <c r="O126" s="113"/>
      <c r="P126" s="113"/>
      <c r="Q126" s="113"/>
      <c r="R126" s="113"/>
      <c r="S126" s="113"/>
      <c r="T126" s="113"/>
      <c r="U126" s="113"/>
      <c r="V126" s="113"/>
      <c r="W126" s="113"/>
      <c r="X126" s="113"/>
      <c r="Y126" s="113"/>
      <c r="Z126" s="113"/>
    </row>
    <row r="127" spans="1:26" ht="12.75" customHeight="1" x14ac:dyDescent="0.15">
      <c r="A127" s="114">
        <f t="shared" si="15"/>
        <v>110</v>
      </c>
      <c r="B127" s="115" t="s">
        <v>1001</v>
      </c>
      <c r="C127" s="115" t="s">
        <v>1251</v>
      </c>
      <c r="D127" s="130">
        <v>1</v>
      </c>
      <c r="E127" s="130">
        <v>1</v>
      </c>
      <c r="F127" s="130">
        <v>0</v>
      </c>
      <c r="G127" s="130">
        <v>0</v>
      </c>
      <c r="H127" s="116">
        <f t="shared" si="14"/>
        <v>2</v>
      </c>
      <c r="I127" s="113"/>
      <c r="J127" s="113"/>
      <c r="K127" s="113"/>
      <c r="L127" s="113"/>
      <c r="M127" s="113"/>
      <c r="N127" s="113"/>
      <c r="O127" s="113"/>
      <c r="P127" s="113"/>
      <c r="Q127" s="113"/>
      <c r="R127" s="113"/>
      <c r="S127" s="113"/>
      <c r="T127" s="113"/>
      <c r="U127" s="113"/>
      <c r="V127" s="113"/>
      <c r="W127" s="113"/>
      <c r="X127" s="113"/>
      <c r="Y127" s="113"/>
      <c r="Z127" s="113"/>
    </row>
    <row r="128" spans="1:26" ht="12.75" customHeight="1" x14ac:dyDescent="0.15">
      <c r="A128" s="114">
        <f t="shared" si="15"/>
        <v>111</v>
      </c>
      <c r="B128" s="115" t="s">
        <v>1001</v>
      </c>
      <c r="C128" s="115" t="s">
        <v>1257</v>
      </c>
      <c r="D128" s="130">
        <v>246</v>
      </c>
      <c r="E128" s="130">
        <v>144</v>
      </c>
      <c r="F128" s="130">
        <v>155</v>
      </c>
      <c r="G128" s="130">
        <v>363</v>
      </c>
      <c r="H128" s="116">
        <f t="shared" si="14"/>
        <v>908</v>
      </c>
      <c r="I128" s="113"/>
      <c r="J128" s="113"/>
      <c r="K128" s="113"/>
      <c r="L128" s="113"/>
      <c r="M128" s="113"/>
      <c r="N128" s="113"/>
      <c r="O128" s="113"/>
      <c r="P128" s="113"/>
      <c r="Q128" s="113"/>
      <c r="R128" s="113"/>
      <c r="S128" s="113"/>
      <c r="T128" s="113"/>
      <c r="U128" s="113"/>
      <c r="V128" s="113"/>
      <c r="W128" s="113"/>
      <c r="X128" s="113"/>
      <c r="Y128" s="113"/>
      <c r="Z128" s="113"/>
    </row>
    <row r="129" spans="1:26" ht="12.75" customHeight="1" x14ac:dyDescent="0.15">
      <c r="A129" s="114">
        <f t="shared" si="15"/>
        <v>112</v>
      </c>
      <c r="B129" s="115" t="s">
        <v>1001</v>
      </c>
      <c r="C129" s="115" t="s">
        <v>1263</v>
      </c>
      <c r="D129" s="130">
        <v>217</v>
      </c>
      <c r="E129" s="130">
        <v>129</v>
      </c>
      <c r="F129" s="130">
        <v>138</v>
      </c>
      <c r="G129" s="130">
        <v>347</v>
      </c>
      <c r="H129" s="116">
        <f t="shared" si="14"/>
        <v>831</v>
      </c>
      <c r="I129" s="113"/>
      <c r="J129" s="113"/>
      <c r="K129" s="113"/>
      <c r="L129" s="113"/>
      <c r="M129" s="113"/>
      <c r="N129" s="113"/>
      <c r="O129" s="113"/>
      <c r="P129" s="113"/>
      <c r="Q129" s="113"/>
      <c r="R129" s="113"/>
      <c r="S129" s="113"/>
      <c r="T129" s="113"/>
      <c r="U129" s="113"/>
      <c r="V129" s="113"/>
      <c r="W129" s="113"/>
      <c r="X129" s="113"/>
      <c r="Y129" s="113"/>
      <c r="Z129" s="113"/>
    </row>
    <row r="130" spans="1:26" ht="12.75" customHeight="1" x14ac:dyDescent="0.15">
      <c r="A130" s="114">
        <f t="shared" si="15"/>
        <v>113</v>
      </c>
      <c r="B130" s="115" t="s">
        <v>1001</v>
      </c>
      <c r="C130" s="115" t="s">
        <v>1264</v>
      </c>
      <c r="D130" s="130">
        <v>19</v>
      </c>
      <c r="E130" s="130">
        <v>12</v>
      </c>
      <c r="F130" s="130">
        <v>13</v>
      </c>
      <c r="G130" s="130">
        <v>33</v>
      </c>
      <c r="H130" s="116">
        <f t="shared" si="14"/>
        <v>77</v>
      </c>
      <c r="I130" s="113"/>
      <c r="J130" s="113"/>
      <c r="K130" s="113"/>
      <c r="L130" s="113"/>
      <c r="M130" s="113"/>
      <c r="N130" s="113"/>
      <c r="O130" s="113"/>
      <c r="P130" s="113"/>
      <c r="Q130" s="113"/>
      <c r="R130" s="113"/>
      <c r="S130" s="113"/>
      <c r="T130" s="113"/>
      <c r="U130" s="113"/>
      <c r="V130" s="113"/>
      <c r="W130" s="113"/>
      <c r="X130" s="113"/>
      <c r="Y130" s="113"/>
      <c r="Z130" s="113"/>
    </row>
    <row r="131" spans="1:26" ht="12.75" customHeight="1" x14ac:dyDescent="0.15">
      <c r="A131" s="114">
        <f t="shared" si="15"/>
        <v>114</v>
      </c>
      <c r="B131" s="115" t="s">
        <v>1001</v>
      </c>
      <c r="C131" s="115" t="s">
        <v>1266</v>
      </c>
      <c r="D131" s="130">
        <v>12</v>
      </c>
      <c r="E131" s="130">
        <v>7</v>
      </c>
      <c r="F131" s="130">
        <v>8</v>
      </c>
      <c r="G131" s="130">
        <v>18</v>
      </c>
      <c r="H131" s="116">
        <f t="shared" si="14"/>
        <v>45</v>
      </c>
      <c r="I131" s="113"/>
      <c r="J131" s="113"/>
      <c r="K131" s="113"/>
      <c r="L131" s="113"/>
      <c r="M131" s="113"/>
      <c r="N131" s="113"/>
      <c r="O131" s="113"/>
      <c r="P131" s="113"/>
      <c r="Q131" s="113"/>
      <c r="R131" s="113"/>
      <c r="S131" s="113"/>
      <c r="T131" s="113"/>
      <c r="U131" s="113"/>
      <c r="V131" s="113"/>
      <c r="W131" s="113"/>
      <c r="X131" s="113"/>
      <c r="Y131" s="113"/>
      <c r="Z131" s="113"/>
    </row>
    <row r="132" spans="1:26" ht="12.75" customHeight="1" x14ac:dyDescent="0.15">
      <c r="A132" s="114">
        <f t="shared" si="15"/>
        <v>115</v>
      </c>
      <c r="B132" s="115" t="s">
        <v>1001</v>
      </c>
      <c r="C132" s="115" t="s">
        <v>1270</v>
      </c>
      <c r="D132" s="130">
        <v>228</v>
      </c>
      <c r="E132" s="130">
        <v>135</v>
      </c>
      <c r="F132" s="130">
        <v>146</v>
      </c>
      <c r="G132" s="130">
        <v>369</v>
      </c>
      <c r="H132" s="116">
        <f t="shared" si="14"/>
        <v>878</v>
      </c>
      <c r="I132" s="113"/>
      <c r="J132" s="113"/>
      <c r="K132" s="113"/>
      <c r="L132" s="113"/>
      <c r="M132" s="113"/>
      <c r="N132" s="113"/>
      <c r="O132" s="113"/>
      <c r="P132" s="113"/>
      <c r="Q132" s="113"/>
      <c r="R132" s="113"/>
      <c r="S132" s="113"/>
      <c r="T132" s="113"/>
      <c r="U132" s="113"/>
      <c r="V132" s="113"/>
      <c r="W132" s="113"/>
      <c r="X132" s="113"/>
      <c r="Y132" s="113"/>
      <c r="Z132" s="113"/>
    </row>
    <row r="133" spans="1:26" ht="12.75" customHeight="1" x14ac:dyDescent="0.15">
      <c r="A133" s="114">
        <f t="shared" si="15"/>
        <v>116</v>
      </c>
      <c r="B133" s="115" t="s">
        <v>1001</v>
      </c>
      <c r="C133" s="115" t="s">
        <v>1835</v>
      </c>
      <c r="D133" s="130">
        <v>7854</v>
      </c>
      <c r="E133" s="130">
        <v>4650</v>
      </c>
      <c r="F133" s="130">
        <v>5060</v>
      </c>
      <c r="G133" s="130">
        <v>12581</v>
      </c>
      <c r="H133" s="116">
        <f t="shared" si="14"/>
        <v>30145</v>
      </c>
      <c r="I133" s="113"/>
      <c r="J133" s="113"/>
      <c r="K133" s="113"/>
      <c r="L133" s="113"/>
      <c r="M133" s="113"/>
      <c r="N133" s="113"/>
      <c r="O133" s="113"/>
      <c r="P133" s="113"/>
      <c r="Q133" s="113"/>
      <c r="R133" s="113"/>
      <c r="S133" s="113"/>
      <c r="T133" s="113"/>
      <c r="U133" s="113"/>
      <c r="V133" s="113"/>
      <c r="W133" s="113"/>
      <c r="X133" s="113"/>
      <c r="Y133" s="113"/>
      <c r="Z133" s="113"/>
    </row>
    <row r="134" spans="1:26" ht="12.75" customHeight="1" x14ac:dyDescent="0.15">
      <c r="A134" s="114"/>
      <c r="B134" s="120" t="s">
        <v>1062</v>
      </c>
      <c r="C134" s="129"/>
      <c r="D134" s="128">
        <f t="shared" ref="D134:G134" si="16">SUM(D135:D169)</f>
        <v>8734</v>
      </c>
      <c r="E134" s="128">
        <f t="shared" si="16"/>
        <v>6246</v>
      </c>
      <c r="F134" s="128">
        <f t="shared" si="16"/>
        <v>6971</v>
      </c>
      <c r="G134" s="128">
        <f t="shared" si="16"/>
        <v>16015</v>
      </c>
      <c r="H134" s="128">
        <f t="shared" si="14"/>
        <v>37966</v>
      </c>
      <c r="I134" s="113"/>
      <c r="J134" s="113"/>
      <c r="K134" s="113"/>
      <c r="L134" s="113"/>
      <c r="M134" s="113"/>
      <c r="N134" s="113"/>
      <c r="O134" s="113"/>
      <c r="P134" s="113"/>
      <c r="Q134" s="113"/>
      <c r="R134" s="113"/>
      <c r="S134" s="113"/>
      <c r="T134" s="113"/>
      <c r="U134" s="113"/>
      <c r="V134" s="113"/>
      <c r="W134" s="113"/>
      <c r="X134" s="113"/>
      <c r="Y134" s="113"/>
      <c r="Z134" s="113"/>
    </row>
    <row r="135" spans="1:26" ht="12.75" customHeight="1" x14ac:dyDescent="0.15">
      <c r="A135" s="114">
        <f>A133+1</f>
        <v>117</v>
      </c>
      <c r="B135" s="115" t="s">
        <v>1062</v>
      </c>
      <c r="C135" s="115" t="s">
        <v>679</v>
      </c>
      <c r="D135" s="130">
        <v>9</v>
      </c>
      <c r="E135" s="130">
        <v>7</v>
      </c>
      <c r="F135" s="130">
        <v>7</v>
      </c>
      <c r="G135" s="130">
        <v>16</v>
      </c>
      <c r="H135" s="116">
        <f t="shared" si="14"/>
        <v>39</v>
      </c>
      <c r="I135" s="113"/>
      <c r="J135" s="113"/>
      <c r="K135" s="113"/>
      <c r="L135" s="113"/>
      <c r="M135" s="113"/>
      <c r="N135" s="113"/>
      <c r="O135" s="113"/>
      <c r="P135" s="113"/>
      <c r="Q135" s="113"/>
      <c r="R135" s="113"/>
      <c r="S135" s="113"/>
      <c r="T135" s="113"/>
      <c r="U135" s="113"/>
      <c r="V135" s="113"/>
      <c r="W135" s="113"/>
      <c r="X135" s="113"/>
      <c r="Y135" s="113"/>
      <c r="Z135" s="113"/>
    </row>
    <row r="136" spans="1:26" ht="12.75" customHeight="1" x14ac:dyDescent="0.15">
      <c r="A136" s="114">
        <f t="shared" ref="A136:A169" si="17">A135+1</f>
        <v>118</v>
      </c>
      <c r="B136" s="115" t="s">
        <v>1062</v>
      </c>
      <c r="C136" s="115" t="s">
        <v>695</v>
      </c>
      <c r="D136" s="130">
        <v>1256</v>
      </c>
      <c r="E136" s="130">
        <v>907</v>
      </c>
      <c r="F136" s="130">
        <v>1038</v>
      </c>
      <c r="G136" s="130">
        <v>2501</v>
      </c>
      <c r="H136" s="116">
        <f t="shared" si="14"/>
        <v>5702</v>
      </c>
      <c r="I136" s="113"/>
      <c r="J136" s="113"/>
      <c r="K136" s="113"/>
      <c r="L136" s="113"/>
      <c r="M136" s="113"/>
      <c r="N136" s="113"/>
      <c r="O136" s="113"/>
      <c r="P136" s="113"/>
      <c r="Q136" s="113"/>
      <c r="R136" s="113"/>
      <c r="S136" s="113"/>
      <c r="T136" s="113"/>
      <c r="U136" s="113"/>
      <c r="V136" s="113"/>
      <c r="W136" s="113"/>
      <c r="X136" s="113"/>
      <c r="Y136" s="113"/>
      <c r="Z136" s="113"/>
    </row>
    <row r="137" spans="1:26" ht="12.75" customHeight="1" x14ac:dyDescent="0.15">
      <c r="A137" s="114">
        <f t="shared" si="17"/>
        <v>119</v>
      </c>
      <c r="B137" s="115" t="s">
        <v>1062</v>
      </c>
      <c r="C137" s="115" t="s">
        <v>764</v>
      </c>
      <c r="D137" s="130">
        <v>426</v>
      </c>
      <c r="E137" s="130">
        <v>305</v>
      </c>
      <c r="F137" s="130">
        <v>335</v>
      </c>
      <c r="G137" s="130">
        <v>785</v>
      </c>
      <c r="H137" s="116">
        <f t="shared" si="14"/>
        <v>1851</v>
      </c>
      <c r="I137" s="113"/>
      <c r="J137" s="113"/>
      <c r="K137" s="113"/>
      <c r="L137" s="113"/>
      <c r="M137" s="113"/>
      <c r="N137" s="113"/>
      <c r="O137" s="113"/>
      <c r="P137" s="113"/>
      <c r="Q137" s="113"/>
      <c r="R137" s="113"/>
      <c r="S137" s="113"/>
      <c r="T137" s="113"/>
      <c r="U137" s="113"/>
      <c r="V137" s="113"/>
      <c r="W137" s="113"/>
      <c r="X137" s="113"/>
      <c r="Y137" s="113"/>
      <c r="Z137" s="113"/>
    </row>
    <row r="138" spans="1:26" ht="12.75" customHeight="1" x14ac:dyDescent="0.15">
      <c r="A138" s="114">
        <f t="shared" si="17"/>
        <v>120</v>
      </c>
      <c r="B138" s="115" t="s">
        <v>1062</v>
      </c>
      <c r="C138" s="115" t="s">
        <v>771</v>
      </c>
      <c r="D138" s="130">
        <v>76</v>
      </c>
      <c r="E138" s="130">
        <v>53</v>
      </c>
      <c r="F138" s="130">
        <v>62</v>
      </c>
      <c r="G138" s="130">
        <v>148</v>
      </c>
      <c r="H138" s="116">
        <f t="shared" si="14"/>
        <v>339</v>
      </c>
      <c r="I138" s="113"/>
      <c r="J138" s="113"/>
      <c r="K138" s="113"/>
      <c r="L138" s="113"/>
      <c r="M138" s="113"/>
      <c r="N138" s="113"/>
      <c r="O138" s="113"/>
      <c r="P138" s="113"/>
      <c r="Q138" s="113"/>
      <c r="R138" s="113"/>
      <c r="S138" s="113"/>
      <c r="T138" s="113"/>
      <c r="U138" s="113"/>
      <c r="V138" s="113"/>
      <c r="W138" s="113"/>
      <c r="X138" s="113"/>
      <c r="Y138" s="113"/>
      <c r="Z138" s="113"/>
    </row>
    <row r="139" spans="1:26" ht="12.75" customHeight="1" x14ac:dyDescent="0.15">
      <c r="A139" s="114">
        <f t="shared" si="17"/>
        <v>121</v>
      </c>
      <c r="B139" s="115" t="s">
        <v>1062</v>
      </c>
      <c r="C139" s="115" t="s">
        <v>835</v>
      </c>
      <c r="D139" s="130">
        <v>1</v>
      </c>
      <c r="E139" s="130">
        <v>1</v>
      </c>
      <c r="F139" s="130">
        <v>0</v>
      </c>
      <c r="G139" s="130">
        <v>0</v>
      </c>
      <c r="H139" s="116">
        <f t="shared" si="14"/>
        <v>2</v>
      </c>
      <c r="I139" s="113"/>
      <c r="J139" s="113"/>
      <c r="K139" s="113"/>
      <c r="L139" s="113"/>
      <c r="M139" s="113"/>
      <c r="N139" s="113"/>
      <c r="O139" s="113"/>
      <c r="P139" s="113"/>
      <c r="Q139" s="113"/>
      <c r="R139" s="113"/>
      <c r="S139" s="113"/>
      <c r="T139" s="113"/>
      <c r="U139" s="113"/>
      <c r="V139" s="113"/>
      <c r="W139" s="113"/>
      <c r="X139" s="113"/>
      <c r="Y139" s="113"/>
      <c r="Z139" s="113"/>
    </row>
    <row r="140" spans="1:26" ht="12.75" customHeight="1" x14ac:dyDescent="0.15">
      <c r="A140" s="114">
        <f t="shared" si="17"/>
        <v>122</v>
      </c>
      <c r="B140" s="115" t="s">
        <v>1062</v>
      </c>
      <c r="C140" s="115" t="s">
        <v>843</v>
      </c>
      <c r="D140" s="130">
        <v>71</v>
      </c>
      <c r="E140" s="130">
        <v>50</v>
      </c>
      <c r="F140" s="130">
        <v>56</v>
      </c>
      <c r="G140" s="130">
        <v>131</v>
      </c>
      <c r="H140" s="116">
        <f t="shared" si="14"/>
        <v>308</v>
      </c>
      <c r="I140" s="113"/>
      <c r="J140" s="113"/>
      <c r="K140" s="113"/>
      <c r="L140" s="113"/>
      <c r="M140" s="113"/>
      <c r="N140" s="113"/>
      <c r="O140" s="113"/>
      <c r="P140" s="113"/>
      <c r="Q140" s="113"/>
      <c r="R140" s="113"/>
      <c r="S140" s="113"/>
      <c r="T140" s="113"/>
      <c r="U140" s="113"/>
      <c r="V140" s="113"/>
      <c r="W140" s="113"/>
      <c r="X140" s="113"/>
      <c r="Y140" s="113"/>
      <c r="Z140" s="113"/>
    </row>
    <row r="141" spans="1:26" ht="12.75" customHeight="1" x14ac:dyDescent="0.15">
      <c r="A141" s="114">
        <f t="shared" si="17"/>
        <v>123</v>
      </c>
      <c r="B141" s="115" t="s">
        <v>1062</v>
      </c>
      <c r="C141" s="115" t="s">
        <v>845</v>
      </c>
      <c r="D141" s="130">
        <v>76</v>
      </c>
      <c r="E141" s="130">
        <v>53</v>
      </c>
      <c r="F141" s="130">
        <v>61</v>
      </c>
      <c r="G141" s="130">
        <v>137</v>
      </c>
      <c r="H141" s="116">
        <f t="shared" si="14"/>
        <v>327</v>
      </c>
      <c r="I141" s="113"/>
      <c r="J141" s="113"/>
      <c r="K141" s="113"/>
      <c r="L141" s="113"/>
      <c r="M141" s="113"/>
      <c r="N141" s="113"/>
      <c r="O141" s="113"/>
      <c r="P141" s="113"/>
      <c r="Q141" s="113"/>
      <c r="R141" s="113"/>
      <c r="S141" s="113"/>
      <c r="T141" s="113"/>
      <c r="U141" s="113"/>
      <c r="V141" s="113"/>
      <c r="W141" s="113"/>
      <c r="X141" s="113"/>
      <c r="Y141" s="113"/>
      <c r="Z141" s="113"/>
    </row>
    <row r="142" spans="1:26" ht="12.75" customHeight="1" x14ac:dyDescent="0.15">
      <c r="A142" s="114">
        <f t="shared" si="17"/>
        <v>124</v>
      </c>
      <c r="B142" s="115" t="s">
        <v>1062</v>
      </c>
      <c r="C142" s="115" t="s">
        <v>900</v>
      </c>
      <c r="D142" s="130">
        <v>83</v>
      </c>
      <c r="E142" s="130">
        <v>59</v>
      </c>
      <c r="F142" s="130">
        <v>65</v>
      </c>
      <c r="G142" s="130">
        <v>151</v>
      </c>
      <c r="H142" s="116">
        <f t="shared" si="14"/>
        <v>358</v>
      </c>
      <c r="I142" s="113"/>
      <c r="J142" s="113"/>
      <c r="K142" s="113"/>
      <c r="L142" s="113"/>
      <c r="M142" s="113"/>
      <c r="N142" s="113"/>
      <c r="O142" s="113"/>
      <c r="P142" s="113"/>
      <c r="Q142" s="113"/>
      <c r="R142" s="113"/>
      <c r="S142" s="113"/>
      <c r="T142" s="113"/>
      <c r="U142" s="113"/>
      <c r="V142" s="113"/>
      <c r="W142" s="113"/>
      <c r="X142" s="113"/>
      <c r="Y142" s="113"/>
      <c r="Z142" s="113"/>
    </row>
    <row r="143" spans="1:26" ht="12.75" customHeight="1" x14ac:dyDescent="0.15">
      <c r="A143" s="114">
        <f t="shared" si="17"/>
        <v>125</v>
      </c>
      <c r="B143" s="115" t="s">
        <v>1062</v>
      </c>
      <c r="C143" s="115" t="s">
        <v>904</v>
      </c>
      <c r="D143" s="130">
        <v>411</v>
      </c>
      <c r="E143" s="130">
        <v>299</v>
      </c>
      <c r="F143" s="130">
        <v>337</v>
      </c>
      <c r="G143" s="130">
        <v>794</v>
      </c>
      <c r="H143" s="116">
        <f t="shared" si="14"/>
        <v>1841</v>
      </c>
      <c r="I143" s="113"/>
      <c r="J143" s="113"/>
      <c r="K143" s="113"/>
      <c r="L143" s="113"/>
      <c r="M143" s="113"/>
      <c r="N143" s="113"/>
      <c r="O143" s="113"/>
      <c r="P143" s="113"/>
      <c r="Q143" s="113"/>
      <c r="R143" s="113"/>
      <c r="S143" s="113"/>
      <c r="T143" s="113"/>
      <c r="U143" s="113"/>
      <c r="V143" s="113"/>
      <c r="W143" s="113"/>
      <c r="X143" s="113"/>
      <c r="Y143" s="113"/>
      <c r="Z143" s="113"/>
    </row>
    <row r="144" spans="1:26" ht="12.75" customHeight="1" x14ac:dyDescent="0.15">
      <c r="A144" s="114">
        <f t="shared" si="17"/>
        <v>126</v>
      </c>
      <c r="B144" s="115" t="s">
        <v>1062</v>
      </c>
      <c r="C144" s="115" t="s">
        <v>906</v>
      </c>
      <c r="D144" s="130">
        <v>164</v>
      </c>
      <c r="E144" s="130">
        <v>120</v>
      </c>
      <c r="F144" s="130">
        <v>135</v>
      </c>
      <c r="G144" s="130">
        <v>328</v>
      </c>
      <c r="H144" s="116">
        <f t="shared" si="14"/>
        <v>747</v>
      </c>
      <c r="I144" s="113"/>
      <c r="J144" s="113"/>
      <c r="K144" s="113"/>
      <c r="L144" s="113"/>
      <c r="M144" s="113"/>
      <c r="N144" s="113"/>
      <c r="O144" s="113"/>
      <c r="P144" s="113"/>
      <c r="Q144" s="113"/>
      <c r="R144" s="113"/>
      <c r="S144" s="113"/>
      <c r="T144" s="113"/>
      <c r="U144" s="113"/>
      <c r="V144" s="113"/>
      <c r="W144" s="113"/>
      <c r="X144" s="113"/>
      <c r="Y144" s="113"/>
      <c r="Z144" s="113"/>
    </row>
    <row r="145" spans="1:26" ht="12.75" customHeight="1" x14ac:dyDescent="0.15">
      <c r="A145" s="114">
        <f t="shared" si="17"/>
        <v>127</v>
      </c>
      <c r="B145" s="115" t="s">
        <v>1062</v>
      </c>
      <c r="C145" s="115" t="s">
        <v>941</v>
      </c>
      <c r="D145" s="130">
        <v>313</v>
      </c>
      <c r="E145" s="130">
        <v>220</v>
      </c>
      <c r="F145" s="130">
        <v>248</v>
      </c>
      <c r="G145" s="130">
        <v>572</v>
      </c>
      <c r="H145" s="116">
        <f t="shared" si="14"/>
        <v>1353</v>
      </c>
      <c r="I145" s="113"/>
      <c r="J145" s="113"/>
      <c r="K145" s="113"/>
      <c r="L145" s="113"/>
      <c r="M145" s="113"/>
      <c r="N145" s="113"/>
      <c r="O145" s="113"/>
      <c r="P145" s="113"/>
      <c r="Q145" s="113"/>
      <c r="R145" s="113"/>
      <c r="S145" s="113"/>
      <c r="T145" s="113"/>
      <c r="U145" s="113"/>
      <c r="V145" s="113"/>
      <c r="W145" s="113"/>
      <c r="X145" s="113"/>
      <c r="Y145" s="113"/>
      <c r="Z145" s="113"/>
    </row>
    <row r="146" spans="1:26" ht="12.75" customHeight="1" x14ac:dyDescent="0.15">
      <c r="A146" s="114">
        <f t="shared" si="17"/>
        <v>128</v>
      </c>
      <c r="B146" s="115" t="s">
        <v>1062</v>
      </c>
      <c r="C146" s="115" t="s">
        <v>951</v>
      </c>
      <c r="D146" s="130">
        <v>2817</v>
      </c>
      <c r="E146" s="130">
        <v>2034</v>
      </c>
      <c r="F146" s="130">
        <v>2239</v>
      </c>
      <c r="G146" s="130">
        <v>5059</v>
      </c>
      <c r="H146" s="116">
        <f t="shared" si="14"/>
        <v>12149</v>
      </c>
      <c r="I146" s="113"/>
      <c r="J146" s="113"/>
      <c r="K146" s="113"/>
      <c r="L146" s="113"/>
      <c r="M146" s="113"/>
      <c r="N146" s="113"/>
      <c r="O146" s="113"/>
      <c r="P146" s="113"/>
      <c r="Q146" s="113"/>
      <c r="R146" s="113"/>
      <c r="S146" s="113"/>
      <c r="T146" s="113"/>
      <c r="U146" s="113"/>
      <c r="V146" s="113"/>
      <c r="W146" s="113"/>
      <c r="X146" s="113"/>
      <c r="Y146" s="113"/>
      <c r="Z146" s="113"/>
    </row>
    <row r="147" spans="1:26" ht="12.75" customHeight="1" x14ac:dyDescent="0.15">
      <c r="A147" s="114">
        <f t="shared" si="17"/>
        <v>129</v>
      </c>
      <c r="B147" s="115" t="s">
        <v>1062</v>
      </c>
      <c r="C147" s="115" t="s">
        <v>960</v>
      </c>
      <c r="D147" s="130">
        <v>1</v>
      </c>
      <c r="E147" s="130">
        <v>1</v>
      </c>
      <c r="F147" s="130">
        <v>1</v>
      </c>
      <c r="G147" s="130">
        <v>1</v>
      </c>
      <c r="H147" s="116">
        <f t="shared" si="14"/>
        <v>4</v>
      </c>
      <c r="I147" s="113"/>
      <c r="J147" s="113"/>
      <c r="K147" s="113"/>
      <c r="L147" s="113"/>
      <c r="M147" s="113"/>
      <c r="N147" s="113"/>
      <c r="O147" s="113"/>
      <c r="P147" s="113"/>
      <c r="Q147" s="113"/>
      <c r="R147" s="113"/>
      <c r="S147" s="113"/>
      <c r="T147" s="113"/>
      <c r="U147" s="113"/>
      <c r="V147" s="113"/>
      <c r="W147" s="113"/>
      <c r="X147" s="113"/>
      <c r="Y147" s="113"/>
      <c r="Z147" s="113"/>
    </row>
    <row r="148" spans="1:26" ht="12.75" customHeight="1" x14ac:dyDescent="0.15">
      <c r="A148" s="114">
        <f t="shared" si="17"/>
        <v>130</v>
      </c>
      <c r="B148" s="115" t="s">
        <v>1062</v>
      </c>
      <c r="C148" s="115" t="s">
        <v>964</v>
      </c>
      <c r="D148" s="130">
        <v>2</v>
      </c>
      <c r="E148" s="130">
        <v>2</v>
      </c>
      <c r="F148" s="130">
        <v>2</v>
      </c>
      <c r="G148" s="130">
        <v>3</v>
      </c>
      <c r="H148" s="116">
        <f t="shared" si="14"/>
        <v>9</v>
      </c>
      <c r="I148" s="113"/>
      <c r="J148" s="113"/>
      <c r="K148" s="113"/>
      <c r="L148" s="113"/>
      <c r="M148" s="113"/>
      <c r="N148" s="113"/>
      <c r="O148" s="113"/>
      <c r="P148" s="113"/>
      <c r="Q148" s="113"/>
      <c r="R148" s="113"/>
      <c r="S148" s="113"/>
      <c r="T148" s="113"/>
      <c r="U148" s="113"/>
      <c r="V148" s="113"/>
      <c r="W148" s="113"/>
      <c r="X148" s="113"/>
      <c r="Y148" s="113"/>
      <c r="Z148" s="113"/>
    </row>
    <row r="149" spans="1:26" ht="12.75" customHeight="1" x14ac:dyDescent="0.15">
      <c r="A149" s="114">
        <f t="shared" si="17"/>
        <v>131</v>
      </c>
      <c r="B149" s="115" t="s">
        <v>1062</v>
      </c>
      <c r="C149" s="115" t="s">
        <v>969</v>
      </c>
      <c r="D149" s="130">
        <v>1</v>
      </c>
      <c r="E149" s="130">
        <v>1</v>
      </c>
      <c r="F149" s="130">
        <v>0</v>
      </c>
      <c r="G149" s="130">
        <v>0</v>
      </c>
      <c r="H149" s="116">
        <f t="shared" si="14"/>
        <v>2</v>
      </c>
      <c r="I149" s="113"/>
      <c r="J149" s="113"/>
      <c r="K149" s="113"/>
      <c r="L149" s="113"/>
      <c r="M149" s="113"/>
      <c r="N149" s="113"/>
      <c r="O149" s="113"/>
      <c r="P149" s="113"/>
      <c r="Q149" s="113"/>
      <c r="R149" s="113"/>
      <c r="S149" s="113"/>
      <c r="T149" s="113"/>
      <c r="U149" s="113"/>
      <c r="V149" s="113"/>
      <c r="W149" s="113"/>
      <c r="X149" s="113"/>
      <c r="Y149" s="113"/>
      <c r="Z149" s="113"/>
    </row>
    <row r="150" spans="1:26" ht="12.75" customHeight="1" x14ac:dyDescent="0.15">
      <c r="A150" s="114">
        <f t="shared" si="17"/>
        <v>132</v>
      </c>
      <c r="B150" s="115" t="s">
        <v>1062</v>
      </c>
      <c r="C150" s="115" t="s">
        <v>971</v>
      </c>
      <c r="D150" s="130">
        <v>1</v>
      </c>
      <c r="E150" s="130">
        <v>1</v>
      </c>
      <c r="F150" s="130">
        <v>0</v>
      </c>
      <c r="G150" s="130">
        <v>0</v>
      </c>
      <c r="H150" s="116">
        <f t="shared" si="14"/>
        <v>2</v>
      </c>
      <c r="I150" s="113"/>
      <c r="J150" s="113"/>
      <c r="K150" s="113"/>
      <c r="L150" s="113"/>
      <c r="M150" s="113"/>
      <c r="N150" s="113"/>
      <c r="O150" s="113"/>
      <c r="P150" s="113"/>
      <c r="Q150" s="113"/>
      <c r="R150" s="113"/>
      <c r="S150" s="113"/>
      <c r="T150" s="113"/>
      <c r="U150" s="113"/>
      <c r="V150" s="113"/>
      <c r="W150" s="113"/>
      <c r="X150" s="113"/>
      <c r="Y150" s="113"/>
      <c r="Z150" s="113"/>
    </row>
    <row r="151" spans="1:26" ht="12.75" customHeight="1" x14ac:dyDescent="0.15">
      <c r="A151" s="114">
        <f t="shared" si="17"/>
        <v>133</v>
      </c>
      <c r="B151" s="115" t="s">
        <v>1062</v>
      </c>
      <c r="C151" s="115" t="s">
        <v>972</v>
      </c>
      <c r="D151" s="130">
        <v>43</v>
      </c>
      <c r="E151" s="130">
        <v>30</v>
      </c>
      <c r="F151" s="130">
        <v>34</v>
      </c>
      <c r="G151" s="130">
        <v>75</v>
      </c>
      <c r="H151" s="116">
        <f t="shared" si="14"/>
        <v>182</v>
      </c>
      <c r="I151" s="113"/>
      <c r="J151" s="113"/>
      <c r="K151" s="113"/>
      <c r="L151" s="113"/>
      <c r="M151" s="113"/>
      <c r="N151" s="113"/>
      <c r="O151" s="113"/>
      <c r="P151" s="113"/>
      <c r="Q151" s="113"/>
      <c r="R151" s="113"/>
      <c r="S151" s="113"/>
      <c r="T151" s="113"/>
      <c r="U151" s="113"/>
      <c r="V151" s="113"/>
      <c r="W151" s="113"/>
      <c r="X151" s="113"/>
      <c r="Y151" s="113"/>
      <c r="Z151" s="113"/>
    </row>
    <row r="152" spans="1:26" ht="12.75" customHeight="1" x14ac:dyDescent="0.15">
      <c r="A152" s="114">
        <f t="shared" si="17"/>
        <v>134</v>
      </c>
      <c r="B152" s="115" t="s">
        <v>1062</v>
      </c>
      <c r="C152" s="115" t="s">
        <v>973</v>
      </c>
      <c r="D152" s="130">
        <v>1</v>
      </c>
      <c r="E152" s="130">
        <v>1</v>
      </c>
      <c r="F152" s="130">
        <v>0</v>
      </c>
      <c r="G152" s="130">
        <v>0</v>
      </c>
      <c r="H152" s="116">
        <f t="shared" si="14"/>
        <v>2</v>
      </c>
      <c r="I152" s="113"/>
      <c r="J152" s="113"/>
      <c r="K152" s="113"/>
      <c r="L152" s="113"/>
      <c r="M152" s="113"/>
      <c r="N152" s="113"/>
      <c r="O152" s="113"/>
      <c r="P152" s="113"/>
      <c r="Q152" s="113"/>
      <c r="R152" s="113"/>
      <c r="S152" s="113"/>
      <c r="T152" s="113"/>
      <c r="U152" s="113"/>
      <c r="V152" s="113"/>
      <c r="W152" s="113"/>
      <c r="X152" s="113"/>
      <c r="Y152" s="113"/>
      <c r="Z152" s="113"/>
    </row>
    <row r="153" spans="1:26" ht="12.75" customHeight="1" x14ac:dyDescent="0.15">
      <c r="A153" s="114">
        <f t="shared" si="17"/>
        <v>135</v>
      </c>
      <c r="B153" s="115" t="s">
        <v>1062</v>
      </c>
      <c r="C153" s="115" t="s">
        <v>976</v>
      </c>
      <c r="D153" s="130">
        <v>647</v>
      </c>
      <c r="E153" s="130">
        <v>450</v>
      </c>
      <c r="F153" s="130">
        <v>497</v>
      </c>
      <c r="G153" s="130">
        <v>1133</v>
      </c>
      <c r="H153" s="116">
        <f t="shared" si="14"/>
        <v>2727</v>
      </c>
      <c r="I153" s="113"/>
      <c r="J153" s="113"/>
      <c r="K153" s="113"/>
      <c r="L153" s="113"/>
      <c r="M153" s="113"/>
      <c r="N153" s="113"/>
      <c r="O153" s="113"/>
      <c r="P153" s="113"/>
      <c r="Q153" s="113"/>
      <c r="R153" s="113"/>
      <c r="S153" s="113"/>
      <c r="T153" s="113"/>
      <c r="U153" s="113"/>
      <c r="V153" s="113"/>
      <c r="W153" s="113"/>
      <c r="X153" s="113"/>
      <c r="Y153" s="113"/>
      <c r="Z153" s="113"/>
    </row>
    <row r="154" spans="1:26" ht="12.75" customHeight="1" x14ac:dyDescent="0.15">
      <c r="A154" s="114">
        <f t="shared" si="17"/>
        <v>136</v>
      </c>
      <c r="B154" s="115" t="s">
        <v>1062</v>
      </c>
      <c r="C154" s="115" t="s">
        <v>998</v>
      </c>
      <c r="D154" s="130">
        <v>14</v>
      </c>
      <c r="E154" s="130">
        <v>10</v>
      </c>
      <c r="F154" s="130">
        <v>11</v>
      </c>
      <c r="G154" s="130">
        <v>26</v>
      </c>
      <c r="H154" s="116">
        <f t="shared" si="14"/>
        <v>61</v>
      </c>
      <c r="I154" s="113"/>
      <c r="J154" s="113"/>
      <c r="K154" s="113"/>
      <c r="L154" s="113"/>
      <c r="M154" s="113"/>
      <c r="N154" s="113"/>
      <c r="O154" s="113"/>
      <c r="P154" s="113"/>
      <c r="Q154" s="113"/>
      <c r="R154" s="113"/>
      <c r="S154" s="113"/>
      <c r="T154" s="113"/>
      <c r="U154" s="113"/>
      <c r="V154" s="113"/>
      <c r="W154" s="113"/>
      <c r="X154" s="113"/>
      <c r="Y154" s="113"/>
      <c r="Z154" s="113"/>
    </row>
    <row r="155" spans="1:26" ht="12.75" customHeight="1" x14ac:dyDescent="0.15">
      <c r="A155" s="114">
        <f t="shared" si="17"/>
        <v>137</v>
      </c>
      <c r="B155" s="115" t="s">
        <v>1062</v>
      </c>
      <c r="C155" s="115" t="s">
        <v>1028</v>
      </c>
      <c r="D155" s="130">
        <v>42</v>
      </c>
      <c r="E155" s="130">
        <v>29</v>
      </c>
      <c r="F155" s="130">
        <v>33</v>
      </c>
      <c r="G155" s="130">
        <v>73</v>
      </c>
      <c r="H155" s="116">
        <f t="shared" si="14"/>
        <v>177</v>
      </c>
      <c r="I155" s="113"/>
      <c r="J155" s="113"/>
      <c r="K155" s="113"/>
      <c r="L155" s="113"/>
      <c r="M155" s="113"/>
      <c r="N155" s="113"/>
      <c r="O155" s="113"/>
      <c r="P155" s="113"/>
      <c r="Q155" s="113"/>
      <c r="R155" s="113"/>
      <c r="S155" s="113"/>
      <c r="T155" s="113"/>
      <c r="U155" s="113"/>
      <c r="V155" s="113"/>
      <c r="W155" s="113"/>
      <c r="X155" s="113"/>
      <c r="Y155" s="113"/>
      <c r="Z155" s="113"/>
    </row>
    <row r="156" spans="1:26" ht="12.75" customHeight="1" x14ac:dyDescent="0.15">
      <c r="A156" s="114">
        <f t="shared" si="17"/>
        <v>138</v>
      </c>
      <c r="B156" s="115" t="s">
        <v>1062</v>
      </c>
      <c r="C156" s="115" t="s">
        <v>1051</v>
      </c>
      <c r="D156" s="130">
        <v>1</v>
      </c>
      <c r="E156" s="130">
        <v>1</v>
      </c>
      <c r="F156" s="130">
        <v>1</v>
      </c>
      <c r="G156" s="130">
        <v>2</v>
      </c>
      <c r="H156" s="116">
        <f t="shared" si="14"/>
        <v>5</v>
      </c>
      <c r="I156" s="113"/>
      <c r="J156" s="113"/>
      <c r="K156" s="113"/>
      <c r="L156" s="113"/>
      <c r="M156" s="113"/>
      <c r="N156" s="113"/>
      <c r="O156" s="113"/>
      <c r="P156" s="113"/>
      <c r="Q156" s="113"/>
      <c r="R156" s="113"/>
      <c r="S156" s="113"/>
      <c r="T156" s="113"/>
      <c r="U156" s="113"/>
      <c r="V156" s="113"/>
      <c r="W156" s="113"/>
      <c r="X156" s="113"/>
      <c r="Y156" s="113"/>
      <c r="Z156" s="113"/>
    </row>
    <row r="157" spans="1:26" ht="12.75" customHeight="1" x14ac:dyDescent="0.15">
      <c r="A157" s="114">
        <f t="shared" si="17"/>
        <v>139</v>
      </c>
      <c r="B157" s="115" t="s">
        <v>1062</v>
      </c>
      <c r="C157" s="115" t="s">
        <v>1062</v>
      </c>
      <c r="D157" s="130">
        <v>83</v>
      </c>
      <c r="E157" s="130">
        <v>59</v>
      </c>
      <c r="F157" s="130">
        <v>66</v>
      </c>
      <c r="G157" s="130">
        <v>155</v>
      </c>
      <c r="H157" s="116">
        <f t="shared" si="14"/>
        <v>363</v>
      </c>
      <c r="I157" s="113"/>
      <c r="J157" s="113"/>
      <c r="K157" s="113"/>
      <c r="L157" s="113"/>
      <c r="M157" s="113"/>
      <c r="N157" s="113"/>
      <c r="O157" s="113"/>
      <c r="P157" s="113"/>
      <c r="Q157" s="113"/>
      <c r="R157" s="113"/>
      <c r="S157" s="113"/>
      <c r="T157" s="113"/>
      <c r="U157" s="113"/>
      <c r="V157" s="113"/>
      <c r="W157" s="113"/>
      <c r="X157" s="113"/>
      <c r="Y157" s="113"/>
      <c r="Z157" s="113"/>
    </row>
    <row r="158" spans="1:26" ht="12.75" customHeight="1" x14ac:dyDescent="0.15">
      <c r="A158" s="114">
        <f t="shared" si="17"/>
        <v>140</v>
      </c>
      <c r="B158" s="115" t="s">
        <v>1062</v>
      </c>
      <c r="C158" s="115" t="s">
        <v>1094</v>
      </c>
      <c r="D158" s="130">
        <v>112</v>
      </c>
      <c r="E158" s="130">
        <v>81</v>
      </c>
      <c r="F158" s="130">
        <v>90</v>
      </c>
      <c r="G158" s="130">
        <v>209</v>
      </c>
      <c r="H158" s="116">
        <f t="shared" si="14"/>
        <v>492</v>
      </c>
      <c r="I158" s="113"/>
      <c r="J158" s="113"/>
      <c r="K158" s="113"/>
      <c r="L158" s="113"/>
      <c r="M158" s="113"/>
      <c r="N158" s="113"/>
      <c r="O158" s="113"/>
      <c r="P158" s="113"/>
      <c r="Q158" s="113"/>
      <c r="R158" s="113"/>
      <c r="S158" s="113"/>
      <c r="T158" s="113"/>
      <c r="U158" s="113"/>
      <c r="V158" s="113"/>
      <c r="W158" s="113"/>
      <c r="X158" s="113"/>
      <c r="Y158" s="113"/>
      <c r="Z158" s="113"/>
    </row>
    <row r="159" spans="1:26" ht="12.75" customHeight="1" x14ac:dyDescent="0.15">
      <c r="A159" s="114">
        <f t="shared" si="17"/>
        <v>141</v>
      </c>
      <c r="B159" s="115" t="s">
        <v>1062</v>
      </c>
      <c r="C159" s="115" t="s">
        <v>1868</v>
      </c>
      <c r="D159" s="130">
        <v>1</v>
      </c>
      <c r="E159" s="130">
        <v>1</v>
      </c>
      <c r="F159" s="130">
        <v>0</v>
      </c>
      <c r="G159" s="130">
        <v>0</v>
      </c>
      <c r="H159" s="116">
        <f t="shared" si="14"/>
        <v>2</v>
      </c>
      <c r="I159" s="113"/>
      <c r="J159" s="113"/>
      <c r="K159" s="113"/>
      <c r="L159" s="113"/>
      <c r="M159" s="113"/>
      <c r="N159" s="113"/>
      <c r="O159" s="113"/>
      <c r="P159" s="113"/>
      <c r="Q159" s="113"/>
      <c r="R159" s="113"/>
      <c r="S159" s="113"/>
      <c r="T159" s="113"/>
      <c r="U159" s="113"/>
      <c r="V159" s="113"/>
      <c r="W159" s="113"/>
      <c r="X159" s="113"/>
      <c r="Y159" s="113"/>
      <c r="Z159" s="113"/>
    </row>
    <row r="160" spans="1:26" ht="12.75" customHeight="1" x14ac:dyDescent="0.15">
      <c r="A160" s="114">
        <f t="shared" si="17"/>
        <v>142</v>
      </c>
      <c r="B160" s="115" t="s">
        <v>1062</v>
      </c>
      <c r="C160" s="115" t="s">
        <v>1150</v>
      </c>
      <c r="D160" s="130">
        <v>134</v>
      </c>
      <c r="E160" s="130">
        <v>95</v>
      </c>
      <c r="F160" s="130">
        <v>108</v>
      </c>
      <c r="G160" s="130">
        <v>244</v>
      </c>
      <c r="H160" s="116">
        <f t="shared" si="14"/>
        <v>581</v>
      </c>
      <c r="I160" s="113"/>
      <c r="J160" s="113"/>
      <c r="K160" s="113"/>
      <c r="L160" s="113"/>
      <c r="M160" s="113"/>
      <c r="N160" s="113"/>
      <c r="O160" s="113"/>
      <c r="P160" s="113"/>
      <c r="Q160" s="113"/>
      <c r="R160" s="113"/>
      <c r="S160" s="113"/>
      <c r="T160" s="113"/>
      <c r="U160" s="113"/>
      <c r="V160" s="113"/>
      <c r="W160" s="113"/>
      <c r="X160" s="113"/>
      <c r="Y160" s="113"/>
      <c r="Z160" s="113"/>
    </row>
    <row r="161" spans="1:26" ht="12.75" customHeight="1" x14ac:dyDescent="0.15">
      <c r="A161" s="114">
        <f t="shared" si="17"/>
        <v>143</v>
      </c>
      <c r="B161" s="115" t="s">
        <v>1062</v>
      </c>
      <c r="C161" s="115" t="s">
        <v>1165</v>
      </c>
      <c r="D161" s="130">
        <v>147</v>
      </c>
      <c r="E161" s="130">
        <v>104</v>
      </c>
      <c r="F161" s="130">
        <v>120</v>
      </c>
      <c r="G161" s="130">
        <v>267</v>
      </c>
      <c r="H161" s="116">
        <f t="shared" si="14"/>
        <v>638</v>
      </c>
      <c r="I161" s="113"/>
      <c r="J161" s="113"/>
      <c r="K161" s="113"/>
      <c r="L161" s="113"/>
      <c r="M161" s="113"/>
      <c r="N161" s="113"/>
      <c r="O161" s="113"/>
      <c r="P161" s="113"/>
      <c r="Q161" s="113"/>
      <c r="R161" s="113"/>
      <c r="S161" s="113"/>
      <c r="T161" s="113"/>
      <c r="U161" s="113"/>
      <c r="V161" s="113"/>
      <c r="W161" s="113"/>
      <c r="X161" s="113"/>
      <c r="Y161" s="113"/>
      <c r="Z161" s="113"/>
    </row>
    <row r="162" spans="1:26" ht="12.75" customHeight="1" x14ac:dyDescent="0.15">
      <c r="A162" s="114">
        <f t="shared" si="17"/>
        <v>144</v>
      </c>
      <c r="B162" s="115" t="s">
        <v>1062</v>
      </c>
      <c r="C162" s="115" t="s">
        <v>1179</v>
      </c>
      <c r="D162" s="130">
        <v>45</v>
      </c>
      <c r="E162" s="130">
        <v>32</v>
      </c>
      <c r="F162" s="130">
        <v>37</v>
      </c>
      <c r="G162" s="130">
        <v>90</v>
      </c>
      <c r="H162" s="116">
        <f t="shared" si="14"/>
        <v>204</v>
      </c>
      <c r="I162" s="113"/>
      <c r="J162" s="113"/>
      <c r="K162" s="113"/>
      <c r="L162" s="113"/>
      <c r="M162" s="113"/>
      <c r="N162" s="113"/>
      <c r="O162" s="113"/>
      <c r="P162" s="113"/>
      <c r="Q162" s="113"/>
      <c r="R162" s="113"/>
      <c r="S162" s="113"/>
      <c r="T162" s="113"/>
      <c r="U162" s="113"/>
      <c r="V162" s="113"/>
      <c r="W162" s="113"/>
      <c r="X162" s="113"/>
      <c r="Y162" s="113"/>
      <c r="Z162" s="113"/>
    </row>
    <row r="163" spans="1:26" ht="12.75" customHeight="1" x14ac:dyDescent="0.15">
      <c r="A163" s="114">
        <f t="shared" si="17"/>
        <v>145</v>
      </c>
      <c r="B163" s="115" t="s">
        <v>1062</v>
      </c>
      <c r="C163" s="115" t="s">
        <v>1196</v>
      </c>
      <c r="D163" s="130">
        <v>1</v>
      </c>
      <c r="E163" s="130">
        <v>1</v>
      </c>
      <c r="F163" s="130">
        <v>0</v>
      </c>
      <c r="G163" s="130">
        <v>0</v>
      </c>
      <c r="H163" s="116">
        <f t="shared" si="14"/>
        <v>2</v>
      </c>
      <c r="I163" s="113"/>
      <c r="J163" s="113"/>
      <c r="K163" s="113"/>
      <c r="L163" s="113"/>
      <c r="M163" s="113"/>
      <c r="N163" s="113"/>
      <c r="O163" s="113"/>
      <c r="P163" s="113"/>
      <c r="Q163" s="113"/>
      <c r="R163" s="113"/>
      <c r="S163" s="113"/>
      <c r="T163" s="113"/>
      <c r="U163" s="113"/>
      <c r="V163" s="113"/>
      <c r="W163" s="113"/>
      <c r="X163" s="113"/>
      <c r="Y163" s="113"/>
      <c r="Z163" s="113"/>
    </row>
    <row r="164" spans="1:26" ht="12.75" customHeight="1" x14ac:dyDescent="0.15">
      <c r="A164" s="114">
        <f t="shared" si="17"/>
        <v>146</v>
      </c>
      <c r="B164" s="115" t="s">
        <v>1062</v>
      </c>
      <c r="C164" s="115" t="s">
        <v>1218</v>
      </c>
      <c r="D164" s="130">
        <v>68</v>
      </c>
      <c r="E164" s="130">
        <v>49</v>
      </c>
      <c r="F164" s="130">
        <v>56</v>
      </c>
      <c r="G164" s="130">
        <v>140</v>
      </c>
      <c r="H164" s="116">
        <f t="shared" si="14"/>
        <v>313</v>
      </c>
      <c r="I164" s="113"/>
      <c r="J164" s="113"/>
      <c r="K164" s="113"/>
      <c r="L164" s="113"/>
      <c r="M164" s="113"/>
      <c r="N164" s="113"/>
      <c r="O164" s="113"/>
      <c r="P164" s="113"/>
      <c r="Q164" s="113"/>
      <c r="R164" s="113"/>
      <c r="S164" s="113"/>
      <c r="T164" s="113"/>
      <c r="U164" s="113"/>
      <c r="V164" s="113"/>
      <c r="W164" s="113"/>
      <c r="X164" s="113"/>
      <c r="Y164" s="113"/>
      <c r="Z164" s="113"/>
    </row>
    <row r="165" spans="1:26" ht="12.75" customHeight="1" x14ac:dyDescent="0.15">
      <c r="A165" s="114">
        <f t="shared" si="17"/>
        <v>147</v>
      </c>
      <c r="B165" s="115" t="s">
        <v>1062</v>
      </c>
      <c r="C165" s="115" t="s">
        <v>1241</v>
      </c>
      <c r="D165" s="130">
        <v>283</v>
      </c>
      <c r="E165" s="130">
        <v>195</v>
      </c>
      <c r="F165" s="130">
        <v>224</v>
      </c>
      <c r="G165" s="130">
        <v>525</v>
      </c>
      <c r="H165" s="116">
        <f t="shared" si="14"/>
        <v>1227</v>
      </c>
      <c r="I165" s="113"/>
      <c r="J165" s="113"/>
      <c r="K165" s="113"/>
      <c r="L165" s="113"/>
      <c r="M165" s="113"/>
      <c r="N165" s="113"/>
      <c r="O165" s="113"/>
      <c r="P165" s="113"/>
      <c r="Q165" s="113"/>
      <c r="R165" s="113"/>
      <c r="S165" s="113"/>
      <c r="T165" s="113"/>
      <c r="U165" s="113"/>
      <c r="V165" s="113"/>
      <c r="W165" s="113"/>
      <c r="X165" s="113"/>
      <c r="Y165" s="113"/>
      <c r="Z165" s="113"/>
    </row>
    <row r="166" spans="1:26" ht="12.75" customHeight="1" x14ac:dyDescent="0.15">
      <c r="A166" s="114">
        <f t="shared" si="17"/>
        <v>148</v>
      </c>
      <c r="B166" s="115" t="s">
        <v>1062</v>
      </c>
      <c r="C166" s="115" t="s">
        <v>1253</v>
      </c>
      <c r="D166" s="130">
        <v>3</v>
      </c>
      <c r="E166" s="130">
        <v>2</v>
      </c>
      <c r="F166" s="130">
        <v>3</v>
      </c>
      <c r="G166" s="130">
        <v>6</v>
      </c>
      <c r="H166" s="116">
        <f t="shared" si="14"/>
        <v>14</v>
      </c>
      <c r="I166" s="113"/>
      <c r="J166" s="113"/>
      <c r="K166" s="113"/>
      <c r="L166" s="113"/>
      <c r="M166" s="113"/>
      <c r="N166" s="113"/>
      <c r="O166" s="113"/>
      <c r="P166" s="113"/>
      <c r="Q166" s="113"/>
      <c r="R166" s="113"/>
      <c r="S166" s="113"/>
      <c r="T166" s="113"/>
      <c r="U166" s="113"/>
      <c r="V166" s="113"/>
      <c r="W166" s="113"/>
      <c r="X166" s="113"/>
      <c r="Y166" s="113"/>
      <c r="Z166" s="113"/>
    </row>
    <row r="167" spans="1:26" ht="12.75" customHeight="1" x14ac:dyDescent="0.15">
      <c r="A167" s="114">
        <f t="shared" si="17"/>
        <v>149</v>
      </c>
      <c r="B167" s="115" t="s">
        <v>1062</v>
      </c>
      <c r="C167" s="115" t="s">
        <v>1267</v>
      </c>
      <c r="D167" s="130">
        <v>1</v>
      </c>
      <c r="E167" s="130">
        <v>1</v>
      </c>
      <c r="F167" s="130">
        <v>0</v>
      </c>
      <c r="G167" s="130">
        <v>0</v>
      </c>
      <c r="H167" s="116">
        <f t="shared" si="14"/>
        <v>2</v>
      </c>
      <c r="I167" s="113"/>
      <c r="J167" s="113"/>
      <c r="K167" s="113"/>
      <c r="L167" s="113"/>
      <c r="M167" s="113"/>
      <c r="N167" s="113"/>
      <c r="O167" s="113"/>
      <c r="P167" s="113"/>
      <c r="Q167" s="113"/>
      <c r="R167" s="113"/>
      <c r="S167" s="113"/>
      <c r="T167" s="113"/>
      <c r="U167" s="113"/>
      <c r="V167" s="113"/>
      <c r="W167" s="113"/>
      <c r="X167" s="113"/>
      <c r="Y167" s="113"/>
      <c r="Z167" s="113"/>
    </row>
    <row r="168" spans="1:26" ht="12.75" customHeight="1" x14ac:dyDescent="0.15">
      <c r="A168" s="114">
        <f t="shared" si="17"/>
        <v>150</v>
      </c>
      <c r="B168" s="115" t="s">
        <v>1062</v>
      </c>
      <c r="C168" s="115" t="s">
        <v>1280</v>
      </c>
      <c r="D168" s="130">
        <v>160</v>
      </c>
      <c r="E168" s="130">
        <v>113</v>
      </c>
      <c r="F168" s="130">
        <v>126</v>
      </c>
      <c r="G168" s="130">
        <v>270</v>
      </c>
      <c r="H168" s="116">
        <f t="shared" si="14"/>
        <v>669</v>
      </c>
      <c r="I168" s="113"/>
      <c r="J168" s="113"/>
      <c r="K168" s="113"/>
      <c r="L168" s="113"/>
      <c r="M168" s="113"/>
      <c r="N168" s="113"/>
      <c r="O168" s="113"/>
      <c r="P168" s="113"/>
      <c r="Q168" s="113"/>
      <c r="R168" s="113"/>
      <c r="S168" s="113"/>
      <c r="T168" s="113"/>
      <c r="U168" s="113"/>
      <c r="V168" s="113"/>
      <c r="W168" s="113"/>
      <c r="X168" s="113"/>
      <c r="Y168" s="113"/>
      <c r="Z168" s="113"/>
    </row>
    <row r="169" spans="1:26" ht="12.75" customHeight="1" x14ac:dyDescent="0.15">
      <c r="A169" s="114">
        <f t="shared" si="17"/>
        <v>151</v>
      </c>
      <c r="B169" s="115" t="s">
        <v>1062</v>
      </c>
      <c r="C169" s="115" t="s">
        <v>1835</v>
      </c>
      <c r="D169" s="130">
        <v>1240</v>
      </c>
      <c r="E169" s="130">
        <v>879</v>
      </c>
      <c r="F169" s="130">
        <v>979</v>
      </c>
      <c r="G169" s="130">
        <v>2174</v>
      </c>
      <c r="H169" s="116">
        <f t="shared" si="14"/>
        <v>5272</v>
      </c>
      <c r="I169" s="113"/>
      <c r="J169" s="113"/>
      <c r="K169" s="113"/>
      <c r="L169" s="113"/>
      <c r="M169" s="113"/>
      <c r="N169" s="113"/>
      <c r="O169" s="113"/>
      <c r="P169" s="113"/>
      <c r="Q169" s="113"/>
      <c r="R169" s="113"/>
      <c r="S169" s="113"/>
      <c r="T169" s="113"/>
      <c r="U169" s="113"/>
      <c r="V169" s="113"/>
      <c r="W169" s="113"/>
      <c r="X169" s="113"/>
      <c r="Y169" s="113"/>
      <c r="Z169" s="113"/>
    </row>
    <row r="170" spans="1:26" ht="12.75" customHeight="1" x14ac:dyDescent="0.15">
      <c r="A170" s="114"/>
      <c r="B170" s="120" t="s">
        <v>1130</v>
      </c>
      <c r="C170" s="129"/>
      <c r="D170" s="128">
        <f t="shared" ref="D170:G170" si="18">SUM(D171:D199)</f>
        <v>24117</v>
      </c>
      <c r="E170" s="128">
        <f t="shared" si="18"/>
        <v>16319</v>
      </c>
      <c r="F170" s="128">
        <f t="shared" si="18"/>
        <v>18459</v>
      </c>
      <c r="G170" s="128">
        <f t="shared" si="18"/>
        <v>42479</v>
      </c>
      <c r="H170" s="128">
        <f t="shared" si="14"/>
        <v>101374</v>
      </c>
      <c r="I170" s="113"/>
      <c r="J170" s="113"/>
      <c r="K170" s="113"/>
      <c r="L170" s="113"/>
      <c r="M170" s="113"/>
      <c r="N170" s="113"/>
      <c r="O170" s="113"/>
      <c r="P170" s="113"/>
      <c r="Q170" s="113"/>
      <c r="R170" s="113"/>
      <c r="S170" s="113"/>
      <c r="T170" s="113"/>
      <c r="U170" s="113"/>
      <c r="V170" s="113"/>
      <c r="W170" s="113"/>
      <c r="X170" s="113"/>
      <c r="Y170" s="113"/>
      <c r="Z170" s="113"/>
    </row>
    <row r="171" spans="1:26" ht="12.75" customHeight="1" x14ac:dyDescent="0.15">
      <c r="A171" s="114">
        <f>A169+1</f>
        <v>152</v>
      </c>
      <c r="B171" s="115" t="s">
        <v>1130</v>
      </c>
      <c r="C171" s="115" t="s">
        <v>735</v>
      </c>
      <c r="D171" s="130">
        <v>872</v>
      </c>
      <c r="E171" s="130">
        <v>593</v>
      </c>
      <c r="F171" s="130">
        <v>685</v>
      </c>
      <c r="G171" s="130">
        <v>1642</v>
      </c>
      <c r="H171" s="116">
        <f t="shared" si="14"/>
        <v>3792</v>
      </c>
      <c r="I171" s="113"/>
      <c r="J171" s="113"/>
      <c r="K171" s="113"/>
      <c r="L171" s="113"/>
      <c r="M171" s="113"/>
      <c r="N171" s="113"/>
      <c r="O171" s="113"/>
      <c r="P171" s="113"/>
      <c r="Q171" s="113"/>
      <c r="R171" s="113"/>
      <c r="S171" s="113"/>
      <c r="T171" s="113"/>
      <c r="U171" s="113"/>
      <c r="V171" s="113"/>
      <c r="W171" s="113"/>
      <c r="X171" s="113"/>
      <c r="Y171" s="113"/>
      <c r="Z171" s="113"/>
    </row>
    <row r="172" spans="1:26" ht="12.75" customHeight="1" x14ac:dyDescent="0.15">
      <c r="A172" s="114">
        <f t="shared" ref="A172:A199" si="19">A171+1</f>
        <v>153</v>
      </c>
      <c r="B172" s="115" t="s">
        <v>1130</v>
      </c>
      <c r="C172" s="115" t="s">
        <v>740</v>
      </c>
      <c r="D172" s="130">
        <v>1267</v>
      </c>
      <c r="E172" s="130">
        <v>854</v>
      </c>
      <c r="F172" s="130">
        <v>969</v>
      </c>
      <c r="G172" s="130">
        <v>2160</v>
      </c>
      <c r="H172" s="116">
        <f t="shared" si="14"/>
        <v>5250</v>
      </c>
      <c r="I172" s="113"/>
      <c r="J172" s="113"/>
      <c r="K172" s="113"/>
      <c r="L172" s="113"/>
      <c r="M172" s="113"/>
      <c r="N172" s="113"/>
      <c r="O172" s="113"/>
      <c r="P172" s="113"/>
      <c r="Q172" s="113"/>
      <c r="R172" s="113"/>
      <c r="S172" s="113"/>
      <c r="T172" s="113"/>
      <c r="U172" s="113"/>
      <c r="V172" s="113"/>
      <c r="W172" s="113"/>
      <c r="X172" s="113"/>
      <c r="Y172" s="113"/>
      <c r="Z172" s="113"/>
    </row>
    <row r="173" spans="1:26" ht="12.75" customHeight="1" x14ac:dyDescent="0.15">
      <c r="A173" s="114">
        <f t="shared" si="19"/>
        <v>154</v>
      </c>
      <c r="B173" s="115" t="s">
        <v>1130</v>
      </c>
      <c r="C173" s="115" t="s">
        <v>760</v>
      </c>
      <c r="D173" s="130">
        <v>91</v>
      </c>
      <c r="E173" s="130">
        <v>64</v>
      </c>
      <c r="F173" s="130">
        <v>75</v>
      </c>
      <c r="G173" s="130">
        <v>172</v>
      </c>
      <c r="H173" s="116">
        <f t="shared" si="14"/>
        <v>402</v>
      </c>
      <c r="I173" s="113"/>
      <c r="J173" s="113"/>
      <c r="K173" s="113"/>
      <c r="L173" s="113"/>
      <c r="M173" s="113"/>
      <c r="N173" s="113"/>
      <c r="O173" s="113"/>
      <c r="P173" s="113"/>
      <c r="Q173" s="113"/>
      <c r="R173" s="113"/>
      <c r="S173" s="113"/>
      <c r="T173" s="113"/>
      <c r="U173" s="113"/>
      <c r="V173" s="113"/>
      <c r="W173" s="113"/>
      <c r="X173" s="113"/>
      <c r="Y173" s="113"/>
      <c r="Z173" s="113"/>
    </row>
    <row r="174" spans="1:26" ht="12.75" customHeight="1" x14ac:dyDescent="0.15">
      <c r="A174" s="114">
        <f t="shared" si="19"/>
        <v>155</v>
      </c>
      <c r="B174" s="115" t="s">
        <v>1130</v>
      </c>
      <c r="C174" s="115" t="s">
        <v>777</v>
      </c>
      <c r="D174" s="130">
        <v>543</v>
      </c>
      <c r="E174" s="130">
        <v>383</v>
      </c>
      <c r="F174" s="130">
        <v>433</v>
      </c>
      <c r="G174" s="130">
        <v>982</v>
      </c>
      <c r="H174" s="116">
        <f t="shared" si="14"/>
        <v>2341</v>
      </c>
      <c r="I174" s="113"/>
      <c r="J174" s="113"/>
      <c r="K174" s="113"/>
      <c r="L174" s="113"/>
      <c r="M174" s="113"/>
      <c r="N174" s="113"/>
      <c r="O174" s="113"/>
      <c r="P174" s="113"/>
      <c r="Q174" s="113"/>
      <c r="R174" s="113"/>
      <c r="S174" s="113"/>
      <c r="T174" s="113"/>
      <c r="U174" s="113"/>
      <c r="V174" s="113"/>
      <c r="W174" s="113"/>
      <c r="X174" s="113"/>
      <c r="Y174" s="113"/>
      <c r="Z174" s="113"/>
    </row>
    <row r="175" spans="1:26" ht="12.75" customHeight="1" x14ac:dyDescent="0.15">
      <c r="A175" s="114">
        <f t="shared" si="19"/>
        <v>156</v>
      </c>
      <c r="B175" s="115" t="s">
        <v>1130</v>
      </c>
      <c r="C175" s="115" t="s">
        <v>784</v>
      </c>
      <c r="D175" s="130">
        <v>21</v>
      </c>
      <c r="E175" s="130">
        <v>14</v>
      </c>
      <c r="F175" s="130">
        <v>16</v>
      </c>
      <c r="G175" s="130">
        <v>32</v>
      </c>
      <c r="H175" s="116">
        <f t="shared" si="14"/>
        <v>83</v>
      </c>
      <c r="I175" s="113"/>
      <c r="J175" s="113"/>
      <c r="K175" s="113"/>
      <c r="L175" s="113"/>
      <c r="M175" s="113"/>
      <c r="N175" s="113"/>
      <c r="O175" s="113"/>
      <c r="P175" s="113"/>
      <c r="Q175" s="113"/>
      <c r="R175" s="113"/>
      <c r="S175" s="113"/>
      <c r="T175" s="113"/>
      <c r="U175" s="113"/>
      <c r="V175" s="113"/>
      <c r="W175" s="113"/>
      <c r="X175" s="113"/>
      <c r="Y175" s="113"/>
      <c r="Z175" s="113"/>
    </row>
    <row r="176" spans="1:26" ht="12.75" customHeight="1" x14ac:dyDescent="0.15">
      <c r="A176" s="114">
        <f t="shared" si="19"/>
        <v>157</v>
      </c>
      <c r="B176" s="115" t="s">
        <v>1130</v>
      </c>
      <c r="C176" s="115" t="s">
        <v>1872</v>
      </c>
      <c r="D176" s="130">
        <v>141</v>
      </c>
      <c r="E176" s="130">
        <v>95</v>
      </c>
      <c r="F176" s="130">
        <v>110</v>
      </c>
      <c r="G176" s="130">
        <v>254</v>
      </c>
      <c r="H176" s="116">
        <f t="shared" si="14"/>
        <v>600</v>
      </c>
      <c r="I176" s="113"/>
      <c r="J176" s="113"/>
      <c r="K176" s="113"/>
      <c r="L176" s="113"/>
      <c r="M176" s="113"/>
      <c r="N176" s="113"/>
      <c r="O176" s="113"/>
      <c r="P176" s="113"/>
      <c r="Q176" s="113"/>
      <c r="R176" s="113"/>
      <c r="S176" s="113"/>
      <c r="T176" s="113"/>
      <c r="U176" s="113"/>
      <c r="V176" s="113"/>
      <c r="W176" s="113"/>
      <c r="X176" s="113"/>
      <c r="Y176" s="113"/>
      <c r="Z176" s="113"/>
    </row>
    <row r="177" spans="1:26" ht="12.75" customHeight="1" x14ac:dyDescent="0.15">
      <c r="A177" s="114">
        <f t="shared" si="19"/>
        <v>158</v>
      </c>
      <c r="B177" s="115" t="s">
        <v>1130</v>
      </c>
      <c r="C177" s="115" t="s">
        <v>819</v>
      </c>
      <c r="D177" s="130">
        <v>1555</v>
      </c>
      <c r="E177" s="130">
        <v>1059</v>
      </c>
      <c r="F177" s="130">
        <v>1212</v>
      </c>
      <c r="G177" s="130">
        <v>2945</v>
      </c>
      <c r="H177" s="116">
        <f t="shared" si="14"/>
        <v>6771</v>
      </c>
      <c r="I177" s="113"/>
      <c r="J177" s="113"/>
      <c r="K177" s="113"/>
      <c r="L177" s="113"/>
      <c r="M177" s="113"/>
      <c r="N177" s="113"/>
      <c r="O177" s="113"/>
      <c r="P177" s="113"/>
      <c r="Q177" s="113"/>
      <c r="R177" s="113"/>
      <c r="S177" s="113"/>
      <c r="T177" s="113"/>
      <c r="U177" s="113"/>
      <c r="V177" s="113"/>
      <c r="W177" s="113"/>
      <c r="X177" s="113"/>
      <c r="Y177" s="113"/>
      <c r="Z177" s="113"/>
    </row>
    <row r="178" spans="1:26" ht="12.75" customHeight="1" x14ac:dyDescent="0.15">
      <c r="A178" s="114">
        <f t="shared" si="19"/>
        <v>159</v>
      </c>
      <c r="B178" s="115" t="s">
        <v>1130</v>
      </c>
      <c r="C178" s="115" t="s">
        <v>832</v>
      </c>
      <c r="D178" s="130">
        <v>192</v>
      </c>
      <c r="E178" s="130">
        <v>128</v>
      </c>
      <c r="F178" s="130">
        <v>142</v>
      </c>
      <c r="G178" s="130">
        <v>308</v>
      </c>
      <c r="H178" s="116">
        <f t="shared" si="14"/>
        <v>770</v>
      </c>
      <c r="I178" s="113"/>
      <c r="J178" s="113"/>
      <c r="K178" s="113"/>
      <c r="L178" s="113"/>
      <c r="M178" s="113"/>
      <c r="N178" s="113"/>
      <c r="O178" s="113"/>
      <c r="P178" s="113"/>
      <c r="Q178" s="113"/>
      <c r="R178" s="113"/>
      <c r="S178" s="113"/>
      <c r="T178" s="113"/>
      <c r="U178" s="113"/>
      <c r="V178" s="113"/>
      <c r="W178" s="113"/>
      <c r="X178" s="113"/>
      <c r="Y178" s="113"/>
      <c r="Z178" s="113"/>
    </row>
    <row r="179" spans="1:26" ht="12.75" customHeight="1" x14ac:dyDescent="0.15">
      <c r="A179" s="114">
        <f t="shared" si="19"/>
        <v>160</v>
      </c>
      <c r="B179" s="115" t="s">
        <v>1130</v>
      </c>
      <c r="C179" s="115" t="s">
        <v>853</v>
      </c>
      <c r="D179" s="130">
        <v>946</v>
      </c>
      <c r="E179" s="130">
        <v>661</v>
      </c>
      <c r="F179" s="130">
        <v>772</v>
      </c>
      <c r="G179" s="130">
        <v>1817</v>
      </c>
      <c r="H179" s="116">
        <f t="shared" si="14"/>
        <v>4196</v>
      </c>
      <c r="I179" s="113"/>
      <c r="J179" s="113"/>
      <c r="K179" s="113"/>
      <c r="L179" s="113"/>
      <c r="M179" s="113"/>
      <c r="N179" s="113"/>
      <c r="O179" s="113"/>
      <c r="P179" s="113"/>
      <c r="Q179" s="113"/>
      <c r="R179" s="113"/>
      <c r="S179" s="113"/>
      <c r="T179" s="113"/>
      <c r="U179" s="113"/>
      <c r="V179" s="113"/>
      <c r="W179" s="113"/>
      <c r="X179" s="113"/>
      <c r="Y179" s="113"/>
      <c r="Z179" s="113"/>
    </row>
    <row r="180" spans="1:26" ht="12.75" customHeight="1" x14ac:dyDescent="0.15">
      <c r="A180" s="114">
        <f t="shared" si="19"/>
        <v>161</v>
      </c>
      <c r="B180" s="115" t="s">
        <v>1130</v>
      </c>
      <c r="C180" s="138" t="s">
        <v>1873</v>
      </c>
      <c r="D180" s="130">
        <v>374</v>
      </c>
      <c r="E180" s="130">
        <v>250</v>
      </c>
      <c r="F180" s="130">
        <v>274</v>
      </c>
      <c r="G180" s="130">
        <v>565</v>
      </c>
      <c r="H180" s="116">
        <f t="shared" si="14"/>
        <v>1463</v>
      </c>
      <c r="I180" s="113"/>
      <c r="J180" s="113"/>
      <c r="K180" s="113"/>
      <c r="L180" s="113"/>
      <c r="M180" s="113"/>
      <c r="N180" s="113"/>
      <c r="O180" s="113"/>
      <c r="P180" s="113"/>
      <c r="Q180" s="113"/>
      <c r="R180" s="113"/>
      <c r="S180" s="113"/>
      <c r="T180" s="113"/>
      <c r="U180" s="113"/>
      <c r="V180" s="113"/>
      <c r="W180" s="113"/>
      <c r="X180" s="113"/>
      <c r="Y180" s="113"/>
      <c r="Z180" s="113"/>
    </row>
    <row r="181" spans="1:26" ht="12.75" customHeight="1" x14ac:dyDescent="0.15">
      <c r="A181" s="114">
        <f t="shared" si="19"/>
        <v>162</v>
      </c>
      <c r="B181" s="115" t="s">
        <v>1130</v>
      </c>
      <c r="C181" s="115" t="s">
        <v>929</v>
      </c>
      <c r="D181" s="130">
        <v>134</v>
      </c>
      <c r="E181" s="130">
        <v>96</v>
      </c>
      <c r="F181" s="130">
        <v>112</v>
      </c>
      <c r="G181" s="130">
        <v>262</v>
      </c>
      <c r="H181" s="116">
        <f t="shared" si="14"/>
        <v>604</v>
      </c>
      <c r="I181" s="113"/>
      <c r="J181" s="113"/>
      <c r="K181" s="113"/>
      <c r="L181" s="113"/>
      <c r="M181" s="113"/>
      <c r="N181" s="113"/>
      <c r="O181" s="113"/>
      <c r="P181" s="113"/>
      <c r="Q181" s="113"/>
      <c r="R181" s="113"/>
      <c r="S181" s="113"/>
      <c r="T181" s="113"/>
      <c r="U181" s="113"/>
      <c r="V181" s="113"/>
      <c r="W181" s="113"/>
      <c r="X181" s="113"/>
      <c r="Y181" s="113"/>
      <c r="Z181" s="113"/>
    </row>
    <row r="182" spans="1:26" ht="12.75" customHeight="1" x14ac:dyDescent="0.15">
      <c r="A182" s="114">
        <f t="shared" si="19"/>
        <v>163</v>
      </c>
      <c r="B182" s="115" t="s">
        <v>1130</v>
      </c>
      <c r="C182" s="115" t="s">
        <v>946</v>
      </c>
      <c r="D182" s="130">
        <v>40</v>
      </c>
      <c r="E182" s="130">
        <v>27</v>
      </c>
      <c r="F182" s="130">
        <v>31</v>
      </c>
      <c r="G182" s="130">
        <v>62</v>
      </c>
      <c r="H182" s="116">
        <f t="shared" si="14"/>
        <v>160</v>
      </c>
      <c r="I182" s="113"/>
      <c r="J182" s="113"/>
      <c r="K182" s="113"/>
      <c r="L182" s="113"/>
      <c r="M182" s="113"/>
      <c r="N182" s="113"/>
      <c r="O182" s="113"/>
      <c r="P182" s="113"/>
      <c r="Q182" s="113"/>
      <c r="R182" s="113"/>
      <c r="S182" s="113"/>
      <c r="T182" s="113"/>
      <c r="U182" s="113"/>
      <c r="V182" s="113"/>
      <c r="W182" s="113"/>
      <c r="X182" s="113"/>
      <c r="Y182" s="113"/>
      <c r="Z182" s="113"/>
    </row>
    <row r="183" spans="1:26" ht="12.75" customHeight="1" x14ac:dyDescent="0.15">
      <c r="A183" s="114">
        <f t="shared" si="19"/>
        <v>164</v>
      </c>
      <c r="B183" s="115" t="s">
        <v>1130</v>
      </c>
      <c r="C183" s="115" t="s">
        <v>947</v>
      </c>
      <c r="D183" s="130">
        <v>714</v>
      </c>
      <c r="E183" s="130">
        <v>487</v>
      </c>
      <c r="F183" s="130">
        <v>553</v>
      </c>
      <c r="G183" s="130">
        <v>1271</v>
      </c>
      <c r="H183" s="116">
        <f t="shared" si="14"/>
        <v>3025</v>
      </c>
      <c r="I183" s="113"/>
      <c r="J183" s="113"/>
      <c r="K183" s="113"/>
      <c r="L183" s="113"/>
      <c r="M183" s="113"/>
      <c r="N183" s="113"/>
      <c r="O183" s="113"/>
      <c r="P183" s="113"/>
      <c r="Q183" s="113"/>
      <c r="R183" s="113"/>
      <c r="S183" s="113"/>
      <c r="T183" s="113"/>
      <c r="U183" s="113"/>
      <c r="V183" s="113"/>
      <c r="W183" s="113"/>
      <c r="X183" s="113"/>
      <c r="Y183" s="113"/>
      <c r="Z183" s="113"/>
    </row>
    <row r="184" spans="1:26" ht="12.75" customHeight="1" x14ac:dyDescent="0.15">
      <c r="A184" s="114">
        <f t="shared" si="19"/>
        <v>165</v>
      </c>
      <c r="B184" s="115" t="s">
        <v>1130</v>
      </c>
      <c r="C184" s="115" t="s">
        <v>1878</v>
      </c>
      <c r="D184" s="130">
        <v>409</v>
      </c>
      <c r="E184" s="130">
        <v>275</v>
      </c>
      <c r="F184" s="130">
        <v>307</v>
      </c>
      <c r="G184" s="130">
        <v>721</v>
      </c>
      <c r="H184" s="116">
        <f t="shared" si="14"/>
        <v>1712</v>
      </c>
      <c r="I184" s="113"/>
      <c r="J184" s="113"/>
      <c r="K184" s="113"/>
      <c r="L184" s="113"/>
      <c r="M184" s="113"/>
      <c r="N184" s="113"/>
      <c r="O184" s="113"/>
      <c r="P184" s="113"/>
      <c r="Q184" s="113"/>
      <c r="R184" s="113"/>
      <c r="S184" s="113"/>
      <c r="T184" s="113"/>
      <c r="U184" s="113"/>
      <c r="V184" s="113"/>
      <c r="W184" s="113"/>
      <c r="X184" s="113"/>
      <c r="Y184" s="113"/>
      <c r="Z184" s="113"/>
    </row>
    <row r="185" spans="1:26" ht="12.75" customHeight="1" x14ac:dyDescent="0.15">
      <c r="A185" s="114">
        <f t="shared" si="19"/>
        <v>166</v>
      </c>
      <c r="B185" s="115" t="s">
        <v>1130</v>
      </c>
      <c r="C185" s="115" t="s">
        <v>966</v>
      </c>
      <c r="D185" s="130">
        <v>91</v>
      </c>
      <c r="E185" s="130">
        <v>61</v>
      </c>
      <c r="F185" s="130">
        <v>66</v>
      </c>
      <c r="G185" s="130">
        <v>146</v>
      </c>
      <c r="H185" s="116">
        <f t="shared" si="14"/>
        <v>364</v>
      </c>
      <c r="I185" s="113"/>
      <c r="J185" s="113"/>
      <c r="K185" s="113"/>
      <c r="L185" s="113"/>
      <c r="M185" s="113"/>
      <c r="N185" s="113"/>
      <c r="O185" s="113"/>
      <c r="P185" s="113"/>
      <c r="Q185" s="113"/>
      <c r="R185" s="113"/>
      <c r="S185" s="113"/>
      <c r="T185" s="113"/>
      <c r="U185" s="113"/>
      <c r="V185" s="113"/>
      <c r="W185" s="113"/>
      <c r="X185" s="113"/>
      <c r="Y185" s="113"/>
      <c r="Z185" s="113"/>
    </row>
    <row r="186" spans="1:26" ht="12.75" customHeight="1" x14ac:dyDescent="0.15">
      <c r="A186" s="114">
        <f t="shared" si="19"/>
        <v>167</v>
      </c>
      <c r="B186" s="115" t="s">
        <v>1130</v>
      </c>
      <c r="C186" s="115" t="s">
        <v>975</v>
      </c>
      <c r="D186" s="130">
        <v>1196</v>
      </c>
      <c r="E186" s="130">
        <v>801</v>
      </c>
      <c r="F186" s="130">
        <v>897</v>
      </c>
      <c r="G186" s="130">
        <v>2035</v>
      </c>
      <c r="H186" s="116">
        <f t="shared" si="14"/>
        <v>4929</v>
      </c>
      <c r="I186" s="113"/>
      <c r="J186" s="113"/>
      <c r="K186" s="113"/>
      <c r="L186" s="113"/>
      <c r="M186" s="113"/>
      <c r="N186" s="113"/>
      <c r="O186" s="113"/>
      <c r="P186" s="113"/>
      <c r="Q186" s="113"/>
      <c r="R186" s="113"/>
      <c r="S186" s="113"/>
      <c r="T186" s="113"/>
      <c r="U186" s="113"/>
      <c r="V186" s="113"/>
      <c r="W186" s="113"/>
      <c r="X186" s="113"/>
      <c r="Y186" s="113"/>
      <c r="Z186" s="113"/>
    </row>
    <row r="187" spans="1:26" ht="12.75" customHeight="1" x14ac:dyDescent="0.15">
      <c r="A187" s="114">
        <f t="shared" si="19"/>
        <v>168</v>
      </c>
      <c r="B187" s="115" t="s">
        <v>1130</v>
      </c>
      <c r="C187" s="115" t="s">
        <v>1022</v>
      </c>
      <c r="D187" s="130">
        <v>1488</v>
      </c>
      <c r="E187" s="130">
        <v>1007</v>
      </c>
      <c r="F187" s="130">
        <v>1140</v>
      </c>
      <c r="G187" s="130">
        <v>2610</v>
      </c>
      <c r="H187" s="116">
        <f t="shared" si="14"/>
        <v>6245</v>
      </c>
      <c r="I187" s="113"/>
      <c r="J187" s="113"/>
      <c r="K187" s="113"/>
      <c r="L187" s="113"/>
      <c r="M187" s="113"/>
      <c r="N187" s="113"/>
      <c r="O187" s="113"/>
      <c r="P187" s="113"/>
      <c r="Q187" s="113"/>
      <c r="R187" s="113"/>
      <c r="S187" s="113"/>
      <c r="T187" s="113"/>
      <c r="U187" s="113"/>
      <c r="V187" s="113"/>
      <c r="W187" s="113"/>
      <c r="X187" s="113"/>
      <c r="Y187" s="113"/>
      <c r="Z187" s="113"/>
    </row>
    <row r="188" spans="1:26" ht="12.75" customHeight="1" x14ac:dyDescent="0.15">
      <c r="A188" s="114">
        <f t="shared" si="19"/>
        <v>169</v>
      </c>
      <c r="B188" s="115" t="s">
        <v>1130</v>
      </c>
      <c r="C188" s="115" t="s">
        <v>1039</v>
      </c>
      <c r="D188" s="130">
        <v>1500</v>
      </c>
      <c r="E188" s="130">
        <v>993</v>
      </c>
      <c r="F188" s="130">
        <v>1112</v>
      </c>
      <c r="G188" s="130">
        <v>2564</v>
      </c>
      <c r="H188" s="116">
        <f t="shared" si="14"/>
        <v>6169</v>
      </c>
      <c r="I188" s="113"/>
      <c r="J188" s="113"/>
      <c r="K188" s="113"/>
      <c r="L188" s="113"/>
      <c r="M188" s="113"/>
      <c r="N188" s="113"/>
      <c r="O188" s="113"/>
      <c r="P188" s="113"/>
      <c r="Q188" s="113"/>
      <c r="R188" s="113"/>
      <c r="S188" s="113"/>
      <c r="T188" s="113"/>
      <c r="U188" s="113"/>
      <c r="V188" s="113"/>
      <c r="W188" s="113"/>
      <c r="X188" s="113"/>
      <c r="Y188" s="113"/>
      <c r="Z188" s="113"/>
    </row>
    <row r="189" spans="1:26" ht="12.75" customHeight="1" x14ac:dyDescent="0.15">
      <c r="A189" s="114">
        <f t="shared" si="19"/>
        <v>170</v>
      </c>
      <c r="B189" s="115" t="s">
        <v>1130</v>
      </c>
      <c r="C189" s="115" t="s">
        <v>1044</v>
      </c>
      <c r="D189" s="130">
        <v>395</v>
      </c>
      <c r="E189" s="130">
        <v>262</v>
      </c>
      <c r="F189" s="130">
        <v>289</v>
      </c>
      <c r="G189" s="130">
        <v>627</v>
      </c>
      <c r="H189" s="116">
        <f t="shared" si="14"/>
        <v>1573</v>
      </c>
      <c r="I189" s="113"/>
      <c r="J189" s="113"/>
      <c r="K189" s="113"/>
      <c r="L189" s="113"/>
      <c r="M189" s="113"/>
      <c r="N189" s="113"/>
      <c r="O189" s="113"/>
      <c r="P189" s="113"/>
      <c r="Q189" s="113"/>
      <c r="R189" s="113"/>
      <c r="S189" s="113"/>
      <c r="T189" s="113"/>
      <c r="U189" s="113"/>
      <c r="V189" s="113"/>
      <c r="W189" s="113"/>
      <c r="X189" s="113"/>
      <c r="Y189" s="113"/>
      <c r="Z189" s="113"/>
    </row>
    <row r="190" spans="1:26" ht="12.75" customHeight="1" x14ac:dyDescent="0.15">
      <c r="A190" s="114">
        <f t="shared" si="19"/>
        <v>171</v>
      </c>
      <c r="B190" s="115" t="s">
        <v>1130</v>
      </c>
      <c r="C190" s="115" t="s">
        <v>1052</v>
      </c>
      <c r="D190" s="130">
        <v>205</v>
      </c>
      <c r="E190" s="130">
        <v>136</v>
      </c>
      <c r="F190" s="130">
        <v>151</v>
      </c>
      <c r="G190" s="130">
        <v>326</v>
      </c>
      <c r="H190" s="116">
        <f t="shared" si="14"/>
        <v>818</v>
      </c>
      <c r="I190" s="113"/>
      <c r="J190" s="113"/>
      <c r="K190" s="113"/>
      <c r="L190" s="113"/>
      <c r="M190" s="113"/>
      <c r="N190" s="113"/>
      <c r="O190" s="113"/>
      <c r="P190" s="113"/>
      <c r="Q190" s="113"/>
      <c r="R190" s="113"/>
      <c r="S190" s="113"/>
      <c r="T190" s="113"/>
      <c r="U190" s="113"/>
      <c r="V190" s="113"/>
      <c r="W190" s="113"/>
      <c r="X190" s="113"/>
      <c r="Y190" s="113"/>
      <c r="Z190" s="113"/>
    </row>
    <row r="191" spans="1:26" ht="12.75" customHeight="1" x14ac:dyDescent="0.15">
      <c r="A191" s="114">
        <f t="shared" si="19"/>
        <v>172</v>
      </c>
      <c r="B191" s="115" t="s">
        <v>1130</v>
      </c>
      <c r="C191" s="115" t="s">
        <v>1072</v>
      </c>
      <c r="D191" s="130">
        <v>98</v>
      </c>
      <c r="E191" s="130">
        <v>67</v>
      </c>
      <c r="F191" s="130">
        <v>76</v>
      </c>
      <c r="G191" s="130">
        <v>172</v>
      </c>
      <c r="H191" s="116">
        <f t="shared" si="14"/>
        <v>413</v>
      </c>
      <c r="I191" s="113"/>
      <c r="J191" s="113"/>
      <c r="K191" s="113"/>
      <c r="L191" s="113"/>
      <c r="M191" s="113"/>
      <c r="N191" s="113"/>
      <c r="O191" s="113"/>
      <c r="P191" s="113"/>
      <c r="Q191" s="113"/>
      <c r="R191" s="113"/>
      <c r="S191" s="113"/>
      <c r="T191" s="113"/>
      <c r="U191" s="113"/>
      <c r="V191" s="113"/>
      <c r="W191" s="113"/>
      <c r="X191" s="113"/>
      <c r="Y191" s="113"/>
      <c r="Z191" s="113"/>
    </row>
    <row r="192" spans="1:26" ht="12.75" customHeight="1" x14ac:dyDescent="0.15">
      <c r="A192" s="114">
        <f t="shared" si="19"/>
        <v>173</v>
      </c>
      <c r="B192" s="115" t="s">
        <v>1130</v>
      </c>
      <c r="C192" s="115" t="s">
        <v>1073</v>
      </c>
      <c r="D192" s="130">
        <v>63</v>
      </c>
      <c r="E192" s="130">
        <v>43</v>
      </c>
      <c r="F192" s="130">
        <v>50</v>
      </c>
      <c r="G192" s="130">
        <v>116</v>
      </c>
      <c r="H192" s="116">
        <f t="shared" si="14"/>
        <v>272</v>
      </c>
      <c r="I192" s="113"/>
      <c r="J192" s="113"/>
      <c r="K192" s="113"/>
      <c r="L192" s="113"/>
      <c r="M192" s="113"/>
      <c r="N192" s="113"/>
      <c r="O192" s="113"/>
      <c r="P192" s="113"/>
      <c r="Q192" s="113"/>
      <c r="R192" s="113"/>
      <c r="S192" s="113"/>
      <c r="T192" s="113"/>
      <c r="U192" s="113"/>
      <c r="V192" s="113"/>
      <c r="W192" s="113"/>
      <c r="X192" s="113"/>
      <c r="Y192" s="113"/>
      <c r="Z192" s="113"/>
    </row>
    <row r="193" spans="1:26" ht="12.75" customHeight="1" x14ac:dyDescent="0.15">
      <c r="A193" s="114">
        <f t="shared" si="19"/>
        <v>174</v>
      </c>
      <c r="B193" s="115" t="s">
        <v>1130</v>
      </c>
      <c r="C193" s="115" t="s">
        <v>1085</v>
      </c>
      <c r="D193" s="130">
        <v>1026</v>
      </c>
      <c r="E193" s="130">
        <v>681</v>
      </c>
      <c r="F193" s="130">
        <v>759</v>
      </c>
      <c r="G193" s="130">
        <v>1814</v>
      </c>
      <c r="H193" s="116">
        <f t="shared" si="14"/>
        <v>4280</v>
      </c>
      <c r="I193" s="113"/>
      <c r="J193" s="113"/>
      <c r="K193" s="113"/>
      <c r="L193" s="113"/>
      <c r="M193" s="113"/>
      <c r="N193" s="113"/>
      <c r="O193" s="113"/>
      <c r="P193" s="113"/>
      <c r="Q193" s="113"/>
      <c r="R193" s="113"/>
      <c r="S193" s="113"/>
      <c r="T193" s="113"/>
      <c r="U193" s="113"/>
      <c r="V193" s="113"/>
      <c r="W193" s="113"/>
      <c r="X193" s="113"/>
      <c r="Y193" s="113"/>
      <c r="Z193" s="113"/>
    </row>
    <row r="194" spans="1:26" ht="12.75" customHeight="1" x14ac:dyDescent="0.15">
      <c r="A194" s="114">
        <f t="shared" si="19"/>
        <v>175</v>
      </c>
      <c r="B194" s="115" t="s">
        <v>1130</v>
      </c>
      <c r="C194" s="115" t="s">
        <v>1112</v>
      </c>
      <c r="D194" s="130">
        <v>23</v>
      </c>
      <c r="E194" s="130">
        <v>15</v>
      </c>
      <c r="F194" s="130">
        <v>18</v>
      </c>
      <c r="G194" s="130">
        <v>39</v>
      </c>
      <c r="H194" s="116">
        <f t="shared" si="14"/>
        <v>95</v>
      </c>
      <c r="I194" s="113"/>
      <c r="J194" s="113"/>
      <c r="K194" s="113"/>
      <c r="L194" s="113"/>
      <c r="M194" s="113"/>
      <c r="N194" s="113"/>
      <c r="O194" s="113"/>
      <c r="P194" s="113"/>
      <c r="Q194" s="113"/>
      <c r="R194" s="113"/>
      <c r="S194" s="113"/>
      <c r="T194" s="113"/>
      <c r="U194" s="113"/>
      <c r="V194" s="113"/>
      <c r="W194" s="113"/>
      <c r="X194" s="113"/>
      <c r="Y194" s="113"/>
      <c r="Z194" s="113"/>
    </row>
    <row r="195" spans="1:26" ht="12.75" customHeight="1" x14ac:dyDescent="0.15">
      <c r="A195" s="114">
        <f t="shared" si="19"/>
        <v>176</v>
      </c>
      <c r="B195" s="115" t="s">
        <v>1130</v>
      </c>
      <c r="C195" s="115" t="s">
        <v>1130</v>
      </c>
      <c r="D195" s="130">
        <v>2002</v>
      </c>
      <c r="E195" s="130">
        <v>1336</v>
      </c>
      <c r="F195" s="130">
        <v>1503</v>
      </c>
      <c r="G195" s="130">
        <v>3442</v>
      </c>
      <c r="H195" s="116">
        <f t="shared" si="14"/>
        <v>8283</v>
      </c>
      <c r="I195" s="113"/>
      <c r="J195" s="113"/>
      <c r="K195" s="113"/>
      <c r="L195" s="113"/>
      <c r="M195" s="113"/>
      <c r="N195" s="113"/>
      <c r="O195" s="113"/>
      <c r="P195" s="113"/>
      <c r="Q195" s="113"/>
      <c r="R195" s="113"/>
      <c r="S195" s="113"/>
      <c r="T195" s="113"/>
      <c r="U195" s="113"/>
      <c r="V195" s="113"/>
      <c r="W195" s="113"/>
      <c r="X195" s="113"/>
      <c r="Y195" s="113"/>
      <c r="Z195" s="113"/>
    </row>
    <row r="196" spans="1:26" ht="12.75" customHeight="1" x14ac:dyDescent="0.15">
      <c r="A196" s="114">
        <f t="shared" si="19"/>
        <v>177</v>
      </c>
      <c r="B196" s="115" t="s">
        <v>1130</v>
      </c>
      <c r="C196" s="115" t="s">
        <v>1160</v>
      </c>
      <c r="D196" s="130">
        <v>562</v>
      </c>
      <c r="E196" s="130">
        <v>394</v>
      </c>
      <c r="F196" s="130">
        <v>441</v>
      </c>
      <c r="G196" s="130">
        <v>1036</v>
      </c>
      <c r="H196" s="116">
        <f t="shared" si="14"/>
        <v>2433</v>
      </c>
      <c r="I196" s="113"/>
      <c r="J196" s="113"/>
      <c r="K196" s="113"/>
      <c r="L196" s="113"/>
      <c r="M196" s="113"/>
      <c r="N196" s="113"/>
      <c r="O196" s="113"/>
      <c r="P196" s="113"/>
      <c r="Q196" s="113"/>
      <c r="R196" s="113"/>
      <c r="S196" s="113"/>
      <c r="T196" s="113"/>
      <c r="U196" s="113"/>
      <c r="V196" s="113"/>
      <c r="W196" s="113"/>
      <c r="X196" s="113"/>
      <c r="Y196" s="113"/>
      <c r="Z196" s="113"/>
    </row>
    <row r="197" spans="1:26" ht="12.75" customHeight="1" x14ac:dyDescent="0.15">
      <c r="A197" s="114">
        <f t="shared" si="19"/>
        <v>178</v>
      </c>
      <c r="B197" s="115" t="s">
        <v>1130</v>
      </c>
      <c r="C197" s="115" t="s">
        <v>1228</v>
      </c>
      <c r="D197" s="130">
        <v>375</v>
      </c>
      <c r="E197" s="130">
        <v>251</v>
      </c>
      <c r="F197" s="130">
        <v>271</v>
      </c>
      <c r="G197" s="130">
        <v>596</v>
      </c>
      <c r="H197" s="116">
        <f t="shared" si="14"/>
        <v>1493</v>
      </c>
      <c r="I197" s="113"/>
      <c r="J197" s="113"/>
      <c r="K197" s="113"/>
      <c r="L197" s="113"/>
      <c r="M197" s="113"/>
      <c r="N197" s="113"/>
      <c r="O197" s="113"/>
      <c r="P197" s="113"/>
      <c r="Q197" s="113"/>
      <c r="R197" s="113"/>
      <c r="S197" s="113"/>
      <c r="T197" s="113"/>
      <c r="U197" s="113"/>
      <c r="V197" s="113"/>
      <c r="W197" s="113"/>
      <c r="X197" s="113"/>
      <c r="Y197" s="113"/>
      <c r="Z197" s="113"/>
    </row>
    <row r="198" spans="1:26" ht="12.75" customHeight="1" x14ac:dyDescent="0.15">
      <c r="A198" s="114">
        <f t="shared" si="19"/>
        <v>179</v>
      </c>
      <c r="B198" s="115" t="s">
        <v>1130</v>
      </c>
      <c r="C198" s="115" t="s">
        <v>1881</v>
      </c>
      <c r="D198" s="130">
        <v>621</v>
      </c>
      <c r="E198" s="130">
        <v>415</v>
      </c>
      <c r="F198" s="130">
        <v>461</v>
      </c>
      <c r="G198" s="130">
        <v>1038</v>
      </c>
      <c r="H198" s="116">
        <f t="shared" si="14"/>
        <v>2535</v>
      </c>
      <c r="I198" s="113"/>
      <c r="J198" s="113"/>
      <c r="K198" s="113"/>
      <c r="L198" s="113"/>
      <c r="M198" s="113"/>
      <c r="N198" s="113"/>
      <c r="O198" s="113"/>
      <c r="P198" s="113"/>
      <c r="Q198" s="113"/>
      <c r="R198" s="113"/>
      <c r="S198" s="113"/>
      <c r="T198" s="113"/>
      <c r="U198" s="113"/>
      <c r="V198" s="113"/>
      <c r="W198" s="113"/>
      <c r="X198" s="113"/>
      <c r="Y198" s="113"/>
      <c r="Z198" s="113"/>
    </row>
    <row r="199" spans="1:26" ht="12.75" customHeight="1" x14ac:dyDescent="0.15">
      <c r="A199" s="114">
        <f t="shared" si="19"/>
        <v>180</v>
      </c>
      <c r="B199" s="115" t="s">
        <v>1130</v>
      </c>
      <c r="C199" s="115" t="s">
        <v>1835</v>
      </c>
      <c r="D199" s="130">
        <v>7173</v>
      </c>
      <c r="E199" s="130">
        <v>4871</v>
      </c>
      <c r="F199" s="130">
        <v>5534</v>
      </c>
      <c r="G199" s="130">
        <v>12725</v>
      </c>
      <c r="H199" s="116">
        <f t="shared" si="14"/>
        <v>30303</v>
      </c>
      <c r="I199" s="113"/>
      <c r="J199" s="113"/>
      <c r="K199" s="113"/>
      <c r="L199" s="113"/>
      <c r="M199" s="113"/>
      <c r="N199" s="113"/>
      <c r="O199" s="113"/>
      <c r="P199" s="113"/>
      <c r="Q199" s="113"/>
      <c r="R199" s="113"/>
      <c r="S199" s="113"/>
      <c r="T199" s="113"/>
      <c r="U199" s="113"/>
      <c r="V199" s="113"/>
      <c r="W199" s="113"/>
      <c r="X199" s="113"/>
      <c r="Y199" s="113"/>
      <c r="Z199" s="113"/>
    </row>
    <row r="200" spans="1:26" ht="12.75" customHeight="1" x14ac:dyDescent="0.15">
      <c r="A200" s="114"/>
      <c r="B200" s="120" t="s">
        <v>1147</v>
      </c>
      <c r="C200" s="129"/>
      <c r="D200" s="128">
        <f t="shared" ref="D200:G200" si="20">SUM(D201:D225)</f>
        <v>13399</v>
      </c>
      <c r="E200" s="128">
        <f t="shared" si="20"/>
        <v>9265</v>
      </c>
      <c r="F200" s="128">
        <f t="shared" si="20"/>
        <v>10490</v>
      </c>
      <c r="G200" s="128">
        <f t="shared" si="20"/>
        <v>24053</v>
      </c>
      <c r="H200" s="128">
        <f t="shared" si="14"/>
        <v>57207</v>
      </c>
      <c r="I200" s="113"/>
      <c r="J200" s="113"/>
      <c r="K200" s="113"/>
      <c r="L200" s="113"/>
      <c r="M200" s="113"/>
      <c r="N200" s="113"/>
      <c r="O200" s="113"/>
      <c r="P200" s="113"/>
      <c r="Q200" s="113"/>
      <c r="R200" s="113"/>
      <c r="S200" s="113"/>
      <c r="T200" s="113"/>
      <c r="U200" s="113"/>
      <c r="V200" s="113"/>
      <c r="W200" s="113"/>
      <c r="X200" s="113"/>
      <c r="Y200" s="113"/>
      <c r="Z200" s="113"/>
    </row>
    <row r="201" spans="1:26" ht="12.75" customHeight="1" x14ac:dyDescent="0.15">
      <c r="A201" s="114">
        <f>A199+1</f>
        <v>181</v>
      </c>
      <c r="B201" s="115" t="s">
        <v>1147</v>
      </c>
      <c r="C201" s="115" t="s">
        <v>661</v>
      </c>
      <c r="D201" s="130">
        <v>633</v>
      </c>
      <c r="E201" s="130">
        <v>459</v>
      </c>
      <c r="F201" s="130">
        <v>513</v>
      </c>
      <c r="G201" s="130">
        <v>1236</v>
      </c>
      <c r="H201" s="116">
        <f t="shared" si="14"/>
        <v>2841</v>
      </c>
      <c r="I201" s="113"/>
      <c r="J201" s="113"/>
      <c r="K201" s="113"/>
      <c r="L201" s="113"/>
      <c r="M201" s="113"/>
      <c r="N201" s="113"/>
      <c r="O201" s="113"/>
      <c r="P201" s="113"/>
      <c r="Q201" s="113"/>
      <c r="R201" s="113"/>
      <c r="S201" s="113"/>
      <c r="T201" s="113"/>
      <c r="U201" s="113"/>
      <c r="V201" s="113"/>
      <c r="W201" s="113"/>
      <c r="X201" s="113"/>
      <c r="Y201" s="113"/>
      <c r="Z201" s="113"/>
    </row>
    <row r="202" spans="1:26" ht="12.75" customHeight="1" x14ac:dyDescent="0.15">
      <c r="A202" s="114">
        <f t="shared" ref="A202:A225" si="21">A201+1</f>
        <v>182</v>
      </c>
      <c r="B202" s="115" t="s">
        <v>1147</v>
      </c>
      <c r="C202" s="115" t="s">
        <v>1882</v>
      </c>
      <c r="D202" s="130">
        <v>764</v>
      </c>
      <c r="E202" s="130">
        <v>541</v>
      </c>
      <c r="F202" s="130">
        <v>622</v>
      </c>
      <c r="G202" s="130">
        <v>1407</v>
      </c>
      <c r="H202" s="116">
        <f t="shared" si="14"/>
        <v>3334</v>
      </c>
      <c r="I202" s="113"/>
      <c r="J202" s="113"/>
      <c r="K202" s="113"/>
      <c r="L202" s="113"/>
      <c r="M202" s="113"/>
      <c r="N202" s="113"/>
      <c r="O202" s="113"/>
      <c r="P202" s="113"/>
      <c r="Q202" s="113"/>
      <c r="R202" s="113"/>
      <c r="S202" s="113"/>
      <c r="T202" s="113"/>
      <c r="U202" s="113"/>
      <c r="V202" s="113"/>
      <c r="W202" s="113"/>
      <c r="X202" s="113"/>
      <c r="Y202" s="113"/>
      <c r="Z202" s="113"/>
    </row>
    <row r="203" spans="1:26" ht="12.75" customHeight="1" x14ac:dyDescent="0.15">
      <c r="A203" s="114">
        <f t="shared" si="21"/>
        <v>183</v>
      </c>
      <c r="B203" s="115" t="s">
        <v>1147</v>
      </c>
      <c r="C203" s="115" t="s">
        <v>738</v>
      </c>
      <c r="D203" s="130">
        <v>188</v>
      </c>
      <c r="E203" s="130">
        <v>138</v>
      </c>
      <c r="F203" s="130">
        <v>154</v>
      </c>
      <c r="G203" s="130">
        <v>363</v>
      </c>
      <c r="H203" s="116">
        <f t="shared" si="14"/>
        <v>843</v>
      </c>
      <c r="I203" s="113"/>
      <c r="J203" s="113"/>
      <c r="K203" s="113"/>
      <c r="L203" s="113"/>
      <c r="M203" s="113"/>
      <c r="N203" s="113"/>
      <c r="O203" s="113"/>
      <c r="P203" s="113"/>
      <c r="Q203" s="113"/>
      <c r="R203" s="113"/>
      <c r="S203" s="113"/>
      <c r="T203" s="113"/>
      <c r="U203" s="113"/>
      <c r="V203" s="113"/>
      <c r="W203" s="113"/>
      <c r="X203" s="113"/>
      <c r="Y203" s="113"/>
      <c r="Z203" s="113"/>
    </row>
    <row r="204" spans="1:26" ht="12.75" customHeight="1" x14ac:dyDescent="0.15">
      <c r="A204" s="114">
        <f t="shared" si="21"/>
        <v>184</v>
      </c>
      <c r="B204" s="115" t="s">
        <v>1147</v>
      </c>
      <c r="C204" s="115" t="s">
        <v>753</v>
      </c>
      <c r="D204" s="130">
        <v>1</v>
      </c>
      <c r="E204" s="130">
        <v>1</v>
      </c>
      <c r="F204" s="130">
        <v>0</v>
      </c>
      <c r="G204" s="130">
        <v>0</v>
      </c>
      <c r="H204" s="116">
        <f t="shared" si="14"/>
        <v>2</v>
      </c>
      <c r="I204" s="113"/>
      <c r="J204" s="113"/>
      <c r="K204" s="113"/>
      <c r="L204" s="113"/>
      <c r="M204" s="113"/>
      <c r="N204" s="113"/>
      <c r="O204" s="113"/>
      <c r="P204" s="113"/>
      <c r="Q204" s="113"/>
      <c r="R204" s="113"/>
      <c r="S204" s="113"/>
      <c r="T204" s="113"/>
      <c r="U204" s="113"/>
      <c r="V204" s="113"/>
      <c r="W204" s="113"/>
      <c r="X204" s="113"/>
      <c r="Y204" s="113"/>
      <c r="Z204" s="113"/>
    </row>
    <row r="205" spans="1:26" ht="12.75" customHeight="1" x14ac:dyDescent="0.15">
      <c r="A205" s="114">
        <f t="shared" si="21"/>
        <v>185</v>
      </c>
      <c r="B205" s="115" t="s">
        <v>1147</v>
      </c>
      <c r="C205" s="115" t="s">
        <v>801</v>
      </c>
      <c r="D205" s="130">
        <v>707</v>
      </c>
      <c r="E205" s="130">
        <v>478</v>
      </c>
      <c r="F205" s="130">
        <v>533</v>
      </c>
      <c r="G205" s="130">
        <v>1176</v>
      </c>
      <c r="H205" s="116">
        <f t="shared" si="14"/>
        <v>2894</v>
      </c>
      <c r="I205" s="113"/>
      <c r="J205" s="113"/>
      <c r="K205" s="113"/>
      <c r="L205" s="113"/>
      <c r="M205" s="113"/>
      <c r="N205" s="113"/>
      <c r="O205" s="113"/>
      <c r="P205" s="113"/>
      <c r="Q205" s="113"/>
      <c r="R205" s="113"/>
      <c r="S205" s="113"/>
      <c r="T205" s="113"/>
      <c r="U205" s="113"/>
      <c r="V205" s="113"/>
      <c r="W205" s="113"/>
      <c r="X205" s="113"/>
      <c r="Y205" s="113"/>
      <c r="Z205" s="113"/>
    </row>
    <row r="206" spans="1:26" ht="12.75" customHeight="1" x14ac:dyDescent="0.15">
      <c r="A206" s="114">
        <f t="shared" si="21"/>
        <v>186</v>
      </c>
      <c r="B206" s="115" t="s">
        <v>1147</v>
      </c>
      <c r="C206" s="115" t="s">
        <v>802</v>
      </c>
      <c r="D206" s="130">
        <v>217</v>
      </c>
      <c r="E206" s="130">
        <v>148</v>
      </c>
      <c r="F206" s="130">
        <v>164</v>
      </c>
      <c r="G206" s="130">
        <v>333</v>
      </c>
      <c r="H206" s="116">
        <f t="shared" si="14"/>
        <v>862</v>
      </c>
      <c r="I206" s="113"/>
      <c r="J206" s="113"/>
      <c r="K206" s="113"/>
      <c r="L206" s="113"/>
      <c r="M206" s="113"/>
      <c r="N206" s="113"/>
      <c r="O206" s="113"/>
      <c r="P206" s="113"/>
      <c r="Q206" s="113"/>
      <c r="R206" s="113"/>
      <c r="S206" s="113"/>
      <c r="T206" s="113"/>
      <c r="U206" s="113"/>
      <c r="V206" s="113"/>
      <c r="W206" s="113"/>
      <c r="X206" s="113"/>
      <c r="Y206" s="113"/>
      <c r="Z206" s="113"/>
    </row>
    <row r="207" spans="1:26" ht="12.75" customHeight="1" x14ac:dyDescent="0.15">
      <c r="A207" s="114">
        <f t="shared" si="21"/>
        <v>187</v>
      </c>
      <c r="B207" s="115" t="s">
        <v>1147</v>
      </c>
      <c r="C207" s="115" t="s">
        <v>823</v>
      </c>
      <c r="D207" s="130">
        <v>443</v>
      </c>
      <c r="E207" s="130">
        <v>302</v>
      </c>
      <c r="F207" s="130">
        <v>347</v>
      </c>
      <c r="G207" s="130">
        <v>831</v>
      </c>
      <c r="H207" s="116">
        <f t="shared" si="14"/>
        <v>1923</v>
      </c>
      <c r="I207" s="113"/>
      <c r="J207" s="113"/>
      <c r="K207" s="113"/>
      <c r="L207" s="113"/>
      <c r="M207" s="113"/>
      <c r="N207" s="113"/>
      <c r="O207" s="113"/>
      <c r="P207" s="113"/>
      <c r="Q207" s="113"/>
      <c r="R207" s="113"/>
      <c r="S207" s="113"/>
      <c r="T207" s="113"/>
      <c r="U207" s="113"/>
      <c r="V207" s="113"/>
      <c r="W207" s="113"/>
      <c r="X207" s="113"/>
      <c r="Y207" s="113"/>
      <c r="Z207" s="113"/>
    </row>
    <row r="208" spans="1:26" ht="12.75" customHeight="1" x14ac:dyDescent="0.15">
      <c r="A208" s="114">
        <f t="shared" si="21"/>
        <v>188</v>
      </c>
      <c r="B208" s="115" t="s">
        <v>1147</v>
      </c>
      <c r="C208" s="115" t="s">
        <v>893</v>
      </c>
      <c r="D208" s="130">
        <v>1442</v>
      </c>
      <c r="E208" s="130">
        <v>974</v>
      </c>
      <c r="F208" s="130">
        <v>1090</v>
      </c>
      <c r="G208" s="130">
        <v>2471</v>
      </c>
      <c r="H208" s="116">
        <f t="shared" si="14"/>
        <v>5977</v>
      </c>
      <c r="I208" s="113"/>
      <c r="J208" s="113"/>
      <c r="K208" s="113"/>
      <c r="L208" s="113"/>
      <c r="M208" s="113"/>
      <c r="N208" s="113"/>
      <c r="O208" s="113"/>
      <c r="P208" s="113"/>
      <c r="Q208" s="113"/>
      <c r="R208" s="113"/>
      <c r="S208" s="113"/>
      <c r="T208" s="113"/>
      <c r="U208" s="113"/>
      <c r="V208" s="113"/>
      <c r="W208" s="113"/>
      <c r="X208" s="113"/>
      <c r="Y208" s="113"/>
      <c r="Z208" s="113"/>
    </row>
    <row r="209" spans="1:26" ht="12.75" customHeight="1" x14ac:dyDescent="0.15">
      <c r="A209" s="114">
        <f t="shared" si="21"/>
        <v>189</v>
      </c>
      <c r="B209" s="115" t="s">
        <v>1147</v>
      </c>
      <c r="C209" s="115" t="s">
        <v>914</v>
      </c>
      <c r="D209" s="130">
        <v>28</v>
      </c>
      <c r="E209" s="130">
        <v>19</v>
      </c>
      <c r="F209" s="130">
        <v>22</v>
      </c>
      <c r="G209" s="130">
        <v>49</v>
      </c>
      <c r="H209" s="116">
        <f t="shared" si="14"/>
        <v>118</v>
      </c>
      <c r="I209" s="113"/>
      <c r="J209" s="113"/>
      <c r="K209" s="113"/>
      <c r="L209" s="113"/>
      <c r="M209" s="113"/>
      <c r="N209" s="113"/>
      <c r="O209" s="113"/>
      <c r="P209" s="113"/>
      <c r="Q209" s="113"/>
      <c r="R209" s="113"/>
      <c r="S209" s="113"/>
      <c r="T209" s="113"/>
      <c r="U209" s="113"/>
      <c r="V209" s="113"/>
      <c r="W209" s="113"/>
      <c r="X209" s="113"/>
      <c r="Y209" s="113"/>
      <c r="Z209" s="113"/>
    </row>
    <row r="210" spans="1:26" ht="12.75" customHeight="1" x14ac:dyDescent="0.15">
      <c r="A210" s="114">
        <f t="shared" si="21"/>
        <v>190</v>
      </c>
      <c r="B210" s="115" t="s">
        <v>1147</v>
      </c>
      <c r="C210" s="115" t="s">
        <v>932</v>
      </c>
      <c r="D210" s="130">
        <v>398</v>
      </c>
      <c r="E210" s="130">
        <v>274</v>
      </c>
      <c r="F210" s="130">
        <v>314</v>
      </c>
      <c r="G210" s="130">
        <v>729</v>
      </c>
      <c r="H210" s="116">
        <f t="shared" si="14"/>
        <v>1715</v>
      </c>
      <c r="I210" s="113"/>
      <c r="J210" s="113"/>
      <c r="K210" s="113"/>
      <c r="L210" s="113"/>
      <c r="M210" s="113"/>
      <c r="N210" s="113"/>
      <c r="O210" s="113"/>
      <c r="P210" s="113"/>
      <c r="Q210" s="113"/>
      <c r="R210" s="113"/>
      <c r="S210" s="113"/>
      <c r="T210" s="113"/>
      <c r="U210" s="113"/>
      <c r="V210" s="113"/>
      <c r="W210" s="113"/>
      <c r="X210" s="113"/>
      <c r="Y210" s="113"/>
      <c r="Z210" s="113"/>
    </row>
    <row r="211" spans="1:26" ht="12.75" customHeight="1" x14ac:dyDescent="0.15">
      <c r="A211" s="114">
        <f t="shared" si="21"/>
        <v>191</v>
      </c>
      <c r="B211" s="115" t="s">
        <v>1147</v>
      </c>
      <c r="C211" s="115" t="s">
        <v>934</v>
      </c>
      <c r="D211" s="130">
        <v>349</v>
      </c>
      <c r="E211" s="130">
        <v>246</v>
      </c>
      <c r="F211" s="130">
        <v>280</v>
      </c>
      <c r="G211" s="130">
        <v>625</v>
      </c>
      <c r="H211" s="116">
        <f t="shared" si="14"/>
        <v>1500</v>
      </c>
      <c r="I211" s="113"/>
      <c r="J211" s="113"/>
      <c r="K211" s="113"/>
      <c r="L211" s="113"/>
      <c r="M211" s="113"/>
      <c r="N211" s="113"/>
      <c r="O211" s="113"/>
      <c r="P211" s="113"/>
      <c r="Q211" s="113"/>
      <c r="R211" s="113"/>
      <c r="S211" s="113"/>
      <c r="T211" s="113"/>
      <c r="U211" s="113"/>
      <c r="V211" s="113"/>
      <c r="W211" s="113"/>
      <c r="X211" s="113"/>
      <c r="Y211" s="113"/>
      <c r="Z211" s="113"/>
    </row>
    <row r="212" spans="1:26" ht="12.75" customHeight="1" x14ac:dyDescent="0.15">
      <c r="A212" s="114">
        <f t="shared" si="21"/>
        <v>192</v>
      </c>
      <c r="B212" s="115" t="s">
        <v>1147</v>
      </c>
      <c r="C212" s="115" t="s">
        <v>993</v>
      </c>
      <c r="D212" s="130">
        <v>254</v>
      </c>
      <c r="E212" s="130">
        <v>177</v>
      </c>
      <c r="F212" s="130">
        <v>202</v>
      </c>
      <c r="G212" s="130">
        <v>462</v>
      </c>
      <c r="H212" s="116">
        <f t="shared" si="14"/>
        <v>1095</v>
      </c>
      <c r="I212" s="113"/>
      <c r="J212" s="113"/>
      <c r="K212" s="113"/>
      <c r="L212" s="113"/>
      <c r="M212" s="113"/>
      <c r="N212" s="113"/>
      <c r="O212" s="113"/>
      <c r="P212" s="113"/>
      <c r="Q212" s="113"/>
      <c r="R212" s="113"/>
      <c r="S212" s="113"/>
      <c r="T212" s="113"/>
      <c r="U212" s="113"/>
      <c r="V212" s="113"/>
      <c r="W212" s="113"/>
      <c r="X212" s="113"/>
      <c r="Y212" s="113"/>
      <c r="Z212" s="113"/>
    </row>
    <row r="213" spans="1:26" ht="12.75" customHeight="1" x14ac:dyDescent="0.15">
      <c r="A213" s="114">
        <f t="shared" si="21"/>
        <v>193</v>
      </c>
      <c r="B213" s="115" t="s">
        <v>1147</v>
      </c>
      <c r="C213" s="115" t="s">
        <v>1032</v>
      </c>
      <c r="D213" s="130">
        <v>164</v>
      </c>
      <c r="E213" s="130">
        <v>114</v>
      </c>
      <c r="F213" s="130">
        <v>125</v>
      </c>
      <c r="G213" s="130">
        <v>294</v>
      </c>
      <c r="H213" s="116">
        <f t="shared" si="14"/>
        <v>697</v>
      </c>
      <c r="I213" s="113"/>
      <c r="J213" s="113"/>
      <c r="K213" s="113"/>
      <c r="L213" s="113"/>
      <c r="M213" s="113"/>
      <c r="N213" s="113"/>
      <c r="O213" s="113"/>
      <c r="P213" s="113"/>
      <c r="Q213" s="113"/>
      <c r="R213" s="113"/>
      <c r="S213" s="113"/>
      <c r="T213" s="113"/>
      <c r="U213" s="113"/>
      <c r="V213" s="113"/>
      <c r="W213" s="113"/>
      <c r="X213" s="113"/>
      <c r="Y213" s="113"/>
      <c r="Z213" s="113"/>
    </row>
    <row r="214" spans="1:26" ht="12.75" customHeight="1" x14ac:dyDescent="0.15">
      <c r="A214" s="114">
        <f t="shared" si="21"/>
        <v>194</v>
      </c>
      <c r="B214" s="115" t="s">
        <v>1147</v>
      </c>
      <c r="C214" s="115" t="s">
        <v>1047</v>
      </c>
      <c r="D214" s="130">
        <v>38</v>
      </c>
      <c r="E214" s="130">
        <v>29</v>
      </c>
      <c r="F214" s="130">
        <v>34</v>
      </c>
      <c r="G214" s="130">
        <v>80</v>
      </c>
      <c r="H214" s="116">
        <f t="shared" si="14"/>
        <v>181</v>
      </c>
      <c r="I214" s="113"/>
      <c r="J214" s="113"/>
      <c r="K214" s="113"/>
      <c r="L214" s="113"/>
      <c r="M214" s="113"/>
      <c r="N214" s="113"/>
      <c r="O214" s="113"/>
      <c r="P214" s="113"/>
      <c r="Q214" s="113"/>
      <c r="R214" s="113"/>
      <c r="S214" s="113"/>
      <c r="T214" s="113"/>
      <c r="U214" s="113"/>
      <c r="V214" s="113"/>
      <c r="W214" s="113"/>
      <c r="X214" s="113"/>
      <c r="Y214" s="113"/>
      <c r="Z214" s="113"/>
    </row>
    <row r="215" spans="1:26" ht="12.75" customHeight="1" x14ac:dyDescent="0.15">
      <c r="A215" s="114">
        <f t="shared" si="21"/>
        <v>195</v>
      </c>
      <c r="B215" s="115" t="s">
        <v>1147</v>
      </c>
      <c r="C215" s="115" t="s">
        <v>1061</v>
      </c>
      <c r="D215" s="130">
        <v>2592</v>
      </c>
      <c r="E215" s="130">
        <v>1745</v>
      </c>
      <c r="F215" s="130">
        <v>1977</v>
      </c>
      <c r="G215" s="130">
        <v>4547</v>
      </c>
      <c r="H215" s="116">
        <f t="shared" si="14"/>
        <v>10861</v>
      </c>
      <c r="I215" s="113"/>
      <c r="J215" s="113"/>
      <c r="K215" s="113"/>
      <c r="L215" s="113"/>
      <c r="M215" s="113"/>
      <c r="N215" s="113"/>
      <c r="O215" s="113"/>
      <c r="P215" s="113"/>
      <c r="Q215" s="113"/>
      <c r="R215" s="113"/>
      <c r="S215" s="113"/>
      <c r="T215" s="113"/>
      <c r="U215" s="113"/>
      <c r="V215" s="113"/>
      <c r="W215" s="113"/>
      <c r="X215" s="113"/>
      <c r="Y215" s="113"/>
      <c r="Z215" s="113"/>
    </row>
    <row r="216" spans="1:26" ht="12.75" customHeight="1" x14ac:dyDescent="0.15">
      <c r="A216" s="114">
        <f t="shared" si="21"/>
        <v>196</v>
      </c>
      <c r="B216" s="115" t="s">
        <v>1147</v>
      </c>
      <c r="C216" s="115" t="s">
        <v>1111</v>
      </c>
      <c r="D216" s="130">
        <v>209</v>
      </c>
      <c r="E216" s="130">
        <v>141</v>
      </c>
      <c r="F216" s="130">
        <v>158</v>
      </c>
      <c r="G216" s="130">
        <v>340</v>
      </c>
      <c r="H216" s="116">
        <f t="shared" si="14"/>
        <v>848</v>
      </c>
      <c r="I216" s="113"/>
      <c r="J216" s="113"/>
      <c r="K216" s="113"/>
      <c r="L216" s="113"/>
      <c r="M216" s="113"/>
      <c r="N216" s="113"/>
      <c r="O216" s="113"/>
      <c r="P216" s="113"/>
      <c r="Q216" s="113"/>
      <c r="R216" s="113"/>
      <c r="S216" s="113"/>
      <c r="T216" s="113"/>
      <c r="U216" s="113"/>
      <c r="V216" s="113"/>
      <c r="W216" s="113"/>
      <c r="X216" s="113"/>
      <c r="Y216" s="113"/>
      <c r="Z216" s="113"/>
    </row>
    <row r="217" spans="1:26" ht="12.75" customHeight="1" x14ac:dyDescent="0.15">
      <c r="A217" s="114">
        <f t="shared" si="21"/>
        <v>197</v>
      </c>
      <c r="B217" s="115" t="s">
        <v>1147</v>
      </c>
      <c r="C217" s="115" t="s">
        <v>1118</v>
      </c>
      <c r="D217" s="130">
        <v>579</v>
      </c>
      <c r="E217" s="130">
        <v>396</v>
      </c>
      <c r="F217" s="130">
        <v>453</v>
      </c>
      <c r="G217" s="130">
        <v>1001</v>
      </c>
      <c r="H217" s="116">
        <f t="shared" si="14"/>
        <v>2429</v>
      </c>
      <c r="I217" s="113"/>
      <c r="J217" s="113"/>
      <c r="K217" s="113"/>
      <c r="L217" s="113"/>
      <c r="M217" s="113"/>
      <c r="N217" s="113"/>
      <c r="O217" s="113"/>
      <c r="P217" s="113"/>
      <c r="Q217" s="113"/>
      <c r="R217" s="113"/>
      <c r="S217" s="113"/>
      <c r="T217" s="113"/>
      <c r="U217" s="113"/>
      <c r="V217" s="113"/>
      <c r="W217" s="113"/>
      <c r="X217" s="113"/>
      <c r="Y217" s="113"/>
      <c r="Z217" s="113"/>
    </row>
    <row r="218" spans="1:26" ht="12.75" customHeight="1" x14ac:dyDescent="0.15">
      <c r="A218" s="114">
        <f t="shared" si="21"/>
        <v>198</v>
      </c>
      <c r="B218" s="115" t="s">
        <v>1147</v>
      </c>
      <c r="C218" s="115" t="s">
        <v>1122</v>
      </c>
      <c r="D218" s="130">
        <v>636</v>
      </c>
      <c r="E218" s="130">
        <v>432</v>
      </c>
      <c r="F218" s="130">
        <v>496</v>
      </c>
      <c r="G218" s="130">
        <v>1151</v>
      </c>
      <c r="H218" s="116">
        <f t="shared" si="14"/>
        <v>2715</v>
      </c>
      <c r="I218" s="113"/>
      <c r="J218" s="113"/>
      <c r="K218" s="113"/>
      <c r="L218" s="113"/>
      <c r="M218" s="113"/>
      <c r="N218" s="113"/>
      <c r="O218" s="113"/>
      <c r="P218" s="113"/>
      <c r="Q218" s="113"/>
      <c r="R218" s="113"/>
      <c r="S218" s="113"/>
      <c r="T218" s="113"/>
      <c r="U218" s="113"/>
      <c r="V218" s="113"/>
      <c r="W218" s="113"/>
      <c r="X218" s="113"/>
      <c r="Y218" s="113"/>
      <c r="Z218" s="113"/>
    </row>
    <row r="219" spans="1:26" ht="12.75" customHeight="1" x14ac:dyDescent="0.15">
      <c r="A219" s="114">
        <f t="shared" si="21"/>
        <v>199</v>
      </c>
      <c r="B219" s="115" t="s">
        <v>1147</v>
      </c>
      <c r="C219" s="115" t="s">
        <v>1147</v>
      </c>
      <c r="D219" s="130">
        <v>980</v>
      </c>
      <c r="E219" s="130">
        <v>696</v>
      </c>
      <c r="F219" s="130">
        <v>808</v>
      </c>
      <c r="G219" s="130">
        <v>1900</v>
      </c>
      <c r="H219" s="116">
        <f t="shared" si="14"/>
        <v>4384</v>
      </c>
      <c r="I219" s="113"/>
      <c r="J219" s="113"/>
      <c r="K219" s="113"/>
      <c r="L219" s="113"/>
      <c r="M219" s="113"/>
      <c r="N219" s="113"/>
      <c r="O219" s="113"/>
      <c r="P219" s="113"/>
      <c r="Q219" s="113"/>
      <c r="R219" s="113"/>
      <c r="S219" s="113"/>
      <c r="T219" s="113"/>
      <c r="U219" s="113"/>
      <c r="V219" s="113"/>
      <c r="W219" s="113"/>
      <c r="X219" s="113"/>
      <c r="Y219" s="113"/>
      <c r="Z219" s="113"/>
    </row>
    <row r="220" spans="1:26" ht="12.75" customHeight="1" x14ac:dyDescent="0.15">
      <c r="A220" s="114">
        <f t="shared" si="21"/>
        <v>200</v>
      </c>
      <c r="B220" s="115" t="s">
        <v>1147</v>
      </c>
      <c r="C220" s="115" t="s">
        <v>1242</v>
      </c>
      <c r="D220" s="130">
        <v>103</v>
      </c>
      <c r="E220" s="130">
        <v>72</v>
      </c>
      <c r="F220" s="130">
        <v>84</v>
      </c>
      <c r="G220" s="130">
        <v>195</v>
      </c>
      <c r="H220" s="116">
        <f t="shared" si="14"/>
        <v>454</v>
      </c>
      <c r="I220" s="113"/>
      <c r="J220" s="113"/>
      <c r="K220" s="113"/>
      <c r="L220" s="113"/>
      <c r="M220" s="113"/>
      <c r="N220" s="113"/>
      <c r="O220" s="113"/>
      <c r="P220" s="113"/>
      <c r="Q220" s="113"/>
      <c r="R220" s="113"/>
      <c r="S220" s="113"/>
      <c r="T220" s="113"/>
      <c r="U220" s="113"/>
      <c r="V220" s="113"/>
      <c r="W220" s="113"/>
      <c r="X220" s="113"/>
      <c r="Y220" s="113"/>
      <c r="Z220" s="113"/>
    </row>
    <row r="221" spans="1:26" ht="12.75" customHeight="1" x14ac:dyDescent="0.15">
      <c r="A221" s="114">
        <f t="shared" si="21"/>
        <v>201</v>
      </c>
      <c r="B221" s="115" t="s">
        <v>1147</v>
      </c>
      <c r="C221" s="115" t="s">
        <v>1246</v>
      </c>
      <c r="D221" s="130">
        <v>382</v>
      </c>
      <c r="E221" s="130">
        <v>260</v>
      </c>
      <c r="F221" s="130">
        <v>294</v>
      </c>
      <c r="G221" s="130">
        <v>653</v>
      </c>
      <c r="H221" s="116">
        <f t="shared" si="14"/>
        <v>1589</v>
      </c>
      <c r="I221" s="113"/>
      <c r="J221" s="113"/>
      <c r="K221" s="113"/>
      <c r="L221" s="113"/>
      <c r="M221" s="113"/>
      <c r="N221" s="113"/>
      <c r="O221" s="113"/>
      <c r="P221" s="113"/>
      <c r="Q221" s="113"/>
      <c r="R221" s="113"/>
      <c r="S221" s="113"/>
      <c r="T221" s="113"/>
      <c r="U221" s="113"/>
      <c r="V221" s="113"/>
      <c r="W221" s="113"/>
      <c r="X221" s="113"/>
      <c r="Y221" s="113"/>
      <c r="Z221" s="113"/>
    </row>
    <row r="222" spans="1:26" ht="12.75" customHeight="1" x14ac:dyDescent="0.15">
      <c r="A222" s="114">
        <f t="shared" si="21"/>
        <v>202</v>
      </c>
      <c r="B222" s="115" t="s">
        <v>1147</v>
      </c>
      <c r="C222" s="115" t="s">
        <v>1252</v>
      </c>
      <c r="D222" s="130">
        <v>1698</v>
      </c>
      <c r="E222" s="130">
        <v>1207</v>
      </c>
      <c r="F222" s="130">
        <v>1342</v>
      </c>
      <c r="G222" s="130">
        <v>3124</v>
      </c>
      <c r="H222" s="116">
        <f t="shared" si="14"/>
        <v>7371</v>
      </c>
      <c r="I222" s="113"/>
      <c r="J222" s="113"/>
      <c r="K222" s="113"/>
      <c r="L222" s="113"/>
      <c r="M222" s="113"/>
      <c r="N222" s="113"/>
      <c r="O222" s="113"/>
      <c r="P222" s="113"/>
      <c r="Q222" s="113"/>
      <c r="R222" s="113"/>
      <c r="S222" s="113"/>
      <c r="T222" s="113"/>
      <c r="U222" s="113"/>
      <c r="V222" s="113"/>
      <c r="W222" s="113"/>
      <c r="X222" s="113"/>
      <c r="Y222" s="113"/>
      <c r="Z222" s="113"/>
    </row>
    <row r="223" spans="1:26" ht="12.75" customHeight="1" x14ac:dyDescent="0.15">
      <c r="A223" s="114">
        <f t="shared" si="21"/>
        <v>203</v>
      </c>
      <c r="B223" s="115" t="s">
        <v>1147</v>
      </c>
      <c r="C223" s="115" t="s">
        <v>1285</v>
      </c>
      <c r="D223" s="130">
        <v>376</v>
      </c>
      <c r="E223" s="130">
        <v>261</v>
      </c>
      <c r="F223" s="130">
        <v>299</v>
      </c>
      <c r="G223" s="130">
        <v>669</v>
      </c>
      <c r="H223" s="116">
        <f t="shared" si="14"/>
        <v>1605</v>
      </c>
      <c r="I223" s="113"/>
      <c r="J223" s="113"/>
      <c r="K223" s="113"/>
      <c r="L223" s="113"/>
      <c r="M223" s="113"/>
      <c r="N223" s="113"/>
      <c r="O223" s="113"/>
      <c r="P223" s="113"/>
      <c r="Q223" s="113"/>
      <c r="R223" s="113"/>
      <c r="S223" s="113"/>
      <c r="T223" s="113"/>
      <c r="U223" s="113"/>
      <c r="V223" s="113"/>
      <c r="W223" s="113"/>
      <c r="X223" s="113"/>
      <c r="Y223" s="113"/>
      <c r="Z223" s="113"/>
    </row>
    <row r="224" spans="1:26" ht="12.75" customHeight="1" x14ac:dyDescent="0.15">
      <c r="A224" s="114">
        <f t="shared" si="21"/>
        <v>204</v>
      </c>
      <c r="B224" s="115" t="s">
        <v>1147</v>
      </c>
      <c r="C224" s="115" t="s">
        <v>1286</v>
      </c>
      <c r="D224" s="130">
        <v>209</v>
      </c>
      <c r="E224" s="130">
        <v>149</v>
      </c>
      <c r="F224" s="130">
        <v>172</v>
      </c>
      <c r="G224" s="130">
        <v>400</v>
      </c>
      <c r="H224" s="116">
        <f t="shared" si="14"/>
        <v>930</v>
      </c>
      <c r="I224" s="113"/>
      <c r="J224" s="113"/>
      <c r="K224" s="113"/>
      <c r="L224" s="113"/>
      <c r="M224" s="113"/>
      <c r="N224" s="113"/>
      <c r="O224" s="113"/>
      <c r="P224" s="113"/>
      <c r="Q224" s="113"/>
      <c r="R224" s="113"/>
      <c r="S224" s="113"/>
      <c r="T224" s="113"/>
      <c r="U224" s="113"/>
      <c r="V224" s="113"/>
      <c r="W224" s="113"/>
      <c r="X224" s="113"/>
      <c r="Y224" s="113"/>
      <c r="Z224" s="113"/>
    </row>
    <row r="225" spans="1:26" ht="12.75" customHeight="1" x14ac:dyDescent="0.15">
      <c r="A225" s="114">
        <f t="shared" si="21"/>
        <v>205</v>
      </c>
      <c r="B225" s="115" t="s">
        <v>1147</v>
      </c>
      <c r="C225" s="115" t="s">
        <v>1835</v>
      </c>
      <c r="D225" s="130">
        <v>9</v>
      </c>
      <c r="E225" s="130">
        <v>6</v>
      </c>
      <c r="F225" s="130">
        <v>7</v>
      </c>
      <c r="G225" s="130">
        <v>17</v>
      </c>
      <c r="H225" s="116">
        <f t="shared" si="14"/>
        <v>39</v>
      </c>
      <c r="I225" s="113"/>
      <c r="J225" s="113"/>
      <c r="K225" s="113"/>
      <c r="L225" s="113"/>
      <c r="M225" s="113"/>
      <c r="N225" s="113"/>
      <c r="O225" s="113"/>
      <c r="P225" s="113"/>
      <c r="Q225" s="113"/>
      <c r="R225" s="113"/>
      <c r="S225" s="113"/>
      <c r="T225" s="113"/>
      <c r="U225" s="113"/>
      <c r="V225" s="113"/>
      <c r="W225" s="113"/>
      <c r="X225" s="113"/>
      <c r="Y225" s="113"/>
      <c r="Z225" s="113"/>
    </row>
    <row r="226" spans="1:26" ht="12.75" customHeight="1" x14ac:dyDescent="0.15">
      <c r="A226" s="114"/>
      <c r="B226" s="120" t="s">
        <v>1565</v>
      </c>
      <c r="C226" s="129"/>
      <c r="D226" s="128">
        <f t="shared" ref="D226:G226" si="22">SUM(D227:D237)</f>
        <v>4516</v>
      </c>
      <c r="E226" s="128">
        <f t="shared" si="22"/>
        <v>3095</v>
      </c>
      <c r="F226" s="128">
        <f t="shared" si="22"/>
        <v>3544</v>
      </c>
      <c r="G226" s="128">
        <f t="shared" si="22"/>
        <v>8003</v>
      </c>
      <c r="H226" s="128">
        <f t="shared" si="14"/>
        <v>19158</v>
      </c>
      <c r="I226" s="113"/>
      <c r="J226" s="113"/>
      <c r="K226" s="113"/>
      <c r="L226" s="113"/>
      <c r="M226" s="113"/>
      <c r="N226" s="113"/>
      <c r="O226" s="113"/>
      <c r="P226" s="113"/>
      <c r="Q226" s="113"/>
      <c r="R226" s="113"/>
      <c r="S226" s="113"/>
      <c r="T226" s="113"/>
      <c r="U226" s="113"/>
      <c r="V226" s="113"/>
      <c r="W226" s="113"/>
      <c r="X226" s="113"/>
      <c r="Y226" s="113"/>
      <c r="Z226" s="113"/>
    </row>
    <row r="227" spans="1:26" ht="12.75" customHeight="1" x14ac:dyDescent="0.15">
      <c r="A227" s="114">
        <f>A225+1</f>
        <v>206</v>
      </c>
      <c r="B227" s="115" t="s">
        <v>1565</v>
      </c>
      <c r="C227" s="115" t="s">
        <v>780</v>
      </c>
      <c r="D227" s="130">
        <v>539</v>
      </c>
      <c r="E227" s="130">
        <v>366</v>
      </c>
      <c r="F227" s="130">
        <v>411</v>
      </c>
      <c r="G227" s="130">
        <v>908</v>
      </c>
      <c r="H227" s="116">
        <f t="shared" si="14"/>
        <v>2224</v>
      </c>
      <c r="I227" s="113"/>
      <c r="J227" s="113"/>
      <c r="K227" s="113"/>
      <c r="L227" s="113"/>
      <c r="M227" s="113"/>
      <c r="N227" s="113"/>
      <c r="O227" s="113"/>
      <c r="P227" s="113"/>
      <c r="Q227" s="113"/>
      <c r="R227" s="113"/>
      <c r="S227" s="113"/>
      <c r="T227" s="113"/>
      <c r="U227" s="113"/>
      <c r="V227" s="113"/>
      <c r="W227" s="113"/>
      <c r="X227" s="113"/>
      <c r="Y227" s="113"/>
      <c r="Z227" s="113"/>
    </row>
    <row r="228" spans="1:26" ht="12.75" customHeight="1" x14ac:dyDescent="0.15">
      <c r="A228" s="114">
        <f t="shared" ref="A228:A237" si="23">A227+1</f>
        <v>207</v>
      </c>
      <c r="B228" s="115" t="s">
        <v>1565</v>
      </c>
      <c r="C228" s="115" t="s">
        <v>890</v>
      </c>
      <c r="D228" s="130">
        <v>160</v>
      </c>
      <c r="E228" s="130">
        <v>112</v>
      </c>
      <c r="F228" s="130">
        <v>128</v>
      </c>
      <c r="G228" s="130">
        <v>294</v>
      </c>
      <c r="H228" s="116">
        <f t="shared" si="14"/>
        <v>694</v>
      </c>
      <c r="I228" s="113"/>
      <c r="J228" s="113"/>
      <c r="K228" s="113"/>
      <c r="L228" s="113"/>
      <c r="M228" s="113"/>
      <c r="N228" s="113"/>
      <c r="O228" s="113"/>
      <c r="P228" s="113"/>
      <c r="Q228" s="113"/>
      <c r="R228" s="113"/>
      <c r="S228" s="113"/>
      <c r="T228" s="113"/>
      <c r="U228" s="113"/>
      <c r="V228" s="113"/>
      <c r="W228" s="113"/>
      <c r="X228" s="113"/>
      <c r="Y228" s="113"/>
      <c r="Z228" s="113"/>
    </row>
    <row r="229" spans="1:26" ht="12.75" customHeight="1" x14ac:dyDescent="0.15">
      <c r="A229" s="114">
        <f t="shared" si="23"/>
        <v>208</v>
      </c>
      <c r="B229" s="115" t="s">
        <v>1565</v>
      </c>
      <c r="C229" s="115" t="s">
        <v>1037</v>
      </c>
      <c r="D229" s="130">
        <v>289</v>
      </c>
      <c r="E229" s="130">
        <v>197</v>
      </c>
      <c r="F229" s="130">
        <v>216</v>
      </c>
      <c r="G229" s="130">
        <v>462</v>
      </c>
      <c r="H229" s="116">
        <f t="shared" si="14"/>
        <v>1164</v>
      </c>
      <c r="I229" s="113"/>
      <c r="J229" s="113"/>
      <c r="K229" s="113"/>
      <c r="L229" s="113"/>
      <c r="M229" s="113"/>
      <c r="N229" s="113"/>
      <c r="O229" s="113"/>
      <c r="P229" s="113"/>
      <c r="Q229" s="113"/>
      <c r="R229" s="113"/>
      <c r="S229" s="113"/>
      <c r="T229" s="113"/>
      <c r="U229" s="113"/>
      <c r="V229" s="113"/>
      <c r="W229" s="113"/>
      <c r="X229" s="113"/>
      <c r="Y229" s="113"/>
      <c r="Z229" s="113"/>
    </row>
    <row r="230" spans="1:26" ht="12.75" customHeight="1" x14ac:dyDescent="0.15">
      <c r="A230" s="114">
        <f t="shared" si="23"/>
        <v>209</v>
      </c>
      <c r="B230" s="115" t="s">
        <v>1565</v>
      </c>
      <c r="C230" s="115" t="s">
        <v>1060</v>
      </c>
      <c r="D230" s="130">
        <v>87</v>
      </c>
      <c r="E230" s="130">
        <v>59</v>
      </c>
      <c r="F230" s="130">
        <v>70</v>
      </c>
      <c r="G230" s="130">
        <v>155</v>
      </c>
      <c r="H230" s="116">
        <f t="shared" si="14"/>
        <v>371</v>
      </c>
      <c r="I230" s="113"/>
      <c r="J230" s="113"/>
      <c r="K230" s="113"/>
      <c r="L230" s="113"/>
      <c r="M230" s="113"/>
      <c r="N230" s="113"/>
      <c r="O230" s="113"/>
      <c r="P230" s="113"/>
      <c r="Q230" s="113"/>
      <c r="R230" s="113"/>
      <c r="S230" s="113"/>
      <c r="T230" s="113"/>
      <c r="U230" s="113"/>
      <c r="V230" s="113"/>
      <c r="W230" s="113"/>
      <c r="X230" s="113"/>
      <c r="Y230" s="113"/>
      <c r="Z230" s="113"/>
    </row>
    <row r="231" spans="1:26" ht="12.75" customHeight="1" x14ac:dyDescent="0.15">
      <c r="A231" s="114">
        <f t="shared" si="23"/>
        <v>210</v>
      </c>
      <c r="B231" s="115" t="s">
        <v>1565</v>
      </c>
      <c r="C231" s="115" t="s">
        <v>1068</v>
      </c>
      <c r="D231" s="130">
        <v>1688</v>
      </c>
      <c r="E231" s="130">
        <v>1160</v>
      </c>
      <c r="F231" s="130">
        <v>1351</v>
      </c>
      <c r="G231" s="130">
        <v>3102</v>
      </c>
      <c r="H231" s="116">
        <f t="shared" si="14"/>
        <v>7301</v>
      </c>
      <c r="I231" s="113"/>
      <c r="J231" s="113"/>
      <c r="K231" s="113"/>
      <c r="L231" s="113"/>
      <c r="M231" s="113"/>
      <c r="N231" s="113"/>
      <c r="O231" s="113"/>
      <c r="P231" s="113"/>
      <c r="Q231" s="113"/>
      <c r="R231" s="113"/>
      <c r="S231" s="113"/>
      <c r="T231" s="113"/>
      <c r="U231" s="113"/>
      <c r="V231" s="113"/>
      <c r="W231" s="113"/>
      <c r="X231" s="113"/>
      <c r="Y231" s="113"/>
      <c r="Z231" s="113"/>
    </row>
    <row r="232" spans="1:26" ht="12.75" customHeight="1" x14ac:dyDescent="0.15">
      <c r="A232" s="114">
        <f t="shared" si="23"/>
        <v>211</v>
      </c>
      <c r="B232" s="115" t="s">
        <v>1565</v>
      </c>
      <c r="C232" s="115" t="s">
        <v>1105</v>
      </c>
      <c r="D232" s="130">
        <v>1</v>
      </c>
      <c r="E232" s="130">
        <v>1</v>
      </c>
      <c r="F232" s="130">
        <v>0</v>
      </c>
      <c r="G232" s="130">
        <v>0</v>
      </c>
      <c r="H232" s="116">
        <f t="shared" si="14"/>
        <v>2</v>
      </c>
      <c r="I232" s="113"/>
      <c r="J232" s="113"/>
      <c r="K232" s="113"/>
      <c r="L232" s="113"/>
      <c r="M232" s="113"/>
      <c r="N232" s="113"/>
      <c r="O232" s="113"/>
      <c r="P232" s="113"/>
      <c r="Q232" s="113"/>
      <c r="R232" s="113"/>
      <c r="S232" s="113"/>
      <c r="T232" s="113"/>
      <c r="U232" s="113"/>
      <c r="V232" s="113"/>
      <c r="W232" s="113"/>
      <c r="X232" s="113"/>
      <c r="Y232" s="113"/>
      <c r="Z232" s="113"/>
    </row>
    <row r="233" spans="1:26" ht="12.75" customHeight="1" x14ac:dyDescent="0.15">
      <c r="A233" s="114">
        <f t="shared" si="23"/>
        <v>212</v>
      </c>
      <c r="B233" s="115" t="s">
        <v>1565</v>
      </c>
      <c r="C233" s="115" t="s">
        <v>1250</v>
      </c>
      <c r="D233" s="130">
        <v>861</v>
      </c>
      <c r="E233" s="130">
        <v>591</v>
      </c>
      <c r="F233" s="130">
        <v>673</v>
      </c>
      <c r="G233" s="130">
        <v>1529</v>
      </c>
      <c r="H233" s="116">
        <f t="shared" si="14"/>
        <v>3654</v>
      </c>
      <c r="I233" s="113"/>
      <c r="J233" s="113"/>
      <c r="K233" s="113"/>
      <c r="L233" s="113"/>
      <c r="M233" s="113"/>
      <c r="N233" s="113"/>
      <c r="O233" s="113"/>
      <c r="P233" s="113"/>
      <c r="Q233" s="113"/>
      <c r="R233" s="113"/>
      <c r="S233" s="113"/>
      <c r="T233" s="113"/>
      <c r="U233" s="113"/>
      <c r="V233" s="113"/>
      <c r="W233" s="113"/>
      <c r="X233" s="113"/>
      <c r="Y233" s="113"/>
      <c r="Z233" s="113"/>
    </row>
    <row r="234" spans="1:26" ht="12.75" customHeight="1" x14ac:dyDescent="0.15">
      <c r="A234" s="114">
        <f t="shared" si="23"/>
        <v>213</v>
      </c>
      <c r="B234" s="115" t="s">
        <v>1565</v>
      </c>
      <c r="C234" s="115" t="s">
        <v>1190</v>
      </c>
      <c r="D234" s="130">
        <v>288</v>
      </c>
      <c r="E234" s="130">
        <v>201</v>
      </c>
      <c r="F234" s="130">
        <v>241</v>
      </c>
      <c r="G234" s="130">
        <v>555</v>
      </c>
      <c r="H234" s="116">
        <f t="shared" si="14"/>
        <v>1285</v>
      </c>
      <c r="I234" s="113"/>
      <c r="J234" s="113"/>
      <c r="K234" s="113"/>
      <c r="L234" s="113"/>
      <c r="M234" s="113"/>
      <c r="N234" s="113"/>
      <c r="O234" s="113"/>
      <c r="P234" s="113"/>
      <c r="Q234" s="113"/>
      <c r="R234" s="113"/>
      <c r="S234" s="113"/>
      <c r="T234" s="113"/>
      <c r="U234" s="113"/>
      <c r="V234" s="113"/>
      <c r="W234" s="113"/>
      <c r="X234" s="113"/>
      <c r="Y234" s="113"/>
      <c r="Z234" s="113"/>
    </row>
    <row r="235" spans="1:26" ht="12.75" customHeight="1" x14ac:dyDescent="0.15">
      <c r="A235" s="114">
        <f t="shared" si="23"/>
        <v>214</v>
      </c>
      <c r="B235" s="115" t="s">
        <v>1565</v>
      </c>
      <c r="C235" s="115" t="s">
        <v>1204</v>
      </c>
      <c r="D235" s="130">
        <v>310</v>
      </c>
      <c r="E235" s="130">
        <v>208</v>
      </c>
      <c r="F235" s="130">
        <v>229</v>
      </c>
      <c r="G235" s="130">
        <v>509</v>
      </c>
      <c r="H235" s="116">
        <f t="shared" si="14"/>
        <v>1256</v>
      </c>
      <c r="I235" s="113"/>
      <c r="J235" s="113"/>
      <c r="K235" s="113"/>
      <c r="L235" s="113"/>
      <c r="M235" s="113"/>
      <c r="N235" s="113"/>
      <c r="O235" s="113"/>
      <c r="P235" s="113"/>
      <c r="Q235" s="113"/>
      <c r="R235" s="113"/>
      <c r="S235" s="113"/>
      <c r="T235" s="113"/>
      <c r="U235" s="113"/>
      <c r="V235" s="113"/>
      <c r="W235" s="113"/>
      <c r="X235" s="113"/>
      <c r="Y235" s="113"/>
      <c r="Z235" s="113"/>
    </row>
    <row r="236" spans="1:26" ht="12.75" customHeight="1" x14ac:dyDescent="0.15">
      <c r="A236" s="114">
        <f t="shared" si="23"/>
        <v>215</v>
      </c>
      <c r="B236" s="115" t="s">
        <v>1565</v>
      </c>
      <c r="C236" s="115" t="s">
        <v>1230</v>
      </c>
      <c r="D236" s="130">
        <v>47</v>
      </c>
      <c r="E236" s="130">
        <v>32</v>
      </c>
      <c r="F236" s="130">
        <v>36</v>
      </c>
      <c r="G236" s="130">
        <v>77</v>
      </c>
      <c r="H236" s="116">
        <f t="shared" si="14"/>
        <v>192</v>
      </c>
      <c r="I236" s="113"/>
      <c r="J236" s="113"/>
      <c r="K236" s="113"/>
      <c r="L236" s="113"/>
      <c r="M236" s="113"/>
      <c r="N236" s="113"/>
      <c r="O236" s="113"/>
      <c r="P236" s="113"/>
      <c r="Q236" s="113"/>
      <c r="R236" s="113"/>
      <c r="S236" s="113"/>
      <c r="T236" s="113"/>
      <c r="U236" s="113"/>
      <c r="V236" s="113"/>
      <c r="W236" s="113"/>
      <c r="X236" s="113"/>
      <c r="Y236" s="113"/>
      <c r="Z236" s="113"/>
    </row>
    <row r="237" spans="1:26" ht="12.75" customHeight="1" x14ac:dyDescent="0.15">
      <c r="A237" s="114">
        <f t="shared" si="23"/>
        <v>216</v>
      </c>
      <c r="B237" s="115" t="s">
        <v>1565</v>
      </c>
      <c r="C237" s="115" t="s">
        <v>1835</v>
      </c>
      <c r="D237" s="130">
        <v>246</v>
      </c>
      <c r="E237" s="130">
        <v>168</v>
      </c>
      <c r="F237" s="130">
        <v>189</v>
      </c>
      <c r="G237" s="130">
        <v>412</v>
      </c>
      <c r="H237" s="116">
        <f t="shared" si="14"/>
        <v>1015</v>
      </c>
      <c r="I237" s="113"/>
      <c r="J237" s="113"/>
      <c r="K237" s="113"/>
      <c r="L237" s="113"/>
      <c r="M237" s="113"/>
      <c r="N237" s="113"/>
      <c r="O237" s="113"/>
      <c r="P237" s="113"/>
      <c r="Q237" s="113"/>
      <c r="R237" s="113"/>
      <c r="S237" s="113"/>
      <c r="T237" s="113"/>
      <c r="U237" s="113"/>
      <c r="V237" s="113"/>
      <c r="W237" s="113"/>
      <c r="X237" s="113"/>
      <c r="Y237" s="113"/>
      <c r="Z237" s="113"/>
    </row>
    <row r="238" spans="1:26" ht="12.75" customHeight="1" x14ac:dyDescent="0.15">
      <c r="A238" s="114"/>
      <c r="B238" s="131" t="s">
        <v>1886</v>
      </c>
      <c r="C238" s="139"/>
      <c r="D238" s="140">
        <f t="shared" ref="D238:G238" si="24">SUM(D239:D247)</f>
        <v>46680</v>
      </c>
      <c r="E238" s="140">
        <f t="shared" si="24"/>
        <v>28940</v>
      </c>
      <c r="F238" s="140">
        <f t="shared" si="24"/>
        <v>33420</v>
      </c>
      <c r="G238" s="140">
        <f t="shared" si="24"/>
        <v>78950</v>
      </c>
      <c r="H238" s="140">
        <f t="shared" si="14"/>
        <v>187990</v>
      </c>
      <c r="I238" s="113"/>
      <c r="J238" s="113"/>
      <c r="K238" s="113"/>
      <c r="L238" s="113"/>
      <c r="M238" s="113"/>
      <c r="N238" s="113"/>
      <c r="O238" s="113"/>
      <c r="P238" s="113"/>
      <c r="Q238" s="113"/>
      <c r="R238" s="113"/>
      <c r="S238" s="113"/>
      <c r="T238" s="113"/>
      <c r="U238" s="113"/>
      <c r="V238" s="113"/>
      <c r="W238" s="113"/>
      <c r="X238" s="113"/>
      <c r="Y238" s="113"/>
      <c r="Z238" s="113"/>
    </row>
    <row r="239" spans="1:26" ht="12.75" customHeight="1" x14ac:dyDescent="0.2">
      <c r="A239" s="114"/>
      <c r="B239" s="141"/>
      <c r="C239" s="134" t="s">
        <v>1889</v>
      </c>
      <c r="D239" s="135">
        <f t="shared" ref="D239:G239" si="25">D248</f>
        <v>9912</v>
      </c>
      <c r="E239" s="135">
        <f t="shared" si="25"/>
        <v>6604</v>
      </c>
      <c r="F239" s="135">
        <f t="shared" si="25"/>
        <v>7924</v>
      </c>
      <c r="G239" s="135">
        <f t="shared" si="25"/>
        <v>19596</v>
      </c>
      <c r="H239" s="135">
        <f t="shared" si="14"/>
        <v>44036</v>
      </c>
      <c r="I239" s="113"/>
      <c r="J239" s="113"/>
      <c r="K239" s="113"/>
      <c r="L239" s="113"/>
      <c r="M239" s="113"/>
      <c r="N239" s="113"/>
      <c r="O239" s="113"/>
      <c r="P239" s="113"/>
      <c r="Q239" s="113"/>
      <c r="R239" s="113"/>
      <c r="S239" s="113"/>
      <c r="T239" s="113"/>
      <c r="U239" s="113"/>
      <c r="V239" s="113"/>
      <c r="W239" s="113"/>
      <c r="X239" s="113"/>
      <c r="Y239" s="113"/>
      <c r="Z239" s="113"/>
    </row>
    <row r="240" spans="1:26" ht="12.75" customHeight="1" x14ac:dyDescent="0.2">
      <c r="A240" s="114"/>
      <c r="B240" s="141"/>
      <c r="C240" s="134" t="s">
        <v>1890</v>
      </c>
      <c r="D240" s="135">
        <f t="shared" ref="D240:G240" si="26">D264</f>
        <v>5264</v>
      </c>
      <c r="E240" s="135">
        <f t="shared" si="26"/>
        <v>3086</v>
      </c>
      <c r="F240" s="135">
        <f t="shared" si="26"/>
        <v>3496</v>
      </c>
      <c r="G240" s="135">
        <f t="shared" si="26"/>
        <v>8784</v>
      </c>
      <c r="H240" s="135">
        <f t="shared" si="14"/>
        <v>20630</v>
      </c>
      <c r="I240" s="113"/>
      <c r="J240" s="113"/>
      <c r="K240" s="113"/>
      <c r="L240" s="113"/>
      <c r="M240" s="113"/>
      <c r="N240" s="113"/>
      <c r="O240" s="113"/>
      <c r="P240" s="113"/>
      <c r="Q240" s="113"/>
      <c r="R240" s="113"/>
      <c r="S240" s="113"/>
      <c r="T240" s="113"/>
      <c r="U240" s="113"/>
      <c r="V240" s="113"/>
      <c r="W240" s="113"/>
      <c r="X240" s="113"/>
      <c r="Y240" s="113"/>
      <c r="Z240" s="113"/>
    </row>
    <row r="241" spans="1:26" ht="12.75" customHeight="1" x14ac:dyDescent="0.2">
      <c r="A241" s="114"/>
      <c r="B241" s="141"/>
      <c r="C241" s="134" t="s">
        <v>1891</v>
      </c>
      <c r="D241" s="135">
        <f t="shared" ref="D241:G241" si="27">D285</f>
        <v>618</v>
      </c>
      <c r="E241" s="135">
        <f t="shared" si="27"/>
        <v>367</v>
      </c>
      <c r="F241" s="135">
        <f t="shared" si="27"/>
        <v>423</v>
      </c>
      <c r="G241" s="135">
        <f t="shared" si="27"/>
        <v>890</v>
      </c>
      <c r="H241" s="135">
        <f t="shared" si="14"/>
        <v>2298</v>
      </c>
      <c r="I241" s="113"/>
      <c r="J241" s="113"/>
      <c r="K241" s="113"/>
      <c r="L241" s="113"/>
      <c r="M241" s="113"/>
      <c r="N241" s="113"/>
      <c r="O241" s="113"/>
      <c r="P241" s="113"/>
      <c r="Q241" s="113"/>
      <c r="R241" s="113"/>
      <c r="S241" s="113"/>
      <c r="T241" s="113"/>
      <c r="U241" s="113"/>
      <c r="V241" s="113"/>
      <c r="W241" s="113"/>
      <c r="X241" s="113"/>
      <c r="Y241" s="113"/>
      <c r="Z241" s="113"/>
    </row>
    <row r="242" spans="1:26" ht="12.75" customHeight="1" x14ac:dyDescent="0.2">
      <c r="A242" s="114"/>
      <c r="B242" s="141"/>
      <c r="C242" s="134" t="s">
        <v>1893</v>
      </c>
      <c r="D242" s="135">
        <f t="shared" ref="D242:G242" si="28">D298</f>
        <v>370</v>
      </c>
      <c r="E242" s="135">
        <f t="shared" si="28"/>
        <v>199</v>
      </c>
      <c r="F242" s="135">
        <f t="shared" si="28"/>
        <v>243</v>
      </c>
      <c r="G242" s="135">
        <f t="shared" si="28"/>
        <v>670</v>
      </c>
      <c r="H242" s="135">
        <f t="shared" si="14"/>
        <v>1482</v>
      </c>
      <c r="I242" s="113"/>
      <c r="J242" s="113"/>
      <c r="K242" s="113"/>
      <c r="L242" s="113"/>
      <c r="M242" s="113"/>
      <c r="N242" s="113"/>
      <c r="O242" s="113"/>
      <c r="P242" s="113"/>
      <c r="Q242" s="113"/>
      <c r="R242" s="113"/>
      <c r="S242" s="113"/>
      <c r="T242" s="113"/>
      <c r="U242" s="113"/>
      <c r="V242" s="113"/>
      <c r="W242" s="113"/>
      <c r="X242" s="113"/>
      <c r="Y242" s="113"/>
      <c r="Z242" s="113"/>
    </row>
    <row r="243" spans="1:26" ht="12.75" customHeight="1" x14ac:dyDescent="0.2">
      <c r="A243" s="114"/>
      <c r="B243" s="141"/>
      <c r="C243" s="134" t="s">
        <v>1894</v>
      </c>
      <c r="D243" s="135">
        <f t="shared" ref="D243:G243" si="29">D305</f>
        <v>6234</v>
      </c>
      <c r="E243" s="135">
        <f t="shared" si="29"/>
        <v>4639</v>
      </c>
      <c r="F243" s="135">
        <f t="shared" si="29"/>
        <v>5460</v>
      </c>
      <c r="G243" s="135">
        <f t="shared" si="29"/>
        <v>12536</v>
      </c>
      <c r="H243" s="135">
        <f t="shared" si="14"/>
        <v>28869</v>
      </c>
      <c r="I243" s="113"/>
      <c r="J243" s="113"/>
      <c r="K243" s="113"/>
      <c r="L243" s="113"/>
      <c r="M243" s="113"/>
      <c r="N243" s="113"/>
      <c r="O243" s="113"/>
      <c r="P243" s="113"/>
      <c r="Q243" s="113"/>
      <c r="R243" s="113"/>
      <c r="S243" s="113"/>
      <c r="T243" s="113"/>
      <c r="U243" s="113"/>
      <c r="V243" s="113"/>
      <c r="W243" s="113"/>
      <c r="X243" s="113"/>
      <c r="Y243" s="113"/>
      <c r="Z243" s="113"/>
    </row>
    <row r="244" spans="1:26" ht="12.75" customHeight="1" x14ac:dyDescent="0.2">
      <c r="A244" s="114"/>
      <c r="B244" s="141"/>
      <c r="C244" s="134" t="s">
        <v>1896</v>
      </c>
      <c r="D244" s="135">
        <f t="shared" ref="D244:G244" si="30">D306</f>
        <v>4595</v>
      </c>
      <c r="E244" s="135">
        <f t="shared" si="30"/>
        <v>2507</v>
      </c>
      <c r="F244" s="135">
        <f t="shared" si="30"/>
        <v>2830</v>
      </c>
      <c r="G244" s="135">
        <f t="shared" si="30"/>
        <v>6486</v>
      </c>
      <c r="H244" s="135">
        <f t="shared" si="14"/>
        <v>16418</v>
      </c>
      <c r="I244" s="113"/>
      <c r="J244" s="113"/>
      <c r="K244" s="113"/>
      <c r="L244" s="113"/>
      <c r="M244" s="113"/>
      <c r="N244" s="113"/>
      <c r="O244" s="113"/>
      <c r="P244" s="113"/>
      <c r="Q244" s="113"/>
      <c r="R244" s="113"/>
      <c r="S244" s="113"/>
      <c r="T244" s="113"/>
      <c r="U244" s="113"/>
      <c r="V244" s="113"/>
      <c r="W244" s="113"/>
      <c r="X244" s="113"/>
      <c r="Y244" s="113"/>
      <c r="Z244" s="113"/>
    </row>
    <row r="245" spans="1:26" ht="12.75" customHeight="1" x14ac:dyDescent="0.2">
      <c r="A245" s="114"/>
      <c r="B245" s="141"/>
      <c r="C245" s="134" t="s">
        <v>1897</v>
      </c>
      <c r="D245" s="135">
        <f t="shared" ref="D245:G245" si="31">D328</f>
        <v>16158</v>
      </c>
      <c r="E245" s="135">
        <f t="shared" si="31"/>
        <v>9542</v>
      </c>
      <c r="F245" s="135">
        <f t="shared" si="31"/>
        <v>10636</v>
      </c>
      <c r="G245" s="135">
        <f t="shared" si="31"/>
        <v>22500</v>
      </c>
      <c r="H245" s="135">
        <f t="shared" si="14"/>
        <v>58836</v>
      </c>
      <c r="I245" s="113"/>
      <c r="J245" s="113"/>
      <c r="K245" s="113"/>
      <c r="L245" s="113"/>
      <c r="M245" s="113"/>
      <c r="N245" s="113"/>
      <c r="O245" s="113"/>
      <c r="P245" s="113"/>
      <c r="Q245" s="113"/>
      <c r="R245" s="113"/>
      <c r="S245" s="113"/>
      <c r="T245" s="113"/>
      <c r="U245" s="113"/>
      <c r="V245" s="113"/>
      <c r="W245" s="113"/>
      <c r="X245" s="113"/>
      <c r="Y245" s="113"/>
      <c r="Z245" s="113"/>
    </row>
    <row r="246" spans="1:26" ht="12.75" customHeight="1" x14ac:dyDescent="0.2">
      <c r="A246" s="114"/>
      <c r="B246" s="141"/>
      <c r="C246" s="134" t="s">
        <v>1898</v>
      </c>
      <c r="D246" s="135">
        <f t="shared" ref="D246:G246" si="32">D345</f>
        <v>1711</v>
      </c>
      <c r="E246" s="135">
        <f t="shared" si="32"/>
        <v>902</v>
      </c>
      <c r="F246" s="135">
        <f t="shared" si="32"/>
        <v>1053</v>
      </c>
      <c r="G246" s="135">
        <f t="shared" si="32"/>
        <v>3311</v>
      </c>
      <c r="H246" s="135">
        <f t="shared" si="14"/>
        <v>6977</v>
      </c>
      <c r="I246" s="113"/>
      <c r="J246" s="113"/>
      <c r="K246" s="113"/>
      <c r="L246" s="113"/>
      <c r="M246" s="113"/>
      <c r="N246" s="113"/>
      <c r="O246" s="113"/>
      <c r="P246" s="113"/>
      <c r="Q246" s="113"/>
      <c r="R246" s="113"/>
      <c r="S246" s="113"/>
      <c r="T246" s="113"/>
      <c r="U246" s="113"/>
      <c r="V246" s="113"/>
      <c r="W246" s="113"/>
      <c r="X246" s="113"/>
      <c r="Y246" s="113"/>
      <c r="Z246" s="113"/>
    </row>
    <row r="247" spans="1:26" ht="12.75" customHeight="1" x14ac:dyDescent="0.2">
      <c r="A247" s="114"/>
      <c r="B247" s="142"/>
      <c r="C247" s="137" t="s">
        <v>1899</v>
      </c>
      <c r="D247" s="135">
        <f t="shared" ref="D247:G247" si="33">D354</f>
        <v>1818</v>
      </c>
      <c r="E247" s="135">
        <f t="shared" si="33"/>
        <v>1094</v>
      </c>
      <c r="F247" s="135">
        <f t="shared" si="33"/>
        <v>1355</v>
      </c>
      <c r="G247" s="135">
        <f t="shared" si="33"/>
        <v>4177</v>
      </c>
      <c r="H247" s="135">
        <f t="shared" si="14"/>
        <v>8444</v>
      </c>
      <c r="I247" s="113"/>
      <c r="J247" s="113"/>
      <c r="K247" s="113"/>
      <c r="L247" s="113"/>
      <c r="M247" s="113"/>
      <c r="N247" s="113"/>
      <c r="O247" s="113"/>
      <c r="P247" s="113"/>
      <c r="Q247" s="113"/>
      <c r="R247" s="113"/>
      <c r="S247" s="113"/>
      <c r="T247" s="113"/>
      <c r="U247" s="113"/>
      <c r="V247" s="113"/>
      <c r="W247" s="113"/>
      <c r="X247" s="113"/>
      <c r="Y247" s="113"/>
      <c r="Z247" s="113"/>
    </row>
    <row r="248" spans="1:26" ht="12.75" customHeight="1" x14ac:dyDescent="0.15">
      <c r="A248" s="143"/>
      <c r="B248" s="120" t="s">
        <v>674</v>
      </c>
      <c r="C248" s="129"/>
      <c r="D248" s="128">
        <f t="shared" ref="D248:G248" si="34">SUM(D249:D263)</f>
        <v>9912</v>
      </c>
      <c r="E248" s="128">
        <f t="shared" si="34"/>
        <v>6604</v>
      </c>
      <c r="F248" s="128">
        <f t="shared" si="34"/>
        <v>7924</v>
      </c>
      <c r="G248" s="128">
        <f t="shared" si="34"/>
        <v>19596</v>
      </c>
      <c r="H248" s="128">
        <f t="shared" si="14"/>
        <v>44036</v>
      </c>
      <c r="I248" s="113"/>
      <c r="J248" s="113"/>
      <c r="K248" s="113"/>
      <c r="L248" s="113"/>
      <c r="M248" s="113"/>
      <c r="N248" s="113"/>
      <c r="O248" s="113"/>
      <c r="P248" s="113"/>
      <c r="Q248" s="113"/>
      <c r="R248" s="113"/>
      <c r="S248" s="113"/>
      <c r="T248" s="113"/>
      <c r="U248" s="113"/>
      <c r="V248" s="113"/>
      <c r="W248" s="113"/>
      <c r="X248" s="113"/>
      <c r="Y248" s="113"/>
      <c r="Z248" s="113"/>
    </row>
    <row r="249" spans="1:26" ht="12.75" customHeight="1" x14ac:dyDescent="0.15">
      <c r="A249" s="114">
        <f>A237+1</f>
        <v>217</v>
      </c>
      <c r="B249" s="115" t="s">
        <v>674</v>
      </c>
      <c r="C249" s="115" t="s">
        <v>674</v>
      </c>
      <c r="D249" s="130">
        <v>444</v>
      </c>
      <c r="E249" s="130">
        <v>248</v>
      </c>
      <c r="F249" s="130">
        <v>283</v>
      </c>
      <c r="G249" s="130">
        <v>748</v>
      </c>
      <c r="H249" s="116">
        <f t="shared" si="14"/>
        <v>1723</v>
      </c>
      <c r="I249" s="113"/>
      <c r="J249" s="113"/>
      <c r="K249" s="113"/>
      <c r="L249" s="113"/>
      <c r="M249" s="113"/>
      <c r="N249" s="113"/>
      <c r="O249" s="113"/>
      <c r="P249" s="113"/>
      <c r="Q249" s="113"/>
      <c r="R249" s="113"/>
      <c r="S249" s="113"/>
      <c r="T249" s="113"/>
      <c r="U249" s="113"/>
      <c r="V249" s="113"/>
      <c r="W249" s="113"/>
      <c r="X249" s="113"/>
      <c r="Y249" s="113"/>
      <c r="Z249" s="113"/>
    </row>
    <row r="250" spans="1:26" ht="12.75" customHeight="1" x14ac:dyDescent="0.15">
      <c r="A250" s="114">
        <f t="shared" ref="A250:A263" si="35">A249+1</f>
        <v>218</v>
      </c>
      <c r="B250" s="115" t="s">
        <v>674</v>
      </c>
      <c r="C250" s="115" t="s">
        <v>677</v>
      </c>
      <c r="D250" s="130">
        <v>80</v>
      </c>
      <c r="E250" s="130">
        <v>53</v>
      </c>
      <c r="F250" s="130">
        <v>57</v>
      </c>
      <c r="G250" s="130">
        <v>145</v>
      </c>
      <c r="H250" s="116">
        <f t="shared" si="14"/>
        <v>335</v>
      </c>
      <c r="I250" s="113"/>
      <c r="J250" s="113"/>
      <c r="K250" s="113"/>
      <c r="L250" s="113"/>
      <c r="M250" s="113"/>
      <c r="N250" s="113"/>
      <c r="O250" s="113"/>
      <c r="P250" s="113"/>
      <c r="Q250" s="113"/>
      <c r="R250" s="113"/>
      <c r="S250" s="113"/>
      <c r="T250" s="113"/>
      <c r="U250" s="113"/>
      <c r="V250" s="113"/>
      <c r="W250" s="113"/>
      <c r="X250" s="113"/>
      <c r="Y250" s="113"/>
      <c r="Z250" s="113"/>
    </row>
    <row r="251" spans="1:26" ht="12.75" customHeight="1" x14ac:dyDescent="0.15">
      <c r="A251" s="114">
        <f t="shared" si="35"/>
        <v>219</v>
      </c>
      <c r="B251" s="115" t="s">
        <v>674</v>
      </c>
      <c r="C251" s="115" t="s">
        <v>751</v>
      </c>
      <c r="D251" s="130">
        <v>532</v>
      </c>
      <c r="E251" s="130">
        <v>442</v>
      </c>
      <c r="F251" s="130">
        <v>584</v>
      </c>
      <c r="G251" s="130">
        <v>1401</v>
      </c>
      <c r="H251" s="116">
        <f t="shared" si="14"/>
        <v>2959</v>
      </c>
      <c r="I251" s="113"/>
      <c r="J251" s="113"/>
      <c r="K251" s="113"/>
      <c r="L251" s="113"/>
      <c r="M251" s="113"/>
      <c r="N251" s="113"/>
      <c r="O251" s="113"/>
      <c r="P251" s="113"/>
      <c r="Q251" s="113"/>
      <c r="R251" s="113"/>
      <c r="S251" s="113"/>
      <c r="T251" s="113"/>
      <c r="U251" s="113"/>
      <c r="V251" s="113"/>
      <c r="W251" s="113"/>
      <c r="X251" s="113"/>
      <c r="Y251" s="113"/>
      <c r="Z251" s="113"/>
    </row>
    <row r="252" spans="1:26" ht="12.75" customHeight="1" x14ac:dyDescent="0.15">
      <c r="A252" s="114">
        <f t="shared" si="35"/>
        <v>220</v>
      </c>
      <c r="B252" s="115" t="s">
        <v>674</v>
      </c>
      <c r="C252" s="115" t="s">
        <v>864</v>
      </c>
      <c r="D252" s="130">
        <v>796</v>
      </c>
      <c r="E252" s="130">
        <v>446</v>
      </c>
      <c r="F252" s="130">
        <v>425</v>
      </c>
      <c r="G252" s="130">
        <v>618</v>
      </c>
      <c r="H252" s="116">
        <f t="shared" si="14"/>
        <v>2285</v>
      </c>
      <c r="I252" s="113"/>
      <c r="J252" s="113"/>
      <c r="K252" s="113"/>
      <c r="L252" s="113"/>
      <c r="M252" s="113"/>
      <c r="N252" s="113"/>
      <c r="O252" s="113"/>
      <c r="P252" s="113"/>
      <c r="Q252" s="113"/>
      <c r="R252" s="113"/>
      <c r="S252" s="113"/>
      <c r="T252" s="113"/>
      <c r="U252" s="113"/>
      <c r="V252" s="113"/>
      <c r="W252" s="113"/>
      <c r="X252" s="113"/>
      <c r="Y252" s="113"/>
      <c r="Z252" s="113"/>
    </row>
    <row r="253" spans="1:26" ht="12.75" customHeight="1" x14ac:dyDescent="0.15">
      <c r="A253" s="114">
        <f t="shared" si="35"/>
        <v>221</v>
      </c>
      <c r="B253" s="115" t="s">
        <v>674</v>
      </c>
      <c r="C253" s="115" t="s">
        <v>876</v>
      </c>
      <c r="D253" s="130">
        <v>276</v>
      </c>
      <c r="E253" s="130">
        <v>211</v>
      </c>
      <c r="F253" s="130">
        <v>259</v>
      </c>
      <c r="G253" s="130">
        <v>752</v>
      </c>
      <c r="H253" s="116">
        <f t="shared" si="14"/>
        <v>1498</v>
      </c>
      <c r="I253" s="113"/>
      <c r="J253" s="113"/>
      <c r="K253" s="113"/>
      <c r="L253" s="113"/>
      <c r="M253" s="113"/>
      <c r="N253" s="113"/>
      <c r="O253" s="113"/>
      <c r="P253" s="113"/>
      <c r="Q253" s="113"/>
      <c r="R253" s="113"/>
      <c r="S253" s="113"/>
      <c r="T253" s="113"/>
      <c r="U253" s="113"/>
      <c r="V253" s="113"/>
      <c r="W253" s="113"/>
      <c r="X253" s="113"/>
      <c r="Y253" s="113"/>
      <c r="Z253" s="113"/>
    </row>
    <row r="254" spans="1:26" ht="12.75" customHeight="1" x14ac:dyDescent="0.15">
      <c r="A254" s="114">
        <f t="shared" si="35"/>
        <v>222</v>
      </c>
      <c r="B254" s="115" t="s">
        <v>674</v>
      </c>
      <c r="C254" s="115" t="s">
        <v>902</v>
      </c>
      <c r="D254" s="130">
        <v>1714</v>
      </c>
      <c r="E254" s="130">
        <v>926</v>
      </c>
      <c r="F254" s="130">
        <v>978</v>
      </c>
      <c r="G254" s="130">
        <v>1837</v>
      </c>
      <c r="H254" s="116">
        <f t="shared" si="14"/>
        <v>5455</v>
      </c>
      <c r="I254" s="113"/>
      <c r="J254" s="113"/>
      <c r="K254" s="113"/>
      <c r="L254" s="113"/>
      <c r="M254" s="113"/>
      <c r="N254" s="113"/>
      <c r="O254" s="113"/>
      <c r="P254" s="113"/>
      <c r="Q254" s="113"/>
      <c r="R254" s="113"/>
      <c r="S254" s="113"/>
      <c r="T254" s="113"/>
      <c r="U254" s="113"/>
      <c r="V254" s="113"/>
      <c r="W254" s="113"/>
      <c r="X254" s="113"/>
      <c r="Y254" s="113"/>
      <c r="Z254" s="113"/>
    </row>
    <row r="255" spans="1:26" ht="12.75" customHeight="1" x14ac:dyDescent="0.15">
      <c r="A255" s="114">
        <f t="shared" si="35"/>
        <v>223</v>
      </c>
      <c r="B255" s="115" t="s">
        <v>674</v>
      </c>
      <c r="C255" s="115" t="s">
        <v>927</v>
      </c>
      <c r="D255" s="130">
        <v>851</v>
      </c>
      <c r="E255" s="130">
        <v>480</v>
      </c>
      <c r="F255" s="130">
        <v>608</v>
      </c>
      <c r="G255" s="130">
        <v>1981</v>
      </c>
      <c r="H255" s="116">
        <f t="shared" si="14"/>
        <v>3920</v>
      </c>
      <c r="I255" s="113"/>
      <c r="J255" s="113"/>
      <c r="K255" s="113"/>
      <c r="L255" s="113"/>
      <c r="M255" s="113"/>
      <c r="N255" s="113"/>
      <c r="O255" s="113"/>
      <c r="P255" s="113"/>
      <c r="Q255" s="113"/>
      <c r="R255" s="113"/>
      <c r="S255" s="113"/>
      <c r="T255" s="113"/>
      <c r="U255" s="113"/>
      <c r="V255" s="113"/>
      <c r="W255" s="113"/>
      <c r="X255" s="113"/>
      <c r="Y255" s="113"/>
      <c r="Z255" s="113"/>
    </row>
    <row r="256" spans="1:26" ht="12.75" customHeight="1" x14ac:dyDescent="0.15">
      <c r="A256" s="114">
        <f t="shared" si="35"/>
        <v>224</v>
      </c>
      <c r="B256" s="115" t="s">
        <v>674</v>
      </c>
      <c r="C256" s="115" t="s">
        <v>990</v>
      </c>
      <c r="D256" s="130">
        <v>839</v>
      </c>
      <c r="E256" s="130">
        <v>474</v>
      </c>
      <c r="F256" s="130">
        <v>496</v>
      </c>
      <c r="G256" s="130">
        <v>920</v>
      </c>
      <c r="H256" s="116">
        <f t="shared" si="14"/>
        <v>2729</v>
      </c>
      <c r="I256" s="113"/>
      <c r="J256" s="113"/>
      <c r="K256" s="113"/>
      <c r="L256" s="113"/>
      <c r="M256" s="113"/>
      <c r="N256" s="113"/>
      <c r="O256" s="113"/>
      <c r="P256" s="113"/>
      <c r="Q256" s="113"/>
      <c r="R256" s="113"/>
      <c r="S256" s="113"/>
      <c r="T256" s="113"/>
      <c r="U256" s="113"/>
      <c r="V256" s="113"/>
      <c r="W256" s="113"/>
      <c r="X256" s="113"/>
      <c r="Y256" s="113"/>
      <c r="Z256" s="113"/>
    </row>
    <row r="257" spans="1:26" ht="12.75" customHeight="1" x14ac:dyDescent="0.15">
      <c r="A257" s="114">
        <f t="shared" si="35"/>
        <v>225</v>
      </c>
      <c r="B257" s="115" t="s">
        <v>674</v>
      </c>
      <c r="C257" s="115" t="s">
        <v>1049</v>
      </c>
      <c r="D257" s="130">
        <v>330</v>
      </c>
      <c r="E257" s="130">
        <v>167</v>
      </c>
      <c r="F257" s="130">
        <v>158</v>
      </c>
      <c r="G257" s="130">
        <v>423</v>
      </c>
      <c r="H257" s="116">
        <f t="shared" si="14"/>
        <v>1078</v>
      </c>
      <c r="I257" s="113"/>
      <c r="J257" s="113"/>
      <c r="K257" s="113"/>
      <c r="L257" s="113"/>
      <c r="M257" s="113"/>
      <c r="N257" s="113"/>
      <c r="O257" s="113"/>
      <c r="P257" s="113"/>
      <c r="Q257" s="113"/>
      <c r="R257" s="113"/>
      <c r="S257" s="113"/>
      <c r="T257" s="113"/>
      <c r="U257" s="113"/>
      <c r="V257" s="113"/>
      <c r="W257" s="113"/>
      <c r="X257" s="113"/>
      <c r="Y257" s="113"/>
      <c r="Z257" s="113"/>
    </row>
    <row r="258" spans="1:26" ht="12.75" customHeight="1" x14ac:dyDescent="0.15">
      <c r="A258" s="114">
        <f t="shared" si="35"/>
        <v>226</v>
      </c>
      <c r="B258" s="115" t="s">
        <v>674</v>
      </c>
      <c r="C258" s="115" t="s">
        <v>1056</v>
      </c>
      <c r="D258" s="130">
        <v>2059</v>
      </c>
      <c r="E258" s="130">
        <v>2075</v>
      </c>
      <c r="F258" s="130">
        <v>2815</v>
      </c>
      <c r="G258" s="130">
        <v>7816</v>
      </c>
      <c r="H258" s="116">
        <f t="shared" si="14"/>
        <v>14765</v>
      </c>
      <c r="I258" s="113"/>
      <c r="J258" s="113"/>
      <c r="K258" s="113"/>
      <c r="L258" s="113"/>
      <c r="M258" s="113"/>
      <c r="N258" s="113"/>
      <c r="O258" s="113"/>
      <c r="P258" s="113"/>
      <c r="Q258" s="113"/>
      <c r="R258" s="113"/>
      <c r="S258" s="113"/>
      <c r="T258" s="113"/>
      <c r="U258" s="113"/>
      <c r="V258" s="113"/>
      <c r="W258" s="113"/>
      <c r="X258" s="113"/>
      <c r="Y258" s="113"/>
      <c r="Z258" s="113"/>
    </row>
    <row r="259" spans="1:26" ht="12.75" customHeight="1" x14ac:dyDescent="0.15">
      <c r="A259" s="114">
        <f t="shared" si="35"/>
        <v>227</v>
      </c>
      <c r="B259" s="115" t="s">
        <v>674</v>
      </c>
      <c r="C259" s="115" t="s">
        <v>1089</v>
      </c>
      <c r="D259" s="130">
        <v>24</v>
      </c>
      <c r="E259" s="130">
        <v>14</v>
      </c>
      <c r="F259" s="130">
        <v>15</v>
      </c>
      <c r="G259" s="130">
        <v>7</v>
      </c>
      <c r="H259" s="116">
        <f t="shared" si="14"/>
        <v>60</v>
      </c>
      <c r="I259" s="113"/>
      <c r="J259" s="113"/>
      <c r="K259" s="113"/>
      <c r="L259" s="113"/>
      <c r="M259" s="113"/>
      <c r="N259" s="113"/>
      <c r="O259" s="113"/>
      <c r="P259" s="113"/>
      <c r="Q259" s="113"/>
      <c r="R259" s="113"/>
      <c r="S259" s="113"/>
      <c r="T259" s="113"/>
      <c r="U259" s="113"/>
      <c r="V259" s="113"/>
      <c r="W259" s="113"/>
      <c r="X259" s="113"/>
      <c r="Y259" s="113"/>
      <c r="Z259" s="113"/>
    </row>
    <row r="260" spans="1:26" ht="12.75" customHeight="1" x14ac:dyDescent="0.15">
      <c r="A260" s="114">
        <f t="shared" si="35"/>
        <v>228</v>
      </c>
      <c r="B260" s="115" t="s">
        <v>674</v>
      </c>
      <c r="C260" s="115" t="s">
        <v>1098</v>
      </c>
      <c r="D260" s="130">
        <v>716</v>
      </c>
      <c r="E260" s="130">
        <v>391</v>
      </c>
      <c r="F260" s="130">
        <v>407</v>
      </c>
      <c r="G260" s="130">
        <v>553</v>
      </c>
      <c r="H260" s="116">
        <f t="shared" si="14"/>
        <v>2067</v>
      </c>
      <c r="I260" s="113"/>
      <c r="J260" s="113"/>
      <c r="K260" s="113"/>
      <c r="L260" s="113"/>
      <c r="M260" s="113"/>
      <c r="N260" s="113"/>
      <c r="O260" s="113"/>
      <c r="P260" s="113"/>
      <c r="Q260" s="113"/>
      <c r="R260" s="113"/>
      <c r="S260" s="113"/>
      <c r="T260" s="113"/>
      <c r="U260" s="113"/>
      <c r="V260" s="113"/>
      <c r="W260" s="113"/>
      <c r="X260" s="113"/>
      <c r="Y260" s="113"/>
      <c r="Z260" s="113"/>
    </row>
    <row r="261" spans="1:26" ht="12.75" customHeight="1" x14ac:dyDescent="0.15">
      <c r="A261" s="114">
        <f t="shared" si="35"/>
        <v>229</v>
      </c>
      <c r="B261" s="115" t="s">
        <v>674</v>
      </c>
      <c r="C261" s="115" t="s">
        <v>1167</v>
      </c>
      <c r="D261" s="130">
        <v>504</v>
      </c>
      <c r="E261" s="130">
        <v>270</v>
      </c>
      <c r="F261" s="130">
        <v>352</v>
      </c>
      <c r="G261" s="130">
        <v>1161</v>
      </c>
      <c r="H261" s="116">
        <f t="shared" si="14"/>
        <v>2287</v>
      </c>
      <c r="I261" s="113"/>
      <c r="J261" s="113"/>
      <c r="K261" s="113"/>
      <c r="L261" s="113"/>
      <c r="M261" s="113"/>
      <c r="N261" s="113"/>
      <c r="O261" s="113"/>
      <c r="P261" s="113"/>
      <c r="Q261" s="113"/>
      <c r="R261" s="113"/>
      <c r="S261" s="113"/>
      <c r="T261" s="113"/>
      <c r="U261" s="113"/>
      <c r="V261" s="113"/>
      <c r="W261" s="113"/>
      <c r="X261" s="113"/>
      <c r="Y261" s="113"/>
      <c r="Z261" s="113"/>
    </row>
    <row r="262" spans="1:26" ht="12.75" customHeight="1" x14ac:dyDescent="0.15">
      <c r="A262" s="114">
        <f t="shared" si="35"/>
        <v>230</v>
      </c>
      <c r="B262" s="115" t="s">
        <v>674</v>
      </c>
      <c r="C262" s="115" t="s">
        <v>1244</v>
      </c>
      <c r="D262" s="130">
        <v>317</v>
      </c>
      <c r="E262" s="130">
        <v>180</v>
      </c>
      <c r="F262" s="130">
        <v>192</v>
      </c>
      <c r="G262" s="130">
        <v>417</v>
      </c>
      <c r="H262" s="116">
        <f t="shared" si="14"/>
        <v>1106</v>
      </c>
      <c r="I262" s="113"/>
      <c r="J262" s="113"/>
      <c r="K262" s="113"/>
      <c r="L262" s="113"/>
      <c r="M262" s="113"/>
      <c r="N262" s="113"/>
      <c r="O262" s="113"/>
      <c r="P262" s="113"/>
      <c r="Q262" s="113"/>
      <c r="R262" s="113"/>
      <c r="S262" s="113"/>
      <c r="T262" s="113"/>
      <c r="U262" s="113"/>
      <c r="V262" s="113"/>
      <c r="W262" s="113"/>
      <c r="X262" s="113"/>
      <c r="Y262" s="113"/>
      <c r="Z262" s="113"/>
    </row>
    <row r="263" spans="1:26" ht="12.75" customHeight="1" x14ac:dyDescent="0.15">
      <c r="A263" s="114">
        <f t="shared" si="35"/>
        <v>231</v>
      </c>
      <c r="B263" s="115" t="s">
        <v>674</v>
      </c>
      <c r="C263" s="115" t="s">
        <v>1835</v>
      </c>
      <c r="D263" s="130">
        <v>430</v>
      </c>
      <c r="E263" s="130">
        <v>227</v>
      </c>
      <c r="F263" s="130">
        <v>295</v>
      </c>
      <c r="G263" s="130">
        <v>817</v>
      </c>
      <c r="H263" s="116">
        <f t="shared" si="14"/>
        <v>1769</v>
      </c>
      <c r="I263" s="113"/>
      <c r="J263" s="113"/>
      <c r="K263" s="113"/>
      <c r="L263" s="113"/>
      <c r="M263" s="113"/>
      <c r="N263" s="113"/>
      <c r="O263" s="113"/>
      <c r="P263" s="113"/>
      <c r="Q263" s="113"/>
      <c r="R263" s="113"/>
      <c r="S263" s="113"/>
      <c r="T263" s="113"/>
      <c r="U263" s="113"/>
      <c r="V263" s="113"/>
      <c r="W263" s="113"/>
      <c r="X263" s="113"/>
      <c r="Y263" s="113"/>
      <c r="Z263" s="113"/>
    </row>
    <row r="264" spans="1:26" ht="12.75" customHeight="1" x14ac:dyDescent="0.15">
      <c r="A264" s="114"/>
      <c r="B264" s="120" t="s">
        <v>1905</v>
      </c>
      <c r="C264" s="129"/>
      <c r="D264" s="128">
        <f t="shared" ref="D264:G264" si="36">SUM(D265:D284)</f>
        <v>5264</v>
      </c>
      <c r="E264" s="128">
        <f t="shared" si="36"/>
        <v>3086</v>
      </c>
      <c r="F264" s="128">
        <f t="shared" si="36"/>
        <v>3496</v>
      </c>
      <c r="G264" s="128">
        <f t="shared" si="36"/>
        <v>8784</v>
      </c>
      <c r="H264" s="128">
        <f t="shared" si="14"/>
        <v>20630</v>
      </c>
      <c r="I264" s="113"/>
      <c r="J264" s="113"/>
      <c r="K264" s="113"/>
      <c r="L264" s="113"/>
      <c r="M264" s="113"/>
      <c r="N264" s="113"/>
      <c r="O264" s="113"/>
      <c r="P264" s="113"/>
      <c r="Q264" s="113"/>
      <c r="R264" s="113"/>
      <c r="S264" s="113"/>
      <c r="T264" s="113"/>
      <c r="U264" s="113"/>
      <c r="V264" s="113"/>
      <c r="W264" s="113"/>
      <c r="X264" s="113"/>
      <c r="Y264" s="113"/>
      <c r="Z264" s="113"/>
    </row>
    <row r="265" spans="1:26" ht="12.75" customHeight="1" x14ac:dyDescent="0.15">
      <c r="A265" s="114">
        <f>A263+1</f>
        <v>232</v>
      </c>
      <c r="B265" s="115" t="s">
        <v>1905</v>
      </c>
      <c r="C265" s="115" t="s">
        <v>700</v>
      </c>
      <c r="D265" s="130">
        <v>349</v>
      </c>
      <c r="E265" s="130">
        <v>205</v>
      </c>
      <c r="F265" s="130">
        <v>214</v>
      </c>
      <c r="G265" s="130">
        <v>680</v>
      </c>
      <c r="H265" s="116">
        <f t="shared" si="14"/>
        <v>1448</v>
      </c>
      <c r="I265" s="113"/>
      <c r="J265" s="113"/>
      <c r="K265" s="113"/>
      <c r="L265" s="113"/>
      <c r="M265" s="113"/>
      <c r="N265" s="113"/>
      <c r="O265" s="113"/>
      <c r="P265" s="113"/>
      <c r="Q265" s="113"/>
      <c r="R265" s="113"/>
      <c r="S265" s="113"/>
      <c r="T265" s="113"/>
      <c r="U265" s="113"/>
      <c r="V265" s="113"/>
      <c r="W265" s="113"/>
      <c r="X265" s="113"/>
      <c r="Y265" s="113"/>
      <c r="Z265" s="113"/>
    </row>
    <row r="266" spans="1:26" ht="12.75" customHeight="1" x14ac:dyDescent="0.15">
      <c r="A266" s="114">
        <f t="shared" ref="A266:A284" si="37">A265+1</f>
        <v>233</v>
      </c>
      <c r="B266" s="115" t="s">
        <v>1905</v>
      </c>
      <c r="C266" s="115" t="s">
        <v>765</v>
      </c>
      <c r="D266" s="130">
        <v>234</v>
      </c>
      <c r="E266" s="130">
        <v>124</v>
      </c>
      <c r="F266" s="130">
        <v>123</v>
      </c>
      <c r="G266" s="130">
        <v>279</v>
      </c>
      <c r="H266" s="116">
        <f t="shared" si="14"/>
        <v>760</v>
      </c>
      <c r="I266" s="113"/>
      <c r="J266" s="113"/>
      <c r="K266" s="113"/>
      <c r="L266" s="113"/>
      <c r="M266" s="113"/>
      <c r="N266" s="113"/>
      <c r="O266" s="113"/>
      <c r="P266" s="113"/>
      <c r="Q266" s="113"/>
      <c r="R266" s="113"/>
      <c r="S266" s="113"/>
      <c r="T266" s="113"/>
      <c r="U266" s="113"/>
      <c r="V266" s="113"/>
      <c r="W266" s="113"/>
      <c r="X266" s="113"/>
      <c r="Y266" s="113"/>
      <c r="Z266" s="113"/>
    </row>
    <row r="267" spans="1:26" ht="12.75" customHeight="1" x14ac:dyDescent="0.15">
      <c r="A267" s="114">
        <f t="shared" si="37"/>
        <v>234</v>
      </c>
      <c r="B267" s="115" t="s">
        <v>1905</v>
      </c>
      <c r="C267" s="115" t="s">
        <v>810</v>
      </c>
      <c r="D267" s="130">
        <v>51</v>
      </c>
      <c r="E267" s="130">
        <v>25</v>
      </c>
      <c r="F267" s="130">
        <v>31</v>
      </c>
      <c r="G267" s="130">
        <v>34</v>
      </c>
      <c r="H267" s="116">
        <f t="shared" si="14"/>
        <v>141</v>
      </c>
      <c r="I267" s="113"/>
      <c r="J267" s="113"/>
      <c r="K267" s="113"/>
      <c r="L267" s="113"/>
      <c r="M267" s="113"/>
      <c r="N267" s="113"/>
      <c r="O267" s="113"/>
      <c r="P267" s="113"/>
      <c r="Q267" s="113"/>
      <c r="R267" s="113"/>
      <c r="S267" s="113"/>
      <c r="T267" s="113"/>
      <c r="U267" s="113"/>
      <c r="V267" s="113"/>
      <c r="W267" s="113"/>
      <c r="X267" s="113"/>
      <c r="Y267" s="113"/>
      <c r="Z267" s="113"/>
    </row>
    <row r="268" spans="1:26" ht="12.75" customHeight="1" x14ac:dyDescent="0.15">
      <c r="A268" s="114">
        <f t="shared" si="37"/>
        <v>235</v>
      </c>
      <c r="B268" s="115" t="s">
        <v>1905</v>
      </c>
      <c r="C268" s="115" t="s">
        <v>828</v>
      </c>
      <c r="D268" s="130">
        <v>798</v>
      </c>
      <c r="E268" s="130">
        <v>444</v>
      </c>
      <c r="F268" s="130">
        <v>559</v>
      </c>
      <c r="G268" s="130">
        <v>1677</v>
      </c>
      <c r="H268" s="116">
        <f t="shared" si="14"/>
        <v>3478</v>
      </c>
      <c r="I268" s="113"/>
      <c r="J268" s="113"/>
      <c r="K268" s="113"/>
      <c r="L268" s="113"/>
      <c r="M268" s="113"/>
      <c r="N268" s="113"/>
      <c r="O268" s="113"/>
      <c r="P268" s="113"/>
      <c r="Q268" s="113"/>
      <c r="R268" s="113"/>
      <c r="S268" s="113"/>
      <c r="T268" s="113"/>
      <c r="U268" s="113"/>
      <c r="V268" s="113"/>
      <c r="W268" s="113"/>
      <c r="X268" s="113"/>
      <c r="Y268" s="113"/>
      <c r="Z268" s="113"/>
    </row>
    <row r="269" spans="1:26" ht="12.75" customHeight="1" x14ac:dyDescent="0.15">
      <c r="A269" s="114">
        <f t="shared" si="37"/>
        <v>236</v>
      </c>
      <c r="B269" s="115" t="s">
        <v>1905</v>
      </c>
      <c r="C269" s="115" t="s">
        <v>1907</v>
      </c>
      <c r="D269" s="130">
        <v>196</v>
      </c>
      <c r="E269" s="130">
        <v>111</v>
      </c>
      <c r="F269" s="130">
        <v>124</v>
      </c>
      <c r="G269" s="130">
        <v>126</v>
      </c>
      <c r="H269" s="116">
        <f t="shared" si="14"/>
        <v>557</v>
      </c>
      <c r="I269" s="113"/>
      <c r="J269" s="113"/>
      <c r="K269" s="113"/>
      <c r="L269" s="113"/>
      <c r="M269" s="113"/>
      <c r="N269" s="113"/>
      <c r="O269" s="113"/>
      <c r="P269" s="113"/>
      <c r="Q269" s="113"/>
      <c r="R269" s="113"/>
      <c r="S269" s="113"/>
      <c r="T269" s="113"/>
      <c r="U269" s="113"/>
      <c r="V269" s="113"/>
      <c r="W269" s="113"/>
      <c r="X269" s="113"/>
      <c r="Y269" s="113"/>
      <c r="Z269" s="113"/>
    </row>
    <row r="270" spans="1:26" ht="12.75" customHeight="1" x14ac:dyDescent="0.15">
      <c r="A270" s="114">
        <f t="shared" si="37"/>
        <v>237</v>
      </c>
      <c r="B270" s="115" t="s">
        <v>1905</v>
      </c>
      <c r="C270" s="115" t="s">
        <v>870</v>
      </c>
      <c r="D270" s="130">
        <v>100</v>
      </c>
      <c r="E270" s="130">
        <v>63</v>
      </c>
      <c r="F270" s="130">
        <v>69</v>
      </c>
      <c r="G270" s="130">
        <v>166</v>
      </c>
      <c r="H270" s="116">
        <f t="shared" si="14"/>
        <v>398</v>
      </c>
      <c r="I270" s="113"/>
      <c r="J270" s="113"/>
      <c r="K270" s="113"/>
      <c r="L270" s="113"/>
      <c r="M270" s="113"/>
      <c r="N270" s="113"/>
      <c r="O270" s="113"/>
      <c r="P270" s="113"/>
      <c r="Q270" s="113"/>
      <c r="R270" s="113"/>
      <c r="S270" s="113"/>
      <c r="T270" s="113"/>
      <c r="U270" s="113"/>
      <c r="V270" s="113"/>
      <c r="W270" s="113"/>
      <c r="X270" s="113"/>
      <c r="Y270" s="113"/>
      <c r="Z270" s="113"/>
    </row>
    <row r="271" spans="1:26" ht="12.75" customHeight="1" x14ac:dyDescent="0.15">
      <c r="A271" s="114">
        <f t="shared" si="37"/>
        <v>238</v>
      </c>
      <c r="B271" s="115" t="s">
        <v>1905</v>
      </c>
      <c r="C271" s="115" t="s">
        <v>930</v>
      </c>
      <c r="D271" s="130">
        <v>220</v>
      </c>
      <c r="E271" s="130">
        <v>118</v>
      </c>
      <c r="F271" s="130">
        <v>100</v>
      </c>
      <c r="G271" s="130">
        <v>244</v>
      </c>
      <c r="H271" s="116">
        <f t="shared" si="14"/>
        <v>682</v>
      </c>
      <c r="I271" s="113"/>
      <c r="J271" s="113"/>
      <c r="K271" s="113"/>
      <c r="L271" s="113"/>
      <c r="M271" s="113"/>
      <c r="N271" s="113"/>
      <c r="O271" s="113"/>
      <c r="P271" s="113"/>
      <c r="Q271" s="113"/>
      <c r="R271" s="113"/>
      <c r="S271" s="113"/>
      <c r="T271" s="113"/>
      <c r="U271" s="113"/>
      <c r="V271" s="113"/>
      <c r="W271" s="113"/>
      <c r="X271" s="113"/>
      <c r="Y271" s="113"/>
      <c r="Z271" s="113"/>
    </row>
    <row r="272" spans="1:26" ht="12.75" customHeight="1" x14ac:dyDescent="0.15">
      <c r="A272" s="114">
        <f t="shared" si="37"/>
        <v>239</v>
      </c>
      <c r="B272" s="115" t="s">
        <v>1905</v>
      </c>
      <c r="C272" s="115" t="s">
        <v>968</v>
      </c>
      <c r="D272" s="130">
        <v>138</v>
      </c>
      <c r="E272" s="130">
        <v>78</v>
      </c>
      <c r="F272" s="130">
        <v>85</v>
      </c>
      <c r="G272" s="130">
        <v>99</v>
      </c>
      <c r="H272" s="116">
        <f t="shared" si="14"/>
        <v>400</v>
      </c>
      <c r="I272" s="113"/>
      <c r="J272" s="113"/>
      <c r="K272" s="113"/>
      <c r="L272" s="113"/>
      <c r="M272" s="113"/>
      <c r="N272" s="113"/>
      <c r="O272" s="113"/>
      <c r="P272" s="113"/>
      <c r="Q272" s="113"/>
      <c r="R272" s="113"/>
      <c r="S272" s="113"/>
      <c r="T272" s="113"/>
      <c r="U272" s="113"/>
      <c r="V272" s="113"/>
      <c r="W272" s="113"/>
      <c r="X272" s="113"/>
      <c r="Y272" s="113"/>
      <c r="Z272" s="113"/>
    </row>
    <row r="273" spans="1:26" ht="12.75" customHeight="1" x14ac:dyDescent="0.15">
      <c r="A273" s="114">
        <f t="shared" si="37"/>
        <v>240</v>
      </c>
      <c r="B273" s="115" t="s">
        <v>1905</v>
      </c>
      <c r="C273" s="115" t="s">
        <v>1016</v>
      </c>
      <c r="D273" s="130">
        <v>124</v>
      </c>
      <c r="E273" s="130">
        <v>72</v>
      </c>
      <c r="F273" s="130">
        <v>78</v>
      </c>
      <c r="G273" s="130">
        <v>195</v>
      </c>
      <c r="H273" s="116">
        <f t="shared" si="14"/>
        <v>469</v>
      </c>
      <c r="I273" s="113"/>
      <c r="J273" s="113"/>
      <c r="K273" s="113"/>
      <c r="L273" s="113"/>
      <c r="M273" s="113"/>
      <c r="N273" s="113"/>
      <c r="O273" s="113"/>
      <c r="P273" s="113"/>
      <c r="Q273" s="113"/>
      <c r="R273" s="113"/>
      <c r="S273" s="113"/>
      <c r="T273" s="113"/>
      <c r="U273" s="113"/>
      <c r="V273" s="113"/>
      <c r="W273" s="113"/>
      <c r="X273" s="113"/>
      <c r="Y273" s="113"/>
      <c r="Z273" s="113"/>
    </row>
    <row r="274" spans="1:26" ht="12.75" customHeight="1" x14ac:dyDescent="0.15">
      <c r="A274" s="114">
        <f t="shared" si="37"/>
        <v>241</v>
      </c>
      <c r="B274" s="115" t="s">
        <v>1905</v>
      </c>
      <c r="C274" s="115" t="s">
        <v>1038</v>
      </c>
      <c r="D274" s="130">
        <v>75</v>
      </c>
      <c r="E274" s="130">
        <v>44</v>
      </c>
      <c r="F274" s="130">
        <v>50</v>
      </c>
      <c r="G274" s="130">
        <v>60</v>
      </c>
      <c r="H274" s="116">
        <f t="shared" si="14"/>
        <v>229</v>
      </c>
      <c r="I274" s="113"/>
      <c r="J274" s="113"/>
      <c r="K274" s="113"/>
      <c r="L274" s="113"/>
      <c r="M274" s="113"/>
      <c r="N274" s="113"/>
      <c r="O274" s="113"/>
      <c r="P274" s="113"/>
      <c r="Q274" s="113"/>
      <c r="R274" s="113"/>
      <c r="S274" s="113"/>
      <c r="T274" s="113"/>
      <c r="U274" s="113"/>
      <c r="V274" s="113"/>
      <c r="W274" s="113"/>
      <c r="X274" s="113"/>
      <c r="Y274" s="113"/>
      <c r="Z274" s="113"/>
    </row>
    <row r="275" spans="1:26" ht="12.75" customHeight="1" x14ac:dyDescent="0.15">
      <c r="A275" s="114">
        <f t="shared" si="37"/>
        <v>242</v>
      </c>
      <c r="B275" s="115" t="s">
        <v>1905</v>
      </c>
      <c r="C275" s="115" t="s">
        <v>1058</v>
      </c>
      <c r="D275" s="130">
        <v>317</v>
      </c>
      <c r="E275" s="130">
        <v>174</v>
      </c>
      <c r="F275" s="130">
        <v>175</v>
      </c>
      <c r="G275" s="130">
        <v>502</v>
      </c>
      <c r="H275" s="116">
        <f t="shared" si="14"/>
        <v>1168</v>
      </c>
      <c r="I275" s="113"/>
      <c r="J275" s="113"/>
      <c r="K275" s="113"/>
      <c r="L275" s="113"/>
      <c r="M275" s="113"/>
      <c r="N275" s="113"/>
      <c r="O275" s="113"/>
      <c r="P275" s="113"/>
      <c r="Q275" s="113"/>
      <c r="R275" s="113"/>
      <c r="S275" s="113"/>
      <c r="T275" s="113"/>
      <c r="U275" s="113"/>
      <c r="V275" s="113"/>
      <c r="W275" s="113"/>
      <c r="X275" s="113"/>
      <c r="Y275" s="113"/>
      <c r="Z275" s="113"/>
    </row>
    <row r="276" spans="1:26" ht="12.75" customHeight="1" x14ac:dyDescent="0.15">
      <c r="A276" s="114">
        <f t="shared" si="37"/>
        <v>243</v>
      </c>
      <c r="B276" s="115" t="s">
        <v>1905</v>
      </c>
      <c r="C276" s="115" t="s">
        <v>1065</v>
      </c>
      <c r="D276" s="130">
        <v>84</v>
      </c>
      <c r="E276" s="130">
        <v>47</v>
      </c>
      <c r="F276" s="130">
        <v>54</v>
      </c>
      <c r="G276" s="130">
        <v>42</v>
      </c>
      <c r="H276" s="116">
        <f t="shared" si="14"/>
        <v>227</v>
      </c>
      <c r="I276" s="113"/>
      <c r="J276" s="113"/>
      <c r="K276" s="113"/>
      <c r="L276" s="113"/>
      <c r="M276" s="113"/>
      <c r="N276" s="113"/>
      <c r="O276" s="113"/>
      <c r="P276" s="113"/>
      <c r="Q276" s="113"/>
      <c r="R276" s="113"/>
      <c r="S276" s="113"/>
      <c r="T276" s="113"/>
      <c r="U276" s="113"/>
      <c r="V276" s="113"/>
      <c r="W276" s="113"/>
      <c r="X276" s="113"/>
      <c r="Y276" s="113"/>
      <c r="Z276" s="113"/>
    </row>
    <row r="277" spans="1:26" ht="12.75" customHeight="1" x14ac:dyDescent="0.15">
      <c r="A277" s="114">
        <f t="shared" si="37"/>
        <v>244</v>
      </c>
      <c r="B277" s="115" t="s">
        <v>1905</v>
      </c>
      <c r="C277" s="115" t="s">
        <v>1090</v>
      </c>
      <c r="D277" s="130">
        <v>80</v>
      </c>
      <c r="E277" s="130">
        <v>48</v>
      </c>
      <c r="F277" s="130">
        <v>43</v>
      </c>
      <c r="G277" s="130">
        <v>126</v>
      </c>
      <c r="H277" s="116">
        <f t="shared" si="14"/>
        <v>297</v>
      </c>
      <c r="I277" s="113"/>
      <c r="J277" s="113"/>
      <c r="K277" s="113"/>
      <c r="L277" s="113"/>
      <c r="M277" s="113"/>
      <c r="N277" s="113"/>
      <c r="O277" s="113"/>
      <c r="P277" s="113"/>
      <c r="Q277" s="113"/>
      <c r="R277" s="113"/>
      <c r="S277" s="113"/>
      <c r="T277" s="113"/>
      <c r="U277" s="113"/>
      <c r="V277" s="113"/>
      <c r="W277" s="113"/>
      <c r="X277" s="113"/>
      <c r="Y277" s="113"/>
      <c r="Z277" s="113"/>
    </row>
    <row r="278" spans="1:26" ht="12.75" customHeight="1" x14ac:dyDescent="0.15">
      <c r="A278" s="114">
        <f t="shared" si="37"/>
        <v>245</v>
      </c>
      <c r="B278" s="115" t="s">
        <v>1905</v>
      </c>
      <c r="C278" s="115" t="s">
        <v>1092</v>
      </c>
      <c r="D278" s="130">
        <v>392</v>
      </c>
      <c r="E278" s="130">
        <v>254</v>
      </c>
      <c r="F278" s="130">
        <v>316</v>
      </c>
      <c r="G278" s="130">
        <v>1063</v>
      </c>
      <c r="H278" s="116">
        <f t="shared" si="14"/>
        <v>2025</v>
      </c>
      <c r="I278" s="113"/>
      <c r="J278" s="113"/>
      <c r="K278" s="113"/>
      <c r="L278" s="113"/>
      <c r="M278" s="113"/>
      <c r="N278" s="113"/>
      <c r="O278" s="113"/>
      <c r="P278" s="113"/>
      <c r="Q278" s="113"/>
      <c r="R278" s="113"/>
      <c r="S278" s="113"/>
      <c r="T278" s="113"/>
      <c r="U278" s="113"/>
      <c r="V278" s="113"/>
      <c r="W278" s="113"/>
      <c r="X278" s="113"/>
      <c r="Y278" s="113"/>
      <c r="Z278" s="113"/>
    </row>
    <row r="279" spans="1:26" ht="12.75" customHeight="1" x14ac:dyDescent="0.15">
      <c r="A279" s="114">
        <f t="shared" si="37"/>
        <v>246</v>
      </c>
      <c r="B279" s="115" t="s">
        <v>1905</v>
      </c>
      <c r="C279" s="115" t="s">
        <v>1097</v>
      </c>
      <c r="D279" s="130">
        <v>118</v>
      </c>
      <c r="E279" s="130">
        <v>69</v>
      </c>
      <c r="F279" s="130">
        <v>84</v>
      </c>
      <c r="G279" s="130">
        <v>177</v>
      </c>
      <c r="H279" s="116">
        <f t="shared" si="14"/>
        <v>448</v>
      </c>
      <c r="I279" s="113"/>
      <c r="J279" s="113"/>
      <c r="K279" s="113"/>
      <c r="L279" s="113"/>
      <c r="M279" s="113"/>
      <c r="N279" s="113"/>
      <c r="O279" s="113"/>
      <c r="P279" s="113"/>
      <c r="Q279" s="113"/>
      <c r="R279" s="113"/>
      <c r="S279" s="113"/>
      <c r="T279" s="113"/>
      <c r="U279" s="113"/>
      <c r="V279" s="113"/>
      <c r="W279" s="113"/>
      <c r="X279" s="113"/>
      <c r="Y279" s="113"/>
      <c r="Z279" s="113"/>
    </row>
    <row r="280" spans="1:26" ht="12.75" customHeight="1" x14ac:dyDescent="0.15">
      <c r="A280" s="114">
        <f t="shared" si="37"/>
        <v>247</v>
      </c>
      <c r="B280" s="115" t="s">
        <v>1905</v>
      </c>
      <c r="C280" s="115" t="s">
        <v>1123</v>
      </c>
      <c r="D280" s="130">
        <v>438</v>
      </c>
      <c r="E280" s="130">
        <v>305</v>
      </c>
      <c r="F280" s="130">
        <v>410</v>
      </c>
      <c r="G280" s="130">
        <v>1282</v>
      </c>
      <c r="H280" s="116">
        <f t="shared" si="14"/>
        <v>2435</v>
      </c>
      <c r="I280" s="113"/>
      <c r="J280" s="113"/>
      <c r="K280" s="113"/>
      <c r="L280" s="113"/>
      <c r="M280" s="113"/>
      <c r="N280" s="113"/>
      <c r="O280" s="113"/>
      <c r="P280" s="113"/>
      <c r="Q280" s="113"/>
      <c r="R280" s="113"/>
      <c r="S280" s="113"/>
      <c r="T280" s="113"/>
      <c r="U280" s="113"/>
      <c r="V280" s="113"/>
      <c r="W280" s="113"/>
      <c r="X280" s="113"/>
      <c r="Y280" s="113"/>
      <c r="Z280" s="113"/>
    </row>
    <row r="281" spans="1:26" ht="12.75" customHeight="1" x14ac:dyDescent="0.15">
      <c r="A281" s="114">
        <f t="shared" si="37"/>
        <v>248</v>
      </c>
      <c r="B281" s="115" t="s">
        <v>1905</v>
      </c>
      <c r="C281" s="115" t="s">
        <v>1174</v>
      </c>
      <c r="D281" s="130">
        <v>56</v>
      </c>
      <c r="E281" s="130">
        <v>53</v>
      </c>
      <c r="F281" s="130">
        <v>75</v>
      </c>
      <c r="G281" s="130">
        <v>265</v>
      </c>
      <c r="H281" s="116">
        <f t="shared" si="14"/>
        <v>449</v>
      </c>
      <c r="I281" s="113"/>
      <c r="J281" s="113"/>
      <c r="K281" s="113"/>
      <c r="L281" s="113"/>
      <c r="M281" s="113"/>
      <c r="N281" s="113"/>
      <c r="O281" s="113"/>
      <c r="P281" s="113"/>
      <c r="Q281" s="113"/>
      <c r="R281" s="113"/>
      <c r="S281" s="113"/>
      <c r="T281" s="113"/>
      <c r="U281" s="113"/>
      <c r="V281" s="113"/>
      <c r="W281" s="113"/>
      <c r="X281" s="113"/>
      <c r="Y281" s="113"/>
      <c r="Z281" s="113"/>
    </row>
    <row r="282" spans="1:26" ht="12.75" customHeight="1" x14ac:dyDescent="0.15">
      <c r="A282" s="114">
        <f t="shared" si="37"/>
        <v>249</v>
      </c>
      <c r="B282" s="115" t="s">
        <v>1905</v>
      </c>
      <c r="C282" s="115" t="s">
        <v>1176</v>
      </c>
      <c r="D282" s="130">
        <v>516</v>
      </c>
      <c r="E282" s="130">
        <v>279</v>
      </c>
      <c r="F282" s="130">
        <v>282</v>
      </c>
      <c r="G282" s="130">
        <v>340</v>
      </c>
      <c r="H282" s="116">
        <f t="shared" si="14"/>
        <v>1417</v>
      </c>
      <c r="I282" s="113"/>
      <c r="J282" s="113"/>
      <c r="K282" s="113"/>
      <c r="L282" s="113"/>
      <c r="M282" s="113"/>
      <c r="N282" s="113"/>
      <c r="O282" s="113"/>
      <c r="P282" s="113"/>
      <c r="Q282" s="113"/>
      <c r="R282" s="113"/>
      <c r="S282" s="113"/>
      <c r="T282" s="113"/>
      <c r="U282" s="113"/>
      <c r="V282" s="113"/>
      <c r="W282" s="113"/>
      <c r="X282" s="113"/>
      <c r="Y282" s="113"/>
      <c r="Z282" s="113"/>
    </row>
    <row r="283" spans="1:26" ht="12.75" customHeight="1" x14ac:dyDescent="0.15">
      <c r="A283" s="114">
        <f t="shared" si="37"/>
        <v>250</v>
      </c>
      <c r="B283" s="115" t="s">
        <v>1905</v>
      </c>
      <c r="C283" s="115" t="s">
        <v>1258</v>
      </c>
      <c r="D283" s="130">
        <v>604</v>
      </c>
      <c r="E283" s="130">
        <v>355</v>
      </c>
      <c r="F283" s="130">
        <v>381</v>
      </c>
      <c r="G283" s="130">
        <v>895</v>
      </c>
      <c r="H283" s="116">
        <f t="shared" si="14"/>
        <v>2235</v>
      </c>
      <c r="I283" s="113"/>
      <c r="J283" s="113"/>
      <c r="K283" s="113"/>
      <c r="L283" s="113"/>
      <c r="M283" s="113"/>
      <c r="N283" s="113"/>
      <c r="O283" s="113"/>
      <c r="P283" s="113"/>
      <c r="Q283" s="113"/>
      <c r="R283" s="113"/>
      <c r="S283" s="113"/>
      <c r="T283" s="113"/>
      <c r="U283" s="113"/>
      <c r="V283" s="113"/>
      <c r="W283" s="113"/>
      <c r="X283" s="113"/>
      <c r="Y283" s="113"/>
      <c r="Z283" s="113"/>
    </row>
    <row r="284" spans="1:26" ht="12.75" customHeight="1" x14ac:dyDescent="0.15">
      <c r="A284" s="114">
        <f t="shared" si="37"/>
        <v>251</v>
      </c>
      <c r="B284" s="115" t="s">
        <v>1905</v>
      </c>
      <c r="C284" s="115" t="s">
        <v>1835</v>
      </c>
      <c r="D284" s="130">
        <v>374</v>
      </c>
      <c r="E284" s="130">
        <v>218</v>
      </c>
      <c r="F284" s="130">
        <v>243</v>
      </c>
      <c r="G284" s="130">
        <v>532</v>
      </c>
      <c r="H284" s="116">
        <f t="shared" si="14"/>
        <v>1367</v>
      </c>
      <c r="I284" s="113"/>
      <c r="J284" s="113"/>
      <c r="K284" s="113"/>
      <c r="L284" s="113"/>
      <c r="M284" s="113"/>
      <c r="N284" s="113"/>
      <c r="O284" s="113"/>
      <c r="P284" s="113"/>
      <c r="Q284" s="113"/>
      <c r="R284" s="113"/>
      <c r="S284" s="113"/>
      <c r="T284" s="113"/>
      <c r="U284" s="113"/>
      <c r="V284" s="113"/>
      <c r="W284" s="113"/>
      <c r="X284" s="113"/>
      <c r="Y284" s="113"/>
      <c r="Z284" s="113"/>
    </row>
    <row r="285" spans="1:26" ht="12.75" customHeight="1" x14ac:dyDescent="0.15">
      <c r="A285" s="114"/>
      <c r="B285" s="120" t="s">
        <v>1912</v>
      </c>
      <c r="C285" s="129"/>
      <c r="D285" s="128">
        <f t="shared" ref="D285:G285" si="38">SUM(D286:D297)</f>
        <v>618</v>
      </c>
      <c r="E285" s="128">
        <f t="shared" si="38"/>
        <v>367</v>
      </c>
      <c r="F285" s="128">
        <f t="shared" si="38"/>
        <v>423</v>
      </c>
      <c r="G285" s="128">
        <f t="shared" si="38"/>
        <v>890</v>
      </c>
      <c r="H285" s="128">
        <f t="shared" si="14"/>
        <v>2298</v>
      </c>
      <c r="I285" s="113"/>
      <c r="J285" s="113"/>
      <c r="K285" s="113"/>
      <c r="L285" s="113"/>
      <c r="M285" s="113"/>
      <c r="N285" s="113"/>
      <c r="O285" s="113"/>
      <c r="P285" s="113"/>
      <c r="Q285" s="113"/>
      <c r="R285" s="113"/>
      <c r="S285" s="113"/>
      <c r="T285" s="113"/>
      <c r="U285" s="113"/>
      <c r="V285" s="113"/>
      <c r="W285" s="113"/>
      <c r="X285" s="113"/>
      <c r="Y285" s="113"/>
      <c r="Z285" s="113"/>
    </row>
    <row r="286" spans="1:26" ht="12.75" customHeight="1" x14ac:dyDescent="0.15">
      <c r="A286" s="114">
        <f>A284+1</f>
        <v>252</v>
      </c>
      <c r="B286" s="115" t="s">
        <v>1912</v>
      </c>
      <c r="C286" s="115" t="s">
        <v>747</v>
      </c>
      <c r="D286" s="130">
        <v>4</v>
      </c>
      <c r="E286" s="130">
        <v>3</v>
      </c>
      <c r="F286" s="130">
        <v>4</v>
      </c>
      <c r="G286" s="130">
        <v>5</v>
      </c>
      <c r="H286" s="116">
        <f t="shared" si="14"/>
        <v>16</v>
      </c>
      <c r="I286" s="113"/>
      <c r="J286" s="113"/>
      <c r="K286" s="113"/>
      <c r="L286" s="113"/>
      <c r="M286" s="113"/>
      <c r="N286" s="113"/>
      <c r="O286" s="113"/>
      <c r="P286" s="113"/>
      <c r="Q286" s="113"/>
      <c r="R286" s="113"/>
      <c r="S286" s="113"/>
      <c r="T286" s="113"/>
      <c r="U286" s="113"/>
      <c r="V286" s="113"/>
      <c r="W286" s="113"/>
      <c r="X286" s="113"/>
      <c r="Y286" s="113"/>
      <c r="Z286" s="113"/>
    </row>
    <row r="287" spans="1:26" ht="12.75" customHeight="1" x14ac:dyDescent="0.15">
      <c r="A287" s="114">
        <f t="shared" ref="A287:A297" si="39">A286+1</f>
        <v>253</v>
      </c>
      <c r="B287" s="115" t="s">
        <v>1912</v>
      </c>
      <c r="C287" s="115" t="s">
        <v>1914</v>
      </c>
      <c r="D287" s="130">
        <v>22</v>
      </c>
      <c r="E287" s="130">
        <v>13</v>
      </c>
      <c r="F287" s="130">
        <v>13</v>
      </c>
      <c r="G287" s="130">
        <v>24</v>
      </c>
      <c r="H287" s="116">
        <f t="shared" si="14"/>
        <v>72</v>
      </c>
      <c r="I287" s="113"/>
      <c r="J287" s="113"/>
      <c r="K287" s="113"/>
      <c r="L287" s="113"/>
      <c r="M287" s="113"/>
      <c r="N287" s="113"/>
      <c r="O287" s="113"/>
      <c r="P287" s="113"/>
      <c r="Q287" s="113"/>
      <c r="R287" s="113"/>
      <c r="S287" s="113"/>
      <c r="T287" s="113"/>
      <c r="U287" s="113"/>
      <c r="V287" s="113"/>
      <c r="W287" s="113"/>
      <c r="X287" s="113"/>
      <c r="Y287" s="113"/>
      <c r="Z287" s="113"/>
    </row>
    <row r="288" spans="1:26" ht="12.75" customHeight="1" x14ac:dyDescent="0.15">
      <c r="A288" s="114">
        <f t="shared" si="39"/>
        <v>254</v>
      </c>
      <c r="B288" s="115" t="s">
        <v>1912</v>
      </c>
      <c r="C288" s="115" t="s">
        <v>1915</v>
      </c>
      <c r="D288" s="130">
        <v>16</v>
      </c>
      <c r="E288" s="130">
        <v>11</v>
      </c>
      <c r="F288" s="130">
        <v>11</v>
      </c>
      <c r="G288" s="130">
        <v>23</v>
      </c>
      <c r="H288" s="116">
        <f t="shared" si="14"/>
        <v>61</v>
      </c>
      <c r="I288" s="113"/>
      <c r="J288" s="113"/>
      <c r="K288" s="113"/>
      <c r="L288" s="113"/>
      <c r="M288" s="113"/>
      <c r="N288" s="113"/>
      <c r="O288" s="113"/>
      <c r="P288" s="113"/>
      <c r="Q288" s="113"/>
      <c r="R288" s="113"/>
      <c r="S288" s="113"/>
      <c r="T288" s="113"/>
      <c r="U288" s="113"/>
      <c r="V288" s="113"/>
      <c r="W288" s="113"/>
      <c r="X288" s="113"/>
      <c r="Y288" s="113"/>
      <c r="Z288" s="113"/>
    </row>
    <row r="289" spans="1:26" ht="12.75" customHeight="1" x14ac:dyDescent="0.15">
      <c r="A289" s="114">
        <f t="shared" si="39"/>
        <v>255</v>
      </c>
      <c r="B289" s="115" t="s">
        <v>1912</v>
      </c>
      <c r="C289" s="115" t="s">
        <v>980</v>
      </c>
      <c r="D289" s="130">
        <v>40</v>
      </c>
      <c r="E289" s="130">
        <v>20</v>
      </c>
      <c r="F289" s="130">
        <v>21</v>
      </c>
      <c r="G289" s="130">
        <v>51</v>
      </c>
      <c r="H289" s="116">
        <f t="shared" si="14"/>
        <v>132</v>
      </c>
      <c r="I289" s="113"/>
      <c r="J289" s="113"/>
      <c r="K289" s="113"/>
      <c r="L289" s="113"/>
      <c r="M289" s="113"/>
      <c r="N289" s="113"/>
      <c r="O289" s="113"/>
      <c r="P289" s="113"/>
      <c r="Q289" s="113"/>
      <c r="R289" s="113"/>
      <c r="S289" s="113"/>
      <c r="T289" s="113"/>
      <c r="U289" s="113"/>
      <c r="V289" s="113"/>
      <c r="W289" s="113"/>
      <c r="X289" s="113"/>
      <c r="Y289" s="113"/>
      <c r="Z289" s="113"/>
    </row>
    <row r="290" spans="1:26" ht="12.75" customHeight="1" x14ac:dyDescent="0.15">
      <c r="A290" s="114">
        <f t="shared" si="39"/>
        <v>256</v>
      </c>
      <c r="B290" s="115" t="s">
        <v>1912</v>
      </c>
      <c r="C290" s="115" t="s">
        <v>1025</v>
      </c>
      <c r="D290" s="130">
        <v>41</v>
      </c>
      <c r="E290" s="130">
        <v>24</v>
      </c>
      <c r="F290" s="130">
        <v>26</v>
      </c>
      <c r="G290" s="130">
        <v>38</v>
      </c>
      <c r="H290" s="116">
        <f t="shared" si="14"/>
        <v>129</v>
      </c>
      <c r="I290" s="113"/>
      <c r="J290" s="113"/>
      <c r="K290" s="113"/>
      <c r="L290" s="113"/>
      <c r="M290" s="113"/>
      <c r="N290" s="113"/>
      <c r="O290" s="113"/>
      <c r="P290" s="113"/>
      <c r="Q290" s="113"/>
      <c r="R290" s="113"/>
      <c r="S290" s="113"/>
      <c r="T290" s="113"/>
      <c r="U290" s="113"/>
      <c r="V290" s="113"/>
      <c r="W290" s="113"/>
      <c r="X290" s="113"/>
      <c r="Y290" s="113"/>
      <c r="Z290" s="113"/>
    </row>
    <row r="291" spans="1:26" ht="12.75" customHeight="1" x14ac:dyDescent="0.15">
      <c r="A291" s="114">
        <f t="shared" si="39"/>
        <v>257</v>
      </c>
      <c r="B291" s="115" t="s">
        <v>1912</v>
      </c>
      <c r="C291" s="115" t="s">
        <v>1054</v>
      </c>
      <c r="D291" s="130">
        <v>111</v>
      </c>
      <c r="E291" s="130">
        <v>65</v>
      </c>
      <c r="F291" s="130">
        <v>72</v>
      </c>
      <c r="G291" s="130">
        <v>167</v>
      </c>
      <c r="H291" s="116">
        <f t="shared" si="14"/>
        <v>415</v>
      </c>
      <c r="I291" s="113"/>
      <c r="J291" s="113"/>
      <c r="K291" s="113"/>
      <c r="L291" s="113"/>
      <c r="M291" s="113"/>
      <c r="N291" s="113"/>
      <c r="O291" s="113"/>
      <c r="P291" s="113"/>
      <c r="Q291" s="113"/>
      <c r="R291" s="113"/>
      <c r="S291" s="113"/>
      <c r="T291" s="113"/>
      <c r="U291" s="113"/>
      <c r="V291" s="113"/>
      <c r="W291" s="113"/>
      <c r="X291" s="113"/>
      <c r="Y291" s="113"/>
      <c r="Z291" s="113"/>
    </row>
    <row r="292" spans="1:26" ht="12.75" customHeight="1" x14ac:dyDescent="0.15">
      <c r="A292" s="114">
        <f t="shared" si="39"/>
        <v>258</v>
      </c>
      <c r="B292" s="115" t="s">
        <v>1912</v>
      </c>
      <c r="C292" s="115" t="s">
        <v>1916</v>
      </c>
      <c r="D292" s="130">
        <v>6</v>
      </c>
      <c r="E292" s="130">
        <v>4</v>
      </c>
      <c r="F292" s="130">
        <v>4</v>
      </c>
      <c r="G292" s="130">
        <v>4</v>
      </c>
      <c r="H292" s="116">
        <f t="shared" si="14"/>
        <v>18</v>
      </c>
      <c r="I292" s="113"/>
      <c r="J292" s="113"/>
      <c r="K292" s="113"/>
      <c r="L292" s="113"/>
      <c r="M292" s="113"/>
      <c r="N292" s="113"/>
      <c r="O292" s="113"/>
      <c r="P292" s="113"/>
      <c r="Q292" s="113"/>
      <c r="R292" s="113"/>
      <c r="S292" s="113"/>
      <c r="T292" s="113"/>
      <c r="U292" s="113"/>
      <c r="V292" s="113"/>
      <c r="W292" s="113"/>
      <c r="X292" s="113"/>
      <c r="Y292" s="113"/>
      <c r="Z292" s="113"/>
    </row>
    <row r="293" spans="1:26" ht="12.75" customHeight="1" x14ac:dyDescent="0.15">
      <c r="A293" s="114">
        <f t="shared" si="39"/>
        <v>259</v>
      </c>
      <c r="B293" s="115" t="s">
        <v>1912</v>
      </c>
      <c r="C293" s="115" t="s">
        <v>1917</v>
      </c>
      <c r="D293" s="130">
        <v>33</v>
      </c>
      <c r="E293" s="130">
        <v>17</v>
      </c>
      <c r="F293" s="130">
        <v>19</v>
      </c>
      <c r="G293" s="130">
        <v>37</v>
      </c>
      <c r="H293" s="116">
        <f t="shared" si="14"/>
        <v>106</v>
      </c>
      <c r="I293" s="113"/>
      <c r="J293" s="113"/>
      <c r="K293" s="113"/>
      <c r="L293" s="113"/>
      <c r="M293" s="113"/>
      <c r="N293" s="113"/>
      <c r="O293" s="113"/>
      <c r="P293" s="113"/>
      <c r="Q293" s="113"/>
      <c r="R293" s="113"/>
      <c r="S293" s="113"/>
      <c r="T293" s="113"/>
      <c r="U293" s="113"/>
      <c r="V293" s="113"/>
      <c r="W293" s="113"/>
      <c r="X293" s="113"/>
      <c r="Y293" s="113"/>
      <c r="Z293" s="113"/>
    </row>
    <row r="294" spans="1:26" ht="12.75" customHeight="1" x14ac:dyDescent="0.15">
      <c r="A294" s="114">
        <f t="shared" si="39"/>
        <v>260</v>
      </c>
      <c r="B294" s="115" t="s">
        <v>1912</v>
      </c>
      <c r="C294" s="115" t="s">
        <v>1175</v>
      </c>
      <c r="D294" s="130">
        <v>240</v>
      </c>
      <c r="E294" s="130">
        <v>148</v>
      </c>
      <c r="F294" s="130">
        <v>181</v>
      </c>
      <c r="G294" s="130">
        <v>438</v>
      </c>
      <c r="H294" s="116">
        <f t="shared" si="14"/>
        <v>1007</v>
      </c>
      <c r="I294" s="113"/>
      <c r="J294" s="113"/>
      <c r="K294" s="113"/>
      <c r="L294" s="113"/>
      <c r="M294" s="113"/>
      <c r="N294" s="113"/>
      <c r="O294" s="113"/>
      <c r="P294" s="113"/>
      <c r="Q294" s="113"/>
      <c r="R294" s="113"/>
      <c r="S294" s="113"/>
      <c r="T294" s="113"/>
      <c r="U294" s="113"/>
      <c r="V294" s="113"/>
      <c r="W294" s="113"/>
      <c r="X294" s="113"/>
      <c r="Y294" s="113"/>
      <c r="Z294" s="113"/>
    </row>
    <row r="295" spans="1:26" ht="12.75" customHeight="1" x14ac:dyDescent="0.15">
      <c r="A295" s="114">
        <f t="shared" si="39"/>
        <v>261</v>
      </c>
      <c r="B295" s="115" t="s">
        <v>1912</v>
      </c>
      <c r="C295" s="115" t="s">
        <v>1194</v>
      </c>
      <c r="D295" s="130">
        <v>26</v>
      </c>
      <c r="E295" s="130">
        <v>14</v>
      </c>
      <c r="F295" s="130">
        <v>16</v>
      </c>
      <c r="G295" s="130">
        <v>23</v>
      </c>
      <c r="H295" s="116">
        <f t="shared" si="14"/>
        <v>79</v>
      </c>
      <c r="I295" s="113"/>
      <c r="J295" s="113"/>
      <c r="K295" s="113"/>
      <c r="L295" s="113"/>
      <c r="M295" s="113"/>
      <c r="N295" s="113"/>
      <c r="O295" s="113"/>
      <c r="P295" s="113"/>
      <c r="Q295" s="113"/>
      <c r="R295" s="113"/>
      <c r="S295" s="113"/>
      <c r="T295" s="113"/>
      <c r="U295" s="113"/>
      <c r="V295" s="113"/>
      <c r="W295" s="113"/>
      <c r="X295" s="113"/>
      <c r="Y295" s="113"/>
      <c r="Z295" s="113"/>
    </row>
    <row r="296" spans="1:26" ht="12.75" customHeight="1" x14ac:dyDescent="0.15">
      <c r="A296" s="114">
        <f t="shared" si="39"/>
        <v>262</v>
      </c>
      <c r="B296" s="115" t="s">
        <v>1912</v>
      </c>
      <c r="C296" s="115" t="s">
        <v>1918</v>
      </c>
      <c r="D296" s="130">
        <v>24</v>
      </c>
      <c r="E296" s="130">
        <v>16</v>
      </c>
      <c r="F296" s="130">
        <v>19</v>
      </c>
      <c r="G296" s="130">
        <v>19</v>
      </c>
      <c r="H296" s="116">
        <f t="shared" si="14"/>
        <v>78</v>
      </c>
      <c r="I296" s="113"/>
      <c r="J296" s="113"/>
      <c r="K296" s="113"/>
      <c r="L296" s="113"/>
      <c r="M296" s="113"/>
      <c r="N296" s="113"/>
      <c r="O296" s="113"/>
      <c r="P296" s="113"/>
      <c r="Q296" s="113"/>
      <c r="R296" s="113"/>
      <c r="S296" s="113"/>
      <c r="T296" s="113"/>
      <c r="U296" s="113"/>
      <c r="V296" s="113"/>
      <c r="W296" s="113"/>
      <c r="X296" s="113"/>
      <c r="Y296" s="113"/>
      <c r="Z296" s="113"/>
    </row>
    <row r="297" spans="1:26" ht="12.75" customHeight="1" x14ac:dyDescent="0.15">
      <c r="A297" s="114">
        <f t="shared" si="39"/>
        <v>263</v>
      </c>
      <c r="B297" s="115" t="s">
        <v>1912</v>
      </c>
      <c r="C297" s="115" t="s">
        <v>1835</v>
      </c>
      <c r="D297" s="130">
        <v>55</v>
      </c>
      <c r="E297" s="130">
        <v>32</v>
      </c>
      <c r="F297" s="130">
        <v>37</v>
      </c>
      <c r="G297" s="130">
        <v>61</v>
      </c>
      <c r="H297" s="116">
        <f t="shared" si="14"/>
        <v>185</v>
      </c>
      <c r="I297" s="113"/>
      <c r="J297" s="113"/>
      <c r="K297" s="113"/>
      <c r="L297" s="113"/>
      <c r="M297" s="113"/>
      <c r="N297" s="113"/>
      <c r="O297" s="113"/>
      <c r="P297" s="113"/>
      <c r="Q297" s="113"/>
      <c r="R297" s="113"/>
      <c r="S297" s="113"/>
      <c r="T297" s="113"/>
      <c r="U297" s="113"/>
      <c r="V297" s="113"/>
      <c r="W297" s="113"/>
      <c r="X297" s="113"/>
      <c r="Y297" s="113"/>
      <c r="Z297" s="113"/>
    </row>
    <row r="298" spans="1:26" ht="12.75" customHeight="1" x14ac:dyDescent="0.15">
      <c r="A298" s="114"/>
      <c r="B298" s="120" t="s">
        <v>1045</v>
      </c>
      <c r="C298" s="129"/>
      <c r="D298" s="128">
        <f t="shared" ref="D298:G298" si="40">SUM(D299:D304)</f>
        <v>370</v>
      </c>
      <c r="E298" s="128">
        <f t="shared" si="40"/>
        <v>199</v>
      </c>
      <c r="F298" s="128">
        <f t="shared" si="40"/>
        <v>243</v>
      </c>
      <c r="G298" s="128">
        <f t="shared" si="40"/>
        <v>670</v>
      </c>
      <c r="H298" s="128">
        <f t="shared" si="14"/>
        <v>1482</v>
      </c>
      <c r="I298" s="113"/>
      <c r="J298" s="113"/>
      <c r="K298" s="113"/>
      <c r="L298" s="113"/>
      <c r="M298" s="113"/>
      <c r="N298" s="113"/>
      <c r="O298" s="113"/>
      <c r="P298" s="113"/>
      <c r="Q298" s="113"/>
      <c r="R298" s="113"/>
      <c r="S298" s="113"/>
      <c r="T298" s="113"/>
      <c r="U298" s="113"/>
      <c r="V298" s="113"/>
      <c r="W298" s="113"/>
      <c r="X298" s="113"/>
      <c r="Y298" s="113"/>
      <c r="Z298" s="113"/>
    </row>
    <row r="299" spans="1:26" ht="12.75" customHeight="1" x14ac:dyDescent="0.15">
      <c r="A299" s="114">
        <f>A297+1</f>
        <v>264</v>
      </c>
      <c r="B299" s="115" t="s">
        <v>1045</v>
      </c>
      <c r="C299" s="115" t="s">
        <v>692</v>
      </c>
      <c r="D299" s="130">
        <v>116</v>
      </c>
      <c r="E299" s="130">
        <v>54</v>
      </c>
      <c r="F299" s="130">
        <v>58</v>
      </c>
      <c r="G299" s="130">
        <v>164</v>
      </c>
      <c r="H299" s="116">
        <f t="shared" si="14"/>
        <v>392</v>
      </c>
      <c r="I299" s="113"/>
      <c r="J299" s="113"/>
      <c r="K299" s="113"/>
      <c r="L299" s="113"/>
      <c r="M299" s="113"/>
      <c r="N299" s="113"/>
      <c r="O299" s="113"/>
      <c r="P299" s="113"/>
      <c r="Q299" s="113"/>
      <c r="R299" s="113"/>
      <c r="S299" s="113"/>
      <c r="T299" s="113"/>
      <c r="U299" s="113"/>
      <c r="V299" s="113"/>
      <c r="W299" s="113"/>
      <c r="X299" s="113"/>
      <c r="Y299" s="113"/>
      <c r="Z299" s="113"/>
    </row>
    <row r="300" spans="1:26" ht="12.75" customHeight="1" x14ac:dyDescent="0.15">
      <c r="A300" s="114">
        <f t="shared" ref="A300:A305" si="41">A299+1</f>
        <v>265</v>
      </c>
      <c r="B300" s="115" t="s">
        <v>1045</v>
      </c>
      <c r="C300" s="115" t="s">
        <v>779</v>
      </c>
      <c r="D300" s="130">
        <v>6</v>
      </c>
      <c r="E300" s="130">
        <v>2</v>
      </c>
      <c r="F300" s="130">
        <v>4</v>
      </c>
      <c r="G300" s="130">
        <v>15</v>
      </c>
      <c r="H300" s="116">
        <f t="shared" si="14"/>
        <v>27</v>
      </c>
      <c r="I300" s="113"/>
      <c r="J300" s="113"/>
      <c r="K300" s="113"/>
      <c r="L300" s="113"/>
      <c r="M300" s="113"/>
      <c r="N300" s="113"/>
      <c r="O300" s="113"/>
      <c r="P300" s="113"/>
      <c r="Q300" s="113"/>
      <c r="R300" s="113"/>
      <c r="S300" s="113"/>
      <c r="T300" s="113"/>
      <c r="U300" s="113"/>
      <c r="V300" s="113"/>
      <c r="W300" s="113"/>
      <c r="X300" s="113"/>
      <c r="Y300" s="113"/>
      <c r="Z300" s="113"/>
    </row>
    <row r="301" spans="1:26" ht="12.75" customHeight="1" x14ac:dyDescent="0.15">
      <c r="A301" s="114">
        <f t="shared" si="41"/>
        <v>266</v>
      </c>
      <c r="B301" s="115" t="s">
        <v>1045</v>
      </c>
      <c r="C301" s="115" t="s">
        <v>1045</v>
      </c>
      <c r="D301" s="130">
        <v>185</v>
      </c>
      <c r="E301" s="130">
        <v>106</v>
      </c>
      <c r="F301" s="130">
        <v>141</v>
      </c>
      <c r="G301" s="130">
        <v>403</v>
      </c>
      <c r="H301" s="116">
        <f t="shared" si="14"/>
        <v>835</v>
      </c>
      <c r="I301" s="113"/>
      <c r="J301" s="113"/>
      <c r="K301" s="113"/>
      <c r="L301" s="113"/>
      <c r="M301" s="113"/>
      <c r="N301" s="113"/>
      <c r="O301" s="113"/>
      <c r="P301" s="113"/>
      <c r="Q301" s="113"/>
      <c r="R301" s="113"/>
      <c r="S301" s="113"/>
      <c r="T301" s="113"/>
      <c r="U301" s="113"/>
      <c r="V301" s="113"/>
      <c r="W301" s="113"/>
      <c r="X301" s="113"/>
      <c r="Y301" s="113"/>
      <c r="Z301" s="113"/>
    </row>
    <row r="302" spans="1:26" ht="12.75" customHeight="1" x14ac:dyDescent="0.15">
      <c r="A302" s="114">
        <f t="shared" si="41"/>
        <v>267</v>
      </c>
      <c r="B302" s="115" t="s">
        <v>1045</v>
      </c>
      <c r="C302" s="115" t="s">
        <v>1919</v>
      </c>
      <c r="D302" s="130">
        <v>8</v>
      </c>
      <c r="E302" s="130">
        <v>5</v>
      </c>
      <c r="F302" s="130">
        <v>5</v>
      </c>
      <c r="G302" s="130">
        <v>13</v>
      </c>
      <c r="H302" s="116">
        <f t="shared" si="14"/>
        <v>31</v>
      </c>
      <c r="I302" s="113"/>
      <c r="J302" s="113"/>
      <c r="K302" s="113"/>
      <c r="L302" s="113"/>
      <c r="M302" s="113"/>
      <c r="N302" s="113"/>
      <c r="O302" s="113"/>
      <c r="P302" s="113"/>
      <c r="Q302" s="113"/>
      <c r="R302" s="113"/>
      <c r="S302" s="113"/>
      <c r="T302" s="113"/>
      <c r="U302" s="113"/>
      <c r="V302" s="113"/>
      <c r="W302" s="113"/>
      <c r="X302" s="113"/>
      <c r="Y302" s="113"/>
      <c r="Z302" s="113"/>
    </row>
    <row r="303" spans="1:26" ht="12.75" customHeight="1" x14ac:dyDescent="0.15">
      <c r="A303" s="114">
        <f t="shared" si="41"/>
        <v>268</v>
      </c>
      <c r="B303" s="115" t="s">
        <v>1045</v>
      </c>
      <c r="C303" s="115" t="s">
        <v>1920</v>
      </c>
      <c r="D303" s="130">
        <v>4</v>
      </c>
      <c r="E303" s="130">
        <v>2</v>
      </c>
      <c r="F303" s="130">
        <v>3</v>
      </c>
      <c r="G303" s="130">
        <v>8</v>
      </c>
      <c r="H303" s="116">
        <f t="shared" si="14"/>
        <v>17</v>
      </c>
      <c r="I303" s="113"/>
      <c r="J303" s="113"/>
      <c r="K303" s="113"/>
      <c r="L303" s="113"/>
      <c r="M303" s="113"/>
      <c r="N303" s="113"/>
      <c r="O303" s="113"/>
      <c r="P303" s="113"/>
      <c r="Q303" s="113"/>
      <c r="R303" s="113"/>
      <c r="S303" s="113"/>
      <c r="T303" s="113"/>
      <c r="U303" s="113"/>
      <c r="V303" s="113"/>
      <c r="W303" s="113"/>
      <c r="X303" s="113"/>
      <c r="Y303" s="113"/>
      <c r="Z303" s="113"/>
    </row>
    <row r="304" spans="1:26" ht="12.75" customHeight="1" x14ac:dyDescent="0.15">
      <c r="A304" s="114">
        <f t="shared" si="41"/>
        <v>269</v>
      </c>
      <c r="B304" s="115" t="s">
        <v>1045</v>
      </c>
      <c r="C304" s="115" t="s">
        <v>1835</v>
      </c>
      <c r="D304" s="130">
        <v>51</v>
      </c>
      <c r="E304" s="130">
        <v>30</v>
      </c>
      <c r="F304" s="130">
        <v>32</v>
      </c>
      <c r="G304" s="130">
        <v>67</v>
      </c>
      <c r="H304" s="116">
        <f t="shared" si="14"/>
        <v>180</v>
      </c>
      <c r="I304" s="113"/>
      <c r="J304" s="113"/>
      <c r="K304" s="113"/>
      <c r="L304" s="113"/>
      <c r="M304" s="113"/>
      <c r="N304" s="113"/>
      <c r="O304" s="113"/>
      <c r="P304" s="113"/>
      <c r="Q304" s="113"/>
      <c r="R304" s="113"/>
      <c r="S304" s="113"/>
      <c r="T304" s="113"/>
      <c r="U304" s="113"/>
      <c r="V304" s="113"/>
      <c r="W304" s="113"/>
      <c r="X304" s="113"/>
      <c r="Y304" s="113"/>
      <c r="Z304" s="113"/>
    </row>
    <row r="305" spans="1:26" ht="12.75" customHeight="1" x14ac:dyDescent="0.15">
      <c r="A305" s="114">
        <f t="shared" si="41"/>
        <v>270</v>
      </c>
      <c r="B305" s="120" t="s">
        <v>1157</v>
      </c>
      <c r="C305" s="129"/>
      <c r="D305" s="144">
        <v>6234</v>
      </c>
      <c r="E305" s="144">
        <v>4639</v>
      </c>
      <c r="F305" s="144">
        <v>5460</v>
      </c>
      <c r="G305" s="144">
        <v>12536</v>
      </c>
      <c r="H305" s="128">
        <f t="shared" si="14"/>
        <v>28869</v>
      </c>
      <c r="I305" s="113"/>
      <c r="J305" s="113"/>
      <c r="K305" s="113"/>
      <c r="L305" s="113"/>
      <c r="M305" s="113"/>
      <c r="N305" s="113"/>
      <c r="O305" s="113"/>
      <c r="P305" s="113"/>
      <c r="Q305" s="113"/>
      <c r="R305" s="113"/>
      <c r="S305" s="113"/>
      <c r="T305" s="113"/>
      <c r="U305" s="113"/>
      <c r="V305" s="113"/>
      <c r="W305" s="113"/>
      <c r="X305" s="113"/>
      <c r="Y305" s="113"/>
      <c r="Z305" s="113"/>
    </row>
    <row r="306" spans="1:26" ht="12.75" customHeight="1" x14ac:dyDescent="0.15">
      <c r="A306" s="114"/>
      <c r="B306" s="120" t="s">
        <v>1173</v>
      </c>
      <c r="C306" s="129"/>
      <c r="D306" s="128">
        <f t="shared" ref="D306:G306" si="42">SUM(D307:D327)</f>
        <v>4595</v>
      </c>
      <c r="E306" s="128">
        <f t="shared" si="42"/>
        <v>2507</v>
      </c>
      <c r="F306" s="128">
        <f t="shared" si="42"/>
        <v>2830</v>
      </c>
      <c r="G306" s="128">
        <f t="shared" si="42"/>
        <v>6486</v>
      </c>
      <c r="H306" s="128">
        <f t="shared" si="14"/>
        <v>16418</v>
      </c>
      <c r="I306" s="113"/>
      <c r="J306" s="113"/>
      <c r="K306" s="113"/>
      <c r="L306" s="113"/>
      <c r="M306" s="113"/>
      <c r="N306" s="113"/>
      <c r="O306" s="113"/>
      <c r="P306" s="113"/>
      <c r="Q306" s="113"/>
      <c r="R306" s="113"/>
      <c r="S306" s="113"/>
      <c r="T306" s="113"/>
      <c r="U306" s="113"/>
      <c r="V306" s="113"/>
      <c r="W306" s="113"/>
      <c r="X306" s="113"/>
      <c r="Y306" s="113"/>
      <c r="Z306" s="113"/>
    </row>
    <row r="307" spans="1:26" ht="12.75" customHeight="1" x14ac:dyDescent="0.15">
      <c r="A307" s="114">
        <f>A305+1</f>
        <v>271</v>
      </c>
      <c r="B307" s="115" t="s">
        <v>1173</v>
      </c>
      <c r="C307" s="115" t="s">
        <v>1922</v>
      </c>
      <c r="D307" s="130">
        <v>35</v>
      </c>
      <c r="E307" s="130">
        <v>26</v>
      </c>
      <c r="F307" s="130">
        <v>29</v>
      </c>
      <c r="G307" s="130">
        <v>3</v>
      </c>
      <c r="H307" s="116">
        <f t="shared" si="14"/>
        <v>93</v>
      </c>
      <c r="I307" s="113"/>
      <c r="J307" s="113"/>
      <c r="K307" s="113"/>
      <c r="L307" s="113"/>
      <c r="M307" s="113"/>
      <c r="N307" s="113"/>
      <c r="O307" s="113"/>
      <c r="P307" s="113"/>
      <c r="Q307" s="113"/>
      <c r="R307" s="113"/>
      <c r="S307" s="113"/>
      <c r="T307" s="113"/>
      <c r="U307" s="113"/>
      <c r="V307" s="113"/>
      <c r="W307" s="113"/>
      <c r="X307" s="113"/>
      <c r="Y307" s="113"/>
      <c r="Z307" s="113"/>
    </row>
    <row r="308" spans="1:26" ht="12.75" customHeight="1" x14ac:dyDescent="0.15">
      <c r="A308" s="114">
        <f t="shared" ref="A308:A327" si="43">A307+1</f>
        <v>272</v>
      </c>
      <c r="B308" s="115" t="s">
        <v>1173</v>
      </c>
      <c r="C308" s="115" t="s">
        <v>746</v>
      </c>
      <c r="D308" s="130">
        <v>116</v>
      </c>
      <c r="E308" s="130">
        <v>63</v>
      </c>
      <c r="F308" s="130">
        <v>67</v>
      </c>
      <c r="G308" s="130">
        <v>222</v>
      </c>
      <c r="H308" s="116">
        <f t="shared" si="14"/>
        <v>468</v>
      </c>
      <c r="I308" s="113"/>
      <c r="J308" s="113"/>
      <c r="K308" s="113"/>
      <c r="L308" s="113"/>
      <c r="M308" s="113"/>
      <c r="N308" s="113"/>
      <c r="O308" s="113"/>
      <c r="P308" s="113"/>
      <c r="Q308" s="113"/>
      <c r="R308" s="113"/>
      <c r="S308" s="113"/>
      <c r="T308" s="113"/>
      <c r="U308" s="113"/>
      <c r="V308" s="113"/>
      <c r="W308" s="113"/>
      <c r="X308" s="113"/>
      <c r="Y308" s="113"/>
      <c r="Z308" s="113"/>
    </row>
    <row r="309" spans="1:26" ht="12.75" customHeight="1" x14ac:dyDescent="0.15">
      <c r="A309" s="114">
        <f t="shared" si="43"/>
        <v>273</v>
      </c>
      <c r="B309" s="115" t="s">
        <v>1173</v>
      </c>
      <c r="C309" s="115" t="s">
        <v>766</v>
      </c>
      <c r="D309" s="130">
        <v>25</v>
      </c>
      <c r="E309" s="130">
        <v>13</v>
      </c>
      <c r="F309" s="130">
        <v>15</v>
      </c>
      <c r="G309" s="130">
        <v>30</v>
      </c>
      <c r="H309" s="116">
        <f t="shared" si="14"/>
        <v>83</v>
      </c>
      <c r="I309" s="113"/>
      <c r="J309" s="113"/>
      <c r="K309" s="113"/>
      <c r="L309" s="113"/>
      <c r="M309" s="113"/>
      <c r="N309" s="113"/>
      <c r="O309" s="113"/>
      <c r="P309" s="113"/>
      <c r="Q309" s="113"/>
      <c r="R309" s="113"/>
      <c r="S309" s="113"/>
      <c r="T309" s="113"/>
      <c r="U309" s="113"/>
      <c r="V309" s="113"/>
      <c r="W309" s="113"/>
      <c r="X309" s="113"/>
      <c r="Y309" s="113"/>
      <c r="Z309" s="113"/>
    </row>
    <row r="310" spans="1:26" ht="12.75" customHeight="1" x14ac:dyDescent="0.15">
      <c r="A310" s="114">
        <f t="shared" si="43"/>
        <v>274</v>
      </c>
      <c r="B310" s="115" t="s">
        <v>1173</v>
      </c>
      <c r="C310" s="115" t="s">
        <v>773</v>
      </c>
      <c r="D310" s="130">
        <v>276</v>
      </c>
      <c r="E310" s="130">
        <v>144</v>
      </c>
      <c r="F310" s="130">
        <v>155</v>
      </c>
      <c r="G310" s="130">
        <v>288</v>
      </c>
      <c r="H310" s="116">
        <f t="shared" si="14"/>
        <v>863</v>
      </c>
      <c r="I310" s="113"/>
      <c r="J310" s="113"/>
      <c r="K310" s="113"/>
      <c r="L310" s="113"/>
      <c r="M310" s="113"/>
      <c r="N310" s="113"/>
      <c r="O310" s="113"/>
      <c r="P310" s="113"/>
      <c r="Q310" s="113"/>
      <c r="R310" s="113"/>
      <c r="S310" s="113"/>
      <c r="T310" s="113"/>
      <c r="U310" s="113"/>
      <c r="V310" s="113"/>
      <c r="W310" s="113"/>
      <c r="X310" s="113"/>
      <c r="Y310" s="113"/>
      <c r="Z310" s="113"/>
    </row>
    <row r="311" spans="1:26" ht="12.75" customHeight="1" x14ac:dyDescent="0.15">
      <c r="A311" s="114">
        <f t="shared" si="43"/>
        <v>275</v>
      </c>
      <c r="B311" s="115" t="s">
        <v>1173</v>
      </c>
      <c r="C311" s="115" t="s">
        <v>1924</v>
      </c>
      <c r="D311" s="130">
        <v>20</v>
      </c>
      <c r="E311" s="130">
        <v>8</v>
      </c>
      <c r="F311" s="130">
        <v>9</v>
      </c>
      <c r="G311" s="130">
        <v>22</v>
      </c>
      <c r="H311" s="116">
        <f t="shared" si="14"/>
        <v>59</v>
      </c>
      <c r="I311" s="113"/>
      <c r="J311" s="113"/>
      <c r="K311" s="113"/>
      <c r="L311" s="113"/>
      <c r="M311" s="113"/>
      <c r="N311" s="113"/>
      <c r="O311" s="113"/>
      <c r="P311" s="113"/>
      <c r="Q311" s="113"/>
      <c r="R311" s="113"/>
      <c r="S311" s="113"/>
      <c r="T311" s="113"/>
      <c r="U311" s="113"/>
      <c r="V311" s="113"/>
      <c r="W311" s="113"/>
      <c r="X311" s="113"/>
      <c r="Y311" s="113"/>
      <c r="Z311" s="113"/>
    </row>
    <row r="312" spans="1:26" ht="12.75" customHeight="1" x14ac:dyDescent="0.15">
      <c r="A312" s="114">
        <f t="shared" si="43"/>
        <v>276</v>
      </c>
      <c r="B312" s="115" t="s">
        <v>1173</v>
      </c>
      <c r="C312" s="115" t="s">
        <v>844</v>
      </c>
      <c r="D312" s="130">
        <v>400</v>
      </c>
      <c r="E312" s="130">
        <v>188</v>
      </c>
      <c r="F312" s="130">
        <v>221</v>
      </c>
      <c r="G312" s="130">
        <v>541</v>
      </c>
      <c r="H312" s="116">
        <f t="shared" si="14"/>
        <v>1350</v>
      </c>
      <c r="I312" s="113"/>
      <c r="J312" s="113"/>
      <c r="K312" s="113"/>
      <c r="L312" s="113"/>
      <c r="M312" s="113"/>
      <c r="N312" s="113"/>
      <c r="O312" s="113"/>
      <c r="P312" s="113"/>
      <c r="Q312" s="113"/>
      <c r="R312" s="113"/>
      <c r="S312" s="113"/>
      <c r="T312" s="113"/>
      <c r="U312" s="113"/>
      <c r="V312" s="113"/>
      <c r="W312" s="113"/>
      <c r="X312" s="113"/>
      <c r="Y312" s="113"/>
      <c r="Z312" s="113"/>
    </row>
    <row r="313" spans="1:26" ht="12.75" customHeight="1" x14ac:dyDescent="0.15">
      <c r="A313" s="114">
        <f t="shared" si="43"/>
        <v>277</v>
      </c>
      <c r="B313" s="115" t="s">
        <v>1173</v>
      </c>
      <c r="C313" s="115" t="s">
        <v>866</v>
      </c>
      <c r="D313" s="130">
        <v>64</v>
      </c>
      <c r="E313" s="130">
        <v>54</v>
      </c>
      <c r="F313" s="130">
        <v>83</v>
      </c>
      <c r="G313" s="130">
        <v>266</v>
      </c>
      <c r="H313" s="116">
        <f t="shared" si="14"/>
        <v>467</v>
      </c>
      <c r="I313" s="113"/>
      <c r="J313" s="113"/>
      <c r="K313" s="113"/>
      <c r="L313" s="113"/>
      <c r="M313" s="113"/>
      <c r="N313" s="113"/>
      <c r="O313" s="113"/>
      <c r="P313" s="113"/>
      <c r="Q313" s="113"/>
      <c r="R313" s="113"/>
      <c r="S313" s="113"/>
      <c r="T313" s="113"/>
      <c r="U313" s="113"/>
      <c r="V313" s="113"/>
      <c r="W313" s="113"/>
      <c r="X313" s="113"/>
      <c r="Y313" s="113"/>
      <c r="Z313" s="113"/>
    </row>
    <row r="314" spans="1:26" ht="12.75" customHeight="1" x14ac:dyDescent="0.15">
      <c r="A314" s="114">
        <f t="shared" si="43"/>
        <v>278</v>
      </c>
      <c r="B314" s="115" t="s">
        <v>1173</v>
      </c>
      <c r="C314" s="115" t="s">
        <v>899</v>
      </c>
      <c r="D314" s="130">
        <v>148</v>
      </c>
      <c r="E314" s="130">
        <v>87</v>
      </c>
      <c r="F314" s="130">
        <v>76</v>
      </c>
      <c r="G314" s="130">
        <v>119</v>
      </c>
      <c r="H314" s="116">
        <f t="shared" si="14"/>
        <v>430</v>
      </c>
      <c r="I314" s="113"/>
      <c r="J314" s="113"/>
      <c r="K314" s="113"/>
      <c r="L314" s="113"/>
      <c r="M314" s="113"/>
      <c r="N314" s="113"/>
      <c r="O314" s="113"/>
      <c r="P314" s="113"/>
      <c r="Q314" s="113"/>
      <c r="R314" s="113"/>
      <c r="S314" s="113"/>
      <c r="T314" s="113"/>
      <c r="U314" s="113"/>
      <c r="V314" s="113"/>
      <c r="W314" s="113"/>
      <c r="X314" s="113"/>
      <c r="Y314" s="113"/>
      <c r="Z314" s="113"/>
    </row>
    <row r="315" spans="1:26" ht="12.75" customHeight="1" x14ac:dyDescent="0.15">
      <c r="A315" s="114">
        <f t="shared" si="43"/>
        <v>279</v>
      </c>
      <c r="B315" s="115" t="s">
        <v>1173</v>
      </c>
      <c r="C315" s="115" t="s">
        <v>923</v>
      </c>
      <c r="D315" s="130">
        <v>52</v>
      </c>
      <c r="E315" s="130">
        <v>31</v>
      </c>
      <c r="F315" s="130">
        <v>36</v>
      </c>
      <c r="G315" s="130">
        <v>121</v>
      </c>
      <c r="H315" s="116">
        <f t="shared" si="14"/>
        <v>240</v>
      </c>
      <c r="I315" s="113"/>
      <c r="J315" s="113"/>
      <c r="K315" s="113"/>
      <c r="L315" s="113"/>
      <c r="M315" s="113"/>
      <c r="N315" s="113"/>
      <c r="O315" s="113"/>
      <c r="P315" s="113"/>
      <c r="Q315" s="113"/>
      <c r="R315" s="113"/>
      <c r="S315" s="113"/>
      <c r="T315" s="113"/>
      <c r="U315" s="113"/>
      <c r="V315" s="113"/>
      <c r="W315" s="113"/>
      <c r="X315" s="113"/>
      <c r="Y315" s="113"/>
      <c r="Z315" s="113"/>
    </row>
    <row r="316" spans="1:26" ht="12.75" customHeight="1" x14ac:dyDescent="0.15">
      <c r="A316" s="114">
        <f t="shared" si="43"/>
        <v>280</v>
      </c>
      <c r="B316" s="115" t="s">
        <v>1173</v>
      </c>
      <c r="C316" s="115" t="s">
        <v>1928</v>
      </c>
      <c r="D316" s="130">
        <v>32</v>
      </c>
      <c r="E316" s="130">
        <v>17</v>
      </c>
      <c r="F316" s="130">
        <v>21</v>
      </c>
      <c r="G316" s="130">
        <v>21</v>
      </c>
      <c r="H316" s="116">
        <f t="shared" si="14"/>
        <v>91</v>
      </c>
      <c r="I316" s="113"/>
      <c r="J316" s="113"/>
      <c r="K316" s="113"/>
      <c r="L316" s="113"/>
      <c r="M316" s="113"/>
      <c r="N316" s="113"/>
      <c r="O316" s="113"/>
      <c r="P316" s="113"/>
      <c r="Q316" s="113"/>
      <c r="R316" s="113"/>
      <c r="S316" s="113"/>
      <c r="T316" s="113"/>
      <c r="U316" s="113"/>
      <c r="V316" s="113"/>
      <c r="W316" s="113"/>
      <c r="X316" s="113"/>
      <c r="Y316" s="113"/>
      <c r="Z316" s="113"/>
    </row>
    <row r="317" spans="1:26" ht="12.75" customHeight="1" x14ac:dyDescent="0.15">
      <c r="A317" s="114">
        <f t="shared" si="43"/>
        <v>281</v>
      </c>
      <c r="B317" s="115" t="s">
        <v>1173</v>
      </c>
      <c r="C317" s="115" t="s">
        <v>1023</v>
      </c>
      <c r="D317" s="130">
        <v>233</v>
      </c>
      <c r="E317" s="130">
        <v>129</v>
      </c>
      <c r="F317" s="130">
        <v>143</v>
      </c>
      <c r="G317" s="130">
        <v>150</v>
      </c>
      <c r="H317" s="116">
        <f t="shared" si="14"/>
        <v>655</v>
      </c>
      <c r="I317" s="113"/>
      <c r="J317" s="113"/>
      <c r="K317" s="113"/>
      <c r="L317" s="113"/>
      <c r="M317" s="113"/>
      <c r="N317" s="113"/>
      <c r="O317" s="113"/>
      <c r="P317" s="113"/>
      <c r="Q317" s="113"/>
      <c r="R317" s="113"/>
      <c r="S317" s="113"/>
      <c r="T317" s="113"/>
      <c r="U317" s="113"/>
      <c r="V317" s="113"/>
      <c r="W317" s="113"/>
      <c r="X317" s="113"/>
      <c r="Y317" s="113"/>
      <c r="Z317" s="113"/>
    </row>
    <row r="318" spans="1:26" ht="12.75" customHeight="1" x14ac:dyDescent="0.15">
      <c r="A318" s="114">
        <f t="shared" si="43"/>
        <v>282</v>
      </c>
      <c r="B318" s="115" t="s">
        <v>1173</v>
      </c>
      <c r="C318" s="115" t="s">
        <v>1026</v>
      </c>
      <c r="D318" s="130">
        <v>193</v>
      </c>
      <c r="E318" s="130">
        <v>101</v>
      </c>
      <c r="F318" s="130">
        <v>112</v>
      </c>
      <c r="G318" s="130">
        <v>257</v>
      </c>
      <c r="H318" s="116">
        <f t="shared" si="14"/>
        <v>663</v>
      </c>
      <c r="I318" s="113"/>
      <c r="J318" s="113"/>
      <c r="K318" s="113"/>
      <c r="L318" s="113"/>
      <c r="M318" s="113"/>
      <c r="N318" s="113"/>
      <c r="O318" s="113"/>
      <c r="P318" s="113"/>
      <c r="Q318" s="113"/>
      <c r="R318" s="113"/>
      <c r="S318" s="113"/>
      <c r="T318" s="113"/>
      <c r="U318" s="113"/>
      <c r="V318" s="113"/>
      <c r="W318" s="113"/>
      <c r="X318" s="113"/>
      <c r="Y318" s="113"/>
      <c r="Z318" s="113"/>
    </row>
    <row r="319" spans="1:26" ht="12.75" customHeight="1" x14ac:dyDescent="0.15">
      <c r="A319" s="114">
        <f t="shared" si="43"/>
        <v>283</v>
      </c>
      <c r="B319" s="115" t="s">
        <v>1173</v>
      </c>
      <c r="C319" s="115" t="s">
        <v>1070</v>
      </c>
      <c r="D319" s="130">
        <v>121</v>
      </c>
      <c r="E319" s="130">
        <v>68</v>
      </c>
      <c r="F319" s="130">
        <v>70</v>
      </c>
      <c r="G319" s="130">
        <v>154</v>
      </c>
      <c r="H319" s="116">
        <f t="shared" si="14"/>
        <v>413</v>
      </c>
      <c r="I319" s="113"/>
      <c r="J319" s="113"/>
      <c r="K319" s="113"/>
      <c r="L319" s="113"/>
      <c r="M319" s="113"/>
      <c r="N319" s="113"/>
      <c r="O319" s="113"/>
      <c r="P319" s="113"/>
      <c r="Q319" s="113"/>
      <c r="R319" s="113"/>
      <c r="S319" s="113"/>
      <c r="T319" s="113"/>
      <c r="U319" s="113"/>
      <c r="V319" s="113"/>
      <c r="W319" s="113"/>
      <c r="X319" s="113"/>
      <c r="Y319" s="113"/>
      <c r="Z319" s="113"/>
    </row>
    <row r="320" spans="1:26" ht="12.75" customHeight="1" x14ac:dyDescent="0.15">
      <c r="A320" s="114">
        <f t="shared" si="43"/>
        <v>284</v>
      </c>
      <c r="B320" s="115" t="s">
        <v>1173</v>
      </c>
      <c r="C320" s="115" t="s">
        <v>1931</v>
      </c>
      <c r="D320" s="130">
        <v>21</v>
      </c>
      <c r="E320" s="130">
        <v>15</v>
      </c>
      <c r="F320" s="130">
        <v>15</v>
      </c>
      <c r="G320" s="130">
        <v>13</v>
      </c>
      <c r="H320" s="116">
        <f t="shared" si="14"/>
        <v>64</v>
      </c>
      <c r="I320" s="113"/>
      <c r="J320" s="113"/>
      <c r="K320" s="113"/>
      <c r="L320" s="113"/>
      <c r="M320" s="113"/>
      <c r="N320" s="113"/>
      <c r="O320" s="113"/>
      <c r="P320" s="113"/>
      <c r="Q320" s="113"/>
      <c r="R320" s="113"/>
      <c r="S320" s="113"/>
      <c r="T320" s="113"/>
      <c r="U320" s="113"/>
      <c r="V320" s="113"/>
      <c r="W320" s="113"/>
      <c r="X320" s="113"/>
      <c r="Y320" s="113"/>
      <c r="Z320" s="113"/>
    </row>
    <row r="321" spans="1:26" ht="12.75" customHeight="1" x14ac:dyDescent="0.15">
      <c r="A321" s="114">
        <f t="shared" si="43"/>
        <v>285</v>
      </c>
      <c r="B321" s="115" t="s">
        <v>1173</v>
      </c>
      <c r="C321" s="115" t="s">
        <v>1120</v>
      </c>
      <c r="D321" s="130">
        <v>706</v>
      </c>
      <c r="E321" s="130">
        <v>429</v>
      </c>
      <c r="F321" s="130">
        <v>502</v>
      </c>
      <c r="G321" s="130">
        <v>1152</v>
      </c>
      <c r="H321" s="116">
        <f t="shared" si="14"/>
        <v>2789</v>
      </c>
      <c r="I321" s="113"/>
      <c r="J321" s="113"/>
      <c r="K321" s="113"/>
      <c r="L321" s="113"/>
      <c r="M321" s="113"/>
      <c r="N321" s="113"/>
      <c r="O321" s="113"/>
      <c r="P321" s="113"/>
      <c r="Q321" s="113"/>
      <c r="R321" s="113"/>
      <c r="S321" s="113"/>
      <c r="T321" s="113"/>
      <c r="U321" s="113"/>
      <c r="V321" s="113"/>
      <c r="W321" s="113"/>
      <c r="X321" s="113"/>
      <c r="Y321" s="113"/>
      <c r="Z321" s="113"/>
    </row>
    <row r="322" spans="1:26" ht="12.75" customHeight="1" x14ac:dyDescent="0.15">
      <c r="A322" s="114">
        <f t="shared" si="43"/>
        <v>286</v>
      </c>
      <c r="B322" s="115" t="s">
        <v>1173</v>
      </c>
      <c r="C322" s="115" t="s">
        <v>1148</v>
      </c>
      <c r="D322" s="130">
        <v>358</v>
      </c>
      <c r="E322" s="130">
        <v>161</v>
      </c>
      <c r="F322" s="130">
        <v>205</v>
      </c>
      <c r="G322" s="130">
        <v>431</v>
      </c>
      <c r="H322" s="116">
        <f t="shared" si="14"/>
        <v>1155</v>
      </c>
      <c r="I322" s="113"/>
      <c r="J322" s="113"/>
      <c r="K322" s="113"/>
      <c r="L322" s="113"/>
      <c r="M322" s="113"/>
      <c r="N322" s="113"/>
      <c r="O322" s="113"/>
      <c r="P322" s="113"/>
      <c r="Q322" s="113"/>
      <c r="R322" s="113"/>
      <c r="S322" s="113"/>
      <c r="T322" s="113"/>
      <c r="U322" s="113"/>
      <c r="V322" s="113"/>
      <c r="W322" s="113"/>
      <c r="X322" s="113"/>
      <c r="Y322" s="113"/>
      <c r="Z322" s="113"/>
    </row>
    <row r="323" spans="1:26" ht="12.75" customHeight="1" x14ac:dyDescent="0.15">
      <c r="A323" s="114">
        <f t="shared" si="43"/>
        <v>287</v>
      </c>
      <c r="B323" s="115" t="s">
        <v>1173</v>
      </c>
      <c r="C323" s="115" t="s">
        <v>1149</v>
      </c>
      <c r="D323" s="130">
        <v>195</v>
      </c>
      <c r="E323" s="130">
        <v>107</v>
      </c>
      <c r="F323" s="130">
        <v>111</v>
      </c>
      <c r="G323" s="130">
        <v>183</v>
      </c>
      <c r="H323" s="116">
        <f t="shared" si="14"/>
        <v>596</v>
      </c>
      <c r="I323" s="113"/>
      <c r="J323" s="113"/>
      <c r="K323" s="113"/>
      <c r="L323" s="113"/>
      <c r="M323" s="113"/>
      <c r="N323" s="113"/>
      <c r="O323" s="113"/>
      <c r="P323" s="113"/>
      <c r="Q323" s="113"/>
      <c r="R323" s="113"/>
      <c r="S323" s="113"/>
      <c r="T323" s="113"/>
      <c r="U323" s="113"/>
      <c r="V323" s="113"/>
      <c r="W323" s="113"/>
      <c r="X323" s="113"/>
      <c r="Y323" s="113"/>
      <c r="Z323" s="113"/>
    </row>
    <row r="324" spans="1:26" ht="12.75" customHeight="1" x14ac:dyDescent="0.15">
      <c r="A324" s="114">
        <f t="shared" si="43"/>
        <v>288</v>
      </c>
      <c r="B324" s="115" t="s">
        <v>1173</v>
      </c>
      <c r="C324" s="115" t="s">
        <v>1173</v>
      </c>
      <c r="D324" s="130">
        <v>859</v>
      </c>
      <c r="E324" s="130">
        <v>469</v>
      </c>
      <c r="F324" s="130">
        <v>530</v>
      </c>
      <c r="G324" s="130">
        <v>1242</v>
      </c>
      <c r="H324" s="116">
        <f t="shared" si="14"/>
        <v>3100</v>
      </c>
      <c r="I324" s="113"/>
      <c r="J324" s="113"/>
      <c r="K324" s="113"/>
      <c r="L324" s="113"/>
      <c r="M324" s="113"/>
      <c r="N324" s="113"/>
      <c r="O324" s="113"/>
      <c r="P324" s="113"/>
      <c r="Q324" s="113"/>
      <c r="R324" s="113"/>
      <c r="S324" s="113"/>
      <c r="T324" s="113"/>
      <c r="U324" s="113"/>
      <c r="V324" s="113"/>
      <c r="W324" s="113"/>
      <c r="X324" s="113"/>
      <c r="Y324" s="113"/>
      <c r="Z324" s="113"/>
    </row>
    <row r="325" spans="1:26" ht="12.75" customHeight="1" x14ac:dyDescent="0.15">
      <c r="A325" s="114">
        <f t="shared" si="43"/>
        <v>289</v>
      </c>
      <c r="B325" s="115" t="s">
        <v>1173</v>
      </c>
      <c r="C325" s="115" t="s">
        <v>1216</v>
      </c>
      <c r="D325" s="130">
        <v>565</v>
      </c>
      <c r="E325" s="130">
        <v>281</v>
      </c>
      <c r="F325" s="130">
        <v>313</v>
      </c>
      <c r="G325" s="130">
        <v>705</v>
      </c>
      <c r="H325" s="116">
        <f t="shared" si="14"/>
        <v>1864</v>
      </c>
      <c r="I325" s="113"/>
      <c r="J325" s="113"/>
      <c r="K325" s="113"/>
      <c r="L325" s="113"/>
      <c r="M325" s="113"/>
      <c r="N325" s="113"/>
      <c r="O325" s="113"/>
      <c r="P325" s="113"/>
      <c r="Q325" s="113"/>
      <c r="R325" s="113"/>
      <c r="S325" s="113"/>
      <c r="T325" s="113"/>
      <c r="U325" s="113"/>
      <c r="V325" s="113"/>
      <c r="W325" s="113"/>
      <c r="X325" s="113"/>
      <c r="Y325" s="113"/>
      <c r="Z325" s="113"/>
    </row>
    <row r="326" spans="1:26" ht="12.75" customHeight="1" x14ac:dyDescent="0.15">
      <c r="A326" s="114">
        <f t="shared" si="43"/>
        <v>290</v>
      </c>
      <c r="B326" s="115" t="s">
        <v>1173</v>
      </c>
      <c r="C326" s="115" t="s">
        <v>1932</v>
      </c>
      <c r="D326" s="130">
        <v>23</v>
      </c>
      <c r="E326" s="130">
        <v>13</v>
      </c>
      <c r="F326" s="130">
        <v>15</v>
      </c>
      <c r="G326" s="130">
        <v>11</v>
      </c>
      <c r="H326" s="116">
        <f t="shared" si="14"/>
        <v>62</v>
      </c>
      <c r="I326" s="113"/>
      <c r="J326" s="113"/>
      <c r="K326" s="113"/>
      <c r="L326" s="113"/>
      <c r="M326" s="113"/>
      <c r="N326" s="113"/>
      <c r="O326" s="113"/>
      <c r="P326" s="113"/>
      <c r="Q326" s="113"/>
      <c r="R326" s="113"/>
      <c r="S326" s="113"/>
      <c r="T326" s="113"/>
      <c r="U326" s="113"/>
      <c r="V326" s="113"/>
      <c r="W326" s="113"/>
      <c r="X326" s="113"/>
      <c r="Y326" s="113"/>
      <c r="Z326" s="113"/>
    </row>
    <row r="327" spans="1:26" ht="12.75" customHeight="1" x14ac:dyDescent="0.15">
      <c r="A327" s="114">
        <f t="shared" si="43"/>
        <v>291</v>
      </c>
      <c r="B327" s="115" t="s">
        <v>1173</v>
      </c>
      <c r="C327" s="115" t="s">
        <v>1835</v>
      </c>
      <c r="D327" s="130">
        <v>153</v>
      </c>
      <c r="E327" s="130">
        <v>103</v>
      </c>
      <c r="F327" s="130">
        <v>102</v>
      </c>
      <c r="G327" s="130">
        <v>555</v>
      </c>
      <c r="H327" s="116">
        <f t="shared" si="14"/>
        <v>913</v>
      </c>
      <c r="I327" s="113"/>
      <c r="J327" s="113"/>
      <c r="K327" s="113"/>
      <c r="L327" s="113"/>
      <c r="M327" s="113"/>
      <c r="N327" s="113"/>
      <c r="O327" s="113"/>
      <c r="P327" s="113"/>
      <c r="Q327" s="113"/>
      <c r="R327" s="113"/>
      <c r="S327" s="113"/>
      <c r="T327" s="113"/>
      <c r="U327" s="113"/>
      <c r="V327" s="113"/>
      <c r="W327" s="113"/>
      <c r="X327" s="113"/>
      <c r="Y327" s="113"/>
      <c r="Z327" s="113"/>
    </row>
    <row r="328" spans="1:26" ht="12.75" customHeight="1" x14ac:dyDescent="0.15">
      <c r="A328" s="114"/>
      <c r="B328" s="120" t="s">
        <v>1182</v>
      </c>
      <c r="C328" s="129"/>
      <c r="D328" s="128">
        <f t="shared" ref="D328:G328" si="44">SUM(D329:D344)</f>
        <v>16158</v>
      </c>
      <c r="E328" s="128">
        <f t="shared" si="44"/>
        <v>9542</v>
      </c>
      <c r="F328" s="128">
        <f t="shared" si="44"/>
        <v>10636</v>
      </c>
      <c r="G328" s="128">
        <f t="shared" si="44"/>
        <v>22500</v>
      </c>
      <c r="H328" s="128">
        <f t="shared" si="14"/>
        <v>58836</v>
      </c>
      <c r="I328" s="113"/>
      <c r="J328" s="113"/>
      <c r="K328" s="113"/>
      <c r="L328" s="113"/>
      <c r="M328" s="113"/>
      <c r="N328" s="113"/>
      <c r="O328" s="113"/>
      <c r="P328" s="113"/>
      <c r="Q328" s="113"/>
      <c r="R328" s="113"/>
      <c r="S328" s="113"/>
      <c r="T328" s="113"/>
      <c r="U328" s="113"/>
      <c r="V328" s="113"/>
      <c r="W328" s="113"/>
      <c r="X328" s="113"/>
      <c r="Y328" s="113"/>
      <c r="Z328" s="113"/>
    </row>
    <row r="329" spans="1:26" ht="12.75" customHeight="1" x14ac:dyDescent="0.15">
      <c r="A329" s="114">
        <f>A327+1</f>
        <v>292</v>
      </c>
      <c r="B329" s="115" t="s">
        <v>1182</v>
      </c>
      <c r="C329" s="115" t="s">
        <v>782</v>
      </c>
      <c r="D329" s="130">
        <v>253</v>
      </c>
      <c r="E329" s="130">
        <v>138</v>
      </c>
      <c r="F329" s="130">
        <v>151</v>
      </c>
      <c r="G329" s="130">
        <v>391</v>
      </c>
      <c r="H329" s="116">
        <f t="shared" si="14"/>
        <v>933</v>
      </c>
      <c r="I329" s="113"/>
      <c r="J329" s="113"/>
      <c r="K329" s="113"/>
      <c r="L329" s="113"/>
      <c r="M329" s="113"/>
      <c r="N329" s="113"/>
      <c r="O329" s="113"/>
      <c r="P329" s="113"/>
      <c r="Q329" s="113"/>
      <c r="R329" s="113"/>
      <c r="S329" s="113"/>
      <c r="T329" s="113"/>
      <c r="U329" s="113"/>
      <c r="V329" s="113"/>
      <c r="W329" s="113"/>
      <c r="X329" s="113"/>
      <c r="Y329" s="113"/>
      <c r="Z329" s="113"/>
    </row>
    <row r="330" spans="1:26" ht="12.75" customHeight="1" x14ac:dyDescent="0.15">
      <c r="A330" s="114">
        <f t="shared" ref="A330:A344" si="45">A329+1</f>
        <v>293</v>
      </c>
      <c r="B330" s="115" t="s">
        <v>1182</v>
      </c>
      <c r="C330" s="115" t="s">
        <v>842</v>
      </c>
      <c r="D330" s="130">
        <v>356</v>
      </c>
      <c r="E330" s="130">
        <v>207</v>
      </c>
      <c r="F330" s="130">
        <v>231</v>
      </c>
      <c r="G330" s="130">
        <v>270</v>
      </c>
      <c r="H330" s="116">
        <f t="shared" si="14"/>
        <v>1064</v>
      </c>
      <c r="I330" s="113"/>
      <c r="J330" s="113"/>
      <c r="K330" s="113"/>
      <c r="L330" s="113"/>
      <c r="M330" s="113"/>
      <c r="N330" s="113"/>
      <c r="O330" s="113"/>
      <c r="P330" s="113"/>
      <c r="Q330" s="113"/>
      <c r="R330" s="113"/>
      <c r="S330" s="113"/>
      <c r="T330" s="113"/>
      <c r="U330" s="113"/>
      <c r="V330" s="113"/>
      <c r="W330" s="113"/>
      <c r="X330" s="113"/>
      <c r="Y330" s="113"/>
      <c r="Z330" s="113"/>
    </row>
    <row r="331" spans="1:26" ht="12.75" customHeight="1" x14ac:dyDescent="0.15">
      <c r="A331" s="114">
        <f t="shared" si="45"/>
        <v>294</v>
      </c>
      <c r="B331" s="115" t="s">
        <v>1182</v>
      </c>
      <c r="C331" s="115" t="s">
        <v>908</v>
      </c>
      <c r="D331" s="130">
        <v>236</v>
      </c>
      <c r="E331" s="130">
        <v>160</v>
      </c>
      <c r="F331" s="130">
        <v>217</v>
      </c>
      <c r="G331" s="130">
        <v>475</v>
      </c>
      <c r="H331" s="116">
        <f t="shared" si="14"/>
        <v>1088</v>
      </c>
      <c r="I331" s="113"/>
      <c r="J331" s="113"/>
      <c r="K331" s="113"/>
      <c r="L331" s="113"/>
      <c r="M331" s="113"/>
      <c r="N331" s="113"/>
      <c r="O331" s="113"/>
      <c r="P331" s="113"/>
      <c r="Q331" s="113"/>
      <c r="R331" s="113"/>
      <c r="S331" s="113"/>
      <c r="T331" s="113"/>
      <c r="U331" s="113"/>
      <c r="V331" s="113"/>
      <c r="W331" s="113"/>
      <c r="X331" s="113"/>
      <c r="Y331" s="113"/>
      <c r="Z331" s="113"/>
    </row>
    <row r="332" spans="1:26" ht="12.75" customHeight="1" x14ac:dyDescent="0.15">
      <c r="A332" s="114">
        <f t="shared" si="45"/>
        <v>295</v>
      </c>
      <c r="B332" s="115" t="s">
        <v>1182</v>
      </c>
      <c r="C332" s="115" t="s">
        <v>999</v>
      </c>
      <c r="D332" s="130">
        <v>169</v>
      </c>
      <c r="E332" s="130">
        <v>99</v>
      </c>
      <c r="F332" s="130">
        <v>112</v>
      </c>
      <c r="G332" s="130">
        <v>97</v>
      </c>
      <c r="H332" s="116">
        <f t="shared" si="14"/>
        <v>477</v>
      </c>
      <c r="I332" s="113"/>
      <c r="J332" s="113"/>
      <c r="K332" s="113"/>
      <c r="L332" s="113"/>
      <c r="M332" s="113"/>
      <c r="N332" s="113"/>
      <c r="O332" s="113"/>
      <c r="P332" s="113"/>
      <c r="Q332" s="113"/>
      <c r="R332" s="113"/>
      <c r="S332" s="113"/>
      <c r="T332" s="113"/>
      <c r="U332" s="113"/>
      <c r="V332" s="113"/>
      <c r="W332" s="113"/>
      <c r="X332" s="113"/>
      <c r="Y332" s="113"/>
      <c r="Z332" s="113"/>
    </row>
    <row r="333" spans="1:26" ht="12.75" customHeight="1" x14ac:dyDescent="0.15">
      <c r="A333" s="114">
        <f t="shared" si="45"/>
        <v>296</v>
      </c>
      <c r="B333" s="115" t="s">
        <v>1182</v>
      </c>
      <c r="C333" s="115" t="s">
        <v>1935</v>
      </c>
      <c r="D333" s="130">
        <v>46</v>
      </c>
      <c r="E333" s="130">
        <v>28</v>
      </c>
      <c r="F333" s="130">
        <v>32</v>
      </c>
      <c r="G333" s="130">
        <v>15</v>
      </c>
      <c r="H333" s="116">
        <f t="shared" si="14"/>
        <v>121</v>
      </c>
      <c r="I333" s="113"/>
      <c r="J333" s="113"/>
      <c r="K333" s="113"/>
      <c r="L333" s="113"/>
      <c r="M333" s="113"/>
      <c r="N333" s="113"/>
      <c r="O333" s="113"/>
      <c r="P333" s="113"/>
      <c r="Q333" s="113"/>
      <c r="R333" s="113"/>
      <c r="S333" s="113"/>
      <c r="T333" s="113"/>
      <c r="U333" s="113"/>
      <c r="V333" s="113"/>
      <c r="W333" s="113"/>
      <c r="X333" s="113"/>
      <c r="Y333" s="113"/>
      <c r="Z333" s="113"/>
    </row>
    <row r="334" spans="1:26" ht="12.75" customHeight="1" x14ac:dyDescent="0.15">
      <c r="A334" s="114">
        <f t="shared" si="45"/>
        <v>297</v>
      </c>
      <c r="B334" s="115" t="s">
        <v>1182</v>
      </c>
      <c r="C334" s="115" t="s">
        <v>1936</v>
      </c>
      <c r="D334" s="130">
        <v>201</v>
      </c>
      <c r="E334" s="130">
        <v>112</v>
      </c>
      <c r="F334" s="130">
        <v>132</v>
      </c>
      <c r="G334" s="130">
        <v>174</v>
      </c>
      <c r="H334" s="116">
        <f t="shared" si="14"/>
        <v>619</v>
      </c>
      <c r="I334" s="113"/>
      <c r="J334" s="113"/>
      <c r="K334" s="113"/>
      <c r="L334" s="113"/>
      <c r="M334" s="113"/>
      <c r="N334" s="113"/>
      <c r="O334" s="113"/>
      <c r="P334" s="113"/>
      <c r="Q334" s="113"/>
      <c r="R334" s="113"/>
      <c r="S334" s="113"/>
      <c r="T334" s="113"/>
      <c r="U334" s="113"/>
      <c r="V334" s="113"/>
      <c r="W334" s="113"/>
      <c r="X334" s="113"/>
      <c r="Y334" s="113"/>
      <c r="Z334" s="113"/>
    </row>
    <row r="335" spans="1:26" ht="12.75" customHeight="1" x14ac:dyDescent="0.15">
      <c r="A335" s="114">
        <f t="shared" si="45"/>
        <v>298</v>
      </c>
      <c r="B335" s="115" t="s">
        <v>1182</v>
      </c>
      <c r="C335" s="115" t="s">
        <v>1027</v>
      </c>
      <c r="D335" s="130">
        <v>1004</v>
      </c>
      <c r="E335" s="130">
        <v>570</v>
      </c>
      <c r="F335" s="130">
        <v>565</v>
      </c>
      <c r="G335" s="130">
        <v>1151</v>
      </c>
      <c r="H335" s="116">
        <f t="shared" si="14"/>
        <v>3290</v>
      </c>
      <c r="I335" s="113"/>
      <c r="J335" s="113"/>
      <c r="K335" s="113"/>
      <c r="L335" s="113"/>
      <c r="M335" s="113"/>
      <c r="N335" s="113"/>
      <c r="O335" s="113"/>
      <c r="P335" s="113"/>
      <c r="Q335" s="113"/>
      <c r="R335" s="113"/>
      <c r="S335" s="113"/>
      <c r="T335" s="113"/>
      <c r="U335" s="113"/>
      <c r="V335" s="113"/>
      <c r="W335" s="113"/>
      <c r="X335" s="113"/>
      <c r="Y335" s="113"/>
      <c r="Z335" s="113"/>
    </row>
    <row r="336" spans="1:26" ht="12.75" customHeight="1" x14ac:dyDescent="0.15">
      <c r="A336" s="114">
        <f t="shared" si="45"/>
        <v>299</v>
      </c>
      <c r="B336" s="115" t="s">
        <v>1182</v>
      </c>
      <c r="C336" s="115" t="s">
        <v>1033</v>
      </c>
      <c r="D336" s="130">
        <v>23</v>
      </c>
      <c r="E336" s="130">
        <v>13</v>
      </c>
      <c r="F336" s="130">
        <v>13</v>
      </c>
      <c r="G336" s="130">
        <v>12</v>
      </c>
      <c r="H336" s="116">
        <f t="shared" si="14"/>
        <v>61</v>
      </c>
      <c r="I336" s="113"/>
      <c r="J336" s="113"/>
      <c r="K336" s="113"/>
      <c r="L336" s="113"/>
      <c r="M336" s="113"/>
      <c r="N336" s="113"/>
      <c r="O336" s="113"/>
      <c r="P336" s="113"/>
      <c r="Q336" s="113"/>
      <c r="R336" s="113"/>
      <c r="S336" s="113"/>
      <c r="T336" s="113"/>
      <c r="U336" s="113"/>
      <c r="V336" s="113"/>
      <c r="W336" s="113"/>
      <c r="X336" s="113"/>
      <c r="Y336" s="113"/>
      <c r="Z336" s="113"/>
    </row>
    <row r="337" spans="1:26" ht="12.75" customHeight="1" x14ac:dyDescent="0.15">
      <c r="A337" s="114">
        <f t="shared" si="45"/>
        <v>300</v>
      </c>
      <c r="B337" s="115" t="s">
        <v>1182</v>
      </c>
      <c r="C337" s="115" t="s">
        <v>1040</v>
      </c>
      <c r="D337" s="130">
        <v>273</v>
      </c>
      <c r="E337" s="130">
        <v>154</v>
      </c>
      <c r="F337" s="130">
        <v>185</v>
      </c>
      <c r="G337" s="130">
        <v>316</v>
      </c>
      <c r="H337" s="116">
        <f t="shared" si="14"/>
        <v>928</v>
      </c>
      <c r="I337" s="113"/>
      <c r="J337" s="113"/>
      <c r="K337" s="113"/>
      <c r="L337" s="113"/>
      <c r="M337" s="113"/>
      <c r="N337" s="113"/>
      <c r="O337" s="113"/>
      <c r="P337" s="113"/>
      <c r="Q337" s="113"/>
      <c r="R337" s="113"/>
      <c r="S337" s="113"/>
      <c r="T337" s="113"/>
      <c r="U337" s="113"/>
      <c r="V337" s="113"/>
      <c r="W337" s="113"/>
      <c r="X337" s="113"/>
      <c r="Y337" s="113"/>
      <c r="Z337" s="113"/>
    </row>
    <row r="338" spans="1:26" ht="12.75" customHeight="1" x14ac:dyDescent="0.15">
      <c r="A338" s="114">
        <f t="shared" si="45"/>
        <v>301</v>
      </c>
      <c r="B338" s="115" t="s">
        <v>1182</v>
      </c>
      <c r="C338" s="115" t="s">
        <v>1043</v>
      </c>
      <c r="D338" s="130">
        <v>814</v>
      </c>
      <c r="E338" s="130">
        <v>492</v>
      </c>
      <c r="F338" s="130">
        <v>527</v>
      </c>
      <c r="G338" s="130">
        <v>1093</v>
      </c>
      <c r="H338" s="116">
        <f t="shared" si="14"/>
        <v>2926</v>
      </c>
      <c r="I338" s="113"/>
      <c r="J338" s="113"/>
      <c r="K338" s="113"/>
      <c r="L338" s="113"/>
      <c r="M338" s="113"/>
      <c r="N338" s="113"/>
      <c r="O338" s="113"/>
      <c r="P338" s="113"/>
      <c r="Q338" s="113"/>
      <c r="R338" s="113"/>
      <c r="S338" s="113"/>
      <c r="T338" s="113"/>
      <c r="U338" s="113"/>
      <c r="V338" s="113"/>
      <c r="W338" s="113"/>
      <c r="X338" s="113"/>
      <c r="Y338" s="113"/>
      <c r="Z338" s="113"/>
    </row>
    <row r="339" spans="1:26" ht="12.75" customHeight="1" x14ac:dyDescent="0.15">
      <c r="A339" s="114">
        <f t="shared" si="45"/>
        <v>302</v>
      </c>
      <c r="B339" s="115" t="s">
        <v>1182</v>
      </c>
      <c r="C339" s="115" t="s">
        <v>1076</v>
      </c>
      <c r="D339" s="130">
        <v>691</v>
      </c>
      <c r="E339" s="130">
        <v>432</v>
      </c>
      <c r="F339" s="130">
        <v>278</v>
      </c>
      <c r="G339" s="130">
        <v>587</v>
      </c>
      <c r="H339" s="116">
        <f t="shared" si="14"/>
        <v>1988</v>
      </c>
      <c r="I339" s="113"/>
      <c r="J339" s="113"/>
      <c r="K339" s="113"/>
      <c r="L339" s="113"/>
      <c r="M339" s="113"/>
      <c r="N339" s="113"/>
      <c r="O339" s="113"/>
      <c r="P339" s="113"/>
      <c r="Q339" s="113"/>
      <c r="R339" s="113"/>
      <c r="S339" s="113"/>
      <c r="T339" s="113"/>
      <c r="U339" s="113"/>
      <c r="V339" s="113"/>
      <c r="W339" s="113"/>
      <c r="X339" s="113"/>
      <c r="Y339" s="113"/>
      <c r="Z339" s="113"/>
    </row>
    <row r="340" spans="1:26" ht="12.75" customHeight="1" x14ac:dyDescent="0.15">
      <c r="A340" s="114">
        <f t="shared" si="45"/>
        <v>303</v>
      </c>
      <c r="B340" s="115" t="s">
        <v>1182</v>
      </c>
      <c r="C340" s="115" t="s">
        <v>1162</v>
      </c>
      <c r="D340" s="130">
        <v>9233</v>
      </c>
      <c r="E340" s="130">
        <v>5428</v>
      </c>
      <c r="F340" s="130">
        <v>6188</v>
      </c>
      <c r="G340" s="130">
        <v>14231</v>
      </c>
      <c r="H340" s="116">
        <f t="shared" si="14"/>
        <v>35080</v>
      </c>
      <c r="I340" s="113"/>
      <c r="J340" s="113"/>
      <c r="K340" s="113"/>
      <c r="L340" s="113"/>
      <c r="M340" s="113"/>
      <c r="N340" s="113"/>
      <c r="O340" s="113"/>
      <c r="P340" s="113"/>
      <c r="Q340" s="113"/>
      <c r="R340" s="113"/>
      <c r="S340" s="113"/>
      <c r="T340" s="113"/>
      <c r="U340" s="113"/>
      <c r="V340" s="113"/>
      <c r="W340" s="113"/>
      <c r="X340" s="113"/>
      <c r="Y340" s="113"/>
      <c r="Z340" s="113"/>
    </row>
    <row r="341" spans="1:26" ht="12.75" customHeight="1" x14ac:dyDescent="0.15">
      <c r="A341" s="114">
        <f t="shared" si="45"/>
        <v>304</v>
      </c>
      <c r="B341" s="115" t="s">
        <v>1182</v>
      </c>
      <c r="C341" s="115" t="s">
        <v>1182</v>
      </c>
      <c r="D341" s="130">
        <v>1050</v>
      </c>
      <c r="E341" s="130">
        <v>695</v>
      </c>
      <c r="F341" s="130">
        <v>755</v>
      </c>
      <c r="G341" s="130">
        <v>1593</v>
      </c>
      <c r="H341" s="116">
        <f t="shared" si="14"/>
        <v>4093</v>
      </c>
      <c r="I341" s="113"/>
      <c r="J341" s="113"/>
      <c r="K341" s="113"/>
      <c r="L341" s="113"/>
      <c r="M341" s="113"/>
      <c r="N341" s="113"/>
      <c r="O341" s="113"/>
      <c r="P341" s="113"/>
      <c r="Q341" s="113"/>
      <c r="R341" s="113"/>
      <c r="S341" s="113"/>
      <c r="T341" s="113"/>
      <c r="U341" s="113"/>
      <c r="V341" s="113"/>
      <c r="W341" s="113"/>
      <c r="X341" s="113"/>
      <c r="Y341" s="113"/>
      <c r="Z341" s="113"/>
    </row>
    <row r="342" spans="1:26" ht="12.75" customHeight="1" x14ac:dyDescent="0.15">
      <c r="A342" s="114">
        <f t="shared" si="45"/>
        <v>305</v>
      </c>
      <c r="B342" s="115" t="s">
        <v>1182</v>
      </c>
      <c r="C342" s="115" t="s">
        <v>1193</v>
      </c>
      <c r="D342" s="130">
        <v>147</v>
      </c>
      <c r="E342" s="130">
        <v>95</v>
      </c>
      <c r="F342" s="130">
        <v>104</v>
      </c>
      <c r="G342" s="130">
        <v>93</v>
      </c>
      <c r="H342" s="116">
        <f t="shared" si="14"/>
        <v>439</v>
      </c>
      <c r="I342" s="113"/>
      <c r="J342" s="113"/>
      <c r="K342" s="113"/>
      <c r="L342" s="113"/>
      <c r="M342" s="113"/>
      <c r="N342" s="113"/>
      <c r="O342" s="113"/>
      <c r="P342" s="113"/>
      <c r="Q342" s="113"/>
      <c r="R342" s="113"/>
      <c r="S342" s="113"/>
      <c r="T342" s="113"/>
      <c r="U342" s="113"/>
      <c r="V342" s="113"/>
      <c r="W342" s="113"/>
      <c r="X342" s="113"/>
      <c r="Y342" s="113"/>
      <c r="Z342" s="113"/>
    </row>
    <row r="343" spans="1:26" ht="12.75" customHeight="1" x14ac:dyDescent="0.15">
      <c r="A343" s="114">
        <f t="shared" si="45"/>
        <v>306</v>
      </c>
      <c r="B343" s="115" t="s">
        <v>1182</v>
      </c>
      <c r="C343" s="115" t="s">
        <v>1222</v>
      </c>
      <c r="D343" s="130">
        <v>1640</v>
      </c>
      <c r="E343" s="130">
        <v>906</v>
      </c>
      <c r="F343" s="130">
        <v>932</v>
      </c>
      <c r="G343" s="130">
        <v>1974</v>
      </c>
      <c r="H343" s="116">
        <f t="shared" si="14"/>
        <v>5452</v>
      </c>
      <c r="I343" s="113"/>
      <c r="J343" s="113"/>
      <c r="K343" s="113"/>
      <c r="L343" s="113"/>
      <c r="M343" s="113"/>
      <c r="N343" s="113"/>
      <c r="O343" s="113"/>
      <c r="P343" s="113"/>
      <c r="Q343" s="113"/>
      <c r="R343" s="113"/>
      <c r="S343" s="113"/>
      <c r="T343" s="113"/>
      <c r="U343" s="113"/>
      <c r="V343" s="113"/>
      <c r="W343" s="113"/>
      <c r="X343" s="113"/>
      <c r="Y343" s="113"/>
      <c r="Z343" s="113"/>
    </row>
    <row r="344" spans="1:26" ht="12.75" customHeight="1" x14ac:dyDescent="0.15">
      <c r="A344" s="114">
        <f t="shared" si="45"/>
        <v>307</v>
      </c>
      <c r="B344" s="115" t="s">
        <v>1182</v>
      </c>
      <c r="C344" s="115" t="s">
        <v>1835</v>
      </c>
      <c r="D344" s="130">
        <v>22</v>
      </c>
      <c r="E344" s="130">
        <v>13</v>
      </c>
      <c r="F344" s="130">
        <v>214</v>
      </c>
      <c r="G344" s="130">
        <v>28</v>
      </c>
      <c r="H344" s="116">
        <f t="shared" si="14"/>
        <v>277</v>
      </c>
      <c r="I344" s="113"/>
      <c r="J344" s="113"/>
      <c r="K344" s="113"/>
      <c r="L344" s="113"/>
      <c r="M344" s="113"/>
      <c r="N344" s="113"/>
      <c r="O344" s="113"/>
      <c r="P344" s="113"/>
      <c r="Q344" s="113"/>
      <c r="R344" s="113"/>
      <c r="S344" s="113"/>
      <c r="T344" s="113"/>
      <c r="U344" s="113"/>
      <c r="V344" s="113"/>
      <c r="W344" s="113"/>
      <c r="X344" s="113"/>
      <c r="Y344" s="113"/>
      <c r="Z344" s="113"/>
    </row>
    <row r="345" spans="1:26" ht="12.75" customHeight="1" x14ac:dyDescent="0.15">
      <c r="A345" s="114"/>
      <c r="B345" s="120" t="s">
        <v>1939</v>
      </c>
      <c r="C345" s="129"/>
      <c r="D345" s="128">
        <f t="shared" ref="D345:G345" si="46">SUM(D346:D353)</f>
        <v>1711</v>
      </c>
      <c r="E345" s="128">
        <f t="shared" si="46"/>
        <v>902</v>
      </c>
      <c r="F345" s="128">
        <f t="shared" si="46"/>
        <v>1053</v>
      </c>
      <c r="G345" s="128">
        <f t="shared" si="46"/>
        <v>3311</v>
      </c>
      <c r="H345" s="128">
        <f t="shared" si="14"/>
        <v>6977</v>
      </c>
      <c r="I345" s="113"/>
      <c r="J345" s="113"/>
      <c r="K345" s="113"/>
      <c r="L345" s="113"/>
      <c r="M345" s="113"/>
      <c r="N345" s="113"/>
      <c r="O345" s="113"/>
      <c r="P345" s="113"/>
      <c r="Q345" s="113"/>
      <c r="R345" s="113"/>
      <c r="S345" s="113"/>
      <c r="T345" s="113"/>
      <c r="U345" s="113"/>
      <c r="V345" s="113"/>
      <c r="W345" s="113"/>
      <c r="X345" s="113"/>
      <c r="Y345" s="113"/>
      <c r="Z345" s="113"/>
    </row>
    <row r="346" spans="1:26" ht="12.75" customHeight="1" x14ac:dyDescent="0.15">
      <c r="A346" s="114">
        <f>A344+1</f>
        <v>308</v>
      </c>
      <c r="B346" s="115" t="s">
        <v>1939</v>
      </c>
      <c r="C346" s="115" t="s">
        <v>749</v>
      </c>
      <c r="D346" s="130">
        <v>94</v>
      </c>
      <c r="E346" s="130">
        <v>54</v>
      </c>
      <c r="F346" s="130">
        <v>56</v>
      </c>
      <c r="G346" s="130">
        <v>123</v>
      </c>
      <c r="H346" s="116">
        <f t="shared" si="14"/>
        <v>327</v>
      </c>
      <c r="I346" s="113"/>
      <c r="J346" s="113"/>
      <c r="K346" s="113"/>
      <c r="L346" s="113"/>
      <c r="M346" s="113"/>
      <c r="N346" s="113"/>
      <c r="O346" s="113"/>
      <c r="P346" s="113"/>
      <c r="Q346" s="113"/>
      <c r="R346" s="113"/>
      <c r="S346" s="113"/>
      <c r="T346" s="113"/>
      <c r="U346" s="113"/>
      <c r="V346" s="113"/>
      <c r="W346" s="113"/>
      <c r="X346" s="113"/>
      <c r="Y346" s="113"/>
      <c r="Z346" s="113"/>
    </row>
    <row r="347" spans="1:26" ht="12.75" customHeight="1" x14ac:dyDescent="0.15">
      <c r="A347" s="114">
        <f t="shared" ref="A347:A353" si="47">A346+1</f>
        <v>309</v>
      </c>
      <c r="B347" s="115" t="s">
        <v>1939</v>
      </c>
      <c r="C347" s="115" t="s">
        <v>858</v>
      </c>
      <c r="D347" s="130">
        <v>50</v>
      </c>
      <c r="E347" s="130">
        <v>24</v>
      </c>
      <c r="F347" s="130">
        <v>30</v>
      </c>
      <c r="G347" s="130">
        <v>93</v>
      </c>
      <c r="H347" s="116">
        <f t="shared" si="14"/>
        <v>197</v>
      </c>
      <c r="I347" s="113"/>
      <c r="J347" s="113"/>
      <c r="K347" s="113"/>
      <c r="L347" s="113"/>
      <c r="M347" s="113"/>
      <c r="N347" s="113"/>
      <c r="O347" s="113"/>
      <c r="P347" s="113"/>
      <c r="Q347" s="113"/>
      <c r="R347" s="113"/>
      <c r="S347" s="113"/>
      <c r="T347" s="113"/>
      <c r="U347" s="113"/>
      <c r="V347" s="113"/>
      <c r="W347" s="113"/>
      <c r="X347" s="113"/>
      <c r="Y347" s="113"/>
      <c r="Z347" s="113"/>
    </row>
    <row r="348" spans="1:26" ht="12.75" customHeight="1" x14ac:dyDescent="0.15">
      <c r="A348" s="114">
        <f t="shared" si="47"/>
        <v>310</v>
      </c>
      <c r="B348" s="115" t="s">
        <v>1939</v>
      </c>
      <c r="C348" s="115" t="s">
        <v>887</v>
      </c>
      <c r="D348" s="130">
        <v>779</v>
      </c>
      <c r="E348" s="130">
        <v>404</v>
      </c>
      <c r="F348" s="130">
        <v>456</v>
      </c>
      <c r="G348" s="130">
        <v>1461</v>
      </c>
      <c r="H348" s="116">
        <f t="shared" si="14"/>
        <v>3100</v>
      </c>
      <c r="I348" s="113"/>
      <c r="J348" s="113"/>
      <c r="K348" s="113"/>
      <c r="L348" s="113"/>
      <c r="M348" s="113"/>
      <c r="N348" s="113"/>
      <c r="O348" s="113"/>
      <c r="P348" s="113"/>
      <c r="Q348" s="113"/>
      <c r="R348" s="113"/>
      <c r="S348" s="113"/>
      <c r="T348" s="113"/>
      <c r="U348" s="113"/>
      <c r="V348" s="113"/>
      <c r="W348" s="113"/>
      <c r="X348" s="113"/>
      <c r="Y348" s="113"/>
      <c r="Z348" s="113"/>
    </row>
    <row r="349" spans="1:26" ht="12.75" customHeight="1" x14ac:dyDescent="0.15">
      <c r="A349" s="114">
        <f t="shared" si="47"/>
        <v>311</v>
      </c>
      <c r="B349" s="115" t="s">
        <v>1939</v>
      </c>
      <c r="C349" s="115" t="s">
        <v>1126</v>
      </c>
      <c r="D349" s="130">
        <v>45</v>
      </c>
      <c r="E349" s="130">
        <v>36</v>
      </c>
      <c r="F349" s="130">
        <v>48</v>
      </c>
      <c r="G349" s="130">
        <v>170</v>
      </c>
      <c r="H349" s="116">
        <f t="shared" si="14"/>
        <v>299</v>
      </c>
      <c r="I349" s="113"/>
      <c r="J349" s="113"/>
      <c r="K349" s="113"/>
      <c r="L349" s="113"/>
      <c r="M349" s="113"/>
      <c r="N349" s="113"/>
      <c r="O349" s="113"/>
      <c r="P349" s="113"/>
      <c r="Q349" s="113"/>
      <c r="R349" s="113"/>
      <c r="S349" s="113"/>
      <c r="T349" s="113"/>
      <c r="U349" s="113"/>
      <c r="V349" s="113"/>
      <c r="W349" s="113"/>
      <c r="X349" s="113"/>
      <c r="Y349" s="113"/>
      <c r="Z349" s="113"/>
    </row>
    <row r="350" spans="1:26" ht="12.75" customHeight="1" x14ac:dyDescent="0.15">
      <c r="A350" s="114">
        <f t="shared" si="47"/>
        <v>312</v>
      </c>
      <c r="B350" s="115" t="s">
        <v>1939</v>
      </c>
      <c r="C350" s="115" t="s">
        <v>1221</v>
      </c>
      <c r="D350" s="130">
        <v>147</v>
      </c>
      <c r="E350" s="130">
        <v>57</v>
      </c>
      <c r="F350" s="130">
        <v>60</v>
      </c>
      <c r="G350" s="130">
        <v>241</v>
      </c>
      <c r="H350" s="116">
        <f t="shared" si="14"/>
        <v>505</v>
      </c>
      <c r="I350" s="113"/>
      <c r="J350" s="113"/>
      <c r="K350" s="113"/>
      <c r="L350" s="113"/>
      <c r="M350" s="113"/>
      <c r="N350" s="113"/>
      <c r="O350" s="113"/>
      <c r="P350" s="113"/>
      <c r="Q350" s="113"/>
      <c r="R350" s="113"/>
      <c r="S350" s="113"/>
      <c r="T350" s="113"/>
      <c r="U350" s="113"/>
      <c r="V350" s="113"/>
      <c r="W350" s="113"/>
      <c r="X350" s="113"/>
      <c r="Y350" s="113"/>
      <c r="Z350" s="113"/>
    </row>
    <row r="351" spans="1:26" ht="12.75" customHeight="1" x14ac:dyDescent="0.15">
      <c r="A351" s="114">
        <f t="shared" si="47"/>
        <v>313</v>
      </c>
      <c r="B351" s="115" t="s">
        <v>1939</v>
      </c>
      <c r="C351" s="115" t="s">
        <v>1247</v>
      </c>
      <c r="D351" s="130">
        <v>287</v>
      </c>
      <c r="E351" s="130">
        <v>134</v>
      </c>
      <c r="F351" s="130">
        <v>173</v>
      </c>
      <c r="G351" s="130">
        <v>490</v>
      </c>
      <c r="H351" s="116">
        <f t="shared" si="14"/>
        <v>1084</v>
      </c>
      <c r="I351" s="113"/>
      <c r="J351" s="113"/>
      <c r="K351" s="113"/>
      <c r="L351" s="113"/>
      <c r="M351" s="113"/>
      <c r="N351" s="113"/>
      <c r="O351" s="113"/>
      <c r="P351" s="113"/>
      <c r="Q351" s="113"/>
      <c r="R351" s="113"/>
      <c r="S351" s="113"/>
      <c r="T351" s="113"/>
      <c r="U351" s="113"/>
      <c r="V351" s="113"/>
      <c r="W351" s="113"/>
      <c r="X351" s="113"/>
      <c r="Y351" s="113"/>
      <c r="Z351" s="113"/>
    </row>
    <row r="352" spans="1:26" ht="12.75" customHeight="1" x14ac:dyDescent="0.15">
      <c r="A352" s="114">
        <f t="shared" si="47"/>
        <v>314</v>
      </c>
      <c r="B352" s="115" t="s">
        <v>1939</v>
      </c>
      <c r="C352" s="115" t="s">
        <v>1249</v>
      </c>
      <c r="D352" s="130">
        <v>283</v>
      </c>
      <c r="E352" s="130">
        <v>178</v>
      </c>
      <c r="F352" s="130">
        <v>211</v>
      </c>
      <c r="G352" s="130">
        <v>690</v>
      </c>
      <c r="H352" s="116">
        <f t="shared" si="14"/>
        <v>1362</v>
      </c>
      <c r="I352" s="113"/>
      <c r="J352" s="113"/>
      <c r="K352" s="113"/>
      <c r="L352" s="113"/>
      <c r="M352" s="113"/>
      <c r="N352" s="113"/>
      <c r="O352" s="113"/>
      <c r="P352" s="113"/>
      <c r="Q352" s="113"/>
      <c r="R352" s="113"/>
      <c r="S352" s="113"/>
      <c r="T352" s="113"/>
      <c r="U352" s="113"/>
      <c r="V352" s="113"/>
      <c r="W352" s="113"/>
      <c r="X352" s="113"/>
      <c r="Y352" s="113"/>
      <c r="Z352" s="113"/>
    </row>
    <row r="353" spans="1:26" ht="12.75" customHeight="1" x14ac:dyDescent="0.15">
      <c r="A353" s="114">
        <f t="shared" si="47"/>
        <v>315</v>
      </c>
      <c r="B353" s="115" t="s">
        <v>1939</v>
      </c>
      <c r="C353" s="115" t="s">
        <v>1835</v>
      </c>
      <c r="D353" s="130">
        <v>26</v>
      </c>
      <c r="E353" s="130">
        <v>15</v>
      </c>
      <c r="F353" s="130">
        <v>19</v>
      </c>
      <c r="G353" s="130">
        <v>43</v>
      </c>
      <c r="H353" s="116">
        <f t="shared" si="14"/>
        <v>103</v>
      </c>
      <c r="I353" s="113"/>
      <c r="J353" s="113"/>
      <c r="K353" s="113"/>
      <c r="L353" s="113"/>
      <c r="M353" s="113"/>
      <c r="N353" s="113"/>
      <c r="O353" s="113"/>
      <c r="P353" s="113"/>
      <c r="Q353" s="113"/>
      <c r="R353" s="113"/>
      <c r="S353" s="113"/>
      <c r="T353" s="113"/>
      <c r="U353" s="113"/>
      <c r="V353" s="113"/>
      <c r="W353" s="113"/>
      <c r="X353" s="113"/>
      <c r="Y353" s="113"/>
      <c r="Z353" s="113"/>
    </row>
    <row r="354" spans="1:26" ht="12.75" customHeight="1" x14ac:dyDescent="0.15">
      <c r="A354" s="114"/>
      <c r="B354" s="120" t="s">
        <v>1209</v>
      </c>
      <c r="C354" s="129"/>
      <c r="D354" s="128">
        <f t="shared" ref="D354:G354" si="48">SUM(D355:D364)</f>
        <v>1818</v>
      </c>
      <c r="E354" s="128">
        <f t="shared" si="48"/>
        <v>1094</v>
      </c>
      <c r="F354" s="128">
        <f t="shared" si="48"/>
        <v>1355</v>
      </c>
      <c r="G354" s="128">
        <f t="shared" si="48"/>
        <v>4177</v>
      </c>
      <c r="H354" s="128">
        <f t="shared" si="14"/>
        <v>8444</v>
      </c>
      <c r="I354" s="113"/>
      <c r="J354" s="113"/>
      <c r="K354" s="113"/>
      <c r="L354" s="113"/>
      <c r="M354" s="113"/>
      <c r="N354" s="113"/>
      <c r="O354" s="113"/>
      <c r="P354" s="113"/>
      <c r="Q354" s="113"/>
      <c r="R354" s="113"/>
      <c r="S354" s="113"/>
      <c r="T354" s="113"/>
      <c r="U354" s="113"/>
      <c r="V354" s="113"/>
      <c r="W354" s="113"/>
      <c r="X354" s="113"/>
      <c r="Y354" s="113"/>
      <c r="Z354" s="113"/>
    </row>
    <row r="355" spans="1:26" ht="12.75" customHeight="1" x14ac:dyDescent="0.15">
      <c r="A355" s="114">
        <f>A353+1</f>
        <v>316</v>
      </c>
      <c r="B355" s="115" t="s">
        <v>1209</v>
      </c>
      <c r="C355" s="115" t="s">
        <v>814</v>
      </c>
      <c r="D355" s="130">
        <v>39</v>
      </c>
      <c r="E355" s="130">
        <v>29</v>
      </c>
      <c r="F355" s="130">
        <v>31</v>
      </c>
      <c r="G355" s="130">
        <v>112</v>
      </c>
      <c r="H355" s="116">
        <f t="shared" si="14"/>
        <v>211</v>
      </c>
      <c r="I355" s="113"/>
      <c r="J355" s="113"/>
      <c r="K355" s="113"/>
      <c r="L355" s="113"/>
      <c r="M355" s="113"/>
      <c r="N355" s="113"/>
      <c r="O355" s="113"/>
      <c r="P355" s="113"/>
      <c r="Q355" s="113"/>
      <c r="R355" s="113"/>
      <c r="S355" s="113"/>
      <c r="T355" s="113"/>
      <c r="U355" s="113"/>
      <c r="V355" s="113"/>
      <c r="W355" s="113"/>
      <c r="X355" s="113"/>
      <c r="Y355" s="113"/>
      <c r="Z355" s="113"/>
    </row>
    <row r="356" spans="1:26" ht="12.75" customHeight="1" x14ac:dyDescent="0.15">
      <c r="A356" s="114">
        <f t="shared" ref="A356:A364" si="49">A355+1</f>
        <v>317</v>
      </c>
      <c r="B356" s="115" t="s">
        <v>1209</v>
      </c>
      <c r="C356" s="115" t="s">
        <v>836</v>
      </c>
      <c r="D356" s="130">
        <v>35</v>
      </c>
      <c r="E356" s="130">
        <v>18</v>
      </c>
      <c r="F356" s="130">
        <v>18</v>
      </c>
      <c r="G356" s="130">
        <v>66</v>
      </c>
      <c r="H356" s="116">
        <f t="shared" si="14"/>
        <v>137</v>
      </c>
      <c r="I356" s="113"/>
      <c r="J356" s="113"/>
      <c r="K356" s="113"/>
      <c r="L356" s="113"/>
      <c r="M356" s="113"/>
      <c r="N356" s="113"/>
      <c r="O356" s="113"/>
      <c r="P356" s="113"/>
      <c r="Q356" s="113"/>
      <c r="R356" s="113"/>
      <c r="S356" s="113"/>
      <c r="T356" s="113"/>
      <c r="U356" s="113"/>
      <c r="V356" s="113"/>
      <c r="W356" s="113"/>
      <c r="X356" s="113"/>
      <c r="Y356" s="113"/>
      <c r="Z356" s="113"/>
    </row>
    <row r="357" spans="1:26" ht="12.75" customHeight="1" x14ac:dyDescent="0.15">
      <c r="A357" s="114">
        <f t="shared" si="49"/>
        <v>318</v>
      </c>
      <c r="B357" s="115" t="s">
        <v>1209</v>
      </c>
      <c r="C357" s="115" t="s">
        <v>928</v>
      </c>
      <c r="D357" s="130">
        <v>31</v>
      </c>
      <c r="E357" s="130">
        <v>24</v>
      </c>
      <c r="F357" s="130">
        <v>26</v>
      </c>
      <c r="G357" s="130">
        <v>76</v>
      </c>
      <c r="H357" s="116">
        <f t="shared" si="14"/>
        <v>157</v>
      </c>
      <c r="I357" s="113"/>
      <c r="J357" s="113"/>
      <c r="K357" s="113"/>
      <c r="L357" s="113"/>
      <c r="M357" s="113"/>
      <c r="N357" s="113"/>
      <c r="O357" s="113"/>
      <c r="P357" s="113"/>
      <c r="Q357" s="113"/>
      <c r="R357" s="113"/>
      <c r="S357" s="113"/>
      <c r="T357" s="113"/>
      <c r="U357" s="113"/>
      <c r="V357" s="113"/>
      <c r="W357" s="113"/>
      <c r="X357" s="113"/>
      <c r="Y357" s="113"/>
      <c r="Z357" s="113"/>
    </row>
    <row r="358" spans="1:26" ht="12.75" customHeight="1" x14ac:dyDescent="0.15">
      <c r="A358" s="114">
        <f t="shared" si="49"/>
        <v>319</v>
      </c>
      <c r="B358" s="115" t="s">
        <v>1209</v>
      </c>
      <c r="C358" s="115" t="s">
        <v>1087</v>
      </c>
      <c r="D358" s="130">
        <v>199</v>
      </c>
      <c r="E358" s="130">
        <v>103</v>
      </c>
      <c r="F358" s="130">
        <v>121</v>
      </c>
      <c r="G358" s="130">
        <v>322</v>
      </c>
      <c r="H358" s="116">
        <f t="shared" si="14"/>
        <v>745</v>
      </c>
      <c r="I358" s="113"/>
      <c r="J358" s="113"/>
      <c r="K358" s="113"/>
      <c r="L358" s="113"/>
      <c r="M358" s="113"/>
      <c r="N358" s="113"/>
      <c r="O358" s="113"/>
      <c r="P358" s="113"/>
      <c r="Q358" s="113"/>
      <c r="R358" s="113"/>
      <c r="S358" s="113"/>
      <c r="T358" s="113"/>
      <c r="U358" s="113"/>
      <c r="V358" s="113"/>
      <c r="W358" s="113"/>
      <c r="X358" s="113"/>
      <c r="Y358" s="113"/>
      <c r="Z358" s="113"/>
    </row>
    <row r="359" spans="1:26" ht="12.75" customHeight="1" x14ac:dyDescent="0.15">
      <c r="A359" s="114">
        <f t="shared" si="49"/>
        <v>320</v>
      </c>
      <c r="B359" s="115" t="s">
        <v>1209</v>
      </c>
      <c r="C359" s="115" t="s">
        <v>1134</v>
      </c>
      <c r="D359" s="130">
        <v>181</v>
      </c>
      <c r="E359" s="130">
        <v>107</v>
      </c>
      <c r="F359" s="130">
        <v>127</v>
      </c>
      <c r="G359" s="130">
        <v>484</v>
      </c>
      <c r="H359" s="116">
        <f t="shared" si="14"/>
        <v>899</v>
      </c>
      <c r="I359" s="113"/>
      <c r="J359" s="113"/>
      <c r="K359" s="113"/>
      <c r="L359" s="113"/>
      <c r="M359" s="113"/>
      <c r="N359" s="113"/>
      <c r="O359" s="113"/>
      <c r="P359" s="113"/>
      <c r="Q359" s="113"/>
      <c r="R359" s="113"/>
      <c r="S359" s="113"/>
      <c r="T359" s="113"/>
      <c r="U359" s="113"/>
      <c r="V359" s="113"/>
      <c r="W359" s="113"/>
      <c r="X359" s="113"/>
      <c r="Y359" s="113"/>
      <c r="Z359" s="113"/>
    </row>
    <row r="360" spans="1:26" ht="12.75" customHeight="1" x14ac:dyDescent="0.15">
      <c r="A360" s="114">
        <f t="shared" si="49"/>
        <v>321</v>
      </c>
      <c r="B360" s="115" t="s">
        <v>1209</v>
      </c>
      <c r="C360" s="115" t="s">
        <v>1191</v>
      </c>
      <c r="D360" s="130">
        <f>947+94</f>
        <v>1041</v>
      </c>
      <c r="E360" s="130">
        <f>581+90</f>
        <v>671</v>
      </c>
      <c r="F360" s="130">
        <v>759</v>
      </c>
      <c r="G360" s="130">
        <f>2375+237</f>
        <v>2612</v>
      </c>
      <c r="H360" s="116">
        <f t="shared" si="14"/>
        <v>5083</v>
      </c>
      <c r="I360" s="113"/>
      <c r="J360" s="113"/>
      <c r="K360" s="113"/>
      <c r="L360" s="113"/>
      <c r="M360" s="113"/>
      <c r="N360" s="113"/>
      <c r="O360" s="113"/>
      <c r="P360" s="113"/>
      <c r="Q360" s="113"/>
      <c r="R360" s="113"/>
      <c r="S360" s="113"/>
      <c r="T360" s="113"/>
      <c r="U360" s="113"/>
      <c r="V360" s="113"/>
      <c r="W360" s="113"/>
      <c r="X360" s="113"/>
      <c r="Y360" s="113"/>
      <c r="Z360" s="113"/>
    </row>
    <row r="361" spans="1:26" ht="12.75" customHeight="1" x14ac:dyDescent="0.15">
      <c r="A361" s="114">
        <f t="shared" si="49"/>
        <v>322</v>
      </c>
      <c r="B361" s="115" t="s">
        <v>1209</v>
      </c>
      <c r="C361" s="115" t="s">
        <v>1198</v>
      </c>
      <c r="D361" s="130">
        <v>22</v>
      </c>
      <c r="E361" s="130">
        <v>17</v>
      </c>
      <c r="F361" s="130">
        <v>19</v>
      </c>
      <c r="G361" s="130">
        <v>62</v>
      </c>
      <c r="H361" s="116">
        <f t="shared" si="14"/>
        <v>120</v>
      </c>
      <c r="I361" s="113"/>
      <c r="J361" s="113"/>
      <c r="K361" s="113"/>
      <c r="L361" s="113"/>
      <c r="M361" s="113"/>
      <c r="N361" s="113"/>
      <c r="O361" s="113"/>
      <c r="P361" s="113"/>
      <c r="Q361" s="113"/>
      <c r="R361" s="113"/>
      <c r="S361" s="113"/>
      <c r="T361" s="113"/>
      <c r="U361" s="113"/>
      <c r="V361" s="113"/>
      <c r="W361" s="113"/>
      <c r="X361" s="113"/>
      <c r="Y361" s="113"/>
      <c r="Z361" s="113"/>
    </row>
    <row r="362" spans="1:26" ht="12.75" customHeight="1" x14ac:dyDescent="0.15">
      <c r="A362" s="114">
        <f t="shared" si="49"/>
        <v>323</v>
      </c>
      <c r="B362" s="115" t="s">
        <v>1209</v>
      </c>
      <c r="C362" s="115" t="s">
        <v>1209</v>
      </c>
      <c r="D362" s="130">
        <v>24</v>
      </c>
      <c r="E362" s="130">
        <v>23</v>
      </c>
      <c r="F362" s="130">
        <v>27</v>
      </c>
      <c r="G362" s="130">
        <v>63</v>
      </c>
      <c r="H362" s="116">
        <f t="shared" si="14"/>
        <v>137</v>
      </c>
      <c r="I362" s="113"/>
      <c r="J362" s="113"/>
      <c r="K362" s="113"/>
      <c r="L362" s="113"/>
      <c r="M362" s="113"/>
      <c r="N362" s="113"/>
      <c r="O362" s="113"/>
      <c r="P362" s="113"/>
      <c r="Q362" s="113"/>
      <c r="R362" s="113"/>
      <c r="S362" s="113"/>
      <c r="T362" s="113"/>
      <c r="U362" s="113"/>
      <c r="V362" s="113"/>
      <c r="W362" s="113"/>
      <c r="X362" s="113"/>
      <c r="Y362" s="113"/>
      <c r="Z362" s="113"/>
    </row>
    <row r="363" spans="1:26" ht="12.75" customHeight="1" x14ac:dyDescent="0.15">
      <c r="A363" s="114">
        <f t="shared" si="49"/>
        <v>324</v>
      </c>
      <c r="B363" s="115" t="s">
        <v>1209</v>
      </c>
      <c r="C363" s="115" t="s">
        <v>1942</v>
      </c>
      <c r="D363" s="130">
        <v>120</v>
      </c>
      <c r="E363" s="130">
        <v>65</v>
      </c>
      <c r="F363" s="130">
        <v>67</v>
      </c>
      <c r="G363" s="130">
        <v>188</v>
      </c>
      <c r="H363" s="116">
        <f t="shared" si="14"/>
        <v>440</v>
      </c>
      <c r="I363" s="113"/>
      <c r="J363" s="113"/>
      <c r="K363" s="113"/>
      <c r="L363" s="113"/>
      <c r="M363" s="113"/>
      <c r="N363" s="113"/>
      <c r="O363" s="113"/>
      <c r="P363" s="113"/>
      <c r="Q363" s="113"/>
      <c r="R363" s="113"/>
      <c r="S363" s="113"/>
      <c r="T363" s="113"/>
      <c r="U363" s="113"/>
      <c r="V363" s="113"/>
      <c r="W363" s="113"/>
      <c r="X363" s="113"/>
      <c r="Y363" s="113"/>
      <c r="Z363" s="113"/>
    </row>
    <row r="364" spans="1:26" ht="12.75" customHeight="1" x14ac:dyDescent="0.15">
      <c r="A364" s="114">
        <f t="shared" si="49"/>
        <v>325</v>
      </c>
      <c r="B364" s="115" t="s">
        <v>1209</v>
      </c>
      <c r="C364" s="115" t="s">
        <v>1835</v>
      </c>
      <c r="D364" s="130">
        <f>220-94</f>
        <v>126</v>
      </c>
      <c r="E364" s="130">
        <f>127-90</f>
        <v>37</v>
      </c>
      <c r="F364" s="130">
        <v>160</v>
      </c>
      <c r="G364" s="130">
        <f>429-237</f>
        <v>192</v>
      </c>
      <c r="H364" s="116">
        <f t="shared" si="14"/>
        <v>515</v>
      </c>
      <c r="I364" s="113"/>
      <c r="J364" s="113"/>
      <c r="K364" s="113"/>
      <c r="L364" s="113"/>
      <c r="M364" s="113"/>
      <c r="N364" s="113"/>
      <c r="O364" s="113"/>
      <c r="P364" s="113"/>
      <c r="Q364" s="113"/>
      <c r="R364" s="113"/>
      <c r="S364" s="113"/>
      <c r="T364" s="113"/>
      <c r="U364" s="113"/>
      <c r="V364" s="113"/>
      <c r="W364" s="113"/>
      <c r="X364" s="113"/>
      <c r="Y364" s="113"/>
      <c r="Z364" s="113"/>
    </row>
    <row r="365" spans="1:26" ht="12.75" customHeight="1" x14ac:dyDescent="0.15">
      <c r="A365" s="114"/>
      <c r="B365" s="131" t="s">
        <v>1944</v>
      </c>
      <c r="C365" s="132"/>
      <c r="D365" s="140">
        <f t="shared" ref="D365:H365" si="50">SUM(D366:D371)</f>
        <v>24560</v>
      </c>
      <c r="E365" s="140">
        <f t="shared" si="50"/>
        <v>17220</v>
      </c>
      <c r="F365" s="140">
        <f t="shared" si="50"/>
        <v>19520</v>
      </c>
      <c r="G365" s="140">
        <f t="shared" si="50"/>
        <v>43670</v>
      </c>
      <c r="H365" s="140">
        <f t="shared" si="50"/>
        <v>104970</v>
      </c>
      <c r="I365" s="113"/>
      <c r="J365" s="113"/>
      <c r="K365" s="113"/>
      <c r="L365" s="113"/>
      <c r="M365" s="113"/>
      <c r="N365" s="113"/>
      <c r="O365" s="113"/>
      <c r="P365" s="113"/>
      <c r="Q365" s="113"/>
      <c r="R365" s="113"/>
      <c r="S365" s="113"/>
      <c r="T365" s="113"/>
      <c r="U365" s="113"/>
      <c r="V365" s="113"/>
      <c r="W365" s="113"/>
      <c r="X365" s="113"/>
      <c r="Y365" s="113"/>
      <c r="Z365" s="113"/>
    </row>
    <row r="366" spans="1:26" ht="12.75" customHeight="1" x14ac:dyDescent="0.15">
      <c r="A366" s="114"/>
      <c r="B366" s="145"/>
      <c r="C366" s="134" t="s">
        <v>1946</v>
      </c>
      <c r="D366" s="135">
        <f t="shared" ref="D366:H366" si="51">SUM(D373:D375)</f>
        <v>1218</v>
      </c>
      <c r="E366" s="135">
        <f t="shared" si="51"/>
        <v>855</v>
      </c>
      <c r="F366" s="135">
        <f t="shared" si="51"/>
        <v>955</v>
      </c>
      <c r="G366" s="135">
        <f t="shared" si="51"/>
        <v>2108</v>
      </c>
      <c r="H366" s="135">
        <f t="shared" si="51"/>
        <v>5136</v>
      </c>
      <c r="I366" s="113"/>
      <c r="J366" s="113"/>
      <c r="K366" s="113"/>
      <c r="L366" s="113"/>
      <c r="M366" s="113"/>
      <c r="N366" s="113"/>
      <c r="O366" s="113"/>
      <c r="P366" s="113"/>
      <c r="Q366" s="113"/>
      <c r="R366" s="113"/>
      <c r="S366" s="113"/>
      <c r="T366" s="113"/>
      <c r="U366" s="113"/>
      <c r="V366" s="113"/>
      <c r="W366" s="113"/>
      <c r="X366" s="113"/>
      <c r="Y366" s="113"/>
      <c r="Z366" s="113"/>
    </row>
    <row r="367" spans="1:26" ht="12.75" customHeight="1" x14ac:dyDescent="0.15">
      <c r="A367" s="114"/>
      <c r="B367" s="145"/>
      <c r="C367" s="134" t="s">
        <v>1947</v>
      </c>
      <c r="D367" s="135">
        <f t="shared" ref="D367:H367" si="52">SUM(D377:D383)</f>
        <v>5749</v>
      </c>
      <c r="E367" s="135">
        <f t="shared" si="52"/>
        <v>4030</v>
      </c>
      <c r="F367" s="135">
        <f t="shared" si="52"/>
        <v>4023</v>
      </c>
      <c r="G367" s="135">
        <f t="shared" si="52"/>
        <v>7823</v>
      </c>
      <c r="H367" s="135">
        <f t="shared" si="52"/>
        <v>21625</v>
      </c>
      <c r="I367" s="113"/>
      <c r="J367" s="113"/>
      <c r="K367" s="113"/>
      <c r="L367" s="113"/>
      <c r="M367" s="113"/>
      <c r="N367" s="113"/>
      <c r="O367" s="113"/>
      <c r="P367" s="113"/>
      <c r="Q367" s="113"/>
      <c r="R367" s="113"/>
      <c r="S367" s="113"/>
      <c r="T367" s="113"/>
      <c r="U367" s="113"/>
      <c r="V367" s="113"/>
      <c r="W367" s="113"/>
      <c r="X367" s="113"/>
      <c r="Y367" s="113"/>
      <c r="Z367" s="113"/>
    </row>
    <row r="368" spans="1:26" ht="12.75" customHeight="1" x14ac:dyDescent="0.15">
      <c r="A368" s="114"/>
      <c r="B368" s="145"/>
      <c r="C368" s="134" t="s">
        <v>1948</v>
      </c>
      <c r="D368" s="135">
        <f t="shared" ref="D368:H368" si="53">SUM(D385:D392)</f>
        <v>13166</v>
      </c>
      <c r="E368" s="135">
        <f t="shared" si="53"/>
        <v>9231</v>
      </c>
      <c r="F368" s="135">
        <f t="shared" si="53"/>
        <v>10858</v>
      </c>
      <c r="G368" s="135">
        <f t="shared" si="53"/>
        <v>25131</v>
      </c>
      <c r="H368" s="135">
        <f t="shared" si="53"/>
        <v>58386</v>
      </c>
      <c r="I368" s="113"/>
      <c r="J368" s="113"/>
      <c r="K368" s="113"/>
      <c r="L368" s="113"/>
      <c r="M368" s="113"/>
      <c r="N368" s="113"/>
      <c r="O368" s="113"/>
      <c r="P368" s="113"/>
      <c r="Q368" s="113"/>
      <c r="R368" s="113"/>
      <c r="S368" s="113"/>
      <c r="T368" s="113"/>
      <c r="U368" s="113"/>
      <c r="V368" s="113"/>
      <c r="W368" s="113"/>
      <c r="X368" s="113"/>
      <c r="Y368" s="113"/>
      <c r="Z368" s="113"/>
    </row>
    <row r="369" spans="1:26" ht="12.75" customHeight="1" x14ac:dyDescent="0.15">
      <c r="A369" s="114"/>
      <c r="B369" s="145"/>
      <c r="C369" s="134" t="s">
        <v>1950</v>
      </c>
      <c r="D369" s="135">
        <f t="shared" ref="D369:H369" si="54">SUM(D394:D396)</f>
        <v>813</v>
      </c>
      <c r="E369" s="135">
        <f t="shared" si="54"/>
        <v>569</v>
      </c>
      <c r="F369" s="135">
        <f t="shared" si="54"/>
        <v>643</v>
      </c>
      <c r="G369" s="135">
        <f t="shared" si="54"/>
        <v>1438</v>
      </c>
      <c r="H369" s="135">
        <f t="shared" si="54"/>
        <v>3463</v>
      </c>
      <c r="I369" s="113"/>
      <c r="J369" s="113"/>
      <c r="K369" s="113"/>
      <c r="L369" s="113"/>
      <c r="M369" s="113"/>
      <c r="N369" s="113"/>
      <c r="O369" s="113"/>
      <c r="P369" s="113"/>
      <c r="Q369" s="113"/>
      <c r="R369" s="113"/>
      <c r="S369" s="113"/>
      <c r="T369" s="113"/>
      <c r="U369" s="113"/>
      <c r="V369" s="113"/>
      <c r="W369" s="113"/>
      <c r="X369" s="113"/>
      <c r="Y369" s="113"/>
      <c r="Z369" s="113"/>
    </row>
    <row r="370" spans="1:26" ht="12.75" customHeight="1" x14ac:dyDescent="0.15">
      <c r="A370" s="114"/>
      <c r="B370" s="145"/>
      <c r="C370" s="134" t="s">
        <v>1951</v>
      </c>
      <c r="D370" s="135">
        <f t="shared" ref="D370:H370" si="55">SUM(D398:D402)</f>
        <v>2457</v>
      </c>
      <c r="E370" s="135">
        <f t="shared" si="55"/>
        <v>1724</v>
      </c>
      <c r="F370" s="135">
        <f t="shared" si="55"/>
        <v>2068</v>
      </c>
      <c r="G370" s="135">
        <f t="shared" si="55"/>
        <v>4880</v>
      </c>
      <c r="H370" s="135">
        <f t="shared" si="55"/>
        <v>11129</v>
      </c>
      <c r="I370" s="113"/>
      <c r="J370" s="113"/>
      <c r="K370" s="113"/>
      <c r="L370" s="113"/>
      <c r="M370" s="113"/>
      <c r="N370" s="113"/>
      <c r="O370" s="113"/>
      <c r="P370" s="113"/>
      <c r="Q370" s="113"/>
      <c r="R370" s="113"/>
      <c r="S370" s="113"/>
      <c r="T370" s="113"/>
      <c r="U370" s="113"/>
      <c r="V370" s="113"/>
      <c r="W370" s="113"/>
      <c r="X370" s="113"/>
      <c r="Y370" s="113"/>
      <c r="Z370" s="113"/>
    </row>
    <row r="371" spans="1:26" ht="12.75" customHeight="1" x14ac:dyDescent="0.15">
      <c r="A371" s="114"/>
      <c r="B371" s="146"/>
      <c r="C371" s="137" t="s">
        <v>1953</v>
      </c>
      <c r="D371" s="135">
        <f t="shared" ref="D371:H371" si="56">SUM(D404:D406)</f>
        <v>1157</v>
      </c>
      <c r="E371" s="135">
        <f t="shared" si="56"/>
        <v>811</v>
      </c>
      <c r="F371" s="135">
        <f t="shared" si="56"/>
        <v>973</v>
      </c>
      <c r="G371" s="135">
        <f t="shared" si="56"/>
        <v>2290</v>
      </c>
      <c r="H371" s="135">
        <f t="shared" si="56"/>
        <v>5231</v>
      </c>
      <c r="I371" s="113"/>
      <c r="J371" s="113"/>
      <c r="K371" s="113"/>
      <c r="L371" s="113"/>
      <c r="M371" s="113"/>
      <c r="N371" s="113"/>
      <c r="O371" s="113"/>
      <c r="P371" s="113"/>
      <c r="Q371" s="113"/>
      <c r="R371" s="113"/>
      <c r="S371" s="113"/>
      <c r="T371" s="113"/>
      <c r="U371" s="113"/>
      <c r="V371" s="113"/>
      <c r="W371" s="113"/>
      <c r="X371" s="113"/>
      <c r="Y371" s="113"/>
      <c r="Z371" s="113"/>
    </row>
    <row r="372" spans="1:26" ht="12.75" customHeight="1" x14ac:dyDescent="0.15">
      <c r="A372" s="114"/>
      <c r="B372" s="120" t="str">
        <f>B375</f>
        <v>El Dorado</v>
      </c>
      <c r="C372" s="129"/>
      <c r="D372" s="128">
        <f t="shared" ref="D372:H372" si="57">SUM(D373:D375)</f>
        <v>1218</v>
      </c>
      <c r="E372" s="128">
        <f t="shared" si="57"/>
        <v>855</v>
      </c>
      <c r="F372" s="128">
        <f t="shared" si="57"/>
        <v>955</v>
      </c>
      <c r="G372" s="128">
        <f t="shared" si="57"/>
        <v>2108</v>
      </c>
      <c r="H372" s="128">
        <f t="shared" si="57"/>
        <v>5136</v>
      </c>
      <c r="I372" s="113"/>
      <c r="J372" s="113"/>
      <c r="K372" s="113"/>
      <c r="L372" s="113"/>
      <c r="M372" s="113"/>
      <c r="N372" s="113"/>
      <c r="O372" s="113"/>
      <c r="P372" s="113"/>
      <c r="Q372" s="113"/>
      <c r="R372" s="113"/>
      <c r="S372" s="113"/>
      <c r="T372" s="113"/>
      <c r="U372" s="113"/>
      <c r="V372" s="113"/>
      <c r="W372" s="113"/>
      <c r="X372" s="113"/>
      <c r="Y372" s="113"/>
      <c r="Z372" s="113"/>
    </row>
    <row r="373" spans="1:26" ht="12.75" customHeight="1" x14ac:dyDescent="0.15">
      <c r="A373" s="114">
        <f>A364+1</f>
        <v>326</v>
      </c>
      <c r="B373" s="115" t="s">
        <v>1956</v>
      </c>
      <c r="C373" s="115" t="s">
        <v>1095</v>
      </c>
      <c r="D373" s="130">
        <v>78</v>
      </c>
      <c r="E373" s="130">
        <v>55</v>
      </c>
      <c r="F373" s="130">
        <v>69</v>
      </c>
      <c r="G373" s="130">
        <v>170</v>
      </c>
      <c r="H373" s="116">
        <f t="shared" ref="H373:H375" si="58">SUM(D373:G373)</f>
        <v>372</v>
      </c>
      <c r="I373" s="113"/>
      <c r="J373" s="113"/>
      <c r="K373" s="113"/>
      <c r="L373" s="113"/>
      <c r="M373" s="113"/>
      <c r="N373" s="113"/>
      <c r="O373" s="113"/>
      <c r="P373" s="113"/>
      <c r="Q373" s="113"/>
      <c r="R373" s="113"/>
      <c r="S373" s="113"/>
      <c r="T373" s="113"/>
      <c r="U373" s="113"/>
      <c r="V373" s="113"/>
      <c r="W373" s="113"/>
      <c r="X373" s="113"/>
      <c r="Y373" s="113"/>
      <c r="Z373" s="113"/>
    </row>
    <row r="374" spans="1:26" ht="12.75" customHeight="1" x14ac:dyDescent="0.15">
      <c r="A374" s="114">
        <f t="shared" ref="A374:A375" si="59">A373+1</f>
        <v>327</v>
      </c>
      <c r="B374" s="115" t="s">
        <v>1956</v>
      </c>
      <c r="C374" s="115" t="s">
        <v>1214</v>
      </c>
      <c r="D374" s="130">
        <v>54</v>
      </c>
      <c r="E374" s="130">
        <v>38</v>
      </c>
      <c r="F374" s="130">
        <v>63</v>
      </c>
      <c r="G374" s="130">
        <v>181</v>
      </c>
      <c r="H374" s="116">
        <f t="shared" si="58"/>
        <v>336</v>
      </c>
      <c r="I374" s="113"/>
      <c r="J374" s="113"/>
      <c r="K374" s="113"/>
      <c r="L374" s="113"/>
      <c r="M374" s="113"/>
      <c r="N374" s="113"/>
      <c r="O374" s="113"/>
      <c r="P374" s="113"/>
      <c r="Q374" s="113"/>
      <c r="R374" s="113"/>
      <c r="S374" s="113"/>
      <c r="T374" s="113"/>
      <c r="U374" s="113"/>
      <c r="V374" s="113"/>
      <c r="W374" s="113"/>
      <c r="X374" s="113"/>
      <c r="Y374" s="113"/>
      <c r="Z374" s="113"/>
    </row>
    <row r="375" spans="1:26" ht="12.75" customHeight="1" x14ac:dyDescent="0.15">
      <c r="A375" s="114">
        <f t="shared" si="59"/>
        <v>328</v>
      </c>
      <c r="B375" s="115" t="s">
        <v>1956</v>
      </c>
      <c r="C375" s="115" t="s">
        <v>1835</v>
      </c>
      <c r="D375" s="130">
        <v>1086</v>
      </c>
      <c r="E375" s="130">
        <v>762</v>
      </c>
      <c r="F375" s="130">
        <v>823</v>
      </c>
      <c r="G375" s="130">
        <v>1757</v>
      </c>
      <c r="H375" s="116">
        <f t="shared" si="58"/>
        <v>4428</v>
      </c>
      <c r="I375" s="113"/>
      <c r="J375" s="113"/>
      <c r="K375" s="113"/>
      <c r="L375" s="113"/>
      <c r="M375" s="113"/>
      <c r="N375" s="113"/>
      <c r="O375" s="113"/>
      <c r="P375" s="113"/>
      <c r="Q375" s="113"/>
      <c r="R375" s="113"/>
      <c r="S375" s="113"/>
      <c r="T375" s="113"/>
      <c r="U375" s="113"/>
      <c r="V375" s="113"/>
      <c r="W375" s="113"/>
      <c r="X375" s="113"/>
      <c r="Y375" s="113"/>
      <c r="Z375" s="113"/>
    </row>
    <row r="376" spans="1:26" ht="12.75" customHeight="1" x14ac:dyDescent="0.15">
      <c r="A376" s="114"/>
      <c r="B376" s="120" t="str">
        <f>B377</f>
        <v>Placer</v>
      </c>
      <c r="C376" s="129"/>
      <c r="D376" s="128">
        <f t="shared" ref="D376:H376" si="60">SUM(D377:D383)</f>
        <v>5749</v>
      </c>
      <c r="E376" s="128">
        <f t="shared" si="60"/>
        <v>4030</v>
      </c>
      <c r="F376" s="128">
        <f t="shared" si="60"/>
        <v>4023</v>
      </c>
      <c r="G376" s="128">
        <f t="shared" si="60"/>
        <v>7823</v>
      </c>
      <c r="H376" s="128">
        <f t="shared" si="60"/>
        <v>21625</v>
      </c>
      <c r="I376" s="113"/>
      <c r="J376" s="113"/>
      <c r="K376" s="113"/>
      <c r="L376" s="113"/>
      <c r="M376" s="113"/>
      <c r="N376" s="113"/>
      <c r="O376" s="113"/>
      <c r="P376" s="113"/>
      <c r="Q376" s="113"/>
      <c r="R376" s="113"/>
      <c r="S376" s="113"/>
      <c r="T376" s="113"/>
      <c r="U376" s="113"/>
      <c r="V376" s="113"/>
      <c r="W376" s="113"/>
      <c r="X376" s="113"/>
      <c r="Y376" s="113"/>
      <c r="Z376" s="113"/>
    </row>
    <row r="377" spans="1:26" ht="12.75" customHeight="1" x14ac:dyDescent="0.15">
      <c r="A377" s="114">
        <f>A375+1</f>
        <v>329</v>
      </c>
      <c r="B377" s="115" t="s">
        <v>1957</v>
      </c>
      <c r="C377" s="115" t="s">
        <v>724</v>
      </c>
      <c r="D377" s="130">
        <v>74</v>
      </c>
      <c r="E377" s="130">
        <v>52</v>
      </c>
      <c r="F377" s="130">
        <v>57</v>
      </c>
      <c r="G377" s="130">
        <v>125</v>
      </c>
      <c r="H377" s="116">
        <f t="shared" ref="H377:H383" si="61">SUM(D377:G377)</f>
        <v>308</v>
      </c>
      <c r="I377" s="113"/>
      <c r="J377" s="113"/>
      <c r="K377" s="113"/>
      <c r="L377" s="113"/>
      <c r="M377" s="113"/>
      <c r="N377" s="113"/>
      <c r="O377" s="113"/>
      <c r="P377" s="113"/>
      <c r="Q377" s="113"/>
      <c r="R377" s="113"/>
      <c r="S377" s="113"/>
      <c r="T377" s="113"/>
      <c r="U377" s="113"/>
      <c r="V377" s="113"/>
      <c r="W377" s="113"/>
      <c r="X377" s="113"/>
      <c r="Y377" s="113"/>
      <c r="Z377" s="113"/>
    </row>
    <row r="378" spans="1:26" ht="12.75" customHeight="1" x14ac:dyDescent="0.15">
      <c r="A378" s="114">
        <f t="shared" ref="A378:A383" si="62">A377+1</f>
        <v>330</v>
      </c>
      <c r="B378" s="115" t="s">
        <v>1957</v>
      </c>
      <c r="C378" s="115" t="s">
        <v>821</v>
      </c>
      <c r="D378" s="130">
        <v>10</v>
      </c>
      <c r="E378" s="130">
        <v>7</v>
      </c>
      <c r="F378" s="130">
        <v>10</v>
      </c>
      <c r="G378" s="130">
        <v>24</v>
      </c>
      <c r="H378" s="116">
        <f t="shared" si="61"/>
        <v>51</v>
      </c>
      <c r="I378" s="113"/>
      <c r="J378" s="113"/>
      <c r="K378" s="113"/>
      <c r="L378" s="113"/>
      <c r="M378" s="113"/>
      <c r="N378" s="113"/>
      <c r="O378" s="113"/>
      <c r="P378" s="113"/>
      <c r="Q378" s="113"/>
      <c r="R378" s="113"/>
      <c r="S378" s="113"/>
      <c r="T378" s="113"/>
      <c r="U378" s="113"/>
      <c r="V378" s="113"/>
      <c r="W378" s="113"/>
      <c r="X378" s="113"/>
      <c r="Y378" s="113"/>
      <c r="Z378" s="113"/>
    </row>
    <row r="379" spans="1:26" ht="12.75" customHeight="1" x14ac:dyDescent="0.15">
      <c r="A379" s="114">
        <f t="shared" si="62"/>
        <v>331</v>
      </c>
      <c r="B379" s="115" t="s">
        <v>1957</v>
      </c>
      <c r="C379" s="115" t="s">
        <v>986</v>
      </c>
      <c r="D379" s="130">
        <v>953</v>
      </c>
      <c r="E379" s="130">
        <v>668</v>
      </c>
      <c r="F379" s="130">
        <v>705</v>
      </c>
      <c r="G379" s="130">
        <v>1464</v>
      </c>
      <c r="H379" s="116">
        <f t="shared" si="61"/>
        <v>3790</v>
      </c>
      <c r="I379" s="113"/>
      <c r="J379" s="113"/>
      <c r="K379" s="113"/>
      <c r="L379" s="113"/>
      <c r="M379" s="113"/>
      <c r="N379" s="113"/>
      <c r="O379" s="113"/>
      <c r="P379" s="113"/>
      <c r="Q379" s="113"/>
      <c r="R379" s="113"/>
      <c r="S379" s="113"/>
      <c r="T379" s="113"/>
      <c r="U379" s="113"/>
      <c r="V379" s="113"/>
      <c r="W379" s="113"/>
      <c r="X379" s="113"/>
      <c r="Y379" s="113"/>
      <c r="Z379" s="113"/>
    </row>
    <row r="380" spans="1:26" ht="12.75" customHeight="1" x14ac:dyDescent="0.15">
      <c r="A380" s="114">
        <f t="shared" si="62"/>
        <v>332</v>
      </c>
      <c r="B380" s="115" t="s">
        <v>1957</v>
      </c>
      <c r="C380" s="115" t="s">
        <v>1959</v>
      </c>
      <c r="D380" s="130">
        <v>39</v>
      </c>
      <c r="E380" s="130">
        <v>27</v>
      </c>
      <c r="F380" s="130">
        <v>29</v>
      </c>
      <c r="G380" s="130">
        <v>59</v>
      </c>
      <c r="H380" s="116">
        <f t="shared" si="61"/>
        <v>154</v>
      </c>
      <c r="I380" s="113"/>
      <c r="J380" s="113"/>
      <c r="K380" s="113"/>
      <c r="L380" s="113"/>
      <c r="M380" s="113"/>
      <c r="N380" s="113"/>
      <c r="O380" s="113"/>
      <c r="P380" s="113"/>
      <c r="Q380" s="113"/>
      <c r="R380" s="113"/>
      <c r="S380" s="113"/>
      <c r="T380" s="113"/>
      <c r="U380" s="113"/>
      <c r="V380" s="113"/>
      <c r="W380" s="113"/>
      <c r="X380" s="113"/>
      <c r="Y380" s="113"/>
      <c r="Z380" s="113"/>
    </row>
    <row r="381" spans="1:26" ht="12.75" customHeight="1" x14ac:dyDescent="0.15">
      <c r="A381" s="114">
        <f t="shared" si="62"/>
        <v>333</v>
      </c>
      <c r="B381" s="115" t="s">
        <v>1957</v>
      </c>
      <c r="C381" s="115" t="s">
        <v>1133</v>
      </c>
      <c r="D381" s="130">
        <v>1040</v>
      </c>
      <c r="E381" s="130">
        <v>729</v>
      </c>
      <c r="F381" s="130">
        <v>709</v>
      </c>
      <c r="G381" s="130">
        <v>1335</v>
      </c>
      <c r="H381" s="116">
        <f t="shared" si="61"/>
        <v>3813</v>
      </c>
      <c r="I381" s="113"/>
      <c r="J381" s="113"/>
      <c r="K381" s="113"/>
      <c r="L381" s="113"/>
      <c r="M381" s="113"/>
      <c r="N381" s="113"/>
      <c r="O381" s="113"/>
      <c r="P381" s="113"/>
      <c r="Q381" s="113"/>
      <c r="R381" s="113"/>
      <c r="S381" s="113"/>
      <c r="T381" s="113"/>
      <c r="U381" s="113"/>
      <c r="V381" s="113"/>
      <c r="W381" s="113"/>
      <c r="X381" s="113"/>
      <c r="Y381" s="113"/>
      <c r="Z381" s="113"/>
    </row>
    <row r="382" spans="1:26" ht="12.75" customHeight="1" x14ac:dyDescent="0.15">
      <c r="A382" s="114">
        <f t="shared" si="62"/>
        <v>334</v>
      </c>
      <c r="B382" s="115" t="s">
        <v>1957</v>
      </c>
      <c r="C382" s="115" t="s">
        <v>1138</v>
      </c>
      <c r="D382" s="130">
        <v>2268</v>
      </c>
      <c r="E382" s="130">
        <v>1590</v>
      </c>
      <c r="F382" s="130">
        <v>1577</v>
      </c>
      <c r="G382" s="130">
        <v>3043</v>
      </c>
      <c r="H382" s="116">
        <f t="shared" si="61"/>
        <v>8478</v>
      </c>
      <c r="I382" s="113"/>
      <c r="J382" s="113"/>
      <c r="K382" s="113"/>
      <c r="L382" s="113"/>
      <c r="M382" s="113"/>
      <c r="N382" s="113"/>
      <c r="O382" s="113"/>
      <c r="P382" s="113"/>
      <c r="Q382" s="113"/>
      <c r="R382" s="113"/>
      <c r="S382" s="113"/>
      <c r="T382" s="113"/>
      <c r="U382" s="113"/>
      <c r="V382" s="113"/>
      <c r="W382" s="113"/>
      <c r="X382" s="113"/>
      <c r="Y382" s="113"/>
      <c r="Z382" s="113"/>
    </row>
    <row r="383" spans="1:26" ht="12.75" customHeight="1" x14ac:dyDescent="0.15">
      <c r="A383" s="114">
        <f t="shared" si="62"/>
        <v>335</v>
      </c>
      <c r="B383" s="115" t="s">
        <v>1957</v>
      </c>
      <c r="C383" s="115" t="s">
        <v>1835</v>
      </c>
      <c r="D383" s="130">
        <v>1365</v>
      </c>
      <c r="E383" s="130">
        <v>957</v>
      </c>
      <c r="F383" s="130">
        <v>936</v>
      </c>
      <c r="G383" s="130">
        <v>1773</v>
      </c>
      <c r="H383" s="116">
        <f t="shared" si="61"/>
        <v>5031</v>
      </c>
      <c r="I383" s="113"/>
      <c r="J383" s="113"/>
      <c r="K383" s="113"/>
      <c r="L383" s="113"/>
      <c r="M383" s="113"/>
      <c r="N383" s="113"/>
      <c r="O383" s="113"/>
      <c r="P383" s="113"/>
      <c r="Q383" s="113"/>
      <c r="R383" s="113"/>
      <c r="S383" s="113"/>
      <c r="T383" s="113"/>
      <c r="U383" s="113"/>
      <c r="V383" s="113"/>
      <c r="W383" s="113"/>
      <c r="X383" s="113"/>
      <c r="Y383" s="113"/>
      <c r="Z383" s="113"/>
    </row>
    <row r="384" spans="1:26" ht="12.75" customHeight="1" x14ac:dyDescent="0.15">
      <c r="A384" s="114"/>
      <c r="B384" s="120" t="str">
        <f>B385</f>
        <v>Sacramento</v>
      </c>
      <c r="C384" s="129"/>
      <c r="D384" s="128">
        <f t="shared" ref="D384:H384" si="63">SUM(D385:D392)</f>
        <v>13166</v>
      </c>
      <c r="E384" s="128">
        <f t="shared" si="63"/>
        <v>9231</v>
      </c>
      <c r="F384" s="128">
        <f t="shared" si="63"/>
        <v>10858</v>
      </c>
      <c r="G384" s="128">
        <f t="shared" si="63"/>
        <v>25131</v>
      </c>
      <c r="H384" s="128">
        <f t="shared" si="63"/>
        <v>58386</v>
      </c>
      <c r="I384" s="113"/>
      <c r="J384" s="113"/>
      <c r="K384" s="113"/>
      <c r="L384" s="113"/>
      <c r="M384" s="113"/>
      <c r="N384" s="113"/>
      <c r="O384" s="113"/>
      <c r="P384" s="113"/>
      <c r="Q384" s="113"/>
      <c r="R384" s="113"/>
      <c r="S384" s="113"/>
      <c r="T384" s="113"/>
      <c r="U384" s="113"/>
      <c r="V384" s="113"/>
      <c r="W384" s="113"/>
      <c r="X384" s="113"/>
      <c r="Y384" s="113"/>
      <c r="Z384" s="113"/>
    </row>
    <row r="385" spans="1:26" ht="12.75" customHeight="1" x14ac:dyDescent="0.15">
      <c r="A385" s="114">
        <f>A383+1</f>
        <v>336</v>
      </c>
      <c r="B385" s="115" t="s">
        <v>1143</v>
      </c>
      <c r="C385" s="115" t="s">
        <v>807</v>
      </c>
      <c r="D385" s="130">
        <v>146</v>
      </c>
      <c r="E385" s="130">
        <v>102</v>
      </c>
      <c r="F385" s="130">
        <v>130</v>
      </c>
      <c r="G385" s="130">
        <v>318</v>
      </c>
      <c r="H385" s="116">
        <f t="shared" ref="H385:H392" si="64">SUM(D385:G385)</f>
        <v>696</v>
      </c>
      <c r="I385" s="113"/>
      <c r="J385" s="113"/>
      <c r="K385" s="113"/>
      <c r="L385" s="113"/>
      <c r="M385" s="113"/>
      <c r="N385" s="113"/>
      <c r="O385" s="113"/>
      <c r="P385" s="113"/>
      <c r="Q385" s="113"/>
      <c r="R385" s="113"/>
      <c r="S385" s="113"/>
      <c r="T385" s="113"/>
      <c r="U385" s="113"/>
      <c r="V385" s="113"/>
      <c r="W385" s="113"/>
      <c r="X385" s="113"/>
      <c r="Y385" s="113"/>
      <c r="Z385" s="113"/>
    </row>
    <row r="386" spans="1:26" ht="12.75" customHeight="1" x14ac:dyDescent="0.15">
      <c r="A386" s="114">
        <f t="shared" ref="A386:A392" si="65">A385+1</f>
        <v>337</v>
      </c>
      <c r="B386" s="115" t="s">
        <v>1143</v>
      </c>
      <c r="C386" s="115" t="s">
        <v>874</v>
      </c>
      <c r="D386" s="130">
        <v>2035</v>
      </c>
      <c r="E386" s="130">
        <v>1427</v>
      </c>
      <c r="F386" s="130">
        <v>1377</v>
      </c>
      <c r="G386" s="130">
        <v>2563</v>
      </c>
      <c r="H386" s="116">
        <f t="shared" si="64"/>
        <v>7402</v>
      </c>
      <c r="I386" s="113"/>
      <c r="J386" s="113"/>
      <c r="K386" s="113"/>
      <c r="L386" s="113"/>
      <c r="M386" s="113"/>
      <c r="N386" s="113"/>
      <c r="O386" s="113"/>
      <c r="P386" s="113"/>
      <c r="Q386" s="113"/>
      <c r="R386" s="113"/>
      <c r="S386" s="113"/>
      <c r="T386" s="113"/>
      <c r="U386" s="113"/>
      <c r="V386" s="113"/>
      <c r="W386" s="113"/>
      <c r="X386" s="113"/>
      <c r="Y386" s="113"/>
      <c r="Z386" s="113"/>
    </row>
    <row r="387" spans="1:26" ht="12.75" customHeight="1" x14ac:dyDescent="0.15">
      <c r="A387" s="114">
        <f t="shared" si="65"/>
        <v>338</v>
      </c>
      <c r="B387" s="115" t="s">
        <v>1143</v>
      </c>
      <c r="C387" s="115" t="s">
        <v>892</v>
      </c>
      <c r="D387" s="130">
        <v>1218</v>
      </c>
      <c r="E387" s="130">
        <v>854</v>
      </c>
      <c r="F387" s="130">
        <v>862</v>
      </c>
      <c r="G387" s="130">
        <v>1699</v>
      </c>
      <c r="H387" s="116">
        <f t="shared" si="64"/>
        <v>4633</v>
      </c>
      <c r="I387" s="113"/>
      <c r="J387" s="113"/>
      <c r="K387" s="113"/>
      <c r="L387" s="113"/>
      <c r="M387" s="113"/>
      <c r="N387" s="113"/>
      <c r="O387" s="113"/>
      <c r="P387" s="113"/>
      <c r="Q387" s="113"/>
      <c r="R387" s="113"/>
      <c r="S387" s="113"/>
      <c r="T387" s="113"/>
      <c r="U387" s="113"/>
      <c r="V387" s="113"/>
      <c r="W387" s="113"/>
      <c r="X387" s="113"/>
      <c r="Y387" s="113"/>
      <c r="Z387" s="113"/>
    </row>
    <row r="388" spans="1:26" ht="12.75" customHeight="1" x14ac:dyDescent="0.15">
      <c r="A388" s="114">
        <f t="shared" si="65"/>
        <v>339</v>
      </c>
      <c r="B388" s="115" t="s">
        <v>1143</v>
      </c>
      <c r="C388" s="115" t="s">
        <v>905</v>
      </c>
      <c r="D388" s="130">
        <v>131</v>
      </c>
      <c r="E388" s="130">
        <v>91</v>
      </c>
      <c r="F388" s="130">
        <v>126</v>
      </c>
      <c r="G388" s="130">
        <v>331</v>
      </c>
      <c r="H388" s="116">
        <f t="shared" si="64"/>
        <v>679</v>
      </c>
      <c r="I388" s="113"/>
      <c r="J388" s="113"/>
      <c r="K388" s="113"/>
      <c r="L388" s="113"/>
      <c r="M388" s="113"/>
      <c r="N388" s="113"/>
      <c r="O388" s="113"/>
      <c r="P388" s="113"/>
      <c r="Q388" s="113"/>
      <c r="R388" s="113"/>
      <c r="S388" s="113"/>
      <c r="T388" s="113"/>
      <c r="U388" s="113"/>
      <c r="V388" s="113"/>
      <c r="W388" s="113"/>
      <c r="X388" s="113"/>
      <c r="Y388" s="113"/>
      <c r="Z388" s="113"/>
    </row>
    <row r="389" spans="1:26" ht="12.75" customHeight="1" x14ac:dyDescent="0.15">
      <c r="A389" s="114">
        <f t="shared" si="65"/>
        <v>340</v>
      </c>
      <c r="B389" s="115" t="s">
        <v>1143</v>
      </c>
      <c r="C389" s="115" t="s">
        <v>953</v>
      </c>
      <c r="D389" s="130">
        <v>4</v>
      </c>
      <c r="E389" s="130">
        <v>3</v>
      </c>
      <c r="F389" s="130">
        <v>4</v>
      </c>
      <c r="G389" s="130">
        <v>12</v>
      </c>
      <c r="H389" s="116">
        <f t="shared" si="64"/>
        <v>23</v>
      </c>
      <c r="I389" s="113"/>
      <c r="J389" s="113"/>
      <c r="K389" s="113"/>
      <c r="L389" s="113"/>
      <c r="M389" s="113"/>
      <c r="N389" s="113"/>
      <c r="O389" s="113"/>
      <c r="P389" s="113"/>
      <c r="Q389" s="113"/>
      <c r="R389" s="113"/>
      <c r="S389" s="113"/>
      <c r="T389" s="113"/>
      <c r="U389" s="113"/>
      <c r="V389" s="113"/>
      <c r="W389" s="113"/>
      <c r="X389" s="113"/>
      <c r="Y389" s="113"/>
      <c r="Z389" s="113"/>
    </row>
    <row r="390" spans="1:26" ht="12.75" customHeight="1" x14ac:dyDescent="0.15">
      <c r="A390" s="114">
        <f t="shared" si="65"/>
        <v>341</v>
      </c>
      <c r="B390" s="115" t="s">
        <v>1143</v>
      </c>
      <c r="C390" s="115" t="s">
        <v>1110</v>
      </c>
      <c r="D390" s="130">
        <v>1539</v>
      </c>
      <c r="E390" s="130">
        <v>1079</v>
      </c>
      <c r="F390" s="130">
        <v>1303</v>
      </c>
      <c r="G390" s="130">
        <v>3087</v>
      </c>
      <c r="H390" s="116">
        <f t="shared" si="64"/>
        <v>7008</v>
      </c>
      <c r="I390" s="113"/>
      <c r="J390" s="113"/>
      <c r="K390" s="113"/>
      <c r="L390" s="113"/>
      <c r="M390" s="113"/>
      <c r="N390" s="113"/>
      <c r="O390" s="113"/>
      <c r="P390" s="113"/>
      <c r="Q390" s="113"/>
      <c r="R390" s="113"/>
      <c r="S390" s="113"/>
      <c r="T390" s="113"/>
      <c r="U390" s="113"/>
      <c r="V390" s="113"/>
      <c r="W390" s="113"/>
      <c r="X390" s="113"/>
      <c r="Y390" s="113"/>
      <c r="Z390" s="113"/>
    </row>
    <row r="391" spans="1:26" ht="12.75" customHeight="1" x14ac:dyDescent="0.15">
      <c r="A391" s="114">
        <f t="shared" si="65"/>
        <v>342</v>
      </c>
      <c r="B391" s="115" t="s">
        <v>1143</v>
      </c>
      <c r="C391" s="115" t="s">
        <v>1143</v>
      </c>
      <c r="D391" s="130">
        <v>4944</v>
      </c>
      <c r="E391" s="130">
        <v>3467</v>
      </c>
      <c r="F391" s="130">
        <v>4482</v>
      </c>
      <c r="G391" s="130">
        <v>11208</v>
      </c>
      <c r="H391" s="116">
        <f t="shared" si="64"/>
        <v>24101</v>
      </c>
      <c r="I391" s="113"/>
      <c r="J391" s="113"/>
      <c r="K391" s="113"/>
      <c r="L391" s="113"/>
      <c r="M391" s="113"/>
      <c r="N391" s="113"/>
      <c r="O391" s="113"/>
      <c r="P391" s="113"/>
      <c r="Q391" s="113"/>
      <c r="R391" s="113"/>
      <c r="S391" s="113"/>
      <c r="T391" s="113"/>
      <c r="U391" s="113"/>
      <c r="V391" s="113"/>
      <c r="W391" s="113"/>
      <c r="X391" s="113"/>
      <c r="Y391" s="113"/>
      <c r="Z391" s="113"/>
    </row>
    <row r="392" spans="1:26" ht="12.75" customHeight="1" x14ac:dyDescent="0.15">
      <c r="A392" s="114">
        <f t="shared" si="65"/>
        <v>343</v>
      </c>
      <c r="B392" s="115" t="s">
        <v>1143</v>
      </c>
      <c r="C392" s="115" t="s">
        <v>1835</v>
      </c>
      <c r="D392" s="130">
        <v>3149</v>
      </c>
      <c r="E392" s="130">
        <v>2208</v>
      </c>
      <c r="F392" s="130">
        <v>2574</v>
      </c>
      <c r="G392" s="130">
        <v>5913</v>
      </c>
      <c r="H392" s="116">
        <f t="shared" si="64"/>
        <v>13844</v>
      </c>
      <c r="I392" s="113"/>
      <c r="J392" s="113"/>
      <c r="K392" s="113"/>
      <c r="L392" s="113"/>
      <c r="M392" s="113"/>
      <c r="N392" s="113"/>
      <c r="O392" s="113"/>
      <c r="P392" s="113"/>
      <c r="Q392" s="113"/>
      <c r="R392" s="113"/>
      <c r="S392" s="113"/>
      <c r="T392" s="113"/>
      <c r="U392" s="113"/>
      <c r="V392" s="113"/>
      <c r="W392" s="113"/>
      <c r="X392" s="113"/>
      <c r="Y392" s="113"/>
      <c r="Z392" s="113"/>
    </row>
    <row r="393" spans="1:26" ht="12.75" customHeight="1" x14ac:dyDescent="0.15">
      <c r="A393" s="114"/>
      <c r="B393" s="120" t="str">
        <f>B394</f>
        <v>Sutter</v>
      </c>
      <c r="C393" s="129"/>
      <c r="D393" s="128">
        <f t="shared" ref="D393:H393" si="66">SUM(D394:D396)</f>
        <v>813</v>
      </c>
      <c r="E393" s="128">
        <f t="shared" si="66"/>
        <v>569</v>
      </c>
      <c r="F393" s="128">
        <f t="shared" si="66"/>
        <v>643</v>
      </c>
      <c r="G393" s="128">
        <f t="shared" si="66"/>
        <v>1438</v>
      </c>
      <c r="H393" s="128">
        <f t="shared" si="66"/>
        <v>3463</v>
      </c>
      <c r="I393" s="113"/>
      <c r="J393" s="113"/>
      <c r="K393" s="113"/>
      <c r="L393" s="113"/>
      <c r="M393" s="113"/>
      <c r="N393" s="113"/>
      <c r="O393" s="113"/>
      <c r="P393" s="113"/>
      <c r="Q393" s="113"/>
      <c r="R393" s="113"/>
      <c r="S393" s="113"/>
      <c r="T393" s="113"/>
      <c r="U393" s="113"/>
      <c r="V393" s="113"/>
      <c r="W393" s="113"/>
      <c r="X393" s="113"/>
      <c r="Y393" s="113"/>
      <c r="Z393" s="113"/>
    </row>
    <row r="394" spans="1:26" ht="12.75" customHeight="1" x14ac:dyDescent="0.15">
      <c r="A394" s="114">
        <f>A392+1</f>
        <v>344</v>
      </c>
      <c r="B394" s="115" t="s">
        <v>1961</v>
      </c>
      <c r="C394" s="115" t="s">
        <v>988</v>
      </c>
      <c r="D394" s="130">
        <v>104</v>
      </c>
      <c r="E394" s="130">
        <v>72</v>
      </c>
      <c r="F394" s="130">
        <v>83</v>
      </c>
      <c r="G394" s="130">
        <v>190</v>
      </c>
      <c r="H394" s="116">
        <f t="shared" ref="H394:H396" si="67">SUM(D394:G394)</f>
        <v>449</v>
      </c>
      <c r="I394" s="113"/>
      <c r="J394" s="113"/>
      <c r="K394" s="113"/>
      <c r="L394" s="113"/>
      <c r="M394" s="113"/>
      <c r="N394" s="113"/>
      <c r="O394" s="113"/>
      <c r="P394" s="113"/>
      <c r="Q394" s="113"/>
      <c r="R394" s="113"/>
      <c r="S394" s="113"/>
      <c r="T394" s="113"/>
      <c r="U394" s="113"/>
      <c r="V394" s="113"/>
      <c r="W394" s="113"/>
      <c r="X394" s="113"/>
      <c r="Y394" s="113"/>
      <c r="Z394" s="113"/>
    </row>
    <row r="395" spans="1:26" ht="12.75" customHeight="1" x14ac:dyDescent="0.15">
      <c r="A395" s="114">
        <f t="shared" ref="A395:A396" si="68">A394+1</f>
        <v>345</v>
      </c>
      <c r="B395" s="115" t="s">
        <v>1961</v>
      </c>
      <c r="C395" s="115" t="s">
        <v>1284</v>
      </c>
      <c r="D395" s="130">
        <v>624</v>
      </c>
      <c r="E395" s="130">
        <v>437</v>
      </c>
      <c r="F395" s="130">
        <v>498</v>
      </c>
      <c r="G395" s="130">
        <v>1120</v>
      </c>
      <c r="H395" s="116">
        <f t="shared" si="67"/>
        <v>2679</v>
      </c>
      <c r="I395" s="113"/>
      <c r="J395" s="113"/>
      <c r="K395" s="113"/>
      <c r="L395" s="113"/>
      <c r="M395" s="113"/>
      <c r="N395" s="113"/>
      <c r="O395" s="113"/>
      <c r="P395" s="113"/>
      <c r="Q395" s="113"/>
      <c r="R395" s="113"/>
      <c r="S395" s="113"/>
      <c r="T395" s="113"/>
      <c r="U395" s="113"/>
      <c r="V395" s="113"/>
      <c r="W395" s="113"/>
      <c r="X395" s="113"/>
      <c r="Y395" s="113"/>
      <c r="Z395" s="113"/>
    </row>
    <row r="396" spans="1:26" ht="12.75" customHeight="1" x14ac:dyDescent="0.15">
      <c r="A396" s="114">
        <f t="shared" si="68"/>
        <v>346</v>
      </c>
      <c r="B396" s="115" t="s">
        <v>1961</v>
      </c>
      <c r="C396" s="115" t="s">
        <v>1835</v>
      </c>
      <c r="D396" s="130">
        <v>85</v>
      </c>
      <c r="E396" s="130">
        <v>60</v>
      </c>
      <c r="F396" s="130">
        <v>62</v>
      </c>
      <c r="G396" s="130">
        <v>128</v>
      </c>
      <c r="H396" s="116">
        <f t="shared" si="67"/>
        <v>335</v>
      </c>
      <c r="I396" s="113"/>
      <c r="J396" s="113"/>
      <c r="K396" s="113"/>
      <c r="L396" s="113"/>
      <c r="M396" s="113"/>
      <c r="N396" s="113"/>
      <c r="O396" s="113"/>
      <c r="P396" s="113"/>
      <c r="Q396" s="113"/>
      <c r="R396" s="113"/>
      <c r="S396" s="113"/>
      <c r="T396" s="113"/>
      <c r="U396" s="113"/>
      <c r="V396" s="113"/>
      <c r="W396" s="113"/>
      <c r="X396" s="113"/>
      <c r="Y396" s="113"/>
      <c r="Z396" s="113"/>
    </row>
    <row r="397" spans="1:26" ht="12.75" customHeight="1" x14ac:dyDescent="0.15">
      <c r="A397" s="114"/>
      <c r="B397" s="120" t="str">
        <f>B398</f>
        <v>Yolo</v>
      </c>
      <c r="C397" s="129"/>
      <c r="D397" s="128">
        <f t="shared" ref="D397:H397" si="69">SUM(D398:D402)</f>
        <v>2457</v>
      </c>
      <c r="E397" s="128">
        <f t="shared" si="69"/>
        <v>1724</v>
      </c>
      <c r="F397" s="128">
        <f t="shared" si="69"/>
        <v>2068</v>
      </c>
      <c r="G397" s="128">
        <f t="shared" si="69"/>
        <v>4880</v>
      </c>
      <c r="H397" s="128">
        <f t="shared" si="69"/>
        <v>11129</v>
      </c>
      <c r="I397" s="113"/>
      <c r="J397" s="113"/>
      <c r="K397" s="113"/>
      <c r="L397" s="113"/>
      <c r="M397" s="113"/>
      <c r="N397" s="113"/>
      <c r="O397" s="113"/>
      <c r="P397" s="113"/>
      <c r="Q397" s="113"/>
      <c r="R397" s="113"/>
      <c r="S397" s="113"/>
      <c r="T397" s="113"/>
      <c r="U397" s="113"/>
      <c r="V397" s="113"/>
      <c r="W397" s="113"/>
      <c r="X397" s="113"/>
      <c r="Y397" s="113"/>
      <c r="Z397" s="113"/>
    </row>
    <row r="398" spans="1:26" ht="12.75" customHeight="1" x14ac:dyDescent="0.15">
      <c r="A398" s="114">
        <f>A396+1</f>
        <v>347</v>
      </c>
      <c r="B398" s="115" t="s">
        <v>1962</v>
      </c>
      <c r="C398" s="115" t="s">
        <v>847</v>
      </c>
      <c r="D398" s="130">
        <v>248</v>
      </c>
      <c r="E398" s="130">
        <v>174</v>
      </c>
      <c r="F398" s="130">
        <v>198</v>
      </c>
      <c r="G398" s="130">
        <v>446</v>
      </c>
      <c r="H398" s="116">
        <f t="shared" ref="H398:H402" si="70">SUM(D398:G398)</f>
        <v>1066</v>
      </c>
      <c r="I398" s="113"/>
      <c r="J398" s="113"/>
      <c r="K398" s="113"/>
      <c r="L398" s="113"/>
      <c r="M398" s="113"/>
      <c r="N398" s="113"/>
      <c r="O398" s="113"/>
      <c r="P398" s="113"/>
      <c r="Q398" s="113"/>
      <c r="R398" s="113"/>
      <c r="S398" s="113"/>
      <c r="T398" s="113"/>
      <c r="U398" s="113"/>
      <c r="V398" s="113"/>
      <c r="W398" s="113"/>
      <c r="X398" s="113"/>
      <c r="Y398" s="113"/>
      <c r="Z398" s="113"/>
    </row>
    <row r="399" spans="1:26" ht="12.75" customHeight="1" x14ac:dyDescent="0.15">
      <c r="A399" s="114">
        <f t="shared" ref="A399:A402" si="71">A398+1</f>
        <v>348</v>
      </c>
      <c r="B399" s="115" t="s">
        <v>1962</v>
      </c>
      <c r="C399" s="115" t="s">
        <v>1265</v>
      </c>
      <c r="D399" s="130">
        <v>1316</v>
      </c>
      <c r="E399" s="130">
        <v>923</v>
      </c>
      <c r="F399" s="130">
        <v>1111</v>
      </c>
      <c r="G399" s="130">
        <v>2627</v>
      </c>
      <c r="H399" s="116">
        <f t="shared" si="70"/>
        <v>5977</v>
      </c>
      <c r="I399" s="113"/>
      <c r="J399" s="113"/>
      <c r="K399" s="113"/>
      <c r="L399" s="113"/>
      <c r="M399" s="113"/>
      <c r="N399" s="113"/>
      <c r="O399" s="113"/>
      <c r="P399" s="113"/>
      <c r="Q399" s="113"/>
      <c r="R399" s="113"/>
      <c r="S399" s="113"/>
      <c r="T399" s="113"/>
      <c r="U399" s="113"/>
      <c r="V399" s="113"/>
      <c r="W399" s="113"/>
      <c r="X399" s="113"/>
      <c r="Y399" s="113"/>
      <c r="Z399" s="113"/>
    </row>
    <row r="400" spans="1:26" ht="12.75" customHeight="1" x14ac:dyDescent="0.15">
      <c r="A400" s="114">
        <f t="shared" si="71"/>
        <v>349</v>
      </c>
      <c r="B400" s="115" t="s">
        <v>1962</v>
      </c>
      <c r="C400" s="115" t="s">
        <v>1276</v>
      </c>
      <c r="D400" s="130">
        <v>76</v>
      </c>
      <c r="E400" s="130">
        <v>54</v>
      </c>
      <c r="F400" s="130">
        <v>59</v>
      </c>
      <c r="G400" s="130">
        <v>130</v>
      </c>
      <c r="H400" s="116">
        <f t="shared" si="70"/>
        <v>319</v>
      </c>
      <c r="I400" s="113"/>
      <c r="J400" s="113"/>
      <c r="K400" s="113"/>
      <c r="L400" s="113"/>
      <c r="M400" s="113"/>
      <c r="N400" s="113"/>
      <c r="O400" s="113"/>
      <c r="P400" s="113"/>
      <c r="Q400" s="113"/>
      <c r="R400" s="113"/>
      <c r="S400" s="113"/>
      <c r="T400" s="113"/>
      <c r="U400" s="113"/>
      <c r="V400" s="113"/>
      <c r="W400" s="113"/>
      <c r="X400" s="113"/>
      <c r="Y400" s="113"/>
      <c r="Z400" s="113"/>
    </row>
    <row r="401" spans="1:26" ht="12.75" customHeight="1" x14ac:dyDescent="0.15">
      <c r="A401" s="114">
        <f t="shared" si="71"/>
        <v>350</v>
      </c>
      <c r="B401" s="115" t="s">
        <v>1962</v>
      </c>
      <c r="C401" s="115" t="s">
        <v>1278</v>
      </c>
      <c r="D401" s="130">
        <v>390</v>
      </c>
      <c r="E401" s="130">
        <v>274</v>
      </c>
      <c r="F401" s="130">
        <v>349</v>
      </c>
      <c r="G401" s="130">
        <v>864</v>
      </c>
      <c r="H401" s="116">
        <f t="shared" si="70"/>
        <v>1877</v>
      </c>
      <c r="I401" s="113"/>
      <c r="J401" s="113"/>
      <c r="K401" s="113"/>
      <c r="L401" s="113"/>
      <c r="M401" s="113"/>
      <c r="N401" s="113"/>
      <c r="O401" s="113"/>
      <c r="P401" s="113"/>
      <c r="Q401" s="113"/>
      <c r="R401" s="113"/>
      <c r="S401" s="113"/>
      <c r="T401" s="113"/>
      <c r="U401" s="113"/>
      <c r="V401" s="113"/>
      <c r="W401" s="113"/>
      <c r="X401" s="113"/>
      <c r="Y401" s="113"/>
      <c r="Z401" s="113"/>
    </row>
    <row r="402" spans="1:26" ht="12.75" customHeight="1" x14ac:dyDescent="0.15">
      <c r="A402" s="114">
        <f t="shared" si="71"/>
        <v>351</v>
      </c>
      <c r="B402" s="115" t="s">
        <v>1962</v>
      </c>
      <c r="C402" s="115" t="s">
        <v>1835</v>
      </c>
      <c r="D402" s="130">
        <v>427</v>
      </c>
      <c r="E402" s="130">
        <v>299</v>
      </c>
      <c r="F402" s="130">
        <v>351</v>
      </c>
      <c r="G402" s="130">
        <v>813</v>
      </c>
      <c r="H402" s="116">
        <f t="shared" si="70"/>
        <v>1890</v>
      </c>
      <c r="I402" s="113"/>
      <c r="J402" s="113"/>
      <c r="K402" s="113"/>
      <c r="L402" s="113"/>
      <c r="M402" s="113"/>
      <c r="N402" s="113"/>
      <c r="O402" s="113"/>
      <c r="P402" s="113"/>
      <c r="Q402" s="113"/>
      <c r="R402" s="113"/>
      <c r="S402" s="113"/>
      <c r="T402" s="113"/>
      <c r="U402" s="113"/>
      <c r="V402" s="113"/>
      <c r="W402" s="113"/>
      <c r="X402" s="113"/>
      <c r="Y402" s="113"/>
      <c r="Z402" s="113"/>
    </row>
    <row r="403" spans="1:26" ht="12.75" customHeight="1" x14ac:dyDescent="0.15">
      <c r="A403" s="114"/>
      <c r="B403" s="120" t="str">
        <f>B404</f>
        <v>Yuba</v>
      </c>
      <c r="C403" s="129"/>
      <c r="D403" s="128">
        <f t="shared" ref="D403:H403" si="72">SUM(D404:D406)</f>
        <v>1157</v>
      </c>
      <c r="E403" s="128">
        <f t="shared" si="72"/>
        <v>811</v>
      </c>
      <c r="F403" s="128">
        <f t="shared" si="72"/>
        <v>973</v>
      </c>
      <c r="G403" s="128">
        <f t="shared" si="72"/>
        <v>2290</v>
      </c>
      <c r="H403" s="128">
        <f t="shared" si="72"/>
        <v>5231</v>
      </c>
      <c r="I403" s="113"/>
      <c r="J403" s="113"/>
      <c r="K403" s="113"/>
      <c r="L403" s="113"/>
      <c r="M403" s="113"/>
      <c r="N403" s="113"/>
      <c r="O403" s="113"/>
      <c r="P403" s="113"/>
      <c r="Q403" s="113"/>
      <c r="R403" s="113"/>
      <c r="S403" s="113"/>
      <c r="T403" s="113"/>
      <c r="U403" s="113"/>
      <c r="V403" s="113"/>
      <c r="W403" s="113"/>
      <c r="X403" s="113"/>
      <c r="Y403" s="113"/>
      <c r="Z403" s="113"/>
    </row>
    <row r="404" spans="1:26" ht="12.75" customHeight="1" x14ac:dyDescent="0.15">
      <c r="A404" s="114">
        <f>A402+1</f>
        <v>352</v>
      </c>
      <c r="B404" s="115" t="s">
        <v>1963</v>
      </c>
      <c r="C404" s="115" t="s">
        <v>1017</v>
      </c>
      <c r="D404" s="130">
        <v>12</v>
      </c>
      <c r="E404" s="130">
        <v>8</v>
      </c>
      <c r="F404" s="130">
        <v>13</v>
      </c>
      <c r="G404" s="130">
        <v>39</v>
      </c>
      <c r="H404" s="116">
        <f t="shared" ref="H404:H407" si="73">SUM(D404:G404)</f>
        <v>72</v>
      </c>
      <c r="I404" s="113"/>
      <c r="J404" s="113"/>
      <c r="K404" s="113"/>
      <c r="L404" s="113"/>
      <c r="M404" s="113"/>
      <c r="N404" s="113"/>
      <c r="O404" s="113"/>
      <c r="P404" s="113"/>
      <c r="Q404" s="113"/>
      <c r="R404" s="113"/>
      <c r="S404" s="113"/>
      <c r="T404" s="113"/>
      <c r="U404" s="113"/>
      <c r="V404" s="113"/>
      <c r="W404" s="113"/>
      <c r="X404" s="113"/>
      <c r="Y404" s="113"/>
      <c r="Z404" s="113"/>
    </row>
    <row r="405" spans="1:26" ht="12.75" customHeight="1" x14ac:dyDescent="0.15">
      <c r="A405" s="114">
        <f t="shared" ref="A405:A406" si="74">A404+1</f>
        <v>353</v>
      </c>
      <c r="B405" s="115" t="s">
        <v>1963</v>
      </c>
      <c r="C405" s="115" t="s">
        <v>1269</v>
      </c>
      <c r="D405" s="130">
        <v>109</v>
      </c>
      <c r="E405" s="130">
        <v>76</v>
      </c>
      <c r="F405" s="130">
        <v>90</v>
      </c>
      <c r="G405" s="130">
        <v>208</v>
      </c>
      <c r="H405" s="116">
        <f t="shared" si="73"/>
        <v>483</v>
      </c>
      <c r="I405" s="113"/>
      <c r="J405" s="113"/>
      <c r="K405" s="113"/>
      <c r="L405" s="113"/>
      <c r="M405" s="113"/>
      <c r="N405" s="113"/>
      <c r="O405" s="113"/>
      <c r="P405" s="113"/>
      <c r="Q405" s="113"/>
      <c r="R405" s="113"/>
      <c r="S405" s="113"/>
      <c r="T405" s="113"/>
      <c r="U405" s="113"/>
      <c r="V405" s="113"/>
      <c r="W405" s="113"/>
      <c r="X405" s="113"/>
      <c r="Y405" s="113"/>
      <c r="Z405" s="113"/>
    </row>
    <row r="406" spans="1:26" ht="12.75" customHeight="1" x14ac:dyDescent="0.15">
      <c r="A406" s="114">
        <f t="shared" si="74"/>
        <v>354</v>
      </c>
      <c r="B406" s="115" t="s">
        <v>1963</v>
      </c>
      <c r="C406" s="115" t="s">
        <v>1835</v>
      </c>
      <c r="D406" s="130">
        <v>1036</v>
      </c>
      <c r="E406" s="130">
        <v>727</v>
      </c>
      <c r="F406" s="130">
        <v>870</v>
      </c>
      <c r="G406" s="130">
        <v>2043</v>
      </c>
      <c r="H406" s="116">
        <f t="shared" si="73"/>
        <v>4676</v>
      </c>
      <c r="I406" s="113"/>
      <c r="J406" s="113"/>
      <c r="K406" s="113"/>
      <c r="L406" s="113"/>
      <c r="M406" s="113"/>
      <c r="N406" s="113"/>
      <c r="O406" s="113"/>
      <c r="P406" s="113"/>
      <c r="Q406" s="113"/>
      <c r="R406" s="113"/>
      <c r="S406" s="113"/>
      <c r="T406" s="113"/>
      <c r="U406" s="113"/>
      <c r="V406" s="113"/>
      <c r="W406" s="113"/>
      <c r="X406" s="113"/>
      <c r="Y406" s="113"/>
      <c r="Z406" s="113"/>
    </row>
    <row r="407" spans="1:26" ht="12.75" customHeight="1" x14ac:dyDescent="0.15">
      <c r="A407" s="114"/>
      <c r="B407" s="131" t="s">
        <v>1964</v>
      </c>
      <c r="C407" s="132"/>
      <c r="D407" s="140">
        <f t="shared" ref="D407:G407" si="75">D408+D409</f>
        <v>2514</v>
      </c>
      <c r="E407" s="140">
        <f t="shared" si="75"/>
        <v>1642</v>
      </c>
      <c r="F407" s="140">
        <f t="shared" si="75"/>
        <v>1903</v>
      </c>
      <c r="G407" s="140">
        <f t="shared" si="75"/>
        <v>4371</v>
      </c>
      <c r="H407" s="140">
        <f t="shared" si="73"/>
        <v>10430</v>
      </c>
      <c r="I407" s="113"/>
      <c r="J407" s="113"/>
      <c r="K407" s="113"/>
      <c r="L407" s="113"/>
      <c r="M407" s="113"/>
      <c r="N407" s="113"/>
      <c r="O407" s="113"/>
      <c r="P407" s="113"/>
      <c r="Q407" s="113"/>
      <c r="R407" s="113"/>
      <c r="S407" s="113"/>
      <c r="T407" s="113"/>
      <c r="U407" s="113"/>
      <c r="V407" s="113"/>
      <c r="W407" s="113"/>
      <c r="X407" s="113"/>
      <c r="Y407" s="113"/>
      <c r="Z407" s="113"/>
    </row>
    <row r="408" spans="1:26" ht="12.75" customHeight="1" x14ac:dyDescent="0.15">
      <c r="A408" s="114"/>
      <c r="B408" s="147"/>
      <c r="C408" s="134" t="s">
        <v>1965</v>
      </c>
      <c r="D408" s="135">
        <f t="shared" ref="D408:H408" si="76">D410</f>
        <v>1780</v>
      </c>
      <c r="E408" s="135">
        <f t="shared" si="76"/>
        <v>1162</v>
      </c>
      <c r="F408" s="135">
        <f t="shared" si="76"/>
        <v>1348</v>
      </c>
      <c r="G408" s="135">
        <f t="shared" si="76"/>
        <v>3096</v>
      </c>
      <c r="H408" s="135">
        <f t="shared" si="76"/>
        <v>7386</v>
      </c>
      <c r="I408" s="113"/>
      <c r="J408" s="113"/>
      <c r="K408" s="113"/>
      <c r="L408" s="113"/>
      <c r="M408" s="113"/>
      <c r="N408" s="113"/>
      <c r="O408" s="113"/>
      <c r="P408" s="113"/>
      <c r="Q408" s="113"/>
      <c r="R408" s="113"/>
      <c r="S408" s="113"/>
      <c r="T408" s="113"/>
      <c r="U408" s="113"/>
      <c r="V408" s="113"/>
      <c r="W408" s="113"/>
      <c r="X408" s="113"/>
      <c r="Y408" s="113"/>
      <c r="Z408" s="113"/>
    </row>
    <row r="409" spans="1:26" ht="12.75" customHeight="1" x14ac:dyDescent="0.15">
      <c r="A409" s="114"/>
      <c r="B409" s="148"/>
      <c r="C409" s="137" t="s">
        <v>1966</v>
      </c>
      <c r="D409" s="135">
        <f t="shared" ref="D409:H409" si="77">D424</f>
        <v>734</v>
      </c>
      <c r="E409" s="135">
        <f t="shared" si="77"/>
        <v>480</v>
      </c>
      <c r="F409" s="135">
        <f t="shared" si="77"/>
        <v>555</v>
      </c>
      <c r="G409" s="135">
        <f t="shared" si="77"/>
        <v>1275</v>
      </c>
      <c r="H409" s="135">
        <f t="shared" si="77"/>
        <v>3044</v>
      </c>
      <c r="I409" s="113"/>
      <c r="J409" s="113"/>
      <c r="K409" s="113"/>
      <c r="L409" s="113"/>
      <c r="M409" s="113"/>
      <c r="N409" s="113"/>
      <c r="O409" s="113"/>
      <c r="P409" s="113"/>
      <c r="Q409" s="113"/>
      <c r="R409" s="113"/>
      <c r="S409" s="113"/>
      <c r="T409" s="113"/>
      <c r="U409" s="113"/>
      <c r="V409" s="113"/>
      <c r="W409" s="113"/>
      <c r="X409" s="113"/>
      <c r="Y409" s="113"/>
      <c r="Z409" s="113"/>
    </row>
    <row r="410" spans="1:26" ht="12.75" customHeight="1" x14ac:dyDescent="0.15">
      <c r="A410" s="114"/>
      <c r="B410" s="120" t="s">
        <v>1035</v>
      </c>
      <c r="C410" s="129"/>
      <c r="D410" s="128">
        <f t="shared" ref="D410:H410" si="78">SUM(D411:D423)</f>
        <v>1780</v>
      </c>
      <c r="E410" s="128">
        <f t="shared" si="78"/>
        <v>1162</v>
      </c>
      <c r="F410" s="128">
        <f t="shared" si="78"/>
        <v>1348</v>
      </c>
      <c r="G410" s="128">
        <f t="shared" si="78"/>
        <v>3096</v>
      </c>
      <c r="H410" s="128">
        <f t="shared" si="78"/>
        <v>7386</v>
      </c>
      <c r="I410" s="113"/>
      <c r="J410" s="113"/>
      <c r="K410" s="113"/>
      <c r="L410" s="113"/>
      <c r="M410" s="113"/>
      <c r="N410" s="113"/>
      <c r="O410" s="113"/>
      <c r="P410" s="113"/>
      <c r="Q410" s="113"/>
      <c r="R410" s="113"/>
      <c r="S410" s="113"/>
      <c r="T410" s="113"/>
      <c r="U410" s="113"/>
      <c r="V410" s="113"/>
      <c r="W410" s="113"/>
      <c r="X410" s="113"/>
      <c r="Y410" s="113"/>
      <c r="Z410" s="113"/>
    </row>
    <row r="411" spans="1:26" ht="12.75" customHeight="1" x14ac:dyDescent="0.15">
      <c r="A411" s="114">
        <f>A406+1</f>
        <v>355</v>
      </c>
      <c r="B411" s="115" t="s">
        <v>1035</v>
      </c>
      <c r="C411" s="115" t="s">
        <v>1967</v>
      </c>
      <c r="D411" s="149">
        <v>7</v>
      </c>
      <c r="E411" s="149">
        <v>5</v>
      </c>
      <c r="F411" s="149">
        <v>6</v>
      </c>
      <c r="G411" s="149">
        <v>13</v>
      </c>
      <c r="H411" s="150">
        <f t="shared" ref="H411:H423" si="79">SUM(D411:G411)</f>
        <v>31</v>
      </c>
      <c r="I411" s="113"/>
      <c r="J411" s="113"/>
      <c r="K411" s="113"/>
      <c r="L411" s="113"/>
      <c r="M411" s="113"/>
      <c r="N411" s="113"/>
      <c r="O411" s="113"/>
      <c r="P411" s="113"/>
      <c r="Q411" s="113"/>
      <c r="R411" s="113"/>
      <c r="S411" s="113"/>
      <c r="T411" s="113"/>
      <c r="U411" s="113"/>
      <c r="V411" s="113"/>
      <c r="W411" s="113"/>
      <c r="X411" s="113"/>
      <c r="Y411" s="113"/>
      <c r="Z411" s="113"/>
    </row>
    <row r="412" spans="1:26" ht="12.75" customHeight="1" x14ac:dyDescent="0.15">
      <c r="A412" s="114">
        <f t="shared" ref="A412:A423" si="80">A411+1</f>
        <v>356</v>
      </c>
      <c r="B412" s="115" t="s">
        <v>1035</v>
      </c>
      <c r="C412" s="115" t="s">
        <v>850</v>
      </c>
      <c r="D412" s="149">
        <v>7</v>
      </c>
      <c r="E412" s="149">
        <v>4</v>
      </c>
      <c r="F412" s="149">
        <v>5</v>
      </c>
      <c r="G412" s="149">
        <v>11</v>
      </c>
      <c r="H412" s="150">
        <f t="shared" si="79"/>
        <v>27</v>
      </c>
      <c r="I412" s="113"/>
      <c r="J412" s="113"/>
      <c r="K412" s="113"/>
      <c r="L412" s="113"/>
      <c r="M412" s="113"/>
      <c r="N412" s="113"/>
      <c r="O412" s="113"/>
      <c r="P412" s="113"/>
      <c r="Q412" s="113"/>
      <c r="R412" s="113"/>
      <c r="S412" s="113"/>
      <c r="T412" s="113"/>
      <c r="U412" s="113"/>
      <c r="V412" s="113"/>
      <c r="W412" s="113"/>
      <c r="X412" s="113"/>
      <c r="Y412" s="113"/>
      <c r="Z412" s="113"/>
    </row>
    <row r="413" spans="1:26" ht="12.75" customHeight="1" x14ac:dyDescent="0.15">
      <c r="A413" s="114">
        <f t="shared" si="80"/>
        <v>357</v>
      </c>
      <c r="B413" s="115" t="s">
        <v>1035</v>
      </c>
      <c r="C413" s="115" t="s">
        <v>913</v>
      </c>
      <c r="D413" s="149">
        <v>71</v>
      </c>
      <c r="E413" s="149">
        <v>46</v>
      </c>
      <c r="F413" s="149">
        <v>53</v>
      </c>
      <c r="G413" s="149">
        <v>123</v>
      </c>
      <c r="H413" s="150">
        <f t="shared" si="79"/>
        <v>293</v>
      </c>
      <c r="I413" s="113"/>
      <c r="J413" s="113"/>
      <c r="K413" s="113"/>
      <c r="L413" s="113"/>
      <c r="M413" s="113"/>
      <c r="N413" s="113"/>
      <c r="O413" s="113"/>
      <c r="P413" s="113"/>
      <c r="Q413" s="113"/>
      <c r="R413" s="113"/>
      <c r="S413" s="113"/>
      <c r="T413" s="113"/>
      <c r="U413" s="113"/>
      <c r="V413" s="113"/>
      <c r="W413" s="113"/>
      <c r="X413" s="113"/>
      <c r="Y413" s="113"/>
      <c r="Z413" s="113"/>
    </row>
    <row r="414" spans="1:26" ht="12.75" customHeight="1" x14ac:dyDescent="0.15">
      <c r="A414" s="114">
        <f t="shared" si="80"/>
        <v>358</v>
      </c>
      <c r="B414" s="115" t="s">
        <v>1035</v>
      </c>
      <c r="C414" s="115" t="s">
        <v>918</v>
      </c>
      <c r="D414" s="149">
        <v>87</v>
      </c>
      <c r="E414" s="149">
        <v>57</v>
      </c>
      <c r="F414" s="149">
        <v>66</v>
      </c>
      <c r="G414" s="149">
        <v>153</v>
      </c>
      <c r="H414" s="150">
        <f t="shared" si="79"/>
        <v>363</v>
      </c>
      <c r="I414" s="113"/>
      <c r="J414" s="113"/>
      <c r="K414" s="113"/>
      <c r="L414" s="113"/>
      <c r="M414" s="113"/>
      <c r="N414" s="113"/>
      <c r="O414" s="113"/>
      <c r="P414" s="113"/>
      <c r="Q414" s="113"/>
      <c r="R414" s="113"/>
      <c r="S414" s="113"/>
      <c r="T414" s="113"/>
      <c r="U414" s="113"/>
      <c r="V414" s="113"/>
      <c r="W414" s="113"/>
      <c r="X414" s="113"/>
      <c r="Y414" s="113"/>
      <c r="Z414" s="113"/>
    </row>
    <row r="415" spans="1:26" ht="12.75" customHeight="1" x14ac:dyDescent="0.15">
      <c r="A415" s="114">
        <f t="shared" si="80"/>
        <v>359</v>
      </c>
      <c r="B415" s="115" t="s">
        <v>1035</v>
      </c>
      <c r="C415" s="115" t="s">
        <v>957</v>
      </c>
      <c r="D415" s="149">
        <v>43</v>
      </c>
      <c r="E415" s="149">
        <v>28</v>
      </c>
      <c r="F415" s="149">
        <v>33</v>
      </c>
      <c r="G415" s="149">
        <v>76</v>
      </c>
      <c r="H415" s="150">
        <f t="shared" si="79"/>
        <v>180</v>
      </c>
      <c r="I415" s="113"/>
      <c r="J415" s="113"/>
      <c r="K415" s="113"/>
      <c r="L415" s="113"/>
      <c r="M415" s="113"/>
      <c r="N415" s="113"/>
      <c r="O415" s="113"/>
      <c r="P415" s="113"/>
      <c r="Q415" s="113"/>
      <c r="R415" s="113"/>
      <c r="S415" s="113"/>
      <c r="T415" s="113"/>
      <c r="U415" s="113"/>
      <c r="V415" s="113"/>
      <c r="W415" s="113"/>
      <c r="X415" s="113"/>
      <c r="Y415" s="113"/>
      <c r="Z415" s="113"/>
    </row>
    <row r="416" spans="1:26" ht="12.75" customHeight="1" x14ac:dyDescent="0.15">
      <c r="A416" s="114">
        <f t="shared" si="80"/>
        <v>360</v>
      </c>
      <c r="B416" s="115" t="s">
        <v>1035</v>
      </c>
      <c r="C416" s="115" t="s">
        <v>1014</v>
      </c>
      <c r="D416" s="149">
        <v>315</v>
      </c>
      <c r="E416" s="149">
        <v>206</v>
      </c>
      <c r="F416" s="149">
        <v>239</v>
      </c>
      <c r="G416" s="149">
        <v>548</v>
      </c>
      <c r="H416" s="150">
        <f t="shared" si="79"/>
        <v>1308</v>
      </c>
      <c r="I416" s="113"/>
      <c r="J416" s="113"/>
      <c r="K416" s="113"/>
      <c r="L416" s="113"/>
      <c r="M416" s="113"/>
      <c r="N416" s="113"/>
      <c r="O416" s="113"/>
      <c r="P416" s="113"/>
      <c r="Q416" s="113"/>
      <c r="R416" s="113"/>
      <c r="S416" s="113"/>
      <c r="T416" s="113"/>
      <c r="U416" s="113"/>
      <c r="V416" s="113"/>
      <c r="W416" s="113"/>
      <c r="X416" s="113"/>
      <c r="Y416" s="113"/>
      <c r="Z416" s="113"/>
    </row>
    <row r="417" spans="1:26" ht="12.75" customHeight="1" x14ac:dyDescent="0.15">
      <c r="A417" s="114">
        <f t="shared" si="80"/>
        <v>361</v>
      </c>
      <c r="B417" s="115" t="s">
        <v>1035</v>
      </c>
      <c r="C417" s="115" t="s">
        <v>1035</v>
      </c>
      <c r="D417" s="149">
        <v>157</v>
      </c>
      <c r="E417" s="149">
        <v>102</v>
      </c>
      <c r="F417" s="149">
        <v>119</v>
      </c>
      <c r="G417" s="149">
        <v>272</v>
      </c>
      <c r="H417" s="150">
        <f t="shared" si="79"/>
        <v>650</v>
      </c>
      <c r="I417" s="113"/>
      <c r="J417" s="113"/>
      <c r="K417" s="113"/>
      <c r="L417" s="113"/>
      <c r="M417" s="113"/>
      <c r="N417" s="113"/>
      <c r="O417" s="113"/>
      <c r="P417" s="113"/>
      <c r="Q417" s="113"/>
      <c r="R417" s="113"/>
      <c r="S417" s="113"/>
      <c r="T417" s="113"/>
      <c r="U417" s="113"/>
      <c r="V417" s="113"/>
      <c r="W417" s="113"/>
      <c r="X417" s="113"/>
      <c r="Y417" s="113"/>
      <c r="Z417" s="113"/>
    </row>
    <row r="418" spans="1:26" ht="12.75" customHeight="1" x14ac:dyDescent="0.15">
      <c r="A418" s="114">
        <f t="shared" si="80"/>
        <v>362</v>
      </c>
      <c r="B418" s="115" t="s">
        <v>1035</v>
      </c>
      <c r="C418" s="115" t="s">
        <v>1069</v>
      </c>
      <c r="D418" s="149">
        <v>28</v>
      </c>
      <c r="E418" s="149">
        <v>18</v>
      </c>
      <c r="F418" s="149">
        <v>21</v>
      </c>
      <c r="G418" s="149">
        <v>48</v>
      </c>
      <c r="H418" s="150">
        <f t="shared" si="79"/>
        <v>115</v>
      </c>
      <c r="I418" s="113"/>
      <c r="J418" s="113"/>
      <c r="K418" s="113"/>
      <c r="L418" s="113"/>
      <c r="M418" s="113"/>
      <c r="N418" s="113"/>
      <c r="O418" s="113"/>
      <c r="P418" s="113"/>
      <c r="Q418" s="113"/>
      <c r="R418" s="113"/>
      <c r="S418" s="113"/>
      <c r="T418" s="113"/>
      <c r="U418" s="113"/>
      <c r="V418" s="113"/>
      <c r="W418" s="113"/>
      <c r="X418" s="113"/>
      <c r="Y418" s="113"/>
      <c r="Z418" s="113"/>
    </row>
    <row r="419" spans="1:26" ht="12.75" customHeight="1" x14ac:dyDescent="0.15">
      <c r="A419" s="114">
        <f t="shared" si="80"/>
        <v>363</v>
      </c>
      <c r="B419" s="115" t="s">
        <v>1035</v>
      </c>
      <c r="C419" s="115" t="s">
        <v>1145</v>
      </c>
      <c r="D419" s="149">
        <v>537</v>
      </c>
      <c r="E419" s="149">
        <v>351</v>
      </c>
      <c r="F419" s="149">
        <v>407</v>
      </c>
      <c r="G419" s="149">
        <v>934</v>
      </c>
      <c r="H419" s="150">
        <f t="shared" si="79"/>
        <v>2229</v>
      </c>
      <c r="I419" s="113"/>
      <c r="J419" s="113"/>
      <c r="K419" s="113"/>
      <c r="L419" s="113"/>
      <c r="M419" s="113"/>
      <c r="N419" s="113"/>
      <c r="O419" s="113"/>
      <c r="P419" s="113"/>
      <c r="Q419" s="113"/>
      <c r="R419" s="113"/>
      <c r="S419" s="113"/>
      <c r="T419" s="113"/>
      <c r="U419" s="113"/>
      <c r="V419" s="113"/>
      <c r="W419" s="113"/>
      <c r="X419" s="113"/>
      <c r="Y419" s="113"/>
      <c r="Z419" s="113"/>
    </row>
    <row r="420" spans="1:26" ht="12.75" customHeight="1" x14ac:dyDescent="0.15">
      <c r="A420" s="114">
        <f t="shared" si="80"/>
        <v>364</v>
      </c>
      <c r="B420" s="115" t="s">
        <v>1035</v>
      </c>
      <c r="C420" s="115" t="s">
        <v>1177</v>
      </c>
      <c r="D420" s="149">
        <v>13</v>
      </c>
      <c r="E420" s="149">
        <v>9</v>
      </c>
      <c r="F420" s="149">
        <v>10</v>
      </c>
      <c r="G420" s="149">
        <v>23</v>
      </c>
      <c r="H420" s="150">
        <f t="shared" si="79"/>
        <v>55</v>
      </c>
      <c r="I420" s="113"/>
      <c r="J420" s="113"/>
      <c r="K420" s="113"/>
      <c r="L420" s="113"/>
      <c r="M420" s="113"/>
      <c r="N420" s="113"/>
      <c r="O420" s="113"/>
      <c r="P420" s="113"/>
      <c r="Q420" s="113"/>
      <c r="R420" s="113"/>
      <c r="S420" s="113"/>
      <c r="T420" s="113"/>
      <c r="U420" s="113"/>
      <c r="V420" s="113"/>
      <c r="W420" s="113"/>
      <c r="X420" s="113"/>
      <c r="Y420" s="113"/>
      <c r="Z420" s="113"/>
    </row>
    <row r="421" spans="1:26" ht="12.75" customHeight="1" x14ac:dyDescent="0.15">
      <c r="A421" s="114">
        <f t="shared" si="80"/>
        <v>365</v>
      </c>
      <c r="B421" s="115" t="s">
        <v>1035</v>
      </c>
      <c r="C421" s="115" t="s">
        <v>1197</v>
      </c>
      <c r="D421" s="149">
        <v>95</v>
      </c>
      <c r="E421" s="149">
        <v>62</v>
      </c>
      <c r="F421" s="149">
        <v>72</v>
      </c>
      <c r="G421" s="149">
        <v>164</v>
      </c>
      <c r="H421" s="150">
        <f t="shared" si="79"/>
        <v>393</v>
      </c>
      <c r="I421" s="113"/>
      <c r="J421" s="113"/>
      <c r="K421" s="113"/>
      <c r="L421" s="113"/>
      <c r="M421" s="113"/>
      <c r="N421" s="113"/>
      <c r="O421" s="113"/>
      <c r="P421" s="113"/>
      <c r="Q421" s="113"/>
      <c r="R421" s="113"/>
      <c r="S421" s="113"/>
      <c r="T421" s="113"/>
      <c r="U421" s="113"/>
      <c r="V421" s="113"/>
      <c r="W421" s="113"/>
      <c r="X421" s="113"/>
      <c r="Y421" s="113"/>
      <c r="Z421" s="113"/>
    </row>
    <row r="422" spans="1:26" ht="12.75" customHeight="1" x14ac:dyDescent="0.15">
      <c r="A422" s="114">
        <f t="shared" si="80"/>
        <v>366</v>
      </c>
      <c r="B422" s="115" t="s">
        <v>1035</v>
      </c>
      <c r="C422" s="115" t="s">
        <v>1207</v>
      </c>
      <c r="D422" s="149">
        <v>46</v>
      </c>
      <c r="E422" s="149">
        <v>30</v>
      </c>
      <c r="F422" s="149">
        <v>35</v>
      </c>
      <c r="G422" s="149">
        <v>80</v>
      </c>
      <c r="H422" s="150">
        <f t="shared" si="79"/>
        <v>191</v>
      </c>
      <c r="I422" s="113"/>
      <c r="J422" s="113"/>
      <c r="K422" s="113"/>
      <c r="L422" s="113"/>
      <c r="M422" s="113"/>
      <c r="N422" s="113"/>
      <c r="O422" s="113"/>
      <c r="P422" s="113"/>
      <c r="Q422" s="113"/>
      <c r="R422" s="113"/>
      <c r="S422" s="113"/>
      <c r="T422" s="113"/>
      <c r="U422" s="113"/>
      <c r="V422" s="113"/>
      <c r="W422" s="113"/>
      <c r="X422" s="113"/>
      <c r="Y422" s="113"/>
      <c r="Z422" s="113"/>
    </row>
    <row r="423" spans="1:26" ht="12.75" customHeight="1" x14ac:dyDescent="0.2">
      <c r="A423" s="114">
        <f t="shared" si="80"/>
        <v>367</v>
      </c>
      <c r="B423" s="115" t="s">
        <v>1035</v>
      </c>
      <c r="C423" s="115" t="s">
        <v>1835</v>
      </c>
      <c r="D423" s="149">
        <v>374</v>
      </c>
      <c r="E423" s="149">
        <v>244</v>
      </c>
      <c r="F423" s="149">
        <v>282</v>
      </c>
      <c r="G423" s="149">
        <v>651</v>
      </c>
      <c r="H423" s="150">
        <f t="shared" si="79"/>
        <v>1551</v>
      </c>
      <c r="I423" s="151" t="s">
        <v>1968</v>
      </c>
      <c r="J423" s="152" t="s">
        <v>1969</v>
      </c>
      <c r="K423" s="113"/>
      <c r="L423" s="113"/>
      <c r="M423" s="113"/>
      <c r="N423" s="113"/>
      <c r="O423" s="113"/>
      <c r="P423" s="113"/>
      <c r="Q423" s="113"/>
      <c r="R423" s="113"/>
      <c r="S423" s="113"/>
      <c r="T423" s="113"/>
      <c r="U423" s="113"/>
      <c r="V423" s="113"/>
      <c r="W423" s="113"/>
      <c r="X423" s="113"/>
      <c r="Y423" s="113"/>
      <c r="Z423" s="113"/>
    </row>
    <row r="424" spans="1:26" ht="12.75" customHeight="1" x14ac:dyDescent="0.15">
      <c r="A424" s="114"/>
      <c r="B424" s="120" t="s">
        <v>1185</v>
      </c>
      <c r="C424" s="129"/>
      <c r="D424" s="128">
        <f t="shared" ref="D424:H424" si="81">SUM(D425:D429)</f>
        <v>734</v>
      </c>
      <c r="E424" s="128">
        <f t="shared" si="81"/>
        <v>480</v>
      </c>
      <c r="F424" s="128">
        <f t="shared" si="81"/>
        <v>555</v>
      </c>
      <c r="G424" s="128">
        <f t="shared" si="81"/>
        <v>1275</v>
      </c>
      <c r="H424" s="128">
        <f t="shared" si="81"/>
        <v>3044</v>
      </c>
      <c r="I424" s="113"/>
      <c r="J424" s="113"/>
      <c r="K424" s="113"/>
      <c r="L424" s="113"/>
      <c r="M424" s="113"/>
      <c r="N424" s="113"/>
      <c r="O424" s="113"/>
      <c r="P424" s="113"/>
      <c r="Q424" s="113"/>
      <c r="R424" s="113"/>
      <c r="S424" s="113"/>
      <c r="T424" s="113"/>
      <c r="U424" s="113"/>
      <c r="V424" s="113"/>
      <c r="W424" s="113"/>
      <c r="X424" s="113"/>
      <c r="Y424" s="113"/>
      <c r="Z424" s="113"/>
    </row>
    <row r="425" spans="1:26" ht="12.75" customHeight="1" x14ac:dyDescent="0.15">
      <c r="A425" s="114">
        <f>A423+1</f>
        <v>368</v>
      </c>
      <c r="B425" s="115" t="s">
        <v>1185</v>
      </c>
      <c r="C425" s="115" t="s">
        <v>785</v>
      </c>
      <c r="D425" s="149">
        <v>34</v>
      </c>
      <c r="E425" s="149">
        <v>23</v>
      </c>
      <c r="F425" s="149">
        <v>26</v>
      </c>
      <c r="G425" s="149">
        <v>60</v>
      </c>
      <c r="H425" s="116">
        <f t="shared" ref="H425:H429" si="82">SUM(D425:G425)</f>
        <v>143</v>
      </c>
      <c r="I425" s="113"/>
      <c r="J425" s="113"/>
      <c r="K425" s="113"/>
      <c r="L425" s="113"/>
      <c r="M425" s="113"/>
      <c r="N425" s="113"/>
      <c r="O425" s="113"/>
      <c r="P425" s="113"/>
      <c r="Q425" s="113"/>
      <c r="R425" s="113"/>
      <c r="S425" s="113"/>
      <c r="T425" s="113"/>
      <c r="U425" s="113"/>
      <c r="V425" s="113"/>
      <c r="W425" s="113"/>
      <c r="X425" s="113"/>
      <c r="Y425" s="113"/>
      <c r="Z425" s="113"/>
    </row>
    <row r="426" spans="1:26" ht="12.75" customHeight="1" x14ac:dyDescent="0.15">
      <c r="A426" s="114">
        <f t="shared" ref="A426:A429" si="83">A425+1</f>
        <v>369</v>
      </c>
      <c r="B426" s="115" t="s">
        <v>1185</v>
      </c>
      <c r="C426" s="115" t="s">
        <v>1185</v>
      </c>
      <c r="D426" s="149">
        <v>180</v>
      </c>
      <c r="E426" s="149">
        <v>118</v>
      </c>
      <c r="F426" s="149">
        <v>136</v>
      </c>
      <c r="G426" s="149">
        <v>313</v>
      </c>
      <c r="H426" s="116">
        <f t="shared" si="82"/>
        <v>747</v>
      </c>
      <c r="I426" s="113"/>
      <c r="J426" s="113"/>
      <c r="K426" s="113"/>
      <c r="L426" s="113"/>
      <c r="M426" s="113"/>
      <c r="N426" s="113"/>
      <c r="O426" s="113"/>
      <c r="P426" s="113"/>
      <c r="Q426" s="113"/>
      <c r="R426" s="113"/>
      <c r="S426" s="113"/>
      <c r="T426" s="113"/>
      <c r="U426" s="113"/>
      <c r="V426" s="113"/>
      <c r="W426" s="113"/>
      <c r="X426" s="113"/>
      <c r="Y426" s="113"/>
      <c r="Z426" s="113"/>
    </row>
    <row r="427" spans="1:26" ht="12.75" customHeight="1" x14ac:dyDescent="0.15">
      <c r="A427" s="114">
        <f t="shared" si="83"/>
        <v>370</v>
      </c>
      <c r="B427" s="115" t="s">
        <v>1185</v>
      </c>
      <c r="C427" s="115" t="s">
        <v>1195</v>
      </c>
      <c r="D427" s="149">
        <v>34</v>
      </c>
      <c r="E427" s="149">
        <v>22</v>
      </c>
      <c r="F427" s="149">
        <v>26</v>
      </c>
      <c r="G427" s="149">
        <v>58</v>
      </c>
      <c r="H427" s="116">
        <f t="shared" si="82"/>
        <v>140</v>
      </c>
      <c r="I427" s="113"/>
      <c r="J427" s="113"/>
      <c r="K427" s="113"/>
      <c r="L427" s="113"/>
      <c r="M427" s="113"/>
      <c r="N427" s="113"/>
      <c r="O427" s="113"/>
      <c r="P427" s="113"/>
      <c r="Q427" s="113"/>
      <c r="R427" s="113"/>
      <c r="S427" s="113"/>
      <c r="T427" s="113"/>
      <c r="U427" s="113"/>
      <c r="V427" s="113"/>
      <c r="W427" s="113"/>
      <c r="X427" s="113"/>
      <c r="Y427" s="113"/>
      <c r="Z427" s="113"/>
    </row>
    <row r="428" spans="1:26" ht="12.75" customHeight="1" x14ac:dyDescent="0.15">
      <c r="A428" s="114">
        <f t="shared" si="83"/>
        <v>371</v>
      </c>
      <c r="B428" s="115" t="s">
        <v>1185</v>
      </c>
      <c r="C428" s="115" t="s">
        <v>1261</v>
      </c>
      <c r="D428" s="149">
        <v>169</v>
      </c>
      <c r="E428" s="149">
        <v>110</v>
      </c>
      <c r="F428" s="149">
        <v>128</v>
      </c>
      <c r="G428" s="149">
        <v>293</v>
      </c>
      <c r="H428" s="116">
        <f t="shared" si="82"/>
        <v>700</v>
      </c>
      <c r="I428" s="113"/>
      <c r="J428" s="113"/>
      <c r="K428" s="113"/>
      <c r="L428" s="113"/>
      <c r="M428" s="113"/>
      <c r="N428" s="113"/>
      <c r="O428" s="113"/>
      <c r="P428" s="113"/>
      <c r="Q428" s="113"/>
      <c r="R428" s="113"/>
      <c r="S428" s="113"/>
      <c r="T428" s="113"/>
      <c r="U428" s="113"/>
      <c r="V428" s="113"/>
      <c r="W428" s="113"/>
      <c r="X428" s="113"/>
      <c r="Y428" s="113"/>
      <c r="Z428" s="113"/>
    </row>
    <row r="429" spans="1:26" ht="12.75" customHeight="1" x14ac:dyDescent="0.2">
      <c r="A429" s="114">
        <f t="shared" si="83"/>
        <v>372</v>
      </c>
      <c r="B429" s="115" t="s">
        <v>1185</v>
      </c>
      <c r="C429" s="115" t="s">
        <v>1835</v>
      </c>
      <c r="D429" s="149">
        <v>317</v>
      </c>
      <c r="E429" s="149">
        <v>207</v>
      </c>
      <c r="F429" s="149">
        <v>239</v>
      </c>
      <c r="G429" s="149">
        <v>551</v>
      </c>
      <c r="H429" s="116">
        <f t="shared" si="82"/>
        <v>1314</v>
      </c>
      <c r="I429" s="151" t="s">
        <v>1968</v>
      </c>
      <c r="J429" s="152" t="s">
        <v>1969</v>
      </c>
      <c r="K429" s="113"/>
      <c r="L429" s="113"/>
      <c r="M429" s="113"/>
      <c r="N429" s="113"/>
      <c r="O429" s="113"/>
      <c r="P429" s="113"/>
      <c r="Q429" s="113"/>
      <c r="R429" s="113"/>
      <c r="S429" s="113"/>
      <c r="T429" s="113"/>
      <c r="U429" s="113"/>
      <c r="V429" s="113"/>
      <c r="W429" s="113"/>
      <c r="X429" s="113"/>
      <c r="Y429" s="113"/>
      <c r="Z429" s="113"/>
    </row>
    <row r="430" spans="1:26" ht="12.75" customHeight="1" x14ac:dyDescent="0.15">
      <c r="A430" s="114"/>
      <c r="B430" s="153" t="s">
        <v>1970</v>
      </c>
      <c r="C430" s="132"/>
      <c r="D430" s="128">
        <f t="shared" ref="D430:H430" si="84">SUM(D431:D433)</f>
        <v>520</v>
      </c>
      <c r="E430" s="128">
        <f t="shared" si="84"/>
        <v>315</v>
      </c>
      <c r="F430" s="128">
        <f t="shared" si="84"/>
        <v>430</v>
      </c>
      <c r="G430" s="128">
        <f t="shared" si="84"/>
        <v>929</v>
      </c>
      <c r="H430" s="128">
        <f t="shared" si="84"/>
        <v>2194</v>
      </c>
      <c r="I430" s="113"/>
      <c r="J430" s="113"/>
      <c r="K430" s="113"/>
      <c r="L430" s="113"/>
      <c r="M430" s="113"/>
      <c r="N430" s="113"/>
      <c r="O430" s="113"/>
      <c r="P430" s="113"/>
      <c r="Q430" s="113"/>
      <c r="R430" s="113"/>
      <c r="S430" s="113"/>
      <c r="T430" s="113"/>
      <c r="U430" s="113"/>
      <c r="V430" s="113"/>
      <c r="W430" s="113"/>
      <c r="X430" s="113"/>
      <c r="Y430" s="113"/>
      <c r="Z430" s="113"/>
    </row>
    <row r="431" spans="1:26" ht="12.75" customHeight="1" x14ac:dyDescent="0.15">
      <c r="A431" s="114">
        <f>A429+1</f>
        <v>373</v>
      </c>
      <c r="B431" s="115" t="s">
        <v>1971</v>
      </c>
      <c r="C431" s="115" t="s">
        <v>936</v>
      </c>
      <c r="D431" s="149">
        <v>312</v>
      </c>
      <c r="E431" s="149">
        <v>189</v>
      </c>
      <c r="F431" s="149">
        <v>258</v>
      </c>
      <c r="G431" s="149">
        <v>557</v>
      </c>
      <c r="H431" s="116">
        <f t="shared" ref="H431:H433" si="85">SUM(D431:G431)</f>
        <v>1316</v>
      </c>
      <c r="I431" s="113"/>
      <c r="J431" s="113"/>
      <c r="K431" s="113"/>
      <c r="L431" s="113"/>
      <c r="M431" s="113"/>
      <c r="N431" s="113"/>
      <c r="O431" s="113"/>
      <c r="P431" s="113"/>
      <c r="Q431" s="113"/>
      <c r="R431" s="113"/>
      <c r="S431" s="113"/>
      <c r="T431" s="113"/>
      <c r="U431" s="113"/>
      <c r="V431" s="113"/>
      <c r="W431" s="113"/>
      <c r="X431" s="113"/>
      <c r="Y431" s="113"/>
      <c r="Z431" s="113"/>
    </row>
    <row r="432" spans="1:26" ht="12.75" customHeight="1" x14ac:dyDescent="0.15">
      <c r="A432" s="114">
        <f t="shared" ref="A432:A433" si="86">A431+1</f>
        <v>374</v>
      </c>
      <c r="B432" s="115" t="s">
        <v>1971</v>
      </c>
      <c r="C432" s="115" t="s">
        <v>1163</v>
      </c>
      <c r="D432" s="149">
        <v>198</v>
      </c>
      <c r="E432" s="149">
        <v>120</v>
      </c>
      <c r="F432" s="149">
        <v>164</v>
      </c>
      <c r="G432" s="149">
        <v>355</v>
      </c>
      <c r="H432" s="116">
        <f t="shared" si="85"/>
        <v>837</v>
      </c>
      <c r="I432" s="113"/>
      <c r="J432" s="113"/>
      <c r="K432" s="113"/>
      <c r="L432" s="113"/>
      <c r="M432" s="113"/>
      <c r="N432" s="113"/>
      <c r="O432" s="113"/>
      <c r="P432" s="113"/>
      <c r="Q432" s="113"/>
      <c r="R432" s="113"/>
      <c r="S432" s="113"/>
      <c r="T432" s="113"/>
      <c r="U432" s="113"/>
      <c r="V432" s="113"/>
      <c r="W432" s="113"/>
      <c r="X432" s="113"/>
      <c r="Y432" s="113"/>
      <c r="Z432" s="113"/>
    </row>
    <row r="433" spans="1:26" ht="12.75" customHeight="1" x14ac:dyDescent="0.15">
      <c r="A433" s="114">
        <f t="shared" si="86"/>
        <v>375</v>
      </c>
      <c r="B433" s="115" t="s">
        <v>1971</v>
      </c>
      <c r="C433" s="115" t="s">
        <v>1835</v>
      </c>
      <c r="D433" s="149">
        <v>10</v>
      </c>
      <c r="E433" s="149">
        <v>6</v>
      </c>
      <c r="F433" s="149">
        <v>8</v>
      </c>
      <c r="G433" s="149">
        <v>17</v>
      </c>
      <c r="H433" s="116">
        <f t="shared" si="85"/>
        <v>41</v>
      </c>
      <c r="I433" s="113"/>
      <c r="J433" s="113"/>
      <c r="K433" s="113"/>
      <c r="L433" s="113"/>
      <c r="M433" s="113"/>
      <c r="N433" s="113"/>
      <c r="O433" s="113"/>
      <c r="P433" s="113"/>
      <c r="Q433" s="113"/>
      <c r="R433" s="113"/>
      <c r="S433" s="113"/>
      <c r="T433" s="113"/>
      <c r="U433" s="113"/>
      <c r="V433" s="113"/>
      <c r="W433" s="113"/>
      <c r="X433" s="113"/>
      <c r="Y433" s="113"/>
      <c r="Z433" s="113"/>
    </row>
    <row r="434" spans="1:26" ht="12.75" customHeight="1" x14ac:dyDescent="0.15">
      <c r="A434" s="114"/>
      <c r="B434" s="153" t="s">
        <v>1972</v>
      </c>
      <c r="C434" s="120"/>
      <c r="D434" s="128">
        <f t="shared" ref="D434:H434" si="87">SUM(D435:D450)</f>
        <v>10535</v>
      </c>
      <c r="E434" s="128">
        <f t="shared" si="87"/>
        <v>6470</v>
      </c>
      <c r="F434" s="128">
        <f t="shared" si="87"/>
        <v>6635</v>
      </c>
      <c r="G434" s="128">
        <f t="shared" si="87"/>
        <v>17830</v>
      </c>
      <c r="H434" s="128">
        <f t="shared" si="87"/>
        <v>41470</v>
      </c>
      <c r="I434" s="113"/>
      <c r="J434" s="113"/>
      <c r="K434" s="113"/>
      <c r="L434" s="113"/>
      <c r="M434" s="113"/>
      <c r="N434" s="113"/>
      <c r="O434" s="113"/>
      <c r="P434" s="113"/>
      <c r="Q434" s="113"/>
      <c r="R434" s="113"/>
      <c r="S434" s="113"/>
      <c r="T434" s="113"/>
      <c r="U434" s="113"/>
      <c r="V434" s="113"/>
      <c r="W434" s="113"/>
      <c r="X434" s="113"/>
      <c r="Y434" s="113"/>
      <c r="Z434" s="113"/>
    </row>
    <row r="435" spans="1:26" ht="12.75" customHeight="1" x14ac:dyDescent="0.15">
      <c r="A435" s="114">
        <f>A433+1</f>
        <v>376</v>
      </c>
      <c r="B435" s="115" t="s">
        <v>903</v>
      </c>
      <c r="C435" s="115" t="s">
        <v>816</v>
      </c>
      <c r="D435" s="149">
        <v>2321</v>
      </c>
      <c r="E435" s="149">
        <v>1145</v>
      </c>
      <c r="F435" s="149">
        <v>1018</v>
      </c>
      <c r="G435" s="149">
        <v>1844</v>
      </c>
      <c r="H435" s="116">
        <f t="shared" ref="H435:H450" si="88">SUM(D435:G435)</f>
        <v>6328</v>
      </c>
      <c r="I435" s="113"/>
      <c r="J435" s="113"/>
      <c r="K435" s="113"/>
      <c r="L435" s="113"/>
      <c r="M435" s="113"/>
      <c r="N435" s="113"/>
      <c r="O435" s="113"/>
      <c r="P435" s="113"/>
      <c r="Q435" s="113"/>
      <c r="R435" s="113"/>
      <c r="S435" s="113"/>
      <c r="T435" s="113"/>
      <c r="U435" s="113"/>
      <c r="V435" s="113"/>
      <c r="W435" s="113"/>
      <c r="X435" s="113"/>
      <c r="Y435" s="113"/>
      <c r="Z435" s="113"/>
    </row>
    <row r="436" spans="1:26" ht="12.75" customHeight="1" x14ac:dyDescent="0.15">
      <c r="A436" s="114">
        <f t="shared" ref="A436:A450" si="89">A435+1</f>
        <v>377</v>
      </c>
      <c r="B436" s="115" t="s">
        <v>903</v>
      </c>
      <c r="C436" s="115" t="s">
        <v>820</v>
      </c>
      <c r="D436" s="149">
        <v>150</v>
      </c>
      <c r="E436" s="149">
        <v>115</v>
      </c>
      <c r="F436" s="149">
        <v>123</v>
      </c>
      <c r="G436" s="149">
        <v>201</v>
      </c>
      <c r="H436" s="116">
        <f t="shared" si="88"/>
        <v>589</v>
      </c>
      <c r="I436" s="113"/>
      <c r="J436" s="113"/>
      <c r="K436" s="113"/>
      <c r="L436" s="113"/>
      <c r="M436" s="113"/>
      <c r="N436" s="113"/>
      <c r="O436" s="113"/>
      <c r="P436" s="113"/>
      <c r="Q436" s="113"/>
      <c r="R436" s="113"/>
      <c r="S436" s="113"/>
      <c r="T436" s="113"/>
      <c r="U436" s="113"/>
      <c r="V436" s="113"/>
      <c r="W436" s="113"/>
      <c r="X436" s="113"/>
      <c r="Y436" s="113"/>
      <c r="Z436" s="113"/>
    </row>
    <row r="437" spans="1:26" ht="12.75" customHeight="1" x14ac:dyDescent="0.15">
      <c r="A437" s="114">
        <f t="shared" si="89"/>
        <v>378</v>
      </c>
      <c r="B437" s="115" t="s">
        <v>903</v>
      </c>
      <c r="C437" s="115" t="s">
        <v>891</v>
      </c>
      <c r="D437" s="149">
        <v>128</v>
      </c>
      <c r="E437" s="149">
        <v>169</v>
      </c>
      <c r="F437" s="149">
        <v>204</v>
      </c>
      <c r="G437" s="149">
        <v>211</v>
      </c>
      <c r="H437" s="116">
        <f t="shared" si="88"/>
        <v>712</v>
      </c>
      <c r="I437" s="113"/>
      <c r="J437" s="113"/>
      <c r="K437" s="113"/>
      <c r="L437" s="113"/>
      <c r="M437" s="113"/>
      <c r="N437" s="113"/>
      <c r="O437" s="113"/>
      <c r="P437" s="113"/>
      <c r="Q437" s="113"/>
      <c r="R437" s="113"/>
      <c r="S437" s="113"/>
      <c r="T437" s="113"/>
      <c r="U437" s="113"/>
      <c r="V437" s="113"/>
      <c r="W437" s="113"/>
      <c r="X437" s="113"/>
      <c r="Y437" s="113"/>
      <c r="Z437" s="113"/>
    </row>
    <row r="438" spans="1:26" ht="12.75" customHeight="1" x14ac:dyDescent="0.15">
      <c r="A438" s="114">
        <f t="shared" si="89"/>
        <v>379</v>
      </c>
      <c r="B438" s="115" t="s">
        <v>903</v>
      </c>
      <c r="C438" s="115" t="s">
        <v>901</v>
      </c>
      <c r="D438" s="149">
        <v>123</v>
      </c>
      <c r="E438" s="149">
        <v>83</v>
      </c>
      <c r="F438" s="149">
        <v>75</v>
      </c>
      <c r="G438" s="149">
        <v>243</v>
      </c>
      <c r="H438" s="116">
        <f t="shared" si="88"/>
        <v>524</v>
      </c>
      <c r="I438" s="113"/>
      <c r="J438" s="113"/>
      <c r="K438" s="113"/>
      <c r="L438" s="113"/>
      <c r="M438" s="113"/>
      <c r="N438" s="113"/>
      <c r="O438" s="113"/>
      <c r="P438" s="113"/>
      <c r="Q438" s="113"/>
      <c r="R438" s="113"/>
      <c r="S438" s="113"/>
      <c r="T438" s="113"/>
      <c r="U438" s="113"/>
      <c r="V438" s="113"/>
      <c r="W438" s="113"/>
      <c r="X438" s="113"/>
      <c r="Y438" s="113"/>
      <c r="Z438" s="113"/>
    </row>
    <row r="439" spans="1:26" ht="12.75" customHeight="1" x14ac:dyDescent="0.15">
      <c r="A439" s="114">
        <f t="shared" si="89"/>
        <v>380</v>
      </c>
      <c r="B439" s="115" t="s">
        <v>903</v>
      </c>
      <c r="C439" s="115" t="s">
        <v>903</v>
      </c>
      <c r="D439" s="149">
        <v>5666</v>
      </c>
      <c r="E439" s="149">
        <v>3289</v>
      </c>
      <c r="F439" s="149">
        <v>3571</v>
      </c>
      <c r="G439" s="149">
        <v>11039</v>
      </c>
      <c r="H439" s="116">
        <f t="shared" si="88"/>
        <v>23565</v>
      </c>
      <c r="I439" s="113"/>
      <c r="J439" s="113"/>
      <c r="K439" s="113"/>
      <c r="L439" s="113"/>
      <c r="M439" s="113"/>
      <c r="N439" s="113"/>
      <c r="O439" s="113"/>
      <c r="P439" s="113"/>
      <c r="Q439" s="113"/>
      <c r="R439" s="113"/>
      <c r="S439" s="113"/>
      <c r="T439" s="113"/>
      <c r="U439" s="113"/>
      <c r="V439" s="113"/>
      <c r="W439" s="113"/>
      <c r="X439" s="113"/>
      <c r="Y439" s="113"/>
      <c r="Z439" s="113"/>
    </row>
    <row r="440" spans="1:26" ht="12.75" customHeight="1" x14ac:dyDescent="0.15">
      <c r="A440" s="114">
        <f t="shared" si="89"/>
        <v>381</v>
      </c>
      <c r="B440" s="115" t="s">
        <v>903</v>
      </c>
      <c r="C440" s="115" t="s">
        <v>943</v>
      </c>
      <c r="D440" s="149">
        <v>87</v>
      </c>
      <c r="E440" s="149">
        <v>107</v>
      </c>
      <c r="F440" s="149">
        <v>106</v>
      </c>
      <c r="G440" s="149">
        <v>124</v>
      </c>
      <c r="H440" s="116">
        <f t="shared" si="88"/>
        <v>424</v>
      </c>
      <c r="I440" s="113"/>
      <c r="J440" s="113"/>
      <c r="K440" s="113"/>
      <c r="L440" s="113"/>
      <c r="M440" s="113"/>
      <c r="N440" s="113"/>
      <c r="O440" s="113"/>
      <c r="P440" s="113"/>
      <c r="Q440" s="113"/>
      <c r="R440" s="113"/>
      <c r="S440" s="113"/>
      <c r="T440" s="113"/>
      <c r="U440" s="113"/>
      <c r="V440" s="113"/>
      <c r="W440" s="113"/>
      <c r="X440" s="113"/>
      <c r="Y440" s="113"/>
      <c r="Z440" s="113"/>
    </row>
    <row r="441" spans="1:26" ht="12.75" customHeight="1" x14ac:dyDescent="0.15">
      <c r="A441" s="114">
        <f t="shared" si="89"/>
        <v>382</v>
      </c>
      <c r="B441" s="115" t="s">
        <v>903</v>
      </c>
      <c r="C441" s="115" t="s">
        <v>956</v>
      </c>
      <c r="D441" s="149">
        <v>238</v>
      </c>
      <c r="E441" s="149">
        <v>211</v>
      </c>
      <c r="F441" s="149">
        <v>202</v>
      </c>
      <c r="G441" s="149">
        <v>258</v>
      </c>
      <c r="H441" s="116">
        <f t="shared" si="88"/>
        <v>909</v>
      </c>
      <c r="I441" s="113"/>
      <c r="J441" s="113"/>
      <c r="K441" s="113"/>
      <c r="L441" s="113"/>
      <c r="M441" s="113"/>
      <c r="N441" s="113"/>
      <c r="O441" s="113"/>
      <c r="P441" s="113"/>
      <c r="Q441" s="113"/>
      <c r="R441" s="113"/>
      <c r="S441" s="113"/>
      <c r="T441" s="113"/>
      <c r="U441" s="113"/>
      <c r="V441" s="113"/>
      <c r="W441" s="113"/>
      <c r="X441" s="113"/>
      <c r="Y441" s="113"/>
      <c r="Z441" s="113"/>
    </row>
    <row r="442" spans="1:26" ht="12.75" customHeight="1" x14ac:dyDescent="0.15">
      <c r="A442" s="114">
        <f t="shared" si="89"/>
        <v>383</v>
      </c>
      <c r="B442" s="115" t="s">
        <v>903</v>
      </c>
      <c r="C442" s="115" t="s">
        <v>958</v>
      </c>
      <c r="D442" s="149">
        <v>113</v>
      </c>
      <c r="E442" s="149">
        <v>70</v>
      </c>
      <c r="F442" s="149">
        <v>60</v>
      </c>
      <c r="G442" s="149">
        <v>131</v>
      </c>
      <c r="H442" s="116">
        <f t="shared" si="88"/>
        <v>374</v>
      </c>
      <c r="I442" s="113"/>
      <c r="J442" s="113"/>
      <c r="K442" s="113"/>
      <c r="L442" s="113"/>
      <c r="M442" s="113"/>
      <c r="N442" s="113"/>
      <c r="O442" s="113"/>
      <c r="P442" s="113"/>
      <c r="Q442" s="113"/>
      <c r="R442" s="113"/>
      <c r="S442" s="113"/>
      <c r="T442" s="113"/>
      <c r="U442" s="113"/>
      <c r="V442" s="113"/>
      <c r="W442" s="113"/>
      <c r="X442" s="113"/>
      <c r="Y442" s="113"/>
      <c r="Z442" s="113"/>
    </row>
    <row r="443" spans="1:26" ht="12.75" customHeight="1" x14ac:dyDescent="0.15">
      <c r="A443" s="114">
        <f t="shared" si="89"/>
        <v>384</v>
      </c>
      <c r="B443" s="115" t="s">
        <v>903</v>
      </c>
      <c r="C443" s="115" t="s">
        <v>1021</v>
      </c>
      <c r="D443" s="149">
        <v>80</v>
      </c>
      <c r="E443" s="149">
        <v>56</v>
      </c>
      <c r="F443" s="149">
        <v>77</v>
      </c>
      <c r="G443" s="149">
        <v>341</v>
      </c>
      <c r="H443" s="116">
        <f t="shared" si="88"/>
        <v>554</v>
      </c>
      <c r="I443" s="113"/>
      <c r="J443" s="113"/>
      <c r="K443" s="113"/>
      <c r="L443" s="113"/>
      <c r="M443" s="113"/>
      <c r="N443" s="113"/>
      <c r="O443" s="113"/>
      <c r="P443" s="113"/>
      <c r="Q443" s="113"/>
      <c r="R443" s="113"/>
      <c r="S443" s="113"/>
      <c r="T443" s="113"/>
      <c r="U443" s="113"/>
      <c r="V443" s="113"/>
      <c r="W443" s="113"/>
      <c r="X443" s="113"/>
      <c r="Y443" s="113"/>
      <c r="Z443" s="113"/>
    </row>
    <row r="444" spans="1:26" ht="12.75" customHeight="1" x14ac:dyDescent="0.15">
      <c r="A444" s="114">
        <f t="shared" si="89"/>
        <v>385</v>
      </c>
      <c r="B444" s="115" t="s">
        <v>903</v>
      </c>
      <c r="C444" s="115" t="s">
        <v>1063</v>
      </c>
      <c r="D444" s="149">
        <v>111</v>
      </c>
      <c r="E444" s="149">
        <v>86</v>
      </c>
      <c r="F444" s="149">
        <v>105</v>
      </c>
      <c r="G444" s="149">
        <v>367</v>
      </c>
      <c r="H444" s="116">
        <f t="shared" si="88"/>
        <v>669</v>
      </c>
      <c r="I444" s="113"/>
      <c r="J444" s="113"/>
      <c r="K444" s="113"/>
      <c r="L444" s="113"/>
      <c r="M444" s="113"/>
      <c r="N444" s="113"/>
      <c r="O444" s="113"/>
      <c r="P444" s="113"/>
      <c r="Q444" s="113"/>
      <c r="R444" s="113"/>
      <c r="S444" s="113"/>
      <c r="T444" s="113"/>
      <c r="U444" s="113"/>
      <c r="V444" s="113"/>
      <c r="W444" s="113"/>
      <c r="X444" s="113"/>
      <c r="Y444" s="113"/>
      <c r="Z444" s="113"/>
    </row>
    <row r="445" spans="1:26" ht="12.75" customHeight="1" x14ac:dyDescent="0.15">
      <c r="A445" s="114">
        <f t="shared" si="89"/>
        <v>386</v>
      </c>
      <c r="B445" s="115" t="s">
        <v>903</v>
      </c>
      <c r="C445" s="115" t="s">
        <v>1081</v>
      </c>
      <c r="D445" s="149">
        <v>110</v>
      </c>
      <c r="E445" s="149">
        <v>82</v>
      </c>
      <c r="F445" s="149">
        <v>77</v>
      </c>
      <c r="G445" s="149">
        <v>319</v>
      </c>
      <c r="H445" s="116">
        <f t="shared" si="88"/>
        <v>588</v>
      </c>
      <c r="I445" s="113"/>
      <c r="J445" s="113"/>
      <c r="K445" s="113"/>
      <c r="L445" s="113"/>
      <c r="M445" s="113"/>
      <c r="N445" s="113"/>
      <c r="O445" s="113"/>
      <c r="P445" s="113"/>
      <c r="Q445" s="113"/>
      <c r="R445" s="113"/>
      <c r="S445" s="113"/>
      <c r="T445" s="113"/>
      <c r="U445" s="113"/>
      <c r="V445" s="113"/>
      <c r="W445" s="113"/>
      <c r="X445" s="113"/>
      <c r="Y445" s="113"/>
      <c r="Z445" s="113"/>
    </row>
    <row r="446" spans="1:26" ht="12.75" customHeight="1" x14ac:dyDescent="0.15">
      <c r="A446" s="114">
        <f t="shared" si="89"/>
        <v>387</v>
      </c>
      <c r="B446" s="115" t="s">
        <v>903</v>
      </c>
      <c r="C446" s="115" t="s">
        <v>1121</v>
      </c>
      <c r="D446" s="149">
        <v>393</v>
      </c>
      <c r="E446" s="149">
        <v>204</v>
      </c>
      <c r="F446" s="149">
        <v>161</v>
      </c>
      <c r="G446" s="149">
        <v>553</v>
      </c>
      <c r="H446" s="116">
        <f t="shared" si="88"/>
        <v>1311</v>
      </c>
      <c r="I446" s="113"/>
      <c r="J446" s="113"/>
      <c r="K446" s="113"/>
      <c r="L446" s="113"/>
      <c r="M446" s="113"/>
      <c r="N446" s="113"/>
      <c r="O446" s="113"/>
      <c r="P446" s="113"/>
      <c r="Q446" s="113"/>
      <c r="R446" s="113"/>
      <c r="S446" s="113"/>
      <c r="T446" s="113"/>
      <c r="U446" s="113"/>
      <c r="V446" s="113"/>
      <c r="W446" s="113"/>
      <c r="X446" s="113"/>
      <c r="Y446" s="113"/>
      <c r="Z446" s="113"/>
    </row>
    <row r="447" spans="1:26" ht="12.75" customHeight="1" x14ac:dyDescent="0.15">
      <c r="A447" s="114">
        <f t="shared" si="89"/>
        <v>388</v>
      </c>
      <c r="B447" s="115" t="s">
        <v>903</v>
      </c>
      <c r="C447" s="115" t="s">
        <v>1161</v>
      </c>
      <c r="D447" s="149">
        <v>103</v>
      </c>
      <c r="E447" s="149">
        <v>36</v>
      </c>
      <c r="F447" s="149">
        <v>35</v>
      </c>
      <c r="G447" s="149">
        <v>204</v>
      </c>
      <c r="H447" s="116">
        <f t="shared" si="88"/>
        <v>378</v>
      </c>
      <c r="I447" s="113"/>
      <c r="J447" s="113"/>
      <c r="K447" s="113"/>
      <c r="L447" s="113"/>
      <c r="M447" s="113"/>
      <c r="N447" s="113"/>
      <c r="O447" s="113"/>
      <c r="P447" s="113"/>
      <c r="Q447" s="113"/>
      <c r="R447" s="113"/>
      <c r="S447" s="113"/>
      <c r="T447" s="113"/>
      <c r="U447" s="113"/>
      <c r="V447" s="113"/>
      <c r="W447" s="113"/>
      <c r="X447" s="113"/>
      <c r="Y447" s="113"/>
      <c r="Z447" s="113"/>
    </row>
    <row r="448" spans="1:26" ht="12.75" customHeight="1" x14ac:dyDescent="0.15">
      <c r="A448" s="114">
        <f t="shared" si="89"/>
        <v>389</v>
      </c>
      <c r="B448" s="115" t="s">
        <v>903</v>
      </c>
      <c r="C448" s="115" t="s">
        <v>1178</v>
      </c>
      <c r="D448" s="149">
        <v>312</v>
      </c>
      <c r="E448" s="149">
        <v>175</v>
      </c>
      <c r="F448" s="149">
        <v>163</v>
      </c>
      <c r="G448" s="149">
        <v>568</v>
      </c>
      <c r="H448" s="116">
        <f t="shared" si="88"/>
        <v>1218</v>
      </c>
      <c r="I448" s="113"/>
      <c r="J448" s="113"/>
      <c r="K448" s="113"/>
      <c r="L448" s="113"/>
      <c r="M448" s="113"/>
      <c r="N448" s="113"/>
      <c r="O448" s="113"/>
      <c r="P448" s="113"/>
      <c r="Q448" s="113"/>
      <c r="R448" s="113"/>
      <c r="S448" s="113"/>
      <c r="T448" s="113"/>
      <c r="U448" s="113"/>
      <c r="V448" s="113"/>
      <c r="W448" s="113"/>
      <c r="X448" s="113"/>
      <c r="Y448" s="113"/>
      <c r="Z448" s="113"/>
    </row>
    <row r="449" spans="1:26" ht="12.75" customHeight="1" x14ac:dyDescent="0.15">
      <c r="A449" s="114">
        <f t="shared" si="89"/>
        <v>390</v>
      </c>
      <c r="B449" s="115" t="s">
        <v>903</v>
      </c>
      <c r="C449" s="115" t="s">
        <v>1199</v>
      </c>
      <c r="D449" s="149">
        <v>140</v>
      </c>
      <c r="E449" s="149">
        <v>115</v>
      </c>
      <c r="F449" s="149">
        <v>69</v>
      </c>
      <c r="G449" s="149">
        <v>281</v>
      </c>
      <c r="H449" s="116">
        <f t="shared" si="88"/>
        <v>605</v>
      </c>
      <c r="I449" s="113"/>
      <c r="J449" s="113"/>
      <c r="K449" s="113"/>
      <c r="L449" s="113"/>
      <c r="M449" s="113"/>
      <c r="N449" s="113"/>
      <c r="O449" s="113"/>
      <c r="P449" s="113"/>
      <c r="Q449" s="113"/>
      <c r="R449" s="113"/>
      <c r="S449" s="113"/>
      <c r="T449" s="113"/>
      <c r="U449" s="113"/>
      <c r="V449" s="113"/>
      <c r="W449" s="113"/>
      <c r="X449" s="113"/>
      <c r="Y449" s="113"/>
      <c r="Z449" s="113"/>
    </row>
    <row r="450" spans="1:26" ht="12.75" customHeight="1" x14ac:dyDescent="0.15">
      <c r="A450" s="114">
        <f t="shared" si="89"/>
        <v>391</v>
      </c>
      <c r="B450" s="115" t="s">
        <v>903</v>
      </c>
      <c r="C450" s="115" t="s">
        <v>1835</v>
      </c>
      <c r="D450" s="149">
        <v>460</v>
      </c>
      <c r="E450" s="149">
        <v>527</v>
      </c>
      <c r="F450" s="149">
        <v>589</v>
      </c>
      <c r="G450" s="149">
        <v>1146</v>
      </c>
      <c r="H450" s="116">
        <f t="shared" si="88"/>
        <v>2722</v>
      </c>
      <c r="I450" s="113"/>
      <c r="J450" s="113"/>
      <c r="K450" s="113"/>
      <c r="L450" s="113"/>
      <c r="M450" s="113"/>
      <c r="N450" s="113"/>
      <c r="O450" s="113"/>
      <c r="P450" s="113"/>
      <c r="Q450" s="113"/>
      <c r="R450" s="113"/>
      <c r="S450" s="113"/>
      <c r="T450" s="113"/>
      <c r="U450" s="113"/>
      <c r="V450" s="113"/>
      <c r="W450" s="113"/>
      <c r="X450" s="113"/>
      <c r="Y450" s="113"/>
      <c r="Z450" s="113"/>
    </row>
    <row r="451" spans="1:26" ht="12.75" customHeight="1" x14ac:dyDescent="0.15">
      <c r="A451" s="114"/>
      <c r="B451" s="153" t="s">
        <v>1973</v>
      </c>
      <c r="C451" s="120"/>
      <c r="D451" s="128">
        <f t="shared" ref="D451:H451" si="90">SUM(D452:D463)</f>
        <v>16851</v>
      </c>
      <c r="E451" s="128">
        <f t="shared" si="90"/>
        <v>10554</v>
      </c>
      <c r="F451" s="128">
        <f t="shared" si="90"/>
        <v>11234</v>
      </c>
      <c r="G451" s="128">
        <f t="shared" si="90"/>
        <v>29034</v>
      </c>
      <c r="H451" s="128">
        <f t="shared" si="90"/>
        <v>67673</v>
      </c>
      <c r="I451" s="113"/>
      <c r="J451" s="113"/>
      <c r="K451" s="113"/>
      <c r="L451" s="113"/>
      <c r="M451" s="113"/>
      <c r="N451" s="113"/>
      <c r="O451" s="113"/>
      <c r="P451" s="113"/>
      <c r="Q451" s="113"/>
      <c r="R451" s="113"/>
      <c r="S451" s="113"/>
      <c r="T451" s="113"/>
      <c r="U451" s="113"/>
      <c r="V451" s="113"/>
      <c r="W451" s="113"/>
      <c r="X451" s="113"/>
      <c r="Y451" s="113"/>
      <c r="Z451" s="113"/>
    </row>
    <row r="452" spans="1:26" ht="12.75" customHeight="1" x14ac:dyDescent="0.15">
      <c r="A452" s="114">
        <f>A450+1</f>
        <v>392</v>
      </c>
      <c r="B452" s="115" t="s">
        <v>1974</v>
      </c>
      <c r="C452" s="115" t="s">
        <v>713</v>
      </c>
      <c r="D452" s="149">
        <v>398</v>
      </c>
      <c r="E452" s="149">
        <v>239</v>
      </c>
      <c r="F452" s="149">
        <v>183</v>
      </c>
      <c r="G452" s="149">
        <v>349</v>
      </c>
      <c r="H452" s="116">
        <f t="shared" ref="H452:H470" si="91">SUM(D452:G452)</f>
        <v>1169</v>
      </c>
      <c r="I452" s="113"/>
      <c r="J452" s="113"/>
      <c r="K452" s="113"/>
      <c r="L452" s="113"/>
      <c r="M452" s="113"/>
      <c r="N452" s="113"/>
      <c r="O452" s="113"/>
      <c r="P452" s="113"/>
      <c r="Q452" s="113"/>
      <c r="R452" s="113"/>
      <c r="S452" s="113"/>
      <c r="T452" s="113"/>
      <c r="U452" s="113"/>
      <c r="V452" s="113"/>
      <c r="W452" s="113"/>
      <c r="X452" s="113"/>
      <c r="Y452" s="113"/>
      <c r="Z452" s="113"/>
    </row>
    <row r="453" spans="1:26" ht="12.75" customHeight="1" x14ac:dyDescent="0.15">
      <c r="A453" s="114">
        <f t="shared" ref="A453:A463" si="92">A452+1</f>
        <v>393</v>
      </c>
      <c r="B453" s="115" t="s">
        <v>1974</v>
      </c>
      <c r="C453" s="115" t="s">
        <v>733</v>
      </c>
      <c r="D453" s="149">
        <v>9706</v>
      </c>
      <c r="E453" s="149">
        <v>5800</v>
      </c>
      <c r="F453" s="149">
        <v>6453</v>
      </c>
      <c r="G453" s="149">
        <v>14331</v>
      </c>
      <c r="H453" s="116">
        <f t="shared" si="91"/>
        <v>36290</v>
      </c>
      <c r="I453" s="113"/>
      <c r="J453" s="113"/>
      <c r="K453" s="113"/>
      <c r="L453" s="113"/>
      <c r="M453" s="113"/>
      <c r="N453" s="113"/>
      <c r="O453" s="113"/>
      <c r="P453" s="113"/>
      <c r="Q453" s="113"/>
      <c r="R453" s="113"/>
      <c r="S453" s="113"/>
      <c r="T453" s="113"/>
      <c r="U453" s="113"/>
      <c r="V453" s="113"/>
      <c r="W453" s="113"/>
      <c r="X453" s="113"/>
      <c r="Y453" s="113"/>
      <c r="Z453" s="113"/>
    </row>
    <row r="454" spans="1:26" ht="12.75" customHeight="1" x14ac:dyDescent="0.15">
      <c r="A454" s="114">
        <f t="shared" si="92"/>
        <v>394</v>
      </c>
      <c r="B454" s="115" t="s">
        <v>1974</v>
      </c>
      <c r="C454" s="115" t="s">
        <v>776</v>
      </c>
      <c r="D454" s="149">
        <v>254</v>
      </c>
      <c r="E454" s="149">
        <v>131</v>
      </c>
      <c r="F454" s="149">
        <v>155</v>
      </c>
      <c r="G454" s="149">
        <v>726</v>
      </c>
      <c r="H454" s="116">
        <f t="shared" si="91"/>
        <v>1266</v>
      </c>
      <c r="I454" s="113"/>
      <c r="J454" s="113"/>
      <c r="K454" s="113"/>
      <c r="L454" s="113"/>
      <c r="M454" s="113"/>
      <c r="N454" s="113"/>
      <c r="O454" s="113"/>
      <c r="P454" s="113"/>
      <c r="Q454" s="113"/>
      <c r="R454" s="113"/>
      <c r="S454" s="113"/>
      <c r="T454" s="113"/>
      <c r="U454" s="113"/>
      <c r="V454" s="113"/>
      <c r="W454" s="113"/>
      <c r="X454" s="113"/>
      <c r="Y454" s="113"/>
      <c r="Z454" s="113"/>
    </row>
    <row r="455" spans="1:26" ht="12.75" customHeight="1" x14ac:dyDescent="0.15">
      <c r="A455" s="114">
        <f t="shared" si="92"/>
        <v>395</v>
      </c>
      <c r="B455" s="115" t="s">
        <v>1974</v>
      </c>
      <c r="C455" s="115" t="s">
        <v>851</v>
      </c>
      <c r="D455" s="149">
        <v>396</v>
      </c>
      <c r="E455" s="149">
        <v>277</v>
      </c>
      <c r="F455" s="149">
        <v>243</v>
      </c>
      <c r="G455" s="149">
        <v>546</v>
      </c>
      <c r="H455" s="116">
        <f t="shared" si="91"/>
        <v>1462</v>
      </c>
      <c r="I455" s="113"/>
      <c r="J455" s="113"/>
      <c r="K455" s="113"/>
      <c r="L455" s="113"/>
      <c r="M455" s="113"/>
      <c r="N455" s="113"/>
      <c r="O455" s="113"/>
      <c r="P455" s="113"/>
      <c r="Q455" s="113"/>
      <c r="R455" s="113"/>
      <c r="S455" s="113"/>
      <c r="T455" s="113"/>
      <c r="U455" s="113"/>
      <c r="V455" s="113"/>
      <c r="W455" s="113"/>
      <c r="X455" s="113"/>
      <c r="Y455" s="113"/>
      <c r="Z455" s="113"/>
    </row>
    <row r="456" spans="1:26" ht="12.75" customHeight="1" x14ac:dyDescent="0.15">
      <c r="A456" s="114">
        <f t="shared" si="92"/>
        <v>396</v>
      </c>
      <c r="B456" s="115" t="s">
        <v>1974</v>
      </c>
      <c r="C456" s="115" t="s">
        <v>1013</v>
      </c>
      <c r="D456" s="149">
        <v>11</v>
      </c>
      <c r="E456" s="149">
        <v>5</v>
      </c>
      <c r="F456" s="149">
        <v>6</v>
      </c>
      <c r="G456" s="149">
        <v>14</v>
      </c>
      <c r="H456" s="116">
        <f t="shared" si="91"/>
        <v>36</v>
      </c>
      <c r="I456" s="113"/>
      <c r="J456" s="113"/>
      <c r="K456" s="113"/>
      <c r="L456" s="113"/>
      <c r="M456" s="113"/>
      <c r="N456" s="113"/>
      <c r="O456" s="113"/>
      <c r="P456" s="113"/>
      <c r="Q456" s="113"/>
      <c r="R456" s="113"/>
      <c r="S456" s="113"/>
      <c r="T456" s="113"/>
      <c r="U456" s="113"/>
      <c r="V456" s="113"/>
      <c r="W456" s="113"/>
      <c r="X456" s="113"/>
      <c r="Y456" s="113"/>
      <c r="Z456" s="113"/>
    </row>
    <row r="457" spans="1:26" ht="12.75" customHeight="1" x14ac:dyDescent="0.15">
      <c r="A457" s="114">
        <f t="shared" si="92"/>
        <v>397</v>
      </c>
      <c r="B457" s="115" t="s">
        <v>1974</v>
      </c>
      <c r="C457" s="115" t="s">
        <v>1975</v>
      </c>
      <c r="D457" s="149">
        <v>93</v>
      </c>
      <c r="E457" s="149">
        <v>73</v>
      </c>
      <c r="F457" s="149">
        <v>66</v>
      </c>
      <c r="G457" s="149">
        <v>79</v>
      </c>
      <c r="H457" s="116">
        <f t="shared" si="91"/>
        <v>311</v>
      </c>
      <c r="I457" s="113"/>
      <c r="J457" s="113"/>
      <c r="K457" s="113"/>
      <c r="L457" s="113"/>
      <c r="M457" s="113"/>
      <c r="N457" s="113"/>
      <c r="O457" s="113"/>
      <c r="P457" s="113"/>
      <c r="Q457" s="113"/>
      <c r="R457" s="113"/>
      <c r="S457" s="113"/>
      <c r="T457" s="113"/>
      <c r="U457" s="113"/>
      <c r="V457" s="113"/>
      <c r="W457" s="113"/>
      <c r="X457" s="113"/>
      <c r="Y457" s="113"/>
      <c r="Z457" s="113"/>
    </row>
    <row r="458" spans="1:26" ht="12.75" customHeight="1" x14ac:dyDescent="0.15">
      <c r="A458" s="114">
        <f t="shared" si="92"/>
        <v>398</v>
      </c>
      <c r="B458" s="115" t="s">
        <v>1974</v>
      </c>
      <c r="C458" s="115" t="s">
        <v>1124</v>
      </c>
      <c r="D458" s="149">
        <v>159</v>
      </c>
      <c r="E458" s="149">
        <v>131</v>
      </c>
      <c r="F458" s="149">
        <v>207</v>
      </c>
      <c r="G458" s="149">
        <v>848</v>
      </c>
      <c r="H458" s="116">
        <f t="shared" si="91"/>
        <v>1345</v>
      </c>
      <c r="I458" s="113"/>
      <c r="J458" s="113"/>
      <c r="K458" s="113"/>
      <c r="L458" s="113"/>
      <c r="M458" s="113"/>
      <c r="N458" s="113"/>
      <c r="O458" s="113"/>
      <c r="P458" s="113"/>
      <c r="Q458" s="113"/>
      <c r="R458" s="113"/>
      <c r="S458" s="113"/>
      <c r="T458" s="113"/>
      <c r="U458" s="113"/>
      <c r="V458" s="113"/>
      <c r="W458" s="113"/>
      <c r="X458" s="113"/>
      <c r="Y458" s="113"/>
      <c r="Z458" s="113"/>
    </row>
    <row r="459" spans="1:26" ht="12.75" customHeight="1" x14ac:dyDescent="0.15">
      <c r="A459" s="114">
        <f t="shared" si="92"/>
        <v>399</v>
      </c>
      <c r="B459" s="115" t="s">
        <v>1974</v>
      </c>
      <c r="C459" s="115" t="s">
        <v>1200</v>
      </c>
      <c r="D459" s="149">
        <v>417</v>
      </c>
      <c r="E459" s="149">
        <v>426</v>
      </c>
      <c r="F459" s="149">
        <v>397</v>
      </c>
      <c r="G459" s="149">
        <v>796</v>
      </c>
      <c r="H459" s="116">
        <f t="shared" si="91"/>
        <v>2036</v>
      </c>
      <c r="I459" s="113"/>
      <c r="J459" s="113"/>
      <c r="K459" s="113"/>
      <c r="L459" s="113"/>
      <c r="M459" s="113"/>
      <c r="N459" s="113"/>
      <c r="O459" s="113"/>
      <c r="P459" s="113"/>
      <c r="Q459" s="113"/>
      <c r="R459" s="113"/>
      <c r="S459" s="113"/>
      <c r="T459" s="113"/>
      <c r="U459" s="113"/>
      <c r="V459" s="113"/>
      <c r="W459" s="113"/>
      <c r="X459" s="113"/>
      <c r="Y459" s="113"/>
      <c r="Z459" s="113"/>
    </row>
    <row r="460" spans="1:26" ht="12.75" customHeight="1" x14ac:dyDescent="0.15">
      <c r="A460" s="114">
        <f t="shared" si="92"/>
        <v>400</v>
      </c>
      <c r="B460" s="115" t="s">
        <v>1974</v>
      </c>
      <c r="C460" s="115" t="s">
        <v>1225</v>
      </c>
      <c r="D460" s="149">
        <v>52</v>
      </c>
      <c r="E460" s="149">
        <v>26</v>
      </c>
      <c r="F460" s="149">
        <v>30</v>
      </c>
      <c r="G460" s="149">
        <v>146</v>
      </c>
      <c r="H460" s="116">
        <f t="shared" si="91"/>
        <v>254</v>
      </c>
      <c r="I460" s="113"/>
      <c r="J460" s="113"/>
      <c r="K460" s="113"/>
      <c r="L460" s="113"/>
      <c r="M460" s="113"/>
      <c r="N460" s="113"/>
      <c r="O460" s="113"/>
      <c r="P460" s="113"/>
      <c r="Q460" s="113"/>
      <c r="R460" s="113"/>
      <c r="S460" s="113"/>
      <c r="T460" s="113"/>
      <c r="U460" s="113"/>
      <c r="V460" s="113"/>
      <c r="W460" s="113"/>
      <c r="X460" s="113"/>
      <c r="Y460" s="113"/>
      <c r="Z460" s="113"/>
    </row>
    <row r="461" spans="1:26" ht="12.75" customHeight="1" x14ac:dyDescent="0.15">
      <c r="A461" s="114">
        <f t="shared" si="92"/>
        <v>401</v>
      </c>
      <c r="B461" s="115" t="s">
        <v>1974</v>
      </c>
      <c r="C461" s="115" t="s">
        <v>1226</v>
      </c>
      <c r="D461" s="149">
        <v>127</v>
      </c>
      <c r="E461" s="149">
        <v>64</v>
      </c>
      <c r="F461" s="149">
        <v>88</v>
      </c>
      <c r="G461" s="149">
        <v>216</v>
      </c>
      <c r="H461" s="116">
        <f t="shared" si="91"/>
        <v>495</v>
      </c>
      <c r="I461" s="113"/>
      <c r="J461" s="113"/>
      <c r="K461" s="113"/>
      <c r="L461" s="113"/>
      <c r="M461" s="113"/>
      <c r="N461" s="113"/>
      <c r="O461" s="113"/>
      <c r="P461" s="113"/>
      <c r="Q461" s="113"/>
      <c r="R461" s="113"/>
      <c r="S461" s="113"/>
      <c r="T461" s="113"/>
      <c r="U461" s="113"/>
      <c r="V461" s="113"/>
      <c r="W461" s="113"/>
      <c r="X461" s="113"/>
      <c r="Y461" s="113"/>
      <c r="Z461" s="113"/>
    </row>
    <row r="462" spans="1:26" ht="12.75" customHeight="1" x14ac:dyDescent="0.15">
      <c r="A462" s="114">
        <f t="shared" si="92"/>
        <v>402</v>
      </c>
      <c r="B462" s="115" t="s">
        <v>1974</v>
      </c>
      <c r="C462" s="115" t="s">
        <v>1259</v>
      </c>
      <c r="D462" s="149">
        <v>350</v>
      </c>
      <c r="E462" s="149">
        <v>275</v>
      </c>
      <c r="F462" s="149">
        <v>280</v>
      </c>
      <c r="G462" s="149">
        <v>521</v>
      </c>
      <c r="H462" s="116">
        <f t="shared" si="91"/>
        <v>1426</v>
      </c>
      <c r="I462" s="113"/>
      <c r="J462" s="113"/>
      <c r="K462" s="113"/>
      <c r="L462" s="113"/>
      <c r="M462" s="113"/>
      <c r="N462" s="113"/>
      <c r="O462" s="113"/>
      <c r="P462" s="113"/>
      <c r="Q462" s="113"/>
      <c r="R462" s="113"/>
      <c r="S462" s="113"/>
      <c r="T462" s="113"/>
      <c r="U462" s="113"/>
      <c r="V462" s="113"/>
      <c r="W462" s="113"/>
      <c r="X462" s="113"/>
      <c r="Y462" s="113"/>
      <c r="Z462" s="113"/>
    </row>
    <row r="463" spans="1:26" ht="12.75" customHeight="1" x14ac:dyDescent="0.15">
      <c r="A463" s="114">
        <f t="shared" si="92"/>
        <v>403</v>
      </c>
      <c r="B463" s="115" t="s">
        <v>1974</v>
      </c>
      <c r="C463" s="115" t="s">
        <v>1835</v>
      </c>
      <c r="D463" s="149">
        <v>4888</v>
      </c>
      <c r="E463" s="149">
        <v>3107</v>
      </c>
      <c r="F463" s="149">
        <v>3126</v>
      </c>
      <c r="G463" s="149">
        <v>10462</v>
      </c>
      <c r="H463" s="116">
        <f t="shared" si="91"/>
        <v>21583</v>
      </c>
      <c r="I463" s="113"/>
      <c r="J463" s="113"/>
      <c r="K463" s="113"/>
      <c r="L463" s="113"/>
      <c r="M463" s="113"/>
      <c r="N463" s="113"/>
      <c r="O463" s="113"/>
      <c r="P463" s="113"/>
      <c r="Q463" s="113"/>
      <c r="R463" s="113"/>
      <c r="S463" s="113"/>
      <c r="T463" s="113"/>
      <c r="U463" s="113"/>
      <c r="V463" s="113"/>
      <c r="W463" s="113"/>
      <c r="X463" s="113"/>
      <c r="Y463" s="113"/>
      <c r="Z463" s="113"/>
    </row>
    <row r="464" spans="1:26" ht="12.75" customHeight="1" x14ac:dyDescent="0.15">
      <c r="A464" s="114"/>
      <c r="B464" s="153" t="s">
        <v>1976</v>
      </c>
      <c r="C464" s="120"/>
      <c r="D464" s="128">
        <f t="shared" ref="D464:G464" si="93">SUM(D465:D470)</f>
        <v>2495</v>
      </c>
      <c r="E464" s="128">
        <f t="shared" si="93"/>
        <v>1720</v>
      </c>
      <c r="F464" s="128">
        <f t="shared" si="93"/>
        <v>1710</v>
      </c>
      <c r="G464" s="128">
        <f t="shared" si="93"/>
        <v>4395</v>
      </c>
      <c r="H464" s="128">
        <f t="shared" si="91"/>
        <v>10320</v>
      </c>
      <c r="I464" s="113"/>
      <c r="J464" s="113"/>
      <c r="K464" s="113"/>
      <c r="L464" s="113"/>
      <c r="M464" s="113"/>
      <c r="N464" s="113"/>
      <c r="O464" s="113"/>
      <c r="P464" s="113"/>
      <c r="Q464" s="113"/>
      <c r="R464" s="113"/>
      <c r="S464" s="113"/>
      <c r="T464" s="113"/>
      <c r="U464" s="113"/>
      <c r="V464" s="113"/>
      <c r="W464" s="113"/>
      <c r="X464" s="113"/>
      <c r="Y464" s="113"/>
      <c r="Z464" s="113"/>
    </row>
    <row r="465" spans="1:26" ht="12.75" customHeight="1" x14ac:dyDescent="0.15">
      <c r="A465" s="114">
        <f>A463+1</f>
        <v>404</v>
      </c>
      <c r="B465" s="115" t="s">
        <v>1977</v>
      </c>
      <c r="C465" s="115" t="s">
        <v>754</v>
      </c>
      <c r="D465" s="149">
        <v>48</v>
      </c>
      <c r="E465" s="149">
        <v>30</v>
      </c>
      <c r="F465" s="149">
        <v>24</v>
      </c>
      <c r="G465" s="149">
        <v>82</v>
      </c>
      <c r="H465" s="116">
        <f t="shared" si="91"/>
        <v>184</v>
      </c>
      <c r="I465" s="113"/>
      <c r="J465" s="113"/>
      <c r="K465" s="113"/>
      <c r="L465" s="113"/>
      <c r="M465" s="113"/>
      <c r="N465" s="113"/>
      <c r="O465" s="113"/>
      <c r="P465" s="113"/>
      <c r="Q465" s="113"/>
      <c r="R465" s="113"/>
      <c r="S465" s="113"/>
      <c r="T465" s="113"/>
      <c r="U465" s="113"/>
      <c r="V465" s="113"/>
      <c r="W465" s="113"/>
      <c r="X465" s="113"/>
      <c r="Y465" s="113"/>
      <c r="Z465" s="113"/>
    </row>
    <row r="466" spans="1:26" ht="12.75" customHeight="1" x14ac:dyDescent="0.15">
      <c r="A466" s="114">
        <f t="shared" ref="A466:A470" si="94">A465+1</f>
        <v>405</v>
      </c>
      <c r="B466" s="115" t="s">
        <v>1977</v>
      </c>
      <c r="C466" s="115" t="s">
        <v>800</v>
      </c>
      <c r="D466" s="130">
        <v>974</v>
      </c>
      <c r="E466" s="130">
        <v>643</v>
      </c>
      <c r="F466" s="130">
        <v>708</v>
      </c>
      <c r="G466" s="130">
        <v>1638</v>
      </c>
      <c r="H466" s="116">
        <f t="shared" si="91"/>
        <v>3963</v>
      </c>
      <c r="I466" s="113"/>
      <c r="J466" s="113"/>
      <c r="K466" s="113"/>
      <c r="L466" s="113"/>
      <c r="M466" s="113"/>
      <c r="N466" s="113"/>
      <c r="O466" s="113"/>
      <c r="P466" s="113"/>
      <c r="Q466" s="113"/>
      <c r="R466" s="113"/>
      <c r="S466" s="113"/>
      <c r="T466" s="113"/>
      <c r="U466" s="113"/>
      <c r="V466" s="113"/>
      <c r="W466" s="113"/>
      <c r="X466" s="113"/>
      <c r="Y466" s="113"/>
      <c r="Z466" s="113"/>
    </row>
    <row r="467" spans="1:26" ht="12.75" customHeight="1" x14ac:dyDescent="0.15">
      <c r="A467" s="114">
        <f t="shared" si="94"/>
        <v>406</v>
      </c>
      <c r="B467" s="115" t="s">
        <v>1977</v>
      </c>
      <c r="C467" s="115" t="s">
        <v>919</v>
      </c>
      <c r="D467" s="130">
        <v>231</v>
      </c>
      <c r="E467" s="130">
        <v>118</v>
      </c>
      <c r="F467" s="130">
        <v>99</v>
      </c>
      <c r="G467" s="130">
        <v>321</v>
      </c>
      <c r="H467" s="116">
        <f t="shared" si="91"/>
        <v>769</v>
      </c>
      <c r="I467" s="113"/>
      <c r="J467" s="113"/>
      <c r="K467" s="113"/>
      <c r="L467" s="113"/>
      <c r="M467" s="113"/>
      <c r="N467" s="113"/>
      <c r="O467" s="113"/>
      <c r="P467" s="113"/>
      <c r="Q467" s="113"/>
      <c r="R467" s="113"/>
      <c r="S467" s="113"/>
      <c r="T467" s="113"/>
      <c r="U467" s="113"/>
      <c r="V467" s="113"/>
      <c r="W467" s="113"/>
      <c r="X467" s="113"/>
      <c r="Y467" s="113"/>
      <c r="Z467" s="113"/>
    </row>
    <row r="468" spans="1:26" ht="12.75" customHeight="1" x14ac:dyDescent="0.15">
      <c r="A468" s="114">
        <f t="shared" si="94"/>
        <v>407</v>
      </c>
      <c r="B468" s="115" t="s">
        <v>1977</v>
      </c>
      <c r="C468" s="115" t="s">
        <v>1067</v>
      </c>
      <c r="D468" s="130">
        <v>419</v>
      </c>
      <c r="E468" s="130">
        <v>284</v>
      </c>
      <c r="F468" s="130">
        <v>306</v>
      </c>
      <c r="G468" s="130">
        <v>784</v>
      </c>
      <c r="H468" s="116">
        <f t="shared" si="91"/>
        <v>1793</v>
      </c>
      <c r="I468" s="113"/>
      <c r="J468" s="113"/>
      <c r="K468" s="113"/>
      <c r="L468" s="113"/>
      <c r="M468" s="113"/>
      <c r="N468" s="113"/>
      <c r="O468" s="113"/>
      <c r="P468" s="113"/>
      <c r="Q468" s="113"/>
      <c r="R468" s="113"/>
      <c r="S468" s="113"/>
      <c r="T468" s="113"/>
      <c r="U468" s="113"/>
      <c r="V468" s="113"/>
      <c r="W468" s="113"/>
      <c r="X468" s="113"/>
      <c r="Y468" s="113"/>
      <c r="Z468" s="113"/>
    </row>
    <row r="469" spans="1:26" ht="12.75" customHeight="1" x14ac:dyDescent="0.15">
      <c r="A469" s="114">
        <f t="shared" si="94"/>
        <v>408</v>
      </c>
      <c r="B469" s="115" t="s">
        <v>1977</v>
      </c>
      <c r="C469" s="115" t="s">
        <v>1978</v>
      </c>
      <c r="D469" s="130">
        <v>141</v>
      </c>
      <c r="E469" s="130">
        <v>100</v>
      </c>
      <c r="F469" s="130">
        <v>93</v>
      </c>
      <c r="G469" s="130">
        <v>303</v>
      </c>
      <c r="H469" s="116">
        <f t="shared" si="91"/>
        <v>637</v>
      </c>
      <c r="I469" s="113"/>
      <c r="J469" s="113"/>
      <c r="K469" s="113"/>
      <c r="L469" s="113"/>
      <c r="M469" s="113"/>
      <c r="N469" s="113"/>
      <c r="O469" s="113"/>
      <c r="P469" s="113"/>
      <c r="Q469" s="113"/>
      <c r="R469" s="113"/>
      <c r="S469" s="113"/>
      <c r="T469" s="113"/>
      <c r="U469" s="113"/>
      <c r="V469" s="113"/>
      <c r="W469" s="113"/>
      <c r="X469" s="113"/>
      <c r="Y469" s="113"/>
      <c r="Z469" s="113"/>
    </row>
    <row r="470" spans="1:26" ht="12.75" customHeight="1" x14ac:dyDescent="0.15">
      <c r="A470" s="114">
        <f t="shared" si="94"/>
        <v>409</v>
      </c>
      <c r="B470" s="115" t="s">
        <v>1977</v>
      </c>
      <c r="C470" s="115" t="s">
        <v>1835</v>
      </c>
      <c r="D470" s="130">
        <v>682</v>
      </c>
      <c r="E470" s="130">
        <v>545</v>
      </c>
      <c r="F470" s="130">
        <v>480</v>
      </c>
      <c r="G470" s="130">
        <v>1267</v>
      </c>
      <c r="H470" s="116">
        <f t="shared" si="91"/>
        <v>2974</v>
      </c>
      <c r="I470" s="113"/>
      <c r="J470" s="113"/>
      <c r="K470" s="113"/>
      <c r="L470" s="113"/>
      <c r="M470" s="113"/>
      <c r="N470" s="113"/>
      <c r="O470" s="113"/>
      <c r="P470" s="113"/>
      <c r="Q470" s="113"/>
      <c r="R470" s="113"/>
      <c r="S470" s="113"/>
      <c r="T470" s="113"/>
      <c r="U470" s="113"/>
      <c r="V470" s="113"/>
      <c r="W470" s="113"/>
      <c r="X470" s="113"/>
      <c r="Y470" s="113"/>
      <c r="Z470" s="113"/>
    </row>
    <row r="471" spans="1:26" ht="12.75" customHeight="1" x14ac:dyDescent="0.15">
      <c r="A471" s="114"/>
      <c r="B471" s="153" t="s">
        <v>1979</v>
      </c>
      <c r="C471" s="120"/>
      <c r="D471" s="128">
        <f t="shared" ref="D471:H471" si="95">SUM(D472:D479)</f>
        <v>500</v>
      </c>
      <c r="E471" s="128">
        <f t="shared" si="95"/>
        <v>320</v>
      </c>
      <c r="F471" s="128">
        <f t="shared" si="95"/>
        <v>350</v>
      </c>
      <c r="G471" s="128">
        <f t="shared" si="95"/>
        <v>890</v>
      </c>
      <c r="H471" s="128">
        <f t="shared" si="95"/>
        <v>2060</v>
      </c>
      <c r="I471" s="113"/>
      <c r="J471" s="113"/>
      <c r="K471" s="113"/>
      <c r="L471" s="113"/>
      <c r="M471" s="113"/>
      <c r="N471" s="113"/>
      <c r="O471" s="113"/>
      <c r="P471" s="113"/>
      <c r="Q471" s="113"/>
      <c r="R471" s="113"/>
      <c r="S471" s="113"/>
      <c r="T471" s="113"/>
      <c r="U471" s="113"/>
      <c r="V471" s="113"/>
      <c r="W471" s="113"/>
      <c r="X471" s="113"/>
      <c r="Y471" s="113"/>
      <c r="Z471" s="113"/>
    </row>
    <row r="472" spans="1:26" ht="12.75" customHeight="1" x14ac:dyDescent="0.15">
      <c r="A472" s="114">
        <f>A470+1</f>
        <v>410</v>
      </c>
      <c r="B472" s="115" t="s">
        <v>1980</v>
      </c>
      <c r="C472" s="115" t="s">
        <v>704</v>
      </c>
      <c r="D472" s="130">
        <v>85</v>
      </c>
      <c r="E472" s="130">
        <v>56</v>
      </c>
      <c r="F472" s="130">
        <v>62</v>
      </c>
      <c r="G472" s="130">
        <v>160</v>
      </c>
      <c r="H472" s="116">
        <f t="shared" ref="H472:H479" si="96">SUM(D472:G472)</f>
        <v>363</v>
      </c>
      <c r="I472" s="113"/>
      <c r="J472" s="113"/>
      <c r="K472" s="113"/>
      <c r="L472" s="113"/>
      <c r="M472" s="113"/>
      <c r="N472" s="113"/>
      <c r="O472" s="113"/>
      <c r="P472" s="113"/>
      <c r="Q472" s="113"/>
      <c r="R472" s="113"/>
      <c r="S472" s="113"/>
      <c r="T472" s="113"/>
      <c r="U472" s="113"/>
      <c r="V472" s="113"/>
      <c r="W472" s="113"/>
      <c r="X472" s="113"/>
      <c r="Y472" s="113"/>
      <c r="Z472" s="113"/>
    </row>
    <row r="473" spans="1:26" ht="12.75" customHeight="1" x14ac:dyDescent="0.15">
      <c r="A473" s="114">
        <f t="shared" ref="A473:A479" si="97">A472+1</f>
        <v>411</v>
      </c>
      <c r="B473" s="115" t="s">
        <v>1980</v>
      </c>
      <c r="C473" s="115" t="s">
        <v>759</v>
      </c>
      <c r="D473" s="130">
        <v>4</v>
      </c>
      <c r="E473" s="130">
        <v>1</v>
      </c>
      <c r="F473" s="130">
        <v>2</v>
      </c>
      <c r="G473" s="130">
        <v>4</v>
      </c>
      <c r="H473" s="116">
        <f t="shared" si="96"/>
        <v>11</v>
      </c>
      <c r="I473" s="113"/>
      <c r="J473" s="113"/>
      <c r="K473" s="113"/>
      <c r="L473" s="113"/>
      <c r="M473" s="113"/>
      <c r="N473" s="113"/>
      <c r="O473" s="113"/>
      <c r="P473" s="113"/>
      <c r="Q473" s="113"/>
      <c r="R473" s="113"/>
      <c r="S473" s="113"/>
      <c r="T473" s="113"/>
      <c r="U473" s="113"/>
      <c r="V473" s="113"/>
      <c r="W473" s="113"/>
      <c r="X473" s="113"/>
      <c r="Y473" s="113"/>
      <c r="Z473" s="113"/>
    </row>
    <row r="474" spans="1:26" ht="12.75" customHeight="1" x14ac:dyDescent="0.15">
      <c r="A474" s="114">
        <f t="shared" si="97"/>
        <v>412</v>
      </c>
      <c r="B474" s="115" t="s">
        <v>1980</v>
      </c>
      <c r="C474" s="115" t="s">
        <v>884</v>
      </c>
      <c r="D474" s="130">
        <v>145</v>
      </c>
      <c r="E474" s="130">
        <v>96</v>
      </c>
      <c r="F474" s="130">
        <v>104</v>
      </c>
      <c r="G474" s="130">
        <v>264</v>
      </c>
      <c r="H474" s="116">
        <f t="shared" si="96"/>
        <v>609</v>
      </c>
      <c r="I474" s="113"/>
      <c r="J474" s="113"/>
      <c r="K474" s="113"/>
      <c r="L474" s="113"/>
      <c r="M474" s="113"/>
      <c r="N474" s="113"/>
      <c r="O474" s="113"/>
      <c r="P474" s="113"/>
      <c r="Q474" s="113"/>
      <c r="R474" s="113"/>
      <c r="S474" s="113"/>
      <c r="T474" s="113"/>
      <c r="U474" s="113"/>
      <c r="V474" s="113"/>
      <c r="W474" s="113"/>
      <c r="X474" s="113"/>
      <c r="Y474" s="113"/>
      <c r="Z474" s="113"/>
    </row>
    <row r="475" spans="1:26" ht="12.75" customHeight="1" x14ac:dyDescent="0.15">
      <c r="A475" s="114">
        <f t="shared" si="97"/>
        <v>413</v>
      </c>
      <c r="B475" s="115" t="s">
        <v>1980</v>
      </c>
      <c r="C475" s="115" t="s">
        <v>889</v>
      </c>
      <c r="D475" s="130">
        <v>6</v>
      </c>
      <c r="E475" s="130">
        <v>3</v>
      </c>
      <c r="F475" s="130">
        <v>4</v>
      </c>
      <c r="G475" s="130">
        <v>8</v>
      </c>
      <c r="H475" s="116">
        <f t="shared" si="96"/>
        <v>21</v>
      </c>
      <c r="I475" s="113"/>
      <c r="J475" s="113"/>
      <c r="K475" s="113"/>
      <c r="L475" s="113"/>
      <c r="M475" s="113"/>
      <c r="N475" s="113"/>
      <c r="O475" s="113"/>
      <c r="P475" s="113"/>
      <c r="Q475" s="113"/>
      <c r="R475" s="113"/>
      <c r="S475" s="113"/>
      <c r="T475" s="113"/>
      <c r="U475" s="113"/>
      <c r="V475" s="113"/>
      <c r="W475" s="113"/>
      <c r="X475" s="113"/>
      <c r="Y475" s="113"/>
      <c r="Z475" s="113"/>
    </row>
    <row r="476" spans="1:26" ht="12.75" customHeight="1" x14ac:dyDescent="0.15">
      <c r="A476" s="114">
        <f t="shared" si="97"/>
        <v>414</v>
      </c>
      <c r="B476" s="115" t="s">
        <v>1980</v>
      </c>
      <c r="C476" s="115" t="s">
        <v>898</v>
      </c>
      <c r="D476" s="130">
        <v>39</v>
      </c>
      <c r="E476" s="130">
        <v>24</v>
      </c>
      <c r="F476" s="130">
        <v>27</v>
      </c>
      <c r="G476" s="130">
        <v>71</v>
      </c>
      <c r="H476" s="116">
        <f t="shared" si="96"/>
        <v>161</v>
      </c>
      <c r="I476" s="113"/>
      <c r="J476" s="113"/>
      <c r="K476" s="113"/>
      <c r="L476" s="113"/>
      <c r="M476" s="113"/>
      <c r="N476" s="113"/>
      <c r="O476" s="113"/>
      <c r="P476" s="113"/>
      <c r="Q476" s="113"/>
      <c r="R476" s="113"/>
      <c r="S476" s="113"/>
      <c r="T476" s="113"/>
      <c r="U476" s="113"/>
      <c r="V476" s="113"/>
      <c r="W476" s="113"/>
      <c r="X476" s="113"/>
      <c r="Y476" s="113"/>
      <c r="Z476" s="113"/>
    </row>
    <row r="477" spans="1:26" ht="12.75" customHeight="1" x14ac:dyDescent="0.15">
      <c r="A477" s="114">
        <f t="shared" si="97"/>
        <v>415</v>
      </c>
      <c r="B477" s="115" t="s">
        <v>1980</v>
      </c>
      <c r="C477" s="115" t="s">
        <v>1125</v>
      </c>
      <c r="D477" s="130">
        <v>8</v>
      </c>
      <c r="E477" s="130">
        <v>4</v>
      </c>
      <c r="F477" s="130">
        <v>4</v>
      </c>
      <c r="G477" s="130">
        <v>15</v>
      </c>
      <c r="H477" s="116">
        <f t="shared" si="96"/>
        <v>31</v>
      </c>
      <c r="I477" s="113"/>
      <c r="J477" s="113"/>
      <c r="K477" s="113"/>
      <c r="L477" s="113"/>
      <c r="M477" s="113"/>
      <c r="N477" s="113"/>
      <c r="O477" s="113"/>
      <c r="P477" s="113"/>
      <c r="Q477" s="113"/>
      <c r="R477" s="113"/>
      <c r="S477" s="113"/>
      <c r="T477" s="113"/>
      <c r="U477" s="113"/>
      <c r="V477" s="113"/>
      <c r="W477" s="113"/>
      <c r="X477" s="113"/>
      <c r="Y477" s="113"/>
      <c r="Z477" s="113"/>
    </row>
    <row r="478" spans="1:26" ht="12.75" customHeight="1" x14ac:dyDescent="0.15">
      <c r="A478" s="114">
        <f t="shared" si="97"/>
        <v>416</v>
      </c>
      <c r="B478" s="115" t="s">
        <v>1980</v>
      </c>
      <c r="C478" s="115" t="s">
        <v>1235</v>
      </c>
      <c r="D478" s="130">
        <v>1</v>
      </c>
      <c r="E478" s="130">
        <v>1</v>
      </c>
      <c r="F478" s="130">
        <v>1</v>
      </c>
      <c r="G478" s="130">
        <v>2</v>
      </c>
      <c r="H478" s="116">
        <f t="shared" si="96"/>
        <v>5</v>
      </c>
      <c r="I478" s="113"/>
      <c r="J478" s="113"/>
      <c r="K478" s="113"/>
      <c r="L478" s="113"/>
      <c r="M478" s="113"/>
      <c r="N478" s="113"/>
      <c r="O478" s="113"/>
      <c r="P478" s="113"/>
      <c r="Q478" s="113"/>
      <c r="R478" s="113"/>
      <c r="S478" s="113"/>
      <c r="T478" s="113"/>
      <c r="U478" s="113"/>
      <c r="V478" s="113"/>
      <c r="W478" s="113"/>
      <c r="X478" s="113"/>
      <c r="Y478" s="113"/>
      <c r="Z478" s="113"/>
    </row>
    <row r="479" spans="1:26" ht="12.75" customHeight="1" x14ac:dyDescent="0.15">
      <c r="A479" s="114">
        <f t="shared" si="97"/>
        <v>417</v>
      </c>
      <c r="B479" s="115" t="s">
        <v>1980</v>
      </c>
      <c r="C479" s="115" t="s">
        <v>1835</v>
      </c>
      <c r="D479" s="130">
        <v>212</v>
      </c>
      <c r="E479" s="130">
        <v>135</v>
      </c>
      <c r="F479" s="130">
        <v>146</v>
      </c>
      <c r="G479" s="130">
        <v>366</v>
      </c>
      <c r="H479" s="116">
        <f t="shared" si="96"/>
        <v>859</v>
      </c>
      <c r="I479" s="113"/>
      <c r="J479" s="113"/>
      <c r="K479" s="113"/>
      <c r="L479" s="113"/>
      <c r="M479" s="113"/>
      <c r="N479" s="113"/>
      <c r="O479" s="113"/>
      <c r="P479" s="113"/>
      <c r="Q479" s="113"/>
      <c r="R479" s="113"/>
      <c r="S479" s="113"/>
      <c r="T479" s="113"/>
      <c r="U479" s="113"/>
      <c r="V479" s="113"/>
      <c r="W479" s="113"/>
      <c r="X479" s="113"/>
      <c r="Y479" s="113"/>
      <c r="Z479" s="113"/>
    </row>
    <row r="480" spans="1:26" ht="12.75" customHeight="1" x14ac:dyDescent="0.15">
      <c r="A480" s="114"/>
      <c r="B480" s="153" t="s">
        <v>1981</v>
      </c>
      <c r="C480" s="120"/>
      <c r="D480" s="128">
        <f t="shared" ref="D480:H480" si="98">SUM(D481:D485)</f>
        <v>2320</v>
      </c>
      <c r="E480" s="128">
        <f t="shared" si="98"/>
        <v>1735</v>
      </c>
      <c r="F480" s="128">
        <f t="shared" si="98"/>
        <v>1830</v>
      </c>
      <c r="G480" s="128">
        <f t="shared" si="98"/>
        <v>4335</v>
      </c>
      <c r="H480" s="128">
        <f t="shared" si="98"/>
        <v>10220</v>
      </c>
      <c r="I480" s="113"/>
      <c r="J480" s="113"/>
      <c r="K480" s="113"/>
      <c r="L480" s="113"/>
      <c r="M480" s="113"/>
      <c r="N480" s="113"/>
      <c r="O480" s="113"/>
      <c r="P480" s="113"/>
      <c r="Q480" s="113"/>
      <c r="R480" s="113"/>
      <c r="S480" s="113"/>
      <c r="T480" s="113"/>
      <c r="U480" s="113"/>
      <c r="V480" s="113"/>
      <c r="W480" s="113"/>
      <c r="X480" s="113"/>
      <c r="Y480" s="113"/>
      <c r="Z480" s="113"/>
    </row>
    <row r="481" spans="1:26" ht="12.75" customHeight="1" x14ac:dyDescent="0.15">
      <c r="A481" s="114">
        <f>A479+1</f>
        <v>418</v>
      </c>
      <c r="B481" s="115" t="s">
        <v>1982</v>
      </c>
      <c r="C481" s="115" t="s">
        <v>728</v>
      </c>
      <c r="D481" s="149">
        <v>145</v>
      </c>
      <c r="E481" s="149">
        <v>108</v>
      </c>
      <c r="F481" s="149">
        <v>115</v>
      </c>
      <c r="G481" s="149">
        <v>271</v>
      </c>
      <c r="H481" s="116">
        <f t="shared" ref="H481:H485" si="99">SUM(D481:G481)</f>
        <v>639</v>
      </c>
      <c r="I481" s="113"/>
      <c r="J481" s="113"/>
      <c r="K481" s="113"/>
      <c r="L481" s="113"/>
      <c r="M481" s="113"/>
      <c r="N481" s="113"/>
      <c r="O481" s="113"/>
      <c r="P481" s="113"/>
      <c r="Q481" s="113"/>
      <c r="R481" s="113"/>
      <c r="S481" s="113"/>
      <c r="T481" s="113"/>
      <c r="U481" s="113"/>
      <c r="V481" s="113"/>
      <c r="W481" s="113"/>
      <c r="X481" s="113"/>
      <c r="Y481" s="113"/>
      <c r="Z481" s="113"/>
    </row>
    <row r="482" spans="1:26" ht="12.75" customHeight="1" x14ac:dyDescent="0.15">
      <c r="A482" s="114">
        <f t="shared" ref="A482:A485" si="100">A481+1</f>
        <v>419</v>
      </c>
      <c r="B482" s="115" t="s">
        <v>1982</v>
      </c>
      <c r="C482" s="115" t="s">
        <v>829</v>
      </c>
      <c r="D482" s="149">
        <v>215</v>
      </c>
      <c r="E482" s="149">
        <v>161</v>
      </c>
      <c r="F482" s="149">
        <v>169</v>
      </c>
      <c r="G482" s="149">
        <v>401</v>
      </c>
      <c r="H482" s="116">
        <f t="shared" si="99"/>
        <v>946</v>
      </c>
      <c r="I482" s="113"/>
      <c r="J482" s="113"/>
      <c r="K482" s="113"/>
      <c r="L482" s="113"/>
      <c r="M482" s="113"/>
      <c r="N482" s="113"/>
      <c r="O482" s="113"/>
      <c r="P482" s="113"/>
      <c r="Q482" s="113"/>
      <c r="R482" s="113"/>
      <c r="S482" s="113"/>
      <c r="T482" s="113"/>
      <c r="U482" s="113"/>
      <c r="V482" s="113"/>
      <c r="W482" s="113"/>
      <c r="X482" s="113"/>
      <c r="Y482" s="113"/>
      <c r="Z482" s="113"/>
    </row>
    <row r="483" spans="1:26" ht="12.75" customHeight="1" x14ac:dyDescent="0.15">
      <c r="A483" s="114">
        <f t="shared" si="100"/>
        <v>420</v>
      </c>
      <c r="B483" s="115" t="s">
        <v>1982</v>
      </c>
      <c r="C483" s="115" t="s">
        <v>924</v>
      </c>
      <c r="D483" s="154">
        <v>1097</v>
      </c>
      <c r="E483" s="149">
        <v>821</v>
      </c>
      <c r="F483" s="149">
        <v>865</v>
      </c>
      <c r="G483" s="154">
        <v>2049</v>
      </c>
      <c r="H483" s="116">
        <f t="shared" si="99"/>
        <v>4832</v>
      </c>
      <c r="I483" s="113"/>
      <c r="J483" s="113"/>
      <c r="K483" s="113"/>
      <c r="L483" s="113"/>
      <c r="M483" s="113"/>
      <c r="N483" s="113"/>
      <c r="O483" s="113"/>
      <c r="P483" s="113"/>
      <c r="Q483" s="113"/>
      <c r="R483" s="113"/>
      <c r="S483" s="113"/>
      <c r="T483" s="113"/>
      <c r="U483" s="113"/>
      <c r="V483" s="113"/>
      <c r="W483" s="113"/>
      <c r="X483" s="113"/>
      <c r="Y483" s="113"/>
      <c r="Z483" s="113"/>
    </row>
    <row r="484" spans="1:26" ht="12.75" customHeight="1" x14ac:dyDescent="0.15">
      <c r="A484" s="114">
        <f t="shared" si="100"/>
        <v>421</v>
      </c>
      <c r="B484" s="115" t="s">
        <v>1982</v>
      </c>
      <c r="C484" s="115" t="s">
        <v>985</v>
      </c>
      <c r="D484" s="149">
        <v>677</v>
      </c>
      <c r="E484" s="149">
        <v>507</v>
      </c>
      <c r="F484" s="149">
        <v>534</v>
      </c>
      <c r="G484" s="154">
        <v>1267</v>
      </c>
      <c r="H484" s="116">
        <f t="shared" si="99"/>
        <v>2985</v>
      </c>
      <c r="I484" s="113"/>
      <c r="J484" s="113"/>
      <c r="K484" s="113"/>
      <c r="L484" s="113"/>
      <c r="M484" s="113"/>
      <c r="N484" s="113"/>
      <c r="O484" s="113"/>
      <c r="P484" s="113"/>
      <c r="Q484" s="113"/>
      <c r="R484" s="113"/>
      <c r="S484" s="113"/>
      <c r="T484" s="113"/>
      <c r="U484" s="113"/>
      <c r="V484" s="113"/>
      <c r="W484" s="113"/>
      <c r="X484" s="113"/>
      <c r="Y484" s="113"/>
      <c r="Z484" s="113"/>
    </row>
    <row r="485" spans="1:26" ht="12.75" customHeight="1" x14ac:dyDescent="0.15">
      <c r="A485" s="114">
        <f t="shared" si="100"/>
        <v>422</v>
      </c>
      <c r="B485" s="115" t="s">
        <v>1982</v>
      </c>
      <c r="C485" s="115" t="s">
        <v>1835</v>
      </c>
      <c r="D485" s="149">
        <v>186</v>
      </c>
      <c r="E485" s="149">
        <v>138</v>
      </c>
      <c r="F485" s="149">
        <v>147</v>
      </c>
      <c r="G485" s="149">
        <v>347</v>
      </c>
      <c r="H485" s="116">
        <f t="shared" si="99"/>
        <v>818</v>
      </c>
      <c r="I485" s="113"/>
      <c r="J485" s="113"/>
      <c r="K485" s="113"/>
      <c r="L485" s="113"/>
      <c r="M485" s="113"/>
      <c r="N485" s="113"/>
      <c r="O485" s="113"/>
      <c r="P485" s="113"/>
      <c r="Q485" s="113"/>
      <c r="R485" s="113"/>
      <c r="S485" s="113"/>
      <c r="T485" s="113"/>
      <c r="U485" s="113"/>
      <c r="V485" s="113"/>
      <c r="W485" s="113"/>
      <c r="X485" s="113"/>
      <c r="Y485" s="113"/>
      <c r="Z485" s="113"/>
    </row>
    <row r="486" spans="1:26" ht="12.75" customHeight="1" x14ac:dyDescent="0.15">
      <c r="A486" s="114"/>
      <c r="B486" s="153" t="s">
        <v>1983</v>
      </c>
      <c r="C486" s="120"/>
      <c r="D486" s="128">
        <f t="shared" ref="D486:H486" si="101">SUM(D487:D489)</f>
        <v>510</v>
      </c>
      <c r="E486" s="128">
        <f t="shared" si="101"/>
        <v>320</v>
      </c>
      <c r="F486" s="128">
        <f t="shared" si="101"/>
        <v>370</v>
      </c>
      <c r="G486" s="128">
        <f t="shared" si="101"/>
        <v>870</v>
      </c>
      <c r="H486" s="128">
        <f t="shared" si="101"/>
        <v>2070</v>
      </c>
      <c r="I486" s="113"/>
      <c r="J486" s="113"/>
      <c r="K486" s="113"/>
      <c r="L486" s="113"/>
      <c r="M486" s="113"/>
      <c r="N486" s="113"/>
      <c r="O486" s="113"/>
      <c r="P486" s="113"/>
      <c r="Q486" s="113"/>
      <c r="R486" s="113"/>
      <c r="S486" s="113"/>
      <c r="T486" s="113"/>
      <c r="U486" s="113"/>
      <c r="V486" s="113"/>
      <c r="W486" s="113"/>
      <c r="X486" s="113"/>
      <c r="Y486" s="113"/>
      <c r="Z486" s="113"/>
    </row>
    <row r="487" spans="1:26" ht="12.75" customHeight="1" x14ac:dyDescent="0.15">
      <c r="A487" s="114">
        <f>A485+1</f>
        <v>423</v>
      </c>
      <c r="B487" s="115" t="s">
        <v>1984</v>
      </c>
      <c r="C487" s="115" t="s">
        <v>811</v>
      </c>
      <c r="D487" s="130">
        <v>108</v>
      </c>
      <c r="E487" s="130">
        <v>67</v>
      </c>
      <c r="F487" s="130">
        <v>87</v>
      </c>
      <c r="G487" s="130">
        <v>205</v>
      </c>
      <c r="H487" s="116">
        <f t="shared" ref="H487:H489" si="102">SUM(D487:G487)</f>
        <v>467</v>
      </c>
      <c r="I487" s="113"/>
      <c r="J487" s="113"/>
      <c r="K487" s="113"/>
      <c r="L487" s="113"/>
      <c r="M487" s="113"/>
      <c r="N487" s="113"/>
      <c r="O487" s="113"/>
      <c r="P487" s="113"/>
      <c r="Q487" s="113"/>
      <c r="R487" s="113"/>
      <c r="S487" s="113"/>
      <c r="T487" s="113"/>
      <c r="U487" s="113"/>
      <c r="V487" s="113"/>
      <c r="W487" s="113"/>
      <c r="X487" s="113"/>
      <c r="Y487" s="113"/>
      <c r="Z487" s="113"/>
    </row>
    <row r="488" spans="1:26" ht="12.75" customHeight="1" x14ac:dyDescent="0.15">
      <c r="A488" s="114">
        <f t="shared" ref="A488:A489" si="103">A487+1</f>
        <v>424</v>
      </c>
      <c r="B488" s="115" t="s">
        <v>1984</v>
      </c>
      <c r="C488" s="115" t="s">
        <v>977</v>
      </c>
      <c r="D488" s="130">
        <v>34</v>
      </c>
      <c r="E488" s="130">
        <v>22</v>
      </c>
      <c r="F488" s="130">
        <v>27</v>
      </c>
      <c r="G488" s="130">
        <v>64</v>
      </c>
      <c r="H488" s="116">
        <f t="shared" si="102"/>
        <v>147</v>
      </c>
      <c r="I488" s="113"/>
      <c r="J488" s="113"/>
      <c r="K488" s="113"/>
      <c r="L488" s="113"/>
      <c r="M488" s="113"/>
      <c r="N488" s="113"/>
      <c r="O488" s="113"/>
      <c r="P488" s="113"/>
      <c r="Q488" s="113"/>
      <c r="R488" s="113"/>
      <c r="S488" s="113"/>
      <c r="T488" s="113"/>
      <c r="U488" s="113"/>
      <c r="V488" s="113"/>
      <c r="W488" s="113"/>
      <c r="X488" s="113"/>
      <c r="Y488" s="113"/>
      <c r="Z488" s="113"/>
    </row>
    <row r="489" spans="1:26" ht="12.75" customHeight="1" x14ac:dyDescent="0.15">
      <c r="A489" s="114">
        <f t="shared" si="103"/>
        <v>425</v>
      </c>
      <c r="B489" s="115" t="s">
        <v>1984</v>
      </c>
      <c r="C489" s="115" t="s">
        <v>1835</v>
      </c>
      <c r="D489" s="130">
        <v>368</v>
      </c>
      <c r="E489" s="130">
        <v>231</v>
      </c>
      <c r="F489" s="130">
        <v>256</v>
      </c>
      <c r="G489" s="130">
        <v>601</v>
      </c>
      <c r="H489" s="116">
        <f t="shared" si="102"/>
        <v>1456</v>
      </c>
      <c r="I489" s="113"/>
      <c r="J489" s="113"/>
      <c r="K489" s="113"/>
      <c r="L489" s="113"/>
      <c r="M489" s="113"/>
      <c r="N489" s="113"/>
      <c r="O489" s="113"/>
      <c r="P489" s="113"/>
      <c r="Q489" s="113"/>
      <c r="R489" s="113"/>
      <c r="S489" s="113"/>
      <c r="T489" s="113"/>
      <c r="U489" s="113"/>
      <c r="V489" s="113"/>
      <c r="W489" s="113"/>
      <c r="X489" s="113"/>
      <c r="Y489" s="113"/>
      <c r="Z489" s="113"/>
    </row>
    <row r="490" spans="1:26" ht="12.75" customHeight="1" x14ac:dyDescent="0.15">
      <c r="A490" s="114"/>
      <c r="B490" s="153" t="s">
        <v>1985</v>
      </c>
      <c r="C490" s="120"/>
      <c r="D490" s="128">
        <f t="shared" ref="D490:H490" si="104">SUM(D491:D495)</f>
        <v>60</v>
      </c>
      <c r="E490" s="128">
        <f t="shared" si="104"/>
        <v>40</v>
      </c>
      <c r="F490" s="128">
        <f t="shared" si="104"/>
        <v>40</v>
      </c>
      <c r="G490" s="128">
        <f t="shared" si="104"/>
        <v>110</v>
      </c>
      <c r="H490" s="128">
        <f t="shared" si="104"/>
        <v>250</v>
      </c>
      <c r="I490" s="113"/>
      <c r="J490" s="113"/>
      <c r="K490" s="113"/>
      <c r="L490" s="113"/>
      <c r="M490" s="113"/>
      <c r="N490" s="113"/>
      <c r="O490" s="113"/>
      <c r="P490" s="113"/>
      <c r="Q490" s="113"/>
      <c r="R490" s="113"/>
      <c r="S490" s="113"/>
      <c r="T490" s="113"/>
      <c r="U490" s="113"/>
      <c r="V490" s="113"/>
      <c r="W490" s="113"/>
      <c r="X490" s="113"/>
      <c r="Y490" s="113"/>
      <c r="Z490" s="113"/>
    </row>
    <row r="491" spans="1:26" ht="12.75" customHeight="1" x14ac:dyDescent="0.15">
      <c r="A491" s="114">
        <f>A489+1</f>
        <v>426</v>
      </c>
      <c r="B491" s="115" t="s">
        <v>1986</v>
      </c>
      <c r="C491" s="115" t="s">
        <v>894</v>
      </c>
      <c r="D491" s="130">
        <v>5</v>
      </c>
      <c r="E491" s="130">
        <v>3</v>
      </c>
      <c r="F491" s="130">
        <v>3</v>
      </c>
      <c r="G491" s="130">
        <v>9</v>
      </c>
      <c r="H491" s="116">
        <f t="shared" ref="H491:H495" si="105">SUM(D491:G491)</f>
        <v>20</v>
      </c>
      <c r="I491" s="113"/>
      <c r="J491" s="113"/>
      <c r="K491" s="113"/>
      <c r="L491" s="113"/>
      <c r="M491" s="113"/>
      <c r="N491" s="113"/>
      <c r="O491" s="113"/>
      <c r="P491" s="113"/>
      <c r="Q491" s="113"/>
      <c r="R491" s="113"/>
      <c r="S491" s="113"/>
      <c r="T491" s="113"/>
      <c r="U491" s="113"/>
      <c r="V491" s="113"/>
      <c r="W491" s="113"/>
      <c r="X491" s="113"/>
      <c r="Y491" s="113"/>
      <c r="Z491" s="113"/>
    </row>
    <row r="492" spans="1:26" ht="12.75" customHeight="1" x14ac:dyDescent="0.15">
      <c r="A492" s="114">
        <f t="shared" ref="A492:A495" si="106">A491+1</f>
        <v>427</v>
      </c>
      <c r="B492" s="115" t="s">
        <v>1986</v>
      </c>
      <c r="C492" s="115" t="s">
        <v>1102</v>
      </c>
      <c r="D492" s="130">
        <v>1</v>
      </c>
      <c r="E492" s="130">
        <v>1</v>
      </c>
      <c r="F492" s="130">
        <v>1</v>
      </c>
      <c r="G492" s="130">
        <v>1</v>
      </c>
      <c r="H492" s="116">
        <f t="shared" si="105"/>
        <v>4</v>
      </c>
      <c r="I492" s="113"/>
      <c r="J492" s="113"/>
      <c r="K492" s="113"/>
      <c r="L492" s="113"/>
      <c r="M492" s="113"/>
      <c r="N492" s="113"/>
      <c r="O492" s="113"/>
      <c r="P492" s="113"/>
      <c r="Q492" s="113"/>
      <c r="R492" s="113"/>
      <c r="S492" s="113"/>
      <c r="T492" s="113"/>
      <c r="U492" s="113"/>
      <c r="V492" s="113"/>
      <c r="W492" s="113"/>
      <c r="X492" s="113"/>
      <c r="Y492" s="113"/>
      <c r="Z492" s="113"/>
    </row>
    <row r="493" spans="1:26" ht="12.75" customHeight="1" x14ac:dyDescent="0.15">
      <c r="A493" s="114">
        <f t="shared" si="106"/>
        <v>428</v>
      </c>
      <c r="B493" s="115" t="s">
        <v>1986</v>
      </c>
      <c r="C493" s="115" t="s">
        <v>1243</v>
      </c>
      <c r="D493" s="130">
        <v>11</v>
      </c>
      <c r="E493" s="130">
        <v>7</v>
      </c>
      <c r="F493" s="130">
        <v>7</v>
      </c>
      <c r="G493" s="130">
        <v>20</v>
      </c>
      <c r="H493" s="116">
        <f t="shared" si="105"/>
        <v>45</v>
      </c>
      <c r="I493" s="113"/>
      <c r="J493" s="113"/>
      <c r="K493" s="113"/>
      <c r="L493" s="113"/>
      <c r="M493" s="113"/>
      <c r="N493" s="113"/>
      <c r="O493" s="113"/>
      <c r="P493" s="113"/>
      <c r="Q493" s="113"/>
      <c r="R493" s="113"/>
      <c r="S493" s="113"/>
      <c r="T493" s="113"/>
      <c r="U493" s="113"/>
      <c r="V493" s="113"/>
      <c r="W493" s="113"/>
      <c r="X493" s="113"/>
      <c r="Y493" s="113"/>
      <c r="Z493" s="113"/>
    </row>
    <row r="494" spans="1:26" ht="12.75" customHeight="1" x14ac:dyDescent="0.15">
      <c r="A494" s="114">
        <f t="shared" si="106"/>
        <v>429</v>
      </c>
      <c r="B494" s="115" t="s">
        <v>1986</v>
      </c>
      <c r="C494" s="115" t="s">
        <v>1273</v>
      </c>
      <c r="D494" s="130">
        <v>3</v>
      </c>
      <c r="E494" s="130">
        <v>2</v>
      </c>
      <c r="F494" s="130">
        <v>2</v>
      </c>
      <c r="G494" s="130">
        <v>6</v>
      </c>
      <c r="H494" s="116">
        <f t="shared" si="105"/>
        <v>13</v>
      </c>
      <c r="I494" s="113"/>
      <c r="J494" s="113"/>
      <c r="K494" s="113"/>
      <c r="L494" s="113"/>
      <c r="M494" s="113"/>
      <c r="N494" s="113"/>
      <c r="O494" s="113"/>
      <c r="P494" s="113"/>
      <c r="Q494" s="113"/>
      <c r="R494" s="113"/>
      <c r="S494" s="113"/>
      <c r="T494" s="113"/>
      <c r="U494" s="113"/>
      <c r="V494" s="113"/>
      <c r="W494" s="113"/>
      <c r="X494" s="113"/>
      <c r="Y494" s="113"/>
      <c r="Z494" s="113"/>
    </row>
    <row r="495" spans="1:26" ht="12.75" customHeight="1" x14ac:dyDescent="0.15">
      <c r="A495" s="114">
        <f t="shared" si="106"/>
        <v>430</v>
      </c>
      <c r="B495" s="115" t="s">
        <v>1986</v>
      </c>
      <c r="C495" s="115" t="s">
        <v>1835</v>
      </c>
      <c r="D495" s="130">
        <v>40</v>
      </c>
      <c r="E495" s="130">
        <v>27</v>
      </c>
      <c r="F495" s="130">
        <v>27</v>
      </c>
      <c r="G495" s="130">
        <v>74</v>
      </c>
      <c r="H495" s="116">
        <f t="shared" si="105"/>
        <v>168</v>
      </c>
      <c r="I495" s="113"/>
      <c r="J495" s="113"/>
      <c r="K495" s="113"/>
      <c r="L495" s="113"/>
      <c r="M495" s="113"/>
      <c r="N495" s="113"/>
      <c r="O495" s="113"/>
      <c r="P495" s="113"/>
      <c r="Q495" s="113"/>
      <c r="R495" s="113"/>
      <c r="S495" s="113"/>
      <c r="T495" s="113"/>
      <c r="U495" s="113"/>
      <c r="V495" s="113"/>
      <c r="W495" s="113"/>
      <c r="X495" s="113"/>
      <c r="Y495" s="113"/>
      <c r="Z495" s="113"/>
    </row>
    <row r="496" spans="1:26" ht="12.75" customHeight="1" x14ac:dyDescent="0.15">
      <c r="A496" s="114"/>
      <c r="B496" s="153" t="s">
        <v>1987</v>
      </c>
      <c r="C496" s="120"/>
      <c r="D496" s="128">
        <f t="shared" ref="D496:H496" si="107">SUM(D497:D503)</f>
        <v>3850</v>
      </c>
      <c r="E496" s="128">
        <f t="shared" si="107"/>
        <v>2740</v>
      </c>
      <c r="F496" s="128">
        <f t="shared" si="107"/>
        <v>2535</v>
      </c>
      <c r="G496" s="128">
        <f t="shared" si="107"/>
        <v>6725</v>
      </c>
      <c r="H496" s="128">
        <f t="shared" si="107"/>
        <v>15850</v>
      </c>
      <c r="I496" s="113"/>
      <c r="J496" s="113"/>
      <c r="K496" s="113"/>
      <c r="L496" s="113"/>
      <c r="M496" s="113"/>
      <c r="N496" s="113"/>
      <c r="O496" s="113"/>
      <c r="P496" s="113"/>
      <c r="Q496" s="113"/>
      <c r="R496" s="113"/>
      <c r="S496" s="113"/>
      <c r="T496" s="113"/>
      <c r="U496" s="113"/>
      <c r="V496" s="113"/>
      <c r="W496" s="113"/>
      <c r="X496" s="113"/>
      <c r="Y496" s="113"/>
      <c r="Z496" s="113"/>
    </row>
    <row r="497" spans="1:26" ht="12.75" customHeight="1" x14ac:dyDescent="0.15">
      <c r="A497" s="114">
        <f>A495+1</f>
        <v>431</v>
      </c>
      <c r="B497" s="115" t="s">
        <v>1024</v>
      </c>
      <c r="C497" s="115" t="s">
        <v>719</v>
      </c>
      <c r="D497" s="155">
        <v>429</v>
      </c>
      <c r="E497" s="155">
        <v>307</v>
      </c>
      <c r="F497" s="155">
        <v>281</v>
      </c>
      <c r="G497" s="155">
        <v>748</v>
      </c>
      <c r="H497" s="116">
        <f t="shared" ref="H497:H503" si="108">SUM(D497:G497)</f>
        <v>1765</v>
      </c>
      <c r="I497" s="113"/>
      <c r="J497" s="113"/>
      <c r="K497" s="113"/>
      <c r="L497" s="113"/>
      <c r="M497" s="113"/>
      <c r="N497" s="113"/>
      <c r="O497" s="113"/>
      <c r="P497" s="113"/>
      <c r="Q497" s="113"/>
      <c r="R497" s="113"/>
      <c r="S497" s="113"/>
      <c r="T497" s="113"/>
      <c r="U497" s="113"/>
      <c r="V497" s="113"/>
      <c r="W497" s="113"/>
      <c r="X497" s="113"/>
      <c r="Y497" s="113"/>
      <c r="Z497" s="113"/>
    </row>
    <row r="498" spans="1:26" ht="12.75" customHeight="1" x14ac:dyDescent="0.15">
      <c r="A498" s="114">
        <f t="shared" ref="A498:A503" si="109">A497+1</f>
        <v>432</v>
      </c>
      <c r="B498" s="115" t="s">
        <v>1024</v>
      </c>
      <c r="C498" s="115" t="s">
        <v>861</v>
      </c>
      <c r="D498" s="155">
        <v>71</v>
      </c>
      <c r="E498" s="155">
        <v>27</v>
      </c>
      <c r="F498" s="155">
        <v>47</v>
      </c>
      <c r="G498" s="155">
        <v>124</v>
      </c>
      <c r="H498" s="116">
        <f t="shared" si="108"/>
        <v>269</v>
      </c>
      <c r="I498" s="113"/>
      <c r="J498" s="113"/>
      <c r="K498" s="113"/>
      <c r="L498" s="113"/>
      <c r="M498" s="113"/>
      <c r="N498" s="113"/>
      <c r="O498" s="113"/>
      <c r="P498" s="113"/>
      <c r="Q498" s="113"/>
      <c r="R498" s="113"/>
      <c r="S498" s="113"/>
      <c r="T498" s="113"/>
      <c r="U498" s="113"/>
      <c r="V498" s="113"/>
      <c r="W498" s="113"/>
      <c r="X498" s="113"/>
      <c r="Y498" s="113"/>
      <c r="Z498" s="113"/>
    </row>
    <row r="499" spans="1:26" ht="12.75" customHeight="1" x14ac:dyDescent="0.15">
      <c r="A499" s="114">
        <f t="shared" si="109"/>
        <v>433</v>
      </c>
      <c r="B499" s="115" t="s">
        <v>1024</v>
      </c>
      <c r="C499" s="115" t="s">
        <v>922</v>
      </c>
      <c r="D499" s="155">
        <v>61</v>
      </c>
      <c r="E499" s="155">
        <v>56</v>
      </c>
      <c r="F499" s="155">
        <v>51</v>
      </c>
      <c r="G499" s="155">
        <v>136</v>
      </c>
      <c r="H499" s="116">
        <f t="shared" si="108"/>
        <v>304</v>
      </c>
      <c r="I499" s="113"/>
      <c r="J499" s="113"/>
      <c r="K499" s="113"/>
      <c r="L499" s="113"/>
      <c r="M499" s="113"/>
      <c r="N499" s="113"/>
      <c r="O499" s="113"/>
      <c r="P499" s="113"/>
      <c r="Q499" s="113"/>
      <c r="R499" s="113"/>
      <c r="S499" s="113"/>
      <c r="T499" s="113"/>
      <c r="U499" s="113"/>
      <c r="V499" s="113"/>
      <c r="W499" s="113"/>
      <c r="X499" s="113"/>
      <c r="Y499" s="113"/>
      <c r="Z499" s="113"/>
    </row>
    <row r="500" spans="1:26" ht="12.75" customHeight="1" x14ac:dyDescent="0.15">
      <c r="A500" s="114">
        <f t="shared" si="109"/>
        <v>434</v>
      </c>
      <c r="B500" s="115" t="s">
        <v>1024</v>
      </c>
      <c r="C500" s="115" t="s">
        <v>991</v>
      </c>
      <c r="D500" s="155">
        <v>249</v>
      </c>
      <c r="E500" s="155">
        <v>178</v>
      </c>
      <c r="F500" s="155">
        <v>163</v>
      </c>
      <c r="G500" s="155">
        <v>435</v>
      </c>
      <c r="H500" s="116">
        <f t="shared" si="108"/>
        <v>1025</v>
      </c>
      <c r="I500" s="113"/>
      <c r="J500" s="113"/>
      <c r="K500" s="113"/>
      <c r="L500" s="113"/>
      <c r="M500" s="113"/>
      <c r="N500" s="113"/>
      <c r="O500" s="113"/>
      <c r="P500" s="113"/>
      <c r="Q500" s="113"/>
      <c r="R500" s="113"/>
      <c r="S500" s="113"/>
      <c r="T500" s="113"/>
      <c r="U500" s="113"/>
      <c r="V500" s="113"/>
      <c r="W500" s="113"/>
      <c r="X500" s="113"/>
      <c r="Y500" s="113"/>
      <c r="Z500" s="113"/>
    </row>
    <row r="501" spans="1:26" ht="12.75" customHeight="1" x14ac:dyDescent="0.15">
      <c r="A501" s="114">
        <f t="shared" si="109"/>
        <v>435</v>
      </c>
      <c r="B501" s="115" t="s">
        <v>1024</v>
      </c>
      <c r="C501" s="115" t="s">
        <v>1002</v>
      </c>
      <c r="D501" s="155">
        <v>604</v>
      </c>
      <c r="E501" s="155">
        <v>431</v>
      </c>
      <c r="F501" s="155">
        <v>396</v>
      </c>
      <c r="G501" s="155">
        <v>1049</v>
      </c>
      <c r="H501" s="116">
        <f t="shared" si="108"/>
        <v>2480</v>
      </c>
      <c r="I501" s="113"/>
      <c r="J501" s="113"/>
      <c r="K501" s="113"/>
      <c r="L501" s="113"/>
      <c r="M501" s="113"/>
      <c r="N501" s="113"/>
      <c r="O501" s="113"/>
      <c r="P501" s="113"/>
      <c r="Q501" s="113"/>
      <c r="R501" s="113"/>
      <c r="S501" s="113"/>
      <c r="T501" s="113"/>
      <c r="U501" s="113"/>
      <c r="V501" s="113"/>
      <c r="W501" s="113"/>
      <c r="X501" s="113"/>
      <c r="Y501" s="113"/>
      <c r="Z501" s="113"/>
    </row>
    <row r="502" spans="1:26" ht="12.75" customHeight="1" x14ac:dyDescent="0.15">
      <c r="A502" s="114">
        <f t="shared" si="109"/>
        <v>436</v>
      </c>
      <c r="B502" s="115" t="s">
        <v>1024</v>
      </c>
      <c r="C502" s="115" t="s">
        <v>1024</v>
      </c>
      <c r="D502" s="155">
        <v>1351</v>
      </c>
      <c r="E502" s="155">
        <v>966</v>
      </c>
      <c r="F502" s="155">
        <v>886</v>
      </c>
      <c r="G502" s="155">
        <v>2348</v>
      </c>
      <c r="H502" s="116">
        <f t="shared" si="108"/>
        <v>5551</v>
      </c>
      <c r="I502" s="113"/>
      <c r="J502" s="113"/>
      <c r="K502" s="113"/>
      <c r="L502" s="113"/>
      <c r="M502" s="113"/>
      <c r="N502" s="113"/>
      <c r="O502" s="113"/>
      <c r="P502" s="113"/>
      <c r="Q502" s="113"/>
      <c r="R502" s="113"/>
      <c r="S502" s="113"/>
      <c r="T502" s="113"/>
      <c r="U502" s="113"/>
      <c r="V502" s="113"/>
      <c r="W502" s="113"/>
      <c r="X502" s="113"/>
      <c r="Y502" s="113"/>
      <c r="Z502" s="113"/>
    </row>
    <row r="503" spans="1:26" ht="12.75" customHeight="1" x14ac:dyDescent="0.15">
      <c r="A503" s="114">
        <f t="shared" si="109"/>
        <v>437</v>
      </c>
      <c r="B503" s="115" t="s">
        <v>1024</v>
      </c>
      <c r="C503" s="115" t="s">
        <v>1835</v>
      </c>
      <c r="D503" s="155">
        <v>1085</v>
      </c>
      <c r="E503" s="155">
        <v>775</v>
      </c>
      <c r="F503" s="155">
        <v>711</v>
      </c>
      <c r="G503" s="155">
        <v>1885</v>
      </c>
      <c r="H503" s="116">
        <f t="shared" si="108"/>
        <v>4456</v>
      </c>
      <c r="I503" s="113"/>
      <c r="J503" s="113"/>
      <c r="K503" s="113"/>
      <c r="L503" s="113"/>
      <c r="M503" s="113"/>
      <c r="N503" s="113"/>
      <c r="O503" s="113"/>
      <c r="P503" s="113"/>
      <c r="Q503" s="113"/>
      <c r="R503" s="113"/>
      <c r="S503" s="113"/>
      <c r="T503" s="113"/>
      <c r="U503" s="113"/>
      <c r="V503" s="113"/>
      <c r="W503" s="113"/>
      <c r="X503" s="113"/>
      <c r="Y503" s="113"/>
      <c r="Z503" s="113"/>
    </row>
    <row r="504" spans="1:26" ht="12.75" customHeight="1" x14ac:dyDescent="0.15">
      <c r="A504" s="114"/>
      <c r="B504" s="153" t="s">
        <v>1988</v>
      </c>
      <c r="C504" s="120"/>
      <c r="D504" s="128">
        <f t="shared" ref="D504:H504" si="110">SUM(D505:D512)</f>
        <v>9485</v>
      </c>
      <c r="E504" s="128">
        <f t="shared" si="110"/>
        <v>6500</v>
      </c>
      <c r="F504" s="128">
        <f t="shared" si="110"/>
        <v>7065</v>
      </c>
      <c r="G504" s="128">
        <f t="shared" si="110"/>
        <v>17310</v>
      </c>
      <c r="H504" s="128">
        <f t="shared" si="110"/>
        <v>40360</v>
      </c>
      <c r="I504" s="113"/>
      <c r="J504" s="113"/>
      <c r="K504" s="113"/>
      <c r="L504" s="113"/>
      <c r="M504" s="113"/>
      <c r="N504" s="113"/>
      <c r="O504" s="113"/>
      <c r="P504" s="113"/>
      <c r="Q504" s="113"/>
      <c r="R504" s="113"/>
      <c r="S504" s="113"/>
      <c r="T504" s="113"/>
      <c r="U504" s="113"/>
      <c r="V504" s="113"/>
      <c r="W504" s="113"/>
      <c r="X504" s="113"/>
      <c r="Y504" s="113"/>
      <c r="Z504" s="113"/>
    </row>
    <row r="505" spans="1:26" ht="12.75" customHeight="1" x14ac:dyDescent="0.15">
      <c r="A505" s="114">
        <f>A503+1</f>
        <v>438</v>
      </c>
      <c r="B505" s="115" t="s">
        <v>1161</v>
      </c>
      <c r="C505" s="115" t="s">
        <v>879</v>
      </c>
      <c r="D505" s="155">
        <v>103</v>
      </c>
      <c r="E505" s="155">
        <v>66</v>
      </c>
      <c r="F505" s="155">
        <v>64</v>
      </c>
      <c r="G505" s="155">
        <v>192</v>
      </c>
      <c r="H505" s="116">
        <f t="shared" ref="H505:H512" si="111">SUM(D505:G505)</f>
        <v>425</v>
      </c>
      <c r="I505" s="113"/>
      <c r="J505" s="113"/>
      <c r="K505" s="113"/>
      <c r="L505" s="113"/>
      <c r="M505" s="113"/>
      <c r="N505" s="113"/>
      <c r="O505" s="113"/>
      <c r="P505" s="113"/>
      <c r="Q505" s="113"/>
      <c r="R505" s="113"/>
      <c r="S505" s="113"/>
      <c r="T505" s="113"/>
      <c r="U505" s="113"/>
      <c r="V505" s="113"/>
      <c r="W505" s="113"/>
      <c r="X505" s="113"/>
      <c r="Y505" s="113"/>
      <c r="Z505" s="113"/>
    </row>
    <row r="506" spans="1:26" ht="12.75" customHeight="1" x14ac:dyDescent="0.15">
      <c r="A506" s="114">
        <f t="shared" ref="A506:A512" si="112">A505+1</f>
        <v>439</v>
      </c>
      <c r="B506" s="115" t="s">
        <v>1161</v>
      </c>
      <c r="C506" s="115" t="s">
        <v>982</v>
      </c>
      <c r="D506" s="155">
        <v>1019</v>
      </c>
      <c r="E506" s="155">
        <v>759</v>
      </c>
      <c r="F506" s="155">
        <v>957</v>
      </c>
      <c r="G506" s="155">
        <v>2421</v>
      </c>
      <c r="H506" s="116">
        <f t="shared" si="111"/>
        <v>5156</v>
      </c>
      <c r="I506" s="113"/>
      <c r="J506" s="113"/>
      <c r="K506" s="113"/>
      <c r="L506" s="113"/>
      <c r="M506" s="113"/>
      <c r="N506" s="113"/>
      <c r="O506" s="113"/>
      <c r="P506" s="113"/>
      <c r="Q506" s="113"/>
      <c r="R506" s="113"/>
      <c r="S506" s="113"/>
      <c r="T506" s="113"/>
      <c r="U506" s="113"/>
      <c r="V506" s="113"/>
      <c r="W506" s="113"/>
      <c r="X506" s="113"/>
      <c r="Y506" s="113"/>
      <c r="Z506" s="113"/>
    </row>
    <row r="507" spans="1:26" ht="12.75" customHeight="1" x14ac:dyDescent="0.15">
      <c r="A507" s="114">
        <f t="shared" si="112"/>
        <v>440</v>
      </c>
      <c r="B507" s="115" t="s">
        <v>1161</v>
      </c>
      <c r="C507" s="115" t="s">
        <v>992</v>
      </c>
      <c r="D507" s="155">
        <v>497</v>
      </c>
      <c r="E507" s="155">
        <v>331</v>
      </c>
      <c r="F507" s="155">
        <v>333</v>
      </c>
      <c r="G507" s="155">
        <v>770</v>
      </c>
      <c r="H507" s="116">
        <f t="shared" si="111"/>
        <v>1931</v>
      </c>
      <c r="I507" s="113"/>
      <c r="J507" s="113"/>
      <c r="K507" s="113"/>
      <c r="L507" s="113"/>
      <c r="M507" s="113"/>
      <c r="N507" s="113"/>
      <c r="O507" s="113"/>
      <c r="P507" s="113"/>
      <c r="Q507" s="113"/>
      <c r="R507" s="113"/>
      <c r="S507" s="113"/>
      <c r="T507" s="113"/>
      <c r="U507" s="113"/>
      <c r="V507" s="113"/>
      <c r="W507" s="113"/>
      <c r="X507" s="113"/>
      <c r="Y507" s="113"/>
      <c r="Z507" s="113"/>
    </row>
    <row r="508" spans="1:26" ht="12.75" customHeight="1" x14ac:dyDescent="0.15">
      <c r="A508" s="114">
        <f t="shared" si="112"/>
        <v>441</v>
      </c>
      <c r="B508" s="115" t="s">
        <v>1161</v>
      </c>
      <c r="C508" s="115" t="s">
        <v>1012</v>
      </c>
      <c r="D508" s="155">
        <v>925</v>
      </c>
      <c r="E508" s="155">
        <v>693</v>
      </c>
      <c r="F508" s="155">
        <v>825</v>
      </c>
      <c r="G508" s="155">
        <v>1958</v>
      </c>
      <c r="H508" s="116">
        <f t="shared" si="111"/>
        <v>4401</v>
      </c>
      <c r="I508" s="113"/>
      <c r="J508" s="113"/>
      <c r="K508" s="113"/>
      <c r="L508" s="113"/>
      <c r="M508" s="113"/>
      <c r="N508" s="113"/>
      <c r="O508" s="113"/>
      <c r="P508" s="113"/>
      <c r="Q508" s="113"/>
      <c r="R508" s="113"/>
      <c r="S508" s="113"/>
      <c r="T508" s="113"/>
      <c r="U508" s="113"/>
      <c r="V508" s="113"/>
      <c r="W508" s="113"/>
      <c r="X508" s="113"/>
      <c r="Y508" s="113"/>
      <c r="Z508" s="113"/>
    </row>
    <row r="509" spans="1:26" ht="12.75" customHeight="1" x14ac:dyDescent="0.15">
      <c r="A509" s="114">
        <f t="shared" si="112"/>
        <v>442</v>
      </c>
      <c r="B509" s="115" t="s">
        <v>1161</v>
      </c>
      <c r="C509" s="115" t="s">
        <v>1127</v>
      </c>
      <c r="D509" s="155">
        <v>308</v>
      </c>
      <c r="E509" s="155">
        <v>215</v>
      </c>
      <c r="F509" s="155">
        <v>231</v>
      </c>
      <c r="G509" s="155">
        <v>726</v>
      </c>
      <c r="H509" s="116">
        <f t="shared" si="111"/>
        <v>1480</v>
      </c>
      <c r="I509" s="113"/>
      <c r="J509" s="113"/>
      <c r="K509" s="113"/>
      <c r="L509" s="113"/>
      <c r="M509" s="113"/>
      <c r="N509" s="113"/>
      <c r="O509" s="113"/>
      <c r="P509" s="113"/>
      <c r="Q509" s="113"/>
      <c r="R509" s="113"/>
      <c r="S509" s="113"/>
      <c r="T509" s="113"/>
      <c r="U509" s="113"/>
      <c r="V509" s="113"/>
      <c r="W509" s="113"/>
      <c r="X509" s="113"/>
      <c r="Y509" s="113"/>
      <c r="Z509" s="113"/>
    </row>
    <row r="510" spans="1:26" ht="12.75" customHeight="1" x14ac:dyDescent="0.15">
      <c r="A510" s="114">
        <f t="shared" si="112"/>
        <v>443</v>
      </c>
      <c r="B510" s="115" t="s">
        <v>1161</v>
      </c>
      <c r="C510" s="115" t="s">
        <v>1220</v>
      </c>
      <c r="D510" s="155">
        <v>3157</v>
      </c>
      <c r="E510" s="155">
        <v>2004</v>
      </c>
      <c r="F510" s="155">
        <v>2103</v>
      </c>
      <c r="G510" s="155">
        <v>4560</v>
      </c>
      <c r="H510" s="116">
        <f t="shared" si="111"/>
        <v>11824</v>
      </c>
      <c r="I510" s="113"/>
      <c r="J510" s="113"/>
      <c r="K510" s="113"/>
      <c r="L510" s="113"/>
      <c r="M510" s="113"/>
      <c r="N510" s="113"/>
      <c r="O510" s="113"/>
      <c r="P510" s="113"/>
      <c r="Q510" s="113"/>
      <c r="R510" s="113"/>
      <c r="S510" s="113"/>
      <c r="T510" s="113"/>
      <c r="U510" s="113"/>
      <c r="V510" s="113"/>
      <c r="W510" s="113"/>
      <c r="X510" s="113"/>
      <c r="Y510" s="113"/>
      <c r="Z510" s="113"/>
    </row>
    <row r="511" spans="1:26" ht="12.75" customHeight="1" x14ac:dyDescent="0.15">
      <c r="A511" s="114">
        <f t="shared" si="112"/>
        <v>444</v>
      </c>
      <c r="B511" s="115" t="s">
        <v>1161</v>
      </c>
      <c r="C511" s="115" t="s">
        <v>1234</v>
      </c>
      <c r="D511" s="155">
        <v>980</v>
      </c>
      <c r="E511" s="155">
        <v>705</v>
      </c>
      <c r="F511" s="155">
        <v>828</v>
      </c>
      <c r="G511" s="155">
        <v>2463</v>
      </c>
      <c r="H511" s="116">
        <f t="shared" si="111"/>
        <v>4976</v>
      </c>
      <c r="I511" s="113"/>
      <c r="J511" s="113"/>
      <c r="K511" s="113"/>
      <c r="L511" s="113"/>
      <c r="M511" s="113"/>
      <c r="N511" s="113"/>
      <c r="O511" s="113"/>
      <c r="P511" s="113"/>
      <c r="Q511" s="113"/>
      <c r="R511" s="113"/>
      <c r="S511" s="113"/>
      <c r="T511" s="113"/>
      <c r="U511" s="113"/>
      <c r="V511" s="113"/>
      <c r="W511" s="113"/>
      <c r="X511" s="113"/>
      <c r="Y511" s="113"/>
      <c r="Z511" s="113"/>
    </row>
    <row r="512" spans="1:26" ht="12.75" customHeight="1" x14ac:dyDescent="0.15">
      <c r="A512" s="114">
        <f t="shared" si="112"/>
        <v>445</v>
      </c>
      <c r="B512" s="115" t="s">
        <v>1161</v>
      </c>
      <c r="C512" s="115" t="s">
        <v>1835</v>
      </c>
      <c r="D512" s="155">
        <v>2496</v>
      </c>
      <c r="E512" s="155">
        <v>1727</v>
      </c>
      <c r="F512" s="155">
        <v>1724</v>
      </c>
      <c r="G512" s="155">
        <v>4220</v>
      </c>
      <c r="H512" s="116">
        <f t="shared" si="111"/>
        <v>10167</v>
      </c>
      <c r="I512" s="113"/>
      <c r="J512" s="113"/>
      <c r="K512" s="113"/>
      <c r="L512" s="113"/>
      <c r="M512" s="113"/>
      <c r="N512" s="113"/>
      <c r="O512" s="113"/>
      <c r="P512" s="113"/>
      <c r="Q512" s="113"/>
      <c r="R512" s="113"/>
      <c r="S512" s="113"/>
      <c r="T512" s="113"/>
      <c r="U512" s="113"/>
      <c r="V512" s="113"/>
      <c r="W512" s="113"/>
      <c r="X512" s="113"/>
      <c r="Y512" s="113"/>
      <c r="Z512" s="113"/>
    </row>
    <row r="513" spans="1:26" ht="12.75" customHeight="1" x14ac:dyDescent="0.15">
      <c r="A513" s="114"/>
      <c r="B513" s="153" t="s">
        <v>1989</v>
      </c>
      <c r="C513" s="120"/>
      <c r="D513" s="128">
        <f t="shared" ref="D513:H513" si="113">SUM(D514:D521)</f>
        <v>1020</v>
      </c>
      <c r="E513" s="128">
        <f t="shared" si="113"/>
        <v>641</v>
      </c>
      <c r="F513" s="128">
        <f t="shared" si="113"/>
        <v>720</v>
      </c>
      <c r="G513" s="128">
        <f t="shared" si="113"/>
        <v>1710</v>
      </c>
      <c r="H513" s="128">
        <f t="shared" si="113"/>
        <v>4091</v>
      </c>
      <c r="I513" s="113"/>
      <c r="J513" s="113"/>
      <c r="K513" s="113"/>
      <c r="L513" s="113"/>
      <c r="M513" s="113"/>
      <c r="N513" s="113"/>
      <c r="O513" s="113"/>
      <c r="P513" s="113"/>
      <c r="Q513" s="113"/>
      <c r="R513" s="113"/>
      <c r="S513" s="113"/>
      <c r="T513" s="113"/>
      <c r="U513" s="113"/>
      <c r="V513" s="113"/>
      <c r="W513" s="113"/>
      <c r="X513" s="113"/>
      <c r="Y513" s="113"/>
      <c r="Z513" s="113"/>
    </row>
    <row r="514" spans="1:26" ht="12.75" customHeight="1" x14ac:dyDescent="0.15">
      <c r="A514" s="114">
        <f>A512+1</f>
        <v>446</v>
      </c>
      <c r="B514" s="115" t="s">
        <v>1168</v>
      </c>
      <c r="C514" s="115" t="s">
        <v>707</v>
      </c>
      <c r="D514" s="130">
        <v>60</v>
      </c>
      <c r="E514" s="130">
        <v>38</v>
      </c>
      <c r="F514" s="130">
        <v>43</v>
      </c>
      <c r="G514" s="130">
        <v>101</v>
      </c>
      <c r="H514" s="116">
        <f t="shared" ref="H514:H521" si="114">SUM(D514:G514)</f>
        <v>242</v>
      </c>
      <c r="I514" s="113"/>
      <c r="J514" s="113"/>
      <c r="K514" s="113"/>
      <c r="L514" s="113"/>
      <c r="M514" s="113"/>
      <c r="N514" s="113"/>
      <c r="O514" s="113"/>
      <c r="P514" s="113"/>
      <c r="Q514" s="113"/>
      <c r="R514" s="113"/>
      <c r="S514" s="113"/>
      <c r="T514" s="113"/>
      <c r="U514" s="113"/>
      <c r="V514" s="113"/>
      <c r="W514" s="113"/>
      <c r="X514" s="113"/>
      <c r="Y514" s="113"/>
      <c r="Z514" s="113"/>
    </row>
    <row r="515" spans="1:26" ht="12.75" customHeight="1" x14ac:dyDescent="0.15">
      <c r="A515" s="114">
        <f t="shared" ref="A515:A521" si="115">A514+1</f>
        <v>447</v>
      </c>
      <c r="B515" s="115" t="s">
        <v>1168</v>
      </c>
      <c r="C515" s="115" t="s">
        <v>716</v>
      </c>
      <c r="D515" s="130">
        <v>98</v>
      </c>
      <c r="E515" s="130">
        <v>62</v>
      </c>
      <c r="F515" s="130">
        <v>69</v>
      </c>
      <c r="G515" s="130">
        <v>164</v>
      </c>
      <c r="H515" s="116">
        <f t="shared" si="114"/>
        <v>393</v>
      </c>
      <c r="I515" s="113"/>
      <c r="J515" s="113"/>
      <c r="K515" s="113"/>
      <c r="L515" s="113"/>
      <c r="M515" s="113"/>
      <c r="N515" s="113"/>
      <c r="O515" s="113"/>
      <c r="P515" s="113"/>
      <c r="Q515" s="113"/>
      <c r="R515" s="113"/>
      <c r="S515" s="113"/>
      <c r="T515" s="113"/>
      <c r="U515" s="113"/>
      <c r="V515" s="113"/>
      <c r="W515" s="113"/>
      <c r="X515" s="113"/>
      <c r="Y515" s="113"/>
      <c r="Z515" s="113"/>
    </row>
    <row r="516" spans="1:26" ht="12.75" customHeight="1" x14ac:dyDescent="0.15">
      <c r="A516" s="114">
        <f t="shared" si="115"/>
        <v>448</v>
      </c>
      <c r="B516" s="115" t="s">
        <v>1168</v>
      </c>
      <c r="C516" s="115" t="s">
        <v>920</v>
      </c>
      <c r="D516" s="130">
        <v>41</v>
      </c>
      <c r="E516" s="130">
        <v>26</v>
      </c>
      <c r="F516" s="130">
        <v>29</v>
      </c>
      <c r="G516" s="130">
        <v>69</v>
      </c>
      <c r="H516" s="116">
        <f t="shared" si="114"/>
        <v>165</v>
      </c>
      <c r="I516" s="113"/>
      <c r="J516" s="113"/>
      <c r="K516" s="113"/>
      <c r="L516" s="113"/>
      <c r="M516" s="113"/>
      <c r="N516" s="113"/>
      <c r="O516" s="113"/>
      <c r="P516" s="113"/>
      <c r="Q516" s="113"/>
      <c r="R516" s="113"/>
      <c r="S516" s="113"/>
      <c r="T516" s="113"/>
      <c r="U516" s="113"/>
      <c r="V516" s="113"/>
      <c r="W516" s="113"/>
      <c r="X516" s="113"/>
      <c r="Y516" s="113"/>
      <c r="Z516" s="113"/>
    </row>
    <row r="517" spans="1:26" ht="12.75" customHeight="1" x14ac:dyDescent="0.15">
      <c r="A517" s="114">
        <f t="shared" si="115"/>
        <v>449</v>
      </c>
      <c r="B517" s="115" t="s">
        <v>1168</v>
      </c>
      <c r="C517" s="115" t="s">
        <v>1041</v>
      </c>
      <c r="D517" s="130">
        <v>39</v>
      </c>
      <c r="E517" s="130">
        <v>24</v>
      </c>
      <c r="F517" s="130">
        <v>27</v>
      </c>
      <c r="G517" s="130">
        <v>65</v>
      </c>
      <c r="H517" s="116">
        <f t="shared" si="114"/>
        <v>155</v>
      </c>
      <c r="I517" s="113"/>
      <c r="J517" s="113"/>
      <c r="K517" s="113"/>
      <c r="L517" s="113"/>
      <c r="M517" s="113"/>
      <c r="N517" s="113"/>
      <c r="O517" s="113"/>
      <c r="P517" s="113"/>
      <c r="Q517" s="113"/>
      <c r="R517" s="113"/>
      <c r="S517" s="113"/>
      <c r="T517" s="113"/>
      <c r="U517" s="113"/>
      <c r="V517" s="113"/>
      <c r="W517" s="113"/>
      <c r="X517" s="113"/>
      <c r="Y517" s="113"/>
      <c r="Z517" s="113"/>
    </row>
    <row r="518" spans="1:26" ht="12.75" customHeight="1" x14ac:dyDescent="0.15">
      <c r="A518" s="114">
        <f t="shared" si="115"/>
        <v>450</v>
      </c>
      <c r="B518" s="115" t="s">
        <v>1168</v>
      </c>
      <c r="C518" s="115" t="s">
        <v>1083</v>
      </c>
      <c r="D518" s="130">
        <v>123</v>
      </c>
      <c r="E518" s="130">
        <v>77</v>
      </c>
      <c r="F518" s="130">
        <v>87</v>
      </c>
      <c r="G518" s="130">
        <v>206</v>
      </c>
      <c r="H518" s="116">
        <f t="shared" si="114"/>
        <v>493</v>
      </c>
      <c r="I518" s="113"/>
      <c r="J518" s="113"/>
      <c r="K518" s="113"/>
      <c r="L518" s="113"/>
      <c r="M518" s="113"/>
      <c r="N518" s="113"/>
      <c r="O518" s="113"/>
      <c r="P518" s="113"/>
      <c r="Q518" s="113"/>
      <c r="R518" s="113"/>
      <c r="S518" s="113"/>
      <c r="T518" s="113"/>
      <c r="U518" s="113"/>
      <c r="V518" s="113"/>
      <c r="W518" s="113"/>
      <c r="X518" s="113"/>
      <c r="Y518" s="113"/>
      <c r="Z518" s="113"/>
    </row>
    <row r="519" spans="1:26" ht="12.75" customHeight="1" x14ac:dyDescent="0.15">
      <c r="A519" s="114">
        <f t="shared" si="115"/>
        <v>451</v>
      </c>
      <c r="B519" s="115" t="s">
        <v>1168</v>
      </c>
      <c r="C519" s="115" t="s">
        <v>1091</v>
      </c>
      <c r="D519" s="130">
        <v>38</v>
      </c>
      <c r="E519" s="130">
        <v>24</v>
      </c>
      <c r="F519" s="130">
        <v>27</v>
      </c>
      <c r="G519" s="130">
        <v>64</v>
      </c>
      <c r="H519" s="116">
        <f t="shared" si="114"/>
        <v>153</v>
      </c>
      <c r="I519" s="113"/>
      <c r="J519" s="113"/>
      <c r="K519" s="113"/>
      <c r="L519" s="113"/>
      <c r="M519" s="113"/>
      <c r="N519" s="113"/>
      <c r="O519" s="113"/>
      <c r="P519" s="113"/>
      <c r="Q519" s="113"/>
      <c r="R519" s="113"/>
      <c r="S519" s="113"/>
      <c r="T519" s="113"/>
      <c r="U519" s="113"/>
      <c r="V519" s="113"/>
      <c r="W519" s="113"/>
      <c r="X519" s="113"/>
      <c r="Y519" s="113"/>
      <c r="Z519" s="113"/>
    </row>
    <row r="520" spans="1:26" ht="12.75" customHeight="1" x14ac:dyDescent="0.15">
      <c r="A520" s="114">
        <f t="shared" si="115"/>
        <v>452</v>
      </c>
      <c r="B520" s="115" t="s">
        <v>1168</v>
      </c>
      <c r="C520" s="115" t="s">
        <v>1168</v>
      </c>
      <c r="D520" s="130">
        <v>285</v>
      </c>
      <c r="E520" s="130">
        <v>179</v>
      </c>
      <c r="F520" s="130">
        <v>201</v>
      </c>
      <c r="G520" s="130">
        <v>478</v>
      </c>
      <c r="H520" s="116">
        <f t="shared" si="114"/>
        <v>1143</v>
      </c>
      <c r="I520" s="113"/>
      <c r="J520" s="113"/>
      <c r="K520" s="113"/>
      <c r="L520" s="113"/>
      <c r="M520" s="113"/>
      <c r="N520" s="113"/>
      <c r="O520" s="113"/>
      <c r="P520" s="113"/>
      <c r="Q520" s="113"/>
      <c r="R520" s="113"/>
      <c r="S520" s="113"/>
      <c r="T520" s="113"/>
      <c r="U520" s="113"/>
      <c r="V520" s="113"/>
      <c r="W520" s="113"/>
      <c r="X520" s="113"/>
      <c r="Y520" s="113"/>
      <c r="Z520" s="113"/>
    </row>
    <row r="521" spans="1:26" ht="12.75" customHeight="1" x14ac:dyDescent="0.15">
      <c r="A521" s="114">
        <f t="shared" si="115"/>
        <v>453</v>
      </c>
      <c r="B521" s="115" t="s">
        <v>1168</v>
      </c>
      <c r="C521" s="115" t="s">
        <v>1835</v>
      </c>
      <c r="D521" s="130">
        <v>336</v>
      </c>
      <c r="E521" s="130">
        <v>211</v>
      </c>
      <c r="F521" s="130">
        <v>237</v>
      </c>
      <c r="G521" s="130">
        <v>563</v>
      </c>
      <c r="H521" s="116">
        <f t="shared" si="114"/>
        <v>1347</v>
      </c>
      <c r="I521" s="113"/>
      <c r="J521" s="113"/>
      <c r="K521" s="113"/>
      <c r="L521" s="113"/>
      <c r="M521" s="113"/>
      <c r="N521" s="113"/>
      <c r="O521" s="113"/>
      <c r="P521" s="113"/>
      <c r="Q521" s="113"/>
      <c r="R521" s="113"/>
      <c r="S521" s="113"/>
      <c r="T521" s="113"/>
      <c r="U521" s="113"/>
      <c r="V521" s="113"/>
      <c r="W521" s="113"/>
      <c r="X521" s="113"/>
      <c r="Y521" s="113"/>
      <c r="Z521" s="113"/>
    </row>
    <row r="522" spans="1:26" ht="12.75" customHeight="1" x14ac:dyDescent="0.15">
      <c r="A522" s="114"/>
      <c r="B522" s="119" t="s">
        <v>1990</v>
      </c>
      <c r="C522" s="120"/>
      <c r="D522" s="128">
        <f t="shared" ref="D522:H522" si="116">SUM(D523:D531)</f>
        <v>2626</v>
      </c>
      <c r="E522" s="128">
        <f t="shared" si="116"/>
        <v>1810</v>
      </c>
      <c r="F522" s="128">
        <f t="shared" si="116"/>
        <v>2049</v>
      </c>
      <c r="G522" s="128">
        <f t="shared" si="116"/>
        <v>4545</v>
      </c>
      <c r="H522" s="128">
        <f t="shared" si="116"/>
        <v>11030</v>
      </c>
      <c r="I522" s="113"/>
      <c r="J522" s="113"/>
      <c r="K522" s="113"/>
      <c r="L522" s="113"/>
      <c r="M522" s="113"/>
      <c r="N522" s="113"/>
      <c r="O522" s="113"/>
      <c r="P522" s="113"/>
      <c r="Q522" s="113"/>
      <c r="R522" s="113"/>
      <c r="S522" s="113"/>
      <c r="T522" s="113"/>
      <c r="U522" s="113"/>
      <c r="V522" s="113"/>
      <c r="W522" s="113"/>
      <c r="X522" s="113"/>
      <c r="Y522" s="113"/>
      <c r="Z522" s="113"/>
    </row>
    <row r="523" spans="1:26" ht="12.75" customHeight="1" x14ac:dyDescent="0.15">
      <c r="A523" s="114">
        <f>A521+1</f>
        <v>454</v>
      </c>
      <c r="B523" s="115" t="s">
        <v>1180</v>
      </c>
      <c r="C523" s="115" t="s">
        <v>768</v>
      </c>
      <c r="D523" s="156">
        <v>66</v>
      </c>
      <c r="E523" s="156">
        <v>44</v>
      </c>
      <c r="F523" s="156">
        <v>41</v>
      </c>
      <c r="G523" s="156">
        <v>124</v>
      </c>
      <c r="H523" s="116">
        <f t="shared" ref="H523:H531" si="117">SUM(D523:G523)</f>
        <v>275</v>
      </c>
      <c r="I523" s="113"/>
      <c r="J523" s="113"/>
      <c r="K523" s="113"/>
      <c r="L523" s="113"/>
      <c r="M523" s="113"/>
      <c r="N523" s="113"/>
      <c r="O523" s="113"/>
      <c r="P523" s="113"/>
      <c r="Q523" s="113"/>
      <c r="R523" s="113"/>
      <c r="S523" s="113"/>
      <c r="T523" s="113"/>
      <c r="U523" s="113"/>
      <c r="V523" s="113"/>
      <c r="W523" s="113"/>
      <c r="X523" s="113"/>
      <c r="Y523" s="113"/>
      <c r="Z523" s="113"/>
    </row>
    <row r="524" spans="1:26" ht="12.75" customHeight="1" x14ac:dyDescent="0.15">
      <c r="A524" s="114">
        <f t="shared" ref="A524:A531" si="118">A523+1</f>
        <v>455</v>
      </c>
      <c r="B524" s="115" t="s">
        <v>1180</v>
      </c>
      <c r="C524" s="115" t="s">
        <v>793</v>
      </c>
      <c r="D524" s="156">
        <v>39</v>
      </c>
      <c r="E524" s="156">
        <v>26</v>
      </c>
      <c r="F524" s="156">
        <v>34</v>
      </c>
      <c r="G524" s="156">
        <v>64</v>
      </c>
      <c r="H524" s="116">
        <f t="shared" si="117"/>
        <v>163</v>
      </c>
      <c r="I524" s="113"/>
      <c r="J524" s="113"/>
      <c r="K524" s="113"/>
      <c r="L524" s="113"/>
      <c r="M524" s="113"/>
      <c r="N524" s="113"/>
      <c r="O524" s="113"/>
      <c r="P524" s="113"/>
      <c r="Q524" s="113"/>
      <c r="R524" s="113"/>
      <c r="S524" s="113"/>
      <c r="T524" s="113"/>
      <c r="U524" s="113"/>
      <c r="V524" s="113"/>
      <c r="W524" s="113"/>
      <c r="X524" s="113"/>
      <c r="Y524" s="113"/>
      <c r="Z524" s="113"/>
    </row>
    <row r="525" spans="1:26" ht="12.75" customHeight="1" x14ac:dyDescent="0.15">
      <c r="A525" s="114">
        <f t="shared" si="118"/>
        <v>456</v>
      </c>
      <c r="B525" s="115" t="s">
        <v>1180</v>
      </c>
      <c r="C525" s="115" t="s">
        <v>912</v>
      </c>
      <c r="D525" s="156">
        <v>235</v>
      </c>
      <c r="E525" s="156">
        <v>157</v>
      </c>
      <c r="F525" s="156">
        <v>174</v>
      </c>
      <c r="G525" s="156">
        <v>413</v>
      </c>
      <c r="H525" s="116">
        <f t="shared" si="117"/>
        <v>979</v>
      </c>
      <c r="I525" s="113"/>
      <c r="J525" s="113"/>
      <c r="K525" s="113"/>
      <c r="L525" s="113"/>
      <c r="M525" s="113"/>
      <c r="N525" s="113"/>
      <c r="O525" s="113"/>
      <c r="P525" s="113"/>
      <c r="Q525" s="113"/>
      <c r="R525" s="113"/>
      <c r="S525" s="113"/>
      <c r="T525" s="113"/>
      <c r="U525" s="113"/>
      <c r="V525" s="113"/>
      <c r="W525" s="113"/>
      <c r="X525" s="113"/>
      <c r="Y525" s="113"/>
      <c r="Z525" s="113"/>
    </row>
    <row r="526" spans="1:26" ht="12.75" customHeight="1" x14ac:dyDescent="0.15">
      <c r="A526" s="114">
        <f t="shared" si="118"/>
        <v>457</v>
      </c>
      <c r="B526" s="115" t="s">
        <v>1180</v>
      </c>
      <c r="C526" s="115" t="s">
        <v>921</v>
      </c>
      <c r="D526" s="156">
        <v>12</v>
      </c>
      <c r="E526" s="156">
        <v>8</v>
      </c>
      <c r="F526" s="156">
        <v>13</v>
      </c>
      <c r="G526" s="156">
        <v>16</v>
      </c>
      <c r="H526" s="116">
        <f t="shared" si="117"/>
        <v>49</v>
      </c>
      <c r="I526" s="113"/>
      <c r="J526" s="113"/>
      <c r="K526" s="113"/>
      <c r="L526" s="113"/>
      <c r="M526" s="113"/>
      <c r="N526" s="113"/>
      <c r="O526" s="113"/>
      <c r="P526" s="113"/>
      <c r="Q526" s="113"/>
      <c r="R526" s="113"/>
      <c r="S526" s="113"/>
      <c r="T526" s="113"/>
      <c r="U526" s="113"/>
      <c r="V526" s="113"/>
      <c r="W526" s="113"/>
      <c r="X526" s="113"/>
      <c r="Y526" s="113"/>
      <c r="Z526" s="113"/>
    </row>
    <row r="527" spans="1:26" ht="12.75" customHeight="1" x14ac:dyDescent="0.15">
      <c r="A527" s="114">
        <f t="shared" si="118"/>
        <v>458</v>
      </c>
      <c r="B527" s="115" t="s">
        <v>1180</v>
      </c>
      <c r="C527" s="115" t="s">
        <v>995</v>
      </c>
      <c r="D527" s="156">
        <v>126</v>
      </c>
      <c r="E527" s="156">
        <v>84</v>
      </c>
      <c r="F527" s="156">
        <v>95</v>
      </c>
      <c r="G527" s="156">
        <v>221</v>
      </c>
      <c r="H527" s="116">
        <f t="shared" si="117"/>
        <v>526</v>
      </c>
      <c r="I527" s="113"/>
      <c r="J527" s="113"/>
      <c r="K527" s="113"/>
      <c r="L527" s="113"/>
      <c r="M527" s="113"/>
      <c r="N527" s="113"/>
      <c r="O527" s="113"/>
      <c r="P527" s="113"/>
      <c r="Q527" s="113"/>
      <c r="R527" s="113"/>
      <c r="S527" s="113"/>
      <c r="T527" s="113"/>
      <c r="U527" s="113"/>
      <c r="V527" s="113"/>
      <c r="W527" s="113"/>
      <c r="X527" s="113"/>
      <c r="Y527" s="113"/>
      <c r="Z527" s="113"/>
    </row>
    <row r="528" spans="1:26" ht="12.75" customHeight="1" x14ac:dyDescent="0.15">
      <c r="A528" s="114">
        <f t="shared" si="118"/>
        <v>459</v>
      </c>
      <c r="B528" s="115" t="s">
        <v>1180</v>
      </c>
      <c r="C528" s="115" t="s">
        <v>1180</v>
      </c>
      <c r="D528" s="156">
        <v>962</v>
      </c>
      <c r="E528" s="156">
        <v>701</v>
      </c>
      <c r="F528" s="156">
        <v>820</v>
      </c>
      <c r="G528" s="156">
        <v>1617</v>
      </c>
      <c r="H528" s="116">
        <f t="shared" si="117"/>
        <v>4100</v>
      </c>
      <c r="I528" s="113"/>
      <c r="J528" s="113"/>
      <c r="K528" s="113"/>
      <c r="L528" s="113"/>
      <c r="M528" s="113"/>
      <c r="N528" s="113"/>
      <c r="O528" s="113"/>
      <c r="P528" s="113"/>
      <c r="Q528" s="113"/>
      <c r="R528" s="113"/>
      <c r="S528" s="113"/>
      <c r="T528" s="113"/>
      <c r="U528" s="113"/>
      <c r="V528" s="113"/>
      <c r="W528" s="113"/>
      <c r="X528" s="113"/>
      <c r="Y528" s="113"/>
      <c r="Z528" s="113"/>
    </row>
    <row r="529" spans="1:26" ht="12.75" customHeight="1" x14ac:dyDescent="0.15">
      <c r="A529" s="114">
        <f t="shared" si="118"/>
        <v>460</v>
      </c>
      <c r="B529" s="115" t="s">
        <v>1180</v>
      </c>
      <c r="C529" s="115" t="s">
        <v>1187</v>
      </c>
      <c r="D529" s="156">
        <v>985</v>
      </c>
      <c r="E529" s="156">
        <v>656</v>
      </c>
      <c r="F529" s="156">
        <v>730</v>
      </c>
      <c r="G529" s="156">
        <v>1731</v>
      </c>
      <c r="H529" s="116">
        <f t="shared" si="117"/>
        <v>4102</v>
      </c>
      <c r="I529" s="113"/>
      <c r="J529" s="113"/>
      <c r="K529" s="113"/>
      <c r="L529" s="113"/>
      <c r="M529" s="113"/>
      <c r="N529" s="113"/>
      <c r="O529" s="113"/>
      <c r="P529" s="113"/>
      <c r="Q529" s="113"/>
      <c r="R529" s="113"/>
      <c r="S529" s="113"/>
      <c r="T529" s="113"/>
      <c r="U529" s="113"/>
      <c r="V529" s="113"/>
      <c r="W529" s="113"/>
      <c r="X529" s="113"/>
      <c r="Y529" s="113"/>
      <c r="Z529" s="113"/>
    </row>
    <row r="530" spans="1:26" ht="12.75" customHeight="1" x14ac:dyDescent="0.15">
      <c r="A530" s="114">
        <f t="shared" si="118"/>
        <v>461</v>
      </c>
      <c r="B530" s="138" t="s">
        <v>1180</v>
      </c>
      <c r="C530" s="115" t="s">
        <v>1208</v>
      </c>
      <c r="D530" s="156">
        <v>42</v>
      </c>
      <c r="E530" s="156">
        <v>28</v>
      </c>
      <c r="F530" s="156">
        <v>30</v>
      </c>
      <c r="G530" s="156">
        <v>75</v>
      </c>
      <c r="H530" s="116">
        <f t="shared" si="117"/>
        <v>175</v>
      </c>
      <c r="I530" s="113"/>
      <c r="J530" s="113"/>
      <c r="K530" s="113"/>
      <c r="L530" s="113"/>
      <c r="M530" s="113"/>
      <c r="N530" s="113"/>
      <c r="O530" s="113"/>
      <c r="P530" s="113"/>
      <c r="Q530" s="113"/>
      <c r="R530" s="113"/>
      <c r="S530" s="113"/>
      <c r="T530" s="113"/>
      <c r="U530" s="113"/>
      <c r="V530" s="113"/>
      <c r="W530" s="113"/>
      <c r="X530" s="113"/>
      <c r="Y530" s="113"/>
      <c r="Z530" s="113"/>
    </row>
    <row r="531" spans="1:26" ht="12.75" customHeight="1" x14ac:dyDescent="0.15">
      <c r="A531" s="114">
        <f t="shared" si="118"/>
        <v>462</v>
      </c>
      <c r="B531" s="115" t="s">
        <v>1180</v>
      </c>
      <c r="C531" s="115" t="s">
        <v>1835</v>
      </c>
      <c r="D531" s="156">
        <v>159</v>
      </c>
      <c r="E531" s="156">
        <v>106</v>
      </c>
      <c r="F531" s="156">
        <v>112</v>
      </c>
      <c r="G531" s="156">
        <v>284</v>
      </c>
      <c r="H531" s="116">
        <f t="shared" si="117"/>
        <v>661</v>
      </c>
      <c r="I531" s="151" t="s">
        <v>1991</v>
      </c>
      <c r="J531" s="157" t="s">
        <v>1992</v>
      </c>
      <c r="K531" s="113"/>
      <c r="L531" s="113"/>
      <c r="M531" s="113"/>
      <c r="N531" s="113"/>
      <c r="O531" s="113"/>
      <c r="P531" s="113"/>
      <c r="Q531" s="113"/>
      <c r="R531" s="113"/>
      <c r="S531" s="113"/>
      <c r="T531" s="113"/>
      <c r="U531" s="113"/>
      <c r="V531" s="113"/>
      <c r="W531" s="113"/>
      <c r="X531" s="113"/>
      <c r="Y531" s="113"/>
      <c r="Z531" s="113"/>
    </row>
    <row r="532" spans="1:26" ht="12.75" customHeight="1" x14ac:dyDescent="0.15">
      <c r="A532" s="114"/>
      <c r="B532" s="153" t="s">
        <v>1993</v>
      </c>
      <c r="C532" s="120"/>
      <c r="D532" s="128">
        <f t="shared" ref="D532:H532" si="119">SUM(D533:D542)</f>
        <v>5225</v>
      </c>
      <c r="E532" s="128">
        <f t="shared" si="119"/>
        <v>3350</v>
      </c>
      <c r="F532" s="128">
        <f t="shared" si="119"/>
        <v>3670</v>
      </c>
      <c r="G532" s="128">
        <f t="shared" si="119"/>
        <v>9085</v>
      </c>
      <c r="H532" s="128">
        <f t="shared" si="119"/>
        <v>21330</v>
      </c>
      <c r="I532" s="113"/>
      <c r="J532" s="113"/>
      <c r="K532" s="113"/>
      <c r="L532" s="113"/>
      <c r="M532" s="113"/>
      <c r="N532" s="113"/>
      <c r="O532" s="113"/>
      <c r="P532" s="113"/>
      <c r="Q532" s="113"/>
      <c r="R532" s="113"/>
      <c r="S532" s="113"/>
      <c r="T532" s="113"/>
      <c r="U532" s="113"/>
      <c r="V532" s="113"/>
      <c r="W532" s="113"/>
      <c r="X532" s="113"/>
      <c r="Y532" s="113"/>
      <c r="Z532" s="113"/>
    </row>
    <row r="533" spans="1:26" ht="12.75" customHeight="1" x14ac:dyDescent="0.15">
      <c r="A533" s="114">
        <f>A531+1</f>
        <v>463</v>
      </c>
      <c r="B533" s="115" t="s">
        <v>1994</v>
      </c>
      <c r="C533" s="115" t="s">
        <v>796</v>
      </c>
      <c r="D533" s="158">
        <v>622</v>
      </c>
      <c r="E533" s="158">
        <v>399</v>
      </c>
      <c r="F533" s="158">
        <v>446</v>
      </c>
      <c r="G533" s="158">
        <v>1104</v>
      </c>
      <c r="H533" s="116">
        <f t="shared" ref="H533:H542" si="120">SUM(D533:G533)</f>
        <v>2571</v>
      </c>
      <c r="I533" s="113"/>
      <c r="J533" s="113"/>
      <c r="K533" s="113"/>
      <c r="L533" s="113"/>
      <c r="M533" s="113"/>
      <c r="N533" s="113"/>
      <c r="O533" s="113"/>
      <c r="P533" s="113"/>
      <c r="Q533" s="113"/>
      <c r="R533" s="113"/>
      <c r="S533" s="113"/>
      <c r="T533" s="113"/>
      <c r="U533" s="113"/>
      <c r="V533" s="113"/>
      <c r="W533" s="113"/>
      <c r="X533" s="113"/>
      <c r="Y533" s="113"/>
      <c r="Z533" s="113"/>
    </row>
    <row r="534" spans="1:26" ht="12.75" customHeight="1" x14ac:dyDescent="0.15">
      <c r="A534" s="114">
        <f t="shared" ref="A534:A542" si="121">A533+1</f>
        <v>464</v>
      </c>
      <c r="B534" s="115" t="s">
        <v>1994</v>
      </c>
      <c r="C534" s="115" t="s">
        <v>940</v>
      </c>
      <c r="D534" s="158">
        <v>53</v>
      </c>
      <c r="E534" s="158">
        <v>34</v>
      </c>
      <c r="F534" s="158">
        <v>38</v>
      </c>
      <c r="G534" s="158">
        <v>93</v>
      </c>
      <c r="H534" s="116">
        <f t="shared" si="120"/>
        <v>218</v>
      </c>
      <c r="I534" s="113"/>
      <c r="J534" s="113"/>
      <c r="K534" s="113"/>
      <c r="L534" s="113"/>
      <c r="M534" s="113"/>
      <c r="N534" s="113"/>
      <c r="O534" s="113"/>
      <c r="P534" s="113"/>
      <c r="Q534" s="113"/>
      <c r="R534" s="113"/>
      <c r="S534" s="113"/>
      <c r="T534" s="113"/>
      <c r="U534" s="113"/>
      <c r="V534" s="113"/>
      <c r="W534" s="113"/>
      <c r="X534" s="113"/>
      <c r="Y534" s="113"/>
      <c r="Z534" s="113"/>
    </row>
    <row r="535" spans="1:26" ht="12.75" customHeight="1" x14ac:dyDescent="0.15">
      <c r="A535" s="114">
        <f t="shared" si="121"/>
        <v>465</v>
      </c>
      <c r="B535" s="115" t="s">
        <v>1994</v>
      </c>
      <c r="C535" s="115" t="s">
        <v>1029</v>
      </c>
      <c r="D535" s="158">
        <v>1546</v>
      </c>
      <c r="E535" s="158">
        <v>991</v>
      </c>
      <c r="F535" s="158">
        <v>1100</v>
      </c>
      <c r="G535" s="158">
        <v>2724</v>
      </c>
      <c r="H535" s="116">
        <f t="shared" si="120"/>
        <v>6361</v>
      </c>
      <c r="I535" s="113"/>
      <c r="J535" s="113"/>
      <c r="K535" s="113"/>
      <c r="L535" s="113"/>
      <c r="M535" s="113"/>
      <c r="N535" s="113"/>
      <c r="O535" s="113"/>
      <c r="P535" s="113"/>
      <c r="Q535" s="113"/>
      <c r="R535" s="113"/>
      <c r="S535" s="113"/>
      <c r="T535" s="113"/>
      <c r="U535" s="113"/>
      <c r="V535" s="113"/>
      <c r="W535" s="113"/>
      <c r="X535" s="113"/>
      <c r="Y535" s="113"/>
      <c r="Z535" s="113"/>
    </row>
    <row r="536" spans="1:26" ht="12.75" customHeight="1" x14ac:dyDescent="0.15">
      <c r="A536" s="114">
        <f t="shared" si="121"/>
        <v>466</v>
      </c>
      <c r="B536" s="115" t="s">
        <v>1994</v>
      </c>
      <c r="C536" s="115" t="s">
        <v>1050</v>
      </c>
      <c r="D536" s="158">
        <v>186</v>
      </c>
      <c r="E536" s="158">
        <v>119</v>
      </c>
      <c r="F536" s="158">
        <v>136</v>
      </c>
      <c r="G536" s="158">
        <v>337</v>
      </c>
      <c r="H536" s="116">
        <f t="shared" si="120"/>
        <v>778</v>
      </c>
      <c r="I536" s="113"/>
      <c r="J536" s="113"/>
      <c r="K536" s="113"/>
      <c r="L536" s="113"/>
      <c r="M536" s="113"/>
      <c r="N536" s="113"/>
      <c r="O536" s="113"/>
      <c r="P536" s="113"/>
      <c r="Q536" s="113"/>
      <c r="R536" s="113"/>
      <c r="S536" s="113"/>
      <c r="T536" s="113"/>
      <c r="U536" s="113"/>
      <c r="V536" s="113"/>
      <c r="W536" s="113"/>
      <c r="X536" s="113"/>
      <c r="Y536" s="113"/>
      <c r="Z536" s="113"/>
    </row>
    <row r="537" spans="1:26" ht="12.75" customHeight="1" x14ac:dyDescent="0.15">
      <c r="A537" s="114">
        <f t="shared" si="121"/>
        <v>467</v>
      </c>
      <c r="B537" s="115" t="s">
        <v>1994</v>
      </c>
      <c r="C537" s="115" t="s">
        <v>1055</v>
      </c>
      <c r="D537" s="158">
        <v>315</v>
      </c>
      <c r="E537" s="158">
        <v>202</v>
      </c>
      <c r="F537" s="158">
        <v>210</v>
      </c>
      <c r="G537" s="158">
        <v>520</v>
      </c>
      <c r="H537" s="116">
        <f t="shared" si="120"/>
        <v>1247</v>
      </c>
      <c r="I537" s="113"/>
      <c r="J537" s="113"/>
      <c r="K537" s="113"/>
      <c r="L537" s="113"/>
      <c r="M537" s="113"/>
      <c r="N537" s="113"/>
      <c r="O537" s="113"/>
      <c r="P537" s="113"/>
      <c r="Q537" s="113"/>
      <c r="R537" s="113"/>
      <c r="S537" s="113"/>
      <c r="T537" s="113"/>
      <c r="U537" s="113"/>
      <c r="V537" s="113"/>
      <c r="W537" s="113"/>
      <c r="X537" s="113"/>
      <c r="Y537" s="113"/>
      <c r="Z537" s="113"/>
    </row>
    <row r="538" spans="1:26" ht="12.75" customHeight="1" x14ac:dyDescent="0.15">
      <c r="A538" s="114">
        <f t="shared" si="121"/>
        <v>468</v>
      </c>
      <c r="B538" s="115" t="s">
        <v>1994</v>
      </c>
      <c r="C538" s="115" t="s">
        <v>1084</v>
      </c>
      <c r="D538" s="158">
        <v>636</v>
      </c>
      <c r="E538" s="158">
        <v>408</v>
      </c>
      <c r="F538" s="158">
        <v>416</v>
      </c>
      <c r="G538" s="158">
        <v>1031</v>
      </c>
      <c r="H538" s="116">
        <f t="shared" si="120"/>
        <v>2491</v>
      </c>
      <c r="I538" s="113"/>
      <c r="J538" s="113"/>
      <c r="K538" s="113"/>
      <c r="L538" s="113"/>
      <c r="M538" s="113"/>
      <c r="N538" s="113"/>
      <c r="O538" s="113"/>
      <c r="P538" s="113"/>
      <c r="Q538" s="113"/>
      <c r="R538" s="113"/>
      <c r="S538" s="113"/>
      <c r="T538" s="113"/>
      <c r="U538" s="113"/>
      <c r="V538" s="113"/>
      <c r="W538" s="113"/>
      <c r="X538" s="113"/>
      <c r="Y538" s="113"/>
      <c r="Z538" s="113"/>
    </row>
    <row r="539" spans="1:26" ht="12.75" customHeight="1" x14ac:dyDescent="0.15">
      <c r="A539" s="114">
        <f t="shared" si="121"/>
        <v>469</v>
      </c>
      <c r="B539" s="115" t="s">
        <v>1994</v>
      </c>
      <c r="C539" s="115" t="s">
        <v>1129</v>
      </c>
      <c r="D539" s="158">
        <v>321</v>
      </c>
      <c r="E539" s="158">
        <v>206</v>
      </c>
      <c r="F539" s="158">
        <v>217</v>
      </c>
      <c r="G539" s="158">
        <v>536</v>
      </c>
      <c r="H539" s="116">
        <f t="shared" si="120"/>
        <v>1280</v>
      </c>
      <c r="I539" s="113"/>
      <c r="J539" s="113"/>
      <c r="K539" s="113"/>
      <c r="L539" s="113"/>
      <c r="M539" s="113"/>
      <c r="N539" s="113"/>
      <c r="O539" s="113"/>
      <c r="P539" s="113"/>
      <c r="Q539" s="113"/>
      <c r="R539" s="113"/>
      <c r="S539" s="113"/>
      <c r="T539" s="113"/>
      <c r="U539" s="113"/>
      <c r="V539" s="113"/>
      <c r="W539" s="113"/>
      <c r="X539" s="113"/>
      <c r="Y539" s="113"/>
      <c r="Z539" s="113"/>
    </row>
    <row r="540" spans="1:26" ht="12.75" customHeight="1" x14ac:dyDescent="0.15">
      <c r="A540" s="114">
        <f t="shared" si="121"/>
        <v>470</v>
      </c>
      <c r="B540" s="115" t="s">
        <v>1994</v>
      </c>
      <c r="C540" s="115" t="s">
        <v>1240</v>
      </c>
      <c r="D540" s="158">
        <v>877</v>
      </c>
      <c r="E540" s="158">
        <v>562</v>
      </c>
      <c r="F540" s="158">
        <v>627</v>
      </c>
      <c r="G540" s="158">
        <v>1552</v>
      </c>
      <c r="H540" s="116">
        <f t="shared" si="120"/>
        <v>3618</v>
      </c>
      <c r="I540" s="113"/>
      <c r="J540" s="113"/>
      <c r="K540" s="113"/>
      <c r="L540" s="113"/>
      <c r="M540" s="113"/>
      <c r="N540" s="113"/>
      <c r="O540" s="113"/>
      <c r="P540" s="113"/>
      <c r="Q540" s="113"/>
      <c r="R540" s="113"/>
      <c r="S540" s="113"/>
      <c r="T540" s="113"/>
      <c r="U540" s="113"/>
      <c r="V540" s="113"/>
      <c r="W540" s="113"/>
      <c r="X540" s="113"/>
      <c r="Y540" s="113"/>
      <c r="Z540" s="113"/>
    </row>
    <row r="541" spans="1:26" ht="12.75" customHeight="1" x14ac:dyDescent="0.15">
      <c r="A541" s="114">
        <f t="shared" si="121"/>
        <v>471</v>
      </c>
      <c r="B541" s="115" t="s">
        <v>1994</v>
      </c>
      <c r="C541" s="115" t="s">
        <v>1260</v>
      </c>
      <c r="D541" s="158">
        <v>131</v>
      </c>
      <c r="E541" s="158">
        <v>84</v>
      </c>
      <c r="F541" s="158">
        <v>89</v>
      </c>
      <c r="G541" s="158">
        <v>221</v>
      </c>
      <c r="H541" s="116">
        <f t="shared" si="120"/>
        <v>525</v>
      </c>
      <c r="I541" s="113"/>
      <c r="J541" s="113"/>
      <c r="K541" s="113"/>
      <c r="L541" s="113"/>
      <c r="M541" s="113"/>
      <c r="N541" s="113"/>
      <c r="O541" s="113"/>
      <c r="P541" s="113"/>
      <c r="Q541" s="113"/>
      <c r="R541" s="113"/>
      <c r="S541" s="113"/>
      <c r="T541" s="113"/>
      <c r="U541" s="113"/>
      <c r="V541" s="113"/>
      <c r="W541" s="113"/>
      <c r="X541" s="113"/>
      <c r="Y541" s="113"/>
      <c r="Z541" s="113"/>
    </row>
    <row r="542" spans="1:26" ht="12.75" customHeight="1" x14ac:dyDescent="0.15">
      <c r="A542" s="114">
        <f t="shared" si="121"/>
        <v>472</v>
      </c>
      <c r="B542" s="115" t="s">
        <v>1994</v>
      </c>
      <c r="C542" s="115" t="s">
        <v>1835</v>
      </c>
      <c r="D542" s="158">
        <v>538</v>
      </c>
      <c r="E542" s="158">
        <v>345</v>
      </c>
      <c r="F542" s="158">
        <v>391</v>
      </c>
      <c r="G542" s="158">
        <v>967</v>
      </c>
      <c r="H542" s="116">
        <f t="shared" si="120"/>
        <v>2241</v>
      </c>
      <c r="I542" s="113"/>
      <c r="J542" s="113"/>
      <c r="K542" s="113"/>
      <c r="L542" s="113"/>
      <c r="M542" s="113"/>
      <c r="N542" s="113"/>
      <c r="O542" s="113"/>
      <c r="P542" s="113"/>
      <c r="Q542" s="113"/>
      <c r="R542" s="113"/>
      <c r="S542" s="113"/>
      <c r="T542" s="113"/>
      <c r="U542" s="113"/>
      <c r="V542" s="113"/>
      <c r="W542" s="113"/>
      <c r="X542" s="113"/>
      <c r="Y542" s="113"/>
      <c r="Z542" s="113"/>
    </row>
    <row r="543" spans="1:26" ht="12.75" customHeight="1" x14ac:dyDescent="0.15">
      <c r="A543" s="114"/>
      <c r="B543" s="153" t="s">
        <v>1995</v>
      </c>
      <c r="C543" s="120"/>
      <c r="D543" s="128">
        <f t="shared" ref="D543:H543" si="122">SUM(D544:D552)</f>
        <v>6215</v>
      </c>
      <c r="E543" s="128">
        <f t="shared" si="122"/>
        <v>4655</v>
      </c>
      <c r="F543" s="128">
        <f t="shared" si="122"/>
        <v>4575</v>
      </c>
      <c r="G543" s="128">
        <f t="shared" si="122"/>
        <v>11465</v>
      </c>
      <c r="H543" s="128">
        <f t="shared" si="122"/>
        <v>26910</v>
      </c>
      <c r="I543" s="113"/>
      <c r="J543" s="113"/>
      <c r="K543" s="113"/>
      <c r="L543" s="113"/>
      <c r="M543" s="113"/>
      <c r="N543" s="113"/>
      <c r="O543" s="113"/>
      <c r="P543" s="113"/>
      <c r="Q543" s="113"/>
      <c r="R543" s="113"/>
      <c r="S543" s="113"/>
      <c r="T543" s="113"/>
      <c r="U543" s="113"/>
      <c r="V543" s="113"/>
      <c r="W543" s="113"/>
      <c r="X543" s="113"/>
      <c r="Y543" s="113"/>
      <c r="Z543" s="113"/>
    </row>
    <row r="544" spans="1:26" ht="12.75" customHeight="1" x14ac:dyDescent="0.15">
      <c r="A544" s="114">
        <f>A542+1</f>
        <v>473</v>
      </c>
      <c r="B544" s="115" t="s">
        <v>1238</v>
      </c>
      <c r="C544" s="115" t="s">
        <v>855</v>
      </c>
      <c r="D544" s="158">
        <v>211</v>
      </c>
      <c r="E544" s="158">
        <v>163</v>
      </c>
      <c r="F544" s="158">
        <v>121</v>
      </c>
      <c r="G544" s="158">
        <v>470</v>
      </c>
      <c r="H544" s="116">
        <f t="shared" ref="H544:H552" si="123">SUM(D544:G544)</f>
        <v>965</v>
      </c>
      <c r="I544" s="113"/>
      <c r="J544" s="113"/>
      <c r="K544" s="113"/>
      <c r="L544" s="113"/>
      <c r="M544" s="113"/>
      <c r="N544" s="113"/>
      <c r="O544" s="113"/>
      <c r="P544" s="113"/>
      <c r="Q544" s="113"/>
      <c r="R544" s="113"/>
      <c r="S544" s="113"/>
      <c r="T544" s="113"/>
      <c r="U544" s="113"/>
      <c r="V544" s="113"/>
      <c r="W544" s="113"/>
      <c r="X544" s="113"/>
      <c r="Y544" s="113"/>
      <c r="Z544" s="113"/>
    </row>
    <row r="545" spans="1:26" ht="12.75" customHeight="1" x14ac:dyDescent="0.15">
      <c r="A545" s="114">
        <f t="shared" ref="A545:A552" si="124">A544+1</f>
        <v>474</v>
      </c>
      <c r="B545" s="115" t="s">
        <v>1238</v>
      </c>
      <c r="C545" s="115" t="s">
        <v>885</v>
      </c>
      <c r="D545" s="158">
        <v>143</v>
      </c>
      <c r="E545" s="158">
        <v>125</v>
      </c>
      <c r="F545" s="158">
        <v>85</v>
      </c>
      <c r="G545" s="158">
        <v>272</v>
      </c>
      <c r="H545" s="116">
        <f t="shared" si="123"/>
        <v>625</v>
      </c>
      <c r="I545" s="113"/>
      <c r="J545" s="113"/>
      <c r="K545" s="113"/>
      <c r="L545" s="113"/>
      <c r="M545" s="113"/>
      <c r="N545" s="113"/>
      <c r="O545" s="113"/>
      <c r="P545" s="113"/>
      <c r="Q545" s="113"/>
      <c r="R545" s="113"/>
      <c r="S545" s="113"/>
      <c r="T545" s="113"/>
      <c r="U545" s="113"/>
      <c r="V545" s="113"/>
      <c r="W545" s="113"/>
      <c r="X545" s="113"/>
      <c r="Y545" s="113"/>
      <c r="Z545" s="113"/>
    </row>
    <row r="546" spans="1:26" ht="12.75" customHeight="1" x14ac:dyDescent="0.15">
      <c r="A546" s="114">
        <f t="shared" si="124"/>
        <v>475</v>
      </c>
      <c r="B546" s="115" t="s">
        <v>1238</v>
      </c>
      <c r="C546" s="115" t="s">
        <v>888</v>
      </c>
      <c r="D546" s="158">
        <v>74</v>
      </c>
      <c r="E546" s="158">
        <v>65</v>
      </c>
      <c r="F546" s="158">
        <v>68</v>
      </c>
      <c r="G546" s="158">
        <v>259</v>
      </c>
      <c r="H546" s="116">
        <f t="shared" si="123"/>
        <v>466</v>
      </c>
      <c r="I546" s="113"/>
      <c r="J546" s="113"/>
      <c r="K546" s="113"/>
      <c r="L546" s="113"/>
      <c r="M546" s="113"/>
      <c r="N546" s="113"/>
      <c r="O546" s="113"/>
      <c r="P546" s="113"/>
      <c r="Q546" s="113"/>
      <c r="R546" s="113"/>
      <c r="S546" s="113"/>
      <c r="T546" s="113"/>
      <c r="U546" s="113"/>
      <c r="V546" s="113"/>
      <c r="W546" s="113"/>
      <c r="X546" s="113"/>
      <c r="Y546" s="113"/>
      <c r="Z546" s="113"/>
    </row>
    <row r="547" spans="1:26" ht="12.75" customHeight="1" x14ac:dyDescent="0.15">
      <c r="A547" s="114">
        <f t="shared" si="124"/>
        <v>476</v>
      </c>
      <c r="B547" s="115" t="s">
        <v>1238</v>
      </c>
      <c r="C547" s="115" t="s">
        <v>987</v>
      </c>
      <c r="D547" s="158">
        <v>80</v>
      </c>
      <c r="E547" s="158">
        <v>80</v>
      </c>
      <c r="F547" s="158">
        <v>82</v>
      </c>
      <c r="G547" s="158">
        <v>348</v>
      </c>
      <c r="H547" s="116">
        <f t="shared" si="123"/>
        <v>590</v>
      </c>
      <c r="I547" s="113"/>
      <c r="J547" s="113"/>
      <c r="K547" s="113"/>
      <c r="L547" s="113"/>
      <c r="M547" s="113"/>
      <c r="N547" s="113"/>
      <c r="O547" s="113"/>
      <c r="P547" s="113"/>
      <c r="Q547" s="113"/>
      <c r="R547" s="113"/>
      <c r="S547" s="113"/>
      <c r="T547" s="113"/>
      <c r="U547" s="113"/>
      <c r="V547" s="113"/>
      <c r="W547" s="113"/>
      <c r="X547" s="113"/>
      <c r="Y547" s="113"/>
      <c r="Z547" s="113"/>
    </row>
    <row r="548" spans="1:26" ht="12.75" customHeight="1" x14ac:dyDescent="0.15">
      <c r="A548" s="114">
        <f t="shared" si="124"/>
        <v>477</v>
      </c>
      <c r="B548" s="115" t="s">
        <v>1238</v>
      </c>
      <c r="C548" s="115" t="s">
        <v>1106</v>
      </c>
      <c r="D548" s="158">
        <v>623</v>
      </c>
      <c r="E548" s="158">
        <v>576</v>
      </c>
      <c r="F548" s="158">
        <v>566</v>
      </c>
      <c r="G548" s="158">
        <v>1431</v>
      </c>
      <c r="H548" s="116">
        <f t="shared" si="123"/>
        <v>3196</v>
      </c>
      <c r="I548" s="113"/>
      <c r="J548" s="113"/>
      <c r="K548" s="113"/>
      <c r="L548" s="113"/>
      <c r="M548" s="113"/>
      <c r="N548" s="113"/>
      <c r="O548" s="113"/>
      <c r="P548" s="113"/>
      <c r="Q548" s="113"/>
      <c r="R548" s="113"/>
      <c r="S548" s="113"/>
      <c r="T548" s="113"/>
      <c r="U548" s="113"/>
      <c r="V548" s="113"/>
      <c r="W548" s="113"/>
      <c r="X548" s="113"/>
      <c r="Y548" s="113"/>
      <c r="Z548" s="113"/>
    </row>
    <row r="549" spans="1:26" ht="12.75" customHeight="1" x14ac:dyDescent="0.15">
      <c r="A549" s="114">
        <f t="shared" si="124"/>
        <v>478</v>
      </c>
      <c r="B549" s="115" t="s">
        <v>1238</v>
      </c>
      <c r="C549" s="115" t="s">
        <v>1238</v>
      </c>
      <c r="D549" s="158">
        <v>920</v>
      </c>
      <c r="E549" s="158">
        <v>609</v>
      </c>
      <c r="F549" s="158">
        <v>613</v>
      </c>
      <c r="G549" s="158">
        <v>1452</v>
      </c>
      <c r="H549" s="116">
        <f t="shared" si="123"/>
        <v>3594</v>
      </c>
      <c r="I549" s="113"/>
      <c r="J549" s="113"/>
      <c r="K549" s="113"/>
      <c r="L549" s="113"/>
      <c r="M549" s="113"/>
      <c r="N549" s="113"/>
      <c r="O549" s="113"/>
      <c r="P549" s="113"/>
      <c r="Q549" s="113"/>
      <c r="R549" s="113"/>
      <c r="S549" s="113"/>
      <c r="T549" s="113"/>
      <c r="U549" s="113"/>
      <c r="V549" s="113"/>
      <c r="W549" s="113"/>
      <c r="X549" s="113"/>
      <c r="Y549" s="113"/>
      <c r="Z549" s="113"/>
    </row>
    <row r="550" spans="1:26" ht="12.75" customHeight="1" x14ac:dyDescent="0.15">
      <c r="A550" s="114">
        <f t="shared" si="124"/>
        <v>479</v>
      </c>
      <c r="B550" s="115" t="s">
        <v>1238</v>
      </c>
      <c r="C550" s="115" t="s">
        <v>1255</v>
      </c>
      <c r="D550" s="158">
        <v>2616</v>
      </c>
      <c r="E550" s="158">
        <v>1931</v>
      </c>
      <c r="F550" s="158">
        <v>1802</v>
      </c>
      <c r="G550" s="158">
        <v>3672</v>
      </c>
      <c r="H550" s="116">
        <f t="shared" si="123"/>
        <v>10021</v>
      </c>
      <c r="I550" s="113"/>
      <c r="J550" s="113"/>
      <c r="K550" s="113"/>
      <c r="L550" s="113"/>
      <c r="M550" s="113"/>
      <c r="N550" s="113"/>
      <c r="O550" s="113"/>
      <c r="P550" s="113"/>
      <c r="Q550" s="113"/>
      <c r="R550" s="113"/>
      <c r="S550" s="113"/>
      <c r="T550" s="113"/>
      <c r="U550" s="113"/>
      <c r="V550" s="113"/>
      <c r="W550" s="113"/>
      <c r="X550" s="113"/>
      <c r="Y550" s="113"/>
      <c r="Z550" s="113"/>
    </row>
    <row r="551" spans="1:26" ht="12.75" customHeight="1" x14ac:dyDescent="0.15">
      <c r="A551" s="114">
        <f t="shared" si="124"/>
        <v>480</v>
      </c>
      <c r="B551" s="115" t="s">
        <v>1238</v>
      </c>
      <c r="C551" s="115" t="s">
        <v>1277</v>
      </c>
      <c r="D551" s="158">
        <v>71</v>
      </c>
      <c r="E551" s="158">
        <v>41</v>
      </c>
      <c r="F551" s="158">
        <v>69</v>
      </c>
      <c r="G551" s="158">
        <v>191</v>
      </c>
      <c r="H551" s="116">
        <f t="shared" si="123"/>
        <v>372</v>
      </c>
      <c r="I551" s="113"/>
      <c r="J551" s="113"/>
      <c r="K551" s="113"/>
      <c r="L551" s="113"/>
      <c r="M551" s="113"/>
      <c r="N551" s="113"/>
      <c r="O551" s="113"/>
      <c r="P551" s="113"/>
      <c r="Q551" s="113"/>
      <c r="R551" s="113"/>
      <c r="S551" s="113"/>
      <c r="T551" s="113"/>
      <c r="U551" s="113"/>
      <c r="V551" s="113"/>
      <c r="W551" s="113"/>
      <c r="X551" s="113"/>
      <c r="Y551" s="113"/>
      <c r="Z551" s="113"/>
    </row>
    <row r="552" spans="1:26" ht="12.75" customHeight="1" x14ac:dyDescent="0.15">
      <c r="A552" s="114">
        <f t="shared" si="124"/>
        <v>481</v>
      </c>
      <c r="B552" s="115" t="s">
        <v>1238</v>
      </c>
      <c r="C552" s="115" t="s">
        <v>1835</v>
      </c>
      <c r="D552" s="158">
        <v>1477</v>
      </c>
      <c r="E552" s="158">
        <v>1065</v>
      </c>
      <c r="F552" s="158">
        <v>1169</v>
      </c>
      <c r="G552" s="158">
        <v>3370</v>
      </c>
      <c r="H552" s="116">
        <f t="shared" si="123"/>
        <v>7081</v>
      </c>
      <c r="I552" s="113"/>
      <c r="J552" s="113"/>
      <c r="K552" s="113"/>
      <c r="L552" s="113"/>
      <c r="M552" s="113"/>
      <c r="N552" s="113"/>
      <c r="O552" s="113"/>
      <c r="P552" s="113"/>
      <c r="Q552" s="113"/>
      <c r="R552" s="113"/>
      <c r="S552" s="113"/>
      <c r="T552" s="113"/>
      <c r="U552" s="113"/>
      <c r="V552" s="113"/>
      <c r="W552" s="113"/>
      <c r="X552" s="113"/>
      <c r="Y552" s="113"/>
      <c r="Z552" s="113"/>
    </row>
    <row r="553" spans="1:26" ht="12.75" customHeight="1" x14ac:dyDescent="0.15">
      <c r="A553" s="114"/>
      <c r="B553" s="159"/>
      <c r="C553" s="160"/>
      <c r="D553" s="161"/>
      <c r="E553" s="161"/>
      <c r="F553" s="161"/>
      <c r="G553" s="161"/>
      <c r="H553" s="162"/>
      <c r="I553" s="113"/>
      <c r="J553" s="113"/>
      <c r="K553" s="113"/>
      <c r="L553" s="113"/>
      <c r="M553" s="113"/>
      <c r="N553" s="113"/>
      <c r="O553" s="113"/>
      <c r="P553" s="113"/>
      <c r="Q553" s="113"/>
      <c r="R553" s="113"/>
      <c r="S553" s="113"/>
      <c r="T553" s="113"/>
      <c r="U553" s="113"/>
      <c r="V553" s="113"/>
      <c r="W553" s="113"/>
      <c r="X553" s="113"/>
      <c r="Y553" s="113"/>
      <c r="Z553" s="113"/>
    </row>
    <row r="554" spans="1:26" ht="12.75" customHeight="1" x14ac:dyDescent="0.15">
      <c r="A554" s="114"/>
      <c r="B554" s="119" t="s">
        <v>1996</v>
      </c>
      <c r="C554" s="115"/>
      <c r="D554" s="155"/>
      <c r="E554" s="155"/>
      <c r="F554" s="155"/>
      <c r="G554" s="155"/>
      <c r="H554" s="155"/>
      <c r="I554" s="113"/>
      <c r="J554" s="113"/>
      <c r="K554" s="113"/>
      <c r="L554" s="113"/>
      <c r="M554" s="113"/>
      <c r="N554" s="113"/>
      <c r="O554" s="113"/>
      <c r="P554" s="113"/>
      <c r="Q554" s="113"/>
      <c r="R554" s="113"/>
      <c r="S554" s="113"/>
      <c r="T554" s="113"/>
      <c r="U554" s="113"/>
      <c r="V554" s="113"/>
      <c r="W554" s="113"/>
      <c r="X554" s="113"/>
      <c r="Y554" s="113"/>
      <c r="Z554" s="113"/>
    </row>
    <row r="555" spans="1:26" ht="12.75" customHeight="1" x14ac:dyDescent="0.15">
      <c r="A555" s="114">
        <f>A552+1</f>
        <v>482</v>
      </c>
      <c r="B555" s="120" t="s">
        <v>682</v>
      </c>
      <c r="C555" s="120"/>
      <c r="D555" s="130">
        <v>7</v>
      </c>
      <c r="E555" s="130">
        <v>6</v>
      </c>
      <c r="F555" s="130">
        <v>6</v>
      </c>
      <c r="G555" s="130">
        <v>11</v>
      </c>
      <c r="H555" s="128">
        <f>SUM(D555:G555)</f>
        <v>30</v>
      </c>
      <c r="I555" s="113"/>
      <c r="J555" s="113"/>
      <c r="K555" s="113"/>
      <c r="L555" s="113"/>
      <c r="M555" s="113"/>
      <c r="N555" s="113"/>
      <c r="O555" s="113"/>
      <c r="P555" s="113"/>
      <c r="Q555" s="113"/>
      <c r="R555" s="113"/>
      <c r="S555" s="113"/>
      <c r="T555" s="113"/>
      <c r="U555" s="113"/>
      <c r="V555" s="113"/>
      <c r="W555" s="113"/>
      <c r="X555" s="113"/>
      <c r="Y555" s="113"/>
      <c r="Z555" s="113"/>
    </row>
    <row r="556" spans="1:26" ht="12.75" customHeight="1" x14ac:dyDescent="0.15">
      <c r="A556" s="114"/>
      <c r="B556" s="153" t="s">
        <v>1997</v>
      </c>
      <c r="C556" s="120"/>
      <c r="D556" s="128">
        <f t="shared" ref="D556:H556" si="125">SUM(D557:D562)</f>
        <v>21</v>
      </c>
      <c r="E556" s="128">
        <f t="shared" si="125"/>
        <v>17</v>
      </c>
      <c r="F556" s="128">
        <f t="shared" si="125"/>
        <v>19</v>
      </c>
      <c r="G556" s="128">
        <f t="shared" si="125"/>
        <v>43</v>
      </c>
      <c r="H556" s="128">
        <f t="shared" si="125"/>
        <v>100</v>
      </c>
      <c r="I556" s="113"/>
      <c r="J556" s="113"/>
      <c r="K556" s="113"/>
      <c r="L556" s="113"/>
      <c r="M556" s="113"/>
      <c r="N556" s="113"/>
      <c r="O556" s="113"/>
      <c r="P556" s="113"/>
      <c r="Q556" s="113"/>
      <c r="R556" s="113"/>
      <c r="S556" s="113"/>
      <c r="T556" s="113"/>
      <c r="U556" s="113"/>
      <c r="V556" s="113"/>
      <c r="W556" s="113"/>
      <c r="X556" s="113"/>
      <c r="Y556" s="113"/>
      <c r="Z556" s="113"/>
    </row>
    <row r="557" spans="1:26" ht="12.75" customHeight="1" x14ac:dyDescent="0.15">
      <c r="A557" s="114">
        <f>A555+1</f>
        <v>483</v>
      </c>
      <c r="B557" s="115" t="s">
        <v>1997</v>
      </c>
      <c r="C557" s="115" t="s">
        <v>690</v>
      </c>
      <c r="D557" s="130">
        <v>1</v>
      </c>
      <c r="E557" s="130">
        <v>1</v>
      </c>
      <c r="F557" s="130">
        <v>0</v>
      </c>
      <c r="G557" s="130">
        <v>0</v>
      </c>
      <c r="H557" s="116">
        <f t="shared" ref="H557:H562" si="126">SUM(D557:G557)</f>
        <v>2</v>
      </c>
      <c r="I557" s="113"/>
      <c r="J557" s="113"/>
      <c r="K557" s="113"/>
      <c r="L557" s="113"/>
      <c r="M557" s="113"/>
      <c r="N557" s="113"/>
      <c r="O557" s="113"/>
      <c r="P557" s="113"/>
      <c r="Q557" s="113"/>
      <c r="R557" s="113"/>
      <c r="S557" s="113"/>
      <c r="T557" s="113"/>
      <c r="U557" s="113"/>
      <c r="V557" s="113"/>
      <c r="W557" s="113"/>
      <c r="X557" s="113"/>
      <c r="Y557" s="113"/>
      <c r="Z557" s="113"/>
    </row>
    <row r="558" spans="1:26" ht="12.75" customHeight="1" x14ac:dyDescent="0.15">
      <c r="A558" s="114">
        <f t="shared" ref="A558:A562" si="127">A557+1</f>
        <v>484</v>
      </c>
      <c r="B558" s="115" t="s">
        <v>1997</v>
      </c>
      <c r="C558" s="115" t="s">
        <v>950</v>
      </c>
      <c r="D558" s="130">
        <v>3</v>
      </c>
      <c r="E558" s="130">
        <v>3</v>
      </c>
      <c r="F558" s="130">
        <v>3</v>
      </c>
      <c r="G558" s="130">
        <v>7</v>
      </c>
      <c r="H558" s="116">
        <f t="shared" si="126"/>
        <v>16</v>
      </c>
      <c r="I558" s="113"/>
      <c r="J558" s="113"/>
      <c r="K558" s="113"/>
      <c r="L558" s="113"/>
      <c r="M558" s="113"/>
      <c r="N558" s="113"/>
      <c r="O558" s="113"/>
      <c r="P558" s="113"/>
      <c r="Q558" s="113"/>
      <c r="R558" s="113"/>
      <c r="S558" s="113"/>
      <c r="T558" s="113"/>
      <c r="U558" s="113"/>
      <c r="V558" s="113"/>
      <c r="W558" s="113"/>
      <c r="X558" s="113"/>
      <c r="Y558" s="113"/>
      <c r="Z558" s="113"/>
    </row>
    <row r="559" spans="1:26" ht="12.75" customHeight="1" x14ac:dyDescent="0.15">
      <c r="A559" s="114">
        <f t="shared" si="127"/>
        <v>485</v>
      </c>
      <c r="B559" s="115" t="s">
        <v>1997</v>
      </c>
      <c r="C559" s="115" t="s">
        <v>954</v>
      </c>
      <c r="D559" s="130">
        <v>4</v>
      </c>
      <c r="E559" s="130">
        <v>3</v>
      </c>
      <c r="F559" s="130">
        <v>4</v>
      </c>
      <c r="G559" s="130">
        <v>8</v>
      </c>
      <c r="H559" s="116">
        <f t="shared" si="126"/>
        <v>19</v>
      </c>
      <c r="I559" s="113"/>
      <c r="J559" s="113"/>
      <c r="K559" s="113"/>
      <c r="L559" s="113"/>
      <c r="M559" s="113"/>
      <c r="N559" s="113"/>
      <c r="O559" s="113"/>
      <c r="P559" s="113"/>
      <c r="Q559" s="113"/>
      <c r="R559" s="113"/>
      <c r="S559" s="113"/>
      <c r="T559" s="113"/>
      <c r="U559" s="113"/>
      <c r="V559" s="113"/>
      <c r="W559" s="113"/>
      <c r="X559" s="113"/>
      <c r="Y559" s="113"/>
      <c r="Z559" s="113"/>
    </row>
    <row r="560" spans="1:26" ht="12.75" customHeight="1" x14ac:dyDescent="0.15">
      <c r="A560" s="114">
        <f t="shared" si="127"/>
        <v>486</v>
      </c>
      <c r="B560" s="115" t="s">
        <v>1997</v>
      </c>
      <c r="C560" s="115" t="s">
        <v>1101</v>
      </c>
      <c r="D560" s="130">
        <v>1</v>
      </c>
      <c r="E560" s="130">
        <v>1</v>
      </c>
      <c r="F560" s="130">
        <v>1</v>
      </c>
      <c r="G560" s="130">
        <v>1</v>
      </c>
      <c r="H560" s="116">
        <f t="shared" si="126"/>
        <v>4</v>
      </c>
      <c r="I560" s="113"/>
      <c r="J560" s="113"/>
      <c r="K560" s="113"/>
      <c r="L560" s="113"/>
      <c r="M560" s="113"/>
      <c r="N560" s="113"/>
      <c r="O560" s="113"/>
      <c r="P560" s="113"/>
      <c r="Q560" s="113"/>
      <c r="R560" s="113"/>
      <c r="S560" s="113"/>
      <c r="T560" s="113"/>
      <c r="U560" s="113"/>
      <c r="V560" s="113"/>
      <c r="W560" s="113"/>
      <c r="X560" s="113"/>
      <c r="Y560" s="113"/>
      <c r="Z560" s="113"/>
    </row>
    <row r="561" spans="1:26" ht="12.75" customHeight="1" x14ac:dyDescent="0.15">
      <c r="A561" s="114">
        <f t="shared" si="127"/>
        <v>487</v>
      </c>
      <c r="B561" s="115" t="s">
        <v>1997</v>
      </c>
      <c r="C561" s="115" t="s">
        <v>1224</v>
      </c>
      <c r="D561" s="130">
        <v>2</v>
      </c>
      <c r="E561" s="130">
        <v>2</v>
      </c>
      <c r="F561" s="130">
        <v>2</v>
      </c>
      <c r="G561" s="130">
        <v>4</v>
      </c>
      <c r="H561" s="116">
        <f t="shared" si="126"/>
        <v>10</v>
      </c>
      <c r="I561" s="113"/>
      <c r="J561" s="113"/>
      <c r="K561" s="113"/>
      <c r="L561" s="113"/>
      <c r="M561" s="113"/>
      <c r="N561" s="113"/>
      <c r="O561" s="113"/>
      <c r="P561" s="113"/>
      <c r="Q561" s="113"/>
      <c r="R561" s="113"/>
      <c r="S561" s="113"/>
      <c r="T561" s="113"/>
      <c r="U561" s="113"/>
      <c r="V561" s="113"/>
      <c r="W561" s="113"/>
      <c r="X561" s="113"/>
      <c r="Y561" s="113"/>
      <c r="Z561" s="113"/>
    </row>
    <row r="562" spans="1:26" ht="12.75" customHeight="1" x14ac:dyDescent="0.15">
      <c r="A562" s="114">
        <f t="shared" si="127"/>
        <v>488</v>
      </c>
      <c r="B562" s="115" t="s">
        <v>1997</v>
      </c>
      <c r="C562" s="115" t="s">
        <v>1835</v>
      </c>
      <c r="D562" s="130">
        <v>10</v>
      </c>
      <c r="E562" s="130">
        <v>7</v>
      </c>
      <c r="F562" s="130">
        <v>9</v>
      </c>
      <c r="G562" s="130">
        <v>23</v>
      </c>
      <c r="H562" s="116">
        <f t="shared" si="126"/>
        <v>49</v>
      </c>
      <c r="I562" s="113"/>
      <c r="J562" s="113"/>
      <c r="K562" s="113"/>
      <c r="L562" s="113"/>
      <c r="M562" s="113"/>
      <c r="N562" s="113"/>
      <c r="O562" s="113"/>
      <c r="P562" s="113"/>
      <c r="Q562" s="113"/>
      <c r="R562" s="113"/>
      <c r="S562" s="113"/>
      <c r="T562" s="113"/>
      <c r="U562" s="113"/>
      <c r="V562" s="113"/>
      <c r="W562" s="113"/>
      <c r="X562" s="113"/>
      <c r="Y562" s="113"/>
      <c r="Z562" s="113"/>
    </row>
    <row r="563" spans="1:26" ht="12.75" customHeight="1" x14ac:dyDescent="0.15">
      <c r="A563" s="114"/>
      <c r="B563" s="153" t="s">
        <v>1998</v>
      </c>
      <c r="C563" s="120"/>
      <c r="D563" s="135">
        <f t="shared" ref="D563:H563" si="128">D564+D565</f>
        <v>280</v>
      </c>
      <c r="E563" s="135">
        <f t="shared" si="128"/>
        <v>200</v>
      </c>
      <c r="F563" s="135">
        <f t="shared" si="128"/>
        <v>220</v>
      </c>
      <c r="G563" s="135">
        <f t="shared" si="128"/>
        <v>540</v>
      </c>
      <c r="H563" s="128">
        <f t="shared" si="128"/>
        <v>1240</v>
      </c>
      <c r="I563" s="113"/>
      <c r="J563" s="113"/>
      <c r="K563" s="113"/>
      <c r="L563" s="113"/>
      <c r="M563" s="113"/>
      <c r="N563" s="113"/>
      <c r="O563" s="113"/>
      <c r="P563" s="113"/>
      <c r="Q563" s="113"/>
      <c r="R563" s="113"/>
      <c r="S563" s="113"/>
      <c r="T563" s="113"/>
      <c r="U563" s="113"/>
      <c r="V563" s="113"/>
      <c r="W563" s="113"/>
      <c r="X563" s="113"/>
      <c r="Y563" s="113"/>
      <c r="Z563" s="113"/>
    </row>
    <row r="564" spans="1:26" ht="12.75" customHeight="1" x14ac:dyDescent="0.15">
      <c r="A564" s="114">
        <f>A562+1</f>
        <v>489</v>
      </c>
      <c r="B564" s="115" t="s">
        <v>1998</v>
      </c>
      <c r="C564" s="115" t="s">
        <v>1999</v>
      </c>
      <c r="D564" s="130">
        <v>39</v>
      </c>
      <c r="E564" s="130">
        <v>25</v>
      </c>
      <c r="F564" s="130">
        <v>28</v>
      </c>
      <c r="G564" s="130">
        <v>69</v>
      </c>
      <c r="H564" s="116">
        <f t="shared" ref="H564:H565" si="129">SUM(D564:G564)</f>
        <v>161</v>
      </c>
      <c r="I564" s="113"/>
      <c r="J564" s="113"/>
      <c r="K564" s="113"/>
      <c r="L564" s="113"/>
      <c r="M564" s="113"/>
      <c r="N564" s="113"/>
      <c r="O564" s="113"/>
      <c r="P564" s="113"/>
      <c r="Q564" s="113"/>
      <c r="R564" s="113"/>
      <c r="S564" s="113"/>
      <c r="T564" s="113"/>
      <c r="U564" s="113"/>
      <c r="V564" s="113"/>
      <c r="W564" s="113"/>
      <c r="X564" s="113"/>
      <c r="Y564" s="113"/>
      <c r="Z564" s="113"/>
    </row>
    <row r="565" spans="1:26" ht="12.75" customHeight="1" x14ac:dyDescent="0.15">
      <c r="A565" s="114">
        <f>A564+1</f>
        <v>490</v>
      </c>
      <c r="B565" s="115" t="s">
        <v>1998</v>
      </c>
      <c r="C565" s="115" t="s">
        <v>1835</v>
      </c>
      <c r="D565" s="130">
        <v>241</v>
      </c>
      <c r="E565" s="130">
        <v>175</v>
      </c>
      <c r="F565" s="130">
        <v>192</v>
      </c>
      <c r="G565" s="130">
        <v>471</v>
      </c>
      <c r="H565" s="116">
        <f t="shared" si="129"/>
        <v>1079</v>
      </c>
      <c r="I565" s="113"/>
      <c r="J565" s="113"/>
      <c r="K565" s="113"/>
      <c r="L565" s="113"/>
      <c r="M565" s="113"/>
      <c r="N565" s="113"/>
      <c r="O565" s="113"/>
      <c r="P565" s="113"/>
      <c r="Q565" s="113"/>
      <c r="R565" s="113"/>
      <c r="S565" s="113"/>
      <c r="T565" s="113"/>
      <c r="U565" s="113"/>
      <c r="V565" s="113"/>
      <c r="W565" s="113"/>
      <c r="X565" s="113"/>
      <c r="Y565" s="113"/>
      <c r="Z565" s="113"/>
    </row>
    <row r="566" spans="1:26" ht="12.75" customHeight="1" x14ac:dyDescent="0.15">
      <c r="A566" s="114"/>
      <c r="B566" s="153" t="s">
        <v>824</v>
      </c>
      <c r="C566" s="120"/>
      <c r="D566" s="128">
        <f t="shared" ref="D566:H566" si="130">SUM(D567:D569)</f>
        <v>255</v>
      </c>
      <c r="E566" s="128">
        <f t="shared" si="130"/>
        <v>205</v>
      </c>
      <c r="F566" s="128">
        <f t="shared" si="130"/>
        <v>210</v>
      </c>
      <c r="G566" s="128">
        <f t="shared" si="130"/>
        <v>490</v>
      </c>
      <c r="H566" s="128">
        <f t="shared" si="130"/>
        <v>1160</v>
      </c>
      <c r="I566" s="113"/>
      <c r="J566" s="113"/>
      <c r="K566" s="113"/>
      <c r="L566" s="113"/>
      <c r="M566" s="113"/>
      <c r="N566" s="113"/>
      <c r="O566" s="113"/>
      <c r="P566" s="113"/>
      <c r="Q566" s="113"/>
      <c r="R566" s="113"/>
      <c r="S566" s="113"/>
      <c r="T566" s="113"/>
      <c r="U566" s="113"/>
      <c r="V566" s="113"/>
      <c r="W566" s="113"/>
      <c r="X566" s="113"/>
      <c r="Y566" s="113"/>
      <c r="Z566" s="113"/>
    </row>
    <row r="567" spans="1:26" ht="12.75" customHeight="1" x14ac:dyDescent="0.15">
      <c r="A567" s="114">
        <f>A565+1</f>
        <v>491</v>
      </c>
      <c r="B567" s="115" t="s">
        <v>824</v>
      </c>
      <c r="C567" s="115" t="s">
        <v>824</v>
      </c>
      <c r="D567" s="130">
        <v>79</v>
      </c>
      <c r="E567" s="130">
        <v>64</v>
      </c>
      <c r="F567" s="130">
        <v>61</v>
      </c>
      <c r="G567" s="130">
        <v>150</v>
      </c>
      <c r="H567" s="116">
        <f t="shared" ref="H567:H569" si="131">SUM(D567:G567)</f>
        <v>354</v>
      </c>
      <c r="I567" s="113"/>
      <c r="J567" s="113"/>
      <c r="K567" s="113"/>
      <c r="L567" s="113"/>
      <c r="M567" s="113"/>
      <c r="N567" s="113"/>
      <c r="O567" s="113"/>
      <c r="P567" s="113"/>
      <c r="Q567" s="113"/>
      <c r="R567" s="113"/>
      <c r="S567" s="113"/>
      <c r="T567" s="113"/>
      <c r="U567" s="113"/>
      <c r="V567" s="113"/>
      <c r="W567" s="113"/>
      <c r="X567" s="113"/>
      <c r="Y567" s="113"/>
      <c r="Z567" s="113"/>
    </row>
    <row r="568" spans="1:26" ht="12.75" customHeight="1" x14ac:dyDescent="0.15">
      <c r="A568" s="114">
        <f t="shared" ref="A568:A569" si="132">A567+1</f>
        <v>492</v>
      </c>
      <c r="B568" s="115" t="s">
        <v>824</v>
      </c>
      <c r="C568" s="115" t="s">
        <v>1272</v>
      </c>
      <c r="D568" s="130">
        <v>69</v>
      </c>
      <c r="E568" s="130">
        <v>50</v>
      </c>
      <c r="F568" s="130">
        <v>58</v>
      </c>
      <c r="G568" s="130">
        <v>130</v>
      </c>
      <c r="H568" s="116">
        <f t="shared" si="131"/>
        <v>307</v>
      </c>
      <c r="I568" s="113"/>
      <c r="J568" s="113"/>
      <c r="K568" s="113"/>
      <c r="L568" s="113"/>
      <c r="M568" s="113"/>
      <c r="N568" s="113"/>
      <c r="O568" s="113"/>
      <c r="P568" s="113"/>
      <c r="Q568" s="113"/>
      <c r="R568" s="113"/>
      <c r="S568" s="113"/>
      <c r="T568" s="113"/>
      <c r="U568" s="113"/>
      <c r="V568" s="113"/>
      <c r="W568" s="113"/>
      <c r="X568" s="113"/>
      <c r="Y568" s="113"/>
      <c r="Z568" s="113"/>
    </row>
    <row r="569" spans="1:26" ht="12.75" customHeight="1" x14ac:dyDescent="0.15">
      <c r="A569" s="114">
        <f t="shared" si="132"/>
        <v>493</v>
      </c>
      <c r="B569" s="115" t="s">
        <v>824</v>
      </c>
      <c r="C569" s="115" t="s">
        <v>1835</v>
      </c>
      <c r="D569" s="130">
        <v>107</v>
      </c>
      <c r="E569" s="130">
        <v>91</v>
      </c>
      <c r="F569" s="130">
        <v>91</v>
      </c>
      <c r="G569" s="130">
        <v>210</v>
      </c>
      <c r="H569" s="116">
        <f t="shared" si="131"/>
        <v>499</v>
      </c>
      <c r="I569" s="113"/>
      <c r="J569" s="113"/>
      <c r="K569" s="113"/>
      <c r="L569" s="113"/>
      <c r="M569" s="113"/>
      <c r="N569" s="113"/>
      <c r="O569" s="113"/>
      <c r="P569" s="113"/>
      <c r="Q569" s="113"/>
      <c r="R569" s="113"/>
      <c r="S569" s="113"/>
      <c r="T569" s="113"/>
      <c r="U569" s="113"/>
      <c r="V569" s="113"/>
      <c r="W569" s="113"/>
      <c r="X569" s="113"/>
      <c r="Y569" s="113"/>
      <c r="Z569" s="113"/>
    </row>
    <row r="570" spans="1:26" ht="12.75" customHeight="1" x14ac:dyDescent="0.15">
      <c r="A570" s="114"/>
      <c r="B570" s="153" t="s">
        <v>2000</v>
      </c>
      <c r="C570" s="120"/>
      <c r="D570" s="128">
        <f t="shared" ref="D570:H570" si="133">D571+D572</f>
        <v>80</v>
      </c>
      <c r="E570" s="128">
        <f t="shared" si="133"/>
        <v>50</v>
      </c>
      <c r="F570" s="128">
        <f t="shared" si="133"/>
        <v>40</v>
      </c>
      <c r="G570" s="128">
        <f t="shared" si="133"/>
        <v>140</v>
      </c>
      <c r="H570" s="128">
        <f t="shared" si="133"/>
        <v>310</v>
      </c>
      <c r="I570" s="113"/>
      <c r="J570" s="113"/>
      <c r="K570" s="113"/>
      <c r="L570" s="113"/>
      <c r="M570" s="113"/>
      <c r="N570" s="113"/>
      <c r="O570" s="113"/>
      <c r="P570" s="113"/>
      <c r="Q570" s="113"/>
      <c r="R570" s="113"/>
      <c r="S570" s="113"/>
      <c r="T570" s="113"/>
      <c r="U570" s="113"/>
      <c r="V570" s="113"/>
      <c r="W570" s="113"/>
      <c r="X570" s="113"/>
      <c r="Y570" s="113"/>
      <c r="Z570" s="113"/>
    </row>
    <row r="571" spans="1:26" ht="12.75" customHeight="1" x14ac:dyDescent="0.15">
      <c r="A571" s="114">
        <f>A569+1</f>
        <v>494</v>
      </c>
      <c r="B571" s="115" t="s">
        <v>2000</v>
      </c>
      <c r="C571" s="115" t="s">
        <v>838</v>
      </c>
      <c r="D571" s="130">
        <v>20</v>
      </c>
      <c r="E571" s="130">
        <v>13</v>
      </c>
      <c r="F571" s="130">
        <v>10</v>
      </c>
      <c r="G571" s="130">
        <v>34</v>
      </c>
      <c r="H571" s="116">
        <f t="shared" ref="H571:H572" si="134">SUM(D571:G571)</f>
        <v>77</v>
      </c>
      <c r="I571" s="113"/>
      <c r="J571" s="113"/>
      <c r="K571" s="113"/>
      <c r="L571" s="113"/>
      <c r="M571" s="113"/>
      <c r="N571" s="113"/>
      <c r="O571" s="113"/>
      <c r="P571" s="113"/>
      <c r="Q571" s="113"/>
      <c r="R571" s="113"/>
      <c r="S571" s="113"/>
      <c r="T571" s="113"/>
      <c r="U571" s="113"/>
      <c r="V571" s="113"/>
      <c r="W571" s="113"/>
      <c r="X571" s="113"/>
      <c r="Y571" s="113"/>
      <c r="Z571" s="113"/>
    </row>
    <row r="572" spans="1:26" ht="12.75" customHeight="1" x14ac:dyDescent="0.15">
      <c r="A572" s="114">
        <f>A571+1</f>
        <v>495</v>
      </c>
      <c r="B572" s="115" t="s">
        <v>2000</v>
      </c>
      <c r="C572" s="115" t="s">
        <v>1835</v>
      </c>
      <c r="D572" s="130">
        <v>60</v>
      </c>
      <c r="E572" s="130">
        <v>37</v>
      </c>
      <c r="F572" s="130">
        <v>30</v>
      </c>
      <c r="G572" s="130">
        <v>106</v>
      </c>
      <c r="H572" s="116">
        <f t="shared" si="134"/>
        <v>233</v>
      </c>
      <c r="I572" s="113"/>
      <c r="J572" s="113"/>
      <c r="K572" s="113"/>
      <c r="L572" s="113"/>
      <c r="M572" s="113"/>
      <c r="N572" s="113"/>
      <c r="O572" s="113"/>
      <c r="P572" s="113"/>
      <c r="Q572" s="113"/>
      <c r="R572" s="113"/>
      <c r="S572" s="113"/>
      <c r="T572" s="113"/>
      <c r="U572" s="113"/>
      <c r="V572" s="113"/>
      <c r="W572" s="113"/>
      <c r="X572" s="113"/>
      <c r="Y572" s="113"/>
      <c r="Z572" s="113"/>
    </row>
    <row r="573" spans="1:26" ht="12.75" customHeight="1" x14ac:dyDescent="0.15">
      <c r="A573" s="114"/>
      <c r="B573" s="153" t="s">
        <v>2001</v>
      </c>
      <c r="C573" s="120"/>
      <c r="D573" s="128">
        <f t="shared" ref="D573:H573" si="135">SUM(D574:D576)</f>
        <v>60</v>
      </c>
      <c r="E573" s="128">
        <f t="shared" si="135"/>
        <v>40</v>
      </c>
      <c r="F573" s="128">
        <f t="shared" si="135"/>
        <v>50</v>
      </c>
      <c r="G573" s="128">
        <f t="shared" si="135"/>
        <v>110</v>
      </c>
      <c r="H573" s="128">
        <f t="shared" si="135"/>
        <v>260</v>
      </c>
      <c r="I573" s="113"/>
      <c r="J573" s="113"/>
      <c r="K573" s="113"/>
      <c r="L573" s="113"/>
      <c r="M573" s="113"/>
      <c r="N573" s="113"/>
      <c r="O573" s="113"/>
      <c r="P573" s="113"/>
      <c r="Q573" s="113"/>
      <c r="R573" s="113"/>
      <c r="S573" s="113"/>
      <c r="T573" s="113"/>
      <c r="U573" s="113"/>
      <c r="V573" s="113"/>
      <c r="W573" s="113"/>
      <c r="X573" s="113"/>
      <c r="Y573" s="113"/>
      <c r="Z573" s="113"/>
    </row>
    <row r="574" spans="1:26" ht="12.75" customHeight="1" x14ac:dyDescent="0.15">
      <c r="A574" s="114">
        <f>A572+1</f>
        <v>496</v>
      </c>
      <c r="B574" s="115" t="s">
        <v>2001</v>
      </c>
      <c r="C574" s="115" t="s">
        <v>1066</v>
      </c>
      <c r="D574" s="130">
        <v>20</v>
      </c>
      <c r="E574" s="130">
        <v>10</v>
      </c>
      <c r="F574" s="130">
        <v>14</v>
      </c>
      <c r="G574" s="130">
        <v>36</v>
      </c>
      <c r="H574" s="116">
        <f t="shared" ref="H574:H576" si="136">SUM(D574:G574)</f>
        <v>80</v>
      </c>
      <c r="I574" s="113"/>
      <c r="J574" s="113"/>
      <c r="K574" s="113"/>
      <c r="L574" s="113"/>
      <c r="M574" s="113"/>
      <c r="N574" s="113"/>
      <c r="O574" s="113"/>
      <c r="P574" s="113"/>
      <c r="Q574" s="113"/>
      <c r="R574" s="113"/>
      <c r="S574" s="113"/>
      <c r="T574" s="113"/>
      <c r="U574" s="113"/>
      <c r="V574" s="113"/>
      <c r="W574" s="113"/>
      <c r="X574" s="113"/>
      <c r="Y574" s="113"/>
      <c r="Z574" s="113"/>
    </row>
    <row r="575" spans="1:26" ht="12.75" customHeight="1" x14ac:dyDescent="0.15">
      <c r="A575" s="114">
        <f t="shared" ref="A575:A576" si="137">A574+1</f>
        <v>497</v>
      </c>
      <c r="B575" s="115" t="s">
        <v>2001</v>
      </c>
      <c r="C575" s="115" t="s">
        <v>1274</v>
      </c>
      <c r="D575" s="130">
        <v>15</v>
      </c>
      <c r="E575" s="130">
        <v>11</v>
      </c>
      <c r="F575" s="130">
        <v>11</v>
      </c>
      <c r="G575" s="130">
        <v>26</v>
      </c>
      <c r="H575" s="116">
        <f t="shared" si="136"/>
        <v>63</v>
      </c>
      <c r="I575" s="113"/>
      <c r="J575" s="113"/>
      <c r="K575" s="113"/>
      <c r="L575" s="113"/>
      <c r="M575" s="113"/>
      <c r="N575" s="113"/>
      <c r="O575" s="113"/>
      <c r="P575" s="113"/>
      <c r="Q575" s="113"/>
      <c r="R575" s="113"/>
      <c r="S575" s="113"/>
      <c r="T575" s="113"/>
      <c r="U575" s="113"/>
      <c r="V575" s="113"/>
      <c r="W575" s="113"/>
      <c r="X575" s="113"/>
      <c r="Y575" s="113"/>
      <c r="Z575" s="113"/>
    </row>
    <row r="576" spans="1:26" ht="12.75" customHeight="1" x14ac:dyDescent="0.15">
      <c r="A576" s="114">
        <f t="shared" si="137"/>
        <v>498</v>
      </c>
      <c r="B576" s="115" t="s">
        <v>2001</v>
      </c>
      <c r="C576" s="115" t="s">
        <v>1835</v>
      </c>
      <c r="D576" s="130">
        <v>25</v>
      </c>
      <c r="E576" s="130">
        <v>19</v>
      </c>
      <c r="F576" s="130">
        <v>25</v>
      </c>
      <c r="G576" s="130">
        <v>48</v>
      </c>
      <c r="H576" s="116">
        <f t="shared" si="136"/>
        <v>117</v>
      </c>
      <c r="I576" s="113"/>
      <c r="J576" s="113"/>
      <c r="K576" s="113"/>
      <c r="L576" s="113"/>
      <c r="M576" s="113"/>
      <c r="N576" s="113"/>
      <c r="O576" s="113"/>
      <c r="P576" s="113"/>
      <c r="Q576" s="113"/>
      <c r="R576" s="113"/>
      <c r="S576" s="113"/>
      <c r="T576" s="113"/>
      <c r="U576" s="113"/>
      <c r="V576" s="113"/>
      <c r="W576" s="113"/>
      <c r="X576" s="113"/>
      <c r="Y576" s="113"/>
      <c r="Z576" s="113"/>
    </row>
    <row r="577" spans="1:26" ht="12.75" customHeight="1" x14ac:dyDescent="0.15">
      <c r="A577" s="114"/>
      <c r="B577" s="153" t="s">
        <v>2002</v>
      </c>
      <c r="C577" s="120"/>
      <c r="D577" s="128">
        <f t="shared" ref="D577:H577" si="138">D578+D579</f>
        <v>50</v>
      </c>
      <c r="E577" s="128">
        <f t="shared" si="138"/>
        <v>35</v>
      </c>
      <c r="F577" s="128">
        <f t="shared" si="138"/>
        <v>40</v>
      </c>
      <c r="G577" s="128">
        <f t="shared" si="138"/>
        <v>100</v>
      </c>
      <c r="H577" s="128">
        <f t="shared" si="138"/>
        <v>225</v>
      </c>
      <c r="I577" s="113"/>
      <c r="J577" s="113"/>
      <c r="K577" s="113"/>
      <c r="L577" s="113"/>
      <c r="M577" s="113"/>
      <c r="N577" s="113"/>
      <c r="O577" s="113"/>
      <c r="P577" s="113"/>
      <c r="Q577" s="113"/>
      <c r="R577" s="113"/>
      <c r="S577" s="113"/>
      <c r="T577" s="113"/>
      <c r="U577" s="113"/>
      <c r="V577" s="113"/>
      <c r="W577" s="113"/>
      <c r="X577" s="113"/>
      <c r="Y577" s="113"/>
      <c r="Z577" s="113"/>
    </row>
    <row r="578" spans="1:26" ht="12.75" customHeight="1" x14ac:dyDescent="0.15">
      <c r="A578" s="114">
        <f>A576+1</f>
        <v>499</v>
      </c>
      <c r="B578" s="115" t="s">
        <v>2002</v>
      </c>
      <c r="C578" s="115" t="s">
        <v>757</v>
      </c>
      <c r="D578" s="130">
        <v>15</v>
      </c>
      <c r="E578" s="130">
        <v>10</v>
      </c>
      <c r="F578" s="130">
        <v>12</v>
      </c>
      <c r="G578" s="130">
        <v>28</v>
      </c>
      <c r="H578" s="116">
        <f t="shared" ref="H578:H579" si="139">SUM(D578:G578)</f>
        <v>65</v>
      </c>
      <c r="I578" s="113"/>
      <c r="J578" s="113"/>
      <c r="K578" s="113"/>
      <c r="L578" s="113"/>
      <c r="M578" s="113"/>
      <c r="N578" s="113"/>
      <c r="O578" s="113"/>
      <c r="P578" s="113"/>
      <c r="Q578" s="113"/>
      <c r="R578" s="113"/>
      <c r="S578" s="113"/>
      <c r="T578" s="113"/>
      <c r="U578" s="113"/>
      <c r="V578" s="113"/>
      <c r="W578" s="113"/>
      <c r="X578" s="113"/>
      <c r="Y578" s="113"/>
      <c r="Z578" s="113"/>
    </row>
    <row r="579" spans="1:26" ht="12.75" customHeight="1" x14ac:dyDescent="0.15">
      <c r="A579" s="114">
        <f>A578+1</f>
        <v>500</v>
      </c>
      <c r="B579" s="115" t="s">
        <v>2002</v>
      </c>
      <c r="C579" s="115" t="s">
        <v>1835</v>
      </c>
      <c r="D579" s="130">
        <v>35</v>
      </c>
      <c r="E579" s="130">
        <v>25</v>
      </c>
      <c r="F579" s="130">
        <v>28</v>
      </c>
      <c r="G579" s="130">
        <v>72</v>
      </c>
      <c r="H579" s="116">
        <f t="shared" si="139"/>
        <v>160</v>
      </c>
      <c r="I579" s="113"/>
      <c r="J579" s="113"/>
      <c r="K579" s="113"/>
      <c r="L579" s="113"/>
      <c r="M579" s="113"/>
      <c r="N579" s="113"/>
      <c r="O579" s="113"/>
      <c r="P579" s="113"/>
      <c r="Q579" s="113"/>
      <c r="R579" s="113"/>
      <c r="S579" s="113"/>
      <c r="T579" s="113"/>
      <c r="U579" s="113"/>
      <c r="V579" s="113"/>
      <c r="W579" s="113"/>
      <c r="X579" s="113"/>
      <c r="Y579" s="113"/>
      <c r="Z579" s="113"/>
    </row>
    <row r="580" spans="1:26" ht="12.75" customHeight="1" x14ac:dyDescent="0.15">
      <c r="A580" s="114"/>
      <c r="B580" s="153" t="s">
        <v>2003</v>
      </c>
      <c r="C580" s="120"/>
      <c r="D580" s="128">
        <f t="shared" ref="D580:H580" si="140">D582+D581</f>
        <v>18</v>
      </c>
      <c r="E580" s="128">
        <f t="shared" si="140"/>
        <v>9</v>
      </c>
      <c r="F580" s="128">
        <f t="shared" si="140"/>
        <v>13</v>
      </c>
      <c r="G580" s="128">
        <f t="shared" si="140"/>
        <v>30</v>
      </c>
      <c r="H580" s="128">
        <f t="shared" si="140"/>
        <v>70</v>
      </c>
      <c r="I580" s="113"/>
      <c r="J580" s="113"/>
      <c r="K580" s="113"/>
      <c r="L580" s="113"/>
      <c r="M580" s="113"/>
      <c r="N580" s="113"/>
      <c r="O580" s="113"/>
      <c r="P580" s="113"/>
      <c r="Q580" s="113"/>
      <c r="R580" s="113"/>
      <c r="S580" s="113"/>
      <c r="T580" s="113"/>
      <c r="U580" s="113"/>
      <c r="V580" s="113"/>
      <c r="W580" s="113"/>
      <c r="X580" s="113"/>
      <c r="Y580" s="113"/>
      <c r="Z580" s="113"/>
    </row>
    <row r="581" spans="1:26" ht="12.75" customHeight="1" x14ac:dyDescent="0.15">
      <c r="A581" s="114">
        <f>A579+1</f>
        <v>501</v>
      </c>
      <c r="B581" s="115" t="s">
        <v>2003</v>
      </c>
      <c r="C581" s="115" t="s">
        <v>1223</v>
      </c>
      <c r="D581" s="130">
        <v>8</v>
      </c>
      <c r="E581" s="130">
        <v>4</v>
      </c>
      <c r="F581" s="130">
        <v>6</v>
      </c>
      <c r="G581" s="130">
        <v>12</v>
      </c>
      <c r="H581" s="116">
        <f t="shared" ref="H581:H582" si="141">SUM(D581:G581)</f>
        <v>30</v>
      </c>
      <c r="I581" s="113"/>
      <c r="J581" s="113"/>
      <c r="K581" s="113"/>
      <c r="L581" s="113"/>
      <c r="M581" s="113"/>
      <c r="N581" s="113"/>
      <c r="O581" s="113"/>
      <c r="P581" s="113"/>
      <c r="Q581" s="113"/>
      <c r="R581" s="113"/>
      <c r="S581" s="113"/>
      <c r="T581" s="113"/>
      <c r="U581" s="113"/>
      <c r="V581" s="113"/>
      <c r="W581" s="113"/>
      <c r="X581" s="113"/>
      <c r="Y581" s="113"/>
      <c r="Z581" s="113"/>
    </row>
    <row r="582" spans="1:26" ht="12.75" customHeight="1" x14ac:dyDescent="0.15">
      <c r="A582" s="114">
        <f>A581+1</f>
        <v>502</v>
      </c>
      <c r="B582" s="115" t="s">
        <v>2003</v>
      </c>
      <c r="C582" s="115" t="s">
        <v>1835</v>
      </c>
      <c r="D582" s="130">
        <v>10</v>
      </c>
      <c r="E582" s="130">
        <v>5</v>
      </c>
      <c r="F582" s="130">
        <v>7</v>
      </c>
      <c r="G582" s="130">
        <v>18</v>
      </c>
      <c r="H582" s="116">
        <f t="shared" si="141"/>
        <v>40</v>
      </c>
      <c r="I582" s="113"/>
      <c r="J582" s="113"/>
      <c r="K582" s="113"/>
      <c r="L582" s="113"/>
      <c r="M582" s="113"/>
      <c r="N582" s="113"/>
      <c r="O582" s="113"/>
      <c r="P582" s="113"/>
      <c r="Q582" s="113"/>
      <c r="R582" s="113"/>
      <c r="S582" s="113"/>
      <c r="T582" s="113"/>
      <c r="U582" s="113"/>
      <c r="V582" s="113"/>
      <c r="W582" s="113"/>
      <c r="X582" s="113"/>
      <c r="Y582" s="113"/>
      <c r="Z582" s="113"/>
    </row>
    <row r="583" spans="1:26" ht="12.75" customHeight="1" x14ac:dyDescent="0.15">
      <c r="A583" s="114"/>
      <c r="B583" s="153" t="s">
        <v>1007</v>
      </c>
      <c r="C583" s="120"/>
      <c r="D583" s="128">
        <f t="shared" ref="D583:H583" si="142">SUM(D584:D586)</f>
        <v>2890</v>
      </c>
      <c r="E583" s="128">
        <f t="shared" si="142"/>
        <v>2230</v>
      </c>
      <c r="F583" s="128">
        <f t="shared" si="142"/>
        <v>2310</v>
      </c>
      <c r="G583" s="128">
        <f t="shared" si="142"/>
        <v>5465</v>
      </c>
      <c r="H583" s="128">
        <f t="shared" si="142"/>
        <v>12895</v>
      </c>
      <c r="I583" s="113"/>
      <c r="J583" s="113"/>
      <c r="K583" s="113"/>
      <c r="L583" s="113"/>
      <c r="M583" s="113"/>
      <c r="N583" s="113"/>
      <c r="O583" s="113"/>
      <c r="P583" s="113"/>
      <c r="Q583" s="113"/>
      <c r="R583" s="113"/>
      <c r="S583" s="113"/>
      <c r="T583" s="113"/>
      <c r="U583" s="113"/>
      <c r="V583" s="113"/>
      <c r="W583" s="113"/>
      <c r="X583" s="113"/>
      <c r="Y583" s="113"/>
      <c r="Z583" s="113"/>
    </row>
    <row r="584" spans="1:26" ht="12.75" customHeight="1" x14ac:dyDescent="0.15">
      <c r="A584" s="114">
        <f>A582+1</f>
        <v>503</v>
      </c>
      <c r="B584" s="115" t="s">
        <v>1007</v>
      </c>
      <c r="C584" s="115" t="s">
        <v>803</v>
      </c>
      <c r="D584" s="163">
        <v>253</v>
      </c>
      <c r="E584" s="163">
        <v>190</v>
      </c>
      <c r="F584" s="163">
        <v>204</v>
      </c>
      <c r="G584" s="163">
        <v>467</v>
      </c>
      <c r="H584" s="116">
        <f t="shared" ref="H584:H587" si="143">SUM(D584:G584)</f>
        <v>1114</v>
      </c>
      <c r="I584" s="113"/>
      <c r="J584" s="113"/>
      <c r="K584" s="113"/>
      <c r="L584" s="113"/>
      <c r="M584" s="113"/>
      <c r="N584" s="113"/>
      <c r="O584" s="113"/>
      <c r="P584" s="113"/>
      <c r="Q584" s="113"/>
      <c r="R584" s="113"/>
      <c r="S584" s="113"/>
      <c r="T584" s="113"/>
      <c r="U584" s="113"/>
      <c r="V584" s="113"/>
      <c r="W584" s="113"/>
      <c r="X584" s="113"/>
      <c r="Y584" s="113"/>
      <c r="Z584" s="113"/>
    </row>
    <row r="585" spans="1:26" ht="12.75" customHeight="1" x14ac:dyDescent="0.15">
      <c r="A585" s="114">
        <f t="shared" ref="A585:A587" si="144">A584+1</f>
        <v>504</v>
      </c>
      <c r="B585" s="115" t="s">
        <v>1007</v>
      </c>
      <c r="C585" s="115" t="s">
        <v>1007</v>
      </c>
      <c r="D585" s="164">
        <v>1352</v>
      </c>
      <c r="E585" s="164">
        <v>1056</v>
      </c>
      <c r="F585" s="164">
        <v>1091</v>
      </c>
      <c r="G585" s="164">
        <v>2600</v>
      </c>
      <c r="H585" s="116">
        <f t="shared" si="143"/>
        <v>6099</v>
      </c>
      <c r="I585" s="113"/>
      <c r="J585" s="113"/>
      <c r="K585" s="113"/>
      <c r="L585" s="113"/>
      <c r="M585" s="113"/>
      <c r="N585" s="113"/>
      <c r="O585" s="113"/>
      <c r="P585" s="113"/>
      <c r="Q585" s="113"/>
      <c r="R585" s="113"/>
      <c r="S585" s="113"/>
      <c r="T585" s="113"/>
      <c r="U585" s="113"/>
      <c r="V585" s="113"/>
      <c r="W585" s="113"/>
      <c r="X585" s="113"/>
      <c r="Y585" s="113"/>
      <c r="Z585" s="113"/>
    </row>
    <row r="586" spans="1:26" ht="12.75" customHeight="1" x14ac:dyDescent="0.15">
      <c r="A586" s="114">
        <f t="shared" si="144"/>
        <v>505</v>
      </c>
      <c r="B586" s="115" t="s">
        <v>1007</v>
      </c>
      <c r="C586" s="115" t="s">
        <v>1835</v>
      </c>
      <c r="D586" s="164">
        <v>1285</v>
      </c>
      <c r="E586" s="163">
        <v>984</v>
      </c>
      <c r="F586" s="164">
        <v>1015</v>
      </c>
      <c r="G586" s="164">
        <v>2398</v>
      </c>
      <c r="H586" s="116">
        <f t="shared" si="143"/>
        <v>5682</v>
      </c>
      <c r="I586" s="113"/>
      <c r="J586" s="113"/>
      <c r="K586" s="113"/>
      <c r="L586" s="113"/>
      <c r="M586" s="113"/>
      <c r="N586" s="113"/>
      <c r="O586" s="113"/>
      <c r="P586" s="113"/>
      <c r="Q586" s="113"/>
      <c r="R586" s="113"/>
      <c r="S586" s="113"/>
      <c r="T586" s="113"/>
      <c r="U586" s="113"/>
      <c r="V586" s="113"/>
      <c r="W586" s="113"/>
      <c r="X586" s="113"/>
      <c r="Y586" s="113"/>
      <c r="Z586" s="113"/>
    </row>
    <row r="587" spans="1:26" ht="12.75" customHeight="1" x14ac:dyDescent="0.15">
      <c r="A587" s="114">
        <f t="shared" si="144"/>
        <v>506</v>
      </c>
      <c r="B587" s="120" t="s">
        <v>1015</v>
      </c>
      <c r="C587" s="120"/>
      <c r="D587" s="130">
        <v>265</v>
      </c>
      <c r="E587" s="130">
        <v>130</v>
      </c>
      <c r="F587" s="130">
        <v>180</v>
      </c>
      <c r="G587" s="130">
        <v>420</v>
      </c>
      <c r="H587" s="128">
        <f t="shared" si="143"/>
        <v>995</v>
      </c>
      <c r="I587" s="113"/>
      <c r="J587" s="113"/>
      <c r="K587" s="113"/>
      <c r="L587" s="113"/>
      <c r="M587" s="113"/>
      <c r="N587" s="113"/>
      <c r="O587" s="113"/>
      <c r="P587" s="113"/>
      <c r="Q587" s="113"/>
      <c r="R587" s="113"/>
      <c r="S587" s="113"/>
      <c r="T587" s="113"/>
      <c r="U587" s="113"/>
      <c r="V587" s="113"/>
      <c r="W587" s="113"/>
      <c r="X587" s="113"/>
      <c r="Y587" s="113"/>
      <c r="Z587" s="113"/>
    </row>
    <row r="588" spans="1:26" ht="12.75" customHeight="1" x14ac:dyDescent="0.15">
      <c r="A588" s="114"/>
      <c r="B588" s="153" t="s">
        <v>2004</v>
      </c>
      <c r="C588" s="120"/>
      <c r="D588" s="128">
        <f t="shared" ref="D588:H588" si="145">SUM(D589:D590)</f>
        <v>3</v>
      </c>
      <c r="E588" s="128">
        <f t="shared" si="145"/>
        <v>3</v>
      </c>
      <c r="F588" s="128">
        <f t="shared" si="145"/>
        <v>2</v>
      </c>
      <c r="G588" s="128">
        <f t="shared" si="145"/>
        <v>7</v>
      </c>
      <c r="H588" s="128">
        <f t="shared" si="145"/>
        <v>15</v>
      </c>
      <c r="I588" s="113"/>
      <c r="J588" s="113"/>
      <c r="K588" s="113"/>
      <c r="L588" s="113"/>
      <c r="M588" s="113"/>
      <c r="N588" s="113"/>
      <c r="O588" s="113"/>
      <c r="P588" s="113"/>
      <c r="Q588" s="113"/>
      <c r="R588" s="113"/>
      <c r="S588" s="113"/>
      <c r="T588" s="113"/>
      <c r="U588" s="113"/>
      <c r="V588" s="113"/>
      <c r="W588" s="113"/>
      <c r="X588" s="113"/>
      <c r="Y588" s="113"/>
      <c r="Z588" s="113"/>
    </row>
    <row r="589" spans="1:26" ht="12.75" customHeight="1" x14ac:dyDescent="0.15">
      <c r="A589" s="114">
        <f>A587+1</f>
        <v>507</v>
      </c>
      <c r="B589" s="115" t="s">
        <v>2004</v>
      </c>
      <c r="C589" s="115" t="s">
        <v>685</v>
      </c>
      <c r="D589" s="130">
        <v>1</v>
      </c>
      <c r="E589" s="130">
        <v>1</v>
      </c>
      <c r="F589" s="130">
        <v>1</v>
      </c>
      <c r="G589" s="130">
        <v>2</v>
      </c>
      <c r="H589" s="116">
        <f t="shared" ref="H589:H590" si="146">SUM(D589:G589)</f>
        <v>5</v>
      </c>
      <c r="I589" s="113"/>
      <c r="J589" s="113"/>
      <c r="K589" s="113"/>
      <c r="L589" s="113"/>
      <c r="M589" s="113"/>
      <c r="N589" s="113"/>
      <c r="O589" s="113"/>
      <c r="P589" s="113"/>
      <c r="Q589" s="113"/>
      <c r="R589" s="113"/>
      <c r="S589" s="113"/>
      <c r="T589" s="113"/>
      <c r="U589" s="113"/>
      <c r="V589" s="113"/>
      <c r="W589" s="113"/>
      <c r="X589" s="113"/>
      <c r="Y589" s="113"/>
      <c r="Z589" s="113"/>
    </row>
    <row r="590" spans="1:26" ht="12.75" customHeight="1" x14ac:dyDescent="0.15">
      <c r="A590" s="114">
        <f>A589+1</f>
        <v>508</v>
      </c>
      <c r="B590" s="115" t="s">
        <v>2004</v>
      </c>
      <c r="C590" s="115" t="s">
        <v>1835</v>
      </c>
      <c r="D590" s="130">
        <v>2</v>
      </c>
      <c r="E590" s="130">
        <v>2</v>
      </c>
      <c r="F590" s="130">
        <v>1</v>
      </c>
      <c r="G590" s="130">
        <v>5</v>
      </c>
      <c r="H590" s="116">
        <f t="shared" si="146"/>
        <v>10</v>
      </c>
      <c r="I590" s="113"/>
      <c r="J590" s="113"/>
      <c r="K590" s="113"/>
      <c r="L590" s="113"/>
      <c r="M590" s="113"/>
      <c r="N590" s="113"/>
      <c r="O590" s="113"/>
      <c r="P590" s="113"/>
      <c r="Q590" s="113"/>
      <c r="R590" s="113"/>
      <c r="S590" s="113"/>
      <c r="T590" s="113"/>
      <c r="U590" s="113"/>
      <c r="V590" s="113"/>
      <c r="W590" s="113"/>
      <c r="X590" s="113"/>
      <c r="Y590" s="113"/>
      <c r="Z590" s="113"/>
    </row>
    <row r="591" spans="1:26" ht="12.75" customHeight="1" x14ac:dyDescent="0.15">
      <c r="A591" s="114"/>
      <c r="B591" s="153" t="s">
        <v>2005</v>
      </c>
      <c r="C591" s="120"/>
      <c r="D591" s="128">
        <f t="shared" ref="D591:H591" si="147">SUM(D592:D593)</f>
        <v>28</v>
      </c>
      <c r="E591" s="128">
        <f t="shared" si="147"/>
        <v>19</v>
      </c>
      <c r="F591" s="128">
        <f t="shared" si="147"/>
        <v>23</v>
      </c>
      <c r="G591" s="128">
        <f t="shared" si="147"/>
        <v>50</v>
      </c>
      <c r="H591" s="128">
        <f t="shared" si="147"/>
        <v>120</v>
      </c>
      <c r="I591" s="113"/>
      <c r="J591" s="113"/>
      <c r="K591" s="113"/>
      <c r="L591" s="113"/>
      <c r="M591" s="113"/>
      <c r="N591" s="113"/>
      <c r="O591" s="113"/>
      <c r="P591" s="113"/>
      <c r="Q591" s="113"/>
      <c r="R591" s="113"/>
      <c r="S591" s="113"/>
      <c r="T591" s="113"/>
      <c r="U591" s="113"/>
      <c r="V591" s="113"/>
      <c r="W591" s="113"/>
      <c r="X591" s="113"/>
      <c r="Y591" s="113"/>
      <c r="Z591" s="113"/>
    </row>
    <row r="592" spans="1:26" ht="12.75" customHeight="1" x14ac:dyDescent="0.15">
      <c r="A592" s="114">
        <f>A590+1</f>
        <v>509</v>
      </c>
      <c r="B592" s="115" t="s">
        <v>2005</v>
      </c>
      <c r="C592" s="115" t="s">
        <v>2006</v>
      </c>
      <c r="D592" s="130">
        <v>17</v>
      </c>
      <c r="E592" s="130">
        <v>12</v>
      </c>
      <c r="F592" s="130">
        <v>14</v>
      </c>
      <c r="G592" s="130">
        <v>31</v>
      </c>
      <c r="H592" s="116">
        <f t="shared" ref="H592:H593" si="148">SUM(D592:G592)</f>
        <v>74</v>
      </c>
      <c r="I592" s="113"/>
      <c r="J592" s="113"/>
      <c r="K592" s="113"/>
      <c r="L592" s="113"/>
      <c r="M592" s="113"/>
      <c r="N592" s="113"/>
      <c r="O592" s="113"/>
      <c r="P592" s="113"/>
      <c r="Q592" s="113"/>
      <c r="R592" s="113"/>
      <c r="S592" s="113"/>
      <c r="T592" s="113"/>
      <c r="U592" s="113"/>
      <c r="V592" s="113"/>
      <c r="W592" s="113"/>
      <c r="X592" s="113"/>
      <c r="Y592" s="113"/>
      <c r="Z592" s="113"/>
    </row>
    <row r="593" spans="1:26" ht="12.75" customHeight="1" x14ac:dyDescent="0.15">
      <c r="A593" s="114">
        <f>A592+1</f>
        <v>510</v>
      </c>
      <c r="B593" s="115" t="s">
        <v>2005</v>
      </c>
      <c r="C593" s="115" t="s">
        <v>1835</v>
      </c>
      <c r="D593" s="130">
        <v>11</v>
      </c>
      <c r="E593" s="130">
        <v>7</v>
      </c>
      <c r="F593" s="130">
        <v>9</v>
      </c>
      <c r="G593" s="130">
        <v>19</v>
      </c>
      <c r="H593" s="116">
        <f t="shared" si="148"/>
        <v>46</v>
      </c>
      <c r="I593" s="113"/>
      <c r="J593" s="113"/>
      <c r="K593" s="113"/>
      <c r="L593" s="113"/>
      <c r="M593" s="113"/>
      <c r="N593" s="113"/>
      <c r="O593" s="113"/>
      <c r="P593" s="113"/>
      <c r="Q593" s="113"/>
      <c r="R593" s="113"/>
      <c r="S593" s="113"/>
      <c r="T593" s="113"/>
      <c r="U593" s="113"/>
      <c r="V593" s="113"/>
      <c r="W593" s="113"/>
      <c r="X593" s="113"/>
      <c r="Y593" s="113"/>
      <c r="Z593" s="113"/>
    </row>
    <row r="594" spans="1:26" ht="12.75" customHeight="1" x14ac:dyDescent="0.15">
      <c r="A594" s="114"/>
      <c r="B594" s="153" t="s">
        <v>2007</v>
      </c>
      <c r="C594" s="120"/>
      <c r="D594" s="128">
        <f t="shared" ref="D594:H594" si="149">SUM(D595:D598)</f>
        <v>423</v>
      </c>
      <c r="E594" s="128">
        <f t="shared" si="149"/>
        <v>303</v>
      </c>
      <c r="F594" s="128">
        <f t="shared" si="149"/>
        <v>344</v>
      </c>
      <c r="G594" s="128">
        <f t="shared" si="149"/>
        <v>769</v>
      </c>
      <c r="H594" s="128">
        <f t="shared" si="149"/>
        <v>1839</v>
      </c>
      <c r="I594" s="113"/>
      <c r="J594" s="113"/>
      <c r="K594" s="113"/>
      <c r="L594" s="113"/>
      <c r="M594" s="113"/>
      <c r="N594" s="113"/>
      <c r="O594" s="113"/>
      <c r="P594" s="113"/>
      <c r="Q594" s="113"/>
      <c r="R594" s="113"/>
      <c r="S594" s="113"/>
      <c r="T594" s="113"/>
      <c r="U594" s="113"/>
      <c r="V594" s="113"/>
      <c r="W594" s="113"/>
      <c r="X594" s="113"/>
      <c r="Y594" s="113"/>
      <c r="Z594" s="113"/>
    </row>
    <row r="595" spans="1:26" ht="12.75" customHeight="1" x14ac:dyDescent="0.15">
      <c r="A595" s="114">
        <f>A593+1</f>
        <v>511</v>
      </c>
      <c r="B595" s="115" t="s">
        <v>2007</v>
      </c>
      <c r="C595" s="115" t="s">
        <v>915</v>
      </c>
      <c r="D595" s="130">
        <v>122</v>
      </c>
      <c r="E595" s="130">
        <v>88</v>
      </c>
      <c r="F595" s="130">
        <v>100</v>
      </c>
      <c r="G595" s="130">
        <v>220</v>
      </c>
      <c r="H595" s="116">
        <f t="shared" ref="H595:H598" si="150">SUM(D595:G595)</f>
        <v>530</v>
      </c>
      <c r="I595" s="113"/>
      <c r="J595" s="113"/>
      <c r="K595" s="113"/>
      <c r="L595" s="113"/>
      <c r="M595" s="113"/>
      <c r="N595" s="113"/>
      <c r="O595" s="113"/>
      <c r="P595" s="113"/>
      <c r="Q595" s="113"/>
      <c r="R595" s="113"/>
      <c r="S595" s="113"/>
      <c r="T595" s="113"/>
      <c r="U595" s="113"/>
      <c r="V595" s="113"/>
      <c r="W595" s="113"/>
      <c r="X595" s="113"/>
      <c r="Y595" s="113"/>
      <c r="Z595" s="113"/>
    </row>
    <row r="596" spans="1:26" ht="12.75" customHeight="1" x14ac:dyDescent="0.15">
      <c r="A596" s="114">
        <f t="shared" ref="A596:A598" si="151">A595+1</f>
        <v>512</v>
      </c>
      <c r="B596" s="115" t="s">
        <v>2007</v>
      </c>
      <c r="C596" s="115" t="s">
        <v>1048</v>
      </c>
      <c r="D596" s="130">
        <v>19</v>
      </c>
      <c r="E596" s="130">
        <v>14</v>
      </c>
      <c r="F596" s="130">
        <v>16</v>
      </c>
      <c r="G596" s="130">
        <v>36</v>
      </c>
      <c r="H596" s="116">
        <f t="shared" si="150"/>
        <v>85</v>
      </c>
      <c r="I596" s="113"/>
      <c r="J596" s="113"/>
      <c r="K596" s="113"/>
      <c r="L596" s="113"/>
      <c r="M596" s="113"/>
      <c r="N596" s="113"/>
      <c r="O596" s="113"/>
      <c r="P596" s="113"/>
      <c r="Q596" s="113"/>
      <c r="R596" s="113"/>
      <c r="S596" s="113"/>
      <c r="T596" s="113"/>
      <c r="U596" s="113"/>
      <c r="V596" s="113"/>
      <c r="W596" s="113"/>
      <c r="X596" s="113"/>
      <c r="Y596" s="113"/>
      <c r="Z596" s="113"/>
    </row>
    <row r="597" spans="1:26" ht="12.75" customHeight="1" x14ac:dyDescent="0.15">
      <c r="A597" s="114">
        <f t="shared" si="151"/>
        <v>513</v>
      </c>
      <c r="B597" s="115" t="s">
        <v>2007</v>
      </c>
      <c r="C597" s="115" t="s">
        <v>1237</v>
      </c>
      <c r="D597" s="130">
        <v>108</v>
      </c>
      <c r="E597" s="130">
        <v>75</v>
      </c>
      <c r="F597" s="130">
        <v>78</v>
      </c>
      <c r="G597" s="130">
        <v>199</v>
      </c>
      <c r="H597" s="116">
        <f t="shared" si="150"/>
        <v>460</v>
      </c>
      <c r="I597" s="113"/>
      <c r="J597" s="113"/>
      <c r="K597" s="113"/>
      <c r="L597" s="113"/>
      <c r="M597" s="113"/>
      <c r="N597" s="113"/>
      <c r="O597" s="113"/>
      <c r="P597" s="113"/>
      <c r="Q597" s="113"/>
      <c r="R597" s="113"/>
      <c r="S597" s="113"/>
      <c r="T597" s="113"/>
      <c r="U597" s="113"/>
      <c r="V597" s="113"/>
      <c r="W597" s="113"/>
      <c r="X597" s="113"/>
      <c r="Y597" s="113"/>
      <c r="Z597" s="113"/>
    </row>
    <row r="598" spans="1:26" ht="12.75" customHeight="1" x14ac:dyDescent="0.15">
      <c r="A598" s="114">
        <f t="shared" si="151"/>
        <v>514</v>
      </c>
      <c r="B598" s="115" t="s">
        <v>2007</v>
      </c>
      <c r="C598" s="115" t="s">
        <v>1835</v>
      </c>
      <c r="D598" s="130">
        <v>174</v>
      </c>
      <c r="E598" s="130">
        <v>126</v>
      </c>
      <c r="F598" s="130">
        <v>150</v>
      </c>
      <c r="G598" s="130">
        <v>314</v>
      </c>
      <c r="H598" s="116">
        <f t="shared" si="150"/>
        <v>764</v>
      </c>
      <c r="I598" s="113"/>
      <c r="J598" s="113"/>
      <c r="K598" s="113"/>
      <c r="L598" s="113"/>
      <c r="M598" s="113"/>
      <c r="N598" s="113"/>
      <c r="O598" s="113"/>
      <c r="P598" s="113"/>
      <c r="Q598" s="113"/>
      <c r="R598" s="113"/>
      <c r="S598" s="113"/>
      <c r="T598" s="113"/>
      <c r="U598" s="113"/>
      <c r="V598" s="113"/>
      <c r="W598" s="113"/>
      <c r="X598" s="113"/>
      <c r="Y598" s="113"/>
      <c r="Z598" s="113"/>
    </row>
    <row r="599" spans="1:26" ht="12.75" customHeight="1" x14ac:dyDescent="0.15">
      <c r="A599" s="114"/>
      <c r="B599" s="153" t="s">
        <v>2008</v>
      </c>
      <c r="C599" s="120"/>
      <c r="D599" s="128">
        <f t="shared" ref="D599:H599" si="152">SUM(D600:D601)</f>
        <v>15</v>
      </c>
      <c r="E599" s="128">
        <f t="shared" si="152"/>
        <v>10</v>
      </c>
      <c r="F599" s="128">
        <f t="shared" si="152"/>
        <v>15</v>
      </c>
      <c r="G599" s="128">
        <f t="shared" si="152"/>
        <v>30</v>
      </c>
      <c r="H599" s="128">
        <f t="shared" si="152"/>
        <v>70</v>
      </c>
      <c r="I599" s="113"/>
      <c r="J599" s="113"/>
      <c r="K599" s="113"/>
      <c r="L599" s="113"/>
      <c r="M599" s="113"/>
      <c r="N599" s="113"/>
      <c r="O599" s="113"/>
      <c r="P599" s="113"/>
      <c r="Q599" s="113"/>
      <c r="R599" s="113"/>
      <c r="S599" s="113"/>
      <c r="T599" s="113"/>
      <c r="U599" s="113"/>
      <c r="V599" s="113"/>
      <c r="W599" s="113"/>
      <c r="X599" s="113"/>
      <c r="Y599" s="113"/>
      <c r="Z599" s="113"/>
    </row>
    <row r="600" spans="1:26" ht="12.75" customHeight="1" x14ac:dyDescent="0.15">
      <c r="A600" s="114">
        <f>A598+1</f>
        <v>515</v>
      </c>
      <c r="B600" s="115" t="s">
        <v>2008</v>
      </c>
      <c r="C600" s="115" t="s">
        <v>1107</v>
      </c>
      <c r="D600" s="130">
        <v>3</v>
      </c>
      <c r="E600" s="130">
        <v>2</v>
      </c>
      <c r="F600" s="130">
        <v>3</v>
      </c>
      <c r="G600" s="130">
        <v>5</v>
      </c>
      <c r="H600" s="116">
        <f t="shared" ref="H600:H601" si="153">SUM(D600:G600)</f>
        <v>13</v>
      </c>
      <c r="I600" s="113"/>
      <c r="J600" s="113"/>
      <c r="K600" s="113"/>
      <c r="L600" s="113"/>
      <c r="M600" s="113"/>
      <c r="N600" s="113"/>
      <c r="O600" s="113"/>
      <c r="P600" s="113"/>
      <c r="Q600" s="113"/>
      <c r="R600" s="113"/>
      <c r="S600" s="113"/>
      <c r="T600" s="113"/>
      <c r="U600" s="113"/>
      <c r="V600" s="113"/>
      <c r="W600" s="113"/>
      <c r="X600" s="113"/>
      <c r="Y600" s="113"/>
      <c r="Z600" s="113"/>
    </row>
    <row r="601" spans="1:26" ht="12.75" customHeight="1" x14ac:dyDescent="0.15">
      <c r="A601" s="114">
        <f>A600+1</f>
        <v>516</v>
      </c>
      <c r="B601" s="115" t="s">
        <v>2008</v>
      </c>
      <c r="C601" s="115" t="s">
        <v>1835</v>
      </c>
      <c r="D601" s="130">
        <v>12</v>
      </c>
      <c r="E601" s="130">
        <v>8</v>
      </c>
      <c r="F601" s="130">
        <v>12</v>
      </c>
      <c r="G601" s="130">
        <v>25</v>
      </c>
      <c r="H601" s="116">
        <f t="shared" si="153"/>
        <v>57</v>
      </c>
      <c r="I601" s="113"/>
      <c r="J601" s="113"/>
      <c r="K601" s="113"/>
      <c r="L601" s="113"/>
      <c r="M601" s="113"/>
      <c r="N601" s="113"/>
      <c r="O601" s="113"/>
      <c r="P601" s="113"/>
      <c r="Q601" s="113"/>
      <c r="R601" s="113"/>
      <c r="S601" s="113"/>
      <c r="T601" s="113"/>
      <c r="U601" s="113"/>
      <c r="V601" s="113"/>
      <c r="W601" s="113"/>
      <c r="X601" s="113"/>
      <c r="Y601" s="113"/>
      <c r="Z601" s="113"/>
    </row>
    <row r="602" spans="1:26" ht="12.75" customHeight="1" x14ac:dyDescent="0.15">
      <c r="A602" s="114"/>
      <c r="B602" s="153" t="s">
        <v>2009</v>
      </c>
      <c r="C602" s="120"/>
      <c r="D602" s="128">
        <f t="shared" ref="D602:H602" si="154">SUM(D603:D606)</f>
        <v>540</v>
      </c>
      <c r="E602" s="128">
        <f t="shared" si="154"/>
        <v>340</v>
      </c>
      <c r="F602" s="128">
        <f t="shared" si="154"/>
        <v>380</v>
      </c>
      <c r="G602" s="128">
        <f t="shared" si="154"/>
        <v>940</v>
      </c>
      <c r="H602" s="128">
        <f t="shared" si="154"/>
        <v>2200</v>
      </c>
      <c r="I602" s="113"/>
      <c r="J602" s="113"/>
      <c r="K602" s="113"/>
      <c r="L602" s="113"/>
      <c r="M602" s="113"/>
      <c r="N602" s="113"/>
      <c r="O602" s="113"/>
      <c r="P602" s="113"/>
      <c r="Q602" s="113"/>
      <c r="R602" s="113"/>
      <c r="S602" s="113"/>
      <c r="T602" s="113"/>
      <c r="U602" s="113"/>
      <c r="V602" s="113"/>
      <c r="W602" s="113"/>
      <c r="X602" s="113"/>
      <c r="Y602" s="113"/>
      <c r="Z602" s="113"/>
    </row>
    <row r="603" spans="1:26" ht="12.75" customHeight="1" x14ac:dyDescent="0.15">
      <c r="A603" s="114">
        <f>A601+1</f>
        <v>517</v>
      </c>
      <c r="B603" s="115" t="s">
        <v>2009</v>
      </c>
      <c r="C603" s="115" t="s">
        <v>696</v>
      </c>
      <c r="D603" s="130">
        <v>32</v>
      </c>
      <c r="E603" s="130">
        <v>21</v>
      </c>
      <c r="F603" s="130">
        <v>24</v>
      </c>
      <c r="G603" s="130">
        <v>59</v>
      </c>
      <c r="H603" s="116">
        <f t="shared" ref="H603:H606" si="155">SUM(D603:G603)</f>
        <v>136</v>
      </c>
      <c r="I603" s="113"/>
      <c r="J603" s="113"/>
      <c r="K603" s="113"/>
      <c r="L603" s="113"/>
      <c r="M603" s="113"/>
      <c r="N603" s="113"/>
      <c r="O603" s="113"/>
      <c r="P603" s="113"/>
      <c r="Q603" s="113"/>
      <c r="R603" s="113"/>
      <c r="S603" s="113"/>
      <c r="T603" s="113"/>
      <c r="U603" s="113"/>
      <c r="V603" s="113"/>
      <c r="W603" s="113"/>
      <c r="X603" s="113"/>
      <c r="Y603" s="113"/>
      <c r="Z603" s="113"/>
    </row>
    <row r="604" spans="1:26" ht="12.75" customHeight="1" x14ac:dyDescent="0.15">
      <c r="A604" s="114">
        <f t="shared" ref="A604:A606" si="156">A603+1</f>
        <v>518</v>
      </c>
      <c r="B604" s="115" t="s">
        <v>2009</v>
      </c>
      <c r="C604" s="115" t="s">
        <v>1116</v>
      </c>
      <c r="D604" s="130">
        <v>287</v>
      </c>
      <c r="E604" s="130">
        <v>181</v>
      </c>
      <c r="F604" s="130">
        <v>205</v>
      </c>
      <c r="G604" s="130">
        <v>502</v>
      </c>
      <c r="H604" s="116">
        <f t="shared" si="155"/>
        <v>1175</v>
      </c>
      <c r="I604" s="113"/>
      <c r="J604" s="113"/>
      <c r="K604" s="113"/>
      <c r="L604" s="113"/>
      <c r="M604" s="113"/>
      <c r="N604" s="113"/>
      <c r="O604" s="113"/>
      <c r="P604" s="113"/>
      <c r="Q604" s="113"/>
      <c r="R604" s="113"/>
      <c r="S604" s="113"/>
      <c r="T604" s="113"/>
      <c r="U604" s="113"/>
      <c r="V604" s="113"/>
      <c r="W604" s="113"/>
      <c r="X604" s="113"/>
      <c r="Y604" s="113"/>
      <c r="Z604" s="113"/>
    </row>
    <row r="605" spans="1:26" ht="12.75" customHeight="1" x14ac:dyDescent="0.15">
      <c r="A605" s="114">
        <f t="shared" si="156"/>
        <v>519</v>
      </c>
      <c r="B605" s="115" t="s">
        <v>2009</v>
      </c>
      <c r="C605" s="115" t="s">
        <v>1201</v>
      </c>
      <c r="D605" s="130">
        <v>32</v>
      </c>
      <c r="E605" s="130">
        <v>21</v>
      </c>
      <c r="F605" s="130">
        <v>23</v>
      </c>
      <c r="G605" s="130">
        <v>58</v>
      </c>
      <c r="H605" s="116">
        <f t="shared" si="155"/>
        <v>134</v>
      </c>
      <c r="I605" s="113"/>
      <c r="J605" s="113"/>
      <c r="K605" s="113"/>
      <c r="L605" s="113"/>
      <c r="M605" s="113"/>
      <c r="N605" s="113"/>
      <c r="O605" s="113"/>
      <c r="P605" s="113"/>
      <c r="Q605" s="113"/>
      <c r="R605" s="113"/>
      <c r="S605" s="113"/>
      <c r="T605" s="113"/>
      <c r="U605" s="113"/>
      <c r="V605" s="113"/>
      <c r="W605" s="113"/>
      <c r="X605" s="113"/>
      <c r="Y605" s="113"/>
      <c r="Z605" s="113"/>
    </row>
    <row r="606" spans="1:26" ht="12.75" customHeight="1" x14ac:dyDescent="0.15">
      <c r="A606" s="114">
        <f t="shared" si="156"/>
        <v>520</v>
      </c>
      <c r="B606" s="115" t="s">
        <v>2009</v>
      </c>
      <c r="C606" s="115" t="s">
        <v>1835</v>
      </c>
      <c r="D606" s="130">
        <v>189</v>
      </c>
      <c r="E606" s="130">
        <v>117</v>
      </c>
      <c r="F606" s="130">
        <v>128</v>
      </c>
      <c r="G606" s="130">
        <v>321</v>
      </c>
      <c r="H606" s="116">
        <f t="shared" si="155"/>
        <v>755</v>
      </c>
      <c r="I606" s="113"/>
      <c r="J606" s="113"/>
      <c r="K606" s="113"/>
      <c r="L606" s="113"/>
      <c r="M606" s="113"/>
      <c r="N606" s="113"/>
      <c r="O606" s="113"/>
      <c r="P606" s="113"/>
      <c r="Q606" s="113"/>
      <c r="R606" s="113"/>
      <c r="S606" s="113"/>
      <c r="T606" s="113"/>
      <c r="U606" s="113"/>
      <c r="V606" s="113"/>
      <c r="W606" s="113"/>
      <c r="X606" s="113"/>
      <c r="Y606" s="113"/>
      <c r="Z606" s="113"/>
    </row>
    <row r="607" spans="1:26" ht="12.75" customHeight="1" x14ac:dyDescent="0.15">
      <c r="A607" s="114"/>
      <c r="B607" s="153" t="s">
        <v>2010</v>
      </c>
      <c r="C607" s="120"/>
      <c r="D607" s="128">
        <f t="shared" ref="D607:H607" si="157">SUM(D608:D609)</f>
        <v>2</v>
      </c>
      <c r="E607" s="128">
        <f t="shared" si="157"/>
        <v>2</v>
      </c>
      <c r="F607" s="128">
        <f t="shared" si="157"/>
        <v>1</v>
      </c>
      <c r="G607" s="128">
        <f t="shared" si="157"/>
        <v>1</v>
      </c>
      <c r="H607" s="128">
        <f t="shared" si="157"/>
        <v>6</v>
      </c>
      <c r="I607" s="113"/>
      <c r="J607" s="113"/>
      <c r="K607" s="113"/>
      <c r="L607" s="113"/>
      <c r="M607" s="113"/>
      <c r="N607" s="113"/>
      <c r="O607" s="113"/>
      <c r="P607" s="113"/>
      <c r="Q607" s="113"/>
      <c r="R607" s="113"/>
      <c r="S607" s="113"/>
      <c r="T607" s="113"/>
      <c r="U607" s="113"/>
      <c r="V607" s="113"/>
      <c r="W607" s="113"/>
      <c r="X607" s="113"/>
      <c r="Y607" s="113"/>
      <c r="Z607" s="113"/>
    </row>
    <row r="608" spans="1:26" ht="12.75" customHeight="1" x14ac:dyDescent="0.15">
      <c r="A608" s="114">
        <f>A606+1</f>
        <v>521</v>
      </c>
      <c r="B608" s="115" t="s">
        <v>2010</v>
      </c>
      <c r="C608" s="115" t="s">
        <v>1004</v>
      </c>
      <c r="D608" s="130">
        <v>1</v>
      </c>
      <c r="E608" s="130">
        <v>1</v>
      </c>
      <c r="F608" s="130">
        <v>1</v>
      </c>
      <c r="G608" s="130">
        <v>1</v>
      </c>
      <c r="H608" s="116">
        <f t="shared" ref="H608:H609" si="158">SUM(D608:G608)</f>
        <v>4</v>
      </c>
      <c r="I608" s="113"/>
      <c r="J608" s="113"/>
      <c r="K608" s="113"/>
      <c r="L608" s="113"/>
      <c r="M608" s="113"/>
      <c r="N608" s="113"/>
      <c r="O608" s="113"/>
      <c r="P608" s="113"/>
      <c r="Q608" s="113"/>
      <c r="R608" s="113"/>
      <c r="S608" s="113"/>
      <c r="T608" s="113"/>
      <c r="U608" s="113"/>
      <c r="V608" s="113"/>
      <c r="W608" s="113"/>
      <c r="X608" s="113"/>
      <c r="Y608" s="113"/>
      <c r="Z608" s="113"/>
    </row>
    <row r="609" spans="1:26" ht="12.75" customHeight="1" x14ac:dyDescent="0.15">
      <c r="A609" s="114">
        <f>A608+1</f>
        <v>522</v>
      </c>
      <c r="B609" s="115" t="s">
        <v>2010</v>
      </c>
      <c r="C609" s="115" t="s">
        <v>1835</v>
      </c>
      <c r="D609" s="130">
        <v>1</v>
      </c>
      <c r="E609" s="130">
        <v>1</v>
      </c>
      <c r="F609" s="130">
        <v>0</v>
      </c>
      <c r="G609" s="130">
        <v>0</v>
      </c>
      <c r="H609" s="116">
        <f t="shared" si="158"/>
        <v>2</v>
      </c>
      <c r="I609" s="113"/>
      <c r="J609" s="113"/>
      <c r="K609" s="113"/>
      <c r="L609" s="113"/>
      <c r="M609" s="113"/>
      <c r="N609" s="113"/>
      <c r="O609" s="113"/>
      <c r="P609" s="113"/>
      <c r="Q609" s="113"/>
      <c r="R609" s="113"/>
      <c r="S609" s="113"/>
      <c r="T609" s="113"/>
      <c r="U609" s="113"/>
      <c r="V609" s="113"/>
      <c r="W609" s="113"/>
      <c r="X609" s="113"/>
      <c r="Y609" s="113"/>
      <c r="Z609" s="113"/>
    </row>
    <row r="610" spans="1:26" ht="12.75" customHeight="1" x14ac:dyDescent="0.15">
      <c r="A610" s="114"/>
      <c r="B610" s="153" t="s">
        <v>2011</v>
      </c>
      <c r="C610" s="120"/>
      <c r="D610" s="128">
        <f t="shared" ref="D610:H610" si="159">SUM(D611:D620)</f>
        <v>133</v>
      </c>
      <c r="E610" s="128">
        <f t="shared" si="159"/>
        <v>84</v>
      </c>
      <c r="F610" s="128">
        <f t="shared" si="159"/>
        <v>90</v>
      </c>
      <c r="G610" s="128">
        <f t="shared" si="159"/>
        <v>223</v>
      </c>
      <c r="H610" s="128">
        <f t="shared" si="159"/>
        <v>530</v>
      </c>
      <c r="I610" s="113"/>
      <c r="J610" s="113"/>
      <c r="K610" s="113"/>
      <c r="L610" s="113"/>
      <c r="M610" s="113"/>
      <c r="N610" s="113"/>
      <c r="O610" s="113"/>
      <c r="P610" s="113"/>
      <c r="Q610" s="113"/>
      <c r="R610" s="113"/>
      <c r="S610" s="113"/>
      <c r="T610" s="113"/>
      <c r="U610" s="113"/>
      <c r="V610" s="113"/>
      <c r="W610" s="113"/>
      <c r="X610" s="113"/>
      <c r="Y610" s="113"/>
      <c r="Z610" s="113"/>
    </row>
    <row r="611" spans="1:26" ht="12.75" customHeight="1" x14ac:dyDescent="0.15">
      <c r="A611" s="114">
        <f>A609+1</f>
        <v>523</v>
      </c>
      <c r="B611" s="115" t="s">
        <v>2011</v>
      </c>
      <c r="C611" s="115" t="s">
        <v>859</v>
      </c>
      <c r="D611" s="130">
        <v>3</v>
      </c>
      <c r="E611" s="130">
        <v>2</v>
      </c>
      <c r="F611" s="130">
        <v>2</v>
      </c>
      <c r="G611" s="130">
        <v>5</v>
      </c>
      <c r="H611" s="116">
        <f t="shared" ref="H611:H620" si="160">SUM(D611:G611)</f>
        <v>12</v>
      </c>
      <c r="I611" s="113"/>
      <c r="J611" s="113"/>
      <c r="K611" s="113"/>
      <c r="L611" s="113"/>
      <c r="M611" s="113"/>
      <c r="N611" s="113"/>
      <c r="O611" s="113"/>
      <c r="P611" s="113"/>
      <c r="Q611" s="113"/>
      <c r="R611" s="113"/>
      <c r="S611" s="113"/>
      <c r="T611" s="113"/>
      <c r="U611" s="113"/>
      <c r="V611" s="113"/>
      <c r="W611" s="113"/>
      <c r="X611" s="113"/>
      <c r="Y611" s="113"/>
      <c r="Z611" s="113"/>
    </row>
    <row r="612" spans="1:26" ht="12.75" customHeight="1" x14ac:dyDescent="0.15">
      <c r="A612" s="114">
        <f t="shared" ref="A612:A620" si="161">A611+1</f>
        <v>524</v>
      </c>
      <c r="B612" s="115" t="s">
        <v>2011</v>
      </c>
      <c r="C612" s="115" t="s">
        <v>865</v>
      </c>
      <c r="D612" s="130">
        <v>6</v>
      </c>
      <c r="E612" s="130">
        <v>4</v>
      </c>
      <c r="F612" s="130">
        <v>4</v>
      </c>
      <c r="G612" s="130">
        <v>9</v>
      </c>
      <c r="H612" s="116">
        <f t="shared" si="160"/>
        <v>23</v>
      </c>
      <c r="I612" s="113"/>
      <c r="J612" s="113"/>
      <c r="K612" s="113"/>
      <c r="L612" s="113"/>
      <c r="M612" s="113"/>
      <c r="N612" s="113"/>
      <c r="O612" s="113"/>
      <c r="P612" s="113"/>
      <c r="Q612" s="113"/>
      <c r="R612" s="113"/>
      <c r="S612" s="113"/>
      <c r="T612" s="113"/>
      <c r="U612" s="113"/>
      <c r="V612" s="113"/>
      <c r="W612" s="113"/>
      <c r="X612" s="113"/>
      <c r="Y612" s="113"/>
      <c r="Z612" s="113"/>
    </row>
    <row r="613" spans="1:26" ht="12.75" customHeight="1" x14ac:dyDescent="0.15">
      <c r="A613" s="114">
        <f t="shared" si="161"/>
        <v>525</v>
      </c>
      <c r="B613" s="115" t="s">
        <v>2011</v>
      </c>
      <c r="C613" s="115" t="s">
        <v>883</v>
      </c>
      <c r="D613" s="130">
        <v>3</v>
      </c>
      <c r="E613" s="130">
        <v>2</v>
      </c>
      <c r="F613" s="130">
        <v>2</v>
      </c>
      <c r="G613" s="130">
        <v>3</v>
      </c>
      <c r="H613" s="116">
        <f t="shared" si="160"/>
        <v>10</v>
      </c>
      <c r="I613" s="113"/>
      <c r="J613" s="113"/>
      <c r="K613" s="113"/>
      <c r="L613" s="113"/>
      <c r="M613" s="113"/>
      <c r="N613" s="113"/>
      <c r="O613" s="113"/>
      <c r="P613" s="113"/>
      <c r="Q613" s="113"/>
      <c r="R613" s="113"/>
      <c r="S613" s="113"/>
      <c r="T613" s="113"/>
      <c r="U613" s="113"/>
      <c r="V613" s="113"/>
      <c r="W613" s="113"/>
      <c r="X613" s="113"/>
      <c r="Y613" s="113"/>
      <c r="Z613" s="113"/>
    </row>
    <row r="614" spans="1:26" ht="12.75" customHeight="1" x14ac:dyDescent="0.15">
      <c r="A614" s="114">
        <f t="shared" si="161"/>
        <v>526</v>
      </c>
      <c r="B614" s="115" t="s">
        <v>2011</v>
      </c>
      <c r="C614" s="115" t="s">
        <v>897</v>
      </c>
      <c r="D614" s="130">
        <v>2</v>
      </c>
      <c r="E614" s="130">
        <v>1</v>
      </c>
      <c r="F614" s="130">
        <v>2</v>
      </c>
      <c r="G614" s="130">
        <v>4</v>
      </c>
      <c r="H614" s="116">
        <f t="shared" si="160"/>
        <v>9</v>
      </c>
      <c r="I614" s="113"/>
      <c r="J614" s="113"/>
      <c r="K614" s="113"/>
      <c r="L614" s="113"/>
      <c r="M614" s="113"/>
      <c r="N614" s="113"/>
      <c r="O614" s="113"/>
      <c r="P614" s="113"/>
      <c r="Q614" s="113"/>
      <c r="R614" s="113"/>
      <c r="S614" s="113"/>
      <c r="T614" s="113"/>
      <c r="U614" s="113"/>
      <c r="V614" s="113"/>
      <c r="W614" s="113"/>
      <c r="X614" s="113"/>
      <c r="Y614" s="113"/>
      <c r="Z614" s="113"/>
    </row>
    <row r="615" spans="1:26" ht="12.75" customHeight="1" x14ac:dyDescent="0.15">
      <c r="A615" s="114">
        <f t="shared" si="161"/>
        <v>527</v>
      </c>
      <c r="B615" s="115" t="s">
        <v>2011</v>
      </c>
      <c r="C615" s="115" t="s">
        <v>1031</v>
      </c>
      <c r="D615" s="130">
        <v>5</v>
      </c>
      <c r="E615" s="130">
        <v>3</v>
      </c>
      <c r="F615" s="130">
        <v>3</v>
      </c>
      <c r="G615" s="130">
        <v>8</v>
      </c>
      <c r="H615" s="116">
        <f t="shared" si="160"/>
        <v>19</v>
      </c>
      <c r="I615" s="113"/>
      <c r="J615" s="113"/>
      <c r="K615" s="113"/>
      <c r="L615" s="113"/>
      <c r="M615" s="113"/>
      <c r="N615" s="113"/>
      <c r="O615" s="113"/>
      <c r="P615" s="113"/>
      <c r="Q615" s="113"/>
      <c r="R615" s="113"/>
      <c r="S615" s="113"/>
      <c r="T615" s="113"/>
      <c r="U615" s="113"/>
      <c r="V615" s="113"/>
      <c r="W615" s="113"/>
      <c r="X615" s="113"/>
      <c r="Y615" s="113"/>
      <c r="Z615" s="113"/>
    </row>
    <row r="616" spans="1:26" ht="12.75" customHeight="1" x14ac:dyDescent="0.15">
      <c r="A616" s="114">
        <f t="shared" si="161"/>
        <v>528</v>
      </c>
      <c r="B616" s="115" t="s">
        <v>2011</v>
      </c>
      <c r="C616" s="115" t="s">
        <v>1042</v>
      </c>
      <c r="D616" s="130">
        <v>11</v>
      </c>
      <c r="E616" s="130">
        <v>7</v>
      </c>
      <c r="F616" s="130">
        <v>8</v>
      </c>
      <c r="G616" s="130">
        <v>19</v>
      </c>
      <c r="H616" s="116">
        <f t="shared" si="160"/>
        <v>45</v>
      </c>
      <c r="I616" s="113"/>
      <c r="J616" s="113"/>
      <c r="K616" s="113"/>
      <c r="L616" s="113"/>
      <c r="M616" s="113"/>
      <c r="N616" s="113"/>
      <c r="O616" s="113"/>
      <c r="P616" s="113"/>
      <c r="Q616" s="113"/>
      <c r="R616" s="113"/>
      <c r="S616" s="113"/>
      <c r="T616" s="113"/>
      <c r="U616" s="113"/>
      <c r="V616" s="113"/>
      <c r="W616" s="113"/>
      <c r="X616" s="113"/>
      <c r="Y616" s="113"/>
      <c r="Z616" s="113"/>
    </row>
    <row r="617" spans="1:26" ht="12.75" customHeight="1" x14ac:dyDescent="0.15">
      <c r="A617" s="114">
        <f t="shared" si="161"/>
        <v>529</v>
      </c>
      <c r="B617" s="115" t="s">
        <v>2011</v>
      </c>
      <c r="C617" s="115" t="s">
        <v>1239</v>
      </c>
      <c r="D617" s="130">
        <v>3</v>
      </c>
      <c r="E617" s="130">
        <v>2</v>
      </c>
      <c r="F617" s="130">
        <v>2</v>
      </c>
      <c r="G617" s="130">
        <v>6</v>
      </c>
      <c r="H617" s="116">
        <f t="shared" si="160"/>
        <v>13</v>
      </c>
      <c r="I617" s="113"/>
      <c r="J617" s="113"/>
      <c r="K617" s="113"/>
      <c r="L617" s="113"/>
      <c r="M617" s="113"/>
      <c r="N617" s="113"/>
      <c r="O617" s="113"/>
      <c r="P617" s="113"/>
      <c r="Q617" s="113"/>
      <c r="R617" s="113"/>
      <c r="S617" s="113"/>
      <c r="T617" s="113"/>
      <c r="U617" s="113"/>
      <c r="V617" s="113"/>
      <c r="W617" s="113"/>
      <c r="X617" s="113"/>
      <c r="Y617" s="113"/>
      <c r="Z617" s="113"/>
    </row>
    <row r="618" spans="1:26" ht="12.75" customHeight="1" x14ac:dyDescent="0.15">
      <c r="A618" s="114">
        <f t="shared" si="161"/>
        <v>530</v>
      </c>
      <c r="B618" s="115" t="s">
        <v>2011</v>
      </c>
      <c r="C618" s="115" t="s">
        <v>1262</v>
      </c>
      <c r="D618" s="130">
        <v>10</v>
      </c>
      <c r="E618" s="130">
        <v>6</v>
      </c>
      <c r="F618" s="130">
        <v>6</v>
      </c>
      <c r="G618" s="130">
        <v>16</v>
      </c>
      <c r="H618" s="116">
        <f t="shared" si="160"/>
        <v>38</v>
      </c>
      <c r="I618" s="113"/>
      <c r="J618" s="113"/>
      <c r="K618" s="113"/>
      <c r="L618" s="113"/>
      <c r="M618" s="113"/>
      <c r="N618" s="113"/>
      <c r="O618" s="113"/>
      <c r="P618" s="113"/>
      <c r="Q618" s="113"/>
      <c r="R618" s="113"/>
      <c r="S618" s="113"/>
      <c r="T618" s="113"/>
      <c r="U618" s="113"/>
      <c r="V618" s="113"/>
      <c r="W618" s="113"/>
      <c r="X618" s="113"/>
      <c r="Y618" s="113"/>
      <c r="Z618" s="113"/>
    </row>
    <row r="619" spans="1:26" ht="12.75" customHeight="1" x14ac:dyDescent="0.15">
      <c r="A619" s="114">
        <f t="shared" si="161"/>
        <v>531</v>
      </c>
      <c r="B619" s="115" t="s">
        <v>2011</v>
      </c>
      <c r="C619" s="115" t="s">
        <v>1283</v>
      </c>
      <c r="D619" s="130">
        <v>25</v>
      </c>
      <c r="E619" s="130">
        <v>17</v>
      </c>
      <c r="F619" s="130">
        <v>18</v>
      </c>
      <c r="G619" s="130">
        <v>43</v>
      </c>
      <c r="H619" s="116">
        <f t="shared" si="160"/>
        <v>103</v>
      </c>
      <c r="I619" s="113"/>
      <c r="J619" s="113"/>
      <c r="K619" s="113"/>
      <c r="L619" s="113"/>
      <c r="M619" s="113"/>
      <c r="N619" s="113"/>
      <c r="O619" s="113"/>
      <c r="P619" s="113"/>
      <c r="Q619" s="113"/>
      <c r="R619" s="113"/>
      <c r="S619" s="113"/>
      <c r="T619" s="113"/>
      <c r="U619" s="113"/>
      <c r="V619" s="113"/>
      <c r="W619" s="113"/>
      <c r="X619" s="113"/>
      <c r="Y619" s="113"/>
      <c r="Z619" s="113"/>
    </row>
    <row r="620" spans="1:26" ht="12.75" customHeight="1" x14ac:dyDescent="0.15">
      <c r="A620" s="114">
        <f t="shared" si="161"/>
        <v>532</v>
      </c>
      <c r="B620" s="115" t="s">
        <v>2011</v>
      </c>
      <c r="C620" s="115" t="s">
        <v>1835</v>
      </c>
      <c r="D620" s="130">
        <v>65</v>
      </c>
      <c r="E620" s="130">
        <v>40</v>
      </c>
      <c r="F620" s="130">
        <v>43</v>
      </c>
      <c r="G620" s="130">
        <v>110</v>
      </c>
      <c r="H620" s="116">
        <f t="shared" si="160"/>
        <v>258</v>
      </c>
      <c r="I620" s="113"/>
      <c r="J620" s="113"/>
      <c r="K620" s="113"/>
      <c r="L620" s="113"/>
      <c r="M620" s="113"/>
      <c r="N620" s="113"/>
      <c r="O620" s="113"/>
      <c r="P620" s="113"/>
      <c r="Q620" s="113"/>
      <c r="R620" s="113"/>
      <c r="S620" s="113"/>
      <c r="T620" s="113"/>
      <c r="U620" s="113"/>
      <c r="V620" s="113"/>
      <c r="W620" s="113"/>
      <c r="X620" s="113"/>
      <c r="Y620" s="113"/>
      <c r="Z620" s="113"/>
    </row>
    <row r="621" spans="1:26" ht="12.75" customHeight="1" x14ac:dyDescent="0.15">
      <c r="A621" s="114"/>
      <c r="B621" s="153" t="s">
        <v>1227</v>
      </c>
      <c r="C621" s="120"/>
      <c r="D621" s="128">
        <f t="shared" ref="D621:H621" si="162">SUM(D622:D625)</f>
        <v>225</v>
      </c>
      <c r="E621" s="128">
        <f t="shared" si="162"/>
        <v>160</v>
      </c>
      <c r="F621" s="128">
        <f t="shared" si="162"/>
        <v>185</v>
      </c>
      <c r="G621" s="128">
        <f t="shared" si="162"/>
        <v>425</v>
      </c>
      <c r="H621" s="128">
        <f t="shared" si="162"/>
        <v>995</v>
      </c>
      <c r="I621" s="113"/>
      <c r="J621" s="113"/>
      <c r="K621" s="113"/>
      <c r="L621" s="113"/>
      <c r="M621" s="113"/>
      <c r="N621" s="113"/>
      <c r="O621" s="113"/>
      <c r="P621" s="113"/>
      <c r="Q621" s="113"/>
      <c r="R621" s="113"/>
      <c r="S621" s="113"/>
      <c r="T621" s="113"/>
      <c r="U621" s="113"/>
      <c r="V621" s="113"/>
      <c r="W621" s="113"/>
      <c r="X621" s="113"/>
      <c r="Y621" s="113"/>
      <c r="Z621" s="113"/>
    </row>
    <row r="622" spans="1:26" ht="12.75" customHeight="1" x14ac:dyDescent="0.15">
      <c r="A622" s="114">
        <f>A620+1</f>
        <v>533</v>
      </c>
      <c r="B622" s="115" t="s">
        <v>1227</v>
      </c>
      <c r="C622" s="115" t="s">
        <v>830</v>
      </c>
      <c r="D622" s="130">
        <v>38</v>
      </c>
      <c r="E622" s="130">
        <v>30</v>
      </c>
      <c r="F622" s="130">
        <v>33</v>
      </c>
      <c r="G622" s="130">
        <v>75</v>
      </c>
      <c r="H622" s="116">
        <f t="shared" ref="H622:H626" si="163">SUM(D622:G622)</f>
        <v>176</v>
      </c>
      <c r="I622" s="113"/>
      <c r="J622" s="113"/>
      <c r="K622" s="113"/>
      <c r="L622" s="113"/>
      <c r="M622" s="113"/>
      <c r="N622" s="113"/>
      <c r="O622" s="113"/>
      <c r="P622" s="113"/>
      <c r="Q622" s="113"/>
      <c r="R622" s="113"/>
      <c r="S622" s="113"/>
      <c r="T622" s="113"/>
      <c r="U622" s="113"/>
      <c r="V622" s="113"/>
      <c r="W622" s="113"/>
      <c r="X622" s="113"/>
      <c r="Y622" s="113"/>
      <c r="Z622" s="113"/>
    </row>
    <row r="623" spans="1:26" ht="12.75" customHeight="1" x14ac:dyDescent="0.15">
      <c r="A623" s="114">
        <f t="shared" ref="A623:A626" si="164">A622+1</f>
        <v>534</v>
      </c>
      <c r="B623" s="115" t="s">
        <v>1227</v>
      </c>
      <c r="C623" s="115" t="s">
        <v>1115</v>
      </c>
      <c r="D623" s="130">
        <v>73</v>
      </c>
      <c r="E623" s="130">
        <v>52</v>
      </c>
      <c r="F623" s="130">
        <v>61</v>
      </c>
      <c r="G623" s="130">
        <v>137</v>
      </c>
      <c r="H623" s="116">
        <f t="shared" si="163"/>
        <v>323</v>
      </c>
      <c r="I623" s="113"/>
      <c r="J623" s="113"/>
      <c r="K623" s="113"/>
      <c r="L623" s="113"/>
      <c r="M623" s="113"/>
      <c r="N623" s="113"/>
      <c r="O623" s="113"/>
      <c r="P623" s="113"/>
      <c r="Q623" s="113"/>
      <c r="R623" s="113"/>
      <c r="S623" s="113"/>
      <c r="T623" s="113"/>
      <c r="U623" s="113"/>
      <c r="V623" s="113"/>
      <c r="W623" s="113"/>
      <c r="X623" s="113"/>
      <c r="Y623" s="113"/>
      <c r="Z623" s="113"/>
    </row>
    <row r="624" spans="1:26" ht="12.75" customHeight="1" x14ac:dyDescent="0.15">
      <c r="A624" s="114">
        <f t="shared" si="164"/>
        <v>535</v>
      </c>
      <c r="B624" s="115" t="s">
        <v>1227</v>
      </c>
      <c r="C624" s="115" t="s">
        <v>2012</v>
      </c>
      <c r="D624" s="130">
        <v>2</v>
      </c>
      <c r="E624" s="130">
        <v>2</v>
      </c>
      <c r="F624" s="130">
        <v>2</v>
      </c>
      <c r="G624" s="130">
        <v>4</v>
      </c>
      <c r="H624" s="116">
        <f t="shared" si="163"/>
        <v>10</v>
      </c>
      <c r="I624" s="113"/>
      <c r="J624" s="113"/>
      <c r="K624" s="113"/>
      <c r="L624" s="113"/>
      <c r="M624" s="113"/>
      <c r="N624" s="113"/>
      <c r="O624" s="113"/>
      <c r="P624" s="113"/>
      <c r="Q624" s="113"/>
      <c r="R624" s="113"/>
      <c r="S624" s="113"/>
      <c r="T624" s="113"/>
      <c r="U624" s="113"/>
      <c r="V624" s="113"/>
      <c r="W624" s="113"/>
      <c r="X624" s="113"/>
      <c r="Y624" s="113"/>
      <c r="Z624" s="113"/>
    </row>
    <row r="625" spans="1:26" ht="12.75" customHeight="1" x14ac:dyDescent="0.15">
      <c r="A625" s="114">
        <f t="shared" si="164"/>
        <v>536</v>
      </c>
      <c r="B625" s="115" t="s">
        <v>1227</v>
      </c>
      <c r="C625" s="115" t="s">
        <v>1835</v>
      </c>
      <c r="D625" s="130">
        <v>112</v>
      </c>
      <c r="E625" s="130">
        <v>76</v>
      </c>
      <c r="F625" s="130">
        <v>89</v>
      </c>
      <c r="G625" s="130">
        <v>209</v>
      </c>
      <c r="H625" s="116">
        <f t="shared" si="163"/>
        <v>486</v>
      </c>
      <c r="I625" s="113"/>
      <c r="J625" s="113"/>
      <c r="K625" s="113"/>
      <c r="L625" s="113"/>
      <c r="M625" s="113"/>
      <c r="N625" s="113"/>
      <c r="O625" s="113"/>
      <c r="P625" s="113"/>
      <c r="Q625" s="113"/>
      <c r="R625" s="113"/>
      <c r="S625" s="113"/>
      <c r="T625" s="113"/>
      <c r="U625" s="113"/>
      <c r="V625" s="113"/>
      <c r="W625" s="113"/>
      <c r="X625" s="113"/>
      <c r="Y625" s="113"/>
      <c r="Z625" s="113"/>
    </row>
    <row r="626" spans="1:26" ht="12.75" customHeight="1" x14ac:dyDescent="0.15">
      <c r="A626" s="114">
        <f t="shared" si="164"/>
        <v>537</v>
      </c>
      <c r="B626" s="120" t="s">
        <v>1236</v>
      </c>
      <c r="C626" s="120"/>
      <c r="D626" s="130">
        <v>2</v>
      </c>
      <c r="E626" s="130">
        <v>2</v>
      </c>
      <c r="F626" s="130">
        <v>2</v>
      </c>
      <c r="G626" s="130">
        <v>4</v>
      </c>
      <c r="H626" s="128">
        <f t="shared" si="163"/>
        <v>10</v>
      </c>
      <c r="I626" s="113"/>
      <c r="J626" s="113"/>
      <c r="K626" s="113"/>
      <c r="L626" s="113"/>
      <c r="M626" s="113"/>
      <c r="N626" s="113"/>
      <c r="O626" s="113"/>
      <c r="P626" s="113"/>
      <c r="Q626" s="113"/>
      <c r="R626" s="113"/>
      <c r="S626" s="113"/>
      <c r="T626" s="113"/>
      <c r="U626" s="113"/>
      <c r="V626" s="113"/>
      <c r="W626" s="113"/>
      <c r="X626" s="113"/>
      <c r="Y626" s="113"/>
      <c r="Z626" s="113"/>
    </row>
    <row r="627" spans="1:26" ht="12.75" customHeight="1" x14ac:dyDescent="0.15">
      <c r="A627" s="114"/>
      <c r="B627" s="153" t="s">
        <v>2013</v>
      </c>
      <c r="C627" s="120"/>
      <c r="D627" s="128">
        <f t="shared" ref="D627:H627" si="165">D628+D629</f>
        <v>125</v>
      </c>
      <c r="E627" s="128">
        <f t="shared" si="165"/>
        <v>90</v>
      </c>
      <c r="F627" s="128">
        <f t="shared" si="165"/>
        <v>100</v>
      </c>
      <c r="G627" s="128">
        <f t="shared" si="165"/>
        <v>235</v>
      </c>
      <c r="H627" s="128">
        <f t="shared" si="165"/>
        <v>550</v>
      </c>
      <c r="I627" s="113"/>
      <c r="J627" s="113"/>
      <c r="K627" s="113"/>
      <c r="L627" s="113"/>
      <c r="M627" s="113"/>
      <c r="N627" s="113"/>
      <c r="O627" s="113"/>
      <c r="P627" s="113"/>
      <c r="Q627" s="113"/>
      <c r="R627" s="113"/>
      <c r="S627" s="113"/>
      <c r="T627" s="113"/>
      <c r="U627" s="113"/>
      <c r="V627" s="113"/>
      <c r="W627" s="113"/>
      <c r="X627" s="113"/>
      <c r="Y627" s="113"/>
      <c r="Z627" s="113"/>
    </row>
    <row r="628" spans="1:26" ht="12.75" customHeight="1" x14ac:dyDescent="0.15">
      <c r="A628" s="114">
        <f>A626+1</f>
        <v>538</v>
      </c>
      <c r="B628" s="115" t="s">
        <v>2013</v>
      </c>
      <c r="C628" s="115" t="s">
        <v>1210</v>
      </c>
      <c r="D628" s="130">
        <v>23</v>
      </c>
      <c r="E628" s="130">
        <v>16</v>
      </c>
      <c r="F628" s="130">
        <v>19</v>
      </c>
      <c r="G628" s="130">
        <v>42</v>
      </c>
      <c r="H628" s="116">
        <f t="shared" ref="H628:H631" si="166">SUM(D628:G628)</f>
        <v>100</v>
      </c>
      <c r="I628" s="113"/>
      <c r="J628" s="113"/>
      <c r="K628" s="113"/>
      <c r="L628" s="113"/>
      <c r="M628" s="113"/>
      <c r="N628" s="113"/>
      <c r="O628" s="113"/>
      <c r="P628" s="113"/>
      <c r="Q628" s="113"/>
      <c r="R628" s="113"/>
      <c r="S628" s="113"/>
      <c r="T628" s="113"/>
      <c r="U628" s="113"/>
      <c r="V628" s="113"/>
      <c r="W628" s="113"/>
      <c r="X628" s="113"/>
      <c r="Y628" s="113"/>
      <c r="Z628" s="113"/>
    </row>
    <row r="629" spans="1:26" ht="12.75" customHeight="1" x14ac:dyDescent="0.15">
      <c r="A629" s="114">
        <f>A628+1</f>
        <v>539</v>
      </c>
      <c r="B629" s="115" t="s">
        <v>2013</v>
      </c>
      <c r="C629" s="115" t="s">
        <v>1835</v>
      </c>
      <c r="D629" s="130">
        <v>102</v>
      </c>
      <c r="E629" s="130">
        <v>74</v>
      </c>
      <c r="F629" s="130">
        <v>81</v>
      </c>
      <c r="G629" s="130">
        <v>193</v>
      </c>
      <c r="H629" s="116">
        <f t="shared" si="166"/>
        <v>450</v>
      </c>
      <c r="I629" s="113"/>
      <c r="J629" s="113"/>
      <c r="K629" s="113"/>
      <c r="L629" s="113"/>
      <c r="M629" s="113"/>
      <c r="N629" s="113"/>
      <c r="O629" s="113"/>
      <c r="P629" s="113"/>
      <c r="Q629" s="113"/>
      <c r="R629" s="113"/>
      <c r="S629" s="113"/>
      <c r="T629" s="113"/>
      <c r="U629" s="113"/>
      <c r="V629" s="113"/>
      <c r="W629" s="113"/>
      <c r="X629" s="113"/>
      <c r="Y629" s="113"/>
      <c r="Z629" s="113"/>
    </row>
    <row r="630" spans="1:26" ht="12.75" customHeight="1" x14ac:dyDescent="0.15">
      <c r="A630" s="114"/>
      <c r="B630" s="119"/>
      <c r="C630" s="165" t="s">
        <v>2014</v>
      </c>
      <c r="D630" s="166">
        <f t="shared" ref="D630:G630" si="167">+D627+D626+D621+D610+D607+D602+D599+D594+D591+D588+D587+D583+D580+D577+D573+D570+D566+D563+D556+D555</f>
        <v>5422</v>
      </c>
      <c r="E630" s="166">
        <f t="shared" si="167"/>
        <v>3935</v>
      </c>
      <c r="F630" s="166">
        <f t="shared" si="167"/>
        <v>4230</v>
      </c>
      <c r="G630" s="166">
        <f t="shared" si="167"/>
        <v>10033</v>
      </c>
      <c r="H630" s="166">
        <f t="shared" si="166"/>
        <v>23620</v>
      </c>
      <c r="I630" s="113"/>
      <c r="J630" s="113"/>
      <c r="K630" s="113"/>
      <c r="L630" s="113"/>
      <c r="M630" s="113"/>
      <c r="N630" s="113"/>
      <c r="O630" s="113"/>
      <c r="P630" s="113"/>
      <c r="Q630" s="113"/>
      <c r="R630" s="113"/>
      <c r="S630" s="113"/>
      <c r="T630" s="113"/>
      <c r="U630" s="113"/>
      <c r="V630" s="113"/>
      <c r="W630" s="113"/>
      <c r="X630" s="113"/>
      <c r="Y630" s="113"/>
      <c r="Z630" s="113"/>
    </row>
    <row r="631" spans="1:26" ht="12.75" customHeight="1" x14ac:dyDescent="0.15">
      <c r="A631" s="114"/>
      <c r="B631" s="119" t="s">
        <v>2015</v>
      </c>
      <c r="C631" s="115"/>
      <c r="D631" s="167">
        <f t="shared" ref="D631:G631" si="168">D630+D543+D532+D522+D513+D504+D496+D490+D486+D480+D471+D464+D451+D434+D430+D407+D365+D238+D28+D7</f>
        <v>276837</v>
      </c>
      <c r="E631" s="167">
        <f t="shared" si="168"/>
        <v>184553</v>
      </c>
      <c r="F631" s="167">
        <f t="shared" si="168"/>
        <v>203948</v>
      </c>
      <c r="G631" s="167">
        <f t="shared" si="168"/>
        <v>485143</v>
      </c>
      <c r="H631" s="167">
        <f t="shared" si="166"/>
        <v>1150481</v>
      </c>
      <c r="I631" s="168"/>
      <c r="J631" s="113"/>
      <c r="K631" s="113"/>
      <c r="L631" s="113"/>
      <c r="M631" s="113"/>
      <c r="N631" s="113"/>
      <c r="O631" s="113"/>
      <c r="P631" s="113"/>
      <c r="Q631" s="113"/>
      <c r="R631" s="113"/>
      <c r="S631" s="113"/>
      <c r="T631" s="113"/>
      <c r="U631" s="113"/>
      <c r="V631" s="113"/>
      <c r="W631" s="113"/>
      <c r="X631" s="113"/>
      <c r="Y631" s="113"/>
      <c r="Z631" s="113"/>
    </row>
    <row r="632" spans="1:26" ht="12.75" customHeight="1" x14ac:dyDescent="0.15">
      <c r="A632" s="113"/>
      <c r="B632" s="113"/>
      <c r="C632" s="113"/>
      <c r="D632" s="113"/>
      <c r="E632" s="113"/>
      <c r="F632" s="113"/>
      <c r="G632" s="113"/>
      <c r="H632" s="113"/>
      <c r="I632" s="113"/>
      <c r="J632" s="113"/>
      <c r="K632" s="113"/>
      <c r="L632" s="113"/>
      <c r="M632" s="113"/>
      <c r="N632" s="113"/>
      <c r="O632" s="113"/>
      <c r="P632" s="113"/>
      <c r="Q632" s="113"/>
      <c r="R632" s="113"/>
      <c r="S632" s="113"/>
      <c r="T632" s="113"/>
      <c r="U632" s="113"/>
      <c r="V632" s="113"/>
      <c r="W632" s="113"/>
      <c r="X632" s="113"/>
      <c r="Y632" s="113"/>
      <c r="Z632" s="113"/>
    </row>
    <row r="633" spans="1:26" ht="12.75" customHeight="1" x14ac:dyDescent="0.15">
      <c r="A633" s="113"/>
      <c r="B633" s="113"/>
      <c r="C633" s="113"/>
      <c r="D633" s="113"/>
      <c r="E633" s="113"/>
      <c r="F633" s="113"/>
      <c r="G633" s="113"/>
      <c r="H633" s="113"/>
      <c r="I633" s="113"/>
      <c r="J633" s="113"/>
      <c r="K633" s="113"/>
      <c r="L633" s="113"/>
      <c r="M633" s="113"/>
      <c r="N633" s="113"/>
      <c r="O633" s="113"/>
      <c r="P633" s="113"/>
      <c r="Q633" s="113"/>
      <c r="R633" s="113"/>
      <c r="S633" s="113"/>
      <c r="T633" s="113"/>
      <c r="U633" s="113"/>
      <c r="V633" s="113"/>
      <c r="W633" s="113"/>
      <c r="X633" s="113"/>
      <c r="Y633" s="113"/>
      <c r="Z633" s="113"/>
    </row>
    <row r="634" spans="1:26" ht="12.75" customHeight="1" x14ac:dyDescent="0.15">
      <c r="A634" s="113"/>
      <c r="B634" s="113"/>
      <c r="C634" s="113"/>
      <c r="D634" s="113"/>
      <c r="E634" s="113"/>
      <c r="F634" s="113"/>
      <c r="G634" s="113"/>
      <c r="H634" s="113"/>
      <c r="I634" s="113"/>
      <c r="J634" s="113"/>
      <c r="K634" s="113"/>
      <c r="L634" s="113"/>
      <c r="M634" s="113"/>
      <c r="N634" s="113"/>
      <c r="O634" s="113"/>
      <c r="P634" s="113"/>
      <c r="Q634" s="113"/>
      <c r="R634" s="113"/>
      <c r="S634" s="113"/>
      <c r="T634" s="113"/>
      <c r="U634" s="113"/>
      <c r="V634" s="113"/>
      <c r="W634" s="113"/>
      <c r="X634" s="113"/>
      <c r="Y634" s="113"/>
      <c r="Z634" s="113"/>
    </row>
    <row r="635" spans="1:26" ht="12.75" customHeight="1" x14ac:dyDescent="0.15">
      <c r="A635" s="113"/>
      <c r="B635" s="113"/>
      <c r="C635" s="113"/>
      <c r="D635" s="113"/>
      <c r="E635" s="113"/>
      <c r="F635" s="113"/>
      <c r="G635" s="113"/>
      <c r="H635" s="113"/>
      <c r="I635" s="113"/>
      <c r="J635" s="113"/>
      <c r="K635" s="113"/>
      <c r="L635" s="113"/>
      <c r="M635" s="113"/>
      <c r="N635" s="113"/>
      <c r="O635" s="113"/>
      <c r="P635" s="113"/>
      <c r="Q635" s="113"/>
      <c r="R635" s="113"/>
      <c r="S635" s="113"/>
      <c r="T635" s="113"/>
      <c r="U635" s="113"/>
      <c r="V635" s="113"/>
      <c r="W635" s="113"/>
      <c r="X635" s="113"/>
      <c r="Y635" s="113"/>
      <c r="Z635" s="113"/>
    </row>
    <row r="636" spans="1:26" ht="12.75" customHeight="1" x14ac:dyDescent="0.15">
      <c r="A636" s="113"/>
      <c r="B636" s="113"/>
      <c r="C636" s="113"/>
      <c r="D636" s="113"/>
      <c r="E636" s="113"/>
      <c r="F636" s="113"/>
      <c r="G636" s="113"/>
      <c r="H636" s="113"/>
      <c r="I636" s="113"/>
      <c r="J636" s="113"/>
      <c r="K636" s="113"/>
      <c r="L636" s="113"/>
      <c r="M636" s="113"/>
      <c r="N636" s="113"/>
      <c r="O636" s="113"/>
      <c r="P636" s="113"/>
      <c r="Q636" s="113"/>
      <c r="R636" s="113"/>
      <c r="S636" s="113"/>
      <c r="T636" s="113"/>
      <c r="U636" s="113"/>
      <c r="V636" s="113"/>
      <c r="W636" s="113"/>
      <c r="X636" s="113"/>
      <c r="Y636" s="113"/>
      <c r="Z636" s="113"/>
    </row>
    <row r="637" spans="1:26" ht="12.75" customHeight="1" x14ac:dyDescent="0.15">
      <c r="A637" s="113"/>
      <c r="B637" s="113"/>
      <c r="C637" s="113"/>
      <c r="D637" s="113"/>
      <c r="E637" s="113"/>
      <c r="F637" s="113"/>
      <c r="G637" s="113"/>
      <c r="H637" s="113"/>
      <c r="I637" s="113"/>
      <c r="J637" s="113"/>
      <c r="K637" s="113"/>
      <c r="L637" s="113"/>
      <c r="M637" s="113"/>
      <c r="N637" s="113"/>
      <c r="O637" s="113"/>
      <c r="P637" s="113"/>
      <c r="Q637" s="113"/>
      <c r="R637" s="113"/>
      <c r="S637" s="113"/>
      <c r="T637" s="113"/>
      <c r="U637" s="113"/>
      <c r="V637" s="113"/>
      <c r="W637" s="113"/>
      <c r="X637" s="113"/>
      <c r="Y637" s="113"/>
      <c r="Z637" s="113"/>
    </row>
    <row r="638" spans="1:26" ht="12.75" customHeight="1" x14ac:dyDescent="0.15">
      <c r="A638" s="113"/>
      <c r="B638" s="113"/>
      <c r="C638" s="113"/>
      <c r="D638" s="113"/>
      <c r="E638" s="113"/>
      <c r="F638" s="113"/>
      <c r="G638" s="113"/>
      <c r="H638" s="113"/>
      <c r="I638" s="113"/>
      <c r="J638" s="113"/>
      <c r="K638" s="113"/>
      <c r="L638" s="113"/>
      <c r="M638" s="113"/>
      <c r="N638" s="113"/>
      <c r="O638" s="113"/>
      <c r="P638" s="113"/>
      <c r="Q638" s="113"/>
      <c r="R638" s="113"/>
      <c r="S638" s="113"/>
      <c r="T638" s="113"/>
      <c r="U638" s="113"/>
      <c r="V638" s="113"/>
      <c r="W638" s="113"/>
      <c r="X638" s="113"/>
      <c r="Y638" s="113"/>
      <c r="Z638" s="113"/>
    </row>
    <row r="639" spans="1:26" ht="12.75" customHeight="1" x14ac:dyDescent="0.15">
      <c r="A639" s="113"/>
      <c r="B639" s="113"/>
      <c r="C639" s="113"/>
      <c r="D639" s="113"/>
      <c r="E639" s="113"/>
      <c r="F639" s="113"/>
      <c r="G639" s="113"/>
      <c r="H639" s="113"/>
      <c r="I639" s="113"/>
      <c r="J639" s="113"/>
      <c r="K639" s="113"/>
      <c r="L639" s="113"/>
      <c r="M639" s="113"/>
      <c r="N639" s="113"/>
      <c r="O639" s="113"/>
      <c r="P639" s="113"/>
      <c r="Q639" s="113"/>
      <c r="R639" s="113"/>
      <c r="S639" s="113"/>
      <c r="T639" s="113"/>
      <c r="U639" s="113"/>
      <c r="V639" s="113"/>
      <c r="W639" s="113"/>
      <c r="X639" s="113"/>
      <c r="Y639" s="113"/>
      <c r="Z639" s="113"/>
    </row>
    <row r="640" spans="1:26" ht="12.75" customHeight="1" x14ac:dyDescent="0.15">
      <c r="A640" s="113"/>
      <c r="B640" s="113"/>
      <c r="C640" s="113"/>
      <c r="D640" s="113"/>
      <c r="E640" s="113"/>
      <c r="F640" s="113"/>
      <c r="G640" s="113"/>
      <c r="H640" s="113"/>
      <c r="I640" s="113"/>
      <c r="J640" s="113"/>
      <c r="K640" s="113"/>
      <c r="L640" s="113"/>
      <c r="M640" s="113"/>
      <c r="N640" s="113"/>
      <c r="O640" s="113"/>
      <c r="P640" s="113"/>
      <c r="Q640" s="113"/>
      <c r="R640" s="113"/>
      <c r="S640" s="113"/>
      <c r="T640" s="113"/>
      <c r="U640" s="113"/>
      <c r="V640" s="113"/>
      <c r="W640" s="113"/>
      <c r="X640" s="113"/>
      <c r="Y640" s="113"/>
      <c r="Z640" s="113"/>
    </row>
    <row r="641" spans="1:26" ht="12.75" customHeight="1" x14ac:dyDescent="0.15">
      <c r="A641" s="113"/>
      <c r="B641" s="113"/>
      <c r="C641" s="113"/>
      <c r="D641" s="113"/>
      <c r="E641" s="113"/>
      <c r="F641" s="113"/>
      <c r="G641" s="113"/>
      <c r="H641" s="113"/>
      <c r="I641" s="113"/>
      <c r="J641" s="113"/>
      <c r="K641" s="113"/>
      <c r="L641" s="113"/>
      <c r="M641" s="113"/>
      <c r="N641" s="113"/>
      <c r="O641" s="113"/>
      <c r="P641" s="113"/>
      <c r="Q641" s="113"/>
      <c r="R641" s="113"/>
      <c r="S641" s="113"/>
      <c r="T641" s="113"/>
      <c r="U641" s="113"/>
      <c r="V641" s="113"/>
      <c r="W641" s="113"/>
      <c r="X641" s="113"/>
      <c r="Y641" s="113"/>
      <c r="Z641" s="113"/>
    </row>
    <row r="642" spans="1:26" ht="12.75" customHeight="1" x14ac:dyDescent="0.15">
      <c r="A642" s="113"/>
      <c r="B642" s="113"/>
      <c r="C642" s="113"/>
      <c r="D642" s="113"/>
      <c r="E642" s="113"/>
      <c r="F642" s="113"/>
      <c r="G642" s="113"/>
      <c r="H642" s="113"/>
      <c r="I642" s="113"/>
      <c r="J642" s="113"/>
      <c r="K642" s="113"/>
      <c r="L642" s="113"/>
      <c r="M642" s="113"/>
      <c r="N642" s="113"/>
      <c r="O642" s="113"/>
      <c r="P642" s="113"/>
      <c r="Q642" s="113"/>
      <c r="R642" s="113"/>
      <c r="S642" s="113"/>
      <c r="T642" s="113"/>
      <c r="U642" s="113"/>
      <c r="V642" s="113"/>
      <c r="W642" s="113"/>
      <c r="X642" s="113"/>
      <c r="Y642" s="113"/>
      <c r="Z642" s="113"/>
    </row>
    <row r="643" spans="1:26" ht="12.75" customHeight="1" x14ac:dyDescent="0.15">
      <c r="A643" s="113"/>
      <c r="B643" s="113"/>
      <c r="C643" s="113"/>
      <c r="D643" s="113"/>
      <c r="E643" s="113"/>
      <c r="F643" s="113"/>
      <c r="G643" s="113"/>
      <c r="H643" s="113"/>
      <c r="I643" s="113"/>
      <c r="J643" s="113"/>
      <c r="K643" s="113"/>
      <c r="L643" s="113"/>
      <c r="M643" s="113"/>
      <c r="N643" s="113"/>
      <c r="O643" s="113"/>
      <c r="P643" s="113"/>
      <c r="Q643" s="113"/>
      <c r="R643" s="113"/>
      <c r="S643" s="113"/>
      <c r="T643" s="113"/>
      <c r="U643" s="113"/>
      <c r="V643" s="113"/>
      <c r="W643" s="113"/>
      <c r="X643" s="113"/>
      <c r="Y643" s="113"/>
      <c r="Z643" s="113"/>
    </row>
    <row r="644" spans="1:26" ht="12.75" customHeight="1" x14ac:dyDescent="0.15">
      <c r="A644" s="113"/>
      <c r="B644" s="113"/>
      <c r="C644" s="113"/>
      <c r="D644" s="113"/>
      <c r="E644" s="113"/>
      <c r="F644" s="113"/>
      <c r="G644" s="113"/>
      <c r="H644" s="113"/>
      <c r="I644" s="113"/>
      <c r="J644" s="113"/>
      <c r="K644" s="113"/>
      <c r="L644" s="113"/>
      <c r="M644" s="113"/>
      <c r="N644" s="113"/>
      <c r="O644" s="113"/>
      <c r="P644" s="113"/>
      <c r="Q644" s="113"/>
      <c r="R644" s="113"/>
      <c r="S644" s="113"/>
      <c r="T644" s="113"/>
      <c r="U644" s="113"/>
      <c r="V644" s="113"/>
      <c r="W644" s="113"/>
      <c r="X644" s="113"/>
      <c r="Y644" s="113"/>
      <c r="Z644" s="113"/>
    </row>
    <row r="645" spans="1:26" ht="12.75" customHeight="1" x14ac:dyDescent="0.15">
      <c r="A645" s="113"/>
      <c r="B645" s="113"/>
      <c r="C645" s="113"/>
      <c r="D645" s="113"/>
      <c r="E645" s="113"/>
      <c r="F645" s="113"/>
      <c r="G645" s="113"/>
      <c r="H645" s="113"/>
      <c r="I645" s="113"/>
      <c r="J645" s="113"/>
      <c r="K645" s="113"/>
      <c r="L645" s="113"/>
      <c r="M645" s="113"/>
      <c r="N645" s="113"/>
      <c r="O645" s="113"/>
      <c r="P645" s="113"/>
      <c r="Q645" s="113"/>
      <c r="R645" s="113"/>
      <c r="S645" s="113"/>
      <c r="T645" s="113"/>
      <c r="U645" s="113"/>
      <c r="V645" s="113"/>
      <c r="W645" s="113"/>
      <c r="X645" s="113"/>
      <c r="Y645" s="113"/>
      <c r="Z645" s="113"/>
    </row>
    <row r="646" spans="1:26" ht="12.75" customHeight="1" x14ac:dyDescent="0.15">
      <c r="A646" s="113"/>
      <c r="B646" s="113"/>
      <c r="C646" s="113"/>
      <c r="D646" s="113"/>
      <c r="E646" s="113"/>
      <c r="F646" s="113"/>
      <c r="G646" s="113"/>
      <c r="H646" s="113"/>
      <c r="I646" s="113"/>
      <c r="J646" s="113"/>
      <c r="K646" s="113"/>
      <c r="L646" s="113"/>
      <c r="M646" s="113"/>
      <c r="N646" s="113"/>
      <c r="O646" s="113"/>
      <c r="P646" s="113"/>
      <c r="Q646" s="113"/>
      <c r="R646" s="113"/>
      <c r="S646" s="113"/>
      <c r="T646" s="113"/>
      <c r="U646" s="113"/>
      <c r="V646" s="113"/>
      <c r="W646" s="113"/>
      <c r="X646" s="113"/>
      <c r="Y646" s="113"/>
      <c r="Z646" s="113"/>
    </row>
    <row r="647" spans="1:26" ht="12.75" customHeight="1" x14ac:dyDescent="0.15">
      <c r="A647" s="113"/>
      <c r="B647" s="113"/>
      <c r="C647" s="113"/>
      <c r="D647" s="113"/>
      <c r="E647" s="113"/>
      <c r="F647" s="113"/>
      <c r="G647" s="113"/>
      <c r="H647" s="113"/>
      <c r="I647" s="113"/>
      <c r="J647" s="113"/>
      <c r="K647" s="113"/>
      <c r="L647" s="113"/>
      <c r="M647" s="113"/>
      <c r="N647" s="113"/>
      <c r="O647" s="113"/>
      <c r="P647" s="113"/>
      <c r="Q647" s="113"/>
      <c r="R647" s="113"/>
      <c r="S647" s="113"/>
      <c r="T647" s="113"/>
      <c r="U647" s="113"/>
      <c r="V647" s="113"/>
      <c r="W647" s="113"/>
      <c r="X647" s="113"/>
      <c r="Y647" s="113"/>
      <c r="Z647" s="113"/>
    </row>
    <row r="648" spans="1:26" ht="12.75" customHeight="1" x14ac:dyDescent="0.15">
      <c r="A648" s="113"/>
      <c r="B648" s="113"/>
      <c r="C648" s="113"/>
      <c r="D648" s="113"/>
      <c r="E648" s="113"/>
      <c r="F648" s="113"/>
      <c r="G648" s="113"/>
      <c r="H648" s="113"/>
      <c r="I648" s="113"/>
      <c r="J648" s="113"/>
      <c r="K648" s="113"/>
      <c r="L648" s="113"/>
      <c r="M648" s="113"/>
      <c r="N648" s="113"/>
      <c r="O648" s="113"/>
      <c r="P648" s="113"/>
      <c r="Q648" s="113"/>
      <c r="R648" s="113"/>
      <c r="S648" s="113"/>
      <c r="T648" s="113"/>
      <c r="U648" s="113"/>
      <c r="V648" s="113"/>
      <c r="W648" s="113"/>
      <c r="X648" s="113"/>
      <c r="Y648" s="113"/>
      <c r="Z648" s="113"/>
    </row>
    <row r="649" spans="1:26" ht="12.75" customHeight="1" x14ac:dyDescent="0.15">
      <c r="A649" s="113"/>
      <c r="B649" s="113"/>
      <c r="C649" s="113"/>
      <c r="D649" s="113"/>
      <c r="E649" s="113"/>
      <c r="F649" s="113"/>
      <c r="G649" s="113"/>
      <c r="H649" s="113"/>
      <c r="I649" s="113"/>
      <c r="J649" s="113"/>
      <c r="K649" s="113"/>
      <c r="L649" s="113"/>
      <c r="M649" s="113"/>
      <c r="N649" s="113"/>
      <c r="O649" s="113"/>
      <c r="P649" s="113"/>
      <c r="Q649" s="113"/>
      <c r="R649" s="113"/>
      <c r="S649" s="113"/>
      <c r="T649" s="113"/>
      <c r="U649" s="113"/>
      <c r="V649" s="113"/>
      <c r="W649" s="113"/>
      <c r="X649" s="113"/>
      <c r="Y649" s="113"/>
      <c r="Z649" s="113"/>
    </row>
    <row r="650" spans="1:26" ht="12.75" customHeight="1" x14ac:dyDescent="0.15">
      <c r="A650" s="113"/>
      <c r="B650" s="113"/>
      <c r="C650" s="113"/>
      <c r="D650" s="113"/>
      <c r="E650" s="113"/>
      <c r="F650" s="113"/>
      <c r="G650" s="113"/>
      <c r="H650" s="113"/>
      <c r="I650" s="113"/>
      <c r="J650" s="113"/>
      <c r="K650" s="113"/>
      <c r="L650" s="113"/>
      <c r="M650" s="113"/>
      <c r="N650" s="113"/>
      <c r="O650" s="113"/>
      <c r="P650" s="113"/>
      <c r="Q650" s="113"/>
      <c r="R650" s="113"/>
      <c r="S650" s="113"/>
      <c r="T650" s="113"/>
      <c r="U650" s="113"/>
      <c r="V650" s="113"/>
      <c r="W650" s="113"/>
      <c r="X650" s="113"/>
      <c r="Y650" s="113"/>
      <c r="Z650" s="113"/>
    </row>
    <row r="651" spans="1:26" ht="12.75" customHeight="1" x14ac:dyDescent="0.15">
      <c r="A651" s="113"/>
      <c r="B651" s="113"/>
      <c r="C651" s="113"/>
      <c r="D651" s="113"/>
      <c r="E651" s="113"/>
      <c r="F651" s="113"/>
      <c r="G651" s="113"/>
      <c r="H651" s="113"/>
      <c r="I651" s="113"/>
      <c r="J651" s="113"/>
      <c r="K651" s="113"/>
      <c r="L651" s="113"/>
      <c r="M651" s="113"/>
      <c r="N651" s="113"/>
      <c r="O651" s="113"/>
      <c r="P651" s="113"/>
      <c r="Q651" s="113"/>
      <c r="R651" s="113"/>
      <c r="S651" s="113"/>
      <c r="T651" s="113"/>
      <c r="U651" s="113"/>
      <c r="V651" s="113"/>
      <c r="W651" s="113"/>
      <c r="X651" s="113"/>
      <c r="Y651" s="113"/>
      <c r="Z651" s="113"/>
    </row>
    <row r="652" spans="1:26" ht="12.75" customHeight="1" x14ac:dyDescent="0.15">
      <c r="A652" s="113"/>
      <c r="B652" s="113"/>
      <c r="C652" s="113"/>
      <c r="D652" s="113"/>
      <c r="E652" s="113"/>
      <c r="F652" s="113"/>
      <c r="G652" s="113"/>
      <c r="H652" s="113"/>
      <c r="I652" s="113"/>
      <c r="J652" s="113"/>
      <c r="K652" s="113"/>
      <c r="L652" s="113"/>
      <c r="M652" s="113"/>
      <c r="N652" s="113"/>
      <c r="O652" s="113"/>
      <c r="P652" s="113"/>
      <c r="Q652" s="113"/>
      <c r="R652" s="113"/>
      <c r="S652" s="113"/>
      <c r="T652" s="113"/>
      <c r="U652" s="113"/>
      <c r="V652" s="113"/>
      <c r="W652" s="113"/>
      <c r="X652" s="113"/>
      <c r="Y652" s="113"/>
      <c r="Z652" s="113"/>
    </row>
    <row r="653" spans="1:26" ht="12.75" customHeight="1" x14ac:dyDescent="0.15">
      <c r="A653" s="113"/>
      <c r="B653" s="113"/>
      <c r="C653" s="113"/>
      <c r="D653" s="113"/>
      <c r="E653" s="113"/>
      <c r="F653" s="113"/>
      <c r="G653" s="113"/>
      <c r="H653" s="113"/>
      <c r="I653" s="113"/>
      <c r="J653" s="113"/>
      <c r="K653" s="113"/>
      <c r="L653" s="113"/>
      <c r="M653" s="113"/>
      <c r="N653" s="113"/>
      <c r="O653" s="113"/>
      <c r="P653" s="113"/>
      <c r="Q653" s="113"/>
      <c r="R653" s="113"/>
      <c r="S653" s="113"/>
      <c r="T653" s="113"/>
      <c r="U653" s="113"/>
      <c r="V653" s="113"/>
      <c r="W653" s="113"/>
      <c r="X653" s="113"/>
      <c r="Y653" s="113"/>
      <c r="Z653" s="113"/>
    </row>
    <row r="654" spans="1:26" ht="12.75" customHeight="1" x14ac:dyDescent="0.15">
      <c r="A654" s="113"/>
      <c r="B654" s="113"/>
      <c r="C654" s="113"/>
      <c r="D654" s="113"/>
      <c r="E654" s="113"/>
      <c r="F654" s="113"/>
      <c r="G654" s="113"/>
      <c r="H654" s="113"/>
      <c r="I654" s="113"/>
      <c r="J654" s="113"/>
      <c r="K654" s="113"/>
      <c r="L654" s="113"/>
      <c r="M654" s="113"/>
      <c r="N654" s="113"/>
      <c r="O654" s="113"/>
      <c r="P654" s="113"/>
      <c r="Q654" s="113"/>
      <c r="R654" s="113"/>
      <c r="S654" s="113"/>
      <c r="T654" s="113"/>
      <c r="U654" s="113"/>
      <c r="V654" s="113"/>
      <c r="W654" s="113"/>
      <c r="X654" s="113"/>
      <c r="Y654" s="113"/>
      <c r="Z654" s="113"/>
    </row>
    <row r="655" spans="1:26" ht="12.75" customHeight="1" x14ac:dyDescent="0.15">
      <c r="A655" s="113"/>
      <c r="B655" s="113"/>
      <c r="C655" s="113"/>
      <c r="D655" s="113"/>
      <c r="E655" s="113"/>
      <c r="F655" s="113"/>
      <c r="G655" s="113"/>
      <c r="H655" s="113"/>
      <c r="I655" s="113"/>
      <c r="J655" s="113"/>
      <c r="K655" s="113"/>
      <c r="L655" s="113"/>
      <c r="M655" s="113"/>
      <c r="N655" s="113"/>
      <c r="O655" s="113"/>
      <c r="P655" s="113"/>
      <c r="Q655" s="113"/>
      <c r="R655" s="113"/>
      <c r="S655" s="113"/>
      <c r="T655" s="113"/>
      <c r="U655" s="113"/>
      <c r="V655" s="113"/>
      <c r="W655" s="113"/>
      <c r="X655" s="113"/>
      <c r="Y655" s="113"/>
      <c r="Z655" s="113"/>
    </row>
    <row r="656" spans="1:26" ht="12.75" customHeight="1" x14ac:dyDescent="0.15">
      <c r="A656" s="113"/>
      <c r="B656" s="113"/>
      <c r="C656" s="113"/>
      <c r="D656" s="113"/>
      <c r="E656" s="113"/>
      <c r="F656" s="113"/>
      <c r="G656" s="113"/>
      <c r="H656" s="113"/>
      <c r="I656" s="113"/>
      <c r="J656" s="113"/>
      <c r="K656" s="113"/>
      <c r="L656" s="113"/>
      <c r="M656" s="113"/>
      <c r="N656" s="113"/>
      <c r="O656" s="113"/>
      <c r="P656" s="113"/>
      <c r="Q656" s="113"/>
      <c r="R656" s="113"/>
      <c r="S656" s="113"/>
      <c r="T656" s="113"/>
      <c r="U656" s="113"/>
      <c r="V656" s="113"/>
      <c r="W656" s="113"/>
      <c r="X656" s="113"/>
      <c r="Y656" s="113"/>
      <c r="Z656" s="113"/>
    </row>
    <row r="657" spans="1:26" ht="12.75" customHeight="1" x14ac:dyDescent="0.15">
      <c r="A657" s="113"/>
      <c r="B657" s="113"/>
      <c r="C657" s="113"/>
      <c r="D657" s="113"/>
      <c r="E657" s="113"/>
      <c r="F657" s="113"/>
      <c r="G657" s="113"/>
      <c r="H657" s="113"/>
      <c r="I657" s="113"/>
      <c r="J657" s="113"/>
      <c r="K657" s="113"/>
      <c r="L657" s="113"/>
      <c r="M657" s="113"/>
      <c r="N657" s="113"/>
      <c r="O657" s="113"/>
      <c r="P657" s="113"/>
      <c r="Q657" s="113"/>
      <c r="R657" s="113"/>
      <c r="S657" s="113"/>
      <c r="T657" s="113"/>
      <c r="U657" s="113"/>
      <c r="V657" s="113"/>
      <c r="W657" s="113"/>
      <c r="X657" s="113"/>
      <c r="Y657" s="113"/>
      <c r="Z657" s="113"/>
    </row>
    <row r="658" spans="1:26" ht="12.75" customHeight="1" x14ac:dyDescent="0.15">
      <c r="A658" s="113"/>
      <c r="B658" s="113"/>
      <c r="C658" s="113"/>
      <c r="D658" s="113"/>
      <c r="E658" s="113"/>
      <c r="F658" s="113"/>
      <c r="G658" s="113"/>
      <c r="H658" s="113"/>
      <c r="I658" s="113"/>
      <c r="J658" s="113"/>
      <c r="K658" s="113"/>
      <c r="L658" s="113"/>
      <c r="M658" s="113"/>
      <c r="N658" s="113"/>
      <c r="O658" s="113"/>
      <c r="P658" s="113"/>
      <c r="Q658" s="113"/>
      <c r="R658" s="113"/>
      <c r="S658" s="113"/>
      <c r="T658" s="113"/>
      <c r="U658" s="113"/>
      <c r="V658" s="113"/>
      <c r="W658" s="113"/>
      <c r="X658" s="113"/>
      <c r="Y658" s="113"/>
      <c r="Z658" s="113"/>
    </row>
    <row r="659" spans="1:26" ht="12.75" customHeight="1" x14ac:dyDescent="0.15">
      <c r="A659" s="113"/>
      <c r="B659" s="113"/>
      <c r="C659" s="113"/>
      <c r="D659" s="113"/>
      <c r="E659" s="113"/>
      <c r="F659" s="113"/>
      <c r="G659" s="113"/>
      <c r="H659" s="113"/>
      <c r="I659" s="113"/>
      <c r="J659" s="113"/>
      <c r="K659" s="113"/>
      <c r="L659" s="113"/>
      <c r="M659" s="113"/>
      <c r="N659" s="113"/>
      <c r="O659" s="113"/>
      <c r="P659" s="113"/>
      <c r="Q659" s="113"/>
      <c r="R659" s="113"/>
      <c r="S659" s="113"/>
      <c r="T659" s="113"/>
      <c r="U659" s="113"/>
      <c r="V659" s="113"/>
      <c r="W659" s="113"/>
      <c r="X659" s="113"/>
      <c r="Y659" s="113"/>
      <c r="Z659" s="113"/>
    </row>
    <row r="660" spans="1:26" ht="12.75" customHeight="1" x14ac:dyDescent="0.15">
      <c r="A660" s="113"/>
      <c r="B660" s="113"/>
      <c r="C660" s="113"/>
      <c r="D660" s="113"/>
      <c r="E660" s="113"/>
      <c r="F660" s="113"/>
      <c r="G660" s="113"/>
      <c r="H660" s="113"/>
      <c r="I660" s="113"/>
      <c r="J660" s="113"/>
      <c r="K660" s="113"/>
      <c r="L660" s="113"/>
      <c r="M660" s="113"/>
      <c r="N660" s="113"/>
      <c r="O660" s="113"/>
      <c r="P660" s="113"/>
      <c r="Q660" s="113"/>
      <c r="R660" s="113"/>
      <c r="S660" s="113"/>
      <c r="T660" s="113"/>
      <c r="U660" s="113"/>
      <c r="V660" s="113"/>
      <c r="W660" s="113"/>
      <c r="X660" s="113"/>
      <c r="Y660" s="113"/>
      <c r="Z660" s="113"/>
    </row>
    <row r="661" spans="1:26" ht="12.75" customHeight="1" x14ac:dyDescent="0.15">
      <c r="A661" s="113"/>
      <c r="B661" s="113"/>
      <c r="C661" s="113"/>
      <c r="D661" s="113"/>
      <c r="E661" s="113"/>
      <c r="F661" s="113"/>
      <c r="G661" s="113"/>
      <c r="H661" s="113"/>
      <c r="I661" s="113"/>
      <c r="J661" s="113"/>
      <c r="K661" s="113"/>
      <c r="L661" s="113"/>
      <c r="M661" s="113"/>
      <c r="N661" s="113"/>
      <c r="O661" s="113"/>
      <c r="P661" s="113"/>
      <c r="Q661" s="113"/>
      <c r="R661" s="113"/>
      <c r="S661" s="113"/>
      <c r="T661" s="113"/>
      <c r="U661" s="113"/>
      <c r="V661" s="113"/>
      <c r="W661" s="113"/>
      <c r="X661" s="113"/>
      <c r="Y661" s="113"/>
      <c r="Z661" s="113"/>
    </row>
    <row r="662" spans="1:26" ht="12.75" customHeight="1" x14ac:dyDescent="0.15">
      <c r="A662" s="113"/>
      <c r="B662" s="113"/>
      <c r="C662" s="113"/>
      <c r="D662" s="113"/>
      <c r="E662" s="113"/>
      <c r="F662" s="113"/>
      <c r="G662" s="113"/>
      <c r="H662" s="113"/>
      <c r="I662" s="113"/>
      <c r="J662" s="113"/>
      <c r="K662" s="113"/>
      <c r="L662" s="113"/>
      <c r="M662" s="113"/>
      <c r="N662" s="113"/>
      <c r="O662" s="113"/>
      <c r="P662" s="113"/>
      <c r="Q662" s="113"/>
      <c r="R662" s="113"/>
      <c r="S662" s="113"/>
      <c r="T662" s="113"/>
      <c r="U662" s="113"/>
      <c r="V662" s="113"/>
      <c r="W662" s="113"/>
      <c r="X662" s="113"/>
      <c r="Y662" s="113"/>
      <c r="Z662" s="113"/>
    </row>
    <row r="663" spans="1:26" ht="12.75" customHeight="1" x14ac:dyDescent="0.15">
      <c r="A663" s="113"/>
      <c r="B663" s="113"/>
      <c r="C663" s="113"/>
      <c r="D663" s="113"/>
      <c r="E663" s="113"/>
      <c r="F663" s="113"/>
      <c r="G663" s="113"/>
      <c r="H663" s="113"/>
      <c r="I663" s="113"/>
      <c r="J663" s="113"/>
      <c r="K663" s="113"/>
      <c r="L663" s="113"/>
      <c r="M663" s="113"/>
      <c r="N663" s="113"/>
      <c r="O663" s="113"/>
      <c r="P663" s="113"/>
      <c r="Q663" s="113"/>
      <c r="R663" s="113"/>
      <c r="S663" s="113"/>
      <c r="T663" s="113"/>
      <c r="U663" s="113"/>
      <c r="V663" s="113"/>
      <c r="W663" s="113"/>
      <c r="X663" s="113"/>
      <c r="Y663" s="113"/>
      <c r="Z663" s="113"/>
    </row>
    <row r="664" spans="1:26" ht="12.75" customHeight="1" x14ac:dyDescent="0.15">
      <c r="A664" s="113"/>
      <c r="B664" s="113"/>
      <c r="C664" s="113"/>
      <c r="D664" s="113"/>
      <c r="E664" s="113"/>
      <c r="F664" s="113"/>
      <c r="G664" s="113"/>
      <c r="H664" s="113"/>
      <c r="I664" s="113"/>
      <c r="J664" s="113"/>
      <c r="K664" s="113"/>
      <c r="L664" s="113"/>
      <c r="M664" s="113"/>
      <c r="N664" s="113"/>
      <c r="O664" s="113"/>
      <c r="P664" s="113"/>
      <c r="Q664" s="113"/>
      <c r="R664" s="113"/>
      <c r="S664" s="113"/>
      <c r="T664" s="113"/>
      <c r="U664" s="113"/>
      <c r="V664" s="113"/>
      <c r="W664" s="113"/>
      <c r="X664" s="113"/>
      <c r="Y664" s="113"/>
      <c r="Z664" s="113"/>
    </row>
    <row r="665" spans="1:26" ht="12.75" customHeight="1" x14ac:dyDescent="0.15">
      <c r="A665" s="113"/>
      <c r="B665" s="113"/>
      <c r="C665" s="113"/>
      <c r="D665" s="113"/>
      <c r="E665" s="113"/>
      <c r="F665" s="113"/>
      <c r="G665" s="113"/>
      <c r="H665" s="113"/>
      <c r="I665" s="113"/>
      <c r="J665" s="113"/>
      <c r="K665" s="113"/>
      <c r="L665" s="113"/>
      <c r="M665" s="113"/>
      <c r="N665" s="113"/>
      <c r="O665" s="113"/>
      <c r="P665" s="113"/>
      <c r="Q665" s="113"/>
      <c r="R665" s="113"/>
      <c r="S665" s="113"/>
      <c r="T665" s="113"/>
      <c r="U665" s="113"/>
      <c r="V665" s="113"/>
      <c r="W665" s="113"/>
      <c r="X665" s="113"/>
      <c r="Y665" s="113"/>
      <c r="Z665" s="113"/>
    </row>
    <row r="666" spans="1:26" ht="12.75" customHeight="1" x14ac:dyDescent="0.15">
      <c r="A666" s="113"/>
      <c r="B666" s="113"/>
      <c r="C666" s="113"/>
      <c r="D666" s="113"/>
      <c r="E666" s="113"/>
      <c r="F666" s="113"/>
      <c r="G666" s="113"/>
      <c r="H666" s="113"/>
      <c r="I666" s="113"/>
      <c r="J666" s="113"/>
      <c r="K666" s="113"/>
      <c r="L666" s="113"/>
      <c r="M666" s="113"/>
      <c r="N666" s="113"/>
      <c r="O666" s="113"/>
      <c r="P666" s="113"/>
      <c r="Q666" s="113"/>
      <c r="R666" s="113"/>
      <c r="S666" s="113"/>
      <c r="T666" s="113"/>
      <c r="U666" s="113"/>
      <c r="V666" s="113"/>
      <c r="W666" s="113"/>
      <c r="X666" s="113"/>
      <c r="Y666" s="113"/>
      <c r="Z666" s="113"/>
    </row>
    <row r="667" spans="1:26" ht="12.75" customHeight="1" x14ac:dyDescent="0.15">
      <c r="A667" s="113"/>
      <c r="B667" s="113"/>
      <c r="C667" s="113"/>
      <c r="D667" s="113"/>
      <c r="E667" s="113"/>
      <c r="F667" s="113"/>
      <c r="G667" s="113"/>
      <c r="H667" s="113"/>
      <c r="I667" s="113"/>
      <c r="J667" s="113"/>
      <c r="K667" s="113"/>
      <c r="L667" s="113"/>
      <c r="M667" s="113"/>
      <c r="N667" s="113"/>
      <c r="O667" s="113"/>
      <c r="P667" s="113"/>
      <c r="Q667" s="113"/>
      <c r="R667" s="113"/>
      <c r="S667" s="113"/>
      <c r="T667" s="113"/>
      <c r="U667" s="113"/>
      <c r="V667" s="113"/>
      <c r="W667" s="113"/>
      <c r="X667" s="113"/>
      <c r="Y667" s="113"/>
      <c r="Z667" s="113"/>
    </row>
    <row r="668" spans="1:26" ht="12.75" customHeight="1" x14ac:dyDescent="0.15">
      <c r="A668" s="113"/>
      <c r="B668" s="113"/>
      <c r="C668" s="113"/>
      <c r="D668" s="113"/>
      <c r="E668" s="113"/>
      <c r="F668" s="113"/>
      <c r="G668" s="113"/>
      <c r="H668" s="113"/>
      <c r="I668" s="113"/>
      <c r="J668" s="113"/>
      <c r="K668" s="113"/>
      <c r="L668" s="113"/>
      <c r="M668" s="113"/>
      <c r="N668" s="113"/>
      <c r="O668" s="113"/>
      <c r="P668" s="113"/>
      <c r="Q668" s="113"/>
      <c r="R668" s="113"/>
      <c r="S668" s="113"/>
      <c r="T668" s="113"/>
      <c r="U668" s="113"/>
      <c r="V668" s="113"/>
      <c r="W668" s="113"/>
      <c r="X668" s="113"/>
      <c r="Y668" s="113"/>
      <c r="Z668" s="113"/>
    </row>
    <row r="669" spans="1:26" ht="12.75" customHeight="1" x14ac:dyDescent="0.15">
      <c r="A669" s="113"/>
      <c r="B669" s="113"/>
      <c r="C669" s="113"/>
      <c r="D669" s="113"/>
      <c r="E669" s="113"/>
      <c r="F669" s="113"/>
      <c r="G669" s="113"/>
      <c r="H669" s="113"/>
      <c r="I669" s="113"/>
      <c r="J669" s="113"/>
      <c r="K669" s="113"/>
      <c r="L669" s="113"/>
      <c r="M669" s="113"/>
      <c r="N669" s="113"/>
      <c r="O669" s="113"/>
      <c r="P669" s="113"/>
      <c r="Q669" s="113"/>
      <c r="R669" s="113"/>
      <c r="S669" s="113"/>
      <c r="T669" s="113"/>
      <c r="U669" s="113"/>
      <c r="V669" s="113"/>
      <c r="W669" s="113"/>
      <c r="X669" s="113"/>
      <c r="Y669" s="113"/>
      <c r="Z669" s="113"/>
    </row>
    <row r="670" spans="1:26" ht="12.75" customHeight="1" x14ac:dyDescent="0.15">
      <c r="A670" s="113"/>
      <c r="B670" s="113"/>
      <c r="C670" s="113"/>
      <c r="D670" s="113"/>
      <c r="E670" s="113"/>
      <c r="F670" s="113"/>
      <c r="G670" s="113"/>
      <c r="H670" s="113"/>
      <c r="I670" s="113"/>
      <c r="J670" s="113"/>
      <c r="K670" s="113"/>
      <c r="L670" s="113"/>
      <c r="M670" s="113"/>
      <c r="N670" s="113"/>
      <c r="O670" s="113"/>
      <c r="P670" s="113"/>
      <c r="Q670" s="113"/>
      <c r="R670" s="113"/>
      <c r="S670" s="113"/>
      <c r="T670" s="113"/>
      <c r="U670" s="113"/>
      <c r="V670" s="113"/>
      <c r="W670" s="113"/>
      <c r="X670" s="113"/>
      <c r="Y670" s="113"/>
      <c r="Z670" s="113"/>
    </row>
    <row r="671" spans="1:26" ht="12.75" customHeight="1" x14ac:dyDescent="0.15">
      <c r="A671" s="113"/>
      <c r="B671" s="113"/>
      <c r="C671" s="113"/>
      <c r="D671" s="113"/>
      <c r="E671" s="113"/>
      <c r="F671" s="113"/>
      <c r="G671" s="113"/>
      <c r="H671" s="113"/>
      <c r="I671" s="113"/>
      <c r="J671" s="113"/>
      <c r="K671" s="113"/>
      <c r="L671" s="113"/>
      <c r="M671" s="113"/>
      <c r="N671" s="113"/>
      <c r="O671" s="113"/>
      <c r="P671" s="113"/>
      <c r="Q671" s="113"/>
      <c r="R671" s="113"/>
      <c r="S671" s="113"/>
      <c r="T671" s="113"/>
      <c r="U671" s="113"/>
      <c r="V671" s="113"/>
      <c r="W671" s="113"/>
      <c r="X671" s="113"/>
      <c r="Y671" s="113"/>
      <c r="Z671" s="113"/>
    </row>
    <row r="672" spans="1:26" ht="12.75" customHeight="1" x14ac:dyDescent="0.15">
      <c r="A672" s="113"/>
      <c r="B672" s="113"/>
      <c r="C672" s="113"/>
      <c r="D672" s="113"/>
      <c r="E672" s="113"/>
      <c r="F672" s="113"/>
      <c r="G672" s="113"/>
      <c r="H672" s="113"/>
      <c r="I672" s="113"/>
      <c r="J672" s="113"/>
      <c r="K672" s="113"/>
      <c r="L672" s="113"/>
      <c r="M672" s="113"/>
      <c r="N672" s="113"/>
      <c r="O672" s="113"/>
      <c r="P672" s="113"/>
      <c r="Q672" s="113"/>
      <c r="R672" s="113"/>
      <c r="S672" s="113"/>
      <c r="T672" s="113"/>
      <c r="U672" s="113"/>
      <c r="V672" s="113"/>
      <c r="W672" s="113"/>
      <c r="X672" s="113"/>
      <c r="Y672" s="113"/>
      <c r="Z672" s="113"/>
    </row>
    <row r="673" spans="1:26" ht="12.75" customHeight="1" x14ac:dyDescent="0.15">
      <c r="A673" s="113"/>
      <c r="B673" s="113"/>
      <c r="C673" s="113"/>
      <c r="D673" s="113"/>
      <c r="E673" s="113"/>
      <c r="F673" s="113"/>
      <c r="G673" s="113"/>
      <c r="H673" s="113"/>
      <c r="I673" s="113"/>
      <c r="J673" s="113"/>
      <c r="K673" s="113"/>
      <c r="L673" s="113"/>
      <c r="M673" s="113"/>
      <c r="N673" s="113"/>
      <c r="O673" s="113"/>
      <c r="P673" s="113"/>
      <c r="Q673" s="113"/>
      <c r="R673" s="113"/>
      <c r="S673" s="113"/>
      <c r="T673" s="113"/>
      <c r="U673" s="113"/>
      <c r="V673" s="113"/>
      <c r="W673" s="113"/>
      <c r="X673" s="113"/>
      <c r="Y673" s="113"/>
      <c r="Z673" s="113"/>
    </row>
    <row r="674" spans="1:26" ht="12.75" customHeight="1" x14ac:dyDescent="0.15">
      <c r="A674" s="113"/>
      <c r="B674" s="113"/>
      <c r="C674" s="113"/>
      <c r="D674" s="113"/>
      <c r="E674" s="113"/>
      <c r="F674" s="113"/>
      <c r="G674" s="113"/>
      <c r="H674" s="113"/>
      <c r="I674" s="113"/>
      <c r="J674" s="113"/>
      <c r="K674" s="113"/>
      <c r="L674" s="113"/>
      <c r="M674" s="113"/>
      <c r="N674" s="113"/>
      <c r="O674" s="113"/>
      <c r="P674" s="113"/>
      <c r="Q674" s="113"/>
      <c r="R674" s="113"/>
      <c r="S674" s="113"/>
      <c r="T674" s="113"/>
      <c r="U674" s="113"/>
      <c r="V674" s="113"/>
      <c r="W674" s="113"/>
      <c r="X674" s="113"/>
      <c r="Y674" s="113"/>
      <c r="Z674" s="113"/>
    </row>
    <row r="675" spans="1:26" ht="12.75" customHeight="1" x14ac:dyDescent="0.15">
      <c r="A675" s="113"/>
      <c r="B675" s="113"/>
      <c r="C675" s="113"/>
      <c r="D675" s="113"/>
      <c r="E675" s="113"/>
      <c r="F675" s="113"/>
      <c r="G675" s="113"/>
      <c r="H675" s="113"/>
      <c r="I675" s="113"/>
      <c r="J675" s="113"/>
      <c r="K675" s="113"/>
      <c r="L675" s="113"/>
      <c r="M675" s="113"/>
      <c r="N675" s="113"/>
      <c r="O675" s="113"/>
      <c r="P675" s="113"/>
      <c r="Q675" s="113"/>
      <c r="R675" s="113"/>
      <c r="S675" s="113"/>
      <c r="T675" s="113"/>
      <c r="U675" s="113"/>
      <c r="V675" s="113"/>
      <c r="W675" s="113"/>
      <c r="X675" s="113"/>
      <c r="Y675" s="113"/>
      <c r="Z675" s="113"/>
    </row>
    <row r="676" spans="1:26" ht="12.75" customHeight="1" x14ac:dyDescent="0.15">
      <c r="A676" s="113"/>
      <c r="B676" s="113"/>
      <c r="C676" s="113"/>
      <c r="D676" s="113"/>
      <c r="E676" s="113"/>
      <c r="F676" s="113"/>
      <c r="G676" s="113"/>
      <c r="H676" s="113"/>
      <c r="I676" s="113"/>
      <c r="J676" s="113"/>
      <c r="K676" s="113"/>
      <c r="L676" s="113"/>
      <c r="M676" s="113"/>
      <c r="N676" s="113"/>
      <c r="O676" s="113"/>
      <c r="P676" s="113"/>
      <c r="Q676" s="113"/>
      <c r="R676" s="113"/>
      <c r="S676" s="113"/>
      <c r="T676" s="113"/>
      <c r="U676" s="113"/>
      <c r="V676" s="113"/>
      <c r="W676" s="113"/>
      <c r="X676" s="113"/>
      <c r="Y676" s="113"/>
      <c r="Z676" s="113"/>
    </row>
    <row r="677" spans="1:26" ht="12.75" customHeight="1" x14ac:dyDescent="0.15">
      <c r="A677" s="113"/>
      <c r="B677" s="113"/>
      <c r="C677" s="113"/>
      <c r="D677" s="113"/>
      <c r="E677" s="113"/>
      <c r="F677" s="113"/>
      <c r="G677" s="113"/>
      <c r="H677" s="113"/>
      <c r="I677" s="113"/>
      <c r="J677" s="113"/>
      <c r="K677" s="113"/>
      <c r="L677" s="113"/>
      <c r="M677" s="113"/>
      <c r="N677" s="113"/>
      <c r="O677" s="113"/>
      <c r="P677" s="113"/>
      <c r="Q677" s="113"/>
      <c r="R677" s="113"/>
      <c r="S677" s="113"/>
      <c r="T677" s="113"/>
      <c r="U677" s="113"/>
      <c r="V677" s="113"/>
      <c r="W677" s="113"/>
      <c r="X677" s="113"/>
      <c r="Y677" s="113"/>
      <c r="Z677" s="113"/>
    </row>
    <row r="678" spans="1:26" ht="12.75" customHeight="1" x14ac:dyDescent="0.15">
      <c r="A678" s="113"/>
      <c r="B678" s="113"/>
      <c r="C678" s="113"/>
      <c r="D678" s="113"/>
      <c r="E678" s="113"/>
      <c r="F678" s="113"/>
      <c r="G678" s="113"/>
      <c r="H678" s="113"/>
      <c r="I678" s="113"/>
      <c r="J678" s="113"/>
      <c r="K678" s="113"/>
      <c r="L678" s="113"/>
      <c r="M678" s="113"/>
      <c r="N678" s="113"/>
      <c r="O678" s="113"/>
      <c r="P678" s="113"/>
      <c r="Q678" s="113"/>
      <c r="R678" s="113"/>
      <c r="S678" s="113"/>
      <c r="T678" s="113"/>
      <c r="U678" s="113"/>
      <c r="V678" s="113"/>
      <c r="W678" s="113"/>
      <c r="X678" s="113"/>
      <c r="Y678" s="113"/>
      <c r="Z678" s="113"/>
    </row>
    <row r="679" spans="1:26" ht="12.75" customHeight="1" x14ac:dyDescent="0.15">
      <c r="A679" s="113"/>
      <c r="B679" s="113"/>
      <c r="C679" s="113"/>
      <c r="D679" s="113"/>
      <c r="E679" s="113"/>
      <c r="F679" s="113"/>
      <c r="G679" s="113"/>
      <c r="H679" s="113"/>
      <c r="I679" s="113"/>
      <c r="J679" s="113"/>
      <c r="K679" s="113"/>
      <c r="L679" s="113"/>
      <c r="M679" s="113"/>
      <c r="N679" s="113"/>
      <c r="O679" s="113"/>
      <c r="P679" s="113"/>
      <c r="Q679" s="113"/>
      <c r="R679" s="113"/>
      <c r="S679" s="113"/>
      <c r="T679" s="113"/>
      <c r="U679" s="113"/>
      <c r="V679" s="113"/>
      <c r="W679" s="113"/>
      <c r="X679" s="113"/>
      <c r="Y679" s="113"/>
      <c r="Z679" s="113"/>
    </row>
    <row r="680" spans="1:26" ht="12.75" customHeight="1" x14ac:dyDescent="0.15">
      <c r="A680" s="113"/>
      <c r="B680" s="113"/>
      <c r="C680" s="113"/>
      <c r="D680" s="113"/>
      <c r="E680" s="113"/>
      <c r="F680" s="113"/>
      <c r="G680" s="113"/>
      <c r="H680" s="113"/>
      <c r="I680" s="113"/>
      <c r="J680" s="113"/>
      <c r="K680" s="113"/>
      <c r="L680" s="113"/>
      <c r="M680" s="113"/>
      <c r="N680" s="113"/>
      <c r="O680" s="113"/>
      <c r="P680" s="113"/>
      <c r="Q680" s="113"/>
      <c r="R680" s="113"/>
      <c r="S680" s="113"/>
      <c r="T680" s="113"/>
      <c r="U680" s="113"/>
      <c r="V680" s="113"/>
      <c r="W680" s="113"/>
      <c r="X680" s="113"/>
      <c r="Y680" s="113"/>
      <c r="Z680" s="113"/>
    </row>
    <row r="681" spans="1:26" ht="12.75" customHeight="1" x14ac:dyDescent="0.15">
      <c r="A681" s="113"/>
      <c r="B681" s="113"/>
      <c r="C681" s="113"/>
      <c r="D681" s="113"/>
      <c r="E681" s="113"/>
      <c r="F681" s="113"/>
      <c r="G681" s="113"/>
      <c r="H681" s="113"/>
      <c r="I681" s="113"/>
      <c r="J681" s="113"/>
      <c r="K681" s="113"/>
      <c r="L681" s="113"/>
      <c r="M681" s="113"/>
      <c r="N681" s="113"/>
      <c r="O681" s="113"/>
      <c r="P681" s="113"/>
      <c r="Q681" s="113"/>
      <c r="R681" s="113"/>
      <c r="S681" s="113"/>
      <c r="T681" s="113"/>
      <c r="U681" s="113"/>
      <c r="V681" s="113"/>
      <c r="W681" s="113"/>
      <c r="X681" s="113"/>
      <c r="Y681" s="113"/>
      <c r="Z681" s="113"/>
    </row>
    <row r="682" spans="1:26" ht="12.75" customHeight="1" x14ac:dyDescent="0.15">
      <c r="A682" s="113"/>
      <c r="B682" s="113"/>
      <c r="C682" s="113"/>
      <c r="D682" s="113"/>
      <c r="E682" s="113"/>
      <c r="F682" s="113"/>
      <c r="G682" s="113"/>
      <c r="H682" s="113"/>
      <c r="I682" s="113"/>
      <c r="J682" s="113"/>
      <c r="K682" s="113"/>
      <c r="L682" s="113"/>
      <c r="M682" s="113"/>
      <c r="N682" s="113"/>
      <c r="O682" s="113"/>
      <c r="P682" s="113"/>
      <c r="Q682" s="113"/>
      <c r="R682" s="113"/>
      <c r="S682" s="113"/>
      <c r="T682" s="113"/>
      <c r="U682" s="113"/>
      <c r="V682" s="113"/>
      <c r="W682" s="113"/>
      <c r="X682" s="113"/>
      <c r="Y682" s="113"/>
      <c r="Z682" s="113"/>
    </row>
    <row r="683" spans="1:26" ht="12.75" customHeight="1" x14ac:dyDescent="0.15">
      <c r="A683" s="113"/>
      <c r="B683" s="113"/>
      <c r="C683" s="113"/>
      <c r="D683" s="113"/>
      <c r="E683" s="113"/>
      <c r="F683" s="113"/>
      <c r="G683" s="113"/>
      <c r="H683" s="113"/>
      <c r="I683" s="113"/>
      <c r="J683" s="113"/>
      <c r="K683" s="113"/>
      <c r="L683" s="113"/>
      <c r="M683" s="113"/>
      <c r="N683" s="113"/>
      <c r="O683" s="113"/>
      <c r="P683" s="113"/>
      <c r="Q683" s="113"/>
      <c r="R683" s="113"/>
      <c r="S683" s="113"/>
      <c r="T683" s="113"/>
      <c r="U683" s="113"/>
      <c r="V683" s="113"/>
      <c r="W683" s="113"/>
      <c r="X683" s="113"/>
      <c r="Y683" s="113"/>
      <c r="Z683" s="113"/>
    </row>
    <row r="684" spans="1:26" ht="12.75" customHeight="1" x14ac:dyDescent="0.15">
      <c r="A684" s="113"/>
      <c r="B684" s="113"/>
      <c r="C684" s="113"/>
      <c r="D684" s="113"/>
      <c r="E684" s="113"/>
      <c r="F684" s="113"/>
      <c r="G684" s="113"/>
      <c r="H684" s="113"/>
      <c r="I684" s="113"/>
      <c r="J684" s="113"/>
      <c r="K684" s="113"/>
      <c r="L684" s="113"/>
      <c r="M684" s="113"/>
      <c r="N684" s="113"/>
      <c r="O684" s="113"/>
      <c r="P684" s="113"/>
      <c r="Q684" s="113"/>
      <c r="R684" s="113"/>
      <c r="S684" s="113"/>
      <c r="T684" s="113"/>
      <c r="U684" s="113"/>
      <c r="V684" s="113"/>
      <c r="W684" s="113"/>
      <c r="X684" s="113"/>
      <c r="Y684" s="113"/>
      <c r="Z684" s="113"/>
    </row>
    <row r="685" spans="1:26" ht="12.75" customHeight="1" x14ac:dyDescent="0.15">
      <c r="A685" s="113"/>
      <c r="B685" s="113"/>
      <c r="C685" s="113"/>
      <c r="D685" s="113"/>
      <c r="E685" s="113"/>
      <c r="F685" s="113"/>
      <c r="G685" s="113"/>
      <c r="H685" s="113"/>
      <c r="I685" s="113"/>
      <c r="J685" s="113"/>
      <c r="K685" s="113"/>
      <c r="L685" s="113"/>
      <c r="M685" s="113"/>
      <c r="N685" s="113"/>
      <c r="O685" s="113"/>
      <c r="P685" s="113"/>
      <c r="Q685" s="113"/>
      <c r="R685" s="113"/>
      <c r="S685" s="113"/>
      <c r="T685" s="113"/>
      <c r="U685" s="113"/>
      <c r="V685" s="113"/>
      <c r="W685" s="113"/>
      <c r="X685" s="113"/>
      <c r="Y685" s="113"/>
      <c r="Z685" s="113"/>
    </row>
    <row r="686" spans="1:26" ht="12.75" customHeight="1" x14ac:dyDescent="0.15">
      <c r="A686" s="113"/>
      <c r="B686" s="113"/>
      <c r="C686" s="113"/>
      <c r="D686" s="113"/>
      <c r="E686" s="113"/>
      <c r="F686" s="113"/>
      <c r="G686" s="113"/>
      <c r="H686" s="113"/>
      <c r="I686" s="113"/>
      <c r="J686" s="113"/>
      <c r="K686" s="113"/>
      <c r="L686" s="113"/>
      <c r="M686" s="113"/>
      <c r="N686" s="113"/>
      <c r="O686" s="113"/>
      <c r="P686" s="113"/>
      <c r="Q686" s="113"/>
      <c r="R686" s="113"/>
      <c r="S686" s="113"/>
      <c r="T686" s="113"/>
      <c r="U686" s="113"/>
      <c r="V686" s="113"/>
      <c r="W686" s="113"/>
      <c r="X686" s="113"/>
      <c r="Y686" s="113"/>
      <c r="Z686" s="113"/>
    </row>
    <row r="687" spans="1:26" ht="12.75" customHeight="1" x14ac:dyDescent="0.15">
      <c r="A687" s="113"/>
      <c r="B687" s="113"/>
      <c r="C687" s="113"/>
      <c r="D687" s="113"/>
      <c r="E687" s="113"/>
      <c r="F687" s="113"/>
      <c r="G687" s="113"/>
      <c r="H687" s="113"/>
      <c r="I687" s="113"/>
      <c r="J687" s="113"/>
      <c r="K687" s="113"/>
      <c r="L687" s="113"/>
      <c r="M687" s="113"/>
      <c r="N687" s="113"/>
      <c r="O687" s="113"/>
      <c r="P687" s="113"/>
      <c r="Q687" s="113"/>
      <c r="R687" s="113"/>
      <c r="S687" s="113"/>
      <c r="T687" s="113"/>
      <c r="U687" s="113"/>
      <c r="V687" s="113"/>
      <c r="W687" s="113"/>
      <c r="X687" s="113"/>
      <c r="Y687" s="113"/>
      <c r="Z687" s="113"/>
    </row>
    <row r="688" spans="1:26" ht="12.75" customHeight="1" x14ac:dyDescent="0.15">
      <c r="A688" s="113"/>
      <c r="B688" s="113"/>
      <c r="C688" s="113"/>
      <c r="D688" s="113"/>
      <c r="E688" s="113"/>
      <c r="F688" s="113"/>
      <c r="G688" s="113"/>
      <c r="H688" s="113"/>
      <c r="I688" s="113"/>
      <c r="J688" s="113"/>
      <c r="K688" s="113"/>
      <c r="L688" s="113"/>
      <c r="M688" s="113"/>
      <c r="N688" s="113"/>
      <c r="O688" s="113"/>
      <c r="P688" s="113"/>
      <c r="Q688" s="113"/>
      <c r="R688" s="113"/>
      <c r="S688" s="113"/>
      <c r="T688" s="113"/>
      <c r="U688" s="113"/>
      <c r="V688" s="113"/>
      <c r="W688" s="113"/>
      <c r="X688" s="113"/>
      <c r="Y688" s="113"/>
      <c r="Z688" s="113"/>
    </row>
    <row r="689" spans="1:26" ht="12.75" customHeight="1" x14ac:dyDescent="0.15">
      <c r="A689" s="113"/>
      <c r="B689" s="113"/>
      <c r="C689" s="113"/>
      <c r="D689" s="113"/>
      <c r="E689" s="113"/>
      <c r="F689" s="113"/>
      <c r="G689" s="113"/>
      <c r="H689" s="113"/>
      <c r="I689" s="113"/>
      <c r="J689" s="113"/>
      <c r="K689" s="113"/>
      <c r="L689" s="113"/>
      <c r="M689" s="113"/>
      <c r="N689" s="113"/>
      <c r="O689" s="113"/>
      <c r="P689" s="113"/>
      <c r="Q689" s="113"/>
      <c r="R689" s="113"/>
      <c r="S689" s="113"/>
      <c r="T689" s="113"/>
      <c r="U689" s="113"/>
      <c r="V689" s="113"/>
      <c r="W689" s="113"/>
      <c r="X689" s="113"/>
      <c r="Y689" s="113"/>
      <c r="Z689" s="113"/>
    </row>
    <row r="690" spans="1:26" ht="12.75" customHeight="1" x14ac:dyDescent="0.15">
      <c r="A690" s="113"/>
      <c r="B690" s="113"/>
      <c r="C690" s="113"/>
      <c r="D690" s="113"/>
      <c r="E690" s="113"/>
      <c r="F690" s="113"/>
      <c r="G690" s="113"/>
      <c r="H690" s="113"/>
      <c r="I690" s="113"/>
      <c r="J690" s="113"/>
      <c r="K690" s="113"/>
      <c r="L690" s="113"/>
      <c r="M690" s="113"/>
      <c r="N690" s="113"/>
      <c r="O690" s="113"/>
      <c r="P690" s="113"/>
      <c r="Q690" s="113"/>
      <c r="R690" s="113"/>
      <c r="S690" s="113"/>
      <c r="T690" s="113"/>
      <c r="U690" s="113"/>
      <c r="V690" s="113"/>
      <c r="W690" s="113"/>
      <c r="X690" s="113"/>
      <c r="Y690" s="113"/>
      <c r="Z690" s="113"/>
    </row>
    <row r="691" spans="1:26" ht="12.75" customHeight="1" x14ac:dyDescent="0.15">
      <c r="A691" s="113"/>
      <c r="B691" s="113"/>
      <c r="C691" s="113"/>
      <c r="D691" s="113"/>
      <c r="E691" s="113"/>
      <c r="F691" s="113"/>
      <c r="G691" s="113"/>
      <c r="H691" s="113"/>
      <c r="I691" s="113"/>
      <c r="J691" s="113"/>
      <c r="K691" s="113"/>
      <c r="L691" s="113"/>
      <c r="M691" s="113"/>
      <c r="N691" s="113"/>
      <c r="O691" s="113"/>
      <c r="P691" s="113"/>
      <c r="Q691" s="113"/>
      <c r="R691" s="113"/>
      <c r="S691" s="113"/>
      <c r="T691" s="113"/>
      <c r="U691" s="113"/>
      <c r="V691" s="113"/>
      <c r="W691" s="113"/>
      <c r="X691" s="113"/>
      <c r="Y691" s="113"/>
      <c r="Z691" s="113"/>
    </row>
    <row r="692" spans="1:26" ht="12.75" customHeight="1" x14ac:dyDescent="0.15">
      <c r="A692" s="113"/>
      <c r="B692" s="113"/>
      <c r="C692" s="113"/>
      <c r="D692" s="113"/>
      <c r="E692" s="113"/>
      <c r="F692" s="113"/>
      <c r="G692" s="113"/>
      <c r="H692" s="113"/>
      <c r="I692" s="113"/>
      <c r="J692" s="113"/>
      <c r="K692" s="113"/>
      <c r="L692" s="113"/>
      <c r="M692" s="113"/>
      <c r="N692" s="113"/>
      <c r="O692" s="113"/>
      <c r="P692" s="113"/>
      <c r="Q692" s="113"/>
      <c r="R692" s="113"/>
      <c r="S692" s="113"/>
      <c r="T692" s="113"/>
      <c r="U692" s="113"/>
      <c r="V692" s="113"/>
      <c r="W692" s="113"/>
      <c r="X692" s="113"/>
      <c r="Y692" s="113"/>
      <c r="Z692" s="113"/>
    </row>
    <row r="693" spans="1:26" ht="12.75" customHeight="1" x14ac:dyDescent="0.15">
      <c r="A693" s="113"/>
      <c r="B693" s="113"/>
      <c r="C693" s="113"/>
      <c r="D693" s="113"/>
      <c r="E693" s="113"/>
      <c r="F693" s="113"/>
      <c r="G693" s="113"/>
      <c r="H693" s="113"/>
      <c r="I693" s="113"/>
      <c r="J693" s="113"/>
      <c r="K693" s="113"/>
      <c r="L693" s="113"/>
      <c r="M693" s="113"/>
      <c r="N693" s="113"/>
      <c r="O693" s="113"/>
      <c r="P693" s="113"/>
      <c r="Q693" s="113"/>
      <c r="R693" s="113"/>
      <c r="S693" s="113"/>
      <c r="T693" s="113"/>
      <c r="U693" s="113"/>
      <c r="V693" s="113"/>
      <c r="W693" s="113"/>
      <c r="X693" s="113"/>
      <c r="Y693" s="113"/>
      <c r="Z693" s="113"/>
    </row>
    <row r="694" spans="1:26" ht="12.75" customHeight="1" x14ac:dyDescent="0.15">
      <c r="A694" s="113"/>
      <c r="B694" s="113"/>
      <c r="C694" s="113"/>
      <c r="D694" s="113"/>
      <c r="E694" s="113"/>
      <c r="F694" s="113"/>
      <c r="G694" s="113"/>
      <c r="H694" s="113"/>
      <c r="I694" s="113"/>
      <c r="J694" s="113"/>
      <c r="K694" s="113"/>
      <c r="L694" s="113"/>
      <c r="M694" s="113"/>
      <c r="N694" s="113"/>
      <c r="O694" s="113"/>
      <c r="P694" s="113"/>
      <c r="Q694" s="113"/>
      <c r="R694" s="113"/>
      <c r="S694" s="113"/>
      <c r="T694" s="113"/>
      <c r="U694" s="113"/>
      <c r="V694" s="113"/>
      <c r="W694" s="113"/>
      <c r="X694" s="113"/>
      <c r="Y694" s="113"/>
      <c r="Z694" s="113"/>
    </row>
    <row r="695" spans="1:26" ht="12.75" customHeight="1" x14ac:dyDescent="0.15">
      <c r="A695" s="113"/>
      <c r="B695" s="113"/>
      <c r="C695" s="113"/>
      <c r="D695" s="113"/>
      <c r="E695" s="113"/>
      <c r="F695" s="113"/>
      <c r="G695" s="113"/>
      <c r="H695" s="113"/>
      <c r="I695" s="113"/>
      <c r="J695" s="113"/>
      <c r="K695" s="113"/>
      <c r="L695" s="113"/>
      <c r="M695" s="113"/>
      <c r="N695" s="113"/>
      <c r="O695" s="113"/>
      <c r="P695" s="113"/>
      <c r="Q695" s="113"/>
      <c r="R695" s="113"/>
      <c r="S695" s="113"/>
      <c r="T695" s="113"/>
      <c r="U695" s="113"/>
      <c r="V695" s="113"/>
      <c r="W695" s="113"/>
      <c r="X695" s="113"/>
      <c r="Y695" s="113"/>
      <c r="Z695" s="113"/>
    </row>
    <row r="696" spans="1:26" ht="12.75" customHeight="1" x14ac:dyDescent="0.15">
      <c r="A696" s="113"/>
      <c r="B696" s="113"/>
      <c r="C696" s="113"/>
      <c r="D696" s="113"/>
      <c r="E696" s="113"/>
      <c r="F696" s="113"/>
      <c r="G696" s="113"/>
      <c r="H696" s="113"/>
      <c r="I696" s="113"/>
      <c r="J696" s="113"/>
      <c r="K696" s="113"/>
      <c r="L696" s="113"/>
      <c r="M696" s="113"/>
      <c r="N696" s="113"/>
      <c r="O696" s="113"/>
      <c r="P696" s="113"/>
      <c r="Q696" s="113"/>
      <c r="R696" s="113"/>
      <c r="S696" s="113"/>
      <c r="T696" s="113"/>
      <c r="U696" s="113"/>
      <c r="V696" s="113"/>
      <c r="W696" s="113"/>
      <c r="X696" s="113"/>
      <c r="Y696" s="113"/>
      <c r="Z696" s="113"/>
    </row>
    <row r="697" spans="1:26" ht="12.75" customHeight="1" x14ac:dyDescent="0.15">
      <c r="A697" s="113"/>
      <c r="B697" s="113"/>
      <c r="C697" s="113"/>
      <c r="D697" s="113"/>
      <c r="E697" s="113"/>
      <c r="F697" s="113"/>
      <c r="G697" s="113"/>
      <c r="H697" s="113"/>
      <c r="I697" s="113"/>
      <c r="J697" s="113"/>
      <c r="K697" s="113"/>
      <c r="L697" s="113"/>
      <c r="M697" s="113"/>
      <c r="N697" s="113"/>
      <c r="O697" s="113"/>
      <c r="P697" s="113"/>
      <c r="Q697" s="113"/>
      <c r="R697" s="113"/>
      <c r="S697" s="113"/>
      <c r="T697" s="113"/>
      <c r="U697" s="113"/>
      <c r="V697" s="113"/>
      <c r="W697" s="113"/>
      <c r="X697" s="113"/>
      <c r="Y697" s="113"/>
      <c r="Z697" s="113"/>
    </row>
    <row r="698" spans="1:26" ht="12.75" customHeight="1" x14ac:dyDescent="0.15">
      <c r="A698" s="113"/>
      <c r="B698" s="113"/>
      <c r="C698" s="113"/>
      <c r="D698" s="113"/>
      <c r="E698" s="113"/>
      <c r="F698" s="113"/>
      <c r="G698" s="113"/>
      <c r="H698" s="113"/>
      <c r="I698" s="113"/>
      <c r="J698" s="113"/>
      <c r="K698" s="113"/>
      <c r="L698" s="113"/>
      <c r="M698" s="113"/>
      <c r="N698" s="113"/>
      <c r="O698" s="113"/>
      <c r="P698" s="113"/>
      <c r="Q698" s="113"/>
      <c r="R698" s="113"/>
      <c r="S698" s="113"/>
      <c r="T698" s="113"/>
      <c r="U698" s="113"/>
      <c r="V698" s="113"/>
      <c r="W698" s="113"/>
      <c r="X698" s="113"/>
      <c r="Y698" s="113"/>
      <c r="Z698" s="113"/>
    </row>
    <row r="699" spans="1:26" ht="12.75" customHeight="1" x14ac:dyDescent="0.15">
      <c r="A699" s="113"/>
      <c r="B699" s="113"/>
      <c r="C699" s="113"/>
      <c r="D699" s="113"/>
      <c r="E699" s="113"/>
      <c r="F699" s="113"/>
      <c r="G699" s="113"/>
      <c r="H699" s="113"/>
      <c r="I699" s="113"/>
      <c r="J699" s="113"/>
      <c r="K699" s="113"/>
      <c r="L699" s="113"/>
      <c r="M699" s="113"/>
      <c r="N699" s="113"/>
      <c r="O699" s="113"/>
      <c r="P699" s="113"/>
      <c r="Q699" s="113"/>
      <c r="R699" s="113"/>
      <c r="S699" s="113"/>
      <c r="T699" s="113"/>
      <c r="U699" s="113"/>
      <c r="V699" s="113"/>
      <c r="W699" s="113"/>
      <c r="X699" s="113"/>
      <c r="Y699" s="113"/>
      <c r="Z699" s="113"/>
    </row>
    <row r="700" spans="1:26" ht="12.75" customHeight="1" x14ac:dyDescent="0.15">
      <c r="A700" s="113"/>
      <c r="B700" s="113"/>
      <c r="C700" s="113"/>
      <c r="D700" s="113"/>
      <c r="E700" s="113"/>
      <c r="F700" s="113"/>
      <c r="G700" s="113"/>
      <c r="H700" s="113"/>
      <c r="I700" s="113"/>
      <c r="J700" s="113"/>
      <c r="K700" s="113"/>
      <c r="L700" s="113"/>
      <c r="M700" s="113"/>
      <c r="N700" s="113"/>
      <c r="O700" s="113"/>
      <c r="P700" s="113"/>
      <c r="Q700" s="113"/>
      <c r="R700" s="113"/>
      <c r="S700" s="113"/>
      <c r="T700" s="113"/>
      <c r="U700" s="113"/>
      <c r="V700" s="113"/>
      <c r="W700" s="113"/>
      <c r="X700" s="113"/>
      <c r="Y700" s="113"/>
      <c r="Z700" s="113"/>
    </row>
    <row r="701" spans="1:26" ht="12.75" customHeight="1" x14ac:dyDescent="0.15">
      <c r="A701" s="113"/>
      <c r="B701" s="113"/>
      <c r="C701" s="113"/>
      <c r="D701" s="113"/>
      <c r="E701" s="113"/>
      <c r="F701" s="113"/>
      <c r="G701" s="113"/>
      <c r="H701" s="113"/>
      <c r="I701" s="113"/>
      <c r="J701" s="113"/>
      <c r="K701" s="113"/>
      <c r="L701" s="113"/>
      <c r="M701" s="113"/>
      <c r="N701" s="113"/>
      <c r="O701" s="113"/>
      <c r="P701" s="113"/>
      <c r="Q701" s="113"/>
      <c r="R701" s="113"/>
      <c r="S701" s="113"/>
      <c r="T701" s="113"/>
      <c r="U701" s="113"/>
      <c r="V701" s="113"/>
      <c r="W701" s="113"/>
      <c r="X701" s="113"/>
      <c r="Y701" s="113"/>
      <c r="Z701" s="113"/>
    </row>
    <row r="702" spans="1:26" ht="12.75" customHeight="1" x14ac:dyDescent="0.15">
      <c r="A702" s="113"/>
      <c r="B702" s="113"/>
      <c r="C702" s="113"/>
      <c r="D702" s="113"/>
      <c r="E702" s="113"/>
      <c r="F702" s="113"/>
      <c r="G702" s="113"/>
      <c r="H702" s="113"/>
      <c r="I702" s="113"/>
      <c r="J702" s="113"/>
      <c r="K702" s="113"/>
      <c r="L702" s="113"/>
      <c r="M702" s="113"/>
      <c r="N702" s="113"/>
      <c r="O702" s="113"/>
      <c r="P702" s="113"/>
      <c r="Q702" s="113"/>
      <c r="R702" s="113"/>
      <c r="S702" s="113"/>
      <c r="T702" s="113"/>
      <c r="U702" s="113"/>
      <c r="V702" s="113"/>
      <c r="W702" s="113"/>
      <c r="X702" s="113"/>
      <c r="Y702" s="113"/>
      <c r="Z702" s="113"/>
    </row>
    <row r="703" spans="1:26" ht="12.75" customHeight="1" x14ac:dyDescent="0.15">
      <c r="A703" s="113"/>
      <c r="B703" s="113"/>
      <c r="C703" s="113"/>
      <c r="D703" s="113"/>
      <c r="E703" s="113"/>
      <c r="F703" s="113"/>
      <c r="G703" s="113"/>
      <c r="H703" s="113"/>
      <c r="I703" s="113"/>
      <c r="J703" s="113"/>
      <c r="K703" s="113"/>
      <c r="L703" s="113"/>
      <c r="M703" s="113"/>
      <c r="N703" s="113"/>
      <c r="O703" s="113"/>
      <c r="P703" s="113"/>
      <c r="Q703" s="113"/>
      <c r="R703" s="113"/>
      <c r="S703" s="113"/>
      <c r="T703" s="113"/>
      <c r="U703" s="113"/>
      <c r="V703" s="113"/>
      <c r="W703" s="113"/>
      <c r="X703" s="113"/>
      <c r="Y703" s="113"/>
      <c r="Z703" s="113"/>
    </row>
    <row r="704" spans="1:26" ht="12.75" customHeight="1" x14ac:dyDescent="0.15">
      <c r="A704" s="113"/>
      <c r="B704" s="113"/>
      <c r="C704" s="113"/>
      <c r="D704" s="113"/>
      <c r="E704" s="113"/>
      <c r="F704" s="113"/>
      <c r="G704" s="113"/>
      <c r="H704" s="113"/>
      <c r="I704" s="113"/>
      <c r="J704" s="113"/>
      <c r="K704" s="113"/>
      <c r="L704" s="113"/>
      <c r="M704" s="113"/>
      <c r="N704" s="113"/>
      <c r="O704" s="113"/>
      <c r="P704" s="113"/>
      <c r="Q704" s="113"/>
      <c r="R704" s="113"/>
      <c r="S704" s="113"/>
      <c r="T704" s="113"/>
      <c r="U704" s="113"/>
      <c r="V704" s="113"/>
      <c r="W704" s="113"/>
      <c r="X704" s="113"/>
      <c r="Y704" s="113"/>
      <c r="Z704" s="113"/>
    </row>
    <row r="705" spans="1:26" ht="12.75" customHeight="1" x14ac:dyDescent="0.15">
      <c r="A705" s="113"/>
      <c r="B705" s="113"/>
      <c r="C705" s="113"/>
      <c r="D705" s="113"/>
      <c r="E705" s="113"/>
      <c r="F705" s="113"/>
      <c r="G705" s="113"/>
      <c r="H705" s="113"/>
      <c r="I705" s="113"/>
      <c r="J705" s="113"/>
      <c r="K705" s="113"/>
      <c r="L705" s="113"/>
      <c r="M705" s="113"/>
      <c r="N705" s="113"/>
      <c r="O705" s="113"/>
      <c r="P705" s="113"/>
      <c r="Q705" s="113"/>
      <c r="R705" s="113"/>
      <c r="S705" s="113"/>
      <c r="T705" s="113"/>
      <c r="U705" s="113"/>
      <c r="V705" s="113"/>
      <c r="W705" s="113"/>
      <c r="X705" s="113"/>
      <c r="Y705" s="113"/>
      <c r="Z705" s="113"/>
    </row>
    <row r="706" spans="1:26" ht="12.75" customHeight="1" x14ac:dyDescent="0.15">
      <c r="A706" s="113"/>
      <c r="B706" s="113"/>
      <c r="C706" s="113"/>
      <c r="D706" s="113"/>
      <c r="E706" s="113"/>
      <c r="F706" s="113"/>
      <c r="G706" s="113"/>
      <c r="H706" s="113"/>
      <c r="I706" s="113"/>
      <c r="J706" s="113"/>
      <c r="K706" s="113"/>
      <c r="L706" s="113"/>
      <c r="M706" s="113"/>
      <c r="N706" s="113"/>
      <c r="O706" s="113"/>
      <c r="P706" s="113"/>
      <c r="Q706" s="113"/>
      <c r="R706" s="113"/>
      <c r="S706" s="113"/>
      <c r="T706" s="113"/>
      <c r="U706" s="113"/>
      <c r="V706" s="113"/>
      <c r="W706" s="113"/>
      <c r="X706" s="113"/>
      <c r="Y706" s="113"/>
      <c r="Z706" s="113"/>
    </row>
    <row r="707" spans="1:26" ht="12.75" customHeight="1" x14ac:dyDescent="0.15">
      <c r="A707" s="113"/>
      <c r="B707" s="113"/>
      <c r="C707" s="113"/>
      <c r="D707" s="113"/>
      <c r="E707" s="113"/>
      <c r="F707" s="113"/>
      <c r="G707" s="113"/>
      <c r="H707" s="113"/>
      <c r="I707" s="113"/>
      <c r="J707" s="113"/>
      <c r="K707" s="113"/>
      <c r="L707" s="113"/>
      <c r="M707" s="113"/>
      <c r="N707" s="113"/>
      <c r="O707" s="113"/>
      <c r="P707" s="113"/>
      <c r="Q707" s="113"/>
      <c r="R707" s="113"/>
      <c r="S707" s="113"/>
      <c r="T707" s="113"/>
      <c r="U707" s="113"/>
      <c r="V707" s="113"/>
      <c r="W707" s="113"/>
      <c r="X707" s="113"/>
      <c r="Y707" s="113"/>
      <c r="Z707" s="113"/>
    </row>
    <row r="708" spans="1:26" ht="12.75" customHeight="1" x14ac:dyDescent="0.15">
      <c r="A708" s="113"/>
      <c r="B708" s="113"/>
      <c r="C708" s="113"/>
      <c r="D708" s="113"/>
      <c r="E708" s="113"/>
      <c r="F708" s="113"/>
      <c r="G708" s="113"/>
      <c r="H708" s="113"/>
      <c r="I708" s="113"/>
      <c r="J708" s="113"/>
      <c r="K708" s="113"/>
      <c r="L708" s="113"/>
      <c r="M708" s="113"/>
      <c r="N708" s="113"/>
      <c r="O708" s="113"/>
      <c r="P708" s="113"/>
      <c r="Q708" s="113"/>
      <c r="R708" s="113"/>
      <c r="S708" s="113"/>
      <c r="T708" s="113"/>
      <c r="U708" s="113"/>
      <c r="V708" s="113"/>
      <c r="W708" s="113"/>
      <c r="X708" s="113"/>
      <c r="Y708" s="113"/>
      <c r="Z708" s="113"/>
    </row>
    <row r="709" spans="1:26" ht="12.75" customHeight="1" x14ac:dyDescent="0.15">
      <c r="A709" s="113"/>
      <c r="B709" s="113"/>
      <c r="C709" s="113"/>
      <c r="D709" s="113"/>
      <c r="E709" s="113"/>
      <c r="F709" s="113"/>
      <c r="G709" s="113"/>
      <c r="H709" s="113"/>
      <c r="I709" s="113"/>
      <c r="J709" s="113"/>
      <c r="K709" s="113"/>
      <c r="L709" s="113"/>
      <c r="M709" s="113"/>
      <c r="N709" s="113"/>
      <c r="O709" s="113"/>
      <c r="P709" s="113"/>
      <c r="Q709" s="113"/>
      <c r="R709" s="113"/>
      <c r="S709" s="113"/>
      <c r="T709" s="113"/>
      <c r="U709" s="113"/>
      <c r="V709" s="113"/>
      <c r="W709" s="113"/>
      <c r="X709" s="113"/>
      <c r="Y709" s="113"/>
      <c r="Z709" s="113"/>
    </row>
    <row r="710" spans="1:26" ht="12.75" customHeight="1" x14ac:dyDescent="0.15">
      <c r="A710" s="113"/>
      <c r="B710" s="113"/>
      <c r="C710" s="113"/>
      <c r="D710" s="113"/>
      <c r="E710" s="113"/>
      <c r="F710" s="113"/>
      <c r="G710" s="113"/>
      <c r="H710" s="113"/>
      <c r="I710" s="113"/>
      <c r="J710" s="113"/>
      <c r="K710" s="113"/>
      <c r="L710" s="113"/>
      <c r="M710" s="113"/>
      <c r="N710" s="113"/>
      <c r="O710" s="113"/>
      <c r="P710" s="113"/>
      <c r="Q710" s="113"/>
      <c r="R710" s="113"/>
      <c r="S710" s="113"/>
      <c r="T710" s="113"/>
      <c r="U710" s="113"/>
      <c r="V710" s="113"/>
      <c r="W710" s="113"/>
      <c r="X710" s="113"/>
      <c r="Y710" s="113"/>
      <c r="Z710" s="113"/>
    </row>
    <row r="711" spans="1:26" ht="12.75" customHeight="1" x14ac:dyDescent="0.15">
      <c r="A711" s="113"/>
      <c r="B711" s="113"/>
      <c r="C711" s="113"/>
      <c r="D711" s="113"/>
      <c r="E711" s="113"/>
      <c r="F711" s="113"/>
      <c r="G711" s="113"/>
      <c r="H711" s="113"/>
      <c r="I711" s="113"/>
      <c r="J711" s="113"/>
      <c r="K711" s="113"/>
      <c r="L711" s="113"/>
      <c r="M711" s="113"/>
      <c r="N711" s="113"/>
      <c r="O711" s="113"/>
      <c r="P711" s="113"/>
      <c r="Q711" s="113"/>
      <c r="R711" s="113"/>
      <c r="S711" s="113"/>
      <c r="T711" s="113"/>
      <c r="U711" s="113"/>
      <c r="V711" s="113"/>
      <c r="W711" s="113"/>
      <c r="X711" s="113"/>
      <c r="Y711" s="113"/>
      <c r="Z711" s="113"/>
    </row>
    <row r="712" spans="1:26" ht="12.75" customHeight="1" x14ac:dyDescent="0.15">
      <c r="A712" s="113"/>
      <c r="B712" s="113"/>
      <c r="C712" s="113"/>
      <c r="D712" s="113"/>
      <c r="E712" s="113"/>
      <c r="F712" s="113"/>
      <c r="G712" s="113"/>
      <c r="H712" s="113"/>
      <c r="I712" s="113"/>
      <c r="J712" s="113"/>
      <c r="K712" s="113"/>
      <c r="L712" s="113"/>
      <c r="M712" s="113"/>
      <c r="N712" s="113"/>
      <c r="O712" s="113"/>
      <c r="P712" s="113"/>
      <c r="Q712" s="113"/>
      <c r="R712" s="113"/>
      <c r="S712" s="113"/>
      <c r="T712" s="113"/>
      <c r="U712" s="113"/>
      <c r="V712" s="113"/>
      <c r="W712" s="113"/>
      <c r="X712" s="113"/>
      <c r="Y712" s="113"/>
      <c r="Z712" s="113"/>
    </row>
    <row r="713" spans="1:26" ht="12.75" customHeight="1" x14ac:dyDescent="0.15">
      <c r="A713" s="113"/>
      <c r="B713" s="113"/>
      <c r="C713" s="113"/>
      <c r="D713" s="113"/>
      <c r="E713" s="113"/>
      <c r="F713" s="113"/>
      <c r="G713" s="113"/>
      <c r="H713" s="113"/>
      <c r="I713" s="113"/>
      <c r="J713" s="113"/>
      <c r="K713" s="113"/>
      <c r="L713" s="113"/>
      <c r="M713" s="113"/>
      <c r="N713" s="113"/>
      <c r="O713" s="113"/>
      <c r="P713" s="113"/>
      <c r="Q713" s="113"/>
      <c r="R713" s="113"/>
      <c r="S713" s="113"/>
      <c r="T713" s="113"/>
      <c r="U713" s="113"/>
      <c r="V713" s="113"/>
      <c r="W713" s="113"/>
      <c r="X713" s="113"/>
      <c r="Y713" s="113"/>
      <c r="Z713" s="113"/>
    </row>
    <row r="714" spans="1:26" ht="12.75" customHeight="1" x14ac:dyDescent="0.15">
      <c r="A714" s="113"/>
      <c r="B714" s="113"/>
      <c r="C714" s="113"/>
      <c r="D714" s="113"/>
      <c r="E714" s="113"/>
      <c r="F714" s="113"/>
      <c r="G714" s="113"/>
      <c r="H714" s="113"/>
      <c r="I714" s="113"/>
      <c r="J714" s="113"/>
      <c r="K714" s="113"/>
      <c r="L714" s="113"/>
      <c r="M714" s="113"/>
      <c r="N714" s="113"/>
      <c r="O714" s="113"/>
      <c r="P714" s="113"/>
      <c r="Q714" s="113"/>
      <c r="R714" s="113"/>
      <c r="S714" s="113"/>
      <c r="T714" s="113"/>
      <c r="U714" s="113"/>
      <c r="V714" s="113"/>
      <c r="W714" s="113"/>
      <c r="X714" s="113"/>
      <c r="Y714" s="113"/>
      <c r="Z714" s="113"/>
    </row>
    <row r="715" spans="1:26" ht="12.75" customHeight="1" x14ac:dyDescent="0.15">
      <c r="A715" s="113"/>
      <c r="B715" s="113"/>
      <c r="C715" s="113"/>
      <c r="D715" s="113"/>
      <c r="E715" s="113"/>
      <c r="F715" s="113"/>
      <c r="G715" s="113"/>
      <c r="H715" s="113"/>
      <c r="I715" s="113"/>
      <c r="J715" s="113"/>
      <c r="K715" s="113"/>
      <c r="L715" s="113"/>
      <c r="M715" s="113"/>
      <c r="N715" s="113"/>
      <c r="O715" s="113"/>
      <c r="P715" s="113"/>
      <c r="Q715" s="113"/>
      <c r="R715" s="113"/>
      <c r="S715" s="113"/>
      <c r="T715" s="113"/>
      <c r="U715" s="113"/>
      <c r="V715" s="113"/>
      <c r="W715" s="113"/>
      <c r="X715" s="113"/>
      <c r="Y715" s="113"/>
      <c r="Z715" s="113"/>
    </row>
    <row r="716" spans="1:26" ht="12.75" customHeight="1" x14ac:dyDescent="0.15">
      <c r="A716" s="113"/>
      <c r="B716" s="113"/>
      <c r="C716" s="113"/>
      <c r="D716" s="113"/>
      <c r="E716" s="113"/>
      <c r="F716" s="113"/>
      <c r="G716" s="113"/>
      <c r="H716" s="113"/>
      <c r="I716" s="113"/>
      <c r="J716" s="113"/>
      <c r="K716" s="113"/>
      <c r="L716" s="113"/>
      <c r="M716" s="113"/>
      <c r="N716" s="113"/>
      <c r="O716" s="113"/>
      <c r="P716" s="113"/>
      <c r="Q716" s="113"/>
      <c r="R716" s="113"/>
      <c r="S716" s="113"/>
      <c r="T716" s="113"/>
      <c r="U716" s="113"/>
      <c r="V716" s="113"/>
      <c r="W716" s="113"/>
      <c r="X716" s="113"/>
      <c r="Y716" s="113"/>
      <c r="Z716" s="113"/>
    </row>
    <row r="717" spans="1:26" ht="12.75" customHeight="1" x14ac:dyDescent="0.15">
      <c r="A717" s="113"/>
      <c r="B717" s="113"/>
      <c r="C717" s="113"/>
      <c r="D717" s="113"/>
      <c r="E717" s="113"/>
      <c r="F717" s="113"/>
      <c r="G717" s="113"/>
      <c r="H717" s="113"/>
      <c r="I717" s="113"/>
      <c r="J717" s="113"/>
      <c r="K717" s="113"/>
      <c r="L717" s="113"/>
      <c r="M717" s="113"/>
      <c r="N717" s="113"/>
      <c r="O717" s="113"/>
      <c r="P717" s="113"/>
      <c r="Q717" s="113"/>
      <c r="R717" s="113"/>
      <c r="S717" s="113"/>
      <c r="T717" s="113"/>
      <c r="U717" s="113"/>
      <c r="V717" s="113"/>
      <c r="W717" s="113"/>
      <c r="X717" s="113"/>
      <c r="Y717" s="113"/>
      <c r="Z717" s="113"/>
    </row>
    <row r="718" spans="1:26" ht="12.75" customHeight="1" x14ac:dyDescent="0.15">
      <c r="A718" s="113"/>
      <c r="B718" s="113"/>
      <c r="C718" s="113"/>
      <c r="D718" s="113"/>
      <c r="E718" s="113"/>
      <c r="F718" s="113"/>
      <c r="G718" s="113"/>
      <c r="H718" s="113"/>
      <c r="I718" s="113"/>
      <c r="J718" s="113"/>
      <c r="K718" s="113"/>
      <c r="L718" s="113"/>
      <c r="M718" s="113"/>
      <c r="N718" s="113"/>
      <c r="O718" s="113"/>
      <c r="P718" s="113"/>
      <c r="Q718" s="113"/>
      <c r="R718" s="113"/>
      <c r="S718" s="113"/>
      <c r="T718" s="113"/>
      <c r="U718" s="113"/>
      <c r="V718" s="113"/>
      <c r="W718" s="113"/>
      <c r="X718" s="113"/>
      <c r="Y718" s="113"/>
      <c r="Z718" s="113"/>
    </row>
    <row r="719" spans="1:26" ht="12.75" customHeight="1" x14ac:dyDescent="0.15">
      <c r="A719" s="113"/>
      <c r="B719" s="113"/>
      <c r="C719" s="113"/>
      <c r="D719" s="113"/>
      <c r="E719" s="113"/>
      <c r="F719" s="113"/>
      <c r="G719" s="113"/>
      <c r="H719" s="113"/>
      <c r="I719" s="113"/>
      <c r="J719" s="113"/>
      <c r="K719" s="113"/>
      <c r="L719" s="113"/>
      <c r="M719" s="113"/>
      <c r="N719" s="113"/>
      <c r="O719" s="113"/>
      <c r="P719" s="113"/>
      <c r="Q719" s="113"/>
      <c r="R719" s="113"/>
      <c r="S719" s="113"/>
      <c r="T719" s="113"/>
      <c r="U719" s="113"/>
      <c r="V719" s="113"/>
      <c r="W719" s="113"/>
      <c r="X719" s="113"/>
      <c r="Y719" s="113"/>
      <c r="Z719" s="113"/>
    </row>
    <row r="720" spans="1:26" ht="12.75" customHeight="1" x14ac:dyDescent="0.15">
      <c r="A720" s="113"/>
      <c r="B720" s="113"/>
      <c r="C720" s="113"/>
      <c r="D720" s="113"/>
      <c r="E720" s="113"/>
      <c r="F720" s="113"/>
      <c r="G720" s="113"/>
      <c r="H720" s="113"/>
      <c r="I720" s="113"/>
      <c r="J720" s="113"/>
      <c r="K720" s="113"/>
      <c r="L720" s="113"/>
      <c r="M720" s="113"/>
      <c r="N720" s="113"/>
      <c r="O720" s="113"/>
      <c r="P720" s="113"/>
      <c r="Q720" s="113"/>
      <c r="R720" s="113"/>
      <c r="S720" s="113"/>
      <c r="T720" s="113"/>
      <c r="U720" s="113"/>
      <c r="V720" s="113"/>
      <c r="W720" s="113"/>
      <c r="X720" s="113"/>
      <c r="Y720" s="113"/>
      <c r="Z720" s="113"/>
    </row>
    <row r="721" spans="1:26" ht="12.75" customHeight="1" x14ac:dyDescent="0.15">
      <c r="A721" s="113"/>
      <c r="B721" s="113"/>
      <c r="C721" s="113"/>
      <c r="D721" s="113"/>
      <c r="E721" s="113"/>
      <c r="F721" s="113"/>
      <c r="G721" s="113"/>
      <c r="H721" s="113"/>
      <c r="I721" s="113"/>
      <c r="J721" s="113"/>
      <c r="K721" s="113"/>
      <c r="L721" s="113"/>
      <c r="M721" s="113"/>
      <c r="N721" s="113"/>
      <c r="O721" s="113"/>
      <c r="P721" s="113"/>
      <c r="Q721" s="113"/>
      <c r="R721" s="113"/>
      <c r="S721" s="113"/>
      <c r="T721" s="113"/>
      <c r="U721" s="113"/>
      <c r="V721" s="113"/>
      <c r="W721" s="113"/>
      <c r="X721" s="113"/>
      <c r="Y721" s="113"/>
      <c r="Z721" s="113"/>
    </row>
    <row r="722" spans="1:26" ht="12.75" customHeight="1" x14ac:dyDescent="0.15">
      <c r="A722" s="113"/>
      <c r="B722" s="113"/>
      <c r="C722" s="113"/>
      <c r="D722" s="113"/>
      <c r="E722" s="113"/>
      <c r="F722" s="113"/>
      <c r="G722" s="113"/>
      <c r="H722" s="113"/>
      <c r="I722" s="113"/>
      <c r="J722" s="113"/>
      <c r="K722" s="113"/>
      <c r="L722" s="113"/>
      <c r="M722" s="113"/>
      <c r="N722" s="113"/>
      <c r="O722" s="113"/>
      <c r="P722" s="113"/>
      <c r="Q722" s="113"/>
      <c r="R722" s="113"/>
      <c r="S722" s="113"/>
      <c r="T722" s="113"/>
      <c r="U722" s="113"/>
      <c r="V722" s="113"/>
      <c r="W722" s="113"/>
      <c r="X722" s="113"/>
      <c r="Y722" s="113"/>
      <c r="Z722" s="113"/>
    </row>
    <row r="723" spans="1:26" ht="12.75" customHeight="1" x14ac:dyDescent="0.15">
      <c r="A723" s="113"/>
      <c r="B723" s="113"/>
      <c r="C723" s="113"/>
      <c r="D723" s="113"/>
      <c r="E723" s="113"/>
      <c r="F723" s="113"/>
      <c r="G723" s="113"/>
      <c r="H723" s="113"/>
      <c r="I723" s="113"/>
      <c r="J723" s="113"/>
      <c r="K723" s="113"/>
      <c r="L723" s="113"/>
      <c r="M723" s="113"/>
      <c r="N723" s="113"/>
      <c r="O723" s="113"/>
      <c r="P723" s="113"/>
      <c r="Q723" s="113"/>
      <c r="R723" s="113"/>
      <c r="S723" s="113"/>
      <c r="T723" s="113"/>
      <c r="U723" s="113"/>
      <c r="V723" s="113"/>
      <c r="W723" s="113"/>
      <c r="X723" s="113"/>
      <c r="Y723" s="113"/>
      <c r="Z723" s="113"/>
    </row>
    <row r="724" spans="1:26" ht="12.75" customHeight="1" x14ac:dyDescent="0.15">
      <c r="A724" s="113"/>
      <c r="B724" s="113"/>
      <c r="C724" s="113"/>
      <c r="D724" s="113"/>
      <c r="E724" s="113"/>
      <c r="F724" s="113"/>
      <c r="G724" s="113"/>
      <c r="H724" s="113"/>
      <c r="I724" s="113"/>
      <c r="J724" s="113"/>
      <c r="K724" s="113"/>
      <c r="L724" s="113"/>
      <c r="M724" s="113"/>
      <c r="N724" s="113"/>
      <c r="O724" s="113"/>
      <c r="P724" s="113"/>
      <c r="Q724" s="113"/>
      <c r="R724" s="113"/>
      <c r="S724" s="113"/>
      <c r="T724" s="113"/>
      <c r="U724" s="113"/>
      <c r="V724" s="113"/>
      <c r="W724" s="113"/>
      <c r="X724" s="113"/>
      <c r="Y724" s="113"/>
      <c r="Z724" s="113"/>
    </row>
    <row r="725" spans="1:26" ht="12.75" customHeight="1" x14ac:dyDescent="0.15">
      <c r="A725" s="113"/>
      <c r="B725" s="113"/>
      <c r="C725" s="113"/>
      <c r="D725" s="113"/>
      <c r="E725" s="113"/>
      <c r="F725" s="113"/>
      <c r="G725" s="113"/>
      <c r="H725" s="113"/>
      <c r="I725" s="113"/>
      <c r="J725" s="113"/>
      <c r="K725" s="113"/>
      <c r="L725" s="113"/>
      <c r="M725" s="113"/>
      <c r="N725" s="113"/>
      <c r="O725" s="113"/>
      <c r="P725" s="113"/>
      <c r="Q725" s="113"/>
      <c r="R725" s="113"/>
      <c r="S725" s="113"/>
      <c r="T725" s="113"/>
      <c r="U725" s="113"/>
      <c r="V725" s="113"/>
      <c r="W725" s="113"/>
      <c r="X725" s="113"/>
      <c r="Y725" s="113"/>
      <c r="Z725" s="113"/>
    </row>
    <row r="726" spans="1:26" ht="12.75" customHeight="1" x14ac:dyDescent="0.15">
      <c r="A726" s="113"/>
      <c r="B726" s="113"/>
      <c r="C726" s="113"/>
      <c r="D726" s="113"/>
      <c r="E726" s="113"/>
      <c r="F726" s="113"/>
      <c r="G726" s="113"/>
      <c r="H726" s="113"/>
      <c r="I726" s="113"/>
      <c r="J726" s="113"/>
      <c r="K726" s="113"/>
      <c r="L726" s="113"/>
      <c r="M726" s="113"/>
      <c r="N726" s="113"/>
      <c r="O726" s="113"/>
      <c r="P726" s="113"/>
      <c r="Q726" s="113"/>
      <c r="R726" s="113"/>
      <c r="S726" s="113"/>
      <c r="T726" s="113"/>
      <c r="U726" s="113"/>
      <c r="V726" s="113"/>
      <c r="W726" s="113"/>
      <c r="X726" s="113"/>
      <c r="Y726" s="113"/>
      <c r="Z726" s="113"/>
    </row>
    <row r="727" spans="1:26" ht="12.75" customHeight="1" x14ac:dyDescent="0.15">
      <c r="A727" s="113"/>
      <c r="B727" s="113"/>
      <c r="C727" s="113"/>
      <c r="D727" s="113"/>
      <c r="E727" s="113"/>
      <c r="F727" s="113"/>
      <c r="G727" s="113"/>
      <c r="H727" s="113"/>
      <c r="I727" s="113"/>
      <c r="J727" s="113"/>
      <c r="K727" s="113"/>
      <c r="L727" s="113"/>
      <c r="M727" s="113"/>
      <c r="N727" s="113"/>
      <c r="O727" s="113"/>
      <c r="P727" s="113"/>
      <c r="Q727" s="113"/>
      <c r="R727" s="113"/>
      <c r="S727" s="113"/>
      <c r="T727" s="113"/>
      <c r="U727" s="113"/>
      <c r="V727" s="113"/>
      <c r="W727" s="113"/>
      <c r="X727" s="113"/>
      <c r="Y727" s="113"/>
      <c r="Z727" s="113"/>
    </row>
    <row r="728" spans="1:26" ht="12.75" customHeight="1" x14ac:dyDescent="0.15">
      <c r="A728" s="113"/>
      <c r="B728" s="113"/>
      <c r="C728" s="113"/>
      <c r="D728" s="113"/>
      <c r="E728" s="113"/>
      <c r="F728" s="113"/>
      <c r="G728" s="113"/>
      <c r="H728" s="113"/>
      <c r="I728" s="113"/>
      <c r="J728" s="113"/>
      <c r="K728" s="113"/>
      <c r="L728" s="113"/>
      <c r="M728" s="113"/>
      <c r="N728" s="113"/>
      <c r="O728" s="113"/>
      <c r="P728" s="113"/>
      <c r="Q728" s="113"/>
      <c r="R728" s="113"/>
      <c r="S728" s="113"/>
      <c r="T728" s="113"/>
      <c r="U728" s="113"/>
      <c r="V728" s="113"/>
      <c r="W728" s="113"/>
      <c r="X728" s="113"/>
      <c r="Y728" s="113"/>
      <c r="Z728" s="113"/>
    </row>
    <row r="729" spans="1:26" ht="12.75" customHeight="1" x14ac:dyDescent="0.15">
      <c r="A729" s="113"/>
      <c r="B729" s="113"/>
      <c r="C729" s="113"/>
      <c r="D729" s="113"/>
      <c r="E729" s="113"/>
      <c r="F729" s="113"/>
      <c r="G729" s="113"/>
      <c r="H729" s="113"/>
      <c r="I729" s="113"/>
      <c r="J729" s="113"/>
      <c r="K729" s="113"/>
      <c r="L729" s="113"/>
      <c r="M729" s="113"/>
      <c r="N729" s="113"/>
      <c r="O729" s="113"/>
      <c r="P729" s="113"/>
      <c r="Q729" s="113"/>
      <c r="R729" s="113"/>
      <c r="S729" s="113"/>
      <c r="T729" s="113"/>
      <c r="U729" s="113"/>
      <c r="V729" s="113"/>
      <c r="W729" s="113"/>
      <c r="X729" s="113"/>
      <c r="Y729" s="113"/>
      <c r="Z729" s="113"/>
    </row>
    <row r="730" spans="1:26" ht="12.75" customHeight="1" x14ac:dyDescent="0.15">
      <c r="A730" s="113"/>
      <c r="B730" s="113"/>
      <c r="C730" s="113"/>
      <c r="D730" s="113"/>
      <c r="E730" s="113"/>
      <c r="F730" s="113"/>
      <c r="G730" s="113"/>
      <c r="H730" s="113"/>
      <c r="I730" s="113"/>
      <c r="J730" s="113"/>
      <c r="K730" s="113"/>
      <c r="L730" s="113"/>
      <c r="M730" s="113"/>
      <c r="N730" s="113"/>
      <c r="O730" s="113"/>
      <c r="P730" s="113"/>
      <c r="Q730" s="113"/>
      <c r="R730" s="113"/>
      <c r="S730" s="113"/>
      <c r="T730" s="113"/>
      <c r="U730" s="113"/>
      <c r="V730" s="113"/>
      <c r="W730" s="113"/>
      <c r="X730" s="113"/>
      <c r="Y730" s="113"/>
      <c r="Z730" s="113"/>
    </row>
    <row r="731" spans="1:26" ht="12.75" customHeight="1" x14ac:dyDescent="0.15">
      <c r="A731" s="113"/>
      <c r="B731" s="113"/>
      <c r="C731" s="113"/>
      <c r="D731" s="113"/>
      <c r="E731" s="113"/>
      <c r="F731" s="113"/>
      <c r="G731" s="113"/>
      <c r="H731" s="113"/>
      <c r="I731" s="113"/>
      <c r="J731" s="113"/>
      <c r="K731" s="113"/>
      <c r="L731" s="113"/>
      <c r="M731" s="113"/>
      <c r="N731" s="113"/>
      <c r="O731" s="113"/>
      <c r="P731" s="113"/>
      <c r="Q731" s="113"/>
      <c r="R731" s="113"/>
      <c r="S731" s="113"/>
      <c r="T731" s="113"/>
      <c r="U731" s="113"/>
      <c r="V731" s="113"/>
      <c r="W731" s="113"/>
      <c r="X731" s="113"/>
      <c r="Y731" s="113"/>
      <c r="Z731" s="113"/>
    </row>
    <row r="732" spans="1:26" ht="12.75" customHeight="1" x14ac:dyDescent="0.15">
      <c r="A732" s="113"/>
      <c r="B732" s="113"/>
      <c r="C732" s="113"/>
      <c r="D732" s="113"/>
      <c r="E732" s="113"/>
      <c r="F732" s="113"/>
      <c r="G732" s="113"/>
      <c r="H732" s="113"/>
      <c r="I732" s="113"/>
      <c r="J732" s="113"/>
      <c r="K732" s="113"/>
      <c r="L732" s="113"/>
      <c r="M732" s="113"/>
      <c r="N732" s="113"/>
      <c r="O732" s="113"/>
      <c r="P732" s="113"/>
      <c r="Q732" s="113"/>
      <c r="R732" s="113"/>
      <c r="S732" s="113"/>
      <c r="T732" s="113"/>
      <c r="U732" s="113"/>
      <c r="V732" s="113"/>
      <c r="W732" s="113"/>
      <c r="X732" s="113"/>
      <c r="Y732" s="113"/>
      <c r="Z732" s="113"/>
    </row>
    <row r="733" spans="1:26" ht="12.75" customHeight="1" x14ac:dyDescent="0.15">
      <c r="A733" s="113"/>
      <c r="B733" s="113"/>
      <c r="C733" s="113"/>
      <c r="D733" s="113"/>
      <c r="E733" s="113"/>
      <c r="F733" s="113"/>
      <c r="G733" s="113"/>
      <c r="H733" s="113"/>
      <c r="I733" s="113"/>
      <c r="J733" s="113"/>
      <c r="K733" s="113"/>
      <c r="L733" s="113"/>
      <c r="M733" s="113"/>
      <c r="N733" s="113"/>
      <c r="O733" s="113"/>
      <c r="P733" s="113"/>
      <c r="Q733" s="113"/>
      <c r="R733" s="113"/>
      <c r="S733" s="113"/>
      <c r="T733" s="113"/>
      <c r="U733" s="113"/>
      <c r="V733" s="113"/>
      <c r="W733" s="113"/>
      <c r="X733" s="113"/>
      <c r="Y733" s="113"/>
      <c r="Z733" s="113"/>
    </row>
    <row r="734" spans="1:26" ht="12.75" customHeight="1" x14ac:dyDescent="0.15">
      <c r="A734" s="113"/>
      <c r="B734" s="113"/>
      <c r="C734" s="113"/>
      <c r="D734" s="113"/>
      <c r="E734" s="113"/>
      <c r="F734" s="113"/>
      <c r="G734" s="113"/>
      <c r="H734" s="113"/>
      <c r="I734" s="113"/>
      <c r="J734" s="113"/>
      <c r="K734" s="113"/>
      <c r="L734" s="113"/>
      <c r="M734" s="113"/>
      <c r="N734" s="113"/>
      <c r="O734" s="113"/>
      <c r="P734" s="113"/>
      <c r="Q734" s="113"/>
      <c r="R734" s="113"/>
      <c r="S734" s="113"/>
      <c r="T734" s="113"/>
      <c r="U734" s="113"/>
      <c r="V734" s="113"/>
      <c r="W734" s="113"/>
      <c r="X734" s="113"/>
      <c r="Y734" s="113"/>
      <c r="Z734" s="113"/>
    </row>
    <row r="735" spans="1:26" ht="12.75" customHeight="1" x14ac:dyDescent="0.15">
      <c r="A735" s="113"/>
      <c r="B735" s="113"/>
      <c r="C735" s="113"/>
      <c r="D735" s="113"/>
      <c r="E735" s="113"/>
      <c r="F735" s="113"/>
      <c r="G735" s="113"/>
      <c r="H735" s="113"/>
      <c r="I735" s="113"/>
      <c r="J735" s="113"/>
      <c r="K735" s="113"/>
      <c r="L735" s="113"/>
      <c r="M735" s="113"/>
      <c r="N735" s="113"/>
      <c r="O735" s="113"/>
      <c r="P735" s="113"/>
      <c r="Q735" s="113"/>
      <c r="R735" s="113"/>
      <c r="S735" s="113"/>
      <c r="T735" s="113"/>
      <c r="U735" s="113"/>
      <c r="V735" s="113"/>
      <c r="W735" s="113"/>
      <c r="X735" s="113"/>
      <c r="Y735" s="113"/>
      <c r="Z735" s="113"/>
    </row>
    <row r="736" spans="1:26" ht="12.75" customHeight="1" x14ac:dyDescent="0.15">
      <c r="A736" s="113"/>
      <c r="B736" s="113"/>
      <c r="C736" s="113"/>
      <c r="D736" s="113"/>
      <c r="E736" s="113"/>
      <c r="F736" s="113"/>
      <c r="G736" s="113"/>
      <c r="H736" s="113"/>
      <c r="I736" s="113"/>
      <c r="J736" s="113"/>
      <c r="K736" s="113"/>
      <c r="L736" s="113"/>
      <c r="M736" s="113"/>
      <c r="N736" s="113"/>
      <c r="O736" s="113"/>
      <c r="P736" s="113"/>
      <c r="Q736" s="113"/>
      <c r="R736" s="113"/>
      <c r="S736" s="113"/>
      <c r="T736" s="113"/>
      <c r="U736" s="113"/>
      <c r="V736" s="113"/>
      <c r="W736" s="113"/>
      <c r="X736" s="113"/>
      <c r="Y736" s="113"/>
      <c r="Z736" s="113"/>
    </row>
    <row r="737" spans="1:26" ht="12.75" customHeight="1" x14ac:dyDescent="0.15">
      <c r="A737" s="113"/>
      <c r="B737" s="113"/>
      <c r="C737" s="113"/>
      <c r="D737" s="113"/>
      <c r="E737" s="113"/>
      <c r="F737" s="113"/>
      <c r="G737" s="113"/>
      <c r="H737" s="113"/>
      <c r="I737" s="113"/>
      <c r="J737" s="113"/>
      <c r="K737" s="113"/>
      <c r="L737" s="113"/>
      <c r="M737" s="113"/>
      <c r="N737" s="113"/>
      <c r="O737" s="113"/>
      <c r="P737" s="113"/>
      <c r="Q737" s="113"/>
      <c r="R737" s="113"/>
      <c r="S737" s="113"/>
      <c r="T737" s="113"/>
      <c r="U737" s="113"/>
      <c r="V737" s="113"/>
      <c r="W737" s="113"/>
      <c r="X737" s="113"/>
      <c r="Y737" s="113"/>
      <c r="Z737" s="113"/>
    </row>
    <row r="738" spans="1:26" ht="12.75" customHeight="1" x14ac:dyDescent="0.15">
      <c r="A738" s="113"/>
      <c r="B738" s="113"/>
      <c r="C738" s="113"/>
      <c r="D738" s="113"/>
      <c r="E738" s="113"/>
      <c r="F738" s="113"/>
      <c r="G738" s="113"/>
      <c r="H738" s="113"/>
      <c r="I738" s="113"/>
      <c r="J738" s="113"/>
      <c r="K738" s="113"/>
      <c r="L738" s="113"/>
      <c r="M738" s="113"/>
      <c r="N738" s="113"/>
      <c r="O738" s="113"/>
      <c r="P738" s="113"/>
      <c r="Q738" s="113"/>
      <c r="R738" s="113"/>
      <c r="S738" s="113"/>
      <c r="T738" s="113"/>
      <c r="U738" s="113"/>
      <c r="V738" s="113"/>
      <c r="W738" s="113"/>
      <c r="X738" s="113"/>
      <c r="Y738" s="113"/>
      <c r="Z738" s="113"/>
    </row>
    <row r="739" spans="1:26" ht="12.75" customHeight="1" x14ac:dyDescent="0.15">
      <c r="A739" s="113"/>
      <c r="B739" s="113"/>
      <c r="C739" s="113"/>
      <c r="D739" s="113"/>
      <c r="E739" s="113"/>
      <c r="F739" s="113"/>
      <c r="G739" s="113"/>
      <c r="H739" s="113"/>
      <c r="I739" s="113"/>
      <c r="J739" s="113"/>
      <c r="K739" s="113"/>
      <c r="L739" s="113"/>
      <c r="M739" s="113"/>
      <c r="N739" s="113"/>
      <c r="O739" s="113"/>
      <c r="P739" s="113"/>
      <c r="Q739" s="113"/>
      <c r="R739" s="113"/>
      <c r="S739" s="113"/>
      <c r="T739" s="113"/>
      <c r="U739" s="113"/>
      <c r="V739" s="113"/>
      <c r="W739" s="113"/>
      <c r="X739" s="113"/>
      <c r="Y739" s="113"/>
      <c r="Z739" s="113"/>
    </row>
    <row r="740" spans="1:26" ht="12.75" customHeight="1" x14ac:dyDescent="0.15">
      <c r="A740" s="113"/>
      <c r="B740" s="113"/>
      <c r="C740" s="113"/>
      <c r="D740" s="113"/>
      <c r="E740" s="113"/>
      <c r="F740" s="113"/>
      <c r="G740" s="113"/>
      <c r="H740" s="113"/>
      <c r="I740" s="113"/>
      <c r="J740" s="113"/>
      <c r="K740" s="113"/>
      <c r="L740" s="113"/>
      <c r="M740" s="113"/>
      <c r="N740" s="113"/>
      <c r="O740" s="113"/>
      <c r="P740" s="113"/>
      <c r="Q740" s="113"/>
      <c r="R740" s="113"/>
      <c r="S740" s="113"/>
      <c r="T740" s="113"/>
      <c r="U740" s="113"/>
      <c r="V740" s="113"/>
      <c r="W740" s="113"/>
      <c r="X740" s="113"/>
      <c r="Y740" s="113"/>
      <c r="Z740" s="113"/>
    </row>
    <row r="741" spans="1:26" ht="12.75" customHeight="1" x14ac:dyDescent="0.15">
      <c r="A741" s="113"/>
      <c r="B741" s="113"/>
      <c r="C741" s="113"/>
      <c r="D741" s="113"/>
      <c r="E741" s="113"/>
      <c r="F741" s="113"/>
      <c r="G741" s="113"/>
      <c r="H741" s="113"/>
      <c r="I741" s="113"/>
      <c r="J741" s="113"/>
      <c r="K741" s="113"/>
      <c r="L741" s="113"/>
      <c r="M741" s="113"/>
      <c r="N741" s="113"/>
      <c r="O741" s="113"/>
      <c r="P741" s="113"/>
      <c r="Q741" s="113"/>
      <c r="R741" s="113"/>
      <c r="S741" s="113"/>
      <c r="T741" s="113"/>
      <c r="U741" s="113"/>
      <c r="V741" s="113"/>
      <c r="W741" s="113"/>
      <c r="X741" s="113"/>
      <c r="Y741" s="113"/>
      <c r="Z741" s="113"/>
    </row>
    <row r="742" spans="1:26" ht="12.75" customHeight="1" x14ac:dyDescent="0.15">
      <c r="A742" s="113"/>
      <c r="B742" s="113"/>
      <c r="C742" s="113"/>
      <c r="D742" s="113"/>
      <c r="E742" s="113"/>
      <c r="F742" s="113"/>
      <c r="G742" s="113"/>
      <c r="H742" s="113"/>
      <c r="I742" s="113"/>
      <c r="J742" s="113"/>
      <c r="K742" s="113"/>
      <c r="L742" s="113"/>
      <c r="M742" s="113"/>
      <c r="N742" s="113"/>
      <c r="O742" s="113"/>
      <c r="P742" s="113"/>
      <c r="Q742" s="113"/>
      <c r="R742" s="113"/>
      <c r="S742" s="113"/>
      <c r="T742" s="113"/>
      <c r="U742" s="113"/>
      <c r="V742" s="113"/>
      <c r="W742" s="113"/>
      <c r="X742" s="113"/>
      <c r="Y742" s="113"/>
      <c r="Z742" s="113"/>
    </row>
    <row r="743" spans="1:26" ht="12.75" customHeight="1" x14ac:dyDescent="0.15">
      <c r="A743" s="113"/>
      <c r="B743" s="113"/>
      <c r="C743" s="113"/>
      <c r="D743" s="113"/>
      <c r="E743" s="113"/>
      <c r="F743" s="113"/>
      <c r="G743" s="113"/>
      <c r="H743" s="113"/>
      <c r="I743" s="113"/>
      <c r="J743" s="113"/>
      <c r="K743" s="113"/>
      <c r="L743" s="113"/>
      <c r="M743" s="113"/>
      <c r="N743" s="113"/>
      <c r="O743" s="113"/>
      <c r="P743" s="113"/>
      <c r="Q743" s="113"/>
      <c r="R743" s="113"/>
      <c r="S743" s="113"/>
      <c r="T743" s="113"/>
      <c r="U743" s="113"/>
      <c r="V743" s="113"/>
      <c r="W743" s="113"/>
      <c r="X743" s="113"/>
      <c r="Y743" s="113"/>
      <c r="Z743" s="113"/>
    </row>
    <row r="744" spans="1:26" ht="12.75" customHeight="1" x14ac:dyDescent="0.15">
      <c r="A744" s="113"/>
      <c r="B744" s="113"/>
      <c r="C744" s="113"/>
      <c r="D744" s="113"/>
      <c r="E744" s="113"/>
      <c r="F744" s="113"/>
      <c r="G744" s="113"/>
      <c r="H744" s="113"/>
      <c r="I744" s="113"/>
      <c r="J744" s="113"/>
      <c r="K744" s="113"/>
      <c r="L744" s="113"/>
      <c r="M744" s="113"/>
      <c r="N744" s="113"/>
      <c r="O744" s="113"/>
      <c r="P744" s="113"/>
      <c r="Q744" s="113"/>
      <c r="R744" s="113"/>
      <c r="S744" s="113"/>
      <c r="T744" s="113"/>
      <c r="U744" s="113"/>
      <c r="V744" s="113"/>
      <c r="W744" s="113"/>
      <c r="X744" s="113"/>
      <c r="Y744" s="113"/>
      <c r="Z744" s="113"/>
    </row>
    <row r="745" spans="1:26" ht="12.75" customHeight="1" x14ac:dyDescent="0.15">
      <c r="A745" s="113"/>
      <c r="B745" s="113"/>
      <c r="C745" s="113"/>
      <c r="D745" s="113"/>
      <c r="E745" s="113"/>
      <c r="F745" s="113"/>
      <c r="G745" s="113"/>
      <c r="H745" s="113"/>
      <c r="I745" s="113"/>
      <c r="J745" s="113"/>
      <c r="K745" s="113"/>
      <c r="L745" s="113"/>
      <c r="M745" s="113"/>
      <c r="N745" s="113"/>
      <c r="O745" s="113"/>
      <c r="P745" s="113"/>
      <c r="Q745" s="113"/>
      <c r="R745" s="113"/>
      <c r="S745" s="113"/>
      <c r="T745" s="113"/>
      <c r="U745" s="113"/>
      <c r="V745" s="113"/>
      <c r="W745" s="113"/>
      <c r="X745" s="113"/>
      <c r="Y745" s="113"/>
      <c r="Z745" s="113"/>
    </row>
    <row r="746" spans="1:26" ht="12.75" customHeight="1" x14ac:dyDescent="0.15">
      <c r="A746" s="113"/>
      <c r="B746" s="113"/>
      <c r="C746" s="113"/>
      <c r="D746" s="113"/>
      <c r="E746" s="113"/>
      <c r="F746" s="113"/>
      <c r="G746" s="113"/>
      <c r="H746" s="113"/>
      <c r="I746" s="113"/>
      <c r="J746" s="113"/>
      <c r="K746" s="113"/>
      <c r="L746" s="113"/>
      <c r="M746" s="113"/>
      <c r="N746" s="113"/>
      <c r="O746" s="113"/>
      <c r="P746" s="113"/>
      <c r="Q746" s="113"/>
      <c r="R746" s="113"/>
      <c r="S746" s="113"/>
      <c r="T746" s="113"/>
      <c r="U746" s="113"/>
      <c r="V746" s="113"/>
      <c r="W746" s="113"/>
      <c r="X746" s="113"/>
      <c r="Y746" s="113"/>
      <c r="Z746" s="113"/>
    </row>
    <row r="747" spans="1:26" ht="12.75" customHeight="1" x14ac:dyDescent="0.15">
      <c r="A747" s="113"/>
      <c r="B747" s="113"/>
      <c r="C747" s="113"/>
      <c r="D747" s="113"/>
      <c r="E747" s="113"/>
      <c r="F747" s="113"/>
      <c r="G747" s="113"/>
      <c r="H747" s="113"/>
      <c r="I747" s="113"/>
      <c r="J747" s="113"/>
      <c r="K747" s="113"/>
      <c r="L747" s="113"/>
      <c r="M747" s="113"/>
      <c r="N747" s="113"/>
      <c r="O747" s="113"/>
      <c r="P747" s="113"/>
      <c r="Q747" s="113"/>
      <c r="R747" s="113"/>
      <c r="S747" s="113"/>
      <c r="T747" s="113"/>
      <c r="U747" s="113"/>
      <c r="V747" s="113"/>
      <c r="W747" s="113"/>
      <c r="X747" s="113"/>
      <c r="Y747" s="113"/>
      <c r="Z747" s="113"/>
    </row>
    <row r="748" spans="1:26" ht="12.75" customHeight="1" x14ac:dyDescent="0.15">
      <c r="A748" s="113"/>
      <c r="B748" s="113"/>
      <c r="C748" s="113"/>
      <c r="D748" s="113"/>
      <c r="E748" s="113"/>
      <c r="F748" s="113"/>
      <c r="G748" s="113"/>
      <c r="H748" s="113"/>
      <c r="I748" s="113"/>
      <c r="J748" s="113"/>
      <c r="K748" s="113"/>
      <c r="L748" s="113"/>
      <c r="M748" s="113"/>
      <c r="N748" s="113"/>
      <c r="O748" s="113"/>
      <c r="P748" s="113"/>
      <c r="Q748" s="113"/>
      <c r="R748" s="113"/>
      <c r="S748" s="113"/>
      <c r="T748" s="113"/>
      <c r="U748" s="113"/>
      <c r="V748" s="113"/>
      <c r="W748" s="113"/>
      <c r="X748" s="113"/>
      <c r="Y748" s="113"/>
      <c r="Z748" s="113"/>
    </row>
    <row r="749" spans="1:26" ht="12.75" customHeight="1" x14ac:dyDescent="0.15">
      <c r="A749" s="113"/>
      <c r="B749" s="113"/>
      <c r="C749" s="113"/>
      <c r="D749" s="113"/>
      <c r="E749" s="113"/>
      <c r="F749" s="113"/>
      <c r="G749" s="113"/>
      <c r="H749" s="113"/>
      <c r="I749" s="113"/>
      <c r="J749" s="113"/>
      <c r="K749" s="113"/>
      <c r="L749" s="113"/>
      <c r="M749" s="113"/>
      <c r="N749" s="113"/>
      <c r="O749" s="113"/>
      <c r="P749" s="113"/>
      <c r="Q749" s="113"/>
      <c r="R749" s="113"/>
      <c r="S749" s="113"/>
      <c r="T749" s="113"/>
      <c r="U749" s="113"/>
      <c r="V749" s="113"/>
      <c r="W749" s="113"/>
      <c r="X749" s="113"/>
      <c r="Y749" s="113"/>
      <c r="Z749" s="113"/>
    </row>
    <row r="750" spans="1:26" ht="12.75" customHeight="1" x14ac:dyDescent="0.15">
      <c r="A750" s="113"/>
      <c r="B750" s="113"/>
      <c r="C750" s="113"/>
      <c r="D750" s="113"/>
      <c r="E750" s="113"/>
      <c r="F750" s="113"/>
      <c r="G750" s="113"/>
      <c r="H750" s="113"/>
      <c r="I750" s="113"/>
      <c r="J750" s="113"/>
      <c r="K750" s="113"/>
      <c r="L750" s="113"/>
      <c r="M750" s="113"/>
      <c r="N750" s="113"/>
      <c r="O750" s="113"/>
      <c r="P750" s="113"/>
      <c r="Q750" s="113"/>
      <c r="R750" s="113"/>
      <c r="S750" s="113"/>
      <c r="T750" s="113"/>
      <c r="U750" s="113"/>
      <c r="V750" s="113"/>
      <c r="W750" s="113"/>
      <c r="X750" s="113"/>
      <c r="Y750" s="113"/>
      <c r="Z750" s="113"/>
    </row>
    <row r="751" spans="1:26" ht="12.75" customHeight="1" x14ac:dyDescent="0.15">
      <c r="A751" s="113"/>
      <c r="B751" s="113"/>
      <c r="C751" s="113"/>
      <c r="D751" s="113"/>
      <c r="E751" s="113"/>
      <c r="F751" s="113"/>
      <c r="G751" s="113"/>
      <c r="H751" s="113"/>
      <c r="I751" s="113"/>
      <c r="J751" s="113"/>
      <c r="K751" s="113"/>
      <c r="L751" s="113"/>
      <c r="M751" s="113"/>
      <c r="N751" s="113"/>
      <c r="O751" s="113"/>
      <c r="P751" s="113"/>
      <c r="Q751" s="113"/>
      <c r="R751" s="113"/>
      <c r="S751" s="113"/>
      <c r="T751" s="113"/>
      <c r="U751" s="113"/>
      <c r="V751" s="113"/>
      <c r="W751" s="113"/>
      <c r="X751" s="113"/>
      <c r="Y751" s="113"/>
      <c r="Z751" s="113"/>
    </row>
    <row r="752" spans="1:26" ht="12.75" customHeight="1" x14ac:dyDescent="0.15">
      <c r="A752" s="113"/>
      <c r="B752" s="113"/>
      <c r="C752" s="113"/>
      <c r="D752" s="113"/>
      <c r="E752" s="113"/>
      <c r="F752" s="113"/>
      <c r="G752" s="113"/>
      <c r="H752" s="113"/>
      <c r="I752" s="113"/>
      <c r="J752" s="113"/>
      <c r="K752" s="113"/>
      <c r="L752" s="113"/>
      <c r="M752" s="113"/>
      <c r="N752" s="113"/>
      <c r="O752" s="113"/>
      <c r="P752" s="113"/>
      <c r="Q752" s="113"/>
      <c r="R752" s="113"/>
      <c r="S752" s="113"/>
      <c r="T752" s="113"/>
      <c r="U752" s="113"/>
      <c r="V752" s="113"/>
      <c r="W752" s="113"/>
      <c r="X752" s="113"/>
      <c r="Y752" s="113"/>
      <c r="Z752" s="113"/>
    </row>
    <row r="753" spans="1:26" ht="12.75" customHeight="1" x14ac:dyDescent="0.15">
      <c r="A753" s="113"/>
      <c r="B753" s="113"/>
      <c r="C753" s="113"/>
      <c r="D753" s="113"/>
      <c r="E753" s="113"/>
      <c r="F753" s="113"/>
      <c r="G753" s="113"/>
      <c r="H753" s="113"/>
      <c r="I753" s="113"/>
      <c r="J753" s="113"/>
      <c r="K753" s="113"/>
      <c r="L753" s="113"/>
      <c r="M753" s="113"/>
      <c r="N753" s="113"/>
      <c r="O753" s="113"/>
      <c r="P753" s="113"/>
      <c r="Q753" s="113"/>
      <c r="R753" s="113"/>
      <c r="S753" s="113"/>
      <c r="T753" s="113"/>
      <c r="U753" s="113"/>
      <c r="V753" s="113"/>
      <c r="W753" s="113"/>
      <c r="X753" s="113"/>
      <c r="Y753" s="113"/>
      <c r="Z753" s="113"/>
    </row>
    <row r="754" spans="1:26" ht="12.75" customHeight="1" x14ac:dyDescent="0.15">
      <c r="A754" s="113"/>
      <c r="B754" s="113"/>
      <c r="C754" s="113"/>
      <c r="D754" s="113"/>
      <c r="E754" s="113"/>
      <c r="F754" s="113"/>
      <c r="G754" s="113"/>
      <c r="H754" s="113"/>
      <c r="I754" s="113"/>
      <c r="J754" s="113"/>
      <c r="K754" s="113"/>
      <c r="L754" s="113"/>
      <c r="M754" s="113"/>
      <c r="N754" s="113"/>
      <c r="O754" s="113"/>
      <c r="P754" s="113"/>
      <c r="Q754" s="113"/>
      <c r="R754" s="113"/>
      <c r="S754" s="113"/>
      <c r="T754" s="113"/>
      <c r="U754" s="113"/>
      <c r="V754" s="113"/>
      <c r="W754" s="113"/>
      <c r="X754" s="113"/>
      <c r="Y754" s="113"/>
      <c r="Z754" s="113"/>
    </row>
    <row r="755" spans="1:26" ht="12.75" customHeight="1" x14ac:dyDescent="0.15">
      <c r="A755" s="113"/>
      <c r="B755" s="113"/>
      <c r="C755" s="113"/>
      <c r="D755" s="113"/>
      <c r="E755" s="113"/>
      <c r="F755" s="113"/>
      <c r="G755" s="113"/>
      <c r="H755" s="113"/>
      <c r="I755" s="113"/>
      <c r="J755" s="113"/>
      <c r="K755" s="113"/>
      <c r="L755" s="113"/>
      <c r="M755" s="113"/>
      <c r="N755" s="113"/>
      <c r="O755" s="113"/>
      <c r="P755" s="113"/>
      <c r="Q755" s="113"/>
      <c r="R755" s="113"/>
      <c r="S755" s="113"/>
      <c r="T755" s="113"/>
      <c r="U755" s="113"/>
      <c r="V755" s="113"/>
      <c r="W755" s="113"/>
      <c r="X755" s="113"/>
      <c r="Y755" s="113"/>
      <c r="Z755" s="113"/>
    </row>
    <row r="756" spans="1:26" ht="12.75" customHeight="1" x14ac:dyDescent="0.15">
      <c r="A756" s="113"/>
      <c r="B756" s="113"/>
      <c r="C756" s="113"/>
      <c r="D756" s="113"/>
      <c r="E756" s="113"/>
      <c r="F756" s="113"/>
      <c r="G756" s="113"/>
      <c r="H756" s="113"/>
      <c r="I756" s="113"/>
      <c r="J756" s="113"/>
      <c r="K756" s="113"/>
      <c r="L756" s="113"/>
      <c r="M756" s="113"/>
      <c r="N756" s="113"/>
      <c r="O756" s="113"/>
      <c r="P756" s="113"/>
      <c r="Q756" s="113"/>
      <c r="R756" s="113"/>
      <c r="S756" s="113"/>
      <c r="T756" s="113"/>
      <c r="U756" s="113"/>
      <c r="V756" s="113"/>
      <c r="W756" s="113"/>
      <c r="X756" s="113"/>
      <c r="Y756" s="113"/>
      <c r="Z756" s="113"/>
    </row>
    <row r="757" spans="1:26" ht="12.75" customHeight="1" x14ac:dyDescent="0.15">
      <c r="A757" s="113"/>
      <c r="B757" s="113"/>
      <c r="C757" s="113"/>
      <c r="D757" s="113"/>
      <c r="E757" s="113"/>
      <c r="F757" s="113"/>
      <c r="G757" s="113"/>
      <c r="H757" s="113"/>
      <c r="I757" s="113"/>
      <c r="J757" s="113"/>
      <c r="K757" s="113"/>
      <c r="L757" s="113"/>
      <c r="M757" s="113"/>
      <c r="N757" s="113"/>
      <c r="O757" s="113"/>
      <c r="P757" s="113"/>
      <c r="Q757" s="113"/>
      <c r="R757" s="113"/>
      <c r="S757" s="113"/>
      <c r="T757" s="113"/>
      <c r="U757" s="113"/>
      <c r="V757" s="113"/>
      <c r="W757" s="113"/>
      <c r="X757" s="113"/>
      <c r="Y757" s="113"/>
      <c r="Z757" s="113"/>
    </row>
    <row r="758" spans="1:26" ht="12.75" customHeight="1" x14ac:dyDescent="0.15">
      <c r="A758" s="113"/>
      <c r="B758" s="113"/>
      <c r="C758" s="113"/>
      <c r="D758" s="113"/>
      <c r="E758" s="113"/>
      <c r="F758" s="113"/>
      <c r="G758" s="113"/>
      <c r="H758" s="113"/>
      <c r="I758" s="113"/>
      <c r="J758" s="113"/>
      <c r="K758" s="113"/>
      <c r="L758" s="113"/>
      <c r="M758" s="113"/>
      <c r="N758" s="113"/>
      <c r="O758" s="113"/>
      <c r="P758" s="113"/>
      <c r="Q758" s="113"/>
      <c r="R758" s="113"/>
      <c r="S758" s="113"/>
      <c r="T758" s="113"/>
      <c r="U758" s="113"/>
      <c r="V758" s="113"/>
      <c r="W758" s="113"/>
      <c r="X758" s="113"/>
      <c r="Y758" s="113"/>
      <c r="Z758" s="113"/>
    </row>
    <row r="759" spans="1:26" ht="12.75" customHeight="1" x14ac:dyDescent="0.15">
      <c r="A759" s="113"/>
      <c r="B759" s="113"/>
      <c r="C759" s="113"/>
      <c r="D759" s="113"/>
      <c r="E759" s="113"/>
      <c r="F759" s="113"/>
      <c r="G759" s="113"/>
      <c r="H759" s="113"/>
      <c r="I759" s="113"/>
      <c r="J759" s="113"/>
      <c r="K759" s="113"/>
      <c r="L759" s="113"/>
      <c r="M759" s="113"/>
      <c r="N759" s="113"/>
      <c r="O759" s="113"/>
      <c r="P759" s="113"/>
      <c r="Q759" s="113"/>
      <c r="R759" s="113"/>
      <c r="S759" s="113"/>
      <c r="T759" s="113"/>
      <c r="U759" s="113"/>
      <c r="V759" s="113"/>
      <c r="W759" s="113"/>
      <c r="X759" s="113"/>
      <c r="Y759" s="113"/>
      <c r="Z759" s="113"/>
    </row>
    <row r="760" spans="1:26" ht="12.75" customHeight="1" x14ac:dyDescent="0.15">
      <c r="A760" s="113"/>
      <c r="B760" s="113"/>
      <c r="C760" s="113"/>
      <c r="D760" s="113"/>
      <c r="E760" s="113"/>
      <c r="F760" s="113"/>
      <c r="G760" s="113"/>
      <c r="H760" s="113"/>
      <c r="I760" s="113"/>
      <c r="J760" s="113"/>
      <c r="K760" s="113"/>
      <c r="L760" s="113"/>
      <c r="M760" s="113"/>
      <c r="N760" s="113"/>
      <c r="O760" s="113"/>
      <c r="P760" s="113"/>
      <c r="Q760" s="113"/>
      <c r="R760" s="113"/>
      <c r="S760" s="113"/>
      <c r="T760" s="113"/>
      <c r="U760" s="113"/>
      <c r="V760" s="113"/>
      <c r="W760" s="113"/>
      <c r="X760" s="113"/>
      <c r="Y760" s="113"/>
      <c r="Z760" s="113"/>
    </row>
    <row r="761" spans="1:26" ht="12.75" customHeight="1" x14ac:dyDescent="0.15">
      <c r="A761" s="113"/>
      <c r="B761" s="113"/>
      <c r="C761" s="113"/>
      <c r="D761" s="113"/>
      <c r="E761" s="113"/>
      <c r="F761" s="113"/>
      <c r="G761" s="113"/>
      <c r="H761" s="113"/>
      <c r="I761" s="113"/>
      <c r="J761" s="113"/>
      <c r="K761" s="113"/>
      <c r="L761" s="113"/>
      <c r="M761" s="113"/>
      <c r="N761" s="113"/>
      <c r="O761" s="113"/>
      <c r="P761" s="113"/>
      <c r="Q761" s="113"/>
      <c r="R761" s="113"/>
      <c r="S761" s="113"/>
      <c r="T761" s="113"/>
      <c r="U761" s="113"/>
      <c r="V761" s="113"/>
      <c r="W761" s="113"/>
      <c r="X761" s="113"/>
      <c r="Y761" s="113"/>
      <c r="Z761" s="113"/>
    </row>
    <row r="762" spans="1:26" ht="12.75" customHeight="1" x14ac:dyDescent="0.15">
      <c r="A762" s="113"/>
      <c r="B762" s="113"/>
      <c r="C762" s="113"/>
      <c r="D762" s="113"/>
      <c r="E762" s="113"/>
      <c r="F762" s="113"/>
      <c r="G762" s="113"/>
      <c r="H762" s="113"/>
      <c r="I762" s="113"/>
      <c r="J762" s="113"/>
      <c r="K762" s="113"/>
      <c r="L762" s="113"/>
      <c r="M762" s="113"/>
      <c r="N762" s="113"/>
      <c r="O762" s="113"/>
      <c r="P762" s="113"/>
      <c r="Q762" s="113"/>
      <c r="R762" s="113"/>
      <c r="S762" s="113"/>
      <c r="T762" s="113"/>
      <c r="U762" s="113"/>
      <c r="V762" s="113"/>
      <c r="W762" s="113"/>
      <c r="X762" s="113"/>
      <c r="Y762" s="113"/>
      <c r="Z762" s="113"/>
    </row>
    <row r="763" spans="1:26" ht="12.75" customHeight="1" x14ac:dyDescent="0.15">
      <c r="A763" s="113"/>
      <c r="B763" s="113"/>
      <c r="C763" s="113"/>
      <c r="D763" s="113"/>
      <c r="E763" s="113"/>
      <c r="F763" s="113"/>
      <c r="G763" s="113"/>
      <c r="H763" s="113"/>
      <c r="I763" s="113"/>
      <c r="J763" s="113"/>
      <c r="K763" s="113"/>
      <c r="L763" s="113"/>
      <c r="M763" s="113"/>
      <c r="N763" s="113"/>
      <c r="O763" s="113"/>
      <c r="P763" s="113"/>
      <c r="Q763" s="113"/>
      <c r="R763" s="113"/>
      <c r="S763" s="113"/>
      <c r="T763" s="113"/>
      <c r="U763" s="113"/>
      <c r="V763" s="113"/>
      <c r="W763" s="113"/>
      <c r="X763" s="113"/>
      <c r="Y763" s="113"/>
      <c r="Z763" s="113"/>
    </row>
    <row r="764" spans="1:26" ht="12.75" customHeight="1" x14ac:dyDescent="0.15">
      <c r="A764" s="113"/>
      <c r="B764" s="113"/>
      <c r="C764" s="113"/>
      <c r="D764" s="113"/>
      <c r="E764" s="113"/>
      <c r="F764" s="113"/>
      <c r="G764" s="113"/>
      <c r="H764" s="113"/>
      <c r="I764" s="113"/>
      <c r="J764" s="113"/>
      <c r="K764" s="113"/>
      <c r="L764" s="113"/>
      <c r="M764" s="113"/>
      <c r="N764" s="113"/>
      <c r="O764" s="113"/>
      <c r="P764" s="113"/>
      <c r="Q764" s="113"/>
      <c r="R764" s="113"/>
      <c r="S764" s="113"/>
      <c r="T764" s="113"/>
      <c r="U764" s="113"/>
      <c r="V764" s="113"/>
      <c r="W764" s="113"/>
      <c r="X764" s="113"/>
      <c r="Y764" s="113"/>
      <c r="Z764" s="113"/>
    </row>
    <row r="765" spans="1:26" ht="12.75" customHeight="1" x14ac:dyDescent="0.15">
      <c r="A765" s="113"/>
      <c r="B765" s="113"/>
      <c r="C765" s="113"/>
      <c r="D765" s="113"/>
      <c r="E765" s="113"/>
      <c r="F765" s="113"/>
      <c r="G765" s="113"/>
      <c r="H765" s="113"/>
      <c r="I765" s="113"/>
      <c r="J765" s="113"/>
      <c r="K765" s="113"/>
      <c r="L765" s="113"/>
      <c r="M765" s="113"/>
      <c r="N765" s="113"/>
      <c r="O765" s="113"/>
      <c r="P765" s="113"/>
      <c r="Q765" s="113"/>
      <c r="R765" s="113"/>
      <c r="S765" s="113"/>
      <c r="T765" s="113"/>
      <c r="U765" s="113"/>
      <c r="V765" s="113"/>
      <c r="W765" s="113"/>
      <c r="X765" s="113"/>
      <c r="Y765" s="113"/>
      <c r="Z765" s="113"/>
    </row>
    <row r="766" spans="1:26" ht="12.75" customHeight="1" x14ac:dyDescent="0.15">
      <c r="A766" s="113"/>
      <c r="B766" s="113"/>
      <c r="C766" s="113"/>
      <c r="D766" s="113"/>
      <c r="E766" s="113"/>
      <c r="F766" s="113"/>
      <c r="G766" s="113"/>
      <c r="H766" s="113"/>
      <c r="I766" s="113"/>
      <c r="J766" s="113"/>
      <c r="K766" s="113"/>
      <c r="L766" s="113"/>
      <c r="M766" s="113"/>
      <c r="N766" s="113"/>
      <c r="O766" s="113"/>
      <c r="P766" s="113"/>
      <c r="Q766" s="113"/>
      <c r="R766" s="113"/>
      <c r="S766" s="113"/>
      <c r="T766" s="113"/>
      <c r="U766" s="113"/>
      <c r="V766" s="113"/>
      <c r="W766" s="113"/>
      <c r="X766" s="113"/>
      <c r="Y766" s="113"/>
      <c r="Z766" s="113"/>
    </row>
    <row r="767" spans="1:26" ht="12.75" customHeight="1" x14ac:dyDescent="0.15">
      <c r="A767" s="113"/>
      <c r="B767" s="113"/>
      <c r="C767" s="113"/>
      <c r="D767" s="113"/>
      <c r="E767" s="113"/>
      <c r="F767" s="113"/>
      <c r="G767" s="113"/>
      <c r="H767" s="113"/>
      <c r="I767" s="113"/>
      <c r="J767" s="113"/>
      <c r="K767" s="113"/>
      <c r="L767" s="113"/>
      <c r="M767" s="113"/>
      <c r="N767" s="113"/>
      <c r="O767" s="113"/>
      <c r="P767" s="113"/>
      <c r="Q767" s="113"/>
      <c r="R767" s="113"/>
      <c r="S767" s="113"/>
      <c r="T767" s="113"/>
      <c r="U767" s="113"/>
      <c r="V767" s="113"/>
      <c r="W767" s="113"/>
      <c r="X767" s="113"/>
      <c r="Y767" s="113"/>
      <c r="Z767" s="113"/>
    </row>
    <row r="768" spans="1:26" ht="12.75" customHeight="1" x14ac:dyDescent="0.15">
      <c r="A768" s="113"/>
      <c r="B768" s="113"/>
      <c r="C768" s="113"/>
      <c r="D768" s="113"/>
      <c r="E768" s="113"/>
      <c r="F768" s="113"/>
      <c r="G768" s="113"/>
      <c r="H768" s="113"/>
      <c r="I768" s="113"/>
      <c r="J768" s="113"/>
      <c r="K768" s="113"/>
      <c r="L768" s="113"/>
      <c r="M768" s="113"/>
      <c r="N768" s="113"/>
      <c r="O768" s="113"/>
      <c r="P768" s="113"/>
      <c r="Q768" s="113"/>
      <c r="R768" s="113"/>
      <c r="S768" s="113"/>
      <c r="T768" s="113"/>
      <c r="U768" s="113"/>
      <c r="V768" s="113"/>
      <c r="W768" s="113"/>
      <c r="X768" s="113"/>
      <c r="Y768" s="113"/>
      <c r="Z768" s="113"/>
    </row>
    <row r="769" spans="1:26" ht="12.75" customHeight="1" x14ac:dyDescent="0.15">
      <c r="A769" s="113"/>
      <c r="B769" s="113"/>
      <c r="C769" s="113"/>
      <c r="D769" s="113"/>
      <c r="E769" s="113"/>
      <c r="F769" s="113"/>
      <c r="G769" s="113"/>
      <c r="H769" s="113"/>
      <c r="I769" s="113"/>
      <c r="J769" s="113"/>
      <c r="K769" s="113"/>
      <c r="L769" s="113"/>
      <c r="M769" s="113"/>
      <c r="N769" s="113"/>
      <c r="O769" s="113"/>
      <c r="P769" s="113"/>
      <c r="Q769" s="113"/>
      <c r="R769" s="113"/>
      <c r="S769" s="113"/>
      <c r="T769" s="113"/>
      <c r="U769" s="113"/>
      <c r="V769" s="113"/>
      <c r="W769" s="113"/>
      <c r="X769" s="113"/>
      <c r="Y769" s="113"/>
      <c r="Z769" s="113"/>
    </row>
    <row r="770" spans="1:26" ht="12.75" customHeight="1" x14ac:dyDescent="0.15">
      <c r="A770" s="113"/>
      <c r="B770" s="113"/>
      <c r="C770" s="113"/>
      <c r="D770" s="113"/>
      <c r="E770" s="113"/>
      <c r="F770" s="113"/>
      <c r="G770" s="113"/>
      <c r="H770" s="113"/>
      <c r="I770" s="113"/>
      <c r="J770" s="113"/>
      <c r="K770" s="113"/>
      <c r="L770" s="113"/>
      <c r="M770" s="113"/>
      <c r="N770" s="113"/>
      <c r="O770" s="113"/>
      <c r="P770" s="113"/>
      <c r="Q770" s="113"/>
      <c r="R770" s="113"/>
      <c r="S770" s="113"/>
      <c r="T770" s="113"/>
      <c r="U770" s="113"/>
      <c r="V770" s="113"/>
      <c r="W770" s="113"/>
      <c r="X770" s="113"/>
      <c r="Y770" s="113"/>
      <c r="Z770" s="113"/>
    </row>
    <row r="771" spans="1:26" ht="12.75" customHeight="1" x14ac:dyDescent="0.15">
      <c r="A771" s="113"/>
      <c r="B771" s="113"/>
      <c r="C771" s="113"/>
      <c r="D771" s="113"/>
      <c r="E771" s="113"/>
      <c r="F771" s="113"/>
      <c r="G771" s="113"/>
      <c r="H771" s="113"/>
      <c r="I771" s="113"/>
      <c r="J771" s="113"/>
      <c r="K771" s="113"/>
      <c r="L771" s="113"/>
      <c r="M771" s="113"/>
      <c r="N771" s="113"/>
      <c r="O771" s="113"/>
      <c r="P771" s="113"/>
      <c r="Q771" s="113"/>
      <c r="R771" s="113"/>
      <c r="S771" s="113"/>
      <c r="T771" s="113"/>
      <c r="U771" s="113"/>
      <c r="V771" s="113"/>
      <c r="W771" s="113"/>
      <c r="X771" s="113"/>
      <c r="Y771" s="113"/>
      <c r="Z771" s="113"/>
    </row>
    <row r="772" spans="1:26" ht="12.75" customHeight="1" x14ac:dyDescent="0.15">
      <c r="A772" s="113"/>
      <c r="B772" s="113"/>
      <c r="C772" s="113"/>
      <c r="D772" s="113"/>
      <c r="E772" s="113"/>
      <c r="F772" s="113"/>
      <c r="G772" s="113"/>
      <c r="H772" s="113"/>
      <c r="I772" s="113"/>
      <c r="J772" s="113"/>
      <c r="K772" s="113"/>
      <c r="L772" s="113"/>
      <c r="M772" s="113"/>
      <c r="N772" s="113"/>
      <c r="O772" s="113"/>
      <c r="P772" s="113"/>
      <c r="Q772" s="113"/>
      <c r="R772" s="113"/>
      <c r="S772" s="113"/>
      <c r="T772" s="113"/>
      <c r="U772" s="113"/>
      <c r="V772" s="113"/>
      <c r="W772" s="113"/>
      <c r="X772" s="113"/>
      <c r="Y772" s="113"/>
      <c r="Z772" s="113"/>
    </row>
    <row r="773" spans="1:26" ht="12.75" customHeight="1" x14ac:dyDescent="0.15">
      <c r="A773" s="113"/>
      <c r="B773" s="113"/>
      <c r="C773" s="113"/>
      <c r="D773" s="113"/>
      <c r="E773" s="113"/>
      <c r="F773" s="113"/>
      <c r="G773" s="113"/>
      <c r="H773" s="113"/>
      <c r="I773" s="113"/>
      <c r="J773" s="113"/>
      <c r="K773" s="113"/>
      <c r="L773" s="113"/>
      <c r="M773" s="113"/>
      <c r="N773" s="113"/>
      <c r="O773" s="113"/>
      <c r="P773" s="113"/>
      <c r="Q773" s="113"/>
      <c r="R773" s="113"/>
      <c r="S773" s="113"/>
      <c r="T773" s="113"/>
      <c r="U773" s="113"/>
      <c r="V773" s="113"/>
      <c r="W773" s="113"/>
      <c r="X773" s="113"/>
      <c r="Y773" s="113"/>
      <c r="Z773" s="113"/>
    </row>
    <row r="774" spans="1:26" ht="12.75" customHeight="1" x14ac:dyDescent="0.15">
      <c r="A774" s="113"/>
      <c r="B774" s="113"/>
      <c r="C774" s="113"/>
      <c r="D774" s="113"/>
      <c r="E774" s="113"/>
      <c r="F774" s="113"/>
      <c r="G774" s="113"/>
      <c r="H774" s="113"/>
      <c r="I774" s="113"/>
      <c r="J774" s="113"/>
      <c r="K774" s="113"/>
      <c r="L774" s="113"/>
      <c r="M774" s="113"/>
      <c r="N774" s="113"/>
      <c r="O774" s="113"/>
      <c r="P774" s="113"/>
      <c r="Q774" s="113"/>
      <c r="R774" s="113"/>
      <c r="S774" s="113"/>
      <c r="T774" s="113"/>
      <c r="U774" s="113"/>
      <c r="V774" s="113"/>
      <c r="W774" s="113"/>
      <c r="X774" s="113"/>
      <c r="Y774" s="113"/>
      <c r="Z774" s="113"/>
    </row>
    <row r="775" spans="1:26" ht="12.75" customHeight="1" x14ac:dyDescent="0.15">
      <c r="A775" s="113"/>
      <c r="B775" s="113"/>
      <c r="C775" s="113"/>
      <c r="D775" s="113"/>
      <c r="E775" s="113"/>
      <c r="F775" s="113"/>
      <c r="G775" s="113"/>
      <c r="H775" s="113"/>
      <c r="I775" s="113"/>
      <c r="J775" s="113"/>
      <c r="K775" s="113"/>
      <c r="L775" s="113"/>
      <c r="M775" s="113"/>
      <c r="N775" s="113"/>
      <c r="O775" s="113"/>
      <c r="P775" s="113"/>
      <c r="Q775" s="113"/>
      <c r="R775" s="113"/>
      <c r="S775" s="113"/>
      <c r="T775" s="113"/>
      <c r="U775" s="113"/>
      <c r="V775" s="113"/>
      <c r="W775" s="113"/>
      <c r="X775" s="113"/>
      <c r="Y775" s="113"/>
      <c r="Z775" s="113"/>
    </row>
    <row r="776" spans="1:26" ht="12.75" customHeight="1" x14ac:dyDescent="0.15">
      <c r="A776" s="113"/>
      <c r="B776" s="113"/>
      <c r="C776" s="113"/>
      <c r="D776" s="113"/>
      <c r="E776" s="113"/>
      <c r="F776" s="113"/>
      <c r="G776" s="113"/>
      <c r="H776" s="113"/>
      <c r="I776" s="113"/>
      <c r="J776" s="113"/>
      <c r="K776" s="113"/>
      <c r="L776" s="113"/>
      <c r="M776" s="113"/>
      <c r="N776" s="113"/>
      <c r="O776" s="113"/>
      <c r="P776" s="113"/>
      <c r="Q776" s="113"/>
      <c r="R776" s="113"/>
      <c r="S776" s="113"/>
      <c r="T776" s="113"/>
      <c r="U776" s="113"/>
      <c r="V776" s="113"/>
      <c r="W776" s="113"/>
      <c r="X776" s="113"/>
      <c r="Y776" s="113"/>
      <c r="Z776" s="113"/>
    </row>
    <row r="777" spans="1:26" ht="12.75" customHeight="1" x14ac:dyDescent="0.15">
      <c r="A777" s="113"/>
      <c r="B777" s="113"/>
      <c r="C777" s="113"/>
      <c r="D777" s="113"/>
      <c r="E777" s="113"/>
      <c r="F777" s="113"/>
      <c r="G777" s="113"/>
      <c r="H777" s="113"/>
      <c r="I777" s="113"/>
      <c r="J777" s="113"/>
      <c r="K777" s="113"/>
      <c r="L777" s="113"/>
      <c r="M777" s="113"/>
      <c r="N777" s="113"/>
      <c r="O777" s="113"/>
      <c r="P777" s="113"/>
      <c r="Q777" s="113"/>
      <c r="R777" s="113"/>
      <c r="S777" s="113"/>
      <c r="T777" s="113"/>
      <c r="U777" s="113"/>
      <c r="V777" s="113"/>
      <c r="W777" s="113"/>
      <c r="X777" s="113"/>
      <c r="Y777" s="113"/>
      <c r="Z777" s="113"/>
    </row>
    <row r="778" spans="1:26" ht="12.75" customHeight="1" x14ac:dyDescent="0.15">
      <c r="A778" s="113"/>
      <c r="B778" s="113"/>
      <c r="C778" s="113"/>
      <c r="D778" s="113"/>
      <c r="E778" s="113"/>
      <c r="F778" s="113"/>
      <c r="G778" s="113"/>
      <c r="H778" s="113"/>
      <c r="I778" s="113"/>
      <c r="J778" s="113"/>
      <c r="K778" s="113"/>
      <c r="L778" s="113"/>
      <c r="M778" s="113"/>
      <c r="N778" s="113"/>
      <c r="O778" s="113"/>
      <c r="P778" s="113"/>
      <c r="Q778" s="113"/>
      <c r="R778" s="113"/>
      <c r="S778" s="113"/>
      <c r="T778" s="113"/>
      <c r="U778" s="113"/>
      <c r="V778" s="113"/>
      <c r="W778" s="113"/>
      <c r="X778" s="113"/>
      <c r="Y778" s="113"/>
      <c r="Z778" s="113"/>
    </row>
    <row r="779" spans="1:26" ht="12.75" customHeight="1" x14ac:dyDescent="0.15">
      <c r="A779" s="113"/>
      <c r="B779" s="113"/>
      <c r="C779" s="113"/>
      <c r="D779" s="113"/>
      <c r="E779" s="113"/>
      <c r="F779" s="113"/>
      <c r="G779" s="113"/>
      <c r="H779" s="113"/>
      <c r="I779" s="113"/>
      <c r="J779" s="113"/>
      <c r="K779" s="113"/>
      <c r="L779" s="113"/>
      <c r="M779" s="113"/>
      <c r="N779" s="113"/>
      <c r="O779" s="113"/>
      <c r="P779" s="113"/>
      <c r="Q779" s="113"/>
      <c r="R779" s="113"/>
      <c r="S779" s="113"/>
      <c r="T779" s="113"/>
      <c r="U779" s="113"/>
      <c r="V779" s="113"/>
      <c r="W779" s="113"/>
      <c r="X779" s="113"/>
      <c r="Y779" s="113"/>
      <c r="Z779" s="113"/>
    </row>
    <row r="780" spans="1:26" ht="12.75" customHeight="1" x14ac:dyDescent="0.15">
      <c r="A780" s="113"/>
      <c r="B780" s="113"/>
      <c r="C780" s="113"/>
      <c r="D780" s="113"/>
      <c r="E780" s="113"/>
      <c r="F780" s="113"/>
      <c r="G780" s="113"/>
      <c r="H780" s="113"/>
      <c r="I780" s="113"/>
      <c r="J780" s="113"/>
      <c r="K780" s="113"/>
      <c r="L780" s="113"/>
      <c r="M780" s="113"/>
      <c r="N780" s="113"/>
      <c r="O780" s="113"/>
      <c r="P780" s="113"/>
      <c r="Q780" s="113"/>
      <c r="R780" s="113"/>
      <c r="S780" s="113"/>
      <c r="T780" s="113"/>
      <c r="U780" s="113"/>
      <c r="V780" s="113"/>
      <c r="W780" s="113"/>
      <c r="X780" s="113"/>
      <c r="Y780" s="113"/>
      <c r="Z780" s="113"/>
    </row>
    <row r="781" spans="1:26" ht="12.75" customHeight="1" x14ac:dyDescent="0.15">
      <c r="A781" s="113"/>
      <c r="B781" s="113"/>
      <c r="C781" s="113"/>
      <c r="D781" s="113"/>
      <c r="E781" s="113"/>
      <c r="F781" s="113"/>
      <c r="G781" s="113"/>
      <c r="H781" s="113"/>
      <c r="I781" s="113"/>
      <c r="J781" s="113"/>
      <c r="K781" s="113"/>
      <c r="L781" s="113"/>
      <c r="M781" s="113"/>
      <c r="N781" s="113"/>
      <c r="O781" s="113"/>
      <c r="P781" s="113"/>
      <c r="Q781" s="113"/>
      <c r="R781" s="113"/>
      <c r="S781" s="113"/>
      <c r="T781" s="113"/>
      <c r="U781" s="113"/>
      <c r="V781" s="113"/>
      <c r="W781" s="113"/>
      <c r="X781" s="113"/>
      <c r="Y781" s="113"/>
      <c r="Z781" s="113"/>
    </row>
    <row r="782" spans="1:26" ht="12.75" customHeight="1" x14ac:dyDescent="0.15">
      <c r="A782" s="113"/>
      <c r="B782" s="113"/>
      <c r="C782" s="113"/>
      <c r="D782" s="113"/>
      <c r="E782" s="113"/>
      <c r="F782" s="113"/>
      <c r="G782" s="113"/>
      <c r="H782" s="113"/>
      <c r="I782" s="113"/>
      <c r="J782" s="113"/>
      <c r="K782" s="113"/>
      <c r="L782" s="113"/>
      <c r="M782" s="113"/>
      <c r="N782" s="113"/>
      <c r="O782" s="113"/>
      <c r="P782" s="113"/>
      <c r="Q782" s="113"/>
      <c r="R782" s="113"/>
      <c r="S782" s="113"/>
      <c r="T782" s="113"/>
      <c r="U782" s="113"/>
      <c r="V782" s="113"/>
      <c r="W782" s="113"/>
      <c r="X782" s="113"/>
      <c r="Y782" s="113"/>
      <c r="Z782" s="113"/>
    </row>
    <row r="783" spans="1:26" ht="12.75" customHeight="1" x14ac:dyDescent="0.15">
      <c r="A783" s="113"/>
      <c r="B783" s="113"/>
      <c r="C783" s="113"/>
      <c r="D783" s="113"/>
      <c r="E783" s="113"/>
      <c r="F783" s="113"/>
      <c r="G783" s="113"/>
      <c r="H783" s="113"/>
      <c r="I783" s="113"/>
      <c r="J783" s="113"/>
      <c r="K783" s="113"/>
      <c r="L783" s="113"/>
      <c r="M783" s="113"/>
      <c r="N783" s="113"/>
      <c r="O783" s="113"/>
      <c r="P783" s="113"/>
      <c r="Q783" s="113"/>
      <c r="R783" s="113"/>
      <c r="S783" s="113"/>
      <c r="T783" s="113"/>
      <c r="U783" s="113"/>
      <c r="V783" s="113"/>
      <c r="W783" s="113"/>
      <c r="X783" s="113"/>
      <c r="Y783" s="113"/>
      <c r="Z783" s="113"/>
    </row>
    <row r="784" spans="1:26" ht="12.75" customHeight="1" x14ac:dyDescent="0.15">
      <c r="A784" s="113"/>
      <c r="B784" s="113"/>
      <c r="C784" s="113"/>
      <c r="D784" s="113"/>
      <c r="E784" s="113"/>
      <c r="F784" s="113"/>
      <c r="G784" s="113"/>
      <c r="H784" s="113"/>
      <c r="I784" s="113"/>
      <c r="J784" s="113"/>
      <c r="K784" s="113"/>
      <c r="L784" s="113"/>
      <c r="M784" s="113"/>
      <c r="N784" s="113"/>
      <c r="O784" s="113"/>
      <c r="P784" s="113"/>
      <c r="Q784" s="113"/>
      <c r="R784" s="113"/>
      <c r="S784" s="113"/>
      <c r="T784" s="113"/>
      <c r="U784" s="113"/>
      <c r="V784" s="113"/>
      <c r="W784" s="113"/>
      <c r="X784" s="113"/>
      <c r="Y784" s="113"/>
      <c r="Z784" s="113"/>
    </row>
    <row r="785" spans="1:26" ht="12.75" customHeight="1" x14ac:dyDescent="0.15">
      <c r="A785" s="113"/>
      <c r="B785" s="113"/>
      <c r="C785" s="113"/>
      <c r="D785" s="113"/>
      <c r="E785" s="113"/>
      <c r="F785" s="113"/>
      <c r="G785" s="113"/>
      <c r="H785" s="113"/>
      <c r="I785" s="113"/>
      <c r="J785" s="113"/>
      <c r="K785" s="113"/>
      <c r="L785" s="113"/>
      <c r="M785" s="113"/>
      <c r="N785" s="113"/>
      <c r="O785" s="113"/>
      <c r="P785" s="113"/>
      <c r="Q785" s="113"/>
      <c r="R785" s="113"/>
      <c r="S785" s="113"/>
      <c r="T785" s="113"/>
      <c r="U785" s="113"/>
      <c r="V785" s="113"/>
      <c r="W785" s="113"/>
      <c r="X785" s="113"/>
      <c r="Y785" s="113"/>
      <c r="Z785" s="113"/>
    </row>
    <row r="786" spans="1:26" ht="12.75" customHeight="1" x14ac:dyDescent="0.15">
      <c r="A786" s="113"/>
      <c r="B786" s="113"/>
      <c r="C786" s="113"/>
      <c r="D786" s="113"/>
      <c r="E786" s="113"/>
      <c r="F786" s="113"/>
      <c r="G786" s="113"/>
      <c r="H786" s="113"/>
      <c r="I786" s="113"/>
      <c r="J786" s="113"/>
      <c r="K786" s="113"/>
      <c r="L786" s="113"/>
      <c r="M786" s="113"/>
      <c r="N786" s="113"/>
      <c r="O786" s="113"/>
      <c r="P786" s="113"/>
      <c r="Q786" s="113"/>
      <c r="R786" s="113"/>
      <c r="S786" s="113"/>
      <c r="T786" s="113"/>
      <c r="U786" s="113"/>
      <c r="V786" s="113"/>
      <c r="W786" s="113"/>
      <c r="X786" s="113"/>
      <c r="Y786" s="113"/>
      <c r="Z786" s="113"/>
    </row>
    <row r="787" spans="1:26" ht="12.75" customHeight="1" x14ac:dyDescent="0.15">
      <c r="A787" s="113"/>
      <c r="B787" s="113"/>
      <c r="C787" s="113"/>
      <c r="D787" s="113"/>
      <c r="E787" s="113"/>
      <c r="F787" s="113"/>
      <c r="G787" s="113"/>
      <c r="H787" s="113"/>
      <c r="I787" s="113"/>
      <c r="J787" s="113"/>
      <c r="K787" s="113"/>
      <c r="L787" s="113"/>
      <c r="M787" s="113"/>
      <c r="N787" s="113"/>
      <c r="O787" s="113"/>
      <c r="P787" s="113"/>
      <c r="Q787" s="113"/>
      <c r="R787" s="113"/>
      <c r="S787" s="113"/>
      <c r="T787" s="113"/>
      <c r="U787" s="113"/>
      <c r="V787" s="113"/>
      <c r="W787" s="113"/>
      <c r="X787" s="113"/>
      <c r="Y787" s="113"/>
      <c r="Z787" s="113"/>
    </row>
    <row r="788" spans="1:26" ht="12.75" customHeight="1" x14ac:dyDescent="0.15">
      <c r="A788" s="113"/>
      <c r="B788" s="113"/>
      <c r="C788" s="113"/>
      <c r="D788" s="113"/>
      <c r="E788" s="113"/>
      <c r="F788" s="113"/>
      <c r="G788" s="113"/>
      <c r="H788" s="113"/>
      <c r="I788" s="113"/>
      <c r="J788" s="113"/>
      <c r="K788" s="113"/>
      <c r="L788" s="113"/>
      <c r="M788" s="113"/>
      <c r="N788" s="113"/>
      <c r="O788" s="113"/>
      <c r="P788" s="113"/>
      <c r="Q788" s="113"/>
      <c r="R788" s="113"/>
      <c r="S788" s="113"/>
      <c r="T788" s="113"/>
      <c r="U788" s="113"/>
      <c r="V788" s="113"/>
      <c r="W788" s="113"/>
      <c r="X788" s="113"/>
      <c r="Y788" s="113"/>
      <c r="Z788" s="113"/>
    </row>
    <row r="789" spans="1:26" ht="12.75" customHeight="1" x14ac:dyDescent="0.15">
      <c r="A789" s="113"/>
      <c r="B789" s="113"/>
      <c r="C789" s="113"/>
      <c r="D789" s="113"/>
      <c r="E789" s="113"/>
      <c r="F789" s="113"/>
      <c r="G789" s="113"/>
      <c r="H789" s="113"/>
      <c r="I789" s="113"/>
      <c r="J789" s="113"/>
      <c r="K789" s="113"/>
      <c r="L789" s="113"/>
      <c r="M789" s="113"/>
      <c r="N789" s="113"/>
      <c r="O789" s="113"/>
      <c r="P789" s="113"/>
      <c r="Q789" s="113"/>
      <c r="R789" s="113"/>
      <c r="S789" s="113"/>
      <c r="T789" s="113"/>
      <c r="U789" s="113"/>
      <c r="V789" s="113"/>
      <c r="W789" s="113"/>
      <c r="X789" s="113"/>
      <c r="Y789" s="113"/>
      <c r="Z789" s="113"/>
    </row>
    <row r="790" spans="1:26" ht="12.75" customHeight="1" x14ac:dyDescent="0.15">
      <c r="A790" s="113"/>
      <c r="B790" s="113"/>
      <c r="C790" s="113"/>
      <c r="D790" s="113"/>
      <c r="E790" s="113"/>
      <c r="F790" s="113"/>
      <c r="G790" s="113"/>
      <c r="H790" s="113"/>
      <c r="I790" s="113"/>
      <c r="J790" s="113"/>
      <c r="K790" s="113"/>
      <c r="L790" s="113"/>
      <c r="M790" s="113"/>
      <c r="N790" s="113"/>
      <c r="O790" s="113"/>
      <c r="P790" s="113"/>
      <c r="Q790" s="113"/>
      <c r="R790" s="113"/>
      <c r="S790" s="113"/>
      <c r="T790" s="113"/>
      <c r="U790" s="113"/>
      <c r="V790" s="113"/>
      <c r="W790" s="113"/>
      <c r="X790" s="113"/>
      <c r="Y790" s="113"/>
      <c r="Z790" s="113"/>
    </row>
    <row r="791" spans="1:26" ht="12.75" customHeight="1" x14ac:dyDescent="0.15">
      <c r="A791" s="113"/>
      <c r="B791" s="113"/>
      <c r="C791" s="113"/>
      <c r="D791" s="113"/>
      <c r="E791" s="113"/>
      <c r="F791" s="113"/>
      <c r="G791" s="113"/>
      <c r="H791" s="113"/>
      <c r="I791" s="113"/>
      <c r="J791" s="113"/>
      <c r="K791" s="113"/>
      <c r="L791" s="113"/>
      <c r="M791" s="113"/>
      <c r="N791" s="113"/>
      <c r="O791" s="113"/>
      <c r="P791" s="113"/>
      <c r="Q791" s="113"/>
      <c r="R791" s="113"/>
      <c r="S791" s="113"/>
      <c r="T791" s="113"/>
      <c r="U791" s="113"/>
      <c r="V791" s="113"/>
      <c r="W791" s="113"/>
      <c r="X791" s="113"/>
      <c r="Y791" s="113"/>
      <c r="Z791" s="113"/>
    </row>
    <row r="792" spans="1:26" ht="12.75" customHeight="1" x14ac:dyDescent="0.15">
      <c r="A792" s="113"/>
      <c r="B792" s="113"/>
      <c r="C792" s="113"/>
      <c r="D792" s="113"/>
      <c r="E792" s="113"/>
      <c r="F792" s="113"/>
      <c r="G792" s="113"/>
      <c r="H792" s="113"/>
      <c r="I792" s="113"/>
      <c r="J792" s="113"/>
      <c r="K792" s="113"/>
      <c r="L792" s="113"/>
      <c r="M792" s="113"/>
      <c r="N792" s="113"/>
      <c r="O792" s="113"/>
      <c r="P792" s="113"/>
      <c r="Q792" s="113"/>
      <c r="R792" s="113"/>
      <c r="S792" s="113"/>
      <c r="T792" s="113"/>
      <c r="U792" s="113"/>
      <c r="V792" s="113"/>
      <c r="W792" s="113"/>
      <c r="X792" s="113"/>
      <c r="Y792" s="113"/>
      <c r="Z792" s="113"/>
    </row>
    <row r="793" spans="1:26" ht="12.75" customHeight="1" x14ac:dyDescent="0.15">
      <c r="A793" s="113"/>
      <c r="B793" s="113"/>
      <c r="C793" s="113"/>
      <c r="D793" s="113"/>
      <c r="E793" s="113"/>
      <c r="F793" s="113"/>
      <c r="G793" s="113"/>
      <c r="H793" s="113"/>
      <c r="I793" s="113"/>
      <c r="J793" s="113"/>
      <c r="K793" s="113"/>
      <c r="L793" s="113"/>
      <c r="M793" s="113"/>
      <c r="N793" s="113"/>
      <c r="O793" s="113"/>
      <c r="P793" s="113"/>
      <c r="Q793" s="113"/>
      <c r="R793" s="113"/>
      <c r="S793" s="113"/>
      <c r="T793" s="113"/>
      <c r="U793" s="113"/>
      <c r="V793" s="113"/>
      <c r="W793" s="113"/>
      <c r="X793" s="113"/>
      <c r="Y793" s="113"/>
      <c r="Z793" s="113"/>
    </row>
    <row r="794" spans="1:26" ht="12.75" customHeight="1" x14ac:dyDescent="0.15">
      <c r="A794" s="113"/>
      <c r="B794" s="113"/>
      <c r="C794" s="113"/>
      <c r="D794" s="113"/>
      <c r="E794" s="113"/>
      <c r="F794" s="113"/>
      <c r="G794" s="113"/>
      <c r="H794" s="113"/>
      <c r="I794" s="113"/>
      <c r="J794" s="113"/>
      <c r="K794" s="113"/>
      <c r="L794" s="113"/>
      <c r="M794" s="113"/>
      <c r="N794" s="113"/>
      <c r="O794" s="113"/>
      <c r="P794" s="113"/>
      <c r="Q794" s="113"/>
      <c r="R794" s="113"/>
      <c r="S794" s="113"/>
      <c r="T794" s="113"/>
      <c r="U794" s="113"/>
      <c r="V794" s="113"/>
      <c r="W794" s="113"/>
      <c r="X794" s="113"/>
      <c r="Y794" s="113"/>
      <c r="Z794" s="113"/>
    </row>
    <row r="795" spans="1:26" ht="12.75" customHeight="1" x14ac:dyDescent="0.15">
      <c r="A795" s="113"/>
      <c r="B795" s="113"/>
      <c r="C795" s="113"/>
      <c r="D795" s="113"/>
      <c r="E795" s="113"/>
      <c r="F795" s="113"/>
      <c r="G795" s="113"/>
      <c r="H795" s="113"/>
      <c r="I795" s="113"/>
      <c r="J795" s="113"/>
      <c r="K795" s="113"/>
      <c r="L795" s="113"/>
      <c r="M795" s="113"/>
      <c r="N795" s="113"/>
      <c r="O795" s="113"/>
      <c r="P795" s="113"/>
      <c r="Q795" s="113"/>
      <c r="R795" s="113"/>
      <c r="S795" s="113"/>
      <c r="T795" s="113"/>
      <c r="U795" s="113"/>
      <c r="V795" s="113"/>
      <c r="W795" s="113"/>
      <c r="X795" s="113"/>
      <c r="Y795" s="113"/>
      <c r="Z795" s="113"/>
    </row>
    <row r="796" spans="1:26" ht="12.75" customHeight="1" x14ac:dyDescent="0.15">
      <c r="A796" s="113"/>
      <c r="B796" s="113"/>
      <c r="C796" s="113"/>
      <c r="D796" s="113"/>
      <c r="E796" s="113"/>
      <c r="F796" s="113"/>
      <c r="G796" s="113"/>
      <c r="H796" s="113"/>
      <c r="I796" s="113"/>
      <c r="J796" s="113"/>
      <c r="K796" s="113"/>
      <c r="L796" s="113"/>
      <c r="M796" s="113"/>
      <c r="N796" s="113"/>
      <c r="O796" s="113"/>
      <c r="P796" s="113"/>
      <c r="Q796" s="113"/>
      <c r="R796" s="113"/>
      <c r="S796" s="113"/>
      <c r="T796" s="113"/>
      <c r="U796" s="113"/>
      <c r="V796" s="113"/>
      <c r="W796" s="113"/>
      <c r="X796" s="113"/>
      <c r="Y796" s="113"/>
      <c r="Z796" s="113"/>
    </row>
    <row r="797" spans="1:26" ht="12.75" customHeight="1" x14ac:dyDescent="0.15">
      <c r="A797" s="113"/>
      <c r="B797" s="113"/>
      <c r="C797" s="113"/>
      <c r="D797" s="113"/>
      <c r="E797" s="113"/>
      <c r="F797" s="113"/>
      <c r="G797" s="113"/>
      <c r="H797" s="113"/>
      <c r="I797" s="113"/>
      <c r="J797" s="113"/>
      <c r="K797" s="113"/>
      <c r="L797" s="113"/>
      <c r="M797" s="113"/>
      <c r="N797" s="113"/>
      <c r="O797" s="113"/>
      <c r="P797" s="113"/>
      <c r="Q797" s="113"/>
      <c r="R797" s="113"/>
      <c r="S797" s="113"/>
      <c r="T797" s="113"/>
      <c r="U797" s="113"/>
      <c r="V797" s="113"/>
      <c r="W797" s="113"/>
      <c r="X797" s="113"/>
      <c r="Y797" s="113"/>
      <c r="Z797" s="113"/>
    </row>
    <row r="798" spans="1:26" ht="12.75" customHeight="1" x14ac:dyDescent="0.15">
      <c r="A798" s="113"/>
      <c r="B798" s="113"/>
      <c r="C798" s="113"/>
      <c r="D798" s="113"/>
      <c r="E798" s="113"/>
      <c r="F798" s="113"/>
      <c r="G798" s="113"/>
      <c r="H798" s="113"/>
      <c r="I798" s="113"/>
      <c r="J798" s="113"/>
      <c r="K798" s="113"/>
      <c r="L798" s="113"/>
      <c r="M798" s="113"/>
      <c r="N798" s="113"/>
      <c r="O798" s="113"/>
      <c r="P798" s="113"/>
      <c r="Q798" s="113"/>
      <c r="R798" s="113"/>
      <c r="S798" s="113"/>
      <c r="T798" s="113"/>
      <c r="U798" s="113"/>
      <c r="V798" s="113"/>
      <c r="W798" s="113"/>
      <c r="X798" s="113"/>
      <c r="Y798" s="113"/>
      <c r="Z798" s="113"/>
    </row>
    <row r="799" spans="1:26" ht="12.75" customHeight="1" x14ac:dyDescent="0.15">
      <c r="A799" s="113"/>
      <c r="B799" s="113"/>
      <c r="C799" s="113"/>
      <c r="D799" s="113"/>
      <c r="E799" s="113"/>
      <c r="F799" s="113"/>
      <c r="G799" s="113"/>
      <c r="H799" s="113"/>
      <c r="I799" s="113"/>
      <c r="J799" s="113"/>
      <c r="K799" s="113"/>
      <c r="L799" s="113"/>
      <c r="M799" s="113"/>
      <c r="N799" s="113"/>
      <c r="O799" s="113"/>
      <c r="P799" s="113"/>
      <c r="Q799" s="113"/>
      <c r="R799" s="113"/>
      <c r="S799" s="113"/>
      <c r="T799" s="113"/>
      <c r="U799" s="113"/>
      <c r="V799" s="113"/>
      <c r="W799" s="113"/>
      <c r="X799" s="113"/>
      <c r="Y799" s="113"/>
      <c r="Z799" s="113"/>
    </row>
    <row r="800" spans="1:26" ht="12.75" customHeight="1" x14ac:dyDescent="0.15">
      <c r="A800" s="113"/>
      <c r="B800" s="113"/>
      <c r="C800" s="113"/>
      <c r="D800" s="113"/>
      <c r="E800" s="113"/>
      <c r="F800" s="113"/>
      <c r="G800" s="113"/>
      <c r="H800" s="113"/>
      <c r="I800" s="113"/>
      <c r="J800" s="113"/>
      <c r="K800" s="113"/>
      <c r="L800" s="113"/>
      <c r="M800" s="113"/>
      <c r="N800" s="113"/>
      <c r="O800" s="113"/>
      <c r="P800" s="113"/>
      <c r="Q800" s="113"/>
      <c r="R800" s="113"/>
      <c r="S800" s="113"/>
      <c r="T800" s="113"/>
      <c r="U800" s="113"/>
      <c r="V800" s="113"/>
      <c r="W800" s="113"/>
      <c r="X800" s="113"/>
      <c r="Y800" s="113"/>
      <c r="Z800" s="113"/>
    </row>
    <row r="801" spans="1:26" ht="12.75" customHeight="1" x14ac:dyDescent="0.15">
      <c r="A801" s="113"/>
      <c r="B801" s="113"/>
      <c r="C801" s="113"/>
      <c r="D801" s="113"/>
      <c r="E801" s="113"/>
      <c r="F801" s="113"/>
      <c r="G801" s="113"/>
      <c r="H801" s="113"/>
      <c r="I801" s="113"/>
      <c r="J801" s="113"/>
      <c r="K801" s="113"/>
      <c r="L801" s="113"/>
      <c r="M801" s="113"/>
      <c r="N801" s="113"/>
      <c r="O801" s="113"/>
      <c r="P801" s="113"/>
      <c r="Q801" s="113"/>
      <c r="R801" s="113"/>
      <c r="S801" s="113"/>
      <c r="T801" s="113"/>
      <c r="U801" s="113"/>
      <c r="V801" s="113"/>
      <c r="W801" s="113"/>
      <c r="X801" s="113"/>
      <c r="Y801" s="113"/>
      <c r="Z801" s="113"/>
    </row>
    <row r="802" spans="1:26" ht="12.75" customHeight="1" x14ac:dyDescent="0.15">
      <c r="A802" s="113"/>
      <c r="B802" s="113"/>
      <c r="C802" s="113"/>
      <c r="D802" s="113"/>
      <c r="E802" s="113"/>
      <c r="F802" s="113"/>
      <c r="G802" s="113"/>
      <c r="H802" s="113"/>
      <c r="I802" s="113"/>
      <c r="J802" s="113"/>
      <c r="K802" s="113"/>
      <c r="L802" s="113"/>
      <c r="M802" s="113"/>
      <c r="N802" s="113"/>
      <c r="O802" s="113"/>
      <c r="P802" s="113"/>
      <c r="Q802" s="113"/>
      <c r="R802" s="113"/>
      <c r="S802" s="113"/>
      <c r="T802" s="113"/>
      <c r="U802" s="113"/>
      <c r="V802" s="113"/>
      <c r="W802" s="113"/>
      <c r="X802" s="113"/>
      <c r="Y802" s="113"/>
      <c r="Z802" s="113"/>
    </row>
    <row r="803" spans="1:26" ht="12.75" customHeight="1" x14ac:dyDescent="0.15">
      <c r="A803" s="113"/>
      <c r="B803" s="113"/>
      <c r="C803" s="113"/>
      <c r="D803" s="113"/>
      <c r="E803" s="113"/>
      <c r="F803" s="113"/>
      <c r="G803" s="113"/>
      <c r="H803" s="113"/>
      <c r="I803" s="113"/>
      <c r="J803" s="113"/>
      <c r="K803" s="113"/>
      <c r="L803" s="113"/>
      <c r="M803" s="113"/>
      <c r="N803" s="113"/>
      <c r="O803" s="113"/>
      <c r="P803" s="113"/>
      <c r="Q803" s="113"/>
      <c r="R803" s="113"/>
      <c r="S803" s="113"/>
      <c r="T803" s="113"/>
      <c r="U803" s="113"/>
      <c r="V803" s="113"/>
      <c r="W803" s="113"/>
      <c r="X803" s="113"/>
      <c r="Y803" s="113"/>
      <c r="Z803" s="113"/>
    </row>
    <row r="804" spans="1:26" ht="12.75" customHeight="1" x14ac:dyDescent="0.15">
      <c r="A804" s="113"/>
      <c r="B804" s="113"/>
      <c r="C804" s="113"/>
      <c r="D804" s="113"/>
      <c r="E804" s="113"/>
      <c r="F804" s="113"/>
      <c r="G804" s="113"/>
      <c r="H804" s="113"/>
      <c r="I804" s="113"/>
      <c r="J804" s="113"/>
      <c r="K804" s="113"/>
      <c r="L804" s="113"/>
      <c r="M804" s="113"/>
      <c r="N804" s="113"/>
      <c r="O804" s="113"/>
      <c r="P804" s="113"/>
      <c r="Q804" s="113"/>
      <c r="R804" s="113"/>
      <c r="S804" s="113"/>
      <c r="T804" s="113"/>
      <c r="U804" s="113"/>
      <c r="V804" s="113"/>
      <c r="W804" s="113"/>
      <c r="X804" s="113"/>
      <c r="Y804" s="113"/>
      <c r="Z804" s="113"/>
    </row>
    <row r="805" spans="1:26" ht="12.75" customHeight="1" x14ac:dyDescent="0.15">
      <c r="A805" s="113"/>
      <c r="B805" s="113"/>
      <c r="C805" s="113"/>
      <c r="D805" s="113"/>
      <c r="E805" s="113"/>
      <c r="F805" s="113"/>
      <c r="G805" s="113"/>
      <c r="H805" s="113"/>
      <c r="I805" s="113"/>
      <c r="J805" s="113"/>
      <c r="K805" s="113"/>
      <c r="L805" s="113"/>
      <c r="M805" s="113"/>
      <c r="N805" s="113"/>
      <c r="O805" s="113"/>
      <c r="P805" s="113"/>
      <c r="Q805" s="113"/>
      <c r="R805" s="113"/>
      <c r="S805" s="113"/>
      <c r="T805" s="113"/>
      <c r="U805" s="113"/>
      <c r="V805" s="113"/>
      <c r="W805" s="113"/>
      <c r="X805" s="113"/>
      <c r="Y805" s="113"/>
      <c r="Z805" s="113"/>
    </row>
    <row r="806" spans="1:26" ht="12.75" customHeight="1" x14ac:dyDescent="0.15">
      <c r="A806" s="113"/>
      <c r="B806" s="113"/>
      <c r="C806" s="113"/>
      <c r="D806" s="113"/>
      <c r="E806" s="113"/>
      <c r="F806" s="113"/>
      <c r="G806" s="113"/>
      <c r="H806" s="113"/>
      <c r="I806" s="113"/>
      <c r="J806" s="113"/>
      <c r="K806" s="113"/>
      <c r="L806" s="113"/>
      <c r="M806" s="113"/>
      <c r="N806" s="113"/>
      <c r="O806" s="113"/>
      <c r="P806" s="113"/>
      <c r="Q806" s="113"/>
      <c r="R806" s="113"/>
      <c r="S806" s="113"/>
      <c r="T806" s="113"/>
      <c r="U806" s="113"/>
      <c r="V806" s="113"/>
      <c r="W806" s="113"/>
      <c r="X806" s="113"/>
      <c r="Y806" s="113"/>
      <c r="Z806" s="113"/>
    </row>
    <row r="807" spans="1:26" ht="12.75" customHeight="1" x14ac:dyDescent="0.15">
      <c r="A807" s="113"/>
      <c r="B807" s="113"/>
      <c r="C807" s="113"/>
      <c r="D807" s="113"/>
      <c r="E807" s="113"/>
      <c r="F807" s="113"/>
      <c r="G807" s="113"/>
      <c r="H807" s="113"/>
      <c r="I807" s="113"/>
      <c r="J807" s="113"/>
      <c r="K807" s="113"/>
      <c r="L807" s="113"/>
      <c r="M807" s="113"/>
      <c r="N807" s="113"/>
      <c r="O807" s="113"/>
      <c r="P807" s="113"/>
      <c r="Q807" s="113"/>
      <c r="R807" s="113"/>
      <c r="S807" s="113"/>
      <c r="T807" s="113"/>
      <c r="U807" s="113"/>
      <c r="V807" s="113"/>
      <c r="W807" s="113"/>
      <c r="X807" s="113"/>
      <c r="Y807" s="113"/>
      <c r="Z807" s="113"/>
    </row>
    <row r="808" spans="1:26" ht="12.75" customHeight="1" x14ac:dyDescent="0.15">
      <c r="A808" s="113"/>
      <c r="B808" s="113"/>
      <c r="C808" s="113"/>
      <c r="D808" s="113"/>
      <c r="E808" s="113"/>
      <c r="F808" s="113"/>
      <c r="G808" s="113"/>
      <c r="H808" s="113"/>
      <c r="I808" s="113"/>
      <c r="J808" s="113"/>
      <c r="K808" s="113"/>
      <c r="L808" s="113"/>
      <c r="M808" s="113"/>
      <c r="N808" s="113"/>
      <c r="O808" s="113"/>
      <c r="P808" s="113"/>
      <c r="Q808" s="113"/>
      <c r="R808" s="113"/>
      <c r="S808" s="113"/>
      <c r="T808" s="113"/>
      <c r="U808" s="113"/>
      <c r="V808" s="113"/>
      <c r="W808" s="113"/>
      <c r="X808" s="113"/>
      <c r="Y808" s="113"/>
      <c r="Z808" s="113"/>
    </row>
    <row r="809" spans="1:26" ht="12.75" customHeight="1" x14ac:dyDescent="0.15">
      <c r="A809" s="113"/>
      <c r="B809" s="113"/>
      <c r="C809" s="113"/>
      <c r="D809" s="113"/>
      <c r="E809" s="113"/>
      <c r="F809" s="113"/>
      <c r="G809" s="113"/>
      <c r="H809" s="113"/>
      <c r="I809" s="113"/>
      <c r="J809" s="113"/>
      <c r="K809" s="113"/>
      <c r="L809" s="113"/>
      <c r="M809" s="113"/>
      <c r="N809" s="113"/>
      <c r="O809" s="113"/>
      <c r="P809" s="113"/>
      <c r="Q809" s="113"/>
      <c r="R809" s="113"/>
      <c r="S809" s="113"/>
      <c r="T809" s="113"/>
      <c r="U809" s="113"/>
      <c r="V809" s="113"/>
      <c r="W809" s="113"/>
      <c r="X809" s="113"/>
      <c r="Y809" s="113"/>
      <c r="Z809" s="113"/>
    </row>
    <row r="810" spans="1:26" ht="12.75" customHeight="1" x14ac:dyDescent="0.15">
      <c r="A810" s="113"/>
      <c r="B810" s="113"/>
      <c r="C810" s="113"/>
      <c r="D810" s="113"/>
      <c r="E810" s="113"/>
      <c r="F810" s="113"/>
      <c r="G810" s="113"/>
      <c r="H810" s="113"/>
      <c r="I810" s="113"/>
      <c r="J810" s="113"/>
      <c r="K810" s="113"/>
      <c r="L810" s="113"/>
      <c r="M810" s="113"/>
      <c r="N810" s="113"/>
      <c r="O810" s="113"/>
      <c r="P810" s="113"/>
      <c r="Q810" s="113"/>
      <c r="R810" s="113"/>
      <c r="S810" s="113"/>
      <c r="T810" s="113"/>
      <c r="U810" s="113"/>
      <c r="V810" s="113"/>
      <c r="W810" s="113"/>
      <c r="X810" s="113"/>
      <c r="Y810" s="113"/>
      <c r="Z810" s="113"/>
    </row>
    <row r="811" spans="1:26" ht="12.75" customHeight="1" x14ac:dyDescent="0.15">
      <c r="A811" s="113"/>
      <c r="B811" s="113"/>
      <c r="C811" s="113"/>
      <c r="D811" s="113"/>
      <c r="E811" s="113"/>
      <c r="F811" s="113"/>
      <c r="G811" s="113"/>
      <c r="H811" s="113"/>
      <c r="I811" s="113"/>
      <c r="J811" s="113"/>
      <c r="K811" s="113"/>
      <c r="L811" s="113"/>
      <c r="M811" s="113"/>
      <c r="N811" s="113"/>
      <c r="O811" s="113"/>
      <c r="P811" s="113"/>
      <c r="Q811" s="113"/>
      <c r="R811" s="113"/>
      <c r="S811" s="113"/>
      <c r="T811" s="113"/>
      <c r="U811" s="113"/>
      <c r="V811" s="113"/>
      <c r="W811" s="113"/>
      <c r="X811" s="113"/>
      <c r="Y811" s="113"/>
      <c r="Z811" s="113"/>
    </row>
    <row r="812" spans="1:26" ht="12.75" customHeight="1" x14ac:dyDescent="0.15">
      <c r="A812" s="113"/>
      <c r="B812" s="113"/>
      <c r="C812" s="113"/>
      <c r="D812" s="113"/>
      <c r="E812" s="113"/>
      <c r="F812" s="113"/>
      <c r="G812" s="113"/>
      <c r="H812" s="113"/>
      <c r="I812" s="113"/>
      <c r="J812" s="113"/>
      <c r="K812" s="113"/>
      <c r="L812" s="113"/>
      <c r="M812" s="113"/>
      <c r="N812" s="113"/>
      <c r="O812" s="113"/>
      <c r="P812" s="113"/>
      <c r="Q812" s="113"/>
      <c r="R812" s="113"/>
      <c r="S812" s="113"/>
      <c r="T812" s="113"/>
      <c r="U812" s="113"/>
      <c r="V812" s="113"/>
      <c r="W812" s="113"/>
      <c r="X812" s="113"/>
      <c r="Y812" s="113"/>
      <c r="Z812" s="113"/>
    </row>
    <row r="813" spans="1:26" ht="12.75" customHeight="1" x14ac:dyDescent="0.15">
      <c r="A813" s="113"/>
      <c r="B813" s="113"/>
      <c r="C813" s="113"/>
      <c r="D813" s="113"/>
      <c r="E813" s="113"/>
      <c r="F813" s="113"/>
      <c r="G813" s="113"/>
      <c r="H813" s="113"/>
      <c r="I813" s="113"/>
      <c r="J813" s="113"/>
      <c r="K813" s="113"/>
      <c r="L813" s="113"/>
      <c r="M813" s="113"/>
      <c r="N813" s="113"/>
      <c r="O813" s="113"/>
      <c r="P813" s="113"/>
      <c r="Q813" s="113"/>
      <c r="R813" s="113"/>
      <c r="S813" s="113"/>
      <c r="T813" s="113"/>
      <c r="U813" s="113"/>
      <c r="V813" s="113"/>
      <c r="W813" s="113"/>
      <c r="X813" s="113"/>
      <c r="Y813" s="113"/>
      <c r="Z813" s="113"/>
    </row>
    <row r="814" spans="1:26" ht="12.75" customHeight="1" x14ac:dyDescent="0.15">
      <c r="A814" s="113"/>
      <c r="B814" s="113"/>
      <c r="C814" s="113"/>
      <c r="D814" s="113"/>
      <c r="E814" s="113"/>
      <c r="F814" s="113"/>
      <c r="G814" s="113"/>
      <c r="H814" s="113"/>
      <c r="I814" s="113"/>
      <c r="J814" s="113"/>
      <c r="K814" s="113"/>
      <c r="L814" s="113"/>
      <c r="M814" s="113"/>
      <c r="N814" s="113"/>
      <c r="O814" s="113"/>
      <c r="P814" s="113"/>
      <c r="Q814" s="113"/>
      <c r="R814" s="113"/>
      <c r="S814" s="113"/>
      <c r="T814" s="113"/>
      <c r="U814" s="113"/>
      <c r="V814" s="113"/>
      <c r="W814" s="113"/>
      <c r="X814" s="113"/>
      <c r="Y814" s="113"/>
      <c r="Z814" s="113"/>
    </row>
    <row r="815" spans="1:26" ht="12.75" customHeight="1" x14ac:dyDescent="0.15">
      <c r="A815" s="113"/>
      <c r="B815" s="113"/>
      <c r="C815" s="113"/>
      <c r="D815" s="113"/>
      <c r="E815" s="113"/>
      <c r="F815" s="113"/>
      <c r="G815" s="113"/>
      <c r="H815" s="113"/>
      <c r="I815" s="113"/>
      <c r="J815" s="113"/>
      <c r="K815" s="113"/>
      <c r="L815" s="113"/>
      <c r="M815" s="113"/>
      <c r="N815" s="113"/>
      <c r="O815" s="113"/>
      <c r="P815" s="113"/>
      <c r="Q815" s="113"/>
      <c r="R815" s="113"/>
      <c r="S815" s="113"/>
      <c r="T815" s="113"/>
      <c r="U815" s="113"/>
      <c r="V815" s="113"/>
      <c r="W815" s="113"/>
      <c r="X815" s="113"/>
      <c r="Y815" s="113"/>
      <c r="Z815" s="113"/>
    </row>
    <row r="816" spans="1:26" ht="12.75" customHeight="1" x14ac:dyDescent="0.15">
      <c r="A816" s="113"/>
      <c r="B816" s="113"/>
      <c r="C816" s="113"/>
      <c r="D816" s="113"/>
      <c r="E816" s="113"/>
      <c r="F816" s="113"/>
      <c r="G816" s="113"/>
      <c r="H816" s="113"/>
      <c r="I816" s="113"/>
      <c r="J816" s="113"/>
      <c r="K816" s="113"/>
      <c r="L816" s="113"/>
      <c r="M816" s="113"/>
      <c r="N816" s="113"/>
      <c r="O816" s="113"/>
      <c r="P816" s="113"/>
      <c r="Q816" s="113"/>
      <c r="R816" s="113"/>
      <c r="S816" s="113"/>
      <c r="T816" s="113"/>
      <c r="U816" s="113"/>
      <c r="V816" s="113"/>
      <c r="W816" s="113"/>
      <c r="X816" s="113"/>
      <c r="Y816" s="113"/>
      <c r="Z816" s="113"/>
    </row>
    <row r="817" spans="1:26" ht="12.75" customHeight="1" x14ac:dyDescent="0.15">
      <c r="A817" s="113"/>
      <c r="B817" s="113"/>
      <c r="C817" s="113"/>
      <c r="D817" s="113"/>
      <c r="E817" s="113"/>
      <c r="F817" s="113"/>
      <c r="G817" s="113"/>
      <c r="H817" s="113"/>
      <c r="I817" s="113"/>
      <c r="J817" s="113"/>
      <c r="K817" s="113"/>
      <c r="L817" s="113"/>
      <c r="M817" s="113"/>
      <c r="N817" s="113"/>
      <c r="O817" s="113"/>
      <c r="P817" s="113"/>
      <c r="Q817" s="113"/>
      <c r="R817" s="113"/>
      <c r="S817" s="113"/>
      <c r="T817" s="113"/>
      <c r="U817" s="113"/>
      <c r="V817" s="113"/>
      <c r="W817" s="113"/>
      <c r="X817" s="113"/>
      <c r="Y817" s="113"/>
      <c r="Z817" s="113"/>
    </row>
    <row r="818" spans="1:26" ht="12.75" customHeight="1" x14ac:dyDescent="0.15">
      <c r="A818" s="113"/>
      <c r="B818" s="113"/>
      <c r="C818" s="113"/>
      <c r="D818" s="113"/>
      <c r="E818" s="113"/>
      <c r="F818" s="113"/>
      <c r="G818" s="113"/>
      <c r="H818" s="113"/>
      <c r="I818" s="113"/>
      <c r="J818" s="113"/>
      <c r="K818" s="113"/>
      <c r="L818" s="113"/>
      <c r="M818" s="113"/>
      <c r="N818" s="113"/>
      <c r="O818" s="113"/>
      <c r="P818" s="113"/>
      <c r="Q818" s="113"/>
      <c r="R818" s="113"/>
      <c r="S818" s="113"/>
      <c r="T818" s="113"/>
      <c r="U818" s="113"/>
      <c r="V818" s="113"/>
      <c r="W818" s="113"/>
      <c r="X818" s="113"/>
      <c r="Y818" s="113"/>
      <c r="Z818" s="113"/>
    </row>
    <row r="819" spans="1:26" ht="12.75" customHeight="1" x14ac:dyDescent="0.15">
      <c r="A819" s="113"/>
      <c r="B819" s="113"/>
      <c r="C819" s="113"/>
      <c r="D819" s="113"/>
      <c r="E819" s="113"/>
      <c r="F819" s="113"/>
      <c r="G819" s="113"/>
      <c r="H819" s="113"/>
      <c r="I819" s="113"/>
      <c r="J819" s="113"/>
      <c r="K819" s="113"/>
      <c r="L819" s="113"/>
      <c r="M819" s="113"/>
      <c r="N819" s="113"/>
      <c r="O819" s="113"/>
      <c r="P819" s="113"/>
      <c r="Q819" s="113"/>
      <c r="R819" s="113"/>
      <c r="S819" s="113"/>
      <c r="T819" s="113"/>
      <c r="U819" s="113"/>
      <c r="V819" s="113"/>
      <c r="W819" s="113"/>
      <c r="X819" s="113"/>
      <c r="Y819" s="113"/>
      <c r="Z819" s="113"/>
    </row>
    <row r="820" spans="1:26" ht="12.75" customHeight="1" x14ac:dyDescent="0.15">
      <c r="A820" s="113"/>
      <c r="B820" s="113"/>
      <c r="C820" s="113"/>
      <c r="D820" s="113"/>
      <c r="E820" s="113"/>
      <c r="F820" s="113"/>
      <c r="G820" s="113"/>
      <c r="H820" s="113"/>
      <c r="I820" s="113"/>
      <c r="J820" s="113"/>
      <c r="K820" s="113"/>
      <c r="L820" s="113"/>
      <c r="M820" s="113"/>
      <c r="N820" s="113"/>
      <c r="O820" s="113"/>
      <c r="P820" s="113"/>
      <c r="Q820" s="113"/>
      <c r="R820" s="113"/>
      <c r="S820" s="113"/>
      <c r="T820" s="113"/>
      <c r="U820" s="113"/>
      <c r="V820" s="113"/>
      <c r="W820" s="113"/>
      <c r="X820" s="113"/>
      <c r="Y820" s="113"/>
      <c r="Z820" s="113"/>
    </row>
    <row r="821" spans="1:26" ht="12.75" customHeight="1" x14ac:dyDescent="0.15">
      <c r="A821" s="113"/>
      <c r="B821" s="113"/>
      <c r="C821" s="113"/>
      <c r="D821" s="113"/>
      <c r="E821" s="113"/>
      <c r="F821" s="113"/>
      <c r="G821" s="113"/>
      <c r="H821" s="113"/>
      <c r="I821" s="113"/>
      <c r="J821" s="113"/>
      <c r="K821" s="113"/>
      <c r="L821" s="113"/>
      <c r="M821" s="113"/>
      <c r="N821" s="113"/>
      <c r="O821" s="113"/>
      <c r="P821" s="113"/>
      <c r="Q821" s="113"/>
      <c r="R821" s="113"/>
      <c r="S821" s="113"/>
      <c r="T821" s="113"/>
      <c r="U821" s="113"/>
      <c r="V821" s="113"/>
      <c r="W821" s="113"/>
      <c r="X821" s="113"/>
      <c r="Y821" s="113"/>
      <c r="Z821" s="113"/>
    </row>
    <row r="822" spans="1:26" ht="12.75" customHeight="1" x14ac:dyDescent="0.15">
      <c r="A822" s="113"/>
      <c r="B822" s="113"/>
      <c r="C822" s="113"/>
      <c r="D822" s="113"/>
      <c r="E822" s="113"/>
      <c r="F822" s="113"/>
      <c r="G822" s="113"/>
      <c r="H822" s="113"/>
      <c r="I822" s="113"/>
      <c r="J822" s="113"/>
      <c r="K822" s="113"/>
      <c r="L822" s="113"/>
      <c r="M822" s="113"/>
      <c r="N822" s="113"/>
      <c r="O822" s="113"/>
      <c r="P822" s="113"/>
      <c r="Q822" s="113"/>
      <c r="R822" s="113"/>
      <c r="S822" s="113"/>
      <c r="T822" s="113"/>
      <c r="U822" s="113"/>
      <c r="V822" s="113"/>
      <c r="W822" s="113"/>
      <c r="X822" s="113"/>
      <c r="Y822" s="113"/>
      <c r="Z822" s="113"/>
    </row>
    <row r="823" spans="1:26" ht="12.75" customHeight="1" x14ac:dyDescent="0.15">
      <c r="A823" s="113"/>
      <c r="B823" s="113"/>
      <c r="C823" s="113"/>
      <c r="D823" s="113"/>
      <c r="E823" s="113"/>
      <c r="F823" s="113"/>
      <c r="G823" s="113"/>
      <c r="H823" s="113"/>
      <c r="I823" s="113"/>
      <c r="J823" s="113"/>
      <c r="K823" s="113"/>
      <c r="L823" s="113"/>
      <c r="M823" s="113"/>
      <c r="N823" s="113"/>
      <c r="O823" s="113"/>
      <c r="P823" s="113"/>
      <c r="Q823" s="113"/>
      <c r="R823" s="113"/>
      <c r="S823" s="113"/>
      <c r="T823" s="113"/>
      <c r="U823" s="113"/>
      <c r="V823" s="113"/>
      <c r="W823" s="113"/>
      <c r="X823" s="113"/>
      <c r="Y823" s="113"/>
      <c r="Z823" s="113"/>
    </row>
    <row r="824" spans="1:26" ht="12.75" customHeight="1" x14ac:dyDescent="0.15">
      <c r="A824" s="113"/>
      <c r="B824" s="113"/>
      <c r="C824" s="113"/>
      <c r="D824" s="113"/>
      <c r="E824" s="113"/>
      <c r="F824" s="113"/>
      <c r="G824" s="113"/>
      <c r="H824" s="113"/>
      <c r="I824" s="113"/>
      <c r="J824" s="113"/>
      <c r="K824" s="113"/>
      <c r="L824" s="113"/>
      <c r="M824" s="113"/>
      <c r="N824" s="113"/>
      <c r="O824" s="113"/>
      <c r="P824" s="113"/>
      <c r="Q824" s="113"/>
      <c r="R824" s="113"/>
      <c r="S824" s="113"/>
      <c r="T824" s="113"/>
      <c r="U824" s="113"/>
      <c r="V824" s="113"/>
      <c r="W824" s="113"/>
      <c r="X824" s="113"/>
      <c r="Y824" s="113"/>
      <c r="Z824" s="113"/>
    </row>
    <row r="825" spans="1:26" ht="12.75" customHeight="1" x14ac:dyDescent="0.15">
      <c r="A825" s="113"/>
      <c r="B825" s="113"/>
      <c r="C825" s="113"/>
      <c r="D825" s="113"/>
      <c r="E825" s="113"/>
      <c r="F825" s="113"/>
      <c r="G825" s="113"/>
      <c r="H825" s="113"/>
      <c r="I825" s="113"/>
      <c r="J825" s="113"/>
      <c r="K825" s="113"/>
      <c r="L825" s="113"/>
      <c r="M825" s="113"/>
      <c r="N825" s="113"/>
      <c r="O825" s="113"/>
      <c r="P825" s="113"/>
      <c r="Q825" s="113"/>
      <c r="R825" s="113"/>
      <c r="S825" s="113"/>
      <c r="T825" s="113"/>
      <c r="U825" s="113"/>
      <c r="V825" s="113"/>
      <c r="W825" s="113"/>
      <c r="X825" s="113"/>
      <c r="Y825" s="113"/>
      <c r="Z825" s="113"/>
    </row>
    <row r="826" spans="1:26" ht="12.75" customHeight="1" x14ac:dyDescent="0.15">
      <c r="A826" s="113"/>
      <c r="B826" s="113"/>
      <c r="C826" s="113"/>
      <c r="D826" s="113"/>
      <c r="E826" s="113"/>
      <c r="F826" s="113"/>
      <c r="G826" s="113"/>
      <c r="H826" s="113"/>
      <c r="I826" s="113"/>
      <c r="J826" s="113"/>
      <c r="K826" s="113"/>
      <c r="L826" s="113"/>
      <c r="M826" s="113"/>
      <c r="N826" s="113"/>
      <c r="O826" s="113"/>
      <c r="P826" s="113"/>
      <c r="Q826" s="113"/>
      <c r="R826" s="113"/>
      <c r="S826" s="113"/>
      <c r="T826" s="113"/>
      <c r="U826" s="113"/>
      <c r="V826" s="113"/>
      <c r="W826" s="113"/>
      <c r="X826" s="113"/>
      <c r="Y826" s="113"/>
      <c r="Z826" s="113"/>
    </row>
    <row r="827" spans="1:26" ht="12.75" customHeight="1" x14ac:dyDescent="0.15">
      <c r="A827" s="113"/>
      <c r="B827" s="113"/>
      <c r="C827" s="113"/>
      <c r="D827" s="113"/>
      <c r="E827" s="113"/>
      <c r="F827" s="113"/>
      <c r="G827" s="113"/>
      <c r="H827" s="113"/>
      <c r="I827" s="113"/>
      <c r="J827" s="113"/>
      <c r="K827" s="113"/>
      <c r="L827" s="113"/>
      <c r="M827" s="113"/>
      <c r="N827" s="113"/>
      <c r="O827" s="113"/>
      <c r="P827" s="113"/>
      <c r="Q827" s="113"/>
      <c r="R827" s="113"/>
      <c r="S827" s="113"/>
      <c r="T827" s="113"/>
      <c r="U827" s="113"/>
      <c r="V827" s="113"/>
      <c r="W827" s="113"/>
      <c r="X827" s="113"/>
      <c r="Y827" s="113"/>
      <c r="Z827" s="113"/>
    </row>
    <row r="828" spans="1:26" ht="12.75" customHeight="1" x14ac:dyDescent="0.15">
      <c r="A828" s="113"/>
      <c r="B828" s="113"/>
      <c r="C828" s="113"/>
      <c r="D828" s="113"/>
      <c r="E828" s="113"/>
      <c r="F828" s="113"/>
      <c r="G828" s="113"/>
      <c r="H828" s="113"/>
      <c r="I828" s="113"/>
      <c r="J828" s="113"/>
      <c r="K828" s="113"/>
      <c r="L828" s="113"/>
      <c r="M828" s="113"/>
      <c r="N828" s="113"/>
      <c r="O828" s="113"/>
      <c r="P828" s="113"/>
      <c r="Q828" s="113"/>
      <c r="R828" s="113"/>
      <c r="S828" s="113"/>
      <c r="T828" s="113"/>
      <c r="U828" s="113"/>
      <c r="V828" s="113"/>
      <c r="W828" s="113"/>
      <c r="X828" s="113"/>
      <c r="Y828" s="113"/>
      <c r="Z828" s="113"/>
    </row>
    <row r="829" spans="1:26" ht="12.75" customHeight="1" x14ac:dyDescent="0.15">
      <c r="A829" s="113"/>
      <c r="B829" s="113"/>
      <c r="C829" s="113"/>
      <c r="D829" s="113"/>
      <c r="E829" s="113"/>
      <c r="F829" s="113"/>
      <c r="G829" s="113"/>
      <c r="H829" s="113"/>
      <c r="I829" s="113"/>
      <c r="J829" s="113"/>
      <c r="K829" s="113"/>
      <c r="L829" s="113"/>
      <c r="M829" s="113"/>
      <c r="N829" s="113"/>
      <c r="O829" s="113"/>
      <c r="P829" s="113"/>
      <c r="Q829" s="113"/>
      <c r="R829" s="113"/>
      <c r="S829" s="113"/>
      <c r="T829" s="113"/>
      <c r="U829" s="113"/>
      <c r="V829" s="113"/>
      <c r="W829" s="113"/>
      <c r="X829" s="113"/>
      <c r="Y829" s="113"/>
      <c r="Z829" s="113"/>
    </row>
    <row r="830" spans="1:26" ht="12.75" customHeight="1" x14ac:dyDescent="0.15">
      <c r="A830" s="113"/>
      <c r="B830" s="113"/>
      <c r="C830" s="113"/>
      <c r="D830" s="113"/>
      <c r="E830" s="113"/>
      <c r="F830" s="113"/>
      <c r="G830" s="113"/>
      <c r="H830" s="113"/>
      <c r="I830" s="113"/>
      <c r="J830" s="113"/>
      <c r="K830" s="113"/>
      <c r="L830" s="113"/>
      <c r="M830" s="113"/>
      <c r="N830" s="113"/>
      <c r="O830" s="113"/>
      <c r="P830" s="113"/>
      <c r="Q830" s="113"/>
      <c r="R830" s="113"/>
      <c r="S830" s="113"/>
      <c r="T830" s="113"/>
      <c r="U830" s="113"/>
      <c r="V830" s="113"/>
      <c r="W830" s="113"/>
      <c r="X830" s="113"/>
      <c r="Y830" s="113"/>
      <c r="Z830" s="113"/>
    </row>
    <row r="831" spans="1:26" ht="12.75" customHeight="1" x14ac:dyDescent="0.15">
      <c r="A831" s="113"/>
      <c r="B831" s="113"/>
      <c r="C831" s="113"/>
      <c r="D831" s="113"/>
      <c r="E831" s="113"/>
      <c r="F831" s="113"/>
      <c r="G831" s="113"/>
      <c r="H831" s="113"/>
      <c r="I831" s="113"/>
      <c r="J831" s="113"/>
      <c r="K831" s="113"/>
      <c r="L831" s="113"/>
      <c r="M831" s="113"/>
      <c r="N831" s="113"/>
      <c r="O831" s="113"/>
      <c r="P831" s="113"/>
      <c r="Q831" s="113"/>
      <c r="R831" s="113"/>
      <c r="S831" s="113"/>
      <c r="T831" s="113"/>
      <c r="U831" s="113"/>
      <c r="V831" s="113"/>
      <c r="W831" s="113"/>
      <c r="X831" s="113"/>
      <c r="Y831" s="113"/>
      <c r="Z831" s="113"/>
    </row>
    <row r="832" spans="1:26" ht="12.75" customHeight="1" x14ac:dyDescent="0.15">
      <c r="A832" s="113"/>
      <c r="B832" s="113"/>
      <c r="C832" s="113"/>
      <c r="D832" s="113"/>
      <c r="E832" s="113"/>
      <c r="F832" s="113"/>
      <c r="G832" s="113"/>
      <c r="H832" s="113"/>
      <c r="I832" s="113"/>
      <c r="J832" s="113"/>
      <c r="K832" s="113"/>
      <c r="L832" s="113"/>
      <c r="M832" s="113"/>
      <c r="N832" s="113"/>
      <c r="O832" s="113"/>
      <c r="P832" s="113"/>
      <c r="Q832" s="113"/>
      <c r="R832" s="113"/>
      <c r="S832" s="113"/>
      <c r="T832" s="113"/>
      <c r="U832" s="113"/>
      <c r="V832" s="113"/>
      <c r="W832" s="113"/>
      <c r="X832" s="113"/>
      <c r="Y832" s="113"/>
      <c r="Z832" s="113"/>
    </row>
    <row r="833" spans="1:26" ht="12.75" customHeight="1" x14ac:dyDescent="0.15">
      <c r="A833" s="113"/>
      <c r="B833" s="113"/>
      <c r="C833" s="113"/>
      <c r="D833" s="113"/>
      <c r="E833" s="113"/>
      <c r="F833" s="113"/>
      <c r="G833" s="113"/>
      <c r="H833" s="113"/>
      <c r="I833" s="113"/>
      <c r="J833" s="113"/>
      <c r="K833" s="113"/>
      <c r="L833" s="113"/>
      <c r="M833" s="113"/>
      <c r="N833" s="113"/>
      <c r="O833" s="113"/>
      <c r="P833" s="113"/>
      <c r="Q833" s="113"/>
      <c r="R833" s="113"/>
      <c r="S833" s="113"/>
      <c r="T833" s="113"/>
      <c r="U833" s="113"/>
      <c r="V833" s="113"/>
      <c r="W833" s="113"/>
      <c r="X833" s="113"/>
      <c r="Y833" s="113"/>
      <c r="Z833" s="113"/>
    </row>
    <row r="834" spans="1:26" ht="12.75" customHeight="1" x14ac:dyDescent="0.15">
      <c r="A834" s="113"/>
      <c r="B834" s="113"/>
      <c r="C834" s="113"/>
      <c r="D834" s="113"/>
      <c r="E834" s="113"/>
      <c r="F834" s="113"/>
      <c r="G834" s="113"/>
      <c r="H834" s="113"/>
      <c r="I834" s="113"/>
      <c r="J834" s="113"/>
      <c r="K834" s="113"/>
      <c r="L834" s="113"/>
      <c r="M834" s="113"/>
      <c r="N834" s="113"/>
      <c r="O834" s="113"/>
      <c r="P834" s="113"/>
      <c r="Q834" s="113"/>
      <c r="R834" s="113"/>
      <c r="S834" s="113"/>
      <c r="T834" s="113"/>
      <c r="U834" s="113"/>
      <c r="V834" s="113"/>
      <c r="W834" s="113"/>
      <c r="X834" s="113"/>
      <c r="Y834" s="113"/>
      <c r="Z834" s="113"/>
    </row>
    <row r="835" spans="1:26" ht="12.75" customHeight="1" x14ac:dyDescent="0.15">
      <c r="A835" s="113"/>
      <c r="B835" s="113"/>
      <c r="C835" s="113"/>
      <c r="D835" s="113"/>
      <c r="E835" s="113"/>
      <c r="F835" s="113"/>
      <c r="G835" s="113"/>
      <c r="H835" s="113"/>
      <c r="I835" s="113"/>
      <c r="J835" s="113"/>
      <c r="K835" s="113"/>
      <c r="L835" s="113"/>
      <c r="M835" s="113"/>
      <c r="N835" s="113"/>
      <c r="O835" s="113"/>
      <c r="P835" s="113"/>
      <c r="Q835" s="113"/>
      <c r="R835" s="113"/>
      <c r="S835" s="113"/>
      <c r="T835" s="113"/>
      <c r="U835" s="113"/>
      <c r="V835" s="113"/>
      <c r="W835" s="113"/>
      <c r="X835" s="113"/>
      <c r="Y835" s="113"/>
      <c r="Z835" s="113"/>
    </row>
    <row r="836" spans="1:26" ht="12.75" customHeight="1" x14ac:dyDescent="0.15">
      <c r="A836" s="113"/>
      <c r="B836" s="113"/>
      <c r="C836" s="113"/>
      <c r="D836" s="113"/>
      <c r="E836" s="113"/>
      <c r="F836" s="113"/>
      <c r="G836" s="113"/>
      <c r="H836" s="113"/>
      <c r="I836" s="113"/>
      <c r="J836" s="113"/>
      <c r="K836" s="113"/>
      <c r="L836" s="113"/>
      <c r="M836" s="113"/>
      <c r="N836" s="113"/>
      <c r="O836" s="113"/>
      <c r="P836" s="113"/>
      <c r="Q836" s="113"/>
      <c r="R836" s="113"/>
      <c r="S836" s="113"/>
      <c r="T836" s="113"/>
      <c r="U836" s="113"/>
      <c r="V836" s="113"/>
      <c r="W836" s="113"/>
      <c r="X836" s="113"/>
      <c r="Y836" s="113"/>
      <c r="Z836" s="113"/>
    </row>
    <row r="837" spans="1:26" ht="12.75" customHeight="1" x14ac:dyDescent="0.15">
      <c r="A837" s="113"/>
      <c r="B837" s="113"/>
      <c r="C837" s="113"/>
      <c r="D837" s="113"/>
      <c r="E837" s="113"/>
      <c r="F837" s="113"/>
      <c r="G837" s="113"/>
      <c r="H837" s="113"/>
      <c r="I837" s="113"/>
      <c r="J837" s="113"/>
      <c r="K837" s="113"/>
      <c r="L837" s="113"/>
      <c r="M837" s="113"/>
      <c r="N837" s="113"/>
      <c r="O837" s="113"/>
      <c r="P837" s="113"/>
      <c r="Q837" s="113"/>
      <c r="R837" s="113"/>
      <c r="S837" s="113"/>
      <c r="T837" s="113"/>
      <c r="U837" s="113"/>
      <c r="V837" s="113"/>
      <c r="W837" s="113"/>
      <c r="X837" s="113"/>
      <c r="Y837" s="113"/>
      <c r="Z837" s="113"/>
    </row>
    <row r="838" spans="1:26" ht="12.75" customHeight="1" x14ac:dyDescent="0.15">
      <c r="A838" s="113"/>
      <c r="B838" s="113"/>
      <c r="C838" s="113"/>
      <c r="D838" s="113"/>
      <c r="E838" s="113"/>
      <c r="F838" s="113"/>
      <c r="G838" s="113"/>
      <c r="H838" s="113"/>
      <c r="I838" s="113"/>
      <c r="J838" s="113"/>
      <c r="K838" s="113"/>
      <c r="L838" s="113"/>
      <c r="M838" s="113"/>
      <c r="N838" s="113"/>
      <c r="O838" s="113"/>
      <c r="P838" s="113"/>
      <c r="Q838" s="113"/>
      <c r="R838" s="113"/>
      <c r="S838" s="113"/>
      <c r="T838" s="113"/>
      <c r="U838" s="113"/>
      <c r="V838" s="113"/>
      <c r="W838" s="113"/>
      <c r="X838" s="113"/>
      <c r="Y838" s="113"/>
      <c r="Z838" s="113"/>
    </row>
    <row r="839" spans="1:26" ht="12.75" customHeight="1" x14ac:dyDescent="0.15">
      <c r="A839" s="113"/>
      <c r="B839" s="113"/>
      <c r="C839" s="113"/>
      <c r="D839" s="113"/>
      <c r="E839" s="113"/>
      <c r="F839" s="113"/>
      <c r="G839" s="113"/>
      <c r="H839" s="113"/>
      <c r="I839" s="113"/>
      <c r="J839" s="113"/>
      <c r="K839" s="113"/>
      <c r="L839" s="113"/>
      <c r="M839" s="113"/>
      <c r="N839" s="113"/>
      <c r="O839" s="113"/>
      <c r="P839" s="113"/>
      <c r="Q839" s="113"/>
      <c r="R839" s="113"/>
      <c r="S839" s="113"/>
      <c r="T839" s="113"/>
      <c r="U839" s="113"/>
      <c r="V839" s="113"/>
      <c r="W839" s="113"/>
      <c r="X839" s="113"/>
      <c r="Y839" s="113"/>
      <c r="Z839" s="113"/>
    </row>
    <row r="840" spans="1:26" ht="12.75" customHeight="1" x14ac:dyDescent="0.15">
      <c r="A840" s="113"/>
      <c r="B840" s="113"/>
      <c r="C840" s="113"/>
      <c r="D840" s="113"/>
      <c r="E840" s="113"/>
      <c r="F840" s="113"/>
      <c r="G840" s="113"/>
      <c r="H840" s="113"/>
      <c r="I840" s="113"/>
      <c r="J840" s="113"/>
      <c r="K840" s="113"/>
      <c r="L840" s="113"/>
      <c r="M840" s="113"/>
      <c r="N840" s="113"/>
      <c r="O840" s="113"/>
      <c r="P840" s="113"/>
      <c r="Q840" s="113"/>
      <c r="R840" s="113"/>
      <c r="S840" s="113"/>
      <c r="T840" s="113"/>
      <c r="U840" s="113"/>
      <c r="V840" s="113"/>
      <c r="W840" s="113"/>
      <c r="X840" s="113"/>
      <c r="Y840" s="113"/>
      <c r="Z840" s="113"/>
    </row>
    <row r="841" spans="1:26" ht="12.75" customHeight="1" x14ac:dyDescent="0.15">
      <c r="A841" s="113"/>
      <c r="B841" s="113"/>
      <c r="C841" s="113"/>
      <c r="D841" s="113"/>
      <c r="E841" s="113"/>
      <c r="F841" s="113"/>
      <c r="G841" s="113"/>
      <c r="H841" s="113"/>
      <c r="I841" s="113"/>
      <c r="J841" s="113"/>
      <c r="K841" s="113"/>
      <c r="L841" s="113"/>
      <c r="M841" s="113"/>
      <c r="N841" s="113"/>
      <c r="O841" s="113"/>
      <c r="P841" s="113"/>
      <c r="Q841" s="113"/>
      <c r="R841" s="113"/>
      <c r="S841" s="113"/>
      <c r="T841" s="113"/>
      <c r="U841" s="113"/>
      <c r="V841" s="113"/>
      <c r="W841" s="113"/>
      <c r="X841" s="113"/>
      <c r="Y841" s="113"/>
      <c r="Z841" s="113"/>
    </row>
    <row r="842" spans="1:26" ht="12.75" customHeight="1" x14ac:dyDescent="0.15">
      <c r="A842" s="113"/>
      <c r="B842" s="113"/>
      <c r="C842" s="113"/>
      <c r="D842" s="113"/>
      <c r="E842" s="113"/>
      <c r="F842" s="113"/>
      <c r="G842" s="113"/>
      <c r="H842" s="113"/>
      <c r="I842" s="113"/>
      <c r="J842" s="113"/>
      <c r="K842" s="113"/>
      <c r="L842" s="113"/>
      <c r="M842" s="113"/>
      <c r="N842" s="113"/>
      <c r="O842" s="113"/>
      <c r="P842" s="113"/>
      <c r="Q842" s="113"/>
      <c r="R842" s="113"/>
      <c r="S842" s="113"/>
      <c r="T842" s="113"/>
      <c r="U842" s="113"/>
      <c r="V842" s="113"/>
      <c r="W842" s="113"/>
      <c r="X842" s="113"/>
      <c r="Y842" s="113"/>
      <c r="Z842" s="113"/>
    </row>
    <row r="843" spans="1:26" ht="12.75" customHeight="1" x14ac:dyDescent="0.15">
      <c r="A843" s="113"/>
      <c r="B843" s="113"/>
      <c r="C843" s="113"/>
      <c r="D843" s="113"/>
      <c r="E843" s="113"/>
      <c r="F843" s="113"/>
      <c r="G843" s="113"/>
      <c r="H843" s="113"/>
      <c r="I843" s="113"/>
      <c r="J843" s="113"/>
      <c r="K843" s="113"/>
      <c r="L843" s="113"/>
      <c r="M843" s="113"/>
      <c r="N843" s="113"/>
      <c r="O843" s="113"/>
      <c r="P843" s="113"/>
      <c r="Q843" s="113"/>
      <c r="R843" s="113"/>
      <c r="S843" s="113"/>
      <c r="T843" s="113"/>
      <c r="U843" s="113"/>
      <c r="V843" s="113"/>
      <c r="W843" s="113"/>
      <c r="X843" s="113"/>
      <c r="Y843" s="113"/>
      <c r="Z843" s="113"/>
    </row>
    <row r="844" spans="1:26" ht="12.75" customHeight="1" x14ac:dyDescent="0.15">
      <c r="A844" s="113"/>
      <c r="B844" s="113"/>
      <c r="C844" s="113"/>
      <c r="D844" s="113"/>
      <c r="E844" s="113"/>
      <c r="F844" s="113"/>
      <c r="G844" s="113"/>
      <c r="H844" s="113"/>
      <c r="I844" s="113"/>
      <c r="J844" s="113"/>
      <c r="K844" s="113"/>
      <c r="L844" s="113"/>
      <c r="M844" s="113"/>
      <c r="N844" s="113"/>
      <c r="O844" s="113"/>
      <c r="P844" s="113"/>
      <c r="Q844" s="113"/>
      <c r="R844" s="113"/>
      <c r="S844" s="113"/>
      <c r="T844" s="113"/>
      <c r="U844" s="113"/>
      <c r="V844" s="113"/>
      <c r="W844" s="113"/>
      <c r="X844" s="113"/>
      <c r="Y844" s="113"/>
      <c r="Z844" s="113"/>
    </row>
    <row r="845" spans="1:26" ht="12.75" customHeight="1" x14ac:dyDescent="0.15">
      <c r="A845" s="113"/>
      <c r="B845" s="113"/>
      <c r="C845" s="113"/>
      <c r="D845" s="113"/>
      <c r="E845" s="113"/>
      <c r="F845" s="113"/>
      <c r="G845" s="113"/>
      <c r="H845" s="113"/>
      <c r="I845" s="113"/>
      <c r="J845" s="113"/>
      <c r="K845" s="113"/>
      <c r="L845" s="113"/>
      <c r="M845" s="113"/>
      <c r="N845" s="113"/>
      <c r="O845" s="113"/>
      <c r="P845" s="113"/>
      <c r="Q845" s="113"/>
      <c r="R845" s="113"/>
      <c r="S845" s="113"/>
      <c r="T845" s="113"/>
      <c r="U845" s="113"/>
      <c r="V845" s="113"/>
      <c r="W845" s="113"/>
      <c r="X845" s="113"/>
      <c r="Y845" s="113"/>
      <c r="Z845" s="113"/>
    </row>
    <row r="846" spans="1:26" ht="12.75" customHeight="1" x14ac:dyDescent="0.15">
      <c r="A846" s="113"/>
      <c r="B846" s="113"/>
      <c r="C846" s="113"/>
      <c r="D846" s="113"/>
      <c r="E846" s="113"/>
      <c r="F846" s="113"/>
      <c r="G846" s="113"/>
      <c r="H846" s="113"/>
      <c r="I846" s="113"/>
      <c r="J846" s="113"/>
      <c r="K846" s="113"/>
      <c r="L846" s="113"/>
      <c r="M846" s="113"/>
      <c r="N846" s="113"/>
      <c r="O846" s="113"/>
      <c r="P846" s="113"/>
      <c r="Q846" s="113"/>
      <c r="R846" s="113"/>
      <c r="S846" s="113"/>
      <c r="T846" s="113"/>
      <c r="U846" s="113"/>
      <c r="V846" s="113"/>
      <c r="W846" s="113"/>
      <c r="X846" s="113"/>
      <c r="Y846" s="113"/>
      <c r="Z846" s="113"/>
    </row>
    <row r="847" spans="1:26" ht="12.75" customHeight="1" x14ac:dyDescent="0.15">
      <c r="A847" s="113"/>
      <c r="B847" s="113"/>
      <c r="C847" s="113"/>
      <c r="D847" s="113"/>
      <c r="E847" s="113"/>
      <c r="F847" s="113"/>
      <c r="G847" s="113"/>
      <c r="H847" s="113"/>
      <c r="I847" s="113"/>
      <c r="J847" s="113"/>
      <c r="K847" s="113"/>
      <c r="L847" s="113"/>
      <c r="M847" s="113"/>
      <c r="N847" s="113"/>
      <c r="O847" s="113"/>
      <c r="P847" s="113"/>
      <c r="Q847" s="113"/>
      <c r="R847" s="113"/>
      <c r="S847" s="113"/>
      <c r="T847" s="113"/>
      <c r="U847" s="113"/>
      <c r="V847" s="113"/>
      <c r="W847" s="113"/>
      <c r="X847" s="113"/>
      <c r="Y847" s="113"/>
      <c r="Z847" s="113"/>
    </row>
    <row r="848" spans="1:26" ht="12.75" customHeight="1" x14ac:dyDescent="0.15">
      <c r="A848" s="113"/>
      <c r="B848" s="113"/>
      <c r="C848" s="113"/>
      <c r="D848" s="113"/>
      <c r="E848" s="113"/>
      <c r="F848" s="113"/>
      <c r="G848" s="113"/>
      <c r="H848" s="113"/>
      <c r="I848" s="113"/>
      <c r="J848" s="113"/>
      <c r="K848" s="113"/>
      <c r="L848" s="113"/>
      <c r="M848" s="113"/>
      <c r="N848" s="113"/>
      <c r="O848" s="113"/>
      <c r="P848" s="113"/>
      <c r="Q848" s="113"/>
      <c r="R848" s="113"/>
      <c r="S848" s="113"/>
      <c r="T848" s="113"/>
      <c r="U848" s="113"/>
      <c r="V848" s="113"/>
      <c r="W848" s="113"/>
      <c r="X848" s="113"/>
      <c r="Y848" s="113"/>
      <c r="Z848" s="113"/>
    </row>
    <row r="849" spans="1:26" ht="12.75" customHeight="1" x14ac:dyDescent="0.15">
      <c r="A849" s="113"/>
      <c r="B849" s="113"/>
      <c r="C849" s="113"/>
      <c r="D849" s="113"/>
      <c r="E849" s="113"/>
      <c r="F849" s="113"/>
      <c r="G849" s="113"/>
      <c r="H849" s="113"/>
      <c r="I849" s="113"/>
      <c r="J849" s="113"/>
      <c r="K849" s="113"/>
      <c r="L849" s="113"/>
      <c r="M849" s="113"/>
      <c r="N849" s="113"/>
      <c r="O849" s="113"/>
      <c r="P849" s="113"/>
      <c r="Q849" s="113"/>
      <c r="R849" s="113"/>
      <c r="S849" s="113"/>
      <c r="T849" s="113"/>
      <c r="U849" s="113"/>
      <c r="V849" s="113"/>
      <c r="W849" s="113"/>
      <c r="X849" s="113"/>
      <c r="Y849" s="113"/>
      <c r="Z849" s="113"/>
    </row>
    <row r="850" spans="1:26" ht="12.75" customHeight="1" x14ac:dyDescent="0.15">
      <c r="A850" s="113"/>
      <c r="B850" s="113"/>
      <c r="C850" s="113"/>
      <c r="D850" s="113"/>
      <c r="E850" s="113"/>
      <c r="F850" s="113"/>
      <c r="G850" s="113"/>
      <c r="H850" s="113"/>
      <c r="I850" s="113"/>
      <c r="J850" s="113"/>
      <c r="K850" s="113"/>
      <c r="L850" s="113"/>
      <c r="M850" s="113"/>
      <c r="N850" s="113"/>
      <c r="O850" s="113"/>
      <c r="P850" s="113"/>
      <c r="Q850" s="113"/>
      <c r="R850" s="113"/>
      <c r="S850" s="113"/>
      <c r="T850" s="113"/>
      <c r="U850" s="113"/>
      <c r="V850" s="113"/>
      <c r="W850" s="113"/>
      <c r="X850" s="113"/>
      <c r="Y850" s="113"/>
      <c r="Z850" s="113"/>
    </row>
    <row r="851" spans="1:26" ht="12.75" customHeight="1" x14ac:dyDescent="0.15">
      <c r="A851" s="113"/>
      <c r="B851" s="113"/>
      <c r="C851" s="113"/>
      <c r="D851" s="113"/>
      <c r="E851" s="113"/>
      <c r="F851" s="113"/>
      <c r="G851" s="113"/>
      <c r="H851" s="113"/>
      <c r="I851" s="113"/>
      <c r="J851" s="113"/>
      <c r="K851" s="113"/>
      <c r="L851" s="113"/>
      <c r="M851" s="113"/>
      <c r="N851" s="113"/>
      <c r="O851" s="113"/>
      <c r="P851" s="113"/>
      <c r="Q851" s="113"/>
      <c r="R851" s="113"/>
      <c r="S851" s="113"/>
      <c r="T851" s="113"/>
      <c r="U851" s="113"/>
      <c r="V851" s="113"/>
      <c r="W851" s="113"/>
      <c r="X851" s="113"/>
      <c r="Y851" s="113"/>
      <c r="Z851" s="113"/>
    </row>
    <row r="852" spans="1:26" ht="12.75" customHeight="1" x14ac:dyDescent="0.15">
      <c r="A852" s="113"/>
      <c r="B852" s="113"/>
      <c r="C852" s="113"/>
      <c r="D852" s="113"/>
      <c r="E852" s="113"/>
      <c r="F852" s="113"/>
      <c r="G852" s="113"/>
      <c r="H852" s="113"/>
      <c r="I852" s="113"/>
      <c r="J852" s="113"/>
      <c r="K852" s="113"/>
      <c r="L852" s="113"/>
      <c r="M852" s="113"/>
      <c r="N852" s="113"/>
      <c r="O852" s="113"/>
      <c r="P852" s="113"/>
      <c r="Q852" s="113"/>
      <c r="R852" s="113"/>
      <c r="S852" s="113"/>
      <c r="T852" s="113"/>
      <c r="U852" s="113"/>
      <c r="V852" s="113"/>
      <c r="W852" s="113"/>
      <c r="X852" s="113"/>
      <c r="Y852" s="113"/>
      <c r="Z852" s="113"/>
    </row>
    <row r="853" spans="1:26" ht="12.75" customHeight="1" x14ac:dyDescent="0.15">
      <c r="A853" s="113"/>
      <c r="B853" s="113"/>
      <c r="C853" s="113"/>
      <c r="D853" s="113"/>
      <c r="E853" s="113"/>
      <c r="F853" s="113"/>
      <c r="G853" s="113"/>
      <c r="H853" s="113"/>
      <c r="I853" s="113"/>
      <c r="J853" s="113"/>
      <c r="K853" s="113"/>
      <c r="L853" s="113"/>
      <c r="M853" s="113"/>
      <c r="N853" s="113"/>
      <c r="O853" s="113"/>
      <c r="P853" s="113"/>
      <c r="Q853" s="113"/>
      <c r="R853" s="113"/>
      <c r="S853" s="113"/>
      <c r="T853" s="113"/>
      <c r="U853" s="113"/>
      <c r="V853" s="113"/>
      <c r="W853" s="113"/>
      <c r="X853" s="113"/>
      <c r="Y853" s="113"/>
      <c r="Z853" s="113"/>
    </row>
    <row r="854" spans="1:26" ht="12.75" customHeight="1" x14ac:dyDescent="0.15">
      <c r="A854" s="113"/>
      <c r="B854" s="113"/>
      <c r="C854" s="113"/>
      <c r="D854" s="113"/>
      <c r="E854" s="113"/>
      <c r="F854" s="113"/>
      <c r="G854" s="113"/>
      <c r="H854" s="113"/>
      <c r="I854" s="113"/>
      <c r="J854" s="113"/>
      <c r="K854" s="113"/>
      <c r="L854" s="113"/>
      <c r="M854" s="113"/>
      <c r="N854" s="113"/>
      <c r="O854" s="113"/>
      <c r="P854" s="113"/>
      <c r="Q854" s="113"/>
      <c r="R854" s="113"/>
      <c r="S854" s="113"/>
      <c r="T854" s="113"/>
      <c r="U854" s="113"/>
      <c r="V854" s="113"/>
      <c r="W854" s="113"/>
      <c r="X854" s="113"/>
      <c r="Y854" s="113"/>
      <c r="Z854" s="113"/>
    </row>
    <row r="855" spans="1:26" ht="12.75" customHeight="1" x14ac:dyDescent="0.15">
      <c r="A855" s="113"/>
      <c r="B855" s="113"/>
      <c r="C855" s="113"/>
      <c r="D855" s="113"/>
      <c r="E855" s="113"/>
      <c r="F855" s="113"/>
      <c r="G855" s="113"/>
      <c r="H855" s="113"/>
      <c r="I855" s="113"/>
      <c r="J855" s="113"/>
      <c r="K855" s="113"/>
      <c r="L855" s="113"/>
      <c r="M855" s="113"/>
      <c r="N855" s="113"/>
      <c r="O855" s="113"/>
      <c r="P855" s="113"/>
      <c r="Q855" s="113"/>
      <c r="R855" s="113"/>
      <c r="S855" s="113"/>
      <c r="T855" s="113"/>
      <c r="U855" s="113"/>
      <c r="V855" s="113"/>
      <c r="W855" s="113"/>
      <c r="X855" s="113"/>
      <c r="Y855" s="113"/>
      <c r="Z855" s="113"/>
    </row>
    <row r="856" spans="1:26" ht="12.75" customHeight="1" x14ac:dyDescent="0.15">
      <c r="A856" s="113"/>
      <c r="B856" s="113"/>
      <c r="C856" s="113"/>
      <c r="D856" s="113"/>
      <c r="E856" s="113"/>
      <c r="F856" s="113"/>
      <c r="G856" s="113"/>
      <c r="H856" s="113"/>
      <c r="I856" s="113"/>
      <c r="J856" s="113"/>
      <c r="K856" s="113"/>
      <c r="L856" s="113"/>
      <c r="M856" s="113"/>
      <c r="N856" s="113"/>
      <c r="O856" s="113"/>
      <c r="P856" s="113"/>
      <c r="Q856" s="113"/>
      <c r="R856" s="113"/>
      <c r="S856" s="113"/>
      <c r="T856" s="113"/>
      <c r="U856" s="113"/>
      <c r="V856" s="113"/>
      <c r="W856" s="113"/>
      <c r="X856" s="113"/>
      <c r="Y856" s="113"/>
      <c r="Z856" s="113"/>
    </row>
    <row r="857" spans="1:26" ht="12.75" customHeight="1" x14ac:dyDescent="0.15">
      <c r="A857" s="113"/>
      <c r="B857" s="113"/>
      <c r="C857" s="113"/>
      <c r="D857" s="113"/>
      <c r="E857" s="113"/>
      <c r="F857" s="113"/>
      <c r="G857" s="113"/>
      <c r="H857" s="113"/>
      <c r="I857" s="113"/>
      <c r="J857" s="113"/>
      <c r="K857" s="113"/>
      <c r="L857" s="113"/>
      <c r="M857" s="113"/>
      <c r="N857" s="113"/>
      <c r="O857" s="113"/>
      <c r="P857" s="113"/>
      <c r="Q857" s="113"/>
      <c r="R857" s="113"/>
      <c r="S857" s="113"/>
      <c r="T857" s="113"/>
      <c r="U857" s="113"/>
      <c r="V857" s="113"/>
      <c r="W857" s="113"/>
      <c r="X857" s="113"/>
      <c r="Y857" s="113"/>
      <c r="Z857" s="113"/>
    </row>
    <row r="858" spans="1:26" ht="12.75" customHeight="1" x14ac:dyDescent="0.15">
      <c r="A858" s="113"/>
      <c r="B858" s="113"/>
      <c r="C858" s="113"/>
      <c r="D858" s="113"/>
      <c r="E858" s="113"/>
      <c r="F858" s="113"/>
      <c r="G858" s="113"/>
      <c r="H858" s="113"/>
      <c r="I858" s="113"/>
      <c r="J858" s="113"/>
      <c r="K858" s="113"/>
      <c r="L858" s="113"/>
      <c r="M858" s="113"/>
      <c r="N858" s="113"/>
      <c r="O858" s="113"/>
      <c r="P858" s="113"/>
      <c r="Q858" s="113"/>
      <c r="R858" s="113"/>
      <c r="S858" s="113"/>
      <c r="T858" s="113"/>
      <c r="U858" s="113"/>
      <c r="V858" s="113"/>
      <c r="W858" s="113"/>
      <c r="X858" s="113"/>
      <c r="Y858" s="113"/>
      <c r="Z858" s="113"/>
    </row>
    <row r="859" spans="1:26" ht="12.75" customHeight="1" x14ac:dyDescent="0.15">
      <c r="A859" s="113"/>
      <c r="B859" s="113"/>
      <c r="C859" s="113"/>
      <c r="D859" s="113"/>
      <c r="E859" s="113"/>
      <c r="F859" s="113"/>
      <c r="G859" s="113"/>
      <c r="H859" s="113"/>
      <c r="I859" s="113"/>
      <c r="J859" s="113"/>
      <c r="K859" s="113"/>
      <c r="L859" s="113"/>
      <c r="M859" s="113"/>
      <c r="N859" s="113"/>
      <c r="O859" s="113"/>
      <c r="P859" s="113"/>
      <c r="Q859" s="113"/>
      <c r="R859" s="113"/>
      <c r="S859" s="113"/>
      <c r="T859" s="113"/>
      <c r="U859" s="113"/>
      <c r="V859" s="113"/>
      <c r="W859" s="113"/>
      <c r="X859" s="113"/>
      <c r="Y859" s="113"/>
      <c r="Z859" s="113"/>
    </row>
    <row r="860" spans="1:26" ht="12.75" customHeight="1" x14ac:dyDescent="0.15">
      <c r="A860" s="113"/>
      <c r="B860" s="113"/>
      <c r="C860" s="113"/>
      <c r="D860" s="113"/>
      <c r="E860" s="113"/>
      <c r="F860" s="113"/>
      <c r="G860" s="113"/>
      <c r="H860" s="113"/>
      <c r="I860" s="113"/>
      <c r="J860" s="113"/>
      <c r="K860" s="113"/>
      <c r="L860" s="113"/>
      <c r="M860" s="113"/>
      <c r="N860" s="113"/>
      <c r="O860" s="113"/>
      <c r="P860" s="113"/>
      <c r="Q860" s="113"/>
      <c r="R860" s="113"/>
      <c r="S860" s="113"/>
      <c r="T860" s="113"/>
      <c r="U860" s="113"/>
      <c r="V860" s="113"/>
      <c r="W860" s="113"/>
      <c r="X860" s="113"/>
      <c r="Y860" s="113"/>
      <c r="Z860" s="113"/>
    </row>
    <row r="861" spans="1:26" ht="12.75" customHeight="1" x14ac:dyDescent="0.15">
      <c r="A861" s="113"/>
      <c r="B861" s="113"/>
      <c r="C861" s="113"/>
      <c r="D861" s="113"/>
      <c r="E861" s="113"/>
      <c r="F861" s="113"/>
      <c r="G861" s="113"/>
      <c r="H861" s="113"/>
      <c r="I861" s="113"/>
      <c r="J861" s="113"/>
      <c r="K861" s="113"/>
      <c r="L861" s="113"/>
      <c r="M861" s="113"/>
      <c r="N861" s="113"/>
      <c r="O861" s="113"/>
      <c r="P861" s="113"/>
      <c r="Q861" s="113"/>
      <c r="R861" s="113"/>
      <c r="S861" s="113"/>
      <c r="T861" s="113"/>
      <c r="U861" s="113"/>
      <c r="V861" s="113"/>
      <c r="W861" s="113"/>
      <c r="X861" s="113"/>
      <c r="Y861" s="113"/>
      <c r="Z861" s="113"/>
    </row>
    <row r="862" spans="1:26" ht="12.75" customHeight="1" x14ac:dyDescent="0.15">
      <c r="A862" s="113"/>
      <c r="B862" s="113"/>
      <c r="C862" s="113"/>
      <c r="D862" s="113"/>
      <c r="E862" s="113"/>
      <c r="F862" s="113"/>
      <c r="G862" s="113"/>
      <c r="H862" s="113"/>
      <c r="I862" s="113"/>
      <c r="J862" s="113"/>
      <c r="K862" s="113"/>
      <c r="L862" s="113"/>
      <c r="M862" s="113"/>
      <c r="N862" s="113"/>
      <c r="O862" s="113"/>
      <c r="P862" s="113"/>
      <c r="Q862" s="113"/>
      <c r="R862" s="113"/>
      <c r="S862" s="113"/>
      <c r="T862" s="113"/>
      <c r="U862" s="113"/>
      <c r="V862" s="113"/>
      <c r="W862" s="113"/>
      <c r="X862" s="113"/>
      <c r="Y862" s="113"/>
      <c r="Z862" s="113"/>
    </row>
    <row r="863" spans="1:26" ht="12.75" customHeight="1" x14ac:dyDescent="0.15">
      <c r="A863" s="113"/>
      <c r="B863" s="113"/>
      <c r="C863" s="113"/>
      <c r="D863" s="113"/>
      <c r="E863" s="113"/>
      <c r="F863" s="113"/>
      <c r="G863" s="113"/>
      <c r="H863" s="113"/>
      <c r="I863" s="113"/>
      <c r="J863" s="113"/>
      <c r="K863" s="113"/>
      <c r="L863" s="113"/>
      <c r="M863" s="113"/>
      <c r="N863" s="113"/>
      <c r="O863" s="113"/>
      <c r="P863" s="113"/>
      <c r="Q863" s="113"/>
      <c r="R863" s="113"/>
      <c r="S863" s="113"/>
      <c r="T863" s="113"/>
      <c r="U863" s="113"/>
      <c r="V863" s="113"/>
      <c r="W863" s="113"/>
      <c r="X863" s="113"/>
      <c r="Y863" s="113"/>
      <c r="Z863" s="113"/>
    </row>
    <row r="864" spans="1:26" ht="12.75" customHeight="1" x14ac:dyDescent="0.15">
      <c r="A864" s="113"/>
      <c r="B864" s="113"/>
      <c r="C864" s="113"/>
      <c r="D864" s="113"/>
      <c r="E864" s="113"/>
      <c r="F864" s="113"/>
      <c r="G864" s="113"/>
      <c r="H864" s="113"/>
      <c r="I864" s="113"/>
      <c r="J864" s="113"/>
      <c r="K864" s="113"/>
      <c r="L864" s="113"/>
      <c r="M864" s="113"/>
      <c r="N864" s="113"/>
      <c r="O864" s="113"/>
      <c r="P864" s="113"/>
      <c r="Q864" s="113"/>
      <c r="R864" s="113"/>
      <c r="S864" s="113"/>
      <c r="T864" s="113"/>
      <c r="U864" s="113"/>
      <c r="V864" s="113"/>
      <c r="W864" s="113"/>
      <c r="X864" s="113"/>
      <c r="Y864" s="113"/>
      <c r="Z864" s="113"/>
    </row>
    <row r="865" spans="1:26" ht="12.75" customHeight="1" x14ac:dyDescent="0.15">
      <c r="A865" s="113"/>
      <c r="B865" s="113"/>
      <c r="C865" s="113"/>
      <c r="D865" s="113"/>
      <c r="E865" s="113"/>
      <c r="F865" s="113"/>
      <c r="G865" s="113"/>
      <c r="H865" s="113"/>
      <c r="I865" s="113"/>
      <c r="J865" s="113"/>
      <c r="K865" s="113"/>
      <c r="L865" s="113"/>
      <c r="M865" s="113"/>
      <c r="N865" s="113"/>
      <c r="O865" s="113"/>
      <c r="P865" s="113"/>
      <c r="Q865" s="113"/>
      <c r="R865" s="113"/>
      <c r="S865" s="113"/>
      <c r="T865" s="113"/>
      <c r="U865" s="113"/>
      <c r="V865" s="113"/>
      <c r="W865" s="113"/>
      <c r="X865" s="113"/>
      <c r="Y865" s="113"/>
      <c r="Z865" s="113"/>
    </row>
    <row r="866" spans="1:26" ht="12.75" customHeight="1" x14ac:dyDescent="0.15">
      <c r="A866" s="113"/>
      <c r="B866" s="113"/>
      <c r="C866" s="113"/>
      <c r="D866" s="113"/>
      <c r="E866" s="113"/>
      <c r="F866" s="113"/>
      <c r="G866" s="113"/>
      <c r="H866" s="113"/>
      <c r="I866" s="113"/>
      <c r="J866" s="113"/>
      <c r="K866" s="113"/>
      <c r="L866" s="113"/>
      <c r="M866" s="113"/>
      <c r="N866" s="113"/>
      <c r="O866" s="113"/>
      <c r="P866" s="113"/>
      <c r="Q866" s="113"/>
      <c r="R866" s="113"/>
      <c r="S866" s="113"/>
      <c r="T866" s="113"/>
      <c r="U866" s="113"/>
      <c r="V866" s="113"/>
      <c r="W866" s="113"/>
      <c r="X866" s="113"/>
      <c r="Y866" s="113"/>
      <c r="Z866" s="113"/>
    </row>
    <row r="867" spans="1:26" ht="12.75" customHeight="1" x14ac:dyDescent="0.15">
      <c r="A867" s="113"/>
      <c r="B867" s="113"/>
      <c r="C867" s="113"/>
      <c r="D867" s="113"/>
      <c r="E867" s="113"/>
      <c r="F867" s="113"/>
      <c r="G867" s="113"/>
      <c r="H867" s="113"/>
      <c r="I867" s="113"/>
      <c r="J867" s="113"/>
      <c r="K867" s="113"/>
      <c r="L867" s="113"/>
      <c r="M867" s="113"/>
      <c r="N867" s="113"/>
      <c r="O867" s="113"/>
      <c r="P867" s="113"/>
      <c r="Q867" s="113"/>
      <c r="R867" s="113"/>
      <c r="S867" s="113"/>
      <c r="T867" s="113"/>
      <c r="U867" s="113"/>
      <c r="V867" s="113"/>
      <c r="W867" s="113"/>
      <c r="X867" s="113"/>
      <c r="Y867" s="113"/>
      <c r="Z867" s="113"/>
    </row>
    <row r="868" spans="1:26" ht="12.75" customHeight="1" x14ac:dyDescent="0.15">
      <c r="A868" s="113"/>
      <c r="B868" s="113"/>
      <c r="C868" s="113"/>
      <c r="D868" s="113"/>
      <c r="E868" s="113"/>
      <c r="F868" s="113"/>
      <c r="G868" s="113"/>
      <c r="H868" s="113"/>
      <c r="I868" s="113"/>
      <c r="J868" s="113"/>
      <c r="K868" s="113"/>
      <c r="L868" s="113"/>
      <c r="M868" s="113"/>
      <c r="N868" s="113"/>
      <c r="O868" s="113"/>
      <c r="P868" s="113"/>
      <c r="Q868" s="113"/>
      <c r="R868" s="113"/>
      <c r="S868" s="113"/>
      <c r="T868" s="113"/>
      <c r="U868" s="113"/>
      <c r="V868" s="113"/>
      <c r="W868" s="113"/>
      <c r="X868" s="113"/>
      <c r="Y868" s="113"/>
      <c r="Z868" s="113"/>
    </row>
    <row r="869" spans="1:26" ht="12.75" customHeight="1" x14ac:dyDescent="0.15">
      <c r="A869" s="113"/>
      <c r="B869" s="113"/>
      <c r="C869" s="113"/>
      <c r="D869" s="113"/>
      <c r="E869" s="113"/>
      <c r="F869" s="113"/>
      <c r="G869" s="113"/>
      <c r="H869" s="113"/>
      <c r="I869" s="113"/>
      <c r="J869" s="113"/>
      <c r="K869" s="113"/>
      <c r="L869" s="113"/>
      <c r="M869" s="113"/>
      <c r="N869" s="113"/>
      <c r="O869" s="113"/>
      <c r="P869" s="113"/>
      <c r="Q869" s="113"/>
      <c r="R869" s="113"/>
      <c r="S869" s="113"/>
      <c r="T869" s="113"/>
      <c r="U869" s="113"/>
      <c r="V869" s="113"/>
      <c r="W869" s="113"/>
      <c r="X869" s="113"/>
      <c r="Y869" s="113"/>
      <c r="Z869" s="113"/>
    </row>
    <row r="870" spans="1:26" ht="12.75" customHeight="1" x14ac:dyDescent="0.15">
      <c r="A870" s="113"/>
      <c r="B870" s="113"/>
      <c r="C870" s="113"/>
      <c r="D870" s="113"/>
      <c r="E870" s="113"/>
      <c r="F870" s="113"/>
      <c r="G870" s="113"/>
      <c r="H870" s="113"/>
      <c r="I870" s="113"/>
      <c r="J870" s="113"/>
      <c r="K870" s="113"/>
      <c r="L870" s="113"/>
      <c r="M870" s="113"/>
      <c r="N870" s="113"/>
      <c r="O870" s="113"/>
      <c r="P870" s="113"/>
      <c r="Q870" s="113"/>
      <c r="R870" s="113"/>
      <c r="S870" s="113"/>
      <c r="T870" s="113"/>
      <c r="U870" s="113"/>
      <c r="V870" s="113"/>
      <c r="W870" s="113"/>
      <c r="X870" s="113"/>
      <c r="Y870" s="113"/>
      <c r="Z870" s="113"/>
    </row>
    <row r="871" spans="1:26" ht="12.75" customHeight="1" x14ac:dyDescent="0.15">
      <c r="A871" s="113"/>
      <c r="B871" s="113"/>
      <c r="C871" s="113"/>
      <c r="D871" s="113"/>
      <c r="E871" s="113"/>
      <c r="F871" s="113"/>
      <c r="G871" s="113"/>
      <c r="H871" s="113"/>
      <c r="I871" s="113"/>
      <c r="J871" s="113"/>
      <c r="K871" s="113"/>
      <c r="L871" s="113"/>
      <c r="M871" s="113"/>
      <c r="N871" s="113"/>
      <c r="O871" s="113"/>
      <c r="P871" s="113"/>
      <c r="Q871" s="113"/>
      <c r="R871" s="113"/>
      <c r="S871" s="113"/>
      <c r="T871" s="113"/>
      <c r="U871" s="113"/>
      <c r="V871" s="113"/>
      <c r="W871" s="113"/>
      <c r="X871" s="113"/>
      <c r="Y871" s="113"/>
      <c r="Z871" s="113"/>
    </row>
    <row r="872" spans="1:26" ht="12.75" customHeight="1" x14ac:dyDescent="0.15">
      <c r="A872" s="113"/>
      <c r="B872" s="113"/>
      <c r="C872" s="113"/>
      <c r="D872" s="113"/>
      <c r="E872" s="113"/>
      <c r="F872" s="113"/>
      <c r="G872" s="113"/>
      <c r="H872" s="113"/>
      <c r="I872" s="113"/>
      <c r="J872" s="113"/>
      <c r="K872" s="113"/>
      <c r="L872" s="113"/>
      <c r="M872" s="113"/>
      <c r="N872" s="113"/>
      <c r="O872" s="113"/>
      <c r="P872" s="113"/>
      <c r="Q872" s="113"/>
      <c r="R872" s="113"/>
      <c r="S872" s="113"/>
      <c r="T872" s="113"/>
      <c r="U872" s="113"/>
      <c r="V872" s="113"/>
      <c r="W872" s="113"/>
      <c r="X872" s="113"/>
      <c r="Y872" s="113"/>
      <c r="Z872" s="113"/>
    </row>
    <row r="873" spans="1:26" ht="12.75" customHeight="1" x14ac:dyDescent="0.15">
      <c r="A873" s="113"/>
      <c r="B873" s="113"/>
      <c r="C873" s="113"/>
      <c r="D873" s="113"/>
      <c r="E873" s="113"/>
      <c r="F873" s="113"/>
      <c r="G873" s="113"/>
      <c r="H873" s="113"/>
      <c r="I873" s="113"/>
      <c r="J873" s="113"/>
      <c r="K873" s="113"/>
      <c r="L873" s="113"/>
      <c r="M873" s="113"/>
      <c r="N873" s="113"/>
      <c r="O873" s="113"/>
      <c r="P873" s="113"/>
      <c r="Q873" s="113"/>
      <c r="R873" s="113"/>
      <c r="S873" s="113"/>
      <c r="T873" s="113"/>
      <c r="U873" s="113"/>
      <c r="V873" s="113"/>
      <c r="W873" s="113"/>
      <c r="X873" s="113"/>
      <c r="Y873" s="113"/>
      <c r="Z873" s="113"/>
    </row>
    <row r="874" spans="1:26" ht="12.75" customHeight="1" x14ac:dyDescent="0.15">
      <c r="A874" s="113"/>
      <c r="B874" s="113"/>
      <c r="C874" s="113"/>
      <c r="D874" s="113"/>
      <c r="E874" s="113"/>
      <c r="F874" s="113"/>
      <c r="G874" s="113"/>
      <c r="H874" s="113"/>
      <c r="I874" s="113"/>
      <c r="J874" s="113"/>
      <c r="K874" s="113"/>
      <c r="L874" s="113"/>
      <c r="M874" s="113"/>
      <c r="N874" s="113"/>
      <c r="O874" s="113"/>
      <c r="P874" s="113"/>
      <c r="Q874" s="113"/>
      <c r="R874" s="113"/>
      <c r="S874" s="113"/>
      <c r="T874" s="113"/>
      <c r="U874" s="113"/>
      <c r="V874" s="113"/>
      <c r="W874" s="113"/>
      <c r="X874" s="113"/>
      <c r="Y874" s="113"/>
      <c r="Z874" s="113"/>
    </row>
    <row r="875" spans="1:26" ht="12.75" customHeight="1" x14ac:dyDescent="0.15">
      <c r="A875" s="113"/>
      <c r="B875" s="113"/>
      <c r="C875" s="113"/>
      <c r="D875" s="113"/>
      <c r="E875" s="113"/>
      <c r="F875" s="113"/>
      <c r="G875" s="113"/>
      <c r="H875" s="113"/>
      <c r="I875" s="113"/>
      <c r="J875" s="113"/>
      <c r="K875" s="113"/>
      <c r="L875" s="113"/>
      <c r="M875" s="113"/>
      <c r="N875" s="113"/>
      <c r="O875" s="113"/>
      <c r="P875" s="113"/>
      <c r="Q875" s="113"/>
      <c r="R875" s="113"/>
      <c r="S875" s="113"/>
      <c r="T875" s="113"/>
      <c r="U875" s="113"/>
      <c r="V875" s="113"/>
      <c r="W875" s="113"/>
      <c r="X875" s="113"/>
      <c r="Y875" s="113"/>
      <c r="Z875" s="113"/>
    </row>
    <row r="876" spans="1:26" ht="12.75" customHeight="1" x14ac:dyDescent="0.15">
      <c r="A876" s="113"/>
      <c r="B876" s="113"/>
      <c r="C876" s="113"/>
      <c r="D876" s="113"/>
      <c r="E876" s="113"/>
      <c r="F876" s="113"/>
      <c r="G876" s="113"/>
      <c r="H876" s="113"/>
      <c r="I876" s="113"/>
      <c r="J876" s="113"/>
      <c r="K876" s="113"/>
      <c r="L876" s="113"/>
      <c r="M876" s="113"/>
      <c r="N876" s="113"/>
      <c r="O876" s="113"/>
      <c r="P876" s="113"/>
      <c r="Q876" s="113"/>
      <c r="R876" s="113"/>
      <c r="S876" s="113"/>
      <c r="T876" s="113"/>
      <c r="U876" s="113"/>
      <c r="V876" s="113"/>
      <c r="W876" s="113"/>
      <c r="X876" s="113"/>
      <c r="Y876" s="113"/>
      <c r="Z876" s="113"/>
    </row>
    <row r="877" spans="1:26" ht="12.75" customHeight="1" x14ac:dyDescent="0.15">
      <c r="A877" s="113"/>
      <c r="B877" s="113"/>
      <c r="C877" s="113"/>
      <c r="D877" s="113"/>
      <c r="E877" s="113"/>
      <c r="F877" s="113"/>
      <c r="G877" s="113"/>
      <c r="H877" s="113"/>
      <c r="I877" s="113"/>
      <c r="J877" s="113"/>
      <c r="K877" s="113"/>
      <c r="L877" s="113"/>
      <c r="M877" s="113"/>
      <c r="N877" s="113"/>
      <c r="O877" s="113"/>
      <c r="P877" s="113"/>
      <c r="Q877" s="113"/>
      <c r="R877" s="113"/>
      <c r="S877" s="113"/>
      <c r="T877" s="113"/>
      <c r="U877" s="113"/>
      <c r="V877" s="113"/>
      <c r="W877" s="113"/>
      <c r="X877" s="113"/>
      <c r="Y877" s="113"/>
      <c r="Z877" s="113"/>
    </row>
    <row r="878" spans="1:26" ht="12.75" customHeight="1" x14ac:dyDescent="0.15">
      <c r="A878" s="113"/>
      <c r="B878" s="113"/>
      <c r="C878" s="113"/>
      <c r="D878" s="113"/>
      <c r="E878" s="113"/>
      <c r="F878" s="113"/>
      <c r="G878" s="113"/>
      <c r="H878" s="113"/>
      <c r="I878" s="113"/>
      <c r="J878" s="113"/>
      <c r="K878" s="113"/>
      <c r="L878" s="113"/>
      <c r="M878" s="113"/>
      <c r="N878" s="113"/>
      <c r="O878" s="113"/>
      <c r="P878" s="113"/>
      <c r="Q878" s="113"/>
      <c r="R878" s="113"/>
      <c r="S878" s="113"/>
      <c r="T878" s="113"/>
      <c r="U878" s="113"/>
      <c r="V878" s="113"/>
      <c r="W878" s="113"/>
      <c r="X878" s="113"/>
      <c r="Y878" s="113"/>
      <c r="Z878" s="113"/>
    </row>
    <row r="879" spans="1:26" ht="12.75" customHeight="1" x14ac:dyDescent="0.15">
      <c r="A879" s="113"/>
      <c r="B879" s="113"/>
      <c r="C879" s="113"/>
      <c r="D879" s="113"/>
      <c r="E879" s="113"/>
      <c r="F879" s="113"/>
      <c r="G879" s="113"/>
      <c r="H879" s="113"/>
      <c r="I879" s="113"/>
      <c r="J879" s="113"/>
      <c r="K879" s="113"/>
      <c r="L879" s="113"/>
      <c r="M879" s="113"/>
      <c r="N879" s="113"/>
      <c r="O879" s="113"/>
      <c r="P879" s="113"/>
      <c r="Q879" s="113"/>
      <c r="R879" s="113"/>
      <c r="S879" s="113"/>
      <c r="T879" s="113"/>
      <c r="U879" s="113"/>
      <c r="V879" s="113"/>
      <c r="W879" s="113"/>
      <c r="X879" s="113"/>
      <c r="Y879" s="113"/>
      <c r="Z879" s="113"/>
    </row>
    <row r="880" spans="1:26" ht="12.75" customHeight="1" x14ac:dyDescent="0.15">
      <c r="A880" s="113"/>
      <c r="B880" s="113"/>
      <c r="C880" s="113"/>
      <c r="D880" s="113"/>
      <c r="E880" s="113"/>
      <c r="F880" s="113"/>
      <c r="G880" s="113"/>
      <c r="H880" s="113"/>
      <c r="I880" s="113"/>
      <c r="J880" s="113"/>
      <c r="K880" s="113"/>
      <c r="L880" s="113"/>
      <c r="M880" s="113"/>
      <c r="N880" s="113"/>
      <c r="O880" s="113"/>
      <c r="P880" s="113"/>
      <c r="Q880" s="113"/>
      <c r="R880" s="113"/>
      <c r="S880" s="113"/>
      <c r="T880" s="113"/>
      <c r="U880" s="113"/>
      <c r="V880" s="113"/>
      <c r="W880" s="113"/>
      <c r="X880" s="113"/>
      <c r="Y880" s="113"/>
      <c r="Z880" s="113"/>
    </row>
    <row r="881" spans="1:26" ht="12.75" customHeight="1" x14ac:dyDescent="0.15">
      <c r="A881" s="113"/>
      <c r="B881" s="113"/>
      <c r="C881" s="113"/>
      <c r="D881" s="113"/>
      <c r="E881" s="113"/>
      <c r="F881" s="113"/>
      <c r="G881" s="113"/>
      <c r="H881" s="113"/>
      <c r="I881" s="113"/>
      <c r="J881" s="113"/>
      <c r="K881" s="113"/>
      <c r="L881" s="113"/>
      <c r="M881" s="113"/>
      <c r="N881" s="113"/>
      <c r="O881" s="113"/>
      <c r="P881" s="113"/>
      <c r="Q881" s="113"/>
      <c r="R881" s="113"/>
      <c r="S881" s="113"/>
      <c r="T881" s="113"/>
      <c r="U881" s="113"/>
      <c r="V881" s="113"/>
      <c r="W881" s="113"/>
      <c r="X881" s="113"/>
      <c r="Y881" s="113"/>
      <c r="Z881" s="113"/>
    </row>
    <row r="882" spans="1:26" ht="12.75" customHeight="1" x14ac:dyDescent="0.15">
      <c r="A882" s="113"/>
      <c r="B882" s="113"/>
      <c r="C882" s="113"/>
      <c r="D882" s="113"/>
      <c r="E882" s="113"/>
      <c r="F882" s="113"/>
      <c r="G882" s="113"/>
      <c r="H882" s="113"/>
      <c r="I882" s="113"/>
      <c r="J882" s="113"/>
      <c r="K882" s="113"/>
      <c r="L882" s="113"/>
      <c r="M882" s="113"/>
      <c r="N882" s="113"/>
      <c r="O882" s="113"/>
      <c r="P882" s="113"/>
      <c r="Q882" s="113"/>
      <c r="R882" s="113"/>
      <c r="S882" s="113"/>
      <c r="T882" s="113"/>
      <c r="U882" s="113"/>
      <c r="V882" s="113"/>
      <c r="W882" s="113"/>
      <c r="X882" s="113"/>
      <c r="Y882" s="113"/>
      <c r="Z882" s="113"/>
    </row>
    <row r="883" spans="1:26" ht="12.75" customHeight="1" x14ac:dyDescent="0.15">
      <c r="A883" s="113"/>
      <c r="B883" s="113"/>
      <c r="C883" s="113"/>
      <c r="D883" s="113"/>
      <c r="E883" s="113"/>
      <c r="F883" s="113"/>
      <c r="G883" s="113"/>
      <c r="H883" s="113"/>
      <c r="I883" s="113"/>
      <c r="J883" s="113"/>
      <c r="K883" s="113"/>
      <c r="L883" s="113"/>
      <c r="M883" s="113"/>
      <c r="N883" s="113"/>
      <c r="O883" s="113"/>
      <c r="P883" s="113"/>
      <c r="Q883" s="113"/>
      <c r="R883" s="113"/>
      <c r="S883" s="113"/>
      <c r="T883" s="113"/>
      <c r="U883" s="113"/>
      <c r="V883" s="113"/>
      <c r="W883" s="113"/>
      <c r="X883" s="113"/>
      <c r="Y883" s="113"/>
      <c r="Z883" s="113"/>
    </row>
    <row r="884" spans="1:26" ht="12.75" customHeight="1" x14ac:dyDescent="0.15">
      <c r="A884" s="113"/>
      <c r="B884" s="113"/>
      <c r="C884" s="113"/>
      <c r="D884" s="113"/>
      <c r="E884" s="113"/>
      <c r="F884" s="113"/>
      <c r="G884" s="113"/>
      <c r="H884" s="113"/>
      <c r="I884" s="113"/>
      <c r="J884" s="113"/>
      <c r="K884" s="113"/>
      <c r="L884" s="113"/>
      <c r="M884" s="113"/>
      <c r="N884" s="113"/>
      <c r="O884" s="113"/>
      <c r="P884" s="113"/>
      <c r="Q884" s="113"/>
      <c r="R884" s="113"/>
      <c r="S884" s="113"/>
      <c r="T884" s="113"/>
      <c r="U884" s="113"/>
      <c r="V884" s="113"/>
      <c r="W884" s="113"/>
      <c r="X884" s="113"/>
      <c r="Y884" s="113"/>
      <c r="Z884" s="113"/>
    </row>
    <row r="885" spans="1:26" ht="12.75" customHeight="1" x14ac:dyDescent="0.15">
      <c r="A885" s="113"/>
      <c r="B885" s="113"/>
      <c r="C885" s="113"/>
      <c r="D885" s="113"/>
      <c r="E885" s="113"/>
      <c r="F885" s="113"/>
      <c r="G885" s="113"/>
      <c r="H885" s="113"/>
      <c r="I885" s="113"/>
      <c r="J885" s="113"/>
      <c r="K885" s="113"/>
      <c r="L885" s="113"/>
      <c r="M885" s="113"/>
      <c r="N885" s="113"/>
      <c r="O885" s="113"/>
      <c r="P885" s="113"/>
      <c r="Q885" s="113"/>
      <c r="R885" s="113"/>
      <c r="S885" s="113"/>
      <c r="T885" s="113"/>
      <c r="U885" s="113"/>
      <c r="V885" s="113"/>
      <c r="W885" s="113"/>
      <c r="X885" s="113"/>
      <c r="Y885" s="113"/>
      <c r="Z885" s="113"/>
    </row>
    <row r="886" spans="1:26" ht="12.75" customHeight="1" x14ac:dyDescent="0.15">
      <c r="A886" s="113"/>
      <c r="B886" s="113"/>
      <c r="C886" s="113"/>
      <c r="D886" s="113"/>
      <c r="E886" s="113"/>
      <c r="F886" s="113"/>
      <c r="G886" s="113"/>
      <c r="H886" s="113"/>
      <c r="I886" s="113"/>
      <c r="J886" s="113"/>
      <c r="K886" s="113"/>
      <c r="L886" s="113"/>
      <c r="M886" s="113"/>
      <c r="N886" s="113"/>
      <c r="O886" s="113"/>
      <c r="P886" s="113"/>
      <c r="Q886" s="113"/>
      <c r="R886" s="113"/>
      <c r="S886" s="113"/>
      <c r="T886" s="113"/>
      <c r="U886" s="113"/>
      <c r="V886" s="113"/>
      <c r="W886" s="113"/>
      <c r="X886" s="113"/>
      <c r="Y886" s="113"/>
      <c r="Z886" s="113"/>
    </row>
    <row r="887" spans="1:26" ht="12.75" customHeight="1" x14ac:dyDescent="0.15">
      <c r="A887" s="113"/>
      <c r="B887" s="113"/>
      <c r="C887" s="113"/>
      <c r="D887" s="113"/>
      <c r="E887" s="113"/>
      <c r="F887" s="113"/>
      <c r="G887" s="113"/>
      <c r="H887" s="113"/>
      <c r="I887" s="113"/>
      <c r="J887" s="113"/>
      <c r="K887" s="113"/>
      <c r="L887" s="113"/>
      <c r="M887" s="113"/>
      <c r="N887" s="113"/>
      <c r="O887" s="113"/>
      <c r="P887" s="113"/>
      <c r="Q887" s="113"/>
      <c r="R887" s="113"/>
      <c r="S887" s="113"/>
      <c r="T887" s="113"/>
      <c r="U887" s="113"/>
      <c r="V887" s="113"/>
      <c r="W887" s="113"/>
      <c r="X887" s="113"/>
      <c r="Y887" s="113"/>
      <c r="Z887" s="113"/>
    </row>
    <row r="888" spans="1:26" ht="12.75" customHeight="1" x14ac:dyDescent="0.15">
      <c r="A888" s="113"/>
      <c r="B888" s="113"/>
      <c r="C888" s="113"/>
      <c r="D888" s="113"/>
      <c r="E888" s="113"/>
      <c r="F888" s="113"/>
      <c r="G888" s="113"/>
      <c r="H888" s="113"/>
      <c r="I888" s="113"/>
      <c r="J888" s="113"/>
      <c r="K888" s="113"/>
      <c r="L888" s="113"/>
      <c r="M888" s="113"/>
      <c r="N888" s="113"/>
      <c r="O888" s="113"/>
      <c r="P888" s="113"/>
      <c r="Q888" s="113"/>
      <c r="R888" s="113"/>
      <c r="S888" s="113"/>
      <c r="T888" s="113"/>
      <c r="U888" s="113"/>
      <c r="V888" s="113"/>
      <c r="W888" s="113"/>
      <c r="X888" s="113"/>
      <c r="Y888" s="113"/>
      <c r="Z888" s="113"/>
    </row>
    <row r="889" spans="1:26" ht="12.75" customHeight="1" x14ac:dyDescent="0.15">
      <c r="A889" s="113"/>
      <c r="B889" s="113"/>
      <c r="C889" s="113"/>
      <c r="D889" s="113"/>
      <c r="E889" s="113"/>
      <c r="F889" s="113"/>
      <c r="G889" s="113"/>
      <c r="H889" s="113"/>
      <c r="I889" s="113"/>
      <c r="J889" s="113"/>
      <c r="K889" s="113"/>
      <c r="L889" s="113"/>
      <c r="M889" s="113"/>
      <c r="N889" s="113"/>
      <c r="O889" s="113"/>
      <c r="P889" s="113"/>
      <c r="Q889" s="113"/>
      <c r="R889" s="113"/>
      <c r="S889" s="113"/>
      <c r="T889" s="113"/>
      <c r="U889" s="113"/>
      <c r="V889" s="113"/>
      <c r="W889" s="113"/>
      <c r="X889" s="113"/>
      <c r="Y889" s="113"/>
      <c r="Z889" s="113"/>
    </row>
    <row r="890" spans="1:26" ht="12.75" customHeight="1" x14ac:dyDescent="0.15">
      <c r="A890" s="113"/>
      <c r="B890" s="113"/>
      <c r="C890" s="113"/>
      <c r="D890" s="113"/>
      <c r="E890" s="113"/>
      <c r="F890" s="113"/>
      <c r="G890" s="113"/>
      <c r="H890" s="113"/>
      <c r="I890" s="113"/>
      <c r="J890" s="113"/>
      <c r="K890" s="113"/>
      <c r="L890" s="113"/>
      <c r="M890" s="113"/>
      <c r="N890" s="113"/>
      <c r="O890" s="113"/>
      <c r="P890" s="113"/>
      <c r="Q890" s="113"/>
      <c r="R890" s="113"/>
      <c r="S890" s="113"/>
      <c r="T890" s="113"/>
      <c r="U890" s="113"/>
      <c r="V890" s="113"/>
      <c r="W890" s="113"/>
      <c r="X890" s="113"/>
      <c r="Y890" s="113"/>
      <c r="Z890" s="113"/>
    </row>
    <row r="891" spans="1:26" ht="12.75" customHeight="1" x14ac:dyDescent="0.15">
      <c r="A891" s="113"/>
      <c r="B891" s="113"/>
      <c r="C891" s="113"/>
      <c r="D891" s="113"/>
      <c r="E891" s="113"/>
      <c r="F891" s="113"/>
      <c r="G891" s="113"/>
      <c r="H891" s="113"/>
      <c r="I891" s="113"/>
      <c r="J891" s="113"/>
      <c r="K891" s="113"/>
      <c r="L891" s="113"/>
      <c r="M891" s="113"/>
      <c r="N891" s="113"/>
      <c r="O891" s="113"/>
      <c r="P891" s="113"/>
      <c r="Q891" s="113"/>
      <c r="R891" s="113"/>
      <c r="S891" s="113"/>
      <c r="T891" s="113"/>
      <c r="U891" s="113"/>
      <c r="V891" s="113"/>
      <c r="W891" s="113"/>
      <c r="X891" s="113"/>
      <c r="Y891" s="113"/>
      <c r="Z891" s="113"/>
    </row>
    <row r="892" spans="1:26" ht="12.75" customHeight="1" x14ac:dyDescent="0.15">
      <c r="A892" s="113"/>
      <c r="B892" s="113"/>
      <c r="C892" s="113"/>
      <c r="D892" s="113"/>
      <c r="E892" s="113"/>
      <c r="F892" s="113"/>
      <c r="G892" s="113"/>
      <c r="H892" s="113"/>
      <c r="I892" s="113"/>
      <c r="J892" s="113"/>
      <c r="K892" s="113"/>
      <c r="L892" s="113"/>
      <c r="M892" s="113"/>
      <c r="N892" s="113"/>
      <c r="O892" s="113"/>
      <c r="P892" s="113"/>
      <c r="Q892" s="113"/>
      <c r="R892" s="113"/>
      <c r="S892" s="113"/>
      <c r="T892" s="113"/>
      <c r="U892" s="113"/>
      <c r="V892" s="113"/>
      <c r="W892" s="113"/>
      <c r="X892" s="113"/>
      <c r="Y892" s="113"/>
      <c r="Z892" s="113"/>
    </row>
    <row r="893" spans="1:26" ht="12.75" customHeight="1" x14ac:dyDescent="0.15">
      <c r="A893" s="113"/>
      <c r="B893" s="113"/>
      <c r="C893" s="113"/>
      <c r="D893" s="113"/>
      <c r="E893" s="113"/>
      <c r="F893" s="113"/>
      <c r="G893" s="113"/>
      <c r="H893" s="113"/>
      <c r="I893" s="113"/>
      <c r="J893" s="113"/>
      <c r="K893" s="113"/>
      <c r="L893" s="113"/>
      <c r="M893" s="113"/>
      <c r="N893" s="113"/>
      <c r="O893" s="113"/>
      <c r="P893" s="113"/>
      <c r="Q893" s="113"/>
      <c r="R893" s="113"/>
      <c r="S893" s="113"/>
      <c r="T893" s="113"/>
      <c r="U893" s="113"/>
      <c r="V893" s="113"/>
      <c r="W893" s="113"/>
      <c r="X893" s="113"/>
      <c r="Y893" s="113"/>
      <c r="Z893" s="113"/>
    </row>
    <row r="894" spans="1:26" ht="12.75" customHeight="1" x14ac:dyDescent="0.15">
      <c r="A894" s="113"/>
      <c r="B894" s="113"/>
      <c r="C894" s="113"/>
      <c r="D894" s="113"/>
      <c r="E894" s="113"/>
      <c r="F894" s="113"/>
      <c r="G894" s="113"/>
      <c r="H894" s="113"/>
      <c r="I894" s="113"/>
      <c r="J894" s="113"/>
      <c r="K894" s="113"/>
      <c r="L894" s="113"/>
      <c r="M894" s="113"/>
      <c r="N894" s="113"/>
      <c r="O894" s="113"/>
      <c r="P894" s="113"/>
      <c r="Q894" s="113"/>
      <c r="R894" s="113"/>
      <c r="S894" s="113"/>
      <c r="T894" s="113"/>
      <c r="U894" s="113"/>
      <c r="V894" s="113"/>
      <c r="W894" s="113"/>
      <c r="X894" s="113"/>
      <c r="Y894" s="113"/>
      <c r="Z894" s="113"/>
    </row>
    <row r="895" spans="1:26" ht="12.75" customHeight="1" x14ac:dyDescent="0.15">
      <c r="A895" s="113"/>
      <c r="B895" s="113"/>
      <c r="C895" s="113"/>
      <c r="D895" s="113"/>
      <c r="E895" s="113"/>
      <c r="F895" s="113"/>
      <c r="G895" s="113"/>
      <c r="H895" s="113"/>
      <c r="I895" s="113"/>
      <c r="J895" s="113"/>
      <c r="K895" s="113"/>
      <c r="L895" s="113"/>
      <c r="M895" s="113"/>
      <c r="N895" s="113"/>
      <c r="O895" s="113"/>
      <c r="P895" s="113"/>
      <c r="Q895" s="113"/>
      <c r="R895" s="113"/>
      <c r="S895" s="113"/>
      <c r="T895" s="113"/>
      <c r="U895" s="113"/>
      <c r="V895" s="113"/>
      <c r="W895" s="113"/>
      <c r="X895" s="113"/>
      <c r="Y895" s="113"/>
      <c r="Z895" s="113"/>
    </row>
    <row r="896" spans="1:26" ht="12.75" customHeight="1" x14ac:dyDescent="0.15">
      <c r="A896" s="113"/>
      <c r="B896" s="113"/>
      <c r="C896" s="113"/>
      <c r="D896" s="113"/>
      <c r="E896" s="113"/>
      <c r="F896" s="113"/>
      <c r="G896" s="113"/>
      <c r="H896" s="113"/>
      <c r="I896" s="113"/>
      <c r="J896" s="113"/>
      <c r="K896" s="113"/>
      <c r="L896" s="113"/>
      <c r="M896" s="113"/>
      <c r="N896" s="113"/>
      <c r="O896" s="113"/>
      <c r="P896" s="113"/>
      <c r="Q896" s="113"/>
      <c r="R896" s="113"/>
      <c r="S896" s="113"/>
      <c r="T896" s="113"/>
      <c r="U896" s="113"/>
      <c r="V896" s="113"/>
      <c r="W896" s="113"/>
      <c r="X896" s="113"/>
      <c r="Y896" s="113"/>
      <c r="Z896" s="113"/>
    </row>
    <row r="897" spans="1:26" ht="12.75" customHeight="1" x14ac:dyDescent="0.15">
      <c r="A897" s="113"/>
      <c r="B897" s="113"/>
      <c r="C897" s="113"/>
      <c r="D897" s="113"/>
      <c r="E897" s="113"/>
      <c r="F897" s="113"/>
      <c r="G897" s="113"/>
      <c r="H897" s="113"/>
      <c r="I897" s="113"/>
      <c r="J897" s="113"/>
      <c r="K897" s="113"/>
      <c r="L897" s="113"/>
      <c r="M897" s="113"/>
      <c r="N897" s="113"/>
      <c r="O897" s="113"/>
      <c r="P897" s="113"/>
      <c r="Q897" s="113"/>
      <c r="R897" s="113"/>
      <c r="S897" s="113"/>
      <c r="T897" s="113"/>
      <c r="U897" s="113"/>
      <c r="V897" s="113"/>
      <c r="W897" s="113"/>
      <c r="X897" s="113"/>
      <c r="Y897" s="113"/>
      <c r="Z897" s="113"/>
    </row>
    <row r="898" spans="1:26" ht="12.75" customHeight="1" x14ac:dyDescent="0.15">
      <c r="A898" s="113"/>
      <c r="B898" s="113"/>
      <c r="C898" s="113"/>
      <c r="D898" s="113"/>
      <c r="E898" s="113"/>
      <c r="F898" s="113"/>
      <c r="G898" s="113"/>
      <c r="H898" s="113"/>
      <c r="I898" s="113"/>
      <c r="J898" s="113"/>
      <c r="K898" s="113"/>
      <c r="L898" s="113"/>
      <c r="M898" s="113"/>
      <c r="N898" s="113"/>
      <c r="O898" s="113"/>
      <c r="P898" s="113"/>
      <c r="Q898" s="113"/>
      <c r="R898" s="113"/>
      <c r="S898" s="113"/>
      <c r="T898" s="113"/>
      <c r="U898" s="113"/>
      <c r="V898" s="113"/>
      <c r="W898" s="113"/>
      <c r="X898" s="113"/>
      <c r="Y898" s="113"/>
      <c r="Z898" s="113"/>
    </row>
    <row r="899" spans="1:26" ht="12.75" customHeight="1" x14ac:dyDescent="0.15">
      <c r="A899" s="113"/>
      <c r="B899" s="113"/>
      <c r="C899" s="113"/>
      <c r="D899" s="113"/>
      <c r="E899" s="113"/>
      <c r="F899" s="113"/>
      <c r="G899" s="113"/>
      <c r="H899" s="113"/>
      <c r="I899" s="113"/>
      <c r="J899" s="113"/>
      <c r="K899" s="113"/>
      <c r="L899" s="113"/>
      <c r="M899" s="113"/>
      <c r="N899" s="113"/>
      <c r="O899" s="113"/>
      <c r="P899" s="113"/>
      <c r="Q899" s="113"/>
      <c r="R899" s="113"/>
      <c r="S899" s="113"/>
      <c r="T899" s="113"/>
      <c r="U899" s="113"/>
      <c r="V899" s="113"/>
      <c r="W899" s="113"/>
      <c r="X899" s="113"/>
      <c r="Y899" s="113"/>
      <c r="Z899" s="113"/>
    </row>
    <row r="900" spans="1:26" ht="12.75" customHeight="1" x14ac:dyDescent="0.15">
      <c r="A900" s="113"/>
      <c r="B900" s="113"/>
      <c r="C900" s="113"/>
      <c r="D900" s="113"/>
      <c r="E900" s="113"/>
      <c r="F900" s="113"/>
      <c r="G900" s="113"/>
      <c r="H900" s="113"/>
      <c r="I900" s="113"/>
      <c r="J900" s="113"/>
      <c r="K900" s="113"/>
      <c r="L900" s="113"/>
      <c r="M900" s="113"/>
      <c r="N900" s="113"/>
      <c r="O900" s="113"/>
      <c r="P900" s="113"/>
      <c r="Q900" s="113"/>
      <c r="R900" s="113"/>
      <c r="S900" s="113"/>
      <c r="T900" s="113"/>
      <c r="U900" s="113"/>
      <c r="V900" s="113"/>
      <c r="W900" s="113"/>
      <c r="X900" s="113"/>
      <c r="Y900" s="113"/>
      <c r="Z900" s="113"/>
    </row>
    <row r="901" spans="1:26" ht="12.75" customHeight="1" x14ac:dyDescent="0.15">
      <c r="A901" s="113"/>
      <c r="B901" s="113"/>
      <c r="C901" s="113"/>
      <c r="D901" s="113"/>
      <c r="E901" s="113"/>
      <c r="F901" s="113"/>
      <c r="G901" s="113"/>
      <c r="H901" s="113"/>
      <c r="I901" s="113"/>
      <c r="J901" s="113"/>
      <c r="K901" s="113"/>
      <c r="L901" s="113"/>
      <c r="M901" s="113"/>
      <c r="N901" s="113"/>
      <c r="O901" s="113"/>
      <c r="P901" s="113"/>
      <c r="Q901" s="113"/>
      <c r="R901" s="113"/>
      <c r="S901" s="113"/>
      <c r="T901" s="113"/>
      <c r="U901" s="113"/>
      <c r="V901" s="113"/>
      <c r="W901" s="113"/>
      <c r="X901" s="113"/>
      <c r="Y901" s="113"/>
      <c r="Z901" s="113"/>
    </row>
    <row r="902" spans="1:26" ht="12.75" customHeight="1" x14ac:dyDescent="0.15">
      <c r="A902" s="113"/>
      <c r="B902" s="113"/>
      <c r="C902" s="113"/>
      <c r="D902" s="113"/>
      <c r="E902" s="113"/>
      <c r="F902" s="113"/>
      <c r="G902" s="113"/>
      <c r="H902" s="113"/>
      <c r="I902" s="113"/>
      <c r="J902" s="113"/>
      <c r="K902" s="113"/>
      <c r="L902" s="113"/>
      <c r="M902" s="113"/>
      <c r="N902" s="113"/>
      <c r="O902" s="113"/>
      <c r="P902" s="113"/>
      <c r="Q902" s="113"/>
      <c r="R902" s="113"/>
      <c r="S902" s="113"/>
      <c r="T902" s="113"/>
      <c r="U902" s="113"/>
      <c r="V902" s="113"/>
      <c r="W902" s="113"/>
      <c r="X902" s="113"/>
      <c r="Y902" s="113"/>
      <c r="Z902" s="113"/>
    </row>
    <row r="903" spans="1:26" ht="12.75" customHeight="1" x14ac:dyDescent="0.15">
      <c r="A903" s="113"/>
      <c r="B903" s="113"/>
      <c r="C903" s="113"/>
      <c r="D903" s="113"/>
      <c r="E903" s="113"/>
      <c r="F903" s="113"/>
      <c r="G903" s="113"/>
      <c r="H903" s="113"/>
      <c r="I903" s="113"/>
      <c r="J903" s="113"/>
      <c r="K903" s="113"/>
      <c r="L903" s="113"/>
      <c r="M903" s="113"/>
      <c r="N903" s="113"/>
      <c r="O903" s="113"/>
      <c r="P903" s="113"/>
      <c r="Q903" s="113"/>
      <c r="R903" s="113"/>
      <c r="S903" s="113"/>
      <c r="T903" s="113"/>
      <c r="U903" s="113"/>
      <c r="V903" s="113"/>
      <c r="W903" s="113"/>
      <c r="X903" s="113"/>
      <c r="Y903" s="113"/>
      <c r="Z903" s="113"/>
    </row>
    <row r="904" spans="1:26" ht="12.75" customHeight="1" x14ac:dyDescent="0.15">
      <c r="A904" s="113"/>
      <c r="B904" s="113"/>
      <c r="C904" s="113"/>
      <c r="D904" s="113"/>
      <c r="E904" s="113"/>
      <c r="F904" s="113"/>
      <c r="G904" s="113"/>
      <c r="H904" s="113"/>
      <c r="I904" s="113"/>
      <c r="J904" s="113"/>
      <c r="K904" s="113"/>
      <c r="L904" s="113"/>
      <c r="M904" s="113"/>
      <c r="N904" s="113"/>
      <c r="O904" s="113"/>
      <c r="P904" s="113"/>
      <c r="Q904" s="113"/>
      <c r="R904" s="113"/>
      <c r="S904" s="113"/>
      <c r="T904" s="113"/>
      <c r="U904" s="113"/>
      <c r="V904" s="113"/>
      <c r="W904" s="113"/>
      <c r="X904" s="113"/>
      <c r="Y904" s="113"/>
      <c r="Z904" s="113"/>
    </row>
    <row r="905" spans="1:26" ht="12.75" customHeight="1" x14ac:dyDescent="0.15">
      <c r="A905" s="113"/>
      <c r="B905" s="113"/>
      <c r="C905" s="113"/>
      <c r="D905" s="113"/>
      <c r="E905" s="113"/>
      <c r="F905" s="113"/>
      <c r="G905" s="113"/>
      <c r="H905" s="113"/>
      <c r="I905" s="113"/>
      <c r="J905" s="113"/>
      <c r="K905" s="113"/>
      <c r="L905" s="113"/>
      <c r="M905" s="113"/>
      <c r="N905" s="113"/>
      <c r="O905" s="113"/>
      <c r="P905" s="113"/>
      <c r="Q905" s="113"/>
      <c r="R905" s="113"/>
      <c r="S905" s="113"/>
      <c r="T905" s="113"/>
      <c r="U905" s="113"/>
      <c r="V905" s="113"/>
      <c r="W905" s="113"/>
      <c r="X905" s="113"/>
      <c r="Y905" s="113"/>
      <c r="Z905" s="113"/>
    </row>
    <row r="906" spans="1:26" ht="12.75" customHeight="1" x14ac:dyDescent="0.15">
      <c r="A906" s="113"/>
      <c r="B906" s="113"/>
      <c r="C906" s="113"/>
      <c r="D906" s="113"/>
      <c r="E906" s="113"/>
      <c r="F906" s="113"/>
      <c r="G906" s="113"/>
      <c r="H906" s="113"/>
      <c r="I906" s="113"/>
      <c r="J906" s="113"/>
      <c r="K906" s="113"/>
      <c r="L906" s="113"/>
      <c r="M906" s="113"/>
      <c r="N906" s="113"/>
      <c r="O906" s="113"/>
      <c r="P906" s="113"/>
      <c r="Q906" s="113"/>
      <c r="R906" s="113"/>
      <c r="S906" s="113"/>
      <c r="T906" s="113"/>
      <c r="U906" s="113"/>
      <c r="V906" s="113"/>
      <c r="W906" s="113"/>
      <c r="X906" s="113"/>
      <c r="Y906" s="113"/>
      <c r="Z906" s="113"/>
    </row>
    <row r="907" spans="1:26" ht="12.75" customHeight="1" x14ac:dyDescent="0.15">
      <c r="A907" s="113"/>
      <c r="B907" s="113"/>
      <c r="C907" s="113"/>
      <c r="D907" s="113"/>
      <c r="E907" s="113"/>
      <c r="F907" s="113"/>
      <c r="G907" s="113"/>
      <c r="H907" s="113"/>
      <c r="I907" s="113"/>
      <c r="J907" s="113"/>
      <c r="K907" s="113"/>
      <c r="L907" s="113"/>
      <c r="M907" s="113"/>
      <c r="N907" s="113"/>
      <c r="O907" s="113"/>
      <c r="P907" s="113"/>
      <c r="Q907" s="113"/>
      <c r="R907" s="113"/>
      <c r="S907" s="113"/>
      <c r="T907" s="113"/>
      <c r="U907" s="113"/>
      <c r="V907" s="113"/>
      <c r="W907" s="113"/>
      <c r="X907" s="113"/>
      <c r="Y907" s="113"/>
      <c r="Z907" s="113"/>
    </row>
    <row r="908" spans="1:26" ht="12.75" customHeight="1" x14ac:dyDescent="0.15">
      <c r="A908" s="113"/>
      <c r="B908" s="113"/>
      <c r="C908" s="113"/>
      <c r="D908" s="113"/>
      <c r="E908" s="113"/>
      <c r="F908" s="113"/>
      <c r="G908" s="113"/>
      <c r="H908" s="113"/>
      <c r="I908" s="113"/>
      <c r="J908" s="113"/>
      <c r="K908" s="113"/>
      <c r="L908" s="113"/>
      <c r="M908" s="113"/>
      <c r="N908" s="113"/>
      <c r="O908" s="113"/>
      <c r="P908" s="113"/>
      <c r="Q908" s="113"/>
      <c r="R908" s="113"/>
      <c r="S908" s="113"/>
      <c r="T908" s="113"/>
      <c r="U908" s="113"/>
      <c r="V908" s="113"/>
      <c r="W908" s="113"/>
      <c r="X908" s="113"/>
      <c r="Y908" s="113"/>
      <c r="Z908" s="113"/>
    </row>
    <row r="909" spans="1:26" ht="12.75" customHeight="1" x14ac:dyDescent="0.15">
      <c r="A909" s="113"/>
      <c r="B909" s="113"/>
      <c r="C909" s="113"/>
      <c r="D909" s="113"/>
      <c r="E909" s="113"/>
      <c r="F909" s="113"/>
      <c r="G909" s="113"/>
      <c r="H909" s="113"/>
      <c r="I909" s="113"/>
      <c r="J909" s="113"/>
      <c r="K909" s="113"/>
      <c r="L909" s="113"/>
      <c r="M909" s="113"/>
      <c r="N909" s="113"/>
      <c r="O909" s="113"/>
      <c r="P909" s="113"/>
      <c r="Q909" s="113"/>
      <c r="R909" s="113"/>
      <c r="S909" s="113"/>
      <c r="T909" s="113"/>
      <c r="U909" s="113"/>
      <c r="V909" s="113"/>
      <c r="W909" s="113"/>
      <c r="X909" s="113"/>
      <c r="Y909" s="113"/>
      <c r="Z909" s="113"/>
    </row>
    <row r="910" spans="1:26" ht="12.75" customHeight="1" x14ac:dyDescent="0.15">
      <c r="A910" s="113"/>
      <c r="B910" s="113"/>
      <c r="C910" s="113"/>
      <c r="D910" s="113"/>
      <c r="E910" s="113"/>
      <c r="F910" s="113"/>
      <c r="G910" s="113"/>
      <c r="H910" s="113"/>
      <c r="I910" s="113"/>
      <c r="J910" s="113"/>
      <c r="K910" s="113"/>
      <c r="L910" s="113"/>
      <c r="M910" s="113"/>
      <c r="N910" s="113"/>
      <c r="O910" s="113"/>
      <c r="P910" s="113"/>
      <c r="Q910" s="113"/>
      <c r="R910" s="113"/>
      <c r="S910" s="113"/>
      <c r="T910" s="113"/>
      <c r="U910" s="113"/>
      <c r="V910" s="113"/>
      <c r="W910" s="113"/>
      <c r="X910" s="113"/>
      <c r="Y910" s="113"/>
      <c r="Z910" s="113"/>
    </row>
    <row r="911" spans="1:26" ht="12.75" customHeight="1" x14ac:dyDescent="0.15">
      <c r="A911" s="113"/>
      <c r="B911" s="113"/>
      <c r="C911" s="113"/>
      <c r="D911" s="113"/>
      <c r="E911" s="113"/>
      <c r="F911" s="113"/>
      <c r="G911" s="113"/>
      <c r="H911" s="113"/>
      <c r="I911" s="113"/>
      <c r="J911" s="113"/>
      <c r="K911" s="113"/>
      <c r="L911" s="113"/>
      <c r="M911" s="113"/>
      <c r="N911" s="113"/>
      <c r="O911" s="113"/>
      <c r="P911" s="113"/>
      <c r="Q911" s="113"/>
      <c r="R911" s="113"/>
      <c r="S911" s="113"/>
      <c r="T911" s="113"/>
      <c r="U911" s="113"/>
      <c r="V911" s="113"/>
      <c r="W911" s="113"/>
      <c r="X911" s="113"/>
      <c r="Y911" s="113"/>
      <c r="Z911" s="113"/>
    </row>
    <row r="912" spans="1:26" ht="12.75" customHeight="1" x14ac:dyDescent="0.15">
      <c r="A912" s="113"/>
      <c r="B912" s="113"/>
      <c r="C912" s="113"/>
      <c r="D912" s="113"/>
      <c r="E912" s="113"/>
      <c r="F912" s="113"/>
      <c r="G912" s="113"/>
      <c r="H912" s="113"/>
      <c r="I912" s="113"/>
      <c r="J912" s="113"/>
      <c r="K912" s="113"/>
      <c r="L912" s="113"/>
      <c r="M912" s="113"/>
      <c r="N912" s="113"/>
      <c r="O912" s="113"/>
      <c r="P912" s="113"/>
      <c r="Q912" s="113"/>
      <c r="R912" s="113"/>
      <c r="S912" s="113"/>
      <c r="T912" s="113"/>
      <c r="U912" s="113"/>
      <c r="V912" s="113"/>
      <c r="W912" s="113"/>
      <c r="X912" s="113"/>
      <c r="Y912" s="113"/>
      <c r="Z912" s="113"/>
    </row>
    <row r="913" spans="1:26" ht="12.75" customHeight="1" x14ac:dyDescent="0.15">
      <c r="A913" s="113"/>
      <c r="B913" s="113"/>
      <c r="C913" s="113"/>
      <c r="D913" s="113"/>
      <c r="E913" s="113"/>
      <c r="F913" s="113"/>
      <c r="G913" s="113"/>
      <c r="H913" s="113"/>
      <c r="I913" s="113"/>
      <c r="J913" s="113"/>
      <c r="K913" s="113"/>
      <c r="L913" s="113"/>
      <c r="M913" s="113"/>
      <c r="N913" s="113"/>
      <c r="O913" s="113"/>
      <c r="P913" s="113"/>
      <c r="Q913" s="113"/>
      <c r="R913" s="113"/>
      <c r="S913" s="113"/>
      <c r="T913" s="113"/>
      <c r="U913" s="113"/>
      <c r="V913" s="113"/>
      <c r="W913" s="113"/>
      <c r="X913" s="113"/>
      <c r="Y913" s="113"/>
      <c r="Z913" s="113"/>
    </row>
    <row r="914" spans="1:26" ht="12.75" customHeight="1" x14ac:dyDescent="0.15">
      <c r="A914" s="113"/>
      <c r="B914" s="113"/>
      <c r="C914" s="113"/>
      <c r="D914" s="113"/>
      <c r="E914" s="113"/>
      <c r="F914" s="113"/>
      <c r="G914" s="113"/>
      <c r="H914" s="113"/>
      <c r="I914" s="113"/>
      <c r="J914" s="113"/>
      <c r="K914" s="113"/>
      <c r="L914" s="113"/>
      <c r="M914" s="113"/>
      <c r="N914" s="113"/>
      <c r="O914" s="113"/>
      <c r="P914" s="113"/>
      <c r="Q914" s="113"/>
      <c r="R914" s="113"/>
      <c r="S914" s="113"/>
      <c r="T914" s="113"/>
      <c r="U914" s="113"/>
      <c r="V914" s="113"/>
      <c r="W914" s="113"/>
      <c r="X914" s="113"/>
      <c r="Y914" s="113"/>
      <c r="Z914" s="113"/>
    </row>
    <row r="915" spans="1:26" ht="12.75" customHeight="1" x14ac:dyDescent="0.15">
      <c r="A915" s="113"/>
      <c r="B915" s="113"/>
      <c r="C915" s="113"/>
      <c r="D915" s="113"/>
      <c r="E915" s="113"/>
      <c r="F915" s="113"/>
      <c r="G915" s="113"/>
      <c r="H915" s="113"/>
      <c r="I915" s="113"/>
      <c r="J915" s="113"/>
      <c r="K915" s="113"/>
      <c r="L915" s="113"/>
      <c r="M915" s="113"/>
      <c r="N915" s="113"/>
      <c r="O915" s="113"/>
      <c r="P915" s="113"/>
      <c r="Q915" s="113"/>
      <c r="R915" s="113"/>
      <c r="S915" s="113"/>
      <c r="T915" s="113"/>
      <c r="U915" s="113"/>
      <c r="V915" s="113"/>
      <c r="W915" s="113"/>
      <c r="X915" s="113"/>
      <c r="Y915" s="113"/>
      <c r="Z915" s="113"/>
    </row>
    <row r="916" spans="1:26" ht="12.75" customHeight="1" x14ac:dyDescent="0.15">
      <c r="A916" s="113"/>
      <c r="B916" s="113"/>
      <c r="C916" s="113"/>
      <c r="D916" s="113"/>
      <c r="E916" s="113"/>
      <c r="F916" s="113"/>
      <c r="G916" s="113"/>
      <c r="H916" s="113"/>
      <c r="I916" s="113"/>
      <c r="J916" s="113"/>
      <c r="K916" s="113"/>
      <c r="L916" s="113"/>
      <c r="M916" s="113"/>
      <c r="N916" s="113"/>
      <c r="O916" s="113"/>
      <c r="P916" s="113"/>
      <c r="Q916" s="113"/>
      <c r="R916" s="113"/>
      <c r="S916" s="113"/>
      <c r="T916" s="113"/>
      <c r="U916" s="113"/>
      <c r="V916" s="113"/>
      <c r="W916" s="113"/>
      <c r="X916" s="113"/>
      <c r="Y916" s="113"/>
      <c r="Z916" s="113"/>
    </row>
    <row r="917" spans="1:26" ht="12.75" customHeight="1" x14ac:dyDescent="0.15">
      <c r="A917" s="113"/>
      <c r="B917" s="113"/>
      <c r="C917" s="113"/>
      <c r="D917" s="113"/>
      <c r="E917" s="113"/>
      <c r="F917" s="113"/>
      <c r="G917" s="113"/>
      <c r="H917" s="113"/>
      <c r="I917" s="113"/>
      <c r="J917" s="113"/>
      <c r="K917" s="113"/>
      <c r="L917" s="113"/>
      <c r="M917" s="113"/>
      <c r="N917" s="113"/>
      <c r="O917" s="113"/>
      <c r="P917" s="113"/>
      <c r="Q917" s="113"/>
      <c r="R917" s="113"/>
      <c r="S917" s="113"/>
      <c r="T917" s="113"/>
      <c r="U917" s="113"/>
      <c r="V917" s="113"/>
      <c r="W917" s="113"/>
      <c r="X917" s="113"/>
      <c r="Y917" s="113"/>
      <c r="Z917" s="113"/>
    </row>
    <row r="918" spans="1:26" ht="12.75" customHeight="1" x14ac:dyDescent="0.15">
      <c r="A918" s="113"/>
      <c r="B918" s="113"/>
      <c r="C918" s="113"/>
      <c r="D918" s="113"/>
      <c r="E918" s="113"/>
      <c r="F918" s="113"/>
      <c r="G918" s="113"/>
      <c r="H918" s="113"/>
      <c r="I918" s="113"/>
      <c r="J918" s="113"/>
      <c r="K918" s="113"/>
      <c r="L918" s="113"/>
      <c r="M918" s="113"/>
      <c r="N918" s="113"/>
      <c r="O918" s="113"/>
      <c r="P918" s="113"/>
      <c r="Q918" s="113"/>
      <c r="R918" s="113"/>
      <c r="S918" s="113"/>
      <c r="T918" s="113"/>
      <c r="U918" s="113"/>
      <c r="V918" s="113"/>
      <c r="W918" s="113"/>
      <c r="X918" s="113"/>
      <c r="Y918" s="113"/>
      <c r="Z918" s="113"/>
    </row>
    <row r="919" spans="1:26" ht="12.75" customHeight="1" x14ac:dyDescent="0.15">
      <c r="A919" s="113"/>
      <c r="B919" s="113"/>
      <c r="C919" s="113"/>
      <c r="D919" s="113"/>
      <c r="E919" s="113"/>
      <c r="F919" s="113"/>
      <c r="G919" s="113"/>
      <c r="H919" s="113"/>
      <c r="I919" s="113"/>
      <c r="J919" s="113"/>
      <c r="K919" s="113"/>
      <c r="L919" s="113"/>
      <c r="M919" s="113"/>
      <c r="N919" s="113"/>
      <c r="O919" s="113"/>
      <c r="P919" s="113"/>
      <c r="Q919" s="113"/>
      <c r="R919" s="113"/>
      <c r="S919" s="113"/>
      <c r="T919" s="113"/>
      <c r="U919" s="113"/>
      <c r="V919" s="113"/>
      <c r="W919" s="113"/>
      <c r="X919" s="113"/>
      <c r="Y919" s="113"/>
      <c r="Z919" s="113"/>
    </row>
    <row r="920" spans="1:26" ht="12.75" customHeight="1" x14ac:dyDescent="0.15">
      <c r="A920" s="113"/>
      <c r="B920" s="113"/>
      <c r="C920" s="113"/>
      <c r="D920" s="113"/>
      <c r="E920" s="113"/>
      <c r="F920" s="113"/>
      <c r="G920" s="113"/>
      <c r="H920" s="113"/>
      <c r="I920" s="113"/>
      <c r="J920" s="113"/>
      <c r="K920" s="113"/>
      <c r="L920" s="113"/>
      <c r="M920" s="113"/>
      <c r="N920" s="113"/>
      <c r="O920" s="113"/>
      <c r="P920" s="113"/>
      <c r="Q920" s="113"/>
      <c r="R920" s="113"/>
      <c r="S920" s="113"/>
      <c r="T920" s="113"/>
      <c r="U920" s="113"/>
      <c r="V920" s="113"/>
      <c r="W920" s="113"/>
      <c r="X920" s="113"/>
      <c r="Y920" s="113"/>
      <c r="Z920" s="113"/>
    </row>
    <row r="921" spans="1:26" ht="12.75" customHeight="1" x14ac:dyDescent="0.15">
      <c r="A921" s="113"/>
      <c r="B921" s="113"/>
      <c r="C921" s="113"/>
      <c r="D921" s="113"/>
      <c r="E921" s="113"/>
      <c r="F921" s="113"/>
      <c r="G921" s="113"/>
      <c r="H921" s="113"/>
      <c r="I921" s="113"/>
      <c r="J921" s="113"/>
      <c r="K921" s="113"/>
      <c r="L921" s="113"/>
      <c r="M921" s="113"/>
      <c r="N921" s="113"/>
      <c r="O921" s="113"/>
      <c r="P921" s="113"/>
      <c r="Q921" s="113"/>
      <c r="R921" s="113"/>
      <c r="S921" s="113"/>
      <c r="T921" s="113"/>
      <c r="U921" s="113"/>
      <c r="V921" s="113"/>
      <c r="W921" s="113"/>
      <c r="X921" s="113"/>
      <c r="Y921" s="113"/>
      <c r="Z921" s="113"/>
    </row>
    <row r="922" spans="1:26" ht="12.75" customHeight="1" x14ac:dyDescent="0.15">
      <c r="A922" s="113"/>
      <c r="B922" s="113"/>
      <c r="C922" s="113"/>
      <c r="D922" s="113"/>
      <c r="E922" s="113"/>
      <c r="F922" s="113"/>
      <c r="G922" s="113"/>
      <c r="H922" s="113"/>
      <c r="I922" s="113"/>
      <c r="J922" s="113"/>
      <c r="K922" s="113"/>
      <c r="L922" s="113"/>
      <c r="M922" s="113"/>
      <c r="N922" s="113"/>
      <c r="O922" s="113"/>
      <c r="P922" s="113"/>
      <c r="Q922" s="113"/>
      <c r="R922" s="113"/>
      <c r="S922" s="113"/>
      <c r="T922" s="113"/>
      <c r="U922" s="113"/>
      <c r="V922" s="113"/>
      <c r="W922" s="113"/>
      <c r="X922" s="113"/>
      <c r="Y922" s="113"/>
      <c r="Z922" s="113"/>
    </row>
    <row r="923" spans="1:26" ht="12.75" customHeight="1" x14ac:dyDescent="0.15">
      <c r="A923" s="113"/>
      <c r="B923" s="113"/>
      <c r="C923" s="113"/>
      <c r="D923" s="113"/>
      <c r="E923" s="113"/>
      <c r="F923" s="113"/>
      <c r="G923" s="113"/>
      <c r="H923" s="113"/>
      <c r="I923" s="113"/>
      <c r="J923" s="113"/>
      <c r="K923" s="113"/>
      <c r="L923" s="113"/>
      <c r="M923" s="113"/>
      <c r="N923" s="113"/>
      <c r="O923" s="113"/>
      <c r="P923" s="113"/>
      <c r="Q923" s="113"/>
      <c r="R923" s="113"/>
      <c r="S923" s="113"/>
      <c r="T923" s="113"/>
      <c r="U923" s="113"/>
      <c r="V923" s="113"/>
      <c r="W923" s="113"/>
      <c r="X923" s="113"/>
      <c r="Y923" s="113"/>
      <c r="Z923" s="113"/>
    </row>
    <row r="924" spans="1:26" ht="12.75" customHeight="1" x14ac:dyDescent="0.15">
      <c r="A924" s="113"/>
      <c r="B924" s="113"/>
      <c r="C924" s="113"/>
      <c r="D924" s="113"/>
      <c r="E924" s="113"/>
      <c r="F924" s="113"/>
      <c r="G924" s="113"/>
      <c r="H924" s="113"/>
      <c r="I924" s="113"/>
      <c r="J924" s="113"/>
      <c r="K924" s="113"/>
      <c r="L924" s="113"/>
      <c r="M924" s="113"/>
      <c r="N924" s="113"/>
      <c r="O924" s="113"/>
      <c r="P924" s="113"/>
      <c r="Q924" s="113"/>
      <c r="R924" s="113"/>
      <c r="S924" s="113"/>
      <c r="T924" s="113"/>
      <c r="U924" s="113"/>
      <c r="V924" s="113"/>
      <c r="W924" s="113"/>
      <c r="X924" s="113"/>
      <c r="Y924" s="113"/>
      <c r="Z924" s="113"/>
    </row>
    <row r="925" spans="1:26" ht="12.75" customHeight="1" x14ac:dyDescent="0.15">
      <c r="A925" s="113"/>
      <c r="B925" s="113"/>
      <c r="C925" s="113"/>
      <c r="D925" s="113"/>
      <c r="E925" s="113"/>
      <c r="F925" s="113"/>
      <c r="G925" s="113"/>
      <c r="H925" s="113"/>
      <c r="I925" s="113"/>
      <c r="J925" s="113"/>
      <c r="K925" s="113"/>
      <c r="L925" s="113"/>
      <c r="M925" s="113"/>
      <c r="N925" s="113"/>
      <c r="O925" s="113"/>
      <c r="P925" s="113"/>
      <c r="Q925" s="113"/>
      <c r="R925" s="113"/>
      <c r="S925" s="113"/>
      <c r="T925" s="113"/>
      <c r="U925" s="113"/>
      <c r="V925" s="113"/>
      <c r="W925" s="113"/>
      <c r="X925" s="113"/>
      <c r="Y925" s="113"/>
      <c r="Z925" s="113"/>
    </row>
    <row r="926" spans="1:26" ht="12.75" customHeight="1" x14ac:dyDescent="0.15">
      <c r="A926" s="113"/>
      <c r="B926" s="113"/>
      <c r="C926" s="113"/>
      <c r="D926" s="113"/>
      <c r="E926" s="113"/>
      <c r="F926" s="113"/>
      <c r="G926" s="113"/>
      <c r="H926" s="113"/>
      <c r="I926" s="113"/>
      <c r="J926" s="113"/>
      <c r="K926" s="113"/>
      <c r="L926" s="113"/>
      <c r="M926" s="113"/>
      <c r="N926" s="113"/>
      <c r="O926" s="113"/>
      <c r="P926" s="113"/>
      <c r="Q926" s="113"/>
      <c r="R926" s="113"/>
      <c r="S926" s="113"/>
      <c r="T926" s="113"/>
      <c r="U926" s="113"/>
      <c r="V926" s="113"/>
      <c r="W926" s="113"/>
      <c r="X926" s="113"/>
      <c r="Y926" s="113"/>
      <c r="Z926" s="113"/>
    </row>
    <row r="927" spans="1:26" ht="12.75" customHeight="1" x14ac:dyDescent="0.15">
      <c r="A927" s="113"/>
      <c r="B927" s="113"/>
      <c r="C927" s="113"/>
      <c r="D927" s="113"/>
      <c r="E927" s="113"/>
      <c r="F927" s="113"/>
      <c r="G927" s="113"/>
      <c r="H927" s="113"/>
      <c r="I927" s="113"/>
      <c r="J927" s="113"/>
      <c r="K927" s="113"/>
      <c r="L927" s="113"/>
      <c r="M927" s="113"/>
      <c r="N927" s="113"/>
      <c r="O927" s="113"/>
      <c r="P927" s="113"/>
      <c r="Q927" s="113"/>
      <c r="R927" s="113"/>
      <c r="S927" s="113"/>
      <c r="T927" s="113"/>
      <c r="U927" s="113"/>
      <c r="V927" s="113"/>
      <c r="W927" s="113"/>
      <c r="X927" s="113"/>
      <c r="Y927" s="113"/>
      <c r="Z927" s="113"/>
    </row>
    <row r="928" spans="1:26" ht="12.75" customHeight="1" x14ac:dyDescent="0.15">
      <c r="A928" s="113"/>
      <c r="B928" s="113"/>
      <c r="C928" s="113"/>
      <c r="D928" s="113"/>
      <c r="E928" s="113"/>
      <c r="F928" s="113"/>
      <c r="G928" s="113"/>
      <c r="H928" s="113"/>
      <c r="I928" s="113"/>
      <c r="J928" s="113"/>
      <c r="K928" s="113"/>
      <c r="L928" s="113"/>
      <c r="M928" s="113"/>
      <c r="N928" s="113"/>
      <c r="O928" s="113"/>
      <c r="P928" s="113"/>
      <c r="Q928" s="113"/>
      <c r="R928" s="113"/>
      <c r="S928" s="113"/>
      <c r="T928" s="113"/>
      <c r="U928" s="113"/>
      <c r="V928" s="113"/>
      <c r="W928" s="113"/>
      <c r="X928" s="113"/>
      <c r="Y928" s="113"/>
      <c r="Z928" s="113"/>
    </row>
    <row r="929" spans="1:26" ht="12.75" customHeight="1" x14ac:dyDescent="0.15">
      <c r="A929" s="113"/>
      <c r="B929" s="113"/>
      <c r="C929" s="113"/>
      <c r="D929" s="113"/>
      <c r="E929" s="113"/>
      <c r="F929" s="113"/>
      <c r="G929" s="113"/>
      <c r="H929" s="113"/>
      <c r="I929" s="113"/>
      <c r="J929" s="113"/>
      <c r="K929" s="113"/>
      <c r="L929" s="113"/>
      <c r="M929" s="113"/>
      <c r="N929" s="113"/>
      <c r="O929" s="113"/>
      <c r="P929" s="113"/>
      <c r="Q929" s="113"/>
      <c r="R929" s="113"/>
      <c r="S929" s="113"/>
      <c r="T929" s="113"/>
      <c r="U929" s="113"/>
      <c r="V929" s="113"/>
      <c r="W929" s="113"/>
      <c r="X929" s="113"/>
      <c r="Y929" s="113"/>
      <c r="Z929" s="113"/>
    </row>
    <row r="930" spans="1:26" ht="12.75" customHeight="1" x14ac:dyDescent="0.15">
      <c r="A930" s="113"/>
      <c r="B930" s="113"/>
      <c r="C930" s="113"/>
      <c r="D930" s="113"/>
      <c r="E930" s="113"/>
      <c r="F930" s="113"/>
      <c r="G930" s="113"/>
      <c r="H930" s="113"/>
      <c r="I930" s="113"/>
      <c r="J930" s="113"/>
      <c r="K930" s="113"/>
      <c r="L930" s="113"/>
      <c r="M930" s="113"/>
      <c r="N930" s="113"/>
      <c r="O930" s="113"/>
      <c r="P930" s="113"/>
      <c r="Q930" s="113"/>
      <c r="R930" s="113"/>
      <c r="S930" s="113"/>
      <c r="T930" s="113"/>
      <c r="U930" s="113"/>
      <c r="V930" s="113"/>
      <c r="W930" s="113"/>
      <c r="X930" s="113"/>
      <c r="Y930" s="113"/>
      <c r="Z930" s="113"/>
    </row>
    <row r="931" spans="1:26" ht="12.75" customHeight="1" x14ac:dyDescent="0.15">
      <c r="A931" s="113"/>
      <c r="B931" s="113"/>
      <c r="C931" s="113"/>
      <c r="D931" s="113"/>
      <c r="E931" s="113"/>
      <c r="F931" s="113"/>
      <c r="G931" s="113"/>
      <c r="H931" s="113"/>
      <c r="I931" s="113"/>
      <c r="J931" s="113"/>
      <c r="K931" s="113"/>
      <c r="L931" s="113"/>
      <c r="M931" s="113"/>
      <c r="N931" s="113"/>
      <c r="O931" s="113"/>
      <c r="P931" s="113"/>
      <c r="Q931" s="113"/>
      <c r="R931" s="113"/>
      <c r="S931" s="113"/>
      <c r="T931" s="113"/>
      <c r="U931" s="113"/>
      <c r="V931" s="113"/>
      <c r="W931" s="113"/>
      <c r="X931" s="113"/>
      <c r="Y931" s="113"/>
      <c r="Z931" s="113"/>
    </row>
    <row r="932" spans="1:26" ht="12.75" customHeight="1" x14ac:dyDescent="0.15">
      <c r="A932" s="113"/>
      <c r="B932" s="113"/>
      <c r="C932" s="113"/>
      <c r="D932" s="113"/>
      <c r="E932" s="113"/>
      <c r="F932" s="113"/>
      <c r="G932" s="113"/>
      <c r="H932" s="113"/>
      <c r="I932" s="113"/>
      <c r="J932" s="113"/>
      <c r="K932" s="113"/>
      <c r="L932" s="113"/>
      <c r="M932" s="113"/>
      <c r="N932" s="113"/>
      <c r="O932" s="113"/>
      <c r="P932" s="113"/>
      <c r="Q932" s="113"/>
      <c r="R932" s="113"/>
      <c r="S932" s="113"/>
      <c r="T932" s="113"/>
      <c r="U932" s="113"/>
      <c r="V932" s="113"/>
      <c r="W932" s="113"/>
      <c r="X932" s="113"/>
      <c r="Y932" s="113"/>
      <c r="Z932" s="113"/>
    </row>
    <row r="933" spans="1:26" ht="12.75" customHeight="1" x14ac:dyDescent="0.15">
      <c r="A933" s="113"/>
      <c r="B933" s="113"/>
      <c r="C933" s="113"/>
      <c r="D933" s="113"/>
      <c r="E933" s="113"/>
      <c r="F933" s="113"/>
      <c r="G933" s="113"/>
      <c r="H933" s="113"/>
      <c r="I933" s="113"/>
      <c r="J933" s="113"/>
      <c r="K933" s="113"/>
      <c r="L933" s="113"/>
      <c r="M933" s="113"/>
      <c r="N933" s="113"/>
      <c r="O933" s="113"/>
      <c r="P933" s="113"/>
      <c r="Q933" s="113"/>
      <c r="R933" s="113"/>
      <c r="S933" s="113"/>
      <c r="T933" s="113"/>
      <c r="U933" s="113"/>
      <c r="V933" s="113"/>
      <c r="W933" s="113"/>
      <c r="X933" s="113"/>
      <c r="Y933" s="113"/>
      <c r="Z933" s="113"/>
    </row>
    <row r="934" spans="1:26" ht="12.75" customHeight="1" x14ac:dyDescent="0.15">
      <c r="A934" s="113"/>
      <c r="B934" s="113"/>
      <c r="C934" s="113"/>
      <c r="D934" s="113"/>
      <c r="E934" s="113"/>
      <c r="F934" s="113"/>
      <c r="G934" s="113"/>
      <c r="H934" s="113"/>
      <c r="I934" s="113"/>
      <c r="J934" s="113"/>
      <c r="K934" s="113"/>
      <c r="L934" s="113"/>
      <c r="M934" s="113"/>
      <c r="N934" s="113"/>
      <c r="O934" s="113"/>
      <c r="P934" s="113"/>
      <c r="Q934" s="113"/>
      <c r="R934" s="113"/>
      <c r="S934" s="113"/>
      <c r="T934" s="113"/>
      <c r="U934" s="113"/>
      <c r="V934" s="113"/>
      <c r="W934" s="113"/>
      <c r="X934" s="113"/>
      <c r="Y934" s="113"/>
      <c r="Z934" s="113"/>
    </row>
    <row r="935" spans="1:26" ht="12.75" customHeight="1" x14ac:dyDescent="0.15">
      <c r="A935" s="113"/>
      <c r="B935" s="113"/>
      <c r="C935" s="113"/>
      <c r="D935" s="113"/>
      <c r="E935" s="113"/>
      <c r="F935" s="113"/>
      <c r="G935" s="113"/>
      <c r="H935" s="113"/>
      <c r="I935" s="113"/>
      <c r="J935" s="113"/>
      <c r="K935" s="113"/>
      <c r="L935" s="113"/>
      <c r="M935" s="113"/>
      <c r="N935" s="113"/>
      <c r="O935" s="113"/>
      <c r="P935" s="113"/>
      <c r="Q935" s="113"/>
      <c r="R935" s="113"/>
      <c r="S935" s="113"/>
      <c r="T935" s="113"/>
      <c r="U935" s="113"/>
      <c r="V935" s="113"/>
      <c r="W935" s="113"/>
      <c r="X935" s="113"/>
      <c r="Y935" s="113"/>
      <c r="Z935" s="113"/>
    </row>
    <row r="936" spans="1:26" ht="12.75" customHeight="1" x14ac:dyDescent="0.15">
      <c r="A936" s="113"/>
      <c r="B936" s="113"/>
      <c r="C936" s="113"/>
      <c r="D936" s="113"/>
      <c r="E936" s="113"/>
      <c r="F936" s="113"/>
      <c r="G936" s="113"/>
      <c r="H936" s="113"/>
      <c r="I936" s="113"/>
      <c r="J936" s="113"/>
      <c r="K936" s="113"/>
      <c r="L936" s="113"/>
      <c r="M936" s="113"/>
      <c r="N936" s="113"/>
      <c r="O936" s="113"/>
      <c r="P936" s="113"/>
      <c r="Q936" s="113"/>
      <c r="R936" s="113"/>
      <c r="S936" s="113"/>
      <c r="T936" s="113"/>
      <c r="U936" s="113"/>
      <c r="V936" s="113"/>
      <c r="W936" s="113"/>
      <c r="X936" s="113"/>
      <c r="Y936" s="113"/>
      <c r="Z936" s="113"/>
    </row>
    <row r="937" spans="1:26" ht="12.75" customHeight="1" x14ac:dyDescent="0.15">
      <c r="A937" s="113"/>
      <c r="B937" s="113"/>
      <c r="C937" s="113"/>
      <c r="D937" s="113"/>
      <c r="E937" s="113"/>
      <c r="F937" s="113"/>
      <c r="G937" s="113"/>
      <c r="H937" s="113"/>
      <c r="I937" s="113"/>
      <c r="J937" s="113"/>
      <c r="K937" s="113"/>
      <c r="L937" s="113"/>
      <c r="M937" s="113"/>
      <c r="N937" s="113"/>
      <c r="O937" s="113"/>
      <c r="P937" s="113"/>
      <c r="Q937" s="113"/>
      <c r="R937" s="113"/>
      <c r="S937" s="113"/>
      <c r="T937" s="113"/>
      <c r="U937" s="113"/>
      <c r="V937" s="113"/>
      <c r="W937" s="113"/>
      <c r="X937" s="113"/>
      <c r="Y937" s="113"/>
      <c r="Z937" s="113"/>
    </row>
    <row r="938" spans="1:26" ht="12.75" customHeight="1" x14ac:dyDescent="0.15">
      <c r="A938" s="113"/>
      <c r="B938" s="113"/>
      <c r="C938" s="113"/>
      <c r="D938" s="113"/>
      <c r="E938" s="113"/>
      <c r="F938" s="113"/>
      <c r="G938" s="113"/>
      <c r="H938" s="113"/>
      <c r="I938" s="113"/>
      <c r="J938" s="113"/>
      <c r="K938" s="113"/>
      <c r="L938" s="113"/>
      <c r="M938" s="113"/>
      <c r="N938" s="113"/>
      <c r="O938" s="113"/>
      <c r="P938" s="113"/>
      <c r="Q938" s="113"/>
      <c r="R938" s="113"/>
      <c r="S938" s="113"/>
      <c r="T938" s="113"/>
      <c r="U938" s="113"/>
      <c r="V938" s="113"/>
      <c r="W938" s="113"/>
      <c r="X938" s="113"/>
      <c r="Y938" s="113"/>
      <c r="Z938" s="113"/>
    </row>
    <row r="939" spans="1:26" ht="12.75" customHeight="1" x14ac:dyDescent="0.15">
      <c r="A939" s="113"/>
      <c r="B939" s="113"/>
      <c r="C939" s="113"/>
      <c r="D939" s="113"/>
      <c r="E939" s="113"/>
      <c r="F939" s="113"/>
      <c r="G939" s="113"/>
      <c r="H939" s="113"/>
      <c r="I939" s="113"/>
      <c r="J939" s="113"/>
      <c r="K939" s="113"/>
      <c r="L939" s="113"/>
      <c r="M939" s="113"/>
      <c r="N939" s="113"/>
      <c r="O939" s="113"/>
      <c r="P939" s="113"/>
      <c r="Q939" s="113"/>
      <c r="R939" s="113"/>
      <c r="S939" s="113"/>
      <c r="T939" s="113"/>
      <c r="U939" s="113"/>
      <c r="V939" s="113"/>
      <c r="W939" s="113"/>
      <c r="X939" s="113"/>
      <c r="Y939" s="113"/>
      <c r="Z939" s="113"/>
    </row>
    <row r="940" spans="1:26" ht="12.75" customHeight="1" x14ac:dyDescent="0.15">
      <c r="A940" s="113"/>
      <c r="B940" s="113"/>
      <c r="C940" s="113"/>
      <c r="D940" s="113"/>
      <c r="E940" s="113"/>
      <c r="F940" s="113"/>
      <c r="G940" s="113"/>
      <c r="H940" s="113"/>
      <c r="I940" s="113"/>
      <c r="J940" s="113"/>
      <c r="K940" s="113"/>
      <c r="L940" s="113"/>
      <c r="M940" s="113"/>
      <c r="N940" s="113"/>
      <c r="O940" s="113"/>
      <c r="P940" s="113"/>
      <c r="Q940" s="113"/>
      <c r="R940" s="113"/>
      <c r="S940" s="113"/>
      <c r="T940" s="113"/>
      <c r="U940" s="113"/>
      <c r="V940" s="113"/>
      <c r="W940" s="113"/>
      <c r="X940" s="113"/>
      <c r="Y940" s="113"/>
      <c r="Z940" s="113"/>
    </row>
    <row r="941" spans="1:26" ht="12.75" customHeight="1" x14ac:dyDescent="0.15">
      <c r="A941" s="113"/>
      <c r="B941" s="113"/>
      <c r="C941" s="113"/>
      <c r="D941" s="113"/>
      <c r="E941" s="113"/>
      <c r="F941" s="113"/>
      <c r="G941" s="113"/>
      <c r="H941" s="113"/>
      <c r="I941" s="113"/>
      <c r="J941" s="113"/>
      <c r="K941" s="113"/>
      <c r="L941" s="113"/>
      <c r="M941" s="113"/>
      <c r="N941" s="113"/>
      <c r="O941" s="113"/>
      <c r="P941" s="113"/>
      <c r="Q941" s="113"/>
      <c r="R941" s="113"/>
      <c r="S941" s="113"/>
      <c r="T941" s="113"/>
      <c r="U941" s="113"/>
      <c r="V941" s="113"/>
      <c r="W941" s="113"/>
      <c r="X941" s="113"/>
      <c r="Y941" s="113"/>
      <c r="Z941" s="113"/>
    </row>
    <row r="942" spans="1:26" ht="12.75" customHeight="1" x14ac:dyDescent="0.15">
      <c r="A942" s="113"/>
      <c r="B942" s="113"/>
      <c r="C942" s="113"/>
      <c r="D942" s="113"/>
      <c r="E942" s="113"/>
      <c r="F942" s="113"/>
      <c r="G942" s="113"/>
      <c r="H942" s="113"/>
      <c r="I942" s="113"/>
      <c r="J942" s="113"/>
      <c r="K942" s="113"/>
      <c r="L942" s="113"/>
      <c r="M942" s="113"/>
      <c r="N942" s="113"/>
      <c r="O942" s="113"/>
      <c r="P942" s="113"/>
      <c r="Q942" s="113"/>
      <c r="R942" s="113"/>
      <c r="S942" s="113"/>
      <c r="T942" s="113"/>
      <c r="U942" s="113"/>
      <c r="V942" s="113"/>
      <c r="W942" s="113"/>
      <c r="X942" s="113"/>
      <c r="Y942" s="113"/>
      <c r="Z942" s="113"/>
    </row>
    <row r="943" spans="1:26" ht="12.75" customHeight="1" x14ac:dyDescent="0.15">
      <c r="A943" s="113"/>
      <c r="B943" s="113"/>
      <c r="C943" s="113"/>
      <c r="D943" s="113"/>
      <c r="E943" s="113"/>
      <c r="F943" s="113"/>
      <c r="G943" s="113"/>
      <c r="H943" s="113"/>
      <c r="I943" s="113"/>
      <c r="J943" s="113"/>
      <c r="K943" s="113"/>
      <c r="L943" s="113"/>
      <c r="M943" s="113"/>
      <c r="N943" s="113"/>
      <c r="O943" s="113"/>
      <c r="P943" s="113"/>
      <c r="Q943" s="113"/>
      <c r="R943" s="113"/>
      <c r="S943" s="113"/>
      <c r="T943" s="113"/>
      <c r="U943" s="113"/>
      <c r="V943" s="113"/>
      <c r="W943" s="113"/>
      <c r="X943" s="113"/>
      <c r="Y943" s="113"/>
      <c r="Z943" s="113"/>
    </row>
    <row r="944" spans="1:26" ht="12.75" customHeight="1" x14ac:dyDescent="0.15">
      <c r="A944" s="113"/>
      <c r="B944" s="113"/>
      <c r="C944" s="113"/>
      <c r="D944" s="113"/>
      <c r="E944" s="113"/>
      <c r="F944" s="113"/>
      <c r="G944" s="113"/>
      <c r="H944" s="113"/>
      <c r="I944" s="113"/>
      <c r="J944" s="113"/>
      <c r="K944" s="113"/>
      <c r="L944" s="113"/>
      <c r="M944" s="113"/>
      <c r="N944" s="113"/>
      <c r="O944" s="113"/>
      <c r="P944" s="113"/>
      <c r="Q944" s="113"/>
      <c r="R944" s="113"/>
      <c r="S944" s="113"/>
      <c r="T944" s="113"/>
      <c r="U944" s="113"/>
      <c r="V944" s="113"/>
      <c r="W944" s="113"/>
      <c r="X944" s="113"/>
      <c r="Y944" s="113"/>
      <c r="Z944" s="113"/>
    </row>
    <row r="945" spans="1:26" ht="12.75" customHeight="1" x14ac:dyDescent="0.15">
      <c r="A945" s="113"/>
      <c r="B945" s="113"/>
      <c r="C945" s="113"/>
      <c r="D945" s="113"/>
      <c r="E945" s="113"/>
      <c r="F945" s="113"/>
      <c r="G945" s="113"/>
      <c r="H945" s="113"/>
      <c r="I945" s="113"/>
      <c r="J945" s="113"/>
      <c r="K945" s="113"/>
      <c r="L945" s="113"/>
      <c r="M945" s="113"/>
      <c r="N945" s="113"/>
      <c r="O945" s="113"/>
      <c r="P945" s="113"/>
      <c r="Q945" s="113"/>
      <c r="R945" s="113"/>
      <c r="S945" s="113"/>
      <c r="T945" s="113"/>
      <c r="U945" s="113"/>
      <c r="V945" s="113"/>
      <c r="W945" s="113"/>
      <c r="X945" s="113"/>
      <c r="Y945" s="113"/>
      <c r="Z945" s="113"/>
    </row>
    <row r="946" spans="1:26" ht="12.75" customHeight="1" x14ac:dyDescent="0.15">
      <c r="A946" s="113"/>
      <c r="B946" s="113"/>
      <c r="C946" s="113"/>
      <c r="D946" s="113"/>
      <c r="E946" s="113"/>
      <c r="F946" s="113"/>
      <c r="G946" s="113"/>
      <c r="H946" s="113"/>
      <c r="I946" s="113"/>
      <c r="J946" s="113"/>
      <c r="K946" s="113"/>
      <c r="L946" s="113"/>
      <c r="M946" s="113"/>
      <c r="N946" s="113"/>
      <c r="O946" s="113"/>
      <c r="P946" s="113"/>
      <c r="Q946" s="113"/>
      <c r="R946" s="113"/>
      <c r="S946" s="113"/>
      <c r="T946" s="113"/>
      <c r="U946" s="113"/>
      <c r="V946" s="113"/>
      <c r="W946" s="113"/>
      <c r="X946" s="113"/>
      <c r="Y946" s="113"/>
      <c r="Z946" s="113"/>
    </row>
    <row r="947" spans="1:26" ht="12.75" customHeight="1" x14ac:dyDescent="0.15">
      <c r="A947" s="113"/>
      <c r="B947" s="113"/>
      <c r="C947" s="113"/>
      <c r="D947" s="113"/>
      <c r="E947" s="113"/>
      <c r="F947" s="113"/>
      <c r="G947" s="113"/>
      <c r="H947" s="113"/>
      <c r="I947" s="113"/>
      <c r="J947" s="113"/>
      <c r="K947" s="113"/>
      <c r="L947" s="113"/>
      <c r="M947" s="113"/>
      <c r="N947" s="113"/>
      <c r="O947" s="113"/>
      <c r="P947" s="113"/>
      <c r="Q947" s="113"/>
      <c r="R947" s="113"/>
      <c r="S947" s="113"/>
      <c r="T947" s="113"/>
      <c r="U947" s="113"/>
      <c r="V947" s="113"/>
      <c r="W947" s="113"/>
      <c r="X947" s="113"/>
      <c r="Y947" s="113"/>
      <c r="Z947" s="113"/>
    </row>
    <row r="948" spans="1:26" ht="12.75" customHeight="1" x14ac:dyDescent="0.15">
      <c r="A948" s="113"/>
      <c r="B948" s="113"/>
      <c r="C948" s="113"/>
      <c r="D948" s="113"/>
      <c r="E948" s="113"/>
      <c r="F948" s="113"/>
      <c r="G948" s="113"/>
      <c r="H948" s="113"/>
      <c r="I948" s="113"/>
      <c r="J948" s="113"/>
      <c r="K948" s="113"/>
      <c r="L948" s="113"/>
      <c r="M948" s="113"/>
      <c r="N948" s="113"/>
      <c r="O948" s="113"/>
      <c r="P948" s="113"/>
      <c r="Q948" s="113"/>
      <c r="R948" s="113"/>
      <c r="S948" s="113"/>
      <c r="T948" s="113"/>
      <c r="U948" s="113"/>
      <c r="V948" s="113"/>
      <c r="W948" s="113"/>
      <c r="X948" s="113"/>
      <c r="Y948" s="113"/>
      <c r="Z948" s="113"/>
    </row>
    <row r="949" spans="1:26" ht="12.75" customHeight="1" x14ac:dyDescent="0.15">
      <c r="A949" s="113"/>
      <c r="B949" s="113"/>
      <c r="C949" s="113"/>
      <c r="D949" s="113"/>
      <c r="E949" s="113"/>
      <c r="F949" s="113"/>
      <c r="G949" s="113"/>
      <c r="H949" s="113"/>
      <c r="I949" s="113"/>
      <c r="J949" s="113"/>
      <c r="K949" s="113"/>
      <c r="L949" s="113"/>
      <c r="M949" s="113"/>
      <c r="N949" s="113"/>
      <c r="O949" s="113"/>
      <c r="P949" s="113"/>
      <c r="Q949" s="113"/>
      <c r="R949" s="113"/>
      <c r="S949" s="113"/>
      <c r="T949" s="113"/>
      <c r="U949" s="113"/>
      <c r="V949" s="113"/>
      <c r="W949" s="113"/>
      <c r="X949" s="113"/>
      <c r="Y949" s="113"/>
      <c r="Z949" s="113"/>
    </row>
    <row r="950" spans="1:26" ht="12.75" customHeight="1" x14ac:dyDescent="0.15">
      <c r="A950" s="113"/>
      <c r="B950" s="113"/>
      <c r="C950" s="113"/>
      <c r="D950" s="113"/>
      <c r="E950" s="113"/>
      <c r="F950" s="113"/>
      <c r="G950" s="113"/>
      <c r="H950" s="113"/>
      <c r="I950" s="113"/>
      <c r="J950" s="113"/>
      <c r="K950" s="113"/>
      <c r="L950" s="113"/>
      <c r="M950" s="113"/>
      <c r="N950" s="113"/>
      <c r="O950" s="113"/>
      <c r="P950" s="113"/>
      <c r="Q950" s="113"/>
      <c r="R950" s="113"/>
      <c r="S950" s="113"/>
      <c r="T950" s="113"/>
      <c r="U950" s="113"/>
      <c r="V950" s="113"/>
      <c r="W950" s="113"/>
      <c r="X950" s="113"/>
      <c r="Y950" s="113"/>
      <c r="Z950" s="113"/>
    </row>
    <row r="951" spans="1:26" ht="12.75" customHeight="1" x14ac:dyDescent="0.15">
      <c r="A951" s="113"/>
      <c r="B951" s="113"/>
      <c r="C951" s="113"/>
      <c r="D951" s="113"/>
      <c r="E951" s="113"/>
      <c r="F951" s="113"/>
      <c r="G951" s="113"/>
      <c r="H951" s="113"/>
      <c r="I951" s="113"/>
      <c r="J951" s="113"/>
      <c r="K951" s="113"/>
      <c r="L951" s="113"/>
      <c r="M951" s="113"/>
      <c r="N951" s="113"/>
      <c r="O951" s="113"/>
      <c r="P951" s="113"/>
      <c r="Q951" s="113"/>
      <c r="R951" s="113"/>
      <c r="S951" s="113"/>
      <c r="T951" s="113"/>
      <c r="U951" s="113"/>
      <c r="V951" s="113"/>
      <c r="W951" s="113"/>
      <c r="X951" s="113"/>
      <c r="Y951" s="113"/>
      <c r="Z951" s="113"/>
    </row>
    <row r="952" spans="1:26" ht="12.75" customHeight="1" x14ac:dyDescent="0.15">
      <c r="A952" s="113"/>
      <c r="B952" s="113"/>
      <c r="C952" s="113"/>
      <c r="D952" s="113"/>
      <c r="E952" s="113"/>
      <c r="F952" s="113"/>
      <c r="G952" s="113"/>
      <c r="H952" s="113"/>
      <c r="I952" s="113"/>
      <c r="J952" s="113"/>
      <c r="K952" s="113"/>
      <c r="L952" s="113"/>
      <c r="M952" s="113"/>
      <c r="N952" s="113"/>
      <c r="O952" s="113"/>
      <c r="P952" s="113"/>
      <c r="Q952" s="113"/>
      <c r="R952" s="113"/>
      <c r="S952" s="113"/>
      <c r="T952" s="113"/>
      <c r="U952" s="113"/>
      <c r="V952" s="113"/>
      <c r="W952" s="113"/>
      <c r="X952" s="113"/>
      <c r="Y952" s="113"/>
      <c r="Z952" s="113"/>
    </row>
    <row r="953" spans="1:26" ht="12.75" customHeight="1" x14ac:dyDescent="0.15">
      <c r="A953" s="113"/>
      <c r="B953" s="113"/>
      <c r="C953" s="113"/>
      <c r="D953" s="113"/>
      <c r="E953" s="113"/>
      <c r="F953" s="113"/>
      <c r="G953" s="113"/>
      <c r="H953" s="113"/>
      <c r="I953" s="113"/>
      <c r="J953" s="113"/>
      <c r="K953" s="113"/>
      <c r="L953" s="113"/>
      <c r="M953" s="113"/>
      <c r="N953" s="113"/>
      <c r="O953" s="113"/>
      <c r="P953" s="113"/>
      <c r="Q953" s="113"/>
      <c r="R953" s="113"/>
      <c r="S953" s="113"/>
      <c r="T953" s="113"/>
      <c r="U953" s="113"/>
      <c r="V953" s="113"/>
      <c r="W953" s="113"/>
      <c r="X953" s="113"/>
      <c r="Y953" s="113"/>
      <c r="Z953" s="113"/>
    </row>
    <row r="954" spans="1:26" ht="12.75" customHeight="1" x14ac:dyDescent="0.15">
      <c r="A954" s="113"/>
      <c r="B954" s="113"/>
      <c r="C954" s="113"/>
      <c r="D954" s="113"/>
      <c r="E954" s="113"/>
      <c r="F954" s="113"/>
      <c r="G954" s="113"/>
      <c r="H954" s="113"/>
      <c r="I954" s="113"/>
      <c r="J954" s="113"/>
      <c r="K954" s="113"/>
      <c r="L954" s="113"/>
      <c r="M954" s="113"/>
      <c r="N954" s="113"/>
      <c r="O954" s="113"/>
      <c r="P954" s="113"/>
      <c r="Q954" s="113"/>
      <c r="R954" s="113"/>
      <c r="S954" s="113"/>
      <c r="T954" s="113"/>
      <c r="U954" s="113"/>
      <c r="V954" s="113"/>
      <c r="W954" s="113"/>
      <c r="X954" s="113"/>
      <c r="Y954" s="113"/>
      <c r="Z954" s="113"/>
    </row>
    <row r="955" spans="1:26" ht="12.75" customHeight="1" x14ac:dyDescent="0.15">
      <c r="A955" s="113"/>
      <c r="B955" s="113"/>
      <c r="C955" s="113"/>
      <c r="D955" s="113"/>
      <c r="E955" s="113"/>
      <c r="F955" s="113"/>
      <c r="G955" s="113"/>
      <c r="H955" s="113"/>
      <c r="I955" s="113"/>
      <c r="J955" s="113"/>
      <c r="K955" s="113"/>
      <c r="L955" s="113"/>
      <c r="M955" s="113"/>
      <c r="N955" s="113"/>
      <c r="O955" s="113"/>
      <c r="P955" s="113"/>
      <c r="Q955" s="113"/>
      <c r="R955" s="113"/>
      <c r="S955" s="113"/>
      <c r="T955" s="113"/>
      <c r="U955" s="113"/>
      <c r="V955" s="113"/>
      <c r="W955" s="113"/>
      <c r="X955" s="113"/>
      <c r="Y955" s="113"/>
      <c r="Z955" s="113"/>
    </row>
    <row r="956" spans="1:26" ht="12.75" customHeight="1" x14ac:dyDescent="0.15">
      <c r="A956" s="113"/>
      <c r="B956" s="113"/>
      <c r="C956" s="113"/>
      <c r="D956" s="113"/>
      <c r="E956" s="113"/>
      <c r="F956" s="113"/>
      <c r="G956" s="113"/>
      <c r="H956" s="113"/>
      <c r="I956" s="113"/>
      <c r="J956" s="113"/>
      <c r="K956" s="113"/>
      <c r="L956" s="113"/>
      <c r="M956" s="113"/>
      <c r="N956" s="113"/>
      <c r="O956" s="113"/>
      <c r="P956" s="113"/>
      <c r="Q956" s="113"/>
      <c r="R956" s="113"/>
      <c r="S956" s="113"/>
      <c r="T956" s="113"/>
      <c r="U956" s="113"/>
      <c r="V956" s="113"/>
      <c r="W956" s="113"/>
      <c r="X956" s="113"/>
      <c r="Y956" s="113"/>
      <c r="Z956" s="113"/>
    </row>
    <row r="957" spans="1:26" ht="12.75" customHeight="1" x14ac:dyDescent="0.15">
      <c r="A957" s="113"/>
      <c r="B957" s="113"/>
      <c r="C957" s="113"/>
      <c r="D957" s="113"/>
      <c r="E957" s="113"/>
      <c r="F957" s="113"/>
      <c r="G957" s="113"/>
      <c r="H957" s="113"/>
      <c r="I957" s="113"/>
      <c r="J957" s="113"/>
      <c r="K957" s="113"/>
      <c r="L957" s="113"/>
      <c r="M957" s="113"/>
      <c r="N957" s="113"/>
      <c r="O957" s="113"/>
      <c r="P957" s="113"/>
      <c r="Q957" s="113"/>
      <c r="R957" s="113"/>
      <c r="S957" s="113"/>
      <c r="T957" s="113"/>
      <c r="U957" s="113"/>
      <c r="V957" s="113"/>
      <c r="W957" s="113"/>
      <c r="X957" s="113"/>
      <c r="Y957" s="113"/>
      <c r="Z957" s="113"/>
    </row>
    <row r="958" spans="1:26" ht="12.75" customHeight="1" x14ac:dyDescent="0.15">
      <c r="A958" s="113"/>
      <c r="B958" s="113"/>
      <c r="C958" s="113"/>
      <c r="D958" s="113"/>
      <c r="E958" s="113"/>
      <c r="F958" s="113"/>
      <c r="G958" s="113"/>
      <c r="H958" s="113"/>
      <c r="I958" s="113"/>
      <c r="J958" s="113"/>
      <c r="K958" s="113"/>
      <c r="L958" s="113"/>
      <c r="M958" s="113"/>
      <c r="N958" s="113"/>
      <c r="O958" s="113"/>
      <c r="P958" s="113"/>
      <c r="Q958" s="113"/>
      <c r="R958" s="113"/>
      <c r="S958" s="113"/>
      <c r="T958" s="113"/>
      <c r="U958" s="113"/>
      <c r="V958" s="113"/>
      <c r="W958" s="113"/>
      <c r="X958" s="113"/>
      <c r="Y958" s="113"/>
      <c r="Z958" s="113"/>
    </row>
    <row r="959" spans="1:26" ht="12.75" customHeight="1" x14ac:dyDescent="0.15">
      <c r="A959" s="113"/>
      <c r="B959" s="113"/>
      <c r="C959" s="113"/>
      <c r="D959" s="113"/>
      <c r="E959" s="113"/>
      <c r="F959" s="113"/>
      <c r="G959" s="113"/>
      <c r="H959" s="113"/>
      <c r="I959" s="113"/>
      <c r="J959" s="113"/>
      <c r="K959" s="113"/>
      <c r="L959" s="113"/>
      <c r="M959" s="113"/>
      <c r="N959" s="113"/>
      <c r="O959" s="113"/>
      <c r="P959" s="113"/>
      <c r="Q959" s="113"/>
      <c r="R959" s="113"/>
      <c r="S959" s="113"/>
      <c r="T959" s="113"/>
      <c r="U959" s="113"/>
      <c r="V959" s="113"/>
      <c r="W959" s="113"/>
      <c r="X959" s="113"/>
      <c r="Y959" s="113"/>
      <c r="Z959" s="113"/>
    </row>
    <row r="960" spans="1:26" ht="12.75" customHeight="1" x14ac:dyDescent="0.15">
      <c r="A960" s="113"/>
      <c r="B960" s="113"/>
      <c r="C960" s="113"/>
      <c r="D960" s="113"/>
      <c r="E960" s="113"/>
      <c r="F960" s="113"/>
      <c r="G960" s="113"/>
      <c r="H960" s="113"/>
      <c r="I960" s="113"/>
      <c r="J960" s="113"/>
      <c r="K960" s="113"/>
      <c r="L960" s="113"/>
      <c r="M960" s="113"/>
      <c r="N960" s="113"/>
      <c r="O960" s="113"/>
      <c r="P960" s="113"/>
      <c r="Q960" s="113"/>
      <c r="R960" s="113"/>
      <c r="S960" s="113"/>
      <c r="T960" s="113"/>
      <c r="U960" s="113"/>
      <c r="V960" s="113"/>
      <c r="W960" s="113"/>
      <c r="X960" s="113"/>
      <c r="Y960" s="113"/>
      <c r="Z960" s="113"/>
    </row>
    <row r="961" spans="1:26" ht="12.75" customHeight="1" x14ac:dyDescent="0.15">
      <c r="A961" s="113"/>
      <c r="B961" s="113"/>
      <c r="C961" s="113"/>
      <c r="D961" s="113"/>
      <c r="E961" s="113"/>
      <c r="F961" s="113"/>
      <c r="G961" s="113"/>
      <c r="H961" s="113"/>
      <c r="I961" s="113"/>
      <c r="J961" s="113"/>
      <c r="K961" s="113"/>
      <c r="L961" s="113"/>
      <c r="M961" s="113"/>
      <c r="N961" s="113"/>
      <c r="O961" s="113"/>
      <c r="P961" s="113"/>
      <c r="Q961" s="113"/>
      <c r="R961" s="113"/>
      <c r="S961" s="113"/>
      <c r="T961" s="113"/>
      <c r="U961" s="113"/>
      <c r="V961" s="113"/>
      <c r="W961" s="113"/>
      <c r="X961" s="113"/>
      <c r="Y961" s="113"/>
      <c r="Z961" s="113"/>
    </row>
    <row r="962" spans="1:26" ht="12.75" customHeight="1" x14ac:dyDescent="0.15">
      <c r="A962" s="113"/>
      <c r="B962" s="113"/>
      <c r="C962" s="113"/>
      <c r="D962" s="113"/>
      <c r="E962" s="113"/>
      <c r="F962" s="113"/>
      <c r="G962" s="113"/>
      <c r="H962" s="113"/>
      <c r="I962" s="113"/>
      <c r="J962" s="113"/>
      <c r="K962" s="113"/>
      <c r="L962" s="113"/>
      <c r="M962" s="113"/>
      <c r="N962" s="113"/>
      <c r="O962" s="113"/>
      <c r="P962" s="113"/>
      <c r="Q962" s="113"/>
      <c r="R962" s="113"/>
      <c r="S962" s="113"/>
      <c r="T962" s="113"/>
      <c r="U962" s="113"/>
      <c r="V962" s="113"/>
      <c r="W962" s="113"/>
      <c r="X962" s="113"/>
      <c r="Y962" s="113"/>
      <c r="Z962" s="113"/>
    </row>
    <row r="963" spans="1:26" ht="12.75" customHeight="1" x14ac:dyDescent="0.15">
      <c r="A963" s="113"/>
      <c r="B963" s="113"/>
      <c r="C963" s="113"/>
      <c r="D963" s="113"/>
      <c r="E963" s="113"/>
      <c r="F963" s="113"/>
      <c r="G963" s="113"/>
      <c r="H963" s="113"/>
      <c r="I963" s="113"/>
      <c r="J963" s="113"/>
      <c r="K963" s="113"/>
      <c r="L963" s="113"/>
      <c r="M963" s="113"/>
      <c r="N963" s="113"/>
      <c r="O963" s="113"/>
      <c r="P963" s="113"/>
      <c r="Q963" s="113"/>
      <c r="R963" s="113"/>
      <c r="S963" s="113"/>
      <c r="T963" s="113"/>
      <c r="U963" s="113"/>
      <c r="V963" s="113"/>
      <c r="W963" s="113"/>
      <c r="X963" s="113"/>
      <c r="Y963" s="113"/>
      <c r="Z963" s="113"/>
    </row>
    <row r="964" spans="1:26" ht="12.75" customHeight="1" x14ac:dyDescent="0.15">
      <c r="A964" s="113"/>
      <c r="B964" s="113"/>
      <c r="C964" s="113"/>
      <c r="D964" s="113"/>
      <c r="E964" s="113"/>
      <c r="F964" s="113"/>
      <c r="G964" s="113"/>
      <c r="H964" s="113"/>
      <c r="I964" s="113"/>
      <c r="J964" s="113"/>
      <c r="K964" s="113"/>
      <c r="L964" s="113"/>
      <c r="M964" s="113"/>
      <c r="N964" s="113"/>
      <c r="O964" s="113"/>
      <c r="P964" s="113"/>
      <c r="Q964" s="113"/>
      <c r="R964" s="113"/>
      <c r="S964" s="113"/>
      <c r="T964" s="113"/>
      <c r="U964" s="113"/>
      <c r="V964" s="113"/>
      <c r="W964" s="113"/>
      <c r="X964" s="113"/>
      <c r="Y964" s="113"/>
      <c r="Z964" s="113"/>
    </row>
    <row r="965" spans="1:26" ht="12.75" customHeight="1" x14ac:dyDescent="0.15">
      <c r="A965" s="113"/>
      <c r="B965" s="113"/>
      <c r="C965" s="113"/>
      <c r="D965" s="113"/>
      <c r="E965" s="113"/>
      <c r="F965" s="113"/>
      <c r="G965" s="113"/>
      <c r="H965" s="113"/>
      <c r="I965" s="113"/>
      <c r="J965" s="113"/>
      <c r="K965" s="113"/>
      <c r="L965" s="113"/>
      <c r="M965" s="113"/>
      <c r="N965" s="113"/>
      <c r="O965" s="113"/>
      <c r="P965" s="113"/>
      <c r="Q965" s="113"/>
      <c r="R965" s="113"/>
      <c r="S965" s="113"/>
      <c r="T965" s="113"/>
      <c r="U965" s="113"/>
      <c r="V965" s="113"/>
      <c r="W965" s="113"/>
      <c r="X965" s="113"/>
      <c r="Y965" s="113"/>
      <c r="Z965" s="113"/>
    </row>
    <row r="966" spans="1:26" ht="12.75" customHeight="1" x14ac:dyDescent="0.15">
      <c r="A966" s="113"/>
      <c r="B966" s="113"/>
      <c r="C966" s="113"/>
      <c r="D966" s="113"/>
      <c r="E966" s="113"/>
      <c r="F966" s="113"/>
      <c r="G966" s="113"/>
      <c r="H966" s="113"/>
      <c r="I966" s="113"/>
      <c r="J966" s="113"/>
      <c r="K966" s="113"/>
      <c r="L966" s="113"/>
      <c r="M966" s="113"/>
      <c r="N966" s="113"/>
      <c r="O966" s="113"/>
      <c r="P966" s="113"/>
      <c r="Q966" s="113"/>
      <c r="R966" s="113"/>
      <c r="S966" s="113"/>
      <c r="T966" s="113"/>
      <c r="U966" s="113"/>
      <c r="V966" s="113"/>
      <c r="W966" s="113"/>
      <c r="X966" s="113"/>
      <c r="Y966" s="113"/>
      <c r="Z966" s="113"/>
    </row>
    <row r="967" spans="1:26" ht="12.75" customHeight="1" x14ac:dyDescent="0.15">
      <c r="A967" s="113"/>
      <c r="B967" s="113"/>
      <c r="C967" s="113"/>
      <c r="D967" s="113"/>
      <c r="E967" s="113"/>
      <c r="F967" s="113"/>
      <c r="G967" s="113"/>
      <c r="H967" s="113"/>
      <c r="I967" s="113"/>
      <c r="J967" s="113"/>
      <c r="K967" s="113"/>
      <c r="L967" s="113"/>
      <c r="M967" s="113"/>
      <c r="N967" s="113"/>
      <c r="O967" s="113"/>
      <c r="P967" s="113"/>
      <c r="Q967" s="113"/>
      <c r="R967" s="113"/>
      <c r="S967" s="113"/>
      <c r="T967" s="113"/>
      <c r="U967" s="113"/>
      <c r="V967" s="113"/>
      <c r="W967" s="113"/>
      <c r="X967" s="113"/>
      <c r="Y967" s="113"/>
      <c r="Z967" s="113"/>
    </row>
    <row r="968" spans="1:26" ht="12.75" customHeight="1" x14ac:dyDescent="0.15">
      <c r="A968" s="113"/>
      <c r="B968" s="113"/>
      <c r="C968" s="113"/>
      <c r="D968" s="113"/>
      <c r="E968" s="113"/>
      <c r="F968" s="113"/>
      <c r="G968" s="113"/>
      <c r="H968" s="113"/>
      <c r="I968" s="113"/>
      <c r="J968" s="113"/>
      <c r="K968" s="113"/>
      <c r="L968" s="113"/>
      <c r="M968" s="113"/>
      <c r="N968" s="113"/>
      <c r="O968" s="113"/>
      <c r="P968" s="113"/>
      <c r="Q968" s="113"/>
      <c r="R968" s="113"/>
      <c r="S968" s="113"/>
      <c r="T968" s="113"/>
      <c r="U968" s="113"/>
      <c r="V968" s="113"/>
      <c r="W968" s="113"/>
      <c r="X968" s="113"/>
      <c r="Y968" s="113"/>
      <c r="Z968" s="113"/>
    </row>
    <row r="969" spans="1:26" ht="12.75" customHeight="1" x14ac:dyDescent="0.15">
      <c r="A969" s="113"/>
      <c r="B969" s="113"/>
      <c r="C969" s="113"/>
      <c r="D969" s="113"/>
      <c r="E969" s="113"/>
      <c r="F969" s="113"/>
      <c r="G969" s="113"/>
      <c r="H969" s="113"/>
      <c r="I969" s="113"/>
      <c r="J969" s="113"/>
      <c r="K969" s="113"/>
      <c r="L969" s="113"/>
      <c r="M969" s="113"/>
      <c r="N969" s="113"/>
      <c r="O969" s="113"/>
      <c r="P969" s="113"/>
      <c r="Q969" s="113"/>
      <c r="R969" s="113"/>
      <c r="S969" s="113"/>
      <c r="T969" s="113"/>
      <c r="U969" s="113"/>
      <c r="V969" s="113"/>
      <c r="W969" s="113"/>
      <c r="X969" s="113"/>
      <c r="Y969" s="113"/>
      <c r="Z969" s="113"/>
    </row>
    <row r="970" spans="1:26" ht="12.75" customHeight="1" x14ac:dyDescent="0.15">
      <c r="A970" s="113"/>
      <c r="B970" s="113"/>
      <c r="C970" s="113"/>
      <c r="D970" s="113"/>
      <c r="E970" s="113"/>
      <c r="F970" s="113"/>
      <c r="G970" s="113"/>
      <c r="H970" s="113"/>
      <c r="I970" s="113"/>
      <c r="J970" s="113"/>
      <c r="K970" s="113"/>
      <c r="L970" s="113"/>
      <c r="M970" s="113"/>
      <c r="N970" s="113"/>
      <c r="O970" s="113"/>
      <c r="P970" s="113"/>
      <c r="Q970" s="113"/>
      <c r="R970" s="113"/>
      <c r="S970" s="113"/>
      <c r="T970" s="113"/>
      <c r="U970" s="113"/>
      <c r="V970" s="113"/>
      <c r="W970" s="113"/>
      <c r="X970" s="113"/>
      <c r="Y970" s="113"/>
      <c r="Z970" s="113"/>
    </row>
    <row r="971" spans="1:26" ht="12.75" customHeight="1" x14ac:dyDescent="0.15">
      <c r="A971" s="113"/>
      <c r="B971" s="113"/>
      <c r="C971" s="113"/>
      <c r="D971" s="113"/>
      <c r="E971" s="113"/>
      <c r="F971" s="113"/>
      <c r="G971" s="113"/>
      <c r="H971" s="113"/>
      <c r="I971" s="113"/>
      <c r="J971" s="113"/>
      <c r="K971" s="113"/>
      <c r="L971" s="113"/>
      <c r="M971" s="113"/>
      <c r="N971" s="113"/>
      <c r="O971" s="113"/>
      <c r="P971" s="113"/>
      <c r="Q971" s="113"/>
      <c r="R971" s="113"/>
      <c r="S971" s="113"/>
      <c r="T971" s="113"/>
      <c r="U971" s="113"/>
      <c r="V971" s="113"/>
      <c r="W971" s="113"/>
      <c r="X971" s="113"/>
      <c r="Y971" s="113"/>
      <c r="Z971" s="113"/>
    </row>
    <row r="972" spans="1:26" ht="12.75" customHeight="1" x14ac:dyDescent="0.15">
      <c r="A972" s="113"/>
      <c r="B972" s="113"/>
      <c r="C972" s="113"/>
      <c r="D972" s="113"/>
      <c r="E972" s="113"/>
      <c r="F972" s="113"/>
      <c r="G972" s="113"/>
      <c r="H972" s="113"/>
      <c r="I972" s="113"/>
      <c r="J972" s="113"/>
      <c r="K972" s="113"/>
      <c r="L972" s="113"/>
      <c r="M972" s="113"/>
      <c r="N972" s="113"/>
      <c r="O972" s="113"/>
      <c r="P972" s="113"/>
      <c r="Q972" s="113"/>
      <c r="R972" s="113"/>
      <c r="S972" s="113"/>
      <c r="T972" s="113"/>
      <c r="U972" s="113"/>
      <c r="V972" s="113"/>
      <c r="W972" s="113"/>
      <c r="X972" s="113"/>
      <c r="Y972" s="113"/>
      <c r="Z972" s="113"/>
    </row>
    <row r="973" spans="1:26" ht="12.75" customHeight="1" x14ac:dyDescent="0.15">
      <c r="A973" s="113"/>
      <c r="B973" s="113"/>
      <c r="C973" s="113"/>
      <c r="D973" s="113"/>
      <c r="E973" s="113"/>
      <c r="F973" s="113"/>
      <c r="G973" s="113"/>
      <c r="H973" s="113"/>
      <c r="I973" s="113"/>
      <c r="J973" s="113"/>
      <c r="K973" s="113"/>
      <c r="L973" s="113"/>
      <c r="M973" s="113"/>
      <c r="N973" s="113"/>
      <c r="O973" s="113"/>
      <c r="P973" s="113"/>
      <c r="Q973" s="113"/>
      <c r="R973" s="113"/>
      <c r="S973" s="113"/>
      <c r="T973" s="113"/>
      <c r="U973" s="113"/>
      <c r="V973" s="113"/>
      <c r="W973" s="113"/>
      <c r="X973" s="113"/>
      <c r="Y973" s="113"/>
      <c r="Z973" s="113"/>
    </row>
    <row r="974" spans="1:26" ht="12.75" customHeight="1" x14ac:dyDescent="0.15">
      <c r="A974" s="113"/>
      <c r="B974" s="113"/>
      <c r="C974" s="113"/>
      <c r="D974" s="113"/>
      <c r="E974" s="113"/>
      <c r="F974" s="113"/>
      <c r="G974" s="113"/>
      <c r="H974" s="113"/>
      <c r="I974" s="113"/>
      <c r="J974" s="113"/>
      <c r="K974" s="113"/>
      <c r="L974" s="113"/>
      <c r="M974" s="113"/>
      <c r="N974" s="113"/>
      <c r="O974" s="113"/>
      <c r="P974" s="113"/>
      <c r="Q974" s="113"/>
      <c r="R974" s="113"/>
      <c r="S974" s="113"/>
      <c r="T974" s="113"/>
      <c r="U974" s="113"/>
      <c r="V974" s="113"/>
      <c r="W974" s="113"/>
      <c r="X974" s="113"/>
      <c r="Y974" s="113"/>
      <c r="Z974" s="113"/>
    </row>
    <row r="975" spans="1:26" ht="12.75" customHeight="1" x14ac:dyDescent="0.15">
      <c r="A975" s="113"/>
      <c r="B975" s="113"/>
      <c r="C975" s="113"/>
      <c r="D975" s="113"/>
      <c r="E975" s="113"/>
      <c r="F975" s="113"/>
      <c r="G975" s="113"/>
      <c r="H975" s="113"/>
      <c r="I975" s="113"/>
      <c r="J975" s="113"/>
      <c r="K975" s="113"/>
      <c r="L975" s="113"/>
      <c r="M975" s="113"/>
      <c r="N975" s="113"/>
      <c r="O975" s="113"/>
      <c r="P975" s="113"/>
      <c r="Q975" s="113"/>
      <c r="R975" s="113"/>
      <c r="S975" s="113"/>
      <c r="T975" s="113"/>
      <c r="U975" s="113"/>
      <c r="V975" s="113"/>
      <c r="W975" s="113"/>
      <c r="X975" s="113"/>
      <c r="Y975" s="113"/>
      <c r="Z975" s="113"/>
    </row>
    <row r="976" spans="1:26" ht="12.75" customHeight="1" x14ac:dyDescent="0.15">
      <c r="A976" s="113"/>
      <c r="B976" s="113"/>
      <c r="C976" s="113"/>
      <c r="D976" s="113"/>
      <c r="E976" s="113"/>
      <c r="F976" s="113"/>
      <c r="G976" s="113"/>
      <c r="H976" s="113"/>
      <c r="I976" s="113"/>
      <c r="J976" s="113"/>
      <c r="K976" s="113"/>
      <c r="L976" s="113"/>
      <c r="M976" s="113"/>
      <c r="N976" s="113"/>
      <c r="O976" s="113"/>
      <c r="P976" s="113"/>
      <c r="Q976" s="113"/>
      <c r="R976" s="113"/>
      <c r="S976" s="113"/>
      <c r="T976" s="113"/>
      <c r="U976" s="113"/>
      <c r="V976" s="113"/>
      <c r="W976" s="113"/>
      <c r="X976" s="113"/>
      <c r="Y976" s="113"/>
      <c r="Z976" s="113"/>
    </row>
    <row r="977" spans="1:26" ht="12.75" customHeight="1" x14ac:dyDescent="0.15">
      <c r="A977" s="113"/>
      <c r="B977" s="113"/>
      <c r="C977" s="113"/>
      <c r="D977" s="113"/>
      <c r="E977" s="113"/>
      <c r="F977" s="113"/>
      <c r="G977" s="113"/>
      <c r="H977" s="113"/>
      <c r="I977" s="113"/>
      <c r="J977" s="113"/>
      <c r="K977" s="113"/>
      <c r="L977" s="113"/>
      <c r="M977" s="113"/>
      <c r="N977" s="113"/>
      <c r="O977" s="113"/>
      <c r="P977" s="113"/>
      <c r="Q977" s="113"/>
      <c r="R977" s="113"/>
      <c r="S977" s="113"/>
      <c r="T977" s="113"/>
      <c r="U977" s="113"/>
      <c r="V977" s="113"/>
      <c r="W977" s="113"/>
      <c r="X977" s="113"/>
      <c r="Y977" s="113"/>
      <c r="Z977" s="113"/>
    </row>
    <row r="978" spans="1:26" ht="12.75" customHeight="1" x14ac:dyDescent="0.15">
      <c r="A978" s="113"/>
      <c r="B978" s="113"/>
      <c r="C978" s="113"/>
      <c r="D978" s="113"/>
      <c r="E978" s="113"/>
      <c r="F978" s="113"/>
      <c r="G978" s="113"/>
      <c r="H978" s="113"/>
      <c r="I978" s="113"/>
      <c r="J978" s="113"/>
      <c r="K978" s="113"/>
      <c r="L978" s="113"/>
      <c r="M978" s="113"/>
      <c r="N978" s="113"/>
      <c r="O978" s="113"/>
      <c r="P978" s="113"/>
      <c r="Q978" s="113"/>
      <c r="R978" s="113"/>
      <c r="S978" s="113"/>
      <c r="T978" s="113"/>
      <c r="U978" s="113"/>
      <c r="V978" s="113"/>
      <c r="W978" s="113"/>
      <c r="X978" s="113"/>
      <c r="Y978" s="113"/>
      <c r="Z978" s="113"/>
    </row>
    <row r="979" spans="1:26" ht="12.75" customHeight="1" x14ac:dyDescent="0.15">
      <c r="A979" s="113"/>
      <c r="B979" s="113"/>
      <c r="C979" s="113"/>
      <c r="D979" s="113"/>
      <c r="E979" s="113"/>
      <c r="F979" s="113"/>
      <c r="G979" s="113"/>
      <c r="H979" s="113"/>
      <c r="I979" s="113"/>
      <c r="J979" s="113"/>
      <c r="K979" s="113"/>
      <c r="L979" s="113"/>
      <c r="M979" s="113"/>
      <c r="N979" s="113"/>
      <c r="O979" s="113"/>
      <c r="P979" s="113"/>
      <c r="Q979" s="113"/>
      <c r="R979" s="113"/>
      <c r="S979" s="113"/>
      <c r="T979" s="113"/>
      <c r="U979" s="113"/>
      <c r="V979" s="113"/>
      <c r="W979" s="113"/>
      <c r="X979" s="113"/>
      <c r="Y979" s="113"/>
      <c r="Z979" s="113"/>
    </row>
    <row r="980" spans="1:26" ht="12.75" customHeight="1" x14ac:dyDescent="0.15">
      <c r="A980" s="113"/>
      <c r="B980" s="113"/>
      <c r="C980" s="113"/>
      <c r="D980" s="113"/>
      <c r="E980" s="113"/>
      <c r="F980" s="113"/>
      <c r="G980" s="113"/>
      <c r="H980" s="113"/>
      <c r="I980" s="113"/>
      <c r="J980" s="113"/>
      <c r="K980" s="113"/>
      <c r="L980" s="113"/>
      <c r="M980" s="113"/>
      <c r="N980" s="113"/>
      <c r="O980" s="113"/>
      <c r="P980" s="113"/>
      <c r="Q980" s="113"/>
      <c r="R980" s="113"/>
      <c r="S980" s="113"/>
      <c r="T980" s="113"/>
      <c r="U980" s="113"/>
      <c r="V980" s="113"/>
      <c r="W980" s="113"/>
      <c r="X980" s="113"/>
      <c r="Y980" s="113"/>
      <c r="Z980" s="113"/>
    </row>
    <row r="981" spans="1:26" ht="12.75" customHeight="1" x14ac:dyDescent="0.15">
      <c r="A981" s="113"/>
      <c r="B981" s="113"/>
      <c r="C981" s="113"/>
      <c r="D981" s="113"/>
      <c r="E981" s="113"/>
      <c r="F981" s="113"/>
      <c r="G981" s="113"/>
      <c r="H981" s="113"/>
      <c r="I981" s="113"/>
      <c r="J981" s="113"/>
      <c r="K981" s="113"/>
      <c r="L981" s="113"/>
      <c r="M981" s="113"/>
      <c r="N981" s="113"/>
      <c r="O981" s="113"/>
      <c r="P981" s="113"/>
      <c r="Q981" s="113"/>
      <c r="R981" s="113"/>
      <c r="S981" s="113"/>
      <c r="T981" s="113"/>
      <c r="U981" s="113"/>
      <c r="V981" s="113"/>
      <c r="W981" s="113"/>
      <c r="X981" s="113"/>
      <c r="Y981" s="113"/>
      <c r="Z981" s="113"/>
    </row>
    <row r="982" spans="1:26" ht="12.75" customHeight="1" x14ac:dyDescent="0.15">
      <c r="A982" s="113"/>
      <c r="B982" s="113"/>
      <c r="C982" s="113"/>
      <c r="D982" s="113"/>
      <c r="E982" s="113"/>
      <c r="F982" s="113"/>
      <c r="G982" s="113"/>
      <c r="H982" s="113"/>
      <c r="I982" s="113"/>
      <c r="J982" s="113"/>
      <c r="K982" s="113"/>
      <c r="L982" s="113"/>
      <c r="M982" s="113"/>
      <c r="N982" s="113"/>
      <c r="O982" s="113"/>
      <c r="P982" s="113"/>
      <c r="Q982" s="113"/>
      <c r="R982" s="113"/>
      <c r="S982" s="113"/>
      <c r="T982" s="113"/>
      <c r="U982" s="113"/>
      <c r="V982" s="113"/>
      <c r="W982" s="113"/>
      <c r="X982" s="113"/>
      <c r="Y982" s="113"/>
      <c r="Z982" s="113"/>
    </row>
    <row r="983" spans="1:26" ht="12.75" customHeight="1" x14ac:dyDescent="0.15">
      <c r="A983" s="113"/>
      <c r="B983" s="113"/>
      <c r="C983" s="113"/>
      <c r="D983" s="113"/>
      <c r="E983" s="113"/>
      <c r="F983" s="113"/>
      <c r="G983" s="113"/>
      <c r="H983" s="113"/>
      <c r="I983" s="113"/>
      <c r="J983" s="113"/>
      <c r="K983" s="113"/>
      <c r="L983" s="113"/>
      <c r="M983" s="113"/>
      <c r="N983" s="113"/>
      <c r="O983" s="113"/>
      <c r="P983" s="113"/>
      <c r="Q983" s="113"/>
      <c r="R983" s="113"/>
      <c r="S983" s="113"/>
      <c r="T983" s="113"/>
      <c r="U983" s="113"/>
      <c r="V983" s="113"/>
      <c r="W983" s="113"/>
      <c r="X983" s="113"/>
      <c r="Y983" s="113"/>
      <c r="Z983" s="113"/>
    </row>
    <row r="984" spans="1:26" ht="12.75" customHeight="1" x14ac:dyDescent="0.15">
      <c r="A984" s="113"/>
      <c r="B984" s="113"/>
      <c r="C984" s="113"/>
      <c r="D984" s="113"/>
      <c r="E984" s="113"/>
      <c r="F984" s="113"/>
      <c r="G984" s="113"/>
      <c r="H984" s="113"/>
      <c r="I984" s="113"/>
      <c r="J984" s="113"/>
      <c r="K984" s="113"/>
      <c r="L984" s="113"/>
      <c r="M984" s="113"/>
      <c r="N984" s="113"/>
      <c r="O984" s="113"/>
      <c r="P984" s="113"/>
      <c r="Q984" s="113"/>
      <c r="R984" s="113"/>
      <c r="S984" s="113"/>
      <c r="T984" s="113"/>
      <c r="U984" s="113"/>
      <c r="V984" s="113"/>
      <c r="W984" s="113"/>
      <c r="X984" s="113"/>
      <c r="Y984" s="113"/>
      <c r="Z984" s="113"/>
    </row>
    <row r="985" spans="1:26" ht="12.75" customHeight="1" x14ac:dyDescent="0.15">
      <c r="A985" s="113"/>
      <c r="B985" s="113"/>
      <c r="C985" s="113"/>
      <c r="D985" s="113"/>
      <c r="E985" s="113"/>
      <c r="F985" s="113"/>
      <c r="G985" s="113"/>
      <c r="H985" s="113"/>
      <c r="I985" s="113"/>
      <c r="J985" s="113"/>
      <c r="K985" s="113"/>
      <c r="L985" s="113"/>
      <c r="M985" s="113"/>
      <c r="N985" s="113"/>
      <c r="O985" s="113"/>
      <c r="P985" s="113"/>
      <c r="Q985" s="113"/>
      <c r="R985" s="113"/>
      <c r="S985" s="113"/>
      <c r="T985" s="113"/>
      <c r="U985" s="113"/>
      <c r="V985" s="113"/>
      <c r="W985" s="113"/>
      <c r="X985" s="113"/>
      <c r="Y985" s="113"/>
      <c r="Z985" s="113"/>
    </row>
    <row r="986" spans="1:26" ht="12.75" customHeight="1" x14ac:dyDescent="0.15">
      <c r="A986" s="113"/>
      <c r="B986" s="113"/>
      <c r="C986" s="113"/>
      <c r="D986" s="113"/>
      <c r="E986" s="113"/>
      <c r="F986" s="113"/>
      <c r="G986" s="113"/>
      <c r="H986" s="113"/>
      <c r="I986" s="113"/>
      <c r="J986" s="113"/>
      <c r="K986" s="113"/>
      <c r="L986" s="113"/>
      <c r="M986" s="113"/>
      <c r="N986" s="113"/>
      <c r="O986" s="113"/>
      <c r="P986" s="113"/>
      <c r="Q986" s="113"/>
      <c r="R986" s="113"/>
      <c r="S986" s="113"/>
      <c r="T986" s="113"/>
      <c r="U986" s="113"/>
      <c r="V986" s="113"/>
      <c r="W986" s="113"/>
      <c r="X986" s="113"/>
      <c r="Y986" s="113"/>
      <c r="Z986" s="113"/>
    </row>
    <row r="987" spans="1:26" ht="12.75" customHeight="1" x14ac:dyDescent="0.15">
      <c r="A987" s="113"/>
      <c r="B987" s="113"/>
      <c r="C987" s="113"/>
      <c r="D987" s="113"/>
      <c r="E987" s="113"/>
      <c r="F987" s="113"/>
      <c r="G987" s="113"/>
      <c r="H987" s="113"/>
      <c r="I987" s="113"/>
      <c r="J987" s="113"/>
      <c r="K987" s="113"/>
      <c r="L987" s="113"/>
      <c r="M987" s="113"/>
      <c r="N987" s="113"/>
      <c r="O987" s="113"/>
      <c r="P987" s="113"/>
      <c r="Q987" s="113"/>
      <c r="R987" s="113"/>
      <c r="S987" s="113"/>
      <c r="T987" s="113"/>
      <c r="U987" s="113"/>
      <c r="V987" s="113"/>
      <c r="W987" s="113"/>
      <c r="X987" s="113"/>
      <c r="Y987" s="113"/>
      <c r="Z987" s="113"/>
    </row>
    <row r="988" spans="1:26" ht="12.75" customHeight="1" x14ac:dyDescent="0.15">
      <c r="A988" s="113"/>
      <c r="B988" s="113"/>
      <c r="C988" s="113"/>
      <c r="D988" s="113"/>
      <c r="E988" s="113"/>
      <c r="F988" s="113"/>
      <c r="G988" s="113"/>
      <c r="H988" s="113"/>
      <c r="I988" s="113"/>
      <c r="J988" s="113"/>
      <c r="K988" s="113"/>
      <c r="L988" s="113"/>
      <c r="M988" s="113"/>
      <c r="N988" s="113"/>
      <c r="O988" s="113"/>
      <c r="P988" s="113"/>
      <c r="Q988" s="113"/>
      <c r="R988" s="113"/>
      <c r="S988" s="113"/>
      <c r="T988" s="113"/>
      <c r="U988" s="113"/>
      <c r="V988" s="113"/>
      <c r="W988" s="113"/>
      <c r="X988" s="113"/>
      <c r="Y988" s="113"/>
      <c r="Z988" s="113"/>
    </row>
    <row r="989" spans="1:26" ht="12.75" customHeight="1" x14ac:dyDescent="0.15">
      <c r="A989" s="113"/>
      <c r="B989" s="113"/>
      <c r="C989" s="113"/>
      <c r="D989" s="113"/>
      <c r="E989" s="113"/>
      <c r="F989" s="113"/>
      <c r="G989" s="113"/>
      <c r="H989" s="113"/>
      <c r="I989" s="113"/>
      <c r="J989" s="113"/>
      <c r="K989" s="113"/>
      <c r="L989" s="113"/>
      <c r="M989" s="113"/>
      <c r="N989" s="113"/>
      <c r="O989" s="113"/>
      <c r="P989" s="113"/>
      <c r="Q989" s="113"/>
      <c r="R989" s="113"/>
      <c r="S989" s="113"/>
      <c r="T989" s="113"/>
      <c r="U989" s="113"/>
      <c r="V989" s="113"/>
      <c r="W989" s="113"/>
      <c r="X989" s="113"/>
      <c r="Y989" s="113"/>
      <c r="Z989" s="113"/>
    </row>
    <row r="990" spans="1:26" ht="12.75" customHeight="1" x14ac:dyDescent="0.15">
      <c r="A990" s="113"/>
      <c r="B990" s="113"/>
      <c r="C990" s="113"/>
      <c r="D990" s="113"/>
      <c r="E990" s="113"/>
      <c r="F990" s="113"/>
      <c r="G990" s="113"/>
      <c r="H990" s="113"/>
      <c r="I990" s="113"/>
      <c r="J990" s="113"/>
      <c r="K990" s="113"/>
      <c r="L990" s="113"/>
      <c r="M990" s="113"/>
      <c r="N990" s="113"/>
      <c r="O990" s="113"/>
      <c r="P990" s="113"/>
      <c r="Q990" s="113"/>
      <c r="R990" s="113"/>
      <c r="S990" s="113"/>
      <c r="T990" s="113"/>
      <c r="U990" s="113"/>
      <c r="V990" s="113"/>
      <c r="W990" s="113"/>
      <c r="X990" s="113"/>
      <c r="Y990" s="113"/>
      <c r="Z990" s="113"/>
    </row>
    <row r="991" spans="1:26" ht="12.75" customHeight="1" x14ac:dyDescent="0.15">
      <c r="A991" s="113"/>
      <c r="B991" s="113"/>
      <c r="C991" s="113"/>
      <c r="D991" s="113"/>
      <c r="E991" s="113"/>
      <c r="F991" s="113"/>
      <c r="G991" s="113"/>
      <c r="H991" s="113"/>
      <c r="I991" s="113"/>
      <c r="J991" s="113"/>
      <c r="K991" s="113"/>
      <c r="L991" s="113"/>
      <c r="M991" s="113"/>
      <c r="N991" s="113"/>
      <c r="O991" s="113"/>
      <c r="P991" s="113"/>
      <c r="Q991" s="113"/>
      <c r="R991" s="113"/>
      <c r="S991" s="113"/>
      <c r="T991" s="113"/>
      <c r="U991" s="113"/>
      <c r="V991" s="113"/>
      <c r="W991" s="113"/>
      <c r="X991" s="113"/>
      <c r="Y991" s="113"/>
      <c r="Z991" s="113"/>
    </row>
    <row r="992" spans="1:26" ht="12.75" customHeight="1" x14ac:dyDescent="0.15">
      <c r="A992" s="113"/>
      <c r="B992" s="113"/>
      <c r="C992" s="113"/>
      <c r="D992" s="113"/>
      <c r="E992" s="113"/>
      <c r="F992" s="113"/>
      <c r="G992" s="113"/>
      <c r="H992" s="113"/>
      <c r="I992" s="113"/>
      <c r="J992" s="113"/>
      <c r="K992" s="113"/>
      <c r="L992" s="113"/>
      <c r="M992" s="113"/>
      <c r="N992" s="113"/>
      <c r="O992" s="113"/>
      <c r="P992" s="113"/>
      <c r="Q992" s="113"/>
      <c r="R992" s="113"/>
      <c r="S992" s="113"/>
      <c r="T992" s="113"/>
      <c r="U992" s="113"/>
      <c r="V992" s="113"/>
      <c r="W992" s="113"/>
      <c r="X992" s="113"/>
      <c r="Y992" s="113"/>
      <c r="Z992" s="113"/>
    </row>
    <row r="993" spans="1:26" ht="12.75" customHeight="1" x14ac:dyDescent="0.15">
      <c r="A993" s="113"/>
      <c r="B993" s="113"/>
      <c r="C993" s="113"/>
      <c r="D993" s="113"/>
      <c r="E993" s="113"/>
      <c r="F993" s="113"/>
      <c r="G993" s="113"/>
      <c r="H993" s="113"/>
      <c r="I993" s="113"/>
      <c r="J993" s="113"/>
      <c r="K993" s="113"/>
      <c r="L993" s="113"/>
      <c r="M993" s="113"/>
      <c r="N993" s="113"/>
      <c r="O993" s="113"/>
      <c r="P993" s="113"/>
      <c r="Q993" s="113"/>
      <c r="R993" s="113"/>
      <c r="S993" s="113"/>
      <c r="T993" s="113"/>
      <c r="U993" s="113"/>
      <c r="V993" s="113"/>
      <c r="W993" s="113"/>
      <c r="X993" s="113"/>
      <c r="Y993" s="113"/>
      <c r="Z993" s="113"/>
    </row>
    <row r="994" spans="1:26" ht="12.75" customHeight="1" x14ac:dyDescent="0.15">
      <c r="A994" s="113"/>
      <c r="B994" s="113"/>
      <c r="C994" s="113"/>
      <c r="D994" s="113"/>
      <c r="E994" s="113"/>
      <c r="F994" s="113"/>
      <c r="G994" s="113"/>
      <c r="H994" s="113"/>
      <c r="I994" s="113"/>
      <c r="J994" s="113"/>
      <c r="K994" s="113"/>
      <c r="L994" s="113"/>
      <c r="M994" s="113"/>
      <c r="N994" s="113"/>
      <c r="O994" s="113"/>
      <c r="P994" s="113"/>
      <c r="Q994" s="113"/>
      <c r="R994" s="113"/>
      <c r="S994" s="113"/>
      <c r="T994" s="113"/>
      <c r="U994" s="113"/>
      <c r="V994" s="113"/>
      <c r="W994" s="113"/>
      <c r="X994" s="113"/>
      <c r="Y994" s="113"/>
      <c r="Z994" s="113"/>
    </row>
    <row r="995" spans="1:26" ht="12.75" customHeight="1" x14ac:dyDescent="0.15">
      <c r="A995" s="113"/>
      <c r="B995" s="113"/>
      <c r="C995" s="113"/>
      <c r="D995" s="113"/>
      <c r="E995" s="113"/>
      <c r="F995" s="113"/>
      <c r="G995" s="113"/>
      <c r="H995" s="113"/>
      <c r="I995" s="113"/>
      <c r="J995" s="113"/>
      <c r="K995" s="113"/>
      <c r="L995" s="113"/>
      <c r="M995" s="113"/>
      <c r="N995" s="113"/>
      <c r="O995" s="113"/>
      <c r="P995" s="113"/>
      <c r="Q995" s="113"/>
      <c r="R995" s="113"/>
      <c r="S995" s="113"/>
      <c r="T995" s="113"/>
      <c r="U995" s="113"/>
      <c r="V995" s="113"/>
      <c r="W995" s="113"/>
      <c r="X995" s="113"/>
      <c r="Y995" s="113"/>
      <c r="Z995" s="113"/>
    </row>
    <row r="996" spans="1:26" ht="12.75" customHeight="1" x14ac:dyDescent="0.15">
      <c r="A996" s="113"/>
      <c r="B996" s="113"/>
      <c r="C996" s="113"/>
      <c r="D996" s="113"/>
      <c r="E996" s="113"/>
      <c r="F996" s="113"/>
      <c r="G996" s="113"/>
      <c r="H996" s="113"/>
      <c r="I996" s="113"/>
      <c r="J996" s="113"/>
      <c r="K996" s="113"/>
      <c r="L996" s="113"/>
      <c r="M996" s="113"/>
      <c r="N996" s="113"/>
      <c r="O996" s="113"/>
      <c r="P996" s="113"/>
      <c r="Q996" s="113"/>
      <c r="R996" s="113"/>
      <c r="S996" s="113"/>
      <c r="T996" s="113"/>
      <c r="U996" s="113"/>
      <c r="V996" s="113"/>
      <c r="W996" s="113"/>
      <c r="X996" s="113"/>
      <c r="Y996" s="113"/>
      <c r="Z996" s="113"/>
    </row>
    <row r="997" spans="1:26" ht="12.75" customHeight="1" x14ac:dyDescent="0.15">
      <c r="A997" s="113"/>
      <c r="B997" s="113"/>
      <c r="C997" s="113"/>
      <c r="D997" s="113"/>
      <c r="E997" s="113"/>
      <c r="F997" s="113"/>
      <c r="G997" s="113"/>
      <c r="H997" s="113"/>
      <c r="I997" s="113"/>
      <c r="J997" s="113"/>
      <c r="K997" s="113"/>
      <c r="L997" s="113"/>
      <c r="M997" s="113"/>
      <c r="N997" s="113"/>
      <c r="O997" s="113"/>
      <c r="P997" s="113"/>
      <c r="Q997" s="113"/>
      <c r="R997" s="113"/>
      <c r="S997" s="113"/>
      <c r="T997" s="113"/>
      <c r="U997" s="113"/>
      <c r="V997" s="113"/>
      <c r="W997" s="113"/>
      <c r="X997" s="113"/>
      <c r="Y997" s="113"/>
      <c r="Z997" s="113"/>
    </row>
    <row r="998" spans="1:26" ht="12.75" customHeight="1" x14ac:dyDescent="0.15">
      <c r="A998" s="113"/>
      <c r="B998" s="113"/>
      <c r="C998" s="113"/>
      <c r="D998" s="113"/>
      <c r="E998" s="113"/>
      <c r="F998" s="113"/>
      <c r="G998" s="113"/>
      <c r="H998" s="113"/>
      <c r="I998" s="113"/>
      <c r="J998" s="113"/>
      <c r="K998" s="113"/>
      <c r="L998" s="113"/>
      <c r="M998" s="113"/>
      <c r="N998" s="113"/>
      <c r="O998" s="113"/>
      <c r="P998" s="113"/>
      <c r="Q998" s="113"/>
      <c r="R998" s="113"/>
      <c r="S998" s="113"/>
      <c r="T998" s="113"/>
      <c r="U998" s="113"/>
      <c r="V998" s="113"/>
      <c r="W998" s="113"/>
      <c r="X998" s="113"/>
      <c r="Y998" s="113"/>
      <c r="Z998" s="113"/>
    </row>
    <row r="999" spans="1:26" ht="12.75" customHeight="1" x14ac:dyDescent="0.15">
      <c r="A999" s="113"/>
      <c r="B999" s="113"/>
      <c r="C999" s="113"/>
      <c r="D999" s="113"/>
      <c r="E999" s="113"/>
      <c r="F999" s="113"/>
      <c r="G999" s="113"/>
      <c r="H999" s="113"/>
      <c r="I999" s="113"/>
      <c r="J999" s="113"/>
      <c r="K999" s="113"/>
      <c r="L999" s="113"/>
      <c r="M999" s="113"/>
      <c r="N999" s="113"/>
      <c r="O999" s="113"/>
      <c r="P999" s="113"/>
      <c r="Q999" s="113"/>
      <c r="R999" s="113"/>
      <c r="S999" s="113"/>
      <c r="T999" s="113"/>
      <c r="U999" s="113"/>
      <c r="V999" s="113"/>
      <c r="W999" s="113"/>
      <c r="X999" s="113"/>
      <c r="Y999" s="113"/>
      <c r="Z999" s="113"/>
    </row>
    <row r="1000" spans="1:26" ht="12.75" customHeight="1" x14ac:dyDescent="0.15">
      <c r="A1000" s="113"/>
      <c r="B1000" s="113"/>
      <c r="C1000" s="113"/>
      <c r="D1000" s="113"/>
      <c r="E1000" s="113"/>
      <c r="F1000" s="113"/>
      <c r="G1000" s="113"/>
      <c r="H1000" s="113"/>
      <c r="I1000" s="113"/>
      <c r="J1000" s="113"/>
      <c r="K1000" s="113"/>
      <c r="L1000" s="113"/>
      <c r="M1000" s="113"/>
      <c r="N1000" s="113"/>
      <c r="O1000" s="113"/>
      <c r="P1000" s="113"/>
      <c r="Q1000" s="113"/>
      <c r="R1000" s="113"/>
      <c r="S1000" s="113"/>
      <c r="T1000" s="113"/>
      <c r="U1000" s="113"/>
      <c r="V1000" s="113"/>
      <c r="W1000" s="113"/>
      <c r="X1000" s="113"/>
      <c r="Y1000" s="113"/>
      <c r="Z1000" s="113"/>
    </row>
  </sheetData>
  <mergeCells count="2">
    <mergeCell ref="D3:H3"/>
    <mergeCell ref="A1:H1"/>
  </mergeCells>
  <hyperlinks>
    <hyperlink ref="J531" r:id="rId1" xr:uid="{00000000-0004-0000-0F00-000000000000}"/>
  </hyperlinks>
  <pageMargins left="0.7" right="0.7" top="0.75" bottom="0.75" header="0" footer="0"/>
  <pageSetup fitToHeight="0"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Notes</vt:lpstr>
      <vt:lpstr>5th Cycle Summary-Final</vt:lpstr>
      <vt:lpstr>5th Cycle Summary-Final2</vt:lpstr>
      <vt:lpstr>5th Cycle Full Summary</vt:lpstr>
      <vt:lpstr>CA_Cities_Counties_Table_120118</vt:lpstr>
      <vt:lpstr>SB35 Determination Data</vt:lpstr>
      <vt:lpstr>Sheet1</vt:lpstr>
      <vt:lpstr>2018Submitted</vt:lpstr>
      <vt:lpstr>5th Cycle APR Raw Data-Final</vt:lpstr>
      <vt:lpstr>FinalComparison</vt:lpstr>
      <vt:lpstr>FinalComparisonHC</vt:lpstr>
      <vt:lpstr>Sheet2</vt:lpstr>
      <vt:lpstr>Comparison</vt:lpstr>
      <vt:lpstr>5th Cycle APR Raw Data-Last</vt:lpstr>
      <vt:lpstr>2018RawData</vt:lpstr>
      <vt:lpstr>Assigned 5th Cycle RHNA</vt:lpstr>
      <vt:lpstr>Notes!_ftnref1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2019-08-09T17:11:45Z</dcterms:modified>
</cp:coreProperties>
</file>